
<file path=[Content_Types].xml><?xml version="1.0" encoding="utf-8"?>
<Types xmlns="http://schemas.openxmlformats.org/package/2006/content-types">
  <Default Extension="bin" ContentType="application/vnd.openxmlformats-officedocument.spreadsheetml.printerSettings"/>
  <Override PartName="/xl/charts/chart6.xml" ContentType="application/vnd.openxmlformats-officedocument.drawingml.char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240" yWindow="105" windowWidth="20955" windowHeight="9465"/>
  </bookViews>
  <sheets>
    <sheet name="Readme" sheetId="28" r:id="rId1"/>
    <sheet name="land use" sheetId="15" r:id="rId2"/>
    <sheet name="coefficients" sheetId="17" r:id="rId3"/>
    <sheet name="MISC" sheetId="18" r:id="rId4"/>
    <sheet name="LANDUSE" sheetId="19" r:id="rId5"/>
    <sheet name="CENTR-PIV" sheetId="21" r:id="rId6"/>
    <sheet name="Sheet2" sheetId="25" r:id="rId7"/>
    <sheet name="CENTROIDS" sheetId="20" r:id="rId8"/>
    <sheet name="web-table" sheetId="23" r:id="rId9"/>
    <sheet name="transmission" sheetId="27" r:id="rId10"/>
    <sheet name="wateruse" sheetId="26" r:id="rId11"/>
    <sheet name="Sheet1" sheetId="29" r:id="rId12"/>
  </sheets>
  <definedNames>
    <definedName name="atten">'land use'!$B$116:$K$165</definedName>
    <definedName name="BLDSPT">'CENTR-PIV'!$G$5:$I$36</definedName>
    <definedName name="BOGACRES">MISC!$H$2:$I$23</definedName>
    <definedName name="LANDUSESUM">LANDUSE!$B$2:$E$464</definedName>
    <definedName name="LOTSIZE">#REF!</definedName>
    <definedName name="LOTSIZEBIN">#REF!</definedName>
    <definedName name="ntransmit">transmission!$B$3:$F$52</definedName>
    <definedName name="Sub_units">#REF!</definedName>
    <definedName name="UNITS">#REF!</definedName>
  </definedNames>
  <calcPr calcId="125725"/>
  <pivotCaches>
    <pivotCache cacheId="0" r:id="rId13"/>
    <pivotCache cacheId="1" r:id="rId14"/>
  </pivotCaches>
</workbook>
</file>

<file path=xl/calcChain.xml><?xml version="1.0" encoding="utf-8"?>
<calcChain xmlns="http://schemas.openxmlformats.org/spreadsheetml/2006/main">
  <c r="I18" i="17"/>
  <c r="U140" i="15"/>
  <c r="U139"/>
  <c r="Q102"/>
  <c r="Q104"/>
  <c r="Q106"/>
  <c r="Q58"/>
  <c r="W140"/>
  <c r="V141"/>
  <c r="V140"/>
  <c r="D8" i="17"/>
  <c r="N130" i="15"/>
  <c r="K166"/>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AR4" i="20" s="1"/>
  <c r="K160" i="15"/>
  <c r="K161"/>
  <c r="K162"/>
  <c r="K163"/>
  <c r="K164"/>
  <c r="K165"/>
  <c r="K117"/>
  <c r="K116"/>
  <c r="H170" s="1"/>
  <c r="D15" i="17"/>
  <c r="Q60" i="15" s="1"/>
  <c r="G3" i="26"/>
  <c r="G4"/>
  <c r="G5"/>
  <c r="G6"/>
  <c r="G8"/>
  <c r="G9"/>
  <c r="G10"/>
  <c r="G11"/>
  <c r="G12"/>
  <c r="G13"/>
  <c r="G14"/>
  <c r="G15"/>
  <c r="G16"/>
  <c r="G17"/>
  <c r="G18"/>
  <c r="G19"/>
  <c r="G20"/>
  <c r="G21"/>
  <c r="G23"/>
  <c r="G24"/>
  <c r="G25"/>
  <c r="G26"/>
  <c r="G27"/>
  <c r="G28"/>
  <c r="G29"/>
  <c r="G30"/>
  <c r="G31"/>
  <c r="G32"/>
  <c r="G33"/>
  <c r="G34"/>
  <c r="G35"/>
  <c r="G38"/>
  <c r="G49"/>
  <c r="G50"/>
  <c r="G51"/>
  <c r="G2"/>
  <c r="N23" i="23"/>
  <c r="O23"/>
  <c r="P23"/>
  <c r="Q23"/>
  <c r="R23"/>
  <c r="S23"/>
  <c r="T23"/>
  <c r="U23"/>
  <c r="W23"/>
  <c r="D3" i="26" a="1"/>
  <c r="D3" s="1"/>
  <c r="D4" a="1"/>
  <c r="D4" s="1"/>
  <c r="D5" a="1"/>
  <c r="D5" s="1"/>
  <c r="D6" a="1"/>
  <c r="D6" s="1"/>
  <c r="D7" a="1"/>
  <c r="D7" s="1"/>
  <c r="D8" a="1"/>
  <c r="D8" s="1"/>
  <c r="D9" a="1"/>
  <c r="D9" s="1"/>
  <c r="D10" a="1"/>
  <c r="D10" s="1"/>
  <c r="D11" a="1"/>
  <c r="D11" s="1"/>
  <c r="D12" a="1"/>
  <c r="D12" s="1"/>
  <c r="D13" a="1"/>
  <c r="D13" s="1"/>
  <c r="D14" a="1"/>
  <c r="D14" s="1"/>
  <c r="D15" a="1"/>
  <c r="D15" s="1"/>
  <c r="D16" a="1"/>
  <c r="D16" s="1"/>
  <c r="D17" a="1"/>
  <c r="D17" s="1"/>
  <c r="D18" a="1"/>
  <c r="D18" s="1"/>
  <c r="D19" a="1"/>
  <c r="D19" s="1"/>
  <c r="D20" a="1"/>
  <c r="D20" s="1"/>
  <c r="D21" a="1"/>
  <c r="D21" s="1"/>
  <c r="D22" a="1"/>
  <c r="D22" s="1"/>
  <c r="D23" a="1"/>
  <c r="D23" s="1"/>
  <c r="D24" a="1"/>
  <c r="D24" s="1"/>
  <c r="D25" a="1"/>
  <c r="D25" s="1"/>
  <c r="D26" a="1"/>
  <c r="D26" s="1"/>
  <c r="D27" a="1"/>
  <c r="D27" s="1"/>
  <c r="D28" a="1"/>
  <c r="D28" s="1"/>
  <c r="D29" a="1"/>
  <c r="D29" s="1"/>
  <c r="D30" a="1"/>
  <c r="D30" s="1"/>
  <c r="D31" a="1"/>
  <c r="D31" s="1"/>
  <c r="D32" a="1"/>
  <c r="D32" s="1"/>
  <c r="D33" a="1"/>
  <c r="D33" s="1"/>
  <c r="D34" a="1"/>
  <c r="D34" s="1"/>
  <c r="D35" a="1"/>
  <c r="D35" s="1"/>
  <c r="D36" a="1"/>
  <c r="D36" s="1"/>
  <c r="D37" a="1"/>
  <c r="D37" s="1"/>
  <c r="D38" a="1"/>
  <c r="D38" s="1"/>
  <c r="D39" a="1"/>
  <c r="D39" s="1"/>
  <c r="D40" a="1"/>
  <c r="D40" s="1"/>
  <c r="D41" a="1"/>
  <c r="D41" s="1"/>
  <c r="D42" a="1"/>
  <c r="D42" s="1"/>
  <c r="D43" a="1"/>
  <c r="D43" s="1"/>
  <c r="D44" a="1"/>
  <c r="D44" s="1"/>
  <c r="D45" a="1"/>
  <c r="D45" s="1"/>
  <c r="D46" a="1"/>
  <c r="D46" s="1"/>
  <c r="D47" a="1"/>
  <c r="D47" s="1"/>
  <c r="D48" a="1"/>
  <c r="D48" s="1"/>
  <c r="D49" a="1"/>
  <c r="D49" s="1"/>
  <c r="D50" a="1"/>
  <c r="D50" s="1"/>
  <c r="D51" a="1"/>
  <c r="D51" s="1"/>
  <c r="D2" a="1"/>
  <c r="D2" s="1"/>
  <c r="C23" a="1"/>
  <c r="C23" s="1"/>
  <c r="C24" a="1"/>
  <c r="C24" s="1"/>
  <c r="C25" a="1"/>
  <c r="C25" s="1"/>
  <c r="C26" a="1"/>
  <c r="C26" s="1"/>
  <c r="C27" a="1"/>
  <c r="C27" s="1"/>
  <c r="C28" a="1"/>
  <c r="C28" s="1"/>
  <c r="C29" a="1"/>
  <c r="C29" s="1"/>
  <c r="C30" a="1"/>
  <c r="C30" s="1"/>
  <c r="C31" a="1"/>
  <c r="C31" s="1"/>
  <c r="C32" a="1"/>
  <c r="C32" s="1"/>
  <c r="C33" a="1"/>
  <c r="C33" s="1"/>
  <c r="C34" a="1"/>
  <c r="C34" s="1"/>
  <c r="C35" a="1"/>
  <c r="C35" s="1"/>
  <c r="C36" a="1"/>
  <c r="C36" s="1"/>
  <c r="C37" a="1"/>
  <c r="C37" s="1"/>
  <c r="C38" a="1"/>
  <c r="C38" s="1"/>
  <c r="C39" a="1"/>
  <c r="C39" s="1"/>
  <c r="C40" a="1"/>
  <c r="C40" s="1"/>
  <c r="C41" a="1"/>
  <c r="C41" s="1"/>
  <c r="C42" a="1"/>
  <c r="C42" s="1"/>
  <c r="C43" a="1"/>
  <c r="C43" s="1"/>
  <c r="C44" a="1"/>
  <c r="C44" s="1"/>
  <c r="C45" a="1"/>
  <c r="C45" s="1"/>
  <c r="C46" a="1"/>
  <c r="C46" s="1"/>
  <c r="C47" a="1"/>
  <c r="C47" s="1"/>
  <c r="C48" a="1"/>
  <c r="C48" s="1"/>
  <c r="C49" a="1"/>
  <c r="C49" s="1"/>
  <c r="C50" a="1"/>
  <c r="C50" s="1"/>
  <c r="C51" a="1"/>
  <c r="C51" s="1"/>
  <c r="C8" a="1"/>
  <c r="C8" s="1"/>
  <c r="C9" a="1"/>
  <c r="C9" s="1"/>
  <c r="C10" a="1"/>
  <c r="C10" s="1"/>
  <c r="C11" a="1"/>
  <c r="C11" s="1"/>
  <c r="C12" a="1"/>
  <c r="C12" s="1"/>
  <c r="C13" a="1"/>
  <c r="C13" s="1"/>
  <c r="C14" a="1"/>
  <c r="C14" s="1"/>
  <c r="C15" a="1"/>
  <c r="C15" s="1"/>
  <c r="C16" a="1"/>
  <c r="C16" s="1"/>
  <c r="C17" a="1"/>
  <c r="C17" s="1"/>
  <c r="C18" a="1"/>
  <c r="C18" s="1"/>
  <c r="C19" a="1"/>
  <c r="C19" s="1"/>
  <c r="C20" a="1"/>
  <c r="C20" s="1"/>
  <c r="C21" a="1"/>
  <c r="C21" s="1"/>
  <c r="C22" a="1"/>
  <c r="C22" s="1"/>
  <c r="C3" a="1"/>
  <c r="C3" s="1"/>
  <c r="C4" a="1"/>
  <c r="C4" s="1"/>
  <c r="C5" a="1"/>
  <c r="C5" s="1"/>
  <c r="C6" a="1"/>
  <c r="C6" s="1"/>
  <c r="C7" a="1"/>
  <c r="C7" s="1"/>
  <c r="C2" a="1"/>
  <c r="C2" s="1"/>
  <c r="I8"/>
  <c r="H8"/>
  <c r="N231" i="15"/>
  <c r="A231"/>
  <c r="AR3" i="20"/>
  <c r="AR7"/>
  <c r="AR9"/>
  <c r="AR11"/>
  <c r="AR13"/>
  <c r="AR15"/>
  <c r="AR17"/>
  <c r="AR19"/>
  <c r="AR21"/>
  <c r="AR23"/>
  <c r="AR25"/>
  <c r="AR27"/>
  <c r="AR29"/>
  <c r="AR30"/>
  <c r="AR31"/>
  <c r="AR33"/>
  <c r="AR34"/>
  <c r="AR35"/>
  <c r="AR37"/>
  <c r="AR38"/>
  <c r="AR39"/>
  <c r="AR41"/>
  <c r="AR43"/>
  <c r="AR45"/>
  <c r="AR46"/>
  <c r="AR47"/>
  <c r="AR49"/>
  <c r="AR51"/>
  <c r="AR53"/>
  <c r="AR54"/>
  <c r="AR55"/>
  <c r="AR56"/>
  <c r="AR57"/>
  <c r="AR59"/>
  <c r="AR61"/>
  <c r="AR63"/>
  <c r="AR65"/>
  <c r="AR67"/>
  <c r="AR69"/>
  <c r="AR70"/>
  <c r="AR71"/>
  <c r="AR73"/>
  <c r="AR75"/>
  <c r="AR77"/>
  <c r="AR78"/>
  <c r="AR79"/>
  <c r="AR80"/>
  <c r="AR81"/>
  <c r="AR83"/>
  <c r="AR84"/>
  <c r="AR85"/>
  <c r="AR86"/>
  <c r="AR87"/>
  <c r="AR89"/>
  <c r="AR91"/>
  <c r="AR93"/>
  <c r="AR95"/>
  <c r="AR97"/>
  <c r="AR99"/>
  <c r="AR101"/>
  <c r="AR103"/>
  <c r="AR105"/>
  <c r="AR106"/>
  <c r="AR107"/>
  <c r="AR109"/>
  <c r="AR111"/>
  <c r="AR113"/>
  <c r="AR115"/>
  <c r="AR117"/>
  <c r="AR119"/>
  <c r="AR121"/>
  <c r="AR123"/>
  <c r="AR125"/>
  <c r="AR127"/>
  <c r="AR129"/>
  <c r="AR131"/>
  <c r="AR133"/>
  <c r="AR135"/>
  <c r="AR137"/>
  <c r="AR139"/>
  <c r="AR141"/>
  <c r="AR142"/>
  <c r="AR143"/>
  <c r="AR145"/>
  <c r="AR146"/>
  <c r="AR147"/>
  <c r="AR149"/>
  <c r="AR151"/>
  <c r="AR153"/>
  <c r="AR154"/>
  <c r="AR155"/>
  <c r="AR157"/>
  <c r="AR159"/>
  <c r="AR161"/>
  <c r="AR163"/>
  <c r="AR165"/>
  <c r="AR167"/>
  <c r="AR169"/>
  <c r="AR171"/>
  <c r="AR173"/>
  <c r="AR175"/>
  <c r="AR176"/>
  <c r="AR177"/>
  <c r="AR178"/>
  <c r="AR179"/>
  <c r="AR181"/>
  <c r="AR182"/>
  <c r="AR183"/>
  <c r="AR185"/>
  <c r="AR187"/>
  <c r="AR189"/>
  <c r="AR191"/>
  <c r="AR193"/>
  <c r="AR195"/>
  <c r="AR197"/>
  <c r="AR199"/>
  <c r="AR201"/>
  <c r="AR203"/>
  <c r="AR205"/>
  <c r="AR207"/>
  <c r="AR209"/>
  <c r="AR211"/>
  <c r="AR213"/>
  <c r="AR214"/>
  <c r="AR215"/>
  <c r="AR217"/>
  <c r="AR218"/>
  <c r="AR219"/>
  <c r="AR221"/>
  <c r="AR222"/>
  <c r="AR223"/>
  <c r="AR225"/>
  <c r="AR227"/>
  <c r="AR228"/>
  <c r="AR229"/>
  <c r="AR230"/>
  <c r="AR231"/>
  <c r="AR233"/>
  <c r="AR235"/>
  <c r="AR236"/>
  <c r="AR237"/>
  <c r="AR239"/>
  <c r="AR241"/>
  <c r="AR243"/>
  <c r="AR245"/>
  <c r="AR246"/>
  <c r="AR247"/>
  <c r="AR248"/>
  <c r="AR249"/>
  <c r="AR251"/>
  <c r="AR253"/>
  <c r="AR255"/>
  <c r="AR257"/>
  <c r="AR259"/>
  <c r="AR261"/>
  <c r="AR263"/>
  <c r="AR265"/>
  <c r="AR267"/>
  <c r="AR269"/>
  <c r="AR271"/>
  <c r="AR273"/>
  <c r="AR275"/>
  <c r="AR277"/>
  <c r="AR279"/>
  <c r="AR281"/>
  <c r="AR283"/>
  <c r="AR285"/>
  <c r="AR287"/>
  <c r="AR288"/>
  <c r="AR289"/>
  <c r="AR290"/>
  <c r="AR291"/>
  <c r="AR293"/>
  <c r="AR295"/>
  <c r="AR297"/>
  <c r="AR299"/>
  <c r="AR301"/>
  <c r="AR303"/>
  <c r="AR304"/>
  <c r="AR305"/>
  <c r="AR306"/>
  <c r="AR307"/>
  <c r="AR308"/>
  <c r="AR309"/>
  <c r="AR310"/>
  <c r="AR311"/>
  <c r="AR312"/>
  <c r="AR313"/>
  <c r="AR314"/>
  <c r="AR315"/>
  <c r="AR316"/>
  <c r="AR317"/>
  <c r="AR318"/>
  <c r="AR319"/>
  <c r="AR320"/>
  <c r="AR321"/>
  <c r="AR322"/>
  <c r="AR323"/>
  <c r="AR324"/>
  <c r="AR325"/>
  <c r="AR326"/>
  <c r="AR327"/>
  <c r="AR328"/>
  <c r="AR329"/>
  <c r="AR330"/>
  <c r="AR331"/>
  <c r="AR332"/>
  <c r="AR333"/>
  <c r="AR334"/>
  <c r="AR335"/>
  <c r="AR336"/>
  <c r="AR337"/>
  <c r="AR338"/>
  <c r="AR339"/>
  <c r="AR340"/>
  <c r="AR341"/>
  <c r="AR342"/>
  <c r="AR343"/>
  <c r="AR344"/>
  <c r="AR345"/>
  <c r="AR346"/>
  <c r="AR347"/>
  <c r="AR348"/>
  <c r="AR349"/>
  <c r="AR350"/>
  <c r="AR351"/>
  <c r="AR352"/>
  <c r="AR353"/>
  <c r="AR354"/>
  <c r="AR355"/>
  <c r="AR356"/>
  <c r="AR357"/>
  <c r="AR358"/>
  <c r="AR359"/>
  <c r="AR360"/>
  <c r="AR361"/>
  <c r="AR362"/>
  <c r="AR363"/>
  <c r="AR364"/>
  <c r="AR365"/>
  <c r="AR366"/>
  <c r="AR367"/>
  <c r="AR368"/>
  <c r="AR369"/>
  <c r="AR370"/>
  <c r="AR371"/>
  <c r="AR372"/>
  <c r="AR373"/>
  <c r="AR374"/>
  <c r="AR375"/>
  <c r="AR376"/>
  <c r="AR377"/>
  <c r="AR378"/>
  <c r="AR379"/>
  <c r="AR380"/>
  <c r="AR381"/>
  <c r="AR382"/>
  <c r="AR383"/>
  <c r="AR384"/>
  <c r="AR385"/>
  <c r="AR386"/>
  <c r="AR387"/>
  <c r="AR388"/>
  <c r="AR389"/>
  <c r="AR390"/>
  <c r="AR391"/>
  <c r="AR392"/>
  <c r="AR393"/>
  <c r="AR394"/>
  <c r="AR395"/>
  <c r="AR396"/>
  <c r="AR397"/>
  <c r="AR398"/>
  <c r="AR399"/>
  <c r="AR400"/>
  <c r="AR401"/>
  <c r="AR402"/>
  <c r="AR403"/>
  <c r="AR404"/>
  <c r="AR405"/>
  <c r="AR406"/>
  <c r="AR407"/>
  <c r="AR408"/>
  <c r="AR409"/>
  <c r="AR410"/>
  <c r="AR411"/>
  <c r="AR412"/>
  <c r="AR413"/>
  <c r="AR414"/>
  <c r="AR415"/>
  <c r="AR416"/>
  <c r="AR417"/>
  <c r="AR418"/>
  <c r="AR419"/>
  <c r="AR420"/>
  <c r="AR421"/>
  <c r="AR422"/>
  <c r="AR423"/>
  <c r="AR424"/>
  <c r="AR425"/>
  <c r="AR426"/>
  <c r="AR427"/>
  <c r="AR428"/>
  <c r="AR429"/>
  <c r="AR430"/>
  <c r="AR431"/>
  <c r="AR432"/>
  <c r="AR433"/>
  <c r="AR434"/>
  <c r="AR435"/>
  <c r="AR436"/>
  <c r="AR437"/>
  <c r="AR438"/>
  <c r="AR439"/>
  <c r="AR440"/>
  <c r="AR441"/>
  <c r="AR442"/>
  <c r="AR443"/>
  <c r="AR444"/>
  <c r="AR445"/>
  <c r="AR446"/>
  <c r="AR447"/>
  <c r="AR448"/>
  <c r="AR449"/>
  <c r="AR450"/>
  <c r="AR451"/>
  <c r="AR452"/>
  <c r="AR453"/>
  <c r="AR454"/>
  <c r="AR455"/>
  <c r="AR456"/>
  <c r="AR457"/>
  <c r="AR458"/>
  <c r="AR459"/>
  <c r="AR460"/>
  <c r="AR461"/>
  <c r="AR462"/>
  <c r="AR463"/>
  <c r="AR464"/>
  <c r="AR465"/>
  <c r="AR466"/>
  <c r="AR467"/>
  <c r="AR468"/>
  <c r="AR469"/>
  <c r="AR470"/>
  <c r="AR471"/>
  <c r="AR472"/>
  <c r="AR473"/>
  <c r="AR474"/>
  <c r="AR475"/>
  <c r="AR476"/>
  <c r="AR477"/>
  <c r="AR478"/>
  <c r="AR479"/>
  <c r="AR480"/>
  <c r="AR481"/>
  <c r="AR482"/>
  <c r="AR483"/>
  <c r="AR484"/>
  <c r="AR485"/>
  <c r="AR486"/>
  <c r="AR487"/>
  <c r="AR488"/>
  <c r="AR489"/>
  <c r="AR490"/>
  <c r="AR491"/>
  <c r="AR492"/>
  <c r="AR493"/>
  <c r="AR494"/>
  <c r="AR495"/>
  <c r="AR496"/>
  <c r="AR497"/>
  <c r="AR498"/>
  <c r="AR499"/>
  <c r="AR500"/>
  <c r="AR501"/>
  <c r="AR502"/>
  <c r="AR503"/>
  <c r="AR504"/>
  <c r="AR505"/>
  <c r="AR506"/>
  <c r="AR507"/>
  <c r="AR508"/>
  <c r="AR509"/>
  <c r="AR510"/>
  <c r="AR511"/>
  <c r="AR512"/>
  <c r="AR513"/>
  <c r="AR514"/>
  <c r="AR515"/>
  <c r="AR516"/>
  <c r="AR517"/>
  <c r="AR518"/>
  <c r="AR519"/>
  <c r="AR520"/>
  <c r="AR521"/>
  <c r="AR522"/>
  <c r="AR523"/>
  <c r="AR524"/>
  <c r="AR525"/>
  <c r="AR526"/>
  <c r="AR527"/>
  <c r="AR528"/>
  <c r="AR529"/>
  <c r="AR530"/>
  <c r="AR531"/>
  <c r="AR532"/>
  <c r="AR533"/>
  <c r="AR534"/>
  <c r="AR535"/>
  <c r="AR536"/>
  <c r="AR537"/>
  <c r="AR538"/>
  <c r="AR539"/>
  <c r="AR540"/>
  <c r="AR541"/>
  <c r="AR542"/>
  <c r="AR543"/>
  <c r="AR544"/>
  <c r="AR545"/>
  <c r="AR546"/>
  <c r="AR547"/>
  <c r="AR548"/>
  <c r="AR549"/>
  <c r="AR550"/>
  <c r="AR551"/>
  <c r="AR552"/>
  <c r="AR553"/>
  <c r="AR554"/>
  <c r="AR555"/>
  <c r="AR556"/>
  <c r="AR557"/>
  <c r="AR558"/>
  <c r="AR559"/>
  <c r="AR560"/>
  <c r="AR561"/>
  <c r="AR562"/>
  <c r="AR563"/>
  <c r="AR564"/>
  <c r="AR565"/>
  <c r="AR566"/>
  <c r="AR567"/>
  <c r="AR568"/>
  <c r="AR569"/>
  <c r="AR570"/>
  <c r="AR571"/>
  <c r="AR572"/>
  <c r="AR573"/>
  <c r="AR574"/>
  <c r="AR575"/>
  <c r="AR576"/>
  <c r="AR577"/>
  <c r="AR578"/>
  <c r="AR579"/>
  <c r="AR580"/>
  <c r="AR581"/>
  <c r="AR582"/>
  <c r="AR583"/>
  <c r="AR584"/>
  <c r="AR585"/>
  <c r="AR586"/>
  <c r="AR587"/>
  <c r="AR588"/>
  <c r="AR589"/>
  <c r="AR590"/>
  <c r="AR591"/>
  <c r="AR592"/>
  <c r="AR593"/>
  <c r="AR594"/>
  <c r="AR595"/>
  <c r="AR596"/>
  <c r="AR597"/>
  <c r="AR598"/>
  <c r="AR599"/>
  <c r="AR600"/>
  <c r="AR601"/>
  <c r="AR602"/>
  <c r="AR603"/>
  <c r="AR604"/>
  <c r="AR605"/>
  <c r="AR606"/>
  <c r="AR607"/>
  <c r="AR608"/>
  <c r="AR609"/>
  <c r="AR610"/>
  <c r="AR611"/>
  <c r="AR612"/>
  <c r="AR613"/>
  <c r="AR614"/>
  <c r="AR615"/>
  <c r="AR616"/>
  <c r="AR617"/>
  <c r="AR618"/>
  <c r="AR619"/>
  <c r="AR620"/>
  <c r="AR621"/>
  <c r="AR622"/>
  <c r="AR623"/>
  <c r="AR624"/>
  <c r="AR625"/>
  <c r="AR626"/>
  <c r="AR627"/>
  <c r="AR628"/>
  <c r="AR629"/>
  <c r="AR630"/>
  <c r="AR631"/>
  <c r="AR632"/>
  <c r="AR633"/>
  <c r="AR634"/>
  <c r="AR635"/>
  <c r="AR636"/>
  <c r="AR637"/>
  <c r="AR638"/>
  <c r="AR639"/>
  <c r="AR640"/>
  <c r="AR641"/>
  <c r="AR642"/>
  <c r="AR643"/>
  <c r="AR644"/>
  <c r="AR645"/>
  <c r="AR646"/>
  <c r="AR647"/>
  <c r="AR648"/>
  <c r="AR649"/>
  <c r="AR650"/>
  <c r="AR651"/>
  <c r="AR652"/>
  <c r="AR653"/>
  <c r="AR654"/>
  <c r="AR655"/>
  <c r="AR656"/>
  <c r="AR657"/>
  <c r="AR658"/>
  <c r="AR659"/>
  <c r="AR660"/>
  <c r="AR661"/>
  <c r="AR662"/>
  <c r="AR663"/>
  <c r="AR664"/>
  <c r="AR665"/>
  <c r="AR666"/>
  <c r="AR667"/>
  <c r="AR668"/>
  <c r="AR669"/>
  <c r="AR670"/>
  <c r="AR671"/>
  <c r="AR672"/>
  <c r="AR673"/>
  <c r="AR674"/>
  <c r="AR675"/>
  <c r="AR676"/>
  <c r="AR677"/>
  <c r="AR678"/>
  <c r="AR679"/>
  <c r="AR680"/>
  <c r="AR681"/>
  <c r="AR682"/>
  <c r="AR683"/>
  <c r="AR684"/>
  <c r="AR685"/>
  <c r="AR686"/>
  <c r="AR687"/>
  <c r="AR688"/>
  <c r="AR689"/>
  <c r="AR690"/>
  <c r="AR691"/>
  <c r="AR692"/>
  <c r="AR693"/>
  <c r="AR694"/>
  <c r="AR695"/>
  <c r="AR696"/>
  <c r="AR697"/>
  <c r="AR698"/>
  <c r="AR699"/>
  <c r="AR700"/>
  <c r="AR701"/>
  <c r="AR702"/>
  <c r="AR703"/>
  <c r="AR704"/>
  <c r="AR705"/>
  <c r="AR706"/>
  <c r="AR707"/>
  <c r="AR708"/>
  <c r="AR709"/>
  <c r="AR710"/>
  <c r="AR711"/>
  <c r="AR712"/>
  <c r="AR713"/>
  <c r="AR714"/>
  <c r="AR715"/>
  <c r="AR716"/>
  <c r="AR717"/>
  <c r="AR718"/>
  <c r="AR719"/>
  <c r="AR720"/>
  <c r="AR721"/>
  <c r="AR722"/>
  <c r="AR723"/>
  <c r="AR724"/>
  <c r="AR725"/>
  <c r="AR726"/>
  <c r="AR727"/>
  <c r="AR728"/>
  <c r="AR729"/>
  <c r="AR730"/>
  <c r="AR731"/>
  <c r="AR732"/>
  <c r="AR733"/>
  <c r="AR734"/>
  <c r="AR735"/>
  <c r="AR736"/>
  <c r="AR737"/>
  <c r="AR738"/>
  <c r="AR739"/>
  <c r="AR740"/>
  <c r="AR741"/>
  <c r="AR742"/>
  <c r="AR743"/>
  <c r="AR744"/>
  <c r="AR745"/>
  <c r="AR746"/>
  <c r="AR747"/>
  <c r="AR748"/>
  <c r="AR749"/>
  <c r="AR750"/>
  <c r="AR751"/>
  <c r="AR752"/>
  <c r="AR753"/>
  <c r="AR754"/>
  <c r="AR755"/>
  <c r="AR756"/>
  <c r="AR757"/>
  <c r="AR758"/>
  <c r="AR759"/>
  <c r="AR760"/>
  <c r="AR761"/>
  <c r="AR762"/>
  <c r="AR763"/>
  <c r="AR764"/>
  <c r="AR765"/>
  <c r="AR766"/>
  <c r="AR767"/>
  <c r="AR768"/>
  <c r="AR769"/>
  <c r="AR770"/>
  <c r="AR771"/>
  <c r="AR772"/>
  <c r="AR773"/>
  <c r="AR774"/>
  <c r="AR775"/>
  <c r="AR776"/>
  <c r="AR777"/>
  <c r="AR778"/>
  <c r="AR779"/>
  <c r="AR780"/>
  <c r="AR781"/>
  <c r="AR782"/>
  <c r="AR783"/>
  <c r="AR784"/>
  <c r="AR785"/>
  <c r="AR786"/>
  <c r="AR787"/>
  <c r="AR788"/>
  <c r="AR789"/>
  <c r="AR790"/>
  <c r="AR791"/>
  <c r="AR792"/>
  <c r="AR793"/>
  <c r="AR794"/>
  <c r="AR795"/>
  <c r="AR796"/>
  <c r="AR797"/>
  <c r="AR798"/>
  <c r="AR799"/>
  <c r="AR800"/>
  <c r="AR801"/>
  <c r="AR802"/>
  <c r="AR803"/>
  <c r="AR804"/>
  <c r="AR805"/>
  <c r="AR806"/>
  <c r="AR807"/>
  <c r="AR808"/>
  <c r="AR809"/>
  <c r="AR810"/>
  <c r="AR811"/>
  <c r="AR812"/>
  <c r="AR813"/>
  <c r="AR814"/>
  <c r="AR815"/>
  <c r="AR816"/>
  <c r="AR817"/>
  <c r="AR818"/>
  <c r="AR819"/>
  <c r="AR820"/>
  <c r="AR821"/>
  <c r="AR822"/>
  <c r="AR823"/>
  <c r="AR824"/>
  <c r="AR825"/>
  <c r="AR826"/>
  <c r="AR827"/>
  <c r="AR828"/>
  <c r="AR829"/>
  <c r="AR830"/>
  <c r="AR831"/>
  <c r="AR832"/>
  <c r="AR833"/>
  <c r="AR834"/>
  <c r="AR835"/>
  <c r="AR836"/>
  <c r="AR837"/>
  <c r="AR838"/>
  <c r="AR839"/>
  <c r="AR840"/>
  <c r="AR841"/>
  <c r="AR842"/>
  <c r="AR843"/>
  <c r="AR844"/>
  <c r="AR845"/>
  <c r="AR846"/>
  <c r="AR847"/>
  <c r="AR848"/>
  <c r="AR849"/>
  <c r="AR850"/>
  <c r="AR851"/>
  <c r="AR852"/>
  <c r="AR853"/>
  <c r="AR854"/>
  <c r="AR855"/>
  <c r="AR856"/>
  <c r="AR857"/>
  <c r="AR858"/>
  <c r="AR859"/>
  <c r="AR860"/>
  <c r="AR861"/>
  <c r="AR862"/>
  <c r="AR863"/>
  <c r="AR864"/>
  <c r="AR865"/>
  <c r="AR866"/>
  <c r="AR867"/>
  <c r="AR868"/>
  <c r="AR869"/>
  <c r="AR870"/>
  <c r="AR871"/>
  <c r="AR872"/>
  <c r="AR873"/>
  <c r="AR874"/>
  <c r="AR875"/>
  <c r="AR876"/>
  <c r="AR877"/>
  <c r="AR878"/>
  <c r="AR879"/>
  <c r="AR880"/>
  <c r="AR881"/>
  <c r="AR882"/>
  <c r="AR883"/>
  <c r="AR884"/>
  <c r="AR885"/>
  <c r="AR886"/>
  <c r="AR887"/>
  <c r="AR888"/>
  <c r="AR889"/>
  <c r="AR890"/>
  <c r="AR891"/>
  <c r="AR892"/>
  <c r="AR893"/>
  <c r="AR894"/>
  <c r="AR895"/>
  <c r="AR896"/>
  <c r="AR897"/>
  <c r="AR898"/>
  <c r="AR899"/>
  <c r="AR900"/>
  <c r="AR901"/>
  <c r="AR902"/>
  <c r="AR903"/>
  <c r="AR904"/>
  <c r="AR905"/>
  <c r="AR906"/>
  <c r="AR907"/>
  <c r="AR908"/>
  <c r="AR909"/>
  <c r="AR910"/>
  <c r="AR911"/>
  <c r="AR912"/>
  <c r="AR913"/>
  <c r="AR914"/>
  <c r="AR915"/>
  <c r="AR916"/>
  <c r="AR917"/>
  <c r="AR918"/>
  <c r="AR919"/>
  <c r="AR920"/>
  <c r="AR921"/>
  <c r="AR922"/>
  <c r="AR923"/>
  <c r="AR924"/>
  <c r="AR925"/>
  <c r="AR926"/>
  <c r="AR927"/>
  <c r="AR928"/>
  <c r="AR929"/>
  <c r="AR930"/>
  <c r="AR931"/>
  <c r="AR932"/>
  <c r="AR933"/>
  <c r="AR934"/>
  <c r="AR935"/>
  <c r="AR936"/>
  <c r="AR937"/>
  <c r="AR938"/>
  <c r="AR939"/>
  <c r="AR940"/>
  <c r="AR941"/>
  <c r="AR942"/>
  <c r="AR943"/>
  <c r="AR944"/>
  <c r="AR945"/>
  <c r="AR946"/>
  <c r="AR947"/>
  <c r="AR948"/>
  <c r="AR949"/>
  <c r="AR950"/>
  <c r="AR951"/>
  <c r="AR952"/>
  <c r="AR953"/>
  <c r="AR954"/>
  <c r="AR955"/>
  <c r="AR956"/>
  <c r="AR957"/>
  <c r="AR958"/>
  <c r="AR959"/>
  <c r="AR960"/>
  <c r="AR961"/>
  <c r="AR962"/>
  <c r="AR963"/>
  <c r="AR964"/>
  <c r="AR965"/>
  <c r="AR966"/>
  <c r="AR967"/>
  <c r="AR968"/>
  <c r="AR969"/>
  <c r="AR970"/>
  <c r="AR971"/>
  <c r="AR972"/>
  <c r="AR973"/>
  <c r="AR974"/>
  <c r="AR975"/>
  <c r="AR976"/>
  <c r="AR977"/>
  <c r="AR978"/>
  <c r="AR979"/>
  <c r="AR980"/>
  <c r="AR981"/>
  <c r="AR982"/>
  <c r="AR983"/>
  <c r="AR984"/>
  <c r="AR985"/>
  <c r="AR986"/>
  <c r="AR987"/>
  <c r="AR988"/>
  <c r="AR989"/>
  <c r="AR990"/>
  <c r="AR991"/>
  <c r="AR992"/>
  <c r="AR993"/>
  <c r="AR994"/>
  <c r="AR995"/>
  <c r="AR996"/>
  <c r="AR997"/>
  <c r="AR998"/>
  <c r="AR999"/>
  <c r="AR1000"/>
  <c r="AR1001"/>
  <c r="AR1002"/>
  <c r="AR1003"/>
  <c r="AR1004"/>
  <c r="AR1005"/>
  <c r="AR1006"/>
  <c r="AR1007"/>
  <c r="AR1008"/>
  <c r="AR1009"/>
  <c r="AR1010"/>
  <c r="AR1011"/>
  <c r="AR1012"/>
  <c r="AR1013"/>
  <c r="AR1014"/>
  <c r="AR1015"/>
  <c r="AR1016"/>
  <c r="AR1017"/>
  <c r="AR1018"/>
  <c r="AR1019"/>
  <c r="AR1020"/>
  <c r="AR1021"/>
  <c r="AR1022"/>
  <c r="AR1023"/>
  <c r="AR1024"/>
  <c r="AR1025"/>
  <c r="AR1026"/>
  <c r="AR1027"/>
  <c r="AR1028"/>
  <c r="AR1029"/>
  <c r="AR1030"/>
  <c r="AR1031"/>
  <c r="AR1032"/>
  <c r="AR1033"/>
  <c r="AR1034"/>
  <c r="AR1035"/>
  <c r="AR1036"/>
  <c r="AR1037"/>
  <c r="AR1038"/>
  <c r="AR1039"/>
  <c r="AR1040"/>
  <c r="AR1041"/>
  <c r="AR1042"/>
  <c r="AR1043"/>
  <c r="AR1044"/>
  <c r="AR1045"/>
  <c r="AR1046"/>
  <c r="AR1047"/>
  <c r="AR1048"/>
  <c r="AR1049"/>
  <c r="AR1050"/>
  <c r="AR1051"/>
  <c r="AR1052"/>
  <c r="AR1053"/>
  <c r="AR1054"/>
  <c r="AR1055"/>
  <c r="AR1056"/>
  <c r="AR1057"/>
  <c r="AR1058"/>
  <c r="AR1059"/>
  <c r="AR1060"/>
  <c r="AR1061"/>
  <c r="AR1062"/>
  <c r="AR1063"/>
  <c r="AR1064"/>
  <c r="AR1065"/>
  <c r="AR1066"/>
  <c r="AR1067"/>
  <c r="AR1068"/>
  <c r="AR1069"/>
  <c r="AR1070"/>
  <c r="AR1071"/>
  <c r="AR1072"/>
  <c r="AR1073"/>
  <c r="AR1074"/>
  <c r="AR1075"/>
  <c r="AR1076"/>
  <c r="AR1077"/>
  <c r="AR1078"/>
  <c r="AR1079"/>
  <c r="AR1080"/>
  <c r="AR1081"/>
  <c r="AR1082"/>
  <c r="AR1083"/>
  <c r="AR1084"/>
  <c r="AR1085"/>
  <c r="AR1086"/>
  <c r="AR1087"/>
  <c r="AR1088"/>
  <c r="AR1089"/>
  <c r="AR1090"/>
  <c r="AR1091"/>
  <c r="AR1092"/>
  <c r="AR1093"/>
  <c r="AR1094"/>
  <c r="AR1095"/>
  <c r="AR1096"/>
  <c r="AR1097"/>
  <c r="AR1098"/>
  <c r="AR1099"/>
  <c r="AR1100"/>
  <c r="AR1101"/>
  <c r="AR1102"/>
  <c r="AR1103"/>
  <c r="AR1104"/>
  <c r="AR1105"/>
  <c r="AR1106"/>
  <c r="AR1107"/>
  <c r="AR1108"/>
  <c r="AR1109"/>
  <c r="AR1110"/>
  <c r="AR1111"/>
  <c r="AR1112"/>
  <c r="AR1113"/>
  <c r="AR1114"/>
  <c r="AR1115"/>
  <c r="AR1116"/>
  <c r="AR1117"/>
  <c r="AR1118"/>
  <c r="AR1119"/>
  <c r="AR1120"/>
  <c r="AR1121"/>
  <c r="AR1122"/>
  <c r="AR1123"/>
  <c r="AR1124"/>
  <c r="AR1125"/>
  <c r="AR1126"/>
  <c r="AR1127"/>
  <c r="AR1128"/>
  <c r="AR1129"/>
  <c r="AR1130"/>
  <c r="AR1131"/>
  <c r="AR1132"/>
  <c r="AR1133"/>
  <c r="AR1134"/>
  <c r="AR1135"/>
  <c r="AR1136"/>
  <c r="AR1137"/>
  <c r="AR1138"/>
  <c r="AR1139"/>
  <c r="AR1140"/>
  <c r="AR1141"/>
  <c r="AR1142"/>
  <c r="AR1143"/>
  <c r="AR1144"/>
  <c r="AR1145"/>
  <c r="AR1146"/>
  <c r="AR1147"/>
  <c r="AR1148"/>
  <c r="AR1149"/>
  <c r="AR1150"/>
  <c r="AR1151"/>
  <c r="AR1152"/>
  <c r="AR1153"/>
  <c r="AR1154"/>
  <c r="AR1155"/>
  <c r="AR1156"/>
  <c r="AR1157"/>
  <c r="AR1158"/>
  <c r="AR1159"/>
  <c r="AR1160"/>
  <c r="AR1161"/>
  <c r="AR1162"/>
  <c r="AR1163"/>
  <c r="AR1164"/>
  <c r="AR1165"/>
  <c r="AR1166"/>
  <c r="AR1167"/>
  <c r="AR1168"/>
  <c r="AR1169"/>
  <c r="AR1170"/>
  <c r="AR1171"/>
  <c r="AR1172"/>
  <c r="AR1173"/>
  <c r="AR1174"/>
  <c r="AR1175"/>
  <c r="AR1176"/>
  <c r="AR1177"/>
  <c r="AR1178"/>
  <c r="AR1179"/>
  <c r="AR1180"/>
  <c r="AR1181"/>
  <c r="AR1182"/>
  <c r="AR1183"/>
  <c r="AR1184"/>
  <c r="AR1185"/>
  <c r="AR1186"/>
  <c r="AR1187"/>
  <c r="AR1188"/>
  <c r="AR1189"/>
  <c r="AR1190"/>
  <c r="AR1191"/>
  <c r="AR1192"/>
  <c r="AR1193"/>
  <c r="AR1194"/>
  <c r="AR1195"/>
  <c r="AR1196"/>
  <c r="AR1197"/>
  <c r="AR1198"/>
  <c r="AR1199"/>
  <c r="AR1200"/>
  <c r="AR1201"/>
  <c r="AR1202"/>
  <c r="AR1203"/>
  <c r="AR1204"/>
  <c r="AR1205"/>
  <c r="AR1206"/>
  <c r="AR1207"/>
  <c r="AR1208"/>
  <c r="AR1209"/>
  <c r="AR1210"/>
  <c r="AR1211"/>
  <c r="AR1212"/>
  <c r="AR1213"/>
  <c r="AR1214"/>
  <c r="AR1215"/>
  <c r="AR1216"/>
  <c r="AR1217"/>
  <c r="AR1218"/>
  <c r="AR1219"/>
  <c r="AR1220"/>
  <c r="AR1221"/>
  <c r="AR1222"/>
  <c r="AR1223"/>
  <c r="AR1224"/>
  <c r="AR1225"/>
  <c r="AR1226"/>
  <c r="AR1227"/>
  <c r="AR1228"/>
  <c r="AR1229"/>
  <c r="AR1230"/>
  <c r="AR1231"/>
  <c r="AR1232"/>
  <c r="AR1233"/>
  <c r="AR1234"/>
  <c r="AR1235"/>
  <c r="AR1236"/>
  <c r="AR1237"/>
  <c r="AR1238"/>
  <c r="AR1239"/>
  <c r="AR1240"/>
  <c r="AR1241"/>
  <c r="AR1242"/>
  <c r="AR1243"/>
  <c r="AR1244"/>
  <c r="AR1245"/>
  <c r="AR1246"/>
  <c r="AR1247"/>
  <c r="AR1248"/>
  <c r="AR1249"/>
  <c r="AR1250"/>
  <c r="AR1251"/>
  <c r="AR1252"/>
  <c r="AR1253"/>
  <c r="AR1254"/>
  <c r="AR1255"/>
  <c r="AR1256"/>
  <c r="AR1257"/>
  <c r="AR1258"/>
  <c r="AR1259"/>
  <c r="AR1260"/>
  <c r="AR1261"/>
  <c r="AR1262"/>
  <c r="AR1263"/>
  <c r="AR1264"/>
  <c r="AR1265"/>
  <c r="AR1266"/>
  <c r="AR1267"/>
  <c r="AR1268"/>
  <c r="AR1269"/>
  <c r="AR1270"/>
  <c r="AR1271"/>
  <c r="AR1272"/>
  <c r="AR1273"/>
  <c r="AR1274"/>
  <c r="AR1275"/>
  <c r="AR1276"/>
  <c r="AR1277"/>
  <c r="AR1278"/>
  <c r="AR1279"/>
  <c r="AR1280"/>
  <c r="AR1281"/>
  <c r="AR1282"/>
  <c r="AR1283"/>
  <c r="AR1284"/>
  <c r="AR1285"/>
  <c r="AR1286"/>
  <c r="AR1287"/>
  <c r="AR1288"/>
  <c r="AR1289"/>
  <c r="AR1290"/>
  <c r="AR1291"/>
  <c r="AR1292"/>
  <c r="AR1293"/>
  <c r="AR1294"/>
  <c r="AR1295"/>
  <c r="AR1296"/>
  <c r="AR1297"/>
  <c r="AR1298"/>
  <c r="AR1299"/>
  <c r="AR1300"/>
  <c r="AR1301"/>
  <c r="AR1302"/>
  <c r="AR1303"/>
  <c r="AR1304"/>
  <c r="AR1305"/>
  <c r="AR1306"/>
  <c r="AR1307"/>
  <c r="AR1308"/>
  <c r="AR1309"/>
  <c r="AR1310"/>
  <c r="AR1311"/>
  <c r="AR1312"/>
  <c r="AR1313"/>
  <c r="AR1314"/>
  <c r="AR1315"/>
  <c r="AR1316"/>
  <c r="AR1317"/>
  <c r="AR1318"/>
  <c r="AR1319"/>
  <c r="AR1320"/>
  <c r="AR1321"/>
  <c r="AR1322"/>
  <c r="AR1323"/>
  <c r="AR1324"/>
  <c r="AR1325"/>
  <c r="AR1326"/>
  <c r="AR1327"/>
  <c r="AR1328"/>
  <c r="AR1329"/>
  <c r="AR1330"/>
  <c r="AR1331"/>
  <c r="AR1332"/>
  <c r="AR1333"/>
  <c r="AR1334"/>
  <c r="AR1335"/>
  <c r="AR1336"/>
  <c r="AR1337"/>
  <c r="AR1338"/>
  <c r="AR1339"/>
  <c r="AR1340"/>
  <c r="AR1341"/>
  <c r="AR1342"/>
  <c r="AR1343"/>
  <c r="AR1344"/>
  <c r="AR1345"/>
  <c r="AR1346"/>
  <c r="AR1347"/>
  <c r="AR1348"/>
  <c r="AR1349"/>
  <c r="AR1350"/>
  <c r="AR1351"/>
  <c r="AR1352"/>
  <c r="AR1353"/>
  <c r="AR1354"/>
  <c r="AR1355"/>
  <c r="AR1356"/>
  <c r="AR1357"/>
  <c r="AR1358"/>
  <c r="AR1359"/>
  <c r="AR1360"/>
  <c r="AR1361"/>
  <c r="AR1362"/>
  <c r="AR1363"/>
  <c r="AR1364"/>
  <c r="AR1365"/>
  <c r="AR1366"/>
  <c r="AR1367"/>
  <c r="AR1368"/>
  <c r="AR1369"/>
  <c r="AR1370"/>
  <c r="AR1371"/>
  <c r="AR1372"/>
  <c r="AR1373"/>
  <c r="AR1374"/>
  <c r="AR1375"/>
  <c r="AR1376"/>
  <c r="AR1377"/>
  <c r="AR1378"/>
  <c r="AR1379"/>
  <c r="AR1380"/>
  <c r="AR1381"/>
  <c r="AR1382"/>
  <c r="AR1383"/>
  <c r="AR1384"/>
  <c r="AR1385"/>
  <c r="AR1386"/>
  <c r="AR1387"/>
  <c r="AR1388"/>
  <c r="AR1389"/>
  <c r="AR1390"/>
  <c r="AR1391"/>
  <c r="AR1392"/>
  <c r="AR1393"/>
  <c r="AR1394"/>
  <c r="AR1395"/>
  <c r="AR1396"/>
  <c r="AR1397"/>
  <c r="AR1398"/>
  <c r="AR1399"/>
  <c r="AR1400"/>
  <c r="AR1401"/>
  <c r="AR1402"/>
  <c r="AR1403"/>
  <c r="AR1404"/>
  <c r="AR1405"/>
  <c r="AR1406"/>
  <c r="AR1407"/>
  <c r="AR1408"/>
  <c r="AR1409"/>
  <c r="AR1410"/>
  <c r="AR1411"/>
  <c r="AR1412"/>
  <c r="AR1413"/>
  <c r="AR1414"/>
  <c r="AR1415"/>
  <c r="AR1416"/>
  <c r="AR1417"/>
  <c r="AR1418"/>
  <c r="AR1419"/>
  <c r="AR1420"/>
  <c r="AR1421"/>
  <c r="AR1422"/>
  <c r="AR1423"/>
  <c r="AR1424"/>
  <c r="AR1425"/>
  <c r="AR1426"/>
  <c r="AR1427"/>
  <c r="AR1428"/>
  <c r="AR1429"/>
  <c r="AR1430"/>
  <c r="AR1431"/>
  <c r="AR1432"/>
  <c r="AR1433"/>
  <c r="AR1434"/>
  <c r="AR1435"/>
  <c r="AR1436"/>
  <c r="AR1437"/>
  <c r="AR1438"/>
  <c r="AR1439"/>
  <c r="AR1440"/>
  <c r="AR1441"/>
  <c r="AR1442"/>
  <c r="AR1443"/>
  <c r="AR1444"/>
  <c r="AR1445"/>
  <c r="AR1446"/>
  <c r="AR1447"/>
  <c r="AR1448"/>
  <c r="AR1449"/>
  <c r="AR1450"/>
  <c r="AR1451"/>
  <c r="AR1452"/>
  <c r="AR1453"/>
  <c r="AR1454"/>
  <c r="AR1455"/>
  <c r="AR1456"/>
  <c r="AR1457"/>
  <c r="AR1458"/>
  <c r="AR1459"/>
  <c r="AR1460"/>
  <c r="AR1461"/>
  <c r="AR1462"/>
  <c r="AR1463"/>
  <c r="AR1464"/>
  <c r="AR1465"/>
  <c r="AR1466"/>
  <c r="AR1467"/>
  <c r="AR1468"/>
  <c r="AR1469"/>
  <c r="AR1470"/>
  <c r="AR1471"/>
  <c r="AR1472"/>
  <c r="AR1473"/>
  <c r="AR1474"/>
  <c r="AR1475"/>
  <c r="AR1476"/>
  <c r="AR1477"/>
  <c r="AR1478"/>
  <c r="AR1479"/>
  <c r="AR1480"/>
  <c r="AR1481"/>
  <c r="AR1482"/>
  <c r="AR1483"/>
  <c r="AR1484"/>
  <c r="AR1485"/>
  <c r="AR1486"/>
  <c r="AR1487"/>
  <c r="AR1488"/>
  <c r="AR1489"/>
  <c r="AR1490"/>
  <c r="AR1491"/>
  <c r="AR1492"/>
  <c r="AR1493"/>
  <c r="AR1494"/>
  <c r="AR1495"/>
  <c r="AR1496"/>
  <c r="AR1497"/>
  <c r="AR1498"/>
  <c r="AR1499"/>
  <c r="AR1500"/>
  <c r="AR1501"/>
  <c r="AR1502"/>
  <c r="AR1503"/>
  <c r="AR1504"/>
  <c r="AR1505"/>
  <c r="AR1506"/>
  <c r="AR1507"/>
  <c r="AR1508"/>
  <c r="AR1509"/>
  <c r="AR1510"/>
  <c r="AR1511"/>
  <c r="AR1512"/>
  <c r="AR1513"/>
  <c r="AR1514"/>
  <c r="AR1515"/>
  <c r="AR1516"/>
  <c r="AR1517"/>
  <c r="AR1518"/>
  <c r="AR1519"/>
  <c r="AR1520"/>
  <c r="AR1521"/>
  <c r="AR1522"/>
  <c r="AR1523"/>
  <c r="AR1524"/>
  <c r="AR1525"/>
  <c r="AR1526"/>
  <c r="AR1527"/>
  <c r="AR1528"/>
  <c r="AR1529"/>
  <c r="AR1530"/>
  <c r="AR1531"/>
  <c r="AR1532"/>
  <c r="AR1533"/>
  <c r="AR1534"/>
  <c r="AR1535"/>
  <c r="AR1536"/>
  <c r="AR1537"/>
  <c r="AR1538"/>
  <c r="AR1539"/>
  <c r="AR1540"/>
  <c r="AR1541"/>
  <c r="AR1542"/>
  <c r="AR1543"/>
  <c r="AR1544"/>
  <c r="AR1545"/>
  <c r="AR1546"/>
  <c r="AR1547"/>
  <c r="AR1548"/>
  <c r="AR1549"/>
  <c r="AR1550"/>
  <c r="AR1551"/>
  <c r="AR1552"/>
  <c r="AR1553"/>
  <c r="AR1554"/>
  <c r="AR1555"/>
  <c r="AR1556"/>
  <c r="AR1557"/>
  <c r="AR1558"/>
  <c r="AR1559"/>
  <c r="AR1560"/>
  <c r="AR1561"/>
  <c r="AR1562"/>
  <c r="AR1563"/>
  <c r="AR1564"/>
  <c r="AR1565"/>
  <c r="AR1566"/>
  <c r="AR1567"/>
  <c r="AR1568"/>
  <c r="AR1569"/>
  <c r="AR1570"/>
  <c r="AR1571"/>
  <c r="AR1572"/>
  <c r="AR1573"/>
  <c r="AR1574"/>
  <c r="AR1575"/>
  <c r="AR1576"/>
  <c r="AR1577"/>
  <c r="AR1578"/>
  <c r="AR1579"/>
  <c r="AR1580"/>
  <c r="AR1581"/>
  <c r="AR1582"/>
  <c r="AR1583"/>
  <c r="AR1584"/>
  <c r="AR1585"/>
  <c r="AR1586"/>
  <c r="AR1587"/>
  <c r="AR1588"/>
  <c r="AR1589"/>
  <c r="AR1590"/>
  <c r="AR1591"/>
  <c r="AR1592"/>
  <c r="AR1593"/>
  <c r="AR1594"/>
  <c r="AR1595"/>
  <c r="AR1596"/>
  <c r="AR1597"/>
  <c r="AR1598"/>
  <c r="AR1599"/>
  <c r="AR1600"/>
  <c r="AR1601"/>
  <c r="AR1602"/>
  <c r="AR1603"/>
  <c r="AR1604"/>
  <c r="AR1605"/>
  <c r="AR1606"/>
  <c r="AR1607"/>
  <c r="AR1608"/>
  <c r="AR1609"/>
  <c r="AR1610"/>
  <c r="AR1611"/>
  <c r="AR1612"/>
  <c r="AR1613"/>
  <c r="AR1614"/>
  <c r="AR1615"/>
  <c r="AR1616"/>
  <c r="AR1617"/>
  <c r="AR1618"/>
  <c r="AR1619"/>
  <c r="AR1620"/>
  <c r="AR1621"/>
  <c r="AR1622"/>
  <c r="AR1623"/>
  <c r="AR1624"/>
  <c r="AR1625"/>
  <c r="AR1626"/>
  <c r="AR1627"/>
  <c r="AR1628"/>
  <c r="AR1629"/>
  <c r="AR1630"/>
  <c r="AR1631"/>
  <c r="AR1632"/>
  <c r="AR1633"/>
  <c r="AR1634"/>
  <c r="AR1635"/>
  <c r="AR1636"/>
  <c r="AR1637"/>
  <c r="AR1638"/>
  <c r="AR1639"/>
  <c r="AR1640"/>
  <c r="AR1641"/>
  <c r="AR1642"/>
  <c r="AR1643"/>
  <c r="AR1644"/>
  <c r="AR1645"/>
  <c r="AR1646"/>
  <c r="AR1647"/>
  <c r="AR1648"/>
  <c r="AR1649"/>
  <c r="AR1650"/>
  <c r="AR1651"/>
  <c r="AR1652"/>
  <c r="AR1653"/>
  <c r="AR1654"/>
  <c r="AR1655"/>
  <c r="AR1656"/>
  <c r="AR1657"/>
  <c r="AR1658"/>
  <c r="AR1659"/>
  <c r="AR1660"/>
  <c r="AR1661"/>
  <c r="AR1662"/>
  <c r="AR1663"/>
  <c r="AR1664"/>
  <c r="AR1665"/>
  <c r="AR1666"/>
  <c r="AR1667"/>
  <c r="AR1668"/>
  <c r="AR1669"/>
  <c r="AR1670"/>
  <c r="AR1671"/>
  <c r="AR1672"/>
  <c r="AR1673"/>
  <c r="AR1674"/>
  <c r="AR1675"/>
  <c r="AR1676"/>
  <c r="AR1677"/>
  <c r="AR1678"/>
  <c r="AR1679"/>
  <c r="AR1680"/>
  <c r="AR1681"/>
  <c r="AR1682"/>
  <c r="AR1683"/>
  <c r="AR1684"/>
  <c r="AR1685"/>
  <c r="AR1686"/>
  <c r="AR1687"/>
  <c r="AR1688"/>
  <c r="AR1689"/>
  <c r="AR1690"/>
  <c r="AR1691"/>
  <c r="AR1692"/>
  <c r="AR1693"/>
  <c r="AR1694"/>
  <c r="AR1695"/>
  <c r="AR1696"/>
  <c r="AR1697"/>
  <c r="AR1698"/>
  <c r="AR1699"/>
  <c r="AR1700"/>
  <c r="AR1701"/>
  <c r="AR1702"/>
  <c r="AR1703"/>
  <c r="AR1704"/>
  <c r="AR1705"/>
  <c r="AR1706"/>
  <c r="AR1707"/>
  <c r="AR1708"/>
  <c r="AR1709"/>
  <c r="AR1710"/>
  <c r="AR1711"/>
  <c r="AR1712"/>
  <c r="AR1713"/>
  <c r="AR1714"/>
  <c r="AR1715"/>
  <c r="AR1716"/>
  <c r="AR1717"/>
  <c r="AR1718"/>
  <c r="AR1719"/>
  <c r="AR1720"/>
  <c r="AR1721"/>
  <c r="AR1722"/>
  <c r="AR1723"/>
  <c r="AR1724"/>
  <c r="AR1725"/>
  <c r="AR1726"/>
  <c r="AR1727"/>
  <c r="AR1728"/>
  <c r="AR1729"/>
  <c r="AR1730"/>
  <c r="AR1731"/>
  <c r="AR1732"/>
  <c r="AR1733"/>
  <c r="AR1734"/>
  <c r="AR1735"/>
  <c r="AR1736"/>
  <c r="AR1737"/>
  <c r="AR1738"/>
  <c r="AR1739"/>
  <c r="AR1740"/>
  <c r="AR1741"/>
  <c r="AR1742"/>
  <c r="AR1743"/>
  <c r="AR1744"/>
  <c r="AR1745"/>
  <c r="AR1746"/>
  <c r="AR1747"/>
  <c r="AR1748"/>
  <c r="AR1749"/>
  <c r="AR1750"/>
  <c r="AR1751"/>
  <c r="AR1752"/>
  <c r="AR1753"/>
  <c r="AR1754"/>
  <c r="AR1755"/>
  <c r="AR1756"/>
  <c r="AR1757"/>
  <c r="AR1758"/>
  <c r="AR1759"/>
  <c r="AR1760"/>
  <c r="AR1761"/>
  <c r="AR1762"/>
  <c r="AR1763"/>
  <c r="AR1764"/>
  <c r="AR1765"/>
  <c r="AR1766"/>
  <c r="AR1767"/>
  <c r="AR1768"/>
  <c r="AR1769"/>
  <c r="AR1770"/>
  <c r="AR1771"/>
  <c r="AR1772"/>
  <c r="AR1773"/>
  <c r="AR1774"/>
  <c r="AR1775"/>
  <c r="AR1776"/>
  <c r="AR1777"/>
  <c r="AR1778"/>
  <c r="AR1779"/>
  <c r="AR1780"/>
  <c r="AR1781"/>
  <c r="AR1782"/>
  <c r="AR1783"/>
  <c r="AR1784"/>
  <c r="AR1785"/>
  <c r="AR1786"/>
  <c r="AR1787"/>
  <c r="AR1788"/>
  <c r="AR1789"/>
  <c r="AR1790"/>
  <c r="AR1791"/>
  <c r="AR1792"/>
  <c r="AR1793"/>
  <c r="AR1794"/>
  <c r="AR1795"/>
  <c r="AR1796"/>
  <c r="AR1797"/>
  <c r="AR1798"/>
  <c r="AR1799"/>
  <c r="AR1800"/>
  <c r="AR1801"/>
  <c r="AR1802"/>
  <c r="AR1803"/>
  <c r="AR1804"/>
  <c r="AR1805"/>
  <c r="AR1806"/>
  <c r="AR1807"/>
  <c r="AR1808"/>
  <c r="AR1809"/>
  <c r="AR1810"/>
  <c r="AR1811"/>
  <c r="AR1812"/>
  <c r="AR1813"/>
  <c r="AR1814"/>
  <c r="AR1815"/>
  <c r="AR1816"/>
  <c r="AR1817"/>
  <c r="AR1818"/>
  <c r="AR1819"/>
  <c r="AR1820"/>
  <c r="AR1821"/>
  <c r="AR1822"/>
  <c r="AR1823"/>
  <c r="AR1824"/>
  <c r="AR1825"/>
  <c r="AR1826"/>
  <c r="AR1827"/>
  <c r="AR1828"/>
  <c r="AR1829"/>
  <c r="AR1830"/>
  <c r="AR1831"/>
  <c r="AR1832"/>
  <c r="AR1833"/>
  <c r="AR1834"/>
  <c r="AR1835"/>
  <c r="AR1836"/>
  <c r="AR1837"/>
  <c r="AR1838"/>
  <c r="AR1839"/>
  <c r="AR1840"/>
  <c r="AR1841"/>
  <c r="AR1842"/>
  <c r="AR1843"/>
  <c r="AR1844"/>
  <c r="AR1845"/>
  <c r="AR1846"/>
  <c r="AR1847"/>
  <c r="AR1848"/>
  <c r="AR1849"/>
  <c r="AR1850"/>
  <c r="AR1851"/>
  <c r="AR1852"/>
  <c r="AR1853"/>
  <c r="AR1854"/>
  <c r="AR1855"/>
  <c r="AR1856"/>
  <c r="AR1857"/>
  <c r="AR1858"/>
  <c r="AR1859"/>
  <c r="AR1860"/>
  <c r="AR1861"/>
  <c r="AR1862"/>
  <c r="AR1863"/>
  <c r="AR1864"/>
  <c r="AR1865"/>
  <c r="AR1866"/>
  <c r="AR1867"/>
  <c r="AR1868"/>
  <c r="AR1869"/>
  <c r="AR1870"/>
  <c r="AR1871"/>
  <c r="AR1872"/>
  <c r="AR1873"/>
  <c r="AR1874"/>
  <c r="AR1875"/>
  <c r="AR1876"/>
  <c r="AR1877"/>
  <c r="AR1878"/>
  <c r="AR1879"/>
  <c r="AR1880"/>
  <c r="AR1881"/>
  <c r="AR1882"/>
  <c r="AR1883"/>
  <c r="AR1884"/>
  <c r="AR1885"/>
  <c r="AR1886"/>
  <c r="AR1887"/>
  <c r="AR1888"/>
  <c r="AR1889"/>
  <c r="AR1890"/>
  <c r="AR1891"/>
  <c r="AR1892"/>
  <c r="AR1893"/>
  <c r="AR1894"/>
  <c r="AR1895"/>
  <c r="AR1896"/>
  <c r="AR1897"/>
  <c r="AR1898"/>
  <c r="AR1899"/>
  <c r="AR1900"/>
  <c r="AR1901"/>
  <c r="AR1902"/>
  <c r="AR1903"/>
  <c r="AR1904"/>
  <c r="AR1905"/>
  <c r="AR1906"/>
  <c r="AR1907"/>
  <c r="AR1908"/>
  <c r="AR1909"/>
  <c r="AR1910"/>
  <c r="AR1911"/>
  <c r="AR1912"/>
  <c r="AR1913"/>
  <c r="AR1914"/>
  <c r="AR1915"/>
  <c r="AR1916"/>
  <c r="AR1917"/>
  <c r="AR1918"/>
  <c r="AR1919"/>
  <c r="AR1920"/>
  <c r="AR1921"/>
  <c r="AR1922"/>
  <c r="AR1923"/>
  <c r="AR1924"/>
  <c r="AR1925"/>
  <c r="AR1926"/>
  <c r="AR1927"/>
  <c r="AR1928"/>
  <c r="AR1929"/>
  <c r="AR1930"/>
  <c r="AR1931"/>
  <c r="AR1932"/>
  <c r="AR1933"/>
  <c r="AR1934"/>
  <c r="AR1935"/>
  <c r="AR1936"/>
  <c r="AR1937"/>
  <c r="AR1938"/>
  <c r="AR1939"/>
  <c r="AR1940"/>
  <c r="AR1941"/>
  <c r="AR1942"/>
  <c r="AR1943"/>
  <c r="AR1944"/>
  <c r="AR1945"/>
  <c r="AR1946"/>
  <c r="AR1947"/>
  <c r="AR1948"/>
  <c r="AR1949"/>
  <c r="AR1950"/>
  <c r="AR1951"/>
  <c r="AR1952"/>
  <c r="AR1953"/>
  <c r="AR1954"/>
  <c r="AR1955"/>
  <c r="AR1956"/>
  <c r="AR1957"/>
  <c r="AR1958"/>
  <c r="AR1959"/>
  <c r="AR1960"/>
  <c r="AR1961"/>
  <c r="AR1962"/>
  <c r="AR1963"/>
  <c r="AR1964"/>
  <c r="AR1965"/>
  <c r="AR1966"/>
  <c r="AR1967"/>
  <c r="AR1968"/>
  <c r="AR1969"/>
  <c r="AR1970"/>
  <c r="AR1971"/>
  <c r="AR1972"/>
  <c r="AR1973"/>
  <c r="AR1974"/>
  <c r="AR1975"/>
  <c r="AR1976"/>
  <c r="AR1977"/>
  <c r="AR1978"/>
  <c r="AR1979"/>
  <c r="AR1980"/>
  <c r="AR1981"/>
  <c r="AR1982"/>
  <c r="AR1983"/>
  <c r="AR1984"/>
  <c r="AR1985"/>
  <c r="AR1986"/>
  <c r="AR1987"/>
  <c r="AR1988"/>
  <c r="AR1989"/>
  <c r="AR1990"/>
  <c r="AR1991"/>
  <c r="AR1992"/>
  <c r="AR1993"/>
  <c r="AR1994"/>
  <c r="AR1995"/>
  <c r="AR1996"/>
  <c r="AR1997"/>
  <c r="AR1998"/>
  <c r="AR1999"/>
  <c r="AR2000"/>
  <c r="AR2001"/>
  <c r="AR2002"/>
  <c r="AR2003"/>
  <c r="AR2004"/>
  <c r="AR2005"/>
  <c r="AR2006"/>
  <c r="AR2007"/>
  <c r="AR2008"/>
  <c r="AR2009"/>
  <c r="AR2010"/>
  <c r="AR2011"/>
  <c r="AR2012"/>
  <c r="AR2013"/>
  <c r="AR2014"/>
  <c r="AR2015"/>
  <c r="AR2016"/>
  <c r="AR2017"/>
  <c r="AR2018"/>
  <c r="AR2019"/>
  <c r="AR2020"/>
  <c r="AR2021"/>
  <c r="AR2022"/>
  <c r="AR2023"/>
  <c r="AR2024"/>
  <c r="AR2025"/>
  <c r="AR2026"/>
  <c r="AR2027"/>
  <c r="AR2028"/>
  <c r="AR2029"/>
  <c r="AR2030"/>
  <c r="AR2031"/>
  <c r="AR2032"/>
  <c r="AR2033"/>
  <c r="AR2034"/>
  <c r="AR2035"/>
  <c r="AR2036"/>
  <c r="AR2037"/>
  <c r="AR2038"/>
  <c r="AR2039"/>
  <c r="AR2040"/>
  <c r="AR2041"/>
  <c r="AR2042"/>
  <c r="AR2043"/>
  <c r="AR2044"/>
  <c r="AR2045"/>
  <c r="AR2046"/>
  <c r="AR2047"/>
  <c r="AR2048"/>
  <c r="AR2049"/>
  <c r="AR2050"/>
  <c r="AR2051"/>
  <c r="AR2052"/>
  <c r="AR2053"/>
  <c r="AR2054"/>
  <c r="AR2055"/>
  <c r="AR2056"/>
  <c r="AR2057"/>
  <c r="AR2058"/>
  <c r="AR2059"/>
  <c r="AR2060"/>
  <c r="AR2061"/>
  <c r="AR2062"/>
  <c r="AR2063"/>
  <c r="AR2064"/>
  <c r="AR2065"/>
  <c r="AR2066"/>
  <c r="AR2067"/>
  <c r="AR2068"/>
  <c r="AR2069"/>
  <c r="AR2070"/>
  <c r="AR2071"/>
  <c r="AR2072"/>
  <c r="AR2073"/>
  <c r="AR2074"/>
  <c r="AR2075"/>
  <c r="AR2076"/>
  <c r="AR2077"/>
  <c r="AR2078"/>
  <c r="AR2079"/>
  <c r="AR2080"/>
  <c r="AR2081"/>
  <c r="AR2082"/>
  <c r="AR2083"/>
  <c r="AR2084"/>
  <c r="AR2085"/>
  <c r="AR2086"/>
  <c r="AR2087"/>
  <c r="AR2088"/>
  <c r="AR2089"/>
  <c r="AR2090"/>
  <c r="AR2091"/>
  <c r="AR2092"/>
  <c r="AR2093"/>
  <c r="AR2094"/>
  <c r="AR2095"/>
  <c r="AR2096"/>
  <c r="AR2097"/>
  <c r="AR2098"/>
  <c r="AR2099"/>
  <c r="AR2100"/>
  <c r="AR2101"/>
  <c r="AR2102"/>
  <c r="AR2103"/>
  <c r="AR2104"/>
  <c r="AR2105"/>
  <c r="AR2106"/>
  <c r="AR2107"/>
  <c r="AR2108"/>
  <c r="AR2109"/>
  <c r="AR2110"/>
  <c r="AR2111"/>
  <c r="AR2112"/>
  <c r="AR2113"/>
  <c r="AR2114"/>
  <c r="AR2115"/>
  <c r="AR2116"/>
  <c r="AR2117"/>
  <c r="AR2118"/>
  <c r="AR2119"/>
  <c r="AR2120"/>
  <c r="AR2121"/>
  <c r="AR2122"/>
  <c r="AR2123"/>
  <c r="AR2124"/>
  <c r="AR2125"/>
  <c r="AR2126"/>
  <c r="AR2127"/>
  <c r="AR2128"/>
  <c r="AR2129"/>
  <c r="AR2130"/>
  <c r="AR2131"/>
  <c r="AR2132"/>
  <c r="AR2133"/>
  <c r="AR2134"/>
  <c r="AR2135"/>
  <c r="AR2136"/>
  <c r="AR2137"/>
  <c r="AR2138"/>
  <c r="AR2139"/>
  <c r="AR2140"/>
  <c r="AR2141"/>
  <c r="AR2142"/>
  <c r="AR2143"/>
  <c r="AR2144"/>
  <c r="AR2145"/>
  <c r="AR2146"/>
  <c r="AR2147"/>
  <c r="AR2148"/>
  <c r="AR2149"/>
  <c r="AR2150"/>
  <c r="AR2151"/>
  <c r="AR2152"/>
  <c r="AR2153"/>
  <c r="AR2154"/>
  <c r="AR2155"/>
  <c r="AR2156"/>
  <c r="AR2157"/>
  <c r="AR2158"/>
  <c r="AR2159"/>
  <c r="AR2160"/>
  <c r="AR2161"/>
  <c r="AR2162"/>
  <c r="AR2163"/>
  <c r="AR2164"/>
  <c r="AR2165"/>
  <c r="AR2166"/>
  <c r="AR2167"/>
  <c r="AR2168"/>
  <c r="AR2169"/>
  <c r="AR2170"/>
  <c r="AR2171"/>
  <c r="AR2172"/>
  <c r="AR2173"/>
  <c r="AR2174"/>
  <c r="AR2175"/>
  <c r="AR2176"/>
  <c r="AR2177"/>
  <c r="AR2178"/>
  <c r="AR2179"/>
  <c r="AR2180"/>
  <c r="AR2181"/>
  <c r="AR2182"/>
  <c r="AR2183"/>
  <c r="AR2184"/>
  <c r="AR2185"/>
  <c r="AR2186"/>
  <c r="AR2187"/>
  <c r="AR2188"/>
  <c r="AR2189"/>
  <c r="AR2190"/>
  <c r="AR2191"/>
  <c r="AR2192"/>
  <c r="AR2193"/>
  <c r="AR2194"/>
  <c r="AR2195"/>
  <c r="AR2196"/>
  <c r="AR2197"/>
  <c r="AR2198"/>
  <c r="AR2199"/>
  <c r="AR2200"/>
  <c r="AR2201"/>
  <c r="AR2202"/>
  <c r="AR2203"/>
  <c r="AR2204"/>
  <c r="AR2205"/>
  <c r="AR2206"/>
  <c r="AR2207"/>
  <c r="AR2208"/>
  <c r="AR2209"/>
  <c r="AR2210"/>
  <c r="AR2211"/>
  <c r="AR2212"/>
  <c r="AR2213"/>
  <c r="AR2214"/>
  <c r="AR2215"/>
  <c r="AR2216"/>
  <c r="AR2217"/>
  <c r="AR2218"/>
  <c r="AR2219"/>
  <c r="AR2220"/>
  <c r="AR2221"/>
  <c r="AR2222"/>
  <c r="AR2223"/>
  <c r="AR2224"/>
  <c r="AR2225"/>
  <c r="AR2226"/>
  <c r="AR2227"/>
  <c r="AR2228"/>
  <c r="AR2229"/>
  <c r="AR2230"/>
  <c r="AR2231"/>
  <c r="AR2232"/>
  <c r="AR2233"/>
  <c r="AR2234"/>
  <c r="AR2235"/>
  <c r="AR2236"/>
  <c r="AR2237"/>
  <c r="AR2238"/>
  <c r="AR2239"/>
  <c r="AR2240"/>
  <c r="AR2241"/>
  <c r="AR2242"/>
  <c r="AR2243"/>
  <c r="AR2244"/>
  <c r="AR2245"/>
  <c r="AR2246"/>
  <c r="AR2247"/>
  <c r="AR2248"/>
  <c r="AR2249"/>
  <c r="AR2250"/>
  <c r="AR2251"/>
  <c r="AR2252"/>
  <c r="AR2253"/>
  <c r="AR2254"/>
  <c r="AR2255"/>
  <c r="AR2256"/>
  <c r="AR2257"/>
  <c r="AR2258"/>
  <c r="AR2259"/>
  <c r="AR2260"/>
  <c r="AR2261"/>
  <c r="AR2262"/>
  <c r="AR2263"/>
  <c r="AR2264"/>
  <c r="AR2265"/>
  <c r="AR2266"/>
  <c r="AR2267"/>
  <c r="AR2268"/>
  <c r="AR2269"/>
  <c r="AR2270"/>
  <c r="AR2271"/>
  <c r="AR2272"/>
  <c r="AR2273"/>
  <c r="AR2274"/>
  <c r="AR2275"/>
  <c r="AR2276"/>
  <c r="AR2277"/>
  <c r="AR2278"/>
  <c r="AR2279"/>
  <c r="AR2280"/>
  <c r="AR2281"/>
  <c r="AR2282"/>
  <c r="AR2283"/>
  <c r="AR2284"/>
  <c r="AR2285"/>
  <c r="AR2286"/>
  <c r="AR2287"/>
  <c r="AR2288"/>
  <c r="AR2289"/>
  <c r="AR2290"/>
  <c r="AR2291"/>
  <c r="AR2292"/>
  <c r="AR2293"/>
  <c r="AR2294"/>
  <c r="AR2295"/>
  <c r="AR2296"/>
  <c r="AR2297"/>
  <c r="AR2298"/>
  <c r="AR2299"/>
  <c r="AR2300"/>
  <c r="AR2301"/>
  <c r="AR2302"/>
  <c r="AR2303"/>
  <c r="AR2304"/>
  <c r="AR2305"/>
  <c r="AR2306"/>
  <c r="AR2307"/>
  <c r="AR2308"/>
  <c r="AR2309"/>
  <c r="AR2310"/>
  <c r="AR2311"/>
  <c r="AR2312"/>
  <c r="AR2313"/>
  <c r="AR2314"/>
  <c r="AR2315"/>
  <c r="AR2316"/>
  <c r="AR2317"/>
  <c r="AR2318"/>
  <c r="AR2319"/>
  <c r="AR2320"/>
  <c r="AR2321"/>
  <c r="AR2322"/>
  <c r="AR2323"/>
  <c r="AR2324"/>
  <c r="AR2325"/>
  <c r="AR2326"/>
  <c r="AR2327"/>
  <c r="AR2328"/>
  <c r="AR2329"/>
  <c r="AR2330"/>
  <c r="AR2331"/>
  <c r="AR2332"/>
  <c r="AR2333"/>
  <c r="AR2334"/>
  <c r="AR2335"/>
  <c r="AR2336"/>
  <c r="AR2337"/>
  <c r="AR2338"/>
  <c r="AR2339"/>
  <c r="AR2340"/>
  <c r="AR2341"/>
  <c r="AR2342"/>
  <c r="AR2343"/>
  <c r="AR2344"/>
  <c r="AR2345"/>
  <c r="AR2346"/>
  <c r="AR2347"/>
  <c r="AR2348"/>
  <c r="AR2349"/>
  <c r="AR2350"/>
  <c r="AR2351"/>
  <c r="AR2352"/>
  <c r="AR2353"/>
  <c r="AR2354"/>
  <c r="AR2355"/>
  <c r="AR2356"/>
  <c r="AR2357"/>
  <c r="AR2358"/>
  <c r="AR2359"/>
  <c r="AR2360"/>
  <c r="AR2361"/>
  <c r="AR2362"/>
  <c r="AR2363"/>
  <c r="AR2364"/>
  <c r="AR2365"/>
  <c r="AR2366"/>
  <c r="AR2367"/>
  <c r="AR2368"/>
  <c r="AR2369"/>
  <c r="AR2370"/>
  <c r="AR2371"/>
  <c r="AR2372"/>
  <c r="AR2373"/>
  <c r="AR2374"/>
  <c r="AR2375"/>
  <c r="AR2376"/>
  <c r="AR2377"/>
  <c r="AR2378"/>
  <c r="AR2379"/>
  <c r="AR2380"/>
  <c r="AR2381"/>
  <c r="AR2382"/>
  <c r="AR2383"/>
  <c r="AR2384"/>
  <c r="AR2385"/>
  <c r="AR2386"/>
  <c r="AR2387"/>
  <c r="AR2388"/>
  <c r="AR2389"/>
  <c r="AR2390"/>
  <c r="AR2391"/>
  <c r="AR2392"/>
  <c r="AR2393"/>
  <c r="AR2394"/>
  <c r="AR2395"/>
  <c r="AR2396"/>
  <c r="AR2397"/>
  <c r="AR2398"/>
  <c r="AR2399"/>
  <c r="AR2400"/>
  <c r="AR2401"/>
  <c r="AR2402"/>
  <c r="AR2403"/>
  <c r="AR2404"/>
  <c r="AR2405"/>
  <c r="AR2406"/>
  <c r="AR2407"/>
  <c r="AR2408"/>
  <c r="AR2409"/>
  <c r="AR2410"/>
  <c r="AR2411"/>
  <c r="AR2412"/>
  <c r="AR2413"/>
  <c r="AR2414"/>
  <c r="AR2415"/>
  <c r="AR2416"/>
  <c r="AR2417"/>
  <c r="AR2418"/>
  <c r="AR2419"/>
  <c r="AR2420"/>
  <c r="AR2421"/>
  <c r="AR2422"/>
  <c r="AR2423"/>
  <c r="AR2424"/>
  <c r="AR2425"/>
  <c r="AR2426"/>
  <c r="AR2427"/>
  <c r="AR2428"/>
  <c r="AR2429"/>
  <c r="AR2430"/>
  <c r="AR2431"/>
  <c r="AR2432"/>
  <c r="AR2433"/>
  <c r="AR2434"/>
  <c r="AR2435"/>
  <c r="AR2436"/>
  <c r="AR2437"/>
  <c r="AR2438"/>
  <c r="AR2439"/>
  <c r="AR2440"/>
  <c r="AR2441"/>
  <c r="AR2442"/>
  <c r="AR2443"/>
  <c r="AR2444"/>
  <c r="AR2445"/>
  <c r="AR2446"/>
  <c r="AR2447"/>
  <c r="AR2448"/>
  <c r="AR2449"/>
  <c r="AR2450"/>
  <c r="AR2451"/>
  <c r="AR2452"/>
  <c r="AR2453"/>
  <c r="AR2454"/>
  <c r="AR2455"/>
  <c r="AR2456"/>
  <c r="AR2457"/>
  <c r="AR2458"/>
  <c r="AR2459"/>
  <c r="AR2460"/>
  <c r="AR2461"/>
  <c r="AR2462"/>
  <c r="AR2463"/>
  <c r="AR2464"/>
  <c r="AR2465"/>
  <c r="AR2466"/>
  <c r="AR2467"/>
  <c r="AR2468"/>
  <c r="AR2469"/>
  <c r="AR2470"/>
  <c r="AR2471"/>
  <c r="AR2472"/>
  <c r="AR2473"/>
  <c r="AR2474"/>
  <c r="AR2475"/>
  <c r="AR2476"/>
  <c r="AR2477"/>
  <c r="AR2478"/>
  <c r="AR2479"/>
  <c r="AR2480"/>
  <c r="AR2481"/>
  <c r="AR2482"/>
  <c r="AR2483"/>
  <c r="AR2484"/>
  <c r="AR2485"/>
  <c r="AR2486"/>
  <c r="AR2487"/>
  <c r="AR2488"/>
  <c r="AR2489"/>
  <c r="AR2490"/>
  <c r="AR2491"/>
  <c r="AR2492"/>
  <c r="AR2493"/>
  <c r="AR2494"/>
  <c r="AR2495"/>
  <c r="AR2496"/>
  <c r="AR2497"/>
  <c r="AR2498"/>
  <c r="AR2499"/>
  <c r="AR2500"/>
  <c r="AR2501"/>
  <c r="AR2502"/>
  <c r="AR2503"/>
  <c r="AR2504"/>
  <c r="AR2505"/>
  <c r="AR2506"/>
  <c r="AR2507"/>
  <c r="AR2508"/>
  <c r="AR2509"/>
  <c r="AR2510"/>
  <c r="AR2511"/>
  <c r="AR2512"/>
  <c r="AR2513"/>
  <c r="AR2514"/>
  <c r="AR2515"/>
  <c r="AR2516"/>
  <c r="AR2517"/>
  <c r="AR2518"/>
  <c r="AR2519"/>
  <c r="AR2520"/>
  <c r="AR2521"/>
  <c r="AR2522"/>
  <c r="AR2523"/>
  <c r="AR2524"/>
  <c r="AR2525"/>
  <c r="AR2526"/>
  <c r="AR2527"/>
  <c r="AR2528"/>
  <c r="AR2529"/>
  <c r="AR2530"/>
  <c r="AR2531"/>
  <c r="AR2532"/>
  <c r="AR2533"/>
  <c r="AR2534"/>
  <c r="AR2535"/>
  <c r="AR2536"/>
  <c r="AR2537"/>
  <c r="AR2538"/>
  <c r="AR2539"/>
  <c r="AR2540"/>
  <c r="AR2541"/>
  <c r="AR2542"/>
  <c r="AR2543"/>
  <c r="AR2544"/>
  <c r="AR2545"/>
  <c r="AR2546"/>
  <c r="AR2547"/>
  <c r="AR2548"/>
  <c r="AR2549"/>
  <c r="AR2550"/>
  <c r="AR2551"/>
  <c r="AR2552"/>
  <c r="AR2553"/>
  <c r="AR2554"/>
  <c r="AR2555"/>
  <c r="AR2556"/>
  <c r="AR2557"/>
  <c r="AR2558"/>
  <c r="AR2559"/>
  <c r="AR2560"/>
  <c r="AR2561"/>
  <c r="AR2562"/>
  <c r="AR2563"/>
  <c r="AR2564"/>
  <c r="AR2565"/>
  <c r="AR2566"/>
  <c r="AR2567"/>
  <c r="AR2568"/>
  <c r="AR2569"/>
  <c r="AR2570"/>
  <c r="AR2571"/>
  <c r="AR2572"/>
  <c r="AR2573"/>
  <c r="AR2574"/>
  <c r="AR2575"/>
  <c r="AR2576"/>
  <c r="AR2577"/>
  <c r="AR2578"/>
  <c r="AR2579"/>
  <c r="AR2580"/>
  <c r="AR2581"/>
  <c r="AR2582"/>
  <c r="AR2583"/>
  <c r="AR2584"/>
  <c r="AR2585"/>
  <c r="AR2586"/>
  <c r="AR2587"/>
  <c r="AR2588"/>
  <c r="AR2589"/>
  <c r="AR2590"/>
  <c r="AR2591"/>
  <c r="AR2592"/>
  <c r="AR2593"/>
  <c r="AR2594"/>
  <c r="AR2595"/>
  <c r="AR2596"/>
  <c r="AR2597"/>
  <c r="AR2598"/>
  <c r="AR2599"/>
  <c r="AR2600"/>
  <c r="AR2601"/>
  <c r="AR2602"/>
  <c r="AR2603"/>
  <c r="AR2604"/>
  <c r="AR2605"/>
  <c r="AR2606"/>
  <c r="AR2607"/>
  <c r="AR2608"/>
  <c r="AR2609"/>
  <c r="AR2610"/>
  <c r="AR2611"/>
  <c r="AR2612"/>
  <c r="AR2613"/>
  <c r="AR2614"/>
  <c r="AR2615"/>
  <c r="AR2616"/>
  <c r="AR2617"/>
  <c r="AR2618"/>
  <c r="AR2619"/>
  <c r="AR2620"/>
  <c r="AR2621"/>
  <c r="AR2622"/>
  <c r="AR2623"/>
  <c r="AR2624"/>
  <c r="AR2625"/>
  <c r="AR2626"/>
  <c r="AR2627"/>
  <c r="AR2628"/>
  <c r="AR2629"/>
  <c r="AR2630"/>
  <c r="AR2631"/>
  <c r="AR2632"/>
  <c r="AR2633"/>
  <c r="AR2634"/>
  <c r="AR2635"/>
  <c r="AR2636"/>
  <c r="AR2637"/>
  <c r="AR2638"/>
  <c r="AR2639"/>
  <c r="AR2640"/>
  <c r="AR2641"/>
  <c r="AR2642"/>
  <c r="AR2643"/>
  <c r="AR2644"/>
  <c r="AR2645"/>
  <c r="AR2646"/>
  <c r="AR2647"/>
  <c r="AR2648"/>
  <c r="AR2649"/>
  <c r="AR2650"/>
  <c r="AR2651"/>
  <c r="AR2652"/>
  <c r="AR2653"/>
  <c r="AR2654"/>
  <c r="AR2655"/>
  <c r="AR2656"/>
  <c r="AR2657"/>
  <c r="AR2658"/>
  <c r="AR2659"/>
  <c r="AR2660"/>
  <c r="AR2661"/>
  <c r="AR2662"/>
  <c r="AR2663"/>
  <c r="AR2664"/>
  <c r="AR2665"/>
  <c r="AR2666"/>
  <c r="AR2667"/>
  <c r="AR2668"/>
  <c r="AR2669"/>
  <c r="AR2670"/>
  <c r="AR2671"/>
  <c r="AR2672"/>
  <c r="AR2673"/>
  <c r="AR2674"/>
  <c r="AR2675"/>
  <c r="AR2676"/>
  <c r="AR2677"/>
  <c r="AR2678"/>
  <c r="AR2679"/>
  <c r="AR2680"/>
  <c r="AR2681"/>
  <c r="AR2682"/>
  <c r="AR2683"/>
  <c r="AR2684"/>
  <c r="AR2685"/>
  <c r="AR2686"/>
  <c r="AR2687"/>
  <c r="AR2688"/>
  <c r="AR2689"/>
  <c r="AR2690"/>
  <c r="AR2691"/>
  <c r="AR2692"/>
  <c r="AR2693"/>
  <c r="AR2694"/>
  <c r="AR2695"/>
  <c r="AR2696"/>
  <c r="AR2697"/>
  <c r="AR2698"/>
  <c r="AR2699"/>
  <c r="AR2700"/>
  <c r="AR2701"/>
  <c r="AR2702"/>
  <c r="AR2703"/>
  <c r="AR2704"/>
  <c r="AR2705"/>
  <c r="AR2706"/>
  <c r="AR2707"/>
  <c r="AR2708"/>
  <c r="AR2709"/>
  <c r="AR2710"/>
  <c r="AR2711"/>
  <c r="AR2712"/>
  <c r="AR2713"/>
  <c r="AR2714"/>
  <c r="AR2715"/>
  <c r="AR2716"/>
  <c r="AR2717"/>
  <c r="AR2718"/>
  <c r="AR2719"/>
  <c r="AR2720"/>
  <c r="AR2721"/>
  <c r="AR2722"/>
  <c r="AR2723"/>
  <c r="AR2724"/>
  <c r="AR2725"/>
  <c r="AR2726"/>
  <c r="AR2727"/>
  <c r="AR2728"/>
  <c r="AR2729"/>
  <c r="AR2730"/>
  <c r="AR2731"/>
  <c r="AR2732"/>
  <c r="AR2733"/>
  <c r="AR2734"/>
  <c r="AR2735"/>
  <c r="AR2736"/>
  <c r="AR2737"/>
  <c r="AR2738"/>
  <c r="AR2739"/>
  <c r="AR2740"/>
  <c r="AR2741"/>
  <c r="AR2742"/>
  <c r="AR2743"/>
  <c r="AR2744"/>
  <c r="AR2745"/>
  <c r="AR2746"/>
  <c r="AR2747"/>
  <c r="AR2748"/>
  <c r="AR2749"/>
  <c r="AR2750"/>
  <c r="AR2751"/>
  <c r="AR2752"/>
  <c r="AR2753"/>
  <c r="AR2754"/>
  <c r="AR2755"/>
  <c r="AR2756"/>
  <c r="AR2757"/>
  <c r="AR2758"/>
  <c r="AR2759"/>
  <c r="AR2760"/>
  <c r="AR2761"/>
  <c r="AR2762"/>
  <c r="AR2763"/>
  <c r="AR2764"/>
  <c r="AR2765"/>
  <c r="AR2766"/>
  <c r="AR2767"/>
  <c r="AR2768"/>
  <c r="AR2769"/>
  <c r="AR2770"/>
  <c r="AR2771"/>
  <c r="AR2772"/>
  <c r="AR2773"/>
  <c r="AR2774"/>
  <c r="AR2775"/>
  <c r="AR2776"/>
  <c r="AR2777"/>
  <c r="AR2778"/>
  <c r="AR2779"/>
  <c r="AR2780"/>
  <c r="AR2781"/>
  <c r="AR2782"/>
  <c r="AR2783"/>
  <c r="AR2784"/>
  <c r="AR2785"/>
  <c r="AR2786"/>
  <c r="AR2787"/>
  <c r="AR2788"/>
  <c r="AR2789"/>
  <c r="AR2790"/>
  <c r="AR2791"/>
  <c r="AR2792"/>
  <c r="AR2793"/>
  <c r="AR2794"/>
  <c r="AR2795"/>
  <c r="AR2796"/>
  <c r="AR2797"/>
  <c r="AR2798"/>
  <c r="AR2799"/>
  <c r="AR2800"/>
  <c r="AR2801"/>
  <c r="AR2802"/>
  <c r="AR2803"/>
  <c r="AR2804"/>
  <c r="AR2805"/>
  <c r="AR2806"/>
  <c r="AR2807"/>
  <c r="AR2808"/>
  <c r="AR2809"/>
  <c r="AR2810"/>
  <c r="AR2811"/>
  <c r="AR2812"/>
  <c r="AR2813"/>
  <c r="AR2814"/>
  <c r="AR2815"/>
  <c r="AR2816"/>
  <c r="AR2817"/>
  <c r="AR2818"/>
  <c r="AR2819"/>
  <c r="AR2820"/>
  <c r="AR2821"/>
  <c r="AR2822"/>
  <c r="AR2823"/>
  <c r="AR2824"/>
  <c r="AR2825"/>
  <c r="AR2826"/>
  <c r="AR2827"/>
  <c r="AR2828"/>
  <c r="AR2829"/>
  <c r="AR2830"/>
  <c r="AR2831"/>
  <c r="AR2832"/>
  <c r="AR2833"/>
  <c r="AR2834"/>
  <c r="AR2835"/>
  <c r="AR2836"/>
  <c r="AR2837"/>
  <c r="AR2838"/>
  <c r="AR2839"/>
  <c r="AR2840"/>
  <c r="AR2841"/>
  <c r="AR2842"/>
  <c r="AR2843"/>
  <c r="AR2844"/>
  <c r="AR2845"/>
  <c r="AR2846"/>
  <c r="AR2847"/>
  <c r="AR2848"/>
  <c r="AR2849"/>
  <c r="AR2850"/>
  <c r="AR2851"/>
  <c r="AR2852"/>
  <c r="AR2853"/>
  <c r="AR2854"/>
  <c r="AR2855"/>
  <c r="AR2856"/>
  <c r="AR2857"/>
  <c r="AR2858"/>
  <c r="AR2859"/>
  <c r="AR2860"/>
  <c r="AR2861"/>
  <c r="AR2862"/>
  <c r="AR2863"/>
  <c r="AR2864"/>
  <c r="AR2865"/>
  <c r="AR2866"/>
  <c r="AR2867"/>
  <c r="AR2868"/>
  <c r="AR2869"/>
  <c r="AR2870"/>
  <c r="AR2871"/>
  <c r="AR2872"/>
  <c r="AR2873"/>
  <c r="AR2874"/>
  <c r="AR2875"/>
  <c r="AR2876"/>
  <c r="AR2877"/>
  <c r="AR2878"/>
  <c r="AR2879"/>
  <c r="AR2880"/>
  <c r="AR2881"/>
  <c r="AR2882"/>
  <c r="AR2883"/>
  <c r="AR2884"/>
  <c r="AR2885"/>
  <c r="AR2886"/>
  <c r="AR2887"/>
  <c r="AR2888"/>
  <c r="AR2889"/>
  <c r="AR2890"/>
  <c r="AR2891"/>
  <c r="AR2892"/>
  <c r="AR2893"/>
  <c r="AR2894"/>
  <c r="AR2895"/>
  <c r="AR2896"/>
  <c r="AR2897"/>
  <c r="AR2898"/>
  <c r="AR2899"/>
  <c r="AR2900"/>
  <c r="AR2901"/>
  <c r="AR2902"/>
  <c r="AR2903"/>
  <c r="AR2904"/>
  <c r="AR2905"/>
  <c r="AR2906"/>
  <c r="AR2907"/>
  <c r="AR2908"/>
  <c r="AR2909"/>
  <c r="AR2910"/>
  <c r="AR2911"/>
  <c r="AR2912"/>
  <c r="AR2913"/>
  <c r="AR2914"/>
  <c r="AR2915"/>
  <c r="AR2916"/>
  <c r="AR2917"/>
  <c r="AR2918"/>
  <c r="AR2919"/>
  <c r="AR2920"/>
  <c r="AR2921"/>
  <c r="AR2922"/>
  <c r="AR2923"/>
  <c r="AR2924"/>
  <c r="AR2925"/>
  <c r="AR2926"/>
  <c r="AR2927"/>
  <c r="AR2928"/>
  <c r="AR2929"/>
  <c r="AR2930"/>
  <c r="AR2931"/>
  <c r="AR2932"/>
  <c r="AR2933"/>
  <c r="AR2934"/>
  <c r="AR2935"/>
  <c r="AR2936"/>
  <c r="AR2937"/>
  <c r="AR2938"/>
  <c r="AR2939"/>
  <c r="AR2940"/>
  <c r="AR2941"/>
  <c r="AR2942"/>
  <c r="AR2943"/>
  <c r="AR2944"/>
  <c r="AR2945"/>
  <c r="AR2946"/>
  <c r="AR2947"/>
  <c r="AR2948"/>
  <c r="AR2949"/>
  <c r="AR2950"/>
  <c r="AR2951"/>
  <c r="AR2952"/>
  <c r="AR2953"/>
  <c r="AR2954"/>
  <c r="AR2955"/>
  <c r="AR2956"/>
  <c r="AR2957"/>
  <c r="AR2958"/>
  <c r="AR2959"/>
  <c r="AR2960"/>
  <c r="AR2961"/>
  <c r="AR2962"/>
  <c r="AR2963"/>
  <c r="AR2964"/>
  <c r="AR2965"/>
  <c r="AR2966"/>
  <c r="AR2967"/>
  <c r="AR2968"/>
  <c r="AR2969"/>
  <c r="AR2970"/>
  <c r="AR2971"/>
  <c r="AR2972"/>
  <c r="AR2973"/>
  <c r="AR2974"/>
  <c r="AR2975"/>
  <c r="AR2976"/>
  <c r="AR2977"/>
  <c r="AR2978"/>
  <c r="AR2979"/>
  <c r="AR2980"/>
  <c r="AR2981"/>
  <c r="AR2982"/>
  <c r="AR2983"/>
  <c r="AR2984"/>
  <c r="AR2985"/>
  <c r="AR2986"/>
  <c r="AR2987"/>
  <c r="AR2988"/>
  <c r="AR2989"/>
  <c r="AR2990"/>
  <c r="AR2991"/>
  <c r="AR2992"/>
  <c r="AR2993"/>
  <c r="AR2994"/>
  <c r="AR2995"/>
  <c r="AR2996"/>
  <c r="AR2997"/>
  <c r="AR2998"/>
  <c r="AR2999"/>
  <c r="AR3000"/>
  <c r="AR3001"/>
  <c r="AR3002"/>
  <c r="AR3003"/>
  <c r="AR3004"/>
  <c r="AR3005"/>
  <c r="AR3006"/>
  <c r="AR3007"/>
  <c r="AR3008"/>
  <c r="AR3009"/>
  <c r="AR3010"/>
  <c r="AR3011"/>
  <c r="AR3012"/>
  <c r="AR3013"/>
  <c r="AR3014"/>
  <c r="AR3015"/>
  <c r="AR3016"/>
  <c r="AR3017"/>
  <c r="AR3018"/>
  <c r="AR3019"/>
  <c r="AR3020"/>
  <c r="AR3021"/>
  <c r="AR3022"/>
  <c r="AR3023"/>
  <c r="AR3024"/>
  <c r="AR3025"/>
  <c r="AR3026"/>
  <c r="AR3027"/>
  <c r="AR3028"/>
  <c r="AR3029"/>
  <c r="AR3030"/>
  <c r="AR3031"/>
  <c r="AR3032"/>
  <c r="AR3033"/>
  <c r="AR3034"/>
  <c r="AR3035"/>
  <c r="AR3036"/>
  <c r="AR3037"/>
  <c r="AR3038"/>
  <c r="AR3039"/>
  <c r="AR3040"/>
  <c r="AR3041"/>
  <c r="AR3042"/>
  <c r="AR3043"/>
  <c r="AR3044"/>
  <c r="AR3045"/>
  <c r="AR3046"/>
  <c r="AR3047"/>
  <c r="AR3048"/>
  <c r="AR3049"/>
  <c r="AR3050"/>
  <c r="AR3051"/>
  <c r="AR3052"/>
  <c r="AR3053"/>
  <c r="AR3054"/>
  <c r="AR3055"/>
  <c r="AR3056"/>
  <c r="AR3057"/>
  <c r="AR3058"/>
  <c r="AR3059"/>
  <c r="AR3060"/>
  <c r="AR3061"/>
  <c r="AR3062"/>
  <c r="AR3063"/>
  <c r="AR3064"/>
  <c r="AR3065"/>
  <c r="AR3066"/>
  <c r="AR3067"/>
  <c r="AR3068"/>
  <c r="AR3069"/>
  <c r="AR3070"/>
  <c r="AR3071"/>
  <c r="AR3072"/>
  <c r="AR3073"/>
  <c r="AR3074"/>
  <c r="AR3075"/>
  <c r="AR3076"/>
  <c r="AR3077"/>
  <c r="AR3078"/>
  <c r="AR3079"/>
  <c r="AR3080"/>
  <c r="AR3081"/>
  <c r="AR3082"/>
  <c r="AR3083"/>
  <c r="AR3084"/>
  <c r="AR3085"/>
  <c r="AR3086"/>
  <c r="AR3087"/>
  <c r="AR3088"/>
  <c r="AR3089"/>
  <c r="AR3090"/>
  <c r="AR3091"/>
  <c r="AR3092"/>
  <c r="AR3093"/>
  <c r="AR3094"/>
  <c r="AR3095"/>
  <c r="AR3096"/>
  <c r="AR3097"/>
  <c r="AR3098"/>
  <c r="AR3099"/>
  <c r="AR3100"/>
  <c r="AR3101"/>
  <c r="AR3102"/>
  <c r="AR3103"/>
  <c r="AR3104"/>
  <c r="AR3105"/>
  <c r="AR3106"/>
  <c r="AR3107"/>
  <c r="AR3108"/>
  <c r="AR3109"/>
  <c r="AR3110"/>
  <c r="AR3111"/>
  <c r="AR3112"/>
  <c r="AR3113"/>
  <c r="AR3114"/>
  <c r="AR3115"/>
  <c r="AR3116"/>
  <c r="AR3117"/>
  <c r="AR3118"/>
  <c r="AR3119"/>
  <c r="AR3120"/>
  <c r="AR3121"/>
  <c r="AR3122"/>
  <c r="AR3123"/>
  <c r="AR3124"/>
  <c r="AR3125"/>
  <c r="AR3126"/>
  <c r="AR3127"/>
  <c r="AR3128"/>
  <c r="AR3129"/>
  <c r="AR3130"/>
  <c r="AR3131"/>
  <c r="AR3132"/>
  <c r="AR3133"/>
  <c r="AR3134"/>
  <c r="AR3135"/>
  <c r="AR3136"/>
  <c r="AR3137"/>
  <c r="AR3138"/>
  <c r="AR3139"/>
  <c r="AR3140"/>
  <c r="AR3141"/>
  <c r="AR3142"/>
  <c r="AR3143"/>
  <c r="AR3144"/>
  <c r="AR3145"/>
  <c r="AR3146"/>
  <c r="AR3147"/>
  <c r="AR3148"/>
  <c r="AR3149"/>
  <c r="AR3150"/>
  <c r="AR3151"/>
  <c r="AR3152"/>
  <c r="AR3153"/>
  <c r="AR3154"/>
  <c r="AR3155"/>
  <c r="AR3156"/>
  <c r="AR3157"/>
  <c r="AR3158"/>
  <c r="AR3159"/>
  <c r="AR3160"/>
  <c r="AR3161"/>
  <c r="AR3162"/>
  <c r="AR3163"/>
  <c r="AR3164"/>
  <c r="AR3165"/>
  <c r="AR3166"/>
  <c r="AR3167"/>
  <c r="AR3168"/>
  <c r="AR3169"/>
  <c r="AR3170"/>
  <c r="AR3171"/>
  <c r="AR3172"/>
  <c r="AR3173"/>
  <c r="AR3174"/>
  <c r="AR3175"/>
  <c r="AR3176"/>
  <c r="AR3177"/>
  <c r="AR3178"/>
  <c r="AR3179"/>
  <c r="AR3180"/>
  <c r="AR3181"/>
  <c r="AR3182"/>
  <c r="AR3183"/>
  <c r="AR3184"/>
  <c r="AR3185"/>
  <c r="AR3186"/>
  <c r="AR3187"/>
  <c r="AR3188"/>
  <c r="AR3189"/>
  <c r="AR3190"/>
  <c r="AR3191"/>
  <c r="AR3192"/>
  <c r="AR3193"/>
  <c r="AR3194"/>
  <c r="AR3195"/>
  <c r="AR3196"/>
  <c r="AR3197"/>
  <c r="AR3198"/>
  <c r="AR3199"/>
  <c r="AR3200"/>
  <c r="AR3201"/>
  <c r="AR3202"/>
  <c r="AR3203"/>
  <c r="AR3204"/>
  <c r="AR3205"/>
  <c r="AR3206"/>
  <c r="AR3207"/>
  <c r="AR3208"/>
  <c r="AR3209"/>
  <c r="AR3210"/>
  <c r="AR3211"/>
  <c r="AR3212"/>
  <c r="AR3213"/>
  <c r="AR3214"/>
  <c r="AR3215"/>
  <c r="AR3216"/>
  <c r="AR3217"/>
  <c r="AR3218"/>
  <c r="AR3219"/>
  <c r="AR3220"/>
  <c r="AR3221"/>
  <c r="AR3222"/>
  <c r="AR3223"/>
  <c r="AR3224"/>
  <c r="AR3225"/>
  <c r="AR3226"/>
  <c r="AR3227"/>
  <c r="AR3228"/>
  <c r="AR3229"/>
  <c r="AR3230"/>
  <c r="AR3231"/>
  <c r="AR3232"/>
  <c r="AR3233"/>
  <c r="AR3234"/>
  <c r="AR3235"/>
  <c r="AR3236"/>
  <c r="AR3237"/>
  <c r="AR3238"/>
  <c r="AR3239"/>
  <c r="AR3240"/>
  <c r="AR3241"/>
  <c r="AR3242"/>
  <c r="AR3243"/>
  <c r="AR3244"/>
  <c r="AR3245"/>
  <c r="AR3246"/>
  <c r="AR3247"/>
  <c r="AR3248"/>
  <c r="AR3249"/>
  <c r="AR3250"/>
  <c r="AR3251"/>
  <c r="AR3252"/>
  <c r="AR3253"/>
  <c r="AR3254"/>
  <c r="AR3255"/>
  <c r="AR3256"/>
  <c r="AR3257"/>
  <c r="AR3258"/>
  <c r="AR3259"/>
  <c r="AR3260"/>
  <c r="AR3261"/>
  <c r="AR3262"/>
  <c r="AR3263"/>
  <c r="AR3264"/>
  <c r="AR3265"/>
  <c r="AR3266"/>
  <c r="AR3267"/>
  <c r="AR3268"/>
  <c r="AR3269"/>
  <c r="AR3270"/>
  <c r="AR3271"/>
  <c r="AR3272"/>
  <c r="AR3273"/>
  <c r="AR3274"/>
  <c r="AR3275"/>
  <c r="AR3276"/>
  <c r="AR3277"/>
  <c r="AR3278"/>
  <c r="AR3279"/>
  <c r="AR3280"/>
  <c r="AR3281"/>
  <c r="AR3282"/>
  <c r="AR3283"/>
  <c r="AR3284"/>
  <c r="AR3285"/>
  <c r="AR3286"/>
  <c r="AR3287"/>
  <c r="AR3288"/>
  <c r="AR3289"/>
  <c r="AR3290"/>
  <c r="AR3291"/>
  <c r="AR3292"/>
  <c r="AR3293"/>
  <c r="AR3294"/>
  <c r="AR3295"/>
  <c r="AR3296"/>
  <c r="AR3297"/>
  <c r="AR3298"/>
  <c r="AR3299"/>
  <c r="AR3300"/>
  <c r="AR3301"/>
  <c r="AR3302"/>
  <c r="AR3303"/>
  <c r="AR3304"/>
  <c r="AR3305"/>
  <c r="AR3306"/>
  <c r="AR3307"/>
  <c r="AR3308"/>
  <c r="AR3309"/>
  <c r="AR3310"/>
  <c r="AR3311"/>
  <c r="AR3312"/>
  <c r="AR3313"/>
  <c r="AR3314"/>
  <c r="AR3315"/>
  <c r="AR3316"/>
  <c r="AR3317"/>
  <c r="AR3318"/>
  <c r="AR3319"/>
  <c r="AR3320"/>
  <c r="AR3321"/>
  <c r="AR3322"/>
  <c r="AR3323"/>
  <c r="AR3324"/>
  <c r="AR3325"/>
  <c r="AR3326"/>
  <c r="AR3327"/>
  <c r="AR3328"/>
  <c r="AR3329"/>
  <c r="AR3330"/>
  <c r="AR3331"/>
  <c r="AR3332"/>
  <c r="AR3333"/>
  <c r="AR3334"/>
  <c r="AR3335"/>
  <c r="AR3336"/>
  <c r="AR3337"/>
  <c r="AR3338"/>
  <c r="AR3339"/>
  <c r="AR3340"/>
  <c r="AR3341"/>
  <c r="AR3342"/>
  <c r="AR3343"/>
  <c r="AR3344"/>
  <c r="AR3345"/>
  <c r="AR3346"/>
  <c r="AR3347"/>
  <c r="AR3348"/>
  <c r="AR3349"/>
  <c r="AR3350"/>
  <c r="AR3351"/>
  <c r="AR3352"/>
  <c r="AR3353"/>
  <c r="AR3354"/>
  <c r="AR3355"/>
  <c r="AR3356"/>
  <c r="AR3357"/>
  <c r="AR3358"/>
  <c r="AR3359"/>
  <c r="AR3360"/>
  <c r="AR3361"/>
  <c r="AR3362"/>
  <c r="AR3363"/>
  <c r="AR3364"/>
  <c r="AR3365"/>
  <c r="AR3366"/>
  <c r="AR3367"/>
  <c r="AR3368"/>
  <c r="AR3369"/>
  <c r="AR3370"/>
  <c r="AR3371"/>
  <c r="AR3372"/>
  <c r="AR3373"/>
  <c r="AR3374"/>
  <c r="AR3375"/>
  <c r="AR3376"/>
  <c r="AR3377"/>
  <c r="AR3378"/>
  <c r="AR3379"/>
  <c r="AR3380"/>
  <c r="AR3381"/>
  <c r="AR3382"/>
  <c r="AR3383"/>
  <c r="AR3384"/>
  <c r="AR3385"/>
  <c r="AR3386"/>
  <c r="AR3387"/>
  <c r="AR3388"/>
  <c r="AR3389"/>
  <c r="AR3390"/>
  <c r="AR3391"/>
  <c r="AR3392"/>
  <c r="AR3393"/>
  <c r="AR3394"/>
  <c r="AR3395"/>
  <c r="AR3396"/>
  <c r="AR3397"/>
  <c r="AR3398"/>
  <c r="AR3399"/>
  <c r="AR3400"/>
  <c r="AR3401"/>
  <c r="AR3402"/>
  <c r="AR3403"/>
  <c r="AR3404"/>
  <c r="AR3405"/>
  <c r="AR3406"/>
  <c r="AR3407"/>
  <c r="AR3408"/>
  <c r="AR3409"/>
  <c r="AR3410"/>
  <c r="AR3411"/>
  <c r="AR3412"/>
  <c r="AR3413"/>
  <c r="AR3414"/>
  <c r="AR3415"/>
  <c r="AR3416"/>
  <c r="AR3417"/>
  <c r="AR3418"/>
  <c r="AR3419"/>
  <c r="AR3420"/>
  <c r="AR3421"/>
  <c r="AR3422"/>
  <c r="AR3423"/>
  <c r="AR3424"/>
  <c r="AR3425"/>
  <c r="AR3426"/>
  <c r="AR3427"/>
  <c r="AR3428"/>
  <c r="AR3429"/>
  <c r="AR3430"/>
  <c r="AR3431"/>
  <c r="AR3432"/>
  <c r="AR3433"/>
  <c r="AR3434"/>
  <c r="AR3435"/>
  <c r="AR3436"/>
  <c r="AR3437"/>
  <c r="AR3438"/>
  <c r="AR3439"/>
  <c r="AR3440"/>
  <c r="AR3441"/>
  <c r="AR3442"/>
  <c r="AR3443"/>
  <c r="AR3444"/>
  <c r="AR3445"/>
  <c r="AR3446"/>
  <c r="AR3447"/>
  <c r="AR3448"/>
  <c r="AR3449"/>
  <c r="AR3450"/>
  <c r="AR3451"/>
  <c r="AR3452"/>
  <c r="AR3453"/>
  <c r="AR3454"/>
  <c r="AR3455"/>
  <c r="AR3456"/>
  <c r="AR3457"/>
  <c r="AR3458"/>
  <c r="AR3459"/>
  <c r="AR3460"/>
  <c r="AR3461"/>
  <c r="AR3462"/>
  <c r="AR3463"/>
  <c r="AR3464"/>
  <c r="AR3465"/>
  <c r="AR3466"/>
  <c r="AR3467"/>
  <c r="AR3468"/>
  <c r="AR3469"/>
  <c r="AR3470"/>
  <c r="AR3471"/>
  <c r="AR3472"/>
  <c r="AR3473"/>
  <c r="AR3474"/>
  <c r="AR3475"/>
  <c r="AR3476"/>
  <c r="AR3477"/>
  <c r="AR3478"/>
  <c r="AR3479"/>
  <c r="AR3480"/>
  <c r="AR3481"/>
  <c r="AR3482"/>
  <c r="AR3483"/>
  <c r="AR3484"/>
  <c r="AR3485"/>
  <c r="AR3486"/>
  <c r="AR3487"/>
  <c r="AR3488"/>
  <c r="AR3489"/>
  <c r="AR3490"/>
  <c r="AR3491"/>
  <c r="AR3492"/>
  <c r="AR3493"/>
  <c r="AR3494"/>
  <c r="AR3495"/>
  <c r="AR3496"/>
  <c r="AR3497"/>
  <c r="AR3498"/>
  <c r="AR3499"/>
  <c r="AR3500"/>
  <c r="AR3501"/>
  <c r="AR3502"/>
  <c r="AR3503"/>
  <c r="AR3504"/>
  <c r="AR3505"/>
  <c r="AR3506"/>
  <c r="AR3507"/>
  <c r="AR3508"/>
  <c r="AR3509"/>
  <c r="AR3510"/>
  <c r="AR3511"/>
  <c r="AR3512"/>
  <c r="AR3513"/>
  <c r="AR3514"/>
  <c r="AR3515"/>
  <c r="AR3516"/>
  <c r="AR3517"/>
  <c r="AR3518"/>
  <c r="AR3519"/>
  <c r="AR3520"/>
  <c r="AR3521"/>
  <c r="AR3522"/>
  <c r="AR3523"/>
  <c r="AR3524"/>
  <c r="AR3525"/>
  <c r="AR3526"/>
  <c r="AR3527"/>
  <c r="AR3528"/>
  <c r="AR3529"/>
  <c r="AR3530"/>
  <c r="AR3531"/>
  <c r="AR3532"/>
  <c r="AR3533"/>
  <c r="AR3534"/>
  <c r="AR3535"/>
  <c r="AR3536"/>
  <c r="AR3537"/>
  <c r="AR3538"/>
  <c r="AR3539"/>
  <c r="AR3540"/>
  <c r="AR3541"/>
  <c r="AR3542"/>
  <c r="AR3543"/>
  <c r="AR3544"/>
  <c r="AR3545"/>
  <c r="AR3546"/>
  <c r="AR3547"/>
  <c r="AR3548"/>
  <c r="AR3549"/>
  <c r="AR3550"/>
  <c r="AR3551"/>
  <c r="AR3552"/>
  <c r="AR3553"/>
  <c r="AR3554"/>
  <c r="AR3555"/>
  <c r="AR3556"/>
  <c r="AR3557"/>
  <c r="AR3558"/>
  <c r="AR3559"/>
  <c r="AR3560"/>
  <c r="AR3561"/>
  <c r="AR3562"/>
  <c r="AR3563"/>
  <c r="AR3564"/>
  <c r="AR3565"/>
  <c r="AR3566"/>
  <c r="AR3567"/>
  <c r="AR3568"/>
  <c r="AR3569"/>
  <c r="AR3570"/>
  <c r="AR3571"/>
  <c r="AR3572"/>
  <c r="AR3573"/>
  <c r="AR3574"/>
  <c r="AR3575"/>
  <c r="AR3576"/>
  <c r="AR3577"/>
  <c r="AR3578"/>
  <c r="AR3579"/>
  <c r="AR3580"/>
  <c r="AR3581"/>
  <c r="AR3582"/>
  <c r="AR3583"/>
  <c r="AR3584"/>
  <c r="AR3585"/>
  <c r="AR3586"/>
  <c r="AR3587"/>
  <c r="AR3588"/>
  <c r="AR3589"/>
  <c r="AR3590"/>
  <c r="AR3591"/>
  <c r="AR3592"/>
  <c r="AR3593"/>
  <c r="AR3594"/>
  <c r="AR3595"/>
  <c r="AR3596"/>
  <c r="AR3597"/>
  <c r="AR3598"/>
  <c r="AR3599"/>
  <c r="AR3600"/>
  <c r="AR3601"/>
  <c r="AR3602"/>
  <c r="AR3603"/>
  <c r="AR3604"/>
  <c r="AR3605"/>
  <c r="AR3606"/>
  <c r="AR3607"/>
  <c r="AR3608"/>
  <c r="AR3609"/>
  <c r="AR3610"/>
  <c r="AR3611"/>
  <c r="AR3612"/>
  <c r="AR3613"/>
  <c r="AR3614"/>
  <c r="AR3615"/>
  <c r="AR3616"/>
  <c r="AR3617"/>
  <c r="AR3618"/>
  <c r="AR3619"/>
  <c r="AR3620"/>
  <c r="AR3621"/>
  <c r="AR3622"/>
  <c r="AR3623"/>
  <c r="AR3624"/>
  <c r="AR3625"/>
  <c r="AR3626"/>
  <c r="AR3627"/>
  <c r="AR3628"/>
  <c r="AR3629"/>
  <c r="AR3630"/>
  <c r="AR3631"/>
  <c r="AR3632"/>
  <c r="AR3633"/>
  <c r="AR3634"/>
  <c r="AR3635"/>
  <c r="AR3636"/>
  <c r="AR3637"/>
  <c r="AR3638"/>
  <c r="AR3639"/>
  <c r="AR3640"/>
  <c r="AR3641"/>
  <c r="AR3642"/>
  <c r="AR3643"/>
  <c r="AR3644"/>
  <c r="AR3645"/>
  <c r="AR3646"/>
  <c r="AR3647"/>
  <c r="AR3648"/>
  <c r="AR3649"/>
  <c r="AR3650"/>
  <c r="AR3651"/>
  <c r="AR3652"/>
  <c r="AR3653"/>
  <c r="AR3654"/>
  <c r="AR3655"/>
  <c r="AR3656"/>
  <c r="AR3657"/>
  <c r="AR3658"/>
  <c r="AR3659"/>
  <c r="AR3660"/>
  <c r="AR3661"/>
  <c r="AR3662"/>
  <c r="AR3663"/>
  <c r="AR3664"/>
  <c r="AR3665"/>
  <c r="AR3666"/>
  <c r="AR3667"/>
  <c r="AR3668"/>
  <c r="AR3669"/>
  <c r="AR3670"/>
  <c r="AR3671"/>
  <c r="AR3672"/>
  <c r="AR3673"/>
  <c r="AR3674"/>
  <c r="AR3675"/>
  <c r="AR3676"/>
  <c r="AR3677"/>
  <c r="AR3678"/>
  <c r="AR3679"/>
  <c r="AR3680"/>
  <c r="AR3681"/>
  <c r="AR3682"/>
  <c r="AR3683"/>
  <c r="AR3684"/>
  <c r="AR3685"/>
  <c r="AR3686"/>
  <c r="AR3687"/>
  <c r="AR3688"/>
  <c r="AR3689"/>
  <c r="AR3690"/>
  <c r="AR3691"/>
  <c r="AR3692"/>
  <c r="AR3693"/>
  <c r="AR3694"/>
  <c r="AR3695"/>
  <c r="AR3696"/>
  <c r="AR3697"/>
  <c r="AR3698"/>
  <c r="AR3699"/>
  <c r="AR3700"/>
  <c r="AR3701"/>
  <c r="AR3702"/>
  <c r="AR3703"/>
  <c r="AR3704"/>
  <c r="AR3705"/>
  <c r="AR3706"/>
  <c r="AR3707"/>
  <c r="AR3708"/>
  <c r="AR3709"/>
  <c r="AR3710"/>
  <c r="AR3711"/>
  <c r="AR3712"/>
  <c r="AR3713"/>
  <c r="AR3714"/>
  <c r="AR3715"/>
  <c r="AR3716"/>
  <c r="AR3717"/>
  <c r="AR3718"/>
  <c r="AR3719"/>
  <c r="AR3720"/>
  <c r="AR3721"/>
  <c r="AR3722"/>
  <c r="AR3723"/>
  <c r="AR3724"/>
  <c r="AR3725"/>
  <c r="AR3726"/>
  <c r="AR3727"/>
  <c r="AR3728"/>
  <c r="AR3729"/>
  <c r="AR3730"/>
  <c r="AR3731"/>
  <c r="AR3732"/>
  <c r="AR3733"/>
  <c r="AR3734"/>
  <c r="AR3735"/>
  <c r="AR3736"/>
  <c r="AR3737"/>
  <c r="AR3738"/>
  <c r="AR3739"/>
  <c r="AR3740"/>
  <c r="AR3741"/>
  <c r="AR3742"/>
  <c r="AR3743"/>
  <c r="AR3744"/>
  <c r="AR3745"/>
  <c r="AR3746"/>
  <c r="AR3747"/>
  <c r="AR3748"/>
  <c r="AR3749"/>
  <c r="AR3750"/>
  <c r="AR3751"/>
  <c r="AR3752"/>
  <c r="AR3753"/>
  <c r="AR3754"/>
  <c r="AR3755"/>
  <c r="AR3756"/>
  <c r="AR3757"/>
  <c r="AR3758"/>
  <c r="AR3759"/>
  <c r="AR3760"/>
  <c r="AR3761"/>
  <c r="AR3762"/>
  <c r="AR3763"/>
  <c r="AR3764"/>
  <c r="AR3765"/>
  <c r="AR3766"/>
  <c r="AR3767"/>
  <c r="AR3768"/>
  <c r="AR3769"/>
  <c r="AR3770"/>
  <c r="AR3771"/>
  <c r="AR3772"/>
  <c r="AR3773"/>
  <c r="AR3774"/>
  <c r="AR3775"/>
  <c r="AR3776"/>
  <c r="AR3777"/>
  <c r="AR3778"/>
  <c r="AR3779"/>
  <c r="AR3780"/>
  <c r="AR3781"/>
  <c r="AR3782"/>
  <c r="AR3783"/>
  <c r="AR3784"/>
  <c r="AR3785"/>
  <c r="AR3786"/>
  <c r="AR3787"/>
  <c r="AR3788"/>
  <c r="AR3789"/>
  <c r="AR3790"/>
  <c r="AR3791"/>
  <c r="AR3792"/>
  <c r="AR3793"/>
  <c r="AR3794"/>
  <c r="AR3795"/>
  <c r="AR3796"/>
  <c r="AR3797"/>
  <c r="AR3798"/>
  <c r="AR3799"/>
  <c r="AR3800"/>
  <c r="AR3801"/>
  <c r="AR3802"/>
  <c r="AR3803"/>
  <c r="AR3804"/>
  <c r="AR3805"/>
  <c r="AR3806"/>
  <c r="AR3807"/>
  <c r="AR3808"/>
  <c r="AR3809"/>
  <c r="AR3810"/>
  <c r="AR3811"/>
  <c r="AR3812"/>
  <c r="AR3813"/>
  <c r="AR3814"/>
  <c r="AR3815"/>
  <c r="AR3816"/>
  <c r="AR3817"/>
  <c r="AR3818"/>
  <c r="AR3819"/>
  <c r="AR3820"/>
  <c r="AR3821"/>
  <c r="AR3822"/>
  <c r="AR3823"/>
  <c r="AR3824"/>
  <c r="AR3825"/>
  <c r="AR3826"/>
  <c r="AR3827"/>
  <c r="AR3828"/>
  <c r="AR3829"/>
  <c r="AR3830"/>
  <c r="AR3831"/>
  <c r="AR3832"/>
  <c r="AR3833"/>
  <c r="AR3834"/>
  <c r="AR3835"/>
  <c r="AR3836"/>
  <c r="AR3837"/>
  <c r="AR3838"/>
  <c r="AR3839"/>
  <c r="AR3840"/>
  <c r="AR3841"/>
  <c r="AR3842"/>
  <c r="AR3843"/>
  <c r="AR3844"/>
  <c r="AR3845"/>
  <c r="AR3846"/>
  <c r="AR3847"/>
  <c r="AR3848"/>
  <c r="AR3849"/>
  <c r="AR3850"/>
  <c r="AR3851"/>
  <c r="AR3852"/>
  <c r="AR3853"/>
  <c r="AR3854"/>
  <c r="AR3855"/>
  <c r="AR3856"/>
  <c r="AR3857"/>
  <c r="AR3858"/>
  <c r="AR3859"/>
  <c r="AR3860"/>
  <c r="AR3861"/>
  <c r="AR3862"/>
  <c r="AR3863"/>
  <c r="AR3864"/>
  <c r="AR3865"/>
  <c r="AR3866"/>
  <c r="AR3867"/>
  <c r="AR3868"/>
  <c r="AR3869"/>
  <c r="AR3870"/>
  <c r="AR3871"/>
  <c r="AR3872"/>
  <c r="AR3873"/>
  <c r="AR3874"/>
  <c r="AR3875"/>
  <c r="AR3876"/>
  <c r="AR3877"/>
  <c r="AR3878"/>
  <c r="AR3879"/>
  <c r="AR3880"/>
  <c r="AR3881"/>
  <c r="AR3882"/>
  <c r="AR3883"/>
  <c r="AR3884"/>
  <c r="AR3885"/>
  <c r="AR3886"/>
  <c r="AR3887"/>
  <c r="AR3888"/>
  <c r="AR3889"/>
  <c r="AR3890"/>
  <c r="AR3891"/>
  <c r="AR3892"/>
  <c r="AR3893"/>
  <c r="AR3894"/>
  <c r="AR3895"/>
  <c r="AR3896"/>
  <c r="AR3897"/>
  <c r="AR3898"/>
  <c r="AR3899"/>
  <c r="AR3900"/>
  <c r="AR3901"/>
  <c r="AR3902"/>
  <c r="AR3903"/>
  <c r="AR3904"/>
  <c r="AR3905"/>
  <c r="AR3906"/>
  <c r="AR3907"/>
  <c r="AR3908"/>
  <c r="AR3909"/>
  <c r="AR3910"/>
  <c r="AR3911"/>
  <c r="AR3912"/>
  <c r="AR3913"/>
  <c r="AR3914"/>
  <c r="AR3915"/>
  <c r="AR3916"/>
  <c r="AR3917"/>
  <c r="AR3918"/>
  <c r="AR3919"/>
  <c r="AR3920"/>
  <c r="AR3921"/>
  <c r="AR3922"/>
  <c r="AR3923"/>
  <c r="AR3924"/>
  <c r="AR3925"/>
  <c r="AR3926"/>
  <c r="AR3927"/>
  <c r="AR3928"/>
  <c r="AR3929"/>
  <c r="AR3930"/>
  <c r="AR3931"/>
  <c r="AR3932"/>
  <c r="AR3933"/>
  <c r="AR3934"/>
  <c r="AR3935"/>
  <c r="AR3936"/>
  <c r="AR3937"/>
  <c r="AR3938"/>
  <c r="AR3939"/>
  <c r="AR3940"/>
  <c r="AR3941"/>
  <c r="AR3942"/>
  <c r="AR3943"/>
  <c r="AR3944"/>
  <c r="AR3945"/>
  <c r="AR3946"/>
  <c r="AR3947"/>
  <c r="AR3948"/>
  <c r="AR3949"/>
  <c r="AR3950"/>
  <c r="AR3951"/>
  <c r="AR3952"/>
  <c r="AR3953"/>
  <c r="AR3954"/>
  <c r="AR3955"/>
  <c r="AR3956"/>
  <c r="AR3957"/>
  <c r="AR3958"/>
  <c r="AR3959"/>
  <c r="AR3960"/>
  <c r="AR3961"/>
  <c r="AR3962"/>
  <c r="AR3963"/>
  <c r="AR3964"/>
  <c r="AR3965"/>
  <c r="AR3966"/>
  <c r="AR3967"/>
  <c r="AR3968"/>
  <c r="AR3969"/>
  <c r="AR3970"/>
  <c r="AR3971"/>
  <c r="AR3972"/>
  <c r="AR3973"/>
  <c r="AR3974"/>
  <c r="AR3975"/>
  <c r="AR3976"/>
  <c r="AR3977"/>
  <c r="AR3978"/>
  <c r="AR3979"/>
  <c r="AR3980"/>
  <c r="AR3981"/>
  <c r="AR3982"/>
  <c r="AR3983"/>
  <c r="AR3984"/>
  <c r="AR3985"/>
  <c r="AR3986"/>
  <c r="AR3987"/>
  <c r="AR3988"/>
  <c r="AR3989"/>
  <c r="AR3990"/>
  <c r="AR3991"/>
  <c r="AR3992"/>
  <c r="AR3993"/>
  <c r="AR3994"/>
  <c r="AR3995"/>
  <c r="AR3996"/>
  <c r="AR3997"/>
  <c r="AR3998"/>
  <c r="AR3999"/>
  <c r="AR4000"/>
  <c r="AR4001"/>
  <c r="AR4002"/>
  <c r="AR4003"/>
  <c r="AR4004"/>
  <c r="AR4005"/>
  <c r="AR4006"/>
  <c r="AR4007"/>
  <c r="AR4008"/>
  <c r="AR4009"/>
  <c r="AR4010"/>
  <c r="AR4011"/>
  <c r="AR4012"/>
  <c r="AR4013"/>
  <c r="AR4014"/>
  <c r="AR4015"/>
  <c r="AR4016"/>
  <c r="AR4017"/>
  <c r="AR4018"/>
  <c r="AR4019"/>
  <c r="AR4020"/>
  <c r="AR4021"/>
  <c r="AR4022"/>
  <c r="AR4023"/>
  <c r="AR4024"/>
  <c r="AR4025"/>
  <c r="AR4026"/>
  <c r="AR4027"/>
  <c r="AR4028"/>
  <c r="AR4029"/>
  <c r="AR4030"/>
  <c r="AR4031"/>
  <c r="AR4032"/>
  <c r="AR4033"/>
  <c r="AR4034"/>
  <c r="AR4035"/>
  <c r="AR4036"/>
  <c r="AR4037"/>
  <c r="AR4038"/>
  <c r="AR4039"/>
  <c r="AR4040"/>
  <c r="AR4041"/>
  <c r="AR4042"/>
  <c r="AR4043"/>
  <c r="AR4044"/>
  <c r="AR4045"/>
  <c r="AR4046"/>
  <c r="AR4047"/>
  <c r="AR4048"/>
  <c r="AR4049"/>
  <c r="AR4050"/>
  <c r="AR4051"/>
  <c r="AR4052"/>
  <c r="AR4053"/>
  <c r="AR4054"/>
  <c r="AR4055"/>
  <c r="AR4056"/>
  <c r="AR4057"/>
  <c r="AR4058"/>
  <c r="AR4059"/>
  <c r="AR4060"/>
  <c r="AR4061"/>
  <c r="AR4062"/>
  <c r="AR4063"/>
  <c r="AR4064"/>
  <c r="AR4065"/>
  <c r="AR4066"/>
  <c r="AR4067"/>
  <c r="AR4068"/>
  <c r="AR4069"/>
  <c r="AR4070"/>
  <c r="AR4071"/>
  <c r="AR4072"/>
  <c r="AR4073"/>
  <c r="AR4074"/>
  <c r="AR4075"/>
  <c r="AR4076"/>
  <c r="AR4077"/>
  <c r="AR4078"/>
  <c r="AR4079"/>
  <c r="AR4080"/>
  <c r="AR4081"/>
  <c r="AR4082"/>
  <c r="AR4083"/>
  <c r="AR4084"/>
  <c r="AR4085"/>
  <c r="AR4086"/>
  <c r="AR4087"/>
  <c r="AR4088"/>
  <c r="AR4089"/>
  <c r="AR4090"/>
  <c r="AR4091"/>
  <c r="AR4092"/>
  <c r="AR4093"/>
  <c r="AR4094"/>
  <c r="AR4095"/>
  <c r="AR4096"/>
  <c r="AR4097"/>
  <c r="AR4098"/>
  <c r="AR4099"/>
  <c r="AR4100"/>
  <c r="AR4101"/>
  <c r="AR4102"/>
  <c r="AR4103"/>
  <c r="AR4104"/>
  <c r="AR4105"/>
  <c r="AR4106"/>
  <c r="AR4107"/>
  <c r="AR4108"/>
  <c r="AR4109"/>
  <c r="AR4110"/>
  <c r="AR4111"/>
  <c r="AR4112"/>
  <c r="AR4113"/>
  <c r="AR4114"/>
  <c r="AR4115"/>
  <c r="AR4116"/>
  <c r="AR4117"/>
  <c r="AR4118"/>
  <c r="AR4119"/>
  <c r="AR4120"/>
  <c r="AR4121"/>
  <c r="AR4122"/>
  <c r="AR4123"/>
  <c r="AR4124"/>
  <c r="AR4125"/>
  <c r="AR4126"/>
  <c r="AR4127"/>
  <c r="AR4128"/>
  <c r="AR4129"/>
  <c r="AR4130"/>
  <c r="AR4131"/>
  <c r="AR4132"/>
  <c r="AR4133"/>
  <c r="AR4134"/>
  <c r="AR4135"/>
  <c r="AR4136"/>
  <c r="AR4137"/>
  <c r="AR4138"/>
  <c r="AR4139"/>
  <c r="AR4140"/>
  <c r="AR4141"/>
  <c r="AR4142"/>
  <c r="AR4143"/>
  <c r="AR4144"/>
  <c r="AR4145"/>
  <c r="AR4146"/>
  <c r="AR4147"/>
  <c r="AR4148"/>
  <c r="AR4149"/>
  <c r="AR4150"/>
  <c r="AR4151"/>
  <c r="AR4152"/>
  <c r="AR4153"/>
  <c r="AR4154"/>
  <c r="AR4155"/>
  <c r="AR4156"/>
  <c r="AR4157"/>
  <c r="AR4158"/>
  <c r="AR4159"/>
  <c r="AR4160"/>
  <c r="AR4161"/>
  <c r="AR4162"/>
  <c r="AR4163"/>
  <c r="AR4164"/>
  <c r="AR4165"/>
  <c r="AR4166"/>
  <c r="AR4167"/>
  <c r="AR4168"/>
  <c r="AR4169"/>
  <c r="AR4170"/>
  <c r="AR4171"/>
  <c r="AR4172"/>
  <c r="AR4173"/>
  <c r="AR4174"/>
  <c r="AR4175"/>
  <c r="AR4176"/>
  <c r="AR4177"/>
  <c r="AR4178"/>
  <c r="AR4179"/>
  <c r="AR4180"/>
  <c r="AR4181"/>
  <c r="AR4182"/>
  <c r="AR4183"/>
  <c r="AR4184"/>
  <c r="AR4185"/>
  <c r="AR4186"/>
  <c r="AR4187"/>
  <c r="AR4188"/>
  <c r="AR4189"/>
  <c r="AR4190"/>
  <c r="AR4191"/>
  <c r="AR4192"/>
  <c r="AR4193"/>
  <c r="AR4194"/>
  <c r="AR4195"/>
  <c r="AR4196"/>
  <c r="AR4197"/>
  <c r="AR4198"/>
  <c r="AR4199"/>
  <c r="AR4200"/>
  <c r="AR4201"/>
  <c r="AR4202"/>
  <c r="AR4203"/>
  <c r="AR4204"/>
  <c r="AR4205"/>
  <c r="AR4206"/>
  <c r="AR4207"/>
  <c r="AR4208"/>
  <c r="AR4209"/>
  <c r="AR4210"/>
  <c r="AR4211"/>
  <c r="AR4212"/>
  <c r="AR4213"/>
  <c r="AR4214"/>
  <c r="AR4215"/>
  <c r="AR4216"/>
  <c r="AR4217"/>
  <c r="AR4218"/>
  <c r="AR4219"/>
  <c r="AR4220"/>
  <c r="AR4221"/>
  <c r="AR4222"/>
  <c r="AR4223"/>
  <c r="AR4224"/>
  <c r="AR4225"/>
  <c r="AR4226"/>
  <c r="AR4227"/>
  <c r="AR4228"/>
  <c r="AR4229"/>
  <c r="AR4230"/>
  <c r="AR4231"/>
  <c r="AR4232"/>
  <c r="AR4233"/>
  <c r="AR4234"/>
  <c r="AR4235"/>
  <c r="AR4236"/>
  <c r="AR4237"/>
  <c r="AR4238"/>
  <c r="AR4239"/>
  <c r="AR4240"/>
  <c r="AR4241"/>
  <c r="AR4242"/>
  <c r="AR4243"/>
  <c r="AR4244"/>
  <c r="AR4245"/>
  <c r="AR4246"/>
  <c r="AR4247"/>
  <c r="AR4248"/>
  <c r="AR4249"/>
  <c r="AR4250"/>
  <c r="AR4251"/>
  <c r="AR4252"/>
  <c r="AR4253"/>
  <c r="AR4254"/>
  <c r="AR4255"/>
  <c r="AR4256"/>
  <c r="AR4257"/>
  <c r="AR4258"/>
  <c r="AR4259"/>
  <c r="AR4260"/>
  <c r="AR4261"/>
  <c r="AR4262"/>
  <c r="AR4263"/>
  <c r="AR4264"/>
  <c r="AR4265"/>
  <c r="AR4266"/>
  <c r="AR4267"/>
  <c r="AR4268"/>
  <c r="AR4269"/>
  <c r="AR4270"/>
  <c r="AR4271"/>
  <c r="AR4272"/>
  <c r="AR4273"/>
  <c r="AR4274"/>
  <c r="AR4275"/>
  <c r="AR4276"/>
  <c r="AR4277"/>
  <c r="AR4278"/>
  <c r="AR4279"/>
  <c r="AR4280"/>
  <c r="AR4281"/>
  <c r="AR4282"/>
  <c r="AR4283"/>
  <c r="AR4284"/>
  <c r="AR4285"/>
  <c r="AR4286"/>
  <c r="AR4287"/>
  <c r="AR4288"/>
  <c r="AR4289"/>
  <c r="AR4290"/>
  <c r="AR4291"/>
  <c r="AR4292"/>
  <c r="AR4293"/>
  <c r="AR4294"/>
  <c r="AR4295"/>
  <c r="AR4296"/>
  <c r="AR4297"/>
  <c r="AR4298"/>
  <c r="AR4299"/>
  <c r="AR4300"/>
  <c r="AR4301"/>
  <c r="AR4302"/>
  <c r="AR4303"/>
  <c r="AR4304"/>
  <c r="AR4305"/>
  <c r="AR4306"/>
  <c r="AR4307"/>
  <c r="AR4308"/>
  <c r="AR4309"/>
  <c r="AR4310"/>
  <c r="AR4311"/>
  <c r="AR4312"/>
  <c r="AR4313"/>
  <c r="AR4314"/>
  <c r="AR4315"/>
  <c r="AR4316"/>
  <c r="AR4317"/>
  <c r="AR4318"/>
  <c r="AR4319"/>
  <c r="AR4320"/>
  <c r="AR4321"/>
  <c r="AR4322"/>
  <c r="AR4323"/>
  <c r="AR4324"/>
  <c r="AR4325"/>
  <c r="AR4326"/>
  <c r="AR4327"/>
  <c r="AR4328"/>
  <c r="AR4329"/>
  <c r="AR4330"/>
  <c r="AR4331"/>
  <c r="AR4332"/>
  <c r="AR4333"/>
  <c r="AR4334"/>
  <c r="AR4335"/>
  <c r="AR4336"/>
  <c r="AR4337"/>
  <c r="AR4338"/>
  <c r="AR4339"/>
  <c r="AR4340"/>
  <c r="AR4341"/>
  <c r="AR4342"/>
  <c r="AR4343"/>
  <c r="AR4344"/>
  <c r="AR4345"/>
  <c r="AR4346"/>
  <c r="AR4347"/>
  <c r="AR4348"/>
  <c r="AR4349"/>
  <c r="AR4350"/>
  <c r="AR4351"/>
  <c r="AR4352"/>
  <c r="AR4353"/>
  <c r="AR4354"/>
  <c r="AR4355"/>
  <c r="AR4356"/>
  <c r="AR4357"/>
  <c r="AR4358"/>
  <c r="AR4359"/>
  <c r="AR4360"/>
  <c r="AR4361"/>
  <c r="AR4362"/>
  <c r="AR4363"/>
  <c r="AR4364"/>
  <c r="AR4365"/>
  <c r="AR4366"/>
  <c r="AR4367"/>
  <c r="AR4368"/>
  <c r="AR4369"/>
  <c r="AR4370"/>
  <c r="AR4371"/>
  <c r="AR4372"/>
  <c r="AR4373"/>
  <c r="AR4374"/>
  <c r="AR4375"/>
  <c r="AR4376"/>
  <c r="AR4377"/>
  <c r="AR4378"/>
  <c r="AR4379"/>
  <c r="AR4380"/>
  <c r="AR4381"/>
  <c r="AR4382"/>
  <c r="AR4383"/>
  <c r="AR4384"/>
  <c r="AR4385"/>
  <c r="AR4386"/>
  <c r="AR4387"/>
  <c r="AR4388"/>
  <c r="AR4389"/>
  <c r="AR4390"/>
  <c r="AR4391"/>
  <c r="AR4392"/>
  <c r="AR4393"/>
  <c r="AR4394"/>
  <c r="AR4395"/>
  <c r="AR4396"/>
  <c r="AR4397"/>
  <c r="AR4398"/>
  <c r="AR4399"/>
  <c r="AR4400"/>
  <c r="AR4401"/>
  <c r="AR4402"/>
  <c r="AR4403"/>
  <c r="AR4404"/>
  <c r="AR4405"/>
  <c r="AR4406"/>
  <c r="AR4407"/>
  <c r="AR4408"/>
  <c r="AR4409"/>
  <c r="AR4410"/>
  <c r="AR4411"/>
  <c r="AR4412"/>
  <c r="AR4413"/>
  <c r="AR4414"/>
  <c r="AR4415"/>
  <c r="AR4416"/>
  <c r="AR4417"/>
  <c r="AR4418"/>
  <c r="AR4419"/>
  <c r="AR4420"/>
  <c r="AR4421"/>
  <c r="AR4422"/>
  <c r="AR4423"/>
  <c r="AR4424"/>
  <c r="AR4425"/>
  <c r="AR4426"/>
  <c r="AR4427"/>
  <c r="AR4428"/>
  <c r="AR4429"/>
  <c r="AR4430"/>
  <c r="AR4431"/>
  <c r="AR4432"/>
  <c r="AR4433"/>
  <c r="AR4434"/>
  <c r="AR4435"/>
  <c r="AR4436"/>
  <c r="AR4437"/>
  <c r="AR4438"/>
  <c r="AR4439"/>
  <c r="AR4440"/>
  <c r="AR4441"/>
  <c r="AR4442"/>
  <c r="AR4443"/>
  <c r="AR4444"/>
  <c r="AR4445"/>
  <c r="AR4446"/>
  <c r="AR4447"/>
  <c r="AR4448"/>
  <c r="AR4449"/>
  <c r="AR4450"/>
  <c r="AR4451"/>
  <c r="AR4452"/>
  <c r="AR4453"/>
  <c r="AR4454"/>
  <c r="AR4455"/>
  <c r="AR4456"/>
  <c r="AR4457"/>
  <c r="AR4458"/>
  <c r="AR4459"/>
  <c r="AR4460"/>
  <c r="AR4461"/>
  <c r="AR4462"/>
  <c r="AR4463"/>
  <c r="AR4464"/>
  <c r="AR4465"/>
  <c r="AR4466"/>
  <c r="AR4467"/>
  <c r="AR4468"/>
  <c r="AR4469"/>
  <c r="AR4470"/>
  <c r="AR4471"/>
  <c r="AR4472"/>
  <c r="AR4473"/>
  <c r="AR4474"/>
  <c r="AR4475"/>
  <c r="AR4476"/>
  <c r="AR4477"/>
  <c r="AR4478"/>
  <c r="AR4479"/>
  <c r="AR4480"/>
  <c r="AR4481"/>
  <c r="AR4482"/>
  <c r="AR4483"/>
  <c r="AR4484"/>
  <c r="AR4485"/>
  <c r="AR4486"/>
  <c r="AR4487"/>
  <c r="AR4488"/>
  <c r="AR4489"/>
  <c r="AR4490"/>
  <c r="AR4491"/>
  <c r="AR4492"/>
  <c r="AR4493"/>
  <c r="AR4494"/>
  <c r="AR4495"/>
  <c r="AR4496"/>
  <c r="AR4497"/>
  <c r="AR4498"/>
  <c r="AR4499"/>
  <c r="AR4500"/>
  <c r="AR4501"/>
  <c r="AR4502"/>
  <c r="AR4503"/>
  <c r="AR4504"/>
  <c r="AR4505"/>
  <c r="AR4506"/>
  <c r="AR4507"/>
  <c r="AR4508"/>
  <c r="AR4509"/>
  <c r="AR4510"/>
  <c r="AR4511"/>
  <c r="AR4512"/>
  <c r="AR4513"/>
  <c r="AR4514"/>
  <c r="AR4515"/>
  <c r="AR4516"/>
  <c r="AR4517"/>
  <c r="AR4518"/>
  <c r="AR4519"/>
  <c r="AR4520"/>
  <c r="AR4521"/>
  <c r="AR4522"/>
  <c r="AR4523"/>
  <c r="AR4524"/>
  <c r="AR4525"/>
  <c r="AR4526"/>
  <c r="AR4527"/>
  <c r="AR4528"/>
  <c r="AR4529"/>
  <c r="AR4530"/>
  <c r="AR4531"/>
  <c r="AR4532"/>
  <c r="AR4533"/>
  <c r="AR4534"/>
  <c r="AR4535"/>
  <c r="AR4536"/>
  <c r="AR4537"/>
  <c r="AR4538"/>
  <c r="AR4539"/>
  <c r="AR4540"/>
  <c r="AR4541"/>
  <c r="AR4542"/>
  <c r="AR4543"/>
  <c r="AR4544"/>
  <c r="AR4545"/>
  <c r="AR4546"/>
  <c r="AR4547"/>
  <c r="AR4548"/>
  <c r="AR4549"/>
  <c r="AR4550"/>
  <c r="AR4551"/>
  <c r="AR4552"/>
  <c r="AR4553"/>
  <c r="AR4554"/>
  <c r="AR4555"/>
  <c r="AR4556"/>
  <c r="AR4557"/>
  <c r="AR4558"/>
  <c r="AR4559"/>
  <c r="AR4560"/>
  <c r="AR4561"/>
  <c r="AR4562"/>
  <c r="AR4563"/>
  <c r="AR4564"/>
  <c r="AR4565"/>
  <c r="AR4566"/>
  <c r="AR4567"/>
  <c r="AR4568"/>
  <c r="AR4569"/>
  <c r="AR4570"/>
  <c r="AR4571"/>
  <c r="AR4572"/>
  <c r="AR4573"/>
  <c r="AR4574"/>
  <c r="AR4575"/>
  <c r="AR4576"/>
  <c r="AR4577"/>
  <c r="AR4578"/>
  <c r="AR4579"/>
  <c r="AR4580"/>
  <c r="AR4581"/>
  <c r="AR4582"/>
  <c r="AR4583"/>
  <c r="AR4584"/>
  <c r="AR4585"/>
  <c r="AR4586"/>
  <c r="AR4587"/>
  <c r="AR4588"/>
  <c r="AR4589"/>
  <c r="AR4590"/>
  <c r="AR4591"/>
  <c r="AR4592"/>
  <c r="AR4593"/>
  <c r="AR4594"/>
  <c r="AR4595"/>
  <c r="AR4596"/>
  <c r="AR4597"/>
  <c r="AR4598"/>
  <c r="AR4599"/>
  <c r="AR4600"/>
  <c r="AR4601"/>
  <c r="AR4602"/>
  <c r="AR4603"/>
  <c r="AR4604"/>
  <c r="AR4605"/>
  <c r="AR4606"/>
  <c r="AR4607"/>
  <c r="AR4608"/>
  <c r="AR4609"/>
  <c r="AR4610"/>
  <c r="AR4611"/>
  <c r="AR4612"/>
  <c r="AR4613"/>
  <c r="AR4614"/>
  <c r="AR4615"/>
  <c r="AR4616"/>
  <c r="AR4617"/>
  <c r="AR4618"/>
  <c r="AR4619"/>
  <c r="AR4620"/>
  <c r="AR4621"/>
  <c r="AR4622"/>
  <c r="AR4623"/>
  <c r="AR4624"/>
  <c r="AR4625"/>
  <c r="AR4626"/>
  <c r="AR4627"/>
  <c r="AR4628"/>
  <c r="AR4629"/>
  <c r="AR4630"/>
  <c r="AR4631"/>
  <c r="AR4632"/>
  <c r="AR4633"/>
  <c r="AR4634"/>
  <c r="AR4635"/>
  <c r="AR4636"/>
  <c r="AR4637"/>
  <c r="AR4638"/>
  <c r="AR4639"/>
  <c r="AR4640"/>
  <c r="AR4641"/>
  <c r="AR4642"/>
  <c r="AR4643"/>
  <c r="AR4644"/>
  <c r="AR4645"/>
  <c r="AR4646"/>
  <c r="AR4647"/>
  <c r="AR4648"/>
  <c r="AR4649"/>
  <c r="AR4650"/>
  <c r="AR4651"/>
  <c r="AR4652"/>
  <c r="AR4653"/>
  <c r="AR4654"/>
  <c r="AR4655"/>
  <c r="AR4656"/>
  <c r="AR4657"/>
  <c r="AR4658"/>
  <c r="AR4659"/>
  <c r="AR4660"/>
  <c r="AR4661"/>
  <c r="AR4662"/>
  <c r="AR4663"/>
  <c r="AR4664"/>
  <c r="AR4665"/>
  <c r="AR4666"/>
  <c r="AR4667"/>
  <c r="AR4668"/>
  <c r="AR4669"/>
  <c r="AR4670"/>
  <c r="AR4671"/>
  <c r="AR4672"/>
  <c r="AR4673"/>
  <c r="AR4674"/>
  <c r="AR4675"/>
  <c r="AR4676"/>
  <c r="AR4677"/>
  <c r="AR4678"/>
  <c r="AR4679"/>
  <c r="AR4680"/>
  <c r="AR4681"/>
  <c r="AR4682"/>
  <c r="AR4683"/>
  <c r="AR4684"/>
  <c r="AR4685"/>
  <c r="AR4686"/>
  <c r="AR4687"/>
  <c r="AR4688"/>
  <c r="AR4689"/>
  <c r="AR4690"/>
  <c r="AR4691"/>
  <c r="AR4692"/>
  <c r="AR4693"/>
  <c r="AR4694"/>
  <c r="AR4695"/>
  <c r="AR4696"/>
  <c r="AR4697"/>
  <c r="AR4698"/>
  <c r="AR4699"/>
  <c r="AR4700"/>
  <c r="AR4701"/>
  <c r="AR4702"/>
  <c r="AR4703"/>
  <c r="AR4704"/>
  <c r="AR4705"/>
  <c r="AR4706"/>
  <c r="AR4707"/>
  <c r="AR4708"/>
  <c r="AR4709"/>
  <c r="AR4710"/>
  <c r="AR4711"/>
  <c r="AR4712"/>
  <c r="AR4713"/>
  <c r="AR4714"/>
  <c r="AR4715"/>
  <c r="AR4716"/>
  <c r="AR4717"/>
  <c r="AR4718"/>
  <c r="AR4719"/>
  <c r="AR4720"/>
  <c r="AR4721"/>
  <c r="AR4722"/>
  <c r="AR4723"/>
  <c r="AR4724"/>
  <c r="AR4725"/>
  <c r="AR4726"/>
  <c r="AR4727"/>
  <c r="AR4728"/>
  <c r="AR4729"/>
  <c r="AR4730"/>
  <c r="AR4731"/>
  <c r="AR4732"/>
  <c r="AR4733"/>
  <c r="AR4734"/>
  <c r="AR4735"/>
  <c r="AR4736"/>
  <c r="AR4737"/>
  <c r="AR4738"/>
  <c r="AR4739"/>
  <c r="AR4740"/>
  <c r="AR4741"/>
  <c r="AR4742"/>
  <c r="AR4743"/>
  <c r="AR4744"/>
  <c r="AR4745"/>
  <c r="AR4746"/>
  <c r="AR4747"/>
  <c r="AR4748"/>
  <c r="AR4749"/>
  <c r="AR4750"/>
  <c r="AR4751"/>
  <c r="AR4752"/>
  <c r="AR4753"/>
  <c r="AR4754"/>
  <c r="AR4755"/>
  <c r="AR4756"/>
  <c r="AR4757"/>
  <c r="AR4758"/>
  <c r="AR4759"/>
  <c r="AR4760"/>
  <c r="AR4761"/>
  <c r="AR4762"/>
  <c r="AR4763"/>
  <c r="AR4764"/>
  <c r="AR4765"/>
  <c r="AR4766"/>
  <c r="AR4767"/>
  <c r="AR4768"/>
  <c r="AR4769"/>
  <c r="AR4770"/>
  <c r="AR4771"/>
  <c r="AR4772"/>
  <c r="AR4773"/>
  <c r="AR4774"/>
  <c r="AR4775"/>
  <c r="AR4776"/>
  <c r="AR4777"/>
  <c r="AR4778"/>
  <c r="AR4779"/>
  <c r="AR4780"/>
  <c r="AR4781"/>
  <c r="AR4782"/>
  <c r="AR4783"/>
  <c r="AR4784"/>
  <c r="AR4785"/>
  <c r="AR4786"/>
  <c r="AR4787"/>
  <c r="AR4788"/>
  <c r="AR4789"/>
  <c r="AR4790"/>
  <c r="AR4791"/>
  <c r="AR4792"/>
  <c r="AR4793"/>
  <c r="AR4794"/>
  <c r="AR4795"/>
  <c r="AR4796"/>
  <c r="AR4797"/>
  <c r="AR4798"/>
  <c r="AR4799"/>
  <c r="AR4800"/>
  <c r="AR4801"/>
  <c r="AR4802"/>
  <c r="AR4803"/>
  <c r="AR4804"/>
  <c r="AR4805"/>
  <c r="AR4806"/>
  <c r="AR4807"/>
  <c r="AR4808"/>
  <c r="AR4809"/>
  <c r="AR4810"/>
  <c r="AR4811"/>
  <c r="AR4812"/>
  <c r="AR4813"/>
  <c r="AR4814"/>
  <c r="AR4815"/>
  <c r="AR4816"/>
  <c r="AR4817"/>
  <c r="AR4818"/>
  <c r="AR4819"/>
  <c r="AR4820"/>
  <c r="AR4821"/>
  <c r="AR4822"/>
  <c r="AR4823"/>
  <c r="AR4824"/>
  <c r="AR4825"/>
  <c r="AR4826"/>
  <c r="AR4827"/>
  <c r="AR4828"/>
  <c r="AR4829"/>
  <c r="AR4830"/>
  <c r="AR4831"/>
  <c r="AR4832"/>
  <c r="AR4833"/>
  <c r="AR4834"/>
  <c r="AR4835"/>
  <c r="AR4836"/>
  <c r="AR4837"/>
  <c r="AR4838"/>
  <c r="AR4839"/>
  <c r="AR4840"/>
  <c r="AR4841"/>
  <c r="AR4842"/>
  <c r="AR4843"/>
  <c r="AR4844"/>
  <c r="AR4845"/>
  <c r="AR4846"/>
  <c r="AR4847"/>
  <c r="AR4848"/>
  <c r="AR4849"/>
  <c r="AR4850"/>
  <c r="AR4851"/>
  <c r="AR4852"/>
  <c r="AR4853"/>
  <c r="AR4854"/>
  <c r="AR4855"/>
  <c r="AR4856"/>
  <c r="AR4857"/>
  <c r="AR4858"/>
  <c r="AR4859"/>
  <c r="AR4860"/>
  <c r="AR4861"/>
  <c r="AR4862"/>
  <c r="AR4863"/>
  <c r="AR4864"/>
  <c r="AR4865"/>
  <c r="AR4866"/>
  <c r="AR4867"/>
  <c r="AR4868"/>
  <c r="AR4869"/>
  <c r="AR4870"/>
  <c r="AR4871"/>
  <c r="AR4872"/>
  <c r="AR4873"/>
  <c r="AR4874"/>
  <c r="AR4875"/>
  <c r="AR4876"/>
  <c r="AR4877"/>
  <c r="AR4878"/>
  <c r="AR4879"/>
  <c r="AR4880"/>
  <c r="AR4881"/>
  <c r="AR4882"/>
  <c r="AR4883"/>
  <c r="AR4884"/>
  <c r="AR4885"/>
  <c r="AR4886"/>
  <c r="AR4887"/>
  <c r="AR4888"/>
  <c r="AR4889"/>
  <c r="AR4890"/>
  <c r="AR4891"/>
  <c r="AR4892"/>
  <c r="AR4893"/>
  <c r="AR4894"/>
  <c r="AR4895"/>
  <c r="AR4896"/>
  <c r="AR4897"/>
  <c r="AR4898"/>
  <c r="AR4899"/>
  <c r="AR4900"/>
  <c r="AR4901"/>
  <c r="AR4902"/>
  <c r="AR4903"/>
  <c r="AR4904"/>
  <c r="AR4905"/>
  <c r="AR4906"/>
  <c r="AR4907"/>
  <c r="AR4908"/>
  <c r="AR4909"/>
  <c r="AR4910"/>
  <c r="AR4911"/>
  <c r="AR4912"/>
  <c r="AR4913"/>
  <c r="AR4914"/>
  <c r="AR4915"/>
  <c r="AR4916"/>
  <c r="AR4917"/>
  <c r="AR4918"/>
  <c r="AR4919"/>
  <c r="AR4920"/>
  <c r="AR4921"/>
  <c r="AR4922"/>
  <c r="AR4923"/>
  <c r="AR4924"/>
  <c r="AR4925"/>
  <c r="AR4926"/>
  <c r="AR4927"/>
  <c r="AR4928"/>
  <c r="AR4929"/>
  <c r="AR4930"/>
  <c r="AR4931"/>
  <c r="AR4932"/>
  <c r="AR4933"/>
  <c r="AR4934"/>
  <c r="AR4935"/>
  <c r="AR4936"/>
  <c r="AR4937"/>
  <c r="AR4938"/>
  <c r="AR4939"/>
  <c r="AR4940"/>
  <c r="AR4941"/>
  <c r="AR4942"/>
  <c r="AR4943"/>
  <c r="AR4944"/>
  <c r="AR4945"/>
  <c r="AR4946"/>
  <c r="AR4947"/>
  <c r="AR4948"/>
  <c r="AR4949"/>
  <c r="AR4950"/>
  <c r="AR4951"/>
  <c r="AR4952"/>
  <c r="AR4953"/>
  <c r="AR4954"/>
  <c r="AR4955"/>
  <c r="AR4956"/>
  <c r="AR4957"/>
  <c r="AR4958"/>
  <c r="AR4959"/>
  <c r="AR4960"/>
  <c r="AR4961"/>
  <c r="AR4962"/>
  <c r="AR4963"/>
  <c r="AR4964"/>
  <c r="AR4965"/>
  <c r="AR4966"/>
  <c r="AR4967"/>
  <c r="AR4968"/>
  <c r="AR4969"/>
  <c r="AR4970"/>
  <c r="AR4971"/>
  <c r="AR4972"/>
  <c r="AR4973"/>
  <c r="AR4974"/>
  <c r="AR4975"/>
  <c r="AR4976"/>
  <c r="AR4977"/>
  <c r="AR4978"/>
  <c r="AR4979"/>
  <c r="AR4980"/>
  <c r="AR4981"/>
  <c r="AR4982"/>
  <c r="AR4983"/>
  <c r="AR4984"/>
  <c r="AR4985"/>
  <c r="AR4986"/>
  <c r="AR4987"/>
  <c r="AR4988"/>
  <c r="AR4989"/>
  <c r="AR4990"/>
  <c r="AR4991"/>
  <c r="AR4992"/>
  <c r="AR4993"/>
  <c r="AR4994"/>
  <c r="AR4995"/>
  <c r="AR4996"/>
  <c r="AR4997"/>
  <c r="AR4998"/>
  <c r="AR4999"/>
  <c r="AR5000"/>
  <c r="AR5001"/>
  <c r="AR5002"/>
  <c r="AR5003"/>
  <c r="AR5004"/>
  <c r="AR5005"/>
  <c r="AR5006"/>
  <c r="AR5007"/>
  <c r="AR5008"/>
  <c r="AR5009"/>
  <c r="AR5010"/>
  <c r="AR5011"/>
  <c r="AR5012"/>
  <c r="AR5013"/>
  <c r="AR5014"/>
  <c r="AR5015"/>
  <c r="AR5016"/>
  <c r="AR5017"/>
  <c r="AR5018"/>
  <c r="AR5019"/>
  <c r="AR5020"/>
  <c r="AR5021"/>
  <c r="AR5022"/>
  <c r="AR5023"/>
  <c r="AR5024"/>
  <c r="AR5025"/>
  <c r="AR5026"/>
  <c r="AR5027"/>
  <c r="AR5028"/>
  <c r="AR5029"/>
  <c r="AR5030"/>
  <c r="AR5031"/>
  <c r="AR5032"/>
  <c r="AR5033"/>
  <c r="AR5034"/>
  <c r="AR5035"/>
  <c r="AR5036"/>
  <c r="AR5037"/>
  <c r="AR5038"/>
  <c r="AR5039"/>
  <c r="AR5040"/>
  <c r="AR5041"/>
  <c r="AR5042"/>
  <c r="AR5043"/>
  <c r="AR5044"/>
  <c r="AR5045"/>
  <c r="AR5046"/>
  <c r="AR5047"/>
  <c r="AR5048"/>
  <c r="AR5049"/>
  <c r="AR5050"/>
  <c r="AR5051"/>
  <c r="AR5052"/>
  <c r="AR5053"/>
  <c r="AR5054"/>
  <c r="AR5055"/>
  <c r="AR5056"/>
  <c r="AR5057"/>
  <c r="AR5058"/>
  <c r="AR5059"/>
  <c r="AR5060"/>
  <c r="AR5061"/>
  <c r="AR5062"/>
  <c r="AR5063"/>
  <c r="AR5064"/>
  <c r="AR5065"/>
  <c r="AR5066"/>
  <c r="AR5067"/>
  <c r="AR5068"/>
  <c r="AR5069"/>
  <c r="AR5070"/>
  <c r="AR5071"/>
  <c r="AR5072"/>
  <c r="AR5073"/>
  <c r="AR5074"/>
  <c r="AR5075"/>
  <c r="AR5076"/>
  <c r="AR5077"/>
  <c r="AR5078"/>
  <c r="AR5079"/>
  <c r="AR5080"/>
  <c r="AR5081"/>
  <c r="AR5082"/>
  <c r="AR5083"/>
  <c r="AR5084"/>
  <c r="AR5085"/>
  <c r="AR5086"/>
  <c r="AR5087"/>
  <c r="AR5088"/>
  <c r="AR5089"/>
  <c r="AR5090"/>
  <c r="AR5091"/>
  <c r="AR5092"/>
  <c r="AR5093"/>
  <c r="AR5094"/>
  <c r="AR5095"/>
  <c r="AR5096"/>
  <c r="AR5097"/>
  <c r="AR5098"/>
  <c r="AR5099"/>
  <c r="AR5100"/>
  <c r="AR5101"/>
  <c r="AR5102"/>
  <c r="AR5103"/>
  <c r="AR5104"/>
  <c r="AR5105"/>
  <c r="AR5106"/>
  <c r="AR5107"/>
  <c r="AR5108"/>
  <c r="AR5109"/>
  <c r="AR5110"/>
  <c r="AR5111"/>
  <c r="AR5112"/>
  <c r="AR5113"/>
  <c r="AR5114"/>
  <c r="AR5115"/>
  <c r="AR5116"/>
  <c r="AR5117"/>
  <c r="AR5118"/>
  <c r="AR5119"/>
  <c r="AR5120"/>
  <c r="AR5121"/>
  <c r="AR5122"/>
  <c r="AR5123"/>
  <c r="AR5124"/>
  <c r="AR5125"/>
  <c r="AR5126"/>
  <c r="AR5127"/>
  <c r="AR5128"/>
  <c r="AR5129"/>
  <c r="AR5130"/>
  <c r="AR5131"/>
  <c r="AR5132"/>
  <c r="AR5133"/>
  <c r="AR5134"/>
  <c r="AR5135"/>
  <c r="AR5136"/>
  <c r="AR5137"/>
  <c r="AR5138"/>
  <c r="AR5139"/>
  <c r="AR5140"/>
  <c r="AR5141"/>
  <c r="AR5142"/>
  <c r="AR5143"/>
  <c r="AR5144"/>
  <c r="AR5145"/>
  <c r="AR5146"/>
  <c r="AR5147"/>
  <c r="AR5148"/>
  <c r="AR5149"/>
  <c r="AR5150"/>
  <c r="AR5151"/>
  <c r="AR5152"/>
  <c r="AR5153"/>
  <c r="AR5154"/>
  <c r="AR5155"/>
  <c r="AR5156"/>
  <c r="AR5157"/>
  <c r="AR5158"/>
  <c r="AR5159"/>
  <c r="AR5160"/>
  <c r="AR5161"/>
  <c r="AR5162"/>
  <c r="AR5163"/>
  <c r="AR5164"/>
  <c r="AR5165"/>
  <c r="AR5166"/>
  <c r="AR5167"/>
  <c r="AR5168"/>
  <c r="AR5169"/>
  <c r="AR5170"/>
  <c r="AR5171"/>
  <c r="AR5172"/>
  <c r="AR5173"/>
  <c r="AR5174"/>
  <c r="AR5175"/>
  <c r="AR5176"/>
  <c r="AR5177"/>
  <c r="AR5178"/>
  <c r="AR5179"/>
  <c r="AR5180"/>
  <c r="AR5181"/>
  <c r="AR5182"/>
  <c r="AR5183"/>
  <c r="AR5184"/>
  <c r="AR5185"/>
  <c r="AR5186"/>
  <c r="AR5187"/>
  <c r="AR5188"/>
  <c r="AR5189"/>
  <c r="AR5190"/>
  <c r="AR5191"/>
  <c r="AR5192"/>
  <c r="AR5193"/>
  <c r="AR5194"/>
  <c r="AR5195"/>
  <c r="AR5196"/>
  <c r="AR5197"/>
  <c r="AR5198"/>
  <c r="AR5199"/>
  <c r="AR5200"/>
  <c r="AR5201"/>
  <c r="AR5202"/>
  <c r="AR5203"/>
  <c r="AR5204"/>
  <c r="AR5205"/>
  <c r="AR5206"/>
  <c r="AR5207"/>
  <c r="AR5208"/>
  <c r="AR5209"/>
  <c r="AR5210"/>
  <c r="AR5211"/>
  <c r="AR5212"/>
  <c r="AR5213"/>
  <c r="AR5214"/>
  <c r="AR5215"/>
  <c r="AR5216"/>
  <c r="AR5217"/>
  <c r="AR5218"/>
  <c r="AR5219"/>
  <c r="AR5220"/>
  <c r="AR5221"/>
  <c r="AR5222"/>
  <c r="AR5223"/>
  <c r="AR5224"/>
  <c r="AR5225"/>
  <c r="AR5226"/>
  <c r="AR5227"/>
  <c r="AR5228"/>
  <c r="AR5229"/>
  <c r="AR5230"/>
  <c r="AR5231"/>
  <c r="AR5232"/>
  <c r="AR5233"/>
  <c r="AR5234"/>
  <c r="AR5235"/>
  <c r="AR5236"/>
  <c r="AR5237"/>
  <c r="AR5238"/>
  <c r="AR5239"/>
  <c r="AR5240"/>
  <c r="AR5241"/>
  <c r="AR5242"/>
  <c r="AR5243"/>
  <c r="AR5244"/>
  <c r="AR5245"/>
  <c r="AR5246"/>
  <c r="AR5247"/>
  <c r="AR5248"/>
  <c r="AR5249"/>
  <c r="AR5250"/>
  <c r="AR5251"/>
  <c r="AR5252"/>
  <c r="AR5253"/>
  <c r="AR5254"/>
  <c r="AR5255"/>
  <c r="AR5256"/>
  <c r="AR5257"/>
  <c r="AR5258"/>
  <c r="AR5259"/>
  <c r="AR5260"/>
  <c r="AR5261"/>
  <c r="AR5262"/>
  <c r="AR5263"/>
  <c r="AR5264"/>
  <c r="AR5265"/>
  <c r="AR5266"/>
  <c r="AR5267"/>
  <c r="AR5268"/>
  <c r="AR5269"/>
  <c r="AR5270"/>
  <c r="AR5271"/>
  <c r="AR5272"/>
  <c r="AR5273"/>
  <c r="AR5274"/>
  <c r="AR5275"/>
  <c r="AR5276"/>
  <c r="AR5277"/>
  <c r="AR5278"/>
  <c r="AR5279"/>
  <c r="AR5280"/>
  <c r="AR5281"/>
  <c r="AR5282"/>
  <c r="AR5283"/>
  <c r="AR5284"/>
  <c r="AR5285"/>
  <c r="AR5286"/>
  <c r="AR5287"/>
  <c r="AR5288"/>
  <c r="AR5289"/>
  <c r="AR5290"/>
  <c r="AR5291"/>
  <c r="AR5292"/>
  <c r="AR5293"/>
  <c r="AR5294"/>
  <c r="AR5295"/>
  <c r="AR5296"/>
  <c r="AR5297"/>
  <c r="AR5298"/>
  <c r="AR5299"/>
  <c r="AR5300"/>
  <c r="AR5301"/>
  <c r="AR5302"/>
  <c r="AR5303"/>
  <c r="AR5304"/>
  <c r="AR5305"/>
  <c r="AR5306"/>
  <c r="AR5307"/>
  <c r="AR5308"/>
  <c r="AR5309"/>
  <c r="AR5310"/>
  <c r="AR5311"/>
  <c r="AR5312"/>
  <c r="AR5313"/>
  <c r="AR5314"/>
  <c r="AR5315"/>
  <c r="AR5316"/>
  <c r="AR5317"/>
  <c r="AR5318"/>
  <c r="AR5319"/>
  <c r="AR5320"/>
  <c r="AR5321"/>
  <c r="AR5322"/>
  <c r="AR5323"/>
  <c r="AR5324"/>
  <c r="AR5325"/>
  <c r="AR5326"/>
  <c r="AR5327"/>
  <c r="AR5328"/>
  <c r="AR5329"/>
  <c r="AR5330"/>
  <c r="AR5331"/>
  <c r="AR5332"/>
  <c r="AR5333"/>
  <c r="AR5334"/>
  <c r="AR5335"/>
  <c r="AR5336"/>
  <c r="AR5337"/>
  <c r="AR5338"/>
  <c r="AR5339"/>
  <c r="AR5340"/>
  <c r="AR5341"/>
  <c r="AR5342"/>
  <c r="AR5343"/>
  <c r="AR5344"/>
  <c r="AR5345"/>
  <c r="AR5346"/>
  <c r="AR5347"/>
  <c r="AR5348"/>
  <c r="AR5349"/>
  <c r="AR5350"/>
  <c r="AR5351"/>
  <c r="AR5352"/>
  <c r="AR5353"/>
  <c r="AR5354"/>
  <c r="AR5355"/>
  <c r="AR5356"/>
  <c r="AR5357"/>
  <c r="AR5358"/>
  <c r="AR5359"/>
  <c r="AR5360"/>
  <c r="AR5361"/>
  <c r="AR5362"/>
  <c r="AR5363"/>
  <c r="AR5364"/>
  <c r="AR5365"/>
  <c r="AR5366"/>
  <c r="AR5367"/>
  <c r="AR5368"/>
  <c r="AR5369"/>
  <c r="AR5370"/>
  <c r="AR5371"/>
  <c r="AR5372"/>
  <c r="AR5373"/>
  <c r="AR5374"/>
  <c r="AR5375"/>
  <c r="AR5376"/>
  <c r="AR5377"/>
  <c r="AR5378"/>
  <c r="AR5379"/>
  <c r="AR5380"/>
  <c r="AR5381"/>
  <c r="AR5382"/>
  <c r="AR5383"/>
  <c r="AR5384"/>
  <c r="AR5385"/>
  <c r="AR5386"/>
  <c r="AR5387"/>
  <c r="AR5388"/>
  <c r="AR5389"/>
  <c r="AR5390"/>
  <c r="AR5391"/>
  <c r="AR5392"/>
  <c r="AR5393"/>
  <c r="AR5394"/>
  <c r="AR5395"/>
  <c r="AR5396"/>
  <c r="AR5397"/>
  <c r="AR5398"/>
  <c r="AR5399"/>
  <c r="AR5400"/>
  <c r="AR5401"/>
  <c r="AR5402"/>
  <c r="AR5403"/>
  <c r="AR5404"/>
  <c r="AR5405"/>
  <c r="AR5406"/>
  <c r="AR5407"/>
  <c r="AR5408"/>
  <c r="AR5409"/>
  <c r="AR5410"/>
  <c r="AR5411"/>
  <c r="AR5412"/>
  <c r="AR5413"/>
  <c r="AR5414"/>
  <c r="AR5415"/>
  <c r="AR5416"/>
  <c r="AR5417"/>
  <c r="AR5418"/>
  <c r="AR5419"/>
  <c r="AR5420"/>
  <c r="AR5421"/>
  <c r="AR5422"/>
  <c r="AR5423"/>
  <c r="AR5424"/>
  <c r="AR5425"/>
  <c r="AR5426"/>
  <c r="AR5427"/>
  <c r="AR5428"/>
  <c r="AR5429"/>
  <c r="AR5430"/>
  <c r="AR5431"/>
  <c r="AR5432"/>
  <c r="AR5433"/>
  <c r="AR5434"/>
  <c r="AR5435"/>
  <c r="AR5436"/>
  <c r="AR5437"/>
  <c r="AR5438"/>
  <c r="AR5439"/>
  <c r="AR5440"/>
  <c r="AR5441"/>
  <c r="AR5442"/>
  <c r="AR5443"/>
  <c r="AR5444"/>
  <c r="AR5445"/>
  <c r="AR5446"/>
  <c r="AR5447"/>
  <c r="AR5448"/>
  <c r="AR5449"/>
  <c r="AR5450"/>
  <c r="AR5451"/>
  <c r="AR5452"/>
  <c r="AR5453"/>
  <c r="AR5454"/>
  <c r="AR5455"/>
  <c r="AR5456"/>
  <c r="AR5457"/>
  <c r="AR5458"/>
  <c r="AR5459"/>
  <c r="AR5460"/>
  <c r="AR5461"/>
  <c r="AR5462"/>
  <c r="AR5463"/>
  <c r="AR5464"/>
  <c r="AR5465"/>
  <c r="AR5466"/>
  <c r="AR5467"/>
  <c r="AR5468"/>
  <c r="AR5469"/>
  <c r="AR5470"/>
  <c r="AR5471"/>
  <c r="AR5472"/>
  <c r="AR5473"/>
  <c r="AR5474"/>
  <c r="AR5475"/>
  <c r="AR5476"/>
  <c r="AR5477"/>
  <c r="AR5478"/>
  <c r="AR5479"/>
  <c r="AR5480"/>
  <c r="AR5481"/>
  <c r="AR5482"/>
  <c r="AR5483"/>
  <c r="AR5484"/>
  <c r="AR5485"/>
  <c r="AR5486"/>
  <c r="AR5487"/>
  <c r="AR5488"/>
  <c r="AR5489"/>
  <c r="AR5490"/>
  <c r="AR5491"/>
  <c r="AR5492"/>
  <c r="AR5493"/>
  <c r="AR5494"/>
  <c r="AR5495"/>
  <c r="AR5496"/>
  <c r="AR5497"/>
  <c r="AR5498"/>
  <c r="AR5499"/>
  <c r="AR5500"/>
  <c r="AR5501"/>
  <c r="AR5502"/>
  <c r="AR5503"/>
  <c r="AR5504"/>
  <c r="AR5505"/>
  <c r="AR5506"/>
  <c r="AR5507"/>
  <c r="AR5508"/>
  <c r="AR5509"/>
  <c r="AR5510"/>
  <c r="AR5511"/>
  <c r="AR5512"/>
  <c r="AR5513"/>
  <c r="AR5514"/>
  <c r="AR5515"/>
  <c r="AR5516"/>
  <c r="AR5517"/>
  <c r="AR5518"/>
  <c r="AR5519"/>
  <c r="AR5520"/>
  <c r="AR5521"/>
  <c r="AR5522"/>
  <c r="AR5523"/>
  <c r="AR5524"/>
  <c r="AR5525"/>
  <c r="AR5526"/>
  <c r="AR5527"/>
  <c r="AR5528"/>
  <c r="AR5529"/>
  <c r="AR5530"/>
  <c r="AR5531"/>
  <c r="AR5532"/>
  <c r="AR5533"/>
  <c r="AR5534"/>
  <c r="AR5535"/>
  <c r="AR5536"/>
  <c r="AR5537"/>
  <c r="AR5538"/>
  <c r="AR5539"/>
  <c r="AR5540"/>
  <c r="AR5541"/>
  <c r="AR5542"/>
  <c r="AR5543"/>
  <c r="AR5544"/>
  <c r="AR5545"/>
  <c r="AR5546"/>
  <c r="AR5547"/>
  <c r="AR5548"/>
  <c r="AR5549"/>
  <c r="AR5550"/>
  <c r="AR5551"/>
  <c r="AR5552"/>
  <c r="AR5553"/>
  <c r="AR5554"/>
  <c r="AR5555"/>
  <c r="AR5556"/>
  <c r="AR5557"/>
  <c r="AR5558"/>
  <c r="AR5559"/>
  <c r="AR5560"/>
  <c r="AR5561"/>
  <c r="AR5562"/>
  <c r="AR5563"/>
  <c r="AR5564"/>
  <c r="AR5565"/>
  <c r="AR5566"/>
  <c r="AR5567"/>
  <c r="AR5568"/>
  <c r="AR5569"/>
  <c r="AR5570"/>
  <c r="AR5571"/>
  <c r="AR5572"/>
  <c r="AR5573"/>
  <c r="AR5574"/>
  <c r="AR5575"/>
  <c r="AR5576"/>
  <c r="AR5577"/>
  <c r="AR5578"/>
  <c r="AR5579"/>
  <c r="AR5580"/>
  <c r="AR5581"/>
  <c r="AR5582"/>
  <c r="AR5583"/>
  <c r="AR5584"/>
  <c r="AR5585"/>
  <c r="AR5586"/>
  <c r="AR5587"/>
  <c r="AR5588"/>
  <c r="AR5589"/>
  <c r="AR5590"/>
  <c r="AR5591"/>
  <c r="AR5592"/>
  <c r="AR5593"/>
  <c r="AR5594"/>
  <c r="AR5595"/>
  <c r="AR5596"/>
  <c r="AR5597"/>
  <c r="AR5598"/>
  <c r="AR5599"/>
  <c r="AR5600"/>
  <c r="AR5601"/>
  <c r="AR5602"/>
  <c r="AR5603"/>
  <c r="AR5604"/>
  <c r="AR5605"/>
  <c r="AR5606"/>
  <c r="AR5607"/>
  <c r="AR5608"/>
  <c r="AR5609"/>
  <c r="AR5610"/>
  <c r="AR5611"/>
  <c r="AR5612"/>
  <c r="AR5613"/>
  <c r="AR5614"/>
  <c r="AR5615"/>
  <c r="AR5616"/>
  <c r="AR5617"/>
  <c r="AR5618"/>
  <c r="AR5619"/>
  <c r="AR5620"/>
  <c r="AR5621"/>
  <c r="AR5622"/>
  <c r="AR5623"/>
  <c r="AR5624"/>
  <c r="AR5625"/>
  <c r="AR5626"/>
  <c r="AR5627"/>
  <c r="AR5628"/>
  <c r="AR5629"/>
  <c r="AR5630"/>
  <c r="AR5631"/>
  <c r="AR5632"/>
  <c r="AR5633"/>
  <c r="AR5634"/>
  <c r="AR5635"/>
  <c r="AR5636"/>
  <c r="AR5637"/>
  <c r="AR5638"/>
  <c r="AR5639"/>
  <c r="AR5640"/>
  <c r="AR5641"/>
  <c r="AR5642"/>
  <c r="AR5643"/>
  <c r="AR5644"/>
  <c r="AR5645"/>
  <c r="AR5646"/>
  <c r="AR5647"/>
  <c r="AR5648"/>
  <c r="AR5649"/>
  <c r="AR5650"/>
  <c r="AR5651"/>
  <c r="AR5652"/>
  <c r="AR5653"/>
  <c r="AR5654"/>
  <c r="AR5655"/>
  <c r="AR5656"/>
  <c r="AR5657"/>
  <c r="AR5658"/>
  <c r="AR5659"/>
  <c r="AR5660"/>
  <c r="AR5661"/>
  <c r="AR5662"/>
  <c r="AR5663"/>
  <c r="AR5664"/>
  <c r="AR5665"/>
  <c r="AR5666"/>
  <c r="AR5667"/>
  <c r="AR5668"/>
  <c r="AR5669"/>
  <c r="AR5670"/>
  <c r="AR5671"/>
  <c r="AR5672"/>
  <c r="AR5673"/>
  <c r="AR5674"/>
  <c r="AR5675"/>
  <c r="AR5676"/>
  <c r="AR5677"/>
  <c r="AR5678"/>
  <c r="AR5679"/>
  <c r="AR5680"/>
  <c r="AR5681"/>
  <c r="AR5682"/>
  <c r="AR5683"/>
  <c r="AR5684"/>
  <c r="AR5685"/>
  <c r="AR5686"/>
  <c r="AR5687"/>
  <c r="AR5688"/>
  <c r="AR5689"/>
  <c r="AR5690"/>
  <c r="AR5691"/>
  <c r="AR5692"/>
  <c r="AR5693"/>
  <c r="AR5694"/>
  <c r="AR5695"/>
  <c r="AR5696"/>
  <c r="AR5697"/>
  <c r="AR5698"/>
  <c r="AR5699"/>
  <c r="AR5700"/>
  <c r="AR5701"/>
  <c r="AR5702"/>
  <c r="AR5703"/>
  <c r="AR5704"/>
  <c r="AR5705"/>
  <c r="AR5706"/>
  <c r="AR5707"/>
  <c r="AR5708"/>
  <c r="AR5709"/>
  <c r="AR5710"/>
  <c r="AR5711"/>
  <c r="AR5712"/>
  <c r="AR5713"/>
  <c r="AR5714"/>
  <c r="AR5715"/>
  <c r="AR5716"/>
  <c r="AR5717"/>
  <c r="AR5718"/>
  <c r="AR5719"/>
  <c r="AR5720"/>
  <c r="AR5721"/>
  <c r="AR5722"/>
  <c r="AR5723"/>
  <c r="AR5724"/>
  <c r="AR5725"/>
  <c r="AR5726"/>
  <c r="AR5727"/>
  <c r="AR5728"/>
  <c r="AR5729"/>
  <c r="AR5730"/>
  <c r="AR5731"/>
  <c r="AR5732"/>
  <c r="AR5733"/>
  <c r="AR5734"/>
  <c r="AR5735"/>
  <c r="AR5736"/>
  <c r="AR5737"/>
  <c r="AR5738"/>
  <c r="AR5739"/>
  <c r="AR5740"/>
  <c r="AR5741"/>
  <c r="AR5742"/>
  <c r="AR5743"/>
  <c r="AR5744"/>
  <c r="AR5745"/>
  <c r="AR5746"/>
  <c r="AR5747"/>
  <c r="AR5748"/>
  <c r="AR5749"/>
  <c r="AR5750"/>
  <c r="AR5751"/>
  <c r="AR5752"/>
  <c r="AR5753"/>
  <c r="AR5754"/>
  <c r="AR5755"/>
  <c r="AR5756"/>
  <c r="AR5757"/>
  <c r="AR5758"/>
  <c r="AR5759"/>
  <c r="AR5760"/>
  <c r="AR5761"/>
  <c r="AR5762"/>
  <c r="AR5763"/>
  <c r="AR5764"/>
  <c r="AR5765"/>
  <c r="AR5766"/>
  <c r="AR5767"/>
  <c r="AR5768"/>
  <c r="AR5769"/>
  <c r="AR5770"/>
  <c r="AR5771"/>
  <c r="AR5772"/>
  <c r="AR5773"/>
  <c r="AR5774"/>
  <c r="AR5775"/>
  <c r="AR5776"/>
  <c r="AR5777"/>
  <c r="AR5778"/>
  <c r="AR5779"/>
  <c r="AR5780"/>
  <c r="AR5781"/>
  <c r="AR5782"/>
  <c r="AR5783"/>
  <c r="AR5784"/>
  <c r="AR5785"/>
  <c r="AR5786"/>
  <c r="AR5787"/>
  <c r="AR5788"/>
  <c r="AR5789"/>
  <c r="AR5790"/>
  <c r="AR5791"/>
  <c r="AR5792"/>
  <c r="AR5793"/>
  <c r="AR5794"/>
  <c r="AR5795"/>
  <c r="AR5796"/>
  <c r="AR5797"/>
  <c r="AR5798"/>
  <c r="AR5799"/>
  <c r="AR5800"/>
  <c r="AR5801"/>
  <c r="AR5802"/>
  <c r="AR5803"/>
  <c r="AR5804"/>
  <c r="AR5805"/>
  <c r="AR5806"/>
  <c r="AR5807"/>
  <c r="AR5808"/>
  <c r="AR5809"/>
  <c r="AR5810"/>
  <c r="AR5811"/>
  <c r="AR5812"/>
  <c r="AR5813"/>
  <c r="AR5814"/>
  <c r="AR5815"/>
  <c r="AR5816"/>
  <c r="AR5817"/>
  <c r="AR5818"/>
  <c r="AR5819"/>
  <c r="AR5820"/>
  <c r="AR5821"/>
  <c r="AR5822"/>
  <c r="AR5823"/>
  <c r="AR5824"/>
  <c r="AR5825"/>
  <c r="AR5826"/>
  <c r="AR5827"/>
  <c r="AR5828"/>
  <c r="AR5829"/>
  <c r="AR5830"/>
  <c r="AR5831"/>
  <c r="AR5832"/>
  <c r="AR5833"/>
  <c r="AR5834"/>
  <c r="AR5835"/>
  <c r="AR5836"/>
  <c r="AR5837"/>
  <c r="AR5838"/>
  <c r="AR5839"/>
  <c r="AR5840"/>
  <c r="AR5841"/>
  <c r="AR5842"/>
  <c r="AR5843"/>
  <c r="AR5844"/>
  <c r="AR5845"/>
  <c r="AR5846"/>
  <c r="AR5847"/>
  <c r="AR5848"/>
  <c r="AR5849"/>
  <c r="AR5850"/>
  <c r="AR5851"/>
  <c r="AR5852"/>
  <c r="AR5853"/>
  <c r="AR5854"/>
  <c r="AR5855"/>
  <c r="AR5856"/>
  <c r="AR5857"/>
  <c r="AR5858"/>
  <c r="AR5859"/>
  <c r="AR5860"/>
  <c r="AR5861"/>
  <c r="AR5862"/>
  <c r="AR5863"/>
  <c r="AR5864"/>
  <c r="AR5865"/>
  <c r="AR5866"/>
  <c r="AR5867"/>
  <c r="AR5868"/>
  <c r="AR5869"/>
  <c r="AR5870"/>
  <c r="AR5871"/>
  <c r="AR5872"/>
  <c r="AR5873"/>
  <c r="AR5874"/>
  <c r="AR5875"/>
  <c r="AR5876"/>
  <c r="AR5877"/>
  <c r="AR5878"/>
  <c r="AR5879"/>
  <c r="AR5880"/>
  <c r="AR5881"/>
  <c r="AR5882"/>
  <c r="AR5883"/>
  <c r="AR5884"/>
  <c r="AR5885"/>
  <c r="AR5886"/>
  <c r="AR5887"/>
  <c r="AR5888"/>
  <c r="AR5889"/>
  <c r="AR5890"/>
  <c r="AR5891"/>
  <c r="AR5892"/>
  <c r="AR5893"/>
  <c r="AR5894"/>
  <c r="AR5895"/>
  <c r="AR5896"/>
  <c r="AR5897"/>
  <c r="AR5898"/>
  <c r="AR5899"/>
  <c r="AR5900"/>
  <c r="AR5901"/>
  <c r="AR5902"/>
  <c r="AR5903"/>
  <c r="AR5904"/>
  <c r="AR5905"/>
  <c r="AR5906"/>
  <c r="AR5907"/>
  <c r="AR5908"/>
  <c r="AR5909"/>
  <c r="AR5910"/>
  <c r="AR5911"/>
  <c r="AR5912"/>
  <c r="AR5913"/>
  <c r="AR5914"/>
  <c r="AR5915"/>
  <c r="AR5916"/>
  <c r="AR5917"/>
  <c r="AR5918"/>
  <c r="AR5919"/>
  <c r="AR5920"/>
  <c r="AR5921"/>
  <c r="AR5922"/>
  <c r="AR5923"/>
  <c r="AR5924"/>
  <c r="AR5925"/>
  <c r="AR5926"/>
  <c r="AR5927"/>
  <c r="AR5928"/>
  <c r="AR5929"/>
  <c r="AR5930"/>
  <c r="AR5931"/>
  <c r="AR5932"/>
  <c r="AR5933"/>
  <c r="AR5934"/>
  <c r="AR5935"/>
  <c r="AR5936"/>
  <c r="AR5937"/>
  <c r="AR5938"/>
  <c r="AR5939"/>
  <c r="AR5940"/>
  <c r="AR5941"/>
  <c r="AR5942"/>
  <c r="AR5943"/>
  <c r="AR5944"/>
  <c r="AR5945"/>
  <c r="AR5946"/>
  <c r="AR5947"/>
  <c r="AR5948"/>
  <c r="AR5949"/>
  <c r="AR5950"/>
  <c r="AR5951"/>
  <c r="AR5952"/>
  <c r="AR5953"/>
  <c r="AR5954"/>
  <c r="AR5955"/>
  <c r="AR5956"/>
  <c r="AR5957"/>
  <c r="AR5958"/>
  <c r="AR5959"/>
  <c r="AR5960"/>
  <c r="AR5961"/>
  <c r="AR5962"/>
  <c r="AR5963"/>
  <c r="AR5964"/>
  <c r="AR5965"/>
  <c r="AR5966"/>
  <c r="AR5967"/>
  <c r="AR5968"/>
  <c r="AR5969"/>
  <c r="AR5970"/>
  <c r="AR5971"/>
  <c r="AR5972"/>
  <c r="AR5973"/>
  <c r="AR5974"/>
  <c r="AR5975"/>
  <c r="AR5976"/>
  <c r="AR5977"/>
  <c r="AR5978"/>
  <c r="AR5979"/>
  <c r="AR5980"/>
  <c r="AR5981"/>
  <c r="AR5982"/>
  <c r="AR5983"/>
  <c r="AR5984"/>
  <c r="AR5985"/>
  <c r="AR5986"/>
  <c r="AR5987"/>
  <c r="AR5988"/>
  <c r="AR5989"/>
  <c r="AR5990"/>
  <c r="AR5991"/>
  <c r="AR5992"/>
  <c r="AR5993"/>
  <c r="AR5994"/>
  <c r="AR5995"/>
  <c r="AR5996"/>
  <c r="AR5997"/>
  <c r="AR5998"/>
  <c r="AR5999"/>
  <c r="AR6000"/>
  <c r="AR6001"/>
  <c r="AR6002"/>
  <c r="AR6003"/>
  <c r="AR6004"/>
  <c r="AR6005"/>
  <c r="AR6006"/>
  <c r="AR6007"/>
  <c r="AR6008"/>
  <c r="AR6009"/>
  <c r="AR6010"/>
  <c r="AR6011"/>
  <c r="AR6012"/>
  <c r="AR6013"/>
  <c r="AR6014"/>
  <c r="AR6015"/>
  <c r="AR6016"/>
  <c r="AR6017"/>
  <c r="AR6018"/>
  <c r="AR6019"/>
  <c r="AR6020"/>
  <c r="AR6021"/>
  <c r="AR6022"/>
  <c r="AR6023"/>
  <c r="AR6024"/>
  <c r="AR6025"/>
  <c r="AR6026"/>
  <c r="AR6027"/>
  <c r="AR6028"/>
  <c r="AR6029"/>
  <c r="AR6030"/>
  <c r="AR6031"/>
  <c r="AR6032"/>
  <c r="AR6033"/>
  <c r="AR6034"/>
  <c r="AR6035"/>
  <c r="AR6036"/>
  <c r="AR6037"/>
  <c r="AR6038"/>
  <c r="AR6039"/>
  <c r="AR6040"/>
  <c r="AR6041"/>
  <c r="AR6042"/>
  <c r="AR6043"/>
  <c r="AR6044"/>
  <c r="AR6045"/>
  <c r="AR6046"/>
  <c r="AR6047"/>
  <c r="AR6048"/>
  <c r="AR6049"/>
  <c r="AR6050"/>
  <c r="AR6051"/>
  <c r="AR6052"/>
  <c r="AR6053"/>
  <c r="AR6054"/>
  <c r="AR6055"/>
  <c r="AR6056"/>
  <c r="AR6057"/>
  <c r="AR6058"/>
  <c r="AR6059"/>
  <c r="AR6060"/>
  <c r="AR6061"/>
  <c r="AR6062"/>
  <c r="AR6063"/>
  <c r="AR6064"/>
  <c r="AR6065"/>
  <c r="AR6066"/>
  <c r="AR6067"/>
  <c r="AR6068"/>
  <c r="AR6069"/>
  <c r="AR6070"/>
  <c r="AR6071"/>
  <c r="AR6072"/>
  <c r="AR6073"/>
  <c r="AR6074"/>
  <c r="AR6075"/>
  <c r="AR6076"/>
  <c r="AR6077"/>
  <c r="AR6078"/>
  <c r="AR6079"/>
  <c r="AR6080"/>
  <c r="AR6081"/>
  <c r="AR6082"/>
  <c r="AR6083"/>
  <c r="AR6084"/>
  <c r="AR6085"/>
  <c r="AR6086"/>
  <c r="AR6087"/>
  <c r="AR6088"/>
  <c r="AR6089"/>
  <c r="AR6090"/>
  <c r="AR6091"/>
  <c r="AR6092"/>
  <c r="AR6093"/>
  <c r="AR6094"/>
  <c r="AR6095"/>
  <c r="AR6096"/>
  <c r="AR6097"/>
  <c r="AR6098"/>
  <c r="AR6099"/>
  <c r="AR6100"/>
  <c r="AR6101"/>
  <c r="AR6102"/>
  <c r="AR6103"/>
  <c r="AR6104"/>
  <c r="AR6105"/>
  <c r="AR6106"/>
  <c r="AR6107"/>
  <c r="AR6108"/>
  <c r="AR6109"/>
  <c r="AR6110"/>
  <c r="AR6111"/>
  <c r="AR6112"/>
  <c r="AR6113"/>
  <c r="AR6114"/>
  <c r="AR6115"/>
  <c r="AR6116"/>
  <c r="AR6117"/>
  <c r="AR6118"/>
  <c r="AR6119"/>
  <c r="AR6120"/>
  <c r="AR6121"/>
  <c r="AR6122"/>
  <c r="AR6123"/>
  <c r="AR6124"/>
  <c r="AR6125"/>
  <c r="AR6126"/>
  <c r="AR6127"/>
  <c r="AR6128"/>
  <c r="AR6129"/>
  <c r="AR6130"/>
  <c r="AR6131"/>
  <c r="AR6132"/>
  <c r="AR6133"/>
  <c r="AR6134"/>
  <c r="AR6135"/>
  <c r="AR6136"/>
  <c r="AR6137"/>
  <c r="AR6138"/>
  <c r="AR6139"/>
  <c r="AR6140"/>
  <c r="AR6141"/>
  <c r="AR6142"/>
  <c r="AR6143"/>
  <c r="AR6144"/>
  <c r="AR6145"/>
  <c r="AR6146"/>
  <c r="AR6147"/>
  <c r="AR6148"/>
  <c r="AR6149"/>
  <c r="AR6150"/>
  <c r="AR6151"/>
  <c r="AR6152"/>
  <c r="AR6153"/>
  <c r="AR6154"/>
  <c r="AR6155"/>
  <c r="AR6156"/>
  <c r="AR6157"/>
  <c r="AR6158"/>
  <c r="AR6159"/>
  <c r="AR6160"/>
  <c r="AR6161"/>
  <c r="AR6162"/>
  <c r="AR6163"/>
  <c r="AR6164"/>
  <c r="AR6165"/>
  <c r="AR6166"/>
  <c r="AR6167"/>
  <c r="AR6168"/>
  <c r="AR6169"/>
  <c r="AR6170"/>
  <c r="AR6171"/>
  <c r="AR6172"/>
  <c r="AR6173"/>
  <c r="AR6174"/>
  <c r="AR6175"/>
  <c r="AR6176"/>
  <c r="AR6177"/>
  <c r="AR6178"/>
  <c r="AR6179"/>
  <c r="AR6180"/>
  <c r="AR6181"/>
  <c r="AR6182"/>
  <c r="AR6183"/>
  <c r="AR6184"/>
  <c r="AR6185"/>
  <c r="AR6186"/>
  <c r="AR6187"/>
  <c r="AR6188"/>
  <c r="AR6189"/>
  <c r="AR6190"/>
  <c r="AR6191"/>
  <c r="AR6192"/>
  <c r="AR6193"/>
  <c r="AR6194"/>
  <c r="AR6195"/>
  <c r="AR6196"/>
  <c r="AR6197"/>
  <c r="AR6198"/>
  <c r="AR6199"/>
  <c r="AR6200"/>
  <c r="AR6201"/>
  <c r="AR6202"/>
  <c r="AR6203"/>
  <c r="AR6204"/>
  <c r="AR6205"/>
  <c r="AR6206"/>
  <c r="AR6207"/>
  <c r="AR6208"/>
  <c r="AR6209"/>
  <c r="AR6210"/>
  <c r="AR6211"/>
  <c r="AR6212"/>
  <c r="AR6213"/>
  <c r="AR6214"/>
  <c r="AR6215"/>
  <c r="AR6216"/>
  <c r="AR6217"/>
  <c r="AR6218"/>
  <c r="AR6219"/>
  <c r="AR6220"/>
  <c r="AR6221"/>
  <c r="AR6222"/>
  <c r="AR6223"/>
  <c r="AR6224"/>
  <c r="AR6225"/>
  <c r="AR6226"/>
  <c r="AR6227"/>
  <c r="AR6228"/>
  <c r="AR6229"/>
  <c r="AR6230"/>
  <c r="AR6231"/>
  <c r="AR6232"/>
  <c r="AR6233"/>
  <c r="AR6234"/>
  <c r="AR6235"/>
  <c r="AR6236"/>
  <c r="AR6237"/>
  <c r="AR6238"/>
  <c r="AR6239"/>
  <c r="AR6240"/>
  <c r="AR6241"/>
  <c r="AR6242"/>
  <c r="AR6243"/>
  <c r="AR6244"/>
  <c r="AR6245"/>
  <c r="AR6246"/>
  <c r="AR6247"/>
  <c r="AR6248"/>
  <c r="AR6249"/>
  <c r="AR6250"/>
  <c r="AR6251"/>
  <c r="AR6252"/>
  <c r="AR6253"/>
  <c r="AR6254"/>
  <c r="AR6255"/>
  <c r="AR6256"/>
  <c r="AR6257"/>
  <c r="AR6258"/>
  <c r="AR6259"/>
  <c r="AR6260"/>
  <c r="AR6261"/>
  <c r="AR6262"/>
  <c r="AR6263"/>
  <c r="AR6264"/>
  <c r="AR6265"/>
  <c r="AR6266"/>
  <c r="AR6267"/>
  <c r="AR6268"/>
  <c r="AR6269"/>
  <c r="AR6270"/>
  <c r="AR6271"/>
  <c r="AR6272"/>
  <c r="AR6273"/>
  <c r="AR6274"/>
  <c r="AR6275"/>
  <c r="AR6276"/>
  <c r="AR6277"/>
  <c r="AR6278"/>
  <c r="AR6279"/>
  <c r="AR6280"/>
  <c r="AR6281"/>
  <c r="AR6282"/>
  <c r="AR6283"/>
  <c r="AR6284"/>
  <c r="AR6285"/>
  <c r="AR6286"/>
  <c r="AR6287"/>
  <c r="AR6288"/>
  <c r="AR6289"/>
  <c r="AR6290"/>
  <c r="AR6291"/>
  <c r="AR6292"/>
  <c r="AR6293"/>
  <c r="AR6294"/>
  <c r="AR6295"/>
  <c r="AR6296"/>
  <c r="AR6297"/>
  <c r="AR6298"/>
  <c r="AR6299"/>
  <c r="AR6300"/>
  <c r="AR6301"/>
  <c r="AR6302"/>
  <c r="AR6303"/>
  <c r="AR6304"/>
  <c r="AR6305"/>
  <c r="AR6306"/>
  <c r="AR6307"/>
  <c r="AR6308"/>
  <c r="AR6309"/>
  <c r="AR6310"/>
  <c r="AR6311"/>
  <c r="AR6312"/>
  <c r="AR6313"/>
  <c r="AR6314"/>
  <c r="AR6315"/>
  <c r="AR6316"/>
  <c r="AR6317"/>
  <c r="AR6318"/>
  <c r="AR6319"/>
  <c r="AR6320"/>
  <c r="AR6321"/>
  <c r="AR6322"/>
  <c r="AR6323"/>
  <c r="AR6324"/>
  <c r="AR6325"/>
  <c r="AR6326"/>
  <c r="AR6327"/>
  <c r="AR6328"/>
  <c r="AR6329"/>
  <c r="AR6330"/>
  <c r="AR6331"/>
  <c r="AR6332"/>
  <c r="AR6333"/>
  <c r="AR6334"/>
  <c r="AR6335"/>
  <c r="AR6336"/>
  <c r="AR6337"/>
  <c r="AR6338"/>
  <c r="AR6339"/>
  <c r="AR6340"/>
  <c r="AR6341"/>
  <c r="AR6342"/>
  <c r="AR6343"/>
  <c r="AR6344"/>
  <c r="AR6345"/>
  <c r="AR6346"/>
  <c r="AR6347"/>
  <c r="AR6348"/>
  <c r="AR6349"/>
  <c r="AR6350"/>
  <c r="AR6351"/>
  <c r="AR6352"/>
  <c r="AR6353"/>
  <c r="AR6354"/>
  <c r="AR6355"/>
  <c r="AR6356"/>
  <c r="AR6357"/>
  <c r="AR6358"/>
  <c r="AR6359"/>
  <c r="AR6360"/>
  <c r="AR6361"/>
  <c r="AR6362"/>
  <c r="AR6363"/>
  <c r="AR6364"/>
  <c r="AR6365"/>
  <c r="AR6366"/>
  <c r="AR6367"/>
  <c r="AR6368"/>
  <c r="AR6369"/>
  <c r="AR6370"/>
  <c r="AR6371"/>
  <c r="AR6372"/>
  <c r="AR6373"/>
  <c r="AR6374"/>
  <c r="AR6375"/>
  <c r="AR6376"/>
  <c r="AR6377"/>
  <c r="AR6378"/>
  <c r="AR6379"/>
  <c r="AR6380"/>
  <c r="AR6381"/>
  <c r="AR6382"/>
  <c r="AR6383"/>
  <c r="AR6384"/>
  <c r="AR6385"/>
  <c r="AR6386"/>
  <c r="AR6387"/>
  <c r="AR6388"/>
  <c r="AR6389"/>
  <c r="AR6390"/>
  <c r="AR6391"/>
  <c r="AR6392"/>
  <c r="AR6393"/>
  <c r="AR6394"/>
  <c r="AR6395"/>
  <c r="AR6396"/>
  <c r="AR6397"/>
  <c r="AR6398"/>
  <c r="AR6399"/>
  <c r="AR6400"/>
  <c r="AR6401"/>
  <c r="AR6402"/>
  <c r="AR6403"/>
  <c r="AR6404"/>
  <c r="AR6405"/>
  <c r="AR6406"/>
  <c r="AR6407"/>
  <c r="AR6408"/>
  <c r="AR6409"/>
  <c r="AR6410"/>
  <c r="AR6411"/>
  <c r="AR6412"/>
  <c r="AR6413"/>
  <c r="AR6414"/>
  <c r="AR6415"/>
  <c r="AR6416"/>
  <c r="AR6417"/>
  <c r="AR6418"/>
  <c r="AR6419"/>
  <c r="AR6420"/>
  <c r="AR6421"/>
  <c r="AR6422"/>
  <c r="AR6423"/>
  <c r="AR6424"/>
  <c r="AR6425"/>
  <c r="AR6426"/>
  <c r="AR6427"/>
  <c r="AR6428"/>
  <c r="AR6429"/>
  <c r="AR6430"/>
  <c r="AR6431"/>
  <c r="AR6432"/>
  <c r="AR6433"/>
  <c r="AR6434"/>
  <c r="AR6435"/>
  <c r="AR6436"/>
  <c r="AR6437"/>
  <c r="AR6438"/>
  <c r="AR6439"/>
  <c r="AR6440"/>
  <c r="AR6441"/>
  <c r="AR6442"/>
  <c r="AR6443"/>
  <c r="AR6444"/>
  <c r="AR6445"/>
  <c r="AR6446"/>
  <c r="AR6447"/>
  <c r="AR6448"/>
  <c r="AR6449"/>
  <c r="AR6450"/>
  <c r="AR6451"/>
  <c r="AR6452"/>
  <c r="AR6453"/>
  <c r="AR6454"/>
  <c r="AR6455"/>
  <c r="AR6456"/>
  <c r="AR6457"/>
  <c r="AR6458"/>
  <c r="AR6459"/>
  <c r="AR6460"/>
  <c r="AR6461"/>
  <c r="AR6462"/>
  <c r="AR6463"/>
  <c r="AR6464"/>
  <c r="AR6465"/>
  <c r="AR6466"/>
  <c r="AR6467"/>
  <c r="AR6468"/>
  <c r="AR6469"/>
  <c r="AR6470"/>
  <c r="AR6471"/>
  <c r="AR6472"/>
  <c r="AR6473"/>
  <c r="AR6474"/>
  <c r="AR6475"/>
  <c r="AR6476"/>
  <c r="AR6477"/>
  <c r="AR6478"/>
  <c r="AR6479"/>
  <c r="AR6480"/>
  <c r="AR6481"/>
  <c r="AR6482"/>
  <c r="AR6483"/>
  <c r="AR6484"/>
  <c r="AR6485"/>
  <c r="AR6486"/>
  <c r="AR6487"/>
  <c r="AR6488"/>
  <c r="AR6489"/>
  <c r="AR6490"/>
  <c r="AR6491"/>
  <c r="AR6492"/>
  <c r="AR6493"/>
  <c r="AR6494"/>
  <c r="AR6495"/>
  <c r="AR6496"/>
  <c r="AR6497"/>
  <c r="AR6498"/>
  <c r="AR6499"/>
  <c r="AR6500"/>
  <c r="AR6501"/>
  <c r="AR6502"/>
  <c r="AR6503"/>
  <c r="AR6504"/>
  <c r="AR6505"/>
  <c r="AR6506"/>
  <c r="AR6507"/>
  <c r="AR6508"/>
  <c r="AR6509"/>
  <c r="AR6510"/>
  <c r="AR6511"/>
  <c r="AR6512"/>
  <c r="AR6513"/>
  <c r="AR6514"/>
  <c r="AR6515"/>
  <c r="AR6516"/>
  <c r="AR6517"/>
  <c r="AR6518"/>
  <c r="AR6519"/>
  <c r="AR6520"/>
  <c r="AR6521"/>
  <c r="AR6522"/>
  <c r="AR6523"/>
  <c r="AR6524"/>
  <c r="AR6525"/>
  <c r="AR6526"/>
  <c r="AR6527"/>
  <c r="AR6528"/>
  <c r="AR6529"/>
  <c r="AR6530"/>
  <c r="AR6531"/>
  <c r="AR6532"/>
  <c r="AR6533"/>
  <c r="AR6534"/>
  <c r="AR6535"/>
  <c r="AR6536"/>
  <c r="AR6537"/>
  <c r="AR6538"/>
  <c r="AR6539"/>
  <c r="AR6540"/>
  <c r="AR6541"/>
  <c r="AR6542"/>
  <c r="AR6543"/>
  <c r="AR6544"/>
  <c r="AR6545"/>
  <c r="AR6546"/>
  <c r="AR6547"/>
  <c r="AR6548"/>
  <c r="AR6549"/>
  <c r="AR6550"/>
  <c r="AR6551"/>
  <c r="AR6552"/>
  <c r="AR6553"/>
  <c r="AR6554"/>
  <c r="AR6555"/>
  <c r="AR6556"/>
  <c r="AR6557"/>
  <c r="AR6558"/>
  <c r="AR6559"/>
  <c r="AR6560"/>
  <c r="AR6561"/>
  <c r="AR6562"/>
  <c r="AR6563"/>
  <c r="AR6564"/>
  <c r="AR6565"/>
  <c r="AR6566"/>
  <c r="AR6567"/>
  <c r="AR6568"/>
  <c r="AR6569"/>
  <c r="AR6570"/>
  <c r="AR6571"/>
  <c r="AR6572"/>
  <c r="AR6573"/>
  <c r="AR6574"/>
  <c r="AR6575"/>
  <c r="AR6576"/>
  <c r="AR6577"/>
  <c r="AR6578"/>
  <c r="AR6579"/>
  <c r="AR6580"/>
  <c r="AR6581"/>
  <c r="AR6582"/>
  <c r="AR6583"/>
  <c r="AR6584"/>
  <c r="AR6585"/>
  <c r="AR6586"/>
  <c r="AR6587"/>
  <c r="AR6588"/>
  <c r="AR6589"/>
  <c r="AR6590"/>
  <c r="AR6591"/>
  <c r="AR6592"/>
  <c r="AR6593"/>
  <c r="AR6594"/>
  <c r="AR6595"/>
  <c r="AR6596"/>
  <c r="AR6597"/>
  <c r="AR6598"/>
  <c r="AR6599"/>
  <c r="AR6600"/>
  <c r="AR6601"/>
  <c r="AR6602"/>
  <c r="AR6603"/>
  <c r="AR6604"/>
  <c r="AR6605"/>
  <c r="AR6606"/>
  <c r="AR6607"/>
  <c r="AR6608"/>
  <c r="AR6609"/>
  <c r="AR6610"/>
  <c r="AR6611"/>
  <c r="AR6612"/>
  <c r="AR6613"/>
  <c r="AR6614"/>
  <c r="AR6615"/>
  <c r="AR6616"/>
  <c r="AR6617"/>
  <c r="AR6618"/>
  <c r="AR6619"/>
  <c r="AR6620"/>
  <c r="AR6621"/>
  <c r="AR6622"/>
  <c r="AR6623"/>
  <c r="AR6624"/>
  <c r="AR6625"/>
  <c r="AR6626"/>
  <c r="AR6627"/>
  <c r="AR6628"/>
  <c r="AR6629"/>
  <c r="AR6630"/>
  <c r="AR6631"/>
  <c r="AR6632"/>
  <c r="AR6633"/>
  <c r="AR6634"/>
  <c r="AR6635"/>
  <c r="AR6636"/>
  <c r="AR6637"/>
  <c r="AR6638"/>
  <c r="AR6639"/>
  <c r="AR6640"/>
  <c r="AR6641"/>
  <c r="AR6642"/>
  <c r="AR6643"/>
  <c r="AR6644"/>
  <c r="AR6645"/>
  <c r="AR6646"/>
  <c r="AR6647"/>
  <c r="AR6648"/>
  <c r="AR6649"/>
  <c r="AR6650"/>
  <c r="AR6651"/>
  <c r="AR6652"/>
  <c r="AR6653"/>
  <c r="AR6654"/>
  <c r="AR6655"/>
  <c r="AR6656"/>
  <c r="AR6657"/>
  <c r="AR6658"/>
  <c r="AR6659"/>
  <c r="AR6660"/>
  <c r="AR6661"/>
  <c r="AR6662"/>
  <c r="AR6663"/>
  <c r="AR6664"/>
  <c r="AR6665"/>
  <c r="AR6666"/>
  <c r="AR6667"/>
  <c r="AR6668"/>
  <c r="AR6669"/>
  <c r="AR6670"/>
  <c r="AR6671"/>
  <c r="AR6672"/>
  <c r="AR6673"/>
  <c r="AR6674"/>
  <c r="AR6675"/>
  <c r="AR6676"/>
  <c r="AR6677"/>
  <c r="AR6678"/>
  <c r="AR6679"/>
  <c r="AR6680"/>
  <c r="AR6681"/>
  <c r="AR6682"/>
  <c r="AR6683"/>
  <c r="AR6684"/>
  <c r="AR6685"/>
  <c r="AR6686"/>
  <c r="AR6687"/>
  <c r="AR6688"/>
  <c r="AR6689"/>
  <c r="AR6690"/>
  <c r="AR6691"/>
  <c r="AR6692"/>
  <c r="AR6693"/>
  <c r="AR6694"/>
  <c r="AR6695"/>
  <c r="AR6696"/>
  <c r="AR6697"/>
  <c r="AR6698"/>
  <c r="AR6699"/>
  <c r="AR6700"/>
  <c r="AR6701"/>
  <c r="AR6702"/>
  <c r="AR6703"/>
  <c r="AR6704"/>
  <c r="AR6705"/>
  <c r="AR6706"/>
  <c r="AR6707"/>
  <c r="AR6708"/>
  <c r="AR6709"/>
  <c r="AR6710"/>
  <c r="AR6711"/>
  <c r="AR6712"/>
  <c r="AR6713"/>
  <c r="AR6714"/>
  <c r="AR6715"/>
  <c r="AR6716"/>
  <c r="AR6717"/>
  <c r="AR6718"/>
  <c r="AR6719"/>
  <c r="AR6720"/>
  <c r="AR6721"/>
  <c r="AR6722"/>
  <c r="AR6723"/>
  <c r="AR6724"/>
  <c r="AR6725"/>
  <c r="AR6726"/>
  <c r="AR6727"/>
  <c r="AR6728"/>
  <c r="AR6729"/>
  <c r="AR6730"/>
  <c r="AR6731"/>
  <c r="AR6732"/>
  <c r="AR6733"/>
  <c r="AR6734"/>
  <c r="AR6735"/>
  <c r="AR6736"/>
  <c r="AR6737"/>
  <c r="AR6738"/>
  <c r="AR6739"/>
  <c r="AR6740"/>
  <c r="AR6741"/>
  <c r="AR6742"/>
  <c r="AR6743"/>
  <c r="AR6744"/>
  <c r="AR6745"/>
  <c r="AR6746"/>
  <c r="AR6747"/>
  <c r="AR6748"/>
  <c r="AR6749"/>
  <c r="AR6750"/>
  <c r="AR6751"/>
  <c r="AR6752"/>
  <c r="AR6753"/>
  <c r="AR6754"/>
  <c r="AR6755"/>
  <c r="AR6756"/>
  <c r="AR6757"/>
  <c r="AR6758"/>
  <c r="AR6759"/>
  <c r="AR6760"/>
  <c r="AR6761"/>
  <c r="AR6762"/>
  <c r="AR6763"/>
  <c r="AR6764"/>
  <c r="AR6765"/>
  <c r="AR6766"/>
  <c r="AR6767"/>
  <c r="AR6768"/>
  <c r="AR6769"/>
  <c r="AR6770"/>
  <c r="AR6771"/>
  <c r="AR6772"/>
  <c r="AR6773"/>
  <c r="AR6774"/>
  <c r="AR6775"/>
  <c r="AR6776"/>
  <c r="AR6777"/>
  <c r="AR6778"/>
  <c r="AR6779"/>
  <c r="AR6780"/>
  <c r="AR6781"/>
  <c r="AR6782"/>
  <c r="AR6783"/>
  <c r="AR6784"/>
  <c r="AR6785"/>
  <c r="AR6786"/>
  <c r="AR6787"/>
  <c r="AR6788"/>
  <c r="AR6789"/>
  <c r="AR6790"/>
  <c r="AR6791"/>
  <c r="AR6792"/>
  <c r="AR6793"/>
  <c r="AR6794"/>
  <c r="AR6795"/>
  <c r="AR6796"/>
  <c r="AR6797"/>
  <c r="AR6798"/>
  <c r="AR6799"/>
  <c r="AR6800"/>
  <c r="AR6801"/>
  <c r="AR6802"/>
  <c r="AR6803"/>
  <c r="AR6804"/>
  <c r="AR6805"/>
  <c r="AR6806"/>
  <c r="AR6807"/>
  <c r="AR6808"/>
  <c r="AR6809"/>
  <c r="AR6810"/>
  <c r="AR6811"/>
  <c r="AR6812"/>
  <c r="AR6813"/>
  <c r="AR6814"/>
  <c r="AR6815"/>
  <c r="AR6816"/>
  <c r="AR6817"/>
  <c r="AR6818"/>
  <c r="AR6819"/>
  <c r="AR6820"/>
  <c r="AR6821"/>
  <c r="AR6822"/>
  <c r="AR6823"/>
  <c r="AR6824"/>
  <c r="AR6825"/>
  <c r="AR6826"/>
  <c r="AR6827"/>
  <c r="AR6828"/>
  <c r="AR6829"/>
  <c r="AR6830"/>
  <c r="AR6831"/>
  <c r="AR6832"/>
  <c r="AR6833"/>
  <c r="AR6834"/>
  <c r="AR6835"/>
  <c r="AR6836"/>
  <c r="AR6837"/>
  <c r="AR6838"/>
  <c r="AR6839"/>
  <c r="AR6840"/>
  <c r="AR6841"/>
  <c r="AR6842"/>
  <c r="AR6843"/>
  <c r="AR6844"/>
  <c r="AR6845"/>
  <c r="AR6846"/>
  <c r="AR6847"/>
  <c r="AR6848"/>
  <c r="AR6849"/>
  <c r="AR6850"/>
  <c r="AR6851"/>
  <c r="AR6852"/>
  <c r="AR6853"/>
  <c r="AR6854"/>
  <c r="AR6855"/>
  <c r="AR6856"/>
  <c r="AR6857"/>
  <c r="AR6858"/>
  <c r="AR6859"/>
  <c r="AR6860"/>
  <c r="AR6861"/>
  <c r="AR6862"/>
  <c r="AR6863"/>
  <c r="AR6864"/>
  <c r="AR6865"/>
  <c r="AR6866"/>
  <c r="AR6867"/>
  <c r="AR6868"/>
  <c r="AR6869"/>
  <c r="AR6870"/>
  <c r="AR6871"/>
  <c r="AR6872"/>
  <c r="AR6873"/>
  <c r="AR6874"/>
  <c r="AR6875"/>
  <c r="AR6876"/>
  <c r="AR6877"/>
  <c r="AR6878"/>
  <c r="AR6879"/>
  <c r="AR6880"/>
  <c r="AR6881"/>
  <c r="AR6882"/>
  <c r="AR6883"/>
  <c r="AR6884"/>
  <c r="AR6885"/>
  <c r="AR6886"/>
  <c r="AR6887"/>
  <c r="AR6888"/>
  <c r="AR6889"/>
  <c r="AR6890"/>
  <c r="AR6891"/>
  <c r="AR6892"/>
  <c r="AR6893"/>
  <c r="AR6894"/>
  <c r="AR6895"/>
  <c r="AR6896"/>
  <c r="AR6897"/>
  <c r="AR6898"/>
  <c r="AR6899"/>
  <c r="AR6900"/>
  <c r="AR6901"/>
  <c r="AR6902"/>
  <c r="AR6903"/>
  <c r="AR6904"/>
  <c r="AR6905"/>
  <c r="AR6906"/>
  <c r="AR6907"/>
  <c r="AR6908"/>
  <c r="AR6909"/>
  <c r="AR6910"/>
  <c r="AR6911"/>
  <c r="AR6912"/>
  <c r="AR6913"/>
  <c r="AR6914"/>
  <c r="AR6915"/>
  <c r="AR6916"/>
  <c r="AR6917"/>
  <c r="AR6918"/>
  <c r="AR6919"/>
  <c r="AR6920"/>
  <c r="AR6921"/>
  <c r="AR6922"/>
  <c r="AR6923"/>
  <c r="AR6924"/>
  <c r="AR6925"/>
  <c r="AR6926"/>
  <c r="AR6927"/>
  <c r="AR6928"/>
  <c r="AR6929"/>
  <c r="AR6930"/>
  <c r="AR6931"/>
  <c r="AR6932"/>
  <c r="AR6933"/>
  <c r="AR6934"/>
  <c r="AR6935"/>
  <c r="AR6936"/>
  <c r="AR6937"/>
  <c r="AR6938"/>
  <c r="AR6939"/>
  <c r="AR6940"/>
  <c r="AR6941"/>
  <c r="AR6942"/>
  <c r="AR6943"/>
  <c r="AR6944"/>
  <c r="AR6945"/>
  <c r="AR6946"/>
  <c r="AR6947"/>
  <c r="AR6948"/>
  <c r="AR6949"/>
  <c r="AR6950"/>
  <c r="AR6951"/>
  <c r="AR6952"/>
  <c r="AR6953"/>
  <c r="AR6954"/>
  <c r="AR6955"/>
  <c r="AR6956"/>
  <c r="AR6957"/>
  <c r="AR6958"/>
  <c r="AR6959"/>
  <c r="AR6960"/>
  <c r="AR6961"/>
  <c r="AR6962"/>
  <c r="AR6963"/>
  <c r="AR6964"/>
  <c r="AR6965"/>
  <c r="AR6966"/>
  <c r="AR6967"/>
  <c r="AR6968"/>
  <c r="AR6969"/>
  <c r="AR6970"/>
  <c r="AR6971"/>
  <c r="AR6972"/>
  <c r="AR6973"/>
  <c r="AR6974"/>
  <c r="AR6975"/>
  <c r="AR6976"/>
  <c r="AR6977"/>
  <c r="AR6978"/>
  <c r="AR6979"/>
  <c r="AR6980"/>
  <c r="AR6981"/>
  <c r="AR6982"/>
  <c r="AR6983"/>
  <c r="AR6984"/>
  <c r="AR6985"/>
  <c r="AR6986"/>
  <c r="AR6987"/>
  <c r="AR6988"/>
  <c r="AR6989"/>
  <c r="AR6990"/>
  <c r="AR6991"/>
  <c r="AR6992"/>
  <c r="AR6993"/>
  <c r="AR6994"/>
  <c r="AR6995"/>
  <c r="AR6996"/>
  <c r="AR6997"/>
  <c r="AR6998"/>
  <c r="AR6999"/>
  <c r="AR7000"/>
  <c r="AR7001"/>
  <c r="AR7002"/>
  <c r="AR7003"/>
  <c r="AR7004"/>
  <c r="AR7005"/>
  <c r="AR7006"/>
  <c r="AR7007"/>
  <c r="AR7008"/>
  <c r="AR7009"/>
  <c r="AR7010"/>
  <c r="AR7011"/>
  <c r="AR7012"/>
  <c r="AR7013"/>
  <c r="AR7014"/>
  <c r="AR7015"/>
  <c r="AR7016"/>
  <c r="AR7017"/>
  <c r="AR7018"/>
  <c r="AR7019"/>
  <c r="AR7020"/>
  <c r="AR7021"/>
  <c r="AR7022"/>
  <c r="AR7023"/>
  <c r="AR7024"/>
  <c r="AR7025"/>
  <c r="AR7026"/>
  <c r="AR7027"/>
  <c r="AR7028"/>
  <c r="AR7029"/>
  <c r="AR7030"/>
  <c r="AR7031"/>
  <c r="AR7032"/>
  <c r="AR7033"/>
  <c r="AR7034"/>
  <c r="AR7035"/>
  <c r="AR7036"/>
  <c r="AR7037"/>
  <c r="AR7038"/>
  <c r="AR7039"/>
  <c r="AR7040"/>
  <c r="AR7041"/>
  <c r="AR7042"/>
  <c r="AR7043"/>
  <c r="AR7044"/>
  <c r="AR7045"/>
  <c r="AR7046"/>
  <c r="AR7047"/>
  <c r="AR7048"/>
  <c r="AR7049"/>
  <c r="AR7050"/>
  <c r="AR7051"/>
  <c r="AR7052"/>
  <c r="AR7053"/>
  <c r="AR7054"/>
  <c r="AR7055"/>
  <c r="AR7056"/>
  <c r="AR7057"/>
  <c r="AR7058"/>
  <c r="AR7059"/>
  <c r="AR7060"/>
  <c r="AR7061"/>
  <c r="AR7062"/>
  <c r="AR7063"/>
  <c r="AR7064"/>
  <c r="AR7065"/>
  <c r="AR7066"/>
  <c r="AR7067"/>
  <c r="AR7068"/>
  <c r="AR7069"/>
  <c r="AR7070"/>
  <c r="AR7071"/>
  <c r="AR7072"/>
  <c r="AR7073"/>
  <c r="AR7074"/>
  <c r="AR7075"/>
  <c r="AR7076"/>
  <c r="AR7077"/>
  <c r="AR7078"/>
  <c r="AR7079"/>
  <c r="AR7080"/>
  <c r="AR7081"/>
  <c r="AR7082"/>
  <c r="AR7083"/>
  <c r="AR7084"/>
  <c r="AR7085"/>
  <c r="AR7086"/>
  <c r="AR7087"/>
  <c r="AR7088"/>
  <c r="AR7089"/>
  <c r="AR7090"/>
  <c r="AR7091"/>
  <c r="AR7092"/>
  <c r="AR7093"/>
  <c r="AR7094"/>
  <c r="AR7095"/>
  <c r="AR7096"/>
  <c r="AR7097"/>
  <c r="AR7098"/>
  <c r="AR7099"/>
  <c r="AR7100"/>
  <c r="AR7101"/>
  <c r="AR7102"/>
  <c r="AR7103"/>
  <c r="AR7104"/>
  <c r="AR7105"/>
  <c r="AR7106"/>
  <c r="AR7107"/>
  <c r="AR7108"/>
  <c r="AR7109"/>
  <c r="AR7110"/>
  <c r="AR7111"/>
  <c r="AR7112"/>
  <c r="AR7113"/>
  <c r="AR7114"/>
  <c r="AR7115"/>
  <c r="AR7116"/>
  <c r="AR7117"/>
  <c r="AR7118"/>
  <c r="AR7119"/>
  <c r="AR7120"/>
  <c r="AR7121"/>
  <c r="AR7122"/>
  <c r="AR7123"/>
  <c r="AR7124"/>
  <c r="AR7125"/>
  <c r="AR7126"/>
  <c r="AR7127"/>
  <c r="AR7128"/>
  <c r="AR7129"/>
  <c r="AR7130"/>
  <c r="AR7131"/>
  <c r="AR7132"/>
  <c r="AR7133"/>
  <c r="AR7134"/>
  <c r="AR7135"/>
  <c r="AR7136"/>
  <c r="AR7137"/>
  <c r="AR7138"/>
  <c r="AR7139"/>
  <c r="AR7140"/>
  <c r="AR7141"/>
  <c r="AR7142"/>
  <c r="AR7143"/>
  <c r="AR7144"/>
  <c r="AR7145"/>
  <c r="AR7146"/>
  <c r="AR7147"/>
  <c r="AR7148"/>
  <c r="AR7149"/>
  <c r="AR7150"/>
  <c r="AR7151"/>
  <c r="AR7152"/>
  <c r="AR7153"/>
  <c r="AR7154"/>
  <c r="AR7155"/>
  <c r="AR7156"/>
  <c r="AR7157"/>
  <c r="AR7158"/>
  <c r="AR7159"/>
  <c r="AR7160"/>
  <c r="AR7161"/>
  <c r="AR7162"/>
  <c r="AR7163"/>
  <c r="AR7164"/>
  <c r="AR7165"/>
  <c r="AR7166"/>
  <c r="AR7167"/>
  <c r="AR7168"/>
  <c r="AR7169"/>
  <c r="AR7170"/>
  <c r="AR7171"/>
  <c r="AR7172"/>
  <c r="AR7173"/>
  <c r="AR7174"/>
  <c r="AR7175"/>
  <c r="AR7176"/>
  <c r="AR7177"/>
  <c r="AR7178"/>
  <c r="AR7179"/>
  <c r="AR7180"/>
  <c r="AR7181"/>
  <c r="AR7182"/>
  <c r="AR7183"/>
  <c r="AR7184"/>
  <c r="AR7185"/>
  <c r="AR7186"/>
  <c r="AR7187"/>
  <c r="AR7188"/>
  <c r="AR7189"/>
  <c r="AR7190"/>
  <c r="AR7191"/>
  <c r="AR7192"/>
  <c r="AR7193"/>
  <c r="AR7194"/>
  <c r="AR7195"/>
  <c r="AR7196"/>
  <c r="AR7197"/>
  <c r="AR7198"/>
  <c r="AR7199"/>
  <c r="AR7200"/>
  <c r="AR7201"/>
  <c r="AR7202"/>
  <c r="AR7203"/>
  <c r="AR7204"/>
  <c r="AR7205"/>
  <c r="AR7206"/>
  <c r="AR7207"/>
  <c r="AR7208"/>
  <c r="AR7209"/>
  <c r="AR7210"/>
  <c r="AR7211"/>
  <c r="AR7212"/>
  <c r="AR7213"/>
  <c r="AR7214"/>
  <c r="AR7215"/>
  <c r="AR7216"/>
  <c r="AR7217"/>
  <c r="AR7218"/>
  <c r="AR7219"/>
  <c r="AR7220"/>
  <c r="AR7221"/>
  <c r="AR7222"/>
  <c r="AR7223"/>
  <c r="AR7224"/>
  <c r="AR7225"/>
  <c r="AR7226"/>
  <c r="AR7227"/>
  <c r="AR7228"/>
  <c r="AR7229"/>
  <c r="AR7230"/>
  <c r="AR7231"/>
  <c r="AR7232"/>
  <c r="AR7233"/>
  <c r="AR7234"/>
  <c r="AR7235"/>
  <c r="AR7236"/>
  <c r="AR7237"/>
  <c r="AR7238"/>
  <c r="AR7239"/>
  <c r="AR7240"/>
  <c r="AR7241"/>
  <c r="AR7242"/>
  <c r="AR7243"/>
  <c r="AR7244"/>
  <c r="AR7245"/>
  <c r="AR7246"/>
  <c r="AR7247"/>
  <c r="AR7248"/>
  <c r="AR7249"/>
  <c r="AR7250"/>
  <c r="AR7251"/>
  <c r="AR7252"/>
  <c r="AR7253"/>
  <c r="AR7254"/>
  <c r="AR7255"/>
  <c r="AR7256"/>
  <c r="AR7257"/>
  <c r="AR7258"/>
  <c r="AR7259"/>
  <c r="AR7260"/>
  <c r="AR7261"/>
  <c r="AR7262"/>
  <c r="AR7263"/>
  <c r="AR7264"/>
  <c r="AR7265"/>
  <c r="AR7266"/>
  <c r="AR7267"/>
  <c r="AR7268"/>
  <c r="AR7269"/>
  <c r="AR7270"/>
  <c r="AR7271"/>
  <c r="AR7272"/>
  <c r="AR7273"/>
  <c r="AR7274"/>
  <c r="AR7275"/>
  <c r="AR7276"/>
  <c r="AR7277"/>
  <c r="AR7278"/>
  <c r="AR7279"/>
  <c r="AR7280"/>
  <c r="AR7281"/>
  <c r="AR7282"/>
  <c r="AR7283"/>
  <c r="AR7284"/>
  <c r="AR7285"/>
  <c r="AR7286"/>
  <c r="AR7287"/>
  <c r="AR7288"/>
  <c r="AR7289"/>
  <c r="AR7290"/>
  <c r="AR7291"/>
  <c r="AR7292"/>
  <c r="AR7293"/>
  <c r="AR7294"/>
  <c r="AR7295"/>
  <c r="AR7296"/>
  <c r="AR7297"/>
  <c r="AR7298"/>
  <c r="AR7299"/>
  <c r="AR7300"/>
  <c r="AR7301"/>
  <c r="AR7302"/>
  <c r="AR7303"/>
  <c r="AR7304"/>
  <c r="AR7305"/>
  <c r="AR7306"/>
  <c r="AR7307"/>
  <c r="AR7308"/>
  <c r="AR7309"/>
  <c r="AR7310"/>
  <c r="AR7311"/>
  <c r="AR7312"/>
  <c r="AR7313"/>
  <c r="AR7314"/>
  <c r="AR7315"/>
  <c r="AR7316"/>
  <c r="AR7317"/>
  <c r="AR7318"/>
  <c r="AR7319"/>
  <c r="AR7320"/>
  <c r="AR7321"/>
  <c r="AR7322"/>
  <c r="AR7323"/>
  <c r="AR7324"/>
  <c r="AR7325"/>
  <c r="AR7326"/>
  <c r="AR7327"/>
  <c r="AR7328"/>
  <c r="AR7329"/>
  <c r="AR7330"/>
  <c r="AR7331"/>
  <c r="AR7332"/>
  <c r="AR7333"/>
  <c r="AR7334"/>
  <c r="AR7335"/>
  <c r="AR7336"/>
  <c r="AR7337"/>
  <c r="AR7338"/>
  <c r="AR7339"/>
  <c r="AR7340"/>
  <c r="AR7341"/>
  <c r="AR7342"/>
  <c r="AR7343"/>
  <c r="AR7344"/>
  <c r="AR7345"/>
  <c r="AR7346"/>
  <c r="AR7347"/>
  <c r="AR7348"/>
  <c r="AR7349"/>
  <c r="AR7350"/>
  <c r="AR7351"/>
  <c r="AR7352"/>
  <c r="AR7353"/>
  <c r="AR7354"/>
  <c r="AR7355"/>
  <c r="AR7356"/>
  <c r="AR7357"/>
  <c r="AR7358"/>
  <c r="AR7359"/>
  <c r="AR7360"/>
  <c r="AR7361"/>
  <c r="AR7362"/>
  <c r="AR7363"/>
  <c r="AR7364"/>
  <c r="AR7365"/>
  <c r="AR7366"/>
  <c r="AR7367"/>
  <c r="AR7368"/>
  <c r="AR7369"/>
  <c r="AR7370"/>
  <c r="AR7371"/>
  <c r="AR7372"/>
  <c r="AR7373"/>
  <c r="AR7374"/>
  <c r="AR7375"/>
  <c r="AR7376"/>
  <c r="AR7377"/>
  <c r="AR7378"/>
  <c r="AR7379"/>
  <c r="AR7380"/>
  <c r="AR7381"/>
  <c r="AR7382"/>
  <c r="AR7383"/>
  <c r="AR7384"/>
  <c r="AR7385"/>
  <c r="AR7386"/>
  <c r="AR7387"/>
  <c r="AR7388"/>
  <c r="AR7389"/>
  <c r="AR7390"/>
  <c r="AR7391"/>
  <c r="AR7392"/>
  <c r="AR7393"/>
  <c r="AR7394"/>
  <c r="AR7395"/>
  <c r="AR7396"/>
  <c r="AR7397"/>
  <c r="AR7398"/>
  <c r="AR7399"/>
  <c r="AR7400"/>
  <c r="AR7401"/>
  <c r="AR7402"/>
  <c r="AR7403"/>
  <c r="AR7404"/>
  <c r="AR7405"/>
  <c r="AR7406"/>
  <c r="AR7407"/>
  <c r="AR7408"/>
  <c r="AR7409"/>
  <c r="AR7410"/>
  <c r="AR7411"/>
  <c r="AR7412"/>
  <c r="AR7413"/>
  <c r="AR7414"/>
  <c r="AR7415"/>
  <c r="AR7416"/>
  <c r="AR7417"/>
  <c r="AR7418"/>
  <c r="AR7419"/>
  <c r="AR7420"/>
  <c r="AR7421"/>
  <c r="AR7422"/>
  <c r="AR7423"/>
  <c r="AR7424"/>
  <c r="AR7425"/>
  <c r="AR7426"/>
  <c r="AR7427"/>
  <c r="AR7428"/>
  <c r="AR7429"/>
  <c r="AR7430"/>
  <c r="AR7431"/>
  <c r="AR7432"/>
  <c r="AR7433"/>
  <c r="AR7434"/>
  <c r="AR7435"/>
  <c r="AR7436"/>
  <c r="AR7437"/>
  <c r="AR7438"/>
  <c r="AR7439"/>
  <c r="AR7440"/>
  <c r="AR7441"/>
  <c r="AR7442"/>
  <c r="AR7443"/>
  <c r="AR7444"/>
  <c r="AR7445"/>
  <c r="AR7446"/>
  <c r="AR7447"/>
  <c r="AR7448"/>
  <c r="AR7449"/>
  <c r="AR7450"/>
  <c r="AR7451"/>
  <c r="AR7452"/>
  <c r="AR7453"/>
  <c r="AR7454"/>
  <c r="AR7455"/>
  <c r="AR7456"/>
  <c r="AR7457"/>
  <c r="AR7458"/>
  <c r="AR7459"/>
  <c r="AR7460"/>
  <c r="AR7461"/>
  <c r="AR7462"/>
  <c r="AR7463"/>
  <c r="AR7464"/>
  <c r="AR7465"/>
  <c r="AR7466"/>
  <c r="AR7467"/>
  <c r="AR7468"/>
  <c r="AR7469"/>
  <c r="AR7470"/>
  <c r="AR7471"/>
  <c r="AR7472"/>
  <c r="AR7473"/>
  <c r="AR7474"/>
  <c r="AR7475"/>
  <c r="AR7476"/>
  <c r="AR7477"/>
  <c r="AR7478"/>
  <c r="AR7479"/>
  <c r="AR7480"/>
  <c r="AR7481"/>
  <c r="AR7482"/>
  <c r="AR7483"/>
  <c r="AR7484"/>
  <c r="AR7485"/>
  <c r="AR7486"/>
  <c r="AR7487"/>
  <c r="AR7488"/>
  <c r="AR7489"/>
  <c r="AR7490"/>
  <c r="AR7491"/>
  <c r="AR7492"/>
  <c r="AR7493"/>
  <c r="AR7494"/>
  <c r="AR7495"/>
  <c r="AR7496"/>
  <c r="AR7497"/>
  <c r="AR7498"/>
  <c r="AR7499"/>
  <c r="AR7500"/>
  <c r="AR7501"/>
  <c r="AR7502"/>
  <c r="AR7503"/>
  <c r="AR7504"/>
  <c r="AR7505"/>
  <c r="AR7506"/>
  <c r="AR7507"/>
  <c r="AR7508"/>
  <c r="AR7509"/>
  <c r="AR7510"/>
  <c r="AR7511"/>
  <c r="AR7512"/>
  <c r="AR7513"/>
  <c r="AR7514"/>
  <c r="AR7515"/>
  <c r="AR7516"/>
  <c r="AR7517"/>
  <c r="AR7518"/>
  <c r="AR7519"/>
  <c r="AR7520"/>
  <c r="AR7521"/>
  <c r="AR7522"/>
  <c r="AR7523"/>
  <c r="AR7524"/>
  <c r="AR7525"/>
  <c r="AR7526"/>
  <c r="AR7527"/>
  <c r="AR7528"/>
  <c r="AR7529"/>
  <c r="AR7530"/>
  <c r="AR7531"/>
  <c r="AR7532"/>
  <c r="AR7533"/>
  <c r="AR7534"/>
  <c r="AR7535"/>
  <c r="AR7536"/>
  <c r="AR7537"/>
  <c r="AR7538"/>
  <c r="AR7539"/>
  <c r="AR7540"/>
  <c r="AR7541"/>
  <c r="AR7542"/>
  <c r="AR7543"/>
  <c r="AR7544"/>
  <c r="AR7545"/>
  <c r="AR7546"/>
  <c r="AR7547"/>
  <c r="AR7548"/>
  <c r="AR7549"/>
  <c r="AR7550"/>
  <c r="AR7551"/>
  <c r="AR7552"/>
  <c r="AR7553"/>
  <c r="AR7554"/>
  <c r="AR7555"/>
  <c r="AR7556"/>
  <c r="AR7557"/>
  <c r="AR7558"/>
  <c r="AR7559"/>
  <c r="AR7560"/>
  <c r="AR7561"/>
  <c r="AR7562"/>
  <c r="AR7563"/>
  <c r="AR7564"/>
  <c r="AR7565"/>
  <c r="AR7566"/>
  <c r="AR7567"/>
  <c r="AR7568"/>
  <c r="AR7569"/>
  <c r="AR7570"/>
  <c r="AR7571"/>
  <c r="AR7572"/>
  <c r="AR7573"/>
  <c r="AR7574"/>
  <c r="AR7575"/>
  <c r="AR7576"/>
  <c r="AR7577"/>
  <c r="AR7578"/>
  <c r="AR7579"/>
  <c r="AR7580"/>
  <c r="AR7581"/>
  <c r="AR7582"/>
  <c r="AR7583"/>
  <c r="AR7584"/>
  <c r="AR7585"/>
  <c r="AR7586"/>
  <c r="AR7587"/>
  <c r="AR7588"/>
  <c r="AR7589"/>
  <c r="AR7590"/>
  <c r="AR7591"/>
  <c r="AR7592"/>
  <c r="AR7593"/>
  <c r="AR7594"/>
  <c r="AR7595"/>
  <c r="AR7596"/>
  <c r="AR7597"/>
  <c r="AR7598"/>
  <c r="AR7599"/>
  <c r="AR7600"/>
  <c r="AR7601"/>
  <c r="AR7602"/>
  <c r="AR7603"/>
  <c r="AR7604"/>
  <c r="AR7605"/>
  <c r="AR7606"/>
  <c r="AR7607"/>
  <c r="AR7608"/>
  <c r="AR7609"/>
  <c r="AR7610"/>
  <c r="AR7611"/>
  <c r="AR7612"/>
  <c r="AR7613"/>
  <c r="AR7614"/>
  <c r="AR7615"/>
  <c r="AR7616"/>
  <c r="AR7617"/>
  <c r="AR7618"/>
  <c r="AR7619"/>
  <c r="AR7620"/>
  <c r="AR7621"/>
  <c r="AR7622"/>
  <c r="AR7623"/>
  <c r="AR7624"/>
  <c r="AR7625"/>
  <c r="AR7626"/>
  <c r="AR7627"/>
  <c r="AR7628"/>
  <c r="AR7629"/>
  <c r="AR7630"/>
  <c r="AR7631"/>
  <c r="AR7632"/>
  <c r="AR7633"/>
  <c r="AR7634"/>
  <c r="AR7635"/>
  <c r="AR7636"/>
  <c r="AR7637"/>
  <c r="AR7638"/>
  <c r="AR7639"/>
  <c r="AR7640"/>
  <c r="AR7641"/>
  <c r="AR7642"/>
  <c r="AR7643"/>
  <c r="AR7644"/>
  <c r="AR7645"/>
  <c r="AR7646"/>
  <c r="AR7647"/>
  <c r="AR7648"/>
  <c r="AR7649"/>
  <c r="AR7650"/>
  <c r="AR7651"/>
  <c r="AR7652"/>
  <c r="AR7653"/>
  <c r="AR7654"/>
  <c r="AR7655"/>
  <c r="AR7656"/>
  <c r="AR7657"/>
  <c r="AR7658"/>
  <c r="AR7659"/>
  <c r="AR7660"/>
  <c r="AR7661"/>
  <c r="AR7662"/>
  <c r="AR7663"/>
  <c r="AR7664"/>
  <c r="AR7665"/>
  <c r="AR7666"/>
  <c r="AR7667"/>
  <c r="AR7668"/>
  <c r="AR7669"/>
  <c r="AR7670"/>
  <c r="AR7671"/>
  <c r="AR7672"/>
  <c r="AR7673"/>
  <c r="AR7674"/>
  <c r="AR7675"/>
  <c r="AR7676"/>
  <c r="AR7677"/>
  <c r="AR7678"/>
  <c r="AR7679"/>
  <c r="AR7680"/>
  <c r="AR7681"/>
  <c r="AR7682"/>
  <c r="AR7683"/>
  <c r="AR7684"/>
  <c r="AR7685"/>
  <c r="AR7686"/>
  <c r="AR7687"/>
  <c r="AR7688"/>
  <c r="AR7689"/>
  <c r="AR7690"/>
  <c r="AR7691"/>
  <c r="AR7692"/>
  <c r="AR7693"/>
  <c r="AR7694"/>
  <c r="AR7695"/>
  <c r="AR7696"/>
  <c r="AR7697"/>
  <c r="AR7698"/>
  <c r="AR7699"/>
  <c r="AR7700"/>
  <c r="AR7701"/>
  <c r="AR7702"/>
  <c r="AR7703"/>
  <c r="AR7704"/>
  <c r="AR7705"/>
  <c r="AR7706"/>
  <c r="AR7707"/>
  <c r="AR7708"/>
  <c r="AR7709"/>
  <c r="AR7710"/>
  <c r="AR7711"/>
  <c r="AR7712"/>
  <c r="AR7713"/>
  <c r="AR7714"/>
  <c r="AR7715"/>
  <c r="AR7716"/>
  <c r="AR7717"/>
  <c r="AR7718"/>
  <c r="AR7719"/>
  <c r="AR7720"/>
  <c r="AR7721"/>
  <c r="AR7722"/>
  <c r="AR7723"/>
  <c r="AR7724"/>
  <c r="AR7725"/>
  <c r="AR7726"/>
  <c r="AR7727"/>
  <c r="AR7728"/>
  <c r="AR7729"/>
  <c r="AR7730"/>
  <c r="AR7731"/>
  <c r="AR7732"/>
  <c r="AR7733"/>
  <c r="AR7734"/>
  <c r="AR7735"/>
  <c r="AR7736"/>
  <c r="AR7737"/>
  <c r="AR7738"/>
  <c r="AR7739"/>
  <c r="AR7740"/>
  <c r="AR7741"/>
  <c r="AR7742"/>
  <c r="AR7743"/>
  <c r="AR7744"/>
  <c r="AR7745"/>
  <c r="AR7746"/>
  <c r="AR7747"/>
  <c r="AR7748"/>
  <c r="AR7749"/>
  <c r="AR7750"/>
  <c r="AR7751"/>
  <c r="AR7752"/>
  <c r="AR7753"/>
  <c r="AR7754"/>
  <c r="AR7755"/>
  <c r="AR7756"/>
  <c r="AR7757"/>
  <c r="AR7758"/>
  <c r="AR7759"/>
  <c r="AR7760"/>
  <c r="AR7761"/>
  <c r="AR7762"/>
  <c r="AR7763"/>
  <c r="AR7764"/>
  <c r="AR7765"/>
  <c r="AR7766"/>
  <c r="AR7767"/>
  <c r="AR7768"/>
  <c r="AR7769"/>
  <c r="AR7770"/>
  <c r="AR7771"/>
  <c r="AR7772"/>
  <c r="AR7773"/>
  <c r="AR7774"/>
  <c r="AR7775"/>
  <c r="AR7776"/>
  <c r="AR7777"/>
  <c r="AR7778"/>
  <c r="AR7779"/>
  <c r="AR7780"/>
  <c r="AR7781"/>
  <c r="AR7782"/>
  <c r="AR7783"/>
  <c r="AR7784"/>
  <c r="AR7785"/>
  <c r="AR7786"/>
  <c r="AR7787"/>
  <c r="AR7788"/>
  <c r="AR7789"/>
  <c r="AR7790"/>
  <c r="AR7791"/>
  <c r="AR7792"/>
  <c r="AR7793"/>
  <c r="AR7794"/>
  <c r="AR7795"/>
  <c r="AR7796"/>
  <c r="AR7797"/>
  <c r="AR7798"/>
  <c r="AR7799"/>
  <c r="AR7800"/>
  <c r="AR7801"/>
  <c r="AR7802"/>
  <c r="AR7803"/>
  <c r="AR7804"/>
  <c r="AR7805"/>
  <c r="AR7806"/>
  <c r="AR7807"/>
  <c r="AR7808"/>
  <c r="AR7809"/>
  <c r="AR7810"/>
  <c r="AR7811"/>
  <c r="AR7812"/>
  <c r="AR7813"/>
  <c r="AR7814"/>
  <c r="AR7815"/>
  <c r="AR7816"/>
  <c r="AR7817"/>
  <c r="AR7818"/>
  <c r="AR7819"/>
  <c r="AR7820"/>
  <c r="AR7821"/>
  <c r="AR7822"/>
  <c r="AR7823"/>
  <c r="AR7824"/>
  <c r="AR7825"/>
  <c r="AR7826"/>
  <c r="AR7827"/>
  <c r="AR7828"/>
  <c r="AR7829"/>
  <c r="AR7830"/>
  <c r="AR7831"/>
  <c r="AR7832"/>
  <c r="AR7833"/>
  <c r="AR7834"/>
  <c r="AR7835"/>
  <c r="AR7836"/>
  <c r="AR7837"/>
  <c r="AR7838"/>
  <c r="AR7839"/>
  <c r="AR7840"/>
  <c r="AR7841"/>
  <c r="AR7842"/>
  <c r="AR2"/>
  <c r="C114" i="15"/>
  <c r="E114"/>
  <c r="G114"/>
  <c r="E220"/>
  <c r="N56"/>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I166"/>
  <c r="J166" s="1"/>
  <c r="L166" s="1"/>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Q107" l="1"/>
  <c r="Q105"/>
  <c r="Q103"/>
  <c r="Q101"/>
  <c r="Q99"/>
  <c r="Q97"/>
  <c r="Q95"/>
  <c r="Q93"/>
  <c r="Q91"/>
  <c r="Q89"/>
  <c r="Q87"/>
  <c r="Q85"/>
  <c r="Q83"/>
  <c r="Q81"/>
  <c r="Q79"/>
  <c r="Q77"/>
  <c r="Q75"/>
  <c r="Q73"/>
  <c r="Q71"/>
  <c r="Q69"/>
  <c r="Q67"/>
  <c r="Q65"/>
  <c r="Q63"/>
  <c r="Q61"/>
  <c r="Q59"/>
  <c r="Q100"/>
  <c r="Q98"/>
  <c r="Q96"/>
  <c r="Q94"/>
  <c r="Q92"/>
  <c r="Q90"/>
  <c r="Q88"/>
  <c r="Q86"/>
  <c r="Q84"/>
  <c r="Q82"/>
  <c r="Q80"/>
  <c r="Q78"/>
  <c r="Q76"/>
  <c r="Q74"/>
  <c r="Q72"/>
  <c r="Q70"/>
  <c r="Q68"/>
  <c r="Q66"/>
  <c r="Q64"/>
  <c r="Q62"/>
  <c r="AR5" i="20"/>
  <c r="AR302"/>
  <c r="AR300"/>
  <c r="AR298"/>
  <c r="AR296"/>
  <c r="AR294"/>
  <c r="AR292"/>
  <c r="AR286"/>
  <c r="AR284"/>
  <c r="AR282"/>
  <c r="AR280"/>
  <c r="AR278"/>
  <c r="AR276"/>
  <c r="AR274"/>
  <c r="AR272"/>
  <c r="AR270"/>
  <c r="AR268"/>
  <c r="AR266"/>
  <c r="AR264"/>
  <c r="AR262"/>
  <c r="AR260"/>
  <c r="AR258"/>
  <c r="AR256"/>
  <c r="AR254"/>
  <c r="AR252"/>
  <c r="AR250"/>
  <c r="AR244"/>
  <c r="AR242"/>
  <c r="AR240"/>
  <c r="AR238"/>
  <c r="AR234"/>
  <c r="AR232"/>
  <c r="AR226"/>
  <c r="AR224"/>
  <c r="AR220"/>
  <c r="AR216"/>
  <c r="AR212"/>
  <c r="AR210"/>
  <c r="AR208"/>
  <c r="AR206"/>
  <c r="AR204"/>
  <c r="AR202"/>
  <c r="AR200"/>
  <c r="AR198"/>
  <c r="AR196"/>
  <c r="AR194"/>
  <c r="AR192"/>
  <c r="AR190"/>
  <c r="AR188"/>
  <c r="AR186"/>
  <c r="AR184"/>
  <c r="AR180"/>
  <c r="AR174"/>
  <c r="AR172"/>
  <c r="AR170"/>
  <c r="AR168"/>
  <c r="AR166"/>
  <c r="AR164"/>
  <c r="AR162"/>
  <c r="AR160"/>
  <c r="AR158"/>
  <c r="AR156"/>
  <c r="AR152"/>
  <c r="AR150"/>
  <c r="AR148"/>
  <c r="AR144"/>
  <c r="AR140"/>
  <c r="AR138"/>
  <c r="AR136"/>
  <c r="AR134"/>
  <c r="AR132"/>
  <c r="AR130"/>
  <c r="AR128"/>
  <c r="AR126"/>
  <c r="AR124"/>
  <c r="AR122"/>
  <c r="AR120"/>
  <c r="AR118"/>
  <c r="AR116"/>
  <c r="AR114"/>
  <c r="AR112"/>
  <c r="AR110"/>
  <c r="AR108"/>
  <c r="AR104"/>
  <c r="AR102"/>
  <c r="AR100"/>
  <c r="AR98"/>
  <c r="AR96"/>
  <c r="AR94"/>
  <c r="AR92"/>
  <c r="AR90"/>
  <c r="AR88"/>
  <c r="AR82"/>
  <c r="AR76"/>
  <c r="AR74"/>
  <c r="AR72"/>
  <c r="AR68"/>
  <c r="AR66"/>
  <c r="AR64"/>
  <c r="AR62"/>
  <c r="AR60"/>
  <c r="AR58"/>
  <c r="AR52"/>
  <c r="AR50"/>
  <c r="AR48"/>
  <c r="AR44"/>
  <c r="AR42"/>
  <c r="AR40"/>
  <c r="AR36"/>
  <c r="AR32"/>
  <c r="AR28"/>
  <c r="AR26"/>
  <c r="AR24"/>
  <c r="AR22"/>
  <c r="AR20"/>
  <c r="AR18"/>
  <c r="AR16"/>
  <c r="AR14"/>
  <c r="AR12"/>
  <c r="AR10"/>
  <c r="AR8"/>
  <c r="AR6"/>
  <c r="E39" i="26"/>
  <c r="F39" s="1"/>
  <c r="G39" s="1"/>
  <c r="E7"/>
  <c r="F7" s="1"/>
  <c r="G7" s="1"/>
  <c r="C52"/>
  <c r="E48"/>
  <c r="F48" s="1"/>
  <c r="G48" s="1"/>
  <c r="E46"/>
  <c r="F46" s="1"/>
  <c r="G46" s="1"/>
  <c r="E44"/>
  <c r="F44" s="1"/>
  <c r="G44" s="1"/>
  <c r="E42"/>
  <c r="F42" s="1"/>
  <c r="G42" s="1"/>
  <c r="E40"/>
  <c r="F40" s="1"/>
  <c r="G40" s="1"/>
  <c r="E36"/>
  <c r="F36" s="1"/>
  <c r="G36" s="1"/>
  <c r="E22"/>
  <c r="F22" s="1"/>
  <c r="G22" s="1"/>
  <c r="E47"/>
  <c r="F47" s="1"/>
  <c r="G47" s="1"/>
  <c r="E45"/>
  <c r="F45" s="1"/>
  <c r="G45" s="1"/>
  <c r="E43"/>
  <c r="F43" s="1"/>
  <c r="G43" s="1"/>
  <c r="E41"/>
  <c r="F41" s="1"/>
  <c r="G41" s="1"/>
  <c r="E37"/>
  <c r="F37" s="1"/>
  <c r="G37" s="1"/>
  <c r="D52"/>
  <c r="N232" i="15"/>
  <c r="N230"/>
  <c r="H220"/>
  <c r="R35"/>
  <c r="R90" s="1"/>
  <c r="R36"/>
  <c r="R91" s="1"/>
  <c r="R37"/>
  <c r="R92" s="1"/>
  <c r="R38"/>
  <c r="R93" s="1"/>
  <c r="R39"/>
  <c r="R94" s="1"/>
  <c r="R40"/>
  <c r="R95" s="1"/>
  <c r="R41"/>
  <c r="R96" s="1"/>
  <c r="R42"/>
  <c r="R97" s="1"/>
  <c r="R43"/>
  <c r="R98" s="1"/>
  <c r="R44"/>
  <c r="R99" s="1"/>
  <c r="R45"/>
  <c r="R100" s="1"/>
  <c r="R46"/>
  <c r="R101" s="1"/>
  <c r="R47"/>
  <c r="R102" s="1"/>
  <c r="R48"/>
  <c r="R103" s="1"/>
  <c r="R49"/>
  <c r="R104" s="1"/>
  <c r="R50"/>
  <c r="R105" s="1"/>
  <c r="R51"/>
  <c r="R106" s="1"/>
  <c r="R52"/>
  <c r="R107" s="1"/>
  <c r="R4"/>
  <c r="R59" s="1"/>
  <c r="R5"/>
  <c r="R60" s="1"/>
  <c r="R6"/>
  <c r="R61" s="1"/>
  <c r="R7"/>
  <c r="R62" s="1"/>
  <c r="R8"/>
  <c r="R63" s="1"/>
  <c r="R9"/>
  <c r="R64" s="1"/>
  <c r="R10"/>
  <c r="R65" s="1"/>
  <c r="R11"/>
  <c r="R66" s="1"/>
  <c r="R12"/>
  <c r="R67" s="1"/>
  <c r="R13"/>
  <c r="R68" s="1"/>
  <c r="R14"/>
  <c r="R69" s="1"/>
  <c r="R15"/>
  <c r="R70" s="1"/>
  <c r="R16"/>
  <c r="R71" s="1"/>
  <c r="R17"/>
  <c r="R72" s="1"/>
  <c r="R18"/>
  <c r="R73" s="1"/>
  <c r="R19"/>
  <c r="R74" s="1"/>
  <c r="R20"/>
  <c r="R75" s="1"/>
  <c r="R21"/>
  <c r="R76" s="1"/>
  <c r="R22"/>
  <c r="R77" s="1"/>
  <c r="R23"/>
  <c r="R78" s="1"/>
  <c r="R24"/>
  <c r="R79" s="1"/>
  <c r="R25"/>
  <c r="R80" s="1"/>
  <c r="R26"/>
  <c r="R81" s="1"/>
  <c r="R27"/>
  <c r="R82" s="1"/>
  <c r="R28"/>
  <c r="R83" s="1"/>
  <c r="R29"/>
  <c r="R84" s="1"/>
  <c r="R30"/>
  <c r="R85" s="1"/>
  <c r="R31"/>
  <c r="R86" s="1"/>
  <c r="R32"/>
  <c r="R87" s="1"/>
  <c r="R33"/>
  <c r="R88" s="1"/>
  <c r="R34"/>
  <c r="R89" s="1"/>
  <c r="R3"/>
  <c r="R58" s="1"/>
  <c r="P4"/>
  <c r="P5"/>
  <c r="P6"/>
  <c r="P7"/>
  <c r="P8"/>
  <c r="P9"/>
  <c r="P10"/>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3"/>
  <c r="N4"/>
  <c r="N5"/>
  <c r="N6"/>
  <c r="N7"/>
  <c r="N8"/>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3"/>
  <c r="E52" i="26" l="1"/>
  <c r="F52" s="1"/>
  <c r="E54"/>
  <c r="E55" s="1"/>
  <c r="I220" i="15"/>
  <c r="M4" a="1"/>
  <c r="M4" s="1"/>
  <c r="M5" a="1"/>
  <c r="M5" s="1"/>
  <c r="M6" a="1"/>
  <c r="M6" s="1"/>
  <c r="M7" a="1"/>
  <c r="M7" s="1"/>
  <c r="M8" a="1"/>
  <c r="M8" s="1"/>
  <c r="M9" a="1"/>
  <c r="M9" s="1"/>
  <c r="M10" a="1"/>
  <c r="M10" s="1"/>
  <c r="M11" a="1"/>
  <c r="M11" s="1"/>
  <c r="M12" a="1"/>
  <c r="M12" s="1"/>
  <c r="M13" a="1"/>
  <c r="M13" s="1"/>
  <c r="M14" a="1"/>
  <c r="M14" s="1"/>
  <c r="M15" a="1"/>
  <c r="M15" s="1"/>
  <c r="M16" a="1"/>
  <c r="M16" s="1"/>
  <c r="M17" a="1"/>
  <c r="M17" s="1"/>
  <c r="M18" a="1"/>
  <c r="M18" s="1"/>
  <c r="M19" a="1"/>
  <c r="M19" s="1"/>
  <c r="M20" a="1"/>
  <c r="M20" s="1"/>
  <c r="M21" a="1"/>
  <c r="M21" s="1"/>
  <c r="M22" a="1"/>
  <c r="M22" s="1"/>
  <c r="M23" a="1"/>
  <c r="M23" s="1"/>
  <c r="M24" a="1"/>
  <c r="M24" s="1"/>
  <c r="M25" a="1"/>
  <c r="M25" s="1"/>
  <c r="M26" a="1"/>
  <c r="M26" s="1"/>
  <c r="M27" a="1"/>
  <c r="M27" s="1"/>
  <c r="M28" a="1"/>
  <c r="M28" s="1"/>
  <c r="M29" a="1"/>
  <c r="M29" s="1"/>
  <c r="M30" a="1"/>
  <c r="M30" s="1"/>
  <c r="M31" a="1"/>
  <c r="M31" s="1"/>
  <c r="M32" a="1"/>
  <c r="M32" s="1"/>
  <c r="M33" a="1"/>
  <c r="M33" s="1"/>
  <c r="M34" a="1"/>
  <c r="M34" s="1"/>
  <c r="M35" a="1"/>
  <c r="M35" s="1"/>
  <c r="M36" a="1"/>
  <c r="M36" s="1"/>
  <c r="M37" a="1"/>
  <c r="M37" s="1"/>
  <c r="M38" a="1"/>
  <c r="M38" s="1"/>
  <c r="M39" a="1"/>
  <c r="M39" s="1"/>
  <c r="M40" a="1"/>
  <c r="M40" s="1"/>
  <c r="M41" a="1"/>
  <c r="M41" s="1"/>
  <c r="M42" a="1"/>
  <c r="M42" s="1"/>
  <c r="M43" a="1"/>
  <c r="M43" s="1"/>
  <c r="M44" a="1"/>
  <c r="M44" s="1"/>
  <c r="M45" a="1"/>
  <c r="M45" s="1"/>
  <c r="M46" a="1"/>
  <c r="M46" s="1"/>
  <c r="M47" a="1"/>
  <c r="M47" s="1"/>
  <c r="M48" a="1"/>
  <c r="M48" s="1"/>
  <c r="M49" a="1"/>
  <c r="M49" s="1"/>
  <c r="M50" a="1"/>
  <c r="M50" s="1"/>
  <c r="M51" a="1"/>
  <c r="M51" s="1"/>
  <c r="M52" a="1"/>
  <c r="M52" s="1"/>
  <c r="M3" a="1"/>
  <c r="M3" s="1"/>
  <c r="L3" a="1"/>
  <c r="L3" s="1"/>
  <c r="L4" a="1"/>
  <c r="L4" s="1"/>
  <c r="L5" a="1"/>
  <c r="L5" s="1"/>
  <c r="L6" a="1"/>
  <c r="L6" s="1"/>
  <c r="L7" a="1"/>
  <c r="L7" s="1"/>
  <c r="L8" a="1"/>
  <c r="L8" s="1"/>
  <c r="L9" a="1"/>
  <c r="L9" s="1"/>
  <c r="L10" a="1"/>
  <c r="L10" s="1"/>
  <c r="L11" a="1"/>
  <c r="L11" s="1"/>
  <c r="L12" a="1"/>
  <c r="L12" s="1"/>
  <c r="L13" a="1"/>
  <c r="L13" s="1"/>
  <c r="L14" a="1"/>
  <c r="L14" s="1"/>
  <c r="L15" a="1"/>
  <c r="L15" s="1"/>
  <c r="L16" a="1"/>
  <c r="L16" s="1"/>
  <c r="L17" a="1"/>
  <c r="L17" s="1"/>
  <c r="L18" a="1"/>
  <c r="L18" s="1"/>
  <c r="L19" a="1"/>
  <c r="L19" s="1"/>
  <c r="L20" a="1"/>
  <c r="L20" s="1"/>
  <c r="L21" a="1"/>
  <c r="L21" s="1"/>
  <c r="L22" a="1"/>
  <c r="L22" s="1"/>
  <c r="L23" a="1"/>
  <c r="L23" s="1"/>
  <c r="L24" a="1"/>
  <c r="L24" s="1"/>
  <c r="L25" a="1"/>
  <c r="L25" s="1"/>
  <c r="L26" a="1"/>
  <c r="L26" s="1"/>
  <c r="L27" a="1"/>
  <c r="L27" s="1"/>
  <c r="L28" a="1"/>
  <c r="L28" s="1"/>
  <c r="L29" a="1"/>
  <c r="L29" s="1"/>
  <c r="L30" a="1"/>
  <c r="L30" s="1"/>
  <c r="L31" a="1"/>
  <c r="L31" s="1"/>
  <c r="L32" a="1"/>
  <c r="L32" s="1"/>
  <c r="L33" a="1"/>
  <c r="L33" s="1"/>
  <c r="L34" a="1"/>
  <c r="L34" s="1"/>
  <c r="L35" a="1"/>
  <c r="L35" s="1"/>
  <c r="L36" a="1"/>
  <c r="L36" s="1"/>
  <c r="L37" a="1"/>
  <c r="L37" s="1"/>
  <c r="L38" a="1"/>
  <c r="L38" s="1"/>
  <c r="L39" a="1"/>
  <c r="L39" s="1"/>
  <c r="L40" a="1"/>
  <c r="L40" s="1"/>
  <c r="L41" a="1"/>
  <c r="L41" s="1"/>
  <c r="L42" a="1"/>
  <c r="L42" s="1"/>
  <c r="L43" a="1"/>
  <c r="L43" s="1"/>
  <c r="L44" a="1"/>
  <c r="L44" s="1"/>
  <c r="L45" a="1"/>
  <c r="L45" s="1"/>
  <c r="L46" a="1"/>
  <c r="L46" s="1"/>
  <c r="L47" a="1"/>
  <c r="L47" s="1"/>
  <c r="L48" a="1"/>
  <c r="L48" s="1"/>
  <c r="L49" a="1"/>
  <c r="L49" s="1"/>
  <c r="L50" a="1"/>
  <c r="L50" s="1"/>
  <c r="L51" a="1"/>
  <c r="L51" s="1"/>
  <c r="L52" a="1"/>
  <c r="L52" s="1"/>
  <c r="J4"/>
  <c r="K4"/>
  <c r="J5"/>
  <c r="K5"/>
  <c r="J6"/>
  <c r="K6"/>
  <c r="J7"/>
  <c r="K7"/>
  <c r="J8"/>
  <c r="K8"/>
  <c r="J9"/>
  <c r="K9"/>
  <c r="J10"/>
  <c r="K10"/>
  <c r="J11"/>
  <c r="K11"/>
  <c r="J12"/>
  <c r="K12"/>
  <c r="J13"/>
  <c r="K13"/>
  <c r="J14"/>
  <c r="K14"/>
  <c r="J15"/>
  <c r="K15"/>
  <c r="J16"/>
  <c r="K16"/>
  <c r="J17"/>
  <c r="K17"/>
  <c r="J18"/>
  <c r="K18"/>
  <c r="J19"/>
  <c r="K19"/>
  <c r="J20"/>
  <c r="K20"/>
  <c r="J21"/>
  <c r="K21"/>
  <c r="J22"/>
  <c r="K22"/>
  <c r="J23"/>
  <c r="K23"/>
  <c r="J24"/>
  <c r="K24"/>
  <c r="J25"/>
  <c r="K25"/>
  <c r="J26"/>
  <c r="K26"/>
  <c r="J27"/>
  <c r="K27"/>
  <c r="J28"/>
  <c r="K28"/>
  <c r="J29"/>
  <c r="K29"/>
  <c r="J30"/>
  <c r="K30"/>
  <c r="J31"/>
  <c r="K31"/>
  <c r="J32"/>
  <c r="K32"/>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F4"/>
  <c r="F5"/>
  <c r="F6"/>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E4" a="1"/>
  <c r="E4" s="1"/>
  <c r="E5" a="1"/>
  <c r="E5" s="1"/>
  <c r="E6" a="1"/>
  <c r="E6" s="1"/>
  <c r="E7" a="1"/>
  <c r="E7" s="1"/>
  <c r="E8" a="1"/>
  <c r="E8" s="1"/>
  <c r="E9" a="1"/>
  <c r="E9" s="1"/>
  <c r="E10" a="1"/>
  <c r="E10" s="1"/>
  <c r="E11" a="1"/>
  <c r="E11" s="1"/>
  <c r="E12" a="1"/>
  <c r="E12" s="1"/>
  <c r="E13" a="1"/>
  <c r="E13" s="1"/>
  <c r="E14" a="1"/>
  <c r="E14" s="1"/>
  <c r="E15" a="1"/>
  <c r="E15" s="1"/>
  <c r="E16" a="1"/>
  <c r="E16" s="1"/>
  <c r="E17" a="1"/>
  <c r="E17" s="1"/>
  <c r="E18" a="1"/>
  <c r="E18" s="1"/>
  <c r="E19" a="1"/>
  <c r="E19" s="1"/>
  <c r="E20" a="1"/>
  <c r="E20" s="1"/>
  <c r="E21" a="1"/>
  <c r="E21" s="1"/>
  <c r="E22" a="1"/>
  <c r="E22" s="1"/>
  <c r="E23" a="1"/>
  <c r="E23" s="1"/>
  <c r="E24" a="1"/>
  <c r="E24" s="1"/>
  <c r="E25" a="1"/>
  <c r="E25" s="1"/>
  <c r="E26" a="1"/>
  <c r="E26" s="1"/>
  <c r="E27" a="1"/>
  <c r="E27" s="1"/>
  <c r="E28" a="1"/>
  <c r="E28" s="1"/>
  <c r="E29" a="1"/>
  <c r="E29" s="1"/>
  <c r="E30" a="1"/>
  <c r="E30" s="1"/>
  <c r="E31" a="1"/>
  <c r="E31" s="1"/>
  <c r="E32" a="1"/>
  <c r="E32" s="1"/>
  <c r="E33" a="1"/>
  <c r="E33" s="1"/>
  <c r="E34" a="1"/>
  <c r="E34" s="1"/>
  <c r="E35" a="1"/>
  <c r="E35" s="1"/>
  <c r="E36" a="1"/>
  <c r="E36" s="1"/>
  <c r="E37" a="1"/>
  <c r="E37" s="1"/>
  <c r="E38" a="1"/>
  <c r="E38" s="1"/>
  <c r="E39" a="1"/>
  <c r="E39" s="1"/>
  <c r="E40" a="1"/>
  <c r="E40" s="1"/>
  <c r="E41" a="1"/>
  <c r="E41" s="1"/>
  <c r="E42" a="1"/>
  <c r="E42" s="1"/>
  <c r="E43" a="1"/>
  <c r="E43" s="1"/>
  <c r="E44" a="1"/>
  <c r="E44" s="1"/>
  <c r="E45" a="1"/>
  <c r="E45" s="1"/>
  <c r="E46" a="1"/>
  <c r="E46" s="1"/>
  <c r="E47" a="1"/>
  <c r="E47" s="1"/>
  <c r="E48" a="1"/>
  <c r="E48" s="1"/>
  <c r="E49" a="1"/>
  <c r="E49" s="1"/>
  <c r="E50" a="1"/>
  <c r="E50" s="1"/>
  <c r="E51" a="1"/>
  <c r="E51" s="1"/>
  <c r="E52" a="1"/>
  <c r="E52" s="1"/>
  <c r="G52" l="1"/>
  <c r="G50"/>
  <c r="G48"/>
  <c r="G46"/>
  <c r="G44"/>
  <c r="G42"/>
  <c r="G40"/>
  <c r="G38"/>
  <c r="G36"/>
  <c r="G34"/>
  <c r="G32"/>
  <c r="G30"/>
  <c r="G28"/>
  <c r="G26"/>
  <c r="G24"/>
  <c r="G22"/>
  <c r="G20"/>
  <c r="G18"/>
  <c r="G16"/>
  <c r="G14"/>
  <c r="G12"/>
  <c r="G10"/>
  <c r="G8"/>
  <c r="G6"/>
  <c r="G4"/>
  <c r="G51"/>
  <c r="G49"/>
  <c r="G47"/>
  <c r="G45"/>
  <c r="G43"/>
  <c r="G41"/>
  <c r="G39"/>
  <c r="G37"/>
  <c r="G35"/>
  <c r="G33"/>
  <c r="G31"/>
  <c r="G29"/>
  <c r="G27"/>
  <c r="G25"/>
  <c r="G23"/>
  <c r="G21"/>
  <c r="G19"/>
  <c r="G17"/>
  <c r="G15"/>
  <c r="G13"/>
  <c r="G11"/>
  <c r="G9"/>
  <c r="G7"/>
  <c r="G5"/>
  <c r="H18" i="17"/>
  <c r="P56" i="15"/>
  <c r="P58" s="1"/>
  <c r="G116" s="1"/>
  <c r="F170" s="1"/>
  <c r="R56"/>
  <c r="O56"/>
  <c r="L56"/>
  <c r="C13" i="17"/>
  <c r="C12"/>
  <c r="C11"/>
  <c r="C14"/>
  <c r="D14" s="1"/>
  <c r="E56" i="15" s="1"/>
  <c r="D13" i="17"/>
  <c r="D56" i="15" s="1"/>
  <c r="D12" i="17"/>
  <c r="G56" i="15" s="1"/>
  <c r="D11" i="17"/>
  <c r="H56" i="15" s="1"/>
  <c r="D10" i="17"/>
  <c r="C10" s="1"/>
  <c r="C9"/>
  <c r="F7"/>
  <c r="C7"/>
  <c r="C6"/>
  <c r="C5"/>
  <c r="D4"/>
  <c r="C4" s="1"/>
  <c r="C3"/>
  <c r="H221" i="15"/>
  <c r="S58"/>
  <c r="S109" s="1"/>
  <c r="O58"/>
  <c r="J3"/>
  <c r="K3"/>
  <c r="F3"/>
  <c r="G3" s="1"/>
  <c r="C15" i="17" l="1"/>
  <c r="H114" i="15"/>
  <c r="G59"/>
  <c r="G61"/>
  <c r="G63"/>
  <c r="G65"/>
  <c r="G67"/>
  <c r="G69"/>
  <c r="G71"/>
  <c r="G73"/>
  <c r="G75"/>
  <c r="G77"/>
  <c r="G79"/>
  <c r="G81"/>
  <c r="G83"/>
  <c r="G85"/>
  <c r="G87"/>
  <c r="G89"/>
  <c r="G91"/>
  <c r="G93"/>
  <c r="G95"/>
  <c r="G97"/>
  <c r="G99"/>
  <c r="G101"/>
  <c r="G103"/>
  <c r="G105"/>
  <c r="G107"/>
  <c r="G60"/>
  <c r="G62"/>
  <c r="G64"/>
  <c r="G66"/>
  <c r="G68"/>
  <c r="G70"/>
  <c r="G72"/>
  <c r="G74"/>
  <c r="G76"/>
  <c r="G78"/>
  <c r="G80"/>
  <c r="G82"/>
  <c r="G84"/>
  <c r="G86"/>
  <c r="G88"/>
  <c r="G90"/>
  <c r="G92"/>
  <c r="G94"/>
  <c r="G96"/>
  <c r="G98"/>
  <c r="G100"/>
  <c r="G102"/>
  <c r="G104"/>
  <c r="G106"/>
  <c r="E59"/>
  <c r="E61"/>
  <c r="E63"/>
  <c r="E65"/>
  <c r="E67"/>
  <c r="E69"/>
  <c r="E71"/>
  <c r="E73"/>
  <c r="E75"/>
  <c r="E77"/>
  <c r="E79"/>
  <c r="E81"/>
  <c r="E83"/>
  <c r="E85"/>
  <c r="E87"/>
  <c r="E89"/>
  <c r="E91"/>
  <c r="E93"/>
  <c r="E95"/>
  <c r="E97"/>
  <c r="E99"/>
  <c r="E101"/>
  <c r="E103"/>
  <c r="E105"/>
  <c r="E107"/>
  <c r="E60"/>
  <c r="E62"/>
  <c r="E64"/>
  <c r="E66"/>
  <c r="E68"/>
  <c r="E70"/>
  <c r="E72"/>
  <c r="E74"/>
  <c r="E76"/>
  <c r="E78"/>
  <c r="E80"/>
  <c r="E82"/>
  <c r="E84"/>
  <c r="E86"/>
  <c r="E88"/>
  <c r="E90"/>
  <c r="E92"/>
  <c r="E94"/>
  <c r="E96"/>
  <c r="E98"/>
  <c r="E100"/>
  <c r="E102"/>
  <c r="E104"/>
  <c r="E106"/>
  <c r="L59"/>
  <c r="L61"/>
  <c r="L63"/>
  <c r="L65"/>
  <c r="L67"/>
  <c r="L69"/>
  <c r="L71"/>
  <c r="L73"/>
  <c r="L75"/>
  <c r="L77"/>
  <c r="L79"/>
  <c r="L81"/>
  <c r="L83"/>
  <c r="L85"/>
  <c r="L87"/>
  <c r="L89"/>
  <c r="L91"/>
  <c r="L93"/>
  <c r="L95"/>
  <c r="L97"/>
  <c r="L99"/>
  <c r="L101"/>
  <c r="L103"/>
  <c r="L105"/>
  <c r="L107"/>
  <c r="L60"/>
  <c r="L62"/>
  <c r="L64"/>
  <c r="L66"/>
  <c r="L68"/>
  <c r="L70"/>
  <c r="L72"/>
  <c r="L74"/>
  <c r="L76"/>
  <c r="L78"/>
  <c r="L80"/>
  <c r="L82"/>
  <c r="L84"/>
  <c r="L86"/>
  <c r="L88"/>
  <c r="L90"/>
  <c r="L92"/>
  <c r="L94"/>
  <c r="L96"/>
  <c r="L98"/>
  <c r="L100"/>
  <c r="L102"/>
  <c r="L104"/>
  <c r="L106"/>
  <c r="L58"/>
  <c r="H117"/>
  <c r="G171" s="1"/>
  <c r="H119"/>
  <c r="G173" s="1"/>
  <c r="H121"/>
  <c r="G175" s="1"/>
  <c r="H123"/>
  <c r="G177" s="1"/>
  <c r="H125"/>
  <c r="G179" s="1"/>
  <c r="H127"/>
  <c r="G181" s="1"/>
  <c r="H129"/>
  <c r="G183" s="1"/>
  <c r="H131"/>
  <c r="G185" s="1"/>
  <c r="H133"/>
  <c r="G187" s="1"/>
  <c r="H135"/>
  <c r="G189" s="1"/>
  <c r="H137"/>
  <c r="G191" s="1"/>
  <c r="H139"/>
  <c r="G193" s="1"/>
  <c r="H141"/>
  <c r="G195" s="1"/>
  <c r="H143"/>
  <c r="G197" s="1"/>
  <c r="H145"/>
  <c r="G199" s="1"/>
  <c r="H147"/>
  <c r="G201" s="1"/>
  <c r="H149"/>
  <c r="G203" s="1"/>
  <c r="H151"/>
  <c r="G205" s="1"/>
  <c r="H153"/>
  <c r="G207" s="1"/>
  <c r="H155"/>
  <c r="G209" s="1"/>
  <c r="H157"/>
  <c r="G211" s="1"/>
  <c r="H159"/>
  <c r="G213" s="1"/>
  <c r="H161"/>
  <c r="G215" s="1"/>
  <c r="H163"/>
  <c r="G217" s="1"/>
  <c r="H165"/>
  <c r="G219" s="1"/>
  <c r="H118"/>
  <c r="G172" s="1"/>
  <c r="H120"/>
  <c r="G174" s="1"/>
  <c r="H122"/>
  <c r="G176" s="1"/>
  <c r="H124"/>
  <c r="G178" s="1"/>
  <c r="H126"/>
  <c r="G180" s="1"/>
  <c r="H128"/>
  <c r="G182" s="1"/>
  <c r="H130"/>
  <c r="G184" s="1"/>
  <c r="H132"/>
  <c r="G186" s="1"/>
  <c r="H134"/>
  <c r="G188" s="1"/>
  <c r="H136"/>
  <c r="G190" s="1"/>
  <c r="H138"/>
  <c r="G192" s="1"/>
  <c r="H140"/>
  <c r="G194" s="1"/>
  <c r="H142"/>
  <c r="G196" s="1"/>
  <c r="H144"/>
  <c r="G198" s="1"/>
  <c r="H146"/>
  <c r="G200" s="1"/>
  <c r="H148"/>
  <c r="G202" s="1"/>
  <c r="H150"/>
  <c r="G204" s="1"/>
  <c r="H152"/>
  <c r="G206" s="1"/>
  <c r="H154"/>
  <c r="G208" s="1"/>
  <c r="H156"/>
  <c r="G210" s="1"/>
  <c r="H158"/>
  <c r="G212" s="1"/>
  <c r="H160"/>
  <c r="G214" s="1"/>
  <c r="H162"/>
  <c r="G216" s="1"/>
  <c r="H164"/>
  <c r="G218" s="1"/>
  <c r="H59"/>
  <c r="H61"/>
  <c r="H63"/>
  <c r="H65"/>
  <c r="H67"/>
  <c r="H69"/>
  <c r="H71"/>
  <c r="H73"/>
  <c r="H75"/>
  <c r="H77"/>
  <c r="H60"/>
  <c r="H62"/>
  <c r="H64"/>
  <c r="H66"/>
  <c r="H68"/>
  <c r="H70"/>
  <c r="H72"/>
  <c r="H74"/>
  <c r="H76"/>
  <c r="H78"/>
  <c r="H79"/>
  <c r="H81"/>
  <c r="H83"/>
  <c r="H85"/>
  <c r="H87"/>
  <c r="H89"/>
  <c r="H91"/>
  <c r="H93"/>
  <c r="H95"/>
  <c r="H97"/>
  <c r="H99"/>
  <c r="H101"/>
  <c r="H103"/>
  <c r="H105"/>
  <c r="H107"/>
  <c r="H80"/>
  <c r="H82"/>
  <c r="H84"/>
  <c r="H86"/>
  <c r="H88"/>
  <c r="H90"/>
  <c r="H92"/>
  <c r="H94"/>
  <c r="H96"/>
  <c r="H98"/>
  <c r="H100"/>
  <c r="H102"/>
  <c r="H104"/>
  <c r="H106"/>
  <c r="H58"/>
  <c r="D59"/>
  <c r="D61"/>
  <c r="D63"/>
  <c r="D65"/>
  <c r="D67"/>
  <c r="D69"/>
  <c r="D71"/>
  <c r="D73"/>
  <c r="D75"/>
  <c r="D77"/>
  <c r="D79"/>
  <c r="D81"/>
  <c r="D83"/>
  <c r="D85"/>
  <c r="D87"/>
  <c r="D89"/>
  <c r="D91"/>
  <c r="D93"/>
  <c r="D95"/>
  <c r="D97"/>
  <c r="D99"/>
  <c r="D101"/>
  <c r="D103"/>
  <c r="D105"/>
  <c r="D107"/>
  <c r="D60"/>
  <c r="D62"/>
  <c r="D64"/>
  <c r="D66"/>
  <c r="D68"/>
  <c r="D70"/>
  <c r="D72"/>
  <c r="D74"/>
  <c r="D76"/>
  <c r="D78"/>
  <c r="D80"/>
  <c r="D82"/>
  <c r="D84"/>
  <c r="D86"/>
  <c r="D88"/>
  <c r="D90"/>
  <c r="D92"/>
  <c r="D94"/>
  <c r="D96"/>
  <c r="D98"/>
  <c r="D100"/>
  <c r="D102"/>
  <c r="D104"/>
  <c r="D106"/>
  <c r="D58"/>
  <c r="O59"/>
  <c r="O61"/>
  <c r="O63"/>
  <c r="O65"/>
  <c r="O67"/>
  <c r="O69"/>
  <c r="O71"/>
  <c r="O73"/>
  <c r="O75"/>
  <c r="O77"/>
  <c r="O79"/>
  <c r="O81"/>
  <c r="O83"/>
  <c r="O85"/>
  <c r="O87"/>
  <c r="O89"/>
  <c r="O91"/>
  <c r="O93"/>
  <c r="O95"/>
  <c r="O97"/>
  <c r="O99"/>
  <c r="O101"/>
  <c r="O103"/>
  <c r="O105"/>
  <c r="O107"/>
  <c r="O60"/>
  <c r="O62"/>
  <c r="O64"/>
  <c r="O66"/>
  <c r="O68"/>
  <c r="O70"/>
  <c r="O72"/>
  <c r="O74"/>
  <c r="O76"/>
  <c r="O78"/>
  <c r="O80"/>
  <c r="O82"/>
  <c r="O84"/>
  <c r="O86"/>
  <c r="O88"/>
  <c r="O90"/>
  <c r="O92"/>
  <c r="O94"/>
  <c r="O96"/>
  <c r="O98"/>
  <c r="O100"/>
  <c r="O102"/>
  <c r="O104"/>
  <c r="O106"/>
  <c r="P104"/>
  <c r="G162" s="1"/>
  <c r="F216" s="1"/>
  <c r="P100"/>
  <c r="G158" s="1"/>
  <c r="F212" s="1"/>
  <c r="P96"/>
  <c r="G154" s="1"/>
  <c r="F208" s="1"/>
  <c r="P92"/>
  <c r="G150" s="1"/>
  <c r="F204" s="1"/>
  <c r="P88"/>
  <c r="G146" s="1"/>
  <c r="F200" s="1"/>
  <c r="P84"/>
  <c r="G142" s="1"/>
  <c r="F196" s="1"/>
  <c r="P80"/>
  <c r="G138" s="1"/>
  <c r="F192" s="1"/>
  <c r="P76"/>
  <c r="G134" s="1"/>
  <c r="F188" s="1"/>
  <c r="P72"/>
  <c r="G130" s="1"/>
  <c r="F184" s="1"/>
  <c r="P68"/>
  <c r="G126" s="1"/>
  <c r="F180" s="1"/>
  <c r="P64"/>
  <c r="G122" s="1"/>
  <c r="F176" s="1"/>
  <c r="P60"/>
  <c r="G118" s="1"/>
  <c r="F172" s="1"/>
  <c r="P105"/>
  <c r="G163" s="1"/>
  <c r="F217" s="1"/>
  <c r="P101"/>
  <c r="G159" s="1"/>
  <c r="F213" s="1"/>
  <c r="P97"/>
  <c r="G155" s="1"/>
  <c r="F209" s="1"/>
  <c r="P93"/>
  <c r="G151" s="1"/>
  <c r="F205" s="1"/>
  <c r="P89"/>
  <c r="G147" s="1"/>
  <c r="F201" s="1"/>
  <c r="P85"/>
  <c r="G143" s="1"/>
  <c r="F197" s="1"/>
  <c r="P81"/>
  <c r="G139" s="1"/>
  <c r="F193" s="1"/>
  <c r="P77"/>
  <c r="G135" s="1"/>
  <c r="F189" s="1"/>
  <c r="P73"/>
  <c r="G131" s="1"/>
  <c r="F185" s="1"/>
  <c r="P69"/>
  <c r="G127" s="1"/>
  <c r="F181" s="1"/>
  <c r="P65"/>
  <c r="G123" s="1"/>
  <c r="F177" s="1"/>
  <c r="P61"/>
  <c r="G119" s="1"/>
  <c r="F173" s="1"/>
  <c r="P106"/>
  <c r="G164" s="1"/>
  <c r="F218" s="1"/>
  <c r="P102"/>
  <c r="G160" s="1"/>
  <c r="F214" s="1"/>
  <c r="P98"/>
  <c r="G156" s="1"/>
  <c r="F210" s="1"/>
  <c r="P94"/>
  <c r="G152" s="1"/>
  <c r="F206" s="1"/>
  <c r="P90"/>
  <c r="G148" s="1"/>
  <c r="F202" s="1"/>
  <c r="P86"/>
  <c r="G144" s="1"/>
  <c r="F198" s="1"/>
  <c r="P82"/>
  <c r="G140" s="1"/>
  <c r="F194" s="1"/>
  <c r="P78"/>
  <c r="G136" s="1"/>
  <c r="F190" s="1"/>
  <c r="P74"/>
  <c r="G132" s="1"/>
  <c r="F186" s="1"/>
  <c r="P70"/>
  <c r="G128" s="1"/>
  <c r="F182" s="1"/>
  <c r="P66"/>
  <c r="G124" s="1"/>
  <c r="F178" s="1"/>
  <c r="P62"/>
  <c r="G120" s="1"/>
  <c r="F174" s="1"/>
  <c r="P107"/>
  <c r="G165" s="1"/>
  <c r="F219" s="1"/>
  <c r="P103"/>
  <c r="G161" s="1"/>
  <c r="F215" s="1"/>
  <c r="P99"/>
  <c r="G157" s="1"/>
  <c r="F211" s="1"/>
  <c r="P95"/>
  <c r="G153" s="1"/>
  <c r="F207" s="1"/>
  <c r="P91"/>
  <c r="G149" s="1"/>
  <c r="F203" s="1"/>
  <c r="P87"/>
  <c r="G145" s="1"/>
  <c r="F199" s="1"/>
  <c r="P83"/>
  <c r="G141" s="1"/>
  <c r="F195" s="1"/>
  <c r="P79"/>
  <c r="G137" s="1"/>
  <c r="F191" s="1"/>
  <c r="P75"/>
  <c r="G133" s="1"/>
  <c r="F187" s="1"/>
  <c r="P71"/>
  <c r="G129" s="1"/>
  <c r="F183" s="1"/>
  <c r="P67"/>
  <c r="G125" s="1"/>
  <c r="F179" s="1"/>
  <c r="P63"/>
  <c r="G121" s="1"/>
  <c r="F175" s="1"/>
  <c r="P59"/>
  <c r="G117" s="1"/>
  <c r="F171" s="1"/>
  <c r="I167"/>
  <c r="G58"/>
  <c r="C56"/>
  <c r="F56"/>
  <c r="M56"/>
  <c r="C8" i="17"/>
  <c r="T109" i="15"/>
  <c r="H116"/>
  <c r="G170" s="1"/>
  <c r="L109" l="1"/>
  <c r="O109"/>
  <c r="M59"/>
  <c r="F117" s="1"/>
  <c r="M61"/>
  <c r="F119" s="1"/>
  <c r="M63"/>
  <c r="F121" s="1"/>
  <c r="M65"/>
  <c r="F123" s="1"/>
  <c r="M67"/>
  <c r="F125" s="1"/>
  <c r="M69"/>
  <c r="F127" s="1"/>
  <c r="M71"/>
  <c r="F129" s="1"/>
  <c r="M73"/>
  <c r="F131" s="1"/>
  <c r="M75"/>
  <c r="F133" s="1"/>
  <c r="M77"/>
  <c r="F135" s="1"/>
  <c r="M79"/>
  <c r="F137" s="1"/>
  <c r="M81"/>
  <c r="F139" s="1"/>
  <c r="M83"/>
  <c r="F141" s="1"/>
  <c r="M85"/>
  <c r="F143" s="1"/>
  <c r="M87"/>
  <c r="F145" s="1"/>
  <c r="M89"/>
  <c r="F147" s="1"/>
  <c r="M91"/>
  <c r="F149" s="1"/>
  <c r="M93"/>
  <c r="F151" s="1"/>
  <c r="M95"/>
  <c r="F153" s="1"/>
  <c r="M97"/>
  <c r="F155" s="1"/>
  <c r="M99"/>
  <c r="F157" s="1"/>
  <c r="M101"/>
  <c r="F159" s="1"/>
  <c r="M103"/>
  <c r="F161" s="1"/>
  <c r="M105"/>
  <c r="F163" s="1"/>
  <c r="M107"/>
  <c r="F165" s="1"/>
  <c r="M60"/>
  <c r="F118" s="1"/>
  <c r="M62"/>
  <c r="F120" s="1"/>
  <c r="M64"/>
  <c r="F122" s="1"/>
  <c r="M66"/>
  <c r="F124" s="1"/>
  <c r="M68"/>
  <c r="F126" s="1"/>
  <c r="M70"/>
  <c r="F128" s="1"/>
  <c r="M72"/>
  <c r="F130" s="1"/>
  <c r="M74"/>
  <c r="F132" s="1"/>
  <c r="M76"/>
  <c r="F134" s="1"/>
  <c r="M78"/>
  <c r="F136" s="1"/>
  <c r="M80"/>
  <c r="F138" s="1"/>
  <c r="M82"/>
  <c r="F140" s="1"/>
  <c r="M84"/>
  <c r="F142" s="1"/>
  <c r="M86"/>
  <c r="F144" s="1"/>
  <c r="M88"/>
  <c r="F146" s="1"/>
  <c r="M90"/>
  <c r="F148" s="1"/>
  <c r="M92"/>
  <c r="F150" s="1"/>
  <c r="M94"/>
  <c r="F152" s="1"/>
  <c r="M96"/>
  <c r="F154" s="1"/>
  <c r="M98"/>
  <c r="F156" s="1"/>
  <c r="M100"/>
  <c r="F158" s="1"/>
  <c r="M102"/>
  <c r="F160" s="1"/>
  <c r="M104"/>
  <c r="F162" s="1"/>
  <c r="M106"/>
  <c r="F164" s="1"/>
  <c r="M58"/>
  <c r="F116" s="1"/>
  <c r="N60"/>
  <c r="E118" s="1"/>
  <c r="N62"/>
  <c r="E120" s="1"/>
  <c r="N64"/>
  <c r="E122" s="1"/>
  <c r="N66"/>
  <c r="E124" s="1"/>
  <c r="N68"/>
  <c r="E126" s="1"/>
  <c r="N70"/>
  <c r="E128" s="1"/>
  <c r="N72"/>
  <c r="E130" s="1"/>
  <c r="N74"/>
  <c r="E132" s="1"/>
  <c r="N76"/>
  <c r="E134" s="1"/>
  <c r="N78"/>
  <c r="E136" s="1"/>
  <c r="N80"/>
  <c r="E138" s="1"/>
  <c r="N82"/>
  <c r="E140" s="1"/>
  <c r="N84"/>
  <c r="E142" s="1"/>
  <c r="N86"/>
  <c r="E144" s="1"/>
  <c r="N88"/>
  <c r="E146" s="1"/>
  <c r="N90"/>
  <c r="E148" s="1"/>
  <c r="N92"/>
  <c r="E150" s="1"/>
  <c r="N94"/>
  <c r="E152" s="1"/>
  <c r="N96"/>
  <c r="E154" s="1"/>
  <c r="N98"/>
  <c r="E156" s="1"/>
  <c r="N100"/>
  <c r="E158" s="1"/>
  <c r="N102"/>
  <c r="E160" s="1"/>
  <c r="N104"/>
  <c r="E162" s="1"/>
  <c r="N106"/>
  <c r="E164" s="1"/>
  <c r="N59"/>
  <c r="E117" s="1"/>
  <c r="N61"/>
  <c r="E119" s="1"/>
  <c r="N63"/>
  <c r="E121" s="1"/>
  <c r="N65"/>
  <c r="E123" s="1"/>
  <c r="N67"/>
  <c r="E125" s="1"/>
  <c r="N69"/>
  <c r="E127" s="1"/>
  <c r="N71"/>
  <c r="E129" s="1"/>
  <c r="N73"/>
  <c r="E131" s="1"/>
  <c r="N75"/>
  <c r="E133" s="1"/>
  <c r="N77"/>
  <c r="E135" s="1"/>
  <c r="N79"/>
  <c r="E137" s="1"/>
  <c r="N81"/>
  <c r="E139" s="1"/>
  <c r="N83"/>
  <c r="E141" s="1"/>
  <c r="N85"/>
  <c r="E143" s="1"/>
  <c r="N87"/>
  <c r="E145" s="1"/>
  <c r="N89"/>
  <c r="E147" s="1"/>
  <c r="N91"/>
  <c r="E149" s="1"/>
  <c r="N93"/>
  <c r="E151" s="1"/>
  <c r="N95"/>
  <c r="E153" s="1"/>
  <c r="N97"/>
  <c r="E155" s="1"/>
  <c r="N99"/>
  <c r="E157" s="1"/>
  <c r="N101"/>
  <c r="E159" s="1"/>
  <c r="N103"/>
  <c r="E161" s="1"/>
  <c r="N105"/>
  <c r="E163" s="1"/>
  <c r="N107"/>
  <c r="E165" s="1"/>
  <c r="F60"/>
  <c r="I60" s="1"/>
  <c r="F62"/>
  <c r="I62" s="1"/>
  <c r="F64"/>
  <c r="I64" s="1"/>
  <c r="F66"/>
  <c r="I66" s="1"/>
  <c r="F68"/>
  <c r="I68" s="1"/>
  <c r="F70"/>
  <c r="I70" s="1"/>
  <c r="F72"/>
  <c r="I72" s="1"/>
  <c r="F74"/>
  <c r="I74" s="1"/>
  <c r="F76"/>
  <c r="I76" s="1"/>
  <c r="F78"/>
  <c r="I78" s="1"/>
  <c r="F80"/>
  <c r="I80" s="1"/>
  <c r="F82"/>
  <c r="I82" s="1"/>
  <c r="F84"/>
  <c r="I84" s="1"/>
  <c r="F86"/>
  <c r="I86" s="1"/>
  <c r="F88"/>
  <c r="I88" s="1"/>
  <c r="F90"/>
  <c r="I90" s="1"/>
  <c r="F92"/>
  <c r="I92" s="1"/>
  <c r="F94"/>
  <c r="I94" s="1"/>
  <c r="F96"/>
  <c r="I96" s="1"/>
  <c r="F98"/>
  <c r="I98" s="1"/>
  <c r="F100"/>
  <c r="I100" s="1"/>
  <c r="F102"/>
  <c r="I102" s="1"/>
  <c r="F104"/>
  <c r="I104" s="1"/>
  <c r="F106"/>
  <c r="I106" s="1"/>
  <c r="F59"/>
  <c r="I59" s="1"/>
  <c r="F61"/>
  <c r="I61" s="1"/>
  <c r="F63"/>
  <c r="I63" s="1"/>
  <c r="F65"/>
  <c r="I65" s="1"/>
  <c r="F67"/>
  <c r="I67" s="1"/>
  <c r="F69"/>
  <c r="I69" s="1"/>
  <c r="F71"/>
  <c r="I71" s="1"/>
  <c r="F73"/>
  <c r="I73" s="1"/>
  <c r="F75"/>
  <c r="I75" s="1"/>
  <c r="F77"/>
  <c r="I77" s="1"/>
  <c r="F79"/>
  <c r="I79" s="1"/>
  <c r="F81"/>
  <c r="I81" s="1"/>
  <c r="F83"/>
  <c r="I83" s="1"/>
  <c r="F85"/>
  <c r="I85" s="1"/>
  <c r="F87"/>
  <c r="I87" s="1"/>
  <c r="F89"/>
  <c r="I89" s="1"/>
  <c r="F91"/>
  <c r="I91" s="1"/>
  <c r="F93"/>
  <c r="I93" s="1"/>
  <c r="F95"/>
  <c r="I95" s="1"/>
  <c r="F97"/>
  <c r="I97" s="1"/>
  <c r="F99"/>
  <c r="I99" s="1"/>
  <c r="F101"/>
  <c r="I101" s="1"/>
  <c r="F103"/>
  <c r="I103" s="1"/>
  <c r="F105"/>
  <c r="I105" s="1"/>
  <c r="F107"/>
  <c r="I107" s="1"/>
  <c r="C59"/>
  <c r="C61"/>
  <c r="C63"/>
  <c r="C65"/>
  <c r="C67"/>
  <c r="C69"/>
  <c r="C71"/>
  <c r="C73"/>
  <c r="C75"/>
  <c r="C77"/>
  <c r="C79"/>
  <c r="C81"/>
  <c r="C83"/>
  <c r="C85"/>
  <c r="C87"/>
  <c r="C89"/>
  <c r="C91"/>
  <c r="C93"/>
  <c r="C95"/>
  <c r="C97"/>
  <c r="C99"/>
  <c r="C101"/>
  <c r="C103"/>
  <c r="C161" s="1"/>
  <c r="C215" s="1"/>
  <c r="C105"/>
  <c r="C163" s="1"/>
  <c r="C217" s="1"/>
  <c r="C107"/>
  <c r="C165" s="1"/>
  <c r="C219" s="1"/>
  <c r="C60"/>
  <c r="C62"/>
  <c r="C64"/>
  <c r="C66"/>
  <c r="C68"/>
  <c r="C70"/>
  <c r="C72"/>
  <c r="C74"/>
  <c r="C76"/>
  <c r="C78"/>
  <c r="C80"/>
  <c r="C82"/>
  <c r="C84"/>
  <c r="C86"/>
  <c r="C88"/>
  <c r="C90"/>
  <c r="C92"/>
  <c r="C94"/>
  <c r="C96"/>
  <c r="C98"/>
  <c r="C100"/>
  <c r="C102"/>
  <c r="C160" s="1"/>
  <c r="C214" s="1"/>
  <c r="C104"/>
  <c r="C162" s="1"/>
  <c r="C216" s="1"/>
  <c r="C106"/>
  <c r="C164" s="1"/>
  <c r="C218" s="1"/>
  <c r="C58"/>
  <c r="H109"/>
  <c r="G109"/>
  <c r="F58"/>
  <c r="N58"/>
  <c r="E116" s="1"/>
  <c r="E170" s="1"/>
  <c r="F221"/>
  <c r="G167"/>
  <c r="H167"/>
  <c r="G221"/>
  <c r="R109"/>
  <c r="P109"/>
  <c r="E218" l="1"/>
  <c r="E214"/>
  <c r="E210"/>
  <c r="E206"/>
  <c r="E202"/>
  <c r="E198"/>
  <c r="E194"/>
  <c r="E190"/>
  <c r="E186"/>
  <c r="E182"/>
  <c r="E178"/>
  <c r="E174"/>
  <c r="E208"/>
  <c r="E200"/>
  <c r="E192"/>
  <c r="E184"/>
  <c r="E176"/>
  <c r="E209"/>
  <c r="E193"/>
  <c r="E177"/>
  <c r="E216"/>
  <c r="E212"/>
  <c r="E204"/>
  <c r="E196"/>
  <c r="E188"/>
  <c r="E180"/>
  <c r="E172"/>
  <c r="E213"/>
  <c r="E205"/>
  <c r="E197"/>
  <c r="E189"/>
  <c r="E181"/>
  <c r="E173"/>
  <c r="E219"/>
  <c r="E215"/>
  <c r="E211"/>
  <c r="E207"/>
  <c r="E203"/>
  <c r="E199"/>
  <c r="E195"/>
  <c r="E191"/>
  <c r="E187"/>
  <c r="E183"/>
  <c r="E179"/>
  <c r="E175"/>
  <c r="E171"/>
  <c r="E185"/>
  <c r="E201"/>
  <c r="E217"/>
  <c r="E167"/>
  <c r="C156"/>
  <c r="C210" s="1"/>
  <c r="C152"/>
  <c r="C148"/>
  <c r="C202" s="1"/>
  <c r="C144"/>
  <c r="C140"/>
  <c r="C194" s="1"/>
  <c r="C136"/>
  <c r="C132"/>
  <c r="C186" s="1"/>
  <c r="C128"/>
  <c r="C124"/>
  <c r="C178" s="1"/>
  <c r="C120"/>
  <c r="C157"/>
  <c r="C211" s="1"/>
  <c r="C153"/>
  <c r="C207" s="1"/>
  <c r="C149"/>
  <c r="C203" s="1"/>
  <c r="C145"/>
  <c r="C199" s="1"/>
  <c r="C141"/>
  <c r="C195" s="1"/>
  <c r="C137"/>
  <c r="C191" s="1"/>
  <c r="C133"/>
  <c r="C187" s="1"/>
  <c r="C129"/>
  <c r="C183" s="1"/>
  <c r="C125"/>
  <c r="C179" s="1"/>
  <c r="C121"/>
  <c r="C175" s="1"/>
  <c r="C117"/>
  <c r="C171" s="1"/>
  <c r="K105"/>
  <c r="D163"/>
  <c r="D217" s="1"/>
  <c r="I217" s="1"/>
  <c r="K101"/>
  <c r="D159"/>
  <c r="D213" s="1"/>
  <c r="K97"/>
  <c r="D155"/>
  <c r="D209" s="1"/>
  <c r="K93"/>
  <c r="D151"/>
  <c r="D205" s="1"/>
  <c r="K89"/>
  <c r="D147"/>
  <c r="D201" s="1"/>
  <c r="K85"/>
  <c r="D143"/>
  <c r="D197" s="1"/>
  <c r="K81"/>
  <c r="D139"/>
  <c r="D193" s="1"/>
  <c r="K77"/>
  <c r="D135"/>
  <c r="D189" s="1"/>
  <c r="K73"/>
  <c r="D131"/>
  <c r="D185" s="1"/>
  <c r="K69"/>
  <c r="D127"/>
  <c r="D181" s="1"/>
  <c r="K65"/>
  <c r="D123"/>
  <c r="D177" s="1"/>
  <c r="K61"/>
  <c r="D119"/>
  <c r="D173" s="1"/>
  <c r="K106"/>
  <c r="D164"/>
  <c r="K102"/>
  <c r="D160"/>
  <c r="K98"/>
  <c r="D156"/>
  <c r="D210" s="1"/>
  <c r="K94"/>
  <c r="D152"/>
  <c r="D206" s="1"/>
  <c r="K90"/>
  <c r="D148"/>
  <c r="D202" s="1"/>
  <c r="K86"/>
  <c r="D144"/>
  <c r="D198" s="1"/>
  <c r="K82"/>
  <c r="D140"/>
  <c r="D194" s="1"/>
  <c r="K78"/>
  <c r="D136"/>
  <c r="D190" s="1"/>
  <c r="K74"/>
  <c r="D132"/>
  <c r="D186" s="1"/>
  <c r="K70"/>
  <c r="D128"/>
  <c r="D182" s="1"/>
  <c r="K66"/>
  <c r="D124"/>
  <c r="D178" s="1"/>
  <c r="K62"/>
  <c r="D120"/>
  <c r="D174" s="1"/>
  <c r="C158"/>
  <c r="C212" s="1"/>
  <c r="C154"/>
  <c r="C208" s="1"/>
  <c r="C150"/>
  <c r="C204" s="1"/>
  <c r="C146"/>
  <c r="C200" s="1"/>
  <c r="C142"/>
  <c r="C196" s="1"/>
  <c r="C138"/>
  <c r="C192" s="1"/>
  <c r="C134"/>
  <c r="C188" s="1"/>
  <c r="C130"/>
  <c r="C184" s="1"/>
  <c r="C126"/>
  <c r="C180" s="1"/>
  <c r="C122"/>
  <c r="C176" s="1"/>
  <c r="C118"/>
  <c r="C172" s="1"/>
  <c r="C159"/>
  <c r="C155"/>
  <c r="C151"/>
  <c r="C147"/>
  <c r="C143"/>
  <c r="C139"/>
  <c r="C135"/>
  <c r="C131"/>
  <c r="C127"/>
  <c r="C123"/>
  <c r="C119"/>
  <c r="K107"/>
  <c r="D165"/>
  <c r="K103"/>
  <c r="D161"/>
  <c r="K99"/>
  <c r="D157"/>
  <c r="D211" s="1"/>
  <c r="K95"/>
  <c r="D153"/>
  <c r="D207" s="1"/>
  <c r="K91"/>
  <c r="D149"/>
  <c r="D203" s="1"/>
  <c r="K87"/>
  <c r="D145"/>
  <c r="D199" s="1"/>
  <c r="K83"/>
  <c r="D141"/>
  <c r="D195" s="1"/>
  <c r="K79"/>
  <c r="D137"/>
  <c r="D191" s="1"/>
  <c r="K75"/>
  <c r="D133"/>
  <c r="D187" s="1"/>
  <c r="K71"/>
  <c r="D129"/>
  <c r="D183" s="1"/>
  <c r="K67"/>
  <c r="D125"/>
  <c r="D179" s="1"/>
  <c r="K63"/>
  <c r="D121"/>
  <c r="D175" s="1"/>
  <c r="K59"/>
  <c r="D117"/>
  <c r="D171" s="1"/>
  <c r="K104"/>
  <c r="D162"/>
  <c r="K100"/>
  <c r="D158"/>
  <c r="D212" s="1"/>
  <c r="K96"/>
  <c r="D154"/>
  <c r="D208" s="1"/>
  <c r="K92"/>
  <c r="D150"/>
  <c r="D204" s="1"/>
  <c r="K88"/>
  <c r="D146"/>
  <c r="D200" s="1"/>
  <c r="K84"/>
  <c r="D142"/>
  <c r="D196" s="1"/>
  <c r="K80"/>
  <c r="D138"/>
  <c r="D192" s="1"/>
  <c r="K76"/>
  <c r="D134"/>
  <c r="D188" s="1"/>
  <c r="K72"/>
  <c r="D130"/>
  <c r="D184" s="1"/>
  <c r="K68"/>
  <c r="D126"/>
  <c r="D180" s="1"/>
  <c r="K64"/>
  <c r="D122"/>
  <c r="D176" s="1"/>
  <c r="K60"/>
  <c r="D118"/>
  <c r="D172" s="1"/>
  <c r="M109"/>
  <c r="N109"/>
  <c r="C109"/>
  <c r="F109"/>
  <c r="I58"/>
  <c r="D116" s="1"/>
  <c r="D170" s="1"/>
  <c r="E221" l="1"/>
  <c r="I184"/>
  <c r="I200"/>
  <c r="I171"/>
  <c r="I187"/>
  <c r="I203"/>
  <c r="I178"/>
  <c r="I186"/>
  <c r="I194"/>
  <c r="I202"/>
  <c r="I210"/>
  <c r="J162"/>
  <c r="L162" s="1"/>
  <c r="D216"/>
  <c r="I216" s="1"/>
  <c r="J161"/>
  <c r="L161" s="1"/>
  <c r="D215"/>
  <c r="I215" s="1"/>
  <c r="J165"/>
  <c r="L165" s="1"/>
  <c r="D219"/>
  <c r="I219" s="1"/>
  <c r="I175"/>
  <c r="I183"/>
  <c r="I191"/>
  <c r="I199"/>
  <c r="I207"/>
  <c r="J163"/>
  <c r="L163" s="1"/>
  <c r="J160"/>
  <c r="L160" s="1"/>
  <c r="D214"/>
  <c r="I214" s="1"/>
  <c r="J164"/>
  <c r="L164" s="1"/>
  <c r="D218"/>
  <c r="I218" s="1"/>
  <c r="I172"/>
  <c r="I176"/>
  <c r="I180"/>
  <c r="I188"/>
  <c r="I192"/>
  <c r="I196"/>
  <c r="I204"/>
  <c r="I208"/>
  <c r="I212"/>
  <c r="I179"/>
  <c r="I195"/>
  <c r="I211"/>
  <c r="J127"/>
  <c r="L127" s="1"/>
  <c r="C181"/>
  <c r="I181" s="1"/>
  <c r="J143"/>
  <c r="L143" s="1"/>
  <c r="C197"/>
  <c r="I197" s="1"/>
  <c r="J151"/>
  <c r="L151" s="1"/>
  <c r="C205"/>
  <c r="I205" s="1"/>
  <c r="J159"/>
  <c r="L159" s="1"/>
  <c r="C213"/>
  <c r="I213" s="1"/>
  <c r="J123"/>
  <c r="L123" s="1"/>
  <c r="C177"/>
  <c r="I177" s="1"/>
  <c r="J131"/>
  <c r="L131" s="1"/>
  <c r="C185"/>
  <c r="I185" s="1"/>
  <c r="J139"/>
  <c r="L139" s="1"/>
  <c r="C193"/>
  <c r="I193" s="1"/>
  <c r="J147"/>
  <c r="L147" s="1"/>
  <c r="C201"/>
  <c r="I201" s="1"/>
  <c r="J155"/>
  <c r="L155" s="1"/>
  <c r="C209"/>
  <c r="I209" s="1"/>
  <c r="J119"/>
  <c r="L119" s="1"/>
  <c r="C173"/>
  <c r="I173" s="1"/>
  <c r="J135"/>
  <c r="L135" s="1"/>
  <c r="C189"/>
  <c r="I189" s="1"/>
  <c r="J120"/>
  <c r="L120" s="1"/>
  <c r="C174"/>
  <c r="I174" s="1"/>
  <c r="J128"/>
  <c r="L128" s="1"/>
  <c r="C182"/>
  <c r="I182" s="1"/>
  <c r="J136"/>
  <c r="L136" s="1"/>
  <c r="C190"/>
  <c r="I190" s="1"/>
  <c r="J144"/>
  <c r="L144" s="1"/>
  <c r="C198"/>
  <c r="I198" s="1"/>
  <c r="J152"/>
  <c r="L152" s="1"/>
  <c r="C206"/>
  <c r="I206" s="1"/>
  <c r="D167"/>
  <c r="D221"/>
  <c r="K222" s="1"/>
  <c r="K223" s="1"/>
  <c r="J118"/>
  <c r="L118" s="1"/>
  <c r="J122"/>
  <c r="L122" s="1"/>
  <c r="J126"/>
  <c r="L126" s="1"/>
  <c r="J130"/>
  <c r="L130" s="1"/>
  <c r="J134"/>
  <c r="L134" s="1"/>
  <c r="J138"/>
  <c r="L138" s="1"/>
  <c r="J142"/>
  <c r="L142" s="1"/>
  <c r="J146"/>
  <c r="L146" s="1"/>
  <c r="J150"/>
  <c r="L150" s="1"/>
  <c r="J154"/>
  <c r="L154" s="1"/>
  <c r="J158"/>
  <c r="L158" s="1"/>
  <c r="J117"/>
  <c r="L117" s="1"/>
  <c r="J125"/>
  <c r="L125" s="1"/>
  <c r="J133"/>
  <c r="L133" s="1"/>
  <c r="J141"/>
  <c r="L141" s="1"/>
  <c r="J149"/>
  <c r="L149" s="1"/>
  <c r="J157"/>
  <c r="L157" s="1"/>
  <c r="J124"/>
  <c r="L124" s="1"/>
  <c r="J132"/>
  <c r="L132" s="1"/>
  <c r="J140"/>
  <c r="L140" s="1"/>
  <c r="J148"/>
  <c r="L148" s="1"/>
  <c r="J156"/>
  <c r="L156" s="1"/>
  <c r="J121"/>
  <c r="L121" s="1"/>
  <c r="J129"/>
  <c r="L129" s="1"/>
  <c r="J137"/>
  <c r="L137" s="1"/>
  <c r="J145"/>
  <c r="L145" s="1"/>
  <c r="J153"/>
  <c r="L153" s="1"/>
  <c r="I109"/>
  <c r="K58"/>
  <c r="F167"/>
  <c r="K109" l="1"/>
  <c r="E58" l="1"/>
  <c r="D109"/>
  <c r="E109" l="1"/>
  <c r="C116"/>
  <c r="C170" s="1"/>
  <c r="I170" s="1"/>
  <c r="J116" l="1"/>
  <c r="C167"/>
  <c r="J167" s="1"/>
  <c r="J168" s="1"/>
  <c r="L116" l="1"/>
  <c r="L167" s="1"/>
  <c r="L168" s="1"/>
  <c r="C221"/>
  <c r="I221"/>
  <c r="J220" s="1"/>
  <c r="I223" l="1"/>
  <c r="E222"/>
  <c r="G222"/>
  <c r="D222"/>
  <c r="I222"/>
  <c r="H222"/>
  <c r="F222"/>
  <c r="J171"/>
  <c r="J173"/>
  <c r="J175"/>
  <c r="J177"/>
  <c r="J179"/>
  <c r="J181"/>
  <c r="J183"/>
  <c r="J185"/>
  <c r="J187"/>
  <c r="J189"/>
  <c r="J191"/>
  <c r="J193"/>
  <c r="J195"/>
  <c r="J197"/>
  <c r="J199"/>
  <c r="J201"/>
  <c r="J203"/>
  <c r="J205"/>
  <c r="J207"/>
  <c r="J209"/>
  <c r="J211"/>
  <c r="J213"/>
  <c r="J215"/>
  <c r="J217"/>
  <c r="J219"/>
  <c r="J172"/>
  <c r="J174"/>
  <c r="J176"/>
  <c r="J178"/>
  <c r="J180"/>
  <c r="J182"/>
  <c r="J184"/>
  <c r="J186"/>
  <c r="J188"/>
  <c r="J190"/>
  <c r="J192"/>
  <c r="J194"/>
  <c r="J196"/>
  <c r="J198"/>
  <c r="J200"/>
  <c r="J202"/>
  <c r="J204"/>
  <c r="J206"/>
  <c r="J208"/>
  <c r="J210"/>
  <c r="J212"/>
  <c r="J214"/>
  <c r="J216"/>
  <c r="J218"/>
  <c r="C222"/>
  <c r="J170"/>
  <c r="J221"/>
  <c r="O230" l="1"/>
  <c r="O231"/>
  <c r="O232"/>
  <c r="B231"/>
</calcChain>
</file>

<file path=xl/comments1.xml><?xml version="1.0" encoding="utf-8"?>
<comments xmlns="http://schemas.openxmlformats.org/spreadsheetml/2006/main">
  <authors>
    <author>J</author>
  </authors>
  <commentList>
    <comment ref="A56" authorId="0">
      <text>
        <r>
          <rPr>
            <b/>
            <sz val="8"/>
            <color indexed="81"/>
            <rFont val="Tahoma"/>
            <family val="2"/>
          </rPr>
          <t>J:</t>
        </r>
        <r>
          <rPr>
            <sz val="8"/>
            <color indexed="81"/>
            <rFont val="Tahoma"/>
            <family val="2"/>
          </rPr>
          <t xml:space="preserve">
This row is for display purposes, change values on coefficients tab instead.</t>
        </r>
      </text>
    </comment>
    <comment ref="Q56" authorId="0">
      <text>
        <r>
          <rPr>
            <b/>
            <sz val="8"/>
            <color indexed="81"/>
            <rFont val="Tahoma"/>
            <family val="2"/>
          </rPr>
          <t>J:</t>
        </r>
        <r>
          <rPr>
            <sz val="8"/>
            <color indexed="81"/>
            <rFont val="Tahoma"/>
            <family val="2"/>
          </rPr>
          <t xml:space="preserve">
0=use watershed average of 9.68 lbs per unit, 1=use actual wateruse per subwatershed, see column to the right
</t>
        </r>
      </text>
    </comment>
    <comment ref="Q96" authorId="0">
      <text>
        <r>
          <rPr>
            <b/>
            <sz val="8"/>
            <color indexed="81"/>
            <rFont val="Tahoma"/>
            <family val="2"/>
          </rPr>
          <t>J:</t>
        </r>
        <r>
          <rPr>
            <sz val="8"/>
            <color indexed="81"/>
            <rFont val="Tahoma"/>
            <family val="2"/>
          </rPr>
          <t xml:space="preserve">
33 gpd overridden because of small sample size (7) of water use datat on ag mixed use properties.</t>
        </r>
      </text>
    </comment>
    <comment ref="A114" authorId="0">
      <text>
        <r>
          <rPr>
            <b/>
            <sz val="8"/>
            <color indexed="81"/>
            <rFont val="Tahoma"/>
            <family val="2"/>
          </rPr>
          <t>J:</t>
        </r>
        <r>
          <rPr>
            <sz val="8"/>
            <color indexed="81"/>
            <rFont val="Tahoma"/>
            <family val="2"/>
          </rPr>
          <t xml:space="preserve">
This row is for display purposes, change values on coefficients tab instead.</t>
        </r>
      </text>
    </comment>
    <comment ref="H114" authorId="0">
      <text>
        <r>
          <rPr>
            <b/>
            <sz val="8"/>
            <color indexed="81"/>
            <rFont val="Tahoma"/>
            <charset val="1"/>
          </rPr>
          <t>J:</t>
        </r>
        <r>
          <rPr>
            <sz val="8"/>
            <color indexed="81"/>
            <rFont val="Tahoma"/>
            <charset val="1"/>
          </rPr>
          <t xml:space="preserve">
This is an FYI only if a single value is selected for the entire subwatershed
</t>
        </r>
      </text>
    </comment>
    <comment ref="N130" authorId="0">
      <text>
        <r>
          <rPr>
            <b/>
            <sz val="8"/>
            <color indexed="81"/>
            <rFont val="Tahoma"/>
            <family val="2"/>
          </rPr>
          <t>J:</t>
        </r>
        <r>
          <rPr>
            <sz val="8"/>
            <color indexed="81"/>
            <rFont val="Tahoma"/>
            <family val="2"/>
          </rPr>
          <t xml:space="preserve">
this is a FYI display
</t>
        </r>
      </text>
    </comment>
    <comment ref="J168" authorId="0">
      <text>
        <r>
          <rPr>
            <b/>
            <sz val="8"/>
            <color indexed="81"/>
            <rFont val="Tahoma"/>
            <family val="2"/>
          </rPr>
          <t>J:</t>
        </r>
        <r>
          <rPr>
            <sz val="8"/>
            <color indexed="81"/>
            <rFont val="Tahoma"/>
            <family val="2"/>
          </rPr>
          <t xml:space="preserve">
dynamic cell label reference for chart</t>
        </r>
      </text>
    </comment>
    <comment ref="L168" authorId="0">
      <text>
        <r>
          <rPr>
            <b/>
            <sz val="8"/>
            <color indexed="81"/>
            <rFont val="Tahoma"/>
            <family val="2"/>
          </rPr>
          <t>J:</t>
        </r>
        <r>
          <rPr>
            <sz val="8"/>
            <color indexed="81"/>
            <rFont val="Tahoma"/>
            <family val="2"/>
          </rPr>
          <t xml:space="preserve">
dynamic cell label reference for chart</t>
        </r>
      </text>
    </comment>
    <comment ref="L221" authorId="0">
      <text>
        <r>
          <rPr>
            <b/>
            <sz val="8"/>
            <color indexed="81"/>
            <rFont val="Tahoma"/>
            <family val="2"/>
          </rPr>
          <t>J:</t>
        </r>
        <r>
          <rPr>
            <sz val="8"/>
            <color indexed="81"/>
            <rFont val="Tahoma"/>
            <family val="2"/>
          </rPr>
          <t xml:space="preserve">
dynamic cell label reference for chart</t>
        </r>
      </text>
    </comment>
    <comment ref="K223" authorId="0">
      <text>
        <r>
          <rPr>
            <b/>
            <sz val="8"/>
            <color indexed="81"/>
            <rFont val="Tahoma"/>
            <family val="2"/>
          </rPr>
          <t>J:</t>
        </r>
        <r>
          <rPr>
            <sz val="8"/>
            <color indexed="81"/>
            <rFont val="Tahoma"/>
            <family val="2"/>
          </rPr>
          <t xml:space="preserve">
dynamic cell label reference for chart</t>
        </r>
      </text>
    </comment>
  </commentList>
</comments>
</file>

<file path=xl/comments2.xml><?xml version="1.0" encoding="utf-8"?>
<comments xmlns="http://schemas.openxmlformats.org/spreadsheetml/2006/main">
  <authors>
    <author>J</author>
  </authors>
  <commentList>
    <comment ref="C1" authorId="0">
      <text>
        <r>
          <rPr>
            <b/>
            <sz val="8"/>
            <color indexed="81"/>
            <rFont val="Tahoma"/>
            <family val="2"/>
          </rPr>
          <t>J:</t>
        </r>
        <r>
          <rPr>
            <sz val="8"/>
            <color indexed="81"/>
            <rFont val="Tahoma"/>
            <family val="2"/>
          </rPr>
          <t xml:space="preserve">
sum of water use per account column Y</t>
        </r>
      </text>
    </comment>
    <comment ref="D1" authorId="0">
      <text>
        <r>
          <rPr>
            <b/>
            <sz val="8"/>
            <color indexed="81"/>
            <rFont val="Tahoma"/>
            <family val="2"/>
          </rPr>
          <t>J:</t>
        </r>
        <r>
          <rPr>
            <sz val="8"/>
            <color indexed="81"/>
            <rFont val="Tahoma"/>
            <family val="2"/>
          </rPr>
          <t xml:space="preserve">
Count of records in column y with values</t>
        </r>
      </text>
    </comment>
  </commentList>
</comments>
</file>

<file path=xl/sharedStrings.xml><?xml version="1.0" encoding="utf-8"?>
<sst xmlns="http://schemas.openxmlformats.org/spreadsheetml/2006/main" count="90271" uniqueCount="26372">
  <si>
    <t>SUB ID</t>
  </si>
  <si>
    <t>NET N Trans</t>
  </si>
  <si>
    <t>Grand Total</t>
  </si>
  <si>
    <t>lbs/acre=</t>
  </si>
  <si>
    <t>pasture acres</t>
  </si>
  <si>
    <t>estuary acres</t>
  </si>
  <si>
    <t>freshwater acres</t>
  </si>
  <si>
    <t>cranberry acres</t>
  </si>
  <si>
    <t>animal units</t>
  </si>
  <si>
    <t>Land+ Estuary Acres</t>
  </si>
  <si>
    <t>Land (inc FW) Acres</t>
  </si>
  <si>
    <t>Sum of septic units</t>
  </si>
  <si>
    <t>road acres</t>
  </si>
  <si>
    <t>non-road imperv</t>
  </si>
  <si>
    <t>non-road imprv parking</t>
  </si>
  <si>
    <t>non-road imprv roof</t>
  </si>
  <si>
    <t>natural landscp  acres</t>
  </si>
  <si>
    <t>No. of Buildings (for lawns)</t>
  </si>
  <si>
    <t>lawn size (sq dt)</t>
  </si>
  <si>
    <t>total runoff</t>
  </si>
  <si>
    <t>CSO loss term</t>
  </si>
  <si>
    <t>net runoff load</t>
  </si>
  <si>
    <t>Subwatershed Loading (values in lbs unless specified)</t>
  </si>
  <si>
    <t>road runoff</t>
  </si>
  <si>
    <t>precip to estuary load</t>
  </si>
  <si>
    <t>roof runoff</t>
  </si>
  <si>
    <t xml:space="preserve">parking runoff </t>
  </si>
  <si>
    <t>Grand Total (lbs)</t>
  </si>
  <si>
    <t>cropland+ orchard acres</t>
  </si>
  <si>
    <t>precip to FW load</t>
  </si>
  <si>
    <t>lawn fertilizer</t>
  </si>
  <si>
    <t>septic systems</t>
  </si>
  <si>
    <t>precip on natural surface</t>
  </si>
  <si>
    <t>precip runoff</t>
  </si>
  <si>
    <t>lawns</t>
  </si>
  <si>
    <t>golf courses</t>
  </si>
  <si>
    <t>pasture load</t>
  </si>
  <si>
    <t>cropland+ orchard load</t>
  </si>
  <si>
    <t>cranberry load</t>
  </si>
  <si>
    <t>natural land scapes</t>
  </si>
  <si>
    <t>farm animals</t>
  </si>
  <si>
    <t>unatten total</t>
  </si>
  <si>
    <t>attenuated total</t>
  </si>
  <si>
    <t>% of total</t>
  </si>
  <si>
    <t>percent of total</t>
  </si>
  <si>
    <t>TOWN_ID</t>
  </si>
  <si>
    <t>MEP Loading Coeeficient</t>
  </si>
  <si>
    <t>The BBNEP has adopted the MEP loading rates in this table.</t>
  </si>
  <si>
    <t>Category</t>
  </si>
  <si>
    <t>MassGIS land Use #</t>
  </si>
  <si>
    <t>(kg/ha unless spec.)</t>
  </si>
  <si>
    <t>(lb/ac unless spec.)</t>
  </si>
  <si>
    <t>comments</t>
  </si>
  <si>
    <t>cranberry bogs</t>
  </si>
  <si>
    <t>21 or 23</t>
  </si>
  <si>
    <t>cropland, various (except Pasture)</t>
  </si>
  <si>
    <t>Pasture</t>
  </si>
  <si>
    <t>Nurseries</t>
  </si>
  <si>
    <t>inc in 21, or 36</t>
  </si>
  <si>
    <t>mep</t>
  </si>
  <si>
    <t>Residential fertilized lawns, per 5,000 sq, ft lawn</t>
  </si>
  <si>
    <t>use parcel data</t>
  </si>
  <si>
    <t>na</t>
  </si>
  <si>
    <t>Golf Courses</t>
  </si>
  <si>
    <t>MEP uses different rates for greens, fairways, and roughs, and this value is the average rate for several course, but fertilizer rates can vary slightly from course to course.</t>
  </si>
  <si>
    <t>Spectator Recreation</t>
  </si>
  <si>
    <t>MEP assumes 3.0 lbs per 1000 sq. ft and 20% leaching.  Includes Playing fields, parks, school fields, etc.</t>
  </si>
  <si>
    <t>Impervious, road run off</t>
  </si>
  <si>
    <t>18, and sewered 16 and roads</t>
  </si>
  <si>
    <t>Impervious, roof run off</t>
  </si>
  <si>
    <t>Same assumption as for roads, except nitrogen concentration assumed to be 0.75</t>
  </si>
  <si>
    <t>Deposition on embayments (SW) and FW ponds</t>
  </si>
  <si>
    <t>The BBNEP ignored atmospheric deposition on freshwater ponds, presuming that little reached coastal waters, thus the original BBNEP value is for embayment deposition only.  The MEP uses an atmospheric N concentration of 1.09 for both and only 90% of annual precipitation to calculate loading.</t>
  </si>
  <si>
    <t>Natural Landscapes</t>
  </si>
  <si>
    <t>3,4</t>
  </si>
  <si>
    <t xml:space="preserve">Originally the BBNEP ignored this contribution, then in the mid 1990s we adopted the values shown. The BBNEP also assumed no contributions from wetlands.  The MEP estimate is for all natural landscapes (whether wetlands or uplands) assumes 27.25 in. annual recharge at a N concentrentartion of  0.072 ppm, the presumed GW background  N concentration. </t>
  </si>
  <si>
    <t xml:space="preserve">Notes: 1) Annual precipitation decreases by several inches moving west to east across the Buzzards Bay watershed. </t>
  </si>
  <si>
    <t xml:space="preserve">           2) watershed annual precipitation in inches  (from draft MEP report; 90% used)= </t>
  </si>
  <si>
    <t>MEP assumes impervious recharge is 90% of annual precipitation (annual rainfall is watershed specific, see note 2 for MEPvalue) x1.5 ppm N.  This rate also applies to driveways and parking areas.</t>
  </si>
  <si>
    <t>MEP assumes 4.46 lb/ac N application and 100% leaching</t>
  </si>
  <si>
    <t>Nurseries use fertilizer, and potentially this value may be too low.  However, nurseries occupy neglible amounts of land area in any watershed, so the relevance of this coefficient is negligible.</t>
  </si>
  <si>
    <t>The original BBNEP loading rate was 3 lbs per lawn effective leaching rate based on assumptions from the early 1990s. Based on interviews on Cape Cod and other studies, the MEP concluded only 5.40 lbs of N were applied on average annually to each 5000 sq ft lawn with 20% leaching to groundwater.</t>
  </si>
  <si>
    <t>MEP assumes 30.33 lb/ac (34 kg/ha) application and 30% leaching.  This value may be too low for some types of crops like corn.  We include orchards in this category.</t>
  </si>
  <si>
    <t>Wastewater load per unit</t>
  </si>
  <si>
    <t>3) Residential  wastewater use + 5000 sq foot lawn + runoff from a 1500 ft2 roof and 1500 ft2 driveway=</t>
  </si>
  <si>
    <t>3) residential wateruse (average annual GPD)=</t>
  </si>
  <si>
    <t>The MEP multiples average annual water (less 10% for non-wastewater use), times an assumed groundwater discharge concentration of 26.25 ppm</t>
  </si>
  <si>
    <t>Residential lawn fertilizer per acre, effective rate based on use</t>
  </si>
  <si>
    <t>per unit=</t>
  </si>
  <si>
    <t>septic load</t>
  </si>
  <si>
    <t>SubW_Names</t>
  </si>
  <si>
    <t>SUBWAT_ID</t>
  </si>
  <si>
    <t>ESTUARY</t>
  </si>
  <si>
    <t>Agawam Reservoir N GT10</t>
  </si>
  <si>
    <t>Agawam Reservoir S LT10</t>
  </si>
  <si>
    <t>Agawam Reservoir N LT10</t>
  </si>
  <si>
    <t>Agawam River North</t>
  </si>
  <si>
    <t>White Island Pond LT10</t>
  </si>
  <si>
    <t>Deer Pond</t>
  </si>
  <si>
    <t>Fawn Pond LT10</t>
  </si>
  <si>
    <t>Fawn Pond GT10</t>
  </si>
  <si>
    <t>Bumps Pond</t>
  </si>
  <si>
    <t>Three Cornered Pond LT10</t>
  </si>
  <si>
    <t>Three Cornered Pond GT10</t>
  </si>
  <si>
    <t>New Long Pond GT10</t>
  </si>
  <si>
    <t>New Long Pond LT10</t>
  </si>
  <si>
    <t>New Grassy Pond GT10</t>
  </si>
  <si>
    <t>New Grassy Pond LT10</t>
  </si>
  <si>
    <t>Agawam Reservoir S GT10</t>
  </si>
  <si>
    <t>East Head Pond GT10</t>
  </si>
  <si>
    <t>East Head Pond LT10</t>
  </si>
  <si>
    <t>Fearing Pond GT10</t>
  </si>
  <si>
    <t>Mill Pond</t>
  </si>
  <si>
    <t>Fearing Pond LT10</t>
  </si>
  <si>
    <t>Abner Pond</t>
  </si>
  <si>
    <t>Five Mile Pond</t>
  </si>
  <si>
    <t>Little Long Pond GT10</t>
  </si>
  <si>
    <t>Little Long Pond LT10</t>
  </si>
  <si>
    <t>East Branch N</t>
  </si>
  <si>
    <t>Barrett Pond GT10</t>
  </si>
  <si>
    <t>Barrett Pond LT10</t>
  </si>
  <si>
    <t>Charge Pond GT10</t>
  </si>
  <si>
    <t>Charge Pond LT10</t>
  </si>
  <si>
    <t>Wankinco R N GT10</t>
  </si>
  <si>
    <t>Wankinco R N LT10</t>
  </si>
  <si>
    <t>Frogfoot Brook</t>
  </si>
  <si>
    <t>Harlow Brook</t>
  </si>
  <si>
    <t>Bog Stream</t>
  </si>
  <si>
    <t>Sandy Pond</t>
  </si>
  <si>
    <t>Spectacle Pond</t>
  </si>
  <si>
    <t>Maple Swamp</t>
  </si>
  <si>
    <t>Parker Mills Pond</t>
  </si>
  <si>
    <t>Rose Brook</t>
  </si>
  <si>
    <t>Agawam River</t>
  </si>
  <si>
    <t>Broad Marsh River</t>
  </si>
  <si>
    <t>Wareham River West</t>
  </si>
  <si>
    <t>Wareham River East</t>
  </si>
  <si>
    <t>Crab Cove</t>
  </si>
  <si>
    <t>Wareham River South</t>
  </si>
  <si>
    <t>White Island Pond GT10</t>
  </si>
  <si>
    <t>College Pond</t>
  </si>
  <si>
    <t>Halfway Pond</t>
  </si>
  <si>
    <t>ACRES</t>
  </si>
  <si>
    <t>WAREHAM WWTF</t>
  </si>
  <si>
    <t>LU05_DESC</t>
  </si>
  <si>
    <t>LUCODE</t>
  </si>
  <si>
    <t>Forest</t>
  </si>
  <si>
    <t>Open Land</t>
  </si>
  <si>
    <t>Powerline/Utility</t>
  </si>
  <si>
    <t>Very Low Density Residential</t>
  </si>
  <si>
    <t>Brushland/Successional</t>
  </si>
  <si>
    <t>Cranberry Bog</t>
  </si>
  <si>
    <t>Forested Wetland</t>
  </si>
  <si>
    <t>High Density Residential</t>
  </si>
  <si>
    <t>Low Density Residential</t>
  </si>
  <si>
    <t>Non-Forested Wetland</t>
  </si>
  <si>
    <t>Participation Recreation</t>
  </si>
  <si>
    <t>Transitional</t>
  </si>
  <si>
    <t>Urban Public/Institutional</t>
  </si>
  <si>
    <t>Water</t>
  </si>
  <si>
    <t>Commercial</t>
  </si>
  <si>
    <t>Medium Density Residential</t>
  </si>
  <si>
    <t>Water-Based Recreation</t>
  </si>
  <si>
    <t>Industrial</t>
  </si>
  <si>
    <t>Multi-Family Residential</t>
  </si>
  <si>
    <t>Nursery</t>
  </si>
  <si>
    <t>Transportation</t>
  </si>
  <si>
    <t>Junkyard</t>
  </si>
  <si>
    <t>Saltwater Wetland</t>
  </si>
  <si>
    <t>Cemetery</t>
  </si>
  <si>
    <t>Orchard</t>
  </si>
  <si>
    <t>Saltwater Sandy Beach</t>
  </si>
  <si>
    <t>Waste Disposal</t>
  </si>
  <si>
    <t>Marina</t>
  </si>
  <si>
    <t>MAP_PAR_ID</t>
  </si>
  <si>
    <t>INTEREST</t>
  </si>
  <si>
    <t>SITE_LOC</t>
  </si>
  <si>
    <t>USE_CODE</t>
  </si>
  <si>
    <t>OWNER</t>
  </si>
  <si>
    <t>ZONE</t>
  </si>
  <si>
    <t>USE_DESC</t>
  </si>
  <si>
    <t>ASSR_ML</t>
  </si>
  <si>
    <t>SEPT_2005</t>
  </si>
  <si>
    <t>SEPT_2009</t>
  </si>
  <si>
    <t>BLDGS_05</t>
  </si>
  <si>
    <t>BLDGS_09</t>
  </si>
  <si>
    <t>WSTWTR05</t>
  </si>
  <si>
    <t>SEWR_ACC09</t>
  </si>
  <si>
    <t>WATR_ACC09</t>
  </si>
  <si>
    <t>WATR_CUFT</t>
  </si>
  <si>
    <t>ASSR_PARC</t>
  </si>
  <si>
    <t>SEPCUFT05</t>
  </si>
  <si>
    <t>MAST_LOT</t>
  </si>
  <si>
    <t>UTILITIES_</t>
  </si>
  <si>
    <t>ASSR_WSTWR</t>
  </si>
  <si>
    <t>WSTWTR09</t>
  </si>
  <si>
    <t>WTR_PERACT</t>
  </si>
  <si>
    <t>PROT_OPN_T</t>
  </si>
  <si>
    <t>PROT_OPEN</t>
  </si>
  <si>
    <t>SEPT_UN_05</t>
  </si>
  <si>
    <t>SEPT_UN_09</t>
  </si>
  <si>
    <t>BDRMS</t>
  </si>
  <si>
    <t>TOT_LIV_FT</t>
  </si>
  <si>
    <t>STORIES</t>
  </si>
  <si>
    <t>COMMENTS</t>
  </si>
  <si>
    <t>PCAMA_ID</t>
  </si>
  <si>
    <t>PYEAR_BLT</t>
  </si>
  <si>
    <t>PGROSS_ARE</t>
  </si>
  <si>
    <t>PNMBR_BLDG</t>
  </si>
  <si>
    <t>POWNR_OCCU</t>
  </si>
  <si>
    <t>PUTIL1</t>
  </si>
  <si>
    <t>PUTIL2</t>
  </si>
  <si>
    <t>PUTIL3</t>
  </si>
  <si>
    <t>PMERG_PARC</t>
  </si>
  <si>
    <t>NO_MERG</t>
  </si>
  <si>
    <t>TRUE</t>
  </si>
  <si>
    <t>51-G14</t>
  </si>
  <si>
    <t>7 CURLEW WAY</t>
  </si>
  <si>
    <t>CONNOLLY KEVIN</t>
  </si>
  <si>
    <t>R30</t>
  </si>
  <si>
    <t>ONE FAMILY</t>
  </si>
  <si>
    <t>51//G14//</t>
  </si>
  <si>
    <t>Y</t>
  </si>
  <si>
    <t>YES</t>
  </si>
  <si>
    <t>Well,Septic</t>
  </si>
  <si>
    <t>SEPTIC</t>
  </si>
  <si>
    <t>51-G15</t>
  </si>
  <si>
    <t>9 CURLEW WAY</t>
  </si>
  <si>
    <t>NEWBERG ELIZABETH F TRUSTEE</t>
  </si>
  <si>
    <t>51//G15//</t>
  </si>
  <si>
    <t>51-G11</t>
  </si>
  <si>
    <t>8 CURLEW WAY</t>
  </si>
  <si>
    <t>OCONNOR JOHN R</t>
  </si>
  <si>
    <t>51//G11//</t>
  </si>
  <si>
    <t>51-211</t>
  </si>
  <si>
    <t>10 CURLEW WY</t>
  </si>
  <si>
    <t>DEVER PAUL J</t>
  </si>
  <si>
    <t>51//211//</t>
  </si>
  <si>
    <t>N</t>
  </si>
  <si>
    <t>51-215</t>
  </si>
  <si>
    <t>8 NOBSKA WAY</t>
  </si>
  <si>
    <t>SINNOTT RICHARD J TRUSTEE</t>
  </si>
  <si>
    <t>51//215//</t>
  </si>
  <si>
    <t>NO_W1</t>
  </si>
  <si>
    <t>51-202</t>
  </si>
  <si>
    <t>5 NOBSKA WAY</t>
  </si>
  <si>
    <t>BLONDIN EDMUND A</t>
  </si>
  <si>
    <t>51//202//</t>
  </si>
  <si>
    <t>LAND_NOPARC</t>
  </si>
  <si>
    <t>NO</t>
  </si>
  <si>
    <t>51-G6</t>
  </si>
  <si>
    <t>264 CROMESETT RD</t>
  </si>
  <si>
    <t>PYNE WARREN L JR TRUSTEE OF</t>
  </si>
  <si>
    <t>51//G6//</t>
  </si>
  <si>
    <t>51-216</t>
  </si>
  <si>
    <t>10 NOBSKA WAY</t>
  </si>
  <si>
    <t>PYNE WARREN L JR TRUSTEE</t>
  </si>
  <si>
    <t>51//216//</t>
  </si>
  <si>
    <t>51-205</t>
  </si>
  <si>
    <t>7 NOBSKA WAY</t>
  </si>
  <si>
    <t>RES ACLNUD  MDL-00</t>
  </si>
  <si>
    <t>51//205//</t>
  </si>
  <si>
    <t>51-G3</t>
  </si>
  <si>
    <t>51//G3//</t>
  </si>
  <si>
    <t>51-G4</t>
  </si>
  <si>
    <t>12 NOBSKA WAY</t>
  </si>
  <si>
    <t>NOVICK STUART J</t>
  </si>
  <si>
    <t>51//G4//</t>
  </si>
  <si>
    <t>51-206</t>
  </si>
  <si>
    <t>9 NOBSKA WAY</t>
  </si>
  <si>
    <t>GROVE GORDON S</t>
  </si>
  <si>
    <t>51//206//</t>
  </si>
  <si>
    <t>51-208</t>
  </si>
  <si>
    <t>13 NOBSKA WAY</t>
  </si>
  <si>
    <t>MOROSINI SARA ET AL</t>
  </si>
  <si>
    <t>51//208//</t>
  </si>
  <si>
    <t>51-1007A1</t>
  </si>
  <si>
    <t>15 NOBSKA WAY</t>
  </si>
  <si>
    <t>51//1007/A1/</t>
  </si>
  <si>
    <t>51-212</t>
  </si>
  <si>
    <t>17 NOBSKA WAY</t>
  </si>
  <si>
    <t>SCHLAUCH ROBERT &amp; JEN PHYLLIS</t>
  </si>
  <si>
    <t>51//212//</t>
  </si>
  <si>
    <t>51-269</t>
  </si>
  <si>
    <t>19 NOBSKA WAY</t>
  </si>
  <si>
    <t>TURNER WARREN E &amp; ELIZABETH G</t>
  </si>
  <si>
    <t>51//269//</t>
  </si>
  <si>
    <t>51-1007A</t>
  </si>
  <si>
    <t>22 NOBSKA WAY</t>
  </si>
  <si>
    <t>GLEASON ELIZABETH H</t>
  </si>
  <si>
    <t>51//1007/A/</t>
  </si>
  <si>
    <t>CR</t>
  </si>
  <si>
    <t>UNK1338</t>
  </si>
  <si>
    <t>FEE</t>
  </si>
  <si>
    <t>260 CROMESETT RD</t>
  </si>
  <si>
    <t>CHAPTER 6</t>
  </si>
  <si>
    <t>NO_W2</t>
  </si>
  <si>
    <t>fee simple</t>
  </si>
  <si>
    <t>Not in new Assr DB, NOW SPLIT IN 3 PARCS</t>
  </si>
  <si>
    <t>51-1000</t>
  </si>
  <si>
    <t>232 CROMESETT RD</t>
  </si>
  <si>
    <t>MASSACHUSETTS AUDUBON SOCIETY</t>
  </si>
  <si>
    <t>CHAR ORG  MDL-00</t>
  </si>
  <si>
    <t>51//1000//</t>
  </si>
  <si>
    <t>51-1003</t>
  </si>
  <si>
    <t>10 PROGRESS AVE</t>
  </si>
  <si>
    <t>MANNIX WILLIAM J JR ET ALS</t>
  </si>
  <si>
    <t>51//1003//</t>
  </si>
  <si>
    <t>51-1006</t>
  </si>
  <si>
    <t>1 SEAHORSE LN</t>
  </si>
  <si>
    <t>GLEASON ROBERT CHRISTOPHER</t>
  </si>
  <si>
    <t>51//1006//</t>
  </si>
  <si>
    <t>52-N1B</t>
  </si>
  <si>
    <t>2 SEAHORSE LN</t>
  </si>
  <si>
    <t>MORIN LIETTE M</t>
  </si>
  <si>
    <t>52//N1/B/</t>
  </si>
  <si>
    <t>52-N1A</t>
  </si>
  <si>
    <t>4 SEAHORSE LN</t>
  </si>
  <si>
    <t>PETERSON MARYANNE TR OF</t>
  </si>
  <si>
    <t>52//N1/A/</t>
  </si>
  <si>
    <t>34-1006C</t>
  </si>
  <si>
    <t>64 LONG BCH RD</t>
  </si>
  <si>
    <t>PARKER SUZANNAH C</t>
  </si>
  <si>
    <t>0</t>
  </si>
  <si>
    <t>R60</t>
  </si>
  <si>
    <t>34//1006/C/</t>
  </si>
  <si>
    <t>34-1015</t>
  </si>
  <si>
    <t>0 LONG BCH RD  OFF</t>
  </si>
  <si>
    <t>34//1015//</t>
  </si>
  <si>
    <t>52-N3</t>
  </si>
  <si>
    <t>220 CROMESETT RD</t>
  </si>
  <si>
    <t>NOWIK EDWARD &amp; JUDITH</t>
  </si>
  <si>
    <t>52//N3//</t>
  </si>
  <si>
    <t>52-N6A</t>
  </si>
  <si>
    <t>3 WILLOW ST</t>
  </si>
  <si>
    <t>TSOUMAS THEMIS J TRUSTEE OF</t>
  </si>
  <si>
    <t>52//N6/A/</t>
  </si>
  <si>
    <t>34-1006B</t>
  </si>
  <si>
    <t>60 LONG BCH RD</t>
  </si>
  <si>
    <t>AYER JOHN P</t>
  </si>
  <si>
    <t>34//1006/B/</t>
  </si>
  <si>
    <t>34-1006A</t>
  </si>
  <si>
    <t>65 LONG BEACH WAY</t>
  </si>
  <si>
    <t>COOLIDGE FRANCIS L TR</t>
  </si>
  <si>
    <t>34//1006/A/</t>
  </si>
  <si>
    <t>52-N43</t>
  </si>
  <si>
    <t>2 WILLOW ST</t>
  </si>
  <si>
    <t>JOHNSON GORDON C &amp; LOIS C</t>
  </si>
  <si>
    <t>52//N43//</t>
  </si>
  <si>
    <t>52-N6B</t>
  </si>
  <si>
    <t>7 WILLOW ST</t>
  </si>
  <si>
    <t>MURPHY DANIEL J &amp; DIANE L</t>
  </si>
  <si>
    <t>52//N6/B/</t>
  </si>
  <si>
    <t>52-N44A</t>
  </si>
  <si>
    <t>210 CROMESETT RD</t>
  </si>
  <si>
    <t>AC LND IMP  MDL-00</t>
  </si>
  <si>
    <t>52//N44/A/</t>
  </si>
  <si>
    <t>52-N74</t>
  </si>
  <si>
    <t>4 WILLOW ST</t>
  </si>
  <si>
    <t>SYLVIA DIANE R</t>
  </si>
  <si>
    <t>52//N74//</t>
  </si>
  <si>
    <t>52-1007</t>
  </si>
  <si>
    <t>191 CROMESETT RD</t>
  </si>
  <si>
    <t>GLEASON CROMESET LAND TRUST</t>
  </si>
  <si>
    <t>52//1007//</t>
  </si>
  <si>
    <t>34-1</t>
  </si>
  <si>
    <t>58 LONG BCH RD</t>
  </si>
  <si>
    <t>34//1//</t>
  </si>
  <si>
    <t>52-N44B</t>
  </si>
  <si>
    <t>4 WILLIAMS ST</t>
  </si>
  <si>
    <t>COLELLA JOHN F TRUSTEE OF THE</t>
  </si>
  <si>
    <t>52//N44/B/</t>
  </si>
  <si>
    <t>52-N7A</t>
  </si>
  <si>
    <t>6 WILLOW ST</t>
  </si>
  <si>
    <t>KALIANIDIS STANLEY M</t>
  </si>
  <si>
    <t>52//N7/A/</t>
  </si>
  <si>
    <t>52-N7B</t>
  </si>
  <si>
    <t>8 WILLOW ST</t>
  </si>
  <si>
    <t>TSOUMAS THEMIS J TRUSTEE</t>
  </si>
  <si>
    <t>52//N7/B/</t>
  </si>
  <si>
    <t>52-N7C</t>
  </si>
  <si>
    <t>10 WILLOW ST</t>
  </si>
  <si>
    <t>MESS DEREK</t>
  </si>
  <si>
    <t>52//N7/C/</t>
  </si>
  <si>
    <t>52-N10</t>
  </si>
  <si>
    <t>204 CROMESETT RD</t>
  </si>
  <si>
    <t>SWETT GEOFFREY W</t>
  </si>
  <si>
    <t>52//N10//</t>
  </si>
  <si>
    <t>34-1007C</t>
  </si>
  <si>
    <t>55 LONG BEACH WAY</t>
  </si>
  <si>
    <t>CUNNINGHAM FREDERICK TRUSTEE</t>
  </si>
  <si>
    <t>34//1007/C/</t>
  </si>
  <si>
    <t>34-1001</t>
  </si>
  <si>
    <t>50 LONG BCH RD</t>
  </si>
  <si>
    <t>MORSE ROBERT G</t>
  </si>
  <si>
    <t>34//1001//</t>
  </si>
  <si>
    <t>34-1007B</t>
  </si>
  <si>
    <t>53 LONG BCH RD</t>
  </si>
  <si>
    <t>HAWKINS BARBARA A TRUSTEE</t>
  </si>
  <si>
    <t>34//1007/B/</t>
  </si>
  <si>
    <t>52-11A</t>
  </si>
  <si>
    <t>190 CROMESETT RD</t>
  </si>
  <si>
    <t>GLEASON CHARLES S JR</t>
  </si>
  <si>
    <t>52//11/A/</t>
  </si>
  <si>
    <t>34-19</t>
  </si>
  <si>
    <t>51 TOWHEE RD</t>
  </si>
  <si>
    <t>POTTS JOHN THOMAS JR</t>
  </si>
  <si>
    <t>RES ACLNPO  MDL-00</t>
  </si>
  <si>
    <t>34//19//</t>
  </si>
  <si>
    <t>52-DR11</t>
  </si>
  <si>
    <t>11 MARKS COVE RD</t>
  </si>
  <si>
    <t>HOFFMAN JOHN M &amp; CLAIRE L</t>
  </si>
  <si>
    <t>52//DR11//</t>
  </si>
  <si>
    <t>Public Water,Gas,Septic</t>
  </si>
  <si>
    <t>52-D12</t>
  </si>
  <si>
    <t>13 MARKS COVE RD</t>
  </si>
  <si>
    <t>DICOSTANTINO RICHARD J &amp;</t>
  </si>
  <si>
    <t>52//D12//</t>
  </si>
  <si>
    <t>Septic</t>
  </si>
  <si>
    <t>52-DR1</t>
  </si>
  <si>
    <t>8 MARKS COVE RD</t>
  </si>
  <si>
    <t>DRINKWATER PETER J &amp; BARBARA J</t>
  </si>
  <si>
    <t>MR30</t>
  </si>
  <si>
    <t>52//DR1//</t>
  </si>
  <si>
    <t>52-P11A</t>
  </si>
  <si>
    <t>CHAPTER 61</t>
  </si>
  <si>
    <t>52//P11/A/</t>
  </si>
  <si>
    <t>52-1000B</t>
  </si>
  <si>
    <t>0 CONNEHASSET RD</t>
  </si>
  <si>
    <t>POOLE RICHMOND</t>
  </si>
  <si>
    <t>52//1000/B/</t>
  </si>
  <si>
    <t>52-D11</t>
  </si>
  <si>
    <t>15 MARKS COVE RD</t>
  </si>
  <si>
    <t>KOSLOWSKY GEORGE P &amp; BARBARA A</t>
  </si>
  <si>
    <t>52//D11//</t>
  </si>
  <si>
    <t>52-101</t>
  </si>
  <si>
    <t>181 CROMESETT RD</t>
  </si>
  <si>
    <t>CROWLEY DENNIS D</t>
  </si>
  <si>
    <t>52//101//</t>
  </si>
  <si>
    <t>33-2-2</t>
  </si>
  <si>
    <t>42 TOWHEE RD</t>
  </si>
  <si>
    <t>BUZZARDS BAY HOLDINGS LLC</t>
  </si>
  <si>
    <t>33//40211//</t>
  </si>
  <si>
    <t>52-D1</t>
  </si>
  <si>
    <t>14 MARKS COVE RD</t>
  </si>
  <si>
    <t>DEUTSCHE BANK NATIONAL TRUST CO</t>
  </si>
  <si>
    <t>52//D1//</t>
  </si>
  <si>
    <t>52-D10</t>
  </si>
  <si>
    <t>17 MARKS COVE RD</t>
  </si>
  <si>
    <t>CUQUEL JUNE P</t>
  </si>
  <si>
    <t>52//D10//</t>
  </si>
  <si>
    <t>52-D2</t>
  </si>
  <si>
    <t>16 MARKS COVE RD</t>
  </si>
  <si>
    <t>CLINTON ROBERT P</t>
  </si>
  <si>
    <t>52//D2//</t>
  </si>
  <si>
    <t>Public Water,Septic</t>
  </si>
  <si>
    <t>52-81</t>
  </si>
  <si>
    <t>3 MATTAPOISETT RD</t>
  </si>
  <si>
    <t>MCDONOUGH HOLLY R</t>
  </si>
  <si>
    <t>52//81//</t>
  </si>
  <si>
    <t>Public Water</t>
  </si>
  <si>
    <t>52-114</t>
  </si>
  <si>
    <t>179 CROMESETT RD</t>
  </si>
  <si>
    <t>GRACE CURTIS W</t>
  </si>
  <si>
    <t>52//114//</t>
  </si>
  <si>
    <t>52-D9</t>
  </si>
  <si>
    <t>19 MARKS COVE RD</t>
  </si>
  <si>
    <t>JENNINGS WILLIAM C</t>
  </si>
  <si>
    <t>52//D9//</t>
  </si>
  <si>
    <t>34-M1</t>
  </si>
  <si>
    <t>41 TOWHEE RD</t>
  </si>
  <si>
    <t>WILDLANDS TRUST OF</t>
  </si>
  <si>
    <t>34//M1//</t>
  </si>
  <si>
    <t>52-115</t>
  </si>
  <si>
    <t>177 CROMESETT RD</t>
  </si>
  <si>
    <t>RAKOS KEVIN</t>
  </si>
  <si>
    <t>52//115//</t>
  </si>
  <si>
    <t>52-D3</t>
  </si>
  <si>
    <t>18 MARKS COVE RD</t>
  </si>
  <si>
    <t>SAVOIE MARK A</t>
  </si>
  <si>
    <t>52//D3//</t>
  </si>
  <si>
    <t>33-2-3</t>
  </si>
  <si>
    <t>38 TOWHEE RD</t>
  </si>
  <si>
    <t>BROGIOLI KEVIN T</t>
  </si>
  <si>
    <t>33//40212//</t>
  </si>
  <si>
    <t>52-78</t>
  </si>
  <si>
    <t>7 MATTAPOISETT RD</t>
  </si>
  <si>
    <t>JOSEPH NANCY J</t>
  </si>
  <si>
    <t>52//78//</t>
  </si>
  <si>
    <t>34-1007A</t>
  </si>
  <si>
    <t>43 LONG BCH RD</t>
  </si>
  <si>
    <t>CUNNINGHAM SHEILA D</t>
  </si>
  <si>
    <t>34//1007/A/</t>
  </si>
  <si>
    <t>52-77</t>
  </si>
  <si>
    <t>2 MATTAPOISETT RD</t>
  </si>
  <si>
    <t>STEWART CHERYL HENDERSON</t>
  </si>
  <si>
    <t>52//77//</t>
  </si>
  <si>
    <t>52-D8</t>
  </si>
  <si>
    <t>21 MARKS COVE RD</t>
  </si>
  <si>
    <t>CORNELL RONALD A &amp; PAMELA L</t>
  </si>
  <si>
    <t>52//D8//</t>
  </si>
  <si>
    <t>52-D4</t>
  </si>
  <si>
    <t>20 MARKS COVE RD</t>
  </si>
  <si>
    <t>VAIL NORMAN W</t>
  </si>
  <si>
    <t>52//D4//</t>
  </si>
  <si>
    <t>52-38</t>
  </si>
  <si>
    <t>178 CROMESETT RD</t>
  </si>
  <si>
    <t>ROONEY ROSANNE</t>
  </si>
  <si>
    <t>52//38//</t>
  </si>
  <si>
    <t>52-75</t>
  </si>
  <si>
    <t>6 MATTAPOISETT RD</t>
  </si>
  <si>
    <t>IAPPINI PAUL L</t>
  </si>
  <si>
    <t>52//75//</t>
  </si>
  <si>
    <t>52-72</t>
  </si>
  <si>
    <t>13 MATTAPOISETT RD</t>
  </si>
  <si>
    <t>YOUNG TAM TRUSTEE OF</t>
  </si>
  <si>
    <t>52//72//</t>
  </si>
  <si>
    <t>52-40</t>
  </si>
  <si>
    <t>3 SIPPICAN RD</t>
  </si>
  <si>
    <t>MARTINELLI NICHOLAS</t>
  </si>
  <si>
    <t>52//40//</t>
  </si>
  <si>
    <t>52-127</t>
  </si>
  <si>
    <t>175 CROMESETT RD</t>
  </si>
  <si>
    <t>LAUREANNO CATHLEEN A</t>
  </si>
  <si>
    <t>52//127//</t>
  </si>
  <si>
    <t>52-D7</t>
  </si>
  <si>
    <t>23 MARKS COVE RD</t>
  </si>
  <si>
    <t>CALISI CARLO &amp; EVA TRS</t>
  </si>
  <si>
    <t>52//D7//</t>
  </si>
  <si>
    <t>52-73</t>
  </si>
  <si>
    <t>8 MATTAPOISETT RD</t>
  </si>
  <si>
    <t>GIGLIO RICHARD A</t>
  </si>
  <si>
    <t>52//73//</t>
  </si>
  <si>
    <t>52-42</t>
  </si>
  <si>
    <t>5 SIPPICAN RD</t>
  </si>
  <si>
    <t>HOUDE ELIZABETH A</t>
  </si>
  <si>
    <t>52//42//</t>
  </si>
  <si>
    <t>50-1019</t>
  </si>
  <si>
    <t>0 SWIFTS BCH RD  OFF</t>
  </si>
  <si>
    <t>BONITO FAUSTINE JR</t>
  </si>
  <si>
    <t>50//1019//</t>
  </si>
  <si>
    <t>52-68</t>
  </si>
  <si>
    <t>17 MATTAPOISETT RD</t>
  </si>
  <si>
    <t>MICHAUD WILLIAM</t>
  </si>
  <si>
    <t>52//68//</t>
  </si>
  <si>
    <t>52-71</t>
  </si>
  <si>
    <t>10 MATTAPOISETT RD</t>
  </si>
  <si>
    <t>BERRY INEZ M</t>
  </si>
  <si>
    <t>52//71//</t>
  </si>
  <si>
    <t>52-D5</t>
  </si>
  <si>
    <t>22 MARKS COVE RD</t>
  </si>
  <si>
    <t>CONLON JOSEPH F TRUSTEE</t>
  </si>
  <si>
    <t>52//D5//</t>
  </si>
  <si>
    <t>52-39</t>
  </si>
  <si>
    <t>2 SIPPICAN RD</t>
  </si>
  <si>
    <t>SMITH MICHAEL J</t>
  </si>
  <si>
    <t>52//39//</t>
  </si>
  <si>
    <t>52-128</t>
  </si>
  <si>
    <t>173 CROMESETT RD</t>
  </si>
  <si>
    <t>CAMBRA ROBIN J</t>
  </si>
  <si>
    <t>52//128//</t>
  </si>
  <si>
    <t>52-44</t>
  </si>
  <si>
    <t>7 SIPPICAN RD</t>
  </si>
  <si>
    <t>ROGERS JOAN HURLEY LIFE ESTATE</t>
  </si>
  <si>
    <t>52//44//</t>
  </si>
  <si>
    <t>33-2-4</t>
  </si>
  <si>
    <t>34 TOWHEE RD</t>
  </si>
  <si>
    <t>INDIAN NECK LAND CONSERVATION</t>
  </si>
  <si>
    <t>33//40213//</t>
  </si>
  <si>
    <t>52-41</t>
  </si>
  <si>
    <t>4 SIPPICAN RD</t>
  </si>
  <si>
    <t>52//41//</t>
  </si>
  <si>
    <t>52-67</t>
  </si>
  <si>
    <t>12 MATTAPOISETT RD</t>
  </si>
  <si>
    <t>PAUL DONALD W</t>
  </si>
  <si>
    <t>52//67//</t>
  </si>
  <si>
    <t>52-46</t>
  </si>
  <si>
    <t>9 SIPPICAN RD</t>
  </si>
  <si>
    <t>GARCIA LAURENIO SILVEIRA</t>
  </si>
  <si>
    <t>52//46//</t>
  </si>
  <si>
    <t>52-E</t>
  </si>
  <si>
    <t>26 MARKS COVE RD</t>
  </si>
  <si>
    <t>GRUNTMEYER VINCENT P LIFE EST</t>
  </si>
  <si>
    <t>52///E/</t>
  </si>
  <si>
    <t>52-37</t>
  </si>
  <si>
    <t>174 CROMESETT RD</t>
  </si>
  <si>
    <t>FOLEY DONNA M</t>
  </si>
  <si>
    <t>52//37//</t>
  </si>
  <si>
    <t>52-1005</t>
  </si>
  <si>
    <t>0 CEDAR ISLAND RD</t>
  </si>
  <si>
    <t>DECAS REAL ESTATE TRUST</t>
  </si>
  <si>
    <t>52//1005//</t>
  </si>
  <si>
    <t>52-43</t>
  </si>
  <si>
    <t>6 SIPPICAN RD</t>
  </si>
  <si>
    <t>52//43//</t>
  </si>
  <si>
    <t>52-64</t>
  </si>
  <si>
    <t>21 MATTAPOISETT RD</t>
  </si>
  <si>
    <t>CAMACHO MARGARIDA R</t>
  </si>
  <si>
    <t>CAMACHO ANTONIO F</t>
  </si>
  <si>
    <t>52//64//</t>
  </si>
  <si>
    <t>52-48</t>
  </si>
  <si>
    <t>11 SIPPICAN RD</t>
  </si>
  <si>
    <t>DOMINGOS MICHAEL A</t>
  </si>
  <si>
    <t>52//48//</t>
  </si>
  <si>
    <t>52-36</t>
  </si>
  <si>
    <t>3 CONNEHASSETT RD</t>
  </si>
  <si>
    <t>52//36//</t>
  </si>
  <si>
    <t>52-45</t>
  </si>
  <si>
    <t>8 SIPPICAN RD</t>
  </si>
  <si>
    <t>MILLER STEPHEN D</t>
  </si>
  <si>
    <t>52//45//</t>
  </si>
  <si>
    <t>Public Water,Gas</t>
  </si>
  <si>
    <t>52-140</t>
  </si>
  <si>
    <t>171 CROMESETT RD</t>
  </si>
  <si>
    <t>RACE JOHN W</t>
  </si>
  <si>
    <t>52-63</t>
  </si>
  <si>
    <t>18 MATTAPOISETT RD</t>
  </si>
  <si>
    <t>SCHREINER ARTHUR J</t>
  </si>
  <si>
    <t>52//63//</t>
  </si>
  <si>
    <t>52-52</t>
  </si>
  <si>
    <t>15 SIPPICAN RD</t>
  </si>
  <si>
    <t>POWELL DEBORAH R</t>
  </si>
  <si>
    <t>52//52//</t>
  </si>
  <si>
    <t>52-60</t>
  </si>
  <si>
    <t>25 MATTAPOISETT RD</t>
  </si>
  <si>
    <t>CARTER JOHN F</t>
  </si>
  <si>
    <t>52//60//</t>
  </si>
  <si>
    <t>52-32</t>
  </si>
  <si>
    <t>5 CONNEHASSETT RD</t>
  </si>
  <si>
    <t>JACOBSEN JOYCE E</t>
  </si>
  <si>
    <t>52//32//</t>
  </si>
  <si>
    <t>52-33</t>
  </si>
  <si>
    <t>4 CONNEHASSETT RD</t>
  </si>
  <si>
    <t>BAKER HOLLIS FRANCIS</t>
  </si>
  <si>
    <t>52//33//</t>
  </si>
  <si>
    <t>52-47</t>
  </si>
  <si>
    <t>10 SIPPICAN RD</t>
  </si>
  <si>
    <t>VANSTON RICHARD J JR</t>
  </si>
  <si>
    <t>52//47//</t>
  </si>
  <si>
    <t>52-61</t>
  </si>
  <si>
    <t>20 MATTAPOISETT RD</t>
  </si>
  <si>
    <t>SAMPSON LLOYD S</t>
  </si>
  <si>
    <t>52//61//</t>
  </si>
  <si>
    <t>52-D6</t>
  </si>
  <si>
    <t>28 MARKS COVE RD</t>
  </si>
  <si>
    <t>CORKERY ROBERT J</t>
  </si>
  <si>
    <t>52//D6//</t>
  </si>
  <si>
    <t>52-54B</t>
  </si>
  <si>
    <t>17 SIPPICAN RD</t>
  </si>
  <si>
    <t>SCHARNICK WILLIAM E</t>
  </si>
  <si>
    <t>52//54/B/</t>
  </si>
  <si>
    <t>52-59</t>
  </si>
  <si>
    <t>22 MATTAPOISETT RD</t>
  </si>
  <si>
    <t>52//59//</t>
  </si>
  <si>
    <t>54-18</t>
  </si>
  <si>
    <t>169 CROMESETT RD</t>
  </si>
  <si>
    <t>FRIGON LYDIA R</t>
  </si>
  <si>
    <t>54//18//</t>
  </si>
  <si>
    <t>,Septic</t>
  </si>
  <si>
    <t>SEWER</t>
  </si>
  <si>
    <t>52-83</t>
  </si>
  <si>
    <t>52//83//</t>
  </si>
  <si>
    <t>52-2S</t>
  </si>
  <si>
    <t>170 CROMESETT RD</t>
  </si>
  <si>
    <t>GADY JENNIFER A TRUSTEE</t>
  </si>
  <si>
    <t>52//2/S/</t>
  </si>
  <si>
    <t>52-51</t>
  </si>
  <si>
    <t>14 SIPPICAN RD</t>
  </si>
  <si>
    <t>SWEENEY SUSAN J</t>
  </si>
  <si>
    <t>52//51//</t>
  </si>
  <si>
    <t>52-56B</t>
  </si>
  <si>
    <t>19 SIPPICAN RD</t>
  </si>
  <si>
    <t>LANDRY SYLVIO G TRUSTEE OF THE</t>
  </si>
  <si>
    <t>52//56/B/</t>
  </si>
  <si>
    <t>52-31</t>
  </si>
  <si>
    <t>6 CONNEHASSETT RD</t>
  </si>
  <si>
    <t>OFFRINGA ADELE E</t>
  </si>
  <si>
    <t>52//31//</t>
  </si>
  <si>
    <t>52-28</t>
  </si>
  <si>
    <t>9 CONNEHASSETT RD</t>
  </si>
  <si>
    <t>FRAZIER THOMAS J</t>
  </si>
  <si>
    <t>52//28//</t>
  </si>
  <si>
    <t>52-58</t>
  </si>
  <si>
    <t>9 CEDAR ISLAND RD</t>
  </si>
  <si>
    <t>52//58//</t>
  </si>
  <si>
    <t>52-53</t>
  </si>
  <si>
    <t>16 SIPPICAN RD</t>
  </si>
  <si>
    <t>52//53//</t>
  </si>
  <si>
    <t>52-29</t>
  </si>
  <si>
    <t>8 CONNEHASSETT RD</t>
  </si>
  <si>
    <t>52//29//</t>
  </si>
  <si>
    <t>52-84</t>
  </si>
  <si>
    <t>24 MATTAPOISETT RD</t>
  </si>
  <si>
    <t>HANSON DIANE L</t>
  </si>
  <si>
    <t>52//84//</t>
  </si>
  <si>
    <t>33-2-5</t>
  </si>
  <si>
    <t>28 TOWHEE RD</t>
  </si>
  <si>
    <t>HUGHES ANNE C</t>
  </si>
  <si>
    <t>33//40214//</t>
  </si>
  <si>
    <t>52-26</t>
  </si>
  <si>
    <t>13 CONNEHASSETT RD</t>
  </si>
  <si>
    <t>VAN DAM PATRICIA A</t>
  </si>
  <si>
    <t>52//26//</t>
  </si>
  <si>
    <t>52-55</t>
  </si>
  <si>
    <t>18 SIPPICAN RD</t>
  </si>
  <si>
    <t>HALLBERG ALVIN L</t>
  </si>
  <si>
    <t>52//55//</t>
  </si>
  <si>
    <t>52-1009</t>
  </si>
  <si>
    <t>0 CONNEHASSETT RD</t>
  </si>
  <si>
    <t>52//1009//</t>
  </si>
  <si>
    <t>34-1009</t>
  </si>
  <si>
    <t>35 LONG BEACH RD</t>
  </si>
  <si>
    <t>KNOPF TED</t>
  </si>
  <si>
    <t>34//1009//</t>
  </si>
  <si>
    <t>54-19</t>
  </si>
  <si>
    <t>165 CROMESETT RD</t>
  </si>
  <si>
    <t>THOMAS JAMES D TRUSTEE OF THE</t>
  </si>
  <si>
    <t>54//19//</t>
  </si>
  <si>
    <t>52-85</t>
  </si>
  <si>
    <t>3 CEDAR ISLAND RD</t>
  </si>
  <si>
    <t>BRAMWELL GERALD W</t>
  </si>
  <si>
    <t>52//85//</t>
  </si>
  <si>
    <t>52-57</t>
  </si>
  <si>
    <t>6 CEDAR ISLAND RD</t>
  </si>
  <si>
    <t>MATSON CARL A &amp; DOROTHY JEAN</t>
  </si>
  <si>
    <t>52//57//</t>
  </si>
  <si>
    <t>52-24</t>
  </si>
  <si>
    <t>15 CONNEHASSETT RD</t>
  </si>
  <si>
    <t>52//24//</t>
  </si>
  <si>
    <t>34-15</t>
  </si>
  <si>
    <t>34 LONG BEACH WAY</t>
  </si>
  <si>
    <t>WHITMAN ROBERT F TRUSTEE</t>
  </si>
  <si>
    <t>34//15//</t>
  </si>
  <si>
    <t>52-27</t>
  </si>
  <si>
    <t>10 CONNEHASSETT RD</t>
  </si>
  <si>
    <t>LEARY ROBERT S</t>
  </si>
  <si>
    <t>52//27//</t>
  </si>
  <si>
    <t>52-86</t>
  </si>
  <si>
    <t>25 SIPPICAN RD</t>
  </si>
  <si>
    <t>JORDAN ROBERT W &amp; MARILYN J</t>
  </si>
  <si>
    <t>52//86//</t>
  </si>
  <si>
    <t>34-1008</t>
  </si>
  <si>
    <t>35 LONG BCH RD</t>
  </si>
  <si>
    <t>MULTI HSES</t>
  </si>
  <si>
    <t>34//1008//</t>
  </si>
  <si>
    <t>52-20</t>
  </si>
  <si>
    <t>19 CONNEHASSET RD</t>
  </si>
  <si>
    <t>WILLIAMS HERBERT S JR</t>
  </si>
  <si>
    <t>52//20//</t>
  </si>
  <si>
    <t>54-7-3</t>
  </si>
  <si>
    <t>TWINS BEACH LN</t>
  </si>
  <si>
    <t>BLAGDEN SCOTT M TRUSTEE</t>
  </si>
  <si>
    <t>54//7/3/</t>
  </si>
  <si>
    <t>52-21</t>
  </si>
  <si>
    <t>16 CONNEHASSETT RD</t>
  </si>
  <si>
    <t>WATTS RICHARD A</t>
  </si>
  <si>
    <t>52//21//</t>
  </si>
  <si>
    <t>52-87</t>
  </si>
  <si>
    <t>22 SIPPICAN RD</t>
  </si>
  <si>
    <t>TAYLOR DONNA LEE</t>
  </si>
  <si>
    <t>52//87//</t>
  </si>
  <si>
    <t>54-20</t>
  </si>
  <si>
    <t>161 CROMESETT RD</t>
  </si>
  <si>
    <t>BOUTIN LEONAUD G</t>
  </si>
  <si>
    <t>54//20//</t>
  </si>
  <si>
    <t>52-1001</t>
  </si>
  <si>
    <t>0 MARKS COVE RD</t>
  </si>
  <si>
    <t>CROMESETT PARK IMPROV ASSOC</t>
  </si>
  <si>
    <t>52//1001//</t>
  </si>
  <si>
    <t>52-88</t>
  </si>
  <si>
    <t>DRAHEIM PETER R</t>
  </si>
  <si>
    <t>52//88//</t>
  </si>
  <si>
    <t>52-19</t>
  </si>
  <si>
    <t>18 CONNEHASSETT RD</t>
  </si>
  <si>
    <t>BAHARIAN PAUL N TRUSTEE</t>
  </si>
  <si>
    <t>52//19//</t>
  </si>
  <si>
    <t>52-1011</t>
  </si>
  <si>
    <t>52//1011//</t>
  </si>
  <si>
    <t>54-7-2</t>
  </si>
  <si>
    <t>1 TWINS BEACH LN</t>
  </si>
  <si>
    <t>BLAGDEN SHAWN</t>
  </si>
  <si>
    <t>54//7/2/</t>
  </si>
  <si>
    <t>52-89</t>
  </si>
  <si>
    <t>11 CEDAR ISLAND RD</t>
  </si>
  <si>
    <t>DRISCOLL SHEILA L</t>
  </si>
  <si>
    <t>52//89//</t>
  </si>
  <si>
    <t>54-14</t>
  </si>
  <si>
    <t>157 CROMESETT RD</t>
  </si>
  <si>
    <t>LEVITT KENNETH</t>
  </si>
  <si>
    <t>54//14//</t>
  </si>
  <si>
    <t>52-1012</t>
  </si>
  <si>
    <t>12 CEDAR ISLAND RD</t>
  </si>
  <si>
    <t>52//1012//</t>
  </si>
  <si>
    <t>52-90</t>
  </si>
  <si>
    <t>13 CEDAR ISLAND RD</t>
  </si>
  <si>
    <t>52//90//</t>
  </si>
  <si>
    <t>54-15</t>
  </si>
  <si>
    <t>153 CROMESETT RD</t>
  </si>
  <si>
    <t>LEARY ROGER C JR</t>
  </si>
  <si>
    <t>54//15//</t>
  </si>
  <si>
    <t>52-1013</t>
  </si>
  <si>
    <t>15 CEDAR ISLAND RD</t>
  </si>
  <si>
    <t>52//1013//</t>
  </si>
  <si>
    <t>54-6</t>
  </si>
  <si>
    <t>5 TWINS BEACH LN</t>
  </si>
  <si>
    <t>MARSHALL-GADY JENNIFER A</t>
  </si>
  <si>
    <t>54//6//</t>
  </si>
  <si>
    <t>54-7-1</t>
  </si>
  <si>
    <t>3 TWINS BEACH LN</t>
  </si>
  <si>
    <t>SANDERS DONALD GARNETT</t>
  </si>
  <si>
    <t>54//7/1/</t>
  </si>
  <si>
    <t>50B-1-1014</t>
  </si>
  <si>
    <t>0 FEARING ST  OFF</t>
  </si>
  <si>
    <t>HABCHI JEAN T4RUSTEE OF</t>
  </si>
  <si>
    <t>50/B1/1014//</t>
  </si>
  <si>
    <t>50B-1-1</t>
  </si>
  <si>
    <t>0 MURPHY ST</t>
  </si>
  <si>
    <t>HABCHI JEAN TRUSTTE OF</t>
  </si>
  <si>
    <t>50/B1/1//</t>
  </si>
  <si>
    <t>50B-1-1018A</t>
  </si>
  <si>
    <t>0 RANGE AVE</t>
  </si>
  <si>
    <t>TOWN OF WAREHAM</t>
  </si>
  <si>
    <t>TAX POSS  MDL-00</t>
  </si>
  <si>
    <t>50/B1/1018/A/</t>
  </si>
  <si>
    <t>35-M2</t>
  </si>
  <si>
    <t>31 TOWHEE RD</t>
  </si>
  <si>
    <t>HERRING H JAMES</t>
  </si>
  <si>
    <t>35//M2//</t>
  </si>
  <si>
    <t>33-IB</t>
  </si>
  <si>
    <t>16 TOWHEE RD</t>
  </si>
  <si>
    <t>33//IB//</t>
  </si>
  <si>
    <t>52-1002</t>
  </si>
  <si>
    <t>0 CROMESETT RD  OFF</t>
  </si>
  <si>
    <t>MUNICIPAL  MDL-00</t>
  </si>
  <si>
    <t>52//1002//</t>
  </si>
  <si>
    <t>54-4</t>
  </si>
  <si>
    <t>150 CROMESETT RD</t>
  </si>
  <si>
    <t>ARNOLD ROBERT J</t>
  </si>
  <si>
    <t>54//4//</t>
  </si>
  <si>
    <t>54-5</t>
  </si>
  <si>
    <t>156 CROMESETT RD</t>
  </si>
  <si>
    <t>POND IRENE M TRUSTEE OF NYSSA</t>
  </si>
  <si>
    <t>54//5//</t>
  </si>
  <si>
    <t>UNK1361</t>
  </si>
  <si>
    <t>PRESERVATION LN</t>
  </si>
  <si>
    <t>Not in new Assr DB, Makepe?, old info</t>
  </si>
  <si>
    <t>34-D</t>
  </si>
  <si>
    <t>30 LONG BCH RD</t>
  </si>
  <si>
    <t>HURD GEORGE N</t>
  </si>
  <si>
    <t>34///D/</t>
  </si>
  <si>
    <t>54-2</t>
  </si>
  <si>
    <t>140 CROMESETT RD</t>
  </si>
  <si>
    <t>VEIGA JOHN J JR</t>
  </si>
  <si>
    <t>54//2//</t>
  </si>
  <si>
    <t>54-3</t>
  </si>
  <si>
    <t>146 CROMESETT RD</t>
  </si>
  <si>
    <t>POOLE W RICHMOND ET AL</t>
  </si>
  <si>
    <t>54//3//</t>
  </si>
  <si>
    <t>UNK1362</t>
  </si>
  <si>
    <t>UNK1363</t>
  </si>
  <si>
    <t>34-1011</t>
  </si>
  <si>
    <t>WOODWORTH STEWART C III&amp;TANNER</t>
  </si>
  <si>
    <t>34//1011//</t>
  </si>
  <si>
    <t>50B-1-67</t>
  </si>
  <si>
    <t>0 LOTHROP AVE</t>
  </si>
  <si>
    <t>BENNETT LYMAN E</t>
  </si>
  <si>
    <t>50/B1/67//</t>
  </si>
  <si>
    <t>UNK1360</t>
  </si>
  <si>
    <t>UNK1359</t>
  </si>
  <si>
    <t>UNK1364</t>
  </si>
  <si>
    <t>54-1017</t>
  </si>
  <si>
    <t>CROWLEY JOHN J</t>
  </si>
  <si>
    <t>54//1017//</t>
  </si>
  <si>
    <t>50A-C8</t>
  </si>
  <si>
    <t>0 PLEASANT ST  OFF</t>
  </si>
  <si>
    <t>VENDETTI JOSEPH L JR</t>
  </si>
  <si>
    <t>50/A/C8//</t>
  </si>
  <si>
    <t>50B-1-41</t>
  </si>
  <si>
    <t>17 MURPHY ST</t>
  </si>
  <si>
    <t>FERREIRA BELLA</t>
  </si>
  <si>
    <t>50/B1/41//</t>
  </si>
  <si>
    <t>54-1</t>
  </si>
  <si>
    <t>136 CROMESETT RD</t>
  </si>
  <si>
    <t>54//1//</t>
  </si>
  <si>
    <t>UNK1358</t>
  </si>
  <si>
    <t>UNK1355</t>
  </si>
  <si>
    <t>127 CROMESETT RD</t>
  </si>
  <si>
    <t>YACHATS REALTY CORPORT</t>
  </si>
  <si>
    <t>ROW</t>
  </si>
  <si>
    <t>Not in new Assr DB, NOW PART OF ROW</t>
  </si>
  <si>
    <t>50A-2</t>
  </si>
  <si>
    <t>65 PLEASANT ST</t>
  </si>
  <si>
    <t>50/A/2//</t>
  </si>
  <si>
    <t>Public Water,Public Sewer,Gas</t>
  </si>
  <si>
    <t>50A-C6</t>
  </si>
  <si>
    <t>0 WANKINQUOAH AVE  OFF</t>
  </si>
  <si>
    <t>DEPEDRO DENISE R TRUSTEE</t>
  </si>
  <si>
    <t>50/A/C6//</t>
  </si>
  <si>
    <t>50A-C9</t>
  </si>
  <si>
    <t>0 BAYVIEW ST OFF</t>
  </si>
  <si>
    <t>50/A/C9//</t>
  </si>
  <si>
    <t>35-N</t>
  </si>
  <si>
    <t>25 TOWHEE RD</t>
  </si>
  <si>
    <t>35///N/</t>
  </si>
  <si>
    <t>UNK1366</t>
  </si>
  <si>
    <t>UNK1365</t>
  </si>
  <si>
    <t>34-1010</t>
  </si>
  <si>
    <t>29 LONG BCH RD  OFF</t>
  </si>
  <si>
    <t>WOODWORTH LEE D</t>
  </si>
  <si>
    <t>34//1010//</t>
  </si>
  <si>
    <t>UNK1237</t>
  </si>
  <si>
    <t>BAYVIEW ST</t>
  </si>
  <si>
    <t>50A-1</t>
  </si>
  <si>
    <t>20 MURPHY ST</t>
  </si>
  <si>
    <t>YAKALIS RICHARD J</t>
  </si>
  <si>
    <t>50/A/1//</t>
  </si>
  <si>
    <t>33-I2</t>
  </si>
  <si>
    <t>185 INDIAN NECK RD</t>
  </si>
  <si>
    <t>33//I2//</t>
  </si>
  <si>
    <t>35-1006A1</t>
  </si>
  <si>
    <t>15 LONG BEACH RD</t>
  </si>
  <si>
    <t>JEPSON DORCAS W</t>
  </si>
  <si>
    <t>35//1006/A1/</t>
  </si>
  <si>
    <t>50A-6B</t>
  </si>
  <si>
    <t>79 BAYVIEW ST</t>
  </si>
  <si>
    <t>RUMBOLT STEVEN B</t>
  </si>
  <si>
    <t>50/A/6/B/</t>
  </si>
  <si>
    <t>Public Water,Public Sewer</t>
  </si>
  <si>
    <t>UNK1357</t>
  </si>
  <si>
    <t>50A-3A</t>
  </si>
  <si>
    <t>20 WANKINQUOAH AVE</t>
  </si>
  <si>
    <t>WANKINQUOAH AVE</t>
  </si>
  <si>
    <t>50/A/3/A/</t>
  </si>
  <si>
    <t>All Public</t>
  </si>
  <si>
    <t>36-8</t>
  </si>
  <si>
    <t>11 BOURNE POINT RD</t>
  </si>
  <si>
    <t>NEW ENGLAND FORESTRY FNDTN INC</t>
  </si>
  <si>
    <t>36//8//</t>
  </si>
  <si>
    <t>50A-16B</t>
  </si>
  <si>
    <t>63 PLEASANT ST</t>
  </si>
  <si>
    <t>50/A/16/B/</t>
  </si>
  <si>
    <t>50A-5A</t>
  </si>
  <si>
    <t>16 WANKINQUOAH AVE</t>
  </si>
  <si>
    <t>CHIARALUCE JOSEPH H TRUSTEE</t>
  </si>
  <si>
    <t>50/A/5/A/</t>
  </si>
  <si>
    <t>50A-C3</t>
  </si>
  <si>
    <t>0 BAYVIEW ST</t>
  </si>
  <si>
    <t>SCHIAVONE SILVESTRO S TRUSTEE OF</t>
  </si>
  <si>
    <t>50/A/C3//</t>
  </si>
  <si>
    <t>50A-15</t>
  </si>
  <si>
    <t>24 WANKINQUOAH AVE</t>
  </si>
  <si>
    <t>BERRY WILLIAM A  JR</t>
  </si>
  <si>
    <t>50/A/15//</t>
  </si>
  <si>
    <t>50A-4</t>
  </si>
  <si>
    <t>18 WANKINQUOAH AVE</t>
  </si>
  <si>
    <t>DEPEDRO DENISE R TRUSTEE OF</t>
  </si>
  <si>
    <t>50/A/4//</t>
  </si>
  <si>
    <t>36-1004B</t>
  </si>
  <si>
    <t>12 BOURNE'S HILL RD</t>
  </si>
  <si>
    <t>36//1004/B/</t>
  </si>
  <si>
    <t>36-I7</t>
  </si>
  <si>
    <t>206 INDIAN NECK RD</t>
  </si>
  <si>
    <t>EVANS ELIZABETH S TRUSTEE OF THE</t>
  </si>
  <si>
    <t>36//I7//</t>
  </si>
  <si>
    <t>UNK1356</t>
  </si>
  <si>
    <t>50A-C2</t>
  </si>
  <si>
    <t>NAZARETH LITERARY &amp; BENEVOLENT</t>
  </si>
  <si>
    <t>CHURCH ETC  MDL-00</t>
  </si>
  <si>
    <t>50/A/C2//</t>
  </si>
  <si>
    <t>50A-16A</t>
  </si>
  <si>
    <t>22 WANKINQUOAH AVE</t>
  </si>
  <si>
    <t>50/A/16/A/</t>
  </si>
  <si>
    <t>50A-6A</t>
  </si>
  <si>
    <t>77 BAYVIEW ST</t>
  </si>
  <si>
    <t>MCCADDEN JOHN F &amp; MILDRED G</t>
  </si>
  <si>
    <t>50/A/6/A/</t>
  </si>
  <si>
    <t>33-IA</t>
  </si>
  <si>
    <t>6 TOWHEE RD</t>
  </si>
  <si>
    <t>33//IA//</t>
  </si>
  <si>
    <t>50A-7B</t>
  </si>
  <si>
    <t>76 BAYVIEW ST</t>
  </si>
  <si>
    <t>SCHIAVONE SILVESTRO B TRUSTEE OF</t>
  </si>
  <si>
    <t>50/A/7/B/</t>
  </si>
  <si>
    <t>50A-23A</t>
  </si>
  <si>
    <t>32 BARNES ST</t>
  </si>
  <si>
    <t>MULLEN PATRICIA J</t>
  </si>
  <si>
    <t>BARNES ST</t>
  </si>
  <si>
    <t>50/A/23/A/</t>
  </si>
  <si>
    <t>50A-C1</t>
  </si>
  <si>
    <t>201 SWIFTS BCH RD</t>
  </si>
  <si>
    <t>ROY P NORMAN &amp; MARY D TRUSTEES</t>
  </si>
  <si>
    <t>50/A/C1//</t>
  </si>
  <si>
    <t>50A-19B</t>
  </si>
  <si>
    <t>12 WANKINQUOAH AVE</t>
  </si>
  <si>
    <t>WONG HING F</t>
  </si>
  <si>
    <t>50/A/19/B/</t>
  </si>
  <si>
    <t>50B-2-B2</t>
  </si>
  <si>
    <t>0 SWIFTS BCH RD</t>
  </si>
  <si>
    <t>50/B2/B2//</t>
  </si>
  <si>
    <t>50A-23B</t>
  </si>
  <si>
    <t>30 BARNES ST</t>
  </si>
  <si>
    <t>PETRUCCI ANTHONY J</t>
  </si>
  <si>
    <t>50/A/23/B/</t>
  </si>
  <si>
    <t>50A-A1</t>
  </si>
  <si>
    <t>23 WANKINQUOAH AVE</t>
  </si>
  <si>
    <t>50/A/A1//</t>
  </si>
  <si>
    <t>36-I6</t>
  </si>
  <si>
    <t>5 BOURNE'S HILL RD</t>
  </si>
  <si>
    <t>TCHEREPNINE PETER A</t>
  </si>
  <si>
    <t>36//I6//</t>
  </si>
  <si>
    <t>50A-26A</t>
  </si>
  <si>
    <t>19 WANKINQUOAH AVE</t>
  </si>
  <si>
    <t>ONEILL MICHAEL J &amp; MARY C</t>
  </si>
  <si>
    <t>50/A/26/A/</t>
  </si>
  <si>
    <t>35-1006A2</t>
  </si>
  <si>
    <t>SPRAGGE THOMAS R</t>
  </si>
  <si>
    <t>35//1006/A2/</t>
  </si>
  <si>
    <t>50A-25</t>
  </si>
  <si>
    <t>21 WANKINQUOAH AVE</t>
  </si>
  <si>
    <t>BERRY WILLIAM A JR</t>
  </si>
  <si>
    <t>50/A/25//</t>
  </si>
  <si>
    <t>50B-2-B3</t>
  </si>
  <si>
    <t>0 SWIFTS BCH RD OFF</t>
  </si>
  <si>
    <t>50/B2/B3//</t>
  </si>
  <si>
    <t>50A-7A</t>
  </si>
  <si>
    <t>74 BAYVIEW ST</t>
  </si>
  <si>
    <t>WONG JANE M</t>
  </si>
  <si>
    <t>50/A/7/A/</t>
  </si>
  <si>
    <t>50A-8A</t>
  </si>
  <si>
    <t>8 WANKINQUOAH AVE</t>
  </si>
  <si>
    <t>MCCADDEN JOHN F &amp; MILDRED</t>
  </si>
  <si>
    <t>50/A/8/A/</t>
  </si>
  <si>
    <t>50A-149</t>
  </si>
  <si>
    <t>33 BARNES ST</t>
  </si>
  <si>
    <t>ZUTAUT CHARLENE M</t>
  </si>
  <si>
    <t>50/A/149//</t>
  </si>
  <si>
    <t>54-1004</t>
  </si>
  <si>
    <t>125 CROMESETT RD  OFF</t>
  </si>
  <si>
    <t>EISENMENGER ANNE W TRUSTEE</t>
  </si>
  <si>
    <t>54//1004//</t>
  </si>
  <si>
    <t>36-61</t>
  </si>
  <si>
    <t>10 BOURNE'S HILL RD</t>
  </si>
  <si>
    <t>WAREHAM FIRE DISTRICT</t>
  </si>
  <si>
    <t>36//61//</t>
  </si>
  <si>
    <t>50A-9</t>
  </si>
  <si>
    <t>6 WANKINQUOAH AVE</t>
  </si>
  <si>
    <t>CHURCH ETC  MDL-01</t>
  </si>
  <si>
    <t>50/A/9//</t>
  </si>
  <si>
    <t>50A-A2</t>
  </si>
  <si>
    <t>28 BARNES ST</t>
  </si>
  <si>
    <t>HOWARD HENRY T</t>
  </si>
  <si>
    <t>50/A/A2//</t>
  </si>
  <si>
    <t>50A-27</t>
  </si>
  <si>
    <t>17 WANKINQUOAH AVE</t>
  </si>
  <si>
    <t>VENTURA JOSEPHINE</t>
  </si>
  <si>
    <t>50/A/27//</t>
  </si>
  <si>
    <t>50A-26B</t>
  </si>
  <si>
    <t>59 PLEASANT ST</t>
  </si>
  <si>
    <t>CONNOR JAMES E</t>
  </si>
  <si>
    <t>50/A/26/B/</t>
  </si>
  <si>
    <t>50A-150</t>
  </si>
  <si>
    <t>31 BARNES ST</t>
  </si>
  <si>
    <t>CHERYL LADD &amp; STAFFORD JEAN M</t>
  </si>
  <si>
    <t>50/A/150//</t>
  </si>
  <si>
    <t>50A-10</t>
  </si>
  <si>
    <t>4 WANKINQUOAH AVE</t>
  </si>
  <si>
    <t>ROY P NORMAN</t>
  </si>
  <si>
    <t>50/A/10//</t>
  </si>
  <si>
    <t>50A-28A</t>
  </si>
  <si>
    <t>15 WANKINQUOAH AVE</t>
  </si>
  <si>
    <t>DOWNEY JOHN W</t>
  </si>
  <si>
    <t>50/A/28/A/</t>
  </si>
  <si>
    <t>54-1009</t>
  </si>
  <si>
    <t>120 CROMESETT RD</t>
  </si>
  <si>
    <t>LORD KENNETH JOHN &amp; KIKUCHI</t>
  </si>
  <si>
    <t>54//1009//</t>
  </si>
  <si>
    <t>50A-30A</t>
  </si>
  <si>
    <t>11 WANKINQUOAH AVE</t>
  </si>
  <si>
    <t>LECESSE CHARLES</t>
  </si>
  <si>
    <t>50/A/30/A/</t>
  </si>
  <si>
    <t>50A-28B</t>
  </si>
  <si>
    <t>13 WANKINQUOAH AVE</t>
  </si>
  <si>
    <t>NIELSEN MARY T</t>
  </si>
  <si>
    <t>50/A/28/B/</t>
  </si>
  <si>
    <t>50A-120</t>
  </si>
  <si>
    <t>57 PLEASANT ST</t>
  </si>
  <si>
    <t>FOX BARBARA A</t>
  </si>
  <si>
    <t>50/A/120//</t>
  </si>
  <si>
    <t>50A-123</t>
  </si>
  <si>
    <t>26 BARNES ST</t>
  </si>
  <si>
    <t>MENDEZ ANTHONY</t>
  </si>
  <si>
    <t>50/A/123//</t>
  </si>
  <si>
    <t>50A-151</t>
  </si>
  <si>
    <t>27 BARNES ST</t>
  </si>
  <si>
    <t>PERRONE GIANNINO</t>
  </si>
  <si>
    <t>R13</t>
  </si>
  <si>
    <t>50/A/151//</t>
  </si>
  <si>
    <t>UNK1296</t>
  </si>
  <si>
    <t>COLUMBIA ST</t>
  </si>
  <si>
    <t>50A-12</t>
  </si>
  <si>
    <t>35-1000-A</t>
  </si>
  <si>
    <t>98A EDGEWATER DR</t>
  </si>
  <si>
    <t>OSBORN ROB ET AL TRUSTEES</t>
  </si>
  <si>
    <t>EDGEWATER DR</t>
  </si>
  <si>
    <t>35//1000/A/</t>
  </si>
  <si>
    <t>50A-30B</t>
  </si>
  <si>
    <t>71 BAYVIEW ST</t>
  </si>
  <si>
    <t>ANDERSON SANDRA J</t>
  </si>
  <si>
    <t>50/A/30/B/</t>
  </si>
  <si>
    <t>50A-73</t>
  </si>
  <si>
    <t>58 PLEASANT ST</t>
  </si>
  <si>
    <t>JACOBS FRANK C JR</t>
  </si>
  <si>
    <t>50/A/73//</t>
  </si>
  <si>
    <t>50A-S2A</t>
  </si>
  <si>
    <t>7A WANKINQUOAH AVE</t>
  </si>
  <si>
    <t>REDNER DAVID A</t>
  </si>
  <si>
    <t>50/A/S2/A/</t>
  </si>
  <si>
    <t>50A-S1</t>
  </si>
  <si>
    <t>9 WANKINQUOAH AVE</t>
  </si>
  <si>
    <t>OLEARY PAUL J</t>
  </si>
  <si>
    <t>50/A/S1//</t>
  </si>
  <si>
    <t>50A-122</t>
  </si>
  <si>
    <t>55 PLEASANT ST</t>
  </si>
  <si>
    <t>CHAPMAN MADELINE E LIFE ESTATE</t>
  </si>
  <si>
    <t>50/A/122//</t>
  </si>
  <si>
    <t>50A-152B</t>
  </si>
  <si>
    <t>25 B BARNES ST</t>
  </si>
  <si>
    <t>MATURO RALPH M JR</t>
  </si>
  <si>
    <t>50/A/152/B/</t>
  </si>
  <si>
    <t>54-1005C</t>
  </si>
  <si>
    <t>123 CROMESETT RD</t>
  </si>
  <si>
    <t>BAILLIE ROBIN G</t>
  </si>
  <si>
    <t>54//1005/C/</t>
  </si>
  <si>
    <t>36-I5</t>
  </si>
  <si>
    <t>184 INDIAN NECK RD</t>
  </si>
  <si>
    <t>36//I5//</t>
  </si>
  <si>
    <t>50A-13</t>
  </si>
  <si>
    <t>50A-125</t>
  </si>
  <si>
    <t>24 BARNES ST</t>
  </si>
  <si>
    <t>RUFO ANTONIO</t>
  </si>
  <si>
    <t>50/A/125//</t>
  </si>
  <si>
    <t>UNK1301</t>
  </si>
  <si>
    <t>50A-152A</t>
  </si>
  <si>
    <t>25 A BARNES ST</t>
  </si>
  <si>
    <t>50/A/152/A/</t>
  </si>
  <si>
    <t>50A-72</t>
  </si>
  <si>
    <t>69 BAYVIEW ST</t>
  </si>
  <si>
    <t>MENINNO MICHAEL J</t>
  </si>
  <si>
    <t>50/A/72//</t>
  </si>
  <si>
    <t>50A-S3</t>
  </si>
  <si>
    <t>5 WANKINQUOAH AVE</t>
  </si>
  <si>
    <t>COLLINS JOHN H JR</t>
  </si>
  <si>
    <t>50/A/S3//</t>
  </si>
  <si>
    <t>50A-154</t>
  </si>
  <si>
    <t>10 MURPHY ST</t>
  </si>
  <si>
    <t>LADD CHERYL &amp; STAFFORD JEAN M</t>
  </si>
  <si>
    <t>50/A/154//</t>
  </si>
  <si>
    <t>50A-75</t>
  </si>
  <si>
    <t>56 PLEASANT ST</t>
  </si>
  <si>
    <t>NOONE WALTER A</t>
  </si>
  <si>
    <t>50/A/75//</t>
  </si>
  <si>
    <t>50A-S2B</t>
  </si>
  <si>
    <t>7B WANKINQUOAH AVE</t>
  </si>
  <si>
    <t>50/A/S2/B/</t>
  </si>
  <si>
    <t>50A-153B</t>
  </si>
  <si>
    <t>23B BARNES ST</t>
  </si>
  <si>
    <t>FERNALD PAUL</t>
  </si>
  <si>
    <t>50/A/153/B/</t>
  </si>
  <si>
    <t>50A-124</t>
  </si>
  <si>
    <t>53 PLEASANT ST</t>
  </si>
  <si>
    <t>MASTROIANNI ANTONIO</t>
  </si>
  <si>
    <t>50/A/124//</t>
  </si>
  <si>
    <t>50A-31</t>
  </si>
  <si>
    <t>3 WANKINQUOAH AVE</t>
  </si>
  <si>
    <t>KELLEHER WILLIAM F</t>
  </si>
  <si>
    <t>50/A/31//</t>
  </si>
  <si>
    <t>54-1012</t>
  </si>
  <si>
    <t>MASS AUDUBON SOCIETY, INC</t>
  </si>
  <si>
    <t>54//1012//</t>
  </si>
  <si>
    <t>54-1013</t>
  </si>
  <si>
    <t>54//1013//</t>
  </si>
  <si>
    <t>50A-127</t>
  </si>
  <si>
    <t>22 BARNES ST</t>
  </si>
  <si>
    <t>MITRANO ERASMO G</t>
  </si>
  <si>
    <t>50/A/127//</t>
  </si>
  <si>
    <t>50B-2-B1</t>
  </si>
  <si>
    <t>0 WANKINQUOAH AVE</t>
  </si>
  <si>
    <t>50/B2/B1//</t>
  </si>
  <si>
    <t>50A-32</t>
  </si>
  <si>
    <t>193 SWIFTS BCH RD</t>
  </si>
  <si>
    <t>BLAIS JODY</t>
  </si>
  <si>
    <t>50/A/32//</t>
  </si>
  <si>
    <t>50A-153A</t>
  </si>
  <si>
    <t>23A BARNES ST</t>
  </si>
  <si>
    <t>HURLEY JULIE M</t>
  </si>
  <si>
    <t>50/A/153/A/</t>
  </si>
  <si>
    <t>50A-74</t>
  </si>
  <si>
    <t>67 BAYVIEW ST</t>
  </si>
  <si>
    <t>CALIRI PHILIP R</t>
  </si>
  <si>
    <t>50/A/74//</t>
  </si>
  <si>
    <t>50A-156</t>
  </si>
  <si>
    <t>8 MURPHY ST</t>
  </si>
  <si>
    <t>50/A/156//</t>
  </si>
  <si>
    <t>36-E</t>
  </si>
  <si>
    <t>0 BOURNE'S HILL RD</t>
  </si>
  <si>
    <t>36///E/</t>
  </si>
  <si>
    <t>50A-155B</t>
  </si>
  <si>
    <t>15 BARNES ST</t>
  </si>
  <si>
    <t>MANN CLIFFORD L TRUSTEE</t>
  </si>
  <si>
    <t>50/A/155/B/</t>
  </si>
  <si>
    <t>50A-76B</t>
  </si>
  <si>
    <t>54 PLEASANT ST</t>
  </si>
  <si>
    <t>MITRANO ERASMO G &amp; LISA TR OF</t>
  </si>
  <si>
    <t>TWO FAMILY</t>
  </si>
  <si>
    <t>50/A/76/B/</t>
  </si>
  <si>
    <t>50A-126</t>
  </si>
  <si>
    <t>51 PLEASANT ST</t>
  </si>
  <si>
    <t>50/A/126//</t>
  </si>
  <si>
    <t>50A-S4</t>
  </si>
  <si>
    <t>70 BAYVIEW ST</t>
  </si>
  <si>
    <t>CUNNIFF RICHARD  J</t>
  </si>
  <si>
    <t>50/A/S4//</t>
  </si>
  <si>
    <t>50B-3-A</t>
  </si>
  <si>
    <t>196 SWIFTS BCH RD</t>
  </si>
  <si>
    <t>TENAGLIA RALPH L</t>
  </si>
  <si>
    <t>50/B3//A/</t>
  </si>
  <si>
    <t>50A-129</t>
  </si>
  <si>
    <t>20 BARNES ST</t>
  </si>
  <si>
    <t>FERRARA FLORENCE J LIFE ESTATE</t>
  </si>
  <si>
    <t>50/A/129//</t>
  </si>
  <si>
    <t>55-1007A</t>
  </si>
  <si>
    <t>7 TURNER ST</t>
  </si>
  <si>
    <t>BRADFORD ROBERT G ET ALS</t>
  </si>
  <si>
    <t>TURNER ST</t>
  </si>
  <si>
    <t>55//1007/A/</t>
  </si>
  <si>
    <t>50A-155A</t>
  </si>
  <si>
    <t>21 BARNES ST</t>
  </si>
  <si>
    <t>50/A/155/A/</t>
  </si>
  <si>
    <t>UNK1235</t>
  </si>
  <si>
    <t>50A-S4A</t>
  </si>
  <si>
    <t>68 A B C BAYVIEW ST</t>
  </si>
  <si>
    <t>CUNNIFF RICHARD J</t>
  </si>
  <si>
    <t>50/A/S4/A/</t>
  </si>
  <si>
    <t>33-H</t>
  </si>
  <si>
    <t>171 INDIAN NECK RD</t>
  </si>
  <si>
    <t>HURD GEORGE N ET ALS TRUSTEES</t>
  </si>
  <si>
    <t>33///H/</t>
  </si>
  <si>
    <t>50B-3-1B</t>
  </si>
  <si>
    <t>4 OCEANSIDE DR</t>
  </si>
  <si>
    <t>BONANNO THOMAS</t>
  </si>
  <si>
    <t>50/B3/1/B/</t>
  </si>
  <si>
    <t>50A-76A</t>
  </si>
  <si>
    <t>65 BAYVIEW ST</t>
  </si>
  <si>
    <t>PETROSILLO ELLA M TRUSTEE OF THE</t>
  </si>
  <si>
    <t>50/A/76/A/</t>
  </si>
  <si>
    <t>55-1000</t>
  </si>
  <si>
    <t>0 SHADY LN</t>
  </si>
  <si>
    <t>BOUCHER RICHARD V</t>
  </si>
  <si>
    <t>SHADY LN</t>
  </si>
  <si>
    <t>55//1000//</t>
  </si>
  <si>
    <t>50A-33</t>
  </si>
  <si>
    <t>191 SWIFTS BCH RD</t>
  </si>
  <si>
    <t>TENAGLIA UMBERTO</t>
  </si>
  <si>
    <t>50/A/33//</t>
  </si>
  <si>
    <t>50A-79</t>
  </si>
  <si>
    <t>52 PLEASANT ST</t>
  </si>
  <si>
    <t>DIGIOVANNI PAMELA E &amp; LINDSEY</t>
  </si>
  <si>
    <t>50/A/79//</t>
  </si>
  <si>
    <t>50C-1-D7</t>
  </si>
  <si>
    <t>TAURO ARTHUR L</t>
  </si>
  <si>
    <t>50/C1/D7//</t>
  </si>
  <si>
    <t>50C-1-1028</t>
  </si>
  <si>
    <t>3 OCEANSIDE DR</t>
  </si>
  <si>
    <t>TENAGLIA CLAIRE TRUSTEE</t>
  </si>
  <si>
    <t>50/C1/1028//</t>
  </si>
  <si>
    <t>50A-128</t>
  </si>
  <si>
    <t>49 PLEASANT ST</t>
  </si>
  <si>
    <t>ROCHE LESLEY A &amp; THOMAS F JR</t>
  </si>
  <si>
    <t>50/A/128//</t>
  </si>
  <si>
    <t>35-1001</t>
  </si>
  <si>
    <t>1 LONG BCH RD</t>
  </si>
  <si>
    <t>NELSON GEORGE W JR</t>
  </si>
  <si>
    <t>35//1001//</t>
  </si>
  <si>
    <t>50A-157B</t>
  </si>
  <si>
    <t>19 BARNES ST</t>
  </si>
  <si>
    <t>DOHERTY THERESA M LIFE ESTATE</t>
  </si>
  <si>
    <t>50/A/157/B/</t>
  </si>
  <si>
    <t>50A-131</t>
  </si>
  <si>
    <t>18 BARNES ST</t>
  </si>
  <si>
    <t>FOSTER DOUGLAS L</t>
  </si>
  <si>
    <t>50/A/131//</t>
  </si>
  <si>
    <t>50A-160</t>
  </si>
  <si>
    <t>4 MURPHY ST</t>
  </si>
  <si>
    <t>FOLCHI JULIO A</t>
  </si>
  <si>
    <t>50/A/160//</t>
  </si>
  <si>
    <t>35-1006B</t>
  </si>
  <si>
    <t>0 HIAWATHA PATH</t>
  </si>
  <si>
    <t>HIAWATHA PATH</t>
  </si>
  <si>
    <t>35//1006/B/</t>
  </si>
  <si>
    <t>50A-157A</t>
  </si>
  <si>
    <t>17 BARNES ST</t>
  </si>
  <si>
    <t>GAETA DONNA</t>
  </si>
  <si>
    <t>50/A/157/A/</t>
  </si>
  <si>
    <t>50A-78</t>
  </si>
  <si>
    <t>63 BAYVIEW ST</t>
  </si>
  <si>
    <t>CHURCHILL BRIAN C</t>
  </si>
  <si>
    <t>50/A/78//</t>
  </si>
  <si>
    <t>50A-130C</t>
  </si>
  <si>
    <t>47 PLEASANT ST</t>
  </si>
  <si>
    <t>CORR LINDA M</t>
  </si>
  <si>
    <t>50/A/130/C/</t>
  </si>
  <si>
    <t>50A-81</t>
  </si>
  <si>
    <t>50 PLEASANT ST</t>
  </si>
  <si>
    <t>HOLMES BRIAN J</t>
  </si>
  <si>
    <t>50/A/81//</t>
  </si>
  <si>
    <t>50A-S6</t>
  </si>
  <si>
    <t>64 BAYVIEW ST</t>
  </si>
  <si>
    <t>DECINA NAZARENO</t>
  </si>
  <si>
    <t>50/A/S6//</t>
  </si>
  <si>
    <t>50A-34</t>
  </si>
  <si>
    <t>189 SWIFTS BCH RD</t>
  </si>
  <si>
    <t>MOORE ALICE L</t>
  </si>
  <si>
    <t>50/A/34//</t>
  </si>
  <si>
    <t>50A-130A</t>
  </si>
  <si>
    <t>FLAVIN STEVEN J</t>
  </si>
  <si>
    <t>50/A/130/A/</t>
  </si>
  <si>
    <t>50A-159B</t>
  </si>
  <si>
    <t>FOLCHI FRANK J ET AL</t>
  </si>
  <si>
    <t>50/A/159/B/</t>
  </si>
  <si>
    <t>50B-3-B</t>
  </si>
  <si>
    <t>192 SWIFTS BCH RD</t>
  </si>
  <si>
    <t>TENAGLIA ALDO F</t>
  </si>
  <si>
    <t>50/B3//B/</t>
  </si>
  <si>
    <t>50C-1-1026</t>
  </si>
  <si>
    <t>5 OCEANSIDE DR</t>
  </si>
  <si>
    <t>HAUPT BARBARA DEIGHTON  &amp;</t>
  </si>
  <si>
    <t>50/C1/1026//</t>
  </si>
  <si>
    <t>50A-133</t>
  </si>
  <si>
    <t>16 BARNES ST</t>
  </si>
  <si>
    <t>NASON MALCOLM W</t>
  </si>
  <si>
    <t>50/A/133//</t>
  </si>
  <si>
    <t>50A-S4B</t>
  </si>
  <si>
    <t>66 A B BAYVIEW ST</t>
  </si>
  <si>
    <t>50/A/S4/B/</t>
  </si>
  <si>
    <t>50A-80B</t>
  </si>
  <si>
    <t>61 BAYVIEW ST OFF</t>
  </si>
  <si>
    <t>WHITE JAKE</t>
  </si>
  <si>
    <t>50/A/80/B/</t>
  </si>
  <si>
    <t>54-1005D</t>
  </si>
  <si>
    <t>121 CROMESETT RD</t>
  </si>
  <si>
    <t>MEDEIROS SUZANNE O</t>
  </si>
  <si>
    <t>54//1005/D/</t>
  </si>
  <si>
    <t>50A-159A</t>
  </si>
  <si>
    <t>13 BARNES ST</t>
  </si>
  <si>
    <t>KIRSHY DENNIS A JR</t>
  </si>
  <si>
    <t>50/A/159/A/</t>
  </si>
  <si>
    <t>50A-130B</t>
  </si>
  <si>
    <t>45 PLEASANT ST</t>
  </si>
  <si>
    <t>DESCHENES WILLIAM A</t>
  </si>
  <si>
    <t>50/A/130/B/</t>
  </si>
  <si>
    <t>50C-1-66</t>
  </si>
  <si>
    <t>0 OCEANSIDE DR OFF</t>
  </si>
  <si>
    <t>TENAGLIA RALPH TRUSTEE OF THE</t>
  </si>
  <si>
    <t>50/C1/66//</t>
  </si>
  <si>
    <t>54-1011</t>
  </si>
  <si>
    <t>54//1011//</t>
  </si>
  <si>
    <t>50A-80A</t>
  </si>
  <si>
    <t>61 BAYVIEW ST</t>
  </si>
  <si>
    <t>ROOMEY RICHARD</t>
  </si>
  <si>
    <t>50/A/80/A/</t>
  </si>
  <si>
    <t>50A-83</t>
  </si>
  <si>
    <t>48 PLEASANT ST</t>
  </si>
  <si>
    <t>CALLAGHAN WILLIAM M</t>
  </si>
  <si>
    <t>50/A/83//</t>
  </si>
  <si>
    <t>54-1010</t>
  </si>
  <si>
    <t>54//1010//</t>
  </si>
  <si>
    <t>55-T10</t>
  </si>
  <si>
    <t>0 TURNER ST  OFF</t>
  </si>
  <si>
    <t>FREITAS JOSEPH F</t>
  </si>
  <si>
    <t>55//T10//</t>
  </si>
  <si>
    <t>50B-3-4A</t>
  </si>
  <si>
    <t>190 SWIFTS BCH RD</t>
  </si>
  <si>
    <t>SAUVAGEAU ROSE A</t>
  </si>
  <si>
    <t>50/B3/4/A/</t>
  </si>
  <si>
    <t>50A-132</t>
  </si>
  <si>
    <t>43 PLEASANT ST</t>
  </si>
  <si>
    <t>VERCOLLONE ROY</t>
  </si>
  <si>
    <t>50/A/132//</t>
  </si>
  <si>
    <t>55-1008</t>
  </si>
  <si>
    <t>55//1008//</t>
  </si>
  <si>
    <t>UNK1369</t>
  </si>
  <si>
    <t>35-L</t>
  </si>
  <si>
    <t>169 INDIAN NECK RD</t>
  </si>
  <si>
    <t>HURD GEORGE N ET ALS</t>
  </si>
  <si>
    <t>35///L/</t>
  </si>
  <si>
    <t>50A-161</t>
  </si>
  <si>
    <t>11 BARNES ST</t>
  </si>
  <si>
    <t>PADULA ANITA D</t>
  </si>
  <si>
    <t>50/A/161//</t>
  </si>
  <si>
    <t>50A-162</t>
  </si>
  <si>
    <t>2 MURPHY ST</t>
  </si>
  <si>
    <t>LUCCHESI JANICE S</t>
  </si>
  <si>
    <t>50/A/162//</t>
  </si>
  <si>
    <t>50C-1-D3</t>
  </si>
  <si>
    <t>0 RUGGLES ST  OFF</t>
  </si>
  <si>
    <t>50/C1/D3//</t>
  </si>
  <si>
    <t>50A-135A</t>
  </si>
  <si>
    <t>14 BARNES ST</t>
  </si>
  <si>
    <t>VITA WAREHAM REALTY TRUST</t>
  </si>
  <si>
    <t>50/A/135/A/</t>
  </si>
  <si>
    <t>50A-35</t>
  </si>
  <si>
    <t>187 SWIFTS BCH RD</t>
  </si>
  <si>
    <t>BITTO DOMINIC J</t>
  </si>
  <si>
    <t>50/A/35//</t>
  </si>
  <si>
    <t>55-T4</t>
  </si>
  <si>
    <t>14 TURNER ST</t>
  </si>
  <si>
    <t>MACAULAY ROBERT C</t>
  </si>
  <si>
    <t>55//T4//</t>
  </si>
  <si>
    <t>50C-1-65</t>
  </si>
  <si>
    <t>0 RUGGLES ST</t>
  </si>
  <si>
    <t>50/C1/65//</t>
  </si>
  <si>
    <t>50C-1-R6</t>
  </si>
  <si>
    <t>7 OCEANSIDE DR</t>
  </si>
  <si>
    <t>SORGI ANNA M TRUSTEE</t>
  </si>
  <si>
    <t>50/C1/R6//</t>
  </si>
  <si>
    <t>50A-S5</t>
  </si>
  <si>
    <t>62 BAYVIEW ST</t>
  </si>
  <si>
    <t>LECCESE ALESSANDRO &amp; ELAINE TRS</t>
  </si>
  <si>
    <t>50/A/S5//</t>
  </si>
  <si>
    <t>35-1004A</t>
  </si>
  <si>
    <t>5 LONG BEACH WAY</t>
  </si>
  <si>
    <t>CARDOSO ANGELINA VIEIRA EXEC</t>
  </si>
  <si>
    <t>35//1004/A/</t>
  </si>
  <si>
    <t>50A-82</t>
  </si>
  <si>
    <t>59 BAYVIEW ST</t>
  </si>
  <si>
    <t>WILSON JUDITH M</t>
  </si>
  <si>
    <t>50/A/82//</t>
  </si>
  <si>
    <t>54-1008</t>
  </si>
  <si>
    <t>112 CROMESETT RD</t>
  </si>
  <si>
    <t>54//1008//</t>
  </si>
  <si>
    <t>50A-85B</t>
  </si>
  <si>
    <t>46B PLEASANT ST</t>
  </si>
  <si>
    <t>BETANCOURT IRMA A</t>
  </si>
  <si>
    <t>50/A/85/B/</t>
  </si>
  <si>
    <t>50C-1-D4</t>
  </si>
  <si>
    <t>5 RUGGLES ST</t>
  </si>
  <si>
    <t>ALEGI AMEDEO</t>
  </si>
  <si>
    <t>50/C1/D4//</t>
  </si>
  <si>
    <t>UNK1368</t>
  </si>
  <si>
    <t>50-1031</t>
  </si>
  <si>
    <t>0 ROBY ST</t>
  </si>
  <si>
    <t>50//1031//</t>
  </si>
  <si>
    <t>35-64</t>
  </si>
  <si>
    <t>12 ALDEN RD</t>
  </si>
  <si>
    <t>MILLER BRIAN D</t>
  </si>
  <si>
    <t>35//64//</t>
  </si>
  <si>
    <t>50A-85A</t>
  </si>
  <si>
    <t>46A PLEASANT ST</t>
  </si>
  <si>
    <t>GLUVNA WILLIAM M</t>
  </si>
  <si>
    <t>50/A/85/A/</t>
  </si>
  <si>
    <t>36-13B</t>
  </si>
  <si>
    <t>18 GLENWOOD CIR</t>
  </si>
  <si>
    <t>SAVARY DONALD</t>
  </si>
  <si>
    <t>36//13/B/</t>
  </si>
  <si>
    <t>50B-3-5</t>
  </si>
  <si>
    <t>188 SWIFTS BCH RD</t>
  </si>
  <si>
    <t>50/B3/5//</t>
  </si>
  <si>
    <t>50A-134</t>
  </si>
  <si>
    <t>41 PLEASANT ST</t>
  </si>
  <si>
    <t>BROWN WALTER A</t>
  </si>
  <si>
    <t>50/A/134//</t>
  </si>
  <si>
    <t>50A-163B</t>
  </si>
  <si>
    <t>9 BARNES ST</t>
  </si>
  <si>
    <t>CARR MICHAEL P</t>
  </si>
  <si>
    <t>50/A/163/B/</t>
  </si>
  <si>
    <t>55-T1</t>
  </si>
  <si>
    <t>SIMPSON EDWARD E</t>
  </si>
  <si>
    <t>55//T1//</t>
  </si>
  <si>
    <t>50C-1-R8</t>
  </si>
  <si>
    <t>ALEGI AMEDEO, ET ALS</t>
  </si>
  <si>
    <t>50/C1/R8//</t>
  </si>
  <si>
    <t>35-1004B</t>
  </si>
  <si>
    <t>5 LONG BCH RD</t>
  </si>
  <si>
    <t>RYDER REBECCA ELIZABETH</t>
  </si>
  <si>
    <t>35//1004/B/</t>
  </si>
  <si>
    <t>50C-1-D5</t>
  </si>
  <si>
    <t>50/C1/D5//</t>
  </si>
  <si>
    <t>50A-163A</t>
  </si>
  <si>
    <t>7 BARNES ST</t>
  </si>
  <si>
    <t>BARTON MILDRED C</t>
  </si>
  <si>
    <t>50/A/163/A/</t>
  </si>
  <si>
    <t>50A-84</t>
  </si>
  <si>
    <t>57 BAYVIEW ST</t>
  </si>
  <si>
    <t>MEISTER FRANKLIN A &amp; ALICE</t>
  </si>
  <si>
    <t>50/A/84//</t>
  </si>
  <si>
    <t>50A-137A</t>
  </si>
  <si>
    <t>12 BARNES ST</t>
  </si>
  <si>
    <t>GONZALEZ VICTOR</t>
  </si>
  <si>
    <t>50/A/137/A/</t>
  </si>
  <si>
    <t>50A-87</t>
  </si>
  <si>
    <t>44 PLEASANT ST</t>
  </si>
  <si>
    <t>SULLIVAN LINDA A</t>
  </si>
  <si>
    <t>50/A/87//</t>
  </si>
  <si>
    <t>36-9A</t>
  </si>
  <si>
    <t>170 INDIAN NECK RD</t>
  </si>
  <si>
    <t>BALDWIN ROSE W ET ALS</t>
  </si>
  <si>
    <t>61B NATURE</t>
  </si>
  <si>
    <t>36//9/A/</t>
  </si>
  <si>
    <t>50A-136</t>
  </si>
  <si>
    <t>39 PLEASANT ST</t>
  </si>
  <si>
    <t>SCUCCIMARRA CARMINA</t>
  </si>
  <si>
    <t>50/A/136//</t>
  </si>
  <si>
    <t>50C-1-R9</t>
  </si>
  <si>
    <t>7 RUGGLES ST</t>
  </si>
  <si>
    <t>50/C1/R9//</t>
  </si>
  <si>
    <t>50A-37</t>
  </si>
  <si>
    <t>183 SWIFTS BCH RD</t>
  </si>
  <si>
    <t>SOUZA JOSEPH L</t>
  </si>
  <si>
    <t>50/A/37//</t>
  </si>
  <si>
    <t>50A-S8</t>
  </si>
  <si>
    <t>56 BAYVIEW ST</t>
  </si>
  <si>
    <t>KIDDIE ROBERT S LIFE ESTATE</t>
  </si>
  <si>
    <t>50/A/S8//</t>
  </si>
  <si>
    <t>50A-139A</t>
  </si>
  <si>
    <t>10 BARNES ST</t>
  </si>
  <si>
    <t>ODONNELL PAUL R</t>
  </si>
  <si>
    <t>50/A/139/A/</t>
  </si>
  <si>
    <t>55-1006</t>
  </si>
  <si>
    <t>0 SHADY LN  OFF</t>
  </si>
  <si>
    <t>NELSON GEORGE G</t>
  </si>
  <si>
    <t>55//1006//</t>
  </si>
  <si>
    <t>50B-3-6B</t>
  </si>
  <si>
    <t>186 SWIFTS BCH RD</t>
  </si>
  <si>
    <t>LIGOR MICHAEL J TRUSTEE</t>
  </si>
  <si>
    <t>50/B3/6/B/</t>
  </si>
  <si>
    <t>50C-1-R1B</t>
  </si>
  <si>
    <t>11 OCEANSIDE DR</t>
  </si>
  <si>
    <t>DUNN ROBERT</t>
  </si>
  <si>
    <t>50/C1/R1/B/</t>
  </si>
  <si>
    <t>50B-3-6C</t>
  </si>
  <si>
    <t>14 OCEANSIDE DR</t>
  </si>
  <si>
    <t>LIGOR PETER J &amp; HELENA</t>
  </si>
  <si>
    <t>50/B3/6/C/</t>
  </si>
  <si>
    <t>50A-165</t>
  </si>
  <si>
    <t>5 BARNES ST</t>
  </si>
  <si>
    <t>LALOS CAROL E</t>
  </si>
  <si>
    <t>50/A/165//</t>
  </si>
  <si>
    <t>50A-S9</t>
  </si>
  <si>
    <t>8 EVERETT AVE</t>
  </si>
  <si>
    <t>MEISTER STEPHEN</t>
  </si>
  <si>
    <t>50/A/S9//</t>
  </si>
  <si>
    <t>35-63</t>
  </si>
  <si>
    <t>10 ALDEN RD</t>
  </si>
  <si>
    <t>CARDOSO ANGELINA VIEIRA</t>
  </si>
  <si>
    <t>35//63//</t>
  </si>
  <si>
    <t>50A-139B</t>
  </si>
  <si>
    <t>10R BARNES ST</t>
  </si>
  <si>
    <t>MONT MOLLY</t>
  </si>
  <si>
    <t>50/A/139/B/</t>
  </si>
  <si>
    <t>50C-1-D6</t>
  </si>
  <si>
    <t>50/C1/D6//</t>
  </si>
  <si>
    <t>50A-86</t>
  </si>
  <si>
    <t>55 BAYVIEW ST</t>
  </si>
  <si>
    <t>MEISTER DANIEL W</t>
  </si>
  <si>
    <t>50/A/86//</t>
  </si>
  <si>
    <t>36-13A</t>
  </si>
  <si>
    <t>16 GLENWOOD CIR</t>
  </si>
  <si>
    <t>ROY JOSEPH G</t>
  </si>
  <si>
    <t>36//13/A/</t>
  </si>
  <si>
    <t>55-1007B</t>
  </si>
  <si>
    <t>10 TURNER ST</t>
  </si>
  <si>
    <t>BRADFORD JEAN F</t>
  </si>
  <si>
    <t>55//1007/B/</t>
  </si>
  <si>
    <t>50A-138B</t>
  </si>
  <si>
    <t>37B PLEASANT ST</t>
  </si>
  <si>
    <t>HENDERSON WARREN J</t>
  </si>
  <si>
    <t>50/A/138/B/</t>
  </si>
  <si>
    <t>35-1005</t>
  </si>
  <si>
    <t>20 ALDEN RD</t>
  </si>
  <si>
    <t>35//1005//</t>
  </si>
  <si>
    <t>50A-S10</t>
  </si>
  <si>
    <t>6 EVERETT AVE</t>
  </si>
  <si>
    <t>SMITH JOHN A</t>
  </si>
  <si>
    <t>50/A/S10//</t>
  </si>
  <si>
    <t>35-61</t>
  </si>
  <si>
    <t>6 ALDEN RD</t>
  </si>
  <si>
    <t>35//61//</t>
  </si>
  <si>
    <t>50A-89</t>
  </si>
  <si>
    <t>42 PLEASANT ST</t>
  </si>
  <si>
    <t>SWANSON HOWARD L</t>
  </si>
  <si>
    <t>50/A/89//</t>
  </si>
  <si>
    <t>50C-1-R2A</t>
  </si>
  <si>
    <t>6 RUGGLES ST</t>
  </si>
  <si>
    <t>BOSTWICK JOHN A</t>
  </si>
  <si>
    <t>50/C1/R2/A/</t>
  </si>
  <si>
    <t>35-62</t>
  </si>
  <si>
    <t>8 ALDEN RD</t>
  </si>
  <si>
    <t>35//62//</t>
  </si>
  <si>
    <t>50A-167D</t>
  </si>
  <si>
    <t>10 COLUMBIA ST</t>
  </si>
  <si>
    <t>REILLY AMELIA C TRUSTEE</t>
  </si>
  <si>
    <t>50/A/167/D/</t>
  </si>
  <si>
    <t>50A-38</t>
  </si>
  <si>
    <t>181 SWIFTS BCH RD</t>
  </si>
  <si>
    <t>GONSALVES JOANNA P</t>
  </si>
  <si>
    <t>50/A/38//</t>
  </si>
  <si>
    <t>50A-141</t>
  </si>
  <si>
    <t>8 BARNES ST</t>
  </si>
  <si>
    <t>PETROSILLO DOMENICO</t>
  </si>
  <si>
    <t>50/A/141//</t>
  </si>
  <si>
    <t>50C-1-R1A</t>
  </si>
  <si>
    <t>13 OCEANSIDE DR</t>
  </si>
  <si>
    <t>ARGUIN RUTH G</t>
  </si>
  <si>
    <t>50/C1/R1/A/</t>
  </si>
  <si>
    <t>50A-138A</t>
  </si>
  <si>
    <t>37A PLEASANT ST</t>
  </si>
  <si>
    <t>SCHEPIS JOSEPH A</t>
  </si>
  <si>
    <t>50/A/138/A/</t>
  </si>
  <si>
    <t>50A-1002</t>
  </si>
  <si>
    <t>0 COLUMBIA ST</t>
  </si>
  <si>
    <t>WAREHAM LAND TRUST INC</t>
  </si>
  <si>
    <t>50/A/1002//</t>
  </si>
  <si>
    <t>50B-3-7B</t>
  </si>
  <si>
    <t>184 SWIFTS BCH RD</t>
  </si>
  <si>
    <t>50/B3/7/B/</t>
  </si>
  <si>
    <t>50A-167C</t>
  </si>
  <si>
    <t>3 BARNES ST</t>
  </si>
  <si>
    <t>BETTENCOURT MANUEL S</t>
  </si>
  <si>
    <t>50/A/167/C/</t>
  </si>
  <si>
    <t>50A-88</t>
  </si>
  <si>
    <t>53 BAYVIEW ST</t>
  </si>
  <si>
    <t>GUARINO GERALD J</t>
  </si>
  <si>
    <t>50/A/88//</t>
  </si>
  <si>
    <t>35-60</t>
  </si>
  <si>
    <t>4 ALDEN RD</t>
  </si>
  <si>
    <t>SWISHER ARLYN</t>
  </si>
  <si>
    <t>35//60//</t>
  </si>
  <si>
    <t>50A-39B</t>
  </si>
  <si>
    <t>4 EVERETT AVE</t>
  </si>
  <si>
    <t>SCIARAFFA VINCENT A</t>
  </si>
  <si>
    <t>50/A/39/B/</t>
  </si>
  <si>
    <t>37-1000</t>
  </si>
  <si>
    <t>0 GREAT NECK RD  OFF</t>
  </si>
  <si>
    <t>37//1000//</t>
  </si>
  <si>
    <t>50A-167B</t>
  </si>
  <si>
    <t>REILLY AMELIA C TRUSTEE OF</t>
  </si>
  <si>
    <t>50/A/167/B/</t>
  </si>
  <si>
    <t>35-66</t>
  </si>
  <si>
    <t>16 ALDEN RD</t>
  </si>
  <si>
    <t>CARDOZA NATALIE</t>
  </si>
  <si>
    <t>35//66//</t>
  </si>
  <si>
    <t>50A-140</t>
  </si>
  <si>
    <t>35 PLEASANT ST</t>
  </si>
  <si>
    <t>PATALANO RAYMOND</t>
  </si>
  <si>
    <t>50/A/140//</t>
  </si>
  <si>
    <t>35-121</t>
  </si>
  <si>
    <t>1 HIAWATHA PATH</t>
  </si>
  <si>
    <t>35//121//</t>
  </si>
  <si>
    <t>50A-143A</t>
  </si>
  <si>
    <t>6B BARNES ST</t>
  </si>
  <si>
    <t>ARMATA KRISTEN M</t>
  </si>
  <si>
    <t>50/A/143/A/</t>
  </si>
  <si>
    <t>36-1001B2</t>
  </si>
  <si>
    <t>0 INDIAN NECK RD  OFF</t>
  </si>
  <si>
    <t>KNIGHT ROLF T</t>
  </si>
  <si>
    <t>NONPRNECLD</t>
  </si>
  <si>
    <t>36//1001/B2/</t>
  </si>
  <si>
    <t>50B-3-S4A</t>
  </si>
  <si>
    <t>15 OCEANSIDE DR</t>
  </si>
  <si>
    <t>ARGUIN ROLAND G &amp; RUTH G</t>
  </si>
  <si>
    <t>50/B3/S4/A/</t>
  </si>
  <si>
    <t>50A-39A</t>
  </si>
  <si>
    <t>179 SWIFTS BCH RD</t>
  </si>
  <si>
    <t>HAMPL LOUIS E</t>
  </si>
  <si>
    <t>50/A/39/A/</t>
  </si>
  <si>
    <t>50A-91</t>
  </si>
  <si>
    <t>38 PLEASANT ST</t>
  </si>
  <si>
    <t>SWIFTS BEACH IMPROVEMENT</t>
  </si>
  <si>
    <t>PROF ASSOC</t>
  </si>
  <si>
    <t>50/A/91//</t>
  </si>
  <si>
    <t>50A-90B</t>
  </si>
  <si>
    <t>51B BAYVIEW ST</t>
  </si>
  <si>
    <t>BACKSTROM LILLIAN A TRUSTEE</t>
  </si>
  <si>
    <t>50/A/90/B/</t>
  </si>
  <si>
    <t>50A-167A</t>
  </si>
  <si>
    <t>1 BARNES ST</t>
  </si>
  <si>
    <t>LAPIERRE FLORENCE</t>
  </si>
  <si>
    <t>50/A/167/A/</t>
  </si>
  <si>
    <t>50B-3-8</t>
  </si>
  <si>
    <t>182 SWIFTS BCH RD</t>
  </si>
  <si>
    <t>CALABRESE ALBERT V</t>
  </si>
  <si>
    <t>50/B3/8//</t>
  </si>
  <si>
    <t>54-1007</t>
  </si>
  <si>
    <t>MASS  AUDUBON SOCIETY, INC</t>
  </si>
  <si>
    <t>54//1007//</t>
  </si>
  <si>
    <t>50A-143B</t>
  </si>
  <si>
    <t>DASILVA MANUEL A</t>
  </si>
  <si>
    <t>50/A/143/B/</t>
  </si>
  <si>
    <t>50A-44</t>
  </si>
  <si>
    <t>54 BAYVIEW ST</t>
  </si>
  <si>
    <t>DECLEMENTE LOUISE A</t>
  </si>
  <si>
    <t>50/A/44//</t>
  </si>
  <si>
    <t>50A-142</t>
  </si>
  <si>
    <t>33 PLEASANT ST</t>
  </si>
  <si>
    <t>CALIRI THERESA &amp; RONALD TRUSTEES</t>
  </si>
  <si>
    <t>50/A/142//</t>
  </si>
  <si>
    <t>50A-145A</t>
  </si>
  <si>
    <t>4A BARNES ST</t>
  </si>
  <si>
    <t>SWIFTS BARNES CORP</t>
  </si>
  <si>
    <t>50/A/145/A/</t>
  </si>
  <si>
    <t>50A-90A</t>
  </si>
  <si>
    <t>51A BAYVIEW ST</t>
  </si>
  <si>
    <t>INCARDONE JOHN M</t>
  </si>
  <si>
    <t>50/A/90/A/</t>
  </si>
  <si>
    <t>50A-1013</t>
  </si>
  <si>
    <t>17 COLUMBIA ST</t>
  </si>
  <si>
    <t>LECESSE ROBYN L</t>
  </si>
  <si>
    <t>50/A/1013//</t>
  </si>
  <si>
    <t>UNK1078</t>
  </si>
  <si>
    <t>50B-3-S5</t>
  </si>
  <si>
    <t>17 OCEANSIDE DR</t>
  </si>
  <si>
    <t>ALLARD KATHY ROWSELL</t>
  </si>
  <si>
    <t>50/B3/S5//</t>
  </si>
  <si>
    <t>50D-1</t>
  </si>
  <si>
    <t>5 ROBY ST</t>
  </si>
  <si>
    <t>SCHOEPPLEIN ROBERT W</t>
  </si>
  <si>
    <t>50/D/1//</t>
  </si>
  <si>
    <t>50A-43</t>
  </si>
  <si>
    <t>7 EVERETT AVE</t>
  </si>
  <si>
    <t>BEDARD DAVID A</t>
  </si>
  <si>
    <t>50/A/43//</t>
  </si>
  <si>
    <t>55-1001</t>
  </si>
  <si>
    <t>58 SHADY LN</t>
  </si>
  <si>
    <t>MESSIER JON J</t>
  </si>
  <si>
    <t>55//1001//</t>
  </si>
  <si>
    <t>50A-41C</t>
  </si>
  <si>
    <t>3 EVERETT AVE</t>
  </si>
  <si>
    <t>DIEHL ROBERT E &amp; JUNE W TRUSTEES</t>
  </si>
  <si>
    <t>50/A/41/C/</t>
  </si>
  <si>
    <t>50B-3-9</t>
  </si>
  <si>
    <t>180 SWIFTS BCH RD</t>
  </si>
  <si>
    <t>SCHMIDT JEANNE H</t>
  </si>
  <si>
    <t>50/B3/9//</t>
  </si>
  <si>
    <t>50A-92</t>
  </si>
  <si>
    <t>49 BAYVIEW ST</t>
  </si>
  <si>
    <t>SMITH JAMES H</t>
  </si>
  <si>
    <t>50/A/92//</t>
  </si>
  <si>
    <t>55-1002</t>
  </si>
  <si>
    <t>ST LAWRENCE WALTER G</t>
  </si>
  <si>
    <t>55//1002//</t>
  </si>
  <si>
    <t>50A-42</t>
  </si>
  <si>
    <t>5 EVERETT AVE</t>
  </si>
  <si>
    <t>BUCK STEPHEN J</t>
  </si>
  <si>
    <t>50/A/42//</t>
  </si>
  <si>
    <t>50A-145B</t>
  </si>
  <si>
    <t>4B BARNES ST</t>
  </si>
  <si>
    <t>50/A/145/B/</t>
  </si>
  <si>
    <t>50D-3</t>
  </si>
  <si>
    <t>7 ROBY ST</t>
  </si>
  <si>
    <t>HELLMUTH GEORGIANN L TRUSTEE OF</t>
  </si>
  <si>
    <t>50/D/3//</t>
  </si>
  <si>
    <t>50A-40B</t>
  </si>
  <si>
    <t>177 SWIFTS BCH RD</t>
  </si>
  <si>
    <t>DATTILO JOHN</t>
  </si>
  <si>
    <t>50/A/40/B/</t>
  </si>
  <si>
    <t>54-1005E</t>
  </si>
  <si>
    <t>103 CROMESETT RD</t>
  </si>
  <si>
    <t>MCLAUGHLIN ARTHUR C</t>
  </si>
  <si>
    <t>54//1005/E/</t>
  </si>
  <si>
    <t>50A-95</t>
  </si>
  <si>
    <t>36 PLEASANT ST</t>
  </si>
  <si>
    <t>CACCIA LOUIS J &amp; LAURA S LIFE</t>
  </si>
  <si>
    <t>50/A/95//</t>
  </si>
  <si>
    <t>54-1002</t>
  </si>
  <si>
    <t>THE WILDLANDS TRUST OF</t>
  </si>
  <si>
    <t>54//1002//</t>
  </si>
  <si>
    <t>35-72</t>
  </si>
  <si>
    <t>9 ALDEN RD</t>
  </si>
  <si>
    <t>CARMAN IRA C</t>
  </si>
  <si>
    <t>35//72//</t>
  </si>
  <si>
    <t>50A-144</t>
  </si>
  <si>
    <t>31 PLEASANT ST</t>
  </si>
  <si>
    <t>OWEN CATHERINE A &amp; RAGUSA</t>
  </si>
  <si>
    <t>R130</t>
  </si>
  <si>
    <t>50/A/144//</t>
  </si>
  <si>
    <t>50D-15A</t>
  </si>
  <si>
    <t>4 ROBY ST</t>
  </si>
  <si>
    <t>FONTECCHIO ANGELA</t>
  </si>
  <si>
    <t>50/D/15/A/</t>
  </si>
  <si>
    <t>50A-49A</t>
  </si>
  <si>
    <t>50 BAYVIEW ST</t>
  </si>
  <si>
    <t>ENOS PAUL &amp; LAWRENCE</t>
  </si>
  <si>
    <t>50/A/49/A/</t>
  </si>
  <si>
    <t>55-1005</t>
  </si>
  <si>
    <t>50 SHADY LN</t>
  </si>
  <si>
    <t>55//1005//</t>
  </si>
  <si>
    <t>50A-1010</t>
  </si>
  <si>
    <t>13 COLUMBIA ST</t>
  </si>
  <si>
    <t>JANNETTI FRANCIS S</t>
  </si>
  <si>
    <t>50/A/1010//</t>
  </si>
  <si>
    <t>50A-49C</t>
  </si>
  <si>
    <t>8B GALAVOTTI AVE</t>
  </si>
  <si>
    <t>SAWYER MICHAEL</t>
  </si>
  <si>
    <t>50/A/49/C/</t>
  </si>
  <si>
    <t>55-1004</t>
  </si>
  <si>
    <t>54 SHADY LN</t>
  </si>
  <si>
    <t>55//1004//</t>
  </si>
  <si>
    <t>35-73</t>
  </si>
  <si>
    <t>7 ALDEN RD</t>
  </si>
  <si>
    <t>WEBB WARREN F</t>
  </si>
  <si>
    <t>35//73//</t>
  </si>
  <si>
    <t>50A-147A</t>
  </si>
  <si>
    <t>6 COLUMBIA ST</t>
  </si>
  <si>
    <t>WILSON JOHN R</t>
  </si>
  <si>
    <t>50/A/147/A/</t>
  </si>
  <si>
    <t>50D-18</t>
  </si>
  <si>
    <t>3 BEACH ST</t>
  </si>
  <si>
    <t>PILLERI THOMAS P</t>
  </si>
  <si>
    <t>BEACH ST</t>
  </si>
  <si>
    <t>50/D/18//</t>
  </si>
  <si>
    <t>50D-4</t>
  </si>
  <si>
    <t>9 ROBY ST</t>
  </si>
  <si>
    <t>LAVALLEE JOHN J</t>
  </si>
  <si>
    <t>RES ACLNDV  MDL-01</t>
  </si>
  <si>
    <t>50/D/4//</t>
  </si>
  <si>
    <t>50A-94</t>
  </si>
  <si>
    <t>47 BAYVIEW ST</t>
  </si>
  <si>
    <t>DEMATTIA MARY LIFE ESTATE</t>
  </si>
  <si>
    <t>50/A/94//</t>
  </si>
  <si>
    <t>35-59</t>
  </si>
  <si>
    <t>1 ALDEN RD</t>
  </si>
  <si>
    <t>KUCINSKI SUSAN J</t>
  </si>
  <si>
    <t>35//59//</t>
  </si>
  <si>
    <t>50B-3-10B</t>
  </si>
  <si>
    <t>178 SWIFTS BCH RD</t>
  </si>
  <si>
    <t>MENDOLIA ROBERT JOSEPH</t>
  </si>
  <si>
    <t>50/B3/10/B/</t>
  </si>
  <si>
    <t>35-71</t>
  </si>
  <si>
    <t>46 EDGEWATER WAY</t>
  </si>
  <si>
    <t>UGI ELLEN M</t>
  </si>
  <si>
    <t>35//71//</t>
  </si>
  <si>
    <t>50A-48B</t>
  </si>
  <si>
    <t>6B GALAVOTTI AVE</t>
  </si>
  <si>
    <t>ENOS VIRGINIA</t>
  </si>
  <si>
    <t>50/A/48/B/</t>
  </si>
  <si>
    <t>50B-3-10A</t>
  </si>
  <si>
    <t>21 OCEANSIDE DR</t>
  </si>
  <si>
    <t>LYON STEVE</t>
  </si>
  <si>
    <t>50/B3/10/A/</t>
  </si>
  <si>
    <t>50A-97</t>
  </si>
  <si>
    <t>34 PLEASANT ST</t>
  </si>
  <si>
    <t>BOTTA ENRICO</t>
  </si>
  <si>
    <t>50/A/97//</t>
  </si>
  <si>
    <t>35-F</t>
  </si>
  <si>
    <t>161 INDIAN NECK RD</t>
  </si>
  <si>
    <t>ROME BERNARD P</t>
  </si>
  <si>
    <t>35///F/</t>
  </si>
  <si>
    <t>50A-51A</t>
  </si>
  <si>
    <t>10 GALAVOTTI AVE</t>
  </si>
  <si>
    <t>DAILEY LEO A &amp;</t>
  </si>
  <si>
    <t>50/A/51/A/</t>
  </si>
  <si>
    <t>35-1</t>
  </si>
  <si>
    <t>97 EDGEWATER DR</t>
  </si>
  <si>
    <t>PATRICK PHILIP P TRUSTEE</t>
  </si>
  <si>
    <t>35//1//</t>
  </si>
  <si>
    <t>50A-146A</t>
  </si>
  <si>
    <t>29 PLEASANT ST</t>
  </si>
  <si>
    <t>SANTUCCI ROBERT A &amp; VIRGINIA A</t>
  </si>
  <si>
    <t>50/A/146/A/</t>
  </si>
  <si>
    <t>50A-47B</t>
  </si>
  <si>
    <t>4R GALAVOTTI AVE</t>
  </si>
  <si>
    <t>MELO LAUDALINA SOUSA</t>
  </si>
  <si>
    <t>50/A/47/B/</t>
  </si>
  <si>
    <t>54-1006</t>
  </si>
  <si>
    <t>102 CROMESETT RD</t>
  </si>
  <si>
    <t>54//1006//</t>
  </si>
  <si>
    <t>36-S2</t>
  </si>
  <si>
    <t>1 SPRINKLER LN</t>
  </si>
  <si>
    <t>TURNER ROBERT W</t>
  </si>
  <si>
    <t>SPRINKLER LN</t>
  </si>
  <si>
    <t>36//S2//</t>
  </si>
  <si>
    <t>50D-15B</t>
  </si>
  <si>
    <t>MIGLIORE LEONARD</t>
  </si>
  <si>
    <t>50/D/15/B/</t>
  </si>
  <si>
    <t>50A-1009</t>
  </si>
  <si>
    <t>11 COLUMBIA ST</t>
  </si>
  <si>
    <t>PORZIO STEVEN</t>
  </si>
  <si>
    <t>50/A/1009//</t>
  </si>
  <si>
    <t>35-120</t>
  </si>
  <si>
    <t>94 EDGEWATER DR</t>
  </si>
  <si>
    <t>MURPHY JAMES H</t>
  </si>
  <si>
    <t>35//120//</t>
  </si>
  <si>
    <t>50A-49B</t>
  </si>
  <si>
    <t>8A GALAVOTTI AVE</t>
  </si>
  <si>
    <t>AMARAL ANTONIO M TRUSTEE OF</t>
  </si>
  <si>
    <t>50/A/49/B/</t>
  </si>
  <si>
    <t>50A-146B</t>
  </si>
  <si>
    <t>4 COLUMBIA ST</t>
  </si>
  <si>
    <t>FRATALIA STEPHEN R</t>
  </si>
  <si>
    <t>50/A/146/B/</t>
  </si>
  <si>
    <t>50A-40A</t>
  </si>
  <si>
    <t>175 SWIFTS BCH RD</t>
  </si>
  <si>
    <t>CONBOY CATHLEEN</t>
  </si>
  <si>
    <t>50/A/40/A/</t>
  </si>
  <si>
    <t>35-102</t>
  </si>
  <si>
    <t>22 ALDEN RD</t>
  </si>
  <si>
    <t>35//102//</t>
  </si>
  <si>
    <t>50D-5</t>
  </si>
  <si>
    <t>11 ROBY ST</t>
  </si>
  <si>
    <t>GONCALVES JOHN S</t>
  </si>
  <si>
    <t>50/D/5//</t>
  </si>
  <si>
    <t>50D-62</t>
  </si>
  <si>
    <t>2 BEACH ST</t>
  </si>
  <si>
    <t>MCDOUGALL LORNE W</t>
  </si>
  <si>
    <t>50/D/62//</t>
  </si>
  <si>
    <t>50D-20</t>
  </si>
  <si>
    <t>7 BEACH ST</t>
  </si>
  <si>
    <t>MALLEGNI CAROL A</t>
  </si>
  <si>
    <t>50/D/20//</t>
  </si>
  <si>
    <t>36-H3</t>
  </si>
  <si>
    <t>162 INDIAN NECK RD</t>
  </si>
  <si>
    <t>JONAS CAROL NELSON</t>
  </si>
  <si>
    <t>36//H3//</t>
  </si>
  <si>
    <t>35-W2</t>
  </si>
  <si>
    <t>30 ALDEN RD</t>
  </si>
  <si>
    <t>MACDONALD WALTER F</t>
  </si>
  <si>
    <t>35//W2//</t>
  </si>
  <si>
    <t>Gas</t>
  </si>
  <si>
    <t>50A-96</t>
  </si>
  <si>
    <t>45 BAYVIEW ST</t>
  </si>
  <si>
    <t>CARLSON ARTHUR E &amp; BARBARA A</t>
  </si>
  <si>
    <t>50/A/96//</t>
  </si>
  <si>
    <t>50D-14</t>
  </si>
  <si>
    <t>8 ROBY ST</t>
  </si>
  <si>
    <t>50/D/14//</t>
  </si>
  <si>
    <t>50A-48A</t>
  </si>
  <si>
    <t>6A GALAVOTTI AVE</t>
  </si>
  <si>
    <t>50/A/48/A/</t>
  </si>
  <si>
    <t>50B-3-11</t>
  </si>
  <si>
    <t>176 SWIFTS BCH RD</t>
  </si>
  <si>
    <t>LOMBARDI LOUIS J &amp;MICHAEL A JR</t>
  </si>
  <si>
    <t>50/B3/11//</t>
  </si>
  <si>
    <t>35-105</t>
  </si>
  <si>
    <t>2 ALDEN RD</t>
  </si>
  <si>
    <t>POTITO ANDREW J</t>
  </si>
  <si>
    <t>35//105//</t>
  </si>
  <si>
    <t>50A-1008</t>
  </si>
  <si>
    <t>9 COLUMBIA ST</t>
  </si>
  <si>
    <t>MORGADO PHYLLIS</t>
  </si>
  <si>
    <t>50/A/1008//</t>
  </si>
  <si>
    <t>50A-148B</t>
  </si>
  <si>
    <t>27 PLEASANT ST</t>
  </si>
  <si>
    <t>JARRET ALAN ALFRED</t>
  </si>
  <si>
    <t>50/A/148/B/</t>
  </si>
  <si>
    <t>50A-46B</t>
  </si>
  <si>
    <t>2 GALAVOTTI AVE</t>
  </si>
  <si>
    <t>BORTONE CARLO</t>
  </si>
  <si>
    <t>50/A/46/B/</t>
  </si>
  <si>
    <t>35-103</t>
  </si>
  <si>
    <t>24 ALDEN RD</t>
  </si>
  <si>
    <t>35//103//</t>
  </si>
  <si>
    <t>50A-47A</t>
  </si>
  <si>
    <t>4 GALAVOTTI AVE</t>
  </si>
  <si>
    <t>MAROTTA KATHLEEN</t>
  </si>
  <si>
    <t>50/A/47/A/</t>
  </si>
  <si>
    <t>50D-61</t>
  </si>
  <si>
    <t>6 BEACH ST</t>
  </si>
  <si>
    <t>PIPITONE LOUIS, CAVALLARO JOANNE</t>
  </si>
  <si>
    <t>50/D/61//</t>
  </si>
  <si>
    <t>35-75</t>
  </si>
  <si>
    <t>3 ALDEN RD</t>
  </si>
  <si>
    <t>GIRARD ANDREW P</t>
  </si>
  <si>
    <t>35//75//</t>
  </si>
  <si>
    <t>35-119</t>
  </si>
  <si>
    <t>92 EDGEWATER DR</t>
  </si>
  <si>
    <t>MAIETTA VIRGINIA P</t>
  </si>
  <si>
    <t>35//119//</t>
  </si>
  <si>
    <t>35-78</t>
  </si>
  <si>
    <t>44 EDGEWATER WAY</t>
  </si>
  <si>
    <t>35//78//</t>
  </si>
  <si>
    <t>35-2</t>
  </si>
  <si>
    <t>95 EDGEWATER DR</t>
  </si>
  <si>
    <t>SIGNORE AUGUSTINE M JR</t>
  </si>
  <si>
    <t>35//2//</t>
  </si>
  <si>
    <t>50D-1037</t>
  </si>
  <si>
    <t>0 SHORE AVE</t>
  </si>
  <si>
    <t>SHORE AVE</t>
  </si>
  <si>
    <t>50/D/1037//</t>
  </si>
  <si>
    <t>50A-99</t>
  </si>
  <si>
    <t>32 PLEASANT ST</t>
  </si>
  <si>
    <t>FOLEY RUTH M</t>
  </si>
  <si>
    <t>50/A/99//</t>
  </si>
  <si>
    <t>55-1003</t>
  </si>
  <si>
    <t>57 SHADY LN</t>
  </si>
  <si>
    <t>WHITE MICHELLE J</t>
  </si>
  <si>
    <t>55//1003//</t>
  </si>
  <si>
    <t>50B-3-11A</t>
  </si>
  <si>
    <t>23 OCEANSIDE DR</t>
  </si>
  <si>
    <t>MAHON JOHN R</t>
  </si>
  <si>
    <t>50/B3/11/A/</t>
  </si>
  <si>
    <t>50D-21</t>
  </si>
  <si>
    <t>9 BEACH ST</t>
  </si>
  <si>
    <t>CARLOZZI FRANK J</t>
  </si>
  <si>
    <t>50/D/21//</t>
  </si>
  <si>
    <t>35-69</t>
  </si>
  <si>
    <t>48 EDGEWATER DR</t>
  </si>
  <si>
    <t>MALONEY PAUL J JR</t>
  </si>
  <si>
    <t>35//69//</t>
  </si>
  <si>
    <t>50D-64</t>
  </si>
  <si>
    <t>1 POND ST</t>
  </si>
  <si>
    <t>BROWN JOHN ODELL</t>
  </si>
  <si>
    <t>50/D/64//</t>
  </si>
  <si>
    <t>36-H9</t>
  </si>
  <si>
    <t>14 GLENWOOD CIR</t>
  </si>
  <si>
    <t>GOVONI JUDY G</t>
  </si>
  <si>
    <t>36//H9//</t>
  </si>
  <si>
    <t>50A-98</t>
  </si>
  <si>
    <t>43 BAYVIEW ST</t>
  </si>
  <si>
    <t>COLEMAN ROBERT F</t>
  </si>
  <si>
    <t>50/A/98//</t>
  </si>
  <si>
    <t>54-1018</t>
  </si>
  <si>
    <t>54//1018//</t>
  </si>
  <si>
    <t>50A-1007</t>
  </si>
  <si>
    <t>7 COLUMBIA ST</t>
  </si>
  <si>
    <t>GIACOMO LLC</t>
  </si>
  <si>
    <t>50/A/1007//</t>
  </si>
  <si>
    <t>50D-13</t>
  </si>
  <si>
    <t>10 ROBY ST</t>
  </si>
  <si>
    <t>DIMASI ANTHONY</t>
  </si>
  <si>
    <t>50/D/13//</t>
  </si>
  <si>
    <t>50A-148A</t>
  </si>
  <si>
    <t>2 COLUMBIA ST</t>
  </si>
  <si>
    <t>GIBLIN PATRICK &amp; DANIEL &amp; KEVIN</t>
  </si>
  <si>
    <t>50/A/148/A/</t>
  </si>
  <si>
    <t>50D-6</t>
  </si>
  <si>
    <t>15 ROBY ST</t>
  </si>
  <si>
    <t>MILES PHILIP R</t>
  </si>
  <si>
    <t>50/D/6//</t>
  </si>
  <si>
    <t>35-104</t>
  </si>
  <si>
    <t>26 ALDEN RD</t>
  </si>
  <si>
    <t>HORTON ROBERT S</t>
  </si>
  <si>
    <t>35//104//</t>
  </si>
  <si>
    <t>35-77</t>
  </si>
  <si>
    <t>42 EDGEWATER WAY</t>
  </si>
  <si>
    <t>RUEL JOSEPH O</t>
  </si>
  <si>
    <t>35//77//</t>
  </si>
  <si>
    <t>Public Sewer,Septic</t>
  </si>
  <si>
    <t>50B-3-12</t>
  </si>
  <si>
    <t>174 SWIFTS BCH RD</t>
  </si>
  <si>
    <t>BERANGER STEPHEN TRUSTEE</t>
  </si>
  <si>
    <t>50/B3/12//</t>
  </si>
  <si>
    <t>50A-50A</t>
  </si>
  <si>
    <t>173 SWIFTS BCH RD</t>
  </si>
  <si>
    <t>CHIN ANGELA S</t>
  </si>
  <si>
    <t>50/A/50/A/</t>
  </si>
  <si>
    <t>36-2</t>
  </si>
  <si>
    <t>160 INDIAN NECK RD</t>
  </si>
  <si>
    <t>WEDGE GREGORY E</t>
  </si>
  <si>
    <t>36//2//</t>
  </si>
  <si>
    <t>50A-56</t>
  </si>
  <si>
    <t>9 GALAVOTTI AVE</t>
  </si>
  <si>
    <t>PACHECO ROSEMARY TRUSTEE</t>
  </si>
  <si>
    <t>50/A/56//</t>
  </si>
  <si>
    <t>50A-1006</t>
  </si>
  <si>
    <t>5 COLUMBIA ST</t>
  </si>
  <si>
    <t>CAPUANO JAMES A</t>
  </si>
  <si>
    <t>50/A/1006//</t>
  </si>
  <si>
    <t>50D-66</t>
  </si>
  <si>
    <t>5 POND ST</t>
  </si>
  <si>
    <t>OFFORD LORI J</t>
  </si>
  <si>
    <t>50/D/66//</t>
  </si>
  <si>
    <t>50A-57A</t>
  </si>
  <si>
    <t>44 BAYVIEW ST</t>
  </si>
  <si>
    <t>HALL ROLAND L</t>
  </si>
  <si>
    <t>50/A/57/A/</t>
  </si>
  <si>
    <t>35-118</t>
  </si>
  <si>
    <t>90 EDGEWATER DR</t>
  </si>
  <si>
    <t>SOORIAN DONALD A  TRUSTEE OF THE</t>
  </si>
  <si>
    <t>35//118//</t>
  </si>
  <si>
    <t>35-31</t>
  </si>
  <si>
    <t>35 EDGEWATER EXTENSION</t>
  </si>
  <si>
    <t>JOHNSON MARK A</t>
  </si>
  <si>
    <t>35//31//</t>
  </si>
  <si>
    <t>50D-60</t>
  </si>
  <si>
    <t>8 BEACH ST</t>
  </si>
  <si>
    <t>FRASSICA JOHN A &amp; ROSALIE M</t>
  </si>
  <si>
    <t>50/D/60//</t>
  </si>
  <si>
    <t>50D-22B</t>
  </si>
  <si>
    <t>13 BEACH ST</t>
  </si>
  <si>
    <t>ZALESKI LINDA M&amp;FEENEY CAROL A</t>
  </si>
  <si>
    <t>50/D/22/B/</t>
  </si>
  <si>
    <t>50A-100</t>
  </si>
  <si>
    <t>41 BAYVIEW ST</t>
  </si>
  <si>
    <t>CIANO NICHOLAS TRUSTEE</t>
  </si>
  <si>
    <t>50/A/100//</t>
  </si>
  <si>
    <t>50A-103A</t>
  </si>
  <si>
    <t>28 PLEASANT ST</t>
  </si>
  <si>
    <t>KIRKLAND MABLE C</t>
  </si>
  <si>
    <t>50/A/103/A/</t>
  </si>
  <si>
    <t>50B-3-13A</t>
  </si>
  <si>
    <t>172 SWIFTS BCH RD</t>
  </si>
  <si>
    <t>FRANCIS DONALD P &amp; JANICE E</t>
  </si>
  <si>
    <t>50/B3/13/A/</t>
  </si>
  <si>
    <t>36-H2</t>
  </si>
  <si>
    <t>24 GLENWOOD CIR</t>
  </si>
  <si>
    <t>STRAWN ANNE M TRUSTEE</t>
  </si>
  <si>
    <t>36//H2//</t>
  </si>
  <si>
    <t>50D-59</t>
  </si>
  <si>
    <t>10 BEACH ST</t>
  </si>
  <si>
    <t>50/D/59//</t>
  </si>
  <si>
    <t>50A-55</t>
  </si>
  <si>
    <t>7 GALAVOTTI AVE</t>
  </si>
  <si>
    <t>SILVIA DEBORAH M</t>
  </si>
  <si>
    <t>50/A/55//</t>
  </si>
  <si>
    <t>36-H12</t>
  </si>
  <si>
    <t>7 GLENWOOD CIR</t>
  </si>
  <si>
    <t>BRALEY RALPH E</t>
  </si>
  <si>
    <t>36//H12//</t>
  </si>
  <si>
    <t>50A-103B</t>
  </si>
  <si>
    <t>12 TRINITY LN</t>
  </si>
  <si>
    <t>SCOPETSKI PAUL F</t>
  </si>
  <si>
    <t>50/A/103/B/</t>
  </si>
  <si>
    <t>35-K</t>
  </si>
  <si>
    <t>30 EDGEWATER EXTENSION</t>
  </si>
  <si>
    <t>SHAKRI HOSNEAH TRUSTEE</t>
  </si>
  <si>
    <t>35///K/</t>
  </si>
  <si>
    <t>50A-52B</t>
  </si>
  <si>
    <t>3 GALAVOTTI AVE</t>
  </si>
  <si>
    <t>RICARDO MARIA A LIFE ESTATE</t>
  </si>
  <si>
    <t>50/A/52/B/</t>
  </si>
  <si>
    <t>35-3</t>
  </si>
  <si>
    <t>93 EDGEWATER DR</t>
  </si>
  <si>
    <t>HAGLUND ROBERT R</t>
  </si>
  <si>
    <t>35//3//</t>
  </si>
  <si>
    <t>50A-1005</t>
  </si>
  <si>
    <t>3 COLUMBIA ST</t>
  </si>
  <si>
    <t>SMITH LEO R</t>
  </si>
  <si>
    <t>50/A/1005//</t>
  </si>
  <si>
    <t>35-1010</t>
  </si>
  <si>
    <t>40 EDGEWATER DR</t>
  </si>
  <si>
    <t>35//1010//</t>
  </si>
  <si>
    <t>35-B</t>
  </si>
  <si>
    <t>153 INDIAN NECK RD</t>
  </si>
  <si>
    <t>SPIELDENNER CHARLOTTE M</t>
  </si>
  <si>
    <t>35///B/</t>
  </si>
  <si>
    <t>50D-11</t>
  </si>
  <si>
    <t>14 ROBY ST</t>
  </si>
  <si>
    <t>MILANO SEBASTIAN C</t>
  </si>
  <si>
    <t>50/D/11//</t>
  </si>
  <si>
    <t>50A-54</t>
  </si>
  <si>
    <t>5 GALAVOTTI AVE</t>
  </si>
  <si>
    <t>MARTINS NORMA C LIFE ESTATE</t>
  </si>
  <si>
    <t>50/A/54//</t>
  </si>
  <si>
    <t>50B-3-13B</t>
  </si>
  <si>
    <t>1 CIRCLE DR</t>
  </si>
  <si>
    <t>PAPINEAU CHARLES J &amp; PAULA J TR</t>
  </si>
  <si>
    <t>CIRCLE DR</t>
  </si>
  <si>
    <t>50/B3/13/B/</t>
  </si>
  <si>
    <t>50D-24</t>
  </si>
  <si>
    <t>15 BEACH ST</t>
  </si>
  <si>
    <t>50/D/24//</t>
  </si>
  <si>
    <t>50A-102B</t>
  </si>
  <si>
    <t>10 TRINITY LN</t>
  </si>
  <si>
    <t>DUVA ROBERT J</t>
  </si>
  <si>
    <t>50/A/102/B/</t>
  </si>
  <si>
    <t>50D-112A</t>
  </si>
  <si>
    <t>4 POND ST</t>
  </si>
  <si>
    <t>PAPINEAU RICHARD A</t>
  </si>
  <si>
    <t>50/D/112/A/</t>
  </si>
  <si>
    <t>35-117</t>
  </si>
  <si>
    <t>88 EDGEWATER DR</t>
  </si>
  <si>
    <t>TUTEIN BARRY S</t>
  </si>
  <si>
    <t>35//117//</t>
  </si>
  <si>
    <t>50A-58</t>
  </si>
  <si>
    <t>42 BAYVIEW ST</t>
  </si>
  <si>
    <t>PECK ROY H &amp; MARRON P LIFE EST</t>
  </si>
  <si>
    <t>50/A/58//</t>
  </si>
  <si>
    <t>50D-58</t>
  </si>
  <si>
    <t>12 BEACH ST</t>
  </si>
  <si>
    <t>ENOS JOSEPH F</t>
  </si>
  <si>
    <t>50/D/58//</t>
  </si>
  <si>
    <t>35-4</t>
  </si>
  <si>
    <t>91 EDGEWATER DR</t>
  </si>
  <si>
    <t>SIGNORE AUGUSTINE M</t>
  </si>
  <si>
    <t>35//4//</t>
  </si>
  <si>
    <t>50A-102A</t>
  </si>
  <si>
    <t>39 BAYVIEW ST</t>
  </si>
  <si>
    <t>MAZZOLA GERARDO</t>
  </si>
  <si>
    <t>50/A/102/A/</t>
  </si>
  <si>
    <t>50A-1004</t>
  </si>
  <si>
    <t>1 COLUMBIA ST</t>
  </si>
  <si>
    <t>FRAZIER WILLIAM H &amp; SUSAN D</t>
  </si>
  <si>
    <t>50/A/1004//</t>
  </si>
  <si>
    <t>36-H14</t>
  </si>
  <si>
    <t>5 GLENWOOD CIR</t>
  </si>
  <si>
    <t>JACKSON ROBERT E</t>
  </si>
  <si>
    <t>36//H14//</t>
  </si>
  <si>
    <t>50A-53</t>
  </si>
  <si>
    <t>169 SWIFTS BCH RD</t>
  </si>
  <si>
    <t>OFFICE BLD  MDL-94</t>
  </si>
  <si>
    <t>50/A/53//</t>
  </si>
  <si>
    <t>36-S1</t>
  </si>
  <si>
    <t>2 SPRINKLER LN</t>
  </si>
  <si>
    <t>REIDY PAUL F</t>
  </si>
  <si>
    <t>36//S1//</t>
  </si>
  <si>
    <t>50A-105</t>
  </si>
  <si>
    <t>13 TRINITY LN</t>
  </si>
  <si>
    <t>BETTENCOURT EUTIMIA</t>
  </si>
  <si>
    <t>50/A/105//</t>
  </si>
  <si>
    <t>50A-1003</t>
  </si>
  <si>
    <t>25 PLEASANT ST</t>
  </si>
  <si>
    <t>BENJAMINSEN FRANK JR</t>
  </si>
  <si>
    <t>50/A/1003//</t>
  </si>
  <si>
    <t>50A-59A</t>
  </si>
  <si>
    <t>40 BAYVIEW ST</t>
  </si>
  <si>
    <t>SPINGEL OLGA R LIFE ESTATE</t>
  </si>
  <si>
    <t>50/A/59/A/</t>
  </si>
  <si>
    <t>35-30</t>
  </si>
  <si>
    <t>37 EDGEWATER WAY</t>
  </si>
  <si>
    <t>35//30//</t>
  </si>
  <si>
    <t>50D-57</t>
  </si>
  <si>
    <t>14 BEACH ST</t>
  </si>
  <si>
    <t>ELICONE JOHN F &amp; ELEANOR M TR</t>
  </si>
  <si>
    <t>50/D/57//</t>
  </si>
  <si>
    <t>35-68</t>
  </si>
  <si>
    <t>54 EDGEWATER DR</t>
  </si>
  <si>
    <t>DICKINSON DAVID W</t>
  </si>
  <si>
    <t>35//68//</t>
  </si>
  <si>
    <t>50D-111</t>
  </si>
  <si>
    <t>5 FAIRBANKS ST</t>
  </si>
  <si>
    <t>50/D/111//</t>
  </si>
  <si>
    <t>50B-3-15</t>
  </si>
  <si>
    <t>168 SWIFTS BCH RD</t>
  </si>
  <si>
    <t>DEMEO THOMAS E SR</t>
  </si>
  <si>
    <t>50/B3/15//</t>
  </si>
  <si>
    <t>50C-2-1</t>
  </si>
  <si>
    <t>5 CIRCLE DR</t>
  </si>
  <si>
    <t>50/C2/1//</t>
  </si>
  <si>
    <t>50A-60</t>
  </si>
  <si>
    <t>6 TRINITY LN</t>
  </si>
  <si>
    <t>SCHNEIDER GEORGE W</t>
  </si>
  <si>
    <t>50/A/60//</t>
  </si>
  <si>
    <t>50A-59B</t>
  </si>
  <si>
    <t>8 TRINITY LN</t>
  </si>
  <si>
    <t>LEITE PATRICIA A</t>
  </si>
  <si>
    <t>50/A/59/B/</t>
  </si>
  <si>
    <t>35-116</t>
  </si>
  <si>
    <t>86 EDGEWATER DR</t>
  </si>
  <si>
    <t>DIBIASE GIRO &amp; ELIZABETH</t>
  </si>
  <si>
    <t>35//116//</t>
  </si>
  <si>
    <t>35-5</t>
  </si>
  <si>
    <t>89 EDGEWATER DR</t>
  </si>
  <si>
    <t>SIGNORE AUGUSTINE &amp; ISABELLE V</t>
  </si>
  <si>
    <t>35//5//</t>
  </si>
  <si>
    <t>50C-2-26</t>
  </si>
  <si>
    <t>2 CIRCLE DR</t>
  </si>
  <si>
    <t>HAIGH DONNA M</t>
  </si>
  <si>
    <t>50/C2/26//</t>
  </si>
  <si>
    <t>50C-2-27</t>
  </si>
  <si>
    <t>0 CIRCLE DR</t>
  </si>
  <si>
    <t>UNDERWOOD CHRISTOPHER J ET AL</t>
  </si>
  <si>
    <t>50/C2/27//</t>
  </si>
  <si>
    <t>35-32</t>
  </si>
  <si>
    <t>27 EDGEWATER DR EXTENSION</t>
  </si>
  <si>
    <t>STAMATIOU ERASMIA LIFE ESTATE</t>
  </si>
  <si>
    <t>35//32//</t>
  </si>
  <si>
    <t>54-S19</t>
  </si>
  <si>
    <t>101 CROMESETT RD</t>
  </si>
  <si>
    <t>SANTIAGO BRUCE</t>
  </si>
  <si>
    <t>54//S19//</t>
  </si>
  <si>
    <t>35-100</t>
  </si>
  <si>
    <t>23 ALDEN RD</t>
  </si>
  <si>
    <t>HAYWARD ELAINE M</t>
  </si>
  <si>
    <t>35//100//</t>
  </si>
  <si>
    <t>35-26</t>
  </si>
  <si>
    <t>47 EDGEWATER WAY</t>
  </si>
  <si>
    <t>HOULIHAN WILLIAM F III</t>
  </si>
  <si>
    <t>35//26//</t>
  </si>
  <si>
    <t>50A-104</t>
  </si>
  <si>
    <t>37 BAYVIEW ST</t>
  </si>
  <si>
    <t>STEVENS WILLIAM J</t>
  </si>
  <si>
    <t>50/A/104//</t>
  </si>
  <si>
    <t>50D-56</t>
  </si>
  <si>
    <t>16 BEACH ST</t>
  </si>
  <si>
    <t>50/D/56//</t>
  </si>
  <si>
    <t>50D-1039</t>
  </si>
  <si>
    <t>0 PERCH POND</t>
  </si>
  <si>
    <t>ELICONE JOHN F &amp; ELEANOR M TRS</t>
  </si>
  <si>
    <t>50/D/1039//</t>
  </si>
  <si>
    <t>35-92</t>
  </si>
  <si>
    <t>9 ROBIN HOOD RD</t>
  </si>
  <si>
    <t>FRANCIOSE MICHAEL D</t>
  </si>
  <si>
    <t>35//92//</t>
  </si>
  <si>
    <t>50A-62B</t>
  </si>
  <si>
    <t>167 SWIFTS BCH RD</t>
  </si>
  <si>
    <t>VOSS HERBERT E</t>
  </si>
  <si>
    <t>50/A/62/B/</t>
  </si>
  <si>
    <t>50C-2-3</t>
  </si>
  <si>
    <t>7 CIRCLE DR</t>
  </si>
  <si>
    <t>BERARDI MARIO D</t>
  </si>
  <si>
    <t>50/C2/3//</t>
  </si>
  <si>
    <t>35-56</t>
  </si>
  <si>
    <t>24 EDGEWATER EXTENSION</t>
  </si>
  <si>
    <t>MONTEIRO DAVID A</t>
  </si>
  <si>
    <t>35//56//</t>
  </si>
  <si>
    <t>50A-61</t>
  </si>
  <si>
    <t>4 TRINITY LN</t>
  </si>
  <si>
    <t>SCHNEIDER RUTH F</t>
  </si>
  <si>
    <t>50/A/61//</t>
  </si>
  <si>
    <t>50D-27</t>
  </si>
  <si>
    <t>95 SHORE AVE</t>
  </si>
  <si>
    <t>BELANGER NORMAN A</t>
  </si>
  <si>
    <t>50/D/27//</t>
  </si>
  <si>
    <t>50D-1038</t>
  </si>
  <si>
    <t>0 POND ST</t>
  </si>
  <si>
    <t>50/D/1038//</t>
  </si>
  <si>
    <t>36-H11</t>
  </si>
  <si>
    <t>9 GLENWOOD CIR</t>
  </si>
  <si>
    <t>36//H11//</t>
  </si>
  <si>
    <t>36-4</t>
  </si>
  <si>
    <t>156 INDIAN NECK RD</t>
  </si>
  <si>
    <t>COOKE JANET W</t>
  </si>
  <si>
    <t>36//4//</t>
  </si>
  <si>
    <t>50A-107A</t>
  </si>
  <si>
    <t>24 PLEASANT ST</t>
  </si>
  <si>
    <t>PINA ILIDIO</t>
  </si>
  <si>
    <t>50/A/107/A/</t>
  </si>
  <si>
    <t>50D-109</t>
  </si>
  <si>
    <t>8 POND ST</t>
  </si>
  <si>
    <t>GILLIS HUGH P</t>
  </si>
  <si>
    <t>50/D/109//</t>
  </si>
  <si>
    <t>50D-1036</t>
  </si>
  <si>
    <t>50/D/1036//</t>
  </si>
  <si>
    <t>35-27</t>
  </si>
  <si>
    <t>45 EDGEWATER WAY</t>
  </si>
  <si>
    <t>TAGGART MARY E</t>
  </si>
  <si>
    <t>35//27//</t>
  </si>
  <si>
    <t>50C-2-5</t>
  </si>
  <si>
    <t>9 CIRCLE DR</t>
  </si>
  <si>
    <t>KRAVITZ STANLEY</t>
  </si>
  <si>
    <t>50/C2/5//</t>
  </si>
  <si>
    <t>35-99</t>
  </si>
  <si>
    <t>25 ALDEN RD</t>
  </si>
  <si>
    <t>RABINOVITCH BARRY</t>
  </si>
  <si>
    <t>35//99//</t>
  </si>
  <si>
    <t>50D-55</t>
  </si>
  <si>
    <t>18 BEACH ST</t>
  </si>
  <si>
    <t>PEDINI JOSEPH &amp; PEDINI PETER</t>
  </si>
  <si>
    <t>50/D/55//</t>
  </si>
  <si>
    <t>50B-3-16</t>
  </si>
  <si>
    <t>166 SWIFTS BCH RD</t>
  </si>
  <si>
    <t>MEMORY JOHN M</t>
  </si>
  <si>
    <t>50/B3/16//</t>
  </si>
  <si>
    <t>50C-2-28</t>
  </si>
  <si>
    <t>4 FAIRBANKS ST</t>
  </si>
  <si>
    <t>MATARAZZA MICHAEL J</t>
  </si>
  <si>
    <t>50/C2/28//</t>
  </si>
  <si>
    <t>36-H1</t>
  </si>
  <si>
    <t>1 GLENWOOD CIR</t>
  </si>
  <si>
    <t>LAWRENCE BARBARA I</t>
  </si>
  <si>
    <t>36//H1//</t>
  </si>
  <si>
    <t>50B-3-1020B</t>
  </si>
  <si>
    <t>2 CIRCLE DR OFF</t>
  </si>
  <si>
    <t>50/B3/1020/B/</t>
  </si>
  <si>
    <t>50C-2-2</t>
  </si>
  <si>
    <t>4 CIRCLE DR</t>
  </si>
  <si>
    <t>HANSCOM TIMOTHY P</t>
  </si>
  <si>
    <t>50/C2/2//</t>
  </si>
  <si>
    <t>50A-274A</t>
  </si>
  <si>
    <t>23 PLEASANT ST</t>
  </si>
  <si>
    <t>GRAVELLE LOUISE MARIE</t>
  </si>
  <si>
    <t>50/A/274/A/</t>
  </si>
  <si>
    <t>50C-2-8</t>
  </si>
  <si>
    <t>11 CIRCLE DR</t>
  </si>
  <si>
    <t>FOLEY RICHARD T</t>
  </si>
  <si>
    <t>50/C2/8//</t>
  </si>
  <si>
    <t>54-S11</t>
  </si>
  <si>
    <t>100 CROMESETT RD</t>
  </si>
  <si>
    <t>HENNRIKUS JACK H JR</t>
  </si>
  <si>
    <t>54//S11//</t>
  </si>
  <si>
    <t>Public Water,Well,Septic</t>
  </si>
  <si>
    <t>35-6</t>
  </si>
  <si>
    <t>87 EDGEWATER DR</t>
  </si>
  <si>
    <t>WYDOM HERBERT H</t>
  </si>
  <si>
    <t>35//6//</t>
  </si>
  <si>
    <t>50A-69</t>
  </si>
  <si>
    <t>38 BAYVIEW ST</t>
  </si>
  <si>
    <t>SCHENA GERANDO V</t>
  </si>
  <si>
    <t>50/A/69//</t>
  </si>
  <si>
    <t>50A-106</t>
  </si>
  <si>
    <t>35 BAYVIEW ST</t>
  </si>
  <si>
    <t>ROBBINS JANE M</t>
  </si>
  <si>
    <t>50/A/106//</t>
  </si>
  <si>
    <t>50A-62A</t>
  </si>
  <si>
    <t>165 SWIFTS BCH RD</t>
  </si>
  <si>
    <t>PATEL PREM &amp; MEENAXI</t>
  </si>
  <si>
    <t>CONV FOOD  MDL-94</t>
  </si>
  <si>
    <t>50/A/62/A/</t>
  </si>
  <si>
    <t>50A-63B</t>
  </si>
  <si>
    <t>2 TRINITY LN</t>
  </si>
  <si>
    <t>RICCI DAVID M L</t>
  </si>
  <si>
    <t>50/A/63/B/</t>
  </si>
  <si>
    <t>35-28</t>
  </si>
  <si>
    <t>43 EDGEWATER WAY</t>
  </si>
  <si>
    <t>ROZEN JOHN L</t>
  </si>
  <si>
    <t>35//28//</t>
  </si>
  <si>
    <t>36-H8</t>
  </si>
  <si>
    <t>12 GLENWOOD CIR</t>
  </si>
  <si>
    <t>TURNER NICHOLAS F</t>
  </si>
  <si>
    <t>36//H8//</t>
  </si>
  <si>
    <t>Public Sewer,Gas,Septic</t>
  </si>
  <si>
    <t>50D-67</t>
  </si>
  <si>
    <t>15 POND ST</t>
  </si>
  <si>
    <t>50/D/67//</t>
  </si>
  <si>
    <t>35-98</t>
  </si>
  <si>
    <t>27 ALDEN RD</t>
  </si>
  <si>
    <t>KOUTOULAS ESTELLE</t>
  </si>
  <si>
    <t>35//98//</t>
  </si>
  <si>
    <t>50C-2-12</t>
  </si>
  <si>
    <t>13 CIRCLE DR</t>
  </si>
  <si>
    <t>GERRIOR LEO J</t>
  </si>
  <si>
    <t>50/C2/12//</t>
  </si>
  <si>
    <t>50C-2-29</t>
  </si>
  <si>
    <t>6 FAIRBANKS ST</t>
  </si>
  <si>
    <t>50/C2/29//</t>
  </si>
  <si>
    <t>50D-54</t>
  </si>
  <si>
    <t>20 BEACH ST</t>
  </si>
  <si>
    <t>SHEA WAYNE E</t>
  </si>
  <si>
    <t>50/D/54//</t>
  </si>
  <si>
    <t>35-24</t>
  </si>
  <si>
    <t>51 EDGEWATER WAY</t>
  </si>
  <si>
    <t>HILDRETH JAMES H</t>
  </si>
  <si>
    <t>35//24//</t>
  </si>
  <si>
    <t>35-1007C</t>
  </si>
  <si>
    <t>SIGNORE AUGUSTINE</t>
  </si>
  <si>
    <t>35//1007/C/</t>
  </si>
  <si>
    <t>50D-28</t>
  </si>
  <si>
    <t>23 BEACH ST</t>
  </si>
  <si>
    <t>STAITI RICHARD R</t>
  </si>
  <si>
    <t>50/D/28//</t>
  </si>
  <si>
    <t>50A-111A</t>
  </si>
  <si>
    <t>20 PLEASANT ST</t>
  </si>
  <si>
    <t>SHEEDY ASSUNTA M &amp; MICHALE L</t>
  </si>
  <si>
    <t>50/A/111/A/</t>
  </si>
  <si>
    <t>35-1009</t>
  </si>
  <si>
    <t>0 EDGEWATER DR</t>
  </si>
  <si>
    <t>35//1009//</t>
  </si>
  <si>
    <t>50A-278</t>
  </si>
  <si>
    <t>21 PLEASANT ST</t>
  </si>
  <si>
    <t>50/A/278//</t>
  </si>
  <si>
    <t>35-29</t>
  </si>
  <si>
    <t>41 EDGEWATER WAY</t>
  </si>
  <si>
    <t>35//29//</t>
  </si>
  <si>
    <t>50A-1014B</t>
  </si>
  <si>
    <t>0 PLEASANT ST</t>
  </si>
  <si>
    <t>COFFEY PAUL</t>
  </si>
  <si>
    <t>50/A/1014/B/</t>
  </si>
  <si>
    <t>50C-2-4</t>
  </si>
  <si>
    <t>6 CIRCLE DR</t>
  </si>
  <si>
    <t>AUDITORE SALVATORE J</t>
  </si>
  <si>
    <t>50/C2/4//</t>
  </si>
  <si>
    <t>50B-4-17</t>
  </si>
  <si>
    <t>164 SWIFTS BCH RD</t>
  </si>
  <si>
    <t>FRAZIER DENNIS J</t>
  </si>
  <si>
    <t>50/B4/17//</t>
  </si>
  <si>
    <t>50D-108</t>
  </si>
  <si>
    <t>11 FAIRBANKS ST</t>
  </si>
  <si>
    <t>MURRAY WALTER R &amp; MARY V</t>
  </si>
  <si>
    <t>50/D/108//</t>
  </si>
  <si>
    <t>35-93</t>
  </si>
  <si>
    <t>7 ROBIN HOOD RD</t>
  </si>
  <si>
    <t>CROSBY KERRY L</t>
  </si>
  <si>
    <t>35//93//</t>
  </si>
  <si>
    <t>50A-70</t>
  </si>
  <si>
    <t>36 BAYVIEW ST</t>
  </si>
  <si>
    <t>DESTEFANO ROCCO</t>
  </si>
  <si>
    <t>50/A/70//</t>
  </si>
  <si>
    <t>36-H13</t>
  </si>
  <si>
    <t>3 GLENWOOD CIR</t>
  </si>
  <si>
    <t>DUMAS CORDELIA A</t>
  </si>
  <si>
    <t>36//H13//</t>
  </si>
  <si>
    <t>50A-68</t>
  </si>
  <si>
    <t>7 TRINITY LN</t>
  </si>
  <si>
    <t>SUPER DAVID W</t>
  </si>
  <si>
    <t>50/A/68//</t>
  </si>
  <si>
    <t>50A-108</t>
  </si>
  <si>
    <t>33 BAYVIEW ST</t>
  </si>
  <si>
    <t>CALLAHAN EDWARD J</t>
  </si>
  <si>
    <t>50/A/108//</t>
  </si>
  <si>
    <t>35-7</t>
  </si>
  <si>
    <t>85 EDGEWATER DR</t>
  </si>
  <si>
    <t>35//7//</t>
  </si>
  <si>
    <t>50C-2-30</t>
  </si>
  <si>
    <t>50/C2/30//</t>
  </si>
  <si>
    <t>50D-29</t>
  </si>
  <si>
    <t>29 BEACH ST</t>
  </si>
  <si>
    <t>50/D/29//</t>
  </si>
  <si>
    <t>UNK1082</t>
  </si>
  <si>
    <t>50B-3-1020A</t>
  </si>
  <si>
    <t>0 T ST</t>
  </si>
  <si>
    <t>MEADE EILEEN T</t>
  </si>
  <si>
    <t>50/B3/1020/A/</t>
  </si>
  <si>
    <t>35-97</t>
  </si>
  <si>
    <t>82 EDGEWATER DR</t>
  </si>
  <si>
    <t>HORTON DENNIS W</t>
  </si>
  <si>
    <t>35//97//</t>
  </si>
  <si>
    <t>50A-67</t>
  </si>
  <si>
    <t>5 TRINITY LN</t>
  </si>
  <si>
    <t>BOUVIER JAMES A</t>
  </si>
  <si>
    <t>50/A/67//</t>
  </si>
  <si>
    <t>36-H10</t>
  </si>
  <si>
    <t>11 GLENWOOD CIR</t>
  </si>
  <si>
    <t>ANTONOPOULOS BESSIE LIFE EST</t>
  </si>
  <si>
    <t>36//H10//</t>
  </si>
  <si>
    <t>50A-275B</t>
  </si>
  <si>
    <t>19 PLEASANT ST</t>
  </si>
  <si>
    <t>50/A/275/B/</t>
  </si>
  <si>
    <t>50C-2-17A</t>
  </si>
  <si>
    <t>FORTE  FRANK JR</t>
  </si>
  <si>
    <t>50/C2/17/A/</t>
  </si>
  <si>
    <t>35-35</t>
  </si>
  <si>
    <t>19 EDGEWATER EXTENSION</t>
  </si>
  <si>
    <t>LAVOIE ROBERT J JR</t>
  </si>
  <si>
    <t>35//35//</t>
  </si>
  <si>
    <t>35-94</t>
  </si>
  <si>
    <t>5 ROBIN HOOD RD</t>
  </si>
  <si>
    <t>GIANNELLI CATHERINE</t>
  </si>
  <si>
    <t>35//94//</t>
  </si>
  <si>
    <t>50A-113A</t>
  </si>
  <si>
    <t>18 PLEASANT ST</t>
  </si>
  <si>
    <t>HUBNER RICHARD &amp; EDWARD</t>
  </si>
  <si>
    <t>50/A/113/A/</t>
  </si>
  <si>
    <t>50B-4-18</t>
  </si>
  <si>
    <t>162 SWIFTS BCH RD</t>
  </si>
  <si>
    <t>CAMPBELL WILFRED D</t>
  </si>
  <si>
    <t>50/B4/18//</t>
  </si>
  <si>
    <t>50A-66</t>
  </si>
  <si>
    <t>3 TRINITY LN</t>
  </si>
  <si>
    <t>MCGOWAN LEO C</t>
  </si>
  <si>
    <t>50/A/66//</t>
  </si>
  <si>
    <t>50C-2-31</t>
  </si>
  <si>
    <t>10 FAIRBANKS ST</t>
  </si>
  <si>
    <t>HILL ETHEL M</t>
  </si>
  <si>
    <t>50/C2/31//</t>
  </si>
  <si>
    <t>50C-2-15</t>
  </si>
  <si>
    <t>15 CIRCLE DR</t>
  </si>
  <si>
    <t>FORTE FRANK JR</t>
  </si>
  <si>
    <t>50/C2/15//</t>
  </si>
  <si>
    <t>50A-64</t>
  </si>
  <si>
    <t>1 TRINITY LN</t>
  </si>
  <si>
    <t>CABRAL JOSE D</t>
  </si>
  <si>
    <t>50/A/64//</t>
  </si>
  <si>
    <t>UNK1305</t>
  </si>
  <si>
    <t>35-1011</t>
  </si>
  <si>
    <t>39 EDGEWATER WAY</t>
  </si>
  <si>
    <t>35//1011//</t>
  </si>
  <si>
    <t>50D-30</t>
  </si>
  <si>
    <t>27 BEACH ST</t>
  </si>
  <si>
    <t>50/D/30//</t>
  </si>
  <si>
    <t>50C-2-39</t>
  </si>
  <si>
    <t>12 FAIRBANKS ST</t>
  </si>
  <si>
    <t>HARKINS CHARLES F</t>
  </si>
  <si>
    <t>50/C2/39//</t>
  </si>
  <si>
    <t>50A-71</t>
  </si>
  <si>
    <t>34 BAYVIEW ST</t>
  </si>
  <si>
    <t>50/A/71//</t>
  </si>
  <si>
    <t>50C-2-1021A</t>
  </si>
  <si>
    <t>0 T ST  OFF</t>
  </si>
  <si>
    <t>CAVALLARO MARIO P</t>
  </si>
  <si>
    <t>RES ACLNU</t>
  </si>
  <si>
    <t>50A-110</t>
  </si>
  <si>
    <t>31 BAYVIEW ST</t>
  </si>
  <si>
    <t>MCDONALD BRIAN J</t>
  </si>
  <si>
    <t>50/A/110//</t>
  </si>
  <si>
    <t>50D-106</t>
  </si>
  <si>
    <t>13 FAIRBANKS ST</t>
  </si>
  <si>
    <t>FARRELL JOHN T  ET ALS</t>
  </si>
  <si>
    <t>50/D/106//</t>
  </si>
  <si>
    <t>54-1000</t>
  </si>
  <si>
    <t>MORSE PAUL R, ELAINE P &amp;</t>
  </si>
  <si>
    <t>54//1000//</t>
  </si>
  <si>
    <t>50D-53</t>
  </si>
  <si>
    <t>91 SHORE AVE</t>
  </si>
  <si>
    <t>50/D/53//</t>
  </si>
  <si>
    <t>50D-52</t>
  </si>
  <si>
    <t>94 SHORE AVE</t>
  </si>
  <si>
    <t>DONAHUE GEORGE W</t>
  </si>
  <si>
    <t>50/D/52//</t>
  </si>
  <si>
    <t>50A-279</t>
  </si>
  <si>
    <t>6 ELDRIDGE CT</t>
  </si>
  <si>
    <t>BERGERON JOANNE M</t>
  </si>
  <si>
    <t>50/A/279//</t>
  </si>
  <si>
    <t>35-95</t>
  </si>
  <si>
    <t>3 ROBIN HOOD RD</t>
  </si>
  <si>
    <t>STEEK LANE R</t>
  </si>
  <si>
    <t>35//95//</t>
  </si>
  <si>
    <t>35-21</t>
  </si>
  <si>
    <t>55 EDGEWATER DR</t>
  </si>
  <si>
    <t>LEWIS DAVID C</t>
  </si>
  <si>
    <t>35//21//</t>
  </si>
  <si>
    <t>54-S18</t>
  </si>
  <si>
    <t>91 CROMESETT RD</t>
  </si>
  <si>
    <t>SENNA LAWRENCE D</t>
  </si>
  <si>
    <t>54//S18//</t>
  </si>
  <si>
    <t>50A-115A</t>
  </si>
  <si>
    <t>16 PLEASANT ST</t>
  </si>
  <si>
    <t>GENDROLIUS PAUL J</t>
  </si>
  <si>
    <t>50/A/115/A/</t>
  </si>
  <si>
    <t>50C-2-38</t>
  </si>
  <si>
    <t>TUPPER JOHN F</t>
  </si>
  <si>
    <t>50/C2/38//</t>
  </si>
  <si>
    <t>50C-2-20</t>
  </si>
  <si>
    <t>19 CIRCLE DR</t>
  </si>
  <si>
    <t>LAWSON JOYCE</t>
  </si>
  <si>
    <t>50/C2/20//</t>
  </si>
  <si>
    <t>36-H7</t>
  </si>
  <si>
    <t>10 GLENWOOD CIR</t>
  </si>
  <si>
    <t>CROCKER BRIAN M</t>
  </si>
  <si>
    <t>CROCKER CHRISTINA</t>
  </si>
  <si>
    <t>36//H7//</t>
  </si>
  <si>
    <t>50D-105</t>
  </si>
  <si>
    <t>17 FAIRBANKS ST</t>
  </si>
  <si>
    <t>PARKINSON RONALD F</t>
  </si>
  <si>
    <t>50/D/105//</t>
  </si>
  <si>
    <t>35-91</t>
  </si>
  <si>
    <t>10 ROBIN HOOD RD</t>
  </si>
  <si>
    <t>MEUSE ELEANOR R LIFE ESTATE</t>
  </si>
  <si>
    <t>35//91//</t>
  </si>
  <si>
    <t>50A-168A</t>
  </si>
  <si>
    <t>32 BAYVIEW ST</t>
  </si>
  <si>
    <t>ROSS BRITTON L</t>
  </si>
  <si>
    <t>50/A/168/A/</t>
  </si>
  <si>
    <t>50D-51</t>
  </si>
  <si>
    <t>26 BEACH ST</t>
  </si>
  <si>
    <t>50/D/51//</t>
  </si>
  <si>
    <t>50B-4-19</t>
  </si>
  <si>
    <t>160 SWIFTS BCH RD</t>
  </si>
  <si>
    <t>PICCOLOMINI MATTHEW</t>
  </si>
  <si>
    <t>50/B4/19//</t>
  </si>
  <si>
    <t>37-G13</t>
  </si>
  <si>
    <t>6 DAMIEN DR</t>
  </si>
  <si>
    <t>CAPE STREET REALTY LLC</t>
  </si>
  <si>
    <t>RES ACLNDV  MDL-00</t>
  </si>
  <si>
    <t>37//G13//</t>
  </si>
  <si>
    <t>37-GC</t>
  </si>
  <si>
    <t>8 DAMIEN DR</t>
  </si>
  <si>
    <t>37//GC//</t>
  </si>
  <si>
    <t>50A-169A</t>
  </si>
  <si>
    <t>10 GREENWOOD AVE</t>
  </si>
  <si>
    <t>RIPLEY CHRISTOPHER T</t>
  </si>
  <si>
    <t>50/A/169/A/</t>
  </si>
  <si>
    <t>50A-112</t>
  </si>
  <si>
    <t>29 BAYVIEW ST</t>
  </si>
  <si>
    <t>GALLINARO LOUIS A</t>
  </si>
  <si>
    <t>50/A/112//</t>
  </si>
  <si>
    <t>35-96</t>
  </si>
  <si>
    <t>78 EDGEWATER DR</t>
  </si>
  <si>
    <t>GISETTO SHERRI S</t>
  </si>
  <si>
    <t>35//96//</t>
  </si>
  <si>
    <t>50C-2-37</t>
  </si>
  <si>
    <t>0 CIRCLE DR OFF</t>
  </si>
  <si>
    <t>50/C2/37//</t>
  </si>
  <si>
    <t>50C-2-1021B</t>
  </si>
  <si>
    <t>14 CIRCLE DR</t>
  </si>
  <si>
    <t>THOMAS WALTER M</t>
  </si>
  <si>
    <t>50/C2/1021/B/</t>
  </si>
  <si>
    <t>50A-168B</t>
  </si>
  <si>
    <t>12 GREENWOOD AVE</t>
  </si>
  <si>
    <t>AMARAL EVANGELINA P TRUSTEE OF</t>
  </si>
  <si>
    <t>50/A/168/B/</t>
  </si>
  <si>
    <t>50A-65</t>
  </si>
  <si>
    <t>161 SWIFTS BCH RD</t>
  </si>
  <si>
    <t>AMICO CALOGERO</t>
  </si>
  <si>
    <t>50/A/65//</t>
  </si>
  <si>
    <t>35-A</t>
  </si>
  <si>
    <t>151 INDIAN NECK RD</t>
  </si>
  <si>
    <t>PHILLIPS CAROLYN</t>
  </si>
  <si>
    <t>35///A/</t>
  </si>
  <si>
    <t>37-G14</t>
  </si>
  <si>
    <t>10 DAMIEN DR</t>
  </si>
  <si>
    <t>37//G14//</t>
  </si>
  <si>
    <t>50D-31</t>
  </si>
  <si>
    <t>31 BEACH ST</t>
  </si>
  <si>
    <t>SWIFTS NECK ASSOC</t>
  </si>
  <si>
    <t>50/D/31//</t>
  </si>
  <si>
    <t>50A-117A</t>
  </si>
  <si>
    <t>14 PLEASANT ST</t>
  </si>
  <si>
    <t>GENDROLIUS RICHARD M</t>
  </si>
  <si>
    <t>50/A/117/A/</t>
  </si>
  <si>
    <t>50D-103</t>
  </si>
  <si>
    <t>20 POND ST</t>
  </si>
  <si>
    <t>KOSTAS DHIMITRI &amp; BEVERLY</t>
  </si>
  <si>
    <t>50/D/103//</t>
  </si>
  <si>
    <t>50A-283</t>
  </si>
  <si>
    <t>8 ELDRIDGE CT</t>
  </si>
  <si>
    <t>MCMAHON EDWARD F JR</t>
  </si>
  <si>
    <t>50/A/283//</t>
  </si>
  <si>
    <t>50A-282</t>
  </si>
  <si>
    <t>15 PLEASANT ST</t>
  </si>
  <si>
    <t>PERRIELLO JOAN S</t>
  </si>
  <si>
    <t>50/A/282//</t>
  </si>
  <si>
    <t>50C-2-19</t>
  </si>
  <si>
    <t>18 CIRCLE DR</t>
  </si>
  <si>
    <t>PICCIRILLI ERASMA</t>
  </si>
  <si>
    <t>50/C2/19//</t>
  </si>
  <si>
    <t>50A-169B</t>
  </si>
  <si>
    <t>8 GREENWOOD AVE</t>
  </si>
  <si>
    <t>NOGUEIRA ANTONIA M</t>
  </si>
  <si>
    <t>50/A/169/B/</t>
  </si>
  <si>
    <t>50C-2-23</t>
  </si>
  <si>
    <t>21 CIRCLE DR</t>
  </si>
  <si>
    <t>LEE DAVID B</t>
  </si>
  <si>
    <t>50/C2/23//</t>
  </si>
  <si>
    <t>50D-71</t>
  </si>
  <si>
    <t>92 SHORE AVE</t>
  </si>
  <si>
    <t>50/D/71//</t>
  </si>
  <si>
    <t>36-5</t>
  </si>
  <si>
    <t>154 INDIAN NECK RD</t>
  </si>
  <si>
    <t>SAVARY GARY</t>
  </si>
  <si>
    <t>36//5//</t>
  </si>
  <si>
    <t>50B-4-20A</t>
  </si>
  <si>
    <t>158 SWIFTS BCH RD</t>
  </si>
  <si>
    <t>HEBERT JENNIFER J</t>
  </si>
  <si>
    <t>50/B4/20/A/</t>
  </si>
  <si>
    <t>50D-104B</t>
  </si>
  <si>
    <t>19 FAIRBANKS ST</t>
  </si>
  <si>
    <t>HAMLET BRADLEY S</t>
  </si>
  <si>
    <t>50/D/104/B/</t>
  </si>
  <si>
    <t>50C-2-36</t>
  </si>
  <si>
    <t>50/C2/36//</t>
  </si>
  <si>
    <t>50A-171</t>
  </si>
  <si>
    <t>6 GREENWOOD AVE</t>
  </si>
  <si>
    <t>AGUIAR JAMES N TRUSTEE OF</t>
  </si>
  <si>
    <t>50/A/171//</t>
  </si>
  <si>
    <t>55-1009</t>
  </si>
  <si>
    <t>49 SHADY LN</t>
  </si>
  <si>
    <t>55//1009//</t>
  </si>
  <si>
    <t>35-89</t>
  </si>
  <si>
    <t>6 ROBIN HOOD RD</t>
  </si>
  <si>
    <t>PATTEN RICHARD K</t>
  </si>
  <si>
    <t>35//89//</t>
  </si>
  <si>
    <t>UNK1079</t>
  </si>
  <si>
    <t>127 GREAT NECK RD</t>
  </si>
  <si>
    <t>WOODS AT GREAT NECK LL</t>
  </si>
  <si>
    <t>CONVERTED TO ROW</t>
  </si>
  <si>
    <t>50A-172C</t>
  </si>
  <si>
    <t>WALTZ ROBERT S</t>
  </si>
  <si>
    <t>50/A/172/C/</t>
  </si>
  <si>
    <t>50B-4-20B</t>
  </si>
  <si>
    <t>9 T ST</t>
  </si>
  <si>
    <t>GIORDANO RICHARD J</t>
  </si>
  <si>
    <t>50/B4/20/B/</t>
  </si>
  <si>
    <t>50B-4-1025A</t>
  </si>
  <si>
    <t>8 T ST</t>
  </si>
  <si>
    <t>50/B4/1025/A/</t>
  </si>
  <si>
    <t>UNK1236</t>
  </si>
  <si>
    <t>50D-72</t>
  </si>
  <si>
    <t>25 POND ST</t>
  </si>
  <si>
    <t>50/D/72//</t>
  </si>
  <si>
    <t>50D-48C</t>
  </si>
  <si>
    <t>30 BEACH ST</t>
  </si>
  <si>
    <t>MCGONAGLE SANTA &amp; MICHAEL J</t>
  </si>
  <si>
    <t>50/D/48/C/</t>
  </si>
  <si>
    <t>54-S10</t>
  </si>
  <si>
    <t>92 CROMESETT RD</t>
  </si>
  <si>
    <t>SWANSON KAREN I</t>
  </si>
  <si>
    <t>54//S10//</t>
  </si>
  <si>
    <t>50D-216A</t>
  </si>
  <si>
    <t>7 COOLIDGE RD</t>
  </si>
  <si>
    <t>BRUNELLI ANNE F</t>
  </si>
  <si>
    <t>50/D/216/A/</t>
  </si>
  <si>
    <t>50D-121</t>
  </si>
  <si>
    <t>18 FAIRBANKS ST</t>
  </si>
  <si>
    <t>WELDON JUDITH I</t>
  </si>
  <si>
    <t>50/D/121//</t>
  </si>
  <si>
    <t>50A-172A</t>
  </si>
  <si>
    <t>157 SWIFTS BCH RD</t>
  </si>
  <si>
    <t>WALTZ MARILYN S &amp; JEFFREY A ET ALS</t>
  </si>
  <si>
    <t>50/A/172/A/</t>
  </si>
  <si>
    <t>50D-119</t>
  </si>
  <si>
    <t>3 FAIRBANKS ST</t>
  </si>
  <si>
    <t>FALCO KATHERINE L TRUSTEE</t>
  </si>
  <si>
    <t>50/D/119//</t>
  </si>
  <si>
    <t>50A-180A</t>
  </si>
  <si>
    <t>13 GREENWOOD AVE</t>
  </si>
  <si>
    <t>KING BRENDA &amp; CROWLEY MAUREEN</t>
  </si>
  <si>
    <t>50/A/180/A/</t>
  </si>
  <si>
    <t>50D-104A</t>
  </si>
  <si>
    <t>87 SHORE AVE</t>
  </si>
  <si>
    <t>PANO RICHARD J &amp; MARK S</t>
  </si>
  <si>
    <t>50/D/104/A/</t>
  </si>
  <si>
    <t>50D-50B</t>
  </si>
  <si>
    <t>27 POND ST</t>
  </si>
  <si>
    <t>MASTROCOLA CARINE</t>
  </si>
  <si>
    <t>50/D/50/B/</t>
  </si>
  <si>
    <t>50A-119A</t>
  </si>
  <si>
    <t>12 PLEASANT ST</t>
  </si>
  <si>
    <t>FERRARA GINA</t>
  </si>
  <si>
    <t>50/A/119/A/</t>
  </si>
  <si>
    <t>36-H4B</t>
  </si>
  <si>
    <t>2 GLENWOOD CIR</t>
  </si>
  <si>
    <t>ULIANO NATHAN D</t>
  </si>
  <si>
    <t>36//H4/B/</t>
  </si>
  <si>
    <t>35-8</t>
  </si>
  <si>
    <t>81 EDGEWATER DR</t>
  </si>
  <si>
    <t>RICHARDS ALBERT F &amp; PHYLLIS M</t>
  </si>
  <si>
    <t>35//8//</t>
  </si>
  <si>
    <t>50C-2-1029</t>
  </si>
  <si>
    <t>50/C2/1029//</t>
  </si>
  <si>
    <t>36-1001A</t>
  </si>
  <si>
    <t>0 GLENWOOD CIR</t>
  </si>
  <si>
    <t>36//1001/A/</t>
  </si>
  <si>
    <t>50A-114</t>
  </si>
  <si>
    <t>25 BAYVIEW ST</t>
  </si>
  <si>
    <t>CARREIRO ANTONIO F</t>
  </si>
  <si>
    <t>50/A/114//</t>
  </si>
  <si>
    <t>50A-173B</t>
  </si>
  <si>
    <t>4 GREENWOOD AVE</t>
  </si>
  <si>
    <t>RALEZA MICHAEL</t>
  </si>
  <si>
    <t>50/A/173/B/</t>
  </si>
  <si>
    <t>37-G19</t>
  </si>
  <si>
    <t>3 CORY DR</t>
  </si>
  <si>
    <t>37//G19//</t>
  </si>
  <si>
    <t>37-B</t>
  </si>
  <si>
    <t>2 JACKS MARSH LN</t>
  </si>
  <si>
    <t>PRI RES  MDL-01</t>
  </si>
  <si>
    <t>37///B/</t>
  </si>
  <si>
    <t>50A-284</t>
  </si>
  <si>
    <t>13 PLEASANT ST</t>
  </si>
  <si>
    <t>TAYLOR KENNETH R JR</t>
  </si>
  <si>
    <t>50/A/284//</t>
  </si>
  <si>
    <t>50A-180B</t>
  </si>
  <si>
    <t>11 GREENWOOD AVE</t>
  </si>
  <si>
    <t>CONNORS JOAN V</t>
  </si>
  <si>
    <t>50/A/180/B/</t>
  </si>
  <si>
    <t>50D-34</t>
  </si>
  <si>
    <t>35 BEACH ST</t>
  </si>
  <si>
    <t>DISCHINO COSMO &amp; SHEILA</t>
  </si>
  <si>
    <t>50/D/34//</t>
  </si>
  <si>
    <t>50B-4-1025B</t>
  </si>
  <si>
    <t>10 T ST</t>
  </si>
  <si>
    <t>PETRIDES MARIE &amp; MICHAEL</t>
  </si>
  <si>
    <t>50/B4/1025/B/</t>
  </si>
  <si>
    <t>35-88</t>
  </si>
  <si>
    <t>4 ROBIN HOOD RD</t>
  </si>
  <si>
    <t>CAMPINELL ANTHONY B</t>
  </si>
  <si>
    <t>35//88//</t>
  </si>
  <si>
    <t>35-82</t>
  </si>
  <si>
    <t>56 EDGEWATER DR</t>
  </si>
  <si>
    <t>LONG LORRAINE F TRUSTEE OF THE</t>
  </si>
  <si>
    <t>35//82//</t>
  </si>
  <si>
    <t>36-H6</t>
  </si>
  <si>
    <t>6 GLENWOOD CIR</t>
  </si>
  <si>
    <t>HAWES KENNETH R</t>
  </si>
  <si>
    <t>36//H6//</t>
  </si>
  <si>
    <t>50A-173A</t>
  </si>
  <si>
    <t>2 GREENWOOD AVE</t>
  </si>
  <si>
    <t>HARDSOG JENNIFER E</t>
  </si>
  <si>
    <t>50/A/173/A/</t>
  </si>
  <si>
    <t>50C-2-32</t>
  </si>
  <si>
    <t>50/C2/32//</t>
  </si>
  <si>
    <t>50D-216B</t>
  </si>
  <si>
    <t>5 COOLIDGE RD</t>
  </si>
  <si>
    <t>50/D/216/B/</t>
  </si>
  <si>
    <t>50D-122</t>
  </si>
  <si>
    <t>20 FAIRBANKS ST</t>
  </si>
  <si>
    <t>GRANATA VINCENT</t>
  </si>
  <si>
    <t>50/D/122//</t>
  </si>
  <si>
    <t>36-H5</t>
  </si>
  <si>
    <t>4 GLENWOOD CIR</t>
  </si>
  <si>
    <t>COBB TERRY J</t>
  </si>
  <si>
    <t>36//H5//</t>
  </si>
  <si>
    <t>35-50</t>
  </si>
  <si>
    <t>149 INDIAN NECK RD</t>
  </si>
  <si>
    <t>CORMIER GUY J</t>
  </si>
  <si>
    <t>35//50//</t>
  </si>
  <si>
    <t>37-G18</t>
  </si>
  <si>
    <t>3 DAMIEN DR</t>
  </si>
  <si>
    <t>37//G18//</t>
  </si>
  <si>
    <t>35-9</t>
  </si>
  <si>
    <t>79 EDGEWATER DR</t>
  </si>
  <si>
    <t>PRAINO JEROME A</t>
  </si>
  <si>
    <t>35//9//</t>
  </si>
  <si>
    <t>50D-101</t>
  </si>
  <si>
    <t>90 SHORE AVE</t>
  </si>
  <si>
    <t>HALL WARREN F JR</t>
  </si>
  <si>
    <t>50/D/101//</t>
  </si>
  <si>
    <t>50B-4-21</t>
  </si>
  <si>
    <t>5 T ST</t>
  </si>
  <si>
    <t>CARLSON RICHMOND P</t>
  </si>
  <si>
    <t>50/B4/21//</t>
  </si>
  <si>
    <t>50A-179A</t>
  </si>
  <si>
    <t>9 GREENWOOD AVE</t>
  </si>
  <si>
    <t>50/A/179/A/</t>
  </si>
  <si>
    <t>50D-214B</t>
  </si>
  <si>
    <t>3 GRAHAM ST</t>
  </si>
  <si>
    <t>BEMIS KATHERINE I TRUSTEE OF</t>
  </si>
  <si>
    <t>50/D/214/B/</t>
  </si>
  <si>
    <t>54-S17</t>
  </si>
  <si>
    <t>83 CROMESETT RD</t>
  </si>
  <si>
    <t>MACDONALD JOSEPH A</t>
  </si>
  <si>
    <t>54//S17//</t>
  </si>
  <si>
    <t>50D-123</t>
  </si>
  <si>
    <t>22 FAIRBANKS ST</t>
  </si>
  <si>
    <t>HAZLETT JAMES P</t>
  </si>
  <si>
    <t>50/D/123//</t>
  </si>
  <si>
    <t>50D-74</t>
  </si>
  <si>
    <t>29 POND ST</t>
  </si>
  <si>
    <t>FAY CAROLE A</t>
  </si>
  <si>
    <t>50/D/74//</t>
  </si>
  <si>
    <t>50D-35</t>
  </si>
  <si>
    <t>37 BEACH ST</t>
  </si>
  <si>
    <t>LUNETTA LOUIS L &amp; MARY L</t>
  </si>
  <si>
    <t>50/D/35//</t>
  </si>
  <si>
    <t>54-1001</t>
  </si>
  <si>
    <t>HEPBURN ELLEN F ESTATE OF</t>
  </si>
  <si>
    <t>54//1001//</t>
  </si>
  <si>
    <t>36-6</t>
  </si>
  <si>
    <t>152 INDIAN NECK RD</t>
  </si>
  <si>
    <t>YOUNGSON WILLIAM E</t>
  </si>
  <si>
    <t>36//6//</t>
  </si>
  <si>
    <t>50A-286</t>
  </si>
  <si>
    <t>11 PLEASANT ST</t>
  </si>
  <si>
    <t>HENRIQUES REALTY TRUST</t>
  </si>
  <si>
    <t>50/A/286//</t>
  </si>
  <si>
    <t>35-87</t>
  </si>
  <si>
    <t>72 EDGEWATER DR</t>
  </si>
  <si>
    <t>YANCO RICHARD A</t>
  </si>
  <si>
    <t>35//87//</t>
  </si>
  <si>
    <t>50A-181</t>
  </si>
  <si>
    <t>28 BAYVIEW ST</t>
  </si>
  <si>
    <t>WESTGATE MARGUERITE G</t>
  </si>
  <si>
    <t>50/A/181//</t>
  </si>
  <si>
    <t>37-1002</t>
  </si>
  <si>
    <t>129 GREAT NECK RD</t>
  </si>
  <si>
    <t>MORGAN ELSA</t>
  </si>
  <si>
    <t>37//1002//</t>
  </si>
  <si>
    <t>50D-46B</t>
  </si>
  <si>
    <t>34 BEACH ST</t>
  </si>
  <si>
    <t>MCPHIE JOHN M &amp; PATRICIA A</t>
  </si>
  <si>
    <t>50/D/46/B/</t>
  </si>
  <si>
    <t>50A-178A</t>
  </si>
  <si>
    <t>7 GREENWOOD AVE</t>
  </si>
  <si>
    <t>SOUSA AGOSTINHO</t>
  </si>
  <si>
    <t>50/A/178/A/</t>
  </si>
  <si>
    <t>37-G17</t>
  </si>
  <si>
    <t>5 DAMIEN DR</t>
  </si>
  <si>
    <t>37//G17//</t>
  </si>
  <si>
    <t>50A-285</t>
  </si>
  <si>
    <t>10 ELDRIDGE CT</t>
  </si>
  <si>
    <t>PORTER JOSEPH R</t>
  </si>
  <si>
    <t>50/A/285//</t>
  </si>
  <si>
    <t>35-84</t>
  </si>
  <si>
    <t>60 EDGEWATER DR</t>
  </si>
  <si>
    <t>PLACE FRANK T</t>
  </si>
  <si>
    <t>35//84//</t>
  </si>
  <si>
    <t>50B-4-37</t>
  </si>
  <si>
    <t>6 T ST</t>
  </si>
  <si>
    <t>BARRY CYNTHIA &amp; VASIL-BUSCH</t>
  </si>
  <si>
    <t>50/B4/37//</t>
  </si>
  <si>
    <t>50A-271</t>
  </si>
  <si>
    <t>6 PLEASANT ST</t>
  </si>
  <si>
    <t>PARHAM GERALDINE J</t>
  </si>
  <si>
    <t>50/A/271//</t>
  </si>
  <si>
    <t>50D-75</t>
  </si>
  <si>
    <t>31 POND ST</t>
  </si>
  <si>
    <t>50/D/75//</t>
  </si>
  <si>
    <t>50A-118</t>
  </si>
  <si>
    <t>23 BAYVIEW ST</t>
  </si>
  <si>
    <t>CARNEY PAUL D</t>
  </si>
  <si>
    <t>50/A/118//</t>
  </si>
  <si>
    <t>35-9A</t>
  </si>
  <si>
    <t>37-GA</t>
  </si>
  <si>
    <t>2 CORY DR</t>
  </si>
  <si>
    <t>MORGAN WAYNE L JR</t>
  </si>
  <si>
    <t>37//GA//</t>
  </si>
  <si>
    <t>37-G20</t>
  </si>
  <si>
    <t>1 CORY DR</t>
  </si>
  <si>
    <t>37//G20//</t>
  </si>
  <si>
    <t>50D-217</t>
  </si>
  <si>
    <t>3 COOLIDGE RD</t>
  </si>
  <si>
    <t>PETRIDES MARIE</t>
  </si>
  <si>
    <t>50/D/217//</t>
  </si>
  <si>
    <t>50B-4-22</t>
  </si>
  <si>
    <t>156 SWIFTS BCH RD</t>
  </si>
  <si>
    <t>BAPTISTA JAMES F</t>
  </si>
  <si>
    <t>50/B4/22//</t>
  </si>
  <si>
    <t>35-54</t>
  </si>
  <si>
    <t>20 EDGEWATER EXTENTION</t>
  </si>
  <si>
    <t>HUNT ROBERT W JR</t>
  </si>
  <si>
    <t>35//54//</t>
  </si>
  <si>
    <t>50D-213B</t>
  </si>
  <si>
    <t>5 GRAHAM ST</t>
  </si>
  <si>
    <t>SIMMOES LUIS S</t>
  </si>
  <si>
    <t>50/D/213/B/</t>
  </si>
  <si>
    <t>50D-172</t>
  </si>
  <si>
    <t>2 WINDY ST</t>
  </si>
  <si>
    <t>50/D/172//</t>
  </si>
  <si>
    <t>50A-174B</t>
  </si>
  <si>
    <t>3 GREENWOOD AVE</t>
  </si>
  <si>
    <t>CHAVES JOHN M &amp; MARIA P TRUSTEES</t>
  </si>
  <si>
    <t>50/A/174/B/</t>
  </si>
  <si>
    <t>37-G15</t>
  </si>
  <si>
    <t>9 DAMIEN DR</t>
  </si>
  <si>
    <t>37//G15//</t>
  </si>
  <si>
    <t>37-G16</t>
  </si>
  <si>
    <t>7 DAMIEN DR</t>
  </si>
  <si>
    <t>37//G16//</t>
  </si>
  <si>
    <t>50D-125</t>
  </si>
  <si>
    <t>86 SHORE AVE</t>
  </si>
  <si>
    <t>PETERSON ROBERT A</t>
  </si>
  <si>
    <t>50/D/125//</t>
  </si>
  <si>
    <t>50D-158</t>
  </si>
  <si>
    <t>7 WINDY ST</t>
  </si>
  <si>
    <t>50/D/158//</t>
  </si>
  <si>
    <t>35-20</t>
  </si>
  <si>
    <t>57 EDGEWATER DR</t>
  </si>
  <si>
    <t>FISHER CHARLES A</t>
  </si>
  <si>
    <t>35//20//</t>
  </si>
  <si>
    <t>50D-124</t>
  </si>
  <si>
    <t>83 SHORE AVE</t>
  </si>
  <si>
    <t>STEVENS CHRISTOPHER R</t>
  </si>
  <si>
    <t>50/D/124//</t>
  </si>
  <si>
    <t>50A-288</t>
  </si>
  <si>
    <t>9 PLEASANT ST</t>
  </si>
  <si>
    <t>LECESSE SHARYN L &amp; JAMES V</t>
  </si>
  <si>
    <t>50/A/288//</t>
  </si>
  <si>
    <t>35-39</t>
  </si>
  <si>
    <t>15 EAST EDGEWATER DR</t>
  </si>
  <si>
    <t>PECCI STEPHEN M</t>
  </si>
  <si>
    <t>35//39//</t>
  </si>
  <si>
    <t>50A-182B</t>
  </si>
  <si>
    <t>26 BAYVIEW ST</t>
  </si>
  <si>
    <t>AVILA EDUARDO M</t>
  </si>
  <si>
    <t>50/A/182/B/</t>
  </si>
  <si>
    <t>50A-174A</t>
  </si>
  <si>
    <t>155 SWIFTS BCH RD</t>
  </si>
  <si>
    <t>DOLAN SUSAN M</t>
  </si>
  <si>
    <t>50/A/174/A/</t>
  </si>
  <si>
    <t>35-85</t>
  </si>
  <si>
    <t>64 EDGEWATER DR</t>
  </si>
  <si>
    <t>COE LEONARD D</t>
  </si>
  <si>
    <t>35//85//</t>
  </si>
  <si>
    <t>50D-99</t>
  </si>
  <si>
    <t>28 POND ST</t>
  </si>
  <si>
    <t>KLIMAS GILDA A</t>
  </si>
  <si>
    <t>50/D/99//</t>
  </si>
  <si>
    <t>50B-4-36</t>
  </si>
  <si>
    <t>4 T ST</t>
  </si>
  <si>
    <t>HOWARD DONALD R &amp; AVIS J</t>
  </si>
  <si>
    <t>50/B4/36//</t>
  </si>
  <si>
    <t>50B-4-23A</t>
  </si>
  <si>
    <t>1 VERNAL ST</t>
  </si>
  <si>
    <t>GAVAZA JOHN H JR</t>
  </si>
  <si>
    <t>50/B4/23/A/</t>
  </si>
  <si>
    <t>35-19</t>
  </si>
  <si>
    <t>59 EDGEWATER DR</t>
  </si>
  <si>
    <t>LEWIS ROBERTA H</t>
  </si>
  <si>
    <t>35//19//</t>
  </si>
  <si>
    <t>50D-218B</t>
  </si>
  <si>
    <t>6 COOLIDGE RD</t>
  </si>
  <si>
    <t>GRENIER PAUL A</t>
  </si>
  <si>
    <t>50/D/218/B/</t>
  </si>
  <si>
    <t>50A-272</t>
  </si>
  <si>
    <t>21 BAYVIEW ST</t>
  </si>
  <si>
    <t>LOPES LORRAINE</t>
  </si>
  <si>
    <t>50/A/272//</t>
  </si>
  <si>
    <t>50A-177</t>
  </si>
  <si>
    <t>5 GREENWOOD AVE</t>
  </si>
  <si>
    <t>CHAVES CHERYL</t>
  </si>
  <si>
    <t>50/A/177//</t>
  </si>
  <si>
    <t>50D-76</t>
  </si>
  <si>
    <t>33 POND ST</t>
  </si>
  <si>
    <t>MORRISON JOSEPH B</t>
  </si>
  <si>
    <t>50/D/76//</t>
  </si>
  <si>
    <t>50D-157</t>
  </si>
  <si>
    <t>9 WINDY ST</t>
  </si>
  <si>
    <t>50/D/157//</t>
  </si>
  <si>
    <t>50D-36</t>
  </si>
  <si>
    <t>39 BEACH ST</t>
  </si>
  <si>
    <t>CALARESO JOSEPH JR</t>
  </si>
  <si>
    <t>50/D/36//</t>
  </si>
  <si>
    <t>50D-45</t>
  </si>
  <si>
    <t>38 BEACH ST</t>
  </si>
  <si>
    <t>LUNETTA LOUIS L</t>
  </si>
  <si>
    <t>50/D/45//</t>
  </si>
  <si>
    <t>50A-269</t>
  </si>
  <si>
    <t>4 PLEASANT ST</t>
  </si>
  <si>
    <t>DIPERSIO DONNA</t>
  </si>
  <si>
    <t>50/A/269//</t>
  </si>
  <si>
    <t>50D-174</t>
  </si>
  <si>
    <t>6 WINDY ST</t>
  </si>
  <si>
    <t>HERMAN ALBERT JR &amp; ARLEENE M</t>
  </si>
  <si>
    <t>50/D/174//</t>
  </si>
  <si>
    <t>50D-212</t>
  </si>
  <si>
    <t>9 GRAHAM ST</t>
  </si>
  <si>
    <t>BUTLER WILLIAM G</t>
  </si>
  <si>
    <t>50/D/212//</t>
  </si>
  <si>
    <t>50A-179B</t>
  </si>
  <si>
    <t>10 QUASUET AVE</t>
  </si>
  <si>
    <t>ARMATA FRANCESCO P TRUSTEE OF</t>
  </si>
  <si>
    <t>50/A/179/B/</t>
  </si>
  <si>
    <t>50D-126</t>
  </si>
  <si>
    <t>84 SHORE AVE</t>
  </si>
  <si>
    <t>KING MILES S</t>
  </si>
  <si>
    <t>50/D/126//</t>
  </si>
  <si>
    <t>50A-290</t>
  </si>
  <si>
    <t>7 PLEASANT ST</t>
  </si>
  <si>
    <t>DIRADO NICHOLAS A</t>
  </si>
  <si>
    <t>50/A/290//</t>
  </si>
  <si>
    <t>50D-77</t>
  </si>
  <si>
    <t>35 POND ST</t>
  </si>
  <si>
    <t>MCMULLEN JAMES V JR</t>
  </si>
  <si>
    <t>50/D/77//</t>
  </si>
  <si>
    <t>35-86</t>
  </si>
  <si>
    <t>68 EDGEWATER DR</t>
  </si>
  <si>
    <t>BOURNE DOROTHY L LIFE ESTATE</t>
  </si>
  <si>
    <t>35//86//</t>
  </si>
  <si>
    <t>50D-218A</t>
  </si>
  <si>
    <t>4 COOLIDGE RD</t>
  </si>
  <si>
    <t>FEDERAL HOME LOAN MORTGAGE</t>
  </si>
  <si>
    <t>50/D/218/A/</t>
  </si>
  <si>
    <t>35-49</t>
  </si>
  <si>
    <t>147 INDIAN NECK RD</t>
  </si>
  <si>
    <t>PARKER ELSIE C LIFE ESTATE</t>
  </si>
  <si>
    <t>35//49//</t>
  </si>
  <si>
    <t>54-S9</t>
  </si>
  <si>
    <t>84 CROMESETT RD</t>
  </si>
  <si>
    <t>MACEDO ANTONIO F</t>
  </si>
  <si>
    <t>54//S9//</t>
  </si>
  <si>
    <t>50D-267</t>
  </si>
  <si>
    <t>7 VERNAL ST</t>
  </si>
  <si>
    <t>LOTTERHAND GALE M</t>
  </si>
  <si>
    <t>50/D/267//</t>
  </si>
  <si>
    <t>50A-178B</t>
  </si>
  <si>
    <t>8 QUASUET AVE</t>
  </si>
  <si>
    <t>SCIALDONE PATRICIA A TR</t>
  </si>
  <si>
    <t>50/A/178/B/</t>
  </si>
  <si>
    <t>35-10</t>
  </si>
  <si>
    <t>77 EDGEWATER DR</t>
  </si>
  <si>
    <t>MAHER LEO G</t>
  </si>
  <si>
    <t>35//10//</t>
  </si>
  <si>
    <t>36-1000</t>
  </si>
  <si>
    <t>150 INDIAN NECK RD</t>
  </si>
  <si>
    <t>RODERICK ROBERT J</t>
  </si>
  <si>
    <t>36//1000//</t>
  </si>
  <si>
    <t>50D-127</t>
  </si>
  <si>
    <t>3 BELMONT ST</t>
  </si>
  <si>
    <t>BELMONT ST</t>
  </si>
  <si>
    <t>50/D/127//</t>
  </si>
  <si>
    <t>50B-4-35A</t>
  </si>
  <si>
    <t>2 T ST</t>
  </si>
  <si>
    <t>HAYES TIMOTHY J</t>
  </si>
  <si>
    <t>50/B4/35/A/</t>
  </si>
  <si>
    <t>55-1011</t>
  </si>
  <si>
    <t>27 SHADY LN</t>
  </si>
  <si>
    <t>55//1011//</t>
  </si>
  <si>
    <t>50D-219C</t>
  </si>
  <si>
    <t>6 GRAHAM ST</t>
  </si>
  <si>
    <t>JORGE JOSE P TRUSTEE OF JORGE</t>
  </si>
  <si>
    <t>50/D/219/C/</t>
  </si>
  <si>
    <t>35-18</t>
  </si>
  <si>
    <t>61 EDGEWATER DR</t>
  </si>
  <si>
    <t>CHRISTIAN RUSSELL M JR</t>
  </si>
  <si>
    <t>35//18//</t>
  </si>
  <si>
    <t>50D-156</t>
  </si>
  <si>
    <t>79 SHORE AVE</t>
  </si>
  <si>
    <t>CHAN CARL &amp; CAROL A</t>
  </si>
  <si>
    <t>50/D/156//</t>
  </si>
  <si>
    <t>50A-175</t>
  </si>
  <si>
    <t>153 SWIFTS BCH RD</t>
  </si>
  <si>
    <t>DUCHARME DIANE</t>
  </si>
  <si>
    <t>50/A/175//</t>
  </si>
  <si>
    <t>50B-4-35B</t>
  </si>
  <si>
    <t>0 VERNAL ST</t>
  </si>
  <si>
    <t>50/B4/35/B/</t>
  </si>
  <si>
    <t>50A-270</t>
  </si>
  <si>
    <t>19 BAYVIEW ST</t>
  </si>
  <si>
    <t>KOLUNIE JOHN E</t>
  </si>
  <si>
    <t>50/A/270//</t>
  </si>
  <si>
    <t>50D-175</t>
  </si>
  <si>
    <t>8 WINDY ST</t>
  </si>
  <si>
    <t>MORTON EDNA C</t>
  </si>
  <si>
    <t>50/D/175//</t>
  </si>
  <si>
    <t>37-A</t>
  </si>
  <si>
    <t>1 JACKS MARSH LN</t>
  </si>
  <si>
    <t>OSBORNE SPENCER T</t>
  </si>
  <si>
    <t>37///A/</t>
  </si>
  <si>
    <t>50D-C2</t>
  </si>
  <si>
    <t>43 BEACH ST</t>
  </si>
  <si>
    <t>SILVA RAYMOND J</t>
  </si>
  <si>
    <t>50/D/C2//</t>
  </si>
  <si>
    <t>50B-4-24A</t>
  </si>
  <si>
    <t>154 SWIFTS BCH RD</t>
  </si>
  <si>
    <t>MONTEIRO WENDY J</t>
  </si>
  <si>
    <t>50/B4/24/A/</t>
  </si>
  <si>
    <t>50A-292</t>
  </si>
  <si>
    <t>5 PLEASANT ST</t>
  </si>
  <si>
    <t>OHARA MARGARET C</t>
  </si>
  <si>
    <t>50/A/292//</t>
  </si>
  <si>
    <t>50A-267A</t>
  </si>
  <si>
    <t>2 PLEASANT ST</t>
  </si>
  <si>
    <t>WEBB THELMA L</t>
  </si>
  <si>
    <t>50/A/267/A/</t>
  </si>
  <si>
    <t>50D-211A</t>
  </si>
  <si>
    <t>11 GRAHAM ST</t>
  </si>
  <si>
    <t>ROSENBAUM ELLEN</t>
  </si>
  <si>
    <t>50/D/211/A/</t>
  </si>
  <si>
    <t>50A-266</t>
  </si>
  <si>
    <t>20 SWIFT AVE</t>
  </si>
  <si>
    <t>CLAYTON ROY</t>
  </si>
  <si>
    <t>50/A/266//</t>
  </si>
  <si>
    <t>50D-128</t>
  </si>
  <si>
    <t>5 BELMONT ST</t>
  </si>
  <si>
    <t>TOPOULOS CONSTANTINE</t>
  </si>
  <si>
    <t>50/D/128//</t>
  </si>
  <si>
    <t>50B-4-24B</t>
  </si>
  <si>
    <t>2 VERNAL ST</t>
  </si>
  <si>
    <t>FREITAS SERGIO P</t>
  </si>
  <si>
    <t>50/B4/24/B/</t>
  </si>
  <si>
    <t>50D-220</t>
  </si>
  <si>
    <t>8 GRAHAM ST</t>
  </si>
  <si>
    <t>LAWRENCE JENNIFER L</t>
  </si>
  <si>
    <t>50/D/220//</t>
  </si>
  <si>
    <t>50D-78</t>
  </si>
  <si>
    <t>13 ALMEDA ST</t>
  </si>
  <si>
    <t>STADELMAIER CHARLES R</t>
  </si>
  <si>
    <t>50/D/78//</t>
  </si>
  <si>
    <t>35-17</t>
  </si>
  <si>
    <t>63 EDGEWATER DR</t>
  </si>
  <si>
    <t>NOLAN GEORGE F</t>
  </si>
  <si>
    <t>35//17//</t>
  </si>
  <si>
    <t>50D-266</t>
  </si>
  <si>
    <t>2 COOLIDGE RD</t>
  </si>
  <si>
    <t>FURLER KATHLEEN R</t>
  </si>
  <si>
    <t>50/D/266//</t>
  </si>
  <si>
    <t>50A-191</t>
  </si>
  <si>
    <t>15 QUASUET AVE</t>
  </si>
  <si>
    <t>GRIFFIN DIANE, BRUTTI RICHARD A</t>
  </si>
  <si>
    <t>50/A/191//</t>
  </si>
  <si>
    <t>58-S16</t>
  </si>
  <si>
    <t>81 CROMESETT RD</t>
  </si>
  <si>
    <t>CAVICCHI PETER M</t>
  </si>
  <si>
    <t>58//S16//</t>
  </si>
  <si>
    <t>35-53</t>
  </si>
  <si>
    <t>8 EAST EDGEWATER DR</t>
  </si>
  <si>
    <t>SMITH TERRY W</t>
  </si>
  <si>
    <t>35//53//</t>
  </si>
  <si>
    <t>50A-176A</t>
  </si>
  <si>
    <t>4 QUASUET AVE</t>
  </si>
  <si>
    <t>MARINO ROSEMARY C</t>
  </si>
  <si>
    <t>50/A/176/A/</t>
  </si>
  <si>
    <t>37-1004</t>
  </si>
  <si>
    <t>125 GREAT NECK RD</t>
  </si>
  <si>
    <t>AKINS ELINOR M LIFE ESTATE</t>
  </si>
  <si>
    <t>37//1004//</t>
  </si>
  <si>
    <t>35-41</t>
  </si>
  <si>
    <t>13 EAST EDGEWATER DR</t>
  </si>
  <si>
    <t>DAILEY WILLIAM J JR</t>
  </si>
  <si>
    <t>35//41//</t>
  </si>
  <si>
    <t>Gas,Septic</t>
  </si>
  <si>
    <t>50A-176B</t>
  </si>
  <si>
    <t>2 QUASUET AVE</t>
  </si>
  <si>
    <t>SPERDIGLIOZZI ALEXANDER</t>
  </si>
  <si>
    <t>50/A/176/B/</t>
  </si>
  <si>
    <t>50D-44</t>
  </si>
  <si>
    <t>40 BEACH ST</t>
  </si>
  <si>
    <t>WHITE AUDREY H</t>
  </si>
  <si>
    <t>50/D/44//</t>
  </si>
  <si>
    <t>50D-210</t>
  </si>
  <si>
    <t>13 GRAHAM ST</t>
  </si>
  <si>
    <t>SANTOS DAVID J &amp; MARY H</t>
  </si>
  <si>
    <t>50/D/210//</t>
  </si>
  <si>
    <t>50A-190</t>
  </si>
  <si>
    <t>13 QUASUET AVE</t>
  </si>
  <si>
    <t>CARNEY BARBARA A TRUSTEE</t>
  </si>
  <si>
    <t>50/A/190//</t>
  </si>
  <si>
    <t>50D-265A</t>
  </si>
  <si>
    <t>9 VERNAL ST</t>
  </si>
  <si>
    <t>50/D/265/A/</t>
  </si>
  <si>
    <t>35-16</t>
  </si>
  <si>
    <t>65 EDGEWATER DR</t>
  </si>
  <si>
    <t>GENOVA DINO</t>
  </si>
  <si>
    <t>35//16//</t>
  </si>
  <si>
    <t>50D-221</t>
  </si>
  <si>
    <t>10 GRAHAM ST</t>
  </si>
  <si>
    <t>REITANO LUIGI &amp; ASSUNTINA TR OF</t>
  </si>
  <si>
    <t>50/D/221//</t>
  </si>
  <si>
    <t>50D-E2</t>
  </si>
  <si>
    <t>49 BEACH ST</t>
  </si>
  <si>
    <t>MARTOCCHIO LOUIS J</t>
  </si>
  <si>
    <t>50/D/E2//</t>
  </si>
  <si>
    <t>50B-4-34C</t>
  </si>
  <si>
    <t>4 VERNAL ST</t>
  </si>
  <si>
    <t>FERREIRA ROGERIO A</t>
  </si>
  <si>
    <t>50/B4/34/C/</t>
  </si>
  <si>
    <t>50D-129</t>
  </si>
  <si>
    <t>7 BELMONT ST</t>
  </si>
  <si>
    <t>LEPSEVICH WILLIAM J &amp; PAUL M</t>
  </si>
  <si>
    <t>50/D/129//</t>
  </si>
  <si>
    <t>35-11</t>
  </si>
  <si>
    <t>75 EDGEWATER DR</t>
  </si>
  <si>
    <t>35//11//</t>
  </si>
  <si>
    <t>50A-189</t>
  </si>
  <si>
    <t>11 QUASUET AVE</t>
  </si>
  <si>
    <t>KUZMESKAS MARK J</t>
  </si>
  <si>
    <t>50/A/189//</t>
  </si>
  <si>
    <t>50A-176C</t>
  </si>
  <si>
    <t>151 SWIFTS BCH RD</t>
  </si>
  <si>
    <t>FALKENSTEIN LORRAINE M</t>
  </si>
  <si>
    <t>50/A/176/C/</t>
  </si>
  <si>
    <t>50B-4-25</t>
  </si>
  <si>
    <t>152 SWIFTS BCH RD</t>
  </si>
  <si>
    <t>STANTON MARY EILEEN</t>
  </si>
  <si>
    <t>APT 4-8  MDL-01</t>
  </si>
  <si>
    <t>50/B4/25//</t>
  </si>
  <si>
    <t>50A-264</t>
  </si>
  <si>
    <t>17 BAYVIEW ST</t>
  </si>
  <si>
    <t>50/A/264//</t>
  </si>
  <si>
    <t>37-1033B</t>
  </si>
  <si>
    <t>148 INDIAN NECK RD</t>
  </si>
  <si>
    <t>37//1033/B/</t>
  </si>
  <si>
    <t>50D-177</t>
  </si>
  <si>
    <t>12 WINDY ST</t>
  </si>
  <si>
    <t>PLUMER ROBERT J JR</t>
  </si>
  <si>
    <t>50/D/177//</t>
  </si>
  <si>
    <t>50D-208</t>
  </si>
  <si>
    <t>17 GRAHAM ST</t>
  </si>
  <si>
    <t>BENNETT LAWRENCE M</t>
  </si>
  <si>
    <t>50/D/208//</t>
  </si>
  <si>
    <t>50A-188</t>
  </si>
  <si>
    <t>9 QUASUET AVE</t>
  </si>
  <si>
    <t>TORTORA CORNELIA</t>
  </si>
  <si>
    <t>50/A/188//</t>
  </si>
  <si>
    <t>50D-209</t>
  </si>
  <si>
    <t>15 GRAHAM ST</t>
  </si>
  <si>
    <t>SALIM SHERYL A</t>
  </si>
  <si>
    <t>50/D/209//</t>
  </si>
  <si>
    <t>50D-80</t>
  </si>
  <si>
    <t>41 POND ST</t>
  </si>
  <si>
    <t>DELLASALA ANTHONY</t>
  </si>
  <si>
    <t>50/D/80//</t>
  </si>
  <si>
    <t>50D-268B</t>
  </si>
  <si>
    <t>6 VERNAL ST</t>
  </si>
  <si>
    <t>MCDONNELL KEVIN P</t>
  </si>
  <si>
    <t>50/D/268/B/</t>
  </si>
  <si>
    <t>50A-293</t>
  </si>
  <si>
    <t>3 PLEASANT ST</t>
  </si>
  <si>
    <t>O'HARA MARGARET C</t>
  </si>
  <si>
    <t>50/A/293//</t>
  </si>
  <si>
    <t>35-48</t>
  </si>
  <si>
    <t>2 EAST EDGEWATER DR</t>
  </si>
  <si>
    <t>35//48//</t>
  </si>
  <si>
    <t>50D-42</t>
  </si>
  <si>
    <t>46 BEACH ST</t>
  </si>
  <si>
    <t>PAPINEAU CHARLES J</t>
  </si>
  <si>
    <t>50/D/42//</t>
  </si>
  <si>
    <t>50D-264</t>
  </si>
  <si>
    <t>11 VERNAL ST</t>
  </si>
  <si>
    <t>ROSE RUSSELL</t>
  </si>
  <si>
    <t>50/D/264//</t>
  </si>
  <si>
    <t>35-52</t>
  </si>
  <si>
    <t>6 EAST EDGEWATER DR</t>
  </si>
  <si>
    <t>HALE BRYAN J</t>
  </si>
  <si>
    <t>35//52//</t>
  </si>
  <si>
    <t>50D-153</t>
  </si>
  <si>
    <t>82 SHORE AVE</t>
  </si>
  <si>
    <t>BANCAROTTA VIRGILIO &amp; ROSARIA TR</t>
  </si>
  <si>
    <t>50/D/153//</t>
  </si>
  <si>
    <t>35-51</t>
  </si>
  <si>
    <t>4 EAST EDGEWATER DR</t>
  </si>
  <si>
    <t>OWIRKA GUY J</t>
  </si>
  <si>
    <t>35//51//</t>
  </si>
  <si>
    <t>50D-222</t>
  </si>
  <si>
    <t>12 GRAHAM ST</t>
  </si>
  <si>
    <t>GRANATA ALESSANDRANNA</t>
  </si>
  <si>
    <t>50/D/222//</t>
  </si>
  <si>
    <t>35-42</t>
  </si>
  <si>
    <t>11 EAST EDGEWATER DR</t>
  </si>
  <si>
    <t>REED DAVID A</t>
  </si>
  <si>
    <t>35//42//</t>
  </si>
  <si>
    <t>50A-187</t>
  </si>
  <si>
    <t>7 QUASUET AVE</t>
  </si>
  <si>
    <t>MATARA JOSEPH J</t>
  </si>
  <si>
    <t>50/A/187//</t>
  </si>
  <si>
    <t>35-15</t>
  </si>
  <si>
    <t>67 EDGEWATER DR</t>
  </si>
  <si>
    <t>CLARK JOSEPH A</t>
  </si>
  <si>
    <t>35//15//</t>
  </si>
  <si>
    <t>50D-178</t>
  </si>
  <si>
    <t>14 WINDY ST</t>
  </si>
  <si>
    <t>MAIDA LEWIS D</t>
  </si>
  <si>
    <t>50/D/178//</t>
  </si>
  <si>
    <t>50D-95</t>
  </si>
  <si>
    <t>30 POND ST</t>
  </si>
  <si>
    <t>GALLAGHER LEONA S</t>
  </si>
  <si>
    <t>50/D/95//</t>
  </si>
  <si>
    <t>50A-193</t>
  </si>
  <si>
    <t>16 SWIFT AVE</t>
  </si>
  <si>
    <t>MURPHY PATRICK M</t>
  </si>
  <si>
    <t>50/A/193//</t>
  </si>
  <si>
    <t>50D-1034</t>
  </si>
  <si>
    <t>53 BEACH ST</t>
  </si>
  <si>
    <t>STROSCIO CARMEN</t>
  </si>
  <si>
    <t>50/D/1034//</t>
  </si>
  <si>
    <t>50A-185</t>
  </si>
  <si>
    <t>3 QUASUET AVE</t>
  </si>
  <si>
    <t>FLYNN JOHN J</t>
  </si>
  <si>
    <t>50/A/185//</t>
  </si>
  <si>
    <t>50A-255</t>
  </si>
  <si>
    <t>23 SWIFT AVE</t>
  </si>
  <si>
    <t>ROSE MAXWELL</t>
  </si>
  <si>
    <t>50/A/255//</t>
  </si>
  <si>
    <t>UNK1310</t>
  </si>
  <si>
    <t>37-GB</t>
  </si>
  <si>
    <t>117 GREAT NECK RD</t>
  </si>
  <si>
    <t>37//GB//</t>
  </si>
  <si>
    <t>50D-263</t>
  </si>
  <si>
    <t>13 VERNAL ST</t>
  </si>
  <si>
    <t>BUTTARO FRANK &amp; ANNA LIFE EST</t>
  </si>
  <si>
    <t>50/D/263//</t>
  </si>
  <si>
    <t>19-J1</t>
  </si>
  <si>
    <t>130 GREAT NECK RD</t>
  </si>
  <si>
    <t>CHAMBERS CATHERINE M</t>
  </si>
  <si>
    <t>19//J1//</t>
  </si>
  <si>
    <t>50D-269</t>
  </si>
  <si>
    <t>8 VERNAL ST</t>
  </si>
  <si>
    <t>LAFLAMME M KATHLEEN</t>
  </si>
  <si>
    <t>50/D/269//</t>
  </si>
  <si>
    <t>50A-195A</t>
  </si>
  <si>
    <t>14 SWIFT AVE</t>
  </si>
  <si>
    <t>ONANIAN SCOTT</t>
  </si>
  <si>
    <t>50/A/195/A/</t>
  </si>
  <si>
    <t>50D-223</t>
  </si>
  <si>
    <t>14 GRAHAM ST</t>
  </si>
  <si>
    <t>POIRIER RENE F TRUSTEE</t>
  </si>
  <si>
    <t>50/D/223//</t>
  </si>
  <si>
    <t>35-12</t>
  </si>
  <si>
    <t>73 EDGEWATER DR</t>
  </si>
  <si>
    <t>35//12//</t>
  </si>
  <si>
    <t>50A-257</t>
  </si>
  <si>
    <t>21 SWIFT AVE</t>
  </si>
  <si>
    <t>ARSENAULT NORINE P</t>
  </si>
  <si>
    <t>50/A/257//</t>
  </si>
  <si>
    <t>50D-152A</t>
  </si>
  <si>
    <t>6 BELMONT ST</t>
  </si>
  <si>
    <t>PHILLIPS SCOTT &amp; DOREEN</t>
  </si>
  <si>
    <t>50/D/152/A/</t>
  </si>
  <si>
    <t>35-14</t>
  </si>
  <si>
    <t>69 EDGEWATER DR</t>
  </si>
  <si>
    <t>COLANDREA JOAN C</t>
  </si>
  <si>
    <t>35//14//</t>
  </si>
  <si>
    <t>57-S8</t>
  </si>
  <si>
    <t>82 CROMESETT RD</t>
  </si>
  <si>
    <t>GALHARDO DAPHNE</t>
  </si>
  <si>
    <t>57//S8//</t>
  </si>
  <si>
    <t>50D-40</t>
  </si>
  <si>
    <t>48 BEACH ST</t>
  </si>
  <si>
    <t>SAUNDERS LINDA H</t>
  </si>
  <si>
    <t>50/D/40//</t>
  </si>
  <si>
    <t>50D-H</t>
  </si>
  <si>
    <t>55 BEACH ST</t>
  </si>
  <si>
    <t>WEEKS WILLIAM J</t>
  </si>
  <si>
    <t>50/D//H/</t>
  </si>
  <si>
    <t>50A-196</t>
  </si>
  <si>
    <t>12 SWIFT AVE</t>
  </si>
  <si>
    <t>MERCURIO GREGORY</t>
  </si>
  <si>
    <t>50/A/196//</t>
  </si>
  <si>
    <t>50A-184</t>
  </si>
  <si>
    <t>147 SWIFTS BCH RD</t>
  </si>
  <si>
    <t>50/A/184//</t>
  </si>
  <si>
    <t>50A-259</t>
  </si>
  <si>
    <t>19 SWIFT AVE</t>
  </si>
  <si>
    <t>LANCASTER LAUREEN J</t>
  </si>
  <si>
    <t>50/A/259//</t>
  </si>
  <si>
    <t>50D-179</t>
  </si>
  <si>
    <t>75 SHORE AVE</t>
  </si>
  <si>
    <t>CURTATONE MARIA G</t>
  </si>
  <si>
    <t>50/D/179//</t>
  </si>
  <si>
    <t>35-43</t>
  </si>
  <si>
    <t>9 EAST EDGEWATER DR</t>
  </si>
  <si>
    <t>TAYLOR DOROTHY ANNE</t>
  </si>
  <si>
    <t>35//43//</t>
  </si>
  <si>
    <t>50D-207</t>
  </si>
  <si>
    <t>19 GRAHAM ST</t>
  </si>
  <si>
    <t>CONLEY DENNIS M</t>
  </si>
  <si>
    <t>50/D/207//</t>
  </si>
  <si>
    <t>50A-263</t>
  </si>
  <si>
    <t>17 SWIFT AVE</t>
  </si>
  <si>
    <t>APPUGLIESE DOMENICO</t>
  </si>
  <si>
    <t>50/A/263//</t>
  </si>
  <si>
    <t>50D-262</t>
  </si>
  <si>
    <t>15 VERNAL ST</t>
  </si>
  <si>
    <t>DODGE CARLTON N</t>
  </si>
  <si>
    <t>50/D/262//</t>
  </si>
  <si>
    <t>50A-197</t>
  </si>
  <si>
    <t>8 SWIFT AVE</t>
  </si>
  <si>
    <t>PERRONE VINCENT</t>
  </si>
  <si>
    <t>50/A/197//</t>
  </si>
  <si>
    <t>50E-5-603</t>
  </si>
  <si>
    <t>3 MEADE ST</t>
  </si>
  <si>
    <t>KOULOURIS KOSTANTINO T</t>
  </si>
  <si>
    <t>MEADE ST</t>
  </si>
  <si>
    <t>50/E5/603//</t>
  </si>
  <si>
    <t>50D-224</t>
  </si>
  <si>
    <t>16 GRAHAM ST</t>
  </si>
  <si>
    <t>DELGRECO BRYAN RALPH</t>
  </si>
  <si>
    <t>50/D/224//</t>
  </si>
  <si>
    <t>50D-82</t>
  </si>
  <si>
    <t>45 POND ST</t>
  </si>
  <si>
    <t>PELOQUIN LEO E &amp; HELEN E TRS</t>
  </si>
  <si>
    <t>50/D/82//</t>
  </si>
  <si>
    <t>50D-270</t>
  </si>
  <si>
    <t>10 VERNAL ST</t>
  </si>
  <si>
    <t>GIANNANDREA ANTONIO</t>
  </si>
  <si>
    <t>50/D/270//</t>
  </si>
  <si>
    <t>50A-295</t>
  </si>
  <si>
    <t>26 WILDWOOD AVE</t>
  </si>
  <si>
    <t>MCCARTHY KEVIN M</t>
  </si>
  <si>
    <t>50/A/295//</t>
  </si>
  <si>
    <t>50D-152B</t>
  </si>
  <si>
    <t>STARR LENA M &amp;</t>
  </si>
  <si>
    <t>50/D/152/B/</t>
  </si>
  <si>
    <t>50B-4-26</t>
  </si>
  <si>
    <t>150 SWIFTS BCH RD</t>
  </si>
  <si>
    <t>SWIFTS BEACH PROPERTIES LLC</t>
  </si>
  <si>
    <t>APT OVER 8  MDL-01</t>
  </si>
  <si>
    <t>50/B4/26//</t>
  </si>
  <si>
    <t>50D-180A</t>
  </si>
  <si>
    <t>76 SHORE AVE</t>
  </si>
  <si>
    <t>MARTIN PATRICIA E ET ALS</t>
  </si>
  <si>
    <t>50/D/180/A/</t>
  </si>
  <si>
    <t>50D-206</t>
  </si>
  <si>
    <t>21 GRAHAM ST</t>
  </si>
  <si>
    <t>OLIVETT JAMES A &amp; ELSIE A</t>
  </si>
  <si>
    <t>50/D/206//</t>
  </si>
  <si>
    <t>50A-199</t>
  </si>
  <si>
    <t>6 SWIFT AVE</t>
  </si>
  <si>
    <t>NICHOLS JANET L</t>
  </si>
  <si>
    <t>50/A/199//</t>
  </si>
  <si>
    <t>38-1005</t>
  </si>
  <si>
    <t>0 INDIAN NECK RD</t>
  </si>
  <si>
    <t>PARKWOOD BEACH IMPROVEMENT</t>
  </si>
  <si>
    <t>61B PICNIC</t>
  </si>
  <si>
    <t>38//1005//</t>
  </si>
  <si>
    <t>50A-211</t>
  </si>
  <si>
    <t>15 SWIFT AVE</t>
  </si>
  <si>
    <t>MERIGOLD DAVID E</t>
  </si>
  <si>
    <t>50/A/211//</t>
  </si>
  <si>
    <t>50D-150A</t>
  </si>
  <si>
    <t>10 BELMONT ST</t>
  </si>
  <si>
    <t>RAKAUSKAS JULIA</t>
  </si>
  <si>
    <t>50/D/150/A/</t>
  </si>
  <si>
    <t>50A-262</t>
  </si>
  <si>
    <t>13 BAYVIEW ST</t>
  </si>
  <si>
    <t>VIDAL GILBERT R</t>
  </si>
  <si>
    <t>50/A/262//</t>
  </si>
  <si>
    <t>50A-254</t>
  </si>
  <si>
    <t>24 WILDWOOD AVE</t>
  </si>
  <si>
    <t>HORAN-GABRIELLI CYNTHIA</t>
  </si>
  <si>
    <t>50/A/254//</t>
  </si>
  <si>
    <t>37-1005</t>
  </si>
  <si>
    <t>123 GREAT NECK RD</t>
  </si>
  <si>
    <t>ROBBINS PETER J</t>
  </si>
  <si>
    <t>37//1005//</t>
  </si>
  <si>
    <t>50D-225</t>
  </si>
  <si>
    <t>18 GRAHAM ST</t>
  </si>
  <si>
    <t>PALUMBO ANTHONY J &amp; CHARLOTTE</t>
  </si>
  <si>
    <t>50/D/225//</t>
  </si>
  <si>
    <t>50A-200</t>
  </si>
  <si>
    <t>4 SWIFT AVE</t>
  </si>
  <si>
    <t>BREEN ROBERT</t>
  </si>
  <si>
    <t>50/A/200//</t>
  </si>
  <si>
    <t>50D-151B</t>
  </si>
  <si>
    <t>3 BELMONT ST OFF</t>
  </si>
  <si>
    <t>FENCER RICHARD H &amp;</t>
  </si>
  <si>
    <t>50/D/151/B/</t>
  </si>
  <si>
    <t>50F-16D</t>
  </si>
  <si>
    <t>1A WORRALL AVE</t>
  </si>
  <si>
    <t>NICOLAU ELEANOR L</t>
  </si>
  <si>
    <t>50/F/16/D/</t>
  </si>
  <si>
    <t>50A-201</t>
  </si>
  <si>
    <t>145 SWIFTS BCH RD</t>
  </si>
  <si>
    <t>50/A/201//</t>
  </si>
  <si>
    <t>50F-1043</t>
  </si>
  <si>
    <t>0 BEACH ST OFF</t>
  </si>
  <si>
    <t>POLCARI STEPHEN</t>
  </si>
  <si>
    <t>50/F/1043//</t>
  </si>
  <si>
    <t>50D-93</t>
  </si>
  <si>
    <t>93 LAKE ST</t>
  </si>
  <si>
    <t>50/D/93//</t>
  </si>
  <si>
    <t>50D-260</t>
  </si>
  <si>
    <t>19 VERNAL ST</t>
  </si>
  <si>
    <t>TARTAGLIA MARY LYNNE</t>
  </si>
  <si>
    <t>50/D/260//</t>
  </si>
  <si>
    <t>50A-256</t>
  </si>
  <si>
    <t>22 WILDWOOD AVE</t>
  </si>
  <si>
    <t>OLSON WALTER E</t>
  </si>
  <si>
    <t>50/A/256//</t>
  </si>
  <si>
    <t>50D-180B</t>
  </si>
  <si>
    <t>50/D/180/B/</t>
  </si>
  <si>
    <t>50E-5-605</t>
  </si>
  <si>
    <t>5 MEADE ST</t>
  </si>
  <si>
    <t>BEVILACQUA GEORGE D</t>
  </si>
  <si>
    <t>50/E5/605//</t>
  </si>
  <si>
    <t>18-1029C</t>
  </si>
  <si>
    <t>128 GREAT NECK RD</t>
  </si>
  <si>
    <t>DUTTON LYNNE ANN</t>
  </si>
  <si>
    <t>50D-I</t>
  </si>
  <si>
    <t>57 BEACH ST</t>
  </si>
  <si>
    <t>VOZZELLA PRISCO A</t>
  </si>
  <si>
    <t>50/D//I/</t>
  </si>
  <si>
    <t>50D-205</t>
  </si>
  <si>
    <t>23 GRAHAM ST</t>
  </si>
  <si>
    <t>50/D/205//</t>
  </si>
  <si>
    <t>50D-83</t>
  </si>
  <si>
    <t>47 POND ST</t>
  </si>
  <si>
    <t>SUTHERLAND ROBERT F</t>
  </si>
  <si>
    <t>50/D/83//</t>
  </si>
  <si>
    <t>35-44</t>
  </si>
  <si>
    <t>7 EAST EDGEWATER DR</t>
  </si>
  <si>
    <t>CALIRI ANTHONY</t>
  </si>
  <si>
    <t>35//44//</t>
  </si>
  <si>
    <t>50A-258</t>
  </si>
  <si>
    <t>20 WILDWOOD AVE</t>
  </si>
  <si>
    <t>MCKNIGHT RICHARD A</t>
  </si>
  <si>
    <t>50/A/258//</t>
  </si>
  <si>
    <t>50D-226</t>
  </si>
  <si>
    <t>20 GRAHAM ST</t>
  </si>
  <si>
    <t>DAVIS DAVID E</t>
  </si>
  <si>
    <t>50/D/226//</t>
  </si>
  <si>
    <t>50A-212</t>
  </si>
  <si>
    <t>14 BAYVIEW ST</t>
  </si>
  <si>
    <t>MCCARTHY JAMES J SR</t>
  </si>
  <si>
    <t>50/A/212//</t>
  </si>
  <si>
    <t>50A-261</t>
  </si>
  <si>
    <t>11 BAYVIEW ST</t>
  </si>
  <si>
    <t>HANDREN RICHARD A</t>
  </si>
  <si>
    <t>50/A/261//</t>
  </si>
  <si>
    <t>50A-210</t>
  </si>
  <si>
    <t>13 SWIFT AVE</t>
  </si>
  <si>
    <t>AIELLO ROBERT E</t>
  </si>
  <si>
    <t>50/A/210//</t>
  </si>
  <si>
    <t>50E-5-601</t>
  </si>
  <si>
    <t>7 BAKER RD</t>
  </si>
  <si>
    <t>TISHLER GARY J</t>
  </si>
  <si>
    <t>50/E5/601//</t>
  </si>
  <si>
    <t>50D-272</t>
  </si>
  <si>
    <t>14 VERNAL ST</t>
  </si>
  <si>
    <t>MOSSEY MARILYN</t>
  </si>
  <si>
    <t>50/D/272//</t>
  </si>
  <si>
    <t>50D-150B</t>
  </si>
  <si>
    <t>0 BELMONT ST OFF</t>
  </si>
  <si>
    <t>COTOIA JOSEPH P &amp; ALICE E</t>
  </si>
  <si>
    <t>50/D/150/B/</t>
  </si>
  <si>
    <t>50D-182</t>
  </si>
  <si>
    <t>3 FLORENCE ST</t>
  </si>
  <si>
    <t>FENCER RICHARD H</t>
  </si>
  <si>
    <t>50/D/182//</t>
  </si>
  <si>
    <t>50D-149A</t>
  </si>
  <si>
    <t>7 ALMEDA ST</t>
  </si>
  <si>
    <t>TELLO THERESA M</t>
  </si>
  <si>
    <t>50/D/149/A/</t>
  </si>
  <si>
    <t>50D-38</t>
  </si>
  <si>
    <t>52 BEACH ST</t>
  </si>
  <si>
    <t>SPAGNUOLO ROBERT E JR TRUSTEE</t>
  </si>
  <si>
    <t>50/D/38//</t>
  </si>
  <si>
    <t>50A-202</t>
  </si>
  <si>
    <t>143 SWIFTS BCH RD</t>
  </si>
  <si>
    <t>50/A/202//</t>
  </si>
  <si>
    <t>50A-209</t>
  </si>
  <si>
    <t>11 SWIFT AVE</t>
  </si>
  <si>
    <t>50/A/209//</t>
  </si>
  <si>
    <t>50E-5-606</t>
  </si>
  <si>
    <t>7 MEADE ST</t>
  </si>
  <si>
    <t>MASTROIANNI RALPH A</t>
  </si>
  <si>
    <t>50/E5/606//</t>
  </si>
  <si>
    <t>38-501</t>
  </si>
  <si>
    <t>26 LARCH ST</t>
  </si>
  <si>
    <t>CARDILLO GERARD L</t>
  </si>
  <si>
    <t>38//501//</t>
  </si>
  <si>
    <t>50F-16C</t>
  </si>
  <si>
    <t>1 WORRALL AVE</t>
  </si>
  <si>
    <t>GOLDING W PRESCOTT</t>
  </si>
  <si>
    <t>50/F/16/C/</t>
  </si>
  <si>
    <t>50D-228</t>
  </si>
  <si>
    <t>71 SHORE AVE</t>
  </si>
  <si>
    <t>OLIVETT JAMES A</t>
  </si>
  <si>
    <t>50/D/228//</t>
  </si>
  <si>
    <t>50D-259</t>
  </si>
  <si>
    <t>21 VERNAL ST</t>
  </si>
  <si>
    <t>CLARY DOROTHY M</t>
  </si>
  <si>
    <t>50/D/259//</t>
  </si>
  <si>
    <t>50D-227</t>
  </si>
  <si>
    <t>22 GRAHAM ST</t>
  </si>
  <si>
    <t>SQUICIARI VINCENT</t>
  </si>
  <si>
    <t>50/D/227//</t>
  </si>
  <si>
    <t>37-1006</t>
  </si>
  <si>
    <t>121 GREAT NECK RD</t>
  </si>
  <si>
    <t>FERREIRA MARIE E</t>
  </si>
  <si>
    <t>37//1006//</t>
  </si>
  <si>
    <t>50D-149B</t>
  </si>
  <si>
    <t>0 ALMEDA ST</t>
  </si>
  <si>
    <t>50/D/149/B/</t>
  </si>
  <si>
    <t>50A-260</t>
  </si>
  <si>
    <t>9 BAYVIEW ST</t>
  </si>
  <si>
    <t>BOFF DORIS A LIFE ESTATE</t>
  </si>
  <si>
    <t>50/A/260//</t>
  </si>
  <si>
    <t>50D-183</t>
  </si>
  <si>
    <t>5 FLORENCE ST</t>
  </si>
  <si>
    <t>COTOIA JOSEPH P</t>
  </si>
  <si>
    <t>50/D/183//</t>
  </si>
  <si>
    <t>50A-207</t>
  </si>
  <si>
    <t>7 SWIFT AVE</t>
  </si>
  <si>
    <t>CAPORICCIO ELVIRA M &amp; ROBERT J</t>
  </si>
  <si>
    <t>50/A/207//</t>
  </si>
  <si>
    <t>35-13</t>
  </si>
  <si>
    <t>71 EDGEWATER DR</t>
  </si>
  <si>
    <t>STANDISH SHORES ASSOC INC</t>
  </si>
  <si>
    <t>35//13//</t>
  </si>
  <si>
    <t>35-47</t>
  </si>
  <si>
    <t>1 EAST EDGEWATER DR</t>
  </si>
  <si>
    <t>OBERG WARREN B</t>
  </si>
  <si>
    <t>35//47//</t>
  </si>
  <si>
    <t>50F-16B</t>
  </si>
  <si>
    <t>3 WORRALL AVE</t>
  </si>
  <si>
    <t>BROOKS ROGER</t>
  </si>
  <si>
    <t>50/F/16/B/</t>
  </si>
  <si>
    <t>50B-4-29</t>
  </si>
  <si>
    <t>144 SWIFTS BCH RD</t>
  </si>
  <si>
    <t>TUOMALA JEFFREY P</t>
  </si>
  <si>
    <t>50/B4/29//</t>
  </si>
  <si>
    <t>35-46</t>
  </si>
  <si>
    <t>3 EAST EDGEWATER DR</t>
  </si>
  <si>
    <t>ENZIAN CLAYTON T JR</t>
  </si>
  <si>
    <t>35//46//</t>
  </si>
  <si>
    <t>50A-213A</t>
  </si>
  <si>
    <t>12 BAYVIEW ST</t>
  </si>
  <si>
    <t>RIDINI MICHAEL J</t>
  </si>
  <si>
    <t>50/A/213/A/</t>
  </si>
  <si>
    <t>50D-273</t>
  </si>
  <si>
    <t>18 VERNAL ST</t>
  </si>
  <si>
    <t>PACHECO REALTY TRUST THE</t>
  </si>
  <si>
    <t>50/D/273//</t>
  </si>
  <si>
    <t>50E-5-607</t>
  </si>
  <si>
    <t>6 BAKER RD</t>
  </si>
  <si>
    <t>OBERLANDER JOYCE</t>
  </si>
  <si>
    <t>50/E5/607//</t>
  </si>
  <si>
    <t>35-45</t>
  </si>
  <si>
    <t>5 EAST EDGEWATER DR</t>
  </si>
  <si>
    <t>PAPALIA RICHARD F</t>
  </si>
  <si>
    <t>35//45//</t>
  </si>
  <si>
    <t>38-502</t>
  </si>
  <si>
    <t>24 LARCH ST</t>
  </si>
  <si>
    <t>FILANDRIANOS FOTO</t>
  </si>
  <si>
    <t>38//502//</t>
  </si>
  <si>
    <t>50A-206</t>
  </si>
  <si>
    <t>5 SWIFT AVE</t>
  </si>
  <si>
    <t>CARLOS JACINTO</t>
  </si>
  <si>
    <t>50/A/206//</t>
  </si>
  <si>
    <t>57-S7</t>
  </si>
  <si>
    <t>78 CROMESETT RD</t>
  </si>
  <si>
    <t>SMITH JEAN G</t>
  </si>
  <si>
    <t>57//S7//</t>
  </si>
  <si>
    <t>50F-1049A</t>
  </si>
  <si>
    <t>0 WORRALL AVE  OFF</t>
  </si>
  <si>
    <t>POLCARI RICHARD S &amp; GERALD A TR</t>
  </si>
  <si>
    <t>50/F/1049/A/</t>
  </si>
  <si>
    <t>50A-213B</t>
  </si>
  <si>
    <t>16 WILDWOOD AVE</t>
  </si>
  <si>
    <t>FERGUSON ANTHONY J</t>
  </si>
  <si>
    <t>50/A/213/B/</t>
  </si>
  <si>
    <t>50D-202</t>
  </si>
  <si>
    <t>2 FLORENCE ST</t>
  </si>
  <si>
    <t>CARTER LORRAINE B</t>
  </si>
  <si>
    <t>50/D/202//</t>
  </si>
  <si>
    <t>50D-91A</t>
  </si>
  <si>
    <t>42 POND ST</t>
  </si>
  <si>
    <t>REIS JOSE C &amp; THERESA M</t>
  </si>
  <si>
    <t>50/D/91/A/</t>
  </si>
  <si>
    <t>50E-5-600</t>
  </si>
  <si>
    <t>1 PINE ST</t>
  </si>
  <si>
    <t>BENSON ROBERT</t>
  </si>
  <si>
    <t>50/E5/600//</t>
  </si>
  <si>
    <t>50A-297</t>
  </si>
  <si>
    <t>27 WILDWOOD AVE</t>
  </si>
  <si>
    <t>OLIVAL MATTHEW</t>
  </si>
  <si>
    <t>50/A/297//</t>
  </si>
  <si>
    <t>50D-229</t>
  </si>
  <si>
    <t>24 GRAHAM ST</t>
  </si>
  <si>
    <t>BAVIS RICHARD T</t>
  </si>
  <si>
    <t>50/D/229//</t>
  </si>
  <si>
    <t>50A-208</t>
  </si>
  <si>
    <t>9 SWIFT AVE</t>
  </si>
  <si>
    <t>UTORKA JOHN M</t>
  </si>
  <si>
    <t>50/A/208//</t>
  </si>
  <si>
    <t>50A-205</t>
  </si>
  <si>
    <t>3 SWIFT AVE</t>
  </si>
  <si>
    <t>CAMERANO BENJAMIN ET UX</t>
  </si>
  <si>
    <t>50/A/205//</t>
  </si>
  <si>
    <t>38-492</t>
  </si>
  <si>
    <t>44 KINGWOOD ST</t>
  </si>
  <si>
    <t>COFFEY JAMES M</t>
  </si>
  <si>
    <t>38//492//</t>
  </si>
  <si>
    <t>50D-184</t>
  </si>
  <si>
    <t>7 FLORENCE ST</t>
  </si>
  <si>
    <t>50/D/184//</t>
  </si>
  <si>
    <t>50E-5-614</t>
  </si>
  <si>
    <t>7 HOOVER AVE</t>
  </si>
  <si>
    <t>50/E5/614//</t>
  </si>
  <si>
    <t>50D-147</t>
  </si>
  <si>
    <t>8 ALMEDA ST</t>
  </si>
  <si>
    <t>CALLINAN MARGUERITE C</t>
  </si>
  <si>
    <t>50/D/147//</t>
  </si>
  <si>
    <t>50A-215</t>
  </si>
  <si>
    <t>14 WILDWOOD AVE</t>
  </si>
  <si>
    <t>PHALAN ROBERT J</t>
  </si>
  <si>
    <t>50/A/215//</t>
  </si>
  <si>
    <t>50D-257</t>
  </si>
  <si>
    <t>25 VERNAL ST</t>
  </si>
  <si>
    <t>MACQUEEN STEPHEN W</t>
  </si>
  <si>
    <t>50/D/257//</t>
  </si>
  <si>
    <t>50A-253</t>
  </si>
  <si>
    <t>25 WILDWOOD AVE</t>
  </si>
  <si>
    <t>FULGUERAS ROY A</t>
  </si>
  <si>
    <t>50/A/253//</t>
  </si>
  <si>
    <t>50D-37</t>
  </si>
  <si>
    <t>56 BEACH ST</t>
  </si>
  <si>
    <t>HUNT JAY J</t>
  </si>
  <si>
    <t>50/D/37//</t>
  </si>
  <si>
    <t>50D-328B</t>
  </si>
  <si>
    <t>11 MEADE ST</t>
  </si>
  <si>
    <t>BELCHER DAVID H</t>
  </si>
  <si>
    <t>50/D/328/B/</t>
  </si>
  <si>
    <t>18-1029A</t>
  </si>
  <si>
    <t>126 GREAT NECK RD</t>
  </si>
  <si>
    <t>PARKER MICHAEL F II</t>
  </si>
  <si>
    <t>50F-16A</t>
  </si>
  <si>
    <t>5 WORRALL AVE</t>
  </si>
  <si>
    <t>POLCARI MARIA J</t>
  </si>
  <si>
    <t>50/F/16/A/</t>
  </si>
  <si>
    <t>50A-216</t>
  </si>
  <si>
    <t>12 WILDWOOD AVE</t>
  </si>
  <si>
    <t>CIFIZZARI ANDREA</t>
  </si>
  <si>
    <t>50/A/216//</t>
  </si>
  <si>
    <t>50A-203</t>
  </si>
  <si>
    <t>1 SWIFT AVE</t>
  </si>
  <si>
    <t>ABREU JOHN C</t>
  </si>
  <si>
    <t>50/A/203//</t>
  </si>
  <si>
    <t>50B-4-30</t>
  </si>
  <si>
    <t>142 SWIFTS BCH RD</t>
  </si>
  <si>
    <t>GOVEIA MANUEL P</t>
  </si>
  <si>
    <t>50/B4/30//</t>
  </si>
  <si>
    <t>50A-251</t>
  </si>
  <si>
    <t>23 WILDWOOD AVE</t>
  </si>
  <si>
    <t>ROUSSEAU MICHAEL G</t>
  </si>
  <si>
    <t>50/A/251//</t>
  </si>
  <si>
    <t>50F-1045</t>
  </si>
  <si>
    <t>0 GLENDA AVE</t>
  </si>
  <si>
    <t>50/F/1045//</t>
  </si>
  <si>
    <t>50D-231</t>
  </si>
  <si>
    <t>72 SHORE AVE</t>
  </si>
  <si>
    <t>SILVIA ROBERT F</t>
  </si>
  <si>
    <t>50/D/231//</t>
  </si>
  <si>
    <t>50E-5-613A</t>
  </si>
  <si>
    <t>5 HOOVER AVE</t>
  </si>
  <si>
    <t>CLARKE KEVIN J</t>
  </si>
  <si>
    <t>50/E5/613/A/</t>
  </si>
  <si>
    <t>38-504</t>
  </si>
  <si>
    <t>18 LARCH ST</t>
  </si>
  <si>
    <t>PARKER JOSEPH R JR</t>
  </si>
  <si>
    <t>PARKER MARY ELLEN</t>
  </si>
  <si>
    <t>38//504//</t>
  </si>
  <si>
    <t>50D-87</t>
  </si>
  <si>
    <t>50 POND ST</t>
  </si>
  <si>
    <t>VOLPE PAUL</t>
  </si>
  <si>
    <t>50/D/87//</t>
  </si>
  <si>
    <t>50F-16</t>
  </si>
  <si>
    <t>7 WORRALL AVE</t>
  </si>
  <si>
    <t>50/F/16//</t>
  </si>
  <si>
    <t>38-494</t>
  </si>
  <si>
    <t>42 KINGWOOD ST</t>
  </si>
  <si>
    <t>KLIMCHUCK JEANNE L</t>
  </si>
  <si>
    <t>38//494//</t>
  </si>
  <si>
    <t>50A-218</t>
  </si>
  <si>
    <t>8 WILDWOOD AVE</t>
  </si>
  <si>
    <t>CAPORICCIO ELVIRA M</t>
  </si>
  <si>
    <t>50/A/218//</t>
  </si>
  <si>
    <t>50D-256</t>
  </si>
  <si>
    <t>27 VERNAL ST</t>
  </si>
  <si>
    <t>CHRISTENSEN JON E &amp; LYDIA T</t>
  </si>
  <si>
    <t>50/D/256//</t>
  </si>
  <si>
    <t>50F-1046</t>
  </si>
  <si>
    <t>50/F/1046//</t>
  </si>
  <si>
    <t>50D-274B</t>
  </si>
  <si>
    <t>20 VERNAL ST</t>
  </si>
  <si>
    <t>BUTKUS ANTHONY K</t>
  </si>
  <si>
    <t>50/D/274/B/</t>
  </si>
  <si>
    <t>38-514</t>
  </si>
  <si>
    <t>5 HEMLOCK ST</t>
  </si>
  <si>
    <t>FOLEY PAUL K</t>
  </si>
  <si>
    <t>38//514//</t>
  </si>
  <si>
    <t>50A-245</t>
  </si>
  <si>
    <t>19 WILDWOOD AVE</t>
  </si>
  <si>
    <t>KILROY JOHN F</t>
  </si>
  <si>
    <t>50/A/245//</t>
  </si>
  <si>
    <t>UNK1319</t>
  </si>
  <si>
    <t>50E-5-609</t>
  </si>
  <si>
    <t>3 PINE ST</t>
  </si>
  <si>
    <t>ROYALE THOMAS</t>
  </si>
  <si>
    <t>50/E5/609//</t>
  </si>
  <si>
    <t>50A-219</t>
  </si>
  <si>
    <t>6 WILDWOOD AVE</t>
  </si>
  <si>
    <t>50/A/219//</t>
  </si>
  <si>
    <t>50D-185</t>
  </si>
  <si>
    <t>11 FLORENCE ST</t>
  </si>
  <si>
    <t>CLARK DOROTHY M</t>
  </si>
  <si>
    <t>50/D/185//</t>
  </si>
  <si>
    <t>50B-4-31</t>
  </si>
  <si>
    <t>140 SWIFTS BCH RD</t>
  </si>
  <si>
    <t>BRACKEN JOHN F</t>
  </si>
  <si>
    <t>50/B4/31//</t>
  </si>
  <si>
    <t>50D-201</t>
  </si>
  <si>
    <t>6 FLORENCE ST</t>
  </si>
  <si>
    <t>EDMUNDS ALFRED</t>
  </si>
  <si>
    <t>50/D/201//</t>
  </si>
  <si>
    <t>50D-339</t>
  </si>
  <si>
    <t>4 HOOVER AVE</t>
  </si>
  <si>
    <t>HOMER KASPAR A JR</t>
  </si>
  <si>
    <t>50/D/339//</t>
  </si>
  <si>
    <t>50A-220</t>
  </si>
  <si>
    <t>4 WILDWOOD AVE</t>
  </si>
  <si>
    <t>WESTGATE ABIEL E JR</t>
  </si>
  <si>
    <t>50/A/220//</t>
  </si>
  <si>
    <t>50F-15</t>
  </si>
  <si>
    <t>9 WORRALL AVE</t>
  </si>
  <si>
    <t>CIARDELLI FRANCES M &amp;</t>
  </si>
  <si>
    <t>50/F/15//</t>
  </si>
  <si>
    <t>38-496</t>
  </si>
  <si>
    <t>38 KINGWOOD ST</t>
  </si>
  <si>
    <t>PIGEON IRENE H &amp; MCDONALD</t>
  </si>
  <si>
    <t>38//496//</t>
  </si>
  <si>
    <t>38-1004</t>
  </si>
  <si>
    <t>0 BAYSIDE AVE</t>
  </si>
  <si>
    <t>38//1004//</t>
  </si>
  <si>
    <t>50A-221</t>
  </si>
  <si>
    <t>137 SWIFTS BCH RD</t>
  </si>
  <si>
    <t>BAIROS ARMANDO A</t>
  </si>
  <si>
    <t>50/A/221//</t>
  </si>
  <si>
    <t>50A-298</t>
  </si>
  <si>
    <t>26 WESTON AVE</t>
  </si>
  <si>
    <t>GORSKI KEVIN F</t>
  </si>
  <si>
    <t>50/A/298//</t>
  </si>
  <si>
    <t>50D-371</t>
  </si>
  <si>
    <t>2 PINE ST</t>
  </si>
  <si>
    <t>SILVIA RONALD A</t>
  </si>
  <si>
    <t>50/D/371//</t>
  </si>
  <si>
    <t>50A-241</t>
  </si>
  <si>
    <t>8 BAYVIEW ST</t>
  </si>
  <si>
    <t>LOWELL STEVEN E</t>
  </si>
  <si>
    <t>50/A/241//</t>
  </si>
  <si>
    <t>50D-327</t>
  </si>
  <si>
    <t>15 MEADE ST</t>
  </si>
  <si>
    <t>BELCHER HAROLD H</t>
  </si>
  <si>
    <t>50/D/327//</t>
  </si>
  <si>
    <t>38-470</t>
  </si>
  <si>
    <t>20 BAYSIDE AVE</t>
  </si>
  <si>
    <t>KELLEY KAREN A</t>
  </si>
  <si>
    <t>38//470//</t>
  </si>
  <si>
    <t>50F-17A</t>
  </si>
  <si>
    <t>6 WORRALL AVE</t>
  </si>
  <si>
    <t>IRVING LOUIS H LIFE ESTATE</t>
  </si>
  <si>
    <t>50/F/17/A/</t>
  </si>
  <si>
    <t>50D-253</t>
  </si>
  <si>
    <t>26 GRAHAM ST</t>
  </si>
  <si>
    <t>PACHECO MANUEL &amp; MARIA A</t>
  </si>
  <si>
    <t>50/D/253//</t>
  </si>
  <si>
    <t>38-497</t>
  </si>
  <si>
    <t>36 KINGWOOD ST</t>
  </si>
  <si>
    <t>WALSH MARCIA LIFE ESTATE</t>
  </si>
  <si>
    <t>38//497//</t>
  </si>
  <si>
    <t>55-1010</t>
  </si>
  <si>
    <t>55//1010//</t>
  </si>
  <si>
    <t>37-1007</t>
  </si>
  <si>
    <t>119 GREAT NECK RD</t>
  </si>
  <si>
    <t>WYNNE RUSSELL S</t>
  </si>
  <si>
    <t>37//1007//</t>
  </si>
  <si>
    <t>50D-232</t>
  </si>
  <si>
    <t>27 GRAHAM ST</t>
  </si>
  <si>
    <t>LANCASTER JUDITH A</t>
  </si>
  <si>
    <t>50/D/232//</t>
  </si>
  <si>
    <t>38-510</t>
  </si>
  <si>
    <t>16 CAPE AVE</t>
  </si>
  <si>
    <t>PHILLIPS DIANNE O</t>
  </si>
  <si>
    <t>38//510//</t>
  </si>
  <si>
    <t>50A-250</t>
  </si>
  <si>
    <t>22 WESTON AVE</t>
  </si>
  <si>
    <t>MORIN DAVID W</t>
  </si>
  <si>
    <t>50/A/250//</t>
  </si>
  <si>
    <t>50D-145</t>
  </si>
  <si>
    <t>18 BELMONT ST</t>
  </si>
  <si>
    <t>LANCASTER CLARENCE E</t>
  </si>
  <si>
    <t>50/D/145//</t>
  </si>
  <si>
    <t>50A-222B</t>
  </si>
  <si>
    <t>2 WILDWOOD AVE</t>
  </si>
  <si>
    <t>DUNN ROLAND E</t>
  </si>
  <si>
    <t>50/A/222/B/</t>
  </si>
  <si>
    <t>50D-277B</t>
  </si>
  <si>
    <t>26 VERNAL ST</t>
  </si>
  <si>
    <t>COOTS THOMAS F</t>
  </si>
  <si>
    <t>50/D/277/B/</t>
  </si>
  <si>
    <t>50A-247</t>
  </si>
  <si>
    <t>5 BAYVIEW ST</t>
  </si>
  <si>
    <t>CARDOZA ROBERT H</t>
  </si>
  <si>
    <t>50/A/247//</t>
  </si>
  <si>
    <t>50F-13</t>
  </si>
  <si>
    <t>13 WORRALL AVE</t>
  </si>
  <si>
    <t>KINSBOURNE MARCEL</t>
  </si>
  <si>
    <t>50/F/13//</t>
  </si>
  <si>
    <t>50D-200</t>
  </si>
  <si>
    <t>8 FLORENCE ST</t>
  </si>
  <si>
    <t>50/D/200//</t>
  </si>
  <si>
    <t>50D-367</t>
  </si>
  <si>
    <t>2 HOOVER AVE</t>
  </si>
  <si>
    <t>SHARON PHYLLIS ANN</t>
  </si>
  <si>
    <t>50/D/367//</t>
  </si>
  <si>
    <t>50D-372</t>
  </si>
  <si>
    <t>4 PINE ST</t>
  </si>
  <si>
    <t>SILVA BARBARA L</t>
  </si>
  <si>
    <t>50/D/372//</t>
  </si>
  <si>
    <t>57-S6</t>
  </si>
  <si>
    <t>72 CROMESETT RD</t>
  </si>
  <si>
    <t>AUGUSTON TODD E</t>
  </si>
  <si>
    <t>57//S6//</t>
  </si>
  <si>
    <t>38-471</t>
  </si>
  <si>
    <t>18 BAYSIDE AVE</t>
  </si>
  <si>
    <t>BATTISTINI PETER HARRY</t>
  </si>
  <si>
    <t>38//471//</t>
  </si>
  <si>
    <t>50B-4-32</t>
  </si>
  <si>
    <t>138 SWIFTS BCH RD</t>
  </si>
  <si>
    <t>CIBOTTI NICHOLAS T JR</t>
  </si>
  <si>
    <t>50/B4/32//</t>
  </si>
  <si>
    <t>50D-254</t>
  </si>
  <si>
    <t>64 SHORE AVE</t>
  </si>
  <si>
    <t>PACHECO MANUEL &amp; MARIA ADELINA</t>
  </si>
  <si>
    <t>50/D/254//</t>
  </si>
  <si>
    <t>50F-17B</t>
  </si>
  <si>
    <t>4 WORRALL AVE</t>
  </si>
  <si>
    <t>50/F/17/B/</t>
  </si>
  <si>
    <t>50A-222A</t>
  </si>
  <si>
    <t>135 SWIFTS BCH RD</t>
  </si>
  <si>
    <t>GARCIA ANTONIO M</t>
  </si>
  <si>
    <t>50/A/222/A/</t>
  </si>
  <si>
    <t>38-516</t>
  </si>
  <si>
    <t>6 LARCH ST</t>
  </si>
  <si>
    <t>MATHER GEORGE E</t>
  </si>
  <si>
    <t>38//516//</t>
  </si>
  <si>
    <t>50A-1000</t>
  </si>
  <si>
    <t>0 WESTON AVE</t>
  </si>
  <si>
    <t>PEREIRA VINCENT R</t>
  </si>
  <si>
    <t>50/A/1000//</t>
  </si>
  <si>
    <t>50A-237</t>
  </si>
  <si>
    <t>13 WILDWOOD AVE</t>
  </si>
  <si>
    <t>MEDEIROS JOSEPH J</t>
  </si>
  <si>
    <t>50/A/237//</t>
  </si>
  <si>
    <t>50D-144</t>
  </si>
  <si>
    <t>22 BELMONT ST</t>
  </si>
  <si>
    <t>50/D/144//</t>
  </si>
  <si>
    <t>38-498</t>
  </si>
  <si>
    <t>34 KINGWOOD ST</t>
  </si>
  <si>
    <t>THATCHER-HARRIS TERRI</t>
  </si>
  <si>
    <t>38//498//</t>
  </si>
  <si>
    <t>37-1032</t>
  </si>
  <si>
    <t>36 CROOKED RIVER RD</t>
  </si>
  <si>
    <t>WILDLANDS TRUST  OF</t>
  </si>
  <si>
    <t>CROOKED RIVER RD</t>
  </si>
  <si>
    <t>37//1032//</t>
  </si>
  <si>
    <t>UNK1321</t>
  </si>
  <si>
    <t>38-512</t>
  </si>
  <si>
    <t>12 LARCH ST</t>
  </si>
  <si>
    <t>DCS REALTY LLC</t>
  </si>
  <si>
    <t>38//512//</t>
  </si>
  <si>
    <t>50A-242</t>
  </si>
  <si>
    <t>6 BAYVIEW ST</t>
  </si>
  <si>
    <t>CAPOBIANCO FRANCO LIFE ESTATE</t>
  </si>
  <si>
    <t>50/A/242//</t>
  </si>
  <si>
    <t>50D-324A</t>
  </si>
  <si>
    <t>17 MEADE ST</t>
  </si>
  <si>
    <t>BRIDGE DAVID G</t>
  </si>
  <si>
    <t>50/D/324/A/</t>
  </si>
  <si>
    <t>50A-233</t>
  </si>
  <si>
    <t>11 WILDWOOD AVE</t>
  </si>
  <si>
    <t>BUTTARO ANTONIO</t>
  </si>
  <si>
    <t>50/A/233//</t>
  </si>
  <si>
    <t>50D-373</t>
  </si>
  <si>
    <t>6 PINE ST</t>
  </si>
  <si>
    <t>NUNES KEITH A</t>
  </si>
  <si>
    <t>50/D/373//</t>
  </si>
  <si>
    <t>50A-248</t>
  </si>
  <si>
    <t>20 WESTON AVE</t>
  </si>
  <si>
    <t>MCMAHON EDWARD F &amp; MAUREEN A</t>
  </si>
  <si>
    <t>50/A/248//</t>
  </si>
  <si>
    <t>38-468</t>
  </si>
  <si>
    <t>41 KINGWOOD ST</t>
  </si>
  <si>
    <t>SOUSA JUDITH A</t>
  </si>
  <si>
    <t>38//468//</t>
  </si>
  <si>
    <t>50D-199</t>
  </si>
  <si>
    <t>10 FLORENCE ST</t>
  </si>
  <si>
    <t>50/D/199//</t>
  </si>
  <si>
    <t>50D-342</t>
  </si>
  <si>
    <t>16 MEADE ST</t>
  </si>
  <si>
    <t>OLEARY JAMES M</t>
  </si>
  <si>
    <t>50/D/342//</t>
  </si>
  <si>
    <t>50D-252</t>
  </si>
  <si>
    <t>5 HOWARD ST</t>
  </si>
  <si>
    <t>GAGNON PETER F</t>
  </si>
  <si>
    <t>50/D/252//</t>
  </si>
  <si>
    <t>UNK1317</t>
  </si>
  <si>
    <t>50F-12</t>
  </si>
  <si>
    <t>15 WORRALL AVE</t>
  </si>
  <si>
    <t>DONELAN THOMAS JR</t>
  </si>
  <si>
    <t>50/F/12//</t>
  </si>
  <si>
    <t>50F-17</t>
  </si>
  <si>
    <t>77 PILGRIM AVE</t>
  </si>
  <si>
    <t>CONNOLLY DEBORAH A TRUSTEE</t>
  </si>
  <si>
    <t>PILGRIM AVE</t>
  </si>
  <si>
    <t>50/F/17//</t>
  </si>
  <si>
    <t>50D-365</t>
  </si>
  <si>
    <t>11 PINE ST</t>
  </si>
  <si>
    <t>GURNEY DONALD R, ANGELINA M &amp;</t>
  </si>
  <si>
    <t>50/D/365//</t>
  </si>
  <si>
    <t>50D-234</t>
  </si>
  <si>
    <t>31 GRAHAM ST</t>
  </si>
  <si>
    <t>50/D/234//</t>
  </si>
  <si>
    <t>38-453</t>
  </si>
  <si>
    <t>16 BAYSIDE AVE</t>
  </si>
  <si>
    <t>CASS JOAN R</t>
  </si>
  <si>
    <t>38//453//</t>
  </si>
  <si>
    <t>UNK1080</t>
  </si>
  <si>
    <t>50D-280</t>
  </si>
  <si>
    <t>60 SHORE AVE</t>
  </si>
  <si>
    <t>WALSH LAWRENCE M JR &amp; JOHN P</t>
  </si>
  <si>
    <t>50/D/280//</t>
  </si>
  <si>
    <t>50A-231</t>
  </si>
  <si>
    <t>7 WILDWOOD AVE</t>
  </si>
  <si>
    <t>DELLO RUSSO JOSEPHINE M</t>
  </si>
  <si>
    <t>50/A/231//</t>
  </si>
  <si>
    <t>50F-1049</t>
  </si>
  <si>
    <t>HAMILTON BEACH ASSOC INC</t>
  </si>
  <si>
    <t>50/F/1049//</t>
  </si>
  <si>
    <t>50B-4-33B</t>
  </si>
  <si>
    <t>CAMMARATA ROSALIA LIFE ESTATE</t>
  </si>
  <si>
    <t>50/B4/33/B/</t>
  </si>
  <si>
    <t>UNK1081</t>
  </si>
  <si>
    <t>38-466</t>
  </si>
  <si>
    <t>39 KINGWOOD ST</t>
  </si>
  <si>
    <t>ELDER SHARON</t>
  </si>
  <si>
    <t>38//466//</t>
  </si>
  <si>
    <t>50A-229</t>
  </si>
  <si>
    <t>5 WILDWOOD AVE</t>
  </si>
  <si>
    <t>BURKE SHERRY</t>
  </si>
  <si>
    <t>50/A/229//</t>
  </si>
  <si>
    <t>50F-11</t>
  </si>
  <si>
    <t>17 WORRALL AVE</t>
  </si>
  <si>
    <t>CLOUD DAVID F</t>
  </si>
  <si>
    <t>50/F/11//</t>
  </si>
  <si>
    <t>50D-198</t>
  </si>
  <si>
    <t>12 FLORENCE ST</t>
  </si>
  <si>
    <t>HEFLER JOHN J</t>
  </si>
  <si>
    <t>50/D/198//</t>
  </si>
  <si>
    <t>38-518</t>
  </si>
  <si>
    <t>2 LARCH ST</t>
  </si>
  <si>
    <t>BERRY KATHY A</t>
  </si>
  <si>
    <t>38//518//</t>
  </si>
  <si>
    <t>50D-189</t>
  </si>
  <si>
    <t>17 FLORENCE ST</t>
  </si>
  <si>
    <t>50/D/189//</t>
  </si>
  <si>
    <t>50A-244</t>
  </si>
  <si>
    <t>18 WESTON AVE</t>
  </si>
  <si>
    <t>MELO ANTONIO S</t>
  </si>
  <si>
    <t>50/A/244//</t>
  </si>
  <si>
    <t>50A-240</t>
  </si>
  <si>
    <t>16 WESTON AVE</t>
  </si>
  <si>
    <t>FIGUEIREDO MARIA</t>
  </si>
  <si>
    <t>50/A/240//</t>
  </si>
  <si>
    <t>50D-374</t>
  </si>
  <si>
    <t>8 PINE ST</t>
  </si>
  <si>
    <t>FITTA SCOTT</t>
  </si>
  <si>
    <t>50/D/374//</t>
  </si>
  <si>
    <t>37-1008A</t>
  </si>
  <si>
    <t>115 GREAT NECK RD</t>
  </si>
  <si>
    <t>DACRUZ POLICARPO J</t>
  </si>
  <si>
    <t>37//1008/A/</t>
  </si>
  <si>
    <t>50D-143</t>
  </si>
  <si>
    <t>24 BELMONT ST</t>
  </si>
  <si>
    <t>50/D/143//</t>
  </si>
  <si>
    <t>50D-251</t>
  </si>
  <si>
    <t>7 HOWARD ST</t>
  </si>
  <si>
    <t>CARTER RICHARD A</t>
  </si>
  <si>
    <t>50/D/251//</t>
  </si>
  <si>
    <t>50D-324B</t>
  </si>
  <si>
    <t>21 MEADE ST</t>
  </si>
  <si>
    <t>MILANO JOANNE</t>
  </si>
  <si>
    <t>50/D/324/B/</t>
  </si>
  <si>
    <t>UNK1318</t>
  </si>
  <si>
    <t>50A-227</t>
  </si>
  <si>
    <t>3 WILDWOOD AVE</t>
  </si>
  <si>
    <t>GRIGGS DONNA J</t>
  </si>
  <si>
    <t>50/A/227//</t>
  </si>
  <si>
    <t>50A-223</t>
  </si>
  <si>
    <t>1 WILDWOOD AVE</t>
  </si>
  <si>
    <t>STAPLETON VIRGINIA M</t>
  </si>
  <si>
    <t>50/A/223//</t>
  </si>
  <si>
    <t>50D-394</t>
  </si>
  <si>
    <t>5 GRANT ST</t>
  </si>
  <si>
    <t>50/D/394//</t>
  </si>
  <si>
    <t>38-454</t>
  </si>
  <si>
    <t>36 JUNIPER ST</t>
  </si>
  <si>
    <t>38//454//</t>
  </si>
  <si>
    <t>50D-142</t>
  </si>
  <si>
    <t>26 BELMONT ST</t>
  </si>
  <si>
    <t>50/D/142//</t>
  </si>
  <si>
    <t>38-506</t>
  </si>
  <si>
    <t>14 CAPE AVE</t>
  </si>
  <si>
    <t>BATTISTINI PAUL A</t>
  </si>
  <si>
    <t>38//506//</t>
  </si>
  <si>
    <t>50D-364B</t>
  </si>
  <si>
    <t>0 PINE ST</t>
  </si>
  <si>
    <t>50/D/364/B/</t>
  </si>
  <si>
    <t>50A-238</t>
  </si>
  <si>
    <t>14 WESTON AVE</t>
  </si>
  <si>
    <t>FIGUEIREDO LIZETTE</t>
  </si>
  <si>
    <t>50/A/238//</t>
  </si>
  <si>
    <t>38-465</t>
  </si>
  <si>
    <t>37 KINGWOOD ST</t>
  </si>
  <si>
    <t>MCCARTHY JAMES J</t>
  </si>
  <si>
    <t>38//465//</t>
  </si>
  <si>
    <t>50A-335</t>
  </si>
  <si>
    <t>21 WESTON AVE</t>
  </si>
  <si>
    <t>FAMULARI ROBERT</t>
  </si>
  <si>
    <t>50/A/335//</t>
  </si>
  <si>
    <t>50F-18</t>
  </si>
  <si>
    <t>75 PILGRIM AVE</t>
  </si>
  <si>
    <t>DAHILL JOSEPH S</t>
  </si>
  <si>
    <t>50/F/18//</t>
  </si>
  <si>
    <t>37-C</t>
  </si>
  <si>
    <t>0 CROOKED RIVER RD OFF</t>
  </si>
  <si>
    <t>37///C/</t>
  </si>
  <si>
    <t>50F-10</t>
  </si>
  <si>
    <t>19 WORRALL AVE</t>
  </si>
  <si>
    <t>50/F/10//</t>
  </si>
  <si>
    <t>50D-235</t>
  </si>
  <si>
    <t>33 GRAHAM ST</t>
  </si>
  <si>
    <t>BROWNE LOUISE  ET ALS</t>
  </si>
  <si>
    <t>50/D/235//</t>
  </si>
  <si>
    <t>50A-236</t>
  </si>
  <si>
    <t>12 WESTON AVE</t>
  </si>
  <si>
    <t>SUKET JUDITH A</t>
  </si>
  <si>
    <t>50/A/236//</t>
  </si>
  <si>
    <t>50A-332</t>
  </si>
  <si>
    <t>19 WESTON AVE</t>
  </si>
  <si>
    <t>ENOS GEORGE R</t>
  </si>
  <si>
    <t>50/A/332//</t>
  </si>
  <si>
    <t>50F-131</t>
  </si>
  <si>
    <t>10 WORRALL AVE</t>
  </si>
  <si>
    <t>AMATO JOSEPH N TRUSTEE OF THE</t>
  </si>
  <si>
    <t>50/F/131//</t>
  </si>
  <si>
    <t>50D-197</t>
  </si>
  <si>
    <t>14 FLORENCE ST</t>
  </si>
  <si>
    <t>50/D/197//</t>
  </si>
  <si>
    <t>38-455</t>
  </si>
  <si>
    <t>34 JUNIPER ST</t>
  </si>
  <si>
    <t>NOBREGA LAWRENCE A</t>
  </si>
  <si>
    <t>38//455//</t>
  </si>
  <si>
    <t>50D-375</t>
  </si>
  <si>
    <t>10 PINE ST</t>
  </si>
  <si>
    <t>FARESE ALFRED P JR &amp; ELAINE M</t>
  </si>
  <si>
    <t>50/D/375//</t>
  </si>
  <si>
    <t>50D-250</t>
  </si>
  <si>
    <t>9 HOWARD ST</t>
  </si>
  <si>
    <t>50/D/250//</t>
  </si>
  <si>
    <t>50D-303</t>
  </si>
  <si>
    <t>56 SHORE AVE</t>
  </si>
  <si>
    <t>HAIGH STEVEN F</t>
  </si>
  <si>
    <t>50/D/303//</t>
  </si>
  <si>
    <t>50D-282</t>
  </si>
  <si>
    <t>6 HOWARD ST</t>
  </si>
  <si>
    <t>WALSH LAWRENCE M JR</t>
  </si>
  <si>
    <t>50/D/282//</t>
  </si>
  <si>
    <t>50A-234</t>
  </si>
  <si>
    <t>10 WESTON AVE</t>
  </si>
  <si>
    <t>SYLVIA MICHELE J</t>
  </si>
  <si>
    <t>50/A/234//</t>
  </si>
  <si>
    <t>57-S5</t>
  </si>
  <si>
    <t>66 CROMESETT RD</t>
  </si>
  <si>
    <t>JENKINS GERALD M JR</t>
  </si>
  <si>
    <t>57//S5//</t>
  </si>
  <si>
    <t>50D-344</t>
  </si>
  <si>
    <t>51 SHORE AVE</t>
  </si>
  <si>
    <t>MURRAY PATRICIA L</t>
  </si>
  <si>
    <t>50/D/344//</t>
  </si>
  <si>
    <t>38-431</t>
  </si>
  <si>
    <t>14 BAYSIDE AVE</t>
  </si>
  <si>
    <t>HOBAN JENNIFER M</t>
  </si>
  <si>
    <t>38//431//</t>
  </si>
  <si>
    <t>50F-9</t>
  </si>
  <si>
    <t>21 WORRALL AVE</t>
  </si>
  <si>
    <t>REARDON WILLIAM F &amp;</t>
  </si>
  <si>
    <t>50/F/9//</t>
  </si>
  <si>
    <t>50A-224</t>
  </si>
  <si>
    <t>131 SWIFTS BCH RD</t>
  </si>
  <si>
    <t>POLLARA ROBERT J</t>
  </si>
  <si>
    <t>50/A/224//</t>
  </si>
  <si>
    <t>50D-363</t>
  </si>
  <si>
    <t>15 PINE ST</t>
  </si>
  <si>
    <t>LESLIE SHARON M</t>
  </si>
  <si>
    <t>50/D/363//</t>
  </si>
  <si>
    <t>50F-117</t>
  </si>
  <si>
    <t>12 WORRALL AVE</t>
  </si>
  <si>
    <t>RAPPOLI NICHOLAS</t>
  </si>
  <si>
    <t>50/F/117//</t>
  </si>
  <si>
    <t>38-508</t>
  </si>
  <si>
    <t>26 KINGWOOD ST</t>
  </si>
  <si>
    <t>38//508//</t>
  </si>
  <si>
    <t>50A-232</t>
  </si>
  <si>
    <t>8 WESTON AVE</t>
  </si>
  <si>
    <t>FREEWAY INVESTMENTS</t>
  </si>
  <si>
    <t>50/A/232//</t>
  </si>
  <si>
    <t>38-456</t>
  </si>
  <si>
    <t>32 JUNIPER ST</t>
  </si>
  <si>
    <t>LYNCH JOHN P</t>
  </si>
  <si>
    <t>38//456//</t>
  </si>
  <si>
    <t>50F-19</t>
  </si>
  <si>
    <t>73 PILGRIM AVE</t>
  </si>
  <si>
    <t>BRADLEY HENRY J</t>
  </si>
  <si>
    <t>50/F/19//</t>
  </si>
  <si>
    <t>50D-196</t>
  </si>
  <si>
    <t>16 FLORENCE ST</t>
  </si>
  <si>
    <t>50/D/196//</t>
  </si>
  <si>
    <t>50D-191</t>
  </si>
  <si>
    <t>21 FLORENCE ST</t>
  </si>
  <si>
    <t>50/D/191//</t>
  </si>
  <si>
    <t>50D-393</t>
  </si>
  <si>
    <t>7 GRANT ST</t>
  </si>
  <si>
    <t>GREENE HENRY A LIFE ESTATE</t>
  </si>
  <si>
    <t>50/D/393//</t>
  </si>
  <si>
    <t>50D-376</t>
  </si>
  <si>
    <t>12 PINE ST</t>
  </si>
  <si>
    <t>BUTTARO PASQUALE</t>
  </si>
  <si>
    <t>50/D/376//</t>
  </si>
  <si>
    <t>50D-301B</t>
  </si>
  <si>
    <t>5 JUDSON ST</t>
  </si>
  <si>
    <t>BOUCHER PATRICIA A</t>
  </si>
  <si>
    <t>JUDSON ST</t>
  </si>
  <si>
    <t>50/D/301/B/</t>
  </si>
  <si>
    <t>50A-299</t>
  </si>
  <si>
    <t>17 WESTON AVE</t>
  </si>
  <si>
    <t>OLEARY ESTHER B</t>
  </si>
  <si>
    <t>50/A/299//</t>
  </si>
  <si>
    <t>50D-141</t>
  </si>
  <si>
    <t>28 BELMONT ST</t>
  </si>
  <si>
    <t>50/D/141//</t>
  </si>
  <si>
    <t>50D-249</t>
  </si>
  <si>
    <t>11 HOWARD ST</t>
  </si>
  <si>
    <t>POULACK VIRGINIA M</t>
  </si>
  <si>
    <t>50/D/249//</t>
  </si>
  <si>
    <t>38-463</t>
  </si>
  <si>
    <t>33 KINGWOOD ST</t>
  </si>
  <si>
    <t>SHEA GERALD R</t>
  </si>
  <si>
    <t>38//463//</t>
  </si>
  <si>
    <t>50D-345</t>
  </si>
  <si>
    <t>49 SHORE AVE</t>
  </si>
  <si>
    <t>OKEEFE BRIDGET E</t>
  </si>
  <si>
    <t>50/D/345//</t>
  </si>
  <si>
    <t>38-459</t>
  </si>
  <si>
    <t>35 KINGWOOD ST</t>
  </si>
  <si>
    <t>DEINNOCENTIS JOHN H</t>
  </si>
  <si>
    <t>38//459//</t>
  </si>
  <si>
    <t>50E-4-555</t>
  </si>
  <si>
    <t>2 JUDSON ST</t>
  </si>
  <si>
    <t>SPIEZIO ALFRED</t>
  </si>
  <si>
    <t>50/E4/555//</t>
  </si>
  <si>
    <t>50A-228</t>
  </si>
  <si>
    <t>4 WESTON AVE</t>
  </si>
  <si>
    <t>SCIARAFFA PATRICIA A</t>
  </si>
  <si>
    <t>50/A/228//</t>
  </si>
  <si>
    <t>50A-333</t>
  </si>
  <si>
    <t>3 BAYVIEW ST</t>
  </si>
  <si>
    <t>PATALANO ALEX</t>
  </si>
  <si>
    <t>50/A/333//</t>
  </si>
  <si>
    <t>50F-8</t>
  </si>
  <si>
    <t>23 WORRALL AVE</t>
  </si>
  <si>
    <t>DONOVAN JAMES B JR TRUSTEE OF</t>
  </si>
  <si>
    <t>50/F/8//</t>
  </si>
  <si>
    <t>50D-397</t>
  </si>
  <si>
    <t>134 SWIFTS BCH RD</t>
  </si>
  <si>
    <t>APRILL SUSAN</t>
  </si>
  <si>
    <t>50/D/397//</t>
  </si>
  <si>
    <t>50F-130</t>
  </si>
  <si>
    <t>74 PILGRIM AVE</t>
  </si>
  <si>
    <t>MCCARTHY DONALD J TRUSTEE</t>
  </si>
  <si>
    <t>50/F/130//</t>
  </si>
  <si>
    <t>50A-225</t>
  </si>
  <si>
    <t>129 SWIFTS BCH RD</t>
  </si>
  <si>
    <t>LUCIO JOSE S</t>
  </si>
  <si>
    <t>50/A/225//</t>
  </si>
  <si>
    <t>50A-301</t>
  </si>
  <si>
    <t>15 WESTON AVE</t>
  </si>
  <si>
    <t>MIKLOSOVICH CHARLES J</t>
  </si>
  <si>
    <t>50/A/301//</t>
  </si>
  <si>
    <t>38-523A</t>
  </si>
  <si>
    <t>18 KINGWOOD ST</t>
  </si>
  <si>
    <t>WATERMAN PHILIP M</t>
  </si>
  <si>
    <t>38//523/A/</t>
  </si>
  <si>
    <t>38-430</t>
  </si>
  <si>
    <t>0 JUNIPER ST</t>
  </si>
  <si>
    <t>PULLO A RALPH</t>
  </si>
  <si>
    <t>38//430//</t>
  </si>
  <si>
    <t>50D-283</t>
  </si>
  <si>
    <t>9 JUDSON ST</t>
  </si>
  <si>
    <t>FRYER N STEVEN E</t>
  </si>
  <si>
    <t>50/D/283//</t>
  </si>
  <si>
    <t>50F-7</t>
  </si>
  <si>
    <t>25 WORRALL AVE</t>
  </si>
  <si>
    <t>FOSTER HEIDEMARIE TRUSTEE OF</t>
  </si>
  <si>
    <t>50/F/7//</t>
  </si>
  <si>
    <t>38-458</t>
  </si>
  <si>
    <t>28 JUNIPER ST</t>
  </si>
  <si>
    <t>GRP LOAN LLC</t>
  </si>
  <si>
    <t>38//458//</t>
  </si>
  <si>
    <t>50D-237</t>
  </si>
  <si>
    <t>37 GRAHAM ST</t>
  </si>
  <si>
    <t>50/D/237//</t>
  </si>
  <si>
    <t>50D-300B</t>
  </si>
  <si>
    <t>7 JUDSON ST</t>
  </si>
  <si>
    <t>NEVARD DAVID W</t>
  </si>
  <si>
    <t>50/D/300/B/</t>
  </si>
  <si>
    <t>50D-392</t>
  </si>
  <si>
    <t>9 GRANT ST</t>
  </si>
  <si>
    <t>FARMUSA MARGHERITA E LIFE ESTATE</t>
  </si>
  <si>
    <t>50/D/392//</t>
  </si>
  <si>
    <t>50F-116</t>
  </si>
  <si>
    <t>16 WORRALL AVE</t>
  </si>
  <si>
    <t>GANSERT DAREN &amp; DEBRA</t>
  </si>
  <si>
    <t>50/F/116//</t>
  </si>
  <si>
    <t>38-1006</t>
  </si>
  <si>
    <t>38//1006//</t>
  </si>
  <si>
    <t>50D-248</t>
  </si>
  <si>
    <t>13 HOWARD ST</t>
  </si>
  <si>
    <t>BROWNE ANTHONY J &amp; BLANCA N</t>
  </si>
  <si>
    <t>50/D/248//</t>
  </si>
  <si>
    <t>50F-6</t>
  </si>
  <si>
    <t>27 WORRALL AVE</t>
  </si>
  <si>
    <t>LAMBIASE FAMILY LLC</t>
  </si>
  <si>
    <t>50/F/6//</t>
  </si>
  <si>
    <t>50F-5</t>
  </si>
  <si>
    <t>29 WORRALL AVE</t>
  </si>
  <si>
    <t>ZIINO ESTHER J  TRUSTEE OF THE</t>
  </si>
  <si>
    <t>50/F/5//</t>
  </si>
  <si>
    <t>50F-20</t>
  </si>
  <si>
    <t>71 PILGRIM AVE</t>
  </si>
  <si>
    <t>BRADLEY HENRY J ET AL</t>
  </si>
  <si>
    <t>50/F/20//</t>
  </si>
  <si>
    <t>50E-4-549</t>
  </si>
  <si>
    <t>5 CLIFF AVE</t>
  </si>
  <si>
    <t>ALDRED GENEVIEVE F ET AL</t>
  </si>
  <si>
    <t>50/E4/549//</t>
  </si>
  <si>
    <t>50D-284</t>
  </si>
  <si>
    <t>10 HOWARD ST</t>
  </si>
  <si>
    <t>50/D/284//</t>
  </si>
  <si>
    <t>50E-4-548</t>
  </si>
  <si>
    <t>4 JUDSON ST</t>
  </si>
  <si>
    <t>FOLEY ROBERT</t>
  </si>
  <si>
    <t>50/E4/548//</t>
  </si>
  <si>
    <t>50F-B4</t>
  </si>
  <si>
    <t>0 SMITH AVE</t>
  </si>
  <si>
    <t>50/F/B4//</t>
  </si>
  <si>
    <t>38-524A</t>
  </si>
  <si>
    <t>16 KINGWOOD ST</t>
  </si>
  <si>
    <t>AURORA LOAN SERVICES LLC</t>
  </si>
  <si>
    <t>38//524/A/</t>
  </si>
  <si>
    <t>50A-303</t>
  </si>
  <si>
    <t>13 WESTON AVE</t>
  </si>
  <si>
    <t>CAFFREY DAVID J</t>
  </si>
  <si>
    <t>50/A/303//</t>
  </si>
  <si>
    <t>50D-377</t>
  </si>
  <si>
    <t>14 PINE ST</t>
  </si>
  <si>
    <t>SPAGNUOLO ROBERT E &amp;</t>
  </si>
  <si>
    <t>50/D/377//</t>
  </si>
  <si>
    <t>40-1011</t>
  </si>
  <si>
    <t>124 INDIAN NECK RD</t>
  </si>
  <si>
    <t>40//1011//</t>
  </si>
  <si>
    <t>50D-361</t>
  </si>
  <si>
    <t>45 SHORE AVE</t>
  </si>
  <si>
    <t>ONEILL DANIEL JR</t>
  </si>
  <si>
    <t>50/D/361//</t>
  </si>
  <si>
    <t>38-529</t>
  </si>
  <si>
    <t>6 KINGWOOD ST</t>
  </si>
  <si>
    <t>JACKSON H PAUL JR</t>
  </si>
  <si>
    <t>38//529//</t>
  </si>
  <si>
    <t>50F-119</t>
  </si>
  <si>
    <t>6 SURF AVE</t>
  </si>
  <si>
    <t>MCGOWAN JOHN P &amp; MARGARET M</t>
  </si>
  <si>
    <t>50/F/119//</t>
  </si>
  <si>
    <t>38-491</t>
  </si>
  <si>
    <t>29 KINGWOOD ST</t>
  </si>
  <si>
    <t>GARGAS PETER T</t>
  </si>
  <si>
    <t>38//491//</t>
  </si>
  <si>
    <t>50D-195</t>
  </si>
  <si>
    <t>18 FLORENCE ST</t>
  </si>
  <si>
    <t>50/D/195//</t>
  </si>
  <si>
    <t>50A-226</t>
  </si>
  <si>
    <t>127 SWIFTS BCH RD</t>
  </si>
  <si>
    <t>ROCCO JERRY C</t>
  </si>
  <si>
    <t>50/A/226//</t>
  </si>
  <si>
    <t>38-410</t>
  </si>
  <si>
    <t>10 BAYSIDE AVE</t>
  </si>
  <si>
    <t>QUINLAN FRED M</t>
  </si>
  <si>
    <t>38//410//</t>
  </si>
  <si>
    <t>50F-129</t>
  </si>
  <si>
    <t>72 PILGRIM AVE</t>
  </si>
  <si>
    <t>REARDON WILLIAM</t>
  </si>
  <si>
    <t>50/F/129//</t>
  </si>
  <si>
    <t>50F-4</t>
  </si>
  <si>
    <t>31 WORRALL AVE</t>
  </si>
  <si>
    <t>RANDO GEORGE A &amp; MARION D TRS</t>
  </si>
  <si>
    <t>50/F/4//</t>
  </si>
  <si>
    <t>50F-115</t>
  </si>
  <si>
    <t>3 SURF AVE</t>
  </si>
  <si>
    <t>ROMANOWSKI MARK B</t>
  </si>
  <si>
    <t>50/F/115//</t>
  </si>
  <si>
    <t>50A-300</t>
  </si>
  <si>
    <t>16 CROCKER AVE</t>
  </si>
  <si>
    <t>BANDONI DONALD G</t>
  </si>
  <si>
    <t>50/A/300//</t>
  </si>
  <si>
    <t>38-427</t>
  </si>
  <si>
    <t>35 JUNIPER ST</t>
  </si>
  <si>
    <t>LAFRENIERE LEO J</t>
  </si>
  <si>
    <t>38//427//</t>
  </si>
  <si>
    <t>38-527</t>
  </si>
  <si>
    <t>10 KINGWOOD ST</t>
  </si>
  <si>
    <t>BRITTON VIRGINIA H</t>
  </si>
  <si>
    <t>38//527//</t>
  </si>
  <si>
    <t>All Public,Gas,Septic</t>
  </si>
  <si>
    <t>50D-194</t>
  </si>
  <si>
    <t>20 FLORENCE ST</t>
  </si>
  <si>
    <t>50/D/194//</t>
  </si>
  <si>
    <t>50D-391</t>
  </si>
  <si>
    <t>11 GRANT ST</t>
  </si>
  <si>
    <t>50/D/391//</t>
  </si>
  <si>
    <t>38-526</t>
  </si>
  <si>
    <t>12 KINGWOOD ST</t>
  </si>
  <si>
    <t>FOLLIS MARYBETH</t>
  </si>
  <si>
    <t>38//526//</t>
  </si>
  <si>
    <t>50A-305</t>
  </si>
  <si>
    <t>11 WESTON AVE</t>
  </si>
  <si>
    <t>MACDONALD DAVID J</t>
  </si>
  <si>
    <t>50/A/305//</t>
  </si>
  <si>
    <t>38-460</t>
  </si>
  <si>
    <t>24 JUNIPER ST</t>
  </si>
  <si>
    <t>ADAMS GRANT JOSEPH</t>
  </si>
  <si>
    <t>38//460//</t>
  </si>
  <si>
    <t>38-490</t>
  </si>
  <si>
    <t>27 KINGWOOD ST</t>
  </si>
  <si>
    <t>JONES TROY P</t>
  </si>
  <si>
    <t>38//490//</t>
  </si>
  <si>
    <t>50D-285</t>
  </si>
  <si>
    <t>12 HOWARD ST</t>
  </si>
  <si>
    <t>COBUCCIO ANTHONY</t>
  </si>
  <si>
    <t>50/D/285//</t>
  </si>
  <si>
    <t>50D-298B</t>
  </si>
  <si>
    <t>11 JUDSON ST</t>
  </si>
  <si>
    <t>FARRAR MARY</t>
  </si>
  <si>
    <t>50/D/298/B/</t>
  </si>
  <si>
    <t>50A-307</t>
  </si>
  <si>
    <t>9 WESTON AVE</t>
  </si>
  <si>
    <t>ROCCABELLO LOUIS M</t>
  </si>
  <si>
    <t>50/A/307//</t>
  </si>
  <si>
    <t>50A-334</t>
  </si>
  <si>
    <t>1 BAYVIEW ST</t>
  </si>
  <si>
    <t>TRINGALI FRANK D &amp; JOHN A</t>
  </si>
  <si>
    <t>50/A/334//</t>
  </si>
  <si>
    <t>50D-246</t>
  </si>
  <si>
    <t>15 HOWARD ST</t>
  </si>
  <si>
    <t>PIGEON ERNEST W JR</t>
  </si>
  <si>
    <t>50/D/246//</t>
  </si>
  <si>
    <t>38-461</t>
  </si>
  <si>
    <t>22 JUNIPER ST</t>
  </si>
  <si>
    <t>38//461//</t>
  </si>
  <si>
    <t>50F-3</t>
  </si>
  <si>
    <t>33 WORRALL AVE</t>
  </si>
  <si>
    <t>OBRIEN JENNIE L</t>
  </si>
  <si>
    <t>50/F/3//</t>
  </si>
  <si>
    <t>50D-398B</t>
  </si>
  <si>
    <t>1 UPHAM ST</t>
  </si>
  <si>
    <t>BENOIT ROBERT L</t>
  </si>
  <si>
    <t>50/D/398/B/</t>
  </si>
  <si>
    <t>50F-21</t>
  </si>
  <si>
    <t>69 PILGRIM AVE</t>
  </si>
  <si>
    <t>50/F/21//</t>
  </si>
  <si>
    <t>50E-4-552</t>
  </si>
  <si>
    <t>48 SHORE AVE</t>
  </si>
  <si>
    <t>SMAROWSKI SHIRLEY A</t>
  </si>
  <si>
    <t>50/E4/552//</t>
  </si>
  <si>
    <t>50A-302</t>
  </si>
  <si>
    <t>14 CROCKER AVE</t>
  </si>
  <si>
    <t>50/A/302//</t>
  </si>
  <si>
    <t>38-489</t>
  </si>
  <si>
    <t>25 KINGWOOD ST</t>
  </si>
  <si>
    <t>MAZZOLA JOSEPH J</t>
  </si>
  <si>
    <t>38//489//</t>
  </si>
  <si>
    <t>50F-99</t>
  </si>
  <si>
    <t>22 WORRALL AVE</t>
  </si>
  <si>
    <t>WHYTE DOROTHY S TRUSTEE OF</t>
  </si>
  <si>
    <t>50/F/99//</t>
  </si>
  <si>
    <t>50D-390</t>
  </si>
  <si>
    <t>13 GRANT ST</t>
  </si>
  <si>
    <t>KENDZIERSKI ADELLA P LIFE ESTATE</t>
  </si>
  <si>
    <t>50/D/390//</t>
  </si>
  <si>
    <t>50E-4-546</t>
  </si>
  <si>
    <t>6 JUDSON ST</t>
  </si>
  <si>
    <t>VENABLE ROBERT L</t>
  </si>
  <si>
    <t>50/E4/546//</t>
  </si>
  <si>
    <t>50D-399</t>
  </si>
  <si>
    <t>8 GRANT ST</t>
  </si>
  <si>
    <t>FORD DANIEL F &amp; ANN MARIE</t>
  </si>
  <si>
    <t>50/D/399//</t>
  </si>
  <si>
    <t>50E-4-550</t>
  </si>
  <si>
    <t>3 CLIFF AVE</t>
  </si>
  <si>
    <t>ROMANO GIANPIERO</t>
  </si>
  <si>
    <t>50/E4/550//</t>
  </si>
  <si>
    <t>38-411</t>
  </si>
  <si>
    <t>40 IVY ST</t>
  </si>
  <si>
    <t>PERKINS CHRISTOPHER F</t>
  </si>
  <si>
    <t>38//411//</t>
  </si>
  <si>
    <t>50F-128</t>
  </si>
  <si>
    <t>70 PILGRIM AVE</t>
  </si>
  <si>
    <t>DOHERTY BERNARD L &amp; MARGARET M</t>
  </si>
  <si>
    <t>50/F/128//</t>
  </si>
  <si>
    <t>50A-308</t>
  </si>
  <si>
    <t>7 WESTON AVE</t>
  </si>
  <si>
    <t>FOSCAROTA RAYMOND</t>
  </si>
  <si>
    <t>50/A/308//</t>
  </si>
  <si>
    <t>37-1031</t>
  </si>
  <si>
    <t>30 CROOKED RIVER RD</t>
  </si>
  <si>
    <t>ROUNDS JOSHUA C</t>
  </si>
  <si>
    <t>37//1031//</t>
  </si>
  <si>
    <t>50D-298A</t>
  </si>
  <si>
    <t>13 JUDSON ST</t>
  </si>
  <si>
    <t>BLANCHETTE ARTHUR N &amp; MARY L</t>
  </si>
  <si>
    <t>50/D/298/A/</t>
  </si>
  <si>
    <t>50F-120</t>
  </si>
  <si>
    <t>8 SURF AVE</t>
  </si>
  <si>
    <t>MCNAMARA EMMA L LIFE ESTATE</t>
  </si>
  <si>
    <t>50/F/120//</t>
  </si>
  <si>
    <t>50A-330</t>
  </si>
  <si>
    <t>2 BAYVIEW ST</t>
  </si>
  <si>
    <t>PACHECO MICHAEL G</t>
  </si>
  <si>
    <t>50/A/330//</t>
  </si>
  <si>
    <t>57-H5</t>
  </si>
  <si>
    <t>9 HARKINS WAY</t>
  </si>
  <si>
    <t>MOTTO JOSEPH M</t>
  </si>
  <si>
    <t>57//H5//</t>
  </si>
  <si>
    <t>50A-329</t>
  </si>
  <si>
    <t>15 CROCKER AVE</t>
  </si>
  <si>
    <t>50/A/329//</t>
  </si>
  <si>
    <t>50D-240</t>
  </si>
  <si>
    <t>43 GRAHAM ST</t>
  </si>
  <si>
    <t>50/D/240//</t>
  </si>
  <si>
    <t>38-488</t>
  </si>
  <si>
    <t>23 KINGWOOD ST</t>
  </si>
  <si>
    <t>RUSH WILLIAM A</t>
  </si>
  <si>
    <t>38//488//</t>
  </si>
  <si>
    <t>55-BV16</t>
  </si>
  <si>
    <t>ONSET REALTY ASSOCIATION INC</t>
  </si>
  <si>
    <t>55//BV16//</t>
  </si>
  <si>
    <t>50F-102</t>
  </si>
  <si>
    <t>6 TURNER AVE</t>
  </si>
  <si>
    <t>LIONETTO SABINO</t>
  </si>
  <si>
    <t>50/F/102//</t>
  </si>
  <si>
    <t>50D-379</t>
  </si>
  <si>
    <t>43 SHORE AVE</t>
  </si>
  <si>
    <t>CAVALLARO LORRAINE S LIFE ESTATE</t>
  </si>
  <si>
    <t>50/D/379//</t>
  </si>
  <si>
    <t>38-412</t>
  </si>
  <si>
    <t>38 IVY ST</t>
  </si>
  <si>
    <t>FITZPATRICK THOMAS E</t>
  </si>
  <si>
    <t>38//412//</t>
  </si>
  <si>
    <t>50D-193</t>
  </si>
  <si>
    <t>22 FLORENCE ST</t>
  </si>
  <si>
    <t>50/D/193//</t>
  </si>
  <si>
    <t>50F-2</t>
  </si>
  <si>
    <t>35 WORRALL AVE</t>
  </si>
  <si>
    <t>OBRIEN MARY L TRUSTEE</t>
  </si>
  <si>
    <t>50/F/2//</t>
  </si>
  <si>
    <t>38-425</t>
  </si>
  <si>
    <t>29 JUNIPER ST</t>
  </si>
  <si>
    <t>PAPE CAROL TRUSTEE WATERS EDGE</t>
  </si>
  <si>
    <t>38//425//</t>
  </si>
  <si>
    <t>50A-304</t>
  </si>
  <si>
    <t>12 CROCKER AVE</t>
  </si>
  <si>
    <t>CRUMP PATRICIA</t>
  </si>
  <si>
    <t>50/A/304//</t>
  </si>
  <si>
    <t>57-S4</t>
  </si>
  <si>
    <t>60 CROMESETT RD</t>
  </si>
  <si>
    <t>PEOPLES CARL E</t>
  </si>
  <si>
    <t>57//S4//</t>
  </si>
  <si>
    <t>50D-287</t>
  </si>
  <si>
    <t>16 HOWARD ST</t>
  </si>
  <si>
    <t>KRESSER SUZANNE M</t>
  </si>
  <si>
    <t>50/D/287//</t>
  </si>
  <si>
    <t>50F-113</t>
  </si>
  <si>
    <t>7 SURF AVE</t>
  </si>
  <si>
    <t>BARRETT EDWARD JAMES SR</t>
  </si>
  <si>
    <t>50/F/113//</t>
  </si>
  <si>
    <t>50E-4-530</t>
  </si>
  <si>
    <t>7 CLIFF AVE</t>
  </si>
  <si>
    <t>FULLER ROBERT</t>
  </si>
  <si>
    <t>50/E4/530//</t>
  </si>
  <si>
    <t>50E-4-545</t>
  </si>
  <si>
    <t>10 JUDSON ST</t>
  </si>
  <si>
    <t>SOUSA LAURA</t>
  </si>
  <si>
    <t>50/E4/545//</t>
  </si>
  <si>
    <t>50A-313B</t>
  </si>
  <si>
    <t>3 WESTON AVE</t>
  </si>
  <si>
    <t>MURRAY RITCHIE W JR</t>
  </si>
  <si>
    <t>50/A/313/B/</t>
  </si>
  <si>
    <t>37-1009A</t>
  </si>
  <si>
    <t>111 GREAT NECK RD</t>
  </si>
  <si>
    <t>MCDONALD PATRICK</t>
  </si>
  <si>
    <t>37//1009/A/</t>
  </si>
  <si>
    <t>50F-80</t>
  </si>
  <si>
    <t>24 WORRALL AVE</t>
  </si>
  <si>
    <t>INVERNIZZI BARRY</t>
  </si>
  <si>
    <t>50/F/80//</t>
  </si>
  <si>
    <t>50D-400</t>
  </si>
  <si>
    <t>10 GRANT ST</t>
  </si>
  <si>
    <t>MADOR GEORGE E JR &amp; ELAINE I TRS</t>
  </si>
  <si>
    <t>50/D/400//</t>
  </si>
  <si>
    <t>38-472</t>
  </si>
  <si>
    <t>10 CAPE AVE</t>
  </si>
  <si>
    <t>38//472//</t>
  </si>
  <si>
    <t>37-1</t>
  </si>
  <si>
    <t>32 CROOKED RIVER RD</t>
  </si>
  <si>
    <t>BROOKS TANYA M</t>
  </si>
  <si>
    <t>37//1//</t>
  </si>
  <si>
    <t>50F-22</t>
  </si>
  <si>
    <t>67 PILGRIM AVE</t>
  </si>
  <si>
    <t>50/F/22//</t>
  </si>
  <si>
    <t>50E-4-551</t>
  </si>
  <si>
    <t>1 CLIFF AVE</t>
  </si>
  <si>
    <t>50/E4/551//</t>
  </si>
  <si>
    <t>50D-297</t>
  </si>
  <si>
    <t>15 JUDSON ST</t>
  </si>
  <si>
    <t>DAVISON JAMES F</t>
  </si>
  <si>
    <t>50/D/297//</t>
  </si>
  <si>
    <t>38-415</t>
  </si>
  <si>
    <t>32 IVY ST</t>
  </si>
  <si>
    <t>RICE FRANCIS E III</t>
  </si>
  <si>
    <t>38//415//</t>
  </si>
  <si>
    <t>50D-245</t>
  </si>
  <si>
    <t>19 HOWARD ST</t>
  </si>
  <si>
    <t>PETROSILLO GIOVANNI &amp; ANGELA</t>
  </si>
  <si>
    <t>50/D/245//</t>
  </si>
  <si>
    <t>38-487</t>
  </si>
  <si>
    <t>21 KINGWOOD ST</t>
  </si>
  <si>
    <t>38//487//</t>
  </si>
  <si>
    <t>50D-389</t>
  </si>
  <si>
    <t>15 GRANT ST</t>
  </si>
  <si>
    <t>CAVALLARO JOANN</t>
  </si>
  <si>
    <t>50/D/389//</t>
  </si>
  <si>
    <t>50F-98</t>
  </si>
  <si>
    <t>3 TURNER AVE</t>
  </si>
  <si>
    <t>CANNIFF EDWARD J</t>
  </si>
  <si>
    <t>50/F/98//</t>
  </si>
  <si>
    <t>50E-4-502</t>
  </si>
  <si>
    <t>40 SHORE AVE</t>
  </si>
  <si>
    <t>DIROCCO EDWARD D</t>
  </si>
  <si>
    <t>50/E4/502//</t>
  </si>
  <si>
    <t>38-424</t>
  </si>
  <si>
    <t>27 JUNIPER ST</t>
  </si>
  <si>
    <t>KNOWLES WILLIAM A</t>
  </si>
  <si>
    <t>38//424//</t>
  </si>
  <si>
    <t>50F-127</t>
  </si>
  <si>
    <t>68 PILGRIM AVE</t>
  </si>
  <si>
    <t>CURTIN ROBERT F</t>
  </si>
  <si>
    <t>50/F/127//</t>
  </si>
  <si>
    <t>50F-B2</t>
  </si>
  <si>
    <t>7 SMITH AVE</t>
  </si>
  <si>
    <t>50/F/B2//</t>
  </si>
  <si>
    <t>50A-306</t>
  </si>
  <si>
    <t>10 CROCKER AVE</t>
  </si>
  <si>
    <t>KEELEY THOMAS F</t>
  </si>
  <si>
    <t>50/A/306//</t>
  </si>
  <si>
    <t>40-1010B</t>
  </si>
  <si>
    <t>23 CROOKED RIVER RD</t>
  </si>
  <si>
    <t>IULA FRANCIS</t>
  </si>
  <si>
    <t>40//1010/B/</t>
  </si>
  <si>
    <t>38-414</t>
  </si>
  <si>
    <t>34 IVY ST</t>
  </si>
  <si>
    <t>WESCOTT JOAN E TRUSTEE OF THE</t>
  </si>
  <si>
    <t>38//414//</t>
  </si>
  <si>
    <t>50F-1</t>
  </si>
  <si>
    <t>37 WORRALL AVE</t>
  </si>
  <si>
    <t>DUTTON NEIL M &amp; MICKE L</t>
  </si>
  <si>
    <t>50/F/1//</t>
  </si>
  <si>
    <t>50F-121</t>
  </si>
  <si>
    <t>10 SURF AVE</t>
  </si>
  <si>
    <t>HALL JOHN NICHOLAS JR</t>
  </si>
  <si>
    <t>50/F/121//</t>
  </si>
  <si>
    <t>40-1009</t>
  </si>
  <si>
    <t>25 CROOKED RIVER RD</t>
  </si>
  <si>
    <t>KELLEGREW SHARON R</t>
  </si>
  <si>
    <t>40//1009//</t>
  </si>
  <si>
    <t>50F-B3</t>
  </si>
  <si>
    <t>9 SMITH AVE</t>
  </si>
  <si>
    <t>50/F/B3//</t>
  </si>
  <si>
    <t>50A-311</t>
  </si>
  <si>
    <t>6 LUNA AVE</t>
  </si>
  <si>
    <t>RESENDES TRACY L ET ALS TRS</t>
  </si>
  <si>
    <t>50/A/311//</t>
  </si>
  <si>
    <t>38-473</t>
  </si>
  <si>
    <t>18 JUNIPER ST</t>
  </si>
  <si>
    <t>38//473//</t>
  </si>
  <si>
    <t>50D-296B</t>
  </si>
  <si>
    <t>17 JUDSON ST</t>
  </si>
  <si>
    <t>SYLVIA CLIFFORD W</t>
  </si>
  <si>
    <t>50/D/296/B/</t>
  </si>
  <si>
    <t>50A-328</t>
  </si>
  <si>
    <t>13 CROCKER AVE</t>
  </si>
  <si>
    <t>ZOIA BARBARA ANN</t>
  </si>
  <si>
    <t>50/A/328//</t>
  </si>
  <si>
    <t>50E-4-531B</t>
  </si>
  <si>
    <t>5 ARNOLD RD</t>
  </si>
  <si>
    <t>50/E4/531/B/</t>
  </si>
  <si>
    <t>38-485B</t>
  </si>
  <si>
    <t>19 KINGWOOD ST</t>
  </si>
  <si>
    <t>GILLIS SHARON</t>
  </si>
  <si>
    <t>38//485/B/</t>
  </si>
  <si>
    <t>38-423</t>
  </si>
  <si>
    <t>25 JUNIPER ST</t>
  </si>
  <si>
    <t>CASEY DOROTHY R</t>
  </si>
  <si>
    <t>38//423//</t>
  </si>
  <si>
    <t>50D-387</t>
  </si>
  <si>
    <t>39 SHORE AVE</t>
  </si>
  <si>
    <t>MARANTO JOSEPHINE TRUSTEE</t>
  </si>
  <si>
    <t>50/D/387//</t>
  </si>
  <si>
    <t>37-1030</t>
  </si>
  <si>
    <t>28 CROOKED RIVER RD</t>
  </si>
  <si>
    <t>PIERCE IMOGENE COCO</t>
  </si>
  <si>
    <t>37//1030//</t>
  </si>
  <si>
    <t>50A-313A</t>
  </si>
  <si>
    <t>3 LUNA AVE</t>
  </si>
  <si>
    <t>CHAVES MANUEL &amp; MARIA F</t>
  </si>
  <si>
    <t>50/A/313/A/</t>
  </si>
  <si>
    <t>50D-401</t>
  </si>
  <si>
    <t>12 GRANT ST</t>
  </si>
  <si>
    <t>DANTONIO JOSEPH F SR</t>
  </si>
  <si>
    <t>50/D/401//</t>
  </si>
  <si>
    <t>57-H6</t>
  </si>
  <si>
    <t>7 HARKINS WAY</t>
  </si>
  <si>
    <t>FONTANEZ ANTONTIO</t>
  </si>
  <si>
    <t>57//H6//</t>
  </si>
  <si>
    <t>50F-1050</t>
  </si>
  <si>
    <t>55 PILGRIM AVE</t>
  </si>
  <si>
    <t>50/F/1050//</t>
  </si>
  <si>
    <t>50E-4-533</t>
  </si>
  <si>
    <t>12 JUDSON ST</t>
  </si>
  <si>
    <t>50/E4/533//</t>
  </si>
  <si>
    <t>50D-244</t>
  </si>
  <si>
    <t>21 HOWARD ST</t>
  </si>
  <si>
    <t>WEISZ STEPHANIE L</t>
  </si>
  <si>
    <t>50/D/244//</t>
  </si>
  <si>
    <t>UNK1327</t>
  </si>
  <si>
    <t>38-474</t>
  </si>
  <si>
    <t>16 JUNIPER ST</t>
  </si>
  <si>
    <t>38//474//</t>
  </si>
  <si>
    <t>50F-81</t>
  </si>
  <si>
    <t>4 GLEN AVE</t>
  </si>
  <si>
    <t>DILIBERTO PAUL F</t>
  </si>
  <si>
    <t>50/F/81//</t>
  </si>
  <si>
    <t>50F-23</t>
  </si>
  <si>
    <t>65 PILGRIM AVE</t>
  </si>
  <si>
    <t>DICECCA COSMO</t>
  </si>
  <si>
    <t>50/F/23//</t>
  </si>
  <si>
    <t>50F-B5</t>
  </si>
  <si>
    <t>11 SMITH AVE</t>
  </si>
  <si>
    <t>50/F/B5//</t>
  </si>
  <si>
    <t>50D-288</t>
  </si>
  <si>
    <t>18 HOWARD ST</t>
  </si>
  <si>
    <t>ROTCHFORD STEVEN E</t>
  </si>
  <si>
    <t>50/D/288//</t>
  </si>
  <si>
    <t>50E-4-504</t>
  </si>
  <si>
    <t>6 OAK RD</t>
  </si>
  <si>
    <t>50/E4/504//</t>
  </si>
  <si>
    <t>50F-79</t>
  </si>
  <si>
    <t>1 GLEN AVE</t>
  </si>
  <si>
    <t>50/F/79//</t>
  </si>
  <si>
    <t>50F-O</t>
  </si>
  <si>
    <t>39 WORRALL AVE</t>
  </si>
  <si>
    <t>STADELMANN JEAN M</t>
  </si>
  <si>
    <t>50/F//O/</t>
  </si>
  <si>
    <t>50E-4-528</t>
  </si>
  <si>
    <t>7 JOHN ST</t>
  </si>
  <si>
    <t>MITCHELL DALE</t>
  </si>
  <si>
    <t>50/E4/528//</t>
  </si>
  <si>
    <t>50A-327</t>
  </si>
  <si>
    <t>11 CROCKER AVE</t>
  </si>
  <si>
    <t>SODANO ANTONIO</t>
  </si>
  <si>
    <t>50/A/327//</t>
  </si>
  <si>
    <t>38-422</t>
  </si>
  <si>
    <t>23 JUNIPER ST</t>
  </si>
  <si>
    <t>WALSH CAROLYN R, CASEY DEBORAH</t>
  </si>
  <si>
    <t>38//422//</t>
  </si>
  <si>
    <t>50D-295B</t>
  </si>
  <si>
    <t>19 JUDSON ST</t>
  </si>
  <si>
    <t>HENNESSY JEFFREY A</t>
  </si>
  <si>
    <t>50/D/295/B/</t>
  </si>
  <si>
    <t>50F-103</t>
  </si>
  <si>
    <t>8 TURNER AVE</t>
  </si>
  <si>
    <t>ROMANOWSKI JOHN B</t>
  </si>
  <si>
    <t>50/F/103//</t>
  </si>
  <si>
    <t>50F-126A</t>
  </si>
  <si>
    <t>66 PILGRIM AVE</t>
  </si>
  <si>
    <t>50/F/126/A/</t>
  </si>
  <si>
    <t>50F-97</t>
  </si>
  <si>
    <t>5 TURNER AVE</t>
  </si>
  <si>
    <t>ARCAND ROGER A</t>
  </si>
  <si>
    <t>50/F/97//</t>
  </si>
  <si>
    <t>50A-310</t>
  </si>
  <si>
    <t>8 LUNA AVE</t>
  </si>
  <si>
    <t>MUNISE JAMES M</t>
  </si>
  <si>
    <t>50/A/310//</t>
  </si>
  <si>
    <t>50D-G1</t>
  </si>
  <si>
    <t>18 GRANT ST</t>
  </si>
  <si>
    <t>SPAGNUOLO CARMINE A</t>
  </si>
  <si>
    <t>50/D/G1//</t>
  </si>
  <si>
    <t>50F-112</t>
  </si>
  <si>
    <t>9 SURF AVE</t>
  </si>
  <si>
    <t>FICICCHY JAMES JR &amp; CYNTHIA A</t>
  </si>
  <si>
    <t>50/F/112//</t>
  </si>
  <si>
    <t>55-BV1</t>
  </si>
  <si>
    <t>18 SHADY LN</t>
  </si>
  <si>
    <t>ONUJIOGU OBIAJUNWA</t>
  </si>
  <si>
    <t>55//BV1//</t>
  </si>
  <si>
    <t>38-484</t>
  </si>
  <si>
    <t>15 KINGWOOD ST</t>
  </si>
  <si>
    <t>BULMAN MICHAEL</t>
  </si>
  <si>
    <t>38//484//</t>
  </si>
  <si>
    <t>50E-2-1</t>
  </si>
  <si>
    <t>2 UPHAM ST</t>
  </si>
  <si>
    <t>STRAIN REBECCA</t>
  </si>
  <si>
    <t>50/E2/1//</t>
  </si>
  <si>
    <t>50F-122</t>
  </si>
  <si>
    <t>12 SURF AVE</t>
  </si>
  <si>
    <t>MASSISON JOHN C JR</t>
  </si>
  <si>
    <t>50/F/122//</t>
  </si>
  <si>
    <t>50D-402</t>
  </si>
  <si>
    <t>14 GRANT ST</t>
  </si>
  <si>
    <t>CAMPBELL JOHN D</t>
  </si>
  <si>
    <t>50/D/402//</t>
  </si>
  <si>
    <t>50A-315</t>
  </si>
  <si>
    <t>5 LUNA AVE</t>
  </si>
  <si>
    <t>CHAVES DINIS</t>
  </si>
  <si>
    <t>50/A/315//</t>
  </si>
  <si>
    <t>38-416</t>
  </si>
  <si>
    <t>30 IVY ST</t>
  </si>
  <si>
    <t>HOOD HILDEGRAD LIFE ESTATE</t>
  </si>
  <si>
    <t>38//416//</t>
  </si>
  <si>
    <t>UNK1326</t>
  </si>
  <si>
    <t>50D-243</t>
  </si>
  <si>
    <t>23 HOWARD ST</t>
  </si>
  <si>
    <t>ARD DENISE M</t>
  </si>
  <si>
    <t>50/D/243//</t>
  </si>
  <si>
    <t>50E-4-500</t>
  </si>
  <si>
    <t>42 SHORE AVE</t>
  </si>
  <si>
    <t>CAMERATO CATHERINE</t>
  </si>
  <si>
    <t>50/E4/500//</t>
  </si>
  <si>
    <t>38-476</t>
  </si>
  <si>
    <t>12 JUNIPER ST</t>
  </si>
  <si>
    <t>MCSHEA JEAN MARIE</t>
  </si>
  <si>
    <t>38//476//</t>
  </si>
  <si>
    <t>38-421</t>
  </si>
  <si>
    <t>7 CAPE AVE</t>
  </si>
  <si>
    <t>LANNO DOMENIC</t>
  </si>
  <si>
    <t>38//421//</t>
  </si>
  <si>
    <t>50F-B1</t>
  </si>
  <si>
    <t>5 SMITH AVE</t>
  </si>
  <si>
    <t>50/F/B1//</t>
  </si>
  <si>
    <t>50D-348</t>
  </si>
  <si>
    <t>6 JOHN ST</t>
  </si>
  <si>
    <t>LYMAN TODD W</t>
  </si>
  <si>
    <t>50/D/348//</t>
  </si>
  <si>
    <t>50D-289</t>
  </si>
  <si>
    <t>20 HOWARD ST</t>
  </si>
  <si>
    <t>MCSHERA PATRICK J</t>
  </si>
  <si>
    <t>50/D/289//</t>
  </si>
  <si>
    <t>50D-388A</t>
  </si>
  <si>
    <t>37 SHORE AVE</t>
  </si>
  <si>
    <t>DASILVIA FRANCISCO &amp; MARY</t>
  </si>
  <si>
    <t>50/D/388/A/</t>
  </si>
  <si>
    <t>50F-56</t>
  </si>
  <si>
    <t>2 REYNOLDS AVE</t>
  </si>
  <si>
    <t>MEAD JAMES M</t>
  </si>
  <si>
    <t>50/F/56//</t>
  </si>
  <si>
    <t>50D-295A</t>
  </si>
  <si>
    <t>21 JUDSON ST</t>
  </si>
  <si>
    <t>BRINE ROBERT F</t>
  </si>
  <si>
    <t>50/D/295/A/</t>
  </si>
  <si>
    <t>50F-24</t>
  </si>
  <si>
    <t>63 PILGRIM AVE</t>
  </si>
  <si>
    <t>TAGLIAMONTE RALPH COTA</t>
  </si>
  <si>
    <t>50/F/24//</t>
  </si>
  <si>
    <t>50F-82</t>
  </si>
  <si>
    <t>6 GLEN AVE</t>
  </si>
  <si>
    <t>BRACKMAN VIRGINIA G</t>
  </si>
  <si>
    <t>50/F/82//</t>
  </si>
  <si>
    <t>38-482</t>
  </si>
  <si>
    <t>7 DIAMOND AVE</t>
  </si>
  <si>
    <t>LUOMA ROBERT J</t>
  </si>
  <si>
    <t>38//482//</t>
  </si>
  <si>
    <t>38-417</t>
  </si>
  <si>
    <t>28 IVY ST</t>
  </si>
  <si>
    <t>GUILFORD MADELINE A</t>
  </si>
  <si>
    <t>38//417//</t>
  </si>
  <si>
    <t>50A-309</t>
  </si>
  <si>
    <t>10 LUNA AVE</t>
  </si>
  <si>
    <t>STIER JAMES M</t>
  </si>
  <si>
    <t>50/A/309//</t>
  </si>
  <si>
    <t>50E-4-534</t>
  </si>
  <si>
    <t>16 JUDSON ST</t>
  </si>
  <si>
    <t>ROQUE PAUL G</t>
  </si>
  <si>
    <t>50/E4/534//</t>
  </si>
  <si>
    <t>50D-493A</t>
  </si>
  <si>
    <t>125 SWIFTS BCH RD</t>
  </si>
  <si>
    <t>REYNOLDS FRANCIS W</t>
  </si>
  <si>
    <t>50/D/493/A/</t>
  </si>
  <si>
    <t>50F-78</t>
  </si>
  <si>
    <t>3 GLEN AVE</t>
  </si>
  <si>
    <t>PASTER WALTER F JR TRUSTEE</t>
  </si>
  <si>
    <t>50/F/78//</t>
  </si>
  <si>
    <t>38-532</t>
  </si>
  <si>
    <t>1 KINGWOOD ST</t>
  </si>
  <si>
    <t>SULLIVAN GERTRUDE</t>
  </si>
  <si>
    <t>38//532//</t>
  </si>
  <si>
    <t>38-533</t>
  </si>
  <si>
    <t>3 KINGWOOD ST</t>
  </si>
  <si>
    <t>38//533//</t>
  </si>
  <si>
    <t>38-534</t>
  </si>
  <si>
    <t>5 KINGWOOD ST</t>
  </si>
  <si>
    <t>SULLIVAN GERTRUDE L</t>
  </si>
  <si>
    <t>38//534//</t>
  </si>
  <si>
    <t>50A-317</t>
  </si>
  <si>
    <t>7 LUNA AVE</t>
  </si>
  <si>
    <t>FIORENZIO PASQUALE</t>
  </si>
  <si>
    <t>50/A/317//</t>
  </si>
  <si>
    <t>38-535</t>
  </si>
  <si>
    <t>7 KINGWOOD ST</t>
  </si>
  <si>
    <t>RICE RITA F</t>
  </si>
  <si>
    <t>38//535//</t>
  </si>
  <si>
    <t>50A-325</t>
  </si>
  <si>
    <t>7 CROCKER AVE</t>
  </si>
  <si>
    <t>BELLIVEAU WILLIAM E</t>
  </si>
  <si>
    <t>50/A/325//</t>
  </si>
  <si>
    <t>50F-B6</t>
  </si>
  <si>
    <t>13 SMITH AVE</t>
  </si>
  <si>
    <t>50/F/B6//</t>
  </si>
  <si>
    <t>50F-104</t>
  </si>
  <si>
    <t>10 TURNER AVE</t>
  </si>
  <si>
    <t>HAIGH ADELINE M</t>
  </si>
  <si>
    <t>50/F/104//</t>
  </si>
  <si>
    <t>50E-2-3</t>
  </si>
  <si>
    <t>4 UPHAM ST</t>
  </si>
  <si>
    <t>STRAIN WILLIAM C</t>
  </si>
  <si>
    <t>50/E2/3//</t>
  </si>
  <si>
    <t>50F-96</t>
  </si>
  <si>
    <t>7 TURNER AVE</t>
  </si>
  <si>
    <t>AMBROSE PETER J</t>
  </si>
  <si>
    <t>50/F/96//</t>
  </si>
  <si>
    <t>50E-4-506</t>
  </si>
  <si>
    <t>5 CHARLES ST</t>
  </si>
  <si>
    <t>DITSCH  MEREL</t>
  </si>
  <si>
    <t>50/E4/506//</t>
  </si>
  <si>
    <t>50F-125</t>
  </si>
  <si>
    <t>64 PILGRIM AVE</t>
  </si>
  <si>
    <t>CROMP FRED E</t>
  </si>
  <si>
    <t>50/F/125//</t>
  </si>
  <si>
    <t>50D-242</t>
  </si>
  <si>
    <t>25 HOWARD ST</t>
  </si>
  <si>
    <t>MELIM NADIA L</t>
  </si>
  <si>
    <t>50/D/242//</t>
  </si>
  <si>
    <t>38-477</t>
  </si>
  <si>
    <t>10 JUNIPER ST</t>
  </si>
  <si>
    <t>ROSE DEBORAH JEAN</t>
  </si>
  <si>
    <t>38//477//</t>
  </si>
  <si>
    <t>38-418</t>
  </si>
  <si>
    <t>26 IVY ST</t>
  </si>
  <si>
    <t>HARDY PATRICIA A</t>
  </si>
  <si>
    <t>38//418//</t>
  </si>
  <si>
    <t>50E-4-525</t>
  </si>
  <si>
    <t>9 JOHN ST</t>
  </si>
  <si>
    <t>KARRAS NICK TRUSTEE OF JOHN</t>
  </si>
  <si>
    <t>50/E4/525//</t>
  </si>
  <si>
    <t>50F-123</t>
  </si>
  <si>
    <t>14 SURF AVE</t>
  </si>
  <si>
    <t>50/F/123//</t>
  </si>
  <si>
    <t>37-1014</t>
  </si>
  <si>
    <t>101 GREAT NECK RD</t>
  </si>
  <si>
    <t>FOSTER HOWARD W</t>
  </si>
  <si>
    <t>37//1014//</t>
  </si>
  <si>
    <t>50D-349</t>
  </si>
  <si>
    <t>8 JOHN ST</t>
  </si>
  <si>
    <t>50/D/349//</t>
  </si>
  <si>
    <t>50D-293B</t>
  </si>
  <si>
    <t>23 JUDSON ST</t>
  </si>
  <si>
    <t>BONNETTE SHIRLEY ET AL</t>
  </si>
  <si>
    <t>50/D/293/B/</t>
  </si>
  <si>
    <t>50E-4-540</t>
  </si>
  <si>
    <t>20 JUDSON ST</t>
  </si>
  <si>
    <t>SOUZA WILLIAM JR</t>
  </si>
  <si>
    <t>50/E4/540//</t>
  </si>
  <si>
    <t>37-1029</t>
  </si>
  <si>
    <t>26 CROOKED RIVER RD</t>
  </si>
  <si>
    <t>YOUNG JOHN G</t>
  </si>
  <si>
    <t>37//1029//</t>
  </si>
  <si>
    <t>50D-404A</t>
  </si>
  <si>
    <t>20 GRANT ST</t>
  </si>
  <si>
    <t>HUBBLE SIDNEY R</t>
  </si>
  <si>
    <t>50/D/404/A/</t>
  </si>
  <si>
    <t>38-451</t>
  </si>
  <si>
    <t>19 JUNIPER ST</t>
  </si>
  <si>
    <t>MANN ROBERTA  A</t>
  </si>
  <si>
    <t>38//451//</t>
  </si>
  <si>
    <t>50D-415</t>
  </si>
  <si>
    <t>11 UPHAM ST</t>
  </si>
  <si>
    <t>MULRY JAMES TRUSTEE OF</t>
  </si>
  <si>
    <t>50/D/415//</t>
  </si>
  <si>
    <t>50F-57</t>
  </si>
  <si>
    <t>4 REYNOLDS AVE</t>
  </si>
  <si>
    <t>REARDON JOSEPH J TRUSTEE</t>
  </si>
  <si>
    <t>50/F/57//</t>
  </si>
  <si>
    <t>50E-2-4</t>
  </si>
  <si>
    <t>6 UPHAM ST</t>
  </si>
  <si>
    <t>ROSS BARBARA L</t>
  </si>
  <si>
    <t>50/E2/4//</t>
  </si>
  <si>
    <t>50F-111</t>
  </si>
  <si>
    <t>11 SURF AVE</t>
  </si>
  <si>
    <t>CARLIN CLAIRE M TRUSTEE OF</t>
  </si>
  <si>
    <t>50/F/111//</t>
  </si>
  <si>
    <t>50F-25</t>
  </si>
  <si>
    <t>61 PILGRIM AVE</t>
  </si>
  <si>
    <t>HAMILL JOANNE M &amp; MICHAEL A</t>
  </si>
  <si>
    <t>50/F/25//</t>
  </si>
  <si>
    <t>38-419</t>
  </si>
  <si>
    <t>24 IVY ST</t>
  </si>
  <si>
    <t>38//419//</t>
  </si>
  <si>
    <t>50D-291</t>
  </si>
  <si>
    <t>29 HOWARD ST</t>
  </si>
  <si>
    <t>CLARK LESLIE P</t>
  </si>
  <si>
    <t>50/D/291//</t>
  </si>
  <si>
    <t>50D-405</t>
  </si>
  <si>
    <t>33 SHORE AVE</t>
  </si>
  <si>
    <t>ROCCO WALTER</t>
  </si>
  <si>
    <t>50/D/405//</t>
  </si>
  <si>
    <t>50F-83</t>
  </si>
  <si>
    <t>8 GLEN AVE</t>
  </si>
  <si>
    <t>REARDON JOHN H III &amp; JANET R CO-</t>
  </si>
  <si>
    <t>50/F/83//</t>
  </si>
  <si>
    <t>50F-Q21</t>
  </si>
  <si>
    <t>21 SMITH AVE</t>
  </si>
  <si>
    <t>OSTUNI GASPAR M</t>
  </si>
  <si>
    <t>50/F/Q21//</t>
  </si>
  <si>
    <t>50E-3-14</t>
  </si>
  <si>
    <t>2 CHARLES ST</t>
  </si>
  <si>
    <t>ROY DAVID F</t>
  </si>
  <si>
    <t>50/E3/14//</t>
  </si>
  <si>
    <t>50F-77</t>
  </si>
  <si>
    <t>5 GLEN AVE</t>
  </si>
  <si>
    <t>MCNEARNEY MARY A &amp;</t>
  </si>
  <si>
    <t>50/F/77//</t>
  </si>
  <si>
    <t>50D-290</t>
  </si>
  <si>
    <t>22 HOWARD ST</t>
  </si>
  <si>
    <t>CLARK LESLIE P &amp; DEBORAH A</t>
  </si>
  <si>
    <t>50/D/290//</t>
  </si>
  <si>
    <t>38-400</t>
  </si>
  <si>
    <t>8 BAYSIDE AVE</t>
  </si>
  <si>
    <t>DELANEY TIMOTHY E</t>
  </si>
  <si>
    <t>38//400//</t>
  </si>
  <si>
    <t>50F-169</t>
  </si>
  <si>
    <t>1 REYNOLDS AVE</t>
  </si>
  <si>
    <t>WARD KRISTINA W</t>
  </si>
  <si>
    <t>50/F/169//</t>
  </si>
  <si>
    <t>50F-105</t>
  </si>
  <si>
    <t>12 TURNER AVE</t>
  </si>
  <si>
    <t>MALONEY EDWARD J</t>
  </si>
  <si>
    <t>50/F/105//</t>
  </si>
  <si>
    <t>50D-293A</t>
  </si>
  <si>
    <t>25 JUDSON ST</t>
  </si>
  <si>
    <t>BEAULIEU ROBERT G</t>
  </si>
  <si>
    <t>50/D/293/A/</t>
  </si>
  <si>
    <t>50F-95</t>
  </si>
  <si>
    <t>9 TURNER AVE</t>
  </si>
  <si>
    <t>MCCARRICK THOMAS H JR &amp; ANN L</t>
  </si>
  <si>
    <t>50/F/95//</t>
  </si>
  <si>
    <t>50E-1-15</t>
  </si>
  <si>
    <t>23 MILDRED TERR</t>
  </si>
  <si>
    <t>KITSOS EVANGELOS</t>
  </si>
  <si>
    <t>50/E1/15//</t>
  </si>
  <si>
    <t>38-479</t>
  </si>
  <si>
    <t>6 JUNIPER ST</t>
  </si>
  <si>
    <t>WAITT EDWARD J TRUSTEE OF</t>
  </si>
  <si>
    <t>38//479//</t>
  </si>
  <si>
    <t>50E-4-538</t>
  </si>
  <si>
    <t>22 JUDSON ST</t>
  </si>
  <si>
    <t>LAMPEDECCHIO ADELINE D TRUSTEE</t>
  </si>
  <si>
    <t>50/E4/538//</t>
  </si>
  <si>
    <t>50E-4-516</t>
  </si>
  <si>
    <t>10 JOHN ST</t>
  </si>
  <si>
    <t>JAMES ROBERT F &amp; ANN A TRUSTEES</t>
  </si>
  <si>
    <t>50/E4/516//</t>
  </si>
  <si>
    <t>50A-318A</t>
  </si>
  <si>
    <t>11 LUNA AVE</t>
  </si>
  <si>
    <t>KELLOGG LAURA</t>
  </si>
  <si>
    <t>50/A/318/A/</t>
  </si>
  <si>
    <t>50D-357</t>
  </si>
  <si>
    <t>7 CHARLES ST</t>
  </si>
  <si>
    <t>DIROCCO IRENE B</t>
  </si>
  <si>
    <t>50/D/357//</t>
  </si>
  <si>
    <t>38-420</t>
  </si>
  <si>
    <t>22 IVY ST</t>
  </si>
  <si>
    <t>HENNESSEY RICHARD J</t>
  </si>
  <si>
    <t>38//420//</t>
  </si>
  <si>
    <t>50F-124</t>
  </si>
  <si>
    <t>3 ALGELO AVE</t>
  </si>
  <si>
    <t>TURNQUIST HARRIET R TRUSTEE</t>
  </si>
  <si>
    <t>50/F/124//</t>
  </si>
  <si>
    <t>50A-323</t>
  </si>
  <si>
    <t>5 CROCKER AVE</t>
  </si>
  <si>
    <t>NUNES MANUEL G</t>
  </si>
  <si>
    <t>50/A/323//</t>
  </si>
  <si>
    <t>50F-Q22</t>
  </si>
  <si>
    <t>6 SMITH AVE</t>
  </si>
  <si>
    <t>SPINKS KAREN B</t>
  </si>
  <si>
    <t>50/F/Q22//</t>
  </si>
  <si>
    <t>50D-413</t>
  </si>
  <si>
    <t>31 SHORE AVE</t>
  </si>
  <si>
    <t>BODGE BARBARA J BRADY</t>
  </si>
  <si>
    <t>50/D/413//</t>
  </si>
  <si>
    <t>50E-2-15</t>
  </si>
  <si>
    <t>124 SWIFTS BCH RD</t>
  </si>
  <si>
    <t>CARVALHO JOSEPH G &amp; DIANE L</t>
  </si>
  <si>
    <t>50/E2/15//</t>
  </si>
  <si>
    <t>55-BV2</t>
  </si>
  <si>
    <t>16 SHADY LN</t>
  </si>
  <si>
    <t>ARCHER JOANNE M</t>
  </si>
  <si>
    <t>55//BV2//</t>
  </si>
  <si>
    <t>50F-Q23</t>
  </si>
  <si>
    <t>8 SMITH AVE</t>
  </si>
  <si>
    <t>CHAUSSE DONNA M</t>
  </si>
  <si>
    <t>50/F/Q23//</t>
  </si>
  <si>
    <t>50D-312</t>
  </si>
  <si>
    <t>24 JUDSON ST</t>
  </si>
  <si>
    <t>50/D/312//</t>
  </si>
  <si>
    <t>38-449</t>
  </si>
  <si>
    <t>13 JUNIPER ST</t>
  </si>
  <si>
    <t>ODONNELL ELEANOR M LIFE ESTATE</t>
  </si>
  <si>
    <t>38//449//</t>
  </si>
  <si>
    <t>50F-Q20</t>
  </si>
  <si>
    <t>52 GRAHAM ST</t>
  </si>
  <si>
    <t>HOROWITZ GEORGE &amp; BILHA TRS</t>
  </si>
  <si>
    <t>50/F/Q20//</t>
  </si>
  <si>
    <t>37-1011</t>
  </si>
  <si>
    <t>109 GREAT NECK RD</t>
  </si>
  <si>
    <t>PRECOURT JAMES P</t>
  </si>
  <si>
    <t>37//1011//</t>
  </si>
  <si>
    <t>50F-58</t>
  </si>
  <si>
    <t>6 REYNOLDS AVE</t>
  </si>
  <si>
    <t>50/F/58//</t>
  </si>
  <si>
    <t>50E-3-12</t>
  </si>
  <si>
    <t>36 SHORE AVE</t>
  </si>
  <si>
    <t>SUTHERLAND DAVID G JR,SARAH E</t>
  </si>
  <si>
    <t>50/E3/12//</t>
  </si>
  <si>
    <t>50E-4-523</t>
  </si>
  <si>
    <t>17 JOHN ST</t>
  </si>
  <si>
    <t>HARRINGTON FRANK E</t>
  </si>
  <si>
    <t>50/E4/523//</t>
  </si>
  <si>
    <t>50E-3-16</t>
  </si>
  <si>
    <t>6 CHARLES ST</t>
  </si>
  <si>
    <t>SMITH WILLIAM W</t>
  </si>
  <si>
    <t>50/E3/16//</t>
  </si>
  <si>
    <t>50E-2-5</t>
  </si>
  <si>
    <t>8 UPHAM ST</t>
  </si>
  <si>
    <t>CHINAPPI PASQUALE LIFE ESTATE</t>
  </si>
  <si>
    <t>50/E2/5//</t>
  </si>
  <si>
    <t>38-481</t>
  </si>
  <si>
    <t>2 JUNIPER ST</t>
  </si>
  <si>
    <t>38//481//</t>
  </si>
  <si>
    <t>40-1007A</t>
  </si>
  <si>
    <t>21 CROOKED RIVER RD</t>
  </si>
  <si>
    <t>TIMMONS BRYAN R</t>
  </si>
  <si>
    <t>40//1007/A/</t>
  </si>
  <si>
    <t>50F-84</t>
  </si>
  <si>
    <t>10 GLEN AVE</t>
  </si>
  <si>
    <t>MCGOVERN WALTER T SR TRUSTEE</t>
  </si>
  <si>
    <t>50/F/84//</t>
  </si>
  <si>
    <t>50F-76</t>
  </si>
  <si>
    <t>7 GLEN AVE</t>
  </si>
  <si>
    <t>CUTTER GRACE E TRUSTEE OF THE</t>
  </si>
  <si>
    <t>50/F/76//</t>
  </si>
  <si>
    <t>55-BV11</t>
  </si>
  <si>
    <t>10 MYA'S COURT</t>
  </si>
  <si>
    <t>HENNESSEY JANA C</t>
  </si>
  <si>
    <t>55//BV11//</t>
  </si>
  <si>
    <t>50E-4-514</t>
  </si>
  <si>
    <t>7 BAY RD</t>
  </si>
  <si>
    <t>50/E4/514//</t>
  </si>
  <si>
    <t>50F-26</t>
  </si>
  <si>
    <t>59 PILGRIM AVE</t>
  </si>
  <si>
    <t>DEGENNARO ANN M LIFE ESTATE</t>
  </si>
  <si>
    <t>50/F/26//</t>
  </si>
  <si>
    <t>38-398B</t>
  </si>
  <si>
    <t>21 IVY ST</t>
  </si>
  <si>
    <t>CAPPIELLO PAUL</t>
  </si>
  <si>
    <t>38//398/B/</t>
  </si>
  <si>
    <t>50F-55</t>
  </si>
  <si>
    <t>3 REYNOLDS AVE</t>
  </si>
  <si>
    <t>OCONNELL ROBERT C &amp;  JULIE</t>
  </si>
  <si>
    <t>50/F/55//</t>
  </si>
  <si>
    <t>50F-106</t>
  </si>
  <si>
    <t>14 TURNER AVE</t>
  </si>
  <si>
    <t>MURPHY DANIEL J</t>
  </si>
  <si>
    <t>50/F/106//</t>
  </si>
  <si>
    <t>50F-94</t>
  </si>
  <si>
    <t>11 TURNER AVE</t>
  </si>
  <si>
    <t>GUBERNAT JOHN F JR</t>
  </si>
  <si>
    <t>50/F/94//</t>
  </si>
  <si>
    <t>50D-414</t>
  </si>
  <si>
    <t>29 SHORE AVE</t>
  </si>
  <si>
    <t>PERRY LEN R</t>
  </si>
  <si>
    <t>50/D/414//</t>
  </si>
  <si>
    <t>50E-1-16</t>
  </si>
  <si>
    <t>19 MILDRED TER</t>
  </si>
  <si>
    <t>ARCHIBALD DONNA M</t>
  </si>
  <si>
    <t>50/E1/16//</t>
  </si>
  <si>
    <t>50F-27</t>
  </si>
  <si>
    <t>60 PILGRIM AVE</t>
  </si>
  <si>
    <t>CAULKINS ROBERT P</t>
  </si>
  <si>
    <t>50/F/27//</t>
  </si>
  <si>
    <t>50A-319A</t>
  </si>
  <si>
    <t>13 LUNA AVE</t>
  </si>
  <si>
    <t>BARGOOT PATRICIA</t>
  </si>
  <si>
    <t>50/A/319/A/</t>
  </si>
  <si>
    <t>50F-Q15A</t>
  </si>
  <si>
    <t>41 PILGRIM AVE</t>
  </si>
  <si>
    <t>CAHILL MARTIN B</t>
  </si>
  <si>
    <t>50/F/Q15/A/</t>
  </si>
  <si>
    <t>50F-Q13A</t>
  </si>
  <si>
    <t>37 PILGRIM AVE</t>
  </si>
  <si>
    <t>50/F/Q13/A/</t>
  </si>
  <si>
    <t>57-H7</t>
  </si>
  <si>
    <t>5 HARKINS WAY</t>
  </si>
  <si>
    <t>FLAHERTY MICHAEL S</t>
  </si>
  <si>
    <t>57//H7//</t>
  </si>
  <si>
    <t>50E-3-17</t>
  </si>
  <si>
    <t>8 CHARLES ST</t>
  </si>
  <si>
    <t>CULVER JEAN FRANCES</t>
  </si>
  <si>
    <t>50/E3/17//</t>
  </si>
  <si>
    <t>37-1015</t>
  </si>
  <si>
    <t>2 CROOKED RIVER RD</t>
  </si>
  <si>
    <t>FOSTER ABIGAIL TRUSTEE FOR</t>
  </si>
  <si>
    <t>37//1015//</t>
  </si>
  <si>
    <t>38-448</t>
  </si>
  <si>
    <t>11 JUNIPER ST</t>
  </si>
  <si>
    <t>GOMES ROBERT B</t>
  </si>
  <si>
    <t>38//448//</t>
  </si>
  <si>
    <t>38-401</t>
  </si>
  <si>
    <t>6 BAYSIDE AVE</t>
  </si>
  <si>
    <t>MCSHEA THOMAS D</t>
  </si>
  <si>
    <t>38//401//</t>
  </si>
  <si>
    <t>50E-2-14</t>
  </si>
  <si>
    <t>3 SHERMAN ST</t>
  </si>
  <si>
    <t>WARD ROBERT E</t>
  </si>
  <si>
    <t>50/E2/14//</t>
  </si>
  <si>
    <t>37-2</t>
  </si>
  <si>
    <t>24 CROOKED RIVER RD</t>
  </si>
  <si>
    <t>MARRIOTT RALPH W III</t>
  </si>
  <si>
    <t>37//2//</t>
  </si>
  <si>
    <t>38-434</t>
  </si>
  <si>
    <t>18 IVY ST</t>
  </si>
  <si>
    <t>ELLIOT WALTER R</t>
  </si>
  <si>
    <t>38//434//</t>
  </si>
  <si>
    <t>50E-4-522</t>
  </si>
  <si>
    <t>19 JOHN ST</t>
  </si>
  <si>
    <t>HARRINGTON FRANK</t>
  </si>
  <si>
    <t>50/E4/522//</t>
  </si>
  <si>
    <t>57-119</t>
  </si>
  <si>
    <t>1 CAMARDO DR</t>
  </si>
  <si>
    <t>WHITE DAVID C</t>
  </si>
  <si>
    <t>57//119//</t>
  </si>
  <si>
    <t>50F-Q13B</t>
  </si>
  <si>
    <t>0 PILGRIM AVE</t>
  </si>
  <si>
    <t>LONERGAN SCOTT A &amp;  ROBERT F JR</t>
  </si>
  <si>
    <t>50/F/Q13/B/</t>
  </si>
  <si>
    <t>55-BV10</t>
  </si>
  <si>
    <t>12 MYA'S COURT</t>
  </si>
  <si>
    <t>CABE DIANA L</t>
  </si>
  <si>
    <t>55//BV10//</t>
  </si>
  <si>
    <t>50F-Q19</t>
  </si>
  <si>
    <t>3 SMITH AVE</t>
  </si>
  <si>
    <t>RICCIO MARIA</t>
  </si>
  <si>
    <t>50/F/Q19//</t>
  </si>
  <si>
    <t>50F-Q24</t>
  </si>
  <si>
    <t>12 SMITH AVE</t>
  </si>
  <si>
    <t>GARRIGAN BRIAN J</t>
  </si>
  <si>
    <t>50/F/Q24//</t>
  </si>
  <si>
    <t>50F-Q16</t>
  </si>
  <si>
    <t>43 PILGRIM AVE</t>
  </si>
  <si>
    <t>FERNANDES MINNIE</t>
  </si>
  <si>
    <t>50/F/Q16//</t>
  </si>
  <si>
    <t>50E-4-520</t>
  </si>
  <si>
    <t>16 JOHN ST</t>
  </si>
  <si>
    <t>PERRONE GAETANO</t>
  </si>
  <si>
    <t>50/E4/520//</t>
  </si>
  <si>
    <t>50F-Q12</t>
  </si>
  <si>
    <t>35 PILGRIM AVE</t>
  </si>
  <si>
    <t>LONERGAN ROBERT F &amp; AGNES E</t>
  </si>
  <si>
    <t>50/F/Q12//</t>
  </si>
  <si>
    <t>50F-108</t>
  </si>
  <si>
    <t>9 ALGELO AVE</t>
  </si>
  <si>
    <t>CAPOBIANCO ERASMO A &amp; MARY L</t>
  </si>
  <si>
    <t>50/F/108//</t>
  </si>
  <si>
    <t>50A-322</t>
  </si>
  <si>
    <t>1 CROCKER AVE</t>
  </si>
  <si>
    <t>ROMANUS THOMAS F</t>
  </si>
  <si>
    <t>50/A/322//</t>
  </si>
  <si>
    <t>50E-3-1</t>
  </si>
  <si>
    <t>2 WALTER ST</t>
  </si>
  <si>
    <t>ANDREOLA MARY E LIFE ESTATE</t>
  </si>
  <si>
    <t>50/E3/1//</t>
  </si>
  <si>
    <t>55-BV12</t>
  </si>
  <si>
    <t>8 MYA'S COURT</t>
  </si>
  <si>
    <t>MEISTER DAVID B</t>
  </si>
  <si>
    <t>55//BV12//</t>
  </si>
  <si>
    <t>57-H8</t>
  </si>
  <si>
    <t>3 HARKINS WAY</t>
  </si>
  <si>
    <t>HAMILTON LAURIE A</t>
  </si>
  <si>
    <t>57//H8//</t>
  </si>
  <si>
    <t>50E-3-11</t>
  </si>
  <si>
    <t>5 WALTER ST</t>
  </si>
  <si>
    <t>DOMINGOS MARY R</t>
  </si>
  <si>
    <t>50/E3/11//</t>
  </si>
  <si>
    <t>50F-B7</t>
  </si>
  <si>
    <t>50/F/B7//</t>
  </si>
  <si>
    <t>55-BV14</t>
  </si>
  <si>
    <t>4 MYA'S COURT</t>
  </si>
  <si>
    <t>TOWNS BENJAMIN W</t>
  </si>
  <si>
    <t>55//BV14//</t>
  </si>
  <si>
    <t>18-1014</t>
  </si>
  <si>
    <t>110 GREAT NECK RD</t>
  </si>
  <si>
    <t>ANDERSON RUSSELL</t>
  </si>
  <si>
    <t>18//1014//</t>
  </si>
  <si>
    <t>50F-75</t>
  </si>
  <si>
    <t>9 GLEN AVE</t>
  </si>
  <si>
    <t>BARRA PAUL J</t>
  </si>
  <si>
    <t>50/F/75//</t>
  </si>
  <si>
    <t>50F-85</t>
  </si>
  <si>
    <t>12 GLEN AVE</t>
  </si>
  <si>
    <t>COX BARBARA A</t>
  </si>
  <si>
    <t>50/F/85//</t>
  </si>
  <si>
    <t>57-138</t>
  </si>
  <si>
    <t>3 CAMARDO DR</t>
  </si>
  <si>
    <t>HOLMES MICHAEL B</t>
  </si>
  <si>
    <t>57//138//</t>
  </si>
  <si>
    <t>38-402B</t>
  </si>
  <si>
    <t>17 IVY ST</t>
  </si>
  <si>
    <t>GALLAGHER BRIAN</t>
  </si>
  <si>
    <t>38//402/B/</t>
  </si>
  <si>
    <t>50F-59</t>
  </si>
  <si>
    <t>8 REYNOLDS AVE</t>
  </si>
  <si>
    <t>MANNIX ELAINE</t>
  </si>
  <si>
    <t>50/F/59//</t>
  </si>
  <si>
    <t>50F-28</t>
  </si>
  <si>
    <t>4 ALGELO AVE</t>
  </si>
  <si>
    <t>DESANTIS LISA L TRUSTEE</t>
  </si>
  <si>
    <t>50/F/28//</t>
  </si>
  <si>
    <t>55-BV13</t>
  </si>
  <si>
    <t>6 MYA'S COURT</t>
  </si>
  <si>
    <t>FICHTENMAYER ROBERT</t>
  </si>
  <si>
    <t>55//BV13//</t>
  </si>
  <si>
    <t>50E-3-18</t>
  </si>
  <si>
    <t>10 CHARLES ST</t>
  </si>
  <si>
    <t>TYNAN AMBROSE L</t>
  </si>
  <si>
    <t>50/E3/18//</t>
  </si>
  <si>
    <t>50F-54</t>
  </si>
  <si>
    <t>5 REYNOLDS AVE</t>
  </si>
  <si>
    <t>MACKINNON DONALD F</t>
  </si>
  <si>
    <t>50/F/54//</t>
  </si>
  <si>
    <t>50D-428</t>
  </si>
  <si>
    <t>27 SHORE AVE</t>
  </si>
  <si>
    <t>NARDULLO JOHN</t>
  </si>
  <si>
    <t>50/D/428//</t>
  </si>
  <si>
    <t>50F-Q25</t>
  </si>
  <si>
    <t>4 SMITH AVE</t>
  </si>
  <si>
    <t>FITZGERALD BARBARA JEAN</t>
  </si>
  <si>
    <t>50/F/Q25//</t>
  </si>
  <si>
    <t>50E-4-508</t>
  </si>
  <si>
    <t>11 CHARLES ST</t>
  </si>
  <si>
    <t>MONIZ JOSEPH S LIFE ESTATE</t>
  </si>
  <si>
    <t>50/E4/508//</t>
  </si>
  <si>
    <t>50F-93</t>
  </si>
  <si>
    <t>13 TURNER AVE</t>
  </si>
  <si>
    <t>BLACKWELL DAVID B</t>
  </si>
  <si>
    <t>50/F/93//</t>
  </si>
  <si>
    <t>38-136</t>
  </si>
  <si>
    <t>16 RIVER TER</t>
  </si>
  <si>
    <t>CORKERY WILLIAM C</t>
  </si>
  <si>
    <t>38//136//</t>
  </si>
  <si>
    <t>55-BV15</t>
  </si>
  <si>
    <t>2 MYA'S COURT</t>
  </si>
  <si>
    <t>LAZARUS MELVIN D</t>
  </si>
  <si>
    <t>55//BV15//</t>
  </si>
  <si>
    <t>57-150</t>
  </si>
  <si>
    <t>5 CAMARDO DR</t>
  </si>
  <si>
    <t>FERNANDES IRMA</t>
  </si>
  <si>
    <t>57//150//</t>
  </si>
  <si>
    <t>38-446</t>
  </si>
  <si>
    <t>7 JUNIPER ST</t>
  </si>
  <si>
    <t>MARTINS ALFRED</t>
  </si>
  <si>
    <t>38//446//</t>
  </si>
  <si>
    <t>50E-2-12</t>
  </si>
  <si>
    <t>7 SHERMAN ST</t>
  </si>
  <si>
    <t>MELO HUMBERTO C &amp; ISABEL F</t>
  </si>
  <si>
    <t>50/E2/12//</t>
  </si>
  <si>
    <t>38-396</t>
  </si>
  <si>
    <t>15 IVY ST</t>
  </si>
  <si>
    <t>DANIEL JOAN D</t>
  </si>
  <si>
    <t>38//396//</t>
  </si>
  <si>
    <t>50E-1-18</t>
  </si>
  <si>
    <t>15 MILDRED TER</t>
  </si>
  <si>
    <t>50/E1/18//</t>
  </si>
  <si>
    <t>37-1025</t>
  </si>
  <si>
    <t>14 CROOKED RIVER RD</t>
  </si>
  <si>
    <t>GORDON COLIN C</t>
  </si>
  <si>
    <t>37//1025//</t>
  </si>
  <si>
    <t>50F-Q10</t>
  </si>
  <si>
    <t>31 PILGRIM AVE</t>
  </si>
  <si>
    <t>GOGGIN LUETTA M TRUSTEE OF THE</t>
  </si>
  <si>
    <t>50/F/Q10//</t>
  </si>
  <si>
    <t>50E-2-17A</t>
  </si>
  <si>
    <t>122 SWIFTS BCH RD</t>
  </si>
  <si>
    <t>KING MATTHEW J</t>
  </si>
  <si>
    <t>50/E2/17/A/</t>
  </si>
  <si>
    <t>38-435</t>
  </si>
  <si>
    <t>16 IVY ST</t>
  </si>
  <si>
    <t>BERTOCCHI STEVEN</t>
  </si>
  <si>
    <t>38//435//</t>
  </si>
  <si>
    <t>38-402A</t>
  </si>
  <si>
    <t>4 BAYSIDE AVE</t>
  </si>
  <si>
    <t>MCCHESNEY JOHN E &amp; SHERI A</t>
  </si>
  <si>
    <t>38//402/A/</t>
  </si>
  <si>
    <t>38-135</t>
  </si>
  <si>
    <t>15 RIVER TER</t>
  </si>
  <si>
    <t>CARCO RICHARD P</t>
  </si>
  <si>
    <t>38//135//</t>
  </si>
  <si>
    <t>50E-3-19</t>
  </si>
  <si>
    <t>12 CHARLES ST</t>
  </si>
  <si>
    <t>GROARK PAUL D &amp; BROWNE THERESA A</t>
  </si>
  <si>
    <t>50/E3/19//</t>
  </si>
  <si>
    <t>50E-3-3</t>
  </si>
  <si>
    <t>6 WALTER ST</t>
  </si>
  <si>
    <t>50/E3/3//</t>
  </si>
  <si>
    <t>57-153</t>
  </si>
  <si>
    <t>7 CAMARDO DR</t>
  </si>
  <si>
    <t>TREADWELL JUDITH M</t>
  </si>
  <si>
    <t>57//153//</t>
  </si>
  <si>
    <t>57-87A</t>
  </si>
  <si>
    <t>25 PARKER DR</t>
  </si>
  <si>
    <t>KLEMP DEBRA FITZGERALD</t>
  </si>
  <si>
    <t>PARKER DR</t>
  </si>
  <si>
    <t>57//87/A/</t>
  </si>
  <si>
    <t>50F-107</t>
  </si>
  <si>
    <t>16 TURNER AVE</t>
  </si>
  <si>
    <t>WIGGIN RICHARD C &amp; CHRISTINE L</t>
  </si>
  <si>
    <t>50/F/107//</t>
  </si>
  <si>
    <t>50E-4-510</t>
  </si>
  <si>
    <t>13 CHARLES ST</t>
  </si>
  <si>
    <t>FLEMING RUTH M</t>
  </si>
  <si>
    <t>50/E4/510//</t>
  </si>
  <si>
    <t>50F-29</t>
  </si>
  <si>
    <t>6 ALGELO AVE</t>
  </si>
  <si>
    <t>DEANGELO RICHARD B</t>
  </si>
  <si>
    <t>50/F/29//</t>
  </si>
  <si>
    <t>38-395</t>
  </si>
  <si>
    <t>13 IVY ST</t>
  </si>
  <si>
    <t>MCDONNALL ROSEMARIE</t>
  </si>
  <si>
    <t>38//395//</t>
  </si>
  <si>
    <t>50A-320A</t>
  </si>
  <si>
    <t>15 LUNA AVE</t>
  </si>
  <si>
    <t>50/A/320/A/</t>
  </si>
  <si>
    <t>50F-Q9</t>
  </si>
  <si>
    <t>29 PILGRIM AVE</t>
  </si>
  <si>
    <t>KILIAN STEVEN T</t>
  </si>
  <si>
    <t>50/F/Q9//</t>
  </si>
  <si>
    <t>37-1014A</t>
  </si>
  <si>
    <t>103 GREAT NECK RD</t>
  </si>
  <si>
    <t>DRUM SCOTT E</t>
  </si>
  <si>
    <t>37//1014/A/</t>
  </si>
  <si>
    <t>50F-74</t>
  </si>
  <si>
    <t>11 GLEN AVE</t>
  </si>
  <si>
    <t>ANDERSON JOHN J JR</t>
  </si>
  <si>
    <t>50/F/74//</t>
  </si>
  <si>
    <t>50F-Q27</t>
  </si>
  <si>
    <t>16 SMITH AVE</t>
  </si>
  <si>
    <t>BROOKS LAWRENCE W &amp;</t>
  </si>
  <si>
    <t>50/F/Q27//</t>
  </si>
  <si>
    <t>55-BV3</t>
  </si>
  <si>
    <t>14 SHADY LN</t>
  </si>
  <si>
    <t>FLOYD RONALD</t>
  </si>
  <si>
    <t>55//BV3//</t>
  </si>
  <si>
    <t>50F-86</t>
  </si>
  <si>
    <t>14 GLEN AVE</t>
  </si>
  <si>
    <t>KING PHYLLIS M</t>
  </si>
  <si>
    <t>50/F/86//</t>
  </si>
  <si>
    <t>50F-53</t>
  </si>
  <si>
    <t>7 REYNOLDS AVE</t>
  </si>
  <si>
    <t>CAMUSO ANTHONY J &amp; MARIETTA</t>
  </si>
  <si>
    <t>50/F/53//</t>
  </si>
  <si>
    <t>40-1006</t>
  </si>
  <si>
    <t>19 CROOKED RIVER RD</t>
  </si>
  <si>
    <t>GRIGAS DAVID P</t>
  </si>
  <si>
    <t>40//1006//</t>
  </si>
  <si>
    <t>50E-3-8</t>
  </si>
  <si>
    <t>9 WALTER ST</t>
  </si>
  <si>
    <t>TYNAN COLLEEN A</t>
  </si>
  <si>
    <t>50/E3/8//</t>
  </si>
  <si>
    <t>57-158</t>
  </si>
  <si>
    <t>9 CAMARDO DR</t>
  </si>
  <si>
    <t>DOHERTY THERESA C LIFE ESTATE</t>
  </si>
  <si>
    <t>57//158//</t>
  </si>
  <si>
    <t>50E-1-9A</t>
  </si>
  <si>
    <t>123 SWIFTS BCH RD</t>
  </si>
  <si>
    <t>SILVA EDWARD</t>
  </si>
  <si>
    <t>50/E1/9/A/</t>
  </si>
  <si>
    <t>50F-Q17</t>
  </si>
  <si>
    <t>45 PILGRIM AVE</t>
  </si>
  <si>
    <t>LITTLEFIELD DAVID</t>
  </si>
  <si>
    <t>50/F/Q17//</t>
  </si>
  <si>
    <t>50D-412</t>
  </si>
  <si>
    <t>2 EDWARD ST</t>
  </si>
  <si>
    <t>DOUGLAS ROBERT B</t>
  </si>
  <si>
    <t>50/D/412//</t>
  </si>
  <si>
    <t>50F-Q8</t>
  </si>
  <si>
    <t>27 PILGRIM AVE</t>
  </si>
  <si>
    <t>50/F/Q8//</t>
  </si>
  <si>
    <t>50E-3-20</t>
  </si>
  <si>
    <t>14 CHARLES ST</t>
  </si>
  <si>
    <t>50/E3/20//</t>
  </si>
  <si>
    <t>50E-2-11</t>
  </si>
  <si>
    <t>9 SHERMAN ST</t>
  </si>
  <si>
    <t>GIROUAND CHRISTINE M</t>
  </si>
  <si>
    <t>50/E2/11//</t>
  </si>
  <si>
    <t>57-HA</t>
  </si>
  <si>
    <t>0 HARKINS WAY OFF</t>
  </si>
  <si>
    <t>PACOR INC</t>
  </si>
  <si>
    <t>18-1033</t>
  </si>
  <si>
    <t>108 GREAT NECK RD</t>
  </si>
  <si>
    <t>BLANCHETTE KAREN E</t>
  </si>
  <si>
    <t>18//1033//</t>
  </si>
  <si>
    <t>50F-92</t>
  </si>
  <si>
    <t>15 TURNER AVE</t>
  </si>
  <si>
    <t>WIGGIN CHRISTINE L</t>
  </si>
  <si>
    <t>50/F/92//</t>
  </si>
  <si>
    <t>38-444</t>
  </si>
  <si>
    <t>3 JUNIPER ST</t>
  </si>
  <si>
    <t>LIBERTY ROBIN M</t>
  </si>
  <si>
    <t>38//444//</t>
  </si>
  <si>
    <t>50F-Q26</t>
  </si>
  <si>
    <t>49 PILGRIM AVE</t>
  </si>
  <si>
    <t>DACEY EDWARD T &amp; SHEILA M</t>
  </si>
  <si>
    <t>50/F/Q26//</t>
  </si>
  <si>
    <t>50E-2-8</t>
  </si>
  <si>
    <t>23 SHORE AVE</t>
  </si>
  <si>
    <t>50/E2/8//</t>
  </si>
  <si>
    <t>38-394</t>
  </si>
  <si>
    <t>3 CAPE AVE</t>
  </si>
  <si>
    <t>38//394//</t>
  </si>
  <si>
    <t>50E-2-18A</t>
  </si>
  <si>
    <t>120 SWIFTS BCH RD</t>
  </si>
  <si>
    <t>MARINELLI AMANDA</t>
  </si>
  <si>
    <t>50/E2/18/A/</t>
  </si>
  <si>
    <t>38-437</t>
  </si>
  <si>
    <t>12 IVY ST</t>
  </si>
  <si>
    <t>HATHON LEONARD B</t>
  </si>
  <si>
    <t>38//437//</t>
  </si>
  <si>
    <t>50F-Q7</t>
  </si>
  <si>
    <t>25 PILGRIM AVE</t>
  </si>
  <si>
    <t>ROSS JEFFREY A</t>
  </si>
  <si>
    <t>50/F/Q7//</t>
  </si>
  <si>
    <t>57-159</t>
  </si>
  <si>
    <t>11 CAMARDO DR</t>
  </si>
  <si>
    <t>SINGLETON JOHN</t>
  </si>
  <si>
    <t>57//159//</t>
  </si>
  <si>
    <t>50F-60B</t>
  </si>
  <si>
    <t>12 REYNOLDS AVE</t>
  </si>
  <si>
    <t>PYNN SUSAN D &amp; CRAIG T</t>
  </si>
  <si>
    <t>50/F/60/B/</t>
  </si>
  <si>
    <t>50E-1-20</t>
  </si>
  <si>
    <t>9 MILDRED TER</t>
  </si>
  <si>
    <t>50/E1/20//</t>
  </si>
  <si>
    <t>38-138</t>
  </si>
  <si>
    <t>14 RIVER TER</t>
  </si>
  <si>
    <t>38//138//</t>
  </si>
  <si>
    <t>57-H4</t>
  </si>
  <si>
    <t>10 HARKINS WAY</t>
  </si>
  <si>
    <t>HOLBROOK RICHMOND</t>
  </si>
  <si>
    <t>57//H4//</t>
  </si>
  <si>
    <t>50E-3-7</t>
  </si>
  <si>
    <t>13 WALTER ST</t>
  </si>
  <si>
    <t>SUTHERLAND ANDREW</t>
  </si>
  <si>
    <t>50/E3/7//</t>
  </si>
  <si>
    <t>37-1027</t>
  </si>
  <si>
    <t>20 CROOKED RIVER RD</t>
  </si>
  <si>
    <t>DEPIETRO DEBRA M</t>
  </si>
  <si>
    <t>37//1027//</t>
  </si>
  <si>
    <t>38-407</t>
  </si>
  <si>
    <t>5 IVY ST</t>
  </si>
  <si>
    <t>MORSE ARNOLD M</t>
  </si>
  <si>
    <t>38//407//</t>
  </si>
  <si>
    <t>50E-2-19</t>
  </si>
  <si>
    <t>4 SHERMAN ST</t>
  </si>
  <si>
    <t>FRIESON STEVEN BRIGE</t>
  </si>
  <si>
    <t>50/E2/19//</t>
  </si>
  <si>
    <t>50F-Q6</t>
  </si>
  <si>
    <t>23 PILGRIM AVE</t>
  </si>
  <si>
    <t>LAMBERT JOHN T</t>
  </si>
  <si>
    <t>50/F/Q6//</t>
  </si>
  <si>
    <t>50F-31</t>
  </si>
  <si>
    <t>10 ALGELO AVE</t>
  </si>
  <si>
    <t>DELVECCHIO PATRICK A &amp;</t>
  </si>
  <si>
    <t>50/F/31//</t>
  </si>
  <si>
    <t>50D-K1</t>
  </si>
  <si>
    <t>1 PILGRIM AVE</t>
  </si>
  <si>
    <t>KULAS RICHARD F</t>
  </si>
  <si>
    <t>50/D/K1//</t>
  </si>
  <si>
    <t>50E-3-4</t>
  </si>
  <si>
    <t>5 PILGRIM AVE</t>
  </si>
  <si>
    <t>50/E3/4//</t>
  </si>
  <si>
    <t>50F-73</t>
  </si>
  <si>
    <t>13 GLEN AVE</t>
  </si>
  <si>
    <t>POLCARI ANTOINETTE LIFE ESTATE</t>
  </si>
  <si>
    <t>50/F/73//</t>
  </si>
  <si>
    <t>50F-87</t>
  </si>
  <si>
    <t>16 GLEN AVE</t>
  </si>
  <si>
    <t>MILLIGAN CLAIRE F</t>
  </si>
  <si>
    <t>50/F/87//</t>
  </si>
  <si>
    <t>38-133</t>
  </si>
  <si>
    <t>11 RIVER TER</t>
  </si>
  <si>
    <t>LEIGHS RICHARD P</t>
  </si>
  <si>
    <t>38//133//</t>
  </si>
  <si>
    <t>50F-52</t>
  </si>
  <si>
    <t>9 REYNOLDS AVE</t>
  </si>
  <si>
    <t>MARDO JOSEPH E</t>
  </si>
  <si>
    <t>50/F/52//</t>
  </si>
  <si>
    <t>38-439</t>
  </si>
  <si>
    <t>8 IVY ST</t>
  </si>
  <si>
    <t>CORNISH BRADFORD T</t>
  </si>
  <si>
    <t>38//439//</t>
  </si>
  <si>
    <t>50F-Q5</t>
  </si>
  <si>
    <t>21 PILGRIM AVE</t>
  </si>
  <si>
    <t>GALENO ELENA LIFE ESTATE</t>
  </si>
  <si>
    <t>50/F/Q5//</t>
  </si>
  <si>
    <t>50E-2-10</t>
  </si>
  <si>
    <t>21 SHORE AVE</t>
  </si>
  <si>
    <t>PIMENTEL MARTHA</t>
  </si>
  <si>
    <t>50/E2/10//</t>
  </si>
  <si>
    <t>UNK1331</t>
  </si>
  <si>
    <t>37-1022</t>
  </si>
  <si>
    <t>12 CROOKED RIVER RD</t>
  </si>
  <si>
    <t>CAPACHIONE MICHAEL J</t>
  </si>
  <si>
    <t>37//1022//</t>
  </si>
  <si>
    <t>50E-2-28</t>
  </si>
  <si>
    <t>118 SWIFTS BCH RD</t>
  </si>
  <si>
    <t>OLEARY CHRISTOPHER J</t>
  </si>
  <si>
    <t>50/E2/28//</t>
  </si>
  <si>
    <t>38-388</t>
  </si>
  <si>
    <t>2 BAYSIDE AVE</t>
  </si>
  <si>
    <t>ARNOLD JAMES J III</t>
  </si>
  <si>
    <t>38//388//</t>
  </si>
  <si>
    <t>38-1003</t>
  </si>
  <si>
    <t>0 PARKWOOD DR OFF</t>
  </si>
  <si>
    <t>38//1003//</t>
  </si>
  <si>
    <t>50F-Q3</t>
  </si>
  <si>
    <t>17 PILGRIM AVE</t>
  </si>
  <si>
    <t>50/F/Q3//</t>
  </si>
  <si>
    <t>50F-32</t>
  </si>
  <si>
    <t>12 ALGELO AVE</t>
  </si>
  <si>
    <t>RICCIATO HILDE LIFE ESTATE</t>
  </si>
  <si>
    <t>50/F/32//</t>
  </si>
  <si>
    <t>50D-411B</t>
  </si>
  <si>
    <t>3 PILGRIM AVE</t>
  </si>
  <si>
    <t>ENGLAND MATTHEW W</t>
  </si>
  <si>
    <t>50/D/411/B/</t>
  </si>
  <si>
    <t>38-389</t>
  </si>
  <si>
    <t>79 PARKWOOD DR</t>
  </si>
  <si>
    <t>RENI ROBERT G</t>
  </si>
  <si>
    <t>38//389//</t>
  </si>
  <si>
    <t>38-408</t>
  </si>
  <si>
    <t>7 IVY ST</t>
  </si>
  <si>
    <t>BALSAVICH JOHN C JR</t>
  </si>
  <si>
    <t>38//408//</t>
  </si>
  <si>
    <t>37-1021</t>
  </si>
  <si>
    <t>0 CROOKED RIVER RD</t>
  </si>
  <si>
    <t>WHITEHEAD BROS CO</t>
  </si>
  <si>
    <t>37//1021//</t>
  </si>
  <si>
    <t>50F-Q2</t>
  </si>
  <si>
    <t>15 PILGRIM AVE</t>
  </si>
  <si>
    <t>50/F/Q2//</t>
  </si>
  <si>
    <t>50E-1-22</t>
  </si>
  <si>
    <t>7 MILDRED TER</t>
  </si>
  <si>
    <t>50/E1/22//</t>
  </si>
  <si>
    <t>50E-1-7</t>
  </si>
  <si>
    <t>121 SWIFTS BCH RD</t>
  </si>
  <si>
    <t>IANNUZZO MARY</t>
  </si>
  <si>
    <t>50/E1/7//</t>
  </si>
  <si>
    <t>50E-2-20B</t>
  </si>
  <si>
    <t>8 SHERMAN ST</t>
  </si>
  <si>
    <t>JACKSON LINDA M</t>
  </si>
  <si>
    <t>50/E2/20/B/</t>
  </si>
  <si>
    <t>50F-Q28</t>
  </si>
  <si>
    <t>52 PILGRIM AVE</t>
  </si>
  <si>
    <t>50/F/Q28//</t>
  </si>
  <si>
    <t>38-390</t>
  </si>
  <si>
    <t>81 PARKWOOD DR</t>
  </si>
  <si>
    <t>MCNAMARA JULIANN C</t>
  </si>
  <si>
    <t>38//390//</t>
  </si>
  <si>
    <t>37-1012</t>
  </si>
  <si>
    <t>107 GREAT NECK RD</t>
  </si>
  <si>
    <t>MAYNARD WILLIAM G III</t>
  </si>
  <si>
    <t>37//1012//</t>
  </si>
  <si>
    <t>50F-Q1</t>
  </si>
  <si>
    <t>13 PILGRIM AVE</t>
  </si>
  <si>
    <t>50/F/Q1//</t>
  </si>
  <si>
    <t>38-440</t>
  </si>
  <si>
    <t>4 IVY ST</t>
  </si>
  <si>
    <t>ALTWEIN CHARLES H</t>
  </si>
  <si>
    <t>38//440//</t>
  </si>
  <si>
    <t>55-1016</t>
  </si>
  <si>
    <t>12 SHADY LN</t>
  </si>
  <si>
    <t>SCHMITT WILLIAM J SR</t>
  </si>
  <si>
    <t>55//1016//</t>
  </si>
  <si>
    <t>50F-132</t>
  </si>
  <si>
    <t>28 PILGRIM AVE</t>
  </si>
  <si>
    <t>DYER RICHARD W &amp; GAIL L</t>
  </si>
  <si>
    <t>50/F/132//</t>
  </si>
  <si>
    <t>57-118</t>
  </si>
  <si>
    <t>2 CAMARDO DR</t>
  </si>
  <si>
    <t>CHOUINARD ROGER P JR</t>
  </si>
  <si>
    <t>57//118//</t>
  </si>
  <si>
    <t>38-442</t>
  </si>
  <si>
    <t>1 DIAMOND AVE</t>
  </si>
  <si>
    <t>FRANCIS DAVID M</t>
  </si>
  <si>
    <t>38//442//</t>
  </si>
  <si>
    <t>38-392</t>
  </si>
  <si>
    <t>85 PARKWOOD DR</t>
  </si>
  <si>
    <t>BARBOZA THOMAS H JR</t>
  </si>
  <si>
    <t>38//392//</t>
  </si>
  <si>
    <t>50F-88</t>
  </si>
  <si>
    <t>18 GLEN AVE</t>
  </si>
  <si>
    <t>50/F/88//</t>
  </si>
  <si>
    <t>50F-62</t>
  </si>
  <si>
    <t>14 REYNOLDS AVE</t>
  </si>
  <si>
    <t>CASASSA A EDWARD TRUSTEE</t>
  </si>
  <si>
    <t>50/F/62//</t>
  </si>
  <si>
    <t>50F-51</t>
  </si>
  <si>
    <t>11 REYNOLDS AVE</t>
  </si>
  <si>
    <t>HOEY PATRICIA M</t>
  </si>
  <si>
    <t>50/F/51//</t>
  </si>
  <si>
    <t>50F-72</t>
  </si>
  <si>
    <t>15 GLEN AVE</t>
  </si>
  <si>
    <t>CASEY TIMOTHY P &amp; MARIAN J</t>
  </si>
  <si>
    <t>50/F/72//</t>
  </si>
  <si>
    <t>38-1007</t>
  </si>
  <si>
    <t>38//1007//</t>
  </si>
  <si>
    <t>38-139</t>
  </si>
  <si>
    <t>10 RIVER TER</t>
  </si>
  <si>
    <t>38//139//</t>
  </si>
  <si>
    <t>50F-91</t>
  </si>
  <si>
    <t>15 ALGELO AVE</t>
  </si>
  <si>
    <t>IANNACCI MICHAEL A</t>
  </si>
  <si>
    <t>50/F/91//</t>
  </si>
  <si>
    <t>55-BV4</t>
  </si>
  <si>
    <t>1 MYA'S COURT</t>
  </si>
  <si>
    <t>CANNISTRARO FRANCES M</t>
  </si>
  <si>
    <t>55//BV4//</t>
  </si>
  <si>
    <t>50F-1042</t>
  </si>
  <si>
    <t>ONEIL CHARLES A , JOSEPH GEORGE E</t>
  </si>
  <si>
    <t>50/F/1042//</t>
  </si>
  <si>
    <t>50E-2-29</t>
  </si>
  <si>
    <t>116 SWIFTS BCH RD</t>
  </si>
  <si>
    <t>MONAHAN ANN M</t>
  </si>
  <si>
    <t>50/E2/29//</t>
  </si>
  <si>
    <t>50E-2-22</t>
  </si>
  <si>
    <t>10 SHERMAN ST</t>
  </si>
  <si>
    <t>TYNAN MARY J</t>
  </si>
  <si>
    <t>50/E2/22//</t>
  </si>
  <si>
    <t>38-393</t>
  </si>
  <si>
    <t>87 PARKWOOD DR</t>
  </si>
  <si>
    <t>DELANCEY DARYL</t>
  </si>
  <si>
    <t>38//393//</t>
  </si>
  <si>
    <t>40-1005</t>
  </si>
  <si>
    <t>15 CROOKED RIVER RD</t>
  </si>
  <si>
    <t>TETRAULT DAVID W</t>
  </si>
  <si>
    <t>40//1005//</t>
  </si>
  <si>
    <t>57-137</t>
  </si>
  <si>
    <t>4 CAMARDO DR</t>
  </si>
  <si>
    <t>CHOUINARD ROGER P</t>
  </si>
  <si>
    <t>57//137//</t>
  </si>
  <si>
    <t>38-132</t>
  </si>
  <si>
    <t>9 RIVER TER</t>
  </si>
  <si>
    <t>BUTLER LEO JR</t>
  </si>
  <si>
    <t>38//132//</t>
  </si>
  <si>
    <t>50F-33</t>
  </si>
  <si>
    <t>14 ALGELO AVE</t>
  </si>
  <si>
    <t>PETTERSEN FRAN TRUSTEE OF</t>
  </si>
  <si>
    <t>50/F/33//</t>
  </si>
  <si>
    <t>50E-1-24</t>
  </si>
  <si>
    <t>8 COURT ST</t>
  </si>
  <si>
    <t>50/E1/24//</t>
  </si>
  <si>
    <t>50E-2-27</t>
  </si>
  <si>
    <t>3 MEDINA DR</t>
  </si>
  <si>
    <t>GOMES ROSE M</t>
  </si>
  <si>
    <t>50/E2/27//</t>
  </si>
  <si>
    <t>50F-A</t>
  </si>
  <si>
    <t>NARDULLO JOHN A</t>
  </si>
  <si>
    <t>50/F/A//</t>
  </si>
  <si>
    <t>55-BV9</t>
  </si>
  <si>
    <t>11 MYA'S COURT</t>
  </si>
  <si>
    <t>SANNICANDRO JOHN L</t>
  </si>
  <si>
    <t>55//BV9//</t>
  </si>
  <si>
    <t>,All Public</t>
  </si>
  <si>
    <t>50F-Q36</t>
  </si>
  <si>
    <t>50 PILGRIM AVE</t>
  </si>
  <si>
    <t>ONEIL CHARLES</t>
  </si>
  <si>
    <t>50/F/Q36//</t>
  </si>
  <si>
    <t>18-1011</t>
  </si>
  <si>
    <t>106 GREAT NECK RD</t>
  </si>
  <si>
    <t>18//1011//</t>
  </si>
  <si>
    <t>57-149</t>
  </si>
  <si>
    <t>6 CAMARDO DR</t>
  </si>
  <si>
    <t>RUSSO JOSEPH V</t>
  </si>
  <si>
    <t>57//149//</t>
  </si>
  <si>
    <t>50F-1051</t>
  </si>
  <si>
    <t>FRENCH GARY H</t>
  </si>
  <si>
    <t>50/F/1051//</t>
  </si>
  <si>
    <t>57-176</t>
  </si>
  <si>
    <t>13 CAMARDO DR</t>
  </si>
  <si>
    <t>DURHAM MARY F LIFE ESTATE</t>
  </si>
  <si>
    <t>57//176//</t>
  </si>
  <si>
    <t>50E-1-6B</t>
  </si>
  <si>
    <t>6 COURT ST</t>
  </si>
  <si>
    <t>BIGELOW KIM M</t>
  </si>
  <si>
    <t>50/E1/6/B/</t>
  </si>
  <si>
    <t>50D-436</t>
  </si>
  <si>
    <t>2 PILGRIM AVE</t>
  </si>
  <si>
    <t>DAROSA JOSE F</t>
  </si>
  <si>
    <t>50/D/436//</t>
  </si>
  <si>
    <t>50E-1-6A</t>
  </si>
  <si>
    <t>117 SWIFTS BCH RD</t>
  </si>
  <si>
    <t>SOUSA JOSE F</t>
  </si>
  <si>
    <t>50/E1/6/A/</t>
  </si>
  <si>
    <t>50E-2-23</t>
  </si>
  <si>
    <t>17 SHORE AVE</t>
  </si>
  <si>
    <t>COLLINS LESLIE J &amp; GRACE E</t>
  </si>
  <si>
    <t>50/E2/23//</t>
  </si>
  <si>
    <t>50F-138</t>
  </si>
  <si>
    <t>3 ALLEN AVE</t>
  </si>
  <si>
    <t>CARBONI RICHARD DEAN</t>
  </si>
  <si>
    <t>50/F/138//</t>
  </si>
  <si>
    <t>50F-133</t>
  </si>
  <si>
    <t>26 PILGRIM AVE</t>
  </si>
  <si>
    <t>NICHOLS MARY K</t>
  </si>
  <si>
    <t>50/F/133//</t>
  </si>
  <si>
    <t>50E-2-26</t>
  </si>
  <si>
    <t>5 MEDINA DR</t>
  </si>
  <si>
    <t>MAGEE ARTHUR M</t>
  </si>
  <si>
    <t>50/E2/26//</t>
  </si>
  <si>
    <t>38-141</t>
  </si>
  <si>
    <t>6 RIVER TER</t>
  </si>
  <si>
    <t>SHAW GEORGE B</t>
  </si>
  <si>
    <t>38//141//</t>
  </si>
  <si>
    <t>50F-50</t>
  </si>
  <si>
    <t>13 REYNOLDS AVE</t>
  </si>
  <si>
    <t>COMPTON LORNE A &amp; CAROL A</t>
  </si>
  <si>
    <t>50/F/50//</t>
  </si>
  <si>
    <t>50F-71</t>
  </si>
  <si>
    <t>17 GLEN AVE</t>
  </si>
  <si>
    <t>BLAKE BRUCE B</t>
  </si>
  <si>
    <t>50/F/71//</t>
  </si>
  <si>
    <t>55-LA</t>
  </si>
  <si>
    <t>O SHADY LN</t>
  </si>
  <si>
    <t>CANNISTRARO FRANCES M TRUSTEE</t>
  </si>
  <si>
    <t>55//LA//</t>
  </si>
  <si>
    <t>50D-433B</t>
  </si>
  <si>
    <t>6 PILGRIM AVE</t>
  </si>
  <si>
    <t>YODER JAMES N</t>
  </si>
  <si>
    <t>50/D/433/B/</t>
  </si>
  <si>
    <t>57-152</t>
  </si>
  <si>
    <t>8 CAMARDO DR</t>
  </si>
  <si>
    <t>ANTONUCCI JAMES</t>
  </si>
  <si>
    <t>57//152//</t>
  </si>
  <si>
    <t>50F-63</t>
  </si>
  <si>
    <t>16 REYNOLDS AVE</t>
  </si>
  <si>
    <t>ALEXANDER RICHARD F</t>
  </si>
  <si>
    <t>50/F/63//</t>
  </si>
  <si>
    <t>38-1008</t>
  </si>
  <si>
    <t>1 IVY ST</t>
  </si>
  <si>
    <t>38//1008//</t>
  </si>
  <si>
    <t>37-1026</t>
  </si>
  <si>
    <t>16 CROOKED RIVER RD</t>
  </si>
  <si>
    <t>37//1026//</t>
  </si>
  <si>
    <t>38-131</t>
  </si>
  <si>
    <t>7 RIVER TER</t>
  </si>
  <si>
    <t>PACOSA PETER A</t>
  </si>
  <si>
    <t>38//131//</t>
  </si>
  <si>
    <t>50F-153A2</t>
  </si>
  <si>
    <t>10 PILGRIM AVE</t>
  </si>
  <si>
    <t>DUNLOP PETER G</t>
  </si>
  <si>
    <t>50/F/153/A2/</t>
  </si>
  <si>
    <t>50F-134</t>
  </si>
  <si>
    <t>11 ALLEN AVE</t>
  </si>
  <si>
    <t>CHALOUX JOSEPH G &amp; ELAINE M</t>
  </si>
  <si>
    <t>50/F/134//</t>
  </si>
  <si>
    <t>57-1004A2</t>
  </si>
  <si>
    <t>274 MAIN STREET REALTY TRUST</t>
  </si>
  <si>
    <t>CRANBERRY  MDL-00</t>
  </si>
  <si>
    <t>57//1004/A2/</t>
  </si>
  <si>
    <t>38-143</t>
  </si>
  <si>
    <t>4 RIVER TER</t>
  </si>
  <si>
    <t>SCIACCA NATALE J &amp; GERALDINE A</t>
  </si>
  <si>
    <t>38//143//</t>
  </si>
  <si>
    <t>50E-2-24</t>
  </si>
  <si>
    <t>15 SHORE AVE</t>
  </si>
  <si>
    <t>WARRICK CIELITO LINDO</t>
  </si>
  <si>
    <t>50/E2/24//</t>
  </si>
  <si>
    <t>57-157</t>
  </si>
  <si>
    <t>10 CAMARDO DR</t>
  </si>
  <si>
    <t>LAVALLE DARCY L</t>
  </si>
  <si>
    <t>57//157//</t>
  </si>
  <si>
    <t>38-146</t>
  </si>
  <si>
    <t>75 PARKWOOD DR</t>
  </si>
  <si>
    <t>PINKSTEN GEORGE L</t>
  </si>
  <si>
    <t>38//146//</t>
  </si>
  <si>
    <t>50F-Q35</t>
  </si>
  <si>
    <t>4 POINT RD</t>
  </si>
  <si>
    <t>ONEIL CHARLES P</t>
  </si>
  <si>
    <t>50/F/Q35//</t>
  </si>
  <si>
    <t>50F-89</t>
  </si>
  <si>
    <t>17 ALGELO AVE</t>
  </si>
  <si>
    <t>WHEELER DUANE E &amp; W SANDRA</t>
  </si>
  <si>
    <t>50/F/89//</t>
  </si>
  <si>
    <t>38-145</t>
  </si>
  <si>
    <t>73 PARKWOOD DR</t>
  </si>
  <si>
    <t>38//145//</t>
  </si>
  <si>
    <t>50F-B</t>
  </si>
  <si>
    <t>5 POINT RD</t>
  </si>
  <si>
    <t>BENEDICT ROBERTA I</t>
  </si>
  <si>
    <t>50/F//B/</t>
  </si>
  <si>
    <t>50F-151</t>
  </si>
  <si>
    <t>12 PILGRIM AVE</t>
  </si>
  <si>
    <t>R300</t>
  </si>
  <si>
    <t>50/F/151//</t>
  </si>
  <si>
    <t>50E-1-4</t>
  </si>
  <si>
    <t>113 SWIFTS BCH RD</t>
  </si>
  <si>
    <t>OKEEFE PAUL J JR</t>
  </si>
  <si>
    <t>50/E1/4//</t>
  </si>
  <si>
    <t>57-117</t>
  </si>
  <si>
    <t>28 PARKER DR</t>
  </si>
  <si>
    <t>57//117//</t>
  </si>
  <si>
    <t>37-1013</t>
  </si>
  <si>
    <t>105 GREAT NECK RD</t>
  </si>
  <si>
    <t>MARVEL RAYMOND B</t>
  </si>
  <si>
    <t>37//1013//</t>
  </si>
  <si>
    <t>57-H2</t>
  </si>
  <si>
    <t>6 HARKINS WAY</t>
  </si>
  <si>
    <t>SCHLEGEL WOLFGANG, SANDRA &amp;</t>
  </si>
  <si>
    <t>57//H2//</t>
  </si>
  <si>
    <t>57-H1</t>
  </si>
  <si>
    <t>4 HARKINS WAY</t>
  </si>
  <si>
    <t>REYNOLDS WILLIAM H</t>
  </si>
  <si>
    <t>57//H1//</t>
  </si>
  <si>
    <t>55-BV8</t>
  </si>
  <si>
    <t>9 MYA'S COURT</t>
  </si>
  <si>
    <t>GERARD JOHN E</t>
  </si>
  <si>
    <t>55//BV8//</t>
  </si>
  <si>
    <t>50F-70</t>
  </si>
  <si>
    <t>19 GLEN AVE</t>
  </si>
  <si>
    <t>QUINLAN PAUL D &amp; MARY J</t>
  </si>
  <si>
    <t>50/F/70//</t>
  </si>
  <si>
    <t>50E-2-30A</t>
  </si>
  <si>
    <t>2 MEDINA DR</t>
  </si>
  <si>
    <t>MEDEIROS FELIGENIO P</t>
  </si>
  <si>
    <t>50/E2/30/A/</t>
  </si>
  <si>
    <t>50F-135</t>
  </si>
  <si>
    <t>20 PILGRIM AVE</t>
  </si>
  <si>
    <t>PASQUALINO ENNIO</t>
  </si>
  <si>
    <t>50/F/135//</t>
  </si>
  <si>
    <t>55-BV7</t>
  </si>
  <si>
    <t>7 MYA'S COURT</t>
  </si>
  <si>
    <t>DELGADO TRICIA A</t>
  </si>
  <si>
    <t>55//BV7//</t>
  </si>
  <si>
    <t>50D-450</t>
  </si>
  <si>
    <t>12 SHORE AVE</t>
  </si>
  <si>
    <t>SMEDBERG DIANE M</t>
  </si>
  <si>
    <t>50/D/450//</t>
  </si>
  <si>
    <t>57-H3</t>
  </si>
  <si>
    <t>8 HARKINS WAY</t>
  </si>
  <si>
    <t>LEARY KAREN M</t>
  </si>
  <si>
    <t>57//H3//</t>
  </si>
  <si>
    <t>55-BV5</t>
  </si>
  <si>
    <t>3 MYA'S COURT</t>
  </si>
  <si>
    <t>GRAHAM SCOTT K</t>
  </si>
  <si>
    <t>55//BV5//</t>
  </si>
  <si>
    <t>50F-49</t>
  </si>
  <si>
    <t>15 REYNOLDS AVE</t>
  </si>
  <si>
    <t>SILVA FERNANDO R &amp; MARIA A TRS</t>
  </si>
  <si>
    <t>50/F/49//</t>
  </si>
  <si>
    <t>50F-35</t>
  </si>
  <si>
    <t>18 ALGELO AVE</t>
  </si>
  <si>
    <t>EMERY ERNEST G</t>
  </si>
  <si>
    <t>50/F/35//</t>
  </si>
  <si>
    <t>50E-2-25</t>
  </si>
  <si>
    <t>13 SHORE AVE</t>
  </si>
  <si>
    <t>DRAGONE PATRICIA</t>
  </si>
  <si>
    <t>50/E2/25//</t>
  </si>
  <si>
    <t>50F-64</t>
  </si>
  <si>
    <t>18 REYNOLDS AVE</t>
  </si>
  <si>
    <t>EVANS WILLIAM E</t>
  </si>
  <si>
    <t>50/F/64//</t>
  </si>
  <si>
    <t>50F-149</t>
  </si>
  <si>
    <t>16 PILGRIM AVE</t>
  </si>
  <si>
    <t>BIRCH LINDA J &amp; RICHARD D</t>
  </si>
  <si>
    <t>50/F/149//</t>
  </si>
  <si>
    <t>50F-153B1</t>
  </si>
  <si>
    <t>4 BROAD MARSH AVE</t>
  </si>
  <si>
    <t>PERSON ARTHUR R</t>
  </si>
  <si>
    <t>50/F/153/B1/</t>
  </si>
  <si>
    <t>38-1011</t>
  </si>
  <si>
    <t>0 PARKWOOD DR</t>
  </si>
  <si>
    <t>38//1011//</t>
  </si>
  <si>
    <t>50D-485</t>
  </si>
  <si>
    <t>8 SARAH'S LN</t>
  </si>
  <si>
    <t>HURLEY RICHARD F TRUSTEE OF THE</t>
  </si>
  <si>
    <t>50/D/485//</t>
  </si>
  <si>
    <t>40-1003A</t>
  </si>
  <si>
    <t>13 CROOKED RIVER RD</t>
  </si>
  <si>
    <t>ELDRIDGE BRUCE C</t>
  </si>
  <si>
    <t>40//1003/A/</t>
  </si>
  <si>
    <t>55-BV6</t>
  </si>
  <si>
    <t>5 MYA'S COURT</t>
  </si>
  <si>
    <t>CONTE DOMINIC A</t>
  </si>
  <si>
    <t>55//BV6//</t>
  </si>
  <si>
    <t>38-130</t>
  </si>
  <si>
    <t>3 RIVER TER</t>
  </si>
  <si>
    <t>MULLINS FREDERICK A JR</t>
  </si>
  <si>
    <t>38//130//</t>
  </si>
  <si>
    <t>50D-452</t>
  </si>
  <si>
    <t>18 SHORE AVE</t>
  </si>
  <si>
    <t>JACQUES ROBERT W JR</t>
  </si>
  <si>
    <t>50/D/452//</t>
  </si>
  <si>
    <t>50E-1-32</t>
  </si>
  <si>
    <t>2 SARAH'S LN</t>
  </si>
  <si>
    <t>50/E1/32//</t>
  </si>
  <si>
    <t>50F-153B2</t>
  </si>
  <si>
    <t>AMATO DAVID</t>
  </si>
  <si>
    <t>50/F/153/B2/</t>
  </si>
  <si>
    <t>50E-2-30B</t>
  </si>
  <si>
    <t>4 MEDINA DR</t>
  </si>
  <si>
    <t>HARBACK ROBERTA</t>
  </si>
  <si>
    <t>50/E2/30/B/</t>
  </si>
  <si>
    <t>50F-Q34</t>
  </si>
  <si>
    <t>6 POINT RD</t>
  </si>
  <si>
    <t>50/F/Q34//</t>
  </si>
  <si>
    <t>50E-2-33</t>
  </si>
  <si>
    <t>112 SWIFTS BCH RD</t>
  </si>
  <si>
    <t>RICHMOND THOMAS J  JR</t>
  </si>
  <si>
    <t>50/E2/33//</t>
  </si>
  <si>
    <t>57-136</t>
  </si>
  <si>
    <t>31 TERRY LN</t>
  </si>
  <si>
    <t>GONSKI MITCHELL E</t>
  </si>
  <si>
    <t>57//136//</t>
  </si>
  <si>
    <t>50F-68</t>
  </si>
  <si>
    <t>23 ALGELO AVE</t>
  </si>
  <si>
    <t>LEVETT MICHAEL</t>
  </si>
  <si>
    <t>50/F/68//</t>
  </si>
  <si>
    <t>50F-69</t>
  </si>
  <si>
    <t>21 ALGELO AVE</t>
  </si>
  <si>
    <t>KEEFE DAVID F</t>
  </si>
  <si>
    <t>50/F/69//</t>
  </si>
  <si>
    <t>57-148</t>
  </si>
  <si>
    <t>33 TERRY LN</t>
  </si>
  <si>
    <t>HIGGINS DARRYL O</t>
  </si>
  <si>
    <t>57//148//</t>
  </si>
  <si>
    <t>38-270</t>
  </si>
  <si>
    <t>110 PARKWOOD DR</t>
  </si>
  <si>
    <t>HAYDEN GEORGE E</t>
  </si>
  <si>
    <t>38//270//</t>
  </si>
  <si>
    <t>38-1012</t>
  </si>
  <si>
    <t>38//1012//</t>
  </si>
  <si>
    <t>57-76</t>
  </si>
  <si>
    <t>23 PARKER DR</t>
  </si>
  <si>
    <t>ISGUR LOUIS M</t>
  </si>
  <si>
    <t>57//76//</t>
  </si>
  <si>
    <t>38-228</t>
  </si>
  <si>
    <t>29 FIR ST</t>
  </si>
  <si>
    <t>DUPUIS GERALD L</t>
  </si>
  <si>
    <t>38//228//</t>
  </si>
  <si>
    <t>50E-1-33</t>
  </si>
  <si>
    <t>4 SARAH'S LN</t>
  </si>
  <si>
    <t>50/E1/33//</t>
  </si>
  <si>
    <t>38-1010</t>
  </si>
  <si>
    <t>38//1010//</t>
  </si>
  <si>
    <t>50D-454B</t>
  </si>
  <si>
    <t>16 SHORE AVE</t>
  </si>
  <si>
    <t>GERARD LEONARD ROBERT &amp;</t>
  </si>
  <si>
    <t>50/D/454/B/</t>
  </si>
  <si>
    <t>50F-48</t>
  </si>
  <si>
    <t>17 REYNOLDS AVE</t>
  </si>
  <si>
    <t>CANTONE SALVATORE T</t>
  </si>
  <si>
    <t>50/F/48//</t>
  </si>
  <si>
    <t>50F-140</t>
  </si>
  <si>
    <t>20 ALLEN AVE</t>
  </si>
  <si>
    <t>50/F/140//</t>
  </si>
  <si>
    <t>50F-141</t>
  </si>
  <si>
    <t>18 ALLEN AVE</t>
  </si>
  <si>
    <t>50/F/141//</t>
  </si>
  <si>
    <t>50D-451</t>
  </si>
  <si>
    <t>14 SHERMAN ST</t>
  </si>
  <si>
    <t>MORGAN GEORGE J &amp; EMILY M</t>
  </si>
  <si>
    <t>50/D/451//</t>
  </si>
  <si>
    <t>50F-139</t>
  </si>
  <si>
    <t>22 ALLEN AVE</t>
  </si>
  <si>
    <t>KOSLOWSKY GEORGE</t>
  </si>
  <si>
    <t>50/F/139//</t>
  </si>
  <si>
    <t>57-151</t>
  </si>
  <si>
    <t>35 TERRY LN</t>
  </si>
  <si>
    <t>TABER DOUGLAS M</t>
  </si>
  <si>
    <t>57//151//</t>
  </si>
  <si>
    <t>57-175</t>
  </si>
  <si>
    <t>15 CAMARDO DR</t>
  </si>
  <si>
    <t>THOMAS ADAM G</t>
  </si>
  <si>
    <t>57//175//</t>
  </si>
  <si>
    <t>38-226A</t>
  </si>
  <si>
    <t>22 TEAKWOOD AVE</t>
  </si>
  <si>
    <t>RANDALL ROBERT W</t>
  </si>
  <si>
    <t>RANDALL SUSAN J</t>
  </si>
  <si>
    <t>38//226/A/</t>
  </si>
  <si>
    <t>50F-66</t>
  </si>
  <si>
    <t>27 ALGELO AVE</t>
  </si>
  <si>
    <t>WARREN ELAINE</t>
  </si>
  <si>
    <t>50/F/66//</t>
  </si>
  <si>
    <t>50F-Q32</t>
  </si>
  <si>
    <t>9 POINT RD</t>
  </si>
  <si>
    <t>JOSEPH HAROLD E &amp; DONNA L</t>
  </si>
  <si>
    <t>50/F/Q32//</t>
  </si>
  <si>
    <t>50F-146</t>
  </si>
  <si>
    <t>6 ALLEN AVE</t>
  </si>
  <si>
    <t>LOMBARDI JOHN</t>
  </si>
  <si>
    <t>50/F/146//</t>
  </si>
  <si>
    <t>18-1009</t>
  </si>
  <si>
    <t>104 GREAT NECK RD</t>
  </si>
  <si>
    <t>CATTABRIGA ANNIE L</t>
  </si>
  <si>
    <t>18//1009//</t>
  </si>
  <si>
    <t>37-1024</t>
  </si>
  <si>
    <t>37//1024//</t>
  </si>
  <si>
    <t>38-191</t>
  </si>
  <si>
    <t>104 PARKWOOD DR</t>
  </si>
  <si>
    <t>LOMBARD LUCY J</t>
  </si>
  <si>
    <t>38//191//</t>
  </si>
  <si>
    <t>38-190</t>
  </si>
  <si>
    <t>102 PARKWOOD DR</t>
  </si>
  <si>
    <t>BAKER CARLTON A</t>
  </si>
  <si>
    <t>38//190//</t>
  </si>
  <si>
    <t>38-128</t>
  </si>
  <si>
    <t>1 RIVER TER</t>
  </si>
  <si>
    <t>38//128//</t>
  </si>
  <si>
    <t>57-156</t>
  </si>
  <si>
    <t>12 CAMARDO DR</t>
  </si>
  <si>
    <t>MCCAIGUE ROBERT A</t>
  </si>
  <si>
    <t>57//156//</t>
  </si>
  <si>
    <t>57-66</t>
  </si>
  <si>
    <t>21 PARKER DR</t>
  </si>
  <si>
    <t>HALE MARY P</t>
  </si>
  <si>
    <t>57//66//</t>
  </si>
  <si>
    <t>50F-65</t>
  </si>
  <si>
    <t>29 ALGELO AVE</t>
  </si>
  <si>
    <t>KEATING THOMAS R</t>
  </si>
  <si>
    <t>50/F/65//</t>
  </si>
  <si>
    <t>UNK1460</t>
  </si>
  <si>
    <t>50E-2-34</t>
  </si>
  <si>
    <t>110 SWIFTS BCH RD</t>
  </si>
  <si>
    <t>50/E2/34//</t>
  </si>
  <si>
    <t>40-1004</t>
  </si>
  <si>
    <t>17 CROOKED RIVER RD</t>
  </si>
  <si>
    <t>ELDRIDGE JOHN S</t>
  </si>
  <si>
    <t>40//1004//</t>
  </si>
  <si>
    <t>50D-455A</t>
  </si>
  <si>
    <t>9 MEDINA DR</t>
  </si>
  <si>
    <t>CHAMP CHRISTINE L</t>
  </si>
  <si>
    <t>50/D/455/A/</t>
  </si>
  <si>
    <t>38-268</t>
  </si>
  <si>
    <t>10 GARDONIA ST</t>
  </si>
  <si>
    <t>MARTINO PETER F</t>
  </si>
  <si>
    <t>38//268//</t>
  </si>
  <si>
    <t>50F-Q33</t>
  </si>
  <si>
    <t>8 POINT RD</t>
  </si>
  <si>
    <t>BENEDICT MICHELLE L TRUSTEE</t>
  </si>
  <si>
    <t>50/F/Q33//</t>
  </si>
  <si>
    <t>50F-142</t>
  </si>
  <si>
    <t>16 ALLEN AVE</t>
  </si>
  <si>
    <t>GRAHAM KATHLEEN R LIFE ESTATE</t>
  </si>
  <si>
    <t>50/F/142//</t>
  </si>
  <si>
    <t>50E-1-34</t>
  </si>
  <si>
    <t>6 SARAH'S LN</t>
  </si>
  <si>
    <t>CARUSO JOSEPH C &amp; ANTONINA</t>
  </si>
  <si>
    <t>50/E1/34//</t>
  </si>
  <si>
    <t>50F-37</t>
  </si>
  <si>
    <t>22 ALGELO AVE</t>
  </si>
  <si>
    <t>50/F/37//</t>
  </si>
  <si>
    <t>50E-2-31B</t>
  </si>
  <si>
    <t>9 SHORE AVE</t>
  </si>
  <si>
    <t>DAVIS CATHERINE ARD</t>
  </si>
  <si>
    <t>50/E2/31/B/</t>
  </si>
  <si>
    <t>38-313</t>
  </si>
  <si>
    <t>15 HAZEL ST</t>
  </si>
  <si>
    <t>STANLEY HENRY A</t>
  </si>
  <si>
    <t>38//313//</t>
  </si>
  <si>
    <t>38-315</t>
  </si>
  <si>
    <t>114 PARKWOOD DR</t>
  </si>
  <si>
    <t>COWAN GEORGE E &amp; MARY B TRS</t>
  </si>
  <si>
    <t>38//315//</t>
  </si>
  <si>
    <t>Public Water,Well</t>
  </si>
  <si>
    <t>49-B6</t>
  </si>
  <si>
    <t>11 IRENE AVE</t>
  </si>
  <si>
    <t>AMATO DAVID A</t>
  </si>
  <si>
    <t>49//B6//</t>
  </si>
  <si>
    <t>38-328</t>
  </si>
  <si>
    <t>118 PARKWOOD DR</t>
  </si>
  <si>
    <t>HOULIHAN ROBERT</t>
  </si>
  <si>
    <t>38//328//</t>
  </si>
  <si>
    <t>55-LB</t>
  </si>
  <si>
    <t>0 SHADY LN OFF</t>
  </si>
  <si>
    <t>55//LB//</t>
  </si>
  <si>
    <t>49-S201</t>
  </si>
  <si>
    <t>6 BROAD MARSH AVE</t>
  </si>
  <si>
    <t>49//S201//</t>
  </si>
  <si>
    <t>38-189</t>
  </si>
  <si>
    <t>100 PARKWOOD DR</t>
  </si>
  <si>
    <t>TURNER LINWOOD E</t>
  </si>
  <si>
    <t>38//189//</t>
  </si>
  <si>
    <t>57-54</t>
  </si>
  <si>
    <t>19 PARKER DR</t>
  </si>
  <si>
    <t>FRALICK STEVEN G</t>
  </si>
  <si>
    <t>57//54//</t>
  </si>
  <si>
    <t>38-241</t>
  </si>
  <si>
    <t>25 FIR ST</t>
  </si>
  <si>
    <t>MANSOUR DEBORAH</t>
  </si>
  <si>
    <t>38//241//</t>
  </si>
  <si>
    <t>37-1020</t>
  </si>
  <si>
    <t>8 CROOKED RIVER RD</t>
  </si>
  <si>
    <t>RAYMOND ROXANNE</t>
  </si>
  <si>
    <t>37//1020//</t>
  </si>
  <si>
    <t>57-116</t>
  </si>
  <si>
    <t>29 TERRY LN</t>
  </si>
  <si>
    <t>SANTOS FRANK JR</t>
  </si>
  <si>
    <t>57//116//</t>
  </si>
  <si>
    <t>50F-47</t>
  </si>
  <si>
    <t>47 ALGELO AVE</t>
  </si>
  <si>
    <t>SULLIVAN MARJORIE B</t>
  </si>
  <si>
    <t>50/F/47//</t>
  </si>
  <si>
    <t>38-1002</t>
  </si>
  <si>
    <t>38//1002//</t>
  </si>
  <si>
    <t>50E-1-1</t>
  </si>
  <si>
    <t>109 SWIFTS BCH RD</t>
  </si>
  <si>
    <t>50/E1/1//</t>
  </si>
  <si>
    <t>50D-453</t>
  </si>
  <si>
    <t>11 MEDINA DR</t>
  </si>
  <si>
    <t>MURPHY STEPHEN P</t>
  </si>
  <si>
    <t>50/D/453//</t>
  </si>
  <si>
    <t>38-264</t>
  </si>
  <si>
    <t>22 FIR ST</t>
  </si>
  <si>
    <t>SVIRTUNAS ALFRED G</t>
  </si>
  <si>
    <t>38//264//</t>
  </si>
  <si>
    <t>37-1018</t>
  </si>
  <si>
    <t>6 CROOKED RIVER RD</t>
  </si>
  <si>
    <t>DRUM PAUL E</t>
  </si>
  <si>
    <t>37//1018//</t>
  </si>
  <si>
    <t>50D-463</t>
  </si>
  <si>
    <t>8 MEDINA DR</t>
  </si>
  <si>
    <t>NELSON ELLEN L</t>
  </si>
  <si>
    <t>50/D/463//</t>
  </si>
  <si>
    <t>38-327</t>
  </si>
  <si>
    <t>120 PARKWOOD DR</t>
  </si>
  <si>
    <t>CUMMINGS RENEE P</t>
  </si>
  <si>
    <t>38//327//</t>
  </si>
  <si>
    <t>38-293</t>
  </si>
  <si>
    <t>18 CYPRESS ST</t>
  </si>
  <si>
    <t>ARMOUR JAMES E</t>
  </si>
  <si>
    <t>38//293//</t>
  </si>
  <si>
    <t>57-42</t>
  </si>
  <si>
    <t>17 PARKER DR</t>
  </si>
  <si>
    <t>MCLAUGHLIN JOHN W</t>
  </si>
  <si>
    <t>57//42//</t>
  </si>
  <si>
    <t>50F-1041</t>
  </si>
  <si>
    <t>0 PILGRIM AVE  OFF</t>
  </si>
  <si>
    <t>DUNLOP PETER</t>
  </si>
  <si>
    <t>50/F/1041//</t>
  </si>
  <si>
    <t>40-1003B</t>
  </si>
  <si>
    <t>11 CROOKED RIVER RD</t>
  </si>
  <si>
    <t>CANNON KEITH M</t>
  </si>
  <si>
    <t>40//1003/B/</t>
  </si>
  <si>
    <t>50F-38</t>
  </si>
  <si>
    <t>24 ALGELO AVE</t>
  </si>
  <si>
    <t>BLACKWELL ALLAN A</t>
  </si>
  <si>
    <t>50/F/38//</t>
  </si>
  <si>
    <t>50F-154</t>
  </si>
  <si>
    <t>5 BROAD MARSH AVE</t>
  </si>
  <si>
    <t>FOWLER LEONARD D</t>
  </si>
  <si>
    <t>50/F/154//</t>
  </si>
  <si>
    <t>38-267</t>
  </si>
  <si>
    <t>20 GARDONIA ST</t>
  </si>
  <si>
    <t>LUPPINO JAMES</t>
  </si>
  <si>
    <t>38//267//</t>
  </si>
  <si>
    <t>38-192</t>
  </si>
  <si>
    <t>30 DATEWOOD ST</t>
  </si>
  <si>
    <t>VERDERBER EDWARD T TRUSTEE</t>
  </si>
  <si>
    <t>38//192//</t>
  </si>
  <si>
    <t>38-316</t>
  </si>
  <si>
    <t>8 HAZEL ST</t>
  </si>
  <si>
    <t>COWAN GEORGE E &amp; MARY B TRS OF</t>
  </si>
  <si>
    <t>38//316//</t>
  </si>
  <si>
    <t>38-240</t>
  </si>
  <si>
    <t>23 FIR ST</t>
  </si>
  <si>
    <t>MEEHAN BARBARA A</t>
  </si>
  <si>
    <t>38//240//</t>
  </si>
  <si>
    <t>38-150</t>
  </si>
  <si>
    <t>35 DATEWOOD ST</t>
  </si>
  <si>
    <t>GALANTI JOSEPH V &amp; SUZANNE, MACE</t>
  </si>
  <si>
    <t>38//150//</t>
  </si>
  <si>
    <t>57-30</t>
  </si>
  <si>
    <t>15 PARKER DR</t>
  </si>
  <si>
    <t>WEATHERSPOON CARL</t>
  </si>
  <si>
    <t>57//30//</t>
  </si>
  <si>
    <t>38-326</t>
  </si>
  <si>
    <t>122 PARKWOOD DR</t>
  </si>
  <si>
    <t>GALLIVAN JOHN F</t>
  </si>
  <si>
    <t>38//326//</t>
  </si>
  <si>
    <t>38-229</t>
  </si>
  <si>
    <t>32 ELMWOOD ST</t>
  </si>
  <si>
    <t>ROGERS SANDY V</t>
  </si>
  <si>
    <t>38//229//</t>
  </si>
  <si>
    <t>50E-2-36</t>
  </si>
  <si>
    <t>104 SWIFTS BCH RD</t>
  </si>
  <si>
    <t>CROCKER JOSEPH M JR</t>
  </si>
  <si>
    <t>50/E2/36//</t>
  </si>
  <si>
    <t>50D-466</t>
  </si>
  <si>
    <t>10 SHORE AVE</t>
  </si>
  <si>
    <t>POWER MARY ELLEN TRUSTEE</t>
  </si>
  <si>
    <t>50/D/466//</t>
  </si>
  <si>
    <t>38-312</t>
  </si>
  <si>
    <t>11 HAZEL ST</t>
  </si>
  <si>
    <t>ASIAF DEREK E</t>
  </si>
  <si>
    <t>38//312//</t>
  </si>
  <si>
    <t>18-1008C</t>
  </si>
  <si>
    <t>100 GREAT NECK RD</t>
  </si>
  <si>
    <t>BAKER KENNETH W</t>
  </si>
  <si>
    <t>18//1008/C/</t>
  </si>
  <si>
    <t>57-174</t>
  </si>
  <si>
    <t>17 CAMARDO DR</t>
  </si>
  <si>
    <t>DAHLSTROM DAVID P</t>
  </si>
  <si>
    <t>57//174//</t>
  </si>
  <si>
    <t>38-325</t>
  </si>
  <si>
    <t>124 PARKWOOD DR</t>
  </si>
  <si>
    <t>DIMARZIO JOSEPH O</t>
  </si>
  <si>
    <t>38//325//</t>
  </si>
  <si>
    <t>49-S202</t>
  </si>
  <si>
    <t>8 BROAD MARSH AVE</t>
  </si>
  <si>
    <t>HOGAN DANIEL</t>
  </si>
  <si>
    <t>49//S202//</t>
  </si>
  <si>
    <t>38-148</t>
  </si>
  <si>
    <t>98 PARKWOOD DR</t>
  </si>
  <si>
    <t>MARTINSON BERTRAM R</t>
  </si>
  <si>
    <t>38//148//</t>
  </si>
  <si>
    <t>38-294B</t>
  </si>
  <si>
    <t>18 GARDONIA ST</t>
  </si>
  <si>
    <t>LEFORT MURIEL LIFE ESTATE</t>
  </si>
  <si>
    <t>38//294/B/</t>
  </si>
  <si>
    <t>50F-40</t>
  </si>
  <si>
    <t>28 ALGELO AVE</t>
  </si>
  <si>
    <t>PIROLLI MICHAEL J &amp; YOLANDA</t>
  </si>
  <si>
    <t>50/F/40//</t>
  </si>
  <si>
    <t>49-B7</t>
  </si>
  <si>
    <t>9 IRENE AVE</t>
  </si>
  <si>
    <t>OUELLETTE DONNA M</t>
  </si>
  <si>
    <t>49//B7//</t>
  </si>
  <si>
    <t>38-194</t>
  </si>
  <si>
    <t>20 TEAKWOOD AVE</t>
  </si>
  <si>
    <t>LUPPINO JAMES SR</t>
  </si>
  <si>
    <t>38//194//</t>
  </si>
  <si>
    <t>50D-472</t>
  </si>
  <si>
    <t>8 SHORE AVE</t>
  </si>
  <si>
    <t>CUTHBERT PATRICK J &amp; MARY M</t>
  </si>
  <si>
    <t>50/D/472//</t>
  </si>
  <si>
    <t>50F-155B</t>
  </si>
  <si>
    <t>7 BROAD MARSH AVE</t>
  </si>
  <si>
    <t>DIAS RAYMOND E &amp; ADELINE A</t>
  </si>
  <si>
    <t>50/F/155/B/</t>
  </si>
  <si>
    <t>50F-42</t>
  </si>
  <si>
    <t>32 ALGELO AVE</t>
  </si>
  <si>
    <t>DESANTIS MARY T</t>
  </si>
  <si>
    <t>50/F/42//</t>
  </si>
  <si>
    <t>38-266</t>
  </si>
  <si>
    <t>18 FIR ST</t>
  </si>
  <si>
    <t>CANNON WILLIAM P</t>
  </si>
  <si>
    <t>38//266//</t>
  </si>
  <si>
    <t>38-324</t>
  </si>
  <si>
    <t>126 PARKWOOD DR</t>
  </si>
  <si>
    <t>CORREIA GIL</t>
  </si>
  <si>
    <t>38//324//</t>
  </si>
  <si>
    <t>55-1015</t>
  </si>
  <si>
    <t>105 SWIFTS BCH RD</t>
  </si>
  <si>
    <t>DARLING HERBERT A JR</t>
  </si>
  <si>
    <t>55//1015//</t>
  </si>
  <si>
    <t>57-86</t>
  </si>
  <si>
    <t>22 PARKER DR</t>
  </si>
  <si>
    <t>HASKELL CHARLES E</t>
  </si>
  <si>
    <t>57//86//</t>
  </si>
  <si>
    <t>50D-465</t>
  </si>
  <si>
    <t>12 MEDINA DR</t>
  </si>
  <si>
    <t>YAKALIS STELLA A</t>
  </si>
  <si>
    <t>50/D/465//</t>
  </si>
  <si>
    <t>38-122</t>
  </si>
  <si>
    <t>33 CHESTNUT ST</t>
  </si>
  <si>
    <t>HOWARD ROBERT M</t>
  </si>
  <si>
    <t>38//122//</t>
  </si>
  <si>
    <t>57-135</t>
  </si>
  <si>
    <t>28 TERRY LN</t>
  </si>
  <si>
    <t>NADEAU NORIKO</t>
  </si>
  <si>
    <t>57//135//</t>
  </si>
  <si>
    <t>38-295</t>
  </si>
  <si>
    <t>14 GARDONIA ST</t>
  </si>
  <si>
    <t>LEFORT MURIEL M</t>
  </si>
  <si>
    <t>38//295//</t>
  </si>
  <si>
    <t>38-239</t>
  </si>
  <si>
    <t>21 FIR ST</t>
  </si>
  <si>
    <t>EGAN WILLIAM F</t>
  </si>
  <si>
    <t>38//239//</t>
  </si>
  <si>
    <t>38-151</t>
  </si>
  <si>
    <t>33 DATEWOOD ST</t>
  </si>
  <si>
    <t>KIEHL NANCY L TRUSTEE OF NANCY L</t>
  </si>
  <si>
    <t>38//151//</t>
  </si>
  <si>
    <t>38-121</t>
  </si>
  <si>
    <t>96 PARKWOOD DR</t>
  </si>
  <si>
    <t>EDGELL EUGENE L III</t>
  </si>
  <si>
    <t>38//121//</t>
  </si>
  <si>
    <t>38-292</t>
  </si>
  <si>
    <t>17 GARDONIA ST</t>
  </si>
  <si>
    <t>COLLINGS LINDA B</t>
  </si>
  <si>
    <t>38//292//</t>
  </si>
  <si>
    <t>50F-43</t>
  </si>
  <si>
    <t>36 ALGELO AVE</t>
  </si>
  <si>
    <t>LADOUCEUR ANN MARIE</t>
  </si>
  <si>
    <t>50/F/43//</t>
  </si>
  <si>
    <t>49-B5</t>
  </si>
  <si>
    <t>1 STEPHEN AVE</t>
  </si>
  <si>
    <t>LAURINO JOSEPH</t>
  </si>
  <si>
    <t>49//B5//</t>
  </si>
  <si>
    <t>57-96A</t>
  </si>
  <si>
    <t>24 PARKER DR</t>
  </si>
  <si>
    <t>RAPOZO TITUS K</t>
  </si>
  <si>
    <t>57//96/A/</t>
  </si>
  <si>
    <t>38-318</t>
  </si>
  <si>
    <t>2 HAZEL ST</t>
  </si>
  <si>
    <t>COOK JOHN H</t>
  </si>
  <si>
    <t>38//318//</t>
  </si>
  <si>
    <t>38-231</t>
  </si>
  <si>
    <t>30 ELMWOOD ST</t>
  </si>
  <si>
    <t>BEATON JOHN J III</t>
  </si>
  <si>
    <t>38//231//</t>
  </si>
  <si>
    <t>50D-475</t>
  </si>
  <si>
    <t>6 SHORE AVE</t>
  </si>
  <si>
    <t>COFFIDIS JEFFREY W</t>
  </si>
  <si>
    <t>50/D/475//</t>
  </si>
  <si>
    <t>57-75</t>
  </si>
  <si>
    <t>20 PARKER DR</t>
  </si>
  <si>
    <t>57//75//</t>
  </si>
  <si>
    <t>57-147</t>
  </si>
  <si>
    <t>30 TERRY LN</t>
  </si>
  <si>
    <t>IRISH FRANCIS C</t>
  </si>
  <si>
    <t>57//147//</t>
  </si>
  <si>
    <t>57-115</t>
  </si>
  <si>
    <t>27 TERRY LN</t>
  </si>
  <si>
    <t>RILEY THOMAS P &amp; FRANCES C</t>
  </si>
  <si>
    <t>57//115//</t>
  </si>
  <si>
    <t>50F-156</t>
  </si>
  <si>
    <t>9 BROAD MARSH AVE</t>
  </si>
  <si>
    <t>DIAS ROBERT R</t>
  </si>
  <si>
    <t>50/F/156//</t>
  </si>
  <si>
    <t>38-155</t>
  </si>
  <si>
    <t>36 CHESTNUT ST</t>
  </si>
  <si>
    <t>STEVENS KATHLEEN M</t>
  </si>
  <si>
    <t>38//155//</t>
  </si>
  <si>
    <t>38-120</t>
  </si>
  <si>
    <t>30 BIRCH ST</t>
  </si>
  <si>
    <t>CULLEN MICHAEL A JR TRUSTEE OF</t>
  </si>
  <si>
    <t>38//120//</t>
  </si>
  <si>
    <t>38-204</t>
  </si>
  <si>
    <t>27 ELMWOOD ST</t>
  </si>
  <si>
    <t>TROMBLEY JACQUELYN M</t>
  </si>
  <si>
    <t>38//204//</t>
  </si>
  <si>
    <t>50F-45</t>
  </si>
  <si>
    <t>40 ALGELO AVE</t>
  </si>
  <si>
    <t>HARKINS ROSEMARIE</t>
  </si>
  <si>
    <t>50/F/45//</t>
  </si>
  <si>
    <t>57-155</t>
  </si>
  <si>
    <t>14 CAMARDO DR</t>
  </si>
  <si>
    <t>GONSALVES STEVEN E</t>
  </si>
  <si>
    <t>57//155//</t>
  </si>
  <si>
    <t>38-296</t>
  </si>
  <si>
    <t>12 GARDONIA ST</t>
  </si>
  <si>
    <t>HERMANSON KIMBERLY A</t>
  </si>
  <si>
    <t>38//296//</t>
  </si>
  <si>
    <t>38-309</t>
  </si>
  <si>
    <t>7 HAZEL ST</t>
  </si>
  <si>
    <t>MATTOS RAYMOND J SR</t>
  </si>
  <si>
    <t>38//309//</t>
  </si>
  <si>
    <t>38-65</t>
  </si>
  <si>
    <t>94 PARKWOOD DR</t>
  </si>
  <si>
    <t>KEARINS MARK</t>
  </si>
  <si>
    <t>38//65//</t>
  </si>
  <si>
    <t>37-1016</t>
  </si>
  <si>
    <t>97 GREAT NECK RD</t>
  </si>
  <si>
    <t>37//1016//</t>
  </si>
  <si>
    <t>57-65</t>
  </si>
  <si>
    <t>18 PARKER DR</t>
  </si>
  <si>
    <t>CORBETT DAVID J</t>
  </si>
  <si>
    <t>57//65//</t>
  </si>
  <si>
    <t>38-46</t>
  </si>
  <si>
    <t>90 PARKWOOD DR</t>
  </si>
  <si>
    <t>PHILLIPS PAULA J</t>
  </si>
  <si>
    <t>38//46//</t>
  </si>
  <si>
    <t>50D-473</t>
  </si>
  <si>
    <t>3 WISTERIA LN</t>
  </si>
  <si>
    <t>GRANATA MARIO LIFE ESTATE</t>
  </si>
  <si>
    <t>50/D/473//</t>
  </si>
  <si>
    <t>49-S203</t>
  </si>
  <si>
    <t>10 BROAD MARSH AVE</t>
  </si>
  <si>
    <t>ENGLER DENNIS D</t>
  </si>
  <si>
    <t>49//S203//</t>
  </si>
  <si>
    <t>18-1008B</t>
  </si>
  <si>
    <t>98 GREAT NECK RD</t>
  </si>
  <si>
    <t>BILLINGS CAROL W</t>
  </si>
  <si>
    <t>18//1008/B/</t>
  </si>
  <si>
    <t>37-1017</t>
  </si>
  <si>
    <t>95 GREAT NECK RD</t>
  </si>
  <si>
    <t>37//1017//</t>
  </si>
  <si>
    <t>38-195</t>
  </si>
  <si>
    <t>24 DATEWOOD ST</t>
  </si>
  <si>
    <t>PELAGGI MARIE C</t>
  </si>
  <si>
    <t>38//195//</t>
  </si>
  <si>
    <t>38-123</t>
  </si>
  <si>
    <t>31 CHESTNUT ST</t>
  </si>
  <si>
    <t>WILLIAMS ROBERTA W TRUSTEE OF</t>
  </si>
  <si>
    <t>38//123//</t>
  </si>
  <si>
    <t>38-322</t>
  </si>
  <si>
    <t>4 PARKWOOD DR</t>
  </si>
  <si>
    <t>BARROWS STEVE</t>
  </si>
  <si>
    <t>38//322//</t>
  </si>
  <si>
    <t>38-237</t>
  </si>
  <si>
    <t>17 FIR ST</t>
  </si>
  <si>
    <t>38//237//</t>
  </si>
  <si>
    <t>38-1</t>
  </si>
  <si>
    <t>88 PARKWOOD DR</t>
  </si>
  <si>
    <t>BRACK ROBERT B TRUSTEE OF THE</t>
  </si>
  <si>
    <t>38//1//</t>
  </si>
  <si>
    <t>38-291</t>
  </si>
  <si>
    <t>15 GARDONIA ST</t>
  </si>
  <si>
    <t>MARTIN BRIAN P</t>
  </si>
  <si>
    <t>38//291//</t>
  </si>
  <si>
    <t>57-53</t>
  </si>
  <si>
    <t>16 PARKER DR</t>
  </si>
  <si>
    <t>AYER ANGELA</t>
  </si>
  <si>
    <t>57//53//</t>
  </si>
  <si>
    <t>50F-157</t>
  </si>
  <si>
    <t>11 BROAD MARSH AVE</t>
  </si>
  <si>
    <t>HESSE ALAN R</t>
  </si>
  <si>
    <t>50/F/157//</t>
  </si>
  <si>
    <t>38-119</t>
  </si>
  <si>
    <t>28 BIRCH ST</t>
  </si>
  <si>
    <t>HUTCHINGS RUSSELL A</t>
  </si>
  <si>
    <t>38//119//</t>
  </si>
  <si>
    <t>38-233</t>
  </si>
  <si>
    <t>26 ELMWOOD ST</t>
  </si>
  <si>
    <t>LOZORAITIS HELEN</t>
  </si>
  <si>
    <t>38//233//</t>
  </si>
  <si>
    <t>38-271</t>
  </si>
  <si>
    <t>10 CYPRESS ST</t>
  </si>
  <si>
    <t>KARAHALIS NORMAN S</t>
  </si>
  <si>
    <t>38//271//</t>
  </si>
  <si>
    <t>50D-474</t>
  </si>
  <si>
    <t>5 WISTERIA LN</t>
  </si>
  <si>
    <t>KLEIN DAGMAR W</t>
  </si>
  <si>
    <t>50/D/474//</t>
  </si>
  <si>
    <t>50F-1040</t>
  </si>
  <si>
    <t>0 BROAD MARSH AVE</t>
  </si>
  <si>
    <t>50/F/1040//</t>
  </si>
  <si>
    <t>57-173</t>
  </si>
  <si>
    <t>19 CAMARDO DR</t>
  </si>
  <si>
    <t>MORRELL ROBERT D</t>
  </si>
  <si>
    <t>57//173//</t>
  </si>
  <si>
    <t>38-297</t>
  </si>
  <si>
    <t>38//297//</t>
  </si>
  <si>
    <t>38-308</t>
  </si>
  <si>
    <t>5 HAZEL ST</t>
  </si>
  <si>
    <t>COUGHLIN KRISTINA M</t>
  </si>
  <si>
    <t>38//308//</t>
  </si>
  <si>
    <t>38-321B</t>
  </si>
  <si>
    <t>6 PARKWOOD DR</t>
  </si>
  <si>
    <t>38//321/B/</t>
  </si>
  <si>
    <t>50D-478</t>
  </si>
  <si>
    <t>4 SHORE AVE</t>
  </si>
  <si>
    <t>GOODWIN MARJORIE A</t>
  </si>
  <si>
    <t>50/D/478//</t>
  </si>
  <si>
    <t>38-64</t>
  </si>
  <si>
    <t>37 BIRCH ST</t>
  </si>
  <si>
    <t>KEARINS MARK F</t>
  </si>
  <si>
    <t>38//64//</t>
  </si>
  <si>
    <t>18-1008A</t>
  </si>
  <si>
    <t>96 GREAT NECK RD</t>
  </si>
  <si>
    <t>TOSI ALLEN M</t>
  </si>
  <si>
    <t>18//1008/A/</t>
  </si>
  <si>
    <t>38-153</t>
  </si>
  <si>
    <t>32 CHESTNUT ST</t>
  </si>
  <si>
    <t>BESSE ROBERT W</t>
  </si>
  <si>
    <t>38//153//</t>
  </si>
  <si>
    <t>57-41</t>
  </si>
  <si>
    <t>14 PARKER DR</t>
  </si>
  <si>
    <t>QUARANTO GUST C</t>
  </si>
  <si>
    <t>57//41//</t>
  </si>
  <si>
    <t>38-196</t>
  </si>
  <si>
    <t>22 DATEWOOD ST</t>
  </si>
  <si>
    <t>JOHNSON TERI</t>
  </si>
  <si>
    <t>38//196//</t>
  </si>
  <si>
    <t>57-134</t>
  </si>
  <si>
    <t>26 TERRY LN</t>
  </si>
  <si>
    <t>HATCH ANITA</t>
  </si>
  <si>
    <t>57//134//</t>
  </si>
  <si>
    <t>50F-158A</t>
  </si>
  <si>
    <t>50/F/158/A/</t>
  </si>
  <si>
    <t>49-B4</t>
  </si>
  <si>
    <t>3 STEPHEN AVE</t>
  </si>
  <si>
    <t>PAGANO FRANK &amp; CATINA</t>
  </si>
  <si>
    <t>49//B4//</t>
  </si>
  <si>
    <t>57-85</t>
  </si>
  <si>
    <t>23 TERRY LN</t>
  </si>
  <si>
    <t>EDWARDS PATRICIA</t>
  </si>
  <si>
    <t>57//85//</t>
  </si>
  <si>
    <t>38-47</t>
  </si>
  <si>
    <t>42 ASH ST</t>
  </si>
  <si>
    <t>DEVEAU CHARLES P</t>
  </si>
  <si>
    <t>38//47//</t>
  </si>
  <si>
    <t>49-S233</t>
  </si>
  <si>
    <t>5 IRENE AVE</t>
  </si>
  <si>
    <t>RAWJI MOEZ &amp; CARVALHO MARIA</t>
  </si>
  <si>
    <t>49//S233//</t>
  </si>
  <si>
    <t>38-236</t>
  </si>
  <si>
    <t>15 FIR ST</t>
  </si>
  <si>
    <t>MOHR WARREN</t>
  </si>
  <si>
    <t>38//236//</t>
  </si>
  <si>
    <t>55-L8</t>
  </si>
  <si>
    <t>20 LYNNE RD</t>
  </si>
  <si>
    <t>COSTA GILBERT M</t>
  </si>
  <si>
    <t>55//L8//</t>
  </si>
  <si>
    <t>38-298</t>
  </si>
  <si>
    <t>8 GARDONIA ST</t>
  </si>
  <si>
    <t>GILLIS DAVID J</t>
  </si>
  <si>
    <t>38//298//</t>
  </si>
  <si>
    <t>38-307</t>
  </si>
  <si>
    <t>3 HAZEL ST</t>
  </si>
  <si>
    <t>SEDERBERG JOHN H</t>
  </si>
  <si>
    <t>38//307//</t>
  </si>
  <si>
    <t>38-320</t>
  </si>
  <si>
    <t>8 PARKWOOD DR</t>
  </si>
  <si>
    <t>JEFFERSON G RAYMOND</t>
  </si>
  <si>
    <t>38//320//</t>
  </si>
  <si>
    <t>38-118</t>
  </si>
  <si>
    <t>26 BIRCH ST</t>
  </si>
  <si>
    <t>LEARY DORIS D</t>
  </si>
  <si>
    <t>38//118//</t>
  </si>
  <si>
    <t>38-170</t>
  </si>
  <si>
    <t>16 TEAKWOOD AVE</t>
  </si>
  <si>
    <t>LANGLEY PETER</t>
  </si>
  <si>
    <t>38//170//</t>
  </si>
  <si>
    <t>38-125</t>
  </si>
  <si>
    <t>27 CHESTNUT ST</t>
  </si>
  <si>
    <t>ALLEN CHERIE R</t>
  </si>
  <si>
    <t>38//125//</t>
  </si>
  <si>
    <t>57-146</t>
  </si>
  <si>
    <t>3 DENNIS LN</t>
  </si>
  <si>
    <t>GLODDY RONALD V</t>
  </si>
  <si>
    <t>57//146//</t>
  </si>
  <si>
    <t>49-S237</t>
  </si>
  <si>
    <t>100 SWIFTS BCH RD</t>
  </si>
  <si>
    <t>SCHOEN WALTER O</t>
  </si>
  <si>
    <t>49//S237//</t>
  </si>
  <si>
    <t>40-1003C</t>
  </si>
  <si>
    <t>9 CROOKED RIVER RD</t>
  </si>
  <si>
    <t>CAMANDONA KAREN L</t>
  </si>
  <si>
    <t>40//1003/C/</t>
  </si>
  <si>
    <t>38-202</t>
  </si>
  <si>
    <t>23 ELMWOOD ST</t>
  </si>
  <si>
    <t>DEE NORMAN E ET UX</t>
  </si>
  <si>
    <t>38//202//</t>
  </si>
  <si>
    <t>38-234</t>
  </si>
  <si>
    <t>24 ELMWOOD ST</t>
  </si>
  <si>
    <t>FERNANDES MICHELLE M</t>
  </si>
  <si>
    <t>38//234//</t>
  </si>
  <si>
    <t>57-74</t>
  </si>
  <si>
    <t>21 TERRY LN</t>
  </si>
  <si>
    <t>57//74//</t>
  </si>
  <si>
    <t>55-L7</t>
  </si>
  <si>
    <t>23 LYNNE RD</t>
  </si>
  <si>
    <t>TOLLE DAVID D</t>
  </si>
  <si>
    <t>55//L7//</t>
  </si>
  <si>
    <t>38-25B</t>
  </si>
  <si>
    <t>35 ASH ST</t>
  </si>
  <si>
    <t>COX DANIEL W &amp; JOHN C</t>
  </si>
  <si>
    <t>38//25/B/</t>
  </si>
  <si>
    <t>38-63</t>
  </si>
  <si>
    <t>35 BIRCH ST</t>
  </si>
  <si>
    <t>HURLEY CAROL A</t>
  </si>
  <si>
    <t>38//63//</t>
  </si>
  <si>
    <t>55-1</t>
  </si>
  <si>
    <t>103 SWIFTS BCH RD</t>
  </si>
  <si>
    <t>MELBERG ARTHUR E JR</t>
  </si>
  <si>
    <t>55//1//</t>
  </si>
  <si>
    <t>49-S205</t>
  </si>
  <si>
    <t>14 BROAD MARSH AVE</t>
  </si>
  <si>
    <t>HILTZ JAMES R</t>
  </si>
  <si>
    <t>49//S205//</t>
  </si>
  <si>
    <t>38-272</t>
  </si>
  <si>
    <t>16 FIR ST</t>
  </si>
  <si>
    <t>CRABB RAY S</t>
  </si>
  <si>
    <t>38//272//</t>
  </si>
  <si>
    <t>57-154</t>
  </si>
  <si>
    <t>16 CAMARDO DR</t>
  </si>
  <si>
    <t>BUNTING DARLENE M</t>
  </si>
  <si>
    <t>57//154//</t>
  </si>
  <si>
    <t>18-1007</t>
  </si>
  <si>
    <t>94 GREAT NECK RD</t>
  </si>
  <si>
    <t>18//1007//</t>
  </si>
  <si>
    <t>38-288</t>
  </si>
  <si>
    <t>9 GARDONIA ST</t>
  </si>
  <si>
    <t>LAGRASTA THOMAS M &amp; KATHLEEN M</t>
  </si>
  <si>
    <t>38//288//</t>
  </si>
  <si>
    <t>50D-480</t>
  </si>
  <si>
    <t>6 WISTERIA LN</t>
  </si>
  <si>
    <t>50/D/480//</t>
  </si>
  <si>
    <t>38-299</t>
  </si>
  <si>
    <t>6 GARDONIA ST</t>
  </si>
  <si>
    <t>ASIAF DAVID &amp; KATHERINE M</t>
  </si>
  <si>
    <t>38//299//</t>
  </si>
  <si>
    <t>38-48B</t>
  </si>
  <si>
    <t>38 ASH ST</t>
  </si>
  <si>
    <t>JONES GREGORY A</t>
  </si>
  <si>
    <t>38//48/B/</t>
  </si>
  <si>
    <t>57-64</t>
  </si>
  <si>
    <t>19 TERRY LN</t>
  </si>
  <si>
    <t>MCWILLIAMS KENT W</t>
  </si>
  <si>
    <t>57//64//</t>
  </si>
  <si>
    <t>38-3</t>
  </si>
  <si>
    <t>84 PARKWOOD DR</t>
  </si>
  <si>
    <t>KILROE JAMES V</t>
  </si>
  <si>
    <t>38//3//</t>
  </si>
  <si>
    <t>38-117</t>
  </si>
  <si>
    <t>24 BIRCH ST</t>
  </si>
  <si>
    <t>MIGNOSA JOSEPH J</t>
  </si>
  <si>
    <t>38//117//</t>
  </si>
  <si>
    <t>38-198</t>
  </si>
  <si>
    <t>18 DATEWOOD ST</t>
  </si>
  <si>
    <t>MACNEIL FREDERICK J</t>
  </si>
  <si>
    <t>38//198//</t>
  </si>
  <si>
    <t>38-169</t>
  </si>
  <si>
    <t>27 DATEWOOD ST</t>
  </si>
  <si>
    <t>RUBESKI HELEN</t>
  </si>
  <si>
    <t>38//169//</t>
  </si>
  <si>
    <t>50F-158B</t>
  </si>
  <si>
    <t>15 BROAD MARSH AVE</t>
  </si>
  <si>
    <t>ROZEN ALBERT F</t>
  </si>
  <si>
    <t>50/F/158/B/</t>
  </si>
  <si>
    <t>49-S281</t>
  </si>
  <si>
    <t>8 IRENE AVE</t>
  </si>
  <si>
    <t>IACOVELLI KATHLEEN M</t>
  </si>
  <si>
    <t>49//S281//</t>
  </si>
  <si>
    <t>40-1002</t>
  </si>
  <si>
    <t>5 CROOKED RIVER RD</t>
  </si>
  <si>
    <t>BRIGHETTI ROBERT TRUSTEE</t>
  </si>
  <si>
    <t>40//1002//</t>
  </si>
  <si>
    <t>38-214</t>
  </si>
  <si>
    <t>30 PARKWOOD DR</t>
  </si>
  <si>
    <t>38//214//</t>
  </si>
  <si>
    <t>38-126</t>
  </si>
  <si>
    <t>38-235</t>
  </si>
  <si>
    <t>22 ELMWOOD ST</t>
  </si>
  <si>
    <t>HOWES ISABELLE A</t>
  </si>
  <si>
    <t>38//235//</t>
  </si>
  <si>
    <t>38-62</t>
  </si>
  <si>
    <t>33 BIRCH ST</t>
  </si>
  <si>
    <t>LINDHOLM EDWARD P</t>
  </si>
  <si>
    <t>38//62//</t>
  </si>
  <si>
    <t>38-261</t>
  </si>
  <si>
    <t>13 FIR ST</t>
  </si>
  <si>
    <t>TRACEY DOROTHY E</t>
  </si>
  <si>
    <t>38//261//</t>
  </si>
  <si>
    <t>55-L9</t>
  </si>
  <si>
    <t>18 LYNNE RD</t>
  </si>
  <si>
    <t>PINKHAM JAMES F</t>
  </si>
  <si>
    <t>55//L9//</t>
  </si>
  <si>
    <t>40-1022</t>
  </si>
  <si>
    <t>40//1022//</t>
  </si>
  <si>
    <t>57-52</t>
  </si>
  <si>
    <t>17 TERRY LN</t>
  </si>
  <si>
    <t>HARTE PATRICK J</t>
  </si>
  <si>
    <t>57//52//</t>
  </si>
  <si>
    <t>57-172</t>
  </si>
  <si>
    <t>21 CAMARDO DR</t>
  </si>
  <si>
    <t>KINSMAN SCOTT A &amp; NEE WALTER P &amp;</t>
  </si>
  <si>
    <t>57//172//</t>
  </si>
  <si>
    <t>40-1003D</t>
  </si>
  <si>
    <t>7 CROOKED RIVER RD</t>
  </si>
  <si>
    <t>TOBIA PIA ROSA LIFE ESTATE</t>
  </si>
  <si>
    <t>40//1003/D/</t>
  </si>
  <si>
    <t>38-201</t>
  </si>
  <si>
    <t>21 ELMWOOD ST</t>
  </si>
  <si>
    <t>HOUGH JOHN A</t>
  </si>
  <si>
    <t>38//201//</t>
  </si>
  <si>
    <t>38-156</t>
  </si>
  <si>
    <t>14 TEAKWOOD AVE</t>
  </si>
  <si>
    <t>FIJUX LOUIS B</t>
  </si>
  <si>
    <t>38//156//</t>
  </si>
  <si>
    <t>55-LOS</t>
  </si>
  <si>
    <t>BEAVER MEADOWS HOMEOWNERS</t>
  </si>
  <si>
    <t>55//LOS//</t>
  </si>
  <si>
    <t>40-1001</t>
  </si>
  <si>
    <t>3 CROOKED RIVER RD</t>
  </si>
  <si>
    <t>GORDON PETER W</t>
  </si>
  <si>
    <t>40//1001//</t>
  </si>
  <si>
    <t>40-1021</t>
  </si>
  <si>
    <t>40//1021//</t>
  </si>
  <si>
    <t>40-1000</t>
  </si>
  <si>
    <t>91 GREAT NECK RD</t>
  </si>
  <si>
    <t>KISSELL LOUISE D</t>
  </si>
  <si>
    <t>40//1000//</t>
  </si>
  <si>
    <t>49-B3</t>
  </si>
  <si>
    <t>5 STEPHEN AVE</t>
  </si>
  <si>
    <t>AREL DONALD N</t>
  </si>
  <si>
    <t>49//B3//</t>
  </si>
  <si>
    <t>18-1043</t>
  </si>
  <si>
    <t>90 GREAT NECK RD</t>
  </si>
  <si>
    <t>VOLPE S &amp; CO INC</t>
  </si>
  <si>
    <t>18//1043//</t>
  </si>
  <si>
    <t>38-116</t>
  </si>
  <si>
    <t>22 BIRCH ST</t>
  </si>
  <si>
    <t>38//116//</t>
  </si>
  <si>
    <t>38-274</t>
  </si>
  <si>
    <t>12 FIR ST</t>
  </si>
  <si>
    <t>ROMANO MICHAEL</t>
  </si>
  <si>
    <t>38//274//</t>
  </si>
  <si>
    <t>38-1020</t>
  </si>
  <si>
    <t>1 HAZEL ST</t>
  </si>
  <si>
    <t>COLLINS MICHAEL A</t>
  </si>
  <si>
    <t>38//1020//</t>
  </si>
  <si>
    <t>38-287</t>
  </si>
  <si>
    <t>7 GARDONIA ST</t>
  </si>
  <si>
    <t>ASIAF DAVID A &amp; KATHERINE M</t>
  </si>
  <si>
    <t>38//287//</t>
  </si>
  <si>
    <t>38-4B</t>
  </si>
  <si>
    <t>80 PARKWOOD DR</t>
  </si>
  <si>
    <t>SMILEY PAUL F</t>
  </si>
  <si>
    <t>38//4/B/</t>
  </si>
  <si>
    <t>38-300</t>
  </si>
  <si>
    <t>2 GARDONIA ST</t>
  </si>
  <si>
    <t>MANNING-HAND DAWN L</t>
  </si>
  <si>
    <t>38//300//</t>
  </si>
  <si>
    <t>57-40</t>
  </si>
  <si>
    <t>15 TERRY LN</t>
  </si>
  <si>
    <t>MALTBY BRADFORD F JR TR</t>
  </si>
  <si>
    <t>57//40//</t>
  </si>
  <si>
    <t>49-S236</t>
  </si>
  <si>
    <t>1 EUNICE AVE</t>
  </si>
  <si>
    <t>ALONGE RAIMONDO</t>
  </si>
  <si>
    <t>49//S236//</t>
  </si>
  <si>
    <t>49-S206</t>
  </si>
  <si>
    <t>16 BROAD MARSH AVE</t>
  </si>
  <si>
    <t>VECCHIOLLA DOROTHY J</t>
  </si>
  <si>
    <t>49//S206//</t>
  </si>
  <si>
    <t>23 CHESTNUT ST</t>
  </si>
  <si>
    <t>ROSSELLI LINDA</t>
  </si>
  <si>
    <t>38//126//</t>
  </si>
  <si>
    <t>38-199</t>
  </si>
  <si>
    <t>16 DATEWOOD ST</t>
  </si>
  <si>
    <t>CREED JOHN B</t>
  </si>
  <si>
    <t>38//199//</t>
  </si>
  <si>
    <t>57-133</t>
  </si>
  <si>
    <t>6 DENNIS LN</t>
  </si>
  <si>
    <t>SOUZA MICHAEL L</t>
  </si>
  <si>
    <t>57//133//</t>
  </si>
  <si>
    <t>57-114</t>
  </si>
  <si>
    <t>24 TERRY LN</t>
  </si>
  <si>
    <t>LACHANCE JUDIANNE M</t>
  </si>
  <si>
    <t>57//114//</t>
  </si>
  <si>
    <t>55-L15</t>
  </si>
  <si>
    <t>7 BACHANT WY</t>
  </si>
  <si>
    <t>RICH DEBORAH M</t>
  </si>
  <si>
    <t>55//L15//</t>
  </si>
  <si>
    <t>38-23B</t>
  </si>
  <si>
    <t>31 ASH ST</t>
  </si>
  <si>
    <t>BULMAN PAUL F</t>
  </si>
  <si>
    <t>38//23/B/</t>
  </si>
  <si>
    <t>38-275A</t>
  </si>
  <si>
    <t>38//275/A/</t>
  </si>
  <si>
    <t>38-260</t>
  </si>
  <si>
    <t>11 FIR ST</t>
  </si>
  <si>
    <t>KISH GRACE E</t>
  </si>
  <si>
    <t>38//260//</t>
  </si>
  <si>
    <t>57-145</t>
  </si>
  <si>
    <t>5 DENNIS LN</t>
  </si>
  <si>
    <t>NASON JOANNA</t>
  </si>
  <si>
    <t>57//145//</t>
  </si>
  <si>
    <t>49-S234</t>
  </si>
  <si>
    <t>3 IRENE AVE</t>
  </si>
  <si>
    <t>HERNANDEZ LINDA G LIFE ESTATE</t>
  </si>
  <si>
    <t>49//S234//</t>
  </si>
  <si>
    <t>38-50</t>
  </si>
  <si>
    <t>34 ASH ST</t>
  </si>
  <si>
    <t>JOSE ROBERT E</t>
  </si>
  <si>
    <t>38//50//</t>
  </si>
  <si>
    <t>38-60</t>
  </si>
  <si>
    <t>29 BIRCH ST</t>
  </si>
  <si>
    <t>RENZI RONALD</t>
  </si>
  <si>
    <t>38//60//</t>
  </si>
  <si>
    <t>38-115</t>
  </si>
  <si>
    <t>20 BIRCH ST</t>
  </si>
  <si>
    <t>BALANO JEREMEY M</t>
  </si>
  <si>
    <t>38//115//</t>
  </si>
  <si>
    <t>38-286</t>
  </si>
  <si>
    <t>5 GARDONIA ST</t>
  </si>
  <si>
    <t>GOODCHILD ELIZABETH D</t>
  </si>
  <si>
    <t>38//286//</t>
  </si>
  <si>
    <t>38-243</t>
  </si>
  <si>
    <t>12 CYPRESS ST</t>
  </si>
  <si>
    <t>38//243//</t>
  </si>
  <si>
    <t>55-2</t>
  </si>
  <si>
    <t>101 SWIFTS BCH RD</t>
  </si>
  <si>
    <t>MEDEIROS SERGIO</t>
  </si>
  <si>
    <t>55//2//</t>
  </si>
  <si>
    <t>38-157B</t>
  </si>
  <si>
    <t>28 CHESTNUT ST</t>
  </si>
  <si>
    <t>LESLIE GEORGE A</t>
  </si>
  <si>
    <t>38//157/B/</t>
  </si>
  <si>
    <t>57-144</t>
  </si>
  <si>
    <t>18 CAMARDO DR</t>
  </si>
  <si>
    <t>FOLEY ALFRED J JR</t>
  </si>
  <si>
    <t>57//144//</t>
  </si>
  <si>
    <t>57-95</t>
  </si>
  <si>
    <t>22 TERRY LN</t>
  </si>
  <si>
    <t>BREAULT LEO H</t>
  </si>
  <si>
    <t>57//95//</t>
  </si>
  <si>
    <t>55-L14</t>
  </si>
  <si>
    <t>5 BACHANT WY</t>
  </si>
  <si>
    <t>GILPIN LEIGH</t>
  </si>
  <si>
    <t>55//L14//</t>
  </si>
  <si>
    <t>38-6</t>
  </si>
  <si>
    <t>78 PARKWOOD DR</t>
  </si>
  <si>
    <t>HALPIN MARY J &amp; ANDERSON JULIE HAL</t>
  </si>
  <si>
    <t>38//6//</t>
  </si>
  <si>
    <t>UNK1462</t>
  </si>
  <si>
    <t>SOLA'S CIRCLE</t>
  </si>
  <si>
    <t>38-200</t>
  </si>
  <si>
    <t>14 DATEWOOD ST</t>
  </si>
  <si>
    <t>KEYES KENNETH G</t>
  </si>
  <si>
    <t>38//200//</t>
  </si>
  <si>
    <t>38-303</t>
  </si>
  <si>
    <t>12 PARKWOOD DR</t>
  </si>
  <si>
    <t>SMITH CHRISTOPHER R</t>
  </si>
  <si>
    <t>38//303//</t>
  </si>
  <si>
    <t>38-1009</t>
  </si>
  <si>
    <t>119 INDIAN NECK RD</t>
  </si>
  <si>
    <t>38//1009//</t>
  </si>
  <si>
    <t>50F-160B</t>
  </si>
  <si>
    <t>21 BROAD MARSH AVE</t>
  </si>
  <si>
    <t>DUSTIN CHARLES A &amp; HELEN M</t>
  </si>
  <si>
    <t>50/F/160/B/</t>
  </si>
  <si>
    <t>57-84</t>
  </si>
  <si>
    <t>20 TERRY LN</t>
  </si>
  <si>
    <t>FINCH ELIZABETH N</t>
  </si>
  <si>
    <t>57//84//</t>
  </si>
  <si>
    <t>49-S282</t>
  </si>
  <si>
    <t>4 STEPHEN AVE</t>
  </si>
  <si>
    <t>FASANO IDA &amp; GENNARO TR OF THE</t>
  </si>
  <si>
    <t>49//S282//</t>
  </si>
  <si>
    <t>38-387</t>
  </si>
  <si>
    <t>1 PARKWOOD DR</t>
  </si>
  <si>
    <t>PASQUANTONIO TERRY J</t>
  </si>
  <si>
    <t>38//387//</t>
  </si>
  <si>
    <t>38-114</t>
  </si>
  <si>
    <t>9 TEAKWOOD AVE</t>
  </si>
  <si>
    <t>COLLINS MARK A</t>
  </si>
  <si>
    <t>38//114//</t>
  </si>
  <si>
    <t>38-1014</t>
  </si>
  <si>
    <t>23 DATEWOOD ST</t>
  </si>
  <si>
    <t>FRATNL ORG</t>
  </si>
  <si>
    <t>38//1014//</t>
  </si>
  <si>
    <t>55-L16</t>
  </si>
  <si>
    <t>8 BACHANT WY</t>
  </si>
  <si>
    <t>ANDRE MARIO A</t>
  </si>
  <si>
    <t>55//L16//</t>
  </si>
  <si>
    <t>38-1017</t>
  </si>
  <si>
    <t>12 DATEWOOD ST</t>
  </si>
  <si>
    <t>38//1017//</t>
  </si>
  <si>
    <t>38-275B</t>
  </si>
  <si>
    <t>6 FIR ST</t>
  </si>
  <si>
    <t>ARSENAULT MARY</t>
  </si>
  <si>
    <t>38//275/B/</t>
  </si>
  <si>
    <t>57-WS29</t>
  </si>
  <si>
    <t>35 NICHOLAS DR</t>
  </si>
  <si>
    <t>GOMES NICOLE D</t>
  </si>
  <si>
    <t>NICHOLAS DR</t>
  </si>
  <si>
    <t>57//WS29//</t>
  </si>
  <si>
    <t>49-S207</t>
  </si>
  <si>
    <t>18 BROAD MARSH AVE</t>
  </si>
  <si>
    <t>VAUDO GIOVANNI</t>
  </si>
  <si>
    <t>49//S207//</t>
  </si>
  <si>
    <t>49-B2</t>
  </si>
  <si>
    <t>7 STEPHEN AVE</t>
  </si>
  <si>
    <t>49//B2//</t>
  </si>
  <si>
    <t>38-244</t>
  </si>
  <si>
    <t>18 ELMWOOD ST</t>
  </si>
  <si>
    <t>PERRY MARY ANN &amp; PERRY KEVIN  JA</t>
  </si>
  <si>
    <t>38//244//</t>
  </si>
  <si>
    <t>38-258</t>
  </si>
  <si>
    <t>5 FIR ST</t>
  </si>
  <si>
    <t>38//258//</t>
  </si>
  <si>
    <t>38-7</t>
  </si>
  <si>
    <t>76 PARKWOOD DR</t>
  </si>
  <si>
    <t>WHALEN THERESA TRUSTEES OF</t>
  </si>
  <si>
    <t>38//7//</t>
  </si>
  <si>
    <t>57-171</t>
  </si>
  <si>
    <t>23 CAMARDO DR</t>
  </si>
  <si>
    <t>SANTAGATE JOSEPH N</t>
  </si>
  <si>
    <t>57//171//</t>
  </si>
  <si>
    <t>38-22</t>
  </si>
  <si>
    <t>27 ASH ST</t>
  </si>
  <si>
    <t>SHEDD HAROLD A</t>
  </si>
  <si>
    <t>38//22//</t>
  </si>
  <si>
    <t>38-285</t>
  </si>
  <si>
    <t>3 GARDONIA ST</t>
  </si>
  <si>
    <t>EVANS PATRICIA A LIFE ESTATE</t>
  </si>
  <si>
    <t>38//285//</t>
  </si>
  <si>
    <t>55-L10</t>
  </si>
  <si>
    <t>16 LYNNE RD</t>
  </si>
  <si>
    <t>BATISTA DINIS C</t>
  </si>
  <si>
    <t>55//L10//</t>
  </si>
  <si>
    <t>57-177</t>
  </si>
  <si>
    <t>18 TERRY LN</t>
  </si>
  <si>
    <t>FRANKLIN MICHAEL D</t>
  </si>
  <si>
    <t>57//177//</t>
  </si>
  <si>
    <t>49-S235</t>
  </si>
  <si>
    <t>3 EUNICE AVE</t>
  </si>
  <si>
    <t>CARDOZA BRANDON K</t>
  </si>
  <si>
    <t>49//S235//</t>
  </si>
  <si>
    <t>49-S280</t>
  </si>
  <si>
    <t>6 IRENE AVE</t>
  </si>
  <si>
    <t>WAYNE DAVID R</t>
  </si>
  <si>
    <t>49//S280//</t>
  </si>
  <si>
    <t>38-302</t>
  </si>
  <si>
    <t>14 PARKWOOD DR</t>
  </si>
  <si>
    <t>HOOD MICHAEL</t>
  </si>
  <si>
    <t>38//302//</t>
  </si>
  <si>
    <t>38-105</t>
  </si>
  <si>
    <t>19 CHESTNUT ST</t>
  </si>
  <si>
    <t>DURAN ELAINE M &amp; DREW MARY P</t>
  </si>
  <si>
    <t>38//105//</t>
  </si>
  <si>
    <t>38-159</t>
  </si>
  <si>
    <t>26 CHESTNUT ST</t>
  </si>
  <si>
    <t>MISTRETTA DONALD</t>
  </si>
  <si>
    <t>38//159//</t>
  </si>
  <si>
    <t>38-58</t>
  </si>
  <si>
    <t>25 BIRCH ST</t>
  </si>
  <si>
    <t>KEARINS HARRY F</t>
  </si>
  <si>
    <t>38//58//</t>
  </si>
  <si>
    <t>38-53</t>
  </si>
  <si>
    <t>30 ASH ST</t>
  </si>
  <si>
    <t>MCSHEA MARY L LIFE ESTATE</t>
  </si>
  <si>
    <t>38//53//</t>
  </si>
  <si>
    <t>57-WS27</t>
  </si>
  <si>
    <t>33 NICHOLAS DR</t>
  </si>
  <si>
    <t>FEID JAMES W</t>
  </si>
  <si>
    <t>57//WS27//</t>
  </si>
  <si>
    <t>55-L6</t>
  </si>
  <si>
    <t>17 LYNNE RD</t>
  </si>
  <si>
    <t>MURPHY LORI</t>
  </si>
  <si>
    <t>55//L6//</t>
  </si>
  <si>
    <t>40-1020</t>
  </si>
  <si>
    <t>40//1020//</t>
  </si>
  <si>
    <t>57-63</t>
  </si>
  <si>
    <t>16 TERRY LN</t>
  </si>
  <si>
    <t>FOWLIE KENNETH N</t>
  </si>
  <si>
    <t>57//63//</t>
  </si>
  <si>
    <t>38-245</t>
  </si>
  <si>
    <t>16 ELMWOOD ST</t>
  </si>
  <si>
    <t>PERRY DOROTHY A &amp; MARY ANN</t>
  </si>
  <si>
    <t>38//245//</t>
  </si>
  <si>
    <t>38-8</t>
  </si>
  <si>
    <t>74 PARKWOOD DR</t>
  </si>
  <si>
    <t>LEHOUILLIER GEORGE R</t>
  </si>
  <si>
    <t>38//8//</t>
  </si>
  <si>
    <t>50F-163</t>
  </si>
  <si>
    <t>23 BROAD MARSH AVE</t>
  </si>
  <si>
    <t>MIELBYE MATTHEW P</t>
  </si>
  <si>
    <t>50/F/163//</t>
  </si>
  <si>
    <t>57-132</t>
  </si>
  <si>
    <t>7 DENNIS LN</t>
  </si>
  <si>
    <t>HACKETT DAVID M</t>
  </si>
  <si>
    <t>57//132//</t>
  </si>
  <si>
    <t>38-278</t>
  </si>
  <si>
    <t>4 FIR ST</t>
  </si>
  <si>
    <t>MARTEL TANYA M</t>
  </si>
  <si>
    <t>38//278//</t>
  </si>
  <si>
    <t>38-226</t>
  </si>
  <si>
    <t>19 ELMWOOD ST</t>
  </si>
  <si>
    <t>MORSE DONALD R</t>
  </si>
  <si>
    <t>38//226//</t>
  </si>
  <si>
    <t>57-113</t>
  </si>
  <si>
    <t>2 SUSANNE CIR</t>
  </si>
  <si>
    <t>KEATING THOMAS TRUSTEE</t>
  </si>
  <si>
    <t>57//113//</t>
  </si>
  <si>
    <t>49-S238</t>
  </si>
  <si>
    <t>98 SWIFTS BCH RD</t>
  </si>
  <si>
    <t>CROWLEY LINDA C</t>
  </si>
  <si>
    <t>49//S238//</t>
  </si>
  <si>
    <t>55-3</t>
  </si>
  <si>
    <t>99 SWIFTS BCH RD</t>
  </si>
  <si>
    <t>SMITH ROY G JR</t>
  </si>
  <si>
    <t>55//3//</t>
  </si>
  <si>
    <t>55-L11</t>
  </si>
  <si>
    <t>14 LYNNE RD</t>
  </si>
  <si>
    <t>LAVOIE ROBERT</t>
  </si>
  <si>
    <t>55//L11//</t>
  </si>
  <si>
    <t>38-385</t>
  </si>
  <si>
    <t>5 PARKWOOD DR</t>
  </si>
  <si>
    <t>VEY KATHRYN G</t>
  </si>
  <si>
    <t>38//385//</t>
  </si>
  <si>
    <t>55-L13</t>
  </si>
  <si>
    <t>3 BACHANT WY</t>
  </si>
  <si>
    <t>MACKINNON ROBERT G</t>
  </si>
  <si>
    <t>55//L13//</t>
  </si>
  <si>
    <t>57-143</t>
  </si>
  <si>
    <t>20 CAMARDO DR</t>
  </si>
  <si>
    <t>OHAYRE PATRICIA</t>
  </si>
  <si>
    <t>57//143//</t>
  </si>
  <si>
    <t>49-S208</t>
  </si>
  <si>
    <t>20 BROAD MARSH AVE</t>
  </si>
  <si>
    <t>CAPOZZOLI LENA</t>
  </si>
  <si>
    <t>49//S208//</t>
  </si>
  <si>
    <t>38-160</t>
  </si>
  <si>
    <t>24 CHESTNUT ST</t>
  </si>
  <si>
    <t>PARKWOOD BEACH ASSOCIATION INC</t>
  </si>
  <si>
    <t>38//160//</t>
  </si>
  <si>
    <t>57-51</t>
  </si>
  <si>
    <t>14 TERRY LN</t>
  </si>
  <si>
    <t>WHITE JAMES M &amp; DIANNE R</t>
  </si>
  <si>
    <t>57//51//</t>
  </si>
  <si>
    <t>57-SC4</t>
  </si>
  <si>
    <t>6 SOLAS CIR</t>
  </si>
  <si>
    <t>WILLIAMS ELIZABETH A</t>
  </si>
  <si>
    <t>57//SC4//</t>
  </si>
  <si>
    <t>38-20</t>
  </si>
  <si>
    <t>23 ASH ST</t>
  </si>
  <si>
    <t>COPPOLA ANTHONY</t>
  </si>
  <si>
    <t>38//20//</t>
  </si>
  <si>
    <t>57-SC2</t>
  </si>
  <si>
    <t>4 SOLAS CIR</t>
  </si>
  <si>
    <t>DEMELO CHRISTINA</t>
  </si>
  <si>
    <t>57//SC2//</t>
  </si>
  <si>
    <t>38-9</t>
  </si>
  <si>
    <t>72 PARKWOOD DR</t>
  </si>
  <si>
    <t>38//9//</t>
  </si>
  <si>
    <t>38-1018</t>
  </si>
  <si>
    <t>0 FIR ST</t>
  </si>
  <si>
    <t>38//1018//</t>
  </si>
  <si>
    <t>57-94</t>
  </si>
  <si>
    <t>4 SUSANNE CIR</t>
  </si>
  <si>
    <t>O'DONNELL PAUL R JR</t>
  </si>
  <si>
    <t>57//94//</t>
  </si>
  <si>
    <t>57-WS34</t>
  </si>
  <si>
    <t>36 NICHOLAS DR</t>
  </si>
  <si>
    <t>ELASSAAD JOSEPH N</t>
  </si>
  <si>
    <t>57//WS34//</t>
  </si>
  <si>
    <t>38-282</t>
  </si>
  <si>
    <t>16 PARKWOOD DR</t>
  </si>
  <si>
    <t>MORRISON CHARLES J</t>
  </si>
  <si>
    <t>38//282//</t>
  </si>
  <si>
    <t>38-225A</t>
  </si>
  <si>
    <t>38//225/A/</t>
  </si>
  <si>
    <t>38-279</t>
  </si>
  <si>
    <t>2 FIR ST</t>
  </si>
  <si>
    <t>BAIERLEIN CAROLYN</t>
  </si>
  <si>
    <t>38//279//</t>
  </si>
  <si>
    <t>38-103</t>
  </si>
  <si>
    <t>16 BIRCH ST</t>
  </si>
  <si>
    <t>DASTOUS ROLAND L</t>
  </si>
  <si>
    <t>38//103//</t>
  </si>
  <si>
    <t>38-57</t>
  </si>
  <si>
    <t>23 BIRCH ST</t>
  </si>
  <si>
    <t>OLEARY JOHN A</t>
  </si>
  <si>
    <t>38//57//</t>
  </si>
  <si>
    <t>UNK1461</t>
  </si>
  <si>
    <t>38-108</t>
  </si>
  <si>
    <t>15 CHESTNUT ST</t>
  </si>
  <si>
    <t>BURKE KEVIN P</t>
  </si>
  <si>
    <t>38//108//</t>
  </si>
  <si>
    <t>49-A1</t>
  </si>
  <si>
    <t>4 IRENE AVE</t>
  </si>
  <si>
    <t>ROSEN JACK M</t>
  </si>
  <si>
    <t>49//A1//</t>
  </si>
  <si>
    <t>38-246</t>
  </si>
  <si>
    <t>12 ELMWOOD ST</t>
  </si>
  <si>
    <t>HICKS CLIFFORD C &amp; ROSE L TRUSTEES</t>
  </si>
  <si>
    <t>38//246//</t>
  </si>
  <si>
    <t>50F-164</t>
  </si>
  <si>
    <t>25 BROAD MARSH AVE</t>
  </si>
  <si>
    <t>WOODS WILLIAM A JR &amp; SELINA JO</t>
  </si>
  <si>
    <t>50/F/164//</t>
  </si>
  <si>
    <t>49-S283</t>
  </si>
  <si>
    <t>6 STEPHEN AVE</t>
  </si>
  <si>
    <t>TUELL IVAN</t>
  </si>
  <si>
    <t>49//S283//</t>
  </si>
  <si>
    <t>38-166</t>
  </si>
  <si>
    <t>19 DATEWOOD ST</t>
  </si>
  <si>
    <t>GINCHES FREDERICK</t>
  </si>
  <si>
    <t>38//166//</t>
  </si>
  <si>
    <t>38-384</t>
  </si>
  <si>
    <t>7 PARKWOOD DR</t>
  </si>
  <si>
    <t>JOHNSON RAYMOND J &amp; CATHERINE E</t>
  </si>
  <si>
    <t>38//384//</t>
  </si>
  <si>
    <t>57-73</t>
  </si>
  <si>
    <t>8 SUSANNE CIR</t>
  </si>
  <si>
    <t>PACHECO LISA M</t>
  </si>
  <si>
    <t>57//73//</t>
  </si>
  <si>
    <t>57-170</t>
  </si>
  <si>
    <t>25 CAMARDO DR</t>
  </si>
  <si>
    <t>KIMBALL ARTHUR G</t>
  </si>
  <si>
    <t>57//170//</t>
  </si>
  <si>
    <t>57-WS25</t>
  </si>
  <si>
    <t>31 NICHOLAS DR</t>
  </si>
  <si>
    <t>BARRY KRISTIAN E</t>
  </si>
  <si>
    <t>57//WS25//</t>
  </si>
  <si>
    <t>38-54</t>
  </si>
  <si>
    <t>28 ASH ST</t>
  </si>
  <si>
    <t>CRONIN WALTER L</t>
  </si>
  <si>
    <t>38//54//</t>
  </si>
  <si>
    <t>57-83</t>
  </si>
  <si>
    <t>6 SUSANNE CIR</t>
  </si>
  <si>
    <t>RICHARD ROBERT C</t>
  </si>
  <si>
    <t>57//83//</t>
  </si>
  <si>
    <t>49-S209</t>
  </si>
  <si>
    <t>22 BROAD MARSH AVE</t>
  </si>
  <si>
    <t>RAGUSA ROBERT R JR</t>
  </si>
  <si>
    <t>49//S209//</t>
  </si>
  <si>
    <t>38-161B</t>
  </si>
  <si>
    <t>20 CHESTNUT ST</t>
  </si>
  <si>
    <t>RESENDES JOSE F</t>
  </si>
  <si>
    <t>38//161/B/</t>
  </si>
  <si>
    <t>38-224</t>
  </si>
  <si>
    <t>15 ELMWOOD ST</t>
  </si>
  <si>
    <t>SEVENE LINDA M</t>
  </si>
  <si>
    <t>38//224//</t>
  </si>
  <si>
    <t>55-L5</t>
  </si>
  <si>
    <t>15 LYNNE RD</t>
  </si>
  <si>
    <t>OBRIEN JOHN D</t>
  </si>
  <si>
    <t>55//L5//</t>
  </si>
  <si>
    <t>49-S252</t>
  </si>
  <si>
    <t>2 EUNICE AVE</t>
  </si>
  <si>
    <t>CHINAPPI COSMO</t>
  </si>
  <si>
    <t>49//S252//</t>
  </si>
  <si>
    <t>55-L17</t>
  </si>
  <si>
    <t>6 BACHANT WY</t>
  </si>
  <si>
    <t>MACKEIWICZ BENEDICT J III</t>
  </si>
  <si>
    <t>55//L17//</t>
  </si>
  <si>
    <t>38-19</t>
  </si>
  <si>
    <t>21 ASH ST</t>
  </si>
  <si>
    <t>GALLAGHER KERRI A</t>
  </si>
  <si>
    <t>38//19//</t>
  </si>
  <si>
    <t>46A-1-1000</t>
  </si>
  <si>
    <t>0 PINEHURST DR  OFF</t>
  </si>
  <si>
    <t>PINEHURST BEACH ASSOCIATION</t>
  </si>
  <si>
    <t>46/A1/1000//</t>
  </si>
  <si>
    <t>38-10</t>
  </si>
  <si>
    <t>70 PARKWOOD DR</t>
  </si>
  <si>
    <t>CAMERON PHILIP E TRUSTEE OF</t>
  </si>
  <si>
    <t>38//10//</t>
  </si>
  <si>
    <t>38-383</t>
  </si>
  <si>
    <t>9 PARKWOOD DR</t>
  </si>
  <si>
    <t>COMPARETTI PAUL I</t>
  </si>
  <si>
    <t>38//383//</t>
  </si>
  <si>
    <t>50F-165</t>
  </si>
  <si>
    <t>27 BROAD MARSH AVE</t>
  </si>
  <si>
    <t>CRONAN JAMES E JR &amp; JULIE L</t>
  </si>
  <si>
    <t>50/F/165//</t>
  </si>
  <si>
    <t>55-L12</t>
  </si>
  <si>
    <t>12 LYNNE RD</t>
  </si>
  <si>
    <t>DOMENICUCCI MARK</t>
  </si>
  <si>
    <t>55//L12//</t>
  </si>
  <si>
    <t>38-208</t>
  </si>
  <si>
    <t>10 DATEWOOD ST</t>
  </si>
  <si>
    <t>GREENE JOHN J</t>
  </si>
  <si>
    <t>38//208//</t>
  </si>
  <si>
    <t>40-1012</t>
  </si>
  <si>
    <t>40//1012//</t>
  </si>
  <si>
    <t>57-131</t>
  </si>
  <si>
    <t>9 DENNIS LN</t>
  </si>
  <si>
    <t>RUSSELL JACKIE L</t>
  </si>
  <si>
    <t>57//131//</t>
  </si>
  <si>
    <t>38-257</t>
  </si>
  <si>
    <t>3 FIR ST</t>
  </si>
  <si>
    <t>MOORE JUDITH M</t>
  </si>
  <si>
    <t>38//257//</t>
  </si>
  <si>
    <t>57-50</t>
  </si>
  <si>
    <t>12 TERRY LN</t>
  </si>
  <si>
    <t>HAYWARD SCOTT</t>
  </si>
  <si>
    <t>57//50//</t>
  </si>
  <si>
    <t>49-S253</t>
  </si>
  <si>
    <t>2 IRENE AVE</t>
  </si>
  <si>
    <t>49//S253//</t>
  </si>
  <si>
    <t>57-62</t>
  </si>
  <si>
    <t>10 SUSANNE CIR</t>
  </si>
  <si>
    <t>PERRUZZI CAROLYN M</t>
  </si>
  <si>
    <t>57//62//</t>
  </si>
  <si>
    <t>38-280</t>
  </si>
  <si>
    <t>20 PARKWOOD DR</t>
  </si>
  <si>
    <t>SULLIVAN JACQUELINE</t>
  </si>
  <si>
    <t>38//280//</t>
  </si>
  <si>
    <t>38-101</t>
  </si>
  <si>
    <t>12 BIRCH ST</t>
  </si>
  <si>
    <t>SIMS MICHELE A</t>
  </si>
  <si>
    <t>38//101//</t>
  </si>
  <si>
    <t>57-WS32</t>
  </si>
  <si>
    <t>34 NICHOLAS DR</t>
  </si>
  <si>
    <t>AKINS PATRICIA ET ALS TRUSTEES</t>
  </si>
  <si>
    <t>57//WS32//</t>
  </si>
  <si>
    <t>57-142</t>
  </si>
  <si>
    <t>22 CAMARDO DR</t>
  </si>
  <si>
    <t>SHEEN PAMELA M</t>
  </si>
  <si>
    <t>57//142//</t>
  </si>
  <si>
    <t>38-90</t>
  </si>
  <si>
    <t>8 TEAKWOOD AVE</t>
  </si>
  <si>
    <t>DONNELLY RITA C</t>
  </si>
  <si>
    <t>38//90//</t>
  </si>
  <si>
    <t>55-4</t>
  </si>
  <si>
    <t>97 SWIFTS BCH RD</t>
  </si>
  <si>
    <t>VOSS ROBERT D</t>
  </si>
  <si>
    <t>55//4//</t>
  </si>
  <si>
    <t>38-110</t>
  </si>
  <si>
    <t>11 CHESTNUT ST</t>
  </si>
  <si>
    <t>AHERN KATHLEEN DECOUTO</t>
  </si>
  <si>
    <t>38//110//</t>
  </si>
  <si>
    <t>38-18</t>
  </si>
  <si>
    <t>19 ASH ST</t>
  </si>
  <si>
    <t>HUDSON MEGHAN M TR ASH STREET</t>
  </si>
  <si>
    <t>38//18//</t>
  </si>
  <si>
    <t>38-223</t>
  </si>
  <si>
    <t>13 ELMWOOD ST</t>
  </si>
  <si>
    <t>PIKE CLAYTON TRUSTEE OF PIKE</t>
  </si>
  <si>
    <t>38//223//</t>
  </si>
  <si>
    <t>38-248</t>
  </si>
  <si>
    <t>6 ELMWOOD ST</t>
  </si>
  <si>
    <t>TROUT MILDRED E</t>
  </si>
  <si>
    <t>38//248//</t>
  </si>
  <si>
    <t>49-S239</t>
  </si>
  <si>
    <t>96 SWIFTS BCH RD</t>
  </si>
  <si>
    <t>49//S239//</t>
  </si>
  <si>
    <t>55-L18</t>
  </si>
  <si>
    <t>4 BACHANT WY</t>
  </si>
  <si>
    <t>LAFRANCOIS KEITH A</t>
  </si>
  <si>
    <t>55//L18//</t>
  </si>
  <si>
    <t>38-163</t>
  </si>
  <si>
    <t>16 CHESTNUT ST</t>
  </si>
  <si>
    <t>HERMANSON RONALD E LIFE ESTATE</t>
  </si>
  <si>
    <t>38//163//</t>
  </si>
  <si>
    <t>49-S284</t>
  </si>
  <si>
    <t>8 STEPHEN AVE</t>
  </si>
  <si>
    <t>CHECKMAN MICHAEL TRUSTEE</t>
  </si>
  <si>
    <t>49//S284//</t>
  </si>
  <si>
    <t>38-256</t>
  </si>
  <si>
    <t>1 FIR ST</t>
  </si>
  <si>
    <t>VANDENBULCKE SCOTT S</t>
  </si>
  <si>
    <t>38//256//</t>
  </si>
  <si>
    <t>50F-166</t>
  </si>
  <si>
    <t>29 BROAD MARSH AVE</t>
  </si>
  <si>
    <t>HOLMES LAURIE A</t>
  </si>
  <si>
    <t>50/F/166//</t>
  </si>
  <si>
    <t>38-12</t>
  </si>
  <si>
    <t>66 PARKWOOD DR</t>
  </si>
  <si>
    <t>DOWJAT MARY H</t>
  </si>
  <si>
    <t>38//12//</t>
  </si>
  <si>
    <t>55-L4</t>
  </si>
  <si>
    <t>13 LYNNE RD</t>
  </si>
  <si>
    <t>TAVARES ARTHUR P</t>
  </si>
  <si>
    <t>55//L4//</t>
  </si>
  <si>
    <t>49-S210</t>
  </si>
  <si>
    <t>24 BROAD MARSH AVE</t>
  </si>
  <si>
    <t>BOLMANT RICHARD</t>
  </si>
  <si>
    <t>49//S210//</t>
  </si>
  <si>
    <t>38-222</t>
  </si>
  <si>
    <t>11 ELMWOOD ST</t>
  </si>
  <si>
    <t>GOLDEN KRISTIN L TRUSTEE</t>
  </si>
  <si>
    <t>38//222//</t>
  </si>
  <si>
    <t>38-17</t>
  </si>
  <si>
    <t>17 ASH ST</t>
  </si>
  <si>
    <t>MULHERN PETER J</t>
  </si>
  <si>
    <t>38//17//</t>
  </si>
  <si>
    <t>57-169</t>
  </si>
  <si>
    <t>27 CAMARDO DR</t>
  </si>
  <si>
    <t>LOCKYER RODNEY J</t>
  </si>
  <si>
    <t>57//169//</t>
  </si>
  <si>
    <t>57-WS30</t>
  </si>
  <si>
    <t>32 NICHOLAS DR</t>
  </si>
  <si>
    <t>57//WS30//</t>
  </si>
  <si>
    <t>46A-1-50</t>
  </si>
  <si>
    <t>114 PINEHURST DR</t>
  </si>
  <si>
    <t>SARSON JOHN A ET ALS TRUSTEES</t>
  </si>
  <si>
    <t>46/A1/50//</t>
  </si>
  <si>
    <t>38-211</t>
  </si>
  <si>
    <t>8 DATEWOOD ST</t>
  </si>
  <si>
    <t>DATEWOOD REALTY LLC</t>
  </si>
  <si>
    <t>38//211//</t>
  </si>
  <si>
    <t>46A-1-49</t>
  </si>
  <si>
    <t>110 PINEHURST DR</t>
  </si>
  <si>
    <t>MARINUCCI SHEILA</t>
  </si>
  <si>
    <t>46/A1/49//</t>
  </si>
  <si>
    <t>38-380</t>
  </si>
  <si>
    <t>13 PARKWOOD DR</t>
  </si>
  <si>
    <t>MURPHY JAMES B</t>
  </si>
  <si>
    <t>38//380//</t>
  </si>
  <si>
    <t>40-1017</t>
  </si>
  <si>
    <t>118 INDIAN NECK RD</t>
  </si>
  <si>
    <t>40//1017//</t>
  </si>
  <si>
    <t>38-67</t>
  </si>
  <si>
    <t>22 ASH ST</t>
  </si>
  <si>
    <t>DONAHUE EDWARD T</t>
  </si>
  <si>
    <t>38//67//</t>
  </si>
  <si>
    <t>38-111</t>
  </si>
  <si>
    <t>9 CHESTNUT ST</t>
  </si>
  <si>
    <t>38//111//</t>
  </si>
  <si>
    <t>46A-1-52</t>
  </si>
  <si>
    <t>116 PINEHURST DR</t>
  </si>
  <si>
    <t>SINGLETARY DAVID W</t>
  </si>
  <si>
    <t>46/A1/52//</t>
  </si>
  <si>
    <t>38-13</t>
  </si>
  <si>
    <t>64 PARKWOOD DR</t>
  </si>
  <si>
    <t>MCCARTHY FRANCIS X</t>
  </si>
  <si>
    <t>38//13//</t>
  </si>
  <si>
    <t>46A-1-48</t>
  </si>
  <si>
    <t>108 PINEHURST DR</t>
  </si>
  <si>
    <t>CUNNINGHAM BRIDGET</t>
  </si>
  <si>
    <t>46/A1/48//</t>
  </si>
  <si>
    <t>38-188</t>
  </si>
  <si>
    <t>17 DATEWOOD ST</t>
  </si>
  <si>
    <t>GERIBO WALTER</t>
  </si>
  <si>
    <t>38//188//</t>
  </si>
  <si>
    <t>57-112</t>
  </si>
  <si>
    <t>1 SUSANNE CIR</t>
  </si>
  <si>
    <t>HARDING JEAN R</t>
  </si>
  <si>
    <t>57//112//</t>
  </si>
  <si>
    <t>49-S251</t>
  </si>
  <si>
    <t>4 EUNICE AVE</t>
  </si>
  <si>
    <t>49//S251//</t>
  </si>
  <si>
    <t>38-251</t>
  </si>
  <si>
    <t>4 ELMWOOD ST</t>
  </si>
  <si>
    <t>COLARUSSO LEOPOLD</t>
  </si>
  <si>
    <t>38//251//</t>
  </si>
  <si>
    <t>46A-1-47</t>
  </si>
  <si>
    <t>106 PINEHURST DR</t>
  </si>
  <si>
    <t>HANSON DONNA M</t>
  </si>
  <si>
    <t>46/A1/47//</t>
  </si>
  <si>
    <t>57-130</t>
  </si>
  <si>
    <t>11 DENNIS LN</t>
  </si>
  <si>
    <t>BRADY JOAN V</t>
  </si>
  <si>
    <t>57//130//</t>
  </si>
  <si>
    <t>49-S211</t>
  </si>
  <si>
    <t>26 BROAD MARSH AVE</t>
  </si>
  <si>
    <t>CRONAN JAMES E JR</t>
  </si>
  <si>
    <t>49//S211//</t>
  </si>
  <si>
    <t>38-88</t>
  </si>
  <si>
    <t>21 BIRCH ST</t>
  </si>
  <si>
    <t>GAMMONS KEVIN T TRUSTEE OF THE</t>
  </si>
  <si>
    <t>38//88//</t>
  </si>
  <si>
    <t>50F-167B</t>
  </si>
  <si>
    <t>31 BROAD MARSH AVE</t>
  </si>
  <si>
    <t>FREITAS KIM N</t>
  </si>
  <si>
    <t>50/F/167/B/</t>
  </si>
  <si>
    <t>38-98</t>
  </si>
  <si>
    <t>6 BIRCH ST</t>
  </si>
  <si>
    <t>CLARK PAULA J</t>
  </si>
  <si>
    <t>38//98//</t>
  </si>
  <si>
    <t>38-16</t>
  </si>
  <si>
    <t>15 ASH ST</t>
  </si>
  <si>
    <t>BURKE DEBRA L</t>
  </si>
  <si>
    <t>38//16//</t>
  </si>
  <si>
    <t>57-WS28</t>
  </si>
  <si>
    <t>30 NICHOLAS DR</t>
  </si>
  <si>
    <t>57//WS28//</t>
  </si>
  <si>
    <t>46A-1-45</t>
  </si>
  <si>
    <t>100 PINEHURST DR</t>
  </si>
  <si>
    <t>SILVERMAN JOYCE G</t>
  </si>
  <si>
    <t>46/A1/45//</t>
  </si>
  <si>
    <t>38-221</t>
  </si>
  <si>
    <t>7 ELMWOOD ST</t>
  </si>
  <si>
    <t>38//221//</t>
  </si>
  <si>
    <t>46A-1-53</t>
  </si>
  <si>
    <t>TARKANIAN HIGAS</t>
  </si>
  <si>
    <t>46/A1/53//</t>
  </si>
  <si>
    <t>38-253</t>
  </si>
  <si>
    <t>24 PARKWOOD DR</t>
  </si>
  <si>
    <t>FARIA ROBERT W</t>
  </si>
  <si>
    <t>38//253//</t>
  </si>
  <si>
    <t>55-L19</t>
  </si>
  <si>
    <t>10 LYNNE RD</t>
  </si>
  <si>
    <t>LEAL MANUEL A</t>
  </si>
  <si>
    <t>55//L19//</t>
  </si>
  <si>
    <t>38-112</t>
  </si>
  <si>
    <t>7 CHESTNUT ST</t>
  </si>
  <si>
    <t>VEAZIE ROSEMARY</t>
  </si>
  <si>
    <t>38//112//</t>
  </si>
  <si>
    <t>57-141</t>
  </si>
  <si>
    <t>24 CAMARDO DR</t>
  </si>
  <si>
    <t>EWING THOMAS R JR</t>
  </si>
  <si>
    <t>57//141//</t>
  </si>
  <si>
    <t>All Public,Septic</t>
  </si>
  <si>
    <t>57-WS23</t>
  </si>
  <si>
    <t>29 NICHOLAS DR</t>
  </si>
  <si>
    <t>BAPTISTA ROBERTA A</t>
  </si>
  <si>
    <t>57//WS23//</t>
  </si>
  <si>
    <t>57-93</t>
  </si>
  <si>
    <t>3 SUSANNE CIR</t>
  </si>
  <si>
    <t>WILCOX STEVEN P</t>
  </si>
  <si>
    <t>57//93//</t>
  </si>
  <si>
    <t>46A-1-46</t>
  </si>
  <si>
    <t>104 PINEHURST DR</t>
  </si>
  <si>
    <t>SHERIDAN PHILIP H TR OF THE</t>
  </si>
  <si>
    <t>46/A1/46//</t>
  </si>
  <si>
    <t>55-5</t>
  </si>
  <si>
    <t>95 SWIFTS BCH RD</t>
  </si>
  <si>
    <t>PINHEIRO JOSE</t>
  </si>
  <si>
    <t>55//5//</t>
  </si>
  <si>
    <t>49-S285</t>
  </si>
  <si>
    <t>10 STEPHEN AVE</t>
  </si>
  <si>
    <t>FERRIS RICHARD S SR &amp; MARIE</t>
  </si>
  <si>
    <t>49//S285//</t>
  </si>
  <si>
    <t>38-171</t>
  </si>
  <si>
    <t>14 CHESTNUT ST</t>
  </si>
  <si>
    <t>ANDERSON DIANNE</t>
  </si>
  <si>
    <t>38//171//</t>
  </si>
  <si>
    <t>46A-1-54</t>
  </si>
  <si>
    <t>118 PINEHURST DR</t>
  </si>
  <si>
    <t>46/A1/54//</t>
  </si>
  <si>
    <t>49-1</t>
  </si>
  <si>
    <t>1 CANNONBERRY WAY</t>
  </si>
  <si>
    <t>SILVA RICARDO M</t>
  </si>
  <si>
    <t>49//1//</t>
  </si>
  <si>
    <t>49-S240</t>
  </si>
  <si>
    <t>94 SWIFTS BCH RD</t>
  </si>
  <si>
    <t>COOPER GERARD J</t>
  </si>
  <si>
    <t>49//S240//</t>
  </si>
  <si>
    <t>55-1013</t>
  </si>
  <si>
    <t>NSTAR ELECTRIC COMPANY</t>
  </si>
  <si>
    <t>ELECSUBSTA  MDL-00</t>
  </si>
  <si>
    <t>55//1013//</t>
  </si>
  <si>
    <t>55-L22</t>
  </si>
  <si>
    <t>9 LYNNE RD</t>
  </si>
  <si>
    <t>55//L22//</t>
  </si>
  <si>
    <t>49-S212</t>
  </si>
  <si>
    <t>28 BROAD MARSH AVE</t>
  </si>
  <si>
    <t>DEBELLA JOHN &amp; SUE M</t>
  </si>
  <si>
    <t>49//S212//</t>
  </si>
  <si>
    <t>46A-1-44</t>
  </si>
  <si>
    <t>98 PINEHURST DR</t>
  </si>
  <si>
    <t>HOLLIS RICHARD</t>
  </si>
  <si>
    <t>46/A1/44//</t>
  </si>
  <si>
    <t>38-14</t>
  </si>
  <si>
    <t>62 PARKWOOD DR</t>
  </si>
  <si>
    <t>SHEEHAN DANIEL</t>
  </si>
  <si>
    <t>38//14//</t>
  </si>
  <si>
    <t>57-61</t>
  </si>
  <si>
    <t>7 SUSANNE CIR</t>
  </si>
  <si>
    <t>WAGNER DONALD L</t>
  </si>
  <si>
    <t>57//61//</t>
  </si>
  <si>
    <t>38-379</t>
  </si>
  <si>
    <t>17 PARKWOOD DR</t>
  </si>
  <si>
    <t>38//379//</t>
  </si>
  <si>
    <t>38-113</t>
  </si>
  <si>
    <t>5 CHESTNUT ST</t>
  </si>
  <si>
    <t>BILLOTTE MAUREEN S</t>
  </si>
  <si>
    <t>BILLOTTE JAMES R</t>
  </si>
  <si>
    <t>38//113//</t>
  </si>
  <si>
    <t>57-SC3</t>
  </si>
  <si>
    <t>5 SOLAS CIR</t>
  </si>
  <si>
    <t>FINNI DOROTHY</t>
  </si>
  <si>
    <t>57//SC3//</t>
  </si>
  <si>
    <t>38-1016</t>
  </si>
  <si>
    <t>6 DATEWOOD ST</t>
  </si>
  <si>
    <t>38//1016//</t>
  </si>
  <si>
    <t>57-168</t>
  </si>
  <si>
    <t>29 CAMARDO DR</t>
  </si>
  <si>
    <t>MCMORROW DAVID E JR</t>
  </si>
  <si>
    <t>57//168//</t>
  </si>
  <si>
    <t>57-WS26</t>
  </si>
  <si>
    <t>28 NICHOLAS DR</t>
  </si>
  <si>
    <t>ANDREWS REBECCA</t>
  </si>
  <si>
    <t>57//WS26//</t>
  </si>
  <si>
    <t>46A-1-55</t>
  </si>
  <si>
    <t>120 PINEHURST DR</t>
  </si>
  <si>
    <t>46/A1/55//</t>
  </si>
  <si>
    <t>55-L20</t>
  </si>
  <si>
    <t>8 LYNNE RD</t>
  </si>
  <si>
    <t>CARETTI NADIA</t>
  </si>
  <si>
    <t>55//L20//</t>
  </si>
  <si>
    <t>38-85</t>
  </si>
  <si>
    <t>13 BIRCH ST</t>
  </si>
  <si>
    <t>38//85//</t>
  </si>
  <si>
    <t>46A-1-114A</t>
  </si>
  <si>
    <t>97 PINEHURST DR</t>
  </si>
  <si>
    <t>MACKIEWICZ BENJAMIN J JR</t>
  </si>
  <si>
    <t>46/A1/114/A/</t>
  </si>
  <si>
    <t>38-185</t>
  </si>
  <si>
    <t>13 DATEWOOD ST</t>
  </si>
  <si>
    <t>JABLONOWSKA MAGDALENA T</t>
  </si>
  <si>
    <t>38//185//</t>
  </si>
  <si>
    <t>57-SC1</t>
  </si>
  <si>
    <t>3 SOLAS CIR</t>
  </si>
  <si>
    <t>MIRICK LAURENCE F JR</t>
  </si>
  <si>
    <t>57//SC1//</t>
  </si>
  <si>
    <t>38-252</t>
  </si>
  <si>
    <t>2 ELMWOOD ST</t>
  </si>
  <si>
    <t>BENSON WARREN E JR</t>
  </si>
  <si>
    <t>38//252//</t>
  </si>
  <si>
    <t>38-1019</t>
  </si>
  <si>
    <t>38//1019//</t>
  </si>
  <si>
    <t>57-82</t>
  </si>
  <si>
    <t>11 DANGELO RD</t>
  </si>
  <si>
    <t>HOLD EM REALTY LLC</t>
  </si>
  <si>
    <t>57//82//</t>
  </si>
  <si>
    <t>38-218</t>
  </si>
  <si>
    <t>1 ELMWOOD ST</t>
  </si>
  <si>
    <t>MALONEY FRANCIS W JR</t>
  </si>
  <si>
    <t>38//218//</t>
  </si>
  <si>
    <t>38-172</t>
  </si>
  <si>
    <t>12 CHESTNUT ST</t>
  </si>
  <si>
    <t>ORCUTT LAURA A EXECUTRIX</t>
  </si>
  <si>
    <t>38//172//</t>
  </si>
  <si>
    <t>46A-1-56</t>
  </si>
  <si>
    <t>122 PINEHURST DR</t>
  </si>
  <si>
    <t>RICHARDSON CARLETON A</t>
  </si>
  <si>
    <t>46/A1/56//</t>
  </si>
  <si>
    <t>57-WS21</t>
  </si>
  <si>
    <t>27 NICHOLAS DR</t>
  </si>
  <si>
    <t>ALVES RONALD</t>
  </si>
  <si>
    <t>57//WS21//</t>
  </si>
  <si>
    <t>57-111</t>
  </si>
  <si>
    <t>12 DENNIS LN</t>
  </si>
  <si>
    <t>LEAVITT FREDERICK</t>
  </si>
  <si>
    <t>57//111//</t>
  </si>
  <si>
    <t>49-S216</t>
  </si>
  <si>
    <t>21 STEPHEN AVE</t>
  </si>
  <si>
    <t>DEBELLA JOHN</t>
  </si>
  <si>
    <t>49//S216//</t>
  </si>
  <si>
    <t>46A-1-43</t>
  </si>
  <si>
    <t>96 PINEHURST DR</t>
  </si>
  <si>
    <t>HOLLIS RICHARD B</t>
  </si>
  <si>
    <t>46/A1/43//</t>
  </si>
  <si>
    <t>38-70</t>
  </si>
  <si>
    <t>16 ASH ST</t>
  </si>
  <si>
    <t>SCHMIDT ANTHONY</t>
  </si>
  <si>
    <t>38//70//</t>
  </si>
  <si>
    <t>38-96</t>
  </si>
  <si>
    <t>4 BIRCH ST</t>
  </si>
  <si>
    <t>ROBERY JUDITH M</t>
  </si>
  <si>
    <t>38//96//</t>
  </si>
  <si>
    <t>57-129</t>
  </si>
  <si>
    <t>13 DENNIS LN</t>
  </si>
  <si>
    <t>SPAIN JAMES F</t>
  </si>
  <si>
    <t>57//129//</t>
  </si>
  <si>
    <t>46A-1-57</t>
  </si>
  <si>
    <t>124 PINEHURST DR</t>
  </si>
  <si>
    <t>LUCIER JOYCE M</t>
  </si>
  <si>
    <t>46/A1/57//</t>
  </si>
  <si>
    <t>49-3</t>
  </si>
  <si>
    <t>5 CANNONBERRY WAY</t>
  </si>
  <si>
    <t>HEAVEY WILLIAM F</t>
  </si>
  <si>
    <t>49//3//</t>
  </si>
  <si>
    <t>46A-1-113A</t>
  </si>
  <si>
    <t>99 PINEHURST DR</t>
  </si>
  <si>
    <t>GONSALVES JULIA A</t>
  </si>
  <si>
    <t>46/A1/113/A/</t>
  </si>
  <si>
    <t>38-378</t>
  </si>
  <si>
    <t>19 PARKWOOD DR</t>
  </si>
  <si>
    <t>38//378//</t>
  </si>
  <si>
    <t>49-S213</t>
  </si>
  <si>
    <t>30 BROAD MARSH AVE</t>
  </si>
  <si>
    <t>ROURKE JAMES J JR</t>
  </si>
  <si>
    <t>49//S213//</t>
  </si>
  <si>
    <t>46A-1-114B</t>
  </si>
  <si>
    <t>20 WOODLAND CIR</t>
  </si>
  <si>
    <t>MONAN HOWARD A</t>
  </si>
  <si>
    <t>46/A1/114/B/</t>
  </si>
  <si>
    <t>38-44</t>
  </si>
  <si>
    <t>13 ASH ST</t>
  </si>
  <si>
    <t>SALAFIA LEONARD J</t>
  </si>
  <si>
    <t>38//44//</t>
  </si>
  <si>
    <t>49-15</t>
  </si>
  <si>
    <t>2 CANNONBERRY WAY</t>
  </si>
  <si>
    <t>HABICHT JEFFREY A</t>
  </si>
  <si>
    <t>49//15//</t>
  </si>
  <si>
    <t>57-140</t>
  </si>
  <si>
    <t>26 CAMARDO DR</t>
  </si>
  <si>
    <t>GOYETTE ERIK S</t>
  </si>
  <si>
    <t>57//140//</t>
  </si>
  <si>
    <t>46A-1-116</t>
  </si>
  <si>
    <t>89 PINEHURST DR</t>
  </si>
  <si>
    <t>ROY MICHELE E</t>
  </si>
  <si>
    <t>46/A1/116//</t>
  </si>
  <si>
    <t>38-184</t>
  </si>
  <si>
    <t>9 DATEWOOD ST</t>
  </si>
  <si>
    <t>OCONNELL JAMES</t>
  </si>
  <si>
    <t>38//184//</t>
  </si>
  <si>
    <t>49-S286</t>
  </si>
  <si>
    <t>12 STEPHEN AVE</t>
  </si>
  <si>
    <t>FIORENTINO DAVID M</t>
  </si>
  <si>
    <t>49//S286//</t>
  </si>
  <si>
    <t>49-2</t>
  </si>
  <si>
    <t>3 CANNONBERRY WAY</t>
  </si>
  <si>
    <t>MUTCHLER ROBERT V</t>
  </si>
  <si>
    <t>49//2//</t>
  </si>
  <si>
    <t>55-6</t>
  </si>
  <si>
    <t>93 SWIFTS BCH RD</t>
  </si>
  <si>
    <t>FITZGERALD FRANCIS E</t>
  </si>
  <si>
    <t>55//6//</t>
  </si>
  <si>
    <t>38-212</t>
  </si>
  <si>
    <t>4 DATEWOOD ST</t>
  </si>
  <si>
    <t>COLLINS JOHN J</t>
  </si>
  <si>
    <t>38//212//</t>
  </si>
  <si>
    <t>46A-1-58</t>
  </si>
  <si>
    <t>126 PINEHURST DR</t>
  </si>
  <si>
    <t>SANDS CHARLES E JR</t>
  </si>
  <si>
    <t>46/A1/58//</t>
  </si>
  <si>
    <t>55-L3</t>
  </si>
  <si>
    <t>7 LYNNE RD</t>
  </si>
  <si>
    <t>TILTON CHARLES W</t>
  </si>
  <si>
    <t>55//L3//</t>
  </si>
  <si>
    <t>46A-1-118</t>
  </si>
  <si>
    <t>87 PINEHURST DR</t>
  </si>
  <si>
    <t>MAGLIO JOSEPHINE M TRUSTEE</t>
  </si>
  <si>
    <t>46/A1/118//</t>
  </si>
  <si>
    <t>38-71</t>
  </si>
  <si>
    <t>14 ASH ST</t>
  </si>
  <si>
    <t>GOODCHILD JO-ANN R</t>
  </si>
  <si>
    <t>38//71//</t>
  </si>
  <si>
    <t>57-WS24</t>
  </si>
  <si>
    <t>26 NICHOLAS DR</t>
  </si>
  <si>
    <t>57//WS24//</t>
  </si>
  <si>
    <t>57-72</t>
  </si>
  <si>
    <t>9 DANGELO RD</t>
  </si>
  <si>
    <t>LOVELL SUSAN</t>
  </si>
  <si>
    <t>57//72//</t>
  </si>
  <si>
    <t>38-217</t>
  </si>
  <si>
    <t>28 PARKWOOD DR</t>
  </si>
  <si>
    <t>MORSE INGRID SCHROETER</t>
  </si>
  <si>
    <t>38//217//</t>
  </si>
  <si>
    <t>38-28</t>
  </si>
  <si>
    <t>56 PARKWOOD DR</t>
  </si>
  <si>
    <t>SHEPARD CYNTHIA ANNE</t>
  </si>
  <si>
    <t>38//28//</t>
  </si>
  <si>
    <t>38-84</t>
  </si>
  <si>
    <t>11 BIRCH ST</t>
  </si>
  <si>
    <t>JULIANO MICHAEL A</t>
  </si>
  <si>
    <t>38//84//</t>
  </si>
  <si>
    <t>38-174</t>
  </si>
  <si>
    <t>8 CHESTNUT ST</t>
  </si>
  <si>
    <t>NOLEN LAWRENCE D</t>
  </si>
  <si>
    <t>38//174//</t>
  </si>
  <si>
    <t>55-L21</t>
  </si>
  <si>
    <t>6 LYNNE RD</t>
  </si>
  <si>
    <t>MILLER VALERIE</t>
  </si>
  <si>
    <t>55//L21//</t>
  </si>
  <si>
    <t>57-WS19</t>
  </si>
  <si>
    <t>25 NICHOLAS DR</t>
  </si>
  <si>
    <t>MAGNETT MISTY M</t>
  </si>
  <si>
    <t>57//WS19//</t>
  </si>
  <si>
    <t>57-92</t>
  </si>
  <si>
    <t>12 DANGELO RD</t>
  </si>
  <si>
    <t>JUSZCZAK LESZEK</t>
  </si>
  <si>
    <t>57//92//</t>
  </si>
  <si>
    <t>46A-1-113B</t>
  </si>
  <si>
    <t>24 WOODLAND CIR</t>
  </si>
  <si>
    <t>SANTOS CARLO</t>
  </si>
  <si>
    <t>46/A1/113/B/</t>
  </si>
  <si>
    <t>46A-1-112</t>
  </si>
  <si>
    <t>101 PINEHURST DR</t>
  </si>
  <si>
    <t>DERIAN KAREN TR KULDA FAMILY</t>
  </si>
  <si>
    <t>46/A1/112//</t>
  </si>
  <si>
    <t>38-43</t>
  </si>
  <si>
    <t>11 ASH ST</t>
  </si>
  <si>
    <t>DONOVAN JEREMIAH</t>
  </si>
  <si>
    <t>38//43//</t>
  </si>
  <si>
    <t>38-377</t>
  </si>
  <si>
    <t>21 PARKWOOD DR</t>
  </si>
  <si>
    <t>38//377//</t>
  </si>
  <si>
    <t>46A-1-59B</t>
  </si>
  <si>
    <t>17 BLUEJAY TER</t>
  </si>
  <si>
    <t>JANNERELLI CYNTHIA &amp; HANSLER FRANK</t>
  </si>
  <si>
    <t>46/A1/59/B/</t>
  </si>
  <si>
    <t>38-213</t>
  </si>
  <si>
    <t>2 DATEWOOD ST</t>
  </si>
  <si>
    <t>REMBISZ RONALD P</t>
  </si>
  <si>
    <t>38//213//</t>
  </si>
  <si>
    <t>57-WS17</t>
  </si>
  <si>
    <t>23 NICHOLAS DR</t>
  </si>
  <si>
    <t>DUNN KAREN M</t>
  </si>
  <si>
    <t>57//WS17//</t>
  </si>
  <si>
    <t>38-1013</t>
  </si>
  <si>
    <t>0 BIRCH ST</t>
  </si>
  <si>
    <t>38//1013//</t>
  </si>
  <si>
    <t>46A-1-40B</t>
  </si>
  <si>
    <t>92 PINEHURST DR</t>
  </si>
  <si>
    <t>WENTWORTH ROBERT J</t>
  </si>
  <si>
    <t>46/A1/40/B/</t>
  </si>
  <si>
    <t>57-167</t>
  </si>
  <si>
    <t>31 CAMARDO DR</t>
  </si>
  <si>
    <t>SAVISKY KIMBERLY</t>
  </si>
  <si>
    <t>57//167//</t>
  </si>
  <si>
    <t>49-4</t>
  </si>
  <si>
    <t>7 CANNONBERRY WAY</t>
  </si>
  <si>
    <t>DESMOND CAROL A</t>
  </si>
  <si>
    <t>49//4//</t>
  </si>
  <si>
    <t>46A-1-111A</t>
  </si>
  <si>
    <t>105 PINEHURST DR</t>
  </si>
  <si>
    <t>CHAMPA JOHN L &amp; CATHERINE T</t>
  </si>
  <si>
    <t>46/A1/111/A/</t>
  </si>
  <si>
    <t>38-83</t>
  </si>
  <si>
    <t>9 BIRCH ST</t>
  </si>
  <si>
    <t>ASIAF MARY</t>
  </si>
  <si>
    <t>38//83//</t>
  </si>
  <si>
    <t>38-182</t>
  </si>
  <si>
    <t>5 DATEWOOD ST</t>
  </si>
  <si>
    <t>DONAHUE M JANE</t>
  </si>
  <si>
    <t>DONAHUE JOHN T</t>
  </si>
  <si>
    <t>38//182//</t>
  </si>
  <si>
    <t>38-376</t>
  </si>
  <si>
    <t>23 PARKWOOD DR</t>
  </si>
  <si>
    <t>DOHERTY MARGARET MARY</t>
  </si>
  <si>
    <t>38//376//</t>
  </si>
  <si>
    <t>46A-1-59A</t>
  </si>
  <si>
    <t>128 PINEHURST DR</t>
  </si>
  <si>
    <t>MARIANO JOANNE E</t>
  </si>
  <si>
    <t>46/A1/59/A/</t>
  </si>
  <si>
    <t>38-73</t>
  </si>
  <si>
    <t>10 ASH ST</t>
  </si>
  <si>
    <t>38//73//</t>
  </si>
  <si>
    <t>46A-1-119</t>
  </si>
  <si>
    <t>85 PINEHURST DR</t>
  </si>
  <si>
    <t>46/A1/119//</t>
  </si>
  <si>
    <t>49-S241</t>
  </si>
  <si>
    <t>92 SWIFTS BCH RD</t>
  </si>
  <si>
    <t>ENOS MANUEL JR</t>
  </si>
  <si>
    <t>49//S241//</t>
  </si>
  <si>
    <t>38-375</t>
  </si>
  <si>
    <t>25 PARKWOOD DR</t>
  </si>
  <si>
    <t>38//375//</t>
  </si>
  <si>
    <t>57-WS15</t>
  </si>
  <si>
    <t>21 NICHOLAS DR</t>
  </si>
  <si>
    <t>PERRY DAMIEN A</t>
  </si>
  <si>
    <t>57//WS15//</t>
  </si>
  <si>
    <t>38-42</t>
  </si>
  <si>
    <t>9 ASH ST</t>
  </si>
  <si>
    <t>GALAVOTTI MICHAEL R</t>
  </si>
  <si>
    <t>38//42//</t>
  </si>
  <si>
    <t>49-S287</t>
  </si>
  <si>
    <t>14 STEPHEN AVE</t>
  </si>
  <si>
    <t>MAYNARD BEVERLYANN</t>
  </si>
  <si>
    <t>49//S287//</t>
  </si>
  <si>
    <t>38-175</t>
  </si>
  <si>
    <t>6 CHESTNUT ST</t>
  </si>
  <si>
    <t>STANTON THOMAS J TR OF THE</t>
  </si>
  <si>
    <t>38//175//</t>
  </si>
  <si>
    <t>57-WS13</t>
  </si>
  <si>
    <t>19 NICHOLAS DR</t>
  </si>
  <si>
    <t>FINNI SAMIAT</t>
  </si>
  <si>
    <t>57//WS13//</t>
  </si>
  <si>
    <t>55-L2</t>
  </si>
  <si>
    <t>5 LYNNE RD</t>
  </si>
  <si>
    <t>BROWN WILLIAM E JR</t>
  </si>
  <si>
    <t>55//L2//</t>
  </si>
  <si>
    <t>46A-1-60</t>
  </si>
  <si>
    <t>130 PINEHURST DR</t>
  </si>
  <si>
    <t>SMITH DAVID A</t>
  </si>
  <si>
    <t>46/A1/60//</t>
  </si>
  <si>
    <t>57-110</t>
  </si>
  <si>
    <t>14 DENNIS LN</t>
  </si>
  <si>
    <t>REHAK TIMOTHY E</t>
  </si>
  <si>
    <t>57//110//</t>
  </si>
  <si>
    <t>46A-1-138</t>
  </si>
  <si>
    <t>11 WOODLAND CIR</t>
  </si>
  <si>
    <t>CALCI JOSEPH &amp; INGE</t>
  </si>
  <si>
    <t>46/A1/138//</t>
  </si>
  <si>
    <t>38-374</t>
  </si>
  <si>
    <t>27 PARKWOOD DR</t>
  </si>
  <si>
    <t>ARDUINO STEVEN J</t>
  </si>
  <si>
    <t>38//374//</t>
  </si>
  <si>
    <t>38-82</t>
  </si>
  <si>
    <t>7 BIRCH ST</t>
  </si>
  <si>
    <t>ASIAF PETER G JR</t>
  </si>
  <si>
    <t>38//82//</t>
  </si>
  <si>
    <t>46A-1-111B</t>
  </si>
  <si>
    <t>30 WOODLAND CIR</t>
  </si>
  <si>
    <t>DERANIAN MARCUS</t>
  </si>
  <si>
    <t>46/A1/111/B/</t>
  </si>
  <si>
    <t>57-WS22</t>
  </si>
  <si>
    <t>24 NICHOLAS DR</t>
  </si>
  <si>
    <t>TAVARES MARIA FILOMENA</t>
  </si>
  <si>
    <t>57//WS22//</t>
  </si>
  <si>
    <t>UNK1367</t>
  </si>
  <si>
    <t>PORCARO LLC</t>
  </si>
  <si>
    <t>VACANT AROUND CONDO</t>
  </si>
  <si>
    <t>THIS IS NOW VACANT LAND AROUND CONDOS</t>
  </si>
  <si>
    <t>57-128</t>
  </si>
  <si>
    <t>15 DENNIS LN</t>
  </si>
  <si>
    <t>BROWN ALBERT J</t>
  </si>
  <si>
    <t>57//128//</t>
  </si>
  <si>
    <t>38-30</t>
  </si>
  <si>
    <t>54 PARKWOOD DR</t>
  </si>
  <si>
    <t>KAASINEN CAROLINE</t>
  </si>
  <si>
    <t>38//30//</t>
  </si>
  <si>
    <t>49-14</t>
  </si>
  <si>
    <t>4 CANNONBERRY WAY</t>
  </si>
  <si>
    <t>WIERZBICKI MARIUSZ Z</t>
  </si>
  <si>
    <t>49//14//</t>
  </si>
  <si>
    <t>46A-1-139</t>
  </si>
  <si>
    <t>13 WOODLAND CIR</t>
  </si>
  <si>
    <t>CUNNINGHAM CHRISTINE M</t>
  </si>
  <si>
    <t>46/A1/139//</t>
  </si>
  <si>
    <t>55-7</t>
  </si>
  <si>
    <t>91 SWIFTS BCH RD</t>
  </si>
  <si>
    <t>LORGEREE ALAN T</t>
  </si>
  <si>
    <t>55//7//</t>
  </si>
  <si>
    <t>57-139</t>
  </si>
  <si>
    <t>28 CAMARDO DR</t>
  </si>
  <si>
    <t>GRANTHAM JOHN P</t>
  </si>
  <si>
    <t>57//139//</t>
  </si>
  <si>
    <t>38-181</t>
  </si>
  <si>
    <t>3 DATEWOOD ST</t>
  </si>
  <si>
    <t>PELLETIER JAMIE L</t>
  </si>
  <si>
    <t>38//181//</t>
  </si>
  <si>
    <t>46A-1-109</t>
  </si>
  <si>
    <t>107 PINEHURST DR</t>
  </si>
  <si>
    <t>MURPHY ROBERT J</t>
  </si>
  <si>
    <t>46/A1/109//</t>
  </si>
  <si>
    <t>46A-1-137</t>
  </si>
  <si>
    <t>9 WOODLAND CIR</t>
  </si>
  <si>
    <t>BAILEY PHILIP H</t>
  </si>
  <si>
    <t>46/A1/137//</t>
  </si>
  <si>
    <t>46A-1-61</t>
  </si>
  <si>
    <t>132 PINEHURST DR</t>
  </si>
  <si>
    <t>SEREMETIS JAMES</t>
  </si>
  <si>
    <t>46/A1/61//</t>
  </si>
  <si>
    <t>38-373</t>
  </si>
  <si>
    <t>29 PARKWOOD DR</t>
  </si>
  <si>
    <t>CAREW CHRISTINE</t>
  </si>
  <si>
    <t>38//373//</t>
  </si>
  <si>
    <t>38-74</t>
  </si>
  <si>
    <t>8 ASH ST</t>
  </si>
  <si>
    <t>CREIGHTON MARY ANN TRUSTEE</t>
  </si>
  <si>
    <t>38//74//</t>
  </si>
  <si>
    <t>38-95</t>
  </si>
  <si>
    <t>3 CHESTNUT ST</t>
  </si>
  <si>
    <t>CUSHMAN ROBERT B</t>
  </si>
  <si>
    <t>38//95//</t>
  </si>
  <si>
    <t>46A-1-140A</t>
  </si>
  <si>
    <t>15 WOODLAND CIR</t>
  </si>
  <si>
    <t>BOLL THOMAS V</t>
  </si>
  <si>
    <t>46/A1/140/A/</t>
  </si>
  <si>
    <t>57-WS11</t>
  </si>
  <si>
    <t>17 NICHOLAS DR</t>
  </si>
  <si>
    <t>EDSALL SHERI L</t>
  </si>
  <si>
    <t>57//WS11//</t>
  </si>
  <si>
    <t>46A-1-120</t>
  </si>
  <si>
    <t>83 PINEHURST DR</t>
  </si>
  <si>
    <t>BROWNE STEVEN E</t>
  </si>
  <si>
    <t>46/A1/120//</t>
  </si>
  <si>
    <t>38-81</t>
  </si>
  <si>
    <t>5 BIRCH ST</t>
  </si>
  <si>
    <t>38//81//</t>
  </si>
  <si>
    <t>38-40</t>
  </si>
  <si>
    <t>5 ASH ST</t>
  </si>
  <si>
    <t>SPARKES IRENE E</t>
  </si>
  <si>
    <t>38//40//</t>
  </si>
  <si>
    <t>57-81</t>
  </si>
  <si>
    <t>10 DANGELO RD</t>
  </si>
  <si>
    <t>BRASIDO CARLOS</t>
  </si>
  <si>
    <t>57//81//</t>
  </si>
  <si>
    <t>46A-1-39</t>
  </si>
  <si>
    <t>88 PINEHURST DR</t>
  </si>
  <si>
    <t>WENTWORTH GEORGE A</t>
  </si>
  <si>
    <t>46/A1/39//</t>
  </si>
  <si>
    <t>46A-1-140B</t>
  </si>
  <si>
    <t>17 WOODLAND CIR</t>
  </si>
  <si>
    <t>MCDONALD JANET P</t>
  </si>
  <si>
    <t>46/A1/140/B/</t>
  </si>
  <si>
    <t>38-176B</t>
  </si>
  <si>
    <t>4 CHESTNUT ST</t>
  </si>
  <si>
    <t>KING DAVID J</t>
  </si>
  <si>
    <t>38//176/B/</t>
  </si>
  <si>
    <t>38-31</t>
  </si>
  <si>
    <t>52 PARKWOOD DR</t>
  </si>
  <si>
    <t>HOLMES NANCY C</t>
  </si>
  <si>
    <t>38//31//</t>
  </si>
  <si>
    <t>38-94</t>
  </si>
  <si>
    <t>2 CYPRESS ST</t>
  </si>
  <si>
    <t>CLIFFORD GERARD W</t>
  </si>
  <si>
    <t>38//94//</t>
  </si>
  <si>
    <t>46A-1-62</t>
  </si>
  <si>
    <t>134 PINEHURST DR</t>
  </si>
  <si>
    <t>JONES FRANCIS D</t>
  </si>
  <si>
    <t>46/A1/62//</t>
  </si>
  <si>
    <t>46A-1-136</t>
  </si>
  <si>
    <t>7 WOODLAND CIR</t>
  </si>
  <si>
    <t>REDMOND FRANCIS L</t>
  </si>
  <si>
    <t>46/A1/136//</t>
  </si>
  <si>
    <t>57-166</t>
  </si>
  <si>
    <t>33 CAMARDO DR</t>
  </si>
  <si>
    <t>QUINN WILLIAM R</t>
  </si>
  <si>
    <t>57//166//</t>
  </si>
  <si>
    <t>55-L1</t>
  </si>
  <si>
    <t>3 LYNNE RD</t>
  </si>
  <si>
    <t>MORELL ROGER J</t>
  </si>
  <si>
    <t>55//L1//</t>
  </si>
  <si>
    <t>46A-1-141B</t>
  </si>
  <si>
    <t>19 WOODLAND CIR</t>
  </si>
  <si>
    <t>BACON ALCIDE</t>
  </si>
  <si>
    <t>46/A1/141/B/</t>
  </si>
  <si>
    <t>38-180</t>
  </si>
  <si>
    <t>1 DATEWOOD ST</t>
  </si>
  <si>
    <t>REIDY BARBARA E</t>
  </si>
  <si>
    <t>38//180//</t>
  </si>
  <si>
    <t>46A-1-103</t>
  </si>
  <si>
    <t>111 PINEHURST DR</t>
  </si>
  <si>
    <t>HOLLIS LEE A</t>
  </si>
  <si>
    <t>46/A1/103//</t>
  </si>
  <si>
    <t>40-1014</t>
  </si>
  <si>
    <t>87 GREAT NECK RD</t>
  </si>
  <si>
    <t>40//1014//</t>
  </si>
  <si>
    <t>49-5</t>
  </si>
  <si>
    <t>9 CANNONBERRY WAY</t>
  </si>
  <si>
    <t>PETERSON WAYNE D</t>
  </si>
  <si>
    <t>49//5//</t>
  </si>
  <si>
    <t>38-75</t>
  </si>
  <si>
    <t>6 ASH ST</t>
  </si>
  <si>
    <t>PRATT DENISE R &amp; JAMES F TR</t>
  </si>
  <si>
    <t>38//75//</t>
  </si>
  <si>
    <t>46A-1-135</t>
  </si>
  <si>
    <t>5 WOODLAND CIR</t>
  </si>
  <si>
    <t>WEEKS JAMES M</t>
  </si>
  <si>
    <t>46/A1/135//</t>
  </si>
  <si>
    <t>38-372</t>
  </si>
  <si>
    <t>31 PARKWOOD DR</t>
  </si>
  <si>
    <t>WESTGATE GREGORY S</t>
  </si>
  <si>
    <t>38//372//</t>
  </si>
  <si>
    <t>46A-1-121B</t>
  </si>
  <si>
    <t>14 WOODLAND CIR</t>
  </si>
  <si>
    <t>GUIDA ANTHONY L</t>
  </si>
  <si>
    <t>46/A1/121/B/</t>
  </si>
  <si>
    <t>46A-1-63</t>
  </si>
  <si>
    <t>136 PINEHURST DR</t>
  </si>
  <si>
    <t>LILLA JEFFREY A</t>
  </si>
  <si>
    <t>46/A1/63//</t>
  </si>
  <si>
    <t>57-WS20</t>
  </si>
  <si>
    <t>22 NICHOLAS DR</t>
  </si>
  <si>
    <t>RIEGER AJA I</t>
  </si>
  <si>
    <t>57//WS20//</t>
  </si>
  <si>
    <t>38-32</t>
  </si>
  <si>
    <t>50 PARKWOOD DR</t>
  </si>
  <si>
    <t>HAITSMA CHESTER J</t>
  </si>
  <si>
    <t>38//32//</t>
  </si>
  <si>
    <t>38-80</t>
  </si>
  <si>
    <t>3 BIRCH ST</t>
  </si>
  <si>
    <t>OLSEN PAUL N</t>
  </si>
  <si>
    <t>38//80//</t>
  </si>
  <si>
    <t>46A-1-134</t>
  </si>
  <si>
    <t>3 WOODLAND CIR</t>
  </si>
  <si>
    <t>ASHLEY HAROLD MICHAEL</t>
  </si>
  <si>
    <t>46/A1/134//</t>
  </si>
  <si>
    <t>46A-1-132</t>
  </si>
  <si>
    <t>21 WOODLAND CIR</t>
  </si>
  <si>
    <t>PEZZULO ANTHONY P</t>
  </si>
  <si>
    <t>46/A1/132//</t>
  </si>
  <si>
    <t>38-178</t>
  </si>
  <si>
    <t>2 CHESTNUT ST</t>
  </si>
  <si>
    <t>DOWNER STUART F</t>
  </si>
  <si>
    <t>38//178//</t>
  </si>
  <si>
    <t>46A-1-E</t>
  </si>
  <si>
    <t>86 PINEHURST DR</t>
  </si>
  <si>
    <t>GERMONI MARJORIE M</t>
  </si>
  <si>
    <t>46/A1//E/</t>
  </si>
  <si>
    <t>57-WS9</t>
  </si>
  <si>
    <t>15 NICHOLAS DR</t>
  </si>
  <si>
    <t>PERRY CHRISTOPHER L</t>
  </si>
  <si>
    <t>57//WS9//</t>
  </si>
  <si>
    <t>38-39</t>
  </si>
  <si>
    <t>3 ASH ST</t>
  </si>
  <si>
    <t>LEBLANC JOHN A</t>
  </si>
  <si>
    <t>38//39//</t>
  </si>
  <si>
    <t>46A-1-133</t>
  </si>
  <si>
    <t>1 WOODLAND CIR</t>
  </si>
  <si>
    <t>DUFFY HUGH J</t>
  </si>
  <si>
    <t>46/A1/133//</t>
  </si>
  <si>
    <t>57-109</t>
  </si>
  <si>
    <t>13 DANIEL RD</t>
  </si>
  <si>
    <t>FINNEGAN JOANNE F</t>
  </si>
  <si>
    <t>57//109//</t>
  </si>
  <si>
    <t>38-76</t>
  </si>
  <si>
    <t>4 ASH ST</t>
  </si>
  <si>
    <t>CAPLE DANIEL S</t>
  </si>
  <si>
    <t>38//76//</t>
  </si>
  <si>
    <t>38-93</t>
  </si>
  <si>
    <t>1 CHESTNUT ST</t>
  </si>
  <si>
    <t>WATSON JOANNE N</t>
  </si>
  <si>
    <t>38//93//</t>
  </si>
  <si>
    <t>57-126</t>
  </si>
  <si>
    <t>30 CAMARDO DR</t>
  </si>
  <si>
    <t>OWEN GARY F</t>
  </si>
  <si>
    <t>57//126//</t>
  </si>
  <si>
    <t>46A-1-102</t>
  </si>
  <si>
    <t>11 BLUEJAY TER</t>
  </si>
  <si>
    <t>ORLIK PETER J JR</t>
  </si>
  <si>
    <t>46/A1/102//</t>
  </si>
  <si>
    <t>46A-1-105</t>
  </si>
  <si>
    <t>113 PINEHURST DR</t>
  </si>
  <si>
    <t>LAFRATTA DANIEL &amp; CLAIRE E</t>
  </si>
  <si>
    <t>46/A1/105//</t>
  </si>
  <si>
    <t>57-WS14</t>
  </si>
  <si>
    <t>16 NICHOLAS DR</t>
  </si>
  <si>
    <t>SYLVESTER ROBERT J JR</t>
  </si>
  <si>
    <t>57//WS14//</t>
  </si>
  <si>
    <t>38-1015</t>
  </si>
  <si>
    <t>38//1015//</t>
  </si>
  <si>
    <t>57-91</t>
  </si>
  <si>
    <t>11 DANIEL RD</t>
  </si>
  <si>
    <t>KILBRETH KIM D SR</t>
  </si>
  <si>
    <t>57//91//</t>
  </si>
  <si>
    <t>49-13</t>
  </si>
  <si>
    <t>6 CANNONBERRY WAY</t>
  </si>
  <si>
    <t>VALOVA IREN TODOROVA</t>
  </si>
  <si>
    <t>49//13//</t>
  </si>
  <si>
    <t>38-91</t>
  </si>
  <si>
    <t>36 PARKWOOD DR</t>
  </si>
  <si>
    <t>CRAIG ANNA V TRUSTEE</t>
  </si>
  <si>
    <t>38//91//</t>
  </si>
  <si>
    <t>38-38</t>
  </si>
  <si>
    <t>1 ASH ST</t>
  </si>
  <si>
    <t>BELENKY GREGORY</t>
  </si>
  <si>
    <t>38//38//</t>
  </si>
  <si>
    <t>55-8</t>
  </si>
  <si>
    <t>89 SWIFTS BCH RD</t>
  </si>
  <si>
    <t>SPENCER WAYNE L</t>
  </si>
  <si>
    <t>55//8//</t>
  </si>
  <si>
    <t>46A-1-121A</t>
  </si>
  <si>
    <t>81 PINEHURST DR</t>
  </si>
  <si>
    <t>MULLER YVONNE P</t>
  </si>
  <si>
    <t>46/A1/121/A/</t>
  </si>
  <si>
    <t>38-371</t>
  </si>
  <si>
    <t>1 CRAB COVE TERR</t>
  </si>
  <si>
    <t>CORREIA RYAN</t>
  </si>
  <si>
    <t>38//371//</t>
  </si>
  <si>
    <t>46A-1-D</t>
  </si>
  <si>
    <t>84 PINEHURST DR</t>
  </si>
  <si>
    <t>DONLON ROBERT J</t>
  </si>
  <si>
    <t>46/A1//D/</t>
  </si>
  <si>
    <t>46A-1-64</t>
  </si>
  <si>
    <t>138 PINEHURST DR</t>
  </si>
  <si>
    <t>STEVENS ADELE L &amp; MCRAE ROY J</t>
  </si>
  <si>
    <t>46/A1/64//</t>
  </si>
  <si>
    <t>46A-1-123B</t>
  </si>
  <si>
    <t>10 WOODLAND CIR</t>
  </si>
  <si>
    <t>CORMER JAMES E</t>
  </si>
  <si>
    <t>46/A1/123/B/</t>
  </si>
  <si>
    <t>38-33</t>
  </si>
  <si>
    <t>48 PARKWOOD DR</t>
  </si>
  <si>
    <t>MURPHY MARY M</t>
  </si>
  <si>
    <t>38//33//</t>
  </si>
  <si>
    <t>38-79</t>
  </si>
  <si>
    <t>1 BIRCH ST</t>
  </si>
  <si>
    <t>DAHLIN WARREN F</t>
  </si>
  <si>
    <t>38//79//</t>
  </si>
  <si>
    <t>46A-1-106</t>
  </si>
  <si>
    <t>115 PINEHURST DR</t>
  </si>
  <si>
    <t>46/A1/106//</t>
  </si>
  <si>
    <t>57-WS16</t>
  </si>
  <si>
    <t>18 NICHOLAS DR</t>
  </si>
  <si>
    <t>WESTCOTT PATRICIA A</t>
  </si>
  <si>
    <t>57//WS16//</t>
  </si>
  <si>
    <t>46A-1-101</t>
  </si>
  <si>
    <t>9 BLUEJAY TER</t>
  </si>
  <si>
    <t>MOORE DAVID R</t>
  </si>
  <si>
    <t>46/A1/101//</t>
  </si>
  <si>
    <t>49-S243</t>
  </si>
  <si>
    <t>88 SWIFTS BCH RD</t>
  </si>
  <si>
    <t>FIGUERIA LOUIS</t>
  </si>
  <si>
    <t>49//S243//</t>
  </si>
  <si>
    <t>57-WS18</t>
  </si>
  <si>
    <t>20 NICHOLAS DR</t>
  </si>
  <si>
    <t>ERASME MIRIELLE</t>
  </si>
  <si>
    <t>57//WS18//</t>
  </si>
  <si>
    <t>57-WS7</t>
  </si>
  <si>
    <t>13 NICHOLAS DR</t>
  </si>
  <si>
    <t>SWEENEY NANCY A</t>
  </si>
  <si>
    <t>57//WS7//</t>
  </si>
  <si>
    <t>57-165</t>
  </si>
  <si>
    <t>35 CAMARDO DR</t>
  </si>
  <si>
    <t>SHEPLEY THOMAS D</t>
  </si>
  <si>
    <t>57//165//</t>
  </si>
  <si>
    <t>40-1018</t>
  </si>
  <si>
    <t>117 INDIAN NECK RD</t>
  </si>
  <si>
    <t>40//1018//</t>
  </si>
  <si>
    <t>38-78</t>
  </si>
  <si>
    <t>38 PARKWOOD DR</t>
  </si>
  <si>
    <t>MCGLONE JAY PATRICK SR</t>
  </si>
  <si>
    <t>38//78//</t>
  </si>
  <si>
    <t>46A-1-124B</t>
  </si>
  <si>
    <t>8 WOODLAND CIR</t>
  </si>
  <si>
    <t>DENNEN RYAN M</t>
  </si>
  <si>
    <t>46/A1/124/B/</t>
  </si>
  <si>
    <t>46A-1-107</t>
  </si>
  <si>
    <t>117 PINEHURST DR</t>
  </si>
  <si>
    <t>SARSON PATRICIA J</t>
  </si>
  <si>
    <t>46/A1/107//</t>
  </si>
  <si>
    <t>38-77</t>
  </si>
  <si>
    <t>2 ASH ST</t>
  </si>
  <si>
    <t>38//77//</t>
  </si>
  <si>
    <t>57-WS12</t>
  </si>
  <si>
    <t>14 NICHOLAS DR</t>
  </si>
  <si>
    <t>QUARANTO BRANDON C</t>
  </si>
  <si>
    <t>57//WS12//</t>
  </si>
  <si>
    <t>46A-1-C</t>
  </si>
  <si>
    <t>82 PINEHURST DR</t>
  </si>
  <si>
    <t>DONOGHUE JAMES P</t>
  </si>
  <si>
    <t>46/A1//C/</t>
  </si>
  <si>
    <t>46A-1-129</t>
  </si>
  <si>
    <t>4 WOODLAND CIR</t>
  </si>
  <si>
    <t>GOSHIEN DEBORAH P</t>
  </si>
  <si>
    <t>46/A1/129//</t>
  </si>
  <si>
    <t>46A-1-128</t>
  </si>
  <si>
    <t>2 WOODLAND CIR</t>
  </si>
  <si>
    <t>LYNCH JOHN M</t>
  </si>
  <si>
    <t>46/A1/128//</t>
  </si>
  <si>
    <t>38-36</t>
  </si>
  <si>
    <t>42 PARKWOOD DR</t>
  </si>
  <si>
    <t>RYAN SONIA TRUSTEE OF THE</t>
  </si>
  <si>
    <t>38//36//</t>
  </si>
  <si>
    <t>46A-1-99</t>
  </si>
  <si>
    <t>65 PINEHURST DR</t>
  </si>
  <si>
    <t>JOHNSON DONNA L, LUNDBLAD</t>
  </si>
  <si>
    <t>46/A1/99//</t>
  </si>
  <si>
    <t>All Public,Gas</t>
  </si>
  <si>
    <t>38-359</t>
  </si>
  <si>
    <t>33 PARKWOOD DR</t>
  </si>
  <si>
    <t>GREINER JULIE K</t>
  </si>
  <si>
    <t>38//359//</t>
  </si>
  <si>
    <t>57-127</t>
  </si>
  <si>
    <t>17 DENNIS LN</t>
  </si>
  <si>
    <t>LOPES FRANCES</t>
  </si>
  <si>
    <t>57//127//</t>
  </si>
  <si>
    <t>46A-1-124A</t>
  </si>
  <si>
    <t>75 PINEHURST DR</t>
  </si>
  <si>
    <t>PENUEL AMANDA A</t>
  </si>
  <si>
    <t>46/A1/124/A/</t>
  </si>
  <si>
    <t>46A-1-65</t>
  </si>
  <si>
    <t>142 PINEHURST DR</t>
  </si>
  <si>
    <t>DAGOSTINO JOHN</t>
  </si>
  <si>
    <t>46/A1/65//</t>
  </si>
  <si>
    <t>49-12</t>
  </si>
  <si>
    <t>8 CANNONBERRY WAY</t>
  </si>
  <si>
    <t>JONES ROBERT G</t>
  </si>
  <si>
    <t>49//12//</t>
  </si>
  <si>
    <t>49-6</t>
  </si>
  <si>
    <t>11 CANNONBERRY WAY</t>
  </si>
  <si>
    <t>GOBEILLE MICHAEL F</t>
  </si>
  <si>
    <t>49//6//</t>
  </si>
  <si>
    <t>38-35</t>
  </si>
  <si>
    <t>44 PARKWOOD DR</t>
  </si>
  <si>
    <t>38//35//</t>
  </si>
  <si>
    <t>46A-1-108</t>
  </si>
  <si>
    <t>8 COTTAGE ST</t>
  </si>
  <si>
    <t>SOUZA PAUL D</t>
  </si>
  <si>
    <t>46/A1/108//</t>
  </si>
  <si>
    <t>46A-1-98</t>
  </si>
  <si>
    <t>63 PINEHURST DR</t>
  </si>
  <si>
    <t>NOVY JAN M</t>
  </si>
  <si>
    <t>46/A1/98//</t>
  </si>
  <si>
    <t>46A-1-34B</t>
  </si>
  <si>
    <t>80 PINEHURST DR</t>
  </si>
  <si>
    <t>PEAVEY ROBERT J JR</t>
  </si>
  <si>
    <t>46/A1/34/B/</t>
  </si>
  <si>
    <t>57-125</t>
  </si>
  <si>
    <t>32 CAMARDO DR</t>
  </si>
  <si>
    <t>SCHOFIELD HILDE I</t>
  </si>
  <si>
    <t>57//125//</t>
  </si>
  <si>
    <t>57-108</t>
  </si>
  <si>
    <t>14 DANIEL RD</t>
  </si>
  <si>
    <t>BARTHE ALPHONSE W III</t>
  </si>
  <si>
    <t>57//108//</t>
  </si>
  <si>
    <t>46A-1-85</t>
  </si>
  <si>
    <t>119 PINEHURST DR</t>
  </si>
  <si>
    <t>TARTAGLIA CHARLES H</t>
  </si>
  <si>
    <t>46/A1/85//</t>
  </si>
  <si>
    <t>40-9</t>
  </si>
  <si>
    <t>7 STILLMAN MEM DR</t>
  </si>
  <si>
    <t>CALLINAN CHRISTOPHER</t>
  </si>
  <si>
    <t>40//9//</t>
  </si>
  <si>
    <t>46A-1-125A</t>
  </si>
  <si>
    <t>73 PINEHURST DR</t>
  </si>
  <si>
    <t>CARNEY ANN M</t>
  </si>
  <si>
    <t>46/A1/125/A/</t>
  </si>
  <si>
    <t>38-358</t>
  </si>
  <si>
    <t>37 PARKWOOD DR</t>
  </si>
  <si>
    <t>JENNESS STEPHANIE M</t>
  </si>
  <si>
    <t>38//358//</t>
  </si>
  <si>
    <t>57-WS5</t>
  </si>
  <si>
    <t>11 NICHOLAS DR</t>
  </si>
  <si>
    <t>MOTT TONIANN</t>
  </si>
  <si>
    <t>57//WS5//</t>
  </si>
  <si>
    <t>46A-1-126</t>
  </si>
  <si>
    <t>71 PINEHURST DR</t>
  </si>
  <si>
    <t>MANSON WAYNE E</t>
  </si>
  <si>
    <t>46/A1/126//</t>
  </si>
  <si>
    <t>40-7</t>
  </si>
  <si>
    <t>11 STILLMAN MEM DR</t>
  </si>
  <si>
    <t>STEC JAMES M</t>
  </si>
  <si>
    <t>40//7//</t>
  </si>
  <si>
    <t>57-WS10</t>
  </si>
  <si>
    <t>12 NICHOLAS DR</t>
  </si>
  <si>
    <t>LOPES SIMAH-ALLISSE</t>
  </si>
  <si>
    <t>57//WS10//</t>
  </si>
  <si>
    <t>38-357</t>
  </si>
  <si>
    <t>39 PARKWOOD DR</t>
  </si>
  <si>
    <t>MORRISON MARGARET M</t>
  </si>
  <si>
    <t>38//357//</t>
  </si>
  <si>
    <t>46A-1-127</t>
  </si>
  <si>
    <t>6 BLUEJAY TER</t>
  </si>
  <si>
    <t>46/A1/127//</t>
  </si>
  <si>
    <t>Public Water,Public Sewer,Septic</t>
  </si>
  <si>
    <t>40-1016</t>
  </si>
  <si>
    <t>16 STILLMAN MEM DR</t>
  </si>
  <si>
    <t>CUSHING MARK R</t>
  </si>
  <si>
    <t>40//1016//</t>
  </si>
  <si>
    <t>46A-1-97</t>
  </si>
  <si>
    <t>61 PINEHURST DR</t>
  </si>
  <si>
    <t>IACOBUCCI JOHN R</t>
  </si>
  <si>
    <t>46/A1/97//</t>
  </si>
  <si>
    <t>40-8</t>
  </si>
  <si>
    <t>9 STILLMAN MEM DR</t>
  </si>
  <si>
    <t>EVANS TIMOTHY C</t>
  </si>
  <si>
    <t>40//8//</t>
  </si>
  <si>
    <t>38-355</t>
  </si>
  <si>
    <t>43 PARKWOOD DR</t>
  </si>
  <si>
    <t>CONDON PHYLLIS E TRUSTEE</t>
  </si>
  <si>
    <t>38//355//</t>
  </si>
  <si>
    <t>40-1019</t>
  </si>
  <si>
    <t>103 INDIAN NECK RD</t>
  </si>
  <si>
    <t>40//1019//</t>
  </si>
  <si>
    <t>38-368</t>
  </si>
  <si>
    <t>5 CRAB COVE TERR</t>
  </si>
  <si>
    <t>CAMPANO DANIEL S &amp; LEIGH P</t>
  </si>
  <si>
    <t>38//368//</t>
  </si>
  <si>
    <t>49-S244</t>
  </si>
  <si>
    <t>86 SWIFTS BCH RD</t>
  </si>
  <si>
    <t>PICKETT DAVID T</t>
  </si>
  <si>
    <t>49//S244//</t>
  </si>
  <si>
    <t>46A-1-96</t>
  </si>
  <si>
    <t>6 COTTAGE ST</t>
  </si>
  <si>
    <t>ROSE MICHELE A</t>
  </si>
  <si>
    <t>46/A1/96//</t>
  </si>
  <si>
    <t>38-342</t>
  </si>
  <si>
    <t>47 PARKWOOD DR</t>
  </si>
  <si>
    <t>SULLIVAN THOMAS MARK</t>
  </si>
  <si>
    <t>38//342//</t>
  </si>
  <si>
    <t>46A-1-67</t>
  </si>
  <si>
    <t>144 PINEHURST DR</t>
  </si>
  <si>
    <t>BARBIERI LEONARD J</t>
  </si>
  <si>
    <t>46/A1/67//</t>
  </si>
  <si>
    <t>57-164</t>
  </si>
  <si>
    <t>37 CAMARDO DR</t>
  </si>
  <si>
    <t>MADGE EDWARD</t>
  </si>
  <si>
    <t>57//164//</t>
  </si>
  <si>
    <t>38-341</t>
  </si>
  <si>
    <t>51 PARKWOOD DR</t>
  </si>
  <si>
    <t>RIVELLI DANIEL J</t>
  </si>
  <si>
    <t>38//341//</t>
  </si>
  <si>
    <t>40-6</t>
  </si>
  <si>
    <t>13 STILLMAN MEM DR</t>
  </si>
  <si>
    <t>POTITO JOHN ANTHONY&amp;ROSARY ANN</t>
  </si>
  <si>
    <t>40//6//</t>
  </si>
  <si>
    <t>46A-1-84</t>
  </si>
  <si>
    <t>121 PINEHURST DR</t>
  </si>
  <si>
    <t>DIANGELO LEO R</t>
  </si>
  <si>
    <t>46/A1/84//</t>
  </si>
  <si>
    <t>46A-1-86</t>
  </si>
  <si>
    <t>11 COTTAGE ST</t>
  </si>
  <si>
    <t>PARKER SUSAN R</t>
  </si>
  <si>
    <t>46/A1/86//</t>
  </si>
  <si>
    <t>38-340</t>
  </si>
  <si>
    <t>53 PARKWOOD DR</t>
  </si>
  <si>
    <t>PAPARO VITO</t>
  </si>
  <si>
    <t>38//340//</t>
  </si>
  <si>
    <t>57-WS8</t>
  </si>
  <si>
    <t>10 NICHOLAS DR</t>
  </si>
  <si>
    <t>VIVEIROS DERRICK</t>
  </si>
  <si>
    <t>57//WS8//</t>
  </si>
  <si>
    <t>49-11</t>
  </si>
  <si>
    <t>10 CANNONBERRY WAY</t>
  </si>
  <si>
    <t>DERNOGA ROSEMARIE</t>
  </si>
  <si>
    <t>49//11//</t>
  </si>
  <si>
    <t>46A-1-33</t>
  </si>
  <si>
    <t>76 PINEHURST DR</t>
  </si>
  <si>
    <t>KOSHIVAS DEBRA E TRUSTEE OF</t>
  </si>
  <si>
    <t>46/A1/33//</t>
  </si>
  <si>
    <t>49-7</t>
  </si>
  <si>
    <t>13 CANNONBERRY WAY</t>
  </si>
  <si>
    <t>PLACE PAUL S</t>
  </si>
  <si>
    <t>49//7//</t>
  </si>
  <si>
    <t>38-339</t>
  </si>
  <si>
    <t>55 PARKWOOD DR</t>
  </si>
  <si>
    <t>HENDRY DOUGLAS</t>
  </si>
  <si>
    <t>38//339//</t>
  </si>
  <si>
    <t>57-WS3</t>
  </si>
  <si>
    <t>9 NICHOLAS DR</t>
  </si>
  <si>
    <t>PINA JOHN M &amp; SEMAS SANDRA M</t>
  </si>
  <si>
    <t>57//WS3//</t>
  </si>
  <si>
    <t>38-338</t>
  </si>
  <si>
    <t>57 PARKWOOD DR</t>
  </si>
  <si>
    <t>MCCORMACK JEANNE M</t>
  </si>
  <si>
    <t>38//338//</t>
  </si>
  <si>
    <t>38-337</t>
  </si>
  <si>
    <t>59 PARKWOOD DR</t>
  </si>
  <si>
    <t>DOMIAN HENRY A</t>
  </si>
  <si>
    <t>38//337//</t>
  </si>
  <si>
    <t>38-335</t>
  </si>
  <si>
    <t>63 PARKWOOD DR</t>
  </si>
  <si>
    <t>GUERIN ANDREA M TRUSTEE</t>
  </si>
  <si>
    <t>38//335//</t>
  </si>
  <si>
    <t>46A-1-32</t>
  </si>
  <si>
    <t>74 PINEHURST DR</t>
  </si>
  <si>
    <t>LOCKETTI ALBERT</t>
  </si>
  <si>
    <t>46/A1/32//</t>
  </si>
  <si>
    <t>46A-1-69</t>
  </si>
  <si>
    <t>148 PINEHURST DR</t>
  </si>
  <si>
    <t>OLMSTEAD LINDA</t>
  </si>
  <si>
    <t>46/A1/69//</t>
  </si>
  <si>
    <t>55-A</t>
  </si>
  <si>
    <t>81 SWIFTS BCH RD</t>
  </si>
  <si>
    <t>IANNUZZO ANGELA TRUSTEE OF</t>
  </si>
  <si>
    <t>55///A/</t>
  </si>
  <si>
    <t>46A-1-30</t>
  </si>
  <si>
    <t>70 PINEHURST DR</t>
  </si>
  <si>
    <t>MANGUSO MARY</t>
  </si>
  <si>
    <t>46/A1/30//</t>
  </si>
  <si>
    <t>38-334</t>
  </si>
  <si>
    <t>65 PARKWOOD DR</t>
  </si>
  <si>
    <t>KULLAS SANDRA L</t>
  </si>
  <si>
    <t>38//334//</t>
  </si>
  <si>
    <t>46A-1-89</t>
  </si>
  <si>
    <t>55 PINEHURST DR</t>
  </si>
  <si>
    <t>ROSE GEORGE A SR</t>
  </si>
  <si>
    <t>46/A1/89//</t>
  </si>
  <si>
    <t>57-124</t>
  </si>
  <si>
    <t>34 CAMARDO DR</t>
  </si>
  <si>
    <t>BROWN RAYMOND A</t>
  </si>
  <si>
    <t>57//124//</t>
  </si>
  <si>
    <t>46A-1-83</t>
  </si>
  <si>
    <t>123 PINEHURST DR</t>
  </si>
  <si>
    <t>SWANSON CHESTER JR</t>
  </si>
  <si>
    <t>46/A1/83//</t>
  </si>
  <si>
    <t>46A-1-26</t>
  </si>
  <si>
    <t>66 PINEHURST DR</t>
  </si>
  <si>
    <t>46/A1/26//</t>
  </si>
  <si>
    <t>UNK1423</t>
  </si>
  <si>
    <t>CRANBERRY GROVE</t>
  </si>
  <si>
    <t>38-332</t>
  </si>
  <si>
    <t>67 PARKWOOD DR</t>
  </si>
  <si>
    <t>TIOLPERTAISER LLC</t>
  </si>
  <si>
    <t>38//332//</t>
  </si>
  <si>
    <t>46A-1-31</t>
  </si>
  <si>
    <t>72 PINEHURST DR</t>
  </si>
  <si>
    <t>GLYNN MICHAEL F</t>
  </si>
  <si>
    <t>46/A1/31//</t>
  </si>
  <si>
    <t>46A-1-25</t>
  </si>
  <si>
    <t>64 PINEHURST DR</t>
  </si>
  <si>
    <t>46/A1/25//</t>
  </si>
  <si>
    <t>38-367</t>
  </si>
  <si>
    <t>9 CRAB COVE TERR</t>
  </si>
  <si>
    <t>CRABB LYDIA S</t>
  </si>
  <si>
    <t>38//367//</t>
  </si>
  <si>
    <t>56-CG-4B</t>
  </si>
  <si>
    <t>4B CRANBERRY GROVE WY</t>
  </si>
  <si>
    <t>BLACK NOEL E</t>
  </si>
  <si>
    <t>CONDO  MDL-05</t>
  </si>
  <si>
    <t>56//CG/4/B</t>
  </si>
  <si>
    <t>38-331</t>
  </si>
  <si>
    <t>69 PARKWOOD DR</t>
  </si>
  <si>
    <t>ELA JOHN S JR</t>
  </si>
  <si>
    <t>38//331//</t>
  </si>
  <si>
    <t>56-CG-2C</t>
  </si>
  <si>
    <t>2C CRANBERRY GROVE WY</t>
  </si>
  <si>
    <t>GLENNON CATHERINE R</t>
  </si>
  <si>
    <t>56//CG/2/C</t>
  </si>
  <si>
    <t>56-CG-4A</t>
  </si>
  <si>
    <t>4A CRANBERRY GROVE WY</t>
  </si>
  <si>
    <t>FITZPATRICK KATHLEEN T</t>
  </si>
  <si>
    <t>56//CG/4/A</t>
  </si>
  <si>
    <t>56-CG-2D</t>
  </si>
  <si>
    <t>2D CRANBERRY GROVE WY</t>
  </si>
  <si>
    <t>ARNE JUDITH C</t>
  </si>
  <si>
    <t>56//CG/2/D</t>
  </si>
  <si>
    <t>38-365</t>
  </si>
  <si>
    <t>11 CRAB COVE TERR</t>
  </si>
  <si>
    <t>38//365//</t>
  </si>
  <si>
    <t>38-330</t>
  </si>
  <si>
    <t>71 PARKWOOD DR</t>
  </si>
  <si>
    <t>LEXIASELA LLC</t>
  </si>
  <si>
    <t>38//330//</t>
  </si>
  <si>
    <t>56-CG-4D</t>
  </si>
  <si>
    <t>4D CRANBERRY GROVE WY</t>
  </si>
  <si>
    <t>AGOSTINI CHARLOTTE</t>
  </si>
  <si>
    <t>56//CG/4/D</t>
  </si>
  <si>
    <t>46A-1-24</t>
  </si>
  <si>
    <t>62 PINEHURST DR</t>
  </si>
  <si>
    <t>CLEARY EVA M</t>
  </si>
  <si>
    <t>46/A1/24//</t>
  </si>
  <si>
    <t>38-363</t>
  </si>
  <si>
    <t>15 CRAB COVE TERR</t>
  </si>
  <si>
    <t>SEROWIK JULIE A</t>
  </si>
  <si>
    <t>38//363//</t>
  </si>
  <si>
    <t>46A-1-28</t>
  </si>
  <si>
    <t>1 BLUEJAY TER</t>
  </si>
  <si>
    <t>BINGHAM ELENA</t>
  </si>
  <si>
    <t>46/A1/28//</t>
  </si>
  <si>
    <t>56-CG-2B</t>
  </si>
  <si>
    <t>2B CRANBERRY GROVE WY</t>
  </si>
  <si>
    <t>MULLIN MARY E</t>
  </si>
  <si>
    <t>56//CG/2/B</t>
  </si>
  <si>
    <t>46A-1-70</t>
  </si>
  <si>
    <t>150 PINEHURST DR</t>
  </si>
  <si>
    <t>MELLONI KIMBERLY A</t>
  </si>
  <si>
    <t>46/A1/70//</t>
  </si>
  <si>
    <t>38-362</t>
  </si>
  <si>
    <t>19 CRAB COVE TERR</t>
  </si>
  <si>
    <t>CONDON PHYLLIS E</t>
  </si>
  <si>
    <t>38//362//</t>
  </si>
  <si>
    <t>38-361</t>
  </si>
  <si>
    <t>21 CRAB COVE TERR</t>
  </si>
  <si>
    <t>JOHNSON KRISTEN N</t>
  </si>
  <si>
    <t>38//361//</t>
  </si>
  <si>
    <t>57-WS1</t>
  </si>
  <si>
    <t>7 NICHOLAS DR</t>
  </si>
  <si>
    <t>HAMLET TODD A</t>
  </si>
  <si>
    <t>57//WS1//</t>
  </si>
  <si>
    <t>56-CG-4C</t>
  </si>
  <si>
    <t>4C CRANBERRY GROVE WY</t>
  </si>
  <si>
    <t>FREEDMAN MARY P LIFE ESTATE</t>
  </si>
  <si>
    <t>56//CG/4/C</t>
  </si>
  <si>
    <t>56-CG-2A</t>
  </si>
  <si>
    <t>2A CRANBERRY GROVE WY</t>
  </si>
  <si>
    <t>ADAMS HENRY E</t>
  </si>
  <si>
    <t>56//CG/2/A</t>
  </si>
  <si>
    <t>46A-1-90</t>
  </si>
  <si>
    <t>53 PINEHURST DR</t>
  </si>
  <si>
    <t>SIMMONS BRIAN D SR</t>
  </si>
  <si>
    <t>46/A1/90//</t>
  </si>
  <si>
    <t>46A-1-22</t>
  </si>
  <si>
    <t>2 COTTAGE ST</t>
  </si>
  <si>
    <t>ASPERO RONALD P &amp; JEANNE M</t>
  </si>
  <si>
    <t>46/A1/22//</t>
  </si>
  <si>
    <t>46A-1-82</t>
  </si>
  <si>
    <t>125 PINEHURST DR</t>
  </si>
  <si>
    <t>RUSSO ALBERT A  LIFE ESTATE</t>
  </si>
  <si>
    <t>46/A1/82//</t>
  </si>
  <si>
    <t>49-1006</t>
  </si>
  <si>
    <t>BACHANT WILLIAM P</t>
  </si>
  <si>
    <t>49//1006//</t>
  </si>
  <si>
    <t>40-27</t>
  </si>
  <si>
    <t>3 FRANK CUTLER DR</t>
  </si>
  <si>
    <t>LANAGAN NORMA JEAN</t>
  </si>
  <si>
    <t>40//27//</t>
  </si>
  <si>
    <t>46A-1-18</t>
  </si>
  <si>
    <t>7 COTTAGE ST</t>
  </si>
  <si>
    <t>46/A1/18//</t>
  </si>
  <si>
    <t>40-5</t>
  </si>
  <si>
    <t>15 STILLMAN MEM DR</t>
  </si>
  <si>
    <t>HOLMES MARK A JR</t>
  </si>
  <si>
    <t>40//5//</t>
  </si>
  <si>
    <t>57-163</t>
  </si>
  <si>
    <t>39 CAMARDO DR</t>
  </si>
  <si>
    <t>MITCHELL JASON M</t>
  </si>
  <si>
    <t>57//163//</t>
  </si>
  <si>
    <t>46A-1-29</t>
  </si>
  <si>
    <t>2 BLUEJAY TER</t>
  </si>
  <si>
    <t>VYHNANEK JOHN J</t>
  </si>
  <si>
    <t>46/A1/29//</t>
  </si>
  <si>
    <t>46A-1-71</t>
  </si>
  <si>
    <t>152 PINEHURST DR</t>
  </si>
  <si>
    <t>CURTIN JOHN J</t>
  </si>
  <si>
    <t>46/A1/71//</t>
  </si>
  <si>
    <t>56-CG-6A</t>
  </si>
  <si>
    <t>6A CRANBERRY GROVE WY</t>
  </si>
  <si>
    <t>BELLO MICHAEL P</t>
  </si>
  <si>
    <t>56//CG/6/A</t>
  </si>
  <si>
    <t>40-13</t>
  </si>
  <si>
    <t>4 FRANK CUTLER DR</t>
  </si>
  <si>
    <t>HARLOW RICHARD A JR &amp; MARY E</t>
  </si>
  <si>
    <t>40//13//</t>
  </si>
  <si>
    <t>38-344</t>
  </si>
  <si>
    <t>23 CRAB COVE TERR</t>
  </si>
  <si>
    <t>JOHNSON GRACE M</t>
  </si>
  <si>
    <t>38//344//</t>
  </si>
  <si>
    <t>56-CG-6B</t>
  </si>
  <si>
    <t>6B CRANBERRY GROVE WY</t>
  </si>
  <si>
    <t>CROCKER JACQUELINE</t>
  </si>
  <si>
    <t>56//CG/6/B</t>
  </si>
  <si>
    <t>38-333</t>
  </si>
  <si>
    <t>41 CRAB COVE TERR</t>
  </si>
  <si>
    <t>HENDRY DOUGLAS N</t>
  </si>
  <si>
    <t>38//333//</t>
  </si>
  <si>
    <t>46A-1-17</t>
  </si>
  <si>
    <t>56 PINEHURST DR</t>
  </si>
  <si>
    <t>ANDERSON BEVERLY S</t>
  </si>
  <si>
    <t>46/A1/17//</t>
  </si>
  <si>
    <t>49-8</t>
  </si>
  <si>
    <t>15 CANNONBERRY WAY</t>
  </si>
  <si>
    <t>MCCARTHY SEPTEMBER E</t>
  </si>
  <si>
    <t>49//8//</t>
  </si>
  <si>
    <t>46A-1-91</t>
  </si>
  <si>
    <t>51 PINEHURST DR</t>
  </si>
  <si>
    <t>SHAW JAMES F</t>
  </si>
  <si>
    <t>46/A1/91//</t>
  </si>
  <si>
    <t>46A-1-81</t>
  </si>
  <si>
    <t>127 PINEHURST DR</t>
  </si>
  <si>
    <t>HARRIGAN DOROTHY M</t>
  </si>
  <si>
    <t>46/A1/81//</t>
  </si>
  <si>
    <t>46A-1-72</t>
  </si>
  <si>
    <t>154 PINEHURST DR</t>
  </si>
  <si>
    <t>KAHN WILLIAM M</t>
  </si>
  <si>
    <t>46/A1/72//</t>
  </si>
  <si>
    <t>38-353</t>
  </si>
  <si>
    <t>39 CRAB COVE TERR</t>
  </si>
  <si>
    <t>OLDRID RICHARD E JR</t>
  </si>
  <si>
    <t>38//353//</t>
  </si>
  <si>
    <t>56-CG-6D</t>
  </si>
  <si>
    <t>6D CRANBERRY GROVE WY</t>
  </si>
  <si>
    <t>BARNES LARRY D</t>
  </si>
  <si>
    <t>56//CG/6/D</t>
  </si>
  <si>
    <t>49-10</t>
  </si>
  <si>
    <t>12 CANNONBERRY WAY</t>
  </si>
  <si>
    <t>MARK IVAN</t>
  </si>
  <si>
    <t>49//10//</t>
  </si>
  <si>
    <t>55-B29</t>
  </si>
  <si>
    <t>79 SWIFTS BCH RD</t>
  </si>
  <si>
    <t>55//B29//</t>
  </si>
  <si>
    <t>38-347</t>
  </si>
  <si>
    <t>27 CRAB COVE TERR</t>
  </si>
  <si>
    <t>MORLEY EVA  V</t>
  </si>
  <si>
    <t>38//347//</t>
  </si>
  <si>
    <t>38-348</t>
  </si>
  <si>
    <t>29 CRAB COVE TERR</t>
  </si>
  <si>
    <t>CRANDALL ARTHUR R JR</t>
  </si>
  <si>
    <t>38//348//</t>
  </si>
  <si>
    <t>38-352</t>
  </si>
  <si>
    <t>37 CRAB COVE TERR</t>
  </si>
  <si>
    <t>MACKAY CHARLES E</t>
  </si>
  <si>
    <t>38//352//</t>
  </si>
  <si>
    <t>38-349</t>
  </si>
  <si>
    <t>31 CRAB COVE TERR</t>
  </si>
  <si>
    <t>HENDRY NORMAN J</t>
  </si>
  <si>
    <t>38//349//</t>
  </si>
  <si>
    <t>38-351</t>
  </si>
  <si>
    <t>35 CRAB COVE TERR</t>
  </si>
  <si>
    <t>CHRISTENSEN ROBERT N</t>
  </si>
  <si>
    <t>38//351//</t>
  </si>
  <si>
    <t>38-345B</t>
  </si>
  <si>
    <t>25 CRAB COVE TERR</t>
  </si>
  <si>
    <t>DEWHURST DAVID C</t>
  </si>
  <si>
    <t>38//345/B/</t>
  </si>
  <si>
    <t>49-H26</t>
  </si>
  <si>
    <t>84 SWIFTS BCH RD</t>
  </si>
  <si>
    <t>ODONNELL SHARON L</t>
  </si>
  <si>
    <t>49//H26//</t>
  </si>
  <si>
    <t>38-350</t>
  </si>
  <si>
    <t>33 CRAB COVE TERR</t>
  </si>
  <si>
    <t>NELSON MARK R</t>
  </si>
  <si>
    <t>38//350//</t>
  </si>
  <si>
    <t>46A-1-19</t>
  </si>
  <si>
    <t>5 COTTAGE ST</t>
  </si>
  <si>
    <t>JOHNSON WARREN E JR</t>
  </si>
  <si>
    <t>46/A1/19//</t>
  </si>
  <si>
    <t>40-26</t>
  </si>
  <si>
    <t>5 FRANK CUTLER DR</t>
  </si>
  <si>
    <t>WATTS CLIFTON E</t>
  </si>
  <si>
    <t>40//26//</t>
  </si>
  <si>
    <t>46A-1-16</t>
  </si>
  <si>
    <t>54 PINEHURST DR</t>
  </si>
  <si>
    <t>PLATT JOHN F</t>
  </si>
  <si>
    <t>46/A1/16//</t>
  </si>
  <si>
    <t>56-CG-6C</t>
  </si>
  <si>
    <t>6C CRANBERRY GROVE WY</t>
  </si>
  <si>
    <t>BURKE ROBERT K</t>
  </si>
  <si>
    <t>56//CG/6/C</t>
  </si>
  <si>
    <t>46A-1-92</t>
  </si>
  <si>
    <t>49 PINEHURST DR</t>
  </si>
  <si>
    <t>MURPHY MARIE E</t>
  </si>
  <si>
    <t>46/A1/92//</t>
  </si>
  <si>
    <t>46A-1-80</t>
  </si>
  <si>
    <t>129 PINEHURST DR</t>
  </si>
  <si>
    <t>GINNS HOMER LLOYD &amp; PATSY M</t>
  </si>
  <si>
    <t>46/A1/80//</t>
  </si>
  <si>
    <t>57-WS6</t>
  </si>
  <si>
    <t>6 NICHOLAS DR</t>
  </si>
  <si>
    <t>DANIELS CHRISTOPHER G</t>
  </si>
  <si>
    <t>57//WS6//</t>
  </si>
  <si>
    <t>46A-1-73</t>
  </si>
  <si>
    <t>156 PINEHURST DR</t>
  </si>
  <si>
    <t>DRINKWATER LINDA M</t>
  </si>
  <si>
    <t>46/A1/73//</t>
  </si>
  <si>
    <t>46A-1-20A</t>
  </si>
  <si>
    <t>3 COTTAGE ST</t>
  </si>
  <si>
    <t>WALKER STEVEN R</t>
  </si>
  <si>
    <t>46/A1/20/A/</t>
  </si>
  <si>
    <t>49-9</t>
  </si>
  <si>
    <t>17 CANNONBERRY WAY</t>
  </si>
  <si>
    <t>MURPHY WALTER</t>
  </si>
  <si>
    <t>49//9//</t>
  </si>
  <si>
    <t>40-4</t>
  </si>
  <si>
    <t>17 STILLMAN MEM DR</t>
  </si>
  <si>
    <t>MOSES PATRICIA A</t>
  </si>
  <si>
    <t>40//4//</t>
  </si>
  <si>
    <t>57-162</t>
  </si>
  <si>
    <t>41 CAMARDO DR</t>
  </si>
  <si>
    <t>CORREA LINDA</t>
  </si>
  <si>
    <t>57//162//</t>
  </si>
  <si>
    <t>46A-1-93</t>
  </si>
  <si>
    <t>47 PINEHURST DR</t>
  </si>
  <si>
    <t>GINNS HOMER LLOYD AND PATSY M</t>
  </si>
  <si>
    <t>46/A1/93//</t>
  </si>
  <si>
    <t>38-1001</t>
  </si>
  <si>
    <t>0 CRAB COVE TER OFF</t>
  </si>
  <si>
    <t>38//1001//</t>
  </si>
  <si>
    <t>49-1004A</t>
  </si>
  <si>
    <t>23 STEPHEN AVE</t>
  </si>
  <si>
    <t>ZOLLO MICHELE B TRUSTEE</t>
  </si>
  <si>
    <t>49//1004/A/</t>
  </si>
  <si>
    <t>55-B28</t>
  </si>
  <si>
    <t>77 SWIFTS BCH RD</t>
  </si>
  <si>
    <t>CRUZ MARCIA A</t>
  </si>
  <si>
    <t>55//B28//</t>
  </si>
  <si>
    <t>46A-1-74</t>
  </si>
  <si>
    <t>160 PINEHURST DR</t>
  </si>
  <si>
    <t>RAY JOHN &amp; JUDITH</t>
  </si>
  <si>
    <t>46/A1/74//</t>
  </si>
  <si>
    <t>40-14</t>
  </si>
  <si>
    <t>6 FRANK CUTLER DR</t>
  </si>
  <si>
    <t>EAMES JENNIFER FAE</t>
  </si>
  <si>
    <t>40//14//</t>
  </si>
  <si>
    <t>46A-1-79</t>
  </si>
  <si>
    <t>131 PINEHURST DR</t>
  </si>
  <si>
    <t>THOMPSON KATHLEEN J</t>
  </si>
  <si>
    <t>46/A1/79//</t>
  </si>
  <si>
    <t>56-CG-1A</t>
  </si>
  <si>
    <t>1A CRANBERRY GROVE WY</t>
  </si>
  <si>
    <t>NEAGLE MARY LOU</t>
  </si>
  <si>
    <t>56//CG/1/A</t>
  </si>
  <si>
    <t>46A-1-20B</t>
  </si>
  <si>
    <t>1 COTTAGE ST</t>
  </si>
  <si>
    <t>LUCCHESI JANICE TRUSTEE</t>
  </si>
  <si>
    <t>46/A1/20/B/</t>
  </si>
  <si>
    <t>46A-1-14</t>
  </si>
  <si>
    <t>50 PINEHURST DR</t>
  </si>
  <si>
    <t>LICCIARDI BARTHOLOMEW J</t>
  </si>
  <si>
    <t>46/A1/14//</t>
  </si>
  <si>
    <t>49-1005</t>
  </si>
  <si>
    <t>0 STEPHEN AVE  OFF</t>
  </si>
  <si>
    <t>MELTZER STEPHEN E TR OF FIRE</t>
  </si>
  <si>
    <t>49//1005//</t>
  </si>
  <si>
    <t>56-CG-3D</t>
  </si>
  <si>
    <t>3D CRANBERRY GROVE WY</t>
  </si>
  <si>
    <t>MCPHEE BARRY R</t>
  </si>
  <si>
    <t>56//CG/3/D</t>
  </si>
  <si>
    <t>56-CG-1B</t>
  </si>
  <si>
    <t>1B CRANBERRY GROVE WY</t>
  </si>
  <si>
    <t>KIMBALL RUTH A</t>
  </si>
  <si>
    <t>56//CG/1/B</t>
  </si>
  <si>
    <t>40-1015</t>
  </si>
  <si>
    <t>79 GREAT NECK RD</t>
  </si>
  <si>
    <t>OCONNOR JANICE L TRUSTEE</t>
  </si>
  <si>
    <t>40//1015//</t>
  </si>
  <si>
    <t>39-1002</t>
  </si>
  <si>
    <t>95 OAK ST</t>
  </si>
  <si>
    <t>FERNANDES ANTONE L</t>
  </si>
  <si>
    <t>39//1002//</t>
  </si>
  <si>
    <t>56-CG-8A</t>
  </si>
  <si>
    <t>8A CRANBERRY GROVE WY</t>
  </si>
  <si>
    <t>LAWLESS MARY</t>
  </si>
  <si>
    <t>56//CG/8/A</t>
  </si>
  <si>
    <t>56-CG-1C</t>
  </si>
  <si>
    <t>1C CRANBERRY GROVE WY</t>
  </si>
  <si>
    <t>GARDYNA HENRY A</t>
  </si>
  <si>
    <t>56//CG/1/C</t>
  </si>
  <si>
    <t>57-WS4</t>
  </si>
  <si>
    <t>4 NICHOLAS DR</t>
  </si>
  <si>
    <t>KINDER ANDREW R</t>
  </si>
  <si>
    <t>57//WS4//</t>
  </si>
  <si>
    <t>49-H24</t>
  </si>
  <si>
    <t>82 SWIFTS BCH RD</t>
  </si>
  <si>
    <t>LAPORTA LEONARDA M LIFE ESTATE</t>
  </si>
  <si>
    <t>49//H24//</t>
  </si>
  <si>
    <t>56-CG-1D</t>
  </si>
  <si>
    <t>1D CRANBERRY GROVE WY</t>
  </si>
  <si>
    <t>CHAMBERLAIN CRAIG R</t>
  </si>
  <si>
    <t>56//CG/1/D</t>
  </si>
  <si>
    <t>56-CG-3C</t>
  </si>
  <si>
    <t>3C CRANBERRY GROVE WY</t>
  </si>
  <si>
    <t>GOLDFARB JOAN B</t>
  </si>
  <si>
    <t>56//CG/3/C</t>
  </si>
  <si>
    <t>49-1012I</t>
  </si>
  <si>
    <t>15 MATHER DR</t>
  </si>
  <si>
    <t>CARREIRO MARINO J</t>
  </si>
  <si>
    <t>49//1012/I/</t>
  </si>
  <si>
    <t>49-C1</t>
  </si>
  <si>
    <t>0 CANNONBERRY WAY OFF</t>
  </si>
  <si>
    <t>CANNONBERRY COMMON ASSOC</t>
  </si>
  <si>
    <t>49//C1//</t>
  </si>
  <si>
    <t>40-25</t>
  </si>
  <si>
    <t>7 FRANK CUTLER DR</t>
  </si>
  <si>
    <t>HUFNAGEL MARK F</t>
  </si>
  <si>
    <t>40//25//</t>
  </si>
  <si>
    <t>46A-1-77</t>
  </si>
  <si>
    <t>43 PINEHURST DR</t>
  </si>
  <si>
    <t>TAMULINAS RALPH F, ET ALS</t>
  </si>
  <si>
    <t>46/A1/77//</t>
  </si>
  <si>
    <t>56-CG-8B</t>
  </si>
  <si>
    <t>8B CRANBERRY GROVE WY</t>
  </si>
  <si>
    <t>CASASSA PAUL</t>
  </si>
  <si>
    <t>56//CG/8/B</t>
  </si>
  <si>
    <t>56-CG-3B</t>
  </si>
  <si>
    <t>3B CRANBERRY GROVE WY</t>
  </si>
  <si>
    <t>SHERIDAN HELEN V</t>
  </si>
  <si>
    <t>56//CG/3/B</t>
  </si>
  <si>
    <t>56-CG-3A</t>
  </si>
  <si>
    <t>3A CRANBERRY GROVE WY</t>
  </si>
  <si>
    <t>DUANE J F</t>
  </si>
  <si>
    <t>56//CG/3/A</t>
  </si>
  <si>
    <t>46A-3-6</t>
  </si>
  <si>
    <t>162 PINEHURST DR</t>
  </si>
  <si>
    <t>TAYLOR MICHAEL J</t>
  </si>
  <si>
    <t>46/A3/6//</t>
  </si>
  <si>
    <t>40-3</t>
  </si>
  <si>
    <t>19 STILLMAN MEM DR</t>
  </si>
  <si>
    <t>WHITE LUCILLE M</t>
  </si>
  <si>
    <t>40//3//</t>
  </si>
  <si>
    <t>56-CG-8C</t>
  </si>
  <si>
    <t>8C CRANBERRY GROVE WY</t>
  </si>
  <si>
    <t>MILLER KENT D</t>
  </si>
  <si>
    <t>56//CG/8/C</t>
  </si>
  <si>
    <t>40-15</t>
  </si>
  <si>
    <t>8 FRANK CUTLER DR</t>
  </si>
  <si>
    <t>SULLIVAN STEVEN E</t>
  </si>
  <si>
    <t>40//15//</t>
  </si>
  <si>
    <t>46A-1-1002</t>
  </si>
  <si>
    <t>46 PINEHURST DR</t>
  </si>
  <si>
    <t>FAUST ROY E</t>
  </si>
  <si>
    <t>46/A1/1002//</t>
  </si>
  <si>
    <t>56-CG-8D</t>
  </si>
  <si>
    <t>8D CRANBERRY GROVE WY</t>
  </si>
  <si>
    <t>CONNOR KEVIN M</t>
  </si>
  <si>
    <t>56//CG/8/D</t>
  </si>
  <si>
    <t>56-CG-5D</t>
  </si>
  <si>
    <t>5D CRANBERRY GROVE WY</t>
  </si>
  <si>
    <t>RAPOSO JOSEFREDO</t>
  </si>
  <si>
    <t>56//CG/5/D</t>
  </si>
  <si>
    <t>49-1012H</t>
  </si>
  <si>
    <t>16 MATHER DR</t>
  </si>
  <si>
    <t>JASON JEAN A</t>
  </si>
  <si>
    <t>49//1012/H/</t>
  </si>
  <si>
    <t>46A-1-10</t>
  </si>
  <si>
    <t>42 PINEHURST DR</t>
  </si>
  <si>
    <t>WHITTAKER RICHARD J</t>
  </si>
  <si>
    <t>46/A1/10//</t>
  </si>
  <si>
    <t>49-H23</t>
  </si>
  <si>
    <t>78 SWIFTS BCH RD</t>
  </si>
  <si>
    <t>LOURENCO CLARINDA S</t>
  </si>
  <si>
    <t>49//H23//</t>
  </si>
  <si>
    <t>46A-3-8</t>
  </si>
  <si>
    <t>8 CIRCUIT AVE</t>
  </si>
  <si>
    <t>YUSKEVICZ BRENDA J</t>
  </si>
  <si>
    <t>46/A3/8//</t>
  </si>
  <si>
    <t>56-CG-5C</t>
  </si>
  <si>
    <t>5C CRANBERRY GROVE WY</t>
  </si>
  <si>
    <t>CASEY BARBARA A</t>
  </si>
  <si>
    <t>56//CG/5/C</t>
  </si>
  <si>
    <t>46A-1-9</t>
  </si>
  <si>
    <t>38 PINEHURST DR</t>
  </si>
  <si>
    <t>PITTELLA LINDA J</t>
  </si>
  <si>
    <t>46/A1/9//</t>
  </si>
  <si>
    <t>46A-3-1000</t>
  </si>
  <si>
    <t>0 SEA BREEZE DR</t>
  </si>
  <si>
    <t>LUZAITIS MARTHA LOUISE</t>
  </si>
  <si>
    <t>46/A3/1000//</t>
  </si>
  <si>
    <t>40-24</t>
  </si>
  <si>
    <t>9 FRANK CUTLER DR</t>
  </si>
  <si>
    <t>GILLUM MARK</t>
  </si>
  <si>
    <t>40//24//</t>
  </si>
  <si>
    <t>46A-3-5</t>
  </si>
  <si>
    <t>4 CIRCUIT AVE</t>
  </si>
  <si>
    <t>HALL DONALD B</t>
  </si>
  <si>
    <t>46/A3/5//</t>
  </si>
  <si>
    <t>46A-3-9B</t>
  </si>
  <si>
    <t>10 CIRCUIT AVE</t>
  </si>
  <si>
    <t>MALERBA LOIS A</t>
  </si>
  <si>
    <t>46/A3/9/B/</t>
  </si>
  <si>
    <t>57-WS2</t>
  </si>
  <si>
    <t>2 NICHOLAS DR</t>
  </si>
  <si>
    <t>HOGAN JAMES M</t>
  </si>
  <si>
    <t>57//WS2//</t>
  </si>
  <si>
    <t>40-2</t>
  </si>
  <si>
    <t>21 STILLMAN MEM DR</t>
  </si>
  <si>
    <t>DOHERTY JAMES J</t>
  </si>
  <si>
    <t>40//2//</t>
  </si>
  <si>
    <t>56-CG-9A</t>
  </si>
  <si>
    <t>9A CRANBERRY GROVE WY</t>
  </si>
  <si>
    <t>EVANS BARBARA</t>
  </si>
  <si>
    <t>56//CG/9/A</t>
  </si>
  <si>
    <t>56-CG-5B</t>
  </si>
  <si>
    <t>5B CRANBERRY GROVE WY</t>
  </si>
  <si>
    <t>ROBINSON HAROLD E</t>
  </si>
  <si>
    <t>56//CG/5/B</t>
  </si>
  <si>
    <t>46A-1-8</t>
  </si>
  <si>
    <t>DESIMONE MARIA &amp; PASQUALE</t>
  </si>
  <si>
    <t>46/A1/8//</t>
  </si>
  <si>
    <t>49-1012O</t>
  </si>
  <si>
    <t>MATHER RICHARD &amp; GEORGE E</t>
  </si>
  <si>
    <t>49//1012/O/</t>
  </si>
  <si>
    <t>40-16</t>
  </si>
  <si>
    <t>10 FRANK CUTLER DR</t>
  </si>
  <si>
    <t>CLARK PETER A</t>
  </si>
  <si>
    <t>40//16//</t>
  </si>
  <si>
    <t>56-CG-5A</t>
  </si>
  <si>
    <t>5A CRANBERRY GROVE WY</t>
  </si>
  <si>
    <t>MANGUM R MICHAEL</t>
  </si>
  <si>
    <t>56//CG/5/A</t>
  </si>
  <si>
    <t>46A-3-10B</t>
  </si>
  <si>
    <t>12 CIRCUIT AVE</t>
  </si>
  <si>
    <t>DALBIS JOHN</t>
  </si>
  <si>
    <t>46/A3/10/B/</t>
  </si>
  <si>
    <t>46A-1-4</t>
  </si>
  <si>
    <t>36 PINEHURST DR</t>
  </si>
  <si>
    <t>SMITH DONALD L</t>
  </si>
  <si>
    <t>46/A1/4//</t>
  </si>
  <si>
    <t>49-1012J</t>
  </si>
  <si>
    <t>11 MATHER DR</t>
  </si>
  <si>
    <t>KENNEY DIANE M</t>
  </si>
  <si>
    <t>49//1012/J/</t>
  </si>
  <si>
    <t>56-CG-9B</t>
  </si>
  <si>
    <t>9B CRANBERRY GROVE WY</t>
  </si>
  <si>
    <t>HACKETT THOMAS W</t>
  </si>
  <si>
    <t>56//CG/9/B</t>
  </si>
  <si>
    <t>39-M13A</t>
  </si>
  <si>
    <t>91 OAK ST</t>
  </si>
  <si>
    <t>KEYES GARY F</t>
  </si>
  <si>
    <t>39//M13/A/</t>
  </si>
  <si>
    <t>39-1006</t>
  </si>
  <si>
    <t>70 INDIAN NECK RD</t>
  </si>
  <si>
    <t>39//1006//</t>
  </si>
  <si>
    <t>46A-3-3A</t>
  </si>
  <si>
    <t>37 PINEHURST DR</t>
  </si>
  <si>
    <t>MORRIS PATRICIA</t>
  </si>
  <si>
    <t>46/A3/3/A/</t>
  </si>
  <si>
    <t>46A-3-17</t>
  </si>
  <si>
    <t>22 CIRCUIT AVE</t>
  </si>
  <si>
    <t>WHITE LARRY E</t>
  </si>
  <si>
    <t>46/A3/17//</t>
  </si>
  <si>
    <t>46A-3-15B</t>
  </si>
  <si>
    <t>20 CIRCUIT AVE</t>
  </si>
  <si>
    <t>RUSSO JOSEPH JR</t>
  </si>
  <si>
    <t>46/A3/15/B/</t>
  </si>
  <si>
    <t>56-1</t>
  </si>
  <si>
    <t>4 LITTLETON DR</t>
  </si>
  <si>
    <t>56//1//</t>
  </si>
  <si>
    <t>46A-3-12</t>
  </si>
  <si>
    <t>14 CIRCUIT AVE</t>
  </si>
  <si>
    <t>DONATIO PAUL F</t>
  </si>
  <si>
    <t>46/A3/12//</t>
  </si>
  <si>
    <t>46A-3-3B</t>
  </si>
  <si>
    <t>3 CIRCUIT AVE</t>
  </si>
  <si>
    <t>MCSHEA PAULA M</t>
  </si>
  <si>
    <t>46/A3/3/B/</t>
  </si>
  <si>
    <t>46A-3-18</t>
  </si>
  <si>
    <t>24 CIRCUIT AVE</t>
  </si>
  <si>
    <t>YACHATS REALTY CORPORATION</t>
  </si>
  <si>
    <t>46/A3/18//</t>
  </si>
  <si>
    <t>46A-3-14</t>
  </si>
  <si>
    <t>18 CIRCUIT AVE</t>
  </si>
  <si>
    <t>DEMARCO ANNETTE</t>
  </si>
  <si>
    <t>46/A3/14//</t>
  </si>
  <si>
    <t>56-CG-9C</t>
  </si>
  <si>
    <t>9C CRANBERRY GROVE WY</t>
  </si>
  <si>
    <t>THOMAS ALICE M TR NINE C CRAN</t>
  </si>
  <si>
    <t>56//CG/9/C</t>
  </si>
  <si>
    <t>46A-1-3</t>
  </si>
  <si>
    <t>4 ROSS AVE</t>
  </si>
  <si>
    <t>SOLARI JOHN J JR</t>
  </si>
  <si>
    <t>46/A1/3//</t>
  </si>
  <si>
    <t>56-B11</t>
  </si>
  <si>
    <t>73 SWIFTS BCH RD</t>
  </si>
  <si>
    <t>DAMICO GUISEPPE</t>
  </si>
  <si>
    <t>56//B11//</t>
  </si>
  <si>
    <t>39-1004</t>
  </si>
  <si>
    <t>52 OAK ST</t>
  </si>
  <si>
    <t>DUTRA MARY IRENE</t>
  </si>
  <si>
    <t>39//1004//</t>
  </si>
  <si>
    <t>49-1007</t>
  </si>
  <si>
    <t>76 SWIFTS BCH RD</t>
  </si>
  <si>
    <t>ELLIS RICHARD E</t>
  </si>
  <si>
    <t>49//1007//</t>
  </si>
  <si>
    <t>49-1003</t>
  </si>
  <si>
    <t>49//1003//</t>
  </si>
  <si>
    <t>56-CG-7D</t>
  </si>
  <si>
    <t>7D CRANBERRY GROVE WY</t>
  </si>
  <si>
    <t>BRADSTREET PETER L</t>
  </si>
  <si>
    <t>56//CG/7/D</t>
  </si>
  <si>
    <t>40-23</t>
  </si>
  <si>
    <t>11 FRANK CUTLER DR</t>
  </si>
  <si>
    <t>MARINO CATHERINE M</t>
  </si>
  <si>
    <t>40//23//</t>
  </si>
  <si>
    <t>56-CG-9D</t>
  </si>
  <si>
    <t>9D CRANBERRY GROVE WY</t>
  </si>
  <si>
    <t>MCGRAW REX T JR</t>
  </si>
  <si>
    <t>56//CG/9/D</t>
  </si>
  <si>
    <t>40-1</t>
  </si>
  <si>
    <t>23 STILLMAN MEM DR</t>
  </si>
  <si>
    <t>LOMBARD DONALD F</t>
  </si>
  <si>
    <t>40//1//</t>
  </si>
  <si>
    <t>46A-3-20</t>
  </si>
  <si>
    <t>28 CIRCUIT AVE</t>
  </si>
  <si>
    <t>HARDSOG GEORGE W</t>
  </si>
  <si>
    <t>46/A3/20//</t>
  </si>
  <si>
    <t>56-CG-7C</t>
  </si>
  <si>
    <t>7C CRANBERRY GROVE WY</t>
  </si>
  <si>
    <t>REIS MANUEL F</t>
  </si>
  <si>
    <t>56//CG/7/C</t>
  </si>
  <si>
    <t>56-CG-7A</t>
  </si>
  <si>
    <t>7A CRANBERRY GROVE WY</t>
  </si>
  <si>
    <t>BUDD LINDA N &amp; ARTHUR C CO TR</t>
  </si>
  <si>
    <t>56//CG/7/A</t>
  </si>
  <si>
    <t>56-CG-7B</t>
  </si>
  <si>
    <t>7B CRANBERRY GROVE WY</t>
  </si>
  <si>
    <t>IGOE CHERYL A</t>
  </si>
  <si>
    <t>56//CG/7/B</t>
  </si>
  <si>
    <t>46A-3-66A</t>
  </si>
  <si>
    <t>7 CIRCUIT AVE</t>
  </si>
  <si>
    <t>URNEK JOSEPH W</t>
  </si>
  <si>
    <t>46/A3/66/A/</t>
  </si>
  <si>
    <t>40-17</t>
  </si>
  <si>
    <t>12 FRANK CUTLER DR</t>
  </si>
  <si>
    <t>DOUCETTE MICHAEL S</t>
  </si>
  <si>
    <t>40//17//</t>
  </si>
  <si>
    <t>46A-1-1</t>
  </si>
  <si>
    <t>34 PINEHURST DR</t>
  </si>
  <si>
    <t>FLAHERTY WILLIAM A</t>
  </si>
  <si>
    <t>46/A1/1//</t>
  </si>
  <si>
    <t>49-1012K</t>
  </si>
  <si>
    <t>9 MATHER DR</t>
  </si>
  <si>
    <t>WHITE ANDREW</t>
  </si>
  <si>
    <t>49//1012/K/</t>
  </si>
  <si>
    <t>46A-2-183</t>
  </si>
  <si>
    <t>32 PINEHURST DR</t>
  </si>
  <si>
    <t>ROBINSON BARRY</t>
  </si>
  <si>
    <t>46/A2/183//</t>
  </si>
  <si>
    <t>46A-3-63</t>
  </si>
  <si>
    <t>1 CIRCUIT AVE</t>
  </si>
  <si>
    <t>MESTIERI EDWARD J</t>
  </si>
  <si>
    <t>46/A3/63//</t>
  </si>
  <si>
    <t>46A-3-65</t>
  </si>
  <si>
    <t>5 CIRCUIT AVE</t>
  </si>
  <si>
    <t>PETERSON IRENE</t>
  </si>
  <si>
    <t>46/A3/65//</t>
  </si>
  <si>
    <t>46A-2-181</t>
  </si>
  <si>
    <t>28 PINEHURST DR</t>
  </si>
  <si>
    <t>EKSTROM ROLAND W</t>
  </si>
  <si>
    <t>46/A2/181//</t>
  </si>
  <si>
    <t>46A-3-1</t>
  </si>
  <si>
    <t>35 PINEHURST DR</t>
  </si>
  <si>
    <t>NIEMI ROBERT</t>
  </si>
  <si>
    <t>46/A3/1//</t>
  </si>
  <si>
    <t>56-5B</t>
  </si>
  <si>
    <t>0 SWIFTS BEACH RD</t>
  </si>
  <si>
    <t>56//5/B/</t>
  </si>
  <si>
    <t>46A-2-1000</t>
  </si>
  <si>
    <t>46/A2/1000//</t>
  </si>
  <si>
    <t>46A-2-180</t>
  </si>
  <si>
    <t>26 PINEHURST DR</t>
  </si>
  <si>
    <t>EDGE RICHARD K</t>
  </si>
  <si>
    <t>46/A2/180//</t>
  </si>
  <si>
    <t>46A-3-68</t>
  </si>
  <si>
    <t>11 CIRCUIT AVE</t>
  </si>
  <si>
    <t>PATTERSON FRANK K JR</t>
  </si>
  <si>
    <t>46/A3/68//</t>
  </si>
  <si>
    <t>40-22</t>
  </si>
  <si>
    <t>22 FRANK CUTLER DR</t>
  </si>
  <si>
    <t>HEWEY LYNDALL W</t>
  </si>
  <si>
    <t>40//22//</t>
  </si>
  <si>
    <t>49-1012G</t>
  </si>
  <si>
    <t>14 MATHER DR</t>
  </si>
  <si>
    <t>SAWYER ABIGAIL M</t>
  </si>
  <si>
    <t>49//1012/G/</t>
  </si>
  <si>
    <t>46A-3-75</t>
  </si>
  <si>
    <t>25 CIRCUIT AVE</t>
  </si>
  <si>
    <t>GASPA EDWARD M</t>
  </si>
  <si>
    <t>46/A3/75//</t>
  </si>
  <si>
    <t>46A-3-66B</t>
  </si>
  <si>
    <t>77 CIRCUIT AVE</t>
  </si>
  <si>
    <t>SILVA JAMES</t>
  </si>
  <si>
    <t>46/A3/66/B/</t>
  </si>
  <si>
    <t>56-5A</t>
  </si>
  <si>
    <t>LEVETT CHARLES L</t>
  </si>
  <si>
    <t>LEVETT MARY B</t>
  </si>
  <si>
    <t>56//5/A/</t>
  </si>
  <si>
    <t>46A-3-21B</t>
  </si>
  <si>
    <t>30 CIRCUIT AVE</t>
  </si>
  <si>
    <t>DONAHUE MARY ANN</t>
  </si>
  <si>
    <t>46/A3/21/B/</t>
  </si>
  <si>
    <t>46A-2-179</t>
  </si>
  <si>
    <t>24 PINEHURST DR</t>
  </si>
  <si>
    <t>SPINALE JOHN A</t>
  </si>
  <si>
    <t>46/A2/179//</t>
  </si>
  <si>
    <t>46A-3-67B</t>
  </si>
  <si>
    <t>75 CIRCUIT AVE</t>
  </si>
  <si>
    <t>SMOLINSKY JANET</t>
  </si>
  <si>
    <t>46/A3/67/B/</t>
  </si>
  <si>
    <t>49-H21</t>
  </si>
  <si>
    <t>72 SWIFTS BCH RD</t>
  </si>
  <si>
    <t>GIZZI ANGELA M</t>
  </si>
  <si>
    <t>49//H21//</t>
  </si>
  <si>
    <t>46A-2-155</t>
  </si>
  <si>
    <t>68 WARR AVE</t>
  </si>
  <si>
    <t>MORRIS ROBERT G</t>
  </si>
  <si>
    <t>WARR AVE</t>
  </si>
  <si>
    <t>46/A2/155//</t>
  </si>
  <si>
    <t>46A-3-72A</t>
  </si>
  <si>
    <t>19 CIRCUIT AVE</t>
  </si>
  <si>
    <t>ALEXANDER ROBERT P</t>
  </si>
  <si>
    <t>46/A3/72/A/</t>
  </si>
  <si>
    <t>46A-3-69</t>
  </si>
  <si>
    <t>13 CIRCUIT AVE</t>
  </si>
  <si>
    <t>ROY JOSEPH M A &amp; MARY JEAN TR OF</t>
  </si>
  <si>
    <t>46/A3/69//</t>
  </si>
  <si>
    <t>46A-2-154B</t>
  </si>
  <si>
    <t>12 BARNACLE RD</t>
  </si>
  <si>
    <t>ODRISCOLL FREDERICK T JR</t>
  </si>
  <si>
    <t>46/A2/154/B/</t>
  </si>
  <si>
    <t>46A-3-74A</t>
  </si>
  <si>
    <t>23 CIRCUIT AVE</t>
  </si>
  <si>
    <t>SCHEUB JOHN D</t>
  </si>
  <si>
    <t>46/A3/74/A/</t>
  </si>
  <si>
    <t>46A-3-73A</t>
  </si>
  <si>
    <t>21 CIRCUIT AVE</t>
  </si>
  <si>
    <t>ANSON CHARLES B JR</t>
  </si>
  <si>
    <t>46/A3/73/A/</t>
  </si>
  <si>
    <t>46A-3-70</t>
  </si>
  <si>
    <t>15 CIRCUIT AVE</t>
  </si>
  <si>
    <t>REED MARY E LIFE ESTATE</t>
  </si>
  <si>
    <t>46/A3/70//</t>
  </si>
  <si>
    <t>46A-2-178</t>
  </si>
  <si>
    <t>22 PINEHURST DR</t>
  </si>
  <si>
    <t>ROUSSEAU DONNA L</t>
  </si>
  <si>
    <t>46/A2/178//</t>
  </si>
  <si>
    <t>46A-3-62</t>
  </si>
  <si>
    <t>106 CIRCUIT AVE</t>
  </si>
  <si>
    <t>COYE CHARLES A,JR</t>
  </si>
  <si>
    <t>46/A3/62//</t>
  </si>
  <si>
    <t>46A-2-177B</t>
  </si>
  <si>
    <t>3 SEA ST</t>
  </si>
  <si>
    <t>LONERGAN JOHN J</t>
  </si>
  <si>
    <t>46/A2/177/B/</t>
  </si>
  <si>
    <t>46A-2-1731</t>
  </si>
  <si>
    <t>73 WARR AVE</t>
  </si>
  <si>
    <t>FARLEY JAMES</t>
  </si>
  <si>
    <t>46/A2/1731//</t>
  </si>
  <si>
    <t>39-M29</t>
  </si>
  <si>
    <t>50 OAK ST</t>
  </si>
  <si>
    <t>BURTON SLADE M TRUSTEE OF THE</t>
  </si>
  <si>
    <t>39//M29//</t>
  </si>
  <si>
    <t>46A-3-76</t>
  </si>
  <si>
    <t>27 CIRCUIT AVE</t>
  </si>
  <si>
    <t>VEIGA PAMELA A</t>
  </si>
  <si>
    <t>46/A3/76//</t>
  </si>
  <si>
    <t>46A-3-71</t>
  </si>
  <si>
    <t>17 CIRCUIT AVE</t>
  </si>
  <si>
    <t>KINCMAN PETER</t>
  </si>
  <si>
    <t>46/A3/71//</t>
  </si>
  <si>
    <t>56-B9</t>
  </si>
  <si>
    <t>69 SWIFTS BCH RD</t>
  </si>
  <si>
    <t>56//B9//</t>
  </si>
  <si>
    <t>46A-3-22B</t>
  </si>
  <si>
    <t>32 CIRCUIT AVE</t>
  </si>
  <si>
    <t>WHITNEY MARIE E</t>
  </si>
  <si>
    <t>46/A3/22/B/</t>
  </si>
  <si>
    <t>46A-2-174</t>
  </si>
  <si>
    <t>6 SEA ST</t>
  </si>
  <si>
    <t>BOETTIGER DAVID</t>
  </si>
  <si>
    <t>46/A2/174//</t>
  </si>
  <si>
    <t>49-1012L</t>
  </si>
  <si>
    <t>3 MATHER DR</t>
  </si>
  <si>
    <t>PLOURDE ROBERT R</t>
  </si>
  <si>
    <t>49//1012/L/</t>
  </si>
  <si>
    <t>46A-2-154A</t>
  </si>
  <si>
    <t>GRAF KEVIN J</t>
  </si>
  <si>
    <t>46/A2/154/A/</t>
  </si>
  <si>
    <t>46A-2-153</t>
  </si>
  <si>
    <t>10 BARNACLE RD</t>
  </si>
  <si>
    <t>46/A2/153//</t>
  </si>
  <si>
    <t>46A-2-184</t>
  </si>
  <si>
    <t>29 PINEHURST DR</t>
  </si>
  <si>
    <t>MULLEN MARGARET M</t>
  </si>
  <si>
    <t>46/A2/184//</t>
  </si>
  <si>
    <t>46A-2-186</t>
  </si>
  <si>
    <t>27 PINEHURST DR</t>
  </si>
  <si>
    <t>WILBUR MAYNARD R &amp; RUTH M</t>
  </si>
  <si>
    <t>46/A2/186//</t>
  </si>
  <si>
    <t>46A-2-156</t>
  </si>
  <si>
    <t>14 BARNACLE RD</t>
  </si>
  <si>
    <t>FLAHERTY DANIEL J</t>
  </si>
  <si>
    <t>46/A2/156//</t>
  </si>
  <si>
    <t>39-M13</t>
  </si>
  <si>
    <t>87 OAK ST</t>
  </si>
  <si>
    <t>BUNSHAFT RUTH</t>
  </si>
  <si>
    <t>39//M13//</t>
  </si>
  <si>
    <t>40-18</t>
  </si>
  <si>
    <t>14 FRANK CUTLER DR</t>
  </si>
  <si>
    <t>WAMPLER KENT F</t>
  </si>
  <si>
    <t>40//18//</t>
  </si>
  <si>
    <t>46A-2-152</t>
  </si>
  <si>
    <t>8 BARNACLE RD</t>
  </si>
  <si>
    <t>LOCKE GALEN B</t>
  </si>
  <si>
    <t>46/A2/152//</t>
  </si>
  <si>
    <t>46A-3-77</t>
  </si>
  <si>
    <t>29 CIRCUIT AVE</t>
  </si>
  <si>
    <t>MURPHY ROLAND W</t>
  </si>
  <si>
    <t>46/A3/77//</t>
  </si>
  <si>
    <t>46A-3-59</t>
  </si>
  <si>
    <t>104 CIRCUIT AVE</t>
  </si>
  <si>
    <t>PICCARELLI ANDREA</t>
  </si>
  <si>
    <t>46/A3/59//</t>
  </si>
  <si>
    <t>46A-3-72B</t>
  </si>
  <si>
    <t>65 CIRCUIT AVE</t>
  </si>
  <si>
    <t>HOLMAN ELINOR</t>
  </si>
  <si>
    <t>46/A3/72/B/</t>
  </si>
  <si>
    <t>46A-2-177A</t>
  </si>
  <si>
    <t>20 PINEHURST DR</t>
  </si>
  <si>
    <t>WHITE JAMES A</t>
  </si>
  <si>
    <t>46/A2/177/A/</t>
  </si>
  <si>
    <t>46A-2-187</t>
  </si>
  <si>
    <t>25 PINEHURST DR</t>
  </si>
  <si>
    <t>CHURCH OF THE GOOD SHEPARD</t>
  </si>
  <si>
    <t>46/A2/187//</t>
  </si>
  <si>
    <t>49-1012F</t>
  </si>
  <si>
    <t>12 MATHER DR</t>
  </si>
  <si>
    <t>GUSTIN KENNETH J</t>
  </si>
  <si>
    <t>49//1012/F/</t>
  </si>
  <si>
    <t>46A-3-57B</t>
  </si>
  <si>
    <t>100 CIRCUIT AVE</t>
  </si>
  <si>
    <t>BOGARDUS KATHLEEN L</t>
  </si>
  <si>
    <t>46/A3/57/B/</t>
  </si>
  <si>
    <t>46A-2-188B</t>
  </si>
  <si>
    <t>23 FRANCONIA AVE</t>
  </si>
  <si>
    <t>46/A2/188/B/</t>
  </si>
  <si>
    <t>46A-2-175</t>
  </si>
  <si>
    <t>4 SEA ST</t>
  </si>
  <si>
    <t>CHENEY PATSY P</t>
  </si>
  <si>
    <t>46/A2/175//</t>
  </si>
  <si>
    <t>46A-3-56</t>
  </si>
  <si>
    <t>98 CIRCUIT AVE</t>
  </si>
  <si>
    <t>FRANKLIN JOAN B</t>
  </si>
  <si>
    <t>46/A3/56//</t>
  </si>
  <si>
    <t>46A-3-73B</t>
  </si>
  <si>
    <t>63 CIRCUIT AVE</t>
  </si>
  <si>
    <t>PULSIFER ROBERT</t>
  </si>
  <si>
    <t>46/A3/73/B/</t>
  </si>
  <si>
    <t>46A-2-151</t>
  </si>
  <si>
    <t>6 BARNACLE RD</t>
  </si>
  <si>
    <t>BORERI MARJORIE J</t>
  </si>
  <si>
    <t>46/A2/151//</t>
  </si>
  <si>
    <t>46A-2-172A</t>
  </si>
  <si>
    <t>71 WARR AVE</t>
  </si>
  <si>
    <t>CAPPELLO JOSEPH S</t>
  </si>
  <si>
    <t>46/A2/172/A/</t>
  </si>
  <si>
    <t>46A-3-74B</t>
  </si>
  <si>
    <t>61 CIRCUIT AVE</t>
  </si>
  <si>
    <t>46/A3/74/B/</t>
  </si>
  <si>
    <t>56-B8</t>
  </si>
  <si>
    <t>67 SWIFTS BCH RD</t>
  </si>
  <si>
    <t>DESJARDINS M JEANNETTE</t>
  </si>
  <si>
    <t>56//B8//</t>
  </si>
  <si>
    <t>40-G8</t>
  </si>
  <si>
    <t>1 PETER COOPER DRIVE</t>
  </si>
  <si>
    <t>KOTTMAN GERARD W</t>
  </si>
  <si>
    <t>40//G8//</t>
  </si>
  <si>
    <t>46A-3-55</t>
  </si>
  <si>
    <t>96 CIRCUIT AVE</t>
  </si>
  <si>
    <t>ALA KEVIN R</t>
  </si>
  <si>
    <t>46/A3/55//</t>
  </si>
  <si>
    <t>46A-2-150</t>
  </si>
  <si>
    <t>4 BARNACLE RD</t>
  </si>
  <si>
    <t>MEADOWS SCOTT T</t>
  </si>
  <si>
    <t>46/A2/150//</t>
  </si>
  <si>
    <t>39-M28</t>
  </si>
  <si>
    <t>48 OAK ST</t>
  </si>
  <si>
    <t>BURTON JANICE A  &amp; SLADE M TR</t>
  </si>
  <si>
    <t>39//M28//</t>
  </si>
  <si>
    <t>46A-3-24B</t>
  </si>
  <si>
    <t>38 CIRCUIT AVE</t>
  </si>
  <si>
    <t>DENDUNNEN W MARK</t>
  </si>
  <si>
    <t>46/A3/24/B/</t>
  </si>
  <si>
    <t>46A-2-176A</t>
  </si>
  <si>
    <t>2 SEA ST</t>
  </si>
  <si>
    <t>GOUVEIA ALFRED LIFE ESTATE</t>
  </si>
  <si>
    <t>46/A2/176/A/</t>
  </si>
  <si>
    <t>46A-3-78</t>
  </si>
  <si>
    <t>31 CIRCUIT AVE</t>
  </si>
  <si>
    <t>MALLICK SWAPAN</t>
  </si>
  <si>
    <t>46/A3/78//</t>
  </si>
  <si>
    <t>46A-2-188A</t>
  </si>
  <si>
    <t>0 FRANCONIA AVE</t>
  </si>
  <si>
    <t>46/A2/188/A/</t>
  </si>
  <si>
    <t>46A-2-171B</t>
  </si>
  <si>
    <t>69 WARR AVE</t>
  </si>
  <si>
    <t>GREENWOOD DONALD K</t>
  </si>
  <si>
    <t>46/A2/171/B/</t>
  </si>
  <si>
    <t>46A-2-189</t>
  </si>
  <si>
    <t>21 PINEHURST DR</t>
  </si>
  <si>
    <t>WALSH PATRICIA A</t>
  </si>
  <si>
    <t>46/A2/189//</t>
  </si>
  <si>
    <t>46A-2-149</t>
  </si>
  <si>
    <t>9 NIMROD WAY</t>
  </si>
  <si>
    <t>PERKINS JOHN M</t>
  </si>
  <si>
    <t>46/A2/149//</t>
  </si>
  <si>
    <t>49-1012P</t>
  </si>
  <si>
    <t>10 MATHER DR</t>
  </si>
  <si>
    <t>LANZA MARK J TRUSTEE OF THE</t>
  </si>
  <si>
    <t>49//1012/P/</t>
  </si>
  <si>
    <t>46-108</t>
  </si>
  <si>
    <t>27 NORRIS ST</t>
  </si>
  <si>
    <t>WARR WILLIAM E C III</t>
  </si>
  <si>
    <t>WARR DAVID J</t>
  </si>
  <si>
    <t>46//108//</t>
  </si>
  <si>
    <t>46A-2-176B</t>
  </si>
  <si>
    <t>16 PINEHURST DR</t>
  </si>
  <si>
    <t>46/A2/176/B/</t>
  </si>
  <si>
    <t>46A-3-53</t>
  </si>
  <si>
    <t>92 CIRCUIT AVE</t>
  </si>
  <si>
    <t>GRAFFEO LAWRENCE J &amp; SUSAN L</t>
  </si>
  <si>
    <t>46/A3/53//</t>
  </si>
  <si>
    <t>49-1012E</t>
  </si>
  <si>
    <t>8 MATHER DR</t>
  </si>
  <si>
    <t>FULLER BRYAN R</t>
  </si>
  <si>
    <t>49//1012/E/</t>
  </si>
  <si>
    <t>46A-2-157</t>
  </si>
  <si>
    <t>64 WARR AVE</t>
  </si>
  <si>
    <t>JOHNSON ROBERT J &amp; MARIE T</t>
  </si>
  <si>
    <t>46/A2/157//</t>
  </si>
  <si>
    <t>46A-2-158</t>
  </si>
  <si>
    <t>11 BARNACLE RD</t>
  </si>
  <si>
    <t>46/A2/158//</t>
  </si>
  <si>
    <t>46-105</t>
  </si>
  <si>
    <t>39 FRANCONIA AVE</t>
  </si>
  <si>
    <t>MORRELL CAROL A TR OF 39</t>
  </si>
  <si>
    <t>46//105//</t>
  </si>
  <si>
    <t>46A-2-K</t>
  </si>
  <si>
    <t>9 BARNACLE RD</t>
  </si>
  <si>
    <t>DRISCOLL ROBERT J</t>
  </si>
  <si>
    <t>46/A2//K/</t>
  </si>
  <si>
    <t>56-B7</t>
  </si>
  <si>
    <t>65 SWIFTS BCH RD</t>
  </si>
  <si>
    <t>CUDWORTH WILLIAM D TRUSTEE</t>
  </si>
  <si>
    <t>56//B7//</t>
  </si>
  <si>
    <t>46A-2-190</t>
  </si>
  <si>
    <t>19 PINEHURST DR</t>
  </si>
  <si>
    <t>KOSKI WILLIAM &amp; GAIL</t>
  </si>
  <si>
    <t>46/A2/190//</t>
  </si>
  <si>
    <t>46A-3-79B</t>
  </si>
  <si>
    <t>33 CIRCUIT AVE</t>
  </si>
  <si>
    <t>TURNER CAROL A</t>
  </si>
  <si>
    <t>46/A3/79/B/</t>
  </si>
  <si>
    <t>46A-3-26</t>
  </si>
  <si>
    <t>40 CIRCUIT AVE</t>
  </si>
  <si>
    <t>HYOTTE RICHARD J</t>
  </si>
  <si>
    <t>46/A3/26//</t>
  </si>
  <si>
    <t>49-H18B</t>
  </si>
  <si>
    <t>68 SWIFTS BCH RD</t>
  </si>
  <si>
    <t>DUFFIE JO-ANN</t>
  </si>
  <si>
    <t>49//H18/B/</t>
  </si>
  <si>
    <t>46A-2-171A</t>
  </si>
  <si>
    <t>67 WARR AVE</t>
  </si>
  <si>
    <t>GARDNER HARRY A</t>
  </si>
  <si>
    <t>46/A2/171/A/</t>
  </si>
  <si>
    <t>46A-3-52</t>
  </si>
  <si>
    <t>90 CIRCUIT AVE</t>
  </si>
  <si>
    <t>COOKE SUSAN A</t>
  </si>
  <si>
    <t>46/A3/52//</t>
  </si>
  <si>
    <t>UNK1193</t>
  </si>
  <si>
    <t>BARNCLE RD</t>
  </si>
  <si>
    <t>46A-2-191</t>
  </si>
  <si>
    <t>17 PINEHURST DR</t>
  </si>
  <si>
    <t>MURPHY MICHAEL F &amp; RONALD F</t>
  </si>
  <si>
    <t>46/A2/191//</t>
  </si>
  <si>
    <t>46A-2-148</t>
  </si>
  <si>
    <t>16 NIMROD WAY</t>
  </si>
  <si>
    <t>QUATTROCIOCCHI PAUL D</t>
  </si>
  <si>
    <t>46/A2/148//</t>
  </si>
  <si>
    <t>39-M12B</t>
  </si>
  <si>
    <t>85 OAK ST</t>
  </si>
  <si>
    <t>39//M12/B/</t>
  </si>
  <si>
    <t>39-M27B</t>
  </si>
  <si>
    <t>46 OAK ST</t>
  </si>
  <si>
    <t>DECAS CHARLES N</t>
  </si>
  <si>
    <t>39//M27/B/</t>
  </si>
  <si>
    <t>46A-3-50</t>
  </si>
  <si>
    <t>88 CIRCUIT AVE</t>
  </si>
  <si>
    <t>LATHERS ARTHUR E III</t>
  </si>
  <si>
    <t>46/A3/50//</t>
  </si>
  <si>
    <t>46A-2-192</t>
  </si>
  <si>
    <t>15 PINEHURST DR</t>
  </si>
  <si>
    <t>ROGERS FRANK A</t>
  </si>
  <si>
    <t>46/A2/192//</t>
  </si>
  <si>
    <t>46A-2-161</t>
  </si>
  <si>
    <t>5 BARNACLE RD</t>
  </si>
  <si>
    <t>MAGLIO VINCENT A</t>
  </si>
  <si>
    <t>46/A2/161//</t>
  </si>
  <si>
    <t>46A-2-170</t>
  </si>
  <si>
    <t>62 WARR AVE</t>
  </si>
  <si>
    <t>CROSS ROBERT L</t>
  </si>
  <si>
    <t>46/A2/170//</t>
  </si>
  <si>
    <t>49-1002</t>
  </si>
  <si>
    <t>REAR SWIFTS BCH RD</t>
  </si>
  <si>
    <t>49//1002//</t>
  </si>
  <si>
    <t>46A-3-28</t>
  </si>
  <si>
    <t>42 CIRCUIT AVE</t>
  </si>
  <si>
    <t>SOUZA RONALD &amp; SOUZA RONALD JR</t>
  </si>
  <si>
    <t>46/A3/28//</t>
  </si>
  <si>
    <t>46A-3-81</t>
  </si>
  <si>
    <t>35 CIRCUIT AVE</t>
  </si>
  <si>
    <t>OBRIEN BRENDAN F</t>
  </si>
  <si>
    <t>46/A3/81//</t>
  </si>
  <si>
    <t>46-1000A</t>
  </si>
  <si>
    <t>0 RIVERSIDE AVE</t>
  </si>
  <si>
    <t>46//1000/A/</t>
  </si>
  <si>
    <t>49-1012D</t>
  </si>
  <si>
    <t>6 MATHER DR</t>
  </si>
  <si>
    <t>HUBBLE WILLIAM S</t>
  </si>
  <si>
    <t>49//1012/D/</t>
  </si>
  <si>
    <t>46A-3-47</t>
  </si>
  <si>
    <t>82 CIRCUIT AVE</t>
  </si>
  <si>
    <t>COX MICHAEL</t>
  </si>
  <si>
    <t>46/A3/47//</t>
  </si>
  <si>
    <t>46A-2-193</t>
  </si>
  <si>
    <t>13 PINEHURST DR</t>
  </si>
  <si>
    <t>WOLVERTON JAN B PC TRUSTEE</t>
  </si>
  <si>
    <t>46/A2/193//</t>
  </si>
  <si>
    <t>46A-2-169</t>
  </si>
  <si>
    <t>14 PINEHURST DR</t>
  </si>
  <si>
    <t>LANGTON JOHN W</t>
  </si>
  <si>
    <t>46/A2/169//</t>
  </si>
  <si>
    <t>46A-3-30</t>
  </si>
  <si>
    <t>46 CIRCUIT AVE</t>
  </si>
  <si>
    <t>SHAW WAYNE H</t>
  </si>
  <si>
    <t>46/A3/30//</t>
  </si>
  <si>
    <t>46A-3-29</t>
  </si>
  <si>
    <t>44 CIRCUIT AVE</t>
  </si>
  <si>
    <t>PEDUZZI BEVERLY F LIFE ESTATE</t>
  </si>
  <si>
    <t>46/A3/29//</t>
  </si>
  <si>
    <t>46A-2-147</t>
  </si>
  <si>
    <t>12 NIMROD WAY</t>
  </si>
  <si>
    <t>46/A2/147//</t>
  </si>
  <si>
    <t>46-103</t>
  </si>
  <si>
    <t>20 NORRIS ST</t>
  </si>
  <si>
    <t>OREGAN DENIS K</t>
  </si>
  <si>
    <t>46//103//</t>
  </si>
  <si>
    <t>49-1012C</t>
  </si>
  <si>
    <t>4 MATHER DR</t>
  </si>
  <si>
    <t>LABONTE BRETT D</t>
  </si>
  <si>
    <t>49//1012/C/</t>
  </si>
  <si>
    <t>46A-2-162</t>
  </si>
  <si>
    <t>5 NIMROD WAY</t>
  </si>
  <si>
    <t>CUMMINGS ANN P</t>
  </si>
  <si>
    <t>46/A2/162//</t>
  </si>
  <si>
    <t>46A-3-82</t>
  </si>
  <si>
    <t>53 CIRCUIT AVE</t>
  </si>
  <si>
    <t>MACK RICHARD B</t>
  </si>
  <si>
    <t>46/A3/82//</t>
  </si>
  <si>
    <t>46A-2-O</t>
  </si>
  <si>
    <t>12 PINEHURST DR</t>
  </si>
  <si>
    <t>DALEY CHRISTOPHER J</t>
  </si>
  <si>
    <t>46/A2//O/</t>
  </si>
  <si>
    <t>40-G9</t>
  </si>
  <si>
    <t>2 PETER COOPER DRIVE</t>
  </si>
  <si>
    <t>WORRELL GEOFFREY H</t>
  </si>
  <si>
    <t>40//G9//</t>
  </si>
  <si>
    <t>46A-2-194</t>
  </si>
  <si>
    <t>65 WARR AVE</t>
  </si>
  <si>
    <t>POKRASS SARA C</t>
  </si>
  <si>
    <t>46/A2/194//</t>
  </si>
  <si>
    <t>46A-2-R</t>
  </si>
  <si>
    <t>0 PINEHURST DR</t>
  </si>
  <si>
    <t>DONOHOE CHARLES J</t>
  </si>
  <si>
    <t>46/A2//R/</t>
  </si>
  <si>
    <t>46A-3-31</t>
  </si>
  <si>
    <t>48 CIRCUIT AVE OFF</t>
  </si>
  <si>
    <t>BAKER DOROTHY E TRUSTEE OF THE</t>
  </si>
  <si>
    <t>46/A3/31//</t>
  </si>
  <si>
    <t>56-B6</t>
  </si>
  <si>
    <t>61 SWIFTS BCH RD</t>
  </si>
  <si>
    <t>EWAN DAVID W</t>
  </si>
  <si>
    <t>56//B6//</t>
  </si>
  <si>
    <t>46A-2-I</t>
  </si>
  <si>
    <t>10 PINEHURST DR</t>
  </si>
  <si>
    <t>LACHANCE RONALD L</t>
  </si>
  <si>
    <t>46/A2//I/</t>
  </si>
  <si>
    <t>39-M12A</t>
  </si>
  <si>
    <t>83 OAK ST</t>
  </si>
  <si>
    <t>BARRY MARIE FRANCES</t>
  </si>
  <si>
    <t>39//M12/A/</t>
  </si>
  <si>
    <t>39-M27A</t>
  </si>
  <si>
    <t>44 OAK ST</t>
  </si>
  <si>
    <t>39//M27/A/</t>
  </si>
  <si>
    <t>46A-3-83A</t>
  </si>
  <si>
    <t>39 CIRCUIT AVE</t>
  </si>
  <si>
    <t>BLACK MARY T</t>
  </si>
  <si>
    <t>46/A3/83/A/</t>
  </si>
  <si>
    <t>49-H17</t>
  </si>
  <si>
    <t>64 SWIFTS BCH RD</t>
  </si>
  <si>
    <t>NIGRO ANTHONY J JR</t>
  </si>
  <si>
    <t>49//H17//</t>
  </si>
  <si>
    <t>56-44</t>
  </si>
  <si>
    <t>15 LITTLETON DR</t>
  </si>
  <si>
    <t>ROUSSEAU TODD J</t>
  </si>
  <si>
    <t>56//44//</t>
  </si>
  <si>
    <t>46A-3-45</t>
  </si>
  <si>
    <t>76 CIRCUIT AVE</t>
  </si>
  <si>
    <t>MCDERMOTT THOMAS F &amp; CAMILLE L</t>
  </si>
  <si>
    <t>46/A3/45//</t>
  </si>
  <si>
    <t>46A-2-166</t>
  </si>
  <si>
    <t>8 PINEHURST DR</t>
  </si>
  <si>
    <t>GALLAGHER PATRICIA</t>
  </si>
  <si>
    <t>46/A2/166//</t>
  </si>
  <si>
    <t>46A-2-145</t>
  </si>
  <si>
    <t>10 NIMROD WAY</t>
  </si>
  <si>
    <t>SHANKS WALTER T</t>
  </si>
  <si>
    <t>46/A2/145//</t>
  </si>
  <si>
    <t>46A-3-83B</t>
  </si>
  <si>
    <t>51 CIRCUIT AVE</t>
  </si>
  <si>
    <t>SWENSON DAVID W</t>
  </si>
  <si>
    <t>46/A3/83/B/</t>
  </si>
  <si>
    <t>46-101</t>
  </si>
  <si>
    <t>14 NORRIS ST</t>
  </si>
  <si>
    <t>MELLO LOLA E</t>
  </si>
  <si>
    <t>46//101//</t>
  </si>
  <si>
    <t>49-1012M</t>
  </si>
  <si>
    <t>0 MATHER DR REAR</t>
  </si>
  <si>
    <t>49//1012/M/</t>
  </si>
  <si>
    <t>46A-2-195</t>
  </si>
  <si>
    <t>60 WARR AVE</t>
  </si>
  <si>
    <t>SPRAGUE COREY M</t>
  </si>
  <si>
    <t>46/A2/195//</t>
  </si>
  <si>
    <t>46A-3-32</t>
  </si>
  <si>
    <t>50 CIRCUIT AVE</t>
  </si>
  <si>
    <t>46/A3/32//</t>
  </si>
  <si>
    <t>46A-3-88</t>
  </si>
  <si>
    <t>41 CIRCUIT AVE</t>
  </si>
  <si>
    <t>MERCURY JOHN</t>
  </si>
  <si>
    <t>46/A3/88//</t>
  </si>
  <si>
    <t>46A-2-165</t>
  </si>
  <si>
    <t>6 PINEHURST DR</t>
  </si>
  <si>
    <t>FORTNEY ELAINE V</t>
  </si>
  <si>
    <t>46/A2/165//</t>
  </si>
  <si>
    <t>49-A</t>
  </si>
  <si>
    <t>3 MARSH AVE</t>
  </si>
  <si>
    <t>HIGGINS DONALD P JR</t>
  </si>
  <si>
    <t>MARSH AVE</t>
  </si>
  <si>
    <t>49///A/</t>
  </si>
  <si>
    <t>46A-2-164A</t>
  </si>
  <si>
    <t>3 NIMROD WAY</t>
  </si>
  <si>
    <t>PIENTON WALTER J</t>
  </si>
  <si>
    <t>46/A2/164/A/</t>
  </si>
  <si>
    <t>46A-2-196</t>
  </si>
  <si>
    <t>11 PINEHURST DR</t>
  </si>
  <si>
    <t>PROUTY RICHARD F</t>
  </si>
  <si>
    <t>46/A2/196//</t>
  </si>
  <si>
    <t>56-7</t>
  </si>
  <si>
    <t>16 LITTLETON DR</t>
  </si>
  <si>
    <t>SCHAEFER IRA M</t>
  </si>
  <si>
    <t>56//7//</t>
  </si>
  <si>
    <t>46A-3-84B</t>
  </si>
  <si>
    <t>49 CIRCUIT AVE</t>
  </si>
  <si>
    <t>BOYER JOSHUA J</t>
  </si>
  <si>
    <t>46/A3/84/B/</t>
  </si>
  <si>
    <t>56-B5</t>
  </si>
  <si>
    <t>59 SWIFTS BCH RD</t>
  </si>
  <si>
    <t>SMITH MARK A</t>
  </si>
  <si>
    <t>56//B5//</t>
  </si>
  <si>
    <t>46-100</t>
  </si>
  <si>
    <t>63 WARR AVE</t>
  </si>
  <si>
    <t>ROSZAK JADWIGA &amp; EDWARD</t>
  </si>
  <si>
    <t>46//100//</t>
  </si>
  <si>
    <t>46-1000B</t>
  </si>
  <si>
    <t>ROFFO MICHAEL C</t>
  </si>
  <si>
    <t>46//1000/B/</t>
  </si>
  <si>
    <t>46A-3-87</t>
  </si>
  <si>
    <t>43 CIRCUIT AVE</t>
  </si>
  <si>
    <t>GRAHAM SCOTT K TRUSTEE OF THE</t>
  </si>
  <si>
    <t>46/A3/87//</t>
  </si>
  <si>
    <t>46A-2-144</t>
  </si>
  <si>
    <t>6 NIMROD WAY</t>
  </si>
  <si>
    <t>KARP ROBERT</t>
  </si>
  <si>
    <t>46/A2/144//</t>
  </si>
  <si>
    <t>46A-3-33</t>
  </si>
  <si>
    <t>52 CIRCUIT AVE</t>
  </si>
  <si>
    <t>GRACE DAVID K TRUSTEE</t>
  </si>
  <si>
    <t>46/A3/33//</t>
  </si>
  <si>
    <t>46A-3-44</t>
  </si>
  <si>
    <t>74 CIRCUIT AVE</t>
  </si>
  <si>
    <t>DIMAURO VINCENT J</t>
  </si>
  <si>
    <t>46/A3/44//</t>
  </si>
  <si>
    <t>46-74</t>
  </si>
  <si>
    <t>35 FRANCONIA AVE</t>
  </si>
  <si>
    <t>46//74//</t>
  </si>
  <si>
    <t>46A-2-197</t>
  </si>
  <si>
    <t>9 PINEHURST DR</t>
  </si>
  <si>
    <t>COELHO VIRGINIA L</t>
  </si>
  <si>
    <t>46/A2/197//</t>
  </si>
  <si>
    <t>46A-2-164B</t>
  </si>
  <si>
    <t>1 NIMROD WAY</t>
  </si>
  <si>
    <t>KELLY BRIAN T</t>
  </si>
  <si>
    <t>46/A2/164/B/</t>
  </si>
  <si>
    <t>46A-2-200B</t>
  </si>
  <si>
    <t>58 WARR AVE</t>
  </si>
  <si>
    <t>DAMATA SALLY J</t>
  </si>
  <si>
    <t>46/A2/200/B/</t>
  </si>
  <si>
    <t>56-45</t>
  </si>
  <si>
    <t>13 LITTLETON DR</t>
  </si>
  <si>
    <t>GIORDANI GENNARO A</t>
  </si>
  <si>
    <t>56//45//</t>
  </si>
  <si>
    <t>46A-3-85B</t>
  </si>
  <si>
    <t>0 CIRCUIT AVE</t>
  </si>
  <si>
    <t>46/A3/85/B/</t>
  </si>
  <si>
    <t>46A-2-143</t>
  </si>
  <si>
    <t>4 NIMROD WAY</t>
  </si>
  <si>
    <t>BERGERON CLAIRE</t>
  </si>
  <si>
    <t>46/A2/143//</t>
  </si>
  <si>
    <t>46A-3-34</t>
  </si>
  <si>
    <t>54 CIRCUIT AVE</t>
  </si>
  <si>
    <t>MERCURY JOHN E</t>
  </si>
  <si>
    <t>46/A3/34//</t>
  </si>
  <si>
    <t>46A-3-43</t>
  </si>
  <si>
    <t>72 CIRCUIT AVE</t>
  </si>
  <si>
    <t>VALPEY KATHLEEN M</t>
  </si>
  <si>
    <t>46/A3/43//</t>
  </si>
  <si>
    <t>46A-3-85A</t>
  </si>
  <si>
    <t>45 CIRCUIT AVE</t>
  </si>
  <si>
    <t>46/A3/85/A/</t>
  </si>
  <si>
    <t>40-G10</t>
  </si>
  <si>
    <t>4 PETER COOPER DRIVE</t>
  </si>
  <si>
    <t>DELUCA ROBERT J</t>
  </si>
  <si>
    <t>40//G10//</t>
  </si>
  <si>
    <t>46-88</t>
  </si>
  <si>
    <t>34 FRANCONIA AVE</t>
  </si>
  <si>
    <t>RIDER CHARLES C</t>
  </si>
  <si>
    <t>46//88//</t>
  </si>
  <si>
    <t>39-M26</t>
  </si>
  <si>
    <t>40 OAK ST</t>
  </si>
  <si>
    <t>DUNHAM RONALD R JR</t>
  </si>
  <si>
    <t>39//M26//</t>
  </si>
  <si>
    <t>56-B4</t>
  </si>
  <si>
    <t>57 SWIFTS BCH RD</t>
  </si>
  <si>
    <t>BABULA JAMES J</t>
  </si>
  <si>
    <t>56//B4//</t>
  </si>
  <si>
    <t>46-93</t>
  </si>
  <si>
    <t>61 WARR AVE</t>
  </si>
  <si>
    <t>MITCHELL DIANN R</t>
  </si>
  <si>
    <t>46//93//</t>
  </si>
  <si>
    <t>46A-2-142</t>
  </si>
  <si>
    <t>2 NIMROD WAY</t>
  </si>
  <si>
    <t>DONOVAN PAUL J</t>
  </si>
  <si>
    <t>46/A2/142//</t>
  </si>
  <si>
    <t>39-M11</t>
  </si>
  <si>
    <t>79 OAK ST</t>
  </si>
  <si>
    <t>SAINT JACQUES ROBERT H</t>
  </si>
  <si>
    <t>39//M11//</t>
  </si>
  <si>
    <t>46A-3-35</t>
  </si>
  <si>
    <t>56 CIRCUIT AVE</t>
  </si>
  <si>
    <t>46/A3/35//</t>
  </si>
  <si>
    <t>46A-2-199</t>
  </si>
  <si>
    <t>12 NORRIS ST</t>
  </si>
  <si>
    <t>BARONAS JAMES</t>
  </si>
  <si>
    <t>46/A2/199//</t>
  </si>
  <si>
    <t>49-H15</t>
  </si>
  <si>
    <t>60 SWIFTS BCH RD</t>
  </si>
  <si>
    <t>SMART MARC P</t>
  </si>
  <si>
    <t>49//H15//</t>
  </si>
  <si>
    <t>46A-3-42</t>
  </si>
  <si>
    <t>70 CIRCUIT AVE</t>
  </si>
  <si>
    <t>46/A3/42//</t>
  </si>
  <si>
    <t>46A-2-198</t>
  </si>
  <si>
    <t>3 WEQUASH WAY</t>
  </si>
  <si>
    <t>46/A2/198//</t>
  </si>
  <si>
    <t>46A-3-36</t>
  </si>
  <si>
    <t>58 CIRCUIT AVE</t>
  </si>
  <si>
    <t>SIGEL IRA</t>
  </si>
  <si>
    <t>46/A3/36//</t>
  </si>
  <si>
    <t>56-6</t>
  </si>
  <si>
    <t>14 LITTLETON DR</t>
  </si>
  <si>
    <t>DUNN MARIA ROSA</t>
  </si>
  <si>
    <t>56//6//</t>
  </si>
  <si>
    <t>UNK1222</t>
  </si>
  <si>
    <t>46-94</t>
  </si>
  <si>
    <t>59 WARR AVE</t>
  </si>
  <si>
    <t>HAMEL SUSAN M</t>
  </si>
  <si>
    <t>46//94//</t>
  </si>
  <si>
    <t>46A-3-41</t>
  </si>
  <si>
    <t>68 CIRCUIT AVE</t>
  </si>
  <si>
    <t>CHASE JENNNIFER L</t>
  </si>
  <si>
    <t>46/A3/41//</t>
  </si>
  <si>
    <t>46A-3-37</t>
  </si>
  <si>
    <t>60 CIRCUIT AVE</t>
  </si>
  <si>
    <t>BENOIT ROLAND L</t>
  </si>
  <si>
    <t>46/A3/37//</t>
  </si>
  <si>
    <t>56-B3</t>
  </si>
  <si>
    <t>55 SWIFTS BCH RD</t>
  </si>
  <si>
    <t>56//B3//</t>
  </si>
  <si>
    <t>39-G11</t>
  </si>
  <si>
    <t>6 PETER COOPER DRIVE</t>
  </si>
  <si>
    <t>PETRONELLI PAUL N JR</t>
  </si>
  <si>
    <t>39//G11//</t>
  </si>
  <si>
    <t>46-86</t>
  </si>
  <si>
    <t>26 FRANCONIA AVE</t>
  </si>
  <si>
    <t>TOOLE PATRICK W</t>
  </si>
  <si>
    <t>46//86//</t>
  </si>
  <si>
    <t>46-H1</t>
  </si>
  <si>
    <t>56 WARR AVE</t>
  </si>
  <si>
    <t>ROUNSVILLE KATHRYN G</t>
  </si>
  <si>
    <t>46//H1//</t>
  </si>
  <si>
    <t>46A-3-38</t>
  </si>
  <si>
    <t>62 CIRCUIT AVE</t>
  </si>
  <si>
    <t>46/A3/38//</t>
  </si>
  <si>
    <t>46-96</t>
  </si>
  <si>
    <t>55 WARR AVE</t>
  </si>
  <si>
    <t>HALL JUDITH R</t>
  </si>
  <si>
    <t>46//96//</t>
  </si>
  <si>
    <t>49-1001</t>
  </si>
  <si>
    <t>MICHELSEN PHYLLIS B</t>
  </si>
  <si>
    <t>49//1001//</t>
  </si>
  <si>
    <t>46A-3-39</t>
  </si>
  <si>
    <t>64 CIRCUIT AVE</t>
  </si>
  <si>
    <t>CIAFFONI TIMOTHY A</t>
  </si>
  <si>
    <t>46/A3/39//</t>
  </si>
  <si>
    <t>UNK1224</t>
  </si>
  <si>
    <t>BROAD AVE</t>
  </si>
  <si>
    <t>46A-3-40</t>
  </si>
  <si>
    <t>66 CIRCUIT AVE</t>
  </si>
  <si>
    <t>46/A3/40//</t>
  </si>
  <si>
    <t>49-D</t>
  </si>
  <si>
    <t>6 MARSH AVE</t>
  </si>
  <si>
    <t>ROSE CHARLES A</t>
  </si>
  <si>
    <t>49///D/</t>
  </si>
  <si>
    <t>46-97B</t>
  </si>
  <si>
    <t>2 GURNEY ST</t>
  </si>
  <si>
    <t>NEELY PAUL S</t>
  </si>
  <si>
    <t>46//97/B/</t>
  </si>
  <si>
    <t>56-B2</t>
  </si>
  <si>
    <t>53 SWIFTS BCH RD</t>
  </si>
  <si>
    <t>SMITH BONNIE  L</t>
  </si>
  <si>
    <t>56//B2//</t>
  </si>
  <si>
    <t>46-64</t>
  </si>
  <si>
    <t>19 FRANCONIA AVE</t>
  </si>
  <si>
    <t>46//64//</t>
  </si>
  <si>
    <t>39-M10</t>
  </si>
  <si>
    <t>75 OAK ST</t>
  </si>
  <si>
    <t>MURRAY RUTH E</t>
  </si>
  <si>
    <t>39//M10//</t>
  </si>
  <si>
    <t>46-H3</t>
  </si>
  <si>
    <t>52 WARR AVE</t>
  </si>
  <si>
    <t>DALEY FRANCIS E</t>
  </si>
  <si>
    <t>46//H3//</t>
  </si>
  <si>
    <t>39-M25</t>
  </si>
  <si>
    <t>36 OAK ST</t>
  </si>
  <si>
    <t>SLAVIN ALAN H</t>
  </si>
  <si>
    <t>39//M25//</t>
  </si>
  <si>
    <t>46-97A</t>
  </si>
  <si>
    <t>51 WARR AVE</t>
  </si>
  <si>
    <t>ATWOOD BRUCE P &amp; J BRIAN</t>
  </si>
  <si>
    <t>46//97/A/</t>
  </si>
  <si>
    <t>39-G12</t>
  </si>
  <si>
    <t>8 PETER COOPER DRIVE</t>
  </si>
  <si>
    <t>HATFIELD DONALD A</t>
  </si>
  <si>
    <t>39//G12//</t>
  </si>
  <si>
    <t>56-B1</t>
  </si>
  <si>
    <t>51 SWIFTS BCH RD</t>
  </si>
  <si>
    <t>MARTIN KAREN A</t>
  </si>
  <si>
    <t>56//B1//</t>
  </si>
  <si>
    <t>46-55</t>
  </si>
  <si>
    <t>22 FRANCONIA AVE</t>
  </si>
  <si>
    <t>46//55//</t>
  </si>
  <si>
    <t>49-H12</t>
  </si>
  <si>
    <t>56 SWIFTS BCH RD</t>
  </si>
  <si>
    <t>HOLLERAN EDWARD F</t>
  </si>
  <si>
    <t>49//H12//</t>
  </si>
  <si>
    <t>46-53</t>
  </si>
  <si>
    <t>49 WARR AVE</t>
  </si>
  <si>
    <t>MOROGE RICHARD</t>
  </si>
  <si>
    <t>46//53//</t>
  </si>
  <si>
    <t>49-1000</t>
  </si>
  <si>
    <t>0 JOB'S ISLAND RD</t>
  </si>
  <si>
    <t>49//1000//</t>
  </si>
  <si>
    <t>UNK1377</t>
  </si>
  <si>
    <t>14 BROWN ST</t>
  </si>
  <si>
    <t>RES ACLND</t>
  </si>
  <si>
    <t>SPLIT INTO MARSH ROCK ROAD CONDOS?</t>
  </si>
  <si>
    <t>46-H4</t>
  </si>
  <si>
    <t>48 WARR AVE</t>
  </si>
  <si>
    <t>BROWN ROBERT L</t>
  </si>
  <si>
    <t>46//H4//</t>
  </si>
  <si>
    <t>39-M24A</t>
  </si>
  <si>
    <t>34 OAK ST</t>
  </si>
  <si>
    <t>BOCCADORO SALVATORE J</t>
  </si>
  <si>
    <t>39//M24/A/</t>
  </si>
  <si>
    <t>UNK1223</t>
  </si>
  <si>
    <t>46-62</t>
  </si>
  <si>
    <t>15 FRANCONIA AVE</t>
  </si>
  <si>
    <t>46//62//</t>
  </si>
  <si>
    <t>56-1009</t>
  </si>
  <si>
    <t>47 SWIFTS BCH RD</t>
  </si>
  <si>
    <t>ROTCHFORD EDWARD R</t>
  </si>
  <si>
    <t>56//1009//</t>
  </si>
  <si>
    <t>46-52</t>
  </si>
  <si>
    <t>47 WARR AVE</t>
  </si>
  <si>
    <t>CODY WILLIAM J</t>
  </si>
  <si>
    <t>46//52//</t>
  </si>
  <si>
    <t>UNK1372</t>
  </si>
  <si>
    <t>LITTLE TON DR</t>
  </si>
  <si>
    <t>39-G13</t>
  </si>
  <si>
    <t>10 PETER COOPER DRIVE</t>
  </si>
  <si>
    <t>BAUM MICHELLE A</t>
  </si>
  <si>
    <t>39//G13//</t>
  </si>
  <si>
    <t>UNK1378</t>
  </si>
  <si>
    <t>39-1001</t>
  </si>
  <si>
    <t>69 OAK ST</t>
  </si>
  <si>
    <t>39//1001//</t>
  </si>
  <si>
    <t>46-H6</t>
  </si>
  <si>
    <t>46 WARR AVE</t>
  </si>
  <si>
    <t>TOWER MARK E</t>
  </si>
  <si>
    <t>46//H6//</t>
  </si>
  <si>
    <t>46-59</t>
  </si>
  <si>
    <t>12 FRANCONIA AVE</t>
  </si>
  <si>
    <t>EDWARDS JOSEPH PAUL</t>
  </si>
  <si>
    <t>46//59//</t>
  </si>
  <si>
    <t>46-50</t>
  </si>
  <si>
    <t>43 WARR AVE</t>
  </si>
  <si>
    <t>ALLARD PETER D</t>
  </si>
  <si>
    <t>46//50//</t>
  </si>
  <si>
    <t>49-1009A</t>
  </si>
  <si>
    <t>0 MARSH AVE</t>
  </si>
  <si>
    <t>MAKSY DEREK A TRUSTEE OF ROYAL</t>
  </si>
  <si>
    <t>49//1009/A/</t>
  </si>
  <si>
    <t>49-1009B</t>
  </si>
  <si>
    <t>0 MARSH AVE  OFF</t>
  </si>
  <si>
    <t>49//1009/B/</t>
  </si>
  <si>
    <t>39-M24B</t>
  </si>
  <si>
    <t>6 OAK TER</t>
  </si>
  <si>
    <t>SOMERS PAUL G</t>
  </si>
  <si>
    <t>39//M24/B/</t>
  </si>
  <si>
    <t>46-23</t>
  </si>
  <si>
    <t>11 FRANCONIA AVE</t>
  </si>
  <si>
    <t>NUNES GLEN R</t>
  </si>
  <si>
    <t>46//23//</t>
  </si>
  <si>
    <t>46-H7</t>
  </si>
  <si>
    <t>44 WARR AVE</t>
  </si>
  <si>
    <t>FLINT SUSAN L</t>
  </si>
  <si>
    <t>46//H7//</t>
  </si>
  <si>
    <t>46-12</t>
  </si>
  <si>
    <t>7 RIVERSIDE AVE</t>
  </si>
  <si>
    <t>46//12//</t>
  </si>
  <si>
    <t>56-1008B</t>
  </si>
  <si>
    <t>4 BROWN ST</t>
  </si>
  <si>
    <t>ANDREWS MAUREEN A</t>
  </si>
  <si>
    <t>56//1008/B/</t>
  </si>
  <si>
    <t>48-1055</t>
  </si>
  <si>
    <t>44 SWIFTS BCH RD</t>
  </si>
  <si>
    <t>AMARAL NICOLLE</t>
  </si>
  <si>
    <t>48//1055//</t>
  </si>
  <si>
    <t>39-G14</t>
  </si>
  <si>
    <t>12 PETER COOPER DRIVE</t>
  </si>
  <si>
    <t>STGERMAINE BRIAN</t>
  </si>
  <si>
    <t>39//G14//</t>
  </si>
  <si>
    <t>56-1006</t>
  </si>
  <si>
    <t>8 BROWN ST</t>
  </si>
  <si>
    <t>PRATT KEVIN J</t>
  </si>
  <si>
    <t>56//1006//</t>
  </si>
  <si>
    <t>Gas,Well,Septic</t>
  </si>
  <si>
    <t>46-H8</t>
  </si>
  <si>
    <t>42 WARR AVE</t>
  </si>
  <si>
    <t>AYLMER GREGORY TRUSTEE OF THE</t>
  </si>
  <si>
    <t>46//H8//</t>
  </si>
  <si>
    <t>46-48</t>
  </si>
  <si>
    <t>39 WARR AVE</t>
  </si>
  <si>
    <t>CURRAN LORNA L</t>
  </si>
  <si>
    <t>46//48//</t>
  </si>
  <si>
    <t>56-1005B</t>
  </si>
  <si>
    <t>10 BROWN ST</t>
  </si>
  <si>
    <t>BAKER LESTER S</t>
  </si>
  <si>
    <t>56//1005/B/</t>
  </si>
  <si>
    <t>39-1003</t>
  </si>
  <si>
    <t>0 OAK TER</t>
  </si>
  <si>
    <t>39//1003//</t>
  </si>
  <si>
    <t>46-38</t>
  </si>
  <si>
    <t>10 FRANCONIA AVE</t>
  </si>
  <si>
    <t>CIESIELSKI FREDERICK L</t>
  </si>
  <si>
    <t>46//38//</t>
  </si>
  <si>
    <t>56-1005A</t>
  </si>
  <si>
    <t>12 BROWN ST</t>
  </si>
  <si>
    <t>AZZOLA JEAN M</t>
  </si>
  <si>
    <t>56//1005/A/</t>
  </si>
  <si>
    <t>46-1</t>
  </si>
  <si>
    <t>1 HIDDEN COVE LN</t>
  </si>
  <si>
    <t>BARBOZA RICHARD A</t>
  </si>
  <si>
    <t>46//1//</t>
  </si>
  <si>
    <t>48-1054</t>
  </si>
  <si>
    <t>46 SWIFTS BCH RD</t>
  </si>
  <si>
    <t>GRIFFIN JOHN B LIFE ESTATE</t>
  </si>
  <si>
    <t>48//1054//</t>
  </si>
  <si>
    <t>46-16</t>
  </si>
  <si>
    <t>7 FRANCONIA AVE</t>
  </si>
  <si>
    <t>NIHAN JOHN M</t>
  </si>
  <si>
    <t>46//16//</t>
  </si>
  <si>
    <t>39-T45</t>
  </si>
  <si>
    <t>67 OAK ST</t>
  </si>
  <si>
    <t>KENRICK ROBERT H JR TRUSTEE OF</t>
  </si>
  <si>
    <t>39//T45//</t>
  </si>
  <si>
    <t>46-40</t>
  </si>
  <si>
    <t>3 CLIFFORD ST</t>
  </si>
  <si>
    <t>SMITH VINCENT J</t>
  </si>
  <si>
    <t>46//40//</t>
  </si>
  <si>
    <t>46-H9</t>
  </si>
  <si>
    <t>40 WARR AVE</t>
  </si>
  <si>
    <t>46//H9//</t>
  </si>
  <si>
    <t>56-1004</t>
  </si>
  <si>
    <t>45 SWIFTS BCH RD</t>
  </si>
  <si>
    <t>56//1004//</t>
  </si>
  <si>
    <t>46-1002</t>
  </si>
  <si>
    <t>2 WARR AVE</t>
  </si>
  <si>
    <t>ZECCO MARINE LLC</t>
  </si>
  <si>
    <t>MRN</t>
  </si>
  <si>
    <t>MARINAS  MDL-96</t>
  </si>
  <si>
    <t>46//1002//</t>
  </si>
  <si>
    <t>39-T44</t>
  </si>
  <si>
    <t>65 OAK ST</t>
  </si>
  <si>
    <t>KENRICK ROBERT H JR</t>
  </si>
  <si>
    <t>39//T44//</t>
  </si>
  <si>
    <t>46-36</t>
  </si>
  <si>
    <t>8 FRANCONIA AVE</t>
  </si>
  <si>
    <t>46//36//</t>
  </si>
  <si>
    <t>39-G15</t>
  </si>
  <si>
    <t>14 PETER COOPER DRIVE</t>
  </si>
  <si>
    <t>BROUSSEAU CESIDIA</t>
  </si>
  <si>
    <t>39//G15//</t>
  </si>
  <si>
    <t>56-1025-2A</t>
  </si>
  <si>
    <t>7A ROCK MARSH RD</t>
  </si>
  <si>
    <t>FRITSCHMANN ROBERT D</t>
  </si>
  <si>
    <t>56//1025/2A/</t>
  </si>
  <si>
    <t>39-A</t>
  </si>
  <si>
    <t>30 OAK ST</t>
  </si>
  <si>
    <t>TEITELBAUM MARJORIE M</t>
  </si>
  <si>
    <t>39///A/</t>
  </si>
  <si>
    <t>46-42</t>
  </si>
  <si>
    <t>35 WARR AVE</t>
  </si>
  <si>
    <t>BRIERLEY DEBORAH-JO</t>
  </si>
  <si>
    <t>46//42//</t>
  </si>
  <si>
    <t>48-1070</t>
  </si>
  <si>
    <t>48 SWIFTS BCH RD</t>
  </si>
  <si>
    <t>RIVERVIEW VILLAGE</t>
  </si>
  <si>
    <t>APT OVER 8  MDL-94</t>
  </si>
  <si>
    <t>48//1070//</t>
  </si>
  <si>
    <t>46-43</t>
  </si>
  <si>
    <t>33 WARR AVE</t>
  </si>
  <si>
    <t>MELLONI SYBIL M, KRISTI A,</t>
  </si>
  <si>
    <t>46//43//</t>
  </si>
  <si>
    <t>46-29</t>
  </si>
  <si>
    <t>3 FRANCONIA AVE</t>
  </si>
  <si>
    <t>ROGERS ALBERTA H TRUSTEE OF</t>
  </si>
  <si>
    <t>46//29//</t>
  </si>
  <si>
    <t>39-T43</t>
  </si>
  <si>
    <t>63 OAK ST</t>
  </si>
  <si>
    <t>ABBOTT NATHALIE LIFE ESTATE</t>
  </si>
  <si>
    <t>39//T43//</t>
  </si>
  <si>
    <t>UNK1379</t>
  </si>
  <si>
    <t>56-1003-6</t>
  </si>
  <si>
    <t>39 SWIFTS BCH RD</t>
  </si>
  <si>
    <t>DOCANTO QUIRINO B JR</t>
  </si>
  <si>
    <t>56//1003/6/</t>
  </si>
  <si>
    <t>46-H11</t>
  </si>
  <si>
    <t>36 WARR AVE</t>
  </si>
  <si>
    <t>STRUNK DONALD L &amp; JUNE C TRS</t>
  </si>
  <si>
    <t>46//H11//</t>
  </si>
  <si>
    <t>56-1003-5</t>
  </si>
  <si>
    <t>37 SWIFTS BCH RD</t>
  </si>
  <si>
    <t>SEMIAO MICHAEL P</t>
  </si>
  <si>
    <t>56//1003/5/</t>
  </si>
  <si>
    <t>46-44</t>
  </si>
  <si>
    <t>31 WARR AVE</t>
  </si>
  <si>
    <t>ROLO FRANK S</t>
  </si>
  <si>
    <t>46//44//</t>
  </si>
  <si>
    <t>46-33</t>
  </si>
  <si>
    <t>2 FRANCONIA AVE</t>
  </si>
  <si>
    <t>RUSSO ALBERT A</t>
  </si>
  <si>
    <t>46//33//</t>
  </si>
  <si>
    <t>39-T42</t>
  </si>
  <si>
    <t>61 OAK ST</t>
  </si>
  <si>
    <t>MACKAY PRESTON L</t>
  </si>
  <si>
    <t>39//T42//</t>
  </si>
  <si>
    <t>56-1003-3</t>
  </si>
  <si>
    <t>33 SWIFTS BCH RD</t>
  </si>
  <si>
    <t>YALENEZIAN APRIL L</t>
  </si>
  <si>
    <t>56//1003/3/</t>
  </si>
  <si>
    <t>39-G16</t>
  </si>
  <si>
    <t>16 PETER COOPER DRIVE</t>
  </si>
  <si>
    <t>KNAPP CONNIE &amp; KEOUGH DEBRA</t>
  </si>
  <si>
    <t>39//G16//</t>
  </si>
  <si>
    <t>39-C</t>
  </si>
  <si>
    <t>2 OAK TER</t>
  </si>
  <si>
    <t>DEVLIN EDWARD</t>
  </si>
  <si>
    <t>39///C/</t>
  </si>
  <si>
    <t>56-1003-4</t>
  </si>
  <si>
    <t>35 SWIFTS BCH RD</t>
  </si>
  <si>
    <t>SMITH CHRISTINE</t>
  </si>
  <si>
    <t>56//1003/4/</t>
  </si>
  <si>
    <t>46-45</t>
  </si>
  <si>
    <t>29 WARR AVE</t>
  </si>
  <si>
    <t>GREGORY ALBERT W</t>
  </si>
  <si>
    <t>46//45//</t>
  </si>
  <si>
    <t>56-1001C1</t>
  </si>
  <si>
    <t>11 BROWN ST</t>
  </si>
  <si>
    <t>ANDREWS VICKIE M</t>
  </si>
  <si>
    <t>56//1001/C1/</t>
  </si>
  <si>
    <t>39-T41</t>
  </si>
  <si>
    <t>59 OAK ST</t>
  </si>
  <si>
    <t>WEATHERBY JUDITH M TRUSTEE OF</t>
  </si>
  <si>
    <t>39//T41//</t>
  </si>
  <si>
    <t>56-1003-1</t>
  </si>
  <si>
    <t>29 SWIFTS BCH RD</t>
  </si>
  <si>
    <t>ROSELLI TRACEY A</t>
  </si>
  <si>
    <t>56//1003/1/</t>
  </si>
  <si>
    <t>48-1053</t>
  </si>
  <si>
    <t>34 SWIFTS BCH RD</t>
  </si>
  <si>
    <t>BARRETT GEORGE F</t>
  </si>
  <si>
    <t>48//1053//</t>
  </si>
  <si>
    <t>46-H13</t>
  </si>
  <si>
    <t>34 WARR AVE</t>
  </si>
  <si>
    <t>46//H13//</t>
  </si>
  <si>
    <t>56-1001C2</t>
  </si>
  <si>
    <t>13 BROWN ST</t>
  </si>
  <si>
    <t>ANDERSEN SEAN L</t>
  </si>
  <si>
    <t>56//1001/C2/</t>
  </si>
  <si>
    <t>39-D</t>
  </si>
  <si>
    <t>4 OAK TER</t>
  </si>
  <si>
    <t>ARMSTRONG JOHN J</t>
  </si>
  <si>
    <t>39///D/</t>
  </si>
  <si>
    <t>56-1003-2</t>
  </si>
  <si>
    <t>31 SWIFTS BCH RD</t>
  </si>
  <si>
    <t>MOSER ANDREA S</t>
  </si>
  <si>
    <t>56//1003/2/</t>
  </si>
  <si>
    <t>46-1001</t>
  </si>
  <si>
    <t>1 DRIFTWOOD LN</t>
  </si>
  <si>
    <t>46//1001//</t>
  </si>
  <si>
    <t>48-1051</t>
  </si>
  <si>
    <t>32 SWIFTS BCH RD</t>
  </si>
  <si>
    <t>VATALARO JANE F</t>
  </si>
  <si>
    <t>48//1051//</t>
  </si>
  <si>
    <t>39-T40</t>
  </si>
  <si>
    <t>57 OAK ST</t>
  </si>
  <si>
    <t>MATHER DAVID M</t>
  </si>
  <si>
    <t>39//T40//</t>
  </si>
  <si>
    <t>48-1057</t>
  </si>
  <si>
    <t>11 SWIFTS BCH RD</t>
  </si>
  <si>
    <t>FIRST NATIONAL BANK OF RHINEBECK</t>
  </si>
  <si>
    <t>48//1057//</t>
  </si>
  <si>
    <t>46-H14</t>
  </si>
  <si>
    <t>30 WARR AVE</t>
  </si>
  <si>
    <t>46//H14//</t>
  </si>
  <si>
    <t>39-L</t>
  </si>
  <si>
    <t>40 INDIAN NECK RD</t>
  </si>
  <si>
    <t>39///L/</t>
  </si>
  <si>
    <t>39-M21A</t>
  </si>
  <si>
    <t>28 OAK ST</t>
  </si>
  <si>
    <t>BARRETT EDWARD JR</t>
  </si>
  <si>
    <t>39//M21/A/</t>
  </si>
  <si>
    <t>39-T38</t>
  </si>
  <si>
    <t>53 OAK ST</t>
  </si>
  <si>
    <t>LATHROP ROBERT J</t>
  </si>
  <si>
    <t>39//T38//</t>
  </si>
  <si>
    <t>39-G17</t>
  </si>
  <si>
    <t>18 PETER COOPER DRIVE</t>
  </si>
  <si>
    <t>FLEET MARY SANDRA TRUSTEE</t>
  </si>
  <si>
    <t>39//G17//</t>
  </si>
  <si>
    <t>56-1002</t>
  </si>
  <si>
    <t>25 SWIFTS BCH RD</t>
  </si>
  <si>
    <t>ROY JOSEPH T JR</t>
  </si>
  <si>
    <t>56//1002//</t>
  </si>
  <si>
    <t>39-T37</t>
  </si>
  <si>
    <t>51 OAK ST</t>
  </si>
  <si>
    <t>LOCKE EDWARD B</t>
  </si>
  <si>
    <t>39//T37//</t>
  </si>
  <si>
    <t>46-W1</t>
  </si>
  <si>
    <t>27 WARR AVE</t>
  </si>
  <si>
    <t>DALTON TIMOTHY D</t>
  </si>
  <si>
    <t>46//W1//</t>
  </si>
  <si>
    <t>46-B</t>
  </si>
  <si>
    <t>18 WARR AVE</t>
  </si>
  <si>
    <t>ZECCO JENNIFER J</t>
  </si>
  <si>
    <t>46///B/</t>
  </si>
  <si>
    <t>48-1052</t>
  </si>
  <si>
    <t>36 SWIFTS BCH RD</t>
  </si>
  <si>
    <t>VATALARO JANE J</t>
  </si>
  <si>
    <t>48//1052//</t>
  </si>
  <si>
    <t>39-T36B</t>
  </si>
  <si>
    <t>49 OAK ST</t>
  </si>
  <si>
    <t>FABROSKI JOHN A III</t>
  </si>
  <si>
    <t>39//T36/B/</t>
  </si>
  <si>
    <t>UNK1201</t>
  </si>
  <si>
    <t>TRIBOU MICHAEL J</t>
  </si>
  <si>
    <t>ONE FAMIL</t>
  </si>
  <si>
    <t>LOOKS LIKE ACCSSRY LOT NOW,=W2B?</t>
  </si>
  <si>
    <t>39-T36A</t>
  </si>
  <si>
    <t>47 OAK ST</t>
  </si>
  <si>
    <t>FABROSKI JOHN A</t>
  </si>
  <si>
    <t>39//T36/A/</t>
  </si>
  <si>
    <t>56-1001B</t>
  </si>
  <si>
    <t>23 SWIFTS BCH RD</t>
  </si>
  <si>
    <t>FITZHUGH STANLEY P JR</t>
  </si>
  <si>
    <t>56//1001/B/</t>
  </si>
  <si>
    <t>48-1060</t>
  </si>
  <si>
    <t>WESTON FREDERICK S</t>
  </si>
  <si>
    <t>48//1060//</t>
  </si>
  <si>
    <t>46-W2B</t>
  </si>
  <si>
    <t>25 WARR AVE</t>
  </si>
  <si>
    <t>CONNOLLY JOHN JR</t>
  </si>
  <si>
    <t>46//W2/B/</t>
  </si>
  <si>
    <t>39-T35</t>
  </si>
  <si>
    <t>45 OAK ST</t>
  </si>
  <si>
    <t>BOWMAN ROBERT W &amp; SHIRLEY L</t>
  </si>
  <si>
    <t>39//T35//</t>
  </si>
  <si>
    <t>46-W3</t>
  </si>
  <si>
    <t>23 WARR AVE</t>
  </si>
  <si>
    <t>46//W3//</t>
  </si>
  <si>
    <t>48-1059B</t>
  </si>
  <si>
    <t>13 SWIFTS BCH RD</t>
  </si>
  <si>
    <t>48//1059/B/</t>
  </si>
  <si>
    <t>39-M20</t>
  </si>
  <si>
    <t>24 OAK ST</t>
  </si>
  <si>
    <t>DONAHUE RICHARD &amp; EILEEN TRS</t>
  </si>
  <si>
    <t>39//M20//</t>
  </si>
  <si>
    <t>48-1058</t>
  </si>
  <si>
    <t>7 JOB'S ISLAND RD</t>
  </si>
  <si>
    <t>ROGERS FANNIE W   ET ALS</t>
  </si>
  <si>
    <t>48//1058//</t>
  </si>
  <si>
    <t>39-T34</t>
  </si>
  <si>
    <t>43 OAK ST</t>
  </si>
  <si>
    <t>MARAIST BARBARA D</t>
  </si>
  <si>
    <t>39//T34//</t>
  </si>
  <si>
    <t>46-C</t>
  </si>
  <si>
    <t>12 WARR AVE</t>
  </si>
  <si>
    <t>LOWER MAIN STREET REALTY TRUST</t>
  </si>
  <si>
    <t>46///C/</t>
  </si>
  <si>
    <t>46-1011</t>
  </si>
  <si>
    <t>0 CHURCH AVE</t>
  </si>
  <si>
    <t>MURPHY PAULA E</t>
  </si>
  <si>
    <t>46//1011//</t>
  </si>
  <si>
    <t>48-1050</t>
  </si>
  <si>
    <t>30 SWIFTS BCH RD</t>
  </si>
  <si>
    <t>HULLAND THOMAS W</t>
  </si>
  <si>
    <t>48//1050//</t>
  </si>
  <si>
    <t>48-1061</t>
  </si>
  <si>
    <t>48//1061//</t>
  </si>
  <si>
    <t>46-W4B</t>
  </si>
  <si>
    <t>46//W4/B/</t>
  </si>
  <si>
    <t>39-T33</t>
  </si>
  <si>
    <t>41 OAK ST</t>
  </si>
  <si>
    <t>AEVAZELIS DIMITRIOS</t>
  </si>
  <si>
    <t>39//T33//</t>
  </si>
  <si>
    <t>46-A</t>
  </si>
  <si>
    <t>0 WARR AVE  OFF</t>
  </si>
  <si>
    <t>BULLSEYE ASSOCIATES LTD</t>
  </si>
  <si>
    <t>46///A/</t>
  </si>
  <si>
    <t>39-T32</t>
  </si>
  <si>
    <t>39 OAK ST</t>
  </si>
  <si>
    <t>MONCEY PATRICIA A</t>
  </si>
  <si>
    <t>39//T32//</t>
  </si>
  <si>
    <t>46-D</t>
  </si>
  <si>
    <t>0 WARR AVE</t>
  </si>
  <si>
    <t>BULLSEYE ASSOCIATES LIMITED</t>
  </si>
  <si>
    <t>46///D/</t>
  </si>
  <si>
    <t>39-M19B</t>
  </si>
  <si>
    <t>22 OAK ST</t>
  </si>
  <si>
    <t>KING WALTER D</t>
  </si>
  <si>
    <t>39//M19/B/</t>
  </si>
  <si>
    <t>48-1059A</t>
  </si>
  <si>
    <t>15 SWIFTS BCH RD</t>
  </si>
  <si>
    <t>48//1059/A/</t>
  </si>
  <si>
    <t>47-1000A</t>
  </si>
  <si>
    <t>44 CHURCH AVE</t>
  </si>
  <si>
    <t>TOBEY HOSPITAL</t>
  </si>
  <si>
    <t>47//1000/A/</t>
  </si>
  <si>
    <t>46-1010</t>
  </si>
  <si>
    <t>BRITISH LANDING DEVELOPMENT CO</t>
  </si>
  <si>
    <t>46//1010//</t>
  </si>
  <si>
    <t>46-1012</t>
  </si>
  <si>
    <t>0 CHURCH AVE OFF</t>
  </si>
  <si>
    <t>46//1012//</t>
  </si>
  <si>
    <t>39-T31</t>
  </si>
  <si>
    <t>37 OAK ST</t>
  </si>
  <si>
    <t>DUNN JAMES T</t>
  </si>
  <si>
    <t>39//T31//</t>
  </si>
  <si>
    <t>56-1001A</t>
  </si>
  <si>
    <t>MCASSEY DANIEL J ET ALS</t>
  </si>
  <si>
    <t>56//1001/A/</t>
  </si>
  <si>
    <t>39-T30B</t>
  </si>
  <si>
    <t>35B OAK ST</t>
  </si>
  <si>
    <t>GIORDANI ELIZABETH</t>
  </si>
  <si>
    <t>39//T30/B/</t>
  </si>
  <si>
    <t>39-1005</t>
  </si>
  <si>
    <t>41 INDIAN NECK RD</t>
  </si>
  <si>
    <t>39//1005//</t>
  </si>
  <si>
    <t>39-M19A</t>
  </si>
  <si>
    <t>20 OAK ST</t>
  </si>
  <si>
    <t>MCCANN WILLIAM P</t>
  </si>
  <si>
    <t>39//M19/A/</t>
  </si>
  <si>
    <t>46-W7</t>
  </si>
  <si>
    <t>13 WARR AVE</t>
  </si>
  <si>
    <t>POTTER NEIL A</t>
  </si>
  <si>
    <t>46//W7//</t>
  </si>
  <si>
    <t>48-1063A</t>
  </si>
  <si>
    <t>48//1063/A/</t>
  </si>
  <si>
    <t>39-T30A</t>
  </si>
  <si>
    <t>35A OAK ST</t>
  </si>
  <si>
    <t>39//T30/A/</t>
  </si>
  <si>
    <t>46-1003</t>
  </si>
  <si>
    <t>4 WARR AVE</t>
  </si>
  <si>
    <t>THREE FAM</t>
  </si>
  <si>
    <t>46//1003//</t>
  </si>
  <si>
    <t>39-T29</t>
  </si>
  <si>
    <t>33 OAK ST</t>
  </si>
  <si>
    <t>VITA RICHARD N</t>
  </si>
  <si>
    <t>39//T29//</t>
  </si>
  <si>
    <t>46-W9</t>
  </si>
  <si>
    <t>9 WARR AVE</t>
  </si>
  <si>
    <t>DEES STEVEN E</t>
  </si>
  <si>
    <t>46//W9//</t>
  </si>
  <si>
    <t>39-J</t>
  </si>
  <si>
    <t>R43</t>
  </si>
  <si>
    <t>39///J/</t>
  </si>
  <si>
    <t>46-1009</t>
  </si>
  <si>
    <t>46//1009//</t>
  </si>
  <si>
    <t>39-M18</t>
  </si>
  <si>
    <t>16 OAK ST</t>
  </si>
  <si>
    <t>NYMAN JEAN D &amp; MILES MARY ANN ET A</t>
  </si>
  <si>
    <t>39//M18//</t>
  </si>
  <si>
    <t>48-1062</t>
  </si>
  <si>
    <t>MORSE PAUL R</t>
  </si>
  <si>
    <t>48//1062//</t>
  </si>
  <si>
    <t>39-T27</t>
  </si>
  <si>
    <t>29 OAK ST</t>
  </si>
  <si>
    <t>VAN DER WAL KARIN M E</t>
  </si>
  <si>
    <t>39//T27//</t>
  </si>
  <si>
    <t>46-W11</t>
  </si>
  <si>
    <t>5 WARR AVE</t>
  </si>
  <si>
    <t>ROBLES PATRICK S</t>
  </si>
  <si>
    <t>46//W11//</t>
  </si>
  <si>
    <t>56-1000</t>
  </si>
  <si>
    <t>242 MARION RD</t>
  </si>
  <si>
    <t>DECAS GEORGIA</t>
  </si>
  <si>
    <t>56//1000//</t>
  </si>
  <si>
    <t>39-T26</t>
  </si>
  <si>
    <t>27 OAK ST</t>
  </si>
  <si>
    <t>OLMSTEAD STANLEY D &amp; DOROTHY E</t>
  </si>
  <si>
    <t>39//T26//</t>
  </si>
  <si>
    <t>48-1063B</t>
  </si>
  <si>
    <t>HOLLOWAY WENDELL E</t>
  </si>
  <si>
    <t>48//1063/B/</t>
  </si>
  <si>
    <t>UNK1200</t>
  </si>
  <si>
    <t>48-1047</t>
  </si>
  <si>
    <t>16 SWIFTS BCH RD</t>
  </si>
  <si>
    <t>ROGERS FANNIE W  ET ALS</t>
  </si>
  <si>
    <t>48//1047//</t>
  </si>
  <si>
    <t>39-M17B</t>
  </si>
  <si>
    <t>14 OAK ST</t>
  </si>
  <si>
    <t>BROGIOLI DAVID J</t>
  </si>
  <si>
    <t>39//M17/B/</t>
  </si>
  <si>
    <t>48-1064</t>
  </si>
  <si>
    <t>12 SWIFTS BCH RD</t>
  </si>
  <si>
    <t>48//1064//</t>
  </si>
  <si>
    <t>48-1049</t>
  </si>
  <si>
    <t>14 SWIFTS BCH RD</t>
  </si>
  <si>
    <t>THOMAS RONALD</t>
  </si>
  <si>
    <t>48//1049//</t>
  </si>
  <si>
    <t>39-T25</t>
  </si>
  <si>
    <t>25 OAK ST</t>
  </si>
  <si>
    <t>GANDOLFI VINCENT J &amp; JOSEPHINE C</t>
  </si>
  <si>
    <t>39//T25//</t>
  </si>
  <si>
    <t>46-1013</t>
  </si>
  <si>
    <t>34 CEDAR ST</t>
  </si>
  <si>
    <t>ANDREWS ISABELLE</t>
  </si>
  <si>
    <t>46//1013//</t>
  </si>
  <si>
    <t>46-1007</t>
  </si>
  <si>
    <t>0 MAIN ST</t>
  </si>
  <si>
    <t>MAIN ST</t>
  </si>
  <si>
    <t>ELEC ROW</t>
  </si>
  <si>
    <t>46//1007//</t>
  </si>
  <si>
    <t>46-1014</t>
  </si>
  <si>
    <t>28 CEDAR ST</t>
  </si>
  <si>
    <t>CICCOTELLI PAUL G</t>
  </si>
  <si>
    <t>46//1014//</t>
  </si>
  <si>
    <t>46-1015</t>
  </si>
  <si>
    <t>24 CEDAR ST</t>
  </si>
  <si>
    <t>HOULE MARY A</t>
  </si>
  <si>
    <t>46//1015//</t>
  </si>
  <si>
    <t>39-T24</t>
  </si>
  <si>
    <t>23 OAK ST</t>
  </si>
  <si>
    <t>CONDINHO CRAIG H</t>
  </si>
  <si>
    <t>39//T24//</t>
  </si>
  <si>
    <t>39-M17A</t>
  </si>
  <si>
    <t>12 OAK ST</t>
  </si>
  <si>
    <t>DARGON JAMES F</t>
  </si>
  <si>
    <t>39//M17/A/</t>
  </si>
  <si>
    <t>48-1048</t>
  </si>
  <si>
    <t>MCASSEY ELSIE W EXEC ET ALS</t>
  </si>
  <si>
    <t>48//1048//</t>
  </si>
  <si>
    <t>46-1016</t>
  </si>
  <si>
    <t>22 CEDAR ST</t>
  </si>
  <si>
    <t>46//1016//</t>
  </si>
  <si>
    <t>39-T23</t>
  </si>
  <si>
    <t>21 OAK ST</t>
  </si>
  <si>
    <t>NICKERSON MARY JANE</t>
  </si>
  <si>
    <t>39//T23//</t>
  </si>
  <si>
    <t>48-1056</t>
  </si>
  <si>
    <t>16 JOB'S ISLAND RD</t>
  </si>
  <si>
    <t>48//1056//</t>
  </si>
  <si>
    <t>46-1017</t>
  </si>
  <si>
    <t>16 CEDAR ST</t>
  </si>
  <si>
    <t>RHODES KATHRYN M</t>
  </si>
  <si>
    <t>46//1017//</t>
  </si>
  <si>
    <t>39-T22</t>
  </si>
  <si>
    <t>19 OAK ST</t>
  </si>
  <si>
    <t>TARANTINO DOLORES</t>
  </si>
  <si>
    <t>39//T22//</t>
  </si>
  <si>
    <t>39-T21B</t>
  </si>
  <si>
    <t>0 OAK ST</t>
  </si>
  <si>
    <t>39//T21/B/</t>
  </si>
  <si>
    <t>39-M16B</t>
  </si>
  <si>
    <t>10 OAK ST</t>
  </si>
  <si>
    <t>VIEIRA EDWARD M</t>
  </si>
  <si>
    <t>39//M16/B/</t>
  </si>
  <si>
    <t>46-1018</t>
  </si>
  <si>
    <t>12 CEDAR ST</t>
  </si>
  <si>
    <t>PRICE RICHARD B</t>
  </si>
  <si>
    <t>46//1018//</t>
  </si>
  <si>
    <t>42-1000</t>
  </si>
  <si>
    <t>0 MINOT AVE</t>
  </si>
  <si>
    <t>MINOT AVE</t>
  </si>
  <si>
    <t>42//1000//</t>
  </si>
  <si>
    <t>46-1019B</t>
  </si>
  <si>
    <t>38 MAIN ST</t>
  </si>
  <si>
    <t>SANTILLI DAVID B</t>
  </si>
  <si>
    <t>46//1019/B/</t>
  </si>
  <si>
    <t>UNK1191</t>
  </si>
  <si>
    <t>39-T20B</t>
  </si>
  <si>
    <t>17 OAK ST</t>
  </si>
  <si>
    <t>RYCROFT LOIS E LIFE ESTATE</t>
  </si>
  <si>
    <t>39//T20/B/</t>
  </si>
  <si>
    <t>47-1045</t>
  </si>
  <si>
    <t>0 CEDAR ST</t>
  </si>
  <si>
    <t>DECAS GEORGE C</t>
  </si>
  <si>
    <t>47//1045//</t>
  </si>
  <si>
    <t>47-1041</t>
  </si>
  <si>
    <t>28 HIGH ST</t>
  </si>
  <si>
    <t>CHAR ORG  MDL-94</t>
  </si>
  <si>
    <t>47//1041//</t>
  </si>
  <si>
    <t>39-H1</t>
  </si>
  <si>
    <t>50 INDIAN NECK RD</t>
  </si>
  <si>
    <t>HCRI MASSACHUSETTS PROPERTIES</t>
  </si>
  <si>
    <t>NURSING HM</t>
  </si>
  <si>
    <t>39//H1//</t>
  </si>
  <si>
    <t>47-1047</t>
  </si>
  <si>
    <t>27 CEDAR ST</t>
  </si>
  <si>
    <t>BAKER MALCOLM L</t>
  </si>
  <si>
    <t>47//1047//</t>
  </si>
  <si>
    <t>47-1044</t>
  </si>
  <si>
    <t>37 CEDAR ST</t>
  </si>
  <si>
    <t>SPINNER MARVIN D</t>
  </si>
  <si>
    <t>47//1044//</t>
  </si>
  <si>
    <t>39-T20A</t>
  </si>
  <si>
    <t>15 OAK ST</t>
  </si>
  <si>
    <t>KENYON JAMES S JR</t>
  </si>
  <si>
    <t>39//T20/A/</t>
  </si>
  <si>
    <t>47-1163B</t>
  </si>
  <si>
    <t>0 CHURCH AVE REAR</t>
  </si>
  <si>
    <t>47//1163/B/</t>
  </si>
  <si>
    <t>39-M16A</t>
  </si>
  <si>
    <t>8 OAK ST</t>
  </si>
  <si>
    <t>GLEBUS ROBERT P</t>
  </si>
  <si>
    <t>39//M16/A/</t>
  </si>
  <si>
    <t>39-H6</t>
  </si>
  <si>
    <t>12 FOREST WAY</t>
  </si>
  <si>
    <t>CHRISTOPULOS CHRIST C III</t>
  </si>
  <si>
    <t>39//H6//</t>
  </si>
  <si>
    <t>39-T19</t>
  </si>
  <si>
    <t>13 OAK ST</t>
  </si>
  <si>
    <t>LUNDGREN KENNETH S ET ALS</t>
  </si>
  <si>
    <t>39//T19//</t>
  </si>
  <si>
    <t>46-1019A</t>
  </si>
  <si>
    <t>8 CEDAR ST</t>
  </si>
  <si>
    <t>46//1019/A/</t>
  </si>
  <si>
    <t>47-1048</t>
  </si>
  <si>
    <t>6 HIGH ST</t>
  </si>
  <si>
    <t>HALL L WAYNE</t>
  </si>
  <si>
    <t>47//1048//</t>
  </si>
  <si>
    <t>39-T18B</t>
  </si>
  <si>
    <t>15 OAK HILL RD</t>
  </si>
  <si>
    <t>BROGIOLI THEODORE HASTINGS</t>
  </si>
  <si>
    <t>39//T18/B/</t>
  </si>
  <si>
    <t>47-1164</t>
  </si>
  <si>
    <t>34 CHURCH AVE</t>
  </si>
  <si>
    <t>WAREHAM HOUSING AUTHORITY</t>
  </si>
  <si>
    <t>MUNICIPAL  MDL-94</t>
  </si>
  <si>
    <t>47//1164//</t>
  </si>
  <si>
    <t>47-1046</t>
  </si>
  <si>
    <t>12 HIGH ST</t>
  </si>
  <si>
    <t>BAXTER CRAIG B</t>
  </si>
  <si>
    <t>47//1046//</t>
  </si>
  <si>
    <t>39-T17</t>
  </si>
  <si>
    <t>13 OAK HILL RD</t>
  </si>
  <si>
    <t>WHITE-MCGILL DONNA L TR OF</t>
  </si>
  <si>
    <t>39//T17//</t>
  </si>
  <si>
    <t>39-T18A</t>
  </si>
  <si>
    <t>11 OAK ST</t>
  </si>
  <si>
    <t>BROGIOLI JAMES HASTINGS</t>
  </si>
  <si>
    <t>39//T18/A/</t>
  </si>
  <si>
    <t>47-1000B</t>
  </si>
  <si>
    <t>38 CHURCH AVE</t>
  </si>
  <si>
    <t>HARBOR GROUP LLC</t>
  </si>
  <si>
    <t>PROF CONDO  MDL-06</t>
  </si>
  <si>
    <t>47//1000/B/</t>
  </si>
  <si>
    <t>47-1049</t>
  </si>
  <si>
    <t>9 CEDAR ST</t>
  </si>
  <si>
    <t>KEARNS THOMAS M</t>
  </si>
  <si>
    <t>CHILD CARE</t>
  </si>
  <si>
    <t>47//1049//</t>
  </si>
  <si>
    <t>39-T15</t>
  </si>
  <si>
    <t>11 OAK HILL RD</t>
  </si>
  <si>
    <t>VITA RICHARD C</t>
  </si>
  <si>
    <t>39//T15//</t>
  </si>
  <si>
    <t>39-M15</t>
  </si>
  <si>
    <t>4 OAK ST</t>
  </si>
  <si>
    <t>BOWMAN KENNETH RALPH</t>
  </si>
  <si>
    <t>39//M15//</t>
  </si>
  <si>
    <t>47-1123D</t>
  </si>
  <si>
    <t>5 CEDAR ST</t>
  </si>
  <si>
    <t>BARNABY KEITH A</t>
  </si>
  <si>
    <t>47//1123/D/</t>
  </si>
  <si>
    <t>48-1066</t>
  </si>
  <si>
    <t>ATWOOD GILBERT RICHARD</t>
  </si>
  <si>
    <t>48//1066//</t>
  </si>
  <si>
    <t>47-1123C</t>
  </si>
  <si>
    <t>HUNTER ALEXANDER R JR</t>
  </si>
  <si>
    <t>47//1123/C/</t>
  </si>
  <si>
    <t>47-1043</t>
  </si>
  <si>
    <t>18 HIGH ST</t>
  </si>
  <si>
    <t>DECAS GEORGIA C</t>
  </si>
  <si>
    <t>47//1043//</t>
  </si>
  <si>
    <t>39-T13</t>
  </si>
  <si>
    <t>9 OAK HILL RD</t>
  </si>
  <si>
    <t>GRUTTNER FRANCIS J</t>
  </si>
  <si>
    <t>39//T13//</t>
  </si>
  <si>
    <t>47-1123B</t>
  </si>
  <si>
    <t>3 CEDAR ST</t>
  </si>
  <si>
    <t>HUNTER DONALD F</t>
  </si>
  <si>
    <t>47//1123/B/</t>
  </si>
  <si>
    <t>47-1050</t>
  </si>
  <si>
    <t>0 HIGH ST</t>
  </si>
  <si>
    <t>SOUTHCOAST HOSPITALS</t>
  </si>
  <si>
    <t>47//1050//</t>
  </si>
  <si>
    <t>39-T14</t>
  </si>
  <si>
    <t>7 OAK ST</t>
  </si>
  <si>
    <t>BAZINET GERTRUDE M TRUSTEE</t>
  </si>
  <si>
    <t>39//T14//</t>
  </si>
  <si>
    <t>48-1067</t>
  </si>
  <si>
    <t>48//1067//</t>
  </si>
  <si>
    <t>39-T11</t>
  </si>
  <si>
    <t>7 OAK HILL RD</t>
  </si>
  <si>
    <t>MCCAFFERY ELLEN N</t>
  </si>
  <si>
    <t>39//T11//</t>
  </si>
  <si>
    <t>48-1046</t>
  </si>
  <si>
    <t>48//1046//</t>
  </si>
  <si>
    <t>47-1123A</t>
  </si>
  <si>
    <t>1 CEDAR ST</t>
  </si>
  <si>
    <t>47//1123/A/</t>
  </si>
  <si>
    <t>48-1042</t>
  </si>
  <si>
    <t>204 MARION RD</t>
  </si>
  <si>
    <t>AFRIN CORPORATION</t>
  </si>
  <si>
    <t>GAS ST SRV  MDL-95</t>
  </si>
  <si>
    <t>48//1042//</t>
  </si>
  <si>
    <t>47-1042</t>
  </si>
  <si>
    <t>47//1042//</t>
  </si>
  <si>
    <t>47-1122B</t>
  </si>
  <si>
    <t>72 MAIN ST</t>
  </si>
  <si>
    <t>HOLLYWOOD EAST REALTY LLC</t>
  </si>
  <si>
    <t>47//1122/B/</t>
  </si>
  <si>
    <t>39-T7</t>
  </si>
  <si>
    <t>5 OAK HILL RD</t>
  </si>
  <si>
    <t>YORK DEBORAH TRUSTEE OF</t>
  </si>
  <si>
    <t>39//T7//</t>
  </si>
  <si>
    <t>47-1051</t>
  </si>
  <si>
    <t>15 HIGH ST</t>
  </si>
  <si>
    <t>47//1051//</t>
  </si>
  <si>
    <t>47-1122A</t>
  </si>
  <si>
    <t>58 MAIN ST</t>
  </si>
  <si>
    <t>POYANT ANGELA E</t>
  </si>
  <si>
    <t>INST</t>
  </si>
  <si>
    <t>APT 4-8  MDL-03</t>
  </si>
  <si>
    <t>47//1122/A/</t>
  </si>
  <si>
    <t>39-T12</t>
  </si>
  <si>
    <t>5 OAK ST</t>
  </si>
  <si>
    <t>HOOLEY DANIEL F</t>
  </si>
  <si>
    <t>39//T12//</t>
  </si>
  <si>
    <t>48-1045</t>
  </si>
  <si>
    <t>8 SWIFTS BCH RD</t>
  </si>
  <si>
    <t>RIPLEY'S MANUFACTURED HOME</t>
  </si>
  <si>
    <t>MOBILE HOM  MDL-01</t>
  </si>
  <si>
    <t>48//1045//</t>
  </si>
  <si>
    <t>39-H2</t>
  </si>
  <si>
    <t>4 FOREST WAY</t>
  </si>
  <si>
    <t>TEXIERA BRIAN E</t>
  </si>
  <si>
    <t>39//H2//</t>
  </si>
  <si>
    <t>39-M14</t>
  </si>
  <si>
    <t>2 OAK ST</t>
  </si>
  <si>
    <t>MILLER JOE</t>
  </si>
  <si>
    <t>39//M14//</t>
  </si>
  <si>
    <t>48-1068</t>
  </si>
  <si>
    <t>48//1068//</t>
  </si>
  <si>
    <t>47-F13</t>
  </si>
  <si>
    <t>18 WALSH BLVD</t>
  </si>
  <si>
    <t>48-1038</t>
  </si>
  <si>
    <t>MARION RD OFF</t>
  </si>
  <si>
    <t>RIPLEY CLARENCE W JR</t>
  </si>
  <si>
    <t>47-1052</t>
  </si>
  <si>
    <t>0 MAIN ST  OFF</t>
  </si>
  <si>
    <t>47//1052//</t>
  </si>
  <si>
    <t>39-T5</t>
  </si>
  <si>
    <t>3 OAK HILL RD</t>
  </si>
  <si>
    <t>GALLIGAN MARY F</t>
  </si>
  <si>
    <t>39//T5//</t>
  </si>
  <si>
    <t>39-H5</t>
  </si>
  <si>
    <t>10 FOREST WAY</t>
  </si>
  <si>
    <t>PETERS MICHAEL J</t>
  </si>
  <si>
    <t>39//H5//</t>
  </si>
  <si>
    <t>47-F12</t>
  </si>
  <si>
    <t>47//F12//</t>
  </si>
  <si>
    <t>39-T8</t>
  </si>
  <si>
    <t>6 OAK HILL RD</t>
  </si>
  <si>
    <t>DOWD MICHAEL H</t>
  </si>
  <si>
    <t>39//T8//</t>
  </si>
  <si>
    <t>47-1124</t>
  </si>
  <si>
    <t>59 MAIN ST</t>
  </si>
  <si>
    <t>BAKER JEFFREY D TRUSTEE OF</t>
  </si>
  <si>
    <t>WRVL</t>
  </si>
  <si>
    <t>COMM WHSE  MDL-96</t>
  </si>
  <si>
    <t>47//1124//</t>
  </si>
  <si>
    <t>48-1037</t>
  </si>
  <si>
    <t>198 MARION RD  OFF</t>
  </si>
  <si>
    <t>48//1037//</t>
  </si>
  <si>
    <t>47-1121</t>
  </si>
  <si>
    <t>APT 4-UNIT</t>
  </si>
  <si>
    <t>47//1121//</t>
  </si>
  <si>
    <t>39-T3</t>
  </si>
  <si>
    <t>1 OAK HILL RD</t>
  </si>
  <si>
    <t>NOLAN JOHN J</t>
  </si>
  <si>
    <t>39//T3//</t>
  </si>
  <si>
    <t>48-1039</t>
  </si>
  <si>
    <t>198 MARION RD</t>
  </si>
  <si>
    <t>KEYLICH MAUREEN LIFE ESTATE</t>
  </si>
  <si>
    <t>48//1039//</t>
  </si>
  <si>
    <t>47-F14</t>
  </si>
  <si>
    <t>39-H3</t>
  </si>
  <si>
    <t>6 FOREST WAY</t>
  </si>
  <si>
    <t>DEMEDEIROS VICTOR</t>
  </si>
  <si>
    <t>39//H3//</t>
  </si>
  <si>
    <t>39-T6</t>
  </si>
  <si>
    <t>4 OAK HILL RD</t>
  </si>
  <si>
    <t>SWITZER DAVID L</t>
  </si>
  <si>
    <t>39//T6//</t>
  </si>
  <si>
    <t>45-1003</t>
  </si>
  <si>
    <t>7 NARROWS RD</t>
  </si>
  <si>
    <t>CAPE COD SHIPBUILDING CO</t>
  </si>
  <si>
    <t>FACTORY  MDL-96</t>
  </si>
  <si>
    <t>45//1003//</t>
  </si>
  <si>
    <t>39-T4</t>
  </si>
  <si>
    <t>2 OAK HILL RD</t>
  </si>
  <si>
    <t>PAVADORE JAMES P</t>
  </si>
  <si>
    <t>39//T4//</t>
  </si>
  <si>
    <t>47-1118B</t>
  </si>
  <si>
    <t>124 MAIN ST</t>
  </si>
  <si>
    <t>DEVEL LAND  MDL-00</t>
  </si>
  <si>
    <t>47//1118/B/</t>
  </si>
  <si>
    <t>39-H4</t>
  </si>
  <si>
    <t>8 FOREST WAY</t>
  </si>
  <si>
    <t>FINCHAM MICHAEL R</t>
  </si>
  <si>
    <t>39//H4//</t>
  </si>
  <si>
    <t>39-T2</t>
  </si>
  <si>
    <t>19 NARROWS RD</t>
  </si>
  <si>
    <t>NOLAN SUSAN M TRUSTEE</t>
  </si>
  <si>
    <t>39//T2//</t>
  </si>
  <si>
    <t>39-T1</t>
  </si>
  <si>
    <t>17 NARROWS RD</t>
  </si>
  <si>
    <t>39//T1//</t>
  </si>
  <si>
    <t>39-1000</t>
  </si>
  <si>
    <t>0 NARROWS RD</t>
  </si>
  <si>
    <t>SCHMIDT SUSAN J</t>
  </si>
  <si>
    <t>39//1000//</t>
  </si>
  <si>
    <t>48-1030</t>
  </si>
  <si>
    <t>7 BURR PKWY</t>
  </si>
  <si>
    <t>MULLEN GLEN</t>
  </si>
  <si>
    <t>48//1030//</t>
  </si>
  <si>
    <t>48-1026</t>
  </si>
  <si>
    <t>0 MARION RD  OFF</t>
  </si>
  <si>
    <t>48//1026//</t>
  </si>
  <si>
    <t>48-1035</t>
  </si>
  <si>
    <t>190 MARION RD</t>
  </si>
  <si>
    <t>STRAWN LAURIE C</t>
  </si>
  <si>
    <t>STRAWN PHILIP M</t>
  </si>
  <si>
    <t>48//1035//</t>
  </si>
  <si>
    <t>47-F15</t>
  </si>
  <si>
    <t>48-1034</t>
  </si>
  <si>
    <t>186 MARION RD</t>
  </si>
  <si>
    <t>48//1034//</t>
  </si>
  <si>
    <t>47-F16</t>
  </si>
  <si>
    <t>48-1069</t>
  </si>
  <si>
    <t>48//1069//</t>
  </si>
  <si>
    <t>48-1033</t>
  </si>
  <si>
    <t>3 BURR PKWY</t>
  </si>
  <si>
    <t>TETRAULT PAUL A JR</t>
  </si>
  <si>
    <t>48//1033//</t>
  </si>
  <si>
    <t>47-1120</t>
  </si>
  <si>
    <t>106 MAIN ST</t>
  </si>
  <si>
    <t>BOVA DAVID R TRUSTEE OF</t>
  </si>
  <si>
    <t>PROF BLDG</t>
  </si>
  <si>
    <t>47//1120//</t>
  </si>
  <si>
    <t>42-A</t>
  </si>
  <si>
    <t>27 MINOT AVE</t>
  </si>
  <si>
    <t>42///A/</t>
  </si>
  <si>
    <t>48-1025</t>
  </si>
  <si>
    <t>14 BURR PKWY</t>
  </si>
  <si>
    <t>MOTT WARREN</t>
  </si>
  <si>
    <t>48//1025//</t>
  </si>
  <si>
    <t>48-1024</t>
  </si>
  <si>
    <t>12 BURR PKWY</t>
  </si>
  <si>
    <t>TETRAULT PAUL A</t>
  </si>
  <si>
    <t>48//1024//</t>
  </si>
  <si>
    <t>47-1040</t>
  </si>
  <si>
    <t>48 HIGH ST</t>
  </si>
  <si>
    <t>SOUTHCOAST HOSPITALS GROUP INC</t>
  </si>
  <si>
    <t>47//1040//</t>
  </si>
  <si>
    <t>47-1163A</t>
  </si>
  <si>
    <t>28 CHURCH AVE</t>
  </si>
  <si>
    <t>COMMONWEALTH OF MA-DEPT OF</t>
  </si>
  <si>
    <t>PUBLIC HTH  MDL-94</t>
  </si>
  <si>
    <t>47//1163/A/</t>
  </si>
  <si>
    <t>47-1041C</t>
  </si>
  <si>
    <t>31 CHURCH AVE</t>
  </si>
  <si>
    <t>RASMUSSEN JOSEPH ROBERT</t>
  </si>
  <si>
    <t>47//1041/C/</t>
  </si>
  <si>
    <t>47-1127</t>
  </si>
  <si>
    <t>47//1127//</t>
  </si>
  <si>
    <t>48-1023</t>
  </si>
  <si>
    <t>10 BURR PKWY</t>
  </si>
  <si>
    <t>SNYDER BECKY L</t>
  </si>
  <si>
    <t>48//1023//</t>
  </si>
  <si>
    <t>47-1039</t>
  </si>
  <si>
    <t>50 HIGH ST</t>
  </si>
  <si>
    <t>HTAS-HIGH TECH ALARM SYSTEMS INC</t>
  </si>
  <si>
    <t>47//1039//</t>
  </si>
  <si>
    <t>47-F7</t>
  </si>
  <si>
    <t>9 WALSH BLVD</t>
  </si>
  <si>
    <t>47//F7//</t>
  </si>
  <si>
    <t>45-1004</t>
  </si>
  <si>
    <t>IND LD UD</t>
  </si>
  <si>
    <t>45//1004//</t>
  </si>
  <si>
    <t>45-1005</t>
  </si>
  <si>
    <t>33 INDIAN NECK RD</t>
  </si>
  <si>
    <t>DECAS JOHN C</t>
  </si>
  <si>
    <t>45//1005//</t>
  </si>
  <si>
    <t>48-1008</t>
  </si>
  <si>
    <t>0 SALT MEADOW RD</t>
  </si>
  <si>
    <t>ENGLISH JOHN B &amp; JOHN B JR</t>
  </si>
  <si>
    <t>48//1008//</t>
  </si>
  <si>
    <t>UNK1186</t>
  </si>
  <si>
    <t>48-1022</t>
  </si>
  <si>
    <t>8 BURR PKWY</t>
  </si>
  <si>
    <t>ELDRIDGE STEVEN</t>
  </si>
  <si>
    <t>48//1022//</t>
  </si>
  <si>
    <t>45-1020B</t>
  </si>
  <si>
    <t>39 MINOT AVE</t>
  </si>
  <si>
    <t>BUZZARDS BAY HABITAT FOR</t>
  </si>
  <si>
    <t>45//1020/B/</t>
  </si>
  <si>
    <t>47-F6</t>
  </si>
  <si>
    <t>2 WALSH BLVD</t>
  </si>
  <si>
    <t>47//F6//</t>
  </si>
  <si>
    <t>48-1018</t>
  </si>
  <si>
    <t>2 BURR PKWY</t>
  </si>
  <si>
    <t>SMITH DONALD C</t>
  </si>
  <si>
    <t>48//1018//</t>
  </si>
  <si>
    <t>47-1119</t>
  </si>
  <si>
    <t>112 MAIN ST</t>
  </si>
  <si>
    <t>47//1119//</t>
  </si>
  <si>
    <t>42-1001</t>
  </si>
  <si>
    <t>85 MINOT AVE</t>
  </si>
  <si>
    <t>42//1001//</t>
  </si>
  <si>
    <t>48-1021</t>
  </si>
  <si>
    <t>6 BURR PKWY</t>
  </si>
  <si>
    <t>KELSCH JOHN F JR</t>
  </si>
  <si>
    <t>48//1021//</t>
  </si>
  <si>
    <t>47-1041B</t>
  </si>
  <si>
    <t>29 CHURCH AVE</t>
  </si>
  <si>
    <t>CHURCH OF THE GOOD SHEPHERD</t>
  </si>
  <si>
    <t>47//1041/B/</t>
  </si>
  <si>
    <t>45-1019</t>
  </si>
  <si>
    <t>6 MINOT AVE</t>
  </si>
  <si>
    <t>45//1019//</t>
  </si>
  <si>
    <t>48-1009C</t>
  </si>
  <si>
    <t>7 SALT MEADOW RD</t>
  </si>
  <si>
    <t>BOLIVER EUGENIE A LIFE ESTATE</t>
  </si>
  <si>
    <t>48//1009/C/</t>
  </si>
  <si>
    <t>41-1</t>
  </si>
  <si>
    <t>105 MINOT AVE</t>
  </si>
  <si>
    <t>BRANDY HILL CO</t>
  </si>
  <si>
    <t>41//1//</t>
  </si>
  <si>
    <t>48-1019</t>
  </si>
  <si>
    <t>4 BURR PKWY</t>
  </si>
  <si>
    <t>48//1019//</t>
  </si>
  <si>
    <t>45-1018</t>
  </si>
  <si>
    <t>32 INDIAN NECK RD</t>
  </si>
  <si>
    <t>45//1018//</t>
  </si>
  <si>
    <t>45-7</t>
  </si>
  <si>
    <t>8 MINOT AVE</t>
  </si>
  <si>
    <t>BARTLEY JAMES H TRUSTEE OF</t>
  </si>
  <si>
    <t>45//7//</t>
  </si>
  <si>
    <t>WATER USE ON WRONG PARCEL</t>
  </si>
  <si>
    <t>47-1038</t>
  </si>
  <si>
    <t>54 HIGH ST</t>
  </si>
  <si>
    <t>47//1038//</t>
  </si>
  <si>
    <t>47-1037</t>
  </si>
  <si>
    <t>60 HIGH ST</t>
  </si>
  <si>
    <t>STUART GEORGE W III</t>
  </si>
  <si>
    <t>47//1037//</t>
  </si>
  <si>
    <t>45-1022</t>
  </si>
  <si>
    <t>31 INDIAN NECK RD</t>
  </si>
  <si>
    <t>COMM OF MASS</t>
  </si>
  <si>
    <t>MASS X-WAY  MDL-00</t>
  </si>
  <si>
    <t>45//1022//</t>
  </si>
  <si>
    <t>48-1017</t>
  </si>
  <si>
    <t>176 MARION RD</t>
  </si>
  <si>
    <t>CULLY ROMI</t>
  </si>
  <si>
    <t>48//1017//</t>
  </si>
  <si>
    <t>45-6</t>
  </si>
  <si>
    <t>22 MINOT AVE</t>
  </si>
  <si>
    <t>VENEZIA PETER P</t>
  </si>
  <si>
    <t>45//6//</t>
  </si>
  <si>
    <t>UNK1169</t>
  </si>
  <si>
    <t>47-1034</t>
  </si>
  <si>
    <t>27 CHURCH AVE</t>
  </si>
  <si>
    <t>47//1034//</t>
  </si>
  <si>
    <t>47-1118</t>
  </si>
  <si>
    <t>43 HIGH ST</t>
  </si>
  <si>
    <t>TOBEY HOSPITAL INC</t>
  </si>
  <si>
    <t>CHAR ORG  MDL-96</t>
  </si>
  <si>
    <t>47//1118//</t>
  </si>
  <si>
    <t>47-1035</t>
  </si>
  <si>
    <t>64 HIGH ST</t>
  </si>
  <si>
    <t>47//1035//</t>
  </si>
  <si>
    <t>44-4</t>
  </si>
  <si>
    <t>28 MINOT AVE</t>
  </si>
  <si>
    <t>ENOBAKHARE SARO F</t>
  </si>
  <si>
    <t>44//4//</t>
  </si>
  <si>
    <t>45-5</t>
  </si>
  <si>
    <t>24 MINOT AVE</t>
  </si>
  <si>
    <t>ROBISON SHAUN E</t>
  </si>
  <si>
    <t>45//5//</t>
  </si>
  <si>
    <t>48-1016</t>
  </si>
  <si>
    <t>174 MARION RD</t>
  </si>
  <si>
    <t>GIFFORD PAUL L LIFE ESTATE</t>
  </si>
  <si>
    <t>48//1016//</t>
  </si>
  <si>
    <t>44-3</t>
  </si>
  <si>
    <t>30 MINOT AVE</t>
  </si>
  <si>
    <t>CALLINAN EDWARD J</t>
  </si>
  <si>
    <t>44//3//</t>
  </si>
  <si>
    <t>UNK1219</t>
  </si>
  <si>
    <t>BOURNE TER</t>
  </si>
  <si>
    <t>45-F81</t>
  </si>
  <si>
    <t>7 ISSAK ST</t>
  </si>
  <si>
    <t>SPENCER SHIRLEY M</t>
  </si>
  <si>
    <t>45//F81//</t>
  </si>
  <si>
    <t>44-1010A</t>
  </si>
  <si>
    <t>65 MINOT AVE</t>
  </si>
  <si>
    <t>NARROWS CONDOMINIUM TRUST</t>
  </si>
  <si>
    <t>44//1010/A/</t>
  </si>
  <si>
    <t>48-1009E</t>
  </si>
  <si>
    <t>8 SALT MEADOW RD</t>
  </si>
  <si>
    <t>ENGLISH JOHN B JR LIFE ESTATE</t>
  </si>
  <si>
    <t>48//1009/E/</t>
  </si>
  <si>
    <t>47-C</t>
  </si>
  <si>
    <t>PUBLIC HTH  MDL-00</t>
  </si>
  <si>
    <t>47///C/</t>
  </si>
  <si>
    <t>44-1004</t>
  </si>
  <si>
    <t>36 MINOT AVE</t>
  </si>
  <si>
    <t>44//1004//</t>
  </si>
  <si>
    <t>UNK1170</t>
  </si>
  <si>
    <t>47-1036</t>
  </si>
  <si>
    <t>62 HIGH ST</t>
  </si>
  <si>
    <t>MORTENSEN CHANCE E</t>
  </si>
  <si>
    <t>47//1036//</t>
  </si>
  <si>
    <t>47-1033</t>
  </si>
  <si>
    <t>0 HIGH ST  OFF</t>
  </si>
  <si>
    <t>47//1033//</t>
  </si>
  <si>
    <t>44-1010B</t>
  </si>
  <si>
    <t>69 MINOT AVE</t>
  </si>
  <si>
    <t>NARROWS CONDOMINUIM TRUST</t>
  </si>
  <si>
    <t>44//1010/B/</t>
  </si>
  <si>
    <t>42-C</t>
  </si>
  <si>
    <t>63 MINOT AVE</t>
  </si>
  <si>
    <t>42///C/</t>
  </si>
  <si>
    <t>45-F78</t>
  </si>
  <si>
    <t>15 MAYFLOWER AVE</t>
  </si>
  <si>
    <t>KNOWLTON DONALD R</t>
  </si>
  <si>
    <t>45//F78//</t>
  </si>
  <si>
    <t>41-1003A</t>
  </si>
  <si>
    <t>125 MINOT AVE</t>
  </si>
  <si>
    <t>DEPOT CROSSING LIMITED</t>
  </si>
  <si>
    <t>41//1003/A/</t>
  </si>
  <si>
    <t>47-1128</t>
  </si>
  <si>
    <t>47//1128//</t>
  </si>
  <si>
    <t>45-F80</t>
  </si>
  <si>
    <t>11 MAYFLOWER AVE</t>
  </si>
  <si>
    <t>GAMACHE DAVID A</t>
  </si>
  <si>
    <t>45//F80//</t>
  </si>
  <si>
    <t>45-1002</t>
  </si>
  <si>
    <t>1 NARROWS RD</t>
  </si>
  <si>
    <t>NAWOICHIK ROBERT J</t>
  </si>
  <si>
    <t>REST/CLUBS  MDL-94</t>
  </si>
  <si>
    <t>45//1002//</t>
  </si>
  <si>
    <t>48-1009D</t>
  </si>
  <si>
    <t>5 SALT MEADOW RD</t>
  </si>
  <si>
    <t>MANSFIELD JANE KENT</t>
  </si>
  <si>
    <t>48//1009/D/</t>
  </si>
  <si>
    <t>45-1008</t>
  </si>
  <si>
    <t>17 MAYFLOWER AVE</t>
  </si>
  <si>
    <t>INGRAHAM VERNON L TRUSTEE</t>
  </si>
  <si>
    <t>45//1008//</t>
  </si>
  <si>
    <t>45-F88</t>
  </si>
  <si>
    <t>1 MAYFLOWER AVE</t>
  </si>
  <si>
    <t>LORING STEVEN W TR ET ALS</t>
  </si>
  <si>
    <t>45//F88//</t>
  </si>
  <si>
    <t>45-F83</t>
  </si>
  <si>
    <t>5 MAYFLOWER AVE</t>
  </si>
  <si>
    <t>LORING ROBERT O</t>
  </si>
  <si>
    <t>45//F83//</t>
  </si>
  <si>
    <t>44-1010C</t>
  </si>
  <si>
    <t>73 MINOT AVE</t>
  </si>
  <si>
    <t>44//1010/C/</t>
  </si>
  <si>
    <t>48-1015</t>
  </si>
  <si>
    <t>170 MARION RD</t>
  </si>
  <si>
    <t>ENGLISH JOHN B III</t>
  </si>
  <si>
    <t>48//1015//</t>
  </si>
  <si>
    <t>45-1006</t>
  </si>
  <si>
    <t>29 INDIAN NECK ROAD</t>
  </si>
  <si>
    <t>LECONTE JEFFREY G</t>
  </si>
  <si>
    <t>45//1006//</t>
  </si>
  <si>
    <t>45-F82</t>
  </si>
  <si>
    <t>5 ISSAK ST</t>
  </si>
  <si>
    <t>MATTOS JOSEPH E</t>
  </si>
  <si>
    <t>45//F82//</t>
  </si>
  <si>
    <t>45-F86</t>
  </si>
  <si>
    <t>3 MAYFLOWER AVE</t>
  </si>
  <si>
    <t>KELENOSY JOHN A LIFE TENANT</t>
  </si>
  <si>
    <t>45//F86//</t>
  </si>
  <si>
    <t>45-1021</t>
  </si>
  <si>
    <t>30 INDIAN NECK RD</t>
  </si>
  <si>
    <t>45//1021//</t>
  </si>
  <si>
    <t>44-1010D</t>
  </si>
  <si>
    <t>77 MINOT AVE</t>
  </si>
  <si>
    <t>44//1010/D/</t>
  </si>
  <si>
    <t>44-2</t>
  </si>
  <si>
    <t>2 FREIGHT HOUSE RD</t>
  </si>
  <si>
    <t>CASSIDY DENIS J</t>
  </si>
  <si>
    <t>44//2//</t>
  </si>
  <si>
    <t>48-1006B</t>
  </si>
  <si>
    <t>SPENCER KENNETH H</t>
  </si>
  <si>
    <t>48//1006/B/</t>
  </si>
  <si>
    <t>47-1032</t>
  </si>
  <si>
    <t>74 HIGH ST</t>
  </si>
  <si>
    <t>CHURCH ETC  MDL-96</t>
  </si>
  <si>
    <t>47//1032//</t>
  </si>
  <si>
    <t>45-F87</t>
  </si>
  <si>
    <t>45//F87//</t>
  </si>
  <si>
    <t>47-1162</t>
  </si>
  <si>
    <t>9 KENNEDY LN</t>
  </si>
  <si>
    <t>47//1162//</t>
  </si>
  <si>
    <t>44-1</t>
  </si>
  <si>
    <t>4 FREIGHT HOUSE RD</t>
  </si>
  <si>
    <t>ATKINSON ELAINE M</t>
  </si>
  <si>
    <t>44//1//</t>
  </si>
  <si>
    <t>45-1007</t>
  </si>
  <si>
    <t>25 INDIAN NECK RD</t>
  </si>
  <si>
    <t>CORNWELL CARL W</t>
  </si>
  <si>
    <t>45//1007//</t>
  </si>
  <si>
    <t>48-T6</t>
  </si>
  <si>
    <t>7 BOURNE TER</t>
  </si>
  <si>
    <t>ANDREWS CHRISTOPHER L</t>
  </si>
  <si>
    <t>48//T6//</t>
  </si>
  <si>
    <t>47-1031</t>
  </si>
  <si>
    <t>76 HIGH ST</t>
  </si>
  <si>
    <t>KING MILTON L</t>
  </si>
  <si>
    <t>BOARDNG HS</t>
  </si>
  <si>
    <t>47//1031//</t>
  </si>
  <si>
    <t>48-1014</t>
  </si>
  <si>
    <t>164 MARION RD</t>
  </si>
  <si>
    <t>NELSON CHERYL A</t>
  </si>
  <si>
    <t>48//1014//</t>
  </si>
  <si>
    <t>48-T11</t>
  </si>
  <si>
    <t>6 BOURNE TER</t>
  </si>
  <si>
    <t>BARTLETT JAMES M III</t>
  </si>
  <si>
    <t>48//T11//</t>
  </si>
  <si>
    <t>45-F59S1</t>
  </si>
  <si>
    <t>20 MAYFLOWER AVE</t>
  </si>
  <si>
    <t>CARON STEPHANIE D</t>
  </si>
  <si>
    <t>45//F59/S1/</t>
  </si>
  <si>
    <t>44-1009A</t>
  </si>
  <si>
    <t>0 MINOT AVE REAR</t>
  </si>
  <si>
    <t>PACIFICO RICHARD D</t>
  </si>
  <si>
    <t>44//1009/A/</t>
  </si>
  <si>
    <t>44-11</t>
  </si>
  <si>
    <t>44 MINOT AVE</t>
  </si>
  <si>
    <t>NORCROSS DAVID W JR</t>
  </si>
  <si>
    <t>44//11//</t>
  </si>
  <si>
    <t>44-12</t>
  </si>
  <si>
    <t>46 MINOT AVE</t>
  </si>
  <si>
    <t>44//12//</t>
  </si>
  <si>
    <t>45-1000B</t>
  </si>
  <si>
    <t>17 SANDWICH RD</t>
  </si>
  <si>
    <t>MAXIM FRANK E III ET ALS</t>
  </si>
  <si>
    <t>45//1000/B/</t>
  </si>
  <si>
    <t>44-10</t>
  </si>
  <si>
    <t>42 MINOT AVE</t>
  </si>
  <si>
    <t>PIERCE KEVIN N</t>
  </si>
  <si>
    <t>44//10//</t>
  </si>
  <si>
    <t>45-F57</t>
  </si>
  <si>
    <t>17 INDIAN NECK RD</t>
  </si>
  <si>
    <t>PETRIE CYNTHIA D</t>
  </si>
  <si>
    <t>45//F57//</t>
  </si>
  <si>
    <t>45-F56A</t>
  </si>
  <si>
    <t>19 INDIAN NECK RD</t>
  </si>
  <si>
    <t>DAUPHINAIS LINDA J</t>
  </si>
  <si>
    <t>45//F56/A/</t>
  </si>
  <si>
    <t>45-F58</t>
  </si>
  <si>
    <t>15 INDIAN NECK RD</t>
  </si>
  <si>
    <t>CARDOZA PATRICIA ANN</t>
  </si>
  <si>
    <t>45//F58//</t>
  </si>
  <si>
    <t>48-1011</t>
  </si>
  <si>
    <t>156 MARION RD</t>
  </si>
  <si>
    <t>BOLIVER EUGENIA A ET ALS</t>
  </si>
  <si>
    <t>48//1011//</t>
  </si>
  <si>
    <t>45-F60A</t>
  </si>
  <si>
    <t>11 INDIAN NECK RD</t>
  </si>
  <si>
    <t>CROMBLEHOLME DAVID G</t>
  </si>
  <si>
    <t>45//F60/A/</t>
  </si>
  <si>
    <t>45-FD</t>
  </si>
  <si>
    <t>14 MAYFLOWER AVE</t>
  </si>
  <si>
    <t>45//FD//</t>
  </si>
  <si>
    <t>44-9</t>
  </si>
  <si>
    <t>1 FREIGHT HOUSE RD</t>
  </si>
  <si>
    <t>COLLIER JOHN W</t>
  </si>
  <si>
    <t>44//9//</t>
  </si>
  <si>
    <t>48-T4</t>
  </si>
  <si>
    <t>5 BOURNE TER</t>
  </si>
  <si>
    <t>SCOTT BRIAN M</t>
  </si>
  <si>
    <t>48//T4//</t>
  </si>
  <si>
    <t>47-1053</t>
  </si>
  <si>
    <t>63 HIGH ST</t>
  </si>
  <si>
    <t>DEMORANVILLE CAROLYN J</t>
  </si>
  <si>
    <t>47//1053//</t>
  </si>
  <si>
    <t>47-1030</t>
  </si>
  <si>
    <t>78 HIGH ST</t>
  </si>
  <si>
    <t>ROMAN CATHOLIC BISHOP</t>
  </si>
  <si>
    <t>47//1030//</t>
  </si>
  <si>
    <t>45-F73</t>
  </si>
  <si>
    <t>10 MAYFLOWER AVE</t>
  </si>
  <si>
    <t>REED PETER T JR</t>
  </si>
  <si>
    <t>45//F73//</t>
  </si>
  <si>
    <t>48-1009B</t>
  </si>
  <si>
    <t>4 SALT MEADOW RD</t>
  </si>
  <si>
    <t>48//1009/B/</t>
  </si>
  <si>
    <t>47-F5</t>
  </si>
  <si>
    <t>1 WALSH BLVD</t>
  </si>
  <si>
    <t>MUNICIPAL  MDL-96</t>
  </si>
  <si>
    <t>47//F5//</t>
  </si>
  <si>
    <t>60-1017B</t>
  </si>
  <si>
    <t>171 MARION RD</t>
  </si>
  <si>
    <t>WILLIAMS GRANT A</t>
  </si>
  <si>
    <t>STORE/SHOP  MDL-94</t>
  </si>
  <si>
    <t>60//1017/B/</t>
  </si>
  <si>
    <t>45-FB</t>
  </si>
  <si>
    <t>9 INDIAN NECK RD</t>
  </si>
  <si>
    <t>FEDERAL NATIONAL MORTGAGE</t>
  </si>
  <si>
    <t>45//FB//</t>
  </si>
  <si>
    <t>44-8</t>
  </si>
  <si>
    <t>3 FREIGHT HOUSE RD</t>
  </si>
  <si>
    <t>ROSE DAVID A</t>
  </si>
  <si>
    <t>44//8//</t>
  </si>
  <si>
    <t>43-1074</t>
  </si>
  <si>
    <t>124 MINOT AVE</t>
  </si>
  <si>
    <t>HILL LAWRENCE J</t>
  </si>
  <si>
    <t>43//1074//</t>
  </si>
  <si>
    <t>48-L6</t>
  </si>
  <si>
    <t>11 LONGMEADOW DR</t>
  </si>
  <si>
    <t>48//L6//</t>
  </si>
  <si>
    <t>43-1075</t>
  </si>
  <si>
    <t>114 MINOT AVE</t>
  </si>
  <si>
    <t>MONAST JEFFREY J TR GREAT</t>
  </si>
  <si>
    <t>43//1075//</t>
  </si>
  <si>
    <t>47-1129</t>
  </si>
  <si>
    <t>137 MAIN ST</t>
  </si>
  <si>
    <t>GOLDEN EYE REALTY TRUST</t>
  </si>
  <si>
    <t>47//1129//</t>
  </si>
  <si>
    <t>45-F69</t>
  </si>
  <si>
    <t>2 MAYFLOWER AVE</t>
  </si>
  <si>
    <t>PAIVA DEBRA E</t>
  </si>
  <si>
    <t>45//F69//</t>
  </si>
  <si>
    <t>45-F59A</t>
  </si>
  <si>
    <t>13 INDIAN NECK RD</t>
  </si>
  <si>
    <t>MATHEWS THEODORE F JR</t>
  </si>
  <si>
    <t>45//F59/A/</t>
  </si>
  <si>
    <t>47-1054</t>
  </si>
  <si>
    <t>69 HIGH ST</t>
  </si>
  <si>
    <t>HINMAN KATHARINE L</t>
  </si>
  <si>
    <t>47//1054//</t>
  </si>
  <si>
    <t>47-1116</t>
  </si>
  <si>
    <t>140 MAIN ST  OFF</t>
  </si>
  <si>
    <t>CHILDS CHERYLL ANN</t>
  </si>
  <si>
    <t>47//1116//</t>
  </si>
  <si>
    <t>45-F56B</t>
  </si>
  <si>
    <t>21 INDIAN NECK RD</t>
  </si>
  <si>
    <t>SILVA AVELINO P</t>
  </si>
  <si>
    <t>45//F56/B/</t>
  </si>
  <si>
    <t>45-F70</t>
  </si>
  <si>
    <t>4 MAYFLOWER AVE</t>
  </si>
  <si>
    <t>SCHAAF PATRICIA A</t>
  </si>
  <si>
    <t>45//F70//</t>
  </si>
  <si>
    <t>47-1117</t>
  </si>
  <si>
    <t>166 MAIN ST</t>
  </si>
  <si>
    <t>MEROLLA CHIROPRACTIC INC</t>
  </si>
  <si>
    <t>47//1117//</t>
  </si>
  <si>
    <t>45-F71</t>
  </si>
  <si>
    <t>6 MAYFLOWER AVE</t>
  </si>
  <si>
    <t>JOHNSON ALTON</t>
  </si>
  <si>
    <t>45//F71//</t>
  </si>
  <si>
    <t>45-1017</t>
  </si>
  <si>
    <t>28 INDIAN NECK RD</t>
  </si>
  <si>
    <t>LEONARD ELIZABETH A</t>
  </si>
  <si>
    <t>45//1017//</t>
  </si>
  <si>
    <t>47-1130</t>
  </si>
  <si>
    <t>149 MAIN ST</t>
  </si>
  <si>
    <t>THOMAS WILLIS</t>
  </si>
  <si>
    <t>PRI COMM  MDL-94</t>
  </si>
  <si>
    <t>47//1130//</t>
  </si>
  <si>
    <t>47-1161</t>
  </si>
  <si>
    <t>1 MERCHANTS WAY</t>
  </si>
  <si>
    <t>47//1161//</t>
  </si>
  <si>
    <t>47-1029</t>
  </si>
  <si>
    <t>82 HIGH ST</t>
  </si>
  <si>
    <t>CHURCH ETC  MDL-94</t>
  </si>
  <si>
    <t>47//1029//</t>
  </si>
  <si>
    <t>48-1006A</t>
  </si>
  <si>
    <t>16 GLENDA AVE</t>
  </si>
  <si>
    <t>BRONK DONNA M</t>
  </si>
  <si>
    <t>48//1006/A/</t>
  </si>
  <si>
    <t>45-F63</t>
  </si>
  <si>
    <t>5 INDIAN NECK RD</t>
  </si>
  <si>
    <t>BINGHAM DONALD T</t>
  </si>
  <si>
    <t>45//F63//</t>
  </si>
  <si>
    <t>45-1000A</t>
  </si>
  <si>
    <t>3 SANDWICH RD</t>
  </si>
  <si>
    <t>45//1000/A/</t>
  </si>
  <si>
    <t>44-1002</t>
  </si>
  <si>
    <t>1 MINOT AVE  OFF</t>
  </si>
  <si>
    <t>44//1002//</t>
  </si>
  <si>
    <t>48-1010</t>
  </si>
  <si>
    <t>152 MARION RD</t>
  </si>
  <si>
    <t>48//1010//</t>
  </si>
  <si>
    <t>44-1001</t>
  </si>
  <si>
    <t>60 MINOT AVE</t>
  </si>
  <si>
    <t>44//1001//</t>
  </si>
  <si>
    <t>48-T2B</t>
  </si>
  <si>
    <t>3 BOURNE TER</t>
  </si>
  <si>
    <t>PECHEY MELISSA A</t>
  </si>
  <si>
    <t>48//T2/B/</t>
  </si>
  <si>
    <t>48-L5</t>
  </si>
  <si>
    <t>9 LONGMEADOW DR</t>
  </si>
  <si>
    <t>GRALA SUZANNE L</t>
  </si>
  <si>
    <t>48//L5//</t>
  </si>
  <si>
    <t>45-FA</t>
  </si>
  <si>
    <t>7 INDIAN NECK RD</t>
  </si>
  <si>
    <t>COSMO GEORGE E</t>
  </si>
  <si>
    <t>45//FA//</t>
  </si>
  <si>
    <t>47-1115</t>
  </si>
  <si>
    <t>172 MAIN ST</t>
  </si>
  <si>
    <t>TIMSON WILLIAM J</t>
  </si>
  <si>
    <t>47//1115//</t>
  </si>
  <si>
    <t>43-1070C</t>
  </si>
  <si>
    <t>136 MINOT AVE</t>
  </si>
  <si>
    <t>43//1070/C/</t>
  </si>
  <si>
    <t>47-1113</t>
  </si>
  <si>
    <t>176 MAIN ST</t>
  </si>
  <si>
    <t>MAD HAT INC</t>
  </si>
  <si>
    <t>47//1113//</t>
  </si>
  <si>
    <t>45-1001</t>
  </si>
  <si>
    <t>19 SANDWICH RD</t>
  </si>
  <si>
    <t>BYRNE WILLIAM P</t>
  </si>
  <si>
    <t>45//1001//</t>
  </si>
  <si>
    <t>47-1160</t>
  </si>
  <si>
    <t>47//1160//</t>
  </si>
  <si>
    <t>48-L7</t>
  </si>
  <si>
    <t>12 LONGMEADOW DR</t>
  </si>
  <si>
    <t>CARBONNEAU STEVEN</t>
  </si>
  <si>
    <t>48//L7//</t>
  </si>
  <si>
    <t>47-1055</t>
  </si>
  <si>
    <t>75 HIGH ST</t>
  </si>
  <si>
    <t>47//1055//</t>
  </si>
  <si>
    <t>47-1131</t>
  </si>
  <si>
    <t>163 MAIN ST</t>
  </si>
  <si>
    <t>ZECCO JANICE J &amp; SALVIDIO ANTHONY</t>
  </si>
  <si>
    <t>FUEL SV/PR</t>
  </si>
  <si>
    <t>47//1131//</t>
  </si>
  <si>
    <t>48-T10</t>
  </si>
  <si>
    <t>4 BOURNE TER</t>
  </si>
  <si>
    <t>BOU RAFAEL II</t>
  </si>
  <si>
    <t>48//T10//</t>
  </si>
  <si>
    <t>134-1000</t>
  </si>
  <si>
    <t>8 SANDWICH RD</t>
  </si>
  <si>
    <t>WOLVERTON JAN B TRUSTEE OF</t>
  </si>
  <si>
    <t>SC</t>
  </si>
  <si>
    <t>PRI RES  MDL-94</t>
  </si>
  <si>
    <t>134//1000//</t>
  </si>
  <si>
    <t>48-T1A</t>
  </si>
  <si>
    <t>1 BOURNE TER</t>
  </si>
  <si>
    <t>DELSIGNOR PAUL</t>
  </si>
  <si>
    <t>48//T1/A/</t>
  </si>
  <si>
    <t>47-F1</t>
  </si>
  <si>
    <t>12 CHURCH AVE</t>
  </si>
  <si>
    <t>47//F1//</t>
  </si>
  <si>
    <t>45-F64</t>
  </si>
  <si>
    <t>3 INDIAN NECK RD</t>
  </si>
  <si>
    <t>KELENOSY BRUCE P</t>
  </si>
  <si>
    <t>45//F64//</t>
  </si>
  <si>
    <t>48-L4</t>
  </si>
  <si>
    <t>7 LONGMEADOW DR</t>
  </si>
  <si>
    <t>DEBLOIS COURTNEY W</t>
  </si>
  <si>
    <t>48//L4//</t>
  </si>
  <si>
    <t>43-1072</t>
  </si>
  <si>
    <t>0 MINOT AVE  OFF</t>
  </si>
  <si>
    <t>43//1072//</t>
  </si>
  <si>
    <t>48-L20</t>
  </si>
  <si>
    <t>13 GLENDA AVE</t>
  </si>
  <si>
    <t>DOLLAR ROBERT &amp; NOONAN JUDITH</t>
  </si>
  <si>
    <t>48//L20//</t>
  </si>
  <si>
    <t>48-1005</t>
  </si>
  <si>
    <t>0 MARION RD</t>
  </si>
  <si>
    <t>48//1005//</t>
  </si>
  <si>
    <t>45-F67</t>
  </si>
  <si>
    <t>21 SANDWICH RD</t>
  </si>
  <si>
    <t>WAREHAM EARLY CHILDHOOD</t>
  </si>
  <si>
    <t>45//F67//</t>
  </si>
  <si>
    <t>43-1073</t>
  </si>
  <si>
    <t>116 MINOT AVE  OFF</t>
  </si>
  <si>
    <t>MONAST JEFFREY J TR THE GREAT</t>
  </si>
  <si>
    <t>43//1073//</t>
  </si>
  <si>
    <t>43-1076</t>
  </si>
  <si>
    <t>0 MINOT AVE OFF</t>
  </si>
  <si>
    <t>43//1076//</t>
  </si>
  <si>
    <t>43-1077</t>
  </si>
  <si>
    <t>94 MINOT AVE</t>
  </si>
  <si>
    <t>43//1077//</t>
  </si>
  <si>
    <t>45-1011</t>
  </si>
  <si>
    <t>14 INDIAN NECK RD</t>
  </si>
  <si>
    <t>ANDREWS JOAN M</t>
  </si>
  <si>
    <t>45//1011//</t>
  </si>
  <si>
    <t>60-1020</t>
  </si>
  <si>
    <t>167 MARION RD</t>
  </si>
  <si>
    <t>SPENSLEY LLOYD A TRUSTEE</t>
  </si>
  <si>
    <t>AUTO V S&amp;S  MDL-95</t>
  </si>
  <si>
    <t>60//1020//</t>
  </si>
  <si>
    <t>47-1028</t>
  </si>
  <si>
    <t>86 HIGH ST</t>
  </si>
  <si>
    <t>SAINT PATRICKS</t>
  </si>
  <si>
    <t>47//1028//</t>
  </si>
  <si>
    <t>44-1000</t>
  </si>
  <si>
    <t>72 MINOT AVE</t>
  </si>
  <si>
    <t>DDT CORPORATION</t>
  </si>
  <si>
    <t>IND WHSES</t>
  </si>
  <si>
    <t>44//1000//</t>
  </si>
  <si>
    <t>48-L8</t>
  </si>
  <si>
    <t>10 LONGMEADOW DR</t>
  </si>
  <si>
    <t>CONLIN ANN</t>
  </si>
  <si>
    <t>48//L8//</t>
  </si>
  <si>
    <t>43-1071</t>
  </si>
  <si>
    <t>130 MINOT AVE  REAR</t>
  </si>
  <si>
    <t>43//1071//</t>
  </si>
  <si>
    <t>47-1056</t>
  </si>
  <si>
    <t>10 CENTER ST</t>
  </si>
  <si>
    <t>ONE HUNDRED NINETY ONE MAIN</t>
  </si>
  <si>
    <t>PARK LOT  MDL-00</t>
  </si>
  <si>
    <t>47//1056//</t>
  </si>
  <si>
    <t>48-T1B</t>
  </si>
  <si>
    <t>140 MARION RD</t>
  </si>
  <si>
    <t>HALL-GAVAZA JUDITH</t>
  </si>
  <si>
    <t>48//T1/B/</t>
  </si>
  <si>
    <t>47-1027</t>
  </si>
  <si>
    <t>94 HIGH ST</t>
  </si>
  <si>
    <t>47//1027//</t>
  </si>
  <si>
    <t>45-F65</t>
  </si>
  <si>
    <t>1 INDIAN NECK RD</t>
  </si>
  <si>
    <t>BUMPUS BENJAMIN F JR</t>
  </si>
  <si>
    <t>45//F65//</t>
  </si>
  <si>
    <t>47-1002</t>
  </si>
  <si>
    <t>10 CHURCH AVE</t>
  </si>
  <si>
    <t>FISHER KATHERINE M</t>
  </si>
  <si>
    <t>47//1002//</t>
  </si>
  <si>
    <t>48-L3</t>
  </si>
  <si>
    <t>5 LONGMEADOW DR</t>
  </si>
  <si>
    <t>BARRY DAVID F &amp; ALICE M</t>
  </si>
  <si>
    <t>48//L3//</t>
  </si>
  <si>
    <t>45-F52</t>
  </si>
  <si>
    <t>6 INDIAN NECK RD</t>
  </si>
  <si>
    <t>MORSE WARREN C</t>
  </si>
  <si>
    <t>45//F52//</t>
  </si>
  <si>
    <t>45-F51</t>
  </si>
  <si>
    <t>4 INDIAN NECK RD</t>
  </si>
  <si>
    <t>LAINE NELLIE M LIFE ESTATE</t>
  </si>
  <si>
    <t>45//F51//</t>
  </si>
  <si>
    <t>47-1057</t>
  </si>
  <si>
    <t>6 CENTER ST</t>
  </si>
  <si>
    <t>HOWARD JOHN B M D, GLEASON T &amp;</t>
  </si>
  <si>
    <t>ACC COM LD</t>
  </si>
  <si>
    <t>47//1057//</t>
  </si>
  <si>
    <t>48-L21</t>
  </si>
  <si>
    <t>14 GLENDA AVE</t>
  </si>
  <si>
    <t>LIMA JENNIFER</t>
  </si>
  <si>
    <t>48//L21//</t>
  </si>
  <si>
    <t>48-L19</t>
  </si>
  <si>
    <t>11 GLENDA AVE</t>
  </si>
  <si>
    <t>CONLIN ANN E</t>
  </si>
  <si>
    <t>48//L19//</t>
  </si>
  <si>
    <t>43-1082B</t>
  </si>
  <si>
    <t>0 DEPOT ST</t>
  </si>
  <si>
    <t>CASEY ELAINE J</t>
  </si>
  <si>
    <t>43//1082/B/</t>
  </si>
  <si>
    <t>45-F53</t>
  </si>
  <si>
    <t>8 INDIAN NECK RD</t>
  </si>
  <si>
    <t>MORGADO LAURIE A</t>
  </si>
  <si>
    <t>45//F53//</t>
  </si>
  <si>
    <t>47-1134</t>
  </si>
  <si>
    <t>169 MAIN ST</t>
  </si>
  <si>
    <t>V S H REALTY INC</t>
  </si>
  <si>
    <t>47//1134//</t>
  </si>
  <si>
    <t>45-F54</t>
  </si>
  <si>
    <t>10 INDIAN NECK RD</t>
  </si>
  <si>
    <t>ROY JOSEPH T</t>
  </si>
  <si>
    <t>45//F54//</t>
  </si>
  <si>
    <t>45-F55A</t>
  </si>
  <si>
    <t>12 INDIAN NECK RD</t>
  </si>
  <si>
    <t>COPPOLINO DEBRA A</t>
  </si>
  <si>
    <t>45//F55/A/</t>
  </si>
  <si>
    <t>47-1112</t>
  </si>
  <si>
    <t>184 MAIN ST</t>
  </si>
  <si>
    <t>BISH-NEEN REALTY LLC</t>
  </si>
  <si>
    <t>47//1112//</t>
  </si>
  <si>
    <t>44-1009</t>
  </si>
  <si>
    <t>8 FREIGHT HOUSE RD</t>
  </si>
  <si>
    <t>44//1009//</t>
  </si>
  <si>
    <t>47-1061</t>
  </si>
  <si>
    <t>79 CENTER ST</t>
  </si>
  <si>
    <t>NEW ENGLAND TEL &amp; TEL CO</t>
  </si>
  <si>
    <t>TEL X STA</t>
  </si>
  <si>
    <t>47//1061//</t>
  </si>
  <si>
    <t>48-T9</t>
  </si>
  <si>
    <t>2 BOURNE TER</t>
  </si>
  <si>
    <t>CONNOLLY NANCY M</t>
  </si>
  <si>
    <t>48//T9//</t>
  </si>
  <si>
    <t>48-L9</t>
  </si>
  <si>
    <t>8 LONGMEADOW DR</t>
  </si>
  <si>
    <t>TASSINARI JANET M</t>
  </si>
  <si>
    <t>48//L9//</t>
  </si>
  <si>
    <t>47-1060</t>
  </si>
  <si>
    <t>5 CENTER ST</t>
  </si>
  <si>
    <t>R + G REALTY INC</t>
  </si>
  <si>
    <t>47//1060//</t>
  </si>
  <si>
    <t>43-1082A</t>
  </si>
  <si>
    <t>43//1082/A/</t>
  </si>
  <si>
    <t>47-1025</t>
  </si>
  <si>
    <t>11 CHURCH AVE</t>
  </si>
  <si>
    <t>DEFILIPPO TERESA</t>
  </si>
  <si>
    <t>47//1025//</t>
  </si>
  <si>
    <t>48-L2</t>
  </si>
  <si>
    <t>3 LONGMEADOW DR</t>
  </si>
  <si>
    <t>CRUZ PEDRO M</t>
  </si>
  <si>
    <t>48//L2//</t>
  </si>
  <si>
    <t>47-1026</t>
  </si>
  <si>
    <t>47//1026//</t>
  </si>
  <si>
    <t>45-1009B</t>
  </si>
  <si>
    <t>2 INDIAN NECK RD</t>
  </si>
  <si>
    <t>MACWILLIAMS NANCY L</t>
  </si>
  <si>
    <t>45//1009/B/</t>
  </si>
  <si>
    <t>48-L22</t>
  </si>
  <si>
    <t>12 GLENDA AVE</t>
  </si>
  <si>
    <t>BERRIAULT SCOTT A</t>
  </si>
  <si>
    <t>48//L22//</t>
  </si>
  <si>
    <t>48-T1C</t>
  </si>
  <si>
    <t>136 MARION RD</t>
  </si>
  <si>
    <t>TABER GEORGE F JR</t>
  </si>
  <si>
    <t>48//T1/C/</t>
  </si>
  <si>
    <t>48-L18</t>
  </si>
  <si>
    <t>9 GLENDA AVE</t>
  </si>
  <si>
    <t>48//L18//</t>
  </si>
  <si>
    <t>47-1135</t>
  </si>
  <si>
    <t>173 MAIN ST</t>
  </si>
  <si>
    <t>HALLISEY BEVERLY A</t>
  </si>
  <si>
    <t>47//1135//</t>
  </si>
  <si>
    <t>45-1010</t>
  </si>
  <si>
    <t>33 SANDWICH RD</t>
  </si>
  <si>
    <t>BARNETT ROBIN L</t>
  </si>
  <si>
    <t>45//1010//</t>
  </si>
  <si>
    <t>47-1111</t>
  </si>
  <si>
    <t>194 MAIN ST</t>
  </si>
  <si>
    <t>HOWARD JOHN B MD &amp; GLEASON</t>
  </si>
  <si>
    <t>47//1111//</t>
  </si>
  <si>
    <t>45-1016</t>
  </si>
  <si>
    <t>26 INDIAN NECK RD</t>
  </si>
  <si>
    <t>MCCOMBE SUSAN A</t>
  </si>
  <si>
    <t>45//1016//</t>
  </si>
  <si>
    <t>134-1002</t>
  </si>
  <si>
    <t>20 SANDWICH RD</t>
  </si>
  <si>
    <t>ACCESS PARTNER DEVELOPMENT LLC</t>
  </si>
  <si>
    <t>134//1002//</t>
  </si>
  <si>
    <t>47-1059</t>
  </si>
  <si>
    <t>7 CENTER ST</t>
  </si>
  <si>
    <t>DEUTSCHE BANK NATIONAL</t>
  </si>
  <si>
    <t>47//1059//</t>
  </si>
  <si>
    <t>45-1012</t>
  </si>
  <si>
    <t>16 INDIAN NECK RD  OFF</t>
  </si>
  <si>
    <t>SCOTT MARKHAM</t>
  </si>
  <si>
    <t>45//1012//</t>
  </si>
  <si>
    <t>43-1081</t>
  </si>
  <si>
    <t>0 DEPOT ST OFF</t>
  </si>
  <si>
    <t>CASEY &amp; BRINDLEY INC</t>
  </si>
  <si>
    <t>UNDEV LAND</t>
  </si>
  <si>
    <t>43//1081//</t>
  </si>
  <si>
    <t>47-1003</t>
  </si>
  <si>
    <t>SEMPLE VERNA M</t>
  </si>
  <si>
    <t>47//1003//</t>
  </si>
  <si>
    <t>45-1009A</t>
  </si>
  <si>
    <t>29 SANDWICH RD</t>
  </si>
  <si>
    <t>MCWILLIAMS CHRISTINE M</t>
  </si>
  <si>
    <t>45//1009/A/</t>
  </si>
  <si>
    <t>60-1022</t>
  </si>
  <si>
    <t>161 MARION ROAD</t>
  </si>
  <si>
    <t>60//1022//</t>
  </si>
  <si>
    <t>48-L10</t>
  </si>
  <si>
    <t>6 LONGMEADOW DR</t>
  </si>
  <si>
    <t>HASKELL RUTH F</t>
  </si>
  <si>
    <t>48//L10//</t>
  </si>
  <si>
    <t>47-1109</t>
  </si>
  <si>
    <t>0 CENTER ST</t>
  </si>
  <si>
    <t>AH-NOT 61A</t>
  </si>
  <si>
    <t>47//1109//</t>
  </si>
  <si>
    <t>45-F50</t>
  </si>
  <si>
    <t>35 SANDWICH RD</t>
  </si>
  <si>
    <t>BARNETT RITA J</t>
  </si>
  <si>
    <t>45//F50//</t>
  </si>
  <si>
    <t>47-1058</t>
  </si>
  <si>
    <t>PRI COMM  MDL-01</t>
  </si>
  <si>
    <t>47//1058//</t>
  </si>
  <si>
    <t>48-L1</t>
  </si>
  <si>
    <t>1 LONGMEADOW DR</t>
  </si>
  <si>
    <t>FEDERICI GARY</t>
  </si>
  <si>
    <t>48//L1//</t>
  </si>
  <si>
    <t>48-L23</t>
  </si>
  <si>
    <t>10 GLENDA AVE</t>
  </si>
  <si>
    <t>BRIGHTMAN SCOTT A</t>
  </si>
  <si>
    <t>48//L23//</t>
  </si>
  <si>
    <t>47-1063</t>
  </si>
  <si>
    <t>87 HIGH ST</t>
  </si>
  <si>
    <t>HARVEY KEITH B</t>
  </si>
  <si>
    <t>47//1063//</t>
  </si>
  <si>
    <t>48-L17</t>
  </si>
  <si>
    <t>7 GLENDA AVE</t>
  </si>
  <si>
    <t>BFT REALTY TRUST THOMAS S BRONK</t>
  </si>
  <si>
    <t>48//L17//</t>
  </si>
  <si>
    <t>48-T8</t>
  </si>
  <si>
    <t>134 MARION RD</t>
  </si>
  <si>
    <t>PHILLIPS ERNEST</t>
  </si>
  <si>
    <t>48//T8//</t>
  </si>
  <si>
    <t>47-1023B</t>
  </si>
  <si>
    <t>7 CHURCH AVE</t>
  </si>
  <si>
    <t>MILLER STEVEN S</t>
  </si>
  <si>
    <t>47//1023/B/</t>
  </si>
  <si>
    <t>45-F49</t>
  </si>
  <si>
    <t>37 SANDWICH RD</t>
  </si>
  <si>
    <t>VISCONTE ANTHONY</t>
  </si>
  <si>
    <t>45//F49//</t>
  </si>
  <si>
    <t>45-F55B</t>
  </si>
  <si>
    <t>43 SANDWICH RD  OFF</t>
  </si>
  <si>
    <t>TAMAGINI EDWARD JR LIFE ESTATE</t>
  </si>
  <si>
    <t>45//F55/B/</t>
  </si>
  <si>
    <t>47-1024</t>
  </si>
  <si>
    <t>100 HIGH ST</t>
  </si>
  <si>
    <t>LADD LOIS E TRUSTEE OF LADD</t>
  </si>
  <si>
    <t>47//1024//</t>
  </si>
  <si>
    <t>47-1005</t>
  </si>
  <si>
    <t>10 KENNEDY LN</t>
  </si>
  <si>
    <t>ANDRADE CHRISTINE</t>
  </si>
  <si>
    <t>47//1005//</t>
  </si>
  <si>
    <t>47-1110</t>
  </si>
  <si>
    <t>196 MAIN ST</t>
  </si>
  <si>
    <t>CHASE KAREN H TRUSTEE OF THE</t>
  </si>
  <si>
    <t>47//1110//</t>
  </si>
  <si>
    <t>47-1064C</t>
  </si>
  <si>
    <t>89 HIGH ST</t>
  </si>
  <si>
    <t>DILLON LOUIS J</t>
  </si>
  <si>
    <t>47//1064/C/</t>
  </si>
  <si>
    <t>48-L11</t>
  </si>
  <si>
    <t>4 LONGMEADOW DR</t>
  </si>
  <si>
    <t>HILL JERE L</t>
  </si>
  <si>
    <t>48//L11//</t>
  </si>
  <si>
    <t>43-1068</t>
  </si>
  <si>
    <t>43//1068//</t>
  </si>
  <si>
    <t>47-1137</t>
  </si>
  <si>
    <t>191 MAIN ST</t>
  </si>
  <si>
    <t>47//1137//</t>
  </si>
  <si>
    <t>45-F48</t>
  </si>
  <si>
    <t>39 SANDWICH RD</t>
  </si>
  <si>
    <t>CLIFFORD RICHARD MAURICE</t>
  </si>
  <si>
    <t>45//F48//</t>
  </si>
  <si>
    <t>47-1108</t>
  </si>
  <si>
    <t>200 MAIN ST</t>
  </si>
  <si>
    <t>DECAS WILLIAM ET ALS,</t>
  </si>
  <si>
    <t>47//1108//</t>
  </si>
  <si>
    <t>48-1007</t>
  </si>
  <si>
    <t>130 MARION RD</t>
  </si>
  <si>
    <t>DIAS CHERYL M</t>
  </si>
  <si>
    <t>48//1007//</t>
  </si>
  <si>
    <t>48-L16</t>
  </si>
  <si>
    <t>5 GLENDA AVE</t>
  </si>
  <si>
    <t>BRONK THOMAS S</t>
  </si>
  <si>
    <t>48//L16//</t>
  </si>
  <si>
    <t>48-L24</t>
  </si>
  <si>
    <t>8 GLENDA AVE</t>
  </si>
  <si>
    <t>YOUNG CHARLES H JR</t>
  </si>
  <si>
    <t>48//L24//</t>
  </si>
  <si>
    <t>45-F47</t>
  </si>
  <si>
    <t>41 SANDWICH RD</t>
  </si>
  <si>
    <t>BUMPUS BRUCE F</t>
  </si>
  <si>
    <t>45//F47//</t>
  </si>
  <si>
    <t>47-1107</t>
  </si>
  <si>
    <t>47//1107//</t>
  </si>
  <si>
    <t>60-1017</t>
  </si>
  <si>
    <t>173 MARION RD</t>
  </si>
  <si>
    <t>MULLENS RONALD E</t>
  </si>
  <si>
    <t>60//1017//</t>
  </si>
  <si>
    <t>47-1006</t>
  </si>
  <si>
    <t>7 KENNEDY LN</t>
  </si>
  <si>
    <t>47//1006//</t>
  </si>
  <si>
    <t>47-1022C</t>
  </si>
  <si>
    <t>5 CHURCH AVE</t>
  </si>
  <si>
    <t>GRASSI STELLA M</t>
  </si>
  <si>
    <t>47//1022/C/</t>
  </si>
  <si>
    <t>48-L12</t>
  </si>
  <si>
    <t>2 LONGMEADOW DR</t>
  </si>
  <si>
    <t>HENEY MATTHEW W</t>
  </si>
  <si>
    <t>48//L12//</t>
  </si>
  <si>
    <t>47-1138</t>
  </si>
  <si>
    <t>195 MAIN ST</t>
  </si>
  <si>
    <t>47//1138//</t>
  </si>
  <si>
    <t>48-1001</t>
  </si>
  <si>
    <t>54 MARION RD</t>
  </si>
  <si>
    <t>48//1001//</t>
  </si>
  <si>
    <t>47-1064B</t>
  </si>
  <si>
    <t>1 MORSE TERRACE</t>
  </si>
  <si>
    <t>SCANNELL PAUL W</t>
  </si>
  <si>
    <t>47//1064/B/</t>
  </si>
  <si>
    <t>45-1013</t>
  </si>
  <si>
    <t>45 SANDWICH RD</t>
  </si>
  <si>
    <t>TAMAGINI EDWARD J JR LIFE ESTATE</t>
  </si>
  <si>
    <t>45//1013//</t>
  </si>
  <si>
    <t>45-F46</t>
  </si>
  <si>
    <t>43 SANDWICH RD</t>
  </si>
  <si>
    <t>45//F46//</t>
  </si>
  <si>
    <t>134-1003</t>
  </si>
  <si>
    <t>24 SANDWICH RD</t>
  </si>
  <si>
    <t>MCLEAN WILLIAM A JR</t>
  </si>
  <si>
    <t>134//1003//</t>
  </si>
  <si>
    <t>134-1004</t>
  </si>
  <si>
    <t>2 AVENUE A</t>
  </si>
  <si>
    <t>NUOVO FRANK J</t>
  </si>
  <si>
    <t>134//1004//</t>
  </si>
  <si>
    <t>47-1004</t>
  </si>
  <si>
    <t>2 CHURCH AVE</t>
  </si>
  <si>
    <t>PERRY BEAULAH E &amp; JACQUELINE</t>
  </si>
  <si>
    <t>47//1004//</t>
  </si>
  <si>
    <t>47-1064A</t>
  </si>
  <si>
    <t>226 MAIN ST</t>
  </si>
  <si>
    <t>PLYMOUTH SAVINGS BANK</t>
  </si>
  <si>
    <t>COMM WHSE  MDL-95</t>
  </si>
  <si>
    <t>47//1064/A/</t>
  </si>
  <si>
    <t>47-1023A</t>
  </si>
  <si>
    <t>108 HIGH ST</t>
  </si>
  <si>
    <t>OFFICE BLD</t>
  </si>
  <si>
    <t>47//1023/A/</t>
  </si>
  <si>
    <t>134-1006</t>
  </si>
  <si>
    <t>30 SANDWICH RD</t>
  </si>
  <si>
    <t>TUKEM PROPERTIES LLC</t>
  </si>
  <si>
    <t>COMM WHSE  MDL-94</t>
  </si>
  <si>
    <t>134//1006//</t>
  </si>
  <si>
    <t>134-F1</t>
  </si>
  <si>
    <t>32 SANDWICH RD</t>
  </si>
  <si>
    <t>FRANKLIN CHARLES W</t>
  </si>
  <si>
    <t>134//F1//</t>
  </si>
  <si>
    <t>45-1015</t>
  </si>
  <si>
    <t>49 SANDWICH RD</t>
  </si>
  <si>
    <t>WAREHAM HOUSING  AUTHORITY</t>
  </si>
  <si>
    <t>45//1015//</t>
  </si>
  <si>
    <t>47-1139</t>
  </si>
  <si>
    <t>203 MAIN ST</t>
  </si>
  <si>
    <t>CORKERY LUIZ MARIA</t>
  </si>
  <si>
    <t>47//1139//</t>
  </si>
  <si>
    <t>47-1065</t>
  </si>
  <si>
    <t>99 HIGH ST</t>
  </si>
  <si>
    <t>BYRON CHARLES</t>
  </si>
  <si>
    <t>47//1065//</t>
  </si>
  <si>
    <t>48-L15</t>
  </si>
  <si>
    <t>3 GLENDA AVE</t>
  </si>
  <si>
    <t>BRONK TIMOTHY A</t>
  </si>
  <si>
    <t>48//L15//</t>
  </si>
  <si>
    <t>48-L25</t>
  </si>
  <si>
    <t>6 GLENDA AVE</t>
  </si>
  <si>
    <t>ZINE JAMES M SR</t>
  </si>
  <si>
    <t>48//L25//</t>
  </si>
  <si>
    <t>44-1005</t>
  </si>
  <si>
    <t>44//1005//</t>
  </si>
  <si>
    <t>134-1005</t>
  </si>
  <si>
    <t>3 AVENUE A</t>
  </si>
  <si>
    <t>TABOR BEATRICE J</t>
  </si>
  <si>
    <t>134//1005//</t>
  </si>
  <si>
    <t>134-F2</t>
  </si>
  <si>
    <t>34 SANDWICH RD</t>
  </si>
  <si>
    <t>ROSARIO GUADALUPE</t>
  </si>
  <si>
    <t>134//F2//</t>
  </si>
  <si>
    <t>45-1014</t>
  </si>
  <si>
    <t>47 SANDWICH ROAD</t>
  </si>
  <si>
    <t>B AND N BROWN REALTY LLC</t>
  </si>
  <si>
    <t>45//1014//</t>
  </si>
  <si>
    <t>47-1022B</t>
  </si>
  <si>
    <t>3 CHURCH AVE</t>
  </si>
  <si>
    <t>47//1022/B/</t>
  </si>
  <si>
    <t>48-1003</t>
  </si>
  <si>
    <t>48//1003//</t>
  </si>
  <si>
    <t>48-L13</t>
  </si>
  <si>
    <t>128 MARION RD</t>
  </si>
  <si>
    <t>MUSCHETTE JOHN A</t>
  </si>
  <si>
    <t>48//L13//</t>
  </si>
  <si>
    <t>47-1007</t>
  </si>
  <si>
    <t>5 KENNEDY LN</t>
  </si>
  <si>
    <t>47//1007//</t>
  </si>
  <si>
    <t>47-1022D</t>
  </si>
  <si>
    <t>114 HIGH ST</t>
  </si>
  <si>
    <t>PABOG LLC</t>
  </si>
  <si>
    <t>47//1022/D/</t>
  </si>
  <si>
    <t>47-1140</t>
  </si>
  <si>
    <t>207 MAIN ST</t>
  </si>
  <si>
    <t>KALKANI REALTY TRUST</t>
  </si>
  <si>
    <t>47//1140//</t>
  </si>
  <si>
    <t>47-1105</t>
  </si>
  <si>
    <t>BANK BLDG</t>
  </si>
  <si>
    <t>47//1105//</t>
  </si>
  <si>
    <t>48-L26</t>
  </si>
  <si>
    <t>4 GLENDA AVE</t>
  </si>
  <si>
    <t>MURRAY SHEILA M</t>
  </si>
  <si>
    <t>48//L26//</t>
  </si>
  <si>
    <t>134-F4</t>
  </si>
  <si>
    <t>38 SANDWICH RD</t>
  </si>
  <si>
    <t>BAPTISTA VERNON J</t>
  </si>
  <si>
    <t>134//F4//</t>
  </si>
  <si>
    <t>48-L14</t>
  </si>
  <si>
    <t>122 MARION RD</t>
  </si>
  <si>
    <t>KNIGHT DANIEL T</t>
  </si>
  <si>
    <t>48//L14//</t>
  </si>
  <si>
    <t>47-1064D</t>
  </si>
  <si>
    <t>47//1064/D/</t>
  </si>
  <si>
    <t>43-1065A</t>
  </si>
  <si>
    <t>45 DEPOT ST</t>
  </si>
  <si>
    <t>43//1065/A/</t>
  </si>
  <si>
    <t>47-1021D</t>
  </si>
  <si>
    <t>1 CHURCH AVE</t>
  </si>
  <si>
    <t>FERRIS FRANK</t>
  </si>
  <si>
    <t>47//1021/D/</t>
  </si>
  <si>
    <t>134-F5</t>
  </si>
  <si>
    <t>40 SANDWICH RD</t>
  </si>
  <si>
    <t>SMITH MARK E</t>
  </si>
  <si>
    <t>134//F5//</t>
  </si>
  <si>
    <t>134-F21</t>
  </si>
  <si>
    <t>2 HOLLOW TREE AVE</t>
  </si>
  <si>
    <t>FIRMES MARYANN E</t>
  </si>
  <si>
    <t>134//F21//</t>
  </si>
  <si>
    <t>134-F3</t>
  </si>
  <si>
    <t>36 SANDWICH RD</t>
  </si>
  <si>
    <t>BAPTISTA BENJAMIN F</t>
  </si>
  <si>
    <t>134//F3//</t>
  </si>
  <si>
    <t>45-E151</t>
  </si>
  <si>
    <t>73 SANDWICH RD</t>
  </si>
  <si>
    <t>MATHEWS ERNEST JR LIFE ESTATE</t>
  </si>
  <si>
    <t>45//E151//</t>
  </si>
  <si>
    <t>47-1022A</t>
  </si>
  <si>
    <t>118 HIGH ST</t>
  </si>
  <si>
    <t>MACKAY SEAN M</t>
  </si>
  <si>
    <t>47//1022/A/</t>
  </si>
  <si>
    <t>47-1141</t>
  </si>
  <si>
    <t>219 MAIN ST</t>
  </si>
  <si>
    <t>DECAS WILLIAM ET ALS, TRUSTEES</t>
  </si>
  <si>
    <t>47//1141//</t>
  </si>
  <si>
    <t>134-F6</t>
  </si>
  <si>
    <t>42 SANDWICH RD</t>
  </si>
  <si>
    <t>SILVIA DOREEN A</t>
  </si>
  <si>
    <t>134//F6//</t>
  </si>
  <si>
    <t>UNK1472</t>
  </si>
  <si>
    <t>BEAVER CREEK LN</t>
  </si>
  <si>
    <t>48-L27</t>
  </si>
  <si>
    <t>2 GLENDA AVE</t>
  </si>
  <si>
    <t>WHITNEY NOMINEE TRUST</t>
  </si>
  <si>
    <t>48//L27//</t>
  </si>
  <si>
    <t>47-1066A</t>
  </si>
  <si>
    <t>105 HIGH ST</t>
  </si>
  <si>
    <t>ALBERT DAVID M</t>
  </si>
  <si>
    <t>47//1066/A/</t>
  </si>
  <si>
    <t>134-F7</t>
  </si>
  <si>
    <t>44 SANDWICH RD</t>
  </si>
  <si>
    <t>GANETO ELSIE M</t>
  </si>
  <si>
    <t>134//F7//</t>
  </si>
  <si>
    <t>47-1008</t>
  </si>
  <si>
    <t>3 KENNEDY LN</t>
  </si>
  <si>
    <t>KNIGHT TIMOTHY J</t>
  </si>
  <si>
    <t>47//1008//</t>
  </si>
  <si>
    <t>134-H3</t>
  </si>
  <si>
    <t>5 AVENUE A</t>
  </si>
  <si>
    <t>FERNANDES JENNIE A</t>
  </si>
  <si>
    <t>134//H3//</t>
  </si>
  <si>
    <t>47-1103A</t>
  </si>
  <si>
    <t>242 MAIN ST</t>
  </si>
  <si>
    <t>CAPE COD BANK AND TRUST COMPANY</t>
  </si>
  <si>
    <t>47//1103/A/</t>
  </si>
  <si>
    <t>134-F8</t>
  </si>
  <si>
    <t>46 SANDWICH RD</t>
  </si>
  <si>
    <t>LEWIS ABRAM</t>
  </si>
  <si>
    <t>134//F8//</t>
  </si>
  <si>
    <t>134-1001</t>
  </si>
  <si>
    <t>4 AVENUE A</t>
  </si>
  <si>
    <t>134//1001//</t>
  </si>
  <si>
    <t>43-1066</t>
  </si>
  <si>
    <t>12 KNOWLES AVE</t>
  </si>
  <si>
    <t>AGAWAM RIVER REALTY TRUST</t>
  </si>
  <si>
    <t>43//1066//</t>
  </si>
  <si>
    <t>134-F22</t>
  </si>
  <si>
    <t>4 HOLLOW TREE AVE</t>
  </si>
  <si>
    <t>VIIRRE WALTER M</t>
  </si>
  <si>
    <t>134//F22//</t>
  </si>
  <si>
    <t>43-1058</t>
  </si>
  <si>
    <t>31 DEPOT ST</t>
  </si>
  <si>
    <t>TAYLOR LESLIE F</t>
  </si>
  <si>
    <t>43//1058//</t>
  </si>
  <si>
    <t>47-1021A</t>
  </si>
  <si>
    <t>120 HIGH ST</t>
  </si>
  <si>
    <t>GABRIEL HELEN A</t>
  </si>
  <si>
    <t>47//1021/A/</t>
  </si>
  <si>
    <t>UNK792</t>
  </si>
  <si>
    <t>PIRES ST</t>
  </si>
  <si>
    <t>134-F9A</t>
  </si>
  <si>
    <t>48 SANDWICH RD</t>
  </si>
  <si>
    <t>VARGAS PEDRO J</t>
  </si>
  <si>
    <t>134//F9/A/</t>
  </si>
  <si>
    <t>43-1057</t>
  </si>
  <si>
    <t>29 DEPOT ST</t>
  </si>
  <si>
    <t>43//1057//</t>
  </si>
  <si>
    <t>48-1002B</t>
  </si>
  <si>
    <t>CLEMENTS WILLIAM T</t>
  </si>
  <si>
    <t>48//1002/B/</t>
  </si>
  <si>
    <t>47-1100</t>
  </si>
  <si>
    <t>248 MAIN ST</t>
  </si>
  <si>
    <t>UNITED STATES OF AMERICA</t>
  </si>
  <si>
    <t>US GOVT  MDL-00</t>
  </si>
  <si>
    <t>47//1100//</t>
  </si>
  <si>
    <t>47-1142</t>
  </si>
  <si>
    <t>231 MAIN ST</t>
  </si>
  <si>
    <t>47//1142//</t>
  </si>
  <si>
    <t>134-TB</t>
  </si>
  <si>
    <t>50 SANDWICH RD</t>
  </si>
  <si>
    <t>VARGAS DANA R</t>
  </si>
  <si>
    <t>134//TB//</t>
  </si>
  <si>
    <t>47-1067</t>
  </si>
  <si>
    <t>113 HIGH ST</t>
  </si>
  <si>
    <t>MINKLE DANIEL</t>
  </si>
  <si>
    <t>47//1067//</t>
  </si>
  <si>
    <t>48-1002A</t>
  </si>
  <si>
    <t>80 MARION RD</t>
  </si>
  <si>
    <t>48//1002/A/</t>
  </si>
  <si>
    <t>47-1152</t>
  </si>
  <si>
    <t>47//1152//</t>
  </si>
  <si>
    <t>134-F16A</t>
  </si>
  <si>
    <t>7 PIRES ST</t>
  </si>
  <si>
    <t>HOLMES DALE A</t>
  </si>
  <si>
    <t>134//F16/A/</t>
  </si>
  <si>
    <t>45-E152</t>
  </si>
  <si>
    <t>75 SANDWICH RD</t>
  </si>
  <si>
    <t>CAMPINHA ALVINA</t>
  </si>
  <si>
    <t>45//E152//</t>
  </si>
  <si>
    <t>47-1099</t>
  </si>
  <si>
    <t>266 MAIN ST</t>
  </si>
  <si>
    <t>MADDEN WILLIAM F</t>
  </si>
  <si>
    <t>47//1099//</t>
  </si>
  <si>
    <t>48-1004</t>
  </si>
  <si>
    <t>94 MARION RD</t>
  </si>
  <si>
    <t>48//1004//</t>
  </si>
  <si>
    <t>47-1020</t>
  </si>
  <si>
    <t>124 HIGH ST</t>
  </si>
  <si>
    <t>HERRING MARK W</t>
  </si>
  <si>
    <t>47//1020//</t>
  </si>
  <si>
    <t>134-F16B</t>
  </si>
  <si>
    <t>2 OAKDALE ST</t>
  </si>
  <si>
    <t>CONNOLLY JOSEPH E</t>
  </si>
  <si>
    <t>134//F16/B/</t>
  </si>
  <si>
    <t>47-1101</t>
  </si>
  <si>
    <t>258 MAIN ST</t>
  </si>
  <si>
    <t>US GOVT  MDL-96</t>
  </si>
  <si>
    <t>47//1101//</t>
  </si>
  <si>
    <t>134-F23</t>
  </si>
  <si>
    <t>6 HOLLOW TREE AVE</t>
  </si>
  <si>
    <t>134//F23//</t>
  </si>
  <si>
    <t>47-1009</t>
  </si>
  <si>
    <t>47//1009//</t>
  </si>
  <si>
    <t>134-H4</t>
  </si>
  <si>
    <t>7 AVENUE A</t>
  </si>
  <si>
    <t>BARROS RUTH</t>
  </si>
  <si>
    <t>134//H4//</t>
  </si>
  <si>
    <t>47-1143A</t>
  </si>
  <si>
    <t>239 MAIN ST</t>
  </si>
  <si>
    <t>47//1143/A/</t>
  </si>
  <si>
    <t>134-F14B</t>
  </si>
  <si>
    <t>1 OAKDALE ST</t>
  </si>
  <si>
    <t>EDMUNDS ALFRED B TRUSTEE OF THE</t>
  </si>
  <si>
    <t>134//F14/B/</t>
  </si>
  <si>
    <t>47-1068</t>
  </si>
  <si>
    <t>115 HIGH ST</t>
  </si>
  <si>
    <t>ABBOTT DARREN S</t>
  </si>
  <si>
    <t>47//1068//</t>
  </si>
  <si>
    <t>43-1056</t>
  </si>
  <si>
    <t>2 KNOWLES AVE</t>
  </si>
  <si>
    <t>43//1056//</t>
  </si>
  <si>
    <t>47-1019</t>
  </si>
  <si>
    <t>128 HIGH ST</t>
  </si>
  <si>
    <t>GAMBLE MALCOLM</t>
  </si>
  <si>
    <t>47//1019//</t>
  </si>
  <si>
    <t>45-E154</t>
  </si>
  <si>
    <t>79 SANDWICH RD</t>
  </si>
  <si>
    <t>MATHEWS EMMA</t>
  </si>
  <si>
    <t>45//E154//</t>
  </si>
  <si>
    <t>45-E155</t>
  </si>
  <si>
    <t>81 SANDWICH RD</t>
  </si>
  <si>
    <t>SMITH MARK</t>
  </si>
  <si>
    <t>45//E155//</t>
  </si>
  <si>
    <t>134-F28</t>
  </si>
  <si>
    <t>3 HOLLOW TREE AVE</t>
  </si>
  <si>
    <t>BEAUREGARD LAURA K</t>
  </si>
  <si>
    <t>134//F28//</t>
  </si>
  <si>
    <t>134-16</t>
  </si>
  <si>
    <t>9 AVENUE A</t>
  </si>
  <si>
    <t>KELLEY JOHN G</t>
  </si>
  <si>
    <t>134//16//</t>
  </si>
  <si>
    <t>,Public Water,Septic</t>
  </si>
  <si>
    <t>47-1069</t>
  </si>
  <si>
    <t>121 HIGH ST</t>
  </si>
  <si>
    <t>WIEGANDT AMY GLEASON</t>
  </si>
  <si>
    <t>47//1069//</t>
  </si>
  <si>
    <t>134-TA</t>
  </si>
  <si>
    <t>3 OAKDALE ST</t>
  </si>
  <si>
    <t>TEXIERA STEVEN J</t>
  </si>
  <si>
    <t>134//TA//</t>
  </si>
  <si>
    <t>47-1145</t>
  </si>
  <si>
    <t>247 MAIN ST</t>
  </si>
  <si>
    <t>CONRY DENNIS J</t>
  </si>
  <si>
    <t>47//1145//</t>
  </si>
  <si>
    <t>134-F44</t>
  </si>
  <si>
    <t>54 SANDWICH RD</t>
  </si>
  <si>
    <t>BARROWS DONALD N &amp; PEARL E</t>
  </si>
  <si>
    <t>134//F44//</t>
  </si>
  <si>
    <t>134-F15</t>
  </si>
  <si>
    <t>4 OAKDALE ST</t>
  </si>
  <si>
    <t>LOPES ANTHONY D</t>
  </si>
  <si>
    <t>134//F15//</t>
  </si>
  <si>
    <t>47-1144</t>
  </si>
  <si>
    <t>241 MAIN ST</t>
  </si>
  <si>
    <t>TECENO LOUIS J</t>
  </si>
  <si>
    <t>47//1144//</t>
  </si>
  <si>
    <t>45-E156</t>
  </si>
  <si>
    <t>83 SANDWICH RD</t>
  </si>
  <si>
    <t>PEOPLE HELPING PEOPLE WITH</t>
  </si>
  <si>
    <t>45//E156//</t>
  </si>
  <si>
    <t>134-F24</t>
  </si>
  <si>
    <t>8 HOLLOW TREE AVE</t>
  </si>
  <si>
    <t>VASS ELAINE M</t>
  </si>
  <si>
    <t>134//F24//</t>
  </si>
  <si>
    <t>47-1018</t>
  </si>
  <si>
    <t>136 HIGH ST</t>
  </si>
  <si>
    <t>CORNWELL GEORGE E</t>
  </si>
  <si>
    <t>47//1018//</t>
  </si>
  <si>
    <t>47-1098</t>
  </si>
  <si>
    <t>268 MAIN ST</t>
  </si>
  <si>
    <t>NYMAN ROBERT M TRUSTEE</t>
  </si>
  <si>
    <t>OFFICE BLD  MDL-01</t>
  </si>
  <si>
    <t>47//1098//</t>
  </si>
  <si>
    <t>134-F42</t>
  </si>
  <si>
    <t>58 SANDWICH RD</t>
  </si>
  <si>
    <t>ELLIS FRANCIS E JR</t>
  </si>
  <si>
    <t>SVC GAR/GAR M-95</t>
  </si>
  <si>
    <t>134//F42//</t>
  </si>
  <si>
    <t>61-G9</t>
  </si>
  <si>
    <t>120 A+B GIBBS AVE</t>
  </si>
  <si>
    <t>PETTERSEN JOHN A</t>
  </si>
  <si>
    <t>61//G9//</t>
  </si>
  <si>
    <t>43-1045</t>
  </si>
  <si>
    <t>1 KNOWLES AVE</t>
  </si>
  <si>
    <t>FALLON RACHEL A</t>
  </si>
  <si>
    <t>43//1045//</t>
  </si>
  <si>
    <t>134-F29A</t>
  </si>
  <si>
    <t>2 PIRES ST</t>
  </si>
  <si>
    <t>TAVARES JOSEPH D JR &amp; ROBINSON CIN</t>
  </si>
  <si>
    <t>134//F29/A/</t>
  </si>
  <si>
    <t>45-E158</t>
  </si>
  <si>
    <t>87 SANDWICH RD</t>
  </si>
  <si>
    <t>ELKALLASSI NAZIH &amp; CALLAN SUSAN E</t>
  </si>
  <si>
    <t>45//E158//</t>
  </si>
  <si>
    <t>47-1146</t>
  </si>
  <si>
    <t>249 MAIN ST</t>
  </si>
  <si>
    <t>DECAS WILLIAM</t>
  </si>
  <si>
    <t>47//1146//</t>
  </si>
  <si>
    <t>43-1055</t>
  </si>
  <si>
    <t>8 KNOWLES AVE</t>
  </si>
  <si>
    <t>EDDLESTON BRYANT G</t>
  </si>
  <si>
    <t>43//1055//</t>
  </si>
  <si>
    <t>134-F41</t>
  </si>
  <si>
    <t>62 SANDWICH RD</t>
  </si>
  <si>
    <t>ELLIS FRANCIS E SR</t>
  </si>
  <si>
    <t>134//F41//</t>
  </si>
  <si>
    <t>47-1097</t>
  </si>
  <si>
    <t>270 MAIN ST</t>
  </si>
  <si>
    <t>JORDAN REALTY ASSOCIATES INC</t>
  </si>
  <si>
    <t>47//1097//</t>
  </si>
  <si>
    <t>47-1078</t>
  </si>
  <si>
    <t>21 SAWYER ST</t>
  </si>
  <si>
    <t>SEALE ROBERT M</t>
  </si>
  <si>
    <t>47//1078//</t>
  </si>
  <si>
    <t>45-E159</t>
  </si>
  <si>
    <t>89 SANDWICH RD</t>
  </si>
  <si>
    <t>45//E159//</t>
  </si>
  <si>
    <t>47-1070</t>
  </si>
  <si>
    <t>18 SAWYER ST</t>
  </si>
  <si>
    <t>47//1070//</t>
  </si>
  <si>
    <t>47-1147</t>
  </si>
  <si>
    <t>257 MAIN ST</t>
  </si>
  <si>
    <t>KALKANIS TED</t>
  </si>
  <si>
    <t>47//1147//</t>
  </si>
  <si>
    <t>43-1054</t>
  </si>
  <si>
    <t>10 KNOWLES AVE</t>
  </si>
  <si>
    <t>VIEIRA EDWARD M TRUSTEE OF</t>
  </si>
  <si>
    <t>43//1054//</t>
  </si>
  <si>
    <t>45-E160A</t>
  </si>
  <si>
    <t>91 SANDWICH RD</t>
  </si>
  <si>
    <t>MARQUES BONNY MARIE</t>
  </si>
  <si>
    <t>45//E160/A/</t>
  </si>
  <si>
    <t>61-G6</t>
  </si>
  <si>
    <t>97 MARION RD</t>
  </si>
  <si>
    <t>IRISH JEREMY</t>
  </si>
  <si>
    <t>61//G6//</t>
  </si>
  <si>
    <t>47-1096</t>
  </si>
  <si>
    <t>274 MAIN ST</t>
  </si>
  <si>
    <t>HAYES CONSTANCE TR 274 MAIN</t>
  </si>
  <si>
    <t>STORE/SHOP  MDL-96</t>
  </si>
  <si>
    <t>47//1096//</t>
  </si>
  <si>
    <t>134-F26</t>
  </si>
  <si>
    <t>5 HOLLOW TREE AVE</t>
  </si>
  <si>
    <t>LESS PETER C</t>
  </si>
  <si>
    <t>134//F26//</t>
  </si>
  <si>
    <t>60-A1</t>
  </si>
  <si>
    <t>127 MARION RD</t>
  </si>
  <si>
    <t>WAREHAM PLAZA  ASSOC LLC</t>
  </si>
  <si>
    <t>PLAZA</t>
  </si>
  <si>
    <t>60//A1//</t>
  </si>
  <si>
    <t>134-F25</t>
  </si>
  <si>
    <t>10 HOLLOW TREE AVE</t>
  </si>
  <si>
    <t>SAARIMAKI VIENO</t>
  </si>
  <si>
    <t>134//F25//</t>
  </si>
  <si>
    <t>47-1071</t>
  </si>
  <si>
    <t>12 SAWYER ST</t>
  </si>
  <si>
    <t>SOLICH GEORGE J</t>
  </si>
  <si>
    <t>47//1071//</t>
  </si>
  <si>
    <t>134-F115</t>
  </si>
  <si>
    <t>64 SANDWICH RD</t>
  </si>
  <si>
    <t>CAMPINHA KERRY A SR</t>
  </si>
  <si>
    <t>134//F115//</t>
  </si>
  <si>
    <t>134-F30</t>
  </si>
  <si>
    <t>6 OAKDALE ST</t>
  </si>
  <si>
    <t>MENDES CHRISTOPHER M</t>
  </si>
  <si>
    <t>134//F30//</t>
  </si>
  <si>
    <t>47-1079</t>
  </si>
  <si>
    <t>127 HIGH ST</t>
  </si>
  <si>
    <t>TOBIN JASON</t>
  </si>
  <si>
    <t>47//1079//</t>
  </si>
  <si>
    <t>47-1148B</t>
  </si>
  <si>
    <t>261 MAIN ST</t>
  </si>
  <si>
    <t>CB (MA) QRS 12-57 INC</t>
  </si>
  <si>
    <t>47//1148/B/</t>
  </si>
  <si>
    <t>134-F34</t>
  </si>
  <si>
    <t>5 OAKDALE ST</t>
  </si>
  <si>
    <t>134//F34//</t>
  </si>
  <si>
    <t>43-1046</t>
  </si>
  <si>
    <t>3 KNOWLES AVE</t>
  </si>
  <si>
    <t>WILEY DAVID N</t>
  </si>
  <si>
    <t>43//1046//</t>
  </si>
  <si>
    <t>43-1044</t>
  </si>
  <si>
    <t>23 DEPOT ST</t>
  </si>
  <si>
    <t>BROWN MARILYN</t>
  </si>
  <si>
    <t>43//1044//</t>
  </si>
  <si>
    <t>61-G12</t>
  </si>
  <si>
    <t>114 GIBBS AVE</t>
  </si>
  <si>
    <t>MOREAU RONALD H</t>
  </si>
  <si>
    <t>61//G12//</t>
  </si>
  <si>
    <t>47-1148A</t>
  </si>
  <si>
    <t>KIERNAN BUILDING INC THE</t>
  </si>
  <si>
    <t>47//1148/A/</t>
  </si>
  <si>
    <t>134-F113</t>
  </si>
  <si>
    <t>66 SANDWICH RD</t>
  </si>
  <si>
    <t>FILKINS DENNIS J</t>
  </si>
  <si>
    <t>134//F113//</t>
  </si>
  <si>
    <t>47-1080</t>
  </si>
  <si>
    <t>129 HIGH ST</t>
  </si>
  <si>
    <t>SHEEHAN JOHN J</t>
  </si>
  <si>
    <t>47//1080//</t>
  </si>
  <si>
    <t>47-1095</t>
  </si>
  <si>
    <t>280 MAIN ST</t>
  </si>
  <si>
    <t>CUBELLIS LENORD TRUSTEE OF THE</t>
  </si>
  <si>
    <t>47//1095//</t>
  </si>
  <si>
    <t>61-G5</t>
  </si>
  <si>
    <t>93 MARION RD</t>
  </si>
  <si>
    <t>PINKSTON JAMES R SR</t>
  </si>
  <si>
    <t>61//G5//</t>
  </si>
  <si>
    <t>134-15</t>
  </si>
  <si>
    <t>11 AVENUE A</t>
  </si>
  <si>
    <t>KUMLIN ROBERT</t>
  </si>
  <si>
    <t>134//15//</t>
  </si>
  <si>
    <t>47-1149</t>
  </si>
  <si>
    <t>267 MAIN ST</t>
  </si>
  <si>
    <t>47//1149//</t>
  </si>
  <si>
    <t>61-G13</t>
  </si>
  <si>
    <t>0 GIBBS AVE</t>
  </si>
  <si>
    <t>61//G13//</t>
  </si>
  <si>
    <t>60-G1</t>
  </si>
  <si>
    <t>127 GIBBS AVE</t>
  </si>
  <si>
    <t>ONE HUNDRED TWENTY SEVEN</t>
  </si>
  <si>
    <t>60//G1//</t>
  </si>
  <si>
    <t>134-F35</t>
  </si>
  <si>
    <t>10 PIRES ST</t>
  </si>
  <si>
    <t>MUNSON JAMES</t>
  </si>
  <si>
    <t>134//F35//</t>
  </si>
  <si>
    <t>47-1077</t>
  </si>
  <si>
    <t>17 SAWYER ST</t>
  </si>
  <si>
    <t>47//1077//</t>
  </si>
  <si>
    <t>61-G4</t>
  </si>
  <si>
    <t>89 MARION RD</t>
  </si>
  <si>
    <t>VERRIER JOHN J JR</t>
  </si>
  <si>
    <t>61//G4//</t>
  </si>
  <si>
    <t>43-1048</t>
  </si>
  <si>
    <t>7 KNOWLES AVE</t>
  </si>
  <si>
    <t>BACCHIOCCHI MILDRED V</t>
  </si>
  <si>
    <t>43//1048//</t>
  </si>
  <si>
    <t>47-1072</t>
  </si>
  <si>
    <t>10 SAWYER ST</t>
  </si>
  <si>
    <t>WALSH TIMOTHY F</t>
  </si>
  <si>
    <t>47//1072//</t>
  </si>
  <si>
    <t>134-F33</t>
  </si>
  <si>
    <t>7 OAKDALE ST</t>
  </si>
  <si>
    <t>SENNA-CLOCKADILE BRENDA</t>
  </si>
  <si>
    <t>134//F33//</t>
  </si>
  <si>
    <t>134-F110</t>
  </si>
  <si>
    <t>72 SANDWICH RD</t>
  </si>
  <si>
    <t>134//F110//</t>
  </si>
  <si>
    <t>47-1089C</t>
  </si>
  <si>
    <t>137 HIGH ST</t>
  </si>
  <si>
    <t>MCDONALD DAVID J</t>
  </si>
  <si>
    <t>47//1089/C/</t>
  </si>
  <si>
    <t>47-1017</t>
  </si>
  <si>
    <t>144 HIGH ST</t>
  </si>
  <si>
    <t>ELDREDGE DAVID WILLIAM</t>
  </si>
  <si>
    <t>47//1017//</t>
  </si>
  <si>
    <t>43-1043</t>
  </si>
  <si>
    <t>21 DEPOT ST</t>
  </si>
  <si>
    <t>RUSSELL ERVIN L</t>
  </si>
  <si>
    <t>43//1043//</t>
  </si>
  <si>
    <t>47-1010</t>
  </si>
  <si>
    <t>34 MARION RD</t>
  </si>
  <si>
    <t>47//1010//</t>
  </si>
  <si>
    <t>47-1150</t>
  </si>
  <si>
    <t>269 MAIN ST</t>
  </si>
  <si>
    <t>47//1150//</t>
  </si>
  <si>
    <t>48-1000</t>
  </si>
  <si>
    <t>48 MARION RD</t>
  </si>
  <si>
    <t>48//1000//</t>
  </si>
  <si>
    <t>61-G3</t>
  </si>
  <si>
    <t>85 MARION RD</t>
  </si>
  <si>
    <t>ANDREWS MARIAM R</t>
  </si>
  <si>
    <t>61//G3//</t>
  </si>
  <si>
    <t>134-F39</t>
  </si>
  <si>
    <t>18 PIRES ST</t>
  </si>
  <si>
    <t>JOHNSON GERTRUDE</t>
  </si>
  <si>
    <t>134//F39//</t>
  </si>
  <si>
    <t>61-G14</t>
  </si>
  <si>
    <t>108 GIBBS AVE</t>
  </si>
  <si>
    <t>GOLDIE ANDREW I</t>
  </si>
  <si>
    <t>61//G14//</t>
  </si>
  <si>
    <t>44-1006B</t>
  </si>
  <si>
    <t>123 SANDWICH RD</t>
  </si>
  <si>
    <t>44//1006/B/</t>
  </si>
  <si>
    <t>47-1073</t>
  </si>
  <si>
    <t>6 SAWYER ST</t>
  </si>
  <si>
    <t>COSTELLO ANDREW F JR</t>
  </si>
  <si>
    <t>47//1073//</t>
  </si>
  <si>
    <t>43-1000</t>
  </si>
  <si>
    <t>6 TONY'S LN</t>
  </si>
  <si>
    <t>43//1000//</t>
  </si>
  <si>
    <t>134-12</t>
  </si>
  <si>
    <t>15 OAKDALE HEIGHTS LN</t>
  </si>
  <si>
    <t>COLON SANDRA M</t>
  </si>
  <si>
    <t>134//12//</t>
  </si>
  <si>
    <t>134-F40</t>
  </si>
  <si>
    <t>20 PIRES ST</t>
  </si>
  <si>
    <t>134//F40//</t>
  </si>
  <si>
    <t>43-1049</t>
  </si>
  <si>
    <t>9 KNOWLES AVE</t>
  </si>
  <si>
    <t>MCAFEE SEAN P</t>
  </si>
  <si>
    <t>43//1049//</t>
  </si>
  <si>
    <t>43-1040B</t>
  </si>
  <si>
    <t>17 DEPOT ST</t>
  </si>
  <si>
    <t>ALVES LORETTA</t>
  </si>
  <si>
    <t>43//1040/B/</t>
  </si>
  <si>
    <t>47-1076</t>
  </si>
  <si>
    <t>13 SAWYER ST</t>
  </si>
  <si>
    <t>KEATING THOMAS R TRUSTEE OF</t>
  </si>
  <si>
    <t>47//1076//</t>
  </si>
  <si>
    <t>134-11</t>
  </si>
  <si>
    <t>16 OAKDALE HEIGHTS LN</t>
  </si>
  <si>
    <t>ROBINSON RONALD</t>
  </si>
  <si>
    <t>134//11//</t>
  </si>
  <si>
    <t>61-G2</t>
  </si>
  <si>
    <t>83 MARION RD</t>
  </si>
  <si>
    <t>HOWLETT LANCE E</t>
  </si>
  <si>
    <t>61//G2//</t>
  </si>
  <si>
    <t>61-1170</t>
  </si>
  <si>
    <t>73 MARION RD</t>
  </si>
  <si>
    <t>LESSARD KELLEY</t>
  </si>
  <si>
    <t>61//1170//</t>
  </si>
  <si>
    <t>134-1051</t>
  </si>
  <si>
    <t>10 OAKDALE ST</t>
  </si>
  <si>
    <t>CONNOLLY PAUL</t>
  </si>
  <si>
    <t>134//1051//</t>
  </si>
  <si>
    <t>134-F37</t>
  </si>
  <si>
    <t>14 PIRES ST</t>
  </si>
  <si>
    <t>BARROWS PHYLLIS M</t>
  </si>
  <si>
    <t>134//F37//</t>
  </si>
  <si>
    <t>47-1093</t>
  </si>
  <si>
    <t>290 MAIN ST</t>
  </si>
  <si>
    <t>D &amp; D REALTY PARTNERS LLC</t>
  </si>
  <si>
    <t>47//1093//</t>
  </si>
  <si>
    <t>134-14</t>
  </si>
  <si>
    <t>13 AVENUE A</t>
  </si>
  <si>
    <t>ROSE THOMAS A</t>
  </si>
  <si>
    <t>134//14//</t>
  </si>
  <si>
    <t>47-1011</t>
  </si>
  <si>
    <t>32 MARION RD</t>
  </si>
  <si>
    <t>47//1011//</t>
  </si>
  <si>
    <t>43-1050</t>
  </si>
  <si>
    <t>11 KNOWLES AVE</t>
  </si>
  <si>
    <t>TRIBOU DANIEL III</t>
  </si>
  <si>
    <t>43//1050//</t>
  </si>
  <si>
    <t>61-G15</t>
  </si>
  <si>
    <t>KUZNAROWIS SUZANNE</t>
  </si>
  <si>
    <t>61//G15//</t>
  </si>
  <si>
    <t>47-1016</t>
  </si>
  <si>
    <t>150 HIGH ST</t>
  </si>
  <si>
    <t>GARDNER THOMAS I TR OF THOMAS  I</t>
  </si>
  <si>
    <t>47//1016//</t>
  </si>
  <si>
    <t>134-F89</t>
  </si>
  <si>
    <t>3 CHERRY ST</t>
  </si>
  <si>
    <t>BARNETT PAUL  A  JR</t>
  </si>
  <si>
    <t>CHERRY ST</t>
  </si>
  <si>
    <t>134//F89//</t>
  </si>
  <si>
    <t>43-1042</t>
  </si>
  <si>
    <t>15 DEPOT ST</t>
  </si>
  <si>
    <t>SAINT JOHN JOHN PAUL L</t>
  </si>
  <si>
    <t>43//1042//</t>
  </si>
  <si>
    <t>134-10</t>
  </si>
  <si>
    <t>14 OAKDALE HEIGHTS LN</t>
  </si>
  <si>
    <t>PRETI DAVID A</t>
  </si>
  <si>
    <t>134//10//</t>
  </si>
  <si>
    <t>47-1075</t>
  </si>
  <si>
    <t>11 SAWYER ST</t>
  </si>
  <si>
    <t>KEATING THOMAS R &amp; ROBARE-KEATING</t>
  </si>
  <si>
    <t>47//1075//</t>
  </si>
  <si>
    <t>47-1089A1</t>
  </si>
  <si>
    <t>1 ROSEMARY LN</t>
  </si>
  <si>
    <t>REVERE P REALTY CORP</t>
  </si>
  <si>
    <t>47//1089/A1/</t>
  </si>
  <si>
    <t>47-1092</t>
  </si>
  <si>
    <t>298 MAIN ST</t>
  </si>
  <si>
    <t>47//1092//</t>
  </si>
  <si>
    <t>134-1050</t>
  </si>
  <si>
    <t>12 OAKDALE ST</t>
  </si>
  <si>
    <t>BARROS LISA ANNE</t>
  </si>
  <si>
    <t>134//1050//</t>
  </si>
  <si>
    <t>61-G1</t>
  </si>
  <si>
    <t>79 MARION RD</t>
  </si>
  <si>
    <t>AVILLA WILLIAM</t>
  </si>
  <si>
    <t>61//G1//</t>
  </si>
  <si>
    <t>134-13</t>
  </si>
  <si>
    <t>13 OAKDALE HEIGHTS LN</t>
  </si>
  <si>
    <t>SUAREZ CATHERINE</t>
  </si>
  <si>
    <t>134//13//</t>
  </si>
  <si>
    <t>60-G3</t>
  </si>
  <si>
    <t>119 GIBBS AVE</t>
  </si>
  <si>
    <t>PEACH SHIRLEY A</t>
  </si>
  <si>
    <t>60//G3//</t>
  </si>
  <si>
    <t>134-1063</t>
  </si>
  <si>
    <t>9 OAKDALE ST</t>
  </si>
  <si>
    <t>134//1063//</t>
  </si>
  <si>
    <t>47-1074</t>
  </si>
  <si>
    <t>5 SAWYER ST</t>
  </si>
  <si>
    <t>BISCEGLIA PAUL M</t>
  </si>
  <si>
    <t>47//1074//</t>
  </si>
  <si>
    <t>47-1151</t>
  </si>
  <si>
    <t>271 MAIN ST</t>
  </si>
  <si>
    <t>47//1151//</t>
  </si>
  <si>
    <t>134-1066</t>
  </si>
  <si>
    <t>7 WASHBURN CT</t>
  </si>
  <si>
    <t>134//1066//</t>
  </si>
  <si>
    <t>43-1051</t>
  </si>
  <si>
    <t>13 KNOWLES AVE</t>
  </si>
  <si>
    <t>HILLIER LANCE</t>
  </si>
  <si>
    <t>43//1051//</t>
  </si>
  <si>
    <t>43-1038</t>
  </si>
  <si>
    <t>13 DEPOT ST</t>
  </si>
  <si>
    <t>RUIZ STEVEN A</t>
  </si>
  <si>
    <t>43//1038//</t>
  </si>
  <si>
    <t>61-G16</t>
  </si>
  <si>
    <t>102 GIBBS AVE</t>
  </si>
  <si>
    <t>61//G16//</t>
  </si>
  <si>
    <t>47-1015</t>
  </si>
  <si>
    <t>152 HIGH ST</t>
  </si>
  <si>
    <t>GROSS WENDELL A &amp; SUSAN M</t>
  </si>
  <si>
    <t>47//1015//</t>
  </si>
  <si>
    <t>61-1169</t>
  </si>
  <si>
    <t>67 MARION RD</t>
  </si>
  <si>
    <t>MIRANDA JOHN</t>
  </si>
  <si>
    <t>61//1169//</t>
  </si>
  <si>
    <t>134-F109</t>
  </si>
  <si>
    <t>3 APPLE ST</t>
  </si>
  <si>
    <t>SYLVIA VINCENT P</t>
  </si>
  <si>
    <t>APPLE ST</t>
  </si>
  <si>
    <t>134//F109//</t>
  </si>
  <si>
    <t>43-1041B</t>
  </si>
  <si>
    <t>19 DEPOT ST</t>
  </si>
  <si>
    <t>BEAUCHEMIN STEVEN</t>
  </si>
  <si>
    <t>43//1041/B/</t>
  </si>
  <si>
    <t>44-1007</t>
  </si>
  <si>
    <t>95 SANDWICH RD</t>
  </si>
  <si>
    <t>44//1007//</t>
  </si>
  <si>
    <t>43-1052</t>
  </si>
  <si>
    <t>15 KNOWLES AVE</t>
  </si>
  <si>
    <t>HILLIER ROBERT R</t>
  </si>
  <si>
    <t>43//1052//</t>
  </si>
  <si>
    <t>47-1014</t>
  </si>
  <si>
    <t>CARD CHARLES C JR</t>
  </si>
  <si>
    <t>47//1014//</t>
  </si>
  <si>
    <t>61-1166</t>
  </si>
  <si>
    <t>61 MARION RD</t>
  </si>
  <si>
    <t>LAKE MARGUERITE S</t>
  </si>
  <si>
    <t>61//1166//</t>
  </si>
  <si>
    <t>43-1036</t>
  </si>
  <si>
    <t>6 CHAPEL LN</t>
  </si>
  <si>
    <t>GRATL WALTER G</t>
  </si>
  <si>
    <t>CHAPEL LN</t>
  </si>
  <si>
    <t>43//1036//</t>
  </si>
  <si>
    <t>UNK786</t>
  </si>
  <si>
    <t>134-F90</t>
  </si>
  <si>
    <t>5 CHERRY ST</t>
  </si>
  <si>
    <t>134//F90//</t>
  </si>
  <si>
    <t>43-1027</t>
  </si>
  <si>
    <t>12 ANGEL COVE WAY</t>
  </si>
  <si>
    <t>EMMANUEL CHURCH OF THE</t>
  </si>
  <si>
    <t>43//1027//</t>
  </si>
  <si>
    <t>61-G17</t>
  </si>
  <si>
    <t>61//G17//</t>
  </si>
  <si>
    <t>134-1076</t>
  </si>
  <si>
    <t>4 CHERRY ST</t>
  </si>
  <si>
    <t>EVERGREEN HOUSE INC</t>
  </si>
  <si>
    <t>CHAR ORG  MDL-01</t>
  </si>
  <si>
    <t>134//1076//</t>
  </si>
  <si>
    <t>47-1091</t>
  </si>
  <si>
    <t>304 MAIN ST</t>
  </si>
  <si>
    <t>HALPREN JACK D</t>
  </si>
  <si>
    <t>47//1091//</t>
  </si>
  <si>
    <t>43-1053</t>
  </si>
  <si>
    <t>17 KNOWLES AVE</t>
  </si>
  <si>
    <t>SOUSA KRIS</t>
  </si>
  <si>
    <t>43//1053//</t>
  </si>
  <si>
    <t>43-1037B</t>
  </si>
  <si>
    <t>11 DEPOT ST</t>
  </si>
  <si>
    <t>LOCAPO DIANE K</t>
  </si>
  <si>
    <t>ONE FAMILY  MDL-01</t>
  </si>
  <si>
    <t>43//1037/B/</t>
  </si>
  <si>
    <t>134-H25</t>
  </si>
  <si>
    <t>15 AVENUE A</t>
  </si>
  <si>
    <t>DUNNIRVINE RUTH M</t>
  </si>
  <si>
    <t>134//H25//</t>
  </si>
  <si>
    <t>47-1013</t>
  </si>
  <si>
    <t>154 HIGH ST</t>
  </si>
  <si>
    <t>47//1013//</t>
  </si>
  <si>
    <t>134-1062</t>
  </si>
  <si>
    <t>0 OAKDALE ST</t>
  </si>
  <si>
    <t>PIRES ALLEN G ADMR</t>
  </si>
  <si>
    <t>134//1062//</t>
  </si>
  <si>
    <t>134-9</t>
  </si>
  <si>
    <t>12 OAKDALE HEIGHTS LN</t>
  </si>
  <si>
    <t>TAVARES GLEN P</t>
  </si>
  <si>
    <t>134//9//</t>
  </si>
  <si>
    <t>UNK785</t>
  </si>
  <si>
    <t>47-1081A</t>
  </si>
  <si>
    <t>145 HIGH ST</t>
  </si>
  <si>
    <t>TAMAGINI BARBARA A</t>
  </si>
  <si>
    <t>47//1081/A/</t>
  </si>
  <si>
    <t>60-1023</t>
  </si>
  <si>
    <t>123 GIBBS AVE</t>
  </si>
  <si>
    <t>ELLIS TERRY A</t>
  </si>
  <si>
    <t>60//1023//</t>
  </si>
  <si>
    <t>47-1089A</t>
  </si>
  <si>
    <t>0 ROSEMARY LN</t>
  </si>
  <si>
    <t>47//1089/A/</t>
  </si>
  <si>
    <t>132-1075</t>
  </si>
  <si>
    <t>0 MAYFLOWER RIDGE DR</t>
  </si>
  <si>
    <t>MAYFLOWER RIDGE DR</t>
  </si>
  <si>
    <t>132//1075//</t>
  </si>
  <si>
    <t>134-1065</t>
  </si>
  <si>
    <t>23 WASHBURN CT</t>
  </si>
  <si>
    <t>GARRETT SHARON</t>
  </si>
  <si>
    <t>134//1065//</t>
  </si>
  <si>
    <t>47-1090</t>
  </si>
  <si>
    <t>322 MAIN ST</t>
  </si>
  <si>
    <t>SEWELL SHEILA A</t>
  </si>
  <si>
    <t>47//1090//</t>
  </si>
  <si>
    <t>134-F108</t>
  </si>
  <si>
    <t>5 APPLE ST</t>
  </si>
  <si>
    <t>GOMES MANUEL J</t>
  </si>
  <si>
    <t>134//F108//</t>
  </si>
  <si>
    <t>134-7</t>
  </si>
  <si>
    <t>11 OAKDALE HEIGHTS LN</t>
  </si>
  <si>
    <t>ANDERSON JAMES A</t>
  </si>
  <si>
    <t>134//7//</t>
  </si>
  <si>
    <t>61-1161</t>
  </si>
  <si>
    <t>55 MARION RD</t>
  </si>
  <si>
    <t>LAKE DAVID W</t>
  </si>
  <si>
    <t>61//1161//</t>
  </si>
  <si>
    <t>43-1028</t>
  </si>
  <si>
    <t>8 ANGEL COVE WAY</t>
  </si>
  <si>
    <t>SCHMIDT ROBERT</t>
  </si>
  <si>
    <t>43//1028//</t>
  </si>
  <si>
    <t>61-G18</t>
  </si>
  <si>
    <t>96 GIBBS AVE</t>
  </si>
  <si>
    <t>AKINS SUSAN M</t>
  </si>
  <si>
    <t>61//G18//</t>
  </si>
  <si>
    <t>47-1153</t>
  </si>
  <si>
    <t>307 MAIN ST</t>
  </si>
  <si>
    <t>LEEMILTS PETROLEUM INC</t>
  </si>
  <si>
    <t>47//1153//</t>
  </si>
  <si>
    <t>134-1067</t>
  </si>
  <si>
    <t>9 WASHBURN CT</t>
  </si>
  <si>
    <t>MENDES LAURA &amp; MANUEL</t>
  </si>
  <si>
    <t>134//1067//</t>
  </si>
  <si>
    <t>134-1074</t>
  </si>
  <si>
    <t>17 WASHBURN CT  OFF</t>
  </si>
  <si>
    <t>BARBOZA TODD J</t>
  </si>
  <si>
    <t>134//1074//</t>
  </si>
  <si>
    <t>134-1061</t>
  </si>
  <si>
    <t>15 OAKDALE ST</t>
  </si>
  <si>
    <t>BARROS MARY D</t>
  </si>
  <si>
    <t>134//1061//</t>
  </si>
  <si>
    <t>UNK1177</t>
  </si>
  <si>
    <t>61-1168</t>
  </si>
  <si>
    <t>69 MARION RD REAR</t>
  </si>
  <si>
    <t>O BRIEN ROBERT G</t>
  </si>
  <si>
    <t>61//1168//</t>
  </si>
  <si>
    <t>UNK1205</t>
  </si>
  <si>
    <t>160 HIGH ST</t>
  </si>
  <si>
    <t>PAYNE THOMAS J</t>
  </si>
  <si>
    <t>APT 4-8</t>
  </si>
  <si>
    <t>Not in NEW Assr DB, NOW 5 CONDOS?</t>
  </si>
  <si>
    <t>61-M1</t>
  </si>
  <si>
    <t>2 MORSE AVE</t>
  </si>
  <si>
    <t>KELSCH JOHN F</t>
  </si>
  <si>
    <t>61//M1//</t>
  </si>
  <si>
    <t>134-1071</t>
  </si>
  <si>
    <t>11 WASHBURN CT</t>
  </si>
  <si>
    <t>FILKINS SCOTT</t>
  </si>
  <si>
    <t>134//1071//</t>
  </si>
  <si>
    <t>134-1048</t>
  </si>
  <si>
    <t>16 OAKDALE ST</t>
  </si>
  <si>
    <t>GONCALVES HENRIQUE J &amp; JENNIE ANN</t>
  </si>
  <si>
    <t>134//1048//</t>
  </si>
  <si>
    <t>134-FA</t>
  </si>
  <si>
    <t>7 CHERRY ST</t>
  </si>
  <si>
    <t>VAUGHN NANCY J</t>
  </si>
  <si>
    <t>134//FA//</t>
  </si>
  <si>
    <t>134-1097B</t>
  </si>
  <si>
    <t>0 APPLE ST</t>
  </si>
  <si>
    <t>134//1097/B/</t>
  </si>
  <si>
    <t>43-1025B</t>
  </si>
  <si>
    <t>19 KNOWLES AVE</t>
  </si>
  <si>
    <t>43//1025/B/</t>
  </si>
  <si>
    <t>134-H23</t>
  </si>
  <si>
    <t>17 AVENUE A</t>
  </si>
  <si>
    <t>US BANK NATIONAL ASSOC</t>
  </si>
  <si>
    <t>134//H23//</t>
  </si>
  <si>
    <t>134-1093</t>
  </si>
  <si>
    <t>0 WASHBURN CT</t>
  </si>
  <si>
    <t>DEMERITTE JUNE</t>
  </si>
  <si>
    <t>134//1093//</t>
  </si>
  <si>
    <t>134-1058</t>
  </si>
  <si>
    <t>17 OAKDALE ST</t>
  </si>
  <si>
    <t>SILVIA CHARLES</t>
  </si>
  <si>
    <t>134//1058//</t>
  </si>
  <si>
    <t>47-1081B</t>
  </si>
  <si>
    <t>9 LADNER LN</t>
  </si>
  <si>
    <t>APT 4-8  MDL-94</t>
  </si>
  <si>
    <t>47//1081/B/</t>
  </si>
  <si>
    <t>134-1060</t>
  </si>
  <si>
    <t>134//1060//</t>
  </si>
  <si>
    <t>134-1077</t>
  </si>
  <si>
    <t>6 CHERRY ST</t>
  </si>
  <si>
    <t>AZEVEDO JOHN N ET ALS</t>
  </si>
  <si>
    <t>134//1077//</t>
  </si>
  <si>
    <t>61-1165</t>
  </si>
  <si>
    <t>65 MARION RD</t>
  </si>
  <si>
    <t>SMITH MURIEL L LIFE ESTATE</t>
  </si>
  <si>
    <t>61//1165//</t>
  </si>
  <si>
    <t>134-8</t>
  </si>
  <si>
    <t>10 OAKDALE HEIGHTS LN</t>
  </si>
  <si>
    <t>ANDREWS ANGEL O</t>
  </si>
  <si>
    <t>134//8//</t>
  </si>
  <si>
    <t>134-1075</t>
  </si>
  <si>
    <t>17 WASHBURN CT</t>
  </si>
  <si>
    <t>134//1075//</t>
  </si>
  <si>
    <t>47-1082A</t>
  </si>
  <si>
    <t>149 HIGH ST</t>
  </si>
  <si>
    <t>ROUSTOM SIRRY A &amp; CONSTANCE A</t>
  </si>
  <si>
    <t>47//1082/A/</t>
  </si>
  <si>
    <t>47-1083</t>
  </si>
  <si>
    <t>155 HIGH ST</t>
  </si>
  <si>
    <t>CORREIA DEBORAH L</t>
  </si>
  <si>
    <t>47//1083//</t>
  </si>
  <si>
    <t>134-F107</t>
  </si>
  <si>
    <t>7 APPLE ST</t>
  </si>
  <si>
    <t>MENDES SAUNDRA M</t>
  </si>
  <si>
    <t>134//F107//</t>
  </si>
  <si>
    <t>134-1059</t>
  </si>
  <si>
    <t>BARROS CHARLES</t>
  </si>
  <si>
    <t>134//1059//</t>
  </si>
  <si>
    <t>61-M15</t>
  </si>
  <si>
    <t>1 MORSE AVE</t>
  </si>
  <si>
    <t>MARION ROAD PROF BLDG LLC</t>
  </si>
  <si>
    <t>61//M15//</t>
  </si>
  <si>
    <t>43-1034</t>
  </si>
  <si>
    <t>1 CHAPEL LN</t>
  </si>
  <si>
    <t>GRIFFIN MARK P</t>
  </si>
  <si>
    <t>43//1034//</t>
  </si>
  <si>
    <t>61-1164</t>
  </si>
  <si>
    <t>59 MARION RD</t>
  </si>
  <si>
    <t>61//1164//</t>
  </si>
  <si>
    <t>47-1154</t>
  </si>
  <si>
    <t>311 MAIN ST</t>
  </si>
  <si>
    <t>47//1154//</t>
  </si>
  <si>
    <t>134-6</t>
  </si>
  <si>
    <t>7 OAKDALE HEIGHTS LN</t>
  </si>
  <si>
    <t>PIERCE JEFFREY R</t>
  </si>
  <si>
    <t>134//6//</t>
  </si>
  <si>
    <t>61-M2</t>
  </si>
  <si>
    <t>4 MORSE AVE</t>
  </si>
  <si>
    <t>BARRETT HERBERT J</t>
  </si>
  <si>
    <t>61//M2//</t>
  </si>
  <si>
    <t>61-G19</t>
  </si>
  <si>
    <t>92 GIBBS AVE</t>
  </si>
  <si>
    <t>MESSINA LORI ANN</t>
  </si>
  <si>
    <t>61//G19//</t>
  </si>
  <si>
    <t>47-1089B</t>
  </si>
  <si>
    <t>330 MAIN ST</t>
  </si>
  <si>
    <t>REST/CLUBS</t>
  </si>
  <si>
    <t>47//1089/B/</t>
  </si>
  <si>
    <t>134-1056</t>
  </si>
  <si>
    <t>19 OAKDALE ST</t>
  </si>
  <si>
    <t>134//1056//</t>
  </si>
  <si>
    <t>47-1081C</t>
  </si>
  <si>
    <t>11 LADNER LN</t>
  </si>
  <si>
    <t>47//1081/C/</t>
  </si>
  <si>
    <t>60-1024</t>
  </si>
  <si>
    <t>113 GIBBS AVE</t>
  </si>
  <si>
    <t>STJULIEN HENRY R</t>
  </si>
  <si>
    <t>60//1024//</t>
  </si>
  <si>
    <t>61-1163</t>
  </si>
  <si>
    <t>61//1163//</t>
  </si>
  <si>
    <t>134-1057</t>
  </si>
  <si>
    <t>5 WASHBURN CT</t>
  </si>
  <si>
    <t>LINDBERG MATTHEW J</t>
  </si>
  <si>
    <t>134//1057//</t>
  </si>
  <si>
    <t>43-W36</t>
  </si>
  <si>
    <t>26 LINWOOD AVE</t>
  </si>
  <si>
    <t>DONAIS RICHARD J</t>
  </si>
  <si>
    <t>43//W36//</t>
  </si>
  <si>
    <t>134-1044</t>
  </si>
  <si>
    <t>19 AVENUE A</t>
  </si>
  <si>
    <t>BECKETT ADELAIDE T</t>
  </si>
  <si>
    <t>134//1044//</t>
  </si>
  <si>
    <t>47-1084</t>
  </si>
  <si>
    <t>14 CHAPEL ST</t>
  </si>
  <si>
    <t>ARCHER PETER</t>
  </si>
  <si>
    <t>47//1084//</t>
  </si>
  <si>
    <t>134-1083</t>
  </si>
  <si>
    <t>12 WASHBURN CT</t>
  </si>
  <si>
    <t>GOMES AARON</t>
  </si>
  <si>
    <t>134//1083//</t>
  </si>
  <si>
    <t>133-1015</t>
  </si>
  <si>
    <t>76 SANDWICH RD</t>
  </si>
  <si>
    <t>133//1015//</t>
  </si>
  <si>
    <t>61-M14</t>
  </si>
  <si>
    <t>3 MORSE AVE</t>
  </si>
  <si>
    <t>CARLSON HARRY M JR</t>
  </si>
  <si>
    <t>61//M14//</t>
  </si>
  <si>
    <t>134-1084</t>
  </si>
  <si>
    <t>14 WASHBURN CT</t>
  </si>
  <si>
    <t>134//1084//</t>
  </si>
  <si>
    <t>134-5</t>
  </si>
  <si>
    <t>6 OAKDALE HEIGHTS LN</t>
  </si>
  <si>
    <t>LAWSON JEFFREY S</t>
  </si>
  <si>
    <t>134//5//</t>
  </si>
  <si>
    <t>47-1155</t>
  </si>
  <si>
    <t>317 MAIN ST</t>
  </si>
  <si>
    <t>MURRAY JEROME F X</t>
  </si>
  <si>
    <t>47//1155//</t>
  </si>
  <si>
    <t>134-F106</t>
  </si>
  <si>
    <t>9 APPLE ST</t>
  </si>
  <si>
    <t>MENDES MARY C</t>
  </si>
  <si>
    <t>134//F106//</t>
  </si>
  <si>
    <t>134-FB</t>
  </si>
  <si>
    <t>9 CHERRY ST</t>
  </si>
  <si>
    <t>WRIGHT LISA M</t>
  </si>
  <si>
    <t>134//FB//</t>
  </si>
  <si>
    <t>43-1032</t>
  </si>
  <si>
    <t>3 CHAPEL LN</t>
  </si>
  <si>
    <t>DIESSO MICHAEL</t>
  </si>
  <si>
    <t>43//1032//</t>
  </si>
  <si>
    <t>61-M3</t>
  </si>
  <si>
    <t>6 MORSE AVE</t>
  </si>
  <si>
    <t>SEYBOLT CHARLES D</t>
  </si>
  <si>
    <t>61//M3//</t>
  </si>
  <si>
    <t>133-1017</t>
  </si>
  <si>
    <t>92 SANDWICH RD</t>
  </si>
  <si>
    <t>133//1017//</t>
  </si>
  <si>
    <t>134-1080</t>
  </si>
  <si>
    <t>8 WASHBURN CT</t>
  </si>
  <si>
    <t>SEELEY EARL J</t>
  </si>
  <si>
    <t>134//1080//</t>
  </si>
  <si>
    <t>47-1082B</t>
  </si>
  <si>
    <t>10 LADNER LN</t>
  </si>
  <si>
    <t>TAMAGINI ROBERT F</t>
  </si>
  <si>
    <t>47//1082/B/</t>
  </si>
  <si>
    <t>47-1085</t>
  </si>
  <si>
    <t>16 CHAPEL ST</t>
  </si>
  <si>
    <t>DICKSON DOROTHY P LIFE EST</t>
  </si>
  <si>
    <t>47//1085//</t>
  </si>
  <si>
    <t>61-1158</t>
  </si>
  <si>
    <t>53 MARION RD</t>
  </si>
  <si>
    <t>MARION ROAD PROFESSIONAL</t>
  </si>
  <si>
    <t>61//1158//</t>
  </si>
  <si>
    <t>134-1087</t>
  </si>
  <si>
    <t>8 CHERRY ST</t>
  </si>
  <si>
    <t>TAVARES NAOMI</t>
  </si>
  <si>
    <t>134//1087//</t>
  </si>
  <si>
    <t>132-1088</t>
  </si>
  <si>
    <t>OTHER</t>
  </si>
  <si>
    <t>132//1088//</t>
  </si>
  <si>
    <t>61-M13</t>
  </si>
  <si>
    <t>5 MORSE AVE</t>
  </si>
  <si>
    <t>LOXLEY JOSEPH R</t>
  </si>
  <si>
    <t>61//M13//</t>
  </si>
  <si>
    <t>47-1087A</t>
  </si>
  <si>
    <t>14 LADNER LN</t>
  </si>
  <si>
    <t>MCCUSKER WILLIAM J</t>
  </si>
  <si>
    <t>47//1087/A/</t>
  </si>
  <si>
    <t>43-W35</t>
  </si>
  <si>
    <t>24 LINWOOD AVE</t>
  </si>
  <si>
    <t>PLANTE GERARD V</t>
  </si>
  <si>
    <t>43//W35//</t>
  </si>
  <si>
    <t>134-1043</t>
  </si>
  <si>
    <t>21 AVENUE A</t>
  </si>
  <si>
    <t>GOMES SHARON ANN BAPTISTE</t>
  </si>
  <si>
    <t>134//1043//</t>
  </si>
  <si>
    <t>43-1035</t>
  </si>
  <si>
    <t>8 CHAPEL LN</t>
  </si>
  <si>
    <t>ASHBURN I KENNETH</t>
  </si>
  <si>
    <t>43//1035//</t>
  </si>
  <si>
    <t>134-1008</t>
  </si>
  <si>
    <t>20 AVENUE A</t>
  </si>
  <si>
    <t>134//1008//</t>
  </si>
  <si>
    <t>61-M4</t>
  </si>
  <si>
    <t>8 MORSE AVE</t>
  </si>
  <si>
    <t>LUCAS JENNIFER N</t>
  </si>
  <si>
    <t>61//M4//</t>
  </si>
  <si>
    <t>47-B</t>
  </si>
  <si>
    <t>329 MAIN ST</t>
  </si>
  <si>
    <t>WOLVERTON JAN B DBA WOLVERTON</t>
  </si>
  <si>
    <t>47///B/</t>
  </si>
  <si>
    <t>43-1031</t>
  </si>
  <si>
    <t>5 CHAPEL LN</t>
  </si>
  <si>
    <t>CROOKER SARAH A</t>
  </si>
  <si>
    <t>43//1031//</t>
  </si>
  <si>
    <t>134-F105</t>
  </si>
  <si>
    <t>13 APPLE ST</t>
  </si>
  <si>
    <t>MATTHEWS ROSEMARIE</t>
  </si>
  <si>
    <t>134//F105//</t>
  </si>
  <si>
    <t>43-W44</t>
  </si>
  <si>
    <t>25 LINWOOD AVE</t>
  </si>
  <si>
    <t>FEIGIN KATHRYN M</t>
  </si>
  <si>
    <t>43//W44//</t>
  </si>
  <si>
    <t>134-1082</t>
  </si>
  <si>
    <t>134//1082//</t>
  </si>
  <si>
    <t>61-1162</t>
  </si>
  <si>
    <t>61//1162//</t>
  </si>
  <si>
    <t>134-1078</t>
  </si>
  <si>
    <t>4 WASHBURN CT</t>
  </si>
  <si>
    <t>SPINOLA FLORIANO</t>
  </si>
  <si>
    <t>134//1078//</t>
  </si>
  <si>
    <t>61-1157</t>
  </si>
  <si>
    <t>184 HIGH ST OFF</t>
  </si>
  <si>
    <t>61//1157//</t>
  </si>
  <si>
    <t>134-1046</t>
  </si>
  <si>
    <t>20 OAKDALE ST</t>
  </si>
  <si>
    <t>HARRIS EMILY J</t>
  </si>
  <si>
    <t>134//1046//</t>
  </si>
  <si>
    <t>60-1025</t>
  </si>
  <si>
    <t>103 GIBBS AVE</t>
  </si>
  <si>
    <t>60//1025//</t>
  </si>
  <si>
    <t>134-1088</t>
  </si>
  <si>
    <t>0 AVENUE A</t>
  </si>
  <si>
    <t>134//1088//</t>
  </si>
  <si>
    <t>134-2</t>
  </si>
  <si>
    <t>3 OAKDALE HEIGHTS LN</t>
  </si>
  <si>
    <t>SMITH GEOFFREY C</t>
  </si>
  <si>
    <t>134//2//</t>
  </si>
  <si>
    <t>61-M12</t>
  </si>
  <si>
    <t>7 MORSE AVE</t>
  </si>
  <si>
    <t>MITCHELL STEPHEN</t>
  </si>
  <si>
    <t>61//M12//</t>
  </si>
  <si>
    <t>61-1089</t>
  </si>
  <si>
    <t>17 CHAPEL ST</t>
  </si>
  <si>
    <t>CAREY ARTHUR</t>
  </si>
  <si>
    <t>61//1089//</t>
  </si>
  <si>
    <t>44-1006C</t>
  </si>
  <si>
    <t>109 SANDWICH RD</t>
  </si>
  <si>
    <t>NOBLE GOLF LLC</t>
  </si>
  <si>
    <t>OTHR OUTDR  MDL-94</t>
  </si>
  <si>
    <t>44//1006/C/</t>
  </si>
  <si>
    <t>43-W34</t>
  </si>
  <si>
    <t>22 LINWOOD AVE</t>
  </si>
  <si>
    <t>SASS GLENN</t>
  </si>
  <si>
    <t>43//W34//</t>
  </si>
  <si>
    <t>61-1204</t>
  </si>
  <si>
    <t>101 GIBBS AVE</t>
  </si>
  <si>
    <t>SPINOLA VICKIE L &amp; IEZZI WENDY A</t>
  </si>
  <si>
    <t>61//1204//</t>
  </si>
  <si>
    <t>134-1053</t>
  </si>
  <si>
    <t>23 OAKDALE ST</t>
  </si>
  <si>
    <t>ANDREWS DEBORAH J</t>
  </si>
  <si>
    <t>134//1053//</t>
  </si>
  <si>
    <t>47-A</t>
  </si>
  <si>
    <t>335 MAIN ST</t>
  </si>
  <si>
    <t>47///A/</t>
  </si>
  <si>
    <t>47-1087B</t>
  </si>
  <si>
    <t>348 MAIN ST</t>
  </si>
  <si>
    <t>47//1087/B/</t>
  </si>
  <si>
    <t>134-F94B</t>
  </si>
  <si>
    <t>13 CHERRY ST</t>
  </si>
  <si>
    <t>LOGAN CHRISTY J</t>
  </si>
  <si>
    <t>134//F94/B/</t>
  </si>
  <si>
    <t>134-1</t>
  </si>
  <si>
    <t>47 AVENUE A</t>
  </si>
  <si>
    <t>FONTES JOAN R</t>
  </si>
  <si>
    <t>134//1//</t>
  </si>
  <si>
    <t>61-M5</t>
  </si>
  <si>
    <t>10 MORSE AVE</t>
  </si>
  <si>
    <t>WOOD JOCELYN M</t>
  </si>
  <si>
    <t>61//M5//</t>
  </si>
  <si>
    <t>134-3</t>
  </si>
  <si>
    <t>4 OAKDALE HEIGHTS LN</t>
  </si>
  <si>
    <t>TOMCHAK MARY L</t>
  </si>
  <si>
    <t>134//3//</t>
  </si>
  <si>
    <t>43-1030-2</t>
  </si>
  <si>
    <t>7B CHAPEL LN</t>
  </si>
  <si>
    <t>WOOD BARBARA A</t>
  </si>
  <si>
    <t>CONDO</t>
  </si>
  <si>
    <t>CONDO UNIT TAGGED TO MERGE LOT</t>
  </si>
  <si>
    <t>134-4</t>
  </si>
  <si>
    <t>51 AVENUE A</t>
  </si>
  <si>
    <t>ABRAHAMSON SHIRLEY</t>
  </si>
  <si>
    <t>134//4//</t>
  </si>
  <si>
    <t>134-F95A</t>
  </si>
  <si>
    <t>6 APPLE ST</t>
  </si>
  <si>
    <t>GIRON KERRY B</t>
  </si>
  <si>
    <t>134//F95/A/</t>
  </si>
  <si>
    <t>47-1086</t>
  </si>
  <si>
    <t>8 CHAPEL ST</t>
  </si>
  <si>
    <t>BEATON JOHN J JR</t>
  </si>
  <si>
    <t>47//1086//</t>
  </si>
  <si>
    <t>134-1091</t>
  </si>
  <si>
    <t>10 CHERRY ST</t>
  </si>
  <si>
    <t>134//1091//</t>
  </si>
  <si>
    <t>43-1025A</t>
  </si>
  <si>
    <t>4 ANGEL COVE WAY</t>
  </si>
  <si>
    <t>43//1025/A/</t>
  </si>
  <si>
    <t>47-C1</t>
  </si>
  <si>
    <t>337 MAIN ST</t>
  </si>
  <si>
    <t>WAREHAM FEED COMPANY INC</t>
  </si>
  <si>
    <t>47//C1//</t>
  </si>
  <si>
    <t>134-1040</t>
  </si>
  <si>
    <t>23 AVENUE A</t>
  </si>
  <si>
    <t>WILLIAMS TODD A</t>
  </si>
  <si>
    <t>134//1040//</t>
  </si>
  <si>
    <t>134-1042</t>
  </si>
  <si>
    <t>45 AVENUE A</t>
  </si>
  <si>
    <t>PIRES ANGELA</t>
  </si>
  <si>
    <t>134//1042//</t>
  </si>
  <si>
    <t>134-F104</t>
  </si>
  <si>
    <t>11 APPLE ST</t>
  </si>
  <si>
    <t>MATTHEWS ROSE MARIE</t>
  </si>
  <si>
    <t>134//F104//</t>
  </si>
  <si>
    <t>43-1030-1</t>
  </si>
  <si>
    <t>7 CHAPEL LN</t>
  </si>
  <si>
    <t>DECOTEAU JANICE A</t>
  </si>
  <si>
    <t>CONDO UNIT, NOTE ADJACENT LOT</t>
  </si>
  <si>
    <t>133-1018</t>
  </si>
  <si>
    <t>102 SANDWICH RD</t>
  </si>
  <si>
    <t>133//1018//</t>
  </si>
  <si>
    <t>133-101</t>
  </si>
  <si>
    <t>110 SANDWICH RD</t>
  </si>
  <si>
    <t>AMADEO RALPH F</t>
  </si>
  <si>
    <t>133//101//</t>
  </si>
  <si>
    <t>61-1156</t>
  </si>
  <si>
    <t>184 HIGH ST</t>
  </si>
  <si>
    <t>61//1156//</t>
  </si>
  <si>
    <t>61-M11</t>
  </si>
  <si>
    <t>9 MORSE AVE</t>
  </si>
  <si>
    <t>AVILA FRANK</t>
  </si>
  <si>
    <t>61//M11//</t>
  </si>
  <si>
    <t>61-M6</t>
  </si>
  <si>
    <t>12 MORSE AVE</t>
  </si>
  <si>
    <t>FREDRICKSON DAVID A</t>
  </si>
  <si>
    <t>61//M6//</t>
  </si>
  <si>
    <t>134-1079</t>
  </si>
  <si>
    <t>73 AVENUE A</t>
  </si>
  <si>
    <t>BARNETT JUDITH M</t>
  </si>
  <si>
    <t>134//1079//</t>
  </si>
  <si>
    <t>61-1160</t>
  </si>
  <si>
    <t>13 MORSE AVE  OFF</t>
  </si>
  <si>
    <t>ROBERGE TERRY A</t>
  </si>
  <si>
    <t>61//1160//</t>
  </si>
  <si>
    <t>61-1088</t>
  </si>
  <si>
    <t>11 CHAPEL ST</t>
  </si>
  <si>
    <t>ROSS BEVERLY</t>
  </si>
  <si>
    <t>61//1088//</t>
  </si>
  <si>
    <t>61-1154</t>
  </si>
  <si>
    <t>186 HIGH ST</t>
  </si>
  <si>
    <t>GEORGITSIS PETER</t>
  </si>
  <si>
    <t>61//1154//</t>
  </si>
  <si>
    <t>134-1052</t>
  </si>
  <si>
    <t>67 AVENUE A</t>
  </si>
  <si>
    <t>FRANCISCO JOSE C</t>
  </si>
  <si>
    <t>134//1052//</t>
  </si>
  <si>
    <t>47-1157</t>
  </si>
  <si>
    <t>341 MAIN ST</t>
  </si>
  <si>
    <t>IBRAHIM DIYAA G</t>
  </si>
  <si>
    <t>47//1157//</t>
  </si>
  <si>
    <t>61-1203</t>
  </si>
  <si>
    <t>95 GIBBS AVE  OFF</t>
  </si>
  <si>
    <t>FLOOD LUANN M</t>
  </si>
  <si>
    <t>61//1203//</t>
  </si>
  <si>
    <t>61-1202</t>
  </si>
  <si>
    <t>95 GIBBS AVE</t>
  </si>
  <si>
    <t>61//1202//</t>
  </si>
  <si>
    <t>43-W33</t>
  </si>
  <si>
    <t>20 LINWOOD AVE</t>
  </si>
  <si>
    <t>FLATTES TERRI</t>
  </si>
  <si>
    <t>43//W33//</t>
  </si>
  <si>
    <t>61-1086</t>
  </si>
  <si>
    <t>167 HIGH ST</t>
  </si>
  <si>
    <t>YOUNG GEORGE W</t>
  </si>
  <si>
    <t>61//1086//</t>
  </si>
  <si>
    <t>83-1016B</t>
  </si>
  <si>
    <t>22 DINAH'S WAY</t>
  </si>
  <si>
    <t>RASMUSSEN PAUL E</t>
  </si>
  <si>
    <t>83//1016/B/</t>
  </si>
  <si>
    <t>134-1007</t>
  </si>
  <si>
    <t>22 AVENUE A</t>
  </si>
  <si>
    <t>FANTASIA ALBERT A</t>
  </si>
  <si>
    <t>134//1007//</t>
  </si>
  <si>
    <t>134-1081</t>
  </si>
  <si>
    <t>75 AVENUE A</t>
  </si>
  <si>
    <t>CARDOZA JOHN M ET ALS</t>
  </si>
  <si>
    <t>134//1081//</t>
  </si>
  <si>
    <t>61-1150</t>
  </si>
  <si>
    <t>84 GIBBS AVE</t>
  </si>
  <si>
    <t>CORMIER JAMES F</t>
  </si>
  <si>
    <t>61//1150//</t>
  </si>
  <si>
    <t>133-103</t>
  </si>
  <si>
    <t>116 SANDWICH RD</t>
  </si>
  <si>
    <t>WILLIAMSON-TAYLOR RODERICK DIANA</t>
  </si>
  <si>
    <t>133//103//</t>
  </si>
  <si>
    <t>47-1158A</t>
  </si>
  <si>
    <t>355 MAIN ST</t>
  </si>
  <si>
    <t>MOHAMMED OSSAMA</t>
  </si>
  <si>
    <t>47//1158/A/</t>
  </si>
  <si>
    <t>61-1147</t>
  </si>
  <si>
    <t>9 HIGHLAND CRT</t>
  </si>
  <si>
    <t>PENA DAVID</t>
  </si>
  <si>
    <t>61//1147//</t>
  </si>
  <si>
    <t>61-M10</t>
  </si>
  <si>
    <t>11 MORSE AVE</t>
  </si>
  <si>
    <t>DAVIDSON RUTH L</t>
  </si>
  <si>
    <t>61//M10//</t>
  </si>
  <si>
    <t>61-1084</t>
  </si>
  <si>
    <t>169 HIGH ST</t>
  </si>
  <si>
    <t>KIERNAN RICHARD D</t>
  </si>
  <si>
    <t>61//1084//</t>
  </si>
  <si>
    <t>134-1090</t>
  </si>
  <si>
    <t>79 AVENUE A</t>
  </si>
  <si>
    <t>TAVANO MATTHEW S</t>
  </si>
  <si>
    <t>134//1090//</t>
  </si>
  <si>
    <t>133-104</t>
  </si>
  <si>
    <t>118 SANDWICH RD</t>
  </si>
  <si>
    <t>PHILLIPS JOSEPH C ET ALS</t>
  </si>
  <si>
    <t>133//104//</t>
  </si>
  <si>
    <t>61-M7</t>
  </si>
  <si>
    <t>14 MORSE AVE</t>
  </si>
  <si>
    <t>PASQUARELLO TIMOTHY J</t>
  </si>
  <si>
    <t>61//M7//</t>
  </si>
  <si>
    <t>134-F96</t>
  </si>
  <si>
    <t>17 CHERRY ST</t>
  </si>
  <si>
    <t>SHERMAN PATRICK A</t>
  </si>
  <si>
    <t>134//F96//</t>
  </si>
  <si>
    <t>61-1159</t>
  </si>
  <si>
    <t>13 MORSE AVE</t>
  </si>
  <si>
    <t>61//1159//</t>
  </si>
  <si>
    <t>UNK1174</t>
  </si>
  <si>
    <t>ROUTE 6 &amp; 28</t>
  </si>
  <si>
    <t>43-W37</t>
  </si>
  <si>
    <t>23 LINWOOD AVE</t>
  </si>
  <si>
    <t>CLISH SCOTT J</t>
  </si>
  <si>
    <t>43//W37//</t>
  </si>
  <si>
    <t>43-1025C</t>
  </si>
  <si>
    <t>0 CRAN HWY</t>
  </si>
  <si>
    <t>CRAN HWY</t>
  </si>
  <si>
    <t>43//1025/C/</t>
  </si>
  <si>
    <t>61-1087</t>
  </si>
  <si>
    <t>7 CHAPEL ST</t>
  </si>
  <si>
    <t>61//1087//</t>
  </si>
  <si>
    <t>43-W32</t>
  </si>
  <si>
    <t>18 LINWOOD AVE</t>
  </si>
  <si>
    <t>ALLEN ANOTHONY M</t>
  </si>
  <si>
    <t>43//W32//</t>
  </si>
  <si>
    <t>61-1153</t>
  </si>
  <si>
    <t>188 HIGH ST</t>
  </si>
  <si>
    <t>TAMAGINI RAYMOND F</t>
  </si>
  <si>
    <t>61//1153//</t>
  </si>
  <si>
    <t>61-1143</t>
  </si>
  <si>
    <t>4 HIGHLAND CRT</t>
  </si>
  <si>
    <t>KINSKY THOMAS R</t>
  </si>
  <si>
    <t>61//1143//</t>
  </si>
  <si>
    <t>134-1022</t>
  </si>
  <si>
    <t>50 AVENUE A</t>
  </si>
  <si>
    <t>DEANGELIS ROBERT L</t>
  </si>
  <si>
    <t>134//1022//</t>
  </si>
  <si>
    <t>61-1199B</t>
  </si>
  <si>
    <t>81 GIBBS AVE</t>
  </si>
  <si>
    <t>CORBITT SAMUEL J</t>
  </si>
  <si>
    <t>61//1199/B/</t>
  </si>
  <si>
    <t>61-M8</t>
  </si>
  <si>
    <t>16 MORSE AVE</t>
  </si>
  <si>
    <t>TECENO FRANK J</t>
  </si>
  <si>
    <t>61//M8//</t>
  </si>
  <si>
    <t>134-B</t>
  </si>
  <si>
    <t>1 FRANKS WAY</t>
  </si>
  <si>
    <t>HAMMOND JOHN TR OF FRANK S</t>
  </si>
  <si>
    <t>134///B/</t>
  </si>
  <si>
    <t>47-1158B</t>
  </si>
  <si>
    <t>355 MAIN ST  OFF</t>
  </si>
  <si>
    <t>MOHAMED OSSAMA</t>
  </si>
  <si>
    <t>47//1158/B/</t>
  </si>
  <si>
    <t>61-1082</t>
  </si>
  <si>
    <t>171 HIGH ST</t>
  </si>
  <si>
    <t>ROBINSON RAYMOND</t>
  </si>
  <si>
    <t>61//1082//</t>
  </si>
  <si>
    <t>61-1149</t>
  </si>
  <si>
    <t>78 GIBBS AVE</t>
  </si>
  <si>
    <t>PELLETIER BARBARA A</t>
  </si>
  <si>
    <t>61//1149//</t>
  </si>
  <si>
    <t>134-1021</t>
  </si>
  <si>
    <t>46 AVENUE A</t>
  </si>
  <si>
    <t>134//1021//</t>
  </si>
  <si>
    <t>61-1201</t>
  </si>
  <si>
    <t>85 GIBBS AVE</t>
  </si>
  <si>
    <t>NICODEMUS BERNADINE ET AL</t>
  </si>
  <si>
    <t>61//1201//</t>
  </si>
  <si>
    <t>47-1159</t>
  </si>
  <si>
    <t>361 MAIN ST</t>
  </si>
  <si>
    <t>POTENTIAL PROPERTIES LLC</t>
  </si>
  <si>
    <t>47//1159//</t>
  </si>
  <si>
    <t>129-1152</t>
  </si>
  <si>
    <t>7 DEPOT ST</t>
  </si>
  <si>
    <t>PATEL BHARAT P</t>
  </si>
  <si>
    <t>MOTELS  MDL-94</t>
  </si>
  <si>
    <t>129//1152//</t>
  </si>
  <si>
    <t>61-M9A</t>
  </si>
  <si>
    <t>20 MORSE AVE</t>
  </si>
  <si>
    <t>GARDNER JOHN R</t>
  </si>
  <si>
    <t>61//M9/A/</t>
  </si>
  <si>
    <t>134-1019</t>
  </si>
  <si>
    <t>44 AVENUE A</t>
  </si>
  <si>
    <t>DEJESUS F RICHARD</t>
  </si>
  <si>
    <t>134//1019//</t>
  </si>
  <si>
    <t>43-W31</t>
  </si>
  <si>
    <t>16 LINWOOD AVE</t>
  </si>
  <si>
    <t>DENNIS CREGG T</t>
  </si>
  <si>
    <t>43//W31//</t>
  </si>
  <si>
    <t>134-1016</t>
  </si>
  <si>
    <t>39 AVENUE A</t>
  </si>
  <si>
    <t>QUINN TIMOTHY W</t>
  </si>
  <si>
    <t>134//1016//</t>
  </si>
  <si>
    <t>134-1017</t>
  </si>
  <si>
    <t>36 AVENUE A</t>
  </si>
  <si>
    <t>SANTOS JOSEPH &amp; JOANNA</t>
  </si>
  <si>
    <t>134//1017//</t>
  </si>
  <si>
    <t>61-1199A</t>
  </si>
  <si>
    <t>79 GIBBS AVE</t>
  </si>
  <si>
    <t>MILESKI MARY C</t>
  </si>
  <si>
    <t>61//1199/A/</t>
  </si>
  <si>
    <t>61-1085</t>
  </si>
  <si>
    <t>376 MAIN ST</t>
  </si>
  <si>
    <t>VALLE DAVID M</t>
  </si>
  <si>
    <t>61//1085//</t>
  </si>
  <si>
    <t>61-M9B</t>
  </si>
  <si>
    <t>18 MORSE AVE</t>
  </si>
  <si>
    <t>LEFAVOR PHYLLIS H LIFE ESTATE</t>
  </si>
  <si>
    <t>61//M9/B/</t>
  </si>
  <si>
    <t>UNK788</t>
  </si>
  <si>
    <t>61-1151</t>
  </si>
  <si>
    <t>190 HIGH ST</t>
  </si>
  <si>
    <t>SULLIVAN WILLIAM F</t>
  </si>
  <si>
    <t>61//1151//</t>
  </si>
  <si>
    <t>134-1015</t>
  </si>
  <si>
    <t>26 AVENUE A</t>
  </si>
  <si>
    <t>134//1015//</t>
  </si>
  <si>
    <t>133-105</t>
  </si>
  <si>
    <t>120 SANDWICH RD</t>
  </si>
  <si>
    <t>MENDES NORMAN E</t>
  </si>
  <si>
    <t>133//105//</t>
  </si>
  <si>
    <t>134-1024</t>
  </si>
  <si>
    <t>4 FRANK'S WAY</t>
  </si>
  <si>
    <t>HARRIS JAMES W</t>
  </si>
  <si>
    <t>134//1024//</t>
  </si>
  <si>
    <t>134-1028</t>
  </si>
  <si>
    <t>70 AVENUE A</t>
  </si>
  <si>
    <t>JARVIS ROBERT L</t>
  </si>
  <si>
    <t>134//1028//</t>
  </si>
  <si>
    <t>61-1146</t>
  </si>
  <si>
    <t>32 HIGHLAND RD</t>
  </si>
  <si>
    <t>DONAHUE GREGG</t>
  </si>
  <si>
    <t>61//1146//</t>
  </si>
  <si>
    <t>132-1076B</t>
  </si>
  <si>
    <t>MAYFLOWER RIDGE DR OFF</t>
  </si>
  <si>
    <t>COMMUNITY GARAGE INC</t>
  </si>
  <si>
    <t>132//1076/B/</t>
  </si>
  <si>
    <t>134-1023</t>
  </si>
  <si>
    <t>52 AVENUE A</t>
  </si>
  <si>
    <t>CASEY MICHAEL S</t>
  </si>
  <si>
    <t>134//1023//</t>
  </si>
  <si>
    <t>61-1144</t>
  </si>
  <si>
    <t>28 HIGHLAND RD</t>
  </si>
  <si>
    <t>MONAST ROGER E</t>
  </si>
  <si>
    <t>61//1144//</t>
  </si>
  <si>
    <t>61-1141</t>
  </si>
  <si>
    <t>22 HIGHLAND RD</t>
  </si>
  <si>
    <t>GOMES JOY</t>
  </si>
  <si>
    <t>61//1141//</t>
  </si>
  <si>
    <t>61-1083</t>
  </si>
  <si>
    <t>380 MAIN ST</t>
  </si>
  <si>
    <t>NYMAN MARY M</t>
  </si>
  <si>
    <t>61//1083//</t>
  </si>
  <si>
    <t>134-1030</t>
  </si>
  <si>
    <t>72 AVENUE A</t>
  </si>
  <si>
    <t>BARNETT JUDITH M &amp; MENDES</t>
  </si>
  <si>
    <t>134//1030//</t>
  </si>
  <si>
    <t>43-W38</t>
  </si>
  <si>
    <t>21 LINWOOD AVE</t>
  </si>
  <si>
    <t>LES THEODORE I</t>
  </si>
  <si>
    <t>43//W38//</t>
  </si>
  <si>
    <t>61-1036</t>
  </si>
  <si>
    <t>367 MAIN ST</t>
  </si>
  <si>
    <t>NELSON JOHN R</t>
  </si>
  <si>
    <t>61//1036//</t>
  </si>
  <si>
    <t>134-1031</t>
  </si>
  <si>
    <t>74 AVENUE A</t>
  </si>
  <si>
    <t>BABBITT GERALD W</t>
  </si>
  <si>
    <t>134//1031//</t>
  </si>
  <si>
    <t>61-1208</t>
  </si>
  <si>
    <t>LOVE EDISON M ET ALS</t>
  </si>
  <si>
    <t>61//1208//</t>
  </si>
  <si>
    <t>61-1140</t>
  </si>
  <si>
    <t>18 HIGHLAND RD</t>
  </si>
  <si>
    <t>KEATING JOHN F JR</t>
  </si>
  <si>
    <t>61//1140//</t>
  </si>
  <si>
    <t>61-1080</t>
  </si>
  <si>
    <t>181 HIGH ST</t>
  </si>
  <si>
    <t>FRASER NORMA LIFE ESTATE</t>
  </si>
  <si>
    <t>61//1080//</t>
  </si>
  <si>
    <t>134-A</t>
  </si>
  <si>
    <t>68 AVENUE A</t>
  </si>
  <si>
    <t>RODERICK JULIO P JR</t>
  </si>
  <si>
    <t>134///A/</t>
  </si>
  <si>
    <t>61-1148</t>
  </si>
  <si>
    <t>38 HIGHLAND RD</t>
  </si>
  <si>
    <t>DENEEN PAULA M</t>
  </si>
  <si>
    <t>61//1148//</t>
  </si>
  <si>
    <t>134-1038</t>
  </si>
  <si>
    <t>78 AVENUE A</t>
  </si>
  <si>
    <t>JONES CHRISTOPHER</t>
  </si>
  <si>
    <t>134//1038//</t>
  </si>
  <si>
    <t>61-1138</t>
  </si>
  <si>
    <t>14 HIGHLAND RD</t>
  </si>
  <si>
    <t>BROSSEAU WILLIAM G</t>
  </si>
  <si>
    <t>61//1138//</t>
  </si>
  <si>
    <t>61-1142</t>
  </si>
  <si>
    <t>26 HIGHLAND RD</t>
  </si>
  <si>
    <t>REED ROBERT A JR</t>
  </si>
  <si>
    <t>61//1142//</t>
  </si>
  <si>
    <t>61-1139</t>
  </si>
  <si>
    <t>16 HIGHLAND RD</t>
  </si>
  <si>
    <t>AMARAL RAYMOND JR</t>
  </si>
  <si>
    <t>61//1139//</t>
  </si>
  <si>
    <t>All Public,Public Sewer</t>
  </si>
  <si>
    <t>134-F97</t>
  </si>
  <si>
    <t>82 AVENUE A</t>
  </si>
  <si>
    <t>VAUGHN  NANCY J</t>
  </si>
  <si>
    <t>134//F97//</t>
  </si>
  <si>
    <t>134-1035</t>
  </si>
  <si>
    <t>76 AVENUE A</t>
  </si>
  <si>
    <t>FIELDING &amp; SONS BUILDERS</t>
  </si>
  <si>
    <t>134//1035//</t>
  </si>
  <si>
    <t>134-1009</t>
  </si>
  <si>
    <t>24 AVENUE A OFF</t>
  </si>
  <si>
    <t>FANTASIA ALBERT</t>
  </si>
  <si>
    <t>134//1009//</t>
  </si>
  <si>
    <t>133-1016</t>
  </si>
  <si>
    <t>0 SANDWICH RD  OFF</t>
  </si>
  <si>
    <t>133//1016//</t>
  </si>
  <si>
    <t>132-1074</t>
  </si>
  <si>
    <t>YELLICK LORRAINE K</t>
  </si>
  <si>
    <t>132//1074//</t>
  </si>
  <si>
    <t>43-W39</t>
  </si>
  <si>
    <t>19 LINWOOD AVE</t>
  </si>
  <si>
    <t>43//W39//</t>
  </si>
  <si>
    <t>61-1198</t>
  </si>
  <si>
    <t>BUMPUS MARY C</t>
  </si>
  <si>
    <t>61//1198//</t>
  </si>
  <si>
    <t>83-18</t>
  </si>
  <si>
    <t>17 DINAH'S WAY</t>
  </si>
  <si>
    <t>FEENY TIMOTHY M</t>
  </si>
  <si>
    <t>83//18//</t>
  </si>
  <si>
    <t>61-1131</t>
  </si>
  <si>
    <t>0 MORSE AVE</t>
  </si>
  <si>
    <t>CASTRO GEORGE A</t>
  </si>
  <si>
    <t>61//1131//</t>
  </si>
  <si>
    <t>133-108</t>
  </si>
  <si>
    <t>126 SANDWICH RD</t>
  </si>
  <si>
    <t>133//108//</t>
  </si>
  <si>
    <t>61-1133</t>
  </si>
  <si>
    <t>12 HIGHLAND RD</t>
  </si>
  <si>
    <t>TOPOULOS ANDREW G</t>
  </si>
  <si>
    <t>61//1133//</t>
  </si>
  <si>
    <t>132-1076A</t>
  </si>
  <si>
    <t>SIMONETTI JENNIE T</t>
  </si>
  <si>
    <t>132//1076/A/</t>
  </si>
  <si>
    <t>61-1197</t>
  </si>
  <si>
    <t>73 GIBBS AVE</t>
  </si>
  <si>
    <t>HOLDEN TODD M</t>
  </si>
  <si>
    <t>61//1197//</t>
  </si>
  <si>
    <t>134-1011</t>
  </si>
  <si>
    <t>34 AVENUE A OFF</t>
  </si>
  <si>
    <t>SMETHURST BRUCE H TRUSTEE</t>
  </si>
  <si>
    <t>134//1011//</t>
  </si>
  <si>
    <t>61-1079</t>
  </si>
  <si>
    <t>386 MAIN ST</t>
  </si>
  <si>
    <t>61//1079//</t>
  </si>
  <si>
    <t>43-1080</t>
  </si>
  <si>
    <t>11 CAMPINHA WAY</t>
  </si>
  <si>
    <t>CAMPINHA GUY S SR</t>
  </si>
  <si>
    <t>43//1080//</t>
  </si>
  <si>
    <t>129-1153A1</t>
  </si>
  <si>
    <t>2859 CRAN HWY</t>
  </si>
  <si>
    <t>JUSTICE REALTY LLC</t>
  </si>
  <si>
    <t>129//1153/A1/</t>
  </si>
  <si>
    <t>134-1025</t>
  </si>
  <si>
    <t>6 FRANK'S WAY</t>
  </si>
  <si>
    <t>134//1025//</t>
  </si>
  <si>
    <t>61-1078</t>
  </si>
  <si>
    <t>187 HIGH ST</t>
  </si>
  <si>
    <t>MAKRYS JAMES G</t>
  </si>
  <si>
    <t>61//1078//</t>
  </si>
  <si>
    <t>133-115</t>
  </si>
  <si>
    <t>140 SANDWICH RD</t>
  </si>
  <si>
    <t>AKINS DENNIS</t>
  </si>
  <si>
    <t>RTL OIL ST</t>
  </si>
  <si>
    <t>133//115//</t>
  </si>
  <si>
    <t>43-1020</t>
  </si>
  <si>
    <t>9 CAMPINHA WAY</t>
  </si>
  <si>
    <t>43//1020//</t>
  </si>
  <si>
    <t>43-W40</t>
  </si>
  <si>
    <t>17 LINWOOD AVE</t>
  </si>
  <si>
    <t>BOLTON FRED J JR</t>
  </si>
  <si>
    <t>43//W40//</t>
  </si>
  <si>
    <t>133-116</t>
  </si>
  <si>
    <t>142 SANDWICH RD</t>
  </si>
  <si>
    <t>133//116//</t>
  </si>
  <si>
    <t>134-1032</t>
  </si>
  <si>
    <t>0 JOHNSON ST</t>
  </si>
  <si>
    <t>SEQUEIRA GORDON</t>
  </si>
  <si>
    <t>134//1032//</t>
  </si>
  <si>
    <t>129-1151</t>
  </si>
  <si>
    <t>2855 CRAN HWY</t>
  </si>
  <si>
    <t>WAREHAM LODGE OF ELKS #1548</t>
  </si>
  <si>
    <t>129//1151//</t>
  </si>
  <si>
    <t>61-1132</t>
  </si>
  <si>
    <t>10 HIGHLAND RD</t>
  </si>
  <si>
    <t>BAND SHIRLEY M</t>
  </si>
  <si>
    <t>61//1132//</t>
  </si>
  <si>
    <t>61-1130</t>
  </si>
  <si>
    <t>194 HIGH ST</t>
  </si>
  <si>
    <t>KOBRIN ALVIN LIFE ESTATE</t>
  </si>
  <si>
    <t>61//1130//</t>
  </si>
  <si>
    <t>134-1010</t>
  </si>
  <si>
    <t>28 AVENUE A</t>
  </si>
  <si>
    <t>ANDREWS ANTHONY G</t>
  </si>
  <si>
    <t>134//1010//</t>
  </si>
  <si>
    <t>43-1024</t>
  </si>
  <si>
    <t>8 ROGERS AVE</t>
  </si>
  <si>
    <t>PEOPLE'S CHURCH OF THE</t>
  </si>
  <si>
    <t>43//1024//</t>
  </si>
  <si>
    <t>83-1016C</t>
  </si>
  <si>
    <t>20 DINAH'S WAY</t>
  </si>
  <si>
    <t>COLETTI ANTHONY E &amp; BARBARA G</t>
  </si>
  <si>
    <t>83//1016/C/</t>
  </si>
  <si>
    <t>134-1027</t>
  </si>
  <si>
    <t>5 FRANKS WAY</t>
  </si>
  <si>
    <t>134//1027//</t>
  </si>
  <si>
    <t>132-1076</t>
  </si>
  <si>
    <t>132//1076//</t>
  </si>
  <si>
    <t>61-1034</t>
  </si>
  <si>
    <t>379 MAIN ST</t>
  </si>
  <si>
    <t>FRANCONIA COAL CO INC</t>
  </si>
  <si>
    <t>SVC GAR/GAR M-96</t>
  </si>
  <si>
    <t>61//1034//</t>
  </si>
  <si>
    <t>61-1126</t>
  </si>
  <si>
    <t>39 HIGHLAND RD</t>
  </si>
  <si>
    <t>THOMAS MEDIHA H</t>
  </si>
  <si>
    <t>61//1126//</t>
  </si>
  <si>
    <t>133-114</t>
  </si>
  <si>
    <t>138 SANDWICH RD</t>
  </si>
  <si>
    <t>133//114//</t>
  </si>
  <si>
    <t>43-W41</t>
  </si>
  <si>
    <t>15 LINWOOD AVE</t>
  </si>
  <si>
    <t>WHITE JANICE R</t>
  </si>
  <si>
    <t>43//W41//</t>
  </si>
  <si>
    <t>43-W30</t>
  </si>
  <si>
    <t>12 LINWOOD AVE</t>
  </si>
  <si>
    <t>LEPORE ALAN S</t>
  </si>
  <si>
    <t>43//W30//</t>
  </si>
  <si>
    <t>61-1125</t>
  </si>
  <si>
    <t>35 HIGHLAND RD</t>
  </si>
  <si>
    <t>BURKETT MICHAELYN S</t>
  </si>
  <si>
    <t>61//1125//</t>
  </si>
  <si>
    <t>134-F99</t>
  </si>
  <si>
    <t>23 APPLE ST</t>
  </si>
  <si>
    <t>134//F99//</t>
  </si>
  <si>
    <t>134-1036</t>
  </si>
  <si>
    <t>3 JOHNSON ST</t>
  </si>
  <si>
    <t>GOMES-BEACH BARBARA</t>
  </si>
  <si>
    <t>134//1036//</t>
  </si>
  <si>
    <t>61-1124</t>
  </si>
  <si>
    <t>31 HIGHLAND RD</t>
  </si>
  <si>
    <t>61//1124//</t>
  </si>
  <si>
    <t>83-14</t>
  </si>
  <si>
    <t>15 DINAH'S WAY</t>
  </si>
  <si>
    <t>RICHARD ROBERT P JR</t>
  </si>
  <si>
    <t>83//14//</t>
  </si>
  <si>
    <t>61-1074</t>
  </si>
  <si>
    <t>191 HIGH ST</t>
  </si>
  <si>
    <t>SPENARD KENNETH P</t>
  </si>
  <si>
    <t>61//1074//</t>
  </si>
  <si>
    <t>61-1120</t>
  </si>
  <si>
    <t>29 HIGHLAND RD</t>
  </si>
  <si>
    <t>MILLET-SQUILLANTE DIANE E</t>
  </si>
  <si>
    <t>61//1120//</t>
  </si>
  <si>
    <t>134-1039</t>
  </si>
  <si>
    <t>80 CHERRY ST OFF</t>
  </si>
  <si>
    <t>FIELDING GUY S</t>
  </si>
  <si>
    <t>134//1039//</t>
  </si>
  <si>
    <t>133-110</t>
  </si>
  <si>
    <t>130 SANDWICH RD</t>
  </si>
  <si>
    <t>SYLVESTER EUNICE M</t>
  </si>
  <si>
    <t>133//110//</t>
  </si>
  <si>
    <t>61-1119</t>
  </si>
  <si>
    <t>23 HIGHLAND RD</t>
  </si>
  <si>
    <t>KAURANEN MICHAEL J</t>
  </si>
  <si>
    <t>61//1119//</t>
  </si>
  <si>
    <t>133-113</t>
  </si>
  <si>
    <t>136 SANDWICH RD</t>
  </si>
  <si>
    <t>133//113//</t>
  </si>
  <si>
    <t>43-1019</t>
  </si>
  <si>
    <t>3 ROGERS AVE</t>
  </si>
  <si>
    <t>CARDOZA JOHN J JR</t>
  </si>
  <si>
    <t>43//1019//</t>
  </si>
  <si>
    <t>61-1192</t>
  </si>
  <si>
    <t>0 GIBBS AVE  OFF</t>
  </si>
  <si>
    <t>PIERCE NELSON C</t>
  </si>
  <si>
    <t>61//1192//</t>
  </si>
  <si>
    <t>61-1077</t>
  </si>
  <si>
    <t>394 MAIN ST</t>
  </si>
  <si>
    <t>61//1077//</t>
  </si>
  <si>
    <t>43-1078</t>
  </si>
  <si>
    <t>7 CAMPINHA WAY</t>
  </si>
  <si>
    <t>43//1078//</t>
  </si>
  <si>
    <t>61-1196</t>
  </si>
  <si>
    <t>71 GIBBS AVE</t>
  </si>
  <si>
    <t>VANDER STAAY CHARLES L</t>
  </si>
  <si>
    <t>61//1196//</t>
  </si>
  <si>
    <t>61-1115</t>
  </si>
  <si>
    <t>19 HIGHLAND RD</t>
  </si>
  <si>
    <t>CHIARALUCE PHILIP J</t>
  </si>
  <si>
    <t>61//1115//</t>
  </si>
  <si>
    <t>61-1206A</t>
  </si>
  <si>
    <t>0 BODFISH AVE OFF</t>
  </si>
  <si>
    <t>ANNAWON COUNCIL INC</t>
  </si>
  <si>
    <t>61//1206/A/</t>
  </si>
  <si>
    <t>43-1008</t>
  </si>
  <si>
    <t>237 SANDWICH RD</t>
  </si>
  <si>
    <t>MCJ MANAGEMENT LLC</t>
  </si>
  <si>
    <t>43//1008//</t>
  </si>
  <si>
    <t>61-1128</t>
  </si>
  <si>
    <t>200 HIGH ST</t>
  </si>
  <si>
    <t>SYLVIA MANUEL J JR</t>
  </si>
  <si>
    <t>61//1128//</t>
  </si>
  <si>
    <t>134-1097A</t>
  </si>
  <si>
    <t>2 APPLE ST</t>
  </si>
  <si>
    <t>134//1097/A/</t>
  </si>
  <si>
    <t>129-1150</t>
  </si>
  <si>
    <t>2849 CRAN HWY</t>
  </si>
  <si>
    <t>WAREHAM B P O ELKS #1548</t>
  </si>
  <si>
    <t>129//1150//</t>
  </si>
  <si>
    <t>61-1113</t>
  </si>
  <si>
    <t>15 HIGHLAND RD</t>
  </si>
  <si>
    <t>KUPPENS CHRISTOPHER</t>
  </si>
  <si>
    <t>61//1113//</t>
  </si>
  <si>
    <t>134-1029</t>
  </si>
  <si>
    <t>4 JOHNSON ST</t>
  </si>
  <si>
    <t>KING DARIN A</t>
  </si>
  <si>
    <t>134//1029//</t>
  </si>
  <si>
    <t>43-1011</t>
  </si>
  <si>
    <t>5 CAMPINHA WAY</t>
  </si>
  <si>
    <t>CAMPINHA JESSE</t>
  </si>
  <si>
    <t>43//1011//</t>
  </si>
  <si>
    <t>133-118</t>
  </si>
  <si>
    <t>146 SANDWICH RD</t>
  </si>
  <si>
    <t>SANTIAGO EILEEN P</t>
  </si>
  <si>
    <t>133//118//</t>
  </si>
  <si>
    <t>43-1023</t>
  </si>
  <si>
    <t>6 ROGERS AVE</t>
  </si>
  <si>
    <t>43//1023//</t>
  </si>
  <si>
    <t>43-W42</t>
  </si>
  <si>
    <t>13 LINWOOD AVE</t>
  </si>
  <si>
    <t>SPILLANE CLEMENT JR</t>
  </si>
  <si>
    <t>43//W42//</t>
  </si>
  <si>
    <t>132-1073</t>
  </si>
  <si>
    <t>YELLICK LORRAINEK</t>
  </si>
  <si>
    <t>132//1073//</t>
  </si>
  <si>
    <t>133-111</t>
  </si>
  <si>
    <t>134 SANDWICH RD</t>
  </si>
  <si>
    <t>133//111//</t>
  </si>
  <si>
    <t>43-W29</t>
  </si>
  <si>
    <t>10 LINWOOD AVE</t>
  </si>
  <si>
    <t>SHIVVERS EDWIN M JR</t>
  </si>
  <si>
    <t>43//W29//</t>
  </si>
  <si>
    <t>61-1108</t>
  </si>
  <si>
    <t>11 HIGHLAND RD</t>
  </si>
  <si>
    <t>BUGG KEVIN</t>
  </si>
  <si>
    <t>61//1108//</t>
  </si>
  <si>
    <t>61-1076</t>
  </si>
  <si>
    <t>398 MAIN ST</t>
  </si>
  <si>
    <t>EACOBACCI JAMES D</t>
  </si>
  <si>
    <t>61//1076//</t>
  </si>
  <si>
    <t>134-1026</t>
  </si>
  <si>
    <t>0 AVENUE A  OFF</t>
  </si>
  <si>
    <t>134//1026//</t>
  </si>
  <si>
    <t>83-13P</t>
  </si>
  <si>
    <t>13 DINAH'S WAY</t>
  </si>
  <si>
    <t>DUNFEE RICHARD L</t>
  </si>
  <si>
    <t>83//13/P/</t>
  </si>
  <si>
    <t>61-1127</t>
  </si>
  <si>
    <t>202 HIGH ST</t>
  </si>
  <si>
    <t>CASCONE KAREN I</t>
  </si>
  <si>
    <t>61//1127//</t>
  </si>
  <si>
    <t>61-1072</t>
  </si>
  <si>
    <t>195 HIGH ST</t>
  </si>
  <si>
    <t>CARNEY RICHARD F</t>
  </si>
  <si>
    <t>61//1072//</t>
  </si>
  <si>
    <t>134-1033</t>
  </si>
  <si>
    <t>6 JOHNSON ST</t>
  </si>
  <si>
    <t>RODERICK CHRISTINE E LIFE ESTATE</t>
  </si>
  <si>
    <t>134//1033//</t>
  </si>
  <si>
    <t>44-1006A</t>
  </si>
  <si>
    <t>179 SANDWICH RD</t>
  </si>
  <si>
    <t>BRYANT NONA L TR SANDWICH</t>
  </si>
  <si>
    <t>44//1006/A/</t>
  </si>
  <si>
    <t>61-1123</t>
  </si>
  <si>
    <t>64 GIBBS AVE</t>
  </si>
  <si>
    <t>SHAW GEORGE J</t>
  </si>
  <si>
    <t>61//1123//</t>
  </si>
  <si>
    <t>61-1070</t>
  </si>
  <si>
    <t>197 HIGH ST</t>
  </si>
  <si>
    <t>CAHOON DOROTHY V LIFE ESTATE</t>
  </si>
  <si>
    <t>61//1070//</t>
  </si>
  <si>
    <t>132A-20</t>
  </si>
  <si>
    <t>ALDEN JOHN</t>
  </si>
  <si>
    <t>132/A/20//</t>
  </si>
  <si>
    <t>43-W43</t>
  </si>
  <si>
    <t>11 LINWOOD AVE</t>
  </si>
  <si>
    <t>LINN STEVEN D</t>
  </si>
  <si>
    <t>43//W43//</t>
  </si>
  <si>
    <t>61-1193</t>
  </si>
  <si>
    <t>65 GIBBS AVE</t>
  </si>
  <si>
    <t>HELEEN PAUL W</t>
  </si>
  <si>
    <t>61//1193//</t>
  </si>
  <si>
    <t>134-B1</t>
  </si>
  <si>
    <t>0 AVENUE A OFF</t>
  </si>
  <si>
    <t>LOUIS EARNEST A</t>
  </si>
  <si>
    <t>134//B1//</t>
  </si>
  <si>
    <t>43-1022</t>
  </si>
  <si>
    <t>4 ROGERS AVE</t>
  </si>
  <si>
    <t>43//1022//</t>
  </si>
  <si>
    <t>129-1149</t>
  </si>
  <si>
    <t>2845 CRAN HWY</t>
  </si>
  <si>
    <t>129//1149//</t>
  </si>
  <si>
    <t>61-1106</t>
  </si>
  <si>
    <t>7 HIGHLAND RD</t>
  </si>
  <si>
    <t>PAPPI ANN M TRUSTEE OF THE</t>
  </si>
  <si>
    <t>61//1106//</t>
  </si>
  <si>
    <t>43-1014A</t>
  </si>
  <si>
    <t>0 ROGERS AVE</t>
  </si>
  <si>
    <t>MORSE JOHN W</t>
  </si>
  <si>
    <t>43//1014/A/</t>
  </si>
  <si>
    <t>43-1018</t>
  </si>
  <si>
    <t>1 ROGERS AVE</t>
  </si>
  <si>
    <t>PINA MARILYN M</t>
  </si>
  <si>
    <t>43//1018//</t>
  </si>
  <si>
    <t>61-1118</t>
  </si>
  <si>
    <t>26 HIGHLAND TER</t>
  </si>
  <si>
    <t>BRIGGS ELIZABETH J</t>
  </si>
  <si>
    <t>61//1118//</t>
  </si>
  <si>
    <t>43-W28</t>
  </si>
  <si>
    <t>8 LINWOOD AVE</t>
  </si>
  <si>
    <t>43//W28//</t>
  </si>
  <si>
    <t>61-1114</t>
  </si>
  <si>
    <t>17 HIGHLAND TER</t>
  </si>
  <si>
    <t>COYLE RICHARD</t>
  </si>
  <si>
    <t>61//1114//</t>
  </si>
  <si>
    <t>61-1068</t>
  </si>
  <si>
    <t>199 HIGH ST</t>
  </si>
  <si>
    <t>61//1068//</t>
  </si>
  <si>
    <t>61-1073</t>
  </si>
  <si>
    <t>400 MAIN ST</t>
  </si>
  <si>
    <t>REED BRENDA</t>
  </si>
  <si>
    <t>61//1073//</t>
  </si>
  <si>
    <t>61-1111</t>
  </si>
  <si>
    <t>7 HIGHLAND TER</t>
  </si>
  <si>
    <t>GRENDA PATRICIA J</t>
  </si>
  <si>
    <t>61//1111//</t>
  </si>
  <si>
    <t>61-1105</t>
  </si>
  <si>
    <t>0 HIGHLAND RD</t>
  </si>
  <si>
    <t>NOLAN ENIS B</t>
  </si>
  <si>
    <t>61//1105//</t>
  </si>
  <si>
    <t>61-1066</t>
  </si>
  <si>
    <t>201 HIGH ST</t>
  </si>
  <si>
    <t>PESTA ERIK C</t>
  </si>
  <si>
    <t>61//1066//</t>
  </si>
  <si>
    <t>43-W26</t>
  </si>
  <si>
    <t>9 LINWOOD AVE</t>
  </si>
  <si>
    <t>SMILEY MARIA J</t>
  </si>
  <si>
    <t>43//W26//</t>
  </si>
  <si>
    <t>129-1075</t>
  </si>
  <si>
    <t>2856 CRAN HWY</t>
  </si>
  <si>
    <t>LINN ASSOCIATES INC</t>
  </si>
  <si>
    <t>129//1075//</t>
  </si>
  <si>
    <t>43-1021</t>
  </si>
  <si>
    <t>2 ROGERS AVE</t>
  </si>
  <si>
    <t>43//1021//</t>
  </si>
  <si>
    <t>61-1104</t>
  </si>
  <si>
    <t>208 HIGH ST</t>
  </si>
  <si>
    <t>61//1104//</t>
  </si>
  <si>
    <t>134-A1</t>
  </si>
  <si>
    <t>134//A1//</t>
  </si>
  <si>
    <t>134-1037</t>
  </si>
  <si>
    <t>5 JOHNSON ST</t>
  </si>
  <si>
    <t>134//1037//</t>
  </si>
  <si>
    <t>61-1071</t>
  </si>
  <si>
    <t>402 MAIN ST</t>
  </si>
  <si>
    <t>PERRY RAYMOND M</t>
  </si>
  <si>
    <t>61//1071//</t>
  </si>
  <si>
    <t>43-W27</t>
  </si>
  <si>
    <t>6 LINWOOD AVE</t>
  </si>
  <si>
    <t>KELLEY BARBARA E</t>
  </si>
  <si>
    <t>43//W27//</t>
  </si>
  <si>
    <t>132A-1078A</t>
  </si>
  <si>
    <t>80 MAYFLOWER RIDGE DR</t>
  </si>
  <si>
    <t>LEVY DANA L</t>
  </si>
  <si>
    <t>132/A/1078/A/</t>
  </si>
  <si>
    <t>132A-22</t>
  </si>
  <si>
    <t>66 MAYFLOWER RIDGE DR</t>
  </si>
  <si>
    <t>HAMILTON SUSAN J</t>
  </si>
  <si>
    <t>132/A/22//</t>
  </si>
  <si>
    <t>61-1069</t>
  </si>
  <si>
    <t>406 MAIN ST</t>
  </si>
  <si>
    <t>SULLIVAN JOEL</t>
  </si>
  <si>
    <t>61//1069//</t>
  </si>
  <si>
    <t>133-131</t>
  </si>
  <si>
    <t>154 SANDWICH RD</t>
  </si>
  <si>
    <t>SOUSA PHILLIP</t>
  </si>
  <si>
    <t>133//131//</t>
  </si>
  <si>
    <t>61-1121</t>
  </si>
  <si>
    <t>60 GIBBS AVE</t>
  </si>
  <si>
    <t>WHALLEY JOHN J</t>
  </si>
  <si>
    <t>61//1121//</t>
  </si>
  <si>
    <t>43-W25</t>
  </si>
  <si>
    <t>STILLINGS CARL F</t>
  </si>
  <si>
    <t>43//W25//</t>
  </si>
  <si>
    <t>43-1010</t>
  </si>
  <si>
    <t>241 SANDWICH RD</t>
  </si>
  <si>
    <t>DASILVA LIVIA</t>
  </si>
  <si>
    <t>DASILVA JOANNA C</t>
  </si>
  <si>
    <t>43//1010//</t>
  </si>
  <si>
    <t>61-1195</t>
  </si>
  <si>
    <t>67 GIBBS AVE</t>
  </si>
  <si>
    <t>VANDERSTAAY JOAN E</t>
  </si>
  <si>
    <t>61//1195//</t>
  </si>
  <si>
    <t>129-1148A</t>
  </si>
  <si>
    <t>2841 CRAN HWY</t>
  </si>
  <si>
    <t>LYNCH RAMONA M TR OF THE</t>
  </si>
  <si>
    <t>129//1148/A/</t>
  </si>
  <si>
    <t>43-1015</t>
  </si>
  <si>
    <t>245 SANDWICH RD</t>
  </si>
  <si>
    <t>BLANCHETTE RICHARD D</t>
  </si>
  <si>
    <t>43//1015//</t>
  </si>
  <si>
    <t>129-1148B</t>
  </si>
  <si>
    <t>2843 CRAN HWY</t>
  </si>
  <si>
    <t>LYNCH RAMONA M TR OF JAMES LYNCH</t>
  </si>
  <si>
    <t>129//1148/B/</t>
  </si>
  <si>
    <t>83-1016A</t>
  </si>
  <si>
    <t>18 DINAH'S WAY</t>
  </si>
  <si>
    <t>LEMIEUX WENDY A</t>
  </si>
  <si>
    <t>83//1016/A/</t>
  </si>
  <si>
    <t>43-1013</t>
  </si>
  <si>
    <t>0 TOWN WAY</t>
  </si>
  <si>
    <t>43//1013//</t>
  </si>
  <si>
    <t>61-1191</t>
  </si>
  <si>
    <t>61//1191//</t>
  </si>
  <si>
    <t>133-124</t>
  </si>
  <si>
    <t>158 SANDWICH RD</t>
  </si>
  <si>
    <t>SYLVESTER ROBERT J</t>
  </si>
  <si>
    <t>133//124//</t>
  </si>
  <si>
    <t>43-1009</t>
  </si>
  <si>
    <t>239 SANDWICH RD</t>
  </si>
  <si>
    <t>MATOS SALVADOR</t>
  </si>
  <si>
    <t>43//1009//</t>
  </si>
  <si>
    <t>61-1033</t>
  </si>
  <si>
    <t>411 MAIN ST</t>
  </si>
  <si>
    <t>IACIOFANO JOSEPH P</t>
  </si>
  <si>
    <t>61//1033//</t>
  </si>
  <si>
    <t>61-1117</t>
  </si>
  <si>
    <t>24 HIGHLAND TER</t>
  </si>
  <si>
    <t>BARRETT GEORGE T</t>
  </si>
  <si>
    <t>61//1117//</t>
  </si>
  <si>
    <t>61-1065</t>
  </si>
  <si>
    <t>205 HIGH ST</t>
  </si>
  <si>
    <t>PRECOURT CHARLES ERNEST</t>
  </si>
  <si>
    <t>61//1065//</t>
  </si>
  <si>
    <t>43-1006B</t>
  </si>
  <si>
    <t>231 SANDWICH RD</t>
  </si>
  <si>
    <t>MATTHEWS NATHAN</t>
  </si>
  <si>
    <t>43//1006/B/</t>
  </si>
  <si>
    <t>43-1014</t>
  </si>
  <si>
    <t>GOMES ANTONE J JR</t>
  </si>
  <si>
    <t>43//1014//</t>
  </si>
  <si>
    <t>134-1034</t>
  </si>
  <si>
    <t>10 JOHNSON ST</t>
  </si>
  <si>
    <t>134//1034//</t>
  </si>
  <si>
    <t>61-1116</t>
  </si>
  <si>
    <t>20 HIGHLAND TER</t>
  </si>
  <si>
    <t>PETERSON JAMES H</t>
  </si>
  <si>
    <t>61//1116//</t>
  </si>
  <si>
    <t>133-125</t>
  </si>
  <si>
    <t>160 SANDWICH RD</t>
  </si>
  <si>
    <t>133//125//</t>
  </si>
  <si>
    <t>43-1007</t>
  </si>
  <si>
    <t>43//1007//</t>
  </si>
  <si>
    <t>43-W18</t>
  </si>
  <si>
    <t>7 LINWOOD AVE</t>
  </si>
  <si>
    <t>WILLIAMS EDDISON</t>
  </si>
  <si>
    <t>43//W18//</t>
  </si>
  <si>
    <t>129-1076</t>
  </si>
  <si>
    <t>2854 CRAN HWY</t>
  </si>
  <si>
    <t>CHURCHILL JOHN L JR</t>
  </si>
  <si>
    <t>129//1076//</t>
  </si>
  <si>
    <t>61-1103</t>
  </si>
  <si>
    <t>212 HIGH ST</t>
  </si>
  <si>
    <t>JUDD FRANCIS H III</t>
  </si>
  <si>
    <t>61//1103//</t>
  </si>
  <si>
    <t>61-1110</t>
  </si>
  <si>
    <t>14 HIGHLAND TER</t>
  </si>
  <si>
    <t>MORRIS MARIANNE</t>
  </si>
  <si>
    <t>61//1110//</t>
  </si>
  <si>
    <t>129-1147</t>
  </si>
  <si>
    <t>251 SANDWICH RD</t>
  </si>
  <si>
    <t>PIKE LUCAS W</t>
  </si>
  <si>
    <t>129//1147//</t>
  </si>
  <si>
    <t>61-1067</t>
  </si>
  <si>
    <t>408 MAIN ST</t>
  </si>
  <si>
    <t>KELLY BERNADETTE M</t>
  </si>
  <si>
    <t>61//1067//</t>
  </si>
  <si>
    <t>43-1005</t>
  </si>
  <si>
    <t>229 SANDWICH RD</t>
  </si>
  <si>
    <t>GOMES MARGARET N</t>
  </si>
  <si>
    <t>43//1005//</t>
  </si>
  <si>
    <t>61-1190B</t>
  </si>
  <si>
    <t>59 GIBBS AVE</t>
  </si>
  <si>
    <t>PIERCE MARK WILLIAM</t>
  </si>
  <si>
    <t>61//1190/B/</t>
  </si>
  <si>
    <t>61-1109</t>
  </si>
  <si>
    <t>12 HIGHLAND TER</t>
  </si>
  <si>
    <t>HOLWAY JOAN M</t>
  </si>
  <si>
    <t>61//1109//</t>
  </si>
  <si>
    <t>83-12P</t>
  </si>
  <si>
    <t>12 DINAH'S WAY</t>
  </si>
  <si>
    <t>HAMBLETT GLENN J</t>
  </si>
  <si>
    <t>83//12/P/</t>
  </si>
  <si>
    <t>61-1064</t>
  </si>
  <si>
    <t>412 MAIN ST</t>
  </si>
  <si>
    <t>61//1064//</t>
  </si>
  <si>
    <t>43-W10</t>
  </si>
  <si>
    <t>22 LADD AVE</t>
  </si>
  <si>
    <t>43//W10//</t>
  </si>
  <si>
    <t>129-1148C</t>
  </si>
  <si>
    <t>COMMONWEALTH OF MASS</t>
  </si>
  <si>
    <t>129//1148/C/</t>
  </si>
  <si>
    <t>43-1012</t>
  </si>
  <si>
    <t>243 SANDWICH RD</t>
  </si>
  <si>
    <t>43//1012//</t>
  </si>
  <si>
    <t>132A-23</t>
  </si>
  <si>
    <t>64 MAYFLOWER RIDGE DR</t>
  </si>
  <si>
    <t>DANGORA KENDRA</t>
  </si>
  <si>
    <t>132/A/23//</t>
  </si>
  <si>
    <t>43-SR4</t>
  </si>
  <si>
    <t>249 SANDWICH RD</t>
  </si>
  <si>
    <t>BLANCHETTE RICHARD</t>
  </si>
  <si>
    <t>43//SR4//</t>
  </si>
  <si>
    <t>43-W17</t>
  </si>
  <si>
    <t>15 LADD AVE</t>
  </si>
  <si>
    <t>WORDEN DAVID J</t>
  </si>
  <si>
    <t>43//W17//</t>
  </si>
  <si>
    <t>133-126</t>
  </si>
  <si>
    <t>162 SANDWICH RD</t>
  </si>
  <si>
    <t>133//126//</t>
  </si>
  <si>
    <t>83-15</t>
  </si>
  <si>
    <t>14 DINAH'S WAY</t>
  </si>
  <si>
    <t>CAUBLE STEVEN A</t>
  </si>
  <si>
    <t>83//15//</t>
  </si>
  <si>
    <t>133A-C1</t>
  </si>
  <si>
    <t>2 SANDPIPER TER</t>
  </si>
  <si>
    <t>133/A/C1//</t>
  </si>
  <si>
    <t>129-1146</t>
  </si>
  <si>
    <t>RAND LINDA A</t>
  </si>
  <si>
    <t>129//1146//</t>
  </si>
  <si>
    <t>43-R4</t>
  </si>
  <si>
    <t>225 SANDWICH RD</t>
  </si>
  <si>
    <t>PIRES ANTHONY D</t>
  </si>
  <si>
    <t>43//R4//</t>
  </si>
  <si>
    <t>83-16</t>
  </si>
  <si>
    <t>16 DINAH'S WAY</t>
  </si>
  <si>
    <t>ELLIS PAUL L</t>
  </si>
  <si>
    <t>83//16//</t>
  </si>
  <si>
    <t>61-1190A</t>
  </si>
  <si>
    <t>FONDULIS GEORGE T</t>
  </si>
  <si>
    <t>61//1190/A/</t>
  </si>
  <si>
    <t>133-132</t>
  </si>
  <si>
    <t>SANTIAGO EILEEN P &amp; BRUCE A</t>
  </si>
  <si>
    <t>133//132//</t>
  </si>
  <si>
    <t>134-1094</t>
  </si>
  <si>
    <t>134//1094//</t>
  </si>
  <si>
    <t>132-1072</t>
  </si>
  <si>
    <t>55 MAYFLOWER RIDGE DR</t>
  </si>
  <si>
    <t>132//1072//</t>
  </si>
  <si>
    <t>61-1062</t>
  </si>
  <si>
    <t>211 HIGH ST</t>
  </si>
  <si>
    <t>CINCOTTA MARIA C</t>
  </si>
  <si>
    <t>61//1062//</t>
  </si>
  <si>
    <t>133-127</t>
  </si>
  <si>
    <t>164 SANDWICH RD</t>
  </si>
  <si>
    <t>133//127//</t>
  </si>
  <si>
    <t>83-W10</t>
  </si>
  <si>
    <t>10 DINAH'S WAY</t>
  </si>
  <si>
    <t>IAMPIETRO MILDRED C</t>
  </si>
  <si>
    <t>83//W10//</t>
  </si>
  <si>
    <t>43-W15</t>
  </si>
  <si>
    <t>13 LADD AVE</t>
  </si>
  <si>
    <t>43//W15//</t>
  </si>
  <si>
    <t>61-1101</t>
  </si>
  <si>
    <t>54 GIBBS AVE</t>
  </si>
  <si>
    <t>MURPHY JAMES B TRUSTEE OF THE</t>
  </si>
  <si>
    <t>61//1101//</t>
  </si>
  <si>
    <t>133A-152</t>
  </si>
  <si>
    <t>6 SANDPIPER TER</t>
  </si>
  <si>
    <t>VERTULI MICHAEL</t>
  </si>
  <si>
    <t>133/A/152//</t>
  </si>
  <si>
    <t>133A-153</t>
  </si>
  <si>
    <t>4 SANDPIPER TER</t>
  </si>
  <si>
    <t>FISHER CLEMENT J</t>
  </si>
  <si>
    <t>133/A/153//</t>
  </si>
  <si>
    <t>43-W8</t>
  </si>
  <si>
    <t>4 LINWOOD AVE</t>
  </si>
  <si>
    <t>MORRISON SALLY A</t>
  </si>
  <si>
    <t>43//W8//</t>
  </si>
  <si>
    <t>43-R5</t>
  </si>
  <si>
    <t>223 SANDWICH RD</t>
  </si>
  <si>
    <t>NASCIMENTO RENE JR</t>
  </si>
  <si>
    <t>43//R5//</t>
  </si>
  <si>
    <t>133-128</t>
  </si>
  <si>
    <t>166 SANDWICH RD</t>
  </si>
  <si>
    <t>FISHER DAVID LIFE ESTATE</t>
  </si>
  <si>
    <t>133//128//</t>
  </si>
  <si>
    <t>133-133</t>
  </si>
  <si>
    <t>133//133//</t>
  </si>
  <si>
    <t>43-W13</t>
  </si>
  <si>
    <t>7 LADD AVE</t>
  </si>
  <si>
    <t>AMIRAULT PAUL B &amp; CAROL J TRS</t>
  </si>
  <si>
    <t>43//W13//</t>
  </si>
  <si>
    <t>132A-18</t>
  </si>
  <si>
    <t>94 MAYFLOWER RIDGE DR</t>
  </si>
  <si>
    <t>LEFORT DAVID H</t>
  </si>
  <si>
    <t>132/A/18//</t>
  </si>
  <si>
    <t>61-1063</t>
  </si>
  <si>
    <t>414 MAIN ST</t>
  </si>
  <si>
    <t>BUZZ BAY HOLDINGS LLC</t>
  </si>
  <si>
    <t>61//1063//</t>
  </si>
  <si>
    <t>61-1100</t>
  </si>
  <si>
    <t>220 HIGH ST  OFF</t>
  </si>
  <si>
    <t>ZINE DEBRA F</t>
  </si>
  <si>
    <t>61//1100//</t>
  </si>
  <si>
    <t>43-R6</t>
  </si>
  <si>
    <t>221 SANDWICH RD</t>
  </si>
  <si>
    <t>43//R6//</t>
  </si>
  <si>
    <t>133-129</t>
  </si>
  <si>
    <t>168 SANDWICH RD</t>
  </si>
  <si>
    <t>MACHADO JOHN</t>
  </si>
  <si>
    <t>133//129//</t>
  </si>
  <si>
    <t>61-1061</t>
  </si>
  <si>
    <t>416 MAIN ST</t>
  </si>
  <si>
    <t>FARIA RAYMOND I</t>
  </si>
  <si>
    <t>61//1061//</t>
  </si>
  <si>
    <t>132A-5</t>
  </si>
  <si>
    <t>53 MAYFLOWER RIDGE DR</t>
  </si>
  <si>
    <t>SAMPLE LINDA J</t>
  </si>
  <si>
    <t>132/A/5//</t>
  </si>
  <si>
    <t>61-1099</t>
  </si>
  <si>
    <t>220 HIGH ST</t>
  </si>
  <si>
    <t>WHITE LAURIE J</t>
  </si>
  <si>
    <t>61//1099//</t>
  </si>
  <si>
    <t>133A-151</t>
  </si>
  <si>
    <t>8 SANDPIPER TER</t>
  </si>
  <si>
    <t>PILOTTE ZACHARY</t>
  </si>
  <si>
    <t>133/A/151//</t>
  </si>
  <si>
    <t>132-1079</t>
  </si>
  <si>
    <t>97 MAYFLOWER RIDGE DR</t>
  </si>
  <si>
    <t>132//1079//</t>
  </si>
  <si>
    <t>133-135</t>
  </si>
  <si>
    <t>PETRUSEWICZ JOSEPH P</t>
  </si>
  <si>
    <t>133//135//</t>
  </si>
  <si>
    <t>129-1077</t>
  </si>
  <si>
    <t>2850 CRAN HWY</t>
  </si>
  <si>
    <t>129//1077//</t>
  </si>
  <si>
    <t>43-R7</t>
  </si>
  <si>
    <t>219 SANDWICH RD</t>
  </si>
  <si>
    <t>AMES WILLIAM D</t>
  </si>
  <si>
    <t>43//R7//</t>
  </si>
  <si>
    <t>133-130</t>
  </si>
  <si>
    <t>170 SANDWICH RD</t>
  </si>
  <si>
    <t>CASSELS CATHI M</t>
  </si>
  <si>
    <t>133//130//</t>
  </si>
  <si>
    <t>61-1102</t>
  </si>
  <si>
    <t>50 GIBBS AVE  OFF</t>
  </si>
  <si>
    <t>61//1102//</t>
  </si>
  <si>
    <t>61-1059</t>
  </si>
  <si>
    <t>215 HIGH ST</t>
  </si>
  <si>
    <t>RICHARDSON MARY ELLEN</t>
  </si>
  <si>
    <t>61//1059//</t>
  </si>
  <si>
    <t>43-W6</t>
  </si>
  <si>
    <t>5 LINWOOD AVE</t>
  </si>
  <si>
    <t>AUSTIN RICHARD D</t>
  </si>
  <si>
    <t>43//W6//</t>
  </si>
  <si>
    <t>UNK1478</t>
  </si>
  <si>
    <t>425 MAIN ST</t>
  </si>
  <si>
    <t>DACEY MATTHEW J TRUSTE</t>
  </si>
  <si>
    <t>AC LND IM</t>
  </si>
  <si>
    <t>Not in new DB, now split into 4 condos</t>
  </si>
  <si>
    <t>61-1206B</t>
  </si>
  <si>
    <t>10 BODFISH AVE</t>
  </si>
  <si>
    <t>PIERCE ROBERT S</t>
  </si>
  <si>
    <t>61//1206/B/</t>
  </si>
  <si>
    <t>132A-17B</t>
  </si>
  <si>
    <t>60 MAYFLOWER RIDGE DR</t>
  </si>
  <si>
    <t>132/A/17/B/</t>
  </si>
  <si>
    <t>43-R8</t>
  </si>
  <si>
    <t>217 SANDWICH RD</t>
  </si>
  <si>
    <t>GALLAGHER LOUISE V</t>
  </si>
  <si>
    <t>43//R8//</t>
  </si>
  <si>
    <t>61-1185</t>
  </si>
  <si>
    <t>53 GIBBS AVE</t>
  </si>
  <si>
    <t>HATHAWAY RONSEL D</t>
  </si>
  <si>
    <t>61//1185//</t>
  </si>
  <si>
    <t>132A-4</t>
  </si>
  <si>
    <t>51 MAYFLOWER RIDGE DR</t>
  </si>
  <si>
    <t>132/A/4//</t>
  </si>
  <si>
    <t>129-RB</t>
  </si>
  <si>
    <t>6 OLD GLEN CHARLIE RD</t>
  </si>
  <si>
    <t>ROGERS ESTHER S</t>
  </si>
  <si>
    <t>129//RB//</t>
  </si>
  <si>
    <t>61-1098</t>
  </si>
  <si>
    <t>50 GIBBS AVE</t>
  </si>
  <si>
    <t>BAKER RUSSELL G</t>
  </si>
  <si>
    <t>61//1098//</t>
  </si>
  <si>
    <t>61-1189</t>
  </si>
  <si>
    <t>8 BODFISH AVE</t>
  </si>
  <si>
    <t>61//1189//</t>
  </si>
  <si>
    <t>43-R9</t>
  </si>
  <si>
    <t>215 SANDWICH RD</t>
  </si>
  <si>
    <t>SOUTH SHORE MENTAL HEALTH</t>
  </si>
  <si>
    <t>43//R9//</t>
  </si>
  <si>
    <t>133A-150</t>
  </si>
  <si>
    <t>10 SANDPIPER TER</t>
  </si>
  <si>
    <t>FINN HERBERT</t>
  </si>
  <si>
    <t>133/A/150//</t>
  </si>
  <si>
    <t>43-W5</t>
  </si>
  <si>
    <t>12 LADD AVE</t>
  </si>
  <si>
    <t>DELANO WILLIAM R</t>
  </si>
  <si>
    <t>43//W5//</t>
  </si>
  <si>
    <t>61-1188</t>
  </si>
  <si>
    <t>6 BODFISH AVE</t>
  </si>
  <si>
    <t>CANNON JOHANNA P</t>
  </si>
  <si>
    <t>61//1188//</t>
  </si>
  <si>
    <t>61-1060</t>
  </si>
  <si>
    <t>420 MAIN ST</t>
  </si>
  <si>
    <t>COUGHLIN STEVEN P</t>
  </si>
  <si>
    <t>61//1060//</t>
  </si>
  <si>
    <t>133-136</t>
  </si>
  <si>
    <t>133//136//</t>
  </si>
  <si>
    <t>133-1099</t>
  </si>
  <si>
    <t>1 PLYMOUTH RD</t>
  </si>
  <si>
    <t>WESTGATE LEON ALLEN</t>
  </si>
  <si>
    <t>PLYMOUTH RD</t>
  </si>
  <si>
    <t>133//1099//</t>
  </si>
  <si>
    <t>61-1187</t>
  </si>
  <si>
    <t>4 BODFISH AVE</t>
  </si>
  <si>
    <t>DUNCAN RANDOLPH PAYSON</t>
  </si>
  <si>
    <t>61//1187//</t>
  </si>
  <si>
    <t>133-1078</t>
  </si>
  <si>
    <t>246 SANDWICH RD</t>
  </si>
  <si>
    <t>ANGUS NANCY C</t>
  </si>
  <si>
    <t>133//1078//</t>
  </si>
  <si>
    <t>129-1078</t>
  </si>
  <si>
    <t>2848 CRAN HWY</t>
  </si>
  <si>
    <t>129//1078//</t>
  </si>
  <si>
    <t>61-1186</t>
  </si>
  <si>
    <t>2 BODFISH AVE</t>
  </si>
  <si>
    <t>GIBBS BETTINA P</t>
  </si>
  <si>
    <t>61//1186//</t>
  </si>
  <si>
    <t>129-1145</t>
  </si>
  <si>
    <t>252 SANDWICH RD</t>
  </si>
  <si>
    <t>MASISON DONALD D</t>
  </si>
  <si>
    <t>129//1145//</t>
  </si>
  <si>
    <t>UNK1477</t>
  </si>
  <si>
    <t>43-W3</t>
  </si>
  <si>
    <t>8 LADD AVE</t>
  </si>
  <si>
    <t>QUINN GRAHAM I</t>
  </si>
  <si>
    <t>43//W3//</t>
  </si>
  <si>
    <t>43-R10</t>
  </si>
  <si>
    <t>213 SANDWICH RD</t>
  </si>
  <si>
    <t>HORTA DANIEL J</t>
  </si>
  <si>
    <t>43//R10//</t>
  </si>
  <si>
    <t>129-1144</t>
  </si>
  <si>
    <t>250 SANDWICH RD</t>
  </si>
  <si>
    <t>WESTERLING BRANDON</t>
  </si>
  <si>
    <t>129//1144//</t>
  </si>
  <si>
    <t>129-1141</t>
  </si>
  <si>
    <t>0 SANDWICH RD</t>
  </si>
  <si>
    <t>NOLAN ENIS B  ET ALS</t>
  </si>
  <si>
    <t>129//1141//</t>
  </si>
  <si>
    <t>61-1030</t>
  </si>
  <si>
    <t>431 MAIN ST</t>
  </si>
  <si>
    <t>61//1030//</t>
  </si>
  <si>
    <t>133A-119</t>
  </si>
  <si>
    <t>1 WREN TER</t>
  </si>
  <si>
    <t>GALLANT DAVID J</t>
  </si>
  <si>
    <t>133/A/119//</t>
  </si>
  <si>
    <t>43-R12A</t>
  </si>
  <si>
    <t>3 LINWOOD AVE</t>
  </si>
  <si>
    <t>GROSE STEPHEN P</t>
  </si>
  <si>
    <t>43//R12/A/</t>
  </si>
  <si>
    <t>133A-149</t>
  </si>
  <si>
    <t>12 SANDPIPER TER</t>
  </si>
  <si>
    <t>LEWIS RICHARD TRUSTEE</t>
  </si>
  <si>
    <t>133/A/149//</t>
  </si>
  <si>
    <t>61-1028</t>
  </si>
  <si>
    <t>437 MAIN ST</t>
  </si>
  <si>
    <t>MCGONIGLE PAUL F</t>
  </si>
  <si>
    <t>61//1028//</t>
  </si>
  <si>
    <t>129-1142</t>
  </si>
  <si>
    <t>248 SANDWICH RD</t>
  </si>
  <si>
    <t>LINDEN SPRAGUE ASSOCIATES LLC</t>
  </si>
  <si>
    <t>129//1142//</t>
  </si>
  <si>
    <t>61-1097</t>
  </si>
  <si>
    <t>228 HIGH ST</t>
  </si>
  <si>
    <t>61//1097//</t>
  </si>
  <si>
    <t>133-1101A</t>
  </si>
  <si>
    <t>240 SANDWICH RD</t>
  </si>
  <si>
    <t>FLYNN-MANNIX ELAINE M TRUSTEE</t>
  </si>
  <si>
    <t>133//1101/A/</t>
  </si>
  <si>
    <t>43-R11</t>
  </si>
  <si>
    <t>211 SANDWICH RD</t>
  </si>
  <si>
    <t>HAYES SCOTT M</t>
  </si>
  <si>
    <t>43//R11//</t>
  </si>
  <si>
    <t>61-1058</t>
  </si>
  <si>
    <t>426 MAIN ST</t>
  </si>
  <si>
    <t>MOHAMED OSSAMA M</t>
  </si>
  <si>
    <t>61//1058//</t>
  </si>
  <si>
    <t>129-1097</t>
  </si>
  <si>
    <t>9 OLD GLEN CHARLIE RD</t>
  </si>
  <si>
    <t>ELLIS WILLIAM</t>
  </si>
  <si>
    <t>129//1097//</t>
  </si>
  <si>
    <t>132A-26A</t>
  </si>
  <si>
    <t>3 HEATHER HILL RD</t>
  </si>
  <si>
    <t>CAMANDO PAUL C</t>
  </si>
  <si>
    <t>132/A/26/A/</t>
  </si>
  <si>
    <t>132-1080</t>
  </si>
  <si>
    <t>33 OLD CARR LANDING RD</t>
  </si>
  <si>
    <t>ELDREDGE DAVID W ET AL CO TRS</t>
  </si>
  <si>
    <t>132//1080//</t>
  </si>
  <si>
    <t>43-W2</t>
  </si>
  <si>
    <t>6 LADD AVE</t>
  </si>
  <si>
    <t>DINON SUSAN M</t>
  </si>
  <si>
    <t>43//W2//</t>
  </si>
  <si>
    <t>61-R3</t>
  </si>
  <si>
    <t>228 HIGH ST  OFF</t>
  </si>
  <si>
    <t>RYDER REBECCA E &amp; MORRILL S III</t>
  </si>
  <si>
    <t>61//R3//</t>
  </si>
  <si>
    <t>133-1019A</t>
  </si>
  <si>
    <t>172 SANDWICH RD</t>
  </si>
  <si>
    <t>HERZOG RUDOLF E</t>
  </si>
  <si>
    <t>133//1019/A/</t>
  </si>
  <si>
    <t>134-1096</t>
  </si>
  <si>
    <t>8 JOHNSON ST</t>
  </si>
  <si>
    <t>QUEELEY HELENA ET ALS</t>
  </si>
  <si>
    <t>134//1096//</t>
  </si>
  <si>
    <t>132-1077</t>
  </si>
  <si>
    <t>96 MAYFLOWER RIDGE DR</t>
  </si>
  <si>
    <t>LITTLER ROBERT H</t>
  </si>
  <si>
    <t>132//1077//</t>
  </si>
  <si>
    <t>61-1184</t>
  </si>
  <si>
    <t>49 GIBBS AVE</t>
  </si>
  <si>
    <t>PRENDERGAST ANNE</t>
  </si>
  <si>
    <t>61//1184//</t>
  </si>
  <si>
    <t>133A-141</t>
  </si>
  <si>
    <t>1 SANDPIPER TER</t>
  </si>
  <si>
    <t>DONAHUE DAVID J 3RD</t>
  </si>
  <si>
    <t>133/A/141//</t>
  </si>
  <si>
    <t>133-1100A</t>
  </si>
  <si>
    <t>238 SANDWICH RD</t>
  </si>
  <si>
    <t>133//1100/A/</t>
  </si>
  <si>
    <t>43-W1</t>
  </si>
  <si>
    <t>4 LADD AVE</t>
  </si>
  <si>
    <t>43//W1//</t>
  </si>
  <si>
    <t>129-1074</t>
  </si>
  <si>
    <t>2844 CRAN HWY</t>
  </si>
  <si>
    <t>COMMONWEALTH OF MASSACHUSETTS</t>
  </si>
  <si>
    <t>CS</t>
  </si>
  <si>
    <t>FISH-WILD</t>
  </si>
  <si>
    <t>129//1074//</t>
  </si>
  <si>
    <t>132A-2</t>
  </si>
  <si>
    <t>47 MAYFLOWER RIDGE DR</t>
  </si>
  <si>
    <t>CASTRO MANUEL O III</t>
  </si>
  <si>
    <t>132/A/2//</t>
  </si>
  <si>
    <t>129-RA</t>
  </si>
  <si>
    <t>8 OLD GLEN CHARLIE RD</t>
  </si>
  <si>
    <t>129//RA//</t>
  </si>
  <si>
    <t>44-1008</t>
  </si>
  <si>
    <t>1 LADD AVE</t>
  </si>
  <si>
    <t>BELLUCHE DAVID</t>
  </si>
  <si>
    <t>44//1008//</t>
  </si>
  <si>
    <t>133A-148</t>
  </si>
  <si>
    <t>14 SANDPIPER TER</t>
  </si>
  <si>
    <t>CARRIGAN WILLIAM C SR</t>
  </si>
  <si>
    <t>133/A/148//</t>
  </si>
  <si>
    <t>132A-6</t>
  </si>
  <si>
    <t>56 MAYFLOWER RIDGE DR</t>
  </si>
  <si>
    <t>WILSON JOAN HARRIS TRUSTEE</t>
  </si>
  <si>
    <t>132/A/6//</t>
  </si>
  <si>
    <t>61-1096</t>
  </si>
  <si>
    <t>230 HIGH ST</t>
  </si>
  <si>
    <t>ZOPATTI RICHARD C JR</t>
  </si>
  <si>
    <t>61//1096//</t>
  </si>
  <si>
    <t>133-1094</t>
  </si>
  <si>
    <t>2 PLYMOUTH RD</t>
  </si>
  <si>
    <t>COMPREHENSIVE MENTAL HEALTH</t>
  </si>
  <si>
    <t>133//1094//</t>
  </si>
  <si>
    <t>133A-147</t>
  </si>
  <si>
    <t>16 SANDPIPER TER</t>
  </si>
  <si>
    <t>MITCHELL ROBERT J</t>
  </si>
  <si>
    <t>133/A/147//</t>
  </si>
  <si>
    <t>133-139</t>
  </si>
  <si>
    <t>156 SANDWICH RD</t>
  </si>
  <si>
    <t>GORDON MICHELLE B</t>
  </si>
  <si>
    <t>133//139//</t>
  </si>
  <si>
    <t>132A-16</t>
  </si>
  <si>
    <t>5 HEATHER HILL RD</t>
  </si>
  <si>
    <t>DAVIS EDWARD L</t>
  </si>
  <si>
    <t>132/A/16//</t>
  </si>
  <si>
    <t>133A-140</t>
  </si>
  <si>
    <t>3 SANDPIPER TER</t>
  </si>
  <si>
    <t>BLUE RIDGE MOUNTAIN CORP</t>
  </si>
  <si>
    <t>133/A/140//</t>
  </si>
  <si>
    <t>43-R13</t>
  </si>
  <si>
    <t>207 SANDWICH RD</t>
  </si>
  <si>
    <t>TOKARZ JAMES M</t>
  </si>
  <si>
    <t>43//R13//</t>
  </si>
  <si>
    <t>61-R2</t>
  </si>
  <si>
    <t>40 GIBBS AVE</t>
  </si>
  <si>
    <t>PERRY SYLVIA D</t>
  </si>
  <si>
    <t>61//R2//</t>
  </si>
  <si>
    <t>129-1099</t>
  </si>
  <si>
    <t>13 OLD GLEN CHARLIE RD</t>
  </si>
  <si>
    <t>OSBORN MARK C</t>
  </si>
  <si>
    <t>129//1099//</t>
  </si>
  <si>
    <t>61-1057</t>
  </si>
  <si>
    <t>434 MAIN ST</t>
  </si>
  <si>
    <t>COONEY MARIE E</t>
  </si>
  <si>
    <t>61//1057//</t>
  </si>
  <si>
    <t>43-1004</t>
  </si>
  <si>
    <t>205 SANDWICH RD</t>
  </si>
  <si>
    <t>43//1004//</t>
  </si>
  <si>
    <t>43-R12</t>
  </si>
  <si>
    <t>209 SANDWICH RD</t>
  </si>
  <si>
    <t>43//R12//</t>
  </si>
  <si>
    <t>129-1143</t>
  </si>
  <si>
    <t>2833 CRAN HWY</t>
  </si>
  <si>
    <t>GARDEN HOMES ESTATES LLC</t>
  </si>
  <si>
    <t>129//1143//</t>
  </si>
  <si>
    <t>133-1019B</t>
  </si>
  <si>
    <t>180 SANDWICH RD</t>
  </si>
  <si>
    <t>BENNETT GUY</t>
  </si>
  <si>
    <t>133//1019/B/</t>
  </si>
  <si>
    <t>133A-118</t>
  </si>
  <si>
    <t>3 WREN TER</t>
  </si>
  <si>
    <t>LOT 118 GATEWAY SHORES TRUST</t>
  </si>
  <si>
    <t>133/A/118//</t>
  </si>
  <si>
    <t>133A-146</t>
  </si>
  <si>
    <t>18 SANDPIPER TER</t>
  </si>
  <si>
    <t>WELLS HARRY E III</t>
  </si>
  <si>
    <t>133/A/146//</t>
  </si>
  <si>
    <t>129-1162</t>
  </si>
  <si>
    <t>10 OLD GLEN CHARLIE RD</t>
  </si>
  <si>
    <t>129//1162//</t>
  </si>
  <si>
    <t>133A-132</t>
  </si>
  <si>
    <t>2 WREN TER</t>
  </si>
  <si>
    <t>LEITE EDUARDO V</t>
  </si>
  <si>
    <t>133/A/132//</t>
  </si>
  <si>
    <t>61-1183</t>
  </si>
  <si>
    <t>5 BODFISH AVE</t>
  </si>
  <si>
    <t>TAMAGINI EDWARD J III</t>
  </si>
  <si>
    <t>61//1183//</t>
  </si>
  <si>
    <t>129-1080</t>
  </si>
  <si>
    <t>14 OLD GLEN CHARLIE RD</t>
  </si>
  <si>
    <t>GONSALVES CLARA LIFE ESTATE</t>
  </si>
  <si>
    <t>129//1080//</t>
  </si>
  <si>
    <t>61-1029</t>
  </si>
  <si>
    <t>437 MAIN ST  OFF</t>
  </si>
  <si>
    <t>61//1029//</t>
  </si>
  <si>
    <t>61-1095</t>
  </si>
  <si>
    <t>236 HIGH ST</t>
  </si>
  <si>
    <t>DUNPHY MICHAEL F</t>
  </si>
  <si>
    <t>61//1095//</t>
  </si>
  <si>
    <t>133A-139</t>
  </si>
  <si>
    <t>5 SANDPIPER TER</t>
  </si>
  <si>
    <t>DUFFY ANDREW J</t>
  </si>
  <si>
    <t>133/A/139//</t>
  </si>
  <si>
    <t>61-1027</t>
  </si>
  <si>
    <t>441 MAIN ST</t>
  </si>
  <si>
    <t>NADEAU RONALD J</t>
  </si>
  <si>
    <t>61//1027//</t>
  </si>
  <si>
    <t>132-1081</t>
  </si>
  <si>
    <t>25 OLD CARR LANDING RD</t>
  </si>
  <si>
    <t>132//1081//</t>
  </si>
  <si>
    <t>129-1081</t>
  </si>
  <si>
    <t>16 OLD GLEN CHARLIE RD</t>
  </si>
  <si>
    <t>SWART DIANNE M</t>
  </si>
  <si>
    <t>129//1081//</t>
  </si>
  <si>
    <t>133-1093</t>
  </si>
  <si>
    <t>220 SANDWICH RD</t>
  </si>
  <si>
    <t>MCGOWAN ALICEN J</t>
  </si>
  <si>
    <t>133//1093//</t>
  </si>
  <si>
    <t>61-1182</t>
  </si>
  <si>
    <t>3 BODFISH AVE</t>
  </si>
  <si>
    <t>BONELL NANCY LARUE</t>
  </si>
  <si>
    <t>61//1182//</t>
  </si>
  <si>
    <t>83-1012</t>
  </si>
  <si>
    <t>187 HATHAWAY ST</t>
  </si>
  <si>
    <t>TABERNACLE OF PRAISE INC</t>
  </si>
  <si>
    <t>83//1012//</t>
  </si>
  <si>
    <t>132A-7B</t>
  </si>
  <si>
    <t>52 MAYFLOWER RIDGE DR</t>
  </si>
  <si>
    <t>TALBOT TRACEY</t>
  </si>
  <si>
    <t>132/A/7/B/</t>
  </si>
  <si>
    <t>129-1140</t>
  </si>
  <si>
    <t>2827 CRAN HWY</t>
  </si>
  <si>
    <t>TUCY ENTERPRISES INC</t>
  </si>
  <si>
    <t>129//1140//</t>
  </si>
  <si>
    <t>132A-15</t>
  </si>
  <si>
    <t>102 MAYFLOWER RIDGE DR</t>
  </si>
  <si>
    <t>WEEDEN LAWRENCE E</t>
  </si>
  <si>
    <t>132/A/15//</t>
  </si>
  <si>
    <t>133A-145</t>
  </si>
  <si>
    <t>20 SANDPIPER TER</t>
  </si>
  <si>
    <t>ETTER CATHERINE M</t>
  </si>
  <si>
    <t>133/A/145//</t>
  </si>
  <si>
    <t>129-1073</t>
  </si>
  <si>
    <t>2842 CRAN HWY</t>
  </si>
  <si>
    <t>MEDAS LISA A TRUSTEE</t>
  </si>
  <si>
    <t>129//1073//</t>
  </si>
  <si>
    <t>61-1206C</t>
  </si>
  <si>
    <t>9 BODFISH AVE</t>
  </si>
  <si>
    <t>VAZQUEZ GEORGE WILLIAM</t>
  </si>
  <si>
    <t>61//1206/C/</t>
  </si>
  <si>
    <t>43-1002</t>
  </si>
  <si>
    <t>203 SANDWICH RD</t>
  </si>
  <si>
    <t>SHEPLEY STEVEN M JR</t>
  </si>
  <si>
    <t>43//1002//</t>
  </si>
  <si>
    <t>133A-138</t>
  </si>
  <si>
    <t>7 SANDPIPER TER</t>
  </si>
  <si>
    <t>ROUNDS TIMOTHY A</t>
  </si>
  <si>
    <t>133/A/138//</t>
  </si>
  <si>
    <t>133-1097</t>
  </si>
  <si>
    <t>5 PLYMOUTH RD</t>
  </si>
  <si>
    <t>DIXON DAVID A</t>
  </si>
  <si>
    <t>133//1097//</t>
  </si>
  <si>
    <t>129-1079</t>
  </si>
  <si>
    <t>12 OLD GLEN CHARLIE RD</t>
  </si>
  <si>
    <t>SWART REALTY TRUST</t>
  </si>
  <si>
    <t>129//1079//</t>
  </si>
  <si>
    <t>133-1092</t>
  </si>
  <si>
    <t>218 SANDWICH RD</t>
  </si>
  <si>
    <t>JORDAN BROOKE PARTNERS LLC</t>
  </si>
  <si>
    <t>133//1092//</t>
  </si>
  <si>
    <t>61-1181</t>
  </si>
  <si>
    <t>1 BODFISH AVE</t>
  </si>
  <si>
    <t>CUBELLIS LENORD G TRUSTEE OF</t>
  </si>
  <si>
    <t>61//1181//</t>
  </si>
  <si>
    <t>61-1056</t>
  </si>
  <si>
    <t>231 HIGH ST</t>
  </si>
  <si>
    <t>MCCARTHY GERALD P</t>
  </si>
  <si>
    <t>61//1056//</t>
  </si>
  <si>
    <t>61-52</t>
  </si>
  <si>
    <t>30 STONEY RUN DR</t>
  </si>
  <si>
    <t>61//52//</t>
  </si>
  <si>
    <t>129-1072</t>
  </si>
  <si>
    <t>2840 CRAN HWY</t>
  </si>
  <si>
    <t>SANTOS JOHN L</t>
  </si>
  <si>
    <t>129//1072//</t>
  </si>
  <si>
    <t>133A-144</t>
  </si>
  <si>
    <t>22 SANDPIPER TER</t>
  </si>
  <si>
    <t>FISHER JOHN S</t>
  </si>
  <si>
    <t>133/A/144//</t>
  </si>
  <si>
    <t>133A-131</t>
  </si>
  <si>
    <t>4 WREN TER</t>
  </si>
  <si>
    <t>TARR JW OR TARR BEVERLY KRAMER</t>
  </si>
  <si>
    <t>133/A/131//</t>
  </si>
  <si>
    <t>129-1070B</t>
  </si>
  <si>
    <t>WHITE RICHARD</t>
  </si>
  <si>
    <t>129//1070/B/</t>
  </si>
  <si>
    <t>61-1179</t>
  </si>
  <si>
    <t>41 GIBBS AVE</t>
  </si>
  <si>
    <t>MANIGLIA FRANK E</t>
  </si>
  <si>
    <t>61//1179//</t>
  </si>
  <si>
    <t>61-8</t>
  </si>
  <si>
    <t>16 TOWER TER</t>
  </si>
  <si>
    <t>DAHER ELIAS A</t>
  </si>
  <si>
    <t>61//8//</t>
  </si>
  <si>
    <t>129-1101A</t>
  </si>
  <si>
    <t>17 OLD GLEN CHARLIE RD</t>
  </si>
  <si>
    <t>LIZARRALDE DANIEL</t>
  </si>
  <si>
    <t>129//1101/A/</t>
  </si>
  <si>
    <t>132A-27</t>
  </si>
  <si>
    <t>99 MAYFLOWER RIDGE DR</t>
  </si>
  <si>
    <t>GORMAN DALE J</t>
  </si>
  <si>
    <t>132/A/27//</t>
  </si>
  <si>
    <t>133A-143</t>
  </si>
  <si>
    <t>24 SANDPIPER TER</t>
  </si>
  <si>
    <t>FISHER LORRAINE M TRUSTEE</t>
  </si>
  <si>
    <t>133/A/143//</t>
  </si>
  <si>
    <t>132-1083</t>
  </si>
  <si>
    <t>31 OLD CARR LANDING RD</t>
  </si>
  <si>
    <t>ELDREDGE DAVID W</t>
  </si>
  <si>
    <t>132//1083//</t>
  </si>
  <si>
    <t>61-1091</t>
  </si>
  <si>
    <t>240 HIGH ST</t>
  </si>
  <si>
    <t>BRIGGS DIANE M</t>
  </si>
  <si>
    <t>61//1091//</t>
  </si>
  <si>
    <t>132A-1</t>
  </si>
  <si>
    <t>45 MAYFLOWER RIDGE DR</t>
  </si>
  <si>
    <t>MARTENSON DOROTHY L</t>
  </si>
  <si>
    <t>GIAMO FRANK T</t>
  </si>
  <si>
    <t>132/A/1//</t>
  </si>
  <si>
    <t>133A-117</t>
  </si>
  <si>
    <t>5 WREN TER</t>
  </si>
  <si>
    <t>SULLIVAN JOSEPH J</t>
  </si>
  <si>
    <t>133/A/117//</t>
  </si>
  <si>
    <t>133A-137</t>
  </si>
  <si>
    <t>42 MEADOWLARK DR</t>
  </si>
  <si>
    <t>ALCAMISI MARY J</t>
  </si>
  <si>
    <t>MEADOWLARK DR</t>
  </si>
  <si>
    <t>133/A/137//</t>
  </si>
  <si>
    <t>61-R1</t>
  </si>
  <si>
    <t>61//R1//</t>
  </si>
  <si>
    <t>133-1085B</t>
  </si>
  <si>
    <t>224 SANDWICH RD</t>
  </si>
  <si>
    <t>133//1085/B/</t>
  </si>
  <si>
    <t>129-1070A</t>
  </si>
  <si>
    <t>2832 CRAN HWY</t>
  </si>
  <si>
    <t>SYLVESTER JEANETTE L</t>
  </si>
  <si>
    <t>129//1070/A/</t>
  </si>
  <si>
    <t>61-1026</t>
  </si>
  <si>
    <t>443 MAIN ST</t>
  </si>
  <si>
    <t>BLACK PATRICIA A</t>
  </si>
  <si>
    <t>61//1026//</t>
  </si>
  <si>
    <t>61-1023</t>
  </si>
  <si>
    <t>451 MAIN ST</t>
  </si>
  <si>
    <t>SANBORN RALPH S</t>
  </si>
  <si>
    <t>61//1023//</t>
  </si>
  <si>
    <t>132A-9</t>
  </si>
  <si>
    <t>50 MAYFLOWER RIDGE DR</t>
  </si>
  <si>
    <t>MAHONEY BRIAN</t>
  </si>
  <si>
    <t>132/A/9//</t>
  </si>
  <si>
    <t>133A-142</t>
  </si>
  <si>
    <t>26 SANDPIPER TER</t>
  </si>
  <si>
    <t>J &amp; L REALTY CO</t>
  </si>
  <si>
    <t>133/A/142//</t>
  </si>
  <si>
    <t>133-1082</t>
  </si>
  <si>
    <t>216 SANDWICH RD</t>
  </si>
  <si>
    <t>BRANION ANICETRA LIFE ESTATE</t>
  </si>
  <si>
    <t>133//1082//</t>
  </si>
  <si>
    <t>133A-130</t>
  </si>
  <si>
    <t>6 WREN TER</t>
  </si>
  <si>
    <t>FEMINO RICHARD</t>
  </si>
  <si>
    <t>133/A/130//</t>
  </si>
  <si>
    <t>61-1053</t>
  </si>
  <si>
    <t>237 HIGH ST</t>
  </si>
  <si>
    <t>STRANG PATRICIA</t>
  </si>
  <si>
    <t>61//1053//</t>
  </si>
  <si>
    <t>132B-22</t>
  </si>
  <si>
    <t>0 CRAN HWY  OFF</t>
  </si>
  <si>
    <t>HAYES CONSTANCE J</t>
  </si>
  <si>
    <t>CRAN HWY  OFF</t>
  </si>
  <si>
    <t>132/B/22//</t>
  </si>
  <si>
    <t>61-1055</t>
  </si>
  <si>
    <t>440 MAIN ST</t>
  </si>
  <si>
    <t>FELTMATE ALAN B</t>
  </si>
  <si>
    <t>61//1055//</t>
  </si>
  <si>
    <t>132-1082</t>
  </si>
  <si>
    <t>27 OLD CARR LANDING RD</t>
  </si>
  <si>
    <t>FREEMAN LUCY A</t>
  </si>
  <si>
    <t>132//1082//</t>
  </si>
  <si>
    <t>132A-14</t>
  </si>
  <si>
    <t>104 MAYFLOWER RIDGE DR</t>
  </si>
  <si>
    <t>HOUDLETTE MICHAEL W</t>
  </si>
  <si>
    <t>132/A/14//</t>
  </si>
  <si>
    <t>133-1090</t>
  </si>
  <si>
    <t>4 PLYMOUTH RD</t>
  </si>
  <si>
    <t>MONTEIRO GREGORY L</t>
  </si>
  <si>
    <t>133//1090//</t>
  </si>
  <si>
    <t>132B-1000</t>
  </si>
  <si>
    <t>132/B/1000//</t>
  </si>
  <si>
    <t>133A-136</t>
  </si>
  <si>
    <t>11 SANDPIPER TER</t>
  </si>
  <si>
    <t>STANWOOD JOHN M</t>
  </si>
  <si>
    <t>133/A/136//</t>
  </si>
  <si>
    <t>129-1071</t>
  </si>
  <si>
    <t>2836 CRAN HWY</t>
  </si>
  <si>
    <t>BOUSQUET DOROTHY O &amp; HALL ROGER</t>
  </si>
  <si>
    <t>129//1071//</t>
  </si>
  <si>
    <t>133-1096</t>
  </si>
  <si>
    <t>7 PLYMOUTH RD</t>
  </si>
  <si>
    <t>PETRONE MICHAEL A</t>
  </si>
  <si>
    <t>133//1096//</t>
  </si>
  <si>
    <t>133-1081</t>
  </si>
  <si>
    <t>214 SANDWICH RD</t>
  </si>
  <si>
    <t>133//1081//</t>
  </si>
  <si>
    <t>133A-129</t>
  </si>
  <si>
    <t>8 WREN TERR</t>
  </si>
  <si>
    <t>FANTONI RUSSELL R</t>
  </si>
  <si>
    <t>133/A/129//</t>
  </si>
  <si>
    <t>133A-116</t>
  </si>
  <si>
    <t>7 WREN TER</t>
  </si>
  <si>
    <t>BETTENCOURT DUARTE M</t>
  </si>
  <si>
    <t>133/A/116//</t>
  </si>
  <si>
    <t>83-BD4</t>
  </si>
  <si>
    <t>0 BRITTANY DR</t>
  </si>
  <si>
    <t>MONTEIRO JEANNETTE V</t>
  </si>
  <si>
    <t>83//BD4//</t>
  </si>
  <si>
    <t>133A-135</t>
  </si>
  <si>
    <t>13 SANDPIPER TER</t>
  </si>
  <si>
    <t>PORTER JAMES M</t>
  </si>
  <si>
    <t>133/A/135//</t>
  </si>
  <si>
    <t>132-1057</t>
  </si>
  <si>
    <t>43 MAYFLOWER RIDGE DR</t>
  </si>
  <si>
    <t>132//1057//</t>
  </si>
  <si>
    <t>61-1054</t>
  </si>
  <si>
    <t>442 MAIN ST</t>
  </si>
  <si>
    <t>BARTLETT BERTHA</t>
  </si>
  <si>
    <t>61//1054//</t>
  </si>
  <si>
    <t>132A-10</t>
  </si>
  <si>
    <t>48 MAYFLOWER RIDGE DR</t>
  </si>
  <si>
    <t>FRANCOEUR HENRY N</t>
  </si>
  <si>
    <t>132/A/10//</t>
  </si>
  <si>
    <t>129-1101C2</t>
  </si>
  <si>
    <t>19 OLD GLEN CHARLIE RD</t>
  </si>
  <si>
    <t>WHITE LAUREN B</t>
  </si>
  <si>
    <t>129//1101/C2/</t>
  </si>
  <si>
    <t>132A-29</t>
  </si>
  <si>
    <t>103 MAYFLOWER RIDGE DR</t>
  </si>
  <si>
    <t>132/A/29//</t>
  </si>
  <si>
    <t>133-1070</t>
  </si>
  <si>
    <t>10 SANTOS DR REAR</t>
  </si>
  <si>
    <t>133//1070//</t>
  </si>
  <si>
    <t>61-6</t>
  </si>
  <si>
    <t>12 TOWER TER</t>
  </si>
  <si>
    <t>GREENE JAMES F</t>
  </si>
  <si>
    <t>61//6//</t>
  </si>
  <si>
    <t>129-1082</t>
  </si>
  <si>
    <t>18 OLD GLEN CHARLIE RD</t>
  </si>
  <si>
    <t>ULIANO CHRISTINE G</t>
  </si>
  <si>
    <t>129//1082//</t>
  </si>
  <si>
    <t>133-1012</t>
  </si>
  <si>
    <t>133//1012//</t>
  </si>
  <si>
    <t>61-1022</t>
  </si>
  <si>
    <t>459 MAIN ST</t>
  </si>
  <si>
    <t>HOLT DAVID R</t>
  </si>
  <si>
    <t>61//1022//</t>
  </si>
  <si>
    <t>133-1091</t>
  </si>
  <si>
    <t>10 SANTOS DR</t>
  </si>
  <si>
    <t>ASHLEY HERBERT W &amp; PATRICIA I</t>
  </si>
  <si>
    <t>133//1091//</t>
  </si>
  <si>
    <t>61-1050</t>
  </si>
  <si>
    <t>247 HIGH ST</t>
  </si>
  <si>
    <t>GROPMAN WILLIAM</t>
  </si>
  <si>
    <t>61//1050//</t>
  </si>
  <si>
    <t>133A-134</t>
  </si>
  <si>
    <t>15 SANDPIPER TER</t>
  </si>
  <si>
    <t>YOULDEN RICHARD H JR</t>
  </si>
  <si>
    <t>133/A/134//</t>
  </si>
  <si>
    <t>133A-128</t>
  </si>
  <si>
    <t>10 WREN TER</t>
  </si>
  <si>
    <t>BAKER CHARLES R</t>
  </si>
  <si>
    <t>133/A/128//</t>
  </si>
  <si>
    <t>61-1052</t>
  </si>
  <si>
    <t>444 MAIN ST</t>
  </si>
  <si>
    <t>MORLEY JEFFREY N</t>
  </si>
  <si>
    <t>61//1052//</t>
  </si>
  <si>
    <t>133-1080</t>
  </si>
  <si>
    <t>210 SANDWICH RD</t>
  </si>
  <si>
    <t>CAVACAS PAUL F</t>
  </si>
  <si>
    <t>133//1080//</t>
  </si>
  <si>
    <t>132A-32</t>
  </si>
  <si>
    <t>108 MAYFLOWER RIDGE DR</t>
  </si>
  <si>
    <t>FEARING LESLIE H</t>
  </si>
  <si>
    <t>132/A/32//</t>
  </si>
  <si>
    <t>133A-115</t>
  </si>
  <si>
    <t>9 WREN TERR</t>
  </si>
  <si>
    <t>133/A/115//</t>
  </si>
  <si>
    <t>133A-133</t>
  </si>
  <si>
    <t>17 SANDPIPER TER</t>
  </si>
  <si>
    <t>JACKSON BEATRICE T</t>
  </si>
  <si>
    <t>133/A/133//</t>
  </si>
  <si>
    <t>133-1095</t>
  </si>
  <si>
    <t>9 PLYMOUTH RD</t>
  </si>
  <si>
    <t>FORD LYNN A</t>
  </si>
  <si>
    <t>133//1095//</t>
  </si>
  <si>
    <t>133A-127</t>
  </si>
  <si>
    <t>37 MEADOWLARK DR</t>
  </si>
  <si>
    <t>BIRD JESSICA F</t>
  </si>
  <si>
    <t>133/A/127//</t>
  </si>
  <si>
    <t>61-1024</t>
  </si>
  <si>
    <t>449 MAIN ST</t>
  </si>
  <si>
    <t>SYLVIA MARTHA</t>
  </si>
  <si>
    <t>61//1024//</t>
  </si>
  <si>
    <t>UNK767</t>
  </si>
  <si>
    <t>61-1090</t>
  </si>
  <si>
    <t>38 GIBBS AVE</t>
  </si>
  <si>
    <t>WESTGATE DAWN M</t>
  </si>
  <si>
    <t>61//1090//</t>
  </si>
  <si>
    <t>129A-3-A2</t>
  </si>
  <si>
    <t>0 AMES ISLAND RD OFF</t>
  </si>
  <si>
    <t>AMES ISLAND ASSOC INC</t>
  </si>
  <si>
    <t>AMES ISLAND RD OFF</t>
  </si>
  <si>
    <t>129/A3/A2//</t>
  </si>
  <si>
    <t>129-1069A</t>
  </si>
  <si>
    <t>2838 CRAN HWY</t>
  </si>
  <si>
    <t>129//1069/A/</t>
  </si>
  <si>
    <t>61-1177</t>
  </si>
  <si>
    <t>31 GIBBS AVE</t>
  </si>
  <si>
    <t>SPEARE EMMANUEL J TRUSTEE</t>
  </si>
  <si>
    <t>61//1177//</t>
  </si>
  <si>
    <t>61-1051</t>
  </si>
  <si>
    <t>448 MAIN ST</t>
  </si>
  <si>
    <t>HALLET OLIVER W III</t>
  </si>
  <si>
    <t>61//1051//</t>
  </si>
  <si>
    <t>129A-3-A1</t>
  </si>
  <si>
    <t>30 AMES ISLAND RD</t>
  </si>
  <si>
    <t>COOLEY RICHARD H</t>
  </si>
  <si>
    <t>129/A3/A1//</t>
  </si>
  <si>
    <t>132A-30</t>
  </si>
  <si>
    <t>105 MAYFLOWER RIDGE DR</t>
  </si>
  <si>
    <t>ROY WILLIAM F JR</t>
  </si>
  <si>
    <t>132/A/30//</t>
  </si>
  <si>
    <t>133-1089</t>
  </si>
  <si>
    <t>6 PLYMOUTH RD</t>
  </si>
  <si>
    <t>VASCONCELLOS VIRGINIA S</t>
  </si>
  <si>
    <t>133//1089//</t>
  </si>
  <si>
    <t>61-1048</t>
  </si>
  <si>
    <t>245 HIGH ST</t>
  </si>
  <si>
    <t>MCGRAW TRACY ANNE</t>
  </si>
  <si>
    <t>61//1048//</t>
  </si>
  <si>
    <t>133A-126</t>
  </si>
  <si>
    <t>14 WREN TER</t>
  </si>
  <si>
    <t>MULLEN MICHAEL R</t>
  </si>
  <si>
    <t>133/A/126//</t>
  </si>
  <si>
    <t>132-1056</t>
  </si>
  <si>
    <t>33 MAYFLOWER RIDGE DR</t>
  </si>
  <si>
    <t>ASSAD SANDRA A</t>
  </si>
  <si>
    <t>132//1056//</t>
  </si>
  <si>
    <t>133-1079</t>
  </si>
  <si>
    <t>208 SANDWICH RD</t>
  </si>
  <si>
    <t>DILLEN JOHN J</t>
  </si>
  <si>
    <t>133//1079//</t>
  </si>
  <si>
    <t>61-LC18</t>
  </si>
  <si>
    <t>9 TOWER TER</t>
  </si>
  <si>
    <t>BERGERON JANET L</t>
  </si>
  <si>
    <t>61//LC18//</t>
  </si>
  <si>
    <t>129-1068</t>
  </si>
  <si>
    <t>2830 CRAN HWY</t>
  </si>
  <si>
    <t>MCKEE ROSS S</t>
  </si>
  <si>
    <t>129//1068//</t>
  </si>
  <si>
    <t>83-BD8</t>
  </si>
  <si>
    <t>0 HATHAWAY ST</t>
  </si>
  <si>
    <t>207 HATHAWAY ST REALTY TRUST</t>
  </si>
  <si>
    <t>83//BD8//</t>
  </si>
  <si>
    <t>UNK768</t>
  </si>
  <si>
    <t>61-LC9</t>
  </si>
  <si>
    <t>7 TOWER TER</t>
  </si>
  <si>
    <t>GIASSON MICHELLE D</t>
  </si>
  <si>
    <t>61//LC9//</t>
  </si>
  <si>
    <t>83-1004A</t>
  </si>
  <si>
    <t>199 HATHAWAY ST</t>
  </si>
  <si>
    <t>BRIGGS STEPHEN</t>
  </si>
  <si>
    <t>83//1004/A/</t>
  </si>
  <si>
    <t>133-1077</t>
  </si>
  <si>
    <t>9 SANTOS DR</t>
  </si>
  <si>
    <t>PARSONS RICHARD A</t>
  </si>
  <si>
    <t>133//1077//</t>
  </si>
  <si>
    <t>133-1059</t>
  </si>
  <si>
    <t>CARDOZA ROBERT F</t>
  </si>
  <si>
    <t>133//1059//</t>
  </si>
  <si>
    <t>133-1061</t>
  </si>
  <si>
    <t>204 SANDWICH RD</t>
  </si>
  <si>
    <t>CRUZ WALTER B</t>
  </si>
  <si>
    <t>133//1061//</t>
  </si>
  <si>
    <t>129A-3-6</t>
  </si>
  <si>
    <t>28 AMES ISLAND RD</t>
  </si>
  <si>
    <t>129/A3/6//</t>
  </si>
  <si>
    <t>133-1027A</t>
  </si>
  <si>
    <t>8 SANDY RD</t>
  </si>
  <si>
    <t>GUINIER PATRICIA</t>
  </si>
  <si>
    <t>133//1027/A/</t>
  </si>
  <si>
    <t>83-BD3</t>
  </si>
  <si>
    <t>REVALEON-MONTEIRO JEANNETTE V</t>
  </si>
  <si>
    <t>83//BD3//</t>
  </si>
  <si>
    <t>61-1049</t>
  </si>
  <si>
    <t>450 MAIN ST</t>
  </si>
  <si>
    <t>BURKE HOWARD B JR</t>
  </si>
  <si>
    <t>61//1049//</t>
  </si>
  <si>
    <t>132A-11</t>
  </si>
  <si>
    <t>110 MAYFLOWER RIDGE DR</t>
  </si>
  <si>
    <t>STRAWN SONIA L</t>
  </si>
  <si>
    <t>132/A/11//</t>
  </si>
  <si>
    <t>133A-125</t>
  </si>
  <si>
    <t>16 WREN TER</t>
  </si>
  <si>
    <t>HSBC BANK USA NATIONAL ASSOC</t>
  </si>
  <si>
    <t>133/A/125//</t>
  </si>
  <si>
    <t>133A-123</t>
  </si>
  <si>
    <t>7 TERN ST</t>
  </si>
  <si>
    <t>JACK JASON C</t>
  </si>
  <si>
    <t>133/A/123//</t>
  </si>
  <si>
    <t>129-W1</t>
  </si>
  <si>
    <t>20 OLD GLEN CHARLIE RD</t>
  </si>
  <si>
    <t>BAUGHNS MARY A</t>
  </si>
  <si>
    <t>129//W1//</t>
  </si>
  <si>
    <t>133A-114</t>
  </si>
  <si>
    <t>22 MALLARD RD</t>
  </si>
  <si>
    <t>MALLARD RD</t>
  </si>
  <si>
    <t>133/A/114//</t>
  </si>
  <si>
    <t>61-5</t>
  </si>
  <si>
    <t>10 TOWER TER</t>
  </si>
  <si>
    <t>PALING RICHARD J</t>
  </si>
  <si>
    <t>61//5//</t>
  </si>
  <si>
    <t>132B-23</t>
  </si>
  <si>
    <t>132/B/23//</t>
  </si>
  <si>
    <t>83-BD5</t>
  </si>
  <si>
    <t>83//BD5//</t>
  </si>
  <si>
    <t>129A-3-7</t>
  </si>
  <si>
    <t>27 AMES ISLAND RD</t>
  </si>
  <si>
    <t>129/A3/7//</t>
  </si>
  <si>
    <t>129-1067C</t>
  </si>
  <si>
    <t>129//1067/C/</t>
  </si>
  <si>
    <t>61-19</t>
  </si>
  <si>
    <t>20 TOWER TER</t>
  </si>
  <si>
    <t>ELKALLASSI BOUTROS A</t>
  </si>
  <si>
    <t>61//19//</t>
  </si>
  <si>
    <t>133A-103</t>
  </si>
  <si>
    <t>21 MALLARD RD</t>
  </si>
  <si>
    <t>CORCORAN DONNA</t>
  </si>
  <si>
    <t>133/A/103//</t>
  </si>
  <si>
    <t>133A-124</t>
  </si>
  <si>
    <t>6 TERN ST</t>
  </si>
  <si>
    <t>MITCHELL H JOHN LIFE ESTATE</t>
  </si>
  <si>
    <t>133/A/124//</t>
  </si>
  <si>
    <t>61-31</t>
  </si>
  <si>
    <t>9 KRISABIL LN</t>
  </si>
  <si>
    <t>61//31//</t>
  </si>
  <si>
    <t>132A-31</t>
  </si>
  <si>
    <t>107 MAYFLOWER RIDGE DR</t>
  </si>
  <si>
    <t>MCGRAW CARROLL E JR</t>
  </si>
  <si>
    <t>132/A/31//</t>
  </si>
  <si>
    <t>132-1060B</t>
  </si>
  <si>
    <t>44 MAYFLOWER RIDGE DR</t>
  </si>
  <si>
    <t>STRAWN SUZY M</t>
  </si>
  <si>
    <t>132//1060/B/</t>
  </si>
  <si>
    <t>129-1101C1</t>
  </si>
  <si>
    <t>21 OLD GLEN CHARLIE RD</t>
  </si>
  <si>
    <t>MOTTO RUSSELL J</t>
  </si>
  <si>
    <t>129//1101/C1/</t>
  </si>
  <si>
    <t>61-1046</t>
  </si>
  <si>
    <t>255 HIGH ST</t>
  </si>
  <si>
    <t>BEAUDOIN EINER A</t>
  </si>
  <si>
    <t>61//1046//</t>
  </si>
  <si>
    <t>129A-3-5</t>
  </si>
  <si>
    <t>26 AMES ISLAND RD</t>
  </si>
  <si>
    <t>SENTER GAYLE P &amp; MADSEN ALPHA P</t>
  </si>
  <si>
    <t>129/A3/5//</t>
  </si>
  <si>
    <t>133-1088</t>
  </si>
  <si>
    <t>8 PLYMOUTH RD</t>
  </si>
  <si>
    <t>VASCONCELOS GINO</t>
  </si>
  <si>
    <t>133//1088//</t>
  </si>
  <si>
    <t>132-1060A</t>
  </si>
  <si>
    <t>STRAWN MERRITT E</t>
  </si>
  <si>
    <t>132//1060/A/</t>
  </si>
  <si>
    <t>61-1176</t>
  </si>
  <si>
    <t>25 GIBBS AVE</t>
  </si>
  <si>
    <t>WARATUKE STEPHEN A</t>
  </si>
  <si>
    <t>61//1176//</t>
  </si>
  <si>
    <t>133A-92</t>
  </si>
  <si>
    <t>13 WREN TER</t>
  </si>
  <si>
    <t>BRITTO MANUEL J</t>
  </si>
  <si>
    <t>133/A/92//</t>
  </si>
  <si>
    <t>133-1058</t>
  </si>
  <si>
    <t>200 SANDWICH RD</t>
  </si>
  <si>
    <t>REMICK CLARICE</t>
  </si>
  <si>
    <t>133//1058//</t>
  </si>
  <si>
    <t>129-1067B</t>
  </si>
  <si>
    <t>2828 CRAN HWY</t>
  </si>
  <si>
    <t>129//1067/B/</t>
  </si>
  <si>
    <t>132B-24</t>
  </si>
  <si>
    <t>ZION STEVEN</t>
  </si>
  <si>
    <t>132/B/24//</t>
  </si>
  <si>
    <t>61-36</t>
  </si>
  <si>
    <t>20 STONEY RUN DR</t>
  </si>
  <si>
    <t>61//36//</t>
  </si>
  <si>
    <t>61-1047</t>
  </si>
  <si>
    <t>456 MAIN ST</t>
  </si>
  <si>
    <t>BITHER DALE C</t>
  </si>
  <si>
    <t>61//1047//</t>
  </si>
  <si>
    <t>83-BD2</t>
  </si>
  <si>
    <t>83//BD2//</t>
  </si>
  <si>
    <t>132B-21</t>
  </si>
  <si>
    <t>132/B/21//</t>
  </si>
  <si>
    <t>133A-113</t>
  </si>
  <si>
    <t>20 MALLARD RD</t>
  </si>
  <si>
    <t>133/A/113//</t>
  </si>
  <si>
    <t>61-LC17</t>
  </si>
  <si>
    <t>11 TOWER TER</t>
  </si>
  <si>
    <t>DECAS JOHN A</t>
  </si>
  <si>
    <t>61//LC17//</t>
  </si>
  <si>
    <t>133-1057</t>
  </si>
  <si>
    <t>5 SANDY RD</t>
  </si>
  <si>
    <t>DEUTSCHE BANK NATL TR CO</t>
  </si>
  <si>
    <t>133//1057//</t>
  </si>
  <si>
    <t>133-1087</t>
  </si>
  <si>
    <t>10 PLYMOUTH RD</t>
  </si>
  <si>
    <t>ELICIER JOSE R</t>
  </si>
  <si>
    <t>133//1087//</t>
  </si>
  <si>
    <t>129-W3</t>
  </si>
  <si>
    <t>24 OLD GLEN CHARLIE RD</t>
  </si>
  <si>
    <t>BENNETT MARCUS G</t>
  </si>
  <si>
    <t>129//W3//</t>
  </si>
  <si>
    <t>129-1064B</t>
  </si>
  <si>
    <t>2 AMES ISLAND RD</t>
  </si>
  <si>
    <t>129//1064/B/</t>
  </si>
  <si>
    <t>133A-80</t>
  </si>
  <si>
    <t>35 MEADOWLARK DR</t>
  </si>
  <si>
    <t>FRANKLIN GARY</t>
  </si>
  <si>
    <t>133/A/80//</t>
  </si>
  <si>
    <t>133-1060</t>
  </si>
  <si>
    <t>133//1060//</t>
  </si>
  <si>
    <t>129A-3-4</t>
  </si>
  <si>
    <t>24 AMES ISLAND RD</t>
  </si>
  <si>
    <t>MILLS VIVIAN KAREN</t>
  </si>
  <si>
    <t>129/A3/4//</t>
  </si>
  <si>
    <t>133-1028A</t>
  </si>
  <si>
    <t>1 GILBERT WAY</t>
  </si>
  <si>
    <t>CORBIN GREGORY M</t>
  </si>
  <si>
    <t>133//1028/A/</t>
  </si>
  <si>
    <t>133-1075</t>
  </si>
  <si>
    <t>7 SANTOS DR</t>
  </si>
  <si>
    <t>SANTOS MARY J</t>
  </si>
  <si>
    <t>133//1075//</t>
  </si>
  <si>
    <t>129-1067A</t>
  </si>
  <si>
    <t>129//1067/A/</t>
  </si>
  <si>
    <t>132B-25</t>
  </si>
  <si>
    <t>JOSEPH DELIA C</t>
  </si>
  <si>
    <t>132/B/25//</t>
  </si>
  <si>
    <t>133A-122</t>
  </si>
  <si>
    <t>5 TERN ST</t>
  </si>
  <si>
    <t>ANDREWS PETER JR</t>
  </si>
  <si>
    <t>133/A/122//</t>
  </si>
  <si>
    <t>132-1084</t>
  </si>
  <si>
    <t>40 CRAN HWY  OFF</t>
  </si>
  <si>
    <t>HORNE JOHN D TRUSTEE</t>
  </si>
  <si>
    <t>132//1084//</t>
  </si>
  <si>
    <t>61-1044</t>
  </si>
  <si>
    <t>257 HIGH ST</t>
  </si>
  <si>
    <t>MURPHY FRANCES A</t>
  </si>
  <si>
    <t>INNS  MDL-01</t>
  </si>
  <si>
    <t>61//1044//</t>
  </si>
  <si>
    <t>61-LC10</t>
  </si>
  <si>
    <t>5 TOWER TER</t>
  </si>
  <si>
    <t>61//LC10//</t>
  </si>
  <si>
    <t>61-1019</t>
  </si>
  <si>
    <t>471 MAIN ST</t>
  </si>
  <si>
    <t>MAKEPEACE CO A D</t>
  </si>
  <si>
    <t>61//1019//</t>
  </si>
  <si>
    <t>129A-3-9</t>
  </si>
  <si>
    <t>23 AMES ISLAND RD</t>
  </si>
  <si>
    <t>129/A3/9//</t>
  </si>
  <si>
    <t>132-1062B</t>
  </si>
  <si>
    <t>109 MAYFLOWER RIDGE DR</t>
  </si>
  <si>
    <t>BRUNDAGE EDWIN G JR</t>
  </si>
  <si>
    <t>132//1062/B/</t>
  </si>
  <si>
    <t>133A-68</t>
  </si>
  <si>
    <t>17 WREN TER</t>
  </si>
  <si>
    <t>FERNANDES CHRISTIAN</t>
  </si>
  <si>
    <t>133/A/68//</t>
  </si>
  <si>
    <t>129-1101B</t>
  </si>
  <si>
    <t>23 OLD GLEN CHARLIE RD</t>
  </si>
  <si>
    <t>NOBLE HERBERT P</t>
  </si>
  <si>
    <t>129//1101/B/</t>
  </si>
  <si>
    <t>61-4</t>
  </si>
  <si>
    <t>8 TOWER TER</t>
  </si>
  <si>
    <t>SEQUEIRA SUSAN E GOVONI TRUSTEE</t>
  </si>
  <si>
    <t>61//4//</t>
  </si>
  <si>
    <t>133A-90</t>
  </si>
  <si>
    <t>34 MEADOWLARK DR</t>
  </si>
  <si>
    <t>HARDING MARY</t>
  </si>
  <si>
    <t>133/A/90//</t>
  </si>
  <si>
    <t>133-1062</t>
  </si>
  <si>
    <t>VIERA MARIA C ET ALS</t>
  </si>
  <si>
    <t>133//1062//</t>
  </si>
  <si>
    <t>61-24</t>
  </si>
  <si>
    <t>14 STONEY RUN DR</t>
  </si>
  <si>
    <t>61//24//</t>
  </si>
  <si>
    <t>83-1005C</t>
  </si>
  <si>
    <t>201 HATHAWAY ST</t>
  </si>
  <si>
    <t>ODONNELL AMY</t>
  </si>
  <si>
    <t>83//1005/C/</t>
  </si>
  <si>
    <t>133-1022</t>
  </si>
  <si>
    <t>2767 CRAN HWY</t>
  </si>
  <si>
    <t>MANTER LESLIE F</t>
  </si>
  <si>
    <t>133//1022//</t>
  </si>
  <si>
    <t>61-LC33</t>
  </si>
  <si>
    <t>0 TOWER TER</t>
  </si>
  <si>
    <t>GRAHAM ROBERT</t>
  </si>
  <si>
    <t>61//LC33//</t>
  </si>
  <si>
    <t>61-1045</t>
  </si>
  <si>
    <t>460 MAIN ST</t>
  </si>
  <si>
    <t>TOBIN MICHAEL J II</t>
  </si>
  <si>
    <t>61//1045//</t>
  </si>
  <si>
    <t>133-1086</t>
  </si>
  <si>
    <t>133//1086//</t>
  </si>
  <si>
    <t>133A-67</t>
  </si>
  <si>
    <t>19 WREN TER</t>
  </si>
  <si>
    <t>MAXIM RAYMOND</t>
  </si>
  <si>
    <t>133/A/67//</t>
  </si>
  <si>
    <t>133-1021B</t>
  </si>
  <si>
    <t>2759 CRAN HWY</t>
  </si>
  <si>
    <t>133//1021/B/</t>
  </si>
  <si>
    <t>UNK782</t>
  </si>
  <si>
    <t>129-1066</t>
  </si>
  <si>
    <t>2826 CRAN HWY</t>
  </si>
  <si>
    <t>129//1066//</t>
  </si>
  <si>
    <t>132B-26</t>
  </si>
  <si>
    <t>132/B/26//</t>
  </si>
  <si>
    <t>83-BD6</t>
  </si>
  <si>
    <t>HATHAWAY ST REAR</t>
  </si>
  <si>
    <t>133A-112</t>
  </si>
  <si>
    <t>18 MALLARD RD</t>
  </si>
  <si>
    <t>133/A/112//</t>
  </si>
  <si>
    <t>61-1042</t>
  </si>
  <si>
    <t>259 HIGH ST</t>
  </si>
  <si>
    <t>HATCH SANDRA A</t>
  </si>
  <si>
    <t>61//1042//</t>
  </si>
  <si>
    <t>129A-3-3</t>
  </si>
  <si>
    <t>22 AMES ISLAND RD</t>
  </si>
  <si>
    <t>RILEY VIRGINIA A</t>
  </si>
  <si>
    <t>129/A3/3//</t>
  </si>
  <si>
    <t>132-1050F</t>
  </si>
  <si>
    <t>29 MAYFLOWER RIDGE DR</t>
  </si>
  <si>
    <t>SKELLY PETER J</t>
  </si>
  <si>
    <t>132//1050/F/</t>
  </si>
  <si>
    <t>132-1059A</t>
  </si>
  <si>
    <t>114 MAYFLOWER RIDGE DR</t>
  </si>
  <si>
    <t>STRAWN THOMAS E</t>
  </si>
  <si>
    <t>132//1059/A/</t>
  </si>
  <si>
    <t>129-1083</t>
  </si>
  <si>
    <t>26 OLD GLEN CHARLIE RD</t>
  </si>
  <si>
    <t>129//1083//</t>
  </si>
  <si>
    <t>129-1108</t>
  </si>
  <si>
    <t>33 OLD GLEN CHARLIE RD</t>
  </si>
  <si>
    <t>129//1108//</t>
  </si>
  <si>
    <t>133A-66</t>
  </si>
  <si>
    <t>21 WREN TER</t>
  </si>
  <si>
    <t>BEAULIEU AGNES A</t>
  </si>
  <si>
    <t>133/A/66//</t>
  </si>
  <si>
    <t>133-1021A</t>
  </si>
  <si>
    <t>133//1021/A/</t>
  </si>
  <si>
    <t>129A-3-14</t>
  </si>
  <si>
    <t>19 AMES ISLAND RD</t>
  </si>
  <si>
    <t>KARLING ROBERT A</t>
  </si>
  <si>
    <t>129/A3/14//</t>
  </si>
  <si>
    <t>133A-D</t>
  </si>
  <si>
    <t>0 WHIPPOORWILL WAY</t>
  </si>
  <si>
    <t>WHIPPOORWILL WAY</t>
  </si>
  <si>
    <t>133/A//D/</t>
  </si>
  <si>
    <t>133-1051</t>
  </si>
  <si>
    <t>6 STEEP BANK RD</t>
  </si>
  <si>
    <t>133//1051//</t>
  </si>
  <si>
    <t>133-1074</t>
  </si>
  <si>
    <t>5 SANTOS DR</t>
  </si>
  <si>
    <t>LACOURSE JESSICA A</t>
  </si>
  <si>
    <t>133//1074//</t>
  </si>
  <si>
    <t>133-1084</t>
  </si>
  <si>
    <t>4 SANTOS DR</t>
  </si>
  <si>
    <t>GRACA EDWARD D</t>
  </si>
  <si>
    <t>133//1084//</t>
  </si>
  <si>
    <t>61-1171</t>
  </si>
  <si>
    <t>0 TOWER TER OFF</t>
  </si>
  <si>
    <t>61//1171//</t>
  </si>
  <si>
    <t>133A-79</t>
  </si>
  <si>
    <t>33 MEADOWLARK DR</t>
  </si>
  <si>
    <t>FRANKLIN GARY A</t>
  </si>
  <si>
    <t>133/A/79//</t>
  </si>
  <si>
    <t>132B-20</t>
  </si>
  <si>
    <t>JOSEPH HERBERT J JR ET ALS</t>
  </si>
  <si>
    <t>132/B/20//</t>
  </si>
  <si>
    <t>61-LC16</t>
  </si>
  <si>
    <t>61//LC16//</t>
  </si>
  <si>
    <t>133-1021C</t>
  </si>
  <si>
    <t>2757 CRAN HWY</t>
  </si>
  <si>
    <t>CHAMPION BUILDERS INC</t>
  </si>
  <si>
    <t>133//1021/C/</t>
  </si>
  <si>
    <t>132B-32</t>
  </si>
  <si>
    <t>132/B/32//</t>
  </si>
  <si>
    <t>61-1043</t>
  </si>
  <si>
    <t>462 MAIN ST</t>
  </si>
  <si>
    <t>WESLEY UNITED METHODIST CHURCH</t>
  </si>
  <si>
    <t>61//1043//</t>
  </si>
  <si>
    <t>61-LC11</t>
  </si>
  <si>
    <t>3 TOWER TER</t>
  </si>
  <si>
    <t>DECAS DEAN J</t>
  </si>
  <si>
    <t>61//LC11//</t>
  </si>
  <si>
    <t>129A-3-2</t>
  </si>
  <si>
    <t>20 AMES ISLAND RD</t>
  </si>
  <si>
    <t>PAPARELLA VICTOR</t>
  </si>
  <si>
    <t>129/A3/2//</t>
  </si>
  <si>
    <t>132B-27</t>
  </si>
  <si>
    <t>132/B/27//</t>
  </si>
  <si>
    <t>61-1175</t>
  </si>
  <si>
    <t>15 GIBBS AVE</t>
  </si>
  <si>
    <t>61//1175//</t>
  </si>
  <si>
    <t>132-1062A</t>
  </si>
  <si>
    <t>117 MAYFLOWER RIDGE DR</t>
  </si>
  <si>
    <t>MACKAY JULIA A</t>
  </si>
  <si>
    <t>132//1062/A/</t>
  </si>
  <si>
    <t>UNK774</t>
  </si>
  <si>
    <t>61-3</t>
  </si>
  <si>
    <t>6 TOWER TER</t>
  </si>
  <si>
    <t>LAINE SHIRLEY C</t>
  </si>
  <si>
    <t>61//3//</t>
  </si>
  <si>
    <t>61-1018</t>
  </si>
  <si>
    <t>473 MAIN ST</t>
  </si>
  <si>
    <t>DECAS CHRIST N TRUSTEE OF</t>
  </si>
  <si>
    <t>61//1018//</t>
  </si>
  <si>
    <t>133A-64</t>
  </si>
  <si>
    <t>2 GULL LN</t>
  </si>
  <si>
    <t>JOHNSTON PETER K</t>
  </si>
  <si>
    <t>133/A/64//</t>
  </si>
  <si>
    <t>133-1073</t>
  </si>
  <si>
    <t>3 SANTOS DR</t>
  </si>
  <si>
    <t>ANDREWS SHEILA M LIFE ESTATE</t>
  </si>
  <si>
    <t>133//1073//</t>
  </si>
  <si>
    <t>133-1025</t>
  </si>
  <si>
    <t>6 GILBERT WAY</t>
  </si>
  <si>
    <t>FRANKLIN GILBERT E SR</t>
  </si>
  <si>
    <t>133A-111</t>
  </si>
  <si>
    <t>16 MALLARD RD</t>
  </si>
  <si>
    <t>DONAHUE DENNIS A JR</t>
  </si>
  <si>
    <t>133/A/111//</t>
  </si>
  <si>
    <t>133-1056</t>
  </si>
  <si>
    <t>7 SANDY RD</t>
  </si>
  <si>
    <t>133//1056//</t>
  </si>
  <si>
    <t>133-1054</t>
  </si>
  <si>
    <t>10 STEEP BANK RD</t>
  </si>
  <si>
    <t>CARDOZA AMOS P</t>
  </si>
  <si>
    <t>133//1054//</t>
  </si>
  <si>
    <t>132-1085</t>
  </si>
  <si>
    <t>WALKER MERRILL BRADLEY JR</t>
  </si>
  <si>
    <t>132//1085//</t>
  </si>
  <si>
    <t>61-1040</t>
  </si>
  <si>
    <t>16 GIBBS AVE</t>
  </si>
  <si>
    <t>HAYDEN DENNIS</t>
  </si>
  <si>
    <t>61//1040//</t>
  </si>
  <si>
    <t>129-1084</t>
  </si>
  <si>
    <t>28 OLD GLEN CHARLIE RD</t>
  </si>
  <si>
    <t>HOPWOOD ROLAND C JR</t>
  </si>
  <si>
    <t>129//1084//</t>
  </si>
  <si>
    <t>61-23</t>
  </si>
  <si>
    <t>28 TOWER TER</t>
  </si>
  <si>
    <t>AMARAL SCOTT F</t>
  </si>
  <si>
    <t>61//23//</t>
  </si>
  <si>
    <t>133-1050</t>
  </si>
  <si>
    <t>133//1050//</t>
  </si>
  <si>
    <t>133A-121</t>
  </si>
  <si>
    <t>3 TERN ST</t>
  </si>
  <si>
    <t>COLELLA KIMBERLY A &amp; MICHAEL F</t>
  </si>
  <si>
    <t>133/A/121//</t>
  </si>
  <si>
    <t>129-1065</t>
  </si>
  <si>
    <t>0 PLYMOUTH ROAD</t>
  </si>
  <si>
    <t>129//1065//</t>
  </si>
  <si>
    <t>FRESHWATER</t>
  </si>
  <si>
    <t>129A-3-1</t>
  </si>
  <si>
    <t>18 AMES ISLAND RD</t>
  </si>
  <si>
    <t>WESTGATE ERIC M</t>
  </si>
  <si>
    <t>129/A3/1//</t>
  </si>
  <si>
    <t>132-1058</t>
  </si>
  <si>
    <t>40 MAYFLOWER RIDGE DR</t>
  </si>
  <si>
    <t>SWANSON CARL D</t>
  </si>
  <si>
    <t>132//1058//</t>
  </si>
  <si>
    <t>129A-3-12</t>
  </si>
  <si>
    <t>15-17 AMES ISLAND RD</t>
  </si>
  <si>
    <t>KALIGIAN DWIGHT TR OF DONALD S</t>
  </si>
  <si>
    <t>129/A3/12//</t>
  </si>
  <si>
    <t>83-BD7</t>
  </si>
  <si>
    <t>133A-65</t>
  </si>
  <si>
    <t>4 GULL LN</t>
  </si>
  <si>
    <t>REIDY JAMES F II</t>
  </si>
  <si>
    <t>133/A/65//</t>
  </si>
  <si>
    <t>133A-63</t>
  </si>
  <si>
    <t>28 PHEASANT AVE</t>
  </si>
  <si>
    <t>AIDUK MARK A</t>
  </si>
  <si>
    <t>PHEASANT AVE</t>
  </si>
  <si>
    <t>133/A/63//</t>
  </si>
  <si>
    <t>132B-31</t>
  </si>
  <si>
    <t>COLL PIERRE M</t>
  </si>
  <si>
    <t>132/B/31//</t>
  </si>
  <si>
    <t>61-1041</t>
  </si>
  <si>
    <t>466 MAIN ST</t>
  </si>
  <si>
    <t>BARNES PAUL A</t>
  </si>
  <si>
    <t>61//1041//</t>
  </si>
  <si>
    <t>133-1072</t>
  </si>
  <si>
    <t>CARDOZA JOSEPH J</t>
  </si>
  <si>
    <t>133//1072//</t>
  </si>
  <si>
    <t>133A-78</t>
  </si>
  <si>
    <t>31 MEADOWLARK DR</t>
  </si>
  <si>
    <t>FIEN KERRY A</t>
  </si>
  <si>
    <t>133/A/78//</t>
  </si>
  <si>
    <t>132B-33</t>
  </si>
  <si>
    <t>JOSEPH HERBERT J JR  ET ALS</t>
  </si>
  <si>
    <t>132/B/33//</t>
  </si>
  <si>
    <t>133-1083</t>
  </si>
  <si>
    <t>2811 CRAN HWY</t>
  </si>
  <si>
    <t>133//1083//</t>
  </si>
  <si>
    <t>132B-28</t>
  </si>
  <si>
    <t>33 CRAN HWY  OFF</t>
  </si>
  <si>
    <t>JOSEPH HERBERT &amp; DELIA</t>
  </si>
  <si>
    <t>132/B/28//</t>
  </si>
  <si>
    <t>61-1017</t>
  </si>
  <si>
    <t>477 MAIN ST</t>
  </si>
  <si>
    <t>ADM MAIN STREET WAREHAM LLC</t>
  </si>
  <si>
    <t>61//1017//</t>
  </si>
  <si>
    <t>133-1076</t>
  </si>
  <si>
    <t>133//1076//</t>
  </si>
  <si>
    <t>133-1049C</t>
  </si>
  <si>
    <t>14 STEEP BANK RD</t>
  </si>
  <si>
    <t>COSTA JOHN ET ALS</t>
  </si>
  <si>
    <t>133//1049/C/</t>
  </si>
  <si>
    <t>132B-19</t>
  </si>
  <si>
    <t>2691 CRAN HWY  OFF</t>
  </si>
  <si>
    <t>132/B/19//</t>
  </si>
  <si>
    <t>132B-30</t>
  </si>
  <si>
    <t>132/B/30//</t>
  </si>
  <si>
    <t>129A-3-1A</t>
  </si>
  <si>
    <t>1 AMES ISLAND EXT</t>
  </si>
  <si>
    <t>PARKER J RANDOLPH JR</t>
  </si>
  <si>
    <t>129/A3/1/A/</t>
  </si>
  <si>
    <t>133A-110</t>
  </si>
  <si>
    <t>14 MALLARD RD</t>
  </si>
  <si>
    <t>MELLO PENELOPE</t>
  </si>
  <si>
    <t>133/A/110//</t>
  </si>
  <si>
    <t>61-1039</t>
  </si>
  <si>
    <t>10 GIBBS AVE</t>
  </si>
  <si>
    <t>BEAUPRE YELENA F</t>
  </si>
  <si>
    <t>61//1039//</t>
  </si>
  <si>
    <t>133A-100</t>
  </si>
  <si>
    <t>15 MALLARD RD</t>
  </si>
  <si>
    <t>HARRIS WILLIAM J JR</t>
  </si>
  <si>
    <t>133/A/100//</t>
  </si>
  <si>
    <t>83-BD1</t>
  </si>
  <si>
    <t>83//BD1//</t>
  </si>
  <si>
    <t>61-39</t>
  </si>
  <si>
    <t>31 STONEY RUN DR</t>
  </si>
  <si>
    <t>61//39//</t>
  </si>
  <si>
    <t>129-1062</t>
  </si>
  <si>
    <t>21 PLYMOUTH RD OFF</t>
  </si>
  <si>
    <t>129//1062//</t>
  </si>
  <si>
    <t>61-LC12</t>
  </si>
  <si>
    <t>1 TOWER TER</t>
  </si>
  <si>
    <t>GRAHAM ROBERT FRANCIS</t>
  </si>
  <si>
    <t>61//LC12//</t>
  </si>
  <si>
    <t>61-2</t>
  </si>
  <si>
    <t>4 TOWER TER</t>
  </si>
  <si>
    <t>HENNESSEY ALBERT T &amp; PATRICIA J</t>
  </si>
  <si>
    <t>61//2//</t>
  </si>
  <si>
    <t>83-1006</t>
  </si>
  <si>
    <t>205 HATHAWAY ST</t>
  </si>
  <si>
    <t>MONTEIRO LISA A</t>
  </si>
  <si>
    <t>83//1006//</t>
  </si>
  <si>
    <t>132-1050E</t>
  </si>
  <si>
    <t>25 MAYFLOWER RIDGE DR</t>
  </si>
  <si>
    <t>PILLSBURY CHARLES H III</t>
  </si>
  <si>
    <t>132//1050/E/</t>
  </si>
  <si>
    <t>133A-89</t>
  </si>
  <si>
    <t>32 MEADOWLARK DR</t>
  </si>
  <si>
    <t>SMITH RONALD S</t>
  </si>
  <si>
    <t>133/A/89//</t>
  </si>
  <si>
    <t>133-1071</t>
  </si>
  <si>
    <t>1 SANTOS DR</t>
  </si>
  <si>
    <t>BARREIROS BARBARA M LIFE ESTATE</t>
  </si>
  <si>
    <t>133//1071//</t>
  </si>
  <si>
    <t>133-1068</t>
  </si>
  <si>
    <t>2805 CRAN HWY REAR</t>
  </si>
  <si>
    <t>FERNADNDES EVA F LIFE ESTATE</t>
  </si>
  <si>
    <t>133//1068//</t>
  </si>
  <si>
    <t>61-1174</t>
  </si>
  <si>
    <t>11 GIBBS AVE</t>
  </si>
  <si>
    <t>FIRST CONGREGATIONAL CHURCH</t>
  </si>
  <si>
    <t>61//1174//</t>
  </si>
  <si>
    <t>133-1023</t>
  </si>
  <si>
    <t>2755 CRAN HWY</t>
  </si>
  <si>
    <t>ROBERTSON'S REALTY CORP</t>
  </si>
  <si>
    <t>POT DEVEL</t>
  </si>
  <si>
    <t>133//1023//</t>
  </si>
  <si>
    <t>132-1070</t>
  </si>
  <si>
    <t>26 OLD CARR LANDING RD</t>
  </si>
  <si>
    <t>HORNE KARL A</t>
  </si>
  <si>
    <t>MC30</t>
  </si>
  <si>
    <t>132//1070//</t>
  </si>
  <si>
    <t>133-1049A</t>
  </si>
  <si>
    <t>11 SANDY RD</t>
  </si>
  <si>
    <t>VIERA MARIA COSTA ET ALS</t>
  </si>
  <si>
    <t>133//1049/A/</t>
  </si>
  <si>
    <t>132B-29</t>
  </si>
  <si>
    <t>32 CRAN HWY  OFF</t>
  </si>
  <si>
    <t>132/B/29//</t>
  </si>
  <si>
    <t>133-1026</t>
  </si>
  <si>
    <t>12 SANDY RD</t>
  </si>
  <si>
    <t>THATCHER ALICIA</t>
  </si>
  <si>
    <t>133//1026//</t>
  </si>
  <si>
    <t>129-1059</t>
  </si>
  <si>
    <t>15 PLYMOUTH RD</t>
  </si>
  <si>
    <t>129//1059//</t>
  </si>
  <si>
    <t>129A-3-5A</t>
  </si>
  <si>
    <t>2 AMES ISLAND EXT</t>
  </si>
  <si>
    <t>MCGARRY PATRICK D</t>
  </si>
  <si>
    <t>129/A3/5/A/</t>
  </si>
  <si>
    <t>132B-34</t>
  </si>
  <si>
    <t>132/B/34//</t>
  </si>
  <si>
    <t>61-1016</t>
  </si>
  <si>
    <t>481 MAIN ST</t>
  </si>
  <si>
    <t>61//1016//</t>
  </si>
  <si>
    <t>129A-3-2A</t>
  </si>
  <si>
    <t>3 AMES ISLAND EXT</t>
  </si>
  <si>
    <t>129/A3/2/A/</t>
  </si>
  <si>
    <t>129-1064A</t>
  </si>
  <si>
    <t>8 AMES ISLAND RD</t>
  </si>
  <si>
    <t>129//1064/A/</t>
  </si>
  <si>
    <t>132-1050B</t>
  </si>
  <si>
    <t>21 MAYFLOWER RIDGE DR</t>
  </si>
  <si>
    <t>PILLSBURY CHARLES H</t>
  </si>
  <si>
    <t>132//1050/B/</t>
  </si>
  <si>
    <t>133-1049B</t>
  </si>
  <si>
    <t>133//1049/B/</t>
  </si>
  <si>
    <t>133A-77</t>
  </si>
  <si>
    <t>29 MEADOWLARK DR</t>
  </si>
  <si>
    <t>LOPES MICHAEL P</t>
  </si>
  <si>
    <t>133/A/77//</t>
  </si>
  <si>
    <t>133-1046B</t>
  </si>
  <si>
    <t>8 FANNIES LN</t>
  </si>
  <si>
    <t>EL-CHALFOUN ELIE</t>
  </si>
  <si>
    <t>133//1046/B/</t>
  </si>
  <si>
    <t>129-1165</t>
  </si>
  <si>
    <t>0 AMES ISLAND EXT OFF</t>
  </si>
  <si>
    <t>129//1165//</t>
  </si>
  <si>
    <t>132B-35</t>
  </si>
  <si>
    <t>132/B/35//</t>
  </si>
  <si>
    <t>61-1</t>
  </si>
  <si>
    <t>2 TOWER TER</t>
  </si>
  <si>
    <t>MCKAY DANIEL J</t>
  </si>
  <si>
    <t>61//1//</t>
  </si>
  <si>
    <t>133A-109</t>
  </si>
  <si>
    <t>12 MALLARD RD</t>
  </si>
  <si>
    <t>MENTON BERNARD F</t>
  </si>
  <si>
    <t>133/A/109//</t>
  </si>
  <si>
    <t>133A-14</t>
  </si>
  <si>
    <t>1 GULL LN</t>
  </si>
  <si>
    <t>MURTEIRA PAUL A</t>
  </si>
  <si>
    <t>133/A/14//</t>
  </si>
  <si>
    <t>61-1038</t>
  </si>
  <si>
    <t>1 PARK ST</t>
  </si>
  <si>
    <t>MJT PARK STREET LLC</t>
  </si>
  <si>
    <t>61//1038//</t>
  </si>
  <si>
    <t>132-1064</t>
  </si>
  <si>
    <t>11 OLD CARR LANDING RD</t>
  </si>
  <si>
    <t>AC LND IMP  MDL-01</t>
  </si>
  <si>
    <t>132//1064//</t>
  </si>
  <si>
    <t>Well</t>
  </si>
  <si>
    <t>133-1046A</t>
  </si>
  <si>
    <t>10 FANNIES LN</t>
  </si>
  <si>
    <t>MUNICIPAL  MDL-01</t>
  </si>
  <si>
    <t>133//1046/A/</t>
  </si>
  <si>
    <t>133A-62</t>
  </si>
  <si>
    <t>26 PHEASANT AVE</t>
  </si>
  <si>
    <t>CONNOR TIMOTHY A</t>
  </si>
  <si>
    <t>133/A/62//</t>
  </si>
  <si>
    <t>133-1069</t>
  </si>
  <si>
    <t>2805 CRAN HWY</t>
  </si>
  <si>
    <t>FERNANDES EVA F LIFE ESTATE</t>
  </si>
  <si>
    <t>133//1069//</t>
  </si>
  <si>
    <t>133A-88</t>
  </si>
  <si>
    <t>30 MEADOWLARK DR</t>
  </si>
  <si>
    <t>HARDING MARY I</t>
  </si>
  <si>
    <t>133/A/88//</t>
  </si>
  <si>
    <t>133A-99</t>
  </si>
  <si>
    <t>13 MALLARD RD</t>
  </si>
  <si>
    <t>YAHNER ANDREW J</t>
  </si>
  <si>
    <t>133/A/99//</t>
  </si>
  <si>
    <t>132B-36</t>
  </si>
  <si>
    <t>132/B/36//</t>
  </si>
  <si>
    <t>133-1067</t>
  </si>
  <si>
    <t>2801 CRAN HWY</t>
  </si>
  <si>
    <t>133//1067//</t>
  </si>
  <si>
    <t>133A-15</t>
  </si>
  <si>
    <t>3 GULL LN</t>
  </si>
  <si>
    <t>AUSTIN KAREN H</t>
  </si>
  <si>
    <t>133/A/15//</t>
  </si>
  <si>
    <t>129A-3-7A</t>
  </si>
  <si>
    <t>6 AMES ISLAND EXT</t>
  </si>
  <si>
    <t>ROBADO KEVIN B</t>
  </si>
  <si>
    <t>129/A3/7/A/</t>
  </si>
  <si>
    <t>132-1050A</t>
  </si>
  <si>
    <t>16 SWAN LANE</t>
  </si>
  <si>
    <t>BREDBERG CAROL D</t>
  </si>
  <si>
    <t>132//1050/A/</t>
  </si>
  <si>
    <t>132B-37</t>
  </si>
  <si>
    <t>30 CRAN HWY  OFF</t>
  </si>
  <si>
    <t>132/B/37//</t>
  </si>
  <si>
    <t>129A-3-B</t>
  </si>
  <si>
    <t>7 AMES ISLAND EXT</t>
  </si>
  <si>
    <t>ADAMS MAROLYN J</t>
  </si>
  <si>
    <t>129/A3//B/</t>
  </si>
  <si>
    <t>133-1047</t>
  </si>
  <si>
    <t>15 SANDY RD</t>
  </si>
  <si>
    <t>JOHNSON ALFRED A EXECUTOR</t>
  </si>
  <si>
    <t>133//1047//</t>
  </si>
  <si>
    <t>133A-16</t>
  </si>
  <si>
    <t>5 GULL LN</t>
  </si>
  <si>
    <t>MCDOUGAL KAREN A</t>
  </si>
  <si>
    <t>133/A/16//</t>
  </si>
  <si>
    <t>129-1166</t>
  </si>
  <si>
    <t>129//1166//</t>
  </si>
  <si>
    <t>61-1015</t>
  </si>
  <si>
    <t>485 MAIN ST</t>
  </si>
  <si>
    <t>61//1015//</t>
  </si>
  <si>
    <t>132-MR5C</t>
  </si>
  <si>
    <t>119 MAYFLOWER RIDGE DR</t>
  </si>
  <si>
    <t>132//MR5/C/</t>
  </si>
  <si>
    <t>133A-108</t>
  </si>
  <si>
    <t>10 MALLARD RD</t>
  </si>
  <si>
    <t>PACKARD DAVID F</t>
  </si>
  <si>
    <t>133/A/108//</t>
  </si>
  <si>
    <t>132B-78</t>
  </si>
  <si>
    <t>31 CRAN HWY  OFF</t>
  </si>
  <si>
    <t>132/B/78//</t>
  </si>
  <si>
    <t>61-1173</t>
  </si>
  <si>
    <t>498 MAIN ST</t>
  </si>
  <si>
    <t>61//1173//</t>
  </si>
  <si>
    <t>132B-18</t>
  </si>
  <si>
    <t>132/B/18//</t>
  </si>
  <si>
    <t>83-1020</t>
  </si>
  <si>
    <t>GODFREY CRANSTON H</t>
  </si>
  <si>
    <t>83//1020//</t>
  </si>
  <si>
    <t>83-1018A</t>
  </si>
  <si>
    <t>532 MAIN ST</t>
  </si>
  <si>
    <t>WENTWORTH PAUL</t>
  </si>
  <si>
    <t>83//1018/A/</t>
  </si>
  <si>
    <t>133A-76</t>
  </si>
  <si>
    <t>27 MEADOWLARK DR</t>
  </si>
  <si>
    <t>BRUN RONALD A</t>
  </si>
  <si>
    <t>133/A/76//</t>
  </si>
  <si>
    <t>129-A2</t>
  </si>
  <si>
    <t>0 MAPLE SPRGS RD</t>
  </si>
  <si>
    <t>ADAMS MAROLYN</t>
  </si>
  <si>
    <t>129//A2//</t>
  </si>
  <si>
    <t>133-1045</t>
  </si>
  <si>
    <t>17 SANDY RD</t>
  </si>
  <si>
    <t>PETERS JOSEPH</t>
  </si>
  <si>
    <t>133//1045//</t>
  </si>
  <si>
    <t>61-1014B</t>
  </si>
  <si>
    <t>61//1014/B/</t>
  </si>
  <si>
    <t>133-1066</t>
  </si>
  <si>
    <t>2795 CRAN HWY</t>
  </si>
  <si>
    <t>MAURICE CHARLES W</t>
  </si>
  <si>
    <t>133//1066//</t>
  </si>
  <si>
    <t>61-50</t>
  </si>
  <si>
    <t>9 STONEY RUN DR</t>
  </si>
  <si>
    <t>SLAVIN OWEN J</t>
  </si>
  <si>
    <t>61//50//</t>
  </si>
  <si>
    <t>133A-13</t>
  </si>
  <si>
    <t>25 PHEASANT AVE</t>
  </si>
  <si>
    <t>SORBELLO ROBERT J</t>
  </si>
  <si>
    <t>133/A/13//</t>
  </si>
  <si>
    <t>61-1210</t>
  </si>
  <si>
    <t>0 TREMONT RD</t>
  </si>
  <si>
    <t>61//1210//</t>
  </si>
  <si>
    <t>132-1063</t>
  </si>
  <si>
    <t>19 OLD CARR LANDING RD</t>
  </si>
  <si>
    <t>132//1063//</t>
  </si>
  <si>
    <t>83-1005F</t>
  </si>
  <si>
    <t>207 HATHAWAY ST</t>
  </si>
  <si>
    <t>MESSINA MICHAEL J</t>
  </si>
  <si>
    <t>83//1005/F/</t>
  </si>
  <si>
    <t>133A-87</t>
  </si>
  <si>
    <t>28 MEADOWLARK DR</t>
  </si>
  <si>
    <t>LAFRENIERE JERI A</t>
  </si>
  <si>
    <t>133/A/87//</t>
  </si>
  <si>
    <t>129A-3-A</t>
  </si>
  <si>
    <t>10 AMES ISLAND EXT</t>
  </si>
  <si>
    <t>FRENETTE PETER J</t>
  </si>
  <si>
    <t>129/A3//A/</t>
  </si>
  <si>
    <t>133A-61</t>
  </si>
  <si>
    <t>24 PHEASANT AVE</t>
  </si>
  <si>
    <t>VIGNOLO JOSEPHINE</t>
  </si>
  <si>
    <t>133/A/61//</t>
  </si>
  <si>
    <t>133A-98</t>
  </si>
  <si>
    <t>11 MALLARD RD</t>
  </si>
  <si>
    <t>CASWELL ROBERT</t>
  </si>
  <si>
    <t>133/A/98//</t>
  </si>
  <si>
    <t>61-1172</t>
  </si>
  <si>
    <t>504 MAIN ST</t>
  </si>
  <si>
    <t>DONOVAN WILLIAM JOSEPH &amp; CLAIRE EV</t>
  </si>
  <si>
    <t>61//1172//</t>
  </si>
  <si>
    <t>132B-41</t>
  </si>
  <si>
    <t>132/B/41//</t>
  </si>
  <si>
    <t>129A-3-T1</t>
  </si>
  <si>
    <t>9 AMES ISLAND EXT</t>
  </si>
  <si>
    <t>129/A3/T1//</t>
  </si>
  <si>
    <t>129-1052A</t>
  </si>
  <si>
    <t>2822 CRAN HWY</t>
  </si>
  <si>
    <t>ATLANTIC BOAT STORE LLC</t>
  </si>
  <si>
    <t>129//1052/A/</t>
  </si>
  <si>
    <t>133A-107</t>
  </si>
  <si>
    <t>8 MALLARD RD</t>
  </si>
  <si>
    <t>SANDWICH COOPERATIVE BANK</t>
  </si>
  <si>
    <t>133/A/107//</t>
  </si>
  <si>
    <t>129-1049</t>
  </si>
  <si>
    <t>2820 CRAN HWY</t>
  </si>
  <si>
    <t>ATLANTIC ANNEX LLC</t>
  </si>
  <si>
    <t>129//1049//</t>
  </si>
  <si>
    <t>132B-17</t>
  </si>
  <si>
    <t>132/B/17//</t>
  </si>
  <si>
    <t>132-1087</t>
  </si>
  <si>
    <t>14 SWAN LANE</t>
  </si>
  <si>
    <t>TREMONT NAIL LIMITED PARTNERSHIP</t>
  </si>
  <si>
    <t>132//1087//</t>
  </si>
  <si>
    <t>132B-40</t>
  </si>
  <si>
    <t>132/B/40//</t>
  </si>
  <si>
    <t>61-1037</t>
  </si>
  <si>
    <t>61//1037//</t>
  </si>
  <si>
    <t>133-1044</t>
  </si>
  <si>
    <t>6 FANNIES LN</t>
  </si>
  <si>
    <t>JPMORGAN CHASE BANK NATIONAL</t>
  </si>
  <si>
    <t>133//1044//</t>
  </si>
  <si>
    <t>61-1013</t>
  </si>
  <si>
    <t>495 MAIN ST</t>
  </si>
  <si>
    <t>WAREHAM HISTORICAL SOCIETY INC</t>
  </si>
  <si>
    <t>61//1013//</t>
  </si>
  <si>
    <t>129-1164</t>
  </si>
  <si>
    <t>129//1164//</t>
  </si>
  <si>
    <t>129A-3-T2</t>
  </si>
  <si>
    <t>11 AMES ISLAND EXT</t>
  </si>
  <si>
    <t>129/A3/T2//</t>
  </si>
  <si>
    <t>133-1064</t>
  </si>
  <si>
    <t>2793 CRAN HWY</t>
  </si>
  <si>
    <t>ANDREWS STEVEN J</t>
  </si>
  <si>
    <t>133//1064//</t>
  </si>
  <si>
    <t>132B-77</t>
  </si>
  <si>
    <t>29 CRAN HWY  OFF</t>
  </si>
  <si>
    <t>132/B/77//</t>
  </si>
  <si>
    <t>129A-3-T13</t>
  </si>
  <si>
    <t>0 ROUTE 25</t>
  </si>
  <si>
    <t>ROUTE 25</t>
  </si>
  <si>
    <t>129/A3/T13//</t>
  </si>
  <si>
    <t>133-1043</t>
  </si>
  <si>
    <t>5 FANNIES LN</t>
  </si>
  <si>
    <t>ELKALLASSI NAZIH TRUSTEE OF</t>
  </si>
  <si>
    <t>133//1043//</t>
  </si>
  <si>
    <t>132B-39</t>
  </si>
  <si>
    <t>132/B/39//</t>
  </si>
  <si>
    <t>133A-86</t>
  </si>
  <si>
    <t>26 MEADOWLARK DR</t>
  </si>
  <si>
    <t>NICHOLSON KYLE</t>
  </si>
  <si>
    <t>133/A/86//</t>
  </si>
  <si>
    <t>129A-3-T3</t>
  </si>
  <si>
    <t>13 AMES ISLAND EXT</t>
  </si>
  <si>
    <t>ADAMS RONALD G</t>
  </si>
  <si>
    <t>129/A3/T3//</t>
  </si>
  <si>
    <t>133A-75</t>
  </si>
  <si>
    <t>25 MEADOWLARK DR</t>
  </si>
  <si>
    <t>CANHA CRAIG H</t>
  </si>
  <si>
    <t>133/A/75//</t>
  </si>
  <si>
    <t>133-1041</t>
  </si>
  <si>
    <t>19 SANDY RD</t>
  </si>
  <si>
    <t>FERNANDES COREY R</t>
  </si>
  <si>
    <t>133//1041//</t>
  </si>
  <si>
    <t>133A-97</t>
  </si>
  <si>
    <t>9 MALLARD RD</t>
  </si>
  <si>
    <t>ROCHA ROBERT R</t>
  </si>
  <si>
    <t>133/A/97//</t>
  </si>
  <si>
    <t>129A-3-T14</t>
  </si>
  <si>
    <t>129/A3/T14//</t>
  </si>
  <si>
    <t>133A-12</t>
  </si>
  <si>
    <t>23 PHEASANT AVE</t>
  </si>
  <si>
    <t>SPENCER JEFFREY</t>
  </si>
  <si>
    <t>133/A/12//</t>
  </si>
  <si>
    <t>132-1071A</t>
  </si>
  <si>
    <t>2657 CRAN HWY REAR</t>
  </si>
  <si>
    <t>DEGRENIER ROSEANN TRUSTEE</t>
  </si>
  <si>
    <t>Not in new Assr DB, parcel split A+B</t>
  </si>
  <si>
    <t>133A-106</t>
  </si>
  <si>
    <t>6 MALLARD RD</t>
  </si>
  <si>
    <t>GABLE REALTY TRUST</t>
  </si>
  <si>
    <t>133/A/106//</t>
  </si>
  <si>
    <t>133A-60</t>
  </si>
  <si>
    <t>22 PHEASANT AVE</t>
  </si>
  <si>
    <t>BROWN RUSSELL L</t>
  </si>
  <si>
    <t>133/A/60//</t>
  </si>
  <si>
    <t>132B-38</t>
  </si>
  <si>
    <t>28 CRAN HWY  OFF</t>
  </si>
  <si>
    <t>132/B/38//</t>
  </si>
  <si>
    <t>61-LC1</t>
  </si>
  <si>
    <t>520 MAIN ST</t>
  </si>
  <si>
    <t>ALLEN BRUCE E</t>
  </si>
  <si>
    <t>61//LC1//</t>
  </si>
  <si>
    <t>129A-3-T4</t>
  </si>
  <si>
    <t>15 AMES ISLAND EXT</t>
  </si>
  <si>
    <t>129/A3/T4//</t>
  </si>
  <si>
    <t>132-1049B</t>
  </si>
  <si>
    <t>12 SWAN LANE</t>
  </si>
  <si>
    <t>ESTES GEORGE A JR</t>
  </si>
  <si>
    <t>132//1049/B/</t>
  </si>
  <si>
    <t>132B-42</t>
  </si>
  <si>
    <t>132/B/42//</t>
  </si>
  <si>
    <t>UNK709</t>
  </si>
  <si>
    <t>COMMONWEALTH OF MASSAC</t>
  </si>
  <si>
    <t>MASS X-WA</t>
  </si>
  <si>
    <t>Not in new Assr DB, part of T10?</t>
  </si>
  <si>
    <t>133-1063</t>
  </si>
  <si>
    <t>2791 CRAN HWY</t>
  </si>
  <si>
    <t>BAPTISTE AMELIA G LIFE ESTATE</t>
  </si>
  <si>
    <t>133//1063//</t>
  </si>
  <si>
    <t>83-1026</t>
  </si>
  <si>
    <t>83//1026//</t>
  </si>
  <si>
    <t>132-A1</t>
  </si>
  <si>
    <t>7 ELM ST</t>
  </si>
  <si>
    <t>132//A1//</t>
  </si>
  <si>
    <t>129A-3-T5</t>
  </si>
  <si>
    <t>129/A3/T5//</t>
  </si>
  <si>
    <t>133-1042</t>
  </si>
  <si>
    <t>4 FERNANDES WY</t>
  </si>
  <si>
    <t>FERNANDES KEVIN M</t>
  </si>
  <si>
    <t>133//1042//</t>
  </si>
  <si>
    <t>129A-3-T10</t>
  </si>
  <si>
    <t>129/A3/T10//</t>
  </si>
  <si>
    <t>83-1025</t>
  </si>
  <si>
    <t>528 MAIN ST</t>
  </si>
  <si>
    <t>SHUSTACK STEVEN</t>
  </si>
  <si>
    <t>83//1025//</t>
  </si>
  <si>
    <t>132-1061</t>
  </si>
  <si>
    <t>132//1061//</t>
  </si>
  <si>
    <t>133A-105</t>
  </si>
  <si>
    <t>4 MALLARD RD</t>
  </si>
  <si>
    <t>BISHOP STEPHEN M</t>
  </si>
  <si>
    <t>133/A/105//</t>
  </si>
  <si>
    <t>133-1040</t>
  </si>
  <si>
    <t>4 FANNIES LN</t>
  </si>
  <si>
    <t>VIEIRA HERMAN</t>
  </si>
  <si>
    <t>133//1040//</t>
  </si>
  <si>
    <t>129-1054</t>
  </si>
  <si>
    <t>129//1054//</t>
  </si>
  <si>
    <t>133A-85</t>
  </si>
  <si>
    <t>24 MEADOWLARK DR</t>
  </si>
  <si>
    <t>SMITH MARILYN E</t>
  </si>
  <si>
    <t>133/A/85//</t>
  </si>
  <si>
    <t>129A-3-T6</t>
  </si>
  <si>
    <t>129/A3/T6//</t>
  </si>
  <si>
    <t>129-1047B</t>
  </si>
  <si>
    <t>2816 CRAN HWY</t>
  </si>
  <si>
    <t>ROSE PAUL TRUSTEE OF THE</t>
  </si>
  <si>
    <t>129//1047/B/</t>
  </si>
  <si>
    <t>132B-76</t>
  </si>
  <si>
    <t>27 CRAN HWY  OFF</t>
  </si>
  <si>
    <t>132/B/76//</t>
  </si>
  <si>
    <t>133A-96</t>
  </si>
  <si>
    <t>7 MALLARD RD</t>
  </si>
  <si>
    <t>BARBOZA TODD</t>
  </si>
  <si>
    <t>133/A/96//</t>
  </si>
  <si>
    <t>129-1047C</t>
  </si>
  <si>
    <t>2818 CRAN HWY</t>
  </si>
  <si>
    <t>129//1047/C/</t>
  </si>
  <si>
    <t>132-1049A</t>
  </si>
  <si>
    <t>10 SWAN LANE</t>
  </si>
  <si>
    <t>LORRAINE SCOTT F</t>
  </si>
  <si>
    <t>132//1049/A/</t>
  </si>
  <si>
    <t>129A-3-T7</t>
  </si>
  <si>
    <t>129/A3/T7//</t>
  </si>
  <si>
    <t>132-1053</t>
  </si>
  <si>
    <t>13 MAYFLOWER RIDGE DR</t>
  </si>
  <si>
    <t>TREMONT NAIL LIMITED PARTNERSH</t>
  </si>
  <si>
    <t>132//1053//</t>
  </si>
  <si>
    <t>132-MR5B</t>
  </si>
  <si>
    <t>135 MAYFLOWER RIDGE DR</t>
  </si>
  <si>
    <t>MCCARTHY DENNIS P TRUSTEE</t>
  </si>
  <si>
    <t>132//MR5/B/</t>
  </si>
  <si>
    <t>133A-59</t>
  </si>
  <si>
    <t>20 PHEASANT AVE</t>
  </si>
  <si>
    <t>EVERS MILION W</t>
  </si>
  <si>
    <t>133/A/59//</t>
  </si>
  <si>
    <t>132B-43</t>
  </si>
  <si>
    <t>26 CRAN HWY  OFF</t>
  </si>
  <si>
    <t>132/B/43//</t>
  </si>
  <si>
    <t>133A-104</t>
  </si>
  <si>
    <t>2 MALLARD RD</t>
  </si>
  <si>
    <t>USDAN MARY-ANNE</t>
  </si>
  <si>
    <t>133/A/104//</t>
  </si>
  <si>
    <t>133A-11</t>
  </si>
  <si>
    <t>21 PHEASANT AVE</t>
  </si>
  <si>
    <t>GARRITY ROBERT J</t>
  </si>
  <si>
    <t>133/A/11//</t>
  </si>
  <si>
    <t>133-1039</t>
  </si>
  <si>
    <t>3 FANNIES LN</t>
  </si>
  <si>
    <t>FERNANDES DONALD</t>
  </si>
  <si>
    <t>133//1039//</t>
  </si>
  <si>
    <t>83-1023</t>
  </si>
  <si>
    <t>544 MAIN ST</t>
  </si>
  <si>
    <t>83//1023//</t>
  </si>
  <si>
    <t>129-1055</t>
  </si>
  <si>
    <t>23 PLYMOUTH RD</t>
  </si>
  <si>
    <t>129//1055//</t>
  </si>
  <si>
    <t>129-1048</t>
  </si>
  <si>
    <t>2822 CRAN HWY  OFF</t>
  </si>
  <si>
    <t>129//1048//</t>
  </si>
  <si>
    <t>83-1024</t>
  </si>
  <si>
    <t>540 MAIN ST</t>
  </si>
  <si>
    <t>CHARBONNEAU DENISE</t>
  </si>
  <si>
    <t>83//1024//</t>
  </si>
  <si>
    <t>132-1068</t>
  </si>
  <si>
    <t>16 OLD CARR LANDING RD</t>
  </si>
  <si>
    <t>132//1068//</t>
  </si>
  <si>
    <t>61-1009</t>
  </si>
  <si>
    <t>529 MAIN ST</t>
  </si>
  <si>
    <t>TAMBURRINI BRUNO</t>
  </si>
  <si>
    <t>61//1009//</t>
  </si>
  <si>
    <t>UNK761</t>
  </si>
  <si>
    <t>133A-74</t>
  </si>
  <si>
    <t>21 MEADOWLARK DR</t>
  </si>
  <si>
    <t>MURPHY PATRICK L</t>
  </si>
  <si>
    <t>133/A/74//</t>
  </si>
  <si>
    <t>133-1035</t>
  </si>
  <si>
    <t>2789 CRAN HWY</t>
  </si>
  <si>
    <t>PATEL NANUBHAI B</t>
  </si>
  <si>
    <t>133//1035//</t>
  </si>
  <si>
    <t>132-1069</t>
  </si>
  <si>
    <t>16B OLD CARR LANDING</t>
  </si>
  <si>
    <t>132//1069//</t>
  </si>
  <si>
    <t>133A-84</t>
  </si>
  <si>
    <t>22 MEADOWLARK DR</t>
  </si>
  <si>
    <t>LOVETT PHYLLIS E</t>
  </si>
  <si>
    <t>133/A/84//</t>
  </si>
  <si>
    <t>83-1008E</t>
  </si>
  <si>
    <t>213 HATHAWAY ST REAR</t>
  </si>
  <si>
    <t>HALE DOUGLAS A</t>
  </si>
  <si>
    <t>83//1008/E/</t>
  </si>
  <si>
    <t>61-1012</t>
  </si>
  <si>
    <t>505 MAIN ST</t>
  </si>
  <si>
    <t>61//1012//</t>
  </si>
  <si>
    <t>133A-95</t>
  </si>
  <si>
    <t>5 MALLARD RD</t>
  </si>
  <si>
    <t>FARRELL JAMES E</t>
  </si>
  <si>
    <t>133/A/95//</t>
  </si>
  <si>
    <t>133-1038B</t>
  </si>
  <si>
    <t>2785 CRAN HWY REAR</t>
  </si>
  <si>
    <t>133//1038/B/</t>
  </si>
  <si>
    <t>61-1011</t>
  </si>
  <si>
    <t>521 MAIN ST</t>
  </si>
  <si>
    <t>KNAPP GLENN L</t>
  </si>
  <si>
    <t>61//1011//</t>
  </si>
  <si>
    <t>132-1048</t>
  </si>
  <si>
    <t>6 SWAN LANE</t>
  </si>
  <si>
    <t>BEAN DAVID J</t>
  </si>
  <si>
    <t>132//1048//</t>
  </si>
  <si>
    <t>133A-33</t>
  </si>
  <si>
    <t>1 WHIPPOORWILL WAY</t>
  </si>
  <si>
    <t>YUKNEWICZ CYNTHIA</t>
  </si>
  <si>
    <t>133/A/33//</t>
  </si>
  <si>
    <t>132B-44</t>
  </si>
  <si>
    <t>24 CRAN HWY  OFF</t>
  </si>
  <si>
    <t>132/B/44//</t>
  </si>
  <si>
    <t>132B-75</t>
  </si>
  <si>
    <t>25 CRAN HWY  OFF</t>
  </si>
  <si>
    <t>132/B/75//</t>
  </si>
  <si>
    <t>129-1047D</t>
  </si>
  <si>
    <t>2814 CRAN HWY</t>
  </si>
  <si>
    <t>GOMES EDWARD F</t>
  </si>
  <si>
    <t>129//1047/D/</t>
  </si>
  <si>
    <t>61-1010</t>
  </si>
  <si>
    <t>525 MAIN ST</t>
  </si>
  <si>
    <t>SAMPSON LORI A</t>
  </si>
  <si>
    <t>61//1010//</t>
  </si>
  <si>
    <t>83-S5</t>
  </si>
  <si>
    <t>213 HATHAWAY ST</t>
  </si>
  <si>
    <t>83//S5//</t>
  </si>
  <si>
    <t>133-1036</t>
  </si>
  <si>
    <t>2781 CRAN HWY</t>
  </si>
  <si>
    <t>MIRANDA JENNIE ET ALS</t>
  </si>
  <si>
    <t>133//1036//</t>
  </si>
  <si>
    <t>133A-94</t>
  </si>
  <si>
    <t>3 MALLARD RD</t>
  </si>
  <si>
    <t>DEPINA PATRICK A</t>
  </si>
  <si>
    <t>133/A/94//</t>
  </si>
  <si>
    <t>61-1007</t>
  </si>
  <si>
    <t>535 MAIN ST</t>
  </si>
  <si>
    <t>RATTON NORMA C</t>
  </si>
  <si>
    <t>61//1007//</t>
  </si>
  <si>
    <t>129-1047A</t>
  </si>
  <si>
    <t>2812 CRAN HWY</t>
  </si>
  <si>
    <t>VAN ALLEN BEVERLY A</t>
  </si>
  <si>
    <t>COLLINS PHYLLIS M</t>
  </si>
  <si>
    <t>129//1047/A/</t>
  </si>
  <si>
    <t>133A-10</t>
  </si>
  <si>
    <t>19 PHEASANT AVE</t>
  </si>
  <si>
    <t>GALLO ROBERT A</t>
  </si>
  <si>
    <t>133/A/10//</t>
  </si>
  <si>
    <t>133-1034</t>
  </si>
  <si>
    <t>2787 CRAN HWY</t>
  </si>
  <si>
    <t>GARCIA LOUISA</t>
  </si>
  <si>
    <t>133//1034//</t>
  </si>
  <si>
    <t>132-1000B</t>
  </si>
  <si>
    <t>2571 CRAN HWY</t>
  </si>
  <si>
    <t>GOYETTE WILLIAM A JR</t>
  </si>
  <si>
    <t>132//1000/B/</t>
  </si>
  <si>
    <t>129A-2-14</t>
  </si>
  <si>
    <t>2808 CRAN HWY</t>
  </si>
  <si>
    <t>FARLIN MARY P</t>
  </si>
  <si>
    <t>129/A2/14//</t>
  </si>
  <si>
    <t>133-1037</t>
  </si>
  <si>
    <t>2779 CRAN HWY  OFF</t>
  </si>
  <si>
    <t>MIRANDA MARY J ET ALS</t>
  </si>
  <si>
    <t>133//1037//</t>
  </si>
  <si>
    <t>133A-73</t>
  </si>
  <si>
    <t>19 MEADOWLARK DR</t>
  </si>
  <si>
    <t>SPRUNK JOSEPH A JR</t>
  </si>
  <si>
    <t>133/A/73//</t>
  </si>
  <si>
    <t>133A-A</t>
  </si>
  <si>
    <t>23 MEADOWLARK DR</t>
  </si>
  <si>
    <t>133/A//A/</t>
  </si>
  <si>
    <t>133A-83</t>
  </si>
  <si>
    <t>20 MEADOWLARK DR</t>
  </si>
  <si>
    <t>ALFONSO MICHAEL D</t>
  </si>
  <si>
    <t>133/A/83//</t>
  </si>
  <si>
    <t>132-1000B1</t>
  </si>
  <si>
    <t>1 ELM ST</t>
  </si>
  <si>
    <t>132//1000/B1/</t>
  </si>
  <si>
    <t>133-1033A</t>
  </si>
  <si>
    <t>2783 CRAN HWY</t>
  </si>
  <si>
    <t>133//1033/A/</t>
  </si>
  <si>
    <t>133-SV4B</t>
  </si>
  <si>
    <t>2743 CRAN HWY</t>
  </si>
  <si>
    <t>NUISSL GUNTHER L</t>
  </si>
  <si>
    <t>133//SV4/B/</t>
  </si>
  <si>
    <t>61-1006</t>
  </si>
  <si>
    <t>537 MAIN ST</t>
  </si>
  <si>
    <t>MONTY MICHAEL A</t>
  </si>
  <si>
    <t>61//1006//</t>
  </si>
  <si>
    <t>133-SV4C</t>
  </si>
  <si>
    <t>GRANT KEVIN</t>
  </si>
  <si>
    <t>133//SV4/C/</t>
  </si>
  <si>
    <t>133-SV4A</t>
  </si>
  <si>
    <t>133//SV4/A/</t>
  </si>
  <si>
    <t>133-SV4D</t>
  </si>
  <si>
    <t>ROSE ROBERT J</t>
  </si>
  <si>
    <t>133//SV4/D/</t>
  </si>
  <si>
    <t>129A-2-25</t>
  </si>
  <si>
    <t>129/A2/25//</t>
  </si>
  <si>
    <t>132-1001</t>
  </si>
  <si>
    <t>11 ELM ST</t>
  </si>
  <si>
    <t>132//1001//</t>
  </si>
  <si>
    <t>61-1008</t>
  </si>
  <si>
    <t>531 MAIN ST</t>
  </si>
  <si>
    <t>WALKER VERNA L</t>
  </si>
  <si>
    <t>61//1008//</t>
  </si>
  <si>
    <t>61-1005</t>
  </si>
  <si>
    <t>541 MAIN ST</t>
  </si>
  <si>
    <t>KIRKLAND ELEANOR M LIFE ESTATE</t>
  </si>
  <si>
    <t>61//1005//</t>
  </si>
  <si>
    <t>133A-32</t>
  </si>
  <si>
    <t>5B PHEASANT AVE</t>
  </si>
  <si>
    <t>EMERY ERNEST</t>
  </si>
  <si>
    <t>133/A/3/2/</t>
  </si>
  <si>
    <t>129A-2-11</t>
  </si>
  <si>
    <t>2804 CRAN HWY</t>
  </si>
  <si>
    <t>WEICHEL WILLIAM A</t>
  </si>
  <si>
    <t>129/A2/11//</t>
  </si>
  <si>
    <t>83-1021</t>
  </si>
  <si>
    <t>RHODES WILLIAM H</t>
  </si>
  <si>
    <t>83//1021//</t>
  </si>
  <si>
    <t>129A-2-17</t>
  </si>
  <si>
    <t>2810 CRAN HWY</t>
  </si>
  <si>
    <t>DEWITT MAUREEN E</t>
  </si>
  <si>
    <t>129/A2/17//</t>
  </si>
  <si>
    <t>133-1033B</t>
  </si>
  <si>
    <t>2785 CRAN HWY</t>
  </si>
  <si>
    <t>133//1033/B/</t>
  </si>
  <si>
    <t>132-MR5A</t>
  </si>
  <si>
    <t>38 MAYFLOWER RIDGE DR</t>
  </si>
  <si>
    <t>132//MR5/A/</t>
  </si>
  <si>
    <t>133A-58</t>
  </si>
  <si>
    <t>16 PHEASANT AVE</t>
  </si>
  <si>
    <t>PELTIER MICHAEL A</t>
  </si>
  <si>
    <t>133/A/58//</t>
  </si>
  <si>
    <t>61-1004</t>
  </si>
  <si>
    <t>547 MAIN ST</t>
  </si>
  <si>
    <t>SEMPLE MEGAN</t>
  </si>
  <si>
    <t>61//1004//</t>
  </si>
  <si>
    <t>132-1029</t>
  </si>
  <si>
    <t>2641 CRAN HWY</t>
  </si>
  <si>
    <t>132//1029//</t>
  </si>
  <si>
    <t>133A-93</t>
  </si>
  <si>
    <t>4 WHIPPOORWILL WAY</t>
  </si>
  <si>
    <t>BASSETT CHARLENE A</t>
  </si>
  <si>
    <t>133/A/93//</t>
  </si>
  <si>
    <t>UNK756</t>
  </si>
  <si>
    <t>109A-2-1050</t>
  </si>
  <si>
    <t>2567 CRAN HWY</t>
  </si>
  <si>
    <t>KASPAR PAUL F</t>
  </si>
  <si>
    <t>109/A2/1050//</t>
  </si>
  <si>
    <t>132-1067</t>
  </si>
  <si>
    <t>14 OLD CARR LANDING RD</t>
  </si>
  <si>
    <t>132//1067//</t>
  </si>
  <si>
    <t>132B-74</t>
  </si>
  <si>
    <t>23 CRAN HWY  OFF</t>
  </si>
  <si>
    <t>132/B/74//</t>
  </si>
  <si>
    <t>129A-2-15</t>
  </si>
  <si>
    <t>15 CHOR AVE</t>
  </si>
  <si>
    <t>FARLIN DONALD J</t>
  </si>
  <si>
    <t>129/A2/15//</t>
  </si>
  <si>
    <t>61-1003</t>
  </si>
  <si>
    <t>549 MAIN ST</t>
  </si>
  <si>
    <t>PIPHER MICHAEL F</t>
  </si>
  <si>
    <t>61//1003//</t>
  </si>
  <si>
    <t>133A-72</t>
  </si>
  <si>
    <t>17 MEADOWLARK DR</t>
  </si>
  <si>
    <t>KING GILBERT J JR</t>
  </si>
  <si>
    <t>133/A/72//</t>
  </si>
  <si>
    <t>133A-82</t>
  </si>
  <si>
    <t>18 MEADOWLARK DR</t>
  </si>
  <si>
    <t>HARDER TIMOTHY P</t>
  </si>
  <si>
    <t>133/A/82//</t>
  </si>
  <si>
    <t>133-SV3D</t>
  </si>
  <si>
    <t>JOHN RANDY L</t>
  </si>
  <si>
    <t>133//SV3/D/</t>
  </si>
  <si>
    <t>UNK755</t>
  </si>
  <si>
    <t>ESSEX WAY</t>
  </si>
  <si>
    <t>132-1044</t>
  </si>
  <si>
    <t>4 SWAN LANE</t>
  </si>
  <si>
    <t>DESOUSA JOYCE TRUSTEE</t>
  </si>
  <si>
    <t>CHILD CARE  MDL-94</t>
  </si>
  <si>
    <t>132//1044//</t>
  </si>
  <si>
    <t>129-1051A</t>
  </si>
  <si>
    <t>129//1051/A/</t>
  </si>
  <si>
    <t>133-SV5A</t>
  </si>
  <si>
    <t>WILLIAMS ELLEN T</t>
  </si>
  <si>
    <t>133//SV5/A/</t>
  </si>
  <si>
    <t>132-1052</t>
  </si>
  <si>
    <t>9 MAYFLOWER RIDGE DR</t>
  </si>
  <si>
    <t>BURMAN MICHAEL V W</t>
  </si>
  <si>
    <t>132//1052//</t>
  </si>
  <si>
    <t>129-LC4B</t>
  </si>
  <si>
    <t>GOMES EDWARD D</t>
  </si>
  <si>
    <t>129//LC4/B/</t>
  </si>
  <si>
    <t>61-1001</t>
  </si>
  <si>
    <t>553 MAIN ST</t>
  </si>
  <si>
    <t>PIPHER ROBERT F</t>
  </si>
  <si>
    <t>61//1001//</t>
  </si>
  <si>
    <t>133-1032</t>
  </si>
  <si>
    <t>MIRANDA GEORGE J ET ALS</t>
  </si>
  <si>
    <t>133//1032//</t>
  </si>
  <si>
    <t>133-SV3C</t>
  </si>
  <si>
    <t>WEST ANDREW P</t>
  </si>
  <si>
    <t>133//SV3/C/</t>
  </si>
  <si>
    <t>133-SV5B</t>
  </si>
  <si>
    <t>WOLCOTT COLLEEN A</t>
  </si>
  <si>
    <t>133//SV5/B/</t>
  </si>
  <si>
    <t>129A-2-10</t>
  </si>
  <si>
    <t>2800 CRAN HWY</t>
  </si>
  <si>
    <t>CARDOZA MANUEL</t>
  </si>
  <si>
    <t>129/A2/10//</t>
  </si>
  <si>
    <t>UNK769</t>
  </si>
  <si>
    <t>133A-31</t>
  </si>
  <si>
    <t>5 WHIPPOORWILL WAY</t>
  </si>
  <si>
    <t>HUTCHINS DONALD A</t>
  </si>
  <si>
    <t>133/A/31//</t>
  </si>
  <si>
    <t>129A-2-12</t>
  </si>
  <si>
    <t>4 CHOR AVE</t>
  </si>
  <si>
    <t>FARLIN MARY PAT</t>
  </si>
  <si>
    <t>129/A2/12//</t>
  </si>
  <si>
    <t>133-SV3B</t>
  </si>
  <si>
    <t>CONNOR GRADY M</t>
  </si>
  <si>
    <t>133//SV3/B/</t>
  </si>
  <si>
    <t>83-S4</t>
  </si>
  <si>
    <t>219 HATHAWAY ST</t>
  </si>
  <si>
    <t>SYLVESTER WAYNE M</t>
  </si>
  <si>
    <t>83//S4//</t>
  </si>
  <si>
    <t>61-1000</t>
  </si>
  <si>
    <t>559 MAIN ST</t>
  </si>
  <si>
    <t>JENKINS JEAN P M</t>
  </si>
  <si>
    <t>61//1000//</t>
  </si>
  <si>
    <t>133-SV5C</t>
  </si>
  <si>
    <t>BORGES MELISSA E</t>
  </si>
  <si>
    <t>133//SV5/C/</t>
  </si>
  <si>
    <t>133-1031</t>
  </si>
  <si>
    <t>2779 CRAN HWY</t>
  </si>
  <si>
    <t>CARDOZA JOSEPH J ET ALS</t>
  </si>
  <si>
    <t>133//1031//</t>
  </si>
  <si>
    <t>109A-2-1049</t>
  </si>
  <si>
    <t>2565 CRAN HWY</t>
  </si>
  <si>
    <t>109/A2/1049//</t>
  </si>
  <si>
    <t>132-1000A</t>
  </si>
  <si>
    <t>2569 CRAN HWY</t>
  </si>
  <si>
    <t>MILL POND STATION LLC</t>
  </si>
  <si>
    <t>132//1000/A/</t>
  </si>
  <si>
    <t>132-1066</t>
  </si>
  <si>
    <t>12 OLD CARR LANDING RD</t>
  </si>
  <si>
    <t>132//1066//</t>
  </si>
  <si>
    <t>133-SV3A</t>
  </si>
  <si>
    <t>GRANT TIMOTHY M</t>
  </si>
  <si>
    <t>133//SV3/A/</t>
  </si>
  <si>
    <t>129A-2-8</t>
  </si>
  <si>
    <t>129/A2/8//</t>
  </si>
  <si>
    <t>133A-81</t>
  </si>
  <si>
    <t>16 MEADOWLARK DR</t>
  </si>
  <si>
    <t>GRAF NICOLE L</t>
  </si>
  <si>
    <t>133/A/81//</t>
  </si>
  <si>
    <t>133-SV5D</t>
  </si>
  <si>
    <t>RIDER IAN M</t>
  </si>
  <si>
    <t>133//SV5/D/</t>
  </si>
  <si>
    <t>133A-57</t>
  </si>
  <si>
    <t>14 PHEASANT AVE</t>
  </si>
  <si>
    <t>HARBACK HARRY</t>
  </si>
  <si>
    <t>133/A/57//</t>
  </si>
  <si>
    <t>133A-8</t>
  </si>
  <si>
    <t>15 PHEASANT AVE</t>
  </si>
  <si>
    <t>LYNCH PAUL J</t>
  </si>
  <si>
    <t>133/A/8//</t>
  </si>
  <si>
    <t>132-1008C</t>
  </si>
  <si>
    <t>0 ELM ST</t>
  </si>
  <si>
    <t>132//1008/C/</t>
  </si>
  <si>
    <t>83-1008D</t>
  </si>
  <si>
    <t>219 HATHAWAY ST REAR</t>
  </si>
  <si>
    <t>83//1008/D/</t>
  </si>
  <si>
    <t>133-1030</t>
  </si>
  <si>
    <t>2777 CRAN HWY</t>
  </si>
  <si>
    <t>133//1030//</t>
  </si>
  <si>
    <t>133A-71</t>
  </si>
  <si>
    <t>4 PARTRIDGE PATH</t>
  </si>
  <si>
    <t>WHITNEY MARC H</t>
  </si>
  <si>
    <t>133/A/71//</t>
  </si>
  <si>
    <t>133-1002</t>
  </si>
  <si>
    <t>2729 CRAN HWY</t>
  </si>
  <si>
    <t>FELDMAN GREGORY S</t>
  </si>
  <si>
    <t>133//1002//</t>
  </si>
  <si>
    <t>129A-2-23</t>
  </si>
  <si>
    <t>10 GONSALVES AVE</t>
  </si>
  <si>
    <t>TAVARES MANUEL &amp; LUIZA</t>
  </si>
  <si>
    <t>129/A2/23//</t>
  </si>
  <si>
    <t>61-1209</t>
  </si>
  <si>
    <t>61//1209//</t>
  </si>
  <si>
    <t>132B-73</t>
  </si>
  <si>
    <t>21 CRAN HWY  OFF</t>
  </si>
  <si>
    <t>JOSEPH HERBERT J JR</t>
  </si>
  <si>
    <t>132/B/73//</t>
  </si>
  <si>
    <t>129A-2-6</t>
  </si>
  <si>
    <t>2798 CRAN HWY</t>
  </si>
  <si>
    <t>FERNANDES RUTH</t>
  </si>
  <si>
    <t>129/A2/6//</t>
  </si>
  <si>
    <t>132B-51</t>
  </si>
  <si>
    <t>22 CRAN HWY  OFF</t>
  </si>
  <si>
    <t>132/B/51//</t>
  </si>
  <si>
    <t>132-B1</t>
  </si>
  <si>
    <t>ASSAD SANDRA A TRUSTEE OF THE</t>
  </si>
  <si>
    <t>132//B1//</t>
  </si>
  <si>
    <t>133-SV2D</t>
  </si>
  <si>
    <t>GILBERT DONALD R</t>
  </si>
  <si>
    <t>133//SV2/D/</t>
  </si>
  <si>
    <t>129-4</t>
  </si>
  <si>
    <t>18 SPECTACLE POND RD</t>
  </si>
  <si>
    <t>DRAKE ROBERT T &amp; DAVID L</t>
  </si>
  <si>
    <t>129//4//</t>
  </si>
  <si>
    <t>133A-30</t>
  </si>
  <si>
    <t>7 WHIPPOORWILL WAY</t>
  </si>
  <si>
    <t>MORAN JOHN F</t>
  </si>
  <si>
    <t>133/A/30//</t>
  </si>
  <si>
    <t>129A-2-24</t>
  </si>
  <si>
    <t>12 GONSALVES AVE</t>
  </si>
  <si>
    <t>GARCIA LUIZA</t>
  </si>
  <si>
    <t>129/A2/24//</t>
  </si>
  <si>
    <t>133A-70</t>
  </si>
  <si>
    <t>6 PARTRIDGE PATH</t>
  </si>
  <si>
    <t>AREANO RONALD J</t>
  </si>
  <si>
    <t>133/A/70//</t>
  </si>
  <si>
    <t>132-1051</t>
  </si>
  <si>
    <t>7 MAYFLOWER RIDGE DR</t>
  </si>
  <si>
    <t>LAVALLEY RICHARD F</t>
  </si>
  <si>
    <t>132//1051//</t>
  </si>
  <si>
    <t>133-SV2C</t>
  </si>
  <si>
    <t>FERNANDES PATRICIA A</t>
  </si>
  <si>
    <t>133//SV2/C/</t>
  </si>
  <si>
    <t>129A-2-13</t>
  </si>
  <si>
    <t>13 CHOR AVE</t>
  </si>
  <si>
    <t>129/A2/13//</t>
  </si>
  <si>
    <t>133A-55</t>
  </si>
  <si>
    <t>15 MEADOWLARK DR</t>
  </si>
  <si>
    <t>CAVANAUGH SHIRLEY A</t>
  </si>
  <si>
    <t>133/A/55//</t>
  </si>
  <si>
    <t>83-1022</t>
  </si>
  <si>
    <t>83//1022//</t>
  </si>
  <si>
    <t>129-6</t>
  </si>
  <si>
    <t>22 SPECTACLE POND RD</t>
  </si>
  <si>
    <t>ROUSSEAU PAUL N</t>
  </si>
  <si>
    <t>129//6//</t>
  </si>
  <si>
    <t>83-H1</t>
  </si>
  <si>
    <t>7 LINCOLN HILL TER</t>
  </si>
  <si>
    <t>PARENTEAU WILLIAM F</t>
  </si>
  <si>
    <t>83//H1//</t>
  </si>
  <si>
    <t>129A-2-5</t>
  </si>
  <si>
    <t>2796 CRAN HWY</t>
  </si>
  <si>
    <t>WORTHY SYLVIA</t>
  </si>
  <si>
    <t>129/A2/5//</t>
  </si>
  <si>
    <t>83-1</t>
  </si>
  <si>
    <t>562 MAIN ST</t>
  </si>
  <si>
    <t>GALAVOTTI LUCIA M LIFE ESTATE</t>
  </si>
  <si>
    <t>83//1//</t>
  </si>
  <si>
    <t>129-3</t>
  </si>
  <si>
    <t>16 SPECTACLE POND RD</t>
  </si>
  <si>
    <t>PAIGE WILLIAM A JR</t>
  </si>
  <si>
    <t>129//3//</t>
  </si>
  <si>
    <t>132-1065</t>
  </si>
  <si>
    <t>10 OLD CARR LANDING RD</t>
  </si>
  <si>
    <t>132//1065//</t>
  </si>
  <si>
    <t>133-SV2B</t>
  </si>
  <si>
    <t>CARLSON ANGEL M</t>
  </si>
  <si>
    <t>133//SV2/B/</t>
  </si>
  <si>
    <t>109A-2-1048</t>
  </si>
  <si>
    <t>2549 CRAN HWY</t>
  </si>
  <si>
    <t>WAREHAM HEALTH GROUP LLC</t>
  </si>
  <si>
    <t>109/A2/1048//</t>
  </si>
  <si>
    <t>133A-69</t>
  </si>
  <si>
    <t>8 PARTRIDGE PATH</t>
  </si>
  <si>
    <t>133/A/69//</t>
  </si>
  <si>
    <t>83-2</t>
  </si>
  <si>
    <t>83//2//</t>
  </si>
  <si>
    <t>129A-2-4</t>
  </si>
  <si>
    <t>2794 CRAN HWY</t>
  </si>
  <si>
    <t>129/A2/4//</t>
  </si>
  <si>
    <t>132-MR4</t>
  </si>
  <si>
    <t>34 MAYFLOWER RIDGE DR</t>
  </si>
  <si>
    <t>MCNAIR RICHARD H</t>
  </si>
  <si>
    <t>132//MR4//</t>
  </si>
  <si>
    <t>129A-2-22</t>
  </si>
  <si>
    <t>0 GONSALVES AVE</t>
  </si>
  <si>
    <t>RICHARDSON THELMA WILLIAMS</t>
  </si>
  <si>
    <t>129/A2/22//</t>
  </si>
  <si>
    <t>83-1014</t>
  </si>
  <si>
    <t>650 MAIN ST</t>
  </si>
  <si>
    <t>KUCHARSKI SHIRLEY</t>
  </si>
  <si>
    <t>83//1014//</t>
  </si>
  <si>
    <t>83-1019</t>
  </si>
  <si>
    <t>600 MAIN ST</t>
  </si>
  <si>
    <t>ELIOTT THEODORE</t>
  </si>
  <si>
    <t>83//1019//</t>
  </si>
  <si>
    <t>129A-2-2A</t>
  </si>
  <si>
    <t>2788 CRAN HWY</t>
  </si>
  <si>
    <t>CHURCHILL RICHARD M</t>
  </si>
  <si>
    <t>129/A2/2/A/</t>
  </si>
  <si>
    <t>133-SV2A</t>
  </si>
  <si>
    <t>HOPEY WILLIAM C</t>
  </si>
  <si>
    <t>133//SV2/A/</t>
  </si>
  <si>
    <t>129-2</t>
  </si>
  <si>
    <t>14 SPECTACLE POND RD</t>
  </si>
  <si>
    <t>OLIVEIRA JILL M</t>
  </si>
  <si>
    <t>129//2//</t>
  </si>
  <si>
    <t>129A-2-9</t>
  </si>
  <si>
    <t>3 LOPES AVE</t>
  </si>
  <si>
    <t>CARDOSA EUGENIA</t>
  </si>
  <si>
    <t>129/A2/9//</t>
  </si>
  <si>
    <t>UNK759</t>
  </si>
  <si>
    <t>83-3</t>
  </si>
  <si>
    <t>566 MAIN ST</t>
  </si>
  <si>
    <t>83//3//</t>
  </si>
  <si>
    <t>129-7</t>
  </si>
  <si>
    <t>24 SPECTACLE POND RD</t>
  </si>
  <si>
    <t>MCLEAN ANDREW J</t>
  </si>
  <si>
    <t>129//7//</t>
  </si>
  <si>
    <t>129A-2-21</t>
  </si>
  <si>
    <t>8 GONSALVES AVE</t>
  </si>
  <si>
    <t>BARROS GEORGE</t>
  </si>
  <si>
    <t>129/A2/21//</t>
  </si>
  <si>
    <t>132-1004</t>
  </si>
  <si>
    <t>132//1004//</t>
  </si>
  <si>
    <t>133A-56</t>
  </si>
  <si>
    <t>10 PARTRIDGE PATH</t>
  </si>
  <si>
    <t>MAXIM THOMAS B</t>
  </si>
  <si>
    <t>133/A/56//</t>
  </si>
  <si>
    <t>132-W1</t>
  </si>
  <si>
    <t>4 ELM ST</t>
  </si>
  <si>
    <t>MICHELS G SCOTT</t>
  </si>
  <si>
    <t>132//W1//</t>
  </si>
  <si>
    <t>109A-2-1047</t>
  </si>
  <si>
    <t>571 MAIN ST</t>
  </si>
  <si>
    <t>109/A2/1047//</t>
  </si>
  <si>
    <t>83-S2B</t>
  </si>
  <si>
    <t>ROGERS MARK F</t>
  </si>
  <si>
    <t>83//S2/B/</t>
  </si>
  <si>
    <t>129B-1-5</t>
  </si>
  <si>
    <t>6 LAKE VIEW DR</t>
  </si>
  <si>
    <t>AGAPINE COMMUNITY ASSOC INC</t>
  </si>
  <si>
    <t>129/B1/5//</t>
  </si>
  <si>
    <t>132B-72</t>
  </si>
  <si>
    <t>19 CRAN HWY  OFF</t>
  </si>
  <si>
    <t>132/B/72//</t>
  </si>
  <si>
    <t>129-1157</t>
  </si>
  <si>
    <t>0 PLYMOUTH RD</t>
  </si>
  <si>
    <t>129//1157//</t>
  </si>
  <si>
    <t>133A-50</t>
  </si>
  <si>
    <t>13 MEADOWLARK DR</t>
  </si>
  <si>
    <t>SULLIVAN COLLEEN M</t>
  </si>
  <si>
    <t>133/A/50//</t>
  </si>
  <si>
    <t>129A-2-1A</t>
  </si>
  <si>
    <t>2786 CRAN HWY</t>
  </si>
  <si>
    <t>129/A2/1/A/</t>
  </si>
  <si>
    <t>132B-52</t>
  </si>
  <si>
    <t>20 CRAN HWY  OFF</t>
  </si>
  <si>
    <t>132/B/52//</t>
  </si>
  <si>
    <t>83-4</t>
  </si>
  <si>
    <t>BUTLER ELAINE M</t>
  </si>
  <si>
    <t>83//4//</t>
  </si>
  <si>
    <t>133-SV1D</t>
  </si>
  <si>
    <t>JOSEPH ALBERT J</t>
  </si>
  <si>
    <t>133//SV1/D/</t>
  </si>
  <si>
    <t>129-1</t>
  </si>
  <si>
    <t>12 SPECTACLE POND RD</t>
  </si>
  <si>
    <t>WHALEN PHYLLIS E</t>
  </si>
  <si>
    <t>129//1//</t>
  </si>
  <si>
    <t>129B-1-26</t>
  </si>
  <si>
    <t>58 GLEN CHARLIE RD</t>
  </si>
  <si>
    <t>TAMBURRINI VINCENT TRUSTEE OF</t>
  </si>
  <si>
    <t>GLEN CHARLIE RD</t>
  </si>
  <si>
    <t>129/B1/26//</t>
  </si>
  <si>
    <t>83-S3</t>
  </si>
  <si>
    <t>221 HATHAWAY ST</t>
  </si>
  <si>
    <t>83//S3//</t>
  </si>
  <si>
    <t>129B-1-40</t>
  </si>
  <si>
    <t>1 LAKE VIEW DR</t>
  </si>
  <si>
    <t>GROPMAN WILLIAM F</t>
  </si>
  <si>
    <t>129/B1/40//</t>
  </si>
  <si>
    <t>133-SV13B</t>
  </si>
  <si>
    <t>KENNEDY KAREN</t>
  </si>
  <si>
    <t>133//SV13/B/</t>
  </si>
  <si>
    <t>129B-1-1001</t>
  </si>
  <si>
    <t>8 LAKE VIEW DR</t>
  </si>
  <si>
    <t>129/B1/1001//</t>
  </si>
  <si>
    <t>133-SV1C</t>
  </si>
  <si>
    <t>PAASCHE MARY JANE</t>
  </si>
  <si>
    <t>133//SV1/C/</t>
  </si>
  <si>
    <t>133-SV13A</t>
  </si>
  <si>
    <t>SMITH PATRICIA</t>
  </si>
  <si>
    <t>133//SV13/A/</t>
  </si>
  <si>
    <t>133-SV13C</t>
  </si>
  <si>
    <t>LETENDRE SUZANNE</t>
  </si>
  <si>
    <t>133//SV13/C/</t>
  </si>
  <si>
    <t>133A-54</t>
  </si>
  <si>
    <t>3 PARTRIDGE PATH</t>
  </si>
  <si>
    <t>DIX NIGEL D</t>
  </si>
  <si>
    <t>133/A/54//</t>
  </si>
  <si>
    <t>132-1046C9</t>
  </si>
  <si>
    <t>2697 CRAN HWY #9</t>
  </si>
  <si>
    <t>GREGOIRE DEREK</t>
  </si>
  <si>
    <t>132//1046/C9/</t>
  </si>
  <si>
    <t>133-SV14B</t>
  </si>
  <si>
    <t>DEJESUS SHANNEN</t>
  </si>
  <si>
    <t>133//SV14/B/</t>
  </si>
  <si>
    <t>129-LC4A</t>
  </si>
  <si>
    <t>129//LC4/A/</t>
  </si>
  <si>
    <t>129A-2-20</t>
  </si>
  <si>
    <t>6 GONSALVES AVE</t>
  </si>
  <si>
    <t>129/A2/20//</t>
  </si>
  <si>
    <t>83-5</t>
  </si>
  <si>
    <t>572 MAIN ST</t>
  </si>
  <si>
    <t>83//5//</t>
  </si>
  <si>
    <t>133-SV14A</t>
  </si>
  <si>
    <t>AITCHISON ALICE I</t>
  </si>
  <si>
    <t>133//SV14/A/</t>
  </si>
  <si>
    <t>129B-1-1000</t>
  </si>
  <si>
    <t>10 LAKE VIEW DR</t>
  </si>
  <si>
    <t>129/B1/1000//</t>
  </si>
  <si>
    <t>132-1046C8</t>
  </si>
  <si>
    <t>2697 CRAN HWY #8</t>
  </si>
  <si>
    <t>BURNHAM DONNA J</t>
  </si>
  <si>
    <t>132//1046/C8/</t>
  </si>
  <si>
    <t>109A-2-1046</t>
  </si>
  <si>
    <t>577 MAIN ST</t>
  </si>
  <si>
    <t>109/A2/1046//</t>
  </si>
  <si>
    <t>132-1046C10</t>
  </si>
  <si>
    <t>2697 CRAN HWY #10</t>
  </si>
  <si>
    <t>HALL JOHN</t>
  </si>
  <si>
    <t>132//1046/C10/</t>
  </si>
  <si>
    <t>133A-7</t>
  </si>
  <si>
    <t>13 PHEASANT AVE</t>
  </si>
  <si>
    <t>GAINES LAWRENCE M</t>
  </si>
  <si>
    <t>133/A/7//</t>
  </si>
  <si>
    <t>133-SV14C</t>
  </si>
  <si>
    <t>DEARDON ROBERT P</t>
  </si>
  <si>
    <t>133//SV14/C/</t>
  </si>
  <si>
    <t>133-SV1B</t>
  </si>
  <si>
    <t>WALDEN LORI</t>
  </si>
  <si>
    <t>133//SV1/B/</t>
  </si>
  <si>
    <t>129-1044</t>
  </si>
  <si>
    <t>10 SPECTACLE POND RD</t>
  </si>
  <si>
    <t>WESTGATE PHYLLIS A</t>
  </si>
  <si>
    <t>129//1044//</t>
  </si>
  <si>
    <t>132-1046C7</t>
  </si>
  <si>
    <t>2697 CRAN HWY # 7</t>
  </si>
  <si>
    <t>HAEMER DEANNE M</t>
  </si>
  <si>
    <t>132//1046/C7/</t>
  </si>
  <si>
    <t>132-MR3</t>
  </si>
  <si>
    <t>28 MAYFLOWER RIDGE DR</t>
  </si>
  <si>
    <t>OWEN CHRIS</t>
  </si>
  <si>
    <t>132//MR3//</t>
  </si>
  <si>
    <t>132-1046C11</t>
  </si>
  <si>
    <t>2697 CRAN HWY #11</t>
  </si>
  <si>
    <t>KELLIHER JOHN T</t>
  </si>
  <si>
    <t>132//1046/C11/</t>
  </si>
  <si>
    <t>132-W2</t>
  </si>
  <si>
    <t>2 ELM ST</t>
  </si>
  <si>
    <t>MEMOLI JENNIFER E</t>
  </si>
  <si>
    <t>132//W2//</t>
  </si>
  <si>
    <t>133-SV1A</t>
  </si>
  <si>
    <t>SPILLANE SHAWN EDWARD</t>
  </si>
  <si>
    <t>133//SV1/A/</t>
  </si>
  <si>
    <t>109-1015</t>
  </si>
  <si>
    <t>2562 CRAN HWY</t>
  </si>
  <si>
    <t>TEAL MILDRED M LIFE ESTATE</t>
  </si>
  <si>
    <t>109//1015//</t>
  </si>
  <si>
    <t>129A-2-3</t>
  </si>
  <si>
    <t>4 LOPES AVENIDA</t>
  </si>
  <si>
    <t>PLENTY LAWRENCE S</t>
  </si>
  <si>
    <t>129/A2/3//</t>
  </si>
  <si>
    <t>132-1046C6</t>
  </si>
  <si>
    <t>2697 CRAN HWY #6</t>
  </si>
  <si>
    <t>BAPTISTE ROBERTA L</t>
  </si>
  <si>
    <t>BAPTISTE JODI L</t>
  </si>
  <si>
    <t>132//1046/C6/</t>
  </si>
  <si>
    <t>109-1016</t>
  </si>
  <si>
    <t>28 TIHONET RD</t>
  </si>
  <si>
    <t>TIHONET RD</t>
  </si>
  <si>
    <t>109//1016//</t>
  </si>
  <si>
    <t>132-1046C12</t>
  </si>
  <si>
    <t>2697 CRAN HWY #12</t>
  </si>
  <si>
    <t>STETKIEWICZ F PETER</t>
  </si>
  <si>
    <t>132//1046/C12/</t>
  </si>
  <si>
    <t>132-1005B</t>
  </si>
  <si>
    <t>132//1005/B/</t>
  </si>
  <si>
    <t>129B-1-52</t>
  </si>
  <si>
    <t>12 LAKE VIEW DR</t>
  </si>
  <si>
    <t>HILTUNEN ROBERT A</t>
  </si>
  <si>
    <t>129/B1/52//</t>
  </si>
  <si>
    <t>129A-2-19</t>
  </si>
  <si>
    <t>4 GONSALVES AVE</t>
  </si>
  <si>
    <t>129/A2/19//</t>
  </si>
  <si>
    <t>UNK707</t>
  </si>
  <si>
    <t>FORIA AVENIDA</t>
  </si>
  <si>
    <t>132-1015</t>
  </si>
  <si>
    <t>2589 CRAN HWY</t>
  </si>
  <si>
    <t>TOMASIK SAMUEL F JR</t>
  </si>
  <si>
    <t>132//1015//</t>
  </si>
  <si>
    <t>132-1046C5</t>
  </si>
  <si>
    <t>2697 CRAN HWY #5</t>
  </si>
  <si>
    <t>BAIRD MARIANNE L</t>
  </si>
  <si>
    <t>132//1046/C5/</t>
  </si>
  <si>
    <t>133A-49</t>
  </si>
  <si>
    <t>10 WHIPPOORWILL WAY</t>
  </si>
  <si>
    <t>SMITH DOUGLAS B SR</t>
  </si>
  <si>
    <t>133/A/49//</t>
  </si>
  <si>
    <t>133-SV15A</t>
  </si>
  <si>
    <t>BURKE OWEN V &amp; MARY JANE</t>
  </si>
  <si>
    <t>133//SV15/A/</t>
  </si>
  <si>
    <t>133A-53</t>
  </si>
  <si>
    <t>5 PARTRIDGE PATH</t>
  </si>
  <si>
    <t>PASIK WILLIAM J</t>
  </si>
  <si>
    <t>133/A/53//</t>
  </si>
  <si>
    <t>129-1163B</t>
  </si>
  <si>
    <t>0 SPECTACLE POND TER</t>
  </si>
  <si>
    <t>HOWARD GENEVIEVE TRUSTEE</t>
  </si>
  <si>
    <t>129//1163/B/</t>
  </si>
  <si>
    <t>132B-71</t>
  </si>
  <si>
    <t>17 CRAN HWY  OFF</t>
  </si>
  <si>
    <t>132/B/71//</t>
  </si>
  <si>
    <t>132B-55</t>
  </si>
  <si>
    <t>18 CRAN HWY  OFF</t>
  </si>
  <si>
    <t>132/B/55//</t>
  </si>
  <si>
    <t>129B-1-41</t>
  </si>
  <si>
    <t>62 GLEN CHARLIE RD</t>
  </si>
  <si>
    <t>HEAL DAVID A</t>
  </si>
  <si>
    <t>129/B1/41//</t>
  </si>
  <si>
    <t>133-SV15B</t>
  </si>
  <si>
    <t>WATERS JENNIFER B</t>
  </si>
  <si>
    <t>133//SV15/B/</t>
  </si>
  <si>
    <t>83-S2A</t>
  </si>
  <si>
    <t>225 HATHAWAY ST</t>
  </si>
  <si>
    <t>NIEMI BARBARA A</t>
  </si>
  <si>
    <t>83//S2/A/</t>
  </si>
  <si>
    <t>83-1008A</t>
  </si>
  <si>
    <t>688 MAIN ST</t>
  </si>
  <si>
    <t>ASARO ANTHONY</t>
  </si>
  <si>
    <t>83//1008/A/</t>
  </si>
  <si>
    <t>UNK758</t>
  </si>
  <si>
    <t>133A-52</t>
  </si>
  <si>
    <t>7 PARTRIDGE PATH</t>
  </si>
  <si>
    <t>WENGER LAWRENCE G</t>
  </si>
  <si>
    <t>133/A/52//</t>
  </si>
  <si>
    <t>132-1046C14</t>
  </si>
  <si>
    <t>2697 CRAN HWY #14</t>
  </si>
  <si>
    <t>CLEVELAND PHILLIP J</t>
  </si>
  <si>
    <t>132//1046/C14/</t>
  </si>
  <si>
    <t>133-SV15C</t>
  </si>
  <si>
    <t>COHEN MARK J</t>
  </si>
  <si>
    <t>133//SV15/C/</t>
  </si>
  <si>
    <t>129-1163A</t>
  </si>
  <si>
    <t>HINES PAUL</t>
  </si>
  <si>
    <t>129//1163/A/</t>
  </si>
  <si>
    <t>129B-1-54</t>
  </si>
  <si>
    <t>16 LAKE VIEW DR</t>
  </si>
  <si>
    <t>HILTUNEN ROBERT TRUSTEE</t>
  </si>
  <si>
    <t>129/B1/54//</t>
  </si>
  <si>
    <t>109A-2-1043</t>
  </si>
  <si>
    <t>605 MAIN ST</t>
  </si>
  <si>
    <t>109/A2/1043//</t>
  </si>
  <si>
    <t>133A-25</t>
  </si>
  <si>
    <t>11 WHIPPOORWILL WAY</t>
  </si>
  <si>
    <t>RULISON SUSAN M</t>
  </si>
  <si>
    <t>133/A/25//</t>
  </si>
  <si>
    <t>133-SV15D</t>
  </si>
  <si>
    <t>POPOVICS MICHAEL</t>
  </si>
  <si>
    <t>133//SV15/D/</t>
  </si>
  <si>
    <t>133A-51</t>
  </si>
  <si>
    <t>9 PARTRIDGE PATH</t>
  </si>
  <si>
    <t>AMATO MADELINE J</t>
  </si>
  <si>
    <t>133/A/51//</t>
  </si>
  <si>
    <t>132-1046C4</t>
  </si>
  <si>
    <t>2697 CRAN HWY #4</t>
  </si>
  <si>
    <t>RICARDO TRACEY R</t>
  </si>
  <si>
    <t>132//1046/C4/</t>
  </si>
  <si>
    <t>132-1046C15</t>
  </si>
  <si>
    <t>2697 CRAN HWY #15</t>
  </si>
  <si>
    <t>TREMBLAY RODNEY D F</t>
  </si>
  <si>
    <t>132//1046/C15/</t>
  </si>
  <si>
    <t>133-SV17C</t>
  </si>
  <si>
    <t>MARTIN ELEANOR M</t>
  </si>
  <si>
    <t>133//SV17/C/</t>
  </si>
  <si>
    <t>132-1020</t>
  </si>
  <si>
    <t>2613 CRAN HWY</t>
  </si>
  <si>
    <t>BARBOZA JOSEPH E</t>
  </si>
  <si>
    <t>132//1020//</t>
  </si>
  <si>
    <t>132-1021</t>
  </si>
  <si>
    <t>UNK772</t>
  </si>
  <si>
    <t>132-1005A</t>
  </si>
  <si>
    <t>132//1005/A/</t>
  </si>
  <si>
    <t>133-SV16A</t>
  </si>
  <si>
    <t>GRETSKY ARTEM G</t>
  </si>
  <si>
    <t>133//SV16/A/</t>
  </si>
  <si>
    <t>133A-48</t>
  </si>
  <si>
    <t>12 WHIPPOORWILL WAY</t>
  </si>
  <si>
    <t>BOZZI ROBERT D</t>
  </si>
  <si>
    <t>133/A/48//</t>
  </si>
  <si>
    <t>132-A</t>
  </si>
  <si>
    <t>6 OLD CARR LANDING RD</t>
  </si>
  <si>
    <t>132///A/</t>
  </si>
  <si>
    <t>133-SV17B</t>
  </si>
  <si>
    <t>ALLEN MARGARET B</t>
  </si>
  <si>
    <t>133//SV17/B/</t>
  </si>
  <si>
    <t>132-MR2</t>
  </si>
  <si>
    <t>20 MAYFLOWER RIDGE DR</t>
  </si>
  <si>
    <t>BLAKE PETER E JR</t>
  </si>
  <si>
    <t>132//MR2//</t>
  </si>
  <si>
    <t>132-1037</t>
  </si>
  <si>
    <t>2677 CRAN HWY</t>
  </si>
  <si>
    <t>GABRIEL ROSE ZION</t>
  </si>
  <si>
    <t>132//1037//</t>
  </si>
  <si>
    <t>133-SV17A</t>
  </si>
  <si>
    <t>ALECKNA STACEY J</t>
  </si>
  <si>
    <t>133//SV17/A/</t>
  </si>
  <si>
    <t>UNK771</t>
  </si>
  <si>
    <t>129B-1-42</t>
  </si>
  <si>
    <t>5 LAKE VIEW DR</t>
  </si>
  <si>
    <t>WHEELING CODY</t>
  </si>
  <si>
    <t>129/B1/42//</t>
  </si>
  <si>
    <t>132-1046B12</t>
  </si>
  <si>
    <t>2697 CRAN HWY # 20</t>
  </si>
  <si>
    <t>LOW LOUISE J</t>
  </si>
  <si>
    <t>132//1046/B12/</t>
  </si>
  <si>
    <t>132-1046C3</t>
  </si>
  <si>
    <t>2697 CRAN HWY #3</t>
  </si>
  <si>
    <t>SCHNEIDER NANCY L</t>
  </si>
  <si>
    <t>132//1046/C3/</t>
  </si>
  <si>
    <t>129A-2-18</t>
  </si>
  <si>
    <t>2 GONSALVES AVE</t>
  </si>
  <si>
    <t>129/A2/18//</t>
  </si>
  <si>
    <t>132-1046C16</t>
  </si>
  <si>
    <t>2697 CRAN HWY #16</t>
  </si>
  <si>
    <t>ANCAHAS CHRISTINE A</t>
  </si>
  <si>
    <t>132//1046/C16/</t>
  </si>
  <si>
    <t>132-1046B11</t>
  </si>
  <si>
    <t>2697 CRAN HWY # 21</t>
  </si>
  <si>
    <t>TAM NEWMAN</t>
  </si>
  <si>
    <t>132//1046/B11/</t>
  </si>
  <si>
    <t>UNK762</t>
  </si>
  <si>
    <t>129B-1-29</t>
  </si>
  <si>
    <t>66 GLEN CHARLIE RD</t>
  </si>
  <si>
    <t>MILLETT HERBERT L III</t>
  </si>
  <si>
    <t>129/B1/29//</t>
  </si>
  <si>
    <t>129B-1-6</t>
  </si>
  <si>
    <t>18 LAKE VIEW DR</t>
  </si>
  <si>
    <t>POIRIER LISA A</t>
  </si>
  <si>
    <t>129/B1/6//</t>
  </si>
  <si>
    <t>133-SV16B</t>
  </si>
  <si>
    <t>BURNETT CHARLES E JR</t>
  </si>
  <si>
    <t>133//SV16/B/</t>
  </si>
  <si>
    <t>132-1046B10</t>
  </si>
  <si>
    <t>2697 CRAN HWY # 22</t>
  </si>
  <si>
    <t>COSTA THOMAS</t>
  </si>
  <si>
    <t>132//1046/B10/</t>
  </si>
  <si>
    <t>129-1057</t>
  </si>
  <si>
    <t>129//1057//</t>
  </si>
  <si>
    <t>133-SV16C</t>
  </si>
  <si>
    <t>CAUTILLO CHRISTOPHER</t>
  </si>
  <si>
    <t>133//SV16/C/</t>
  </si>
  <si>
    <t>132-1046B14</t>
  </si>
  <si>
    <t>2697 CRAN HWY # 19</t>
  </si>
  <si>
    <t>STEVENS MICHAEL W</t>
  </si>
  <si>
    <t>132//1046/B14/</t>
  </si>
  <si>
    <t>132B-56</t>
  </si>
  <si>
    <t>16 CRAN HWY  OFF</t>
  </si>
  <si>
    <t>132/B/56//</t>
  </si>
  <si>
    <t>132B-70</t>
  </si>
  <si>
    <t>15 CRAN HWY  OFF</t>
  </si>
  <si>
    <t>132/B/70//</t>
  </si>
  <si>
    <t>132-1046C2</t>
  </si>
  <si>
    <t>2697 CRAN HWY #2</t>
  </si>
  <si>
    <t>SOULE MARY C</t>
  </si>
  <si>
    <t>132//1046/C2/</t>
  </si>
  <si>
    <t>132-1046B9</t>
  </si>
  <si>
    <t>2697 CRAN HWY # 23</t>
  </si>
  <si>
    <t>SMITH KATHLEEN M</t>
  </si>
  <si>
    <t>132//1046/B9/</t>
  </si>
  <si>
    <t>133A-47</t>
  </si>
  <si>
    <t>14 WHIPPOORWILL WAY</t>
  </si>
  <si>
    <t>FERRANTI JAMES N</t>
  </si>
  <si>
    <t>133/A/47//</t>
  </si>
  <si>
    <t>129-1043</t>
  </si>
  <si>
    <t>14 SPECTACLE POND TER</t>
  </si>
  <si>
    <t>WOOD CHARLES J</t>
  </si>
  <si>
    <t>129//1043//</t>
  </si>
  <si>
    <t>133A-5</t>
  </si>
  <si>
    <t>9 PHEASANT AVE</t>
  </si>
  <si>
    <t>HIGGINS STANLEY W</t>
  </si>
  <si>
    <t>133/A/5//</t>
  </si>
  <si>
    <t>132-1046B15</t>
  </si>
  <si>
    <t>2697 CRAN HWY # 18</t>
  </si>
  <si>
    <t>SILVEIRA CIDALIA M</t>
  </si>
  <si>
    <t>132//1046/B15/</t>
  </si>
  <si>
    <t>84-1041</t>
  </si>
  <si>
    <t>3 TREMONT RD</t>
  </si>
  <si>
    <t>JASON REGAN C</t>
  </si>
  <si>
    <t>84//1041//</t>
  </si>
  <si>
    <t>133A-E</t>
  </si>
  <si>
    <t>8 MEADOWLARK DR</t>
  </si>
  <si>
    <t>133/A//E/</t>
  </si>
  <si>
    <t>132-1046C1</t>
  </si>
  <si>
    <t>2697 CRAN HWY #1</t>
  </si>
  <si>
    <t>FERNANDES DAREN A</t>
  </si>
  <si>
    <t>132//1046/C1/</t>
  </si>
  <si>
    <t>132-1046B16</t>
  </si>
  <si>
    <t>2697 CRAN HWY # 17</t>
  </si>
  <si>
    <t>CASEY PATRICK</t>
  </si>
  <si>
    <t>132//1046/B16/</t>
  </si>
  <si>
    <t>83-1010</t>
  </si>
  <si>
    <t>672 MAIN ST  OFF</t>
  </si>
  <si>
    <t>BUTLER DAVID J</t>
  </si>
  <si>
    <t>83//1010//</t>
  </si>
  <si>
    <t>129-LC5</t>
  </si>
  <si>
    <t>2750B CRAN HWY</t>
  </si>
  <si>
    <t>MOBILE HOM  MDL-00</t>
  </si>
  <si>
    <t>129//LC5//</t>
  </si>
  <si>
    <t>129B-1-7</t>
  </si>
  <si>
    <t>20 LAKE VIEW DR</t>
  </si>
  <si>
    <t>129/B1/7//</t>
  </si>
  <si>
    <t>133A-46</t>
  </si>
  <si>
    <t>16 WHIPPOORWILL WAY</t>
  </si>
  <si>
    <t>GARFIELD MARIE</t>
  </si>
  <si>
    <t>133/A/46//</t>
  </si>
  <si>
    <t>133A-24</t>
  </si>
  <si>
    <t>13 WHIPPOORWILL WAY</t>
  </si>
  <si>
    <t>SILVA KENNETH P</t>
  </si>
  <si>
    <t>133/A/24//</t>
  </si>
  <si>
    <t>109-1014</t>
  </si>
  <si>
    <t>6 TIHONET RD</t>
  </si>
  <si>
    <t>109//1014//</t>
  </si>
  <si>
    <t>Public Water,All Public,Septic</t>
  </si>
  <si>
    <t>110-1017</t>
  </si>
  <si>
    <t>2576 CRAN HWY</t>
  </si>
  <si>
    <t>ATCHUE KATHLEEN BAPTISTE</t>
  </si>
  <si>
    <t>110//1017//</t>
  </si>
  <si>
    <t>129B-1-43</t>
  </si>
  <si>
    <t>7 LAKE VIEW DR</t>
  </si>
  <si>
    <t>SCHWORM DANIEL R</t>
  </si>
  <si>
    <t>129/B1/43//</t>
  </si>
  <si>
    <t>133-1003</t>
  </si>
  <si>
    <t>2731 CRAN HWY</t>
  </si>
  <si>
    <t>GOLEMO STEVEN A</t>
  </si>
  <si>
    <t>133//1003//</t>
  </si>
  <si>
    <t>133A-45</t>
  </si>
  <si>
    <t>18 WHIPPOORWILL WAY</t>
  </si>
  <si>
    <t>ZION MARK A</t>
  </si>
  <si>
    <t>133/A/45//</t>
  </si>
  <si>
    <t>132-1046B8</t>
  </si>
  <si>
    <t>2697 CRAN HWY # 24</t>
  </si>
  <si>
    <t>INGRAM CLIFFORD B</t>
  </si>
  <si>
    <t>132//1046/B8/</t>
  </si>
  <si>
    <t>83-H2</t>
  </si>
  <si>
    <t>1 LINCOLN HILL TER</t>
  </si>
  <si>
    <t>JARVIS LEAH</t>
  </si>
  <si>
    <t>83//H2//</t>
  </si>
  <si>
    <t>129B-1-31</t>
  </si>
  <si>
    <t>68 GLEN CHARLIE RD</t>
  </si>
  <si>
    <t>ATKOCIUS ALBERT</t>
  </si>
  <si>
    <t>129/B1/31//</t>
  </si>
  <si>
    <t>132-1023</t>
  </si>
  <si>
    <t>132//1023//</t>
  </si>
  <si>
    <t>129B-1-8</t>
  </si>
  <si>
    <t>22 LAKE VIEW DR</t>
  </si>
  <si>
    <t>AHERN ROBERT J</t>
  </si>
  <si>
    <t>129/B1/8//</t>
  </si>
  <si>
    <t>133-1001</t>
  </si>
  <si>
    <t>2727 CRAN HWY</t>
  </si>
  <si>
    <t>ADAMS JOSEPH F</t>
  </si>
  <si>
    <t>133//1001//</t>
  </si>
  <si>
    <t>132-1046B7</t>
  </si>
  <si>
    <t>2697 CRAN HWY # 25</t>
  </si>
  <si>
    <t>DONAHUE MARILYN C TR OF THE</t>
  </si>
  <si>
    <t>132//1046/B7/</t>
  </si>
  <si>
    <t>133-1011</t>
  </si>
  <si>
    <t>2747 CRAN HWY</t>
  </si>
  <si>
    <t>LAVERTY PETER</t>
  </si>
  <si>
    <t>PRI RES  MDL-95</t>
  </si>
  <si>
    <t>133//1011//</t>
  </si>
  <si>
    <t>132B-69</t>
  </si>
  <si>
    <t>13 CRAN HWY  OFF</t>
  </si>
  <si>
    <t>132/B/69//</t>
  </si>
  <si>
    <t>132-MR1</t>
  </si>
  <si>
    <t>2 MAYFLOWER RIDGE DR</t>
  </si>
  <si>
    <t>GOLD DAVID C</t>
  </si>
  <si>
    <t>132//MR1//</t>
  </si>
  <si>
    <t>133-1005</t>
  </si>
  <si>
    <t>2741 CRAN HWY</t>
  </si>
  <si>
    <t>DIANTONIO GUY G TRUSTEE</t>
  </si>
  <si>
    <t>133//1005//</t>
  </si>
  <si>
    <t>132-1016</t>
  </si>
  <si>
    <t>2597 CRAN HWY</t>
  </si>
  <si>
    <t>PRADA MELVIN M</t>
  </si>
  <si>
    <t>132//1016//</t>
  </si>
  <si>
    <t>133A-23</t>
  </si>
  <si>
    <t>15 WHIPPOORWILL WAY</t>
  </si>
  <si>
    <t>AYALA JOHN R</t>
  </si>
  <si>
    <t>133/A/23//</t>
  </si>
  <si>
    <t>132-1046B6</t>
  </si>
  <si>
    <t>2697 CRAN HWY # 26</t>
  </si>
  <si>
    <t>STREETER JEFFREY W</t>
  </si>
  <si>
    <t>132//1046/B6/</t>
  </si>
  <si>
    <t>133-1004</t>
  </si>
  <si>
    <t>2739 CRAN HWY</t>
  </si>
  <si>
    <t>REDS PROPERTIES INC</t>
  </si>
  <si>
    <t>133//1004//</t>
  </si>
  <si>
    <t>132B-59</t>
  </si>
  <si>
    <t>14 CRAN HWY  OFF</t>
  </si>
  <si>
    <t>132/B/59//</t>
  </si>
  <si>
    <t>83-HA</t>
  </si>
  <si>
    <t>0 LINCOLN HILL TER</t>
  </si>
  <si>
    <t>HEALY ROBERT</t>
  </si>
  <si>
    <t>83//HA//</t>
  </si>
  <si>
    <t>132-1032</t>
  </si>
  <si>
    <t>2661 CRAN HWY</t>
  </si>
  <si>
    <t>DEGRENIER ROSEANN</t>
  </si>
  <si>
    <t>132//1032//</t>
  </si>
  <si>
    <t>84-1039</t>
  </si>
  <si>
    <t>609 MAIN ST</t>
  </si>
  <si>
    <t>DAVIS WILLIAM F LIFE ESTATE</t>
  </si>
  <si>
    <t>84//1039//</t>
  </si>
  <si>
    <t>129B-1-32</t>
  </si>
  <si>
    <t>70 GLEN CHARLIE RD</t>
  </si>
  <si>
    <t>129/B1/32//</t>
  </si>
  <si>
    <t>129B-1-9</t>
  </si>
  <si>
    <t>24 LAKE VIEW DR</t>
  </si>
  <si>
    <t>PERRY ANTONIO</t>
  </si>
  <si>
    <t>129/B1/9//</t>
  </si>
  <si>
    <t>132-1046B5</t>
  </si>
  <si>
    <t>2697 CRAN HWY # 27</t>
  </si>
  <si>
    <t>HELMRICH ELLEN M</t>
  </si>
  <si>
    <t>132//1046/B5/</t>
  </si>
  <si>
    <t>UNK1610</t>
  </si>
  <si>
    <t>132-1013</t>
  </si>
  <si>
    <t>132//1013//</t>
  </si>
  <si>
    <t>129-1045</t>
  </si>
  <si>
    <t>26 SPECTACLE POND RD</t>
  </si>
  <si>
    <t>WESTGATE RONALD W</t>
  </si>
  <si>
    <t>129//1045//</t>
  </si>
  <si>
    <t>129B-1-45</t>
  </si>
  <si>
    <t>13 LAKE VIEW DR</t>
  </si>
  <si>
    <t>PERRY ANTONIA</t>
  </si>
  <si>
    <t>129/B1/45//</t>
  </si>
  <si>
    <t>109A-2-1042</t>
  </si>
  <si>
    <t>2537 CRAN HWY</t>
  </si>
  <si>
    <t>KBS REALTY LLC</t>
  </si>
  <si>
    <t>109/A2/1042//</t>
  </si>
  <si>
    <t>83-1015</t>
  </si>
  <si>
    <t>656 MAIN ST</t>
  </si>
  <si>
    <t>83//1015//</t>
  </si>
  <si>
    <t>132-1024</t>
  </si>
  <si>
    <t>11 CRAN HWY</t>
  </si>
  <si>
    <t>132//1024//</t>
  </si>
  <si>
    <t>132-1046B4</t>
  </si>
  <si>
    <t>2697 CRAN HWY # 28</t>
  </si>
  <si>
    <t>SENNOTT IRENE A</t>
  </si>
  <si>
    <t>132//1046/B4/</t>
  </si>
  <si>
    <t>133A-22</t>
  </si>
  <si>
    <t>17 WHIPPOORWILL WAY</t>
  </si>
  <si>
    <t>133/A/22//</t>
  </si>
  <si>
    <t>129A-1-108</t>
  </si>
  <si>
    <t>45 AGAWAM LAKE SHORE DR</t>
  </si>
  <si>
    <t>AGAWAM LAKE IMPROVEMENT ASSOC</t>
  </si>
  <si>
    <t>129/A1/108//</t>
  </si>
  <si>
    <t>129A-1-107</t>
  </si>
  <si>
    <t>43 AGAWAM LAKE SHORE DR</t>
  </si>
  <si>
    <t>WESSLING DEBORAH ANN</t>
  </si>
  <si>
    <t>129/A1/107//</t>
  </si>
  <si>
    <t>83-B2</t>
  </si>
  <si>
    <t>680 MAIN ST</t>
  </si>
  <si>
    <t>MAXIM ELIZABETH B &amp; DAVID</t>
  </si>
  <si>
    <t>83//B2//</t>
  </si>
  <si>
    <t>84-1036</t>
  </si>
  <si>
    <t>615 MAIN ST</t>
  </si>
  <si>
    <t>ALANDER FRANCIS E</t>
  </si>
  <si>
    <t>84//1036//</t>
  </si>
  <si>
    <t>133A-3-5</t>
  </si>
  <si>
    <t>5E PHEASANT AVE</t>
  </si>
  <si>
    <t>WALES NATHANIEL B III</t>
  </si>
  <si>
    <t>133/A/3/5/</t>
  </si>
  <si>
    <t>132-1046B3</t>
  </si>
  <si>
    <t>2697 CRAN HWY # 29</t>
  </si>
  <si>
    <t>SMOLINSKY SHARON</t>
  </si>
  <si>
    <t>132//1046/B3/</t>
  </si>
  <si>
    <t>132-1046B2</t>
  </si>
  <si>
    <t>2697 CRAN HWY # 30</t>
  </si>
  <si>
    <t>PITTSLEY GARY A JR</t>
  </si>
  <si>
    <t>132//1046/B2/</t>
  </si>
  <si>
    <t>83-B1</t>
  </si>
  <si>
    <t>684 MAIN ST</t>
  </si>
  <si>
    <t>BONIN GAIL M</t>
  </si>
  <si>
    <t>83//B1//</t>
  </si>
  <si>
    <t>132-1046B1</t>
  </si>
  <si>
    <t>2697 CRAN HWY # 31</t>
  </si>
  <si>
    <t>LEYDON BETSEY J</t>
  </si>
  <si>
    <t>132//1046/B1/</t>
  </si>
  <si>
    <t>83-HB</t>
  </si>
  <si>
    <t>83//HB//</t>
  </si>
  <si>
    <t>84-1035</t>
  </si>
  <si>
    <t>619 MAIN ST</t>
  </si>
  <si>
    <t>LAKE KATHRYN E</t>
  </si>
  <si>
    <t>84//1035//</t>
  </si>
  <si>
    <t>129B-1-33</t>
  </si>
  <si>
    <t>72 GLEN CHARLIE RD</t>
  </si>
  <si>
    <t>BISCEGLIA PAUL M &amp; PAUL M JR</t>
  </si>
  <si>
    <t>129/B1/33//</t>
  </si>
  <si>
    <t>133A-3-4</t>
  </si>
  <si>
    <t>5D PHEASANT AVE</t>
  </si>
  <si>
    <t>MOORE CAROLYN M</t>
  </si>
  <si>
    <t>133/A/3/4/</t>
  </si>
  <si>
    <t>83-1011</t>
  </si>
  <si>
    <t>664 MAIN ST</t>
  </si>
  <si>
    <t>OCONNOR STEVEN</t>
  </si>
  <si>
    <t>83//1011//</t>
  </si>
  <si>
    <t>UNK781</t>
  </si>
  <si>
    <t>133A-21</t>
  </si>
  <si>
    <t>19 WHIPPOORWILL WAY</t>
  </si>
  <si>
    <t>ENOS ANTHONY L</t>
  </si>
  <si>
    <t>133/A/21//</t>
  </si>
  <si>
    <t>129B-1-10</t>
  </si>
  <si>
    <t>28 LAKE VIEW DR</t>
  </si>
  <si>
    <t>MCLEAN ROBERT F</t>
  </si>
  <si>
    <t>129/B1/10//</t>
  </si>
  <si>
    <t>84-1030</t>
  </si>
  <si>
    <t>627 MAIN ST</t>
  </si>
  <si>
    <t>BRITT STEPHEN T</t>
  </si>
  <si>
    <t>84//1030//</t>
  </si>
  <si>
    <t>132B-68</t>
  </si>
  <si>
    <t>11 CRAN HWY  OFF</t>
  </si>
  <si>
    <t>132/B/68//</t>
  </si>
  <si>
    <t>132-1014</t>
  </si>
  <si>
    <t>2591 CRAN HWY</t>
  </si>
  <si>
    <t>CURRY JOSEPH J</t>
  </si>
  <si>
    <t>132//1014//</t>
  </si>
  <si>
    <t>133A-3-3</t>
  </si>
  <si>
    <t>5C PHEASANT AVE</t>
  </si>
  <si>
    <t>BROSSEAU ELINOR I</t>
  </si>
  <si>
    <t>133/A/3/3/</t>
  </si>
  <si>
    <t>UNK783</t>
  </si>
  <si>
    <t>132-1028</t>
  </si>
  <si>
    <t>14 ESSEX WAY</t>
  </si>
  <si>
    <t>132//1028//</t>
  </si>
  <si>
    <t>132-1017</t>
  </si>
  <si>
    <t>2599 CRAN HWY</t>
  </si>
  <si>
    <t>CHAPMAN DAVID M TRUSTEE OF THE</t>
  </si>
  <si>
    <t>FUNERAL HM</t>
  </si>
  <si>
    <t>132//1017//</t>
  </si>
  <si>
    <t>132-1012</t>
  </si>
  <si>
    <t>2587 CRAN HWY</t>
  </si>
  <si>
    <t>ROBERTS CHARLOTTE L</t>
  </si>
  <si>
    <t>132//1012//</t>
  </si>
  <si>
    <t>133A-20</t>
  </si>
  <si>
    <t>21 WHIPPOORWILL WAY</t>
  </si>
  <si>
    <t>HARDSOG WILLIAM G</t>
  </si>
  <si>
    <t>133/A/20//</t>
  </si>
  <si>
    <t>132B-60</t>
  </si>
  <si>
    <t>12 CRAN HWY  OFF</t>
  </si>
  <si>
    <t>132/B/60//</t>
  </si>
  <si>
    <t>84-1040</t>
  </si>
  <si>
    <t>14 TREMONT RD</t>
  </si>
  <si>
    <t>DAVIS WILLIAM F</t>
  </si>
  <si>
    <t>84//1040//</t>
  </si>
  <si>
    <t>129B-1-46</t>
  </si>
  <si>
    <t>15 LAKE VIEW DR</t>
  </si>
  <si>
    <t>MALOVICH SUZANNE M</t>
  </si>
  <si>
    <t>129/B1/46//</t>
  </si>
  <si>
    <t>132-1018A</t>
  </si>
  <si>
    <t>2607 CRAN HWY</t>
  </si>
  <si>
    <t>PRADA MELVIN M TR OF THE</t>
  </si>
  <si>
    <t>132//1018/A/</t>
  </si>
  <si>
    <t>133A-3-2</t>
  </si>
  <si>
    <t>3 WHIPPOORWILL WAY</t>
  </si>
  <si>
    <t>RYAN CHRISTOPHER J</t>
  </si>
  <si>
    <t>133/A/32//</t>
  </si>
  <si>
    <t>133A-B2</t>
  </si>
  <si>
    <t>7B MEADOWLARK DR</t>
  </si>
  <si>
    <t>LATHAM PETER R JR</t>
  </si>
  <si>
    <t>133/A//B2/</t>
  </si>
  <si>
    <t>133A-19</t>
  </si>
  <si>
    <t>23 WHIPPOORWILL WAY</t>
  </si>
  <si>
    <t>PENNINGTON HENRY B</t>
  </si>
  <si>
    <t>133/A/19//</t>
  </si>
  <si>
    <t>129A-1-105</t>
  </si>
  <si>
    <t>39 AGAWAM LAKE SHORE DR</t>
  </si>
  <si>
    <t>GRAHAM STEPHEN</t>
  </si>
  <si>
    <t>129/A1/105//</t>
  </si>
  <si>
    <t>129A-1-A</t>
  </si>
  <si>
    <t>47 AGAWAM LAKE SHORE DR</t>
  </si>
  <si>
    <t>THOMSON JANICE</t>
  </si>
  <si>
    <t>129/A1//A/</t>
  </si>
  <si>
    <t>133A-3-1</t>
  </si>
  <si>
    <t>5A PHEASANT AVE</t>
  </si>
  <si>
    <t>RIOUX ANITA L</t>
  </si>
  <si>
    <t>133/A/3/1/</t>
  </si>
  <si>
    <t>129B-1-12</t>
  </si>
  <si>
    <t>30 LAKE VIEW DR</t>
  </si>
  <si>
    <t>LIBARDONI NANCY J TRUSTEE</t>
  </si>
  <si>
    <t>129/B1/12//</t>
  </si>
  <si>
    <t>132-E</t>
  </si>
  <si>
    <t>4 OLD CARR LANDING RD</t>
  </si>
  <si>
    <t>132///E/</t>
  </si>
  <si>
    <t>129B-1-34</t>
  </si>
  <si>
    <t>74 GLEN CHARLIE RD</t>
  </si>
  <si>
    <t>MCMILLIAN ELZA</t>
  </si>
  <si>
    <t>129/B1/34//</t>
  </si>
  <si>
    <t>133A-B1</t>
  </si>
  <si>
    <t>7A MEADOWLARK DR</t>
  </si>
  <si>
    <t>AVERY DAVID A</t>
  </si>
  <si>
    <t>133/A//B1/</t>
  </si>
  <si>
    <t>132B-61</t>
  </si>
  <si>
    <t>132/B/61//</t>
  </si>
  <si>
    <t>129B-1-47</t>
  </si>
  <si>
    <t>17 LAKE VIEW DR</t>
  </si>
  <si>
    <t>MAZZOLA LOUIS</t>
  </si>
  <si>
    <t>129/B1/47//</t>
  </si>
  <si>
    <t>UNK775</t>
  </si>
  <si>
    <t>129A-1-104</t>
  </si>
  <si>
    <t>37 AGAWAM LAKE SHORE DR</t>
  </si>
  <si>
    <t>TRIPP SHELBY J</t>
  </si>
  <si>
    <t>129/A1/104//</t>
  </si>
  <si>
    <t>132-1046A12</t>
  </si>
  <si>
    <t>2697 CRAN HWY #32</t>
  </si>
  <si>
    <t>PETERS PAMELA</t>
  </si>
  <si>
    <t>132//1046/A12/</t>
  </si>
  <si>
    <t>133A-29</t>
  </si>
  <si>
    <t>4 MEADOWLARK DR</t>
  </si>
  <si>
    <t>133/A/29//</t>
  </si>
  <si>
    <t>132B-67</t>
  </si>
  <si>
    <t>9 CRAN HWY  OFF</t>
  </si>
  <si>
    <t>132/B/67//</t>
  </si>
  <si>
    <t>129B-1-13</t>
  </si>
  <si>
    <t>32 LAKE VIEW DR</t>
  </si>
  <si>
    <t>RAYMOND MARK F</t>
  </si>
  <si>
    <t>129/B1/13//</t>
  </si>
  <si>
    <t>133-1000C</t>
  </si>
  <si>
    <t>DEMIRANDA MANUEL</t>
  </si>
  <si>
    <t>133//1000/C/</t>
  </si>
  <si>
    <t>129A-1-B</t>
  </si>
  <si>
    <t>49 AGAWAM LAKE SHORE DR</t>
  </si>
  <si>
    <t>GABREY MURIEL A</t>
  </si>
  <si>
    <t>129/A1//B/</t>
  </si>
  <si>
    <t>132-1046A11</t>
  </si>
  <si>
    <t>2697 CRAN HWY #33</t>
  </si>
  <si>
    <t>INGALLS JEFFREY E</t>
  </si>
  <si>
    <t>132//1046/A11/</t>
  </si>
  <si>
    <t>84-1037</t>
  </si>
  <si>
    <t>84//1037//</t>
  </si>
  <si>
    <t>UNK757</t>
  </si>
  <si>
    <t>2619 CRAN HWY</t>
  </si>
  <si>
    <t>132//1021//</t>
  </si>
  <si>
    <t>129A-1-103</t>
  </si>
  <si>
    <t>35 AGAWAM LAKE SHORE DR</t>
  </si>
  <si>
    <t>DOHERTY PATRICK F JR</t>
  </si>
  <si>
    <t>129/A1/103//</t>
  </si>
  <si>
    <t>132-1046A10</t>
  </si>
  <si>
    <t>2697 CRAN HWY #34</t>
  </si>
  <si>
    <t>NUNO SANDRA</t>
  </si>
  <si>
    <t>132//1046/A10/</t>
  </si>
  <si>
    <t>83-S1</t>
  </si>
  <si>
    <t>229 HATHAWAY ST</t>
  </si>
  <si>
    <t>CHIARALUCE JOSEPH H</t>
  </si>
  <si>
    <t>83//S1//</t>
  </si>
  <si>
    <t>129B-1-48</t>
  </si>
  <si>
    <t>19 LAKE VIEW DR</t>
  </si>
  <si>
    <t>CHANCE JOSEPH M</t>
  </si>
  <si>
    <t>129/B1/48//</t>
  </si>
  <si>
    <t>129B-1-36</t>
  </si>
  <si>
    <t>78 GLEN CHARLIE RD</t>
  </si>
  <si>
    <t>HOLMES WILLIAM H</t>
  </si>
  <si>
    <t>129/B1/36//</t>
  </si>
  <si>
    <t>110-1021</t>
  </si>
  <si>
    <t>2584 CRAN HWY</t>
  </si>
  <si>
    <t>110//1021//</t>
  </si>
  <si>
    <t>133A-18</t>
  </si>
  <si>
    <t>4 PHEASANT AVE</t>
  </si>
  <si>
    <t>KING GABRIEL A</t>
  </si>
  <si>
    <t>133/A/18//</t>
  </si>
  <si>
    <t>132B-62</t>
  </si>
  <si>
    <t>8 CRAN HWY  OFF</t>
  </si>
  <si>
    <t>132/B/62//</t>
  </si>
  <si>
    <t>132-1046A9</t>
  </si>
  <si>
    <t>2697 CRAN HWY #35</t>
  </si>
  <si>
    <t>132//1046/A9/</t>
  </si>
  <si>
    <t>129A-1-58</t>
  </si>
  <si>
    <t>28 AGAWAM LAKE SHORE DR</t>
  </si>
  <si>
    <t>129/A1/58//</t>
  </si>
  <si>
    <t>132-1046A1</t>
  </si>
  <si>
    <t>2697 CRAN HWY #43</t>
  </si>
  <si>
    <t>CONNOR KERIN</t>
  </si>
  <si>
    <t>132//1046/A1/</t>
  </si>
  <si>
    <t>110-1018</t>
  </si>
  <si>
    <t>2578 CRAN HWY</t>
  </si>
  <si>
    <t>MORSE JUDITH</t>
  </si>
  <si>
    <t>110//1018//</t>
  </si>
  <si>
    <t>129B-1-14</t>
  </si>
  <si>
    <t>34 LAKE VIEW DR</t>
  </si>
  <si>
    <t>CONROY JAMES M</t>
  </si>
  <si>
    <t>129/B1/14//</t>
  </si>
  <si>
    <t>84-1027</t>
  </si>
  <si>
    <t>641 MAIN ST</t>
  </si>
  <si>
    <t>MACNEIL JANE E</t>
  </si>
  <si>
    <t>84//1027//</t>
  </si>
  <si>
    <t>129A-1-112</t>
  </si>
  <si>
    <t>51 AGAWAM LAKE SHORE DR</t>
  </si>
  <si>
    <t>FIELD NELSON B JR</t>
  </si>
  <si>
    <t>129/A1/112//</t>
  </si>
  <si>
    <t>129A-1-102</t>
  </si>
  <si>
    <t>33 AGAWAM LAKE SHORE DR</t>
  </si>
  <si>
    <t>129/A1/102//</t>
  </si>
  <si>
    <t>133A-2</t>
  </si>
  <si>
    <t>3 PHEASANT AVE</t>
  </si>
  <si>
    <t>MAGUIRE DAWN M</t>
  </si>
  <si>
    <t>133/A/2//</t>
  </si>
  <si>
    <t>132-1046A2</t>
  </si>
  <si>
    <t>2697 CRAN HWY #42</t>
  </si>
  <si>
    <t>CURRY JOHN</t>
  </si>
  <si>
    <t>132//1046/A2/</t>
  </si>
  <si>
    <t>109A-1-A1</t>
  </si>
  <si>
    <t>2550 CRAN HWY</t>
  </si>
  <si>
    <t>109/A1/A1//</t>
  </si>
  <si>
    <t>132-C2</t>
  </si>
  <si>
    <t>2623 CRAN HWY</t>
  </si>
  <si>
    <t>132//C2//</t>
  </si>
  <si>
    <t>133A-28</t>
  </si>
  <si>
    <t>2725 CRAN HWY</t>
  </si>
  <si>
    <t>FARROW RICHARD G</t>
  </si>
  <si>
    <t>133/A/28//</t>
  </si>
  <si>
    <t>129B-1-37</t>
  </si>
  <si>
    <t>80 GLEN CHARLIE RD</t>
  </si>
  <si>
    <t>INGEMI ROBERT R</t>
  </si>
  <si>
    <t>129/B1/37//</t>
  </si>
  <si>
    <t>132-1040</t>
  </si>
  <si>
    <t>ZINE MICHAEL P</t>
  </si>
  <si>
    <t>132//1040//</t>
  </si>
  <si>
    <t>132-1046A3</t>
  </si>
  <si>
    <t>2697 CRAN HWY #41</t>
  </si>
  <si>
    <t>CONNAUGHTON STEVEN T</t>
  </si>
  <si>
    <t>132//1046/A3/</t>
  </si>
  <si>
    <t>UNK1609</t>
  </si>
  <si>
    <t>132B-66</t>
  </si>
  <si>
    <t>2695 CRAN HWY  OFF</t>
  </si>
  <si>
    <t>132/B/66//</t>
  </si>
  <si>
    <t>129A-1-57</t>
  </si>
  <si>
    <t>26 AGAWAM LAKE SHORE DR</t>
  </si>
  <si>
    <t>FERDERAL NATIONAL MORTGAGE</t>
  </si>
  <si>
    <t>129/A1/57//</t>
  </si>
  <si>
    <t>132-1046A8</t>
  </si>
  <si>
    <t>2697 CRAN HWY #36</t>
  </si>
  <si>
    <t>SULLIVAN PATRICIA</t>
  </si>
  <si>
    <t>132//1046/A8/</t>
  </si>
  <si>
    <t>UNK1613</t>
  </si>
  <si>
    <t>129A-1-101</t>
  </si>
  <si>
    <t>31 AGAWAM LAKE SHORE DR</t>
  </si>
  <si>
    <t>CUSHMAN GEORGE A</t>
  </si>
  <si>
    <t>129/A1/101//</t>
  </si>
  <si>
    <t>110-1019</t>
  </si>
  <si>
    <t>2580 CRAN HWY</t>
  </si>
  <si>
    <t>FOOTE GORDON M</t>
  </si>
  <si>
    <t>110//1019//</t>
  </si>
  <si>
    <t>129A-1-113</t>
  </si>
  <si>
    <t>53 AGAWAM LAKE SHORE DR</t>
  </si>
  <si>
    <t>FITZGERALD ARTHUR EXECUTOR</t>
  </si>
  <si>
    <t>129/A1/113//</t>
  </si>
  <si>
    <t>132-1018B</t>
  </si>
  <si>
    <t>2605 CRAN HWY</t>
  </si>
  <si>
    <t>QUINTAL GLORIA</t>
  </si>
  <si>
    <t>132//1018/B/</t>
  </si>
  <si>
    <t>133A-26</t>
  </si>
  <si>
    <t>1 MEADOWLARK DR</t>
  </si>
  <si>
    <t>133/A/26//</t>
  </si>
  <si>
    <t>132-1046A4</t>
  </si>
  <si>
    <t>2697 CRAN HWY #40</t>
  </si>
  <si>
    <t>MANCUSO WILLIAM</t>
  </si>
  <si>
    <t>132//1046/A4/</t>
  </si>
  <si>
    <t>84-1026</t>
  </si>
  <si>
    <t>661 MAIN ST</t>
  </si>
  <si>
    <t>84//1026//</t>
  </si>
  <si>
    <t>129B-1-16</t>
  </si>
  <si>
    <t>38 LAKE VIEW DR</t>
  </si>
  <si>
    <t>VICAWESTRO NOMINEE TRUST</t>
  </si>
  <si>
    <t>129/B1/16//</t>
  </si>
  <si>
    <t>129B-1-49</t>
  </si>
  <si>
    <t>21 LAKE VIEW DR</t>
  </si>
  <si>
    <t>129/B1/49//</t>
  </si>
  <si>
    <t>132-1046A7</t>
  </si>
  <si>
    <t>2697 CRAN HWY #37</t>
  </si>
  <si>
    <t>DEBARROS BROOKE L</t>
  </si>
  <si>
    <t>132//1046/A7/</t>
  </si>
  <si>
    <t>132-1043A</t>
  </si>
  <si>
    <t>2683 CRAN HWY</t>
  </si>
  <si>
    <t>GOLDSTEIN DAWN M</t>
  </si>
  <si>
    <t>132//1043/A/</t>
  </si>
  <si>
    <t>109A-1-1039</t>
  </si>
  <si>
    <t>2544 CRAN HWY</t>
  </si>
  <si>
    <t>THOMSON BETTY ANN TRUSTEE OF</t>
  </si>
  <si>
    <t>109/A1/1039//</t>
  </si>
  <si>
    <t>132-1046A6</t>
  </si>
  <si>
    <t>2697 CRAN HWY #38</t>
  </si>
  <si>
    <t>LEONARDI ARMANDO</t>
  </si>
  <si>
    <t>132//1046/A6/</t>
  </si>
  <si>
    <t>110-1022</t>
  </si>
  <si>
    <t>2586 CRAN HWY</t>
  </si>
  <si>
    <t>BAPTISTE WALTER C</t>
  </si>
  <si>
    <t>110//1022//</t>
  </si>
  <si>
    <t>132-1030B</t>
  </si>
  <si>
    <t>WALKER MERRILL BRADLEY JR TR</t>
  </si>
  <si>
    <t>132//1030/B/</t>
  </si>
  <si>
    <t>129B-1-38</t>
  </si>
  <si>
    <t>82 GLEN CHARLIE RD</t>
  </si>
  <si>
    <t>SWISTAK FRANK &amp; YVONNE</t>
  </si>
  <si>
    <t>129/B1/38//</t>
  </si>
  <si>
    <t>132-1046A5</t>
  </si>
  <si>
    <t>2697 CRAN HWY #39</t>
  </si>
  <si>
    <t>DOAK JOHN</t>
  </si>
  <si>
    <t>132//1046/A5/</t>
  </si>
  <si>
    <t>133A-17</t>
  </si>
  <si>
    <t>2 PHEASANT AVE</t>
  </si>
  <si>
    <t>MCGONAGLE HUGH D</t>
  </si>
  <si>
    <t>133/A/17//</t>
  </si>
  <si>
    <t>129A-1-59</t>
  </si>
  <si>
    <t>30 AGAWAM LAKE SHORE DR</t>
  </si>
  <si>
    <t>TRAVIS FRANK L JR</t>
  </si>
  <si>
    <t>129/A1/59//</t>
  </si>
  <si>
    <t>84-1022</t>
  </si>
  <si>
    <t>663 MAIN ST</t>
  </si>
  <si>
    <t>BRIGHAM JUDITH D</t>
  </si>
  <si>
    <t>84//1022//</t>
  </si>
  <si>
    <t>129A-1-56</t>
  </si>
  <si>
    <t>24 AGAWAM LAKE SHORE DR</t>
  </si>
  <si>
    <t>AMODEO ROBERT C</t>
  </si>
  <si>
    <t>129/A1/56//</t>
  </si>
  <si>
    <t>110-1020</t>
  </si>
  <si>
    <t>2582 CRAN HWY</t>
  </si>
  <si>
    <t>110//1020//</t>
  </si>
  <si>
    <t>129A-1-114</t>
  </si>
  <si>
    <t>55 AGAWAM LAKE SHORE DR</t>
  </si>
  <si>
    <t>SVARTSTROM KARL</t>
  </si>
  <si>
    <t>129/A1/114//</t>
  </si>
  <si>
    <t>129B-1-17</t>
  </si>
  <si>
    <t>40 LAKE VIEW DR</t>
  </si>
  <si>
    <t>JARVIS TINA M</t>
  </si>
  <si>
    <t>129/B1/17//</t>
  </si>
  <si>
    <t>109A-1-1037</t>
  </si>
  <si>
    <t>2536 CRAN HWY</t>
  </si>
  <si>
    <t>PHILLIPS RONALD W</t>
  </si>
  <si>
    <t>109/A1/1037//</t>
  </si>
  <si>
    <t>133A-1</t>
  </si>
  <si>
    <t>1 PHEASANT AVE</t>
  </si>
  <si>
    <t>DEMARCO PAUL JR</t>
  </si>
  <si>
    <t>133/A/1//</t>
  </si>
  <si>
    <t>129A-1-99</t>
  </si>
  <si>
    <t>27 AGAWAM LAKE SHORE DR</t>
  </si>
  <si>
    <t>MACNEVIN DORIS C</t>
  </si>
  <si>
    <t>129/A1/99//</t>
  </si>
  <si>
    <t>132-1027</t>
  </si>
  <si>
    <t>132//1027//</t>
  </si>
  <si>
    <t>133-1000B</t>
  </si>
  <si>
    <t>2701 CRAN HWY</t>
  </si>
  <si>
    <t>133//1000/B/</t>
  </si>
  <si>
    <t>132-1031</t>
  </si>
  <si>
    <t>2647 CRAN HWY</t>
  </si>
  <si>
    <t>132//1031//</t>
  </si>
  <si>
    <t>132-1025</t>
  </si>
  <si>
    <t>2637 CRAN HWY</t>
  </si>
  <si>
    <t>BOUDREAU MARK H TRUSTEE</t>
  </si>
  <si>
    <t>132//1025//</t>
  </si>
  <si>
    <t>129B-1-39</t>
  </si>
  <si>
    <t>84 GLEN CHARLIE RD</t>
  </si>
  <si>
    <t>BRIGGS LAURIE L</t>
  </si>
  <si>
    <t>129/B1/39//</t>
  </si>
  <si>
    <t>129-1028</t>
  </si>
  <si>
    <t>0 GLEN CHARLIE RD</t>
  </si>
  <si>
    <t>UMASS</t>
  </si>
  <si>
    <t>129//1028//</t>
  </si>
  <si>
    <t>115-1024</t>
  </si>
  <si>
    <t>2750A CRAN HWY</t>
  </si>
  <si>
    <t>115//1024//</t>
  </si>
  <si>
    <t>132B-64</t>
  </si>
  <si>
    <t>3 CRAN HWY  OFF</t>
  </si>
  <si>
    <t>132/B/64//</t>
  </si>
  <si>
    <t>129A-1-115</t>
  </si>
  <si>
    <t>57 AGAWAM LAKE SHORE DR</t>
  </si>
  <si>
    <t>DELGRANDE ANNE C</t>
  </si>
  <si>
    <t>129/A1/115//</t>
  </si>
  <si>
    <t>129B-1-18</t>
  </si>
  <si>
    <t>42 LAKE VIEW DR</t>
  </si>
  <si>
    <t>129/B1/18//</t>
  </si>
  <si>
    <t>129A-1-55</t>
  </si>
  <si>
    <t>22 AGAWAM LAKE SHORE DR</t>
  </si>
  <si>
    <t>MCWILLIAMS RANDY</t>
  </si>
  <si>
    <t>129/A1/55//</t>
  </si>
  <si>
    <t>132-1039</t>
  </si>
  <si>
    <t>132//1039//</t>
  </si>
  <si>
    <t>132B-65</t>
  </si>
  <si>
    <t>5 CRAN HWY  OFF</t>
  </si>
  <si>
    <t>132/B/65//</t>
  </si>
  <si>
    <t>129B-1-51</t>
  </si>
  <si>
    <t>25 LAKE VIEW DR</t>
  </si>
  <si>
    <t>CERRATO SAMUEL</t>
  </si>
  <si>
    <t>129/B1/51//</t>
  </si>
  <si>
    <t>UNK1611</t>
  </si>
  <si>
    <t>132B-5</t>
  </si>
  <si>
    <t>5 CRAN HWY</t>
  </si>
  <si>
    <t>132/B/5//</t>
  </si>
  <si>
    <t>132-1022</t>
  </si>
  <si>
    <t>2621 CRAN HWY</t>
  </si>
  <si>
    <t>WIEGANDT PROPERTIES LLC</t>
  </si>
  <si>
    <t>132//1022//</t>
  </si>
  <si>
    <t>132-D2</t>
  </si>
  <si>
    <t>2 OLD CARR LANDING RD</t>
  </si>
  <si>
    <t>ANDREWS-RODERICK NANCY</t>
  </si>
  <si>
    <t>132//D2//</t>
  </si>
  <si>
    <t>115-1023</t>
  </si>
  <si>
    <t>2746 CRAN HWY</t>
  </si>
  <si>
    <t>HIWAY CONCRETE PRODUCTS CO INC</t>
  </si>
  <si>
    <t>115//1023//</t>
  </si>
  <si>
    <t>110-1025</t>
  </si>
  <si>
    <t>2594 CRAN HWY</t>
  </si>
  <si>
    <t>WESTBERG DONALD R &amp; ELIZABETH R</t>
  </si>
  <si>
    <t>110//1025//</t>
  </si>
  <si>
    <t>109A-1-1036</t>
  </si>
  <si>
    <t>2532 CRAN HWY</t>
  </si>
  <si>
    <t>BLAIR RITA L LIFE ESTATE</t>
  </si>
  <si>
    <t>109/A1/1036//</t>
  </si>
  <si>
    <t>129A-1-98</t>
  </si>
  <si>
    <t>25 AGAWAM LAKE SHORE DR</t>
  </si>
  <si>
    <t>HEYWOSZ JAMES M</t>
  </si>
  <si>
    <t>129/A1/98//</t>
  </si>
  <si>
    <t>84-1018</t>
  </si>
  <si>
    <t>669 MAIN ST</t>
  </si>
  <si>
    <t>84//1018//</t>
  </si>
  <si>
    <t>84-4</t>
  </si>
  <si>
    <t>703 MAIN ST</t>
  </si>
  <si>
    <t>CECIL ADAM</t>
  </si>
  <si>
    <t>84//4//</t>
  </si>
  <si>
    <t>132-1034A</t>
  </si>
  <si>
    <t>2675 CRAN HWY</t>
  </si>
  <si>
    <t>SWEENEY CHERYL TRUSTEE</t>
  </si>
  <si>
    <t>132//1034/A/</t>
  </si>
  <si>
    <t>129A-1-116</t>
  </si>
  <si>
    <t>59 AGAWAM LAKE SHORE DR</t>
  </si>
  <si>
    <t>MURPHY SEAN P</t>
  </si>
  <si>
    <t>129/A1/116//</t>
  </si>
  <si>
    <t>132-1043C</t>
  </si>
  <si>
    <t>2681 CRAN HWY</t>
  </si>
  <si>
    <t>GOLDSTEIN ARLENE E</t>
  </si>
  <si>
    <t>132//1043/C/</t>
  </si>
  <si>
    <t>129A-1-60</t>
  </si>
  <si>
    <t>4 SHAKER AVE</t>
  </si>
  <si>
    <t>L'HOMME DONALD A JR</t>
  </si>
  <si>
    <t>129/A1/60//</t>
  </si>
  <si>
    <t>84-1013</t>
  </si>
  <si>
    <t>675 MAIN ST</t>
  </si>
  <si>
    <t>PIZZOLATO GENE WILLIAM</t>
  </si>
  <si>
    <t>84//1013//</t>
  </si>
  <si>
    <t>132-D1</t>
  </si>
  <si>
    <t>2629 CRAN HWY</t>
  </si>
  <si>
    <t>ANDREWS NANCY A</t>
  </si>
  <si>
    <t>132//D1//</t>
  </si>
  <si>
    <t>129B-1-19</t>
  </si>
  <si>
    <t>44 LAKE VIEW DR</t>
  </si>
  <si>
    <t>DOURIAN NANCY</t>
  </si>
  <si>
    <t>129/B1/19//</t>
  </si>
  <si>
    <t>129A-1-53</t>
  </si>
  <si>
    <t>18 AGAWAM LAKE SHORE DR</t>
  </si>
  <si>
    <t>AGAWAM LAKE IMP ASSOC INC</t>
  </si>
  <si>
    <t>AC LND IMP  MDL-94</t>
  </si>
  <si>
    <t>129/A1/53//</t>
  </si>
  <si>
    <t>84-1028</t>
  </si>
  <si>
    <t>631 MAIN ST</t>
  </si>
  <si>
    <t>BOARN JOAN N</t>
  </si>
  <si>
    <t>84//1028//</t>
  </si>
  <si>
    <t>129B-1-24</t>
  </si>
  <si>
    <t>88 GLEN CHARLIE RD</t>
  </si>
  <si>
    <t>REID SANDRA M</t>
  </si>
  <si>
    <t>129/B1/24//</t>
  </si>
  <si>
    <t>115-1022B</t>
  </si>
  <si>
    <t>2738 CRAN HWY</t>
  </si>
  <si>
    <t>HI-WAY CONCRETE PRODUCTS CO INC</t>
  </si>
  <si>
    <t>115//1022/B/</t>
  </si>
  <si>
    <t>84-1000</t>
  </si>
  <si>
    <t>687 MAIN ST</t>
  </si>
  <si>
    <t>LUDLOW JOHN L</t>
  </si>
  <si>
    <t>84//1000//</t>
  </si>
  <si>
    <t>129A-1-97</t>
  </si>
  <si>
    <t>23 AGAWAM LAKE SHORE DR</t>
  </si>
  <si>
    <t>BRUNO ANTHONY</t>
  </si>
  <si>
    <t>129/A1/97//</t>
  </si>
  <si>
    <t>132B-4</t>
  </si>
  <si>
    <t>4 CRAN HWY  OFF</t>
  </si>
  <si>
    <t>132/B/4//</t>
  </si>
  <si>
    <t>132-3</t>
  </si>
  <si>
    <t>2667 CRAN HWY</t>
  </si>
  <si>
    <t>DEGRENIER JOHN E</t>
  </si>
  <si>
    <t>132//3//</t>
  </si>
  <si>
    <t>109A-1-V9A</t>
  </si>
  <si>
    <t>2528 CRAN HWY</t>
  </si>
  <si>
    <t>DUNNINGTON RICHARD A</t>
  </si>
  <si>
    <t>109/A1/V9/A/</t>
  </si>
  <si>
    <t>129B-5-5</t>
  </si>
  <si>
    <t>7 PINE LAKE DR</t>
  </si>
  <si>
    <t>CURRAN BARBARA A</t>
  </si>
  <si>
    <t>129/B5/5//</t>
  </si>
  <si>
    <t>110-1026</t>
  </si>
  <si>
    <t>2596 CRAN HWY</t>
  </si>
  <si>
    <t>BRIGGS KENNETH H</t>
  </si>
  <si>
    <t>110//1026//</t>
  </si>
  <si>
    <t>129A-1-76</t>
  </si>
  <si>
    <t>3 SHAKER AVE</t>
  </si>
  <si>
    <t>ATKINSON KATHLEEN A</t>
  </si>
  <si>
    <t>129/A1/76//</t>
  </si>
  <si>
    <t>133-1000A</t>
  </si>
  <si>
    <t>133//1000/A/</t>
  </si>
  <si>
    <t>129B-5-6</t>
  </si>
  <si>
    <t>9 PINE LAKE DR</t>
  </si>
  <si>
    <t>SAUTE MAUREEN TR MARION FAHEY</t>
  </si>
  <si>
    <t>129/B5/6//</t>
  </si>
  <si>
    <t>129B-5-4</t>
  </si>
  <si>
    <t>5 PINE LAKE DR</t>
  </si>
  <si>
    <t>CHANDLER JOANNE</t>
  </si>
  <si>
    <t>129/B5/4//</t>
  </si>
  <si>
    <t>129A-1-96</t>
  </si>
  <si>
    <t>21 AGAWAM LAKE SHORE DR</t>
  </si>
  <si>
    <t>SAEMANN RUTH K</t>
  </si>
  <si>
    <t>129/A1/96//</t>
  </si>
  <si>
    <t>UNK1612</t>
  </si>
  <si>
    <t>2523 CRAN HWY</t>
  </si>
  <si>
    <t>G &amp; SC REALTY INC</t>
  </si>
  <si>
    <t>Not in new Assr DB, split to 1034A&amp;B</t>
  </si>
  <si>
    <t>129A-1-95</t>
  </si>
  <si>
    <t>19 AGAWAM LAKE SHORE DR</t>
  </si>
  <si>
    <t>129/A1/95//</t>
  </si>
  <si>
    <t>115-A2</t>
  </si>
  <si>
    <t>2724 CRAN HWY</t>
  </si>
  <si>
    <t>BITHER RICHARD L</t>
  </si>
  <si>
    <t>115//A2//</t>
  </si>
  <si>
    <t>129B-1-23</t>
  </si>
  <si>
    <t>4 PERRY AVE</t>
  </si>
  <si>
    <t>HOISINGTON SEAN T</t>
  </si>
  <si>
    <t>129/B1/23//</t>
  </si>
  <si>
    <t>129B-1-25</t>
  </si>
  <si>
    <t>90 GLEN CHARLIE RD</t>
  </si>
  <si>
    <t>SAVOIE ELIE J</t>
  </si>
  <si>
    <t>129/B1/25//</t>
  </si>
  <si>
    <t>129B-5-3</t>
  </si>
  <si>
    <t>3 PINE LAKE DR</t>
  </si>
  <si>
    <t>DELGADO NAPOLEON N</t>
  </si>
  <si>
    <t>129/B5/3//</t>
  </si>
  <si>
    <t>129A-1-52</t>
  </si>
  <si>
    <t>16 AGAWAM LAKE SHORE DR</t>
  </si>
  <si>
    <t>MARANI EVELYN A</t>
  </si>
  <si>
    <t>129/A1/52//</t>
  </si>
  <si>
    <t>129B-5-1</t>
  </si>
  <si>
    <t>69 GLEN CHARLIE RD</t>
  </si>
  <si>
    <t>VAN FLEET DIANE A</t>
  </si>
  <si>
    <t>129/B5/1//</t>
  </si>
  <si>
    <t>132-1043B</t>
  </si>
  <si>
    <t>132//1043/B/</t>
  </si>
  <si>
    <t>110-1028</t>
  </si>
  <si>
    <t>2598 CRAN HWY</t>
  </si>
  <si>
    <t>COLONIAL GAS CO</t>
  </si>
  <si>
    <t>ACC LD MFG  MDL-00</t>
  </si>
  <si>
    <t>110//1028//</t>
  </si>
  <si>
    <t>129A-1-94</t>
  </si>
  <si>
    <t>17 AGAWAM LAKE SHORE DR</t>
  </si>
  <si>
    <t>LANDRY CHARLES W</t>
  </si>
  <si>
    <t>129/A1/94//</t>
  </si>
  <si>
    <t>129A-1-63</t>
  </si>
  <si>
    <t>10 SHAKER AVE</t>
  </si>
  <si>
    <t>LHOMME DONALD JR TRUSTEE</t>
  </si>
  <si>
    <t>129/A1/63//</t>
  </si>
  <si>
    <t>129B-1-21</t>
  </si>
  <si>
    <t>48 LAKE VIEW DR</t>
  </si>
  <si>
    <t>129/B1/21//</t>
  </si>
  <si>
    <t>129A-1-93</t>
  </si>
  <si>
    <t>15 AGAWAM LAKE SHORE DR</t>
  </si>
  <si>
    <t>ALMEIDA JOHN M</t>
  </si>
  <si>
    <t>129/A1/93//</t>
  </si>
  <si>
    <t>109A-1-V10</t>
  </si>
  <si>
    <t>2526 CRAN HWY</t>
  </si>
  <si>
    <t>GATEWAY MOTEL REAL ESTATE</t>
  </si>
  <si>
    <t>109/A1/V10//</t>
  </si>
  <si>
    <t>132B-1</t>
  </si>
  <si>
    <t>2691 CRAN HWY</t>
  </si>
  <si>
    <t>SEVEN JAY'S LLC</t>
  </si>
  <si>
    <t>132/B/1//</t>
  </si>
  <si>
    <t>129-1024</t>
  </si>
  <si>
    <t>1 AGAWAM LAKE SHORE DR</t>
  </si>
  <si>
    <t>THEODORE GINA</t>
  </si>
  <si>
    <t>129//1024//</t>
  </si>
  <si>
    <t>129A-1-92</t>
  </si>
  <si>
    <t>13 AGAWAM LAKE SHORE DR</t>
  </si>
  <si>
    <t>CARPENTER ROGER E</t>
  </si>
  <si>
    <t>129/A1/92//</t>
  </si>
  <si>
    <t>115-1022A</t>
  </si>
  <si>
    <t>2728 CRAN HWY</t>
  </si>
  <si>
    <t>HI-WAY RETAIL PARTNERSHIP LLC</t>
  </si>
  <si>
    <t>115//1022/A/</t>
  </si>
  <si>
    <t>129A-1-91</t>
  </si>
  <si>
    <t>11 AGAWAM LAKE SHORE DR</t>
  </si>
  <si>
    <t>RICHARD DONALD M</t>
  </si>
  <si>
    <t>129/A1/91//</t>
  </si>
  <si>
    <t>129-1027</t>
  </si>
  <si>
    <t>9 AGAWAM LAKE SHORE DR</t>
  </si>
  <si>
    <t>PEACH TAMARA C</t>
  </si>
  <si>
    <t>129//1027//</t>
  </si>
  <si>
    <t>110-1029</t>
  </si>
  <si>
    <t>2600 CRAN HWY</t>
  </si>
  <si>
    <t>SLATER IRENE F</t>
  </si>
  <si>
    <t>110//1029//</t>
  </si>
  <si>
    <t>129-1025</t>
  </si>
  <si>
    <t>5 AGAWAM LAKE SHORE DR</t>
  </si>
  <si>
    <t>WILLIAMS CLARENCE J JR ET ALS</t>
  </si>
  <si>
    <t>129//1025//</t>
  </si>
  <si>
    <t>132B-3</t>
  </si>
  <si>
    <t>132/B/3//</t>
  </si>
  <si>
    <t>129A-1-51</t>
  </si>
  <si>
    <t>14 AGAWAM LAKE SHORE DR</t>
  </si>
  <si>
    <t>MARANI EVELYN</t>
  </si>
  <si>
    <t>129/A1/51//</t>
  </si>
  <si>
    <t>129-1026</t>
  </si>
  <si>
    <t>7 AGAWAM LAKE SHORE DR</t>
  </si>
  <si>
    <t>WILLIAMS CLARENCE JOSEPH JR</t>
  </si>
  <si>
    <t>129//1026//</t>
  </si>
  <si>
    <t>132-1036</t>
  </si>
  <si>
    <t>2679 CRAN HWY</t>
  </si>
  <si>
    <t>ZINE GEORGE F JR</t>
  </si>
  <si>
    <t>132//1036//</t>
  </si>
  <si>
    <t>132-1030A</t>
  </si>
  <si>
    <t>2645 CRAN HWY</t>
  </si>
  <si>
    <t>132//1030/A/</t>
  </si>
  <si>
    <t>129A-1-75</t>
  </si>
  <si>
    <t>5 SHAKER AVE</t>
  </si>
  <si>
    <t>LARSEN ALLAN</t>
  </si>
  <si>
    <t>129/A1/75//</t>
  </si>
  <si>
    <t>129A-1-117</t>
  </si>
  <si>
    <t>61 AGAWAM LAKE SHORE DR</t>
  </si>
  <si>
    <t>OCONNOR SHARON</t>
  </si>
  <si>
    <t>129/A1/117//</t>
  </si>
  <si>
    <t>132-1086</t>
  </si>
  <si>
    <t>DEGRENIER ETHELYN</t>
  </si>
  <si>
    <t>132//1086//</t>
  </si>
  <si>
    <t>84-3</t>
  </si>
  <si>
    <t>709 MAIN ST</t>
  </si>
  <si>
    <t>YACHMETZ BEVERLY JEAN</t>
  </si>
  <si>
    <t>84//3//</t>
  </si>
  <si>
    <t>129-1022</t>
  </si>
  <si>
    <t>35 PLYMOUTH RD</t>
  </si>
  <si>
    <t>GONSALVES ELSIE V ET ALS</t>
  </si>
  <si>
    <t>129//1022//</t>
  </si>
  <si>
    <t>129A-1-64</t>
  </si>
  <si>
    <t>12 SHAKER AVE</t>
  </si>
  <si>
    <t>KELLEHER ROBERT P JR</t>
  </si>
  <si>
    <t>129/A1/64//</t>
  </si>
  <si>
    <t>110-1030</t>
  </si>
  <si>
    <t>2602 CRAN HWY</t>
  </si>
  <si>
    <t>DAHLQUIST MELISSA J</t>
  </si>
  <si>
    <t>110//1030//</t>
  </si>
  <si>
    <t>129B-5-2</t>
  </si>
  <si>
    <t>1 PINE LAKE DR</t>
  </si>
  <si>
    <t>MOZELESKI JEREMY S TRUSTEE</t>
  </si>
  <si>
    <t>129/B5/2//</t>
  </si>
  <si>
    <t>84-1023</t>
  </si>
  <si>
    <t>84//1023//</t>
  </si>
  <si>
    <t>109A-1-DE</t>
  </si>
  <si>
    <t>2524 CRAN HWY</t>
  </si>
  <si>
    <t>109/A1/DE//</t>
  </si>
  <si>
    <t>129A-1-81</t>
  </si>
  <si>
    <t>34 AGAWAM LAKE SHORE DR</t>
  </si>
  <si>
    <t>FISHER RONALD S &amp; CATHY A</t>
  </si>
  <si>
    <t>129/A1/81//</t>
  </si>
  <si>
    <t>84-1021</t>
  </si>
  <si>
    <t>665 MAIN ST</t>
  </si>
  <si>
    <t>84//1021//</t>
  </si>
  <si>
    <t>110-1031</t>
  </si>
  <si>
    <t>2604 CRAN HWY</t>
  </si>
  <si>
    <t>POTTER RICHARD D</t>
  </si>
  <si>
    <t>110//1031//</t>
  </si>
  <si>
    <t>132-1042</t>
  </si>
  <si>
    <t>LUTOFF MABEL T</t>
  </si>
  <si>
    <t>132//1042//</t>
  </si>
  <si>
    <t>132-1026</t>
  </si>
  <si>
    <t>2639 CRAN HWY</t>
  </si>
  <si>
    <t>SILVEIRA NANCE A</t>
  </si>
  <si>
    <t>132//1026//</t>
  </si>
  <si>
    <t>129-1023</t>
  </si>
  <si>
    <t>BARNES DAVID R</t>
  </si>
  <si>
    <t>129//1023//</t>
  </si>
  <si>
    <t>132-1035A</t>
  </si>
  <si>
    <t>GABRIEL MICHAEL A</t>
  </si>
  <si>
    <t>132//1035/A/</t>
  </si>
  <si>
    <t>110-1001</t>
  </si>
  <si>
    <t>7 TIHONET RD</t>
  </si>
  <si>
    <t>110//1001//</t>
  </si>
  <si>
    <t>129A-1-50</t>
  </si>
  <si>
    <t>12 AGAWAM LAKE SHORE DR</t>
  </si>
  <si>
    <t>ZIGOURAS KAREN</t>
  </si>
  <si>
    <t>129/A1/50//</t>
  </si>
  <si>
    <t>129B-5-51</t>
  </si>
  <si>
    <t>8 PINE LAKE DR</t>
  </si>
  <si>
    <t>POWER KURT J</t>
  </si>
  <si>
    <t>129/B5/51//</t>
  </si>
  <si>
    <t>132-1041</t>
  </si>
  <si>
    <t>132//1041//</t>
  </si>
  <si>
    <t>129A-1-74</t>
  </si>
  <si>
    <t>7 SHAKER AVE</t>
  </si>
  <si>
    <t>LINDBERG MATTHEW</t>
  </si>
  <si>
    <t>129/A1/74//</t>
  </si>
  <si>
    <t>132-1038</t>
  </si>
  <si>
    <t>ZINE GEORGE F</t>
  </si>
  <si>
    <t>132//1038//</t>
  </si>
  <si>
    <t>129B-5-52</t>
  </si>
  <si>
    <t>10 PINE LAKE DR</t>
  </si>
  <si>
    <t>VANOSDOL JOHN W</t>
  </si>
  <si>
    <t>129/B5/52//</t>
  </si>
  <si>
    <t>132-1033</t>
  </si>
  <si>
    <t>2673 CRAN HWY</t>
  </si>
  <si>
    <t>RUSSO JASON</t>
  </si>
  <si>
    <t>132//1033//</t>
  </si>
  <si>
    <t>110-1032</t>
  </si>
  <si>
    <t>2606 CRAN HWY</t>
  </si>
  <si>
    <t>SVEDINE LAWRENCE C JR</t>
  </si>
  <si>
    <t>110//1032//</t>
  </si>
  <si>
    <t>129B-5-50</t>
  </si>
  <si>
    <t>6 PINE LAKE DR</t>
  </si>
  <si>
    <t>129/B5/50//</t>
  </si>
  <si>
    <t>110-1045</t>
  </si>
  <si>
    <t>3 CHARGE POND RD</t>
  </si>
  <si>
    <t>CHARGE POND RD</t>
  </si>
  <si>
    <t>110//1045//</t>
  </si>
  <si>
    <t>129B-2-4</t>
  </si>
  <si>
    <t>7 PERRY AVE</t>
  </si>
  <si>
    <t>FLYNN MARTIN</t>
  </si>
  <si>
    <t>129/B2/4//</t>
  </si>
  <si>
    <t>109A-1-V8A</t>
  </si>
  <si>
    <t>2530 CRAN HWY</t>
  </si>
  <si>
    <t>SALVESEN WILLIAM F</t>
  </si>
  <si>
    <t>109/A1/V8/A/</t>
  </si>
  <si>
    <t>129B-2-2</t>
  </si>
  <si>
    <t>11 PERRY AVE</t>
  </si>
  <si>
    <t>KRISTMAS MARY</t>
  </si>
  <si>
    <t>129/B2/2//</t>
  </si>
  <si>
    <t>115-1</t>
  </si>
  <si>
    <t>2714 CRAN HWY</t>
  </si>
  <si>
    <t>ROGERS DONALD J</t>
  </si>
  <si>
    <t>115//1//</t>
  </si>
  <si>
    <t>129A-1-65</t>
  </si>
  <si>
    <t>14 SHAKER AVE</t>
  </si>
  <si>
    <t>MUSTO VICTOR N</t>
  </si>
  <si>
    <t>129/A1/65//</t>
  </si>
  <si>
    <t>129-1019</t>
  </si>
  <si>
    <t>151 GLEN CHARLIE RD REAR</t>
  </si>
  <si>
    <t>TRURAN MARK D TRUSTEE</t>
  </si>
  <si>
    <t>129//1019//</t>
  </si>
  <si>
    <t>129A-1-47</t>
  </si>
  <si>
    <t>10 AGAWAM LAKE SHORE DR</t>
  </si>
  <si>
    <t>129/A1/47//</t>
  </si>
  <si>
    <t>129B-2-3</t>
  </si>
  <si>
    <t>9 PERRY AVE</t>
  </si>
  <si>
    <t>CLARKSON JOY</t>
  </si>
  <si>
    <t>129/B2/3//</t>
  </si>
  <si>
    <t>129B-5-49</t>
  </si>
  <si>
    <t>4 PINE LAKE DR</t>
  </si>
  <si>
    <t>COOK JEB B</t>
  </si>
  <si>
    <t>129/B5/49//</t>
  </si>
  <si>
    <t>110-1033</t>
  </si>
  <si>
    <t>2608 CRAN HWY</t>
  </si>
  <si>
    <t>SAVARY PETER J</t>
  </si>
  <si>
    <t>110//1033//</t>
  </si>
  <si>
    <t>129B-2-5B</t>
  </si>
  <si>
    <t>1 PERRY AVE</t>
  </si>
  <si>
    <t>GOULD WILLIAM R</t>
  </si>
  <si>
    <t>129/B2/5/B/</t>
  </si>
  <si>
    <t>132-2</t>
  </si>
  <si>
    <t>132//2//</t>
  </si>
  <si>
    <t>115-2</t>
  </si>
  <si>
    <t>2712 CRAN HWY</t>
  </si>
  <si>
    <t>ROHRBACH CHARLES</t>
  </si>
  <si>
    <t>115//2//</t>
  </si>
  <si>
    <t>132-1</t>
  </si>
  <si>
    <t>132//1//</t>
  </si>
  <si>
    <t>129A-1-82</t>
  </si>
  <si>
    <t>36 AGAWAM LAKE SHORE DR</t>
  </si>
  <si>
    <t>CUMMINGS THOMAS J</t>
  </si>
  <si>
    <t>129/A1/82//</t>
  </si>
  <si>
    <t>129A-1-48</t>
  </si>
  <si>
    <t>5 REGENT AVE</t>
  </si>
  <si>
    <t>KING ROBERT K</t>
  </si>
  <si>
    <t>129/A1/48//</t>
  </si>
  <si>
    <t>129B-5-48</t>
  </si>
  <si>
    <t>2 PINE LAKE DR</t>
  </si>
  <si>
    <t>129/B5/48//</t>
  </si>
  <si>
    <t>115-3</t>
  </si>
  <si>
    <t>2710 CRAN HWY</t>
  </si>
  <si>
    <t>SHUMWAY MELVIN P</t>
  </si>
  <si>
    <t>115//3//</t>
  </si>
  <si>
    <t>115-1018</t>
  </si>
  <si>
    <t>74 MAPLE SPRINGS RD</t>
  </si>
  <si>
    <t>WAREHAM ATHLETIC ASSOCIATION</t>
  </si>
  <si>
    <t>115//1018//</t>
  </si>
  <si>
    <t>129A-1-72</t>
  </si>
  <si>
    <t>11 SHAKER AVE</t>
  </si>
  <si>
    <t>CHANTRE THOMAS A</t>
  </si>
  <si>
    <t>129/A1/72//</t>
  </si>
  <si>
    <t>129B-5-53</t>
  </si>
  <si>
    <t>12 PINE LAKE DR</t>
  </si>
  <si>
    <t>POOLE WILLIAM F</t>
  </si>
  <si>
    <t>129/B5/53//</t>
  </si>
  <si>
    <t>115-4</t>
  </si>
  <si>
    <t>2708 CRAN HWY</t>
  </si>
  <si>
    <t>DONAHUE KEVIN J SR</t>
  </si>
  <si>
    <t>115//4//</t>
  </si>
  <si>
    <t>129A-1-120</t>
  </si>
  <si>
    <t>67 AGAWAM LAKE SHORE DR</t>
  </si>
  <si>
    <t>CULLEN MICHAEL A &amp; ANNA L TR</t>
  </si>
  <si>
    <t>129/A1/120//</t>
  </si>
  <si>
    <t>110-1046</t>
  </si>
  <si>
    <t>2610 CRAN HWY</t>
  </si>
  <si>
    <t>ANDREWS STANLEY</t>
  </si>
  <si>
    <t>110//1046//</t>
  </si>
  <si>
    <t>129B-5-13</t>
  </si>
  <si>
    <t>25 PINE LAKE DR</t>
  </si>
  <si>
    <t>CHRISTIANI DAVID C</t>
  </si>
  <si>
    <t>129/B5/13//</t>
  </si>
  <si>
    <t>129A-1-26</t>
  </si>
  <si>
    <t>6 AGAWAM LAKE SHORE DR</t>
  </si>
  <si>
    <t>ANDERSON GARY D</t>
  </si>
  <si>
    <t>129/A1/26//</t>
  </si>
  <si>
    <t>129B-5-68</t>
  </si>
  <si>
    <t>71 GLEN CHARLIE RD</t>
  </si>
  <si>
    <t>IRVING PAUL M</t>
  </si>
  <si>
    <t>129/B5/68//</t>
  </si>
  <si>
    <t>84-1019</t>
  </si>
  <si>
    <t>669 MAIN ST  OFF</t>
  </si>
  <si>
    <t>84//1019//</t>
  </si>
  <si>
    <t>115-5</t>
  </si>
  <si>
    <t>2706 CRAN HWY</t>
  </si>
  <si>
    <t>LAFOUNTAIN BRIAN J</t>
  </si>
  <si>
    <t>115//5//</t>
  </si>
  <si>
    <t>110-1047</t>
  </si>
  <si>
    <t>2612 CRAN HWY</t>
  </si>
  <si>
    <t>JONES MARIAN H</t>
  </si>
  <si>
    <t>110//1047//</t>
  </si>
  <si>
    <t>129A-1-83</t>
  </si>
  <si>
    <t>38 AGAWAM LAKE SHORE DR</t>
  </si>
  <si>
    <t>HANNIGAN ROBERT A</t>
  </si>
  <si>
    <t>129/A1/83//</t>
  </si>
  <si>
    <t>109A-1-DA</t>
  </si>
  <si>
    <t>2516 CRAN HWY</t>
  </si>
  <si>
    <t>LOWE GAIL M</t>
  </si>
  <si>
    <t>109/A1/DA//</t>
  </si>
  <si>
    <t>129A-1-67</t>
  </si>
  <si>
    <t>18 SHAKER AVE</t>
  </si>
  <si>
    <t>MCNEELY THOMAS J III</t>
  </si>
  <si>
    <t>129/A1/67//</t>
  </si>
  <si>
    <t>115-6</t>
  </si>
  <si>
    <t>2704 CRAN HWY</t>
  </si>
  <si>
    <t>PERRY WILLIAM R &amp; EILEEN C</t>
  </si>
  <si>
    <t>115//6//</t>
  </si>
  <si>
    <t>129B-5-64</t>
  </si>
  <si>
    <t>5 BENJAMIN ST</t>
  </si>
  <si>
    <t>YOUNG SANDRA M</t>
  </si>
  <si>
    <t>129/B5/64//</t>
  </si>
  <si>
    <t>110-1048</t>
  </si>
  <si>
    <t>2614 CRAN HWY</t>
  </si>
  <si>
    <t>MORROW RICHARD G TR OF RICHARD</t>
  </si>
  <si>
    <t>110//1048//</t>
  </si>
  <si>
    <t>129A-1-25</t>
  </si>
  <si>
    <t>4 AGAWAM LAKE SHORE DR</t>
  </si>
  <si>
    <t>BOWER MICHALE M</t>
  </si>
  <si>
    <t>129/A1/25//</t>
  </si>
  <si>
    <t>110-1055</t>
  </si>
  <si>
    <t>2622 CRAN HWY</t>
  </si>
  <si>
    <t>MCCARTHY JAMES H</t>
  </si>
  <si>
    <t>110//1055//</t>
  </si>
  <si>
    <t>129B-5-54</t>
  </si>
  <si>
    <t>14 PINE LAKE DR</t>
  </si>
  <si>
    <t>DOLLIVER KATHLEEN A</t>
  </si>
  <si>
    <t>129/B5/54//</t>
  </si>
  <si>
    <t>110-1002</t>
  </si>
  <si>
    <t>27 TIHONET RD</t>
  </si>
  <si>
    <t>110//1002//</t>
  </si>
  <si>
    <t>129A-1-27</t>
  </si>
  <si>
    <t>4 REGENT AVE</t>
  </si>
  <si>
    <t>LIMA ANTONIO S</t>
  </si>
  <si>
    <t>129/A1/27//</t>
  </si>
  <si>
    <t>129A-1-71</t>
  </si>
  <si>
    <t>13 SHAKER AVE</t>
  </si>
  <si>
    <t>MALAGUTI BEVERLY J</t>
  </si>
  <si>
    <t>129/A1/71//</t>
  </si>
  <si>
    <t>115-7B</t>
  </si>
  <si>
    <t>2698 CRAN HWY</t>
  </si>
  <si>
    <t>115//7/B/</t>
  </si>
  <si>
    <t>129A-1-121</t>
  </si>
  <si>
    <t>69 AGAWAM LAKE SHORE DR</t>
  </si>
  <si>
    <t>CLOUTIER  MARGARET P TRUSTEE</t>
  </si>
  <si>
    <t>129/A1/121//</t>
  </si>
  <si>
    <t>129B-2-9</t>
  </si>
  <si>
    <t>96 GLEN CHARLIE RD</t>
  </si>
  <si>
    <t>BROOKS RICHARD L</t>
  </si>
  <si>
    <t>129/B2/9//</t>
  </si>
  <si>
    <t>Septic,All Public</t>
  </si>
  <si>
    <t>110-1003</t>
  </si>
  <si>
    <t>25 TIHONET RD</t>
  </si>
  <si>
    <t>110//1003//</t>
  </si>
  <si>
    <t>110-1051</t>
  </si>
  <si>
    <t>2618 CRAN HWY</t>
  </si>
  <si>
    <t>BRIGGS STEVEN</t>
  </si>
  <si>
    <t>110//1051//</t>
  </si>
  <si>
    <t>84-1014</t>
  </si>
  <si>
    <t>84//1014//</t>
  </si>
  <si>
    <t>115-10</t>
  </si>
  <si>
    <t>4 SPRING AVE</t>
  </si>
  <si>
    <t>FLORINDO JOAN C</t>
  </si>
  <si>
    <t>115//10//</t>
  </si>
  <si>
    <t>110-1049</t>
  </si>
  <si>
    <t>2616 CRAN HWY</t>
  </si>
  <si>
    <t>MORROW RICHARD G TR</t>
  </si>
  <si>
    <t>110//1049//</t>
  </si>
  <si>
    <t>129B-5-62</t>
  </si>
  <si>
    <t>1 BENJAMIN ST</t>
  </si>
  <si>
    <t>BUSSIERE WILLIAM</t>
  </si>
  <si>
    <t>129/B5/62//</t>
  </si>
  <si>
    <t>129A-1-84</t>
  </si>
  <si>
    <t>40 AGAWAM LAKE SHORE DR</t>
  </si>
  <si>
    <t>BENEWAY ALMON N</t>
  </si>
  <si>
    <t>129/A1/84//</t>
  </si>
  <si>
    <t>129B-5-42</t>
  </si>
  <si>
    <t>75 GLEN CHARLIE RD</t>
  </si>
  <si>
    <t>DUPUIS ROGER P</t>
  </si>
  <si>
    <t>129/B5/42//</t>
  </si>
  <si>
    <t>110-1053</t>
  </si>
  <si>
    <t>4 CABRAL WAY</t>
  </si>
  <si>
    <t>ALMEIDA LUKE &amp; LINDA</t>
  </si>
  <si>
    <t>110//1053//</t>
  </si>
  <si>
    <t>129B-5-55</t>
  </si>
  <si>
    <t>16 PINE LAKE DR</t>
  </si>
  <si>
    <t>BOWEN GEORGE H JR</t>
  </si>
  <si>
    <t>129/B5/55//</t>
  </si>
  <si>
    <t>129A-1-30</t>
  </si>
  <si>
    <t>8 REGENT AVE</t>
  </si>
  <si>
    <t>DOVE RITA L</t>
  </si>
  <si>
    <t>129/A1/30//</t>
  </si>
  <si>
    <t>110-1052</t>
  </si>
  <si>
    <t>2620 CRAN HWY</t>
  </si>
  <si>
    <t>DEOLIM ANTONIO</t>
  </si>
  <si>
    <t>110//1052//</t>
  </si>
  <si>
    <t>129B-5-14</t>
  </si>
  <si>
    <t>29 PINE LAKE DR</t>
  </si>
  <si>
    <t>SANTO STEPHEN P</t>
  </si>
  <si>
    <t>129/B5/14//</t>
  </si>
  <si>
    <t>84-1024</t>
  </si>
  <si>
    <t>2507 CRAN HWY</t>
  </si>
  <si>
    <t>84//1024//</t>
  </si>
  <si>
    <t>115-11</t>
  </si>
  <si>
    <t>6 SPRUCE ST</t>
  </si>
  <si>
    <t>FANIEL SHARON L</t>
  </si>
  <si>
    <t>115//11//</t>
  </si>
  <si>
    <t>129A-1-4</t>
  </si>
  <si>
    <t>45 MAPLE SPRINGS RD</t>
  </si>
  <si>
    <t>FERREIRA JOHN S</t>
  </si>
  <si>
    <t>129/A1/4//</t>
  </si>
  <si>
    <t>110-1058</t>
  </si>
  <si>
    <t>2628 CRAN HWY</t>
  </si>
  <si>
    <t>TWENTY-SIX TWENTY-EIGHT</t>
  </si>
  <si>
    <t>110//1058//</t>
  </si>
  <si>
    <t>115-A</t>
  </si>
  <si>
    <t>2722 CRAN HWY</t>
  </si>
  <si>
    <t>115///A/</t>
  </si>
  <si>
    <t>84-17</t>
  </si>
  <si>
    <t>11 MAUD PALMER DR</t>
  </si>
  <si>
    <t>BREWER STEVEN E</t>
  </si>
  <si>
    <t>84//17//</t>
  </si>
  <si>
    <t>129B-5-65</t>
  </si>
  <si>
    <t>6 BENJAMIN ST</t>
  </si>
  <si>
    <t>ORCUTT BERNARD R</t>
  </si>
  <si>
    <t>129/B5/65//</t>
  </si>
  <si>
    <t>129A-1-31</t>
  </si>
  <si>
    <t>10 REGENT AVE</t>
  </si>
  <si>
    <t>GOYER AMY L</t>
  </si>
  <si>
    <t>129/A1/31//</t>
  </si>
  <si>
    <t>129-1031</t>
  </si>
  <si>
    <t>6 OLD WOODS RD</t>
  </si>
  <si>
    <t>TINKHAM LORI A</t>
  </si>
  <si>
    <t>129//1031//</t>
  </si>
  <si>
    <t>129B-2-10</t>
  </si>
  <si>
    <t>98 GLEN CHARLIE RD</t>
  </si>
  <si>
    <t>WILLS ROBERT H</t>
  </si>
  <si>
    <t>129/B2/10//</t>
  </si>
  <si>
    <t>129A-1-122</t>
  </si>
  <si>
    <t>71 AGAWAM LAKE SHORE DR</t>
  </si>
  <si>
    <t>DIPASQUALLE JOSEPH P JR</t>
  </si>
  <si>
    <t>129/A1/122//</t>
  </si>
  <si>
    <t>84-12B</t>
  </si>
  <si>
    <t>3B EMMA LN</t>
  </si>
  <si>
    <t>DACEY MATTHEW J TRUSTEE OF</t>
  </si>
  <si>
    <t>84//12/B/</t>
  </si>
  <si>
    <t>115-C1</t>
  </si>
  <si>
    <t>2718 CRAN HWY</t>
  </si>
  <si>
    <t>OBER MARTIN</t>
  </si>
  <si>
    <t>115//C1//</t>
  </si>
  <si>
    <t>110-1073</t>
  </si>
  <si>
    <t>2688 CRAN HWY</t>
  </si>
  <si>
    <t>AUTO REPR</t>
  </si>
  <si>
    <t>110//1073//</t>
  </si>
  <si>
    <t>129A-1-69</t>
  </si>
  <si>
    <t>9 REGENT AVE</t>
  </si>
  <si>
    <t>LESPERANCE CHARLOTTE</t>
  </si>
  <si>
    <t>129/A1/69//</t>
  </si>
  <si>
    <t>115-13</t>
  </si>
  <si>
    <t>3 DIVISION AVE</t>
  </si>
  <si>
    <t>SHERMAN MICHAEL E</t>
  </si>
  <si>
    <t>115//13//</t>
  </si>
  <si>
    <t>115-A1</t>
  </si>
  <si>
    <t>2696 CRAN HWY</t>
  </si>
  <si>
    <t>115//A1//</t>
  </si>
  <si>
    <t>129A-1-5</t>
  </si>
  <si>
    <t>47 MAPLE SPRINGS RD</t>
  </si>
  <si>
    <t>PONTE GARY P</t>
  </si>
  <si>
    <t>129/A1/5//</t>
  </si>
  <si>
    <t>129A-1-32</t>
  </si>
  <si>
    <t>12 REGENT AVE</t>
  </si>
  <si>
    <t>DEBONISE ANTHONY</t>
  </si>
  <si>
    <t>129/A1/32//</t>
  </si>
  <si>
    <t>84-1029</t>
  </si>
  <si>
    <t>2515 CRAN HWY</t>
  </si>
  <si>
    <t>84//1029//</t>
  </si>
  <si>
    <t>110-1074B</t>
  </si>
  <si>
    <t>CKN ENTERPRISES LLC</t>
  </si>
  <si>
    <t>110//1074/B/</t>
  </si>
  <si>
    <t>129A-1-85</t>
  </si>
  <si>
    <t>42 AGAWAM LAKE SHORE DR</t>
  </si>
  <si>
    <t>MITCHELL DAVID P</t>
  </si>
  <si>
    <t>129/A1/85//</t>
  </si>
  <si>
    <t>129B-5-56</t>
  </si>
  <si>
    <t>18 PINE LAKE DR</t>
  </si>
  <si>
    <t>GILHOOLY DEAN MICHAEL</t>
  </si>
  <si>
    <t>129/B5/56//</t>
  </si>
  <si>
    <t>129B-5-43</t>
  </si>
  <si>
    <t>77 GLEN CHARLIE RD</t>
  </si>
  <si>
    <t>129/B5/43//</t>
  </si>
  <si>
    <t>110-1074A</t>
  </si>
  <si>
    <t>2696A CRAN HWY</t>
  </si>
  <si>
    <t>CLARK HARRY M</t>
  </si>
  <si>
    <t>110//1074/A/</t>
  </si>
  <si>
    <t>84-18</t>
  </si>
  <si>
    <t>9 MAUD PALMER DR</t>
  </si>
  <si>
    <t>YOUSSEF YOUSSEF F</t>
  </si>
  <si>
    <t>84//18//</t>
  </si>
  <si>
    <t>129A-1-33</t>
  </si>
  <si>
    <t>14 REGENT AVE</t>
  </si>
  <si>
    <t>BURKE VIRGINIA M</t>
  </si>
  <si>
    <t>129/A1/33//</t>
  </si>
  <si>
    <t>129A-1-78</t>
  </si>
  <si>
    <t>11 REGENT AVE</t>
  </si>
  <si>
    <t>WHITE BARBARA A</t>
  </si>
  <si>
    <t>129/A1/78//</t>
  </si>
  <si>
    <t>115-15</t>
  </si>
  <si>
    <t>4 DIVISION AVE</t>
  </si>
  <si>
    <t>STILL CHRISTOPHER G</t>
  </si>
  <si>
    <t>115//15//</t>
  </si>
  <si>
    <t>129B-5-1005</t>
  </si>
  <si>
    <t>0 PINE LAKE DR</t>
  </si>
  <si>
    <t>129/B5/1005//</t>
  </si>
  <si>
    <t>129B-2-11</t>
  </si>
  <si>
    <t>100 GLEN CHARLIE RD</t>
  </si>
  <si>
    <t>129/B2/11//</t>
  </si>
  <si>
    <t>129A-1-123</t>
  </si>
  <si>
    <t>73 AGAWAM LAKE SHORE DR</t>
  </si>
  <si>
    <t>SHANNON BRENDON J</t>
  </si>
  <si>
    <t>129/A1/123//</t>
  </si>
  <si>
    <t>109A-1-1034</t>
  </si>
  <si>
    <t>2518 CRAN HWY REAR</t>
  </si>
  <si>
    <t>LOWE GAIL</t>
  </si>
  <si>
    <t>109/A1/1034//</t>
  </si>
  <si>
    <t>110-1004</t>
  </si>
  <si>
    <t>11 TIHONET RD</t>
  </si>
  <si>
    <t>110//1004//</t>
  </si>
  <si>
    <t>129B-5-57</t>
  </si>
  <si>
    <t>20 PINE LAKE DR</t>
  </si>
  <si>
    <t>ROUSSEAU PAUL</t>
  </si>
  <si>
    <t>129/B5/57//</t>
  </si>
  <si>
    <t>129A-1-7</t>
  </si>
  <si>
    <t>51 MAPLE SPRINGS RD</t>
  </si>
  <si>
    <t>129/A1/7//</t>
  </si>
  <si>
    <t>110-1067</t>
  </si>
  <si>
    <t>2648 CRAN HWY</t>
  </si>
  <si>
    <t>PRI COMM  MDL-96</t>
  </si>
  <si>
    <t>110//1067//</t>
  </si>
  <si>
    <t>129B-5-66</t>
  </si>
  <si>
    <t>4 BENJAMIN ST</t>
  </si>
  <si>
    <t>CAMANDONA TERESA A</t>
  </si>
  <si>
    <t>129/B5/66//</t>
  </si>
  <si>
    <t>129A-1-86</t>
  </si>
  <si>
    <t>44 AGAWAM LAKE SHORE DR</t>
  </si>
  <si>
    <t>GREEN JAYNE</t>
  </si>
  <si>
    <t>129/A1/86//</t>
  </si>
  <si>
    <t>110-1066</t>
  </si>
  <si>
    <t>2644 CRAN HWY</t>
  </si>
  <si>
    <t>110//1066//</t>
  </si>
  <si>
    <t>115-17</t>
  </si>
  <si>
    <t>16 SPRUCE ST</t>
  </si>
  <si>
    <t>JOHNSON GREGORY T</t>
  </si>
  <si>
    <t>115//17//</t>
  </si>
  <si>
    <t>110-2</t>
  </si>
  <si>
    <t>2640 CRAN HWY</t>
  </si>
  <si>
    <t>HOBBS WILLILAM C</t>
  </si>
  <si>
    <t>110//2//</t>
  </si>
  <si>
    <t>110-1</t>
  </si>
  <si>
    <t>6 MATTOS AVE</t>
  </si>
  <si>
    <t>ANDREWS DENISE M</t>
  </si>
  <si>
    <t>110//1//</t>
  </si>
  <si>
    <t>84-19</t>
  </si>
  <si>
    <t>7 MAUD PALMER DR</t>
  </si>
  <si>
    <t>ANDERSON BARBARA E</t>
  </si>
  <si>
    <t>84//19//</t>
  </si>
  <si>
    <t>110-1059</t>
  </si>
  <si>
    <t>2632 CRAN HWY</t>
  </si>
  <si>
    <t>AUTO V S&amp;S  MDL-96</t>
  </si>
  <si>
    <t>110//1059//</t>
  </si>
  <si>
    <t>129B-5-58A</t>
  </si>
  <si>
    <t>JORDAN MARIE C LIFE ESTATE</t>
  </si>
  <si>
    <t>129/B5/58/A/</t>
  </si>
  <si>
    <t>129A-1-9</t>
  </si>
  <si>
    <t>55 MAPLE SPRINGS RD</t>
  </si>
  <si>
    <t>ELKALLASSI NAZIH TRUSTEE</t>
  </si>
  <si>
    <t>129/A1/9//</t>
  </si>
  <si>
    <t>115-18B</t>
  </si>
  <si>
    <t>18 SPRUCE ST</t>
  </si>
  <si>
    <t>SEQUEIRA PAMELA A</t>
  </si>
  <si>
    <t>115//18/B/</t>
  </si>
  <si>
    <t>129A-1-34</t>
  </si>
  <si>
    <t>16 REGENT AVE</t>
  </si>
  <si>
    <t>PEIRCE JOHN F</t>
  </si>
  <si>
    <t>129/A1/34//</t>
  </si>
  <si>
    <t>129B-5-67</t>
  </si>
  <si>
    <t>2 BENJAMIN ST</t>
  </si>
  <si>
    <t>GAUDETTE LEON F JR</t>
  </si>
  <si>
    <t>129/B5/67//</t>
  </si>
  <si>
    <t>129B-2-12</t>
  </si>
  <si>
    <t>102 GLEN CHARLIE RD</t>
  </si>
  <si>
    <t>BUDRESKI ANNE</t>
  </si>
  <si>
    <t>129/B2/12//</t>
  </si>
  <si>
    <t>129A-1-124</t>
  </si>
  <si>
    <t>75 AGAWAM LAKE SHORE DR</t>
  </si>
  <si>
    <t>LEWIS GUY R &amp; JAMES F</t>
  </si>
  <si>
    <t>129/A1/124//</t>
  </si>
  <si>
    <t>129B-5-44</t>
  </si>
  <si>
    <t>79 GLEN CHARLIE RD</t>
  </si>
  <si>
    <t>SMIRVOV WILLIAM J</t>
  </si>
  <si>
    <t>129/B5/44//</t>
  </si>
  <si>
    <t>129A-1-10</t>
  </si>
  <si>
    <t>57 MAPLE SPRINGS RD</t>
  </si>
  <si>
    <t>129/A1/10//</t>
  </si>
  <si>
    <t>129B-5-16</t>
  </si>
  <si>
    <t>31 PINE LAKE DR</t>
  </si>
  <si>
    <t>SILVEIRA JOSEPH G JR</t>
  </si>
  <si>
    <t>129/B5/16//</t>
  </si>
  <si>
    <t>115-28</t>
  </si>
  <si>
    <t>1 SPRUCE ST</t>
  </si>
  <si>
    <t>SEWALL MICHAEL J</t>
  </si>
  <si>
    <t>115//28//</t>
  </si>
  <si>
    <t>110-1054</t>
  </si>
  <si>
    <t>3 CABRAL WAY</t>
  </si>
  <si>
    <t>GISCOMBE SHEILA A</t>
  </si>
  <si>
    <t>110//1054//</t>
  </si>
  <si>
    <t>110-1034</t>
  </si>
  <si>
    <t>COLONIAL GAS COMPANY</t>
  </si>
  <si>
    <t>GAS STG  MDL-96</t>
  </si>
  <si>
    <t>110//1034//</t>
  </si>
  <si>
    <t>129A-1-11</t>
  </si>
  <si>
    <t>59 MAPLE SPRINGS RD</t>
  </si>
  <si>
    <t>MALLARD RONALD L TRUSTEE THE</t>
  </si>
  <si>
    <t>129/A1/11//</t>
  </si>
  <si>
    <t>115-1021</t>
  </si>
  <si>
    <t>ASHLEY JAMES E</t>
  </si>
  <si>
    <t>115//1021//</t>
  </si>
  <si>
    <t>129B-5-59</t>
  </si>
  <si>
    <t>24 PINE LAKE DR</t>
  </si>
  <si>
    <t>129/B5/59//</t>
  </si>
  <si>
    <t>129A-1-87</t>
  </si>
  <si>
    <t>46 AGAWAM LAKE SHORE DR</t>
  </si>
  <si>
    <t>DEKKERS ROEL</t>
  </si>
  <si>
    <t>129/A1/87//</t>
  </si>
  <si>
    <t>115-26A</t>
  </si>
  <si>
    <t>3 SPRUCE ST</t>
  </si>
  <si>
    <t>PRADA GLENN A</t>
  </si>
  <si>
    <t>115//26/A/</t>
  </si>
  <si>
    <t>129A-1-125</t>
  </si>
  <si>
    <t>77 AGAWAM LAKE SHORE DR</t>
  </si>
  <si>
    <t>CARLSON BRUCE W</t>
  </si>
  <si>
    <t>129/A1/125//</t>
  </si>
  <si>
    <t>129A-1-36</t>
  </si>
  <si>
    <t>24 REGENT AVE</t>
  </si>
  <si>
    <t>129/A1/36//</t>
  </si>
  <si>
    <t>110-1006</t>
  </si>
  <si>
    <t>0 TIHONET RD  OFF</t>
  </si>
  <si>
    <t>MCDUFFY ROBERT M</t>
  </si>
  <si>
    <t>110//1006//</t>
  </si>
  <si>
    <t>129B-2-13</t>
  </si>
  <si>
    <t>104 GLEN CHARLIE RD</t>
  </si>
  <si>
    <t>SILVA T MARLENE</t>
  </si>
  <si>
    <t>129/B2/13//</t>
  </si>
  <si>
    <t>110-1072</t>
  </si>
  <si>
    <t>BAYSIDE AGRICULTURAL INC</t>
  </si>
  <si>
    <t>110//1072//</t>
  </si>
  <si>
    <t>110-3A</t>
  </si>
  <si>
    <t>2 MATTOS AVE</t>
  </si>
  <si>
    <t>ANDREWS DOMINGO J JR</t>
  </si>
  <si>
    <t>110//3/A/</t>
  </si>
  <si>
    <t>115-24</t>
  </si>
  <si>
    <t>5 DIVISION AVE</t>
  </si>
  <si>
    <t>BENITEZ-FIGUEROA EDWIN</t>
  </si>
  <si>
    <t>115//24//</t>
  </si>
  <si>
    <t>84-6</t>
  </si>
  <si>
    <t>5 MAUD PALMER DR</t>
  </si>
  <si>
    <t>HIGGINS BERNADETTE M</t>
  </si>
  <si>
    <t>84//6//</t>
  </si>
  <si>
    <t>129B-5-19</t>
  </si>
  <si>
    <t>37 PINE LAKE DR</t>
  </si>
  <si>
    <t>LOPRESTI JOHN F</t>
  </si>
  <si>
    <t>129/B5/19//</t>
  </si>
  <si>
    <t>110-1057</t>
  </si>
  <si>
    <t>12 MATTOS AVE</t>
  </si>
  <si>
    <t>110//1057//</t>
  </si>
  <si>
    <t>109A-1-A</t>
  </si>
  <si>
    <t>2546 CRAN HWY</t>
  </si>
  <si>
    <t>THOMSON BETTY ANN TRUSTEE</t>
  </si>
  <si>
    <t>109/A1//A/</t>
  </si>
  <si>
    <t>110-1076</t>
  </si>
  <si>
    <t>10 CHARGE POND RD</t>
  </si>
  <si>
    <t>LEE WILLIAM JR</t>
  </si>
  <si>
    <t>110//1076//</t>
  </si>
  <si>
    <t>129A-1-12</t>
  </si>
  <si>
    <t>61 MAPLE SPRINGS RD</t>
  </si>
  <si>
    <t>BARROWS DAMIEN M</t>
  </si>
  <si>
    <t>129/A1/12//</t>
  </si>
  <si>
    <t>129B-5-45</t>
  </si>
  <si>
    <t>81 GLEN CHARLIE RD</t>
  </si>
  <si>
    <t>ROBBINS JOSHUA J</t>
  </si>
  <si>
    <t>129/B5/45//</t>
  </si>
  <si>
    <t>110-1069</t>
  </si>
  <si>
    <t>2680 CRAN HWY</t>
  </si>
  <si>
    <t>110//1069//</t>
  </si>
  <si>
    <t>110-1050B</t>
  </si>
  <si>
    <t>7 CHARGE POND RD</t>
  </si>
  <si>
    <t>BARRASSO DEREK A</t>
  </si>
  <si>
    <t>110//1050/B/</t>
  </si>
  <si>
    <t>129B-5-60</t>
  </si>
  <si>
    <t>26 PINE LAKE DR</t>
  </si>
  <si>
    <t>SHERMAN LYDIA B</t>
  </si>
  <si>
    <t>129/B5/60//</t>
  </si>
  <si>
    <t>84-A</t>
  </si>
  <si>
    <t>SOCIAL HARMONY TEMPLE, INC.</t>
  </si>
  <si>
    <t>84///A/</t>
  </si>
  <si>
    <t>110-1035</t>
  </si>
  <si>
    <t>8 CHARGE POND RD</t>
  </si>
  <si>
    <t>110//1035//</t>
  </si>
  <si>
    <t>109A-1-1033</t>
  </si>
  <si>
    <t>2514 CRAN HWY</t>
  </si>
  <si>
    <t>109/A1/1033//</t>
  </si>
  <si>
    <t>129A-1-126</t>
  </si>
  <si>
    <t>79 AGAWAM LAKE SHORE DR</t>
  </si>
  <si>
    <t>RAGUSA PHILIP L &amp; GLORIA C</t>
  </si>
  <si>
    <t>129/A1/126//</t>
  </si>
  <si>
    <t>115-23</t>
  </si>
  <si>
    <t>9 SPRUCE ST</t>
  </si>
  <si>
    <t>EDWARDS FRED T LIFE ESTATE</t>
  </si>
  <si>
    <t>115//23//</t>
  </si>
  <si>
    <t>129B-2-14</t>
  </si>
  <si>
    <t>2 BOYNTON AVE</t>
  </si>
  <si>
    <t>INNIS PAUL F</t>
  </si>
  <si>
    <t>129/B2/14//</t>
  </si>
  <si>
    <t>129B-5-20</t>
  </si>
  <si>
    <t>39 PINE LAKE DR</t>
  </si>
  <si>
    <t>JONES ANNA HART  LIFE ESTATE</t>
  </si>
  <si>
    <t>129/B5/20//</t>
  </si>
  <si>
    <t>129A-1-38</t>
  </si>
  <si>
    <t>26 REGENT AVE</t>
  </si>
  <si>
    <t>MARSHALL NANC C LIFE ESTATE</t>
  </si>
  <si>
    <t>129/A1/38//</t>
  </si>
  <si>
    <t>115-21</t>
  </si>
  <si>
    <t>13 SPRUCE ST</t>
  </si>
  <si>
    <t>DONAHUE CHRISTINE M</t>
  </si>
  <si>
    <t>115//21//</t>
  </si>
  <si>
    <t>129A-1-89</t>
  </si>
  <si>
    <t>17 REGENT AVE</t>
  </si>
  <si>
    <t>GALLOT DAVID F</t>
  </si>
  <si>
    <t>129/A1/89//</t>
  </si>
  <si>
    <t>129-1020B</t>
  </si>
  <si>
    <t>161 GLEN CHARLIE RD</t>
  </si>
  <si>
    <t>TRURAN MARK D</t>
  </si>
  <si>
    <t>129//1020/B/</t>
  </si>
  <si>
    <t>115-1030</t>
  </si>
  <si>
    <t>2 SUMMER ST</t>
  </si>
  <si>
    <t>DEBONISE ERNEST</t>
  </si>
  <si>
    <t>115//1030//</t>
  </si>
  <si>
    <t>84-1025</t>
  </si>
  <si>
    <t>2511 CRAN HWY</t>
  </si>
  <si>
    <t>PHILLIPS CARL B</t>
  </si>
  <si>
    <t>84//1025//</t>
  </si>
  <si>
    <t>129B-5-21</t>
  </si>
  <si>
    <t>41 PINE LAKE DR</t>
  </si>
  <si>
    <t>STANHEWICZ JOHN J</t>
  </si>
  <si>
    <t>129/B5/21//</t>
  </si>
  <si>
    <t>129A-1-14</t>
  </si>
  <si>
    <t>65 MAPLE SPRINGS RD</t>
  </si>
  <si>
    <t>WAGER STEPHEN H</t>
  </si>
  <si>
    <t>129/A1/14//</t>
  </si>
  <si>
    <t>115-19</t>
  </si>
  <si>
    <t>19 SPRUCE ST</t>
  </si>
  <si>
    <t>CATTABRIGA MARK G</t>
  </si>
  <si>
    <t>115//19//</t>
  </si>
  <si>
    <t>115-33A</t>
  </si>
  <si>
    <t>4 FALL ST</t>
  </si>
  <si>
    <t>LUPO ANDREA L</t>
  </si>
  <si>
    <t>115//33/A/</t>
  </si>
  <si>
    <t>109A-1-1032</t>
  </si>
  <si>
    <t>2512 CRAN HWY</t>
  </si>
  <si>
    <t>GABRIEL CHRISTOPHER P</t>
  </si>
  <si>
    <t>109/A1/1032//</t>
  </si>
  <si>
    <t>84-1015</t>
  </si>
  <si>
    <t>84//1015//</t>
  </si>
  <si>
    <t>115-1020A</t>
  </si>
  <si>
    <t>33 WILLARD ST</t>
  </si>
  <si>
    <t>JOHNSON CHRISTOPHER M</t>
  </si>
  <si>
    <t>115//1020/A/</t>
  </si>
  <si>
    <t>129B-2-17</t>
  </si>
  <si>
    <t>8 BOYNTON AVE</t>
  </si>
  <si>
    <t>COUNSELL JOHN A</t>
  </si>
  <si>
    <t>129/B2/17//</t>
  </si>
  <si>
    <t>110-1075</t>
  </si>
  <si>
    <t>6 CABRAL WAY</t>
  </si>
  <si>
    <t>GIFUNE GREG</t>
  </si>
  <si>
    <t>110//1075//</t>
  </si>
  <si>
    <t>110-1075A</t>
  </si>
  <si>
    <t>ROUNDS WALDO C JR</t>
  </si>
  <si>
    <t>110//1075/A/</t>
  </si>
  <si>
    <t>84-13A</t>
  </si>
  <si>
    <t>1A EMMA LN</t>
  </si>
  <si>
    <t>84//13/A/</t>
  </si>
  <si>
    <t>129B-5-46</t>
  </si>
  <si>
    <t>83 GLEN CHARLIE RD</t>
  </si>
  <si>
    <t>FISK JEFFREY T</t>
  </si>
  <si>
    <t>129/B5/46//</t>
  </si>
  <si>
    <t>129B-2-18</t>
  </si>
  <si>
    <t>10 BOYNTON AVE</t>
  </si>
  <si>
    <t>STEELE CORPORATION</t>
  </si>
  <si>
    <t>129/B2/18//</t>
  </si>
  <si>
    <t>129A-1-128</t>
  </si>
  <si>
    <t>83 AGAWAM LAKE SHORE DR</t>
  </si>
  <si>
    <t>BOURNE STEPHEN</t>
  </si>
  <si>
    <t>129/A1/128//</t>
  </si>
  <si>
    <t>130-1002A</t>
  </si>
  <si>
    <t>203 GLEN CHARLIE RD OFF</t>
  </si>
  <si>
    <t>ROUNSVILLE HAMMOND</t>
  </si>
  <si>
    <t>130//1002/A/</t>
  </si>
  <si>
    <t>129B-5-22</t>
  </si>
  <si>
    <t>43 PINE LAKE DR</t>
  </si>
  <si>
    <t>129/B5/22//</t>
  </si>
  <si>
    <t>115-34</t>
  </si>
  <si>
    <t>7 DIVISION AVE</t>
  </si>
  <si>
    <t>WAMBOLT MICHAEL EDWIN</t>
  </si>
  <si>
    <t>115//34//</t>
  </si>
  <si>
    <t>115-1016</t>
  </si>
  <si>
    <t>0 MAPLE SPRGS RD  OFF</t>
  </si>
  <si>
    <t>ASHLEY HERBERT W</t>
  </si>
  <si>
    <t>115//1016//</t>
  </si>
  <si>
    <t>110-1050A</t>
  </si>
  <si>
    <t>17 CHARGE POND RD</t>
  </si>
  <si>
    <t>110//1050/A/</t>
  </si>
  <si>
    <t>110-1056</t>
  </si>
  <si>
    <t>19 MATTOS AVE</t>
  </si>
  <si>
    <t>110//1056//</t>
  </si>
  <si>
    <t>129B-3-3</t>
  </si>
  <si>
    <t>2 AGAWAM DR</t>
  </si>
  <si>
    <t>CAREY GAIL A</t>
  </si>
  <si>
    <t>129/B3/3//</t>
  </si>
  <si>
    <t>129A-1-40</t>
  </si>
  <si>
    <t>30 REGENT AVE</t>
  </si>
  <si>
    <t>CONNOLLY JEANNE E</t>
  </si>
  <si>
    <t>129/A1/40//</t>
  </si>
  <si>
    <t>84-13B</t>
  </si>
  <si>
    <t>1B EMMA LN</t>
  </si>
  <si>
    <t>84//13/B/</t>
  </si>
  <si>
    <t>129A-1-16</t>
  </si>
  <si>
    <t>69 MAPLE SPRINGS RD</t>
  </si>
  <si>
    <t>BRODEUR NORMAND O</t>
  </si>
  <si>
    <t>129/A1/16//</t>
  </si>
  <si>
    <t>110-1060</t>
  </si>
  <si>
    <t>13 MATTOS AVE</t>
  </si>
  <si>
    <t>PERKINS RONALD</t>
  </si>
  <si>
    <t>110//1060//</t>
  </si>
  <si>
    <t>84-B</t>
  </si>
  <si>
    <t>SOCIAL HARMONY TEMPLE INC</t>
  </si>
  <si>
    <t>84///B/</t>
  </si>
  <si>
    <t>115-35A</t>
  </si>
  <si>
    <t>8 DIVISION AVE</t>
  </si>
  <si>
    <t>LORIZIO JOSEPH PAUL SR</t>
  </si>
  <si>
    <t>115//35/A/</t>
  </si>
  <si>
    <t>84-16</t>
  </si>
  <si>
    <t>13 MAUD PALMER DR</t>
  </si>
  <si>
    <t>NICOLETTI RAYMOND S</t>
  </si>
  <si>
    <t>84//16//</t>
  </si>
  <si>
    <t>84-8</t>
  </si>
  <si>
    <t>6 MAUD PALMER DR</t>
  </si>
  <si>
    <t>DOBBINS ANDREW A</t>
  </si>
  <si>
    <t>84//8//</t>
  </si>
  <si>
    <t>110-7</t>
  </si>
  <si>
    <t>5 MONTEIRO ST</t>
  </si>
  <si>
    <t>HAMMOND KENNETH B</t>
  </si>
  <si>
    <t>110//7//</t>
  </si>
  <si>
    <t>129B-3-4</t>
  </si>
  <si>
    <t>4 AGAWAM DR</t>
  </si>
  <si>
    <t>TALVY HILDA E</t>
  </si>
  <si>
    <t>129/B3/4//</t>
  </si>
  <si>
    <t>110-B</t>
  </si>
  <si>
    <t>1 MATTOS AVE</t>
  </si>
  <si>
    <t>LEIGHTON BENJAMIN S</t>
  </si>
  <si>
    <t>110///B/</t>
  </si>
  <si>
    <t>115-36A</t>
  </si>
  <si>
    <t>12 FALL ST</t>
  </si>
  <si>
    <t>VIOLETTE RICHARD M</t>
  </si>
  <si>
    <t>115//36/A/</t>
  </si>
  <si>
    <t>129B-2-19</t>
  </si>
  <si>
    <t>12 BOYNTON AVE</t>
  </si>
  <si>
    <t>MACINTOSH JAMES D</t>
  </si>
  <si>
    <t>129/B2/19//</t>
  </si>
  <si>
    <t>110-1005</t>
  </si>
  <si>
    <t>29 TIHONET RD</t>
  </si>
  <si>
    <t>110//1005//</t>
  </si>
  <si>
    <t>110-A</t>
  </si>
  <si>
    <t>3 MATTOS AVE</t>
  </si>
  <si>
    <t>NUNES DOUGLAS</t>
  </si>
  <si>
    <t>110///A/</t>
  </si>
  <si>
    <t>110-8</t>
  </si>
  <si>
    <t>5 MATTOS AVE</t>
  </si>
  <si>
    <t>NUNES JOAQUINA &amp; JASON O</t>
  </si>
  <si>
    <t>110//8//</t>
  </si>
  <si>
    <t>115-1029</t>
  </si>
  <si>
    <t>10 SUMMER ST</t>
  </si>
  <si>
    <t>AHR EDWARD J JR</t>
  </si>
  <si>
    <t>115//1029//</t>
  </si>
  <si>
    <t>129B-5-24</t>
  </si>
  <si>
    <t>87 GLEN CHARLIE RD</t>
  </si>
  <si>
    <t>RILEY THOMAS J</t>
  </si>
  <si>
    <t>129/B5/24//</t>
  </si>
  <si>
    <t>115-1015</t>
  </si>
  <si>
    <t>115//1015//</t>
  </si>
  <si>
    <t>110-9B</t>
  </si>
  <si>
    <t>7 MATTOS AVE</t>
  </si>
  <si>
    <t>SILVA ADELINE</t>
  </si>
  <si>
    <t>110//9/B/</t>
  </si>
  <si>
    <t>129A-1-129</t>
  </si>
  <si>
    <t>85 AGAWAM LAKE SHORE DR</t>
  </si>
  <si>
    <t>DURKIN PATRICIA A &amp; DAVID T TRS</t>
  </si>
  <si>
    <t>129/A1/129//</t>
  </si>
  <si>
    <t>110-9A</t>
  </si>
  <si>
    <t>11 MATTOS AVE</t>
  </si>
  <si>
    <t>ROSARIO WILFREDO SERRANO</t>
  </si>
  <si>
    <t>110//9/A/</t>
  </si>
  <si>
    <t>129B-3-5</t>
  </si>
  <si>
    <t>6 AGAWAM DR</t>
  </si>
  <si>
    <t>TOOTLE ROBERT W</t>
  </si>
  <si>
    <t>129/B3/5//</t>
  </si>
  <si>
    <t>110-1071</t>
  </si>
  <si>
    <t>TEL REL TW</t>
  </si>
  <si>
    <t>110//1071//</t>
  </si>
  <si>
    <t>115-39A</t>
  </si>
  <si>
    <t>16 FALL ST</t>
  </si>
  <si>
    <t>LEVATO NATALIE LIFE ESTATE</t>
  </si>
  <si>
    <t>115//39/A/</t>
  </si>
  <si>
    <t>109A-1-1031</t>
  </si>
  <si>
    <t>2508 CRAN HWY</t>
  </si>
  <si>
    <t>CRANBERRY REAL ESTATE CO INC</t>
  </si>
  <si>
    <t>109/A1/1031//</t>
  </si>
  <si>
    <t>84-9</t>
  </si>
  <si>
    <t>2 EMMA LN</t>
  </si>
  <si>
    <t>CARRILLO JORGE R JR</t>
  </si>
  <si>
    <t>84//9//</t>
  </si>
  <si>
    <t>129B-3-43</t>
  </si>
  <si>
    <t>112 GLEN CHARLIE RD</t>
  </si>
  <si>
    <t>SCHLUTER SCOTT C</t>
  </si>
  <si>
    <t>129/B3/43//</t>
  </si>
  <si>
    <t>84-15</t>
  </si>
  <si>
    <t>14 MAUD PALMER DR</t>
  </si>
  <si>
    <t>COVEL GEORGE P JR</t>
  </si>
  <si>
    <t>84//15//</t>
  </si>
  <si>
    <t>110-1068A</t>
  </si>
  <si>
    <t>0 CRAN HWY OFF</t>
  </si>
  <si>
    <t>110//1068/A/</t>
  </si>
  <si>
    <t>129B-5-26</t>
  </si>
  <si>
    <t>89 GLEN CHARLIE RD</t>
  </si>
  <si>
    <t>WHITTAKER FRANK J</t>
  </si>
  <si>
    <t>129/B5/26//</t>
  </si>
  <si>
    <t>115-53A</t>
  </si>
  <si>
    <t>3 FALL ST</t>
  </si>
  <si>
    <t>VICINO FRANCIS C JR</t>
  </si>
  <si>
    <t>115//53/A/</t>
  </si>
  <si>
    <t>129A-1-130</t>
  </si>
  <si>
    <t>87 AGAWAM LAKE SHORE DR</t>
  </si>
  <si>
    <t>DIONNE PAUL A</t>
  </si>
  <si>
    <t>129/A1/130//</t>
  </si>
  <si>
    <t>115-1027</t>
  </si>
  <si>
    <t>14 SUMMER ST</t>
  </si>
  <si>
    <t>TAVARES JOSEPH M</t>
  </si>
  <si>
    <t>115//1027//</t>
  </si>
  <si>
    <t>115-1028</t>
  </si>
  <si>
    <t>12 SUMMER ST</t>
  </si>
  <si>
    <t>PIERRO GERALD</t>
  </si>
  <si>
    <t>115//1028//</t>
  </si>
  <si>
    <t>129B-3-44</t>
  </si>
  <si>
    <t>114 GLEN CHARLIE RD</t>
  </si>
  <si>
    <t>ANDERSEN KIM</t>
  </si>
  <si>
    <t>129/B3/44//</t>
  </si>
  <si>
    <t>110-1061B</t>
  </si>
  <si>
    <t>15 MATTOS AVE</t>
  </si>
  <si>
    <t>ALVES CECELIA LIFE ESTATE</t>
  </si>
  <si>
    <t>110//1061/B/</t>
  </si>
  <si>
    <t>129A-1-42</t>
  </si>
  <si>
    <t>52 REGENT AVE</t>
  </si>
  <si>
    <t>BETTENCOURT ELLA L TRUSTEE</t>
  </si>
  <si>
    <t>129/A1/42//</t>
  </si>
  <si>
    <t>129A-1-18</t>
  </si>
  <si>
    <t>75 MAPLE SPRINGS RD</t>
  </si>
  <si>
    <t>DEBONISE ANGELA</t>
  </si>
  <si>
    <t>129/A1/18//</t>
  </si>
  <si>
    <t>129B-3-6</t>
  </si>
  <si>
    <t>8 AGAWAM DR</t>
  </si>
  <si>
    <t>BLY LUCY A</t>
  </si>
  <si>
    <t>129/B3/6//</t>
  </si>
  <si>
    <t>UNK215</t>
  </si>
  <si>
    <t>110-1061A</t>
  </si>
  <si>
    <t>17 MATTOS AVE</t>
  </si>
  <si>
    <t>PAYZANT WAYNE P</t>
  </si>
  <si>
    <t>110//1061/A/</t>
  </si>
  <si>
    <t>110-1070B2</t>
  </si>
  <si>
    <t>110//1070/B2/</t>
  </si>
  <si>
    <t>129B-5-27</t>
  </si>
  <si>
    <t>91 GLEN CHARLIE RD</t>
  </si>
  <si>
    <t>GALLIPOLI KEVIN A</t>
  </si>
  <si>
    <t>129/B5/27//</t>
  </si>
  <si>
    <t>110-H5</t>
  </si>
  <si>
    <t>35 TIHONET RD</t>
  </si>
  <si>
    <t>110//H5//</t>
  </si>
  <si>
    <t>129A-1-131</t>
  </si>
  <si>
    <t>89 AGAWAM LAKE SHORE DR</t>
  </si>
  <si>
    <t>BETTENCOURT ELLA L</t>
  </si>
  <si>
    <t>129/A1/131//</t>
  </si>
  <si>
    <t>129B-3-45</t>
  </si>
  <si>
    <t>116 GLEN CHARLIE RD</t>
  </si>
  <si>
    <t>COOPER ERIC</t>
  </si>
  <si>
    <t>129/B3/45//</t>
  </si>
  <si>
    <t>84-14</t>
  </si>
  <si>
    <t>12 MAUD PALMER DR</t>
  </si>
  <si>
    <t>BRUCE JAMES E TRUSTEE</t>
  </si>
  <si>
    <t>84//14//</t>
  </si>
  <si>
    <t>110-Y1</t>
  </si>
  <si>
    <t>19 CHARGE POND RD</t>
  </si>
  <si>
    <t>COLP EDWARD J</t>
  </si>
  <si>
    <t>110//Y1//</t>
  </si>
  <si>
    <t>109A-1-1030</t>
  </si>
  <si>
    <t>MALONEY MICHAEL R</t>
  </si>
  <si>
    <t>109/A1/1030//</t>
  </si>
  <si>
    <t>110-1A</t>
  </si>
  <si>
    <t>7 CABRAL WAY</t>
  </si>
  <si>
    <t>MELLO MARK D</t>
  </si>
  <si>
    <t>110//1/A/</t>
  </si>
  <si>
    <t>110-1069A</t>
  </si>
  <si>
    <t>0 REAR CRAN HWY</t>
  </si>
  <si>
    <t>TWEEDY &amp; BARNES CO</t>
  </si>
  <si>
    <t>110//1069/A/</t>
  </si>
  <si>
    <t>129-1018</t>
  </si>
  <si>
    <t>155 GLEN CHARLIE RD</t>
  </si>
  <si>
    <t>TRURAN DOUGLAS W</t>
  </si>
  <si>
    <t>129//1018//</t>
  </si>
  <si>
    <t>129B-3-34</t>
  </si>
  <si>
    <t>3 VIEW ST</t>
  </si>
  <si>
    <t>ODEA THERESA S LIFE EST</t>
  </si>
  <si>
    <t>129/B3/34//</t>
  </si>
  <si>
    <t>UNK250</t>
  </si>
  <si>
    <t>109A-1-1028</t>
  </si>
  <si>
    <t>2510 CRAN HWY OFF</t>
  </si>
  <si>
    <t>CRANBERRY REAL ESTATE CO</t>
  </si>
  <si>
    <t>109/A1/1028//</t>
  </si>
  <si>
    <t>115-44</t>
  </si>
  <si>
    <t>10 DIVISION AVE</t>
  </si>
  <si>
    <t>HATHAWAY CYNTHIA L</t>
  </si>
  <si>
    <t>115//44//</t>
  </si>
  <si>
    <t>129B-5-28</t>
  </si>
  <si>
    <t>93 GLEN CHARLIE RD</t>
  </si>
  <si>
    <t>EARLE WILLIAM N JR</t>
  </si>
  <si>
    <t>129/B5/28//</t>
  </si>
  <si>
    <t>84-10A</t>
  </si>
  <si>
    <t>4 EMMA LN</t>
  </si>
  <si>
    <t>BOTTINO JAMES</t>
  </si>
  <si>
    <t>84//10/A/</t>
  </si>
  <si>
    <t>110-1065</t>
  </si>
  <si>
    <t>8 MONTEIRO ST</t>
  </si>
  <si>
    <t>JORGE EPIFANIO</t>
  </si>
  <si>
    <t>110//1065//</t>
  </si>
  <si>
    <t>110-1070B1</t>
  </si>
  <si>
    <t>110//1070/B1/</t>
  </si>
  <si>
    <t>129B-3-47</t>
  </si>
  <si>
    <t>120 GLEN CHARLIE RD</t>
  </si>
  <si>
    <t>DRAVES KARL G</t>
  </si>
  <si>
    <t>129/B3/47//</t>
  </si>
  <si>
    <t>115-1031</t>
  </si>
  <si>
    <t>3 SUMMER ST</t>
  </si>
  <si>
    <t>BAPTISTE KENNETH J</t>
  </si>
  <si>
    <t>115//1031//</t>
  </si>
  <si>
    <t>115-42B</t>
  </si>
  <si>
    <t>13 FALL ST</t>
  </si>
  <si>
    <t>JOHNSON MARK D</t>
  </si>
  <si>
    <t>115//42/B/</t>
  </si>
  <si>
    <t>115-53B</t>
  </si>
  <si>
    <t>9 FALL ST</t>
  </si>
  <si>
    <t>VICINO DIANE ELAINE</t>
  </si>
  <si>
    <t>115//53/B/</t>
  </si>
  <si>
    <t>129A-1-45</t>
  </si>
  <si>
    <t>56 REGENT AVE</t>
  </si>
  <si>
    <t>SWIFT GARY W</t>
  </si>
  <si>
    <t>129/A1/45//</t>
  </si>
  <si>
    <t>110-Y2</t>
  </si>
  <si>
    <t>23 CHARGE POND RD</t>
  </si>
  <si>
    <t>TAMBURRINI VINCENT W</t>
  </si>
  <si>
    <t>110//Y2//</t>
  </si>
  <si>
    <t>110-10</t>
  </si>
  <si>
    <t>R11 MATTOS AVE</t>
  </si>
  <si>
    <t>110//10//</t>
  </si>
  <si>
    <t>129B-3-7</t>
  </si>
  <si>
    <t>10 AGAWAM DR</t>
  </si>
  <si>
    <t>COADY SCOTT W</t>
  </si>
  <si>
    <t>129/B3/7//</t>
  </si>
  <si>
    <t>129B-5-29</t>
  </si>
  <si>
    <t>95 GLEN CHARLIE RD</t>
  </si>
  <si>
    <t>DILIDDO ONERFRIO V ET AL</t>
  </si>
  <si>
    <t>129/B5/29//</t>
  </si>
  <si>
    <t>115-51</t>
  </si>
  <si>
    <t>16 SUMMER ST</t>
  </si>
  <si>
    <t>SWAIN WESLEY</t>
  </si>
  <si>
    <t>115//51//</t>
  </si>
  <si>
    <t>129A-1-132</t>
  </si>
  <si>
    <t>91 AGAWAM LAKE SHORE DR</t>
  </si>
  <si>
    <t>MCLAUGHLIN CHARLES J</t>
  </si>
  <si>
    <t>129/A1/132//</t>
  </si>
  <si>
    <t>129B-3-36</t>
  </si>
  <si>
    <t>5 VIEW ST</t>
  </si>
  <si>
    <t>BLASZIES BARBARA A</t>
  </si>
  <si>
    <t>129/B3/36//</t>
  </si>
  <si>
    <t>115-41B</t>
  </si>
  <si>
    <t>15 FALL ST</t>
  </si>
  <si>
    <t>DUARTE JOSEPH C</t>
  </si>
  <si>
    <t>115//41/B/</t>
  </si>
  <si>
    <t>115-1017</t>
  </si>
  <si>
    <t>115//1017//</t>
  </si>
  <si>
    <t>129A-1-21</t>
  </si>
  <si>
    <t>81 MAPLE SPRINGS RD</t>
  </si>
  <si>
    <t>DEBONISE ANTHONY A</t>
  </si>
  <si>
    <t>129/A1/21//</t>
  </si>
  <si>
    <t>129B-5-30</t>
  </si>
  <si>
    <t>97 GLEN CHARLIE RD</t>
  </si>
  <si>
    <t>BESSETTE JOHN A</t>
  </si>
  <si>
    <t>129/B5/30//</t>
  </si>
  <si>
    <t>109A-1-1029</t>
  </si>
  <si>
    <t>2506 CRAN HWY</t>
  </si>
  <si>
    <t>109/A1/1029//</t>
  </si>
  <si>
    <t>115-40</t>
  </si>
  <si>
    <t>20 WILLARD ST</t>
  </si>
  <si>
    <t>HODGKINSON ROBERT &amp; RENEE</t>
  </si>
  <si>
    <t>115//40//</t>
  </si>
  <si>
    <t>UNK1608</t>
  </si>
  <si>
    <t>129B-3-49</t>
  </si>
  <si>
    <t>124 GLEN CHARLIE RD</t>
  </si>
  <si>
    <t>BOSSE ARLEEN C</t>
  </si>
  <si>
    <t>129/B3/49//</t>
  </si>
  <si>
    <t>110-H4</t>
  </si>
  <si>
    <t>33 TIHONET RD</t>
  </si>
  <si>
    <t>110//H4//</t>
  </si>
  <si>
    <t>129A-1-133</t>
  </si>
  <si>
    <t>93 AGAWAM LAKE SHORE DR</t>
  </si>
  <si>
    <t>GEORGE JOSHUA</t>
  </si>
  <si>
    <t>129/A1/133//</t>
  </si>
  <si>
    <t>129B-3-37</t>
  </si>
  <si>
    <t>7 VIEW ST</t>
  </si>
  <si>
    <t>CULLY TROY</t>
  </si>
  <si>
    <t>129/B3/37//</t>
  </si>
  <si>
    <t>129B-3-8</t>
  </si>
  <si>
    <t>12 AGAWAM DR</t>
  </si>
  <si>
    <t>REAMS CAROL</t>
  </si>
  <si>
    <t>129/B3/8//</t>
  </si>
  <si>
    <t>129B-5-31</t>
  </si>
  <si>
    <t>99 GLEN CHARLIE RD</t>
  </si>
  <si>
    <t>129/B5/31//</t>
  </si>
  <si>
    <t>109A-1-C</t>
  </si>
  <si>
    <t>CRANBERRY REAL ESTATE COMPANY</t>
  </si>
  <si>
    <t>109/A1//C/</t>
  </si>
  <si>
    <t>110-1062</t>
  </si>
  <si>
    <t>9 CABRAL WAY</t>
  </si>
  <si>
    <t>CABRAL THERESA S</t>
  </si>
  <si>
    <t>110//1062//</t>
  </si>
  <si>
    <t>130-1002</t>
  </si>
  <si>
    <t>157 GLEN CHARLIE RD</t>
  </si>
  <si>
    <t>ROUNSVILLE, HAMMOND &amp;</t>
  </si>
  <si>
    <t>130//1002//</t>
  </si>
  <si>
    <t>129B-3-38</t>
  </si>
  <si>
    <t>9 VIEW ST</t>
  </si>
  <si>
    <t>HARUNKIEWICZ DANA J</t>
  </si>
  <si>
    <t>129/B3/38//</t>
  </si>
  <si>
    <t>129B-3-27</t>
  </si>
  <si>
    <t>1 AGAWAM DR</t>
  </si>
  <si>
    <t>CARRARA CLAUDIO J</t>
  </si>
  <si>
    <t>129/B3/27//</t>
  </si>
  <si>
    <t>129A-1-46</t>
  </si>
  <si>
    <t>58 AGAWAM LAKE SHORE DR</t>
  </si>
  <si>
    <t>SALADINO RICHARD J</t>
  </si>
  <si>
    <t>129/A1/46//</t>
  </si>
  <si>
    <t>115-1032</t>
  </si>
  <si>
    <t>7 SUMMER ST</t>
  </si>
  <si>
    <t>KEATING JANET S</t>
  </si>
  <si>
    <t>115//1032//</t>
  </si>
  <si>
    <t>129B-5-32</t>
  </si>
  <si>
    <t>101 GLEN CHARLIE RD</t>
  </si>
  <si>
    <t>KING STANLEY R</t>
  </si>
  <si>
    <t>129/B5/32//</t>
  </si>
  <si>
    <t>129B-3-9</t>
  </si>
  <si>
    <t>14 AGAWAM DR</t>
  </si>
  <si>
    <t>PERRY CATHERINE H</t>
  </si>
  <si>
    <t>129/B3/9//</t>
  </si>
  <si>
    <t>129B-3-50</t>
  </si>
  <si>
    <t>126 GLEN CHARLIE RD</t>
  </si>
  <si>
    <t>CARD TIMOTHY A</t>
  </si>
  <si>
    <t>129/B3/50//</t>
  </si>
  <si>
    <t>110-YB</t>
  </si>
  <si>
    <t>0 ROBBINS ST</t>
  </si>
  <si>
    <t>110//YB//</t>
  </si>
  <si>
    <t>115-1020B</t>
  </si>
  <si>
    <t>35 WILLARD ST</t>
  </si>
  <si>
    <t>KUNCES CARL P</t>
  </si>
  <si>
    <t>115//1020/B/</t>
  </si>
  <si>
    <t>129A-1-134</t>
  </si>
  <si>
    <t>95 AGAWAM LAKE SHORE DR</t>
  </si>
  <si>
    <t>BESSE DIANE L</t>
  </si>
  <si>
    <t>129/A1/134//</t>
  </si>
  <si>
    <t>115-57</t>
  </si>
  <si>
    <t>12 DIVISION AVE</t>
  </si>
  <si>
    <t>BAKER RONALD R</t>
  </si>
  <si>
    <t>115//57//</t>
  </si>
  <si>
    <t>129B-3-39</t>
  </si>
  <si>
    <t>11 VIEW ST</t>
  </si>
  <si>
    <t>GOODBAND GREGORY O</t>
  </si>
  <si>
    <t>129/B3/39//</t>
  </si>
  <si>
    <t>110-1070A</t>
  </si>
  <si>
    <t>110//1070/A/</t>
  </si>
  <si>
    <t>129B-5-34</t>
  </si>
  <si>
    <t>105 GLEN CHARLIE RD</t>
  </si>
  <si>
    <t>CASWELL EDWARD A</t>
  </si>
  <si>
    <t>129/B5/34//</t>
  </si>
  <si>
    <t>109-1005</t>
  </si>
  <si>
    <t>34 TIHONET RD</t>
  </si>
  <si>
    <t>109//1005//</t>
  </si>
  <si>
    <t>115-58</t>
  </si>
  <si>
    <t>24 SUMMER ST</t>
  </si>
  <si>
    <t>THOMPSON MARK E</t>
  </si>
  <si>
    <t>115//58//</t>
  </si>
  <si>
    <t>129B-3-10A</t>
  </si>
  <si>
    <t>16 AGAWAM DR</t>
  </si>
  <si>
    <t>129/B3/10/A/</t>
  </si>
  <si>
    <t>109-1007</t>
  </si>
  <si>
    <t>109//1007//</t>
  </si>
  <si>
    <t>115-1033</t>
  </si>
  <si>
    <t>0 SUMMER ST</t>
  </si>
  <si>
    <t>115//1033//</t>
  </si>
  <si>
    <t>84-11A</t>
  </si>
  <si>
    <t>5 EMMA LN</t>
  </si>
  <si>
    <t>LANGFORD MICHAEL G</t>
  </si>
  <si>
    <t>84//11/A/</t>
  </si>
  <si>
    <t>129B-3-51</t>
  </si>
  <si>
    <t>128 GLEN CHARLIE RD</t>
  </si>
  <si>
    <t>DILIDDO ELIZABETH A</t>
  </si>
  <si>
    <t>129/B3/51//</t>
  </si>
  <si>
    <t>129A-1-23</t>
  </si>
  <si>
    <t>83 MAPLE SPRINGS RD</t>
  </si>
  <si>
    <t>MAXIM JAMES N</t>
  </si>
  <si>
    <t>129/A1/23//</t>
  </si>
  <si>
    <t>115-G25</t>
  </si>
  <si>
    <t>1 WILLARD ST</t>
  </si>
  <si>
    <t>FREY CAROL E</t>
  </si>
  <si>
    <t>115//G25//</t>
  </si>
  <si>
    <t>129B-3-28</t>
  </si>
  <si>
    <t>3 AGAWAM DR</t>
  </si>
  <si>
    <t>FEELEY JAMES FRANCIS III</t>
  </si>
  <si>
    <t>129/B3/28//</t>
  </si>
  <si>
    <t>129B-5-35</t>
  </si>
  <si>
    <t>107 GLEN CHARLIE RD</t>
  </si>
  <si>
    <t>MENDEZ MORRIS H</t>
  </si>
  <si>
    <t>129/B5/35//</t>
  </si>
  <si>
    <t>115-59</t>
  </si>
  <si>
    <t>26 SUMMER ST</t>
  </si>
  <si>
    <t>HIGGINS RICHARD</t>
  </si>
  <si>
    <t>115//59//</t>
  </si>
  <si>
    <t>129B-3-10B</t>
  </si>
  <si>
    <t>0 AGAWAM DR</t>
  </si>
  <si>
    <t>MCDONALD JOSEPH P</t>
  </si>
  <si>
    <t>129/B3/10/B/</t>
  </si>
  <si>
    <t>129B-3-40</t>
  </si>
  <si>
    <t>13 VIEW ST</t>
  </si>
  <si>
    <t>MACDONALD MARILOUISE</t>
  </si>
  <si>
    <t>129/B3/40//</t>
  </si>
  <si>
    <t>110-H3</t>
  </si>
  <si>
    <t>CARTY ERMINE</t>
  </si>
  <si>
    <t>110//H3//</t>
  </si>
  <si>
    <t>115-60</t>
  </si>
  <si>
    <t>18 WILLARD ST</t>
  </si>
  <si>
    <t>GOODWIN HOWARD D</t>
  </si>
  <si>
    <t>115//60//</t>
  </si>
  <si>
    <t>129B-5-36</t>
  </si>
  <si>
    <t>109 GLEN CHARLIE RD</t>
  </si>
  <si>
    <t>CAMPIA GRACE F LIFE ESTATE</t>
  </si>
  <si>
    <t>129/B5/36//</t>
  </si>
  <si>
    <t>115-G1</t>
  </si>
  <si>
    <t>2 WILLARD ST</t>
  </si>
  <si>
    <t>HALEY JUSTIN B</t>
  </si>
  <si>
    <t>115//G1//</t>
  </si>
  <si>
    <t>115-G2</t>
  </si>
  <si>
    <t>15 SUMMER ST</t>
  </si>
  <si>
    <t>GEMMELL AMY S</t>
  </si>
  <si>
    <t>115//G2//</t>
  </si>
  <si>
    <t>129B-3-11</t>
  </si>
  <si>
    <t>18 AGAWAM DR</t>
  </si>
  <si>
    <t>129/B3/11//</t>
  </si>
  <si>
    <t>129B-3-25</t>
  </si>
  <si>
    <t>130 GLEN CHARLIE RD</t>
  </si>
  <si>
    <t>FERNANDES PAUL D</t>
  </si>
  <si>
    <t>129/B3/25//</t>
  </si>
  <si>
    <t>129B-3-29</t>
  </si>
  <si>
    <t>5 AGAWAM DR</t>
  </si>
  <si>
    <t>SULLIVAN SUZANNE T &amp; LAWRENCE</t>
  </si>
  <si>
    <t>129/B3/29//</t>
  </si>
  <si>
    <t>115-G4</t>
  </si>
  <si>
    <t>17 SUMMER ST</t>
  </si>
  <si>
    <t>ROBINSON JON C</t>
  </si>
  <si>
    <t>115//G4//</t>
  </si>
  <si>
    <t>129-1010</t>
  </si>
  <si>
    <t>121 GLEN CHARLIE RD</t>
  </si>
  <si>
    <t>DOHERTY MARGARET M</t>
  </si>
  <si>
    <t>129//1010//</t>
  </si>
  <si>
    <t>84-1017</t>
  </si>
  <si>
    <t>2501 CRAN HWY</t>
  </si>
  <si>
    <t>BETA REALTY LLC</t>
  </si>
  <si>
    <t>84//1017//</t>
  </si>
  <si>
    <t>129A-1-135</t>
  </si>
  <si>
    <t>97 AGAWAM LAKE SHORE DR</t>
  </si>
  <si>
    <t>CACCIOLFI MARK A</t>
  </si>
  <si>
    <t>129/A1/135//</t>
  </si>
  <si>
    <t>129B-5-37</t>
  </si>
  <si>
    <t>111 GLEN CHARLIE RD</t>
  </si>
  <si>
    <t>BOONE ROBERTA M</t>
  </si>
  <si>
    <t>129/B5/37//</t>
  </si>
  <si>
    <t>129B-3-42</t>
  </si>
  <si>
    <t>17 VIEW ST</t>
  </si>
  <si>
    <t>DILIDDO MARIO R</t>
  </si>
  <si>
    <t>129/B3/42//</t>
  </si>
  <si>
    <t>109-1004</t>
  </si>
  <si>
    <t>36 TIHONET RD</t>
  </si>
  <si>
    <t>109//1004//</t>
  </si>
  <si>
    <t>129-1011</t>
  </si>
  <si>
    <t>123 GLEN CHARLIE RD</t>
  </si>
  <si>
    <t>PIKE GEORGE E</t>
  </si>
  <si>
    <t>129//1011//</t>
  </si>
  <si>
    <t>115-G5</t>
  </si>
  <si>
    <t>13 DIVISION AVE</t>
  </si>
  <si>
    <t>WHITTON CHRISTOPHER</t>
  </si>
  <si>
    <t>115//G5//</t>
  </si>
  <si>
    <t>129B-3-12</t>
  </si>
  <si>
    <t>20 AGAWAM DR</t>
  </si>
  <si>
    <t>BUCK RICHARD C &amp; CHARL</t>
  </si>
  <si>
    <t>129B-3-26</t>
  </si>
  <si>
    <t>132 GLEN CHARLIE RD</t>
  </si>
  <si>
    <t>MARES JOHN A JR</t>
  </si>
  <si>
    <t>129/B3/26//</t>
  </si>
  <si>
    <t>129B-5-40</t>
  </si>
  <si>
    <t>117 GLEN CHARLIE RD</t>
  </si>
  <si>
    <t>DEFILIPPO GINA G</t>
  </si>
  <si>
    <t>129/B5/40//</t>
  </si>
  <si>
    <t>129B-3-30</t>
  </si>
  <si>
    <t>7 AGAWAM DR</t>
  </si>
  <si>
    <t>PISARI ROSE</t>
  </si>
  <si>
    <t>129/B3/30//</t>
  </si>
  <si>
    <t>109A-1-1027</t>
  </si>
  <si>
    <t>2502 CRAN HWY</t>
  </si>
  <si>
    <t>MORSE CO INC EDWIN L</t>
  </si>
  <si>
    <t>LUMBER YRD</t>
  </si>
  <si>
    <t>109/A1/1027//</t>
  </si>
  <si>
    <t>129-1017</t>
  </si>
  <si>
    <t>135 GLEN CHARLIE RD</t>
  </si>
  <si>
    <t>129//1017//</t>
  </si>
  <si>
    <t>110-H2</t>
  </si>
  <si>
    <t>39 TIHONET RD</t>
  </si>
  <si>
    <t>VIEIRA ELIZABETH</t>
  </si>
  <si>
    <t>110//H2//</t>
  </si>
  <si>
    <t>129-1012</t>
  </si>
  <si>
    <t>125 GLEN CHARLIE RD</t>
  </si>
  <si>
    <t>ARCARO JOHN ET ALS</t>
  </si>
  <si>
    <t>129//1012//</t>
  </si>
  <si>
    <t>129B-5-38</t>
  </si>
  <si>
    <t>113 GLEN CHARLIE RD</t>
  </si>
  <si>
    <t>DOROFI VICTOR W</t>
  </si>
  <si>
    <t>129/B5/38//</t>
  </si>
  <si>
    <t>129B-5-39</t>
  </si>
  <si>
    <t>115 GLEN CHARLIE RD</t>
  </si>
  <si>
    <t>WELIK STEPHEN L</t>
  </si>
  <si>
    <t>129/B5/39//</t>
  </si>
  <si>
    <t>129B-5-41</t>
  </si>
  <si>
    <t>119 GLEN CHARLIE RD</t>
  </si>
  <si>
    <t>129/B5/41//</t>
  </si>
  <si>
    <t>129-1016</t>
  </si>
  <si>
    <t>133 GLEN CHARLIE RD</t>
  </si>
  <si>
    <t>129//1016//</t>
  </si>
  <si>
    <t>129-1013</t>
  </si>
  <si>
    <t>127 GLEN CHARLIE RD</t>
  </si>
  <si>
    <t>129//1013//</t>
  </si>
  <si>
    <t>129B-3-13</t>
  </si>
  <si>
    <t>22 AGAWAM DR</t>
  </si>
  <si>
    <t>PATRONE ROSE LIFE ESTATE</t>
  </si>
  <si>
    <t>129/B3/13//</t>
  </si>
  <si>
    <t>129-1015</t>
  </si>
  <si>
    <t>131 GLEN CHARLIE RD</t>
  </si>
  <si>
    <t>COMM OF MASS DEPT OF</t>
  </si>
  <si>
    <t>129//1015//</t>
  </si>
  <si>
    <t>115-64</t>
  </si>
  <si>
    <t>14 DIVISION AVE</t>
  </si>
  <si>
    <t>VICINO DEREK J</t>
  </si>
  <si>
    <t>115//64//</t>
  </si>
  <si>
    <t>129-1014</t>
  </si>
  <si>
    <t>129 GLEN CHARLIE RD</t>
  </si>
  <si>
    <t>COMM OF MA  DEPT OF FISH AND</t>
  </si>
  <si>
    <t>129//1014//</t>
  </si>
  <si>
    <t>129-GB</t>
  </si>
  <si>
    <t>134 GLEN CHARLIE RD</t>
  </si>
  <si>
    <t>TAKAYANAGI TETSUO</t>
  </si>
  <si>
    <t>129//GB//</t>
  </si>
  <si>
    <t>129B-3-31</t>
  </si>
  <si>
    <t>9 AGAWAM DR</t>
  </si>
  <si>
    <t>129/B3/31//</t>
  </si>
  <si>
    <t>115-G24</t>
  </si>
  <si>
    <t>3 WILLARD ST</t>
  </si>
  <si>
    <t>HARDY JAMES E</t>
  </si>
  <si>
    <t>115//G24//</t>
  </si>
  <si>
    <t>115-G3</t>
  </si>
  <si>
    <t>4 WILLARD ST</t>
  </si>
  <si>
    <t>BEAUCHEMIN SCOTT</t>
  </si>
  <si>
    <t>115//G3//</t>
  </si>
  <si>
    <t>110-1070B</t>
  </si>
  <si>
    <t>110//1070/B/</t>
  </si>
  <si>
    <t>129B-3-14</t>
  </si>
  <si>
    <t>24 AGAWAM DR</t>
  </si>
  <si>
    <t>AUSTRAS ANN M</t>
  </si>
  <si>
    <t>129/B3/14//</t>
  </si>
  <si>
    <t>115-63</t>
  </si>
  <si>
    <t>23 SUMMER ST</t>
  </si>
  <si>
    <t>115//63//</t>
  </si>
  <si>
    <t>130-1002A2</t>
  </si>
  <si>
    <t>173 GLEN CHARLIE RD</t>
  </si>
  <si>
    <t>LIFFERS ROBERT C</t>
  </si>
  <si>
    <t>130//1002/A2/</t>
  </si>
  <si>
    <t>129B-3-23</t>
  </si>
  <si>
    <t>50 AGAWAM DR</t>
  </si>
  <si>
    <t>DOLAN STEPHEN A</t>
  </si>
  <si>
    <t>129/B3/23//</t>
  </si>
  <si>
    <t>129-G1</t>
  </si>
  <si>
    <t>136 GLEN CHARLIE RD</t>
  </si>
  <si>
    <t>WESTON ERIC H</t>
  </si>
  <si>
    <t>129//G1//</t>
  </si>
  <si>
    <t>129B-3-15</t>
  </si>
  <si>
    <t>26 AGAWAM DR</t>
  </si>
  <si>
    <t>BRESCIA JOHN T</t>
  </si>
  <si>
    <t>129/B3/15//</t>
  </si>
  <si>
    <t>84-WB</t>
  </si>
  <si>
    <t>2499 CRAN HWY</t>
  </si>
  <si>
    <t>LINN STEVEN D TR OF 2499 CRAN</t>
  </si>
  <si>
    <t>84//WB//</t>
  </si>
  <si>
    <t>115-62</t>
  </si>
  <si>
    <t>25 SUMMER ST</t>
  </si>
  <si>
    <t>STRINGER THOMAS N</t>
  </si>
  <si>
    <t>115//62//</t>
  </si>
  <si>
    <t>84-12A</t>
  </si>
  <si>
    <t>3A EMMA LN</t>
  </si>
  <si>
    <t>84//12/A/</t>
  </si>
  <si>
    <t>129B-3-33</t>
  </si>
  <si>
    <t>11 AGAWAM DR</t>
  </si>
  <si>
    <t>MEANEY KAREN E</t>
  </si>
  <si>
    <t>129/B3/33//</t>
  </si>
  <si>
    <t>115-G6</t>
  </si>
  <si>
    <t>6 WILLARD ST</t>
  </si>
  <si>
    <t>GFROERER HEIDI</t>
  </si>
  <si>
    <t>115//G6//</t>
  </si>
  <si>
    <t>129B-3-16</t>
  </si>
  <si>
    <t>28 AGAWAM DR</t>
  </si>
  <si>
    <t>BERGERON NANETTE F</t>
  </si>
  <si>
    <t>129/B3/16//</t>
  </si>
  <si>
    <t>115-G23</t>
  </si>
  <si>
    <t>5 WILLARD ST</t>
  </si>
  <si>
    <t>ATWOOD ROBERT E</t>
  </si>
  <si>
    <t>115//G23//</t>
  </si>
  <si>
    <t>110-H1</t>
  </si>
  <si>
    <t>41 TIHONET RD</t>
  </si>
  <si>
    <t>BARROWS GERALD</t>
  </si>
  <si>
    <t>110//H1//</t>
  </si>
  <si>
    <t>129-K7</t>
  </si>
  <si>
    <t>4 DIANNE DR</t>
  </si>
  <si>
    <t>SABOURIN STEVEN E</t>
  </si>
  <si>
    <t>129//K7//</t>
  </si>
  <si>
    <t>129B-3-17</t>
  </si>
  <si>
    <t>30 AGAWAM DR</t>
  </si>
  <si>
    <t>BRESCIA JOHN T ET UX &amp; AUSTRAS</t>
  </si>
  <si>
    <t>129/B3/17//</t>
  </si>
  <si>
    <t>115-G11</t>
  </si>
  <si>
    <t>29 WILLARD ST</t>
  </si>
  <si>
    <t>CLOUETTE-STENQUIST BRENDA L</t>
  </si>
  <si>
    <t>115//G11//</t>
  </si>
  <si>
    <t>129-G2</t>
  </si>
  <si>
    <t>138 GLEN CHARLIE RD</t>
  </si>
  <si>
    <t>WILLIAMS ERIC S</t>
  </si>
  <si>
    <t>129//G2//</t>
  </si>
  <si>
    <t>129A-1-139</t>
  </si>
  <si>
    <t>87 MAPLE SPRINGS RD</t>
  </si>
  <si>
    <t>MCDONALD FRANCIS L</t>
  </si>
  <si>
    <t>129/A1/139//</t>
  </si>
  <si>
    <t>129B-3-22</t>
  </si>
  <si>
    <t>48 AGAWAM DR</t>
  </si>
  <si>
    <t>ASHE MARYANN D</t>
  </si>
  <si>
    <t>129/B3/22//</t>
  </si>
  <si>
    <t>129B-3-18</t>
  </si>
  <si>
    <t>32 AGAWAM DR</t>
  </si>
  <si>
    <t>SMITH RICHARD J TRUSTEE</t>
  </si>
  <si>
    <t>129/B3/18//</t>
  </si>
  <si>
    <t>109-1003</t>
  </si>
  <si>
    <t>38 TIHONET RD</t>
  </si>
  <si>
    <t>109//1003//</t>
  </si>
  <si>
    <t>115-G7</t>
  </si>
  <si>
    <t>16 WILLARD ST</t>
  </si>
  <si>
    <t>WOLFE RENEE</t>
  </si>
  <si>
    <t>115//G7//</t>
  </si>
  <si>
    <t>115-G22</t>
  </si>
  <si>
    <t>7 WILLARD ST</t>
  </si>
  <si>
    <t>HASKELL JOAN E</t>
  </si>
  <si>
    <t>115//G22//</t>
  </si>
  <si>
    <t>129-K1</t>
  </si>
  <si>
    <t>140 GLEN CHARLIE RD</t>
  </si>
  <si>
    <t>MCDONOUGH MONICA L</t>
  </si>
  <si>
    <t>129//K1//</t>
  </si>
  <si>
    <t>129B-3-19B</t>
  </si>
  <si>
    <t>129/B3/19/B/</t>
  </si>
  <si>
    <t>129B-3-21A</t>
  </si>
  <si>
    <t>46 AGAWAM DR</t>
  </si>
  <si>
    <t>BLAHA ROBERT F</t>
  </si>
  <si>
    <t>129/B3/21/A/</t>
  </si>
  <si>
    <t>129B-3-19A</t>
  </si>
  <si>
    <t>DIXON JOHN B</t>
  </si>
  <si>
    <t>129/B3/19/A/</t>
  </si>
  <si>
    <t>115-G8</t>
  </si>
  <si>
    <t>10 WILLARD ST</t>
  </si>
  <si>
    <t>CABE CHRISTOPHER G</t>
  </si>
  <si>
    <t>115//G8//</t>
  </si>
  <si>
    <t>129B-3-20</t>
  </si>
  <si>
    <t>44 AGAWAM DR</t>
  </si>
  <si>
    <t>MARTIN BRYCE D</t>
  </si>
  <si>
    <t>129/B3/20//</t>
  </si>
  <si>
    <t>129B-3-52</t>
  </si>
  <si>
    <t>36 AGAWAM DR</t>
  </si>
  <si>
    <t>DIXON JOHN B LIFE ESTATE</t>
  </si>
  <si>
    <t>129/B3/52//</t>
  </si>
  <si>
    <t>115-G21</t>
  </si>
  <si>
    <t>9 WILLARD ST</t>
  </si>
  <si>
    <t>HOWE JOHN R</t>
  </si>
  <si>
    <t>115//G21//</t>
  </si>
  <si>
    <t>129-K8</t>
  </si>
  <si>
    <t>2 DIANNE DR</t>
  </si>
  <si>
    <t>KAURANEN JASON J</t>
  </si>
  <si>
    <t>129//K8//</t>
  </si>
  <si>
    <t>115-G9</t>
  </si>
  <si>
    <t>12 WILLARD ST</t>
  </si>
  <si>
    <t>FAULKNER JOE P</t>
  </si>
  <si>
    <t>115//G9//</t>
  </si>
  <si>
    <t>129B-3-53</t>
  </si>
  <si>
    <t>38 AGAWAM DR</t>
  </si>
  <si>
    <t>ROY KENNETH FRANCIS</t>
  </si>
  <si>
    <t>129/B3/53//</t>
  </si>
  <si>
    <t>115-G12</t>
  </si>
  <si>
    <t>27 WILLARD ST</t>
  </si>
  <si>
    <t>GFROERER DONALD W</t>
  </si>
  <si>
    <t>115//G12//</t>
  </si>
  <si>
    <t>115-G10</t>
  </si>
  <si>
    <t>14 WILLARD ST</t>
  </si>
  <si>
    <t>115//G10//</t>
  </si>
  <si>
    <t>115-1026</t>
  </si>
  <si>
    <t>0 WILLARD ST</t>
  </si>
  <si>
    <t>GRANT WILLARD C</t>
  </si>
  <si>
    <t>Not in new Assr DB, parcel split to A&amp;B</t>
  </si>
  <si>
    <t>115-G20</t>
  </si>
  <si>
    <t>11 WILLARD ST</t>
  </si>
  <si>
    <t>ETHIER DAVID F</t>
  </si>
  <si>
    <t>115//G20//</t>
  </si>
  <si>
    <t>129-1003</t>
  </si>
  <si>
    <t>0 GLEN CHARLIE RD OFF</t>
  </si>
  <si>
    <t>129//1003//</t>
  </si>
  <si>
    <t>129-1004</t>
  </si>
  <si>
    <t>150 GLEN CHARLIE RD</t>
  </si>
  <si>
    <t>129//1004//</t>
  </si>
  <si>
    <t>84-1012</t>
  </si>
  <si>
    <t>2495 CRAN HWY</t>
  </si>
  <si>
    <t>SOUTHCOAST VENTURES INC</t>
  </si>
  <si>
    <t>84//1012//</t>
  </si>
  <si>
    <t>129B-3-54</t>
  </si>
  <si>
    <t>40 AGAWAM DR</t>
  </si>
  <si>
    <t>ROSSINI JAMES E</t>
  </si>
  <si>
    <t>129/B3/54//</t>
  </si>
  <si>
    <t>129B-3-1003</t>
  </si>
  <si>
    <t>42 AGAWAM DR</t>
  </si>
  <si>
    <t>129/B3/1003//</t>
  </si>
  <si>
    <t>110-Y3</t>
  </si>
  <si>
    <t>33 CHARGE POND RD</t>
  </si>
  <si>
    <t>YOUNG MEN'S CHRISTIAN</t>
  </si>
  <si>
    <t>110//Y3//</t>
  </si>
  <si>
    <t>110-1007</t>
  </si>
  <si>
    <t>43 TIHONET RD</t>
  </si>
  <si>
    <t>JESUS ROBERT A</t>
  </si>
  <si>
    <t>110//1007//</t>
  </si>
  <si>
    <t>129-K2</t>
  </si>
  <si>
    <t>1 MICHAEL DR</t>
  </si>
  <si>
    <t>REILLY KEVIN A</t>
  </si>
  <si>
    <t>129//K2//</t>
  </si>
  <si>
    <t>115-G19</t>
  </si>
  <si>
    <t>13 WILLARD ST</t>
  </si>
  <si>
    <t>MANN ERIC S</t>
  </si>
  <si>
    <t>115//G19//</t>
  </si>
  <si>
    <t>109A-1-2</t>
  </si>
  <si>
    <t>2494 CRAN HWY</t>
  </si>
  <si>
    <t>109/A1/2//</t>
  </si>
  <si>
    <t>109A-1-1025</t>
  </si>
  <si>
    <t>2496 CRAN HWY</t>
  </si>
  <si>
    <t>JBMB LLC</t>
  </si>
  <si>
    <t>109/A1/1025//</t>
  </si>
  <si>
    <t>85-1002A2</t>
  </si>
  <si>
    <t>0 SETH F TOBEY RD</t>
  </si>
  <si>
    <t>W/S WAREHAM PROPERTIES LLC</t>
  </si>
  <si>
    <t>IND</t>
  </si>
  <si>
    <t>85//1002/A2/</t>
  </si>
  <si>
    <t>129-O3</t>
  </si>
  <si>
    <t>146 GLEN CHARLIE RD</t>
  </si>
  <si>
    <t>129//O3//</t>
  </si>
  <si>
    <t>84-1001A</t>
  </si>
  <si>
    <t>SLH VENTURES INC</t>
  </si>
  <si>
    <t>84//1001/A/</t>
  </si>
  <si>
    <t>110-1068</t>
  </si>
  <si>
    <t>2650 CRAN HWY</t>
  </si>
  <si>
    <t>110//1068//</t>
  </si>
  <si>
    <t>129-O1</t>
  </si>
  <si>
    <t>142 GLEN CHARLIE RD</t>
  </si>
  <si>
    <t>ARCARO JOHN</t>
  </si>
  <si>
    <t>129//O1//</t>
  </si>
  <si>
    <t>115-G18</t>
  </si>
  <si>
    <t>15 WILLARD ST</t>
  </si>
  <si>
    <t>HALEY JAMES P</t>
  </si>
  <si>
    <t>115//G18//</t>
  </si>
  <si>
    <t>115-G13</t>
  </si>
  <si>
    <t>25 WILLARD ST</t>
  </si>
  <si>
    <t>OATES PAUL M</t>
  </si>
  <si>
    <t>115//G13//</t>
  </si>
  <si>
    <t>129-1005A</t>
  </si>
  <si>
    <t>152 GLEN CHARLIE RD</t>
  </si>
  <si>
    <t>PRI RES  MDL-00</t>
  </si>
  <si>
    <t>129//1005/A/</t>
  </si>
  <si>
    <t>129-K6</t>
  </si>
  <si>
    <t>5 DIANNE DR</t>
  </si>
  <si>
    <t>SCHULTZ FRANK J JR</t>
  </si>
  <si>
    <t>129//K6//</t>
  </si>
  <si>
    <t>129-O2</t>
  </si>
  <si>
    <t>144 GLEN CHARLIE RD</t>
  </si>
  <si>
    <t>CLARK DINAH R TRUSTEE</t>
  </si>
  <si>
    <t>129//O2//</t>
  </si>
  <si>
    <t>109A-1-3</t>
  </si>
  <si>
    <t>3 LOU AVE</t>
  </si>
  <si>
    <t>109/A1/3//</t>
  </si>
  <si>
    <t>115-G17</t>
  </si>
  <si>
    <t>17 WILLARD ST</t>
  </si>
  <si>
    <t>WOOD CARLSTON H III</t>
  </si>
  <si>
    <t>115//G17//</t>
  </si>
  <si>
    <t>130-1004</t>
  </si>
  <si>
    <t>169 GLEN CHARLIE RD</t>
  </si>
  <si>
    <t>ROUNSVILLE MARCIA</t>
  </si>
  <si>
    <t>130//1004//</t>
  </si>
  <si>
    <t>129-K5</t>
  </si>
  <si>
    <t>3 DIANNE DR</t>
  </si>
  <si>
    <t>HOWES BENJAMIN S II</t>
  </si>
  <si>
    <t>129//K5//</t>
  </si>
  <si>
    <t>109-1001A</t>
  </si>
  <si>
    <t>40 TIHONET RD</t>
  </si>
  <si>
    <t>109//1001/A/</t>
  </si>
  <si>
    <t>129-K4</t>
  </si>
  <si>
    <t>1 DIANNE DR</t>
  </si>
  <si>
    <t>SAWCZUK DOLORES W</t>
  </si>
  <si>
    <t>129//K4//</t>
  </si>
  <si>
    <t>115-G16</t>
  </si>
  <si>
    <t>19 WILLARD ST</t>
  </si>
  <si>
    <t>GARDINER ROBERT W</t>
  </si>
  <si>
    <t>115//G16//</t>
  </si>
  <si>
    <t>130-1003</t>
  </si>
  <si>
    <t>165 GLEN CHARLIE RD</t>
  </si>
  <si>
    <t>130//1003//</t>
  </si>
  <si>
    <t>84-1009</t>
  </si>
  <si>
    <t>2489 CRAN HWY</t>
  </si>
  <si>
    <t>84//1009//</t>
  </si>
  <si>
    <t>110-1070B3</t>
  </si>
  <si>
    <t>AUTO V S&amp;S  MDL-00</t>
  </si>
  <si>
    <t>110//1070/B3/</t>
  </si>
  <si>
    <t>129-K3</t>
  </si>
  <si>
    <t>3 MICHAEL DR</t>
  </si>
  <si>
    <t>DARMETKO STEPHEN F</t>
  </si>
  <si>
    <t>129//K3//</t>
  </si>
  <si>
    <t>129-1006A</t>
  </si>
  <si>
    <t>162 GLEN CHARLIE RD</t>
  </si>
  <si>
    <t>STEFANSKI GERALD</t>
  </si>
  <si>
    <t>129//1006/A/</t>
  </si>
  <si>
    <t>109A-1-7</t>
  </si>
  <si>
    <t>9 LOU AVE</t>
  </si>
  <si>
    <t>109/A1/7//</t>
  </si>
  <si>
    <t>110-1008</t>
  </si>
  <si>
    <t>47 TIHONET RD</t>
  </si>
  <si>
    <t>110//1008//</t>
  </si>
  <si>
    <t>129-1000B</t>
  </si>
  <si>
    <t>0 MAPLE SPRINGS RD</t>
  </si>
  <si>
    <t>129//1000/B/</t>
  </si>
  <si>
    <t>115-G15</t>
  </si>
  <si>
    <t>21 WILLARD ST</t>
  </si>
  <si>
    <t>VROOM CHARLES J</t>
  </si>
  <si>
    <t>115//G15//</t>
  </si>
  <si>
    <t>109A-1-1</t>
  </si>
  <si>
    <t>2 LOU AVE</t>
  </si>
  <si>
    <t>109/A1/1//</t>
  </si>
  <si>
    <t>HOUSE REMOVED</t>
  </si>
  <si>
    <t>115-G14</t>
  </si>
  <si>
    <t>23 WILLARD ST</t>
  </si>
  <si>
    <t>BUTTERWORTH GARY E</t>
  </si>
  <si>
    <t>115//G14//</t>
  </si>
  <si>
    <t>84-1007</t>
  </si>
  <si>
    <t>2485 CRAN HWY</t>
  </si>
  <si>
    <t>84//1007//</t>
  </si>
  <si>
    <t>129-1007</t>
  </si>
  <si>
    <t>168 GLEN CHARLIE RD</t>
  </si>
  <si>
    <t>129//1007//</t>
  </si>
  <si>
    <t>129B-4-6</t>
  </si>
  <si>
    <t>178 GLEN CHARLIE RD</t>
  </si>
  <si>
    <t>GAGNON PAM</t>
  </si>
  <si>
    <t>129/B4/6//</t>
  </si>
  <si>
    <t>127-A1</t>
  </si>
  <si>
    <t>205 GLEN CHARLIE RD REAR</t>
  </si>
  <si>
    <t>ROUNSVILLE HAMMOND &amp;</t>
  </si>
  <si>
    <t>127//A1//</t>
  </si>
  <si>
    <t>129B-4-7</t>
  </si>
  <si>
    <t>180 GLEN CHARLIE RD</t>
  </si>
  <si>
    <t>DENTINO GEORGE</t>
  </si>
  <si>
    <t>129/B4/7//</t>
  </si>
  <si>
    <t>129B-4-12</t>
  </si>
  <si>
    <t>182 GLEN CHARLIE RD</t>
  </si>
  <si>
    <t>FERNANDES ALCIDO</t>
  </si>
  <si>
    <t>129/B4/12//</t>
  </si>
  <si>
    <t>129B-4-13</t>
  </si>
  <si>
    <t>184 GLEN CHARLIE RD</t>
  </si>
  <si>
    <t>AINSLEY EARLE D JR</t>
  </si>
  <si>
    <t>129/B4/13//</t>
  </si>
  <si>
    <t>129-1000A</t>
  </si>
  <si>
    <t>129//1000/A/</t>
  </si>
  <si>
    <t>129B-4-15</t>
  </si>
  <si>
    <t>188 GLEN CHARLIE RD</t>
  </si>
  <si>
    <t>RUTHERFORD KENNETH L</t>
  </si>
  <si>
    <t>129/B4/15//</t>
  </si>
  <si>
    <t>129B-4-17</t>
  </si>
  <si>
    <t>190 GLEN CHARLIE RD</t>
  </si>
  <si>
    <t>RAMANAUSKAS REMIGIJUS</t>
  </si>
  <si>
    <t>129/B4/17//</t>
  </si>
  <si>
    <t>129B-4-14</t>
  </si>
  <si>
    <t>186 GLEN CHARLIE RD</t>
  </si>
  <si>
    <t>REPETTI JOSEPH M</t>
  </si>
  <si>
    <t>129/B4/14//</t>
  </si>
  <si>
    <t>129B-4-18</t>
  </si>
  <si>
    <t>192 GLEN CHARLIE RD</t>
  </si>
  <si>
    <t>CUNNINGHAM WAYNE B</t>
  </si>
  <si>
    <t>129/B4/18//</t>
  </si>
  <si>
    <t>129B-4-19</t>
  </si>
  <si>
    <t>194 GLEN CHARLIE RD</t>
  </si>
  <si>
    <t>BRUM ROBERT M</t>
  </si>
  <si>
    <t>129/B4/19//</t>
  </si>
  <si>
    <t>129B-4-1</t>
  </si>
  <si>
    <t>174 GLEN CHARLIE RD</t>
  </si>
  <si>
    <t>STEWART SANDRA L</t>
  </si>
  <si>
    <t>129/B4/1//</t>
  </si>
  <si>
    <t>Well,Gas,Septic</t>
  </si>
  <si>
    <t>109A-1-1024B</t>
  </si>
  <si>
    <t>4 GARAGE ST</t>
  </si>
  <si>
    <t>109/A1/1024/B/</t>
  </si>
  <si>
    <t>110-1036</t>
  </si>
  <si>
    <t>22 CHARGE POND RD</t>
  </si>
  <si>
    <t>110//1036//</t>
  </si>
  <si>
    <t>110-1010</t>
  </si>
  <si>
    <t>51 TIHONET RD</t>
  </si>
  <si>
    <t>CABRAL ROBERT M</t>
  </si>
  <si>
    <t>110//1010//</t>
  </si>
  <si>
    <t>129B-4-2</t>
  </si>
  <si>
    <t>176 GLEN CHARLIE RD</t>
  </si>
  <si>
    <t>DENTINO GEORGE R</t>
  </si>
  <si>
    <t>129/B4/2//</t>
  </si>
  <si>
    <t>129B-4-20</t>
  </si>
  <si>
    <t>196 GLEN CHARLIE RD</t>
  </si>
  <si>
    <t>PRUNIER NORMAN</t>
  </si>
  <si>
    <t>129/B4/20//</t>
  </si>
  <si>
    <t>129B-4-21</t>
  </si>
  <si>
    <t>198 GLEN CHARLIE RD</t>
  </si>
  <si>
    <t>GITTENS ROBERT P</t>
  </si>
  <si>
    <t>129/B4/21//</t>
  </si>
  <si>
    <t>129B-4-3</t>
  </si>
  <si>
    <t>1 GAUVIN ST</t>
  </si>
  <si>
    <t>KELLY MEGAN M</t>
  </si>
  <si>
    <t>129/B4/3//</t>
  </si>
  <si>
    <t>129B-4-8</t>
  </si>
  <si>
    <t>2 GAUVIN ST</t>
  </si>
  <si>
    <t>DENTINO GUY</t>
  </si>
  <si>
    <t>129/B4/8//</t>
  </si>
  <si>
    <t>109A-1-1024C</t>
  </si>
  <si>
    <t>2486 CRAN HWY</t>
  </si>
  <si>
    <t>109/A1/1024/C/</t>
  </si>
  <si>
    <t>109A-1-5</t>
  </si>
  <si>
    <t>6 LOU AVE</t>
  </si>
  <si>
    <t>109/A1/5//</t>
  </si>
  <si>
    <t>129B-4-22</t>
  </si>
  <si>
    <t>200 GLEN CHARLIE RD</t>
  </si>
  <si>
    <t>SUTTON ROBERT P</t>
  </si>
  <si>
    <t>129/B4/22//</t>
  </si>
  <si>
    <t>109A-1-1023B</t>
  </si>
  <si>
    <t>8 GARAGE ST</t>
  </si>
  <si>
    <t>109/A1/1023/B/</t>
  </si>
  <si>
    <t>129B-4-23</t>
  </si>
  <si>
    <t>202 GLEN CHARLIE RD</t>
  </si>
  <si>
    <t>CAPUTO LOUIS F</t>
  </si>
  <si>
    <t>129/B4/23//</t>
  </si>
  <si>
    <t>115-1013</t>
  </si>
  <si>
    <t>115//1013//</t>
  </si>
  <si>
    <t>129B-4-9</t>
  </si>
  <si>
    <t>4 GAUVIN ST</t>
  </si>
  <si>
    <t>DENTINO EMMA</t>
  </si>
  <si>
    <t>129/B4/9//</t>
  </si>
  <si>
    <t>129B-4-4</t>
  </si>
  <si>
    <t>3 GAUVIN ST</t>
  </si>
  <si>
    <t>GAUVIN ANDRE P</t>
  </si>
  <si>
    <t>129/B4/4//</t>
  </si>
  <si>
    <t>110-1011</t>
  </si>
  <si>
    <t>53 TIHONET RD</t>
  </si>
  <si>
    <t>GOMES FRANK J</t>
  </si>
  <si>
    <t>110//1011//</t>
  </si>
  <si>
    <t>129B-4-24</t>
  </si>
  <si>
    <t>204 GLEN CHARLIE RD</t>
  </si>
  <si>
    <t>ANDERSON MARY M TRUSTEE OF</t>
  </si>
  <si>
    <t>129/B4/24//</t>
  </si>
  <si>
    <t>129B-4-25A</t>
  </si>
  <si>
    <t>206 GLEN CHARLIE RD</t>
  </si>
  <si>
    <t>NAGY AGNES</t>
  </si>
  <si>
    <t>129/B4/25/A/</t>
  </si>
  <si>
    <t>109A-1-1024A</t>
  </si>
  <si>
    <t>3 GARAGE ST</t>
  </si>
  <si>
    <t>109/A1/1024/A/</t>
  </si>
  <si>
    <t>129B-4-A</t>
  </si>
  <si>
    <t>208 GLEN CHARLIE RD</t>
  </si>
  <si>
    <t>COSTA PETER J</t>
  </si>
  <si>
    <t>129/B4//A/</t>
  </si>
  <si>
    <t>129B-4-29</t>
  </si>
  <si>
    <t>5 GAUVIN ST</t>
  </si>
  <si>
    <t>HALEY JAMES A</t>
  </si>
  <si>
    <t>129/B4/29//</t>
  </si>
  <si>
    <t>126-17</t>
  </si>
  <si>
    <t>NONPRNECL</t>
  </si>
  <si>
    <t>129B-4-11</t>
  </si>
  <si>
    <t>8 GAUVIN ST</t>
  </si>
  <si>
    <t>SILVA MICHELLE</t>
  </si>
  <si>
    <t>129/B4/11//</t>
  </si>
  <si>
    <t>115-LC6</t>
  </si>
  <si>
    <t>115//LC6//</t>
  </si>
  <si>
    <t>109A-1-1023A</t>
  </si>
  <si>
    <t>5 GARAGE ST</t>
  </si>
  <si>
    <t>109/A1/1023/A/</t>
  </si>
  <si>
    <t>129B-4-27</t>
  </si>
  <si>
    <t>10 GAUVIN ST</t>
  </si>
  <si>
    <t>PURPURA AUGUSTINE J</t>
  </si>
  <si>
    <t>129/B4/27//</t>
  </si>
  <si>
    <t>129-1001</t>
  </si>
  <si>
    <t>129//1001//</t>
  </si>
  <si>
    <t>129B-4-28A</t>
  </si>
  <si>
    <t>9 GAUVIN ST</t>
  </si>
  <si>
    <t>129/B4/28/A/</t>
  </si>
  <si>
    <t>129B-4-28B</t>
  </si>
  <si>
    <t>7 GAUVIN ST</t>
  </si>
  <si>
    <t>CHOQUETTE GEORGE A</t>
  </si>
  <si>
    <t>129/B4/28/B/</t>
  </si>
  <si>
    <t>129B-4-1004</t>
  </si>
  <si>
    <t>0 GAUVIN ST</t>
  </si>
  <si>
    <t>129/B4/1004//</t>
  </si>
  <si>
    <t>127-8A</t>
  </si>
  <si>
    <t>91 MAPLE SPRINGS RD REAR</t>
  </si>
  <si>
    <t>BINDAS LISA V</t>
  </si>
  <si>
    <t>127//8/A/</t>
  </si>
  <si>
    <t>126-8</t>
  </si>
  <si>
    <t>91 MAPLE SPRINGS RD</t>
  </si>
  <si>
    <t>126//8//</t>
  </si>
  <si>
    <t>110-1068B</t>
  </si>
  <si>
    <t>110//1068/B/</t>
  </si>
  <si>
    <t>110-1064</t>
  </si>
  <si>
    <t>0 CHARGE POND RD</t>
  </si>
  <si>
    <t>110//1064//</t>
  </si>
  <si>
    <t>109A-1-1022</t>
  </si>
  <si>
    <t>7 GARAGE ST</t>
  </si>
  <si>
    <t>MAKEPEACE CO AD</t>
  </si>
  <si>
    <t>109/A1/1022//</t>
  </si>
  <si>
    <t>109A-1-1021</t>
  </si>
  <si>
    <t>9 GARAGE ST</t>
  </si>
  <si>
    <t>109/A1/1021//</t>
  </si>
  <si>
    <t>110-1012</t>
  </si>
  <si>
    <t>55 TIHONET RD</t>
  </si>
  <si>
    <t>STEC JUNE E LIFE ESTATE</t>
  </si>
  <si>
    <t>110//1012//</t>
  </si>
  <si>
    <t>109A-1-1020B</t>
  </si>
  <si>
    <t>11 GARAGE ST</t>
  </si>
  <si>
    <t>109/A1/1020/B/</t>
  </si>
  <si>
    <t>127-9A</t>
  </si>
  <si>
    <t>93 MAPLE SPRINGS RD REAR</t>
  </si>
  <si>
    <t>DALRYMPLE PHILLIP D</t>
  </si>
  <si>
    <t>127//9/A/</t>
  </si>
  <si>
    <t>126-9</t>
  </si>
  <si>
    <t>93 MAPLE SPRINGS RD</t>
  </si>
  <si>
    <t>126//9//</t>
  </si>
  <si>
    <t>109A-1-1020A</t>
  </si>
  <si>
    <t>13 GARAGE ST</t>
  </si>
  <si>
    <t>CAPE COD CHOPPERS</t>
  </si>
  <si>
    <t>109/A1/1020/A/</t>
  </si>
  <si>
    <t>110-1037</t>
  </si>
  <si>
    <t>44 CHARGE POND RD</t>
  </si>
  <si>
    <t>WAREHAM LITTLE LEAGUE INC</t>
  </si>
  <si>
    <t>110//1037//</t>
  </si>
  <si>
    <t>109A-1-1019</t>
  </si>
  <si>
    <t>15 GARAGE ST</t>
  </si>
  <si>
    <t>109/A1/1019//</t>
  </si>
  <si>
    <t>UNK689</t>
  </si>
  <si>
    <t>130-1006</t>
  </si>
  <si>
    <t>130//1006//</t>
  </si>
  <si>
    <t>110-1042</t>
  </si>
  <si>
    <t>52 CHARGE POND RD</t>
  </si>
  <si>
    <t>110//1042//</t>
  </si>
  <si>
    <t>115-1010</t>
  </si>
  <si>
    <t>FLETCHER DAVID</t>
  </si>
  <si>
    <t>115//1010//</t>
  </si>
  <si>
    <t>127-10A</t>
  </si>
  <si>
    <t>95 MAPLE SPRINGS RD REAR</t>
  </si>
  <si>
    <t>RING VANESSA M</t>
  </si>
  <si>
    <t>127//10/A/</t>
  </si>
  <si>
    <t>115-1014</t>
  </si>
  <si>
    <t>0 PLYMOUTH RD  OFF</t>
  </si>
  <si>
    <t>115//1014//</t>
  </si>
  <si>
    <t>130-1005</t>
  </si>
  <si>
    <t>210 GLEN CHARLIE RD</t>
  </si>
  <si>
    <t>130//1005//</t>
  </si>
  <si>
    <t>126-10</t>
  </si>
  <si>
    <t>95 MAPLE SPRINGS RD</t>
  </si>
  <si>
    <t>126//10//</t>
  </si>
  <si>
    <t>109A-1-1018A</t>
  </si>
  <si>
    <t>17 GARAGE ST</t>
  </si>
  <si>
    <t>109/A1/1018/A/</t>
  </si>
  <si>
    <t>UNK213</t>
  </si>
  <si>
    <t>127-11A</t>
  </si>
  <si>
    <t>97 MAPLE SPRINGS RD REAR</t>
  </si>
  <si>
    <t>PAROLA MICHAEL L</t>
  </si>
  <si>
    <t>127//11/A/</t>
  </si>
  <si>
    <t>115-1006</t>
  </si>
  <si>
    <t>115//1006//</t>
  </si>
  <si>
    <t>127-C</t>
  </si>
  <si>
    <t>0 BATES BOG RD</t>
  </si>
  <si>
    <t>BATES BOG ROAD LLC</t>
  </si>
  <si>
    <t>127///C/</t>
  </si>
  <si>
    <t>110-1043</t>
  </si>
  <si>
    <t>110//1043//</t>
  </si>
  <si>
    <t>126-11</t>
  </si>
  <si>
    <t>97 MAPLE SPRINGS RD</t>
  </si>
  <si>
    <t>126//11//</t>
  </si>
  <si>
    <t>127-12A</t>
  </si>
  <si>
    <t>99 MAPLE SPRINGS RD REAR</t>
  </si>
  <si>
    <t>BALBONI HELEN E</t>
  </si>
  <si>
    <t>127//12/A/</t>
  </si>
  <si>
    <t>110-1038</t>
  </si>
  <si>
    <t>0 CHARGE POND RD OFF</t>
  </si>
  <si>
    <t>110//1038//</t>
  </si>
  <si>
    <t>UNK248</t>
  </si>
  <si>
    <t>110-1044</t>
  </si>
  <si>
    <t>58 CHARGE POND RD</t>
  </si>
  <si>
    <t>110//1044//</t>
  </si>
  <si>
    <t>127-16A</t>
  </si>
  <si>
    <t>127//16/A/</t>
  </si>
  <si>
    <t>UNK249</t>
  </si>
  <si>
    <t>115-1000</t>
  </si>
  <si>
    <t>115//1000//</t>
  </si>
  <si>
    <t>126-12</t>
  </si>
  <si>
    <t>99 MAPLE SPRINGS RD</t>
  </si>
  <si>
    <t>126//12//</t>
  </si>
  <si>
    <t>126-1003</t>
  </si>
  <si>
    <t>31 PLYMOUTH RD</t>
  </si>
  <si>
    <t>126//1003//</t>
  </si>
  <si>
    <t>85-1003A1</t>
  </si>
  <si>
    <t>2421 CRAN HWY</t>
  </si>
  <si>
    <t>85//1003/A1/</t>
  </si>
  <si>
    <t>110-1039</t>
  </si>
  <si>
    <t>110//1039//</t>
  </si>
  <si>
    <t>113-1028</t>
  </si>
  <si>
    <t>89 CHARGE POND RD</t>
  </si>
  <si>
    <t>SURE-CRAN SERVICES INC</t>
  </si>
  <si>
    <t>113//1028//</t>
  </si>
  <si>
    <t>113-1027</t>
  </si>
  <si>
    <t>75 CHARGE POND RD</t>
  </si>
  <si>
    <t>113//1027//</t>
  </si>
  <si>
    <t>127-B</t>
  </si>
  <si>
    <t>127///B/</t>
  </si>
  <si>
    <t>115-1007</t>
  </si>
  <si>
    <t>0 ROUTE 25  OFF</t>
  </si>
  <si>
    <t>115//1007//</t>
  </si>
  <si>
    <t>130-1007</t>
  </si>
  <si>
    <t>236 GLEN CHARLIE RD</t>
  </si>
  <si>
    <t>BOURGEOIS DANIEL R</t>
  </si>
  <si>
    <t>130//1007//</t>
  </si>
  <si>
    <t>127-1</t>
  </si>
  <si>
    <t>207 GLEN CHARLIE RD</t>
  </si>
  <si>
    <t>WILLIAMS THERESA A</t>
  </si>
  <si>
    <t>127//1//</t>
  </si>
  <si>
    <t>126-13</t>
  </si>
  <si>
    <t>101 MAPLE SPRINGS RD</t>
  </si>
  <si>
    <t>STURTEVANT TIMOTHY</t>
  </si>
  <si>
    <t>126//13//</t>
  </si>
  <si>
    <t>113-1023</t>
  </si>
  <si>
    <t>72 CHARGE POND RD</t>
  </si>
  <si>
    <t>113//1023//</t>
  </si>
  <si>
    <t>126-16</t>
  </si>
  <si>
    <t>126//16//</t>
  </si>
  <si>
    <t>127-208</t>
  </si>
  <si>
    <t>246 GLEN CHARLIE RD</t>
  </si>
  <si>
    <t>MAGALETTA SAVINO J</t>
  </si>
  <si>
    <t>127//208//</t>
  </si>
  <si>
    <t>127-2</t>
  </si>
  <si>
    <t>211 GLEN CHARLIE RD</t>
  </si>
  <si>
    <t>MILLER FORREST</t>
  </si>
  <si>
    <t>127//2//</t>
  </si>
  <si>
    <t>127-210</t>
  </si>
  <si>
    <t>250 GLEN CHARLIE RD</t>
  </si>
  <si>
    <t>DOANE KEVIN</t>
  </si>
  <si>
    <t>127//210//</t>
  </si>
  <si>
    <t>110-1040</t>
  </si>
  <si>
    <t>110//1040//</t>
  </si>
  <si>
    <t>113-1024</t>
  </si>
  <si>
    <t>113//1024//</t>
  </si>
  <si>
    <t>127-R211</t>
  </si>
  <si>
    <t>252 GLEN CHARLIE RD</t>
  </si>
  <si>
    <t>HAVEN KENT O</t>
  </si>
  <si>
    <t>127//R211//</t>
  </si>
  <si>
    <t>85-1008B</t>
  </si>
  <si>
    <t>1 RECOVERY RD</t>
  </si>
  <si>
    <t>H J PROPERTIES LLC</t>
  </si>
  <si>
    <t>85//1008/B/</t>
  </si>
  <si>
    <t>127-A</t>
  </si>
  <si>
    <t>127///A/</t>
  </si>
  <si>
    <t>127-R212</t>
  </si>
  <si>
    <t>254 GLEN CHARLIE RD</t>
  </si>
  <si>
    <t>HAVEN KENT A</t>
  </si>
  <si>
    <t>127//R212//</t>
  </si>
  <si>
    <t>127-3</t>
  </si>
  <si>
    <t>213 GLEN CHARLIE RD</t>
  </si>
  <si>
    <t>127//3//</t>
  </si>
  <si>
    <t>127-R213</t>
  </si>
  <si>
    <t>256 GLEN CHARLIE RD</t>
  </si>
  <si>
    <t>MOSCHERA PAULA J</t>
  </si>
  <si>
    <t>127//R213//</t>
  </si>
  <si>
    <t>127-214</t>
  </si>
  <si>
    <t>258 GLEN CHARLIE RD</t>
  </si>
  <si>
    <t>HENSLEY MARTHA J</t>
  </si>
  <si>
    <t>127//214//</t>
  </si>
  <si>
    <t>126-14</t>
  </si>
  <si>
    <t>103 MAPLE SPRINGS RD</t>
  </si>
  <si>
    <t>FOSTER THOMAS S</t>
  </si>
  <si>
    <t>126//14//</t>
  </si>
  <si>
    <t>113-1029</t>
  </si>
  <si>
    <t>95 CHARGE POND RD</t>
  </si>
  <si>
    <t>113//1029//</t>
  </si>
  <si>
    <t>115-1012</t>
  </si>
  <si>
    <t>CRANBERRY  MDL-96</t>
  </si>
  <si>
    <t>115//1012//</t>
  </si>
  <si>
    <t>108-1018A</t>
  </si>
  <si>
    <t>6 RECOVERY RD</t>
  </si>
  <si>
    <t>WAREHAM MEDICAL OFFICE</t>
  </si>
  <si>
    <t>INDU</t>
  </si>
  <si>
    <t>IND LD DV</t>
  </si>
  <si>
    <t>108//1018/A/</t>
  </si>
  <si>
    <t>113-1022</t>
  </si>
  <si>
    <t>OCEAN SPRAY CRANBERRIES INC</t>
  </si>
  <si>
    <t>113//1022//</t>
  </si>
  <si>
    <t>127-4</t>
  </si>
  <si>
    <t>215 GLEN CHARLIE RD</t>
  </si>
  <si>
    <t>DRINKWATER ANNE MARIE</t>
  </si>
  <si>
    <t>127//4//</t>
  </si>
  <si>
    <t>115-1008</t>
  </si>
  <si>
    <t>115//1008//</t>
  </si>
  <si>
    <t>127-216</t>
  </si>
  <si>
    <t>260 GLEN CHARLIE RD</t>
  </si>
  <si>
    <t>DICKENS KENNETH W</t>
  </si>
  <si>
    <t>127//216//</t>
  </si>
  <si>
    <t>85-1004B</t>
  </si>
  <si>
    <t>18 SETH F TOBEY RD</t>
  </si>
  <si>
    <t>ROGERS WILLIAM M &amp; THERESE C</t>
  </si>
  <si>
    <t>85//1004/B/</t>
  </si>
  <si>
    <t>127-6</t>
  </si>
  <si>
    <t>219 GLEN CHARLIE RD</t>
  </si>
  <si>
    <t>MEDEIROS GARRY</t>
  </si>
  <si>
    <t>127//6//</t>
  </si>
  <si>
    <t>UNK214</t>
  </si>
  <si>
    <t>ROUTE 195</t>
  </si>
  <si>
    <t>127-217</t>
  </si>
  <si>
    <t>266 GLEN CHARLIE RD</t>
  </si>
  <si>
    <t>DUQUETTE LINDA ANN</t>
  </si>
  <si>
    <t>127//217//</t>
  </si>
  <si>
    <t>127-5</t>
  </si>
  <si>
    <t>217 GLEN CHARLIE RD</t>
  </si>
  <si>
    <t>LAMKEN JOHN F JR</t>
  </si>
  <si>
    <t>127//5//</t>
  </si>
  <si>
    <t>115-1011</t>
  </si>
  <si>
    <t>115//1011//</t>
  </si>
  <si>
    <t>85-1004C</t>
  </si>
  <si>
    <t>16 SETH F TOBEY RD</t>
  </si>
  <si>
    <t>BUCKINGHAM MATTHEW D</t>
  </si>
  <si>
    <t>85//1004/C/</t>
  </si>
  <si>
    <t>108-1006E</t>
  </si>
  <si>
    <t>3 THACHER LN</t>
  </si>
  <si>
    <t>OUIMET RICHARD J</t>
  </si>
  <si>
    <t>108//1006/E/</t>
  </si>
  <si>
    <t>127-220</t>
  </si>
  <si>
    <t>268 GLEN CHARLIE RD</t>
  </si>
  <si>
    <t>ASKER ELIN T TRUSTEE</t>
  </si>
  <si>
    <t>127//220//</t>
  </si>
  <si>
    <t>127-221</t>
  </si>
  <si>
    <t>270 GLEN CHARLIE RD</t>
  </si>
  <si>
    <t>ZEOLI ANTHONY J JR</t>
  </si>
  <si>
    <t>127//221//</t>
  </si>
  <si>
    <t>108-1006B</t>
  </si>
  <si>
    <t>4 RECOVERY RD</t>
  </si>
  <si>
    <t>WAREHAM COMMUNITY DEVELOPMENT</t>
  </si>
  <si>
    <t>I</t>
  </si>
  <si>
    <t>108//1006/B/</t>
  </si>
  <si>
    <t>127-7</t>
  </si>
  <si>
    <t>221 GLEN CHARLIE RD</t>
  </si>
  <si>
    <t>IAMELE PASQUALE</t>
  </si>
  <si>
    <t>127//7//</t>
  </si>
  <si>
    <t>108-1006Q-3</t>
  </si>
  <si>
    <t>0 THACHER LN EXT</t>
  </si>
  <si>
    <t>NAVIONICS LLC</t>
  </si>
  <si>
    <t>108//1006/Q3/</t>
  </si>
  <si>
    <t>85-1006</t>
  </si>
  <si>
    <t>2427 CRAN HWY</t>
  </si>
  <si>
    <t>BEATON DOUGLAS R &amp; PETER D</t>
  </si>
  <si>
    <t>85//1006//</t>
  </si>
  <si>
    <t>108-1006D</t>
  </si>
  <si>
    <t>1 KENDRICK RD</t>
  </si>
  <si>
    <t>STIMSON PATRICIA B TRUSTEE OF</t>
  </si>
  <si>
    <t>KENDRICK RD</t>
  </si>
  <si>
    <t>108//1006/D/</t>
  </si>
  <si>
    <t>127-222</t>
  </si>
  <si>
    <t>272 GLEN CHARLIE RD</t>
  </si>
  <si>
    <t>ZEOLI ANTHONY</t>
  </si>
  <si>
    <t>127//222//</t>
  </si>
  <si>
    <t>108-1006F</t>
  </si>
  <si>
    <t>108//1006/F/</t>
  </si>
  <si>
    <t>126-15</t>
  </si>
  <si>
    <t>105 MAPLE SPRINGS RD</t>
  </si>
  <si>
    <t>FITZPATRICK STEVEN A</t>
  </si>
  <si>
    <t>126//15//</t>
  </si>
  <si>
    <t>108-1006I</t>
  </si>
  <si>
    <t>WAREHAM ECONOMIC DEVELOPMENT</t>
  </si>
  <si>
    <t>108//1006/I/</t>
  </si>
  <si>
    <t>113-7-2</t>
  </si>
  <si>
    <t>102 CHARGE POND RD</t>
  </si>
  <si>
    <t>KEY PROGRAM INCORPORATED THE</t>
  </si>
  <si>
    <t>113//40361//</t>
  </si>
  <si>
    <t>128-A3</t>
  </si>
  <si>
    <t>LYNCH RAMONA M TRUSTEE</t>
  </si>
  <si>
    <t>128//A3//</t>
  </si>
  <si>
    <t>127-1006</t>
  </si>
  <si>
    <t>274 GLEN CHARLIE RD</t>
  </si>
  <si>
    <t>HAMMOND NEIL H</t>
  </si>
  <si>
    <t>HAMMOND KATHLEEN M</t>
  </si>
  <si>
    <t>127//1006//</t>
  </si>
  <si>
    <t>127-8</t>
  </si>
  <si>
    <t>223 GLEN CHARLIE RD</t>
  </si>
  <si>
    <t>GORDON CRAIG A</t>
  </si>
  <si>
    <t>127//8//</t>
  </si>
  <si>
    <t>108-1016</t>
  </si>
  <si>
    <t>2432 CRAN HWY</t>
  </si>
  <si>
    <t>FIELDING THOMAS ET ALS</t>
  </si>
  <si>
    <t>108//1016//</t>
  </si>
  <si>
    <t>113-7-3</t>
  </si>
  <si>
    <t>104 CHARGE POND RD</t>
  </si>
  <si>
    <t>CRUZ JORGE L</t>
  </si>
  <si>
    <t>113//40362//</t>
  </si>
  <si>
    <t>128-A1</t>
  </si>
  <si>
    <t>HIGHLAND INC</t>
  </si>
  <si>
    <t>128//A1//</t>
  </si>
  <si>
    <t>127-1007B</t>
  </si>
  <si>
    <t>276 GLEN CHARLIE RD</t>
  </si>
  <si>
    <t>127//1007/B/</t>
  </si>
  <si>
    <t>108-1006C</t>
  </si>
  <si>
    <t>3 KENDRICK RD</t>
  </si>
  <si>
    <t>DMI PROPERTY LLC</t>
  </si>
  <si>
    <t>108//1006/C/</t>
  </si>
  <si>
    <t>115-1001</t>
  </si>
  <si>
    <t>115//1001//</t>
  </si>
  <si>
    <t>108-1006Q-2</t>
  </si>
  <si>
    <t>108//1006/Q2/</t>
  </si>
  <si>
    <t>85-1004D</t>
  </si>
  <si>
    <t>4 SETH F TOBEY RD</t>
  </si>
  <si>
    <t>85//1004/D/</t>
  </si>
  <si>
    <t>115-1009</t>
  </si>
  <si>
    <t>0 CHARGE POND RD  OFF</t>
  </si>
  <si>
    <t>115//1009//</t>
  </si>
  <si>
    <t>127-9</t>
  </si>
  <si>
    <t>225 GLEN CHARLIE RD</t>
  </si>
  <si>
    <t>BROGLE ROBERT M</t>
  </si>
  <si>
    <t>127//9//</t>
  </si>
  <si>
    <t>113-7-5</t>
  </si>
  <si>
    <t>108 CHARGE POND RD</t>
  </si>
  <si>
    <t>NASCIMENTO RENE</t>
  </si>
  <si>
    <t>113//40364//</t>
  </si>
  <si>
    <t>108-1006M2</t>
  </si>
  <si>
    <t>8 KENDRICK RD</t>
  </si>
  <si>
    <t>MCCARTHY GERALD P TRUSTEE</t>
  </si>
  <si>
    <t>108//1006/M2/</t>
  </si>
  <si>
    <t>127-1000</t>
  </si>
  <si>
    <t>127//1000//</t>
  </si>
  <si>
    <t>108-1020</t>
  </si>
  <si>
    <t>FIELDING THOMAS ARTHUR H ET AL</t>
  </si>
  <si>
    <t>108//1020//</t>
  </si>
  <si>
    <t>127-1007C</t>
  </si>
  <si>
    <t>282 GLEN CHARLIE RD</t>
  </si>
  <si>
    <t>127//1007/C/</t>
  </si>
  <si>
    <t>127-10</t>
  </si>
  <si>
    <t>227 GLEN CHARLIE RD</t>
  </si>
  <si>
    <t>127//10//</t>
  </si>
  <si>
    <t>108-1006Q-1</t>
  </si>
  <si>
    <t>6 THACHER LN</t>
  </si>
  <si>
    <t>HEWSON ROY A ET ALS TRUSTEES</t>
  </si>
  <si>
    <t>108//1006/Q1/</t>
  </si>
  <si>
    <t>108-1006H</t>
  </si>
  <si>
    <t>4 THACHER LN</t>
  </si>
  <si>
    <t>WOODEN BOAT CENTER INC</t>
  </si>
  <si>
    <t>108//1006/H/</t>
  </si>
  <si>
    <t>108-1019</t>
  </si>
  <si>
    <t>2424 CRAN HWY</t>
  </si>
  <si>
    <t>WELCH BRIAN M</t>
  </si>
  <si>
    <t>108//1019//</t>
  </si>
  <si>
    <t>113-7-6</t>
  </si>
  <si>
    <t>112 CHARGE POND RD</t>
  </si>
  <si>
    <t>OCONNOR DANIEL F</t>
  </si>
  <si>
    <t>113//40365//</t>
  </si>
  <si>
    <t>85-1004A</t>
  </si>
  <si>
    <t>2419 CRAN HWY</t>
  </si>
  <si>
    <t>85//1004/A/</t>
  </si>
  <si>
    <t>108-1006G</t>
  </si>
  <si>
    <t>1 THACHER LN</t>
  </si>
  <si>
    <t>SLKEV LIMITED PARTNERSHIP</t>
  </si>
  <si>
    <t>108//1006/G/</t>
  </si>
  <si>
    <t>108-1004A1</t>
  </si>
  <si>
    <t>2420 CRAN HWY</t>
  </si>
  <si>
    <t>MAYFLOWER COOPERATIVE BANK</t>
  </si>
  <si>
    <t>108//1004/A1/</t>
  </si>
  <si>
    <t>127-11</t>
  </si>
  <si>
    <t>229 GLEN CHARLIE RD</t>
  </si>
  <si>
    <t>MOREAU WAYNE A &amp; CHERYL A TRS</t>
  </si>
  <si>
    <t>127//11//</t>
  </si>
  <si>
    <t>126-M1</t>
  </si>
  <si>
    <t>0 CRIMSON LN</t>
  </si>
  <si>
    <t>126//M1//</t>
  </si>
  <si>
    <t>108-1006M</t>
  </si>
  <si>
    <t>12 KENDRICK RD</t>
  </si>
  <si>
    <t>108//1006/M/</t>
  </si>
  <si>
    <t>113-7-8</t>
  </si>
  <si>
    <t>114 CHARGE POND RD</t>
  </si>
  <si>
    <t>113//40367//</t>
  </si>
  <si>
    <t>126-M2</t>
  </si>
  <si>
    <t>0 LILAC DR</t>
  </si>
  <si>
    <t>126//M2//</t>
  </si>
  <si>
    <t>108-1006S</t>
  </si>
  <si>
    <t>4 THACHER LN REAR</t>
  </si>
  <si>
    <t>108//1006/S/</t>
  </si>
  <si>
    <t>UNK693</t>
  </si>
  <si>
    <t>UNK207</t>
  </si>
  <si>
    <t>113-1018</t>
  </si>
  <si>
    <t>113//1018//</t>
  </si>
  <si>
    <t>127-12</t>
  </si>
  <si>
    <t>231 GLEN CHARLIE RD</t>
  </si>
  <si>
    <t>WALKER JASON M</t>
  </si>
  <si>
    <t>127//12//</t>
  </si>
  <si>
    <t>126-M3</t>
  </si>
  <si>
    <t>126//M3//</t>
  </si>
  <si>
    <t>87-1000-1C</t>
  </si>
  <si>
    <t>1 TOBEY RD</t>
  </si>
  <si>
    <t>S&amp;H REALTY LLC</t>
  </si>
  <si>
    <t>87//1000/1C/</t>
  </si>
  <si>
    <t>108-1004A</t>
  </si>
  <si>
    <t>3 TOW RD</t>
  </si>
  <si>
    <t>CJE &amp; R CO INC</t>
  </si>
  <si>
    <t>108//1004/A/</t>
  </si>
  <si>
    <t>126-6</t>
  </si>
  <si>
    <t>126//6//</t>
  </si>
  <si>
    <t>115-1002</t>
  </si>
  <si>
    <t>115//1002//</t>
  </si>
  <si>
    <t>127-1007A</t>
  </si>
  <si>
    <t>284 GLEN CHARLIE RD</t>
  </si>
  <si>
    <t>127//1007/A/</t>
  </si>
  <si>
    <t>108-3</t>
  </si>
  <si>
    <t>2416 CRAN HWY</t>
  </si>
  <si>
    <t>ANGUS NANCY C &amp; DONALD H TRS</t>
  </si>
  <si>
    <t>108//3//</t>
  </si>
  <si>
    <t>UNK688</t>
  </si>
  <si>
    <t>108-1004B</t>
  </si>
  <si>
    <t>0 OLD WOOD RD</t>
  </si>
  <si>
    <t>FIELDING STEVEN</t>
  </si>
  <si>
    <t>108//1004/B/</t>
  </si>
  <si>
    <t>108-1006A1</t>
  </si>
  <si>
    <t>0 KENDRICK RD</t>
  </si>
  <si>
    <t>108//1006/A1/</t>
  </si>
  <si>
    <t>126-M4</t>
  </si>
  <si>
    <t>126//M4//</t>
  </si>
  <si>
    <t>127-13</t>
  </si>
  <si>
    <t>233 GLEN CHARLIE RD</t>
  </si>
  <si>
    <t>MACDONALD JOHN TP</t>
  </si>
  <si>
    <t>127//13//</t>
  </si>
  <si>
    <t>113-7-10</t>
  </si>
  <si>
    <t>118 CHARGE POND RD</t>
  </si>
  <si>
    <t>113//40369//</t>
  </si>
  <si>
    <t>UNK692</t>
  </si>
  <si>
    <t>108-1006K1</t>
  </si>
  <si>
    <t>9 KENDRICK RD</t>
  </si>
  <si>
    <t>MARIAN HEATH GREETING CARDS</t>
  </si>
  <si>
    <t>108//1006/K1/</t>
  </si>
  <si>
    <t>UNK202</t>
  </si>
  <si>
    <t>126-M28</t>
  </si>
  <si>
    <t>126//M28//</t>
  </si>
  <si>
    <t>108-1006P</t>
  </si>
  <si>
    <t>108//1006/P/</t>
  </si>
  <si>
    <t>108-4</t>
  </si>
  <si>
    <t>2414 CRAN HWY</t>
  </si>
  <si>
    <t>108//4//</t>
  </si>
  <si>
    <t>108-2</t>
  </si>
  <si>
    <t>4 TOW RD</t>
  </si>
  <si>
    <t>ANGUS NANCY C &amp;  DONALD H TRS</t>
  </si>
  <si>
    <t>IND LD PO</t>
  </si>
  <si>
    <t>108//2//</t>
  </si>
  <si>
    <t>126-M5</t>
  </si>
  <si>
    <t>126//M5//</t>
  </si>
  <si>
    <t>113-1020</t>
  </si>
  <si>
    <t>168 CHARGE POND RD</t>
  </si>
  <si>
    <t>OCONNOR DANIEL F TRUSTEE</t>
  </si>
  <si>
    <t>CRANBERRY  MDL-94</t>
  </si>
  <si>
    <t>113//1020//</t>
  </si>
  <si>
    <t>127-1016A</t>
  </si>
  <si>
    <t>292 GLEN CHARLIE RD</t>
  </si>
  <si>
    <t>TUCY BROCK P TRUSTEE OF GLEN</t>
  </si>
  <si>
    <t>127//1016/A/</t>
  </si>
  <si>
    <t>115-1003</t>
  </si>
  <si>
    <t>115//1003//</t>
  </si>
  <si>
    <t>127-14</t>
  </si>
  <si>
    <t>235 GLEN CHARLIE RD</t>
  </si>
  <si>
    <t>SMEAD KENNETH R &amp; PATRICIA A</t>
  </si>
  <si>
    <t>127//14//</t>
  </si>
  <si>
    <t>126-M27</t>
  </si>
  <si>
    <t>126//M27//</t>
  </si>
  <si>
    <t>108-1004E</t>
  </si>
  <si>
    <t>6 TOW RD</t>
  </si>
  <si>
    <t>FARES REALTY CORP</t>
  </si>
  <si>
    <t>108//1004/E/</t>
  </si>
  <si>
    <t>126-M6</t>
  </si>
  <si>
    <t>126//M6//</t>
  </si>
  <si>
    <t>UNK203</t>
  </si>
  <si>
    <t>108-1</t>
  </si>
  <si>
    <t>2404 CRAN HWY</t>
  </si>
  <si>
    <t>108//1//</t>
  </si>
  <si>
    <t>UNK471</t>
  </si>
  <si>
    <t>108-1004G</t>
  </si>
  <si>
    <t>9 TOW RD</t>
  </si>
  <si>
    <t>KESTREL PROPERTIES LLC</t>
  </si>
  <si>
    <t>108//1004/G/</t>
  </si>
  <si>
    <t>115-1005</t>
  </si>
  <si>
    <t>115//1005//</t>
  </si>
  <si>
    <t>113-7-11</t>
  </si>
  <si>
    <t>122 CHARGE POND RD</t>
  </si>
  <si>
    <t>BAZINET DANIEL A</t>
  </si>
  <si>
    <t>113//40370//</t>
  </si>
  <si>
    <t>UNK690</t>
  </si>
  <si>
    <t>115-1004</t>
  </si>
  <si>
    <t>115//1004//</t>
  </si>
  <si>
    <t>UNK1620</t>
  </si>
  <si>
    <t>126-M26</t>
  </si>
  <si>
    <t>126//M26//</t>
  </si>
  <si>
    <t>108-1006J</t>
  </si>
  <si>
    <t>11 KENDRICK RD</t>
  </si>
  <si>
    <t>BOUTON H L COMPANY INC</t>
  </si>
  <si>
    <t>108//1006/J/</t>
  </si>
  <si>
    <t>127-1003</t>
  </si>
  <si>
    <t>127//1003//</t>
  </si>
  <si>
    <t>127-1008</t>
  </si>
  <si>
    <t>290 GLEN CHARLIE RD</t>
  </si>
  <si>
    <t>127//1008//</t>
  </si>
  <si>
    <t>108-A</t>
  </si>
  <si>
    <t>2406 CRAN HWY</t>
  </si>
  <si>
    <t>IBC SALES CORPORATION</t>
  </si>
  <si>
    <t>108///A/</t>
  </si>
  <si>
    <t>127-15</t>
  </si>
  <si>
    <t>237 GLEN CHARLIE RD</t>
  </si>
  <si>
    <t>NORD RUSSELL J</t>
  </si>
  <si>
    <t>127//15//</t>
  </si>
  <si>
    <t>113-1019</t>
  </si>
  <si>
    <t>10 SPINNING REEL DR</t>
  </si>
  <si>
    <t>UNIVERSITY TRUST CO TRUSTEE</t>
  </si>
  <si>
    <t>113//1019//</t>
  </si>
  <si>
    <t>108-1008</t>
  </si>
  <si>
    <t>0 KENDRICK RD OFF</t>
  </si>
  <si>
    <t>108//1008//</t>
  </si>
  <si>
    <t>108-1006T</t>
  </si>
  <si>
    <t>18 KENDRICK RD</t>
  </si>
  <si>
    <t>WARM WINDS INC</t>
  </si>
  <si>
    <t>108//1006/T/</t>
  </si>
  <si>
    <t>126-M25</t>
  </si>
  <si>
    <t>126//M25//</t>
  </si>
  <si>
    <t>126-M7</t>
  </si>
  <si>
    <t>126//M7//</t>
  </si>
  <si>
    <t>127-C4</t>
  </si>
  <si>
    <t>300 GLEN CHARLIE RD</t>
  </si>
  <si>
    <t>RAMOS REALTY TRUST</t>
  </si>
  <si>
    <t>127//C4//</t>
  </si>
  <si>
    <t>113-7-13</t>
  </si>
  <si>
    <t>124 CHARGE POND RD</t>
  </si>
  <si>
    <t>STJACQUES DAVID A</t>
  </si>
  <si>
    <t>113//40372//</t>
  </si>
  <si>
    <t>108-1004F</t>
  </si>
  <si>
    <t>8 TOW RD</t>
  </si>
  <si>
    <t>UPLAND STORAGE &amp; DEVELOPMENT</t>
  </si>
  <si>
    <t>108//1004/F/</t>
  </si>
  <si>
    <t>108-1002D</t>
  </si>
  <si>
    <t>2402 CRAN HWY</t>
  </si>
  <si>
    <t>NELSON CARL L JR &amp; SALLY ANN</t>
  </si>
  <si>
    <t>108//1002/D/</t>
  </si>
  <si>
    <t>126-M24</t>
  </si>
  <si>
    <t>126//M24//</t>
  </si>
  <si>
    <t>127-1004</t>
  </si>
  <si>
    <t>127//1004//</t>
  </si>
  <si>
    <t>126-M8</t>
  </si>
  <si>
    <t>126//M8//</t>
  </si>
  <si>
    <t>126-5</t>
  </si>
  <si>
    <t>126//5//</t>
  </si>
  <si>
    <t>108-1002B2</t>
  </si>
  <si>
    <t>2400 CRAN HWY</t>
  </si>
  <si>
    <t>NELSON CARL A JR</t>
  </si>
  <si>
    <t>108//1002/B2/</t>
  </si>
  <si>
    <t>126-C1A</t>
  </si>
  <si>
    <t>126//C1/A/</t>
  </si>
  <si>
    <t>108-1006U</t>
  </si>
  <si>
    <t>20 KENDRICK RD</t>
  </si>
  <si>
    <t>AUCELLO JOHN TRUSTEE</t>
  </si>
  <si>
    <t>108//1006/U/</t>
  </si>
  <si>
    <t>113-7-14</t>
  </si>
  <si>
    <t>126 CHARGE POND RD</t>
  </si>
  <si>
    <t>WOLCOTT WAYNE F</t>
  </si>
  <si>
    <t>113//40373//</t>
  </si>
  <si>
    <t>87-1000B</t>
  </si>
  <si>
    <t>2403 CRAN HWY</t>
  </si>
  <si>
    <t>SAV ASSOCIATES LLC</t>
  </si>
  <si>
    <t>126-M9</t>
  </si>
  <si>
    <t>126//M9//</t>
  </si>
  <si>
    <t>126-M23</t>
  </si>
  <si>
    <t>126//M23//</t>
  </si>
  <si>
    <t>127-1009</t>
  </si>
  <si>
    <t>302 GLEN CHARLIE RD</t>
  </si>
  <si>
    <t>PASTENA RICHARD J EXECUTOR</t>
  </si>
  <si>
    <t>127//1009//</t>
  </si>
  <si>
    <t>127-16</t>
  </si>
  <si>
    <t>239 GLEN CHARLIE RD</t>
  </si>
  <si>
    <t>GREENFIELD BRIAN J</t>
  </si>
  <si>
    <t>127//16//</t>
  </si>
  <si>
    <t>UNK691</t>
  </si>
  <si>
    <t>89-1A2</t>
  </si>
  <si>
    <t>0 PATTERSONS BROOK RD</t>
  </si>
  <si>
    <t>MCCARTHY JAMES M</t>
  </si>
  <si>
    <t>89//1A2//</t>
  </si>
  <si>
    <t>108-1002B1</t>
  </si>
  <si>
    <t>NELSON CARL A JR &amp; SALLY ANN</t>
  </si>
  <si>
    <t>108//1002/B1/</t>
  </si>
  <si>
    <t>113-7-15</t>
  </si>
  <si>
    <t>128 CHARGE POND RD</t>
  </si>
  <si>
    <t>CHURCHILL RICHARD A SR</t>
  </si>
  <si>
    <t>113//40374//</t>
  </si>
  <si>
    <t>126-M10</t>
  </si>
  <si>
    <t>126//M10//</t>
  </si>
  <si>
    <t>108-1004C</t>
  </si>
  <si>
    <t>TOW RD REAR</t>
  </si>
  <si>
    <t>UNDU</t>
  </si>
  <si>
    <t>108//1004/C/</t>
  </si>
  <si>
    <t>120-66</t>
  </si>
  <si>
    <t>91 WHM LK SHS DR</t>
  </si>
  <si>
    <t>ROBERTO ANTHONY JOHN SR</t>
  </si>
  <si>
    <t>WHM LK SHS DR</t>
  </si>
  <si>
    <t>120//66//</t>
  </si>
  <si>
    <t>120-67</t>
  </si>
  <si>
    <t>89 WHM LK SHS DR</t>
  </si>
  <si>
    <t>ZAGARELLA JOHN D SR</t>
  </si>
  <si>
    <t>120//67//</t>
  </si>
  <si>
    <t>120-65</t>
  </si>
  <si>
    <t>93 WHM LK SHS DR</t>
  </si>
  <si>
    <t>HILL MARY E</t>
  </si>
  <si>
    <t>120//65//</t>
  </si>
  <si>
    <t>128-A5</t>
  </si>
  <si>
    <t>243 GLEN CHARLIE RD</t>
  </si>
  <si>
    <t>MALONEY SHANNON R</t>
  </si>
  <si>
    <t>128//A5//</t>
  </si>
  <si>
    <t>120-64</t>
  </si>
  <si>
    <t>95 WHM LK SHS DR</t>
  </si>
  <si>
    <t>PARKS DANIEL P</t>
  </si>
  <si>
    <t>120//64//</t>
  </si>
  <si>
    <t>120-63</t>
  </si>
  <si>
    <t>97 WHM LK SHS DR</t>
  </si>
  <si>
    <t>BENGAL JOYCE</t>
  </si>
  <si>
    <t>120//63//</t>
  </si>
  <si>
    <t>120-68</t>
  </si>
  <si>
    <t>87 WHM LK SHS DR</t>
  </si>
  <si>
    <t>ANDREWS TODD M</t>
  </si>
  <si>
    <t>120//68//</t>
  </si>
  <si>
    <t>108-1006W</t>
  </si>
  <si>
    <t>AUCELLO JOHN TRUSTEE OF MALDEN</t>
  </si>
  <si>
    <t>108//1006/W/</t>
  </si>
  <si>
    <t>120-62</t>
  </si>
  <si>
    <t>99 WHM LK SHS DR</t>
  </si>
  <si>
    <t>WILBUR BERNARD</t>
  </si>
  <si>
    <t>120//62//</t>
  </si>
  <si>
    <t>120-61</t>
  </si>
  <si>
    <t>101 WHM LK SHS DR</t>
  </si>
  <si>
    <t>120//61//</t>
  </si>
  <si>
    <t>120-69</t>
  </si>
  <si>
    <t>85 WHM LK SHS DR</t>
  </si>
  <si>
    <t>MAURICE WINIE</t>
  </si>
  <si>
    <t>120//69//</t>
  </si>
  <si>
    <t>108-1006N</t>
  </si>
  <si>
    <t>15 KENDRICK RD</t>
  </si>
  <si>
    <t>BUSNY IRVING H TRUSTEE</t>
  </si>
  <si>
    <t>108//1006/N/</t>
  </si>
  <si>
    <t>120-70</t>
  </si>
  <si>
    <t>19 ALBATROSS AVE</t>
  </si>
  <si>
    <t>MESSIA MARY JANE</t>
  </si>
  <si>
    <t>120//70//</t>
  </si>
  <si>
    <t>120-72</t>
  </si>
  <si>
    <t>17 ALBATROSS AVE</t>
  </si>
  <si>
    <t>MOORE RICHARD J</t>
  </si>
  <si>
    <t>120//72//</t>
  </si>
  <si>
    <t>127-17</t>
  </si>
  <si>
    <t>241 GLEN CHARLIE RD</t>
  </si>
  <si>
    <t>PECKSON WILLIAM V</t>
  </si>
  <si>
    <t>127//17//</t>
  </si>
  <si>
    <t>120-73</t>
  </si>
  <si>
    <t>15 ALBATROSS AVE</t>
  </si>
  <si>
    <t>COUTURE QUINTIN</t>
  </si>
  <si>
    <t>120//73//</t>
  </si>
  <si>
    <t>120-74</t>
  </si>
  <si>
    <t>13 ALBATROSS AVE</t>
  </si>
  <si>
    <t>120//74//</t>
  </si>
  <si>
    <t>126-M11</t>
  </si>
  <si>
    <t>126//M11//</t>
  </si>
  <si>
    <t>120-76</t>
  </si>
  <si>
    <t>9 ALBATROSS AVE</t>
  </si>
  <si>
    <t>DIZEL JOSEPH W JR</t>
  </si>
  <si>
    <t>120//76//</t>
  </si>
  <si>
    <t>113-7-16</t>
  </si>
  <si>
    <t>130 CHARGE POND RD</t>
  </si>
  <si>
    <t>MCCLOSKEY SARA E</t>
  </si>
  <si>
    <t>113//40375//</t>
  </si>
  <si>
    <t>113-1011</t>
  </si>
  <si>
    <t>MONAST SARINA R TRUSTEE OF THE</t>
  </si>
  <si>
    <t>113//1011//</t>
  </si>
  <si>
    <t>127-1005</t>
  </si>
  <si>
    <t>127//1005//</t>
  </si>
  <si>
    <t>126-1</t>
  </si>
  <si>
    <t>0 PLYMOUTH RD OFF</t>
  </si>
  <si>
    <t>126//1//</t>
  </si>
  <si>
    <t>120-117</t>
  </si>
  <si>
    <t>70 WHM LK SHS DR</t>
  </si>
  <si>
    <t>LONG THEODORE C</t>
  </si>
  <si>
    <t>120//117//</t>
  </si>
  <si>
    <t>120-116</t>
  </si>
  <si>
    <t>72 WHM LK SHS DR</t>
  </si>
  <si>
    <t>JENSEN ERIK H</t>
  </si>
  <si>
    <t>120//116//</t>
  </si>
  <si>
    <t>90-1043</t>
  </si>
  <si>
    <t>2381 CRAN HWY</t>
  </si>
  <si>
    <t>NOONAN J PETER</t>
  </si>
  <si>
    <t>90//1043//</t>
  </si>
  <si>
    <t>90-1040</t>
  </si>
  <si>
    <t>2387 CRAN HWY</t>
  </si>
  <si>
    <t>KNUTE SUSAN TRUSTEE OF</t>
  </si>
  <si>
    <t>90//1040//</t>
  </si>
  <si>
    <t>120-1001</t>
  </si>
  <si>
    <t>7 ALBATROSS AVE</t>
  </si>
  <si>
    <t>CAPORICCIO JAMES R</t>
  </si>
  <si>
    <t>120//1001//</t>
  </si>
  <si>
    <t>126-M22</t>
  </si>
  <si>
    <t>126//M22//</t>
  </si>
  <si>
    <t>108-1006V</t>
  </si>
  <si>
    <t>22 KENDRICK RD</t>
  </si>
  <si>
    <t>108//1006/V/</t>
  </si>
  <si>
    <t>120-60</t>
  </si>
  <si>
    <t>76 WHM LK SHS DR</t>
  </si>
  <si>
    <t>PORZIO CONSTANTINO L LIFE EST</t>
  </si>
  <si>
    <t>120//60//</t>
  </si>
  <si>
    <t>126-C1B</t>
  </si>
  <si>
    <t>126//C1/B/</t>
  </si>
  <si>
    <t>120-108</t>
  </si>
  <si>
    <t>10 ALBATROSS AVE</t>
  </si>
  <si>
    <t>HARNEY NOMINEE TRUST</t>
  </si>
  <si>
    <t>120//108//</t>
  </si>
  <si>
    <t>120-107</t>
  </si>
  <si>
    <t>83 WHM LK SHS DR</t>
  </si>
  <si>
    <t>KINSMAN YVONNE B</t>
  </si>
  <si>
    <t>120//107//</t>
  </si>
  <si>
    <t>108-1010</t>
  </si>
  <si>
    <t>2392 CRAN HWY</t>
  </si>
  <si>
    <t>108//1010//</t>
  </si>
  <si>
    <t>113-4-329</t>
  </si>
  <si>
    <t>132 CHARGE POND RD</t>
  </si>
  <si>
    <t>WHITE JOHN P</t>
  </si>
  <si>
    <t>113//4-329//</t>
  </si>
  <si>
    <t>120-1000</t>
  </si>
  <si>
    <t>0 ALBATROSS AVE</t>
  </si>
  <si>
    <t>120//1000//</t>
  </si>
  <si>
    <t>120-1</t>
  </si>
  <si>
    <t>103 WHM LK SHS DR</t>
  </si>
  <si>
    <t>HAMMOND NEIL H TRUSTEE</t>
  </si>
  <si>
    <t>120//1//</t>
  </si>
  <si>
    <t>120-109</t>
  </si>
  <si>
    <t>8 ALBATROSS AVE</t>
  </si>
  <si>
    <t>KEENE WADE M &amp; ROY A TR</t>
  </si>
  <si>
    <t>120//109//</t>
  </si>
  <si>
    <t>120-119</t>
  </si>
  <si>
    <t>64 WHM LK SHS DR</t>
  </si>
  <si>
    <t>SULLIVAN BRIAN M</t>
  </si>
  <si>
    <t>120//119//</t>
  </si>
  <si>
    <t>126-M12</t>
  </si>
  <si>
    <t>126//M12//</t>
  </si>
  <si>
    <t>120-135</t>
  </si>
  <si>
    <t>17 BLUEBIRD AVE</t>
  </si>
  <si>
    <t>120//135//</t>
  </si>
  <si>
    <t>120-115</t>
  </si>
  <si>
    <t>81 WHM LK SHS DR</t>
  </si>
  <si>
    <t>ZBYDNIEWSKI DEBRA A</t>
  </si>
  <si>
    <t>120//115//</t>
  </si>
  <si>
    <t>120-137</t>
  </si>
  <si>
    <t>20 BLUEBIRD AVE</t>
  </si>
  <si>
    <t>PARKS RITA M TRUSTEE OF</t>
  </si>
  <si>
    <t>120//137//</t>
  </si>
  <si>
    <t>UNK694</t>
  </si>
  <si>
    <t>108-1009</t>
  </si>
  <si>
    <t>2390 CRAN HWY</t>
  </si>
  <si>
    <t>108//1009//</t>
  </si>
  <si>
    <t>120-110</t>
  </si>
  <si>
    <t>6 ALBATROSS AVE</t>
  </si>
  <si>
    <t>HESELTON BRIAN C</t>
  </si>
  <si>
    <t>120//110//</t>
  </si>
  <si>
    <t>120-134</t>
  </si>
  <si>
    <t>15 BLUEBIRD AVE</t>
  </si>
  <si>
    <t>GRADY JAMES J</t>
  </si>
  <si>
    <t>120//134//</t>
  </si>
  <si>
    <t>120-138</t>
  </si>
  <si>
    <t>120//138//</t>
  </si>
  <si>
    <t>107-1011</t>
  </si>
  <si>
    <t>AMADO AMELIA</t>
  </si>
  <si>
    <t>107//1011//</t>
  </si>
  <si>
    <t>90-1041</t>
  </si>
  <si>
    <t>2393 CRAN HWY</t>
  </si>
  <si>
    <t>PIERS JOHN E</t>
  </si>
  <si>
    <t>90//1041//</t>
  </si>
  <si>
    <t>120-113</t>
  </si>
  <si>
    <t>79 WHM LK SHS DR</t>
  </si>
  <si>
    <t>LESPERANCE WALTER J</t>
  </si>
  <si>
    <t>120//113//</t>
  </si>
  <si>
    <t>120-133</t>
  </si>
  <si>
    <t>13 BLUEBIRD AVE</t>
  </si>
  <si>
    <t>BERARD GEORGE A JR</t>
  </si>
  <si>
    <t>120//133//</t>
  </si>
  <si>
    <t>120-2</t>
  </si>
  <si>
    <t>105 WHM LK SHS DR</t>
  </si>
  <si>
    <t>120//2//</t>
  </si>
  <si>
    <t>126-M13</t>
  </si>
  <si>
    <t>126//M13//</t>
  </si>
  <si>
    <t>120-59</t>
  </si>
  <si>
    <t>17 CARDINAL AVE</t>
  </si>
  <si>
    <t>RONANE WALTER J</t>
  </si>
  <si>
    <t>120//59//</t>
  </si>
  <si>
    <t>127-18B</t>
  </si>
  <si>
    <t>127//18/B/</t>
  </si>
  <si>
    <t>108-1006L</t>
  </si>
  <si>
    <t>17 KENDRICK RD</t>
  </si>
  <si>
    <t>DONUT II REALTY LLC</t>
  </si>
  <si>
    <t>108//1006/L/</t>
  </si>
  <si>
    <t>120-122</t>
  </si>
  <si>
    <t>60 WHM LK SHS DR</t>
  </si>
  <si>
    <t>PIOTROWICZ PAUL W</t>
  </si>
  <si>
    <t>120//122//</t>
  </si>
  <si>
    <t>126-M21</t>
  </si>
  <si>
    <t>126//M21//</t>
  </si>
  <si>
    <t>113-7-330A</t>
  </si>
  <si>
    <t>134 CHARGE POND RD REAR</t>
  </si>
  <si>
    <t>SUBON CO</t>
  </si>
  <si>
    <t>113//7-330/A/</t>
  </si>
  <si>
    <t>120-139</t>
  </si>
  <si>
    <t>16 BLUEBIRD AVE</t>
  </si>
  <si>
    <t>120//139//</t>
  </si>
  <si>
    <t>120-57</t>
  </si>
  <si>
    <t>80 WHM LK SHS DR</t>
  </si>
  <si>
    <t>THIBODEAU DANIEL W</t>
  </si>
  <si>
    <t>120//57//</t>
  </si>
  <si>
    <t>120-79</t>
  </si>
  <si>
    <t>5 ALBATROSS AVE</t>
  </si>
  <si>
    <t>120//79//</t>
  </si>
  <si>
    <t>113-1013B</t>
  </si>
  <si>
    <t>113//1013/B/</t>
  </si>
  <si>
    <t>120-112</t>
  </si>
  <si>
    <t>2 ALBATROSS AVE</t>
  </si>
  <si>
    <t>EVERS BETTY G LIFE ESTATE</t>
  </si>
  <si>
    <t>120//112//</t>
  </si>
  <si>
    <t>120-155</t>
  </si>
  <si>
    <t>15 CARDINAL AVE</t>
  </si>
  <si>
    <t>KILEY GERARD</t>
  </si>
  <si>
    <t>120//155//</t>
  </si>
  <si>
    <t>120-123</t>
  </si>
  <si>
    <t>58 WHM LK SHS DR</t>
  </si>
  <si>
    <t>TOMCZYK JOSEPH</t>
  </si>
  <si>
    <t>120//123//</t>
  </si>
  <si>
    <t>120-131</t>
  </si>
  <si>
    <t>11 BLUEBIRD AVE</t>
  </si>
  <si>
    <t>RUSSELL PETER G JR</t>
  </si>
  <si>
    <t>120//131//</t>
  </si>
  <si>
    <t>120-3</t>
  </si>
  <si>
    <t>107 WHM LK SHS DR</t>
  </si>
  <si>
    <t>120//3//</t>
  </si>
  <si>
    <t>113-4-330</t>
  </si>
  <si>
    <t>136 CHARGE POND RD</t>
  </si>
  <si>
    <t>CHAVES MANUAL A</t>
  </si>
  <si>
    <t>113//4-330//</t>
  </si>
  <si>
    <t>126-M14</t>
  </si>
  <si>
    <t>126//M14//</t>
  </si>
  <si>
    <t>120-141</t>
  </si>
  <si>
    <t>14 BLUEBIRD AVE</t>
  </si>
  <si>
    <t>CUSICK VERONICA D LIFE ESTATE</t>
  </si>
  <si>
    <t>120//141//</t>
  </si>
  <si>
    <t>120-80</t>
  </si>
  <si>
    <t>3 ALBATROSS AVE</t>
  </si>
  <si>
    <t>SCOTT LESLIE</t>
  </si>
  <si>
    <t>120//80//</t>
  </si>
  <si>
    <t>126-M20</t>
  </si>
  <si>
    <t>126//M20//</t>
  </si>
  <si>
    <t>120-153</t>
  </si>
  <si>
    <t>11 CARDINAL AVE</t>
  </si>
  <si>
    <t>120//153//</t>
  </si>
  <si>
    <t>120-124</t>
  </si>
  <si>
    <t>56 WHM LK SHS DR</t>
  </si>
  <si>
    <t>BLAKE THOMAS J</t>
  </si>
  <si>
    <t>120//124//</t>
  </si>
  <si>
    <t>120-156</t>
  </si>
  <si>
    <t>16 CARDINAL AVE</t>
  </si>
  <si>
    <t>SACCO ROBERT M</t>
  </si>
  <si>
    <t>120//156//</t>
  </si>
  <si>
    <t>120-129</t>
  </si>
  <si>
    <t>5 BLUEBIRD AVE</t>
  </si>
  <si>
    <t>PINA NADEEN T</t>
  </si>
  <si>
    <t>120//129//</t>
  </si>
  <si>
    <t>120-56</t>
  </si>
  <si>
    <t>82 WHM LK SHS DR</t>
  </si>
  <si>
    <t>OLIVIERI JOSEPH</t>
  </si>
  <si>
    <t>120//56//</t>
  </si>
  <si>
    <t>120-142</t>
  </si>
  <si>
    <t>10 BLUEBIRD AVE</t>
  </si>
  <si>
    <t>DAVIS PAUL E</t>
  </si>
  <si>
    <t>120//142//</t>
  </si>
  <si>
    <t>127-18A</t>
  </si>
  <si>
    <t>127//18/A/</t>
  </si>
  <si>
    <t>SEPTIC ASSIGNED TO ADJACENT</t>
  </si>
  <si>
    <t>120-1002</t>
  </si>
  <si>
    <t>100 ALBATROSS AVE</t>
  </si>
  <si>
    <t>WAREHAM LAKE SHORES IMPR ASSOC</t>
  </si>
  <si>
    <t>120//1002//</t>
  </si>
  <si>
    <t>120-152</t>
  </si>
  <si>
    <t>9 CARDINAL AVE</t>
  </si>
  <si>
    <t>HANNA JENNIE M</t>
  </si>
  <si>
    <t>120//152//</t>
  </si>
  <si>
    <t>120-157</t>
  </si>
  <si>
    <t>14 CARDINAL AVE</t>
  </si>
  <si>
    <t>120//157//</t>
  </si>
  <si>
    <t>126-M19</t>
  </si>
  <si>
    <t>126//M19//</t>
  </si>
  <si>
    <t>126-M15</t>
  </si>
  <si>
    <t>126//M15//</t>
  </si>
  <si>
    <t>120-165</t>
  </si>
  <si>
    <t>15 DOVE AVE</t>
  </si>
  <si>
    <t>DOWNS GEORGE</t>
  </si>
  <si>
    <t>120//165//</t>
  </si>
  <si>
    <t>120-151</t>
  </si>
  <si>
    <t>7 CARDINAL AVE</t>
  </si>
  <si>
    <t>KABILIAN ARTHUR J</t>
  </si>
  <si>
    <t>120//151//</t>
  </si>
  <si>
    <t>120-144</t>
  </si>
  <si>
    <t>6 BLUEBIRD AVE</t>
  </si>
  <si>
    <t>WOLVERTON JAN B PC  TRUSTEE</t>
  </si>
  <si>
    <t>120//144//</t>
  </si>
  <si>
    <t>120-6</t>
  </si>
  <si>
    <t>113 WHM LK SHS DR</t>
  </si>
  <si>
    <t>RUTAN JASON T</t>
  </si>
  <si>
    <t>120//6//</t>
  </si>
  <si>
    <t>120-158</t>
  </si>
  <si>
    <t>12 CARDINAL AVE</t>
  </si>
  <si>
    <t>MESTIERI GUY A</t>
  </si>
  <si>
    <t>120//158//</t>
  </si>
  <si>
    <t>113-4-333</t>
  </si>
  <si>
    <t>140 CHARGE POND RD</t>
  </si>
  <si>
    <t>BAKER MAGARET A</t>
  </si>
  <si>
    <t>113//4-333//</t>
  </si>
  <si>
    <t>108-1002A</t>
  </si>
  <si>
    <t>2394 CRAN HWY</t>
  </si>
  <si>
    <t>GREAT HILL CORP</t>
  </si>
  <si>
    <t>108//1002/A/</t>
  </si>
  <si>
    <t>127-25</t>
  </si>
  <si>
    <t>257 GLEN CHARLIE RD</t>
  </si>
  <si>
    <t>HIGHLAND INC &amp; FOX MADLYN A</t>
  </si>
  <si>
    <t>127//25//</t>
  </si>
  <si>
    <t>113-1012</t>
  </si>
  <si>
    <t>113//1012//</t>
  </si>
  <si>
    <t>120-166</t>
  </si>
  <si>
    <t>13 DOVE AVE</t>
  </si>
  <si>
    <t>120//166//</t>
  </si>
  <si>
    <t>120-145</t>
  </si>
  <si>
    <t>4 BLUEBIRD AVE</t>
  </si>
  <si>
    <t>CARNEY KAREN C</t>
  </si>
  <si>
    <t>120//145//</t>
  </si>
  <si>
    <t>120-150</t>
  </si>
  <si>
    <t>5 CARDINAL AVE</t>
  </si>
  <si>
    <t>LEONARDO DAVID J</t>
  </si>
  <si>
    <t>120//150//</t>
  </si>
  <si>
    <t>108-1001B</t>
  </si>
  <si>
    <t>2384 CRAN HWY</t>
  </si>
  <si>
    <t>108//1001/B/</t>
  </si>
  <si>
    <t>120-126</t>
  </si>
  <si>
    <t>52 WHM LK SHS DR</t>
  </si>
  <si>
    <t>KELLEY MARGUERITE A</t>
  </si>
  <si>
    <t>120//126//</t>
  </si>
  <si>
    <t>120-159</t>
  </si>
  <si>
    <t>10 CARDINAL AVE</t>
  </si>
  <si>
    <t>PORTER LANCE E</t>
  </si>
  <si>
    <t>120//159//</t>
  </si>
  <si>
    <t>120-149</t>
  </si>
  <si>
    <t>3 CARDINAL AVE</t>
  </si>
  <si>
    <t>KUSA ALGERD P TRUSTEE</t>
  </si>
  <si>
    <t>120//149//</t>
  </si>
  <si>
    <t>120-55</t>
  </si>
  <si>
    <t>84 WHM LK SHS DR</t>
  </si>
  <si>
    <t>ROSA GEORGE W</t>
  </si>
  <si>
    <t>120//55//</t>
  </si>
  <si>
    <t>120-146</t>
  </si>
  <si>
    <t>2 BLUEBIRD AVE</t>
  </si>
  <si>
    <t>120//146//</t>
  </si>
  <si>
    <t>126-4</t>
  </si>
  <si>
    <t>126//4//</t>
  </si>
  <si>
    <t>126-M16</t>
  </si>
  <si>
    <t>126//M16//</t>
  </si>
  <si>
    <t>120-7</t>
  </si>
  <si>
    <t>115 WHM LK SHS DR</t>
  </si>
  <si>
    <t>DENEAULT GERARD O</t>
  </si>
  <si>
    <t>120//7//</t>
  </si>
  <si>
    <t>113-4-334</t>
  </si>
  <si>
    <t>142 CHARGE POND RD</t>
  </si>
  <si>
    <t>BAKER MARGARET</t>
  </si>
  <si>
    <t>113//4-334//</t>
  </si>
  <si>
    <t>120-82</t>
  </si>
  <si>
    <t>67 BLUEBIRD AVE</t>
  </si>
  <si>
    <t>NEWTON ALAN R</t>
  </si>
  <si>
    <t>120//82//</t>
  </si>
  <si>
    <t>120-167</t>
  </si>
  <si>
    <t>9 DOVE AVE</t>
  </si>
  <si>
    <t>LESPERANCE KAREN A</t>
  </si>
  <si>
    <t>120//167//</t>
  </si>
  <si>
    <t>120-148</t>
  </si>
  <si>
    <t>1 CARDINAL AVE</t>
  </si>
  <si>
    <t>WORCESTER LINDA J</t>
  </si>
  <si>
    <t>120//148//</t>
  </si>
  <si>
    <t>126-M18</t>
  </si>
  <si>
    <t>126//M18//</t>
  </si>
  <si>
    <t>120-161</t>
  </si>
  <si>
    <t>6 CARDINAL AVE</t>
  </si>
  <si>
    <t>BAKER ROBERT M</t>
  </si>
  <si>
    <t>120//161//</t>
  </si>
  <si>
    <t>120-147</t>
  </si>
  <si>
    <t>48 WHM LK SHS DR</t>
  </si>
  <si>
    <t>WYLIE MARON D</t>
  </si>
  <si>
    <t>120//147//</t>
  </si>
  <si>
    <t>90-1044B</t>
  </si>
  <si>
    <t>2 PATTERSONS BROOK RD</t>
  </si>
  <si>
    <t>90//1044/B/</t>
  </si>
  <si>
    <t>127-1001</t>
  </si>
  <si>
    <t>127//1001//</t>
  </si>
  <si>
    <t>120-174</t>
  </si>
  <si>
    <t>12 DOVE AVE</t>
  </si>
  <si>
    <t>RUSHTON ROBERT F</t>
  </si>
  <si>
    <t>120//174//</t>
  </si>
  <si>
    <t>120-162</t>
  </si>
  <si>
    <t>4 CARDINAL AVE</t>
  </si>
  <si>
    <t>BOUDROT RICHARD C</t>
  </si>
  <si>
    <t>120//162//</t>
  </si>
  <si>
    <t>120-169</t>
  </si>
  <si>
    <t>7 DOVE AVE</t>
  </si>
  <si>
    <t>POZNAUSKIS DONALD J</t>
  </si>
  <si>
    <t>120//169//</t>
  </si>
  <si>
    <t>120-54</t>
  </si>
  <si>
    <t>86 WHM LK SHS DR</t>
  </si>
  <si>
    <t>HERRON JAMES M</t>
  </si>
  <si>
    <t>120//54//</t>
  </si>
  <si>
    <t>128-A2</t>
  </si>
  <si>
    <t>261 GLEN CHARLIE RD</t>
  </si>
  <si>
    <t>128//A2//</t>
  </si>
  <si>
    <t>120-83</t>
  </si>
  <si>
    <t>65 WHM LK SHS DR</t>
  </si>
  <si>
    <t>NASH ROBERT C</t>
  </si>
  <si>
    <t>120//83//</t>
  </si>
  <si>
    <t>117-1005A</t>
  </si>
  <si>
    <t>117//1005/A/</t>
  </si>
  <si>
    <t>120-163</t>
  </si>
  <si>
    <t>2 CARDINAL AVE</t>
  </si>
  <si>
    <t>COLLINS MICHAEL R</t>
  </si>
  <si>
    <t>120//163//</t>
  </si>
  <si>
    <t>126-M17</t>
  </si>
  <si>
    <t>126//M17//</t>
  </si>
  <si>
    <t>120-170</t>
  </si>
  <si>
    <t>5 DOVE AVE</t>
  </si>
  <si>
    <t>POZNAUSKIS CHARLES J</t>
  </si>
  <si>
    <t>120//170//</t>
  </si>
  <si>
    <t>120-10</t>
  </si>
  <si>
    <t>121 WHM LK SHS DR</t>
  </si>
  <si>
    <t>ANDERSON MARK</t>
  </si>
  <si>
    <t>120//10//</t>
  </si>
  <si>
    <t>126-1001</t>
  </si>
  <si>
    <t>126//1001//</t>
  </si>
  <si>
    <t>120-176</t>
  </si>
  <si>
    <t>8 DOVE AVE</t>
  </si>
  <si>
    <t>CHISHOLM BARBARA R LIFE ESTATE</t>
  </si>
  <si>
    <t>120//176//</t>
  </si>
  <si>
    <t>ROADLAYOUT</t>
  </si>
  <si>
    <t>120-164</t>
  </si>
  <si>
    <t>46 WHM LK SHS DR</t>
  </si>
  <si>
    <t>120//164//</t>
  </si>
  <si>
    <t>120-171</t>
  </si>
  <si>
    <t>3 DOVE AVE</t>
  </si>
  <si>
    <t>HAMMOND JOHN</t>
  </si>
  <si>
    <t>120//171//</t>
  </si>
  <si>
    <t>128-K2</t>
  </si>
  <si>
    <t>KEENE WADE M ET AL</t>
  </si>
  <si>
    <t>128//K2//</t>
  </si>
  <si>
    <t>113-4-335</t>
  </si>
  <si>
    <t>146 CHARGE POND RD</t>
  </si>
  <si>
    <t>SEELEY PAMELA</t>
  </si>
  <si>
    <t>113//4-335//</t>
  </si>
  <si>
    <t>120-178</t>
  </si>
  <si>
    <t>2 EGRET AVE</t>
  </si>
  <si>
    <t>SLIVINSKI CYNTHIA</t>
  </si>
  <si>
    <t>120//178//</t>
  </si>
  <si>
    <t>120-5</t>
  </si>
  <si>
    <t>111 WHM LK SHS DR</t>
  </si>
  <si>
    <t>MORSE EDWARD J III</t>
  </si>
  <si>
    <t>120//5//</t>
  </si>
  <si>
    <t>120-172</t>
  </si>
  <si>
    <t>1 DOVE AVE</t>
  </si>
  <si>
    <t>LEMBO- VOLPE ANTHONY</t>
  </si>
  <si>
    <t>120//172//</t>
  </si>
  <si>
    <t>120-177</t>
  </si>
  <si>
    <t>18 BLACKBIRD AVE</t>
  </si>
  <si>
    <t>BRENNAN ROBERT J &amp; DIANE C</t>
  </si>
  <si>
    <t>120//177//</t>
  </si>
  <si>
    <t>117-1006</t>
  </si>
  <si>
    <t>117//1006//</t>
  </si>
  <si>
    <t>113-1014</t>
  </si>
  <si>
    <t>113//1014//</t>
  </si>
  <si>
    <t>120-84</t>
  </si>
  <si>
    <t>63 WHM LK SHS DR</t>
  </si>
  <si>
    <t>KENYON STEVEN L</t>
  </si>
  <si>
    <t>120//84//</t>
  </si>
  <si>
    <t>126-1002</t>
  </si>
  <si>
    <t>126//1002//</t>
  </si>
  <si>
    <t>120-173</t>
  </si>
  <si>
    <t>44 WHM LK SHS DR</t>
  </si>
  <si>
    <t>CANFIELD JANET S</t>
  </si>
  <si>
    <t>120//173//</t>
  </si>
  <si>
    <t>120-11</t>
  </si>
  <si>
    <t>123 WHM LK SHS DR</t>
  </si>
  <si>
    <t>BRAY MICHAEL B</t>
  </si>
  <si>
    <t>120//11//</t>
  </si>
  <si>
    <t>126-1005A</t>
  </si>
  <si>
    <t>126//1005/A/</t>
  </si>
  <si>
    <t>120-90</t>
  </si>
  <si>
    <t>51 WHM LK SHS DR</t>
  </si>
  <si>
    <t>DOHERTY THOMAS R</t>
  </si>
  <si>
    <t>120//90//</t>
  </si>
  <si>
    <t>120-87</t>
  </si>
  <si>
    <t>57 WHM LK SHS DR</t>
  </si>
  <si>
    <t>THEODORE THOMAS G</t>
  </si>
  <si>
    <t>120//87//</t>
  </si>
  <si>
    <t>120-179</t>
  </si>
  <si>
    <t>4 EGRET AVE</t>
  </si>
  <si>
    <t>120//179//</t>
  </si>
  <si>
    <t>120-89</t>
  </si>
  <si>
    <t>53 WHM LK SHS DR</t>
  </si>
  <si>
    <t>BUCKLEY EUGENE W</t>
  </si>
  <si>
    <t>120//89//</t>
  </si>
  <si>
    <t>120-91</t>
  </si>
  <si>
    <t>47 WHM LK SHS DR</t>
  </si>
  <si>
    <t>120//91//</t>
  </si>
  <si>
    <t>108-1001A</t>
  </si>
  <si>
    <t>2380 CRAN HWY</t>
  </si>
  <si>
    <t>MCCARTHY GERALD P &amp; JAMES M</t>
  </si>
  <si>
    <t>108//1001/A/</t>
  </si>
  <si>
    <t>105-C</t>
  </si>
  <si>
    <t>2374 CRAN HWY</t>
  </si>
  <si>
    <t>105///C/</t>
  </si>
  <si>
    <t>120-197</t>
  </si>
  <si>
    <t>4 DOVE AVE</t>
  </si>
  <si>
    <t>ANDREWS JOSEPH F</t>
  </si>
  <si>
    <t>120//197//</t>
  </si>
  <si>
    <t>120-92</t>
  </si>
  <si>
    <t>120//92//</t>
  </si>
  <si>
    <t>120-53</t>
  </si>
  <si>
    <t>88 WHM LK SHS DR</t>
  </si>
  <si>
    <t>LOPES LENA S</t>
  </si>
  <si>
    <t>120//53//</t>
  </si>
  <si>
    <t>120-12</t>
  </si>
  <si>
    <t>125 WHM LK SHS DR</t>
  </si>
  <si>
    <t>ALBANESE JOSEPH J</t>
  </si>
  <si>
    <t>120//12//</t>
  </si>
  <si>
    <t>120-180</t>
  </si>
  <si>
    <t>16 BLACKBIRD AVE</t>
  </si>
  <si>
    <t>120//180//</t>
  </si>
  <si>
    <t>120-86</t>
  </si>
  <si>
    <t>59 WHM LK SHS DR</t>
  </si>
  <si>
    <t>GLYNN GERALD P</t>
  </si>
  <si>
    <t>120//86//</t>
  </si>
  <si>
    <t>120-85</t>
  </si>
  <si>
    <t>61 WHM LK SHS DR</t>
  </si>
  <si>
    <t>LESNIAK THERESA M &amp; JEANNE M TRS</t>
  </si>
  <si>
    <t>120//85//</t>
  </si>
  <si>
    <t>127-1013</t>
  </si>
  <si>
    <t>312 GLEN CHARLIE RD</t>
  </si>
  <si>
    <t>VEUGEN ROY</t>
  </si>
  <si>
    <t>127//1013//</t>
  </si>
  <si>
    <t>120-93</t>
  </si>
  <si>
    <t>45 WHM LK SHS DR</t>
  </si>
  <si>
    <t>GUARNOTTA LAURETTA M</t>
  </si>
  <si>
    <t>120//93//</t>
  </si>
  <si>
    <t>120-198</t>
  </si>
  <si>
    <t>42 WHM LK SHS DR</t>
  </si>
  <si>
    <t>PORT WILLIAM E</t>
  </si>
  <si>
    <t>120//198//</t>
  </si>
  <si>
    <t>120-13</t>
  </si>
  <si>
    <t>127 WHM LK SHS DR</t>
  </si>
  <si>
    <t>120//13//</t>
  </si>
  <si>
    <t>120-181</t>
  </si>
  <si>
    <t>1 EGRET AVE</t>
  </si>
  <si>
    <t>120//181//</t>
  </si>
  <si>
    <t>120-196</t>
  </si>
  <si>
    <t>15 BLACKBIRD AVE</t>
  </si>
  <si>
    <t>120//196//</t>
  </si>
  <si>
    <t>120-94</t>
  </si>
  <si>
    <t>43 WHM LK SHS DR</t>
  </si>
  <si>
    <t>IACOZZA ANTHONY M III</t>
  </si>
  <si>
    <t>120//94//</t>
  </si>
  <si>
    <t>116-1003</t>
  </si>
  <si>
    <t>TEXIERA JOHN JR</t>
  </si>
  <si>
    <t>116//1003//</t>
  </si>
  <si>
    <t>120-51</t>
  </si>
  <si>
    <t>90 WHM LK SHS DR</t>
  </si>
  <si>
    <t>BRETON BRUCE G</t>
  </si>
  <si>
    <t>120//51//</t>
  </si>
  <si>
    <t>120-182</t>
  </si>
  <si>
    <t>3 EGRET AVE</t>
  </si>
  <si>
    <t>CARVAHLO ROBERT JR</t>
  </si>
  <si>
    <t>120//182//</t>
  </si>
  <si>
    <t>120-14</t>
  </si>
  <si>
    <t>129 WHM LK SHS DR</t>
  </si>
  <si>
    <t>HAMMOND KATHLEEN</t>
  </si>
  <si>
    <t>120//14//</t>
  </si>
  <si>
    <t>120-95</t>
  </si>
  <si>
    <t>41 WHM LK SHS DR</t>
  </si>
  <si>
    <t>RAMS JOHN</t>
  </si>
  <si>
    <t>120//95//</t>
  </si>
  <si>
    <t>120-200</t>
  </si>
  <si>
    <t>40 WHM LK SHS DR</t>
  </si>
  <si>
    <t>BELL RONALD F</t>
  </si>
  <si>
    <t>120//200//</t>
  </si>
  <si>
    <t>128-K1</t>
  </si>
  <si>
    <t>263 GLEN CHARLIE RD</t>
  </si>
  <si>
    <t>SCANLAN JASON R</t>
  </si>
  <si>
    <t>128//K1//</t>
  </si>
  <si>
    <t>120-195</t>
  </si>
  <si>
    <t>13 BLACKBIRD AVE</t>
  </si>
  <si>
    <t>ANSELL JAMES F JR</t>
  </si>
  <si>
    <t>120//195//</t>
  </si>
  <si>
    <t>113-4-339</t>
  </si>
  <si>
    <t>152 CHARGE POND RD</t>
  </si>
  <si>
    <t>HAGOPIAN RICHARD J JR</t>
  </si>
  <si>
    <t>113//4-339//</t>
  </si>
  <si>
    <t>120-183</t>
  </si>
  <si>
    <t>12 BLACKBIRD AVE</t>
  </si>
  <si>
    <t>FLORINDO JEFFREY P</t>
  </si>
  <si>
    <t>120//183//</t>
  </si>
  <si>
    <t>120-15</t>
  </si>
  <si>
    <t>131 WHM LK SHS DR</t>
  </si>
  <si>
    <t>HART JOHN</t>
  </si>
  <si>
    <t>120//15//</t>
  </si>
  <si>
    <t>120-50</t>
  </si>
  <si>
    <t>94 WHM LK SHS DR</t>
  </si>
  <si>
    <t>HARTNETT JEANNE EXEC</t>
  </si>
  <si>
    <t>120//50//</t>
  </si>
  <si>
    <t>120-201</t>
  </si>
  <si>
    <t>38 WHM LK SHS DR</t>
  </si>
  <si>
    <t>120//201//</t>
  </si>
  <si>
    <t>120-194</t>
  </si>
  <si>
    <t>11 BLACKBIRD AVE</t>
  </si>
  <si>
    <t>120//194//</t>
  </si>
  <si>
    <t>120-184</t>
  </si>
  <si>
    <t>10 BLACKBIRD AVE</t>
  </si>
  <si>
    <t>ROUTSON MICHELLE</t>
  </si>
  <si>
    <t>120//184//</t>
  </si>
  <si>
    <t>108-1001D</t>
  </si>
  <si>
    <t>5 CRAN PARK DR</t>
  </si>
  <si>
    <t>108//1001/D/</t>
  </si>
  <si>
    <t>120-202</t>
  </si>
  <si>
    <t>36 WHM LK SHS DR</t>
  </si>
  <si>
    <t>120//202//</t>
  </si>
  <si>
    <t>120-1003</t>
  </si>
  <si>
    <t>33 WHM LK SHS DR</t>
  </si>
  <si>
    <t>120//1003//</t>
  </si>
  <si>
    <t>127-1015</t>
  </si>
  <si>
    <t>324 GLEN CHARLIE RD</t>
  </si>
  <si>
    <t>MILAN BRIAN P</t>
  </si>
  <si>
    <t>127//1015//</t>
  </si>
  <si>
    <t>120-16</t>
  </si>
  <si>
    <t>135 WHM LK SHS DR</t>
  </si>
  <si>
    <t>SOUSA JAY F</t>
  </si>
  <si>
    <t>120//16//</t>
  </si>
  <si>
    <t>120-185</t>
  </si>
  <si>
    <t>8 BLACKBIRD AVE</t>
  </si>
  <si>
    <t>HOUTMAN ROBIN ANNE SACCO</t>
  </si>
  <si>
    <t>120//185//</t>
  </si>
  <si>
    <t>120-48</t>
  </si>
  <si>
    <t>96 WHM LK SHS DR</t>
  </si>
  <si>
    <t>PADILLA ANA F</t>
  </si>
  <si>
    <t>120//48//</t>
  </si>
  <si>
    <t>120-192</t>
  </si>
  <si>
    <t>9 BLACKBIRD AVE</t>
  </si>
  <si>
    <t>DIXON PAUL A</t>
  </si>
  <si>
    <t>120//192//</t>
  </si>
  <si>
    <t>105-1046</t>
  </si>
  <si>
    <t>2368 CRAN HWY</t>
  </si>
  <si>
    <t>105//1046//</t>
  </si>
  <si>
    <t>120-203</t>
  </si>
  <si>
    <t>34 WHM LK SHS DR</t>
  </si>
  <si>
    <t>OTTS KENNETH E</t>
  </si>
  <si>
    <t>120//203//</t>
  </si>
  <si>
    <t>120-186</t>
  </si>
  <si>
    <t>6 BLACKBIRD AVE</t>
  </si>
  <si>
    <t>CHARLEBOIS JOHN M</t>
  </si>
  <si>
    <t>120//186//</t>
  </si>
  <si>
    <t>120-18</t>
  </si>
  <si>
    <t>137 WHM LK SHS DR</t>
  </si>
  <si>
    <t>NAPER MICHAEL P</t>
  </si>
  <si>
    <t>120//18//</t>
  </si>
  <si>
    <t>120-47</t>
  </si>
  <si>
    <t>100 WHM LK SHS DR</t>
  </si>
  <si>
    <t>BEANE MICHAEL D</t>
  </si>
  <si>
    <t>120//47//</t>
  </si>
  <si>
    <t>120-187</t>
  </si>
  <si>
    <t>4 BLACKBIRD AVE</t>
  </si>
  <si>
    <t>VILKAS FRANK L</t>
  </si>
  <si>
    <t>120//187//</t>
  </si>
  <si>
    <t>128-1001A</t>
  </si>
  <si>
    <t>344 GLEN CHARLIE RD</t>
  </si>
  <si>
    <t>CENTENNIAL REALTY TRUST</t>
  </si>
  <si>
    <t>128//1001/A/</t>
  </si>
  <si>
    <t>120-204</t>
  </si>
  <si>
    <t>32 WHM LK SHS DR</t>
  </si>
  <si>
    <t>JORDAN MARION L</t>
  </si>
  <si>
    <t>120//204//</t>
  </si>
  <si>
    <t>120-191</t>
  </si>
  <si>
    <t>5 BLACKBIRD AVE</t>
  </si>
  <si>
    <t>DINARDO RONALD L</t>
  </si>
  <si>
    <t>120//191//</t>
  </si>
  <si>
    <t>113-4-341</t>
  </si>
  <si>
    <t>158 CHARGE POND RD</t>
  </si>
  <si>
    <t>KELLEY DAWN L</t>
  </si>
  <si>
    <t>113//4-341//</t>
  </si>
  <si>
    <t>120-19</t>
  </si>
  <si>
    <t>139 WHM LK SHS DR</t>
  </si>
  <si>
    <t>DORAN MICHAEL</t>
  </si>
  <si>
    <t>120//19//</t>
  </si>
  <si>
    <t>UNK488</t>
  </si>
  <si>
    <t>120-188A</t>
  </si>
  <si>
    <t>2 BLACKBIRD AVE</t>
  </si>
  <si>
    <t>120//188/A/</t>
  </si>
  <si>
    <t>105-1026</t>
  </si>
  <si>
    <t>2370 CRAN HWY</t>
  </si>
  <si>
    <t>2370 CRANBERRY HIGHWAY</t>
  </si>
  <si>
    <t>105//1026//</t>
  </si>
  <si>
    <t>128-1000A</t>
  </si>
  <si>
    <t>326 GLEN CHARLIE RD</t>
  </si>
  <si>
    <t>128//1000/A/</t>
  </si>
  <si>
    <t>120-96</t>
  </si>
  <si>
    <t>31 WHM LK SHS DR</t>
  </si>
  <si>
    <t>FITZPATRICK EDWARD J</t>
  </si>
  <si>
    <t>120//96//</t>
  </si>
  <si>
    <t>105-B</t>
  </si>
  <si>
    <t>105///B/</t>
  </si>
  <si>
    <t>108-1001E</t>
  </si>
  <si>
    <t>6 CRAN PARK DR</t>
  </si>
  <si>
    <t>108//1001/E/</t>
  </si>
  <si>
    <t>120-46</t>
  </si>
  <si>
    <t>102 WHM LK SHS DR</t>
  </si>
  <si>
    <t>DIBIASIO JOSEPH III</t>
  </si>
  <si>
    <t>120//46//</t>
  </si>
  <si>
    <t>120-206</t>
  </si>
  <si>
    <t>28 WHM LK SHS DR</t>
  </si>
  <si>
    <t>JOHNSON KATHRYN M</t>
  </si>
  <si>
    <t>120//206//</t>
  </si>
  <si>
    <t>UNK271</t>
  </si>
  <si>
    <t>120-20</t>
  </si>
  <si>
    <t>141 WHM LK SHS DR</t>
  </si>
  <si>
    <t>120//20//</t>
  </si>
  <si>
    <t>120-189</t>
  </si>
  <si>
    <t>1 BLACKBIRD AVE</t>
  </si>
  <si>
    <t>CHARLEBOIS RICHARD</t>
  </si>
  <si>
    <t>120//189//</t>
  </si>
  <si>
    <t>120-97</t>
  </si>
  <si>
    <t>29 WHM LK SHS DR</t>
  </si>
  <si>
    <t>DOLAHER LEO K</t>
  </si>
  <si>
    <t>120//97//</t>
  </si>
  <si>
    <t>113-1013A</t>
  </si>
  <si>
    <t>167 CHARGE POND RD</t>
  </si>
  <si>
    <t>113//1013/A/</t>
  </si>
  <si>
    <t>120-44</t>
  </si>
  <si>
    <t>106 WHM LK SHS DR</t>
  </si>
  <si>
    <t>COSTA CRAIG C</t>
  </si>
  <si>
    <t>120//44//</t>
  </si>
  <si>
    <t>120-207</t>
  </si>
  <si>
    <t>26 WHM LK SHS DR</t>
  </si>
  <si>
    <t>JENSEN ROBERT</t>
  </si>
  <si>
    <t>120//207//</t>
  </si>
  <si>
    <t>120-43</t>
  </si>
  <si>
    <t>108 WHM LK SHS DR</t>
  </si>
  <si>
    <t>NEWBY JEAN M</t>
  </si>
  <si>
    <t>120//43//</t>
  </si>
  <si>
    <t>120-98</t>
  </si>
  <si>
    <t>27 WHM LK SHS DR</t>
  </si>
  <si>
    <t>ROACH JEANNE M</t>
  </si>
  <si>
    <t>120//98//</t>
  </si>
  <si>
    <t>120-1005</t>
  </si>
  <si>
    <t>120//1005//</t>
  </si>
  <si>
    <t>120-21</t>
  </si>
  <si>
    <t>145 WHM LK SHS DR</t>
  </si>
  <si>
    <t>120//21//</t>
  </si>
  <si>
    <t>120-22</t>
  </si>
  <si>
    <t>147 WHM LK SHS DR</t>
  </si>
  <si>
    <t>LEONARD THOMAS JR</t>
  </si>
  <si>
    <t>120//22//</t>
  </si>
  <si>
    <t>120-42</t>
  </si>
  <si>
    <t>24 WHM LK SHS DR</t>
  </si>
  <si>
    <t>JUST MICHAEL A</t>
  </si>
  <si>
    <t>120//42//</t>
  </si>
  <si>
    <t>113-4-344</t>
  </si>
  <si>
    <t>164 CHARGE POND RD</t>
  </si>
  <si>
    <t>113//4-344//</t>
  </si>
  <si>
    <t>120-100</t>
  </si>
  <si>
    <t>23 WHM LK SHS DR</t>
  </si>
  <si>
    <t>MAXIM WILLIS E SR</t>
  </si>
  <si>
    <t>120//100//</t>
  </si>
  <si>
    <t>126-1005B</t>
  </si>
  <si>
    <t>126//1005/B/</t>
  </si>
  <si>
    <t>120-23</t>
  </si>
  <si>
    <t>149 WHM LK SHS DR</t>
  </si>
  <si>
    <t>120//23//</t>
  </si>
  <si>
    <t>126-1005C</t>
  </si>
  <si>
    <t>126//1005/C/</t>
  </si>
  <si>
    <t>120-24</t>
  </si>
  <si>
    <t>151 WHM LK SHS DR</t>
  </si>
  <si>
    <t>WAUGH GEORGIA L</t>
  </si>
  <si>
    <t>120//24//</t>
  </si>
  <si>
    <t>UNK279</t>
  </si>
  <si>
    <t>120-101</t>
  </si>
  <si>
    <t>21 WHM LK SHS DR</t>
  </si>
  <si>
    <t>TRISCHITTA ROSE ANN LIFE ESTATE</t>
  </si>
  <si>
    <t>120//101//</t>
  </si>
  <si>
    <t>120-102</t>
  </si>
  <si>
    <t>19 WHM LK SHS DR</t>
  </si>
  <si>
    <t>WESTBERG HANS</t>
  </si>
  <si>
    <t>120//102//</t>
  </si>
  <si>
    <t>120-25</t>
  </si>
  <si>
    <t>153 WHM LK SHS DR</t>
  </si>
  <si>
    <t>RAIMO VINCENT L</t>
  </si>
  <si>
    <t>120//25//</t>
  </si>
  <si>
    <t>UNK198</t>
  </si>
  <si>
    <t>120-103</t>
  </si>
  <si>
    <t>17 WHM LK SHS DR</t>
  </si>
  <si>
    <t>CAHILL DENIS M</t>
  </si>
  <si>
    <t>120//103//</t>
  </si>
  <si>
    <t>120-1006</t>
  </si>
  <si>
    <t>0 WHM LK SHS DR</t>
  </si>
  <si>
    <t>MEDEIROS JUDITH M ET ALS TRUSTEE</t>
  </si>
  <si>
    <t>120//1006//</t>
  </si>
  <si>
    <t>113-1</t>
  </si>
  <si>
    <t>OCONNOR BRIAN P</t>
  </si>
  <si>
    <t>113//1//</t>
  </si>
  <si>
    <t>111-1</t>
  </si>
  <si>
    <t>200 TIHONET RD</t>
  </si>
  <si>
    <t>111//1//</t>
  </si>
  <si>
    <t>105-1024</t>
  </si>
  <si>
    <t>9 CHARLOTTE FURN RD</t>
  </si>
  <si>
    <t>R D CORPORATION</t>
  </si>
  <si>
    <t>105//1024//</t>
  </si>
  <si>
    <t>120-104</t>
  </si>
  <si>
    <t>15 WHM LK SHS DR</t>
  </si>
  <si>
    <t>CWIEKOWSKI GERY J</t>
  </si>
  <si>
    <t>120//104//</t>
  </si>
  <si>
    <t>120-27</t>
  </si>
  <si>
    <t>20 WHM LK SHS DR</t>
  </si>
  <si>
    <t>OTTS KEVIN I</t>
  </si>
  <si>
    <t>120//27//</t>
  </si>
  <si>
    <t>120-28</t>
  </si>
  <si>
    <t>18 WHM LK SHS DR</t>
  </si>
  <si>
    <t>MEDEIROS JUDITH M TRUSTEE</t>
  </si>
  <si>
    <t>120//28//</t>
  </si>
  <si>
    <t>120-105</t>
  </si>
  <si>
    <t>13 WHM LK SHS DR</t>
  </si>
  <si>
    <t>LEDOUX MICHAEL R</t>
  </si>
  <si>
    <t>120//105//</t>
  </si>
  <si>
    <t>117-1007</t>
  </si>
  <si>
    <t>117//1007//</t>
  </si>
  <si>
    <t>126-A</t>
  </si>
  <si>
    <t>126///A/</t>
  </si>
  <si>
    <t>120-29</t>
  </si>
  <si>
    <t>16 WHM LK SHS DR</t>
  </si>
  <si>
    <t>DIFELICE SHARON</t>
  </si>
  <si>
    <t>120//29//</t>
  </si>
  <si>
    <t>120-106</t>
  </si>
  <si>
    <t>11 WHM LK SHS DR</t>
  </si>
  <si>
    <t>MANZOLA CHARLES G</t>
  </si>
  <si>
    <t>120//106//</t>
  </si>
  <si>
    <t>113-1013C</t>
  </si>
  <si>
    <t>113//1013/C/</t>
  </si>
  <si>
    <t>120-31</t>
  </si>
  <si>
    <t>12 WHM LK SHS DR</t>
  </si>
  <si>
    <t>KRISTENSON CARL R</t>
  </si>
  <si>
    <t>120//31//</t>
  </si>
  <si>
    <t>120-30</t>
  </si>
  <si>
    <t>14 WHM LK SHS DR</t>
  </si>
  <si>
    <t>BARTLETT ROBERT A</t>
  </si>
  <si>
    <t>120//30//</t>
  </si>
  <si>
    <t>114C-1-1000</t>
  </si>
  <si>
    <t>114/C1/1000//</t>
  </si>
  <si>
    <t>105-1016</t>
  </si>
  <si>
    <t>0 CHARLOTTE FURN RD</t>
  </si>
  <si>
    <t>105//1016//</t>
  </si>
  <si>
    <t>114C-1-15</t>
  </si>
  <si>
    <t>203 CHARGE POND RD</t>
  </si>
  <si>
    <t>SOUZA PAUL</t>
  </si>
  <si>
    <t>114/C1/15//</t>
  </si>
  <si>
    <t>120-41</t>
  </si>
  <si>
    <t>9 WHM LK SHS DR</t>
  </si>
  <si>
    <t>GOMES SCOTT</t>
  </si>
  <si>
    <t>120//41//</t>
  </si>
  <si>
    <t>113-1010</t>
  </si>
  <si>
    <t>172 CHARGE POND RD</t>
  </si>
  <si>
    <t>113//1010//</t>
  </si>
  <si>
    <t>105-1025</t>
  </si>
  <si>
    <t>23 CHARLOTTE FURN RD</t>
  </si>
  <si>
    <t>HOLLY HEIGHTS COOPERATIVE</t>
  </si>
  <si>
    <t>105//1025//</t>
  </si>
  <si>
    <t>120-32</t>
  </si>
  <si>
    <t>10 WHM LK SHS DR</t>
  </si>
  <si>
    <t>CHAMBERLAIN DOROTHY V</t>
  </si>
  <si>
    <t>120//32//</t>
  </si>
  <si>
    <t>114C-1-16</t>
  </si>
  <si>
    <t>205 CHARGE POND RD</t>
  </si>
  <si>
    <t>BIRD MICHAEL A</t>
  </si>
  <si>
    <t>114/C1/16//</t>
  </si>
  <si>
    <t>120-40</t>
  </si>
  <si>
    <t>7 WHM LK SHS DR</t>
  </si>
  <si>
    <t>FLYNN DANIEL P</t>
  </si>
  <si>
    <t>120//40//</t>
  </si>
  <si>
    <t>114C-1-1</t>
  </si>
  <si>
    <t>200 CHARGE POND RD</t>
  </si>
  <si>
    <t>114/C1/1//</t>
  </si>
  <si>
    <t>120-33</t>
  </si>
  <si>
    <t>8 WHM LK SHS DR</t>
  </si>
  <si>
    <t>WILSON ELIZABETH A</t>
  </si>
  <si>
    <t>120//33//</t>
  </si>
  <si>
    <t>105-1015</t>
  </si>
  <si>
    <t>DIMARZIO CONSTRUCTION CO, INC</t>
  </si>
  <si>
    <t>105//1015//</t>
  </si>
  <si>
    <t>UNK255</t>
  </si>
  <si>
    <t>169 TIHONET RD</t>
  </si>
  <si>
    <t>CRANBERRY</t>
  </si>
  <si>
    <t>Not in new Assr DB, still single MakePe</t>
  </si>
  <si>
    <t>114C-1-2</t>
  </si>
  <si>
    <t>202 CHARGE POND RD</t>
  </si>
  <si>
    <t>MONTEIRO MICHAEL S SR</t>
  </si>
  <si>
    <t>114/C1/2//</t>
  </si>
  <si>
    <t>UNK256</t>
  </si>
  <si>
    <t>120-39</t>
  </si>
  <si>
    <t>5 WHM LK SHS DR</t>
  </si>
  <si>
    <t>SHIELDS PAUL E</t>
  </si>
  <si>
    <t>120//39//</t>
  </si>
  <si>
    <t>120-34</t>
  </si>
  <si>
    <t>6 WHM LK SHS DR</t>
  </si>
  <si>
    <t>120//34//</t>
  </si>
  <si>
    <t>114C-1-3</t>
  </si>
  <si>
    <t>204 CHARGE POND RD</t>
  </si>
  <si>
    <t>GOODMAN JEFFREY M</t>
  </si>
  <si>
    <t>114/C1/3//</t>
  </si>
  <si>
    <t>114C-1-17</t>
  </si>
  <si>
    <t>207 CHARGE POND RD</t>
  </si>
  <si>
    <t>CRONAN JOHN P</t>
  </si>
  <si>
    <t>114/C1/17//</t>
  </si>
  <si>
    <t>114C-1-W11</t>
  </si>
  <si>
    <t>114/C1/W11//</t>
  </si>
  <si>
    <t>121-251</t>
  </si>
  <si>
    <t>14 PLYMOUTH AVE</t>
  </si>
  <si>
    <t>JONES JEANICE ANNE</t>
  </si>
  <si>
    <t>121//251//</t>
  </si>
  <si>
    <t>UNK254</t>
  </si>
  <si>
    <t>120-35</t>
  </si>
  <si>
    <t>4 WHM LK SHS DR</t>
  </si>
  <si>
    <t>PERRY ROBERT J</t>
  </si>
  <si>
    <t>120//35//</t>
  </si>
  <si>
    <t>114C-1-4</t>
  </si>
  <si>
    <t>206 CHARGE POND RD</t>
  </si>
  <si>
    <t>WRIGHT CATHY M</t>
  </si>
  <si>
    <t>114/C1/4//</t>
  </si>
  <si>
    <t>117-1005B</t>
  </si>
  <si>
    <t>117//1005/B/</t>
  </si>
  <si>
    <t>119-1004</t>
  </si>
  <si>
    <t>8 GLENVIEW CIR</t>
  </si>
  <si>
    <t>119//1004//</t>
  </si>
  <si>
    <t>120-37</t>
  </si>
  <si>
    <t>1 WHM LK SHS DR</t>
  </si>
  <si>
    <t>MARTELL MARY B</t>
  </si>
  <si>
    <t>120//37//</t>
  </si>
  <si>
    <t>114C-1-5</t>
  </si>
  <si>
    <t>208 CHARGE POND RD</t>
  </si>
  <si>
    <t>PELAGGI ALBERT D</t>
  </si>
  <si>
    <t>114/C1/5//</t>
  </si>
  <si>
    <t>121-249</t>
  </si>
  <si>
    <t>31 PLYMOUTH AVE</t>
  </si>
  <si>
    <t>121//249//</t>
  </si>
  <si>
    <t>121-248</t>
  </si>
  <si>
    <t>33 PLYMOUTH AVE</t>
  </si>
  <si>
    <t>JAS REALTY LLC</t>
  </si>
  <si>
    <t>121//248//</t>
  </si>
  <si>
    <t>UNK257</t>
  </si>
  <si>
    <t>119-G1</t>
  </si>
  <si>
    <t>0 GLENVIEW CIR</t>
  </si>
  <si>
    <t>119//G1//</t>
  </si>
  <si>
    <t>120-36</t>
  </si>
  <si>
    <t>2 WHM LK SHS DR</t>
  </si>
  <si>
    <t>FERIOLI CARL P &amp; ELENA C TRUSTEES</t>
  </si>
  <si>
    <t>120//36//</t>
  </si>
  <si>
    <t>114C-1-19</t>
  </si>
  <si>
    <t>211 CHARGE POND RD</t>
  </si>
  <si>
    <t>BETTENCOURT DARYL L</t>
  </si>
  <si>
    <t>114/C1/19//</t>
  </si>
  <si>
    <t>119-G6</t>
  </si>
  <si>
    <t>6 GLENVIEW CIR</t>
  </si>
  <si>
    <t>HOLLANDER MICHAEL S</t>
  </si>
  <si>
    <t>119//G6//</t>
  </si>
  <si>
    <t>119-G7</t>
  </si>
  <si>
    <t>9 GLENVIEW CIR</t>
  </si>
  <si>
    <t>POVOAS JOSEPH</t>
  </si>
  <si>
    <t>119//G7//</t>
  </si>
  <si>
    <t>UNK253</t>
  </si>
  <si>
    <t>121-244</t>
  </si>
  <si>
    <t>16 PLYMOUTH AVE</t>
  </si>
  <si>
    <t>LEWIS ROBERT C</t>
  </si>
  <si>
    <t>121//244//</t>
  </si>
  <si>
    <t>119-G8</t>
  </si>
  <si>
    <t>7 GLENVIEW CIR</t>
  </si>
  <si>
    <t>BELMORE JANICE A</t>
  </si>
  <si>
    <t>119//G8//</t>
  </si>
  <si>
    <t>105-1023</t>
  </si>
  <si>
    <t>10 CHARLOTTE FURN RD</t>
  </si>
  <si>
    <t>LIVANIS HARRY TRUSTEE OF</t>
  </si>
  <si>
    <t>105//1023//</t>
  </si>
  <si>
    <t>114C-1-20</t>
  </si>
  <si>
    <t>213 CHARGE POND RD</t>
  </si>
  <si>
    <t>HALL THOMAS A</t>
  </si>
  <si>
    <t>114/C1/20//</t>
  </si>
  <si>
    <t>119-G2</t>
  </si>
  <si>
    <t>2 CHURBUCK ST</t>
  </si>
  <si>
    <t>PIERCE HOWARD</t>
  </si>
  <si>
    <t>119//G2//</t>
  </si>
  <si>
    <t>114C-1-6</t>
  </si>
  <si>
    <t>212 CHARGE POND RD</t>
  </si>
  <si>
    <t>ADAMS MARK</t>
  </si>
  <si>
    <t>114/C1/6//</t>
  </si>
  <si>
    <t>119-G3</t>
  </si>
  <si>
    <t>4 SUNSET BLVD</t>
  </si>
  <si>
    <t>CARDARELLI BARBARA A</t>
  </si>
  <si>
    <t>119//G3//</t>
  </si>
  <si>
    <t>114-1010B</t>
  </si>
  <si>
    <t>114//1010/B/</t>
  </si>
  <si>
    <t>119-G9</t>
  </si>
  <si>
    <t>5 GLENVIEW CIR</t>
  </si>
  <si>
    <t>CANEDY PHILLIP F SR</t>
  </si>
  <si>
    <t>119//G9//</t>
  </si>
  <si>
    <t>119-G4</t>
  </si>
  <si>
    <t>2 GLENVIEW CIR</t>
  </si>
  <si>
    <t>SMITH PAULA M</t>
  </si>
  <si>
    <t>119//G4//</t>
  </si>
  <si>
    <t>114-1006</t>
  </si>
  <si>
    <t>114//1006//</t>
  </si>
  <si>
    <t>121-242</t>
  </si>
  <si>
    <t>1 CHURBUCK ST</t>
  </si>
  <si>
    <t>GRAY CLAUDIA A</t>
  </si>
  <si>
    <t>121//242//</t>
  </si>
  <si>
    <t>114C-1-8</t>
  </si>
  <si>
    <t>214 CHARGE POND RD</t>
  </si>
  <si>
    <t>FOX JENNIFER KEARNS</t>
  </si>
  <si>
    <t>114/C1/8//</t>
  </si>
  <si>
    <t>119-G10</t>
  </si>
  <si>
    <t>3 GLENVIEW CIR</t>
  </si>
  <si>
    <t>LEBEAU PAUL D</t>
  </si>
  <si>
    <t>119//G10//</t>
  </si>
  <si>
    <t>121-413</t>
  </si>
  <si>
    <t>23 PLYMOUTH AVE</t>
  </si>
  <si>
    <t>ROBADO PAUL A</t>
  </si>
  <si>
    <t>121//413//</t>
  </si>
  <si>
    <t>UNK268</t>
  </si>
  <si>
    <t>114C-1-21</t>
  </si>
  <si>
    <t>215 CHARGE POND RD</t>
  </si>
  <si>
    <t>CANNON MAUREEN A</t>
  </si>
  <si>
    <t>114/C1/21//</t>
  </si>
  <si>
    <t>UNK197</t>
  </si>
  <si>
    <t>121-240</t>
  </si>
  <si>
    <t>18 PLYMOUTH AVE</t>
  </si>
  <si>
    <t>FOLSOM JEANETTE A</t>
  </si>
  <si>
    <t>121//240//</t>
  </si>
  <si>
    <t>121-411</t>
  </si>
  <si>
    <t>25 PLYMOUTH AVE</t>
  </si>
  <si>
    <t>BURKE ELIZABETH</t>
  </si>
  <si>
    <t>121//411//</t>
  </si>
  <si>
    <t>UNK260</t>
  </si>
  <si>
    <t>114A-5</t>
  </si>
  <si>
    <t>0 HIGH DAM RD</t>
  </si>
  <si>
    <t>MAROTTA LOUISE M</t>
  </si>
  <si>
    <t>HIGH DAM RD</t>
  </si>
  <si>
    <t>114/A/5//</t>
  </si>
  <si>
    <t>119-G12</t>
  </si>
  <si>
    <t>3 CHURBUCK ST</t>
  </si>
  <si>
    <t>ESTES MARGARET</t>
  </si>
  <si>
    <t>119//G12//</t>
  </si>
  <si>
    <t>114A-1005</t>
  </si>
  <si>
    <t>REAR CHARGE POND RD</t>
  </si>
  <si>
    <t>114/A/1005//</t>
  </si>
  <si>
    <t>105-1021A</t>
  </si>
  <si>
    <t>LIVANIS HARRY TRUSTEE</t>
  </si>
  <si>
    <t>105//1021/A/</t>
  </si>
  <si>
    <t>UNK259</t>
  </si>
  <si>
    <t>UNK258</t>
  </si>
  <si>
    <t>114A-1002</t>
  </si>
  <si>
    <t>DEPAOLO JAMES A</t>
  </si>
  <si>
    <t>BERKAL BARRY D RECEIVER</t>
  </si>
  <si>
    <t>114/A/1002//</t>
  </si>
  <si>
    <t>119-G11</t>
  </si>
  <si>
    <t>8 SUNSET BLVD</t>
  </si>
  <si>
    <t>BARBIERI NANCY J</t>
  </si>
  <si>
    <t>119//G11//</t>
  </si>
  <si>
    <t>114C-1-22</t>
  </si>
  <si>
    <t>217 CHARGE POND RD</t>
  </si>
  <si>
    <t>KEARNS DOUGLAS R</t>
  </si>
  <si>
    <t>114/C1/22//</t>
  </si>
  <si>
    <t>121-406</t>
  </si>
  <si>
    <t>29 PLYMOUTH AVE</t>
  </si>
  <si>
    <t>MAYO KEVIN</t>
  </si>
  <si>
    <t>121//406//</t>
  </si>
  <si>
    <t>121-238</t>
  </si>
  <si>
    <t>22 PLYMOUTH AVE</t>
  </si>
  <si>
    <t>ALLEN JOSEPH P</t>
  </si>
  <si>
    <t>121//238//</t>
  </si>
  <si>
    <t>119-G16</t>
  </si>
  <si>
    <t>1 SUNSET BLVD</t>
  </si>
  <si>
    <t>HEALY CRAIG D</t>
  </si>
  <si>
    <t>119//G16//</t>
  </si>
  <si>
    <t>121-492</t>
  </si>
  <si>
    <t>92 LAKE AVE</t>
  </si>
  <si>
    <t>SANTORO L BRADLEY</t>
  </si>
  <si>
    <t>121//492//</t>
  </si>
  <si>
    <t>114C-1-9</t>
  </si>
  <si>
    <t>216 CHARGE POND RD</t>
  </si>
  <si>
    <t>HORTON DONALD H JR</t>
  </si>
  <si>
    <t>114/C1/9//</t>
  </si>
  <si>
    <t>119-G17</t>
  </si>
  <si>
    <t>3 SUNSET BLVD</t>
  </si>
  <si>
    <t>ROSS JOHN M</t>
  </si>
  <si>
    <t>119//G17//</t>
  </si>
  <si>
    <t>121-236</t>
  </si>
  <si>
    <t>26 PLYMOUTH AVE</t>
  </si>
  <si>
    <t>HOWE DAVID A</t>
  </si>
  <si>
    <t>121//236//</t>
  </si>
  <si>
    <t>UNK267</t>
  </si>
  <si>
    <t>119-G14</t>
  </si>
  <si>
    <t>5 MAYFLOWER WAY</t>
  </si>
  <si>
    <t>HICKEY ASHLEY E</t>
  </si>
  <si>
    <t>119//G14//</t>
  </si>
  <si>
    <t>105-1021</t>
  </si>
  <si>
    <t>2340 CRAN HWY</t>
  </si>
  <si>
    <t>TAMAGINI ROBERT F TRUSTEE</t>
  </si>
  <si>
    <t>105//1021//</t>
  </si>
  <si>
    <t>119-G22</t>
  </si>
  <si>
    <t>4 MAYFLOWER WAY</t>
  </si>
  <si>
    <t>GRBAC ARNO TRUSTEE</t>
  </si>
  <si>
    <t>119//G22//</t>
  </si>
  <si>
    <t>114C-1-23</t>
  </si>
  <si>
    <t>219 CHARGE POND RD</t>
  </si>
  <si>
    <t>ATCHINSON-SILVIA  RHONDA L</t>
  </si>
  <si>
    <t>114/C1/23//</t>
  </si>
  <si>
    <t>121-234</t>
  </si>
  <si>
    <t>30 PLYMOUTH AVE</t>
  </si>
  <si>
    <t>121//234//</t>
  </si>
  <si>
    <t>114C-1-10</t>
  </si>
  <si>
    <t>218 CHARGE POND RD</t>
  </si>
  <si>
    <t>AMARO-MESSIER GLADYS</t>
  </si>
  <si>
    <t>114/C1/10//</t>
  </si>
  <si>
    <t>119-1003</t>
  </si>
  <si>
    <t>10 SUNSET BLVD</t>
  </si>
  <si>
    <t>119//1003//</t>
  </si>
  <si>
    <t>119-G18</t>
  </si>
  <si>
    <t>5 SUNSET BLVD</t>
  </si>
  <si>
    <t>DEVEREAUX MAUREEN</t>
  </si>
  <si>
    <t>119//G18//</t>
  </si>
  <si>
    <t>121-233</t>
  </si>
  <si>
    <t>32 PLYMOUTH AVE</t>
  </si>
  <si>
    <t>HOLLOW REALTY LLC</t>
  </si>
  <si>
    <t>121//233//</t>
  </si>
  <si>
    <t>119-G15</t>
  </si>
  <si>
    <t>7 MAYFLOWER WAY</t>
  </si>
  <si>
    <t>CHAMP CHRISTINE</t>
  </si>
  <si>
    <t>119//G15//</t>
  </si>
  <si>
    <t>119-GC</t>
  </si>
  <si>
    <t>8 SHAMROCK CIR</t>
  </si>
  <si>
    <t>KEEFE EDWARD W</t>
  </si>
  <si>
    <t>119//GC//</t>
  </si>
  <si>
    <t>121-403</t>
  </si>
  <si>
    <t>PAYTON EDWIN J TRUSTEE BEETLE</t>
  </si>
  <si>
    <t>121//403//</t>
  </si>
  <si>
    <t>119-GD</t>
  </si>
  <si>
    <t>10 SHAMROCK CIR</t>
  </si>
  <si>
    <t>LOMARTIRE JOHN A TRUSTEE OF THE</t>
  </si>
  <si>
    <t>119//GD//</t>
  </si>
  <si>
    <t>121-231</t>
  </si>
  <si>
    <t>34 PLYMOUTH AVE</t>
  </si>
  <si>
    <t>121//231//</t>
  </si>
  <si>
    <t>119-1005</t>
  </si>
  <si>
    <t>9 MAYFLOWER WAY</t>
  </si>
  <si>
    <t>119//1005//</t>
  </si>
  <si>
    <t>119-G23</t>
  </si>
  <si>
    <t>12 SUNSET BLVD</t>
  </si>
  <si>
    <t>119//G23//</t>
  </si>
  <si>
    <t>UNK266</t>
  </si>
  <si>
    <t>119-G19</t>
  </si>
  <si>
    <t>7 SUNSET BLVD</t>
  </si>
  <si>
    <t>GILMETTE BETTY J</t>
  </si>
  <si>
    <t>119//G19//</t>
  </si>
  <si>
    <t>119-G21</t>
  </si>
  <si>
    <t>6 MAYFLOWER WAY</t>
  </si>
  <si>
    <t>HAYWARD EDWARD</t>
  </si>
  <si>
    <t>119//G21//</t>
  </si>
  <si>
    <t>114C-1-25</t>
  </si>
  <si>
    <t>223 CHARGE POND RD</t>
  </si>
  <si>
    <t>ROBBINS MARK J</t>
  </si>
  <si>
    <t>114/C1/25//</t>
  </si>
  <si>
    <t>119-GE</t>
  </si>
  <si>
    <t>12 SHAMROCK CIR</t>
  </si>
  <si>
    <t>SAVOIE PATRICIA MARY &amp; OFRIA</t>
  </si>
  <si>
    <t>119//GE//</t>
  </si>
  <si>
    <t>114C-1-11</t>
  </si>
  <si>
    <t>220 CHARGE POND RD</t>
  </si>
  <si>
    <t>ELANDSON LINNEA ADELE</t>
  </si>
  <si>
    <t>114/C1/11//</t>
  </si>
  <si>
    <t>117-1008</t>
  </si>
  <si>
    <t>117//1008//</t>
  </si>
  <si>
    <t>121-229</t>
  </si>
  <si>
    <t>38 PLYMOUTH AVE</t>
  </si>
  <si>
    <t>121//229//</t>
  </si>
  <si>
    <t>114A-1001</t>
  </si>
  <si>
    <t>0 LOWER POND</t>
  </si>
  <si>
    <t>114/A/1001//</t>
  </si>
  <si>
    <t>119-426</t>
  </si>
  <si>
    <t>1 MAYFLOWER LN</t>
  </si>
  <si>
    <t>ADAMS ARTHUR A</t>
  </si>
  <si>
    <t>119//426//</t>
  </si>
  <si>
    <t>105-1012</t>
  </si>
  <si>
    <t>28 CHARLOTTE FURN RD</t>
  </si>
  <si>
    <t>ROSE ROBERT</t>
  </si>
  <si>
    <t>105//1012//</t>
  </si>
  <si>
    <t>121-400</t>
  </si>
  <si>
    <t>41 PLYMOUTH AVE</t>
  </si>
  <si>
    <t>SCHROTH EDWARD F SR</t>
  </si>
  <si>
    <t>121//400//</t>
  </si>
  <si>
    <t>119-GF</t>
  </si>
  <si>
    <t>13 SHAMROCK CIR</t>
  </si>
  <si>
    <t>FIELDING RODNEY A</t>
  </si>
  <si>
    <t>119//GF//</t>
  </si>
  <si>
    <t>114C-1-26</t>
  </si>
  <si>
    <t>225 CHARGE POND RD</t>
  </si>
  <si>
    <t>RODRIGUES ROY</t>
  </si>
  <si>
    <t>114/C1/26//</t>
  </si>
  <si>
    <t>119-G24</t>
  </si>
  <si>
    <t>14 SUNSET BLVD</t>
  </si>
  <si>
    <t>ROFFE JEAN S</t>
  </si>
  <si>
    <t>119//G24//</t>
  </si>
  <si>
    <t>121-227</t>
  </si>
  <si>
    <t>42 PLYMOUTH AVE</t>
  </si>
  <si>
    <t>CHANDLER JOHNATHAN F</t>
  </si>
  <si>
    <t>121//227//</t>
  </si>
  <si>
    <t>119-12</t>
  </si>
  <si>
    <t>26 SHANGRI-LA BLVD</t>
  </si>
  <si>
    <t>GRIAUZDE ALEKSANDRAS &amp;ELEONORA</t>
  </si>
  <si>
    <t>119//12//</t>
  </si>
  <si>
    <t>119-G20</t>
  </si>
  <si>
    <t>9 SUNSET BLVD</t>
  </si>
  <si>
    <t>119//G20//</t>
  </si>
  <si>
    <t>UNK263</t>
  </si>
  <si>
    <t>UNK262</t>
  </si>
  <si>
    <t>119-427</t>
  </si>
  <si>
    <t>3 MAYFLOWER LN</t>
  </si>
  <si>
    <t>JOHNSON DIANE I</t>
  </si>
  <si>
    <t>119//427//</t>
  </si>
  <si>
    <t>119-GA</t>
  </si>
  <si>
    <t>20 SUNSET BLVD</t>
  </si>
  <si>
    <t>119//GA//</t>
  </si>
  <si>
    <t>119-GG</t>
  </si>
  <si>
    <t>11 SHAMROCK CIR</t>
  </si>
  <si>
    <t>CAMPAGNA NICHOLAS A JR &amp; BARBARA</t>
  </si>
  <si>
    <t>119//GG//</t>
  </si>
  <si>
    <t>119-13</t>
  </si>
  <si>
    <t>28 SHANGRI-LA BLVD</t>
  </si>
  <si>
    <t>REZENDES JOSEPH E</t>
  </si>
  <si>
    <t>119//13//</t>
  </si>
  <si>
    <t>114C-1-12</t>
  </si>
  <si>
    <t>222 CHARGE POND RD</t>
  </si>
  <si>
    <t>GIBBS LINDA M</t>
  </si>
  <si>
    <t>114/C1/12//</t>
  </si>
  <si>
    <t>119-11</t>
  </si>
  <si>
    <t>24 SHANGRI-LA BLVD</t>
  </si>
  <si>
    <t>GOMES JOSEPH E</t>
  </si>
  <si>
    <t>119//11//</t>
  </si>
  <si>
    <t>UNK252</t>
  </si>
  <si>
    <t>119-1006</t>
  </si>
  <si>
    <t>2 LITTLE ST</t>
  </si>
  <si>
    <t>119//1006//</t>
  </si>
  <si>
    <t>121-398</t>
  </si>
  <si>
    <t>43 PLYMOUTH AVE</t>
  </si>
  <si>
    <t>PETRICCA FRANK A</t>
  </si>
  <si>
    <t>121//398//</t>
  </si>
  <si>
    <t>UNK261</t>
  </si>
  <si>
    <t>121-225</t>
  </si>
  <si>
    <t>48 PLYMOUTH AVE</t>
  </si>
  <si>
    <t>CLIFFORD VIRGINIA H</t>
  </si>
  <si>
    <t>121//225//</t>
  </si>
  <si>
    <t>119-10</t>
  </si>
  <si>
    <t>22 SHANGRI-LA BLVD</t>
  </si>
  <si>
    <t>AHO LILLIAN M</t>
  </si>
  <si>
    <t>119//10//</t>
  </si>
  <si>
    <t>114C-1-27</t>
  </si>
  <si>
    <t>227 CHARGE POND RD</t>
  </si>
  <si>
    <t>COX JOSEPH L</t>
  </si>
  <si>
    <t>114/C1/27//</t>
  </si>
  <si>
    <t>UNK265</t>
  </si>
  <si>
    <t>119-GB</t>
  </si>
  <si>
    <t>6 SHAMROCK CIR</t>
  </si>
  <si>
    <t>HOGAN CRAIG F</t>
  </si>
  <si>
    <t>119//GB//</t>
  </si>
  <si>
    <t>119-1008</t>
  </si>
  <si>
    <t>18 SUNSET BLVD</t>
  </si>
  <si>
    <t>119//1008//</t>
  </si>
  <si>
    <t>119-9</t>
  </si>
  <si>
    <t>20 SHANGRI-LA BLVD</t>
  </si>
  <si>
    <t>HARTNETT CLAIRE A</t>
  </si>
  <si>
    <t>119//9//</t>
  </si>
  <si>
    <t>121-488</t>
  </si>
  <si>
    <t>84 LAKE AVE</t>
  </si>
  <si>
    <t>LOCONTE ANTOINETTE</t>
  </si>
  <si>
    <t>121//488//</t>
  </si>
  <si>
    <t>119-428</t>
  </si>
  <si>
    <t>5 MAYFLOWER LN</t>
  </si>
  <si>
    <t>POND DIANA</t>
  </si>
  <si>
    <t>119//428//</t>
  </si>
  <si>
    <t>105A-1</t>
  </si>
  <si>
    <t>30 CHARLOTTE FURN RD</t>
  </si>
  <si>
    <t>ROSE ROBERT R</t>
  </si>
  <si>
    <t>105/A/1//</t>
  </si>
  <si>
    <t>119-GH</t>
  </si>
  <si>
    <t>9 SHAMROCK CIR</t>
  </si>
  <si>
    <t>CONNOLLY MARY D</t>
  </si>
  <si>
    <t>119//GH//</t>
  </si>
  <si>
    <t>114A-1003</t>
  </si>
  <si>
    <t>3 SCHOONER LN</t>
  </si>
  <si>
    <t>114/A/1003//</t>
  </si>
  <si>
    <t>121-396</t>
  </si>
  <si>
    <t>47 PLYMOUTH AVE</t>
  </si>
  <si>
    <t>121//396//</t>
  </si>
  <si>
    <t>121-223</t>
  </si>
  <si>
    <t>50 PLYMOUTH AVE</t>
  </si>
  <si>
    <t>121//223//</t>
  </si>
  <si>
    <t>119-B3</t>
  </si>
  <si>
    <t>48 BLISSFUL LN</t>
  </si>
  <si>
    <t>TRAINOR THOMAS A</t>
  </si>
  <si>
    <t>119//B3//</t>
  </si>
  <si>
    <t>119-8</t>
  </si>
  <si>
    <t>18 SHANGRI-LA BLVD</t>
  </si>
  <si>
    <t>BURROWS JEFFREY D</t>
  </si>
  <si>
    <t>119//8//</t>
  </si>
  <si>
    <t>119-14</t>
  </si>
  <si>
    <t>30 SHANGRI-LA BLVD</t>
  </si>
  <si>
    <t>BRETON RENAUD J</t>
  </si>
  <si>
    <t>119//14//</t>
  </si>
  <si>
    <t>119-G28</t>
  </si>
  <si>
    <t>4 SHAMROCK CIR</t>
  </si>
  <si>
    <t>HEALEY PATRICIA L</t>
  </si>
  <si>
    <t>119//G28//</t>
  </si>
  <si>
    <t>119-7</t>
  </si>
  <si>
    <t>16 SHANGRI-LA BLVD</t>
  </si>
  <si>
    <t>COUTURIER ROXANNE TRUSTEE</t>
  </si>
  <si>
    <t>119//7//</t>
  </si>
  <si>
    <t>119-429</t>
  </si>
  <si>
    <t>7 MAYFLOWER LN</t>
  </si>
  <si>
    <t>DOLIMPIA BRANDON E</t>
  </si>
  <si>
    <t>119//429//</t>
  </si>
  <si>
    <t>114C-1-28</t>
  </si>
  <si>
    <t>229 CHARGE POND RD</t>
  </si>
  <si>
    <t>HATCH LEON E</t>
  </si>
  <si>
    <t>114/C1/28//</t>
  </si>
  <si>
    <t>121-394</t>
  </si>
  <si>
    <t>53 PLYMOUTH AVE</t>
  </si>
  <si>
    <t>GULA KAREN L</t>
  </si>
  <si>
    <t>121//394//</t>
  </si>
  <si>
    <t>121-221</t>
  </si>
  <si>
    <t>54 PLYMOUTH AVE</t>
  </si>
  <si>
    <t>COSTELLO PAUL</t>
  </si>
  <si>
    <t>121//221//</t>
  </si>
  <si>
    <t>119-GI</t>
  </si>
  <si>
    <t>7 SHAMROCK CIR</t>
  </si>
  <si>
    <t>REDDY WILLIAM J</t>
  </si>
  <si>
    <t>119//GI//</t>
  </si>
  <si>
    <t>114C-1-13</t>
  </si>
  <si>
    <t>224 CHARGE POND RD</t>
  </si>
  <si>
    <t>VINING PRISCILLA J TRUSTEE</t>
  </si>
  <si>
    <t>114/C1/13//</t>
  </si>
  <si>
    <t>119-B4</t>
  </si>
  <si>
    <t>50 BLISSFUL LN</t>
  </si>
  <si>
    <t>119//B4//</t>
  </si>
  <si>
    <t>119-B</t>
  </si>
  <si>
    <t>105A-12</t>
  </si>
  <si>
    <t>29 CHARLOTTE FURN RD</t>
  </si>
  <si>
    <t>FERRO JOSEPH M</t>
  </si>
  <si>
    <t>105/A/12//</t>
  </si>
  <si>
    <t>119-6</t>
  </si>
  <si>
    <t>14 SHANGRI-LA BLVD</t>
  </si>
  <si>
    <t>OLSON DEREK F</t>
  </si>
  <si>
    <t>119//6//</t>
  </si>
  <si>
    <t>105A-2</t>
  </si>
  <si>
    <t>32 CHARLOTTE FURN RD</t>
  </si>
  <si>
    <t>TRAHAN LAWRENCE A</t>
  </si>
  <si>
    <t>105/A/2//</t>
  </si>
  <si>
    <t>119-413</t>
  </si>
  <si>
    <t>1 PEACEFUL LN</t>
  </si>
  <si>
    <t>MACHADO KENNETH TRUSTEE</t>
  </si>
  <si>
    <t>119//413//</t>
  </si>
  <si>
    <t>119-G27</t>
  </si>
  <si>
    <t>2 SHAMROCK CIR</t>
  </si>
  <si>
    <t>119//G27//</t>
  </si>
  <si>
    <t>119-15</t>
  </si>
  <si>
    <t>32 SHANGRI-LA BLVD</t>
  </si>
  <si>
    <t>DOBBS EDWARD J</t>
  </si>
  <si>
    <t>119//15//</t>
  </si>
  <si>
    <t>119-G35</t>
  </si>
  <si>
    <t>5 SHAMROCK CIR</t>
  </si>
  <si>
    <t>COLTON DAVID A</t>
  </si>
  <si>
    <t>119//G35//</t>
  </si>
  <si>
    <t>119-430</t>
  </si>
  <si>
    <t>9 MAYFLOWER LN</t>
  </si>
  <si>
    <t>PHOMMALA PHIANG SAVAY</t>
  </si>
  <si>
    <t>119//430//</t>
  </si>
  <si>
    <t>119-43</t>
  </si>
  <si>
    <t>15 SHANGRI-LA BLVD</t>
  </si>
  <si>
    <t>COUGHLIN DANIEL F</t>
  </si>
  <si>
    <t>119//43//</t>
  </si>
  <si>
    <t>119-5</t>
  </si>
  <si>
    <t>12 SHANGRI-LA BLVD</t>
  </si>
  <si>
    <t>119//5//</t>
  </si>
  <si>
    <t>119-44</t>
  </si>
  <si>
    <t>13 SHANGRI-LA BLVD</t>
  </si>
  <si>
    <t>BISHOP TIMOTHY M</t>
  </si>
  <si>
    <t>119//44//</t>
  </si>
  <si>
    <t>121-219</t>
  </si>
  <si>
    <t>58 PLYMOUTH AVE</t>
  </si>
  <si>
    <t>BREMIS JAMES J</t>
  </si>
  <si>
    <t>121//219//</t>
  </si>
  <si>
    <t>119-45</t>
  </si>
  <si>
    <t>11 SHANGRI-LA BLVD</t>
  </si>
  <si>
    <t>119//45//</t>
  </si>
  <si>
    <t>114C-1-29</t>
  </si>
  <si>
    <t>231 CHARGE POND RD</t>
  </si>
  <si>
    <t>ALLEN-CAVIC JULIANNE G</t>
  </si>
  <si>
    <t>114/C1/29//</t>
  </si>
  <si>
    <t>4 MAYFLOWER LN</t>
  </si>
  <si>
    <t>RYAN MARIANNE</t>
  </si>
  <si>
    <t>119///B/</t>
  </si>
  <si>
    <t>114C-2-321</t>
  </si>
  <si>
    <t>114/C2/321//</t>
  </si>
  <si>
    <t>121-390</t>
  </si>
  <si>
    <t>55 PLYMOUTH AVE</t>
  </si>
  <si>
    <t>LAWSON ROBERT M</t>
  </si>
  <si>
    <t>121//390//</t>
  </si>
  <si>
    <t>119-4</t>
  </si>
  <si>
    <t>10 SHANGRI-LA BLVD</t>
  </si>
  <si>
    <t>TUCCI YVETTE TRUSTEE</t>
  </si>
  <si>
    <t>119//4//</t>
  </si>
  <si>
    <t>105A-13</t>
  </si>
  <si>
    <t>31 CHARLOTTE FURN RD</t>
  </si>
  <si>
    <t>OUELLETTE JAMES H JR</t>
  </si>
  <si>
    <t>105/A/13//</t>
  </si>
  <si>
    <t>119-42</t>
  </si>
  <si>
    <t>17 SHANGRI-LA BLVD</t>
  </si>
  <si>
    <t>MCCABE PAUL A</t>
  </si>
  <si>
    <t>119//42//</t>
  </si>
  <si>
    <t>119-16</t>
  </si>
  <si>
    <t>34 SHANGRI-LA BLVD</t>
  </si>
  <si>
    <t>PENA JAMES F</t>
  </si>
  <si>
    <t>119//16//</t>
  </si>
  <si>
    <t>UNK264</t>
  </si>
  <si>
    <t>114A-1004</t>
  </si>
  <si>
    <t>4 YAWL LN</t>
  </si>
  <si>
    <t>114/A/1004//</t>
  </si>
  <si>
    <t>114C-1-14</t>
  </si>
  <si>
    <t>226 CHARGE POND RD</t>
  </si>
  <si>
    <t>SOULE CHARLES F</t>
  </si>
  <si>
    <t>114/C1/14//</t>
  </si>
  <si>
    <t>119-431</t>
  </si>
  <si>
    <t>11 MAYFLOWER LN</t>
  </si>
  <si>
    <t>119//431//</t>
  </si>
  <si>
    <t>121-217</t>
  </si>
  <si>
    <t>62 PLYMOUTH AVE</t>
  </si>
  <si>
    <t>121//217//</t>
  </si>
  <si>
    <t>119-412</t>
  </si>
  <si>
    <t>3 PEACEFUL LN</t>
  </si>
  <si>
    <t>LACAVA DAVID</t>
  </si>
  <si>
    <t>119//412//</t>
  </si>
  <si>
    <t>114C-2-319</t>
  </si>
  <si>
    <t>MIDACO CORP</t>
  </si>
  <si>
    <t>114/C2/319//</t>
  </si>
  <si>
    <t>119-G36</t>
  </si>
  <si>
    <t>3 SHAMROCK CIR</t>
  </si>
  <si>
    <t>BROOKS GARY B</t>
  </si>
  <si>
    <t>119//G36//</t>
  </si>
  <si>
    <t>119-3</t>
  </si>
  <si>
    <t>8 SHANGRI-LA BLVD</t>
  </si>
  <si>
    <t>SULLIVAN MICHAEL K</t>
  </si>
  <si>
    <t>119//3//</t>
  </si>
  <si>
    <t>119-47</t>
  </si>
  <si>
    <t>7 SHANGRI-LA BLVD</t>
  </si>
  <si>
    <t>BRENTON LAUREEN M</t>
  </si>
  <si>
    <t>119//47//</t>
  </si>
  <si>
    <t>119-381</t>
  </si>
  <si>
    <t>13 SUNSET BLVD</t>
  </si>
  <si>
    <t>REED CAROL A</t>
  </si>
  <si>
    <t>119//381//</t>
  </si>
  <si>
    <t>114-1010A</t>
  </si>
  <si>
    <t>114//1010/A/</t>
  </si>
  <si>
    <t>119-17</t>
  </si>
  <si>
    <t>36 SHANGRI-LA BLVD</t>
  </si>
  <si>
    <t>119//17//</t>
  </si>
  <si>
    <t>121-494</t>
  </si>
  <si>
    <t>98 LAKE AVE</t>
  </si>
  <si>
    <t>PHINNEY MICHAEL D</t>
  </si>
  <si>
    <t>121//494//</t>
  </si>
  <si>
    <t>119-41</t>
  </si>
  <si>
    <t>19 SHANGRI-LA BLVD</t>
  </si>
  <si>
    <t>SOHMER ALEC G TR 19 SHANGRI LA</t>
  </si>
  <si>
    <t>119//41//</t>
  </si>
  <si>
    <t>UNK416</t>
  </si>
  <si>
    <t>UPPER BOUNDARY R</t>
  </si>
  <si>
    <t>119-18</t>
  </si>
  <si>
    <t>38 SHANGRI-LA BLVD</t>
  </si>
  <si>
    <t>BROWN SANDRA D</t>
  </si>
  <si>
    <t>119//18//</t>
  </si>
  <si>
    <t>119-380</t>
  </si>
  <si>
    <t>15 SUNSET BLVD</t>
  </si>
  <si>
    <t>TEVES CHRISTOPHER A</t>
  </si>
  <si>
    <t>119//380//</t>
  </si>
  <si>
    <t>114C-1-30</t>
  </si>
  <si>
    <t>233 CHARGE POND RD</t>
  </si>
  <si>
    <t>COLYAR CLAUDIA M, DAVID M. &amp;</t>
  </si>
  <si>
    <t>114/C1/30//</t>
  </si>
  <si>
    <t>119-D</t>
  </si>
  <si>
    <t>8 MAYFLOWER LN</t>
  </si>
  <si>
    <t>MARTIN JENNIFER A</t>
  </si>
  <si>
    <t>119///D/</t>
  </si>
  <si>
    <t>119-432</t>
  </si>
  <si>
    <t>13 MAYFLOWER LN</t>
  </si>
  <si>
    <t>NIHAN JOHN</t>
  </si>
  <si>
    <t>119//432//</t>
  </si>
  <si>
    <t>105A-3</t>
  </si>
  <si>
    <t>34 CHARLOTTE FURN RD</t>
  </si>
  <si>
    <t>GIFFORD JOSHUA</t>
  </si>
  <si>
    <t>105/A/3//</t>
  </si>
  <si>
    <t>105A-14</t>
  </si>
  <si>
    <t>33 CHARLOTTE FURN RD</t>
  </si>
  <si>
    <t>GUIOD MARGARET</t>
  </si>
  <si>
    <t>105/A/14//</t>
  </si>
  <si>
    <t>121-387</t>
  </si>
  <si>
    <t>63 PLYMOUTH AVE</t>
  </si>
  <si>
    <t>SPENCER MALCOLM M</t>
  </si>
  <si>
    <t>121//387//</t>
  </si>
  <si>
    <t>119-48</t>
  </si>
  <si>
    <t>5 SHANGRI-LA BLVD</t>
  </si>
  <si>
    <t>RUSSO DAVID</t>
  </si>
  <si>
    <t>119//48//</t>
  </si>
  <si>
    <t>119-411</t>
  </si>
  <si>
    <t>5 PEACEFUL LN</t>
  </si>
  <si>
    <t>ALLEN ROBERT D</t>
  </si>
  <si>
    <t>119//411//</t>
  </si>
  <si>
    <t>119-40</t>
  </si>
  <si>
    <t>21 SHANGRI-LA BLVD</t>
  </si>
  <si>
    <t>MESSINA ALFRED F</t>
  </si>
  <si>
    <t>119//40//</t>
  </si>
  <si>
    <t>119-1</t>
  </si>
  <si>
    <t>6 SHANGRI-LA BLVD</t>
  </si>
  <si>
    <t>LEVINE FREDERICK H</t>
  </si>
  <si>
    <t>119//1//</t>
  </si>
  <si>
    <t>119-19</t>
  </si>
  <si>
    <t>40 SHANGRI-LA BLVD</t>
  </si>
  <si>
    <t>YOUSSEF CHALITA A</t>
  </si>
  <si>
    <t>119//19//</t>
  </si>
  <si>
    <t>121-215</t>
  </si>
  <si>
    <t>72 PLYMOUTH AVE</t>
  </si>
  <si>
    <t>LHEUREUX JAMES ROBERT JR</t>
  </si>
  <si>
    <t>121//215//</t>
  </si>
  <si>
    <t>119-379</t>
  </si>
  <si>
    <t>17 SUNSET BLVD</t>
  </si>
  <si>
    <t>ULM ANTOINETTE C TRUSTEE</t>
  </si>
  <si>
    <t>119//379//</t>
  </si>
  <si>
    <t>119-54</t>
  </si>
  <si>
    <t>12 OVERLOOK TER</t>
  </si>
  <si>
    <t>BRILL CYNTHIA M</t>
  </si>
  <si>
    <t>OVERLOOK TER</t>
  </si>
  <si>
    <t>119//54//</t>
  </si>
  <si>
    <t>UNK420</t>
  </si>
  <si>
    <t>UNK485</t>
  </si>
  <si>
    <t>112-1000</t>
  </si>
  <si>
    <t>0 TIHONET RD</t>
  </si>
  <si>
    <t>112//1000//</t>
  </si>
  <si>
    <t>119-382</t>
  </si>
  <si>
    <t>4 PEACEFUL LN</t>
  </si>
  <si>
    <t>MALONSON DAVID A</t>
  </si>
  <si>
    <t>119//382//</t>
  </si>
  <si>
    <t>UNK417</t>
  </si>
  <si>
    <t>119-39</t>
  </si>
  <si>
    <t>23 SHANGRI-LA BLVD</t>
  </si>
  <si>
    <t>OHANNESSIAN SUSAN M</t>
  </si>
  <si>
    <t>119//39//</t>
  </si>
  <si>
    <t>114C-1-31</t>
  </si>
  <si>
    <t>228 CHARGE POND RD</t>
  </si>
  <si>
    <t>LECOMTE RAYMOND P</t>
  </si>
  <si>
    <t>114/C1/31//</t>
  </si>
  <si>
    <t>119-378</t>
  </si>
  <si>
    <t>19 SUNSET BLVD</t>
  </si>
  <si>
    <t>RANDALL WALTER E JR</t>
  </si>
  <si>
    <t>119//378//</t>
  </si>
  <si>
    <t>119-49</t>
  </si>
  <si>
    <t>1 SHANGRI-LA BLVD</t>
  </si>
  <si>
    <t>LYNCH PAUL F</t>
  </si>
  <si>
    <t>119//49//</t>
  </si>
  <si>
    <t>119-20</t>
  </si>
  <si>
    <t>42 SHANGRI-LA BLVD</t>
  </si>
  <si>
    <t>PHILLIPS SALLY TRUSTEE OF THE</t>
  </si>
  <si>
    <t>119//20//</t>
  </si>
  <si>
    <t>119-56</t>
  </si>
  <si>
    <t>16 OVERLOOK TER</t>
  </si>
  <si>
    <t>KELLEY MICHAEL</t>
  </si>
  <si>
    <t>119//56//</t>
  </si>
  <si>
    <t>105A-4</t>
  </si>
  <si>
    <t>36 CHARLOTTE FURN RD</t>
  </si>
  <si>
    <t>DUDLEY CHRISTOPHER</t>
  </si>
  <si>
    <t>105/A/4//</t>
  </si>
  <si>
    <t>119-433</t>
  </si>
  <si>
    <t>15 MAYFLOWER LN</t>
  </si>
  <si>
    <t>O'BRIEN DAMIAN</t>
  </si>
  <si>
    <t>119//433//</t>
  </si>
  <si>
    <t>119-409</t>
  </si>
  <si>
    <t>7 PEACEFUL LN</t>
  </si>
  <si>
    <t>WINSLOW KAJ</t>
  </si>
  <si>
    <t>119//409//</t>
  </si>
  <si>
    <t>105A-15</t>
  </si>
  <si>
    <t>35 CHARLOTTE FURN RD</t>
  </si>
  <si>
    <t>ROUX YVES</t>
  </si>
  <si>
    <t>105/A/15//</t>
  </si>
  <si>
    <t>122-384</t>
  </si>
  <si>
    <t>2 BITTERSWEET LN</t>
  </si>
  <si>
    <t>GRIFFIN WILLIAM W</t>
  </si>
  <si>
    <t>122//384//</t>
  </si>
  <si>
    <t>122-211</t>
  </si>
  <si>
    <t>76 PLYMOUTH AVE</t>
  </si>
  <si>
    <t>DIXON BRENDA L</t>
  </si>
  <si>
    <t>122//211//</t>
  </si>
  <si>
    <t>119-383</t>
  </si>
  <si>
    <t>6 PEACEFUL LN</t>
  </si>
  <si>
    <t>KIRBY GEORGE M &amp; HANORIA M</t>
  </si>
  <si>
    <t>119//383//</t>
  </si>
  <si>
    <t>119-38</t>
  </si>
  <si>
    <t>25 SHANGRI-LA BLVD</t>
  </si>
  <si>
    <t>DAY JILL L</t>
  </si>
  <si>
    <t>119//38//</t>
  </si>
  <si>
    <t>114E-390</t>
  </si>
  <si>
    <t>235 CHARGE POND RD</t>
  </si>
  <si>
    <t>SILVIA DAVID</t>
  </si>
  <si>
    <t>114/E/390//</t>
  </si>
  <si>
    <t>119-F</t>
  </si>
  <si>
    <t>12 MAYFLOWER LN</t>
  </si>
  <si>
    <t>LANGFORD NORMA J TR OF THE</t>
  </si>
  <si>
    <t>119///F/</t>
  </si>
  <si>
    <t>119-21</t>
  </si>
  <si>
    <t>44 SHANGRI-LA BLVD</t>
  </si>
  <si>
    <t>KILROE JAMES F</t>
  </si>
  <si>
    <t>119//21//</t>
  </si>
  <si>
    <t>119-51</t>
  </si>
  <si>
    <t>4 OVERLOOK TER</t>
  </si>
  <si>
    <t>LYNCH DAVID B</t>
  </si>
  <si>
    <t>119//51//</t>
  </si>
  <si>
    <t>119-57</t>
  </si>
  <si>
    <t>18 OVERLOOK TER</t>
  </si>
  <si>
    <t>SPILLANE PATRICK J</t>
  </si>
  <si>
    <t>119//57//</t>
  </si>
  <si>
    <t>UNK418</t>
  </si>
  <si>
    <t>119-37</t>
  </si>
  <si>
    <t>27 SHANGRI-LA BLVD</t>
  </si>
  <si>
    <t>GRAHAM TERESA M</t>
  </si>
  <si>
    <t>119//37//</t>
  </si>
  <si>
    <t>119-22</t>
  </si>
  <si>
    <t>46 SHANGRI-LA BLVD</t>
  </si>
  <si>
    <t>119//22//</t>
  </si>
  <si>
    <t>122-209</t>
  </si>
  <si>
    <t>78 PLYMOUTH AVE</t>
  </si>
  <si>
    <t>MATHERS ELEANOR</t>
  </si>
  <si>
    <t>122//209//</t>
  </si>
  <si>
    <t>114C-2-308</t>
  </si>
  <si>
    <t>0 PUFFIN LN</t>
  </si>
  <si>
    <t>114/C2/308//</t>
  </si>
  <si>
    <t>114E-389</t>
  </si>
  <si>
    <t>230 CHARGE POND RD</t>
  </si>
  <si>
    <t>HART JOHN E</t>
  </si>
  <si>
    <t>114/E/389//</t>
  </si>
  <si>
    <t>119-384</t>
  </si>
  <si>
    <t>8 PEACEFUL LN</t>
  </si>
  <si>
    <t>JACOBS AVIS</t>
  </si>
  <si>
    <t>119//384//</t>
  </si>
  <si>
    <t>122-382</t>
  </si>
  <si>
    <t>69 PLYMOUTH AVE</t>
  </si>
  <si>
    <t>BULEY MARK A</t>
  </si>
  <si>
    <t>122//382//</t>
  </si>
  <si>
    <t>119-58</t>
  </si>
  <si>
    <t>20 OVERLOOK TER</t>
  </si>
  <si>
    <t>HENRY EARL W</t>
  </si>
  <si>
    <t>119//58//</t>
  </si>
  <si>
    <t>105A-5</t>
  </si>
  <si>
    <t>38 CHARLOTTE FURN RD</t>
  </si>
  <si>
    <t>BARROS MANUEL S JR</t>
  </si>
  <si>
    <t>105/A/5//</t>
  </si>
  <si>
    <t>119-435</t>
  </si>
  <si>
    <t>19 MAYFLOWER LN</t>
  </si>
  <si>
    <t>119//435//</t>
  </si>
  <si>
    <t>105A-16</t>
  </si>
  <si>
    <t>37 CHARLOTTE FURN RD</t>
  </si>
  <si>
    <t>DOWNING HARRY B</t>
  </si>
  <si>
    <t>105/A/16//</t>
  </si>
  <si>
    <t>119-66</t>
  </si>
  <si>
    <t>7 OVERLOOK TER</t>
  </si>
  <si>
    <t>SALVESEN RICHARD</t>
  </si>
  <si>
    <t>119//66//</t>
  </si>
  <si>
    <t>119-1007</t>
  </si>
  <si>
    <t>16 MAYFLOWER LN</t>
  </si>
  <si>
    <t>119//1007//</t>
  </si>
  <si>
    <t>122-504</t>
  </si>
  <si>
    <t>108 LAKE AVE</t>
  </si>
  <si>
    <t>CURRAN PHILLIP E</t>
  </si>
  <si>
    <t>122//504//</t>
  </si>
  <si>
    <t>122-207</t>
  </si>
  <si>
    <t>80 PLYMOUTH AVE</t>
  </si>
  <si>
    <t>122//207//</t>
  </si>
  <si>
    <t>119-82</t>
  </si>
  <si>
    <t>28 SUNSET BLVD</t>
  </si>
  <si>
    <t>HERREN MELISSA M</t>
  </si>
  <si>
    <t>119//82//</t>
  </si>
  <si>
    <t>UNK421</t>
  </si>
  <si>
    <t>114E-391</t>
  </si>
  <si>
    <t>237 CHARGE POND RD</t>
  </si>
  <si>
    <t>BROWN SUSAN E</t>
  </si>
  <si>
    <t>114/E/391//</t>
  </si>
  <si>
    <t>105-1009</t>
  </si>
  <si>
    <t>0 CHARLOTTE FURN RD OFF</t>
  </si>
  <si>
    <t>105//1009//</t>
  </si>
  <si>
    <t>119-408</t>
  </si>
  <si>
    <t>11 PEACEFUL LN</t>
  </si>
  <si>
    <t>ELLSPERMANN JOHN VINCENT</t>
  </si>
  <si>
    <t>119//408//</t>
  </si>
  <si>
    <t>UNK419</t>
  </si>
  <si>
    <t>119-34</t>
  </si>
  <si>
    <t>31 SHANGRI-LA BLVD</t>
  </si>
  <si>
    <t>JOHNSON JEFFREY</t>
  </si>
  <si>
    <t>119//34//</t>
  </si>
  <si>
    <t>119-1009</t>
  </si>
  <si>
    <t>10 PEACEFUL LN</t>
  </si>
  <si>
    <t>119//1009//</t>
  </si>
  <si>
    <t>119-59</t>
  </si>
  <si>
    <t>22 OVERLOOK TER</t>
  </si>
  <si>
    <t>MELO DAVID J</t>
  </si>
  <si>
    <t>119//59//</t>
  </si>
  <si>
    <t>119-1010</t>
  </si>
  <si>
    <t>0 MAYFLOWER LN OFF</t>
  </si>
  <si>
    <t>119//1010//</t>
  </si>
  <si>
    <t>119-1002</t>
  </si>
  <si>
    <t>21 SUNSET BLVD</t>
  </si>
  <si>
    <t>119//1002//</t>
  </si>
  <si>
    <t>114E-388</t>
  </si>
  <si>
    <t>232 CHARGE POND RD</t>
  </si>
  <si>
    <t>CHANDLER JOAN M</t>
  </si>
  <si>
    <t>114/E/388//</t>
  </si>
  <si>
    <t>119-65</t>
  </si>
  <si>
    <t>9 OVERLOOK TER</t>
  </si>
  <si>
    <t>DANSEREAU SHAWN M</t>
  </si>
  <si>
    <t>119//65//</t>
  </si>
  <si>
    <t>119-24</t>
  </si>
  <si>
    <t>50 SHANGRI-LA BLVD</t>
  </si>
  <si>
    <t>119//24//</t>
  </si>
  <si>
    <t>119-81</t>
  </si>
  <si>
    <t>30 SUNSET BLVD</t>
  </si>
  <si>
    <t>119//81//</t>
  </si>
  <si>
    <t>119-68</t>
  </si>
  <si>
    <t>3 OVERLOOK TER</t>
  </si>
  <si>
    <t>COSTE JASON W</t>
  </si>
  <si>
    <t>119//68//</t>
  </si>
  <si>
    <t>122-378</t>
  </si>
  <si>
    <t>77 PLYMOUTH AVE</t>
  </si>
  <si>
    <t>CORREIA RODLYN A &amp; GERALDINE A</t>
  </si>
  <si>
    <t>122//378//</t>
  </si>
  <si>
    <t>122-506</t>
  </si>
  <si>
    <t>112 LAKE AVE</t>
  </si>
  <si>
    <t>GAUVIN PAUL A</t>
  </si>
  <si>
    <t>122//506//</t>
  </si>
  <si>
    <t>105A-6</t>
  </si>
  <si>
    <t>40 CHARLOTTE FURN RD</t>
  </si>
  <si>
    <t>SLEEPER RONALD G</t>
  </si>
  <si>
    <t>105/A/6//</t>
  </si>
  <si>
    <t>119-385</t>
  </si>
  <si>
    <t>12 PEACEFUL LN</t>
  </si>
  <si>
    <t>WOOLLEY SUZANNE A</t>
  </si>
  <si>
    <t>119//385//</t>
  </si>
  <si>
    <t>114E-402</t>
  </si>
  <si>
    <t>0 SEAWOOD RD</t>
  </si>
  <si>
    <t>SEAWOOD RD</t>
  </si>
  <si>
    <t>114/E/402//</t>
  </si>
  <si>
    <t>119-80</t>
  </si>
  <si>
    <t>32 SUNSET BLVD</t>
  </si>
  <si>
    <t>JOIA PAUL F SR</t>
  </si>
  <si>
    <t>RES ACLNPO  MDL-01</t>
  </si>
  <si>
    <t>119//80//</t>
  </si>
  <si>
    <t>122-205</t>
  </si>
  <si>
    <t>88 PLYMOUTH AVE</t>
  </si>
  <si>
    <t>LYNCH WALTER E JR</t>
  </si>
  <si>
    <t>122//205//</t>
  </si>
  <si>
    <t>122-707</t>
  </si>
  <si>
    <t>113 LAKE AVE</t>
  </si>
  <si>
    <t>BOURBEAU JEREMY</t>
  </si>
  <si>
    <t>122//707//</t>
  </si>
  <si>
    <t>119-64</t>
  </si>
  <si>
    <t>11 OVERLOOK TER</t>
  </si>
  <si>
    <t>LECLAIR ROBERT A</t>
  </si>
  <si>
    <t>119//64//</t>
  </si>
  <si>
    <t>119-436</t>
  </si>
  <si>
    <t>23 MAYFLOWER LN</t>
  </si>
  <si>
    <t>MURPHY YVONNE</t>
  </si>
  <si>
    <t>119//436//</t>
  </si>
  <si>
    <t>105A-17</t>
  </si>
  <si>
    <t>39 CHARLOTTE FURN RD</t>
  </si>
  <si>
    <t>LUPO TINA A</t>
  </si>
  <si>
    <t>105/A/17//</t>
  </si>
  <si>
    <t>119-60</t>
  </si>
  <si>
    <t>24 OVERLOOK TER</t>
  </si>
  <si>
    <t>SIMONDS PARKER H JR</t>
  </si>
  <si>
    <t>119//60//</t>
  </si>
  <si>
    <t>122-508</t>
  </si>
  <si>
    <t>116 LAKE AVE</t>
  </si>
  <si>
    <t>LAKE DONALD E JR</t>
  </si>
  <si>
    <t>122//508//</t>
  </si>
  <si>
    <t>119-79</t>
  </si>
  <si>
    <t>34 SUNSET BLVD</t>
  </si>
  <si>
    <t>119//79//</t>
  </si>
  <si>
    <t>114E-401</t>
  </si>
  <si>
    <t>17 SEAWOOD RD</t>
  </si>
  <si>
    <t>ROGERS RYAN W</t>
  </si>
  <si>
    <t>114/E/401//</t>
  </si>
  <si>
    <t>119-406</t>
  </si>
  <si>
    <t>15 PEACEFUL LN</t>
  </si>
  <si>
    <t>BALTIMORE JOSEPH M</t>
  </si>
  <si>
    <t>119//406//</t>
  </si>
  <si>
    <t>114E-387</t>
  </si>
  <si>
    <t>234 CHARGE POND RD</t>
  </si>
  <si>
    <t>CANNON PETER W</t>
  </si>
  <si>
    <t>114/E/387//</t>
  </si>
  <si>
    <t>119-337</t>
  </si>
  <si>
    <t>2 RESTFUL LN</t>
  </si>
  <si>
    <t>LEITE LINDA</t>
  </si>
  <si>
    <t>119//337//</t>
  </si>
  <si>
    <t>122-376</t>
  </si>
  <si>
    <t>79 PLYMOUTH AVE</t>
  </si>
  <si>
    <t>PEARSON JASON E</t>
  </si>
  <si>
    <t>122//376//</t>
  </si>
  <si>
    <t>119-63</t>
  </si>
  <si>
    <t>13 OVERLOOK TER</t>
  </si>
  <si>
    <t>CARCO NICHOLAS</t>
  </si>
  <si>
    <t>119//63//</t>
  </si>
  <si>
    <t>122-705</t>
  </si>
  <si>
    <t>115 LAKE AVE</t>
  </si>
  <si>
    <t>WRIGHT CONNIE M</t>
  </si>
  <si>
    <t>122//705//</t>
  </si>
  <si>
    <t>119-33</t>
  </si>
  <si>
    <t>35 SHANGRI-LA BLVD</t>
  </si>
  <si>
    <t>MCMANUS STEVEN J</t>
  </si>
  <si>
    <t>119//33//</t>
  </si>
  <si>
    <t>UNK413</t>
  </si>
  <si>
    <t>119-386</t>
  </si>
  <si>
    <t>14 PEACEFUL LN</t>
  </si>
  <si>
    <t>BURNS DONALD G</t>
  </si>
  <si>
    <t>119//386//</t>
  </si>
  <si>
    <t>119-61</t>
  </si>
  <si>
    <t>26 OVERLOOK TER</t>
  </si>
  <si>
    <t>MURPHY EDWARD J</t>
  </si>
  <si>
    <t>119//61//</t>
  </si>
  <si>
    <t>114E-400</t>
  </si>
  <si>
    <t>15 SEAWOOD RD</t>
  </si>
  <si>
    <t>EUBANKS JAMES B</t>
  </si>
  <si>
    <t>114/E/400//</t>
  </si>
  <si>
    <t>117-1010</t>
  </si>
  <si>
    <t>BUTLER GEORGE E LIFE ESTATE</t>
  </si>
  <si>
    <t>117//1010//</t>
  </si>
  <si>
    <t>119-1001</t>
  </si>
  <si>
    <t>0 OVERLOOK TER</t>
  </si>
  <si>
    <t>119//1001//</t>
  </si>
  <si>
    <t>119-78</t>
  </si>
  <si>
    <t>36 SUNSET BLVD</t>
  </si>
  <si>
    <t>DAUS BONNIE G</t>
  </si>
  <si>
    <t>119//78//</t>
  </si>
  <si>
    <t>105A-7</t>
  </si>
  <si>
    <t>42 CHARLOTTE FURN RD</t>
  </si>
  <si>
    <t>WHITE MARK S</t>
  </si>
  <si>
    <t>105/A/7//</t>
  </si>
  <si>
    <t>119-26</t>
  </si>
  <si>
    <t>54 SHANGRI-LA BLVD</t>
  </si>
  <si>
    <t>RUDNICK GEORGE</t>
  </si>
  <si>
    <t>119//26//</t>
  </si>
  <si>
    <t>122-510</t>
  </si>
  <si>
    <t>120 LAKE AVE</t>
  </si>
  <si>
    <t>SCHLICHTER KAREN M</t>
  </si>
  <si>
    <t>122//510//</t>
  </si>
  <si>
    <t>119-336</t>
  </si>
  <si>
    <t>1 REPOSE LN</t>
  </si>
  <si>
    <t>QUINTIN DEBORAH J</t>
  </si>
  <si>
    <t>119//336//</t>
  </si>
  <si>
    <t>114E-395</t>
  </si>
  <si>
    <t>7 SEAWOOD RD</t>
  </si>
  <si>
    <t>BROWN RAYMOND V</t>
  </si>
  <si>
    <t>114/E/395//</t>
  </si>
  <si>
    <t>114E-399</t>
  </si>
  <si>
    <t>13 SEAWOOD RD</t>
  </si>
  <si>
    <t>WILLIAMS MARY LYNN</t>
  </si>
  <si>
    <t>114/E/399//</t>
  </si>
  <si>
    <t>122-374</t>
  </si>
  <si>
    <t>85 PLYMOUTH AVE</t>
  </si>
  <si>
    <t>KENNEY JOHN W</t>
  </si>
  <si>
    <t>122//374//</t>
  </si>
  <si>
    <t>119-77</t>
  </si>
  <si>
    <t>38 SUNSET BLVD</t>
  </si>
  <si>
    <t>MCCULLOUGH DOROTHY A</t>
  </si>
  <si>
    <t>119//77//</t>
  </si>
  <si>
    <t>122-199</t>
  </si>
  <si>
    <t>96 PLYMOUTH AVE</t>
  </si>
  <si>
    <t>WALTERS JULIET</t>
  </si>
  <si>
    <t>122//199//</t>
  </si>
  <si>
    <t>119-62</t>
  </si>
  <si>
    <t>28 OVERLOOK TER</t>
  </si>
  <si>
    <t>119//62//</t>
  </si>
  <si>
    <t>122-702</t>
  </si>
  <si>
    <t>119 LAKE AVE</t>
  </si>
  <si>
    <t>TRADD-BIRD SUSAN</t>
  </si>
  <si>
    <t>122//702//</t>
  </si>
  <si>
    <t>119-338</t>
  </si>
  <si>
    <t>4 RESTFUL LN</t>
  </si>
  <si>
    <t>KNUTSON VICTORIA L</t>
  </si>
  <si>
    <t>119//338//</t>
  </si>
  <si>
    <t>119-31</t>
  </si>
  <si>
    <t>39 SHANGRI-LA BLVD</t>
  </si>
  <si>
    <t>SAWYER-BARNES KIMBERLY</t>
  </si>
  <si>
    <t>119//31//</t>
  </si>
  <si>
    <t>119-421</t>
  </si>
  <si>
    <t>18 MAYFLOWER LN</t>
  </si>
  <si>
    <t>LUPTON JAMES E</t>
  </si>
  <si>
    <t>119//421//</t>
  </si>
  <si>
    <t>119-387</t>
  </si>
  <si>
    <t>16 PEACEFUL LN</t>
  </si>
  <si>
    <t>SPRAGUE JOHN E</t>
  </si>
  <si>
    <t>119//387//</t>
  </si>
  <si>
    <t>114E-392</t>
  </si>
  <si>
    <t>21 HIGH DAM RD</t>
  </si>
  <si>
    <t>COURTEMANCHE RONALD</t>
  </si>
  <si>
    <t>114/E/392//</t>
  </si>
  <si>
    <t>119-76</t>
  </si>
  <si>
    <t>40 SUNSET BLVD</t>
  </si>
  <si>
    <t>119//76//</t>
  </si>
  <si>
    <t>119-402</t>
  </si>
  <si>
    <t>23 PEACEFUL LN</t>
  </si>
  <si>
    <t>MALONSON JODY K</t>
  </si>
  <si>
    <t>119//402//</t>
  </si>
  <si>
    <t>122-512</t>
  </si>
  <si>
    <t>124 LAKE AVE</t>
  </si>
  <si>
    <t>KLIMCHUCK JAY T</t>
  </si>
  <si>
    <t>122//512//</t>
  </si>
  <si>
    <t>119-335</t>
  </si>
  <si>
    <t>3 REPOSE LN</t>
  </si>
  <si>
    <t>BENNETT DIANE D</t>
  </si>
  <si>
    <t>119//335//</t>
  </si>
  <si>
    <t>119-375A</t>
  </si>
  <si>
    <t>7 RESTFUL LN</t>
  </si>
  <si>
    <t>TRASK GREGORY E</t>
  </si>
  <si>
    <t>119//375/A/</t>
  </si>
  <si>
    <t>122-372</t>
  </si>
  <si>
    <t>89 PLYMOUTH AVE</t>
  </si>
  <si>
    <t>PARROTT THOMAS J</t>
  </si>
  <si>
    <t>122//372//</t>
  </si>
  <si>
    <t>105A-8</t>
  </si>
  <si>
    <t>44 CHARLOTTE FURN RD</t>
  </si>
  <si>
    <t>PIERCE ROBERT G</t>
  </si>
  <si>
    <t>105/A/8//</t>
  </si>
  <si>
    <t>119-440</t>
  </si>
  <si>
    <t>29 MAYFLOWER LN</t>
  </si>
  <si>
    <t>119//440//</t>
  </si>
  <si>
    <t>114E-418</t>
  </si>
  <si>
    <t>18 SEAWOOD RD</t>
  </si>
  <si>
    <t>CO-WALLIS JOELLA D</t>
  </si>
  <si>
    <t>114/E/418//</t>
  </si>
  <si>
    <t>119-30</t>
  </si>
  <si>
    <t>41 SHANGRI-LA BLVD</t>
  </si>
  <si>
    <t>SEMPLE FRANCIS J SR</t>
  </si>
  <si>
    <t>119//30//</t>
  </si>
  <si>
    <t>119-75</t>
  </si>
  <si>
    <t>42 SUNSET BLVD</t>
  </si>
  <si>
    <t>SERPA ROBIN A</t>
  </si>
  <si>
    <t>119//75//</t>
  </si>
  <si>
    <t>119-388</t>
  </si>
  <si>
    <t>18 PEACEFUL LN</t>
  </si>
  <si>
    <t>REED KEITH H</t>
  </si>
  <si>
    <t>119//388//</t>
  </si>
  <si>
    <t>119-277</t>
  </si>
  <si>
    <t>29 SUNSET BLVD</t>
  </si>
  <si>
    <t>SMITH JERRY L JR TRUSTEE</t>
  </si>
  <si>
    <t>119//277//</t>
  </si>
  <si>
    <t>119-339</t>
  </si>
  <si>
    <t>6 RESTFUL LN</t>
  </si>
  <si>
    <t>ROONEY B VIRGINIA</t>
  </si>
  <si>
    <t>119//339//</t>
  </si>
  <si>
    <t>105-1010</t>
  </si>
  <si>
    <t>105//1010//</t>
  </si>
  <si>
    <t>119-74</t>
  </si>
  <si>
    <t>44 SUNSET BLVD</t>
  </si>
  <si>
    <t>DANKERS ELLA LIFE EST</t>
  </si>
  <si>
    <t>119//74//</t>
  </si>
  <si>
    <t>119-28</t>
  </si>
  <si>
    <t>58 SHANGRI-LA BLVD</t>
  </si>
  <si>
    <t>BERRIAULT TERRELL L</t>
  </si>
  <si>
    <t>119//28//</t>
  </si>
  <si>
    <t>122-700</t>
  </si>
  <si>
    <t>127 LAKE AVE</t>
  </si>
  <si>
    <t>MCLAUGHLIN ERIC</t>
  </si>
  <si>
    <t>122//700//</t>
  </si>
  <si>
    <t>119-389</t>
  </si>
  <si>
    <t>20 PEACEFUL LN</t>
  </si>
  <si>
    <t>FERGUSON LORI LEE</t>
  </si>
  <si>
    <t>119//389//</t>
  </si>
  <si>
    <t>119-278</t>
  </si>
  <si>
    <t>4 REPOSE LN</t>
  </si>
  <si>
    <t>PROIA JOSEPH A</t>
  </si>
  <si>
    <t>119//278//</t>
  </si>
  <si>
    <t>114E-1000</t>
  </si>
  <si>
    <t>236 CHARGE POND RD</t>
  </si>
  <si>
    <t>114/E/1000//</t>
  </si>
  <si>
    <t>122-369</t>
  </si>
  <si>
    <t>91 PLYMOUTH AVE</t>
  </si>
  <si>
    <t>122//369//</t>
  </si>
  <si>
    <t>119-374</t>
  </si>
  <si>
    <t>9 RESTFUL LN</t>
  </si>
  <si>
    <t>GRIGAS PETER F</t>
  </si>
  <si>
    <t>119//374//</t>
  </si>
  <si>
    <t>122-194</t>
  </si>
  <si>
    <t>110 PLYMOUTH AVE</t>
  </si>
  <si>
    <t>VALERI DANIEL JR</t>
  </si>
  <si>
    <t>122//194//</t>
  </si>
  <si>
    <t>119-276</t>
  </si>
  <si>
    <t>1 HIDEAWAY LN</t>
  </si>
  <si>
    <t>GARDNER CHRISTINE F</t>
  </si>
  <si>
    <t>119//276//</t>
  </si>
  <si>
    <t>119-401</t>
  </si>
  <si>
    <t>25 PEACEFUL LN</t>
  </si>
  <si>
    <t>BORELLI JEREMY J</t>
  </si>
  <si>
    <t>119//401//</t>
  </si>
  <si>
    <t>122-856</t>
  </si>
  <si>
    <t>19 MORRISON ST</t>
  </si>
  <si>
    <t>CALEF MARY</t>
  </si>
  <si>
    <t>122//856//</t>
  </si>
  <si>
    <t>119-340</t>
  </si>
  <si>
    <t>8 RESTFUL LN</t>
  </si>
  <si>
    <t>MATHURIN ROGER E</t>
  </si>
  <si>
    <t>119//340//</t>
  </si>
  <si>
    <t>119-73</t>
  </si>
  <si>
    <t>46 SUNSET BLVD</t>
  </si>
  <si>
    <t>REGAN JAMES</t>
  </si>
  <si>
    <t>119//73//</t>
  </si>
  <si>
    <t>105A-9</t>
  </si>
  <si>
    <t>46 CHARLOTTE FURN RD</t>
  </si>
  <si>
    <t>SPINOSA GAIL M</t>
  </si>
  <si>
    <t>105/A/9//</t>
  </si>
  <si>
    <t>119-441</t>
  </si>
  <si>
    <t>31 MAYFLOWER LN</t>
  </si>
  <si>
    <t>119//441//</t>
  </si>
  <si>
    <t>105A-44</t>
  </si>
  <si>
    <t>20 NAUSHON RD</t>
  </si>
  <si>
    <t>TROX ERNEST L</t>
  </si>
  <si>
    <t>105/A/44//</t>
  </si>
  <si>
    <t>122-368</t>
  </si>
  <si>
    <t>5 MORRISON ST</t>
  </si>
  <si>
    <t>122//368//</t>
  </si>
  <si>
    <t>119-279</t>
  </si>
  <si>
    <t>6 REPOSE LN</t>
  </si>
  <si>
    <t>PERRY NANCY C</t>
  </si>
  <si>
    <t>119//279//</t>
  </si>
  <si>
    <t>119-390</t>
  </si>
  <si>
    <t>22 PEACEFUL LN</t>
  </si>
  <si>
    <t>DOUCETTE MICHAEL J</t>
  </si>
  <si>
    <t>119//390//</t>
  </si>
  <si>
    <t>119-373</t>
  </si>
  <si>
    <t>11 RESTFUL LN</t>
  </si>
  <si>
    <t>FLORY RICHARD O &amp; AUDREY J</t>
  </si>
  <si>
    <t>119//373//</t>
  </si>
  <si>
    <t>Well,Septic,All Public</t>
  </si>
  <si>
    <t>114E-394</t>
  </si>
  <si>
    <t>3 SEAWOOD RD</t>
  </si>
  <si>
    <t>UNIVERSITY TRUST COMPANY TR</t>
  </si>
  <si>
    <t>114/E/394//</t>
  </si>
  <si>
    <t>114E-417</t>
  </si>
  <si>
    <t>16 SEAWOOD RD</t>
  </si>
  <si>
    <t>SCHROTH EDWARD A</t>
  </si>
  <si>
    <t>114/E/417//</t>
  </si>
  <si>
    <t>119-72</t>
  </si>
  <si>
    <t>48 SUNSET BLVD</t>
  </si>
  <si>
    <t>RONIN JASON F</t>
  </si>
  <si>
    <t>119//72//</t>
  </si>
  <si>
    <t>119-341</t>
  </si>
  <si>
    <t>10 RESTFUL LN</t>
  </si>
  <si>
    <t>MARTINO KRISTEN M</t>
  </si>
  <si>
    <t>119//341//</t>
  </si>
  <si>
    <t>119-400</t>
  </si>
  <si>
    <t>27 PEACEFUL LN</t>
  </si>
  <si>
    <t>BEAL RONALD F</t>
  </si>
  <si>
    <t>119//400//</t>
  </si>
  <si>
    <t>117-1011</t>
  </si>
  <si>
    <t>JORDAN OSWALD L JR</t>
  </si>
  <si>
    <t>117//1011//</t>
  </si>
  <si>
    <t>105A-45</t>
  </si>
  <si>
    <t>18 NAUSHON RD</t>
  </si>
  <si>
    <t>DURAND SHANNON W</t>
  </si>
  <si>
    <t>105/A/45//</t>
  </si>
  <si>
    <t>119-274</t>
  </si>
  <si>
    <t>5 HIDEAWAY LN</t>
  </si>
  <si>
    <t>HARRISON HOWARD A</t>
  </si>
  <si>
    <t>119//274//</t>
  </si>
  <si>
    <t>122-366</t>
  </si>
  <si>
    <t>97 PLYMOUTH AVE</t>
  </si>
  <si>
    <t>SANTOS AUGUST L SR</t>
  </si>
  <si>
    <t>122//366//</t>
  </si>
  <si>
    <t>122-335</t>
  </si>
  <si>
    <t>119-333</t>
  </si>
  <si>
    <t>7 REPOSE LN</t>
  </si>
  <si>
    <t>JOHNSON THOMAS</t>
  </si>
  <si>
    <t>119//333//</t>
  </si>
  <si>
    <t>114E-393</t>
  </si>
  <si>
    <t>241 CHARGE POND RD</t>
  </si>
  <si>
    <t>MOODY-LARIVIERE CYNTHIA</t>
  </si>
  <si>
    <t>114/E/393//</t>
  </si>
  <si>
    <t>147 PLYMOUTH AVE</t>
  </si>
  <si>
    <t>GARBER OWEN &amp; JODI</t>
  </si>
  <si>
    <t>122//335//</t>
  </si>
  <si>
    <t>119-391</t>
  </si>
  <si>
    <t>24 PEACEFUL LN</t>
  </si>
  <si>
    <t>119//391//</t>
  </si>
  <si>
    <t>119-280</t>
  </si>
  <si>
    <t>8 REPOSE LN</t>
  </si>
  <si>
    <t>COLLINS JAY</t>
  </si>
  <si>
    <t>119//280//</t>
  </si>
  <si>
    <t>114E-416</t>
  </si>
  <si>
    <t>114/E/416//</t>
  </si>
  <si>
    <t>119-342</t>
  </si>
  <si>
    <t>12 RESTFUL LN</t>
  </si>
  <si>
    <t>MARTIN REBECCA J</t>
  </si>
  <si>
    <t>119//342//</t>
  </si>
  <si>
    <t>119-372</t>
  </si>
  <si>
    <t>13 RESTFUL LN</t>
  </si>
  <si>
    <t>BARBOSA DIANE</t>
  </si>
  <si>
    <t>119//372//</t>
  </si>
  <si>
    <t>119-211</t>
  </si>
  <si>
    <t>2 HIDEAWAY LN</t>
  </si>
  <si>
    <t>COLLINS JAY &amp; SUZANNE</t>
  </si>
  <si>
    <t>119//211//</t>
  </si>
  <si>
    <t>UNK476</t>
  </si>
  <si>
    <t>119-399</t>
  </si>
  <si>
    <t>29 PEACEFUL LN</t>
  </si>
  <si>
    <t>SPRAGUE MICHAEL P</t>
  </si>
  <si>
    <t>119//399//</t>
  </si>
  <si>
    <t>122-191</t>
  </si>
  <si>
    <t>116 PLYMOUTH AVE</t>
  </si>
  <si>
    <t>BAUMER ELEANOR A LIFE ESTATE</t>
  </si>
  <si>
    <t>122//191//</t>
  </si>
  <si>
    <t>119-71</t>
  </si>
  <si>
    <t>50 SUNSET BLVD</t>
  </si>
  <si>
    <t>LITTLE RUSSELL B</t>
  </si>
  <si>
    <t>119//71//</t>
  </si>
  <si>
    <t>105A-10</t>
  </si>
  <si>
    <t>48 CHARLOTTE FURN RD</t>
  </si>
  <si>
    <t>SMITH AMANDA L</t>
  </si>
  <si>
    <t>105/A/10//</t>
  </si>
  <si>
    <t>122-696</t>
  </si>
  <si>
    <t>18 MORRISON ST</t>
  </si>
  <si>
    <t>TOMKIEWICZ KATHY E</t>
  </si>
  <si>
    <t>122//696//</t>
  </si>
  <si>
    <t>119-442</t>
  </si>
  <si>
    <t>33 MAYFLOWER LN</t>
  </si>
  <si>
    <t>HINCKLEY SUSAN M</t>
  </si>
  <si>
    <t>119//442//</t>
  </si>
  <si>
    <t>122-860</t>
  </si>
  <si>
    <t>22 MORRISON ST</t>
  </si>
  <si>
    <t>MALDONIS JOSEPH A</t>
  </si>
  <si>
    <t>122//860//</t>
  </si>
  <si>
    <t>105A-46</t>
  </si>
  <si>
    <t>16 NAUSHON RD</t>
  </si>
  <si>
    <t>PONTZ JAMES J</t>
  </si>
  <si>
    <t>105/A/46//</t>
  </si>
  <si>
    <t>UNK470</t>
  </si>
  <si>
    <t>114E-411</t>
  </si>
  <si>
    <t>8 SEAWOOD RD</t>
  </si>
  <si>
    <t>ALLAIRE DONALD V</t>
  </si>
  <si>
    <t>114/E/411//</t>
  </si>
  <si>
    <t>122-694</t>
  </si>
  <si>
    <t>131 LAKE AVE</t>
  </si>
  <si>
    <t>122//694//</t>
  </si>
  <si>
    <t>119-281</t>
  </si>
  <si>
    <t>10 REPOSE LN</t>
  </si>
  <si>
    <t>ORTIZ DOMINGO</t>
  </si>
  <si>
    <t>119//281//</t>
  </si>
  <si>
    <t>119-392</t>
  </si>
  <si>
    <t>26 PEACEFUL LN</t>
  </si>
  <si>
    <t>TAYLOR DWIGHT C</t>
  </si>
  <si>
    <t>119//392//</t>
  </si>
  <si>
    <t>119-371</t>
  </si>
  <si>
    <t>15 RESTFUL LN</t>
  </si>
  <si>
    <t>PUGH DAVID E</t>
  </si>
  <si>
    <t>119//371//</t>
  </si>
  <si>
    <t>119-273</t>
  </si>
  <si>
    <t>7 HIDEAWAY LN</t>
  </si>
  <si>
    <t>GARCEAU CHRISTINE</t>
  </si>
  <si>
    <t>119//273//</t>
  </si>
  <si>
    <t>119-212</t>
  </si>
  <si>
    <t>4 HIDEAWAY LN</t>
  </si>
  <si>
    <t>SULLIVAN BARRY F</t>
  </si>
  <si>
    <t>119//212//</t>
  </si>
  <si>
    <t>119-343</t>
  </si>
  <si>
    <t>14 RESTFUL LN</t>
  </si>
  <si>
    <t>MARTIN JAMES E</t>
  </si>
  <si>
    <t>119//343//</t>
  </si>
  <si>
    <t>119-398</t>
  </si>
  <si>
    <t>33 PEACEFUL LN</t>
  </si>
  <si>
    <t>SPROWL ROBERT</t>
  </si>
  <si>
    <t>119//398//</t>
  </si>
  <si>
    <t>105A-47</t>
  </si>
  <si>
    <t>14 NAUSHON RD</t>
  </si>
  <si>
    <t>MORTON HANNELORE E</t>
  </si>
  <si>
    <t>105/A/47//</t>
  </si>
  <si>
    <t>119-209B</t>
  </si>
  <si>
    <t>37 SUNSET BLVD</t>
  </si>
  <si>
    <t>MCNAMARA DAVID</t>
  </si>
  <si>
    <t>119//209/B/</t>
  </si>
  <si>
    <t>119-1000</t>
  </si>
  <si>
    <t>0 BLISSFUL LN</t>
  </si>
  <si>
    <t>119//1000//</t>
  </si>
  <si>
    <t>122-862</t>
  </si>
  <si>
    <t>136 PARK AVE</t>
  </si>
  <si>
    <t>MCINTYRE MICHAEL G</t>
  </si>
  <si>
    <t>122//862//</t>
  </si>
  <si>
    <t>119-370</t>
  </si>
  <si>
    <t>17 RESTFUL LN</t>
  </si>
  <si>
    <t>119//370//</t>
  </si>
  <si>
    <t>119-330</t>
  </si>
  <si>
    <t>11 REPOSE LN</t>
  </si>
  <si>
    <t>SANTOS MITHCELL A JR</t>
  </si>
  <si>
    <t>119//330//</t>
  </si>
  <si>
    <t>119-1011</t>
  </si>
  <si>
    <t>119//1011//</t>
  </si>
  <si>
    <t>119-393</t>
  </si>
  <si>
    <t>28 PEACEFUL LN</t>
  </si>
  <si>
    <t>JOHNSON EVERETT P</t>
  </si>
  <si>
    <t>119//393//</t>
  </si>
  <si>
    <t>119-213</t>
  </si>
  <si>
    <t>6 HIDEAWAY LN</t>
  </si>
  <si>
    <t>HURDER DAVID A TRUSTEE</t>
  </si>
  <si>
    <t>119//213//</t>
  </si>
  <si>
    <t>122-692</t>
  </si>
  <si>
    <t>133 LAKE AVE</t>
  </si>
  <si>
    <t>BRADY CATHY ANN</t>
  </si>
  <si>
    <t>122//692//</t>
  </si>
  <si>
    <t>119-344</t>
  </si>
  <si>
    <t>16 RESTFUL LN</t>
  </si>
  <si>
    <t>BOUCHARD KEITH</t>
  </si>
  <si>
    <t>119//344//</t>
  </si>
  <si>
    <t>119-283</t>
  </si>
  <si>
    <t>12 REPOSE LN</t>
  </si>
  <si>
    <t>DOLLOFF R CHRISTIAN</t>
  </si>
  <si>
    <t>119//283//</t>
  </si>
  <si>
    <t>105A-48</t>
  </si>
  <si>
    <t>12 NAUSHON RD</t>
  </si>
  <si>
    <t>COSTE WILLIAM L</t>
  </si>
  <si>
    <t>105/A/48//</t>
  </si>
  <si>
    <t>105A-75</t>
  </si>
  <si>
    <t>9 NAUSHON RD</t>
  </si>
  <si>
    <t>STAHL DAVID A</t>
  </si>
  <si>
    <t>105/A/75//</t>
  </si>
  <si>
    <t>122-361</t>
  </si>
  <si>
    <t>101 PLYMOUTH AVE</t>
  </si>
  <si>
    <t>WARDEN THERESA M</t>
  </si>
  <si>
    <t>122//361//</t>
  </si>
  <si>
    <t>119-272</t>
  </si>
  <si>
    <t>9 HIDEAWAY LN</t>
  </si>
  <si>
    <t>BYRNES MARY E</t>
  </si>
  <si>
    <t>119//272//</t>
  </si>
  <si>
    <t>105A-11</t>
  </si>
  <si>
    <t>50 CHARLOTTE FURN RD</t>
  </si>
  <si>
    <t>COUTO SHELLEY</t>
  </si>
  <si>
    <t>105/A/11//</t>
  </si>
  <si>
    <t>122-523</t>
  </si>
  <si>
    <t>142 LAKE AVE</t>
  </si>
  <si>
    <t>RODRIGUE JOHN P</t>
  </si>
  <si>
    <t>122//523//</t>
  </si>
  <si>
    <t>122-186</t>
  </si>
  <si>
    <t>126 PLYMOUTH AVE</t>
  </si>
  <si>
    <t>CERCE KEVIN A</t>
  </si>
  <si>
    <t>122//186//</t>
  </si>
  <si>
    <t>122-864</t>
  </si>
  <si>
    <t>140 PARK AVE</t>
  </si>
  <si>
    <t>MCGARRY PATRICIA W</t>
  </si>
  <si>
    <t>122//864//</t>
  </si>
  <si>
    <t>105A-76</t>
  </si>
  <si>
    <t>4 NASHAWENA PL</t>
  </si>
  <si>
    <t>HOBAN EDWARD J</t>
  </si>
  <si>
    <t>105/A/76//</t>
  </si>
  <si>
    <t>119-214</t>
  </si>
  <si>
    <t>8 HIDEAWAY LN</t>
  </si>
  <si>
    <t>SMALL JOHN J</t>
  </si>
  <si>
    <t>119//214//</t>
  </si>
  <si>
    <t>119-208</t>
  </si>
  <si>
    <t>7 LEISURE LN</t>
  </si>
  <si>
    <t>BURRILL LESLIE</t>
  </si>
  <si>
    <t>LEISURE LN</t>
  </si>
  <si>
    <t>119//208//</t>
  </si>
  <si>
    <t>119-394</t>
  </si>
  <si>
    <t>30 PEACEFUL LN</t>
  </si>
  <si>
    <t>PIMENTAL ADAM &amp; AMBER</t>
  </si>
  <si>
    <t>119//394//</t>
  </si>
  <si>
    <t>119-329</t>
  </si>
  <si>
    <t>15 REPOSE LN</t>
  </si>
  <si>
    <t>SHEELEY PETRA</t>
  </si>
  <si>
    <t>119//329//</t>
  </si>
  <si>
    <t>119-345</t>
  </si>
  <si>
    <t>18 RESTFUL LN</t>
  </si>
  <si>
    <t>MCNAUGHT DONALD J</t>
  </si>
  <si>
    <t>119//345//</t>
  </si>
  <si>
    <t>119-148</t>
  </si>
  <si>
    <t>2 LEISURE LN</t>
  </si>
  <si>
    <t>SOUSA GINA M</t>
  </si>
  <si>
    <t>119//148//</t>
  </si>
  <si>
    <t>119-368</t>
  </si>
  <si>
    <t>19 RESTFUL LN</t>
  </si>
  <si>
    <t>STAHMER SHIRLEY A</t>
  </si>
  <si>
    <t>119//368//</t>
  </si>
  <si>
    <t>105A-49</t>
  </si>
  <si>
    <t>10 NAUSHON RD</t>
  </si>
  <si>
    <t>BUMPUS STEVEN W</t>
  </si>
  <si>
    <t>105/A/49//</t>
  </si>
  <si>
    <t>122-690</t>
  </si>
  <si>
    <t>137 LAKE AVE</t>
  </si>
  <si>
    <t>PAULO ALEXANDER F</t>
  </si>
  <si>
    <t>122//690//</t>
  </si>
  <si>
    <t>119-444</t>
  </si>
  <si>
    <t>37 MAYFLOWER LN</t>
  </si>
  <si>
    <t>CATANESE ANTHONY J</t>
  </si>
  <si>
    <t>119//444//</t>
  </si>
  <si>
    <t>106-18A</t>
  </si>
  <si>
    <t>19 POND EDGE TRAIL</t>
  </si>
  <si>
    <t>CRANE LANDING DEVELOPMENT LLC</t>
  </si>
  <si>
    <t>106//18/A/</t>
  </si>
  <si>
    <t>119-284</t>
  </si>
  <si>
    <t>16 REPOSE LN</t>
  </si>
  <si>
    <t>119//284//</t>
  </si>
  <si>
    <t>119-215</t>
  </si>
  <si>
    <t>10 HIDEAWAY LN</t>
  </si>
  <si>
    <t>HUGHES LAURIE A</t>
  </si>
  <si>
    <t>119//215//</t>
  </si>
  <si>
    <t>119-270</t>
  </si>
  <si>
    <t>13 HIDEAWAY LN</t>
  </si>
  <si>
    <t>SERGI JOSEPH R</t>
  </si>
  <si>
    <t>119//270//</t>
  </si>
  <si>
    <t>122-866</t>
  </si>
  <si>
    <t>142 PARK AVE</t>
  </si>
  <si>
    <t>122//866//</t>
  </si>
  <si>
    <t>119-207</t>
  </si>
  <si>
    <t>9 LEISURE LN</t>
  </si>
  <si>
    <t>FLAHERTY MICHAEL W</t>
  </si>
  <si>
    <t>119//207//</t>
  </si>
  <si>
    <t>114E-409</t>
  </si>
  <si>
    <t>253 CHARGE POND RD</t>
  </si>
  <si>
    <t>SMITH MICHAEL F</t>
  </si>
  <si>
    <t>114/E/409//</t>
  </si>
  <si>
    <t>119-328</t>
  </si>
  <si>
    <t>17 REPOSE LN</t>
  </si>
  <si>
    <t>HOULIHAN STEVEN</t>
  </si>
  <si>
    <t>119//328//</t>
  </si>
  <si>
    <t>119-147</t>
  </si>
  <si>
    <t>1 BLISSFUL LN</t>
  </si>
  <si>
    <t>RUGGIERO ICE LLC</t>
  </si>
  <si>
    <t>119//147//</t>
  </si>
  <si>
    <t>106-17</t>
  </si>
  <si>
    <t>21 POND EDGE TRAIL</t>
  </si>
  <si>
    <t>BROUGHTON MICHAEL C</t>
  </si>
  <si>
    <t>106//17//</t>
  </si>
  <si>
    <t>119-346</t>
  </si>
  <si>
    <t>20 RESTFUL LN</t>
  </si>
  <si>
    <t>JEPPE ALBERT W</t>
  </si>
  <si>
    <t>119//346//</t>
  </si>
  <si>
    <t>105A-50</t>
  </si>
  <si>
    <t>8 NAUSHON RD</t>
  </si>
  <si>
    <t>BEAL SUSAN E</t>
  </si>
  <si>
    <t>105/A/50//</t>
  </si>
  <si>
    <t>122-688</t>
  </si>
  <si>
    <t>141 LAKE AVE</t>
  </si>
  <si>
    <t>MCCARTNEY ROBERT D</t>
  </si>
  <si>
    <t>122//688//</t>
  </si>
  <si>
    <t>105A-18</t>
  </si>
  <si>
    <t>52 CHARLOTTE FURN RD</t>
  </si>
  <si>
    <t>COUTO JOSEPH A</t>
  </si>
  <si>
    <t>105/A/18//</t>
  </si>
  <si>
    <t>119-149</t>
  </si>
  <si>
    <t>4 LEISURE LN</t>
  </si>
  <si>
    <t>CORCORAN MARGARET M</t>
  </si>
  <si>
    <t>119//149//</t>
  </si>
  <si>
    <t>122-359</t>
  </si>
  <si>
    <t>105 PLYMOUTH AVE</t>
  </si>
  <si>
    <t>OXNARD FRANK A LIFE ESTATE</t>
  </si>
  <si>
    <t>122//359//</t>
  </si>
  <si>
    <t>119-83</t>
  </si>
  <si>
    <t>2 BLISSFUL LN</t>
  </si>
  <si>
    <t>LIVINGSTONE LYDA T TRUSTEE</t>
  </si>
  <si>
    <t>119//83//</t>
  </si>
  <si>
    <t>114E-404</t>
  </si>
  <si>
    <t>252 CHARGE POND RD</t>
  </si>
  <si>
    <t>MAGAZZU PAOLO</t>
  </si>
  <si>
    <t>114/E/404//</t>
  </si>
  <si>
    <t>122-184</t>
  </si>
  <si>
    <t>130 PLYMOUTH AVE</t>
  </si>
  <si>
    <t>GOUGEON JOSEPH A</t>
  </si>
  <si>
    <t>122//184//</t>
  </si>
  <si>
    <t>119-445</t>
  </si>
  <si>
    <t>39 MAYFLOWER LN</t>
  </si>
  <si>
    <t>CURLEY NEIL F</t>
  </si>
  <si>
    <t>119//445//</t>
  </si>
  <si>
    <t>119-285</t>
  </si>
  <si>
    <t>18 REPOSE LN</t>
  </si>
  <si>
    <t>LEAVITT KELLY L</t>
  </si>
  <si>
    <t>119//285//</t>
  </si>
  <si>
    <t>105A-74</t>
  </si>
  <si>
    <t>7 NAUSHON RD</t>
  </si>
  <si>
    <t>GLASSER LYNNE M</t>
  </si>
  <si>
    <t>105/A/74//</t>
  </si>
  <si>
    <t>119-327</t>
  </si>
  <si>
    <t>19 REPOSE LN</t>
  </si>
  <si>
    <t>SALEMME FRANK V</t>
  </si>
  <si>
    <t>119//327//</t>
  </si>
  <si>
    <t>105A-73</t>
  </si>
  <si>
    <t>3 NASHAWENA PL</t>
  </si>
  <si>
    <t>BADGER JANICE L</t>
  </si>
  <si>
    <t>105/A/73//</t>
  </si>
  <si>
    <t>119-206</t>
  </si>
  <si>
    <t>11 LEISURE LN</t>
  </si>
  <si>
    <t>HERNAN MARSHA C</t>
  </si>
  <si>
    <t>119//206//</t>
  </si>
  <si>
    <t>119-395</t>
  </si>
  <si>
    <t>32 PEACEFUL LN</t>
  </si>
  <si>
    <t>STAHMER JOSEPH F</t>
  </si>
  <si>
    <t>119//395//</t>
  </si>
  <si>
    <t>114D-4</t>
  </si>
  <si>
    <t>0 SUNFISH LN</t>
  </si>
  <si>
    <t>SUNFISH LN</t>
  </si>
  <si>
    <t>114/D/4//</t>
  </si>
  <si>
    <t>122-868</t>
  </si>
  <si>
    <t>146 PARK AVE</t>
  </si>
  <si>
    <t>FAMIGLETTI MARY E</t>
  </si>
  <si>
    <t>122//868//</t>
  </si>
  <si>
    <t>UNK469</t>
  </si>
  <si>
    <t>119-216</t>
  </si>
  <si>
    <t>12 HIDEAWAY LN</t>
  </si>
  <si>
    <t>SWARTZ DALE P</t>
  </si>
  <si>
    <t>119//216//</t>
  </si>
  <si>
    <t>105A-72</t>
  </si>
  <si>
    <t>5 NASHAWENA PL</t>
  </si>
  <si>
    <t>KEENE KATHLEEN A</t>
  </si>
  <si>
    <t>105/A/72//</t>
  </si>
  <si>
    <t>119-268</t>
  </si>
  <si>
    <t>17 HIDEAWAY LN</t>
  </si>
  <si>
    <t>GARCIA DAVID A SR</t>
  </si>
  <si>
    <t>119//268//</t>
  </si>
  <si>
    <t>119-326</t>
  </si>
  <si>
    <t>21 REPOSE LN</t>
  </si>
  <si>
    <t>HAYWARD DONALD E JR</t>
  </si>
  <si>
    <t>119//326//</t>
  </si>
  <si>
    <t>122-686</t>
  </si>
  <si>
    <t>145 LAKE AVE</t>
  </si>
  <si>
    <t>WILLIAMS DANIEL R</t>
  </si>
  <si>
    <t>122//686//</t>
  </si>
  <si>
    <t>119-146</t>
  </si>
  <si>
    <t>3 BLISSFUL LN</t>
  </si>
  <si>
    <t>119//146//</t>
  </si>
  <si>
    <t>105A-51</t>
  </si>
  <si>
    <t>6 NAUSHON RD</t>
  </si>
  <si>
    <t>IRVING GENE A</t>
  </si>
  <si>
    <t>105/A/51//</t>
  </si>
  <si>
    <t>122-182</t>
  </si>
  <si>
    <t>132 PLYMOUTH AVE</t>
  </si>
  <si>
    <t>FRANCIS WAYNE D</t>
  </si>
  <si>
    <t>122//182//</t>
  </si>
  <si>
    <t>119-286</t>
  </si>
  <si>
    <t>20 REPOSE LN</t>
  </si>
  <si>
    <t>MARCIANO SHERYL A</t>
  </si>
  <si>
    <t>119//286//</t>
  </si>
  <si>
    <t>119-348</t>
  </si>
  <si>
    <t>24 RESTFUL LN</t>
  </si>
  <si>
    <t>KEIR JAMES D</t>
  </si>
  <si>
    <t>119//348//</t>
  </si>
  <si>
    <t>119-150</t>
  </si>
  <si>
    <t>6 LEISURE LN</t>
  </si>
  <si>
    <t>KIDDER JONATHAN M</t>
  </si>
  <si>
    <t>119//150//</t>
  </si>
  <si>
    <t>119-446</t>
  </si>
  <si>
    <t>41 MAYFLOWER LN</t>
  </si>
  <si>
    <t>119//446//</t>
  </si>
  <si>
    <t>119-205</t>
  </si>
  <si>
    <t>13 LEISURE LN</t>
  </si>
  <si>
    <t>DEMELLO MICHAEL C</t>
  </si>
  <si>
    <t>119//205//</t>
  </si>
  <si>
    <t>105A-66</t>
  </si>
  <si>
    <t>2 WEEPECKET LN</t>
  </si>
  <si>
    <t>GALAVOTTI JAMES M</t>
  </si>
  <si>
    <t>105/A/66//</t>
  </si>
  <si>
    <t>119-84</t>
  </si>
  <si>
    <t>4 BLISSFUL LN</t>
  </si>
  <si>
    <t>LEWIS RICHARD M &amp; EDITH D LIFE EST</t>
  </si>
  <si>
    <t>119//84//</t>
  </si>
  <si>
    <t>119-396</t>
  </si>
  <si>
    <t>34 PEACEFUL LN</t>
  </si>
  <si>
    <t>GONCALVES JOAO</t>
  </si>
  <si>
    <t>119//396//</t>
  </si>
  <si>
    <t>122-870</t>
  </si>
  <si>
    <t>150 PARK AVE</t>
  </si>
  <si>
    <t>POIRIER KIMBERLY A</t>
  </si>
  <si>
    <t>122//870//</t>
  </si>
  <si>
    <t>122-529</t>
  </si>
  <si>
    <t>152 LAKE AVE</t>
  </si>
  <si>
    <t>LUKK JACQUELINE</t>
  </si>
  <si>
    <t>122//529//</t>
  </si>
  <si>
    <t>119-325</t>
  </si>
  <si>
    <t>23 REPOSE LN</t>
  </si>
  <si>
    <t>SECRETARY OF HOUSING &amp;</t>
  </si>
  <si>
    <t>119//325//</t>
  </si>
  <si>
    <t>105A-67</t>
  </si>
  <si>
    <t>4 WEEPECKET LN</t>
  </si>
  <si>
    <t>AUSTIN ROBERT G</t>
  </si>
  <si>
    <t>105/A/67//</t>
  </si>
  <si>
    <t>119-145</t>
  </si>
  <si>
    <t>5 BLISSFUL LN</t>
  </si>
  <si>
    <t>119//145//</t>
  </si>
  <si>
    <t>105A-19</t>
  </si>
  <si>
    <t>54 CHARLOTTE FURN RD</t>
  </si>
  <si>
    <t>HUNTLEY PHYLLIS C LIFE ESTATE</t>
  </si>
  <si>
    <t>105/A/19//</t>
  </si>
  <si>
    <t>105-17</t>
  </si>
  <si>
    <t>47 CHARLOTTE FURN RD</t>
  </si>
  <si>
    <t>105//17//</t>
  </si>
  <si>
    <t>122-684</t>
  </si>
  <si>
    <t>151 LAKE AVE</t>
  </si>
  <si>
    <t>SCHNEIDER ROBIN M</t>
  </si>
  <si>
    <t>122//684//</t>
  </si>
  <si>
    <t>105A-68</t>
  </si>
  <si>
    <t>6 WEEPECKET LN</t>
  </si>
  <si>
    <t>FAFARD WILLIAM E</t>
  </si>
  <si>
    <t>105/A/68//</t>
  </si>
  <si>
    <t>122-180</t>
  </si>
  <si>
    <t>138 PLYMOUTH AVE</t>
  </si>
  <si>
    <t>VIEIRA DANIEL M</t>
  </si>
  <si>
    <t>122//180//</t>
  </si>
  <si>
    <t>114C-2-304</t>
  </si>
  <si>
    <t>114/C2/304//</t>
  </si>
  <si>
    <t>119-287</t>
  </si>
  <si>
    <t>22 REPOSE LN</t>
  </si>
  <si>
    <t>MCGILL JAMES M JR</t>
  </si>
  <si>
    <t>119//287//</t>
  </si>
  <si>
    <t>119-324</t>
  </si>
  <si>
    <t>25 REPOSE LN</t>
  </si>
  <si>
    <t>GLOVER WILLIAM F</t>
  </si>
  <si>
    <t>119//324//</t>
  </si>
  <si>
    <t>119-267</t>
  </si>
  <si>
    <t>19 HIDEAWAY LN</t>
  </si>
  <si>
    <t>MORANI GEORGE H</t>
  </si>
  <si>
    <t>119//267//</t>
  </si>
  <si>
    <t>105A-69</t>
  </si>
  <si>
    <t>8 WEEPECKET LN</t>
  </si>
  <si>
    <t>MCCLAY GEORGE A</t>
  </si>
  <si>
    <t>105/A/69//</t>
  </si>
  <si>
    <t>122-1011</t>
  </si>
  <si>
    <t>159 PARK AVE</t>
  </si>
  <si>
    <t>BENNETT YVETTE M</t>
  </si>
  <si>
    <t>122//1011//</t>
  </si>
  <si>
    <t>119-202</t>
  </si>
  <si>
    <t>19 LEISURE LN</t>
  </si>
  <si>
    <t>SYLVIA DAVID</t>
  </si>
  <si>
    <t>119//202//</t>
  </si>
  <si>
    <t>106-19A</t>
  </si>
  <si>
    <t>17 POND EDGE TRAIL</t>
  </si>
  <si>
    <t>106//19/A/</t>
  </si>
  <si>
    <t>119-152</t>
  </si>
  <si>
    <t>10 LEISURE LN</t>
  </si>
  <si>
    <t>DIAMOND STATE RENTALS HSV</t>
  </si>
  <si>
    <t>119//152//</t>
  </si>
  <si>
    <t>119-365</t>
  </si>
  <si>
    <t>36 PEACEFUL LN</t>
  </si>
  <si>
    <t>CEDRONE NINO</t>
  </si>
  <si>
    <t>119//365//</t>
  </si>
  <si>
    <t>119-203</t>
  </si>
  <si>
    <t>17 LEISURE LN</t>
  </si>
  <si>
    <t>ROESCH HAROLD R</t>
  </si>
  <si>
    <t>119//203//</t>
  </si>
  <si>
    <t>105A-52</t>
  </si>
  <si>
    <t>4 NAUSHON RD</t>
  </si>
  <si>
    <t>BLINSTRUB THADDEUS J</t>
  </si>
  <si>
    <t>105/A/52//</t>
  </si>
  <si>
    <t>119-144</t>
  </si>
  <si>
    <t>7 BLISSFUL LN</t>
  </si>
  <si>
    <t>METCALF GERRIE C</t>
  </si>
  <si>
    <t>119//144//</t>
  </si>
  <si>
    <t>119-350</t>
  </si>
  <si>
    <t>28 RESTFUL LN</t>
  </si>
  <si>
    <t>BOWSER KEVIN S</t>
  </si>
  <si>
    <t>119//350//</t>
  </si>
  <si>
    <t>119-86</t>
  </si>
  <si>
    <t>8 BLISSFUL LN</t>
  </si>
  <si>
    <t>GORDON ALICE E</t>
  </si>
  <si>
    <t>119//86//</t>
  </si>
  <si>
    <t>122-350</t>
  </si>
  <si>
    <t>115 PLYMOUTH AVE</t>
  </si>
  <si>
    <t>122//350//</t>
  </si>
  <si>
    <t>114E-407</t>
  </si>
  <si>
    <t>259 CHARGE POND RD</t>
  </si>
  <si>
    <t>GARDINA JOSEPH</t>
  </si>
  <si>
    <t>114/E/407//</t>
  </si>
  <si>
    <t>122-872</t>
  </si>
  <si>
    <t>154 PARK AVE</t>
  </si>
  <si>
    <t>DAWBORN VIRGINIA C</t>
  </si>
  <si>
    <t>122//872//</t>
  </si>
  <si>
    <t>119-447A</t>
  </si>
  <si>
    <t>43 MAYFLOWER LN</t>
  </si>
  <si>
    <t>CAMP DONALD WS</t>
  </si>
  <si>
    <t>119//447/A/</t>
  </si>
  <si>
    <t>114D-2</t>
  </si>
  <si>
    <t>0 CATAMARAN LN</t>
  </si>
  <si>
    <t>114/D/2//</t>
  </si>
  <si>
    <t>119-323</t>
  </si>
  <si>
    <t>27 REPOSE LN</t>
  </si>
  <si>
    <t>GLOVER WILLIAM</t>
  </si>
  <si>
    <t>119//323//</t>
  </si>
  <si>
    <t>122-178</t>
  </si>
  <si>
    <t>142 PLYMOUTH AVE</t>
  </si>
  <si>
    <t>LAPINE MATTHEW</t>
  </si>
  <si>
    <t>122//178//</t>
  </si>
  <si>
    <t>119-289</t>
  </si>
  <si>
    <t>26 REPOSE LN</t>
  </si>
  <si>
    <t>HOITT GARY</t>
  </si>
  <si>
    <t>119//289//</t>
  </si>
  <si>
    <t>122-681</t>
  </si>
  <si>
    <t>153 LAKE AVE</t>
  </si>
  <si>
    <t>ELKALLASSI NAZIH B</t>
  </si>
  <si>
    <t>122//681//</t>
  </si>
  <si>
    <t>119-153</t>
  </si>
  <si>
    <t>0 LEISURE LN</t>
  </si>
  <si>
    <t>KING THOMAS H</t>
  </si>
  <si>
    <t>119//153//</t>
  </si>
  <si>
    <t>119-364</t>
  </si>
  <si>
    <t>38 PEACEFUL LN</t>
  </si>
  <si>
    <t>SHINE LORETTA J</t>
  </si>
  <si>
    <t>119//364//</t>
  </si>
  <si>
    <t>119-143</t>
  </si>
  <si>
    <t>9 BLISSFUL LN</t>
  </si>
  <si>
    <t>119//143//</t>
  </si>
  <si>
    <t>105A-65</t>
  </si>
  <si>
    <t>1 WEEPECKET LN</t>
  </si>
  <si>
    <t>FURTADO DAVID A</t>
  </si>
  <si>
    <t>105/A/65//</t>
  </si>
  <si>
    <t>UNK423</t>
  </si>
  <si>
    <t>114D-14</t>
  </si>
  <si>
    <t>0 UPPER BOUNDARY RD</t>
  </si>
  <si>
    <t>UPPER BOUNDARY RD</t>
  </si>
  <si>
    <t>114/D/14//</t>
  </si>
  <si>
    <t>119-220</t>
  </si>
  <si>
    <t>20 HIDEAWAY LN</t>
  </si>
  <si>
    <t>PECK JEREMY L</t>
  </si>
  <si>
    <t>119//220//</t>
  </si>
  <si>
    <t>119-87</t>
  </si>
  <si>
    <t>10 BLISSFUL LN</t>
  </si>
  <si>
    <t>HALKETT PETER G</t>
  </si>
  <si>
    <t>119//87//</t>
  </si>
  <si>
    <t>122-533</t>
  </si>
  <si>
    <t>158 LAKE AVE</t>
  </si>
  <si>
    <t>SINGLETON JOSEPH E III</t>
  </si>
  <si>
    <t>122//533//</t>
  </si>
  <si>
    <t>122-1008</t>
  </si>
  <si>
    <t>167 PARK AVE</t>
  </si>
  <si>
    <t>TATRO DENISE A</t>
  </si>
  <si>
    <t>122//1008//</t>
  </si>
  <si>
    <t>105A-64</t>
  </si>
  <si>
    <t>3 WEEPECKET LN</t>
  </si>
  <si>
    <t>FAFARD CARRIE ANN</t>
  </si>
  <si>
    <t>105/A/64//</t>
  </si>
  <si>
    <t>119-265</t>
  </si>
  <si>
    <t>23 HIDEAWAY LN</t>
  </si>
  <si>
    <t>CARLTON RICHARD J</t>
  </si>
  <si>
    <t>119//265//</t>
  </si>
  <si>
    <t>119-322</t>
  </si>
  <si>
    <t>29 REPOSE LN</t>
  </si>
  <si>
    <t>WHITEWAY ANGELA</t>
  </si>
  <si>
    <t>119//322//</t>
  </si>
  <si>
    <t>106-16</t>
  </si>
  <si>
    <t>20 POND EDGE TRAIL</t>
  </si>
  <si>
    <t>SCHAUB CHARLES D III</t>
  </si>
  <si>
    <t>106//16//</t>
  </si>
  <si>
    <t>119-290</t>
  </si>
  <si>
    <t>28 REPOSE LN</t>
  </si>
  <si>
    <t>MALVESTI LOUIS P JR</t>
  </si>
  <si>
    <t>119//290//</t>
  </si>
  <si>
    <t>114E-403</t>
  </si>
  <si>
    <t>258 CHARGE POND RD</t>
  </si>
  <si>
    <t>MAH FAY S G</t>
  </si>
  <si>
    <t>114/E/403//</t>
  </si>
  <si>
    <t>105A-20</t>
  </si>
  <si>
    <t>56 CHARLOTTE FURN RD</t>
  </si>
  <si>
    <t>SANKEO SOM PHOP</t>
  </si>
  <si>
    <t>105/A/20//</t>
  </si>
  <si>
    <t>122-176</t>
  </si>
  <si>
    <t>146 PLYMOUTH AVE</t>
  </si>
  <si>
    <t>MOREIS CINDI S</t>
  </si>
  <si>
    <t>122//176//</t>
  </si>
  <si>
    <t>119-154</t>
  </si>
  <si>
    <t>14 LEISURE LN</t>
  </si>
  <si>
    <t>119//154//</t>
  </si>
  <si>
    <t>105A-63</t>
  </si>
  <si>
    <t>5 WEEPECKET LN</t>
  </si>
  <si>
    <t>BRUNEAU DENIS R</t>
  </si>
  <si>
    <t>105/A/63//</t>
  </si>
  <si>
    <t>119-142</t>
  </si>
  <si>
    <t>11 BLISSFUL LN</t>
  </si>
  <si>
    <t>CHAMBERS DANIEL R &amp; ELIZABETH</t>
  </si>
  <si>
    <t>119//142//</t>
  </si>
  <si>
    <t>122-876</t>
  </si>
  <si>
    <t>160 PARK AVE</t>
  </si>
  <si>
    <t>PIERCE NEIL</t>
  </si>
  <si>
    <t>122//876//</t>
  </si>
  <si>
    <t>119-363</t>
  </si>
  <si>
    <t>31 RESTFUL LN</t>
  </si>
  <si>
    <t>119//363//</t>
  </si>
  <si>
    <t>119-352</t>
  </si>
  <si>
    <t>32 RESTFUL LN</t>
  </si>
  <si>
    <t>LUKAN JEFFREY R</t>
  </si>
  <si>
    <t>119//352//</t>
  </si>
  <si>
    <t>119-88</t>
  </si>
  <si>
    <t>12 BLISSFUL LN</t>
  </si>
  <si>
    <t>119//88//</t>
  </si>
  <si>
    <t>105A-62</t>
  </si>
  <si>
    <t>7 WEEPECKET LN</t>
  </si>
  <si>
    <t>MAVILIA JOHN J</t>
  </si>
  <si>
    <t>105/A/62//</t>
  </si>
  <si>
    <t>119-221</t>
  </si>
  <si>
    <t>22 HIDEAWAY LN</t>
  </si>
  <si>
    <t>SANDERS KAREN D</t>
  </si>
  <si>
    <t>119//221//</t>
  </si>
  <si>
    <t>122-680</t>
  </si>
  <si>
    <t>19 ACCESS RD</t>
  </si>
  <si>
    <t>ZALGENAS ADAM J</t>
  </si>
  <si>
    <t>122//680//</t>
  </si>
  <si>
    <t>119-201</t>
  </si>
  <si>
    <t>21 LEISURE LN</t>
  </si>
  <si>
    <t>WOODMAN WILLARD D</t>
  </si>
  <si>
    <t>119//201//</t>
  </si>
  <si>
    <t>119-291</t>
  </si>
  <si>
    <t>30 REPOSE LN</t>
  </si>
  <si>
    <t>MCCONNELL KARLIN</t>
  </si>
  <si>
    <t>119//291//</t>
  </si>
  <si>
    <t>105A-53</t>
  </si>
  <si>
    <t>4 PENIKESE ST</t>
  </si>
  <si>
    <t>REED PAUL E</t>
  </si>
  <si>
    <t>105/A/53//</t>
  </si>
  <si>
    <t>114D-1</t>
  </si>
  <si>
    <t>114/D/1//</t>
  </si>
  <si>
    <t>105A-61</t>
  </si>
  <si>
    <t>9 WEEPECKET LN</t>
  </si>
  <si>
    <t>HINES SHARON L</t>
  </si>
  <si>
    <t>105/A/61//</t>
  </si>
  <si>
    <t>119-321</t>
  </si>
  <si>
    <t>31 REPOSE LN</t>
  </si>
  <si>
    <t>CADIEUX BETTY ANN</t>
  </si>
  <si>
    <t>119//321//</t>
  </si>
  <si>
    <t>UNK422</t>
  </si>
  <si>
    <t>122-678</t>
  </si>
  <si>
    <t>15 ACCESS RD</t>
  </si>
  <si>
    <t>FANTONI RUSSELL</t>
  </si>
  <si>
    <t>122//678//</t>
  </si>
  <si>
    <t>119-263</t>
  </si>
  <si>
    <t>27 HIDEAWAY LN</t>
  </si>
  <si>
    <t>PIERCE ROBERT C</t>
  </si>
  <si>
    <t>119//263//</t>
  </si>
  <si>
    <t>105-16</t>
  </si>
  <si>
    <t>49 CHARLOTTE FURN RD</t>
  </si>
  <si>
    <t>105//16//</t>
  </si>
  <si>
    <t>119-449A</t>
  </si>
  <si>
    <t>45 MAYFLOWER LN</t>
  </si>
  <si>
    <t>CARBONE JASON J</t>
  </si>
  <si>
    <t>119//449/A/</t>
  </si>
  <si>
    <t>105A-60</t>
  </si>
  <si>
    <t>11 WEEPECKET LN</t>
  </si>
  <si>
    <t>GONSALVES MAMIE</t>
  </si>
  <si>
    <t>105/A/60//</t>
  </si>
  <si>
    <t>122-174</t>
  </si>
  <si>
    <t>150 PLYMOUTH AVE</t>
  </si>
  <si>
    <t>BUTTS LAWRENCE S</t>
  </si>
  <si>
    <t>122//174//</t>
  </si>
  <si>
    <t>105A-54</t>
  </si>
  <si>
    <t>6 PENIKESE ST</t>
  </si>
  <si>
    <t>MEARS THOMAS M</t>
  </si>
  <si>
    <t>105/A/54//</t>
  </si>
  <si>
    <t>119-89</t>
  </si>
  <si>
    <t>14 BLISSFUL LN</t>
  </si>
  <si>
    <t>MCMANUS WARREN L</t>
  </si>
  <si>
    <t>119//89//</t>
  </si>
  <si>
    <t>119-156</t>
  </si>
  <si>
    <t>18 LEISURE LN</t>
  </si>
  <si>
    <t>UMBRELLO SHERRIE L</t>
  </si>
  <si>
    <t>119//156//</t>
  </si>
  <si>
    <t>119-200</t>
  </si>
  <si>
    <t>23 LEISURE LN</t>
  </si>
  <si>
    <t>119//200//</t>
  </si>
  <si>
    <t>119-262</t>
  </si>
  <si>
    <t>29 HIDEAWAY LN</t>
  </si>
  <si>
    <t>119//262//</t>
  </si>
  <si>
    <t>105A-55</t>
  </si>
  <si>
    <t>8 PENIKESE ST</t>
  </si>
  <si>
    <t>PAGE LEONARD R</t>
  </si>
  <si>
    <t>105/A/55//</t>
  </si>
  <si>
    <t>119-140</t>
  </si>
  <si>
    <t>13 BLISSFUL LN</t>
  </si>
  <si>
    <t>PROIA ANTHONY R JR</t>
  </si>
  <si>
    <t>119//140//</t>
  </si>
  <si>
    <t>122-349</t>
  </si>
  <si>
    <t>9 ACCESS RD</t>
  </si>
  <si>
    <t>FISCHER FREDERICK JR</t>
  </si>
  <si>
    <t>122//349//</t>
  </si>
  <si>
    <t>114C-1-49</t>
  </si>
  <si>
    <t>263 CHARGE POND RD</t>
  </si>
  <si>
    <t>SIMMONS KRISTEN J TOBIA</t>
  </si>
  <si>
    <t>114/C1/49//</t>
  </si>
  <si>
    <t>119-362</t>
  </si>
  <si>
    <t>42 MAYFLOWER LN</t>
  </si>
  <si>
    <t>MUSHET BRUCE A</t>
  </si>
  <si>
    <t>119//362//</t>
  </si>
  <si>
    <t>119-222</t>
  </si>
  <si>
    <t>24 HIDEAWAY LN</t>
  </si>
  <si>
    <t>BARKAS THEODORE A &amp; MARY L</t>
  </si>
  <si>
    <t>119//222//</t>
  </si>
  <si>
    <t>122-1005</t>
  </si>
  <si>
    <t>26 ACCESS RD</t>
  </si>
  <si>
    <t>CLARK PAUL R</t>
  </si>
  <si>
    <t>122//1005//</t>
  </si>
  <si>
    <t>105A-56</t>
  </si>
  <si>
    <t>10 PENIKESE ST</t>
  </si>
  <si>
    <t>LEACH GEORGE E JR</t>
  </si>
  <si>
    <t>105/A/56//</t>
  </si>
  <si>
    <t>114D-7</t>
  </si>
  <si>
    <t>114/D/7//</t>
  </si>
  <si>
    <t>122-347</t>
  </si>
  <si>
    <t>127 PLYMOUTH AVE</t>
  </si>
  <si>
    <t>WHITE ALBERT J</t>
  </si>
  <si>
    <t>122//347//</t>
  </si>
  <si>
    <t>106-20A</t>
  </si>
  <si>
    <t>13 CRANE LANDING RD</t>
  </si>
  <si>
    <t>106//20/A/</t>
  </si>
  <si>
    <t>119-292</t>
  </si>
  <si>
    <t>34 REPOSE LN</t>
  </si>
  <si>
    <t>RAYMOND SHAWN D</t>
  </si>
  <si>
    <t>119//292//</t>
  </si>
  <si>
    <t>114C-2-300</t>
  </si>
  <si>
    <t>114/C2/300//</t>
  </si>
  <si>
    <t>119-90</t>
  </si>
  <si>
    <t>16 BLISSFUL LN</t>
  </si>
  <si>
    <t>VIRGILIO CLEMENTE &amp; PAUL</t>
  </si>
  <si>
    <t>119//90//</t>
  </si>
  <si>
    <t>119-354A</t>
  </si>
  <si>
    <t>36 RESTFUL LN</t>
  </si>
  <si>
    <t>SOHMER ALEC G TR OF THE</t>
  </si>
  <si>
    <t>119//354/A/</t>
  </si>
  <si>
    <t>105A-57</t>
  </si>
  <si>
    <t>12 PENIKESE ST</t>
  </si>
  <si>
    <t>RUHMPOHL LAYCE</t>
  </si>
  <si>
    <t>105/A/57//</t>
  </si>
  <si>
    <t>119-319</t>
  </si>
  <si>
    <t>35 REPOSE LN</t>
  </si>
  <si>
    <t>MILNE JAMES T</t>
  </si>
  <si>
    <t>119//319//</t>
  </si>
  <si>
    <t>119-199</t>
  </si>
  <si>
    <t>25 LEISURE LN</t>
  </si>
  <si>
    <t>SMILEY EDWIN A</t>
  </si>
  <si>
    <t>119//199//</t>
  </si>
  <si>
    <t>122-879</t>
  </si>
  <si>
    <t>162 PARK AVE</t>
  </si>
  <si>
    <t>NICKERSON GERALDINE M</t>
  </si>
  <si>
    <t>122//879//</t>
  </si>
  <si>
    <t>119-261</t>
  </si>
  <si>
    <t>31 HIDEAWAY LN</t>
  </si>
  <si>
    <t>MCKEE MARY ANNE</t>
  </si>
  <si>
    <t>119//261//</t>
  </si>
  <si>
    <t>105A-58</t>
  </si>
  <si>
    <t>14 PENIKESE ST</t>
  </si>
  <si>
    <t>BAPTISTE JOSEPH A</t>
  </si>
  <si>
    <t>105/A/58//</t>
  </si>
  <si>
    <t>122-677</t>
  </si>
  <si>
    <t>10 ACCESS RD</t>
  </si>
  <si>
    <t>GRIEB CHRISTOPHER C</t>
  </si>
  <si>
    <t>122//677//</t>
  </si>
  <si>
    <t>122-170</t>
  </si>
  <si>
    <t>156 PLYMOUTH AVE</t>
  </si>
  <si>
    <t>JOY ROBERT T</t>
  </si>
  <si>
    <t>122//170//</t>
  </si>
  <si>
    <t>119-224</t>
  </si>
  <si>
    <t>28 HIDEAWAY LN</t>
  </si>
  <si>
    <t>119//224//</t>
  </si>
  <si>
    <t>119-157</t>
  </si>
  <si>
    <t>20 LEISURE LN</t>
  </si>
  <si>
    <t>RUSSO JOSEPH</t>
  </si>
  <si>
    <t>119//157//</t>
  </si>
  <si>
    <t>114C-1-32</t>
  </si>
  <si>
    <t>264 CHARGE POND RD</t>
  </si>
  <si>
    <t>CASANOVA ANTONIO C</t>
  </si>
  <si>
    <t>114/C1/32//</t>
  </si>
  <si>
    <t>105A-59</t>
  </si>
  <si>
    <t>16 PENIKESE ST</t>
  </si>
  <si>
    <t>LINHARES ROBERT J</t>
  </si>
  <si>
    <t>105/A/59//</t>
  </si>
  <si>
    <t>114D-W6</t>
  </si>
  <si>
    <t>0 BLUEGILL LN</t>
  </si>
  <si>
    <t>114/D/W6//</t>
  </si>
  <si>
    <t>122-675</t>
  </si>
  <si>
    <t>161 LAKE AVE</t>
  </si>
  <si>
    <t>JORRITSMA WILLARD S</t>
  </si>
  <si>
    <t>122//675//</t>
  </si>
  <si>
    <t>114E-W2</t>
  </si>
  <si>
    <t>114/E/W2//</t>
  </si>
  <si>
    <t>119-91</t>
  </si>
  <si>
    <t>18 BLISSFUL LN</t>
  </si>
  <si>
    <t>COLAMETA ROBERT J</t>
  </si>
  <si>
    <t>119//91//</t>
  </si>
  <si>
    <t>105A-21</t>
  </si>
  <si>
    <t>58 CHARLOTTE FURN RD</t>
  </si>
  <si>
    <t>BURKE DOROTHY J</t>
  </si>
  <si>
    <t>105/A/21//</t>
  </si>
  <si>
    <t>119-138</t>
  </si>
  <si>
    <t>17 BLISSFUL LN</t>
  </si>
  <si>
    <t>LOPES BENNETT</t>
  </si>
  <si>
    <t>119//138//</t>
  </si>
  <si>
    <t>119-451</t>
  </si>
  <si>
    <t>47 MAYFLOWER LN</t>
  </si>
  <si>
    <t>119//451//</t>
  </si>
  <si>
    <t>119-260</t>
  </si>
  <si>
    <t>33 HIDEAWAY LN</t>
  </si>
  <si>
    <t>MCKAY IRENE M</t>
  </si>
  <si>
    <t>119//260//</t>
  </si>
  <si>
    <t>119-225</t>
  </si>
  <si>
    <t>30 HIDEAWAY LN</t>
  </si>
  <si>
    <t>MASSELL JANET D</t>
  </si>
  <si>
    <t>119//225//</t>
  </si>
  <si>
    <t>119-197</t>
  </si>
  <si>
    <t>27 LEISURE LN</t>
  </si>
  <si>
    <t>GRIFFITH JEREMY S</t>
  </si>
  <si>
    <t>119//197//</t>
  </si>
  <si>
    <t>105A-22</t>
  </si>
  <si>
    <t>3 PENIKESE ST</t>
  </si>
  <si>
    <t>NEWMAN BROCK W</t>
  </si>
  <si>
    <t>105/A/22//</t>
  </si>
  <si>
    <t>119-294</t>
  </si>
  <si>
    <t>36 REPOSE LN</t>
  </si>
  <si>
    <t>STEPANIAN JEAN</t>
  </si>
  <si>
    <t>119//294//</t>
  </si>
  <si>
    <t>119-318</t>
  </si>
  <si>
    <t>37 REPOSE LN</t>
  </si>
  <si>
    <t>DEYESSO WILLIAM A</t>
  </si>
  <si>
    <t>119//318//</t>
  </si>
  <si>
    <t>114D-22</t>
  </si>
  <si>
    <t>114/D/22//</t>
  </si>
  <si>
    <t>122-539</t>
  </si>
  <si>
    <t>6 ACCESS RD</t>
  </si>
  <si>
    <t>ANDERSON JANICE T</t>
  </si>
  <si>
    <t>122//539//</t>
  </si>
  <si>
    <t>105A-23</t>
  </si>
  <si>
    <t>5 PENIKESE ST</t>
  </si>
  <si>
    <t>THIBAULT MARY A</t>
  </si>
  <si>
    <t>105/A/23//</t>
  </si>
  <si>
    <t>122-1001</t>
  </si>
  <si>
    <t>171 PARK AVE</t>
  </si>
  <si>
    <t>122//1001//</t>
  </si>
  <si>
    <t>122-881</t>
  </si>
  <si>
    <t>164 PARK AVE</t>
  </si>
  <si>
    <t>ARAUJO FRANK J</t>
  </si>
  <si>
    <t>122//881//</t>
  </si>
  <si>
    <t>122-1195</t>
  </si>
  <si>
    <t>2 PURITAN AVE</t>
  </si>
  <si>
    <t>SERGI DAVID R</t>
  </si>
  <si>
    <t>122//1195//</t>
  </si>
  <si>
    <t>119-92</t>
  </si>
  <si>
    <t>20 BLISSFUL LN</t>
  </si>
  <si>
    <t>MATTUCHIO MICHAEL A</t>
  </si>
  <si>
    <t>119//92//</t>
  </si>
  <si>
    <t>122-540</t>
  </si>
  <si>
    <t>166 LAKE AVE</t>
  </si>
  <si>
    <t>CURRY TIMOTHY</t>
  </si>
  <si>
    <t>122//540//</t>
  </si>
  <si>
    <t>105A-24</t>
  </si>
  <si>
    <t>7 PENIKESE ST</t>
  </si>
  <si>
    <t>JOHNSON DAVID</t>
  </si>
  <si>
    <t>105/A/24//</t>
  </si>
  <si>
    <t>106-15</t>
  </si>
  <si>
    <t>18 POND EDGE TRAIL</t>
  </si>
  <si>
    <t>MATTHEWS STANLEY E</t>
  </si>
  <si>
    <t>106//15//</t>
  </si>
  <si>
    <t>114B-135</t>
  </si>
  <si>
    <t>114/B/135//</t>
  </si>
  <si>
    <t>119-356A</t>
  </si>
  <si>
    <t>38 RESTFUL LN</t>
  </si>
  <si>
    <t>PHILLIPS CHARLES</t>
  </si>
  <si>
    <t>119//356/A/</t>
  </si>
  <si>
    <t>114B-91</t>
  </si>
  <si>
    <t>0 UPPER POND RD</t>
  </si>
  <si>
    <t>114/B/91//</t>
  </si>
  <si>
    <t>119-226</t>
  </si>
  <si>
    <t>32 HIDEAWAY LN</t>
  </si>
  <si>
    <t>PETTERSON ERNEST</t>
  </si>
  <si>
    <t>119//226//</t>
  </si>
  <si>
    <t>122-673</t>
  </si>
  <si>
    <t>165 LAKE AVE</t>
  </si>
  <si>
    <t>DESHIRO KAREN M</t>
  </si>
  <si>
    <t>122//673//</t>
  </si>
  <si>
    <t>122-168</t>
  </si>
  <si>
    <t>162 PLYMOUTH AVE</t>
  </si>
  <si>
    <t>WILLIS CHRISTINE L</t>
  </si>
  <si>
    <t>122//168//</t>
  </si>
  <si>
    <t>105A-25</t>
  </si>
  <si>
    <t>9 PENIKESE ST</t>
  </si>
  <si>
    <t>MATTHEWS KENNETH M TRUSTEE OF</t>
  </si>
  <si>
    <t>105/A/25//</t>
  </si>
  <si>
    <t>106-21</t>
  </si>
  <si>
    <t>11 CRANE LANDING RD</t>
  </si>
  <si>
    <t>106//21//</t>
  </si>
  <si>
    <t>114A-82</t>
  </si>
  <si>
    <t>0 STAYSAIL LN</t>
  </si>
  <si>
    <t>114/A/82//</t>
  </si>
  <si>
    <t>119-1013</t>
  </si>
  <si>
    <t>24 LEISURE LN</t>
  </si>
  <si>
    <t>UVANITTE RICHARD J</t>
  </si>
  <si>
    <t>119//1013//</t>
  </si>
  <si>
    <t>122-342</t>
  </si>
  <si>
    <t>129 PLYMOUTH AVE</t>
  </si>
  <si>
    <t>LEWIS JOSEPH F</t>
  </si>
  <si>
    <t>122//342//</t>
  </si>
  <si>
    <t>105A-26</t>
  </si>
  <si>
    <t>11 PENIKESE ST</t>
  </si>
  <si>
    <t>SWEENEY-MAYER MARYANN</t>
  </si>
  <si>
    <t>105/A/26//</t>
  </si>
  <si>
    <t>119-137</t>
  </si>
  <si>
    <t>21 BLISSFUL LN</t>
  </si>
  <si>
    <t>119//137//</t>
  </si>
  <si>
    <t>119-93</t>
  </si>
  <si>
    <t>22 BLISSFUL LN</t>
  </si>
  <si>
    <t>SILVEIRA JOSE L</t>
  </si>
  <si>
    <t>119//93//</t>
  </si>
  <si>
    <t>119-259</t>
  </si>
  <si>
    <t>35 HIDEAWAY LN</t>
  </si>
  <si>
    <t>THOMPSON DAVID R SR</t>
  </si>
  <si>
    <t>119//259//</t>
  </si>
  <si>
    <t>122-883</t>
  </si>
  <si>
    <t>168 PARK AVE</t>
  </si>
  <si>
    <t>122//883//</t>
  </si>
  <si>
    <t>119-195</t>
  </si>
  <si>
    <t>31 LEISURE LN</t>
  </si>
  <si>
    <t>TRANFAGLIA PATRICIA R</t>
  </si>
  <si>
    <t>119//195//</t>
  </si>
  <si>
    <t>105A-27</t>
  </si>
  <si>
    <t>13 PENIKESE ST</t>
  </si>
  <si>
    <t>SWARTZ GREGORY G</t>
  </si>
  <si>
    <t>105/A/27//</t>
  </si>
  <si>
    <t>122-1199</t>
  </si>
  <si>
    <t>8 PURITAN AVE</t>
  </si>
  <si>
    <t>CLEARY MARY</t>
  </si>
  <si>
    <t>122//1199//</t>
  </si>
  <si>
    <t>119-227</t>
  </si>
  <si>
    <t>34 HIDEAWAY LN</t>
  </si>
  <si>
    <t>BRODEUR RAYMOND E</t>
  </si>
  <si>
    <t>119//227//</t>
  </si>
  <si>
    <t>114B-90</t>
  </si>
  <si>
    <t>114/B/90//</t>
  </si>
  <si>
    <t>119-316A</t>
  </si>
  <si>
    <t>39 REPOSE LN</t>
  </si>
  <si>
    <t>KNECHT CHARLES J JR</t>
  </si>
  <si>
    <t>119//316/A/</t>
  </si>
  <si>
    <t>105A-28</t>
  </si>
  <si>
    <t>15 PENIKESE ST</t>
  </si>
  <si>
    <t>FERRY GEORGE S JR</t>
  </si>
  <si>
    <t>105/A/28//</t>
  </si>
  <si>
    <t>122-671</t>
  </si>
  <si>
    <t>167 LAKE AVE</t>
  </si>
  <si>
    <t>CONTI JAMES F</t>
  </si>
  <si>
    <t>122//671//</t>
  </si>
  <si>
    <t>122-166</t>
  </si>
  <si>
    <t>166 PLYMOUTH AVE</t>
  </si>
  <si>
    <t>JENNEY ALBERT C</t>
  </si>
  <si>
    <t>122//166//</t>
  </si>
  <si>
    <t>105-1049</t>
  </si>
  <si>
    <t>0 CHARLOTTE FURN RD 0FF</t>
  </si>
  <si>
    <t>105//1049//</t>
  </si>
  <si>
    <t>119-296</t>
  </si>
  <si>
    <t>40 REPOSE LN</t>
  </si>
  <si>
    <t>TARRANT PATRICIA A</t>
  </si>
  <si>
    <t>119//296//</t>
  </si>
  <si>
    <t>105A-29</t>
  </si>
  <si>
    <t>17 PENIKESE ST</t>
  </si>
  <si>
    <t>SMITH ELAINE A</t>
  </si>
  <si>
    <t>105/A/29//</t>
  </si>
  <si>
    <t>114B-88</t>
  </si>
  <si>
    <t>114/B/88//</t>
  </si>
  <si>
    <t>119-453A</t>
  </si>
  <si>
    <t>51 MAYFLOWER LN</t>
  </si>
  <si>
    <t>MCWILLIAMS GLENN JR</t>
  </si>
  <si>
    <t>119//453/A/</t>
  </si>
  <si>
    <t>119-94</t>
  </si>
  <si>
    <t>24 BLISSFUL LN</t>
  </si>
  <si>
    <t>119//94//</t>
  </si>
  <si>
    <t>114C-1-33</t>
  </si>
  <si>
    <t>268 CHARGE POND RD</t>
  </si>
  <si>
    <t>ENGLAND SHAUN W</t>
  </si>
  <si>
    <t>114/C1/33//</t>
  </si>
  <si>
    <t>119-135</t>
  </si>
  <si>
    <t>25 BLISSFUL LN</t>
  </si>
  <si>
    <t>HIGGINS CATHERINE M</t>
  </si>
  <si>
    <t>119//135//</t>
  </si>
  <si>
    <t>119-228</t>
  </si>
  <si>
    <t>36 HIDEAWAY LN</t>
  </si>
  <si>
    <t>OBRIEN DANIEL D</t>
  </si>
  <si>
    <t>119//228//</t>
  </si>
  <si>
    <t>122-997</t>
  </si>
  <si>
    <t>179 PARK AVE</t>
  </si>
  <si>
    <t>DIZEL ANDREW J</t>
  </si>
  <si>
    <t>122//997//</t>
  </si>
  <si>
    <t>119-194</t>
  </si>
  <si>
    <t>35 LEISURE LN</t>
  </si>
  <si>
    <t>119//194//</t>
  </si>
  <si>
    <t>122-885</t>
  </si>
  <si>
    <t>172 PARK AVE</t>
  </si>
  <si>
    <t>HAMEL MATTHEW A</t>
  </si>
  <si>
    <t>122//885//</t>
  </si>
  <si>
    <t>119-358A</t>
  </si>
  <si>
    <t>40 RESTFUL LN</t>
  </si>
  <si>
    <t>MAYER WILLIAM LIFE ESTATE</t>
  </si>
  <si>
    <t>119//358/A/</t>
  </si>
  <si>
    <t>114C-1-50</t>
  </si>
  <si>
    <t>269 CHARGE POND RD</t>
  </si>
  <si>
    <t>BROWN JEFFREY</t>
  </si>
  <si>
    <t>114/C1/50//</t>
  </si>
  <si>
    <t>106-22</t>
  </si>
  <si>
    <t>9 CRANE LANDING RD</t>
  </si>
  <si>
    <t>KAHL PETER</t>
  </si>
  <si>
    <t>106//22//</t>
  </si>
  <si>
    <t>114D-33</t>
  </si>
  <si>
    <t>114/D/33//</t>
  </si>
  <si>
    <t>122-340</t>
  </si>
  <si>
    <t>137 PLYMOUTH AVE</t>
  </si>
  <si>
    <t>MONIZ MANUEL A</t>
  </si>
  <si>
    <t>122//340//</t>
  </si>
  <si>
    <t>119-161</t>
  </si>
  <si>
    <t>28 LEISURE LN</t>
  </si>
  <si>
    <t>119//161//</t>
  </si>
  <si>
    <t>122-669</t>
  </si>
  <si>
    <t>173 LAKE AVE</t>
  </si>
  <si>
    <t>122//669//</t>
  </si>
  <si>
    <t>122-544</t>
  </si>
  <si>
    <t>172 LAKE AVE</t>
  </si>
  <si>
    <t>SNARSKY KEVIN P</t>
  </si>
  <si>
    <t>122//544//</t>
  </si>
  <si>
    <t>Gas,Public Water,Septic</t>
  </si>
  <si>
    <t>119-95</t>
  </si>
  <si>
    <t>26 BLISSFUL LN</t>
  </si>
  <si>
    <t>KEITH ROBERT A</t>
  </si>
  <si>
    <t>119//95//</t>
  </si>
  <si>
    <t>122-1201</t>
  </si>
  <si>
    <t>12 PURITAN AVE</t>
  </si>
  <si>
    <t>WESTGATE KENNETH J</t>
  </si>
  <si>
    <t>122//1201//</t>
  </si>
  <si>
    <t>119-257A</t>
  </si>
  <si>
    <t>39 HIDEAWAY LN</t>
  </si>
  <si>
    <t>THOMPSON MICHELLE A</t>
  </si>
  <si>
    <t>119//257/A/</t>
  </si>
  <si>
    <t>106-33</t>
  </si>
  <si>
    <t>12 CRANE LANDING RD</t>
  </si>
  <si>
    <t>WNEK RONALD F</t>
  </si>
  <si>
    <t>106//33//</t>
  </si>
  <si>
    <t>122-163</t>
  </si>
  <si>
    <t>172 PLYMOUTH AVE</t>
  </si>
  <si>
    <t>MURPHY JAMES D</t>
  </si>
  <si>
    <t>122//163//</t>
  </si>
  <si>
    <t>119-229</t>
  </si>
  <si>
    <t>38 HIDEAWAY LN</t>
  </si>
  <si>
    <t>SEAVER DANA N</t>
  </si>
  <si>
    <t>119//229//</t>
  </si>
  <si>
    <t>122-887</t>
  </si>
  <si>
    <t>176 PARK AVE</t>
  </si>
  <si>
    <t>TIMME-LARAGY ALICIA R</t>
  </si>
  <si>
    <t>122//887//</t>
  </si>
  <si>
    <t>119-314A</t>
  </si>
  <si>
    <t>41 REPOSE LN</t>
  </si>
  <si>
    <t>SOUZA STEVEN A</t>
  </si>
  <si>
    <t>119//314/A/</t>
  </si>
  <si>
    <t>106-14</t>
  </si>
  <si>
    <t>16 POND EDGE TRAIL</t>
  </si>
  <si>
    <t>WATKINS SUSAN B</t>
  </si>
  <si>
    <t>106//14//</t>
  </si>
  <si>
    <t>119-133</t>
  </si>
  <si>
    <t>27 BLISSFUL LN</t>
  </si>
  <si>
    <t>VASQUEZ FRANCISCO JR</t>
  </si>
  <si>
    <t>119//133//</t>
  </si>
  <si>
    <t>119-163</t>
  </si>
  <si>
    <t>32 LEISURE LN</t>
  </si>
  <si>
    <t>JOHNSON EDWARD R JR</t>
  </si>
  <si>
    <t>119//163//</t>
  </si>
  <si>
    <t>119-193</t>
  </si>
  <si>
    <t>37 LEISURE LN</t>
  </si>
  <si>
    <t>KEOUGH MICHAEL G</t>
  </si>
  <si>
    <t>119//193//</t>
  </si>
  <si>
    <t>119-97</t>
  </si>
  <si>
    <t>30 BLISSFUL LN</t>
  </si>
  <si>
    <t>119//97//</t>
  </si>
  <si>
    <t>105-1048</t>
  </si>
  <si>
    <t>105//1048//</t>
  </si>
  <si>
    <t>122-995</t>
  </si>
  <si>
    <t>189 PARK AVE</t>
  </si>
  <si>
    <t>EQUITY TRUST CO CUSTODIAN</t>
  </si>
  <si>
    <t>122//995//</t>
  </si>
  <si>
    <t>114B-100</t>
  </si>
  <si>
    <t>0 MAINSAIL LN</t>
  </si>
  <si>
    <t>114/B/100//</t>
  </si>
  <si>
    <t>114C-1-34</t>
  </si>
  <si>
    <t>270 CHARGE POND RD</t>
  </si>
  <si>
    <t>CAMPINHA SHAWN D</t>
  </si>
  <si>
    <t>114/C1/34//</t>
  </si>
  <si>
    <t>119-299A</t>
  </si>
  <si>
    <t>46 REPOSE LN</t>
  </si>
  <si>
    <t>COVELL MARK D</t>
  </si>
  <si>
    <t>119//299/A/</t>
  </si>
  <si>
    <t>119-455A</t>
  </si>
  <si>
    <t>53 MAYFLOWER LN</t>
  </si>
  <si>
    <t>MORRISSEY JOHN P</t>
  </si>
  <si>
    <t>119//455/A/</t>
  </si>
  <si>
    <t>119-360A</t>
  </si>
  <si>
    <t>44 MAYFLOWER LN</t>
  </si>
  <si>
    <t>MEAU GARY A</t>
  </si>
  <si>
    <t>119//360/A/</t>
  </si>
  <si>
    <t>122-667</t>
  </si>
  <si>
    <t>175 LAKE AVE</t>
  </si>
  <si>
    <t>ROBERY GERALD V III</t>
  </si>
  <si>
    <t>122//667//</t>
  </si>
  <si>
    <t>114B-93</t>
  </si>
  <si>
    <t>114/B/93//</t>
  </si>
  <si>
    <t>122-548</t>
  </si>
  <si>
    <t>180 LAKE AVE</t>
  </si>
  <si>
    <t>LEBLANC JASON</t>
  </si>
  <si>
    <t>122//548//</t>
  </si>
  <si>
    <t>122-889</t>
  </si>
  <si>
    <t>180 PARK AVE</t>
  </si>
  <si>
    <t>122//889//</t>
  </si>
  <si>
    <t>122-1205</t>
  </si>
  <si>
    <t>20 PURITAN AVE</t>
  </si>
  <si>
    <t>MURRAY JEFFREY W</t>
  </si>
  <si>
    <t>122//1205//</t>
  </si>
  <si>
    <t>114B-103</t>
  </si>
  <si>
    <t>114/B/103//</t>
  </si>
  <si>
    <t>122-161</t>
  </si>
  <si>
    <t>176 PLYMOUTH AVE</t>
  </si>
  <si>
    <t>DEMATTEO LOUIS W</t>
  </si>
  <si>
    <t>122//161//</t>
  </si>
  <si>
    <t>UNK369</t>
  </si>
  <si>
    <t>CATBOAT LN</t>
  </si>
  <si>
    <t>119-230</t>
  </si>
  <si>
    <t>42 HIDEAWAY LN</t>
  </si>
  <si>
    <t>MURPHY KEVIN J</t>
  </si>
  <si>
    <t>119//230//</t>
  </si>
  <si>
    <t>106-23</t>
  </si>
  <si>
    <t>7 CRANE LANDING RD</t>
  </si>
  <si>
    <t>SCHIAPPA AUDRA TR OF ESLN</t>
  </si>
  <si>
    <t>106//23//</t>
  </si>
  <si>
    <t>119-254</t>
  </si>
  <si>
    <t>43 HIDEAWAY LN</t>
  </si>
  <si>
    <t>119//254//</t>
  </si>
  <si>
    <t>119-132</t>
  </si>
  <si>
    <t>31 BLISSFUL LN</t>
  </si>
  <si>
    <t>BOLLINGER ROBERT</t>
  </si>
  <si>
    <t>119//132//</t>
  </si>
  <si>
    <t>119-164</t>
  </si>
  <si>
    <t>34 LEISURE LN</t>
  </si>
  <si>
    <t>HASKINS MICHAEL W &amp; TARA J</t>
  </si>
  <si>
    <t>119//164//</t>
  </si>
  <si>
    <t>UNK368</t>
  </si>
  <si>
    <t>122-1207</t>
  </si>
  <si>
    <t>24 PURITAN AVE</t>
  </si>
  <si>
    <t>122//1207//</t>
  </si>
  <si>
    <t>119-312A</t>
  </si>
  <si>
    <t>43 REPOSE LN</t>
  </si>
  <si>
    <t>LOVELL ROSARIO M</t>
  </si>
  <si>
    <t>119//312/A/</t>
  </si>
  <si>
    <t>122-550</t>
  </si>
  <si>
    <t>184 LAKE AVE</t>
  </si>
  <si>
    <t>122//550//</t>
  </si>
  <si>
    <t>114B-102</t>
  </si>
  <si>
    <t>114/B/102//</t>
  </si>
  <si>
    <t>122-991</t>
  </si>
  <si>
    <t>191 PARK AVE</t>
  </si>
  <si>
    <t>FERNANDES STEVEN R II</t>
  </si>
  <si>
    <t>122//991//</t>
  </si>
  <si>
    <t>114B-111</t>
  </si>
  <si>
    <t>114/B/111//</t>
  </si>
  <si>
    <t>119-98</t>
  </si>
  <si>
    <t>32 BLISSFUL LN</t>
  </si>
  <si>
    <t>LOERCHER ELLEN H</t>
  </si>
  <si>
    <t>119//98//</t>
  </si>
  <si>
    <t>106-32</t>
  </si>
  <si>
    <t>13 POND EDGE TRAIL</t>
  </si>
  <si>
    <t>106//32//</t>
  </si>
  <si>
    <t>122-159</t>
  </si>
  <si>
    <t>178 PLYMOUTH AVE</t>
  </si>
  <si>
    <t>122//159//</t>
  </si>
  <si>
    <t>114C-1-53</t>
  </si>
  <si>
    <t>273 CHARGE POND RD</t>
  </si>
  <si>
    <t>AMADEA-IRVING ROBIN</t>
  </si>
  <si>
    <t>114/C1/53//</t>
  </si>
  <si>
    <t>119-191A</t>
  </si>
  <si>
    <t>41 LEISURE LN</t>
  </si>
  <si>
    <t>VACCA NICHOLAS D</t>
  </si>
  <si>
    <t>119//191/A/</t>
  </si>
  <si>
    <t>105-15</t>
  </si>
  <si>
    <t>55 CHARLOTTE FURN RD</t>
  </si>
  <si>
    <t>105//15//</t>
  </si>
  <si>
    <t>105-1047</t>
  </si>
  <si>
    <t>PACKARD BRUCE M</t>
  </si>
  <si>
    <t>105//1047//</t>
  </si>
  <si>
    <t>105A-80</t>
  </si>
  <si>
    <t>64 CHARLOTTE FURN RD</t>
  </si>
  <si>
    <t>MATTHEWS RICHMOND A</t>
  </si>
  <si>
    <t>105/A/80//</t>
  </si>
  <si>
    <t>122-891</t>
  </si>
  <si>
    <t>186 PARK AVE</t>
  </si>
  <si>
    <t>BURDICK CHARLES W</t>
  </si>
  <si>
    <t>122//891//</t>
  </si>
  <si>
    <t>119-130</t>
  </si>
  <si>
    <t>33 BLISSFUL LN</t>
  </si>
  <si>
    <t>119//130//</t>
  </si>
  <si>
    <t>119-301A</t>
  </si>
  <si>
    <t>48 REPOSE LN</t>
  </si>
  <si>
    <t>RONNI KARL J</t>
  </si>
  <si>
    <t>119//301/A/</t>
  </si>
  <si>
    <t>105A-81</t>
  </si>
  <si>
    <t>4 ACOAXET LN</t>
  </si>
  <si>
    <t>PITTS BRUCE A</t>
  </si>
  <si>
    <t>105/A/81//</t>
  </si>
  <si>
    <t>UNK367</t>
  </si>
  <si>
    <t>106-13</t>
  </si>
  <si>
    <t>14 POND EDGE TRAIL</t>
  </si>
  <si>
    <t>106//13//</t>
  </si>
  <si>
    <t>119-457A</t>
  </si>
  <si>
    <t>55 MAYFLOWER LN</t>
  </si>
  <si>
    <t>SMITH OVA L</t>
  </si>
  <si>
    <t>119//457/A/</t>
  </si>
  <si>
    <t>122-333</t>
  </si>
  <si>
    <t>149 PLYMOUTH AVE</t>
  </si>
  <si>
    <t>122//333//</t>
  </si>
  <si>
    <t>122-157</t>
  </si>
  <si>
    <t>184 PLYMOUTH AVE</t>
  </si>
  <si>
    <t>WAREHAM PROPERTIES TRUST</t>
  </si>
  <si>
    <t>122//157//</t>
  </si>
  <si>
    <t>122-661</t>
  </si>
  <si>
    <t>187 LAKE AVE</t>
  </si>
  <si>
    <t>SECRETARY OF HOUSING &amp; URBAN DEV</t>
  </si>
  <si>
    <t>122//661//</t>
  </si>
  <si>
    <t>119-232A</t>
  </si>
  <si>
    <t>44 HIDEAWAY LN</t>
  </si>
  <si>
    <t>PEARSON ALBERT J</t>
  </si>
  <si>
    <t>119//232/A/</t>
  </si>
  <si>
    <t>105A-82</t>
  </si>
  <si>
    <t>6 ACOAXET LN</t>
  </si>
  <si>
    <t>GONSALVES WAYNE P</t>
  </si>
  <si>
    <t>105/A/82//</t>
  </si>
  <si>
    <t>122-1352</t>
  </si>
  <si>
    <t>39 ASHBERRY RD</t>
  </si>
  <si>
    <t>MCCRAY HELEN M</t>
  </si>
  <si>
    <t>122//1352//</t>
  </si>
  <si>
    <t>122-1210</t>
  </si>
  <si>
    <t>28 PURITAN AVE</t>
  </si>
  <si>
    <t>122//1210//</t>
  </si>
  <si>
    <t>122-552</t>
  </si>
  <si>
    <t>188 LAKE AVE</t>
  </si>
  <si>
    <t>LUCH JAMES J</t>
  </si>
  <si>
    <t>122//552//</t>
  </si>
  <si>
    <t>119-253A</t>
  </si>
  <si>
    <t>45 HIDEAWAY LN</t>
  </si>
  <si>
    <t>GOODRICH JOHN PAUL</t>
  </si>
  <si>
    <t>119//253/A/</t>
  </si>
  <si>
    <t>114C-1-35</t>
  </si>
  <si>
    <t>274 CHARGE POND RD</t>
  </si>
  <si>
    <t>114/C1/35//</t>
  </si>
  <si>
    <t>119-166A</t>
  </si>
  <si>
    <t>38 LEISURE LN</t>
  </si>
  <si>
    <t>CHANDLER FOSTER</t>
  </si>
  <si>
    <t>119//166/A/</t>
  </si>
  <si>
    <t>106-26</t>
  </si>
  <si>
    <t>1 CRANE LANDING RD</t>
  </si>
  <si>
    <t>106//26//</t>
  </si>
  <si>
    <t>119-310A</t>
  </si>
  <si>
    <t>45 REPOSE LN</t>
  </si>
  <si>
    <t>BARKAS STEPHANIE H</t>
  </si>
  <si>
    <t>119//310/A/</t>
  </si>
  <si>
    <t>105A-83</t>
  </si>
  <si>
    <t>8 ACOAXET LN</t>
  </si>
  <si>
    <t>POLLACK WALTER</t>
  </si>
  <si>
    <t>105/A/83//</t>
  </si>
  <si>
    <t>106-34</t>
  </si>
  <si>
    <t>10 CRANE LANDING RD</t>
  </si>
  <si>
    <t>FELDMAN SUE ANNE</t>
  </si>
  <si>
    <t>106//34//</t>
  </si>
  <si>
    <t>122-988</t>
  </si>
  <si>
    <t>29 ASHBERRY RD</t>
  </si>
  <si>
    <t>WOLYNES ROBERT TRUSTEE OF THE</t>
  </si>
  <si>
    <t>122//988//</t>
  </si>
  <si>
    <t>114B-1000</t>
  </si>
  <si>
    <t>114/B/1000//</t>
  </si>
  <si>
    <t>119-100</t>
  </si>
  <si>
    <t>38 BLISSFUL LN</t>
  </si>
  <si>
    <t>BARRY GRACE E MRS</t>
  </si>
  <si>
    <t>119//100//</t>
  </si>
  <si>
    <t>105A-84</t>
  </si>
  <si>
    <t>10 ACOAXET LN</t>
  </si>
  <si>
    <t>DONAHER JOSEPH R JR</t>
  </si>
  <si>
    <t>105/A/84//</t>
  </si>
  <si>
    <t>106-24</t>
  </si>
  <si>
    <t>5 CRANE LANDING RD</t>
  </si>
  <si>
    <t>DOLAN JAMES W II</t>
  </si>
  <si>
    <t>106//24//</t>
  </si>
  <si>
    <t>122-331</t>
  </si>
  <si>
    <t>155 PLYMOUTH AVE</t>
  </si>
  <si>
    <t>ALLEN PAULINE</t>
  </si>
  <si>
    <t>122//331//</t>
  </si>
  <si>
    <t>UNK371</t>
  </si>
  <si>
    <t>122-155</t>
  </si>
  <si>
    <t>186 PLYMOUTH AVE</t>
  </si>
  <si>
    <t>122//155//</t>
  </si>
  <si>
    <t>114D-W5</t>
  </si>
  <si>
    <t>0 HALIBUT LN</t>
  </si>
  <si>
    <t>114/D/W5//</t>
  </si>
  <si>
    <t>119-B1</t>
  </si>
  <si>
    <t>44 BLISSFUL LN</t>
  </si>
  <si>
    <t>DOLAN GERARD T</t>
  </si>
  <si>
    <t>119//B1//</t>
  </si>
  <si>
    <t>119-189A</t>
  </si>
  <si>
    <t>43 LEISURE LN</t>
  </si>
  <si>
    <t>BRIGHT DONALD G</t>
  </si>
  <si>
    <t>119//189/A/</t>
  </si>
  <si>
    <t>105A-85</t>
  </si>
  <si>
    <t>12 ACOAXET LN</t>
  </si>
  <si>
    <t>ROBERT SUSAN J</t>
  </si>
  <si>
    <t>105/A/85//</t>
  </si>
  <si>
    <t>105A-86</t>
  </si>
  <si>
    <t>14 ACOAXET LN</t>
  </si>
  <si>
    <t>LYONS ROBERT J</t>
  </si>
  <si>
    <t>105/A/86//</t>
  </si>
  <si>
    <t>122-895</t>
  </si>
  <si>
    <t>19 ASHBERRY RD</t>
  </si>
  <si>
    <t>CAMANDONA LINDA C</t>
  </si>
  <si>
    <t>122//895//</t>
  </si>
  <si>
    <t>119-303A</t>
  </si>
  <si>
    <t>50 REPOSE LN</t>
  </si>
  <si>
    <t>JONES NICHOLE E</t>
  </si>
  <si>
    <t>119//303/A/</t>
  </si>
  <si>
    <t>105A-87</t>
  </si>
  <si>
    <t>16 ACOAXET LN</t>
  </si>
  <si>
    <t>CORCORAN MICHAEL III</t>
  </si>
  <si>
    <t>105/A/87//</t>
  </si>
  <si>
    <t>106-25</t>
  </si>
  <si>
    <t>3 CRANE LANDING RD</t>
  </si>
  <si>
    <t>106//25//</t>
  </si>
  <si>
    <t>114C-1-54</t>
  </si>
  <si>
    <t>277 CHARGE POND RD</t>
  </si>
  <si>
    <t>GOODELL CINDY L</t>
  </si>
  <si>
    <t>114/C1/54//</t>
  </si>
  <si>
    <t>123-1349</t>
  </si>
  <si>
    <t>19 PURITAN AVE</t>
  </si>
  <si>
    <t>MYERS TONYA ANN</t>
  </si>
  <si>
    <t>123//1349//</t>
  </si>
  <si>
    <t>122-658</t>
  </si>
  <si>
    <t>17 ASHBERRY RD</t>
  </si>
  <si>
    <t>122//658//</t>
  </si>
  <si>
    <t>106-31</t>
  </si>
  <si>
    <t>11 POND EDGE TRAIL</t>
  </si>
  <si>
    <t>106//31//</t>
  </si>
  <si>
    <t>119-234A</t>
  </si>
  <si>
    <t>46 HIDEAWAY LN</t>
  </si>
  <si>
    <t>STUCHLAK RICHARD D</t>
  </si>
  <si>
    <t>119//234/A/</t>
  </si>
  <si>
    <t>119-251A</t>
  </si>
  <si>
    <t>47 HIDEAWAY LN</t>
  </si>
  <si>
    <t>OROURKE ROBERT M</t>
  </si>
  <si>
    <t>119//251/A/</t>
  </si>
  <si>
    <t>122-555</t>
  </si>
  <si>
    <t>11 ASHBERRY RD</t>
  </si>
  <si>
    <t>ADAMS JAMES W SR</t>
  </si>
  <si>
    <t>122//555//</t>
  </si>
  <si>
    <t>119-459A</t>
  </si>
  <si>
    <t>57 MAYFLOWER LN</t>
  </si>
  <si>
    <t>FOLLETT RANDY S</t>
  </si>
  <si>
    <t>119//459/A/</t>
  </si>
  <si>
    <t>105-14</t>
  </si>
  <si>
    <t>57 CHARLOTTE FURN RD</t>
  </si>
  <si>
    <t>105//14//</t>
  </si>
  <si>
    <t>119-168A</t>
  </si>
  <si>
    <t>40 LEISURE LN</t>
  </si>
  <si>
    <t>FITZGERALD CATHERINE DEBORAH</t>
  </si>
  <si>
    <t>119//168/A/</t>
  </si>
  <si>
    <t>105A-91</t>
  </si>
  <si>
    <t>66 CHARLOTTE FURN RD</t>
  </si>
  <si>
    <t>SYLVIA MICHAEL J</t>
  </si>
  <si>
    <t>105/A/91//</t>
  </si>
  <si>
    <t>114C-1-36</t>
  </si>
  <si>
    <t>276 CHARGE POND RD</t>
  </si>
  <si>
    <t>BACCHIOCCHI KEVIN D</t>
  </si>
  <si>
    <t>114/C1/36//</t>
  </si>
  <si>
    <t>UNK370</t>
  </si>
  <si>
    <t>119-308A</t>
  </si>
  <si>
    <t>48 ROUNDHILL BLVD</t>
  </si>
  <si>
    <t>DILLER MATTHEW D</t>
  </si>
  <si>
    <t>119//308/A/</t>
  </si>
  <si>
    <t>122-556</t>
  </si>
  <si>
    <t>5 ASHBERRY RD</t>
  </si>
  <si>
    <t>ACOSTA MIGUEL</t>
  </si>
  <si>
    <t>122//556//</t>
  </si>
  <si>
    <t>UNK350</t>
  </si>
  <si>
    <t>TOPSAIL LANE</t>
  </si>
  <si>
    <t>122-151</t>
  </si>
  <si>
    <t>196 PLYMOUTH AVE</t>
  </si>
  <si>
    <t>BOWERS RYAN W</t>
  </si>
  <si>
    <t>122//151//</t>
  </si>
  <si>
    <t>105A-145</t>
  </si>
  <si>
    <t>3 ACOAXET LN</t>
  </si>
  <si>
    <t>KEANE TRICIA</t>
  </si>
  <si>
    <t>105/A/145//</t>
  </si>
  <si>
    <t>123-984</t>
  </si>
  <si>
    <t>30 ASHBERRY RD</t>
  </si>
  <si>
    <t>ROYSTER SHIRLEY A</t>
  </si>
  <si>
    <t>123//984//</t>
  </si>
  <si>
    <t>119-187A</t>
  </si>
  <si>
    <t>45 LEISURE LN</t>
  </si>
  <si>
    <t>GONSALVES DAVID A</t>
  </si>
  <si>
    <t>119//187/A/</t>
  </si>
  <si>
    <t>123-1347</t>
  </si>
  <si>
    <t>23 PURITAN AVE</t>
  </si>
  <si>
    <t>KILPATRICK CHISTOPHER J</t>
  </si>
  <si>
    <t>123//1347//</t>
  </si>
  <si>
    <t>105A-146</t>
  </si>
  <si>
    <t>5 ACOAXET LN</t>
  </si>
  <si>
    <t>KELLY RYAN</t>
  </si>
  <si>
    <t>105/A/146//</t>
  </si>
  <si>
    <t>114B-147</t>
  </si>
  <si>
    <t>4 SLOOP LN</t>
  </si>
  <si>
    <t>BAKER JEREMY</t>
  </si>
  <si>
    <t>114/B/147//</t>
  </si>
  <si>
    <t>119-305A</t>
  </si>
  <si>
    <t>52 REPOSE LN</t>
  </si>
  <si>
    <t>HAND MAUREEN F</t>
  </si>
  <si>
    <t>119//305/A/</t>
  </si>
  <si>
    <t>106-12</t>
  </si>
  <si>
    <t>12 POND EDGE TRAIL</t>
  </si>
  <si>
    <t>LORING STEVEN W</t>
  </si>
  <si>
    <t>106//12//</t>
  </si>
  <si>
    <t>105A-191</t>
  </si>
  <si>
    <t>7 ACOAXET LN</t>
  </si>
  <si>
    <t>GARCIA EUGENIO M</t>
  </si>
  <si>
    <t>105/A/191//</t>
  </si>
  <si>
    <t>114B-124</t>
  </si>
  <si>
    <t>0 GENOA LN</t>
  </si>
  <si>
    <t>114/B/124//</t>
  </si>
  <si>
    <t>114B-146</t>
  </si>
  <si>
    <t>6 SLOOP LN</t>
  </si>
  <si>
    <t>PRICE HARVEY R</t>
  </si>
  <si>
    <t>114/B/146//</t>
  </si>
  <si>
    <t>123-655</t>
  </si>
  <si>
    <t>14 ASHBERRY RD</t>
  </si>
  <si>
    <t>BIDER ROBERTA A</t>
  </si>
  <si>
    <t>123//655//</t>
  </si>
  <si>
    <t>119-249A</t>
  </si>
  <si>
    <t>49 HIDEAWAY LN</t>
  </si>
  <si>
    <t>KUKAUSKAS DONNA R</t>
  </si>
  <si>
    <t>119//249/A/</t>
  </si>
  <si>
    <t>119-170A</t>
  </si>
  <si>
    <t>42 LEISURE LN</t>
  </si>
  <si>
    <t>REED MARK J</t>
  </si>
  <si>
    <t>119//170/A/</t>
  </si>
  <si>
    <t>105A-89</t>
  </si>
  <si>
    <t>9 ACOAXET LN</t>
  </si>
  <si>
    <t>JOHNSON GERALD R</t>
  </si>
  <si>
    <t>105/A/89//</t>
  </si>
  <si>
    <t>UNK196</t>
  </si>
  <si>
    <t>114C-1-56</t>
  </si>
  <si>
    <t>279 CHARGE POND RD</t>
  </si>
  <si>
    <t>ELICIER ANTHONY</t>
  </si>
  <si>
    <t>114/C1/56//</t>
  </si>
  <si>
    <t>119-236A</t>
  </si>
  <si>
    <t>48 HIDEAWAY LN</t>
  </si>
  <si>
    <t>119//236/A/</t>
  </si>
  <si>
    <t>123-1344</t>
  </si>
  <si>
    <t>27 PURITAN AVE</t>
  </si>
  <si>
    <t>JORDAN KELLY</t>
  </si>
  <si>
    <t>123//1344//</t>
  </si>
  <si>
    <t>118-501B</t>
  </si>
  <si>
    <t>59 MAYFLOWER LN</t>
  </si>
  <si>
    <t>DUTTON JEFFREY L</t>
  </si>
  <si>
    <t>118//501/B/</t>
  </si>
  <si>
    <t>123-559</t>
  </si>
  <si>
    <t>10 ASHBERRY RD</t>
  </si>
  <si>
    <t>DEVNEW CATHERINE M</t>
  </si>
  <si>
    <t>123//559//</t>
  </si>
  <si>
    <t>105A-144</t>
  </si>
  <si>
    <t>3 MEGANSETT DR</t>
  </si>
  <si>
    <t>BRIGHTMAN KATHLEEN F</t>
  </si>
  <si>
    <t>105/A/144//</t>
  </si>
  <si>
    <t>106-30</t>
  </si>
  <si>
    <t>9 POND EDGE TRAIL</t>
  </si>
  <si>
    <t>106//30//</t>
  </si>
  <si>
    <t>105A-88</t>
  </si>
  <si>
    <t>11 ACOAXET LN</t>
  </si>
  <si>
    <t>BONAPARTE HAROLD W</t>
  </si>
  <si>
    <t>105/A/88//</t>
  </si>
  <si>
    <t>123-1216</t>
  </si>
  <si>
    <t>34 PURITAN AVE</t>
  </si>
  <si>
    <t>PRENTICE WILLIAM H</t>
  </si>
  <si>
    <t>123//1216//</t>
  </si>
  <si>
    <t>119-306A</t>
  </si>
  <si>
    <t>54 REPOSE LN</t>
  </si>
  <si>
    <t>ERWIN WILLIAM F</t>
  </si>
  <si>
    <t>119//306/A/</t>
  </si>
  <si>
    <t>105A-147</t>
  </si>
  <si>
    <t>4 MEGANSETT DR</t>
  </si>
  <si>
    <t>BEALS TODD M</t>
  </si>
  <si>
    <t>105/A/147//</t>
  </si>
  <si>
    <t>114D-52</t>
  </si>
  <si>
    <t>0 FLOUNDER LN</t>
  </si>
  <si>
    <t>114/D/52//</t>
  </si>
  <si>
    <t>123-146</t>
  </si>
  <si>
    <t>204 PLYMOUTH AVE</t>
  </si>
  <si>
    <t>GUENARD EDWARD J</t>
  </si>
  <si>
    <t>123//146//</t>
  </si>
  <si>
    <t>114D-53</t>
  </si>
  <si>
    <t>2 SEAWOOD SPRINGS</t>
  </si>
  <si>
    <t>114/D/53//</t>
  </si>
  <si>
    <t>106-35</t>
  </si>
  <si>
    <t>3 PINE NEEDLE LN</t>
  </si>
  <si>
    <t>106//35//</t>
  </si>
  <si>
    <t>114D-W4</t>
  </si>
  <si>
    <t>114/D/W4//</t>
  </si>
  <si>
    <t>114C-1-37</t>
  </si>
  <si>
    <t>280 CHARGE POND RD</t>
  </si>
  <si>
    <t>JOHNSON ALLAN S</t>
  </si>
  <si>
    <t>114/C1/37//</t>
  </si>
  <si>
    <t>105-13</t>
  </si>
  <si>
    <t>59 CHARLOTTE FURN RD</t>
  </si>
  <si>
    <t>105//13//</t>
  </si>
  <si>
    <t>119-121A</t>
  </si>
  <si>
    <t>45 BLISSFUL LN</t>
  </si>
  <si>
    <t>119//121/A/</t>
  </si>
  <si>
    <t>123-902</t>
  </si>
  <si>
    <t>198 PARK AVE</t>
  </si>
  <si>
    <t>PEREZ MICHAEL D</t>
  </si>
  <si>
    <t>123//902//</t>
  </si>
  <si>
    <t>119-238A</t>
  </si>
  <si>
    <t>50 HIDEAWAY LN</t>
  </si>
  <si>
    <t>SERGI HELEN A</t>
  </si>
  <si>
    <t>119//238/A/</t>
  </si>
  <si>
    <t>119-247A</t>
  </si>
  <si>
    <t>51 HIDEAWAY LN</t>
  </si>
  <si>
    <t>GONSKI JOHN J IV</t>
  </si>
  <si>
    <t>119//247/A/</t>
  </si>
  <si>
    <t>123-978</t>
  </si>
  <si>
    <t>213 PARK AVE</t>
  </si>
  <si>
    <t>MCCLOSKEY GEORGE LIFE ESTATE</t>
  </si>
  <si>
    <t>123//978//</t>
  </si>
  <si>
    <t>123-324</t>
  </si>
  <si>
    <t>2 ASHBERRY RD</t>
  </si>
  <si>
    <t>DUKEMAN WILLIAM E &amp; EVELYN M</t>
  </si>
  <si>
    <t>123//324//</t>
  </si>
  <si>
    <t>114B-149</t>
  </si>
  <si>
    <t>3 SLOOP LN</t>
  </si>
  <si>
    <t>114/B/149//</t>
  </si>
  <si>
    <t>123-1341</t>
  </si>
  <si>
    <t>33 PURITAN AVE</t>
  </si>
  <si>
    <t>VERRAN MELVIN</t>
  </si>
  <si>
    <t>123//1341//</t>
  </si>
  <si>
    <t>114C-1-57</t>
  </si>
  <si>
    <t>281 CHARGE POND RD</t>
  </si>
  <si>
    <t>LIM JONG YEOL</t>
  </si>
  <si>
    <t>114/C1/57//</t>
  </si>
  <si>
    <t>123-562</t>
  </si>
  <si>
    <t>202 LAKE AVE</t>
  </si>
  <si>
    <t>SCHLEEHAUF ROBERT W LIFE EST</t>
  </si>
  <si>
    <t>123//562//</t>
  </si>
  <si>
    <t>119-172A</t>
  </si>
  <si>
    <t>44 LEISURE LN</t>
  </si>
  <si>
    <t>119//172/A/</t>
  </si>
  <si>
    <t>123-1518</t>
  </si>
  <si>
    <t>26 HUNTER AVE</t>
  </si>
  <si>
    <t>AMARAL JAYME J</t>
  </si>
  <si>
    <t>123//1518//</t>
  </si>
  <si>
    <t>105-A</t>
  </si>
  <si>
    <t>BAPTISTE BROTHERS LTD</t>
  </si>
  <si>
    <t>105///A/</t>
  </si>
  <si>
    <t>105A-143</t>
  </si>
  <si>
    <t>5 MEGANSETT DR</t>
  </si>
  <si>
    <t>MCALONEY REBECCA</t>
  </si>
  <si>
    <t>105/A/143//</t>
  </si>
  <si>
    <t>105A-148</t>
  </si>
  <si>
    <t>6 MEGANSETT DR</t>
  </si>
  <si>
    <t>BRANDAO- MENDES ARTHUR J</t>
  </si>
  <si>
    <t>105/A/148//</t>
  </si>
  <si>
    <t>123-1220</t>
  </si>
  <si>
    <t>42 PURITAN AVE</t>
  </si>
  <si>
    <t>CONNOLLY ROBERT</t>
  </si>
  <si>
    <t>123//1220//</t>
  </si>
  <si>
    <t>105A-90</t>
  </si>
  <si>
    <t>4 WESTFIELD III</t>
  </si>
  <si>
    <t>105/A/90//</t>
  </si>
  <si>
    <t>106-11</t>
  </si>
  <si>
    <t>10 POND EDGE TRAIL</t>
  </si>
  <si>
    <t>106//11//</t>
  </si>
  <si>
    <t>119-183A</t>
  </si>
  <si>
    <t>49 LEISURE LN</t>
  </si>
  <si>
    <t>FANCIULLO JOSEPH</t>
  </si>
  <si>
    <t>119//183/A/</t>
  </si>
  <si>
    <t>118-502B</t>
  </si>
  <si>
    <t>61 MAYFLOWER LN</t>
  </si>
  <si>
    <t>DETMONGKHONH BOUNSY</t>
  </si>
  <si>
    <t>118//502/B/</t>
  </si>
  <si>
    <t>123-648</t>
  </si>
  <si>
    <t>205 LAKE AVE</t>
  </si>
  <si>
    <t>MONGEON RONALD A</t>
  </si>
  <si>
    <t>123//648//</t>
  </si>
  <si>
    <t>123-144</t>
  </si>
  <si>
    <t>210 PLYMOUTH AVE</t>
  </si>
  <si>
    <t>EOSCO MICHAEL J</t>
  </si>
  <si>
    <t>123//144//</t>
  </si>
  <si>
    <t>119-307A</t>
  </si>
  <si>
    <t>1 ROUNDHILL BLVD</t>
  </si>
  <si>
    <t>POWERS MAURICE LYMAN</t>
  </si>
  <si>
    <t>119//307/A/</t>
  </si>
  <si>
    <t>114B-148</t>
  </si>
  <si>
    <t>5 SLOOP LN</t>
  </si>
  <si>
    <t>114/B/148//</t>
  </si>
  <si>
    <t>123-905</t>
  </si>
  <si>
    <t>206 PARK AVE</t>
  </si>
  <si>
    <t>HART ALENA</t>
  </si>
  <si>
    <t>123//905//</t>
  </si>
  <si>
    <t>114C-1-38</t>
  </si>
  <si>
    <t>282 CHARGE POND RD</t>
  </si>
  <si>
    <t>114/C1/38//</t>
  </si>
  <si>
    <t>106-4</t>
  </si>
  <si>
    <t>2 PINE NEEDLE LN</t>
  </si>
  <si>
    <t>YORK STEPHEN M</t>
  </si>
  <si>
    <t>106//4//</t>
  </si>
  <si>
    <t>106-29</t>
  </si>
  <si>
    <t>7 POND EDGE TRAIL</t>
  </si>
  <si>
    <t>106//29//</t>
  </si>
  <si>
    <t>119-A1</t>
  </si>
  <si>
    <t>42 BLISSFUL LN</t>
  </si>
  <si>
    <t>LIMA EDMUNDO F</t>
  </si>
  <si>
    <t>119//A1//</t>
  </si>
  <si>
    <t>123-1521</t>
  </si>
  <si>
    <t>32 HUNTER AVE</t>
  </si>
  <si>
    <t>FERNANDES GINO JR</t>
  </si>
  <si>
    <t>123//1521//</t>
  </si>
  <si>
    <t>123-565</t>
  </si>
  <si>
    <t>206 LAKE AVE</t>
  </si>
  <si>
    <t>SCHLEEHAUF ROBERT W</t>
  </si>
  <si>
    <t>123//565//</t>
  </si>
  <si>
    <t>119-240A</t>
  </si>
  <si>
    <t>52 ROUNDHILL BLVD</t>
  </si>
  <si>
    <t>HATCH THEODORE S</t>
  </si>
  <si>
    <t>119//240/A/</t>
  </si>
  <si>
    <t>123-1338</t>
  </si>
  <si>
    <t>39 PURITAN AVE</t>
  </si>
  <si>
    <t>PERKINS WAYNE S JR</t>
  </si>
  <si>
    <t>123//1338//</t>
  </si>
  <si>
    <t>114C-1-58</t>
  </si>
  <si>
    <t>283 CHARGE POND RD</t>
  </si>
  <si>
    <t>VARRIEUR SCOTT W</t>
  </si>
  <si>
    <t>114/C1/58//</t>
  </si>
  <si>
    <t>119-245A</t>
  </si>
  <si>
    <t>3 ROUNDHILL BLVD</t>
  </si>
  <si>
    <t>CENTEIO DAVID L JR</t>
  </si>
  <si>
    <t>119//245/A/</t>
  </si>
  <si>
    <t>119-174A</t>
  </si>
  <si>
    <t>46 LEISURE LN</t>
  </si>
  <si>
    <t>MEDEIROS MARK S</t>
  </si>
  <si>
    <t>119//174/A/</t>
  </si>
  <si>
    <t>123-975</t>
  </si>
  <si>
    <t>219 PARK AVE</t>
  </si>
  <si>
    <t>TUFO CHARLES F SR LIFE ESTATE</t>
  </si>
  <si>
    <t>123//975//</t>
  </si>
  <si>
    <t>123-1223</t>
  </si>
  <si>
    <t>48 PURITAN AVE</t>
  </si>
  <si>
    <t>RYAN KEVIN R</t>
  </si>
  <si>
    <t>123//1223//</t>
  </si>
  <si>
    <t>105A-149</t>
  </si>
  <si>
    <t>8 MEGANSETT DR</t>
  </si>
  <si>
    <t>DESROSIERS DANIELLE R</t>
  </si>
  <si>
    <t>105/A/149//</t>
  </si>
  <si>
    <t>105A-142</t>
  </si>
  <si>
    <t>7 MEGANSETT DR</t>
  </si>
  <si>
    <t>ROUSSEAU CHERYL A</t>
  </si>
  <si>
    <t>105/A/142//</t>
  </si>
  <si>
    <t>123-141</t>
  </si>
  <si>
    <t>214 PLYMOUTH AVE</t>
  </si>
  <si>
    <t>BERRY IDA F LIFE ESTATE</t>
  </si>
  <si>
    <t>123//141//</t>
  </si>
  <si>
    <t>119-181A</t>
  </si>
  <si>
    <t>51 LEISURE LN</t>
  </si>
  <si>
    <t>119//181/A/</t>
  </si>
  <si>
    <t>123-1523</t>
  </si>
  <si>
    <t>36 HUNTER AVE</t>
  </si>
  <si>
    <t>SANTOS DONALD J</t>
  </si>
  <si>
    <t>123//1523//</t>
  </si>
  <si>
    <t>106-3</t>
  </si>
  <si>
    <t>6 CRANE LANDING RD</t>
  </si>
  <si>
    <t>106//3//</t>
  </si>
  <si>
    <t>123-908</t>
  </si>
  <si>
    <t>210 PARK AVE</t>
  </si>
  <si>
    <t>CARLINO MARY A</t>
  </si>
  <si>
    <t>123//908//</t>
  </si>
  <si>
    <t>123-318</t>
  </si>
  <si>
    <t>171 PLYMOUTH AVE</t>
  </si>
  <si>
    <t>LEVINE LENORA</t>
  </si>
  <si>
    <t>123//318//</t>
  </si>
  <si>
    <t>118-523B</t>
  </si>
  <si>
    <t>58 REPOSE LN</t>
  </si>
  <si>
    <t>PINKSTON MARY R</t>
  </si>
  <si>
    <t>118//523/B/</t>
  </si>
  <si>
    <t>114B-150</t>
  </si>
  <si>
    <t>4 SHALLOP LN</t>
  </si>
  <si>
    <t>SILVA DAVID</t>
  </si>
  <si>
    <t>114/B/150//</t>
  </si>
  <si>
    <t>114B-164</t>
  </si>
  <si>
    <t>0 MIZZEN LN</t>
  </si>
  <si>
    <t>114/B/164//</t>
  </si>
  <si>
    <t>114E-368</t>
  </si>
  <si>
    <t>114/E/368//</t>
  </si>
  <si>
    <t>105-12</t>
  </si>
  <si>
    <t>61 CHARLOTTE FURN RD</t>
  </si>
  <si>
    <t>105//12//</t>
  </si>
  <si>
    <t>106-2</t>
  </si>
  <si>
    <t>4 CRANE LANDING RD</t>
  </si>
  <si>
    <t>106//2//</t>
  </si>
  <si>
    <t>118-503B</t>
  </si>
  <si>
    <t>63 MAYFLOWER LN</t>
  </si>
  <si>
    <t>ROE HERBERT W JR</t>
  </si>
  <si>
    <t>118//503/B/</t>
  </si>
  <si>
    <t>123-1335</t>
  </si>
  <si>
    <t>45 PURITAN AVE</t>
  </si>
  <si>
    <t>COSTA BARBARA B</t>
  </si>
  <si>
    <t>123//1335//</t>
  </si>
  <si>
    <t>106-1</t>
  </si>
  <si>
    <t>2 CRANE LANDING RD</t>
  </si>
  <si>
    <t>106//1//</t>
  </si>
  <si>
    <t>106-28</t>
  </si>
  <si>
    <t>5 POND EDGE TRAIL</t>
  </si>
  <si>
    <t>106//28//</t>
  </si>
  <si>
    <t>114B-1001</t>
  </si>
  <si>
    <t>114/B/1001//</t>
  </si>
  <si>
    <t>114C-1-59</t>
  </si>
  <si>
    <t>285 CHARGE POND RD</t>
  </si>
  <si>
    <t>GILMETTI SHIRLEY A</t>
  </si>
  <si>
    <t>114/C1/59//</t>
  </si>
  <si>
    <t>123-316</t>
  </si>
  <si>
    <t>175 PLYMOUTH AVE</t>
  </si>
  <si>
    <t>MAROT ROBERT L TRUSTEE OF THE</t>
  </si>
  <si>
    <t>123//316//</t>
  </si>
  <si>
    <t>123-569</t>
  </si>
  <si>
    <t>214 LAKE AVE</t>
  </si>
  <si>
    <t>VALLER GEORGE M</t>
  </si>
  <si>
    <t>VALLER FRANCES L</t>
  </si>
  <si>
    <t>123//569//</t>
  </si>
  <si>
    <t>106-10</t>
  </si>
  <si>
    <t>8 POND EDGE TRAIL</t>
  </si>
  <si>
    <t>106//10//</t>
  </si>
  <si>
    <t>123-1226</t>
  </si>
  <si>
    <t>54 PURITAN AVE</t>
  </si>
  <si>
    <t>LENTINI BENEDICT C</t>
  </si>
  <si>
    <t>123//1226//</t>
  </si>
  <si>
    <t>114B-165</t>
  </si>
  <si>
    <t>114/B/165//</t>
  </si>
  <si>
    <t>119-176A</t>
  </si>
  <si>
    <t>48 LEISURE LN</t>
  </si>
  <si>
    <t>BRISTOW PHILLIP R</t>
  </si>
  <si>
    <t>119//176/A/</t>
  </si>
  <si>
    <t>105-1006</t>
  </si>
  <si>
    <t>105//1006//</t>
  </si>
  <si>
    <t>123-1525</t>
  </si>
  <si>
    <t>45 SCHEFFLER DR</t>
  </si>
  <si>
    <t>MAYOU JOHN</t>
  </si>
  <si>
    <t>123//1525//</t>
  </si>
  <si>
    <t>105A-150</t>
  </si>
  <si>
    <t>10 MEGANSETT DR</t>
  </si>
  <si>
    <t>AGOGLIA JOHN T</t>
  </si>
  <si>
    <t>105/A/150//</t>
  </si>
  <si>
    <t>114C-1-39</t>
  </si>
  <si>
    <t>286 CHARGE POND RD</t>
  </si>
  <si>
    <t>DEGRUTTOLA ROBERT A TRUSTEE</t>
  </si>
  <si>
    <t>114/C1/39//</t>
  </si>
  <si>
    <t>123-913</t>
  </si>
  <si>
    <t>220 PARK AVE</t>
  </si>
  <si>
    <t>123//913//</t>
  </si>
  <si>
    <t>105A-141</t>
  </si>
  <si>
    <t>9 MEGANSETT DR</t>
  </si>
  <si>
    <t>AVILA NICOLE E</t>
  </si>
  <si>
    <t>105/A/141//</t>
  </si>
  <si>
    <t>117-1009</t>
  </si>
  <si>
    <t>117//1009//</t>
  </si>
  <si>
    <t>105-1005</t>
  </si>
  <si>
    <t>105//1005//</t>
  </si>
  <si>
    <t>123-1859</t>
  </si>
  <si>
    <t>224 PLYMOUTH AVE</t>
  </si>
  <si>
    <t>WAGNER JOYCE M</t>
  </si>
  <si>
    <t>123//1859//</t>
  </si>
  <si>
    <t>123-1332</t>
  </si>
  <si>
    <t>49 PURITAN AVE</t>
  </si>
  <si>
    <t>MONACO GUY P</t>
  </si>
  <si>
    <t>123//1332//</t>
  </si>
  <si>
    <t>123-968</t>
  </si>
  <si>
    <t>227 PARK AVE</t>
  </si>
  <si>
    <t>MEDEIROS BARBARA LEE</t>
  </si>
  <si>
    <t>123//968//</t>
  </si>
  <si>
    <t>123-571</t>
  </si>
  <si>
    <t>222 LAKE AVE</t>
  </si>
  <si>
    <t>123//571//</t>
  </si>
  <si>
    <t>123-641</t>
  </si>
  <si>
    <t>219 LAKE AVE</t>
  </si>
  <si>
    <t>ROOD HERBERT W JR</t>
  </si>
  <si>
    <t>123//641//</t>
  </si>
  <si>
    <t>119-119A</t>
  </si>
  <si>
    <t>47 BLISSFUL LN</t>
  </si>
  <si>
    <t>STAFFORD LINDA M</t>
  </si>
  <si>
    <t>119//119/A/</t>
  </si>
  <si>
    <t>114B-166</t>
  </si>
  <si>
    <t>114/B/166//</t>
  </si>
  <si>
    <t>117-1012</t>
  </si>
  <si>
    <t>117//1012//</t>
  </si>
  <si>
    <t>118-A1</t>
  </si>
  <si>
    <t>50 MAYFLOWER LN</t>
  </si>
  <si>
    <t>DEPINA JOAO H</t>
  </si>
  <si>
    <t>118//A1//</t>
  </si>
  <si>
    <t>123-1229</t>
  </si>
  <si>
    <t>31 SCHEFFLER DR</t>
  </si>
  <si>
    <t>WESTGATE WENDY L</t>
  </si>
  <si>
    <t>123//1229//</t>
  </si>
  <si>
    <t>118-504B</t>
  </si>
  <si>
    <t>65 MAYFLOWER LN</t>
  </si>
  <si>
    <t>ESTRELLA MARY L</t>
  </si>
  <si>
    <t>118//504/B/</t>
  </si>
  <si>
    <t>106-27</t>
  </si>
  <si>
    <t>5 PINE NEEDLE LN</t>
  </si>
  <si>
    <t>106//27//</t>
  </si>
  <si>
    <t>114B-151</t>
  </si>
  <si>
    <t>3 SHALLOP LN</t>
  </si>
  <si>
    <t>SMIRNOV VLADIMIR</t>
  </si>
  <si>
    <t>114/B/151//</t>
  </si>
  <si>
    <t>123-310</t>
  </si>
  <si>
    <t>187 PLYMOUTH AVE</t>
  </si>
  <si>
    <t>KARLSON LEROY R JR</t>
  </si>
  <si>
    <t>123//310//</t>
  </si>
  <si>
    <t>105A-151</t>
  </si>
  <si>
    <t>12 MEGANSETT DR</t>
  </si>
  <si>
    <t>HODSON JANET L</t>
  </si>
  <si>
    <t>105/A/151//</t>
  </si>
  <si>
    <t>105A-140</t>
  </si>
  <si>
    <t>11 MEGANSETT DR</t>
  </si>
  <si>
    <t>HENEY DALTON J</t>
  </si>
  <si>
    <t>105/A/140//</t>
  </si>
  <si>
    <t>123-914</t>
  </si>
  <si>
    <t>21 SCHEFFLER DR</t>
  </si>
  <si>
    <t>MONOPOLI JAMES V</t>
  </si>
  <si>
    <t>123//914//</t>
  </si>
  <si>
    <t>114C-1-40</t>
  </si>
  <si>
    <t>288 CHARGE POND RD</t>
  </si>
  <si>
    <t>MOTTOLA RONALD F TRUSTEE</t>
  </si>
  <si>
    <t>114/C1/40//</t>
  </si>
  <si>
    <t>106-9</t>
  </si>
  <si>
    <t>6 POND EDGE TRAIL</t>
  </si>
  <si>
    <t>106//9//</t>
  </si>
  <si>
    <t>123-1529</t>
  </si>
  <si>
    <t>44 SCHEFFLER DR</t>
  </si>
  <si>
    <t>SARCEVICZ RICHARD A</t>
  </si>
  <si>
    <t>123//1529//</t>
  </si>
  <si>
    <t>123-915</t>
  </si>
  <si>
    <t>19 SCHEFFLER DR</t>
  </si>
  <si>
    <t>LOPEZ DEL MORAL REBECCA</t>
  </si>
  <si>
    <t>123//915//</t>
  </si>
  <si>
    <t>114D-W3</t>
  </si>
  <si>
    <t>0 SCUP LN</t>
  </si>
  <si>
    <t>114/D/W3//</t>
  </si>
  <si>
    <t>114B-152</t>
  </si>
  <si>
    <t>4 SKIFF LN</t>
  </si>
  <si>
    <t>114/B/152//</t>
  </si>
  <si>
    <t>123-640</t>
  </si>
  <si>
    <t>17 SCHEFFLER DR</t>
  </si>
  <si>
    <t>123//640//</t>
  </si>
  <si>
    <t>118-525B</t>
  </si>
  <si>
    <t>52 MAYFLOWER LN</t>
  </si>
  <si>
    <t>HALE MAYNARD G</t>
  </si>
  <si>
    <t>118//525/B/</t>
  </si>
  <si>
    <t>114C-1-61</t>
  </si>
  <si>
    <t>289 CHARGE POND RD</t>
  </si>
  <si>
    <t>VARY RONALD L</t>
  </si>
  <si>
    <t>114/C1/61//</t>
  </si>
  <si>
    <t>119-242A2</t>
  </si>
  <si>
    <t>5 ROUNDHILL BLVD</t>
  </si>
  <si>
    <t>LYDON DWAYNE S</t>
  </si>
  <si>
    <t>119//242/A2/</t>
  </si>
  <si>
    <t>123-574</t>
  </si>
  <si>
    <t>224 LAKE AVE</t>
  </si>
  <si>
    <t>COYLE F WALLACE</t>
  </si>
  <si>
    <t>123//574//</t>
  </si>
  <si>
    <t>123-1328</t>
  </si>
  <si>
    <t>40 SCHEFFLER DR</t>
  </si>
  <si>
    <t>IULA NANETTE</t>
  </si>
  <si>
    <t>123//1328//</t>
  </si>
  <si>
    <t>105-11</t>
  </si>
  <si>
    <t>65 CHARLOTTE FURN RD</t>
  </si>
  <si>
    <t>105//11//</t>
  </si>
  <si>
    <t>123-1233</t>
  </si>
  <si>
    <t>34 SCHEFFLER DR</t>
  </si>
  <si>
    <t>BURNS JANET M</t>
  </si>
  <si>
    <t>123//1233//</t>
  </si>
  <si>
    <t>123-1842</t>
  </si>
  <si>
    <t>0 SCHEFFLER DR</t>
  </si>
  <si>
    <t>123//1842//</t>
  </si>
  <si>
    <t>114B-167</t>
  </si>
  <si>
    <t>114/B/167//</t>
  </si>
  <si>
    <t>105A-152</t>
  </si>
  <si>
    <t>14 MEGANSETT DR</t>
  </si>
  <si>
    <t>ANDRADE LYNNE B</t>
  </si>
  <si>
    <t>105/A/152//</t>
  </si>
  <si>
    <t>123-965</t>
  </si>
  <si>
    <t>26 SCHEFFLER DR</t>
  </si>
  <si>
    <t>JONES DAVID M</t>
  </si>
  <si>
    <t>123//965//</t>
  </si>
  <si>
    <t>118-505B</t>
  </si>
  <si>
    <t>67 MAYFLOWER LN</t>
  </si>
  <si>
    <t>REIDY JASON J</t>
  </si>
  <si>
    <t>118//505/B/</t>
  </si>
  <si>
    <t>105A-139</t>
  </si>
  <si>
    <t>13 MEGANSETT DR</t>
  </si>
  <si>
    <t>DEEGAN JAMES E</t>
  </si>
  <si>
    <t>105/A/139//</t>
  </si>
  <si>
    <t>123-129</t>
  </si>
  <si>
    <t>238 PLYMOUTH AVE</t>
  </si>
  <si>
    <t>MATOES ANDREA J</t>
  </si>
  <si>
    <t>123//129//</t>
  </si>
  <si>
    <t>123-307</t>
  </si>
  <si>
    <t>3 SCHEFFLER DR</t>
  </si>
  <si>
    <t>MORRISSEY JEAN S</t>
  </si>
  <si>
    <t>123//307//</t>
  </si>
  <si>
    <t>123-1532</t>
  </si>
  <si>
    <t>46 HUNTER AVE</t>
  </si>
  <si>
    <t>PEASE MILTON E</t>
  </si>
  <si>
    <t>123//1532//</t>
  </si>
  <si>
    <t>114B-170</t>
  </si>
  <si>
    <t>114/B/170//</t>
  </si>
  <si>
    <t>123-1706</t>
  </si>
  <si>
    <t>69 HUNTER AVE</t>
  </si>
  <si>
    <t>MACKEY DAVID E</t>
  </si>
  <si>
    <t>123//1706//</t>
  </si>
  <si>
    <t>106-1003</t>
  </si>
  <si>
    <t>0 FARM TO MARKET RD</t>
  </si>
  <si>
    <t>MAKEPEACE/F-H ACQUISITION CORP</t>
  </si>
  <si>
    <t>106//1003//</t>
  </si>
  <si>
    <t>106-1004</t>
  </si>
  <si>
    <t>107 FARM TO MARKET RD</t>
  </si>
  <si>
    <t>ADM CRANBERRY COMPANY LLC</t>
  </si>
  <si>
    <t>106//1004//</t>
  </si>
  <si>
    <t>123-635</t>
  </si>
  <si>
    <t>16 SCHEFFLER DR</t>
  </si>
  <si>
    <t>FRIZZELL ROBERT E</t>
  </si>
  <si>
    <t>123//635//</t>
  </si>
  <si>
    <t>114C-1-41</t>
  </si>
  <si>
    <t>292 CHARGE POND RD</t>
  </si>
  <si>
    <t>ANDERSON RICHARD A</t>
  </si>
  <si>
    <t>114/C1/41//</t>
  </si>
  <si>
    <t>118-529B</t>
  </si>
  <si>
    <t>54 MAYFLOWER LN</t>
  </si>
  <si>
    <t>BROUSSEAU PAUL J</t>
  </si>
  <si>
    <t>118//529/B/</t>
  </si>
  <si>
    <t>123-918</t>
  </si>
  <si>
    <t>22 SCHEFFLER DR</t>
  </si>
  <si>
    <t>SCHNETZER DOROTHY P</t>
  </si>
  <si>
    <t>123//918//</t>
  </si>
  <si>
    <t>123-1324</t>
  </si>
  <si>
    <t>61 PURITAN AVE</t>
  </si>
  <si>
    <t>KELLY JAMES M</t>
  </si>
  <si>
    <t>123//1324//</t>
  </si>
  <si>
    <t>106-8</t>
  </si>
  <si>
    <t>4 POND EDGE TRAIL</t>
  </si>
  <si>
    <t>106//8//</t>
  </si>
  <si>
    <t>114C-1-62</t>
  </si>
  <si>
    <t>291 CHARGE POND RD</t>
  </si>
  <si>
    <t>SIMAS CHARLES JOHN</t>
  </si>
  <si>
    <t>114/C1/62//</t>
  </si>
  <si>
    <t>106-5</t>
  </si>
  <si>
    <t>4 PINE NEEDLE LN</t>
  </si>
  <si>
    <t>106//5//</t>
  </si>
  <si>
    <t>123-1235</t>
  </si>
  <si>
    <t>68 PURITAN AVE</t>
  </si>
  <si>
    <t>GOTOVICH JAMES J</t>
  </si>
  <si>
    <t>123//1235//</t>
  </si>
  <si>
    <t>123-1535</t>
  </si>
  <si>
    <t>52 HUNTER AVE</t>
  </si>
  <si>
    <t>YORK TIMOTHY L</t>
  </si>
  <si>
    <t>123//1535//</t>
  </si>
  <si>
    <t>105A-138</t>
  </si>
  <si>
    <t>15 MEGANSETT DR</t>
  </si>
  <si>
    <t>SIRRICO JOSEPH J JR</t>
  </si>
  <si>
    <t>105/A/138//</t>
  </si>
  <si>
    <t>123-127</t>
  </si>
  <si>
    <t>244 PLYMOUTH AVE</t>
  </si>
  <si>
    <t>ROGERS DEBORAH J</t>
  </si>
  <si>
    <t>123//127//</t>
  </si>
  <si>
    <t>118-506B</t>
  </si>
  <si>
    <t>69 MAYFLOWER LN</t>
  </si>
  <si>
    <t>CAPOZZI JENNIFER R</t>
  </si>
  <si>
    <t>118//506/B/</t>
  </si>
  <si>
    <t>114B-153</t>
  </si>
  <si>
    <t>3 SKIFF LN</t>
  </si>
  <si>
    <t>PEREIRA KENNETH R</t>
  </si>
  <si>
    <t>114/B/153//</t>
  </si>
  <si>
    <t>123-632</t>
  </si>
  <si>
    <t>229 LAKE AVE</t>
  </si>
  <si>
    <t>HOLT RICHARD L</t>
  </si>
  <si>
    <t>HOLT ARLENE M</t>
  </si>
  <si>
    <t>123//632//</t>
  </si>
  <si>
    <t>123-302</t>
  </si>
  <si>
    <t>195 PLYMOUTH AVE</t>
  </si>
  <si>
    <t>MORRISSEY JEANS</t>
  </si>
  <si>
    <t>123//302//</t>
  </si>
  <si>
    <t>123-923</t>
  </si>
  <si>
    <t>232 PARK AVE</t>
  </si>
  <si>
    <t>123//923//</t>
  </si>
  <si>
    <t>105-10</t>
  </si>
  <si>
    <t>67 CHARLOTTE FURN RD</t>
  </si>
  <si>
    <t>105//10//</t>
  </si>
  <si>
    <t>106-6</t>
  </si>
  <si>
    <t>6 PINE NEEDLE LN</t>
  </si>
  <si>
    <t>SCHIAPPA EMO</t>
  </si>
  <si>
    <t>106//6//</t>
  </si>
  <si>
    <t>123-1322</t>
  </si>
  <si>
    <t>63 PURITAN AVE</t>
  </si>
  <si>
    <t>BISSONNETTE DAVID</t>
  </si>
  <si>
    <t>123//1322//</t>
  </si>
  <si>
    <t>123-1700</t>
  </si>
  <si>
    <t>71 HUNTER AVE</t>
  </si>
  <si>
    <t>MACKEY DAVID E &amp; MARY A</t>
  </si>
  <si>
    <t>123//1700//</t>
  </si>
  <si>
    <t>123-125</t>
  </si>
  <si>
    <t>246 PLYMOUTH AVE</t>
  </si>
  <si>
    <t>IRELAND MICHAEL F</t>
  </si>
  <si>
    <t>123//125//</t>
  </si>
  <si>
    <t>123-583</t>
  </si>
  <si>
    <t>234 LAKE AVE</t>
  </si>
  <si>
    <t>RICKER ANGELA</t>
  </si>
  <si>
    <t>123//583//</t>
  </si>
  <si>
    <t>114C-1-42</t>
  </si>
  <si>
    <t>294 CHARGE POND RD</t>
  </si>
  <si>
    <t>114/C1/42//</t>
  </si>
  <si>
    <t>,Public Water</t>
  </si>
  <si>
    <t>123-959</t>
  </si>
  <si>
    <t>243 PARK AVE</t>
  </si>
  <si>
    <t>AXON DANE J</t>
  </si>
  <si>
    <t>123//959//</t>
  </si>
  <si>
    <t>123-1540</t>
  </si>
  <si>
    <t>62 HUNTER AVE</t>
  </si>
  <si>
    <t>NIXON HEATHER L</t>
  </si>
  <si>
    <t>123//1540//</t>
  </si>
  <si>
    <t>123-1240</t>
  </si>
  <si>
    <t>76 PURITAN AVE</t>
  </si>
  <si>
    <t>SMOLSKI ADAM P</t>
  </si>
  <si>
    <t>123//1240//</t>
  </si>
  <si>
    <t>123-630</t>
  </si>
  <si>
    <t>233 LAKE AVE</t>
  </si>
  <si>
    <t>HARLFINGER MICHELLE A</t>
  </si>
  <si>
    <t>123//630//</t>
  </si>
  <si>
    <t>114B-154</t>
  </si>
  <si>
    <t>4 DORY LN</t>
  </si>
  <si>
    <t>BARROWS GLENN A</t>
  </si>
  <si>
    <t>114/B/154//</t>
  </si>
  <si>
    <t>114C-1-64</t>
  </si>
  <si>
    <t>295 CHARGE POND RD</t>
  </si>
  <si>
    <t>MADDEN TIMOTHY J</t>
  </si>
  <si>
    <t>114/C1/64//</t>
  </si>
  <si>
    <t>118-567B</t>
  </si>
  <si>
    <t>KING CARLOYN B</t>
  </si>
  <si>
    <t>118//567/B/</t>
  </si>
  <si>
    <t>123-123</t>
  </si>
  <si>
    <t>250 PLYMOUTH AVE</t>
  </si>
  <si>
    <t>LAPINE MARC A</t>
  </si>
  <si>
    <t>123//123//</t>
  </si>
  <si>
    <t>119-B2</t>
  </si>
  <si>
    <t>46 BLISSFUL LN</t>
  </si>
  <si>
    <t>MACKLIN JOHN P</t>
  </si>
  <si>
    <t>119//B2//</t>
  </si>
  <si>
    <t>106-7</t>
  </si>
  <si>
    <t>2 POND EDGE TRAIL</t>
  </si>
  <si>
    <t>106//7//</t>
  </si>
  <si>
    <t>123-1242</t>
  </si>
  <si>
    <t>80 PURITAN AVE</t>
  </si>
  <si>
    <t>CHRIST MYRTLE LIFE ESTATE</t>
  </si>
  <si>
    <t>123//1242//</t>
  </si>
  <si>
    <t>118-507B</t>
  </si>
  <si>
    <t>71 MAYFLOWER LN</t>
  </si>
  <si>
    <t>OCONNOR FREDERICK ANDREWS</t>
  </si>
  <si>
    <t>118//507/B/</t>
  </si>
  <si>
    <t>123-926</t>
  </si>
  <si>
    <t>238 PARK AVE</t>
  </si>
  <si>
    <t>BARBOZA THOMAS S JR</t>
  </si>
  <si>
    <t>123//926//</t>
  </si>
  <si>
    <t>123-299</t>
  </si>
  <si>
    <t>199 PLYMOUTH AVE</t>
  </si>
  <si>
    <t>YOUNG JOAN E</t>
  </si>
  <si>
    <t>123//299//</t>
  </si>
  <si>
    <t>123-122</t>
  </si>
  <si>
    <t>254 PLYMOUTH AVE</t>
  </si>
  <si>
    <t>123//122//</t>
  </si>
  <si>
    <t>123-1318</t>
  </si>
  <si>
    <t>71 PURITAN AVE</t>
  </si>
  <si>
    <t>ANDERSON MARION L&amp;BRUCE&amp;JOHN</t>
  </si>
  <si>
    <t>123//1318//</t>
  </si>
  <si>
    <t>123-955</t>
  </si>
  <si>
    <t>247 PARK AVE</t>
  </si>
  <si>
    <t>MULLINS DANIEL P</t>
  </si>
  <si>
    <t>123//955//</t>
  </si>
  <si>
    <t>105-1002</t>
  </si>
  <si>
    <t>105//1002//</t>
  </si>
  <si>
    <t>123-1718</t>
  </si>
  <si>
    <t>91 HUNTER AVE</t>
  </si>
  <si>
    <t>SMITH JOHN R</t>
  </si>
  <si>
    <t>123//1718//</t>
  </si>
  <si>
    <t>114C-1-65</t>
  </si>
  <si>
    <t>297 CHARGE POND RD</t>
  </si>
  <si>
    <t>VIERA GLEN A</t>
  </si>
  <si>
    <t>114/C1/65//</t>
  </si>
  <si>
    <t>123-120</t>
  </si>
  <si>
    <t>258 PLYMOUTH AVE</t>
  </si>
  <si>
    <t>SINKIEWICZ ROBERT J</t>
  </si>
  <si>
    <t>123//120//</t>
  </si>
  <si>
    <t>123-627</t>
  </si>
  <si>
    <t>241 LAKE AVE</t>
  </si>
  <si>
    <t>JOHNSON MARY ALICIA TRUSTEE</t>
  </si>
  <si>
    <t>123//627//</t>
  </si>
  <si>
    <t>123-587</t>
  </si>
  <si>
    <t>244 LAKE AVE</t>
  </si>
  <si>
    <t>KORNECHUK DACIA J</t>
  </si>
  <si>
    <t>123//587//</t>
  </si>
  <si>
    <t>123-1244</t>
  </si>
  <si>
    <t>82 PURITAN AVE</t>
  </si>
  <si>
    <t>MULCAHEY CAROLYN K</t>
  </si>
  <si>
    <t>123//1244//</t>
  </si>
  <si>
    <t>105-9</t>
  </si>
  <si>
    <t>69 CHARLOTTE FURN RD</t>
  </si>
  <si>
    <t>105//9//</t>
  </si>
  <si>
    <t>123-296</t>
  </si>
  <si>
    <t>207 PLYMOUTH AVE</t>
  </si>
  <si>
    <t>FERNANDES STEVEN L</t>
  </si>
  <si>
    <t>123//296//</t>
  </si>
  <si>
    <t>123-929</t>
  </si>
  <si>
    <t>246 PARK AVE</t>
  </si>
  <si>
    <t>JOHNSON ROBERT L</t>
  </si>
  <si>
    <t>123//929//</t>
  </si>
  <si>
    <t>123-1246</t>
  </si>
  <si>
    <t>86 PURITAN AVE</t>
  </si>
  <si>
    <t>BURGESS JASON M</t>
  </si>
  <si>
    <t>123//1246//</t>
  </si>
  <si>
    <t>118-242A3</t>
  </si>
  <si>
    <t>TS_GAPS_NO_MAPPAR</t>
  </si>
  <si>
    <t>123-1543</t>
  </si>
  <si>
    <t>70 HUNTER AVE</t>
  </si>
  <si>
    <t>MARCELLA MARTHA A</t>
  </si>
  <si>
    <t>123//1543//</t>
  </si>
  <si>
    <t>123-118</t>
  </si>
  <si>
    <t>262 PLYMOUTH AVE</t>
  </si>
  <si>
    <t>123//118//</t>
  </si>
  <si>
    <t>UNK468</t>
  </si>
  <si>
    <t>0 UPPER BOUNDARY R</t>
  </si>
  <si>
    <t>RES ACLNP</t>
  </si>
  <si>
    <t>Not in new Assr DB, part of Marotta ser</t>
  </si>
  <si>
    <t>123-1312</t>
  </si>
  <si>
    <t>79 PURITAN AVE</t>
  </si>
  <si>
    <t>ANDERSON MARION L &amp; JOHN  W</t>
  </si>
  <si>
    <t>123//1312//</t>
  </si>
  <si>
    <t>114C-1-66</t>
  </si>
  <si>
    <t>299 CHARGE POND RD</t>
  </si>
  <si>
    <t>GULA THOMAS W</t>
  </si>
  <si>
    <t>114/C1/66//</t>
  </si>
  <si>
    <t>114C-1-43</t>
  </si>
  <si>
    <t>300 CHARGE POND RD</t>
  </si>
  <si>
    <t>114/C1/43//</t>
  </si>
  <si>
    <t>118-508B</t>
  </si>
  <si>
    <t>73 MAYFLOWER LN</t>
  </si>
  <si>
    <t>KRIS JOHN WILLIAM</t>
  </si>
  <si>
    <t>118//508/B/</t>
  </si>
  <si>
    <t>123-590</t>
  </si>
  <si>
    <t>250 LAKE AVE</t>
  </si>
  <si>
    <t>CORCORAN CATHLEEN</t>
  </si>
  <si>
    <t>123//590//</t>
  </si>
  <si>
    <t>123-1723</t>
  </si>
  <si>
    <t>107 HUNTER AVE</t>
  </si>
  <si>
    <t>BURKE KEVIN A</t>
  </si>
  <si>
    <t>123//1723//</t>
  </si>
  <si>
    <t>123-952</t>
  </si>
  <si>
    <t>259 PARK AVE</t>
  </si>
  <si>
    <t>BOYD MARY R LIFE ESTATE</t>
  </si>
  <si>
    <t>123//952//</t>
  </si>
  <si>
    <t>123-623</t>
  </si>
  <si>
    <t>247 LAKE AVE</t>
  </si>
  <si>
    <t>CRAVEN LAWRENCE J</t>
  </si>
  <si>
    <t>123//623//</t>
  </si>
  <si>
    <t>123-1314</t>
  </si>
  <si>
    <t>41 RASPBERRY RD</t>
  </si>
  <si>
    <t>ANDERSON MARION L &amp; JOHN W</t>
  </si>
  <si>
    <t>123//1314//</t>
  </si>
  <si>
    <t>123-116</t>
  </si>
  <si>
    <t>266 PLYMOUTH AVE</t>
  </si>
  <si>
    <t>123//116//</t>
  </si>
  <si>
    <t>123-950</t>
  </si>
  <si>
    <t>33 RASPBERRY RD</t>
  </si>
  <si>
    <t>LANCI JOHN R JR</t>
  </si>
  <si>
    <t>123//950//</t>
  </si>
  <si>
    <t>114B-192</t>
  </si>
  <si>
    <t>114/B/192//</t>
  </si>
  <si>
    <t>118-536B</t>
  </si>
  <si>
    <t>56 MAYFLOWER LN</t>
  </si>
  <si>
    <t>BOTELHO JENNIFER</t>
  </si>
  <si>
    <t>118//536/B/</t>
  </si>
  <si>
    <t>123-932</t>
  </si>
  <si>
    <t>256 PARK AVE</t>
  </si>
  <si>
    <t>JUSTICE CHARLES E</t>
  </si>
  <si>
    <t>123//932//</t>
  </si>
  <si>
    <t>123-621</t>
  </si>
  <si>
    <t>249 LAKE AVE</t>
  </si>
  <si>
    <t>123//621//</t>
  </si>
  <si>
    <t>123-292</t>
  </si>
  <si>
    <t>215 PLYMOUTH AVE</t>
  </si>
  <si>
    <t>LITTIG WILLIAM T &amp; JEAN M</t>
  </si>
  <si>
    <t>123//292//</t>
  </si>
  <si>
    <t>114C-1-67</t>
  </si>
  <si>
    <t>301 CHARGE POND RD</t>
  </si>
  <si>
    <t>LEBLANC STEVEN M</t>
  </si>
  <si>
    <t>114/C1/67//</t>
  </si>
  <si>
    <t>134_8_0</t>
  </si>
  <si>
    <t>0 FEDERAL RD</t>
  </si>
  <si>
    <t>SLOCUM GIBBS CRANBERRY CO</t>
  </si>
  <si>
    <t>123-948</t>
  </si>
  <si>
    <t>27 RASPBERRY RD</t>
  </si>
  <si>
    <t>STAULA DOMINIC</t>
  </si>
  <si>
    <t>123//948//</t>
  </si>
  <si>
    <t>105-8</t>
  </si>
  <si>
    <t>71 CHARLOTTE FURN RD</t>
  </si>
  <si>
    <t>105//8//</t>
  </si>
  <si>
    <t>125-1002</t>
  </si>
  <si>
    <t>212 BARKER RD</t>
  </si>
  <si>
    <t>VIEIRA JOHN P JR &amp; BARBARA</t>
  </si>
  <si>
    <t>125//1002//</t>
  </si>
  <si>
    <t>123-111</t>
  </si>
  <si>
    <t>276 PLYMOUTH AVE</t>
  </si>
  <si>
    <t>SMITH HELEN A</t>
  </si>
  <si>
    <t>123//111//</t>
  </si>
  <si>
    <t>123-290</t>
  </si>
  <si>
    <t>219 PLYMOUTH AVE</t>
  </si>
  <si>
    <t>PETERSON JOHN E</t>
  </si>
  <si>
    <t>123//290//</t>
  </si>
  <si>
    <t>124-1734</t>
  </si>
  <si>
    <t>119 HUNTER AVE</t>
  </si>
  <si>
    <t>RESNICK ROSEMARY D</t>
  </si>
  <si>
    <t>124//1734//</t>
  </si>
  <si>
    <t>123-618</t>
  </si>
  <si>
    <t>17 RASPBERRY RD</t>
  </si>
  <si>
    <t>PALMACCI STEPHEN T</t>
  </si>
  <si>
    <t>123//618//</t>
  </si>
  <si>
    <t>118-572B</t>
  </si>
  <si>
    <t>118//572/B/</t>
  </si>
  <si>
    <t>124-947</t>
  </si>
  <si>
    <t>10 RASPBERRY RD</t>
  </si>
  <si>
    <t>KELLY SHAUN W</t>
  </si>
  <si>
    <t>124//947//</t>
  </si>
  <si>
    <t>123-595</t>
  </si>
  <si>
    <t>260 LAKE AVE</t>
  </si>
  <si>
    <t>WHITE PETER E</t>
  </si>
  <si>
    <t>123//595//</t>
  </si>
  <si>
    <t>124-1253</t>
  </si>
  <si>
    <t>96 PURITAN AVE</t>
  </si>
  <si>
    <t>BARROWS PETER J</t>
  </si>
  <si>
    <t>124//1253//</t>
  </si>
  <si>
    <t>124-1310</t>
  </si>
  <si>
    <t>14 RASPBERRY RD</t>
  </si>
  <si>
    <t>CARLSON GAYLE I</t>
  </si>
  <si>
    <t>124//1310//</t>
  </si>
  <si>
    <t>114E-W1</t>
  </si>
  <si>
    <t>114/E/W1//</t>
  </si>
  <si>
    <t>124-1550</t>
  </si>
  <si>
    <t>86 HUNTER AVE</t>
  </si>
  <si>
    <t>WASHINGTON PATRICIA A</t>
  </si>
  <si>
    <t>124//1550//</t>
  </si>
  <si>
    <t>114C-1-68</t>
  </si>
  <si>
    <t>303 CHARGE POND RD</t>
  </si>
  <si>
    <t>GOMEZ KAREN</t>
  </si>
  <si>
    <t>114/C1/68//</t>
  </si>
  <si>
    <t>124-1736</t>
  </si>
  <si>
    <t>123 HUNTER AVE</t>
  </si>
  <si>
    <t>HENDERSON ROBERT B TR ROBERT B</t>
  </si>
  <si>
    <t>124//1736//</t>
  </si>
  <si>
    <t>118-510B</t>
  </si>
  <si>
    <t>77 MAYFLOWER LN</t>
  </si>
  <si>
    <t>GEORGE ANA M</t>
  </si>
  <si>
    <t>118//510/B/</t>
  </si>
  <si>
    <t>123-287</t>
  </si>
  <si>
    <t>223 PLYMOUTH AVE</t>
  </si>
  <si>
    <t>MIHALEC GAIL TRUSTEE OF</t>
  </si>
  <si>
    <t>123//287//</t>
  </si>
  <si>
    <t>114C-1-45</t>
  </si>
  <si>
    <t>304 CHARGE POND RD</t>
  </si>
  <si>
    <t>ORMSTON TAMMY R</t>
  </si>
  <si>
    <t>114/C1/45//</t>
  </si>
  <si>
    <t>118-B5-4</t>
  </si>
  <si>
    <t>51 BLISSFUL LN</t>
  </si>
  <si>
    <t>DROPSKI DANIEL L</t>
  </si>
  <si>
    <t>118//B5/4/</t>
  </si>
  <si>
    <t>123-108</t>
  </si>
  <si>
    <t>280 PLYMOUTH AVE</t>
  </si>
  <si>
    <t>DOHERTY RICHARD A</t>
  </si>
  <si>
    <t>123//108//</t>
  </si>
  <si>
    <t>124-1254</t>
  </si>
  <si>
    <t>1 KREBS VIEW TER</t>
  </si>
  <si>
    <t>124//1254//</t>
  </si>
  <si>
    <t>124-939</t>
  </si>
  <si>
    <t>8 RASPBERRY RD</t>
  </si>
  <si>
    <t>DEVLIN KAREN M</t>
  </si>
  <si>
    <t>124//939//</t>
  </si>
  <si>
    <t>118-537B</t>
  </si>
  <si>
    <t>58 MAYFLOWER LN</t>
  </si>
  <si>
    <t>HARDY ROBERT A</t>
  </si>
  <si>
    <t>118//537/B/</t>
  </si>
  <si>
    <t>118-B5-1</t>
  </si>
  <si>
    <t>52 BLISSFUL LN</t>
  </si>
  <si>
    <t>KLUEBER TIMOTHY M</t>
  </si>
  <si>
    <t>118//B5/1/</t>
  </si>
  <si>
    <t>124-1739</t>
  </si>
  <si>
    <t>127 HUNTER AVE</t>
  </si>
  <si>
    <t>HENDERSON KATHLEEN A</t>
  </si>
  <si>
    <t>124//1739//</t>
  </si>
  <si>
    <t>124-614</t>
  </si>
  <si>
    <t>263 LAKE AVE</t>
  </si>
  <si>
    <t>FIELDS MICHAEL G</t>
  </si>
  <si>
    <t>124//614//</t>
  </si>
  <si>
    <t>124-599</t>
  </si>
  <si>
    <t>262 LAKE AVE</t>
  </si>
  <si>
    <t>LEBLANC JOSEPH H</t>
  </si>
  <si>
    <t>124//599//</t>
  </si>
  <si>
    <t>124-1305</t>
  </si>
  <si>
    <t>93 PURITAN AVE</t>
  </si>
  <si>
    <t>ODONNELL AUDREY</t>
  </si>
  <si>
    <t>124//1305//</t>
  </si>
  <si>
    <t>125-1003</t>
  </si>
  <si>
    <t>212 BARKER RD OFF</t>
  </si>
  <si>
    <t>OBRIEN HUGH J III</t>
  </si>
  <si>
    <t>125//1003//</t>
  </si>
  <si>
    <t>114B-222</t>
  </si>
  <si>
    <t>3 DORY LN</t>
  </si>
  <si>
    <t>CATHCART JOSEPH</t>
  </si>
  <si>
    <t>114/B/222//</t>
  </si>
  <si>
    <t>124-285</t>
  </si>
  <si>
    <t>225 PLYMOUTH AVE</t>
  </si>
  <si>
    <t>124//285//</t>
  </si>
  <si>
    <t>124-106</t>
  </si>
  <si>
    <t>284 PLYMOUTH AVE</t>
  </si>
  <si>
    <t>DUFFY HUGH V</t>
  </si>
  <si>
    <t>124//106//</t>
  </si>
  <si>
    <t>124-941</t>
  </si>
  <si>
    <t>264 PARK AVE</t>
  </si>
  <si>
    <t>PLANTE TERESA M &amp; ROBERT F</t>
  </si>
  <si>
    <t>124//941//</t>
  </si>
  <si>
    <t>114C-1-46</t>
  </si>
  <si>
    <t>306 CHARGE POND RD</t>
  </si>
  <si>
    <t>FOGARTY WILLIAM P JR</t>
  </si>
  <si>
    <t>114/C1/46//</t>
  </si>
  <si>
    <t>124-1304</t>
  </si>
  <si>
    <t>97 PURITAN AVE</t>
  </si>
  <si>
    <t>JENKINS CHESTER W</t>
  </si>
  <si>
    <t>124//1304//</t>
  </si>
  <si>
    <t>124-601</t>
  </si>
  <si>
    <t>266 LAKE AVE</t>
  </si>
  <si>
    <t>SARAFIAN MICHAEL J ET ALS</t>
  </si>
  <si>
    <t>124//601//</t>
  </si>
  <si>
    <t>105-7</t>
  </si>
  <si>
    <t>75 CHARLOTTE FURN RD</t>
  </si>
  <si>
    <t>105//7//</t>
  </si>
  <si>
    <t>124-1556</t>
  </si>
  <si>
    <t>94 HUNTER AVE</t>
  </si>
  <si>
    <t>MCLAUGHLIN JOAN MARIE</t>
  </si>
  <si>
    <t>124//1556//</t>
  </si>
  <si>
    <t>124-1004</t>
  </si>
  <si>
    <t>0 PURITAN AVE</t>
  </si>
  <si>
    <t>WHITE ISLAND SHORES COMMUNITY</t>
  </si>
  <si>
    <t>124//1004//</t>
  </si>
  <si>
    <t>124-613</t>
  </si>
  <si>
    <t>265 LAKE AVE</t>
  </si>
  <si>
    <t>TOBIN ANNE M</t>
  </si>
  <si>
    <t>124//613//</t>
  </si>
  <si>
    <t>118-511B</t>
  </si>
  <si>
    <t>79 MAYFLOWER LN</t>
  </si>
  <si>
    <t>CONNOLLY JAMES A</t>
  </si>
  <si>
    <t>118//511/B/</t>
  </si>
  <si>
    <t>124-283</t>
  </si>
  <si>
    <t>231 PLYMOUTH AVE</t>
  </si>
  <si>
    <t>COULOURIS CHARLES W</t>
  </si>
  <si>
    <t>124//283//</t>
  </si>
  <si>
    <t>118-538B</t>
  </si>
  <si>
    <t>60 MAYFLOWER LN</t>
  </si>
  <si>
    <t>CARVALHO JOSE M</t>
  </si>
  <si>
    <t>118//538/B/</t>
  </si>
  <si>
    <t>124-1294</t>
  </si>
  <si>
    <t>3 PT PLEASANT CIR</t>
  </si>
  <si>
    <t>OBRIEN HUGH J LIFE ESTATE</t>
  </si>
  <si>
    <t>124//1294//</t>
  </si>
  <si>
    <t>124-105</t>
  </si>
  <si>
    <t>290 PLYMOUTH AVE</t>
  </si>
  <si>
    <t>KELLY JOHN P</t>
  </si>
  <si>
    <t>124//105//</t>
  </si>
  <si>
    <t>SERVICES MAY APPLY TO ADJACENT PARCEL</t>
  </si>
  <si>
    <t>124-1302</t>
  </si>
  <si>
    <t>101 PURITAN AVE</t>
  </si>
  <si>
    <t>KEYES RICHARD J</t>
  </si>
  <si>
    <t>124//1302//</t>
  </si>
  <si>
    <t>114C-1-70</t>
  </si>
  <si>
    <t>307 CHARGE POND RD</t>
  </si>
  <si>
    <t>KURAN MAREK TRUSTEE OF</t>
  </si>
  <si>
    <t>114/C1/70//</t>
  </si>
  <si>
    <t>118-B5-2</t>
  </si>
  <si>
    <t>54 BLISSFUL LN</t>
  </si>
  <si>
    <t>LUCY MARY SABA FAMILY TRUST</t>
  </si>
  <si>
    <t>118//B5/2/</t>
  </si>
  <si>
    <t>124-612</t>
  </si>
  <si>
    <t>4 PARK CIR</t>
  </si>
  <si>
    <t>FOLSOM ROY L</t>
  </si>
  <si>
    <t>124//612//</t>
  </si>
  <si>
    <t>114B-219</t>
  </si>
  <si>
    <t>0 PENNANT LN</t>
  </si>
  <si>
    <t>PENNANT LN</t>
  </si>
  <si>
    <t>114/B/219//</t>
  </si>
  <si>
    <t>124-1301</t>
  </si>
  <si>
    <t>103 PURITAN AVE</t>
  </si>
  <si>
    <t>124//1301//</t>
  </si>
  <si>
    <t>124-1290</t>
  </si>
  <si>
    <t>5 PT PLEASANT CIR</t>
  </si>
  <si>
    <t>124//1290//</t>
  </si>
  <si>
    <t>124-610</t>
  </si>
  <si>
    <t>6 PARK CIR</t>
  </si>
  <si>
    <t>124//610//</t>
  </si>
  <si>
    <t>114C-1-47</t>
  </si>
  <si>
    <t>308 CHARGE POND RD</t>
  </si>
  <si>
    <t>SWIATEK KIMBERLY A TR OF MYLES</t>
  </si>
  <si>
    <t>114/C1/47//</t>
  </si>
  <si>
    <t>124-281</t>
  </si>
  <si>
    <t>235 PLYMOUTH AVE</t>
  </si>
  <si>
    <t>124//281//</t>
  </si>
  <si>
    <t>124-603</t>
  </si>
  <si>
    <t>274 LAKE AVE</t>
  </si>
  <si>
    <t>SHANKS DAVID A</t>
  </si>
  <si>
    <t>124//603//</t>
  </si>
  <si>
    <t>124-100</t>
  </si>
  <si>
    <t>300 PLYMOUTH AVE</t>
  </si>
  <si>
    <t>DESMOND MARION V</t>
  </si>
  <si>
    <t>124//100//</t>
  </si>
  <si>
    <t>124-1298</t>
  </si>
  <si>
    <t>14 PT PLEASANT CIR</t>
  </si>
  <si>
    <t>NELSON CURTIS P</t>
  </si>
  <si>
    <t>124//1298//</t>
  </si>
  <si>
    <t>114C-1-71</t>
  </si>
  <si>
    <t>309 CHARGE POND RD</t>
  </si>
  <si>
    <t>NAGEL THEODORE W</t>
  </si>
  <si>
    <t>114/C1/71//</t>
  </si>
  <si>
    <t>124-280</t>
  </si>
  <si>
    <t>237 PLYMOUTH AVE</t>
  </si>
  <si>
    <t>124//280//</t>
  </si>
  <si>
    <t>114-1007</t>
  </si>
  <si>
    <t>114//1007//</t>
  </si>
  <si>
    <t>118-539B</t>
  </si>
  <si>
    <t>62 MAYFLOWER LN</t>
  </si>
  <si>
    <t>OBRIEN STEVEN M</t>
  </si>
  <si>
    <t>118//539/B/</t>
  </si>
  <si>
    <t>124-1287</t>
  </si>
  <si>
    <t>15 PT PLEASANT CIR</t>
  </si>
  <si>
    <t>BACCHIERI ELMER</t>
  </si>
  <si>
    <t>124//1287//</t>
  </si>
  <si>
    <t>124-1259</t>
  </si>
  <si>
    <t>110 PURITAN AVE</t>
  </si>
  <si>
    <t>MONGELLI NANCY M TRUSTEE</t>
  </si>
  <si>
    <t>124//1259//</t>
  </si>
  <si>
    <t>118-512B</t>
  </si>
  <si>
    <t>81 MAYFLOWER LN</t>
  </si>
  <si>
    <t>MONTEIRO JOHN</t>
  </si>
  <si>
    <t>118//512/B/</t>
  </si>
  <si>
    <t>124-279</t>
  </si>
  <si>
    <t>239 PLYMOUTH AVE</t>
  </si>
  <si>
    <t>124//279//</t>
  </si>
  <si>
    <t>118-B5-3</t>
  </si>
  <si>
    <t>56 BLISSFUL LN</t>
  </si>
  <si>
    <t>EWELL MICHAEL A</t>
  </si>
  <si>
    <t>118//B5/3/</t>
  </si>
  <si>
    <t>114C-1-48</t>
  </si>
  <si>
    <t>310 CHARGE POND RD</t>
  </si>
  <si>
    <t>SWIATEK BRETT W SR</t>
  </si>
  <si>
    <t>114/C1/48//</t>
  </si>
  <si>
    <t>105-6</t>
  </si>
  <si>
    <t>77 CHARLOTTE FURN RD</t>
  </si>
  <si>
    <t>105//6//</t>
  </si>
  <si>
    <t>124-1000</t>
  </si>
  <si>
    <t>0 PARK CIR</t>
  </si>
  <si>
    <t>124//1000//</t>
  </si>
  <si>
    <t>124-1297</t>
  </si>
  <si>
    <t>111 PURITAN AVE</t>
  </si>
  <si>
    <t>MULCAHY TIMOTHY F</t>
  </si>
  <si>
    <t>124//1297//</t>
  </si>
  <si>
    <t>124-607</t>
  </si>
  <si>
    <t>278 LAKE AVE</t>
  </si>
  <si>
    <t>COE DONALD B &amp; NANCY G</t>
  </si>
  <si>
    <t>124//607//</t>
  </si>
  <si>
    <t>124-1284</t>
  </si>
  <si>
    <t>19 PT PLEASANT CIR</t>
  </si>
  <si>
    <t>BACCHIERI ROGER G</t>
  </si>
  <si>
    <t>124//1284//</t>
  </si>
  <si>
    <t>124-1262</t>
  </si>
  <si>
    <t>114 PURITAN AVE</t>
  </si>
  <si>
    <t>124//1262//</t>
  </si>
  <si>
    <t>124-275</t>
  </si>
  <si>
    <t>233 PLYMOUTH AVE</t>
  </si>
  <si>
    <t>RICE C JOYCE</t>
  </si>
  <si>
    <t>124//275//</t>
  </si>
  <si>
    <t>UNK410</t>
  </si>
  <si>
    <t>124-98</t>
  </si>
  <si>
    <t>302 PLYMOUTH AVE</t>
  </si>
  <si>
    <t>VALLIE GERALD E</t>
  </si>
  <si>
    <t>124//98//</t>
  </si>
  <si>
    <t>118-540B</t>
  </si>
  <si>
    <t>64 MAYFLOWER LN</t>
  </si>
  <si>
    <t>CLANCY THOMAS J</t>
  </si>
  <si>
    <t>118//540/B/</t>
  </si>
  <si>
    <t>124-1296</t>
  </si>
  <si>
    <t>113 PURITAN AVE</t>
  </si>
  <si>
    <t>SULLIVAN ELEANOR T</t>
  </si>
  <si>
    <t>124//1296//</t>
  </si>
  <si>
    <t>118-1</t>
  </si>
  <si>
    <t>4 TIMELESS LN</t>
  </si>
  <si>
    <t>TRIANTAFILLOU DEREK G</t>
  </si>
  <si>
    <t>118//1//</t>
  </si>
  <si>
    <t>114D-1000</t>
  </si>
  <si>
    <t>0 TROUT RD</t>
  </si>
  <si>
    <t>114/D/1000//</t>
  </si>
  <si>
    <t>118-2</t>
  </si>
  <si>
    <t>6 TIMELESS LN</t>
  </si>
  <si>
    <t>HETU MARK A</t>
  </si>
  <si>
    <t>118//2//</t>
  </si>
  <si>
    <t>118-513B</t>
  </si>
  <si>
    <t>83 MAYFLOWER LN</t>
  </si>
  <si>
    <t>FOLEY PAUL D</t>
  </si>
  <si>
    <t>118//513/B/</t>
  </si>
  <si>
    <t>124-1264</t>
  </si>
  <si>
    <t>118 PURITAN AVE</t>
  </si>
  <si>
    <t>MCDONNELL ANTHONY T</t>
  </si>
  <si>
    <t>124//1264//</t>
  </si>
  <si>
    <t>124-1282</t>
  </si>
  <si>
    <t>25 PT PLEASANT CIR</t>
  </si>
  <si>
    <t>JENNISON RUSSELL H JR</t>
  </si>
  <si>
    <t>124//1282//</t>
  </si>
  <si>
    <t>124-1266</t>
  </si>
  <si>
    <t>122 PURITAN AVE</t>
  </si>
  <si>
    <t>124//1266//</t>
  </si>
  <si>
    <t>124-55</t>
  </si>
  <si>
    <t>2 PRISCILLA AVE</t>
  </si>
  <si>
    <t>BURROUGHS JOHN C</t>
  </si>
  <si>
    <t>124//55//</t>
  </si>
  <si>
    <t>124-1280</t>
  </si>
  <si>
    <t>29 PT PLEASANT CIR</t>
  </si>
  <si>
    <t>124//1280//</t>
  </si>
  <si>
    <t>124-32</t>
  </si>
  <si>
    <t>312 PLYMOUTH AVE</t>
  </si>
  <si>
    <t>MANUEL JOHN ROBERT</t>
  </si>
  <si>
    <t>124//32//</t>
  </si>
  <si>
    <t>105-5</t>
  </si>
  <si>
    <t>79 CHARLOTTE FURN RD</t>
  </si>
  <si>
    <t>105//5//</t>
  </si>
  <si>
    <t>118-541B</t>
  </si>
  <si>
    <t>66 MAYFLOWER LN</t>
  </si>
  <si>
    <t>CHARETTE GAIL M</t>
  </si>
  <si>
    <t>118//541/B/</t>
  </si>
  <si>
    <t>124-94</t>
  </si>
  <si>
    <t>1 PRISCILLA AVE</t>
  </si>
  <si>
    <t>FERLISI MADELINE LIFE ESTATE</t>
  </si>
  <si>
    <t>124//94//</t>
  </si>
  <si>
    <t>124-54</t>
  </si>
  <si>
    <t>6 PRISCILLA AVE</t>
  </si>
  <si>
    <t>HUTCHINSON ROBERT W P</t>
  </si>
  <si>
    <t>124//54//</t>
  </si>
  <si>
    <t>118-514B</t>
  </si>
  <si>
    <t>85 MAYFLOWER LN</t>
  </si>
  <si>
    <t>MCNEVIN DENNIS J</t>
  </si>
  <si>
    <t>118//514/B/</t>
  </si>
  <si>
    <t>124-1268</t>
  </si>
  <si>
    <t>126 PT PLEASANT CIR</t>
  </si>
  <si>
    <t>MACISAAC GERALD A</t>
  </si>
  <si>
    <t>124//1268//</t>
  </si>
  <si>
    <t>124-93</t>
  </si>
  <si>
    <t>3 PRISCILLA AVE</t>
  </si>
  <si>
    <t>BELANGER RONALD N</t>
  </si>
  <si>
    <t>124//93//</t>
  </si>
  <si>
    <t>124-53</t>
  </si>
  <si>
    <t>8 PRISCILLA AVE</t>
  </si>
  <si>
    <t>124//53//</t>
  </si>
  <si>
    <t>117-1004</t>
  </si>
  <si>
    <t>MOBY DICK COUNCIL INC</t>
  </si>
  <si>
    <t>117//1004//</t>
  </si>
  <si>
    <t>124-92</t>
  </si>
  <si>
    <t>5 PRISCILLA AVE</t>
  </si>
  <si>
    <t>CURTIN JAMES M</t>
  </si>
  <si>
    <t>124//92//</t>
  </si>
  <si>
    <t>124-1272</t>
  </si>
  <si>
    <t>34 PT PLEASANT CIR</t>
  </si>
  <si>
    <t>RHODES SUSAN</t>
  </si>
  <si>
    <t>124//1272//</t>
  </si>
  <si>
    <t>124-51</t>
  </si>
  <si>
    <t>12 PRISCILLA AVE</t>
  </si>
  <si>
    <t>124//51//</t>
  </si>
  <si>
    <t>124-1745</t>
  </si>
  <si>
    <t>35 PT PLEASANT CIR</t>
  </si>
  <si>
    <t>ALMEIDA DIANE C</t>
  </si>
  <si>
    <t>124//1745//</t>
  </si>
  <si>
    <t>124-26</t>
  </si>
  <si>
    <t>320 PLYMOUTH AVE</t>
  </si>
  <si>
    <t>RONNI CHRISTOPHER</t>
  </si>
  <si>
    <t>124//26//</t>
  </si>
  <si>
    <t>130_1_1A</t>
  </si>
  <si>
    <t>124 CRANBERRY RD</t>
  </si>
  <si>
    <t>MIHALEC MICHAEL L</t>
  </si>
  <si>
    <t>124-91</t>
  </si>
  <si>
    <t>7 PRISCILLA AVE</t>
  </si>
  <si>
    <t>PHILLIPS STEPHEN J</t>
  </si>
  <si>
    <t>124//91//</t>
  </si>
  <si>
    <t>118-542B</t>
  </si>
  <si>
    <t>68 MAYFLOWER LN</t>
  </si>
  <si>
    <t>BURHOE JOHN</t>
  </si>
  <si>
    <t>118//542/B/</t>
  </si>
  <si>
    <t>124-49</t>
  </si>
  <si>
    <t>261 PLYMOUTH AVE</t>
  </si>
  <si>
    <t>DINEZIO NICHOLAS</t>
  </si>
  <si>
    <t>124//49//</t>
  </si>
  <si>
    <t>118-515B</t>
  </si>
  <si>
    <t>87 MAYFLOWER LN</t>
  </si>
  <si>
    <t>RANCEL JON F</t>
  </si>
  <si>
    <t>118//515/B/</t>
  </si>
  <si>
    <t>124-89</t>
  </si>
  <si>
    <t>11 PRISCILLA AVE</t>
  </si>
  <si>
    <t>WEST PATRICIA S</t>
  </si>
  <si>
    <t>124//89//</t>
  </si>
  <si>
    <t>105-4</t>
  </si>
  <si>
    <t>81 CHARLOTTE FURN RD</t>
  </si>
  <si>
    <t>105//4//</t>
  </si>
  <si>
    <t>124-24</t>
  </si>
  <si>
    <t>324 PLYMOUTH AVE</t>
  </si>
  <si>
    <t>DRINKWATER JENNIFER</t>
  </si>
  <si>
    <t>124//24//</t>
  </si>
  <si>
    <t>124-48</t>
  </si>
  <si>
    <t>18 PRISCILLA AVE</t>
  </si>
  <si>
    <t>124//48//</t>
  </si>
  <si>
    <t>124-47</t>
  </si>
  <si>
    <t>20 PRISCILLA AVE</t>
  </si>
  <si>
    <t>124//47//</t>
  </si>
  <si>
    <t>124-87</t>
  </si>
  <si>
    <t>13 PRISCILLA AVE</t>
  </si>
  <si>
    <t>LLOYD JEFFREY A &amp; JENNIFER L</t>
  </si>
  <si>
    <t>124//87//</t>
  </si>
  <si>
    <t>124-22</t>
  </si>
  <si>
    <t>330 PLYMOUTH AVE</t>
  </si>
  <si>
    <t>DRINKWATER JENNIFER L</t>
  </si>
  <si>
    <t>124//22//</t>
  </si>
  <si>
    <t>124-71</t>
  </si>
  <si>
    <t>24 PRISCILLA AVE</t>
  </si>
  <si>
    <t>PECK PATRICIA S</t>
  </si>
  <si>
    <t>124//71//</t>
  </si>
  <si>
    <t>124-86</t>
  </si>
  <si>
    <t>17 PRISCILLA AVE</t>
  </si>
  <si>
    <t>KING DAVID P</t>
  </si>
  <si>
    <t>124//86//</t>
  </si>
  <si>
    <t>105-3</t>
  </si>
  <si>
    <t>83 CHARLOTTE FURN RD</t>
  </si>
  <si>
    <t>105//3//</t>
  </si>
  <si>
    <t>124-46</t>
  </si>
  <si>
    <t>269 PLYMOUTH AVE</t>
  </si>
  <si>
    <t>124//46//</t>
  </si>
  <si>
    <t>118-516B</t>
  </si>
  <si>
    <t>89 MAYFLOWER LN</t>
  </si>
  <si>
    <t>ROUX THOMAS C</t>
  </si>
  <si>
    <t>118//516/B/</t>
  </si>
  <si>
    <t>124-21</t>
  </si>
  <si>
    <t>332 PLYMOUTH AVE</t>
  </si>
  <si>
    <t>124//21//</t>
  </si>
  <si>
    <t>118-543B</t>
  </si>
  <si>
    <t>70 MAYFLOWER LN</t>
  </si>
  <si>
    <t>STEFANI STEVEN G J</t>
  </si>
  <si>
    <t>118//543/B/</t>
  </si>
  <si>
    <t>124-85</t>
  </si>
  <si>
    <t>19 PRISCILLA AVE</t>
  </si>
  <si>
    <t>124//85//</t>
  </si>
  <si>
    <t>124-68</t>
  </si>
  <si>
    <t>28 PRISCILLA AVE</t>
  </si>
  <si>
    <t>124//68//</t>
  </si>
  <si>
    <t>124-19</t>
  </si>
  <si>
    <t>336 PLYMOUTH AVE</t>
  </si>
  <si>
    <t>MALOOF ANNE T ET ALS</t>
  </si>
  <si>
    <t>124//19//</t>
  </si>
  <si>
    <t>118-1002</t>
  </si>
  <si>
    <t>118//1002//</t>
  </si>
  <si>
    <t>124-45</t>
  </si>
  <si>
    <t>271 PLYMOUTH AVE</t>
  </si>
  <si>
    <t>NESS PRISCILLA ANN</t>
  </si>
  <si>
    <t>124//45//</t>
  </si>
  <si>
    <t>105-2</t>
  </si>
  <si>
    <t>85 CHARLOTTE FURN RD</t>
  </si>
  <si>
    <t>105//2//</t>
  </si>
  <si>
    <t>118-517B</t>
  </si>
  <si>
    <t>91 MAYFLOWER LN</t>
  </si>
  <si>
    <t>SILVA ANTONIO A</t>
  </si>
  <si>
    <t>118//517/B/</t>
  </si>
  <si>
    <t>124-17</t>
  </si>
  <si>
    <t>338 PLYMOUTH AVE</t>
  </si>
  <si>
    <t>124//17//</t>
  </si>
  <si>
    <t>124-44</t>
  </si>
  <si>
    <t>3 HARDY RD</t>
  </si>
  <si>
    <t>124//44//</t>
  </si>
  <si>
    <t>124-83</t>
  </si>
  <si>
    <t>21 PRISCILLA AVE</t>
  </si>
  <si>
    <t>GIFFORD DANIEL P</t>
  </si>
  <si>
    <t>124//83//</t>
  </si>
  <si>
    <t>118-544B</t>
  </si>
  <si>
    <t>72 MAYFLOWER LN</t>
  </si>
  <si>
    <t>JEFFREY CLARENCE E</t>
  </si>
  <si>
    <t>118//544/B/</t>
  </si>
  <si>
    <t>126-000-015-000</t>
  </si>
  <si>
    <t>NR WAREHAM LINE</t>
  </si>
  <si>
    <t>MEDEIROS PAUL J</t>
  </si>
  <si>
    <t>RR</t>
  </si>
  <si>
    <t>124-81</t>
  </si>
  <si>
    <t>25 PRISCILLA AVE</t>
  </si>
  <si>
    <t>BURNS BRIAN</t>
  </si>
  <si>
    <t>124//81//</t>
  </si>
  <si>
    <t>124-13</t>
  </si>
  <si>
    <t>344 PLYMOUTH AVE</t>
  </si>
  <si>
    <t>MORRISSEY JOSEPH</t>
  </si>
  <si>
    <t>124//13//</t>
  </si>
  <si>
    <t>105-1</t>
  </si>
  <si>
    <t>87 CHARLOTTE FURN RD</t>
  </si>
  <si>
    <t>105//1//</t>
  </si>
  <si>
    <t>118-518B</t>
  </si>
  <si>
    <t>93 MAYFLOWER LN</t>
  </si>
  <si>
    <t>118//518/B/</t>
  </si>
  <si>
    <t>124-40</t>
  </si>
  <si>
    <t>2 HARDY RD</t>
  </si>
  <si>
    <t>BANKSON NICHOLAS W</t>
  </si>
  <si>
    <t>124//40//</t>
  </si>
  <si>
    <t>124-80</t>
  </si>
  <si>
    <t>29 PRISCILLA AVE</t>
  </si>
  <si>
    <t>BURNS EDWARD P &amp; EDITH B TRS</t>
  </si>
  <si>
    <t>124//80//</t>
  </si>
  <si>
    <t>118-4</t>
  </si>
  <si>
    <t>3 TIMELESS LN</t>
  </si>
  <si>
    <t>PETTIGREW JAMES A</t>
  </si>
  <si>
    <t>118//4//</t>
  </si>
  <si>
    <t>118-545B</t>
  </si>
  <si>
    <t>74 MAYFLOWER LN</t>
  </si>
  <si>
    <t>KEYMONT RAYMOND A</t>
  </si>
  <si>
    <t>118//545/B/</t>
  </si>
  <si>
    <t>118-3</t>
  </si>
  <si>
    <t>5 TIMELESS LN</t>
  </si>
  <si>
    <t>118//3//</t>
  </si>
  <si>
    <t>124-78</t>
  </si>
  <si>
    <t>31 PRISCILLA AVE</t>
  </si>
  <si>
    <t>SCHNETZER DOROTHY</t>
  </si>
  <si>
    <t>124//78//</t>
  </si>
  <si>
    <t>124-61</t>
  </si>
  <si>
    <t>44 PRISCILLA AVE</t>
  </si>
  <si>
    <t>VERACKA ALAN P</t>
  </si>
  <si>
    <t>124//61//</t>
  </si>
  <si>
    <t>124-39</t>
  </si>
  <si>
    <t>283 PLYMOUTH AVE</t>
  </si>
  <si>
    <t>MENZIES DIANE M</t>
  </si>
  <si>
    <t>124//39//</t>
  </si>
  <si>
    <t>131_2_3</t>
  </si>
  <si>
    <t>A D MAKEPEACE CO INC</t>
  </si>
  <si>
    <t>124-76</t>
  </si>
  <si>
    <t>35 PRISCILLA AVE</t>
  </si>
  <si>
    <t>RUDOWSKI ROBERT V</t>
  </si>
  <si>
    <t>124//76//</t>
  </si>
  <si>
    <t>124-38</t>
  </si>
  <si>
    <t>285 PLYMOUTH AVE</t>
  </si>
  <si>
    <t>124//38//</t>
  </si>
  <si>
    <t>118-519B</t>
  </si>
  <si>
    <t>95 MAYFLOWER LN</t>
  </si>
  <si>
    <t>SERPA JOHN T</t>
  </si>
  <si>
    <t>118//519/B/</t>
  </si>
  <si>
    <t>118-546B</t>
  </si>
  <si>
    <t>76 MAYFLOWER LN</t>
  </si>
  <si>
    <t>BLAKE PETER III</t>
  </si>
  <si>
    <t>118//546/B/</t>
  </si>
  <si>
    <t>124-6</t>
  </si>
  <si>
    <t>352 PLYMOUTH AVE</t>
  </si>
  <si>
    <t>WALKER AGNES F TRUSTEE OF THE</t>
  </si>
  <si>
    <t>124//6//</t>
  </si>
  <si>
    <t>125-1017A3</t>
  </si>
  <si>
    <t>7 OLIVER NECK RD</t>
  </si>
  <si>
    <t>MEILMAN STEPHANIE TRUSTEE OF</t>
  </si>
  <si>
    <t>OLIVER NECK RD</t>
  </si>
  <si>
    <t>125//1017/A3/</t>
  </si>
  <si>
    <t>124-60</t>
  </si>
  <si>
    <t>3 BOSWORTH ST</t>
  </si>
  <si>
    <t>124//60//</t>
  </si>
  <si>
    <t>124-74</t>
  </si>
  <si>
    <t>39 PRISCILLA AVE</t>
  </si>
  <si>
    <t>124//74//</t>
  </si>
  <si>
    <t>124-37</t>
  </si>
  <si>
    <t>287 PLYMOUTH AVE</t>
  </si>
  <si>
    <t>124//37//</t>
  </si>
  <si>
    <t>125-C2</t>
  </si>
  <si>
    <t>278 BARKER RD</t>
  </si>
  <si>
    <t>FONTES LOLITA L TRUSTEE</t>
  </si>
  <si>
    <t>125//C2//</t>
  </si>
  <si>
    <t>125-LC21</t>
  </si>
  <si>
    <t>34 OLIVER NECK RD</t>
  </si>
  <si>
    <t>RYAN KENNETH J</t>
  </si>
  <si>
    <t>125//LC21//</t>
  </si>
  <si>
    <t>124-73</t>
  </si>
  <si>
    <t>43 PRISCILLA AVE</t>
  </si>
  <si>
    <t>VERACKA CLAIRE F TRUSTEE</t>
  </si>
  <si>
    <t>124//73//</t>
  </si>
  <si>
    <t>125-LC22</t>
  </si>
  <si>
    <t>36 OLIVER NECK RD</t>
  </si>
  <si>
    <t>GOULART MICHAEL L</t>
  </si>
  <si>
    <t>125//LC22//</t>
  </si>
  <si>
    <t>124-33B</t>
  </si>
  <si>
    <t>299 PLYMOUTH AVE</t>
  </si>
  <si>
    <t>124//33/B/</t>
  </si>
  <si>
    <t>125-C3A</t>
  </si>
  <si>
    <t>280 BARKER RD</t>
  </si>
  <si>
    <t>VARADIAN VARTUS A</t>
  </si>
  <si>
    <t>125//C3/A/</t>
  </si>
  <si>
    <t>124-33A</t>
  </si>
  <si>
    <t>295 PLYMOUTH AVE</t>
  </si>
  <si>
    <t>BRITTON JAMES F</t>
  </si>
  <si>
    <t>124//33/A/</t>
  </si>
  <si>
    <t>105-1000</t>
  </si>
  <si>
    <t>105//1000//</t>
  </si>
  <si>
    <t>118-547B</t>
  </si>
  <si>
    <t>78 MAYFLOWER LN</t>
  </si>
  <si>
    <t>KYLE CHANTALE M</t>
  </si>
  <si>
    <t>118//547/B/</t>
  </si>
  <si>
    <t>125-LC1</t>
  </si>
  <si>
    <t>10 OLIVER NECK RD</t>
  </si>
  <si>
    <t>PRICE DONALD W</t>
  </si>
  <si>
    <t>125//LC1//</t>
  </si>
  <si>
    <t>125-LC28</t>
  </si>
  <si>
    <t>35 OLIVER NECK RD</t>
  </si>
  <si>
    <t>125//LC28//</t>
  </si>
  <si>
    <t>124-3</t>
  </si>
  <si>
    <t>366 PLYMOUTH AVE</t>
  </si>
  <si>
    <t>COOPER ALAN F</t>
  </si>
  <si>
    <t>124//3//</t>
  </si>
  <si>
    <t>124-1002</t>
  </si>
  <si>
    <t>VERACKA CLAIRE F</t>
  </si>
  <si>
    <t>124//1002//</t>
  </si>
  <si>
    <t>124-1003</t>
  </si>
  <si>
    <t>301 PLYMOUTH AVE</t>
  </si>
  <si>
    <t>FERNANDES JEANNETTE M</t>
  </si>
  <si>
    <t>124//1003//</t>
  </si>
  <si>
    <t>118-520B</t>
  </si>
  <si>
    <t>97 MAYFLOWER LN</t>
  </si>
  <si>
    <t>118//520/B/</t>
  </si>
  <si>
    <t>119-000-002-000U</t>
  </si>
  <si>
    <t>WAREHAM LINE</t>
  </si>
  <si>
    <t>NARRAGANSETT COUNCIL BSA</t>
  </si>
  <si>
    <t>119-000-002-000</t>
  </si>
  <si>
    <t>124-1005</t>
  </si>
  <si>
    <t>305 PLYMOUTH AVE</t>
  </si>
  <si>
    <t>HUNT PAUL A M JR &amp; PATRICIA</t>
  </si>
  <si>
    <t>124//1005//</t>
  </si>
  <si>
    <t>125-C4A</t>
  </si>
  <si>
    <t>280 BARKER RD REAR</t>
  </si>
  <si>
    <t>MORTIMER WILLIAM E TRUSTEE OF</t>
  </si>
  <si>
    <t>125//C4/A/</t>
  </si>
  <si>
    <t>124-1</t>
  </si>
  <si>
    <t>370 PLYMOUTH AVE</t>
  </si>
  <si>
    <t>124//1//</t>
  </si>
  <si>
    <t>125-LC26</t>
  </si>
  <si>
    <t>0 BARKER RD OFF</t>
  </si>
  <si>
    <t>WETREICH GARY S</t>
  </si>
  <si>
    <t>125//LC26//</t>
  </si>
  <si>
    <t>125-LC11</t>
  </si>
  <si>
    <t>9 OLIVER NECK RD</t>
  </si>
  <si>
    <t>REIMANN ROBERT T &amp; IRIS C</t>
  </si>
  <si>
    <t>125//LC11//</t>
  </si>
  <si>
    <t>125-LC2</t>
  </si>
  <si>
    <t>1 OLIVER NECK RD</t>
  </si>
  <si>
    <t>125//LC2//</t>
  </si>
  <si>
    <t>118-548B</t>
  </si>
  <si>
    <t>80 MAYFLOWER LN</t>
  </si>
  <si>
    <t>MACDONALD LEOLA M LIFE ESTATE</t>
  </si>
  <si>
    <t>118//548/B/</t>
  </si>
  <si>
    <t>124-A4A</t>
  </si>
  <si>
    <t>303 PLYMOUTH AVE</t>
  </si>
  <si>
    <t>124//A4/A/</t>
  </si>
  <si>
    <t>124-1001</t>
  </si>
  <si>
    <t>374 PLYMOUTH AVE</t>
  </si>
  <si>
    <t>BURKE WILLIAM B</t>
  </si>
  <si>
    <t>124//1001//</t>
  </si>
  <si>
    <t>124-1006</t>
  </si>
  <si>
    <t>0 PLYMOUTH AVE  OFF</t>
  </si>
  <si>
    <t>124//1006//</t>
  </si>
  <si>
    <t>125-LC3</t>
  </si>
  <si>
    <t>14 OLIVER NECK RD</t>
  </si>
  <si>
    <t>KARRAS STEVEN J</t>
  </si>
  <si>
    <t>125//LC3//</t>
  </si>
  <si>
    <t>118-5</t>
  </si>
  <si>
    <t>82 MAYFLOWER LN</t>
  </si>
  <si>
    <t>OCONNOR THOMAS P</t>
  </si>
  <si>
    <t>118//5//</t>
  </si>
  <si>
    <t>118-521B</t>
  </si>
  <si>
    <t>101 MAYFLOWER LN</t>
  </si>
  <si>
    <t>GAITANE MATTHEW J</t>
  </si>
  <si>
    <t>118//521/B/</t>
  </si>
  <si>
    <t>118-6</t>
  </si>
  <si>
    <t>0 MAYFLOWER LN</t>
  </si>
  <si>
    <t>BARDAN REALTY TRUST</t>
  </si>
  <si>
    <t>118//6//</t>
  </si>
  <si>
    <t>124-A3A</t>
  </si>
  <si>
    <t>124//A3/A/</t>
  </si>
  <si>
    <t>125-LC13</t>
  </si>
  <si>
    <t>125//LC13//</t>
  </si>
  <si>
    <t>120-000-033-012B</t>
  </si>
  <si>
    <t>11 OLIVER NECK RD</t>
  </si>
  <si>
    <t>REIMANN FAMILY TRUST</t>
  </si>
  <si>
    <t>125-LC4</t>
  </si>
  <si>
    <t>0 OLIVER NECK RD</t>
  </si>
  <si>
    <t>WILLS JOHN L &amp; SANDRA P</t>
  </si>
  <si>
    <t>125//LC4//</t>
  </si>
  <si>
    <t>124-A3B</t>
  </si>
  <si>
    <t>378 PLYMOUTH AVE</t>
  </si>
  <si>
    <t>124//A3/B/</t>
  </si>
  <si>
    <t>120-000-033-003B</t>
  </si>
  <si>
    <t>KARRAS REALTY TRUST</t>
  </si>
  <si>
    <t>125-LC20</t>
  </si>
  <si>
    <t>38 OLIVER NECK RD</t>
  </si>
  <si>
    <t>SILVERS ROBERT S</t>
  </si>
  <si>
    <t>125//LC20//</t>
  </si>
  <si>
    <t>126-000-007-000U</t>
  </si>
  <si>
    <t>EAST HEAD WIHONET</t>
  </si>
  <si>
    <t>A D MAKEPEACE CO</t>
  </si>
  <si>
    <t>126-000-008-000,126-000-011-000</t>
  </si>
  <si>
    <t>124-A2A</t>
  </si>
  <si>
    <t>307 PLYMOUTH AVE</t>
  </si>
  <si>
    <t>ANTONINO JOHN P</t>
  </si>
  <si>
    <t>124//A2/A/</t>
  </si>
  <si>
    <t>120-000-033-004A</t>
  </si>
  <si>
    <t>16 OLIVER NECK RD</t>
  </si>
  <si>
    <t>WILLS JOHN B</t>
  </si>
  <si>
    <t>1952</t>
  </si>
  <si>
    <t>2624</t>
  </si>
  <si>
    <t>1</t>
  </si>
  <si>
    <t>X</t>
  </si>
  <si>
    <t>Sept</t>
  </si>
  <si>
    <t>118-522B</t>
  </si>
  <si>
    <t>103 MAYFLOWER LN</t>
  </si>
  <si>
    <t>BRADY PAUL S</t>
  </si>
  <si>
    <t>118//522/B/</t>
  </si>
  <si>
    <t>124-A2B</t>
  </si>
  <si>
    <t>380 PLYMOUTH AVE</t>
  </si>
  <si>
    <t>124//A2/B/</t>
  </si>
  <si>
    <t>118-000-003-000</t>
  </si>
  <si>
    <t>AGAWAM RIVER</t>
  </si>
  <si>
    <t>120-000-033-013B</t>
  </si>
  <si>
    <t>15 OLIVER NECK RD</t>
  </si>
  <si>
    <t>120-000-033-014</t>
  </si>
  <si>
    <t>124-A13</t>
  </si>
  <si>
    <t>309 PLYMOUTH AVE</t>
  </si>
  <si>
    <t>PROTASOWICKI DELIA</t>
  </si>
  <si>
    <t>124//A13//</t>
  </si>
  <si>
    <t>124-A11</t>
  </si>
  <si>
    <t>382 PLYMOUTH AVE</t>
  </si>
  <si>
    <t>BROCCOLI CAROL M</t>
  </si>
  <si>
    <t>124//A11//</t>
  </si>
  <si>
    <t>124-A12</t>
  </si>
  <si>
    <t>311 PLYMOUTH AVE</t>
  </si>
  <si>
    <t>BROCCOLI CAROL M, POWERS LORI A</t>
  </si>
  <si>
    <t>124//A12//</t>
  </si>
  <si>
    <t>120-000-033-005</t>
  </si>
  <si>
    <t>18 OLIVER NECK RD</t>
  </si>
  <si>
    <t>18 OLIVER NECK RD REALTY TRUST</t>
  </si>
  <si>
    <t>1959</t>
  </si>
  <si>
    <t>2813</t>
  </si>
  <si>
    <t>Prop</t>
  </si>
  <si>
    <t>120-000-000A-000</t>
  </si>
  <si>
    <t>120-000-033-024</t>
  </si>
  <si>
    <t>32 OLIVER NECK RD</t>
  </si>
  <si>
    <t>TIRRELL PAUL T</t>
  </si>
  <si>
    <t>1997</t>
  </si>
  <si>
    <t>3513</t>
  </si>
  <si>
    <t>120-000-033-025</t>
  </si>
  <si>
    <t>33 OLIVER NECK RD</t>
  </si>
  <si>
    <t>29 OLIVER NECK REALTY TRUST</t>
  </si>
  <si>
    <t>1976</t>
  </si>
  <si>
    <t>2812</t>
  </si>
  <si>
    <t>120-000-033-020</t>
  </si>
  <si>
    <t>1984</t>
  </si>
  <si>
    <t>7448</t>
  </si>
  <si>
    <t>120-000-005-000</t>
  </si>
  <si>
    <t>646 WAREHAM RD</t>
  </si>
  <si>
    <t>BRITTON JAMES</t>
  </si>
  <si>
    <t>WAREHAM RD</t>
  </si>
  <si>
    <t>120-000-033-006</t>
  </si>
  <si>
    <t>20 OLIVER NECK RD</t>
  </si>
  <si>
    <t>HENRY R REITSMA IRREVOC TRUST</t>
  </si>
  <si>
    <t>1962</t>
  </si>
  <si>
    <t>4412</t>
  </si>
  <si>
    <t>120-000-033-026</t>
  </si>
  <si>
    <t>17 OLIVER NECK RD</t>
  </si>
  <si>
    <t>1998</t>
  </si>
  <si>
    <t>5991</t>
  </si>
  <si>
    <t>P</t>
  </si>
  <si>
    <t>120-000-001-002</t>
  </si>
  <si>
    <t>645 WAREHAM RD</t>
  </si>
  <si>
    <t>FLEMING HAROLD T</t>
  </si>
  <si>
    <t>120-000-033-015</t>
  </si>
  <si>
    <t>19 OLIVER NECK RD</t>
  </si>
  <si>
    <t>BURGESS SCOTT A</t>
  </si>
  <si>
    <t>1987</t>
  </si>
  <si>
    <t>3136</t>
  </si>
  <si>
    <t>120-000-033-007</t>
  </si>
  <si>
    <t>22 OLIVER NECK RD</t>
  </si>
  <si>
    <t>HEGARTY JOHN F</t>
  </si>
  <si>
    <t>1960</t>
  </si>
  <si>
    <t>2660</t>
  </si>
  <si>
    <t>120-000-001-003</t>
  </si>
  <si>
    <t>643 WAREHAM RD</t>
  </si>
  <si>
    <t>1950</t>
  </si>
  <si>
    <t>2049</t>
  </si>
  <si>
    <t>131_1_1</t>
  </si>
  <si>
    <t>120-000-001A-016</t>
  </si>
  <si>
    <t>640 WAREHAM RD</t>
  </si>
  <si>
    <t>1947</t>
  </si>
  <si>
    <t>2496</t>
  </si>
  <si>
    <t>120-000-033-023</t>
  </si>
  <si>
    <t>30 OLIVER NECK RD</t>
  </si>
  <si>
    <t>TANNER PAUL S</t>
  </si>
  <si>
    <t>1970</t>
  </si>
  <si>
    <t>2553</t>
  </si>
  <si>
    <t>120-000-033-008</t>
  </si>
  <si>
    <t>24 OLIVER NECK RD</t>
  </si>
  <si>
    <t>CUNNINGHAM ORIN H JR</t>
  </si>
  <si>
    <t>2318</t>
  </si>
  <si>
    <t>128_17_0</t>
  </si>
  <si>
    <t>0 WAREHAM ST</t>
  </si>
  <si>
    <t>120-000-033-016</t>
  </si>
  <si>
    <t>21 OLIVER NECK RD</t>
  </si>
  <si>
    <t>120-000-001-004</t>
  </si>
  <si>
    <t>641 WAREHAM RD</t>
  </si>
  <si>
    <t>BEAUREGARD RENE W</t>
  </si>
  <si>
    <t>4997</t>
  </si>
  <si>
    <t>120-000-033-009</t>
  </si>
  <si>
    <t>26 OLIVER NECK RD</t>
  </si>
  <si>
    <t>MARION C DANIELS FINK 1985 TR</t>
  </si>
  <si>
    <t>1541</t>
  </si>
  <si>
    <t>120-000-033-029</t>
  </si>
  <si>
    <t>120-000-033-010</t>
  </si>
  <si>
    <t>28 OLIVER NECK RD</t>
  </si>
  <si>
    <t>SPEERS NADINE A</t>
  </si>
  <si>
    <t>3027</t>
  </si>
  <si>
    <t>120-000-001A-015</t>
  </si>
  <si>
    <t>WHITE ISLAND POND ASSN INC</t>
  </si>
  <si>
    <t>120-000-001-005</t>
  </si>
  <si>
    <t>639 WAREHAM RD</t>
  </si>
  <si>
    <t>120-000-033-017</t>
  </si>
  <si>
    <t>23 OLIVER NECK RD</t>
  </si>
  <si>
    <t>NON_FEE38</t>
  </si>
  <si>
    <t>PUB ROW</t>
  </si>
  <si>
    <t>120-000-001-006</t>
  </si>
  <si>
    <t>637 WAREHAM RD</t>
  </si>
  <si>
    <t>ANANIA FLORENCE C LIFE ESTATE</t>
  </si>
  <si>
    <t>1330</t>
  </si>
  <si>
    <t>120-000-006-000</t>
  </si>
  <si>
    <t>634 WAREHAM RD</t>
  </si>
  <si>
    <t>READ CURTIS S</t>
  </si>
  <si>
    <t>1972</t>
  </si>
  <si>
    <t>1040</t>
  </si>
  <si>
    <t>AllP</t>
  </si>
  <si>
    <t>120-000-033-018</t>
  </si>
  <si>
    <t>25 OLIVER NECK RD</t>
  </si>
  <si>
    <t>DUQUETTE BRUCE E</t>
  </si>
  <si>
    <t>2000</t>
  </si>
  <si>
    <t>4614</t>
  </si>
  <si>
    <t>120-000-033-019</t>
  </si>
  <si>
    <t>120-000-001-007</t>
  </si>
  <si>
    <t>633 WAREHAM RD</t>
  </si>
  <si>
    <t>DELANEY SCOTT T</t>
  </si>
  <si>
    <t>1977</t>
  </si>
  <si>
    <t>2547</t>
  </si>
  <si>
    <t>120-000-001-008</t>
  </si>
  <si>
    <t>120-000-007-000</t>
  </si>
  <si>
    <t>630 WAREHAM RD</t>
  </si>
  <si>
    <t>PIRES DANIELLE L</t>
  </si>
  <si>
    <t>1945</t>
  </si>
  <si>
    <t>765</t>
  </si>
  <si>
    <t>126-000-009-000U</t>
  </si>
  <si>
    <t>FROG FOOT POND</t>
  </si>
  <si>
    <t>126-000-010-000,126-000-012-000,126-000-014-000</t>
  </si>
  <si>
    <t>120-000-033-031</t>
  </si>
  <si>
    <t>GOULART DENNIS A</t>
  </si>
  <si>
    <t>120-000-001-009</t>
  </si>
  <si>
    <t>629 WAREHAM RD</t>
  </si>
  <si>
    <t>MANCINI JOHN P</t>
  </si>
  <si>
    <t>2264</t>
  </si>
  <si>
    <t>120-000-001-010</t>
  </si>
  <si>
    <t>120-000-008-000</t>
  </si>
  <si>
    <t>626 WAREHAM RD</t>
  </si>
  <si>
    <t>2454</t>
  </si>
  <si>
    <t>U</t>
  </si>
  <si>
    <t>120-000-033-034</t>
  </si>
  <si>
    <t>BARE FOOT PATH</t>
  </si>
  <si>
    <t>128_16_0</t>
  </si>
  <si>
    <t>120-000-001-011</t>
  </si>
  <si>
    <t>625 WAREHAM RD</t>
  </si>
  <si>
    <t>NESS ERNESTINE</t>
  </si>
  <si>
    <t>120-000-009-000</t>
  </si>
  <si>
    <t>7 QUIET HOLLOW</t>
  </si>
  <si>
    <t>ADAMOWSKI EUGENIA LIFE ESTATE</t>
  </si>
  <si>
    <t>3164</t>
  </si>
  <si>
    <t>128_15_0</t>
  </si>
  <si>
    <t>UNK-191</t>
  </si>
  <si>
    <t>124-000-000C-000</t>
  </si>
  <si>
    <t>BEACH C</t>
  </si>
  <si>
    <t>TWIN LAKES IMPROVEMENT ASSOC</t>
  </si>
  <si>
    <t>R25</t>
  </si>
  <si>
    <t>120-000-001-032</t>
  </si>
  <si>
    <t>2 QUIET HOLLOW</t>
  </si>
  <si>
    <t>ONEIL PETER P</t>
  </si>
  <si>
    <t>120-000-001-012</t>
  </si>
  <si>
    <t>621 WAREHAM RD</t>
  </si>
  <si>
    <t>NESS RICHARD A</t>
  </si>
  <si>
    <t>2706</t>
  </si>
  <si>
    <t>120-000-010-000</t>
  </si>
  <si>
    <t>120-000-033-032</t>
  </si>
  <si>
    <t>20 BARE FOOT PATH</t>
  </si>
  <si>
    <t>SYLVIA LISA M</t>
  </si>
  <si>
    <t>1940</t>
  </si>
  <si>
    <t>760</t>
  </si>
  <si>
    <t>120-000-001-033</t>
  </si>
  <si>
    <t>2002</t>
  </si>
  <si>
    <t>3210</t>
  </si>
  <si>
    <t>Wate</t>
  </si>
  <si>
    <t>120-000-001-013</t>
  </si>
  <si>
    <t>619 WAREHAM RD</t>
  </si>
  <si>
    <t>120-035A-003-459</t>
  </si>
  <si>
    <t>2 SUNSET BLVD</t>
  </si>
  <si>
    <t>GLADYS M JOSEPHSON LIFE ESTATE</t>
  </si>
  <si>
    <t>1982</t>
  </si>
  <si>
    <t>1860</t>
  </si>
  <si>
    <t>120-000-001-035</t>
  </si>
  <si>
    <t>10 QUIET HOLLOW</t>
  </si>
  <si>
    <t>MCDONOUGH THOMAS J</t>
  </si>
  <si>
    <t>120-000-001-036</t>
  </si>
  <si>
    <t>1967</t>
  </si>
  <si>
    <t>2384</t>
  </si>
  <si>
    <t>120-035A-003-458</t>
  </si>
  <si>
    <t>6 SUNSET BLVD</t>
  </si>
  <si>
    <t>SUNSET REALTY TRUST</t>
  </si>
  <si>
    <t>1973</t>
  </si>
  <si>
    <t>2636</t>
  </si>
  <si>
    <t>120-000-001-014</t>
  </si>
  <si>
    <t>617 WAREHAM RD</t>
  </si>
  <si>
    <t>MANCINI JANET M</t>
  </si>
  <si>
    <t>120-000-001-015</t>
  </si>
  <si>
    <t>120-000-012-000Z</t>
  </si>
  <si>
    <t>15 QUIET HOLLOW</t>
  </si>
  <si>
    <t>LEECH WILLIAM F</t>
  </si>
  <si>
    <t>1612</t>
  </si>
  <si>
    <t>120-000-011-000</t>
  </si>
  <si>
    <t>120-035A-003-454</t>
  </si>
  <si>
    <t>CAMPBELL MICHAEL</t>
  </si>
  <si>
    <t>1999</t>
  </si>
  <si>
    <t>2445</t>
  </si>
  <si>
    <t>120-000-001-037</t>
  </si>
  <si>
    <t>16 QUIET HOLLOW</t>
  </si>
  <si>
    <t>MORIN JEFFREY</t>
  </si>
  <si>
    <t>1988</t>
  </si>
  <si>
    <t>3068</t>
  </si>
  <si>
    <t>120-000-033-027</t>
  </si>
  <si>
    <t>GOULART MICHAEL L JR</t>
  </si>
  <si>
    <t>120-035A-003-457</t>
  </si>
  <si>
    <t>ACCOLLA REALTY TRUST</t>
  </si>
  <si>
    <t>2794</t>
  </si>
  <si>
    <t>120-000-001-016</t>
  </si>
  <si>
    <t>613 WAREHAM RD</t>
  </si>
  <si>
    <t>BUBAR RACHEL</t>
  </si>
  <si>
    <t>120-000-001-034Z</t>
  </si>
  <si>
    <t>610 WAREHAM RD</t>
  </si>
  <si>
    <t>WM SPECIALTY MORTGAGE LLC</t>
  </si>
  <si>
    <t>2677</t>
  </si>
  <si>
    <t>120-000-001-038,120-000-001-039,120-000-001-043</t>
  </si>
  <si>
    <t>120-000-004-000</t>
  </si>
  <si>
    <t>OLD HALFWAY POND RD</t>
  </si>
  <si>
    <t>MANCINI JOHN P SR</t>
  </si>
  <si>
    <t>120-000-001-040</t>
  </si>
  <si>
    <t>120-000-001-017</t>
  </si>
  <si>
    <t>611 WAREHAM RD</t>
  </si>
  <si>
    <t>MANCINI JOHN P JR</t>
  </si>
  <si>
    <t>120-035A-003-455</t>
  </si>
  <si>
    <t>SILVESTRO DOMENIC J</t>
  </si>
  <si>
    <t>1989</t>
  </si>
  <si>
    <t>4672</t>
  </si>
  <si>
    <t>UNK-282</t>
  </si>
  <si>
    <t>120-035A-476-000</t>
  </si>
  <si>
    <t>11 GRANBY LN</t>
  </si>
  <si>
    <t>GROOM MICHAEL P</t>
  </si>
  <si>
    <t>1992</t>
  </si>
  <si>
    <t>2484</t>
  </si>
  <si>
    <t>120-000-013A-000</t>
  </si>
  <si>
    <t>21 QUIET HOLLOW</t>
  </si>
  <si>
    <t>KELLY GERARD</t>
  </si>
  <si>
    <t>3646</t>
  </si>
  <si>
    <t>120-035A-003-456</t>
  </si>
  <si>
    <t>SHEA FAMILY INVESTMENT TRUST</t>
  </si>
  <si>
    <t>1958</t>
  </si>
  <si>
    <t>1268</t>
  </si>
  <si>
    <t>120-000-001-041Z</t>
  </si>
  <si>
    <t>22 QUIET HOLLOW</t>
  </si>
  <si>
    <t>KELLEY MICHAEL J</t>
  </si>
  <si>
    <t>3832</t>
  </si>
  <si>
    <t>120-000-001-042</t>
  </si>
  <si>
    <t>120-000-001-018</t>
  </si>
  <si>
    <t>605 WAREHAM RD</t>
  </si>
  <si>
    <t>FABICH GERALD</t>
  </si>
  <si>
    <t>120-000-033-033</t>
  </si>
  <si>
    <t>19 BARE FOOT PATH</t>
  </si>
  <si>
    <t>1995</t>
  </si>
  <si>
    <t>4860</t>
  </si>
  <si>
    <t>120-000-001-019</t>
  </si>
  <si>
    <t>2003</t>
  </si>
  <si>
    <t>3634</t>
  </si>
  <si>
    <t>120-000-001-044</t>
  </si>
  <si>
    <t>604 WAREHAM RD</t>
  </si>
  <si>
    <t>BUTLER FAMILY NOMINEE TRUST</t>
  </si>
  <si>
    <t>1951</t>
  </si>
  <si>
    <t>2912</t>
  </si>
  <si>
    <t>120-000-015-000</t>
  </si>
  <si>
    <t>27 QUIET HOLLOW</t>
  </si>
  <si>
    <t>HOWES ROBERT F</t>
  </si>
  <si>
    <t>120-000-016-000</t>
  </si>
  <si>
    <t>120-035A-475-000</t>
  </si>
  <si>
    <t>11R GRANBY LN</t>
  </si>
  <si>
    <t>GROOM DAVID S</t>
  </si>
  <si>
    <t>2400</t>
  </si>
  <si>
    <t>120-000-001-020</t>
  </si>
  <si>
    <t>603 WAREHAM RD</t>
  </si>
  <si>
    <t>CAVANAUGH AARON P</t>
  </si>
  <si>
    <t>120-000-001-045</t>
  </si>
  <si>
    <t>120-000-000-000</t>
  </si>
  <si>
    <t>unk17</t>
  </si>
  <si>
    <t>120-000-034-000Z</t>
  </si>
  <si>
    <t>17 GRANBY LN</t>
  </si>
  <si>
    <t>ARENA JAMES D</t>
  </si>
  <si>
    <t>2347</t>
  </si>
  <si>
    <t>120-000-034-000,120-035A-002-000</t>
  </si>
  <si>
    <t>120-000-001-021</t>
  </si>
  <si>
    <t>601 WAREHAM RD</t>
  </si>
  <si>
    <t>CAVANAUGH AARON</t>
  </si>
  <si>
    <t>1748</t>
  </si>
  <si>
    <t>120-000-001-022</t>
  </si>
  <si>
    <t>120-000-017-000</t>
  </si>
  <si>
    <t>31 QUIET HOLLOW</t>
  </si>
  <si>
    <t>120-035A-474-000</t>
  </si>
  <si>
    <t>1 GRANBY LN</t>
  </si>
  <si>
    <t>HERCHELL NOEL R</t>
  </si>
  <si>
    <t>2388</t>
  </si>
  <si>
    <t>120-000-018-000</t>
  </si>
  <si>
    <t>596 WAREHAM RD</t>
  </si>
  <si>
    <t>BURTON EDWARD D</t>
  </si>
  <si>
    <t>2256</t>
  </si>
  <si>
    <t>120-000-001-023</t>
  </si>
  <si>
    <t>597 WAREHAM RD</t>
  </si>
  <si>
    <t>HOLMES JEFFREY J</t>
  </si>
  <si>
    <t>1600</t>
  </si>
  <si>
    <t>120-000-001-024</t>
  </si>
  <si>
    <t>593 WAREHAM RD</t>
  </si>
  <si>
    <t>120-000-035-471</t>
  </si>
  <si>
    <t>575 BOURNE RD</t>
  </si>
  <si>
    <t>CODY DIANE</t>
  </si>
  <si>
    <t>1718</t>
  </si>
  <si>
    <t>120-000-002-000</t>
  </si>
  <si>
    <t>563 WAREHAM RD</t>
  </si>
  <si>
    <t>HOBERG JAMES R</t>
  </si>
  <si>
    <t>4198</t>
  </si>
  <si>
    <t>120-000-019-000</t>
  </si>
  <si>
    <t>594 WAREHAM RD</t>
  </si>
  <si>
    <t>SAFFORD DONNA JEAN</t>
  </si>
  <si>
    <t>1968</t>
  </si>
  <si>
    <t>120-035A-001-000U</t>
  </si>
  <si>
    <t>OFF BOURNE RD</t>
  </si>
  <si>
    <t>A E MOORE REALTY TRUST</t>
  </si>
  <si>
    <t>1903</t>
  </si>
  <si>
    <t>120-000-001-026Z</t>
  </si>
  <si>
    <t>589 WAREHAM RD</t>
  </si>
  <si>
    <t>GLOVER JAMES L</t>
  </si>
  <si>
    <t>1971</t>
  </si>
  <si>
    <t>2304</t>
  </si>
  <si>
    <t>120-000-001-025</t>
  </si>
  <si>
    <t>120-000-020B-000</t>
  </si>
  <si>
    <t>590 WAREHAM RD</t>
  </si>
  <si>
    <t>HASTINGS ERIC</t>
  </si>
  <si>
    <t>1260</t>
  </si>
  <si>
    <t>120-000-020A-000</t>
  </si>
  <si>
    <t>588 WAREHAM RD</t>
  </si>
  <si>
    <t>120-000-001-119</t>
  </si>
  <si>
    <t>81 SANDY BEACH RD</t>
  </si>
  <si>
    <t>QUENTAL MARK A</t>
  </si>
  <si>
    <t>SANDY BEACH RD</t>
  </si>
  <si>
    <t>120-000-001-118</t>
  </si>
  <si>
    <t>79 SANDY BEACH RD</t>
  </si>
  <si>
    <t>1965</t>
  </si>
  <si>
    <t>1160</t>
  </si>
  <si>
    <t>120-000-000F-007Z</t>
  </si>
  <si>
    <t>17 MAGUIRE WAY</t>
  </si>
  <si>
    <t>SCHULTZ BRENDAN C</t>
  </si>
  <si>
    <t>MAGUIRE WAY</t>
  </si>
  <si>
    <t>3000</t>
  </si>
  <si>
    <t>120-000-000F-007,120-000-000F-008,120-000-000F-009,120-000-000F-010,120-000-000F-011,120-000-000F-012,120-000-000F-013,120-000-000F-014,120-000-000F-015</t>
  </si>
  <si>
    <t>120-000-001-027</t>
  </si>
  <si>
    <t>587 WAREHAM RD</t>
  </si>
  <si>
    <t>MANGANIELLO WILLIAM R JR</t>
  </si>
  <si>
    <t>1845</t>
  </si>
  <si>
    <t>120-000-001-117</t>
  </si>
  <si>
    <t>75 SANDY BEACH RD</t>
  </si>
  <si>
    <t>IN-TOWN REALTY TRUST</t>
  </si>
  <si>
    <t>3782</t>
  </si>
  <si>
    <t>120-000-035-470</t>
  </si>
  <si>
    <t>569 BOURNE RD</t>
  </si>
  <si>
    <t>SMITH ERIC C</t>
  </si>
  <si>
    <t>3740</t>
  </si>
  <si>
    <t>120-000-001-129</t>
  </si>
  <si>
    <t>109 SANDY BEACH RD</t>
  </si>
  <si>
    <t>KUTNER ROBERT S</t>
  </si>
  <si>
    <t>2215</t>
  </si>
  <si>
    <t>120-000-001-130</t>
  </si>
  <si>
    <t>111 SANDY BEACH RD</t>
  </si>
  <si>
    <t>OLSON REALTY TRUST</t>
  </si>
  <si>
    <t>3228</t>
  </si>
  <si>
    <t>120-000-001-120</t>
  </si>
  <si>
    <t>83 SANDY BEACH RD</t>
  </si>
  <si>
    <t>GIULIANO JAMES M</t>
  </si>
  <si>
    <t>1957</t>
  </si>
  <si>
    <t>2552</t>
  </si>
  <si>
    <t>120-000-001A-032</t>
  </si>
  <si>
    <t>120-000-001-028</t>
  </si>
  <si>
    <t>585 WAREHAM RD</t>
  </si>
  <si>
    <t>MANGANIELLO WILLIAM R</t>
  </si>
  <si>
    <t>120-000-001-121</t>
  </si>
  <si>
    <t>85 SANDY BEACH RD</t>
  </si>
  <si>
    <t>MACRAE WALTER B</t>
  </si>
  <si>
    <t>2780</t>
  </si>
  <si>
    <t>120-000-001-116</t>
  </si>
  <si>
    <t>73 SANDY BEACH RD</t>
  </si>
  <si>
    <t>MARJORIE J FRALICK IRREV TRUST</t>
  </si>
  <si>
    <t>1825</t>
  </si>
  <si>
    <t>120-000-001-128</t>
  </si>
  <si>
    <t>107 SANDY BEACH RD</t>
  </si>
  <si>
    <t>CHISHOLM REALTY TRUST</t>
  </si>
  <si>
    <t>2007</t>
  </si>
  <si>
    <t>3522</t>
  </si>
  <si>
    <t>120-000-001-127</t>
  </si>
  <si>
    <t>105 SANDY BEACH RD</t>
  </si>
  <si>
    <t>BAPTISTA JEFFREY R</t>
  </si>
  <si>
    <t>120-000-001-115</t>
  </si>
  <si>
    <t>71 SANDY BEACH RD</t>
  </si>
  <si>
    <t>DEMERS JOHN T</t>
  </si>
  <si>
    <t>1955</t>
  </si>
  <si>
    <t>120-000-001-029</t>
  </si>
  <si>
    <t>581 WAREHAM RD</t>
  </si>
  <si>
    <t>DOUCETTE REALTY TRUST THE</t>
  </si>
  <si>
    <t>1848</t>
  </si>
  <si>
    <t>120-000-001-131</t>
  </si>
  <si>
    <t>113 SANDY BEACH RD</t>
  </si>
  <si>
    <t>FEENEY FAMILY TRUST</t>
  </si>
  <si>
    <t>1280</t>
  </si>
  <si>
    <t>120-000-001-122</t>
  </si>
  <si>
    <t>87 SANDY BEACH RD</t>
  </si>
  <si>
    <t>DOROTHY M MCCABE REV TRUST</t>
  </si>
  <si>
    <t>4659</t>
  </si>
  <si>
    <t>120-000-001-126</t>
  </si>
  <si>
    <t>101 SANDY BEACH RD</t>
  </si>
  <si>
    <t>DOHERTY DEBRA A</t>
  </si>
  <si>
    <t>1536</t>
  </si>
  <si>
    <t>120-000-001-137</t>
  </si>
  <si>
    <t>17 MOHAWK CIR</t>
  </si>
  <si>
    <t>DOYLE FRANCIS J JR</t>
  </si>
  <si>
    <t>942</t>
  </si>
  <si>
    <t>120-000-000F-017</t>
  </si>
  <si>
    <t>11 MAGUIRE WAY</t>
  </si>
  <si>
    <t>DINARDO VICTOR</t>
  </si>
  <si>
    <t>1416</t>
  </si>
  <si>
    <t>120-000-000F-006</t>
  </si>
  <si>
    <t>120-000-001-114</t>
  </si>
  <si>
    <t>69 SANDY BEACH RD</t>
  </si>
  <si>
    <t>BETTENCOURT ROBERT A</t>
  </si>
  <si>
    <t>1969</t>
  </si>
  <si>
    <t>2520</t>
  </si>
  <si>
    <t>120-000-001-125Z</t>
  </si>
  <si>
    <t>97 SANDY BCH RD</t>
  </si>
  <si>
    <t>unk18</t>
  </si>
  <si>
    <t>120-000-001-124Z</t>
  </si>
  <si>
    <t>95 SANDY BEACH RD</t>
  </si>
  <si>
    <t>DOBROWSKI RICHARD J</t>
  </si>
  <si>
    <t>3194</t>
  </si>
  <si>
    <t>120-000-001-124</t>
  </si>
  <si>
    <t>128_2_0</t>
  </si>
  <si>
    <t>103-107WAREHAM ST</t>
  </si>
  <si>
    <t>120-000-001-123</t>
  </si>
  <si>
    <t>91 SANDY BEACH RD</t>
  </si>
  <si>
    <t>WALSH KEVIN J</t>
  </si>
  <si>
    <t>1264</t>
  </si>
  <si>
    <t>120-000-001-030</t>
  </si>
  <si>
    <t>579 WAREHAM RD</t>
  </si>
  <si>
    <t>FISH HOUSE REALTY TRUST</t>
  </si>
  <si>
    <t>1696</t>
  </si>
  <si>
    <t>120-000-001-132</t>
  </si>
  <si>
    <t>115 SANDY BEACH RD</t>
  </si>
  <si>
    <t>DECOSTE ANN M</t>
  </si>
  <si>
    <t>520</t>
  </si>
  <si>
    <t>120-000-001-133</t>
  </si>
  <si>
    <t>120-000-001-113</t>
  </si>
  <si>
    <t>67 SANDY BEACH RD</t>
  </si>
  <si>
    <t>CURLEY JOSEPH W</t>
  </si>
  <si>
    <t>1332</t>
  </si>
  <si>
    <t>120-000-000F-005</t>
  </si>
  <si>
    <t>CRONIN RICHARD</t>
  </si>
  <si>
    <t>120-000-000F-018</t>
  </si>
  <si>
    <t>120-000-035-469</t>
  </si>
  <si>
    <t>563 BOURNE RD</t>
  </si>
  <si>
    <t>LAUZON JOHN E</t>
  </si>
  <si>
    <t>1986</t>
  </si>
  <si>
    <t>8860</t>
  </si>
  <si>
    <t>120-000-001-136</t>
  </si>
  <si>
    <t>11 MOHAWK CIR</t>
  </si>
  <si>
    <t>STONE DAVID</t>
  </si>
  <si>
    <t>1744</t>
  </si>
  <si>
    <t>120-000-001-134</t>
  </si>
  <si>
    <t>5 MOHAWK CIR</t>
  </si>
  <si>
    <t>ELLEN MATTALIANO INVESTMENT TR</t>
  </si>
  <si>
    <t>2</t>
  </si>
  <si>
    <t>120-000-001-138</t>
  </si>
  <si>
    <t>16 MOHAWK CIR</t>
  </si>
  <si>
    <t>AYLES HONORIA C</t>
  </si>
  <si>
    <t>3321</t>
  </si>
  <si>
    <t>120-000-035-466</t>
  </si>
  <si>
    <t>16 ROGERS ST</t>
  </si>
  <si>
    <t>BURCHFIELD VICTOR L</t>
  </si>
  <si>
    <t>4526</t>
  </si>
  <si>
    <t>120-000-001-135</t>
  </si>
  <si>
    <t>9 MOHAWK CIR</t>
  </si>
  <si>
    <t>STONE DAVID P</t>
  </si>
  <si>
    <t>3175</t>
  </si>
  <si>
    <t>120-000-000F-004</t>
  </si>
  <si>
    <t>7 MAGUIRE WAY</t>
  </si>
  <si>
    <t>120-000-001-281</t>
  </si>
  <si>
    <t>94 SANDY BEACH RD</t>
  </si>
  <si>
    <t>MACRAE WALTER</t>
  </si>
  <si>
    <t>120-000-001-112</t>
  </si>
  <si>
    <t>65 SANDY BEACH RD</t>
  </si>
  <si>
    <t>DOHERTY RICHARD RIESE</t>
  </si>
  <si>
    <t>1344</t>
  </si>
  <si>
    <t>120-000-001-031</t>
  </si>
  <si>
    <t>575 WAREHAM RD</t>
  </si>
  <si>
    <t>PERKINS THOMAS B LIFE ESTATE</t>
  </si>
  <si>
    <t>2300</t>
  </si>
  <si>
    <t>120-000-000F-019</t>
  </si>
  <si>
    <t>PLY LAKE SH SH</t>
  </si>
  <si>
    <t>120-000-000F-003</t>
  </si>
  <si>
    <t>5 MAGUIRE WAY</t>
  </si>
  <si>
    <t>KIRKLAND MITCHELL V</t>
  </si>
  <si>
    <t>2472</t>
  </si>
  <si>
    <t>120-000-001-111</t>
  </si>
  <si>
    <t>63 SANDY BEACH RD</t>
  </si>
  <si>
    <t>LIMA LEONARD J</t>
  </si>
  <si>
    <t>120-000-001-139</t>
  </si>
  <si>
    <t>12 MOHAWK CIR</t>
  </si>
  <si>
    <t>OROURKE BARRY S</t>
  </si>
  <si>
    <t>1488</t>
  </si>
  <si>
    <t>120-000-001-110</t>
  </si>
  <si>
    <t>61 SANDY BEACH RD</t>
  </si>
  <si>
    <t>COLLETTI ANTHONY E</t>
  </si>
  <si>
    <t>1953</t>
  </si>
  <si>
    <t>1015</t>
  </si>
  <si>
    <t>120-000-000F-020</t>
  </si>
  <si>
    <t>120-000-001-279</t>
  </si>
  <si>
    <t>68 SANDY BEACH RD</t>
  </si>
  <si>
    <t>CORBETT NANCY P</t>
  </si>
  <si>
    <t>3345</t>
  </si>
  <si>
    <t>120-000-001-277</t>
  </si>
  <si>
    <t>MARKOLA PHILIP I</t>
  </si>
  <si>
    <t>120-000-021-000</t>
  </si>
  <si>
    <t>1 SANDY BEACH RD</t>
  </si>
  <si>
    <t>MOON LAKE LLC</t>
  </si>
  <si>
    <t>2820</t>
  </si>
  <si>
    <t>120-000-000F-002</t>
  </si>
  <si>
    <t>3 MAGUIRE WAY</t>
  </si>
  <si>
    <t>ROBERTS DEBRA L</t>
  </si>
  <si>
    <t>actually an accessory parcel</t>
  </si>
  <si>
    <t>1963</t>
  </si>
  <si>
    <t>1728</t>
  </si>
  <si>
    <t>120-000-000F-021</t>
  </si>
  <si>
    <t>120-000-001-140</t>
  </si>
  <si>
    <t>10 MOHAWK CIR</t>
  </si>
  <si>
    <t>AGOR REALTY TRUST</t>
  </si>
  <si>
    <t>1200</t>
  </si>
  <si>
    <t>120-000-035-465</t>
  </si>
  <si>
    <t>20 ROGERS ST</t>
  </si>
  <si>
    <t>FERRELL MICHAEL M</t>
  </si>
  <si>
    <t>3680</t>
  </si>
  <si>
    <t>120-000-001-141</t>
  </si>
  <si>
    <t>6 MOHAWK CIR</t>
  </si>
  <si>
    <t>DIAUTO JOAN MARIE</t>
  </si>
  <si>
    <t>2640</t>
  </si>
  <si>
    <t>120-000-001-109</t>
  </si>
  <si>
    <t>59 SANDY BEACH RD</t>
  </si>
  <si>
    <t>FERRELLI VINCENT F II</t>
  </si>
  <si>
    <t>1501</t>
  </si>
  <si>
    <t>120-000-035-467</t>
  </si>
  <si>
    <t>12 ROGERS ST</t>
  </si>
  <si>
    <t>JOHNSON ANNE MARIE</t>
  </si>
  <si>
    <t>2832</t>
  </si>
  <si>
    <t>120-000-022-000</t>
  </si>
  <si>
    <t>5 SANDY BEACH RD</t>
  </si>
  <si>
    <t>THEODORE ANITA L</t>
  </si>
  <si>
    <t>1925</t>
  </si>
  <si>
    <t>1258</t>
  </si>
  <si>
    <t>120-000-000F-001</t>
  </si>
  <si>
    <t>1 MAGUIRE WAY</t>
  </si>
  <si>
    <t>DELECONIO LISA A</t>
  </si>
  <si>
    <t>1954</t>
  </si>
  <si>
    <t>1448</t>
  </si>
  <si>
    <t>120-000-000F-022</t>
  </si>
  <si>
    <t>120-000-001-107</t>
  </si>
  <si>
    <t>120-000-001-108</t>
  </si>
  <si>
    <t>120-000-029-000</t>
  </si>
  <si>
    <t>37 SANDY BEACH RD</t>
  </si>
  <si>
    <t>THIRTY SEVEN SANDY BEACH RD RL</t>
  </si>
  <si>
    <t>4006</t>
  </si>
  <si>
    <t>120-000-030-000</t>
  </si>
  <si>
    <t>120-000-031-000</t>
  </si>
  <si>
    <t>39 SANDY BEACH RD</t>
  </si>
  <si>
    <t>HAWTHORNE REALTY TRUST</t>
  </si>
  <si>
    <t>864</t>
  </si>
  <si>
    <t>120-000-023-000</t>
  </si>
  <si>
    <t>9 SANDY BEACH RD</t>
  </si>
  <si>
    <t>BALCOM BRIAN F</t>
  </si>
  <si>
    <t>948</t>
  </si>
  <si>
    <t>120-000-032-000</t>
  </si>
  <si>
    <t>41 SANDY BEACH RD</t>
  </si>
  <si>
    <t>PIERCE CHARLES E JR</t>
  </si>
  <si>
    <t>3260</t>
  </si>
  <si>
    <t>120-000-001-142</t>
  </si>
  <si>
    <t>121 SANDY BEACH RD</t>
  </si>
  <si>
    <t>PEMBERTON ROBERT T</t>
  </si>
  <si>
    <t>3484</t>
  </si>
  <si>
    <t>120-000-001-143</t>
  </si>
  <si>
    <t>120-000-028-000</t>
  </si>
  <si>
    <t>31 SANDY BEACH RD</t>
  </si>
  <si>
    <t>HENDERSON MARTIN A</t>
  </si>
  <si>
    <t>120-000-027A-000Z</t>
  </si>
  <si>
    <t>25 SANDY BEACH RD</t>
  </si>
  <si>
    <t>HENDERSON PAUL B</t>
  </si>
  <si>
    <t>5120</t>
  </si>
  <si>
    <t>120-000-027B-000</t>
  </si>
  <si>
    <t>120-000-024-000</t>
  </si>
  <si>
    <t>11 SANDY BEACH RD</t>
  </si>
  <si>
    <t>BEAL CHARLOTTE A LIFE ESTATE</t>
  </si>
  <si>
    <t>847</t>
  </si>
  <si>
    <t>120-000-001-280</t>
  </si>
  <si>
    <t>96 SANDY BEACH RD</t>
  </si>
  <si>
    <t>2028</t>
  </si>
  <si>
    <t>120-000-025-000</t>
  </si>
  <si>
    <t>19 SANDY BEACH RD</t>
  </si>
  <si>
    <t>PAGE 1995 NOMINEE TRUST</t>
  </si>
  <si>
    <t>3461</t>
  </si>
  <si>
    <t>120-000-026-000</t>
  </si>
  <si>
    <t>120-000-035-464</t>
  </si>
  <si>
    <t>19 ROGERS ST</t>
  </si>
  <si>
    <t>DONOVAN DANIEL H</t>
  </si>
  <si>
    <t>2036</t>
  </si>
  <si>
    <t>110-000-000-000</t>
  </si>
  <si>
    <t>120-000-003-005</t>
  </si>
  <si>
    <t>557 WAREHAM RD</t>
  </si>
  <si>
    <t>CALLAHAN TIMOTHY J</t>
  </si>
  <si>
    <t>2176</t>
  </si>
  <si>
    <t>120-000-001-068Z</t>
  </si>
  <si>
    <t>568 WAREHAM RD</t>
  </si>
  <si>
    <t>MAHONEY TERENCE W</t>
  </si>
  <si>
    <t>120-000-001-066,120-000-001-067</t>
  </si>
  <si>
    <t>120-000-001-144</t>
  </si>
  <si>
    <t>123 SANDY BEACH RD</t>
  </si>
  <si>
    <t>DEFRANCESCO SUSAN</t>
  </si>
  <si>
    <t>1648</t>
  </si>
  <si>
    <t>120-000-001-069</t>
  </si>
  <si>
    <t>6 SANDY BEACH RD</t>
  </si>
  <si>
    <t>BLEASE JOHN R</t>
  </si>
  <si>
    <t>120-000-001-070,120-000-001-071</t>
  </si>
  <si>
    <t>120-000-001-171</t>
  </si>
  <si>
    <t>100 SANDY BEACH RD</t>
  </si>
  <si>
    <t>TURNER STEPHEN T JR</t>
  </si>
  <si>
    <t>3279</t>
  </si>
  <si>
    <t>120-000-035-463</t>
  </si>
  <si>
    <t>17 ROGERS ST</t>
  </si>
  <si>
    <t>KANTER DEBORAH L</t>
  </si>
  <si>
    <t>8408</t>
  </si>
  <si>
    <t>120-000-001-098</t>
  </si>
  <si>
    <t>43 SANDY BEACH RD</t>
  </si>
  <si>
    <t>1586</t>
  </si>
  <si>
    <t>120-000-001-099</t>
  </si>
  <si>
    <t>120-000-001-101</t>
  </si>
  <si>
    <t>57 SANDY BEACH RD</t>
  </si>
  <si>
    <t>PANARELLI DANA</t>
  </si>
  <si>
    <t>1985</t>
  </si>
  <si>
    <t>4931</t>
  </si>
  <si>
    <t>120-000-001-082</t>
  </si>
  <si>
    <t>38 SANDY BEACH RD</t>
  </si>
  <si>
    <t>MCGANTY ROBERT H</t>
  </si>
  <si>
    <t>1672</t>
  </si>
  <si>
    <t>120-000-001-106Z</t>
  </si>
  <si>
    <t>120-000-001-100</t>
  </si>
  <si>
    <t>120-000-001-145</t>
  </si>
  <si>
    <t>127 SANDY BEACH RD</t>
  </si>
  <si>
    <t>127 SANDY BEACH ROAD REALTY TR</t>
  </si>
  <si>
    <t>1956</t>
  </si>
  <si>
    <t>120-000-001-072</t>
  </si>
  <si>
    <t>12 SANDY BEACH RD</t>
  </si>
  <si>
    <t>PLYMOUTH TOWN OF</t>
  </si>
  <si>
    <t>120-000-001-076Z</t>
  </si>
  <si>
    <t>30 SANDY BEACH RD</t>
  </si>
  <si>
    <t>PETERSEN ERIK</t>
  </si>
  <si>
    <t>1991</t>
  </si>
  <si>
    <t>3045</t>
  </si>
  <si>
    <t>120-000-001-077,120-000-001-078,120-000-001-079,120-000-001-089,120-000-001-090</t>
  </si>
  <si>
    <t>131_W_0</t>
  </si>
  <si>
    <t>UNK-198</t>
  </si>
  <si>
    <t>120-000-001-073</t>
  </si>
  <si>
    <t>16 SANDY BEACH RD</t>
  </si>
  <si>
    <t>VERITY JUDITH A</t>
  </si>
  <si>
    <t>1568</t>
  </si>
  <si>
    <t>120-000-035-462</t>
  </si>
  <si>
    <t>11 ROGERS ST</t>
  </si>
  <si>
    <t>CYR CHRISTOPHER M</t>
  </si>
  <si>
    <t>2880</t>
  </si>
  <si>
    <t>120-000-001-146</t>
  </si>
  <si>
    <t>129 SANDY BEACH RD</t>
  </si>
  <si>
    <t>MARKOLA CHRISTINE E</t>
  </si>
  <si>
    <t>3088</t>
  </si>
  <si>
    <t>120-000-001-202</t>
  </si>
  <si>
    <t>62 SANDY BEACH RD</t>
  </si>
  <si>
    <t>CARLSON BRET E</t>
  </si>
  <si>
    <t>2442</t>
  </si>
  <si>
    <t>133_2_0</t>
  </si>
  <si>
    <t>UNK-199</t>
  </si>
  <si>
    <t>120-000-001-064</t>
  </si>
  <si>
    <t>558 WAREHAM RD</t>
  </si>
  <si>
    <t>JOSEPH RUMIKO A</t>
  </si>
  <si>
    <t>2550</t>
  </si>
  <si>
    <t>120-000-001-065</t>
  </si>
  <si>
    <t>120-000-001-084Z</t>
  </si>
  <si>
    <t>44 SANDY BEACH RD</t>
  </si>
  <si>
    <t>COMEAU DONALD J JR</t>
  </si>
  <si>
    <t>2438</t>
  </si>
  <si>
    <t>120-000-001-085</t>
  </si>
  <si>
    <t>120-000-003-003</t>
  </si>
  <si>
    <t>549 WAREHAM RD</t>
  </si>
  <si>
    <t>BROWN COLBY</t>
  </si>
  <si>
    <t>2824</t>
  </si>
  <si>
    <t>120-000-001-074</t>
  </si>
  <si>
    <t>20 SANDY BEACH RD</t>
  </si>
  <si>
    <t>BROWNE JOHN M JR</t>
  </si>
  <si>
    <t>2056</t>
  </si>
  <si>
    <t>120-000-001-075,120-000-001-217</t>
  </si>
  <si>
    <t>120-000-001-147</t>
  </si>
  <si>
    <t>BELCHER THOMAS J</t>
  </si>
  <si>
    <t>120-000-001-086</t>
  </si>
  <si>
    <t>46 SANDY BEACH RD</t>
  </si>
  <si>
    <t>GASTON SANDRA L</t>
  </si>
  <si>
    <t>1996</t>
  </si>
  <si>
    <t>2284</t>
  </si>
  <si>
    <t>120-000-001-087</t>
  </si>
  <si>
    <t>120-035A-478-000</t>
  </si>
  <si>
    <t>12 FIRE HOUSE RD</t>
  </si>
  <si>
    <t>THOMAS IRENE</t>
  </si>
  <si>
    <t>4073</t>
  </si>
  <si>
    <t>120-000-001-088</t>
  </si>
  <si>
    <t>50 SANDY BEACH RD</t>
  </si>
  <si>
    <t>120-000-001-218</t>
  </si>
  <si>
    <t>6 SQUIRREL RD</t>
  </si>
  <si>
    <t>SQUIRREL RD</t>
  </si>
  <si>
    <t>120-000-001-080</t>
  </si>
  <si>
    <t>19 SQUIRREL RD</t>
  </si>
  <si>
    <t>SAVARY KEVIN C</t>
  </si>
  <si>
    <t>1990</t>
  </si>
  <si>
    <t>5068</t>
  </si>
  <si>
    <t>120-000-001-148</t>
  </si>
  <si>
    <t>135 SANDY BEACH RD</t>
  </si>
  <si>
    <t>GARDNER RUTH J</t>
  </si>
  <si>
    <t>738</t>
  </si>
  <si>
    <t>120-000-003-002</t>
  </si>
  <si>
    <t>545 WAREHAM RD</t>
  </si>
  <si>
    <t>DOLAN BRIAN W</t>
  </si>
  <si>
    <t>3026</t>
  </si>
  <si>
    <t>120-000-001-062</t>
  </si>
  <si>
    <t>554 WAREHAM RD</t>
  </si>
  <si>
    <t>HASTINGS MICHAEL A</t>
  </si>
  <si>
    <t>1055</t>
  </si>
  <si>
    <t>120-000-001-063</t>
  </si>
  <si>
    <t>120-000-001-219</t>
  </si>
  <si>
    <t>8 SQUIRREL RD</t>
  </si>
  <si>
    <t>MAHONEY ROBERT F</t>
  </si>
  <si>
    <t>2210</t>
  </si>
  <si>
    <t>120-000-001-220</t>
  </si>
  <si>
    <t>10 SQUIRREL RD</t>
  </si>
  <si>
    <t>ROY SHARON L</t>
  </si>
  <si>
    <t>840</t>
  </si>
  <si>
    <t>120-000-001-149</t>
  </si>
  <si>
    <t>137 SANDY BEACH RD</t>
  </si>
  <si>
    <t>SNIDER BARBARA A</t>
  </si>
  <si>
    <t>690</t>
  </si>
  <si>
    <t>120-000-001-097</t>
  </si>
  <si>
    <t>DALEY GARY A JR</t>
  </si>
  <si>
    <t>120-000-001-170</t>
  </si>
  <si>
    <t>138 SANDY BEACH RD</t>
  </si>
  <si>
    <t>120-000-001-095</t>
  </si>
  <si>
    <t>31 SQUIRREL RD</t>
  </si>
  <si>
    <t>120-000-001-221</t>
  </si>
  <si>
    <t>12 SQUIRREL RD</t>
  </si>
  <si>
    <t>BROADFORD JOHN L</t>
  </si>
  <si>
    <t>1080</t>
  </si>
  <si>
    <t>120-000-001-096</t>
  </si>
  <si>
    <t>2808</t>
  </si>
  <si>
    <t>120-000-003-001</t>
  </si>
  <si>
    <t>541 WAREHAM RD</t>
  </si>
  <si>
    <t>STRAUCH STEVEN H</t>
  </si>
  <si>
    <t>2642</t>
  </si>
  <si>
    <t>120-000-001-061</t>
  </si>
  <si>
    <t>550 WAREHAM RD</t>
  </si>
  <si>
    <t>HARRINGTON PATRICK J</t>
  </si>
  <si>
    <t>2468</t>
  </si>
  <si>
    <t>120-035A-013-000</t>
  </si>
  <si>
    <t>16 FIRE HOUSE RD</t>
  </si>
  <si>
    <t>ANDERSON RONALD</t>
  </si>
  <si>
    <t>1137</t>
  </si>
  <si>
    <t>120-000-001-222</t>
  </si>
  <si>
    <t>14 SQUIRREL RD</t>
  </si>
  <si>
    <t>120-000-001-233</t>
  </si>
  <si>
    <t>54 SQUIRREL RD</t>
  </si>
  <si>
    <t>MACRAE MICHAEL B</t>
  </si>
  <si>
    <t>2404</t>
  </si>
  <si>
    <t>133_1_0</t>
  </si>
  <si>
    <t>120 WAREHAM ST</t>
  </si>
  <si>
    <t>GARRETSON JOHN H III</t>
  </si>
  <si>
    <t>120-000-001-223</t>
  </si>
  <si>
    <t>18 SQUIRREL RD</t>
  </si>
  <si>
    <t>120-000-001-150</t>
  </si>
  <si>
    <t>141 SANDY BEACH RD</t>
  </si>
  <si>
    <t>FISHER WAYNE A</t>
  </si>
  <si>
    <t>2343</t>
  </si>
  <si>
    <t>120-000-001-151</t>
  </si>
  <si>
    <t>120-000-001-229Z</t>
  </si>
  <si>
    <t>36 SQUIRREL RD</t>
  </si>
  <si>
    <t>DEUTSCHE BANK NATIONAL TR CO</t>
  </si>
  <si>
    <t>2340</t>
  </si>
  <si>
    <t>120-000-001-230,120-000-001-231,120-000-001-232</t>
  </si>
  <si>
    <t>120-000-001-224Z</t>
  </si>
  <si>
    <t>20 SQUIRREL RD</t>
  </si>
  <si>
    <t>WHALEN BRYAN M</t>
  </si>
  <si>
    <t>2772</t>
  </si>
  <si>
    <t>120-000-001-225</t>
  </si>
  <si>
    <t>120-000-001-059</t>
  </si>
  <si>
    <t>546 WAREHAM RD</t>
  </si>
  <si>
    <t>CAMPBELL FREDERICK</t>
  </si>
  <si>
    <t>3200</t>
  </si>
  <si>
    <t>120-000-001-060</t>
  </si>
  <si>
    <t>120-000-001-226</t>
  </si>
  <si>
    <t>24 SQUIRREL RD</t>
  </si>
  <si>
    <t>120-000-001-152</t>
  </si>
  <si>
    <t>145 SANDY BEACH RD</t>
  </si>
  <si>
    <t>DELLABARBA CARMELLA M LIFE ESTATE</t>
  </si>
  <si>
    <t>120-035A-003-452</t>
  </si>
  <si>
    <t>10 ARROWHEAD RD</t>
  </si>
  <si>
    <t>WEINBERG IRA D</t>
  </si>
  <si>
    <t>2950</t>
  </si>
  <si>
    <t>120-000-001-228Z</t>
  </si>
  <si>
    <t>28 SQUIRREL RD</t>
  </si>
  <si>
    <t>VENETO EDWARD J</t>
  </si>
  <si>
    <t>2644</t>
  </si>
  <si>
    <t>120-000-001-227,120-000-001-228</t>
  </si>
  <si>
    <t>132_12_0</t>
  </si>
  <si>
    <t>TIERNAN,  FRANCIS</t>
  </si>
  <si>
    <t>120-000-001-168Z</t>
  </si>
  <si>
    <t>144 SANDY BEACH RD</t>
  </si>
  <si>
    <t>JUDGE KAREN F</t>
  </si>
  <si>
    <t>3936</t>
  </si>
  <si>
    <t>120-000-001-167,120-000-001-168</t>
  </si>
  <si>
    <t>120-000-001-058</t>
  </si>
  <si>
    <t>542 WAREHAM RD</t>
  </si>
  <si>
    <t>MACEDO BRUCE</t>
  </si>
  <si>
    <t>BUILT</t>
  </si>
  <si>
    <t>120-000-004-002</t>
  </si>
  <si>
    <t>537 WAREHAM RD</t>
  </si>
  <si>
    <t>PURCELL JUAN J</t>
  </si>
  <si>
    <t>2120</t>
  </si>
  <si>
    <t>120-000-001-154Z</t>
  </si>
  <si>
    <t>149 SANDY BEACH RD</t>
  </si>
  <si>
    <t>MORAN WILLIAM J</t>
  </si>
  <si>
    <t>actually an accessory parcel TO ADJ</t>
  </si>
  <si>
    <t>2944</t>
  </si>
  <si>
    <t>120-000-001-153,120-000-001-154</t>
  </si>
  <si>
    <t>120-035A-003-451</t>
  </si>
  <si>
    <t>14 ARROWHEAD RD</t>
  </si>
  <si>
    <t>1706</t>
  </si>
  <si>
    <t>120-000-001-057</t>
  </si>
  <si>
    <t>540 WAREHAM RD</t>
  </si>
  <si>
    <t>2488</t>
  </si>
  <si>
    <t>120-000-001-155</t>
  </si>
  <si>
    <t>151 SANDY BEACH RD</t>
  </si>
  <si>
    <t>TOBIN JOHN P</t>
  </si>
  <si>
    <t>1664</t>
  </si>
  <si>
    <t>120-000-001-056</t>
  </si>
  <si>
    <t>538 WAREHAM RD</t>
  </si>
  <si>
    <t>WRIGHT AMANDA</t>
  </si>
  <si>
    <t>2532</t>
  </si>
  <si>
    <t>120-035A-003-450</t>
  </si>
  <si>
    <t>18 ARROWHEAD RD</t>
  </si>
  <si>
    <t>HOLLEMAN FAMILY NOMINEE TRUST</t>
  </si>
  <si>
    <t>2800</t>
  </si>
  <si>
    <t>120-000-004-001</t>
  </si>
  <si>
    <t>533 WAREHAM RD</t>
  </si>
  <si>
    <t>DEBONISE HEATHER R</t>
  </si>
  <si>
    <t>2145</t>
  </si>
  <si>
    <t>120-000-001-156</t>
  </si>
  <si>
    <t>120-000-001-055</t>
  </si>
  <si>
    <t>536 WAREHAM RD</t>
  </si>
  <si>
    <t>ALEXANDER JAMES STEPHEN</t>
  </si>
  <si>
    <t>120-000-001-157</t>
  </si>
  <si>
    <t>157 SANDY BEACH RD</t>
  </si>
  <si>
    <t>MORIARTY PAUL</t>
  </si>
  <si>
    <t>896</t>
  </si>
  <si>
    <t>120-000-001-162</t>
  </si>
  <si>
    <t>152 SANDY BEACH RD</t>
  </si>
  <si>
    <t>ATKINSON FRANCIS L</t>
  </si>
  <si>
    <t>2326</t>
  </si>
  <si>
    <t>120-035A-033-000</t>
  </si>
  <si>
    <t>84 ARROWHEAD RD</t>
  </si>
  <si>
    <t>OWENS CORNELIA</t>
  </si>
  <si>
    <t>2160</t>
  </si>
  <si>
    <t>120-035A-003-449</t>
  </si>
  <si>
    <t>24 ARROWHEAD RD</t>
  </si>
  <si>
    <t>1760</t>
  </si>
  <si>
    <t>120-035A-032-000</t>
  </si>
  <si>
    <t>83 ARROWHEAD RD</t>
  </si>
  <si>
    <t>WILSON THOMAS E</t>
  </si>
  <si>
    <t>822</t>
  </si>
  <si>
    <t>120-000-001-158</t>
  </si>
  <si>
    <t>159 SANDY BEACH RD</t>
  </si>
  <si>
    <t>159 SANDY BEACH ROAD REALTY TR</t>
  </si>
  <si>
    <t>4099</t>
  </si>
  <si>
    <t>120-000-001-282Z</t>
  </si>
  <si>
    <t>JAMES BARNIE CREDIT SHELTER B</t>
  </si>
  <si>
    <t>120-000-001-283</t>
  </si>
  <si>
    <t>120-035A-016-000</t>
  </si>
  <si>
    <t>38 ARROWHEAD RD</t>
  </si>
  <si>
    <t>MCWADE FAMILY TRUST</t>
  </si>
  <si>
    <t>2968</t>
  </si>
  <si>
    <t>120-000-001-159</t>
  </si>
  <si>
    <t>161 SANDY BEACH RD</t>
  </si>
  <si>
    <t>TOOMEY KAREN J</t>
  </si>
  <si>
    <t>2395</t>
  </si>
  <si>
    <t>Cess</t>
  </si>
  <si>
    <t>120-000-001-160</t>
  </si>
  <si>
    <t>120-000-001-051Z</t>
  </si>
  <si>
    <t>530 WAREHAM RD</t>
  </si>
  <si>
    <t>ELLIOTT DAVID A JR</t>
  </si>
  <si>
    <t>4180</t>
  </si>
  <si>
    <t>120-000-001-052,120-000-001-053,120-000-001-054</t>
  </si>
  <si>
    <t>120-035A-034-000</t>
  </si>
  <si>
    <t>78 ARROWHEAD RD</t>
  </si>
  <si>
    <t>ALLEN JOHN M</t>
  </si>
  <si>
    <t>1764</t>
  </si>
  <si>
    <t>120-035A-004-000</t>
  </si>
  <si>
    <t>46 ARROWHEAD RD</t>
  </si>
  <si>
    <t>ZARELLA ANTHONY LIFE ESTATE</t>
  </si>
  <si>
    <t>3036</t>
  </si>
  <si>
    <t>132_4_0</t>
  </si>
  <si>
    <t>OFF WAREHAM ST</t>
  </si>
  <si>
    <t>BARTHOLOMEW SARA E</t>
  </si>
  <si>
    <t>120-000-001-278</t>
  </si>
  <si>
    <t>170 SANDY BEACH RD</t>
  </si>
  <si>
    <t>SANDY BEACH REALTY TRUST THE</t>
  </si>
  <si>
    <t>2368</t>
  </si>
  <si>
    <t>120-035A-031-000</t>
  </si>
  <si>
    <t>79 ARROWHEAD RD</t>
  </si>
  <si>
    <t>THOMPSON ELAINE HARRIETTE</t>
  </si>
  <si>
    <t>119-000-001-000</t>
  </si>
  <si>
    <t>1 FIVE MILE POND</t>
  </si>
  <si>
    <t>15745</t>
  </si>
  <si>
    <t>9</t>
  </si>
  <si>
    <t>120-035A-005-000</t>
  </si>
  <si>
    <t>56 ARROWHEAD RD</t>
  </si>
  <si>
    <t>MCLAIN FLORENCE B</t>
  </si>
  <si>
    <t>2538</t>
  </si>
  <si>
    <t>120-035A-035-000</t>
  </si>
  <si>
    <t>70 ARROWHEAD RD</t>
  </si>
  <si>
    <t>PRATT WILLIAM H</t>
  </si>
  <si>
    <t>1343</t>
  </si>
  <si>
    <t>120-000-001-161</t>
  </si>
  <si>
    <t>120-035A-036-000</t>
  </si>
  <si>
    <t>64 ARROWHEAD RD</t>
  </si>
  <si>
    <t>MCCARTHY CAROL</t>
  </si>
  <si>
    <t>1904</t>
  </si>
  <si>
    <t>120-035A-037-000</t>
  </si>
  <si>
    <t>60 ARROWHEAD RD</t>
  </si>
  <si>
    <t>PAULDING FAMILY REALTY TRUST</t>
  </si>
  <si>
    <t>120-000-001-050</t>
  </si>
  <si>
    <t>522 WAREHAM RD</t>
  </si>
  <si>
    <t>MCCOY MARTIN</t>
  </si>
  <si>
    <t>120-035A-030-000</t>
  </si>
  <si>
    <t>75 ARROWHEAD RD</t>
  </si>
  <si>
    <t>71 ARROWHEAD ROAD REALTY TR</t>
  </si>
  <si>
    <t>120-000-001-248</t>
  </si>
  <si>
    <t>167 SANDY BEACH RD</t>
  </si>
  <si>
    <t>JEAN C SEETO REALTY TRUST</t>
  </si>
  <si>
    <t>900</t>
  </si>
  <si>
    <t>120-035A-029-000</t>
  </si>
  <si>
    <t>71 ARROWHEAD RD</t>
  </si>
  <si>
    <t>71 ARROWHEAD RPAD REALTY TRUST</t>
  </si>
  <si>
    <t>5640</t>
  </si>
  <si>
    <t>117-000-004-036</t>
  </si>
  <si>
    <t>FAWN POND</t>
  </si>
  <si>
    <t>ADM AGAWAM DEVELOPMENT LLC</t>
  </si>
  <si>
    <t>120-000-001-249</t>
  </si>
  <si>
    <t>171 SANDY BEACH RD</t>
  </si>
  <si>
    <t>120-000-001-255</t>
  </si>
  <si>
    <t>193 SANDY BEACH RD</t>
  </si>
  <si>
    <t>120-000-001-265,120-000-001-266,120-000-001-267,120-000-001-268,120-000-001-269,120-000-001-270,120-000-001-271,120-000-001-272,120-000-001-273A,120-000-001-274A,120-000-001-275A,120-000-001-276A</t>
  </si>
  <si>
    <t>120-000-001-047Z</t>
  </si>
  <si>
    <t>WHALEN HENRY F ESTATE OF</t>
  </si>
  <si>
    <t>120-000-001-048,120-000-001-049</t>
  </si>
  <si>
    <t>120-035A-028-000</t>
  </si>
  <si>
    <t>67 ARROWHEAD RD</t>
  </si>
  <si>
    <t>LONG DAVID</t>
  </si>
  <si>
    <t>1528</t>
  </si>
  <si>
    <t>120-000-001-250</t>
  </si>
  <si>
    <t>173 SANDY BEACH RD</t>
  </si>
  <si>
    <t>DOUSA FAMILY REALTY TRUST</t>
  </si>
  <si>
    <t>1942</t>
  </si>
  <si>
    <t>816</t>
  </si>
  <si>
    <t>120-035A-019-000</t>
  </si>
  <si>
    <t>45 ARROWHEAD RD</t>
  </si>
  <si>
    <t>EDWARDS FAMILY NOMINEE TRUST</t>
  </si>
  <si>
    <t>1875</t>
  </si>
  <si>
    <t>120-035A-020-000</t>
  </si>
  <si>
    <t>120-000-001-251</t>
  </si>
  <si>
    <t>177 SANDY BEACH RD</t>
  </si>
  <si>
    <t>GLOVASKY ROBERT E</t>
  </si>
  <si>
    <t>1410</t>
  </si>
  <si>
    <t>120-035A-026Z-000</t>
  </si>
  <si>
    <t>55 ARROWHEAD RD</t>
  </si>
  <si>
    <t>VALLIERE WAYNE J</t>
  </si>
  <si>
    <t>3304</t>
  </si>
  <si>
    <t>120-035A-027-000</t>
  </si>
  <si>
    <t>126-000-013B-000</t>
  </si>
  <si>
    <t>NR BOURNE LINE</t>
  </si>
  <si>
    <t>120-000-001-046</t>
  </si>
  <si>
    <t>514 WAREHAM RD</t>
  </si>
  <si>
    <t>ADMIRAND MICHAEL L</t>
  </si>
  <si>
    <t>1974</t>
  </si>
  <si>
    <t>1884</t>
  </si>
  <si>
    <t>120-035A-025-000</t>
  </si>
  <si>
    <t>51 ARROWHEAD RD</t>
  </si>
  <si>
    <t>PIERSON JAMES L</t>
  </si>
  <si>
    <t>1978</t>
  </si>
  <si>
    <t>1830</t>
  </si>
  <si>
    <t>117-000-004-035</t>
  </si>
  <si>
    <t>120-000-001-252</t>
  </si>
  <si>
    <t>181 SANDY BEACH RD</t>
  </si>
  <si>
    <t>DOLITKA LIVING TRUST</t>
  </si>
  <si>
    <t>1560</t>
  </si>
  <si>
    <t>126-000-013A-000</t>
  </si>
  <si>
    <t>EAST HEAD</t>
  </si>
  <si>
    <t>118-000-001-000</t>
  </si>
  <si>
    <t>OLD COLONY COUNCIL BSA</t>
  </si>
  <si>
    <t>121-000-004-006Z</t>
  </si>
  <si>
    <t>37 FIRE HOUSE RD</t>
  </si>
  <si>
    <t>KERSHAW BRYAN J</t>
  </si>
  <si>
    <t>121-000-004-007</t>
  </si>
  <si>
    <t>120-035A-021-000</t>
  </si>
  <si>
    <t>54 FIRE HOUSE RD</t>
  </si>
  <si>
    <t>PAULAUSKAS CLYDE L</t>
  </si>
  <si>
    <t>120-035A-022-000</t>
  </si>
  <si>
    <t>120-000-001-253</t>
  </si>
  <si>
    <t>185 SANDY BEACH RD</t>
  </si>
  <si>
    <t>DOLITKA KATHERINE A</t>
  </si>
  <si>
    <t>2140</t>
  </si>
  <si>
    <t>120-000-001-254</t>
  </si>
  <si>
    <t>115-000-001-041</t>
  </si>
  <si>
    <t>117-000-004-034</t>
  </si>
  <si>
    <t>132_9_0</t>
  </si>
  <si>
    <t>REAR WAREHAM ST</t>
  </si>
  <si>
    <t>120-000-001-256</t>
  </si>
  <si>
    <t>197 SANDY BEACH RD</t>
  </si>
  <si>
    <t>MCCABE RAYMOND W</t>
  </si>
  <si>
    <t>807</t>
  </si>
  <si>
    <t>120-035A-023-000</t>
  </si>
  <si>
    <t>60 FIRE HOUSE RD</t>
  </si>
  <si>
    <t>FIREHOUSE ROAD REALTY TRUST</t>
  </si>
  <si>
    <t>3910</t>
  </si>
  <si>
    <t>117-000-004-033</t>
  </si>
  <si>
    <t>115-000-001-040</t>
  </si>
  <si>
    <t>120-000-001-257</t>
  </si>
  <si>
    <t>201 SANDY BEACH RD</t>
  </si>
  <si>
    <t>STOCKEL ROBERT F JR</t>
  </si>
  <si>
    <t>120-000-001-261</t>
  </si>
  <si>
    <t>215 SANDY BEACH RD</t>
  </si>
  <si>
    <t>RINALDI LOUIS</t>
  </si>
  <si>
    <t>3344</t>
  </si>
  <si>
    <t>120-000-001-258</t>
  </si>
  <si>
    <t>207 SANDY BEACH RD</t>
  </si>
  <si>
    <t>FORNARO ROBERT G</t>
  </si>
  <si>
    <t>3132</t>
  </si>
  <si>
    <t>120-000-001-259</t>
  </si>
  <si>
    <t>209 SANDY BEACH RD</t>
  </si>
  <si>
    <t>LORRAINE SMITH FAMILY TRUST</t>
  </si>
  <si>
    <t>120-000-001-260</t>
  </si>
  <si>
    <t>211 SANDY BEACH RD</t>
  </si>
  <si>
    <t>SPINDOLA PHILLIP L</t>
  </si>
  <si>
    <t>2504</t>
  </si>
  <si>
    <t>115-000-001-039</t>
  </si>
  <si>
    <t>117-000-004-032</t>
  </si>
  <si>
    <t>121-000-003-000</t>
  </si>
  <si>
    <t>106 FIRE HOUSE RD</t>
  </si>
  <si>
    <t>TAYLOR COLIN L</t>
  </si>
  <si>
    <t>1747</t>
  </si>
  <si>
    <t>120-000-001-262</t>
  </si>
  <si>
    <t>219 SANDY BEACH RD</t>
  </si>
  <si>
    <t>TEDESCHI JOHN</t>
  </si>
  <si>
    <t>127_34_0</t>
  </si>
  <si>
    <t>115-000-001-038</t>
  </si>
  <si>
    <t>117-000-004-031</t>
  </si>
  <si>
    <t>121-000-001B-000</t>
  </si>
  <si>
    <t>353 BOURNE RD</t>
  </si>
  <si>
    <t>FEDERAL FURNACE CRANBERRY CO</t>
  </si>
  <si>
    <t>121-000-002B-000</t>
  </si>
  <si>
    <t>115-000-001-037</t>
  </si>
  <si>
    <t>120-000-001-263</t>
  </si>
  <si>
    <t>223 SANDY BEACH RD</t>
  </si>
  <si>
    <t>YORKE RICHARD A</t>
  </si>
  <si>
    <t>1975</t>
  </si>
  <si>
    <t>120-000-001-264</t>
  </si>
  <si>
    <t>117-000-004-030</t>
  </si>
  <si>
    <t>UNK-285</t>
  </si>
  <si>
    <t>115-000-001-036</t>
  </si>
  <si>
    <t>UNK-283</t>
  </si>
  <si>
    <t>117-000-004-029</t>
  </si>
  <si>
    <t>115-000-001-035</t>
  </si>
  <si>
    <t>115-000-001-034</t>
  </si>
  <si>
    <t>115-000-001-033</t>
  </si>
  <si>
    <t>127_15_9</t>
  </si>
  <si>
    <t>0 DEER HILL LN</t>
  </si>
  <si>
    <t>SLOCUM GIBBS CRAN CO INC</t>
  </si>
  <si>
    <t>115-000-001-032</t>
  </si>
  <si>
    <t>127_15_8</t>
  </si>
  <si>
    <t>36 DEER HILL LN</t>
  </si>
  <si>
    <t>TEXEIRA JOHN P</t>
  </si>
  <si>
    <t>117-000-002-000</t>
  </si>
  <si>
    <t>127_15_10</t>
  </si>
  <si>
    <t>32 DEER HILL LN</t>
  </si>
  <si>
    <t>PHELAN RONALD G</t>
  </si>
  <si>
    <t>127_15_6</t>
  </si>
  <si>
    <t>40 DEER HILL LN</t>
  </si>
  <si>
    <t>STEEN JOSEPH A</t>
  </si>
  <si>
    <t>127_15_4</t>
  </si>
  <si>
    <t>44 DEER HILL LN</t>
  </si>
  <si>
    <t>PRESTON DAVID S</t>
  </si>
  <si>
    <t>127_15_7</t>
  </si>
  <si>
    <t>38 DEER HILL LN</t>
  </si>
  <si>
    <t>CLARKE MICHAEL W</t>
  </si>
  <si>
    <t>127_15_5</t>
  </si>
  <si>
    <t>42 DEER HILL LN</t>
  </si>
  <si>
    <t>JONES DAVID F</t>
  </si>
  <si>
    <t>115-000-001-031</t>
  </si>
  <si>
    <t>127_15_11</t>
  </si>
  <si>
    <t>30 DEER HILL LN</t>
  </si>
  <si>
    <t>BLAIR RICHARD J</t>
  </si>
  <si>
    <t>UNK-284</t>
  </si>
  <si>
    <t>115-000-001-030</t>
  </si>
  <si>
    <t>127_15_12</t>
  </si>
  <si>
    <t>28 DEER HILL LN</t>
  </si>
  <si>
    <t>SKINNER LEONARD B</t>
  </si>
  <si>
    <t>127_15_32</t>
  </si>
  <si>
    <t>35 DEER HILL LN</t>
  </si>
  <si>
    <t>GARRETT BRUCE G</t>
  </si>
  <si>
    <t>115-000-001-029</t>
  </si>
  <si>
    <t>127_15_33</t>
  </si>
  <si>
    <t>37 DEER HILL LN</t>
  </si>
  <si>
    <t>SADDLER DAVID W</t>
  </si>
  <si>
    <t>126-000-016-000</t>
  </si>
  <si>
    <t>ST RES NR CHARGE P</t>
  </si>
  <si>
    <t>127_15_13</t>
  </si>
  <si>
    <t>26 DEER HILL LN</t>
  </si>
  <si>
    <t>ARSENAULT PATRICK J./INDIV</t>
  </si>
  <si>
    <t>127_15_36</t>
  </si>
  <si>
    <t>43 DEER HILL LN</t>
  </si>
  <si>
    <t>SIMMONS BRIAN J</t>
  </si>
  <si>
    <t>127_15_34</t>
  </si>
  <si>
    <t>39 DEER HILL LN</t>
  </si>
  <si>
    <t>HERMENAU WAYNE P</t>
  </si>
  <si>
    <t>121-000-001A-000U</t>
  </si>
  <si>
    <t>140 FIRE HOUSE RD</t>
  </si>
  <si>
    <t>1920</t>
  </si>
  <si>
    <t>121-000-002A-000</t>
  </si>
  <si>
    <t>127_15_35</t>
  </si>
  <si>
    <t>41 DEER HILL LN</t>
  </si>
  <si>
    <t>ACKERMAN GARY R</t>
  </si>
  <si>
    <t>115-000-001-028</t>
  </si>
  <si>
    <t>115-000-001B-000</t>
  </si>
  <si>
    <t>127_15_14</t>
  </si>
  <si>
    <t>24 DEER HILL LN</t>
  </si>
  <si>
    <t>HEWITT WILLIAM H</t>
  </si>
  <si>
    <t>127_15_27</t>
  </si>
  <si>
    <t>UNK-190</t>
  </si>
  <si>
    <t>127_15_31</t>
  </si>
  <si>
    <t>15 DEER HILL LN</t>
  </si>
  <si>
    <t>CONSENTINO RICHARD P</t>
  </si>
  <si>
    <t>115-000-001-027</t>
  </si>
  <si>
    <t>127_15_15</t>
  </si>
  <si>
    <t>22 DEER HILL LN</t>
  </si>
  <si>
    <t>PARZIALE WILLIAM R</t>
  </si>
  <si>
    <t>127_15_30</t>
  </si>
  <si>
    <t>13 DEER HILL LN</t>
  </si>
  <si>
    <t>FOLEY KEVIN J</t>
  </si>
  <si>
    <t>127_15_29</t>
  </si>
  <si>
    <t>11 DEER HILL LN</t>
  </si>
  <si>
    <t>FEELEY JOHN E</t>
  </si>
  <si>
    <t>127_15_28</t>
  </si>
  <si>
    <t>9 DEER HILL LN</t>
  </si>
  <si>
    <t>PRENTICE LAURA C &amp; WILLIAM TR</t>
  </si>
  <si>
    <t>117-000-001A-000</t>
  </si>
  <si>
    <t>S W OF FAWN POND</t>
  </si>
  <si>
    <t>115-000-001-026</t>
  </si>
  <si>
    <t>127_15_16</t>
  </si>
  <si>
    <t>20 DEER HILL LN</t>
  </si>
  <si>
    <t>HUGHES BRIAN E</t>
  </si>
  <si>
    <t>131_4_3</t>
  </si>
  <si>
    <t>OCEAN SPRAY CRANBERRIES</t>
  </si>
  <si>
    <t>117-000-004-028</t>
  </si>
  <si>
    <t>131_5_0</t>
  </si>
  <si>
    <t>CLASS HORST</t>
  </si>
  <si>
    <t>115-000-001-025</t>
  </si>
  <si>
    <t>127_15_18</t>
  </si>
  <si>
    <t>16 DEER HILL LN</t>
  </si>
  <si>
    <t>BENDER DANIEL</t>
  </si>
  <si>
    <t>127_15_17</t>
  </si>
  <si>
    <t>18 DEER HILL LN</t>
  </si>
  <si>
    <t>STEELMAN JAMES A</t>
  </si>
  <si>
    <t>127_15_19</t>
  </si>
  <si>
    <t>14 DEER HILL LN</t>
  </si>
  <si>
    <t>TABKE CLIFFORD J</t>
  </si>
  <si>
    <t>127_15_20</t>
  </si>
  <si>
    <t>12 DEER HILL LN</t>
  </si>
  <si>
    <t>MILLER SUSAN J</t>
  </si>
  <si>
    <t>127_15_21</t>
  </si>
  <si>
    <t>10 DEER HILL LN</t>
  </si>
  <si>
    <t>JANCZEWSKI THOMAS E</t>
  </si>
  <si>
    <t>115-000-001-024</t>
  </si>
  <si>
    <t>127_15_22</t>
  </si>
  <si>
    <t>8 DEER HILL LN</t>
  </si>
  <si>
    <t>SHAW KENNETH L JR</t>
  </si>
  <si>
    <t>117-000-004-027</t>
  </si>
  <si>
    <t>115-000-001-023</t>
  </si>
  <si>
    <t>117-000-004-026</t>
  </si>
  <si>
    <t>117-000-004-025</t>
  </si>
  <si>
    <t>115-000-001-022</t>
  </si>
  <si>
    <t>115-000-001-021</t>
  </si>
  <si>
    <t>117-000-004-024</t>
  </si>
  <si>
    <t>127_5_0</t>
  </si>
  <si>
    <t>52 WAREHAM ST</t>
  </si>
  <si>
    <t>PINETREE VILLAGE INC</t>
  </si>
  <si>
    <t>115-000-001-020</t>
  </si>
  <si>
    <t>115-000-001-019</t>
  </si>
  <si>
    <t>117-000-001E-000</t>
  </si>
  <si>
    <t>UPLAND FAWN POND</t>
  </si>
  <si>
    <t>LANDERS FARMS LIMITED LIABILIT</t>
  </si>
  <si>
    <t>115-000-001-018</t>
  </si>
  <si>
    <t>117-000-004-023</t>
  </si>
  <si>
    <t>115-000-001-017</t>
  </si>
  <si>
    <t>117-000-004A-000</t>
  </si>
  <si>
    <t>1900</t>
  </si>
  <si>
    <t>4090</t>
  </si>
  <si>
    <t>unk16</t>
  </si>
  <si>
    <t>117-000-000-000</t>
  </si>
  <si>
    <t>NONE - WATER</t>
  </si>
  <si>
    <t>unk15</t>
  </si>
  <si>
    <t>115-000-001-016</t>
  </si>
  <si>
    <t>117-000-004-022</t>
  </si>
  <si>
    <t>115-000-001-015</t>
  </si>
  <si>
    <t>115-000-001-051</t>
  </si>
  <si>
    <t>117-000-004-021</t>
  </si>
  <si>
    <t>115-000-001-014</t>
  </si>
  <si>
    <t>115-000-001-050</t>
  </si>
  <si>
    <t>117-000-004-020</t>
  </si>
  <si>
    <t>115-000-001-013</t>
  </si>
  <si>
    <t>131_4_2</t>
  </si>
  <si>
    <t>OCEAN SPRAY CRAN CO</t>
  </si>
  <si>
    <t>117-000-004-017</t>
  </si>
  <si>
    <t>117-000-004-019</t>
  </si>
  <si>
    <t>126_20_0</t>
  </si>
  <si>
    <t>UNK999</t>
  </si>
  <si>
    <t>115-000-001-049</t>
  </si>
  <si>
    <t>115-000-001-012</t>
  </si>
  <si>
    <t>117-000-001D-000</t>
  </si>
  <si>
    <t>1 CUTTERFIELD RD</t>
  </si>
  <si>
    <t>15539</t>
  </si>
  <si>
    <t>6</t>
  </si>
  <si>
    <t>117-000-004-018</t>
  </si>
  <si>
    <t>117-000-004-016</t>
  </si>
  <si>
    <t>116-000-004-015</t>
  </si>
  <si>
    <t>115-000-001-011</t>
  </si>
  <si>
    <t>115-000-001-048</t>
  </si>
  <si>
    <t>117-000-001B-000</t>
  </si>
  <si>
    <t>NR FAWN POND</t>
  </si>
  <si>
    <t>116-000-004-014</t>
  </si>
  <si>
    <t>115-000-001-010</t>
  </si>
  <si>
    <t>116-000-004-013</t>
  </si>
  <si>
    <t>129_2_0</t>
  </si>
  <si>
    <t>75 CRANBERRY RD</t>
  </si>
  <si>
    <t>PIPER DAVID G SR</t>
  </si>
  <si>
    <t>115-000-001-047</t>
  </si>
  <si>
    <t>115-000-001-009</t>
  </si>
  <si>
    <t>116-000-004-012</t>
  </si>
  <si>
    <t>115-000-001-008</t>
  </si>
  <si>
    <t>116-000-004-011</t>
  </si>
  <si>
    <t>115-000-001-046</t>
  </si>
  <si>
    <t>126-000-001-000U</t>
  </si>
  <si>
    <t>EAST HEAD RESERVOIR</t>
  </si>
  <si>
    <t>DAVISON PARTNERS THE</t>
  </si>
  <si>
    <t>126-000-002-000,126-000-003-000,126-000-004-000,126-000-005-000</t>
  </si>
  <si>
    <t>115-000-001-007</t>
  </si>
  <si>
    <t>116-000-004-010</t>
  </si>
  <si>
    <t>115-000-001-045</t>
  </si>
  <si>
    <t>115-000-001-006</t>
  </si>
  <si>
    <t>116-000-004-009</t>
  </si>
  <si>
    <t>116-000-004-008</t>
  </si>
  <si>
    <t>115-000-001-044</t>
  </si>
  <si>
    <t>115-000-001-005</t>
  </si>
  <si>
    <t>115-000-001-043</t>
  </si>
  <si>
    <t>116-000-004-007</t>
  </si>
  <si>
    <t>115-000-001-004</t>
  </si>
  <si>
    <t>131_2_1</t>
  </si>
  <si>
    <t>116-000-004-006</t>
  </si>
  <si>
    <t>115-000-001-003</t>
  </si>
  <si>
    <t>116-000-004-005</t>
  </si>
  <si>
    <t>126-000-006-000U</t>
  </si>
  <si>
    <t>126-000-006-000</t>
  </si>
  <si>
    <t>130_6_0</t>
  </si>
  <si>
    <t>0 CRANBERRY RD</t>
  </si>
  <si>
    <t>DAVISON PARTNERS</t>
  </si>
  <si>
    <t>115-000-001-002</t>
  </si>
  <si>
    <t>116-000-004-004</t>
  </si>
  <si>
    <t>115-000-001-001</t>
  </si>
  <si>
    <t>116-000-004-003</t>
  </si>
  <si>
    <t>114-000-004B-000</t>
  </si>
  <si>
    <t>IND LAND DIV 1870</t>
  </si>
  <si>
    <t>114-000-006-000</t>
  </si>
  <si>
    <t>WOODSIDE REALTY TRUST</t>
  </si>
  <si>
    <t>114-000-002A-000</t>
  </si>
  <si>
    <t>114-000-002B-000</t>
  </si>
  <si>
    <t>116-000-001-000</t>
  </si>
  <si>
    <t>24276</t>
  </si>
  <si>
    <t>14</t>
  </si>
  <si>
    <t>unk13</t>
  </si>
  <si>
    <t>114-000-004A-000</t>
  </si>
  <si>
    <t>OFF WAREHAM RD</t>
  </si>
  <si>
    <t>BYRNE RICHARD K</t>
  </si>
  <si>
    <t>114-000-001E-000</t>
  </si>
  <si>
    <t>CABS NOMINEE TRUST</t>
  </si>
  <si>
    <t>114-000-003B-000</t>
  </si>
  <si>
    <t>0 WAREHAM RD</t>
  </si>
  <si>
    <t>T-BONE DEVELOPMENT LLC</t>
  </si>
  <si>
    <t>114-000-003-003</t>
  </si>
  <si>
    <t>142 WAREHAM RD</t>
  </si>
  <si>
    <t>JOHNSON ADAM M</t>
  </si>
  <si>
    <t>2005</t>
  </si>
  <si>
    <t>3724</t>
  </si>
  <si>
    <t>114-000-005-000</t>
  </si>
  <si>
    <t>BET BOURNE &amp; WAREHAM</t>
  </si>
  <si>
    <t>114-000-001D-000</t>
  </si>
  <si>
    <t>114-000-003-002</t>
  </si>
  <si>
    <t>138 WAREHAM RD</t>
  </si>
  <si>
    <t>BYGATE TRACY L</t>
  </si>
  <si>
    <t>114-000-001C-000</t>
  </si>
  <si>
    <t>116-000-002A-000</t>
  </si>
  <si>
    <t>unk14</t>
  </si>
  <si>
    <t>114-000-003-001</t>
  </si>
  <si>
    <t>122 WAREHAM RD</t>
  </si>
  <si>
    <t>BENWAY GEORGE A III</t>
  </si>
  <si>
    <t>5408</t>
  </si>
  <si>
    <t>8</t>
  </si>
  <si>
    <t>116-000-004-002</t>
  </si>
  <si>
    <t>121 WAREHAM RD</t>
  </si>
  <si>
    <t>GLASS CANDY L</t>
  </si>
  <si>
    <t>3972</t>
  </si>
  <si>
    <t>E_8_0</t>
  </si>
  <si>
    <t>194 CRANBERRY RD</t>
  </si>
  <si>
    <t>111-000-001C-011</t>
  </si>
  <si>
    <t>120 WAREHAM RD</t>
  </si>
  <si>
    <t>CROSBY JOEL S</t>
  </si>
  <si>
    <t>2004</t>
  </si>
  <si>
    <t>3844</t>
  </si>
  <si>
    <t>116-000-004-001</t>
  </si>
  <si>
    <t>111 WAREHAM RD</t>
  </si>
  <si>
    <t>BALLYVOURNEY REALTY TRUST</t>
  </si>
  <si>
    <t>3668</t>
  </si>
  <si>
    <t>130_2_0</t>
  </si>
  <si>
    <t>138 CRANBERRY RD</t>
  </si>
  <si>
    <t>WHITE G. GREGORY</t>
  </si>
  <si>
    <t>111-000-001C-010</t>
  </si>
  <si>
    <t>112 WAREHAM RD</t>
  </si>
  <si>
    <t>THOMPSON TIMOTHY P</t>
  </si>
  <si>
    <t>7360</t>
  </si>
  <si>
    <t>111-000-001C-009</t>
  </si>
  <si>
    <t>111-000-001C-008</t>
  </si>
  <si>
    <t>94 WAREHAM RD</t>
  </si>
  <si>
    <t>PIZZI SCOTT</t>
  </si>
  <si>
    <t>4912</t>
  </si>
  <si>
    <t>130_1_7</t>
  </si>
  <si>
    <t>UNK-195</t>
  </si>
  <si>
    <t>111-000-001C-007</t>
  </si>
  <si>
    <t>86 WAREHAM RD</t>
  </si>
  <si>
    <t>RYLL PETER D</t>
  </si>
  <si>
    <t>130_3_0</t>
  </si>
  <si>
    <t>BENSONS POND INC</t>
  </si>
  <si>
    <t>130_1_8</t>
  </si>
  <si>
    <t>UNK-196</t>
  </si>
  <si>
    <t>130_1_6</t>
  </si>
  <si>
    <t>UNK-194</t>
  </si>
  <si>
    <t>111-000-010-000</t>
  </si>
  <si>
    <t>NR HALFWAY POND</t>
  </si>
  <si>
    <t>FIRTH RUSSELL A</t>
  </si>
  <si>
    <t>111-000-035-000U</t>
  </si>
  <si>
    <t>70 WAREHAM RD</t>
  </si>
  <si>
    <t>SEWARD KEVIN G</t>
  </si>
  <si>
    <t>3695</t>
  </si>
  <si>
    <t>111-000-034-009</t>
  </si>
  <si>
    <t>68 WAREHAM RD</t>
  </si>
  <si>
    <t>JOMAR REALTY TRUST</t>
  </si>
  <si>
    <t>3906</t>
  </si>
  <si>
    <t>130_1_0</t>
  </si>
  <si>
    <t>HAMLIN REALTY LLC</t>
  </si>
  <si>
    <t>125_18_6F</t>
  </si>
  <si>
    <t>78 CRANBERRY RD</t>
  </si>
  <si>
    <t>BATSON THOMAS R</t>
  </si>
  <si>
    <t>111-000-034-008</t>
  </si>
  <si>
    <t>64 WAREHAM RD</t>
  </si>
  <si>
    <t>4554</t>
  </si>
  <si>
    <t>110-000-032-000</t>
  </si>
  <si>
    <t>AGAWAM RD</t>
  </si>
  <si>
    <t>unk7</t>
  </si>
  <si>
    <t>110-000-031-000</t>
  </si>
  <si>
    <t>FAWN POND RD</t>
  </si>
  <si>
    <t>CANDELORA LEONARD J</t>
  </si>
  <si>
    <t>125_23_0</t>
  </si>
  <si>
    <t>82 CRANBERRY RD</t>
  </si>
  <si>
    <t>OMEARA MARGARET</t>
  </si>
  <si>
    <t>130_1_3</t>
  </si>
  <si>
    <t>110 CRANBERRY RD</t>
  </si>
  <si>
    <t>QBI HOMES, INC</t>
  </si>
  <si>
    <t>110-000-035-000</t>
  </si>
  <si>
    <t>HOLLIS ANTOINETTE M LIFE ESTATE</t>
  </si>
  <si>
    <t>unk10</t>
  </si>
  <si>
    <t>125_24_0</t>
  </si>
  <si>
    <t>MIRANDA  GEORGE /AMOS/CARDOZ</t>
  </si>
  <si>
    <t>110-000-029-000</t>
  </si>
  <si>
    <t>CANDELORA LEONARD</t>
  </si>
  <si>
    <t>111-000-034-006</t>
  </si>
  <si>
    <t>60 WAREHAM RD</t>
  </si>
  <si>
    <t>DOWNING DIANE</t>
  </si>
  <si>
    <t>1532</t>
  </si>
  <si>
    <t>110-000-033-000</t>
  </si>
  <si>
    <t>IARIA THOMAS A</t>
  </si>
  <si>
    <t>unk8</t>
  </si>
  <si>
    <t>125_18_1</t>
  </si>
  <si>
    <t>UNK-181</t>
  </si>
  <si>
    <t>110-000-034-000</t>
  </si>
  <si>
    <t>unk9</t>
  </si>
  <si>
    <t>130_1_4</t>
  </si>
  <si>
    <t>UNK-192</t>
  </si>
  <si>
    <t>111-000-034-007</t>
  </si>
  <si>
    <t>56 WAREHAM RD</t>
  </si>
  <si>
    <t>GIBBS MARGARET R</t>
  </si>
  <si>
    <t>125_9_41</t>
  </si>
  <si>
    <t>58 MYLES STANDISH DR</t>
  </si>
  <si>
    <t>GOULD DAVID W</t>
  </si>
  <si>
    <t>111-000-016-000</t>
  </si>
  <si>
    <t>MCNEILL FRANCIS E</t>
  </si>
  <si>
    <t>111-000-034-002</t>
  </si>
  <si>
    <t>50 WAREHAM RD</t>
  </si>
  <si>
    <t>1816</t>
  </si>
  <si>
    <t>110-000-028A-000Z</t>
  </si>
  <si>
    <t>101 FAWN POND RD</t>
  </si>
  <si>
    <t>3534</t>
  </si>
  <si>
    <t>110-000-030-000,unk6</t>
  </si>
  <si>
    <t>125_18_2</t>
  </si>
  <si>
    <t>86 CRANBERRY RD</t>
  </si>
  <si>
    <t>CARVER TOWN OF</t>
  </si>
  <si>
    <t>110-000-027A-000</t>
  </si>
  <si>
    <t>CARROLL L CONRAD REVOCABLE TR</t>
  </si>
  <si>
    <t>111-000-000-000</t>
  </si>
  <si>
    <t>unk12</t>
  </si>
  <si>
    <t>111-000-031-000Z</t>
  </si>
  <si>
    <t>26 OLD WINGS RD</t>
  </si>
  <si>
    <t>MCNEILL DAVID A</t>
  </si>
  <si>
    <t>1938</t>
  </si>
  <si>
    <t>1752</t>
  </si>
  <si>
    <t>111-000-032-000</t>
  </si>
  <si>
    <t>111-000-033-000</t>
  </si>
  <si>
    <t>15 OLD WINGS RD</t>
  </si>
  <si>
    <t>MCNEILL JOHN W</t>
  </si>
  <si>
    <t>3320</t>
  </si>
  <si>
    <t>111-000-030-000</t>
  </si>
  <si>
    <t>22 OLD WINGS RD</t>
  </si>
  <si>
    <t>ROCCHI DARLENE M</t>
  </si>
  <si>
    <t>2939</t>
  </si>
  <si>
    <t>111-000-028-000</t>
  </si>
  <si>
    <t>40 WAREHAM RD</t>
  </si>
  <si>
    <t>MONTANARI DOUGLAS M</t>
  </si>
  <si>
    <t>1993</t>
  </si>
  <si>
    <t>2476</t>
  </si>
  <si>
    <t>110-000-026-000</t>
  </si>
  <si>
    <t>117 AGAWAM RD</t>
  </si>
  <si>
    <t>unk5</t>
  </si>
  <si>
    <t>125_9_42</t>
  </si>
  <si>
    <t>56 MYLES STANDISH DR</t>
  </si>
  <si>
    <t>KELLY EDWARD F</t>
  </si>
  <si>
    <t>110-000-022-000U</t>
  </si>
  <si>
    <t>HOLMES EDWIN M</t>
  </si>
  <si>
    <t>110-000-025-000</t>
  </si>
  <si>
    <t>BONGIOVANNI ENZO L</t>
  </si>
  <si>
    <t>unk4</t>
  </si>
  <si>
    <t>111-000-027-000</t>
  </si>
  <si>
    <t>HALFWAY POND</t>
  </si>
  <si>
    <t>FITTON WALTER E</t>
  </si>
  <si>
    <t>111-000-017A-000</t>
  </si>
  <si>
    <t>10 OLD WINGS RD</t>
  </si>
  <si>
    <t>ROCCHI FRANCIS M III</t>
  </si>
  <si>
    <t>1994</t>
  </si>
  <si>
    <t>3692</t>
  </si>
  <si>
    <t>111-000-026-000</t>
  </si>
  <si>
    <t>36 WAREHAM RD</t>
  </si>
  <si>
    <t>350</t>
  </si>
  <si>
    <t>110-000-024-000</t>
  </si>
  <si>
    <t>OLSON DANA F</t>
  </si>
  <si>
    <t>125_17_0</t>
  </si>
  <si>
    <t>UNK-180</t>
  </si>
  <si>
    <t>111-000-025Z-000</t>
  </si>
  <si>
    <t>4 OLD WINGS RD</t>
  </si>
  <si>
    <t>VERRE PHILIP</t>
  </si>
  <si>
    <t>3450</t>
  </si>
  <si>
    <t>111-000-024-000</t>
  </si>
  <si>
    <t>110-000-025A-000</t>
  </si>
  <si>
    <t>107 AGAWAM RD</t>
  </si>
  <si>
    <t>PALMER RUSSELL R</t>
  </si>
  <si>
    <t>2825</t>
  </si>
  <si>
    <t>110-000-023-000</t>
  </si>
  <si>
    <t>111-000-021Z-000</t>
  </si>
  <si>
    <t>24 WAREHAM RD</t>
  </si>
  <si>
    <t>MANSON ANDREW M</t>
  </si>
  <si>
    <t>2474</t>
  </si>
  <si>
    <t>111-000-022-000</t>
  </si>
  <si>
    <t>111-000-023-000</t>
  </si>
  <si>
    <t>DIXON ROBERT E</t>
  </si>
  <si>
    <t>125_9_43</t>
  </si>
  <si>
    <t>54 MYLES STANDISH DR</t>
  </si>
  <si>
    <t>BURNS STEPHEN</t>
  </si>
  <si>
    <t>125_9_36</t>
  </si>
  <si>
    <t>UNK-182</t>
  </si>
  <si>
    <t>125_9_39</t>
  </si>
  <si>
    <t>55 MYLES STANDISH DR</t>
  </si>
  <si>
    <t>ANDERSON PAMELA E</t>
  </si>
  <si>
    <t>111-000-020-000</t>
  </si>
  <si>
    <t>20 WAREHAM RD</t>
  </si>
  <si>
    <t>HASKELL KAREN M</t>
  </si>
  <si>
    <t>2564</t>
  </si>
  <si>
    <t>110-000-036-000</t>
  </si>
  <si>
    <t>LORAC REALTY TRUST</t>
  </si>
  <si>
    <t>111-000-015-000</t>
  </si>
  <si>
    <t>111-000-019-000</t>
  </si>
  <si>
    <t>16 WAREHAM RD</t>
  </si>
  <si>
    <t>BATTLES DENNIS W</t>
  </si>
  <si>
    <t>110-000-020-000</t>
  </si>
  <si>
    <t>BONGIOVANNI BARBARA ELAINE</t>
  </si>
  <si>
    <t>125_9_38</t>
  </si>
  <si>
    <t>53 MYLES STANDISH DR</t>
  </si>
  <si>
    <t>LEOPOLD BRIAN E</t>
  </si>
  <si>
    <t>110-000-019-000</t>
  </si>
  <si>
    <t>60 FAWN POND RD</t>
  </si>
  <si>
    <t>BATTLES LEE ALFRED</t>
  </si>
  <si>
    <t>125_9_44</t>
  </si>
  <si>
    <t>52 MYLES STANDISH DR</t>
  </si>
  <si>
    <t>COLBY FRANK J</t>
  </si>
  <si>
    <t>110-000-018A-000</t>
  </si>
  <si>
    <t>C + G REALTY TRUST</t>
  </si>
  <si>
    <t>125_9_37</t>
  </si>
  <si>
    <t>51 MYLES STANDISH DR</t>
  </si>
  <si>
    <t>SLATTERY JOHN P</t>
  </si>
  <si>
    <t>110-000-018-000</t>
  </si>
  <si>
    <t>80 AGAWAM RD</t>
  </si>
  <si>
    <t>DOUCETTE PAUL E</t>
  </si>
  <si>
    <t>4593</t>
  </si>
  <si>
    <t>111-000-018-000</t>
  </si>
  <si>
    <t>326 HALFWAY POND RD</t>
  </si>
  <si>
    <t>BATTLES JEANNETTE LIFE ESTATE</t>
  </si>
  <si>
    <t>1901</t>
  </si>
  <si>
    <t>111-000-014A-000</t>
  </si>
  <si>
    <t>314 HALFWAY POND RD</t>
  </si>
  <si>
    <t>2394</t>
  </si>
  <si>
    <t>111-000-014b-000</t>
  </si>
  <si>
    <t>125_9_45</t>
  </si>
  <si>
    <t>50 MYLES STANDISH DR</t>
  </si>
  <si>
    <t>STEED JASON C</t>
  </si>
  <si>
    <t>110-000-017-000</t>
  </si>
  <si>
    <t>UPLND CATTLE POND RD</t>
  </si>
  <si>
    <t>CATTLE POND RD</t>
  </si>
  <si>
    <t>110-000-015-000</t>
  </si>
  <si>
    <t>639 MAST RD</t>
  </si>
  <si>
    <t>BATTLES KENNETH W</t>
  </si>
  <si>
    <t>MAST RD</t>
  </si>
  <si>
    <t>110-000-021-000</t>
  </si>
  <si>
    <t>9 WAREHAM RD</t>
  </si>
  <si>
    <t>DULONG STEPHEN ROBERT</t>
  </si>
  <si>
    <t>2073</t>
  </si>
  <si>
    <t>UNK-183</t>
  </si>
  <si>
    <t>125_9_46</t>
  </si>
  <si>
    <t>48 MYLES STANDISH DR</t>
  </si>
  <si>
    <t>ANDERSON GLENN H</t>
  </si>
  <si>
    <t>110-000-014-004</t>
  </si>
  <si>
    <t>330 HALFWAY POND RD</t>
  </si>
  <si>
    <t>LLOYD PAUL J</t>
  </si>
  <si>
    <t>1935</t>
  </si>
  <si>
    <t>125_9_47</t>
  </si>
  <si>
    <t>46 MYLES STANDISH DR</t>
  </si>
  <si>
    <t>WARD STEVEN F</t>
  </si>
  <si>
    <t>110-000-015F-000Z</t>
  </si>
  <si>
    <t>45 FAWN POND RD</t>
  </si>
  <si>
    <t>ROSE ROCCO V</t>
  </si>
  <si>
    <t>560</t>
  </si>
  <si>
    <t>110-000-015I-000</t>
  </si>
  <si>
    <t>110-000-002-000</t>
  </si>
  <si>
    <t>WOODLAND</t>
  </si>
  <si>
    <t>110-000-015C-000</t>
  </si>
  <si>
    <t>633 MAST RD</t>
  </si>
  <si>
    <t>WALLS THEODORE A</t>
  </si>
  <si>
    <t>110-000-015J-000</t>
  </si>
  <si>
    <t>635 MAST RD</t>
  </si>
  <si>
    <t>HORTE SADIE L LIFE ESTATE</t>
  </si>
  <si>
    <t>1152</t>
  </si>
  <si>
    <t>110-000-015E-000</t>
  </si>
  <si>
    <t>RR REALTY TRUST THE</t>
  </si>
  <si>
    <t>110-000-015G-000</t>
  </si>
  <si>
    <t>R AND S REAL ESTATE TRUST</t>
  </si>
  <si>
    <t>111-000-001-000U</t>
  </si>
  <si>
    <t>125_9_48</t>
  </si>
  <si>
    <t>44 MYLES STANDISH DR</t>
  </si>
  <si>
    <t>ABBOTT CHARLES P</t>
  </si>
  <si>
    <t>110-000-016-000</t>
  </si>
  <si>
    <t>110-000-015H-000</t>
  </si>
  <si>
    <t>FAWN POND ROAD REALTY TRUST</t>
  </si>
  <si>
    <t>110-000-014-005</t>
  </si>
  <si>
    <t>110-000-015D-000</t>
  </si>
  <si>
    <t>110-000-016A-000</t>
  </si>
  <si>
    <t>63 AGAWAM RD</t>
  </si>
  <si>
    <t>FLAHERTY GERLAD R</t>
  </si>
  <si>
    <t>1710</t>
  </si>
  <si>
    <t>125_9_49</t>
  </si>
  <si>
    <t>UNK-184</t>
  </si>
  <si>
    <t>110-000-012-000</t>
  </si>
  <si>
    <t>915</t>
  </si>
  <si>
    <t>110-000-008B-000</t>
  </si>
  <si>
    <t>OFF MAST RD</t>
  </si>
  <si>
    <t>110-000-010-000Z</t>
  </si>
  <si>
    <t>631 MAST RD</t>
  </si>
  <si>
    <t>MCNAMARA PAUL</t>
  </si>
  <si>
    <t>2072</t>
  </si>
  <si>
    <t>110-000-009A-000,110-000-011-000</t>
  </si>
  <si>
    <t>110-000-008A-000</t>
  </si>
  <si>
    <t>26 FAWN POND RD</t>
  </si>
  <si>
    <t>LOVELL MAUREEN</t>
  </si>
  <si>
    <t>2399</t>
  </si>
  <si>
    <t>110-000-006-000</t>
  </si>
  <si>
    <t>53 AGAWAM RD</t>
  </si>
  <si>
    <t>CHAIPEJ NIKORN</t>
  </si>
  <si>
    <t>1981</t>
  </si>
  <si>
    <t>1740</t>
  </si>
  <si>
    <t>110-000-004-000U</t>
  </si>
  <si>
    <t>49 AGAWAM RD</t>
  </si>
  <si>
    <t>INCE AUDREY</t>
  </si>
  <si>
    <t>616</t>
  </si>
  <si>
    <t>110-000-007-000</t>
  </si>
  <si>
    <t>125_9_50</t>
  </si>
  <si>
    <t>UNK-185</t>
  </si>
  <si>
    <t>110-000-003-000</t>
  </si>
  <si>
    <t>86 OLD HALFWAY POND RD</t>
  </si>
  <si>
    <t>SMITH BARRY L</t>
  </si>
  <si>
    <t>110-000-009B-000</t>
  </si>
  <si>
    <t>625 MAST RD</t>
  </si>
  <si>
    <t>ARSENAULT FAMILY NOMINEE RL TR</t>
  </si>
  <si>
    <t>5821</t>
  </si>
  <si>
    <t>110-000-009C-000</t>
  </si>
  <si>
    <t>110-000-005-000</t>
  </si>
  <si>
    <t>47 AGAWAM RD</t>
  </si>
  <si>
    <t>TUPPER JILL E</t>
  </si>
  <si>
    <t>1004</t>
  </si>
  <si>
    <t>UNKNOWN</t>
  </si>
  <si>
    <t>UNK-313</t>
  </si>
  <si>
    <t>125_9_87</t>
  </si>
  <si>
    <t>UNK-186</t>
  </si>
  <si>
    <t>109-000-007A-004</t>
  </si>
  <si>
    <t>27 AGAWAM RD</t>
  </si>
  <si>
    <t>BERTOLO BRADLEY</t>
  </si>
  <si>
    <t>4726</t>
  </si>
  <si>
    <t>109-000-007A-002</t>
  </si>
  <si>
    <t>0 MAST RD</t>
  </si>
  <si>
    <t>REVOCABLE INTER VIVOS TRUST</t>
  </si>
  <si>
    <t>110-000-pond-000</t>
  </si>
  <si>
    <t>unk11</t>
  </si>
  <si>
    <t>109-000-007A-001</t>
  </si>
  <si>
    <t>BIRD ROBERT H</t>
  </si>
  <si>
    <t>109-000-007A-005</t>
  </si>
  <si>
    <t>579 MAST RD</t>
  </si>
  <si>
    <t>AMBROSE ERNEST L</t>
  </si>
  <si>
    <t>2712</t>
  </si>
  <si>
    <t>110-000-001-000U</t>
  </si>
  <si>
    <t>109-000-007A-008</t>
  </si>
  <si>
    <t>570 MAST RD</t>
  </si>
  <si>
    <t>PRICE DOROTHY B LIFE ESTATE</t>
  </si>
  <si>
    <t>1895</t>
  </si>
  <si>
    <t>8712</t>
  </si>
  <si>
    <t>109-000-007A-006</t>
  </si>
  <si>
    <t>18 AGAWAM RD</t>
  </si>
  <si>
    <t>ATCHISON MARK M</t>
  </si>
  <si>
    <t>2134</t>
  </si>
  <si>
    <t>071-000-000M-000S</t>
  </si>
  <si>
    <t>MYLES STANDISH RES</t>
  </si>
  <si>
    <t>unk2</t>
  </si>
  <si>
    <t>109-000-007A-007</t>
  </si>
  <si>
    <t>568 MAST RD</t>
  </si>
  <si>
    <t>BIRD RICHARD C</t>
  </si>
  <si>
    <t>5373</t>
  </si>
  <si>
    <t>109-000-007B-000</t>
  </si>
  <si>
    <t>ISL-HALFWAY POND</t>
  </si>
  <si>
    <t>NATURE CONSERVANCY</t>
  </si>
  <si>
    <t>109-000-007-001</t>
  </si>
  <si>
    <t>549 MAST RD</t>
  </si>
  <si>
    <t>PHILOSOPHY FOUNDATION INC</t>
  </si>
  <si>
    <t>1890</t>
  </si>
  <si>
    <t>13701</t>
  </si>
  <si>
    <t>109-000-007-002</t>
  </si>
  <si>
    <t>530 MAST RD</t>
  </si>
  <si>
    <t>BIRD FAMILY TRUST</t>
  </si>
  <si>
    <t>5815</t>
  </si>
  <si>
    <t>109-000-007-003</t>
  </si>
  <si>
    <t>109-000-007-004</t>
  </si>
  <si>
    <t>TAYLER QTIP INVESTMENT TRUST</t>
  </si>
  <si>
    <t>125_26_0</t>
  </si>
  <si>
    <t>0OFFCRANBERRY RD</t>
  </si>
  <si>
    <t>JESSUP ELSY</t>
  </si>
  <si>
    <t>109-000-007C-000</t>
  </si>
  <si>
    <t>WILDLANDS TRUST OF S E MASS</t>
  </si>
  <si>
    <t>109-000-007-005</t>
  </si>
  <si>
    <t>069-000-032-000</t>
  </si>
  <si>
    <t>109-000-001A-000</t>
  </si>
  <si>
    <t>49 GALLOWS POND RD</t>
  </si>
  <si>
    <t>SADOVNIKOFF MARY B</t>
  </si>
  <si>
    <t>3554</t>
  </si>
  <si>
    <t>069-000-000-000</t>
  </si>
  <si>
    <t>147 HALFWAY POND RD</t>
  </si>
  <si>
    <t>unk1</t>
  </si>
  <si>
    <t>069-000-025-003</t>
  </si>
  <si>
    <t>87 W LONG POND RD</t>
  </si>
  <si>
    <t>109-000-002A-000</t>
  </si>
  <si>
    <t>43 GALLOWS POND RD</t>
  </si>
  <si>
    <t>COSENTINO HENRIETTA B</t>
  </si>
  <si>
    <t>1893</t>
  </si>
  <si>
    <t>5288</t>
  </si>
  <si>
    <t>109-000-003A-000</t>
  </si>
  <si>
    <t>39 GALLOWS POND RD</t>
  </si>
  <si>
    <t>BRIGGS HALFWAY POND REALTY TR</t>
  </si>
  <si>
    <t>2524</t>
  </si>
  <si>
    <t>069-000-023A-000</t>
  </si>
  <si>
    <t>OFF W LONG POND RD</t>
  </si>
  <si>
    <t>109-000-004A-000</t>
  </si>
  <si>
    <t>33 GALLOWS POND RD</t>
  </si>
  <si>
    <t>BRIGGS LEBARON R III LIFE ESTATE</t>
  </si>
  <si>
    <t>1923</t>
  </si>
  <si>
    <t>4129</t>
  </si>
  <si>
    <t>109-000-005A-000</t>
  </si>
  <si>
    <t>23 GALLOWS POND RD</t>
  </si>
  <si>
    <t>BRIGGS MARGARET</t>
  </si>
  <si>
    <t>4192</t>
  </si>
  <si>
    <t>109-000-000-000</t>
  </si>
  <si>
    <t>unk3</t>
  </si>
  <si>
    <t>109-000-006A-000</t>
  </si>
  <si>
    <t>109-000-006D-000</t>
  </si>
  <si>
    <t>109-000-006E-000</t>
  </si>
  <si>
    <t>0 GALLOWS POND RD</t>
  </si>
  <si>
    <t>066-000-012-000</t>
  </si>
  <si>
    <t>190 MAST RD</t>
  </si>
  <si>
    <t>GIRL SCOUT COUNCIL OF SE MASS</t>
  </si>
  <si>
    <t>9834</t>
  </si>
  <si>
    <t>Row Labels</t>
  </si>
  <si>
    <t>(blank)</t>
  </si>
  <si>
    <t>Sum of BLDGS_05</t>
  </si>
  <si>
    <t>SHED</t>
  </si>
  <si>
    <t>BLDGS05</t>
  </si>
  <si>
    <t>Values</t>
  </si>
  <si>
    <t>Sum of SEPT_2005</t>
  </si>
  <si>
    <t xml:space="preserve">Wareham wwtf </t>
  </si>
  <si>
    <t>ATTEN Load</t>
  </si>
  <si>
    <t>Wareham wwtf</t>
  </si>
  <si>
    <t>Cranberry Bogs</t>
  </si>
  <si>
    <t>WWTF</t>
  </si>
  <si>
    <t>kg</t>
  </si>
  <si>
    <t>all others</t>
  </si>
  <si>
    <t>Subwatershed Landuse (values in acres unless specified)</t>
  </si>
  <si>
    <t>Don't change the coefficients  on this page, change them on the coefficients tab to avoid problems.</t>
  </si>
  <si>
    <t>Subwatershed Attenuated Loading (values in lbs unless specified)</t>
  </si>
  <si>
    <t>Subwatershed Unattenuated Loading (values in lbs unless specified)</t>
  </si>
  <si>
    <t>sep_load05</t>
  </si>
  <si>
    <t>Sum of sep_load05</t>
  </si>
  <si>
    <t>Sum of SEPT_UN_05</t>
  </si>
  <si>
    <t>Carver</t>
  </si>
  <si>
    <t>Plymouth</t>
  </si>
  <si>
    <t>Wareham</t>
  </si>
  <si>
    <t>2005 septic load</t>
  </si>
  <si>
    <t>Town</t>
  </si>
  <si>
    <t>Other Ag</t>
  </si>
  <si>
    <t>Average water use</t>
  </si>
  <si>
    <t>Cranberry Bog Load per acre</t>
  </si>
  <si>
    <t>estuary ACRES</t>
  </si>
  <si>
    <t>impervious ACRES</t>
  </si>
  <si>
    <t>bog ACRES</t>
  </si>
  <si>
    <t>Caution, this page uses array formulas.  If you modify a formula and do not press CTL-SHIFT-ENTER, you will break the formula.</t>
  </si>
  <si>
    <t>TOTALs</t>
  </si>
  <si>
    <t>ONLY water use &gt;0 included in these calculations.</t>
  </si>
  <si>
    <t>average water use (all use&gt;0)/(count of use&gt;0)=</t>
  </si>
  <si>
    <t>cu fet per yr</t>
  </si>
  <si>
    <t>gpd</t>
  </si>
  <si>
    <t>In Column C, the formula is repeated, but just counts the parcels that meet the criteria.</t>
  </si>
  <si>
    <t>In Column B, the array formula adds water volume if usecode=101, wateruse&gt;100, wastewater=septic, and subwatershed matches column A</t>
  </si>
  <si>
    <t xml:space="preserve">total </t>
  </si>
  <si>
    <t>this calculation uses water use per parcel in column R.  Column Y could be used for other than usecode 101</t>
  </si>
  <si>
    <t>Total water use (CF/yr) per account, SFH usecode(101)</t>
  </si>
  <si>
    <t>number of records</t>
  </si>
  <si>
    <t>avg water use CFY per acct</t>
  </si>
  <si>
    <t>sub_name</t>
  </si>
  <si>
    <t>avg water use GPD per acct</t>
  </si>
  <si>
    <t>Attenuated Subwatershed Loading (values in lbs unless specified)</t>
  </si>
  <si>
    <t>All others</t>
  </si>
  <si>
    <t>NA</t>
  </si>
  <si>
    <t>lbs per unit</t>
  </si>
  <si>
    <t>average per unit=</t>
  </si>
  <si>
    <t>Subwatershed Name</t>
  </si>
  <si>
    <t>ID</t>
  </si>
  <si>
    <t>Acres</t>
  </si>
  <si>
    <t>% Net Nitrogen Transmission</t>
  </si>
  <si>
    <t>default N transmission=</t>
  </si>
  <si>
    <t>&lt;&lt;only 40%,50%,60% allowable</t>
  </si>
  <si>
    <t>calculations at: http://www.buzzardsbay.org/nitrmang/wareham-net-n-transmission-nov2010.xls</t>
  </si>
  <si>
    <t>default N transmit=</t>
  </si>
  <si>
    <t>see explanation at:  http://www.buzzardsbay.org/wareham-river-subwatershed.htm</t>
  </si>
  <si>
    <t>(MEP currently uses 50%)</t>
  </si>
  <si>
    <t xml:space="preserve">see explanations at: </t>
  </si>
  <si>
    <t>http://www.buzzardsbay.org/wareham-river-subwatershed.htm</t>
  </si>
  <si>
    <t xml:space="preserve">Prepared by Dr. Joe Costa, Buzzards Bay NEP.   Please  report errors to:  </t>
  </si>
  <si>
    <t>jcosta@buzzardsbay.org</t>
  </si>
  <si>
    <t>Change Log</t>
  </si>
  <si>
    <t>first posting on webpage above</t>
  </si>
  <si>
    <t>Added functionality for 3 assumed nitrogen transmission values.  TCP subwatershed value corrected (~cut in half)</t>
  </si>
  <si>
    <t>lbs per septic unit (see comment above)</t>
  </si>
  <si>
    <t>subw WU?=</t>
  </si>
  <si>
    <t>subwatershed WU if known</t>
  </si>
  <si>
    <t>Table 1.  Land use and other features relevant to watershed nitrogen loading</t>
  </si>
  <si>
    <t>Table 2.  Land use and other features relevant to watershed nitrogen loading</t>
  </si>
  <si>
    <t>Table 3.  Attenuated and unattenuated watershed nitrogen loading</t>
  </si>
  <si>
    <t>default watershed attenuation</t>
  </si>
  <si>
    <t>lbs (controllable</t>
  </si>
  <si>
    <t>moved subwatershed attenuation change table function to attenuated loading table 3, deleted extraneous columns in table 2, made totals in pie charts dynamic</t>
  </si>
  <si>
    <t>Corrected the incorrect assumption that lawn fertilization rates were halved by the MEP</t>
  </si>
  <si>
    <t>last revision: 10/14/2011</t>
  </si>
  <si>
    <t>Cranberry adjust</t>
  </si>
  <si>
    <t>MEP assumes 31 lb/ac application and 66% leaching.  This value is porportedly expected to change in 2010, possibly to 6.9 pounds per acre.</t>
  </si>
  <si>
    <t>12 in MEP 2009 draft</t>
  </si>
  <si>
    <t>proposed new  by BBP</t>
  </si>
  <si>
    <t>The MEP assumptions result in a loading rate of  9.41 lbs/ac (10.5 Kg/ha),which includes the assumption only 1/2 of all lawns are fertilized, hence the lower rate than used previously by others.  The original BBNEP method conservatively assumed all lawns were fertilized with a higher application rate. The new lawn assumptions make lawns a less important nitrogen source than road runoff.</t>
  </si>
</sst>
</file>

<file path=xl/styles.xml><?xml version="1.0" encoding="utf-8"?>
<styleSheet xmlns="http://schemas.openxmlformats.org/spreadsheetml/2006/main">
  <numFmts count="6">
    <numFmt numFmtId="164" formatCode="0.0"/>
    <numFmt numFmtId="165" formatCode="0.0000"/>
    <numFmt numFmtId="166" formatCode="0.0%"/>
    <numFmt numFmtId="167" formatCode="#,##0.0"/>
    <numFmt numFmtId="168" formatCode="0.000"/>
    <numFmt numFmtId="169" formatCode="0.000%"/>
  </numFmts>
  <fonts count="13">
    <font>
      <sz val="10"/>
      <name val="Arial"/>
    </font>
    <font>
      <sz val="10"/>
      <name val="Arial"/>
      <family val="2"/>
    </font>
    <font>
      <sz val="8"/>
      <name val="Arial"/>
      <family val="2"/>
    </font>
    <font>
      <b/>
      <sz val="10"/>
      <name val="Arial"/>
      <family val="2"/>
    </font>
    <font>
      <sz val="10"/>
      <name val="Arial"/>
      <family val="2"/>
    </font>
    <font>
      <sz val="10"/>
      <color rgb="FF0070C0"/>
      <name val="Arial"/>
      <family val="2"/>
    </font>
    <font>
      <b/>
      <sz val="10"/>
      <color rgb="FF0070C0"/>
      <name val="Arial"/>
      <family val="2"/>
    </font>
    <font>
      <sz val="8"/>
      <color indexed="81"/>
      <name val="Tahoma"/>
      <family val="2"/>
    </font>
    <font>
      <b/>
      <sz val="8"/>
      <color indexed="81"/>
      <name val="Tahoma"/>
      <family val="2"/>
    </font>
    <font>
      <u/>
      <sz val="10"/>
      <color theme="10"/>
      <name val="Arial"/>
      <family val="2"/>
    </font>
    <font>
      <sz val="8"/>
      <color indexed="81"/>
      <name val="Tahoma"/>
      <charset val="1"/>
    </font>
    <font>
      <b/>
      <sz val="8"/>
      <color indexed="81"/>
      <name val="Tahoma"/>
      <charset val="1"/>
    </font>
    <font>
      <b/>
      <sz val="10"/>
      <name val="Calibri"/>
      <family val="2"/>
    </font>
  </fonts>
  <fills count="4">
    <fill>
      <patternFill patternType="none"/>
    </fill>
    <fill>
      <patternFill patternType="gray125"/>
    </fill>
    <fill>
      <patternFill patternType="solid">
        <fgColor indexed="26"/>
        <bgColor indexed="64"/>
      </patternFill>
    </fill>
    <fill>
      <patternFill patternType="solid">
        <fgColor theme="6" tint="0.5999633777886288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2">
    <xf numFmtId="0" fontId="0" fillId="0" borderId="0"/>
    <xf numFmtId="0" fontId="9" fillId="0" borderId="0" applyNumberFormat="0" applyFill="0" applyBorder="0" applyAlignment="0" applyProtection="0">
      <alignment vertical="top"/>
      <protection locked="0"/>
    </xf>
  </cellStyleXfs>
  <cellXfs count="106">
    <xf numFmtId="0" fontId="0" fillId="0" borderId="0" xfId="0"/>
    <xf numFmtId="1" fontId="0" fillId="0" borderId="0" xfId="0" applyNumberFormat="1"/>
    <xf numFmtId="164" fontId="0" fillId="0" borderId="0" xfId="0" applyNumberFormat="1"/>
    <xf numFmtId="165" fontId="0" fillId="0" borderId="0" xfId="0" applyNumberFormat="1"/>
    <xf numFmtId="0" fontId="0" fillId="0" borderId="0" xfId="0" applyNumberFormat="1"/>
    <xf numFmtId="0" fontId="0" fillId="0" borderId="0" xfId="0" applyAlignment="1">
      <alignment horizontal="right"/>
    </xf>
    <xf numFmtId="3" fontId="0" fillId="0" borderId="0" xfId="0" applyNumberFormat="1"/>
    <xf numFmtId="3" fontId="1" fillId="0" borderId="0" xfId="0" applyNumberFormat="1" applyFont="1"/>
    <xf numFmtId="167" fontId="0" fillId="0" borderId="0" xfId="0" applyNumberFormat="1"/>
    <xf numFmtId="10" fontId="0" fillId="0" borderId="0" xfId="0" applyNumberFormat="1"/>
    <xf numFmtId="3" fontId="3" fillId="0" borderId="0" xfId="0" applyNumberFormat="1" applyFont="1" applyAlignment="1">
      <alignment horizontal="right"/>
    </xf>
    <xf numFmtId="3" fontId="3" fillId="0" borderId="0" xfId="0" applyNumberFormat="1" applyFont="1" applyAlignment="1">
      <alignment horizontal="right" wrapText="1"/>
    </xf>
    <xf numFmtId="10" fontId="3" fillId="0" borderId="0" xfId="0" applyNumberFormat="1" applyFont="1" applyAlignment="1">
      <alignment horizontal="right" wrapText="1"/>
    </xf>
    <xf numFmtId="3" fontId="3" fillId="0" borderId="0" xfId="0" applyNumberFormat="1" applyFont="1"/>
    <xf numFmtId="0" fontId="3" fillId="0" borderId="0" xfId="0" applyFont="1"/>
    <xf numFmtId="0" fontId="3" fillId="0" borderId="0" xfId="0" applyFont="1" applyAlignment="1">
      <alignment horizontal="right"/>
    </xf>
    <xf numFmtId="1" fontId="3" fillId="0" borderId="0" xfId="0" applyNumberFormat="1" applyFont="1" applyAlignment="1">
      <alignment wrapText="1"/>
    </xf>
    <xf numFmtId="1" fontId="3" fillId="0" borderId="0" xfId="0" applyNumberFormat="1" applyFont="1" applyAlignment="1">
      <alignment horizontal="right" wrapText="1"/>
    </xf>
    <xf numFmtId="167" fontId="3" fillId="0" borderId="0" xfId="0" applyNumberFormat="1" applyFont="1" applyAlignment="1">
      <alignment horizontal="right" wrapText="1"/>
    </xf>
    <xf numFmtId="0" fontId="3" fillId="0" borderId="0" xfId="0" applyFont="1" applyAlignment="1">
      <alignment wrapText="1"/>
    </xf>
    <xf numFmtId="0" fontId="3" fillId="0" borderId="0" xfId="0" applyFont="1" applyAlignment="1">
      <alignment horizontal="right" wrapText="1"/>
    </xf>
    <xf numFmtId="165" fontId="3" fillId="0" borderId="0" xfId="0" applyNumberFormat="1" applyFont="1" applyAlignment="1">
      <alignment wrapText="1"/>
    </xf>
    <xf numFmtId="0" fontId="5" fillId="0" borderId="0" xfId="0" applyFont="1"/>
    <xf numFmtId="0" fontId="6" fillId="0" borderId="0" xfId="0" applyFont="1" applyAlignment="1">
      <alignment horizontal="right"/>
    </xf>
    <xf numFmtId="167" fontId="5" fillId="0" borderId="0" xfId="0" applyNumberFormat="1" applyFont="1"/>
    <xf numFmtId="4" fontId="6" fillId="0" borderId="0" xfId="0" applyNumberFormat="1" applyFont="1"/>
    <xf numFmtId="0" fontId="6" fillId="0" borderId="0" xfId="0" applyFont="1"/>
    <xf numFmtId="2" fontId="6" fillId="0" borderId="0" xfId="0" applyNumberFormat="1" applyFont="1"/>
    <xf numFmtId="0" fontId="4" fillId="0" borderId="0" xfId="0" applyFont="1" applyAlignment="1">
      <alignment horizontal="right" wrapText="1"/>
    </xf>
    <xf numFmtId="3" fontId="4" fillId="0" borderId="0" xfId="0" applyNumberFormat="1" applyFont="1" applyAlignment="1">
      <alignment horizontal="right" wrapText="1"/>
    </xf>
    <xf numFmtId="2" fontId="4" fillId="0" borderId="0" xfId="0" applyNumberFormat="1" applyFont="1" applyAlignment="1">
      <alignment horizontal="right" wrapText="1"/>
    </xf>
    <xf numFmtId="10" fontId="3" fillId="0" borderId="0" xfId="0" applyNumberFormat="1" applyFont="1"/>
    <xf numFmtId="1" fontId="3" fillId="0" borderId="0" xfId="0" applyNumberFormat="1" applyFont="1" applyAlignment="1">
      <alignment horizontal="left" wrapText="1"/>
    </xf>
    <xf numFmtId="0" fontId="3" fillId="0" borderId="0" xfId="0" applyFont="1" applyAlignment="1">
      <alignment horizontal="left"/>
    </xf>
    <xf numFmtId="2" fontId="5" fillId="0" borderId="0" xfId="0" applyNumberFormat="1" applyFont="1"/>
    <xf numFmtId="2" fontId="6" fillId="0" borderId="0" xfId="0" applyNumberFormat="1" applyFont="1" applyAlignment="1">
      <alignment horizontal="right"/>
    </xf>
    <xf numFmtId="4" fontId="0" fillId="0" borderId="0" xfId="0" applyNumberFormat="1"/>
    <xf numFmtId="165" fontId="3" fillId="0" borderId="0" xfId="0" applyNumberFormat="1" applyFont="1" applyAlignment="1">
      <alignment horizontal="right" wrapText="1"/>
    </xf>
    <xf numFmtId="167" fontId="4" fillId="0" borderId="0" xfId="0" applyNumberFormat="1" applyFont="1" applyAlignment="1">
      <alignment horizontal="right" wrapText="1"/>
    </xf>
    <xf numFmtId="3" fontId="0" fillId="0" borderId="0" xfId="0" applyNumberFormat="1" applyAlignment="1">
      <alignment horizontal="right"/>
    </xf>
    <xf numFmtId="0" fontId="5" fillId="0" borderId="0" xfId="0" quotePrefix="1" applyFont="1"/>
    <xf numFmtId="3" fontId="4" fillId="0" borderId="0" xfId="0" applyNumberFormat="1" applyFont="1"/>
    <xf numFmtId="0" fontId="4" fillId="0" borderId="0" xfId="0" applyFont="1"/>
    <xf numFmtId="166" fontId="4" fillId="0" borderId="0" xfId="0" applyNumberFormat="1" applyFont="1"/>
    <xf numFmtId="0" fontId="1" fillId="0" borderId="0" xfId="0" applyFont="1" applyAlignment="1">
      <alignment horizontal="left" wrapText="1"/>
    </xf>
    <xf numFmtId="166" fontId="0" fillId="0" borderId="0" xfId="0" applyNumberFormat="1"/>
    <xf numFmtId="2" fontId="0" fillId="0" borderId="0" xfId="0" applyNumberFormat="1"/>
    <xf numFmtId="168" fontId="1" fillId="0" borderId="0" xfId="0" applyNumberFormat="1" applyFont="1" applyAlignment="1">
      <alignment horizontal="right" wrapText="1"/>
    </xf>
    <xf numFmtId="0" fontId="0" fillId="0" borderId="0" xfId="0" applyAlignment="1">
      <alignment horizontal="right" wrapText="1"/>
    </xf>
    <xf numFmtId="0" fontId="0" fillId="0" borderId="0" xfId="0" applyAlignment="1">
      <alignment wrapText="1"/>
    </xf>
    <xf numFmtId="0" fontId="3" fillId="0" borderId="1" xfId="0" applyFont="1" applyBorder="1"/>
    <xf numFmtId="0" fontId="3" fillId="0" borderId="1" xfId="0" applyFont="1" applyBorder="1" applyAlignment="1">
      <alignment horizontal="right" wrapText="1"/>
    </xf>
    <xf numFmtId="0" fontId="3" fillId="0" borderId="1" xfId="0" applyFont="1" applyBorder="1" applyAlignment="1">
      <alignment horizontal="left" wrapText="1"/>
    </xf>
    <xf numFmtId="0" fontId="3" fillId="0" borderId="1" xfId="0" applyFont="1" applyBorder="1" applyAlignment="1">
      <alignment wrapText="1"/>
    </xf>
    <xf numFmtId="0" fontId="3" fillId="2" borderId="1" xfId="0" applyFont="1" applyFill="1" applyBorder="1" applyAlignment="1">
      <alignment horizontal="right" wrapText="1"/>
    </xf>
    <xf numFmtId="0" fontId="0" fillId="0" borderId="1" xfId="0" applyBorder="1" applyAlignment="1">
      <alignment horizontal="right" wrapText="1"/>
    </xf>
    <xf numFmtId="2" fontId="0" fillId="2" borderId="1" xfId="0" applyNumberFormat="1" applyFill="1" applyBorder="1" applyAlignment="1">
      <alignment horizontal="right" wrapText="1"/>
    </xf>
    <xf numFmtId="0" fontId="0" fillId="0" borderId="1" xfId="0" applyBorder="1" applyAlignment="1">
      <alignment horizontal="left" wrapText="1"/>
    </xf>
    <xf numFmtId="0" fontId="0" fillId="2" borderId="1" xfId="0" applyFill="1" applyBorder="1" applyAlignment="1">
      <alignment horizontal="right" wrapText="1"/>
    </xf>
    <xf numFmtId="0" fontId="0" fillId="0" borderId="0" xfId="0" applyAlignment="1">
      <alignment horizontal="left" wrapText="1"/>
    </xf>
    <xf numFmtId="0" fontId="3" fillId="0" borderId="4" xfId="0" applyFont="1" applyBorder="1" applyAlignment="1">
      <alignment horizontal="left" wrapText="1"/>
    </xf>
    <xf numFmtId="0" fontId="1" fillId="0" borderId="1" xfId="0" applyFont="1" applyBorder="1" applyAlignment="1">
      <alignment horizontal="left" wrapText="1"/>
    </xf>
    <xf numFmtId="166" fontId="0" fillId="0" borderId="0" xfId="0" applyNumberFormat="1" applyAlignment="1">
      <alignment horizontal="right"/>
    </xf>
    <xf numFmtId="167" fontId="1" fillId="0" borderId="0" xfId="0" applyNumberFormat="1" applyFont="1"/>
    <xf numFmtId="168" fontId="0" fillId="0" borderId="0" xfId="0" applyNumberFormat="1"/>
    <xf numFmtId="3" fontId="1" fillId="0" borderId="0" xfId="0" applyNumberFormat="1" applyFont="1" applyAlignment="1">
      <alignment horizontal="right" wrapText="1"/>
    </xf>
    <xf numFmtId="168" fontId="1" fillId="0" borderId="0" xfId="0" applyNumberFormat="1" applyFont="1"/>
    <xf numFmtId="168" fontId="5" fillId="0" borderId="0" xfId="0" applyNumberFormat="1" applyFont="1"/>
    <xf numFmtId="168" fontId="6" fillId="0" borderId="0" xfId="0" applyNumberFormat="1" applyFont="1"/>
    <xf numFmtId="168" fontId="3" fillId="0" borderId="0" xfId="0" applyNumberFormat="1" applyFont="1" applyAlignment="1">
      <alignment horizontal="right" wrapText="1"/>
    </xf>
    <xf numFmtId="0" fontId="1" fillId="0" borderId="0" xfId="0" applyFont="1"/>
    <xf numFmtId="0" fontId="0" fillId="0" borderId="0" xfId="0" pivotButton="1"/>
    <xf numFmtId="0" fontId="0" fillId="0" borderId="0" xfId="0" applyAlignment="1">
      <alignment horizontal="left"/>
    </xf>
    <xf numFmtId="16" fontId="0" fillId="0" borderId="0" xfId="0" applyNumberFormat="1"/>
    <xf numFmtId="4" fontId="6" fillId="0" borderId="0" xfId="0" applyNumberFormat="1" applyFont="1" applyAlignment="1">
      <alignment wrapText="1"/>
    </xf>
    <xf numFmtId="167" fontId="6" fillId="0" borderId="0" xfId="0" applyNumberFormat="1" applyFont="1" applyAlignment="1">
      <alignment horizontal="left"/>
    </xf>
    <xf numFmtId="1" fontId="0" fillId="0" borderId="0" xfId="0" applyNumberFormat="1" applyAlignment="1">
      <alignment horizontal="right" wrapText="1"/>
    </xf>
    <xf numFmtId="168" fontId="0" fillId="0" borderId="0" xfId="0" applyNumberFormat="1" applyAlignment="1">
      <alignment horizontal="right" wrapText="1"/>
    </xf>
    <xf numFmtId="165" fontId="0" fillId="0" borderId="0" xfId="0" applyNumberFormat="1" applyAlignment="1">
      <alignment horizontal="right" wrapText="1"/>
    </xf>
    <xf numFmtId="1" fontId="1" fillId="0" borderId="0" xfId="0" applyNumberFormat="1" applyFont="1" applyAlignment="1">
      <alignment horizontal="right" wrapText="1"/>
    </xf>
    <xf numFmtId="1" fontId="1" fillId="0" borderId="0" xfId="0" applyNumberFormat="1" applyFont="1"/>
    <xf numFmtId="3" fontId="1" fillId="0" borderId="0" xfId="0" applyNumberFormat="1" applyFont="1" applyAlignment="1">
      <alignment wrapText="1"/>
    </xf>
    <xf numFmtId="3" fontId="1" fillId="0" borderId="0" xfId="0" applyNumberFormat="1" applyFont="1" applyAlignment="1">
      <alignment horizontal="right"/>
    </xf>
    <xf numFmtId="2" fontId="1" fillId="0" borderId="0" xfId="0" applyNumberFormat="1" applyFont="1"/>
    <xf numFmtId="9" fontId="4" fillId="3" borderId="1" xfId="0" applyNumberFormat="1" applyFont="1" applyFill="1" applyBorder="1" applyAlignment="1">
      <alignment horizontal="right" wrapText="1"/>
    </xf>
    <xf numFmtId="169" fontId="0" fillId="0" borderId="0" xfId="0" applyNumberFormat="1"/>
    <xf numFmtId="169" fontId="3" fillId="0" borderId="0" xfId="0" applyNumberFormat="1" applyFont="1" applyAlignment="1">
      <alignment horizontal="right" wrapText="1"/>
    </xf>
    <xf numFmtId="1" fontId="0" fillId="0" borderId="0" xfId="0" applyNumberFormat="1" applyAlignment="1"/>
    <xf numFmtId="3" fontId="0" fillId="0" borderId="0" xfId="0" applyNumberFormat="1" applyAlignment="1"/>
    <xf numFmtId="169" fontId="0" fillId="0" borderId="0" xfId="0" applyNumberFormat="1" applyAlignment="1"/>
    <xf numFmtId="10" fontId="0" fillId="0" borderId="0" xfId="0" applyNumberFormat="1" applyAlignment="1"/>
    <xf numFmtId="0" fontId="0" fillId="0" borderId="0" xfId="0" applyAlignment="1"/>
    <xf numFmtId="169" fontId="3" fillId="0" borderId="0" xfId="0" applyNumberFormat="1" applyFont="1" applyAlignment="1">
      <alignment horizontal="left"/>
    </xf>
    <xf numFmtId="0" fontId="9" fillId="0" borderId="0" xfId="1" applyAlignment="1" applyProtection="1"/>
    <xf numFmtId="14" fontId="0" fillId="0" borderId="0" xfId="0" applyNumberFormat="1"/>
    <xf numFmtId="2" fontId="1" fillId="0" borderId="0" xfId="0" applyNumberFormat="1" applyFont="1" applyAlignment="1">
      <alignment horizontal="right"/>
    </xf>
    <xf numFmtId="9" fontId="0" fillId="0" borderId="0" xfId="0" applyNumberFormat="1"/>
    <xf numFmtId="0" fontId="12" fillId="0" borderId="0" xfId="0" applyFont="1"/>
    <xf numFmtId="3" fontId="0" fillId="3" borderId="0" xfId="0" applyNumberFormat="1" applyFill="1"/>
    <xf numFmtId="0" fontId="3" fillId="2" borderId="1" xfId="0" applyFont="1" applyFill="1" applyBorder="1" applyAlignment="1">
      <alignment horizontal="center"/>
    </xf>
    <xf numFmtId="0" fontId="0" fillId="0" borderId="1" xfId="0" applyBorder="1" applyAlignment="1">
      <alignment wrapText="1"/>
    </xf>
    <xf numFmtId="0" fontId="1" fillId="0" borderId="2" xfId="0" applyFont="1" applyBorder="1" applyAlignment="1">
      <alignment wrapText="1"/>
    </xf>
    <xf numFmtId="0" fontId="0" fillId="0" borderId="3" xfId="0" applyBorder="1" applyAlignment="1">
      <alignment wrapText="1"/>
    </xf>
    <xf numFmtId="0" fontId="1" fillId="0" borderId="5" xfId="0" applyFont="1" applyBorder="1" applyAlignment="1">
      <alignment horizontal="right" wrapText="1"/>
    </xf>
    <xf numFmtId="0" fontId="0" fillId="0" borderId="5" xfId="0" applyBorder="1" applyAlignment="1">
      <alignment horizontal="right" wrapText="1"/>
    </xf>
    <xf numFmtId="0" fontId="1" fillId="0" borderId="3" xfId="0" applyFont="1" applyBorder="1" applyAlignment="1">
      <alignment wrapText="1"/>
    </xf>
  </cellXfs>
  <cellStyles count="2">
    <cellStyle name="Hyperlink" xfId="1"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200" baseline="0"/>
              <a:t>Attenuated Nitrogen Sources Reaching the Wareham River circa 2005</a:t>
            </a:r>
          </a:p>
        </c:rich>
      </c:tx>
      <c:layout>
        <c:manualLayout>
          <c:xMode val="edge"/>
          <c:yMode val="edge"/>
          <c:x val="0.13189723559106747"/>
          <c:y val="3.8466503162514577E-4"/>
        </c:manualLayout>
      </c:layout>
    </c:title>
    <c:plotArea>
      <c:layout>
        <c:manualLayout>
          <c:layoutTarget val="inner"/>
          <c:xMode val="edge"/>
          <c:yMode val="edge"/>
          <c:x val="0.24115468054678121"/>
          <c:y val="0.21245586105015571"/>
          <c:w val="0.44302099737533063"/>
          <c:h val="0.7383683289588806"/>
        </c:manualLayout>
      </c:layout>
      <c:pieChart>
        <c:varyColors val="1"/>
        <c:ser>
          <c:idx val="0"/>
          <c:order val="0"/>
          <c:tx>
            <c:strRef>
              <c:f>'land use'!$C$169:$H$169</c:f>
              <c:strCache>
                <c:ptCount val="1"/>
                <c:pt idx="0">
                  <c:v>precip on natural surface precip runoff Cranberry Bogs lawn fertilizer septic systems Wareham wwtf</c:v>
                </c:pt>
              </c:strCache>
            </c:strRef>
          </c:tx>
          <c:spPr>
            <a:solidFill>
              <a:srgbClr val="C0504D">
                <a:lumMod val="75000"/>
              </a:srgbClr>
            </a:solidFill>
          </c:spPr>
          <c:dPt>
            <c:idx val="0"/>
            <c:spPr>
              <a:solidFill>
                <a:schemeClr val="bg2">
                  <a:lumMod val="75000"/>
                  <a:alpha val="99000"/>
                </a:schemeClr>
              </a:solidFill>
            </c:spPr>
          </c:dPt>
          <c:dPt>
            <c:idx val="1"/>
            <c:spPr>
              <a:solidFill>
                <a:schemeClr val="tx2">
                  <a:lumMod val="60000"/>
                  <a:lumOff val="40000"/>
                </a:schemeClr>
              </a:solidFill>
            </c:spPr>
          </c:dPt>
          <c:dPt>
            <c:idx val="3"/>
            <c:spPr>
              <a:solidFill>
                <a:srgbClr val="92D050"/>
              </a:solidFill>
            </c:spPr>
          </c:dPt>
          <c:dPt>
            <c:idx val="4"/>
            <c:spPr>
              <a:solidFill>
                <a:schemeClr val="accent4">
                  <a:lumMod val="75000"/>
                </a:schemeClr>
              </a:solidFill>
            </c:spPr>
          </c:dPt>
          <c:dPt>
            <c:idx val="5"/>
            <c:spPr>
              <a:solidFill>
                <a:schemeClr val="accent6">
                  <a:lumMod val="75000"/>
                </a:schemeClr>
              </a:solidFill>
            </c:spPr>
          </c:dPt>
          <c:dLbls>
            <c:dLbl>
              <c:idx val="0"/>
              <c:layout>
                <c:manualLayout>
                  <c:x val="4.4430687186567994E-2"/>
                  <c:y val="4.9883108873685893E-4"/>
                </c:manualLayout>
              </c:layout>
              <c:showCatName val="1"/>
              <c:showPercent val="1"/>
            </c:dLbl>
            <c:dLbl>
              <c:idx val="1"/>
              <c:layout>
                <c:manualLayout>
                  <c:x val="6.9372265966754334E-3"/>
                  <c:y val="5.1903251676873707E-2"/>
                </c:manualLayout>
              </c:layout>
              <c:showCatName val="1"/>
              <c:showPercent val="1"/>
            </c:dLbl>
            <c:dLbl>
              <c:idx val="2"/>
              <c:layout>
                <c:manualLayout>
                  <c:x val="-2.1441324782400427E-2"/>
                  <c:y val="7.7995209615191574E-2"/>
                </c:manualLayout>
              </c:layout>
              <c:showCatName val="1"/>
              <c:showPercent val="1"/>
            </c:dLbl>
            <c:dLbl>
              <c:idx val="3"/>
              <c:layout>
                <c:manualLayout>
                  <c:x val="2.3922015268556487E-2"/>
                  <c:y val="-0.1015024620672668"/>
                </c:manualLayout>
              </c:layout>
              <c:showCatName val="1"/>
              <c:showPercent val="1"/>
            </c:dLbl>
            <c:dLbl>
              <c:idx val="4"/>
              <c:layout>
                <c:manualLayout>
                  <c:x val="8.1962004432985319E-2"/>
                  <c:y val="-2.6489626019856202E-2"/>
                </c:manualLayout>
              </c:layout>
              <c:showCatName val="1"/>
              <c:showPercent val="1"/>
            </c:dLbl>
            <c:dLbl>
              <c:idx val="5"/>
              <c:layout>
                <c:manualLayout>
                  <c:x val="8.5873285656204987E-2"/>
                  <c:y val="4.4879881818051512E-2"/>
                </c:manualLayout>
              </c:layout>
              <c:showCatName val="1"/>
              <c:showPercent val="1"/>
            </c:dLbl>
            <c:numFmt formatCode="0.0%" sourceLinked="0"/>
            <c:txPr>
              <a:bodyPr/>
              <a:lstStyle/>
              <a:p>
                <a:pPr>
                  <a:defRPr sz="1200" b="1" i="0" baseline="0"/>
                </a:pPr>
                <a:endParaRPr lang="en-US"/>
              </a:p>
            </c:txPr>
            <c:showCatName val="1"/>
            <c:showPercent val="1"/>
            <c:showLeaderLines val="1"/>
          </c:dLbls>
          <c:cat>
            <c:strRef>
              <c:f>'land use'!$C$169:$H$169</c:f>
              <c:strCache>
                <c:ptCount val="6"/>
                <c:pt idx="0">
                  <c:v>precip on natural surface</c:v>
                </c:pt>
                <c:pt idx="1">
                  <c:v>precip runoff</c:v>
                </c:pt>
                <c:pt idx="2">
                  <c:v>Cranberry Bogs</c:v>
                </c:pt>
                <c:pt idx="3">
                  <c:v>lawn fertilizer</c:v>
                </c:pt>
                <c:pt idx="4">
                  <c:v>septic systems</c:v>
                </c:pt>
                <c:pt idx="5">
                  <c:v>Wareham wwtf</c:v>
                </c:pt>
              </c:strCache>
            </c:strRef>
          </c:cat>
          <c:val>
            <c:numRef>
              <c:f>'land use'!$C$221:$H$221</c:f>
              <c:numCache>
                <c:formatCode>#,##0</c:formatCode>
                <c:ptCount val="6"/>
                <c:pt idx="0">
                  <c:v>17765.718568036216</c:v>
                </c:pt>
                <c:pt idx="1">
                  <c:v>13705.366082200007</c:v>
                </c:pt>
                <c:pt idx="2">
                  <c:v>4720.0712580935906</c:v>
                </c:pt>
                <c:pt idx="3">
                  <c:v>5258.8605545087239</c:v>
                </c:pt>
                <c:pt idx="4">
                  <c:v>33111.618434294898</c:v>
                </c:pt>
                <c:pt idx="5">
                  <c:v>20502</c:v>
                </c:pt>
              </c:numCache>
            </c:numRef>
          </c:val>
        </c:ser>
        <c:firstSliceAng val="109"/>
      </c:pieChart>
    </c:plotArea>
    <c:plotVisOnly val="1"/>
  </c:chart>
  <c:printSettings>
    <c:headerFooter/>
    <c:pageMargins b="0.75000000000000411" l="0.70000000000000062" r="0.70000000000000062" t="0.75000000000000411"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septic load percent of total load</a:t>
            </a:r>
          </a:p>
        </c:rich>
      </c:tx>
    </c:title>
    <c:plotArea>
      <c:layout/>
      <c:scatterChart>
        <c:scatterStyle val="lineMarker"/>
        <c:ser>
          <c:idx val="0"/>
          <c:order val="0"/>
          <c:tx>
            <c:strRef>
              <c:f>'land use'!$B$226</c:f>
              <c:strCache>
                <c:ptCount val="1"/>
                <c:pt idx="0">
                  <c:v>septic load</c:v>
                </c:pt>
              </c:strCache>
            </c:strRef>
          </c:tx>
          <c:spPr>
            <a:ln w="28575">
              <a:noFill/>
            </a:ln>
          </c:spPr>
          <c:marker>
            <c:symbol val="circle"/>
            <c:size val="8"/>
          </c:marker>
          <c:trendline>
            <c:trendlineType val="linear"/>
          </c:trendline>
          <c:xVal>
            <c:numRef>
              <c:f>'land use'!$A$227:$A$230</c:f>
              <c:numCache>
                <c:formatCode>General</c:formatCode>
                <c:ptCount val="4"/>
                <c:pt idx="0">
                  <c:v>134.5</c:v>
                </c:pt>
                <c:pt idx="1">
                  <c:v>155</c:v>
                </c:pt>
                <c:pt idx="2">
                  <c:v>175</c:v>
                </c:pt>
                <c:pt idx="3">
                  <c:v>190</c:v>
                </c:pt>
              </c:numCache>
            </c:numRef>
          </c:xVal>
          <c:yVal>
            <c:numRef>
              <c:f>'land use'!$B$227:$B$230</c:f>
              <c:numCache>
                <c:formatCode>0.0%</c:formatCode>
                <c:ptCount val="4"/>
                <c:pt idx="0">
                  <c:v>0.28085322460348522</c:v>
                </c:pt>
                <c:pt idx="1">
                  <c:v>0.3103737951589769</c:v>
                </c:pt>
                <c:pt idx="2">
                  <c:v>0.33692863093671005</c:v>
                </c:pt>
                <c:pt idx="3">
                  <c:v>0.35554036542566181</c:v>
                </c:pt>
              </c:numCache>
            </c:numRef>
          </c:yVal>
        </c:ser>
        <c:axId val="118534912"/>
        <c:axId val="118719232"/>
      </c:scatterChart>
      <c:valAx>
        <c:axId val="118534912"/>
        <c:scaling>
          <c:orientation val="minMax"/>
          <c:min val="120"/>
        </c:scaling>
        <c:axPos val="b"/>
        <c:title>
          <c:tx>
            <c:rich>
              <a:bodyPr/>
              <a:lstStyle/>
              <a:p>
                <a:pPr>
                  <a:defRPr sz="1600" baseline="0"/>
                </a:pPr>
                <a:r>
                  <a:rPr lang="en-US" sz="1600" baseline="0"/>
                  <a:t>avg water use, GPD</a:t>
                </a:r>
              </a:p>
            </c:rich>
          </c:tx>
        </c:title>
        <c:numFmt formatCode="General" sourceLinked="1"/>
        <c:majorTickMark val="in"/>
        <c:tickLblPos val="nextTo"/>
        <c:txPr>
          <a:bodyPr/>
          <a:lstStyle/>
          <a:p>
            <a:pPr>
              <a:defRPr sz="1200" b="1" i="0" baseline="0"/>
            </a:pPr>
            <a:endParaRPr lang="en-US"/>
          </a:p>
        </c:txPr>
        <c:crossAx val="118719232"/>
        <c:crossesAt val="0.26"/>
        <c:crossBetween val="midCat"/>
      </c:valAx>
      <c:valAx>
        <c:axId val="118719232"/>
        <c:scaling>
          <c:orientation val="minMax"/>
          <c:max val="0.37000000000000038"/>
          <c:min val="0.26"/>
        </c:scaling>
        <c:axPos val="l"/>
        <c:majorGridlines/>
        <c:numFmt formatCode="0%" sourceLinked="0"/>
        <c:majorTickMark val="none"/>
        <c:tickLblPos val="nextTo"/>
        <c:txPr>
          <a:bodyPr/>
          <a:lstStyle/>
          <a:p>
            <a:pPr>
              <a:defRPr sz="1200" b="1" i="0" baseline="0"/>
            </a:pPr>
            <a:endParaRPr lang="en-US"/>
          </a:p>
        </c:txPr>
        <c:crossAx val="118534912"/>
        <c:crossesAt val="120"/>
        <c:crossBetween val="midCat"/>
      </c:valAx>
    </c:plotArea>
    <c:plotVisOnly val="1"/>
  </c:chart>
  <c:printSettings>
    <c:headerFooter/>
    <c:pageMargins b="0.75000000000000333" l="0.70000000000000062" r="0.70000000000000062" t="0.750000000000003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Cranberry Bogs, % total N load</a:t>
            </a:r>
          </a:p>
        </c:rich>
      </c:tx>
    </c:title>
    <c:plotArea>
      <c:layout/>
      <c:scatterChart>
        <c:scatterStyle val="lineMarker"/>
        <c:ser>
          <c:idx val="0"/>
          <c:order val="0"/>
          <c:tx>
            <c:strRef>
              <c:f>'land use'!$N$226</c:f>
              <c:strCache>
                <c:ptCount val="1"/>
                <c:pt idx="0">
                  <c:v>Cranberry Bog Load per acre</c:v>
                </c:pt>
              </c:strCache>
            </c:strRef>
          </c:tx>
          <c:spPr>
            <a:ln w="28575">
              <a:noFill/>
            </a:ln>
          </c:spPr>
          <c:trendline>
            <c:trendlineType val="linear"/>
          </c:trendline>
          <c:xVal>
            <c:numRef>
              <c:f>'land use'!$N$227:$N$229</c:f>
              <c:numCache>
                <c:formatCode>#,##0.00</c:formatCode>
                <c:ptCount val="3"/>
                <c:pt idx="0">
                  <c:v>10.23</c:v>
                </c:pt>
                <c:pt idx="1">
                  <c:v>13.64</c:v>
                </c:pt>
                <c:pt idx="2">
                  <c:v>20.46</c:v>
                </c:pt>
              </c:numCache>
            </c:numRef>
          </c:xVal>
          <c:yVal>
            <c:numRef>
              <c:f>'land use'!$O$227:$O$229</c:f>
              <c:numCache>
                <c:formatCode>0.0%</c:formatCode>
                <c:ptCount val="3"/>
                <c:pt idx="0">
                  <c:v>7.873395875453558E-2</c:v>
                </c:pt>
                <c:pt idx="1">
                  <c:v>0.10197385057253254</c:v>
                </c:pt>
                <c:pt idx="2">
                  <c:v>0.14510507372192324</c:v>
                </c:pt>
              </c:numCache>
            </c:numRef>
          </c:yVal>
        </c:ser>
        <c:axId val="106058496"/>
        <c:axId val="106060416"/>
      </c:scatterChart>
      <c:valAx>
        <c:axId val="106058496"/>
        <c:scaling>
          <c:orientation val="minMax"/>
          <c:max val="25"/>
          <c:min val="5"/>
        </c:scaling>
        <c:axPos val="b"/>
        <c:title>
          <c:tx>
            <c:rich>
              <a:bodyPr/>
              <a:lstStyle/>
              <a:p>
                <a:pPr>
                  <a:defRPr sz="1600" baseline="0"/>
                </a:pPr>
                <a:r>
                  <a:rPr lang="en-US" sz="1400" baseline="0"/>
                  <a:t>Cranberry Bog Load per acre</a:t>
                </a:r>
              </a:p>
            </c:rich>
          </c:tx>
        </c:title>
        <c:numFmt formatCode="#,##0.00" sourceLinked="1"/>
        <c:majorTickMark val="in"/>
        <c:tickLblPos val="nextTo"/>
        <c:txPr>
          <a:bodyPr/>
          <a:lstStyle/>
          <a:p>
            <a:pPr>
              <a:defRPr sz="1200" b="1" i="0" baseline="0"/>
            </a:pPr>
            <a:endParaRPr lang="en-US"/>
          </a:p>
        </c:txPr>
        <c:crossAx val="106060416"/>
        <c:crossesAt val="0.05"/>
        <c:crossBetween val="midCat"/>
      </c:valAx>
      <c:valAx>
        <c:axId val="106060416"/>
        <c:scaling>
          <c:orientation val="minMax"/>
          <c:min val="0.05"/>
        </c:scaling>
        <c:axPos val="l"/>
        <c:majorGridlines/>
        <c:numFmt formatCode="0%" sourceLinked="0"/>
        <c:majorTickMark val="none"/>
        <c:tickLblPos val="nextTo"/>
        <c:txPr>
          <a:bodyPr/>
          <a:lstStyle/>
          <a:p>
            <a:pPr>
              <a:defRPr sz="1200" b="1" i="0" baseline="0"/>
            </a:pPr>
            <a:endParaRPr lang="en-US"/>
          </a:p>
        </c:txPr>
        <c:crossAx val="106058496"/>
        <c:crossesAt val="5"/>
        <c:crossBetween val="midCat"/>
      </c:valAx>
    </c:plotArea>
    <c:plotVisOnly val="1"/>
  </c:chart>
  <c:printSettings>
    <c:headerFooter/>
    <c:pageMargins b="0.75000000000000355" l="0.70000000000000062" r="0.70000000000000062" t="0.750000000000003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200" baseline="0"/>
              <a:t>Unattenuated Nitrogen Sources to the Wareham River Watershed circa 2005</a:t>
            </a:r>
          </a:p>
        </c:rich>
      </c:tx>
      <c:layout>
        <c:manualLayout>
          <c:xMode val="edge"/>
          <c:yMode val="edge"/>
          <c:x val="0.27635136600648752"/>
          <c:y val="1.1313626780259024E-2"/>
        </c:manualLayout>
      </c:layout>
    </c:title>
    <c:plotArea>
      <c:layout>
        <c:manualLayout>
          <c:layoutTarget val="inner"/>
          <c:xMode val="edge"/>
          <c:yMode val="edge"/>
          <c:x val="0.24701548775991308"/>
          <c:y val="0.24615119831332571"/>
          <c:w val="0.44302099737533085"/>
          <c:h val="0.7383683289588806"/>
        </c:manualLayout>
      </c:layout>
      <c:pieChart>
        <c:varyColors val="1"/>
        <c:ser>
          <c:idx val="0"/>
          <c:order val="0"/>
          <c:tx>
            <c:strRef>
              <c:f>'land use'!$C$115:$I$115</c:f>
              <c:strCache>
                <c:ptCount val="1"/>
                <c:pt idx="0">
                  <c:v>precip on natural surface precip runoff Cranberry Bogs Other Ag lawn fertilizer septic systems Wareham wwtf </c:v>
                </c:pt>
              </c:strCache>
            </c:strRef>
          </c:tx>
          <c:dPt>
            <c:idx val="0"/>
            <c:spPr>
              <a:solidFill>
                <a:schemeClr val="bg2">
                  <a:lumMod val="75000"/>
                  <a:alpha val="99000"/>
                </a:schemeClr>
              </a:solidFill>
            </c:spPr>
          </c:dPt>
          <c:dPt>
            <c:idx val="1"/>
            <c:spPr>
              <a:solidFill>
                <a:schemeClr val="tx2">
                  <a:lumMod val="60000"/>
                  <a:lumOff val="40000"/>
                </a:schemeClr>
              </a:solidFill>
            </c:spPr>
          </c:dPt>
          <c:dPt>
            <c:idx val="2"/>
            <c:spPr>
              <a:solidFill>
                <a:schemeClr val="accent2">
                  <a:lumMod val="75000"/>
                </a:schemeClr>
              </a:solidFill>
            </c:spPr>
          </c:dPt>
          <c:dPt>
            <c:idx val="4"/>
            <c:spPr>
              <a:solidFill>
                <a:srgbClr val="92D050"/>
              </a:solidFill>
            </c:spPr>
          </c:dPt>
          <c:dPt>
            <c:idx val="5"/>
            <c:spPr>
              <a:solidFill>
                <a:schemeClr val="accent4">
                  <a:lumMod val="75000"/>
                </a:schemeClr>
              </a:solidFill>
            </c:spPr>
          </c:dPt>
          <c:dPt>
            <c:idx val="6"/>
            <c:spPr>
              <a:solidFill>
                <a:schemeClr val="accent6">
                  <a:lumMod val="75000"/>
                </a:schemeClr>
              </a:solidFill>
            </c:spPr>
          </c:dPt>
          <c:dLbls>
            <c:dLbl>
              <c:idx val="0"/>
              <c:layout>
                <c:manualLayout>
                  <c:x val="4.4430687186567994E-2"/>
                  <c:y val="4.9883108873685893E-4"/>
                </c:manualLayout>
              </c:layout>
              <c:showCatName val="1"/>
              <c:showPercent val="1"/>
            </c:dLbl>
            <c:dLbl>
              <c:idx val="1"/>
              <c:layout>
                <c:manualLayout>
                  <c:x val="8.8988512356381375E-2"/>
                  <c:y val="0"/>
                </c:manualLayout>
              </c:layout>
              <c:showCatName val="1"/>
              <c:showPercent val="1"/>
            </c:dLbl>
            <c:dLbl>
              <c:idx val="2"/>
              <c:layout>
                <c:manualLayout>
                  <c:x val="-2.1441324782400448E-2"/>
                  <c:y val="7.7995209615191574E-2"/>
                </c:manualLayout>
              </c:layout>
              <c:showCatName val="1"/>
              <c:showPercent val="1"/>
            </c:dLbl>
            <c:dLbl>
              <c:idx val="3"/>
              <c:layout>
                <c:manualLayout>
                  <c:x val="-5.8129285715274329E-2"/>
                  <c:y val="1.1430087632488628E-2"/>
                </c:manualLayout>
              </c:layout>
              <c:showCatName val="1"/>
              <c:showPercent val="1"/>
            </c:dLbl>
            <c:dLbl>
              <c:idx val="4"/>
              <c:layout>
                <c:manualLayout>
                  <c:x val="8.7019142688504556E-3"/>
                  <c:y val="-0.11392137458227562"/>
                </c:manualLayout>
              </c:layout>
              <c:showCatName val="1"/>
              <c:showPercent val="1"/>
            </c:dLbl>
            <c:dLbl>
              <c:idx val="5"/>
              <c:layout>
                <c:manualLayout>
                  <c:x val="1.5543599098635666E-2"/>
                  <c:y val="-9.7649269251179668E-3"/>
                </c:manualLayout>
              </c:layout>
              <c:showCatName val="1"/>
              <c:showPercent val="1"/>
            </c:dLbl>
            <c:dLbl>
              <c:idx val="6"/>
              <c:layout>
                <c:manualLayout>
                  <c:x val="4.7487190444392334E-2"/>
                  <c:y val="-1.048291094760696E-2"/>
                </c:manualLayout>
              </c:layout>
              <c:showCatName val="1"/>
              <c:showPercent val="1"/>
            </c:dLbl>
            <c:numFmt formatCode="0.0%" sourceLinked="0"/>
            <c:txPr>
              <a:bodyPr/>
              <a:lstStyle/>
              <a:p>
                <a:pPr>
                  <a:defRPr sz="1200" b="1" i="0" baseline="0"/>
                </a:pPr>
                <a:endParaRPr lang="en-US"/>
              </a:p>
            </c:txPr>
            <c:showCatName val="1"/>
            <c:showPercent val="1"/>
            <c:showLeaderLines val="1"/>
          </c:dLbls>
          <c:cat>
            <c:strRef>
              <c:f>'land use'!$C$115:$I$115</c:f>
              <c:strCache>
                <c:ptCount val="7"/>
                <c:pt idx="0">
                  <c:v>precip on natural surface</c:v>
                </c:pt>
                <c:pt idx="1">
                  <c:v>precip runoff</c:v>
                </c:pt>
                <c:pt idx="2">
                  <c:v>Cranberry Bogs</c:v>
                </c:pt>
                <c:pt idx="3">
                  <c:v>Other Ag</c:v>
                </c:pt>
                <c:pt idx="4">
                  <c:v>lawn fertilizer</c:v>
                </c:pt>
                <c:pt idx="5">
                  <c:v>septic systems</c:v>
                </c:pt>
                <c:pt idx="6">
                  <c:v>Wareham wwtf </c:v>
                </c:pt>
              </c:strCache>
            </c:strRef>
          </c:cat>
          <c:val>
            <c:numRef>
              <c:f>'land use'!$C$167:$I$167</c:f>
              <c:numCache>
                <c:formatCode>#,##0</c:formatCode>
                <c:ptCount val="7"/>
                <c:pt idx="0">
                  <c:v>39256.329095867768</c:v>
                </c:pt>
                <c:pt idx="1">
                  <c:v>21064.44167</c:v>
                </c:pt>
                <c:pt idx="2">
                  <c:v>12706.97652</c:v>
                </c:pt>
                <c:pt idx="3">
                  <c:v>122.16821999999999</c:v>
                </c:pt>
                <c:pt idx="4">
                  <c:v>6442.912075298439</c:v>
                </c:pt>
                <c:pt idx="5">
                  <c:v>46254.500688778877</c:v>
                </c:pt>
                <c:pt idx="6">
                  <c:v>20502</c:v>
                </c:pt>
              </c:numCache>
            </c:numRef>
          </c:val>
        </c:ser>
        <c:firstSliceAng val="39"/>
      </c:pieChart>
    </c:plotArea>
    <c:plotVisOnly val="1"/>
  </c:chart>
  <c:printSettings>
    <c:headerFooter/>
    <c:pageMargins b="0.75000000000000433" l="0.70000000000000062" r="0.70000000000000062" t="0.75000000000000433"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200" baseline="0"/>
              <a:t>So-called "controllable"  Nitrogen Sources Reaching the Wareham River circa 2005</a:t>
            </a:r>
          </a:p>
        </c:rich>
      </c:tx>
      <c:layout>
        <c:manualLayout>
          <c:xMode val="edge"/>
          <c:yMode val="edge"/>
          <c:x val="0.23239531190800655"/>
          <c:y val="1.1313626780259024E-2"/>
        </c:manualLayout>
      </c:layout>
    </c:title>
    <c:plotArea>
      <c:layout>
        <c:manualLayout>
          <c:layoutTarget val="inner"/>
          <c:xMode val="edge"/>
          <c:yMode val="edge"/>
          <c:x val="0.14445136153012325"/>
          <c:y val="0.34815484130057539"/>
          <c:w val="0.44302099737533085"/>
          <c:h val="0.7383683289588806"/>
        </c:manualLayout>
      </c:layout>
      <c:pieChart>
        <c:varyColors val="1"/>
        <c:ser>
          <c:idx val="0"/>
          <c:order val="0"/>
          <c:tx>
            <c:strRef>
              <c:f>'land use'!$D$169:$H$169</c:f>
              <c:strCache>
                <c:ptCount val="1"/>
                <c:pt idx="0">
                  <c:v>precip runoff Cranberry Bogs lawn fertilizer septic systems Wareham wwtf</c:v>
                </c:pt>
              </c:strCache>
            </c:strRef>
          </c:tx>
          <c:dPt>
            <c:idx val="0"/>
            <c:spPr>
              <a:solidFill>
                <a:schemeClr val="tx2">
                  <a:lumMod val="60000"/>
                  <a:lumOff val="40000"/>
                </a:schemeClr>
              </a:solidFill>
            </c:spPr>
          </c:dPt>
          <c:dPt>
            <c:idx val="1"/>
            <c:spPr>
              <a:solidFill>
                <a:schemeClr val="accent2">
                  <a:lumMod val="75000"/>
                </a:schemeClr>
              </a:solidFill>
            </c:spPr>
          </c:dPt>
          <c:dPt>
            <c:idx val="2"/>
            <c:spPr>
              <a:solidFill>
                <a:srgbClr val="92D050"/>
              </a:solidFill>
            </c:spPr>
          </c:dPt>
          <c:dPt>
            <c:idx val="3"/>
            <c:spPr>
              <a:solidFill>
                <a:schemeClr val="accent4">
                  <a:lumMod val="75000"/>
                </a:schemeClr>
              </a:solidFill>
            </c:spPr>
          </c:dPt>
          <c:dPt>
            <c:idx val="4"/>
            <c:spPr>
              <a:solidFill>
                <a:schemeClr val="accent6">
                  <a:lumMod val="75000"/>
                </a:schemeClr>
              </a:solidFill>
            </c:spPr>
          </c:dPt>
          <c:dLbls>
            <c:dLbl>
              <c:idx val="0"/>
              <c:layout>
                <c:manualLayout>
                  <c:x val="4.4430687186567994E-2"/>
                  <c:y val="4.9883108873685893E-4"/>
                </c:manualLayout>
              </c:layout>
              <c:showCatName val="1"/>
              <c:showPercent val="1"/>
            </c:dLbl>
            <c:dLbl>
              <c:idx val="1"/>
              <c:layout>
                <c:manualLayout>
                  <c:x val="3.3310843831638827E-2"/>
                  <c:y val="0"/>
                </c:manualLayout>
              </c:layout>
              <c:showCatName val="1"/>
              <c:showPercent val="1"/>
            </c:dLbl>
            <c:dLbl>
              <c:idx val="2"/>
              <c:layout>
                <c:manualLayout>
                  <c:x val="-2.7302131995530998E-2"/>
                  <c:y val="5.9780273367468433E-2"/>
                </c:manualLayout>
              </c:layout>
              <c:showCatName val="1"/>
              <c:showPercent val="1"/>
            </c:dLbl>
            <c:dLbl>
              <c:idx val="3"/>
              <c:layout>
                <c:manualLayout>
                  <c:x val="-0.10501574342032106"/>
                  <c:y val="-9.4216542604305606E-2"/>
                </c:manualLayout>
              </c:layout>
              <c:showCatName val="1"/>
              <c:showPercent val="1"/>
            </c:dLbl>
            <c:dLbl>
              <c:idx val="4"/>
              <c:layout>
                <c:manualLayout>
                  <c:x val="-2.3532525403368875E-2"/>
                  <c:y val="-4.6317570959367848E-3"/>
                </c:manualLayout>
              </c:layout>
              <c:showCatName val="1"/>
              <c:showPercent val="1"/>
            </c:dLbl>
            <c:dLbl>
              <c:idx val="5"/>
              <c:layout>
                <c:manualLayout>
                  <c:x val="8.5873285656204987E-2"/>
                  <c:y val="4.4879881818051512E-2"/>
                </c:manualLayout>
              </c:layout>
              <c:showCatName val="1"/>
              <c:showPercent val="1"/>
            </c:dLbl>
            <c:numFmt formatCode="0.0%" sourceLinked="0"/>
            <c:txPr>
              <a:bodyPr/>
              <a:lstStyle/>
              <a:p>
                <a:pPr>
                  <a:defRPr sz="1200" b="1" i="0" baseline="0"/>
                </a:pPr>
                <a:endParaRPr lang="en-US"/>
              </a:p>
            </c:txPr>
            <c:showCatName val="1"/>
            <c:showPercent val="1"/>
            <c:showLeaderLines val="1"/>
          </c:dLbls>
          <c:cat>
            <c:strRef>
              <c:f>'land use'!$D$169:$H$169</c:f>
              <c:strCache>
                <c:ptCount val="5"/>
                <c:pt idx="0">
                  <c:v>precip runoff</c:v>
                </c:pt>
                <c:pt idx="1">
                  <c:v>Cranberry Bogs</c:v>
                </c:pt>
                <c:pt idx="2">
                  <c:v>lawn fertilizer</c:v>
                </c:pt>
                <c:pt idx="3">
                  <c:v>septic systems</c:v>
                </c:pt>
                <c:pt idx="4">
                  <c:v>Wareham wwtf</c:v>
                </c:pt>
              </c:strCache>
            </c:strRef>
          </c:cat>
          <c:val>
            <c:numRef>
              <c:f>'land use'!$D$221:$H$221</c:f>
              <c:numCache>
                <c:formatCode>#,##0</c:formatCode>
                <c:ptCount val="5"/>
                <c:pt idx="0">
                  <c:v>13705.366082200007</c:v>
                </c:pt>
                <c:pt idx="1">
                  <c:v>4720.0712580935906</c:v>
                </c:pt>
                <c:pt idx="2">
                  <c:v>5258.8605545087239</c:v>
                </c:pt>
                <c:pt idx="3">
                  <c:v>33111.618434294898</c:v>
                </c:pt>
                <c:pt idx="4">
                  <c:v>20502</c:v>
                </c:pt>
              </c:numCache>
            </c:numRef>
          </c:val>
        </c:ser>
        <c:ser>
          <c:idx val="1"/>
          <c:order val="1"/>
          <c:cat>
            <c:strRef>
              <c:f>'land use'!$D$169:$H$169</c:f>
              <c:strCache>
                <c:ptCount val="5"/>
                <c:pt idx="0">
                  <c:v>precip runoff</c:v>
                </c:pt>
                <c:pt idx="1">
                  <c:v>Cranberry Bogs</c:v>
                </c:pt>
                <c:pt idx="2">
                  <c:v>lawn fertilizer</c:v>
                </c:pt>
                <c:pt idx="3">
                  <c:v>septic systems</c:v>
                </c:pt>
                <c:pt idx="4">
                  <c:v>Wareham wwtf</c:v>
                </c:pt>
              </c:strCache>
            </c:strRef>
          </c:cat>
          <c:val>
            <c:numRef>
              <c:f>'land use'!$D$221:$H$221</c:f>
              <c:numCache>
                <c:formatCode>#,##0</c:formatCode>
                <c:ptCount val="5"/>
                <c:pt idx="0">
                  <c:v>13705.366082200007</c:v>
                </c:pt>
                <c:pt idx="1">
                  <c:v>4720.0712580935906</c:v>
                </c:pt>
                <c:pt idx="2">
                  <c:v>5258.8605545087239</c:v>
                </c:pt>
                <c:pt idx="3">
                  <c:v>33111.618434294898</c:v>
                </c:pt>
                <c:pt idx="4">
                  <c:v>20502</c:v>
                </c:pt>
              </c:numCache>
            </c:numRef>
          </c:val>
        </c:ser>
        <c:firstSliceAng val="13"/>
      </c:pieChart>
    </c:plotArea>
    <c:plotVisOnly val="1"/>
  </c:chart>
  <c:printSettings>
    <c:headerFooter/>
    <c:pageMargins b="0.75000000000000433" l="0.70000000000000062" r="0.70000000000000062" t="0.75000000000000433"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Septic Loading by Town</a:t>
            </a:r>
          </a:p>
          <a:p>
            <a:pPr>
              <a:defRPr/>
            </a:pPr>
            <a:r>
              <a:rPr lang="en-US"/>
              <a:t>Reaching the Estuary (attenuated)</a:t>
            </a:r>
          </a:p>
        </c:rich>
      </c:tx>
    </c:title>
    <c:plotArea>
      <c:layout/>
      <c:pieChart>
        <c:varyColors val="1"/>
        <c:ser>
          <c:idx val="0"/>
          <c:order val="0"/>
          <c:dLbls>
            <c:dLbl>
              <c:idx val="0"/>
              <c:layout>
                <c:manualLayout>
                  <c:x val="2.1776246719160289E-2"/>
                  <c:y val="-0.17727070574511519"/>
                </c:manualLayout>
              </c:layout>
              <c:showCatName val="1"/>
              <c:showPercent val="1"/>
            </c:dLbl>
            <c:dLbl>
              <c:idx val="1"/>
              <c:layout>
                <c:manualLayout>
                  <c:x val="4.1698381452318502E-2"/>
                  <c:y val="9.7044692330125498E-2"/>
                </c:manualLayout>
              </c:layout>
              <c:showCatName val="1"/>
              <c:showPercent val="1"/>
            </c:dLbl>
            <c:dLbl>
              <c:idx val="2"/>
              <c:layout>
                <c:manualLayout>
                  <c:x val="-3.2079615048119299E-2"/>
                  <c:y val="-1.1960119568387429E-2"/>
                </c:manualLayout>
              </c:layout>
              <c:showCatName val="1"/>
              <c:showPercent val="1"/>
            </c:dLbl>
            <c:numFmt formatCode="0.0%" sourceLinked="0"/>
            <c:txPr>
              <a:bodyPr/>
              <a:lstStyle/>
              <a:p>
                <a:pPr>
                  <a:defRPr sz="1400" b="1" i="0" baseline="0"/>
                </a:pPr>
                <a:endParaRPr lang="en-US"/>
              </a:p>
            </c:txPr>
            <c:showCatName val="1"/>
            <c:showPercent val="1"/>
            <c:showLeaderLines val="1"/>
          </c:dLbls>
          <c:cat>
            <c:strRef>
              <c:f>Sheet2!$F$4:$F$6</c:f>
              <c:strCache>
                <c:ptCount val="3"/>
                <c:pt idx="0">
                  <c:v>Carver</c:v>
                </c:pt>
                <c:pt idx="1">
                  <c:v>Plymouth</c:v>
                </c:pt>
                <c:pt idx="2">
                  <c:v>Wareham</c:v>
                </c:pt>
              </c:strCache>
            </c:strRef>
          </c:cat>
          <c:val>
            <c:numRef>
              <c:f>Sheet2!$G$4:$G$6</c:f>
              <c:numCache>
                <c:formatCode>General</c:formatCode>
                <c:ptCount val="3"/>
                <c:pt idx="0">
                  <c:v>254.10000000000014</c:v>
                </c:pt>
                <c:pt idx="1">
                  <c:v>193.02307200000018</c:v>
                </c:pt>
                <c:pt idx="2">
                  <c:v>26532.366960001607</c:v>
                </c:pt>
              </c:numCache>
            </c:numRef>
          </c:val>
        </c:ser>
        <c:dLbls>
          <c:showCatName val="1"/>
          <c:showPercent val="1"/>
        </c:dLbls>
        <c:firstSliceAng val="84"/>
      </c:pieChart>
    </c:plotArea>
    <c:plotVisOnly val="1"/>
  </c:chart>
  <c:printSettings>
    <c:headerFooter/>
    <c:pageMargins b="0.75000000000000278" l="0.70000000000000062" r="0.70000000000000062" t="0.75000000000000278"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13</xdr:col>
      <xdr:colOff>66676</xdr:colOff>
      <xdr:row>131</xdr:row>
      <xdr:rowOff>28575</xdr:rowOff>
    </xdr:from>
    <xdr:to>
      <xdr:col>19</xdr:col>
      <xdr:colOff>152400</xdr:colOff>
      <xdr:row>146</xdr:row>
      <xdr:rowOff>85725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438150</xdr:colOff>
      <xdr:row>223</xdr:row>
      <xdr:rowOff>200025</xdr:rowOff>
    </xdr:from>
    <xdr:to>
      <xdr:col>11</xdr:col>
      <xdr:colOff>161925</xdr:colOff>
      <xdr:row>235</xdr:row>
      <xdr:rowOff>200025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123825</xdr:colOff>
      <xdr:row>233</xdr:row>
      <xdr:rowOff>114300</xdr:rowOff>
    </xdr:from>
    <xdr:to>
      <xdr:col>18</xdr:col>
      <xdr:colOff>514350</xdr:colOff>
      <xdr:row>245</xdr:row>
      <xdr:rowOff>114300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114300</xdr:colOff>
      <xdr:row>114</xdr:row>
      <xdr:rowOff>247650</xdr:rowOff>
    </xdr:from>
    <xdr:to>
      <xdr:col>19</xdr:col>
      <xdr:colOff>200024</xdr:colOff>
      <xdr:row>128</xdr:row>
      <xdr:rowOff>123825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323850</xdr:colOff>
      <xdr:row>177</xdr:row>
      <xdr:rowOff>95250</xdr:rowOff>
    </xdr:from>
    <xdr:to>
      <xdr:col>16</xdr:col>
      <xdr:colOff>600074</xdr:colOff>
      <xdr:row>192</xdr:row>
      <xdr:rowOff>152400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0.78901</cdr:x>
      <cdr:y>0.7377</cdr:y>
    </cdr:from>
    <cdr:to>
      <cdr:x>1</cdr:x>
      <cdr:y>1</cdr:y>
    </cdr:to>
    <cdr:sp macro="" textlink="">
      <cdr:nvSpPr>
        <cdr:cNvPr id="3" name="TextBox 2"/>
        <cdr:cNvSpPr txBox="1"/>
      </cdr:nvSpPr>
      <cdr:spPr>
        <a:xfrm xmlns:a="http://schemas.openxmlformats.org/drawingml/2006/main">
          <a:off x="3686174" y="29622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0.78901</cdr:x>
      <cdr:y>0.7377</cdr:y>
    </cdr:from>
    <cdr:to>
      <cdr:x>1</cdr:x>
      <cdr:y>1</cdr:y>
    </cdr:to>
    <cdr:sp macro="" textlink="">
      <cdr:nvSpPr>
        <cdr:cNvPr id="4" name="TextBox 3"/>
        <cdr:cNvSpPr txBox="1"/>
      </cdr:nvSpPr>
      <cdr:spPr>
        <a:xfrm xmlns:a="http://schemas.openxmlformats.org/drawingml/2006/main">
          <a:off x="3733799" y="28003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0.81319</cdr:x>
      <cdr:y>0.77049</cdr:y>
    </cdr:from>
    <cdr:to>
      <cdr:x>1</cdr:x>
      <cdr:y>1</cdr:y>
    </cdr:to>
    <cdr:sp macro="" textlink="'land use'!$L$168">
      <cdr:nvSpPr>
        <cdr:cNvPr id="6" name="TextBox 1"/>
        <cdr:cNvSpPr txBox="1"/>
      </cdr:nvSpPr>
      <cdr:spPr>
        <a:xfrm xmlns:a="http://schemas.openxmlformats.org/drawingml/2006/main">
          <a:off x="3590925" y="2886075"/>
          <a:ext cx="809623" cy="8001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D149D047-5A77-4D5C-930D-D5809CCA2FA2}" type="TxLink">
            <a:rPr lang="en-US" sz="1200" b="1" i="0" u="none" strike="noStrike" baseline="0">
              <a:solidFill>
                <a:srgbClr val="000000"/>
              </a:solidFill>
              <a:latin typeface="Calibri"/>
            </a:rPr>
            <a:pPr/>
            <a:t>Total=
95,063 lbs 
43,132 kg</a:t>
          </a:fld>
          <a:endParaRPr lang="en-US" sz="1200" b="1" i="0" baseline="0"/>
        </a:p>
      </cdr:txBody>
    </cdr:sp>
  </cdr:relSizeAnchor>
</c:userShapes>
</file>

<file path=xl/drawings/drawing3.xml><?xml version="1.0" encoding="utf-8"?>
<c:userShapes xmlns:c="http://schemas.openxmlformats.org/drawingml/2006/chart">
  <cdr:relSizeAnchor xmlns:cdr="http://schemas.openxmlformats.org/drawingml/2006/chartDrawing">
    <cdr:from>
      <cdr:x>0.81319</cdr:x>
      <cdr:y>0.77049</cdr:y>
    </cdr:from>
    <cdr:to>
      <cdr:x>1</cdr:x>
      <cdr:y>1</cdr:y>
    </cdr:to>
    <cdr:sp macro="" textlink="'land use'!$J$168">
      <cdr:nvSpPr>
        <cdr:cNvPr id="3" name="TextBox 1"/>
        <cdr:cNvSpPr txBox="1"/>
      </cdr:nvSpPr>
      <cdr:spPr>
        <a:xfrm xmlns:a="http://schemas.openxmlformats.org/drawingml/2006/main">
          <a:off x="3524251" y="2686050"/>
          <a:ext cx="809623" cy="8001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1F2E48DC-F685-46EF-B20F-F6F9604F455A}" type="TxLink">
            <a:rPr lang="en-US" sz="1200" b="1" i="0" u="none" strike="noStrike" baseline="0">
              <a:solidFill>
                <a:srgbClr val="000000"/>
              </a:solidFill>
              <a:latin typeface="Calibri"/>
            </a:rPr>
            <a:pPr/>
            <a:t>Total=
146,349 lbs 
66,401 kg</a:t>
          </a:fld>
          <a:endParaRPr lang="en-US" sz="1200" b="1" i="0" baseline="0"/>
        </a:p>
      </cdr:txBody>
    </cdr:sp>
  </cdr:relSizeAnchor>
</c:userShapes>
</file>

<file path=xl/drawings/drawing4.xml><?xml version="1.0" encoding="utf-8"?>
<c:userShapes xmlns:c="http://schemas.openxmlformats.org/drawingml/2006/chart">
  <cdr:relSizeAnchor xmlns:cdr="http://schemas.openxmlformats.org/drawingml/2006/chartDrawing">
    <cdr:from>
      <cdr:x>0.81319</cdr:x>
      <cdr:y>0.77049</cdr:y>
    </cdr:from>
    <cdr:to>
      <cdr:x>1</cdr:x>
      <cdr:y>1</cdr:y>
    </cdr:to>
    <cdr:sp macro="" textlink="'land use'!$K$223">
      <cdr:nvSpPr>
        <cdr:cNvPr id="4" name="TextBox 1"/>
        <cdr:cNvSpPr txBox="1"/>
      </cdr:nvSpPr>
      <cdr:spPr>
        <a:xfrm xmlns:a="http://schemas.openxmlformats.org/drawingml/2006/main">
          <a:off x="3819525" y="2752725"/>
          <a:ext cx="809623" cy="8001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993ED7EB-BB6C-49A6-ACA6-BFFE598C173B}" type="TxLink">
            <a:rPr lang="en-US" sz="1200" b="1" i="0" u="none" strike="noStrike" baseline="0">
              <a:solidFill>
                <a:srgbClr val="000000"/>
              </a:solidFill>
              <a:latin typeface="Calibri"/>
            </a:rPr>
            <a:pPr/>
            <a:t>Total=
77,297 lbs 
35,071 kg</a:t>
          </a:fld>
          <a:endParaRPr lang="en-US" sz="1200" b="1" i="0" baseline="0"/>
        </a:p>
      </cdr:txBody>
    </cdr:sp>
  </cdr:relSizeAnchor>
</c:userShapes>
</file>

<file path=xl/drawings/drawing5.xml><?xml version="1.0" encoding="utf-8"?>
<xdr:wsDr xmlns:xdr="http://schemas.openxmlformats.org/drawingml/2006/spreadsheetDrawing" xmlns:a="http://schemas.openxmlformats.org/drawingml/2006/main">
  <xdr:twoCellAnchor>
    <xdr:from>
      <xdr:col>4</xdr:col>
      <xdr:colOff>400050</xdr:colOff>
      <xdr:row>10</xdr:row>
      <xdr:rowOff>142875</xdr:rowOff>
    </xdr:from>
    <xdr:to>
      <xdr:col>12</xdr:col>
      <xdr:colOff>95250</xdr:colOff>
      <xdr:row>27</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 refreshedDate="40469.734482754633" createdVersion="3" refreshedVersion="3" minRefreshableVersion="3" recordCount="7842">
  <cacheSource type="worksheet">
    <worksheetSource ref="A1:AU1048576" sheet="CENTROIDS"/>
  </cacheSource>
  <cacheFields count="46">
    <cacheField name="MAP_PAR_ID" numFmtId="0">
      <sharedItems containsBlank="1"/>
    </cacheField>
    <cacheField name="INTEREST" numFmtId="0">
      <sharedItems containsBlank="1"/>
    </cacheField>
    <cacheField name="TOWN_ID" numFmtId="0">
      <sharedItems containsString="0" containsBlank="1" containsNumber="1" containsInteger="1" minValue="52" maxValue="310" count="4">
        <n v="310"/>
        <n v="239"/>
        <n v="52"/>
        <m/>
      </sharedItems>
    </cacheField>
    <cacheField name="SITE_LOC" numFmtId="0">
      <sharedItems containsBlank="1"/>
    </cacheField>
    <cacheField name="USE_CODE" numFmtId="0">
      <sharedItems containsString="0" containsBlank="1" containsNumber="1" containsInteger="1" minValue="0" maxValue="999"/>
    </cacheField>
    <cacheField name="OWNER" numFmtId="0">
      <sharedItems containsBlank="1"/>
    </cacheField>
    <cacheField name="ZONE" numFmtId="0">
      <sharedItems containsBlank="1"/>
    </cacheField>
    <cacheField name="USE_DESC" numFmtId="0">
      <sharedItems containsBlank="1"/>
    </cacheField>
    <cacheField name="ASSR_ML" numFmtId="0">
      <sharedItems containsBlank="1"/>
    </cacheField>
    <cacheField name="ACRES" numFmtId="0">
      <sharedItems containsString="0" containsBlank="1" containsNumber="1" minValue="1.0000000000000001E-5" maxValue="6494.2315200000003"/>
    </cacheField>
    <cacheField name="SEPT_2005" numFmtId="0">
      <sharedItems containsString="0" containsBlank="1" containsNumber="1" containsInteger="1" minValue="0" maxValue="170"/>
    </cacheField>
    <cacheField name="SEPT_2009" numFmtId="0">
      <sharedItems containsString="0" containsBlank="1" containsNumber="1" containsInteger="1" minValue="0" maxValue="170"/>
    </cacheField>
    <cacheField name="BLDGS_05" numFmtId="0">
      <sharedItems containsString="0" containsBlank="1" containsNumber="1" containsInteger="1" minValue="0" maxValue="170"/>
    </cacheField>
    <cacheField name="BLDGS_09" numFmtId="0">
      <sharedItems containsString="0" containsBlank="1" containsNumber="1" containsInteger="1" minValue="0" maxValue="170"/>
    </cacheField>
    <cacheField name="WSTWTR05" numFmtId="0">
      <sharedItems containsBlank="1"/>
    </cacheField>
    <cacheField name="SEWR_ACC09" numFmtId="0">
      <sharedItems containsString="0" containsBlank="1" containsNumber="1" containsInteger="1" minValue="0" maxValue="14"/>
    </cacheField>
    <cacheField name="WATR_ACC09" numFmtId="0">
      <sharedItems containsString="0" containsBlank="1" containsNumber="1" containsInteger="1" minValue="0" maxValue="23"/>
    </cacheField>
    <cacheField name="WATR_CUFT" numFmtId="0">
      <sharedItems containsString="0" containsBlank="1" containsNumber="1" containsInteger="1" minValue="0" maxValue="1935500"/>
    </cacheField>
    <cacheField name="ASSR_PARC" numFmtId="0">
      <sharedItems containsBlank="1"/>
    </cacheField>
    <cacheField name="SEPCUFT05" numFmtId="0">
      <sharedItems containsString="0" containsBlank="1" containsNumber="1" containsInteger="1" minValue="0" maxValue="1935500"/>
    </cacheField>
    <cacheField name="MAST_LOT" numFmtId="0">
      <sharedItems containsBlank="1"/>
    </cacheField>
    <cacheField name="UTILITIES_" numFmtId="0">
      <sharedItems containsBlank="1"/>
    </cacheField>
    <cacheField name="ASSR_WSTWR" numFmtId="0">
      <sharedItems containsBlank="1"/>
    </cacheField>
    <cacheField name="WSTWTR09" numFmtId="0">
      <sharedItems containsBlank="1"/>
    </cacheField>
    <cacheField name="WTR_PERACT" numFmtId="0">
      <sharedItems containsString="0" containsBlank="1" containsNumber="1" minValue="0" maxValue="999400"/>
    </cacheField>
    <cacheField name="PROT_OPN_T" numFmtId="0">
      <sharedItems containsBlank="1"/>
    </cacheField>
    <cacheField name="PROT_OPEN" numFmtId="0">
      <sharedItems containsBlank="1"/>
    </cacheField>
    <cacheField name="SEPT_UN_05" numFmtId="0">
      <sharedItems containsString="0" containsBlank="1" containsNumber="1" containsInteger="1" minValue="0" maxValue="170"/>
    </cacheField>
    <cacheField name="SEPT_UN_09" numFmtId="0">
      <sharedItems containsString="0" containsBlank="1" containsNumber="1" containsInteger="1" minValue="0" maxValue="170"/>
    </cacheField>
    <cacheField name="BDRMS" numFmtId="0">
      <sharedItems containsString="0" containsBlank="1" containsNumber="1" containsInteger="1" minValue="0" maxValue="10"/>
    </cacheField>
    <cacheField name="TOT_LIV_FT" numFmtId="0">
      <sharedItems containsString="0" containsBlank="1" containsNumber="1" containsInteger="1" minValue="0" maxValue="157985"/>
    </cacheField>
    <cacheField name="STORIES" numFmtId="0">
      <sharedItems containsString="0" containsBlank="1" containsNumber="1" minValue="0" maxValue="3"/>
    </cacheField>
    <cacheField name="COMMENTS" numFmtId="0">
      <sharedItems containsBlank="1"/>
    </cacheField>
    <cacheField name="PCAMA_ID" numFmtId="0">
      <sharedItems containsBlank="1"/>
    </cacheField>
    <cacheField name="PYEAR_BLT" numFmtId="0">
      <sharedItems containsBlank="1"/>
    </cacheField>
    <cacheField name="PGROSS_ARE" numFmtId="0">
      <sharedItems containsBlank="1"/>
    </cacheField>
    <cacheField name="PNMBR_BLDG" numFmtId="0">
      <sharedItems containsBlank="1"/>
    </cacheField>
    <cacheField name="POWNR_OCCU" numFmtId="0">
      <sharedItems containsBlank="1"/>
    </cacheField>
    <cacheField name="PUTIL1" numFmtId="0">
      <sharedItems containsBlank="1"/>
    </cacheField>
    <cacheField name="PUTIL2" numFmtId="0">
      <sharedItems containsBlank="1"/>
    </cacheField>
    <cacheField name="PUTIL3" numFmtId="0">
      <sharedItems containsBlank="1"/>
    </cacheField>
    <cacheField name="PMERG_PARC" numFmtId="0">
      <sharedItems containsBlank="1"/>
    </cacheField>
    <cacheField name="NO_MERG" numFmtId="0">
      <sharedItems containsString="0" containsBlank="1" containsNumber="1" containsInteger="1" minValue="0" maxValue="52"/>
    </cacheField>
    <cacheField name="TRUE" numFmtId="0">
      <sharedItems containsString="0" containsBlank="1" containsNumber="1" containsInteger="1" minValue="1" maxValue="1"/>
    </cacheField>
    <cacheField name="SubW_Names" numFmtId="0">
      <sharedItems containsBlank="1" count="33">
        <s v="Wareham River West"/>
        <s v="ESTUARY"/>
        <s v="Wareham River South"/>
        <s v="Crab Cove"/>
        <s v="Broad Marsh River"/>
        <s v="Wareham River East"/>
        <s v="Agawam River"/>
        <s v="Mill Pond"/>
        <s v="Bog Stream"/>
        <s v="Rose Brook"/>
        <s v="Spectacle Pond"/>
        <s v="Parker Mills Pond"/>
        <s v="Sandy Pond"/>
        <s v="Harlow Brook"/>
        <s v="Maple Swamp"/>
        <s v="Wankinco R N LT10"/>
        <s v="White Island Pond LT10"/>
        <s v="East Branch N"/>
        <s v="Little Long Pond LT10"/>
        <s v="Agawam Reservoir S LT10"/>
        <s v="Five Mile Pond"/>
        <s v="Wankinco R N GT10"/>
        <s v="Deer Pond"/>
        <s v="Fawn Pond LT10"/>
        <s v="Frogfoot Brook"/>
        <s v="White Island Pond GT10"/>
        <s v="East Head Pond LT10"/>
        <s v="Agawam Reservoir N LT10"/>
        <s v="Agawam River North"/>
        <s v="Halfway Pond"/>
        <s v="Fawn Pond GT10"/>
        <s v="Barrett Pond LT10"/>
        <m/>
      </sharedItems>
    </cacheField>
    <cacheField name="SUBWAT_ID" numFmtId="0">
      <sharedItems containsString="0" containsBlank="1" containsNumber="1" containsInteger="1" minValue="0" maxValue="51" count="33">
        <n v="44"/>
        <n v="0"/>
        <n v="47"/>
        <n v="46"/>
        <n v="43"/>
        <n v="45"/>
        <n v="42"/>
        <n v="20"/>
        <n v="35"/>
        <n v="41"/>
        <n v="38"/>
        <n v="40"/>
        <n v="37"/>
        <n v="34"/>
        <n v="39"/>
        <n v="32"/>
        <n v="5"/>
        <n v="26"/>
        <n v="25"/>
        <n v="2"/>
        <n v="23"/>
        <n v="31"/>
        <n v="6"/>
        <n v="7"/>
        <n v="33"/>
        <n v="49"/>
        <n v="18"/>
        <n v="3"/>
        <n v="4"/>
        <n v="51"/>
        <n v="8"/>
        <n v="28"/>
        <m/>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refreshedBy="J" refreshedDate="40471.716763078701" createdVersion="3" refreshedVersion="3" minRefreshableVersion="3" recordCount="7841">
  <cacheSource type="worksheet">
    <worksheetSource ref="A1:AU7842" sheet="CENTROIDS"/>
  </cacheSource>
  <cacheFields count="47">
    <cacheField name="MAP_PAR_ID" numFmtId="0">
      <sharedItems/>
    </cacheField>
    <cacheField name="INTEREST" numFmtId="0">
      <sharedItems containsBlank="1"/>
    </cacheField>
    <cacheField name="TOWN_ID" numFmtId="0">
      <sharedItems containsSemiMixedTypes="0" containsString="0" containsNumber="1" containsInteger="1" minValue="52" maxValue="310" count="3">
        <n v="310"/>
        <n v="239"/>
        <n v="52"/>
      </sharedItems>
    </cacheField>
    <cacheField name="SITE_LOC" numFmtId="0">
      <sharedItems containsBlank="1"/>
    </cacheField>
    <cacheField name="USE_CODE" numFmtId="0">
      <sharedItems containsSemiMixedTypes="0" containsString="0" containsNumber="1" containsInteger="1" minValue="0" maxValue="999"/>
    </cacheField>
    <cacheField name="OWNER" numFmtId="0">
      <sharedItems containsBlank="1"/>
    </cacheField>
    <cacheField name="ZONE" numFmtId="0">
      <sharedItems containsBlank="1"/>
    </cacheField>
    <cacheField name="USE_DESC" numFmtId="0">
      <sharedItems containsBlank="1"/>
    </cacheField>
    <cacheField name="ASSR_ML" numFmtId="0">
      <sharedItems containsBlank="1"/>
    </cacheField>
    <cacheField name="ACRES" numFmtId="0">
      <sharedItems containsSemiMixedTypes="0" containsString="0" containsNumber="1" minValue="1.0000000000000001E-5" maxValue="6494.2315200000003"/>
    </cacheField>
    <cacheField name="SEPT_2005" numFmtId="0">
      <sharedItems containsSemiMixedTypes="0" containsString="0" containsNumber="1" containsInteger="1" minValue="0" maxValue="170"/>
    </cacheField>
    <cacheField name="SEPT_2009" numFmtId="0">
      <sharedItems containsSemiMixedTypes="0" containsString="0" containsNumber="1" containsInteger="1" minValue="0" maxValue="170"/>
    </cacheField>
    <cacheField name="BLDGS_05" numFmtId="0">
      <sharedItems containsSemiMixedTypes="0" containsString="0" containsNumber="1" containsInteger="1" minValue="0" maxValue="170"/>
    </cacheField>
    <cacheField name="BLDGS_09" numFmtId="0">
      <sharedItems containsSemiMixedTypes="0" containsString="0" containsNumber="1" containsInteger="1" minValue="0" maxValue="170"/>
    </cacheField>
    <cacheField name="WSTWTR05" numFmtId="0">
      <sharedItems containsBlank="1"/>
    </cacheField>
    <cacheField name="SEWR_ACC09" numFmtId="0">
      <sharedItems containsSemiMixedTypes="0" containsString="0" containsNumber="1" containsInteger="1" minValue="0" maxValue="14"/>
    </cacheField>
    <cacheField name="WATR_ACC09" numFmtId="0">
      <sharedItems containsSemiMixedTypes="0" containsString="0" containsNumber="1" containsInteger="1" minValue="0" maxValue="23"/>
    </cacheField>
    <cacheField name="WATR_CUFT" numFmtId="0">
      <sharedItems containsSemiMixedTypes="0" containsString="0" containsNumber="1" containsInteger="1" minValue="0" maxValue="1935500"/>
    </cacheField>
    <cacheField name="ASSR_PARC" numFmtId="0">
      <sharedItems containsBlank="1"/>
    </cacheField>
    <cacheField name="SEPCUFT05" numFmtId="0">
      <sharedItems containsSemiMixedTypes="0" containsString="0" containsNumber="1" containsInteger="1" minValue="0" maxValue="1935500"/>
    </cacheField>
    <cacheField name="MAST_LOT" numFmtId="0">
      <sharedItems containsBlank="1"/>
    </cacheField>
    <cacheField name="UTILITIES_" numFmtId="0">
      <sharedItems containsBlank="1"/>
    </cacheField>
    <cacheField name="ASSR_WSTWR" numFmtId="0">
      <sharedItems containsBlank="1"/>
    </cacheField>
    <cacheField name="WSTWTR09" numFmtId="0">
      <sharedItems containsBlank="1"/>
    </cacheField>
    <cacheField name="WTR_PERACT" numFmtId="0">
      <sharedItems containsSemiMixedTypes="0" containsString="0" containsNumber="1" minValue="0" maxValue="999400"/>
    </cacheField>
    <cacheField name="PROT_OPN_T" numFmtId="0">
      <sharedItems containsBlank="1"/>
    </cacheField>
    <cacheField name="PROT_OPEN" numFmtId="0">
      <sharedItems containsBlank="1"/>
    </cacheField>
    <cacheField name="SEPT_UN_05" numFmtId="0">
      <sharedItems containsSemiMixedTypes="0" containsString="0" containsNumber="1" containsInteger="1" minValue="0" maxValue="170"/>
    </cacheField>
    <cacheField name="SEPT_UN_09" numFmtId="0">
      <sharedItems containsSemiMixedTypes="0" containsString="0" containsNumber="1" containsInteger="1" minValue="0" maxValue="170"/>
    </cacheField>
    <cacheField name="BDRMS" numFmtId="0">
      <sharedItems containsSemiMixedTypes="0" containsString="0" containsNumber="1" containsInteger="1" minValue="0" maxValue="10"/>
    </cacheField>
    <cacheField name="TOT_LIV_FT" numFmtId="0">
      <sharedItems containsSemiMixedTypes="0" containsString="0" containsNumber="1" containsInteger="1" minValue="0" maxValue="157985"/>
    </cacheField>
    <cacheField name="STORIES" numFmtId="0">
      <sharedItems containsSemiMixedTypes="0" containsString="0" containsNumber="1" minValue="0" maxValue="3"/>
    </cacheField>
    <cacheField name="COMMENTS" numFmtId="0">
      <sharedItems containsBlank="1"/>
    </cacheField>
    <cacheField name="PCAMA_ID" numFmtId="0">
      <sharedItems containsBlank="1"/>
    </cacheField>
    <cacheField name="PYEAR_BLT" numFmtId="0">
      <sharedItems containsBlank="1"/>
    </cacheField>
    <cacheField name="PGROSS_ARE" numFmtId="0">
      <sharedItems containsBlank="1"/>
    </cacheField>
    <cacheField name="PNMBR_BLDG" numFmtId="0">
      <sharedItems containsBlank="1"/>
    </cacheField>
    <cacheField name="POWNR_OCCU" numFmtId="0">
      <sharedItems containsBlank="1"/>
    </cacheField>
    <cacheField name="PUTIL1" numFmtId="0">
      <sharedItems containsBlank="1"/>
    </cacheField>
    <cacheField name="PUTIL2" numFmtId="0">
      <sharedItems containsBlank="1"/>
    </cacheField>
    <cacheField name="PUTIL3" numFmtId="0">
      <sharedItems containsBlank="1"/>
    </cacheField>
    <cacheField name="PMERG_PARC" numFmtId="0">
      <sharedItems containsBlank="1"/>
    </cacheField>
    <cacheField name="NO_MERG" numFmtId="0">
      <sharedItems containsSemiMixedTypes="0" containsString="0" containsNumber="1" containsInteger="1" minValue="0" maxValue="52"/>
    </cacheField>
    <cacheField name="sep_load05" numFmtId="0">
      <sharedItems containsSemiMixedTypes="0" containsString="0" containsNumber="1" minValue="0" maxValue="1645.6"/>
    </cacheField>
    <cacheField name="TRUE" numFmtId="0">
      <sharedItems containsSemiMixedTypes="0" containsString="0" containsNumber="1" containsInteger="1" minValue="1" maxValue="1"/>
    </cacheField>
    <cacheField name="SubW_Names" numFmtId="0">
      <sharedItems/>
    </cacheField>
    <cacheField name="SUBWAT_ID" numFmtId="0">
      <sharedItems containsSemiMixedTypes="0" containsString="0" containsNumber="1" containsInteger="1" minValue="0" maxValue="51"/>
    </cacheField>
  </cacheFields>
</pivotCacheDefinition>
</file>

<file path=xl/pivotCache/pivotCacheRecords1.xml><?xml version="1.0" encoding="utf-8"?>
<pivotCacheRecords xmlns="http://schemas.openxmlformats.org/spreadsheetml/2006/main" xmlns:r="http://schemas.openxmlformats.org/officeDocument/2006/relationships" count="7842">
  <r>
    <s v="51-G14"/>
    <m/>
    <x v="0"/>
    <s v="7 CURLEW WAY"/>
    <n v="101"/>
    <s v="CONNOLLY KEVIN"/>
    <s v="R30"/>
    <s v="ONE FAMILY"/>
    <s v="51//G14//"/>
    <n v="2.2800000000000001E-2"/>
    <n v="0"/>
    <n v="0"/>
    <n v="0"/>
    <n v="0"/>
    <m/>
    <n v="0"/>
    <n v="1"/>
    <n v="12300"/>
    <s v="YES"/>
    <n v="0"/>
    <s v="51-G14"/>
    <s v="Well,Septic"/>
    <s v="SEPTIC"/>
    <m/>
    <n v="12300"/>
    <m/>
    <m/>
    <n v="0"/>
    <n v="0"/>
    <n v="3"/>
    <n v="1591"/>
    <n v="1.75"/>
    <m/>
    <m/>
    <m/>
    <m/>
    <m/>
    <m/>
    <m/>
    <m/>
    <m/>
    <m/>
    <n v="1"/>
    <n v="1"/>
    <x v="0"/>
    <x v="0"/>
  </r>
  <r>
    <s v="51-G15"/>
    <m/>
    <x v="0"/>
    <s v="9 CURLEW WAY"/>
    <n v="101"/>
    <s v="NEWBERG ELIZABETH F TRUSTEE"/>
    <s v="R30"/>
    <s v="ONE FAMILY"/>
    <s v="51//G15//"/>
    <n v="0.43837999999999999"/>
    <n v="1"/>
    <n v="1"/>
    <n v="1"/>
    <n v="1"/>
    <s v="SEPTIC"/>
    <n v="0"/>
    <n v="1"/>
    <n v="5500"/>
    <s v="YES"/>
    <n v="5500"/>
    <s v="51-G15"/>
    <s v="Well,Septic"/>
    <s v="SEPTIC"/>
    <s v="SEPTIC"/>
    <n v="5500"/>
    <m/>
    <m/>
    <n v="1"/>
    <n v="1"/>
    <n v="1"/>
    <n v="1008"/>
    <n v="1.5"/>
    <m/>
    <m/>
    <m/>
    <m/>
    <m/>
    <m/>
    <m/>
    <m/>
    <m/>
    <m/>
    <n v="1"/>
    <n v="1"/>
    <x v="0"/>
    <x v="0"/>
  </r>
  <r>
    <s v="51-G11"/>
    <m/>
    <x v="0"/>
    <s v="8 CURLEW WAY"/>
    <n v="101"/>
    <s v="OCONNOR JOHN R"/>
    <s v="R30"/>
    <s v="ONE FAMILY"/>
    <s v="51//G11//"/>
    <n v="0.31158000000000002"/>
    <n v="1"/>
    <n v="1"/>
    <n v="1"/>
    <n v="1"/>
    <s v="SEPTIC"/>
    <n v="0"/>
    <n v="1"/>
    <n v="5100"/>
    <s v="YES"/>
    <n v="5100"/>
    <s v="51-G11"/>
    <s v="Well,Septic"/>
    <s v="SEPTIC"/>
    <s v="SEPTIC"/>
    <n v="5100"/>
    <m/>
    <m/>
    <n v="1"/>
    <n v="1"/>
    <n v="1"/>
    <n v="1776"/>
    <n v="2"/>
    <m/>
    <m/>
    <m/>
    <m/>
    <m/>
    <m/>
    <m/>
    <m/>
    <m/>
    <m/>
    <n v="1"/>
    <n v="1"/>
    <x v="0"/>
    <x v="0"/>
  </r>
  <r>
    <s v="51-211"/>
    <m/>
    <x v="0"/>
    <s v="10 CURLEW WY"/>
    <n v="101"/>
    <s v="DEVER PAUL J"/>
    <s v="R30"/>
    <s v="ONE FAMILY"/>
    <s v="51//211//"/>
    <n v="0.22366"/>
    <n v="1"/>
    <n v="1"/>
    <n v="1"/>
    <n v="1"/>
    <s v="SEPTIC"/>
    <n v="0"/>
    <n v="1"/>
    <n v="5300"/>
    <s v="YES"/>
    <n v="5300"/>
    <s v="51-211"/>
    <s v="Well,Septic"/>
    <s v="SEPTIC"/>
    <s v="SEPTIC"/>
    <n v="5300"/>
    <m/>
    <m/>
    <n v="1"/>
    <n v="1"/>
    <n v="4"/>
    <n v="1277"/>
    <n v="1.75"/>
    <m/>
    <m/>
    <m/>
    <m/>
    <m/>
    <m/>
    <m/>
    <m/>
    <m/>
    <m/>
    <n v="2"/>
    <n v="1"/>
    <x v="0"/>
    <x v="0"/>
  </r>
  <r>
    <s v="51-215"/>
    <m/>
    <x v="0"/>
    <s v="8 NOBSKA WAY"/>
    <n v="101"/>
    <s v="SINNOTT RICHARD J TRUSTEE"/>
    <s v="R30"/>
    <s v="ONE FAMILY"/>
    <s v="51//215//"/>
    <n v="0.56935999999999998"/>
    <n v="1"/>
    <n v="1"/>
    <n v="1"/>
    <n v="1"/>
    <s v="SEPTIC"/>
    <n v="0"/>
    <n v="1"/>
    <n v="10400"/>
    <s v="NO_W1"/>
    <n v="10400"/>
    <s v="51-215"/>
    <s v="Well,Septic"/>
    <s v="SEPTIC"/>
    <s v="SEPTIC"/>
    <n v="10400"/>
    <m/>
    <m/>
    <n v="1"/>
    <n v="1"/>
    <n v="2"/>
    <n v="2250"/>
    <n v="2"/>
    <m/>
    <m/>
    <m/>
    <m/>
    <m/>
    <m/>
    <m/>
    <m/>
    <m/>
    <m/>
    <n v="3"/>
    <n v="1"/>
    <x v="0"/>
    <x v="0"/>
  </r>
  <r>
    <s v="51-202"/>
    <m/>
    <x v="0"/>
    <s v="5 NOBSKA WAY"/>
    <n v="101"/>
    <s v="BLONDIN EDMUND A"/>
    <s v="R30"/>
    <s v="ONE FAMILY"/>
    <s v="51//202//"/>
    <n v="0.37247999999999998"/>
    <n v="1"/>
    <n v="1"/>
    <n v="1"/>
    <n v="1"/>
    <s v="SEPTIC"/>
    <n v="0"/>
    <n v="1"/>
    <n v="5700"/>
    <s v="YES"/>
    <n v="5700"/>
    <s v="51-202"/>
    <s v="Well,Septic"/>
    <s v="SEPTIC"/>
    <s v="SEPTIC"/>
    <n v="5700"/>
    <m/>
    <m/>
    <n v="1"/>
    <n v="1"/>
    <n v="1"/>
    <n v="1344"/>
    <n v="1"/>
    <m/>
    <m/>
    <m/>
    <m/>
    <m/>
    <m/>
    <m/>
    <m/>
    <m/>
    <m/>
    <n v="3"/>
    <n v="1"/>
    <x v="0"/>
    <x v="0"/>
  </r>
  <r>
    <s v="LAND_NOPARC"/>
    <m/>
    <x v="0"/>
    <m/>
    <n v="0"/>
    <m/>
    <m/>
    <m/>
    <m/>
    <n v="1.55566"/>
    <n v="0"/>
    <n v="0"/>
    <n v="0"/>
    <n v="0"/>
    <m/>
    <n v="0"/>
    <n v="0"/>
    <n v="0"/>
    <s v="NO"/>
    <n v="0"/>
    <m/>
    <m/>
    <m/>
    <m/>
    <n v="0"/>
    <m/>
    <m/>
    <n v="0"/>
    <n v="0"/>
    <n v="0"/>
    <n v="0"/>
    <n v="0"/>
    <m/>
    <m/>
    <m/>
    <m/>
    <m/>
    <m/>
    <m/>
    <m/>
    <m/>
    <m/>
    <n v="0"/>
    <n v="1"/>
    <x v="0"/>
    <x v="0"/>
  </r>
  <r>
    <s v="51-G6"/>
    <m/>
    <x v="0"/>
    <s v="264 CROMESETT RD"/>
    <n v="101"/>
    <s v="PYNE WARREN L JR TRUSTEE OF"/>
    <s v="R30"/>
    <s v="ONE FAMILY"/>
    <s v="51//G6//"/>
    <n v="0.22733999999999999"/>
    <n v="1"/>
    <n v="1"/>
    <n v="1"/>
    <n v="1"/>
    <s v="SEPTIC"/>
    <n v="0"/>
    <n v="0"/>
    <n v="0"/>
    <s v="YES"/>
    <n v="0"/>
    <s v="51-G6"/>
    <s v="Well,Septic"/>
    <s v="SEPTIC"/>
    <s v="SEPTIC"/>
    <n v="0"/>
    <m/>
    <m/>
    <n v="1"/>
    <n v="1"/>
    <n v="3"/>
    <n v="1426"/>
    <n v="1"/>
    <m/>
    <m/>
    <m/>
    <m/>
    <m/>
    <m/>
    <m/>
    <m/>
    <m/>
    <m/>
    <n v="1"/>
    <n v="1"/>
    <x v="0"/>
    <x v="0"/>
  </r>
  <r>
    <s v="51-216"/>
    <m/>
    <x v="0"/>
    <s v="10 NOBSKA WAY"/>
    <n v="101"/>
    <s v="PYNE WARREN L JR TRUSTEE"/>
    <s v="R30"/>
    <s v="ONE FAMILY"/>
    <s v="51//216//"/>
    <n v="9.8000000000000004E-2"/>
    <n v="1"/>
    <n v="1"/>
    <n v="1"/>
    <n v="1"/>
    <s v="SEPTIC"/>
    <n v="0"/>
    <n v="1"/>
    <n v="12100"/>
    <s v="YES"/>
    <n v="12100"/>
    <s v="51-216"/>
    <s v="Well,Septic"/>
    <s v="SEPTIC"/>
    <s v="SEPTIC"/>
    <n v="12100"/>
    <m/>
    <m/>
    <n v="1"/>
    <n v="1"/>
    <n v="2"/>
    <n v="710"/>
    <n v="1"/>
    <m/>
    <m/>
    <m/>
    <m/>
    <m/>
    <m/>
    <m/>
    <m/>
    <m/>
    <m/>
    <n v="1"/>
    <n v="1"/>
    <x v="0"/>
    <x v="0"/>
  </r>
  <r>
    <s v="51-205"/>
    <m/>
    <x v="0"/>
    <s v="7 NOBSKA WAY"/>
    <n v="132"/>
    <s v="PYNE WARREN L JR TRUSTEE OF"/>
    <s v="R30"/>
    <s v="RES ACLNUD  MDL-00"/>
    <s v="51//205//"/>
    <n v="9.9589999999999998E-2"/>
    <n v="0"/>
    <n v="0"/>
    <n v="0"/>
    <n v="0"/>
    <m/>
    <n v="0"/>
    <n v="0"/>
    <n v="0"/>
    <s v="YES"/>
    <n v="0"/>
    <s v="51-205"/>
    <m/>
    <m/>
    <m/>
    <n v="0"/>
    <m/>
    <m/>
    <n v="0"/>
    <n v="0"/>
    <n v="0"/>
    <n v="0"/>
    <n v="0"/>
    <m/>
    <m/>
    <m/>
    <m/>
    <m/>
    <m/>
    <m/>
    <m/>
    <m/>
    <m/>
    <n v="1"/>
    <n v="1"/>
    <x v="0"/>
    <x v="0"/>
  </r>
  <r>
    <s v="51-G3"/>
    <m/>
    <x v="0"/>
    <s v="264 CROMESETT RD"/>
    <n v="132"/>
    <s v="PYNE WARREN L JR TRUSTEE OF"/>
    <s v="R30"/>
    <s v="RES ACLNUD  MDL-00"/>
    <s v="51//G3//"/>
    <n v="0.21992999999999999"/>
    <n v="0"/>
    <n v="0"/>
    <n v="0"/>
    <n v="0"/>
    <m/>
    <n v="0"/>
    <n v="1"/>
    <n v="21300"/>
    <s v="YES"/>
    <n v="0"/>
    <s v="51-G3"/>
    <m/>
    <m/>
    <m/>
    <n v="21300"/>
    <m/>
    <m/>
    <n v="0"/>
    <n v="0"/>
    <n v="0"/>
    <n v="0"/>
    <n v="0"/>
    <m/>
    <m/>
    <m/>
    <m/>
    <m/>
    <m/>
    <m/>
    <m/>
    <m/>
    <m/>
    <n v="1"/>
    <n v="1"/>
    <x v="0"/>
    <x v="0"/>
  </r>
  <r>
    <s v="51-G4"/>
    <m/>
    <x v="0"/>
    <s v="12 NOBSKA WAY"/>
    <n v="101"/>
    <s v="NOVICK STUART J"/>
    <s v="R30"/>
    <s v="ONE FAMILY"/>
    <s v="51//G4//"/>
    <n v="0.31378"/>
    <n v="1"/>
    <n v="1"/>
    <n v="1"/>
    <n v="1"/>
    <s v="SEPTIC"/>
    <n v="0"/>
    <n v="1"/>
    <n v="2400"/>
    <s v="YES"/>
    <n v="2400"/>
    <s v="51-G4"/>
    <s v="Well,Septic"/>
    <s v="SEPTIC"/>
    <s v="SEPTIC"/>
    <n v="2400"/>
    <m/>
    <m/>
    <n v="1"/>
    <n v="1"/>
    <n v="2"/>
    <n v="1561"/>
    <n v="1.75"/>
    <m/>
    <m/>
    <m/>
    <m/>
    <m/>
    <m/>
    <m/>
    <m/>
    <m/>
    <m/>
    <n v="1"/>
    <n v="1"/>
    <x v="0"/>
    <x v="0"/>
  </r>
  <r>
    <s v="51-206"/>
    <m/>
    <x v="0"/>
    <s v="9 NOBSKA WAY"/>
    <n v="101"/>
    <s v="GROVE GORDON S"/>
    <s v="R30"/>
    <s v="ONE FAMILY"/>
    <s v="51//206//"/>
    <n v="0.17247000000000001"/>
    <n v="1"/>
    <n v="1"/>
    <n v="1"/>
    <n v="1"/>
    <s v="SEPTIC"/>
    <n v="0"/>
    <n v="1"/>
    <n v="6000"/>
    <s v="YES"/>
    <n v="6000"/>
    <s v="51-206"/>
    <s v="Well,Septic"/>
    <s v="SEPTIC"/>
    <s v="SEPTIC"/>
    <n v="6000"/>
    <m/>
    <m/>
    <n v="1"/>
    <n v="1"/>
    <n v="3"/>
    <n v="1880"/>
    <n v="2"/>
    <m/>
    <m/>
    <m/>
    <m/>
    <m/>
    <m/>
    <m/>
    <m/>
    <m/>
    <m/>
    <n v="2"/>
    <n v="1"/>
    <x v="0"/>
    <x v="0"/>
  </r>
  <r>
    <s v="51-208"/>
    <m/>
    <x v="0"/>
    <s v="13 NOBSKA WAY"/>
    <n v="101"/>
    <s v="MOROSINI SARA ET AL"/>
    <s v="R30"/>
    <s v="ONE FAMILY"/>
    <s v="51//208//"/>
    <n v="0.10156"/>
    <n v="1"/>
    <n v="1"/>
    <n v="1"/>
    <n v="1"/>
    <s v="SEPTIC"/>
    <n v="0"/>
    <n v="1"/>
    <n v="1200"/>
    <s v="YES"/>
    <n v="1200"/>
    <s v="51-208"/>
    <s v="Well,Septic"/>
    <s v="SEPTIC"/>
    <s v="SEPTIC"/>
    <n v="1200"/>
    <m/>
    <m/>
    <n v="1"/>
    <n v="1"/>
    <n v="3"/>
    <n v="864"/>
    <n v="1"/>
    <m/>
    <m/>
    <m/>
    <m/>
    <m/>
    <m/>
    <m/>
    <m/>
    <m/>
    <m/>
    <n v="1"/>
    <n v="1"/>
    <x v="0"/>
    <x v="0"/>
  </r>
  <r>
    <s v="51-1007A1"/>
    <m/>
    <x v="0"/>
    <s v="15 NOBSKA WAY"/>
    <n v="132"/>
    <s v="NOVICK STUART J"/>
    <s v="R30"/>
    <s v="RES ACLNUD  MDL-00"/>
    <s v="51//1007/A1/"/>
    <n v="0.30299999999999999"/>
    <n v="0"/>
    <n v="0"/>
    <n v="0"/>
    <n v="0"/>
    <m/>
    <n v="0"/>
    <n v="0"/>
    <n v="0"/>
    <s v="YES"/>
    <n v="0"/>
    <s v="51-1007A1"/>
    <m/>
    <m/>
    <m/>
    <n v="0"/>
    <m/>
    <m/>
    <n v="0"/>
    <n v="0"/>
    <n v="0"/>
    <n v="0"/>
    <n v="0"/>
    <m/>
    <m/>
    <m/>
    <m/>
    <m/>
    <m/>
    <m/>
    <m/>
    <m/>
    <m/>
    <n v="1"/>
    <n v="1"/>
    <x v="0"/>
    <x v="0"/>
  </r>
  <r>
    <s v="51-212"/>
    <m/>
    <x v="0"/>
    <s v="17 NOBSKA WAY"/>
    <n v="101"/>
    <s v="SCHLAUCH ROBERT &amp; JEN PHYLLIS"/>
    <s v="R30"/>
    <s v="ONE FAMILY"/>
    <s v="51//212//"/>
    <n v="0.39073999999999998"/>
    <n v="1"/>
    <n v="1"/>
    <n v="1"/>
    <n v="1"/>
    <s v="SEPTIC"/>
    <n v="0"/>
    <n v="1"/>
    <n v="2500"/>
    <s v="YES"/>
    <n v="2500"/>
    <s v="51-212"/>
    <s v="Well,Septic"/>
    <s v="SEPTIC"/>
    <s v="SEPTIC"/>
    <n v="2500"/>
    <m/>
    <m/>
    <n v="1"/>
    <n v="1"/>
    <n v="5"/>
    <n v="1782"/>
    <n v="1.75"/>
    <m/>
    <m/>
    <m/>
    <m/>
    <m/>
    <m/>
    <m/>
    <m/>
    <m/>
    <m/>
    <n v="1"/>
    <n v="1"/>
    <x v="0"/>
    <x v="0"/>
  </r>
  <r>
    <s v="51-269"/>
    <m/>
    <x v="0"/>
    <s v="19 NOBSKA WAY"/>
    <n v="101"/>
    <s v="TURNER WARREN E &amp; ELIZABETH G"/>
    <s v="R30"/>
    <s v="ONE FAMILY"/>
    <s v="51//269//"/>
    <n v="0.376"/>
    <n v="1"/>
    <n v="1"/>
    <n v="1"/>
    <n v="1"/>
    <s v="SEPTIC"/>
    <n v="0"/>
    <n v="1"/>
    <n v="4300"/>
    <s v="YES"/>
    <n v="4300"/>
    <s v="51-269"/>
    <s v="Well,Septic"/>
    <s v="SEPTIC"/>
    <s v="SEPTIC"/>
    <n v="4300"/>
    <m/>
    <m/>
    <n v="1"/>
    <n v="1"/>
    <n v="4"/>
    <n v="2130"/>
    <n v="2"/>
    <m/>
    <m/>
    <m/>
    <m/>
    <m/>
    <m/>
    <m/>
    <m/>
    <m/>
    <m/>
    <n v="2"/>
    <n v="1"/>
    <x v="0"/>
    <x v="0"/>
  </r>
  <r>
    <s v="51-1007A"/>
    <m/>
    <x v="0"/>
    <s v="22 NOBSKA WAY"/>
    <n v="101"/>
    <s v="GLEASON ELIZABETH H"/>
    <s v="R30"/>
    <s v="ONE FAMILY"/>
    <s v="51//1007/A/"/>
    <n v="7.3167799999999996"/>
    <n v="1"/>
    <n v="1"/>
    <n v="1"/>
    <n v="1"/>
    <s v="SEPTIC"/>
    <n v="0"/>
    <n v="1"/>
    <n v="4300"/>
    <s v="YES"/>
    <n v="4300"/>
    <s v="51-1007A"/>
    <s v="Well,Septic"/>
    <s v="SEPTIC"/>
    <s v="SEPTIC"/>
    <n v="4300"/>
    <s v="CR"/>
    <s v="YES"/>
    <n v="1"/>
    <n v="1"/>
    <n v="2"/>
    <n v="2703"/>
    <n v="1.75"/>
    <m/>
    <m/>
    <m/>
    <m/>
    <m/>
    <m/>
    <m/>
    <m/>
    <m/>
    <m/>
    <n v="1"/>
    <n v="1"/>
    <x v="0"/>
    <x v="0"/>
  </r>
  <r>
    <s v="UNK1338"/>
    <s v="FEE"/>
    <x v="0"/>
    <s v="260 CROMESETT RD"/>
    <n v="601"/>
    <s v="GLEASON ELIZABETH H"/>
    <s v="R30"/>
    <s v="CHAPTER 6"/>
    <m/>
    <n v="5.3073899999999998"/>
    <n v="0"/>
    <n v="0"/>
    <n v="0"/>
    <n v="0"/>
    <m/>
    <n v="0"/>
    <n v="0"/>
    <n v="0"/>
    <s v="NO_W2"/>
    <n v="0"/>
    <m/>
    <m/>
    <m/>
    <m/>
    <n v="0"/>
    <s v="fee simple"/>
    <s v="YES"/>
    <n v="0"/>
    <n v="0"/>
    <n v="0"/>
    <n v="0"/>
    <n v="0"/>
    <s v="Not in new Assr DB, NOW SPLIT IN 3 PARCS"/>
    <m/>
    <m/>
    <m/>
    <m/>
    <m/>
    <m/>
    <m/>
    <m/>
    <m/>
    <n v="1"/>
    <n v="1"/>
    <x v="0"/>
    <x v="0"/>
  </r>
  <r>
    <s v="LAND_NOPARC"/>
    <m/>
    <x v="0"/>
    <m/>
    <n v="0"/>
    <m/>
    <m/>
    <m/>
    <m/>
    <n v="7.7299999999999999E-3"/>
    <n v="0"/>
    <n v="0"/>
    <n v="0"/>
    <n v="0"/>
    <m/>
    <n v="0"/>
    <n v="0"/>
    <n v="0"/>
    <s v="NO"/>
    <n v="0"/>
    <m/>
    <m/>
    <m/>
    <m/>
    <n v="0"/>
    <m/>
    <m/>
    <n v="0"/>
    <n v="0"/>
    <n v="0"/>
    <n v="0"/>
    <n v="0"/>
    <m/>
    <m/>
    <m/>
    <m/>
    <m/>
    <m/>
    <m/>
    <m/>
    <m/>
    <m/>
    <n v="0"/>
    <n v="1"/>
    <x v="0"/>
    <x v="0"/>
  </r>
  <r>
    <s v="LAND_NOPARC"/>
    <m/>
    <x v="0"/>
    <m/>
    <n v="0"/>
    <m/>
    <m/>
    <m/>
    <m/>
    <n v="0.13431999999999999"/>
    <n v="0"/>
    <n v="0"/>
    <n v="0"/>
    <n v="0"/>
    <m/>
    <n v="0"/>
    <n v="0"/>
    <n v="0"/>
    <s v="NO"/>
    <n v="0"/>
    <m/>
    <m/>
    <m/>
    <m/>
    <n v="0"/>
    <m/>
    <m/>
    <n v="0"/>
    <n v="0"/>
    <n v="0"/>
    <n v="0"/>
    <n v="0"/>
    <m/>
    <m/>
    <m/>
    <m/>
    <m/>
    <m/>
    <m/>
    <m/>
    <m/>
    <m/>
    <n v="0"/>
    <n v="1"/>
    <x v="0"/>
    <x v="0"/>
  </r>
  <r>
    <s v="51-1000"/>
    <m/>
    <x v="0"/>
    <s v="232 CROMESETT RD"/>
    <n v="905"/>
    <s v="MASSACHUSETTS AUDUBON SOCIETY"/>
    <s v="R30"/>
    <s v="CHAR ORG  MDL-00"/>
    <s v="51//1000//"/>
    <n v="7.3066800000000001"/>
    <n v="0"/>
    <n v="0"/>
    <n v="0"/>
    <n v="0"/>
    <m/>
    <n v="0"/>
    <n v="0"/>
    <n v="0"/>
    <s v="YES"/>
    <n v="0"/>
    <s v="51-1000"/>
    <m/>
    <m/>
    <m/>
    <n v="0"/>
    <s v="fee simple"/>
    <s v="YES"/>
    <n v="0"/>
    <n v="0"/>
    <n v="0"/>
    <n v="0"/>
    <n v="0"/>
    <m/>
    <m/>
    <m/>
    <m/>
    <m/>
    <m/>
    <m/>
    <m/>
    <m/>
    <m/>
    <n v="1"/>
    <n v="1"/>
    <x v="0"/>
    <x v="0"/>
  </r>
  <r>
    <s v="LAND_NOPARC"/>
    <m/>
    <x v="0"/>
    <m/>
    <n v="0"/>
    <m/>
    <m/>
    <m/>
    <m/>
    <n v="2.0830000000000001E-2"/>
    <n v="0"/>
    <n v="0"/>
    <n v="0"/>
    <n v="0"/>
    <m/>
    <n v="0"/>
    <n v="0"/>
    <n v="0"/>
    <s v="NO"/>
    <n v="0"/>
    <m/>
    <m/>
    <m/>
    <m/>
    <n v="0"/>
    <m/>
    <m/>
    <n v="0"/>
    <n v="0"/>
    <n v="0"/>
    <n v="0"/>
    <n v="0"/>
    <m/>
    <m/>
    <m/>
    <m/>
    <m/>
    <m/>
    <m/>
    <m/>
    <m/>
    <m/>
    <n v="0"/>
    <n v="1"/>
    <x v="0"/>
    <x v="0"/>
  </r>
  <r>
    <s v="LAND_NOPARC"/>
    <m/>
    <x v="0"/>
    <m/>
    <n v="0"/>
    <m/>
    <m/>
    <m/>
    <m/>
    <n v="3.6223100000000001"/>
    <n v="0"/>
    <n v="0"/>
    <n v="0"/>
    <n v="0"/>
    <m/>
    <n v="0"/>
    <n v="0"/>
    <n v="0"/>
    <s v="NO"/>
    <n v="0"/>
    <m/>
    <m/>
    <m/>
    <m/>
    <n v="0"/>
    <m/>
    <m/>
    <n v="0"/>
    <n v="0"/>
    <n v="0"/>
    <n v="0"/>
    <n v="0"/>
    <m/>
    <m/>
    <m/>
    <m/>
    <m/>
    <m/>
    <m/>
    <m/>
    <m/>
    <m/>
    <n v="0"/>
    <n v="1"/>
    <x v="0"/>
    <x v="0"/>
  </r>
  <r>
    <s v="51-1003"/>
    <m/>
    <x v="0"/>
    <s v="10 PROGRESS AVE"/>
    <n v="101"/>
    <s v="MANNIX WILLIAM J JR ET ALS"/>
    <s v="R30"/>
    <s v="ONE FAMILY"/>
    <s v="51//1003//"/>
    <n v="0.52693000000000001"/>
    <n v="0"/>
    <n v="0"/>
    <n v="0"/>
    <n v="0"/>
    <m/>
    <n v="0"/>
    <n v="1"/>
    <n v="4000"/>
    <s v="YES"/>
    <n v="0"/>
    <s v="51-1003"/>
    <s v="Well,Septic"/>
    <s v="SEPTIC"/>
    <m/>
    <n v="4000"/>
    <m/>
    <m/>
    <n v="0"/>
    <n v="0"/>
    <n v="3"/>
    <n v="1350"/>
    <n v="1"/>
    <m/>
    <m/>
    <m/>
    <m/>
    <m/>
    <m/>
    <m/>
    <m/>
    <m/>
    <m/>
    <n v="1"/>
    <n v="1"/>
    <x v="0"/>
    <x v="0"/>
  </r>
  <r>
    <s v="LAND_NOPARC"/>
    <m/>
    <x v="0"/>
    <m/>
    <n v="0"/>
    <m/>
    <m/>
    <m/>
    <m/>
    <n v="8.8679999999999995E-2"/>
    <n v="0"/>
    <n v="0"/>
    <n v="0"/>
    <n v="0"/>
    <m/>
    <n v="0"/>
    <n v="0"/>
    <n v="0"/>
    <s v="NO"/>
    <n v="0"/>
    <m/>
    <m/>
    <m/>
    <m/>
    <n v="0"/>
    <m/>
    <m/>
    <n v="0"/>
    <n v="0"/>
    <n v="0"/>
    <n v="0"/>
    <n v="0"/>
    <m/>
    <m/>
    <m/>
    <m/>
    <m/>
    <m/>
    <m/>
    <m/>
    <m/>
    <m/>
    <n v="0"/>
    <n v="1"/>
    <x v="0"/>
    <x v="0"/>
  </r>
  <r>
    <s v="51-1006"/>
    <m/>
    <x v="0"/>
    <s v="1 SEAHORSE LN"/>
    <n v="101"/>
    <s v="GLEASON ROBERT CHRISTOPHER"/>
    <s v="R30"/>
    <s v="ONE FAMILY"/>
    <s v="51//1006//"/>
    <n v="1.7051000000000001"/>
    <n v="1"/>
    <n v="1"/>
    <n v="1"/>
    <n v="1"/>
    <s v="SEPTIC"/>
    <n v="0"/>
    <n v="0"/>
    <n v="0"/>
    <s v="YES"/>
    <n v="0"/>
    <s v="51-1006"/>
    <s v="Well,Septic"/>
    <s v="SEPTIC"/>
    <s v="SEPTIC"/>
    <n v="0"/>
    <m/>
    <m/>
    <n v="1"/>
    <n v="1"/>
    <n v="4"/>
    <n v="2437"/>
    <n v="1.75"/>
    <m/>
    <m/>
    <m/>
    <m/>
    <m/>
    <m/>
    <m/>
    <m/>
    <m/>
    <m/>
    <n v="1"/>
    <n v="1"/>
    <x v="0"/>
    <x v="0"/>
  </r>
  <r>
    <s v="LAND_NOPARC"/>
    <m/>
    <x v="0"/>
    <m/>
    <n v="0"/>
    <m/>
    <m/>
    <m/>
    <m/>
    <n v="9.2000000000000003E-4"/>
    <n v="0"/>
    <n v="0"/>
    <n v="0"/>
    <n v="0"/>
    <m/>
    <n v="0"/>
    <n v="0"/>
    <n v="0"/>
    <s v="NO"/>
    <n v="0"/>
    <m/>
    <m/>
    <m/>
    <m/>
    <n v="0"/>
    <m/>
    <m/>
    <n v="0"/>
    <n v="0"/>
    <n v="0"/>
    <n v="0"/>
    <n v="0"/>
    <m/>
    <m/>
    <m/>
    <m/>
    <m/>
    <m/>
    <m/>
    <m/>
    <m/>
    <m/>
    <n v="0"/>
    <n v="1"/>
    <x v="0"/>
    <x v="0"/>
  </r>
  <r>
    <s v="ESTUARY"/>
    <m/>
    <x v="0"/>
    <m/>
    <n v="0"/>
    <m/>
    <m/>
    <m/>
    <m/>
    <n v="836.89999"/>
    <n v="0"/>
    <n v="0"/>
    <n v="0"/>
    <n v="0"/>
    <m/>
    <n v="0"/>
    <n v="0"/>
    <n v="0"/>
    <s v="NO"/>
    <n v="0"/>
    <m/>
    <m/>
    <m/>
    <m/>
    <n v="0"/>
    <m/>
    <m/>
    <n v="0"/>
    <n v="0"/>
    <n v="0"/>
    <n v="0"/>
    <n v="0"/>
    <m/>
    <m/>
    <m/>
    <m/>
    <m/>
    <m/>
    <m/>
    <m/>
    <m/>
    <m/>
    <n v="0"/>
    <n v="1"/>
    <x v="1"/>
    <x v="1"/>
  </r>
  <r>
    <s v="52-N1B"/>
    <m/>
    <x v="0"/>
    <s v="2 SEAHORSE LN"/>
    <n v="101"/>
    <s v="MORIN LIETTE M"/>
    <s v="R30"/>
    <s v="ONE FAMILY"/>
    <s v="52//N1/B/"/>
    <n v="6.2179999999999999E-2"/>
    <n v="1"/>
    <n v="1"/>
    <n v="1"/>
    <n v="1"/>
    <s v="SEPTIC"/>
    <n v="0"/>
    <n v="1"/>
    <n v="900"/>
    <s v="YES"/>
    <n v="900"/>
    <s v="52-N1B"/>
    <s v="Well,Septic"/>
    <s v="SEPTIC"/>
    <s v="SEPTIC"/>
    <n v="900"/>
    <m/>
    <m/>
    <n v="1"/>
    <n v="1"/>
    <n v="2"/>
    <n v="696"/>
    <n v="1"/>
    <m/>
    <m/>
    <m/>
    <m/>
    <m/>
    <m/>
    <m/>
    <m/>
    <m/>
    <m/>
    <n v="1"/>
    <n v="1"/>
    <x v="0"/>
    <x v="0"/>
  </r>
  <r>
    <s v="52-N1A"/>
    <m/>
    <x v="0"/>
    <s v="4 SEAHORSE LN"/>
    <n v="101"/>
    <s v="PETERSON MARYANNE TR OF"/>
    <s v="R30"/>
    <s v="ONE FAMILY"/>
    <s v="52//N1/A/"/>
    <n v="0.40899999999999997"/>
    <n v="1"/>
    <n v="1"/>
    <n v="1"/>
    <n v="1"/>
    <s v="SEPTIC"/>
    <n v="0"/>
    <n v="1"/>
    <n v="1300"/>
    <s v="YES"/>
    <n v="1300"/>
    <s v="52-N1A"/>
    <s v="Well,Septic"/>
    <s v="SEPTIC"/>
    <s v="SEPTIC"/>
    <n v="1300"/>
    <m/>
    <m/>
    <n v="1"/>
    <n v="1"/>
    <n v="2"/>
    <n v="1164"/>
    <n v="1.75"/>
    <m/>
    <m/>
    <m/>
    <m/>
    <m/>
    <m/>
    <m/>
    <m/>
    <m/>
    <m/>
    <n v="2"/>
    <n v="1"/>
    <x v="0"/>
    <x v="0"/>
  </r>
  <r>
    <s v="LAND_NOPARC"/>
    <m/>
    <x v="0"/>
    <m/>
    <n v="0"/>
    <m/>
    <m/>
    <m/>
    <m/>
    <n v="0.15853999999999999"/>
    <n v="0"/>
    <n v="0"/>
    <n v="0"/>
    <n v="0"/>
    <m/>
    <n v="0"/>
    <n v="0"/>
    <n v="0"/>
    <s v="NO"/>
    <n v="0"/>
    <m/>
    <m/>
    <m/>
    <m/>
    <n v="0"/>
    <m/>
    <m/>
    <n v="0"/>
    <n v="0"/>
    <n v="0"/>
    <n v="0"/>
    <n v="0"/>
    <m/>
    <m/>
    <m/>
    <m/>
    <m/>
    <m/>
    <m/>
    <m/>
    <m/>
    <m/>
    <n v="0"/>
    <n v="1"/>
    <x v="2"/>
    <x v="2"/>
  </r>
  <r>
    <s v="34-1006C"/>
    <m/>
    <x v="0"/>
    <s v="64 LONG BCH RD"/>
    <n v="101"/>
    <s v="PARKER SUZANNAH C"/>
    <s v="R60"/>
    <s v="ONE FAMILY"/>
    <s v="34//1006/C/"/>
    <n v="0.97050999999999998"/>
    <n v="1"/>
    <n v="1"/>
    <n v="1"/>
    <n v="1"/>
    <s v="SEPTIC"/>
    <n v="0"/>
    <n v="0"/>
    <n v="0"/>
    <s v="YES"/>
    <n v="0"/>
    <s v="34-1006C"/>
    <s v="Well,Septic"/>
    <s v="SEPTIC"/>
    <s v="SEPTIC"/>
    <n v="0"/>
    <m/>
    <m/>
    <n v="1"/>
    <n v="1"/>
    <n v="3"/>
    <n v="1900"/>
    <n v="1.9"/>
    <m/>
    <m/>
    <m/>
    <m/>
    <m/>
    <m/>
    <m/>
    <m/>
    <m/>
    <m/>
    <n v="1"/>
    <n v="1"/>
    <x v="2"/>
    <x v="2"/>
  </r>
  <r>
    <s v="34-1015"/>
    <m/>
    <x v="0"/>
    <s v="0 LONG BCH RD  OFF"/>
    <n v="132"/>
    <s v="PARKER SUZANNAH C"/>
    <s v="R60"/>
    <s v="RES ACLNUD  MDL-00"/>
    <s v="34//1015//"/>
    <n v="2.257E-2"/>
    <n v="0"/>
    <n v="0"/>
    <n v="0"/>
    <n v="0"/>
    <m/>
    <n v="0"/>
    <n v="0"/>
    <n v="0"/>
    <s v="YES"/>
    <n v="0"/>
    <s v="34-1015"/>
    <m/>
    <m/>
    <m/>
    <n v="0"/>
    <m/>
    <m/>
    <n v="0"/>
    <n v="0"/>
    <n v="0"/>
    <n v="0"/>
    <n v="0"/>
    <m/>
    <m/>
    <m/>
    <m/>
    <m/>
    <m/>
    <m/>
    <m/>
    <m/>
    <m/>
    <n v="1"/>
    <n v="1"/>
    <x v="2"/>
    <x v="2"/>
  </r>
  <r>
    <s v="52-N3"/>
    <m/>
    <x v="0"/>
    <s v="220 CROMESETT RD"/>
    <n v="101"/>
    <s v="NOWIK EDWARD &amp; JUDITH"/>
    <s v="R30"/>
    <s v="ONE FAMILY"/>
    <s v="52//N3//"/>
    <n v="0.87224999999999997"/>
    <n v="1"/>
    <n v="1"/>
    <n v="1"/>
    <n v="1"/>
    <s v="SEPTIC"/>
    <n v="0"/>
    <n v="1"/>
    <n v="7400"/>
    <s v="YES"/>
    <n v="7400"/>
    <s v="52-N3"/>
    <s v="Well,Septic"/>
    <s v="SEPTIC"/>
    <s v="SEPTIC"/>
    <n v="7400"/>
    <m/>
    <m/>
    <n v="1"/>
    <n v="1"/>
    <n v="4"/>
    <n v="3692"/>
    <n v="1.75"/>
    <m/>
    <m/>
    <m/>
    <m/>
    <m/>
    <m/>
    <m/>
    <m/>
    <m/>
    <m/>
    <n v="3"/>
    <n v="1"/>
    <x v="0"/>
    <x v="0"/>
  </r>
  <r>
    <s v="52-N6A"/>
    <m/>
    <x v="0"/>
    <s v="3 WILLOW ST"/>
    <n v="101"/>
    <s v="TSOUMAS THEMIS J TRUSTEE OF"/>
    <s v="R30"/>
    <s v="ONE FAMILY"/>
    <s v="52//N6/A/"/>
    <n v="0.13347999999999999"/>
    <n v="1"/>
    <n v="1"/>
    <n v="1"/>
    <n v="1"/>
    <s v="SEPTIC"/>
    <n v="0"/>
    <n v="1"/>
    <n v="7600"/>
    <s v="YES"/>
    <n v="7600"/>
    <s v="52-N6A"/>
    <s v="Well,Septic"/>
    <s v="SEPTIC"/>
    <s v="SEPTIC"/>
    <n v="7600"/>
    <m/>
    <m/>
    <n v="1"/>
    <n v="1"/>
    <n v="2"/>
    <n v="960"/>
    <n v="1"/>
    <m/>
    <m/>
    <m/>
    <m/>
    <m/>
    <m/>
    <m/>
    <m/>
    <m/>
    <m/>
    <n v="1"/>
    <n v="1"/>
    <x v="0"/>
    <x v="0"/>
  </r>
  <r>
    <s v="34-1006B"/>
    <m/>
    <x v="0"/>
    <s v="60 LONG BCH RD"/>
    <n v="101"/>
    <s v="AYER JOHN P"/>
    <s v="R60"/>
    <s v="ONE FAMILY"/>
    <s v="34//1006/B/"/>
    <n v="0.71860999999999997"/>
    <n v="1"/>
    <n v="1"/>
    <n v="1"/>
    <n v="1"/>
    <s v="SEPTIC"/>
    <n v="0"/>
    <n v="0"/>
    <n v="0"/>
    <s v="YES"/>
    <n v="0"/>
    <s v="34-1006B"/>
    <s v="Well,Septic"/>
    <s v="SEPTIC"/>
    <s v="SEPTIC"/>
    <n v="0"/>
    <m/>
    <m/>
    <n v="1"/>
    <n v="1"/>
    <n v="2"/>
    <n v="672"/>
    <n v="1"/>
    <m/>
    <m/>
    <m/>
    <m/>
    <m/>
    <m/>
    <m/>
    <m/>
    <m/>
    <m/>
    <n v="1"/>
    <n v="1"/>
    <x v="2"/>
    <x v="2"/>
  </r>
  <r>
    <s v="34-1006A"/>
    <m/>
    <x v="0"/>
    <s v="65 LONG BEACH WAY"/>
    <n v="101"/>
    <s v="COOLIDGE FRANCIS L TR"/>
    <s v="R60"/>
    <s v="ONE FAMILY"/>
    <s v="34//1006/A/"/>
    <n v="5.0750500000000001"/>
    <n v="1"/>
    <n v="1"/>
    <n v="1"/>
    <n v="1"/>
    <s v="SEPTIC"/>
    <n v="0"/>
    <n v="0"/>
    <n v="0"/>
    <s v="YES"/>
    <n v="0"/>
    <s v="34-1006A"/>
    <s v="Well,Septic"/>
    <s v="SEPTIC"/>
    <s v="SEPTIC"/>
    <n v="0"/>
    <m/>
    <m/>
    <n v="1"/>
    <n v="1"/>
    <n v="4"/>
    <n v="2152"/>
    <n v="1"/>
    <m/>
    <m/>
    <m/>
    <m/>
    <m/>
    <m/>
    <m/>
    <m/>
    <m/>
    <m/>
    <n v="1"/>
    <n v="1"/>
    <x v="2"/>
    <x v="2"/>
  </r>
  <r>
    <s v="52-N43"/>
    <m/>
    <x v="0"/>
    <s v="2 WILLOW ST"/>
    <n v="101"/>
    <s v="JOHNSON GORDON C &amp; LOIS C"/>
    <s v="R30"/>
    <s v="ONE FAMILY"/>
    <s v="52//N43//"/>
    <n v="8.3269999999999997E-2"/>
    <n v="1"/>
    <n v="1"/>
    <n v="1"/>
    <n v="1"/>
    <s v="SEPTIC"/>
    <n v="0"/>
    <n v="1"/>
    <n v="400"/>
    <s v="YES"/>
    <n v="400"/>
    <s v="52-N43"/>
    <s v="Well,Septic"/>
    <s v="SEPTIC"/>
    <s v="SEPTIC"/>
    <n v="400"/>
    <m/>
    <m/>
    <n v="1"/>
    <n v="1"/>
    <n v="3"/>
    <n v="778"/>
    <n v="1"/>
    <m/>
    <m/>
    <m/>
    <m/>
    <m/>
    <m/>
    <m/>
    <m/>
    <m/>
    <m/>
    <n v="1"/>
    <n v="1"/>
    <x v="0"/>
    <x v="0"/>
  </r>
  <r>
    <s v="52-N6B"/>
    <m/>
    <x v="0"/>
    <s v="7 WILLOW ST"/>
    <n v="101"/>
    <s v="MURPHY DANIEL J &amp; DIANE L"/>
    <s v="R30"/>
    <s v="ONE FAMILY"/>
    <s v="52//N6/B/"/>
    <n v="0.20966000000000001"/>
    <n v="1"/>
    <n v="1"/>
    <n v="1"/>
    <n v="1"/>
    <s v="SEPTIC"/>
    <n v="0"/>
    <n v="1"/>
    <n v="2600"/>
    <s v="YES"/>
    <n v="2600"/>
    <s v="52-N6B"/>
    <s v="Well,Septic"/>
    <s v="SEPTIC"/>
    <s v="SEPTIC"/>
    <n v="2600"/>
    <m/>
    <m/>
    <n v="1"/>
    <n v="1"/>
    <n v="2"/>
    <n v="768"/>
    <n v="1"/>
    <m/>
    <m/>
    <m/>
    <m/>
    <m/>
    <m/>
    <m/>
    <m/>
    <m/>
    <m/>
    <n v="1"/>
    <n v="1"/>
    <x v="0"/>
    <x v="0"/>
  </r>
  <r>
    <s v="52-N44A"/>
    <m/>
    <x v="0"/>
    <s v="210 CROMESETT RD"/>
    <n v="106"/>
    <s v="JOHNSON GORDON C &amp; LOIS C"/>
    <s v="R30"/>
    <s v="AC LND IMP  MDL-00"/>
    <s v="52//N44/A/"/>
    <n v="8.5050000000000001E-2"/>
    <n v="0"/>
    <n v="0"/>
    <n v="0"/>
    <n v="0"/>
    <m/>
    <n v="0"/>
    <n v="0"/>
    <n v="0"/>
    <s v="YES"/>
    <n v="0"/>
    <s v="52-N44A"/>
    <m/>
    <m/>
    <m/>
    <n v="0"/>
    <m/>
    <m/>
    <n v="0"/>
    <n v="0"/>
    <n v="0"/>
    <n v="0"/>
    <n v="0"/>
    <m/>
    <m/>
    <m/>
    <m/>
    <m/>
    <m/>
    <m/>
    <m/>
    <m/>
    <m/>
    <n v="1"/>
    <n v="1"/>
    <x v="0"/>
    <x v="0"/>
  </r>
  <r>
    <s v="52-N74"/>
    <m/>
    <x v="0"/>
    <s v="4 WILLOW ST"/>
    <n v="101"/>
    <s v="SYLVIA DIANE R"/>
    <s v="R30"/>
    <s v="ONE FAMILY"/>
    <s v="52//N74//"/>
    <n v="0.1135"/>
    <n v="1"/>
    <n v="1"/>
    <n v="1"/>
    <n v="1"/>
    <s v="SEPTIC"/>
    <n v="0"/>
    <n v="1"/>
    <n v="1500"/>
    <s v="YES"/>
    <n v="1500"/>
    <s v="52-N74"/>
    <s v="Well,Septic"/>
    <s v="SEPTIC"/>
    <s v="SEPTIC"/>
    <n v="1500"/>
    <m/>
    <m/>
    <n v="1"/>
    <n v="1"/>
    <n v="2"/>
    <n v="823"/>
    <n v="1"/>
    <m/>
    <m/>
    <m/>
    <m/>
    <m/>
    <m/>
    <m/>
    <m/>
    <m/>
    <m/>
    <n v="0"/>
    <n v="1"/>
    <x v="0"/>
    <x v="0"/>
  </r>
  <r>
    <s v="52-1007"/>
    <m/>
    <x v="0"/>
    <s v="191 CROMESETT RD"/>
    <n v="132"/>
    <s v="GLEASON CROMESET LAND TRUST"/>
    <s v="R30"/>
    <s v="RES ACLNUD  MDL-00"/>
    <s v="52//1007//"/>
    <n v="1.0469200000000001"/>
    <n v="0"/>
    <n v="0"/>
    <n v="0"/>
    <n v="0"/>
    <m/>
    <n v="0"/>
    <n v="0"/>
    <n v="0"/>
    <s v="YES"/>
    <n v="0"/>
    <s v="52-1007"/>
    <m/>
    <m/>
    <m/>
    <n v="0"/>
    <m/>
    <m/>
    <n v="0"/>
    <n v="0"/>
    <n v="0"/>
    <n v="0"/>
    <n v="0"/>
    <m/>
    <m/>
    <m/>
    <m/>
    <m/>
    <m/>
    <m/>
    <m/>
    <m/>
    <m/>
    <n v="0"/>
    <n v="1"/>
    <x v="0"/>
    <x v="0"/>
  </r>
  <r>
    <s v="LAND_NOPARC"/>
    <m/>
    <x v="0"/>
    <m/>
    <n v="0"/>
    <m/>
    <m/>
    <m/>
    <m/>
    <n v="6.1920000000000003E-2"/>
    <n v="0"/>
    <n v="0"/>
    <n v="0"/>
    <n v="0"/>
    <m/>
    <n v="0"/>
    <n v="0"/>
    <n v="0"/>
    <s v="NO"/>
    <n v="0"/>
    <m/>
    <m/>
    <m/>
    <m/>
    <n v="0"/>
    <m/>
    <m/>
    <n v="0"/>
    <n v="0"/>
    <n v="0"/>
    <n v="0"/>
    <n v="0"/>
    <m/>
    <m/>
    <m/>
    <m/>
    <m/>
    <m/>
    <m/>
    <m/>
    <m/>
    <m/>
    <n v="0"/>
    <n v="1"/>
    <x v="2"/>
    <x v="2"/>
  </r>
  <r>
    <s v="34-1"/>
    <m/>
    <x v="0"/>
    <s v="58 LONG BCH RD"/>
    <n v="132"/>
    <s v="PARKER SUZANNAH C"/>
    <s v="R60"/>
    <s v="RES ACLNUD  MDL-00"/>
    <s v="34//1//"/>
    <n v="7.2040000000000007E-2"/>
    <n v="0"/>
    <n v="0"/>
    <n v="0"/>
    <n v="0"/>
    <m/>
    <n v="0"/>
    <n v="0"/>
    <n v="0"/>
    <s v="YES"/>
    <n v="0"/>
    <s v="34-1"/>
    <m/>
    <m/>
    <m/>
    <n v="0"/>
    <m/>
    <m/>
    <n v="0"/>
    <n v="0"/>
    <n v="0"/>
    <n v="0"/>
    <n v="0"/>
    <m/>
    <m/>
    <m/>
    <m/>
    <m/>
    <m/>
    <m/>
    <m/>
    <m/>
    <m/>
    <n v="1"/>
    <n v="1"/>
    <x v="2"/>
    <x v="2"/>
  </r>
  <r>
    <s v="52-N44B"/>
    <m/>
    <x v="0"/>
    <s v="4 WILLIAMS ST"/>
    <n v="101"/>
    <s v="COLELLA JOHN F TRUSTEE OF THE"/>
    <s v="R30"/>
    <s v="ONE FAMILY"/>
    <s v="52//N44/B/"/>
    <n v="0.11879000000000001"/>
    <n v="1"/>
    <n v="1"/>
    <n v="1"/>
    <n v="1"/>
    <s v="SEPTIC"/>
    <n v="0"/>
    <n v="1"/>
    <n v="1400"/>
    <s v="YES"/>
    <n v="1400"/>
    <s v="52-N44B"/>
    <s v="Well,Septic"/>
    <s v="SEPTIC"/>
    <s v="SEPTIC"/>
    <n v="1400"/>
    <m/>
    <m/>
    <n v="1"/>
    <n v="1"/>
    <n v="2"/>
    <n v="912"/>
    <n v="1"/>
    <m/>
    <m/>
    <m/>
    <m/>
    <m/>
    <m/>
    <m/>
    <m/>
    <m/>
    <m/>
    <n v="1"/>
    <n v="1"/>
    <x v="0"/>
    <x v="0"/>
  </r>
  <r>
    <s v="LAND_NOPARC"/>
    <m/>
    <x v="0"/>
    <m/>
    <n v="0"/>
    <m/>
    <m/>
    <m/>
    <m/>
    <n v="4.7499999999999999E-3"/>
    <n v="0"/>
    <n v="0"/>
    <n v="0"/>
    <n v="0"/>
    <m/>
    <n v="0"/>
    <n v="0"/>
    <n v="0"/>
    <s v="NO"/>
    <n v="0"/>
    <m/>
    <m/>
    <m/>
    <m/>
    <n v="0"/>
    <m/>
    <m/>
    <n v="0"/>
    <n v="0"/>
    <n v="0"/>
    <n v="0"/>
    <n v="0"/>
    <m/>
    <m/>
    <m/>
    <m/>
    <m/>
    <m/>
    <m/>
    <m/>
    <m/>
    <m/>
    <n v="0"/>
    <n v="1"/>
    <x v="0"/>
    <x v="0"/>
  </r>
  <r>
    <s v="52-N7A"/>
    <m/>
    <x v="0"/>
    <s v="6 WILLOW ST"/>
    <n v="101"/>
    <s v="KALIANIDIS STANLEY M"/>
    <s v="R30"/>
    <s v="ONE FAMILY"/>
    <s v="52//N7/A/"/>
    <n v="5.0880000000000002E-2"/>
    <n v="1"/>
    <n v="1"/>
    <n v="1"/>
    <n v="1"/>
    <s v="SEPTIC"/>
    <n v="0"/>
    <n v="1"/>
    <n v="900"/>
    <s v="YES"/>
    <n v="900"/>
    <s v="52-N7A"/>
    <s v="Well,Septic"/>
    <s v="SEPTIC"/>
    <s v="SEPTIC"/>
    <n v="900"/>
    <m/>
    <m/>
    <n v="1"/>
    <n v="1"/>
    <n v="2"/>
    <n v="648"/>
    <n v="1"/>
    <m/>
    <m/>
    <m/>
    <m/>
    <m/>
    <m/>
    <m/>
    <m/>
    <m/>
    <m/>
    <n v="1"/>
    <n v="1"/>
    <x v="0"/>
    <x v="0"/>
  </r>
  <r>
    <s v="52-N7B"/>
    <m/>
    <x v="0"/>
    <s v="8 WILLOW ST"/>
    <n v="101"/>
    <s v="TSOUMAS THEMIS J TRUSTEE"/>
    <s v="R30"/>
    <s v="ONE FAMILY"/>
    <s v="52//N7/B/"/>
    <n v="7.6179999999999998E-2"/>
    <n v="1"/>
    <n v="1"/>
    <n v="1"/>
    <n v="1"/>
    <s v="SEPTIC"/>
    <n v="0"/>
    <n v="1"/>
    <n v="300"/>
    <s v="YES"/>
    <n v="300"/>
    <s v="52-N7B"/>
    <s v="Well,Septic"/>
    <s v="SEPTIC"/>
    <s v="SEPTIC"/>
    <n v="300"/>
    <m/>
    <m/>
    <n v="1"/>
    <n v="1"/>
    <n v="3"/>
    <n v="1394"/>
    <n v="2"/>
    <m/>
    <m/>
    <m/>
    <m/>
    <m/>
    <m/>
    <m/>
    <m/>
    <m/>
    <m/>
    <n v="1"/>
    <n v="1"/>
    <x v="0"/>
    <x v="0"/>
  </r>
  <r>
    <s v="52-N7C"/>
    <m/>
    <x v="0"/>
    <s v="10 WILLOW ST"/>
    <n v="101"/>
    <s v="MESS DEREK"/>
    <s v="R30"/>
    <s v="ONE FAMILY"/>
    <s v="52//N7/C/"/>
    <n v="8.0320000000000003E-2"/>
    <n v="1"/>
    <n v="1"/>
    <n v="1"/>
    <n v="1"/>
    <s v="SEPTIC"/>
    <n v="0"/>
    <n v="1"/>
    <n v="1200"/>
    <s v="YES"/>
    <n v="1200"/>
    <s v="52-N7C"/>
    <s v="Well,Septic"/>
    <s v="SEPTIC"/>
    <s v="SEPTIC"/>
    <n v="1200"/>
    <m/>
    <m/>
    <n v="1"/>
    <n v="1"/>
    <n v="2"/>
    <n v="860"/>
    <n v="1"/>
    <m/>
    <m/>
    <m/>
    <m/>
    <m/>
    <m/>
    <m/>
    <m/>
    <m/>
    <m/>
    <n v="1"/>
    <n v="1"/>
    <x v="0"/>
    <x v="0"/>
  </r>
  <r>
    <s v="52-N10"/>
    <m/>
    <x v="0"/>
    <s v="204 CROMESETT RD"/>
    <n v="101"/>
    <s v="SWETT GEOFFREY W"/>
    <s v="R30"/>
    <s v="ONE FAMILY"/>
    <s v="52//N10//"/>
    <n v="4.17136"/>
    <n v="1"/>
    <n v="1"/>
    <n v="1"/>
    <n v="1"/>
    <s v="SEPTIC"/>
    <n v="0"/>
    <n v="1"/>
    <n v="16400"/>
    <s v="NO_W1"/>
    <n v="16400"/>
    <s v="52-N10"/>
    <s v="Well,Septic"/>
    <s v="SEPTIC"/>
    <s v="SEPTIC"/>
    <n v="16400"/>
    <m/>
    <m/>
    <n v="1"/>
    <n v="1"/>
    <n v="3"/>
    <n v="1877"/>
    <n v="1.75"/>
    <m/>
    <m/>
    <m/>
    <m/>
    <m/>
    <m/>
    <m/>
    <m/>
    <m/>
    <m/>
    <n v="5"/>
    <n v="1"/>
    <x v="0"/>
    <x v="0"/>
  </r>
  <r>
    <s v="34-1007C"/>
    <m/>
    <x v="0"/>
    <s v="55 LONG BEACH WAY"/>
    <n v="101"/>
    <s v="CUNNINGHAM FREDERICK TRUSTEE"/>
    <s v="R60"/>
    <s v="ONE FAMILY"/>
    <s v="34//1007/C/"/>
    <n v="1.9133199999999999"/>
    <n v="1"/>
    <n v="1"/>
    <n v="1"/>
    <n v="1"/>
    <s v="SEPTIC"/>
    <n v="0"/>
    <n v="0"/>
    <n v="0"/>
    <s v="YES"/>
    <n v="0"/>
    <s v="34-1007C"/>
    <s v="Well,Septic"/>
    <s v="SEPTIC"/>
    <s v="SEPTIC"/>
    <n v="0"/>
    <m/>
    <m/>
    <n v="1"/>
    <n v="1"/>
    <n v="4"/>
    <n v="1836"/>
    <n v="1"/>
    <m/>
    <m/>
    <m/>
    <m/>
    <m/>
    <m/>
    <m/>
    <m/>
    <m/>
    <m/>
    <n v="2"/>
    <n v="1"/>
    <x v="2"/>
    <x v="2"/>
  </r>
  <r>
    <s v="LAND_NOPARC"/>
    <m/>
    <x v="0"/>
    <m/>
    <n v="0"/>
    <m/>
    <m/>
    <m/>
    <m/>
    <n v="10.44176"/>
    <n v="0"/>
    <n v="0"/>
    <n v="0"/>
    <n v="0"/>
    <m/>
    <n v="0"/>
    <n v="0"/>
    <n v="0"/>
    <s v="NO"/>
    <n v="0"/>
    <m/>
    <m/>
    <m/>
    <m/>
    <n v="0"/>
    <m/>
    <m/>
    <n v="0"/>
    <n v="0"/>
    <n v="0"/>
    <n v="0"/>
    <n v="0"/>
    <m/>
    <m/>
    <m/>
    <m/>
    <m/>
    <m/>
    <m/>
    <m/>
    <m/>
    <m/>
    <n v="0"/>
    <n v="1"/>
    <x v="2"/>
    <x v="2"/>
  </r>
  <r>
    <s v="LAND_NOPARC"/>
    <m/>
    <x v="0"/>
    <m/>
    <n v="0"/>
    <m/>
    <m/>
    <m/>
    <m/>
    <n v="1.064E-2"/>
    <n v="0"/>
    <n v="0"/>
    <n v="0"/>
    <n v="0"/>
    <m/>
    <n v="0"/>
    <n v="0"/>
    <n v="0"/>
    <s v="NO"/>
    <n v="0"/>
    <m/>
    <m/>
    <m/>
    <m/>
    <n v="0"/>
    <m/>
    <m/>
    <n v="0"/>
    <n v="0"/>
    <n v="0"/>
    <n v="0"/>
    <n v="0"/>
    <m/>
    <m/>
    <m/>
    <m/>
    <m/>
    <m/>
    <m/>
    <m/>
    <m/>
    <m/>
    <n v="0"/>
    <n v="1"/>
    <x v="0"/>
    <x v="0"/>
  </r>
  <r>
    <s v="34-1001"/>
    <m/>
    <x v="0"/>
    <s v="50 LONG BCH RD"/>
    <n v="101"/>
    <s v="MORSE ROBERT G"/>
    <s v="R60"/>
    <s v="ONE FAMILY"/>
    <s v="34//1001//"/>
    <n v="9.0910000000000005E-2"/>
    <n v="0"/>
    <n v="1"/>
    <n v="0"/>
    <n v="1"/>
    <m/>
    <n v="0"/>
    <n v="0"/>
    <n v="0"/>
    <s v="YES"/>
    <n v="0"/>
    <s v="34-1001"/>
    <s v="Well,Septic"/>
    <s v="SEPTIC"/>
    <s v="SEPTIC"/>
    <n v="0"/>
    <m/>
    <m/>
    <n v="0"/>
    <n v="1"/>
    <n v="3"/>
    <n v="2536"/>
    <n v="2"/>
    <m/>
    <m/>
    <m/>
    <m/>
    <m/>
    <m/>
    <m/>
    <m/>
    <m/>
    <m/>
    <n v="1"/>
    <n v="1"/>
    <x v="2"/>
    <x v="2"/>
  </r>
  <r>
    <s v="34-1001"/>
    <m/>
    <x v="0"/>
    <s v="50 LONG BCH RD"/>
    <n v="101"/>
    <s v="MORSE ROBERT G"/>
    <s v="R60"/>
    <s v="ONE FAMILY"/>
    <s v="34//1001//"/>
    <n v="7.9009999999999997E-2"/>
    <n v="0"/>
    <n v="1"/>
    <n v="0"/>
    <n v="1"/>
    <m/>
    <n v="0"/>
    <n v="0"/>
    <n v="0"/>
    <s v="YES"/>
    <n v="0"/>
    <s v="34-1001"/>
    <s v="Well,Septic"/>
    <s v="SEPTIC"/>
    <s v="SEPTIC"/>
    <n v="0"/>
    <m/>
    <m/>
    <n v="0"/>
    <n v="1"/>
    <n v="3"/>
    <n v="2536"/>
    <n v="2"/>
    <m/>
    <m/>
    <m/>
    <m/>
    <m/>
    <m/>
    <m/>
    <m/>
    <m/>
    <m/>
    <n v="0"/>
    <n v="1"/>
    <x v="2"/>
    <x v="2"/>
  </r>
  <r>
    <s v="52-1007"/>
    <m/>
    <x v="0"/>
    <s v="191 CROMESETT RD"/>
    <n v="132"/>
    <s v="GLEASON CROMESET LAND TRUST"/>
    <s v="R30"/>
    <s v="RES ACLNUD  MDL-00"/>
    <s v="52//1007//"/>
    <n v="0.17208000000000001"/>
    <n v="0"/>
    <n v="0"/>
    <n v="0"/>
    <n v="0"/>
    <m/>
    <n v="0"/>
    <n v="0"/>
    <n v="0"/>
    <s v="YES"/>
    <n v="0"/>
    <s v="52-1007"/>
    <m/>
    <m/>
    <m/>
    <n v="0"/>
    <m/>
    <m/>
    <n v="0"/>
    <n v="0"/>
    <n v="0"/>
    <n v="0"/>
    <n v="0"/>
    <m/>
    <m/>
    <m/>
    <m/>
    <m/>
    <m/>
    <m/>
    <m/>
    <m/>
    <m/>
    <n v="0"/>
    <n v="1"/>
    <x v="0"/>
    <x v="0"/>
  </r>
  <r>
    <s v="34-1007B"/>
    <m/>
    <x v="0"/>
    <s v="53 LONG BCH RD"/>
    <n v="101"/>
    <s v="HAWKINS BARBARA A TRUSTEE"/>
    <s v="R60"/>
    <s v="ONE FAMILY"/>
    <s v="34//1007/B/"/>
    <n v="12.317970000000001"/>
    <n v="1"/>
    <n v="1"/>
    <n v="1"/>
    <n v="1"/>
    <s v="SEPTIC"/>
    <n v="0"/>
    <n v="0"/>
    <n v="0"/>
    <s v="YES"/>
    <n v="0"/>
    <s v="34-1007B"/>
    <s v="Well,Septic"/>
    <s v="SEPTIC"/>
    <s v="SEPTIC"/>
    <n v="0"/>
    <m/>
    <m/>
    <n v="1"/>
    <n v="1"/>
    <n v="5"/>
    <n v="3428"/>
    <n v="2"/>
    <m/>
    <m/>
    <m/>
    <m/>
    <m/>
    <m/>
    <m/>
    <m/>
    <m/>
    <m/>
    <n v="2"/>
    <n v="1"/>
    <x v="2"/>
    <x v="2"/>
  </r>
  <r>
    <s v="52-11A"/>
    <m/>
    <x v="0"/>
    <s v="190 CROMESETT RD"/>
    <n v="132"/>
    <s v="GLEASON CHARLES S JR"/>
    <s v="R30"/>
    <s v="RES ACLNUD  MDL-00"/>
    <s v="52//11/A/"/>
    <n v="9.5589999999999993"/>
    <n v="0"/>
    <n v="0"/>
    <n v="0"/>
    <n v="0"/>
    <m/>
    <n v="0"/>
    <n v="0"/>
    <n v="0"/>
    <s v="YES"/>
    <n v="0"/>
    <s v="52-11A"/>
    <m/>
    <m/>
    <m/>
    <n v="0"/>
    <m/>
    <m/>
    <n v="0"/>
    <n v="0"/>
    <n v="0"/>
    <n v="0"/>
    <n v="0"/>
    <m/>
    <m/>
    <m/>
    <m/>
    <m/>
    <m/>
    <m/>
    <m/>
    <m/>
    <m/>
    <n v="1"/>
    <n v="1"/>
    <x v="0"/>
    <x v="0"/>
  </r>
  <r>
    <s v="34-19"/>
    <m/>
    <x v="0"/>
    <s v="51 TOWHEE RD"/>
    <n v="131"/>
    <s v="POTTS JOHN THOMAS JR"/>
    <s v="R60"/>
    <s v="RES ACLNPO  MDL-00"/>
    <s v="34//19//"/>
    <n v="0.28584999999999999"/>
    <n v="0"/>
    <n v="0"/>
    <n v="0"/>
    <n v="0"/>
    <m/>
    <n v="0"/>
    <n v="0"/>
    <n v="0"/>
    <s v="YES"/>
    <n v="0"/>
    <s v="34-19"/>
    <m/>
    <m/>
    <m/>
    <n v="0"/>
    <m/>
    <m/>
    <n v="0"/>
    <n v="0"/>
    <n v="0"/>
    <n v="0"/>
    <n v="0"/>
    <m/>
    <m/>
    <m/>
    <m/>
    <m/>
    <m/>
    <m/>
    <m/>
    <m/>
    <m/>
    <n v="1"/>
    <n v="1"/>
    <x v="2"/>
    <x v="2"/>
  </r>
  <r>
    <s v="LAND_NOPARC"/>
    <m/>
    <x v="0"/>
    <m/>
    <n v="0"/>
    <m/>
    <m/>
    <m/>
    <m/>
    <n v="0.13611000000000001"/>
    <n v="0"/>
    <n v="0"/>
    <n v="0"/>
    <n v="0"/>
    <m/>
    <n v="0"/>
    <n v="0"/>
    <n v="0"/>
    <s v="NO"/>
    <n v="0"/>
    <m/>
    <m/>
    <m/>
    <m/>
    <n v="0"/>
    <m/>
    <m/>
    <n v="0"/>
    <n v="0"/>
    <n v="0"/>
    <n v="0"/>
    <n v="0"/>
    <m/>
    <m/>
    <m/>
    <m/>
    <m/>
    <m/>
    <m/>
    <m/>
    <m/>
    <m/>
    <n v="0"/>
    <n v="1"/>
    <x v="0"/>
    <x v="0"/>
  </r>
  <r>
    <s v="52-DR11"/>
    <m/>
    <x v="0"/>
    <s v="11 MARKS COVE RD"/>
    <n v="101"/>
    <s v="HOFFMAN JOHN M &amp; CLAIRE L"/>
    <s v="R30"/>
    <s v="ONE FAMILY"/>
    <s v="52//DR11//"/>
    <n v="0.16294"/>
    <n v="1"/>
    <n v="1"/>
    <n v="1"/>
    <n v="1"/>
    <s v="SEPTIC"/>
    <n v="0"/>
    <n v="0"/>
    <n v="0"/>
    <s v="NO_W1"/>
    <n v="0"/>
    <s v="52-DR11"/>
    <s v="Public Water,Gas,Septic"/>
    <s v="SEPTIC"/>
    <s v="SEPTIC"/>
    <n v="0"/>
    <m/>
    <m/>
    <n v="1"/>
    <n v="1"/>
    <n v="3"/>
    <n v="1130"/>
    <n v="1"/>
    <m/>
    <m/>
    <m/>
    <m/>
    <m/>
    <m/>
    <m/>
    <m/>
    <m/>
    <m/>
    <n v="0"/>
    <n v="1"/>
    <x v="0"/>
    <x v="0"/>
  </r>
  <r>
    <s v="52-D12"/>
    <m/>
    <x v="0"/>
    <s v="13 MARKS COVE RD"/>
    <n v="101"/>
    <s v="DICOSTANTINO RICHARD J &amp;"/>
    <s v="R30"/>
    <s v="ONE FAMILY"/>
    <s v="52//D12//"/>
    <n v="0.24854999999999999"/>
    <n v="1"/>
    <n v="1"/>
    <n v="1"/>
    <n v="1"/>
    <s v="SEPTIC"/>
    <n v="0"/>
    <n v="1"/>
    <n v="1300"/>
    <s v="YES"/>
    <n v="1300"/>
    <s v="52-D12"/>
    <s v="Septic"/>
    <s v="SEPTIC"/>
    <s v="SEPTIC"/>
    <n v="1300"/>
    <m/>
    <m/>
    <n v="1"/>
    <n v="1"/>
    <n v="3"/>
    <n v="1128"/>
    <n v="1.5"/>
    <m/>
    <m/>
    <m/>
    <m/>
    <m/>
    <m/>
    <m/>
    <m/>
    <m/>
    <m/>
    <n v="1"/>
    <n v="1"/>
    <x v="0"/>
    <x v="0"/>
  </r>
  <r>
    <s v="52-DR1"/>
    <m/>
    <x v="0"/>
    <s v="8 MARKS COVE RD"/>
    <n v="101"/>
    <s v="DRINKWATER PETER J &amp; BARBARA J"/>
    <s v="MR30"/>
    <s v="ONE FAMILY"/>
    <s v="52//DR1//"/>
    <n v="0.17413999999999999"/>
    <n v="0"/>
    <n v="1"/>
    <n v="0"/>
    <n v="1"/>
    <m/>
    <n v="0"/>
    <n v="1"/>
    <n v="7500"/>
    <s v="YES"/>
    <n v="7500"/>
    <s v="52-DR1"/>
    <s v="Public Water,Gas,Septic"/>
    <s v="SEPTIC"/>
    <s v="SEPTIC"/>
    <n v="7500"/>
    <m/>
    <m/>
    <n v="0"/>
    <n v="1"/>
    <n v="3"/>
    <n v="1130"/>
    <n v="1"/>
    <m/>
    <m/>
    <m/>
    <m/>
    <m/>
    <m/>
    <m/>
    <m/>
    <m/>
    <m/>
    <n v="0"/>
    <n v="1"/>
    <x v="0"/>
    <x v="0"/>
  </r>
  <r>
    <s v="52-P11A"/>
    <m/>
    <x v="0"/>
    <s v="190 CROMESETT RD"/>
    <n v="601"/>
    <s v="GLEASON CHARLES S JR"/>
    <s v="R60"/>
    <s v="CHAPTER 61"/>
    <s v="52//P11/A/"/>
    <n v="2.0830500000000001"/>
    <n v="0"/>
    <n v="0"/>
    <n v="0"/>
    <n v="0"/>
    <m/>
    <n v="0"/>
    <n v="0"/>
    <n v="0"/>
    <s v="YES"/>
    <n v="0"/>
    <s v="52-P11A"/>
    <m/>
    <m/>
    <m/>
    <n v="0"/>
    <m/>
    <m/>
    <n v="0"/>
    <n v="0"/>
    <n v="0"/>
    <n v="0"/>
    <n v="0"/>
    <m/>
    <m/>
    <m/>
    <m/>
    <m/>
    <m/>
    <m/>
    <m/>
    <m/>
    <m/>
    <n v="1"/>
    <n v="1"/>
    <x v="0"/>
    <x v="0"/>
  </r>
  <r>
    <s v="52-1000B"/>
    <m/>
    <x v="0"/>
    <s v="0 CONNEHASSET RD"/>
    <n v="131"/>
    <s v="POOLE RICHMOND"/>
    <s v="R30"/>
    <s v="RES ACLNPO  MDL-00"/>
    <s v="52//1000/B/"/>
    <n v="5.8459999999999998E-2"/>
    <n v="0"/>
    <n v="0"/>
    <n v="0"/>
    <n v="0"/>
    <m/>
    <n v="0"/>
    <n v="0"/>
    <n v="0"/>
    <s v="YES"/>
    <n v="0"/>
    <s v="52-1000B"/>
    <m/>
    <m/>
    <m/>
    <n v="0"/>
    <m/>
    <m/>
    <n v="0"/>
    <n v="0"/>
    <n v="0"/>
    <n v="0"/>
    <n v="0"/>
    <m/>
    <m/>
    <m/>
    <m/>
    <m/>
    <m/>
    <m/>
    <m/>
    <m/>
    <m/>
    <n v="1"/>
    <n v="1"/>
    <x v="0"/>
    <x v="0"/>
  </r>
  <r>
    <s v="52-D11"/>
    <m/>
    <x v="0"/>
    <s v="15 MARKS COVE RD"/>
    <n v="101"/>
    <s v="KOSLOWSKY GEORGE P &amp; BARBARA A"/>
    <s v="R30"/>
    <s v="ONE FAMILY"/>
    <s v="52//D11//"/>
    <n v="0.24188000000000001"/>
    <n v="1"/>
    <n v="1"/>
    <n v="1"/>
    <n v="1"/>
    <s v="SEPTIC"/>
    <n v="0"/>
    <n v="1"/>
    <n v="4300"/>
    <s v="YES"/>
    <n v="4300"/>
    <s v="52-D11"/>
    <s v="Public Water,Gas,Septic"/>
    <s v="SEPTIC"/>
    <s v="SEPTIC"/>
    <n v="4300"/>
    <m/>
    <m/>
    <n v="1"/>
    <n v="1"/>
    <n v="4"/>
    <n v="1080"/>
    <n v="1.5"/>
    <m/>
    <m/>
    <m/>
    <m/>
    <m/>
    <m/>
    <m/>
    <m/>
    <m/>
    <m/>
    <n v="1"/>
    <n v="1"/>
    <x v="0"/>
    <x v="0"/>
  </r>
  <r>
    <s v="52-101"/>
    <m/>
    <x v="0"/>
    <s v="181 CROMESETT RD"/>
    <n v="101"/>
    <s v="CROWLEY DENNIS D"/>
    <s v="R30"/>
    <s v="ONE FAMILY"/>
    <s v="52//101//"/>
    <n v="0.14247000000000001"/>
    <n v="1"/>
    <n v="1"/>
    <n v="1"/>
    <n v="1"/>
    <s v="SEPTIC"/>
    <n v="0"/>
    <n v="1"/>
    <n v="800"/>
    <s v="YES"/>
    <n v="800"/>
    <s v="52-101"/>
    <s v="Public Water,Gas,Septic"/>
    <s v="SEPTIC"/>
    <s v="SEPTIC"/>
    <n v="800"/>
    <m/>
    <m/>
    <n v="1"/>
    <n v="1"/>
    <n v="3"/>
    <n v="988"/>
    <n v="1"/>
    <m/>
    <m/>
    <m/>
    <m/>
    <m/>
    <m/>
    <m/>
    <m/>
    <m/>
    <m/>
    <n v="1"/>
    <n v="1"/>
    <x v="0"/>
    <x v="0"/>
  </r>
  <r>
    <s v="33-2-2"/>
    <m/>
    <x v="0"/>
    <s v="42 TOWHEE RD"/>
    <n v="101"/>
    <s v="BUZZARDS BAY HOLDINGS LLC"/>
    <s v="R60"/>
    <s v="ONE FAMILY"/>
    <s v="33//40211//"/>
    <n v="0.85050000000000003"/>
    <n v="0"/>
    <n v="0"/>
    <n v="0"/>
    <n v="0"/>
    <m/>
    <n v="0"/>
    <n v="0"/>
    <n v="0"/>
    <s v="YES"/>
    <n v="0"/>
    <s v="33-2-2"/>
    <m/>
    <m/>
    <m/>
    <n v="0"/>
    <m/>
    <m/>
    <n v="0"/>
    <n v="0"/>
    <n v="3"/>
    <n v="2407"/>
    <n v="1.9"/>
    <m/>
    <m/>
    <m/>
    <m/>
    <m/>
    <m/>
    <m/>
    <m/>
    <m/>
    <m/>
    <n v="1"/>
    <n v="1"/>
    <x v="2"/>
    <x v="2"/>
  </r>
  <r>
    <s v="LAND_NOPARC"/>
    <m/>
    <x v="0"/>
    <m/>
    <n v="0"/>
    <m/>
    <m/>
    <m/>
    <m/>
    <n v="5.7000000000000002E-3"/>
    <n v="0"/>
    <n v="0"/>
    <n v="0"/>
    <n v="0"/>
    <m/>
    <n v="0"/>
    <n v="0"/>
    <n v="0"/>
    <s v="NO"/>
    <n v="0"/>
    <m/>
    <m/>
    <m/>
    <m/>
    <n v="0"/>
    <m/>
    <m/>
    <n v="0"/>
    <n v="0"/>
    <n v="0"/>
    <n v="0"/>
    <n v="0"/>
    <m/>
    <m/>
    <m/>
    <m/>
    <m/>
    <m/>
    <m/>
    <m/>
    <m/>
    <m/>
    <n v="0"/>
    <n v="1"/>
    <x v="0"/>
    <x v="0"/>
  </r>
  <r>
    <s v="52-D1"/>
    <m/>
    <x v="0"/>
    <s v="14 MARKS COVE RD"/>
    <n v="101"/>
    <s v="DEUTSCHE BANK NATIONAL TRUST CO"/>
    <s v="MR30"/>
    <s v="ONE FAMILY"/>
    <s v="52//D1//"/>
    <n v="0.28164"/>
    <n v="1"/>
    <n v="1"/>
    <n v="1"/>
    <n v="1"/>
    <s v="SEPTIC"/>
    <n v="0"/>
    <n v="1"/>
    <n v="15500"/>
    <s v="YES"/>
    <n v="15500"/>
    <s v="52-D1"/>
    <s v="Public Water,Gas,Septic"/>
    <s v="SEPTIC"/>
    <s v="SEPTIC"/>
    <n v="15500"/>
    <m/>
    <m/>
    <n v="1"/>
    <n v="1"/>
    <n v="5"/>
    <n v="3935"/>
    <n v="2"/>
    <m/>
    <m/>
    <m/>
    <m/>
    <m/>
    <m/>
    <m/>
    <m/>
    <m/>
    <m/>
    <n v="1"/>
    <n v="1"/>
    <x v="0"/>
    <x v="0"/>
  </r>
  <r>
    <s v="52-D10"/>
    <m/>
    <x v="0"/>
    <s v="17 MARKS COVE RD"/>
    <n v="101"/>
    <s v="CUQUEL JUNE P"/>
    <s v="R30"/>
    <s v="ONE FAMILY"/>
    <s v="52//D10//"/>
    <n v="0.25461"/>
    <n v="1"/>
    <n v="1"/>
    <n v="1"/>
    <n v="1"/>
    <s v="SEPTIC"/>
    <n v="0"/>
    <n v="1"/>
    <n v="7400"/>
    <s v="YES"/>
    <n v="7400"/>
    <s v="52-D10"/>
    <s v="Public Water,Gas,Septic"/>
    <s v="SEPTIC"/>
    <s v="SEPTIC"/>
    <n v="7400"/>
    <m/>
    <m/>
    <n v="1"/>
    <n v="1"/>
    <n v="2"/>
    <n v="1680"/>
    <n v="1.75"/>
    <m/>
    <m/>
    <m/>
    <m/>
    <m/>
    <m/>
    <m/>
    <m/>
    <m/>
    <m/>
    <n v="1"/>
    <n v="1"/>
    <x v="0"/>
    <x v="0"/>
  </r>
  <r>
    <s v="LAND_NOPARC"/>
    <m/>
    <x v="0"/>
    <m/>
    <n v="0"/>
    <m/>
    <m/>
    <m/>
    <m/>
    <n v="8.9222599999999996"/>
    <n v="0"/>
    <n v="0"/>
    <n v="0"/>
    <n v="0"/>
    <m/>
    <n v="0"/>
    <n v="0"/>
    <n v="0"/>
    <s v="NO"/>
    <n v="0"/>
    <m/>
    <m/>
    <m/>
    <m/>
    <n v="0"/>
    <m/>
    <m/>
    <n v="0"/>
    <n v="0"/>
    <n v="0"/>
    <n v="0"/>
    <n v="0"/>
    <m/>
    <m/>
    <m/>
    <m/>
    <m/>
    <m/>
    <m/>
    <m/>
    <m/>
    <m/>
    <n v="0"/>
    <n v="1"/>
    <x v="0"/>
    <x v="0"/>
  </r>
  <r>
    <s v="52-D2"/>
    <m/>
    <x v="0"/>
    <s v="16 MARKS COVE RD"/>
    <n v="101"/>
    <s v="CLINTON ROBERT P"/>
    <s v="R30"/>
    <s v="ONE FAMILY"/>
    <s v="52//D2//"/>
    <n v="0.22040000000000001"/>
    <n v="1"/>
    <n v="1"/>
    <n v="1"/>
    <n v="1"/>
    <s v="SEPTIC"/>
    <n v="0"/>
    <n v="1"/>
    <n v="6100"/>
    <s v="YES"/>
    <n v="6100"/>
    <s v="52-D2"/>
    <s v="Public Water,Septic"/>
    <s v="SEPTIC"/>
    <s v="SEPTIC"/>
    <n v="6100"/>
    <m/>
    <m/>
    <n v="1"/>
    <n v="1"/>
    <n v="3"/>
    <n v="1184"/>
    <n v="1"/>
    <m/>
    <m/>
    <m/>
    <m/>
    <m/>
    <m/>
    <m/>
    <m/>
    <m/>
    <m/>
    <n v="1"/>
    <n v="1"/>
    <x v="0"/>
    <x v="0"/>
  </r>
  <r>
    <s v="52-81"/>
    <m/>
    <x v="0"/>
    <s v="3 MATTAPOISETT RD"/>
    <n v="101"/>
    <s v="MCDONOUGH HOLLY R"/>
    <s v="R30"/>
    <s v="ONE FAMILY"/>
    <s v="52//81//"/>
    <n v="0.24845999999999999"/>
    <n v="1"/>
    <n v="1"/>
    <n v="1"/>
    <n v="1"/>
    <s v="SEPTIC"/>
    <n v="0"/>
    <n v="1"/>
    <n v="4000"/>
    <s v="YES"/>
    <n v="4000"/>
    <s v="52-81"/>
    <s v="Public Water"/>
    <m/>
    <s v="SEPTIC"/>
    <n v="4000"/>
    <m/>
    <m/>
    <n v="1"/>
    <n v="1"/>
    <n v="3"/>
    <n v="1306"/>
    <n v="1.75"/>
    <m/>
    <m/>
    <m/>
    <m/>
    <m/>
    <m/>
    <m/>
    <m/>
    <m/>
    <m/>
    <n v="2"/>
    <n v="1"/>
    <x v="0"/>
    <x v="0"/>
  </r>
  <r>
    <s v="52-114"/>
    <m/>
    <x v="0"/>
    <s v="179 CROMESETT RD"/>
    <n v="101"/>
    <s v="GRACE CURTIS W"/>
    <s v="R30"/>
    <s v="ONE FAMILY"/>
    <s v="52//114//"/>
    <n v="0.15711"/>
    <n v="1"/>
    <n v="1"/>
    <n v="1"/>
    <n v="1"/>
    <s v="SEPTIC"/>
    <n v="0"/>
    <n v="1"/>
    <n v="11400"/>
    <s v="NO_W1"/>
    <n v="11400"/>
    <s v="52-114"/>
    <s v="Public Water,Septic"/>
    <s v="SEPTIC"/>
    <s v="SEPTIC"/>
    <n v="11400"/>
    <m/>
    <m/>
    <n v="1"/>
    <n v="1"/>
    <n v="3"/>
    <n v="1282"/>
    <n v="1"/>
    <m/>
    <m/>
    <m/>
    <m/>
    <m/>
    <m/>
    <m/>
    <m/>
    <m/>
    <m/>
    <n v="1"/>
    <n v="1"/>
    <x v="0"/>
    <x v="0"/>
  </r>
  <r>
    <s v="LAND_NOPARC"/>
    <m/>
    <x v="0"/>
    <m/>
    <n v="0"/>
    <m/>
    <m/>
    <m/>
    <m/>
    <n v="5.2100000000000002E-3"/>
    <n v="0"/>
    <n v="0"/>
    <n v="0"/>
    <n v="0"/>
    <m/>
    <n v="0"/>
    <n v="0"/>
    <n v="0"/>
    <s v="NO"/>
    <n v="0"/>
    <m/>
    <m/>
    <m/>
    <m/>
    <n v="0"/>
    <m/>
    <m/>
    <n v="0"/>
    <n v="0"/>
    <n v="0"/>
    <n v="0"/>
    <n v="0"/>
    <m/>
    <m/>
    <m/>
    <m/>
    <m/>
    <m/>
    <m/>
    <m/>
    <m/>
    <m/>
    <n v="0"/>
    <n v="1"/>
    <x v="1"/>
    <x v="1"/>
  </r>
  <r>
    <s v="52-D9"/>
    <m/>
    <x v="0"/>
    <s v="19 MARKS COVE RD"/>
    <n v="101"/>
    <s v="JENNINGS WILLIAM C"/>
    <s v="R30"/>
    <s v="ONE FAMILY"/>
    <s v="52//D9//"/>
    <n v="0.24853"/>
    <n v="1"/>
    <n v="1"/>
    <n v="1"/>
    <n v="1"/>
    <s v="SEPTIC"/>
    <n v="0"/>
    <n v="1"/>
    <n v="6400"/>
    <s v="YES"/>
    <n v="6400"/>
    <s v="52-D9"/>
    <s v="Public Water,Gas,Septic"/>
    <s v="SEPTIC"/>
    <s v="SEPTIC"/>
    <n v="6400"/>
    <m/>
    <m/>
    <n v="1"/>
    <n v="1"/>
    <n v="3"/>
    <n v="1680"/>
    <n v="1.9"/>
    <m/>
    <m/>
    <m/>
    <m/>
    <m/>
    <m/>
    <m/>
    <m/>
    <m/>
    <m/>
    <n v="1"/>
    <n v="1"/>
    <x v="0"/>
    <x v="0"/>
  </r>
  <r>
    <s v="LAND_NOPARC"/>
    <m/>
    <x v="0"/>
    <m/>
    <n v="0"/>
    <m/>
    <m/>
    <m/>
    <m/>
    <n v="1.7899999999999999E-3"/>
    <n v="0"/>
    <n v="0"/>
    <n v="0"/>
    <n v="0"/>
    <m/>
    <n v="0"/>
    <n v="0"/>
    <n v="0"/>
    <s v="NO"/>
    <n v="0"/>
    <m/>
    <m/>
    <m/>
    <m/>
    <n v="0"/>
    <m/>
    <m/>
    <n v="0"/>
    <n v="0"/>
    <n v="0"/>
    <n v="0"/>
    <n v="0"/>
    <m/>
    <m/>
    <m/>
    <m/>
    <m/>
    <m/>
    <m/>
    <m/>
    <m/>
    <m/>
    <n v="0"/>
    <n v="1"/>
    <x v="1"/>
    <x v="1"/>
  </r>
  <r>
    <s v="34-M1"/>
    <m/>
    <x v="0"/>
    <s v="41 TOWHEE RD"/>
    <n v="905"/>
    <s v="WILDLANDS TRUST OF"/>
    <s v="R60"/>
    <s v="CHAR ORG  MDL-00"/>
    <s v="34//M1//"/>
    <n v="14.747820000000001"/>
    <n v="0"/>
    <n v="0"/>
    <n v="0"/>
    <n v="0"/>
    <m/>
    <n v="0"/>
    <n v="0"/>
    <n v="0"/>
    <s v="YES"/>
    <n v="0"/>
    <s v="34-M1"/>
    <m/>
    <m/>
    <m/>
    <n v="0"/>
    <s v="fee simple"/>
    <s v="YES"/>
    <n v="0"/>
    <n v="0"/>
    <n v="0"/>
    <n v="0"/>
    <n v="0"/>
    <m/>
    <m/>
    <m/>
    <m/>
    <m/>
    <m/>
    <m/>
    <m/>
    <m/>
    <m/>
    <n v="1"/>
    <n v="1"/>
    <x v="2"/>
    <x v="2"/>
  </r>
  <r>
    <s v="52-115"/>
    <m/>
    <x v="0"/>
    <s v="177 CROMESETT RD"/>
    <n v="101"/>
    <s v="RAKOS KEVIN"/>
    <s v="R30"/>
    <s v="ONE FAMILY"/>
    <s v="52//115//"/>
    <n v="0.15397"/>
    <n v="1"/>
    <n v="1"/>
    <n v="1"/>
    <n v="1"/>
    <s v="SEPTIC"/>
    <n v="0"/>
    <n v="1"/>
    <n v="2800"/>
    <s v="YES"/>
    <n v="2800"/>
    <s v="52-115"/>
    <s v="Public Water,Septic"/>
    <s v="SEPTIC"/>
    <s v="SEPTIC"/>
    <n v="2800"/>
    <m/>
    <m/>
    <n v="1"/>
    <n v="1"/>
    <n v="3"/>
    <n v="1336"/>
    <n v="1.75"/>
    <m/>
    <m/>
    <m/>
    <m/>
    <m/>
    <m/>
    <m/>
    <m/>
    <m/>
    <m/>
    <n v="1"/>
    <n v="1"/>
    <x v="0"/>
    <x v="0"/>
  </r>
  <r>
    <s v="52-D3"/>
    <m/>
    <x v="0"/>
    <s v="18 MARKS COVE RD"/>
    <n v="101"/>
    <s v="SAVOIE MARK A"/>
    <s v="R30"/>
    <s v="ONE FAMILY"/>
    <s v="52//D3//"/>
    <n v="0.22091"/>
    <n v="1"/>
    <n v="1"/>
    <n v="1"/>
    <n v="1"/>
    <s v="SEPTIC"/>
    <n v="0"/>
    <n v="1"/>
    <n v="3200"/>
    <s v="YES"/>
    <n v="3200"/>
    <s v="52-D3"/>
    <s v="Public Water"/>
    <m/>
    <s v="SEPTIC"/>
    <n v="3200"/>
    <m/>
    <m/>
    <n v="1"/>
    <n v="1"/>
    <n v="3"/>
    <n v="1880"/>
    <n v="2"/>
    <m/>
    <m/>
    <m/>
    <m/>
    <m/>
    <m/>
    <m/>
    <m/>
    <m/>
    <m/>
    <n v="1"/>
    <n v="1"/>
    <x v="0"/>
    <x v="0"/>
  </r>
  <r>
    <s v="33-2-3"/>
    <m/>
    <x v="0"/>
    <s v="38 TOWHEE RD"/>
    <n v="101"/>
    <s v="BROGIOLI KEVIN T"/>
    <s v="R60"/>
    <s v="ONE FAMILY"/>
    <s v="33//40212//"/>
    <n v="1.1171"/>
    <n v="1"/>
    <n v="1"/>
    <n v="1"/>
    <n v="1"/>
    <s v="SEPTIC"/>
    <n v="0"/>
    <n v="0"/>
    <n v="0"/>
    <s v="YES"/>
    <n v="0"/>
    <s v="33-2-3"/>
    <m/>
    <m/>
    <s v="SEPTIC"/>
    <n v="0"/>
    <m/>
    <m/>
    <n v="1"/>
    <n v="1"/>
    <n v="4"/>
    <n v="3463"/>
    <n v="1.9"/>
    <m/>
    <m/>
    <m/>
    <m/>
    <m/>
    <m/>
    <m/>
    <m/>
    <m/>
    <m/>
    <n v="1"/>
    <n v="1"/>
    <x v="2"/>
    <x v="2"/>
  </r>
  <r>
    <s v="52-78"/>
    <m/>
    <x v="0"/>
    <s v="7 MATTAPOISETT RD"/>
    <n v="101"/>
    <s v="JOSEPH NANCY J"/>
    <s v="R30"/>
    <s v="ONE FAMILY"/>
    <s v="52//78//"/>
    <n v="0.33256999999999998"/>
    <n v="1"/>
    <n v="1"/>
    <n v="1"/>
    <n v="1"/>
    <s v="SEPTIC"/>
    <n v="0"/>
    <n v="0"/>
    <n v="0"/>
    <s v="NO_W1"/>
    <n v="0"/>
    <s v="52-78"/>
    <s v="Public Water,Gas,Septic"/>
    <s v="SEPTIC"/>
    <s v="SEPTIC"/>
    <n v="0"/>
    <m/>
    <m/>
    <n v="1"/>
    <n v="1"/>
    <n v="2"/>
    <n v="904"/>
    <n v="1"/>
    <m/>
    <m/>
    <m/>
    <m/>
    <m/>
    <m/>
    <m/>
    <m/>
    <m/>
    <m/>
    <n v="4"/>
    <n v="1"/>
    <x v="0"/>
    <x v="0"/>
  </r>
  <r>
    <s v="34-1007A"/>
    <m/>
    <x v="0"/>
    <s v="43 LONG BCH RD"/>
    <n v="131"/>
    <s v="CUNNINGHAM SHEILA D"/>
    <s v="R60"/>
    <s v="RES ACLNPO  MDL-00"/>
    <s v="34//1007/A/"/>
    <n v="6.5726399999999998"/>
    <n v="0"/>
    <n v="0"/>
    <n v="0"/>
    <n v="0"/>
    <m/>
    <n v="0"/>
    <n v="0"/>
    <n v="0"/>
    <s v="YES"/>
    <n v="0"/>
    <s v="34-1007A"/>
    <m/>
    <m/>
    <m/>
    <n v="0"/>
    <m/>
    <m/>
    <n v="0"/>
    <n v="0"/>
    <n v="0"/>
    <n v="0"/>
    <n v="0"/>
    <m/>
    <m/>
    <m/>
    <m/>
    <m/>
    <m/>
    <m/>
    <m/>
    <m/>
    <m/>
    <n v="1"/>
    <n v="1"/>
    <x v="2"/>
    <x v="2"/>
  </r>
  <r>
    <s v="52-77"/>
    <m/>
    <x v="0"/>
    <s v="2 MATTAPOISETT RD"/>
    <n v="101"/>
    <s v="STEWART CHERYL HENDERSON"/>
    <s v="R30"/>
    <s v="ONE FAMILY"/>
    <s v="52//77//"/>
    <n v="0.2044"/>
    <n v="1"/>
    <n v="1"/>
    <n v="1"/>
    <n v="1"/>
    <s v="SEPTIC"/>
    <n v="0"/>
    <n v="1"/>
    <n v="800"/>
    <s v="YES"/>
    <n v="800"/>
    <s v="52-77"/>
    <s v="Public Water,Septic"/>
    <s v="SEPTIC"/>
    <s v="SEPTIC"/>
    <n v="800"/>
    <m/>
    <m/>
    <n v="1"/>
    <n v="1"/>
    <n v="3"/>
    <n v="1104"/>
    <n v="1"/>
    <m/>
    <m/>
    <m/>
    <m/>
    <m/>
    <m/>
    <m/>
    <m/>
    <m/>
    <m/>
    <n v="2"/>
    <n v="1"/>
    <x v="0"/>
    <x v="0"/>
  </r>
  <r>
    <s v="52-D8"/>
    <m/>
    <x v="0"/>
    <s v="21 MARKS COVE RD"/>
    <n v="101"/>
    <s v="CORNELL RONALD A &amp; PAMELA L"/>
    <s v="R30"/>
    <s v="ONE FAMILY"/>
    <s v="52//D8//"/>
    <n v="0.24762000000000001"/>
    <n v="1"/>
    <n v="1"/>
    <n v="1"/>
    <n v="1"/>
    <s v="SEPTIC"/>
    <n v="0"/>
    <n v="1"/>
    <n v="5000"/>
    <s v="YES"/>
    <n v="5000"/>
    <s v="52-D8"/>
    <s v="Public Water,Septic"/>
    <s v="SEPTIC"/>
    <s v="SEPTIC"/>
    <n v="5000"/>
    <m/>
    <m/>
    <n v="1"/>
    <n v="1"/>
    <n v="3"/>
    <n v="914"/>
    <n v="1"/>
    <m/>
    <m/>
    <m/>
    <m/>
    <m/>
    <m/>
    <m/>
    <m/>
    <m/>
    <m/>
    <n v="1"/>
    <n v="1"/>
    <x v="0"/>
    <x v="0"/>
  </r>
  <r>
    <s v="52-D4"/>
    <m/>
    <x v="0"/>
    <s v="20 MARKS COVE RD"/>
    <n v="101"/>
    <s v="VAIL NORMAN W"/>
    <s v="R30"/>
    <s v="ONE FAMILY"/>
    <s v="52//D4//"/>
    <n v="0.23465"/>
    <n v="1"/>
    <n v="1"/>
    <n v="1"/>
    <n v="1"/>
    <s v="SEPTIC"/>
    <n v="0"/>
    <n v="1"/>
    <n v="5600"/>
    <s v="YES"/>
    <n v="5600"/>
    <s v="52-D4"/>
    <s v="Public Water"/>
    <m/>
    <s v="SEPTIC"/>
    <n v="5600"/>
    <m/>
    <m/>
    <n v="1"/>
    <n v="1"/>
    <n v="2"/>
    <n v="1210"/>
    <n v="1"/>
    <m/>
    <m/>
    <m/>
    <m/>
    <m/>
    <m/>
    <m/>
    <m/>
    <m/>
    <m/>
    <n v="1"/>
    <n v="1"/>
    <x v="0"/>
    <x v="0"/>
  </r>
  <r>
    <s v="52-38"/>
    <m/>
    <x v="0"/>
    <s v="178 CROMESETT RD"/>
    <n v="101"/>
    <s v="ROONEY ROSANNE"/>
    <s v="R30"/>
    <s v="ONE FAMILY"/>
    <s v="52//38//"/>
    <n v="8.4010000000000001E-2"/>
    <n v="1"/>
    <n v="1"/>
    <n v="1"/>
    <n v="1"/>
    <s v="SEPTIC"/>
    <n v="0"/>
    <n v="1"/>
    <n v="5200"/>
    <s v="YES"/>
    <n v="5200"/>
    <s v="52-38"/>
    <s v="Public Water,Septic"/>
    <s v="SEPTIC"/>
    <s v="SEPTIC"/>
    <n v="5200"/>
    <m/>
    <m/>
    <n v="1"/>
    <n v="1"/>
    <n v="1"/>
    <n v="590"/>
    <n v="1"/>
    <m/>
    <m/>
    <m/>
    <m/>
    <m/>
    <m/>
    <m/>
    <m/>
    <m/>
    <m/>
    <n v="1"/>
    <n v="1"/>
    <x v="0"/>
    <x v="0"/>
  </r>
  <r>
    <s v="52-75"/>
    <m/>
    <x v="0"/>
    <s v="6 MATTAPOISETT RD"/>
    <n v="101"/>
    <s v="IAPPINI PAUL L"/>
    <s v="R30"/>
    <s v="ONE FAMILY"/>
    <s v="52//75//"/>
    <n v="9.4960000000000003E-2"/>
    <n v="1"/>
    <n v="1"/>
    <n v="1"/>
    <n v="1"/>
    <s v="SEPTIC"/>
    <n v="0"/>
    <n v="2"/>
    <n v="12800"/>
    <s v="YES"/>
    <n v="12800"/>
    <s v="52-75"/>
    <s v="Public Water,Septic"/>
    <s v="SEPTIC"/>
    <s v="SEPTIC"/>
    <n v="6400"/>
    <m/>
    <m/>
    <n v="1"/>
    <n v="1"/>
    <n v="5"/>
    <n v="1100"/>
    <n v="2"/>
    <m/>
    <m/>
    <m/>
    <m/>
    <m/>
    <m/>
    <m/>
    <m/>
    <m/>
    <m/>
    <n v="1"/>
    <n v="1"/>
    <x v="0"/>
    <x v="0"/>
  </r>
  <r>
    <s v="52-72"/>
    <m/>
    <x v="0"/>
    <s v="13 MATTAPOISETT RD"/>
    <n v="131"/>
    <s v="YOUNG TAM TRUSTEE OF"/>
    <s v="R30"/>
    <s v="RES ACLNPO  MDL-00"/>
    <s v="52//72//"/>
    <n v="0.15107000000000001"/>
    <n v="0"/>
    <n v="0"/>
    <n v="0"/>
    <n v="0"/>
    <m/>
    <n v="0"/>
    <n v="0"/>
    <n v="0"/>
    <s v="YES"/>
    <n v="0"/>
    <s v="52-72"/>
    <m/>
    <m/>
    <m/>
    <n v="0"/>
    <m/>
    <m/>
    <n v="0"/>
    <n v="0"/>
    <n v="0"/>
    <n v="0"/>
    <n v="0"/>
    <m/>
    <m/>
    <m/>
    <m/>
    <m/>
    <m/>
    <m/>
    <m/>
    <m/>
    <m/>
    <n v="2"/>
    <n v="1"/>
    <x v="0"/>
    <x v="0"/>
  </r>
  <r>
    <s v="52-40"/>
    <m/>
    <x v="0"/>
    <s v="3 SIPPICAN RD"/>
    <n v="101"/>
    <s v="MARTINELLI NICHOLAS"/>
    <s v="R30"/>
    <s v="ONE FAMILY"/>
    <s v="52//40//"/>
    <n v="7.8049999999999994E-2"/>
    <n v="1"/>
    <n v="1"/>
    <n v="1"/>
    <n v="1"/>
    <s v="SEPTIC"/>
    <n v="0"/>
    <n v="1"/>
    <n v="600"/>
    <s v="YES"/>
    <n v="600"/>
    <s v="52-40"/>
    <s v="Public Water,Gas,Septic"/>
    <s v="SEPTIC"/>
    <s v="SEPTIC"/>
    <n v="600"/>
    <m/>
    <m/>
    <n v="1"/>
    <n v="1"/>
    <n v="2"/>
    <n v="640"/>
    <n v="1"/>
    <m/>
    <m/>
    <m/>
    <m/>
    <m/>
    <m/>
    <m/>
    <m/>
    <m/>
    <m/>
    <n v="1"/>
    <n v="1"/>
    <x v="0"/>
    <x v="0"/>
  </r>
  <r>
    <s v="52-127"/>
    <m/>
    <x v="0"/>
    <s v="175 CROMESETT RD"/>
    <n v="101"/>
    <s v="LAUREANNO CATHLEEN A"/>
    <s v="R30"/>
    <s v="ONE FAMILY"/>
    <s v="52//127//"/>
    <n v="0.13158"/>
    <n v="1"/>
    <n v="1"/>
    <n v="1"/>
    <n v="1"/>
    <s v="SEPTIC"/>
    <n v="0"/>
    <n v="1"/>
    <n v="5500"/>
    <s v="YES"/>
    <n v="5500"/>
    <s v="52-127"/>
    <m/>
    <m/>
    <s v="SEPTIC"/>
    <n v="5500"/>
    <m/>
    <m/>
    <n v="1"/>
    <n v="1"/>
    <n v="3"/>
    <n v="1508"/>
    <n v="1.75"/>
    <m/>
    <m/>
    <m/>
    <m/>
    <m/>
    <m/>
    <m/>
    <m/>
    <m/>
    <m/>
    <n v="0"/>
    <n v="1"/>
    <x v="0"/>
    <x v="0"/>
  </r>
  <r>
    <s v="52-D7"/>
    <m/>
    <x v="0"/>
    <s v="23 MARKS COVE RD"/>
    <n v="101"/>
    <s v="CALISI CARLO &amp; EVA TRS"/>
    <s v="R30"/>
    <s v="ONE FAMILY"/>
    <s v="52//D7//"/>
    <n v="0.23959"/>
    <n v="1"/>
    <n v="1"/>
    <n v="1"/>
    <n v="1"/>
    <s v="SEPTIC"/>
    <n v="0"/>
    <n v="1"/>
    <n v="4700"/>
    <s v="YES"/>
    <n v="4700"/>
    <s v="52-D7"/>
    <s v="Public Water,Gas,Septic"/>
    <s v="SEPTIC"/>
    <s v="SEPTIC"/>
    <n v="4700"/>
    <m/>
    <m/>
    <n v="1"/>
    <n v="1"/>
    <n v="3"/>
    <n v="1524"/>
    <n v="1"/>
    <m/>
    <m/>
    <m/>
    <m/>
    <m/>
    <m/>
    <m/>
    <m/>
    <m/>
    <m/>
    <n v="1"/>
    <n v="1"/>
    <x v="0"/>
    <x v="0"/>
  </r>
  <r>
    <s v="52-73"/>
    <m/>
    <x v="0"/>
    <s v="8 MATTAPOISETT RD"/>
    <n v="101"/>
    <s v="GIGLIO RICHARD A"/>
    <s v="R30"/>
    <s v="ONE FAMILY"/>
    <s v="52//73//"/>
    <n v="9.5240000000000005E-2"/>
    <n v="1"/>
    <n v="1"/>
    <n v="1"/>
    <n v="1"/>
    <s v="SEPTIC"/>
    <n v="0"/>
    <n v="1"/>
    <n v="4800"/>
    <s v="YES"/>
    <n v="4800"/>
    <s v="52-73"/>
    <s v="Public Water,Septic"/>
    <s v="SEPTIC"/>
    <s v="SEPTIC"/>
    <n v="4800"/>
    <m/>
    <m/>
    <n v="1"/>
    <n v="1"/>
    <n v="2"/>
    <n v="876"/>
    <n v="1"/>
    <m/>
    <m/>
    <m/>
    <m/>
    <m/>
    <m/>
    <m/>
    <m/>
    <m/>
    <m/>
    <n v="1"/>
    <n v="1"/>
    <x v="0"/>
    <x v="0"/>
  </r>
  <r>
    <s v="LAND_NOPARC"/>
    <m/>
    <x v="0"/>
    <m/>
    <n v="0"/>
    <m/>
    <m/>
    <m/>
    <m/>
    <n v="3.3E-4"/>
    <n v="0"/>
    <n v="0"/>
    <n v="0"/>
    <n v="0"/>
    <m/>
    <n v="0"/>
    <n v="0"/>
    <n v="0"/>
    <s v="NO"/>
    <n v="0"/>
    <m/>
    <m/>
    <m/>
    <m/>
    <n v="0"/>
    <m/>
    <m/>
    <n v="0"/>
    <n v="0"/>
    <n v="0"/>
    <n v="0"/>
    <n v="0"/>
    <m/>
    <m/>
    <m/>
    <m/>
    <m/>
    <m/>
    <m/>
    <m/>
    <m/>
    <m/>
    <n v="0"/>
    <n v="1"/>
    <x v="0"/>
    <x v="0"/>
  </r>
  <r>
    <s v="52-42"/>
    <m/>
    <x v="0"/>
    <s v="5 SIPPICAN RD"/>
    <n v="101"/>
    <s v="HOUDE ELIZABETH A"/>
    <s v="R30"/>
    <s v="ONE FAMILY"/>
    <s v="52//42//"/>
    <n v="7.8060000000000004E-2"/>
    <n v="1"/>
    <n v="1"/>
    <n v="1"/>
    <n v="1"/>
    <s v="SEPTIC"/>
    <n v="0"/>
    <n v="1"/>
    <n v="6300"/>
    <s v="YES"/>
    <n v="6300"/>
    <s v="52-42"/>
    <s v="Public Water,Gas,Septic"/>
    <s v="SEPTIC"/>
    <s v="SEPTIC"/>
    <n v="6300"/>
    <m/>
    <m/>
    <n v="1"/>
    <n v="1"/>
    <n v="2"/>
    <n v="816"/>
    <n v="1"/>
    <m/>
    <m/>
    <m/>
    <m/>
    <m/>
    <m/>
    <m/>
    <m/>
    <m/>
    <m/>
    <n v="1"/>
    <n v="1"/>
    <x v="0"/>
    <x v="0"/>
  </r>
  <r>
    <s v="50-1019"/>
    <m/>
    <x v="0"/>
    <s v="0 SWIFTS BCH RD  OFF"/>
    <n v="132"/>
    <s v="BONITO FAUSTINE JR"/>
    <m/>
    <s v="RES ACLNUD  MDL-00"/>
    <s v="50//1019//"/>
    <n v="0.88402999999999998"/>
    <n v="0"/>
    <n v="0"/>
    <n v="0"/>
    <n v="0"/>
    <m/>
    <n v="0"/>
    <n v="0"/>
    <n v="0"/>
    <s v="YES"/>
    <n v="0"/>
    <s v="50-1019"/>
    <m/>
    <m/>
    <m/>
    <n v="0"/>
    <m/>
    <m/>
    <n v="0"/>
    <n v="0"/>
    <n v="0"/>
    <n v="0"/>
    <n v="0"/>
    <m/>
    <m/>
    <m/>
    <m/>
    <m/>
    <m/>
    <m/>
    <m/>
    <m/>
    <m/>
    <n v="0"/>
    <n v="1"/>
    <x v="1"/>
    <x v="1"/>
  </r>
  <r>
    <s v="52-68"/>
    <m/>
    <x v="0"/>
    <s v="17 MATTAPOISETT RD"/>
    <n v="101"/>
    <s v="MICHAUD WILLIAM"/>
    <s v="R30"/>
    <s v="ONE FAMILY"/>
    <s v="52//68//"/>
    <n v="0.19342000000000001"/>
    <n v="1"/>
    <n v="1"/>
    <n v="1"/>
    <n v="1"/>
    <s v="SEPTIC"/>
    <n v="0"/>
    <n v="1"/>
    <n v="5000"/>
    <s v="YES"/>
    <n v="5000"/>
    <s v="52-68"/>
    <s v="Public Water,Septic"/>
    <s v="SEPTIC"/>
    <s v="SEPTIC"/>
    <n v="5000"/>
    <m/>
    <m/>
    <n v="1"/>
    <n v="1"/>
    <n v="4"/>
    <n v="1368"/>
    <n v="2"/>
    <m/>
    <m/>
    <m/>
    <m/>
    <m/>
    <m/>
    <m/>
    <m/>
    <m/>
    <m/>
    <n v="2"/>
    <n v="1"/>
    <x v="0"/>
    <x v="0"/>
  </r>
  <r>
    <s v="52-71"/>
    <m/>
    <x v="0"/>
    <s v="10 MATTAPOISETT RD"/>
    <n v="101"/>
    <s v="BERRY INEZ M"/>
    <s v="R30"/>
    <s v="ONE FAMILY"/>
    <s v="52//71//"/>
    <n v="9.9129999999999996E-2"/>
    <n v="1"/>
    <n v="1"/>
    <n v="1"/>
    <n v="1"/>
    <s v="SEPTIC"/>
    <n v="0"/>
    <n v="1"/>
    <n v="1400"/>
    <s v="YES"/>
    <n v="1400"/>
    <s v="52-71"/>
    <s v="Public Water,Gas,Septic"/>
    <s v="SEPTIC"/>
    <s v="SEPTIC"/>
    <n v="1400"/>
    <m/>
    <m/>
    <n v="1"/>
    <n v="1"/>
    <n v="2"/>
    <n v="780"/>
    <n v="1.5"/>
    <m/>
    <m/>
    <m/>
    <m/>
    <m/>
    <m/>
    <m/>
    <m/>
    <m/>
    <m/>
    <n v="1"/>
    <n v="1"/>
    <x v="0"/>
    <x v="0"/>
  </r>
  <r>
    <s v="52-D5"/>
    <m/>
    <x v="0"/>
    <s v="22 MARKS COVE RD"/>
    <n v="101"/>
    <s v="CONLON JOSEPH F TRUSTEE"/>
    <s v="R30"/>
    <s v="ONE FAMILY"/>
    <s v="52//D5//"/>
    <n v="0.22328999999999999"/>
    <n v="1"/>
    <n v="1"/>
    <n v="1"/>
    <n v="1"/>
    <s v="SEPTIC"/>
    <n v="0"/>
    <n v="1"/>
    <n v="2000"/>
    <s v="YES"/>
    <n v="2000"/>
    <s v="52-D5"/>
    <s v="Public Water,Septic"/>
    <s v="SEPTIC"/>
    <s v="SEPTIC"/>
    <n v="2000"/>
    <m/>
    <m/>
    <n v="1"/>
    <n v="1"/>
    <n v="2"/>
    <n v="1008"/>
    <n v="1"/>
    <m/>
    <m/>
    <m/>
    <m/>
    <m/>
    <m/>
    <m/>
    <m/>
    <m/>
    <m/>
    <n v="1"/>
    <n v="1"/>
    <x v="0"/>
    <x v="0"/>
  </r>
  <r>
    <s v="52-39"/>
    <m/>
    <x v="0"/>
    <s v="2 SIPPICAN RD"/>
    <n v="132"/>
    <s v="SMITH MICHAEL J"/>
    <s v="R30"/>
    <s v="RES ACLNUD  MDL-00"/>
    <s v="52//39//"/>
    <n v="0.10542"/>
    <n v="0"/>
    <n v="0"/>
    <n v="0"/>
    <n v="0"/>
    <m/>
    <n v="0"/>
    <n v="1"/>
    <n v="800"/>
    <s v="YES"/>
    <n v="0"/>
    <s v="52-39"/>
    <m/>
    <m/>
    <m/>
    <n v="800"/>
    <m/>
    <m/>
    <n v="0"/>
    <n v="0"/>
    <n v="0"/>
    <n v="0"/>
    <n v="0"/>
    <m/>
    <m/>
    <m/>
    <m/>
    <m/>
    <m/>
    <m/>
    <m/>
    <m/>
    <m/>
    <n v="1"/>
    <n v="1"/>
    <x v="0"/>
    <x v="0"/>
  </r>
  <r>
    <s v="52-128"/>
    <m/>
    <x v="0"/>
    <s v="173 CROMESETT RD"/>
    <n v="101"/>
    <s v="CAMBRA ROBIN J"/>
    <s v="R30"/>
    <s v="ONE FAMILY"/>
    <s v="52//128//"/>
    <n v="0.1434"/>
    <n v="1"/>
    <n v="1"/>
    <n v="1"/>
    <n v="1"/>
    <s v="SEPTIC"/>
    <n v="0"/>
    <n v="1"/>
    <n v="1700"/>
    <s v="YES"/>
    <n v="1700"/>
    <s v="52-128"/>
    <s v="Public Water,Septic"/>
    <s v="SEPTIC"/>
    <s v="SEPTIC"/>
    <n v="1700"/>
    <m/>
    <m/>
    <n v="1"/>
    <n v="1"/>
    <n v="2"/>
    <n v="1352"/>
    <n v="1.5"/>
    <m/>
    <m/>
    <m/>
    <m/>
    <m/>
    <m/>
    <m/>
    <m/>
    <m/>
    <m/>
    <n v="1"/>
    <n v="1"/>
    <x v="0"/>
    <x v="0"/>
  </r>
  <r>
    <s v="52-44"/>
    <m/>
    <x v="0"/>
    <s v="7 SIPPICAN RD"/>
    <n v="101"/>
    <s v="ROGERS JOAN HURLEY LIFE ESTATE"/>
    <s v="R30"/>
    <s v="ONE FAMILY"/>
    <s v="52//44//"/>
    <n v="7.6380000000000003E-2"/>
    <n v="1"/>
    <n v="1"/>
    <n v="1"/>
    <n v="1"/>
    <s v="SEPTIC"/>
    <n v="0"/>
    <n v="1"/>
    <n v="1200"/>
    <s v="YES"/>
    <n v="1200"/>
    <s v="52-44"/>
    <s v="Public Water,Septic"/>
    <s v="SEPTIC"/>
    <s v="SEPTIC"/>
    <n v="1200"/>
    <m/>
    <m/>
    <n v="1"/>
    <n v="1"/>
    <n v="2"/>
    <n v="588"/>
    <n v="1"/>
    <m/>
    <m/>
    <m/>
    <m/>
    <m/>
    <m/>
    <m/>
    <m/>
    <m/>
    <m/>
    <n v="1"/>
    <n v="1"/>
    <x v="0"/>
    <x v="0"/>
  </r>
  <r>
    <s v="33-2-4"/>
    <m/>
    <x v="0"/>
    <s v="34 TOWHEE RD"/>
    <n v="905"/>
    <s v="INDIAN NECK LAND CONSERVATION"/>
    <s v="R60"/>
    <s v="CHAR ORG  MDL-00"/>
    <s v="33//40213//"/>
    <n v="1.18794"/>
    <n v="0"/>
    <n v="0"/>
    <n v="0"/>
    <n v="0"/>
    <m/>
    <n v="0"/>
    <n v="0"/>
    <n v="0"/>
    <s v="YES"/>
    <n v="0"/>
    <s v="33-2-4"/>
    <m/>
    <m/>
    <m/>
    <n v="0"/>
    <s v="CR"/>
    <s v="YES"/>
    <n v="0"/>
    <n v="0"/>
    <n v="0"/>
    <n v="0"/>
    <n v="0"/>
    <m/>
    <m/>
    <m/>
    <m/>
    <m/>
    <m/>
    <m/>
    <m/>
    <m/>
    <m/>
    <n v="1"/>
    <n v="1"/>
    <x v="2"/>
    <x v="2"/>
  </r>
  <r>
    <s v="52-41"/>
    <m/>
    <x v="0"/>
    <s v="4 SIPPICAN RD"/>
    <n v="101"/>
    <s v="SMITH MICHAEL J"/>
    <s v="R30"/>
    <s v="ONE FAMILY"/>
    <s v="52//41//"/>
    <n v="9.178E-2"/>
    <n v="1"/>
    <n v="1"/>
    <n v="1"/>
    <n v="1"/>
    <s v="SEPTIC"/>
    <n v="0"/>
    <n v="0"/>
    <n v="0"/>
    <s v="YES"/>
    <n v="0"/>
    <s v="52-41"/>
    <s v="Public Water,Gas,Septic"/>
    <s v="SEPTIC"/>
    <s v="SEPTIC"/>
    <n v="0"/>
    <m/>
    <m/>
    <n v="1"/>
    <n v="1"/>
    <n v="3"/>
    <n v="1396"/>
    <n v="1"/>
    <m/>
    <m/>
    <m/>
    <m/>
    <m/>
    <m/>
    <m/>
    <m/>
    <m/>
    <m/>
    <n v="1"/>
    <n v="1"/>
    <x v="0"/>
    <x v="0"/>
  </r>
  <r>
    <s v="52-67"/>
    <m/>
    <x v="0"/>
    <s v="12 MATTAPOISETT RD"/>
    <n v="101"/>
    <s v="PAUL DONALD W"/>
    <s v="R30"/>
    <s v="ONE FAMILY"/>
    <s v="52//67//"/>
    <n v="0.20866000000000001"/>
    <n v="1"/>
    <n v="1"/>
    <n v="1"/>
    <n v="1"/>
    <s v="SEPTIC"/>
    <n v="0"/>
    <n v="1"/>
    <n v="1000"/>
    <s v="YES"/>
    <n v="1000"/>
    <s v="52-67"/>
    <s v="Public Water,Septic"/>
    <s v="SEPTIC"/>
    <s v="SEPTIC"/>
    <n v="1000"/>
    <m/>
    <m/>
    <n v="1"/>
    <n v="1"/>
    <n v="2"/>
    <n v="616"/>
    <n v="1"/>
    <m/>
    <m/>
    <m/>
    <m/>
    <m/>
    <m/>
    <m/>
    <m/>
    <m/>
    <m/>
    <n v="2"/>
    <n v="1"/>
    <x v="0"/>
    <x v="0"/>
  </r>
  <r>
    <s v="52-46"/>
    <m/>
    <x v="0"/>
    <s v="9 SIPPICAN RD"/>
    <n v="101"/>
    <s v="GARCIA LAURENIO SILVEIRA"/>
    <s v="R30"/>
    <s v="ONE FAMILY"/>
    <s v="52//46//"/>
    <n v="7.3219999999999993E-2"/>
    <n v="1"/>
    <n v="1"/>
    <n v="1"/>
    <n v="1"/>
    <s v="SEPTIC"/>
    <n v="0"/>
    <n v="1"/>
    <n v="1000"/>
    <s v="YES"/>
    <n v="1000"/>
    <s v="52-46"/>
    <s v="Public Water,Septic"/>
    <s v="SEPTIC"/>
    <s v="SEPTIC"/>
    <n v="1000"/>
    <m/>
    <m/>
    <n v="1"/>
    <n v="1"/>
    <n v="3"/>
    <n v="780"/>
    <n v="1"/>
    <m/>
    <m/>
    <m/>
    <m/>
    <m/>
    <m/>
    <m/>
    <m/>
    <m/>
    <m/>
    <n v="1"/>
    <n v="1"/>
    <x v="0"/>
    <x v="0"/>
  </r>
  <r>
    <s v="52-E"/>
    <m/>
    <x v="0"/>
    <s v="26 MARKS COVE RD"/>
    <n v="101"/>
    <s v="GRUNTMEYER VINCENT P LIFE EST"/>
    <s v="R30"/>
    <s v="ONE FAMILY"/>
    <s v="52///E/"/>
    <n v="0.22125"/>
    <n v="1"/>
    <n v="1"/>
    <n v="1"/>
    <n v="1"/>
    <s v="SEPTIC"/>
    <n v="0"/>
    <n v="1"/>
    <n v="3000"/>
    <s v="YES"/>
    <n v="3000"/>
    <s v="52-E"/>
    <s v="Public Water,Gas,Septic"/>
    <s v="SEPTIC"/>
    <s v="SEPTIC"/>
    <n v="3000"/>
    <m/>
    <m/>
    <n v="1"/>
    <n v="1"/>
    <n v="2"/>
    <n v="1330"/>
    <n v="2"/>
    <m/>
    <m/>
    <m/>
    <m/>
    <m/>
    <m/>
    <m/>
    <m/>
    <m/>
    <m/>
    <n v="2"/>
    <n v="1"/>
    <x v="0"/>
    <x v="0"/>
  </r>
  <r>
    <s v="52-37"/>
    <m/>
    <x v="0"/>
    <s v="174 CROMESETT RD"/>
    <n v="132"/>
    <s v="FOLEY DONNA M"/>
    <s v="R30"/>
    <s v="RES ACLNUD  MDL-00"/>
    <s v="52//37//"/>
    <n v="0.1196"/>
    <n v="0"/>
    <n v="0"/>
    <n v="0"/>
    <n v="0"/>
    <m/>
    <n v="0"/>
    <n v="0"/>
    <n v="0"/>
    <s v="YES"/>
    <n v="0"/>
    <s v="52-37"/>
    <m/>
    <m/>
    <m/>
    <n v="0"/>
    <m/>
    <m/>
    <n v="0"/>
    <n v="0"/>
    <n v="0"/>
    <n v="0"/>
    <n v="0"/>
    <m/>
    <m/>
    <m/>
    <m/>
    <m/>
    <m/>
    <m/>
    <m/>
    <m/>
    <m/>
    <n v="1"/>
    <n v="1"/>
    <x v="0"/>
    <x v="0"/>
  </r>
  <r>
    <s v="52-1005"/>
    <m/>
    <x v="0"/>
    <s v="0 CEDAR ISLAND RD"/>
    <n v="132"/>
    <s v="DECAS REAL ESTATE TRUST"/>
    <s v="R30"/>
    <s v="RES ACLNUD  MDL-00"/>
    <s v="52//1005//"/>
    <n v="0.21765999999999999"/>
    <n v="0"/>
    <n v="0"/>
    <n v="0"/>
    <n v="0"/>
    <m/>
    <n v="0"/>
    <n v="0"/>
    <n v="0"/>
    <s v="YES"/>
    <n v="0"/>
    <s v="52-1005"/>
    <m/>
    <m/>
    <m/>
    <n v="0"/>
    <m/>
    <m/>
    <n v="0"/>
    <n v="0"/>
    <n v="0"/>
    <n v="0"/>
    <n v="0"/>
    <m/>
    <m/>
    <m/>
    <m/>
    <m/>
    <m/>
    <m/>
    <m/>
    <m/>
    <m/>
    <n v="0"/>
    <n v="1"/>
    <x v="0"/>
    <x v="0"/>
  </r>
  <r>
    <s v="52-43"/>
    <m/>
    <x v="0"/>
    <s v="6 SIPPICAN RD"/>
    <n v="132"/>
    <s v="SMITH MICHAEL J"/>
    <s v="R30"/>
    <s v="RES ACLNUD  MDL-00"/>
    <s v="52//43//"/>
    <n v="9.1439999999999994E-2"/>
    <n v="0"/>
    <n v="0"/>
    <n v="0"/>
    <n v="0"/>
    <m/>
    <n v="0"/>
    <n v="0"/>
    <n v="0"/>
    <s v="YES"/>
    <n v="0"/>
    <s v="52-43"/>
    <m/>
    <m/>
    <m/>
    <n v="0"/>
    <m/>
    <m/>
    <n v="0"/>
    <n v="0"/>
    <n v="0"/>
    <n v="0"/>
    <n v="0"/>
    <m/>
    <m/>
    <m/>
    <m/>
    <m/>
    <m/>
    <m/>
    <m/>
    <m/>
    <m/>
    <n v="0"/>
    <n v="1"/>
    <x v="0"/>
    <x v="0"/>
  </r>
  <r>
    <s v="52-64"/>
    <m/>
    <x v="0"/>
    <s v="21 MATTAPOISETT RD"/>
    <n v="101"/>
    <s v="CAMACHO MARGARIDA R"/>
    <s v="R30"/>
    <s v="ONE FAMILY"/>
    <s v="52//64//"/>
    <n v="0.27917999999999998"/>
    <n v="1"/>
    <n v="1"/>
    <n v="1"/>
    <n v="1"/>
    <s v="SEPTIC"/>
    <n v="0"/>
    <n v="0"/>
    <n v="0"/>
    <s v="NO_W1"/>
    <n v="0"/>
    <s v="52-64"/>
    <s v="Public Water,Gas,Septic"/>
    <s v="SEPTIC"/>
    <s v="SEPTIC"/>
    <n v="0"/>
    <m/>
    <m/>
    <n v="1"/>
    <n v="1"/>
    <n v="3"/>
    <n v="1420"/>
    <n v="2"/>
    <m/>
    <m/>
    <m/>
    <m/>
    <m/>
    <m/>
    <m/>
    <m/>
    <m/>
    <m/>
    <n v="3"/>
    <n v="1"/>
    <x v="0"/>
    <x v="0"/>
  </r>
  <r>
    <s v="52-48"/>
    <m/>
    <x v="0"/>
    <s v="11 SIPPICAN RD"/>
    <n v="101"/>
    <s v="DOMINGOS MICHAEL A"/>
    <s v="MR30"/>
    <s v="ONE FAMILY"/>
    <s v="52//48//"/>
    <n v="0.11526"/>
    <n v="1"/>
    <n v="1"/>
    <n v="1"/>
    <n v="1"/>
    <s v="SEPTIC"/>
    <n v="0"/>
    <n v="0"/>
    <n v="0"/>
    <s v="YES"/>
    <n v="0"/>
    <s v="52-48"/>
    <s v="Public Water,Septic"/>
    <s v="SEPTIC"/>
    <s v="SEPTIC"/>
    <n v="0"/>
    <m/>
    <m/>
    <n v="1"/>
    <n v="1"/>
    <n v="2"/>
    <n v="564"/>
    <n v="1"/>
    <m/>
    <m/>
    <m/>
    <m/>
    <m/>
    <m/>
    <m/>
    <m/>
    <m/>
    <m/>
    <n v="2"/>
    <n v="1"/>
    <x v="0"/>
    <x v="0"/>
  </r>
  <r>
    <s v="52-36"/>
    <m/>
    <x v="0"/>
    <s v="3 CONNEHASSETT RD"/>
    <n v="101"/>
    <s v="FOLEY DONNA M"/>
    <s v="R30"/>
    <s v="ONE FAMILY"/>
    <s v="52//36//"/>
    <n v="0.11082"/>
    <n v="1"/>
    <n v="1"/>
    <n v="1"/>
    <n v="1"/>
    <s v="SEPTIC"/>
    <n v="0"/>
    <n v="0"/>
    <n v="0"/>
    <s v="YES"/>
    <n v="0"/>
    <s v="52-36"/>
    <s v="Public Water,Septic"/>
    <s v="SEPTIC"/>
    <s v="SEPTIC"/>
    <n v="0"/>
    <m/>
    <m/>
    <n v="1"/>
    <n v="1"/>
    <n v="4"/>
    <n v="1420"/>
    <n v="1"/>
    <m/>
    <m/>
    <m/>
    <m/>
    <m/>
    <m/>
    <m/>
    <m/>
    <m/>
    <m/>
    <n v="1"/>
    <n v="1"/>
    <x v="0"/>
    <x v="0"/>
  </r>
  <r>
    <s v="52-45"/>
    <m/>
    <x v="0"/>
    <s v="8 SIPPICAN RD"/>
    <n v="101"/>
    <s v="MILLER STEPHEN D"/>
    <s v="R30"/>
    <s v="ONE FAMILY"/>
    <s v="52//45//"/>
    <n v="8.7840000000000001E-2"/>
    <n v="1"/>
    <n v="1"/>
    <n v="1"/>
    <n v="1"/>
    <s v="SEPTIC"/>
    <n v="0"/>
    <n v="1"/>
    <n v="4600"/>
    <s v="YES"/>
    <n v="4600"/>
    <s v="52-45"/>
    <s v="Public Water,Gas"/>
    <m/>
    <s v="SEPTIC"/>
    <n v="4600"/>
    <m/>
    <m/>
    <n v="1"/>
    <n v="1"/>
    <n v="2"/>
    <n v="720"/>
    <n v="1"/>
    <m/>
    <m/>
    <m/>
    <m/>
    <m/>
    <m/>
    <m/>
    <m/>
    <m/>
    <m/>
    <n v="1"/>
    <n v="1"/>
    <x v="0"/>
    <x v="0"/>
  </r>
  <r>
    <s v="52-140"/>
    <m/>
    <x v="0"/>
    <s v="171 CROMESETT RD"/>
    <n v="0"/>
    <s v="RACE JOHN W"/>
    <m/>
    <m/>
    <m/>
    <n v="0.10709"/>
    <n v="1"/>
    <n v="1"/>
    <n v="1"/>
    <n v="1"/>
    <s v="SEPTIC"/>
    <n v="0"/>
    <n v="1"/>
    <n v="6600"/>
    <s v="YES"/>
    <n v="6600"/>
    <s v="52-140"/>
    <m/>
    <m/>
    <s v="SEPTIC"/>
    <n v="6600"/>
    <m/>
    <m/>
    <n v="1"/>
    <n v="1"/>
    <n v="0"/>
    <n v="0"/>
    <n v="0"/>
    <m/>
    <m/>
    <m/>
    <m/>
    <m/>
    <m/>
    <m/>
    <m/>
    <m/>
    <m/>
    <n v="1"/>
    <n v="1"/>
    <x v="0"/>
    <x v="0"/>
  </r>
  <r>
    <s v="52-63"/>
    <m/>
    <x v="0"/>
    <s v="18 MATTAPOISETT RD"/>
    <n v="101"/>
    <s v="SCHREINER ARTHUR J"/>
    <s v="R30"/>
    <s v="ONE FAMILY"/>
    <s v="52//63//"/>
    <n v="0.21251999999999999"/>
    <n v="1"/>
    <n v="1"/>
    <n v="1"/>
    <n v="1"/>
    <s v="SEPTIC"/>
    <n v="0"/>
    <n v="1"/>
    <n v="3500"/>
    <s v="YES"/>
    <n v="3500"/>
    <s v="52-63"/>
    <s v="Public Water,Septic"/>
    <s v="SEPTIC"/>
    <s v="SEPTIC"/>
    <n v="3500"/>
    <m/>
    <m/>
    <n v="1"/>
    <n v="1"/>
    <n v="2"/>
    <n v="1512"/>
    <n v="1.75"/>
    <m/>
    <m/>
    <m/>
    <m/>
    <m/>
    <m/>
    <m/>
    <m/>
    <m/>
    <m/>
    <n v="2"/>
    <n v="1"/>
    <x v="0"/>
    <x v="0"/>
  </r>
  <r>
    <s v="52-52"/>
    <m/>
    <x v="0"/>
    <s v="15 SIPPICAN RD"/>
    <n v="101"/>
    <s v="POWELL DEBORAH R"/>
    <s v="R30"/>
    <s v="ONE FAMILY"/>
    <s v="52//52//"/>
    <n v="0.11355"/>
    <n v="1"/>
    <n v="1"/>
    <n v="1"/>
    <n v="1"/>
    <s v="SEPTIC"/>
    <n v="0"/>
    <n v="1"/>
    <n v="0"/>
    <s v="NO_W1"/>
    <n v="0"/>
    <s v="52-52"/>
    <s v="Public Water,Septic"/>
    <s v="SEPTIC"/>
    <s v="SEPTIC"/>
    <n v="0"/>
    <m/>
    <m/>
    <n v="1"/>
    <n v="1"/>
    <n v="2"/>
    <n v="612"/>
    <n v="1"/>
    <m/>
    <m/>
    <m/>
    <m/>
    <m/>
    <m/>
    <m/>
    <m/>
    <m/>
    <m/>
    <n v="3"/>
    <n v="1"/>
    <x v="0"/>
    <x v="0"/>
  </r>
  <r>
    <s v="52-60"/>
    <m/>
    <x v="0"/>
    <s v="25 MATTAPOISETT RD"/>
    <n v="132"/>
    <s v="CARTER JOHN F"/>
    <s v="R30"/>
    <s v="RES ACLNUD  MDL-00"/>
    <s v="52//60//"/>
    <n v="9.2369999999999994E-2"/>
    <n v="0"/>
    <n v="0"/>
    <n v="0"/>
    <n v="0"/>
    <m/>
    <n v="0"/>
    <n v="0"/>
    <n v="0"/>
    <s v="YES"/>
    <n v="0"/>
    <s v="52-60"/>
    <m/>
    <m/>
    <m/>
    <n v="0"/>
    <m/>
    <m/>
    <n v="0"/>
    <n v="0"/>
    <n v="0"/>
    <n v="0"/>
    <n v="0"/>
    <m/>
    <m/>
    <m/>
    <m/>
    <m/>
    <m/>
    <m/>
    <m/>
    <m/>
    <m/>
    <n v="1"/>
    <n v="1"/>
    <x v="0"/>
    <x v="0"/>
  </r>
  <r>
    <s v="52-32"/>
    <m/>
    <x v="0"/>
    <s v="5 CONNEHASSETT RD"/>
    <n v="101"/>
    <s v="JACOBSEN JOYCE E"/>
    <s v="R30"/>
    <s v="ONE FAMILY"/>
    <s v="52//32//"/>
    <n v="0.19764000000000001"/>
    <n v="1"/>
    <n v="1"/>
    <n v="1"/>
    <n v="1"/>
    <s v="SEPTIC"/>
    <n v="0"/>
    <n v="1"/>
    <n v="3200"/>
    <s v="YES"/>
    <n v="3200"/>
    <s v="52-32"/>
    <s v="Public Water,Gas,Septic"/>
    <s v="SEPTIC"/>
    <s v="SEPTIC"/>
    <n v="3200"/>
    <m/>
    <m/>
    <n v="1"/>
    <n v="1"/>
    <n v="3"/>
    <n v="1428"/>
    <n v="1"/>
    <m/>
    <m/>
    <m/>
    <m/>
    <m/>
    <m/>
    <m/>
    <m/>
    <m/>
    <m/>
    <n v="2"/>
    <n v="1"/>
    <x v="0"/>
    <x v="0"/>
  </r>
  <r>
    <s v="52-33"/>
    <m/>
    <x v="0"/>
    <s v="4 CONNEHASSETT RD"/>
    <n v="101"/>
    <s v="BAKER HOLLIS FRANCIS"/>
    <s v="R30"/>
    <s v="ONE FAMILY"/>
    <s v="52//33//"/>
    <n v="0.18503"/>
    <n v="1"/>
    <n v="1"/>
    <n v="1"/>
    <n v="1"/>
    <s v="SEPTIC"/>
    <n v="0"/>
    <n v="1"/>
    <n v="4400"/>
    <s v="YES"/>
    <n v="4400"/>
    <s v="52-33"/>
    <s v="Public Water,Gas,Septic"/>
    <s v="SEPTIC"/>
    <s v="SEPTIC"/>
    <n v="4400"/>
    <m/>
    <m/>
    <n v="1"/>
    <n v="1"/>
    <n v="2"/>
    <n v="1120"/>
    <n v="1"/>
    <m/>
    <m/>
    <m/>
    <m/>
    <m/>
    <m/>
    <m/>
    <m/>
    <m/>
    <m/>
    <n v="2"/>
    <n v="1"/>
    <x v="0"/>
    <x v="0"/>
  </r>
  <r>
    <s v="52-47"/>
    <m/>
    <x v="0"/>
    <s v="10 SIPPICAN RD"/>
    <n v="101"/>
    <s v="VANSTON RICHARD J JR"/>
    <s v="R30"/>
    <s v="ONE FAMILY"/>
    <s v="52//47//"/>
    <n v="0.17918999999999999"/>
    <n v="1"/>
    <n v="1"/>
    <n v="1"/>
    <n v="1"/>
    <s v="SEPTIC"/>
    <n v="0"/>
    <n v="1"/>
    <n v="3800"/>
    <s v="YES"/>
    <n v="3800"/>
    <s v="52-47"/>
    <s v="Public Water,Septic"/>
    <s v="SEPTIC"/>
    <s v="SEPTIC"/>
    <n v="3800"/>
    <m/>
    <m/>
    <n v="1"/>
    <n v="1"/>
    <n v="3"/>
    <n v="682"/>
    <n v="1"/>
    <m/>
    <m/>
    <m/>
    <m/>
    <m/>
    <m/>
    <m/>
    <m/>
    <m/>
    <m/>
    <n v="2"/>
    <n v="1"/>
    <x v="0"/>
    <x v="0"/>
  </r>
  <r>
    <s v="52-61"/>
    <m/>
    <x v="0"/>
    <s v="20 MATTAPOISETT RD"/>
    <n v="101"/>
    <s v="SAMPSON LLOYD S"/>
    <s v="R30"/>
    <s v="ONE FAMILY"/>
    <s v="52//61//"/>
    <n v="0.10538"/>
    <n v="1"/>
    <n v="1"/>
    <n v="1"/>
    <n v="1"/>
    <s v="SEPTIC"/>
    <n v="0"/>
    <n v="1"/>
    <n v="500"/>
    <s v="YES"/>
    <n v="500"/>
    <s v="52-61"/>
    <s v="Public Water,Gas,Septic"/>
    <s v="SEPTIC"/>
    <s v="SEPTIC"/>
    <n v="500"/>
    <m/>
    <m/>
    <n v="1"/>
    <n v="1"/>
    <n v="2"/>
    <n v="616"/>
    <n v="1"/>
    <m/>
    <m/>
    <m/>
    <m/>
    <m/>
    <m/>
    <m/>
    <m/>
    <m/>
    <m/>
    <n v="1"/>
    <n v="1"/>
    <x v="0"/>
    <x v="0"/>
  </r>
  <r>
    <s v="52-D6"/>
    <m/>
    <x v="0"/>
    <s v="28 MARKS COVE RD"/>
    <n v="101"/>
    <s v="CORKERY ROBERT J"/>
    <s v="R30"/>
    <s v="ONE FAMILY"/>
    <s v="52//D6//"/>
    <n v="0.29133999999999999"/>
    <n v="1"/>
    <n v="1"/>
    <n v="1"/>
    <n v="1"/>
    <s v="SEPTIC"/>
    <n v="0"/>
    <n v="1"/>
    <n v="2800"/>
    <s v="YES"/>
    <n v="2800"/>
    <s v="52-D6"/>
    <s v="Public Water,Septic"/>
    <s v="SEPTIC"/>
    <s v="SEPTIC"/>
    <n v="2800"/>
    <m/>
    <m/>
    <n v="1"/>
    <n v="1"/>
    <n v="3"/>
    <n v="1434"/>
    <n v="1.9"/>
    <m/>
    <m/>
    <m/>
    <m/>
    <m/>
    <m/>
    <m/>
    <m/>
    <m/>
    <m/>
    <n v="0"/>
    <n v="1"/>
    <x v="0"/>
    <x v="0"/>
  </r>
  <r>
    <s v="52-54B"/>
    <m/>
    <x v="0"/>
    <s v="17 SIPPICAN RD"/>
    <n v="101"/>
    <s v="SCHARNICK WILLIAM E"/>
    <s v="R30"/>
    <s v="ONE FAMILY"/>
    <s v="52//54/B/"/>
    <n v="9.0389999999999998E-2"/>
    <n v="1"/>
    <n v="1"/>
    <n v="1"/>
    <n v="1"/>
    <s v="SEPTIC"/>
    <n v="0"/>
    <n v="0"/>
    <n v="0"/>
    <s v="YES"/>
    <n v="0"/>
    <s v="52-54B"/>
    <s v="Public Water,Gas,Septic"/>
    <s v="SEPTIC"/>
    <s v="SEPTIC"/>
    <n v="0"/>
    <m/>
    <m/>
    <n v="1"/>
    <n v="1"/>
    <n v="1"/>
    <n v="477"/>
    <n v="1"/>
    <m/>
    <m/>
    <m/>
    <m/>
    <m/>
    <m/>
    <m/>
    <m/>
    <m/>
    <m/>
    <n v="2"/>
    <n v="1"/>
    <x v="0"/>
    <x v="0"/>
  </r>
  <r>
    <s v="LAND_NOPARC"/>
    <m/>
    <x v="0"/>
    <m/>
    <n v="0"/>
    <m/>
    <m/>
    <m/>
    <m/>
    <n v="1.39E-3"/>
    <n v="0"/>
    <n v="0"/>
    <n v="0"/>
    <n v="0"/>
    <m/>
    <n v="0"/>
    <n v="0"/>
    <n v="0"/>
    <s v="NO"/>
    <n v="0"/>
    <m/>
    <m/>
    <m/>
    <m/>
    <n v="0"/>
    <m/>
    <m/>
    <n v="0"/>
    <n v="0"/>
    <n v="0"/>
    <n v="0"/>
    <n v="0"/>
    <m/>
    <m/>
    <m/>
    <m/>
    <m/>
    <m/>
    <m/>
    <m/>
    <m/>
    <m/>
    <n v="0"/>
    <n v="1"/>
    <x v="0"/>
    <x v="0"/>
  </r>
  <r>
    <s v="52-59"/>
    <m/>
    <x v="0"/>
    <s v="22 MATTAPOISETT RD"/>
    <n v="101"/>
    <s v="SAMPSON LLOYD S"/>
    <s v="R30"/>
    <s v="ONE FAMILY"/>
    <s v="52//59//"/>
    <n v="0.12438"/>
    <n v="1"/>
    <n v="1"/>
    <n v="1"/>
    <n v="1"/>
    <s v="SEPTIC"/>
    <n v="0"/>
    <n v="1"/>
    <n v="0"/>
    <s v="YES"/>
    <n v="0"/>
    <s v="52-59"/>
    <s v="Public Water,Septic"/>
    <s v="SEPTIC"/>
    <s v="SEPTIC"/>
    <n v="0"/>
    <m/>
    <m/>
    <n v="1"/>
    <n v="1"/>
    <n v="2"/>
    <n v="592"/>
    <n v="1"/>
    <m/>
    <m/>
    <m/>
    <m/>
    <m/>
    <m/>
    <m/>
    <m/>
    <m/>
    <m/>
    <n v="1"/>
    <n v="1"/>
    <x v="0"/>
    <x v="0"/>
  </r>
  <r>
    <s v="54-18"/>
    <m/>
    <x v="0"/>
    <s v="169 CROMESETT RD"/>
    <n v="101"/>
    <s v="FRIGON LYDIA R"/>
    <s v="R30"/>
    <s v="ONE FAMILY"/>
    <s v="54//18//"/>
    <n v="0.26223000000000002"/>
    <n v="1"/>
    <n v="1"/>
    <n v="1"/>
    <n v="1"/>
    <s v="SEPTIC"/>
    <n v="0"/>
    <n v="2"/>
    <n v="50200"/>
    <s v="YES"/>
    <n v="50200"/>
    <s v="54-18"/>
    <s v=",Septic"/>
    <s v="SEWER"/>
    <s v="SEPTIC"/>
    <n v="25100"/>
    <m/>
    <m/>
    <n v="1"/>
    <n v="1"/>
    <n v="4"/>
    <n v="3102"/>
    <n v="2"/>
    <m/>
    <m/>
    <m/>
    <m/>
    <m/>
    <m/>
    <m/>
    <m/>
    <m/>
    <m/>
    <n v="0"/>
    <n v="1"/>
    <x v="0"/>
    <x v="0"/>
  </r>
  <r>
    <s v="52-83"/>
    <m/>
    <x v="0"/>
    <s v="25 MATTAPOISETT RD"/>
    <n v="101"/>
    <s v="CARTER JOHN F"/>
    <s v="R30"/>
    <s v="ONE FAMILY"/>
    <s v="52//83//"/>
    <n v="0.20324"/>
    <n v="1"/>
    <n v="1"/>
    <n v="1"/>
    <n v="1"/>
    <s v="SEPTIC"/>
    <n v="0"/>
    <n v="1"/>
    <n v="6800"/>
    <s v="YES"/>
    <n v="6800"/>
    <s v="52-83"/>
    <s v="Public Water,Gas,Septic"/>
    <s v="SEPTIC"/>
    <s v="SEPTIC"/>
    <n v="6800"/>
    <m/>
    <m/>
    <n v="1"/>
    <n v="1"/>
    <n v="4"/>
    <n v="3182"/>
    <n v="2.5"/>
    <m/>
    <m/>
    <m/>
    <m/>
    <m/>
    <m/>
    <m/>
    <m/>
    <m/>
    <m/>
    <n v="1"/>
    <n v="1"/>
    <x v="0"/>
    <x v="0"/>
  </r>
  <r>
    <s v="52-2S"/>
    <m/>
    <x v="0"/>
    <s v="170 CROMESETT RD"/>
    <n v="101"/>
    <s v="GADY JENNIFER A TRUSTEE"/>
    <s v="R30"/>
    <s v="ONE FAMILY"/>
    <s v="52//2/S/"/>
    <n v="0.14438000000000001"/>
    <n v="1"/>
    <n v="1"/>
    <n v="1"/>
    <n v="1"/>
    <s v="SEPTIC"/>
    <n v="0"/>
    <n v="1"/>
    <n v="6300"/>
    <s v="NO_W1"/>
    <n v="6300"/>
    <s v="52-2S"/>
    <s v="Public Water,Gas,Septic"/>
    <s v="SEPTIC"/>
    <s v="SEPTIC"/>
    <n v="6300"/>
    <m/>
    <m/>
    <n v="1"/>
    <n v="1"/>
    <n v="2"/>
    <n v="456"/>
    <n v="1"/>
    <m/>
    <m/>
    <m/>
    <m/>
    <m/>
    <m/>
    <m/>
    <m/>
    <m/>
    <m/>
    <n v="2"/>
    <n v="1"/>
    <x v="0"/>
    <x v="0"/>
  </r>
  <r>
    <s v="52-51"/>
    <m/>
    <x v="0"/>
    <s v="14 SIPPICAN RD"/>
    <n v="101"/>
    <s v="SWEENEY SUSAN J"/>
    <s v="R30"/>
    <s v="ONE FAMILY"/>
    <s v="52//51//"/>
    <n v="9.0649999999999994E-2"/>
    <n v="1"/>
    <n v="1"/>
    <n v="1"/>
    <n v="1"/>
    <s v="SEPTIC"/>
    <n v="0"/>
    <n v="1"/>
    <n v="6700"/>
    <s v="YES"/>
    <n v="6700"/>
    <s v="52-51"/>
    <s v="Public Water,Septic"/>
    <s v="SEPTIC"/>
    <s v="SEPTIC"/>
    <n v="6700"/>
    <m/>
    <m/>
    <n v="1"/>
    <n v="1"/>
    <n v="3"/>
    <n v="1354"/>
    <n v="2"/>
    <m/>
    <m/>
    <m/>
    <m/>
    <m/>
    <m/>
    <m/>
    <m/>
    <m/>
    <m/>
    <n v="1"/>
    <n v="1"/>
    <x v="0"/>
    <x v="0"/>
  </r>
  <r>
    <s v="52-56B"/>
    <m/>
    <x v="0"/>
    <s v="19 SIPPICAN RD"/>
    <n v="106"/>
    <s v="LANDRY SYLVIO G TRUSTEE OF THE"/>
    <s v="R30"/>
    <s v="AC LND IMP  MDL-00"/>
    <s v="52//56/B/"/>
    <n v="4.6399999999999997E-2"/>
    <n v="0"/>
    <n v="0"/>
    <n v="0"/>
    <n v="0"/>
    <m/>
    <n v="0"/>
    <n v="0"/>
    <n v="0"/>
    <s v="YES"/>
    <n v="0"/>
    <s v="52-56B"/>
    <m/>
    <m/>
    <m/>
    <n v="0"/>
    <m/>
    <m/>
    <n v="0"/>
    <n v="0"/>
    <n v="0"/>
    <n v="0"/>
    <n v="0"/>
    <m/>
    <m/>
    <m/>
    <m/>
    <m/>
    <m/>
    <m/>
    <m/>
    <m/>
    <m/>
    <n v="1"/>
    <n v="1"/>
    <x v="0"/>
    <x v="0"/>
  </r>
  <r>
    <s v="52-31"/>
    <m/>
    <x v="0"/>
    <s v="6 CONNEHASSETT RD"/>
    <n v="101"/>
    <s v="OFFRINGA ADELE E"/>
    <s v="R30"/>
    <s v="ONE FAMILY"/>
    <s v="52//31//"/>
    <n v="8.8870000000000005E-2"/>
    <n v="1"/>
    <n v="1"/>
    <n v="1"/>
    <n v="1"/>
    <s v="SEPTIC"/>
    <n v="0"/>
    <n v="1"/>
    <n v="3200"/>
    <s v="YES"/>
    <n v="3200"/>
    <s v="52-31"/>
    <s v="Public Water,Gas,Septic"/>
    <s v="SEPTIC"/>
    <s v="SEPTIC"/>
    <n v="3200"/>
    <m/>
    <m/>
    <n v="1"/>
    <n v="1"/>
    <n v="2"/>
    <n v="1072"/>
    <n v="1"/>
    <m/>
    <m/>
    <m/>
    <m/>
    <m/>
    <m/>
    <m/>
    <m/>
    <m/>
    <m/>
    <n v="1"/>
    <n v="1"/>
    <x v="0"/>
    <x v="0"/>
  </r>
  <r>
    <s v="52-28"/>
    <m/>
    <x v="0"/>
    <s v="9 CONNEHASSETT RD"/>
    <n v="101"/>
    <s v="FRAZIER THOMAS J"/>
    <s v="R30"/>
    <s v="ONE FAMILY"/>
    <s v="52//28//"/>
    <n v="0.18817999999999999"/>
    <n v="1"/>
    <n v="1"/>
    <n v="1"/>
    <n v="1"/>
    <s v="SEPTIC"/>
    <n v="0"/>
    <n v="2"/>
    <n v="3800"/>
    <s v="YES"/>
    <n v="3800"/>
    <s v="52-28"/>
    <s v="Public Water,Septic"/>
    <s v="SEPTIC"/>
    <s v="SEPTIC"/>
    <n v="1900"/>
    <m/>
    <m/>
    <n v="1"/>
    <n v="1"/>
    <n v="3"/>
    <n v="2556"/>
    <n v="2"/>
    <m/>
    <m/>
    <m/>
    <m/>
    <m/>
    <m/>
    <m/>
    <m/>
    <m/>
    <m/>
    <n v="2"/>
    <n v="1"/>
    <x v="0"/>
    <x v="0"/>
  </r>
  <r>
    <s v="LAND_NOPARC"/>
    <m/>
    <x v="0"/>
    <m/>
    <n v="0"/>
    <m/>
    <m/>
    <m/>
    <m/>
    <n v="1.0500000000000001E-2"/>
    <n v="0"/>
    <n v="0"/>
    <n v="0"/>
    <n v="0"/>
    <m/>
    <n v="0"/>
    <n v="0"/>
    <n v="0"/>
    <s v="NO"/>
    <n v="0"/>
    <m/>
    <m/>
    <m/>
    <m/>
    <n v="0"/>
    <m/>
    <m/>
    <n v="0"/>
    <n v="0"/>
    <n v="0"/>
    <n v="0"/>
    <n v="0"/>
    <m/>
    <m/>
    <m/>
    <m/>
    <m/>
    <m/>
    <m/>
    <m/>
    <m/>
    <m/>
    <n v="0"/>
    <n v="1"/>
    <x v="0"/>
    <x v="0"/>
  </r>
  <r>
    <s v="52-58"/>
    <m/>
    <x v="0"/>
    <s v="9 CEDAR ISLAND RD"/>
    <n v="101"/>
    <s v="LANDRY SYLVIO G TRUSTEE OF THE"/>
    <s v="R30"/>
    <s v="ONE FAMILY"/>
    <s v="52//58//"/>
    <n v="8.6690000000000003E-2"/>
    <n v="1"/>
    <n v="1"/>
    <n v="1"/>
    <n v="1"/>
    <s v="SEPTIC"/>
    <n v="0"/>
    <n v="1"/>
    <n v="900"/>
    <s v="YES"/>
    <n v="900"/>
    <s v="52-58"/>
    <s v="Public Water"/>
    <m/>
    <s v="SEPTIC"/>
    <n v="900"/>
    <m/>
    <m/>
    <n v="1"/>
    <n v="1"/>
    <n v="2"/>
    <n v="1824"/>
    <n v="1.75"/>
    <m/>
    <m/>
    <m/>
    <m/>
    <m/>
    <m/>
    <m/>
    <m/>
    <m/>
    <m/>
    <n v="1"/>
    <n v="1"/>
    <x v="0"/>
    <x v="0"/>
  </r>
  <r>
    <s v="52-53"/>
    <m/>
    <x v="0"/>
    <s v="16 SIPPICAN RD"/>
    <n v="132"/>
    <s v="CAMACHO ANTONIO F"/>
    <s v="R30"/>
    <s v="RES ACLNUD  MDL-00"/>
    <s v="52//53//"/>
    <n v="9.7220000000000001E-2"/>
    <n v="0"/>
    <n v="0"/>
    <n v="0"/>
    <n v="0"/>
    <m/>
    <n v="0"/>
    <n v="0"/>
    <n v="0"/>
    <s v="YES"/>
    <n v="0"/>
    <s v="52-53"/>
    <m/>
    <m/>
    <m/>
    <n v="0"/>
    <m/>
    <m/>
    <n v="0"/>
    <n v="0"/>
    <n v="0"/>
    <n v="0"/>
    <n v="0"/>
    <m/>
    <m/>
    <m/>
    <m/>
    <m/>
    <m/>
    <m/>
    <m/>
    <m/>
    <m/>
    <n v="1"/>
    <n v="1"/>
    <x v="0"/>
    <x v="0"/>
  </r>
  <r>
    <s v="52-29"/>
    <m/>
    <x v="0"/>
    <s v="8 CONNEHASSETT RD"/>
    <n v="132"/>
    <s v="OFFRINGA ADELE E"/>
    <s v="R30"/>
    <s v="RES ACLNUD  MDL-00"/>
    <s v="52//29//"/>
    <n v="9.2530000000000001E-2"/>
    <n v="0"/>
    <n v="0"/>
    <n v="0"/>
    <n v="0"/>
    <m/>
    <n v="0"/>
    <n v="0"/>
    <n v="0"/>
    <s v="YES"/>
    <n v="0"/>
    <s v="52-29"/>
    <m/>
    <m/>
    <m/>
    <n v="0"/>
    <m/>
    <m/>
    <n v="0"/>
    <n v="0"/>
    <n v="0"/>
    <n v="0"/>
    <n v="0"/>
    <m/>
    <m/>
    <m/>
    <m/>
    <m/>
    <m/>
    <m/>
    <m/>
    <m/>
    <m/>
    <n v="1"/>
    <n v="1"/>
    <x v="0"/>
    <x v="0"/>
  </r>
  <r>
    <s v="52-84"/>
    <m/>
    <x v="0"/>
    <s v="24 MATTAPOISETT RD"/>
    <n v="101"/>
    <s v="HANSON DIANE L"/>
    <s v="R30"/>
    <s v="ONE FAMILY"/>
    <s v="52//84//"/>
    <n v="0.13739999999999999"/>
    <n v="1"/>
    <n v="1"/>
    <n v="1"/>
    <n v="1"/>
    <s v="SEPTIC"/>
    <n v="0"/>
    <n v="1"/>
    <n v="10400"/>
    <s v="YES"/>
    <n v="10400"/>
    <s v="52-84"/>
    <s v="Public Water,Septic"/>
    <s v="SEPTIC"/>
    <s v="SEPTIC"/>
    <n v="10400"/>
    <m/>
    <m/>
    <n v="1"/>
    <n v="1"/>
    <n v="2"/>
    <n v="2498"/>
    <n v="1.75"/>
    <m/>
    <m/>
    <m/>
    <m/>
    <m/>
    <m/>
    <m/>
    <m/>
    <m/>
    <m/>
    <n v="1"/>
    <n v="1"/>
    <x v="0"/>
    <x v="0"/>
  </r>
  <r>
    <s v="33-2-5"/>
    <m/>
    <x v="0"/>
    <s v="28 TOWHEE RD"/>
    <n v="131"/>
    <s v="HUGHES ANNE C"/>
    <s v="R60"/>
    <s v="RES ACLNPO  MDL-00"/>
    <s v="33//40214//"/>
    <n v="2.1486900000000002"/>
    <n v="0"/>
    <n v="0"/>
    <n v="0"/>
    <n v="0"/>
    <m/>
    <n v="0"/>
    <n v="0"/>
    <n v="0"/>
    <s v="YES"/>
    <n v="0"/>
    <s v="33-2-5"/>
    <m/>
    <m/>
    <m/>
    <n v="0"/>
    <m/>
    <m/>
    <n v="0"/>
    <n v="0"/>
    <n v="0"/>
    <n v="0"/>
    <n v="0"/>
    <m/>
    <m/>
    <m/>
    <m/>
    <m/>
    <m/>
    <m/>
    <m/>
    <m/>
    <m/>
    <n v="1"/>
    <n v="1"/>
    <x v="2"/>
    <x v="2"/>
  </r>
  <r>
    <s v="52-26"/>
    <m/>
    <x v="0"/>
    <s v="13 CONNEHASSETT RD"/>
    <n v="132"/>
    <s v="VAN DAM PATRICIA A"/>
    <s v="R30"/>
    <s v="RES ACLNUD  MDL-00"/>
    <s v="52//26//"/>
    <n v="0.10635"/>
    <n v="0"/>
    <n v="0"/>
    <n v="0"/>
    <n v="0"/>
    <m/>
    <n v="0"/>
    <n v="0"/>
    <n v="0"/>
    <s v="YES"/>
    <n v="0"/>
    <s v="52-26"/>
    <m/>
    <m/>
    <m/>
    <n v="0"/>
    <m/>
    <m/>
    <n v="0"/>
    <n v="0"/>
    <n v="0"/>
    <n v="0"/>
    <n v="0"/>
    <m/>
    <m/>
    <m/>
    <m/>
    <m/>
    <m/>
    <m/>
    <m/>
    <m/>
    <m/>
    <n v="1"/>
    <n v="1"/>
    <x v="0"/>
    <x v="0"/>
  </r>
  <r>
    <s v="52-55"/>
    <m/>
    <x v="0"/>
    <s v="18 SIPPICAN RD"/>
    <n v="101"/>
    <s v="HALLBERG ALVIN L"/>
    <s v="R30"/>
    <s v="ONE FAMILY"/>
    <s v="52//55//"/>
    <n v="9.1109999999999997E-2"/>
    <n v="1"/>
    <n v="1"/>
    <n v="1"/>
    <n v="1"/>
    <s v="SEPTIC"/>
    <n v="0"/>
    <n v="1"/>
    <n v="300"/>
    <s v="YES"/>
    <n v="300"/>
    <s v="52-55"/>
    <s v="Public Water,Gas,Septic"/>
    <s v="SEPTIC"/>
    <s v="SEPTIC"/>
    <n v="300"/>
    <m/>
    <m/>
    <n v="1"/>
    <n v="1"/>
    <n v="2"/>
    <n v="864"/>
    <n v="1"/>
    <m/>
    <m/>
    <m/>
    <m/>
    <m/>
    <m/>
    <m/>
    <m/>
    <m/>
    <m/>
    <n v="1"/>
    <n v="1"/>
    <x v="0"/>
    <x v="0"/>
  </r>
  <r>
    <s v="52-1009"/>
    <m/>
    <x v="0"/>
    <s v="0 CONNEHASSETT RD"/>
    <n v="132"/>
    <s v="OFFRINGA ADELE E"/>
    <s v="R30"/>
    <s v="RES ACLNUD  MDL-00"/>
    <s v="52//1009//"/>
    <n v="0.10775"/>
    <n v="0"/>
    <n v="0"/>
    <n v="0"/>
    <n v="0"/>
    <m/>
    <n v="0"/>
    <n v="0"/>
    <n v="0"/>
    <s v="YES"/>
    <n v="0"/>
    <s v="52-1009"/>
    <m/>
    <m/>
    <m/>
    <n v="0"/>
    <m/>
    <m/>
    <n v="0"/>
    <n v="0"/>
    <n v="0"/>
    <n v="0"/>
    <n v="0"/>
    <m/>
    <m/>
    <m/>
    <m/>
    <m/>
    <m/>
    <m/>
    <m/>
    <m/>
    <m/>
    <n v="1"/>
    <n v="1"/>
    <x v="0"/>
    <x v="0"/>
  </r>
  <r>
    <s v="34-1009"/>
    <m/>
    <x v="0"/>
    <s v="35 LONG BEACH RD"/>
    <n v="132"/>
    <s v="KNOPF TED"/>
    <s v="R60"/>
    <s v="RES ACLNUD  MDL-00"/>
    <s v="34//1009//"/>
    <n v="5.51084"/>
    <n v="0"/>
    <n v="0"/>
    <n v="0"/>
    <n v="0"/>
    <m/>
    <n v="0"/>
    <n v="0"/>
    <n v="0"/>
    <s v="YES"/>
    <n v="0"/>
    <s v="34-1009"/>
    <m/>
    <m/>
    <m/>
    <n v="0"/>
    <m/>
    <m/>
    <n v="0"/>
    <n v="0"/>
    <n v="0"/>
    <n v="0"/>
    <n v="0"/>
    <m/>
    <m/>
    <m/>
    <m/>
    <m/>
    <m/>
    <m/>
    <m/>
    <m/>
    <m/>
    <n v="1"/>
    <n v="1"/>
    <x v="2"/>
    <x v="2"/>
  </r>
  <r>
    <s v="54-19"/>
    <m/>
    <x v="0"/>
    <s v="165 CROMESETT RD"/>
    <n v="101"/>
    <s v="THOMAS JAMES D TRUSTEE OF THE"/>
    <s v="R30"/>
    <s v="ONE FAMILY"/>
    <s v="54//19//"/>
    <n v="0.33489999999999998"/>
    <n v="1"/>
    <n v="1"/>
    <n v="1"/>
    <n v="1"/>
    <s v="SEPTIC"/>
    <n v="0"/>
    <n v="1"/>
    <n v="26300"/>
    <s v="YES"/>
    <n v="26300"/>
    <s v="54-19"/>
    <m/>
    <m/>
    <s v="SEPTIC"/>
    <n v="26300"/>
    <m/>
    <m/>
    <n v="1"/>
    <n v="1"/>
    <n v="3"/>
    <n v="2750"/>
    <n v="2"/>
    <m/>
    <m/>
    <m/>
    <m/>
    <m/>
    <m/>
    <m/>
    <m/>
    <m/>
    <m/>
    <n v="0"/>
    <n v="1"/>
    <x v="0"/>
    <x v="0"/>
  </r>
  <r>
    <s v="52-85"/>
    <m/>
    <x v="0"/>
    <s v="3 CEDAR ISLAND RD"/>
    <n v="101"/>
    <s v="BRAMWELL GERALD W"/>
    <s v="R30"/>
    <s v="ONE FAMILY"/>
    <s v="52//85//"/>
    <n v="0.15851000000000001"/>
    <n v="1"/>
    <n v="1"/>
    <n v="1"/>
    <n v="1"/>
    <s v="SEPTIC"/>
    <n v="0"/>
    <n v="1"/>
    <n v="6000"/>
    <s v="YES"/>
    <n v="6000"/>
    <s v="52-85"/>
    <s v="Public Water,Septic"/>
    <s v="SEPTIC"/>
    <s v="SEPTIC"/>
    <n v="6000"/>
    <m/>
    <m/>
    <n v="1"/>
    <n v="1"/>
    <n v="3"/>
    <n v="860"/>
    <n v="1"/>
    <m/>
    <m/>
    <m/>
    <m/>
    <m/>
    <m/>
    <m/>
    <m/>
    <m/>
    <m/>
    <n v="1"/>
    <n v="1"/>
    <x v="0"/>
    <x v="0"/>
  </r>
  <r>
    <s v="52-57"/>
    <m/>
    <x v="0"/>
    <s v="6 CEDAR ISLAND RD"/>
    <n v="101"/>
    <s v="MATSON CARL A &amp; DOROTHY JEAN"/>
    <s v="R30"/>
    <s v="ONE FAMILY"/>
    <s v="52//57//"/>
    <n v="0.10409"/>
    <n v="1"/>
    <n v="1"/>
    <n v="1"/>
    <n v="1"/>
    <s v="SEPTIC"/>
    <n v="0"/>
    <n v="1"/>
    <n v="2500"/>
    <s v="YES"/>
    <n v="2500"/>
    <s v="52-57"/>
    <s v="Public Water,Septic"/>
    <s v="SEPTIC"/>
    <s v="SEPTIC"/>
    <n v="2500"/>
    <m/>
    <m/>
    <n v="1"/>
    <n v="1"/>
    <n v="3"/>
    <n v="880"/>
    <n v="1"/>
    <m/>
    <m/>
    <m/>
    <m/>
    <m/>
    <m/>
    <m/>
    <m/>
    <m/>
    <m/>
    <n v="1"/>
    <n v="1"/>
    <x v="0"/>
    <x v="0"/>
  </r>
  <r>
    <s v="52-24"/>
    <m/>
    <x v="0"/>
    <s v="15 CONNEHASSETT RD"/>
    <n v="101"/>
    <s v="VAN DAM PATRICIA A"/>
    <s v="R30"/>
    <s v="ONE FAMILY"/>
    <s v="52//24//"/>
    <n v="0.1421"/>
    <n v="1"/>
    <n v="1"/>
    <n v="1"/>
    <n v="1"/>
    <s v="SEPTIC"/>
    <n v="0"/>
    <n v="1"/>
    <n v="4600"/>
    <s v="NO_W1"/>
    <n v="4600"/>
    <s v="52-24"/>
    <s v="Public Water,Septic"/>
    <s v="SEPTIC"/>
    <s v="SEPTIC"/>
    <n v="4600"/>
    <m/>
    <m/>
    <n v="1"/>
    <n v="1"/>
    <n v="3"/>
    <n v="960"/>
    <n v="1"/>
    <m/>
    <m/>
    <m/>
    <m/>
    <m/>
    <m/>
    <m/>
    <m/>
    <m/>
    <m/>
    <n v="2"/>
    <n v="1"/>
    <x v="0"/>
    <x v="0"/>
  </r>
  <r>
    <s v="34-15"/>
    <m/>
    <x v="0"/>
    <s v="34 LONG BEACH WAY"/>
    <n v="101"/>
    <s v="WHITMAN ROBERT F TRUSTEE"/>
    <s v="R60"/>
    <s v="ONE FAMILY"/>
    <s v="34//15//"/>
    <n v="3.5866199999999999"/>
    <n v="1"/>
    <n v="1"/>
    <n v="1"/>
    <n v="1"/>
    <s v="SEPTIC"/>
    <n v="0"/>
    <n v="0"/>
    <n v="0"/>
    <s v="YES"/>
    <n v="0"/>
    <s v="34-15"/>
    <s v="Well,Septic"/>
    <s v="SEPTIC"/>
    <s v="SEPTIC"/>
    <n v="0"/>
    <m/>
    <m/>
    <n v="1"/>
    <n v="1"/>
    <n v="3"/>
    <n v="1885"/>
    <n v="1.75"/>
    <m/>
    <m/>
    <m/>
    <m/>
    <m/>
    <m/>
    <m/>
    <m/>
    <m/>
    <m/>
    <n v="1"/>
    <n v="1"/>
    <x v="2"/>
    <x v="2"/>
  </r>
  <r>
    <s v="52-27"/>
    <m/>
    <x v="0"/>
    <s v="10 CONNEHASSETT RD"/>
    <n v="101"/>
    <s v="LEARY ROBERT S"/>
    <s v="R30"/>
    <s v="ONE FAMILY"/>
    <s v="52//27//"/>
    <n v="0.28722999999999999"/>
    <n v="1"/>
    <n v="1"/>
    <n v="1"/>
    <n v="1"/>
    <s v="SEPTIC"/>
    <n v="0"/>
    <n v="1"/>
    <n v="1400"/>
    <s v="NO_W1"/>
    <n v="1400"/>
    <s v="52-27"/>
    <s v="Public Water,Septic"/>
    <s v="SEPTIC"/>
    <s v="SEPTIC"/>
    <n v="1400"/>
    <m/>
    <m/>
    <n v="1"/>
    <n v="1"/>
    <n v="2"/>
    <n v="586"/>
    <n v="1"/>
    <m/>
    <m/>
    <m/>
    <m/>
    <m/>
    <m/>
    <m/>
    <m/>
    <m/>
    <m/>
    <n v="3"/>
    <n v="1"/>
    <x v="0"/>
    <x v="0"/>
  </r>
  <r>
    <s v="52-86"/>
    <m/>
    <x v="0"/>
    <s v="25 SIPPICAN RD"/>
    <n v="101"/>
    <s v="JORDAN ROBERT W &amp; MARILYN J"/>
    <s v="R30"/>
    <s v="ONE FAMILY"/>
    <s v="52//86//"/>
    <n v="0.13714999999999999"/>
    <n v="1"/>
    <n v="1"/>
    <n v="1"/>
    <n v="1"/>
    <s v="SEPTIC"/>
    <n v="0"/>
    <n v="1"/>
    <n v="1400"/>
    <s v="YES"/>
    <n v="1400"/>
    <s v="52-86"/>
    <s v="Public Water,Gas,Septic"/>
    <s v="SEPTIC"/>
    <s v="SEPTIC"/>
    <n v="1400"/>
    <m/>
    <m/>
    <n v="1"/>
    <n v="1"/>
    <n v="2"/>
    <n v="1624"/>
    <n v="1.75"/>
    <m/>
    <m/>
    <m/>
    <m/>
    <m/>
    <m/>
    <m/>
    <m/>
    <m/>
    <m/>
    <n v="1"/>
    <n v="1"/>
    <x v="0"/>
    <x v="0"/>
  </r>
  <r>
    <s v="34-1008"/>
    <m/>
    <x v="0"/>
    <s v="35 LONG BCH RD"/>
    <n v="109"/>
    <s v="KNOPF TED"/>
    <s v="R60"/>
    <s v="MULTI HSES"/>
    <s v="34//1008//"/>
    <n v="3.9786100000000002"/>
    <n v="3"/>
    <n v="3"/>
    <n v="3"/>
    <n v="3"/>
    <s v="SEPTIC"/>
    <n v="0"/>
    <n v="0"/>
    <n v="0"/>
    <s v="YES"/>
    <n v="0"/>
    <s v="34-1008"/>
    <s v="Well,Septic"/>
    <s v="SEPTIC"/>
    <s v="SEPTIC"/>
    <n v="0"/>
    <m/>
    <m/>
    <n v="3"/>
    <n v="3"/>
    <n v="4"/>
    <n v="4636"/>
    <n v="2"/>
    <m/>
    <m/>
    <m/>
    <m/>
    <m/>
    <m/>
    <m/>
    <m/>
    <m/>
    <m/>
    <n v="1"/>
    <n v="1"/>
    <x v="2"/>
    <x v="2"/>
  </r>
  <r>
    <s v="52-20"/>
    <m/>
    <x v="0"/>
    <s v="19 CONNEHASSET RD"/>
    <n v="101"/>
    <s v="WILLIAMS HERBERT S JR"/>
    <s v="R30"/>
    <s v="ONE FAMILY"/>
    <s v="52//20//"/>
    <n v="0.17065"/>
    <n v="1"/>
    <n v="1"/>
    <n v="1"/>
    <n v="1"/>
    <s v="SEPTIC"/>
    <n v="0"/>
    <n v="1"/>
    <n v="13200"/>
    <s v="YES"/>
    <n v="13200"/>
    <s v="52-20"/>
    <s v="Public Water,Septic"/>
    <s v="SEPTIC"/>
    <s v="SEPTIC"/>
    <n v="13200"/>
    <m/>
    <m/>
    <n v="1"/>
    <n v="1"/>
    <n v="2"/>
    <n v="950"/>
    <n v="1"/>
    <m/>
    <m/>
    <m/>
    <m/>
    <m/>
    <m/>
    <m/>
    <m/>
    <m/>
    <m/>
    <n v="2"/>
    <n v="1"/>
    <x v="0"/>
    <x v="0"/>
  </r>
  <r>
    <s v="54-7-3"/>
    <m/>
    <x v="0"/>
    <s v="TWINS BEACH LN"/>
    <n v="106"/>
    <s v="BLAGDEN SCOTT M TRUSTEE"/>
    <s v="R30"/>
    <s v="AC LND IMP  MDL-00"/>
    <s v="54//7/3/"/>
    <n v="0.33739999999999998"/>
    <n v="0"/>
    <n v="0"/>
    <n v="0"/>
    <n v="0"/>
    <m/>
    <n v="0"/>
    <n v="0"/>
    <n v="0"/>
    <s v="YES"/>
    <n v="0"/>
    <s v="54-7-3"/>
    <m/>
    <m/>
    <m/>
    <n v="0"/>
    <m/>
    <m/>
    <n v="0"/>
    <n v="0"/>
    <n v="0"/>
    <n v="0"/>
    <n v="0"/>
    <m/>
    <m/>
    <m/>
    <m/>
    <m/>
    <m/>
    <m/>
    <m/>
    <m/>
    <m/>
    <n v="1"/>
    <n v="1"/>
    <x v="0"/>
    <x v="0"/>
  </r>
  <r>
    <s v="52-21"/>
    <m/>
    <x v="0"/>
    <s v="16 CONNEHASSETT RD"/>
    <n v="101"/>
    <s v="WATTS RICHARD A"/>
    <s v="R30"/>
    <s v="ONE FAMILY"/>
    <s v="52//21//"/>
    <n v="0.18704999999999999"/>
    <n v="1"/>
    <n v="1"/>
    <n v="1"/>
    <n v="1"/>
    <s v="SEPTIC"/>
    <n v="0"/>
    <n v="1"/>
    <n v="400"/>
    <s v="YES"/>
    <n v="400"/>
    <s v="52-21"/>
    <s v="Public Water,Septic"/>
    <s v="SEPTIC"/>
    <s v="SEPTIC"/>
    <n v="400"/>
    <m/>
    <m/>
    <n v="1"/>
    <n v="1"/>
    <n v="2"/>
    <n v="584"/>
    <n v="1"/>
    <m/>
    <m/>
    <m/>
    <m/>
    <m/>
    <m/>
    <m/>
    <m/>
    <m/>
    <m/>
    <n v="2"/>
    <n v="1"/>
    <x v="0"/>
    <x v="0"/>
  </r>
  <r>
    <s v="52-87"/>
    <m/>
    <x v="0"/>
    <s v="22 SIPPICAN RD"/>
    <n v="101"/>
    <s v="TAYLOR DONNA LEE"/>
    <s v="R30"/>
    <s v="ONE FAMILY"/>
    <s v="52//87//"/>
    <n v="0.13880000000000001"/>
    <n v="1"/>
    <n v="1"/>
    <n v="1"/>
    <n v="1"/>
    <s v="SEPTIC"/>
    <n v="0"/>
    <n v="1"/>
    <n v="1800"/>
    <s v="YES"/>
    <n v="1800"/>
    <s v="52-87"/>
    <s v="Public Water,Gas,Septic"/>
    <s v="SEPTIC"/>
    <s v="SEPTIC"/>
    <n v="1800"/>
    <m/>
    <m/>
    <n v="1"/>
    <n v="1"/>
    <n v="1"/>
    <n v="1248"/>
    <n v="1.3"/>
    <m/>
    <m/>
    <m/>
    <m/>
    <m/>
    <m/>
    <m/>
    <m/>
    <m/>
    <m/>
    <n v="1"/>
    <n v="1"/>
    <x v="0"/>
    <x v="0"/>
  </r>
  <r>
    <s v="54-20"/>
    <m/>
    <x v="0"/>
    <s v="161 CROMESETT RD"/>
    <n v="101"/>
    <s v="BOUTIN LEONAUD G"/>
    <s v="R30"/>
    <s v="ONE FAMILY"/>
    <s v="54//20//"/>
    <n v="0.50331999999999999"/>
    <n v="1"/>
    <n v="1"/>
    <n v="1"/>
    <n v="1"/>
    <s v="SEPTIC"/>
    <n v="0"/>
    <n v="1"/>
    <n v="20400"/>
    <s v="YES"/>
    <n v="20400"/>
    <s v="54-20"/>
    <m/>
    <m/>
    <s v="SEPTIC"/>
    <n v="20400"/>
    <m/>
    <m/>
    <n v="1"/>
    <n v="1"/>
    <n v="3"/>
    <n v="2024"/>
    <n v="1"/>
    <m/>
    <m/>
    <m/>
    <m/>
    <m/>
    <m/>
    <m/>
    <m/>
    <m/>
    <m/>
    <n v="0"/>
    <n v="1"/>
    <x v="0"/>
    <x v="0"/>
  </r>
  <r>
    <s v="52-1001"/>
    <m/>
    <x v="0"/>
    <s v="0 MARKS COVE RD"/>
    <n v="132"/>
    <s v="CROMESETT PARK IMPROV ASSOC"/>
    <s v="R30"/>
    <s v="RES ACLNUD  MDL-00"/>
    <s v="52//1001//"/>
    <n v="0.52946000000000004"/>
    <n v="0"/>
    <n v="0"/>
    <n v="0"/>
    <n v="0"/>
    <m/>
    <n v="0"/>
    <n v="0"/>
    <n v="0"/>
    <s v="YES"/>
    <n v="0"/>
    <s v="52-1001"/>
    <m/>
    <m/>
    <m/>
    <n v="0"/>
    <m/>
    <m/>
    <n v="0"/>
    <n v="0"/>
    <n v="0"/>
    <n v="0"/>
    <n v="0"/>
    <m/>
    <m/>
    <m/>
    <m/>
    <m/>
    <m/>
    <m/>
    <m/>
    <m/>
    <m/>
    <n v="0"/>
    <n v="1"/>
    <x v="0"/>
    <x v="0"/>
  </r>
  <r>
    <s v="52-88"/>
    <m/>
    <x v="0"/>
    <s v="9 CEDAR ISLAND RD"/>
    <n v="109"/>
    <s v="DRAHEIM PETER R"/>
    <s v="R30"/>
    <s v="MULTI HSES"/>
    <s v="52//88//"/>
    <n v="0.16012000000000001"/>
    <n v="2"/>
    <n v="2"/>
    <n v="2"/>
    <n v="2"/>
    <s v="SEPTIC"/>
    <n v="0"/>
    <n v="1"/>
    <n v="5200"/>
    <s v="YES"/>
    <n v="5200"/>
    <s v="52-88"/>
    <s v="Public Water,Septic"/>
    <s v="SEPTIC"/>
    <s v="SEPTIC"/>
    <n v="5200"/>
    <m/>
    <m/>
    <n v="2"/>
    <n v="2"/>
    <n v="2"/>
    <n v="696"/>
    <n v="1"/>
    <m/>
    <m/>
    <m/>
    <m/>
    <m/>
    <m/>
    <m/>
    <m/>
    <m/>
    <m/>
    <n v="1"/>
    <n v="1"/>
    <x v="0"/>
    <x v="0"/>
  </r>
  <r>
    <s v="52-19"/>
    <m/>
    <x v="0"/>
    <s v="18 CONNEHASSETT RD"/>
    <n v="101"/>
    <s v="BAHARIAN PAUL N TRUSTEE"/>
    <s v="R30"/>
    <s v="ONE FAMILY"/>
    <s v="52//19//"/>
    <n v="0.11334"/>
    <n v="1"/>
    <n v="1"/>
    <n v="1"/>
    <n v="1"/>
    <s v="SEPTIC"/>
    <n v="0"/>
    <n v="1"/>
    <n v="1900"/>
    <s v="YES"/>
    <n v="1900"/>
    <s v="52-19"/>
    <s v="Public Water,Gas,Septic"/>
    <s v="SEPTIC"/>
    <s v="SEPTIC"/>
    <n v="1900"/>
    <m/>
    <m/>
    <n v="1"/>
    <n v="1"/>
    <n v="2"/>
    <n v="1009"/>
    <n v="1.3"/>
    <m/>
    <m/>
    <m/>
    <m/>
    <m/>
    <m/>
    <m/>
    <m/>
    <m/>
    <m/>
    <n v="1"/>
    <n v="1"/>
    <x v="0"/>
    <x v="0"/>
  </r>
  <r>
    <s v="52-1011"/>
    <m/>
    <x v="0"/>
    <s v="0 CONNEHASSETT RD"/>
    <n v="132"/>
    <s v="WATTS RICHARD A"/>
    <s v="R30"/>
    <s v="RES ACLNUD  MDL-00"/>
    <s v="52//1011//"/>
    <n v="9.11E-2"/>
    <n v="0"/>
    <n v="0"/>
    <n v="0"/>
    <n v="0"/>
    <m/>
    <n v="0"/>
    <n v="0"/>
    <n v="0"/>
    <s v="YES"/>
    <n v="0"/>
    <s v="52-1011"/>
    <m/>
    <m/>
    <m/>
    <n v="0"/>
    <m/>
    <m/>
    <n v="0"/>
    <n v="0"/>
    <n v="0"/>
    <n v="0"/>
    <n v="0"/>
    <m/>
    <m/>
    <m/>
    <m/>
    <m/>
    <m/>
    <m/>
    <m/>
    <m/>
    <m/>
    <n v="1"/>
    <n v="1"/>
    <x v="0"/>
    <x v="0"/>
  </r>
  <r>
    <s v="54-7-2"/>
    <m/>
    <x v="0"/>
    <s v="1 TWINS BEACH LN"/>
    <n v="101"/>
    <s v="BLAGDEN SHAWN"/>
    <s v="R30"/>
    <s v="ONE FAMILY"/>
    <s v="54//7/2/"/>
    <n v="1.5557000000000001"/>
    <n v="1"/>
    <n v="1"/>
    <n v="1"/>
    <n v="1"/>
    <s v="SEPTIC"/>
    <n v="0"/>
    <n v="0"/>
    <n v="0"/>
    <s v="YES"/>
    <n v="0"/>
    <s v="54-7-2"/>
    <m/>
    <m/>
    <s v="SEPTIC"/>
    <n v="0"/>
    <m/>
    <m/>
    <n v="1"/>
    <n v="1"/>
    <n v="4"/>
    <n v="3248"/>
    <n v="2"/>
    <m/>
    <m/>
    <m/>
    <m/>
    <m/>
    <m/>
    <m/>
    <m/>
    <m/>
    <m/>
    <n v="1"/>
    <n v="1"/>
    <x v="0"/>
    <x v="0"/>
  </r>
  <r>
    <s v="52-89"/>
    <m/>
    <x v="0"/>
    <s v="11 CEDAR ISLAND RD"/>
    <n v="101"/>
    <s v="DRISCOLL SHEILA L"/>
    <s v="R30"/>
    <s v="ONE FAMILY"/>
    <s v="52//89//"/>
    <n v="0.18714"/>
    <n v="1"/>
    <n v="1"/>
    <n v="1"/>
    <n v="1"/>
    <s v="SEPTIC"/>
    <n v="0"/>
    <n v="1"/>
    <n v="4400"/>
    <s v="YES"/>
    <n v="4400"/>
    <s v="52-89"/>
    <s v="Public Water,Septic"/>
    <s v="SEPTIC"/>
    <s v="SEPTIC"/>
    <n v="4400"/>
    <m/>
    <m/>
    <n v="1"/>
    <n v="1"/>
    <n v="2"/>
    <n v="1104"/>
    <n v="1"/>
    <m/>
    <m/>
    <m/>
    <m/>
    <m/>
    <m/>
    <m/>
    <m/>
    <m/>
    <m/>
    <n v="1"/>
    <n v="1"/>
    <x v="0"/>
    <x v="0"/>
  </r>
  <r>
    <s v="54-14"/>
    <m/>
    <x v="0"/>
    <s v="157 CROMESETT RD"/>
    <n v="101"/>
    <s v="LEVITT KENNETH"/>
    <s v="R30"/>
    <s v="ONE FAMILY"/>
    <s v="54//14//"/>
    <n v="0.65203999999999995"/>
    <n v="1"/>
    <n v="1"/>
    <n v="1"/>
    <n v="1"/>
    <s v="SEPTIC"/>
    <n v="0"/>
    <n v="0"/>
    <n v="0"/>
    <s v="YES"/>
    <n v="0"/>
    <s v="54-14"/>
    <s v=",Septic"/>
    <s v="SEWER"/>
    <s v="SEPTIC"/>
    <n v="0"/>
    <m/>
    <m/>
    <n v="1"/>
    <n v="1"/>
    <n v="4"/>
    <n v="2696"/>
    <n v="2"/>
    <m/>
    <m/>
    <m/>
    <m/>
    <m/>
    <m/>
    <m/>
    <m/>
    <m/>
    <m/>
    <n v="1"/>
    <n v="1"/>
    <x v="0"/>
    <x v="0"/>
  </r>
  <r>
    <s v="52-1012"/>
    <m/>
    <x v="0"/>
    <s v="12 CEDAR ISLAND RD"/>
    <n v="132"/>
    <s v="BAHARIAN PAUL N TRUSTEE"/>
    <s v="R30"/>
    <s v="RES ACLNUD  MDL-00"/>
    <s v="52//1012//"/>
    <n v="3.2530000000000003E-2"/>
    <n v="0"/>
    <n v="0"/>
    <n v="0"/>
    <n v="0"/>
    <m/>
    <n v="0"/>
    <n v="0"/>
    <n v="0"/>
    <s v="YES"/>
    <n v="0"/>
    <s v="52-1012"/>
    <m/>
    <m/>
    <m/>
    <n v="0"/>
    <m/>
    <m/>
    <n v="0"/>
    <n v="0"/>
    <n v="0"/>
    <n v="0"/>
    <n v="0"/>
    <m/>
    <m/>
    <m/>
    <m/>
    <m/>
    <m/>
    <m/>
    <m/>
    <m/>
    <m/>
    <n v="1"/>
    <n v="1"/>
    <x v="0"/>
    <x v="0"/>
  </r>
  <r>
    <s v="52-90"/>
    <m/>
    <x v="0"/>
    <s v="13 CEDAR ISLAND RD"/>
    <n v="106"/>
    <s v="BAHARIAN PAUL N TRUSTEE"/>
    <s v="R30"/>
    <s v="AC LND IMP  MDL-00"/>
    <s v="52//90//"/>
    <n v="0.26056000000000001"/>
    <n v="0"/>
    <n v="0"/>
    <n v="0"/>
    <n v="0"/>
    <m/>
    <n v="0"/>
    <n v="0"/>
    <n v="0"/>
    <s v="YES"/>
    <n v="0"/>
    <s v="52-90"/>
    <m/>
    <m/>
    <m/>
    <n v="0"/>
    <m/>
    <m/>
    <n v="0"/>
    <n v="0"/>
    <n v="0"/>
    <n v="0"/>
    <n v="0"/>
    <m/>
    <m/>
    <m/>
    <m/>
    <m/>
    <m/>
    <m/>
    <m/>
    <m/>
    <m/>
    <n v="2"/>
    <n v="1"/>
    <x v="0"/>
    <x v="0"/>
  </r>
  <r>
    <s v="54-15"/>
    <m/>
    <x v="0"/>
    <s v="153 CROMESETT RD"/>
    <n v="101"/>
    <s v="LEARY ROGER C JR"/>
    <s v="R30"/>
    <s v="ONE FAMILY"/>
    <s v="54//15//"/>
    <n v="0.96455999999999997"/>
    <n v="1"/>
    <n v="1"/>
    <n v="1"/>
    <n v="1"/>
    <s v="SEPTIC"/>
    <n v="0"/>
    <n v="1"/>
    <n v="19300"/>
    <s v="YES"/>
    <n v="19300"/>
    <s v="54-15"/>
    <m/>
    <m/>
    <s v="SEPTIC"/>
    <n v="19300"/>
    <m/>
    <m/>
    <n v="1"/>
    <n v="1"/>
    <n v="3"/>
    <n v="3384"/>
    <n v="2"/>
    <m/>
    <m/>
    <m/>
    <m/>
    <m/>
    <m/>
    <m/>
    <m/>
    <m/>
    <m/>
    <n v="1"/>
    <n v="1"/>
    <x v="0"/>
    <x v="0"/>
  </r>
  <r>
    <s v="52-1013"/>
    <m/>
    <x v="0"/>
    <s v="15 CEDAR ISLAND RD"/>
    <n v="132"/>
    <s v="BAHARIAN PAUL N TRUSTEE"/>
    <s v="R30"/>
    <s v="RES ACLNUD  MDL-00"/>
    <s v="52//1013//"/>
    <n v="5.0639999999999998E-2"/>
    <n v="0"/>
    <n v="0"/>
    <n v="0"/>
    <n v="0"/>
    <m/>
    <n v="0"/>
    <n v="0"/>
    <n v="0"/>
    <s v="YES"/>
    <n v="0"/>
    <s v="52-1013"/>
    <m/>
    <m/>
    <m/>
    <n v="0"/>
    <m/>
    <m/>
    <n v="0"/>
    <n v="0"/>
    <n v="0"/>
    <n v="0"/>
    <n v="0"/>
    <m/>
    <m/>
    <m/>
    <m/>
    <m/>
    <m/>
    <m/>
    <m/>
    <m/>
    <m/>
    <n v="1"/>
    <n v="1"/>
    <x v="0"/>
    <x v="0"/>
  </r>
  <r>
    <s v="54-6"/>
    <m/>
    <x v="0"/>
    <s v="5 TWINS BEACH LN"/>
    <n v="101"/>
    <s v="MARSHALL-GADY JENNIFER A"/>
    <s v="R30"/>
    <s v="ONE FAMILY"/>
    <s v="54//6//"/>
    <n v="1.4969699999999999"/>
    <n v="1"/>
    <n v="1"/>
    <n v="1"/>
    <n v="1"/>
    <s v="SEPTIC"/>
    <n v="0"/>
    <n v="1"/>
    <n v="26300"/>
    <s v="YES"/>
    <n v="26300"/>
    <s v="54-6"/>
    <m/>
    <m/>
    <s v="SEPTIC"/>
    <n v="26300"/>
    <m/>
    <m/>
    <n v="1"/>
    <n v="1"/>
    <n v="4"/>
    <n v="3731"/>
    <n v="1.75"/>
    <m/>
    <m/>
    <m/>
    <m/>
    <m/>
    <m/>
    <m/>
    <m/>
    <m/>
    <m/>
    <n v="1"/>
    <n v="1"/>
    <x v="0"/>
    <x v="0"/>
  </r>
  <r>
    <s v="54-7-1"/>
    <m/>
    <x v="0"/>
    <s v="3 TWINS BEACH LN"/>
    <n v="101"/>
    <s v="SANDERS DONALD GARNETT"/>
    <s v="R30"/>
    <s v="ONE FAMILY"/>
    <s v="54//7/1/"/>
    <n v="1.4250499999999999"/>
    <n v="1"/>
    <n v="1"/>
    <n v="1"/>
    <n v="1"/>
    <s v="SEPTIC"/>
    <n v="0"/>
    <n v="0"/>
    <n v="0"/>
    <s v="YES"/>
    <n v="0"/>
    <s v="54-7-1"/>
    <m/>
    <m/>
    <s v="SEPTIC"/>
    <n v="0"/>
    <m/>
    <m/>
    <n v="1"/>
    <n v="1"/>
    <n v="2"/>
    <n v="2010"/>
    <n v="1"/>
    <m/>
    <m/>
    <m/>
    <m/>
    <m/>
    <m/>
    <m/>
    <m/>
    <m/>
    <m/>
    <n v="1"/>
    <n v="1"/>
    <x v="0"/>
    <x v="0"/>
  </r>
  <r>
    <s v="50B-1-1014"/>
    <m/>
    <x v="0"/>
    <s v="0 FEARING ST  OFF"/>
    <n v="132"/>
    <s v="HABCHI JEAN T4RUSTEE OF"/>
    <s v="R30"/>
    <s v="RES ACLNUD  MDL-00"/>
    <s v="50/B1/1014//"/>
    <n v="3.3660000000000002E-2"/>
    <n v="0"/>
    <n v="0"/>
    <n v="0"/>
    <n v="0"/>
    <m/>
    <n v="0"/>
    <n v="0"/>
    <n v="0"/>
    <s v="YES"/>
    <n v="0"/>
    <s v="50B-1-1014"/>
    <m/>
    <m/>
    <m/>
    <n v="0"/>
    <m/>
    <m/>
    <n v="0"/>
    <n v="0"/>
    <n v="0"/>
    <n v="0"/>
    <n v="0"/>
    <m/>
    <m/>
    <m/>
    <m/>
    <m/>
    <m/>
    <m/>
    <m/>
    <m/>
    <m/>
    <n v="0"/>
    <n v="1"/>
    <x v="0"/>
    <x v="0"/>
  </r>
  <r>
    <s v="50B-1-1"/>
    <m/>
    <x v="0"/>
    <s v="0 MURPHY ST"/>
    <n v="131"/>
    <s v="HABCHI JEAN TRUSTTE OF"/>
    <s v="R30"/>
    <s v="RES ACLNPO  MDL-00"/>
    <s v="50/B1/1//"/>
    <n v="0.39672000000000002"/>
    <n v="0"/>
    <n v="0"/>
    <n v="0"/>
    <n v="0"/>
    <m/>
    <n v="0"/>
    <n v="0"/>
    <n v="0"/>
    <s v="NO_W1"/>
    <n v="0"/>
    <s v="50B-1-1"/>
    <m/>
    <m/>
    <m/>
    <n v="0"/>
    <m/>
    <m/>
    <n v="0"/>
    <n v="0"/>
    <n v="0"/>
    <n v="0"/>
    <n v="0"/>
    <m/>
    <m/>
    <m/>
    <m/>
    <m/>
    <m/>
    <m/>
    <m/>
    <m/>
    <m/>
    <n v="5"/>
    <n v="1"/>
    <x v="0"/>
    <x v="0"/>
  </r>
  <r>
    <s v="50B-1-1018A"/>
    <m/>
    <x v="0"/>
    <s v="0 RANGE AVE"/>
    <n v="903"/>
    <s v="TOWN OF WAREHAM"/>
    <s v="R30"/>
    <s v="TAX POSS  MDL-00"/>
    <s v="50/B1/1018/A/"/>
    <n v="0.16208"/>
    <n v="0"/>
    <n v="0"/>
    <n v="0"/>
    <n v="0"/>
    <m/>
    <n v="0"/>
    <n v="0"/>
    <n v="0"/>
    <s v="YES"/>
    <n v="0"/>
    <s v="50B-1-1018A"/>
    <m/>
    <m/>
    <m/>
    <n v="0"/>
    <m/>
    <m/>
    <n v="0"/>
    <n v="0"/>
    <n v="0"/>
    <n v="0"/>
    <n v="0"/>
    <m/>
    <m/>
    <m/>
    <m/>
    <m/>
    <m/>
    <m/>
    <m/>
    <m/>
    <m/>
    <n v="0"/>
    <n v="1"/>
    <x v="0"/>
    <x v="0"/>
  </r>
  <r>
    <s v="35-M2"/>
    <m/>
    <x v="0"/>
    <s v="31 TOWHEE RD"/>
    <n v="131"/>
    <s v="HERRING H JAMES"/>
    <s v="R60"/>
    <s v="RES ACLNPO  MDL-00"/>
    <s v="35//M2//"/>
    <n v="9.0786700000000007"/>
    <n v="0"/>
    <n v="0"/>
    <n v="0"/>
    <n v="0"/>
    <m/>
    <n v="0"/>
    <n v="0"/>
    <n v="0"/>
    <s v="YES"/>
    <n v="0"/>
    <s v="35-M2"/>
    <m/>
    <m/>
    <m/>
    <n v="0"/>
    <m/>
    <m/>
    <n v="0"/>
    <n v="0"/>
    <n v="0"/>
    <n v="0"/>
    <n v="0"/>
    <m/>
    <m/>
    <m/>
    <m/>
    <m/>
    <m/>
    <m/>
    <m/>
    <m/>
    <m/>
    <n v="1"/>
    <n v="1"/>
    <x v="2"/>
    <x v="2"/>
  </r>
  <r>
    <s v="33-IB"/>
    <m/>
    <x v="0"/>
    <s v="16 TOWHEE RD"/>
    <n v="905"/>
    <s v="INDIAN NECK LAND CONSERVATION"/>
    <s v="R60"/>
    <s v="CHAR ORG  MDL-00"/>
    <s v="33//IB//"/>
    <n v="2.7056800000000001"/>
    <n v="0"/>
    <n v="0"/>
    <n v="0"/>
    <n v="0"/>
    <m/>
    <n v="0"/>
    <n v="0"/>
    <n v="0"/>
    <s v="YES"/>
    <n v="0"/>
    <s v="33-IB"/>
    <m/>
    <m/>
    <m/>
    <n v="0"/>
    <s v="CR"/>
    <s v="YES"/>
    <n v="0"/>
    <n v="0"/>
    <n v="0"/>
    <n v="0"/>
    <n v="0"/>
    <m/>
    <m/>
    <m/>
    <m/>
    <m/>
    <m/>
    <m/>
    <m/>
    <m/>
    <m/>
    <n v="1"/>
    <n v="1"/>
    <x v="2"/>
    <x v="2"/>
  </r>
  <r>
    <s v="52-1002"/>
    <m/>
    <x v="0"/>
    <s v="0 CROMESETT RD  OFF"/>
    <n v="903"/>
    <s v="TOWN OF WAREHAM"/>
    <s v="R30"/>
    <s v="MUNICIPAL  MDL-00"/>
    <s v="52//1002//"/>
    <n v="0.97302999999999995"/>
    <n v="0"/>
    <n v="0"/>
    <n v="0"/>
    <n v="0"/>
    <m/>
    <n v="0"/>
    <n v="0"/>
    <n v="0"/>
    <s v="YES"/>
    <n v="0"/>
    <s v="52-1002"/>
    <m/>
    <m/>
    <m/>
    <n v="0"/>
    <s v="fee simple"/>
    <s v="YES"/>
    <n v="0"/>
    <n v="0"/>
    <n v="0"/>
    <n v="0"/>
    <n v="0"/>
    <m/>
    <m/>
    <m/>
    <m/>
    <m/>
    <m/>
    <m/>
    <m/>
    <m/>
    <m/>
    <n v="0"/>
    <n v="1"/>
    <x v="1"/>
    <x v="1"/>
  </r>
  <r>
    <s v="54-4"/>
    <m/>
    <x v="0"/>
    <s v="150 CROMESETT RD"/>
    <n v="131"/>
    <s v="ARNOLD ROBERT J"/>
    <s v="R30"/>
    <s v="RES ACLNPO  MDL-00"/>
    <s v="54//4//"/>
    <n v="1.24501"/>
    <n v="0"/>
    <n v="0"/>
    <n v="0"/>
    <n v="0"/>
    <m/>
    <n v="0"/>
    <n v="0"/>
    <n v="0"/>
    <s v="YES"/>
    <n v="0"/>
    <s v="54-4"/>
    <m/>
    <m/>
    <m/>
    <n v="0"/>
    <m/>
    <m/>
    <n v="0"/>
    <n v="0"/>
    <n v="0"/>
    <n v="0"/>
    <n v="0"/>
    <m/>
    <m/>
    <m/>
    <m/>
    <m/>
    <m/>
    <m/>
    <m/>
    <m/>
    <m/>
    <n v="1"/>
    <n v="1"/>
    <x v="0"/>
    <x v="0"/>
  </r>
  <r>
    <s v="54-5"/>
    <m/>
    <x v="0"/>
    <s v="156 CROMESETT RD"/>
    <n v="101"/>
    <s v="POND IRENE M TRUSTEE OF NYSSA"/>
    <s v="R30"/>
    <s v="ONE FAMILY"/>
    <s v="54//5//"/>
    <n v="1.4168499999999999"/>
    <n v="1"/>
    <n v="1"/>
    <n v="1"/>
    <n v="1"/>
    <s v="SEPTIC"/>
    <n v="0"/>
    <n v="1"/>
    <n v="4400"/>
    <s v="YES"/>
    <n v="4400"/>
    <s v="54-5"/>
    <m/>
    <m/>
    <s v="SEPTIC"/>
    <n v="4400"/>
    <m/>
    <m/>
    <n v="1"/>
    <n v="1"/>
    <n v="3"/>
    <n v="2420"/>
    <n v="1.5"/>
    <m/>
    <m/>
    <m/>
    <m/>
    <m/>
    <m/>
    <m/>
    <m/>
    <m/>
    <m/>
    <n v="1"/>
    <n v="1"/>
    <x v="0"/>
    <x v="0"/>
  </r>
  <r>
    <s v="UNK1361"/>
    <s v="FEE"/>
    <x v="0"/>
    <s v="PRESERVATION LN"/>
    <n v="0"/>
    <m/>
    <m/>
    <m/>
    <m/>
    <n v="1.0203100000000001"/>
    <n v="0"/>
    <n v="0"/>
    <n v="0"/>
    <n v="0"/>
    <m/>
    <n v="0"/>
    <n v="0"/>
    <n v="0"/>
    <s v="NO_W2"/>
    <n v="0"/>
    <m/>
    <m/>
    <m/>
    <m/>
    <n v="0"/>
    <m/>
    <m/>
    <n v="0"/>
    <n v="0"/>
    <n v="0"/>
    <n v="0"/>
    <n v="0"/>
    <s v="Not in new Assr DB, Makepe?, old info"/>
    <m/>
    <m/>
    <m/>
    <m/>
    <m/>
    <m/>
    <m/>
    <m/>
    <m/>
    <n v="1"/>
    <n v="1"/>
    <x v="0"/>
    <x v="0"/>
  </r>
  <r>
    <s v="LAND_NOPARC"/>
    <m/>
    <x v="0"/>
    <m/>
    <n v="0"/>
    <m/>
    <m/>
    <m/>
    <m/>
    <n v="4.2470000000000001E-2"/>
    <n v="0"/>
    <n v="0"/>
    <n v="0"/>
    <n v="0"/>
    <m/>
    <n v="0"/>
    <n v="0"/>
    <n v="0"/>
    <s v="NO"/>
    <n v="0"/>
    <m/>
    <m/>
    <m/>
    <m/>
    <n v="0"/>
    <m/>
    <m/>
    <n v="0"/>
    <n v="0"/>
    <n v="0"/>
    <n v="0"/>
    <n v="0"/>
    <m/>
    <m/>
    <m/>
    <m/>
    <m/>
    <m/>
    <m/>
    <m/>
    <m/>
    <m/>
    <n v="0"/>
    <n v="1"/>
    <x v="1"/>
    <x v="1"/>
  </r>
  <r>
    <s v="34-D"/>
    <m/>
    <x v="0"/>
    <s v="30 LONG BCH RD"/>
    <n v="131"/>
    <s v="HURD GEORGE N"/>
    <s v="R60"/>
    <s v="RES ACLNPO  MDL-00"/>
    <s v="34///D/"/>
    <n v="2.56772"/>
    <n v="0"/>
    <n v="0"/>
    <n v="0"/>
    <n v="0"/>
    <m/>
    <n v="0"/>
    <n v="0"/>
    <n v="0"/>
    <s v="YES"/>
    <n v="0"/>
    <s v="34-D"/>
    <m/>
    <m/>
    <m/>
    <n v="0"/>
    <m/>
    <m/>
    <n v="0"/>
    <n v="0"/>
    <n v="0"/>
    <n v="0"/>
    <n v="0"/>
    <m/>
    <m/>
    <m/>
    <m/>
    <m/>
    <m/>
    <m/>
    <m/>
    <m/>
    <m/>
    <n v="1"/>
    <n v="1"/>
    <x v="2"/>
    <x v="2"/>
  </r>
  <r>
    <s v="50B-1-1"/>
    <m/>
    <x v="0"/>
    <s v="0 MURPHY ST"/>
    <n v="131"/>
    <s v="HABCHI JEAN TRUSTTE OF"/>
    <s v="R30"/>
    <s v="RES ACLNPO  MDL-00"/>
    <s v="50/B1/1//"/>
    <n v="0.51739000000000002"/>
    <n v="0"/>
    <n v="0"/>
    <n v="0"/>
    <n v="0"/>
    <m/>
    <n v="0"/>
    <n v="0"/>
    <n v="0"/>
    <s v="NO_W1"/>
    <n v="0"/>
    <s v="50B-1-1"/>
    <m/>
    <m/>
    <m/>
    <n v="0"/>
    <m/>
    <m/>
    <n v="0"/>
    <n v="0"/>
    <n v="0"/>
    <n v="0"/>
    <n v="0"/>
    <m/>
    <m/>
    <m/>
    <m/>
    <m/>
    <m/>
    <m/>
    <m/>
    <m/>
    <m/>
    <n v="5"/>
    <n v="1"/>
    <x v="0"/>
    <x v="0"/>
  </r>
  <r>
    <s v="54-2"/>
    <m/>
    <x v="0"/>
    <s v="140 CROMESETT RD"/>
    <n v="131"/>
    <s v="VEIGA JOHN J JR"/>
    <s v="R30"/>
    <s v="RES ACLNPO  MDL-00"/>
    <s v="54//2//"/>
    <n v="0.99382000000000004"/>
    <n v="0"/>
    <n v="1"/>
    <n v="0"/>
    <n v="1"/>
    <m/>
    <n v="0"/>
    <n v="1"/>
    <n v="20200"/>
    <s v="YES"/>
    <n v="0"/>
    <s v="54-2"/>
    <m/>
    <m/>
    <s v="SEPTIC"/>
    <n v="20200"/>
    <m/>
    <m/>
    <n v="0"/>
    <n v="1"/>
    <n v="0"/>
    <n v="0"/>
    <n v="0"/>
    <m/>
    <m/>
    <m/>
    <m/>
    <m/>
    <m/>
    <m/>
    <m/>
    <m/>
    <m/>
    <n v="1"/>
    <n v="1"/>
    <x v="0"/>
    <x v="0"/>
  </r>
  <r>
    <s v="54-3"/>
    <m/>
    <x v="0"/>
    <s v="146 CROMESETT RD"/>
    <n v="131"/>
    <s v="POOLE W RICHMOND ET AL"/>
    <s v="R30"/>
    <s v="RES ACLNPO  MDL-00"/>
    <s v="54//3//"/>
    <n v="1.3473200000000001"/>
    <n v="0"/>
    <n v="0"/>
    <n v="0"/>
    <n v="0"/>
    <m/>
    <n v="0"/>
    <n v="0"/>
    <n v="0"/>
    <s v="YES"/>
    <n v="0"/>
    <s v="54-3"/>
    <m/>
    <m/>
    <m/>
    <n v="0"/>
    <m/>
    <m/>
    <n v="0"/>
    <n v="0"/>
    <n v="0"/>
    <n v="0"/>
    <n v="0"/>
    <m/>
    <m/>
    <m/>
    <m/>
    <m/>
    <m/>
    <m/>
    <m/>
    <m/>
    <m/>
    <n v="1"/>
    <n v="1"/>
    <x v="0"/>
    <x v="0"/>
  </r>
  <r>
    <s v="UNK1362"/>
    <s v="FEE"/>
    <x v="0"/>
    <s v="PRESERVATION LN"/>
    <n v="0"/>
    <m/>
    <m/>
    <m/>
    <m/>
    <n v="0.79146000000000005"/>
    <n v="0"/>
    <n v="0"/>
    <n v="0"/>
    <n v="0"/>
    <m/>
    <n v="0"/>
    <n v="0"/>
    <n v="0"/>
    <s v="NO_W2"/>
    <n v="0"/>
    <m/>
    <m/>
    <m/>
    <m/>
    <n v="0"/>
    <m/>
    <m/>
    <n v="0"/>
    <n v="0"/>
    <n v="0"/>
    <n v="0"/>
    <n v="0"/>
    <s v="Not in new Assr DB, Makepe?, old info"/>
    <m/>
    <m/>
    <m/>
    <m/>
    <m/>
    <m/>
    <m/>
    <m/>
    <m/>
    <n v="1"/>
    <n v="1"/>
    <x v="0"/>
    <x v="0"/>
  </r>
  <r>
    <s v="50B-1-1"/>
    <m/>
    <x v="0"/>
    <s v="0 MURPHY ST"/>
    <n v="131"/>
    <s v="HABCHI JEAN TRUSTTE OF"/>
    <s v="R30"/>
    <s v="RES ACLNPO  MDL-00"/>
    <s v="50/B1/1//"/>
    <n v="0.47796"/>
    <n v="0"/>
    <n v="0"/>
    <n v="0"/>
    <n v="0"/>
    <m/>
    <n v="0"/>
    <n v="0"/>
    <n v="0"/>
    <s v="NO_W1"/>
    <n v="0"/>
    <s v="50B-1-1"/>
    <m/>
    <m/>
    <m/>
    <n v="0"/>
    <m/>
    <m/>
    <n v="0"/>
    <n v="0"/>
    <n v="0"/>
    <n v="0"/>
    <n v="0"/>
    <m/>
    <m/>
    <m/>
    <m/>
    <m/>
    <m/>
    <m/>
    <m/>
    <m/>
    <m/>
    <n v="4"/>
    <n v="1"/>
    <x v="0"/>
    <x v="0"/>
  </r>
  <r>
    <s v="50B-1-1"/>
    <m/>
    <x v="0"/>
    <s v="0 MURPHY ST"/>
    <n v="131"/>
    <s v="HABCHI JEAN TRUSTTE OF"/>
    <s v="R30"/>
    <s v="RES ACLNPO  MDL-00"/>
    <s v="50/B1/1//"/>
    <n v="0.42462"/>
    <n v="0"/>
    <n v="0"/>
    <n v="0"/>
    <n v="0"/>
    <m/>
    <n v="0"/>
    <n v="0"/>
    <n v="0"/>
    <s v="NO_W1"/>
    <n v="0"/>
    <s v="50B-1-1"/>
    <m/>
    <m/>
    <m/>
    <n v="0"/>
    <m/>
    <m/>
    <n v="0"/>
    <n v="0"/>
    <n v="0"/>
    <n v="0"/>
    <n v="0"/>
    <m/>
    <m/>
    <m/>
    <m/>
    <m/>
    <m/>
    <m/>
    <m/>
    <m/>
    <m/>
    <n v="4"/>
    <n v="1"/>
    <x v="0"/>
    <x v="0"/>
  </r>
  <r>
    <s v="50B-1-1014"/>
    <m/>
    <x v="0"/>
    <s v="0 FEARING ST  OFF"/>
    <n v="132"/>
    <s v="HABCHI JEAN T4RUSTEE OF"/>
    <s v="R30"/>
    <s v="RES ACLNUD  MDL-00"/>
    <s v="50/B1/1014//"/>
    <n v="0.32324000000000003"/>
    <n v="0"/>
    <n v="0"/>
    <n v="0"/>
    <n v="0"/>
    <m/>
    <n v="0"/>
    <n v="0"/>
    <n v="0"/>
    <s v="YES"/>
    <n v="0"/>
    <s v="50B-1-1014"/>
    <m/>
    <m/>
    <m/>
    <n v="0"/>
    <m/>
    <m/>
    <n v="0"/>
    <n v="0"/>
    <n v="0"/>
    <n v="0"/>
    <n v="0"/>
    <m/>
    <m/>
    <m/>
    <m/>
    <m/>
    <m/>
    <m/>
    <m/>
    <m/>
    <m/>
    <n v="4"/>
    <n v="1"/>
    <x v="0"/>
    <x v="0"/>
  </r>
  <r>
    <s v="50B-1-1"/>
    <m/>
    <x v="0"/>
    <s v="0 MURPHY ST"/>
    <n v="131"/>
    <s v="HABCHI JEAN TRUSTTE OF"/>
    <s v="R30"/>
    <s v="RES ACLNPO  MDL-00"/>
    <s v="50/B1/1//"/>
    <n v="0.12372"/>
    <n v="0"/>
    <n v="0"/>
    <n v="0"/>
    <n v="0"/>
    <m/>
    <n v="0"/>
    <n v="0"/>
    <n v="0"/>
    <s v="NO_W1"/>
    <n v="0"/>
    <s v="50B-1-1"/>
    <m/>
    <m/>
    <m/>
    <n v="0"/>
    <m/>
    <m/>
    <n v="0"/>
    <n v="0"/>
    <n v="0"/>
    <n v="0"/>
    <n v="0"/>
    <m/>
    <m/>
    <m/>
    <m/>
    <m/>
    <m/>
    <m/>
    <m/>
    <m/>
    <m/>
    <n v="2"/>
    <n v="1"/>
    <x v="0"/>
    <x v="0"/>
  </r>
  <r>
    <s v="UNK1363"/>
    <s v="FEE"/>
    <x v="0"/>
    <s v="PRESERVATION LN"/>
    <n v="0"/>
    <m/>
    <m/>
    <m/>
    <m/>
    <n v="1.0637399999999999"/>
    <n v="0"/>
    <n v="0"/>
    <n v="0"/>
    <n v="0"/>
    <m/>
    <n v="0"/>
    <n v="0"/>
    <n v="0"/>
    <s v="NO_W2"/>
    <n v="0"/>
    <m/>
    <m/>
    <m/>
    <m/>
    <n v="0"/>
    <m/>
    <m/>
    <n v="0"/>
    <n v="0"/>
    <n v="0"/>
    <n v="0"/>
    <n v="0"/>
    <s v="Not in new Assr DB, Makepe?, old info"/>
    <m/>
    <m/>
    <m/>
    <m/>
    <m/>
    <m/>
    <m/>
    <m/>
    <m/>
    <n v="1"/>
    <n v="1"/>
    <x v="0"/>
    <x v="0"/>
  </r>
  <r>
    <s v="34-1011"/>
    <m/>
    <x v="0"/>
    <s v="0 LONG BCH RD  OFF"/>
    <n v="132"/>
    <s v="WOODWORTH STEWART C III&amp;TANNER"/>
    <s v="R60"/>
    <s v="RES ACLNUD  MDL-00"/>
    <s v="34//1011//"/>
    <n v="2.5370200000000001"/>
    <n v="0"/>
    <n v="0"/>
    <n v="0"/>
    <n v="0"/>
    <m/>
    <n v="0"/>
    <n v="0"/>
    <n v="0"/>
    <s v="YES"/>
    <n v="0"/>
    <s v="34-1011"/>
    <m/>
    <m/>
    <m/>
    <n v="0"/>
    <m/>
    <m/>
    <n v="0"/>
    <n v="0"/>
    <n v="0"/>
    <n v="0"/>
    <n v="0"/>
    <m/>
    <m/>
    <m/>
    <m/>
    <m/>
    <m/>
    <m/>
    <m/>
    <m/>
    <m/>
    <n v="1"/>
    <n v="1"/>
    <x v="2"/>
    <x v="2"/>
  </r>
  <r>
    <s v="50B-1-67"/>
    <m/>
    <x v="0"/>
    <s v="0 LOTHROP AVE"/>
    <n v="132"/>
    <s v="BENNETT LYMAN E"/>
    <s v="R30"/>
    <s v="RES ACLNUD  MDL-00"/>
    <s v="50/B1/67//"/>
    <n v="0.14943999999999999"/>
    <n v="0"/>
    <n v="0"/>
    <n v="0"/>
    <n v="0"/>
    <m/>
    <n v="0"/>
    <n v="0"/>
    <n v="0"/>
    <s v="YES"/>
    <n v="0"/>
    <s v="50B-1-67"/>
    <m/>
    <m/>
    <m/>
    <n v="0"/>
    <m/>
    <m/>
    <n v="0"/>
    <n v="0"/>
    <n v="0"/>
    <n v="0"/>
    <n v="0"/>
    <m/>
    <m/>
    <m/>
    <m/>
    <m/>
    <m/>
    <m/>
    <m/>
    <m/>
    <m/>
    <n v="1"/>
    <n v="1"/>
    <x v="0"/>
    <x v="0"/>
  </r>
  <r>
    <s v="UNK1360"/>
    <s v="FEE"/>
    <x v="0"/>
    <s v="PRESERVATION LN"/>
    <n v="0"/>
    <m/>
    <m/>
    <m/>
    <m/>
    <n v="8.4849999999999995E-2"/>
    <n v="0"/>
    <n v="0"/>
    <n v="0"/>
    <n v="0"/>
    <m/>
    <n v="0"/>
    <n v="0"/>
    <n v="0"/>
    <s v="NO_W2"/>
    <n v="0"/>
    <m/>
    <m/>
    <m/>
    <m/>
    <n v="0"/>
    <m/>
    <m/>
    <n v="0"/>
    <n v="0"/>
    <n v="0"/>
    <n v="0"/>
    <n v="0"/>
    <s v="Not in new Assr DB, Makepe?, old info"/>
    <m/>
    <m/>
    <m/>
    <m/>
    <m/>
    <m/>
    <m/>
    <m/>
    <m/>
    <n v="0"/>
    <n v="1"/>
    <x v="0"/>
    <x v="0"/>
  </r>
  <r>
    <s v="50B-1-1018A"/>
    <m/>
    <x v="0"/>
    <s v="0 RANGE AVE"/>
    <n v="903"/>
    <s v="TOWN OF WAREHAM"/>
    <s v="R30"/>
    <s v="TAX POSS  MDL-00"/>
    <s v="50/B1/1018/A/"/>
    <n v="3.8739999999999997E-2"/>
    <n v="0"/>
    <n v="0"/>
    <n v="0"/>
    <n v="0"/>
    <m/>
    <n v="0"/>
    <n v="0"/>
    <n v="0"/>
    <s v="YES"/>
    <n v="0"/>
    <s v="50B-1-1018A"/>
    <m/>
    <m/>
    <m/>
    <n v="0"/>
    <m/>
    <m/>
    <n v="0"/>
    <n v="0"/>
    <n v="0"/>
    <n v="0"/>
    <n v="0"/>
    <m/>
    <m/>
    <m/>
    <m/>
    <m/>
    <m/>
    <m/>
    <m/>
    <m/>
    <m/>
    <n v="1"/>
    <n v="1"/>
    <x v="0"/>
    <x v="0"/>
  </r>
  <r>
    <s v="UNK1359"/>
    <s v="FEE"/>
    <x v="0"/>
    <s v="PRESERVATION LN"/>
    <n v="0"/>
    <m/>
    <m/>
    <m/>
    <m/>
    <n v="2.1940000000000001E-2"/>
    <n v="0"/>
    <n v="0"/>
    <n v="0"/>
    <n v="0"/>
    <m/>
    <n v="0"/>
    <n v="0"/>
    <n v="0"/>
    <s v="NO_W2"/>
    <n v="0"/>
    <m/>
    <m/>
    <m/>
    <m/>
    <n v="0"/>
    <m/>
    <m/>
    <n v="0"/>
    <n v="0"/>
    <n v="0"/>
    <n v="0"/>
    <n v="0"/>
    <s v="Not in new Assr DB, Makepe?, old info"/>
    <m/>
    <m/>
    <m/>
    <m/>
    <m/>
    <m/>
    <m/>
    <m/>
    <m/>
    <n v="1"/>
    <n v="1"/>
    <x v="0"/>
    <x v="0"/>
  </r>
  <r>
    <s v="UNK1364"/>
    <s v="FEE"/>
    <x v="0"/>
    <s v="PRESERVATION LN"/>
    <n v="0"/>
    <m/>
    <m/>
    <m/>
    <m/>
    <n v="0.29172999999999999"/>
    <n v="0"/>
    <n v="0"/>
    <n v="0"/>
    <n v="0"/>
    <m/>
    <n v="0"/>
    <n v="0"/>
    <n v="0"/>
    <s v="NO_W2"/>
    <n v="0"/>
    <m/>
    <m/>
    <m/>
    <m/>
    <n v="0"/>
    <m/>
    <m/>
    <n v="0"/>
    <n v="0"/>
    <n v="0"/>
    <n v="0"/>
    <n v="0"/>
    <s v="Not in new Assr DB, Makepe?, old info"/>
    <m/>
    <m/>
    <m/>
    <m/>
    <m/>
    <m/>
    <m/>
    <m/>
    <m/>
    <n v="1"/>
    <n v="1"/>
    <x v="0"/>
    <x v="0"/>
  </r>
  <r>
    <s v="54-1017"/>
    <m/>
    <x v="0"/>
    <s v="0 CROMESETT RD  OFF"/>
    <n v="132"/>
    <s v="CROWLEY JOHN J"/>
    <s v="R30"/>
    <s v="RES ACLNUD  MDL-00"/>
    <s v="54//1017//"/>
    <n v="2.7990599999999999"/>
    <n v="0"/>
    <n v="0"/>
    <n v="0"/>
    <n v="0"/>
    <m/>
    <n v="0"/>
    <n v="0"/>
    <n v="0"/>
    <s v="YES"/>
    <n v="0"/>
    <s v="54-1017"/>
    <m/>
    <m/>
    <m/>
    <n v="0"/>
    <m/>
    <m/>
    <n v="0"/>
    <n v="0"/>
    <n v="0"/>
    <n v="0"/>
    <n v="0"/>
    <m/>
    <m/>
    <m/>
    <m/>
    <m/>
    <m/>
    <m/>
    <m/>
    <m/>
    <m/>
    <n v="1"/>
    <n v="1"/>
    <x v="0"/>
    <x v="0"/>
  </r>
  <r>
    <s v="50A-C8"/>
    <m/>
    <x v="0"/>
    <s v="0 PLEASANT ST  OFF"/>
    <n v="132"/>
    <s v="VENDETTI JOSEPH L JR"/>
    <s v="R30"/>
    <s v="RES ACLNUD  MDL-00"/>
    <s v="50/A/C8//"/>
    <n v="1.6299999999999999E-3"/>
    <n v="0"/>
    <n v="0"/>
    <n v="0"/>
    <n v="0"/>
    <m/>
    <n v="0"/>
    <n v="0"/>
    <n v="0"/>
    <s v="YES"/>
    <n v="0"/>
    <s v="50A-C8"/>
    <m/>
    <m/>
    <m/>
    <n v="0"/>
    <m/>
    <m/>
    <n v="0"/>
    <n v="0"/>
    <n v="0"/>
    <n v="0"/>
    <n v="0"/>
    <m/>
    <m/>
    <m/>
    <m/>
    <m/>
    <m/>
    <m/>
    <m/>
    <m/>
    <m/>
    <n v="0"/>
    <n v="1"/>
    <x v="0"/>
    <x v="0"/>
  </r>
  <r>
    <s v="50B-1-1"/>
    <m/>
    <x v="0"/>
    <s v="0 MURPHY ST"/>
    <n v="131"/>
    <s v="HABCHI JEAN TRUSTTE OF"/>
    <s v="R30"/>
    <s v="RES ACLNPO  MDL-00"/>
    <s v="50/B1/1//"/>
    <n v="0.33195000000000002"/>
    <n v="0"/>
    <n v="0"/>
    <n v="0"/>
    <n v="0"/>
    <m/>
    <n v="0"/>
    <n v="0"/>
    <n v="0"/>
    <s v="NO_W1"/>
    <n v="0"/>
    <s v="50B-1-1"/>
    <m/>
    <m/>
    <m/>
    <n v="0"/>
    <m/>
    <m/>
    <n v="0"/>
    <n v="0"/>
    <n v="0"/>
    <n v="0"/>
    <n v="0"/>
    <m/>
    <m/>
    <m/>
    <m/>
    <m/>
    <m/>
    <m/>
    <m/>
    <m/>
    <m/>
    <n v="2"/>
    <n v="1"/>
    <x v="0"/>
    <x v="0"/>
  </r>
  <r>
    <s v="50B-1-41"/>
    <m/>
    <x v="0"/>
    <s v="17 MURPHY ST"/>
    <n v="131"/>
    <s v="FERREIRA BELLA"/>
    <s v="R30"/>
    <s v="RES ACLNPO  MDL-00"/>
    <s v="50/B1/41//"/>
    <n v="0.47516999999999998"/>
    <n v="0"/>
    <n v="0"/>
    <n v="0"/>
    <n v="0"/>
    <m/>
    <n v="0"/>
    <n v="0"/>
    <n v="0"/>
    <s v="NO_W1"/>
    <n v="0"/>
    <s v="50B-1-41"/>
    <m/>
    <m/>
    <m/>
    <n v="0"/>
    <m/>
    <m/>
    <n v="0"/>
    <n v="0"/>
    <n v="0"/>
    <n v="0"/>
    <n v="0"/>
    <m/>
    <m/>
    <m/>
    <m/>
    <m/>
    <m/>
    <m/>
    <m/>
    <m/>
    <m/>
    <n v="5"/>
    <n v="1"/>
    <x v="0"/>
    <x v="0"/>
  </r>
  <r>
    <s v="54-1"/>
    <m/>
    <x v="0"/>
    <s v="136 CROMESETT RD"/>
    <n v="131"/>
    <s v="VEIGA JOHN J JR"/>
    <s v="R30"/>
    <s v="RES ACLNPO  MDL-00"/>
    <s v="54//1//"/>
    <n v="1.3709"/>
    <n v="0"/>
    <n v="1"/>
    <n v="0"/>
    <n v="1"/>
    <m/>
    <n v="0"/>
    <n v="1"/>
    <n v="25600"/>
    <s v="YES"/>
    <n v="25600"/>
    <s v="54-1"/>
    <m/>
    <m/>
    <s v="SEPTIC"/>
    <n v="25600"/>
    <m/>
    <m/>
    <n v="0"/>
    <n v="1"/>
    <n v="0"/>
    <n v="0"/>
    <n v="0"/>
    <m/>
    <m/>
    <m/>
    <m/>
    <m/>
    <m/>
    <m/>
    <m/>
    <m/>
    <m/>
    <n v="1"/>
    <n v="1"/>
    <x v="0"/>
    <x v="0"/>
  </r>
  <r>
    <s v="50B-1-1"/>
    <m/>
    <x v="0"/>
    <s v="0 MURPHY ST"/>
    <n v="131"/>
    <s v="HABCHI JEAN TRUSTTE OF"/>
    <s v="R30"/>
    <s v="RES ACLNPO  MDL-00"/>
    <s v="50/B1/1//"/>
    <n v="0.36331000000000002"/>
    <n v="0"/>
    <n v="0"/>
    <n v="0"/>
    <n v="0"/>
    <m/>
    <n v="0"/>
    <n v="0"/>
    <n v="0"/>
    <s v="NO_W1"/>
    <n v="0"/>
    <s v="50B-1-1"/>
    <m/>
    <m/>
    <m/>
    <n v="0"/>
    <m/>
    <m/>
    <n v="0"/>
    <n v="0"/>
    <n v="0"/>
    <n v="0"/>
    <n v="0"/>
    <m/>
    <m/>
    <m/>
    <m/>
    <m/>
    <m/>
    <m/>
    <m/>
    <m/>
    <m/>
    <n v="3"/>
    <n v="1"/>
    <x v="0"/>
    <x v="0"/>
  </r>
  <r>
    <s v="LAND_NOPARC"/>
    <m/>
    <x v="0"/>
    <m/>
    <n v="0"/>
    <m/>
    <m/>
    <m/>
    <m/>
    <n v="1.6000000000000001E-4"/>
    <n v="0"/>
    <n v="0"/>
    <n v="0"/>
    <n v="0"/>
    <m/>
    <n v="0"/>
    <n v="0"/>
    <n v="0"/>
    <s v="NO"/>
    <n v="0"/>
    <m/>
    <m/>
    <m/>
    <m/>
    <n v="0"/>
    <m/>
    <m/>
    <n v="0"/>
    <n v="0"/>
    <n v="0"/>
    <n v="0"/>
    <n v="0"/>
    <m/>
    <m/>
    <m/>
    <m/>
    <m/>
    <m/>
    <m/>
    <m/>
    <m/>
    <m/>
    <n v="0"/>
    <n v="1"/>
    <x v="0"/>
    <x v="0"/>
  </r>
  <r>
    <s v="UNK1358"/>
    <s v="FEE"/>
    <x v="0"/>
    <s v="PRESERVATION LN"/>
    <n v="0"/>
    <m/>
    <m/>
    <m/>
    <m/>
    <n v="0.47043000000000001"/>
    <n v="0"/>
    <n v="0"/>
    <n v="0"/>
    <n v="0"/>
    <m/>
    <n v="0"/>
    <n v="0"/>
    <n v="0"/>
    <s v="NO_W2"/>
    <n v="0"/>
    <m/>
    <m/>
    <m/>
    <m/>
    <n v="0"/>
    <m/>
    <m/>
    <n v="0"/>
    <n v="0"/>
    <n v="0"/>
    <n v="0"/>
    <n v="0"/>
    <s v="Not in new Assr DB, Makepe?, old info"/>
    <m/>
    <m/>
    <m/>
    <m/>
    <m/>
    <m/>
    <m/>
    <m/>
    <m/>
    <n v="1"/>
    <n v="1"/>
    <x v="0"/>
    <x v="0"/>
  </r>
  <r>
    <s v="UNK1355"/>
    <s v="FEE"/>
    <x v="0"/>
    <s v="127 CROMESETT RD"/>
    <n v="132"/>
    <s v="YACHATS REALTY CORPORT"/>
    <s v="R30"/>
    <s v="ROW"/>
    <m/>
    <n v="0.14398"/>
    <n v="0"/>
    <n v="0"/>
    <n v="0"/>
    <n v="0"/>
    <m/>
    <n v="0"/>
    <n v="0"/>
    <n v="0"/>
    <s v="NO_W2"/>
    <n v="0"/>
    <m/>
    <m/>
    <m/>
    <m/>
    <n v="0"/>
    <m/>
    <m/>
    <n v="0"/>
    <n v="0"/>
    <n v="0"/>
    <n v="0"/>
    <n v="0"/>
    <s v="Not in new Assr DB, NOW PART OF ROW"/>
    <m/>
    <m/>
    <m/>
    <m/>
    <m/>
    <m/>
    <m/>
    <m/>
    <m/>
    <n v="2"/>
    <n v="1"/>
    <x v="0"/>
    <x v="0"/>
  </r>
  <r>
    <s v="50A-2"/>
    <m/>
    <x v="0"/>
    <s v="65 PLEASANT ST"/>
    <n v="101"/>
    <s v="VENDETTI JOSEPH L JR"/>
    <s v="R30"/>
    <s v="ONE FAMILY"/>
    <s v="50/A/2//"/>
    <n v="0.13469"/>
    <n v="0"/>
    <n v="0"/>
    <n v="1"/>
    <n v="1"/>
    <s v="SEWER"/>
    <n v="1"/>
    <n v="1"/>
    <n v="1800"/>
    <s v="YES"/>
    <n v="0"/>
    <s v="50A-2"/>
    <s v="Public Water,Public Sewer,Gas"/>
    <s v="SEWER"/>
    <s v="SEWER"/>
    <n v="1800"/>
    <m/>
    <m/>
    <n v="0"/>
    <n v="0"/>
    <n v="3"/>
    <n v="1732"/>
    <n v="1.75"/>
    <m/>
    <m/>
    <m/>
    <m/>
    <m/>
    <m/>
    <m/>
    <m/>
    <m/>
    <m/>
    <n v="2"/>
    <n v="1"/>
    <x v="0"/>
    <x v="0"/>
  </r>
  <r>
    <s v="50A-C6"/>
    <m/>
    <x v="0"/>
    <s v="0 WANKINQUOAH AVE  OFF"/>
    <n v="132"/>
    <s v="DEPEDRO DENISE R TRUSTEE"/>
    <s v="R30"/>
    <s v="RES ACLNUD  MDL-00"/>
    <s v="50/A/C6//"/>
    <n v="3.6940000000000001E-2"/>
    <n v="0"/>
    <n v="0"/>
    <n v="0"/>
    <n v="0"/>
    <m/>
    <n v="0"/>
    <n v="0"/>
    <n v="0"/>
    <s v="YES"/>
    <n v="0"/>
    <s v="50A-C6"/>
    <m/>
    <m/>
    <m/>
    <n v="0"/>
    <m/>
    <m/>
    <n v="0"/>
    <n v="0"/>
    <n v="0"/>
    <n v="0"/>
    <n v="0"/>
    <m/>
    <m/>
    <m/>
    <m/>
    <m/>
    <m/>
    <m/>
    <m/>
    <m/>
    <m/>
    <n v="1"/>
    <n v="1"/>
    <x v="0"/>
    <x v="0"/>
  </r>
  <r>
    <s v="50A-C9"/>
    <m/>
    <x v="0"/>
    <s v="0 BAYVIEW ST OFF"/>
    <n v="903"/>
    <s v="TOWN OF WAREHAM"/>
    <s v="R30"/>
    <s v="MUNICIPAL  MDL-00"/>
    <s v="50/A/C9//"/>
    <n v="0.90232000000000001"/>
    <n v="0"/>
    <n v="0"/>
    <n v="0"/>
    <n v="0"/>
    <m/>
    <n v="0"/>
    <n v="0"/>
    <n v="0"/>
    <s v="YES"/>
    <n v="0"/>
    <s v="50A-C9"/>
    <m/>
    <m/>
    <m/>
    <n v="0"/>
    <m/>
    <m/>
    <n v="0"/>
    <n v="0"/>
    <n v="0"/>
    <n v="0"/>
    <n v="0"/>
    <m/>
    <m/>
    <m/>
    <m/>
    <m/>
    <m/>
    <m/>
    <m/>
    <m/>
    <m/>
    <n v="0"/>
    <n v="1"/>
    <x v="0"/>
    <x v="0"/>
  </r>
  <r>
    <s v="35-N"/>
    <m/>
    <x v="0"/>
    <s v="25 TOWHEE RD"/>
    <n v="905"/>
    <s v="INDIAN NECK LAND CONSERVATION"/>
    <s v="R60"/>
    <s v="CHAR ORG  MDL-00"/>
    <s v="35///N/"/>
    <n v="10.91545"/>
    <n v="0"/>
    <n v="0"/>
    <n v="0"/>
    <n v="0"/>
    <m/>
    <n v="0"/>
    <n v="0"/>
    <n v="0"/>
    <s v="YES"/>
    <n v="0"/>
    <s v="35-N"/>
    <m/>
    <m/>
    <m/>
    <n v="0"/>
    <s v="fee simple"/>
    <s v="YES"/>
    <n v="0"/>
    <n v="0"/>
    <n v="0"/>
    <n v="0"/>
    <n v="0"/>
    <m/>
    <m/>
    <m/>
    <m/>
    <m/>
    <m/>
    <m/>
    <m/>
    <m/>
    <m/>
    <n v="1"/>
    <n v="1"/>
    <x v="2"/>
    <x v="2"/>
  </r>
  <r>
    <s v="UNK1366"/>
    <s v="FEE"/>
    <x v="0"/>
    <s v="PRESERVATION LN"/>
    <n v="0"/>
    <m/>
    <m/>
    <m/>
    <m/>
    <n v="1.33E-3"/>
    <n v="0"/>
    <n v="0"/>
    <n v="0"/>
    <n v="0"/>
    <m/>
    <n v="0"/>
    <n v="0"/>
    <n v="0"/>
    <s v="NO_W2"/>
    <n v="0"/>
    <m/>
    <m/>
    <m/>
    <m/>
    <n v="0"/>
    <m/>
    <m/>
    <n v="0"/>
    <n v="0"/>
    <n v="0"/>
    <n v="0"/>
    <n v="0"/>
    <s v="Not in new Assr DB, Makepe?, old info"/>
    <m/>
    <m/>
    <m/>
    <m/>
    <m/>
    <m/>
    <m/>
    <m/>
    <m/>
    <n v="2"/>
    <n v="1"/>
    <x v="0"/>
    <x v="0"/>
  </r>
  <r>
    <s v="UNK1365"/>
    <s v="FEE"/>
    <x v="0"/>
    <s v="PRESERVATION LN"/>
    <n v="0"/>
    <m/>
    <m/>
    <m/>
    <m/>
    <n v="1.6999999999999999E-3"/>
    <n v="0"/>
    <n v="0"/>
    <n v="0"/>
    <n v="0"/>
    <m/>
    <n v="0"/>
    <n v="0"/>
    <n v="0"/>
    <s v="NO_W2"/>
    <n v="0"/>
    <m/>
    <m/>
    <m/>
    <m/>
    <n v="0"/>
    <m/>
    <m/>
    <n v="0"/>
    <n v="0"/>
    <n v="0"/>
    <n v="0"/>
    <n v="0"/>
    <s v="Not in new Assr DB, Makepe?, old info"/>
    <m/>
    <m/>
    <m/>
    <m/>
    <m/>
    <m/>
    <m/>
    <m/>
    <m/>
    <n v="0"/>
    <n v="1"/>
    <x v="0"/>
    <x v="0"/>
  </r>
  <r>
    <s v="34-1010"/>
    <m/>
    <x v="0"/>
    <s v="29 LONG BCH RD  OFF"/>
    <n v="109"/>
    <s v="WOODWORTH LEE D"/>
    <s v="R60"/>
    <s v="MULTI HSES"/>
    <s v="34//1010//"/>
    <n v="4.37425"/>
    <n v="2"/>
    <n v="2"/>
    <n v="2"/>
    <n v="2"/>
    <s v="SEPTIC"/>
    <n v="0"/>
    <n v="0"/>
    <n v="0"/>
    <s v="YES"/>
    <n v="0"/>
    <s v="34-1010"/>
    <s v="Well,Septic"/>
    <s v="SEPTIC"/>
    <s v="SEPTIC"/>
    <n v="0"/>
    <m/>
    <m/>
    <n v="2"/>
    <n v="2"/>
    <n v="4"/>
    <n v="1716"/>
    <n v="1.5"/>
    <m/>
    <m/>
    <m/>
    <m/>
    <m/>
    <m/>
    <m/>
    <m/>
    <m/>
    <m/>
    <n v="1"/>
    <n v="1"/>
    <x v="2"/>
    <x v="2"/>
  </r>
  <r>
    <s v="UNK1237"/>
    <s v="FEE"/>
    <x v="0"/>
    <s v="BAYVIEW ST"/>
    <n v="0"/>
    <m/>
    <m/>
    <m/>
    <m/>
    <n v="4.7469999999999998E-2"/>
    <n v="0"/>
    <n v="0"/>
    <n v="0"/>
    <n v="0"/>
    <m/>
    <n v="0"/>
    <n v="0"/>
    <n v="0"/>
    <s v="NO_W2"/>
    <n v="0"/>
    <m/>
    <m/>
    <m/>
    <m/>
    <n v="0"/>
    <m/>
    <m/>
    <n v="0"/>
    <n v="0"/>
    <n v="0"/>
    <n v="0"/>
    <n v="0"/>
    <s v="Not in new Assr DB, Makepe?, old info"/>
    <m/>
    <m/>
    <m/>
    <m/>
    <m/>
    <m/>
    <m/>
    <m/>
    <m/>
    <n v="1"/>
    <n v="1"/>
    <x v="0"/>
    <x v="0"/>
  </r>
  <r>
    <s v="50A-1"/>
    <m/>
    <x v="0"/>
    <s v="20 MURPHY ST"/>
    <n v="101"/>
    <s v="YAKALIS RICHARD J"/>
    <s v="R30"/>
    <s v="ONE FAMILY"/>
    <s v="50/A/1//"/>
    <n v="0.33533000000000002"/>
    <n v="0"/>
    <n v="0"/>
    <n v="1"/>
    <n v="1"/>
    <s v="SEWER"/>
    <n v="1"/>
    <n v="1"/>
    <n v="8900"/>
    <s v="YES"/>
    <n v="0"/>
    <s v="50A-1"/>
    <s v="Public Water,Public Sewer,Gas"/>
    <s v="SEWER"/>
    <s v="SEWER"/>
    <n v="8900"/>
    <m/>
    <m/>
    <n v="0"/>
    <n v="0"/>
    <n v="3"/>
    <n v="1686"/>
    <n v="1.75"/>
    <m/>
    <m/>
    <m/>
    <m/>
    <m/>
    <m/>
    <m/>
    <m/>
    <m/>
    <m/>
    <n v="2"/>
    <n v="1"/>
    <x v="0"/>
    <x v="0"/>
  </r>
  <r>
    <s v="33-I2"/>
    <m/>
    <x v="0"/>
    <s v="185 INDIAN NECK RD"/>
    <n v="905"/>
    <s v="INDIAN NECK LAND CONSERVATION"/>
    <s v="R60"/>
    <s v="CHAR ORG  MDL-00"/>
    <s v="33//I2//"/>
    <n v="0.17208000000000001"/>
    <n v="0"/>
    <n v="0"/>
    <n v="0"/>
    <n v="0"/>
    <m/>
    <n v="0"/>
    <n v="0"/>
    <n v="0"/>
    <s v="YES"/>
    <n v="0"/>
    <s v="33-I2"/>
    <m/>
    <m/>
    <m/>
    <n v="0"/>
    <s v="CR"/>
    <s v="YES"/>
    <n v="0"/>
    <n v="0"/>
    <n v="0"/>
    <n v="0"/>
    <n v="0"/>
    <m/>
    <m/>
    <m/>
    <m/>
    <m/>
    <m/>
    <m/>
    <m/>
    <m/>
    <m/>
    <n v="1"/>
    <n v="1"/>
    <x v="2"/>
    <x v="2"/>
  </r>
  <r>
    <s v="35-1006A1"/>
    <m/>
    <x v="0"/>
    <s v="15 LONG BEACH RD"/>
    <n v="101"/>
    <s v="JEPSON DORCAS W"/>
    <s v="R60"/>
    <s v="ONE FAMILY"/>
    <s v="35//1006/A1/"/>
    <n v="2.5658400000000001"/>
    <n v="1"/>
    <n v="1"/>
    <n v="1"/>
    <n v="1"/>
    <s v="SEPTIC"/>
    <n v="0"/>
    <n v="0"/>
    <n v="0"/>
    <s v="YES"/>
    <n v="0"/>
    <s v="35-1006A1"/>
    <m/>
    <m/>
    <s v="SEPTIC"/>
    <n v="0"/>
    <m/>
    <m/>
    <n v="1"/>
    <n v="1"/>
    <n v="3"/>
    <n v="2304"/>
    <n v="2"/>
    <m/>
    <m/>
    <m/>
    <m/>
    <m/>
    <m/>
    <m/>
    <m/>
    <m/>
    <m/>
    <n v="1"/>
    <n v="1"/>
    <x v="2"/>
    <x v="2"/>
  </r>
  <r>
    <s v="50A-6B"/>
    <m/>
    <x v="0"/>
    <s v="79 BAYVIEW ST"/>
    <n v="101"/>
    <s v="RUMBOLT STEVEN B"/>
    <s v="R30"/>
    <s v="ONE FAMILY"/>
    <s v="50/A/6/B/"/>
    <n v="0.10191"/>
    <n v="0"/>
    <n v="0"/>
    <n v="1"/>
    <n v="1"/>
    <s v="SEWER"/>
    <n v="1"/>
    <n v="1"/>
    <n v="9900"/>
    <s v="YES"/>
    <n v="0"/>
    <s v="50A-6B"/>
    <s v="Public Water,Public Sewer"/>
    <s v="SEWER"/>
    <s v="SEWER"/>
    <n v="9900"/>
    <m/>
    <m/>
    <n v="0"/>
    <n v="0"/>
    <n v="5"/>
    <n v="1638"/>
    <n v="2"/>
    <m/>
    <m/>
    <m/>
    <m/>
    <m/>
    <m/>
    <m/>
    <m/>
    <m/>
    <m/>
    <n v="2"/>
    <n v="1"/>
    <x v="0"/>
    <x v="0"/>
  </r>
  <r>
    <s v="UNK1357"/>
    <s v="FEE"/>
    <x v="0"/>
    <s v="PRESERVATION LN"/>
    <n v="0"/>
    <m/>
    <m/>
    <m/>
    <m/>
    <n v="0.77786999999999995"/>
    <n v="0"/>
    <n v="0"/>
    <n v="0"/>
    <n v="0"/>
    <m/>
    <n v="0"/>
    <n v="0"/>
    <n v="0"/>
    <s v="NO_W2"/>
    <n v="0"/>
    <m/>
    <m/>
    <m/>
    <m/>
    <n v="0"/>
    <m/>
    <m/>
    <n v="0"/>
    <n v="0"/>
    <n v="0"/>
    <n v="0"/>
    <n v="0"/>
    <s v="Not in new Assr DB, Makepe?, old info"/>
    <m/>
    <m/>
    <m/>
    <m/>
    <m/>
    <m/>
    <m/>
    <m/>
    <m/>
    <n v="1"/>
    <n v="1"/>
    <x v="0"/>
    <x v="0"/>
  </r>
  <r>
    <s v="50A-3A"/>
    <m/>
    <x v="0"/>
    <s v="20 WANKINQUOAH AVE"/>
    <n v="101"/>
    <s v="VENDETTI JOSEPH L JR"/>
    <s v="R30"/>
    <s v="ONE FAMILY"/>
    <s v="50/A/3/A/"/>
    <n v="0.22389000000000001"/>
    <n v="0"/>
    <n v="0"/>
    <n v="1"/>
    <n v="1"/>
    <s v="SEWER"/>
    <n v="1"/>
    <n v="1"/>
    <n v="36300"/>
    <s v="YES"/>
    <n v="0"/>
    <s v="50A-3A"/>
    <s v="All Public"/>
    <s v="SEWER"/>
    <s v="SEWER"/>
    <n v="36300"/>
    <m/>
    <m/>
    <n v="0"/>
    <n v="0"/>
    <n v="3"/>
    <n v="2743"/>
    <n v="1.75"/>
    <m/>
    <m/>
    <m/>
    <m/>
    <m/>
    <m/>
    <m/>
    <m/>
    <m/>
    <m/>
    <n v="3"/>
    <n v="1"/>
    <x v="0"/>
    <x v="0"/>
  </r>
  <r>
    <s v="36-8"/>
    <m/>
    <x v="0"/>
    <s v="11 BOURNE POINT RD"/>
    <n v="905"/>
    <s v="NEW ENGLAND FORESTRY FNDTN INC"/>
    <s v="R60"/>
    <s v="CHAR ORG  MDL-00"/>
    <s v="36//8//"/>
    <n v="5.0604399999999998"/>
    <n v="0"/>
    <n v="0"/>
    <n v="0"/>
    <n v="0"/>
    <m/>
    <n v="0"/>
    <n v="0"/>
    <n v="0"/>
    <s v="YES"/>
    <n v="0"/>
    <s v="36-8"/>
    <m/>
    <m/>
    <m/>
    <n v="0"/>
    <s v="fee simple"/>
    <s v="YES"/>
    <n v="0"/>
    <n v="0"/>
    <n v="0"/>
    <n v="0"/>
    <n v="0"/>
    <m/>
    <m/>
    <m/>
    <m/>
    <m/>
    <m/>
    <m/>
    <m/>
    <m/>
    <m/>
    <n v="1"/>
    <n v="1"/>
    <x v="2"/>
    <x v="2"/>
  </r>
  <r>
    <s v="50A-16B"/>
    <m/>
    <x v="0"/>
    <s v="63 PLEASANT ST"/>
    <n v="132"/>
    <s v="VENDETTI JOSEPH L JR"/>
    <s v="R30"/>
    <s v="RES ACLNUD  MDL-00"/>
    <s v="50/A/16/B/"/>
    <n v="6.2890000000000001E-2"/>
    <n v="0"/>
    <n v="0"/>
    <n v="0"/>
    <n v="0"/>
    <m/>
    <n v="0"/>
    <n v="0"/>
    <n v="0"/>
    <s v="YES"/>
    <n v="0"/>
    <s v="50A-16B"/>
    <m/>
    <m/>
    <m/>
    <n v="0"/>
    <m/>
    <m/>
    <n v="0"/>
    <n v="0"/>
    <n v="0"/>
    <n v="0"/>
    <n v="0"/>
    <m/>
    <m/>
    <m/>
    <m/>
    <m/>
    <m/>
    <m/>
    <m/>
    <m/>
    <m/>
    <n v="1"/>
    <n v="1"/>
    <x v="0"/>
    <x v="0"/>
  </r>
  <r>
    <s v="50A-5A"/>
    <m/>
    <x v="0"/>
    <s v="16 WANKINQUOAH AVE"/>
    <n v="131"/>
    <s v="CHIARALUCE JOSEPH H TRUSTEE"/>
    <s v="R30"/>
    <s v="RES ACLNPO  MDL-00"/>
    <s v="50/A/5/A/"/>
    <n v="0.11681999999999999"/>
    <n v="0"/>
    <n v="0"/>
    <n v="0"/>
    <n v="0"/>
    <m/>
    <n v="0"/>
    <n v="1"/>
    <n v="0"/>
    <s v="YES"/>
    <n v="0"/>
    <s v="50A-5A"/>
    <m/>
    <m/>
    <m/>
    <n v="0"/>
    <m/>
    <m/>
    <n v="0"/>
    <n v="0"/>
    <n v="0"/>
    <n v="0"/>
    <n v="0"/>
    <m/>
    <m/>
    <m/>
    <m/>
    <m/>
    <m/>
    <m/>
    <m/>
    <m/>
    <m/>
    <n v="1"/>
    <n v="1"/>
    <x v="0"/>
    <x v="0"/>
  </r>
  <r>
    <s v="50A-C3"/>
    <m/>
    <x v="0"/>
    <s v="0 BAYVIEW ST"/>
    <n v="132"/>
    <s v="SCHIAVONE SILVESTRO S TRUSTEE OF"/>
    <s v="R30"/>
    <s v="RES ACLNUD  MDL-00"/>
    <s v="50/A/C3//"/>
    <n v="0.16878000000000001"/>
    <n v="0"/>
    <n v="0"/>
    <n v="0"/>
    <n v="0"/>
    <m/>
    <n v="0"/>
    <n v="0"/>
    <n v="0"/>
    <s v="YES"/>
    <n v="0"/>
    <s v="50A-C3"/>
    <m/>
    <m/>
    <m/>
    <n v="0"/>
    <m/>
    <m/>
    <n v="0"/>
    <n v="0"/>
    <n v="0"/>
    <n v="0"/>
    <n v="0"/>
    <m/>
    <m/>
    <m/>
    <m/>
    <m/>
    <m/>
    <m/>
    <m/>
    <m/>
    <m/>
    <n v="1"/>
    <n v="1"/>
    <x v="0"/>
    <x v="0"/>
  </r>
  <r>
    <s v="50A-15"/>
    <m/>
    <x v="0"/>
    <s v="24 WANKINQUOAH AVE"/>
    <n v="131"/>
    <s v="BERRY WILLIAM A  JR"/>
    <s v="R30"/>
    <s v="RES ACLNPO  MDL-00"/>
    <s v="50/A/15//"/>
    <n v="0.17807999999999999"/>
    <n v="0"/>
    <n v="0"/>
    <n v="0"/>
    <n v="0"/>
    <m/>
    <n v="0"/>
    <n v="0"/>
    <n v="0"/>
    <s v="YES"/>
    <n v="0"/>
    <s v="50A-15"/>
    <m/>
    <m/>
    <m/>
    <n v="0"/>
    <m/>
    <m/>
    <n v="0"/>
    <n v="0"/>
    <n v="0"/>
    <n v="0"/>
    <n v="0"/>
    <m/>
    <m/>
    <m/>
    <m/>
    <m/>
    <m/>
    <m/>
    <m/>
    <m/>
    <m/>
    <n v="1"/>
    <n v="1"/>
    <x v="0"/>
    <x v="0"/>
  </r>
  <r>
    <s v="50A-4"/>
    <m/>
    <x v="0"/>
    <s v="18 WANKINQUOAH AVE"/>
    <n v="101"/>
    <s v="DEPEDRO DENISE R TRUSTEE OF"/>
    <s v="R30"/>
    <s v="ONE FAMILY"/>
    <s v="50/A/4//"/>
    <n v="0.23910999999999999"/>
    <n v="0"/>
    <n v="0"/>
    <n v="1"/>
    <n v="1"/>
    <s v="SEWER"/>
    <n v="1"/>
    <n v="1"/>
    <n v="3200"/>
    <s v="NO_W1"/>
    <n v="0"/>
    <s v="50A-4"/>
    <s v="All Public"/>
    <s v="SEWER"/>
    <s v="SEWER"/>
    <n v="3200"/>
    <m/>
    <m/>
    <n v="0"/>
    <n v="0"/>
    <n v="4"/>
    <n v="2010"/>
    <n v="2"/>
    <m/>
    <m/>
    <m/>
    <m/>
    <m/>
    <m/>
    <m/>
    <m/>
    <m/>
    <m/>
    <n v="2"/>
    <n v="1"/>
    <x v="0"/>
    <x v="0"/>
  </r>
  <r>
    <s v="36-1004B"/>
    <m/>
    <x v="0"/>
    <s v="12 BOURNE'S HILL RD"/>
    <n v="903"/>
    <s v="TOWN OF WAREHAM"/>
    <s v="R60"/>
    <s v="MUNICIPAL  MDL-00"/>
    <s v="36//1004/B/"/>
    <n v="10.262259999999999"/>
    <n v="0"/>
    <n v="0"/>
    <n v="0"/>
    <n v="0"/>
    <m/>
    <n v="0"/>
    <n v="0"/>
    <n v="0"/>
    <s v="YES"/>
    <n v="0"/>
    <s v="36-1004B"/>
    <m/>
    <m/>
    <m/>
    <n v="0"/>
    <m/>
    <m/>
    <n v="0"/>
    <n v="0"/>
    <n v="0"/>
    <n v="0"/>
    <n v="0"/>
    <m/>
    <m/>
    <m/>
    <m/>
    <m/>
    <m/>
    <m/>
    <m/>
    <m/>
    <m/>
    <n v="1"/>
    <n v="1"/>
    <x v="2"/>
    <x v="2"/>
  </r>
  <r>
    <s v="LAND_NOPARC"/>
    <m/>
    <x v="0"/>
    <m/>
    <n v="0"/>
    <m/>
    <m/>
    <m/>
    <m/>
    <n v="1.2999999999999999E-3"/>
    <n v="0"/>
    <n v="0"/>
    <n v="0"/>
    <n v="0"/>
    <m/>
    <n v="0"/>
    <n v="0"/>
    <n v="0"/>
    <s v="NO"/>
    <n v="0"/>
    <m/>
    <m/>
    <m/>
    <m/>
    <n v="0"/>
    <m/>
    <m/>
    <n v="0"/>
    <n v="0"/>
    <n v="0"/>
    <n v="0"/>
    <n v="0"/>
    <m/>
    <m/>
    <m/>
    <m/>
    <m/>
    <m/>
    <m/>
    <m/>
    <m/>
    <m/>
    <n v="0"/>
    <n v="1"/>
    <x v="0"/>
    <x v="0"/>
  </r>
  <r>
    <s v="36-I7"/>
    <m/>
    <x v="0"/>
    <s v="206 INDIAN NECK RD"/>
    <n v="101"/>
    <s v="EVANS ELIZABETH S TRUSTEE OF THE"/>
    <s v="R60"/>
    <s v="ONE FAMILY"/>
    <s v="36//I7//"/>
    <n v="0.77253000000000005"/>
    <n v="0"/>
    <n v="1"/>
    <n v="0"/>
    <n v="1"/>
    <m/>
    <n v="0"/>
    <n v="1"/>
    <n v="19300"/>
    <s v="YES"/>
    <n v="0"/>
    <s v="36-I7"/>
    <m/>
    <m/>
    <s v="SEPTIC"/>
    <n v="19300"/>
    <m/>
    <m/>
    <n v="0"/>
    <n v="1"/>
    <n v="3"/>
    <n v="2693"/>
    <n v="1.9"/>
    <m/>
    <m/>
    <m/>
    <m/>
    <m/>
    <m/>
    <m/>
    <m/>
    <m/>
    <m/>
    <n v="1"/>
    <n v="1"/>
    <x v="2"/>
    <x v="2"/>
  </r>
  <r>
    <s v="50B-1-1"/>
    <m/>
    <x v="0"/>
    <s v="0 MURPHY ST"/>
    <n v="131"/>
    <s v="HABCHI JEAN TRUSTTE OF"/>
    <s v="R30"/>
    <s v="RES ACLNPO  MDL-00"/>
    <s v="50/B1/1//"/>
    <n v="1.4028700000000001"/>
    <n v="0"/>
    <n v="0"/>
    <n v="0"/>
    <n v="0"/>
    <m/>
    <n v="0"/>
    <n v="0"/>
    <n v="0"/>
    <s v="NO_W1"/>
    <n v="0"/>
    <s v="50B-1-1"/>
    <m/>
    <m/>
    <m/>
    <n v="0"/>
    <m/>
    <m/>
    <n v="0"/>
    <n v="0"/>
    <n v="0"/>
    <n v="0"/>
    <n v="0"/>
    <m/>
    <m/>
    <m/>
    <m/>
    <m/>
    <m/>
    <m/>
    <m/>
    <m/>
    <m/>
    <n v="11"/>
    <n v="1"/>
    <x v="0"/>
    <x v="0"/>
  </r>
  <r>
    <s v="UNK1356"/>
    <s v="FEE"/>
    <x v="0"/>
    <s v="PRESERVATION LN"/>
    <n v="0"/>
    <m/>
    <m/>
    <m/>
    <m/>
    <n v="0.82538"/>
    <n v="0"/>
    <n v="0"/>
    <n v="0"/>
    <n v="0"/>
    <m/>
    <n v="0"/>
    <n v="0"/>
    <n v="0"/>
    <s v="NO_W2"/>
    <n v="0"/>
    <m/>
    <m/>
    <m/>
    <m/>
    <n v="0"/>
    <m/>
    <m/>
    <n v="0"/>
    <n v="0"/>
    <n v="0"/>
    <n v="0"/>
    <n v="0"/>
    <s v="Not in new Assr DB, Makepe?, old info"/>
    <m/>
    <m/>
    <m/>
    <m/>
    <m/>
    <m/>
    <m/>
    <m/>
    <m/>
    <n v="1"/>
    <n v="1"/>
    <x v="0"/>
    <x v="0"/>
  </r>
  <r>
    <s v="50A-C2"/>
    <m/>
    <x v="0"/>
    <s v="0 WANKINQUOAH AVE  OFF"/>
    <n v="906"/>
    <s v="NAZARETH LITERARY &amp; BENEVOLENT"/>
    <m/>
    <s v="CHURCH ETC  MDL-00"/>
    <s v="50/A/C2//"/>
    <n v="9.7350000000000006E-2"/>
    <n v="0"/>
    <n v="0"/>
    <n v="0"/>
    <n v="0"/>
    <m/>
    <n v="0"/>
    <n v="0"/>
    <n v="0"/>
    <s v="YES"/>
    <n v="0"/>
    <s v="50A-C2"/>
    <m/>
    <m/>
    <m/>
    <n v="0"/>
    <m/>
    <m/>
    <n v="0"/>
    <n v="0"/>
    <n v="0"/>
    <n v="0"/>
    <n v="0"/>
    <m/>
    <m/>
    <m/>
    <m/>
    <m/>
    <m/>
    <m/>
    <m/>
    <m/>
    <m/>
    <n v="1"/>
    <n v="1"/>
    <x v="0"/>
    <x v="0"/>
  </r>
  <r>
    <s v="50A-16A"/>
    <m/>
    <x v="0"/>
    <s v="22 WANKINQUOAH AVE"/>
    <n v="106"/>
    <s v="VENDETTI JOSEPH L JR"/>
    <s v="R30"/>
    <s v="AC LND IMP  MDL-00"/>
    <s v="50/A/16/A/"/>
    <n v="5.8860000000000003E-2"/>
    <n v="0"/>
    <n v="0"/>
    <n v="0"/>
    <n v="0"/>
    <m/>
    <n v="0"/>
    <n v="1"/>
    <n v="2500"/>
    <s v="YES"/>
    <n v="0"/>
    <s v="50A-16A"/>
    <m/>
    <m/>
    <m/>
    <n v="2500"/>
    <m/>
    <m/>
    <n v="0"/>
    <n v="0"/>
    <n v="0"/>
    <n v="0"/>
    <n v="0"/>
    <m/>
    <m/>
    <m/>
    <m/>
    <m/>
    <m/>
    <m/>
    <m/>
    <m/>
    <m/>
    <n v="1"/>
    <n v="1"/>
    <x v="0"/>
    <x v="0"/>
  </r>
  <r>
    <s v="50A-6A"/>
    <m/>
    <x v="0"/>
    <s v="77 BAYVIEW ST"/>
    <n v="101"/>
    <s v="MCCADDEN JOHN F &amp; MILDRED G"/>
    <s v="R30"/>
    <s v="ONE FAMILY"/>
    <s v="50/A/6/A/"/>
    <n v="9.1749999999999998E-2"/>
    <n v="0"/>
    <n v="0"/>
    <n v="1"/>
    <n v="1"/>
    <s v="SEWER"/>
    <n v="1"/>
    <n v="1"/>
    <n v="3400"/>
    <s v="YES"/>
    <n v="0"/>
    <s v="50A-6A"/>
    <s v="Public Water,Public Sewer"/>
    <s v="SEWER"/>
    <s v="SEWER"/>
    <n v="3400"/>
    <m/>
    <m/>
    <n v="0"/>
    <n v="0"/>
    <n v="3"/>
    <n v="1326"/>
    <n v="1.75"/>
    <m/>
    <m/>
    <m/>
    <m/>
    <m/>
    <m/>
    <m/>
    <m/>
    <m/>
    <m/>
    <n v="1"/>
    <n v="1"/>
    <x v="0"/>
    <x v="0"/>
  </r>
  <r>
    <s v="33-IA"/>
    <m/>
    <x v="0"/>
    <s v="6 TOWHEE RD"/>
    <n v="905"/>
    <s v="INDIAN NECK LAND CONSERVATION"/>
    <s v="R60"/>
    <s v="CHAR ORG  MDL-00"/>
    <s v="33//IA//"/>
    <n v="4.3639400000000004"/>
    <n v="0"/>
    <n v="0"/>
    <n v="0"/>
    <n v="0"/>
    <m/>
    <n v="0"/>
    <n v="0"/>
    <n v="0"/>
    <s v="YES"/>
    <n v="0"/>
    <s v="33-IA"/>
    <m/>
    <m/>
    <m/>
    <n v="0"/>
    <s v="CR"/>
    <s v="YES"/>
    <n v="0"/>
    <n v="0"/>
    <n v="0"/>
    <n v="0"/>
    <n v="0"/>
    <m/>
    <m/>
    <m/>
    <m/>
    <m/>
    <m/>
    <m/>
    <m/>
    <m/>
    <m/>
    <n v="1"/>
    <n v="1"/>
    <x v="2"/>
    <x v="2"/>
  </r>
  <r>
    <s v="50A-7B"/>
    <m/>
    <x v="0"/>
    <s v="76 BAYVIEW ST"/>
    <n v="101"/>
    <s v="SCHIAVONE SILVESTRO B TRUSTEE OF"/>
    <s v="R30"/>
    <s v="ONE FAMILY"/>
    <s v="50/A/7/B/"/>
    <n v="0.10029"/>
    <n v="0"/>
    <n v="0"/>
    <n v="1"/>
    <n v="1"/>
    <s v="SEWER"/>
    <n v="1"/>
    <n v="1"/>
    <n v="0"/>
    <s v="YES"/>
    <n v="0"/>
    <s v="50A-7B"/>
    <s v="Public Water,Public Sewer,Gas"/>
    <s v="SEWER"/>
    <s v="SEWER"/>
    <n v="0"/>
    <m/>
    <m/>
    <n v="0"/>
    <n v="0"/>
    <n v="3"/>
    <n v="2387"/>
    <n v="2"/>
    <m/>
    <m/>
    <m/>
    <m/>
    <m/>
    <m/>
    <m/>
    <m/>
    <m/>
    <m/>
    <n v="2"/>
    <n v="1"/>
    <x v="0"/>
    <x v="0"/>
  </r>
  <r>
    <s v="50A-23A"/>
    <m/>
    <x v="0"/>
    <s v="32 BARNES ST"/>
    <n v="132"/>
    <s v="MULLEN PATRICIA J"/>
    <s v="R30"/>
    <s v="RES ACLNUD  MDL-00"/>
    <s v="50/A/23/A/"/>
    <n v="5.7189999999999998E-2"/>
    <n v="0"/>
    <n v="0"/>
    <n v="0"/>
    <n v="0"/>
    <m/>
    <n v="0"/>
    <n v="0"/>
    <n v="0"/>
    <s v="YES"/>
    <n v="0"/>
    <s v="50A-23A"/>
    <m/>
    <m/>
    <m/>
    <n v="0"/>
    <m/>
    <m/>
    <n v="0"/>
    <n v="0"/>
    <n v="0"/>
    <n v="0"/>
    <n v="0"/>
    <m/>
    <m/>
    <m/>
    <m/>
    <m/>
    <m/>
    <m/>
    <m/>
    <m/>
    <m/>
    <n v="1"/>
    <n v="1"/>
    <x v="0"/>
    <x v="0"/>
  </r>
  <r>
    <s v="50B-1-1014"/>
    <m/>
    <x v="0"/>
    <s v="0 FEARING ST  OFF"/>
    <n v="132"/>
    <s v="HABCHI JEAN T4RUSTEE OF"/>
    <s v="R30"/>
    <s v="RES ACLNUD  MDL-00"/>
    <s v="50/B1/1014//"/>
    <n v="2.9E-4"/>
    <n v="0"/>
    <n v="0"/>
    <n v="0"/>
    <n v="0"/>
    <m/>
    <n v="0"/>
    <n v="0"/>
    <n v="0"/>
    <s v="YES"/>
    <n v="0"/>
    <s v="50B-1-1014"/>
    <m/>
    <m/>
    <m/>
    <n v="0"/>
    <m/>
    <m/>
    <n v="0"/>
    <n v="0"/>
    <n v="0"/>
    <n v="0"/>
    <n v="0"/>
    <m/>
    <m/>
    <m/>
    <m/>
    <m/>
    <m/>
    <m/>
    <m/>
    <m/>
    <m/>
    <n v="0"/>
    <n v="1"/>
    <x v="0"/>
    <x v="0"/>
  </r>
  <r>
    <s v="50A-C1"/>
    <m/>
    <x v="0"/>
    <s v="201 SWIFTS BCH RD"/>
    <n v="132"/>
    <s v="ROY P NORMAN &amp; MARY D TRUSTEES"/>
    <s v="R30"/>
    <s v="RES ACLNUD  MDL-00"/>
    <s v="50/A/C1//"/>
    <n v="0.23777000000000001"/>
    <n v="0"/>
    <n v="0"/>
    <n v="0"/>
    <n v="0"/>
    <m/>
    <n v="0"/>
    <n v="0"/>
    <n v="0"/>
    <s v="YES"/>
    <n v="0"/>
    <s v="50A-C1"/>
    <m/>
    <m/>
    <m/>
    <n v="0"/>
    <m/>
    <m/>
    <n v="0"/>
    <n v="0"/>
    <n v="0"/>
    <n v="0"/>
    <n v="0"/>
    <m/>
    <m/>
    <m/>
    <m/>
    <m/>
    <m/>
    <m/>
    <m/>
    <m/>
    <m/>
    <n v="1"/>
    <n v="1"/>
    <x v="0"/>
    <x v="0"/>
  </r>
  <r>
    <s v="50B-1-1"/>
    <m/>
    <x v="0"/>
    <s v="0 MURPHY ST"/>
    <n v="131"/>
    <s v="HABCHI JEAN TRUSTTE OF"/>
    <s v="R30"/>
    <s v="RES ACLNPO  MDL-00"/>
    <s v="50/B1/1//"/>
    <n v="0.56684999999999997"/>
    <n v="0"/>
    <n v="0"/>
    <n v="0"/>
    <n v="0"/>
    <m/>
    <n v="0"/>
    <n v="0"/>
    <n v="0"/>
    <s v="NO_W1"/>
    <n v="0"/>
    <s v="50B-1-1"/>
    <m/>
    <m/>
    <m/>
    <n v="0"/>
    <m/>
    <m/>
    <n v="0"/>
    <n v="0"/>
    <n v="0"/>
    <n v="0"/>
    <n v="0"/>
    <m/>
    <m/>
    <m/>
    <m/>
    <m/>
    <m/>
    <m/>
    <m/>
    <m/>
    <m/>
    <n v="6"/>
    <n v="1"/>
    <x v="0"/>
    <x v="0"/>
  </r>
  <r>
    <s v="50A-19B"/>
    <m/>
    <x v="0"/>
    <s v="12 WANKINQUOAH AVE"/>
    <n v="109"/>
    <s v="WONG HING F"/>
    <s v="R30"/>
    <s v="MULTI HSES"/>
    <s v="50/A/19/B/"/>
    <n v="0.15884999999999999"/>
    <n v="0"/>
    <n v="0"/>
    <n v="2"/>
    <n v="2"/>
    <s v="SEWER"/>
    <n v="1"/>
    <n v="1"/>
    <n v="5300"/>
    <s v="NO_W1"/>
    <n v="0"/>
    <s v="50A-19B"/>
    <s v="Public Water,Public Sewer"/>
    <s v="SEWER"/>
    <s v="SEWER"/>
    <n v="5300"/>
    <m/>
    <m/>
    <n v="0"/>
    <n v="0"/>
    <n v="4"/>
    <n v="1500"/>
    <n v="2"/>
    <m/>
    <m/>
    <m/>
    <m/>
    <m/>
    <m/>
    <m/>
    <m/>
    <m/>
    <m/>
    <n v="3"/>
    <n v="1"/>
    <x v="0"/>
    <x v="0"/>
  </r>
  <r>
    <s v="50B-2-B2"/>
    <m/>
    <x v="0"/>
    <s v="0 SWIFTS BCH RD"/>
    <n v="903"/>
    <s v="TOWN OF WAREHAM"/>
    <s v="R30"/>
    <s v="MUNICIPAL  MDL-00"/>
    <s v="50/B2/B2//"/>
    <n v="0.15701000000000001"/>
    <n v="0"/>
    <n v="0"/>
    <n v="0"/>
    <n v="0"/>
    <m/>
    <n v="0"/>
    <n v="0"/>
    <n v="0"/>
    <s v="YES"/>
    <n v="0"/>
    <s v="50B-2-B2"/>
    <m/>
    <m/>
    <m/>
    <n v="0"/>
    <m/>
    <m/>
    <n v="0"/>
    <n v="0"/>
    <n v="0"/>
    <n v="0"/>
    <n v="0"/>
    <m/>
    <m/>
    <m/>
    <m/>
    <m/>
    <m/>
    <m/>
    <m/>
    <m/>
    <m/>
    <n v="1"/>
    <n v="1"/>
    <x v="0"/>
    <x v="0"/>
  </r>
  <r>
    <s v="50A-23B"/>
    <m/>
    <x v="0"/>
    <s v="30 BARNES ST"/>
    <n v="101"/>
    <s v="PETRUCCI ANTHONY J"/>
    <s v="R30"/>
    <s v="ONE FAMILY"/>
    <s v="50/A/23/B/"/>
    <n v="6.2E-2"/>
    <n v="0"/>
    <n v="0"/>
    <n v="1"/>
    <n v="1"/>
    <s v="SEWER"/>
    <n v="1"/>
    <n v="1"/>
    <n v="1900"/>
    <s v="YES"/>
    <n v="0"/>
    <s v="50A-23B"/>
    <s v="Public Water,Public Sewer,Gas"/>
    <s v="SEWER"/>
    <s v="SEWER"/>
    <n v="1900"/>
    <m/>
    <m/>
    <n v="0"/>
    <n v="0"/>
    <n v="2"/>
    <n v="624"/>
    <n v="1"/>
    <m/>
    <m/>
    <m/>
    <m/>
    <m/>
    <m/>
    <m/>
    <m/>
    <m/>
    <m/>
    <n v="1"/>
    <n v="1"/>
    <x v="0"/>
    <x v="0"/>
  </r>
  <r>
    <s v="50A-A1"/>
    <m/>
    <x v="0"/>
    <s v="23 WANKINQUOAH AVE"/>
    <n v="109"/>
    <s v="MULLEN PATRICIA J"/>
    <s v="R30"/>
    <s v="MULTI HSES"/>
    <s v="50/A/A1//"/>
    <n v="0.14363000000000001"/>
    <n v="0"/>
    <n v="0"/>
    <n v="2"/>
    <n v="2"/>
    <s v="SEWER"/>
    <n v="1"/>
    <n v="2"/>
    <n v="19100"/>
    <s v="YES"/>
    <n v="0"/>
    <s v="50A-A1"/>
    <s v="All Public"/>
    <s v="SEWER"/>
    <s v="SEWER"/>
    <n v="9550"/>
    <m/>
    <m/>
    <n v="0"/>
    <n v="0"/>
    <n v="3"/>
    <n v="1293"/>
    <n v="2"/>
    <m/>
    <m/>
    <m/>
    <m/>
    <m/>
    <m/>
    <m/>
    <m/>
    <m/>
    <m/>
    <n v="1"/>
    <n v="1"/>
    <x v="0"/>
    <x v="0"/>
  </r>
  <r>
    <s v="36-I6"/>
    <m/>
    <x v="0"/>
    <s v="5 BOURNE'S HILL RD"/>
    <n v="101"/>
    <s v="TCHEREPNINE PETER A"/>
    <s v="R60"/>
    <s v="ONE FAMILY"/>
    <s v="36//I6//"/>
    <n v="2.7188500000000002"/>
    <n v="1"/>
    <n v="1"/>
    <n v="1"/>
    <n v="1"/>
    <s v="SEPTIC"/>
    <n v="0"/>
    <n v="1"/>
    <n v="1300"/>
    <s v="YES"/>
    <n v="1300"/>
    <s v="36-I6"/>
    <s v="Public Water,Septic"/>
    <s v="SEPTIC"/>
    <s v="SEPTIC"/>
    <n v="1300"/>
    <m/>
    <m/>
    <n v="1"/>
    <n v="1"/>
    <n v="6"/>
    <n v="2550"/>
    <n v="2"/>
    <m/>
    <m/>
    <m/>
    <m/>
    <m/>
    <m/>
    <m/>
    <m/>
    <m/>
    <m/>
    <n v="1"/>
    <n v="1"/>
    <x v="2"/>
    <x v="2"/>
  </r>
  <r>
    <s v="50A-26A"/>
    <m/>
    <x v="0"/>
    <s v="19 WANKINQUOAH AVE"/>
    <n v="101"/>
    <s v="ONEILL MICHAEL J &amp; MARY C"/>
    <s v="R30"/>
    <s v="ONE FAMILY"/>
    <s v="50/A/26/A/"/>
    <n v="6.6710000000000005E-2"/>
    <n v="0"/>
    <n v="0"/>
    <n v="1"/>
    <n v="1"/>
    <s v="SEWER"/>
    <n v="1"/>
    <n v="1"/>
    <n v="4600"/>
    <s v="YES"/>
    <n v="0"/>
    <s v="50A-26A"/>
    <s v="Public Water,Public Sewer,Gas"/>
    <s v="SEWER"/>
    <s v="SEWER"/>
    <n v="4600"/>
    <m/>
    <m/>
    <n v="0"/>
    <n v="0"/>
    <n v="3"/>
    <n v="1301"/>
    <n v="1.75"/>
    <m/>
    <m/>
    <m/>
    <m/>
    <m/>
    <m/>
    <m/>
    <m/>
    <m/>
    <m/>
    <n v="1"/>
    <n v="1"/>
    <x v="0"/>
    <x v="0"/>
  </r>
  <r>
    <s v="35-1006A2"/>
    <m/>
    <x v="0"/>
    <s v="15 LONG BEACH RD"/>
    <n v="101"/>
    <s v="SPRAGGE THOMAS R"/>
    <s v="R60"/>
    <s v="ONE FAMILY"/>
    <s v="35//1006/A2/"/>
    <n v="2.10623"/>
    <n v="1"/>
    <n v="1"/>
    <n v="1"/>
    <n v="1"/>
    <s v="SEPTIC"/>
    <n v="0"/>
    <n v="0"/>
    <n v="0"/>
    <s v="YES"/>
    <n v="0"/>
    <s v="35-1006A2"/>
    <m/>
    <m/>
    <s v="SEPTIC"/>
    <n v="0"/>
    <m/>
    <m/>
    <n v="1"/>
    <n v="1"/>
    <n v="3"/>
    <n v="1469"/>
    <n v="1.75"/>
    <m/>
    <m/>
    <m/>
    <m/>
    <m/>
    <m/>
    <m/>
    <m/>
    <m/>
    <m/>
    <n v="1"/>
    <n v="1"/>
    <x v="2"/>
    <x v="2"/>
  </r>
  <r>
    <s v="50A-25"/>
    <m/>
    <x v="0"/>
    <s v="21 WANKINQUOAH AVE"/>
    <n v="101"/>
    <s v="BERRY WILLIAM A JR"/>
    <s v="R30"/>
    <s v="ONE FAMILY"/>
    <s v="50/A/25//"/>
    <n v="0.13531000000000001"/>
    <n v="0"/>
    <n v="0"/>
    <n v="1"/>
    <n v="1"/>
    <s v="SEWER"/>
    <n v="1"/>
    <n v="1"/>
    <n v="3200"/>
    <s v="YES"/>
    <n v="0"/>
    <s v="50A-25"/>
    <s v="Public Water,Public Sewer,Gas"/>
    <s v="SEWER"/>
    <s v="SEWER"/>
    <n v="3200"/>
    <m/>
    <m/>
    <n v="0"/>
    <n v="0"/>
    <n v="3"/>
    <n v="1302"/>
    <n v="2"/>
    <m/>
    <m/>
    <m/>
    <m/>
    <m/>
    <m/>
    <m/>
    <m/>
    <m/>
    <m/>
    <n v="1"/>
    <n v="1"/>
    <x v="0"/>
    <x v="0"/>
  </r>
  <r>
    <s v="50B-2-B3"/>
    <m/>
    <x v="0"/>
    <s v="0 SWIFTS BCH RD OFF"/>
    <n v="903"/>
    <s v="TOWN OF WAREHAM"/>
    <s v="R30"/>
    <s v="MUNICIPAL  MDL-00"/>
    <s v="50/B2/B3//"/>
    <n v="0.16031000000000001"/>
    <n v="0"/>
    <n v="0"/>
    <n v="0"/>
    <n v="0"/>
    <m/>
    <n v="0"/>
    <n v="0"/>
    <n v="0"/>
    <s v="YES"/>
    <n v="0"/>
    <s v="50B-2-B3"/>
    <m/>
    <m/>
    <m/>
    <n v="0"/>
    <m/>
    <m/>
    <n v="0"/>
    <n v="0"/>
    <n v="0"/>
    <n v="0"/>
    <n v="0"/>
    <m/>
    <m/>
    <m/>
    <m/>
    <m/>
    <m/>
    <m/>
    <m/>
    <m/>
    <m/>
    <n v="2"/>
    <n v="1"/>
    <x v="0"/>
    <x v="0"/>
  </r>
  <r>
    <s v="LAND_NOPARC"/>
    <m/>
    <x v="0"/>
    <m/>
    <n v="0"/>
    <m/>
    <m/>
    <m/>
    <m/>
    <n v="53.022889999999997"/>
    <n v="0"/>
    <n v="0"/>
    <n v="0"/>
    <n v="0"/>
    <m/>
    <n v="0"/>
    <n v="0"/>
    <n v="0"/>
    <s v="NO"/>
    <n v="0"/>
    <m/>
    <m/>
    <m/>
    <m/>
    <n v="0"/>
    <m/>
    <m/>
    <n v="0"/>
    <n v="0"/>
    <n v="0"/>
    <n v="0"/>
    <n v="0"/>
    <m/>
    <m/>
    <m/>
    <m/>
    <m/>
    <m/>
    <m/>
    <m/>
    <m/>
    <m/>
    <n v="0"/>
    <n v="1"/>
    <x v="0"/>
    <x v="0"/>
  </r>
  <r>
    <s v="50A-7A"/>
    <m/>
    <x v="0"/>
    <s v="74 BAYVIEW ST"/>
    <n v="101"/>
    <s v="WONG JANE M"/>
    <s v="R30"/>
    <s v="ONE FAMILY"/>
    <s v="50/A/7/A/"/>
    <n v="0.10507"/>
    <n v="0"/>
    <n v="0"/>
    <n v="1"/>
    <n v="1"/>
    <s v="SEWER"/>
    <n v="1"/>
    <n v="1"/>
    <n v="1700"/>
    <s v="NO_W1"/>
    <n v="0"/>
    <s v="50A-7A"/>
    <s v="Public Water,Public Sewer,Gas"/>
    <s v="SEWER"/>
    <s v="SEWER"/>
    <n v="1700"/>
    <m/>
    <m/>
    <n v="0"/>
    <n v="0"/>
    <n v="3"/>
    <n v="720"/>
    <n v="1"/>
    <m/>
    <m/>
    <m/>
    <m/>
    <m/>
    <m/>
    <m/>
    <m/>
    <m/>
    <m/>
    <n v="2"/>
    <n v="1"/>
    <x v="0"/>
    <x v="0"/>
  </r>
  <r>
    <s v="50A-8A"/>
    <m/>
    <x v="0"/>
    <s v="8 WANKINQUOAH AVE"/>
    <n v="101"/>
    <s v="MCCADDEN JOHN F &amp; MILDRED"/>
    <s v="R30"/>
    <s v="ONE FAMILY"/>
    <s v="50/A/8/A/"/>
    <n v="0.13150000000000001"/>
    <n v="0"/>
    <n v="0"/>
    <n v="1"/>
    <n v="1"/>
    <s v="SEWER"/>
    <n v="1"/>
    <n v="0"/>
    <n v="0"/>
    <s v="NO_W1"/>
    <n v="0"/>
    <s v="50A-8A"/>
    <s v="Public Water,Public Sewer,Gas"/>
    <s v="SEWER"/>
    <s v="SEWER"/>
    <n v="0"/>
    <m/>
    <m/>
    <n v="0"/>
    <n v="0"/>
    <n v="3"/>
    <n v="1206"/>
    <n v="1.75"/>
    <m/>
    <m/>
    <m/>
    <m/>
    <m/>
    <m/>
    <m/>
    <m/>
    <m/>
    <m/>
    <n v="2"/>
    <n v="1"/>
    <x v="0"/>
    <x v="0"/>
  </r>
  <r>
    <s v="LAND_NOPARC"/>
    <m/>
    <x v="0"/>
    <m/>
    <n v="0"/>
    <m/>
    <m/>
    <m/>
    <m/>
    <n v="8.9200000000000008E-3"/>
    <n v="0"/>
    <n v="0"/>
    <n v="0"/>
    <n v="0"/>
    <m/>
    <n v="0"/>
    <n v="0"/>
    <n v="0"/>
    <s v="NO"/>
    <n v="0"/>
    <m/>
    <m/>
    <m/>
    <m/>
    <n v="0"/>
    <m/>
    <m/>
    <n v="0"/>
    <n v="0"/>
    <n v="0"/>
    <n v="0"/>
    <n v="0"/>
    <m/>
    <m/>
    <m/>
    <m/>
    <m/>
    <m/>
    <m/>
    <m/>
    <m/>
    <m/>
    <n v="0"/>
    <n v="1"/>
    <x v="0"/>
    <x v="0"/>
  </r>
  <r>
    <s v="50A-149"/>
    <m/>
    <x v="0"/>
    <s v="33 BARNES ST"/>
    <n v="101"/>
    <s v="ZUTAUT CHARLENE M"/>
    <s v="R30"/>
    <s v="ONE FAMILY"/>
    <s v="50/A/149//"/>
    <n v="6.9589999999999999E-2"/>
    <n v="0"/>
    <n v="0"/>
    <n v="1"/>
    <n v="1"/>
    <s v="SEWER"/>
    <n v="1"/>
    <n v="1"/>
    <n v="6700"/>
    <s v="YES"/>
    <n v="0"/>
    <s v="50A-149"/>
    <s v="All Public"/>
    <s v="SEWER"/>
    <s v="SEWER"/>
    <n v="6700"/>
    <m/>
    <m/>
    <n v="0"/>
    <n v="0"/>
    <n v="1"/>
    <n v="600"/>
    <n v="1.75"/>
    <m/>
    <m/>
    <m/>
    <m/>
    <m/>
    <m/>
    <m/>
    <m/>
    <m/>
    <m/>
    <n v="1"/>
    <n v="1"/>
    <x v="0"/>
    <x v="0"/>
  </r>
  <r>
    <s v="54-1004"/>
    <m/>
    <x v="0"/>
    <s v="125 CROMESETT RD  OFF"/>
    <n v="101"/>
    <s v="EISENMENGER ANNE W TRUSTEE"/>
    <s v="R30"/>
    <s v="ONE FAMILY"/>
    <s v="54//1004//"/>
    <n v="2.3784200000000002"/>
    <n v="0"/>
    <n v="0"/>
    <n v="0"/>
    <n v="0"/>
    <m/>
    <n v="0"/>
    <n v="1"/>
    <n v="5500"/>
    <s v="YES"/>
    <n v="0"/>
    <s v="54-1004"/>
    <s v="Public Water,Septic"/>
    <s v="SEPTIC"/>
    <m/>
    <n v="5500"/>
    <m/>
    <m/>
    <n v="0"/>
    <n v="0"/>
    <n v="3"/>
    <n v="2355"/>
    <n v="2.5"/>
    <m/>
    <m/>
    <m/>
    <m/>
    <m/>
    <m/>
    <m/>
    <m/>
    <m/>
    <m/>
    <n v="0"/>
    <n v="1"/>
    <x v="0"/>
    <x v="0"/>
  </r>
  <r>
    <s v="36-61"/>
    <m/>
    <x v="0"/>
    <s v="10 BOURNE'S HILL RD"/>
    <n v="903"/>
    <s v="WAREHAM FIRE DISTRICT"/>
    <s v="R60"/>
    <s v="MUNICIPAL  MDL-00"/>
    <s v="36//61//"/>
    <n v="2.8525399999999999"/>
    <n v="0"/>
    <n v="0"/>
    <n v="0"/>
    <n v="0"/>
    <m/>
    <n v="0"/>
    <n v="0"/>
    <n v="0"/>
    <s v="YES"/>
    <n v="0"/>
    <s v="36-61"/>
    <m/>
    <m/>
    <m/>
    <n v="0"/>
    <s v="fee simple"/>
    <s v="YES"/>
    <n v="0"/>
    <n v="0"/>
    <n v="0"/>
    <n v="0"/>
    <n v="0"/>
    <m/>
    <m/>
    <m/>
    <m/>
    <m/>
    <m/>
    <m/>
    <m/>
    <m/>
    <m/>
    <n v="1"/>
    <n v="1"/>
    <x v="2"/>
    <x v="2"/>
  </r>
  <r>
    <s v="50A-9"/>
    <m/>
    <x v="0"/>
    <s v="6 WANKINQUOAH AVE"/>
    <n v="906"/>
    <s v="NAZARETH LITERARY &amp; BENEVOLENT"/>
    <s v="R30"/>
    <s v="CHURCH ETC  MDL-01"/>
    <s v="50/A/9//"/>
    <n v="0.14088999999999999"/>
    <n v="0"/>
    <n v="0"/>
    <n v="1"/>
    <n v="1"/>
    <s v="SEWER"/>
    <n v="1"/>
    <n v="0"/>
    <n v="0"/>
    <s v="NO_W1"/>
    <n v="0"/>
    <s v="50A-9"/>
    <s v="All Public"/>
    <s v="SEWER"/>
    <s v="SEWER"/>
    <n v="0"/>
    <m/>
    <m/>
    <n v="0"/>
    <n v="0"/>
    <n v="2"/>
    <n v="1030"/>
    <n v="1"/>
    <m/>
    <m/>
    <m/>
    <m/>
    <m/>
    <m/>
    <m/>
    <m/>
    <m/>
    <m/>
    <n v="2"/>
    <n v="1"/>
    <x v="0"/>
    <x v="0"/>
  </r>
  <r>
    <s v="50A-A2"/>
    <m/>
    <x v="0"/>
    <s v="28 BARNES ST"/>
    <n v="101"/>
    <s v="HOWARD HENRY T"/>
    <s v="R30"/>
    <s v="ONE FAMILY"/>
    <s v="50/A/A2//"/>
    <n v="8.9709999999999998E-2"/>
    <n v="0"/>
    <n v="0"/>
    <n v="1"/>
    <n v="1"/>
    <s v="SEWER"/>
    <n v="1"/>
    <n v="0"/>
    <n v="0"/>
    <s v="YES"/>
    <n v="0"/>
    <s v="50A-A2"/>
    <s v="All Public"/>
    <s v="SEWER"/>
    <s v="SEWER"/>
    <n v="0"/>
    <m/>
    <m/>
    <n v="0"/>
    <n v="0"/>
    <n v="3"/>
    <n v="908"/>
    <n v="1"/>
    <m/>
    <m/>
    <m/>
    <m/>
    <m/>
    <m/>
    <m/>
    <m/>
    <m/>
    <m/>
    <n v="2"/>
    <n v="1"/>
    <x v="0"/>
    <x v="0"/>
  </r>
  <r>
    <s v="50A-27"/>
    <m/>
    <x v="0"/>
    <s v="17 WANKINQUOAH AVE"/>
    <n v="101"/>
    <s v="VENTURA JOSEPHINE"/>
    <s v="R30"/>
    <s v="ONE FAMILY"/>
    <s v="50/A/27//"/>
    <n v="0.1143"/>
    <n v="0"/>
    <n v="0"/>
    <n v="1"/>
    <n v="1"/>
    <s v="SEWER"/>
    <n v="1"/>
    <n v="1"/>
    <n v="10700"/>
    <s v="YES"/>
    <n v="0"/>
    <s v="50A-27"/>
    <s v="Public Water,Public Sewer,Gas"/>
    <s v="SEWER"/>
    <s v="SEWER"/>
    <n v="10700"/>
    <m/>
    <m/>
    <n v="0"/>
    <n v="0"/>
    <n v="2"/>
    <n v="771"/>
    <n v="1"/>
    <m/>
    <m/>
    <m/>
    <m/>
    <m/>
    <m/>
    <m/>
    <m/>
    <m/>
    <m/>
    <n v="1"/>
    <n v="1"/>
    <x v="0"/>
    <x v="0"/>
  </r>
  <r>
    <s v="50A-26B"/>
    <m/>
    <x v="0"/>
    <s v="59 PLEASANT ST"/>
    <n v="101"/>
    <s v="CONNOR JAMES E"/>
    <s v="R30"/>
    <s v="ONE FAMILY"/>
    <s v="50/A/26/B/"/>
    <n v="4.8300000000000003E-2"/>
    <n v="0"/>
    <n v="0"/>
    <n v="1"/>
    <n v="1"/>
    <s v="SEWER"/>
    <n v="1"/>
    <n v="1"/>
    <n v="4700"/>
    <s v="YES"/>
    <n v="0"/>
    <s v="50A-26B"/>
    <s v="Public Water,Public Sewer,Gas"/>
    <s v="SEWER"/>
    <s v="SEWER"/>
    <n v="4700"/>
    <m/>
    <m/>
    <n v="0"/>
    <n v="0"/>
    <n v="3"/>
    <n v="815"/>
    <n v="1.5"/>
    <m/>
    <m/>
    <m/>
    <m/>
    <m/>
    <m/>
    <m/>
    <m/>
    <m/>
    <m/>
    <n v="1"/>
    <n v="1"/>
    <x v="0"/>
    <x v="0"/>
  </r>
  <r>
    <s v="50A-150"/>
    <m/>
    <x v="0"/>
    <s v="31 BARNES ST"/>
    <n v="101"/>
    <s v="CHERYL LADD &amp; STAFFORD JEAN M"/>
    <s v="R30"/>
    <s v="ONE FAMILY"/>
    <s v="50/A/150//"/>
    <n v="8.7999999999999995E-2"/>
    <n v="0"/>
    <n v="0"/>
    <n v="1"/>
    <n v="1"/>
    <s v="SEWER"/>
    <n v="1"/>
    <n v="1"/>
    <n v="14600"/>
    <s v="YES"/>
    <n v="0"/>
    <s v="50A-150"/>
    <s v="All Public"/>
    <s v="SEWER"/>
    <s v="SEWER"/>
    <n v="14600"/>
    <m/>
    <m/>
    <n v="0"/>
    <n v="0"/>
    <n v="2"/>
    <n v="894"/>
    <n v="1"/>
    <m/>
    <m/>
    <m/>
    <m/>
    <m/>
    <m/>
    <m/>
    <m/>
    <m/>
    <m/>
    <n v="1"/>
    <n v="1"/>
    <x v="0"/>
    <x v="0"/>
  </r>
  <r>
    <s v="50A-10"/>
    <m/>
    <x v="0"/>
    <s v="4 WANKINQUOAH AVE"/>
    <n v="101"/>
    <s v="ROY P NORMAN"/>
    <s v="R30"/>
    <s v="ONE FAMILY"/>
    <s v="50/A/10//"/>
    <n v="0.26538"/>
    <n v="0"/>
    <n v="0"/>
    <n v="1"/>
    <n v="1"/>
    <s v="SEWER"/>
    <n v="1"/>
    <n v="1"/>
    <n v="500"/>
    <s v="YES"/>
    <n v="0"/>
    <s v="50A-10"/>
    <s v="All Public"/>
    <s v="SEWER"/>
    <s v="SEWER"/>
    <n v="500"/>
    <m/>
    <m/>
    <n v="0"/>
    <n v="0"/>
    <n v="3"/>
    <n v="1564"/>
    <n v="1.5"/>
    <m/>
    <m/>
    <m/>
    <m/>
    <m/>
    <m/>
    <m/>
    <m/>
    <m/>
    <m/>
    <n v="2"/>
    <n v="1"/>
    <x v="0"/>
    <x v="0"/>
  </r>
  <r>
    <s v="50A-28A"/>
    <m/>
    <x v="0"/>
    <s v="15 WANKINQUOAH AVE"/>
    <n v="101"/>
    <s v="DOWNEY JOHN W"/>
    <s v="R30"/>
    <s v="ONE FAMILY"/>
    <s v="50/A/28/A/"/>
    <n v="0.11206000000000001"/>
    <n v="0"/>
    <n v="0"/>
    <n v="1"/>
    <n v="1"/>
    <s v="SEWER"/>
    <n v="1"/>
    <n v="1"/>
    <n v="0"/>
    <s v="YES"/>
    <n v="0"/>
    <s v="50A-28A"/>
    <s v="Public Water,Public Sewer"/>
    <s v="SEWER"/>
    <s v="SEWER"/>
    <n v="0"/>
    <m/>
    <m/>
    <n v="0"/>
    <n v="0"/>
    <n v="7"/>
    <n v="2572"/>
    <n v="2"/>
    <m/>
    <m/>
    <m/>
    <m/>
    <m/>
    <m/>
    <m/>
    <m/>
    <m/>
    <m/>
    <n v="1"/>
    <n v="1"/>
    <x v="0"/>
    <x v="0"/>
  </r>
  <r>
    <s v="54-1009"/>
    <m/>
    <x v="0"/>
    <s v="120 CROMESETT RD"/>
    <n v="131"/>
    <s v="LORD KENNETH JOHN &amp; KIKUCHI"/>
    <s v="R30"/>
    <s v="RES ACLNPO  MDL-00"/>
    <s v="54//1009//"/>
    <n v="3.51085"/>
    <n v="0"/>
    <n v="0"/>
    <n v="0"/>
    <n v="0"/>
    <m/>
    <n v="0"/>
    <n v="0"/>
    <n v="0"/>
    <s v="YES"/>
    <n v="0"/>
    <s v="54-1009"/>
    <m/>
    <m/>
    <m/>
    <n v="0"/>
    <m/>
    <m/>
    <n v="0"/>
    <n v="0"/>
    <n v="0"/>
    <n v="0"/>
    <n v="0"/>
    <m/>
    <m/>
    <m/>
    <m/>
    <m/>
    <m/>
    <m/>
    <m/>
    <m/>
    <m/>
    <n v="1"/>
    <n v="1"/>
    <x v="0"/>
    <x v="0"/>
  </r>
  <r>
    <s v="50B-1-1"/>
    <m/>
    <x v="0"/>
    <s v="0 MURPHY ST"/>
    <n v="131"/>
    <s v="HABCHI JEAN TRUSTTE OF"/>
    <s v="R30"/>
    <s v="RES ACLNPO  MDL-00"/>
    <s v="50/B1/1//"/>
    <n v="0.73231999999999997"/>
    <n v="0"/>
    <n v="0"/>
    <n v="0"/>
    <n v="0"/>
    <m/>
    <n v="0"/>
    <n v="0"/>
    <n v="0"/>
    <s v="NO_W1"/>
    <n v="0"/>
    <s v="50B-1-1"/>
    <m/>
    <m/>
    <m/>
    <n v="0"/>
    <m/>
    <m/>
    <n v="0"/>
    <n v="0"/>
    <n v="0"/>
    <n v="0"/>
    <n v="0"/>
    <m/>
    <m/>
    <m/>
    <m/>
    <m/>
    <m/>
    <m/>
    <m/>
    <m/>
    <m/>
    <n v="6"/>
    <n v="1"/>
    <x v="0"/>
    <x v="0"/>
  </r>
  <r>
    <s v="LAND_NOPARC"/>
    <m/>
    <x v="0"/>
    <m/>
    <n v="0"/>
    <m/>
    <m/>
    <m/>
    <m/>
    <n v="2.3470000000000001E-2"/>
    <n v="0"/>
    <n v="0"/>
    <n v="0"/>
    <n v="0"/>
    <m/>
    <n v="0"/>
    <n v="0"/>
    <n v="0"/>
    <s v="NO"/>
    <n v="0"/>
    <m/>
    <m/>
    <m/>
    <m/>
    <n v="0"/>
    <m/>
    <m/>
    <n v="0"/>
    <n v="0"/>
    <n v="0"/>
    <n v="0"/>
    <n v="0"/>
    <m/>
    <m/>
    <m/>
    <m/>
    <m/>
    <m/>
    <m/>
    <m/>
    <m/>
    <m/>
    <n v="0"/>
    <n v="1"/>
    <x v="0"/>
    <x v="0"/>
  </r>
  <r>
    <s v="50A-30A"/>
    <m/>
    <x v="0"/>
    <s v="11 WANKINQUOAH AVE"/>
    <n v="101"/>
    <s v="LECESSE CHARLES"/>
    <s v="R30"/>
    <s v="ONE FAMILY"/>
    <s v="50/A/30/A/"/>
    <n v="6.4170000000000005E-2"/>
    <n v="0"/>
    <n v="0"/>
    <n v="1"/>
    <n v="1"/>
    <s v="SEWER"/>
    <n v="1"/>
    <n v="2"/>
    <n v="7400"/>
    <s v="YES"/>
    <n v="0"/>
    <s v="50A-30A"/>
    <s v="Public Water,Public Sewer,Gas"/>
    <s v="SEWER"/>
    <s v="SEWER"/>
    <n v="3700"/>
    <m/>
    <m/>
    <n v="0"/>
    <n v="0"/>
    <n v="2"/>
    <n v="870"/>
    <n v="1"/>
    <m/>
    <m/>
    <m/>
    <m/>
    <m/>
    <m/>
    <m/>
    <m/>
    <m/>
    <m/>
    <n v="1"/>
    <n v="1"/>
    <x v="0"/>
    <x v="0"/>
  </r>
  <r>
    <s v="50A-28B"/>
    <m/>
    <x v="0"/>
    <s v="13 WANKINQUOAH AVE"/>
    <n v="101"/>
    <s v="NIELSEN MARY T"/>
    <s v="R30"/>
    <s v="ONE FAMILY"/>
    <s v="50/A/28/B/"/>
    <n v="0.11308"/>
    <n v="0"/>
    <n v="0"/>
    <n v="1"/>
    <n v="1"/>
    <s v="SEWER"/>
    <n v="1"/>
    <n v="1"/>
    <n v="300"/>
    <s v="YES"/>
    <n v="0"/>
    <s v="50A-28B"/>
    <s v="Public Water,Public Sewer,Gas"/>
    <s v="SEWER"/>
    <s v="SEWER"/>
    <n v="300"/>
    <m/>
    <m/>
    <n v="0"/>
    <n v="0"/>
    <n v="2"/>
    <n v="560"/>
    <n v="1"/>
    <m/>
    <m/>
    <m/>
    <m/>
    <m/>
    <m/>
    <m/>
    <m/>
    <m/>
    <m/>
    <n v="1"/>
    <n v="1"/>
    <x v="0"/>
    <x v="0"/>
  </r>
  <r>
    <s v="50B-1-1"/>
    <m/>
    <x v="0"/>
    <s v="0 MURPHY ST"/>
    <n v="131"/>
    <s v="HABCHI JEAN TRUSTTE OF"/>
    <s v="R30"/>
    <s v="RES ACLNPO  MDL-00"/>
    <s v="50/B1/1//"/>
    <n v="0.92313000000000001"/>
    <n v="0"/>
    <n v="0"/>
    <n v="0"/>
    <n v="0"/>
    <m/>
    <n v="0"/>
    <n v="0"/>
    <n v="0"/>
    <s v="NO_W1"/>
    <n v="0"/>
    <s v="50B-1-1"/>
    <m/>
    <m/>
    <m/>
    <n v="0"/>
    <m/>
    <m/>
    <n v="0"/>
    <n v="0"/>
    <n v="0"/>
    <n v="0"/>
    <n v="0"/>
    <m/>
    <m/>
    <m/>
    <m/>
    <m/>
    <m/>
    <m/>
    <m/>
    <m/>
    <m/>
    <n v="8"/>
    <n v="1"/>
    <x v="0"/>
    <x v="0"/>
  </r>
  <r>
    <s v="50A-120"/>
    <m/>
    <x v="0"/>
    <s v="57 PLEASANT ST"/>
    <n v="101"/>
    <s v="FOX BARBARA A"/>
    <s v="R30"/>
    <s v="ONE FAMILY"/>
    <s v="50/A/120//"/>
    <n v="0.13174"/>
    <n v="0"/>
    <n v="0"/>
    <n v="1"/>
    <n v="1"/>
    <s v="SEWER"/>
    <n v="1"/>
    <n v="1"/>
    <n v="2800"/>
    <s v="YES"/>
    <n v="0"/>
    <s v="50A-120"/>
    <m/>
    <m/>
    <s v="SEWER"/>
    <n v="2800"/>
    <m/>
    <m/>
    <n v="0"/>
    <n v="0"/>
    <n v="2"/>
    <n v="912"/>
    <n v="1.5"/>
    <m/>
    <m/>
    <m/>
    <m/>
    <m/>
    <m/>
    <m/>
    <m/>
    <m/>
    <m/>
    <n v="1"/>
    <n v="1"/>
    <x v="0"/>
    <x v="0"/>
  </r>
  <r>
    <s v="LAND_NOPARC"/>
    <m/>
    <x v="0"/>
    <m/>
    <n v="0"/>
    <m/>
    <m/>
    <m/>
    <m/>
    <n v="1.2E-4"/>
    <n v="0"/>
    <n v="0"/>
    <n v="0"/>
    <n v="0"/>
    <m/>
    <n v="0"/>
    <n v="0"/>
    <n v="0"/>
    <s v="NO"/>
    <n v="0"/>
    <m/>
    <m/>
    <m/>
    <m/>
    <n v="0"/>
    <m/>
    <m/>
    <n v="0"/>
    <n v="0"/>
    <n v="0"/>
    <n v="0"/>
    <n v="0"/>
    <m/>
    <m/>
    <m/>
    <m/>
    <m/>
    <m/>
    <m/>
    <m/>
    <m/>
    <m/>
    <n v="0"/>
    <n v="1"/>
    <x v="0"/>
    <x v="0"/>
  </r>
  <r>
    <s v="LAND_NOPARC"/>
    <m/>
    <x v="0"/>
    <m/>
    <n v="0"/>
    <m/>
    <m/>
    <m/>
    <m/>
    <n v="2.7709999999999999E-2"/>
    <n v="0"/>
    <n v="0"/>
    <n v="0"/>
    <n v="0"/>
    <m/>
    <n v="0"/>
    <n v="0"/>
    <n v="0"/>
    <s v="NO"/>
    <n v="0"/>
    <m/>
    <m/>
    <m/>
    <m/>
    <n v="0"/>
    <m/>
    <m/>
    <n v="0"/>
    <n v="0"/>
    <n v="0"/>
    <n v="0"/>
    <n v="0"/>
    <m/>
    <m/>
    <m/>
    <m/>
    <m/>
    <m/>
    <m/>
    <m/>
    <m/>
    <m/>
    <n v="0"/>
    <n v="1"/>
    <x v="0"/>
    <x v="0"/>
  </r>
  <r>
    <s v="50A-123"/>
    <m/>
    <x v="0"/>
    <s v="26 BARNES ST"/>
    <n v="101"/>
    <s v="MENDEZ ANTHONY"/>
    <s v="R30"/>
    <s v="ONE FAMILY"/>
    <s v="50/A/123//"/>
    <n v="0.10718"/>
    <n v="0"/>
    <n v="0"/>
    <n v="1"/>
    <n v="1"/>
    <s v="SEWER"/>
    <n v="1"/>
    <n v="1"/>
    <n v="5200"/>
    <s v="YES"/>
    <n v="0"/>
    <s v="50A-123"/>
    <s v="Public Water,Public Sewer,Gas"/>
    <s v="SEWER"/>
    <s v="SEWER"/>
    <n v="5200"/>
    <m/>
    <m/>
    <n v="0"/>
    <n v="0"/>
    <n v="4"/>
    <n v="1557"/>
    <n v="2.2999999999999998"/>
    <m/>
    <m/>
    <m/>
    <m/>
    <m/>
    <m/>
    <m/>
    <m/>
    <m/>
    <m/>
    <n v="1"/>
    <n v="1"/>
    <x v="0"/>
    <x v="0"/>
  </r>
  <r>
    <s v="LAND_NOPARC"/>
    <m/>
    <x v="0"/>
    <m/>
    <n v="0"/>
    <m/>
    <m/>
    <m/>
    <m/>
    <n v="5.6899999999999997E-3"/>
    <n v="0"/>
    <n v="0"/>
    <n v="0"/>
    <n v="0"/>
    <m/>
    <n v="0"/>
    <n v="0"/>
    <n v="0"/>
    <s v="NO"/>
    <n v="0"/>
    <m/>
    <m/>
    <m/>
    <m/>
    <n v="0"/>
    <m/>
    <m/>
    <n v="0"/>
    <n v="0"/>
    <n v="0"/>
    <n v="0"/>
    <n v="0"/>
    <m/>
    <m/>
    <m/>
    <m/>
    <m/>
    <m/>
    <m/>
    <m/>
    <m/>
    <m/>
    <n v="0"/>
    <n v="1"/>
    <x v="2"/>
    <x v="2"/>
  </r>
  <r>
    <s v="50A-151"/>
    <m/>
    <x v="0"/>
    <s v="27 BARNES ST"/>
    <n v="101"/>
    <s v="PERRONE GIANNINO"/>
    <s v="R13"/>
    <s v="ONE FAMILY"/>
    <s v="50/A/151//"/>
    <n v="0.12529000000000001"/>
    <n v="0"/>
    <n v="0"/>
    <n v="1"/>
    <n v="1"/>
    <s v="SEWER"/>
    <n v="1"/>
    <n v="1"/>
    <n v="0"/>
    <s v="YES"/>
    <n v="0"/>
    <s v="50A-151"/>
    <s v="All Public"/>
    <s v="SEWER"/>
    <s v="SEWER"/>
    <n v="0"/>
    <m/>
    <m/>
    <n v="0"/>
    <n v="0"/>
    <n v="3"/>
    <n v="1276"/>
    <n v="1"/>
    <m/>
    <m/>
    <m/>
    <m/>
    <m/>
    <m/>
    <m/>
    <m/>
    <m/>
    <m/>
    <n v="1"/>
    <n v="1"/>
    <x v="0"/>
    <x v="0"/>
  </r>
  <r>
    <s v="UNK1296"/>
    <s v="FEE"/>
    <x v="0"/>
    <s v="COLUMBIA ST"/>
    <n v="0"/>
    <m/>
    <m/>
    <m/>
    <m/>
    <n v="4.1099999999999999E-3"/>
    <n v="0"/>
    <n v="0"/>
    <n v="0"/>
    <n v="0"/>
    <m/>
    <n v="0"/>
    <n v="0"/>
    <n v="0"/>
    <s v="NO_W2"/>
    <n v="0"/>
    <m/>
    <m/>
    <m/>
    <m/>
    <n v="0"/>
    <m/>
    <m/>
    <n v="0"/>
    <n v="0"/>
    <n v="0"/>
    <n v="0"/>
    <n v="0"/>
    <s v="Not in new Assr DB, Makepe?, old info"/>
    <m/>
    <m/>
    <m/>
    <m/>
    <m/>
    <m/>
    <m/>
    <m/>
    <m/>
    <n v="0"/>
    <n v="1"/>
    <x v="0"/>
    <x v="0"/>
  </r>
  <r>
    <s v="50A-12"/>
    <m/>
    <x v="0"/>
    <s v="WANKINQUOAH AVE"/>
    <n v="0"/>
    <s v="TOWN OF WAREHAM"/>
    <m/>
    <m/>
    <m/>
    <n v="0.10943"/>
    <n v="0"/>
    <n v="0"/>
    <n v="0"/>
    <n v="0"/>
    <m/>
    <n v="0"/>
    <n v="0"/>
    <n v="0"/>
    <s v="YES"/>
    <n v="0"/>
    <s v="50A-12"/>
    <m/>
    <m/>
    <m/>
    <n v="0"/>
    <m/>
    <m/>
    <n v="0"/>
    <n v="0"/>
    <n v="0"/>
    <n v="0"/>
    <n v="0"/>
    <m/>
    <m/>
    <m/>
    <m/>
    <m/>
    <m/>
    <m/>
    <m/>
    <m/>
    <m/>
    <n v="1"/>
    <n v="1"/>
    <x v="0"/>
    <x v="0"/>
  </r>
  <r>
    <s v="35-1000-A"/>
    <m/>
    <x v="0"/>
    <s v="98A EDGEWATER DR"/>
    <n v="101"/>
    <s v="OSBORN ROB ET AL TRUSTEES"/>
    <s v="R30"/>
    <s v="ONE FAMILY"/>
    <s v="35//1000/A/"/>
    <n v="0.83135000000000003"/>
    <n v="0"/>
    <n v="0"/>
    <n v="0"/>
    <n v="0"/>
    <m/>
    <n v="0"/>
    <n v="1"/>
    <n v="1100"/>
    <s v="YES"/>
    <n v="0"/>
    <s v="35-1000-A"/>
    <s v="Public Water,Septic"/>
    <s v="SEPTIC"/>
    <m/>
    <n v="1100"/>
    <m/>
    <m/>
    <n v="0"/>
    <n v="0"/>
    <n v="3"/>
    <n v="2708"/>
    <n v="2"/>
    <m/>
    <m/>
    <m/>
    <m/>
    <m/>
    <m/>
    <m/>
    <m/>
    <m/>
    <m/>
    <n v="1"/>
    <n v="1"/>
    <x v="2"/>
    <x v="2"/>
  </r>
  <r>
    <s v="LAND_NOPARC"/>
    <m/>
    <x v="0"/>
    <m/>
    <n v="0"/>
    <m/>
    <m/>
    <m/>
    <m/>
    <n v="2.2899999999999999E-3"/>
    <n v="0"/>
    <n v="0"/>
    <n v="0"/>
    <n v="0"/>
    <m/>
    <n v="0"/>
    <n v="0"/>
    <n v="0"/>
    <s v="NO"/>
    <n v="0"/>
    <m/>
    <m/>
    <m/>
    <m/>
    <n v="0"/>
    <m/>
    <m/>
    <n v="0"/>
    <n v="0"/>
    <n v="0"/>
    <n v="0"/>
    <n v="0"/>
    <m/>
    <m/>
    <m/>
    <m/>
    <m/>
    <m/>
    <m/>
    <m/>
    <m/>
    <m/>
    <n v="0"/>
    <n v="1"/>
    <x v="0"/>
    <x v="0"/>
  </r>
  <r>
    <s v="50A-30B"/>
    <m/>
    <x v="0"/>
    <s v="71 BAYVIEW ST"/>
    <n v="101"/>
    <s v="ANDERSON SANDRA J"/>
    <s v="R30"/>
    <s v="ONE FAMILY"/>
    <s v="50/A/30/B/"/>
    <n v="5.561E-2"/>
    <n v="0"/>
    <n v="0"/>
    <n v="1"/>
    <n v="1"/>
    <s v="SEWER"/>
    <n v="1"/>
    <n v="0"/>
    <n v="0"/>
    <s v="YES"/>
    <n v="0"/>
    <s v="50A-30B"/>
    <s v="Public Water,Public Sewer"/>
    <s v="SEWER"/>
    <s v="SEWER"/>
    <n v="0"/>
    <m/>
    <m/>
    <n v="0"/>
    <n v="0"/>
    <n v="2"/>
    <n v="832"/>
    <n v="2"/>
    <m/>
    <m/>
    <m/>
    <m/>
    <m/>
    <m/>
    <m/>
    <m/>
    <m/>
    <m/>
    <n v="1"/>
    <n v="1"/>
    <x v="0"/>
    <x v="0"/>
  </r>
  <r>
    <s v="50A-73"/>
    <m/>
    <x v="0"/>
    <s v="58 PLEASANT ST"/>
    <n v="101"/>
    <s v="JACOBS FRANK C JR"/>
    <s v="R30"/>
    <s v="ONE FAMILY"/>
    <s v="50/A/73//"/>
    <n v="0.11777"/>
    <n v="0"/>
    <n v="0"/>
    <n v="1"/>
    <n v="1"/>
    <s v="SEWER"/>
    <n v="1"/>
    <n v="1"/>
    <n v="2700"/>
    <s v="YES"/>
    <n v="0"/>
    <s v="50A-73"/>
    <s v="Public Water,Public Sewer"/>
    <s v="SEWER"/>
    <s v="SEWER"/>
    <n v="2700"/>
    <m/>
    <m/>
    <n v="0"/>
    <n v="0"/>
    <n v="2"/>
    <n v="880"/>
    <n v="1"/>
    <m/>
    <m/>
    <m/>
    <m/>
    <m/>
    <m/>
    <m/>
    <m/>
    <m/>
    <m/>
    <n v="1"/>
    <n v="1"/>
    <x v="0"/>
    <x v="0"/>
  </r>
  <r>
    <s v="50A-S2A"/>
    <m/>
    <x v="0"/>
    <s v="7A WANKINQUOAH AVE"/>
    <n v="101"/>
    <s v="REDNER DAVID A"/>
    <s v="R30"/>
    <s v="ONE FAMILY"/>
    <s v="50/A/S2/A/"/>
    <n v="7.8920000000000004E-2"/>
    <n v="0"/>
    <n v="0"/>
    <n v="1"/>
    <n v="1"/>
    <s v="SEWER"/>
    <n v="1"/>
    <n v="2"/>
    <n v="10500"/>
    <s v="YES"/>
    <n v="0"/>
    <s v="50A-S2A"/>
    <s v="All Public"/>
    <s v="SEWER"/>
    <s v="SEWER"/>
    <n v="5250"/>
    <m/>
    <m/>
    <n v="0"/>
    <n v="0"/>
    <n v="3"/>
    <n v="992"/>
    <n v="1.5"/>
    <m/>
    <m/>
    <m/>
    <m/>
    <m/>
    <m/>
    <m/>
    <m/>
    <m/>
    <m/>
    <n v="1"/>
    <n v="1"/>
    <x v="0"/>
    <x v="0"/>
  </r>
  <r>
    <s v="50A-S1"/>
    <m/>
    <x v="0"/>
    <s v="9 WANKINQUOAH AVE"/>
    <n v="101"/>
    <s v="OLEARY PAUL J"/>
    <s v="R30"/>
    <s v="ONE FAMILY"/>
    <s v="50/A/S1//"/>
    <n v="0.14343"/>
    <n v="0"/>
    <n v="0"/>
    <n v="1"/>
    <n v="1"/>
    <s v="SEWER"/>
    <n v="1"/>
    <n v="1"/>
    <n v="0"/>
    <s v="YES"/>
    <n v="0"/>
    <s v="50A-S1"/>
    <s v="All Public"/>
    <s v="SEWER"/>
    <s v="SEWER"/>
    <n v="0"/>
    <m/>
    <m/>
    <n v="0"/>
    <n v="0"/>
    <n v="3"/>
    <n v="1008"/>
    <n v="1"/>
    <m/>
    <m/>
    <m/>
    <m/>
    <m/>
    <m/>
    <m/>
    <m/>
    <m/>
    <m/>
    <n v="1"/>
    <n v="1"/>
    <x v="0"/>
    <x v="0"/>
  </r>
  <r>
    <s v="50A-122"/>
    <m/>
    <x v="0"/>
    <s v="55 PLEASANT ST"/>
    <n v="101"/>
    <s v="CHAPMAN MADELINE E LIFE ESTATE"/>
    <s v="R30"/>
    <s v="ONE FAMILY"/>
    <s v="50/A/122//"/>
    <n v="0.11201"/>
    <n v="0"/>
    <n v="0"/>
    <n v="1"/>
    <n v="1"/>
    <s v="SEWER"/>
    <n v="1"/>
    <n v="1"/>
    <n v="17400"/>
    <s v="YES"/>
    <n v="0"/>
    <s v="50A-122"/>
    <s v="Public Water,Public Sewer,Gas"/>
    <s v="SEWER"/>
    <s v="SEWER"/>
    <n v="17400"/>
    <m/>
    <m/>
    <n v="0"/>
    <n v="0"/>
    <n v="2"/>
    <n v="616"/>
    <n v="1.5"/>
    <m/>
    <m/>
    <m/>
    <m/>
    <m/>
    <m/>
    <m/>
    <m/>
    <m/>
    <m/>
    <n v="1"/>
    <n v="1"/>
    <x v="0"/>
    <x v="0"/>
  </r>
  <r>
    <s v="LAND_NOPARC"/>
    <m/>
    <x v="0"/>
    <m/>
    <n v="0"/>
    <m/>
    <m/>
    <m/>
    <m/>
    <n v="1.154E-2"/>
    <n v="0"/>
    <n v="0"/>
    <n v="0"/>
    <n v="0"/>
    <m/>
    <n v="0"/>
    <n v="0"/>
    <n v="0"/>
    <s v="NO"/>
    <n v="0"/>
    <m/>
    <m/>
    <m/>
    <m/>
    <n v="0"/>
    <m/>
    <m/>
    <n v="0"/>
    <n v="0"/>
    <n v="0"/>
    <n v="0"/>
    <n v="0"/>
    <m/>
    <m/>
    <m/>
    <m/>
    <m/>
    <m/>
    <m/>
    <m/>
    <m/>
    <m/>
    <n v="0"/>
    <n v="1"/>
    <x v="0"/>
    <x v="0"/>
  </r>
  <r>
    <s v="50A-152B"/>
    <m/>
    <x v="0"/>
    <s v="25 B BARNES ST"/>
    <n v="101"/>
    <s v="MATURO RALPH M JR"/>
    <s v="R60"/>
    <s v="ONE FAMILY"/>
    <s v="50/A/152/B/"/>
    <n v="6.0729999999999999E-2"/>
    <n v="0"/>
    <n v="0"/>
    <n v="1"/>
    <n v="1"/>
    <s v="SEWER"/>
    <n v="0"/>
    <n v="1"/>
    <n v="100"/>
    <s v="YES"/>
    <n v="0"/>
    <s v="50A-152B"/>
    <s v="All Public"/>
    <s v="SEWER"/>
    <s v="SEWER"/>
    <n v="100"/>
    <m/>
    <m/>
    <n v="0"/>
    <n v="0"/>
    <n v="2"/>
    <n v="1317"/>
    <n v="1"/>
    <m/>
    <m/>
    <m/>
    <m/>
    <m/>
    <m/>
    <m/>
    <m/>
    <m/>
    <m/>
    <n v="1"/>
    <n v="1"/>
    <x v="0"/>
    <x v="0"/>
  </r>
  <r>
    <s v="LAND_NOPARC"/>
    <m/>
    <x v="0"/>
    <m/>
    <n v="0"/>
    <m/>
    <m/>
    <m/>
    <m/>
    <n v="1.16553"/>
    <n v="0"/>
    <n v="0"/>
    <n v="0"/>
    <n v="0"/>
    <m/>
    <n v="0"/>
    <n v="0"/>
    <n v="0"/>
    <s v="NO"/>
    <n v="0"/>
    <m/>
    <m/>
    <m/>
    <m/>
    <n v="0"/>
    <m/>
    <m/>
    <n v="0"/>
    <n v="0"/>
    <n v="0"/>
    <n v="0"/>
    <n v="0"/>
    <m/>
    <m/>
    <m/>
    <m/>
    <m/>
    <m/>
    <m/>
    <m/>
    <m/>
    <m/>
    <n v="0"/>
    <n v="1"/>
    <x v="2"/>
    <x v="2"/>
  </r>
  <r>
    <s v="54-1005C"/>
    <m/>
    <x v="0"/>
    <s v="123 CROMESETT RD"/>
    <n v="101"/>
    <s v="BAILLIE ROBIN G"/>
    <s v="R30"/>
    <s v="ONE FAMILY"/>
    <s v="54//1005/C/"/>
    <n v="0.66132999999999997"/>
    <n v="1"/>
    <n v="1"/>
    <n v="1"/>
    <n v="1"/>
    <s v="SEPTIC"/>
    <n v="0"/>
    <n v="0"/>
    <n v="0"/>
    <s v="YES"/>
    <n v="0"/>
    <s v="54-1005C"/>
    <s v="Public Water,Septic"/>
    <s v="SEPTIC"/>
    <s v="SEPTIC"/>
    <n v="0"/>
    <m/>
    <m/>
    <n v="1"/>
    <n v="1"/>
    <n v="5"/>
    <n v="2324"/>
    <n v="2"/>
    <m/>
    <m/>
    <m/>
    <m/>
    <m/>
    <m/>
    <m/>
    <m/>
    <m/>
    <m/>
    <n v="1"/>
    <n v="1"/>
    <x v="0"/>
    <x v="0"/>
  </r>
  <r>
    <s v="36-I5"/>
    <m/>
    <x v="0"/>
    <s v="184 INDIAN NECK RD"/>
    <n v="905"/>
    <s v="WILDLANDS TRUST OF"/>
    <s v="R60"/>
    <s v="CHAR ORG  MDL-00"/>
    <s v="36//I5//"/>
    <n v="4.1104700000000003"/>
    <n v="0"/>
    <n v="0"/>
    <n v="0"/>
    <n v="0"/>
    <m/>
    <n v="0"/>
    <n v="0"/>
    <n v="0"/>
    <s v="YES"/>
    <n v="0"/>
    <s v="36-I5"/>
    <m/>
    <m/>
    <m/>
    <n v="0"/>
    <s v="fee simple"/>
    <s v="YES"/>
    <n v="0"/>
    <n v="0"/>
    <n v="0"/>
    <n v="0"/>
    <n v="0"/>
    <m/>
    <m/>
    <m/>
    <m/>
    <m/>
    <m/>
    <m/>
    <m/>
    <m/>
    <m/>
    <n v="1"/>
    <n v="1"/>
    <x v="2"/>
    <x v="2"/>
  </r>
  <r>
    <s v="50A-13"/>
    <m/>
    <x v="0"/>
    <s v="WANKINQUOAH AVE"/>
    <n v="0"/>
    <s v="TOWN OF WAREHAM"/>
    <m/>
    <m/>
    <m/>
    <n v="4.6980000000000001E-2"/>
    <n v="0"/>
    <n v="0"/>
    <n v="0"/>
    <n v="0"/>
    <m/>
    <n v="0"/>
    <n v="0"/>
    <n v="0"/>
    <s v="YES"/>
    <n v="0"/>
    <s v="50A-13"/>
    <m/>
    <m/>
    <m/>
    <n v="0"/>
    <m/>
    <m/>
    <n v="0"/>
    <n v="0"/>
    <n v="0"/>
    <n v="0"/>
    <n v="0"/>
    <m/>
    <m/>
    <m/>
    <m/>
    <m/>
    <m/>
    <m/>
    <m/>
    <m/>
    <m/>
    <n v="1"/>
    <n v="1"/>
    <x v="0"/>
    <x v="0"/>
  </r>
  <r>
    <s v="50A-125"/>
    <m/>
    <x v="0"/>
    <s v="24 BARNES ST"/>
    <n v="101"/>
    <s v="RUFO ANTONIO"/>
    <s v="R30"/>
    <s v="ONE FAMILY"/>
    <s v="50/A/125//"/>
    <n v="0.12186"/>
    <n v="0"/>
    <n v="0"/>
    <n v="1"/>
    <n v="1"/>
    <s v="SEWER"/>
    <n v="1"/>
    <n v="1"/>
    <n v="2000"/>
    <s v="YES"/>
    <n v="0"/>
    <s v="50A-125"/>
    <s v="Public Water,Public Sewer,Gas"/>
    <s v="SEWER"/>
    <s v="SEWER"/>
    <n v="2000"/>
    <m/>
    <m/>
    <n v="0"/>
    <n v="0"/>
    <n v="3"/>
    <n v="672"/>
    <n v="1"/>
    <m/>
    <m/>
    <m/>
    <m/>
    <m/>
    <m/>
    <m/>
    <m/>
    <m/>
    <m/>
    <n v="1"/>
    <n v="1"/>
    <x v="0"/>
    <x v="0"/>
  </r>
  <r>
    <s v="UNK1301"/>
    <s v="FEE"/>
    <x v="0"/>
    <s v="WANKINQUOAH AVE"/>
    <n v="0"/>
    <m/>
    <m/>
    <m/>
    <m/>
    <n v="4.3459999999999999E-2"/>
    <n v="0"/>
    <n v="0"/>
    <n v="0"/>
    <n v="0"/>
    <m/>
    <n v="0"/>
    <n v="0"/>
    <n v="0"/>
    <s v="NO_W2"/>
    <n v="0"/>
    <m/>
    <m/>
    <m/>
    <m/>
    <n v="0"/>
    <m/>
    <m/>
    <n v="0"/>
    <n v="0"/>
    <n v="0"/>
    <n v="0"/>
    <n v="0"/>
    <s v="Not in new Assr DB, Makepe?, old info"/>
    <m/>
    <m/>
    <m/>
    <m/>
    <m/>
    <m/>
    <m/>
    <m/>
    <m/>
    <n v="1"/>
    <n v="1"/>
    <x v="0"/>
    <x v="0"/>
  </r>
  <r>
    <s v="50A-152A"/>
    <m/>
    <x v="0"/>
    <s v="25 A BARNES ST"/>
    <n v="101"/>
    <s v="MATURO RALPH M JR"/>
    <s v="R60"/>
    <s v="ONE FAMILY"/>
    <s v="50/A/152/A/"/>
    <n v="6.0720000000000003E-2"/>
    <n v="0"/>
    <n v="0"/>
    <n v="1"/>
    <n v="1"/>
    <s v="SEWER"/>
    <n v="1"/>
    <n v="1"/>
    <n v="6900"/>
    <s v="YES"/>
    <n v="0"/>
    <s v="50A-152A"/>
    <s v="All Public"/>
    <s v="SEWER"/>
    <s v="SEWER"/>
    <n v="6900"/>
    <m/>
    <m/>
    <n v="0"/>
    <n v="0"/>
    <n v="3"/>
    <n v="1377"/>
    <n v="1.9"/>
    <m/>
    <m/>
    <m/>
    <m/>
    <m/>
    <m/>
    <m/>
    <m/>
    <m/>
    <m/>
    <n v="0"/>
    <n v="1"/>
    <x v="0"/>
    <x v="0"/>
  </r>
  <r>
    <s v="50A-72"/>
    <m/>
    <x v="0"/>
    <s v="69 BAYVIEW ST"/>
    <n v="101"/>
    <s v="MENINNO MICHAEL J"/>
    <s v="R30"/>
    <s v="ONE FAMILY"/>
    <s v="50/A/72//"/>
    <n v="0.11583"/>
    <n v="0"/>
    <n v="0"/>
    <n v="1"/>
    <n v="1"/>
    <s v="SEWER"/>
    <n v="1"/>
    <n v="1"/>
    <n v="1200"/>
    <s v="YES"/>
    <n v="0"/>
    <s v="50A-72"/>
    <s v="Public Water,Public Sewer,Gas"/>
    <s v="SEWER"/>
    <s v="SEWER"/>
    <n v="1200"/>
    <m/>
    <m/>
    <n v="0"/>
    <n v="0"/>
    <n v="2"/>
    <n v="694"/>
    <n v="1"/>
    <m/>
    <m/>
    <m/>
    <m/>
    <m/>
    <m/>
    <m/>
    <m/>
    <m/>
    <m/>
    <n v="1"/>
    <n v="1"/>
    <x v="0"/>
    <x v="0"/>
  </r>
  <r>
    <s v="50A-S3"/>
    <m/>
    <x v="0"/>
    <s v="5 WANKINQUOAH AVE"/>
    <n v="101"/>
    <s v="COLLINS JOHN H JR"/>
    <s v="R30"/>
    <s v="ONE FAMILY"/>
    <s v="50/A/S3//"/>
    <n v="0.10308"/>
    <n v="0"/>
    <n v="0"/>
    <n v="1"/>
    <n v="1"/>
    <s v="SEWER"/>
    <n v="1"/>
    <n v="1"/>
    <n v="14100"/>
    <s v="YES"/>
    <n v="0"/>
    <s v="50A-S3"/>
    <s v="Public Water,Public Sewer"/>
    <s v="SEWER"/>
    <s v="SEWER"/>
    <n v="14100"/>
    <m/>
    <m/>
    <n v="0"/>
    <n v="0"/>
    <n v="4"/>
    <n v="1098"/>
    <n v="1.75"/>
    <m/>
    <m/>
    <m/>
    <m/>
    <m/>
    <m/>
    <m/>
    <m/>
    <m/>
    <m/>
    <n v="2"/>
    <n v="1"/>
    <x v="0"/>
    <x v="0"/>
  </r>
  <r>
    <s v="50A-154"/>
    <m/>
    <x v="0"/>
    <s v="10 MURPHY ST"/>
    <n v="101"/>
    <s v="LADD CHERYL &amp; STAFFORD JEAN M"/>
    <s v="R30"/>
    <s v="ONE FAMILY"/>
    <s v="50/A/154//"/>
    <n v="6.1990000000000003E-2"/>
    <n v="0"/>
    <n v="0"/>
    <n v="1"/>
    <n v="1"/>
    <s v="SEWER"/>
    <n v="1"/>
    <n v="1"/>
    <n v="2200"/>
    <s v="YES"/>
    <n v="0"/>
    <s v="50A-154"/>
    <s v="Public Water,Public Sewer"/>
    <s v="SEWER"/>
    <s v="SEWER"/>
    <n v="2200"/>
    <m/>
    <m/>
    <n v="0"/>
    <n v="0"/>
    <n v="3"/>
    <n v="726"/>
    <n v="1"/>
    <m/>
    <m/>
    <m/>
    <m/>
    <m/>
    <m/>
    <m/>
    <m/>
    <m/>
    <m/>
    <n v="1"/>
    <n v="1"/>
    <x v="0"/>
    <x v="0"/>
  </r>
  <r>
    <s v="50A-75"/>
    <m/>
    <x v="0"/>
    <s v="56 PLEASANT ST"/>
    <n v="101"/>
    <s v="NOONE WALTER A"/>
    <s v="R30"/>
    <s v="ONE FAMILY"/>
    <s v="50/A/75//"/>
    <n v="0.10879999999999999"/>
    <n v="0"/>
    <n v="0"/>
    <n v="1"/>
    <n v="1"/>
    <s v="SEWER"/>
    <n v="1"/>
    <n v="1"/>
    <n v="2000"/>
    <s v="YES"/>
    <n v="0"/>
    <s v="50A-75"/>
    <s v="Public Water,Public Sewer,Gas"/>
    <s v="SEWER"/>
    <s v="SEWER"/>
    <n v="2000"/>
    <m/>
    <m/>
    <n v="0"/>
    <n v="0"/>
    <n v="5"/>
    <n v="1190"/>
    <n v="2"/>
    <m/>
    <m/>
    <m/>
    <m/>
    <m/>
    <m/>
    <m/>
    <m/>
    <m/>
    <m/>
    <n v="1"/>
    <n v="1"/>
    <x v="0"/>
    <x v="0"/>
  </r>
  <r>
    <s v="50A-S2B"/>
    <m/>
    <x v="0"/>
    <s v="7B WANKINQUOAH AVE"/>
    <n v="101"/>
    <s v="REDNER DAVID A"/>
    <s v="R30"/>
    <s v="ONE FAMILY"/>
    <s v="50/A/S2/B/"/>
    <n v="3.6470000000000002E-2"/>
    <n v="0"/>
    <n v="0"/>
    <n v="1"/>
    <n v="1"/>
    <s v="SEWER"/>
    <n v="0"/>
    <n v="0"/>
    <n v="0"/>
    <s v="YES"/>
    <n v="0"/>
    <s v="50A-S2B"/>
    <s v="All Public"/>
    <s v="SEWER"/>
    <s v="SEWER"/>
    <n v="0"/>
    <m/>
    <m/>
    <n v="0"/>
    <n v="0"/>
    <n v="2"/>
    <n v="720"/>
    <n v="2"/>
    <m/>
    <m/>
    <m/>
    <m/>
    <m/>
    <m/>
    <m/>
    <m/>
    <m/>
    <m/>
    <n v="0"/>
    <n v="1"/>
    <x v="0"/>
    <x v="0"/>
  </r>
  <r>
    <s v="50A-153B"/>
    <m/>
    <x v="0"/>
    <s v="23B BARNES ST"/>
    <n v="101"/>
    <s v="FERNALD PAUL"/>
    <s v="R30"/>
    <s v="ONE FAMILY"/>
    <s v="50/A/153/B/"/>
    <n v="5.8990000000000001E-2"/>
    <n v="0"/>
    <n v="0"/>
    <n v="1"/>
    <n v="1"/>
    <s v="SEWER"/>
    <n v="1"/>
    <n v="1"/>
    <n v="4000"/>
    <s v="YES"/>
    <n v="0"/>
    <s v="50A-153B"/>
    <s v="All Public"/>
    <s v="SEWER"/>
    <s v="SEWER"/>
    <n v="4000"/>
    <m/>
    <m/>
    <n v="0"/>
    <n v="0"/>
    <n v="1"/>
    <n v="560"/>
    <n v="1"/>
    <m/>
    <m/>
    <m/>
    <m/>
    <m/>
    <m/>
    <m/>
    <m/>
    <m/>
    <m/>
    <n v="1"/>
    <n v="1"/>
    <x v="0"/>
    <x v="0"/>
  </r>
  <r>
    <s v="50A-124"/>
    <m/>
    <x v="0"/>
    <s v="53 PLEASANT ST"/>
    <n v="101"/>
    <s v="MASTROIANNI ANTONIO"/>
    <s v="R30"/>
    <s v="ONE FAMILY"/>
    <s v="50/A/124//"/>
    <n v="0.13278999999999999"/>
    <n v="0"/>
    <n v="0"/>
    <n v="1"/>
    <n v="1"/>
    <s v="SEWER"/>
    <n v="1"/>
    <n v="1"/>
    <n v="2800"/>
    <s v="YES"/>
    <n v="0"/>
    <s v="50A-124"/>
    <s v="Public Water,Public Sewer,Gas"/>
    <s v="SEWER"/>
    <s v="SEWER"/>
    <n v="2800"/>
    <m/>
    <m/>
    <n v="0"/>
    <n v="0"/>
    <n v="4"/>
    <n v="1092"/>
    <n v="1.3"/>
    <m/>
    <m/>
    <m/>
    <m/>
    <m/>
    <m/>
    <m/>
    <m/>
    <m/>
    <m/>
    <n v="1"/>
    <n v="1"/>
    <x v="0"/>
    <x v="0"/>
  </r>
  <r>
    <s v="50A-31"/>
    <m/>
    <x v="0"/>
    <s v="3 WANKINQUOAH AVE"/>
    <n v="101"/>
    <s v="KELLEHER WILLIAM F"/>
    <s v="R30"/>
    <s v="ONE FAMILY"/>
    <s v="50/A/31//"/>
    <n v="0.14091999999999999"/>
    <n v="0"/>
    <n v="0"/>
    <n v="1"/>
    <n v="1"/>
    <s v="SEWER"/>
    <n v="1"/>
    <n v="1"/>
    <n v="6200"/>
    <s v="YES"/>
    <n v="0"/>
    <s v="50A-31"/>
    <s v="All Public"/>
    <s v="SEWER"/>
    <s v="SEWER"/>
    <n v="6200"/>
    <m/>
    <m/>
    <n v="0"/>
    <n v="0"/>
    <n v="5"/>
    <n v="1040"/>
    <n v="1.5"/>
    <m/>
    <m/>
    <m/>
    <m/>
    <m/>
    <m/>
    <m/>
    <m/>
    <m/>
    <m/>
    <n v="1"/>
    <n v="1"/>
    <x v="0"/>
    <x v="0"/>
  </r>
  <r>
    <s v="54-1012"/>
    <m/>
    <x v="0"/>
    <s v="0 CROMESETT RD  OFF"/>
    <n v="905"/>
    <s v="MASS AUDUBON SOCIETY, INC"/>
    <s v="R30"/>
    <s v="CHAR ORG  MDL-00"/>
    <s v="54//1012//"/>
    <n v="6.6530699999999996"/>
    <n v="0"/>
    <n v="0"/>
    <n v="0"/>
    <n v="0"/>
    <m/>
    <n v="0"/>
    <n v="0"/>
    <n v="0"/>
    <s v="YES"/>
    <n v="0"/>
    <s v="54-1012"/>
    <m/>
    <m/>
    <m/>
    <n v="0"/>
    <s v="fee simple"/>
    <s v="YES"/>
    <n v="0"/>
    <n v="0"/>
    <n v="0"/>
    <n v="0"/>
    <n v="0"/>
    <m/>
    <m/>
    <m/>
    <m/>
    <m/>
    <m/>
    <m/>
    <m/>
    <m/>
    <m/>
    <n v="1"/>
    <n v="1"/>
    <x v="0"/>
    <x v="0"/>
  </r>
  <r>
    <s v="54-1013"/>
    <m/>
    <x v="0"/>
    <s v="0 CROMESETT RD  OFF"/>
    <n v="905"/>
    <s v="MASS AUDUBON SOCIETY, INC"/>
    <s v="R30"/>
    <s v="CHAR ORG  MDL-00"/>
    <s v="54//1013//"/>
    <n v="5.74132"/>
    <n v="0"/>
    <n v="0"/>
    <n v="0"/>
    <n v="0"/>
    <m/>
    <n v="0"/>
    <n v="0"/>
    <n v="0"/>
    <s v="YES"/>
    <n v="0"/>
    <s v="54-1013"/>
    <m/>
    <m/>
    <m/>
    <n v="0"/>
    <s v="fee simple"/>
    <s v="YES"/>
    <n v="0"/>
    <n v="0"/>
    <n v="0"/>
    <n v="0"/>
    <n v="0"/>
    <m/>
    <m/>
    <m/>
    <m/>
    <m/>
    <m/>
    <m/>
    <m/>
    <m/>
    <m/>
    <n v="1"/>
    <n v="1"/>
    <x v="0"/>
    <x v="0"/>
  </r>
  <r>
    <s v="50A-127"/>
    <m/>
    <x v="0"/>
    <s v="22 BARNES ST"/>
    <n v="101"/>
    <s v="MITRANO ERASMO G"/>
    <s v="R30"/>
    <s v="ONE FAMILY"/>
    <s v="50/A/127//"/>
    <n v="0.10535"/>
    <n v="0"/>
    <n v="0"/>
    <n v="1"/>
    <n v="1"/>
    <s v="SEWER"/>
    <n v="1"/>
    <n v="1"/>
    <n v="1300"/>
    <s v="YES"/>
    <n v="0"/>
    <s v="50A-127"/>
    <s v="Public Water,Public Sewer"/>
    <s v="SEWER"/>
    <s v="SEWER"/>
    <n v="1300"/>
    <m/>
    <m/>
    <n v="0"/>
    <n v="0"/>
    <n v="2"/>
    <n v="820"/>
    <n v="1"/>
    <m/>
    <m/>
    <m/>
    <m/>
    <m/>
    <m/>
    <m/>
    <m/>
    <m/>
    <m/>
    <n v="1"/>
    <n v="1"/>
    <x v="0"/>
    <x v="0"/>
  </r>
  <r>
    <s v="50B-2-B1"/>
    <m/>
    <x v="0"/>
    <s v="0 WANKINQUOAH AVE"/>
    <n v="903"/>
    <s v="TOWN OF WAREHAM"/>
    <s v="R30"/>
    <s v="MUNICIPAL  MDL-00"/>
    <s v="50/B2/B1//"/>
    <n v="4.3968100000000003"/>
    <n v="0"/>
    <n v="0"/>
    <n v="0"/>
    <n v="0"/>
    <m/>
    <n v="0"/>
    <n v="1"/>
    <n v="0"/>
    <s v="YES"/>
    <n v="0"/>
    <s v="50B-2-B1"/>
    <m/>
    <m/>
    <m/>
    <n v="0"/>
    <m/>
    <m/>
    <n v="0"/>
    <n v="0"/>
    <n v="0"/>
    <n v="0"/>
    <n v="0"/>
    <m/>
    <m/>
    <m/>
    <m/>
    <m/>
    <m/>
    <m/>
    <m/>
    <m/>
    <m/>
    <n v="1"/>
    <n v="1"/>
    <x v="0"/>
    <x v="0"/>
  </r>
  <r>
    <s v="50A-32"/>
    <m/>
    <x v="0"/>
    <s v="193 SWIFTS BCH RD"/>
    <n v="101"/>
    <s v="BLAIS JODY"/>
    <s v="R30"/>
    <s v="ONE FAMILY"/>
    <s v="50/A/32//"/>
    <n v="0.11735"/>
    <n v="0"/>
    <n v="0"/>
    <n v="1"/>
    <n v="1"/>
    <s v="SEWER"/>
    <n v="1"/>
    <n v="1"/>
    <n v="14400"/>
    <s v="YES"/>
    <n v="0"/>
    <s v="50A-32"/>
    <s v="All Public"/>
    <s v="SEWER"/>
    <s v="SEWER"/>
    <n v="14400"/>
    <m/>
    <m/>
    <n v="0"/>
    <n v="0"/>
    <n v="2"/>
    <n v="852"/>
    <n v="1"/>
    <m/>
    <m/>
    <m/>
    <m/>
    <m/>
    <m/>
    <m/>
    <m/>
    <m/>
    <m/>
    <n v="1"/>
    <n v="1"/>
    <x v="0"/>
    <x v="0"/>
  </r>
  <r>
    <s v="LAND_NOPARC"/>
    <m/>
    <x v="0"/>
    <m/>
    <n v="0"/>
    <m/>
    <m/>
    <m/>
    <m/>
    <n v="1.9050000000000001E-2"/>
    <n v="0"/>
    <n v="0"/>
    <n v="0"/>
    <n v="0"/>
    <m/>
    <n v="0"/>
    <n v="0"/>
    <n v="0"/>
    <s v="NO"/>
    <n v="0"/>
    <m/>
    <m/>
    <m/>
    <m/>
    <n v="0"/>
    <m/>
    <m/>
    <n v="0"/>
    <n v="0"/>
    <n v="0"/>
    <n v="0"/>
    <n v="0"/>
    <m/>
    <m/>
    <m/>
    <m/>
    <m/>
    <m/>
    <m/>
    <m/>
    <m/>
    <m/>
    <n v="0"/>
    <n v="1"/>
    <x v="2"/>
    <x v="2"/>
  </r>
  <r>
    <s v="50A-153A"/>
    <m/>
    <x v="0"/>
    <s v="23A BARNES ST"/>
    <n v="101"/>
    <s v="HURLEY JULIE M"/>
    <s v="R30"/>
    <s v="ONE FAMILY"/>
    <s v="50/A/153/A/"/>
    <n v="8.0430000000000001E-2"/>
    <n v="0"/>
    <n v="0"/>
    <n v="1"/>
    <n v="1"/>
    <s v="SEWER"/>
    <n v="1"/>
    <n v="1"/>
    <n v="3000"/>
    <s v="YES"/>
    <n v="0"/>
    <s v="50A-153A"/>
    <m/>
    <m/>
    <s v="SEWER"/>
    <n v="3000"/>
    <m/>
    <m/>
    <n v="0"/>
    <n v="0"/>
    <n v="2"/>
    <n v="884"/>
    <n v="1"/>
    <m/>
    <m/>
    <m/>
    <m/>
    <m/>
    <m/>
    <m/>
    <m/>
    <m/>
    <m/>
    <n v="1"/>
    <n v="1"/>
    <x v="0"/>
    <x v="0"/>
  </r>
  <r>
    <s v="50A-74"/>
    <m/>
    <x v="0"/>
    <s v="67 BAYVIEW ST"/>
    <n v="101"/>
    <s v="CALIRI PHILIP R"/>
    <s v="R30"/>
    <s v="ONE FAMILY"/>
    <s v="50/A/74//"/>
    <n v="0.10914"/>
    <n v="0"/>
    <n v="0"/>
    <n v="1"/>
    <n v="1"/>
    <s v="SEWER"/>
    <n v="1"/>
    <n v="1"/>
    <n v="6600"/>
    <s v="YES"/>
    <n v="0"/>
    <s v="50A-74"/>
    <s v="Public Water,Public Sewer,Gas"/>
    <s v="SEWER"/>
    <s v="SEWER"/>
    <n v="6600"/>
    <m/>
    <m/>
    <n v="0"/>
    <n v="0"/>
    <n v="3"/>
    <n v="1550"/>
    <n v="1.9"/>
    <m/>
    <m/>
    <m/>
    <m/>
    <m/>
    <m/>
    <m/>
    <m/>
    <m/>
    <m/>
    <n v="1"/>
    <n v="1"/>
    <x v="0"/>
    <x v="0"/>
  </r>
  <r>
    <s v="50A-156"/>
    <m/>
    <x v="0"/>
    <s v="8 MURPHY ST"/>
    <n v="101"/>
    <s v="LADD CHERYL &amp; STAFFORD JEAN M"/>
    <s v="R30"/>
    <s v="ONE FAMILY"/>
    <s v="50/A/156//"/>
    <n v="8.2570000000000005E-2"/>
    <n v="0"/>
    <n v="0"/>
    <n v="1"/>
    <n v="1"/>
    <s v="SEWER"/>
    <n v="1"/>
    <n v="1"/>
    <n v="5600"/>
    <s v="YES"/>
    <n v="0"/>
    <s v="50A-156"/>
    <s v="Public Water,Public Sewer"/>
    <s v="SEWER"/>
    <s v="SEWER"/>
    <n v="5600"/>
    <m/>
    <m/>
    <n v="0"/>
    <n v="0"/>
    <n v="3"/>
    <n v="1500"/>
    <n v="1.9"/>
    <m/>
    <m/>
    <m/>
    <m/>
    <m/>
    <m/>
    <m/>
    <m/>
    <m/>
    <m/>
    <n v="1"/>
    <n v="1"/>
    <x v="0"/>
    <x v="0"/>
  </r>
  <r>
    <s v="36-E"/>
    <m/>
    <x v="0"/>
    <s v="0 BOURNE'S HILL RD"/>
    <n v="905"/>
    <s v="WILDLANDS TRUST OF"/>
    <s v="R60"/>
    <s v="CHAR ORG  MDL-00"/>
    <s v="36///E/"/>
    <n v="9.1883700000000008"/>
    <n v="0"/>
    <n v="0"/>
    <n v="0"/>
    <n v="0"/>
    <m/>
    <n v="0"/>
    <n v="0"/>
    <n v="0"/>
    <s v="YES"/>
    <n v="0"/>
    <s v="36-E"/>
    <m/>
    <m/>
    <m/>
    <n v="0"/>
    <s v="fee simple"/>
    <s v="YES"/>
    <n v="0"/>
    <n v="0"/>
    <n v="0"/>
    <n v="0"/>
    <n v="0"/>
    <m/>
    <m/>
    <m/>
    <m/>
    <m/>
    <m/>
    <m/>
    <m/>
    <m/>
    <m/>
    <n v="1"/>
    <n v="1"/>
    <x v="2"/>
    <x v="2"/>
  </r>
  <r>
    <s v="50A-155B"/>
    <m/>
    <x v="0"/>
    <s v="15 BARNES ST"/>
    <n v="132"/>
    <s v="MANN CLIFFORD L TRUSTEE"/>
    <s v="R30"/>
    <s v="RES ACLNUD  MDL-00"/>
    <s v="50/A/155/B/"/>
    <n v="3.125E-2"/>
    <n v="0"/>
    <n v="0"/>
    <n v="0"/>
    <n v="0"/>
    <m/>
    <n v="0"/>
    <n v="0"/>
    <n v="0"/>
    <s v="YES"/>
    <n v="0"/>
    <s v="50A-155B"/>
    <m/>
    <m/>
    <m/>
    <n v="0"/>
    <m/>
    <m/>
    <n v="0"/>
    <n v="0"/>
    <n v="0"/>
    <n v="0"/>
    <n v="0"/>
    <m/>
    <m/>
    <m/>
    <m/>
    <m/>
    <m/>
    <m/>
    <m/>
    <m/>
    <m/>
    <n v="1"/>
    <n v="1"/>
    <x v="0"/>
    <x v="0"/>
  </r>
  <r>
    <s v="50A-76B"/>
    <m/>
    <x v="0"/>
    <s v="54 PLEASANT ST"/>
    <n v="104"/>
    <s v="MITRANO ERASMO G &amp; LISA TR OF"/>
    <s v="R30"/>
    <s v="TWO FAMILY"/>
    <s v="50/A/76/B/"/>
    <n v="0.15239"/>
    <n v="0"/>
    <n v="0"/>
    <n v="1"/>
    <n v="1"/>
    <s v="SEWER"/>
    <n v="1"/>
    <n v="1"/>
    <n v="20100"/>
    <s v="YES"/>
    <n v="0"/>
    <s v="50A-76B"/>
    <s v="Public Water,Public Sewer,Gas"/>
    <s v="SEWER"/>
    <s v="SEWER"/>
    <n v="20100"/>
    <m/>
    <m/>
    <n v="0"/>
    <n v="0"/>
    <n v="5"/>
    <n v="3334"/>
    <n v="2.5"/>
    <m/>
    <m/>
    <m/>
    <m/>
    <m/>
    <m/>
    <m/>
    <m/>
    <m/>
    <m/>
    <n v="2"/>
    <n v="1"/>
    <x v="0"/>
    <x v="0"/>
  </r>
  <r>
    <s v="50B-1-1"/>
    <m/>
    <x v="0"/>
    <s v="0 MURPHY ST"/>
    <n v="131"/>
    <s v="HABCHI JEAN TRUSTTE OF"/>
    <s v="R30"/>
    <s v="RES ACLNPO  MDL-00"/>
    <s v="50/B1/1//"/>
    <n v="0.21532999999999999"/>
    <n v="0"/>
    <n v="0"/>
    <n v="0"/>
    <n v="0"/>
    <m/>
    <n v="0"/>
    <n v="0"/>
    <n v="0"/>
    <s v="NO_W1"/>
    <n v="0"/>
    <s v="50B-1-1"/>
    <m/>
    <m/>
    <m/>
    <n v="0"/>
    <m/>
    <m/>
    <n v="0"/>
    <n v="0"/>
    <n v="0"/>
    <n v="0"/>
    <n v="0"/>
    <m/>
    <m/>
    <m/>
    <m/>
    <m/>
    <m/>
    <m/>
    <m/>
    <m/>
    <m/>
    <n v="3"/>
    <n v="1"/>
    <x v="0"/>
    <x v="0"/>
  </r>
  <r>
    <s v="50A-126"/>
    <m/>
    <x v="0"/>
    <s v="51 PLEASANT ST"/>
    <n v="101"/>
    <s v="MITRANO ERASMO G"/>
    <s v="R30"/>
    <s v="ONE FAMILY"/>
    <s v="50/A/126//"/>
    <n v="0.1123"/>
    <n v="0"/>
    <n v="0"/>
    <n v="1"/>
    <n v="1"/>
    <s v="SEWER"/>
    <n v="1"/>
    <n v="1"/>
    <n v="2300"/>
    <s v="YES"/>
    <n v="0"/>
    <s v="50A-126"/>
    <s v="Public Water,Public Sewer,Gas"/>
    <s v="SEWER"/>
    <s v="SEWER"/>
    <n v="2300"/>
    <m/>
    <m/>
    <n v="0"/>
    <n v="0"/>
    <n v="3"/>
    <n v="2730"/>
    <n v="1.75"/>
    <m/>
    <m/>
    <m/>
    <m/>
    <m/>
    <m/>
    <m/>
    <m/>
    <m/>
    <m/>
    <n v="1"/>
    <n v="1"/>
    <x v="0"/>
    <x v="0"/>
  </r>
  <r>
    <s v="50A-S4"/>
    <m/>
    <x v="0"/>
    <s v="70 BAYVIEW ST"/>
    <n v="101"/>
    <s v="CUNNIFF RICHARD  J"/>
    <s v="R30"/>
    <s v="ONE FAMILY"/>
    <s v="50/A/S4//"/>
    <n v="0.21174999999999999"/>
    <n v="0"/>
    <n v="0"/>
    <n v="1"/>
    <n v="1"/>
    <s v="SEWER"/>
    <n v="1"/>
    <n v="5"/>
    <n v="14100"/>
    <s v="YES"/>
    <n v="0"/>
    <s v="50A-S4"/>
    <s v="All Public"/>
    <s v="SEWER"/>
    <s v="SEWER"/>
    <n v="2820"/>
    <m/>
    <m/>
    <n v="0"/>
    <n v="0"/>
    <n v="3"/>
    <n v="1075"/>
    <n v="1.5"/>
    <m/>
    <m/>
    <m/>
    <m/>
    <m/>
    <m/>
    <m/>
    <m/>
    <m/>
    <m/>
    <n v="1"/>
    <n v="1"/>
    <x v="0"/>
    <x v="0"/>
  </r>
  <r>
    <s v="50B-3-A"/>
    <m/>
    <x v="0"/>
    <s v="196 SWIFTS BCH RD"/>
    <n v="101"/>
    <s v="TENAGLIA RALPH L"/>
    <s v="R30"/>
    <s v="ONE FAMILY"/>
    <s v="50/B3//A/"/>
    <n v="0.11308"/>
    <n v="0"/>
    <n v="0"/>
    <n v="1"/>
    <n v="1"/>
    <s v="SEWER"/>
    <n v="1"/>
    <n v="1"/>
    <n v="6700"/>
    <s v="YES"/>
    <n v="0"/>
    <s v="50B-3-A"/>
    <s v="All Public"/>
    <s v="SEWER"/>
    <s v="SEWER"/>
    <n v="6700"/>
    <m/>
    <m/>
    <n v="0"/>
    <n v="0"/>
    <n v="3"/>
    <n v="920"/>
    <n v="2"/>
    <m/>
    <m/>
    <m/>
    <m/>
    <m/>
    <m/>
    <m/>
    <m/>
    <m/>
    <m/>
    <n v="1"/>
    <n v="1"/>
    <x v="0"/>
    <x v="0"/>
  </r>
  <r>
    <s v="50A-129"/>
    <m/>
    <x v="0"/>
    <s v="20 BARNES ST"/>
    <n v="101"/>
    <s v="FERRARA FLORENCE J LIFE ESTATE"/>
    <s v="R30"/>
    <s v="ONE FAMILY"/>
    <s v="50/A/129//"/>
    <n v="0.11606"/>
    <n v="0"/>
    <n v="0"/>
    <n v="1"/>
    <n v="1"/>
    <s v="SEWER"/>
    <n v="1"/>
    <n v="1"/>
    <n v="2100"/>
    <s v="YES"/>
    <n v="0"/>
    <s v="50A-129"/>
    <s v="Public Water,Public Sewer,Gas"/>
    <s v="SEWER"/>
    <s v="SEWER"/>
    <n v="2100"/>
    <m/>
    <m/>
    <n v="0"/>
    <n v="0"/>
    <n v="2"/>
    <n v="740"/>
    <n v="1"/>
    <m/>
    <m/>
    <m/>
    <m/>
    <m/>
    <m/>
    <m/>
    <m/>
    <m/>
    <m/>
    <n v="1"/>
    <n v="1"/>
    <x v="0"/>
    <x v="0"/>
  </r>
  <r>
    <s v="55-1007A"/>
    <m/>
    <x v="0"/>
    <s v="7 TURNER ST"/>
    <n v="106"/>
    <s v="BRADFORD ROBERT G ET ALS"/>
    <s v="R30"/>
    <s v="AC LND IMP  MDL-00"/>
    <s v="55//1007/A/"/>
    <n v="3.8071199999999998"/>
    <n v="0"/>
    <n v="0"/>
    <n v="0"/>
    <n v="0"/>
    <m/>
    <n v="0"/>
    <n v="0"/>
    <n v="0"/>
    <s v="YES"/>
    <n v="0"/>
    <s v="55-1007A"/>
    <m/>
    <m/>
    <m/>
    <n v="0"/>
    <m/>
    <m/>
    <n v="0"/>
    <n v="0"/>
    <n v="0"/>
    <n v="0"/>
    <n v="0"/>
    <m/>
    <m/>
    <m/>
    <m/>
    <m/>
    <m/>
    <m/>
    <m/>
    <m/>
    <m/>
    <n v="2"/>
    <n v="1"/>
    <x v="0"/>
    <x v="0"/>
  </r>
  <r>
    <s v="50B-1-1"/>
    <m/>
    <x v="0"/>
    <s v="0 MURPHY ST"/>
    <n v="131"/>
    <s v="HABCHI JEAN TRUSTTE OF"/>
    <s v="R30"/>
    <s v="RES ACLNPO  MDL-00"/>
    <s v="50/B1/1//"/>
    <n v="0.21292"/>
    <n v="0"/>
    <n v="0"/>
    <n v="0"/>
    <n v="0"/>
    <m/>
    <n v="0"/>
    <n v="0"/>
    <n v="0"/>
    <s v="NO_W1"/>
    <n v="0"/>
    <s v="50B-1-1"/>
    <m/>
    <m/>
    <m/>
    <n v="0"/>
    <m/>
    <m/>
    <n v="0"/>
    <n v="0"/>
    <n v="0"/>
    <n v="0"/>
    <n v="0"/>
    <m/>
    <m/>
    <m/>
    <m/>
    <m/>
    <m/>
    <m/>
    <m/>
    <m/>
    <m/>
    <n v="2"/>
    <n v="1"/>
    <x v="0"/>
    <x v="0"/>
  </r>
  <r>
    <s v="50A-155A"/>
    <m/>
    <x v="0"/>
    <s v="21 BARNES ST"/>
    <n v="101"/>
    <s v="MANN CLIFFORD L TRUSTEE"/>
    <s v="R30"/>
    <s v="ONE FAMILY"/>
    <s v="50/A/155/A/"/>
    <n v="0.1139"/>
    <n v="0"/>
    <n v="0"/>
    <n v="1"/>
    <n v="1"/>
    <s v="SEWER"/>
    <n v="1"/>
    <n v="1"/>
    <n v="0"/>
    <s v="YES"/>
    <n v="0"/>
    <s v="50A-155A"/>
    <s v="All Public"/>
    <s v="SEWER"/>
    <s v="SEWER"/>
    <n v="0"/>
    <m/>
    <m/>
    <n v="0"/>
    <n v="0"/>
    <n v="3"/>
    <n v="472"/>
    <n v="1"/>
    <m/>
    <m/>
    <m/>
    <m/>
    <m/>
    <m/>
    <m/>
    <m/>
    <m/>
    <m/>
    <n v="1"/>
    <n v="1"/>
    <x v="0"/>
    <x v="0"/>
  </r>
  <r>
    <s v="UNK1235"/>
    <s v="FEE"/>
    <x v="0"/>
    <s v="BARNES ST"/>
    <n v="0"/>
    <m/>
    <m/>
    <m/>
    <m/>
    <n v="0.11398999999999999"/>
    <n v="0"/>
    <n v="0"/>
    <n v="0"/>
    <n v="0"/>
    <m/>
    <n v="0"/>
    <n v="0"/>
    <n v="0"/>
    <s v="NO_W2"/>
    <n v="0"/>
    <m/>
    <m/>
    <m/>
    <m/>
    <n v="0"/>
    <m/>
    <m/>
    <n v="0"/>
    <n v="0"/>
    <n v="0"/>
    <n v="0"/>
    <n v="0"/>
    <s v="Not in new Assr DB, Makepe?, old info"/>
    <m/>
    <m/>
    <m/>
    <m/>
    <m/>
    <m/>
    <m/>
    <m/>
    <m/>
    <n v="1"/>
    <n v="1"/>
    <x v="0"/>
    <x v="0"/>
  </r>
  <r>
    <s v="50A-S4A"/>
    <m/>
    <x v="0"/>
    <s v="68 A B C BAYVIEW ST"/>
    <n v="109"/>
    <s v="CUNNIFF RICHARD J"/>
    <s v="R30"/>
    <s v="MULTI HSES"/>
    <s v="50/A/S4/A/"/>
    <n v="0.15118000000000001"/>
    <n v="1"/>
    <n v="1"/>
    <n v="1"/>
    <n v="1"/>
    <s v="SEPTIC"/>
    <n v="0"/>
    <n v="1"/>
    <n v="600"/>
    <s v="YES"/>
    <n v="600"/>
    <s v="50A-S4A"/>
    <m/>
    <m/>
    <s v="SEPTIC"/>
    <n v="600"/>
    <m/>
    <m/>
    <n v="1"/>
    <n v="1"/>
    <n v="1"/>
    <n v="336"/>
    <n v="1"/>
    <m/>
    <m/>
    <m/>
    <m/>
    <m/>
    <m/>
    <m/>
    <m/>
    <m/>
    <m/>
    <n v="1"/>
    <n v="1"/>
    <x v="0"/>
    <x v="0"/>
  </r>
  <r>
    <s v="33-H"/>
    <m/>
    <x v="0"/>
    <s v="171 INDIAN NECK RD"/>
    <n v="131"/>
    <s v="HURD GEORGE N ET ALS TRUSTEES"/>
    <s v="R60"/>
    <s v="RES ACLNPO  MDL-00"/>
    <s v="33///H/"/>
    <n v="0.46557999999999999"/>
    <n v="0"/>
    <n v="0"/>
    <n v="0"/>
    <n v="0"/>
    <m/>
    <n v="0"/>
    <n v="0"/>
    <n v="0"/>
    <s v="YES"/>
    <n v="0"/>
    <s v="33-H"/>
    <m/>
    <m/>
    <m/>
    <n v="0"/>
    <m/>
    <m/>
    <n v="0"/>
    <n v="0"/>
    <n v="0"/>
    <n v="0"/>
    <n v="0"/>
    <m/>
    <m/>
    <m/>
    <m/>
    <m/>
    <m/>
    <m/>
    <m/>
    <m/>
    <m/>
    <n v="1"/>
    <n v="1"/>
    <x v="2"/>
    <x v="2"/>
  </r>
  <r>
    <s v="50B-3-1B"/>
    <m/>
    <x v="0"/>
    <s v="4 OCEANSIDE DR"/>
    <n v="101"/>
    <s v="BONANNO THOMAS"/>
    <s v="R30"/>
    <s v="ONE FAMILY"/>
    <s v="50/B3/1/B/"/>
    <n v="9.9159999999999998E-2"/>
    <n v="0"/>
    <n v="0"/>
    <n v="1"/>
    <n v="1"/>
    <s v="SEWER"/>
    <n v="1"/>
    <n v="1"/>
    <n v="500"/>
    <s v="YES"/>
    <n v="0"/>
    <s v="50B-3-1B"/>
    <s v="All Public"/>
    <s v="SEWER"/>
    <s v="SEWER"/>
    <n v="500"/>
    <m/>
    <m/>
    <n v="0"/>
    <n v="0"/>
    <n v="3"/>
    <n v="1305"/>
    <n v="2"/>
    <m/>
    <m/>
    <m/>
    <m/>
    <m/>
    <m/>
    <m/>
    <m/>
    <m/>
    <m/>
    <n v="2"/>
    <n v="1"/>
    <x v="0"/>
    <x v="0"/>
  </r>
  <r>
    <s v="50A-76A"/>
    <m/>
    <x v="0"/>
    <s v="65 BAYVIEW ST"/>
    <n v="101"/>
    <s v="PETROSILLO ELLA M TRUSTEE OF THE"/>
    <s v="R30"/>
    <s v="ONE FAMILY"/>
    <s v="50/A/76/A/"/>
    <n v="9.4350000000000003E-2"/>
    <n v="0"/>
    <n v="0"/>
    <n v="1"/>
    <n v="1"/>
    <s v="SEWER"/>
    <n v="1"/>
    <n v="1"/>
    <n v="2800"/>
    <s v="YES"/>
    <n v="0"/>
    <s v="50A-76A"/>
    <s v="Public Water,Public Sewer,Gas"/>
    <s v="SEWER"/>
    <s v="SEWER"/>
    <n v="2800"/>
    <m/>
    <m/>
    <n v="0"/>
    <n v="0"/>
    <n v="5"/>
    <n v="1698"/>
    <n v="2"/>
    <m/>
    <m/>
    <m/>
    <m/>
    <m/>
    <m/>
    <m/>
    <m/>
    <m/>
    <m/>
    <n v="1"/>
    <n v="1"/>
    <x v="0"/>
    <x v="0"/>
  </r>
  <r>
    <s v="55-1000"/>
    <m/>
    <x v="0"/>
    <s v="0 SHADY LN"/>
    <n v="132"/>
    <s v="BOUCHER RICHARD V"/>
    <s v="R30"/>
    <s v="RES ACLNUD  MDL-00"/>
    <s v="55//1000//"/>
    <n v="3.2380800000000001"/>
    <n v="0"/>
    <n v="0"/>
    <n v="0"/>
    <n v="0"/>
    <m/>
    <n v="0"/>
    <n v="0"/>
    <n v="0"/>
    <s v="YES"/>
    <n v="0"/>
    <s v="55-1000"/>
    <m/>
    <m/>
    <m/>
    <n v="0"/>
    <m/>
    <m/>
    <n v="0"/>
    <n v="0"/>
    <n v="0"/>
    <n v="0"/>
    <n v="0"/>
    <m/>
    <m/>
    <m/>
    <m/>
    <m/>
    <m/>
    <m/>
    <m/>
    <m/>
    <m/>
    <n v="1"/>
    <n v="1"/>
    <x v="0"/>
    <x v="0"/>
  </r>
  <r>
    <s v="50A-33"/>
    <m/>
    <x v="0"/>
    <s v="191 SWIFTS BCH RD"/>
    <n v="101"/>
    <s v="TENAGLIA UMBERTO"/>
    <s v="R30"/>
    <s v="ONE FAMILY"/>
    <s v="50/A/33//"/>
    <n v="0.14413999999999999"/>
    <n v="0"/>
    <n v="0"/>
    <n v="1"/>
    <n v="1"/>
    <s v="SEWER"/>
    <n v="1"/>
    <n v="1"/>
    <n v="1500"/>
    <s v="YES"/>
    <n v="0"/>
    <s v="50A-33"/>
    <s v="All Public"/>
    <s v="SEWER"/>
    <s v="SEWER"/>
    <n v="1500"/>
    <m/>
    <m/>
    <n v="0"/>
    <n v="0"/>
    <n v="3"/>
    <n v="852"/>
    <n v="1"/>
    <m/>
    <m/>
    <m/>
    <m/>
    <m/>
    <m/>
    <m/>
    <m/>
    <m/>
    <m/>
    <n v="1"/>
    <n v="1"/>
    <x v="0"/>
    <x v="0"/>
  </r>
  <r>
    <s v="50A-79"/>
    <m/>
    <x v="0"/>
    <s v="52 PLEASANT ST"/>
    <n v="101"/>
    <s v="DIGIOVANNI PAMELA E &amp; LINDSEY"/>
    <s v="R30"/>
    <s v="ONE FAMILY"/>
    <s v="50/A/79//"/>
    <n v="0.11351"/>
    <n v="0"/>
    <n v="0"/>
    <n v="1"/>
    <n v="1"/>
    <s v="SEWER"/>
    <n v="1"/>
    <n v="1"/>
    <n v="2900"/>
    <s v="YES"/>
    <n v="0"/>
    <s v="50A-79"/>
    <s v="Public Water,Public Sewer"/>
    <s v="SEWER"/>
    <s v="SEWER"/>
    <n v="2900"/>
    <m/>
    <m/>
    <n v="0"/>
    <n v="0"/>
    <n v="4"/>
    <n v="1012"/>
    <n v="1"/>
    <m/>
    <m/>
    <m/>
    <m/>
    <m/>
    <m/>
    <m/>
    <m/>
    <m/>
    <m/>
    <n v="1"/>
    <n v="1"/>
    <x v="0"/>
    <x v="0"/>
  </r>
  <r>
    <s v="50C-1-D7"/>
    <m/>
    <x v="0"/>
    <s v="0 WANKINQUOAH AVE"/>
    <n v="132"/>
    <s v="TAURO ARTHUR L"/>
    <s v="R30"/>
    <s v="RES ACLNUD  MDL-00"/>
    <s v="50/C1/D7//"/>
    <n v="2.7200000000000002E-3"/>
    <n v="0"/>
    <n v="0"/>
    <n v="0"/>
    <n v="0"/>
    <m/>
    <n v="0"/>
    <n v="0"/>
    <n v="0"/>
    <s v="YES"/>
    <n v="0"/>
    <s v="50C-1-D7"/>
    <m/>
    <m/>
    <m/>
    <n v="0"/>
    <m/>
    <m/>
    <n v="0"/>
    <n v="0"/>
    <n v="0"/>
    <n v="0"/>
    <n v="0"/>
    <m/>
    <m/>
    <m/>
    <m/>
    <m/>
    <m/>
    <m/>
    <m/>
    <m/>
    <m/>
    <n v="0"/>
    <n v="1"/>
    <x v="0"/>
    <x v="0"/>
  </r>
  <r>
    <s v="50C-1-1028"/>
    <m/>
    <x v="0"/>
    <s v="3 OCEANSIDE DR"/>
    <n v="132"/>
    <s v="TENAGLIA CLAIRE TRUSTEE"/>
    <s v="R30"/>
    <s v="RES ACLNUD  MDL-00"/>
    <s v="50/C1/1028//"/>
    <n v="5.7279999999999998E-2"/>
    <n v="0"/>
    <n v="0"/>
    <n v="0"/>
    <n v="0"/>
    <m/>
    <n v="0"/>
    <n v="0"/>
    <n v="0"/>
    <s v="YES"/>
    <n v="0"/>
    <s v="50C-1-1028"/>
    <m/>
    <m/>
    <m/>
    <n v="0"/>
    <m/>
    <m/>
    <n v="0"/>
    <n v="0"/>
    <n v="0"/>
    <n v="0"/>
    <n v="0"/>
    <m/>
    <m/>
    <m/>
    <m/>
    <m/>
    <m/>
    <m/>
    <m/>
    <m/>
    <m/>
    <n v="1"/>
    <n v="1"/>
    <x v="0"/>
    <x v="0"/>
  </r>
  <r>
    <s v="50A-128"/>
    <m/>
    <x v="0"/>
    <s v="49 PLEASANT ST"/>
    <n v="101"/>
    <s v="ROCHE LESLEY A &amp; THOMAS F JR"/>
    <s v="R30"/>
    <s v="ONE FAMILY"/>
    <s v="50/A/128//"/>
    <n v="0.12007"/>
    <n v="0"/>
    <n v="0"/>
    <n v="1"/>
    <n v="1"/>
    <s v="SEWER"/>
    <n v="1"/>
    <n v="1"/>
    <n v="2000"/>
    <s v="YES"/>
    <n v="0"/>
    <s v="50A-128"/>
    <s v="Public Water,Public Sewer,Gas"/>
    <s v="SEWER"/>
    <s v="SEWER"/>
    <n v="2000"/>
    <m/>
    <m/>
    <n v="0"/>
    <n v="0"/>
    <n v="3"/>
    <n v="744"/>
    <n v="1"/>
    <m/>
    <m/>
    <m/>
    <m/>
    <m/>
    <m/>
    <m/>
    <m/>
    <m/>
    <m/>
    <n v="1"/>
    <n v="1"/>
    <x v="0"/>
    <x v="0"/>
  </r>
  <r>
    <s v="35-1001"/>
    <m/>
    <x v="0"/>
    <s v="1 LONG BCH RD"/>
    <n v="101"/>
    <s v="NELSON GEORGE W JR"/>
    <s v="R30"/>
    <s v="ONE FAMILY"/>
    <s v="35//1001//"/>
    <n v="3.3415599999999999"/>
    <n v="1"/>
    <n v="1"/>
    <n v="1"/>
    <n v="1"/>
    <s v="SEPTIC"/>
    <n v="0"/>
    <n v="0"/>
    <n v="0"/>
    <s v="YES"/>
    <n v="0"/>
    <s v="35-1001"/>
    <s v="Public Water,Septic"/>
    <s v="SEPTIC"/>
    <s v="SEPTIC"/>
    <n v="0"/>
    <s v="fee simple"/>
    <s v="YES"/>
    <n v="1"/>
    <n v="1"/>
    <n v="3"/>
    <n v="1815"/>
    <n v="2"/>
    <m/>
    <m/>
    <m/>
    <m/>
    <m/>
    <m/>
    <m/>
    <m/>
    <m/>
    <m/>
    <n v="1"/>
    <n v="1"/>
    <x v="2"/>
    <x v="2"/>
  </r>
  <r>
    <s v="50A-157B"/>
    <m/>
    <x v="0"/>
    <s v="19 BARNES ST"/>
    <n v="101"/>
    <s v="DOHERTY THERESA M LIFE ESTATE"/>
    <s v="R30"/>
    <s v="ONE FAMILY"/>
    <s v="50/A/157/B/"/>
    <n v="7.5289999999999996E-2"/>
    <n v="0"/>
    <n v="0"/>
    <n v="1"/>
    <n v="1"/>
    <s v="SEWER"/>
    <n v="1"/>
    <n v="2"/>
    <n v="8900"/>
    <s v="YES"/>
    <n v="0"/>
    <s v="50A-157B"/>
    <s v="All Public"/>
    <s v="SEWER"/>
    <s v="SEWER"/>
    <n v="4450"/>
    <m/>
    <m/>
    <n v="0"/>
    <n v="0"/>
    <n v="2"/>
    <n v="806"/>
    <n v="1"/>
    <m/>
    <m/>
    <m/>
    <m/>
    <m/>
    <m/>
    <m/>
    <m/>
    <m/>
    <m/>
    <n v="1"/>
    <n v="1"/>
    <x v="0"/>
    <x v="0"/>
  </r>
  <r>
    <s v="50A-131"/>
    <m/>
    <x v="0"/>
    <s v="18 BARNES ST"/>
    <n v="101"/>
    <s v="FOSTER DOUGLAS L"/>
    <s v="R30"/>
    <s v="ONE FAMILY"/>
    <s v="50/A/131//"/>
    <n v="0.11795"/>
    <n v="0"/>
    <n v="0"/>
    <n v="1"/>
    <n v="1"/>
    <s v="SEWER"/>
    <n v="1"/>
    <n v="1"/>
    <n v="1100"/>
    <s v="YES"/>
    <n v="0"/>
    <s v="50A-131"/>
    <s v="Public Water,Public Sewer,Gas"/>
    <s v="SEWER"/>
    <s v="SEWER"/>
    <n v="1100"/>
    <m/>
    <m/>
    <n v="0"/>
    <n v="0"/>
    <n v="2"/>
    <n v="782"/>
    <n v="1"/>
    <m/>
    <m/>
    <m/>
    <m/>
    <m/>
    <m/>
    <m/>
    <m/>
    <m/>
    <m/>
    <n v="1"/>
    <n v="1"/>
    <x v="0"/>
    <x v="0"/>
  </r>
  <r>
    <s v="50A-160"/>
    <m/>
    <x v="0"/>
    <s v="4 MURPHY ST"/>
    <n v="106"/>
    <s v="FOLCHI JULIO A"/>
    <s v="R30"/>
    <s v="AC LND IMP  MDL-00"/>
    <s v="50/A/160//"/>
    <n v="0.14224999999999999"/>
    <n v="0"/>
    <n v="0"/>
    <n v="0"/>
    <n v="0"/>
    <m/>
    <n v="0"/>
    <n v="0"/>
    <n v="0"/>
    <s v="YES"/>
    <n v="0"/>
    <s v="50A-160"/>
    <m/>
    <m/>
    <m/>
    <n v="0"/>
    <m/>
    <m/>
    <n v="0"/>
    <n v="0"/>
    <n v="0"/>
    <n v="0"/>
    <n v="0"/>
    <m/>
    <m/>
    <m/>
    <m/>
    <m/>
    <m/>
    <m/>
    <m/>
    <m/>
    <m/>
    <n v="1"/>
    <n v="1"/>
    <x v="0"/>
    <x v="0"/>
  </r>
  <r>
    <s v="35-1006B"/>
    <m/>
    <x v="0"/>
    <s v="0 HIAWATHA PATH"/>
    <n v="905"/>
    <s v="WILDLANDS TRUST OF"/>
    <s v="R60"/>
    <s v="CHAR ORG  MDL-00"/>
    <s v="35//1006/B/"/>
    <n v="12.85211"/>
    <n v="0"/>
    <n v="0"/>
    <n v="0"/>
    <n v="0"/>
    <m/>
    <n v="0"/>
    <n v="0"/>
    <n v="0"/>
    <s v="YES"/>
    <n v="0"/>
    <s v="35-1006B"/>
    <m/>
    <m/>
    <m/>
    <n v="0"/>
    <s v="fee simple"/>
    <s v="YES"/>
    <n v="0"/>
    <n v="0"/>
    <n v="0"/>
    <n v="0"/>
    <n v="0"/>
    <m/>
    <m/>
    <m/>
    <m/>
    <m/>
    <m/>
    <m/>
    <m/>
    <m/>
    <m/>
    <n v="1"/>
    <n v="1"/>
    <x v="2"/>
    <x v="2"/>
  </r>
  <r>
    <s v="50A-157A"/>
    <m/>
    <x v="0"/>
    <s v="17 BARNES ST"/>
    <n v="101"/>
    <s v="GAETA DONNA"/>
    <s v="R30"/>
    <s v="ONE FAMILY"/>
    <s v="50/A/157/A/"/>
    <n v="6.4189999999999997E-2"/>
    <n v="0"/>
    <n v="0"/>
    <n v="1"/>
    <n v="1"/>
    <s v="SEWER"/>
    <n v="1"/>
    <n v="0"/>
    <n v="0"/>
    <s v="YES"/>
    <n v="0"/>
    <s v="50A-157A"/>
    <s v="All Public"/>
    <s v="SEWER"/>
    <s v="SEWER"/>
    <n v="0"/>
    <m/>
    <m/>
    <n v="0"/>
    <n v="0"/>
    <n v="4"/>
    <n v="1323"/>
    <n v="1.75"/>
    <m/>
    <m/>
    <m/>
    <m/>
    <m/>
    <m/>
    <m/>
    <m/>
    <m/>
    <m/>
    <n v="1"/>
    <n v="1"/>
    <x v="0"/>
    <x v="0"/>
  </r>
  <r>
    <s v="50A-78"/>
    <m/>
    <x v="0"/>
    <s v="63 BAYVIEW ST"/>
    <n v="101"/>
    <s v="CHURCHILL BRIAN C"/>
    <s v="R30"/>
    <s v="ONE FAMILY"/>
    <s v="50/A/78//"/>
    <n v="0.11784"/>
    <n v="0"/>
    <n v="0"/>
    <n v="1"/>
    <n v="1"/>
    <s v="SEWER"/>
    <n v="1"/>
    <n v="1"/>
    <n v="15700"/>
    <s v="YES"/>
    <n v="0"/>
    <s v="50A-78"/>
    <s v="Public Water,Public Sewer"/>
    <s v="SEWER"/>
    <s v="SEWER"/>
    <n v="15700"/>
    <m/>
    <m/>
    <n v="0"/>
    <n v="0"/>
    <n v="3"/>
    <n v="1203"/>
    <n v="1.75"/>
    <m/>
    <m/>
    <m/>
    <m/>
    <m/>
    <m/>
    <m/>
    <m/>
    <m/>
    <m/>
    <n v="1"/>
    <n v="1"/>
    <x v="0"/>
    <x v="0"/>
  </r>
  <r>
    <s v="LAND_NOPARC"/>
    <m/>
    <x v="0"/>
    <m/>
    <n v="0"/>
    <m/>
    <m/>
    <m/>
    <m/>
    <n v="8.7000000000000001E-4"/>
    <n v="0"/>
    <n v="0"/>
    <n v="0"/>
    <n v="0"/>
    <m/>
    <n v="0"/>
    <n v="0"/>
    <n v="0"/>
    <s v="NO"/>
    <n v="0"/>
    <m/>
    <m/>
    <m/>
    <m/>
    <n v="0"/>
    <m/>
    <m/>
    <n v="0"/>
    <n v="0"/>
    <n v="0"/>
    <n v="0"/>
    <n v="0"/>
    <m/>
    <m/>
    <m/>
    <m/>
    <m/>
    <m/>
    <m/>
    <m/>
    <m/>
    <m/>
    <n v="0"/>
    <n v="1"/>
    <x v="0"/>
    <x v="0"/>
  </r>
  <r>
    <s v="50A-130C"/>
    <m/>
    <x v="0"/>
    <s v="47 PLEASANT ST"/>
    <n v="101"/>
    <s v="CORR LINDA M"/>
    <s v="R30"/>
    <s v="ONE FAMILY"/>
    <s v="50/A/130/C/"/>
    <n v="4.1180000000000001E-2"/>
    <n v="0"/>
    <n v="0"/>
    <n v="1"/>
    <n v="1"/>
    <s v="SEWER"/>
    <n v="1"/>
    <n v="1"/>
    <n v="300"/>
    <s v="YES"/>
    <n v="0"/>
    <s v="50A-130C"/>
    <s v="Public Water,Public Sewer,Gas"/>
    <s v="SEWER"/>
    <s v="SEWER"/>
    <n v="300"/>
    <m/>
    <m/>
    <n v="0"/>
    <n v="0"/>
    <n v="2"/>
    <n v="540"/>
    <n v="1"/>
    <m/>
    <m/>
    <m/>
    <m/>
    <m/>
    <m/>
    <m/>
    <m/>
    <m/>
    <m/>
    <n v="1"/>
    <n v="1"/>
    <x v="0"/>
    <x v="0"/>
  </r>
  <r>
    <s v="50A-81"/>
    <m/>
    <x v="0"/>
    <s v="50 PLEASANT ST"/>
    <n v="101"/>
    <s v="HOLMES BRIAN J"/>
    <s v="R30"/>
    <s v="ONE FAMILY"/>
    <s v="50/A/81//"/>
    <n v="0.10546999999999999"/>
    <n v="0"/>
    <n v="0"/>
    <n v="1"/>
    <n v="1"/>
    <s v="SEWER"/>
    <n v="1"/>
    <n v="1"/>
    <n v="3200"/>
    <s v="YES"/>
    <n v="0"/>
    <s v="50A-81"/>
    <s v="Public Water,Public Sewer,Gas"/>
    <s v="SEWER"/>
    <s v="SEWER"/>
    <n v="3200"/>
    <m/>
    <m/>
    <n v="0"/>
    <n v="0"/>
    <n v="3"/>
    <n v="1056"/>
    <n v="1"/>
    <m/>
    <m/>
    <m/>
    <m/>
    <m/>
    <m/>
    <m/>
    <m/>
    <m/>
    <m/>
    <n v="1"/>
    <n v="1"/>
    <x v="0"/>
    <x v="0"/>
  </r>
  <r>
    <s v="50A-S6"/>
    <m/>
    <x v="0"/>
    <s v="64 BAYVIEW ST"/>
    <n v="109"/>
    <s v="DECINA NAZARENO"/>
    <s v="R30"/>
    <s v="MULTI HSES"/>
    <s v="50/A/S6//"/>
    <n v="0.14563999999999999"/>
    <n v="0"/>
    <n v="0"/>
    <n v="2"/>
    <n v="2"/>
    <s v="SEWER"/>
    <n v="1"/>
    <n v="2"/>
    <n v="7200"/>
    <s v="YES"/>
    <n v="0"/>
    <s v="50A-S6"/>
    <s v="All Public"/>
    <s v="SEWER"/>
    <s v="SEWER"/>
    <n v="3600"/>
    <m/>
    <m/>
    <n v="0"/>
    <n v="0"/>
    <n v="5"/>
    <n v="1681"/>
    <n v="2"/>
    <m/>
    <m/>
    <m/>
    <m/>
    <m/>
    <m/>
    <m/>
    <m/>
    <m/>
    <m/>
    <n v="1"/>
    <n v="1"/>
    <x v="0"/>
    <x v="0"/>
  </r>
  <r>
    <s v="50A-34"/>
    <m/>
    <x v="0"/>
    <s v="189 SWIFTS BCH RD"/>
    <n v="101"/>
    <s v="MOORE ALICE L"/>
    <s v="R30"/>
    <s v="ONE FAMILY"/>
    <s v="50/A/34//"/>
    <n v="0.14996999999999999"/>
    <n v="0"/>
    <n v="0"/>
    <n v="1"/>
    <n v="1"/>
    <s v="SEWER"/>
    <n v="1"/>
    <n v="1"/>
    <n v="1100"/>
    <s v="YES"/>
    <n v="0"/>
    <s v="50A-34"/>
    <s v="All Public"/>
    <s v="SEWER"/>
    <s v="SEWER"/>
    <n v="1100"/>
    <m/>
    <m/>
    <n v="0"/>
    <n v="0"/>
    <n v="2"/>
    <n v="840"/>
    <n v="1"/>
    <m/>
    <m/>
    <m/>
    <m/>
    <m/>
    <m/>
    <m/>
    <m/>
    <m/>
    <m/>
    <n v="1"/>
    <n v="1"/>
    <x v="0"/>
    <x v="0"/>
  </r>
  <r>
    <s v="50A-130A"/>
    <m/>
    <x v="0"/>
    <s v="47 PLEASANT ST"/>
    <n v="101"/>
    <s v="FLAVIN STEVEN J"/>
    <s v="R30"/>
    <s v="ONE FAMILY"/>
    <s v="50/A/130/A/"/>
    <n v="4.351E-2"/>
    <n v="0"/>
    <n v="0"/>
    <n v="1"/>
    <n v="1"/>
    <s v="SEWER"/>
    <n v="1"/>
    <n v="1"/>
    <n v="400"/>
    <s v="YES"/>
    <n v="0"/>
    <s v="50A-130A"/>
    <s v="Public Water,Public Sewer,Gas"/>
    <s v="SEWER"/>
    <s v="SEWER"/>
    <n v="400"/>
    <m/>
    <m/>
    <n v="0"/>
    <n v="0"/>
    <n v="2"/>
    <n v="539"/>
    <n v="1"/>
    <m/>
    <m/>
    <m/>
    <m/>
    <m/>
    <m/>
    <m/>
    <m/>
    <m/>
    <m/>
    <n v="1"/>
    <n v="1"/>
    <x v="0"/>
    <x v="0"/>
  </r>
  <r>
    <s v="50A-159B"/>
    <m/>
    <x v="0"/>
    <s v="15 BARNES ST"/>
    <n v="101"/>
    <s v="FOLCHI FRANK J ET AL"/>
    <s v="R30"/>
    <s v="ONE FAMILY"/>
    <s v="50/A/159/B/"/>
    <n v="5.0160000000000003E-2"/>
    <n v="0"/>
    <n v="0"/>
    <n v="1"/>
    <n v="1"/>
    <s v="SEWER"/>
    <n v="1"/>
    <n v="1"/>
    <n v="3800"/>
    <s v="YES"/>
    <n v="0"/>
    <s v="50A-159B"/>
    <s v="Public Water,Public Sewer,Gas"/>
    <s v="SEWER"/>
    <s v="SEWER"/>
    <n v="3800"/>
    <m/>
    <m/>
    <n v="0"/>
    <n v="0"/>
    <n v="3"/>
    <n v="1290"/>
    <n v="1"/>
    <m/>
    <m/>
    <m/>
    <m/>
    <m/>
    <m/>
    <m/>
    <m/>
    <m/>
    <m/>
    <n v="1"/>
    <n v="1"/>
    <x v="0"/>
    <x v="0"/>
  </r>
  <r>
    <s v="50B-3-B"/>
    <m/>
    <x v="0"/>
    <s v="192 SWIFTS BCH RD"/>
    <n v="101"/>
    <s v="TENAGLIA ALDO F"/>
    <s v="R30"/>
    <s v="ONE FAMILY"/>
    <s v="50/B3//B/"/>
    <n v="0.13694000000000001"/>
    <n v="0"/>
    <n v="0"/>
    <n v="1"/>
    <n v="1"/>
    <s v="SEWER"/>
    <n v="1"/>
    <n v="1"/>
    <n v="5500"/>
    <s v="YES"/>
    <n v="0"/>
    <s v="50B-3-B"/>
    <s v="All Public"/>
    <s v="SEWER"/>
    <s v="SEWER"/>
    <n v="5500"/>
    <m/>
    <m/>
    <n v="0"/>
    <n v="0"/>
    <n v="3"/>
    <n v="1040"/>
    <n v="1"/>
    <m/>
    <m/>
    <m/>
    <m/>
    <m/>
    <m/>
    <m/>
    <m/>
    <m/>
    <m/>
    <n v="1"/>
    <n v="1"/>
    <x v="0"/>
    <x v="0"/>
  </r>
  <r>
    <s v="LAND_NOPARC"/>
    <m/>
    <x v="0"/>
    <m/>
    <n v="0"/>
    <m/>
    <m/>
    <m/>
    <m/>
    <n v="0.16631000000000001"/>
    <n v="0"/>
    <n v="0"/>
    <n v="0"/>
    <n v="0"/>
    <m/>
    <n v="0"/>
    <n v="0"/>
    <n v="0"/>
    <s v="NO"/>
    <n v="0"/>
    <m/>
    <m/>
    <m/>
    <m/>
    <n v="0"/>
    <m/>
    <m/>
    <n v="0"/>
    <n v="0"/>
    <n v="0"/>
    <n v="0"/>
    <n v="0"/>
    <m/>
    <m/>
    <m/>
    <m/>
    <m/>
    <m/>
    <m/>
    <m/>
    <m/>
    <m/>
    <n v="0"/>
    <n v="1"/>
    <x v="2"/>
    <x v="2"/>
  </r>
  <r>
    <s v="50C-1-1026"/>
    <m/>
    <x v="0"/>
    <s v="5 OCEANSIDE DR"/>
    <n v="132"/>
    <s v="HAUPT BARBARA DEIGHTON  &amp;"/>
    <s v="R30"/>
    <s v="RES ACLNUD  MDL-00"/>
    <s v="50/C1/1026//"/>
    <n v="6.5350000000000005E-2"/>
    <n v="0"/>
    <n v="0"/>
    <n v="0"/>
    <n v="0"/>
    <m/>
    <n v="0"/>
    <n v="0"/>
    <n v="0"/>
    <s v="YES"/>
    <n v="0"/>
    <s v="50C-1-1026"/>
    <m/>
    <m/>
    <m/>
    <n v="0"/>
    <m/>
    <m/>
    <n v="0"/>
    <n v="0"/>
    <n v="0"/>
    <n v="0"/>
    <n v="0"/>
    <m/>
    <m/>
    <m/>
    <m/>
    <m/>
    <m/>
    <m/>
    <m/>
    <m/>
    <m/>
    <n v="1"/>
    <n v="1"/>
    <x v="0"/>
    <x v="0"/>
  </r>
  <r>
    <s v="50B-1-1"/>
    <m/>
    <x v="0"/>
    <s v="0 MURPHY ST"/>
    <n v="131"/>
    <s v="HABCHI JEAN TRUSTTE OF"/>
    <s v="R30"/>
    <s v="RES ACLNPO  MDL-00"/>
    <s v="50/B1/1//"/>
    <n v="0.26828000000000002"/>
    <n v="0"/>
    <n v="0"/>
    <n v="0"/>
    <n v="0"/>
    <m/>
    <n v="0"/>
    <n v="0"/>
    <n v="0"/>
    <s v="NO_W1"/>
    <n v="0"/>
    <s v="50B-1-1"/>
    <m/>
    <m/>
    <m/>
    <n v="0"/>
    <m/>
    <m/>
    <n v="0"/>
    <n v="0"/>
    <n v="0"/>
    <n v="0"/>
    <n v="0"/>
    <m/>
    <m/>
    <m/>
    <m/>
    <m/>
    <m/>
    <m/>
    <m/>
    <m/>
    <m/>
    <n v="2"/>
    <n v="1"/>
    <x v="0"/>
    <x v="0"/>
  </r>
  <r>
    <s v="50A-133"/>
    <m/>
    <x v="0"/>
    <s v="16 BARNES ST"/>
    <n v="101"/>
    <s v="NASON MALCOLM W"/>
    <s v="R30"/>
    <s v="ONE FAMILY"/>
    <s v="50/A/133//"/>
    <n v="0.11201999999999999"/>
    <n v="0"/>
    <n v="0"/>
    <n v="1"/>
    <n v="1"/>
    <s v="SEWER"/>
    <n v="1"/>
    <n v="1"/>
    <n v="8400"/>
    <s v="YES"/>
    <n v="0"/>
    <s v="50A-133"/>
    <s v="Public Water,Public Sewer,Gas"/>
    <s v="SEWER"/>
    <s v="SEWER"/>
    <n v="8400"/>
    <m/>
    <m/>
    <n v="0"/>
    <n v="0"/>
    <n v="2"/>
    <n v="1240"/>
    <n v="2"/>
    <m/>
    <m/>
    <m/>
    <m/>
    <m/>
    <m/>
    <m/>
    <m/>
    <m/>
    <m/>
    <n v="1"/>
    <n v="1"/>
    <x v="0"/>
    <x v="0"/>
  </r>
  <r>
    <s v="50A-S4B"/>
    <m/>
    <x v="0"/>
    <s v="66 A B BAYVIEW ST"/>
    <n v="109"/>
    <s v="CUNNIFF RICHARD J"/>
    <s v="R30"/>
    <s v="MULTI HSES"/>
    <s v="50/A/S4/B/"/>
    <n v="9.178E-2"/>
    <n v="1"/>
    <n v="1"/>
    <n v="1"/>
    <n v="1"/>
    <s v="SEPTIC"/>
    <n v="0"/>
    <n v="0"/>
    <n v="0"/>
    <s v="YES"/>
    <n v="0"/>
    <s v="50A-S4B"/>
    <m/>
    <m/>
    <s v="SEPTIC"/>
    <n v="0"/>
    <m/>
    <m/>
    <n v="1"/>
    <n v="1"/>
    <n v="1"/>
    <n v="340"/>
    <n v="1"/>
    <m/>
    <m/>
    <m/>
    <m/>
    <m/>
    <m/>
    <m/>
    <m/>
    <m/>
    <m/>
    <n v="1"/>
    <n v="1"/>
    <x v="0"/>
    <x v="0"/>
  </r>
  <r>
    <s v="50A-80B"/>
    <m/>
    <x v="0"/>
    <s v="61 BAYVIEW ST OFF"/>
    <n v="101"/>
    <s v="WHITE JAKE"/>
    <s v="R30"/>
    <s v="ONE FAMILY"/>
    <s v="50/A/80/B/"/>
    <n v="3.6519999999999997E-2"/>
    <n v="0"/>
    <n v="0"/>
    <n v="1"/>
    <n v="1"/>
    <s v="SEWER"/>
    <n v="1"/>
    <n v="1"/>
    <n v="0"/>
    <s v="YES"/>
    <n v="0"/>
    <s v="50A-80B"/>
    <s v="Public Water,Public Sewer,Gas"/>
    <s v="SEWER"/>
    <s v="SEWER"/>
    <n v="0"/>
    <m/>
    <m/>
    <n v="0"/>
    <n v="0"/>
    <n v="2"/>
    <n v="552"/>
    <n v="1"/>
    <m/>
    <m/>
    <m/>
    <m/>
    <m/>
    <m/>
    <m/>
    <m/>
    <m/>
    <m/>
    <n v="1"/>
    <n v="1"/>
    <x v="0"/>
    <x v="0"/>
  </r>
  <r>
    <s v="54-1005D"/>
    <m/>
    <x v="0"/>
    <s v="121 CROMESETT RD"/>
    <n v="101"/>
    <s v="MEDEIROS SUZANNE O"/>
    <s v="R30"/>
    <s v="ONE FAMILY"/>
    <s v="54//1005/D/"/>
    <n v="0.69028999999999996"/>
    <n v="1"/>
    <n v="1"/>
    <n v="1"/>
    <n v="1"/>
    <s v="SEPTIC"/>
    <n v="0"/>
    <n v="1"/>
    <n v="5600"/>
    <s v="YES"/>
    <n v="5600"/>
    <s v="54-1005D"/>
    <s v="Public Water,Septic"/>
    <s v="SEPTIC"/>
    <s v="SEPTIC"/>
    <n v="5600"/>
    <m/>
    <m/>
    <n v="1"/>
    <n v="1"/>
    <n v="3"/>
    <n v="1007"/>
    <n v="1"/>
    <m/>
    <m/>
    <m/>
    <m/>
    <m/>
    <m/>
    <m/>
    <m/>
    <m/>
    <m/>
    <n v="1"/>
    <n v="1"/>
    <x v="0"/>
    <x v="0"/>
  </r>
  <r>
    <s v="50A-159A"/>
    <m/>
    <x v="0"/>
    <s v="13 BARNES ST"/>
    <n v="101"/>
    <s v="KIRSHY DENNIS A JR"/>
    <s v="R30"/>
    <s v="ONE FAMILY"/>
    <s v="50/A/159/A/"/>
    <n v="7.9009999999999997E-2"/>
    <n v="0"/>
    <n v="0"/>
    <n v="1"/>
    <n v="1"/>
    <s v="SEWER"/>
    <n v="1"/>
    <n v="1"/>
    <n v="2600"/>
    <s v="YES"/>
    <n v="0"/>
    <s v="50A-159A"/>
    <s v="Public Water,Public Sewer,Gas"/>
    <s v="SEWER"/>
    <s v="SEWER"/>
    <n v="2600"/>
    <m/>
    <m/>
    <n v="0"/>
    <n v="0"/>
    <n v="3"/>
    <n v="1016"/>
    <n v="1"/>
    <m/>
    <m/>
    <m/>
    <m/>
    <m/>
    <m/>
    <m/>
    <m/>
    <m/>
    <m/>
    <n v="1"/>
    <n v="1"/>
    <x v="0"/>
    <x v="0"/>
  </r>
  <r>
    <s v="50A-130B"/>
    <m/>
    <x v="0"/>
    <s v="45 PLEASANT ST"/>
    <n v="101"/>
    <s v="DESCHENES WILLIAM A"/>
    <s v="R30"/>
    <s v="ONE FAMILY"/>
    <s v="50/A/130/B/"/>
    <n v="3.5650000000000001E-2"/>
    <n v="0"/>
    <n v="0"/>
    <n v="1"/>
    <n v="1"/>
    <s v="SEWER"/>
    <n v="1"/>
    <n v="1"/>
    <n v="2000"/>
    <s v="YES"/>
    <n v="0"/>
    <s v="50A-130B"/>
    <s v="Public Water,Public Sewer,Gas"/>
    <s v="SEWER"/>
    <s v="SEWER"/>
    <n v="2000"/>
    <m/>
    <m/>
    <n v="0"/>
    <n v="0"/>
    <n v="2"/>
    <n v="450"/>
    <n v="1"/>
    <m/>
    <m/>
    <m/>
    <m/>
    <m/>
    <m/>
    <m/>
    <m/>
    <m/>
    <m/>
    <n v="1"/>
    <n v="1"/>
    <x v="0"/>
    <x v="0"/>
  </r>
  <r>
    <s v="50C-1-66"/>
    <m/>
    <x v="0"/>
    <s v="0 OCEANSIDE DR OFF"/>
    <n v="132"/>
    <s v="TENAGLIA RALPH TRUSTEE OF THE"/>
    <s v="R30"/>
    <s v="RES ACLNUD  MDL-00"/>
    <s v="50/C1/66//"/>
    <n v="0.16067000000000001"/>
    <n v="0"/>
    <n v="0"/>
    <n v="0"/>
    <n v="0"/>
    <m/>
    <n v="0"/>
    <n v="0"/>
    <n v="0"/>
    <s v="NO_W1"/>
    <n v="0"/>
    <s v="50C-1-66"/>
    <m/>
    <m/>
    <m/>
    <n v="0"/>
    <m/>
    <m/>
    <n v="0"/>
    <n v="0"/>
    <n v="0"/>
    <n v="0"/>
    <n v="0"/>
    <m/>
    <m/>
    <m/>
    <m/>
    <m/>
    <m/>
    <m/>
    <m/>
    <m/>
    <m/>
    <n v="3"/>
    <n v="1"/>
    <x v="0"/>
    <x v="0"/>
  </r>
  <r>
    <s v="54-1011"/>
    <m/>
    <x v="0"/>
    <s v="0 CROMESETT RD  OFF"/>
    <n v="903"/>
    <s v="TOWN OF WAREHAM"/>
    <s v="R30"/>
    <s v="MUNICIPAL  MDL-00"/>
    <s v="54//1011//"/>
    <n v="2.3986000000000001"/>
    <n v="0"/>
    <n v="0"/>
    <n v="0"/>
    <n v="0"/>
    <m/>
    <n v="0"/>
    <n v="0"/>
    <n v="0"/>
    <s v="YES"/>
    <n v="0"/>
    <s v="54-1011"/>
    <m/>
    <m/>
    <m/>
    <n v="0"/>
    <s v="fee simple"/>
    <s v="YES"/>
    <n v="0"/>
    <n v="0"/>
    <n v="0"/>
    <n v="0"/>
    <n v="0"/>
    <m/>
    <m/>
    <m/>
    <m/>
    <m/>
    <m/>
    <m/>
    <m/>
    <m/>
    <m/>
    <n v="1"/>
    <n v="1"/>
    <x v="0"/>
    <x v="0"/>
  </r>
  <r>
    <s v="50A-80A"/>
    <m/>
    <x v="0"/>
    <s v="61 BAYVIEW ST"/>
    <n v="104"/>
    <s v="ROOMEY RICHARD"/>
    <s v="R30"/>
    <s v="TWO FAMILY"/>
    <s v="50/A/80/A/"/>
    <n v="7.8579999999999997E-2"/>
    <n v="0"/>
    <n v="0"/>
    <n v="1"/>
    <n v="1"/>
    <s v="SEWER"/>
    <n v="1"/>
    <n v="1"/>
    <n v="7700"/>
    <s v="YES"/>
    <n v="0"/>
    <s v="50A-80A"/>
    <s v="Public Water,Public Sewer,Gas"/>
    <s v="SEWER"/>
    <s v="SEWER"/>
    <n v="7700"/>
    <m/>
    <m/>
    <n v="0"/>
    <n v="0"/>
    <n v="6"/>
    <n v="1867"/>
    <n v="1.75"/>
    <m/>
    <m/>
    <m/>
    <m/>
    <m/>
    <m/>
    <m/>
    <m/>
    <m/>
    <m/>
    <n v="1"/>
    <n v="1"/>
    <x v="0"/>
    <x v="0"/>
  </r>
  <r>
    <s v="50A-83"/>
    <m/>
    <x v="0"/>
    <s v="48 PLEASANT ST"/>
    <n v="101"/>
    <s v="CALLAGHAN WILLIAM M"/>
    <s v="R30"/>
    <s v="ONE FAMILY"/>
    <s v="50/A/83//"/>
    <n v="0.12024"/>
    <n v="0"/>
    <n v="0"/>
    <n v="1"/>
    <n v="1"/>
    <s v="SEWER"/>
    <n v="1"/>
    <n v="1"/>
    <n v="6700"/>
    <s v="YES"/>
    <n v="0"/>
    <s v="50A-83"/>
    <s v="Public Water,Public Sewer,Gas"/>
    <s v="SEWER"/>
    <s v="SEWER"/>
    <n v="6700"/>
    <m/>
    <m/>
    <n v="0"/>
    <n v="0"/>
    <n v="4"/>
    <n v="1080"/>
    <n v="1"/>
    <m/>
    <m/>
    <m/>
    <m/>
    <m/>
    <m/>
    <m/>
    <m/>
    <m/>
    <m/>
    <n v="1"/>
    <n v="1"/>
    <x v="0"/>
    <x v="0"/>
  </r>
  <r>
    <s v="54-1010"/>
    <m/>
    <x v="0"/>
    <s v="0 CROMESETT RD  OFF"/>
    <n v="905"/>
    <s v="MASS AUDUBON SOCIETY, INC"/>
    <s v="R30"/>
    <s v="CHAR ORG  MDL-00"/>
    <s v="54//1010//"/>
    <n v="3.47038"/>
    <n v="0"/>
    <n v="0"/>
    <n v="0"/>
    <n v="0"/>
    <m/>
    <n v="0"/>
    <n v="0"/>
    <n v="0"/>
    <s v="YES"/>
    <n v="0"/>
    <s v="54-1010"/>
    <m/>
    <m/>
    <m/>
    <n v="0"/>
    <s v="fee simple"/>
    <s v="YES"/>
    <n v="0"/>
    <n v="0"/>
    <n v="0"/>
    <n v="0"/>
    <n v="0"/>
    <m/>
    <m/>
    <m/>
    <m/>
    <m/>
    <m/>
    <m/>
    <m/>
    <m/>
    <m/>
    <n v="1"/>
    <n v="1"/>
    <x v="0"/>
    <x v="0"/>
  </r>
  <r>
    <s v="55-T10"/>
    <m/>
    <x v="0"/>
    <s v="0 TURNER ST  OFF"/>
    <n v="132"/>
    <s v="FREITAS JOSEPH F"/>
    <s v="R30"/>
    <s v="RES ACLNUD  MDL-00"/>
    <s v="55//T10//"/>
    <n v="0.11612"/>
    <n v="0"/>
    <n v="0"/>
    <n v="0"/>
    <n v="0"/>
    <m/>
    <n v="0"/>
    <n v="0"/>
    <n v="0"/>
    <s v="YES"/>
    <n v="0"/>
    <s v="55-T10"/>
    <m/>
    <m/>
    <m/>
    <n v="0"/>
    <m/>
    <m/>
    <n v="0"/>
    <n v="0"/>
    <n v="0"/>
    <n v="0"/>
    <n v="0"/>
    <m/>
    <m/>
    <m/>
    <m/>
    <m/>
    <m/>
    <m/>
    <m/>
    <m/>
    <m/>
    <n v="1"/>
    <n v="1"/>
    <x v="0"/>
    <x v="0"/>
  </r>
  <r>
    <s v="LAND_NOPARC"/>
    <m/>
    <x v="0"/>
    <m/>
    <n v="0"/>
    <m/>
    <m/>
    <m/>
    <m/>
    <n v="0.11737"/>
    <n v="1"/>
    <n v="1"/>
    <n v="1"/>
    <n v="1"/>
    <s v="SEPTIC"/>
    <n v="0"/>
    <n v="0"/>
    <n v="0"/>
    <s v="NO"/>
    <n v="0"/>
    <m/>
    <m/>
    <m/>
    <s v="SEPTIC"/>
    <n v="0"/>
    <m/>
    <m/>
    <n v="1"/>
    <n v="1"/>
    <n v="0"/>
    <n v="0"/>
    <n v="0"/>
    <m/>
    <m/>
    <m/>
    <m/>
    <m/>
    <m/>
    <m/>
    <m/>
    <m/>
    <m/>
    <n v="0"/>
    <n v="1"/>
    <x v="0"/>
    <x v="0"/>
  </r>
  <r>
    <s v="50B-3-4A"/>
    <m/>
    <x v="0"/>
    <s v="190 SWIFTS BCH RD"/>
    <n v="132"/>
    <s v="SAUVAGEAU ROSE A"/>
    <s v="R30"/>
    <s v="RES ACLNUD  MDL-00"/>
    <s v="50/B3/4/A/"/>
    <n v="8.4099999999999994E-2"/>
    <n v="0"/>
    <n v="0"/>
    <n v="0"/>
    <n v="0"/>
    <m/>
    <n v="0"/>
    <n v="0"/>
    <n v="0"/>
    <s v="YES"/>
    <n v="0"/>
    <s v="50B-3-4A"/>
    <m/>
    <m/>
    <m/>
    <n v="0"/>
    <m/>
    <m/>
    <n v="0"/>
    <n v="0"/>
    <n v="0"/>
    <n v="0"/>
    <n v="0"/>
    <m/>
    <m/>
    <m/>
    <m/>
    <m/>
    <m/>
    <m/>
    <m/>
    <m/>
    <m/>
    <n v="1"/>
    <n v="1"/>
    <x v="0"/>
    <x v="0"/>
  </r>
  <r>
    <s v="50A-132"/>
    <m/>
    <x v="0"/>
    <s v="43 PLEASANT ST"/>
    <n v="101"/>
    <s v="VERCOLLONE ROY"/>
    <s v="R30"/>
    <s v="ONE FAMILY"/>
    <s v="50/A/132//"/>
    <n v="0.11185"/>
    <n v="0"/>
    <n v="0"/>
    <n v="1"/>
    <n v="1"/>
    <s v="SEWER"/>
    <n v="1"/>
    <n v="1"/>
    <n v="5000"/>
    <s v="YES"/>
    <n v="0"/>
    <s v="50A-132"/>
    <s v="Public Water,Public Sewer"/>
    <s v="SEWER"/>
    <s v="SEWER"/>
    <n v="5000"/>
    <m/>
    <m/>
    <n v="0"/>
    <n v="0"/>
    <n v="3"/>
    <n v="1034"/>
    <n v="1"/>
    <m/>
    <m/>
    <m/>
    <m/>
    <m/>
    <m/>
    <m/>
    <m/>
    <m/>
    <m/>
    <n v="1"/>
    <n v="1"/>
    <x v="0"/>
    <x v="0"/>
  </r>
  <r>
    <s v="55-1008"/>
    <m/>
    <x v="0"/>
    <s v="0 TURNER ST  OFF"/>
    <n v="132"/>
    <s v="FREITAS JOSEPH F"/>
    <s v="R30"/>
    <s v="RES ACLNUD  MDL-00"/>
    <s v="55//1008//"/>
    <n v="0.11766"/>
    <n v="0"/>
    <n v="0"/>
    <n v="0"/>
    <n v="0"/>
    <m/>
    <n v="0"/>
    <n v="0"/>
    <n v="0"/>
    <s v="YES"/>
    <n v="0"/>
    <s v="55-1008"/>
    <m/>
    <m/>
    <m/>
    <n v="0"/>
    <m/>
    <m/>
    <n v="0"/>
    <n v="0"/>
    <n v="0"/>
    <n v="0"/>
    <n v="0"/>
    <m/>
    <m/>
    <m/>
    <m/>
    <m/>
    <m/>
    <m/>
    <m/>
    <m/>
    <m/>
    <n v="1"/>
    <n v="1"/>
    <x v="0"/>
    <x v="0"/>
  </r>
  <r>
    <s v="35-1000-A"/>
    <m/>
    <x v="0"/>
    <s v="98A EDGEWATER DR"/>
    <n v="101"/>
    <s v="OSBORN ROB ET AL TRUSTEES"/>
    <s v="R30"/>
    <s v="ONE FAMILY"/>
    <s v="35//1000/A/"/>
    <n v="5.1220400000000001"/>
    <n v="1"/>
    <n v="1"/>
    <n v="1"/>
    <n v="1"/>
    <s v="SEPTIC"/>
    <n v="0"/>
    <n v="1"/>
    <n v="1100"/>
    <s v="YES"/>
    <n v="1100"/>
    <s v="35-1000-A"/>
    <s v="Public Water,Septic"/>
    <s v="SEPTIC"/>
    <s v="SEPTIC"/>
    <n v="1100"/>
    <m/>
    <m/>
    <n v="1"/>
    <n v="1"/>
    <n v="3"/>
    <n v="2708"/>
    <n v="2"/>
    <m/>
    <m/>
    <m/>
    <m/>
    <m/>
    <m/>
    <m/>
    <m/>
    <m/>
    <m/>
    <n v="2"/>
    <n v="1"/>
    <x v="2"/>
    <x v="2"/>
  </r>
  <r>
    <s v="UNK1369"/>
    <s v="FEE"/>
    <x v="0"/>
    <s v="TURNER ST"/>
    <n v="0"/>
    <m/>
    <m/>
    <m/>
    <m/>
    <n v="0.10995000000000001"/>
    <n v="0"/>
    <n v="0"/>
    <n v="0"/>
    <n v="0"/>
    <m/>
    <n v="0"/>
    <n v="0"/>
    <n v="0"/>
    <s v="NO_W2"/>
    <n v="0"/>
    <m/>
    <m/>
    <m/>
    <m/>
    <n v="0"/>
    <m/>
    <m/>
    <n v="0"/>
    <n v="0"/>
    <n v="0"/>
    <n v="0"/>
    <n v="0"/>
    <s v="Not in new Assr DB, Makepe?, old info"/>
    <m/>
    <m/>
    <m/>
    <m/>
    <m/>
    <m/>
    <m/>
    <m/>
    <m/>
    <n v="1"/>
    <n v="1"/>
    <x v="0"/>
    <x v="0"/>
  </r>
  <r>
    <s v="35-L"/>
    <m/>
    <x v="0"/>
    <s v="169 INDIAN NECK RD"/>
    <n v="131"/>
    <s v="HURD GEORGE N ET ALS"/>
    <m/>
    <s v="RES ACLNPO  MDL-00"/>
    <s v="35///L/"/>
    <n v="0.62346999999999997"/>
    <n v="0"/>
    <n v="0"/>
    <n v="0"/>
    <n v="0"/>
    <m/>
    <n v="0"/>
    <n v="0"/>
    <n v="0"/>
    <s v="YES"/>
    <n v="0"/>
    <s v="35-L"/>
    <m/>
    <m/>
    <m/>
    <n v="0"/>
    <m/>
    <m/>
    <n v="0"/>
    <n v="0"/>
    <n v="0"/>
    <n v="0"/>
    <n v="0"/>
    <m/>
    <m/>
    <m/>
    <m/>
    <m/>
    <m/>
    <m/>
    <m/>
    <m/>
    <m/>
    <n v="1"/>
    <n v="1"/>
    <x v="2"/>
    <x v="2"/>
  </r>
  <r>
    <s v="50A-161"/>
    <m/>
    <x v="0"/>
    <s v="11 BARNES ST"/>
    <n v="101"/>
    <s v="PADULA ANITA D"/>
    <s v="R30"/>
    <s v="ONE FAMILY"/>
    <s v="50/A/161//"/>
    <n v="0.14874000000000001"/>
    <n v="0"/>
    <n v="0"/>
    <n v="1"/>
    <n v="1"/>
    <s v="SEWER"/>
    <n v="1"/>
    <n v="1"/>
    <n v="20900"/>
    <s v="YES"/>
    <n v="0"/>
    <s v="50A-161"/>
    <s v="Public Water,Public Sewer,Gas"/>
    <s v="SEWER"/>
    <s v="SEWER"/>
    <n v="20900"/>
    <m/>
    <m/>
    <n v="0"/>
    <n v="0"/>
    <n v="3"/>
    <n v="904"/>
    <n v="1"/>
    <m/>
    <m/>
    <m/>
    <m/>
    <m/>
    <m/>
    <m/>
    <m/>
    <m/>
    <m/>
    <n v="1"/>
    <n v="1"/>
    <x v="0"/>
    <x v="0"/>
  </r>
  <r>
    <s v="50A-162"/>
    <m/>
    <x v="0"/>
    <s v="2 MURPHY ST"/>
    <n v="132"/>
    <s v="LUCCHESI JANICE S"/>
    <s v="R30"/>
    <s v="RES ACLNUD  MDL-00"/>
    <s v="50/A/162//"/>
    <n v="0.47582000000000002"/>
    <n v="0"/>
    <n v="0"/>
    <n v="0"/>
    <n v="0"/>
    <m/>
    <n v="0"/>
    <n v="0"/>
    <n v="0"/>
    <s v="YES"/>
    <n v="0"/>
    <s v="50A-162"/>
    <m/>
    <m/>
    <m/>
    <n v="0"/>
    <m/>
    <m/>
    <n v="0"/>
    <n v="0"/>
    <n v="0"/>
    <n v="0"/>
    <n v="0"/>
    <m/>
    <m/>
    <m/>
    <m/>
    <m/>
    <m/>
    <m/>
    <m/>
    <m/>
    <m/>
    <n v="3"/>
    <n v="1"/>
    <x v="0"/>
    <x v="0"/>
  </r>
  <r>
    <s v="50C-1-D3"/>
    <m/>
    <x v="0"/>
    <s v="0 RUGGLES ST  OFF"/>
    <n v="903"/>
    <s v="TOWN OF WAREHAM"/>
    <s v="R30"/>
    <s v="TAX POSS  MDL-00"/>
    <s v="50/C1/D3//"/>
    <n v="3.5E-4"/>
    <n v="0"/>
    <n v="0"/>
    <n v="0"/>
    <n v="0"/>
    <m/>
    <n v="0"/>
    <n v="0"/>
    <n v="0"/>
    <s v="YES"/>
    <n v="0"/>
    <s v="50C-1-D3"/>
    <m/>
    <m/>
    <m/>
    <n v="0"/>
    <m/>
    <m/>
    <n v="0"/>
    <n v="0"/>
    <n v="0"/>
    <n v="0"/>
    <n v="0"/>
    <m/>
    <m/>
    <m/>
    <m/>
    <m/>
    <m/>
    <m/>
    <m/>
    <m/>
    <m/>
    <n v="0"/>
    <n v="1"/>
    <x v="0"/>
    <x v="0"/>
  </r>
  <r>
    <s v="50A-135A"/>
    <m/>
    <x v="0"/>
    <s v="14 BARNES ST"/>
    <n v="101"/>
    <s v="VITA WAREHAM REALTY TRUST"/>
    <s v="R30"/>
    <s v="ONE FAMILY"/>
    <s v="50/A/135/A/"/>
    <n v="0.11907"/>
    <n v="0"/>
    <n v="0"/>
    <n v="1"/>
    <n v="1"/>
    <s v="SEWER"/>
    <n v="1"/>
    <n v="1"/>
    <n v="1300"/>
    <s v="YES"/>
    <n v="0"/>
    <s v="50A-135A"/>
    <s v="Public Water,Public Sewer,Gas"/>
    <s v="SEWER"/>
    <s v="SEWER"/>
    <n v="1300"/>
    <m/>
    <m/>
    <n v="0"/>
    <n v="0"/>
    <n v="3"/>
    <n v="1030"/>
    <n v="1"/>
    <m/>
    <m/>
    <m/>
    <m/>
    <m/>
    <m/>
    <m/>
    <m/>
    <m/>
    <m/>
    <n v="1"/>
    <n v="1"/>
    <x v="0"/>
    <x v="0"/>
  </r>
  <r>
    <s v="50A-35"/>
    <m/>
    <x v="0"/>
    <s v="187 SWIFTS BCH RD"/>
    <n v="109"/>
    <s v="BITTO DOMINIC J"/>
    <s v="R30"/>
    <s v="MULTI HSES"/>
    <s v="50/A/35//"/>
    <n v="0.30055999999999999"/>
    <n v="0"/>
    <n v="0"/>
    <n v="2"/>
    <n v="2"/>
    <s v="SEWER"/>
    <n v="1"/>
    <n v="1"/>
    <n v="22400"/>
    <s v="YES"/>
    <n v="0"/>
    <s v="50A-35"/>
    <s v="All Public"/>
    <s v="SEWER"/>
    <s v="SEWER"/>
    <n v="22400"/>
    <m/>
    <m/>
    <n v="0"/>
    <n v="0"/>
    <n v="3"/>
    <n v="1552"/>
    <n v="1"/>
    <m/>
    <m/>
    <m/>
    <m/>
    <m/>
    <m/>
    <m/>
    <m/>
    <m/>
    <m/>
    <n v="2"/>
    <n v="1"/>
    <x v="0"/>
    <x v="0"/>
  </r>
  <r>
    <s v="55-T4"/>
    <m/>
    <x v="0"/>
    <s v="14 TURNER ST"/>
    <n v="132"/>
    <s v="MACAULAY ROBERT C"/>
    <s v="R30"/>
    <s v="RES ACLNUD  MDL-00"/>
    <s v="55//T4//"/>
    <n v="0.11759"/>
    <n v="0"/>
    <n v="0"/>
    <n v="0"/>
    <n v="0"/>
    <m/>
    <n v="0"/>
    <n v="0"/>
    <n v="0"/>
    <s v="YES"/>
    <n v="0"/>
    <s v="55-T4"/>
    <m/>
    <m/>
    <m/>
    <n v="0"/>
    <m/>
    <m/>
    <n v="0"/>
    <n v="0"/>
    <n v="0"/>
    <n v="0"/>
    <n v="0"/>
    <m/>
    <m/>
    <m/>
    <m/>
    <m/>
    <m/>
    <m/>
    <m/>
    <m/>
    <m/>
    <n v="1"/>
    <n v="1"/>
    <x v="0"/>
    <x v="0"/>
  </r>
  <r>
    <s v="50C-1-65"/>
    <m/>
    <x v="0"/>
    <s v="0 RUGGLES ST"/>
    <n v="903"/>
    <s v="TOWN OF WAREHAM"/>
    <s v="R30"/>
    <s v="MUNICIPAL  MDL-00"/>
    <s v="50/C1/65//"/>
    <n v="2.1829999999999999E-2"/>
    <n v="0"/>
    <n v="0"/>
    <n v="0"/>
    <n v="0"/>
    <m/>
    <n v="0"/>
    <n v="0"/>
    <n v="0"/>
    <s v="YES"/>
    <n v="0"/>
    <s v="50C-1-65"/>
    <m/>
    <m/>
    <m/>
    <n v="0"/>
    <m/>
    <m/>
    <n v="0"/>
    <n v="0"/>
    <n v="0"/>
    <n v="0"/>
    <n v="0"/>
    <m/>
    <m/>
    <m/>
    <m/>
    <m/>
    <m/>
    <m/>
    <m/>
    <m/>
    <m/>
    <n v="1"/>
    <n v="1"/>
    <x v="0"/>
    <x v="0"/>
  </r>
  <r>
    <s v="50C-1-R6"/>
    <m/>
    <x v="0"/>
    <s v="7 OCEANSIDE DR"/>
    <n v="101"/>
    <s v="SORGI ANNA M TRUSTEE"/>
    <s v="R30"/>
    <s v="ONE FAMILY"/>
    <s v="50/C1/R6//"/>
    <n v="0.12903000000000001"/>
    <n v="0"/>
    <n v="0"/>
    <n v="1"/>
    <n v="1"/>
    <s v="SEWER"/>
    <n v="1"/>
    <n v="1"/>
    <n v="5900"/>
    <s v="YES"/>
    <n v="0"/>
    <s v="50C-1-R6"/>
    <s v="All Public"/>
    <s v="SEWER"/>
    <s v="SEWER"/>
    <n v="5900"/>
    <m/>
    <m/>
    <n v="0"/>
    <n v="0"/>
    <n v="3"/>
    <n v="660"/>
    <n v="1"/>
    <m/>
    <m/>
    <m/>
    <m/>
    <m/>
    <m/>
    <m/>
    <m/>
    <m/>
    <m/>
    <n v="2"/>
    <n v="1"/>
    <x v="0"/>
    <x v="0"/>
  </r>
  <r>
    <s v="50A-S5"/>
    <m/>
    <x v="0"/>
    <s v="62 BAYVIEW ST"/>
    <n v="101"/>
    <s v="LECCESE ALESSANDRO &amp; ELAINE TRS"/>
    <s v="R30"/>
    <s v="ONE FAMILY"/>
    <s v="50/A/S5//"/>
    <n v="0.31752999999999998"/>
    <n v="0"/>
    <n v="0"/>
    <n v="1"/>
    <n v="1"/>
    <s v="SEWER"/>
    <n v="1"/>
    <n v="2"/>
    <n v="11600"/>
    <s v="YES"/>
    <n v="0"/>
    <s v="50A-S5"/>
    <s v="All Public"/>
    <s v="SEWER"/>
    <s v="SEWER"/>
    <n v="5800"/>
    <m/>
    <m/>
    <n v="0"/>
    <n v="0"/>
    <n v="4"/>
    <n v="1992"/>
    <n v="2"/>
    <m/>
    <m/>
    <m/>
    <m/>
    <m/>
    <m/>
    <m/>
    <m/>
    <m/>
    <m/>
    <n v="1"/>
    <n v="1"/>
    <x v="0"/>
    <x v="0"/>
  </r>
  <r>
    <s v="35-1004A"/>
    <m/>
    <x v="0"/>
    <s v="5 LONG BEACH WAY"/>
    <n v="132"/>
    <s v="CARDOSO ANGELINA VIEIRA EXEC"/>
    <s v="R30"/>
    <s v="RES ACLNUD  MDL-00"/>
    <s v="35//1004/A/"/>
    <n v="0.18486"/>
    <n v="0"/>
    <n v="0"/>
    <n v="0"/>
    <n v="0"/>
    <m/>
    <n v="0"/>
    <n v="0"/>
    <n v="0"/>
    <s v="YES"/>
    <n v="0"/>
    <s v="35-1004A"/>
    <m/>
    <m/>
    <m/>
    <n v="0"/>
    <m/>
    <m/>
    <n v="0"/>
    <n v="0"/>
    <n v="0"/>
    <n v="0"/>
    <n v="0"/>
    <m/>
    <m/>
    <m/>
    <m/>
    <m/>
    <m/>
    <m/>
    <m/>
    <m/>
    <m/>
    <n v="1"/>
    <n v="1"/>
    <x v="2"/>
    <x v="2"/>
  </r>
  <r>
    <s v="50A-82"/>
    <m/>
    <x v="0"/>
    <s v="59 BAYVIEW ST"/>
    <n v="101"/>
    <s v="WILSON JUDITH M"/>
    <s v="R13"/>
    <s v="ONE FAMILY"/>
    <s v="50/A/82//"/>
    <n v="0.1211"/>
    <n v="0"/>
    <n v="0"/>
    <n v="1"/>
    <n v="1"/>
    <s v="SEWER"/>
    <n v="1"/>
    <n v="1"/>
    <n v="3900"/>
    <s v="YES"/>
    <n v="0"/>
    <s v="50A-82"/>
    <s v="Public Water,Public Sewer"/>
    <s v="SEWER"/>
    <s v="SEWER"/>
    <n v="3900"/>
    <m/>
    <m/>
    <n v="0"/>
    <n v="0"/>
    <n v="2"/>
    <n v="652"/>
    <n v="1.5"/>
    <m/>
    <m/>
    <m/>
    <m/>
    <m/>
    <m/>
    <m/>
    <m/>
    <m/>
    <m/>
    <n v="1"/>
    <n v="1"/>
    <x v="0"/>
    <x v="0"/>
  </r>
  <r>
    <s v="54-1008"/>
    <m/>
    <x v="0"/>
    <s v="112 CROMESETT RD"/>
    <n v="903"/>
    <s v="TOWN OF WAREHAM"/>
    <s v="R30"/>
    <s v="MUNICIPAL  MDL-00"/>
    <s v="54//1008//"/>
    <n v="1.2753300000000001"/>
    <n v="0"/>
    <n v="0"/>
    <n v="0"/>
    <n v="0"/>
    <m/>
    <n v="0"/>
    <n v="0"/>
    <n v="0"/>
    <s v="YES"/>
    <n v="0"/>
    <s v="54-1008"/>
    <m/>
    <m/>
    <m/>
    <n v="0"/>
    <s v="fee simple"/>
    <s v="YES"/>
    <n v="0"/>
    <n v="0"/>
    <n v="0"/>
    <n v="0"/>
    <n v="0"/>
    <m/>
    <m/>
    <m/>
    <m/>
    <m/>
    <m/>
    <m/>
    <m/>
    <m/>
    <m/>
    <n v="1"/>
    <n v="1"/>
    <x v="0"/>
    <x v="0"/>
  </r>
  <r>
    <s v="50A-85B"/>
    <m/>
    <x v="0"/>
    <s v="46B PLEASANT ST"/>
    <n v="101"/>
    <s v="BETANCOURT IRMA A"/>
    <s v="R30"/>
    <s v="ONE FAMILY"/>
    <s v="50/A/85/B/"/>
    <n v="5.6000000000000001E-2"/>
    <n v="0"/>
    <n v="0"/>
    <n v="1"/>
    <n v="1"/>
    <s v="SEWER"/>
    <n v="1"/>
    <n v="1"/>
    <n v="0"/>
    <s v="YES"/>
    <n v="0"/>
    <s v="50A-85B"/>
    <s v="Public Water,Public Sewer"/>
    <s v="SEWER"/>
    <s v="SEWER"/>
    <n v="0"/>
    <m/>
    <m/>
    <n v="0"/>
    <n v="0"/>
    <n v="2"/>
    <n v="584"/>
    <n v="1"/>
    <m/>
    <m/>
    <m/>
    <m/>
    <m/>
    <m/>
    <m/>
    <m/>
    <m/>
    <m/>
    <n v="1"/>
    <n v="1"/>
    <x v="0"/>
    <x v="0"/>
  </r>
  <r>
    <s v="50C-1-D4"/>
    <m/>
    <x v="0"/>
    <s v="5 RUGGLES ST"/>
    <n v="132"/>
    <s v="ALEGI AMEDEO"/>
    <s v="R30"/>
    <s v="RES ACLNUD  MDL-00"/>
    <s v="50/C1/D4//"/>
    <n v="2.5149999999999999E-2"/>
    <n v="0"/>
    <n v="0"/>
    <n v="0"/>
    <n v="0"/>
    <m/>
    <n v="0"/>
    <n v="1"/>
    <n v="200"/>
    <s v="YES"/>
    <n v="0"/>
    <s v="50C-1-D4"/>
    <m/>
    <m/>
    <m/>
    <n v="200"/>
    <m/>
    <m/>
    <n v="0"/>
    <n v="0"/>
    <n v="0"/>
    <n v="0"/>
    <n v="0"/>
    <m/>
    <m/>
    <m/>
    <m/>
    <m/>
    <m/>
    <m/>
    <m/>
    <m/>
    <m/>
    <n v="1"/>
    <n v="1"/>
    <x v="0"/>
    <x v="0"/>
  </r>
  <r>
    <s v="UNK1368"/>
    <s v="FEE"/>
    <x v="0"/>
    <s v="TURNER ST"/>
    <n v="0"/>
    <m/>
    <m/>
    <m/>
    <m/>
    <n v="0.12297"/>
    <n v="1"/>
    <n v="1"/>
    <n v="1"/>
    <n v="1"/>
    <s v="SEPTIC"/>
    <n v="0"/>
    <n v="0"/>
    <n v="0"/>
    <s v="NO_W2"/>
    <n v="0"/>
    <m/>
    <m/>
    <m/>
    <s v="SEPTIC"/>
    <n v="0"/>
    <m/>
    <m/>
    <n v="1"/>
    <n v="1"/>
    <n v="0"/>
    <n v="0"/>
    <n v="0"/>
    <s v="Not in new Assr DB, Makepe?, old info"/>
    <m/>
    <m/>
    <m/>
    <m/>
    <m/>
    <m/>
    <m/>
    <m/>
    <m/>
    <n v="1"/>
    <n v="1"/>
    <x v="0"/>
    <x v="0"/>
  </r>
  <r>
    <s v="50-1031"/>
    <m/>
    <x v="0"/>
    <s v="0 ROBY ST"/>
    <n v="903"/>
    <s v="TOWN OF WAREHAM"/>
    <s v="R30"/>
    <s v="MUNICIPAL  MDL-00"/>
    <s v="50//1031//"/>
    <n v="8.1012599999999999"/>
    <n v="0"/>
    <n v="0"/>
    <n v="0"/>
    <n v="0"/>
    <m/>
    <n v="0"/>
    <n v="1"/>
    <n v="0"/>
    <s v="YES"/>
    <n v="0"/>
    <s v="50-1031"/>
    <m/>
    <m/>
    <m/>
    <n v="0"/>
    <m/>
    <m/>
    <n v="0"/>
    <n v="0"/>
    <n v="0"/>
    <n v="0"/>
    <n v="0"/>
    <m/>
    <m/>
    <m/>
    <m/>
    <m/>
    <m/>
    <m/>
    <m/>
    <m/>
    <m/>
    <n v="1"/>
    <n v="1"/>
    <x v="0"/>
    <x v="0"/>
  </r>
  <r>
    <s v="35-64"/>
    <m/>
    <x v="0"/>
    <s v="12 ALDEN RD"/>
    <n v="101"/>
    <s v="MILLER BRIAN D"/>
    <s v="R30"/>
    <s v="ONE FAMILY"/>
    <s v="35//64//"/>
    <n v="1.2645"/>
    <n v="1"/>
    <n v="1"/>
    <n v="1"/>
    <n v="1"/>
    <s v="SEPTIC"/>
    <n v="0"/>
    <n v="1"/>
    <n v="8100"/>
    <s v="YES"/>
    <n v="8100"/>
    <s v="35-64"/>
    <s v="Public Water,Gas,Septic"/>
    <s v="SEPTIC"/>
    <s v="SEPTIC"/>
    <n v="8100"/>
    <m/>
    <m/>
    <n v="1"/>
    <n v="1"/>
    <n v="3"/>
    <n v="1250"/>
    <n v="1"/>
    <m/>
    <m/>
    <m/>
    <m/>
    <m/>
    <m/>
    <m/>
    <m/>
    <m/>
    <m/>
    <n v="3"/>
    <n v="1"/>
    <x v="2"/>
    <x v="2"/>
  </r>
  <r>
    <s v="50A-85A"/>
    <m/>
    <x v="0"/>
    <s v="46A PLEASANT ST"/>
    <n v="101"/>
    <s v="GLUVNA WILLIAM M"/>
    <s v="R30"/>
    <s v="ONE FAMILY"/>
    <s v="50/A/85/A/"/>
    <n v="6.3579999999999998E-2"/>
    <n v="0"/>
    <n v="0"/>
    <n v="1"/>
    <n v="1"/>
    <s v="SEWER"/>
    <n v="1"/>
    <n v="1"/>
    <n v="6700"/>
    <s v="YES"/>
    <n v="0"/>
    <s v="50A-85A"/>
    <s v="Public Water,Public Sewer"/>
    <s v="SEWER"/>
    <s v="SEWER"/>
    <n v="6700"/>
    <m/>
    <m/>
    <n v="0"/>
    <n v="0"/>
    <n v="2"/>
    <n v="814"/>
    <n v="1"/>
    <m/>
    <m/>
    <m/>
    <m/>
    <m/>
    <m/>
    <m/>
    <m/>
    <m/>
    <m/>
    <n v="1"/>
    <n v="1"/>
    <x v="0"/>
    <x v="0"/>
  </r>
  <r>
    <s v="36-13B"/>
    <m/>
    <x v="0"/>
    <s v="18 GLENWOOD CIR"/>
    <n v="101"/>
    <s v="SAVARY DONALD"/>
    <s v="R60"/>
    <s v="ONE FAMILY"/>
    <s v="36//13/B/"/>
    <n v="3.2666599999999999"/>
    <n v="1"/>
    <n v="1"/>
    <n v="1"/>
    <n v="1"/>
    <s v="SEPTIC"/>
    <n v="0"/>
    <n v="2"/>
    <n v="14600"/>
    <s v="YES"/>
    <n v="14600"/>
    <s v="36-13B"/>
    <m/>
    <m/>
    <s v="SEPTIC"/>
    <n v="7300"/>
    <m/>
    <m/>
    <n v="1"/>
    <n v="1"/>
    <n v="3"/>
    <n v="2450"/>
    <n v="2"/>
    <m/>
    <m/>
    <m/>
    <m/>
    <m/>
    <m/>
    <m/>
    <m/>
    <m/>
    <m/>
    <n v="1"/>
    <n v="1"/>
    <x v="2"/>
    <x v="2"/>
  </r>
  <r>
    <s v="50B-3-5"/>
    <m/>
    <x v="0"/>
    <s v="188 SWIFTS BCH RD"/>
    <n v="101"/>
    <s v="SAUVAGEAU ROSE A"/>
    <m/>
    <s v="ONE FAMILY"/>
    <s v="50/B3/5//"/>
    <n v="0.11641"/>
    <n v="0"/>
    <n v="0"/>
    <n v="1"/>
    <n v="1"/>
    <s v="SEWER"/>
    <n v="1"/>
    <n v="1"/>
    <n v="5300"/>
    <s v="YES"/>
    <n v="0"/>
    <s v="50B-3-5"/>
    <s v="All Public"/>
    <s v="SEWER"/>
    <s v="SEWER"/>
    <n v="5300"/>
    <m/>
    <m/>
    <n v="0"/>
    <n v="0"/>
    <n v="2"/>
    <n v="1750"/>
    <n v="1"/>
    <m/>
    <m/>
    <m/>
    <m/>
    <m/>
    <m/>
    <m/>
    <m/>
    <m/>
    <m/>
    <n v="1"/>
    <n v="1"/>
    <x v="0"/>
    <x v="0"/>
  </r>
  <r>
    <s v="50A-134"/>
    <m/>
    <x v="0"/>
    <s v="41 PLEASANT ST"/>
    <n v="101"/>
    <s v="BROWN WALTER A"/>
    <s v="R30"/>
    <s v="ONE FAMILY"/>
    <s v="50/A/134//"/>
    <n v="0.11495"/>
    <n v="0"/>
    <n v="0"/>
    <n v="1"/>
    <n v="1"/>
    <s v="SEWER"/>
    <n v="1"/>
    <n v="1"/>
    <n v="15200"/>
    <s v="YES"/>
    <n v="0"/>
    <s v="50A-134"/>
    <s v="Public Water,Public Sewer"/>
    <s v="SEWER"/>
    <s v="SEWER"/>
    <n v="15200"/>
    <m/>
    <m/>
    <n v="0"/>
    <n v="0"/>
    <n v="3"/>
    <n v="1112"/>
    <n v="1"/>
    <m/>
    <m/>
    <m/>
    <m/>
    <m/>
    <m/>
    <m/>
    <m/>
    <m/>
    <m/>
    <n v="1"/>
    <n v="1"/>
    <x v="0"/>
    <x v="0"/>
  </r>
  <r>
    <s v="50A-163B"/>
    <m/>
    <x v="0"/>
    <s v="9 BARNES ST"/>
    <n v="101"/>
    <s v="CARR MICHAEL P"/>
    <s v="R30"/>
    <s v="ONE FAMILY"/>
    <s v="50/A/163/B/"/>
    <n v="5.1499999999999997E-2"/>
    <n v="0"/>
    <n v="0"/>
    <n v="1"/>
    <n v="1"/>
    <s v="SEWER"/>
    <n v="1"/>
    <n v="1"/>
    <n v="9400"/>
    <s v="YES"/>
    <n v="0"/>
    <s v="50A-163B"/>
    <s v="Public Water,Public Sewer,Gas"/>
    <s v="SEWER"/>
    <s v="SEWER"/>
    <n v="9400"/>
    <m/>
    <m/>
    <n v="0"/>
    <n v="0"/>
    <n v="3"/>
    <n v="786"/>
    <n v="1"/>
    <m/>
    <m/>
    <m/>
    <m/>
    <m/>
    <m/>
    <m/>
    <m/>
    <m/>
    <m/>
    <n v="1"/>
    <n v="1"/>
    <x v="0"/>
    <x v="0"/>
  </r>
  <r>
    <s v="55-T1"/>
    <m/>
    <x v="0"/>
    <s v="0 SHADY LN"/>
    <n v="132"/>
    <s v="SIMPSON EDWARD E"/>
    <s v="R30"/>
    <s v="RES ACLNUD  MDL-00"/>
    <s v="55//T1//"/>
    <n v="0.10055"/>
    <n v="0"/>
    <n v="0"/>
    <n v="0"/>
    <n v="0"/>
    <m/>
    <n v="0"/>
    <n v="0"/>
    <n v="0"/>
    <s v="YES"/>
    <n v="0"/>
    <s v="55-T1"/>
    <m/>
    <m/>
    <m/>
    <n v="0"/>
    <m/>
    <m/>
    <n v="0"/>
    <n v="0"/>
    <n v="0"/>
    <n v="0"/>
    <n v="0"/>
    <m/>
    <m/>
    <m/>
    <m/>
    <m/>
    <m/>
    <m/>
    <m/>
    <m/>
    <m/>
    <n v="1"/>
    <n v="1"/>
    <x v="0"/>
    <x v="0"/>
  </r>
  <r>
    <s v="50C-1-R8"/>
    <m/>
    <x v="0"/>
    <s v="5 RUGGLES ST"/>
    <n v="132"/>
    <s v="ALEGI AMEDEO, ET ALS"/>
    <s v="R30"/>
    <s v="RES ACLNUD  MDL-00"/>
    <s v="50/C1/R8//"/>
    <n v="3.7819999999999999E-2"/>
    <n v="0"/>
    <n v="0"/>
    <n v="0"/>
    <n v="0"/>
    <m/>
    <n v="0"/>
    <n v="0"/>
    <n v="0"/>
    <s v="YES"/>
    <n v="0"/>
    <s v="50C-1-R8"/>
    <m/>
    <m/>
    <m/>
    <n v="0"/>
    <m/>
    <m/>
    <n v="0"/>
    <n v="0"/>
    <n v="0"/>
    <n v="0"/>
    <n v="0"/>
    <m/>
    <m/>
    <m/>
    <m/>
    <m/>
    <m/>
    <m/>
    <m/>
    <m/>
    <m/>
    <n v="1"/>
    <n v="1"/>
    <x v="0"/>
    <x v="0"/>
  </r>
  <r>
    <s v="35-1004B"/>
    <m/>
    <x v="0"/>
    <s v="5 LONG BCH RD"/>
    <n v="132"/>
    <s v="RYDER REBECCA ELIZABETH"/>
    <s v="R30"/>
    <s v="RES ACLNUD  MDL-00"/>
    <s v="35//1004/B/"/>
    <n v="0.15075"/>
    <n v="0"/>
    <n v="0"/>
    <n v="0"/>
    <n v="0"/>
    <m/>
    <n v="0"/>
    <n v="0"/>
    <n v="0"/>
    <s v="YES"/>
    <n v="0"/>
    <s v="35-1004B"/>
    <m/>
    <m/>
    <m/>
    <n v="0"/>
    <m/>
    <m/>
    <n v="0"/>
    <n v="0"/>
    <n v="0"/>
    <n v="0"/>
    <n v="0"/>
    <m/>
    <m/>
    <m/>
    <m/>
    <m/>
    <m/>
    <m/>
    <m/>
    <m/>
    <m/>
    <n v="1"/>
    <n v="1"/>
    <x v="2"/>
    <x v="2"/>
  </r>
  <r>
    <s v="50C-1-D5"/>
    <m/>
    <x v="0"/>
    <s v="0 RUGGLES ST  OFF"/>
    <n v="903"/>
    <s v="TOWN OF WAREHAM"/>
    <s v="R30"/>
    <s v="MUNICIPAL  MDL-00"/>
    <s v="50/C1/D5//"/>
    <n v="8.0310000000000006E-2"/>
    <n v="0"/>
    <n v="0"/>
    <n v="0"/>
    <n v="0"/>
    <m/>
    <n v="0"/>
    <n v="0"/>
    <n v="0"/>
    <s v="YES"/>
    <n v="0"/>
    <s v="50C-1-D5"/>
    <m/>
    <m/>
    <m/>
    <n v="0"/>
    <m/>
    <m/>
    <n v="0"/>
    <n v="0"/>
    <n v="0"/>
    <n v="0"/>
    <n v="0"/>
    <m/>
    <m/>
    <m/>
    <m/>
    <m/>
    <m/>
    <m/>
    <m/>
    <m/>
    <m/>
    <n v="1"/>
    <n v="1"/>
    <x v="0"/>
    <x v="0"/>
  </r>
  <r>
    <s v="50A-163A"/>
    <m/>
    <x v="0"/>
    <s v="7 BARNES ST"/>
    <n v="101"/>
    <s v="BARTON MILDRED C"/>
    <s v="R30"/>
    <s v="ONE FAMILY"/>
    <s v="50/A/163/A/"/>
    <n v="0.10133"/>
    <n v="0"/>
    <n v="0"/>
    <n v="1"/>
    <n v="1"/>
    <s v="SEWER"/>
    <n v="1"/>
    <n v="1"/>
    <n v="400"/>
    <s v="YES"/>
    <n v="0"/>
    <s v="50A-163A"/>
    <s v="Public Water,Public Sewer,Gas"/>
    <s v="SEWER"/>
    <s v="SEWER"/>
    <n v="400"/>
    <m/>
    <m/>
    <n v="0"/>
    <n v="0"/>
    <n v="3"/>
    <n v="660"/>
    <n v="1"/>
    <m/>
    <m/>
    <m/>
    <m/>
    <m/>
    <m/>
    <m/>
    <m/>
    <m/>
    <m/>
    <n v="1"/>
    <n v="1"/>
    <x v="0"/>
    <x v="0"/>
  </r>
  <r>
    <s v="50A-84"/>
    <m/>
    <x v="0"/>
    <s v="57 BAYVIEW ST"/>
    <n v="109"/>
    <s v="MEISTER FRANKLIN A &amp; ALICE"/>
    <s v="R30"/>
    <s v="MULTI HSES"/>
    <s v="50/A/84//"/>
    <n v="0.12562000000000001"/>
    <n v="0"/>
    <n v="0"/>
    <n v="2"/>
    <n v="2"/>
    <s v="SEWER"/>
    <n v="1"/>
    <n v="2"/>
    <n v="2900"/>
    <s v="YES"/>
    <n v="0"/>
    <s v="50A-84"/>
    <s v="Public Water,Public Sewer"/>
    <s v="SEWER"/>
    <s v="SEWER"/>
    <n v="1450"/>
    <m/>
    <m/>
    <n v="0"/>
    <n v="0"/>
    <n v="2"/>
    <n v="400"/>
    <n v="1"/>
    <m/>
    <m/>
    <m/>
    <m/>
    <m/>
    <m/>
    <m/>
    <m/>
    <m/>
    <m/>
    <n v="1"/>
    <n v="1"/>
    <x v="0"/>
    <x v="0"/>
  </r>
  <r>
    <s v="50A-137A"/>
    <m/>
    <x v="0"/>
    <s v="12 BARNES ST"/>
    <n v="101"/>
    <s v="GONZALEZ VICTOR"/>
    <s v="R30"/>
    <s v="ONE FAMILY"/>
    <s v="50/A/137/A/"/>
    <n v="0.11302"/>
    <n v="0"/>
    <n v="0"/>
    <n v="1"/>
    <n v="1"/>
    <s v="SEWER"/>
    <n v="1"/>
    <n v="1"/>
    <n v="1000"/>
    <s v="YES"/>
    <n v="0"/>
    <s v="50A-137A"/>
    <s v="Public Water,Public Sewer,Gas"/>
    <s v="SEWER"/>
    <s v="SEWER"/>
    <n v="1000"/>
    <m/>
    <m/>
    <n v="0"/>
    <n v="0"/>
    <n v="2"/>
    <n v="593"/>
    <n v="1"/>
    <m/>
    <m/>
    <m/>
    <m/>
    <m/>
    <m/>
    <m/>
    <m/>
    <m/>
    <m/>
    <n v="1"/>
    <n v="1"/>
    <x v="0"/>
    <x v="0"/>
  </r>
  <r>
    <s v="LAND_NOPARC"/>
    <m/>
    <x v="0"/>
    <m/>
    <n v="0"/>
    <m/>
    <m/>
    <m/>
    <m/>
    <n v="1.1129999999999999E-2"/>
    <n v="0"/>
    <n v="0"/>
    <n v="0"/>
    <n v="0"/>
    <m/>
    <n v="0"/>
    <n v="0"/>
    <n v="0"/>
    <s v="NO"/>
    <n v="0"/>
    <m/>
    <m/>
    <m/>
    <m/>
    <n v="0"/>
    <m/>
    <m/>
    <n v="0"/>
    <n v="0"/>
    <n v="0"/>
    <n v="0"/>
    <n v="0"/>
    <m/>
    <m/>
    <m/>
    <m/>
    <m/>
    <m/>
    <m/>
    <m/>
    <m/>
    <m/>
    <n v="0"/>
    <n v="1"/>
    <x v="2"/>
    <x v="2"/>
  </r>
  <r>
    <s v="50A-87"/>
    <m/>
    <x v="0"/>
    <s v="44 PLEASANT ST"/>
    <n v="109"/>
    <s v="SULLIVAN LINDA A"/>
    <s v="R30"/>
    <s v="MULTI HSES"/>
    <s v="50/A/87//"/>
    <n v="0.12119000000000001"/>
    <n v="0"/>
    <n v="0"/>
    <n v="2"/>
    <n v="2"/>
    <s v="SEWER"/>
    <n v="1"/>
    <n v="2"/>
    <n v="2000"/>
    <s v="YES"/>
    <n v="0"/>
    <s v="50A-87"/>
    <s v="Public Water,Public Sewer"/>
    <s v="SEWER"/>
    <s v="SEWER"/>
    <n v="1000"/>
    <m/>
    <m/>
    <n v="0"/>
    <n v="0"/>
    <n v="2"/>
    <n v="730"/>
    <n v="1"/>
    <m/>
    <m/>
    <m/>
    <m/>
    <m/>
    <m/>
    <m/>
    <m/>
    <m/>
    <m/>
    <n v="1"/>
    <n v="1"/>
    <x v="0"/>
    <x v="0"/>
  </r>
  <r>
    <s v="36-9A"/>
    <m/>
    <x v="0"/>
    <s v="170 INDIAN NECK RD"/>
    <n v="803"/>
    <s v="BALDWIN ROSE W ET ALS"/>
    <s v="R60"/>
    <s v="61B NATURE"/>
    <s v="36//9/A/"/>
    <n v="6.1108399999999996"/>
    <n v="0"/>
    <n v="0"/>
    <n v="0"/>
    <n v="0"/>
    <m/>
    <n v="0"/>
    <n v="0"/>
    <n v="0"/>
    <s v="YES"/>
    <n v="0"/>
    <s v="36-9A"/>
    <m/>
    <m/>
    <m/>
    <n v="0"/>
    <m/>
    <m/>
    <n v="0"/>
    <n v="0"/>
    <n v="0"/>
    <n v="0"/>
    <n v="0"/>
    <m/>
    <m/>
    <m/>
    <m/>
    <m/>
    <m/>
    <m/>
    <m/>
    <m/>
    <m/>
    <n v="1"/>
    <n v="1"/>
    <x v="2"/>
    <x v="2"/>
  </r>
  <r>
    <s v="50A-136"/>
    <m/>
    <x v="0"/>
    <s v="39 PLEASANT ST"/>
    <n v="101"/>
    <s v="SCUCCIMARRA CARMINA"/>
    <s v="R30"/>
    <s v="ONE FAMILY"/>
    <s v="50/A/136//"/>
    <n v="0.11285000000000001"/>
    <n v="0"/>
    <n v="0"/>
    <n v="1"/>
    <n v="1"/>
    <s v="SEWER"/>
    <n v="1"/>
    <n v="1"/>
    <n v="8100"/>
    <s v="YES"/>
    <n v="0"/>
    <s v="50A-136"/>
    <s v="Public Water,Public Sewer,Gas"/>
    <s v="SEWER"/>
    <s v="SEWER"/>
    <n v="8100"/>
    <m/>
    <m/>
    <n v="0"/>
    <n v="0"/>
    <n v="4"/>
    <n v="1584"/>
    <n v="2"/>
    <m/>
    <m/>
    <m/>
    <m/>
    <m/>
    <m/>
    <m/>
    <m/>
    <m/>
    <m/>
    <n v="1"/>
    <n v="1"/>
    <x v="0"/>
    <x v="0"/>
  </r>
  <r>
    <s v="50C-1-R9"/>
    <m/>
    <x v="0"/>
    <s v="7 RUGGLES ST"/>
    <n v="903"/>
    <s v="TOWN OF WAREHAM"/>
    <s v="R30"/>
    <s v="MUNICIPAL  MDL-00"/>
    <s v="50/C1/R9//"/>
    <n v="2.673E-2"/>
    <n v="0"/>
    <n v="0"/>
    <n v="0"/>
    <n v="0"/>
    <m/>
    <n v="0"/>
    <n v="0"/>
    <n v="0"/>
    <s v="YES"/>
    <n v="0"/>
    <s v="50C-1-R9"/>
    <m/>
    <m/>
    <m/>
    <n v="0"/>
    <m/>
    <m/>
    <n v="0"/>
    <n v="0"/>
    <n v="0"/>
    <n v="0"/>
    <n v="0"/>
    <m/>
    <m/>
    <m/>
    <m/>
    <m/>
    <m/>
    <m/>
    <m/>
    <m/>
    <m/>
    <n v="1"/>
    <n v="1"/>
    <x v="0"/>
    <x v="0"/>
  </r>
  <r>
    <s v="50A-37"/>
    <m/>
    <x v="0"/>
    <s v="183 SWIFTS BCH RD"/>
    <n v="101"/>
    <s v="SOUZA JOSEPH L"/>
    <s v="R30"/>
    <s v="ONE FAMILY"/>
    <s v="50/A/37//"/>
    <n v="0.18009"/>
    <n v="0"/>
    <n v="0"/>
    <n v="1"/>
    <n v="1"/>
    <s v="SEWER"/>
    <n v="1"/>
    <n v="1"/>
    <n v="4800"/>
    <s v="YES"/>
    <n v="0"/>
    <s v="50A-37"/>
    <s v="All Public"/>
    <s v="SEWER"/>
    <s v="SEWER"/>
    <n v="4800"/>
    <m/>
    <m/>
    <n v="0"/>
    <n v="0"/>
    <n v="3"/>
    <n v="1200"/>
    <n v="1"/>
    <m/>
    <m/>
    <m/>
    <m/>
    <m/>
    <m/>
    <m/>
    <m/>
    <m/>
    <m/>
    <n v="1"/>
    <n v="1"/>
    <x v="0"/>
    <x v="0"/>
  </r>
  <r>
    <s v="50A-S8"/>
    <m/>
    <x v="0"/>
    <s v="56 BAYVIEW ST"/>
    <n v="101"/>
    <s v="KIDDIE ROBERT S LIFE ESTATE"/>
    <s v="R30"/>
    <s v="ONE FAMILY"/>
    <s v="50/A/S8//"/>
    <n v="0.13628999999999999"/>
    <n v="0"/>
    <n v="0"/>
    <n v="1"/>
    <n v="1"/>
    <s v="SEWER"/>
    <n v="1"/>
    <n v="1"/>
    <n v="2900"/>
    <s v="NO_W1"/>
    <n v="0"/>
    <s v="50A-S8"/>
    <s v="Public Water,Public Sewer,Gas"/>
    <s v="SEWER"/>
    <s v="SEWER"/>
    <n v="2900"/>
    <m/>
    <m/>
    <n v="0"/>
    <n v="0"/>
    <n v="2"/>
    <n v="1288"/>
    <n v="1.3"/>
    <m/>
    <m/>
    <m/>
    <m/>
    <m/>
    <m/>
    <m/>
    <m/>
    <m/>
    <m/>
    <n v="2"/>
    <n v="1"/>
    <x v="0"/>
    <x v="0"/>
  </r>
  <r>
    <s v="50A-139A"/>
    <m/>
    <x v="0"/>
    <s v="10 BARNES ST"/>
    <n v="101"/>
    <s v="ODONNELL PAUL R"/>
    <s v="R30"/>
    <s v="ONE FAMILY"/>
    <s v="50/A/139/A/"/>
    <n v="7.5259999999999994E-2"/>
    <n v="0"/>
    <n v="0"/>
    <n v="1"/>
    <n v="1"/>
    <s v="SEWER"/>
    <n v="1"/>
    <n v="1"/>
    <n v="2700"/>
    <s v="YES"/>
    <n v="0"/>
    <s v="50A-139A"/>
    <s v="Public Water,Public Sewer,Gas"/>
    <s v="SEWER"/>
    <s v="SEWER"/>
    <n v="2700"/>
    <m/>
    <m/>
    <n v="0"/>
    <n v="0"/>
    <n v="3"/>
    <n v="779"/>
    <n v="1"/>
    <m/>
    <m/>
    <m/>
    <m/>
    <m/>
    <m/>
    <m/>
    <m/>
    <m/>
    <m/>
    <n v="1"/>
    <n v="1"/>
    <x v="0"/>
    <x v="0"/>
  </r>
  <r>
    <s v="55-1006"/>
    <m/>
    <x v="0"/>
    <s v="0 SHADY LN  OFF"/>
    <n v="132"/>
    <s v="NELSON GEORGE G"/>
    <s v="R30"/>
    <s v="RES ACLNUD  MDL-00"/>
    <s v="55//1006//"/>
    <n v="0.2346"/>
    <n v="0"/>
    <n v="0"/>
    <n v="0"/>
    <n v="0"/>
    <m/>
    <n v="0"/>
    <n v="0"/>
    <n v="0"/>
    <s v="YES"/>
    <n v="0"/>
    <s v="55-1006"/>
    <m/>
    <m/>
    <m/>
    <n v="0"/>
    <m/>
    <m/>
    <n v="0"/>
    <n v="0"/>
    <n v="0"/>
    <n v="0"/>
    <n v="0"/>
    <m/>
    <m/>
    <m/>
    <m/>
    <m/>
    <m/>
    <m/>
    <m/>
    <m/>
    <m/>
    <n v="1"/>
    <n v="1"/>
    <x v="0"/>
    <x v="0"/>
  </r>
  <r>
    <s v="50B-3-6B"/>
    <m/>
    <x v="0"/>
    <s v="186 SWIFTS BCH RD"/>
    <n v="101"/>
    <s v="LIGOR MICHAEL J TRUSTEE"/>
    <s v="R30"/>
    <s v="ONE FAMILY"/>
    <s v="50/B3/6/B/"/>
    <n v="9.6350000000000005E-2"/>
    <n v="0"/>
    <n v="0"/>
    <n v="1"/>
    <n v="1"/>
    <s v="SEWER"/>
    <n v="1"/>
    <n v="1"/>
    <n v="8100"/>
    <s v="NO_W1"/>
    <n v="0"/>
    <s v="50B-3-6B"/>
    <s v="All Public"/>
    <s v="SEWER"/>
    <s v="SEWER"/>
    <n v="8100"/>
    <m/>
    <m/>
    <n v="0"/>
    <n v="0"/>
    <n v="3"/>
    <n v="1044"/>
    <n v="1"/>
    <m/>
    <m/>
    <m/>
    <m/>
    <m/>
    <m/>
    <m/>
    <m/>
    <m/>
    <m/>
    <n v="3"/>
    <n v="1"/>
    <x v="0"/>
    <x v="0"/>
  </r>
  <r>
    <s v="50C-1-R1B"/>
    <m/>
    <x v="0"/>
    <s v="11 OCEANSIDE DR"/>
    <n v="101"/>
    <s v="DUNN ROBERT"/>
    <s v="R30"/>
    <s v="ONE FAMILY"/>
    <s v="50/C1/R1/B/"/>
    <n v="0.12573000000000001"/>
    <n v="0"/>
    <n v="0"/>
    <n v="1"/>
    <n v="1"/>
    <s v="SEWER"/>
    <n v="1"/>
    <n v="1"/>
    <n v="19400"/>
    <s v="YES"/>
    <n v="0"/>
    <s v="50C-1-R1B"/>
    <s v="Public Water,Public Sewer"/>
    <s v="SEWER"/>
    <s v="SEWER"/>
    <n v="19400"/>
    <m/>
    <m/>
    <n v="0"/>
    <n v="0"/>
    <n v="2"/>
    <n v="660"/>
    <n v="1"/>
    <m/>
    <m/>
    <m/>
    <m/>
    <m/>
    <m/>
    <m/>
    <m/>
    <m/>
    <m/>
    <n v="2"/>
    <n v="1"/>
    <x v="0"/>
    <x v="0"/>
  </r>
  <r>
    <s v="50B-3-6C"/>
    <m/>
    <x v="0"/>
    <s v="14 OCEANSIDE DR"/>
    <n v="132"/>
    <s v="LIGOR PETER J &amp; HELENA"/>
    <s v="R30"/>
    <s v="RES ACLNUD  MDL-00"/>
    <s v="50/B3/6/C/"/>
    <n v="4.8120000000000003E-2"/>
    <n v="0"/>
    <n v="0"/>
    <n v="0"/>
    <n v="0"/>
    <m/>
    <n v="0"/>
    <n v="0"/>
    <n v="0"/>
    <s v="YES"/>
    <n v="0"/>
    <s v="50B-3-6C"/>
    <m/>
    <m/>
    <m/>
    <n v="0"/>
    <m/>
    <m/>
    <n v="0"/>
    <n v="0"/>
    <n v="0"/>
    <n v="0"/>
    <n v="0"/>
    <m/>
    <m/>
    <m/>
    <m/>
    <m/>
    <m/>
    <m/>
    <m/>
    <m/>
    <m/>
    <n v="1"/>
    <n v="1"/>
    <x v="0"/>
    <x v="0"/>
  </r>
  <r>
    <s v="50A-165"/>
    <m/>
    <x v="0"/>
    <s v="5 BARNES ST"/>
    <n v="101"/>
    <s v="LALOS CAROL E"/>
    <s v="R30"/>
    <s v="ONE FAMILY"/>
    <s v="50/A/165//"/>
    <n v="0.11600000000000001"/>
    <n v="0"/>
    <n v="0"/>
    <n v="1"/>
    <n v="1"/>
    <s v="SEWER"/>
    <n v="1"/>
    <n v="1"/>
    <n v="4900"/>
    <s v="YES"/>
    <n v="0"/>
    <s v="50A-165"/>
    <s v="All Public"/>
    <s v="SEWER"/>
    <s v="SEWER"/>
    <n v="4900"/>
    <m/>
    <m/>
    <n v="0"/>
    <n v="0"/>
    <n v="3"/>
    <n v="947"/>
    <n v="1.5"/>
    <m/>
    <m/>
    <m/>
    <m/>
    <m/>
    <m/>
    <m/>
    <m/>
    <m/>
    <m/>
    <n v="1"/>
    <n v="1"/>
    <x v="0"/>
    <x v="0"/>
  </r>
  <r>
    <s v="50A-S9"/>
    <m/>
    <x v="0"/>
    <s v="8 EVERETT AVE"/>
    <n v="101"/>
    <s v="MEISTER STEPHEN"/>
    <s v="R13"/>
    <s v="ONE FAMILY"/>
    <s v="50/A/S9//"/>
    <n v="0.10861999999999999"/>
    <n v="0"/>
    <n v="0"/>
    <n v="1"/>
    <n v="1"/>
    <s v="SEWER"/>
    <n v="1"/>
    <n v="1"/>
    <n v="4300"/>
    <s v="NO_W1"/>
    <n v="0"/>
    <s v="50A-S9"/>
    <s v="All Public"/>
    <s v="SEWER"/>
    <s v="SEWER"/>
    <n v="4300"/>
    <m/>
    <m/>
    <n v="0"/>
    <n v="0"/>
    <n v="3"/>
    <n v="900"/>
    <n v="1"/>
    <m/>
    <m/>
    <m/>
    <m/>
    <m/>
    <m/>
    <m/>
    <m/>
    <m/>
    <m/>
    <n v="2"/>
    <n v="1"/>
    <x v="0"/>
    <x v="0"/>
  </r>
  <r>
    <s v="35-63"/>
    <m/>
    <x v="0"/>
    <s v="10 ALDEN RD"/>
    <n v="101"/>
    <s v="CARDOSO ANGELINA VIEIRA"/>
    <s v="R30"/>
    <s v="ONE FAMILY"/>
    <s v="35//63//"/>
    <n v="0.28151999999999999"/>
    <n v="1"/>
    <n v="1"/>
    <n v="1"/>
    <n v="1"/>
    <s v="SEPTIC"/>
    <n v="0"/>
    <n v="1"/>
    <n v="6000"/>
    <s v="YES"/>
    <n v="6000"/>
    <s v="35-63"/>
    <s v="Public Water,Septic"/>
    <s v="SEPTIC"/>
    <s v="SEPTIC"/>
    <n v="6000"/>
    <m/>
    <m/>
    <n v="1"/>
    <n v="1"/>
    <n v="3"/>
    <n v="1028"/>
    <n v="1"/>
    <m/>
    <m/>
    <m/>
    <m/>
    <m/>
    <m/>
    <m/>
    <m/>
    <m/>
    <m/>
    <n v="1"/>
    <n v="1"/>
    <x v="2"/>
    <x v="2"/>
  </r>
  <r>
    <s v="50A-139B"/>
    <m/>
    <x v="0"/>
    <s v="10R BARNES ST"/>
    <n v="101"/>
    <s v="MONT MOLLY"/>
    <s v="R30"/>
    <s v="ONE FAMILY"/>
    <s v="50/A/139/B/"/>
    <n v="5.6180000000000001E-2"/>
    <n v="0"/>
    <n v="0"/>
    <n v="1"/>
    <n v="1"/>
    <s v="SEWER"/>
    <n v="1"/>
    <n v="1"/>
    <n v="1700"/>
    <s v="YES"/>
    <n v="0"/>
    <s v="50A-139B"/>
    <s v="Public Water,Public Sewer,Gas"/>
    <s v="SEWER"/>
    <s v="SEWER"/>
    <n v="1700"/>
    <m/>
    <m/>
    <n v="0"/>
    <n v="0"/>
    <n v="2"/>
    <n v="491"/>
    <n v="1"/>
    <m/>
    <m/>
    <m/>
    <m/>
    <m/>
    <m/>
    <m/>
    <m/>
    <m/>
    <m/>
    <n v="1"/>
    <n v="1"/>
    <x v="0"/>
    <x v="0"/>
  </r>
  <r>
    <s v="50C-1-D6"/>
    <m/>
    <x v="0"/>
    <s v="0 RUGGLES ST  OFF"/>
    <n v="903"/>
    <s v="TOWN OF WAREHAM"/>
    <s v="R30"/>
    <s v="TAX POSS  MDL-00"/>
    <s v="50/C1/D6//"/>
    <n v="8.9999999999999998E-4"/>
    <n v="0"/>
    <n v="0"/>
    <n v="0"/>
    <n v="0"/>
    <m/>
    <n v="0"/>
    <n v="0"/>
    <n v="0"/>
    <s v="YES"/>
    <n v="0"/>
    <s v="50C-1-D6"/>
    <m/>
    <m/>
    <m/>
    <n v="0"/>
    <m/>
    <m/>
    <n v="0"/>
    <n v="0"/>
    <n v="0"/>
    <n v="0"/>
    <n v="0"/>
    <m/>
    <m/>
    <m/>
    <m/>
    <m/>
    <m/>
    <m/>
    <m/>
    <m/>
    <m/>
    <n v="0"/>
    <n v="1"/>
    <x v="0"/>
    <x v="0"/>
  </r>
  <r>
    <s v="50A-86"/>
    <m/>
    <x v="0"/>
    <s v="55 BAYVIEW ST"/>
    <n v="101"/>
    <s v="MEISTER DANIEL W"/>
    <s v="R30"/>
    <s v="ONE FAMILY"/>
    <s v="50/A/86//"/>
    <n v="0.12902"/>
    <n v="0"/>
    <n v="0"/>
    <n v="1"/>
    <n v="1"/>
    <s v="SEWER"/>
    <n v="1"/>
    <n v="1"/>
    <n v="1900"/>
    <s v="YES"/>
    <n v="0"/>
    <s v="50A-86"/>
    <s v="Public Water,Public Sewer"/>
    <s v="SEWER"/>
    <s v="SEWER"/>
    <n v="1900"/>
    <m/>
    <m/>
    <n v="0"/>
    <n v="0"/>
    <n v="2"/>
    <n v="774"/>
    <n v="1.75"/>
    <m/>
    <m/>
    <m/>
    <m/>
    <m/>
    <m/>
    <m/>
    <m/>
    <m/>
    <m/>
    <n v="1"/>
    <n v="1"/>
    <x v="0"/>
    <x v="0"/>
  </r>
  <r>
    <s v="36-13A"/>
    <m/>
    <x v="0"/>
    <s v="16 GLENWOOD CIR"/>
    <n v="101"/>
    <s v="ROY JOSEPH G"/>
    <s v="R60"/>
    <s v="ONE FAMILY"/>
    <s v="36//13/A/"/>
    <n v="3.0180400000000001"/>
    <n v="1"/>
    <n v="1"/>
    <n v="1"/>
    <n v="1"/>
    <s v="SEPTIC"/>
    <n v="0"/>
    <n v="1"/>
    <n v="55100"/>
    <s v="YES"/>
    <n v="55100"/>
    <s v="36-13A"/>
    <s v="Public Water,Gas,Septic"/>
    <s v="SEPTIC"/>
    <s v="SEPTIC"/>
    <n v="55100"/>
    <m/>
    <m/>
    <n v="1"/>
    <n v="1"/>
    <n v="3"/>
    <n v="2878"/>
    <n v="1.75"/>
    <m/>
    <m/>
    <m/>
    <m/>
    <m/>
    <m/>
    <m/>
    <m/>
    <m/>
    <m/>
    <n v="1"/>
    <n v="1"/>
    <x v="2"/>
    <x v="2"/>
  </r>
  <r>
    <s v="55-1007B"/>
    <m/>
    <x v="0"/>
    <s v="10 TURNER ST"/>
    <n v="101"/>
    <s v="BRADFORD JEAN F"/>
    <s v="R30"/>
    <s v="ONE FAMILY"/>
    <s v="55//1007/B/"/>
    <n v="0.32175999999999999"/>
    <n v="0"/>
    <n v="0"/>
    <n v="0"/>
    <n v="0"/>
    <m/>
    <n v="0"/>
    <n v="0"/>
    <n v="0"/>
    <s v="YES"/>
    <n v="0"/>
    <s v="55-1007B"/>
    <s v="Well,Septic"/>
    <s v="SEPTIC"/>
    <m/>
    <n v="0"/>
    <m/>
    <m/>
    <n v="0"/>
    <n v="0"/>
    <n v="3"/>
    <n v="770"/>
    <n v="1.75"/>
    <m/>
    <m/>
    <m/>
    <m/>
    <m/>
    <m/>
    <m/>
    <m/>
    <m/>
    <m/>
    <n v="1"/>
    <n v="1"/>
    <x v="0"/>
    <x v="0"/>
  </r>
  <r>
    <s v="50A-138B"/>
    <m/>
    <x v="0"/>
    <s v="37B PLEASANT ST"/>
    <n v="101"/>
    <s v="HENDERSON WARREN J"/>
    <s v="R30"/>
    <s v="ONE FAMILY"/>
    <s v="50/A/138/B/"/>
    <n v="7.3419999999999999E-2"/>
    <n v="0"/>
    <n v="0"/>
    <n v="1"/>
    <n v="1"/>
    <s v="SEWER"/>
    <n v="1"/>
    <n v="1"/>
    <n v="6600"/>
    <s v="YES"/>
    <n v="0"/>
    <s v="50A-138B"/>
    <s v="Public Water,Public Sewer"/>
    <s v="SEWER"/>
    <s v="SEWER"/>
    <n v="6600"/>
    <m/>
    <m/>
    <n v="0"/>
    <n v="0"/>
    <n v="2"/>
    <n v="544"/>
    <n v="1"/>
    <m/>
    <m/>
    <m/>
    <m/>
    <m/>
    <m/>
    <m/>
    <m/>
    <m/>
    <m/>
    <n v="1"/>
    <n v="1"/>
    <x v="0"/>
    <x v="0"/>
  </r>
  <r>
    <s v="35-1005"/>
    <m/>
    <x v="0"/>
    <s v="20 ALDEN RD"/>
    <n v="905"/>
    <s v="WILDLANDS TRUST OF"/>
    <s v="R30"/>
    <s v="CHAR ORG  MDL-00"/>
    <s v="35//1005//"/>
    <n v="3.70749"/>
    <n v="0"/>
    <n v="0"/>
    <n v="0"/>
    <n v="0"/>
    <m/>
    <n v="0"/>
    <n v="0"/>
    <n v="0"/>
    <s v="YES"/>
    <n v="0"/>
    <s v="35-1005"/>
    <m/>
    <m/>
    <m/>
    <n v="0"/>
    <s v="fee simple"/>
    <s v="YES"/>
    <n v="0"/>
    <n v="0"/>
    <n v="0"/>
    <n v="0"/>
    <n v="0"/>
    <m/>
    <m/>
    <m/>
    <m/>
    <m/>
    <m/>
    <m/>
    <m/>
    <m/>
    <m/>
    <n v="1"/>
    <n v="1"/>
    <x v="2"/>
    <x v="2"/>
  </r>
  <r>
    <s v="50A-S10"/>
    <m/>
    <x v="0"/>
    <s v="6 EVERETT AVE"/>
    <n v="101"/>
    <s v="SMITH JOHN A"/>
    <s v="R30"/>
    <s v="ONE FAMILY"/>
    <s v="50/A/S10//"/>
    <n v="0.13474"/>
    <n v="0"/>
    <n v="0"/>
    <n v="1"/>
    <n v="1"/>
    <s v="SEWER"/>
    <n v="1"/>
    <n v="1"/>
    <n v="7300"/>
    <s v="YES"/>
    <n v="0"/>
    <s v="50A-S10"/>
    <s v="All Public"/>
    <s v="SEWER"/>
    <s v="SEWER"/>
    <n v="7300"/>
    <m/>
    <m/>
    <n v="0"/>
    <n v="0"/>
    <n v="3"/>
    <n v="1021"/>
    <n v="1.75"/>
    <m/>
    <m/>
    <m/>
    <m/>
    <m/>
    <m/>
    <m/>
    <m/>
    <m/>
    <m/>
    <n v="1"/>
    <n v="1"/>
    <x v="0"/>
    <x v="0"/>
  </r>
  <r>
    <s v="35-61"/>
    <m/>
    <x v="0"/>
    <s v="6 ALDEN RD"/>
    <n v="132"/>
    <s v="RYDER REBECCA ELIZABETH"/>
    <s v="R30"/>
    <s v="RES ACLNUD  MDL-00"/>
    <s v="35//61//"/>
    <n v="0.41681000000000001"/>
    <n v="0"/>
    <n v="0"/>
    <n v="0"/>
    <n v="0"/>
    <m/>
    <n v="0"/>
    <n v="0"/>
    <n v="0"/>
    <s v="NO_W1"/>
    <n v="0"/>
    <s v="35-61"/>
    <m/>
    <m/>
    <m/>
    <n v="0"/>
    <m/>
    <m/>
    <n v="0"/>
    <n v="0"/>
    <n v="0"/>
    <n v="0"/>
    <n v="0"/>
    <m/>
    <m/>
    <m/>
    <m/>
    <m/>
    <m/>
    <m/>
    <m/>
    <m/>
    <m/>
    <n v="2"/>
    <n v="1"/>
    <x v="2"/>
    <x v="2"/>
  </r>
  <r>
    <s v="50A-89"/>
    <m/>
    <x v="0"/>
    <s v="42 PLEASANT ST"/>
    <n v="101"/>
    <s v="SWANSON HOWARD L"/>
    <s v="R30"/>
    <s v="ONE FAMILY"/>
    <s v="50/A/89//"/>
    <n v="0.11784"/>
    <n v="0"/>
    <n v="0"/>
    <n v="1"/>
    <n v="1"/>
    <s v="SEWER"/>
    <n v="1"/>
    <n v="1"/>
    <n v="3500"/>
    <s v="YES"/>
    <n v="0"/>
    <s v="50A-89"/>
    <s v="Public Water,Public Sewer"/>
    <s v="SEWER"/>
    <s v="SEWER"/>
    <n v="3500"/>
    <m/>
    <m/>
    <n v="0"/>
    <n v="0"/>
    <n v="2"/>
    <n v="618"/>
    <n v="1"/>
    <m/>
    <m/>
    <m/>
    <m/>
    <m/>
    <m/>
    <m/>
    <m/>
    <m/>
    <m/>
    <n v="1"/>
    <n v="1"/>
    <x v="0"/>
    <x v="0"/>
  </r>
  <r>
    <s v="50C-1-R2A"/>
    <m/>
    <x v="0"/>
    <s v="6 RUGGLES ST"/>
    <n v="101"/>
    <s v="BOSTWICK JOHN A"/>
    <s v="R30"/>
    <s v="ONE FAMILY"/>
    <s v="50/C1/R2/A/"/>
    <n v="0.28693000000000002"/>
    <n v="0"/>
    <n v="0"/>
    <n v="1"/>
    <n v="1"/>
    <s v="SEWER"/>
    <n v="1"/>
    <n v="1"/>
    <n v="5700"/>
    <s v="YES"/>
    <n v="0"/>
    <s v="50C-1-R2A"/>
    <m/>
    <m/>
    <s v="SEWER"/>
    <n v="5700"/>
    <m/>
    <m/>
    <n v="0"/>
    <n v="0"/>
    <n v="4"/>
    <n v="2056"/>
    <n v="2"/>
    <m/>
    <m/>
    <m/>
    <m/>
    <m/>
    <m/>
    <m/>
    <m/>
    <m/>
    <m/>
    <n v="1"/>
    <n v="1"/>
    <x v="0"/>
    <x v="0"/>
  </r>
  <r>
    <s v="35-62"/>
    <m/>
    <x v="0"/>
    <s v="8 ALDEN RD"/>
    <n v="101"/>
    <s v="RYDER REBECCA ELIZABETH"/>
    <s v="R30"/>
    <s v="ONE FAMILY"/>
    <s v="35//62//"/>
    <n v="0.25881999999999999"/>
    <n v="1"/>
    <n v="1"/>
    <n v="1"/>
    <n v="1"/>
    <s v="SEPTIC"/>
    <n v="0"/>
    <n v="1"/>
    <n v="8500"/>
    <s v="YES"/>
    <n v="8500"/>
    <s v="35-62"/>
    <s v="Public Water,Septic"/>
    <s v="SEPTIC"/>
    <s v="SEPTIC"/>
    <n v="8500"/>
    <m/>
    <m/>
    <n v="1"/>
    <n v="1"/>
    <n v="4"/>
    <n v="1408"/>
    <n v="1"/>
    <m/>
    <m/>
    <m/>
    <m/>
    <m/>
    <m/>
    <m/>
    <m/>
    <m/>
    <m/>
    <n v="1"/>
    <n v="1"/>
    <x v="2"/>
    <x v="2"/>
  </r>
  <r>
    <s v="50A-167D"/>
    <m/>
    <x v="0"/>
    <s v="10 COLUMBIA ST"/>
    <n v="101"/>
    <s v="REILLY AMELIA C TRUSTEE"/>
    <s v="R30"/>
    <s v="ONE FAMILY"/>
    <s v="50/A/167/D/"/>
    <n v="8.1530000000000005E-2"/>
    <n v="0"/>
    <n v="0"/>
    <n v="1"/>
    <n v="1"/>
    <s v="SEWER"/>
    <n v="1"/>
    <n v="1"/>
    <n v="200"/>
    <s v="YES"/>
    <n v="0"/>
    <s v="50A-167D"/>
    <s v="Public Water,Public Sewer"/>
    <s v="SEWER"/>
    <s v="SEWER"/>
    <n v="200"/>
    <m/>
    <m/>
    <n v="0"/>
    <n v="0"/>
    <n v="2"/>
    <n v="680"/>
    <n v="1"/>
    <m/>
    <m/>
    <m/>
    <m/>
    <m/>
    <m/>
    <m/>
    <m/>
    <m/>
    <m/>
    <n v="1"/>
    <n v="1"/>
    <x v="0"/>
    <x v="0"/>
  </r>
  <r>
    <s v="50A-38"/>
    <m/>
    <x v="0"/>
    <s v="181 SWIFTS BCH RD"/>
    <n v="109"/>
    <s v="GONSALVES JOANNA P"/>
    <s v="R30"/>
    <s v="MULTI HSES"/>
    <s v="50/A/38//"/>
    <n v="0.16758999999999999"/>
    <n v="0"/>
    <n v="0"/>
    <n v="2"/>
    <n v="2"/>
    <s v="SEWER"/>
    <n v="1"/>
    <n v="2"/>
    <n v="3900"/>
    <s v="YES"/>
    <n v="0"/>
    <s v="50A-38"/>
    <s v="All Public"/>
    <s v="SEWER"/>
    <s v="SEWER"/>
    <n v="1950"/>
    <m/>
    <m/>
    <n v="0"/>
    <n v="0"/>
    <n v="2"/>
    <n v="982"/>
    <n v="1"/>
    <m/>
    <m/>
    <m/>
    <m/>
    <m/>
    <m/>
    <m/>
    <m/>
    <m/>
    <m/>
    <n v="1"/>
    <n v="1"/>
    <x v="0"/>
    <x v="0"/>
  </r>
  <r>
    <s v="50A-141"/>
    <m/>
    <x v="0"/>
    <s v="8 BARNES ST"/>
    <n v="101"/>
    <s v="PETROSILLO DOMENICO"/>
    <s v="R30"/>
    <s v="ONE FAMILY"/>
    <s v="50/A/141//"/>
    <n v="0.11261"/>
    <n v="0"/>
    <n v="0"/>
    <n v="1"/>
    <n v="1"/>
    <s v="SEWER"/>
    <n v="1"/>
    <n v="1"/>
    <n v="4200"/>
    <s v="YES"/>
    <n v="0"/>
    <s v="50A-141"/>
    <s v="Public Water,Public Sewer,Gas"/>
    <s v="SEWER"/>
    <s v="SEWER"/>
    <n v="4200"/>
    <m/>
    <m/>
    <n v="0"/>
    <n v="0"/>
    <n v="3"/>
    <n v="1248"/>
    <n v="1"/>
    <m/>
    <m/>
    <m/>
    <m/>
    <m/>
    <m/>
    <m/>
    <m/>
    <m/>
    <m/>
    <n v="1"/>
    <n v="1"/>
    <x v="0"/>
    <x v="0"/>
  </r>
  <r>
    <s v="50C-1-R1A"/>
    <m/>
    <x v="0"/>
    <s v="13 OCEANSIDE DR"/>
    <n v="132"/>
    <s v="ARGUIN RUTH G"/>
    <s v="R30"/>
    <s v="RES ACLNUD  MDL-00"/>
    <s v="50/C1/R1/A/"/>
    <n v="4.3290000000000002E-2"/>
    <n v="0"/>
    <n v="0"/>
    <n v="0"/>
    <n v="0"/>
    <m/>
    <n v="0"/>
    <n v="0"/>
    <n v="0"/>
    <s v="YES"/>
    <n v="0"/>
    <s v="50C-1-R1A"/>
    <m/>
    <m/>
    <m/>
    <n v="0"/>
    <m/>
    <m/>
    <n v="0"/>
    <n v="0"/>
    <n v="0"/>
    <n v="0"/>
    <n v="0"/>
    <m/>
    <m/>
    <m/>
    <m/>
    <m/>
    <m/>
    <m/>
    <m/>
    <m/>
    <m/>
    <n v="1"/>
    <n v="1"/>
    <x v="0"/>
    <x v="0"/>
  </r>
  <r>
    <s v="50A-138A"/>
    <m/>
    <x v="0"/>
    <s v="37A PLEASANT ST"/>
    <n v="101"/>
    <s v="SCHEPIS JOSEPH A"/>
    <s v="R30"/>
    <s v="ONE FAMILY"/>
    <s v="50/A/138/A/"/>
    <n v="5.3370000000000001E-2"/>
    <n v="0"/>
    <n v="0"/>
    <n v="1"/>
    <n v="1"/>
    <s v="SEWER"/>
    <n v="1"/>
    <n v="1"/>
    <n v="1300"/>
    <s v="YES"/>
    <n v="0"/>
    <s v="50A-138A"/>
    <s v="Public Water,Public Sewer,Gas"/>
    <s v="SEWER"/>
    <s v="SEWER"/>
    <n v="1300"/>
    <m/>
    <m/>
    <n v="0"/>
    <n v="0"/>
    <n v="3"/>
    <n v="788"/>
    <n v="1"/>
    <m/>
    <m/>
    <m/>
    <m/>
    <m/>
    <m/>
    <m/>
    <m/>
    <m/>
    <m/>
    <n v="1"/>
    <n v="1"/>
    <x v="0"/>
    <x v="0"/>
  </r>
  <r>
    <s v="50A-1002"/>
    <m/>
    <x v="0"/>
    <s v="0 COLUMBIA ST"/>
    <n v="132"/>
    <s v="WAREHAM LAND TRUST INC"/>
    <s v="R30"/>
    <s v="RES ACLNUD  MDL-00"/>
    <s v="50/A/1002//"/>
    <n v="2.2056399999999998"/>
    <n v="0"/>
    <n v="0"/>
    <n v="0"/>
    <n v="0"/>
    <m/>
    <n v="0"/>
    <n v="0"/>
    <n v="0"/>
    <s v="YES"/>
    <n v="0"/>
    <s v="50A-1002"/>
    <m/>
    <m/>
    <m/>
    <n v="0"/>
    <m/>
    <m/>
    <n v="0"/>
    <n v="0"/>
    <n v="0"/>
    <n v="0"/>
    <n v="0"/>
    <m/>
    <m/>
    <m/>
    <m/>
    <m/>
    <m/>
    <m/>
    <m/>
    <m/>
    <m/>
    <n v="1"/>
    <n v="1"/>
    <x v="0"/>
    <x v="0"/>
  </r>
  <r>
    <s v="50B-3-7B"/>
    <m/>
    <x v="0"/>
    <s v="184 SWIFTS BCH RD"/>
    <n v="101"/>
    <s v="LIGOR MICHAEL J TRUSTEE"/>
    <s v="R30"/>
    <s v="ONE FAMILY"/>
    <s v="50/B3/7/B/"/>
    <n v="8.5190000000000002E-2"/>
    <n v="0"/>
    <n v="0"/>
    <n v="1"/>
    <n v="1"/>
    <s v="SEWER"/>
    <n v="1"/>
    <n v="1"/>
    <n v="10600"/>
    <s v="YES"/>
    <n v="0"/>
    <s v="50B-3-7B"/>
    <s v="All Public"/>
    <s v="SEWER"/>
    <s v="SEWER"/>
    <n v="10600"/>
    <m/>
    <m/>
    <n v="0"/>
    <n v="0"/>
    <n v="3"/>
    <n v="1288"/>
    <n v="1"/>
    <m/>
    <m/>
    <m/>
    <m/>
    <m/>
    <m/>
    <m/>
    <m/>
    <m/>
    <m/>
    <n v="1"/>
    <n v="1"/>
    <x v="0"/>
    <x v="0"/>
  </r>
  <r>
    <s v="50A-167C"/>
    <m/>
    <x v="0"/>
    <s v="3 BARNES ST"/>
    <n v="101"/>
    <s v="BETTENCOURT MANUEL S"/>
    <s v="R30"/>
    <s v="ONE FAMILY"/>
    <s v="50/A/167/C/"/>
    <n v="5.006E-2"/>
    <n v="0"/>
    <n v="0"/>
    <n v="1"/>
    <n v="1"/>
    <s v="SEWER"/>
    <n v="1"/>
    <n v="1"/>
    <n v="2300"/>
    <s v="YES"/>
    <n v="0"/>
    <s v="50A-167C"/>
    <s v="Public Water,Public Sewer,Gas"/>
    <s v="SEWER"/>
    <s v="SEWER"/>
    <n v="2300"/>
    <m/>
    <m/>
    <n v="0"/>
    <n v="0"/>
    <n v="2"/>
    <n v="400"/>
    <n v="1"/>
    <m/>
    <m/>
    <m/>
    <m/>
    <m/>
    <m/>
    <m/>
    <m/>
    <m/>
    <m/>
    <n v="1"/>
    <n v="1"/>
    <x v="0"/>
    <x v="0"/>
  </r>
  <r>
    <s v="50A-88"/>
    <m/>
    <x v="0"/>
    <s v="53 BAYVIEW ST"/>
    <n v="101"/>
    <s v="GUARINO GERALD J"/>
    <s v="R30"/>
    <s v="ONE FAMILY"/>
    <s v="50/A/88//"/>
    <n v="0.12268999999999999"/>
    <n v="0"/>
    <n v="0"/>
    <n v="1"/>
    <n v="1"/>
    <s v="SEWER"/>
    <n v="1"/>
    <n v="1"/>
    <n v="400"/>
    <s v="YES"/>
    <n v="0"/>
    <s v="50A-88"/>
    <s v="Public Water,Public Sewer,Gas"/>
    <s v="SEWER"/>
    <s v="SEWER"/>
    <n v="400"/>
    <m/>
    <m/>
    <n v="0"/>
    <n v="0"/>
    <n v="2"/>
    <n v="654"/>
    <n v="1"/>
    <m/>
    <m/>
    <m/>
    <m/>
    <m/>
    <m/>
    <m/>
    <m/>
    <m/>
    <m/>
    <n v="1"/>
    <n v="1"/>
    <x v="0"/>
    <x v="0"/>
  </r>
  <r>
    <s v="35-60"/>
    <m/>
    <x v="0"/>
    <s v="4 ALDEN RD"/>
    <n v="101"/>
    <s v="SWISHER ARLYN"/>
    <s v="R30"/>
    <s v="ONE FAMILY"/>
    <s v="35//60//"/>
    <n v="0.26418999999999998"/>
    <n v="1"/>
    <n v="1"/>
    <n v="1"/>
    <n v="1"/>
    <s v="SEPTIC"/>
    <n v="0"/>
    <n v="1"/>
    <n v="2900"/>
    <s v="YES"/>
    <n v="2900"/>
    <s v="35-60"/>
    <s v="Public Water,Gas,Septic"/>
    <s v="SEPTIC"/>
    <s v="SEPTIC"/>
    <n v="2900"/>
    <m/>
    <m/>
    <n v="1"/>
    <n v="1"/>
    <n v="2"/>
    <n v="1200"/>
    <n v="1"/>
    <m/>
    <m/>
    <m/>
    <m/>
    <m/>
    <m/>
    <m/>
    <m/>
    <m/>
    <m/>
    <n v="1"/>
    <n v="1"/>
    <x v="2"/>
    <x v="2"/>
  </r>
  <r>
    <s v="50A-39B"/>
    <m/>
    <x v="0"/>
    <s v="4 EVERETT AVE"/>
    <n v="101"/>
    <s v="SCIARAFFA VINCENT A"/>
    <s v="R30"/>
    <s v="ONE FAMILY"/>
    <s v="50/A/39/B/"/>
    <n v="7.8589999999999993E-2"/>
    <n v="0"/>
    <n v="0"/>
    <n v="1"/>
    <n v="1"/>
    <s v="SEWER"/>
    <n v="1"/>
    <n v="1"/>
    <n v="3700"/>
    <s v="YES"/>
    <n v="0"/>
    <s v="50A-39B"/>
    <s v="All Public"/>
    <s v="SEWER"/>
    <s v="SEWER"/>
    <n v="3700"/>
    <m/>
    <m/>
    <n v="0"/>
    <n v="0"/>
    <n v="3"/>
    <n v="694"/>
    <n v="1.75"/>
    <m/>
    <m/>
    <m/>
    <m/>
    <m/>
    <m/>
    <m/>
    <m/>
    <m/>
    <m/>
    <n v="1"/>
    <n v="1"/>
    <x v="0"/>
    <x v="0"/>
  </r>
  <r>
    <s v="37-1000"/>
    <m/>
    <x v="0"/>
    <s v="0 GREAT NECK RD  OFF"/>
    <n v="905"/>
    <s v="WILDLANDS TRUST OF"/>
    <s v="R60"/>
    <s v="CHAR ORG  MDL-00"/>
    <s v="37//1000//"/>
    <n v="13.894080000000001"/>
    <n v="0"/>
    <n v="0"/>
    <n v="0"/>
    <n v="0"/>
    <m/>
    <n v="0"/>
    <n v="0"/>
    <n v="0"/>
    <s v="YES"/>
    <n v="0"/>
    <s v="37-1000"/>
    <m/>
    <m/>
    <m/>
    <n v="0"/>
    <s v="fee simple"/>
    <s v="YES"/>
    <n v="0"/>
    <n v="0"/>
    <n v="0"/>
    <n v="0"/>
    <n v="0"/>
    <m/>
    <m/>
    <m/>
    <m/>
    <m/>
    <m/>
    <m/>
    <m/>
    <m/>
    <m/>
    <n v="3"/>
    <n v="1"/>
    <x v="2"/>
    <x v="2"/>
  </r>
  <r>
    <s v="35-L"/>
    <m/>
    <x v="0"/>
    <s v="169 INDIAN NECK RD"/>
    <n v="131"/>
    <s v="HURD GEORGE N ET ALS"/>
    <m/>
    <s v="RES ACLNPO  MDL-00"/>
    <s v="35///L/"/>
    <n v="0.21501999999999999"/>
    <n v="0"/>
    <n v="0"/>
    <n v="0"/>
    <n v="0"/>
    <m/>
    <n v="0"/>
    <n v="0"/>
    <n v="0"/>
    <s v="YES"/>
    <n v="0"/>
    <s v="35-L"/>
    <m/>
    <m/>
    <m/>
    <n v="0"/>
    <m/>
    <m/>
    <n v="0"/>
    <n v="0"/>
    <n v="0"/>
    <n v="0"/>
    <n v="0"/>
    <m/>
    <m/>
    <m/>
    <m/>
    <m/>
    <m/>
    <m/>
    <m/>
    <m/>
    <m/>
    <n v="0"/>
    <n v="1"/>
    <x v="2"/>
    <x v="2"/>
  </r>
  <r>
    <s v="50A-167B"/>
    <m/>
    <x v="0"/>
    <s v="0 COLUMBIA ST"/>
    <n v="132"/>
    <s v="REILLY AMELIA C TRUSTEE OF"/>
    <s v="R30"/>
    <s v="RES ACLNUD  MDL-00"/>
    <s v="50/A/167/B/"/>
    <n v="2.1590000000000002E-2"/>
    <n v="0"/>
    <n v="0"/>
    <n v="0"/>
    <n v="0"/>
    <m/>
    <n v="0"/>
    <n v="0"/>
    <n v="0"/>
    <s v="YES"/>
    <n v="0"/>
    <s v="50A-167B"/>
    <m/>
    <m/>
    <m/>
    <n v="0"/>
    <m/>
    <m/>
    <n v="0"/>
    <n v="0"/>
    <n v="0"/>
    <n v="0"/>
    <n v="0"/>
    <m/>
    <m/>
    <m/>
    <m/>
    <m/>
    <m/>
    <m/>
    <m/>
    <m/>
    <m/>
    <n v="1"/>
    <n v="1"/>
    <x v="0"/>
    <x v="0"/>
  </r>
  <r>
    <s v="35-66"/>
    <m/>
    <x v="0"/>
    <s v="16 ALDEN RD"/>
    <n v="101"/>
    <s v="CARDOZA NATALIE"/>
    <s v="R30"/>
    <s v="ONE FAMILY"/>
    <s v="35//66//"/>
    <n v="0.74392999999999998"/>
    <n v="1"/>
    <n v="1"/>
    <n v="1"/>
    <n v="1"/>
    <s v="SEPTIC"/>
    <n v="0"/>
    <n v="1"/>
    <n v="9200"/>
    <s v="YES"/>
    <n v="9200"/>
    <s v="35-66"/>
    <s v="Public Water,Gas,Septic"/>
    <s v="SEPTIC"/>
    <s v="SEPTIC"/>
    <n v="9200"/>
    <m/>
    <m/>
    <n v="1"/>
    <n v="1"/>
    <n v="3"/>
    <n v="1499"/>
    <n v="1"/>
    <m/>
    <m/>
    <m/>
    <m/>
    <m/>
    <m/>
    <m/>
    <m/>
    <m/>
    <m/>
    <n v="1"/>
    <n v="1"/>
    <x v="2"/>
    <x v="2"/>
  </r>
  <r>
    <s v="50A-140"/>
    <m/>
    <x v="0"/>
    <s v="35 PLEASANT ST"/>
    <n v="101"/>
    <s v="PATALANO RAYMOND"/>
    <s v="R30"/>
    <s v="ONE FAMILY"/>
    <s v="50/A/140//"/>
    <n v="0.10475"/>
    <n v="0"/>
    <n v="0"/>
    <n v="1"/>
    <n v="1"/>
    <s v="SEWER"/>
    <n v="1"/>
    <n v="1"/>
    <n v="5200"/>
    <s v="YES"/>
    <n v="0"/>
    <s v="50A-140"/>
    <s v="Public Water,Public Sewer,Gas"/>
    <s v="SEWER"/>
    <s v="SEWER"/>
    <n v="5200"/>
    <m/>
    <m/>
    <n v="0"/>
    <n v="0"/>
    <n v="4"/>
    <n v="1872"/>
    <n v="2"/>
    <m/>
    <m/>
    <m/>
    <m/>
    <m/>
    <m/>
    <m/>
    <m/>
    <m/>
    <m/>
    <n v="1"/>
    <n v="1"/>
    <x v="0"/>
    <x v="0"/>
  </r>
  <r>
    <s v="35-121"/>
    <m/>
    <x v="0"/>
    <s v="1 HIAWATHA PATH"/>
    <n v="905"/>
    <s v="WILDLANDS TRUST OF"/>
    <s v="R30"/>
    <s v="CHAR ORG  MDL-00"/>
    <s v="35//121//"/>
    <n v="0.87141000000000002"/>
    <n v="0"/>
    <n v="0"/>
    <n v="0"/>
    <n v="0"/>
    <m/>
    <n v="0"/>
    <n v="0"/>
    <n v="0"/>
    <s v="YES"/>
    <n v="0"/>
    <s v="35-121"/>
    <m/>
    <m/>
    <m/>
    <n v="0"/>
    <s v="fee simple"/>
    <s v="YES"/>
    <n v="0"/>
    <n v="0"/>
    <n v="0"/>
    <n v="0"/>
    <n v="0"/>
    <m/>
    <m/>
    <m/>
    <m/>
    <m/>
    <m/>
    <m/>
    <m/>
    <m/>
    <m/>
    <n v="3"/>
    <n v="1"/>
    <x v="2"/>
    <x v="2"/>
  </r>
  <r>
    <s v="50A-143A"/>
    <m/>
    <x v="0"/>
    <s v="6B BARNES ST"/>
    <n v="101"/>
    <s v="ARMATA KRISTEN M"/>
    <s v="R30"/>
    <s v="ONE FAMILY"/>
    <s v="50/A/143/A/"/>
    <n v="7.9380000000000006E-2"/>
    <n v="0"/>
    <n v="0"/>
    <n v="1"/>
    <n v="1"/>
    <s v="SEWER"/>
    <n v="1"/>
    <n v="1"/>
    <n v="1200"/>
    <s v="YES"/>
    <n v="0"/>
    <s v="50A-143A"/>
    <s v="Public Water,Public Sewer,Gas"/>
    <s v="SEWER"/>
    <s v="SEWER"/>
    <n v="1200"/>
    <m/>
    <m/>
    <n v="0"/>
    <n v="0"/>
    <n v="2"/>
    <n v="704"/>
    <n v="1"/>
    <m/>
    <m/>
    <m/>
    <m/>
    <m/>
    <m/>
    <m/>
    <m/>
    <m/>
    <m/>
    <n v="1"/>
    <n v="1"/>
    <x v="0"/>
    <x v="0"/>
  </r>
  <r>
    <s v="36-1001B2"/>
    <m/>
    <x v="0"/>
    <s v="0 INDIAN NECK RD  OFF"/>
    <n v="720"/>
    <s v="KNIGHT ROLF T"/>
    <m/>
    <s v="NONPRNECLD"/>
    <s v="36//1001/B2/"/>
    <n v="0.43275000000000002"/>
    <n v="0"/>
    <n v="0"/>
    <n v="0"/>
    <n v="0"/>
    <m/>
    <n v="0"/>
    <n v="0"/>
    <n v="0"/>
    <s v="YES"/>
    <n v="0"/>
    <s v="36-1001B2"/>
    <m/>
    <m/>
    <m/>
    <n v="0"/>
    <m/>
    <m/>
    <n v="0"/>
    <n v="0"/>
    <n v="0"/>
    <n v="0"/>
    <n v="0"/>
    <m/>
    <m/>
    <m/>
    <m/>
    <m/>
    <m/>
    <m/>
    <m/>
    <m/>
    <m/>
    <n v="1"/>
    <n v="1"/>
    <x v="3"/>
    <x v="3"/>
  </r>
  <r>
    <s v="50B-3-S4A"/>
    <m/>
    <x v="0"/>
    <s v="15 OCEANSIDE DR"/>
    <n v="101"/>
    <s v="ARGUIN ROLAND G &amp; RUTH G"/>
    <s v="R30"/>
    <s v="ONE FAMILY"/>
    <s v="50/B3/S4/A/"/>
    <n v="0.16089999999999999"/>
    <n v="0"/>
    <n v="0"/>
    <n v="1"/>
    <n v="1"/>
    <s v="SEWER"/>
    <n v="1"/>
    <n v="1"/>
    <n v="0"/>
    <s v="YES"/>
    <n v="0"/>
    <s v="50B-3-S4A"/>
    <s v="Public Water,Public Sewer"/>
    <s v="SEWER"/>
    <s v="SEWER"/>
    <n v="0"/>
    <m/>
    <m/>
    <n v="0"/>
    <n v="0"/>
    <n v="2"/>
    <n v="660"/>
    <n v="1"/>
    <m/>
    <m/>
    <m/>
    <m/>
    <m/>
    <m/>
    <m/>
    <m/>
    <m/>
    <m/>
    <n v="2"/>
    <n v="1"/>
    <x v="0"/>
    <x v="0"/>
  </r>
  <r>
    <s v="50A-39A"/>
    <m/>
    <x v="0"/>
    <s v="179 SWIFTS BCH RD"/>
    <n v="101"/>
    <s v="HAMPL LOUIS E"/>
    <s v="R30"/>
    <s v="ONE FAMILY"/>
    <s v="50/A/39/A/"/>
    <n v="9.7170000000000006E-2"/>
    <n v="0"/>
    <n v="0"/>
    <n v="1"/>
    <n v="1"/>
    <s v="SEWER"/>
    <n v="1"/>
    <n v="1"/>
    <n v="1900"/>
    <s v="YES"/>
    <n v="0"/>
    <s v="50A-39A"/>
    <s v="All Public"/>
    <s v="SEWER"/>
    <s v="SEWER"/>
    <n v="1900"/>
    <m/>
    <m/>
    <n v="0"/>
    <n v="0"/>
    <n v="3"/>
    <n v="1160"/>
    <n v="2"/>
    <m/>
    <m/>
    <m/>
    <m/>
    <m/>
    <m/>
    <m/>
    <m/>
    <m/>
    <m/>
    <n v="1"/>
    <n v="1"/>
    <x v="0"/>
    <x v="0"/>
  </r>
  <r>
    <s v="50A-91"/>
    <m/>
    <x v="0"/>
    <s v="38 PLEASANT ST"/>
    <n v="356"/>
    <s v="SWIFTS BEACH IMPROVEMENT"/>
    <s v="R30"/>
    <s v="PROF ASSOC"/>
    <s v="50/A/91//"/>
    <n v="0.23177"/>
    <n v="0"/>
    <n v="0"/>
    <n v="1"/>
    <n v="1"/>
    <s v="SEWER"/>
    <n v="1"/>
    <n v="1"/>
    <n v="200"/>
    <s v="YES"/>
    <n v="0"/>
    <s v="50A-91"/>
    <s v="All Public"/>
    <s v="SEWER"/>
    <s v="SEWER"/>
    <n v="200"/>
    <m/>
    <m/>
    <n v="0"/>
    <n v="0"/>
    <n v="0"/>
    <n v="2124"/>
    <n v="1"/>
    <m/>
    <m/>
    <m/>
    <m/>
    <m/>
    <m/>
    <m/>
    <m/>
    <m/>
    <m/>
    <n v="2"/>
    <n v="1"/>
    <x v="0"/>
    <x v="0"/>
  </r>
  <r>
    <s v="50A-90B"/>
    <m/>
    <x v="0"/>
    <s v="51B BAYVIEW ST"/>
    <n v="101"/>
    <s v="BACKSTROM LILLIAN A TRUSTEE"/>
    <s v="R30"/>
    <s v="ONE FAMILY"/>
    <s v="50/A/90/B/"/>
    <n v="8.0860000000000001E-2"/>
    <n v="0"/>
    <n v="0"/>
    <n v="1"/>
    <n v="1"/>
    <s v="SEWER"/>
    <n v="1"/>
    <n v="2"/>
    <n v="2800"/>
    <s v="YES"/>
    <n v="0"/>
    <s v="50A-90B"/>
    <s v="Public Water,Public Sewer"/>
    <s v="SEWER"/>
    <s v="SEWER"/>
    <n v="1400"/>
    <m/>
    <m/>
    <n v="0"/>
    <n v="0"/>
    <n v="3"/>
    <n v="1338"/>
    <n v="1.5"/>
    <m/>
    <m/>
    <m/>
    <m/>
    <m/>
    <m/>
    <m/>
    <m/>
    <m/>
    <m/>
    <n v="1"/>
    <n v="1"/>
    <x v="0"/>
    <x v="0"/>
  </r>
  <r>
    <s v="50A-167A"/>
    <m/>
    <x v="0"/>
    <s v="1 BARNES ST"/>
    <n v="101"/>
    <s v="LAPIERRE FLORENCE"/>
    <s v="R30"/>
    <s v="ONE FAMILY"/>
    <s v="50/A/167/A/"/>
    <n v="4.8399999999999999E-2"/>
    <n v="0"/>
    <n v="0"/>
    <n v="1"/>
    <n v="1"/>
    <s v="SEWER"/>
    <n v="1"/>
    <n v="1"/>
    <n v="2000"/>
    <s v="YES"/>
    <n v="0"/>
    <s v="50A-167A"/>
    <s v="Public Water,Public Sewer,Gas"/>
    <s v="SEWER"/>
    <s v="SEWER"/>
    <n v="2000"/>
    <m/>
    <m/>
    <n v="0"/>
    <n v="0"/>
    <n v="3"/>
    <n v="840"/>
    <n v="1"/>
    <m/>
    <m/>
    <m/>
    <m/>
    <m/>
    <m/>
    <m/>
    <m/>
    <m/>
    <m/>
    <n v="1"/>
    <n v="1"/>
    <x v="0"/>
    <x v="0"/>
  </r>
  <r>
    <s v="50B-3-8"/>
    <m/>
    <x v="0"/>
    <s v="182 SWIFTS BCH RD"/>
    <n v="101"/>
    <s v="CALABRESE ALBERT V"/>
    <s v="R30"/>
    <s v="ONE FAMILY"/>
    <s v="50/B3/8//"/>
    <n v="0.10678"/>
    <n v="0"/>
    <n v="0"/>
    <n v="1"/>
    <n v="1"/>
    <s v="SEWER"/>
    <n v="1"/>
    <n v="1"/>
    <n v="2900"/>
    <s v="YES"/>
    <n v="0"/>
    <s v="50B-3-8"/>
    <s v="All Public"/>
    <s v="SEWER"/>
    <s v="SEWER"/>
    <n v="2900"/>
    <m/>
    <m/>
    <n v="0"/>
    <n v="0"/>
    <n v="3"/>
    <n v="895"/>
    <n v="1"/>
    <m/>
    <m/>
    <m/>
    <m/>
    <m/>
    <m/>
    <m/>
    <m/>
    <m/>
    <m/>
    <n v="1"/>
    <n v="1"/>
    <x v="0"/>
    <x v="0"/>
  </r>
  <r>
    <s v="54-1007"/>
    <m/>
    <x v="0"/>
    <s v="0 CROMESETT RD  OFF"/>
    <n v="905"/>
    <s v="MASS  AUDUBON SOCIETY, INC"/>
    <s v="R30"/>
    <s v="CHAR ORG  MDL-00"/>
    <s v="54//1007//"/>
    <n v="1.35514"/>
    <n v="0"/>
    <n v="0"/>
    <n v="0"/>
    <n v="0"/>
    <m/>
    <n v="0"/>
    <n v="0"/>
    <n v="0"/>
    <s v="YES"/>
    <n v="0"/>
    <s v="54-1007"/>
    <m/>
    <m/>
    <m/>
    <n v="0"/>
    <s v="fee simple"/>
    <s v="YES"/>
    <n v="0"/>
    <n v="0"/>
    <n v="0"/>
    <n v="0"/>
    <n v="0"/>
    <m/>
    <m/>
    <m/>
    <m/>
    <m/>
    <m/>
    <m/>
    <m/>
    <m/>
    <m/>
    <n v="1"/>
    <n v="1"/>
    <x v="0"/>
    <x v="0"/>
  </r>
  <r>
    <s v="50A-143B"/>
    <m/>
    <x v="0"/>
    <s v="6B BARNES ST"/>
    <n v="101"/>
    <s v="DASILVA MANUEL A"/>
    <s v="R30"/>
    <s v="ONE FAMILY"/>
    <s v="50/A/143/B/"/>
    <n v="3.9870000000000003E-2"/>
    <n v="0"/>
    <n v="0"/>
    <n v="1"/>
    <n v="1"/>
    <s v="SEWER"/>
    <n v="1"/>
    <n v="1"/>
    <n v="4400"/>
    <s v="YES"/>
    <n v="0"/>
    <s v="50A-143B"/>
    <s v="Public Water,Public Sewer,Gas"/>
    <s v="SEWER"/>
    <s v="SEWER"/>
    <n v="4400"/>
    <m/>
    <m/>
    <n v="0"/>
    <n v="0"/>
    <n v="2"/>
    <n v="470"/>
    <n v="1"/>
    <m/>
    <m/>
    <m/>
    <m/>
    <m/>
    <m/>
    <m/>
    <m/>
    <m/>
    <m/>
    <n v="1"/>
    <n v="1"/>
    <x v="0"/>
    <x v="0"/>
  </r>
  <r>
    <s v="50A-44"/>
    <m/>
    <x v="0"/>
    <s v="54 BAYVIEW ST"/>
    <n v="101"/>
    <s v="DECLEMENTE LOUISE A"/>
    <s v="R30"/>
    <s v="ONE FAMILY"/>
    <s v="50/A/44//"/>
    <n v="0.25196000000000002"/>
    <n v="0"/>
    <n v="0"/>
    <n v="1"/>
    <n v="1"/>
    <s v="SEWER"/>
    <n v="1"/>
    <n v="0"/>
    <n v="0"/>
    <s v="YES"/>
    <n v="0"/>
    <s v="50A-44"/>
    <s v="All Public"/>
    <s v="SEWER"/>
    <s v="SEWER"/>
    <n v="0"/>
    <m/>
    <m/>
    <n v="0"/>
    <n v="0"/>
    <n v="3"/>
    <n v="767"/>
    <n v="1.5"/>
    <m/>
    <m/>
    <m/>
    <m/>
    <m/>
    <m/>
    <m/>
    <m/>
    <m/>
    <m/>
    <n v="2"/>
    <n v="1"/>
    <x v="0"/>
    <x v="0"/>
  </r>
  <r>
    <s v="50A-142"/>
    <m/>
    <x v="0"/>
    <s v="33 PLEASANT ST"/>
    <n v="101"/>
    <s v="CALIRI THERESA &amp; RONALD TRUSTEES"/>
    <s v="R30"/>
    <s v="ONE FAMILY"/>
    <s v="50/A/142//"/>
    <n v="0.11311"/>
    <n v="0"/>
    <n v="0"/>
    <n v="1"/>
    <n v="1"/>
    <s v="SEWER"/>
    <n v="1"/>
    <n v="1"/>
    <n v="6400"/>
    <s v="YES"/>
    <n v="0"/>
    <s v="50A-142"/>
    <s v="Public Water,Public Sewer"/>
    <s v="SEWER"/>
    <s v="SEWER"/>
    <n v="6400"/>
    <m/>
    <m/>
    <n v="0"/>
    <n v="0"/>
    <n v="3"/>
    <n v="1344"/>
    <n v="1"/>
    <m/>
    <m/>
    <m/>
    <m/>
    <m/>
    <m/>
    <m/>
    <m/>
    <m/>
    <m/>
    <n v="1"/>
    <n v="1"/>
    <x v="0"/>
    <x v="0"/>
  </r>
  <r>
    <s v="50A-145A"/>
    <m/>
    <x v="0"/>
    <s v="4A BARNES ST"/>
    <n v="101"/>
    <s v="SWIFTS BARNES CORP"/>
    <s v="R30"/>
    <s v="ONE FAMILY"/>
    <s v="50/A/145/A/"/>
    <n v="5.2909999999999999E-2"/>
    <n v="0"/>
    <n v="0"/>
    <n v="1"/>
    <n v="1"/>
    <s v="SEWER"/>
    <n v="1"/>
    <n v="1"/>
    <n v="7200"/>
    <s v="YES"/>
    <n v="0"/>
    <s v="50A-145A"/>
    <s v="Public Water,Public Sewer,Gas"/>
    <s v="SEWER"/>
    <s v="SEWER"/>
    <n v="7200"/>
    <m/>
    <m/>
    <n v="0"/>
    <n v="0"/>
    <n v="3"/>
    <n v="759"/>
    <n v="1"/>
    <m/>
    <m/>
    <m/>
    <m/>
    <m/>
    <m/>
    <m/>
    <m/>
    <m/>
    <m/>
    <n v="1"/>
    <n v="1"/>
    <x v="0"/>
    <x v="0"/>
  </r>
  <r>
    <s v="50A-90A"/>
    <m/>
    <x v="0"/>
    <s v="51A BAYVIEW ST"/>
    <n v="101"/>
    <s v="INCARDONE JOHN M"/>
    <s v="R30"/>
    <s v="ONE FAMILY"/>
    <s v="50/A/90/A/"/>
    <n v="4.6240000000000003E-2"/>
    <n v="0"/>
    <n v="0"/>
    <n v="1"/>
    <n v="1"/>
    <s v="SEWER"/>
    <n v="1"/>
    <n v="0"/>
    <n v="0"/>
    <s v="YES"/>
    <n v="0"/>
    <s v="50A-90A"/>
    <s v="Public Water,Public Sewer"/>
    <s v="SEWER"/>
    <s v="SEWER"/>
    <n v="0"/>
    <m/>
    <m/>
    <n v="0"/>
    <n v="0"/>
    <n v="2"/>
    <n v="784"/>
    <n v="1.75"/>
    <m/>
    <m/>
    <m/>
    <m/>
    <m/>
    <m/>
    <m/>
    <m/>
    <m/>
    <m/>
    <n v="0"/>
    <n v="1"/>
    <x v="0"/>
    <x v="0"/>
  </r>
  <r>
    <s v="50A-1013"/>
    <m/>
    <x v="0"/>
    <s v="17 COLUMBIA ST"/>
    <n v="101"/>
    <s v="LECESSE ROBYN L"/>
    <s v="R30"/>
    <s v="ONE FAMILY"/>
    <s v="50/A/1013//"/>
    <n v="0.10847"/>
    <n v="0"/>
    <n v="0"/>
    <n v="1"/>
    <n v="1"/>
    <s v="SEWER"/>
    <n v="1"/>
    <n v="1"/>
    <n v="5200"/>
    <s v="YES"/>
    <n v="0"/>
    <s v="50A-1013"/>
    <s v="All Public"/>
    <s v="SEWER"/>
    <s v="SEWER"/>
    <n v="5200"/>
    <m/>
    <m/>
    <n v="0"/>
    <n v="0"/>
    <n v="2"/>
    <n v="759"/>
    <n v="1"/>
    <m/>
    <m/>
    <m/>
    <m/>
    <m/>
    <m/>
    <m/>
    <m/>
    <m/>
    <m/>
    <n v="1"/>
    <n v="1"/>
    <x v="0"/>
    <x v="0"/>
  </r>
  <r>
    <s v="UNK1078"/>
    <s v="FEE"/>
    <x v="0"/>
    <s v="HIAWATHA PATH"/>
    <n v="0"/>
    <m/>
    <m/>
    <m/>
    <m/>
    <n v="0.97524"/>
    <n v="0"/>
    <n v="0"/>
    <n v="0"/>
    <n v="0"/>
    <m/>
    <n v="0"/>
    <n v="0"/>
    <n v="0"/>
    <s v="NO_W2"/>
    <n v="0"/>
    <m/>
    <m/>
    <m/>
    <m/>
    <n v="0"/>
    <m/>
    <m/>
    <n v="0"/>
    <n v="0"/>
    <n v="0"/>
    <n v="0"/>
    <n v="0"/>
    <s v="Not in new Assr DB, Makepe?, old info"/>
    <m/>
    <m/>
    <m/>
    <m/>
    <m/>
    <m/>
    <m/>
    <m/>
    <m/>
    <n v="1"/>
    <n v="1"/>
    <x v="2"/>
    <x v="2"/>
  </r>
  <r>
    <s v="50B-3-S5"/>
    <m/>
    <x v="0"/>
    <s v="17 OCEANSIDE DR"/>
    <n v="101"/>
    <s v="ALLARD KATHY ROWSELL"/>
    <s v="R30"/>
    <s v="ONE FAMILY"/>
    <s v="50/B3/S5//"/>
    <n v="0.12676999999999999"/>
    <n v="0"/>
    <n v="0"/>
    <n v="1"/>
    <n v="1"/>
    <s v="SEWER"/>
    <n v="1"/>
    <n v="1"/>
    <n v="3000"/>
    <s v="YES"/>
    <n v="0"/>
    <s v="50B-3-S5"/>
    <s v="Public Water,Public Sewer"/>
    <s v="SEWER"/>
    <s v="SEWER"/>
    <n v="3000"/>
    <m/>
    <m/>
    <n v="0"/>
    <n v="0"/>
    <n v="3"/>
    <n v="1352"/>
    <n v="1"/>
    <m/>
    <m/>
    <m/>
    <m/>
    <m/>
    <m/>
    <m/>
    <m/>
    <m/>
    <m/>
    <n v="2"/>
    <n v="1"/>
    <x v="0"/>
    <x v="0"/>
  </r>
  <r>
    <s v="50D-1"/>
    <m/>
    <x v="0"/>
    <s v="5 ROBY ST"/>
    <n v="101"/>
    <s v="SCHOEPPLEIN ROBERT W"/>
    <s v="R30"/>
    <s v="ONE FAMILY"/>
    <s v="50/D/1//"/>
    <n v="0.14818999999999999"/>
    <n v="0"/>
    <n v="0"/>
    <n v="1"/>
    <n v="1"/>
    <s v="SEWER"/>
    <n v="1"/>
    <n v="2"/>
    <n v="3400"/>
    <s v="YES"/>
    <n v="0"/>
    <s v="50D-1"/>
    <s v="All Public"/>
    <s v="SEWER"/>
    <s v="SEWER"/>
    <n v="1700"/>
    <m/>
    <m/>
    <n v="0"/>
    <n v="0"/>
    <n v="3"/>
    <n v="1144"/>
    <n v="1"/>
    <m/>
    <m/>
    <m/>
    <m/>
    <m/>
    <m/>
    <m/>
    <m/>
    <m/>
    <m/>
    <n v="2"/>
    <n v="1"/>
    <x v="0"/>
    <x v="0"/>
  </r>
  <r>
    <s v="50A-43"/>
    <m/>
    <x v="0"/>
    <s v="7 EVERETT AVE"/>
    <n v="101"/>
    <s v="BEDARD DAVID A"/>
    <s v="R30"/>
    <s v="ONE FAMILY"/>
    <s v="50/A/43//"/>
    <n v="0.12017"/>
    <n v="0"/>
    <n v="0"/>
    <n v="1"/>
    <n v="1"/>
    <s v="SEWER"/>
    <n v="1"/>
    <n v="0"/>
    <n v="0"/>
    <s v="YES"/>
    <n v="0"/>
    <s v="50A-43"/>
    <s v="All Public"/>
    <s v="SEWER"/>
    <s v="SEWER"/>
    <n v="0"/>
    <m/>
    <m/>
    <n v="0"/>
    <n v="0"/>
    <n v="2"/>
    <n v="1139"/>
    <n v="1.75"/>
    <m/>
    <m/>
    <m/>
    <m/>
    <m/>
    <m/>
    <m/>
    <m/>
    <m/>
    <m/>
    <n v="1"/>
    <n v="1"/>
    <x v="0"/>
    <x v="0"/>
  </r>
  <r>
    <s v="55-1001"/>
    <m/>
    <x v="0"/>
    <s v="58 SHADY LN"/>
    <n v="101"/>
    <s v="MESSIER JON J"/>
    <s v="R30"/>
    <s v="ONE FAMILY"/>
    <s v="55//1001//"/>
    <n v="0.22620999999999999"/>
    <n v="1"/>
    <n v="1"/>
    <n v="1"/>
    <n v="1"/>
    <s v="SEPTIC"/>
    <n v="0"/>
    <n v="0"/>
    <n v="0"/>
    <s v="YES"/>
    <n v="0"/>
    <s v="55-1001"/>
    <s v="Well,Septic"/>
    <s v="SEPTIC"/>
    <s v="SEPTIC"/>
    <n v="0"/>
    <m/>
    <m/>
    <n v="1"/>
    <n v="1"/>
    <n v="1"/>
    <n v="512"/>
    <n v="1"/>
    <m/>
    <m/>
    <m/>
    <m/>
    <m/>
    <m/>
    <m/>
    <m/>
    <m/>
    <m/>
    <n v="1"/>
    <n v="1"/>
    <x v="0"/>
    <x v="0"/>
  </r>
  <r>
    <s v="50A-41C"/>
    <m/>
    <x v="0"/>
    <s v="3 EVERETT AVE"/>
    <n v="101"/>
    <s v="DIEHL ROBERT E &amp; JUNE W TRUSTEES"/>
    <s v="R30"/>
    <s v="ONE FAMILY"/>
    <s v="50/A/41/C/"/>
    <n v="3.866E-2"/>
    <n v="0"/>
    <n v="0"/>
    <n v="1"/>
    <n v="1"/>
    <s v="SEWER"/>
    <n v="1"/>
    <n v="1"/>
    <n v="600"/>
    <s v="YES"/>
    <n v="0"/>
    <s v="50A-41C"/>
    <s v="All Public"/>
    <s v="SEWER"/>
    <s v="SEWER"/>
    <n v="600"/>
    <m/>
    <m/>
    <n v="0"/>
    <n v="0"/>
    <n v="2"/>
    <n v="425"/>
    <n v="1"/>
    <m/>
    <m/>
    <m/>
    <m/>
    <m/>
    <m/>
    <m/>
    <m/>
    <m/>
    <m/>
    <n v="1"/>
    <n v="1"/>
    <x v="0"/>
    <x v="0"/>
  </r>
  <r>
    <s v="50B-3-9"/>
    <m/>
    <x v="0"/>
    <s v="180 SWIFTS BCH RD"/>
    <n v="101"/>
    <s v="SCHMIDT JEANNE H"/>
    <s v="R30"/>
    <s v="ONE FAMILY"/>
    <s v="50/B3/9//"/>
    <n v="0.1089"/>
    <n v="0"/>
    <n v="0"/>
    <n v="1"/>
    <n v="1"/>
    <s v="SEWER"/>
    <n v="1"/>
    <n v="1"/>
    <n v="3300"/>
    <s v="YES"/>
    <n v="0"/>
    <s v="50B-3-9"/>
    <m/>
    <m/>
    <s v="SEWER"/>
    <n v="3300"/>
    <m/>
    <m/>
    <n v="0"/>
    <n v="0"/>
    <n v="2"/>
    <n v="750"/>
    <n v="1"/>
    <m/>
    <m/>
    <m/>
    <m/>
    <m/>
    <m/>
    <m/>
    <m/>
    <m/>
    <m/>
    <n v="1"/>
    <n v="1"/>
    <x v="0"/>
    <x v="0"/>
  </r>
  <r>
    <s v="50A-92"/>
    <m/>
    <x v="0"/>
    <s v="49 BAYVIEW ST"/>
    <n v="101"/>
    <s v="SMITH JAMES H"/>
    <s v="R13"/>
    <s v="ONE FAMILY"/>
    <s v="50/A/92//"/>
    <n v="0.12230000000000001"/>
    <n v="0"/>
    <n v="0"/>
    <n v="1"/>
    <n v="1"/>
    <s v="SEWER"/>
    <n v="1"/>
    <n v="1"/>
    <n v="5000"/>
    <s v="YES"/>
    <n v="0"/>
    <s v="50A-92"/>
    <s v="Public Water,Public Sewer,Gas"/>
    <s v="SEWER"/>
    <s v="SEWER"/>
    <n v="5000"/>
    <m/>
    <m/>
    <n v="0"/>
    <n v="0"/>
    <n v="2"/>
    <n v="918"/>
    <n v="1"/>
    <m/>
    <m/>
    <m/>
    <m/>
    <m/>
    <m/>
    <m/>
    <m/>
    <m/>
    <m/>
    <n v="1"/>
    <n v="1"/>
    <x v="0"/>
    <x v="0"/>
  </r>
  <r>
    <s v="55-1002"/>
    <m/>
    <x v="0"/>
    <s v="0 SHADY LN"/>
    <n v="132"/>
    <s v="ST LAWRENCE WALTER G"/>
    <s v="R30"/>
    <s v="RES ACLNUD  MDL-00"/>
    <s v="55//1002//"/>
    <n v="0.21271000000000001"/>
    <n v="0"/>
    <n v="0"/>
    <n v="0"/>
    <n v="0"/>
    <m/>
    <n v="0"/>
    <n v="0"/>
    <n v="0"/>
    <s v="YES"/>
    <n v="0"/>
    <s v="55-1002"/>
    <m/>
    <m/>
    <m/>
    <n v="0"/>
    <m/>
    <m/>
    <n v="0"/>
    <n v="0"/>
    <n v="0"/>
    <n v="0"/>
    <n v="0"/>
    <m/>
    <m/>
    <m/>
    <m/>
    <m/>
    <m/>
    <m/>
    <m/>
    <m/>
    <m/>
    <n v="1"/>
    <n v="1"/>
    <x v="0"/>
    <x v="0"/>
  </r>
  <r>
    <s v="50A-42"/>
    <m/>
    <x v="0"/>
    <s v="5 EVERETT AVE"/>
    <n v="109"/>
    <s v="BUCK STEPHEN J"/>
    <s v="R30"/>
    <s v="MULTI HSES"/>
    <s v="50/A/42//"/>
    <n v="0.1182"/>
    <n v="0"/>
    <n v="0"/>
    <n v="2"/>
    <n v="2"/>
    <s v="SEWER"/>
    <n v="1"/>
    <n v="3"/>
    <n v="18400"/>
    <s v="YES"/>
    <n v="0"/>
    <s v="50A-42"/>
    <s v="All Public"/>
    <s v="SEWER"/>
    <s v="SEWER"/>
    <n v="6133.33"/>
    <m/>
    <m/>
    <n v="0"/>
    <n v="0"/>
    <n v="3"/>
    <n v="1080"/>
    <n v="1"/>
    <m/>
    <m/>
    <m/>
    <m/>
    <m/>
    <m/>
    <m/>
    <m/>
    <m/>
    <m/>
    <n v="1"/>
    <n v="1"/>
    <x v="0"/>
    <x v="0"/>
  </r>
  <r>
    <s v="50A-145B"/>
    <m/>
    <x v="0"/>
    <s v="4B BARNES ST"/>
    <n v="101"/>
    <s v="SWIFTS BARNES CORP"/>
    <s v="R30"/>
    <s v="ONE FAMILY"/>
    <s v="50/A/145/B/"/>
    <n v="6.9220000000000004E-2"/>
    <n v="0"/>
    <n v="0"/>
    <n v="1"/>
    <n v="1"/>
    <s v="SEWER"/>
    <n v="1"/>
    <n v="1"/>
    <n v="4500"/>
    <s v="YES"/>
    <n v="0"/>
    <s v="50A-145B"/>
    <s v="Public Water,Public Sewer,Gas"/>
    <s v="SEWER"/>
    <s v="SEWER"/>
    <n v="4500"/>
    <m/>
    <m/>
    <n v="0"/>
    <n v="0"/>
    <n v="3"/>
    <n v="702"/>
    <n v="1.25"/>
    <m/>
    <m/>
    <m/>
    <m/>
    <m/>
    <m/>
    <m/>
    <m/>
    <m/>
    <m/>
    <n v="0"/>
    <n v="1"/>
    <x v="0"/>
    <x v="0"/>
  </r>
  <r>
    <s v="50D-3"/>
    <m/>
    <x v="0"/>
    <s v="7 ROBY ST"/>
    <n v="101"/>
    <s v="HELLMUTH GEORGIANN L TRUSTEE OF"/>
    <s v="R30"/>
    <s v="ONE FAMILY"/>
    <s v="50/D/3//"/>
    <n v="0.13974"/>
    <n v="0"/>
    <n v="0"/>
    <n v="1"/>
    <n v="1"/>
    <s v="SEWER"/>
    <n v="1"/>
    <n v="1"/>
    <n v="600"/>
    <s v="YES"/>
    <n v="0"/>
    <s v="50D-3"/>
    <s v="Public Water,Public Sewer"/>
    <s v="SEWER"/>
    <s v="SEWER"/>
    <n v="600"/>
    <m/>
    <m/>
    <n v="0"/>
    <n v="0"/>
    <n v="1"/>
    <n v="672"/>
    <n v="1"/>
    <m/>
    <m/>
    <m/>
    <m/>
    <m/>
    <m/>
    <m/>
    <m/>
    <m/>
    <m/>
    <n v="1"/>
    <n v="1"/>
    <x v="0"/>
    <x v="0"/>
  </r>
  <r>
    <s v="50A-40B"/>
    <m/>
    <x v="0"/>
    <s v="177 SWIFTS BCH RD"/>
    <n v="101"/>
    <s v="DATTILO JOHN"/>
    <s v="R30"/>
    <s v="ONE FAMILY"/>
    <s v="50/A/40/B/"/>
    <n v="1.452E-2"/>
    <n v="0"/>
    <n v="0"/>
    <n v="1"/>
    <n v="1"/>
    <s v="SEWER"/>
    <n v="1"/>
    <n v="1"/>
    <n v="3500"/>
    <s v="YES"/>
    <n v="0"/>
    <s v="50A-40B"/>
    <s v="All Public"/>
    <s v="SEWER"/>
    <s v="SEWER"/>
    <n v="3500"/>
    <m/>
    <m/>
    <n v="0"/>
    <n v="0"/>
    <n v="3"/>
    <n v="829"/>
    <n v="1.75"/>
    <m/>
    <m/>
    <m/>
    <m/>
    <m/>
    <m/>
    <m/>
    <m/>
    <m/>
    <m/>
    <n v="1"/>
    <n v="1"/>
    <x v="0"/>
    <x v="0"/>
  </r>
  <r>
    <s v="50A-40B"/>
    <m/>
    <x v="0"/>
    <s v="177 SWIFTS BCH RD"/>
    <n v="101"/>
    <s v="DATTILO JOHN"/>
    <s v="R30"/>
    <s v="ONE FAMILY"/>
    <s v="50/A/40/B/"/>
    <n v="4.1050000000000003E-2"/>
    <n v="0"/>
    <n v="0"/>
    <n v="1"/>
    <n v="1"/>
    <s v="SEWER"/>
    <n v="1"/>
    <n v="1"/>
    <n v="3500"/>
    <s v="YES"/>
    <n v="0"/>
    <s v="50A-40B"/>
    <s v="All Public"/>
    <s v="SEWER"/>
    <s v="SEWER"/>
    <n v="3500"/>
    <m/>
    <m/>
    <n v="0"/>
    <n v="0"/>
    <n v="3"/>
    <n v="829"/>
    <n v="1.75"/>
    <m/>
    <m/>
    <m/>
    <m/>
    <m/>
    <m/>
    <m/>
    <m/>
    <m/>
    <m/>
    <n v="1"/>
    <n v="1"/>
    <x v="0"/>
    <x v="0"/>
  </r>
  <r>
    <s v="54-1005E"/>
    <m/>
    <x v="0"/>
    <s v="103 CROMESETT RD"/>
    <n v="101"/>
    <s v="MCLAUGHLIN ARTHUR C"/>
    <s v="R30"/>
    <s v="ONE FAMILY"/>
    <s v="54//1005/E/"/>
    <n v="0.85523000000000005"/>
    <n v="1"/>
    <n v="1"/>
    <n v="1"/>
    <n v="1"/>
    <s v="SEPTIC"/>
    <n v="0"/>
    <n v="1"/>
    <n v="15000"/>
    <s v="YES"/>
    <n v="15000"/>
    <s v="54-1005E"/>
    <s v="Public Water,Septic"/>
    <s v="SEPTIC"/>
    <s v="SEPTIC"/>
    <n v="15000"/>
    <m/>
    <m/>
    <n v="1"/>
    <n v="1"/>
    <n v="2"/>
    <n v="936"/>
    <n v="1"/>
    <m/>
    <m/>
    <m/>
    <m/>
    <m/>
    <m/>
    <m/>
    <m/>
    <m/>
    <m/>
    <n v="1"/>
    <n v="1"/>
    <x v="0"/>
    <x v="0"/>
  </r>
  <r>
    <s v="50A-95"/>
    <m/>
    <x v="0"/>
    <s v="36 PLEASANT ST"/>
    <n v="101"/>
    <s v="CACCIA LOUIS J &amp; LAURA S LIFE"/>
    <s v="R30"/>
    <s v="ONE FAMILY"/>
    <s v="50/A/95//"/>
    <n v="0.11840000000000001"/>
    <n v="0"/>
    <n v="0"/>
    <n v="1"/>
    <n v="1"/>
    <s v="SEWER"/>
    <n v="1"/>
    <n v="1"/>
    <n v="2400"/>
    <s v="YES"/>
    <n v="0"/>
    <s v="50A-95"/>
    <s v="Public Water,Public Sewer"/>
    <s v="SEWER"/>
    <s v="SEWER"/>
    <n v="2400"/>
    <m/>
    <m/>
    <n v="0"/>
    <n v="0"/>
    <n v="2"/>
    <n v="880"/>
    <n v="1"/>
    <m/>
    <m/>
    <m/>
    <m/>
    <m/>
    <m/>
    <m/>
    <m/>
    <m/>
    <m/>
    <n v="1"/>
    <n v="1"/>
    <x v="0"/>
    <x v="0"/>
  </r>
  <r>
    <s v="54-1002"/>
    <m/>
    <x v="0"/>
    <s v="0 CROMESETT RD  OFF"/>
    <n v="905"/>
    <s v="THE WILDLANDS TRUST OF"/>
    <s v="R30"/>
    <s v="CHAR ORG  MDL-00"/>
    <s v="54//1002//"/>
    <n v="49.435169999999999"/>
    <n v="0"/>
    <n v="0"/>
    <n v="0"/>
    <n v="0"/>
    <m/>
    <n v="0"/>
    <n v="0"/>
    <n v="0"/>
    <s v="YES"/>
    <n v="0"/>
    <s v="54-1002"/>
    <m/>
    <m/>
    <m/>
    <n v="0"/>
    <s v="fee simple"/>
    <s v="YES"/>
    <n v="0"/>
    <n v="0"/>
    <n v="0"/>
    <n v="0"/>
    <n v="0"/>
    <m/>
    <m/>
    <m/>
    <m/>
    <m/>
    <m/>
    <m/>
    <m/>
    <m/>
    <m/>
    <n v="1"/>
    <n v="1"/>
    <x v="0"/>
    <x v="0"/>
  </r>
  <r>
    <s v="35-72"/>
    <m/>
    <x v="0"/>
    <s v="9 ALDEN RD"/>
    <n v="101"/>
    <s v="CARMAN IRA C"/>
    <s v="R30"/>
    <s v="ONE FAMILY"/>
    <s v="35//72//"/>
    <n v="0.19005"/>
    <n v="1"/>
    <n v="1"/>
    <n v="1"/>
    <n v="1"/>
    <s v="SEPTIC"/>
    <n v="0"/>
    <n v="1"/>
    <n v="3500"/>
    <s v="YES"/>
    <n v="3500"/>
    <s v="35-72"/>
    <s v="Public Water,Septic"/>
    <s v="SEPTIC"/>
    <s v="SEPTIC"/>
    <n v="3500"/>
    <m/>
    <m/>
    <n v="1"/>
    <n v="1"/>
    <n v="3"/>
    <n v="960"/>
    <n v="1"/>
    <m/>
    <m/>
    <m/>
    <m/>
    <m/>
    <m/>
    <m/>
    <m/>
    <m/>
    <m/>
    <n v="2"/>
    <n v="1"/>
    <x v="3"/>
    <x v="3"/>
  </r>
  <r>
    <s v="50A-144"/>
    <m/>
    <x v="0"/>
    <s v="31 PLEASANT ST"/>
    <n v="101"/>
    <s v="OWEN CATHERINE A &amp; RAGUSA"/>
    <s v="R130"/>
    <s v="ONE FAMILY"/>
    <s v="50/A/144//"/>
    <n v="0.11361"/>
    <n v="0"/>
    <n v="0"/>
    <n v="1"/>
    <n v="1"/>
    <s v="SEWER"/>
    <n v="1"/>
    <n v="1"/>
    <n v="3500"/>
    <s v="YES"/>
    <n v="0"/>
    <s v="50A-144"/>
    <s v="Public Water,Public Sewer,Gas"/>
    <s v="SEWER"/>
    <s v="SEWER"/>
    <n v="3500"/>
    <m/>
    <m/>
    <n v="0"/>
    <n v="0"/>
    <n v="3"/>
    <n v="1480"/>
    <n v="1.5"/>
    <m/>
    <m/>
    <m/>
    <m/>
    <m/>
    <m/>
    <m/>
    <m/>
    <m/>
    <m/>
    <n v="1"/>
    <n v="1"/>
    <x v="0"/>
    <x v="0"/>
  </r>
  <r>
    <s v="50D-15A"/>
    <m/>
    <x v="0"/>
    <s v="4 ROBY ST"/>
    <n v="101"/>
    <s v="FONTECCHIO ANGELA"/>
    <s v="R30"/>
    <s v="ONE FAMILY"/>
    <s v="50/D/15/A/"/>
    <n v="0.25423000000000001"/>
    <n v="0"/>
    <n v="0"/>
    <n v="1"/>
    <n v="1"/>
    <s v="SEWER"/>
    <n v="1"/>
    <n v="1"/>
    <n v="11700"/>
    <s v="YES"/>
    <n v="0"/>
    <s v="50D-15A"/>
    <s v="All Public"/>
    <s v="SEWER"/>
    <s v="SEWER"/>
    <n v="11700"/>
    <m/>
    <m/>
    <n v="0"/>
    <n v="0"/>
    <n v="3"/>
    <n v="1383"/>
    <n v="2"/>
    <m/>
    <m/>
    <m/>
    <m/>
    <m/>
    <m/>
    <m/>
    <m/>
    <m/>
    <m/>
    <n v="1"/>
    <n v="1"/>
    <x v="0"/>
    <x v="0"/>
  </r>
  <r>
    <s v="50A-49A"/>
    <m/>
    <x v="0"/>
    <s v="50 BAYVIEW ST"/>
    <n v="101"/>
    <s v="ENOS PAUL &amp; LAWRENCE"/>
    <s v="R30"/>
    <s v="ONE FAMILY"/>
    <s v="50/A/49/A/"/>
    <n v="7.4770000000000003E-2"/>
    <n v="0"/>
    <n v="0"/>
    <n v="1"/>
    <n v="1"/>
    <s v="SEWER"/>
    <n v="1"/>
    <n v="1"/>
    <n v="5000"/>
    <s v="YES"/>
    <n v="0"/>
    <s v="50A-49A"/>
    <s v="Public Water,Public Sewer,Gas"/>
    <s v="SEWER"/>
    <s v="SEWER"/>
    <n v="5000"/>
    <m/>
    <m/>
    <n v="0"/>
    <n v="0"/>
    <n v="3"/>
    <n v="1050"/>
    <n v="1.5"/>
    <m/>
    <m/>
    <m/>
    <m/>
    <m/>
    <m/>
    <m/>
    <m/>
    <m/>
    <m/>
    <n v="1"/>
    <n v="1"/>
    <x v="0"/>
    <x v="0"/>
  </r>
  <r>
    <s v="55-1005"/>
    <m/>
    <x v="0"/>
    <s v="50 SHADY LN"/>
    <n v="101"/>
    <s v="BOUCHER RICHARD V"/>
    <s v="R30"/>
    <s v="ONE FAMILY"/>
    <s v="55//1005//"/>
    <n v="2.2147000000000001"/>
    <n v="1"/>
    <n v="1"/>
    <n v="1"/>
    <n v="1"/>
    <s v="SEPTIC"/>
    <n v="0"/>
    <n v="0"/>
    <n v="0"/>
    <s v="YES"/>
    <n v="0"/>
    <s v="55-1005"/>
    <s v="Well,Septic"/>
    <s v="SEPTIC"/>
    <s v="SEPTIC"/>
    <n v="0"/>
    <m/>
    <m/>
    <n v="1"/>
    <n v="1"/>
    <n v="2"/>
    <n v="672"/>
    <n v="1"/>
    <m/>
    <m/>
    <m/>
    <m/>
    <m/>
    <m/>
    <m/>
    <m/>
    <m/>
    <m/>
    <n v="1"/>
    <n v="1"/>
    <x v="0"/>
    <x v="0"/>
  </r>
  <r>
    <s v="50A-1010"/>
    <m/>
    <x v="0"/>
    <s v="13 COLUMBIA ST"/>
    <n v="101"/>
    <s v="JANNETTI FRANCIS S"/>
    <s v="R30"/>
    <s v="ONE FAMILY"/>
    <s v="50/A/1010//"/>
    <n v="0.23069999999999999"/>
    <n v="0"/>
    <n v="0"/>
    <n v="1"/>
    <n v="1"/>
    <s v="SEWER"/>
    <n v="1"/>
    <n v="1"/>
    <n v="1100"/>
    <s v="YES"/>
    <n v="0"/>
    <s v="50A-1010"/>
    <s v="All Public"/>
    <s v="SEWER"/>
    <s v="SEWER"/>
    <n v="1100"/>
    <m/>
    <m/>
    <n v="0"/>
    <n v="0"/>
    <n v="2"/>
    <n v="716"/>
    <n v="1"/>
    <m/>
    <m/>
    <m/>
    <m/>
    <m/>
    <m/>
    <m/>
    <m/>
    <m/>
    <m/>
    <n v="3"/>
    <n v="1"/>
    <x v="0"/>
    <x v="0"/>
  </r>
  <r>
    <s v="50A-49C"/>
    <m/>
    <x v="0"/>
    <s v="8B GALAVOTTI AVE"/>
    <n v="101"/>
    <s v="SAWYER MICHAEL"/>
    <s v="R30"/>
    <s v="ONE FAMILY"/>
    <s v="50/A/49/C/"/>
    <n v="4.5229999999999999E-2"/>
    <n v="0"/>
    <n v="0"/>
    <n v="1"/>
    <n v="1"/>
    <s v="SEWER"/>
    <n v="1"/>
    <n v="1"/>
    <n v="6600"/>
    <s v="YES"/>
    <n v="0"/>
    <s v="50A-49C"/>
    <s v="All Public"/>
    <s v="SEWER"/>
    <s v="SEWER"/>
    <n v="6600"/>
    <m/>
    <m/>
    <n v="0"/>
    <n v="0"/>
    <n v="2"/>
    <n v="528"/>
    <n v="1"/>
    <m/>
    <m/>
    <m/>
    <m/>
    <m/>
    <m/>
    <m/>
    <m/>
    <m/>
    <m/>
    <n v="1"/>
    <n v="1"/>
    <x v="0"/>
    <x v="0"/>
  </r>
  <r>
    <s v="55-1004"/>
    <m/>
    <x v="0"/>
    <s v="54 SHADY LN"/>
    <n v="101"/>
    <s v="ST LAWRENCE WALTER G"/>
    <s v="R30"/>
    <s v="ONE FAMILY"/>
    <s v="55//1004//"/>
    <n v="0.56499999999999995"/>
    <n v="1"/>
    <n v="1"/>
    <n v="1"/>
    <n v="1"/>
    <s v="SEPTIC"/>
    <n v="0"/>
    <n v="0"/>
    <n v="0"/>
    <s v="YES"/>
    <n v="0"/>
    <s v="55-1004"/>
    <s v="Well,Septic"/>
    <s v="SEPTIC"/>
    <s v="SEPTIC"/>
    <n v="0"/>
    <m/>
    <m/>
    <n v="1"/>
    <n v="1"/>
    <n v="2"/>
    <n v="670"/>
    <n v="1"/>
    <m/>
    <m/>
    <m/>
    <m/>
    <m/>
    <m/>
    <m/>
    <m/>
    <m/>
    <m/>
    <n v="1"/>
    <n v="1"/>
    <x v="0"/>
    <x v="0"/>
  </r>
  <r>
    <s v="35-73"/>
    <m/>
    <x v="0"/>
    <s v="7 ALDEN RD"/>
    <n v="101"/>
    <s v="WEBB WARREN F"/>
    <s v="R30"/>
    <s v="ONE FAMILY"/>
    <s v="35//73//"/>
    <n v="0.24056"/>
    <n v="1"/>
    <n v="1"/>
    <n v="1"/>
    <n v="1"/>
    <s v="SEPTIC"/>
    <n v="0"/>
    <n v="1"/>
    <n v="3900"/>
    <s v="YES"/>
    <n v="3900"/>
    <s v="35-73"/>
    <s v="Public Water,Septic"/>
    <s v="SEPTIC"/>
    <s v="SEPTIC"/>
    <n v="3900"/>
    <m/>
    <m/>
    <n v="1"/>
    <n v="1"/>
    <n v="3"/>
    <n v="1120"/>
    <n v="1"/>
    <m/>
    <m/>
    <m/>
    <m/>
    <m/>
    <m/>
    <m/>
    <m/>
    <m/>
    <m/>
    <n v="2"/>
    <n v="1"/>
    <x v="3"/>
    <x v="3"/>
  </r>
  <r>
    <s v="50A-147A"/>
    <m/>
    <x v="0"/>
    <s v="6 COLUMBIA ST"/>
    <n v="101"/>
    <s v="WILSON JOHN R"/>
    <s v="R30"/>
    <s v="ONE FAMILY"/>
    <s v="50/A/147/A/"/>
    <n v="9.9070000000000005E-2"/>
    <n v="0"/>
    <n v="0"/>
    <n v="1"/>
    <n v="1"/>
    <s v="SEWER"/>
    <n v="1"/>
    <n v="1"/>
    <n v="900"/>
    <s v="YES"/>
    <n v="0"/>
    <s v="50A-147A"/>
    <s v="Public Water,Public Sewer,Gas"/>
    <s v="SEWER"/>
    <s v="SEWER"/>
    <n v="900"/>
    <m/>
    <m/>
    <n v="0"/>
    <n v="0"/>
    <n v="3"/>
    <n v="1043"/>
    <n v="1"/>
    <m/>
    <m/>
    <m/>
    <m/>
    <m/>
    <m/>
    <m/>
    <m/>
    <m/>
    <m/>
    <n v="1"/>
    <n v="1"/>
    <x v="0"/>
    <x v="0"/>
  </r>
  <r>
    <s v="50D-18"/>
    <m/>
    <x v="0"/>
    <s v="3 BEACH ST"/>
    <n v="101"/>
    <s v="PILLERI THOMAS P"/>
    <s v="R30"/>
    <s v="ONE FAMILY"/>
    <s v="50/D/18//"/>
    <n v="0.15895000000000001"/>
    <n v="0"/>
    <n v="0"/>
    <n v="1"/>
    <n v="1"/>
    <s v="SEWER"/>
    <n v="1"/>
    <n v="1"/>
    <n v="9400"/>
    <s v="YES"/>
    <n v="0"/>
    <s v="50D-18"/>
    <s v="All Public"/>
    <s v="SEWER"/>
    <s v="SEWER"/>
    <n v="9400"/>
    <m/>
    <m/>
    <n v="0"/>
    <n v="0"/>
    <n v="5"/>
    <n v="1620"/>
    <n v="2"/>
    <m/>
    <m/>
    <m/>
    <m/>
    <m/>
    <m/>
    <m/>
    <m/>
    <m/>
    <m/>
    <n v="2"/>
    <n v="1"/>
    <x v="0"/>
    <x v="0"/>
  </r>
  <r>
    <s v="50D-4"/>
    <m/>
    <x v="0"/>
    <s v="9 ROBY ST"/>
    <n v="130"/>
    <s v="LAVALLEE JOHN J"/>
    <s v="R30"/>
    <s v="RES ACLNDV  MDL-01"/>
    <s v="50/D/4//"/>
    <n v="0.13092000000000001"/>
    <n v="0"/>
    <n v="0"/>
    <n v="0"/>
    <n v="0"/>
    <m/>
    <n v="0"/>
    <n v="0"/>
    <n v="0"/>
    <s v="YES"/>
    <n v="0"/>
    <s v="50D-4"/>
    <m/>
    <m/>
    <m/>
    <n v="0"/>
    <m/>
    <m/>
    <n v="0"/>
    <n v="0"/>
    <n v="2"/>
    <n v="936"/>
    <n v="1.75"/>
    <m/>
    <m/>
    <m/>
    <m/>
    <m/>
    <m/>
    <m/>
    <m/>
    <m/>
    <m/>
    <n v="1"/>
    <n v="1"/>
    <x v="0"/>
    <x v="0"/>
  </r>
  <r>
    <s v="50A-94"/>
    <m/>
    <x v="0"/>
    <s v="47 BAYVIEW ST"/>
    <n v="109"/>
    <s v="DEMATTIA MARY LIFE ESTATE"/>
    <s v="R30"/>
    <s v="MULTI HSES"/>
    <s v="50/A/94//"/>
    <n v="0.1313"/>
    <n v="0"/>
    <n v="0"/>
    <n v="2"/>
    <n v="2"/>
    <s v="SEWER"/>
    <n v="2"/>
    <n v="2"/>
    <n v="6500"/>
    <s v="YES"/>
    <n v="0"/>
    <s v="50A-94"/>
    <s v="Public Water,Public Sewer,Gas"/>
    <s v="SEWER"/>
    <s v="SEWER"/>
    <n v="3250"/>
    <m/>
    <m/>
    <n v="0"/>
    <n v="0"/>
    <n v="3"/>
    <n v="1406"/>
    <n v="2"/>
    <m/>
    <m/>
    <m/>
    <m/>
    <m/>
    <m/>
    <m/>
    <m/>
    <m/>
    <m/>
    <n v="1"/>
    <n v="1"/>
    <x v="0"/>
    <x v="0"/>
  </r>
  <r>
    <s v="35-59"/>
    <m/>
    <x v="0"/>
    <s v="1 ALDEN RD"/>
    <n v="101"/>
    <s v="KUCINSKI SUSAN J"/>
    <s v="R30"/>
    <s v="ONE FAMILY"/>
    <s v="35//59//"/>
    <n v="0.77588000000000001"/>
    <n v="1"/>
    <n v="1"/>
    <n v="1"/>
    <n v="1"/>
    <s v="SEPTIC"/>
    <n v="0"/>
    <n v="1"/>
    <n v="7300"/>
    <s v="YES"/>
    <n v="7300"/>
    <s v="35-59"/>
    <s v="Public Water,Gas,Septic"/>
    <s v="SEPTIC"/>
    <s v="SEPTIC"/>
    <n v="7300"/>
    <m/>
    <m/>
    <n v="1"/>
    <n v="1"/>
    <n v="3"/>
    <n v="1122"/>
    <n v="1"/>
    <m/>
    <m/>
    <m/>
    <m/>
    <m/>
    <m/>
    <m/>
    <m/>
    <m/>
    <m/>
    <n v="3"/>
    <n v="1"/>
    <x v="3"/>
    <x v="3"/>
  </r>
  <r>
    <s v="50B-3-10B"/>
    <m/>
    <x v="0"/>
    <s v="178 SWIFTS BCH RD"/>
    <n v="101"/>
    <s v="MENDOLIA ROBERT JOSEPH"/>
    <s v="R30"/>
    <s v="ONE FAMILY"/>
    <s v="50/B3/10/B/"/>
    <n v="0.12436999999999999"/>
    <n v="0"/>
    <n v="0"/>
    <n v="1"/>
    <n v="1"/>
    <s v="SEWER"/>
    <n v="1"/>
    <n v="1"/>
    <n v="4400"/>
    <s v="YES"/>
    <n v="0"/>
    <s v="50B-3-10B"/>
    <s v="All Public"/>
    <s v="SEWER"/>
    <s v="SEWER"/>
    <n v="4400"/>
    <m/>
    <m/>
    <n v="0"/>
    <n v="0"/>
    <n v="3"/>
    <n v="1121"/>
    <n v="1.75"/>
    <m/>
    <m/>
    <m/>
    <m/>
    <m/>
    <m/>
    <m/>
    <m/>
    <m/>
    <m/>
    <n v="1"/>
    <n v="1"/>
    <x v="0"/>
    <x v="0"/>
  </r>
  <r>
    <s v="35-71"/>
    <m/>
    <x v="0"/>
    <s v="46 EDGEWATER WAY"/>
    <n v="101"/>
    <s v="UGI ELLEN M"/>
    <s v="R30"/>
    <s v="ONE FAMILY"/>
    <s v="35//71//"/>
    <n v="0.50170000000000003"/>
    <n v="1"/>
    <n v="1"/>
    <n v="1"/>
    <n v="1"/>
    <s v="SEPTIC"/>
    <n v="0"/>
    <n v="1"/>
    <n v="1800"/>
    <s v="YES"/>
    <n v="1800"/>
    <s v="35-71"/>
    <s v="Public Water,Septic"/>
    <s v="SEPTIC"/>
    <s v="SEPTIC"/>
    <n v="1800"/>
    <m/>
    <m/>
    <n v="1"/>
    <n v="1"/>
    <n v="3"/>
    <n v="1080"/>
    <n v="1"/>
    <m/>
    <m/>
    <m/>
    <m/>
    <m/>
    <m/>
    <m/>
    <m/>
    <m/>
    <m/>
    <n v="2"/>
    <n v="1"/>
    <x v="3"/>
    <x v="3"/>
  </r>
  <r>
    <s v="50A-48B"/>
    <m/>
    <x v="0"/>
    <s v="6B GALAVOTTI AVE"/>
    <n v="101"/>
    <s v="ENOS VIRGINIA"/>
    <s v="R30"/>
    <s v="ONE FAMILY"/>
    <s v="50/A/48/B/"/>
    <n v="7.7700000000000005E-2"/>
    <n v="0"/>
    <n v="0"/>
    <n v="1"/>
    <n v="1"/>
    <s v="SEWER"/>
    <n v="1"/>
    <n v="1"/>
    <n v="5300"/>
    <s v="YES"/>
    <n v="0"/>
    <s v="50A-48B"/>
    <s v="All Public"/>
    <s v="SEWER"/>
    <s v="SEWER"/>
    <n v="5300"/>
    <m/>
    <m/>
    <n v="0"/>
    <n v="0"/>
    <n v="2"/>
    <n v="936"/>
    <n v="2"/>
    <m/>
    <m/>
    <m/>
    <m/>
    <m/>
    <m/>
    <m/>
    <m/>
    <m/>
    <m/>
    <n v="1"/>
    <n v="1"/>
    <x v="0"/>
    <x v="0"/>
  </r>
  <r>
    <s v="50B-3-10A"/>
    <m/>
    <x v="0"/>
    <s v="21 OCEANSIDE DR"/>
    <n v="101"/>
    <s v="LYON STEVE"/>
    <s v="R30"/>
    <s v="ONE FAMILY"/>
    <s v="50/B3/10/A/"/>
    <n v="0.25844"/>
    <n v="0"/>
    <n v="0"/>
    <n v="1"/>
    <n v="1"/>
    <s v="SEWER"/>
    <n v="1"/>
    <n v="1"/>
    <n v="13900"/>
    <s v="YES"/>
    <n v="0"/>
    <s v="50B-3-10A"/>
    <s v="All Public"/>
    <s v="SEWER"/>
    <s v="SEWER"/>
    <n v="13900"/>
    <m/>
    <m/>
    <n v="0"/>
    <n v="0"/>
    <n v="3"/>
    <n v="1640"/>
    <n v="1.5"/>
    <m/>
    <m/>
    <m/>
    <m/>
    <m/>
    <m/>
    <m/>
    <m/>
    <m/>
    <m/>
    <n v="2"/>
    <n v="1"/>
    <x v="0"/>
    <x v="0"/>
  </r>
  <r>
    <s v="50A-97"/>
    <m/>
    <x v="0"/>
    <s v="34 PLEASANT ST"/>
    <n v="109"/>
    <s v="BOTTA ENRICO"/>
    <s v="R30"/>
    <s v="MULTI HSES"/>
    <s v="50/A/97//"/>
    <n v="0.11266"/>
    <n v="0"/>
    <n v="0"/>
    <n v="2"/>
    <n v="2"/>
    <s v="SEWER"/>
    <n v="2"/>
    <n v="2"/>
    <n v="7400"/>
    <s v="YES"/>
    <n v="0"/>
    <s v="50A-97"/>
    <s v="Public Water,Public Sewer"/>
    <s v="SEWER"/>
    <s v="SEWER"/>
    <n v="3700"/>
    <m/>
    <m/>
    <n v="0"/>
    <n v="0"/>
    <n v="2"/>
    <n v="1016"/>
    <n v="1"/>
    <m/>
    <m/>
    <m/>
    <m/>
    <m/>
    <m/>
    <m/>
    <m/>
    <m/>
    <m/>
    <n v="1"/>
    <n v="1"/>
    <x v="0"/>
    <x v="0"/>
  </r>
  <r>
    <s v="35-F"/>
    <m/>
    <x v="0"/>
    <s v="161 INDIAN NECK RD"/>
    <n v="131"/>
    <s v="ROME BERNARD P"/>
    <s v="R30"/>
    <s v="RES ACLNPO  MDL-00"/>
    <s v="35///F/"/>
    <n v="0.81186000000000003"/>
    <n v="0"/>
    <n v="0"/>
    <n v="0"/>
    <n v="0"/>
    <m/>
    <n v="0"/>
    <n v="0"/>
    <n v="0"/>
    <s v="YES"/>
    <n v="0"/>
    <s v="35-F"/>
    <m/>
    <m/>
    <m/>
    <n v="0"/>
    <m/>
    <m/>
    <n v="0"/>
    <n v="0"/>
    <n v="0"/>
    <n v="0"/>
    <n v="0"/>
    <m/>
    <m/>
    <m/>
    <m/>
    <m/>
    <m/>
    <m/>
    <m/>
    <m/>
    <m/>
    <n v="3"/>
    <n v="1"/>
    <x v="3"/>
    <x v="3"/>
  </r>
  <r>
    <s v="50A-51A"/>
    <m/>
    <x v="0"/>
    <s v="10 GALAVOTTI AVE"/>
    <n v="101"/>
    <s v="DAILEY LEO A &amp;"/>
    <s v="R30"/>
    <s v="ONE FAMILY"/>
    <s v="50/A/51/A/"/>
    <n v="7.1679999999999994E-2"/>
    <n v="0"/>
    <n v="0"/>
    <n v="1"/>
    <n v="1"/>
    <s v="SEWER"/>
    <n v="1"/>
    <n v="1"/>
    <n v="1100"/>
    <s v="YES"/>
    <n v="0"/>
    <s v="50A-51A"/>
    <s v="All Public"/>
    <s v="SEWER"/>
    <s v="SEWER"/>
    <n v="1100"/>
    <m/>
    <m/>
    <n v="0"/>
    <n v="0"/>
    <n v="2"/>
    <n v="704"/>
    <n v="1.5"/>
    <m/>
    <m/>
    <m/>
    <m/>
    <m/>
    <m/>
    <m/>
    <m/>
    <m/>
    <m/>
    <n v="1"/>
    <n v="1"/>
    <x v="0"/>
    <x v="0"/>
  </r>
  <r>
    <s v="35-1"/>
    <m/>
    <x v="0"/>
    <s v="97 EDGEWATER DR"/>
    <n v="101"/>
    <s v="PATRICK PHILIP P TRUSTEE"/>
    <s v="R30"/>
    <s v="ONE FAMILY"/>
    <s v="35//1//"/>
    <n v="0.34611999999999998"/>
    <n v="1"/>
    <n v="1"/>
    <n v="1"/>
    <n v="1"/>
    <s v="SEPTIC"/>
    <n v="0"/>
    <n v="1"/>
    <n v="12700"/>
    <s v="YES"/>
    <n v="12700"/>
    <s v="35-1"/>
    <s v="Public Water,Septic"/>
    <s v="SEPTIC"/>
    <s v="SEPTIC"/>
    <n v="12700"/>
    <m/>
    <m/>
    <n v="1"/>
    <n v="1"/>
    <n v="3"/>
    <n v="1802"/>
    <n v="2"/>
    <m/>
    <m/>
    <m/>
    <m/>
    <m/>
    <m/>
    <m/>
    <m/>
    <m/>
    <m/>
    <n v="1"/>
    <n v="1"/>
    <x v="2"/>
    <x v="2"/>
  </r>
  <r>
    <s v="50A-146A"/>
    <m/>
    <x v="0"/>
    <s v="29 PLEASANT ST"/>
    <n v="101"/>
    <s v="SANTUCCI ROBERT A &amp; VIRGINIA A"/>
    <s v="R30"/>
    <s v="ONE FAMILY"/>
    <s v="50/A/146/A/"/>
    <n v="7.3730000000000004E-2"/>
    <n v="0"/>
    <n v="0"/>
    <n v="1"/>
    <n v="1"/>
    <s v="SEWER"/>
    <n v="1"/>
    <n v="1"/>
    <n v="200"/>
    <s v="YES"/>
    <n v="0"/>
    <s v="50A-146A"/>
    <s v="Public Water,Public Sewer,Gas"/>
    <s v="SEWER"/>
    <s v="SEWER"/>
    <n v="200"/>
    <m/>
    <m/>
    <n v="0"/>
    <n v="0"/>
    <n v="3"/>
    <n v="546"/>
    <n v="1"/>
    <m/>
    <m/>
    <m/>
    <m/>
    <m/>
    <m/>
    <m/>
    <m/>
    <m/>
    <m/>
    <n v="1"/>
    <n v="1"/>
    <x v="0"/>
    <x v="0"/>
  </r>
  <r>
    <s v="50A-47B"/>
    <m/>
    <x v="0"/>
    <s v="4R GALAVOTTI AVE"/>
    <n v="101"/>
    <s v="MELO LAUDALINA SOUSA"/>
    <s v="R30"/>
    <s v="ONE FAMILY"/>
    <s v="50/A/47/B/"/>
    <n v="5.5070000000000001E-2"/>
    <n v="0"/>
    <n v="0"/>
    <n v="1"/>
    <n v="1"/>
    <s v="SEWER"/>
    <n v="1"/>
    <n v="2"/>
    <n v="3300"/>
    <s v="YES"/>
    <n v="0"/>
    <s v="50A-47B"/>
    <s v="All Public"/>
    <s v="SEWER"/>
    <s v="SEWER"/>
    <n v="1650"/>
    <m/>
    <m/>
    <n v="0"/>
    <n v="0"/>
    <n v="3"/>
    <n v="817"/>
    <n v="1.75"/>
    <m/>
    <m/>
    <m/>
    <m/>
    <m/>
    <m/>
    <m/>
    <m/>
    <m/>
    <m/>
    <n v="1"/>
    <n v="1"/>
    <x v="0"/>
    <x v="0"/>
  </r>
  <r>
    <s v="54-1006"/>
    <m/>
    <x v="0"/>
    <s v="102 CROMESETT RD"/>
    <n v="132"/>
    <s v="LORD KENNETH JOHN &amp; KIKUCHI"/>
    <s v="R30"/>
    <s v="RES ACLNUD  MDL-00"/>
    <s v="54//1006//"/>
    <n v="0.74119000000000002"/>
    <n v="0"/>
    <n v="0"/>
    <n v="0"/>
    <n v="0"/>
    <m/>
    <n v="0"/>
    <n v="0"/>
    <n v="0"/>
    <s v="YES"/>
    <n v="0"/>
    <s v="54-1006"/>
    <m/>
    <m/>
    <m/>
    <n v="0"/>
    <m/>
    <m/>
    <n v="0"/>
    <n v="0"/>
    <n v="0"/>
    <n v="0"/>
    <n v="0"/>
    <m/>
    <m/>
    <m/>
    <m/>
    <m/>
    <m/>
    <m/>
    <m/>
    <m/>
    <m/>
    <n v="1"/>
    <n v="1"/>
    <x v="0"/>
    <x v="0"/>
  </r>
  <r>
    <s v="36-S2"/>
    <m/>
    <x v="0"/>
    <s v="1 SPRINKLER LN"/>
    <n v="131"/>
    <s v="TURNER ROBERT W"/>
    <s v="R60"/>
    <s v="RES ACLNPO  MDL-00"/>
    <s v="36//S2//"/>
    <n v="2.1686299999999998"/>
    <n v="0"/>
    <n v="1"/>
    <n v="0"/>
    <n v="1"/>
    <m/>
    <n v="0"/>
    <n v="2"/>
    <n v="14500"/>
    <s v="YES"/>
    <n v="14500"/>
    <s v="36-S2"/>
    <m/>
    <m/>
    <s v="SEPTIC"/>
    <n v="7250"/>
    <m/>
    <m/>
    <n v="0"/>
    <n v="1"/>
    <n v="0"/>
    <n v="0"/>
    <n v="0"/>
    <m/>
    <m/>
    <m/>
    <m/>
    <m/>
    <m/>
    <m/>
    <m/>
    <m/>
    <m/>
    <n v="1"/>
    <n v="1"/>
    <x v="3"/>
    <x v="3"/>
  </r>
  <r>
    <s v="50D-15B"/>
    <m/>
    <x v="0"/>
    <s v="0 ROBY ST"/>
    <n v="132"/>
    <s v="MIGLIORE LEONARD"/>
    <s v="R30"/>
    <s v="RES ACLNUD  MDL-00"/>
    <s v="50/D/15/B/"/>
    <n v="4.5130000000000003E-2"/>
    <n v="0"/>
    <n v="0"/>
    <n v="0"/>
    <n v="0"/>
    <m/>
    <n v="0"/>
    <n v="0"/>
    <n v="0"/>
    <s v="YES"/>
    <n v="0"/>
    <s v="50D-15B"/>
    <m/>
    <m/>
    <m/>
    <n v="0"/>
    <m/>
    <m/>
    <n v="0"/>
    <n v="0"/>
    <n v="0"/>
    <n v="0"/>
    <n v="0"/>
    <m/>
    <m/>
    <m/>
    <m/>
    <m/>
    <m/>
    <m/>
    <m/>
    <m/>
    <m/>
    <n v="1"/>
    <n v="1"/>
    <x v="0"/>
    <x v="0"/>
  </r>
  <r>
    <s v="50A-1009"/>
    <m/>
    <x v="0"/>
    <s v="11 COLUMBIA ST"/>
    <n v="101"/>
    <s v="PORZIO STEVEN"/>
    <s v="R30"/>
    <s v="ONE FAMILY"/>
    <s v="50/A/1009//"/>
    <n v="9.9659999999999999E-2"/>
    <n v="0"/>
    <n v="0"/>
    <n v="1"/>
    <n v="1"/>
    <s v="SEWER"/>
    <n v="1"/>
    <n v="1"/>
    <n v="1200"/>
    <s v="YES"/>
    <n v="0"/>
    <s v="50A-1009"/>
    <s v="All Public"/>
    <s v="SEWER"/>
    <s v="SEWER"/>
    <n v="1200"/>
    <m/>
    <m/>
    <n v="0"/>
    <n v="0"/>
    <n v="4"/>
    <n v="960"/>
    <n v="1"/>
    <m/>
    <m/>
    <m/>
    <m/>
    <m/>
    <m/>
    <m/>
    <m/>
    <m/>
    <m/>
    <n v="1"/>
    <n v="1"/>
    <x v="0"/>
    <x v="0"/>
  </r>
  <r>
    <s v="35-120"/>
    <m/>
    <x v="0"/>
    <s v="94 EDGEWATER DR"/>
    <n v="101"/>
    <s v="MURPHY JAMES H"/>
    <s v="R30"/>
    <s v="ONE FAMILY"/>
    <s v="35//120//"/>
    <n v="0.19028999999999999"/>
    <n v="1"/>
    <n v="1"/>
    <n v="1"/>
    <n v="1"/>
    <s v="SEPTIC"/>
    <n v="0"/>
    <n v="1"/>
    <n v="6200"/>
    <s v="YES"/>
    <n v="6200"/>
    <s v="35-120"/>
    <s v="Public Water,Septic"/>
    <s v="SEPTIC"/>
    <s v="SEPTIC"/>
    <n v="6200"/>
    <m/>
    <m/>
    <n v="1"/>
    <n v="1"/>
    <n v="4"/>
    <n v="1248"/>
    <n v="1"/>
    <m/>
    <m/>
    <m/>
    <m/>
    <m/>
    <m/>
    <m/>
    <m/>
    <m/>
    <m/>
    <n v="1"/>
    <n v="1"/>
    <x v="2"/>
    <x v="2"/>
  </r>
  <r>
    <s v="50A-49B"/>
    <m/>
    <x v="0"/>
    <s v="8A GALAVOTTI AVE"/>
    <n v="101"/>
    <s v="AMARAL ANTONIO M TRUSTEE OF"/>
    <s v="R30"/>
    <s v="ONE FAMILY"/>
    <s v="50/A/49/B/"/>
    <n v="7.1050000000000002E-2"/>
    <n v="0"/>
    <n v="0"/>
    <n v="1"/>
    <n v="1"/>
    <s v="SEWER"/>
    <n v="1"/>
    <n v="1"/>
    <n v="2400"/>
    <s v="YES"/>
    <n v="0"/>
    <s v="50A-49B"/>
    <s v="All Public"/>
    <s v="SEWER"/>
    <s v="SEWER"/>
    <n v="2400"/>
    <m/>
    <m/>
    <n v="0"/>
    <n v="0"/>
    <n v="2"/>
    <n v="731"/>
    <n v="1.5"/>
    <m/>
    <m/>
    <m/>
    <m/>
    <m/>
    <m/>
    <m/>
    <m/>
    <m/>
    <m/>
    <n v="2"/>
    <n v="1"/>
    <x v="0"/>
    <x v="0"/>
  </r>
  <r>
    <s v="50A-146B"/>
    <m/>
    <x v="0"/>
    <s v="4 COLUMBIA ST"/>
    <n v="101"/>
    <s v="FRATALIA STEPHEN R"/>
    <s v="R30"/>
    <s v="ONE FAMILY"/>
    <s v="50/A/146/B/"/>
    <n v="9.3780000000000002E-2"/>
    <n v="0"/>
    <n v="0"/>
    <n v="1"/>
    <n v="1"/>
    <s v="SEWER"/>
    <n v="1"/>
    <n v="1"/>
    <n v="600"/>
    <s v="YES"/>
    <n v="0"/>
    <s v="50A-146B"/>
    <s v="Public Water,Public Sewer"/>
    <s v="SEWER"/>
    <s v="SEWER"/>
    <n v="600"/>
    <m/>
    <m/>
    <n v="0"/>
    <n v="0"/>
    <n v="4"/>
    <n v="1288"/>
    <n v="1"/>
    <m/>
    <m/>
    <m/>
    <m/>
    <m/>
    <m/>
    <m/>
    <m/>
    <m/>
    <m/>
    <n v="3"/>
    <n v="1"/>
    <x v="0"/>
    <x v="0"/>
  </r>
  <r>
    <s v="50A-40A"/>
    <m/>
    <x v="0"/>
    <s v="175 SWIFTS BCH RD"/>
    <n v="101"/>
    <s v="CONBOY CATHLEEN"/>
    <s v="R30"/>
    <s v="ONE FAMILY"/>
    <s v="50/A/40/A/"/>
    <n v="0.21131"/>
    <n v="0"/>
    <n v="0"/>
    <n v="1"/>
    <n v="1"/>
    <s v="SEWER"/>
    <n v="1"/>
    <n v="1"/>
    <n v="12800"/>
    <s v="YES"/>
    <n v="0"/>
    <s v="50A-40A"/>
    <s v="All Public"/>
    <s v="SEWER"/>
    <s v="SEWER"/>
    <n v="12800"/>
    <m/>
    <m/>
    <n v="0"/>
    <n v="0"/>
    <n v="4"/>
    <n v="2513"/>
    <n v="1"/>
    <m/>
    <m/>
    <m/>
    <m/>
    <m/>
    <m/>
    <m/>
    <m/>
    <m/>
    <m/>
    <n v="1"/>
    <n v="1"/>
    <x v="0"/>
    <x v="0"/>
  </r>
  <r>
    <s v="35-102"/>
    <m/>
    <x v="0"/>
    <s v="22 ALDEN RD"/>
    <n v="905"/>
    <s v="WILDLANDS TRUST OF"/>
    <s v="R30"/>
    <s v="CHAR ORG  MDL-00"/>
    <s v="35//102//"/>
    <n v="0.25269000000000003"/>
    <n v="0"/>
    <n v="0"/>
    <n v="0"/>
    <n v="0"/>
    <m/>
    <n v="0"/>
    <n v="0"/>
    <n v="0"/>
    <s v="YES"/>
    <n v="0"/>
    <s v="35-102"/>
    <m/>
    <m/>
    <m/>
    <n v="0"/>
    <s v="fee simple"/>
    <s v="YES"/>
    <n v="0"/>
    <n v="0"/>
    <n v="0"/>
    <n v="0"/>
    <n v="0"/>
    <m/>
    <m/>
    <m/>
    <m/>
    <m/>
    <m/>
    <m/>
    <m/>
    <m/>
    <m/>
    <n v="1"/>
    <n v="1"/>
    <x v="3"/>
    <x v="3"/>
  </r>
  <r>
    <s v="50D-5"/>
    <m/>
    <x v="0"/>
    <s v="11 ROBY ST"/>
    <n v="101"/>
    <s v="GONCALVES JOHN S"/>
    <s v="R30"/>
    <s v="ONE FAMILY"/>
    <s v="50/D/5//"/>
    <n v="0.12134"/>
    <n v="0"/>
    <n v="0"/>
    <n v="1"/>
    <n v="1"/>
    <s v="SEWER"/>
    <n v="1"/>
    <n v="1"/>
    <n v="30800"/>
    <s v="YES"/>
    <n v="0"/>
    <s v="50D-5"/>
    <s v="All Public"/>
    <s v="SEWER"/>
    <s v="SEWER"/>
    <n v="30800"/>
    <m/>
    <m/>
    <n v="0"/>
    <n v="0"/>
    <n v="2"/>
    <n v="672"/>
    <n v="1"/>
    <m/>
    <m/>
    <m/>
    <m/>
    <m/>
    <m/>
    <m/>
    <m/>
    <m/>
    <m/>
    <n v="1"/>
    <n v="1"/>
    <x v="0"/>
    <x v="0"/>
  </r>
  <r>
    <s v="50D-62"/>
    <m/>
    <x v="0"/>
    <s v="2 BEACH ST"/>
    <n v="101"/>
    <s v="MCDOUGALL LORNE W"/>
    <s v="R30"/>
    <s v="ONE FAMILY"/>
    <s v="50/D/62//"/>
    <n v="0.14335999999999999"/>
    <n v="0"/>
    <n v="0"/>
    <n v="1"/>
    <n v="1"/>
    <s v="SEWER"/>
    <n v="1"/>
    <n v="1"/>
    <n v="500"/>
    <s v="YES"/>
    <n v="0"/>
    <s v="50D-62"/>
    <s v="All Public"/>
    <s v="SEWER"/>
    <s v="SEWER"/>
    <n v="500"/>
    <m/>
    <m/>
    <n v="0"/>
    <n v="0"/>
    <n v="3"/>
    <n v="1411"/>
    <n v="2"/>
    <m/>
    <m/>
    <m/>
    <m/>
    <m/>
    <m/>
    <m/>
    <m/>
    <m/>
    <m/>
    <n v="1"/>
    <n v="1"/>
    <x v="0"/>
    <x v="0"/>
  </r>
  <r>
    <s v="50D-20"/>
    <m/>
    <x v="0"/>
    <s v="7 BEACH ST"/>
    <n v="101"/>
    <s v="MALLEGNI CAROL A"/>
    <s v="R30"/>
    <s v="ONE FAMILY"/>
    <s v="50/D/20//"/>
    <n v="8.7540000000000007E-2"/>
    <n v="0"/>
    <n v="0"/>
    <n v="1"/>
    <n v="1"/>
    <s v="SEWER"/>
    <n v="1"/>
    <n v="1"/>
    <n v="1200"/>
    <s v="YES"/>
    <n v="0"/>
    <s v="50D-20"/>
    <s v="All Public"/>
    <s v="SEWER"/>
    <s v="SEWER"/>
    <n v="1200"/>
    <m/>
    <m/>
    <n v="0"/>
    <n v="0"/>
    <n v="2"/>
    <n v="660"/>
    <n v="1"/>
    <m/>
    <m/>
    <m/>
    <m/>
    <m/>
    <m/>
    <m/>
    <m/>
    <m/>
    <m/>
    <n v="1"/>
    <n v="1"/>
    <x v="0"/>
    <x v="0"/>
  </r>
  <r>
    <s v="36-H3"/>
    <m/>
    <x v="0"/>
    <s v="162 INDIAN NECK RD"/>
    <n v="101"/>
    <s v="JONAS CAROL NELSON"/>
    <s v="R60"/>
    <s v="ONE FAMILY"/>
    <s v="36//H3//"/>
    <n v="0.63893"/>
    <n v="1"/>
    <n v="1"/>
    <n v="1"/>
    <n v="1"/>
    <s v="SEPTIC"/>
    <n v="0"/>
    <n v="1"/>
    <n v="11900"/>
    <s v="YES"/>
    <n v="11900"/>
    <s v="36-H3"/>
    <s v="Public Water,Gas,Septic"/>
    <s v="SEPTIC"/>
    <s v="SEPTIC"/>
    <n v="11900"/>
    <m/>
    <m/>
    <n v="1"/>
    <n v="1"/>
    <n v="2"/>
    <n v="1056"/>
    <n v="1"/>
    <m/>
    <m/>
    <m/>
    <m/>
    <m/>
    <m/>
    <m/>
    <m/>
    <m/>
    <m/>
    <n v="1"/>
    <n v="1"/>
    <x v="3"/>
    <x v="3"/>
  </r>
  <r>
    <s v="35-W2"/>
    <m/>
    <x v="0"/>
    <s v="30 ALDEN RD"/>
    <n v="101"/>
    <s v="MACDONALD WALTER F"/>
    <s v="R30"/>
    <s v="ONE FAMILY"/>
    <s v="35//W2//"/>
    <n v="1.3476600000000001"/>
    <n v="1"/>
    <n v="1"/>
    <n v="1"/>
    <n v="1"/>
    <s v="SEPTIC"/>
    <n v="0"/>
    <n v="1"/>
    <n v="3800"/>
    <s v="YES"/>
    <n v="3800"/>
    <s v="35-W2"/>
    <s v="Gas"/>
    <m/>
    <s v="SEPTIC"/>
    <n v="3800"/>
    <m/>
    <m/>
    <n v="1"/>
    <n v="1"/>
    <n v="3"/>
    <n v="1879"/>
    <n v="1"/>
    <m/>
    <m/>
    <m/>
    <m/>
    <m/>
    <m/>
    <m/>
    <m/>
    <m/>
    <m/>
    <n v="1"/>
    <n v="1"/>
    <x v="3"/>
    <x v="3"/>
  </r>
  <r>
    <s v="50A-96"/>
    <m/>
    <x v="0"/>
    <s v="45 BAYVIEW ST"/>
    <n v="101"/>
    <s v="CARLSON ARTHUR E &amp; BARBARA A"/>
    <s v="R30"/>
    <s v="ONE FAMILY"/>
    <s v="50/A/96//"/>
    <n v="0.11801"/>
    <n v="0"/>
    <n v="0"/>
    <n v="1"/>
    <n v="1"/>
    <s v="SEWER"/>
    <n v="1"/>
    <n v="1"/>
    <n v="6400"/>
    <s v="YES"/>
    <n v="0"/>
    <s v="50A-96"/>
    <s v="Public Water,Public Sewer,Gas"/>
    <s v="SEWER"/>
    <s v="SEWER"/>
    <n v="6400"/>
    <m/>
    <m/>
    <n v="0"/>
    <n v="0"/>
    <n v="2"/>
    <n v="735"/>
    <n v="1"/>
    <m/>
    <m/>
    <m/>
    <m/>
    <m/>
    <m/>
    <m/>
    <m/>
    <m/>
    <m/>
    <n v="1"/>
    <n v="1"/>
    <x v="0"/>
    <x v="0"/>
  </r>
  <r>
    <s v="50D-14"/>
    <m/>
    <x v="0"/>
    <s v="8 ROBY ST"/>
    <n v="101"/>
    <s v="MIGLIORE LEONARD"/>
    <s v="R30"/>
    <s v="ONE FAMILY"/>
    <s v="50/D/14//"/>
    <n v="8.9609999999999995E-2"/>
    <n v="0"/>
    <n v="0"/>
    <n v="1"/>
    <n v="1"/>
    <s v="SEWER"/>
    <n v="1"/>
    <n v="1"/>
    <n v="12700"/>
    <s v="YES"/>
    <n v="0"/>
    <s v="50D-14"/>
    <s v="All Public"/>
    <s v="SEWER"/>
    <s v="SEWER"/>
    <n v="12700"/>
    <m/>
    <m/>
    <n v="0"/>
    <n v="0"/>
    <n v="4"/>
    <n v="1414"/>
    <n v="1.75"/>
    <m/>
    <m/>
    <m/>
    <m/>
    <m/>
    <m/>
    <m/>
    <m/>
    <m/>
    <m/>
    <n v="1"/>
    <n v="1"/>
    <x v="0"/>
    <x v="0"/>
  </r>
  <r>
    <s v="50A-48A"/>
    <m/>
    <x v="0"/>
    <s v="6A GALAVOTTI AVE"/>
    <n v="101"/>
    <s v="ENOS VIRGINIA"/>
    <s v="R30"/>
    <s v="ONE FAMILY"/>
    <s v="50/A/48/A/"/>
    <n v="4.453E-2"/>
    <n v="0"/>
    <n v="0"/>
    <n v="1"/>
    <n v="1"/>
    <s v="SEWER"/>
    <n v="1"/>
    <n v="1"/>
    <n v="8600"/>
    <s v="YES"/>
    <n v="0"/>
    <s v="50A-48A"/>
    <s v="All Public"/>
    <s v="SEWER"/>
    <s v="SEWER"/>
    <n v="8600"/>
    <m/>
    <m/>
    <n v="0"/>
    <n v="0"/>
    <n v="2"/>
    <n v="896"/>
    <n v="1"/>
    <m/>
    <m/>
    <m/>
    <m/>
    <m/>
    <m/>
    <m/>
    <m/>
    <m/>
    <m/>
    <n v="1"/>
    <n v="1"/>
    <x v="0"/>
    <x v="0"/>
  </r>
  <r>
    <s v="50B-3-11"/>
    <m/>
    <x v="0"/>
    <s v="176 SWIFTS BCH RD"/>
    <n v="101"/>
    <s v="LOMBARDI LOUIS J &amp;MICHAEL A JR"/>
    <s v="R30"/>
    <s v="ONE FAMILY"/>
    <s v="50/B3/11//"/>
    <n v="0.11255"/>
    <n v="0"/>
    <n v="0"/>
    <n v="1"/>
    <n v="1"/>
    <s v="SEWER"/>
    <n v="1"/>
    <n v="1"/>
    <n v="8100"/>
    <s v="YES"/>
    <n v="0"/>
    <s v="50B-3-11"/>
    <s v="All Public"/>
    <s v="SEWER"/>
    <s v="SEWER"/>
    <n v="8100"/>
    <m/>
    <m/>
    <n v="0"/>
    <n v="0"/>
    <n v="2"/>
    <n v="636"/>
    <n v="1"/>
    <m/>
    <m/>
    <m/>
    <m/>
    <m/>
    <m/>
    <m/>
    <m/>
    <m/>
    <m/>
    <n v="1"/>
    <n v="1"/>
    <x v="0"/>
    <x v="0"/>
  </r>
  <r>
    <s v="35-105"/>
    <m/>
    <x v="0"/>
    <s v="2 ALDEN RD"/>
    <n v="101"/>
    <s v="POTITO ANDREW J"/>
    <s v="R30"/>
    <s v="ONE FAMILY"/>
    <s v="35//105//"/>
    <n v="0.75632999999999995"/>
    <n v="1"/>
    <n v="1"/>
    <n v="1"/>
    <n v="1"/>
    <s v="SEPTIC"/>
    <n v="0"/>
    <n v="0"/>
    <n v="0"/>
    <s v="YES"/>
    <n v="0"/>
    <s v="35-105"/>
    <m/>
    <m/>
    <s v="SEPTIC"/>
    <n v="0"/>
    <m/>
    <m/>
    <n v="1"/>
    <n v="1"/>
    <n v="3"/>
    <n v="1792"/>
    <n v="1"/>
    <m/>
    <m/>
    <m/>
    <m/>
    <m/>
    <m/>
    <m/>
    <m/>
    <m/>
    <m/>
    <n v="3"/>
    <n v="1"/>
    <x v="3"/>
    <x v="3"/>
  </r>
  <r>
    <s v="50A-1008"/>
    <m/>
    <x v="0"/>
    <s v="9 COLUMBIA ST"/>
    <n v="101"/>
    <s v="MORGADO PHYLLIS"/>
    <s v="R30"/>
    <s v="ONE FAMILY"/>
    <s v="50/A/1008//"/>
    <n v="0.12877"/>
    <n v="0"/>
    <n v="0"/>
    <n v="1"/>
    <n v="1"/>
    <s v="SEWER"/>
    <n v="1"/>
    <n v="1"/>
    <n v="300"/>
    <s v="YES"/>
    <n v="0"/>
    <s v="50A-1008"/>
    <s v="All Public"/>
    <s v="SEWER"/>
    <s v="SEWER"/>
    <n v="300"/>
    <m/>
    <m/>
    <n v="0"/>
    <n v="0"/>
    <n v="3"/>
    <n v="1217"/>
    <n v="1.3"/>
    <m/>
    <m/>
    <m/>
    <m/>
    <m/>
    <m/>
    <m/>
    <m/>
    <m/>
    <m/>
    <n v="1"/>
    <n v="1"/>
    <x v="0"/>
    <x v="0"/>
  </r>
  <r>
    <s v="50A-148B"/>
    <m/>
    <x v="0"/>
    <s v="27 PLEASANT ST"/>
    <n v="101"/>
    <s v="JARRET ALAN ALFRED"/>
    <s v="R30"/>
    <s v="ONE FAMILY"/>
    <s v="50/A/148/B/"/>
    <n v="5.0810000000000001E-2"/>
    <n v="0"/>
    <n v="0"/>
    <n v="1"/>
    <n v="1"/>
    <s v="SEWER"/>
    <n v="1"/>
    <n v="2"/>
    <n v="2300"/>
    <s v="YES"/>
    <n v="0"/>
    <s v="50A-148B"/>
    <s v="Public Water,Public Sewer,Gas"/>
    <s v="SEWER"/>
    <s v="SEWER"/>
    <n v="1150"/>
    <m/>
    <m/>
    <n v="0"/>
    <n v="0"/>
    <n v="2"/>
    <n v="736"/>
    <n v="1.3"/>
    <m/>
    <m/>
    <m/>
    <m/>
    <m/>
    <m/>
    <m/>
    <m/>
    <m/>
    <m/>
    <n v="1"/>
    <n v="1"/>
    <x v="0"/>
    <x v="0"/>
  </r>
  <r>
    <s v="50A-46B"/>
    <m/>
    <x v="0"/>
    <s v="2 GALAVOTTI AVE"/>
    <n v="101"/>
    <s v="BORTONE CARLO"/>
    <s v="R30"/>
    <s v="ONE FAMILY"/>
    <s v="50/A/46/B/"/>
    <n v="0.12540999999999999"/>
    <n v="0"/>
    <n v="0"/>
    <n v="1"/>
    <n v="1"/>
    <s v="SEWER"/>
    <n v="1"/>
    <n v="0"/>
    <n v="0"/>
    <s v="YES"/>
    <n v="0"/>
    <s v="50A-46B"/>
    <s v="All Public"/>
    <s v="SEWER"/>
    <s v="SEWER"/>
    <n v="0"/>
    <m/>
    <m/>
    <n v="0"/>
    <n v="0"/>
    <n v="4"/>
    <n v="1836"/>
    <n v="2"/>
    <m/>
    <m/>
    <m/>
    <m/>
    <m/>
    <m/>
    <m/>
    <m/>
    <m/>
    <m/>
    <n v="2"/>
    <n v="1"/>
    <x v="0"/>
    <x v="0"/>
  </r>
  <r>
    <s v="35-103"/>
    <m/>
    <x v="0"/>
    <s v="24 ALDEN RD"/>
    <n v="905"/>
    <s v="WILDLANDS TRUST OF"/>
    <s v="R30"/>
    <s v="CHAR ORG  MDL-00"/>
    <s v="35//103//"/>
    <n v="0.26153999999999999"/>
    <n v="0"/>
    <n v="0"/>
    <n v="0"/>
    <n v="0"/>
    <m/>
    <n v="0"/>
    <n v="0"/>
    <n v="0"/>
    <s v="YES"/>
    <n v="0"/>
    <s v="35-103"/>
    <m/>
    <m/>
    <m/>
    <n v="0"/>
    <s v="fee simple"/>
    <s v="YES"/>
    <n v="0"/>
    <n v="0"/>
    <n v="0"/>
    <n v="0"/>
    <n v="0"/>
    <m/>
    <m/>
    <m/>
    <m/>
    <m/>
    <m/>
    <m/>
    <m/>
    <m/>
    <m/>
    <n v="1"/>
    <n v="1"/>
    <x v="3"/>
    <x v="3"/>
  </r>
  <r>
    <s v="50A-47A"/>
    <m/>
    <x v="0"/>
    <s v="4 GALAVOTTI AVE"/>
    <n v="101"/>
    <s v="MAROTTA KATHLEEN"/>
    <s v="R30"/>
    <s v="ONE FAMILY"/>
    <s v="50/A/47/A/"/>
    <n v="6.6610000000000003E-2"/>
    <n v="0"/>
    <n v="0"/>
    <n v="1"/>
    <n v="1"/>
    <s v="SEWER"/>
    <n v="1"/>
    <n v="0"/>
    <n v="0"/>
    <s v="YES"/>
    <n v="0"/>
    <s v="50A-47A"/>
    <s v="All Public"/>
    <s v="SEWER"/>
    <s v="SEWER"/>
    <n v="0"/>
    <m/>
    <m/>
    <n v="0"/>
    <n v="0"/>
    <n v="2"/>
    <n v="704"/>
    <n v="1"/>
    <m/>
    <m/>
    <m/>
    <m/>
    <m/>
    <m/>
    <m/>
    <m/>
    <m/>
    <m/>
    <n v="1"/>
    <n v="1"/>
    <x v="0"/>
    <x v="0"/>
  </r>
  <r>
    <s v="50D-61"/>
    <m/>
    <x v="0"/>
    <s v="6 BEACH ST"/>
    <n v="101"/>
    <s v="PIPITONE LOUIS, CAVALLARO JOANNE"/>
    <s v="R30"/>
    <s v="ONE FAMILY"/>
    <s v="50/D/61//"/>
    <n v="9.0749999999999997E-2"/>
    <n v="0"/>
    <n v="0"/>
    <n v="1"/>
    <n v="1"/>
    <s v="SEWER"/>
    <n v="1"/>
    <n v="1"/>
    <n v="0"/>
    <s v="YES"/>
    <n v="0"/>
    <s v="50D-61"/>
    <s v="All Public"/>
    <s v="SEWER"/>
    <s v="SEWER"/>
    <n v="0"/>
    <m/>
    <m/>
    <n v="0"/>
    <n v="0"/>
    <n v="1"/>
    <n v="746"/>
    <n v="1"/>
    <m/>
    <m/>
    <m/>
    <m/>
    <m/>
    <m/>
    <m/>
    <m/>
    <m/>
    <m/>
    <n v="1"/>
    <n v="1"/>
    <x v="0"/>
    <x v="0"/>
  </r>
  <r>
    <s v="35-75"/>
    <m/>
    <x v="0"/>
    <s v="3 ALDEN RD"/>
    <n v="101"/>
    <s v="GIRARD ANDREW P"/>
    <s v="R30"/>
    <s v="ONE FAMILY"/>
    <s v="35//75//"/>
    <n v="0.76207000000000003"/>
    <n v="1"/>
    <n v="1"/>
    <n v="1"/>
    <n v="1"/>
    <s v="SEPTIC"/>
    <n v="0"/>
    <n v="1"/>
    <n v="5400"/>
    <s v="NO_W1"/>
    <n v="5400"/>
    <s v="35-75"/>
    <s v="Public Water,Gas,Septic"/>
    <s v="SEPTIC"/>
    <s v="SEPTIC"/>
    <n v="5400"/>
    <m/>
    <m/>
    <n v="1"/>
    <n v="1"/>
    <n v="3"/>
    <n v="1040"/>
    <n v="1"/>
    <m/>
    <m/>
    <m/>
    <m/>
    <m/>
    <m/>
    <m/>
    <m/>
    <m/>
    <m/>
    <n v="3"/>
    <n v="1"/>
    <x v="3"/>
    <x v="3"/>
  </r>
  <r>
    <s v="35-119"/>
    <m/>
    <x v="0"/>
    <s v="92 EDGEWATER DR"/>
    <n v="101"/>
    <s v="MAIETTA VIRGINIA P"/>
    <s v="R30"/>
    <s v="ONE FAMILY"/>
    <s v="35//119//"/>
    <n v="0.22319"/>
    <n v="1"/>
    <n v="1"/>
    <n v="1"/>
    <n v="1"/>
    <s v="SEPTIC"/>
    <n v="0"/>
    <n v="1"/>
    <n v="4000"/>
    <s v="YES"/>
    <n v="4000"/>
    <s v="35-119"/>
    <s v="Public Water,Septic"/>
    <s v="SEPTIC"/>
    <s v="SEPTIC"/>
    <n v="4000"/>
    <m/>
    <m/>
    <n v="1"/>
    <n v="1"/>
    <n v="3"/>
    <n v="1060"/>
    <n v="1"/>
    <m/>
    <m/>
    <m/>
    <m/>
    <m/>
    <m/>
    <m/>
    <m/>
    <m/>
    <m/>
    <n v="1"/>
    <n v="1"/>
    <x v="2"/>
    <x v="2"/>
  </r>
  <r>
    <s v="35-78"/>
    <m/>
    <x v="0"/>
    <s v="44 EDGEWATER WAY"/>
    <n v="132"/>
    <s v="UGI ELLEN M"/>
    <s v="R30"/>
    <s v="RES ACLNUD  MDL-00"/>
    <s v="35//78//"/>
    <n v="0.33387"/>
    <n v="0"/>
    <n v="0"/>
    <n v="0"/>
    <n v="0"/>
    <m/>
    <n v="0"/>
    <n v="0"/>
    <n v="0"/>
    <s v="YES"/>
    <n v="0"/>
    <s v="35-78"/>
    <m/>
    <m/>
    <m/>
    <n v="0"/>
    <m/>
    <m/>
    <n v="0"/>
    <n v="0"/>
    <n v="0"/>
    <n v="0"/>
    <n v="0"/>
    <m/>
    <m/>
    <m/>
    <m/>
    <m/>
    <m/>
    <m/>
    <m/>
    <m/>
    <m/>
    <n v="2"/>
    <n v="1"/>
    <x v="3"/>
    <x v="3"/>
  </r>
  <r>
    <s v="35-2"/>
    <m/>
    <x v="0"/>
    <s v="95 EDGEWATER DR"/>
    <n v="131"/>
    <s v="SIGNORE AUGUSTINE M JR"/>
    <s v="R30"/>
    <s v="RES ACLNPO  MDL-00"/>
    <s v="35//2//"/>
    <n v="0.28623999999999999"/>
    <n v="0"/>
    <n v="0"/>
    <n v="0"/>
    <n v="0"/>
    <m/>
    <n v="0"/>
    <n v="0"/>
    <n v="0"/>
    <s v="YES"/>
    <n v="0"/>
    <s v="35-2"/>
    <m/>
    <m/>
    <m/>
    <n v="0"/>
    <m/>
    <m/>
    <n v="0"/>
    <n v="0"/>
    <n v="0"/>
    <n v="0"/>
    <n v="0"/>
    <m/>
    <m/>
    <m/>
    <m/>
    <m/>
    <m/>
    <m/>
    <m/>
    <m/>
    <m/>
    <n v="1"/>
    <n v="1"/>
    <x v="2"/>
    <x v="2"/>
  </r>
  <r>
    <s v="50D-1037"/>
    <m/>
    <x v="0"/>
    <s v="0 SHORE AVE"/>
    <n v="903"/>
    <s v="TOWN OF WAREHAM"/>
    <s v="R30"/>
    <s v="MUNICIPAL  MDL-00"/>
    <s v="50/D/1037//"/>
    <n v="0.18504999999999999"/>
    <n v="0"/>
    <n v="0"/>
    <n v="0"/>
    <n v="0"/>
    <m/>
    <n v="0"/>
    <n v="0"/>
    <n v="0"/>
    <s v="YES"/>
    <n v="0"/>
    <s v="50D-1037"/>
    <m/>
    <m/>
    <m/>
    <n v="0"/>
    <m/>
    <m/>
    <n v="0"/>
    <n v="0"/>
    <n v="0"/>
    <n v="0"/>
    <n v="0"/>
    <m/>
    <m/>
    <m/>
    <m/>
    <m/>
    <m/>
    <m/>
    <m/>
    <m/>
    <m/>
    <n v="1"/>
    <n v="1"/>
    <x v="0"/>
    <x v="0"/>
  </r>
  <r>
    <s v="50A-99"/>
    <m/>
    <x v="0"/>
    <s v="32 PLEASANT ST"/>
    <n v="101"/>
    <s v="FOLEY RUTH M"/>
    <s v="R30"/>
    <s v="ONE FAMILY"/>
    <s v="50/A/99//"/>
    <n v="0.23513000000000001"/>
    <n v="0"/>
    <n v="0"/>
    <n v="1"/>
    <n v="1"/>
    <s v="SEWER"/>
    <n v="1"/>
    <n v="1"/>
    <n v="2200"/>
    <s v="NO_W1"/>
    <n v="0"/>
    <s v="50A-99"/>
    <s v="Public Water,Public Sewer"/>
    <s v="SEWER"/>
    <s v="SEWER"/>
    <n v="2200"/>
    <m/>
    <m/>
    <n v="0"/>
    <n v="0"/>
    <n v="2"/>
    <n v="1122"/>
    <n v="1.75"/>
    <m/>
    <m/>
    <m/>
    <m/>
    <m/>
    <m/>
    <m/>
    <m/>
    <m/>
    <m/>
    <n v="2"/>
    <n v="1"/>
    <x v="0"/>
    <x v="0"/>
  </r>
  <r>
    <s v="55-1003"/>
    <m/>
    <x v="0"/>
    <s v="57 SHADY LN"/>
    <n v="101"/>
    <s v="WHITE MICHELLE J"/>
    <s v="MR30"/>
    <s v="ONE FAMILY"/>
    <s v="55//1003//"/>
    <n v="0.19431999999999999"/>
    <n v="1"/>
    <n v="1"/>
    <n v="1"/>
    <n v="1"/>
    <s v="SEPTIC"/>
    <n v="0"/>
    <n v="0"/>
    <n v="0"/>
    <s v="YES"/>
    <n v="0"/>
    <s v="55-1003"/>
    <m/>
    <m/>
    <s v="SEPTIC"/>
    <n v="0"/>
    <m/>
    <m/>
    <n v="1"/>
    <n v="1"/>
    <n v="1"/>
    <n v="474"/>
    <n v="1"/>
    <m/>
    <m/>
    <m/>
    <m/>
    <m/>
    <m/>
    <m/>
    <m/>
    <m/>
    <m/>
    <n v="1"/>
    <n v="1"/>
    <x v="0"/>
    <x v="0"/>
  </r>
  <r>
    <s v="50B-3-11A"/>
    <m/>
    <x v="0"/>
    <s v="23 OCEANSIDE DR"/>
    <n v="101"/>
    <s v="MAHON JOHN R"/>
    <s v="R30"/>
    <s v="ONE FAMILY"/>
    <s v="50/B3/11/A/"/>
    <n v="0.11267000000000001"/>
    <n v="0"/>
    <n v="0"/>
    <n v="1"/>
    <n v="1"/>
    <s v="SEWER"/>
    <n v="1"/>
    <n v="1"/>
    <n v="4200"/>
    <s v="YES"/>
    <n v="0"/>
    <s v="50B-3-11A"/>
    <s v="All Public"/>
    <s v="SEWER"/>
    <s v="SEWER"/>
    <n v="4200"/>
    <m/>
    <m/>
    <n v="0"/>
    <n v="0"/>
    <n v="2"/>
    <n v="967"/>
    <n v="1"/>
    <m/>
    <m/>
    <m/>
    <m/>
    <m/>
    <m/>
    <m/>
    <m/>
    <m/>
    <m/>
    <n v="1"/>
    <n v="1"/>
    <x v="0"/>
    <x v="0"/>
  </r>
  <r>
    <s v="50D-21"/>
    <m/>
    <x v="0"/>
    <s v="9 BEACH ST"/>
    <n v="101"/>
    <s v="CARLOZZI FRANK J"/>
    <s v="R30"/>
    <s v="ONE FAMILY"/>
    <s v="50/D/21//"/>
    <n v="0.12044000000000001"/>
    <n v="0"/>
    <n v="0"/>
    <n v="1"/>
    <n v="1"/>
    <s v="SEWER"/>
    <n v="1"/>
    <n v="1"/>
    <n v="11800"/>
    <s v="YES"/>
    <n v="0"/>
    <s v="50D-21"/>
    <s v="All Public"/>
    <s v="SEWER"/>
    <s v="SEWER"/>
    <n v="11800"/>
    <m/>
    <m/>
    <n v="0"/>
    <n v="0"/>
    <n v="3"/>
    <n v="1471"/>
    <n v="1.75"/>
    <m/>
    <m/>
    <m/>
    <m/>
    <m/>
    <m/>
    <m/>
    <m/>
    <m/>
    <m/>
    <n v="2"/>
    <n v="1"/>
    <x v="0"/>
    <x v="0"/>
  </r>
  <r>
    <s v="35-69"/>
    <m/>
    <x v="0"/>
    <s v="48 EDGEWATER DR"/>
    <n v="101"/>
    <s v="MALONEY PAUL J JR"/>
    <s v="R30"/>
    <s v="ONE FAMILY"/>
    <s v="35//69//"/>
    <n v="0.98745000000000005"/>
    <n v="1"/>
    <n v="1"/>
    <n v="1"/>
    <n v="1"/>
    <s v="SEPTIC"/>
    <n v="0"/>
    <n v="1"/>
    <n v="5200"/>
    <s v="YES"/>
    <n v="5200"/>
    <s v="35-69"/>
    <s v="Public Water,Gas,Septic"/>
    <s v="SEPTIC"/>
    <s v="SEPTIC"/>
    <n v="5200"/>
    <m/>
    <m/>
    <n v="1"/>
    <n v="1"/>
    <n v="3"/>
    <n v="1768"/>
    <n v="2"/>
    <m/>
    <m/>
    <m/>
    <m/>
    <m/>
    <m/>
    <m/>
    <m/>
    <m/>
    <m/>
    <n v="4"/>
    <n v="1"/>
    <x v="3"/>
    <x v="3"/>
  </r>
  <r>
    <s v="50D-64"/>
    <m/>
    <x v="0"/>
    <s v="1 POND ST"/>
    <n v="101"/>
    <s v="BROWN JOHN ODELL"/>
    <s v="R30"/>
    <s v="ONE FAMILY"/>
    <s v="50/D/64//"/>
    <n v="0.14890999999999999"/>
    <n v="0"/>
    <n v="0"/>
    <n v="1"/>
    <n v="1"/>
    <s v="SEWER"/>
    <n v="1"/>
    <n v="1"/>
    <n v="4100"/>
    <s v="YES"/>
    <n v="0"/>
    <s v="50D-64"/>
    <m/>
    <m/>
    <s v="SEWER"/>
    <n v="4100"/>
    <m/>
    <m/>
    <n v="0"/>
    <n v="0"/>
    <n v="3"/>
    <n v="2176"/>
    <n v="2"/>
    <m/>
    <m/>
    <m/>
    <m/>
    <m/>
    <m/>
    <m/>
    <m/>
    <m/>
    <m/>
    <n v="2"/>
    <n v="1"/>
    <x v="0"/>
    <x v="0"/>
  </r>
  <r>
    <s v="36-H9"/>
    <m/>
    <x v="0"/>
    <s v="14 GLENWOOD CIR"/>
    <n v="101"/>
    <s v="GOVONI JUDY G"/>
    <s v="R60"/>
    <s v="ONE FAMILY"/>
    <s v="36//H9//"/>
    <n v="0.60399999999999998"/>
    <n v="1"/>
    <n v="1"/>
    <n v="1"/>
    <n v="1"/>
    <s v="SEPTIC"/>
    <n v="0"/>
    <n v="1"/>
    <n v="2700"/>
    <s v="YES"/>
    <n v="2700"/>
    <s v="36-H9"/>
    <s v="Public Water,Gas,Septic"/>
    <s v="SEPTIC"/>
    <s v="SEPTIC"/>
    <n v="2700"/>
    <m/>
    <m/>
    <n v="1"/>
    <n v="1"/>
    <n v="4"/>
    <n v="1642"/>
    <n v="1.9"/>
    <m/>
    <m/>
    <m/>
    <m/>
    <m/>
    <m/>
    <m/>
    <m/>
    <m/>
    <m/>
    <n v="1"/>
    <n v="1"/>
    <x v="3"/>
    <x v="3"/>
  </r>
  <r>
    <s v="50A-98"/>
    <m/>
    <x v="0"/>
    <s v="43 BAYVIEW ST"/>
    <n v="101"/>
    <s v="COLEMAN ROBERT F"/>
    <s v="R30"/>
    <s v="ONE FAMILY"/>
    <s v="50/A/98//"/>
    <n v="0.13475999999999999"/>
    <n v="0"/>
    <n v="0"/>
    <n v="1"/>
    <n v="1"/>
    <s v="SEWER"/>
    <n v="1"/>
    <n v="1"/>
    <n v="5400"/>
    <s v="YES"/>
    <n v="0"/>
    <s v="50A-98"/>
    <s v="Public Water,Public Sewer,Gas"/>
    <s v="SEWER"/>
    <s v="SEWER"/>
    <n v="5400"/>
    <m/>
    <m/>
    <n v="0"/>
    <n v="0"/>
    <n v="3"/>
    <n v="1540"/>
    <n v="2"/>
    <m/>
    <m/>
    <m/>
    <m/>
    <m/>
    <m/>
    <m/>
    <m/>
    <m/>
    <m/>
    <n v="1"/>
    <n v="1"/>
    <x v="0"/>
    <x v="0"/>
  </r>
  <r>
    <s v="54-1018"/>
    <m/>
    <x v="0"/>
    <s v="0 CROMESETT RD  OFF"/>
    <n v="905"/>
    <s v="MASS AUDUBON SOCIETY, INC"/>
    <m/>
    <s v="CHAR ORG  MDL-00"/>
    <s v="54//1018//"/>
    <n v="2.5916100000000002"/>
    <n v="0"/>
    <n v="0"/>
    <n v="0"/>
    <n v="0"/>
    <m/>
    <n v="0"/>
    <n v="0"/>
    <n v="0"/>
    <s v="YES"/>
    <n v="0"/>
    <s v="54-1018"/>
    <m/>
    <m/>
    <m/>
    <n v="0"/>
    <s v="fee simple"/>
    <s v="YES"/>
    <n v="0"/>
    <n v="0"/>
    <n v="0"/>
    <n v="0"/>
    <n v="0"/>
    <m/>
    <m/>
    <m/>
    <m/>
    <m/>
    <m/>
    <m/>
    <m/>
    <m/>
    <m/>
    <n v="1"/>
    <n v="1"/>
    <x v="0"/>
    <x v="0"/>
  </r>
  <r>
    <s v="50A-1007"/>
    <m/>
    <x v="0"/>
    <s v="7 COLUMBIA ST"/>
    <n v="101"/>
    <s v="GIACOMO LLC"/>
    <s v="R30"/>
    <s v="ONE FAMILY"/>
    <s v="50/A/1007//"/>
    <n v="9.6320000000000003E-2"/>
    <n v="0"/>
    <n v="0"/>
    <n v="1"/>
    <n v="1"/>
    <s v="SEWER"/>
    <n v="1"/>
    <n v="1"/>
    <n v="7300"/>
    <s v="YES"/>
    <n v="0"/>
    <s v="50A-1007"/>
    <s v="All Public"/>
    <s v="SEWER"/>
    <s v="SEWER"/>
    <n v="7300"/>
    <m/>
    <m/>
    <n v="0"/>
    <n v="0"/>
    <n v="3"/>
    <n v="990"/>
    <n v="1"/>
    <m/>
    <m/>
    <m/>
    <m/>
    <m/>
    <m/>
    <m/>
    <m/>
    <m/>
    <m/>
    <n v="1"/>
    <n v="1"/>
    <x v="0"/>
    <x v="0"/>
  </r>
  <r>
    <s v="50D-13"/>
    <m/>
    <x v="0"/>
    <s v="10 ROBY ST"/>
    <n v="101"/>
    <s v="DIMASI ANTHONY"/>
    <s v="R30"/>
    <s v="ONE FAMILY"/>
    <s v="50/D/13//"/>
    <n v="0.18590999999999999"/>
    <n v="0"/>
    <n v="0"/>
    <n v="1"/>
    <n v="1"/>
    <s v="SEWER"/>
    <n v="1"/>
    <n v="0"/>
    <n v="0"/>
    <s v="NO_W1"/>
    <n v="0"/>
    <s v="50D-13"/>
    <s v="All Public"/>
    <s v="SEWER"/>
    <s v="SEWER"/>
    <n v="0"/>
    <m/>
    <m/>
    <n v="0"/>
    <n v="0"/>
    <n v="2"/>
    <n v="899"/>
    <n v="1"/>
    <m/>
    <m/>
    <m/>
    <m/>
    <m/>
    <m/>
    <m/>
    <m/>
    <m/>
    <m/>
    <n v="2"/>
    <n v="1"/>
    <x v="0"/>
    <x v="0"/>
  </r>
  <r>
    <s v="50A-148A"/>
    <m/>
    <x v="0"/>
    <s v="2 COLUMBIA ST"/>
    <n v="101"/>
    <s v="GIBLIN PATRICK &amp; DANIEL &amp; KEVIN"/>
    <s v="R30"/>
    <s v="ONE FAMILY"/>
    <s v="50/A/148/A/"/>
    <n v="4.317E-2"/>
    <n v="0"/>
    <n v="0"/>
    <n v="1"/>
    <n v="1"/>
    <s v="SEWER"/>
    <n v="1"/>
    <n v="0"/>
    <n v="0"/>
    <s v="YES"/>
    <n v="0"/>
    <s v="50A-148A"/>
    <s v="Public Water,Public Sewer,Gas"/>
    <s v="SEWER"/>
    <s v="SEWER"/>
    <n v="0"/>
    <m/>
    <m/>
    <n v="0"/>
    <n v="0"/>
    <n v="2"/>
    <n v="616"/>
    <n v="1"/>
    <m/>
    <m/>
    <m/>
    <m/>
    <m/>
    <m/>
    <m/>
    <m/>
    <m/>
    <m/>
    <n v="1"/>
    <n v="1"/>
    <x v="0"/>
    <x v="0"/>
  </r>
  <r>
    <s v="50D-6"/>
    <m/>
    <x v="0"/>
    <s v="15 ROBY ST"/>
    <n v="101"/>
    <s v="MILES PHILIP R"/>
    <s v="R30"/>
    <s v="ONE FAMILY"/>
    <s v="50/D/6//"/>
    <n v="0.36396000000000001"/>
    <n v="0"/>
    <n v="0"/>
    <n v="1"/>
    <n v="1"/>
    <s v="SEWER"/>
    <n v="1"/>
    <n v="1"/>
    <n v="33600"/>
    <s v="YES"/>
    <n v="0"/>
    <s v="50D-6"/>
    <s v="All Public"/>
    <s v="SEWER"/>
    <s v="SEWER"/>
    <n v="33600"/>
    <m/>
    <m/>
    <n v="0"/>
    <n v="0"/>
    <n v="3"/>
    <n v="998"/>
    <n v="1.75"/>
    <m/>
    <m/>
    <m/>
    <m/>
    <m/>
    <m/>
    <m/>
    <m/>
    <m/>
    <m/>
    <n v="3"/>
    <n v="1"/>
    <x v="0"/>
    <x v="0"/>
  </r>
  <r>
    <s v="35-104"/>
    <m/>
    <x v="0"/>
    <s v="26 ALDEN RD"/>
    <n v="101"/>
    <s v="HORTON ROBERT S"/>
    <s v="R30"/>
    <s v="ONE FAMILY"/>
    <s v="35//104//"/>
    <n v="0.29769000000000001"/>
    <n v="1"/>
    <n v="1"/>
    <n v="1"/>
    <n v="1"/>
    <s v="SEPTIC"/>
    <n v="0"/>
    <n v="1"/>
    <n v="7000"/>
    <s v="YES"/>
    <n v="7000"/>
    <s v="35-104"/>
    <s v="Public Water,Gas,Septic"/>
    <s v="SEPTIC"/>
    <s v="SEPTIC"/>
    <n v="7000"/>
    <m/>
    <m/>
    <n v="1"/>
    <n v="1"/>
    <n v="3"/>
    <n v="960"/>
    <n v="1"/>
    <m/>
    <m/>
    <m/>
    <m/>
    <m/>
    <m/>
    <m/>
    <m/>
    <m/>
    <m/>
    <n v="1"/>
    <n v="1"/>
    <x v="3"/>
    <x v="3"/>
  </r>
  <r>
    <s v="35-77"/>
    <m/>
    <x v="0"/>
    <s v="42 EDGEWATER WAY"/>
    <n v="101"/>
    <s v="RUEL JOSEPH O"/>
    <s v="R30"/>
    <s v="ONE FAMILY"/>
    <s v="35//77//"/>
    <n v="0.27154"/>
    <n v="1"/>
    <n v="1"/>
    <n v="1"/>
    <n v="1"/>
    <s v="SEPTIC"/>
    <n v="0"/>
    <n v="1"/>
    <n v="7000"/>
    <s v="YES"/>
    <n v="7000"/>
    <s v="35-77"/>
    <s v="Public Sewer,Septic"/>
    <s v="SEPTIC"/>
    <s v="SEPTIC"/>
    <n v="7000"/>
    <m/>
    <m/>
    <n v="1"/>
    <n v="1"/>
    <n v="3"/>
    <n v="1160"/>
    <n v="1"/>
    <m/>
    <m/>
    <m/>
    <m/>
    <m/>
    <m/>
    <m/>
    <m/>
    <m/>
    <m/>
    <n v="1"/>
    <n v="1"/>
    <x v="3"/>
    <x v="3"/>
  </r>
  <r>
    <s v="50B-3-12"/>
    <m/>
    <x v="0"/>
    <s v="174 SWIFTS BCH RD"/>
    <n v="101"/>
    <s v="BERANGER STEPHEN TRUSTEE"/>
    <s v="R30"/>
    <s v="ONE FAMILY"/>
    <s v="50/B3/12//"/>
    <n v="0.19192000000000001"/>
    <n v="0"/>
    <n v="0"/>
    <n v="1"/>
    <n v="1"/>
    <s v="SEWER"/>
    <n v="1"/>
    <n v="1"/>
    <n v="5000"/>
    <s v="NO_W1"/>
    <n v="0"/>
    <s v="50B-3-12"/>
    <s v="Public Water,Public Sewer"/>
    <s v="SEWER"/>
    <s v="SEWER"/>
    <n v="5000"/>
    <m/>
    <m/>
    <n v="0"/>
    <n v="0"/>
    <n v="2"/>
    <n v="636"/>
    <n v="1"/>
    <m/>
    <m/>
    <m/>
    <m/>
    <m/>
    <m/>
    <m/>
    <m/>
    <m/>
    <m/>
    <n v="2"/>
    <n v="1"/>
    <x v="0"/>
    <x v="0"/>
  </r>
  <r>
    <s v="50A-50A"/>
    <m/>
    <x v="0"/>
    <s v="173 SWIFTS BCH RD"/>
    <n v="101"/>
    <s v="CHIN ANGELA S"/>
    <s v="R30"/>
    <s v="ONE FAMILY"/>
    <s v="50/A/50/A/"/>
    <n v="6.2770000000000006E-2"/>
    <n v="0"/>
    <n v="0"/>
    <n v="1"/>
    <n v="1"/>
    <s v="SEWER"/>
    <n v="1"/>
    <n v="1"/>
    <n v="5000"/>
    <s v="YES"/>
    <n v="0"/>
    <s v="50A-50A"/>
    <s v="All Public"/>
    <s v="SEWER"/>
    <s v="SEWER"/>
    <n v="5000"/>
    <m/>
    <m/>
    <n v="0"/>
    <n v="0"/>
    <n v="2"/>
    <n v="1026"/>
    <n v="2"/>
    <m/>
    <m/>
    <m/>
    <m/>
    <m/>
    <m/>
    <m/>
    <m/>
    <m/>
    <m/>
    <n v="1"/>
    <n v="1"/>
    <x v="0"/>
    <x v="0"/>
  </r>
  <r>
    <s v="36-2"/>
    <m/>
    <x v="0"/>
    <s v="160 INDIAN NECK RD"/>
    <n v="101"/>
    <s v="WEDGE GREGORY E"/>
    <s v="R60"/>
    <s v="ONE FAMILY"/>
    <s v="36//2//"/>
    <n v="0.35309000000000001"/>
    <n v="1"/>
    <n v="1"/>
    <n v="1"/>
    <n v="1"/>
    <s v="SEPTIC"/>
    <n v="0"/>
    <n v="1"/>
    <n v="7900"/>
    <s v="YES"/>
    <n v="7900"/>
    <s v="36-2"/>
    <s v="Public Water,Septic"/>
    <s v="SEPTIC"/>
    <s v="SEPTIC"/>
    <n v="7900"/>
    <m/>
    <m/>
    <n v="1"/>
    <n v="1"/>
    <n v="4"/>
    <n v="1886"/>
    <n v="1.3"/>
    <m/>
    <m/>
    <m/>
    <m/>
    <m/>
    <m/>
    <m/>
    <m/>
    <m/>
    <m/>
    <n v="1"/>
    <n v="1"/>
    <x v="3"/>
    <x v="3"/>
  </r>
  <r>
    <s v="50A-56"/>
    <m/>
    <x v="0"/>
    <s v="9 GALAVOTTI AVE"/>
    <n v="101"/>
    <s v="PACHECO ROSEMARY TRUSTEE"/>
    <s v="R30"/>
    <s v="ONE FAMILY"/>
    <s v="50/A/56//"/>
    <n v="0.20005999999999999"/>
    <n v="0"/>
    <n v="0"/>
    <n v="1"/>
    <n v="1"/>
    <s v="SEWER"/>
    <n v="1"/>
    <n v="1"/>
    <n v="900"/>
    <s v="YES"/>
    <n v="0"/>
    <s v="50A-56"/>
    <s v="All Public"/>
    <s v="SEWER"/>
    <s v="SEWER"/>
    <n v="900"/>
    <m/>
    <m/>
    <n v="0"/>
    <n v="0"/>
    <n v="2"/>
    <n v="560"/>
    <n v="1"/>
    <m/>
    <m/>
    <m/>
    <m/>
    <m/>
    <m/>
    <m/>
    <m/>
    <m/>
    <m/>
    <n v="2"/>
    <n v="1"/>
    <x v="0"/>
    <x v="0"/>
  </r>
  <r>
    <s v="50A-1006"/>
    <m/>
    <x v="0"/>
    <s v="5 COLUMBIA ST"/>
    <n v="101"/>
    <s v="CAPUANO JAMES A"/>
    <s v="R30"/>
    <s v="ONE FAMILY"/>
    <s v="50/A/1006//"/>
    <n v="0.1072"/>
    <n v="0"/>
    <n v="0"/>
    <n v="1"/>
    <n v="1"/>
    <s v="SEWER"/>
    <n v="1"/>
    <n v="1"/>
    <n v="1500"/>
    <s v="NO_W1"/>
    <n v="0"/>
    <s v="50A-1006"/>
    <s v="All Public"/>
    <s v="SEWER"/>
    <s v="SEWER"/>
    <n v="1500"/>
    <m/>
    <m/>
    <n v="0"/>
    <n v="0"/>
    <n v="2"/>
    <n v="510"/>
    <n v="1"/>
    <m/>
    <m/>
    <m/>
    <m/>
    <m/>
    <m/>
    <m/>
    <m/>
    <m/>
    <m/>
    <n v="1"/>
    <n v="1"/>
    <x v="0"/>
    <x v="0"/>
  </r>
  <r>
    <s v="50D-66"/>
    <m/>
    <x v="0"/>
    <s v="5 POND ST"/>
    <n v="101"/>
    <s v="OFFORD LORI J"/>
    <s v="R30"/>
    <s v="ONE FAMILY"/>
    <s v="50/D/66//"/>
    <n v="7.3450000000000001E-2"/>
    <n v="0"/>
    <n v="0"/>
    <n v="1"/>
    <n v="1"/>
    <s v="SEWER"/>
    <n v="1"/>
    <n v="1"/>
    <n v="1100"/>
    <s v="YES"/>
    <n v="0"/>
    <s v="50D-66"/>
    <s v="All Public"/>
    <s v="SEWER"/>
    <s v="SEWER"/>
    <n v="1100"/>
    <m/>
    <m/>
    <n v="0"/>
    <n v="0"/>
    <n v="2"/>
    <n v="900"/>
    <n v="1"/>
    <m/>
    <m/>
    <m/>
    <m/>
    <m/>
    <m/>
    <m/>
    <m/>
    <m/>
    <m/>
    <n v="1"/>
    <n v="1"/>
    <x v="0"/>
    <x v="0"/>
  </r>
  <r>
    <s v="50A-57A"/>
    <m/>
    <x v="0"/>
    <s v="44 BAYVIEW ST"/>
    <n v="101"/>
    <s v="HALL ROLAND L"/>
    <s v="R30"/>
    <s v="ONE FAMILY"/>
    <s v="50/A/57/A/"/>
    <n v="6.7349999999999993E-2"/>
    <n v="0"/>
    <n v="0"/>
    <n v="1"/>
    <n v="1"/>
    <s v="SEWER"/>
    <n v="1"/>
    <n v="1"/>
    <n v="900"/>
    <s v="YES"/>
    <n v="0"/>
    <s v="50A-57A"/>
    <s v="Public Water,Public Sewer,Gas"/>
    <s v="SEWER"/>
    <s v="SEWER"/>
    <n v="900"/>
    <m/>
    <m/>
    <n v="0"/>
    <n v="0"/>
    <n v="2"/>
    <n v="874"/>
    <n v="1.3"/>
    <m/>
    <m/>
    <m/>
    <m/>
    <m/>
    <m/>
    <m/>
    <m/>
    <m/>
    <m/>
    <n v="1"/>
    <n v="1"/>
    <x v="0"/>
    <x v="0"/>
  </r>
  <r>
    <s v="35-118"/>
    <m/>
    <x v="0"/>
    <s v="90 EDGEWATER DR"/>
    <n v="101"/>
    <s v="SOORIAN DONALD A  TRUSTEE OF THE"/>
    <s v="R30"/>
    <s v="ONE FAMILY"/>
    <s v="35//118//"/>
    <n v="0.21506"/>
    <n v="1"/>
    <n v="1"/>
    <n v="1"/>
    <n v="1"/>
    <s v="SEPTIC"/>
    <n v="0"/>
    <n v="1"/>
    <n v="2100"/>
    <s v="YES"/>
    <n v="2100"/>
    <s v="35-118"/>
    <s v="Public Water,Septic"/>
    <s v="SEPTIC"/>
    <s v="SEPTIC"/>
    <n v="2100"/>
    <m/>
    <m/>
    <n v="1"/>
    <n v="1"/>
    <n v="3"/>
    <n v="1488"/>
    <n v="1"/>
    <m/>
    <m/>
    <m/>
    <m/>
    <m/>
    <m/>
    <m/>
    <m/>
    <m/>
    <m/>
    <n v="1"/>
    <n v="1"/>
    <x v="3"/>
    <x v="3"/>
  </r>
  <r>
    <s v="35-31"/>
    <m/>
    <x v="0"/>
    <s v="35 EDGEWATER EXTENSION"/>
    <n v="132"/>
    <s v="JOHNSON MARK A"/>
    <s v="R30"/>
    <s v="RES ACLNUD  MDL-00"/>
    <s v="35//31//"/>
    <n v="0.32303999999999999"/>
    <n v="0"/>
    <n v="0"/>
    <n v="0"/>
    <n v="0"/>
    <m/>
    <n v="0"/>
    <n v="0"/>
    <n v="0"/>
    <s v="YES"/>
    <n v="0"/>
    <s v="35-31"/>
    <m/>
    <m/>
    <m/>
    <n v="0"/>
    <m/>
    <m/>
    <n v="0"/>
    <n v="0"/>
    <n v="0"/>
    <n v="0"/>
    <n v="0"/>
    <m/>
    <m/>
    <m/>
    <m/>
    <m/>
    <m/>
    <m/>
    <m/>
    <m/>
    <m/>
    <n v="1"/>
    <n v="1"/>
    <x v="3"/>
    <x v="3"/>
  </r>
  <r>
    <s v="50D-60"/>
    <m/>
    <x v="0"/>
    <s v="8 BEACH ST"/>
    <n v="101"/>
    <s v="FRASSICA JOHN A &amp; ROSALIE M"/>
    <s v="R30"/>
    <s v="ONE FAMILY"/>
    <s v="50/D/60//"/>
    <n v="0.12536"/>
    <n v="0"/>
    <n v="0"/>
    <n v="1"/>
    <n v="1"/>
    <s v="SEWER"/>
    <n v="1"/>
    <n v="1"/>
    <n v="3600"/>
    <s v="YES"/>
    <n v="0"/>
    <s v="50D-60"/>
    <s v="Public Water,Public Sewer"/>
    <s v="SEWER"/>
    <s v="SEWER"/>
    <n v="3600"/>
    <m/>
    <m/>
    <n v="0"/>
    <n v="0"/>
    <n v="2"/>
    <n v="912"/>
    <n v="1.5"/>
    <m/>
    <m/>
    <m/>
    <m/>
    <m/>
    <m/>
    <m/>
    <m/>
    <m/>
    <m/>
    <n v="0"/>
    <n v="1"/>
    <x v="0"/>
    <x v="0"/>
  </r>
  <r>
    <s v="50D-22B"/>
    <m/>
    <x v="0"/>
    <s v="13 BEACH ST"/>
    <n v="101"/>
    <s v="ZALESKI LINDA M&amp;FEENEY CAROL A"/>
    <s v="R30"/>
    <s v="ONE FAMILY"/>
    <s v="50/D/22/B/"/>
    <n v="0.13474"/>
    <n v="0"/>
    <n v="0"/>
    <n v="1"/>
    <n v="1"/>
    <s v="SEWER"/>
    <n v="1"/>
    <n v="0"/>
    <n v="0"/>
    <s v="YES"/>
    <n v="0"/>
    <s v="50D-22B"/>
    <s v="Public Water,Public Sewer"/>
    <s v="SEWER"/>
    <s v="SEWER"/>
    <n v="0"/>
    <m/>
    <m/>
    <n v="0"/>
    <n v="0"/>
    <n v="2"/>
    <n v="794"/>
    <n v="1"/>
    <m/>
    <m/>
    <m/>
    <m/>
    <m/>
    <m/>
    <m/>
    <m/>
    <m/>
    <m/>
    <n v="2"/>
    <n v="1"/>
    <x v="0"/>
    <x v="0"/>
  </r>
  <r>
    <s v="50A-100"/>
    <m/>
    <x v="0"/>
    <s v="41 BAYVIEW ST"/>
    <n v="101"/>
    <s v="CIANO NICHOLAS TRUSTEE"/>
    <s v="R13"/>
    <s v="ONE FAMILY"/>
    <s v="50/A/100//"/>
    <n v="0.12141"/>
    <n v="0"/>
    <n v="0"/>
    <n v="1"/>
    <n v="1"/>
    <s v="SEWER"/>
    <n v="1"/>
    <n v="1"/>
    <n v="2000"/>
    <s v="YES"/>
    <n v="0"/>
    <s v="50A-100"/>
    <s v="Public Water,Public Sewer,Gas"/>
    <s v="SEWER"/>
    <s v="SEWER"/>
    <n v="2000"/>
    <m/>
    <m/>
    <n v="0"/>
    <n v="0"/>
    <n v="2"/>
    <n v="744"/>
    <n v="1"/>
    <m/>
    <m/>
    <m/>
    <m/>
    <m/>
    <m/>
    <m/>
    <m/>
    <m/>
    <m/>
    <n v="1"/>
    <n v="1"/>
    <x v="0"/>
    <x v="0"/>
  </r>
  <r>
    <s v="50A-103A"/>
    <m/>
    <x v="0"/>
    <s v="28 PLEASANT ST"/>
    <n v="101"/>
    <s v="KIRKLAND MABLE C"/>
    <s v="R30"/>
    <s v="ONE FAMILY"/>
    <s v="50/A/103/A/"/>
    <n v="5.8970000000000002E-2"/>
    <n v="0"/>
    <n v="0"/>
    <n v="1"/>
    <n v="1"/>
    <s v="SEWER"/>
    <n v="1"/>
    <n v="1"/>
    <n v="13500"/>
    <s v="YES"/>
    <n v="0"/>
    <s v="50A-103A"/>
    <s v="Public Water,Public Sewer,Gas"/>
    <s v="SEWER"/>
    <s v="SEWER"/>
    <n v="13500"/>
    <m/>
    <m/>
    <n v="0"/>
    <n v="0"/>
    <n v="2"/>
    <n v="902"/>
    <n v="1"/>
    <m/>
    <m/>
    <m/>
    <m/>
    <m/>
    <m/>
    <m/>
    <m/>
    <m/>
    <m/>
    <n v="1"/>
    <n v="1"/>
    <x v="0"/>
    <x v="0"/>
  </r>
  <r>
    <s v="50B-3-13A"/>
    <m/>
    <x v="0"/>
    <s v="172 SWIFTS BCH RD"/>
    <n v="101"/>
    <s v="FRANCIS DONALD P &amp; JANICE E"/>
    <s v="R30"/>
    <s v="ONE FAMILY"/>
    <s v="50/B3/13/A/"/>
    <n v="7.3749999999999996E-2"/>
    <n v="0"/>
    <n v="0"/>
    <n v="1"/>
    <n v="1"/>
    <s v="SEWER"/>
    <n v="1"/>
    <n v="1"/>
    <n v="2900"/>
    <s v="YES"/>
    <n v="0"/>
    <s v="50B-3-13A"/>
    <s v="All Public"/>
    <s v="SEWER"/>
    <s v="SEWER"/>
    <n v="2900"/>
    <m/>
    <m/>
    <n v="0"/>
    <n v="0"/>
    <n v="2"/>
    <n v="792"/>
    <n v="1"/>
    <m/>
    <m/>
    <m/>
    <m/>
    <m/>
    <m/>
    <m/>
    <m/>
    <m/>
    <m/>
    <n v="1"/>
    <n v="1"/>
    <x v="0"/>
    <x v="0"/>
  </r>
  <r>
    <s v="36-H2"/>
    <m/>
    <x v="0"/>
    <s v="24 GLENWOOD CIR"/>
    <n v="101"/>
    <s v="STRAWN ANNE M TRUSTEE"/>
    <s v="R60"/>
    <s v="ONE FAMILY"/>
    <s v="36//H2//"/>
    <n v="0.33793000000000001"/>
    <n v="1"/>
    <n v="1"/>
    <n v="1"/>
    <n v="1"/>
    <s v="SEPTIC"/>
    <n v="0"/>
    <n v="0"/>
    <n v="0"/>
    <s v="YES"/>
    <n v="0"/>
    <s v="36-H2"/>
    <s v="Public Water,Gas,Septic"/>
    <s v="SEPTIC"/>
    <s v="SEPTIC"/>
    <n v="0"/>
    <m/>
    <m/>
    <n v="1"/>
    <n v="1"/>
    <n v="3"/>
    <n v="1783"/>
    <n v="1.75"/>
    <m/>
    <m/>
    <m/>
    <m/>
    <m/>
    <m/>
    <m/>
    <m/>
    <m/>
    <m/>
    <n v="1"/>
    <n v="1"/>
    <x v="3"/>
    <x v="3"/>
  </r>
  <r>
    <s v="50D-59"/>
    <m/>
    <x v="0"/>
    <s v="10 BEACH ST"/>
    <n v="132"/>
    <s v="FRASSICA JOHN A &amp; ROSALIE M"/>
    <s v="R30"/>
    <s v="RES ACLNUD  MDL-00"/>
    <s v="50/D/59//"/>
    <n v="7.5139999999999998E-2"/>
    <n v="0"/>
    <n v="0"/>
    <n v="0"/>
    <n v="0"/>
    <m/>
    <n v="0"/>
    <n v="0"/>
    <n v="0"/>
    <s v="YES"/>
    <n v="0"/>
    <s v="50D-59"/>
    <m/>
    <m/>
    <m/>
    <n v="0"/>
    <m/>
    <m/>
    <n v="0"/>
    <n v="0"/>
    <n v="0"/>
    <n v="0"/>
    <n v="0"/>
    <m/>
    <m/>
    <m/>
    <m/>
    <m/>
    <m/>
    <m/>
    <m/>
    <m/>
    <m/>
    <n v="1"/>
    <n v="1"/>
    <x v="0"/>
    <x v="0"/>
  </r>
  <r>
    <s v="50A-55"/>
    <m/>
    <x v="0"/>
    <s v="7 GALAVOTTI AVE"/>
    <n v="101"/>
    <s v="SILVIA DEBORAH M"/>
    <s v="R30"/>
    <s v="ONE FAMILY"/>
    <s v="50/A/55//"/>
    <n v="0.13213"/>
    <n v="0"/>
    <n v="0"/>
    <n v="1"/>
    <n v="1"/>
    <s v="SEWER"/>
    <n v="1"/>
    <n v="1"/>
    <n v="7100"/>
    <s v="YES"/>
    <n v="0"/>
    <s v="50A-55"/>
    <s v="All Public"/>
    <s v="SEWER"/>
    <s v="SEWER"/>
    <n v="7100"/>
    <m/>
    <m/>
    <n v="0"/>
    <n v="0"/>
    <n v="2"/>
    <n v="1096"/>
    <n v="1"/>
    <m/>
    <m/>
    <m/>
    <m/>
    <m/>
    <m/>
    <m/>
    <m/>
    <m/>
    <m/>
    <n v="1"/>
    <n v="1"/>
    <x v="0"/>
    <x v="0"/>
  </r>
  <r>
    <s v="36-H12"/>
    <m/>
    <x v="0"/>
    <s v="7 GLENWOOD CIR"/>
    <n v="132"/>
    <s v="BRALEY RALPH E"/>
    <s v="R60"/>
    <s v="RES ACLNUD  MDL-00"/>
    <s v="36//H12//"/>
    <n v="0.40587000000000001"/>
    <n v="0"/>
    <n v="0"/>
    <n v="0"/>
    <n v="0"/>
    <m/>
    <n v="0"/>
    <n v="0"/>
    <n v="0"/>
    <s v="YES"/>
    <n v="0"/>
    <s v="36-H12"/>
    <m/>
    <m/>
    <m/>
    <n v="0"/>
    <m/>
    <m/>
    <n v="0"/>
    <n v="0"/>
    <n v="0"/>
    <n v="0"/>
    <n v="0"/>
    <m/>
    <m/>
    <m/>
    <m/>
    <m/>
    <m/>
    <m/>
    <m/>
    <m/>
    <m/>
    <n v="1"/>
    <n v="1"/>
    <x v="3"/>
    <x v="3"/>
  </r>
  <r>
    <s v="50A-103B"/>
    <m/>
    <x v="0"/>
    <s v="12 TRINITY LN"/>
    <n v="101"/>
    <s v="SCOPETSKI PAUL F"/>
    <s v="R30"/>
    <s v="ONE FAMILY"/>
    <s v="50/A/103/B/"/>
    <n v="4.811E-2"/>
    <n v="0"/>
    <n v="0"/>
    <n v="1"/>
    <n v="1"/>
    <s v="SEWER"/>
    <n v="1"/>
    <n v="1"/>
    <n v="200"/>
    <s v="YES"/>
    <n v="0"/>
    <s v="50A-103B"/>
    <s v="Public Water,Public Sewer,Gas"/>
    <s v="SEWER"/>
    <s v="SEWER"/>
    <n v="200"/>
    <m/>
    <m/>
    <n v="0"/>
    <n v="0"/>
    <n v="2"/>
    <n v="580"/>
    <n v="1"/>
    <m/>
    <m/>
    <m/>
    <m/>
    <m/>
    <m/>
    <m/>
    <m/>
    <m/>
    <m/>
    <n v="1"/>
    <n v="1"/>
    <x v="0"/>
    <x v="0"/>
  </r>
  <r>
    <s v="35-K"/>
    <m/>
    <x v="0"/>
    <s v="30 EDGEWATER EXTENSION"/>
    <n v="132"/>
    <s v="SHAKRI HOSNEAH TRUSTEE"/>
    <s v="R30"/>
    <s v="RES ACLNUD  MDL-00"/>
    <s v="35///K/"/>
    <n v="0.32313999999999998"/>
    <n v="0"/>
    <n v="0"/>
    <n v="0"/>
    <n v="0"/>
    <m/>
    <n v="0"/>
    <n v="0"/>
    <n v="0"/>
    <s v="YES"/>
    <n v="0"/>
    <s v="35-K"/>
    <m/>
    <m/>
    <m/>
    <n v="0"/>
    <m/>
    <m/>
    <n v="0"/>
    <n v="0"/>
    <n v="0"/>
    <n v="0"/>
    <n v="0"/>
    <m/>
    <m/>
    <m/>
    <m/>
    <m/>
    <m/>
    <m/>
    <m/>
    <m/>
    <m/>
    <n v="1"/>
    <n v="1"/>
    <x v="3"/>
    <x v="3"/>
  </r>
  <r>
    <s v="50A-52B"/>
    <m/>
    <x v="0"/>
    <s v="3 GALAVOTTI AVE"/>
    <n v="101"/>
    <s v="RICARDO MARIA A LIFE ESTATE"/>
    <s v="R30"/>
    <s v="ONE FAMILY"/>
    <s v="50/A/52/B/"/>
    <n v="4.2320000000000003E-2"/>
    <n v="0"/>
    <n v="0"/>
    <n v="1"/>
    <n v="1"/>
    <s v="SEWER"/>
    <n v="1"/>
    <n v="1"/>
    <n v="400"/>
    <s v="YES"/>
    <n v="0"/>
    <s v="50A-52B"/>
    <s v="Public Water,Public Sewer"/>
    <s v="SEWER"/>
    <s v="SEWER"/>
    <n v="400"/>
    <m/>
    <m/>
    <n v="0"/>
    <n v="0"/>
    <n v="2"/>
    <n v="531"/>
    <n v="1"/>
    <m/>
    <m/>
    <m/>
    <m/>
    <m/>
    <m/>
    <m/>
    <m/>
    <m/>
    <m/>
    <n v="1"/>
    <n v="1"/>
    <x v="0"/>
    <x v="0"/>
  </r>
  <r>
    <s v="35-3"/>
    <m/>
    <x v="0"/>
    <s v="93 EDGEWATER DR"/>
    <n v="101"/>
    <s v="HAGLUND ROBERT R"/>
    <s v="R30"/>
    <s v="ONE FAMILY"/>
    <s v="35//3//"/>
    <n v="0.34438000000000002"/>
    <n v="1"/>
    <n v="1"/>
    <n v="1"/>
    <n v="1"/>
    <s v="SEPTIC"/>
    <n v="0"/>
    <n v="1"/>
    <n v="12900"/>
    <s v="YES"/>
    <n v="12900"/>
    <s v="35-3"/>
    <s v="Public Water,Septic"/>
    <s v="SEPTIC"/>
    <s v="SEPTIC"/>
    <n v="12900"/>
    <m/>
    <m/>
    <n v="1"/>
    <n v="1"/>
    <n v="3"/>
    <n v="1380"/>
    <n v="1"/>
    <m/>
    <m/>
    <m/>
    <m/>
    <m/>
    <m/>
    <m/>
    <m/>
    <m/>
    <m/>
    <n v="1"/>
    <n v="1"/>
    <x v="2"/>
    <x v="2"/>
  </r>
  <r>
    <s v="50A-1005"/>
    <m/>
    <x v="0"/>
    <s v="3 COLUMBIA ST"/>
    <n v="101"/>
    <s v="SMITH LEO R"/>
    <s v="R30"/>
    <s v="ONE FAMILY"/>
    <s v="50/A/1005//"/>
    <n v="0.14659"/>
    <n v="0"/>
    <n v="0"/>
    <n v="1"/>
    <n v="1"/>
    <s v="SEWER"/>
    <n v="1"/>
    <n v="1"/>
    <n v="700"/>
    <s v="YES"/>
    <n v="0"/>
    <s v="50A-1005"/>
    <s v="All Public"/>
    <s v="SEWER"/>
    <s v="SEWER"/>
    <n v="700"/>
    <m/>
    <m/>
    <n v="0"/>
    <n v="0"/>
    <n v="4"/>
    <n v="1000"/>
    <n v="1"/>
    <m/>
    <m/>
    <m/>
    <m/>
    <m/>
    <m/>
    <m/>
    <m/>
    <m/>
    <m/>
    <n v="1"/>
    <n v="1"/>
    <x v="0"/>
    <x v="0"/>
  </r>
  <r>
    <s v="35-1010"/>
    <m/>
    <x v="0"/>
    <s v="40 EDGEWATER DR"/>
    <n v="905"/>
    <s v="WILDLANDS TRUST OF"/>
    <s v="R30"/>
    <s v="CHAR ORG  MDL-00"/>
    <s v="35//1010//"/>
    <n v="0.97314999999999996"/>
    <n v="0"/>
    <n v="0"/>
    <n v="0"/>
    <n v="0"/>
    <m/>
    <n v="0"/>
    <n v="0"/>
    <n v="0"/>
    <s v="YES"/>
    <n v="0"/>
    <s v="35-1010"/>
    <m/>
    <m/>
    <m/>
    <n v="0"/>
    <s v="fee simple"/>
    <s v="YES"/>
    <n v="0"/>
    <n v="0"/>
    <n v="0"/>
    <n v="0"/>
    <n v="0"/>
    <m/>
    <m/>
    <m/>
    <m/>
    <m/>
    <m/>
    <m/>
    <m/>
    <m/>
    <m/>
    <n v="1"/>
    <n v="1"/>
    <x v="3"/>
    <x v="3"/>
  </r>
  <r>
    <s v="35-B"/>
    <m/>
    <x v="0"/>
    <s v="153 INDIAN NECK RD"/>
    <n v="101"/>
    <s v="SPIELDENNER CHARLOTTE M"/>
    <s v="R30"/>
    <s v="ONE FAMILY"/>
    <s v="35///B/"/>
    <n v="1.0354300000000001"/>
    <n v="1"/>
    <n v="1"/>
    <n v="1"/>
    <n v="1"/>
    <s v="SEPTIC"/>
    <n v="0"/>
    <n v="1"/>
    <n v="17200"/>
    <s v="NO_W1"/>
    <n v="17200"/>
    <s v="35-B"/>
    <s v="Public Water,Gas,Septic"/>
    <s v="SEPTIC"/>
    <s v="SEPTIC"/>
    <n v="17200"/>
    <m/>
    <m/>
    <n v="1"/>
    <n v="1"/>
    <n v="4"/>
    <n v="2284"/>
    <n v="2"/>
    <m/>
    <m/>
    <m/>
    <m/>
    <m/>
    <m/>
    <m/>
    <m/>
    <m/>
    <m/>
    <n v="4"/>
    <n v="1"/>
    <x v="3"/>
    <x v="3"/>
  </r>
  <r>
    <s v="50D-11"/>
    <m/>
    <x v="0"/>
    <s v="14 ROBY ST"/>
    <n v="101"/>
    <s v="MILANO SEBASTIAN C"/>
    <s v="R30"/>
    <s v="ONE FAMILY"/>
    <s v="50/D/11//"/>
    <n v="0.18762000000000001"/>
    <n v="0"/>
    <n v="0"/>
    <n v="1"/>
    <n v="1"/>
    <s v="SEWER"/>
    <n v="1"/>
    <n v="1"/>
    <n v="9100"/>
    <s v="NO_W1"/>
    <n v="0"/>
    <s v="50D-11"/>
    <m/>
    <m/>
    <s v="SEWER"/>
    <n v="9100"/>
    <m/>
    <m/>
    <n v="0"/>
    <n v="0"/>
    <n v="3"/>
    <n v="2376"/>
    <n v="2"/>
    <m/>
    <m/>
    <m/>
    <m/>
    <m/>
    <m/>
    <m/>
    <m/>
    <m/>
    <m/>
    <n v="2"/>
    <n v="1"/>
    <x v="0"/>
    <x v="0"/>
  </r>
  <r>
    <s v="50A-54"/>
    <m/>
    <x v="0"/>
    <s v="5 GALAVOTTI AVE"/>
    <n v="101"/>
    <s v="MARTINS NORMA C LIFE ESTATE"/>
    <s v="R30"/>
    <s v="ONE FAMILY"/>
    <s v="50/A/54//"/>
    <n v="0.12590000000000001"/>
    <n v="0"/>
    <n v="0"/>
    <n v="1"/>
    <n v="1"/>
    <s v="SEWER"/>
    <n v="1"/>
    <n v="1"/>
    <n v="900"/>
    <s v="YES"/>
    <n v="0"/>
    <s v="50A-54"/>
    <s v="All Public"/>
    <s v="SEWER"/>
    <s v="SEWER"/>
    <n v="900"/>
    <m/>
    <m/>
    <n v="0"/>
    <n v="0"/>
    <n v="2"/>
    <n v="612"/>
    <n v="1"/>
    <m/>
    <m/>
    <m/>
    <m/>
    <m/>
    <m/>
    <m/>
    <m/>
    <m/>
    <m/>
    <n v="1"/>
    <n v="1"/>
    <x v="0"/>
    <x v="0"/>
  </r>
  <r>
    <s v="50B-3-13B"/>
    <m/>
    <x v="0"/>
    <s v="1 CIRCLE DR"/>
    <n v="101"/>
    <s v="PAPINEAU CHARLES J &amp; PAULA J TR"/>
    <s v="R30"/>
    <s v="ONE FAMILY"/>
    <s v="50/B3/13/B/"/>
    <n v="0.12755"/>
    <n v="0"/>
    <n v="0"/>
    <n v="1"/>
    <n v="1"/>
    <s v="SEWER"/>
    <n v="1"/>
    <n v="1"/>
    <n v="3300"/>
    <s v="NO_W1"/>
    <n v="0"/>
    <s v="50B-3-13B"/>
    <s v="All Public"/>
    <s v="SEWER"/>
    <s v="SEWER"/>
    <n v="3300"/>
    <m/>
    <m/>
    <n v="0"/>
    <n v="0"/>
    <n v="2"/>
    <n v="728"/>
    <n v="1"/>
    <m/>
    <m/>
    <m/>
    <m/>
    <m/>
    <m/>
    <m/>
    <m/>
    <m/>
    <m/>
    <n v="4"/>
    <n v="1"/>
    <x v="0"/>
    <x v="0"/>
  </r>
  <r>
    <s v="50D-24"/>
    <m/>
    <x v="0"/>
    <s v="15 BEACH ST"/>
    <n v="101"/>
    <s v="LAVALLEE JOHN J"/>
    <s v="R30"/>
    <s v="ONE FAMILY"/>
    <s v="50/D/24//"/>
    <n v="8.9819999999999997E-2"/>
    <n v="0"/>
    <n v="0"/>
    <n v="1"/>
    <n v="1"/>
    <s v="SEWER"/>
    <n v="1"/>
    <n v="1"/>
    <n v="1000"/>
    <s v="YES"/>
    <n v="0"/>
    <s v="50D-24"/>
    <s v="All Public"/>
    <s v="SEWER"/>
    <s v="SEWER"/>
    <n v="1000"/>
    <m/>
    <m/>
    <n v="0"/>
    <n v="0"/>
    <n v="2"/>
    <n v="1036"/>
    <n v="1"/>
    <m/>
    <m/>
    <m/>
    <m/>
    <m/>
    <m/>
    <m/>
    <m/>
    <m/>
    <m/>
    <n v="1"/>
    <n v="1"/>
    <x v="0"/>
    <x v="0"/>
  </r>
  <r>
    <s v="50A-102B"/>
    <m/>
    <x v="0"/>
    <s v="10 TRINITY LN"/>
    <n v="101"/>
    <s v="DUVA ROBERT J"/>
    <s v="R30"/>
    <s v="ONE FAMILY"/>
    <s v="50/A/102/B/"/>
    <n v="5.6759999999999998E-2"/>
    <n v="0"/>
    <n v="0"/>
    <n v="1"/>
    <n v="1"/>
    <s v="SEWER"/>
    <n v="1"/>
    <n v="1"/>
    <n v="0"/>
    <s v="YES"/>
    <n v="0"/>
    <s v="50A-102B"/>
    <s v="Public Water,Public Sewer,Gas"/>
    <s v="SEWER"/>
    <s v="SEWER"/>
    <n v="0"/>
    <m/>
    <m/>
    <n v="0"/>
    <n v="0"/>
    <n v="2"/>
    <n v="749"/>
    <n v="1"/>
    <m/>
    <m/>
    <m/>
    <m/>
    <m/>
    <m/>
    <m/>
    <m/>
    <m/>
    <m/>
    <n v="1"/>
    <n v="1"/>
    <x v="0"/>
    <x v="0"/>
  </r>
  <r>
    <s v="50D-112A"/>
    <m/>
    <x v="0"/>
    <s v="4 POND ST"/>
    <n v="101"/>
    <s v="PAPINEAU RICHARD A"/>
    <s v="R30"/>
    <s v="ONE FAMILY"/>
    <s v="50/D/112/A/"/>
    <n v="0.21545"/>
    <n v="0"/>
    <n v="0"/>
    <n v="1"/>
    <n v="1"/>
    <s v="SEWER"/>
    <n v="1"/>
    <n v="1"/>
    <n v="7500"/>
    <s v="YES"/>
    <n v="0"/>
    <s v="50D-112A"/>
    <s v="All Public"/>
    <s v="SEWER"/>
    <s v="SEWER"/>
    <n v="7500"/>
    <m/>
    <m/>
    <n v="0"/>
    <n v="0"/>
    <n v="3"/>
    <n v="1344"/>
    <n v="1"/>
    <m/>
    <m/>
    <m/>
    <m/>
    <m/>
    <m/>
    <m/>
    <m/>
    <m/>
    <m/>
    <n v="1"/>
    <n v="1"/>
    <x v="0"/>
    <x v="0"/>
  </r>
  <r>
    <s v="35-117"/>
    <m/>
    <x v="0"/>
    <s v="88 EDGEWATER DR"/>
    <n v="101"/>
    <s v="TUTEIN BARRY S"/>
    <s v="R30"/>
    <s v="ONE FAMILY"/>
    <s v="35//117//"/>
    <n v="0.22095000000000001"/>
    <n v="1"/>
    <n v="1"/>
    <n v="1"/>
    <n v="1"/>
    <s v="SEPTIC"/>
    <n v="0"/>
    <n v="1"/>
    <n v="4000"/>
    <s v="YES"/>
    <n v="4000"/>
    <s v="35-117"/>
    <s v="Public Water,Septic"/>
    <s v="SEPTIC"/>
    <s v="SEPTIC"/>
    <n v="4000"/>
    <m/>
    <m/>
    <n v="1"/>
    <n v="1"/>
    <n v="3"/>
    <n v="1332"/>
    <n v="1"/>
    <m/>
    <m/>
    <m/>
    <m/>
    <m/>
    <m/>
    <m/>
    <m/>
    <m/>
    <m/>
    <n v="1"/>
    <n v="1"/>
    <x v="3"/>
    <x v="3"/>
  </r>
  <r>
    <s v="50A-58"/>
    <m/>
    <x v="0"/>
    <s v="42 BAYVIEW ST"/>
    <n v="101"/>
    <s v="PECK ROY H &amp; MARRON P LIFE EST"/>
    <s v="R30"/>
    <s v="ONE FAMILY"/>
    <s v="50/A/58//"/>
    <n v="0.13006999999999999"/>
    <n v="0"/>
    <n v="0"/>
    <n v="1"/>
    <n v="1"/>
    <s v="SEWER"/>
    <n v="1"/>
    <n v="1"/>
    <n v="3700"/>
    <s v="YES"/>
    <n v="0"/>
    <s v="50A-58"/>
    <s v="Public Water,Public Sewer,Gas"/>
    <s v="SEWER"/>
    <s v="SEWER"/>
    <n v="3700"/>
    <m/>
    <m/>
    <n v="0"/>
    <n v="0"/>
    <n v="2"/>
    <n v="971"/>
    <n v="1"/>
    <m/>
    <m/>
    <m/>
    <m/>
    <m/>
    <m/>
    <m/>
    <m/>
    <m/>
    <m/>
    <n v="1"/>
    <n v="1"/>
    <x v="0"/>
    <x v="0"/>
  </r>
  <r>
    <s v="50D-58"/>
    <m/>
    <x v="0"/>
    <s v="12 BEACH ST"/>
    <n v="101"/>
    <s v="ENOS JOSEPH F"/>
    <s v="R30"/>
    <s v="ONE FAMILY"/>
    <s v="50/D/58//"/>
    <n v="0.1048"/>
    <n v="0"/>
    <n v="0"/>
    <n v="1"/>
    <n v="1"/>
    <s v="SEWER"/>
    <n v="1"/>
    <n v="1"/>
    <n v="2100"/>
    <s v="YES"/>
    <n v="0"/>
    <s v="50D-58"/>
    <s v="Public Water,Public Sewer"/>
    <s v="SEWER"/>
    <s v="SEWER"/>
    <n v="2100"/>
    <m/>
    <m/>
    <n v="0"/>
    <n v="0"/>
    <n v="3"/>
    <n v="1165"/>
    <n v="1.3"/>
    <m/>
    <m/>
    <m/>
    <m/>
    <m/>
    <m/>
    <m/>
    <m/>
    <m/>
    <m/>
    <n v="1"/>
    <n v="1"/>
    <x v="0"/>
    <x v="0"/>
  </r>
  <r>
    <s v="35-4"/>
    <m/>
    <x v="0"/>
    <s v="91 EDGEWATER DR"/>
    <n v="101"/>
    <s v="SIGNORE AUGUSTINE M"/>
    <s v="R30"/>
    <s v="ONE FAMILY"/>
    <s v="35//4//"/>
    <n v="0.25029000000000001"/>
    <n v="1"/>
    <n v="1"/>
    <n v="1"/>
    <n v="1"/>
    <s v="SEPTIC"/>
    <n v="0"/>
    <n v="1"/>
    <n v="1100"/>
    <s v="YES"/>
    <n v="1100"/>
    <s v="35-4"/>
    <s v="Public Water,Gas,Septic"/>
    <s v="SEPTIC"/>
    <s v="SEPTIC"/>
    <n v="1100"/>
    <m/>
    <m/>
    <n v="1"/>
    <n v="1"/>
    <n v="3"/>
    <n v="864"/>
    <n v="1"/>
    <m/>
    <m/>
    <m/>
    <m/>
    <m/>
    <m/>
    <m/>
    <m/>
    <m/>
    <m/>
    <n v="1"/>
    <n v="1"/>
    <x v="3"/>
    <x v="3"/>
  </r>
  <r>
    <s v="50A-102A"/>
    <m/>
    <x v="0"/>
    <s v="39 BAYVIEW ST"/>
    <n v="101"/>
    <s v="MAZZOLA GERARDO"/>
    <s v="R13"/>
    <s v="ONE FAMILY"/>
    <s v="50/A/102/A/"/>
    <n v="6.2350000000000003E-2"/>
    <n v="0"/>
    <n v="0"/>
    <n v="1"/>
    <n v="1"/>
    <s v="SEWER"/>
    <n v="1"/>
    <n v="1"/>
    <n v="0"/>
    <s v="YES"/>
    <n v="0"/>
    <s v="50A-102A"/>
    <s v="Public Water,Public Sewer"/>
    <s v="SEWER"/>
    <s v="SEWER"/>
    <n v="0"/>
    <m/>
    <m/>
    <n v="0"/>
    <n v="0"/>
    <n v="2"/>
    <n v="744"/>
    <n v="1"/>
    <m/>
    <m/>
    <m/>
    <m/>
    <m/>
    <m/>
    <m/>
    <m/>
    <m/>
    <m/>
    <n v="1"/>
    <n v="1"/>
    <x v="0"/>
    <x v="0"/>
  </r>
  <r>
    <s v="50A-1004"/>
    <m/>
    <x v="0"/>
    <s v="1 COLUMBIA ST"/>
    <n v="101"/>
    <s v="FRAZIER WILLIAM H &amp; SUSAN D"/>
    <s v="R30"/>
    <s v="ONE FAMILY"/>
    <s v="50/A/1004//"/>
    <n v="6.2010000000000003E-2"/>
    <n v="0"/>
    <n v="0"/>
    <n v="1"/>
    <n v="1"/>
    <s v="SEWER"/>
    <n v="1"/>
    <n v="1"/>
    <n v="2300"/>
    <s v="YES"/>
    <n v="0"/>
    <s v="50A-1004"/>
    <s v="All Public"/>
    <s v="SEWER"/>
    <s v="SEWER"/>
    <n v="2300"/>
    <m/>
    <m/>
    <n v="0"/>
    <n v="0"/>
    <n v="2"/>
    <n v="816"/>
    <n v="1"/>
    <m/>
    <m/>
    <m/>
    <m/>
    <m/>
    <m/>
    <m/>
    <m/>
    <m/>
    <m/>
    <n v="1"/>
    <n v="1"/>
    <x v="0"/>
    <x v="0"/>
  </r>
  <r>
    <s v="36-H14"/>
    <m/>
    <x v="0"/>
    <s v="5 GLENWOOD CIR"/>
    <n v="101"/>
    <s v="JACKSON ROBERT E"/>
    <s v="R60"/>
    <s v="ONE FAMILY"/>
    <s v="36//H14//"/>
    <n v="0.50087000000000004"/>
    <n v="1"/>
    <n v="1"/>
    <n v="1"/>
    <n v="1"/>
    <s v="SEPTIC"/>
    <n v="0"/>
    <n v="1"/>
    <n v="16800"/>
    <s v="YES"/>
    <n v="16800"/>
    <s v="36-H14"/>
    <s v="Public Water,Septic"/>
    <s v="SEPTIC"/>
    <s v="SEPTIC"/>
    <n v="16800"/>
    <m/>
    <m/>
    <n v="1"/>
    <n v="1"/>
    <n v="5"/>
    <n v="2208"/>
    <n v="2"/>
    <m/>
    <m/>
    <m/>
    <m/>
    <m/>
    <m/>
    <m/>
    <m/>
    <m/>
    <m/>
    <n v="1"/>
    <n v="1"/>
    <x v="3"/>
    <x v="3"/>
  </r>
  <r>
    <s v="50A-53"/>
    <m/>
    <x v="0"/>
    <s v="169 SWIFTS BCH RD"/>
    <n v="340"/>
    <s v="PETRUCCI ANTHONY J"/>
    <s v="R30"/>
    <s v="OFFICE BLD  MDL-94"/>
    <s v="50/A/53//"/>
    <n v="0.21725"/>
    <n v="0"/>
    <n v="0"/>
    <n v="1"/>
    <n v="1"/>
    <s v="SEWER"/>
    <n v="1"/>
    <n v="1"/>
    <n v="0"/>
    <s v="NO_W1"/>
    <n v="0"/>
    <s v="50A-53"/>
    <s v="All Public"/>
    <s v="SEWER"/>
    <s v="SEWER"/>
    <n v="0"/>
    <m/>
    <m/>
    <n v="0"/>
    <n v="0"/>
    <n v="0"/>
    <n v="720"/>
    <n v="1"/>
    <m/>
    <m/>
    <m/>
    <m/>
    <m/>
    <m/>
    <m/>
    <m/>
    <m/>
    <m/>
    <n v="2"/>
    <n v="1"/>
    <x v="0"/>
    <x v="0"/>
  </r>
  <r>
    <s v="36-S1"/>
    <m/>
    <x v="0"/>
    <s v="2 SPRINKLER LN"/>
    <n v="101"/>
    <s v="REIDY PAUL F"/>
    <s v="R60"/>
    <s v="ONE FAMILY"/>
    <s v="36//S1//"/>
    <n v="1.13439"/>
    <n v="1"/>
    <n v="1"/>
    <n v="1"/>
    <n v="1"/>
    <s v="SEPTIC"/>
    <n v="0"/>
    <n v="0"/>
    <n v="0"/>
    <s v="YES"/>
    <n v="0"/>
    <s v="36-S1"/>
    <m/>
    <m/>
    <s v="SEPTIC"/>
    <n v="0"/>
    <m/>
    <m/>
    <n v="1"/>
    <n v="1"/>
    <n v="2"/>
    <n v="1960"/>
    <n v="1.5"/>
    <m/>
    <m/>
    <m/>
    <m/>
    <m/>
    <m/>
    <m/>
    <m/>
    <m/>
    <m/>
    <n v="1"/>
    <n v="1"/>
    <x v="3"/>
    <x v="3"/>
  </r>
  <r>
    <s v="50A-105"/>
    <m/>
    <x v="0"/>
    <s v="13 TRINITY LN"/>
    <n v="101"/>
    <s v="BETTENCOURT EUTIMIA"/>
    <s v="R30"/>
    <s v="ONE FAMILY"/>
    <s v="50/A/105//"/>
    <n v="0.13425999999999999"/>
    <n v="0"/>
    <n v="0"/>
    <n v="1"/>
    <n v="1"/>
    <s v="SEWER"/>
    <n v="1"/>
    <n v="1"/>
    <n v="5100"/>
    <s v="YES"/>
    <n v="0"/>
    <s v="50A-105"/>
    <s v="Public Water,Public Sewer,Gas"/>
    <s v="SEWER"/>
    <s v="SEWER"/>
    <n v="5100"/>
    <m/>
    <m/>
    <n v="0"/>
    <n v="0"/>
    <n v="2"/>
    <n v="558"/>
    <n v="1"/>
    <m/>
    <m/>
    <m/>
    <m/>
    <m/>
    <m/>
    <m/>
    <m/>
    <m/>
    <m/>
    <n v="1"/>
    <n v="1"/>
    <x v="0"/>
    <x v="0"/>
  </r>
  <r>
    <s v="50A-1003"/>
    <m/>
    <x v="0"/>
    <s v="25 PLEASANT ST"/>
    <n v="101"/>
    <s v="BENJAMINSEN FRANK JR"/>
    <s v="R30"/>
    <s v="ONE FAMILY"/>
    <s v="50/A/1003//"/>
    <n v="7.8310000000000005E-2"/>
    <n v="0"/>
    <n v="0"/>
    <n v="1"/>
    <n v="1"/>
    <s v="SEWER"/>
    <n v="1"/>
    <n v="1"/>
    <n v="6800"/>
    <s v="YES"/>
    <n v="0"/>
    <s v="50A-1003"/>
    <s v="All Public"/>
    <s v="SEWER"/>
    <s v="SEWER"/>
    <n v="6800"/>
    <m/>
    <m/>
    <n v="0"/>
    <n v="0"/>
    <n v="2"/>
    <n v="866"/>
    <n v="1"/>
    <m/>
    <m/>
    <m/>
    <m/>
    <m/>
    <m/>
    <m/>
    <m/>
    <m/>
    <m/>
    <n v="1"/>
    <n v="1"/>
    <x v="0"/>
    <x v="0"/>
  </r>
  <r>
    <s v="50A-59A"/>
    <m/>
    <x v="0"/>
    <s v="40 BAYVIEW ST"/>
    <n v="101"/>
    <s v="SPINGEL OLGA R LIFE ESTATE"/>
    <s v="R30"/>
    <s v="ONE FAMILY"/>
    <s v="50/A/59/A/"/>
    <n v="7.2749999999999995E-2"/>
    <n v="0"/>
    <n v="0"/>
    <n v="1"/>
    <n v="1"/>
    <s v="SEWER"/>
    <n v="1"/>
    <n v="1"/>
    <n v="0"/>
    <s v="YES"/>
    <n v="0"/>
    <s v="50A-59A"/>
    <s v="Public Water,Public Sewer,Gas"/>
    <s v="SEWER"/>
    <s v="SEWER"/>
    <n v="0"/>
    <m/>
    <m/>
    <n v="0"/>
    <n v="0"/>
    <n v="4"/>
    <n v="704"/>
    <n v="1.75"/>
    <m/>
    <m/>
    <m/>
    <m/>
    <m/>
    <m/>
    <m/>
    <m/>
    <m/>
    <m/>
    <n v="1"/>
    <n v="1"/>
    <x v="0"/>
    <x v="0"/>
  </r>
  <r>
    <s v="35-30"/>
    <m/>
    <x v="0"/>
    <s v="37 EDGEWATER WAY"/>
    <n v="101"/>
    <s v="JOHNSON MARK A"/>
    <s v="R30"/>
    <s v="ONE FAMILY"/>
    <s v="35//30//"/>
    <n v="0.29576000000000002"/>
    <n v="1"/>
    <n v="1"/>
    <n v="1"/>
    <n v="1"/>
    <s v="SEPTIC"/>
    <n v="0"/>
    <n v="1"/>
    <n v="14100"/>
    <s v="YES"/>
    <n v="14100"/>
    <s v="35-30"/>
    <s v="Public Water,Gas,Septic"/>
    <s v="SEPTIC"/>
    <s v="SEPTIC"/>
    <n v="14100"/>
    <m/>
    <m/>
    <n v="1"/>
    <n v="1"/>
    <n v="3"/>
    <n v="1842"/>
    <n v="1.75"/>
    <m/>
    <m/>
    <m/>
    <m/>
    <m/>
    <m/>
    <m/>
    <m/>
    <m/>
    <m/>
    <n v="1"/>
    <n v="1"/>
    <x v="3"/>
    <x v="3"/>
  </r>
  <r>
    <s v="50D-57"/>
    <m/>
    <x v="0"/>
    <s v="14 BEACH ST"/>
    <n v="132"/>
    <s v="ELICONE JOHN F &amp; ELEANOR M TR"/>
    <s v="R30"/>
    <s v="RES ACLNUD  MDL-00"/>
    <s v="50/D/57//"/>
    <n v="9.3350000000000002E-2"/>
    <n v="0"/>
    <n v="0"/>
    <n v="0"/>
    <n v="0"/>
    <m/>
    <n v="0"/>
    <n v="0"/>
    <n v="0"/>
    <s v="YES"/>
    <n v="0"/>
    <s v="50D-57"/>
    <m/>
    <m/>
    <m/>
    <n v="0"/>
    <m/>
    <m/>
    <n v="0"/>
    <n v="0"/>
    <n v="0"/>
    <n v="0"/>
    <n v="0"/>
    <m/>
    <m/>
    <m/>
    <m/>
    <m/>
    <m/>
    <m/>
    <m/>
    <m/>
    <m/>
    <n v="1"/>
    <n v="1"/>
    <x v="0"/>
    <x v="0"/>
  </r>
  <r>
    <s v="35-68"/>
    <m/>
    <x v="0"/>
    <s v="54 EDGEWATER DR"/>
    <n v="101"/>
    <s v="DICKINSON DAVID W"/>
    <s v="R30"/>
    <s v="ONE FAMILY"/>
    <s v="35//68//"/>
    <n v="0.56889999999999996"/>
    <n v="1"/>
    <n v="1"/>
    <n v="1"/>
    <n v="1"/>
    <s v="SEPTIC"/>
    <n v="0"/>
    <n v="0"/>
    <n v="0"/>
    <s v="YES"/>
    <n v="0"/>
    <s v="35-68"/>
    <s v="Public Water,Septic"/>
    <s v="SEPTIC"/>
    <s v="SEPTIC"/>
    <n v="0"/>
    <m/>
    <m/>
    <n v="1"/>
    <n v="1"/>
    <n v="3"/>
    <n v="1620"/>
    <n v="1"/>
    <m/>
    <m/>
    <m/>
    <m/>
    <m/>
    <m/>
    <m/>
    <m/>
    <m/>
    <m/>
    <n v="1"/>
    <n v="1"/>
    <x v="3"/>
    <x v="3"/>
  </r>
  <r>
    <s v="50D-111"/>
    <m/>
    <x v="0"/>
    <s v="5 FAIRBANKS ST"/>
    <n v="903"/>
    <s v="TOWN OF WAREHAM"/>
    <s v="R30"/>
    <s v="TAX POSS  MDL-00"/>
    <s v="50/D/111//"/>
    <n v="0.11982"/>
    <n v="0"/>
    <n v="0"/>
    <n v="0"/>
    <n v="0"/>
    <m/>
    <n v="0"/>
    <n v="0"/>
    <n v="0"/>
    <s v="YES"/>
    <n v="0"/>
    <s v="50D-111"/>
    <m/>
    <m/>
    <m/>
    <n v="0"/>
    <m/>
    <m/>
    <n v="0"/>
    <n v="0"/>
    <n v="0"/>
    <n v="0"/>
    <n v="0"/>
    <m/>
    <m/>
    <m/>
    <m/>
    <m/>
    <m/>
    <m/>
    <m/>
    <m/>
    <m/>
    <n v="1"/>
    <n v="1"/>
    <x v="0"/>
    <x v="0"/>
  </r>
  <r>
    <s v="50B-3-15"/>
    <m/>
    <x v="0"/>
    <s v="168 SWIFTS BCH RD"/>
    <n v="101"/>
    <s v="DEMEO THOMAS E SR"/>
    <s v="R30"/>
    <s v="ONE FAMILY"/>
    <s v="50/B3/15//"/>
    <n v="0.18497"/>
    <n v="0"/>
    <n v="0"/>
    <n v="1"/>
    <n v="1"/>
    <s v="SEWER"/>
    <n v="1"/>
    <n v="0"/>
    <n v="0"/>
    <s v="NO_W1"/>
    <n v="0"/>
    <s v="50B-3-15"/>
    <s v="Public Water,Public Sewer"/>
    <s v="SEWER"/>
    <s v="SEWER"/>
    <n v="0"/>
    <m/>
    <m/>
    <n v="0"/>
    <n v="0"/>
    <n v="2"/>
    <n v="1144"/>
    <n v="1"/>
    <m/>
    <m/>
    <m/>
    <m/>
    <m/>
    <m/>
    <m/>
    <m/>
    <m/>
    <m/>
    <n v="2"/>
    <n v="1"/>
    <x v="0"/>
    <x v="0"/>
  </r>
  <r>
    <s v="50C-2-1"/>
    <m/>
    <x v="0"/>
    <s v="5 CIRCLE DR"/>
    <n v="903"/>
    <s v="TOWN OF WAREHAM"/>
    <s v="R30"/>
    <s v="MUNICIPAL  MDL-00"/>
    <s v="50/C2/1//"/>
    <n v="3.483E-2"/>
    <n v="0"/>
    <n v="0"/>
    <n v="0"/>
    <n v="0"/>
    <m/>
    <n v="0"/>
    <n v="0"/>
    <n v="0"/>
    <s v="YES"/>
    <n v="0"/>
    <s v="50C-2-1"/>
    <m/>
    <m/>
    <m/>
    <n v="0"/>
    <m/>
    <m/>
    <n v="0"/>
    <n v="0"/>
    <n v="0"/>
    <n v="0"/>
    <n v="0"/>
    <m/>
    <m/>
    <m/>
    <m/>
    <m/>
    <m/>
    <m/>
    <m/>
    <m/>
    <m/>
    <n v="1"/>
    <n v="1"/>
    <x v="0"/>
    <x v="0"/>
  </r>
  <r>
    <s v="50A-60"/>
    <m/>
    <x v="0"/>
    <s v="6 TRINITY LN"/>
    <n v="101"/>
    <s v="SCHNEIDER GEORGE W"/>
    <s v="R30"/>
    <s v="ONE FAMILY"/>
    <s v="50/A/60//"/>
    <n v="0.12576999999999999"/>
    <n v="0"/>
    <n v="0"/>
    <n v="1"/>
    <n v="1"/>
    <s v="SEWER"/>
    <n v="1"/>
    <n v="1"/>
    <n v="400"/>
    <s v="YES"/>
    <n v="0"/>
    <s v="50A-60"/>
    <s v="Public Water,Public Sewer,Gas"/>
    <s v="SEWER"/>
    <s v="SEWER"/>
    <n v="400"/>
    <m/>
    <m/>
    <n v="0"/>
    <n v="0"/>
    <n v="2"/>
    <n v="656"/>
    <n v="1"/>
    <m/>
    <m/>
    <m/>
    <m/>
    <m/>
    <m/>
    <m/>
    <m/>
    <m/>
    <m/>
    <n v="1"/>
    <n v="1"/>
    <x v="0"/>
    <x v="0"/>
  </r>
  <r>
    <s v="50A-59B"/>
    <m/>
    <x v="0"/>
    <s v="8 TRINITY LN"/>
    <n v="101"/>
    <s v="LEITE PATRICIA A"/>
    <s v="R30"/>
    <s v="ONE FAMILY"/>
    <s v="50/A/59/B/"/>
    <n v="6.7780000000000007E-2"/>
    <n v="0"/>
    <n v="0"/>
    <n v="1"/>
    <n v="1"/>
    <s v="SEWER"/>
    <n v="0"/>
    <n v="1"/>
    <n v="0"/>
    <s v="YES"/>
    <n v="0"/>
    <s v="50A-59B"/>
    <s v="Public Water,Public Sewer,Gas"/>
    <s v="SEWER"/>
    <s v="SEWER"/>
    <n v="0"/>
    <m/>
    <m/>
    <n v="0"/>
    <n v="0"/>
    <n v="1"/>
    <n v="362"/>
    <n v="1"/>
    <m/>
    <m/>
    <m/>
    <m/>
    <m/>
    <m/>
    <m/>
    <m/>
    <m/>
    <m/>
    <n v="1"/>
    <n v="1"/>
    <x v="0"/>
    <x v="0"/>
  </r>
  <r>
    <s v="35-116"/>
    <m/>
    <x v="0"/>
    <s v="86 EDGEWATER DR"/>
    <n v="101"/>
    <s v="DIBIASE GIRO &amp; ELIZABETH"/>
    <s v="R30"/>
    <s v="ONE FAMILY"/>
    <s v="35//116//"/>
    <n v="0.28982000000000002"/>
    <n v="1"/>
    <n v="1"/>
    <n v="1"/>
    <n v="1"/>
    <s v="SEPTIC"/>
    <n v="0"/>
    <n v="1"/>
    <n v="4100"/>
    <s v="YES"/>
    <n v="4100"/>
    <s v="35-116"/>
    <s v="Public Water,Gas,Septic"/>
    <s v="SEPTIC"/>
    <s v="SEPTIC"/>
    <n v="4100"/>
    <m/>
    <m/>
    <n v="1"/>
    <n v="1"/>
    <n v="3"/>
    <n v="1800"/>
    <n v="2"/>
    <m/>
    <m/>
    <m/>
    <m/>
    <m/>
    <m/>
    <m/>
    <m/>
    <m/>
    <m/>
    <n v="1"/>
    <n v="1"/>
    <x v="3"/>
    <x v="3"/>
  </r>
  <r>
    <s v="35-5"/>
    <m/>
    <x v="0"/>
    <s v="89 EDGEWATER DR"/>
    <n v="101"/>
    <s v="SIGNORE AUGUSTINE &amp; ISABELLE V"/>
    <s v="R30"/>
    <s v="ONE FAMILY"/>
    <s v="35//5//"/>
    <n v="0.25119000000000002"/>
    <n v="1"/>
    <n v="1"/>
    <n v="1"/>
    <n v="1"/>
    <s v="SEPTIC"/>
    <n v="0"/>
    <n v="1"/>
    <n v="9300"/>
    <s v="YES"/>
    <n v="9300"/>
    <s v="35-5"/>
    <s v="Public Water,Septic"/>
    <s v="SEPTIC"/>
    <s v="SEPTIC"/>
    <n v="9300"/>
    <m/>
    <m/>
    <n v="1"/>
    <n v="1"/>
    <n v="3"/>
    <n v="1094"/>
    <n v="1.75"/>
    <m/>
    <m/>
    <m/>
    <m/>
    <m/>
    <m/>
    <m/>
    <m/>
    <m/>
    <m/>
    <n v="1"/>
    <n v="1"/>
    <x v="3"/>
    <x v="3"/>
  </r>
  <r>
    <s v="50C-2-26"/>
    <m/>
    <x v="0"/>
    <s v="2 CIRCLE DR"/>
    <n v="101"/>
    <s v="HAIGH DONNA M"/>
    <s v="R30"/>
    <s v="ONE FAMILY"/>
    <s v="50/C2/26//"/>
    <n v="8.4370000000000001E-2"/>
    <n v="0"/>
    <n v="0"/>
    <n v="1"/>
    <n v="1"/>
    <s v="SEWER"/>
    <n v="1"/>
    <n v="1"/>
    <n v="7300"/>
    <s v="YES"/>
    <n v="0"/>
    <s v="50C-2-26"/>
    <s v="All Public"/>
    <s v="SEWER"/>
    <s v="SEWER"/>
    <n v="7300"/>
    <m/>
    <m/>
    <n v="0"/>
    <n v="0"/>
    <n v="2"/>
    <n v="462"/>
    <n v="1"/>
    <m/>
    <m/>
    <m/>
    <m/>
    <m/>
    <m/>
    <m/>
    <m/>
    <m/>
    <m/>
    <n v="1"/>
    <n v="1"/>
    <x v="0"/>
    <x v="0"/>
  </r>
  <r>
    <s v="50C-2-27"/>
    <m/>
    <x v="0"/>
    <s v="0 CIRCLE DR"/>
    <n v="132"/>
    <s v="UNDERWOOD CHRISTOPHER J ET AL"/>
    <s v="R30"/>
    <s v="RES ACLNUD  MDL-00"/>
    <s v="50/C2/27//"/>
    <n v="8.4830000000000003E-2"/>
    <n v="0"/>
    <n v="0"/>
    <n v="0"/>
    <n v="0"/>
    <m/>
    <n v="0"/>
    <n v="0"/>
    <n v="0"/>
    <s v="YES"/>
    <n v="0"/>
    <s v="50C-2-27"/>
    <m/>
    <m/>
    <m/>
    <n v="0"/>
    <m/>
    <m/>
    <n v="0"/>
    <n v="0"/>
    <n v="0"/>
    <n v="0"/>
    <n v="0"/>
    <m/>
    <m/>
    <m/>
    <m/>
    <m/>
    <m/>
    <m/>
    <m/>
    <m/>
    <m/>
    <n v="2"/>
    <n v="1"/>
    <x v="0"/>
    <x v="0"/>
  </r>
  <r>
    <s v="35-32"/>
    <m/>
    <x v="0"/>
    <s v="27 EDGEWATER DR EXTENSION"/>
    <n v="101"/>
    <s v="STAMATIOU ERASMIA LIFE ESTATE"/>
    <s v="R30"/>
    <s v="ONE FAMILY"/>
    <s v="35//32//"/>
    <n v="0.96425000000000005"/>
    <n v="1"/>
    <n v="1"/>
    <n v="1"/>
    <n v="1"/>
    <s v="SEPTIC"/>
    <n v="0"/>
    <n v="0"/>
    <n v="0"/>
    <s v="YES"/>
    <n v="0"/>
    <s v="35-32"/>
    <s v="Public Water,Septic"/>
    <s v="SEPTIC"/>
    <s v="SEPTIC"/>
    <n v="0"/>
    <m/>
    <m/>
    <n v="1"/>
    <n v="1"/>
    <n v="3"/>
    <n v="1300"/>
    <n v="1"/>
    <m/>
    <m/>
    <m/>
    <m/>
    <m/>
    <m/>
    <m/>
    <m/>
    <m/>
    <m/>
    <n v="3"/>
    <n v="1"/>
    <x v="3"/>
    <x v="3"/>
  </r>
  <r>
    <s v="54-S19"/>
    <m/>
    <x v="0"/>
    <s v="101 CROMESETT RD"/>
    <n v="101"/>
    <s v="SANTIAGO BRUCE"/>
    <s v="MR30"/>
    <s v="ONE FAMILY"/>
    <s v="54//S19//"/>
    <n v="0.95955999999999997"/>
    <n v="1"/>
    <n v="1"/>
    <n v="1"/>
    <n v="1"/>
    <s v="SEPTIC"/>
    <n v="0"/>
    <n v="1"/>
    <n v="3300"/>
    <s v="YES"/>
    <n v="3300"/>
    <s v="54-S19"/>
    <s v="Public Water,Septic"/>
    <s v="SEPTIC"/>
    <s v="SEPTIC"/>
    <n v="3300"/>
    <m/>
    <m/>
    <n v="1"/>
    <n v="1"/>
    <n v="3"/>
    <n v="1130"/>
    <n v="1"/>
    <m/>
    <m/>
    <m/>
    <m/>
    <m/>
    <m/>
    <m/>
    <m/>
    <m/>
    <m/>
    <n v="1"/>
    <n v="1"/>
    <x v="0"/>
    <x v="0"/>
  </r>
  <r>
    <s v="35-100"/>
    <m/>
    <x v="0"/>
    <s v="23 ALDEN RD"/>
    <n v="101"/>
    <s v="HAYWARD ELAINE M"/>
    <s v="R30"/>
    <s v="ONE FAMILY"/>
    <s v="35//100//"/>
    <n v="0.20569000000000001"/>
    <n v="1"/>
    <n v="1"/>
    <n v="1"/>
    <n v="1"/>
    <s v="SEPTIC"/>
    <n v="0"/>
    <n v="1"/>
    <n v="5100"/>
    <s v="YES"/>
    <n v="5100"/>
    <s v="35-100"/>
    <s v="Public Water,Septic"/>
    <s v="SEPTIC"/>
    <s v="SEPTIC"/>
    <n v="5100"/>
    <m/>
    <m/>
    <n v="1"/>
    <n v="1"/>
    <n v="3"/>
    <n v="1552"/>
    <n v="1"/>
    <m/>
    <m/>
    <m/>
    <m/>
    <m/>
    <m/>
    <m/>
    <m/>
    <m/>
    <m/>
    <n v="1"/>
    <n v="1"/>
    <x v="3"/>
    <x v="3"/>
  </r>
  <r>
    <s v="35-26"/>
    <m/>
    <x v="0"/>
    <s v="47 EDGEWATER WAY"/>
    <n v="101"/>
    <s v="HOULIHAN WILLIAM F III"/>
    <s v="R30"/>
    <s v="ONE FAMILY"/>
    <s v="35//26//"/>
    <n v="0.59197"/>
    <n v="1"/>
    <n v="1"/>
    <n v="1"/>
    <n v="1"/>
    <s v="SEPTIC"/>
    <n v="0"/>
    <n v="1"/>
    <n v="20200"/>
    <s v="NO_W1"/>
    <n v="20200"/>
    <s v="35-26"/>
    <s v="Public Water,Gas,Septic"/>
    <s v="SEPTIC"/>
    <s v="SEPTIC"/>
    <n v="20200"/>
    <m/>
    <m/>
    <n v="1"/>
    <n v="1"/>
    <n v="2"/>
    <n v="1172"/>
    <n v="1"/>
    <m/>
    <m/>
    <m/>
    <m/>
    <m/>
    <m/>
    <m/>
    <m/>
    <m/>
    <m/>
    <n v="2"/>
    <n v="1"/>
    <x v="3"/>
    <x v="3"/>
  </r>
  <r>
    <s v="50A-104"/>
    <m/>
    <x v="0"/>
    <s v="37 BAYVIEW ST"/>
    <n v="101"/>
    <s v="STEVENS WILLIAM J"/>
    <s v="R13"/>
    <s v="ONE FAMILY"/>
    <s v="50/A/104//"/>
    <n v="0.12504999999999999"/>
    <n v="0"/>
    <n v="0"/>
    <n v="1"/>
    <n v="1"/>
    <s v="SEWER"/>
    <n v="1"/>
    <n v="1"/>
    <n v="10100"/>
    <s v="YES"/>
    <n v="0"/>
    <s v="50A-104"/>
    <s v="Public Water,Public Sewer,Gas"/>
    <s v="SEWER"/>
    <s v="SEWER"/>
    <n v="10100"/>
    <m/>
    <m/>
    <n v="0"/>
    <n v="0"/>
    <n v="3"/>
    <n v="1052"/>
    <n v="1.5"/>
    <m/>
    <m/>
    <m/>
    <m/>
    <m/>
    <m/>
    <m/>
    <m/>
    <m/>
    <m/>
    <n v="1"/>
    <n v="1"/>
    <x v="0"/>
    <x v="0"/>
  </r>
  <r>
    <s v="50D-56"/>
    <m/>
    <x v="0"/>
    <s v="16 BEACH ST"/>
    <n v="101"/>
    <s v="ELICONE JOHN F &amp; ELEANOR M TR"/>
    <s v="R30"/>
    <s v="ONE FAMILY"/>
    <s v="50/D/56//"/>
    <n v="0.10378999999999999"/>
    <n v="0"/>
    <n v="0"/>
    <n v="1"/>
    <n v="1"/>
    <s v="SEWER"/>
    <n v="1"/>
    <n v="1"/>
    <n v="1900"/>
    <s v="YES"/>
    <n v="0"/>
    <s v="50D-56"/>
    <s v="All Public"/>
    <s v="SEWER"/>
    <s v="SEWER"/>
    <n v="1900"/>
    <m/>
    <m/>
    <n v="0"/>
    <n v="0"/>
    <n v="3"/>
    <n v="1272"/>
    <n v="2"/>
    <m/>
    <m/>
    <m/>
    <m/>
    <m/>
    <m/>
    <m/>
    <m/>
    <m/>
    <m/>
    <n v="1"/>
    <n v="1"/>
    <x v="0"/>
    <x v="0"/>
  </r>
  <r>
    <s v="50D-1039"/>
    <m/>
    <x v="0"/>
    <s v="0 PERCH POND"/>
    <n v="132"/>
    <s v="ELICONE JOHN F &amp; ELEANOR M TRS"/>
    <s v="R30"/>
    <s v="RES ACLNUD  MDL-00"/>
    <s v="50/D/1039//"/>
    <n v="0.59136999999999995"/>
    <n v="0"/>
    <n v="0"/>
    <n v="0"/>
    <n v="0"/>
    <m/>
    <n v="0"/>
    <n v="0"/>
    <n v="0"/>
    <s v="YES"/>
    <n v="0"/>
    <s v="50D-1039"/>
    <m/>
    <m/>
    <m/>
    <n v="0"/>
    <m/>
    <m/>
    <n v="0"/>
    <n v="0"/>
    <n v="0"/>
    <n v="0"/>
    <n v="0"/>
    <m/>
    <m/>
    <m/>
    <m/>
    <m/>
    <m/>
    <m/>
    <m/>
    <m/>
    <m/>
    <n v="1"/>
    <n v="1"/>
    <x v="0"/>
    <x v="0"/>
  </r>
  <r>
    <s v="35-92"/>
    <m/>
    <x v="0"/>
    <s v="9 ROBIN HOOD RD"/>
    <n v="101"/>
    <s v="FRANCIOSE MICHAEL D"/>
    <s v="R30"/>
    <s v="ONE FAMILY"/>
    <s v="35//92//"/>
    <n v="0.59075"/>
    <n v="1"/>
    <n v="1"/>
    <n v="1"/>
    <n v="1"/>
    <s v="SEPTIC"/>
    <n v="0"/>
    <n v="1"/>
    <n v="9800"/>
    <s v="NO_W1"/>
    <n v="9800"/>
    <s v="35-92"/>
    <s v="Public Water,Gas,Septic"/>
    <s v="SEPTIC"/>
    <s v="SEPTIC"/>
    <n v="9800"/>
    <m/>
    <m/>
    <n v="1"/>
    <n v="1"/>
    <n v="3"/>
    <n v="1469"/>
    <n v="1.75"/>
    <m/>
    <m/>
    <m/>
    <m/>
    <m/>
    <m/>
    <m/>
    <m/>
    <m/>
    <m/>
    <n v="2"/>
    <n v="1"/>
    <x v="3"/>
    <x v="3"/>
  </r>
  <r>
    <s v="50A-62B"/>
    <m/>
    <x v="0"/>
    <s v="167 SWIFTS BCH RD"/>
    <n v="101"/>
    <s v="VOSS HERBERT E"/>
    <s v="R30"/>
    <s v="ONE FAMILY"/>
    <s v="50/A/62/B/"/>
    <n v="4.9540000000000001E-2"/>
    <n v="0"/>
    <n v="0"/>
    <n v="1"/>
    <n v="1"/>
    <s v="SEWER"/>
    <n v="1"/>
    <n v="1"/>
    <n v="1300"/>
    <s v="YES"/>
    <n v="0"/>
    <s v="50A-62B"/>
    <m/>
    <m/>
    <s v="SEWER"/>
    <n v="1300"/>
    <m/>
    <m/>
    <n v="0"/>
    <n v="0"/>
    <n v="2"/>
    <n v="439"/>
    <n v="1"/>
    <m/>
    <m/>
    <m/>
    <m/>
    <m/>
    <m/>
    <m/>
    <m/>
    <m/>
    <m/>
    <n v="1"/>
    <n v="1"/>
    <x v="0"/>
    <x v="0"/>
  </r>
  <r>
    <s v="50C-2-3"/>
    <m/>
    <x v="0"/>
    <s v="7 CIRCLE DR"/>
    <n v="101"/>
    <s v="BERARDI MARIO D"/>
    <s v="R30"/>
    <s v="ONE FAMILY"/>
    <s v="50/C2/3//"/>
    <n v="5.4859999999999999E-2"/>
    <n v="0"/>
    <n v="0"/>
    <n v="1"/>
    <n v="1"/>
    <s v="SEWER"/>
    <n v="1"/>
    <n v="1"/>
    <n v="2900"/>
    <s v="YES"/>
    <n v="0"/>
    <s v="50C-2-3"/>
    <s v="All Public"/>
    <s v="SEWER"/>
    <s v="SEWER"/>
    <n v="2900"/>
    <m/>
    <m/>
    <n v="0"/>
    <n v="0"/>
    <n v="2"/>
    <n v="493"/>
    <n v="1"/>
    <m/>
    <m/>
    <m/>
    <m/>
    <m/>
    <m/>
    <m/>
    <m/>
    <m/>
    <m/>
    <n v="1"/>
    <n v="1"/>
    <x v="0"/>
    <x v="0"/>
  </r>
  <r>
    <s v="35-56"/>
    <m/>
    <x v="0"/>
    <s v="24 EDGEWATER EXTENSION"/>
    <n v="101"/>
    <s v="MONTEIRO DAVID A"/>
    <s v="R30"/>
    <s v="ONE FAMILY"/>
    <s v="35//56//"/>
    <n v="0.82284000000000002"/>
    <n v="1"/>
    <n v="1"/>
    <n v="1"/>
    <n v="1"/>
    <s v="SEPTIC"/>
    <n v="0"/>
    <n v="0"/>
    <n v="0"/>
    <s v="NO_W1"/>
    <n v="0"/>
    <s v="35-56"/>
    <s v="Public Water,Gas,Septic"/>
    <s v="SEPTIC"/>
    <s v="SEPTIC"/>
    <n v="0"/>
    <m/>
    <m/>
    <n v="1"/>
    <n v="1"/>
    <n v="6"/>
    <n v="3040"/>
    <n v="2"/>
    <m/>
    <m/>
    <m/>
    <m/>
    <m/>
    <m/>
    <m/>
    <m/>
    <m/>
    <m/>
    <n v="3"/>
    <n v="1"/>
    <x v="3"/>
    <x v="3"/>
  </r>
  <r>
    <s v="50A-61"/>
    <m/>
    <x v="0"/>
    <s v="4 TRINITY LN"/>
    <n v="101"/>
    <s v="SCHNEIDER RUTH F"/>
    <s v="R30"/>
    <s v="ONE FAMILY"/>
    <s v="50/A/61//"/>
    <n v="0.125"/>
    <n v="0"/>
    <n v="0"/>
    <n v="1"/>
    <n v="1"/>
    <s v="SEWER"/>
    <n v="1"/>
    <n v="2"/>
    <n v="1600"/>
    <s v="YES"/>
    <n v="0"/>
    <s v="50A-61"/>
    <s v="Public Water,Public Sewer,Gas"/>
    <s v="SEWER"/>
    <s v="SEWER"/>
    <n v="800"/>
    <m/>
    <m/>
    <n v="0"/>
    <n v="0"/>
    <n v="2"/>
    <n v="652"/>
    <n v="1"/>
    <m/>
    <m/>
    <m/>
    <m/>
    <m/>
    <m/>
    <m/>
    <m/>
    <m/>
    <m/>
    <n v="1"/>
    <n v="1"/>
    <x v="0"/>
    <x v="0"/>
  </r>
  <r>
    <s v="50D-27"/>
    <m/>
    <x v="0"/>
    <s v="95 SHORE AVE"/>
    <n v="101"/>
    <s v="BELANGER NORMAN A"/>
    <s v="R30"/>
    <s v="ONE FAMILY"/>
    <s v="50/D/27//"/>
    <n v="0.35444999999999999"/>
    <n v="0"/>
    <n v="0"/>
    <n v="1"/>
    <n v="1"/>
    <s v="SEWER"/>
    <n v="1"/>
    <n v="1"/>
    <n v="7200"/>
    <s v="NO_W1"/>
    <n v="0"/>
    <s v="50D-27"/>
    <s v="Public Water,Public Sewer"/>
    <s v="SEWER"/>
    <s v="SEWER"/>
    <n v="7200"/>
    <m/>
    <m/>
    <n v="0"/>
    <n v="0"/>
    <n v="3"/>
    <n v="1277"/>
    <n v="1.75"/>
    <m/>
    <m/>
    <m/>
    <m/>
    <m/>
    <m/>
    <m/>
    <m/>
    <m/>
    <m/>
    <n v="4"/>
    <n v="1"/>
    <x v="0"/>
    <x v="0"/>
  </r>
  <r>
    <s v="50D-1038"/>
    <m/>
    <x v="0"/>
    <s v="0 POND ST"/>
    <n v="132"/>
    <s v="ELICONE JOHN F &amp; ELEANOR M TRS"/>
    <s v="R30"/>
    <s v="RES ACLNUD  MDL-00"/>
    <s v="50/D/1038//"/>
    <n v="4.5530000000000001E-2"/>
    <n v="0"/>
    <n v="0"/>
    <n v="0"/>
    <n v="0"/>
    <m/>
    <n v="0"/>
    <n v="0"/>
    <n v="0"/>
    <s v="YES"/>
    <n v="0"/>
    <s v="50D-1038"/>
    <m/>
    <m/>
    <m/>
    <n v="0"/>
    <m/>
    <m/>
    <n v="0"/>
    <n v="0"/>
    <n v="0"/>
    <n v="0"/>
    <n v="0"/>
    <m/>
    <m/>
    <m/>
    <m/>
    <m/>
    <m/>
    <m/>
    <m/>
    <m/>
    <m/>
    <n v="1"/>
    <n v="1"/>
    <x v="0"/>
    <x v="0"/>
  </r>
  <r>
    <s v="36-H11"/>
    <m/>
    <x v="0"/>
    <s v="9 GLENWOOD CIR"/>
    <n v="101"/>
    <s v="BRALEY RALPH E"/>
    <s v="R60"/>
    <s v="ONE FAMILY"/>
    <s v="36//H11//"/>
    <n v="0.40200999999999998"/>
    <n v="1"/>
    <n v="1"/>
    <n v="1"/>
    <n v="1"/>
    <s v="SEPTIC"/>
    <n v="0"/>
    <n v="1"/>
    <n v="6000"/>
    <s v="YES"/>
    <n v="6000"/>
    <s v="36-H11"/>
    <s v="Public Water,Septic"/>
    <s v="SEPTIC"/>
    <s v="SEPTIC"/>
    <n v="6000"/>
    <m/>
    <m/>
    <n v="1"/>
    <n v="1"/>
    <n v="4"/>
    <n v="2416"/>
    <n v="1.75"/>
    <m/>
    <m/>
    <m/>
    <m/>
    <m/>
    <m/>
    <m/>
    <m/>
    <m/>
    <m/>
    <n v="1"/>
    <n v="1"/>
    <x v="3"/>
    <x v="3"/>
  </r>
  <r>
    <s v="36-4"/>
    <m/>
    <x v="0"/>
    <s v="156 INDIAN NECK RD"/>
    <n v="101"/>
    <s v="COOKE JANET W"/>
    <s v="R60"/>
    <s v="ONE FAMILY"/>
    <s v="36//4//"/>
    <n v="0.67657"/>
    <n v="1"/>
    <n v="1"/>
    <n v="1"/>
    <n v="1"/>
    <s v="SEPTIC"/>
    <n v="0"/>
    <n v="0"/>
    <n v="0"/>
    <s v="NO_W1"/>
    <n v="0"/>
    <s v="36-4"/>
    <s v="Public Sewer,Septic"/>
    <s v="SEPTIC"/>
    <s v="SEPTIC"/>
    <n v="0"/>
    <m/>
    <m/>
    <n v="1"/>
    <n v="1"/>
    <n v="2"/>
    <n v="1335"/>
    <n v="1"/>
    <m/>
    <m/>
    <m/>
    <m/>
    <m/>
    <m/>
    <m/>
    <m/>
    <m/>
    <m/>
    <n v="2"/>
    <n v="1"/>
    <x v="3"/>
    <x v="3"/>
  </r>
  <r>
    <s v="50A-107A"/>
    <m/>
    <x v="0"/>
    <s v="24 PLEASANT ST"/>
    <n v="101"/>
    <s v="PINA ILIDIO"/>
    <s v="R30"/>
    <s v="ONE FAMILY"/>
    <s v="50/A/107/A/"/>
    <n v="0.11613"/>
    <n v="0"/>
    <n v="0"/>
    <n v="1"/>
    <n v="1"/>
    <s v="SEWER"/>
    <n v="1"/>
    <n v="1"/>
    <n v="6300"/>
    <s v="YES"/>
    <n v="0"/>
    <s v="50A-107A"/>
    <s v="Public Water,Public Sewer,Gas"/>
    <s v="SEWER"/>
    <s v="SEWER"/>
    <n v="6300"/>
    <m/>
    <m/>
    <n v="0"/>
    <n v="0"/>
    <n v="2"/>
    <n v="854"/>
    <n v="1"/>
    <m/>
    <m/>
    <m/>
    <m/>
    <m/>
    <m/>
    <m/>
    <m/>
    <m/>
    <m/>
    <n v="1"/>
    <n v="1"/>
    <x v="0"/>
    <x v="0"/>
  </r>
  <r>
    <s v="50D-109"/>
    <m/>
    <x v="0"/>
    <s v="8 POND ST"/>
    <n v="101"/>
    <s v="GILLIS HUGH P"/>
    <s v="R30"/>
    <s v="ONE FAMILY"/>
    <s v="50/D/109//"/>
    <n v="0.17454"/>
    <n v="0"/>
    <n v="0"/>
    <n v="1"/>
    <n v="1"/>
    <s v="SEWER"/>
    <n v="1"/>
    <n v="1"/>
    <n v="2500"/>
    <s v="YES"/>
    <n v="0"/>
    <s v="50D-109"/>
    <s v="All Public"/>
    <s v="SEWER"/>
    <s v="SEWER"/>
    <n v="2500"/>
    <m/>
    <m/>
    <n v="0"/>
    <n v="0"/>
    <n v="3"/>
    <n v="1469"/>
    <n v="1.75"/>
    <m/>
    <m/>
    <m/>
    <m/>
    <m/>
    <m/>
    <m/>
    <m/>
    <m/>
    <m/>
    <n v="2"/>
    <n v="1"/>
    <x v="0"/>
    <x v="0"/>
  </r>
  <r>
    <s v="50D-1036"/>
    <m/>
    <x v="0"/>
    <s v="0 SHORE AVE"/>
    <n v="903"/>
    <s v="TOWN OF WAREHAM"/>
    <s v="R30"/>
    <s v="MUNICIPAL  MDL-00"/>
    <s v="50/D/1036//"/>
    <n v="0.32993"/>
    <n v="0"/>
    <n v="0"/>
    <n v="0"/>
    <n v="0"/>
    <m/>
    <n v="0"/>
    <n v="0"/>
    <n v="0"/>
    <s v="YES"/>
    <n v="0"/>
    <s v="50D-1036"/>
    <m/>
    <m/>
    <m/>
    <n v="0"/>
    <m/>
    <m/>
    <n v="0"/>
    <n v="0"/>
    <n v="0"/>
    <n v="0"/>
    <n v="0"/>
    <m/>
    <m/>
    <m/>
    <m/>
    <m/>
    <m/>
    <m/>
    <m/>
    <m/>
    <m/>
    <n v="1"/>
    <n v="1"/>
    <x v="0"/>
    <x v="0"/>
  </r>
  <r>
    <s v="35-27"/>
    <m/>
    <x v="0"/>
    <s v="45 EDGEWATER WAY"/>
    <n v="101"/>
    <s v="TAGGART MARY E"/>
    <s v="R30"/>
    <s v="ONE FAMILY"/>
    <s v="35//27//"/>
    <n v="0.29360999999999998"/>
    <n v="1"/>
    <n v="1"/>
    <n v="1"/>
    <n v="1"/>
    <s v="SEPTIC"/>
    <n v="0"/>
    <n v="1"/>
    <n v="4300"/>
    <s v="YES"/>
    <n v="4300"/>
    <s v="35-27"/>
    <s v="Public Water,Septic"/>
    <s v="SEPTIC"/>
    <s v="SEPTIC"/>
    <n v="4300"/>
    <m/>
    <m/>
    <n v="1"/>
    <n v="1"/>
    <n v="3"/>
    <n v="1120"/>
    <n v="1"/>
    <m/>
    <m/>
    <m/>
    <m/>
    <m/>
    <m/>
    <m/>
    <m/>
    <m/>
    <m/>
    <n v="1"/>
    <n v="1"/>
    <x v="3"/>
    <x v="3"/>
  </r>
  <r>
    <s v="50C-2-5"/>
    <m/>
    <x v="0"/>
    <s v="9 CIRCLE DR"/>
    <n v="101"/>
    <s v="KRAVITZ STANLEY"/>
    <s v="R30"/>
    <s v="ONE FAMILY"/>
    <s v="50/C2/5//"/>
    <n v="6.164E-2"/>
    <n v="0"/>
    <n v="0"/>
    <n v="1"/>
    <n v="1"/>
    <s v="SEWER"/>
    <n v="1"/>
    <n v="1"/>
    <n v="400"/>
    <s v="YES"/>
    <n v="0"/>
    <s v="50C-2-5"/>
    <s v="All Public"/>
    <s v="SEWER"/>
    <s v="SEWER"/>
    <n v="400"/>
    <m/>
    <m/>
    <n v="0"/>
    <n v="0"/>
    <n v="2"/>
    <n v="660"/>
    <n v="1"/>
    <m/>
    <m/>
    <m/>
    <m/>
    <m/>
    <m/>
    <m/>
    <m/>
    <m/>
    <m/>
    <n v="2"/>
    <n v="1"/>
    <x v="0"/>
    <x v="0"/>
  </r>
  <r>
    <s v="35-99"/>
    <m/>
    <x v="0"/>
    <s v="25 ALDEN RD"/>
    <n v="101"/>
    <s v="RABINOVITCH BARRY"/>
    <s v="R30"/>
    <s v="ONE FAMILY"/>
    <s v="35//99//"/>
    <n v="0.22622"/>
    <n v="1"/>
    <n v="1"/>
    <n v="1"/>
    <n v="1"/>
    <s v="SEPTIC"/>
    <n v="0"/>
    <n v="1"/>
    <n v="4300"/>
    <s v="YES"/>
    <n v="4300"/>
    <s v="35-99"/>
    <s v="Public Water"/>
    <m/>
    <s v="SEPTIC"/>
    <n v="4300"/>
    <m/>
    <m/>
    <n v="1"/>
    <n v="1"/>
    <n v="3"/>
    <n v="1092"/>
    <n v="1"/>
    <m/>
    <m/>
    <m/>
    <m/>
    <m/>
    <m/>
    <m/>
    <m/>
    <m/>
    <m/>
    <n v="1"/>
    <n v="1"/>
    <x v="3"/>
    <x v="3"/>
  </r>
  <r>
    <s v="50D-55"/>
    <m/>
    <x v="0"/>
    <s v="18 BEACH ST"/>
    <n v="101"/>
    <s v="PEDINI JOSEPH &amp; PEDINI PETER"/>
    <s v="R30"/>
    <s v="ONE FAMILY"/>
    <s v="50/D/55//"/>
    <n v="0.10655000000000001"/>
    <n v="0"/>
    <n v="0"/>
    <n v="1"/>
    <n v="1"/>
    <s v="SEWER"/>
    <n v="1"/>
    <n v="1"/>
    <n v="800"/>
    <s v="YES"/>
    <n v="0"/>
    <s v="50D-55"/>
    <s v="All Public"/>
    <s v="SEWER"/>
    <s v="SEWER"/>
    <n v="800"/>
    <m/>
    <m/>
    <n v="0"/>
    <n v="0"/>
    <n v="2"/>
    <n v="784"/>
    <n v="1"/>
    <m/>
    <m/>
    <m/>
    <m/>
    <m/>
    <m/>
    <m/>
    <m/>
    <m/>
    <m/>
    <n v="1"/>
    <n v="1"/>
    <x v="0"/>
    <x v="0"/>
  </r>
  <r>
    <s v="50B-3-16"/>
    <m/>
    <x v="0"/>
    <s v="166 SWIFTS BCH RD"/>
    <n v="101"/>
    <s v="MEMORY JOHN M"/>
    <s v="R30"/>
    <s v="ONE FAMILY"/>
    <s v="50/B3/16//"/>
    <n v="0.11905"/>
    <n v="0"/>
    <n v="0"/>
    <n v="1"/>
    <n v="1"/>
    <s v="SEWER"/>
    <n v="1"/>
    <n v="1"/>
    <n v="1000"/>
    <s v="YES"/>
    <n v="0"/>
    <s v="50B-3-16"/>
    <s v="All Public"/>
    <s v="SEWER"/>
    <s v="SEWER"/>
    <n v="1000"/>
    <m/>
    <m/>
    <n v="0"/>
    <n v="0"/>
    <n v="2"/>
    <n v="892"/>
    <n v="1"/>
    <m/>
    <m/>
    <m/>
    <m/>
    <m/>
    <m/>
    <m/>
    <m/>
    <m/>
    <m/>
    <n v="1"/>
    <n v="1"/>
    <x v="0"/>
    <x v="0"/>
  </r>
  <r>
    <s v="50C-2-28"/>
    <m/>
    <x v="0"/>
    <s v="4 FAIRBANKS ST"/>
    <n v="132"/>
    <s v="MATARAZZA MICHAEL J"/>
    <s v="R30"/>
    <s v="RES ACLNUD  MDL-00"/>
    <s v="50/C2/28//"/>
    <n v="7.5170000000000001E-2"/>
    <n v="0"/>
    <n v="0"/>
    <n v="0"/>
    <n v="0"/>
    <m/>
    <n v="0"/>
    <n v="0"/>
    <n v="0"/>
    <s v="YES"/>
    <n v="0"/>
    <s v="50C-2-28"/>
    <m/>
    <m/>
    <m/>
    <n v="0"/>
    <m/>
    <m/>
    <n v="0"/>
    <n v="0"/>
    <n v="0"/>
    <n v="0"/>
    <n v="0"/>
    <m/>
    <m/>
    <m/>
    <m/>
    <m/>
    <m/>
    <m/>
    <m/>
    <m/>
    <m/>
    <n v="2"/>
    <n v="1"/>
    <x v="0"/>
    <x v="0"/>
  </r>
  <r>
    <s v="36-H1"/>
    <m/>
    <x v="0"/>
    <s v="1 GLENWOOD CIR"/>
    <n v="101"/>
    <s v="LAWRENCE BARBARA I"/>
    <s v="R60"/>
    <s v="ONE FAMILY"/>
    <s v="36//H1//"/>
    <n v="0.69342999999999999"/>
    <n v="1"/>
    <n v="1"/>
    <n v="1"/>
    <n v="1"/>
    <s v="SEPTIC"/>
    <n v="0"/>
    <n v="1"/>
    <n v="26400"/>
    <s v="YES"/>
    <n v="26400"/>
    <s v="36-H1"/>
    <s v="Public Water,Septic"/>
    <s v="SEPTIC"/>
    <s v="SEPTIC"/>
    <n v="26400"/>
    <m/>
    <m/>
    <n v="1"/>
    <n v="1"/>
    <n v="2"/>
    <n v="1264"/>
    <n v="1"/>
    <m/>
    <m/>
    <m/>
    <m/>
    <m/>
    <m/>
    <m/>
    <m/>
    <m/>
    <m/>
    <n v="1"/>
    <n v="1"/>
    <x v="3"/>
    <x v="3"/>
  </r>
  <r>
    <s v="50B-3-1020B"/>
    <m/>
    <x v="0"/>
    <s v="2 CIRCLE DR OFF"/>
    <n v="132"/>
    <s v="HAIGH DONNA M"/>
    <s v="R30"/>
    <s v="RES ACLNUD  MDL-00"/>
    <s v="50/B3/1020/B/"/>
    <n v="2.317E-2"/>
    <n v="0"/>
    <n v="0"/>
    <n v="0"/>
    <n v="0"/>
    <m/>
    <n v="0"/>
    <n v="0"/>
    <n v="0"/>
    <s v="YES"/>
    <n v="0"/>
    <s v="50B-3-1020B"/>
    <m/>
    <m/>
    <m/>
    <n v="0"/>
    <m/>
    <m/>
    <n v="0"/>
    <n v="0"/>
    <n v="0"/>
    <n v="0"/>
    <n v="0"/>
    <m/>
    <m/>
    <m/>
    <m/>
    <m/>
    <m/>
    <m/>
    <m/>
    <m/>
    <m/>
    <n v="1"/>
    <n v="1"/>
    <x v="0"/>
    <x v="0"/>
  </r>
  <r>
    <s v="50C-2-2"/>
    <m/>
    <x v="0"/>
    <s v="4 CIRCLE DR"/>
    <n v="101"/>
    <s v="HANSCOM TIMOTHY P"/>
    <s v="R30"/>
    <s v="ONE FAMILY"/>
    <s v="50/C2/2//"/>
    <n v="5.3319999999999999E-2"/>
    <n v="0"/>
    <n v="0"/>
    <n v="1"/>
    <n v="1"/>
    <s v="SEWER"/>
    <n v="1"/>
    <n v="1"/>
    <n v="5000"/>
    <s v="YES"/>
    <n v="0"/>
    <s v="50C-2-2"/>
    <s v="All Public"/>
    <s v="SEWER"/>
    <s v="SEWER"/>
    <n v="5000"/>
    <m/>
    <m/>
    <n v="0"/>
    <n v="0"/>
    <n v="1"/>
    <n v="930"/>
    <n v="2"/>
    <m/>
    <m/>
    <m/>
    <m/>
    <m/>
    <m/>
    <m/>
    <m/>
    <m/>
    <m/>
    <n v="1"/>
    <n v="1"/>
    <x v="0"/>
    <x v="0"/>
  </r>
  <r>
    <s v="50A-274A"/>
    <m/>
    <x v="0"/>
    <s v="23 PLEASANT ST"/>
    <n v="106"/>
    <s v="GRAVELLE LOUISE MARIE"/>
    <s v="R30"/>
    <s v="AC LND IMP  MDL-00"/>
    <s v="50/A/274/A/"/>
    <n v="8.9340000000000003E-2"/>
    <n v="0"/>
    <n v="0"/>
    <n v="0"/>
    <n v="0"/>
    <m/>
    <n v="0"/>
    <n v="0"/>
    <n v="0"/>
    <s v="NO_W1"/>
    <n v="0"/>
    <s v="50A-274A"/>
    <m/>
    <m/>
    <m/>
    <n v="0"/>
    <m/>
    <m/>
    <n v="0"/>
    <n v="0"/>
    <n v="0"/>
    <n v="0"/>
    <n v="0"/>
    <m/>
    <m/>
    <m/>
    <m/>
    <m/>
    <m/>
    <m/>
    <m/>
    <m/>
    <m/>
    <n v="2"/>
    <n v="1"/>
    <x v="0"/>
    <x v="0"/>
  </r>
  <r>
    <s v="50C-2-8"/>
    <m/>
    <x v="0"/>
    <s v="11 CIRCLE DR"/>
    <n v="101"/>
    <s v="FOLEY RICHARD T"/>
    <s v="R30"/>
    <s v="ONE FAMILY"/>
    <s v="50/C2/8//"/>
    <n v="7.0519999999999999E-2"/>
    <n v="0"/>
    <n v="0"/>
    <n v="1"/>
    <n v="1"/>
    <s v="SEWER"/>
    <n v="1"/>
    <n v="1"/>
    <n v="9000"/>
    <s v="YES"/>
    <n v="0"/>
    <s v="50C-2-8"/>
    <s v="All Public"/>
    <s v="SEWER"/>
    <s v="SEWER"/>
    <n v="9000"/>
    <m/>
    <m/>
    <n v="0"/>
    <n v="0"/>
    <n v="2"/>
    <n v="520"/>
    <n v="1"/>
    <m/>
    <m/>
    <m/>
    <m/>
    <m/>
    <m/>
    <m/>
    <m/>
    <m/>
    <m/>
    <n v="2"/>
    <n v="1"/>
    <x v="0"/>
    <x v="0"/>
  </r>
  <r>
    <s v="54-S11"/>
    <m/>
    <x v="0"/>
    <s v="100 CROMESETT RD"/>
    <n v="101"/>
    <s v="HENNRIKUS JACK H JR"/>
    <s v="MR30"/>
    <s v="ONE FAMILY"/>
    <s v="54//S11//"/>
    <n v="1.3154999999999999"/>
    <n v="1"/>
    <n v="1"/>
    <n v="1"/>
    <n v="1"/>
    <s v="SEPTIC"/>
    <n v="0"/>
    <n v="1"/>
    <n v="8900"/>
    <s v="YES"/>
    <n v="8900"/>
    <s v="54-S11"/>
    <s v="Public Water,Well,Septic"/>
    <s v="SEPTIC"/>
    <s v="SEPTIC"/>
    <n v="8900"/>
    <m/>
    <m/>
    <n v="1"/>
    <n v="1"/>
    <n v="3"/>
    <n v="1634"/>
    <n v="1.75"/>
    <m/>
    <m/>
    <m/>
    <m/>
    <m/>
    <m/>
    <m/>
    <m/>
    <m/>
    <m/>
    <n v="1"/>
    <n v="1"/>
    <x v="0"/>
    <x v="0"/>
  </r>
  <r>
    <s v="35-6"/>
    <m/>
    <x v="0"/>
    <s v="87 EDGEWATER DR"/>
    <n v="132"/>
    <s v="WYDOM HERBERT H"/>
    <s v="R30"/>
    <s v="RES ACLNUD  MDL-00"/>
    <s v="35//6//"/>
    <n v="0.23386000000000001"/>
    <n v="0"/>
    <n v="0"/>
    <n v="0"/>
    <n v="0"/>
    <m/>
    <n v="0"/>
    <n v="0"/>
    <n v="0"/>
    <s v="YES"/>
    <n v="0"/>
    <s v="35-6"/>
    <m/>
    <m/>
    <m/>
    <n v="0"/>
    <m/>
    <m/>
    <n v="0"/>
    <n v="0"/>
    <n v="0"/>
    <n v="0"/>
    <n v="0"/>
    <m/>
    <m/>
    <m/>
    <m/>
    <m/>
    <m/>
    <m/>
    <m/>
    <m/>
    <m/>
    <n v="1"/>
    <n v="1"/>
    <x v="3"/>
    <x v="3"/>
  </r>
  <r>
    <s v="50A-69"/>
    <m/>
    <x v="0"/>
    <s v="38 BAYVIEW ST"/>
    <n v="101"/>
    <s v="SCHENA GERANDO V"/>
    <s v="R13"/>
    <s v="ONE FAMILY"/>
    <s v="50/A/69//"/>
    <n v="0.12644"/>
    <n v="0"/>
    <n v="0"/>
    <n v="1"/>
    <n v="1"/>
    <s v="SEWER"/>
    <n v="1"/>
    <n v="1"/>
    <n v="1800"/>
    <s v="YES"/>
    <n v="0"/>
    <s v="50A-69"/>
    <s v="Public Water,Public Sewer"/>
    <s v="SEWER"/>
    <s v="SEWER"/>
    <n v="1800"/>
    <m/>
    <m/>
    <n v="0"/>
    <n v="0"/>
    <n v="4"/>
    <n v="1652"/>
    <n v="1.5"/>
    <m/>
    <m/>
    <m/>
    <m/>
    <m/>
    <m/>
    <m/>
    <m/>
    <m/>
    <m/>
    <n v="1"/>
    <n v="1"/>
    <x v="0"/>
    <x v="0"/>
  </r>
  <r>
    <s v="50A-106"/>
    <m/>
    <x v="0"/>
    <s v="35 BAYVIEW ST"/>
    <n v="101"/>
    <s v="ROBBINS JANE M"/>
    <s v="R30"/>
    <s v="ONE FAMILY"/>
    <s v="50/A/106//"/>
    <n v="0.13322999999999999"/>
    <n v="0"/>
    <n v="0"/>
    <n v="1"/>
    <n v="1"/>
    <s v="SEWER"/>
    <n v="1"/>
    <n v="1"/>
    <n v="2800"/>
    <s v="YES"/>
    <n v="0"/>
    <s v="50A-106"/>
    <s v="Public Water,Public Sewer,Gas"/>
    <s v="SEWER"/>
    <s v="SEWER"/>
    <n v="2800"/>
    <m/>
    <m/>
    <n v="0"/>
    <n v="0"/>
    <n v="3"/>
    <n v="1051"/>
    <n v="1"/>
    <m/>
    <m/>
    <m/>
    <m/>
    <m/>
    <m/>
    <m/>
    <m/>
    <m/>
    <m/>
    <n v="1"/>
    <n v="1"/>
    <x v="0"/>
    <x v="0"/>
  </r>
  <r>
    <s v="50A-62A"/>
    <m/>
    <x v="0"/>
    <s v="165 SWIFTS BCH RD"/>
    <n v="325"/>
    <s v="PATEL PREM &amp; MEENAXI"/>
    <s v="R30"/>
    <s v="CONV FOOD  MDL-94"/>
    <s v="50/A/62/A/"/>
    <n v="0.14382"/>
    <n v="0"/>
    <n v="0"/>
    <n v="1"/>
    <n v="1"/>
    <s v="SEWER"/>
    <n v="2"/>
    <n v="2"/>
    <n v="32200"/>
    <s v="YES"/>
    <n v="0"/>
    <s v="50A-62A"/>
    <s v="All Public"/>
    <s v="SEWER"/>
    <s v="SEWER"/>
    <n v="16100"/>
    <m/>
    <m/>
    <n v="0"/>
    <n v="0"/>
    <n v="0"/>
    <n v="3978"/>
    <n v="1"/>
    <m/>
    <m/>
    <m/>
    <m/>
    <m/>
    <m/>
    <m/>
    <m/>
    <m/>
    <m/>
    <n v="2"/>
    <n v="1"/>
    <x v="0"/>
    <x v="0"/>
  </r>
  <r>
    <s v="50A-63B"/>
    <m/>
    <x v="0"/>
    <s v="2 TRINITY LN"/>
    <n v="101"/>
    <s v="RICCI DAVID M L"/>
    <s v="R30"/>
    <s v="ONE FAMILY"/>
    <s v="50/A/63/B/"/>
    <n v="6.7510000000000001E-2"/>
    <n v="0"/>
    <n v="0"/>
    <n v="1"/>
    <n v="1"/>
    <s v="SEWER"/>
    <n v="1"/>
    <n v="1"/>
    <n v="11200"/>
    <s v="YES"/>
    <n v="0"/>
    <s v="50A-63B"/>
    <m/>
    <m/>
    <s v="SEWER"/>
    <n v="11200"/>
    <m/>
    <m/>
    <n v="0"/>
    <n v="0"/>
    <n v="3"/>
    <n v="856"/>
    <n v="1.5"/>
    <m/>
    <m/>
    <m/>
    <m/>
    <m/>
    <m/>
    <m/>
    <m/>
    <m/>
    <m/>
    <n v="1"/>
    <n v="1"/>
    <x v="0"/>
    <x v="0"/>
  </r>
  <r>
    <s v="35-28"/>
    <m/>
    <x v="0"/>
    <s v="43 EDGEWATER WAY"/>
    <n v="101"/>
    <s v="ROZEN JOHN L"/>
    <m/>
    <s v="ONE FAMILY"/>
    <s v="35//28//"/>
    <n v="0.24809999999999999"/>
    <n v="1"/>
    <n v="1"/>
    <n v="1"/>
    <n v="1"/>
    <s v="SEPTIC"/>
    <n v="0"/>
    <n v="1"/>
    <n v="7500"/>
    <s v="YES"/>
    <n v="7500"/>
    <s v="35-28"/>
    <s v="Public Water,Gas,Septic"/>
    <s v="SEPTIC"/>
    <s v="SEPTIC"/>
    <n v="7500"/>
    <m/>
    <m/>
    <n v="1"/>
    <n v="1"/>
    <n v="2"/>
    <n v="1452"/>
    <n v="1.75"/>
    <m/>
    <m/>
    <m/>
    <m/>
    <m/>
    <m/>
    <m/>
    <m/>
    <m/>
    <m/>
    <n v="1"/>
    <n v="1"/>
    <x v="3"/>
    <x v="3"/>
  </r>
  <r>
    <s v="36-H8"/>
    <m/>
    <x v="0"/>
    <s v="12 GLENWOOD CIR"/>
    <n v="101"/>
    <s v="TURNER NICHOLAS F"/>
    <s v="R60"/>
    <s v="ONE FAMILY"/>
    <s v="36//H8//"/>
    <n v="0.54125000000000001"/>
    <n v="1"/>
    <n v="1"/>
    <n v="1"/>
    <n v="1"/>
    <s v="SEPTIC"/>
    <n v="0"/>
    <n v="1"/>
    <n v="16900"/>
    <s v="YES"/>
    <n v="16900"/>
    <s v="36-H8"/>
    <s v="Public Sewer,Gas,Septic"/>
    <s v="SEPTIC"/>
    <s v="SEPTIC"/>
    <n v="16900"/>
    <m/>
    <m/>
    <n v="1"/>
    <n v="1"/>
    <n v="3"/>
    <n v="1040"/>
    <n v="1"/>
    <m/>
    <m/>
    <m/>
    <m/>
    <m/>
    <m/>
    <m/>
    <m/>
    <m/>
    <m/>
    <n v="1"/>
    <n v="1"/>
    <x v="3"/>
    <x v="3"/>
  </r>
  <r>
    <s v="50D-67"/>
    <m/>
    <x v="0"/>
    <s v="15 POND ST"/>
    <n v="132"/>
    <s v="ELICONE JOHN F &amp; ELEANOR M TRS"/>
    <s v="R30"/>
    <s v="RES ACLNUD  MDL-00"/>
    <s v="50/D/67//"/>
    <n v="6.5060000000000007E-2"/>
    <n v="0"/>
    <n v="0"/>
    <n v="0"/>
    <n v="0"/>
    <m/>
    <n v="0"/>
    <n v="0"/>
    <n v="0"/>
    <s v="YES"/>
    <n v="0"/>
    <s v="50D-67"/>
    <m/>
    <m/>
    <m/>
    <n v="0"/>
    <m/>
    <m/>
    <n v="0"/>
    <n v="0"/>
    <n v="0"/>
    <n v="0"/>
    <n v="0"/>
    <m/>
    <m/>
    <m/>
    <m/>
    <m/>
    <m/>
    <m/>
    <m/>
    <m/>
    <m/>
    <n v="1"/>
    <n v="1"/>
    <x v="0"/>
    <x v="0"/>
  </r>
  <r>
    <s v="35-98"/>
    <m/>
    <x v="0"/>
    <s v="27 ALDEN RD"/>
    <n v="101"/>
    <s v="KOUTOULAS ESTELLE"/>
    <s v="R30"/>
    <s v="ONE FAMILY"/>
    <s v="35//98//"/>
    <n v="0.24718000000000001"/>
    <n v="1"/>
    <n v="1"/>
    <n v="1"/>
    <n v="1"/>
    <s v="SEPTIC"/>
    <n v="0"/>
    <n v="1"/>
    <n v="2600"/>
    <s v="YES"/>
    <n v="2600"/>
    <s v="35-98"/>
    <s v="Public Water,Gas,Septic"/>
    <s v="SEPTIC"/>
    <s v="SEPTIC"/>
    <n v="2600"/>
    <m/>
    <m/>
    <n v="1"/>
    <n v="1"/>
    <n v="3"/>
    <n v="1189"/>
    <n v="1"/>
    <m/>
    <m/>
    <m/>
    <m/>
    <m/>
    <m/>
    <m/>
    <m/>
    <m/>
    <m/>
    <n v="1"/>
    <n v="1"/>
    <x v="3"/>
    <x v="3"/>
  </r>
  <r>
    <s v="50C-2-12"/>
    <m/>
    <x v="0"/>
    <s v="13 CIRCLE DR"/>
    <n v="101"/>
    <s v="GERRIOR LEO J"/>
    <s v="R30"/>
    <s v="ONE FAMILY"/>
    <s v="50/C2/12//"/>
    <n v="0.11618000000000001"/>
    <n v="0"/>
    <n v="0"/>
    <n v="1"/>
    <n v="1"/>
    <s v="SEWER"/>
    <n v="1"/>
    <n v="0"/>
    <n v="0"/>
    <s v="NO_W1"/>
    <n v="0"/>
    <s v="50C-2-12"/>
    <s v="Public Water,Public Sewer"/>
    <s v="SEWER"/>
    <s v="SEWER"/>
    <n v="0"/>
    <m/>
    <m/>
    <n v="0"/>
    <n v="0"/>
    <n v="2"/>
    <n v="661"/>
    <n v="1"/>
    <m/>
    <m/>
    <m/>
    <m/>
    <m/>
    <m/>
    <m/>
    <m/>
    <m/>
    <m/>
    <n v="3"/>
    <n v="1"/>
    <x v="0"/>
    <x v="0"/>
  </r>
  <r>
    <s v="50C-2-29"/>
    <m/>
    <x v="0"/>
    <s v="6 FAIRBANKS ST"/>
    <n v="132"/>
    <s v="MATARAZZA MICHAEL J"/>
    <m/>
    <s v="RES ACLNUD  MDL-00"/>
    <s v="50/C2/29//"/>
    <n v="7.757E-2"/>
    <n v="0"/>
    <n v="0"/>
    <n v="0"/>
    <n v="0"/>
    <m/>
    <n v="0"/>
    <n v="0"/>
    <n v="0"/>
    <s v="YES"/>
    <n v="0"/>
    <s v="50C-2-29"/>
    <m/>
    <m/>
    <m/>
    <n v="0"/>
    <m/>
    <m/>
    <n v="0"/>
    <n v="0"/>
    <n v="0"/>
    <n v="0"/>
    <n v="0"/>
    <m/>
    <m/>
    <m/>
    <m/>
    <m/>
    <m/>
    <m/>
    <m/>
    <m/>
    <m/>
    <n v="2"/>
    <n v="1"/>
    <x v="0"/>
    <x v="0"/>
  </r>
  <r>
    <s v="50D-54"/>
    <m/>
    <x v="0"/>
    <s v="20 BEACH ST"/>
    <n v="132"/>
    <s v="SHEA WAYNE E"/>
    <s v="R30"/>
    <s v="RES ACLNUD  MDL-00"/>
    <s v="50/D/54//"/>
    <n v="0.10068000000000001"/>
    <n v="0"/>
    <n v="0"/>
    <n v="0"/>
    <n v="0"/>
    <m/>
    <n v="0"/>
    <n v="0"/>
    <n v="0"/>
    <s v="YES"/>
    <n v="0"/>
    <s v="50D-54"/>
    <m/>
    <m/>
    <m/>
    <n v="0"/>
    <m/>
    <m/>
    <n v="0"/>
    <n v="0"/>
    <n v="0"/>
    <n v="0"/>
    <n v="0"/>
    <m/>
    <m/>
    <m/>
    <m/>
    <m/>
    <m/>
    <m/>
    <m/>
    <m/>
    <m/>
    <n v="1"/>
    <n v="1"/>
    <x v="0"/>
    <x v="0"/>
  </r>
  <r>
    <s v="35-24"/>
    <m/>
    <x v="0"/>
    <s v="51 EDGEWATER WAY"/>
    <n v="101"/>
    <s v="HILDRETH JAMES H"/>
    <s v="R30"/>
    <s v="ONE FAMILY"/>
    <s v="35//24//"/>
    <n v="0.31609999999999999"/>
    <n v="1"/>
    <n v="1"/>
    <n v="1"/>
    <n v="1"/>
    <s v="SEPTIC"/>
    <n v="0"/>
    <n v="1"/>
    <n v="4600"/>
    <s v="YES"/>
    <n v="4600"/>
    <s v="35-24"/>
    <s v="Public Water,Gas,Septic"/>
    <s v="SEPTIC"/>
    <s v="SEPTIC"/>
    <n v="4600"/>
    <m/>
    <m/>
    <n v="1"/>
    <n v="1"/>
    <n v="2"/>
    <n v="1974"/>
    <n v="1.75"/>
    <m/>
    <m/>
    <m/>
    <m/>
    <m/>
    <m/>
    <m/>
    <m/>
    <m/>
    <m/>
    <n v="2"/>
    <n v="1"/>
    <x v="3"/>
    <x v="3"/>
  </r>
  <r>
    <s v="35-1007C"/>
    <m/>
    <x v="0"/>
    <s v="91 EDGEWATER DR"/>
    <n v="106"/>
    <s v="SIGNORE AUGUSTINE"/>
    <s v="R30"/>
    <s v="AC LND IMP  MDL-00"/>
    <s v="35//1007/C/"/>
    <n v="0.48899999999999999"/>
    <n v="0"/>
    <n v="0"/>
    <n v="0"/>
    <n v="0"/>
    <m/>
    <n v="0"/>
    <n v="0"/>
    <n v="0"/>
    <s v="YES"/>
    <n v="0"/>
    <s v="35-1007C"/>
    <m/>
    <m/>
    <m/>
    <n v="0"/>
    <m/>
    <m/>
    <n v="0"/>
    <n v="0"/>
    <n v="0"/>
    <n v="0"/>
    <n v="0"/>
    <m/>
    <m/>
    <m/>
    <m/>
    <m/>
    <m/>
    <m/>
    <m/>
    <m/>
    <m/>
    <n v="1"/>
    <n v="1"/>
    <x v="3"/>
    <x v="3"/>
  </r>
  <r>
    <s v="50D-28"/>
    <m/>
    <x v="0"/>
    <s v="23 BEACH ST"/>
    <n v="132"/>
    <s v="STAITI RICHARD R"/>
    <s v="R30"/>
    <s v="RES ACLNUD  MDL-00"/>
    <s v="50/D/28//"/>
    <n v="9.4329999999999997E-2"/>
    <n v="0"/>
    <n v="0"/>
    <n v="0"/>
    <n v="0"/>
    <m/>
    <n v="0"/>
    <n v="0"/>
    <n v="0"/>
    <s v="YES"/>
    <n v="0"/>
    <s v="50D-28"/>
    <m/>
    <m/>
    <m/>
    <n v="0"/>
    <m/>
    <m/>
    <n v="0"/>
    <n v="0"/>
    <n v="0"/>
    <n v="0"/>
    <n v="0"/>
    <m/>
    <m/>
    <m/>
    <m/>
    <m/>
    <m/>
    <m/>
    <m/>
    <m/>
    <m/>
    <n v="1"/>
    <n v="1"/>
    <x v="0"/>
    <x v="0"/>
  </r>
  <r>
    <s v="50A-111A"/>
    <m/>
    <x v="0"/>
    <s v="20 PLEASANT ST"/>
    <n v="101"/>
    <s v="SHEEDY ASSUNTA M &amp; MICHALE L"/>
    <s v="R30"/>
    <s v="ONE FAMILY"/>
    <s v="50/A/111/A/"/>
    <n v="0.19631999999999999"/>
    <n v="0"/>
    <n v="0"/>
    <n v="1"/>
    <n v="1"/>
    <s v="SEWER"/>
    <n v="1"/>
    <n v="1"/>
    <n v="1500"/>
    <s v="NO_W1"/>
    <n v="0"/>
    <s v="50A-111A"/>
    <s v="Public Water,Public Sewer,Gas"/>
    <s v="SEWER"/>
    <s v="SEWER"/>
    <n v="1500"/>
    <m/>
    <m/>
    <n v="0"/>
    <n v="0"/>
    <n v="2"/>
    <n v="929"/>
    <n v="1.3"/>
    <m/>
    <m/>
    <m/>
    <m/>
    <m/>
    <m/>
    <m/>
    <m/>
    <m/>
    <m/>
    <n v="2"/>
    <n v="1"/>
    <x v="0"/>
    <x v="0"/>
  </r>
  <r>
    <s v="35-1009"/>
    <m/>
    <x v="0"/>
    <s v="0 EDGEWATER DR"/>
    <n v="905"/>
    <s v="WILDLANDS TRUST OF"/>
    <s v="R30"/>
    <s v="CHAR ORG  MDL-00"/>
    <s v="35//1009//"/>
    <n v="9.9729999999999999E-2"/>
    <n v="0"/>
    <n v="0"/>
    <n v="0"/>
    <n v="0"/>
    <m/>
    <n v="0"/>
    <n v="0"/>
    <n v="0"/>
    <s v="YES"/>
    <n v="0"/>
    <s v="35-1009"/>
    <m/>
    <m/>
    <m/>
    <n v="0"/>
    <s v="fee simple"/>
    <s v="YES"/>
    <n v="0"/>
    <n v="0"/>
    <n v="0"/>
    <n v="0"/>
    <n v="0"/>
    <m/>
    <m/>
    <m/>
    <m/>
    <m/>
    <m/>
    <m/>
    <m/>
    <m/>
    <m/>
    <n v="1"/>
    <n v="1"/>
    <x v="3"/>
    <x v="3"/>
  </r>
  <r>
    <s v="50A-278"/>
    <m/>
    <x v="0"/>
    <s v="21 PLEASANT ST"/>
    <n v="101"/>
    <s v="GRAVELLE LOUISE MARIE"/>
    <s v="R30"/>
    <s v="ONE FAMILY"/>
    <s v="50/A/278//"/>
    <n v="8.0579999999999999E-2"/>
    <n v="0"/>
    <n v="0"/>
    <n v="1"/>
    <n v="1"/>
    <s v="SEWER"/>
    <n v="1"/>
    <n v="1"/>
    <n v="3700"/>
    <s v="NO_W1"/>
    <n v="0"/>
    <s v="50A-278"/>
    <s v="All Public"/>
    <s v="SEWER"/>
    <s v="SEWER"/>
    <n v="3700"/>
    <m/>
    <m/>
    <n v="0"/>
    <n v="0"/>
    <n v="3"/>
    <n v="2412"/>
    <n v="2"/>
    <m/>
    <m/>
    <m/>
    <m/>
    <m/>
    <m/>
    <m/>
    <m/>
    <m/>
    <m/>
    <n v="2"/>
    <n v="1"/>
    <x v="0"/>
    <x v="0"/>
  </r>
  <r>
    <s v="35-29"/>
    <m/>
    <x v="0"/>
    <s v="41 EDGEWATER WAY"/>
    <n v="132"/>
    <s v="ROZEN JOHN L"/>
    <s v="R30"/>
    <s v="RES ACLNUD  MDL-00"/>
    <s v="35//29//"/>
    <n v="0.33285999999999999"/>
    <n v="0"/>
    <n v="0"/>
    <n v="0"/>
    <n v="0"/>
    <m/>
    <n v="0"/>
    <n v="0"/>
    <n v="0"/>
    <s v="YES"/>
    <n v="0"/>
    <s v="35-29"/>
    <m/>
    <m/>
    <m/>
    <n v="0"/>
    <m/>
    <m/>
    <n v="0"/>
    <n v="0"/>
    <n v="0"/>
    <n v="0"/>
    <n v="0"/>
    <m/>
    <m/>
    <m/>
    <m/>
    <m/>
    <m/>
    <m/>
    <m/>
    <m/>
    <m/>
    <n v="1"/>
    <n v="1"/>
    <x v="3"/>
    <x v="3"/>
  </r>
  <r>
    <s v="50A-1014B"/>
    <m/>
    <x v="0"/>
    <s v="0 PLEASANT ST"/>
    <n v="132"/>
    <s v="COFFEY PAUL"/>
    <s v="R30"/>
    <s v="RES ACLNUD  MDL-00"/>
    <s v="50/A/1014/B/"/>
    <n v="2.273E-2"/>
    <n v="0"/>
    <n v="0"/>
    <n v="0"/>
    <n v="0"/>
    <m/>
    <n v="0"/>
    <n v="0"/>
    <n v="0"/>
    <s v="YES"/>
    <n v="0"/>
    <s v="50A-1014B"/>
    <m/>
    <m/>
    <m/>
    <n v="0"/>
    <m/>
    <m/>
    <n v="0"/>
    <n v="0"/>
    <n v="0"/>
    <n v="0"/>
    <n v="0"/>
    <m/>
    <m/>
    <m/>
    <m/>
    <m/>
    <m/>
    <m/>
    <m/>
    <m/>
    <m/>
    <n v="1"/>
    <n v="1"/>
    <x v="0"/>
    <x v="0"/>
  </r>
  <r>
    <s v="50C-2-4"/>
    <m/>
    <x v="0"/>
    <s v="6 CIRCLE DR"/>
    <n v="101"/>
    <s v="AUDITORE SALVATORE J"/>
    <s v="R30"/>
    <s v="ONE FAMILY"/>
    <s v="50/C2/4//"/>
    <n v="9.6070000000000003E-2"/>
    <n v="0"/>
    <n v="0"/>
    <n v="1"/>
    <n v="1"/>
    <s v="SEWER"/>
    <n v="1"/>
    <n v="1"/>
    <n v="400"/>
    <s v="YES"/>
    <n v="0"/>
    <s v="50C-2-4"/>
    <s v="Public Water,Public Sewer"/>
    <s v="SEWER"/>
    <s v="SEWER"/>
    <n v="400"/>
    <m/>
    <m/>
    <n v="0"/>
    <n v="0"/>
    <n v="2"/>
    <n v="609"/>
    <n v="1"/>
    <m/>
    <m/>
    <m/>
    <m/>
    <m/>
    <m/>
    <m/>
    <m/>
    <m/>
    <m/>
    <n v="2"/>
    <n v="1"/>
    <x v="0"/>
    <x v="0"/>
  </r>
  <r>
    <s v="50B-4-17"/>
    <m/>
    <x v="0"/>
    <s v="164 SWIFTS BCH RD"/>
    <n v="101"/>
    <s v="FRAZIER DENNIS J"/>
    <s v="R30"/>
    <s v="ONE FAMILY"/>
    <s v="50/B4/17//"/>
    <n v="0.10897999999999999"/>
    <n v="0"/>
    <n v="0"/>
    <n v="1"/>
    <n v="1"/>
    <s v="SEWER"/>
    <n v="1"/>
    <n v="1"/>
    <n v="7000"/>
    <s v="YES"/>
    <n v="0"/>
    <s v="50B-4-17"/>
    <s v="All Public"/>
    <s v="SEWER"/>
    <s v="SEWER"/>
    <n v="7000"/>
    <m/>
    <m/>
    <n v="0"/>
    <n v="0"/>
    <n v="3"/>
    <n v="1078"/>
    <n v="1"/>
    <m/>
    <m/>
    <m/>
    <m/>
    <m/>
    <m/>
    <m/>
    <m/>
    <m/>
    <m/>
    <n v="1"/>
    <n v="1"/>
    <x v="0"/>
    <x v="0"/>
  </r>
  <r>
    <s v="50D-108"/>
    <m/>
    <x v="0"/>
    <s v="11 FAIRBANKS ST"/>
    <n v="132"/>
    <s v="MURRAY WALTER R &amp; MARY V"/>
    <s v="R30"/>
    <s v="RES ACLNUD  MDL-00"/>
    <s v="50/D/108//"/>
    <n v="5.765E-2"/>
    <n v="0"/>
    <n v="0"/>
    <n v="0"/>
    <n v="0"/>
    <m/>
    <n v="0"/>
    <n v="0"/>
    <n v="0"/>
    <s v="YES"/>
    <n v="0"/>
    <s v="50D-108"/>
    <m/>
    <m/>
    <m/>
    <n v="0"/>
    <m/>
    <m/>
    <n v="0"/>
    <n v="0"/>
    <n v="0"/>
    <n v="0"/>
    <n v="0"/>
    <m/>
    <m/>
    <m/>
    <m/>
    <m/>
    <m/>
    <m/>
    <m/>
    <m/>
    <m/>
    <n v="1"/>
    <n v="1"/>
    <x v="0"/>
    <x v="0"/>
  </r>
  <r>
    <s v="35-93"/>
    <m/>
    <x v="0"/>
    <s v="7 ROBIN HOOD RD"/>
    <n v="101"/>
    <s v="CROSBY KERRY L"/>
    <s v="R30"/>
    <s v="ONE FAMILY"/>
    <s v="35//93//"/>
    <n v="0.21854999999999999"/>
    <n v="1"/>
    <n v="1"/>
    <n v="1"/>
    <n v="1"/>
    <s v="SEPTIC"/>
    <n v="0"/>
    <n v="1"/>
    <n v="10100"/>
    <s v="YES"/>
    <n v="10100"/>
    <s v="35-93"/>
    <s v="Public Water,Gas,Septic"/>
    <s v="SEPTIC"/>
    <s v="SEPTIC"/>
    <n v="10100"/>
    <m/>
    <m/>
    <n v="1"/>
    <n v="1"/>
    <n v="3"/>
    <n v="1196"/>
    <n v="1"/>
    <m/>
    <m/>
    <m/>
    <m/>
    <m/>
    <m/>
    <m/>
    <m/>
    <m/>
    <m/>
    <n v="1"/>
    <n v="1"/>
    <x v="3"/>
    <x v="3"/>
  </r>
  <r>
    <s v="50A-274A"/>
    <m/>
    <x v="0"/>
    <s v="23 PLEASANT ST"/>
    <n v="106"/>
    <s v="GRAVELLE LOUISE MARIE"/>
    <s v="R30"/>
    <s v="AC LND IMP  MDL-00"/>
    <s v="50/A/274/A/"/>
    <n v="5.3519999999999998E-2"/>
    <n v="0"/>
    <n v="0"/>
    <n v="0"/>
    <n v="0"/>
    <m/>
    <n v="0"/>
    <n v="0"/>
    <n v="0"/>
    <s v="NO_W1"/>
    <n v="0"/>
    <s v="50A-274A"/>
    <m/>
    <m/>
    <m/>
    <n v="0"/>
    <m/>
    <m/>
    <n v="0"/>
    <n v="0"/>
    <n v="0"/>
    <n v="0"/>
    <n v="0"/>
    <m/>
    <m/>
    <m/>
    <m/>
    <m/>
    <m/>
    <m/>
    <m/>
    <m/>
    <m/>
    <n v="1"/>
    <n v="1"/>
    <x v="0"/>
    <x v="0"/>
  </r>
  <r>
    <s v="50A-70"/>
    <m/>
    <x v="0"/>
    <s v="36 BAYVIEW ST"/>
    <n v="101"/>
    <s v="DESTEFANO ROCCO"/>
    <s v="R30"/>
    <s v="ONE FAMILY"/>
    <s v="50/A/70//"/>
    <n v="0.11799"/>
    <n v="0"/>
    <n v="0"/>
    <n v="1"/>
    <n v="1"/>
    <s v="SEWER"/>
    <n v="1"/>
    <n v="1"/>
    <n v="800"/>
    <s v="YES"/>
    <n v="0"/>
    <s v="50A-70"/>
    <s v="Public Water,Public Sewer"/>
    <s v="SEWER"/>
    <s v="SEWER"/>
    <n v="800"/>
    <m/>
    <m/>
    <n v="0"/>
    <n v="0"/>
    <n v="2"/>
    <n v="1176"/>
    <n v="1"/>
    <m/>
    <m/>
    <m/>
    <m/>
    <m/>
    <m/>
    <m/>
    <m/>
    <m/>
    <m/>
    <n v="1"/>
    <n v="1"/>
    <x v="0"/>
    <x v="0"/>
  </r>
  <r>
    <s v="36-H13"/>
    <m/>
    <x v="0"/>
    <s v="3 GLENWOOD CIR"/>
    <n v="101"/>
    <s v="DUMAS CORDELIA A"/>
    <s v="R60"/>
    <s v="ONE FAMILY"/>
    <s v="36//H13//"/>
    <n v="0.55972999999999995"/>
    <n v="1"/>
    <n v="1"/>
    <n v="1"/>
    <n v="1"/>
    <s v="SEPTIC"/>
    <n v="0"/>
    <n v="1"/>
    <n v="9300"/>
    <s v="YES"/>
    <n v="9300"/>
    <s v="36-H13"/>
    <s v="Public Water,Septic"/>
    <s v="SEPTIC"/>
    <s v="SEPTIC"/>
    <n v="9300"/>
    <m/>
    <m/>
    <n v="1"/>
    <n v="1"/>
    <n v="3"/>
    <n v="1146"/>
    <n v="1"/>
    <m/>
    <m/>
    <m/>
    <m/>
    <m/>
    <m/>
    <m/>
    <m/>
    <m/>
    <m/>
    <n v="1"/>
    <n v="1"/>
    <x v="3"/>
    <x v="3"/>
  </r>
  <r>
    <s v="50A-68"/>
    <m/>
    <x v="0"/>
    <s v="7 TRINITY LN"/>
    <n v="101"/>
    <s v="SUPER DAVID W"/>
    <m/>
    <s v="ONE FAMILY"/>
    <s v="50/A/68//"/>
    <n v="0.14621000000000001"/>
    <n v="0"/>
    <n v="0"/>
    <n v="1"/>
    <n v="1"/>
    <s v="SEWER"/>
    <n v="1"/>
    <n v="1"/>
    <n v="900"/>
    <s v="YES"/>
    <n v="0"/>
    <s v="50A-68"/>
    <s v="Public Water,Public Sewer,Gas"/>
    <s v="SEWER"/>
    <s v="SEWER"/>
    <n v="900"/>
    <m/>
    <m/>
    <n v="0"/>
    <n v="0"/>
    <n v="2"/>
    <n v="730"/>
    <n v="1"/>
    <m/>
    <m/>
    <m/>
    <m/>
    <m/>
    <m/>
    <m/>
    <m/>
    <m/>
    <m/>
    <n v="1"/>
    <n v="1"/>
    <x v="0"/>
    <x v="0"/>
  </r>
  <r>
    <s v="50A-108"/>
    <m/>
    <x v="0"/>
    <s v="33 BAYVIEW ST"/>
    <n v="101"/>
    <s v="CALLAHAN EDWARD J"/>
    <s v="R30"/>
    <s v="ONE FAMILY"/>
    <s v="50/A/108//"/>
    <n v="0.12844"/>
    <n v="0"/>
    <n v="0"/>
    <n v="1"/>
    <n v="1"/>
    <s v="SEWER"/>
    <n v="1"/>
    <n v="1"/>
    <n v="4100"/>
    <s v="YES"/>
    <n v="0"/>
    <s v="50A-108"/>
    <s v="Public Water,Public Sewer"/>
    <s v="SEWER"/>
    <s v="SEWER"/>
    <n v="4100"/>
    <m/>
    <m/>
    <n v="0"/>
    <n v="0"/>
    <n v="3"/>
    <n v="1000"/>
    <n v="1"/>
    <m/>
    <m/>
    <m/>
    <m/>
    <m/>
    <m/>
    <m/>
    <m/>
    <m/>
    <m/>
    <n v="1"/>
    <n v="1"/>
    <x v="0"/>
    <x v="0"/>
  </r>
  <r>
    <s v="35-7"/>
    <m/>
    <x v="0"/>
    <s v="85 EDGEWATER DR"/>
    <n v="101"/>
    <s v="WYDOM HERBERT H"/>
    <s v="R30"/>
    <s v="ONE FAMILY"/>
    <s v="35//7//"/>
    <n v="0.23898"/>
    <n v="1"/>
    <n v="1"/>
    <n v="1"/>
    <n v="1"/>
    <s v="SEPTIC"/>
    <n v="0"/>
    <n v="1"/>
    <n v="6600"/>
    <s v="YES"/>
    <n v="6600"/>
    <s v="35-7"/>
    <s v="Public Water,Septic"/>
    <s v="SEPTIC"/>
    <s v="SEPTIC"/>
    <n v="6600"/>
    <m/>
    <m/>
    <n v="1"/>
    <n v="1"/>
    <n v="1"/>
    <n v="864"/>
    <n v="1"/>
    <m/>
    <m/>
    <m/>
    <m/>
    <m/>
    <m/>
    <m/>
    <m/>
    <m/>
    <m/>
    <n v="1"/>
    <n v="1"/>
    <x v="3"/>
    <x v="3"/>
  </r>
  <r>
    <s v="50C-2-30"/>
    <m/>
    <x v="0"/>
    <s v="0 CIRCLE DR"/>
    <n v="903"/>
    <s v="TOWN OF WAREHAM"/>
    <s v="R30"/>
    <s v="TAX POSS  MDL-00"/>
    <s v="50/C2/30//"/>
    <n v="0.10437"/>
    <n v="0"/>
    <n v="0"/>
    <n v="0"/>
    <n v="0"/>
    <m/>
    <n v="0"/>
    <n v="0"/>
    <n v="0"/>
    <s v="YES"/>
    <n v="0"/>
    <s v="50C-2-30"/>
    <m/>
    <m/>
    <m/>
    <n v="0"/>
    <m/>
    <m/>
    <n v="0"/>
    <n v="0"/>
    <n v="0"/>
    <n v="0"/>
    <n v="0"/>
    <m/>
    <m/>
    <m/>
    <m/>
    <m/>
    <m/>
    <m/>
    <m/>
    <m/>
    <m/>
    <n v="3"/>
    <n v="1"/>
    <x v="0"/>
    <x v="0"/>
  </r>
  <r>
    <s v="50D-29"/>
    <m/>
    <x v="0"/>
    <s v="29 BEACH ST"/>
    <n v="101"/>
    <s v="STAITI RICHARD R"/>
    <s v="R30"/>
    <s v="ONE FAMILY"/>
    <s v="50/D/29//"/>
    <n v="9.4560000000000005E-2"/>
    <n v="0"/>
    <n v="0"/>
    <n v="1"/>
    <n v="1"/>
    <s v="SEWER"/>
    <n v="1"/>
    <n v="1"/>
    <n v="8500"/>
    <s v="YES"/>
    <n v="0"/>
    <s v="50D-29"/>
    <s v="All Public"/>
    <s v="SEWER"/>
    <s v="SEWER"/>
    <n v="8500"/>
    <m/>
    <m/>
    <n v="0"/>
    <n v="0"/>
    <n v="3"/>
    <n v="1120"/>
    <n v="1"/>
    <m/>
    <m/>
    <m/>
    <m/>
    <m/>
    <m/>
    <m/>
    <m/>
    <m/>
    <m/>
    <n v="1"/>
    <n v="1"/>
    <x v="0"/>
    <x v="0"/>
  </r>
  <r>
    <s v="UNK1082"/>
    <s v="FEE"/>
    <x v="0"/>
    <s v="SPRINKLER LN"/>
    <n v="0"/>
    <m/>
    <m/>
    <m/>
    <m/>
    <n v="0.31844"/>
    <n v="0"/>
    <n v="0"/>
    <n v="0"/>
    <n v="0"/>
    <m/>
    <n v="0"/>
    <n v="0"/>
    <n v="0"/>
    <s v="NO_W2"/>
    <n v="0"/>
    <m/>
    <m/>
    <m/>
    <m/>
    <n v="0"/>
    <m/>
    <m/>
    <n v="0"/>
    <n v="0"/>
    <n v="0"/>
    <n v="0"/>
    <n v="0"/>
    <s v="Not in new Assr DB, Makepe?, old info"/>
    <m/>
    <m/>
    <m/>
    <m/>
    <m/>
    <m/>
    <m/>
    <m/>
    <m/>
    <n v="1"/>
    <n v="1"/>
    <x v="3"/>
    <x v="3"/>
  </r>
  <r>
    <s v="50A-274A"/>
    <m/>
    <x v="0"/>
    <s v="23 PLEASANT ST"/>
    <n v="106"/>
    <s v="GRAVELLE LOUISE MARIE"/>
    <s v="R30"/>
    <s v="AC LND IMP  MDL-00"/>
    <s v="50/A/274/A/"/>
    <n v="5.6599999999999998E-2"/>
    <n v="0"/>
    <n v="0"/>
    <n v="0"/>
    <n v="0"/>
    <m/>
    <n v="0"/>
    <n v="0"/>
    <n v="0"/>
    <s v="NO_W1"/>
    <n v="0"/>
    <s v="50A-274A"/>
    <m/>
    <m/>
    <m/>
    <n v="0"/>
    <m/>
    <m/>
    <n v="0"/>
    <n v="0"/>
    <n v="0"/>
    <n v="0"/>
    <n v="0"/>
    <m/>
    <m/>
    <m/>
    <m/>
    <m/>
    <m/>
    <m/>
    <m/>
    <m/>
    <m/>
    <n v="1"/>
    <n v="1"/>
    <x v="0"/>
    <x v="0"/>
  </r>
  <r>
    <s v="50B-3-1020A"/>
    <m/>
    <x v="0"/>
    <s v="0 T ST"/>
    <n v="101"/>
    <s v="MEADE EILEEN T"/>
    <s v="R30"/>
    <s v="ONE FAMILY"/>
    <s v="50/B3/1020/A/"/>
    <n v="0.14391999999999999"/>
    <n v="1"/>
    <n v="1"/>
    <n v="1"/>
    <n v="1"/>
    <s v="SEPTIC"/>
    <n v="0"/>
    <n v="1"/>
    <n v="0"/>
    <s v="YES"/>
    <n v="0"/>
    <s v="50B-3-1020A"/>
    <s v="Public Water,Public Sewer"/>
    <s v="SEWER"/>
    <s v="SEPTIC"/>
    <n v="0"/>
    <m/>
    <m/>
    <n v="1"/>
    <n v="1"/>
    <n v="1"/>
    <n v="480"/>
    <n v="1"/>
    <m/>
    <m/>
    <m/>
    <m/>
    <m/>
    <m/>
    <m/>
    <m/>
    <m/>
    <m/>
    <n v="1"/>
    <n v="1"/>
    <x v="0"/>
    <x v="0"/>
  </r>
  <r>
    <s v="35-97"/>
    <m/>
    <x v="0"/>
    <s v="82 EDGEWATER DR"/>
    <n v="101"/>
    <s v="HORTON DENNIS W"/>
    <s v="R30"/>
    <s v="ONE FAMILY"/>
    <s v="35//97//"/>
    <n v="0.26321"/>
    <n v="1"/>
    <n v="1"/>
    <n v="1"/>
    <n v="1"/>
    <s v="SEPTIC"/>
    <n v="0"/>
    <n v="1"/>
    <n v="17200"/>
    <s v="YES"/>
    <n v="17200"/>
    <s v="35-97"/>
    <s v="Public Water,Septic"/>
    <s v="SEPTIC"/>
    <s v="SEPTIC"/>
    <n v="17200"/>
    <m/>
    <m/>
    <n v="1"/>
    <n v="1"/>
    <n v="3"/>
    <n v="1860"/>
    <n v="1"/>
    <m/>
    <m/>
    <m/>
    <m/>
    <m/>
    <m/>
    <m/>
    <m/>
    <m/>
    <m/>
    <n v="1"/>
    <n v="1"/>
    <x v="3"/>
    <x v="3"/>
  </r>
  <r>
    <s v="50A-67"/>
    <m/>
    <x v="0"/>
    <s v="5 TRINITY LN"/>
    <n v="101"/>
    <s v="BOUVIER JAMES A"/>
    <s v="R30"/>
    <s v="ONE FAMILY"/>
    <s v="50/A/67//"/>
    <n v="0.11294"/>
    <n v="0"/>
    <n v="0"/>
    <n v="1"/>
    <n v="1"/>
    <s v="SEWER"/>
    <n v="1"/>
    <n v="1"/>
    <n v="1100"/>
    <s v="YES"/>
    <n v="0"/>
    <s v="50A-67"/>
    <s v="Public Water,Public Sewer,Gas"/>
    <s v="SEWER"/>
    <s v="SEWER"/>
    <n v="1100"/>
    <m/>
    <m/>
    <n v="0"/>
    <n v="0"/>
    <n v="2"/>
    <n v="798"/>
    <n v="1"/>
    <m/>
    <m/>
    <m/>
    <m/>
    <m/>
    <m/>
    <m/>
    <m/>
    <m/>
    <m/>
    <n v="1"/>
    <n v="1"/>
    <x v="0"/>
    <x v="0"/>
  </r>
  <r>
    <s v="36-H10"/>
    <m/>
    <x v="0"/>
    <s v="11 GLENWOOD CIR"/>
    <n v="101"/>
    <s v="ANTONOPOULOS BESSIE LIFE EST"/>
    <s v="R60"/>
    <s v="ONE FAMILY"/>
    <s v="36//H10//"/>
    <n v="0.39351999999999998"/>
    <n v="1"/>
    <n v="1"/>
    <n v="1"/>
    <n v="1"/>
    <s v="SEPTIC"/>
    <n v="0"/>
    <n v="1"/>
    <n v="0"/>
    <s v="YES"/>
    <n v="0"/>
    <s v="36-H10"/>
    <s v="Public Water,Septic"/>
    <s v="SEPTIC"/>
    <s v="SEPTIC"/>
    <n v="0"/>
    <m/>
    <m/>
    <n v="1"/>
    <n v="1"/>
    <n v="3"/>
    <n v="1328"/>
    <n v="1"/>
    <m/>
    <m/>
    <m/>
    <m/>
    <m/>
    <m/>
    <m/>
    <m/>
    <m/>
    <m/>
    <n v="1"/>
    <n v="1"/>
    <x v="3"/>
    <x v="3"/>
  </r>
  <r>
    <s v="50A-275B"/>
    <m/>
    <x v="0"/>
    <s v="19 PLEASANT ST"/>
    <n v="101"/>
    <s v="COFFEY PAUL"/>
    <s v="R30"/>
    <s v="ONE FAMILY"/>
    <s v="50/A/275/B/"/>
    <n v="8.2189999999999999E-2"/>
    <n v="0"/>
    <n v="0"/>
    <n v="1"/>
    <n v="1"/>
    <s v="SEWER"/>
    <n v="1"/>
    <n v="1"/>
    <n v="500"/>
    <s v="YES"/>
    <n v="0"/>
    <s v="50A-275B"/>
    <s v="All Public"/>
    <s v="SEWER"/>
    <s v="SEWER"/>
    <n v="500"/>
    <m/>
    <m/>
    <n v="0"/>
    <n v="0"/>
    <n v="2"/>
    <n v="924"/>
    <n v="1"/>
    <m/>
    <m/>
    <m/>
    <m/>
    <m/>
    <m/>
    <m/>
    <m/>
    <m/>
    <m/>
    <n v="1"/>
    <n v="1"/>
    <x v="0"/>
    <x v="0"/>
  </r>
  <r>
    <s v="50C-2-17A"/>
    <m/>
    <x v="0"/>
    <s v="0 CIRCLE DR"/>
    <n v="132"/>
    <s v="FORTE  FRANK JR"/>
    <s v="R30"/>
    <s v="RES ACLNUD  MDL-00"/>
    <s v="50/C2/17/A/"/>
    <n v="3.9039999999999998E-2"/>
    <n v="0"/>
    <n v="0"/>
    <n v="0"/>
    <n v="0"/>
    <m/>
    <n v="0"/>
    <n v="0"/>
    <n v="0"/>
    <s v="YES"/>
    <n v="0"/>
    <s v="50C-2-17A"/>
    <m/>
    <m/>
    <m/>
    <n v="0"/>
    <m/>
    <m/>
    <n v="0"/>
    <n v="0"/>
    <n v="0"/>
    <n v="0"/>
    <n v="0"/>
    <m/>
    <m/>
    <m/>
    <m/>
    <m/>
    <m/>
    <m/>
    <m/>
    <m/>
    <m/>
    <n v="1"/>
    <n v="1"/>
    <x v="0"/>
    <x v="0"/>
  </r>
  <r>
    <s v="35-35"/>
    <m/>
    <x v="0"/>
    <s v="19 EDGEWATER EXTENSION"/>
    <n v="101"/>
    <s v="LAVOIE ROBERT J JR"/>
    <s v="R30"/>
    <s v="ONE FAMILY"/>
    <s v="35//35//"/>
    <n v="0.63775000000000004"/>
    <n v="0"/>
    <n v="1"/>
    <n v="0"/>
    <n v="1"/>
    <m/>
    <n v="0"/>
    <n v="0"/>
    <n v="0"/>
    <s v="YES"/>
    <n v="0"/>
    <s v="35-35"/>
    <s v="Public Water,Gas,Septic"/>
    <s v="SEPTIC"/>
    <s v="SEPTIC"/>
    <n v="0"/>
    <m/>
    <m/>
    <n v="0"/>
    <n v="1"/>
    <n v="3"/>
    <n v="1387"/>
    <n v="1.75"/>
    <m/>
    <m/>
    <m/>
    <m/>
    <m/>
    <m/>
    <m/>
    <m/>
    <m/>
    <m/>
    <n v="2"/>
    <n v="1"/>
    <x v="3"/>
    <x v="3"/>
  </r>
  <r>
    <s v="35-94"/>
    <m/>
    <x v="0"/>
    <s v="5 ROBIN HOOD RD"/>
    <n v="101"/>
    <s v="GIANNELLI CATHERINE"/>
    <s v="R30"/>
    <s v="ONE FAMILY"/>
    <s v="35//94//"/>
    <n v="0.24063000000000001"/>
    <n v="1"/>
    <n v="1"/>
    <n v="1"/>
    <n v="1"/>
    <s v="SEPTIC"/>
    <n v="0"/>
    <n v="1"/>
    <n v="11300"/>
    <s v="YES"/>
    <n v="11300"/>
    <s v="35-94"/>
    <s v="Public Water,Gas,Septic"/>
    <s v="SEPTIC"/>
    <s v="SEPTIC"/>
    <n v="11300"/>
    <m/>
    <m/>
    <n v="1"/>
    <n v="1"/>
    <n v="3"/>
    <n v="1848"/>
    <n v="1"/>
    <m/>
    <m/>
    <m/>
    <m/>
    <m/>
    <m/>
    <m/>
    <m/>
    <m/>
    <m/>
    <n v="1"/>
    <n v="1"/>
    <x v="3"/>
    <x v="3"/>
  </r>
  <r>
    <s v="50A-113A"/>
    <m/>
    <x v="0"/>
    <s v="18 PLEASANT ST"/>
    <n v="101"/>
    <s v="HUBNER RICHARD &amp; EDWARD"/>
    <s v="R30"/>
    <s v="ONE FAMILY"/>
    <s v="50/A/113/A/"/>
    <n v="9.8409999999999997E-2"/>
    <n v="0"/>
    <n v="0"/>
    <n v="1"/>
    <n v="1"/>
    <s v="SEWER"/>
    <n v="1"/>
    <n v="1"/>
    <n v="300"/>
    <s v="YES"/>
    <n v="0"/>
    <s v="50A-113A"/>
    <s v="Public Water,Public Sewer,Gas"/>
    <s v="SEWER"/>
    <s v="SEWER"/>
    <n v="300"/>
    <m/>
    <m/>
    <n v="0"/>
    <n v="0"/>
    <n v="2"/>
    <n v="688"/>
    <n v="1"/>
    <m/>
    <m/>
    <m/>
    <m/>
    <m/>
    <m/>
    <m/>
    <m/>
    <m/>
    <m/>
    <n v="1"/>
    <n v="1"/>
    <x v="0"/>
    <x v="0"/>
  </r>
  <r>
    <s v="50B-4-18"/>
    <m/>
    <x v="0"/>
    <s v="162 SWIFTS BCH RD"/>
    <n v="101"/>
    <s v="CAMPBELL WILFRED D"/>
    <s v="R30"/>
    <s v="ONE FAMILY"/>
    <s v="50/B4/18//"/>
    <n v="0.11988"/>
    <n v="0"/>
    <n v="0"/>
    <n v="1"/>
    <n v="1"/>
    <s v="SEWER"/>
    <n v="1"/>
    <n v="1"/>
    <n v="1000"/>
    <s v="YES"/>
    <n v="0"/>
    <s v="50B-4-18"/>
    <s v="Public Water,Public Sewer,Gas"/>
    <s v="SEWER"/>
    <s v="SEWER"/>
    <n v="1000"/>
    <m/>
    <m/>
    <n v="0"/>
    <n v="0"/>
    <n v="2"/>
    <n v="692"/>
    <n v="1"/>
    <m/>
    <m/>
    <m/>
    <m/>
    <m/>
    <m/>
    <m/>
    <m/>
    <m/>
    <m/>
    <n v="1"/>
    <n v="1"/>
    <x v="0"/>
    <x v="0"/>
  </r>
  <r>
    <s v="50A-66"/>
    <m/>
    <x v="0"/>
    <s v="3 TRINITY LN"/>
    <n v="101"/>
    <s v="MCGOWAN LEO C"/>
    <s v="R30"/>
    <s v="ONE FAMILY"/>
    <s v="50/A/66//"/>
    <n v="0.12637000000000001"/>
    <n v="0"/>
    <n v="0"/>
    <n v="1"/>
    <n v="1"/>
    <s v="SEWER"/>
    <n v="1"/>
    <n v="1"/>
    <n v="4800"/>
    <s v="YES"/>
    <n v="0"/>
    <s v="50A-66"/>
    <s v="Public Water,Public Sewer,Gas"/>
    <s v="SEWER"/>
    <s v="SEWER"/>
    <n v="4800"/>
    <m/>
    <m/>
    <n v="0"/>
    <n v="0"/>
    <n v="3"/>
    <n v="1652"/>
    <n v="1.5"/>
    <m/>
    <m/>
    <m/>
    <m/>
    <m/>
    <m/>
    <m/>
    <m/>
    <m/>
    <m/>
    <n v="1"/>
    <n v="1"/>
    <x v="0"/>
    <x v="0"/>
  </r>
  <r>
    <s v="50C-2-31"/>
    <m/>
    <x v="0"/>
    <s v="10 FAIRBANKS ST"/>
    <n v="132"/>
    <s v="HILL ETHEL M"/>
    <s v="R30"/>
    <s v="RES ACLNUD  MDL-00"/>
    <s v="50/C2/31//"/>
    <n v="9.6920000000000006E-2"/>
    <n v="0"/>
    <n v="0"/>
    <n v="0"/>
    <n v="0"/>
    <m/>
    <n v="0"/>
    <n v="0"/>
    <n v="0"/>
    <s v="YES"/>
    <n v="0"/>
    <s v="50C-2-31"/>
    <m/>
    <m/>
    <m/>
    <n v="0"/>
    <m/>
    <m/>
    <n v="0"/>
    <n v="0"/>
    <n v="0"/>
    <n v="0"/>
    <n v="0"/>
    <m/>
    <m/>
    <m/>
    <m/>
    <m/>
    <m/>
    <m/>
    <m/>
    <m/>
    <m/>
    <n v="3"/>
    <n v="1"/>
    <x v="0"/>
    <x v="0"/>
  </r>
  <r>
    <s v="50C-2-15"/>
    <m/>
    <x v="0"/>
    <s v="15 CIRCLE DR"/>
    <n v="101"/>
    <s v="FORTE FRANK JR"/>
    <s v="R30"/>
    <s v="ONE FAMILY"/>
    <s v="50/C2/15//"/>
    <n v="5.4420000000000003E-2"/>
    <n v="0"/>
    <n v="0"/>
    <n v="1"/>
    <n v="1"/>
    <s v="SEWER"/>
    <n v="1"/>
    <n v="1"/>
    <n v="500"/>
    <s v="YES"/>
    <n v="0"/>
    <s v="50C-2-15"/>
    <s v="All Public"/>
    <s v="SEWER"/>
    <s v="SEWER"/>
    <n v="500"/>
    <m/>
    <m/>
    <n v="0"/>
    <n v="0"/>
    <n v="2"/>
    <n v="792"/>
    <n v="1"/>
    <m/>
    <m/>
    <m/>
    <m/>
    <m/>
    <m/>
    <m/>
    <m/>
    <m/>
    <m/>
    <n v="2"/>
    <n v="1"/>
    <x v="0"/>
    <x v="0"/>
  </r>
  <r>
    <s v="50A-64"/>
    <m/>
    <x v="0"/>
    <s v="1 TRINITY LN"/>
    <n v="101"/>
    <s v="CABRAL JOSE D"/>
    <s v="R13"/>
    <s v="ONE FAMILY"/>
    <s v="50/A/64//"/>
    <n v="0.12174"/>
    <n v="0"/>
    <n v="0"/>
    <n v="1"/>
    <n v="1"/>
    <s v="SEWER"/>
    <n v="1"/>
    <n v="1"/>
    <n v="200"/>
    <s v="YES"/>
    <n v="0"/>
    <s v="50A-64"/>
    <s v="Public Water,Public Sewer,Gas"/>
    <s v="SEWER"/>
    <s v="SEWER"/>
    <n v="200"/>
    <m/>
    <m/>
    <n v="0"/>
    <n v="0"/>
    <n v="4"/>
    <n v="1102"/>
    <n v="1"/>
    <m/>
    <m/>
    <m/>
    <m/>
    <m/>
    <m/>
    <m/>
    <m/>
    <m/>
    <m/>
    <n v="1"/>
    <n v="1"/>
    <x v="0"/>
    <x v="0"/>
  </r>
  <r>
    <s v="UNK1305"/>
    <s v="FEE"/>
    <x v="0"/>
    <s v="CIRCLE DR"/>
    <n v="0"/>
    <m/>
    <m/>
    <m/>
    <m/>
    <n v="0.11745999999999999"/>
    <n v="0"/>
    <n v="0"/>
    <n v="1"/>
    <n v="1"/>
    <s v="SEWER"/>
    <n v="0"/>
    <n v="0"/>
    <n v="0"/>
    <s v="NO_W2"/>
    <n v="0"/>
    <m/>
    <m/>
    <m/>
    <s v="SEWER"/>
    <n v="0"/>
    <m/>
    <m/>
    <n v="0"/>
    <n v="0"/>
    <n v="0"/>
    <n v="0"/>
    <n v="0"/>
    <s v="Not in new Assr DB, Makepe?, old info"/>
    <m/>
    <m/>
    <m/>
    <m/>
    <m/>
    <m/>
    <m/>
    <m/>
    <m/>
    <n v="3"/>
    <n v="1"/>
    <x v="0"/>
    <x v="0"/>
  </r>
  <r>
    <s v="35-1011"/>
    <m/>
    <x v="0"/>
    <s v="39 EDGEWATER WAY"/>
    <n v="905"/>
    <s v="WILDLANDS TRUST OF"/>
    <s v="R30"/>
    <s v="CHAR ORG  MDL-00"/>
    <s v="35//1011//"/>
    <n v="1.96922"/>
    <n v="0"/>
    <n v="0"/>
    <n v="0"/>
    <n v="0"/>
    <m/>
    <n v="0"/>
    <n v="0"/>
    <n v="0"/>
    <s v="YES"/>
    <n v="0"/>
    <s v="35-1011"/>
    <m/>
    <m/>
    <m/>
    <n v="0"/>
    <s v="fee simple"/>
    <s v="YES"/>
    <n v="0"/>
    <n v="0"/>
    <n v="0"/>
    <n v="0"/>
    <n v="0"/>
    <m/>
    <m/>
    <m/>
    <m/>
    <m/>
    <m/>
    <m/>
    <m/>
    <m/>
    <m/>
    <n v="2"/>
    <n v="1"/>
    <x v="3"/>
    <x v="3"/>
  </r>
  <r>
    <s v="50D-30"/>
    <m/>
    <x v="0"/>
    <s v="27 BEACH ST"/>
    <n v="106"/>
    <s v="STAITI RICHARD R"/>
    <s v="R30"/>
    <s v="AC LND IMP  MDL-00"/>
    <s v="50/D/30//"/>
    <n v="0.10279000000000001"/>
    <n v="0"/>
    <n v="0"/>
    <n v="0"/>
    <n v="0"/>
    <m/>
    <n v="0"/>
    <n v="0"/>
    <n v="0"/>
    <s v="YES"/>
    <n v="0"/>
    <s v="50D-30"/>
    <m/>
    <m/>
    <m/>
    <n v="0"/>
    <m/>
    <m/>
    <n v="0"/>
    <n v="0"/>
    <n v="0"/>
    <n v="0"/>
    <n v="0"/>
    <m/>
    <m/>
    <m/>
    <m/>
    <m/>
    <m/>
    <m/>
    <m/>
    <m/>
    <m/>
    <n v="1"/>
    <n v="1"/>
    <x v="0"/>
    <x v="0"/>
  </r>
  <r>
    <s v="50C-2-39"/>
    <m/>
    <x v="0"/>
    <s v="12 FAIRBANKS ST"/>
    <n v="132"/>
    <s v="HARKINS CHARLES F"/>
    <s v="R30"/>
    <s v="RES ACLNUD  MDL-00"/>
    <s v="50/C2/39//"/>
    <n v="3.7330000000000002E-2"/>
    <n v="0"/>
    <n v="0"/>
    <n v="0"/>
    <n v="0"/>
    <m/>
    <n v="0"/>
    <n v="0"/>
    <n v="0"/>
    <s v="YES"/>
    <n v="0"/>
    <s v="50C-2-39"/>
    <m/>
    <m/>
    <m/>
    <n v="0"/>
    <m/>
    <m/>
    <n v="0"/>
    <n v="0"/>
    <n v="0"/>
    <n v="0"/>
    <n v="0"/>
    <m/>
    <m/>
    <m/>
    <m/>
    <m/>
    <m/>
    <m/>
    <m/>
    <m/>
    <m/>
    <n v="1"/>
    <n v="1"/>
    <x v="0"/>
    <x v="0"/>
  </r>
  <r>
    <s v="50A-71"/>
    <m/>
    <x v="0"/>
    <s v="34 BAYVIEW ST"/>
    <n v="101"/>
    <s v="DESTEFANO ROCCO"/>
    <s v="R30"/>
    <s v="ONE FAMILY"/>
    <s v="50/A/71//"/>
    <n v="0.11756"/>
    <n v="0"/>
    <n v="0"/>
    <n v="1"/>
    <n v="1"/>
    <s v="SEWER"/>
    <n v="1"/>
    <n v="1"/>
    <n v="5300"/>
    <s v="YES"/>
    <n v="0"/>
    <s v="50A-71"/>
    <s v="Public Water,Public Sewer,Gas"/>
    <s v="SEWER"/>
    <s v="SEWER"/>
    <n v="5300"/>
    <m/>
    <m/>
    <n v="0"/>
    <n v="0"/>
    <n v="3"/>
    <n v="1488"/>
    <n v="1.5"/>
    <m/>
    <m/>
    <m/>
    <m/>
    <m/>
    <m/>
    <m/>
    <m/>
    <m/>
    <m/>
    <n v="1"/>
    <n v="1"/>
    <x v="0"/>
    <x v="0"/>
  </r>
  <r>
    <s v="50C-2-1021A"/>
    <s v="FEE"/>
    <x v="0"/>
    <s v="0 T ST  OFF"/>
    <n v="132"/>
    <s v="CAVALLARO MARIO P"/>
    <s v="R30"/>
    <s v="RES ACLNU"/>
    <m/>
    <n v="0.24104"/>
    <n v="0"/>
    <n v="0"/>
    <n v="0"/>
    <n v="0"/>
    <m/>
    <n v="0"/>
    <n v="0"/>
    <n v="0"/>
    <m/>
    <n v="0"/>
    <m/>
    <m/>
    <m/>
    <m/>
    <n v="0"/>
    <m/>
    <m/>
    <n v="0"/>
    <n v="0"/>
    <n v="0"/>
    <n v="0"/>
    <n v="0"/>
    <m/>
    <m/>
    <m/>
    <m/>
    <m/>
    <m/>
    <m/>
    <m/>
    <m/>
    <m/>
    <n v="1"/>
    <n v="1"/>
    <x v="0"/>
    <x v="0"/>
  </r>
  <r>
    <s v="50A-110"/>
    <m/>
    <x v="0"/>
    <s v="31 BAYVIEW ST"/>
    <n v="101"/>
    <s v="MCDONALD BRIAN J"/>
    <s v="R30"/>
    <s v="ONE FAMILY"/>
    <s v="50/A/110//"/>
    <n v="0.11687"/>
    <n v="0"/>
    <n v="0"/>
    <n v="1"/>
    <n v="1"/>
    <s v="SEWER"/>
    <n v="1"/>
    <n v="1"/>
    <n v="1500"/>
    <s v="YES"/>
    <n v="0"/>
    <s v="50A-110"/>
    <s v="Public Water,Public Sewer,Gas"/>
    <s v="SEWER"/>
    <s v="SEWER"/>
    <n v="1500"/>
    <m/>
    <m/>
    <n v="0"/>
    <n v="0"/>
    <n v="2"/>
    <n v="540"/>
    <n v="1"/>
    <m/>
    <m/>
    <m/>
    <m/>
    <m/>
    <m/>
    <m/>
    <m/>
    <m/>
    <m/>
    <n v="1"/>
    <n v="1"/>
    <x v="0"/>
    <x v="0"/>
  </r>
  <r>
    <s v="50D-106"/>
    <m/>
    <x v="0"/>
    <s v="13 FAIRBANKS ST"/>
    <n v="132"/>
    <s v="FARRELL JOHN T  ET ALS"/>
    <s v="R30"/>
    <s v="RES ACLNUD  MDL-00"/>
    <s v="50/D/106//"/>
    <n v="0.15681999999999999"/>
    <n v="0"/>
    <n v="0"/>
    <n v="0"/>
    <n v="0"/>
    <m/>
    <n v="0"/>
    <n v="0"/>
    <n v="0"/>
    <s v="YES"/>
    <n v="0"/>
    <s v="50D-106"/>
    <m/>
    <m/>
    <m/>
    <n v="0"/>
    <m/>
    <m/>
    <n v="0"/>
    <n v="0"/>
    <n v="0"/>
    <n v="0"/>
    <n v="0"/>
    <m/>
    <m/>
    <m/>
    <m/>
    <m/>
    <m/>
    <m/>
    <m/>
    <m/>
    <m/>
    <n v="2"/>
    <n v="1"/>
    <x v="0"/>
    <x v="0"/>
  </r>
  <r>
    <s v="54-1000"/>
    <m/>
    <x v="0"/>
    <s v="0 CROMESETT RD  OFF"/>
    <n v="132"/>
    <s v="MORSE PAUL R, ELAINE P &amp;"/>
    <s v="R30"/>
    <s v="RES ACLNUD  MDL-00"/>
    <s v="54//1000//"/>
    <n v="4.2774999999999999"/>
    <n v="0"/>
    <n v="0"/>
    <n v="0"/>
    <n v="0"/>
    <m/>
    <n v="0"/>
    <n v="0"/>
    <n v="0"/>
    <s v="YES"/>
    <n v="0"/>
    <s v="54-1000"/>
    <m/>
    <m/>
    <m/>
    <n v="0"/>
    <m/>
    <m/>
    <n v="0"/>
    <n v="0"/>
    <n v="0"/>
    <n v="0"/>
    <n v="0"/>
    <m/>
    <m/>
    <m/>
    <m/>
    <m/>
    <m/>
    <m/>
    <m/>
    <m/>
    <m/>
    <n v="1"/>
    <n v="1"/>
    <x v="0"/>
    <x v="0"/>
  </r>
  <r>
    <s v="50D-53"/>
    <m/>
    <x v="0"/>
    <s v="91 SHORE AVE"/>
    <n v="101"/>
    <s v="SHEA WAYNE E"/>
    <s v="R30"/>
    <s v="ONE FAMILY"/>
    <s v="50/D/53//"/>
    <n v="0.32912000000000002"/>
    <n v="0"/>
    <n v="0"/>
    <n v="1"/>
    <n v="1"/>
    <s v="SEWER"/>
    <n v="1"/>
    <n v="1"/>
    <n v="8600"/>
    <s v="YES"/>
    <n v="0"/>
    <s v="50D-53"/>
    <s v="All Public"/>
    <s v="SEWER"/>
    <s v="SEWER"/>
    <n v="8600"/>
    <m/>
    <m/>
    <n v="0"/>
    <n v="0"/>
    <n v="3"/>
    <n v="1636"/>
    <n v="1"/>
    <m/>
    <m/>
    <m/>
    <m/>
    <m/>
    <m/>
    <m/>
    <m/>
    <m/>
    <m/>
    <n v="4"/>
    <n v="1"/>
    <x v="0"/>
    <x v="0"/>
  </r>
  <r>
    <s v="50D-52"/>
    <m/>
    <x v="0"/>
    <s v="94 SHORE AVE"/>
    <n v="132"/>
    <s v="DONAHUE GEORGE W"/>
    <s v="R30"/>
    <s v="RES ACLNUD  MDL-00"/>
    <s v="50/D/52//"/>
    <n v="7.9159999999999994E-2"/>
    <n v="0"/>
    <n v="0"/>
    <n v="0"/>
    <n v="0"/>
    <m/>
    <n v="0"/>
    <n v="0"/>
    <n v="0"/>
    <s v="YES"/>
    <n v="0"/>
    <s v="50D-52"/>
    <m/>
    <m/>
    <m/>
    <n v="0"/>
    <m/>
    <m/>
    <n v="0"/>
    <n v="0"/>
    <n v="0"/>
    <n v="0"/>
    <n v="0"/>
    <m/>
    <m/>
    <m/>
    <m/>
    <m/>
    <m/>
    <m/>
    <m/>
    <m/>
    <m/>
    <n v="1"/>
    <n v="1"/>
    <x v="0"/>
    <x v="0"/>
  </r>
  <r>
    <s v="50A-279"/>
    <m/>
    <x v="0"/>
    <s v="6 ELDRIDGE CT"/>
    <n v="101"/>
    <s v="BERGERON JOANNE M"/>
    <s v="R30"/>
    <s v="ONE FAMILY"/>
    <s v="50/A/279//"/>
    <n v="0.15053"/>
    <n v="0"/>
    <n v="0"/>
    <n v="1"/>
    <n v="1"/>
    <s v="SEWER"/>
    <n v="1"/>
    <n v="1"/>
    <n v="6300"/>
    <s v="NO_W1"/>
    <n v="0"/>
    <s v="50A-279"/>
    <s v="All Public"/>
    <s v="SEWER"/>
    <s v="SEWER"/>
    <n v="6300"/>
    <m/>
    <m/>
    <n v="0"/>
    <n v="0"/>
    <n v="2"/>
    <n v="784"/>
    <n v="1"/>
    <m/>
    <m/>
    <m/>
    <m/>
    <m/>
    <m/>
    <m/>
    <m/>
    <m/>
    <m/>
    <n v="2"/>
    <n v="1"/>
    <x v="0"/>
    <x v="0"/>
  </r>
  <r>
    <s v="35-95"/>
    <m/>
    <x v="0"/>
    <s v="3 ROBIN HOOD RD"/>
    <n v="101"/>
    <s v="STEEK LANE R"/>
    <s v="R30"/>
    <s v="ONE FAMILY"/>
    <s v="35//95//"/>
    <n v="0.23379"/>
    <n v="1"/>
    <n v="1"/>
    <n v="1"/>
    <n v="1"/>
    <s v="SEPTIC"/>
    <n v="0"/>
    <n v="1"/>
    <n v="11700"/>
    <s v="YES"/>
    <n v="11700"/>
    <s v="35-95"/>
    <s v="Public Water,Gas,Septic"/>
    <s v="SEPTIC"/>
    <s v="SEPTIC"/>
    <n v="11700"/>
    <m/>
    <m/>
    <n v="1"/>
    <n v="1"/>
    <n v="2"/>
    <n v="960"/>
    <n v="1"/>
    <m/>
    <m/>
    <m/>
    <m/>
    <m/>
    <m/>
    <m/>
    <m/>
    <m/>
    <m/>
    <n v="1"/>
    <n v="1"/>
    <x v="3"/>
    <x v="3"/>
  </r>
  <r>
    <s v="35-21"/>
    <m/>
    <x v="0"/>
    <s v="55 EDGEWATER DR"/>
    <n v="101"/>
    <s v="LEWIS DAVID C"/>
    <s v="R30"/>
    <s v="ONE FAMILY"/>
    <s v="35//21//"/>
    <n v="0.87378"/>
    <n v="1"/>
    <n v="1"/>
    <n v="1"/>
    <n v="1"/>
    <s v="SEPTIC"/>
    <n v="0"/>
    <n v="1"/>
    <n v="2700"/>
    <s v="YES"/>
    <n v="2700"/>
    <s v="35-21"/>
    <s v="Public Water,Gas,Septic"/>
    <s v="SEPTIC"/>
    <s v="SEPTIC"/>
    <n v="2700"/>
    <m/>
    <m/>
    <n v="1"/>
    <n v="1"/>
    <n v="2"/>
    <n v="1373"/>
    <n v="1"/>
    <m/>
    <m/>
    <m/>
    <m/>
    <m/>
    <m/>
    <m/>
    <m/>
    <m/>
    <m/>
    <n v="1"/>
    <n v="1"/>
    <x v="3"/>
    <x v="3"/>
  </r>
  <r>
    <s v="54-S18"/>
    <m/>
    <x v="0"/>
    <s v="91 CROMESETT RD"/>
    <n v="101"/>
    <s v="SENNA LAWRENCE D"/>
    <s v="MR30"/>
    <s v="ONE FAMILY"/>
    <s v="54//S18//"/>
    <n v="0.53330999999999995"/>
    <n v="1"/>
    <n v="1"/>
    <n v="1"/>
    <n v="1"/>
    <s v="SEPTIC"/>
    <n v="0"/>
    <n v="1"/>
    <n v="11400"/>
    <s v="YES"/>
    <n v="11400"/>
    <s v="54-S18"/>
    <s v="Public Water,Septic"/>
    <s v="SEPTIC"/>
    <s v="SEPTIC"/>
    <n v="11400"/>
    <m/>
    <m/>
    <n v="1"/>
    <n v="1"/>
    <n v="3"/>
    <n v="1130"/>
    <n v="1"/>
    <m/>
    <m/>
    <m/>
    <m/>
    <m/>
    <m/>
    <m/>
    <m/>
    <m/>
    <m/>
    <n v="1"/>
    <n v="1"/>
    <x v="0"/>
    <x v="0"/>
  </r>
  <r>
    <s v="50A-115A"/>
    <m/>
    <x v="0"/>
    <s v="16 PLEASANT ST"/>
    <n v="101"/>
    <s v="GENDROLIUS PAUL J"/>
    <s v="R30"/>
    <s v="ONE FAMILY"/>
    <s v="50/A/115/A/"/>
    <n v="9.4789999999999999E-2"/>
    <n v="0"/>
    <n v="0"/>
    <n v="1"/>
    <n v="1"/>
    <s v="SEWER"/>
    <n v="1"/>
    <n v="1"/>
    <n v="13700"/>
    <s v="YES"/>
    <n v="0"/>
    <s v="50A-115A"/>
    <s v="Public Water,Gas"/>
    <m/>
    <s v="SEWER"/>
    <n v="13700"/>
    <m/>
    <m/>
    <n v="0"/>
    <n v="0"/>
    <n v="2"/>
    <n v="892"/>
    <n v="1"/>
    <m/>
    <m/>
    <m/>
    <m/>
    <m/>
    <m/>
    <m/>
    <m/>
    <m/>
    <m/>
    <n v="1"/>
    <n v="1"/>
    <x v="0"/>
    <x v="0"/>
  </r>
  <r>
    <s v="50C-2-38"/>
    <m/>
    <x v="0"/>
    <s v="0 CIRCLE DR"/>
    <n v="132"/>
    <s v="TUPPER JOHN F"/>
    <s v="R30"/>
    <s v="RES ACLNUD  MDL-00"/>
    <s v="50/C2/38//"/>
    <n v="3.458E-2"/>
    <n v="0"/>
    <n v="0"/>
    <n v="0"/>
    <n v="0"/>
    <m/>
    <n v="0"/>
    <n v="0"/>
    <n v="0"/>
    <s v="YES"/>
    <n v="0"/>
    <s v="50C-2-38"/>
    <m/>
    <m/>
    <m/>
    <n v="0"/>
    <m/>
    <m/>
    <n v="0"/>
    <n v="0"/>
    <n v="0"/>
    <n v="0"/>
    <n v="0"/>
    <m/>
    <m/>
    <m/>
    <m/>
    <m/>
    <m/>
    <m/>
    <m/>
    <m/>
    <m/>
    <n v="1"/>
    <n v="1"/>
    <x v="0"/>
    <x v="0"/>
  </r>
  <r>
    <s v="50C-2-20"/>
    <m/>
    <x v="0"/>
    <s v="19 CIRCLE DR"/>
    <n v="101"/>
    <s v="LAWSON JOYCE"/>
    <s v="R30"/>
    <s v="ONE FAMILY"/>
    <s v="50/C2/20//"/>
    <n v="7.2099999999999997E-2"/>
    <n v="0"/>
    <n v="0"/>
    <n v="1"/>
    <n v="1"/>
    <s v="SEWER"/>
    <n v="1"/>
    <n v="1"/>
    <n v="2100"/>
    <s v="YES"/>
    <n v="0"/>
    <s v="50C-2-20"/>
    <s v="All Public"/>
    <s v="SEWER"/>
    <s v="SEWER"/>
    <n v="2100"/>
    <m/>
    <m/>
    <n v="0"/>
    <n v="0"/>
    <n v="2"/>
    <n v="740"/>
    <n v="1"/>
    <m/>
    <m/>
    <m/>
    <m/>
    <m/>
    <m/>
    <m/>
    <m/>
    <m/>
    <m/>
    <n v="2"/>
    <n v="1"/>
    <x v="0"/>
    <x v="0"/>
  </r>
  <r>
    <s v="36-H7"/>
    <m/>
    <x v="0"/>
    <s v="10 GLENWOOD CIR"/>
    <n v="101"/>
    <s v="CROCKER BRIAN M"/>
    <s v="R60"/>
    <s v="ONE FAMILY"/>
    <s v="36//H7//"/>
    <n v="0.44971"/>
    <n v="1"/>
    <n v="1"/>
    <n v="1"/>
    <n v="1"/>
    <s v="SEPTIC"/>
    <n v="0"/>
    <n v="1"/>
    <n v="28000"/>
    <s v="YES"/>
    <n v="28000"/>
    <s v="36-H7"/>
    <m/>
    <m/>
    <s v="SEPTIC"/>
    <n v="28000"/>
    <m/>
    <m/>
    <n v="1"/>
    <n v="1"/>
    <n v="3"/>
    <n v="1232"/>
    <n v="1"/>
    <m/>
    <m/>
    <m/>
    <m/>
    <m/>
    <m/>
    <m/>
    <m/>
    <m/>
    <m/>
    <n v="1"/>
    <n v="1"/>
    <x v="3"/>
    <x v="3"/>
  </r>
  <r>
    <s v="50D-105"/>
    <m/>
    <x v="0"/>
    <s v="17 FAIRBANKS ST"/>
    <n v="101"/>
    <s v="PARKINSON RONALD F"/>
    <s v="R30"/>
    <s v="ONE FAMILY"/>
    <s v="50/D/105//"/>
    <n v="0.10849"/>
    <n v="0"/>
    <n v="0"/>
    <n v="1"/>
    <n v="1"/>
    <s v="SEWER"/>
    <n v="1"/>
    <n v="1"/>
    <n v="1300"/>
    <s v="YES"/>
    <n v="0"/>
    <s v="50D-105"/>
    <s v="All Public"/>
    <s v="SEWER"/>
    <s v="SEWER"/>
    <n v="1300"/>
    <m/>
    <m/>
    <n v="0"/>
    <n v="0"/>
    <n v="3"/>
    <n v="1440"/>
    <n v="2"/>
    <m/>
    <m/>
    <m/>
    <m/>
    <m/>
    <m/>
    <m/>
    <m/>
    <m/>
    <m/>
    <n v="1"/>
    <n v="1"/>
    <x v="0"/>
    <x v="0"/>
  </r>
  <r>
    <s v="35-91"/>
    <m/>
    <x v="0"/>
    <s v="10 ROBIN HOOD RD"/>
    <n v="101"/>
    <s v="MEUSE ELEANOR R LIFE ESTATE"/>
    <s v="R30"/>
    <s v="ONE FAMILY"/>
    <s v="35//91//"/>
    <n v="0.32301999999999997"/>
    <n v="1"/>
    <n v="1"/>
    <n v="1"/>
    <n v="1"/>
    <s v="SEPTIC"/>
    <n v="0"/>
    <n v="1"/>
    <n v="3900"/>
    <s v="NO_W1"/>
    <n v="3900"/>
    <s v="35-91"/>
    <s v="Public Water,Gas,Septic"/>
    <s v="SEPTIC"/>
    <s v="SEPTIC"/>
    <n v="3900"/>
    <m/>
    <m/>
    <n v="1"/>
    <n v="1"/>
    <n v="3"/>
    <n v="1040"/>
    <n v="1"/>
    <m/>
    <m/>
    <m/>
    <m/>
    <m/>
    <m/>
    <m/>
    <m/>
    <m/>
    <m/>
    <n v="2"/>
    <n v="1"/>
    <x v="3"/>
    <x v="3"/>
  </r>
  <r>
    <s v="50A-168A"/>
    <m/>
    <x v="0"/>
    <s v="32 BAYVIEW ST"/>
    <n v="101"/>
    <s v="ROSS BRITTON L"/>
    <s v="R30"/>
    <s v="ONE FAMILY"/>
    <s v="50/A/168/A/"/>
    <n v="5.7930000000000002E-2"/>
    <n v="0"/>
    <n v="0"/>
    <n v="1"/>
    <n v="1"/>
    <s v="SEWER"/>
    <n v="1"/>
    <n v="1"/>
    <n v="5500"/>
    <s v="YES"/>
    <n v="0"/>
    <s v="50A-168A"/>
    <s v="All Public"/>
    <s v="SEWER"/>
    <s v="SEWER"/>
    <n v="5500"/>
    <m/>
    <m/>
    <n v="0"/>
    <n v="0"/>
    <n v="3"/>
    <n v="628"/>
    <n v="1"/>
    <m/>
    <m/>
    <m/>
    <m/>
    <m/>
    <m/>
    <m/>
    <m/>
    <m/>
    <m/>
    <n v="1"/>
    <n v="1"/>
    <x v="0"/>
    <x v="0"/>
  </r>
  <r>
    <s v="50D-51"/>
    <m/>
    <x v="0"/>
    <s v="26 BEACH ST"/>
    <n v="132"/>
    <s v="DONAHUE GEORGE W"/>
    <s v="R30"/>
    <s v="RES ACLNUD  MDL-00"/>
    <s v="50/D/51//"/>
    <n v="9.0740000000000001E-2"/>
    <n v="0"/>
    <n v="0"/>
    <n v="0"/>
    <n v="0"/>
    <m/>
    <n v="0"/>
    <n v="0"/>
    <n v="0"/>
    <s v="YES"/>
    <n v="0"/>
    <s v="50D-51"/>
    <m/>
    <m/>
    <m/>
    <n v="0"/>
    <m/>
    <m/>
    <n v="0"/>
    <n v="0"/>
    <n v="0"/>
    <n v="0"/>
    <n v="0"/>
    <m/>
    <m/>
    <m/>
    <m/>
    <m/>
    <m/>
    <m/>
    <m/>
    <m/>
    <m/>
    <n v="1"/>
    <n v="1"/>
    <x v="0"/>
    <x v="0"/>
  </r>
  <r>
    <s v="50B-4-19"/>
    <m/>
    <x v="0"/>
    <s v="160 SWIFTS BCH RD"/>
    <n v="101"/>
    <s v="PICCOLOMINI MATTHEW"/>
    <s v="R30"/>
    <s v="ONE FAMILY"/>
    <s v="50/B4/19//"/>
    <n v="0.11051999999999999"/>
    <n v="0"/>
    <n v="0"/>
    <n v="1"/>
    <n v="1"/>
    <s v="SEWER"/>
    <n v="1"/>
    <n v="1"/>
    <n v="5300"/>
    <s v="YES"/>
    <n v="0"/>
    <s v="50B-4-19"/>
    <s v="All Public"/>
    <s v="SEWER"/>
    <s v="SEWER"/>
    <n v="5300"/>
    <m/>
    <m/>
    <n v="0"/>
    <n v="0"/>
    <n v="3"/>
    <n v="720"/>
    <n v="1"/>
    <m/>
    <m/>
    <m/>
    <m/>
    <m/>
    <m/>
    <m/>
    <m/>
    <m/>
    <m/>
    <n v="1"/>
    <n v="1"/>
    <x v="0"/>
    <x v="0"/>
  </r>
  <r>
    <s v="37-G13"/>
    <m/>
    <x v="0"/>
    <s v="6 DAMIEN DR"/>
    <n v="130"/>
    <s v="CAPE STREET REALTY LLC"/>
    <s v="R60"/>
    <s v="RES ACLNDV  MDL-00"/>
    <s v="37//G13//"/>
    <n v="5.9589999999999997E-2"/>
    <n v="0"/>
    <n v="0"/>
    <n v="0"/>
    <n v="0"/>
    <m/>
    <n v="0"/>
    <n v="0"/>
    <n v="0"/>
    <s v="YES"/>
    <n v="0"/>
    <s v="37-G13"/>
    <s v="Public Water,Septic"/>
    <s v="SEPTIC"/>
    <m/>
    <n v="0"/>
    <s v="CR"/>
    <s v="YES"/>
    <n v="0"/>
    <n v="0"/>
    <n v="0"/>
    <n v="0"/>
    <n v="0"/>
    <m/>
    <m/>
    <m/>
    <m/>
    <m/>
    <m/>
    <m/>
    <m/>
    <m/>
    <m/>
    <n v="0"/>
    <n v="1"/>
    <x v="3"/>
    <x v="3"/>
  </r>
  <r>
    <s v="37-GC"/>
    <m/>
    <x v="0"/>
    <s v="8 DAMIEN DR"/>
    <n v="132"/>
    <s v="CAPE STREET REALTY LLC"/>
    <s v="R60"/>
    <s v="RES ACLNUD  MDL-00"/>
    <s v="37//GC//"/>
    <n v="5.9830000000000001E-2"/>
    <n v="0"/>
    <n v="0"/>
    <n v="0"/>
    <n v="0"/>
    <m/>
    <n v="0"/>
    <n v="0"/>
    <n v="0"/>
    <s v="YES"/>
    <n v="0"/>
    <s v="37-GC"/>
    <m/>
    <m/>
    <m/>
    <n v="0"/>
    <m/>
    <m/>
    <n v="0"/>
    <n v="0"/>
    <n v="0"/>
    <n v="0"/>
    <n v="0"/>
    <m/>
    <m/>
    <m/>
    <m/>
    <m/>
    <m/>
    <m/>
    <m/>
    <m/>
    <m/>
    <n v="0"/>
    <n v="1"/>
    <x v="3"/>
    <x v="3"/>
  </r>
  <r>
    <s v="50A-169A"/>
    <m/>
    <x v="0"/>
    <s v="10 GREENWOOD AVE"/>
    <n v="101"/>
    <s v="RIPLEY CHRISTOPHER T"/>
    <s v="R30"/>
    <s v="ONE FAMILY"/>
    <s v="50/A/169/A/"/>
    <n v="0.10925"/>
    <n v="0"/>
    <n v="0"/>
    <n v="1"/>
    <n v="1"/>
    <s v="SEWER"/>
    <n v="1"/>
    <n v="1"/>
    <n v="4200"/>
    <s v="YES"/>
    <n v="0"/>
    <s v="50A-169A"/>
    <s v="All Public"/>
    <s v="SEWER"/>
    <s v="SEWER"/>
    <n v="4200"/>
    <m/>
    <m/>
    <n v="0"/>
    <n v="0"/>
    <n v="2"/>
    <n v="930"/>
    <n v="1"/>
    <m/>
    <m/>
    <m/>
    <m/>
    <m/>
    <m/>
    <m/>
    <m/>
    <m/>
    <m/>
    <n v="1"/>
    <n v="1"/>
    <x v="0"/>
    <x v="0"/>
  </r>
  <r>
    <s v="50A-112"/>
    <m/>
    <x v="0"/>
    <s v="29 BAYVIEW ST"/>
    <n v="101"/>
    <s v="GALLINARO LOUIS A"/>
    <s v="R30"/>
    <s v="ONE FAMILY"/>
    <s v="50/A/112//"/>
    <n v="0.14124"/>
    <n v="0"/>
    <n v="0"/>
    <n v="1"/>
    <n v="1"/>
    <s v="SEWER"/>
    <n v="1"/>
    <n v="1"/>
    <n v="6800"/>
    <s v="YES"/>
    <n v="0"/>
    <s v="50A-112"/>
    <s v="Public Water,Public Sewer,Gas"/>
    <s v="SEWER"/>
    <s v="SEWER"/>
    <n v="6800"/>
    <m/>
    <m/>
    <n v="0"/>
    <n v="0"/>
    <n v="4"/>
    <n v="2346"/>
    <n v="1.75"/>
    <m/>
    <m/>
    <m/>
    <m/>
    <m/>
    <m/>
    <m/>
    <m/>
    <m/>
    <m/>
    <n v="1"/>
    <n v="1"/>
    <x v="0"/>
    <x v="0"/>
  </r>
  <r>
    <s v="35-96"/>
    <m/>
    <x v="0"/>
    <s v="78 EDGEWATER DR"/>
    <n v="101"/>
    <s v="GISETTO SHERRI S"/>
    <s v="R30"/>
    <s v="ONE FAMILY"/>
    <s v="35//96//"/>
    <n v="0.22337000000000001"/>
    <n v="1"/>
    <n v="1"/>
    <n v="1"/>
    <n v="1"/>
    <s v="SEPTIC"/>
    <n v="0"/>
    <n v="1"/>
    <n v="3900"/>
    <s v="YES"/>
    <n v="3900"/>
    <s v="35-96"/>
    <s v="Public Water,Gas,Septic"/>
    <s v="SEPTIC"/>
    <s v="SEPTIC"/>
    <n v="3900"/>
    <m/>
    <m/>
    <n v="1"/>
    <n v="1"/>
    <n v="3"/>
    <n v="1380"/>
    <n v="1"/>
    <m/>
    <m/>
    <m/>
    <m/>
    <m/>
    <m/>
    <m/>
    <m/>
    <m/>
    <m/>
    <n v="1"/>
    <n v="1"/>
    <x v="3"/>
    <x v="3"/>
  </r>
  <r>
    <s v="50C-2-37"/>
    <m/>
    <x v="0"/>
    <s v="0 CIRCLE DR OFF"/>
    <n v="903"/>
    <s v="TOWN OF WAREHAM"/>
    <s v="R30"/>
    <s v="TAX POSS  MDL-00"/>
    <s v="50/C2/37//"/>
    <n v="3.3390000000000003E-2"/>
    <n v="0"/>
    <n v="0"/>
    <n v="0"/>
    <n v="0"/>
    <m/>
    <n v="0"/>
    <n v="0"/>
    <n v="0"/>
    <s v="YES"/>
    <n v="0"/>
    <s v="50C-2-37"/>
    <m/>
    <m/>
    <m/>
    <n v="0"/>
    <m/>
    <m/>
    <n v="0"/>
    <n v="0"/>
    <n v="0"/>
    <n v="0"/>
    <n v="0"/>
    <m/>
    <m/>
    <m/>
    <m/>
    <m/>
    <m/>
    <m/>
    <m/>
    <m/>
    <m/>
    <n v="1"/>
    <n v="1"/>
    <x v="0"/>
    <x v="0"/>
  </r>
  <r>
    <s v="50C-2-1021B"/>
    <m/>
    <x v="0"/>
    <s v="14 CIRCLE DR"/>
    <n v="101"/>
    <s v="THOMAS WALTER M"/>
    <s v="R30"/>
    <s v="ONE FAMILY"/>
    <s v="50/C2/1021/B/"/>
    <n v="0.15997"/>
    <n v="0"/>
    <n v="0"/>
    <n v="1"/>
    <n v="1"/>
    <s v="SEWER"/>
    <n v="1"/>
    <n v="0"/>
    <n v="0"/>
    <s v="YES"/>
    <n v="0"/>
    <s v="50C-2-1021B"/>
    <s v="Public Water,Public Sewer,Gas"/>
    <s v="SEWER"/>
    <s v="SEWER"/>
    <n v="0"/>
    <m/>
    <m/>
    <n v="0"/>
    <n v="0"/>
    <n v="5"/>
    <n v="2198"/>
    <n v="1.75"/>
    <m/>
    <m/>
    <m/>
    <m/>
    <m/>
    <m/>
    <m/>
    <m/>
    <m/>
    <m/>
    <n v="1"/>
    <n v="1"/>
    <x v="0"/>
    <x v="0"/>
  </r>
  <r>
    <s v="50A-168B"/>
    <m/>
    <x v="0"/>
    <s v="12 GREENWOOD AVE"/>
    <n v="101"/>
    <s v="AMARAL EVANGELINA P TRUSTEE OF"/>
    <s v="R30"/>
    <s v="ONE FAMILY"/>
    <s v="50/A/168/B/"/>
    <n v="6.1620000000000001E-2"/>
    <n v="0"/>
    <n v="0"/>
    <n v="1"/>
    <n v="1"/>
    <s v="SEWER"/>
    <n v="1"/>
    <n v="1"/>
    <n v="400"/>
    <s v="YES"/>
    <n v="0"/>
    <s v="50A-168B"/>
    <m/>
    <m/>
    <s v="SEWER"/>
    <n v="400"/>
    <m/>
    <m/>
    <n v="0"/>
    <n v="0"/>
    <n v="2"/>
    <n v="1077"/>
    <n v="1.5"/>
    <m/>
    <m/>
    <m/>
    <m/>
    <m/>
    <m/>
    <m/>
    <m/>
    <m/>
    <m/>
    <n v="1"/>
    <n v="1"/>
    <x v="0"/>
    <x v="0"/>
  </r>
  <r>
    <s v="50A-65"/>
    <m/>
    <x v="0"/>
    <s v="161 SWIFTS BCH RD"/>
    <n v="101"/>
    <s v="AMICO CALOGERO"/>
    <s v="R30"/>
    <s v="ONE FAMILY"/>
    <s v="50/A/65//"/>
    <n v="0.18098"/>
    <n v="0"/>
    <n v="0"/>
    <n v="1"/>
    <n v="1"/>
    <s v="SEWER"/>
    <n v="1"/>
    <n v="1"/>
    <n v="8300"/>
    <s v="NO_W1"/>
    <n v="0"/>
    <s v="50A-65"/>
    <s v="All Public"/>
    <s v="SEWER"/>
    <s v="SEWER"/>
    <n v="8300"/>
    <m/>
    <m/>
    <n v="0"/>
    <n v="0"/>
    <n v="3"/>
    <n v="1288"/>
    <n v="1"/>
    <m/>
    <m/>
    <m/>
    <m/>
    <m/>
    <m/>
    <m/>
    <m/>
    <m/>
    <m/>
    <n v="2"/>
    <n v="1"/>
    <x v="0"/>
    <x v="0"/>
  </r>
  <r>
    <s v="35-A"/>
    <m/>
    <x v="0"/>
    <s v="151 INDIAN NECK RD"/>
    <n v="101"/>
    <s v="PHILLIPS CAROLYN"/>
    <s v="R30"/>
    <s v="ONE FAMILY"/>
    <s v="35///A/"/>
    <n v="0.19727"/>
    <n v="1"/>
    <n v="1"/>
    <n v="1"/>
    <n v="1"/>
    <s v="SEPTIC"/>
    <n v="0"/>
    <n v="1"/>
    <n v="1700"/>
    <s v="YES"/>
    <n v="1700"/>
    <s v="35-A"/>
    <s v="Public Water,Gas,Septic"/>
    <s v="SEPTIC"/>
    <s v="SEPTIC"/>
    <n v="1700"/>
    <m/>
    <m/>
    <n v="1"/>
    <n v="1"/>
    <n v="4"/>
    <n v="1248"/>
    <n v="1.5"/>
    <m/>
    <m/>
    <m/>
    <m/>
    <m/>
    <m/>
    <m/>
    <m/>
    <m/>
    <m/>
    <n v="1"/>
    <n v="1"/>
    <x v="3"/>
    <x v="3"/>
  </r>
  <r>
    <s v="37-G14"/>
    <m/>
    <x v="0"/>
    <s v="10 DAMIEN DR"/>
    <n v="130"/>
    <s v="CAPE STREET REALTY LLC"/>
    <s v="R60"/>
    <s v="RES ACLNDV  MDL-00"/>
    <s v="37//G14//"/>
    <n v="0.16989000000000001"/>
    <n v="0"/>
    <n v="0"/>
    <n v="0"/>
    <n v="0"/>
    <m/>
    <n v="0"/>
    <n v="0"/>
    <n v="0"/>
    <s v="YES"/>
    <n v="0"/>
    <s v="37-G14"/>
    <s v="Public Water,Septic"/>
    <s v="SEPTIC"/>
    <m/>
    <n v="0"/>
    <m/>
    <m/>
    <n v="0"/>
    <n v="0"/>
    <n v="0"/>
    <n v="0"/>
    <n v="0"/>
    <m/>
    <m/>
    <m/>
    <m/>
    <m/>
    <m/>
    <m/>
    <m/>
    <m/>
    <m/>
    <n v="2"/>
    <n v="1"/>
    <x v="3"/>
    <x v="3"/>
  </r>
  <r>
    <s v="50D-31"/>
    <m/>
    <x v="0"/>
    <s v="31 BEACH ST"/>
    <n v="132"/>
    <s v="SWIFTS NECK ASSOC"/>
    <s v="R30"/>
    <s v="RES ACLNUD  MDL-00"/>
    <s v="50/D/31//"/>
    <n v="0.25934000000000001"/>
    <n v="0"/>
    <n v="0"/>
    <n v="0"/>
    <n v="0"/>
    <m/>
    <n v="0"/>
    <n v="0"/>
    <n v="0"/>
    <s v="YES"/>
    <n v="0"/>
    <s v="50D-31"/>
    <m/>
    <m/>
    <m/>
    <n v="0"/>
    <m/>
    <m/>
    <n v="0"/>
    <n v="0"/>
    <n v="0"/>
    <n v="0"/>
    <n v="0"/>
    <m/>
    <m/>
    <m/>
    <m/>
    <m/>
    <m/>
    <m/>
    <m/>
    <m/>
    <m/>
    <n v="3"/>
    <n v="1"/>
    <x v="0"/>
    <x v="0"/>
  </r>
  <r>
    <s v="50A-117A"/>
    <m/>
    <x v="0"/>
    <s v="14 PLEASANT ST"/>
    <n v="101"/>
    <s v="GENDROLIUS RICHARD M"/>
    <s v="R30"/>
    <s v="ONE FAMILY"/>
    <s v="50/A/117/A/"/>
    <n v="8.8109999999999994E-2"/>
    <n v="0"/>
    <n v="0"/>
    <n v="1"/>
    <n v="1"/>
    <s v="SEWER"/>
    <n v="1"/>
    <n v="1"/>
    <n v="5800"/>
    <s v="YES"/>
    <n v="0"/>
    <s v="50A-117A"/>
    <s v="Public Water,Public Sewer,Gas"/>
    <s v="SEWER"/>
    <s v="SEWER"/>
    <n v="5800"/>
    <m/>
    <m/>
    <n v="0"/>
    <n v="0"/>
    <n v="3"/>
    <n v="744"/>
    <n v="1"/>
    <m/>
    <m/>
    <m/>
    <m/>
    <m/>
    <m/>
    <m/>
    <m/>
    <m/>
    <m/>
    <n v="1"/>
    <n v="1"/>
    <x v="0"/>
    <x v="0"/>
  </r>
  <r>
    <s v="50D-103"/>
    <m/>
    <x v="0"/>
    <s v="20 POND ST"/>
    <n v="101"/>
    <s v="KOSTAS DHIMITRI &amp; BEVERLY"/>
    <s v="R30"/>
    <s v="ONE FAMILY"/>
    <s v="50/D/103//"/>
    <n v="0.12055"/>
    <n v="0"/>
    <n v="0"/>
    <n v="1"/>
    <n v="1"/>
    <s v="SEWER"/>
    <n v="1"/>
    <n v="1"/>
    <n v="400"/>
    <s v="YES"/>
    <n v="0"/>
    <s v="50D-103"/>
    <s v="Public Water,Public Sewer"/>
    <s v="SEWER"/>
    <s v="SEWER"/>
    <n v="400"/>
    <m/>
    <m/>
    <n v="0"/>
    <n v="0"/>
    <n v="2"/>
    <n v="748"/>
    <n v="1"/>
    <m/>
    <m/>
    <m/>
    <m/>
    <m/>
    <m/>
    <m/>
    <m/>
    <m/>
    <m/>
    <n v="1"/>
    <n v="1"/>
    <x v="0"/>
    <x v="0"/>
  </r>
  <r>
    <s v="50A-283"/>
    <m/>
    <x v="0"/>
    <s v="8 ELDRIDGE CT"/>
    <n v="101"/>
    <s v="MCMAHON EDWARD F JR"/>
    <s v="R30"/>
    <s v="ONE FAMILY"/>
    <s v="50/A/283//"/>
    <n v="7.986E-2"/>
    <n v="0"/>
    <n v="0"/>
    <n v="1"/>
    <n v="1"/>
    <s v="SEWER"/>
    <n v="1"/>
    <n v="1"/>
    <n v="1400"/>
    <s v="YES"/>
    <n v="0"/>
    <s v="50A-283"/>
    <s v="All Public"/>
    <s v="SEWER"/>
    <s v="SEWER"/>
    <n v="1400"/>
    <m/>
    <m/>
    <n v="0"/>
    <n v="0"/>
    <n v="2"/>
    <n v="768"/>
    <n v="1"/>
    <m/>
    <m/>
    <m/>
    <m/>
    <m/>
    <m/>
    <m/>
    <m/>
    <m/>
    <m/>
    <n v="1"/>
    <n v="1"/>
    <x v="0"/>
    <x v="0"/>
  </r>
  <r>
    <s v="50A-282"/>
    <m/>
    <x v="0"/>
    <s v="15 PLEASANT ST"/>
    <n v="101"/>
    <s v="PERRIELLO JOAN S"/>
    <s v="R30"/>
    <s v="ONE FAMILY"/>
    <s v="50/A/282//"/>
    <n v="0.16456000000000001"/>
    <n v="0"/>
    <n v="0"/>
    <n v="1"/>
    <n v="1"/>
    <s v="SEWER"/>
    <n v="1"/>
    <n v="1"/>
    <n v="200"/>
    <s v="NO_W1"/>
    <n v="0"/>
    <s v="50A-282"/>
    <s v="All Public"/>
    <s v="SEWER"/>
    <s v="SEWER"/>
    <n v="200"/>
    <m/>
    <m/>
    <n v="0"/>
    <n v="0"/>
    <n v="2"/>
    <n v="812"/>
    <n v="1"/>
    <m/>
    <m/>
    <m/>
    <m/>
    <m/>
    <m/>
    <m/>
    <m/>
    <m/>
    <m/>
    <n v="2"/>
    <n v="1"/>
    <x v="0"/>
    <x v="0"/>
  </r>
  <r>
    <s v="50C-2-19"/>
    <m/>
    <x v="0"/>
    <s v="18 CIRCLE DR"/>
    <n v="101"/>
    <s v="PICCIRILLI ERASMA"/>
    <s v="R30"/>
    <s v="ONE FAMILY"/>
    <s v="50/C2/19//"/>
    <n v="0.12848000000000001"/>
    <n v="0"/>
    <n v="0"/>
    <n v="1"/>
    <n v="1"/>
    <s v="SEWER"/>
    <n v="1"/>
    <n v="1"/>
    <n v="3700"/>
    <s v="YES"/>
    <n v="0"/>
    <s v="50C-2-19"/>
    <s v="All Public"/>
    <s v="SEWER"/>
    <s v="SEWER"/>
    <n v="3700"/>
    <m/>
    <m/>
    <n v="0"/>
    <n v="0"/>
    <n v="4"/>
    <n v="1319"/>
    <n v="1"/>
    <m/>
    <m/>
    <m/>
    <m/>
    <m/>
    <m/>
    <m/>
    <m/>
    <m/>
    <m/>
    <n v="3"/>
    <n v="1"/>
    <x v="0"/>
    <x v="0"/>
  </r>
  <r>
    <s v="50A-169B"/>
    <m/>
    <x v="0"/>
    <s v="8 GREENWOOD AVE"/>
    <n v="101"/>
    <s v="NOGUEIRA ANTONIA M"/>
    <s v="R30"/>
    <s v="ONE FAMILY"/>
    <s v="50/A/169/B/"/>
    <n v="0.13189000000000001"/>
    <n v="0"/>
    <n v="0"/>
    <n v="1"/>
    <n v="1"/>
    <s v="SEWER"/>
    <n v="1"/>
    <n v="0"/>
    <n v="0"/>
    <s v="YES"/>
    <n v="0"/>
    <s v="50A-169B"/>
    <s v="All Public"/>
    <s v="SEWER"/>
    <s v="SEWER"/>
    <n v="0"/>
    <m/>
    <m/>
    <n v="0"/>
    <n v="0"/>
    <n v="3"/>
    <n v="1152"/>
    <n v="1.5"/>
    <m/>
    <m/>
    <m/>
    <m/>
    <m/>
    <m/>
    <m/>
    <m/>
    <m/>
    <m/>
    <n v="2"/>
    <n v="1"/>
    <x v="0"/>
    <x v="0"/>
  </r>
  <r>
    <s v="50C-2-23"/>
    <m/>
    <x v="0"/>
    <s v="21 CIRCLE DR"/>
    <n v="101"/>
    <s v="LEE DAVID B"/>
    <s v="R30"/>
    <s v="ONE FAMILY"/>
    <s v="50/C2/23//"/>
    <n v="6.2530000000000002E-2"/>
    <n v="0"/>
    <n v="0"/>
    <n v="1"/>
    <n v="1"/>
    <s v="SEWER"/>
    <n v="1"/>
    <n v="1"/>
    <n v="0"/>
    <s v="YES"/>
    <n v="0"/>
    <s v="50C-2-23"/>
    <s v="All Public"/>
    <s v="SEWER"/>
    <s v="SEWER"/>
    <n v="0"/>
    <m/>
    <m/>
    <n v="0"/>
    <n v="0"/>
    <n v="2"/>
    <n v="705"/>
    <n v="1"/>
    <m/>
    <m/>
    <m/>
    <m/>
    <m/>
    <m/>
    <m/>
    <m/>
    <m/>
    <m/>
    <n v="2"/>
    <n v="1"/>
    <x v="0"/>
    <x v="0"/>
  </r>
  <r>
    <s v="50D-71"/>
    <m/>
    <x v="0"/>
    <s v="92 SHORE AVE"/>
    <n v="101"/>
    <s v="DONAHUE GEORGE W"/>
    <s v="R30"/>
    <s v="ONE FAMILY"/>
    <s v="50/D/71//"/>
    <n v="8.3919999999999995E-2"/>
    <n v="0"/>
    <n v="0"/>
    <n v="1"/>
    <n v="1"/>
    <s v="SEWER"/>
    <n v="1"/>
    <n v="1"/>
    <n v="6800"/>
    <s v="YES"/>
    <n v="0"/>
    <s v="50D-71"/>
    <s v="All Public"/>
    <s v="SEWER"/>
    <s v="SEWER"/>
    <n v="6800"/>
    <m/>
    <m/>
    <n v="0"/>
    <n v="0"/>
    <n v="2"/>
    <n v="1064"/>
    <n v="1"/>
    <m/>
    <m/>
    <m/>
    <m/>
    <m/>
    <m/>
    <m/>
    <m/>
    <m/>
    <m/>
    <n v="1"/>
    <n v="1"/>
    <x v="0"/>
    <x v="0"/>
  </r>
  <r>
    <s v="36-5"/>
    <m/>
    <x v="0"/>
    <s v="154 INDIAN NECK RD"/>
    <n v="101"/>
    <s v="SAVARY GARY"/>
    <s v="R60"/>
    <s v="ONE FAMILY"/>
    <s v="36//5//"/>
    <n v="0.36880000000000002"/>
    <n v="1"/>
    <n v="1"/>
    <n v="1"/>
    <n v="1"/>
    <s v="SEPTIC"/>
    <n v="0"/>
    <n v="1"/>
    <n v="8900"/>
    <s v="YES"/>
    <n v="8900"/>
    <s v="36-5"/>
    <s v="Public Sewer,Septic"/>
    <s v="SEPTIC"/>
    <s v="SEPTIC"/>
    <n v="8900"/>
    <m/>
    <m/>
    <n v="1"/>
    <n v="1"/>
    <n v="3"/>
    <n v="1569"/>
    <n v="1.5"/>
    <m/>
    <m/>
    <m/>
    <m/>
    <m/>
    <m/>
    <m/>
    <m/>
    <m/>
    <m/>
    <n v="1"/>
    <n v="1"/>
    <x v="3"/>
    <x v="3"/>
  </r>
  <r>
    <s v="50B-4-20A"/>
    <m/>
    <x v="0"/>
    <s v="158 SWIFTS BCH RD"/>
    <n v="101"/>
    <s v="HEBERT JENNIFER J"/>
    <s v="R30"/>
    <s v="ONE FAMILY"/>
    <s v="50/B4/20/A/"/>
    <n v="7.9949999999999993E-2"/>
    <n v="0"/>
    <n v="0"/>
    <n v="1"/>
    <n v="1"/>
    <s v="SEWER"/>
    <n v="1"/>
    <n v="1"/>
    <n v="400"/>
    <s v="YES"/>
    <n v="0"/>
    <s v="50B-4-20A"/>
    <s v="All Public"/>
    <s v="SEWER"/>
    <s v="SEWER"/>
    <n v="400"/>
    <m/>
    <m/>
    <n v="0"/>
    <n v="0"/>
    <n v="3"/>
    <n v="1092"/>
    <n v="1"/>
    <m/>
    <m/>
    <m/>
    <m/>
    <m/>
    <m/>
    <m/>
    <m/>
    <m/>
    <m/>
    <n v="0"/>
    <n v="1"/>
    <x v="0"/>
    <x v="0"/>
  </r>
  <r>
    <s v="50D-104B"/>
    <m/>
    <x v="0"/>
    <s v="19 FAIRBANKS ST"/>
    <n v="101"/>
    <s v="HAMLET BRADLEY S"/>
    <s v="R30"/>
    <s v="ONE FAMILY"/>
    <s v="50/D/104/B/"/>
    <n v="4.1660000000000003E-2"/>
    <n v="0"/>
    <n v="0"/>
    <n v="1"/>
    <n v="1"/>
    <s v="SEWER"/>
    <n v="1"/>
    <n v="1"/>
    <n v="1400"/>
    <s v="YES"/>
    <n v="0"/>
    <s v="50D-104B"/>
    <s v="All Public"/>
    <s v="SEWER"/>
    <s v="SEWER"/>
    <n v="1400"/>
    <m/>
    <m/>
    <n v="0"/>
    <n v="0"/>
    <n v="2"/>
    <n v="654"/>
    <n v="1"/>
    <m/>
    <m/>
    <m/>
    <m/>
    <m/>
    <m/>
    <m/>
    <m/>
    <m/>
    <m/>
    <n v="1"/>
    <n v="1"/>
    <x v="0"/>
    <x v="0"/>
  </r>
  <r>
    <s v="50C-2-36"/>
    <m/>
    <x v="0"/>
    <s v="0 CIRCLE DR OFF"/>
    <n v="903"/>
    <s v="TOWN OF WAREHAM"/>
    <s v="R30"/>
    <s v="TAX POSS  MDL-00"/>
    <s v="50/C2/36//"/>
    <n v="3.4599999999999999E-2"/>
    <n v="0"/>
    <n v="0"/>
    <n v="0"/>
    <n v="0"/>
    <m/>
    <n v="0"/>
    <n v="0"/>
    <n v="0"/>
    <s v="YES"/>
    <n v="0"/>
    <s v="50C-2-36"/>
    <m/>
    <m/>
    <m/>
    <n v="0"/>
    <m/>
    <m/>
    <n v="0"/>
    <n v="0"/>
    <n v="0"/>
    <n v="0"/>
    <n v="0"/>
    <m/>
    <m/>
    <m/>
    <m/>
    <m/>
    <m/>
    <m/>
    <m/>
    <m/>
    <m/>
    <n v="1"/>
    <n v="1"/>
    <x v="0"/>
    <x v="0"/>
  </r>
  <r>
    <s v="50A-171"/>
    <m/>
    <x v="0"/>
    <s v="6 GREENWOOD AVE"/>
    <n v="109"/>
    <s v="AGUIAR JAMES N TRUSTEE OF"/>
    <s v="R30"/>
    <s v="MULTI HSES"/>
    <s v="50/A/171//"/>
    <n v="0.12467"/>
    <n v="0"/>
    <n v="0"/>
    <n v="2"/>
    <n v="2"/>
    <s v="SEWER"/>
    <n v="1"/>
    <n v="2"/>
    <n v="500"/>
    <s v="YES"/>
    <n v="0"/>
    <s v="50A-171"/>
    <s v="All Public"/>
    <s v="SEWER"/>
    <s v="SEWER"/>
    <n v="250"/>
    <m/>
    <m/>
    <n v="0"/>
    <n v="0"/>
    <n v="2"/>
    <n v="1058"/>
    <n v="1"/>
    <m/>
    <m/>
    <m/>
    <m/>
    <m/>
    <m/>
    <m/>
    <m/>
    <m/>
    <m/>
    <n v="1"/>
    <n v="1"/>
    <x v="0"/>
    <x v="0"/>
  </r>
  <r>
    <s v="55-1009"/>
    <m/>
    <x v="0"/>
    <s v="49 SHADY LN"/>
    <n v="905"/>
    <s v="WAREHAM LAND TRUST INC"/>
    <m/>
    <s v="CHAR ORG  MDL-00"/>
    <s v="55//1009//"/>
    <n v="8.1453699999999998"/>
    <n v="0"/>
    <n v="0"/>
    <n v="0"/>
    <n v="0"/>
    <m/>
    <n v="0"/>
    <n v="0"/>
    <n v="0"/>
    <s v="YES"/>
    <n v="0"/>
    <s v="55-1009"/>
    <m/>
    <m/>
    <m/>
    <n v="0"/>
    <s v="fee simple"/>
    <s v="YES"/>
    <n v="0"/>
    <n v="0"/>
    <n v="0"/>
    <n v="0"/>
    <n v="0"/>
    <m/>
    <m/>
    <m/>
    <m/>
    <m/>
    <m/>
    <m/>
    <m/>
    <m/>
    <m/>
    <n v="1"/>
    <n v="1"/>
    <x v="0"/>
    <x v="0"/>
  </r>
  <r>
    <s v="35-89"/>
    <m/>
    <x v="0"/>
    <s v="6 ROBIN HOOD RD"/>
    <n v="101"/>
    <s v="PATTEN RICHARD K"/>
    <s v="R30"/>
    <s v="ONE FAMILY"/>
    <s v="35//89//"/>
    <n v="0.30773"/>
    <n v="1"/>
    <n v="1"/>
    <n v="1"/>
    <n v="1"/>
    <s v="SEPTIC"/>
    <n v="0"/>
    <n v="1"/>
    <n v="10600"/>
    <s v="YES"/>
    <n v="10600"/>
    <s v="35-89"/>
    <s v="Public Sewer,Septic"/>
    <s v="SEPTIC"/>
    <s v="SEPTIC"/>
    <n v="10600"/>
    <m/>
    <m/>
    <n v="1"/>
    <n v="1"/>
    <n v="3"/>
    <n v="960"/>
    <n v="1"/>
    <m/>
    <m/>
    <m/>
    <m/>
    <m/>
    <m/>
    <m/>
    <m/>
    <m/>
    <m/>
    <n v="2"/>
    <n v="1"/>
    <x v="3"/>
    <x v="3"/>
  </r>
  <r>
    <s v="UNK1079"/>
    <s v="ROW"/>
    <x v="0"/>
    <s v="127 GREAT NECK RD"/>
    <n v="132"/>
    <s v="WOODS AT GREAT NECK LL"/>
    <s v="R60"/>
    <s v="ROW"/>
    <m/>
    <n v="0.40928999999999999"/>
    <n v="0"/>
    <n v="0"/>
    <n v="0"/>
    <n v="0"/>
    <m/>
    <n v="0"/>
    <n v="0"/>
    <n v="0"/>
    <s v="NO_W2"/>
    <n v="0"/>
    <m/>
    <m/>
    <m/>
    <m/>
    <n v="0"/>
    <m/>
    <m/>
    <n v="0"/>
    <n v="0"/>
    <n v="0"/>
    <n v="0"/>
    <n v="0"/>
    <s v="CONVERTED TO ROW"/>
    <m/>
    <m/>
    <m/>
    <m/>
    <m/>
    <m/>
    <m/>
    <m/>
    <m/>
    <n v="0"/>
    <n v="1"/>
    <x v="3"/>
    <x v="3"/>
  </r>
  <r>
    <s v="50A-172C"/>
    <m/>
    <x v="0"/>
    <s v="0 SWIFTS BCH RD OFF"/>
    <n v="132"/>
    <s v="WALTZ ROBERT S"/>
    <s v="R30"/>
    <s v="RES ACLNUD  MDL-00"/>
    <s v="50/A/172/C/"/>
    <n v="2.307E-2"/>
    <n v="0"/>
    <n v="0"/>
    <n v="0"/>
    <n v="0"/>
    <m/>
    <n v="0"/>
    <n v="0"/>
    <n v="0"/>
    <s v="YES"/>
    <n v="0"/>
    <s v="50A-172C"/>
    <m/>
    <m/>
    <m/>
    <n v="0"/>
    <m/>
    <m/>
    <n v="0"/>
    <n v="0"/>
    <n v="0"/>
    <n v="0"/>
    <n v="0"/>
    <m/>
    <m/>
    <m/>
    <m/>
    <m/>
    <m/>
    <m/>
    <m/>
    <m/>
    <m/>
    <n v="1"/>
    <n v="1"/>
    <x v="0"/>
    <x v="0"/>
  </r>
  <r>
    <s v="50B-4-20B"/>
    <m/>
    <x v="0"/>
    <s v="9 T ST"/>
    <n v="101"/>
    <s v="GIORDANO RICHARD J"/>
    <s v="R30"/>
    <s v="ONE FAMILY"/>
    <s v="50/B4/20/B/"/>
    <n v="2.7619999999999999E-2"/>
    <n v="0"/>
    <n v="0"/>
    <n v="1"/>
    <n v="1"/>
    <s v="SEWER"/>
    <n v="1"/>
    <n v="1"/>
    <n v="900"/>
    <s v="YES"/>
    <n v="0"/>
    <s v="50B-4-20B"/>
    <s v="Public Water,Public Sewer"/>
    <s v="SEWER"/>
    <s v="SEWER"/>
    <n v="900"/>
    <m/>
    <m/>
    <n v="0"/>
    <n v="0"/>
    <n v="2"/>
    <n v="515"/>
    <n v="1"/>
    <m/>
    <m/>
    <m/>
    <m/>
    <m/>
    <m/>
    <m/>
    <m/>
    <m/>
    <m/>
    <n v="1"/>
    <n v="1"/>
    <x v="0"/>
    <x v="0"/>
  </r>
  <r>
    <s v="50B-4-1025A"/>
    <m/>
    <x v="0"/>
    <s v="8 T ST"/>
    <n v="101"/>
    <s v="CAVALLARO MARIO P"/>
    <s v="R30"/>
    <s v="ONE FAMILY"/>
    <s v="50/B4/1025/A/"/>
    <n v="0.23319000000000001"/>
    <n v="0"/>
    <n v="0"/>
    <n v="1"/>
    <n v="1"/>
    <s v="SEWER"/>
    <n v="1"/>
    <n v="1"/>
    <n v="2900"/>
    <s v="YES"/>
    <n v="0"/>
    <s v="50B-4-1025A"/>
    <s v="All Public"/>
    <s v="SEWER"/>
    <s v="SEWER"/>
    <n v="2900"/>
    <m/>
    <m/>
    <n v="0"/>
    <n v="0"/>
    <n v="3"/>
    <n v="2182"/>
    <n v="1.75"/>
    <m/>
    <m/>
    <m/>
    <m/>
    <m/>
    <m/>
    <m/>
    <m/>
    <m/>
    <m/>
    <n v="2"/>
    <n v="1"/>
    <x v="0"/>
    <x v="0"/>
  </r>
  <r>
    <s v="UNK1236"/>
    <s v="FEE"/>
    <x v="0"/>
    <s v="SHADY LN"/>
    <n v="0"/>
    <m/>
    <m/>
    <m/>
    <m/>
    <n v="6.6518199999999998"/>
    <n v="1"/>
    <n v="1"/>
    <n v="1"/>
    <n v="1"/>
    <s v="SEPTIC"/>
    <n v="0"/>
    <n v="0"/>
    <n v="0"/>
    <s v="NO_W2"/>
    <n v="0"/>
    <m/>
    <m/>
    <m/>
    <s v="SEPTIC"/>
    <n v="0"/>
    <m/>
    <m/>
    <n v="1"/>
    <n v="1"/>
    <n v="0"/>
    <n v="0"/>
    <n v="0"/>
    <s v="Not in new Assr DB, Makepe?, old info"/>
    <m/>
    <m/>
    <m/>
    <m/>
    <m/>
    <m/>
    <m/>
    <m/>
    <m/>
    <n v="1"/>
    <n v="1"/>
    <x v="0"/>
    <x v="0"/>
  </r>
  <r>
    <s v="50D-72"/>
    <m/>
    <x v="0"/>
    <s v="25 POND ST"/>
    <n v="132"/>
    <s v="DONAHUE GEORGE W"/>
    <s v="R30"/>
    <s v="RES ACLNUD  MDL-00"/>
    <s v="50/D/72//"/>
    <n v="9.1759999999999994E-2"/>
    <n v="0"/>
    <n v="0"/>
    <n v="0"/>
    <n v="0"/>
    <m/>
    <n v="0"/>
    <n v="0"/>
    <n v="0"/>
    <s v="YES"/>
    <n v="0"/>
    <s v="50D-72"/>
    <m/>
    <m/>
    <m/>
    <n v="0"/>
    <m/>
    <m/>
    <n v="0"/>
    <n v="0"/>
    <n v="0"/>
    <n v="0"/>
    <n v="0"/>
    <m/>
    <m/>
    <m/>
    <m/>
    <m/>
    <m/>
    <m/>
    <m/>
    <m/>
    <m/>
    <n v="1"/>
    <n v="1"/>
    <x v="0"/>
    <x v="0"/>
  </r>
  <r>
    <s v="50D-48C"/>
    <m/>
    <x v="0"/>
    <s v="30 BEACH ST"/>
    <n v="101"/>
    <s v="MCGONAGLE SANTA &amp; MICHAEL J"/>
    <s v="R30"/>
    <s v="ONE FAMILY"/>
    <s v="50/D/48/C/"/>
    <n v="0.18149999999999999"/>
    <n v="0"/>
    <n v="0"/>
    <n v="1"/>
    <n v="1"/>
    <s v="SEWER"/>
    <n v="1"/>
    <n v="1"/>
    <n v="100"/>
    <s v="YES"/>
    <n v="0"/>
    <s v="50D-48C"/>
    <s v="Public Water,Public Sewer"/>
    <s v="SEWER"/>
    <s v="SEWER"/>
    <n v="100"/>
    <m/>
    <m/>
    <n v="0"/>
    <n v="0"/>
    <n v="2"/>
    <n v="648"/>
    <n v="1"/>
    <m/>
    <m/>
    <m/>
    <m/>
    <m/>
    <m/>
    <m/>
    <m/>
    <m/>
    <m/>
    <n v="3"/>
    <n v="1"/>
    <x v="0"/>
    <x v="0"/>
  </r>
  <r>
    <s v="54-S10"/>
    <m/>
    <x v="0"/>
    <s v="92 CROMESETT RD"/>
    <n v="101"/>
    <s v="SWANSON KAREN I"/>
    <s v="MR30"/>
    <s v="ONE FAMILY"/>
    <s v="54//S10//"/>
    <n v="1.0017199999999999"/>
    <n v="1"/>
    <n v="1"/>
    <n v="1"/>
    <n v="1"/>
    <s v="SEPTIC"/>
    <n v="0"/>
    <n v="1"/>
    <n v="2000"/>
    <s v="YES"/>
    <n v="2000"/>
    <s v="54-S10"/>
    <s v="Public Water,Septic"/>
    <s v="SEPTIC"/>
    <s v="SEPTIC"/>
    <n v="2000"/>
    <m/>
    <m/>
    <n v="1"/>
    <n v="1"/>
    <n v="3"/>
    <n v="1130"/>
    <n v="1"/>
    <m/>
    <m/>
    <m/>
    <m/>
    <m/>
    <m/>
    <m/>
    <m/>
    <m/>
    <m/>
    <n v="0"/>
    <n v="1"/>
    <x v="0"/>
    <x v="0"/>
  </r>
  <r>
    <s v="50D-216A"/>
    <m/>
    <x v="0"/>
    <s v="7 COOLIDGE RD"/>
    <n v="132"/>
    <s v="BRUNELLI ANNE F"/>
    <s v="R30"/>
    <s v="RES ACLNUD  MDL-00"/>
    <s v="50/D/216/A/"/>
    <n v="7.8479999999999994E-2"/>
    <n v="0"/>
    <n v="0"/>
    <n v="0"/>
    <n v="0"/>
    <m/>
    <n v="0"/>
    <n v="0"/>
    <n v="0"/>
    <s v="YES"/>
    <n v="0"/>
    <s v="50D-216A"/>
    <m/>
    <m/>
    <m/>
    <n v="0"/>
    <m/>
    <m/>
    <n v="0"/>
    <n v="0"/>
    <n v="0"/>
    <n v="0"/>
    <n v="0"/>
    <m/>
    <m/>
    <m/>
    <m/>
    <m/>
    <m/>
    <m/>
    <m/>
    <m/>
    <m/>
    <n v="1"/>
    <n v="1"/>
    <x v="0"/>
    <x v="0"/>
  </r>
  <r>
    <s v="50D-121"/>
    <m/>
    <x v="0"/>
    <s v="18 FAIRBANKS ST"/>
    <n v="101"/>
    <s v="WELDON JUDITH I"/>
    <s v="R30"/>
    <s v="ONE FAMILY"/>
    <s v="50/D/121//"/>
    <n v="0.10099"/>
    <n v="0"/>
    <n v="0"/>
    <n v="1"/>
    <n v="1"/>
    <s v="SEWER"/>
    <n v="1"/>
    <n v="1"/>
    <n v="0"/>
    <s v="YES"/>
    <n v="0"/>
    <s v="50D-121"/>
    <s v="All Public"/>
    <s v="SEWER"/>
    <s v="SEWER"/>
    <n v="0"/>
    <m/>
    <m/>
    <n v="0"/>
    <n v="0"/>
    <n v="2"/>
    <n v="800"/>
    <n v="1"/>
    <m/>
    <m/>
    <m/>
    <m/>
    <m/>
    <m/>
    <m/>
    <m/>
    <m/>
    <m/>
    <n v="1"/>
    <n v="1"/>
    <x v="0"/>
    <x v="0"/>
  </r>
  <r>
    <s v="50A-172A"/>
    <m/>
    <x v="0"/>
    <s v="157 SWIFTS BCH RD"/>
    <n v="101"/>
    <s v="WALTZ MARILYN S &amp; JEFFREY A ET ALS"/>
    <s v="R30"/>
    <s v="ONE FAMILY"/>
    <s v="50/A/172/A/"/>
    <n v="4.1799999999999997E-2"/>
    <n v="0"/>
    <n v="0"/>
    <n v="1"/>
    <n v="1"/>
    <s v="SEWER"/>
    <n v="1"/>
    <n v="1"/>
    <n v="0"/>
    <s v="YES"/>
    <n v="0"/>
    <s v="50A-172A"/>
    <s v="All Public"/>
    <s v="SEWER"/>
    <s v="SEWER"/>
    <n v="0"/>
    <m/>
    <m/>
    <n v="0"/>
    <n v="0"/>
    <n v="1"/>
    <n v="560"/>
    <n v="1"/>
    <m/>
    <m/>
    <m/>
    <m/>
    <m/>
    <m/>
    <m/>
    <m/>
    <m/>
    <m/>
    <n v="1"/>
    <n v="1"/>
    <x v="0"/>
    <x v="0"/>
  </r>
  <r>
    <s v="50D-119"/>
    <m/>
    <x v="0"/>
    <s v="3 FAIRBANKS ST"/>
    <n v="132"/>
    <s v="FALCO KATHERINE L TRUSTEE"/>
    <s v="R30"/>
    <s v="RES ACLNUD  MDL-00"/>
    <s v="50/D/119//"/>
    <n v="0.48427999999999999"/>
    <n v="0"/>
    <n v="0"/>
    <n v="0"/>
    <n v="0"/>
    <m/>
    <n v="0"/>
    <n v="0"/>
    <n v="0"/>
    <s v="NO_W1"/>
    <n v="0"/>
    <s v="50D-119"/>
    <m/>
    <m/>
    <m/>
    <n v="0"/>
    <m/>
    <m/>
    <n v="0"/>
    <n v="0"/>
    <n v="0"/>
    <n v="0"/>
    <n v="0"/>
    <m/>
    <m/>
    <m/>
    <m/>
    <m/>
    <m/>
    <m/>
    <m/>
    <m/>
    <m/>
    <n v="5"/>
    <n v="1"/>
    <x v="0"/>
    <x v="0"/>
  </r>
  <r>
    <s v="50A-180A"/>
    <m/>
    <x v="0"/>
    <s v="13 GREENWOOD AVE"/>
    <n v="101"/>
    <s v="KING BRENDA &amp; CROWLEY MAUREEN"/>
    <s v="R30"/>
    <s v="ONE FAMILY"/>
    <s v="50/A/180/A/"/>
    <n v="7.4899999999999994E-2"/>
    <n v="0"/>
    <n v="0"/>
    <n v="1"/>
    <n v="1"/>
    <s v="SEWER"/>
    <n v="1"/>
    <n v="1"/>
    <n v="1700"/>
    <s v="YES"/>
    <n v="0"/>
    <s v="50A-180A"/>
    <s v="All Public"/>
    <s v="SEWER"/>
    <s v="SEWER"/>
    <n v="1700"/>
    <m/>
    <m/>
    <n v="0"/>
    <n v="0"/>
    <n v="3"/>
    <n v="650"/>
    <n v="1"/>
    <m/>
    <m/>
    <m/>
    <m/>
    <m/>
    <m/>
    <m/>
    <m/>
    <m/>
    <m/>
    <n v="1"/>
    <n v="1"/>
    <x v="0"/>
    <x v="0"/>
  </r>
  <r>
    <s v="50D-104A"/>
    <m/>
    <x v="0"/>
    <s v="87 SHORE AVE"/>
    <n v="101"/>
    <s v="PANO RICHARD J &amp; MARK S"/>
    <s v="R30"/>
    <s v="ONE FAMILY"/>
    <s v="50/D/104/A/"/>
    <n v="5.6270000000000001E-2"/>
    <n v="0"/>
    <n v="0"/>
    <n v="1"/>
    <n v="1"/>
    <s v="SEWER"/>
    <n v="1"/>
    <n v="1"/>
    <n v="900"/>
    <s v="YES"/>
    <n v="0"/>
    <s v="50D-104A"/>
    <s v="All Public"/>
    <s v="SEWER"/>
    <s v="SEWER"/>
    <n v="900"/>
    <m/>
    <m/>
    <n v="0"/>
    <n v="0"/>
    <n v="2"/>
    <n v="786"/>
    <n v="1"/>
    <m/>
    <m/>
    <m/>
    <m/>
    <m/>
    <m/>
    <m/>
    <m/>
    <m/>
    <m/>
    <n v="1"/>
    <n v="1"/>
    <x v="0"/>
    <x v="0"/>
  </r>
  <r>
    <s v="50D-50B"/>
    <m/>
    <x v="0"/>
    <s v="27 POND ST"/>
    <n v="101"/>
    <s v="MASTROCOLA CARINE"/>
    <s v="R30"/>
    <s v="ONE FAMILY"/>
    <s v="50/D/50/B/"/>
    <n v="0.14915999999999999"/>
    <n v="0"/>
    <n v="0"/>
    <n v="1"/>
    <n v="1"/>
    <s v="SEWER"/>
    <n v="1"/>
    <n v="1"/>
    <n v="1500"/>
    <s v="YES"/>
    <n v="0"/>
    <s v="50D-50B"/>
    <s v="All Public"/>
    <s v="SEWER"/>
    <s v="SEWER"/>
    <n v="1500"/>
    <m/>
    <m/>
    <n v="0"/>
    <n v="0"/>
    <n v="3"/>
    <n v="1120"/>
    <n v="1"/>
    <m/>
    <m/>
    <m/>
    <m/>
    <m/>
    <m/>
    <m/>
    <m/>
    <m/>
    <m/>
    <n v="2"/>
    <n v="1"/>
    <x v="0"/>
    <x v="0"/>
  </r>
  <r>
    <s v="50A-119A"/>
    <m/>
    <x v="0"/>
    <s v="12 PLEASANT ST"/>
    <n v="101"/>
    <s v="FERRARA GINA"/>
    <s v="R30"/>
    <s v="ONE FAMILY"/>
    <s v="50/A/119/A/"/>
    <n v="0.18145"/>
    <n v="0"/>
    <n v="0"/>
    <n v="1"/>
    <n v="1"/>
    <s v="SEWER"/>
    <n v="1"/>
    <n v="1"/>
    <n v="5300"/>
    <s v="YES"/>
    <n v="0"/>
    <s v="50A-119A"/>
    <s v="Public Water,Public Sewer,Gas"/>
    <s v="SEWER"/>
    <s v="SEWER"/>
    <n v="5300"/>
    <m/>
    <m/>
    <n v="0"/>
    <n v="0"/>
    <n v="2"/>
    <n v="784"/>
    <n v="1"/>
    <m/>
    <m/>
    <m/>
    <m/>
    <m/>
    <m/>
    <m/>
    <m/>
    <m/>
    <m/>
    <n v="2"/>
    <n v="1"/>
    <x v="0"/>
    <x v="0"/>
  </r>
  <r>
    <s v="36-H4B"/>
    <m/>
    <x v="0"/>
    <s v="2 GLENWOOD CIR"/>
    <n v="101"/>
    <s v="ULIANO NATHAN D"/>
    <s v="R60"/>
    <s v="ONE FAMILY"/>
    <s v="36//H4/B/"/>
    <n v="0.36001"/>
    <n v="1"/>
    <n v="1"/>
    <n v="1"/>
    <n v="1"/>
    <s v="SEPTIC"/>
    <n v="0"/>
    <n v="2"/>
    <n v="7100"/>
    <s v="YES"/>
    <n v="7100"/>
    <s v="36-H4B"/>
    <s v="Public Water,Gas,Septic"/>
    <s v="SEPTIC"/>
    <s v="SEPTIC"/>
    <n v="3550"/>
    <m/>
    <m/>
    <n v="1"/>
    <n v="1"/>
    <n v="2"/>
    <n v="816"/>
    <n v="1"/>
    <m/>
    <m/>
    <m/>
    <m/>
    <m/>
    <m/>
    <m/>
    <m/>
    <m/>
    <m/>
    <n v="1"/>
    <n v="1"/>
    <x v="3"/>
    <x v="3"/>
  </r>
  <r>
    <s v="35-8"/>
    <m/>
    <x v="0"/>
    <s v="81 EDGEWATER DR"/>
    <n v="101"/>
    <s v="RICHARDS ALBERT F &amp; PHYLLIS M"/>
    <s v="R30"/>
    <s v="ONE FAMILY"/>
    <s v="35//8//"/>
    <n v="1.5235000000000001"/>
    <n v="1"/>
    <n v="1"/>
    <n v="1"/>
    <n v="1"/>
    <s v="SEPTIC"/>
    <n v="0"/>
    <n v="1"/>
    <n v="4900"/>
    <s v="NO_W1"/>
    <n v="4900"/>
    <s v="35-8"/>
    <s v="Public Water,Gas,Septic"/>
    <s v="SEPTIC"/>
    <s v="SEPTIC"/>
    <n v="4900"/>
    <m/>
    <m/>
    <n v="1"/>
    <n v="1"/>
    <n v="2"/>
    <n v="1248"/>
    <n v="1"/>
    <m/>
    <m/>
    <m/>
    <m/>
    <m/>
    <m/>
    <m/>
    <m/>
    <m/>
    <m/>
    <n v="4"/>
    <n v="1"/>
    <x v="3"/>
    <x v="3"/>
  </r>
  <r>
    <s v="50C-2-1029"/>
    <m/>
    <x v="0"/>
    <s v="0 CIRCLE DR"/>
    <n v="903"/>
    <s v="TOWN OF WAREHAM"/>
    <s v="R30"/>
    <s v="TAX POSS  MDL-00"/>
    <s v="50/C2/1029//"/>
    <n v="8.8190000000000004E-2"/>
    <n v="0"/>
    <n v="0"/>
    <n v="0"/>
    <n v="0"/>
    <m/>
    <n v="0"/>
    <n v="0"/>
    <n v="0"/>
    <s v="YES"/>
    <n v="0"/>
    <s v="50C-2-1029"/>
    <m/>
    <m/>
    <m/>
    <n v="0"/>
    <m/>
    <m/>
    <n v="0"/>
    <n v="0"/>
    <n v="0"/>
    <n v="0"/>
    <n v="0"/>
    <m/>
    <m/>
    <m/>
    <m/>
    <m/>
    <m/>
    <m/>
    <m/>
    <m/>
    <m/>
    <n v="2"/>
    <n v="1"/>
    <x v="0"/>
    <x v="0"/>
  </r>
  <r>
    <s v="36-1001A"/>
    <m/>
    <x v="0"/>
    <s v="0 GLENWOOD CIR"/>
    <n v="903"/>
    <s v="TOWN OF WAREHAM"/>
    <s v="R60"/>
    <s v="MUNICIPAL  MDL-00"/>
    <s v="36//1001/A/"/>
    <n v="0.17366999999999999"/>
    <n v="0"/>
    <n v="0"/>
    <n v="0"/>
    <n v="0"/>
    <m/>
    <n v="0"/>
    <n v="0"/>
    <n v="0"/>
    <s v="YES"/>
    <n v="0"/>
    <s v="36-1001A"/>
    <m/>
    <m/>
    <m/>
    <n v="0"/>
    <m/>
    <m/>
    <n v="0"/>
    <n v="0"/>
    <n v="0"/>
    <n v="0"/>
    <n v="0"/>
    <m/>
    <m/>
    <m/>
    <m/>
    <m/>
    <m/>
    <m/>
    <m/>
    <m/>
    <m/>
    <n v="1"/>
    <n v="1"/>
    <x v="3"/>
    <x v="3"/>
  </r>
  <r>
    <s v="50A-114"/>
    <m/>
    <x v="0"/>
    <s v="25 BAYVIEW ST"/>
    <n v="101"/>
    <s v="CARREIRO ANTONIO F"/>
    <s v="R30"/>
    <s v="ONE FAMILY"/>
    <s v="50/A/114//"/>
    <n v="0.24968000000000001"/>
    <n v="0"/>
    <n v="0"/>
    <n v="1"/>
    <n v="1"/>
    <s v="SEWER"/>
    <n v="1"/>
    <n v="1"/>
    <n v="6300"/>
    <s v="YES"/>
    <n v="0"/>
    <s v="50A-114"/>
    <s v="Public Water,Public Sewer,Gas"/>
    <s v="SEWER"/>
    <s v="SEWER"/>
    <n v="6300"/>
    <m/>
    <m/>
    <n v="0"/>
    <n v="0"/>
    <n v="4"/>
    <n v="948"/>
    <n v="1"/>
    <m/>
    <m/>
    <m/>
    <m/>
    <m/>
    <m/>
    <m/>
    <m/>
    <m/>
    <m/>
    <n v="2"/>
    <n v="1"/>
    <x v="0"/>
    <x v="0"/>
  </r>
  <r>
    <s v="50A-173B"/>
    <m/>
    <x v="0"/>
    <s v="4 GREENWOOD AVE"/>
    <n v="101"/>
    <s v="RALEZA MICHAEL"/>
    <s v="R30"/>
    <s v="ONE FAMILY"/>
    <s v="50/A/173/B/"/>
    <n v="2.597E-2"/>
    <n v="0"/>
    <n v="0"/>
    <n v="1"/>
    <n v="1"/>
    <s v="SEWER"/>
    <n v="1"/>
    <n v="1"/>
    <n v="500"/>
    <s v="YES"/>
    <n v="0"/>
    <s v="50A-173B"/>
    <s v="All Public"/>
    <s v="SEWER"/>
    <s v="SEWER"/>
    <n v="500"/>
    <m/>
    <m/>
    <n v="0"/>
    <n v="0"/>
    <n v="2"/>
    <n v="480"/>
    <n v="1"/>
    <m/>
    <m/>
    <m/>
    <m/>
    <m/>
    <m/>
    <m/>
    <m/>
    <m/>
    <m/>
    <n v="1"/>
    <n v="1"/>
    <x v="0"/>
    <x v="0"/>
  </r>
  <r>
    <s v="37-G19"/>
    <m/>
    <x v="0"/>
    <s v="3 CORY DR"/>
    <n v="130"/>
    <s v="CAPE STREET REALTY LLC"/>
    <s v="R60"/>
    <s v="RES ACLNDV  MDL-00"/>
    <s v="37//G19//"/>
    <n v="0.21418999999999999"/>
    <n v="0"/>
    <n v="0"/>
    <n v="0"/>
    <n v="0"/>
    <m/>
    <n v="0"/>
    <n v="0"/>
    <n v="0"/>
    <s v="YES"/>
    <n v="0"/>
    <s v="37-G19"/>
    <s v="Public Water,Septic"/>
    <s v="SEPTIC"/>
    <m/>
    <n v="0"/>
    <m/>
    <m/>
    <n v="0"/>
    <n v="0"/>
    <n v="0"/>
    <n v="0"/>
    <n v="0"/>
    <m/>
    <m/>
    <m/>
    <m/>
    <m/>
    <m/>
    <m/>
    <m/>
    <m/>
    <m/>
    <n v="0"/>
    <n v="1"/>
    <x v="3"/>
    <x v="3"/>
  </r>
  <r>
    <s v="37-B"/>
    <m/>
    <x v="0"/>
    <s v="2 JACKS MARSH LN"/>
    <n v="130"/>
    <s v="KNIGHT ROLF T"/>
    <s v="R60"/>
    <s v="PRI RES  MDL-01"/>
    <s v="37///B/"/>
    <n v="28.68159"/>
    <n v="1"/>
    <n v="1"/>
    <n v="1"/>
    <n v="1"/>
    <s v="SEPTIC"/>
    <n v="0"/>
    <n v="0"/>
    <n v="0"/>
    <s v="YES"/>
    <n v="0"/>
    <s v="37-B"/>
    <m/>
    <m/>
    <s v="SEPTIC"/>
    <n v="0"/>
    <s v="CR"/>
    <s v="YES"/>
    <n v="1"/>
    <n v="1"/>
    <n v="3"/>
    <n v="3216"/>
    <n v="2"/>
    <m/>
    <m/>
    <m/>
    <m/>
    <m/>
    <m/>
    <m/>
    <m/>
    <m/>
    <m/>
    <n v="1"/>
    <n v="1"/>
    <x v="3"/>
    <x v="3"/>
  </r>
  <r>
    <s v="50A-284"/>
    <m/>
    <x v="0"/>
    <s v="13 PLEASANT ST"/>
    <n v="101"/>
    <s v="TAYLOR KENNETH R JR"/>
    <s v="R30"/>
    <s v="ONE FAMILY"/>
    <s v="50/A/284//"/>
    <n v="8.1699999999999995E-2"/>
    <n v="0"/>
    <n v="0"/>
    <n v="1"/>
    <n v="1"/>
    <s v="SEWER"/>
    <n v="1"/>
    <n v="1"/>
    <n v="8500"/>
    <s v="YES"/>
    <n v="0"/>
    <s v="50A-284"/>
    <s v="All Public"/>
    <s v="SEWER"/>
    <s v="SEWER"/>
    <n v="8500"/>
    <m/>
    <m/>
    <n v="0"/>
    <n v="0"/>
    <n v="3"/>
    <n v="917"/>
    <n v="1"/>
    <m/>
    <m/>
    <m/>
    <m/>
    <m/>
    <m/>
    <m/>
    <m/>
    <m/>
    <m/>
    <n v="1"/>
    <n v="1"/>
    <x v="0"/>
    <x v="0"/>
  </r>
  <r>
    <s v="50A-180B"/>
    <m/>
    <x v="0"/>
    <s v="11 GREENWOOD AVE"/>
    <n v="101"/>
    <s v="CONNORS JOAN V"/>
    <s v="R30"/>
    <s v="ONE FAMILY"/>
    <s v="50/A/180/B/"/>
    <n v="8.2239999999999994E-2"/>
    <n v="0"/>
    <n v="0"/>
    <n v="1"/>
    <n v="1"/>
    <s v="SEWER"/>
    <n v="1"/>
    <n v="0"/>
    <n v="0"/>
    <s v="YES"/>
    <n v="0"/>
    <s v="50A-180B"/>
    <s v="All Public"/>
    <s v="SEWER"/>
    <s v="SEWER"/>
    <n v="400"/>
    <m/>
    <m/>
    <n v="0"/>
    <n v="0"/>
    <n v="4"/>
    <n v="1740"/>
    <n v="2"/>
    <m/>
    <m/>
    <m/>
    <m/>
    <m/>
    <m/>
    <m/>
    <m/>
    <m/>
    <m/>
    <n v="1"/>
    <n v="1"/>
    <x v="0"/>
    <x v="0"/>
  </r>
  <r>
    <s v="50D-34"/>
    <m/>
    <x v="0"/>
    <s v="35 BEACH ST"/>
    <n v="132"/>
    <s v="DISCHINO COSMO &amp; SHEILA"/>
    <s v="R30"/>
    <s v="RES ACLNUD  MDL-00"/>
    <s v="50/D/34//"/>
    <n v="9.8379999999999995E-2"/>
    <n v="0"/>
    <n v="0"/>
    <n v="0"/>
    <n v="0"/>
    <m/>
    <n v="0"/>
    <n v="0"/>
    <n v="0"/>
    <s v="YES"/>
    <n v="0"/>
    <s v="50D-34"/>
    <m/>
    <m/>
    <m/>
    <n v="0"/>
    <m/>
    <m/>
    <n v="0"/>
    <n v="0"/>
    <n v="0"/>
    <n v="0"/>
    <n v="0"/>
    <m/>
    <m/>
    <m/>
    <m/>
    <m/>
    <m/>
    <m/>
    <m/>
    <m/>
    <m/>
    <n v="1"/>
    <n v="1"/>
    <x v="0"/>
    <x v="0"/>
  </r>
  <r>
    <s v="50B-4-1025B"/>
    <m/>
    <x v="0"/>
    <s v="10 T ST"/>
    <n v="132"/>
    <s v="PETRIDES MARIE &amp; MICHAEL"/>
    <s v="R30"/>
    <s v="RES ACLNUD  MDL-00"/>
    <s v="50/B4/1025/B/"/>
    <n v="7.1309999999999998E-2"/>
    <n v="0"/>
    <n v="0"/>
    <n v="0"/>
    <n v="0"/>
    <m/>
    <n v="0"/>
    <n v="0"/>
    <n v="0"/>
    <s v="YES"/>
    <n v="0"/>
    <s v="50B-4-1025B"/>
    <m/>
    <m/>
    <m/>
    <n v="0"/>
    <m/>
    <m/>
    <n v="0"/>
    <n v="0"/>
    <n v="0"/>
    <n v="0"/>
    <n v="0"/>
    <m/>
    <m/>
    <m/>
    <m/>
    <m/>
    <m/>
    <m/>
    <m/>
    <m/>
    <m/>
    <n v="2"/>
    <n v="1"/>
    <x v="0"/>
    <x v="0"/>
  </r>
  <r>
    <s v="35-88"/>
    <m/>
    <x v="0"/>
    <s v="4 ROBIN HOOD RD"/>
    <n v="101"/>
    <s v="CAMPINELL ANTHONY B"/>
    <s v="R30"/>
    <s v="ONE FAMILY"/>
    <s v="35//88//"/>
    <n v="0.21784999999999999"/>
    <n v="1"/>
    <n v="1"/>
    <n v="1"/>
    <n v="1"/>
    <s v="SEPTIC"/>
    <n v="0"/>
    <n v="1"/>
    <n v="15300"/>
    <s v="YES"/>
    <n v="15300"/>
    <s v="35-88"/>
    <s v="Public Water,Gas,Septic"/>
    <s v="SEPTIC"/>
    <s v="SEPTIC"/>
    <n v="15300"/>
    <m/>
    <m/>
    <n v="1"/>
    <n v="1"/>
    <n v="3"/>
    <n v="1056"/>
    <n v="1"/>
    <m/>
    <m/>
    <m/>
    <m/>
    <m/>
    <m/>
    <m/>
    <m/>
    <m/>
    <m/>
    <n v="1"/>
    <n v="1"/>
    <x v="3"/>
    <x v="3"/>
  </r>
  <r>
    <s v="35-82"/>
    <m/>
    <x v="0"/>
    <s v="56 EDGEWATER DR"/>
    <n v="101"/>
    <s v="LONG LORRAINE F TRUSTEE OF THE"/>
    <s v="R30"/>
    <s v="ONE FAMILY"/>
    <s v="35//82//"/>
    <n v="0.43451000000000001"/>
    <n v="1"/>
    <n v="1"/>
    <n v="1"/>
    <n v="1"/>
    <s v="SEPTIC"/>
    <n v="0"/>
    <n v="1"/>
    <n v="9100"/>
    <s v="YES"/>
    <n v="9100"/>
    <s v="35-82"/>
    <s v="Public Water,Septic"/>
    <s v="SEPTIC"/>
    <s v="SEPTIC"/>
    <n v="9100"/>
    <m/>
    <m/>
    <n v="1"/>
    <n v="1"/>
    <n v="4"/>
    <n v="2100"/>
    <n v="2"/>
    <m/>
    <m/>
    <m/>
    <m/>
    <m/>
    <m/>
    <m/>
    <m/>
    <m/>
    <m/>
    <n v="2"/>
    <n v="1"/>
    <x v="3"/>
    <x v="3"/>
  </r>
  <r>
    <s v="36-H6"/>
    <m/>
    <x v="0"/>
    <s v="6 GLENWOOD CIR"/>
    <n v="101"/>
    <s v="HAWES KENNETH R"/>
    <s v="R60"/>
    <s v="ONE FAMILY"/>
    <s v="36//H6//"/>
    <n v="0.41155000000000003"/>
    <n v="1"/>
    <n v="1"/>
    <n v="1"/>
    <n v="1"/>
    <s v="SEPTIC"/>
    <n v="0"/>
    <n v="1"/>
    <n v="14600"/>
    <s v="YES"/>
    <n v="14600"/>
    <s v="36-H6"/>
    <s v="Public Sewer,Septic"/>
    <s v="SEPTIC"/>
    <s v="SEPTIC"/>
    <n v="14600"/>
    <m/>
    <m/>
    <n v="1"/>
    <n v="1"/>
    <n v="4"/>
    <n v="2313"/>
    <n v="1.75"/>
    <m/>
    <m/>
    <m/>
    <m/>
    <m/>
    <m/>
    <m/>
    <m/>
    <m/>
    <m/>
    <n v="1"/>
    <n v="1"/>
    <x v="3"/>
    <x v="3"/>
  </r>
  <r>
    <s v="50A-173A"/>
    <m/>
    <x v="0"/>
    <s v="2 GREENWOOD AVE"/>
    <n v="101"/>
    <s v="HARDSOG JENNIFER E"/>
    <s v="R13"/>
    <s v="ONE FAMILY"/>
    <s v="50/A/173/A/"/>
    <n v="9.1730000000000006E-2"/>
    <n v="0"/>
    <n v="0"/>
    <n v="1"/>
    <n v="1"/>
    <s v="SEWER"/>
    <n v="1"/>
    <n v="1"/>
    <n v="4800"/>
    <s v="YES"/>
    <n v="0"/>
    <s v="50A-173A"/>
    <s v="All Public"/>
    <s v="SEWER"/>
    <s v="SEWER"/>
    <n v="4800"/>
    <m/>
    <m/>
    <n v="0"/>
    <n v="0"/>
    <n v="2"/>
    <n v="1256"/>
    <n v="1.75"/>
    <m/>
    <m/>
    <m/>
    <m/>
    <m/>
    <m/>
    <m/>
    <m/>
    <m/>
    <m/>
    <n v="1"/>
    <n v="1"/>
    <x v="0"/>
    <x v="0"/>
  </r>
  <r>
    <s v="50C-2-32"/>
    <m/>
    <x v="0"/>
    <s v="0 CIRCLE DR"/>
    <n v="903"/>
    <s v="TOWN OF WAREHAM"/>
    <s v="R30"/>
    <s v="TAX POSS  MDL-00"/>
    <s v="50/C2/32//"/>
    <n v="0.13197"/>
    <n v="0"/>
    <n v="0"/>
    <n v="0"/>
    <n v="0"/>
    <m/>
    <n v="0"/>
    <n v="0"/>
    <n v="0"/>
    <s v="YES"/>
    <n v="0"/>
    <s v="50C-2-32"/>
    <m/>
    <m/>
    <m/>
    <n v="0"/>
    <m/>
    <m/>
    <n v="0"/>
    <n v="0"/>
    <n v="0"/>
    <n v="0"/>
    <n v="0"/>
    <m/>
    <m/>
    <m/>
    <m/>
    <m/>
    <m/>
    <m/>
    <m/>
    <m/>
    <m/>
    <n v="4"/>
    <n v="1"/>
    <x v="0"/>
    <x v="0"/>
  </r>
  <r>
    <s v="50D-216B"/>
    <m/>
    <x v="0"/>
    <s v="5 COOLIDGE RD"/>
    <n v="101"/>
    <s v="BRUNELLI ANNE F"/>
    <s v="R30"/>
    <s v="ONE FAMILY"/>
    <s v="50/D/216/B/"/>
    <n v="6.2990000000000004E-2"/>
    <n v="0"/>
    <n v="0"/>
    <n v="1"/>
    <n v="1"/>
    <s v="SEWER"/>
    <n v="1"/>
    <n v="1"/>
    <n v="1700"/>
    <s v="YES"/>
    <n v="0"/>
    <s v="50D-216B"/>
    <s v="All Public"/>
    <s v="SEWER"/>
    <s v="SEWER"/>
    <n v="1700"/>
    <m/>
    <m/>
    <n v="0"/>
    <n v="0"/>
    <n v="2"/>
    <n v="669"/>
    <n v="1"/>
    <m/>
    <m/>
    <m/>
    <m/>
    <m/>
    <m/>
    <m/>
    <m/>
    <m/>
    <m/>
    <n v="1"/>
    <n v="1"/>
    <x v="0"/>
    <x v="0"/>
  </r>
  <r>
    <s v="50D-122"/>
    <m/>
    <x v="0"/>
    <s v="20 FAIRBANKS ST"/>
    <n v="101"/>
    <s v="GRANATA VINCENT"/>
    <s v="R30"/>
    <s v="ONE FAMILY"/>
    <s v="50/D/122//"/>
    <n v="0.10007000000000001"/>
    <n v="0"/>
    <n v="0"/>
    <n v="1"/>
    <n v="1"/>
    <s v="SEWER"/>
    <n v="1"/>
    <n v="1"/>
    <n v="15100"/>
    <s v="YES"/>
    <n v="0"/>
    <s v="50D-122"/>
    <s v="All Public"/>
    <s v="SEWER"/>
    <s v="SEWER"/>
    <n v="15100"/>
    <m/>
    <m/>
    <n v="0"/>
    <n v="0"/>
    <n v="2"/>
    <n v="684"/>
    <n v="1"/>
    <m/>
    <m/>
    <m/>
    <m/>
    <m/>
    <m/>
    <m/>
    <m/>
    <m/>
    <m/>
    <n v="1"/>
    <n v="1"/>
    <x v="0"/>
    <x v="0"/>
  </r>
  <r>
    <s v="36-H5"/>
    <m/>
    <x v="0"/>
    <s v="4 GLENWOOD CIR"/>
    <n v="101"/>
    <s v="COBB TERRY J"/>
    <s v="R60"/>
    <s v="ONE FAMILY"/>
    <s v="36//H5//"/>
    <n v="0.45155000000000001"/>
    <n v="1"/>
    <n v="1"/>
    <n v="1"/>
    <n v="1"/>
    <s v="SEPTIC"/>
    <n v="0"/>
    <n v="1"/>
    <n v="16800"/>
    <s v="YES"/>
    <n v="16800"/>
    <s v="36-H5"/>
    <s v="Public Water,Septic"/>
    <s v="SEPTIC"/>
    <s v="SEPTIC"/>
    <n v="16800"/>
    <m/>
    <m/>
    <n v="1"/>
    <n v="1"/>
    <n v="4"/>
    <n v="2832"/>
    <n v="2"/>
    <m/>
    <m/>
    <m/>
    <m/>
    <m/>
    <m/>
    <m/>
    <m/>
    <m/>
    <m/>
    <n v="1"/>
    <n v="1"/>
    <x v="3"/>
    <x v="3"/>
  </r>
  <r>
    <s v="35-50"/>
    <m/>
    <x v="0"/>
    <s v="149 INDIAN NECK RD"/>
    <n v="101"/>
    <s v="CORMIER GUY J"/>
    <m/>
    <s v="ONE FAMILY"/>
    <s v="35//50//"/>
    <n v="0.27244000000000002"/>
    <n v="1"/>
    <n v="1"/>
    <n v="1"/>
    <n v="1"/>
    <s v="SEPTIC"/>
    <n v="0"/>
    <n v="1"/>
    <n v="6600"/>
    <s v="YES"/>
    <n v="6600"/>
    <s v="35-50"/>
    <s v="Public Water,Gas,Septic"/>
    <s v="SEPTIC"/>
    <s v="SEPTIC"/>
    <n v="6600"/>
    <m/>
    <m/>
    <n v="1"/>
    <n v="1"/>
    <n v="3"/>
    <n v="1709"/>
    <n v="1.75"/>
    <m/>
    <m/>
    <m/>
    <m/>
    <m/>
    <m/>
    <m/>
    <m/>
    <m/>
    <m/>
    <n v="1"/>
    <n v="1"/>
    <x v="3"/>
    <x v="3"/>
  </r>
  <r>
    <s v="35-56"/>
    <m/>
    <x v="0"/>
    <s v="24 EDGEWATER EXTENSION"/>
    <n v="101"/>
    <s v="MONTEIRO DAVID A"/>
    <s v="R30"/>
    <s v="ONE FAMILY"/>
    <s v="35//56//"/>
    <n v="0.56908000000000003"/>
    <n v="1"/>
    <n v="1"/>
    <n v="1"/>
    <n v="1"/>
    <s v="SEPTIC"/>
    <n v="0"/>
    <n v="0"/>
    <n v="0"/>
    <s v="NO_W1"/>
    <n v="0"/>
    <s v="35-56"/>
    <s v="Public Water,Gas,Septic"/>
    <s v="SEPTIC"/>
    <s v="SEPTIC"/>
    <n v="0"/>
    <m/>
    <m/>
    <n v="1"/>
    <n v="1"/>
    <n v="6"/>
    <n v="3040"/>
    <n v="2"/>
    <m/>
    <m/>
    <m/>
    <m/>
    <m/>
    <m/>
    <m/>
    <m/>
    <m/>
    <m/>
    <n v="2"/>
    <n v="1"/>
    <x v="3"/>
    <x v="3"/>
  </r>
  <r>
    <s v="37-G18"/>
    <m/>
    <x v="0"/>
    <s v="3 DAMIEN DR"/>
    <n v="130"/>
    <s v="CAPE STREET REALTY LLC"/>
    <s v="R60"/>
    <s v="RES ACLNDV  MDL-00"/>
    <s v="37//G18//"/>
    <n v="0.52459999999999996"/>
    <n v="0"/>
    <n v="0"/>
    <n v="0"/>
    <n v="0"/>
    <m/>
    <n v="0"/>
    <n v="0"/>
    <n v="0"/>
    <s v="YES"/>
    <n v="0"/>
    <s v="37-G18"/>
    <s v="Public Water,Septic"/>
    <s v="SEPTIC"/>
    <m/>
    <n v="0"/>
    <m/>
    <m/>
    <n v="0"/>
    <n v="0"/>
    <n v="0"/>
    <n v="0"/>
    <n v="0"/>
    <m/>
    <m/>
    <m/>
    <m/>
    <m/>
    <m/>
    <m/>
    <m/>
    <m/>
    <m/>
    <n v="0"/>
    <n v="1"/>
    <x v="3"/>
    <x v="3"/>
  </r>
  <r>
    <s v="35-9"/>
    <m/>
    <x v="0"/>
    <s v="79 EDGEWATER DR"/>
    <n v="101"/>
    <s v="PRAINO JEROME A"/>
    <s v="R30"/>
    <s v="ONE FAMILY"/>
    <s v="35//9//"/>
    <n v="0.27102999999999999"/>
    <n v="1"/>
    <n v="1"/>
    <n v="1"/>
    <n v="1"/>
    <s v="SEPTIC"/>
    <n v="0"/>
    <n v="1"/>
    <n v="15200"/>
    <s v="YES"/>
    <n v="15200"/>
    <s v="35-9"/>
    <s v="Public Water,Septic"/>
    <s v="SEPTIC"/>
    <s v="SEPTIC"/>
    <n v="15200"/>
    <m/>
    <m/>
    <n v="1"/>
    <n v="1"/>
    <n v="1"/>
    <n v="1130"/>
    <n v="1"/>
    <m/>
    <m/>
    <m/>
    <m/>
    <m/>
    <m/>
    <m/>
    <m/>
    <m/>
    <m/>
    <n v="1"/>
    <n v="1"/>
    <x v="3"/>
    <x v="3"/>
  </r>
  <r>
    <s v="50D-101"/>
    <m/>
    <x v="0"/>
    <s v="90 SHORE AVE"/>
    <n v="101"/>
    <s v="HALL WARREN F JR"/>
    <s v="R30"/>
    <s v="ONE FAMILY"/>
    <s v="50/D/101//"/>
    <n v="0.11666"/>
    <n v="0"/>
    <n v="0"/>
    <n v="1"/>
    <n v="1"/>
    <s v="SEWER"/>
    <n v="1"/>
    <n v="1"/>
    <n v="4800"/>
    <s v="YES"/>
    <n v="0"/>
    <s v="50D-101"/>
    <s v="All Public"/>
    <s v="SEWER"/>
    <s v="SEWER"/>
    <n v="4800"/>
    <m/>
    <m/>
    <n v="0"/>
    <n v="0"/>
    <n v="3"/>
    <n v="830"/>
    <n v="1"/>
    <m/>
    <m/>
    <m/>
    <m/>
    <m/>
    <m/>
    <m/>
    <m/>
    <m/>
    <m/>
    <n v="2"/>
    <n v="1"/>
    <x v="0"/>
    <x v="0"/>
  </r>
  <r>
    <s v="50B-4-21"/>
    <m/>
    <x v="0"/>
    <s v="5 T ST"/>
    <n v="109"/>
    <s v="CARLSON RICHMOND P"/>
    <s v="R130"/>
    <s v="MULTI HSES"/>
    <s v="50/B4/21//"/>
    <n v="0.11407"/>
    <n v="0"/>
    <n v="0"/>
    <n v="2"/>
    <n v="2"/>
    <s v="SEWER"/>
    <n v="1"/>
    <n v="2"/>
    <n v="1100"/>
    <s v="YES"/>
    <n v="0"/>
    <s v="50B-4-21"/>
    <m/>
    <m/>
    <s v="SEWER"/>
    <n v="550"/>
    <m/>
    <m/>
    <n v="0"/>
    <n v="0"/>
    <n v="2"/>
    <n v="1282"/>
    <n v="1.9"/>
    <m/>
    <m/>
    <m/>
    <m/>
    <m/>
    <m/>
    <m/>
    <m/>
    <m/>
    <m/>
    <n v="1"/>
    <n v="1"/>
    <x v="0"/>
    <x v="0"/>
  </r>
  <r>
    <s v="50A-179A"/>
    <m/>
    <x v="0"/>
    <s v="9 GREENWOOD AVE"/>
    <n v="101"/>
    <s v="AGUIAR JAMES N TRUSTEE OF"/>
    <s v="R30"/>
    <s v="ONE FAMILY"/>
    <s v="50/A/179/A/"/>
    <n v="0.12117"/>
    <n v="0"/>
    <n v="0"/>
    <n v="1"/>
    <n v="1"/>
    <s v="SEWER"/>
    <n v="1"/>
    <n v="1"/>
    <n v="200"/>
    <s v="YES"/>
    <n v="0"/>
    <s v="50A-179A"/>
    <s v="All Public"/>
    <s v="SEWER"/>
    <s v="SEWER"/>
    <n v="200"/>
    <m/>
    <m/>
    <n v="0"/>
    <n v="0"/>
    <n v="2"/>
    <n v="964"/>
    <n v="1"/>
    <m/>
    <m/>
    <m/>
    <m/>
    <m/>
    <m/>
    <m/>
    <m/>
    <m/>
    <m/>
    <n v="1"/>
    <n v="1"/>
    <x v="0"/>
    <x v="0"/>
  </r>
  <r>
    <s v="50D-214B"/>
    <m/>
    <x v="0"/>
    <s v="3 GRAHAM ST"/>
    <n v="101"/>
    <s v="BEMIS KATHERINE I TRUSTEE OF"/>
    <s v="R30"/>
    <s v="ONE FAMILY"/>
    <s v="50/D/214/B/"/>
    <n v="9.6490000000000006E-2"/>
    <n v="0"/>
    <n v="0"/>
    <n v="1"/>
    <n v="1"/>
    <s v="SEWER"/>
    <n v="1"/>
    <n v="1"/>
    <n v="5100"/>
    <s v="YES"/>
    <n v="0"/>
    <s v="50D-214B"/>
    <s v="Public Water,Public Sewer,Gas"/>
    <s v="SEWER"/>
    <s v="SEWER"/>
    <n v="5100"/>
    <m/>
    <m/>
    <n v="0"/>
    <n v="0"/>
    <n v="2"/>
    <n v="616"/>
    <n v="1"/>
    <m/>
    <m/>
    <m/>
    <m/>
    <m/>
    <m/>
    <m/>
    <m/>
    <m/>
    <m/>
    <n v="2"/>
    <n v="1"/>
    <x v="0"/>
    <x v="0"/>
  </r>
  <r>
    <s v="54-S17"/>
    <m/>
    <x v="0"/>
    <s v="83 CROMESETT RD"/>
    <n v="101"/>
    <s v="MACDONALD JOSEPH A"/>
    <s v="MR30"/>
    <s v="ONE FAMILY"/>
    <s v="54//S17//"/>
    <n v="0.39573000000000003"/>
    <n v="1"/>
    <n v="1"/>
    <n v="1"/>
    <n v="1"/>
    <s v="SEPTIC"/>
    <n v="0"/>
    <n v="1"/>
    <n v="8300"/>
    <s v="YES"/>
    <n v="8300"/>
    <s v="54-S17"/>
    <s v="Public Water,Septic"/>
    <s v="SEPTIC"/>
    <s v="SEPTIC"/>
    <n v="8300"/>
    <m/>
    <m/>
    <n v="1"/>
    <n v="1"/>
    <n v="3"/>
    <n v="1452"/>
    <n v="1"/>
    <m/>
    <m/>
    <m/>
    <m/>
    <m/>
    <m/>
    <m/>
    <m/>
    <m/>
    <m/>
    <n v="0"/>
    <n v="1"/>
    <x v="0"/>
    <x v="0"/>
  </r>
  <r>
    <s v="50D-123"/>
    <m/>
    <x v="0"/>
    <s v="22 FAIRBANKS ST"/>
    <n v="101"/>
    <s v="HAZLETT JAMES P"/>
    <s v="R30"/>
    <s v="ONE FAMILY"/>
    <s v="50/D/123//"/>
    <n v="7.7410000000000007E-2"/>
    <n v="0"/>
    <n v="0"/>
    <n v="1"/>
    <n v="1"/>
    <s v="SEWER"/>
    <n v="1"/>
    <n v="1"/>
    <n v="1300"/>
    <s v="YES"/>
    <n v="0"/>
    <s v="50D-123"/>
    <s v="All Public"/>
    <s v="SEWER"/>
    <s v="SEWER"/>
    <n v="1300"/>
    <m/>
    <m/>
    <n v="0"/>
    <n v="0"/>
    <n v="2"/>
    <n v="842"/>
    <n v="1"/>
    <m/>
    <m/>
    <m/>
    <m/>
    <m/>
    <m/>
    <m/>
    <m/>
    <m/>
    <m/>
    <n v="1"/>
    <n v="1"/>
    <x v="0"/>
    <x v="0"/>
  </r>
  <r>
    <s v="50D-74"/>
    <m/>
    <x v="0"/>
    <s v="29 POND ST"/>
    <n v="101"/>
    <s v="FAY CAROLE A"/>
    <s v="R30"/>
    <s v="ONE FAMILY"/>
    <s v="50/D/74//"/>
    <n v="9.3719999999999998E-2"/>
    <n v="0"/>
    <n v="0"/>
    <n v="1"/>
    <n v="1"/>
    <s v="SEWER"/>
    <n v="1"/>
    <n v="1"/>
    <n v="8500"/>
    <s v="YES"/>
    <n v="0"/>
    <s v="50D-74"/>
    <s v="All Public"/>
    <s v="SEWER"/>
    <s v="SEWER"/>
    <n v="8500"/>
    <m/>
    <m/>
    <n v="0"/>
    <n v="0"/>
    <n v="2"/>
    <n v="500"/>
    <n v="1"/>
    <m/>
    <m/>
    <m/>
    <m/>
    <m/>
    <m/>
    <m/>
    <m/>
    <m/>
    <m/>
    <n v="1"/>
    <n v="1"/>
    <x v="0"/>
    <x v="0"/>
  </r>
  <r>
    <s v="50D-35"/>
    <m/>
    <x v="0"/>
    <s v="37 BEACH ST"/>
    <n v="132"/>
    <s v="LUNETTA LOUIS L &amp; MARY L"/>
    <s v="R30"/>
    <s v="RES ACLNUD  MDL-00"/>
    <s v="50/D/35//"/>
    <n v="8.6220000000000005E-2"/>
    <n v="0"/>
    <n v="0"/>
    <n v="0"/>
    <n v="0"/>
    <m/>
    <n v="0"/>
    <n v="0"/>
    <n v="0"/>
    <s v="YES"/>
    <n v="0"/>
    <s v="50D-35"/>
    <m/>
    <m/>
    <m/>
    <n v="0"/>
    <m/>
    <m/>
    <n v="0"/>
    <n v="0"/>
    <n v="0"/>
    <n v="0"/>
    <n v="0"/>
    <m/>
    <m/>
    <m/>
    <m/>
    <m/>
    <m/>
    <m/>
    <m/>
    <m/>
    <m/>
    <n v="1"/>
    <n v="1"/>
    <x v="0"/>
    <x v="0"/>
  </r>
  <r>
    <s v="54-1001"/>
    <m/>
    <x v="0"/>
    <s v="0 CROMESETT RD  OFF"/>
    <n v="132"/>
    <s v="HEPBURN ELLEN F ESTATE OF"/>
    <s v="R30"/>
    <s v="RES ACLNUD  MDL-00"/>
    <s v="54//1001//"/>
    <n v="1.86097"/>
    <n v="0"/>
    <n v="0"/>
    <n v="0"/>
    <n v="0"/>
    <m/>
    <n v="0"/>
    <n v="0"/>
    <n v="0"/>
    <s v="YES"/>
    <n v="0"/>
    <s v="54-1001"/>
    <m/>
    <m/>
    <m/>
    <n v="0"/>
    <m/>
    <m/>
    <n v="0"/>
    <n v="0"/>
    <n v="0"/>
    <n v="0"/>
    <n v="0"/>
    <m/>
    <m/>
    <m/>
    <m/>
    <m/>
    <m/>
    <m/>
    <m/>
    <m/>
    <m/>
    <n v="1"/>
    <n v="1"/>
    <x v="0"/>
    <x v="0"/>
  </r>
  <r>
    <s v="36-6"/>
    <m/>
    <x v="0"/>
    <s v="152 INDIAN NECK RD"/>
    <n v="101"/>
    <s v="YOUNGSON WILLIAM E"/>
    <s v="R60"/>
    <s v="ONE FAMILY"/>
    <s v="36//6//"/>
    <n v="0.32346000000000003"/>
    <n v="1"/>
    <n v="1"/>
    <n v="1"/>
    <n v="1"/>
    <s v="SEPTIC"/>
    <n v="0"/>
    <n v="1"/>
    <n v="6100"/>
    <s v="YES"/>
    <n v="6100"/>
    <s v="36-6"/>
    <s v="Public Water,Septic"/>
    <s v="SEPTIC"/>
    <s v="SEPTIC"/>
    <n v="6100"/>
    <m/>
    <m/>
    <n v="1"/>
    <n v="1"/>
    <n v="4"/>
    <n v="2270"/>
    <n v="1.75"/>
    <m/>
    <m/>
    <m/>
    <m/>
    <m/>
    <m/>
    <m/>
    <m/>
    <m/>
    <m/>
    <n v="1"/>
    <n v="1"/>
    <x v="3"/>
    <x v="3"/>
  </r>
  <r>
    <s v="50A-286"/>
    <m/>
    <x v="0"/>
    <s v="11 PLEASANT ST"/>
    <n v="101"/>
    <s v="HENRIQUES REALTY TRUST"/>
    <s v="R30"/>
    <s v="ONE FAMILY"/>
    <s v="50/A/286//"/>
    <n v="8.3940000000000001E-2"/>
    <n v="0"/>
    <n v="0"/>
    <n v="1"/>
    <n v="1"/>
    <s v="SEWER"/>
    <n v="1"/>
    <n v="1"/>
    <n v="900"/>
    <s v="YES"/>
    <n v="0"/>
    <s v="50A-286"/>
    <s v="All Public"/>
    <s v="SEWER"/>
    <s v="SEWER"/>
    <n v="900"/>
    <m/>
    <m/>
    <n v="0"/>
    <n v="0"/>
    <n v="3"/>
    <n v="806"/>
    <n v="1"/>
    <m/>
    <m/>
    <m/>
    <m/>
    <m/>
    <m/>
    <m/>
    <m/>
    <m/>
    <m/>
    <n v="1"/>
    <n v="1"/>
    <x v="0"/>
    <x v="0"/>
  </r>
  <r>
    <s v="35-87"/>
    <m/>
    <x v="0"/>
    <s v="72 EDGEWATER DR"/>
    <n v="101"/>
    <s v="YANCO RICHARD A"/>
    <s v="R30"/>
    <s v="ONE FAMILY"/>
    <s v="35//87//"/>
    <n v="0.22175"/>
    <n v="1"/>
    <n v="1"/>
    <n v="1"/>
    <n v="1"/>
    <s v="SEPTIC"/>
    <n v="0"/>
    <n v="1"/>
    <n v="2300"/>
    <s v="YES"/>
    <n v="2300"/>
    <s v="35-87"/>
    <s v="Public Water,Gas,Septic"/>
    <s v="SEPTIC"/>
    <s v="SEPTIC"/>
    <n v="2300"/>
    <m/>
    <m/>
    <n v="1"/>
    <n v="1"/>
    <n v="4"/>
    <n v="1814"/>
    <n v="2"/>
    <m/>
    <m/>
    <m/>
    <m/>
    <m/>
    <m/>
    <m/>
    <m/>
    <m/>
    <m/>
    <n v="1"/>
    <n v="1"/>
    <x v="3"/>
    <x v="3"/>
  </r>
  <r>
    <s v="50A-181"/>
    <m/>
    <x v="0"/>
    <s v="28 BAYVIEW ST"/>
    <n v="101"/>
    <s v="WESTGATE MARGUERITE G"/>
    <s v="R30"/>
    <s v="ONE FAMILY"/>
    <s v="50/A/181//"/>
    <n v="0.15267"/>
    <n v="0"/>
    <n v="0"/>
    <n v="1"/>
    <n v="1"/>
    <s v="SEWER"/>
    <n v="1"/>
    <n v="1"/>
    <n v="12700"/>
    <s v="YES"/>
    <n v="0"/>
    <s v="50A-181"/>
    <s v="All Public"/>
    <s v="SEWER"/>
    <s v="SEWER"/>
    <n v="12700"/>
    <m/>
    <m/>
    <n v="0"/>
    <n v="0"/>
    <n v="3"/>
    <n v="1174"/>
    <n v="1"/>
    <m/>
    <m/>
    <m/>
    <m/>
    <m/>
    <m/>
    <m/>
    <m/>
    <m/>
    <m/>
    <n v="1"/>
    <n v="1"/>
    <x v="0"/>
    <x v="0"/>
  </r>
  <r>
    <s v="37-1002"/>
    <m/>
    <x v="0"/>
    <s v="129 GREAT NECK RD"/>
    <n v="101"/>
    <s v="MORGAN ELSA"/>
    <s v="R60"/>
    <s v="ONE FAMILY"/>
    <s v="37//1002//"/>
    <n v="0.12584999999999999"/>
    <n v="1"/>
    <n v="1"/>
    <n v="1"/>
    <n v="1"/>
    <s v="SEPTIC"/>
    <n v="0"/>
    <n v="1"/>
    <n v="0"/>
    <s v="YES"/>
    <n v="0"/>
    <s v="37-1002"/>
    <s v="Public Water"/>
    <m/>
    <s v="SEPTIC"/>
    <n v="0"/>
    <m/>
    <m/>
    <n v="1"/>
    <n v="1"/>
    <n v="3"/>
    <n v="965"/>
    <n v="1.75"/>
    <m/>
    <m/>
    <m/>
    <m/>
    <m/>
    <m/>
    <m/>
    <m/>
    <m/>
    <m/>
    <n v="1"/>
    <n v="1"/>
    <x v="3"/>
    <x v="3"/>
  </r>
  <r>
    <s v="50D-46B"/>
    <m/>
    <x v="0"/>
    <s v="34 BEACH ST"/>
    <n v="101"/>
    <s v="MCPHIE JOHN M &amp; PATRICIA A"/>
    <s v="R30"/>
    <s v="ONE FAMILY"/>
    <s v="50/D/46/B/"/>
    <n v="0.16869999999999999"/>
    <n v="0"/>
    <n v="0"/>
    <n v="1"/>
    <n v="1"/>
    <s v="SEWER"/>
    <n v="1"/>
    <n v="1"/>
    <n v="9300"/>
    <s v="YES"/>
    <n v="0"/>
    <s v="50D-46B"/>
    <s v="All Public"/>
    <s v="SEWER"/>
    <s v="SEWER"/>
    <n v="9300"/>
    <m/>
    <m/>
    <n v="0"/>
    <n v="0"/>
    <n v="2"/>
    <n v="1140"/>
    <n v="2"/>
    <m/>
    <m/>
    <m/>
    <m/>
    <m/>
    <m/>
    <m/>
    <m/>
    <m/>
    <m/>
    <n v="3"/>
    <n v="1"/>
    <x v="0"/>
    <x v="0"/>
  </r>
  <r>
    <s v="50A-178A"/>
    <m/>
    <x v="0"/>
    <s v="7 GREENWOOD AVE"/>
    <n v="101"/>
    <s v="SOUSA AGOSTINHO"/>
    <s v="R30"/>
    <s v="ONE FAMILY"/>
    <s v="50/A/178/A/"/>
    <n v="0.10421"/>
    <n v="0"/>
    <n v="0"/>
    <n v="1"/>
    <n v="1"/>
    <s v="SEWER"/>
    <n v="1"/>
    <n v="1"/>
    <n v="5000"/>
    <s v="YES"/>
    <n v="0"/>
    <s v="50A-178A"/>
    <s v="All Public"/>
    <s v="SEWER"/>
    <s v="SEWER"/>
    <n v="5000"/>
    <m/>
    <m/>
    <n v="0"/>
    <n v="0"/>
    <n v="2"/>
    <n v="812"/>
    <n v="1"/>
    <m/>
    <m/>
    <m/>
    <m/>
    <m/>
    <m/>
    <m/>
    <m/>
    <m/>
    <m/>
    <n v="1"/>
    <n v="1"/>
    <x v="0"/>
    <x v="0"/>
  </r>
  <r>
    <s v="37-G17"/>
    <m/>
    <x v="0"/>
    <s v="5 DAMIEN DR"/>
    <n v="130"/>
    <s v="CAPE STREET REALTY LLC"/>
    <s v="R60"/>
    <s v="RES ACLNDV  MDL-00"/>
    <s v="37//G17//"/>
    <n v="0.54444999999999999"/>
    <n v="0"/>
    <n v="0"/>
    <n v="0"/>
    <n v="0"/>
    <m/>
    <n v="0"/>
    <n v="0"/>
    <n v="0"/>
    <s v="YES"/>
    <n v="0"/>
    <s v="37-G17"/>
    <s v="Public Water,Septic"/>
    <s v="SEPTIC"/>
    <m/>
    <n v="0"/>
    <m/>
    <m/>
    <n v="0"/>
    <n v="0"/>
    <n v="0"/>
    <n v="0"/>
    <n v="0"/>
    <m/>
    <m/>
    <m/>
    <m/>
    <m/>
    <m/>
    <m/>
    <m/>
    <m/>
    <m/>
    <n v="1"/>
    <n v="1"/>
    <x v="3"/>
    <x v="3"/>
  </r>
  <r>
    <s v="50A-285"/>
    <m/>
    <x v="0"/>
    <s v="10 ELDRIDGE CT"/>
    <n v="101"/>
    <s v="PORTER JOSEPH R"/>
    <s v="R30"/>
    <s v="ONE FAMILY"/>
    <s v="50/A/285//"/>
    <n v="0.28714000000000001"/>
    <n v="0"/>
    <n v="0"/>
    <n v="1"/>
    <n v="1"/>
    <s v="SEWER"/>
    <n v="1"/>
    <n v="1"/>
    <n v="10300"/>
    <s v="YES"/>
    <n v="0"/>
    <s v="50A-285"/>
    <s v="All Public"/>
    <s v="SEWER"/>
    <s v="SEWER"/>
    <n v="10300"/>
    <m/>
    <m/>
    <n v="0"/>
    <n v="0"/>
    <n v="3"/>
    <n v="1019"/>
    <n v="1.3"/>
    <m/>
    <m/>
    <m/>
    <m/>
    <m/>
    <m/>
    <m/>
    <m/>
    <m/>
    <m/>
    <n v="4"/>
    <n v="1"/>
    <x v="0"/>
    <x v="0"/>
  </r>
  <r>
    <s v="35-84"/>
    <m/>
    <x v="0"/>
    <s v="60 EDGEWATER DR"/>
    <n v="101"/>
    <s v="PLACE FRANK T"/>
    <s v="R30"/>
    <s v="ONE FAMILY"/>
    <s v="35//84//"/>
    <n v="0.22825999999999999"/>
    <n v="1"/>
    <n v="1"/>
    <n v="1"/>
    <n v="1"/>
    <s v="SEPTIC"/>
    <n v="0"/>
    <n v="1"/>
    <n v="9700"/>
    <s v="YES"/>
    <n v="9700"/>
    <s v="35-84"/>
    <s v="Public Water,Septic"/>
    <s v="SEPTIC"/>
    <s v="SEPTIC"/>
    <n v="9700"/>
    <m/>
    <m/>
    <n v="1"/>
    <n v="1"/>
    <n v="3"/>
    <n v="1513"/>
    <n v="1.75"/>
    <m/>
    <m/>
    <m/>
    <m/>
    <m/>
    <m/>
    <m/>
    <m/>
    <m/>
    <m/>
    <n v="1"/>
    <n v="1"/>
    <x v="3"/>
    <x v="3"/>
  </r>
  <r>
    <s v="50B-4-37"/>
    <m/>
    <x v="0"/>
    <s v="6 T ST"/>
    <n v="101"/>
    <s v="BARRY CYNTHIA &amp; VASIL-BUSCH"/>
    <s v="R30"/>
    <s v="ONE FAMILY"/>
    <s v="50/B4/37//"/>
    <n v="0.11766"/>
    <n v="0"/>
    <n v="0"/>
    <n v="1"/>
    <n v="1"/>
    <s v="SEWER"/>
    <n v="1"/>
    <n v="1"/>
    <n v="800"/>
    <s v="YES"/>
    <n v="0"/>
    <s v="50B-4-37"/>
    <s v="All Public"/>
    <s v="SEWER"/>
    <s v="SEWER"/>
    <n v="800"/>
    <m/>
    <m/>
    <n v="0"/>
    <n v="0"/>
    <n v="3"/>
    <n v="677"/>
    <n v="1"/>
    <m/>
    <m/>
    <m/>
    <m/>
    <m/>
    <m/>
    <m/>
    <m/>
    <m/>
    <m/>
    <n v="1"/>
    <n v="1"/>
    <x v="0"/>
    <x v="0"/>
  </r>
  <r>
    <s v="50A-271"/>
    <m/>
    <x v="0"/>
    <s v="6 PLEASANT ST"/>
    <n v="101"/>
    <s v="PARHAM GERALDINE J"/>
    <s v="R30"/>
    <s v="ONE FAMILY"/>
    <s v="50/A/271//"/>
    <n v="0.19148000000000001"/>
    <n v="0"/>
    <n v="0"/>
    <n v="1"/>
    <n v="1"/>
    <s v="SEWER"/>
    <n v="1"/>
    <n v="1"/>
    <n v="5000"/>
    <s v="YES"/>
    <n v="0"/>
    <s v="50A-271"/>
    <s v="All Public"/>
    <s v="SEWER"/>
    <s v="SEWER"/>
    <n v="5000"/>
    <m/>
    <m/>
    <n v="0"/>
    <n v="0"/>
    <n v="3"/>
    <n v="1078"/>
    <n v="1"/>
    <m/>
    <m/>
    <m/>
    <m/>
    <m/>
    <m/>
    <m/>
    <m/>
    <m/>
    <m/>
    <n v="2"/>
    <n v="1"/>
    <x v="0"/>
    <x v="0"/>
  </r>
  <r>
    <s v="50D-75"/>
    <m/>
    <x v="0"/>
    <s v="31 POND ST"/>
    <n v="101"/>
    <s v="DONAHUE GEORGE W"/>
    <s v="R30"/>
    <s v="ONE FAMILY"/>
    <s v="50/D/75//"/>
    <n v="0.14307"/>
    <n v="0"/>
    <n v="0"/>
    <n v="1"/>
    <n v="1"/>
    <s v="SEWER"/>
    <n v="1"/>
    <n v="1"/>
    <n v="8700"/>
    <s v="NO_W1"/>
    <n v="0"/>
    <s v="50D-75"/>
    <s v="All Public"/>
    <s v="SEWER"/>
    <s v="SEWER"/>
    <n v="8700"/>
    <m/>
    <m/>
    <n v="0"/>
    <n v="0"/>
    <n v="2"/>
    <n v="1098"/>
    <n v="1"/>
    <m/>
    <m/>
    <m/>
    <m/>
    <m/>
    <m/>
    <m/>
    <m/>
    <m/>
    <m/>
    <n v="2"/>
    <n v="1"/>
    <x v="0"/>
    <x v="0"/>
  </r>
  <r>
    <s v="50A-118"/>
    <m/>
    <x v="0"/>
    <s v="23 BAYVIEW ST"/>
    <n v="101"/>
    <s v="CARNEY PAUL D"/>
    <s v="R30"/>
    <s v="ONE FAMILY"/>
    <s v="50/A/118//"/>
    <n v="0.12266000000000001"/>
    <n v="0"/>
    <n v="0"/>
    <n v="1"/>
    <n v="1"/>
    <s v="SEWER"/>
    <n v="1"/>
    <n v="1"/>
    <n v="1700"/>
    <s v="YES"/>
    <n v="0"/>
    <s v="50A-118"/>
    <s v="Public Water,Public Sewer,Gas"/>
    <s v="SEWER"/>
    <s v="SEWER"/>
    <n v="1700"/>
    <m/>
    <m/>
    <n v="0"/>
    <n v="0"/>
    <n v="2"/>
    <n v="936"/>
    <n v="1"/>
    <m/>
    <m/>
    <m/>
    <m/>
    <m/>
    <m/>
    <m/>
    <m/>
    <m/>
    <m/>
    <n v="1"/>
    <n v="1"/>
    <x v="0"/>
    <x v="0"/>
  </r>
  <r>
    <s v="35-9A"/>
    <m/>
    <x v="0"/>
    <s v="EDGEWATER DR"/>
    <n v="0"/>
    <s v="ROME BERNARD P"/>
    <m/>
    <m/>
    <m/>
    <n v="0.21332000000000001"/>
    <n v="0"/>
    <n v="0"/>
    <n v="0"/>
    <n v="0"/>
    <m/>
    <n v="0"/>
    <n v="0"/>
    <n v="0"/>
    <s v="YES"/>
    <n v="0"/>
    <s v="35-9A"/>
    <m/>
    <m/>
    <m/>
    <n v="0"/>
    <m/>
    <m/>
    <n v="0"/>
    <n v="0"/>
    <n v="0"/>
    <n v="0"/>
    <n v="0"/>
    <m/>
    <m/>
    <m/>
    <m/>
    <m/>
    <m/>
    <m/>
    <m/>
    <m/>
    <m/>
    <n v="1"/>
    <n v="1"/>
    <x v="3"/>
    <x v="3"/>
  </r>
  <r>
    <s v="37-GA"/>
    <m/>
    <x v="0"/>
    <s v="2 CORY DR"/>
    <n v="132"/>
    <s v="MORGAN WAYNE L JR"/>
    <s v="R60"/>
    <s v="RES ACLNUD  MDL-00"/>
    <s v="37//GA//"/>
    <n v="0.11882"/>
    <n v="0"/>
    <n v="0"/>
    <n v="0"/>
    <n v="0"/>
    <m/>
    <n v="0"/>
    <n v="0"/>
    <n v="0"/>
    <s v="YES"/>
    <n v="0"/>
    <s v="37-GA"/>
    <m/>
    <m/>
    <m/>
    <n v="0"/>
    <m/>
    <m/>
    <n v="0"/>
    <n v="0"/>
    <n v="0"/>
    <n v="0"/>
    <n v="0"/>
    <m/>
    <m/>
    <m/>
    <m/>
    <m/>
    <m/>
    <m/>
    <m/>
    <m/>
    <m/>
    <n v="0"/>
    <n v="1"/>
    <x v="3"/>
    <x v="3"/>
  </r>
  <r>
    <s v="37-G20"/>
    <m/>
    <x v="0"/>
    <s v="1 CORY DR"/>
    <n v="130"/>
    <s v="CAPE STREET REALTY LLC"/>
    <s v="R60"/>
    <s v="RES ACLNDV  MDL-00"/>
    <s v="37//G20//"/>
    <n v="0.55215999999999998"/>
    <n v="0"/>
    <n v="0"/>
    <n v="0"/>
    <n v="0"/>
    <m/>
    <n v="0"/>
    <n v="0"/>
    <n v="0"/>
    <s v="YES"/>
    <n v="0"/>
    <s v="37-G20"/>
    <s v="Public Water,Septic"/>
    <s v="SEPTIC"/>
    <m/>
    <n v="0"/>
    <m/>
    <m/>
    <n v="0"/>
    <n v="0"/>
    <n v="0"/>
    <n v="0"/>
    <n v="0"/>
    <m/>
    <m/>
    <m/>
    <m/>
    <m/>
    <m/>
    <m/>
    <m/>
    <m/>
    <m/>
    <n v="0"/>
    <n v="1"/>
    <x v="3"/>
    <x v="3"/>
  </r>
  <r>
    <s v="LAND_NOPARC"/>
    <m/>
    <x v="0"/>
    <m/>
    <n v="0"/>
    <m/>
    <m/>
    <m/>
    <m/>
    <n v="1.1860000000000001E-2"/>
    <n v="0"/>
    <n v="0"/>
    <n v="0"/>
    <n v="0"/>
    <m/>
    <n v="0"/>
    <n v="0"/>
    <n v="0"/>
    <s v="NO"/>
    <n v="0"/>
    <m/>
    <m/>
    <m/>
    <m/>
    <n v="0"/>
    <m/>
    <m/>
    <n v="0"/>
    <n v="0"/>
    <n v="0"/>
    <n v="0"/>
    <n v="0"/>
    <m/>
    <m/>
    <m/>
    <m/>
    <m/>
    <m/>
    <m/>
    <m/>
    <m/>
    <m/>
    <n v="0"/>
    <n v="1"/>
    <x v="0"/>
    <x v="0"/>
  </r>
  <r>
    <s v="50D-217"/>
    <m/>
    <x v="0"/>
    <s v="3 COOLIDGE RD"/>
    <n v="101"/>
    <s v="PETRIDES MARIE"/>
    <s v="R30"/>
    <s v="ONE FAMILY"/>
    <s v="50/D/217//"/>
    <n v="8.2930000000000004E-2"/>
    <n v="0"/>
    <n v="0"/>
    <n v="1"/>
    <n v="1"/>
    <s v="SEWER"/>
    <n v="1"/>
    <n v="1"/>
    <n v="8300"/>
    <s v="YES"/>
    <n v="0"/>
    <s v="50D-217"/>
    <s v="All Public"/>
    <s v="SEWER"/>
    <s v="SEWER"/>
    <n v="8300"/>
    <m/>
    <m/>
    <n v="0"/>
    <n v="0"/>
    <n v="3"/>
    <n v="1120"/>
    <n v="1"/>
    <m/>
    <m/>
    <m/>
    <m/>
    <m/>
    <m/>
    <m/>
    <m/>
    <m/>
    <m/>
    <n v="1"/>
    <n v="1"/>
    <x v="0"/>
    <x v="0"/>
  </r>
  <r>
    <s v="50B-4-22"/>
    <m/>
    <x v="0"/>
    <s v="156 SWIFTS BCH RD"/>
    <n v="101"/>
    <s v="BAPTISTA JAMES F"/>
    <s v="R30"/>
    <s v="ONE FAMILY"/>
    <s v="50/B4/22//"/>
    <n v="0.10464"/>
    <n v="0"/>
    <n v="0"/>
    <n v="1"/>
    <n v="1"/>
    <s v="SEWER"/>
    <n v="1"/>
    <n v="1"/>
    <n v="1800"/>
    <s v="YES"/>
    <n v="0"/>
    <s v="50B-4-22"/>
    <s v="All Public"/>
    <s v="SEWER"/>
    <s v="SEWER"/>
    <n v="1800"/>
    <m/>
    <m/>
    <n v="0"/>
    <n v="0"/>
    <n v="3"/>
    <n v="1162"/>
    <n v="1"/>
    <m/>
    <m/>
    <m/>
    <m/>
    <m/>
    <m/>
    <m/>
    <m/>
    <m/>
    <m/>
    <n v="1"/>
    <n v="1"/>
    <x v="0"/>
    <x v="0"/>
  </r>
  <r>
    <s v="35-54"/>
    <m/>
    <x v="0"/>
    <s v="20 EDGEWATER EXTENTION"/>
    <n v="101"/>
    <s v="HUNT ROBERT W JR"/>
    <s v="R30"/>
    <s v="ONE FAMILY"/>
    <s v="35//54//"/>
    <n v="0.43251000000000001"/>
    <n v="1"/>
    <n v="1"/>
    <n v="1"/>
    <n v="1"/>
    <s v="SEPTIC"/>
    <n v="0"/>
    <n v="1"/>
    <n v="6800"/>
    <s v="YES"/>
    <n v="6800"/>
    <s v="35-54"/>
    <s v="Public Water,Septic"/>
    <s v="SEPTIC"/>
    <s v="SEPTIC"/>
    <n v="6800"/>
    <m/>
    <m/>
    <n v="1"/>
    <n v="1"/>
    <n v="3"/>
    <n v="1567"/>
    <n v="1"/>
    <m/>
    <m/>
    <m/>
    <m/>
    <m/>
    <m/>
    <m/>
    <m/>
    <m/>
    <m/>
    <n v="2"/>
    <n v="1"/>
    <x v="3"/>
    <x v="3"/>
  </r>
  <r>
    <s v="50D-213B"/>
    <m/>
    <x v="0"/>
    <s v="5 GRAHAM ST"/>
    <n v="101"/>
    <s v="SIMMOES LUIS S"/>
    <s v="R30"/>
    <s v="ONE FAMILY"/>
    <s v="50/D/213/B/"/>
    <n v="0.12675"/>
    <n v="0"/>
    <n v="0"/>
    <n v="1"/>
    <n v="1"/>
    <s v="SEWER"/>
    <n v="1"/>
    <n v="1"/>
    <n v="13700"/>
    <s v="YES"/>
    <n v="0"/>
    <s v="50D-213B"/>
    <s v="All Public"/>
    <s v="SEWER"/>
    <s v="SEWER"/>
    <n v="13700"/>
    <m/>
    <m/>
    <n v="0"/>
    <n v="0"/>
    <n v="1"/>
    <n v="648"/>
    <n v="1"/>
    <m/>
    <m/>
    <m/>
    <m/>
    <m/>
    <m/>
    <m/>
    <m/>
    <m/>
    <m/>
    <n v="2"/>
    <n v="1"/>
    <x v="0"/>
    <x v="0"/>
  </r>
  <r>
    <s v="50D-172"/>
    <m/>
    <x v="0"/>
    <s v="2 WINDY ST"/>
    <n v="903"/>
    <s v="TOWN OF WAREHAM"/>
    <s v="R30"/>
    <s v="MUNICIPAL  MDL-00"/>
    <s v="50/D/172//"/>
    <n v="0.22195999999999999"/>
    <n v="0"/>
    <n v="0"/>
    <n v="0"/>
    <n v="0"/>
    <m/>
    <n v="0"/>
    <n v="0"/>
    <n v="0"/>
    <s v="YES"/>
    <n v="0"/>
    <s v="50D-172"/>
    <m/>
    <m/>
    <m/>
    <n v="0"/>
    <s v="fee simple"/>
    <s v="YES"/>
    <n v="0"/>
    <n v="0"/>
    <n v="0"/>
    <n v="0"/>
    <n v="0"/>
    <m/>
    <m/>
    <m/>
    <m/>
    <m/>
    <m/>
    <m/>
    <m/>
    <m/>
    <m/>
    <n v="2"/>
    <n v="1"/>
    <x v="0"/>
    <x v="0"/>
  </r>
  <r>
    <s v="50A-174B"/>
    <m/>
    <x v="0"/>
    <s v="3 GREENWOOD AVE"/>
    <n v="101"/>
    <s v="CHAVES JOHN M &amp; MARIA P TRUSTEES"/>
    <s v="R30"/>
    <s v="ONE FAMILY"/>
    <s v="50/A/174/B/"/>
    <n v="6.8519999999999998E-2"/>
    <n v="0"/>
    <n v="0"/>
    <n v="1"/>
    <n v="1"/>
    <s v="SEWER"/>
    <n v="1"/>
    <n v="1"/>
    <n v="6100"/>
    <s v="YES"/>
    <n v="0"/>
    <s v="50A-174B"/>
    <s v="All Public"/>
    <s v="SEWER"/>
    <s v="SEWER"/>
    <n v="6100"/>
    <m/>
    <m/>
    <n v="0"/>
    <n v="0"/>
    <n v="2"/>
    <n v="740"/>
    <n v="1"/>
    <m/>
    <m/>
    <m/>
    <m/>
    <m/>
    <m/>
    <m/>
    <m/>
    <m/>
    <m/>
    <n v="1"/>
    <n v="1"/>
    <x v="0"/>
    <x v="0"/>
  </r>
  <r>
    <s v="37-G15"/>
    <m/>
    <x v="0"/>
    <s v="9 DAMIEN DR"/>
    <n v="130"/>
    <s v="CAPE STREET REALTY LLC"/>
    <s v="R60"/>
    <s v="RES ACLNDV  MDL-00"/>
    <s v="37//G15//"/>
    <n v="0.57350999999999996"/>
    <n v="0"/>
    <n v="0"/>
    <n v="0"/>
    <n v="0"/>
    <m/>
    <n v="0"/>
    <n v="0"/>
    <n v="0"/>
    <s v="YES"/>
    <n v="0"/>
    <s v="37-G15"/>
    <s v="Public Water,Septic"/>
    <s v="SEPTIC"/>
    <m/>
    <n v="0"/>
    <m/>
    <m/>
    <n v="0"/>
    <n v="0"/>
    <n v="0"/>
    <n v="0"/>
    <n v="0"/>
    <m/>
    <m/>
    <m/>
    <m/>
    <m/>
    <m/>
    <m/>
    <m/>
    <m/>
    <m/>
    <n v="2"/>
    <n v="1"/>
    <x v="3"/>
    <x v="3"/>
  </r>
  <r>
    <s v="37-G16"/>
    <m/>
    <x v="0"/>
    <s v="7 DAMIEN DR"/>
    <n v="130"/>
    <s v="CAPE STREET REALTY LLC"/>
    <s v="R60"/>
    <s v="RES ACLNDV  MDL-00"/>
    <s v="37//G16//"/>
    <n v="0.52732999999999997"/>
    <n v="0"/>
    <n v="0"/>
    <n v="0"/>
    <n v="0"/>
    <m/>
    <n v="0"/>
    <n v="0"/>
    <n v="0"/>
    <s v="YES"/>
    <n v="0"/>
    <s v="37-G16"/>
    <s v="Public Water,Septic"/>
    <s v="SEPTIC"/>
    <m/>
    <n v="0"/>
    <m/>
    <m/>
    <n v="0"/>
    <n v="0"/>
    <n v="0"/>
    <n v="0"/>
    <n v="0"/>
    <m/>
    <m/>
    <m/>
    <m/>
    <m/>
    <m/>
    <m/>
    <m/>
    <m/>
    <m/>
    <n v="0"/>
    <n v="1"/>
    <x v="3"/>
    <x v="3"/>
  </r>
  <r>
    <s v="50D-125"/>
    <m/>
    <x v="0"/>
    <s v="86 SHORE AVE"/>
    <n v="101"/>
    <s v="PETERSON ROBERT A"/>
    <s v="R30"/>
    <s v="ONE FAMILY"/>
    <s v="50/D/125//"/>
    <n v="0.10814"/>
    <n v="0"/>
    <n v="0"/>
    <n v="1"/>
    <n v="1"/>
    <s v="SEWER"/>
    <n v="1"/>
    <n v="1"/>
    <n v="6000"/>
    <s v="NO_W1"/>
    <n v="0"/>
    <s v="50D-125"/>
    <m/>
    <m/>
    <s v="SEWER"/>
    <n v="6000"/>
    <m/>
    <m/>
    <n v="0"/>
    <n v="0"/>
    <n v="3"/>
    <n v="960"/>
    <n v="1"/>
    <m/>
    <m/>
    <m/>
    <m/>
    <m/>
    <m/>
    <m/>
    <m/>
    <m/>
    <m/>
    <n v="2"/>
    <n v="1"/>
    <x v="0"/>
    <x v="0"/>
  </r>
  <r>
    <s v="50D-158"/>
    <m/>
    <x v="0"/>
    <s v="7 WINDY ST"/>
    <n v="101"/>
    <s v="FALCO KATHERINE L TRUSTEE"/>
    <s v="R30"/>
    <s v="ONE FAMILY"/>
    <s v="50/D/158//"/>
    <n v="0.10043000000000001"/>
    <n v="0"/>
    <n v="0"/>
    <n v="1"/>
    <n v="1"/>
    <s v="SEWER"/>
    <n v="1"/>
    <n v="1"/>
    <n v="200"/>
    <s v="YES"/>
    <n v="0"/>
    <s v="50D-158"/>
    <s v="Public Water,Public Sewer"/>
    <s v="SEWER"/>
    <s v="SEWER"/>
    <n v="200"/>
    <m/>
    <m/>
    <n v="0"/>
    <n v="0"/>
    <n v="2"/>
    <n v="840"/>
    <n v="1"/>
    <m/>
    <m/>
    <m/>
    <m/>
    <m/>
    <m/>
    <m/>
    <m/>
    <m/>
    <m/>
    <n v="1"/>
    <n v="1"/>
    <x v="0"/>
    <x v="0"/>
  </r>
  <r>
    <s v="35-20"/>
    <m/>
    <x v="0"/>
    <s v="57 EDGEWATER DR"/>
    <n v="101"/>
    <s v="FISHER CHARLES A"/>
    <s v="R30"/>
    <s v="ONE FAMILY"/>
    <s v="35//20//"/>
    <n v="0.47460000000000002"/>
    <n v="1"/>
    <n v="1"/>
    <n v="1"/>
    <n v="1"/>
    <s v="SEPTIC"/>
    <n v="0"/>
    <n v="1"/>
    <n v="4800"/>
    <s v="YES"/>
    <n v="4800"/>
    <s v="35-20"/>
    <s v="Public Water,Gas,Septic"/>
    <s v="SEPTIC"/>
    <s v="SEPTIC"/>
    <n v="4800"/>
    <m/>
    <m/>
    <n v="1"/>
    <n v="1"/>
    <n v="3"/>
    <n v="1248"/>
    <n v="1"/>
    <m/>
    <m/>
    <m/>
    <m/>
    <m/>
    <m/>
    <m/>
    <m/>
    <m/>
    <m/>
    <n v="1"/>
    <n v="1"/>
    <x v="3"/>
    <x v="3"/>
  </r>
  <r>
    <s v="50D-124"/>
    <m/>
    <x v="0"/>
    <s v="83 SHORE AVE"/>
    <n v="101"/>
    <s v="STEVENS CHRISTOPHER R"/>
    <s v="R30"/>
    <s v="ONE FAMILY"/>
    <s v="50/D/124//"/>
    <n v="0.10415000000000001"/>
    <n v="0"/>
    <n v="0"/>
    <n v="1"/>
    <n v="1"/>
    <s v="SEWER"/>
    <n v="1"/>
    <n v="1"/>
    <n v="800"/>
    <s v="YES"/>
    <n v="0"/>
    <s v="50D-124"/>
    <s v="All Public"/>
    <s v="SEWER"/>
    <s v="SEWER"/>
    <n v="800"/>
    <m/>
    <m/>
    <n v="0"/>
    <n v="0"/>
    <n v="2"/>
    <n v="400"/>
    <n v="1"/>
    <m/>
    <m/>
    <m/>
    <m/>
    <m/>
    <m/>
    <m/>
    <m/>
    <m/>
    <m/>
    <n v="2"/>
    <n v="1"/>
    <x v="0"/>
    <x v="0"/>
  </r>
  <r>
    <s v="50A-288"/>
    <m/>
    <x v="0"/>
    <s v="9 PLEASANT ST"/>
    <n v="101"/>
    <s v="LECESSE SHARYN L &amp; JAMES V"/>
    <s v="R30"/>
    <s v="ONE FAMILY"/>
    <s v="50/A/288//"/>
    <n v="7.8460000000000002E-2"/>
    <n v="0"/>
    <n v="0"/>
    <n v="1"/>
    <n v="1"/>
    <s v="SEWER"/>
    <n v="1"/>
    <n v="1"/>
    <n v="500"/>
    <s v="YES"/>
    <n v="0"/>
    <s v="50A-288"/>
    <s v="All Public"/>
    <s v="SEWER"/>
    <s v="SEWER"/>
    <n v="500"/>
    <m/>
    <m/>
    <n v="0"/>
    <n v="0"/>
    <n v="2"/>
    <n v="830"/>
    <n v="1"/>
    <m/>
    <m/>
    <m/>
    <m/>
    <m/>
    <m/>
    <m/>
    <m/>
    <m/>
    <m/>
    <n v="1"/>
    <n v="1"/>
    <x v="0"/>
    <x v="0"/>
  </r>
  <r>
    <s v="35-39"/>
    <m/>
    <x v="0"/>
    <s v="15 EAST EDGEWATER DR"/>
    <n v="101"/>
    <s v="PECCI STEPHEN M"/>
    <s v="R30"/>
    <s v="ONE FAMILY"/>
    <s v="35//39//"/>
    <n v="0.71550000000000002"/>
    <n v="1"/>
    <n v="1"/>
    <n v="1"/>
    <n v="1"/>
    <s v="SEPTIC"/>
    <n v="0"/>
    <n v="1"/>
    <n v="7600"/>
    <s v="YES"/>
    <n v="7600"/>
    <s v="35-39"/>
    <s v=",Septic"/>
    <s v="SEWER"/>
    <s v="SEPTIC"/>
    <n v="7600"/>
    <m/>
    <m/>
    <n v="1"/>
    <n v="1"/>
    <n v="3"/>
    <n v="2497"/>
    <n v="1.75"/>
    <m/>
    <m/>
    <m/>
    <m/>
    <m/>
    <m/>
    <m/>
    <m/>
    <m/>
    <m/>
    <n v="3"/>
    <n v="1"/>
    <x v="3"/>
    <x v="3"/>
  </r>
  <r>
    <s v="50A-182B"/>
    <m/>
    <x v="0"/>
    <s v="26 BAYVIEW ST"/>
    <n v="101"/>
    <s v="AVILA EDUARDO M"/>
    <s v="R13"/>
    <s v="ONE FAMILY"/>
    <s v="50/A/182/B/"/>
    <n v="7.8210000000000002E-2"/>
    <n v="0"/>
    <n v="0"/>
    <n v="1"/>
    <n v="1"/>
    <s v="SEWER"/>
    <n v="1"/>
    <n v="1"/>
    <n v="600"/>
    <s v="YES"/>
    <n v="0"/>
    <s v="50A-182B"/>
    <s v="All Public"/>
    <s v="SEWER"/>
    <s v="SEWER"/>
    <n v="600"/>
    <m/>
    <m/>
    <n v="0"/>
    <n v="0"/>
    <n v="2"/>
    <n v="930"/>
    <n v="1"/>
    <m/>
    <m/>
    <m/>
    <m/>
    <m/>
    <m/>
    <m/>
    <m/>
    <m/>
    <m/>
    <n v="1"/>
    <n v="1"/>
    <x v="0"/>
    <x v="0"/>
  </r>
  <r>
    <s v="50A-174A"/>
    <m/>
    <x v="0"/>
    <s v="155 SWIFTS BCH RD"/>
    <n v="101"/>
    <s v="DOLAN SUSAN M"/>
    <s v="R30"/>
    <s v="ONE FAMILY"/>
    <s v="50/A/174/A/"/>
    <n v="8.8660000000000003E-2"/>
    <n v="0"/>
    <n v="0"/>
    <n v="1"/>
    <n v="1"/>
    <s v="SEWER"/>
    <n v="1"/>
    <n v="1"/>
    <n v="1500"/>
    <s v="YES"/>
    <n v="0"/>
    <s v="50A-174A"/>
    <s v="All Public"/>
    <s v="SEWER"/>
    <s v="SEWER"/>
    <n v="1500"/>
    <m/>
    <m/>
    <n v="0"/>
    <n v="0"/>
    <n v="2"/>
    <n v="765"/>
    <n v="1"/>
    <m/>
    <m/>
    <m/>
    <m/>
    <m/>
    <m/>
    <m/>
    <m/>
    <m/>
    <m/>
    <n v="1"/>
    <n v="1"/>
    <x v="0"/>
    <x v="0"/>
  </r>
  <r>
    <s v="35-85"/>
    <m/>
    <x v="0"/>
    <s v="64 EDGEWATER DR"/>
    <n v="101"/>
    <s v="COE LEONARD D"/>
    <s v="R30"/>
    <s v="ONE FAMILY"/>
    <s v="35//85//"/>
    <n v="0.23538999999999999"/>
    <n v="1"/>
    <n v="1"/>
    <n v="1"/>
    <n v="1"/>
    <s v="SEPTIC"/>
    <n v="0"/>
    <n v="1"/>
    <n v="13400"/>
    <s v="YES"/>
    <n v="13400"/>
    <s v="35-85"/>
    <s v="Public Water,Gas,Septic"/>
    <s v="SEPTIC"/>
    <s v="SEPTIC"/>
    <n v="13400"/>
    <m/>
    <m/>
    <n v="1"/>
    <n v="1"/>
    <n v="3"/>
    <n v="2016"/>
    <n v="2"/>
    <m/>
    <m/>
    <m/>
    <m/>
    <m/>
    <m/>
    <m/>
    <m/>
    <m/>
    <m/>
    <n v="1"/>
    <n v="1"/>
    <x v="3"/>
    <x v="3"/>
  </r>
  <r>
    <s v="50D-99"/>
    <m/>
    <x v="0"/>
    <s v="28 POND ST"/>
    <n v="101"/>
    <s v="KLIMAS GILDA A"/>
    <s v="R30"/>
    <s v="ONE FAMILY"/>
    <s v="50/D/99//"/>
    <n v="0.20863999999999999"/>
    <n v="0"/>
    <n v="0"/>
    <n v="1"/>
    <n v="1"/>
    <s v="SEWER"/>
    <n v="1"/>
    <n v="1"/>
    <n v="8900"/>
    <s v="NO_W1"/>
    <n v="0"/>
    <s v="50D-99"/>
    <s v="Public Water,Public Sewer,Gas"/>
    <s v="SEWER"/>
    <s v="SEWER"/>
    <n v="8900"/>
    <m/>
    <m/>
    <n v="0"/>
    <n v="0"/>
    <n v="3"/>
    <n v="1548"/>
    <n v="1"/>
    <m/>
    <m/>
    <m/>
    <m/>
    <m/>
    <m/>
    <m/>
    <m/>
    <m/>
    <m/>
    <n v="3"/>
    <n v="1"/>
    <x v="0"/>
    <x v="0"/>
  </r>
  <r>
    <s v="50B-4-36"/>
    <m/>
    <x v="0"/>
    <s v="4 T ST"/>
    <n v="101"/>
    <s v="HOWARD DONALD R &amp; AVIS J"/>
    <s v="R30"/>
    <s v="ONE FAMILY"/>
    <s v="50/B4/36//"/>
    <n v="0.10775"/>
    <n v="0"/>
    <n v="0"/>
    <n v="1"/>
    <n v="1"/>
    <s v="SEWER"/>
    <n v="1"/>
    <n v="1"/>
    <n v="8400"/>
    <s v="YES"/>
    <n v="0"/>
    <s v="50B-4-36"/>
    <s v="All Public"/>
    <s v="SEWER"/>
    <s v="SEWER"/>
    <n v="8400"/>
    <m/>
    <m/>
    <n v="0"/>
    <n v="0"/>
    <n v="2"/>
    <n v="918"/>
    <n v="1"/>
    <m/>
    <m/>
    <m/>
    <m/>
    <m/>
    <m/>
    <m/>
    <m/>
    <m/>
    <m/>
    <n v="1"/>
    <n v="1"/>
    <x v="0"/>
    <x v="0"/>
  </r>
  <r>
    <s v="50B-4-23A"/>
    <m/>
    <x v="0"/>
    <s v="1 VERNAL ST"/>
    <n v="101"/>
    <s v="GAVAZA JOHN H JR"/>
    <s v="R30"/>
    <s v="ONE FAMILY"/>
    <s v="50/B4/23/A/"/>
    <n v="7.145E-2"/>
    <n v="0"/>
    <n v="0"/>
    <n v="1"/>
    <n v="1"/>
    <s v="SEWER"/>
    <n v="1"/>
    <n v="1"/>
    <n v="2000"/>
    <s v="NO_W1"/>
    <n v="0"/>
    <s v="50B-4-23A"/>
    <s v="All Public"/>
    <s v="SEWER"/>
    <s v="SEWER"/>
    <n v="2000"/>
    <m/>
    <m/>
    <n v="0"/>
    <n v="0"/>
    <n v="2"/>
    <n v="582"/>
    <n v="1"/>
    <m/>
    <m/>
    <m/>
    <m/>
    <m/>
    <m/>
    <m/>
    <m/>
    <m/>
    <m/>
    <n v="1"/>
    <n v="1"/>
    <x v="0"/>
    <x v="0"/>
  </r>
  <r>
    <s v="35-19"/>
    <m/>
    <x v="0"/>
    <s v="59 EDGEWATER DR"/>
    <n v="132"/>
    <s v="LEWIS ROBERTA H"/>
    <s v="R30"/>
    <s v="RES ACLNUD  MDL-00"/>
    <s v="35//19//"/>
    <n v="0.21865999999999999"/>
    <n v="0"/>
    <n v="0"/>
    <n v="0"/>
    <n v="0"/>
    <m/>
    <n v="0"/>
    <n v="0"/>
    <n v="0"/>
    <s v="YES"/>
    <n v="0"/>
    <s v="35-19"/>
    <m/>
    <m/>
    <m/>
    <n v="0"/>
    <m/>
    <m/>
    <n v="0"/>
    <n v="0"/>
    <n v="0"/>
    <n v="0"/>
    <n v="0"/>
    <m/>
    <m/>
    <m/>
    <m/>
    <m/>
    <m/>
    <m/>
    <m/>
    <m/>
    <m/>
    <n v="1"/>
    <n v="1"/>
    <x v="3"/>
    <x v="3"/>
  </r>
  <r>
    <s v="50D-218B"/>
    <m/>
    <x v="0"/>
    <s v="6 COOLIDGE RD"/>
    <n v="101"/>
    <s v="GRENIER PAUL A"/>
    <s v="R30"/>
    <s v="ONE FAMILY"/>
    <s v="50/D/218/B/"/>
    <n v="4.7449999999999999E-2"/>
    <n v="0"/>
    <n v="0"/>
    <n v="1"/>
    <n v="1"/>
    <s v="SEWER"/>
    <n v="1"/>
    <n v="1"/>
    <n v="7000"/>
    <s v="NO_W1"/>
    <n v="0"/>
    <s v="50D-218B"/>
    <s v="All Public"/>
    <s v="SEWER"/>
    <s v="SEWER"/>
    <n v="7000"/>
    <m/>
    <m/>
    <n v="0"/>
    <n v="0"/>
    <n v="2"/>
    <n v="700"/>
    <n v="1"/>
    <m/>
    <m/>
    <m/>
    <m/>
    <m/>
    <m/>
    <m/>
    <m/>
    <m/>
    <m/>
    <n v="1"/>
    <n v="1"/>
    <x v="0"/>
    <x v="0"/>
  </r>
  <r>
    <s v="50A-272"/>
    <m/>
    <x v="0"/>
    <s v="21 BAYVIEW ST"/>
    <n v="101"/>
    <s v="LOPES LORRAINE"/>
    <s v="R30"/>
    <s v="ONE FAMILY"/>
    <s v="50/A/272//"/>
    <n v="0.13272999999999999"/>
    <n v="0"/>
    <n v="0"/>
    <n v="1"/>
    <n v="1"/>
    <s v="SEWER"/>
    <n v="1"/>
    <n v="1"/>
    <n v="6800"/>
    <s v="YES"/>
    <n v="0"/>
    <s v="50A-272"/>
    <s v="Public Water,Public Sewer"/>
    <s v="SEWER"/>
    <s v="SEWER"/>
    <n v="6800"/>
    <m/>
    <m/>
    <n v="0"/>
    <n v="0"/>
    <n v="1"/>
    <n v="693"/>
    <n v="1.5"/>
    <m/>
    <m/>
    <m/>
    <m/>
    <m/>
    <m/>
    <m/>
    <m/>
    <m/>
    <m/>
    <n v="1"/>
    <n v="1"/>
    <x v="0"/>
    <x v="0"/>
  </r>
  <r>
    <s v="50A-177"/>
    <m/>
    <x v="0"/>
    <s v="5 GREENWOOD AVE"/>
    <n v="101"/>
    <s v="CHAVES CHERYL"/>
    <s v="R30"/>
    <s v="ONE FAMILY"/>
    <s v="50/A/177//"/>
    <n v="0.24385000000000001"/>
    <n v="0"/>
    <n v="0"/>
    <n v="1"/>
    <n v="1"/>
    <s v="SEWER"/>
    <n v="1"/>
    <n v="1"/>
    <n v="9000"/>
    <s v="YES"/>
    <n v="0"/>
    <s v="50A-177"/>
    <s v="All Public"/>
    <s v="SEWER"/>
    <s v="SEWER"/>
    <n v="9000"/>
    <m/>
    <m/>
    <n v="0"/>
    <n v="0"/>
    <n v="3"/>
    <n v="948"/>
    <n v="1"/>
    <m/>
    <m/>
    <m/>
    <m/>
    <m/>
    <m/>
    <m/>
    <m/>
    <m/>
    <m/>
    <n v="1"/>
    <n v="1"/>
    <x v="0"/>
    <x v="0"/>
  </r>
  <r>
    <s v="50D-76"/>
    <m/>
    <x v="0"/>
    <s v="33 POND ST"/>
    <n v="101"/>
    <s v="MORRISON JOSEPH B"/>
    <s v="R30"/>
    <s v="ONE FAMILY"/>
    <s v="50/D/76//"/>
    <n v="0.10005"/>
    <n v="0"/>
    <n v="0"/>
    <n v="1"/>
    <n v="1"/>
    <s v="SEWER"/>
    <n v="1"/>
    <n v="1"/>
    <n v="3100"/>
    <s v="YES"/>
    <n v="0"/>
    <s v="50D-76"/>
    <s v="All Public"/>
    <s v="SEWER"/>
    <s v="SEWER"/>
    <n v="3100"/>
    <m/>
    <m/>
    <n v="0"/>
    <n v="0"/>
    <n v="1"/>
    <n v="472"/>
    <n v="1"/>
    <m/>
    <m/>
    <m/>
    <m/>
    <m/>
    <m/>
    <m/>
    <m/>
    <m/>
    <m/>
    <n v="1"/>
    <n v="1"/>
    <x v="0"/>
    <x v="0"/>
  </r>
  <r>
    <s v="50D-157"/>
    <m/>
    <x v="0"/>
    <s v="9 WINDY ST"/>
    <n v="132"/>
    <s v="FALCO KATHERINE L TRUSTEE"/>
    <s v="R30"/>
    <s v="RES ACLNUD  MDL-00"/>
    <s v="50/D/157//"/>
    <n v="8.5739999999999997E-2"/>
    <n v="0"/>
    <n v="0"/>
    <n v="0"/>
    <n v="0"/>
    <m/>
    <n v="0"/>
    <n v="1"/>
    <n v="0"/>
    <s v="YES"/>
    <n v="0"/>
    <s v="50D-157"/>
    <s v="Public Water,Public Sewer"/>
    <s v="SEWER"/>
    <m/>
    <n v="0"/>
    <m/>
    <m/>
    <n v="0"/>
    <n v="0"/>
    <n v="0"/>
    <n v="0"/>
    <n v="0"/>
    <m/>
    <m/>
    <m/>
    <m/>
    <m/>
    <m/>
    <m/>
    <m/>
    <m/>
    <m/>
    <n v="1"/>
    <n v="1"/>
    <x v="0"/>
    <x v="0"/>
  </r>
  <r>
    <s v="50D-36"/>
    <m/>
    <x v="0"/>
    <s v="39 BEACH ST"/>
    <n v="101"/>
    <s v="CALARESO JOSEPH JR"/>
    <s v="R30"/>
    <s v="ONE FAMILY"/>
    <s v="50/D/36//"/>
    <n v="0.21432999999999999"/>
    <n v="0"/>
    <n v="0"/>
    <n v="1"/>
    <n v="1"/>
    <s v="SEWER"/>
    <n v="1"/>
    <n v="1"/>
    <n v="0"/>
    <s v="YES"/>
    <n v="0"/>
    <s v="50D-36"/>
    <s v="All Public"/>
    <s v="SEWER"/>
    <s v="SEWER"/>
    <n v="0"/>
    <m/>
    <m/>
    <n v="0"/>
    <n v="0"/>
    <n v="2"/>
    <n v="837"/>
    <n v="1"/>
    <m/>
    <m/>
    <m/>
    <m/>
    <m/>
    <m/>
    <m/>
    <m/>
    <m/>
    <m/>
    <n v="2"/>
    <n v="1"/>
    <x v="0"/>
    <x v="0"/>
  </r>
  <r>
    <s v="50D-45"/>
    <m/>
    <x v="0"/>
    <s v="38 BEACH ST"/>
    <n v="101"/>
    <s v="LUNETTA LOUIS L"/>
    <s v="R30"/>
    <s v="ONE FAMILY"/>
    <s v="50/D/45//"/>
    <n v="0.10586"/>
    <n v="0"/>
    <n v="0"/>
    <n v="1"/>
    <n v="1"/>
    <s v="SEWER"/>
    <n v="1"/>
    <n v="1"/>
    <n v="100"/>
    <s v="YES"/>
    <n v="0"/>
    <s v="50D-45"/>
    <s v="Public Water,Public Sewer"/>
    <s v="SEWER"/>
    <s v="SEWER"/>
    <n v="100"/>
    <m/>
    <m/>
    <n v="0"/>
    <n v="0"/>
    <n v="4"/>
    <n v="2400"/>
    <n v="2"/>
    <m/>
    <m/>
    <m/>
    <m/>
    <m/>
    <m/>
    <m/>
    <m/>
    <m/>
    <m/>
    <n v="1"/>
    <n v="1"/>
    <x v="0"/>
    <x v="0"/>
  </r>
  <r>
    <s v="50A-269"/>
    <m/>
    <x v="0"/>
    <s v="4 PLEASANT ST"/>
    <n v="101"/>
    <s v="DIPERSIO DONNA"/>
    <s v="R13"/>
    <s v="ONE FAMILY"/>
    <s v="50/A/269//"/>
    <n v="9.6659999999999996E-2"/>
    <n v="0"/>
    <n v="0"/>
    <n v="1"/>
    <n v="1"/>
    <s v="SEWER"/>
    <n v="1"/>
    <n v="1"/>
    <n v="1800"/>
    <s v="YES"/>
    <n v="0"/>
    <s v="50A-269"/>
    <s v="All Public"/>
    <s v="SEWER"/>
    <s v="SEWER"/>
    <n v="1800"/>
    <m/>
    <m/>
    <n v="0"/>
    <n v="0"/>
    <n v="2"/>
    <n v="970"/>
    <n v="1"/>
    <m/>
    <m/>
    <m/>
    <m/>
    <m/>
    <m/>
    <m/>
    <m/>
    <m/>
    <m/>
    <n v="1"/>
    <n v="1"/>
    <x v="0"/>
    <x v="0"/>
  </r>
  <r>
    <s v="50D-174"/>
    <m/>
    <x v="0"/>
    <s v="6 WINDY ST"/>
    <n v="132"/>
    <s v="HERMAN ALBERT JR &amp; ARLEENE M"/>
    <s v="R30"/>
    <s v="RES ACLNUD  MDL-00"/>
    <s v="50/D/174//"/>
    <n v="0.11255"/>
    <n v="0"/>
    <n v="0"/>
    <n v="0"/>
    <n v="0"/>
    <m/>
    <n v="0"/>
    <n v="0"/>
    <n v="0"/>
    <s v="YES"/>
    <n v="0"/>
    <s v="50D-174"/>
    <m/>
    <m/>
    <m/>
    <n v="0"/>
    <m/>
    <m/>
    <n v="0"/>
    <n v="0"/>
    <n v="0"/>
    <n v="0"/>
    <n v="0"/>
    <m/>
    <m/>
    <m/>
    <m/>
    <m/>
    <m/>
    <m/>
    <m/>
    <m/>
    <m/>
    <n v="1"/>
    <n v="1"/>
    <x v="0"/>
    <x v="0"/>
  </r>
  <r>
    <s v="50D-212"/>
    <m/>
    <x v="0"/>
    <s v="9 GRAHAM ST"/>
    <n v="101"/>
    <s v="BUTLER WILLIAM G"/>
    <s v="R30"/>
    <s v="ONE FAMILY"/>
    <s v="50/D/212//"/>
    <n v="0.21512999999999999"/>
    <n v="0"/>
    <n v="0"/>
    <n v="1"/>
    <n v="1"/>
    <s v="SEWER"/>
    <n v="1"/>
    <n v="1"/>
    <n v="3200"/>
    <s v="NO_W1"/>
    <n v="0"/>
    <s v="50D-212"/>
    <s v="Public Water,Public Sewer,Gas"/>
    <s v="SEWER"/>
    <s v="SEWER"/>
    <n v="3200"/>
    <m/>
    <m/>
    <n v="0"/>
    <n v="0"/>
    <n v="1"/>
    <n v="812"/>
    <n v="1"/>
    <m/>
    <m/>
    <m/>
    <m/>
    <m/>
    <m/>
    <m/>
    <m/>
    <m/>
    <m/>
    <n v="3"/>
    <n v="1"/>
    <x v="0"/>
    <x v="0"/>
  </r>
  <r>
    <s v="50A-179B"/>
    <m/>
    <x v="0"/>
    <s v="10 QUASUET AVE"/>
    <n v="101"/>
    <s v="ARMATA FRANCESCO P TRUSTEE OF"/>
    <s v="R30"/>
    <s v="ONE FAMILY"/>
    <s v="50/A/179/B/"/>
    <n v="0.17022000000000001"/>
    <n v="0"/>
    <n v="0"/>
    <n v="1"/>
    <n v="1"/>
    <s v="SEWER"/>
    <n v="1"/>
    <n v="1"/>
    <n v="3900"/>
    <s v="YES"/>
    <n v="0"/>
    <s v="50A-179B"/>
    <s v="All Public"/>
    <s v="SEWER"/>
    <s v="SEWER"/>
    <n v="3900"/>
    <m/>
    <m/>
    <n v="0"/>
    <n v="0"/>
    <n v="3"/>
    <n v="1204"/>
    <n v="1"/>
    <m/>
    <m/>
    <m/>
    <m/>
    <m/>
    <m/>
    <m/>
    <m/>
    <m/>
    <m/>
    <n v="2"/>
    <n v="1"/>
    <x v="0"/>
    <x v="0"/>
  </r>
  <r>
    <s v="50D-126"/>
    <m/>
    <x v="0"/>
    <s v="84 SHORE AVE"/>
    <n v="101"/>
    <s v="KING MILES S"/>
    <s v="R30"/>
    <s v="ONE FAMILY"/>
    <s v="50/D/126//"/>
    <n v="6.0409999999999998E-2"/>
    <n v="0"/>
    <n v="0"/>
    <n v="1"/>
    <n v="1"/>
    <s v="SEWER"/>
    <n v="1"/>
    <n v="1"/>
    <n v="2300"/>
    <s v="YES"/>
    <n v="0"/>
    <s v="50D-126"/>
    <s v="All Public"/>
    <s v="SEWER"/>
    <s v="SEWER"/>
    <n v="2300"/>
    <m/>
    <m/>
    <n v="0"/>
    <n v="0"/>
    <n v="2"/>
    <n v="528"/>
    <n v="1.25"/>
    <m/>
    <m/>
    <m/>
    <m/>
    <m/>
    <m/>
    <m/>
    <m/>
    <m/>
    <m/>
    <n v="1"/>
    <n v="1"/>
    <x v="0"/>
    <x v="0"/>
  </r>
  <r>
    <s v="50A-290"/>
    <m/>
    <x v="0"/>
    <s v="7 PLEASANT ST"/>
    <n v="101"/>
    <s v="DIRADO NICHOLAS A"/>
    <s v="R30"/>
    <s v="ONE FAMILY"/>
    <s v="50/A/290//"/>
    <n v="6.9639999999999994E-2"/>
    <n v="0"/>
    <n v="0"/>
    <n v="1"/>
    <n v="1"/>
    <s v="SEWER"/>
    <n v="1"/>
    <n v="1"/>
    <n v="3300"/>
    <s v="YES"/>
    <n v="0"/>
    <s v="50A-290"/>
    <s v="All Public"/>
    <s v="SEWER"/>
    <s v="SEWER"/>
    <n v="3300"/>
    <m/>
    <m/>
    <n v="0"/>
    <n v="0"/>
    <n v="2"/>
    <n v="736"/>
    <n v="1"/>
    <m/>
    <m/>
    <m/>
    <m/>
    <m/>
    <m/>
    <m/>
    <m/>
    <m/>
    <m/>
    <n v="1"/>
    <n v="1"/>
    <x v="0"/>
    <x v="0"/>
  </r>
  <r>
    <s v="50D-77"/>
    <m/>
    <x v="0"/>
    <s v="35 POND ST"/>
    <n v="101"/>
    <s v="MCMULLEN JAMES V JR"/>
    <s v="R30"/>
    <s v="ONE FAMILY"/>
    <s v="50/D/77//"/>
    <n v="0.13120999999999999"/>
    <n v="0"/>
    <n v="0"/>
    <n v="1"/>
    <n v="1"/>
    <s v="SEWER"/>
    <n v="1"/>
    <n v="1"/>
    <n v="9400"/>
    <s v="NO_W1"/>
    <n v="0"/>
    <s v="50D-77"/>
    <s v="All Public"/>
    <s v="SEWER"/>
    <s v="SEWER"/>
    <n v="9400"/>
    <m/>
    <m/>
    <n v="0"/>
    <n v="0"/>
    <n v="3"/>
    <n v="1560"/>
    <n v="2"/>
    <m/>
    <m/>
    <m/>
    <m/>
    <m/>
    <m/>
    <m/>
    <m/>
    <m/>
    <m/>
    <n v="2"/>
    <n v="1"/>
    <x v="0"/>
    <x v="0"/>
  </r>
  <r>
    <s v="35-86"/>
    <m/>
    <x v="0"/>
    <s v="68 EDGEWATER DR"/>
    <n v="130"/>
    <s v="BOURNE DOROTHY L LIFE ESTATE"/>
    <s v="R60"/>
    <s v="RES ACLNDV  MDL-00"/>
    <s v="35//86//"/>
    <n v="0.19156999999999999"/>
    <n v="0"/>
    <n v="0"/>
    <n v="0"/>
    <n v="0"/>
    <m/>
    <n v="0"/>
    <n v="0"/>
    <n v="0"/>
    <s v="YES"/>
    <n v="0"/>
    <s v="35-86"/>
    <m/>
    <m/>
    <m/>
    <n v="0"/>
    <m/>
    <m/>
    <n v="0"/>
    <n v="0"/>
    <n v="0"/>
    <n v="0"/>
    <n v="0"/>
    <m/>
    <m/>
    <m/>
    <m/>
    <m/>
    <m/>
    <m/>
    <m/>
    <m/>
    <m/>
    <n v="1"/>
    <n v="1"/>
    <x v="3"/>
    <x v="3"/>
  </r>
  <r>
    <s v="50D-218A"/>
    <m/>
    <x v="0"/>
    <s v="4 COOLIDGE RD"/>
    <n v="101"/>
    <s v="FEDERAL HOME LOAN MORTGAGE"/>
    <s v="R30"/>
    <s v="ONE FAMILY"/>
    <s v="50/D/218/A/"/>
    <n v="2.5149999999999999E-2"/>
    <n v="0"/>
    <n v="0"/>
    <n v="1"/>
    <n v="1"/>
    <s v="SEWER"/>
    <n v="1"/>
    <n v="1"/>
    <n v="4600"/>
    <s v="YES"/>
    <n v="0"/>
    <s v="50D-218A"/>
    <s v="Public Water,Public Sewer"/>
    <s v="SEWER"/>
    <s v="SEWER"/>
    <n v="4600"/>
    <m/>
    <m/>
    <n v="0"/>
    <n v="0"/>
    <n v="2"/>
    <n v="510"/>
    <n v="1"/>
    <m/>
    <m/>
    <m/>
    <m/>
    <m/>
    <m/>
    <m/>
    <m/>
    <m/>
    <m/>
    <n v="1"/>
    <n v="1"/>
    <x v="0"/>
    <x v="0"/>
  </r>
  <r>
    <s v="35-49"/>
    <m/>
    <x v="0"/>
    <s v="147 INDIAN NECK RD"/>
    <n v="101"/>
    <s v="PARKER ELSIE C LIFE ESTATE"/>
    <s v="R30"/>
    <s v="ONE FAMILY"/>
    <s v="35//49//"/>
    <n v="0.48797000000000001"/>
    <n v="1"/>
    <n v="1"/>
    <n v="1"/>
    <n v="1"/>
    <s v="SEPTIC"/>
    <n v="0"/>
    <n v="1"/>
    <n v="900"/>
    <s v="YES"/>
    <n v="900"/>
    <s v="35-49"/>
    <s v="Public Water,Gas,Septic"/>
    <s v="SEPTIC"/>
    <s v="SEPTIC"/>
    <n v="900"/>
    <m/>
    <m/>
    <n v="1"/>
    <n v="1"/>
    <n v="3"/>
    <n v="1679"/>
    <n v="1"/>
    <m/>
    <m/>
    <m/>
    <m/>
    <m/>
    <m/>
    <m/>
    <m/>
    <m/>
    <m/>
    <n v="1"/>
    <n v="1"/>
    <x v="3"/>
    <x v="3"/>
  </r>
  <r>
    <s v="54-S9"/>
    <m/>
    <x v="0"/>
    <s v="84 CROMESETT RD"/>
    <n v="101"/>
    <s v="MACEDO ANTONIO F"/>
    <s v="MR30"/>
    <s v="ONE FAMILY"/>
    <s v="54//S9//"/>
    <n v="1.3228"/>
    <n v="1"/>
    <n v="1"/>
    <n v="1"/>
    <n v="1"/>
    <s v="SEPTIC"/>
    <n v="0"/>
    <n v="1"/>
    <n v="10800"/>
    <s v="YES"/>
    <n v="10800"/>
    <s v="54-S9"/>
    <s v="Public Water,Septic"/>
    <s v="SEPTIC"/>
    <s v="SEPTIC"/>
    <n v="10800"/>
    <m/>
    <m/>
    <n v="1"/>
    <n v="1"/>
    <n v="4"/>
    <n v="2546"/>
    <n v="1"/>
    <m/>
    <m/>
    <m/>
    <m/>
    <m/>
    <m/>
    <m/>
    <m/>
    <m/>
    <m/>
    <n v="1"/>
    <n v="1"/>
    <x v="0"/>
    <x v="0"/>
  </r>
  <r>
    <s v="50D-267"/>
    <m/>
    <x v="0"/>
    <s v="7 VERNAL ST"/>
    <n v="101"/>
    <s v="LOTTERHAND GALE M"/>
    <s v="R30"/>
    <s v="ONE FAMILY"/>
    <s v="50/D/267//"/>
    <n v="4.9599999999999998E-2"/>
    <n v="0"/>
    <n v="0"/>
    <n v="1"/>
    <n v="1"/>
    <s v="SEWER"/>
    <n v="1"/>
    <n v="1"/>
    <n v="1900"/>
    <s v="YES"/>
    <n v="0"/>
    <s v="50D-267"/>
    <s v="All Public"/>
    <s v="SEWER"/>
    <s v="SEWER"/>
    <n v="1900"/>
    <m/>
    <m/>
    <n v="0"/>
    <n v="0"/>
    <n v="2"/>
    <n v="580"/>
    <n v="1"/>
    <m/>
    <m/>
    <m/>
    <m/>
    <m/>
    <m/>
    <m/>
    <m/>
    <m/>
    <m/>
    <n v="1"/>
    <n v="1"/>
    <x v="0"/>
    <x v="0"/>
  </r>
  <r>
    <s v="50A-178B"/>
    <m/>
    <x v="0"/>
    <s v="8 QUASUET AVE"/>
    <n v="101"/>
    <s v="SCIALDONE PATRICIA A TR"/>
    <s v="R30"/>
    <s v="ONE FAMILY"/>
    <s v="50/A/178/B/"/>
    <n v="9.2579999999999996E-2"/>
    <n v="0"/>
    <n v="0"/>
    <n v="1"/>
    <n v="1"/>
    <s v="SEWER"/>
    <n v="1"/>
    <n v="1"/>
    <n v="200"/>
    <s v="YES"/>
    <n v="0"/>
    <s v="50A-178B"/>
    <s v="All Public"/>
    <s v="SEWER"/>
    <s v="SEWER"/>
    <n v="200"/>
    <m/>
    <m/>
    <n v="0"/>
    <n v="0"/>
    <n v="3"/>
    <n v="826"/>
    <n v="1"/>
    <m/>
    <m/>
    <m/>
    <m/>
    <m/>
    <m/>
    <m/>
    <m/>
    <m/>
    <m/>
    <n v="1"/>
    <n v="1"/>
    <x v="0"/>
    <x v="0"/>
  </r>
  <r>
    <s v="35-10"/>
    <m/>
    <x v="0"/>
    <s v="77 EDGEWATER DR"/>
    <n v="101"/>
    <s v="MAHER LEO G"/>
    <s v="R30"/>
    <s v="ONE FAMILY"/>
    <s v="35//10//"/>
    <n v="0.43390000000000001"/>
    <n v="1"/>
    <n v="1"/>
    <n v="1"/>
    <n v="1"/>
    <s v="SEPTIC"/>
    <n v="0"/>
    <n v="1"/>
    <n v="10100"/>
    <s v="YES"/>
    <n v="10100"/>
    <s v="35-10"/>
    <s v="Public Water,Gas,Septic"/>
    <s v="SEPTIC"/>
    <s v="SEPTIC"/>
    <n v="10100"/>
    <m/>
    <m/>
    <n v="1"/>
    <n v="1"/>
    <n v="2"/>
    <n v="1056"/>
    <n v="1"/>
    <m/>
    <m/>
    <m/>
    <m/>
    <m/>
    <m/>
    <m/>
    <m/>
    <m/>
    <m/>
    <n v="1"/>
    <n v="1"/>
    <x v="3"/>
    <x v="3"/>
  </r>
  <r>
    <s v="36-1000"/>
    <m/>
    <x v="0"/>
    <s v="150 INDIAN NECK RD"/>
    <n v="101"/>
    <s v="RODERICK ROBERT J"/>
    <s v="R60"/>
    <s v="ONE FAMILY"/>
    <s v="36//1000//"/>
    <n v="0.50973999999999997"/>
    <n v="1"/>
    <n v="1"/>
    <n v="1"/>
    <n v="1"/>
    <s v="SEPTIC"/>
    <n v="0"/>
    <n v="1"/>
    <n v="600"/>
    <s v="YES"/>
    <n v="600"/>
    <s v="36-1000"/>
    <s v="Public Sewer,Septic"/>
    <s v="SEPTIC"/>
    <s v="SEPTIC"/>
    <n v="600"/>
    <m/>
    <m/>
    <n v="1"/>
    <n v="1"/>
    <n v="3"/>
    <n v="1202"/>
    <n v="1"/>
    <m/>
    <m/>
    <m/>
    <m/>
    <m/>
    <m/>
    <m/>
    <m/>
    <m/>
    <m/>
    <n v="2"/>
    <n v="1"/>
    <x v="3"/>
    <x v="3"/>
  </r>
  <r>
    <s v="50D-127"/>
    <m/>
    <x v="0"/>
    <s v="3 BELMONT ST"/>
    <n v="132"/>
    <s v="PETERSON ROBERT A"/>
    <s v="R30"/>
    <s v="RES ACLNUD  MDL-00"/>
    <s v="50/D/127//"/>
    <n v="9.2060000000000003E-2"/>
    <n v="0"/>
    <n v="0"/>
    <n v="0"/>
    <n v="0"/>
    <m/>
    <n v="0"/>
    <n v="0"/>
    <n v="0"/>
    <s v="YES"/>
    <n v="0"/>
    <s v="50D-127"/>
    <m/>
    <m/>
    <m/>
    <n v="0"/>
    <m/>
    <m/>
    <n v="0"/>
    <n v="0"/>
    <n v="0"/>
    <n v="0"/>
    <n v="0"/>
    <m/>
    <m/>
    <m/>
    <m/>
    <m/>
    <m/>
    <m/>
    <m/>
    <m/>
    <m/>
    <n v="1"/>
    <n v="1"/>
    <x v="0"/>
    <x v="0"/>
  </r>
  <r>
    <s v="50B-4-35A"/>
    <m/>
    <x v="0"/>
    <s v="2 T ST"/>
    <n v="101"/>
    <s v="HAYES TIMOTHY J"/>
    <s v="R30"/>
    <s v="ONE FAMILY"/>
    <s v="50/B4/35/A/"/>
    <n v="4.4389999999999999E-2"/>
    <n v="0"/>
    <n v="0"/>
    <n v="1"/>
    <n v="1"/>
    <s v="SEWER"/>
    <n v="1"/>
    <n v="1"/>
    <n v="3100"/>
    <s v="YES"/>
    <n v="0"/>
    <s v="50B-4-35A"/>
    <s v="All Public"/>
    <s v="SEWER"/>
    <s v="SEWER"/>
    <n v="3100"/>
    <m/>
    <m/>
    <n v="0"/>
    <n v="0"/>
    <n v="2"/>
    <n v="468"/>
    <n v="1"/>
    <m/>
    <m/>
    <m/>
    <m/>
    <m/>
    <m/>
    <m/>
    <m/>
    <m/>
    <m/>
    <n v="1"/>
    <n v="1"/>
    <x v="0"/>
    <x v="0"/>
  </r>
  <r>
    <s v="55-1011"/>
    <m/>
    <x v="0"/>
    <s v="27 SHADY LN"/>
    <n v="905"/>
    <s v="THE WILDLANDS TRUST OF"/>
    <s v="R30"/>
    <s v="CHAR ORG  MDL-00"/>
    <s v="55//1011//"/>
    <n v="16.589289999999998"/>
    <n v="0"/>
    <n v="0"/>
    <n v="0"/>
    <n v="0"/>
    <m/>
    <n v="0"/>
    <n v="0"/>
    <n v="0"/>
    <s v="YES"/>
    <n v="0"/>
    <s v="55-1011"/>
    <m/>
    <m/>
    <m/>
    <n v="0"/>
    <s v="fee simple"/>
    <s v="YES"/>
    <n v="0"/>
    <n v="0"/>
    <n v="0"/>
    <n v="0"/>
    <n v="0"/>
    <m/>
    <m/>
    <m/>
    <m/>
    <m/>
    <m/>
    <m/>
    <m/>
    <m/>
    <m/>
    <n v="1"/>
    <n v="1"/>
    <x v="0"/>
    <x v="0"/>
  </r>
  <r>
    <s v="UNK1079"/>
    <s v="FEE"/>
    <x v="0"/>
    <s v="127 GREAT NECK RD"/>
    <n v="132"/>
    <s v="WOODS AT GREAT NECK LL"/>
    <s v="R60"/>
    <s v="ROW"/>
    <m/>
    <n v="0.39839000000000002"/>
    <n v="0"/>
    <n v="0"/>
    <n v="0"/>
    <n v="0"/>
    <m/>
    <n v="0"/>
    <n v="0"/>
    <n v="0"/>
    <s v="NO_W2"/>
    <n v="0"/>
    <m/>
    <m/>
    <m/>
    <m/>
    <n v="0"/>
    <m/>
    <m/>
    <n v="0"/>
    <n v="0"/>
    <n v="0"/>
    <n v="0"/>
    <n v="0"/>
    <s v="CONVERTED TO ROW"/>
    <m/>
    <m/>
    <m/>
    <m/>
    <m/>
    <m/>
    <m/>
    <m/>
    <m/>
    <n v="0"/>
    <n v="1"/>
    <x v="3"/>
    <x v="3"/>
  </r>
  <r>
    <s v="50D-219C"/>
    <m/>
    <x v="0"/>
    <s v="6 GRAHAM ST"/>
    <n v="101"/>
    <s v="JORGE JOSE P TRUSTEE OF JORGE"/>
    <s v="R30"/>
    <s v="ONE FAMILY"/>
    <s v="50/D/219/C/"/>
    <n v="7.5160000000000005E-2"/>
    <n v="0"/>
    <n v="0"/>
    <n v="1"/>
    <n v="1"/>
    <s v="SEWER"/>
    <n v="1"/>
    <n v="1"/>
    <n v="300"/>
    <s v="YES"/>
    <n v="0"/>
    <s v="50D-219C"/>
    <s v="Public Water,Public Sewer,Gas"/>
    <s v="SEWER"/>
    <s v="SEWER"/>
    <n v="300"/>
    <m/>
    <m/>
    <n v="0"/>
    <n v="0"/>
    <n v="2"/>
    <n v="695"/>
    <n v="1"/>
    <m/>
    <m/>
    <m/>
    <m/>
    <m/>
    <m/>
    <m/>
    <m/>
    <m/>
    <m/>
    <n v="1"/>
    <n v="1"/>
    <x v="0"/>
    <x v="0"/>
  </r>
  <r>
    <s v="35-18"/>
    <m/>
    <x v="0"/>
    <s v="61 EDGEWATER DR"/>
    <n v="101"/>
    <s v="CHRISTIAN RUSSELL M JR"/>
    <s v="R30"/>
    <s v="ONE FAMILY"/>
    <s v="35//18//"/>
    <n v="0.22772000000000001"/>
    <n v="1"/>
    <n v="1"/>
    <n v="1"/>
    <n v="1"/>
    <s v="SEPTIC"/>
    <n v="0"/>
    <n v="1"/>
    <n v="7400"/>
    <s v="YES"/>
    <n v="7400"/>
    <s v="35-18"/>
    <s v="Public Water,Septic"/>
    <s v="SEPTIC"/>
    <s v="SEPTIC"/>
    <n v="7400"/>
    <m/>
    <m/>
    <n v="1"/>
    <n v="1"/>
    <n v="2"/>
    <n v="912"/>
    <n v="1"/>
    <m/>
    <m/>
    <m/>
    <m/>
    <m/>
    <m/>
    <m/>
    <m/>
    <m/>
    <m/>
    <n v="1"/>
    <n v="1"/>
    <x v="3"/>
    <x v="3"/>
  </r>
  <r>
    <s v="50D-156"/>
    <m/>
    <x v="0"/>
    <s v="79 SHORE AVE"/>
    <n v="101"/>
    <s v="CHAN CARL &amp; CAROL A"/>
    <s v="R30"/>
    <s v="ONE FAMILY"/>
    <s v="50/D/156//"/>
    <n v="0.14208000000000001"/>
    <n v="0"/>
    <n v="0"/>
    <n v="1"/>
    <n v="1"/>
    <s v="SEWER"/>
    <n v="1"/>
    <n v="1"/>
    <n v="1700"/>
    <s v="NO_W1"/>
    <n v="0"/>
    <s v="50D-156"/>
    <s v="All Public"/>
    <s v="SEWER"/>
    <s v="SEWER"/>
    <n v="1700"/>
    <m/>
    <m/>
    <n v="0"/>
    <n v="0"/>
    <n v="2"/>
    <n v="529"/>
    <n v="1"/>
    <m/>
    <m/>
    <m/>
    <m/>
    <m/>
    <m/>
    <m/>
    <m/>
    <m/>
    <m/>
    <n v="2"/>
    <n v="1"/>
    <x v="0"/>
    <x v="0"/>
  </r>
  <r>
    <s v="50A-175"/>
    <m/>
    <x v="0"/>
    <s v="153 SWIFTS BCH RD"/>
    <n v="101"/>
    <s v="DUCHARME DIANE"/>
    <s v="R30"/>
    <s v="ONE FAMILY"/>
    <s v="50/A/175//"/>
    <n v="0.18064"/>
    <n v="0"/>
    <n v="0"/>
    <n v="1"/>
    <n v="1"/>
    <s v="SEWER"/>
    <n v="1"/>
    <n v="1"/>
    <n v="400"/>
    <s v="YES"/>
    <n v="0"/>
    <s v="50A-175"/>
    <s v="All Public"/>
    <s v="SEWER"/>
    <s v="SEWER"/>
    <n v="400"/>
    <m/>
    <m/>
    <n v="0"/>
    <n v="0"/>
    <n v="2"/>
    <n v="1813"/>
    <n v="1"/>
    <m/>
    <m/>
    <m/>
    <m/>
    <m/>
    <m/>
    <m/>
    <m/>
    <m/>
    <m/>
    <n v="2"/>
    <n v="1"/>
    <x v="0"/>
    <x v="0"/>
  </r>
  <r>
    <s v="50B-4-35B"/>
    <m/>
    <x v="0"/>
    <s v="0 VERNAL ST"/>
    <n v="132"/>
    <s v="LOTTERHAND GALE M"/>
    <s v="R30"/>
    <s v="RES ACLNUD  MDL-00"/>
    <s v="50/B4/35/B/"/>
    <n v="3.2599999999999999E-3"/>
    <n v="0"/>
    <n v="0"/>
    <n v="0"/>
    <n v="0"/>
    <m/>
    <n v="0"/>
    <n v="0"/>
    <n v="0"/>
    <s v="YES"/>
    <n v="0"/>
    <s v="50B-4-35B"/>
    <m/>
    <m/>
    <m/>
    <n v="0"/>
    <m/>
    <m/>
    <n v="0"/>
    <n v="0"/>
    <n v="0"/>
    <n v="0"/>
    <n v="0"/>
    <m/>
    <m/>
    <m/>
    <m/>
    <m/>
    <m/>
    <m/>
    <m/>
    <m/>
    <m/>
    <n v="0"/>
    <n v="1"/>
    <x v="0"/>
    <x v="0"/>
  </r>
  <r>
    <s v="50A-270"/>
    <m/>
    <x v="0"/>
    <s v="19 BAYVIEW ST"/>
    <n v="101"/>
    <s v="KOLUNIE JOHN E"/>
    <s v="R30"/>
    <s v="ONE FAMILY"/>
    <s v="50/A/270//"/>
    <n v="0.11248"/>
    <n v="0"/>
    <n v="0"/>
    <n v="1"/>
    <n v="1"/>
    <s v="SEWER"/>
    <n v="1"/>
    <n v="1"/>
    <n v="4600"/>
    <s v="YES"/>
    <n v="0"/>
    <s v="50A-270"/>
    <s v="Public Water,Public Sewer,Gas"/>
    <s v="SEWER"/>
    <s v="SEWER"/>
    <n v="4600"/>
    <m/>
    <m/>
    <n v="0"/>
    <n v="0"/>
    <n v="3"/>
    <n v="1212"/>
    <n v="1.5"/>
    <m/>
    <m/>
    <m/>
    <m/>
    <m/>
    <m/>
    <m/>
    <m/>
    <m/>
    <m/>
    <n v="1"/>
    <n v="1"/>
    <x v="0"/>
    <x v="0"/>
  </r>
  <r>
    <s v="50D-175"/>
    <m/>
    <x v="0"/>
    <s v="8 WINDY ST"/>
    <n v="132"/>
    <s v="MORTON EDNA C"/>
    <s v="R30"/>
    <s v="RES ACLNUD  MDL-00"/>
    <s v="50/D/175//"/>
    <n v="0.12762000000000001"/>
    <n v="0"/>
    <n v="0"/>
    <n v="0"/>
    <n v="0"/>
    <m/>
    <n v="0"/>
    <n v="0"/>
    <n v="0"/>
    <s v="YES"/>
    <n v="0"/>
    <s v="50D-175"/>
    <m/>
    <m/>
    <m/>
    <n v="0"/>
    <m/>
    <m/>
    <n v="0"/>
    <n v="0"/>
    <n v="0"/>
    <n v="0"/>
    <n v="0"/>
    <m/>
    <m/>
    <m/>
    <m/>
    <m/>
    <m/>
    <m/>
    <m/>
    <m/>
    <m/>
    <n v="1"/>
    <n v="1"/>
    <x v="0"/>
    <x v="0"/>
  </r>
  <r>
    <s v="37-A"/>
    <m/>
    <x v="0"/>
    <s v="1 JACKS MARSH LN"/>
    <n v="101"/>
    <s v="OSBORNE SPENCER T"/>
    <s v="R60"/>
    <s v="ONE FAMILY"/>
    <s v="37///A/"/>
    <n v="6.4875100000000003"/>
    <n v="1"/>
    <n v="1"/>
    <n v="1"/>
    <n v="1"/>
    <s v="SEPTIC"/>
    <n v="0"/>
    <n v="1"/>
    <n v="14100"/>
    <s v="YES"/>
    <n v="14100"/>
    <s v="37-A"/>
    <m/>
    <m/>
    <s v="SEPTIC"/>
    <n v="14100"/>
    <s v="CR"/>
    <s v="YES"/>
    <n v="1"/>
    <n v="1"/>
    <n v="5"/>
    <n v="3162"/>
    <n v="2"/>
    <m/>
    <m/>
    <m/>
    <m/>
    <m/>
    <m/>
    <m/>
    <m/>
    <m/>
    <m/>
    <n v="0"/>
    <n v="1"/>
    <x v="3"/>
    <x v="3"/>
  </r>
  <r>
    <s v="50D-C2"/>
    <m/>
    <x v="0"/>
    <s v="43 BEACH ST"/>
    <n v="101"/>
    <s v="SILVA RAYMOND J"/>
    <s v="R30"/>
    <s v="ONE FAMILY"/>
    <s v="50/D/C2//"/>
    <n v="0.10102"/>
    <n v="0"/>
    <n v="0"/>
    <n v="1"/>
    <n v="1"/>
    <s v="SEWER"/>
    <n v="1"/>
    <n v="1"/>
    <n v="6400"/>
    <s v="YES"/>
    <n v="0"/>
    <s v="50D-C2"/>
    <m/>
    <m/>
    <s v="SEWER"/>
    <n v="6400"/>
    <m/>
    <m/>
    <n v="0"/>
    <n v="0"/>
    <n v="2"/>
    <n v="616"/>
    <n v="1"/>
    <m/>
    <m/>
    <m/>
    <m/>
    <m/>
    <m/>
    <m/>
    <m/>
    <m/>
    <m/>
    <n v="2"/>
    <n v="1"/>
    <x v="0"/>
    <x v="0"/>
  </r>
  <r>
    <s v="50B-4-24A"/>
    <m/>
    <x v="0"/>
    <s v="154 SWIFTS BCH RD"/>
    <n v="101"/>
    <s v="MONTEIRO WENDY J"/>
    <s v="R30"/>
    <s v="ONE FAMILY"/>
    <s v="50/B4/24/A/"/>
    <n v="7.3819999999999997E-2"/>
    <n v="0"/>
    <n v="0"/>
    <n v="1"/>
    <n v="1"/>
    <s v="SEWER"/>
    <n v="1"/>
    <n v="1"/>
    <n v="8400"/>
    <s v="YES"/>
    <n v="0"/>
    <s v="50B-4-24A"/>
    <s v="All Public"/>
    <s v="SEWER"/>
    <s v="SEWER"/>
    <n v="8400"/>
    <m/>
    <m/>
    <n v="0"/>
    <n v="0"/>
    <n v="3"/>
    <n v="1536"/>
    <n v="2"/>
    <m/>
    <m/>
    <m/>
    <m/>
    <m/>
    <m/>
    <m/>
    <m/>
    <m/>
    <m/>
    <n v="1"/>
    <n v="1"/>
    <x v="0"/>
    <x v="0"/>
  </r>
  <r>
    <s v="50A-292"/>
    <m/>
    <x v="0"/>
    <s v="5 PLEASANT ST"/>
    <n v="101"/>
    <s v="OHARA MARGARET C"/>
    <s v="R30"/>
    <s v="ONE FAMILY"/>
    <s v="50/A/292//"/>
    <n v="7.9380000000000006E-2"/>
    <n v="0"/>
    <n v="0"/>
    <n v="1"/>
    <n v="1"/>
    <s v="SEWER"/>
    <n v="1"/>
    <n v="1"/>
    <n v="100"/>
    <s v="YES"/>
    <n v="0"/>
    <s v="50A-292"/>
    <s v="All Public"/>
    <s v="SEWER"/>
    <s v="SEWER"/>
    <n v="100"/>
    <m/>
    <m/>
    <n v="0"/>
    <n v="0"/>
    <n v="3"/>
    <n v="814"/>
    <n v="1"/>
    <m/>
    <m/>
    <m/>
    <m/>
    <m/>
    <m/>
    <m/>
    <m/>
    <m/>
    <m/>
    <n v="1"/>
    <n v="1"/>
    <x v="0"/>
    <x v="0"/>
  </r>
  <r>
    <s v="50A-267A"/>
    <m/>
    <x v="0"/>
    <s v="2 PLEASANT ST"/>
    <n v="101"/>
    <s v="WEBB THELMA L"/>
    <s v="R30"/>
    <s v="ONE FAMILY"/>
    <s v="50/A/267/A/"/>
    <n v="6.25E-2"/>
    <n v="0"/>
    <n v="0"/>
    <n v="1"/>
    <n v="1"/>
    <s v="SEWER"/>
    <n v="1"/>
    <n v="1"/>
    <n v="1600"/>
    <s v="YES"/>
    <n v="0"/>
    <s v="50A-267A"/>
    <s v="Public Water,Public Sewer"/>
    <s v="SEWER"/>
    <s v="SEWER"/>
    <n v="1600"/>
    <m/>
    <m/>
    <n v="0"/>
    <n v="0"/>
    <n v="2"/>
    <n v="675"/>
    <n v="1"/>
    <m/>
    <m/>
    <m/>
    <m/>
    <m/>
    <m/>
    <m/>
    <m/>
    <m/>
    <m/>
    <n v="1"/>
    <n v="1"/>
    <x v="0"/>
    <x v="0"/>
  </r>
  <r>
    <s v="50D-211A"/>
    <m/>
    <x v="0"/>
    <s v="11 GRAHAM ST"/>
    <n v="101"/>
    <s v="ROSENBAUM ELLEN"/>
    <s v="R30"/>
    <s v="ONE FAMILY"/>
    <s v="50/D/211/A/"/>
    <n v="9.3439999999999995E-2"/>
    <n v="0"/>
    <n v="0"/>
    <n v="1"/>
    <n v="1"/>
    <s v="SEWER"/>
    <n v="1"/>
    <n v="1"/>
    <n v="3600"/>
    <s v="YES"/>
    <n v="0"/>
    <s v="50D-211A"/>
    <s v="Public Water,Public Sewer,Gas"/>
    <s v="SEWER"/>
    <s v="SEWER"/>
    <n v="3600"/>
    <m/>
    <m/>
    <n v="0"/>
    <n v="0"/>
    <n v="2"/>
    <n v="859"/>
    <n v="1"/>
    <m/>
    <m/>
    <m/>
    <m/>
    <m/>
    <m/>
    <m/>
    <m/>
    <m/>
    <m/>
    <n v="1"/>
    <n v="1"/>
    <x v="0"/>
    <x v="0"/>
  </r>
  <r>
    <s v="50A-266"/>
    <m/>
    <x v="0"/>
    <s v="20 SWIFT AVE"/>
    <n v="101"/>
    <s v="CLAYTON ROY"/>
    <s v="R30"/>
    <s v="ONE FAMILY"/>
    <s v="50/A/266//"/>
    <n v="4.4069999999999998E-2"/>
    <n v="0"/>
    <n v="0"/>
    <n v="1"/>
    <n v="1"/>
    <s v="SEWER"/>
    <n v="1"/>
    <n v="1"/>
    <n v="3200"/>
    <s v="YES"/>
    <n v="0"/>
    <s v="50A-266"/>
    <s v="All Public"/>
    <s v="SEWER"/>
    <s v="SEWER"/>
    <n v="3200"/>
    <m/>
    <m/>
    <n v="0"/>
    <n v="0"/>
    <n v="4"/>
    <n v="1224"/>
    <n v="1.5"/>
    <m/>
    <m/>
    <m/>
    <m/>
    <m/>
    <m/>
    <m/>
    <m/>
    <m/>
    <m/>
    <n v="1"/>
    <n v="1"/>
    <x v="0"/>
    <x v="0"/>
  </r>
  <r>
    <s v="50D-128"/>
    <m/>
    <x v="0"/>
    <s v="5 BELMONT ST"/>
    <n v="101"/>
    <s v="TOPOULOS CONSTANTINE"/>
    <s v="R30"/>
    <s v="ONE FAMILY"/>
    <s v="50/D/128//"/>
    <n v="9.1069999999999998E-2"/>
    <n v="0"/>
    <n v="0"/>
    <n v="1"/>
    <n v="1"/>
    <s v="SEWER"/>
    <n v="1"/>
    <n v="1"/>
    <n v="8600"/>
    <s v="YES"/>
    <n v="0"/>
    <s v="50D-128"/>
    <s v="All Public"/>
    <s v="SEWER"/>
    <s v="SEWER"/>
    <n v="8600"/>
    <m/>
    <m/>
    <n v="0"/>
    <n v="0"/>
    <n v="2"/>
    <n v="1286"/>
    <n v="1.75"/>
    <m/>
    <m/>
    <m/>
    <m/>
    <m/>
    <m/>
    <m/>
    <m/>
    <m/>
    <m/>
    <n v="1"/>
    <n v="1"/>
    <x v="0"/>
    <x v="0"/>
  </r>
  <r>
    <s v="50B-4-24B"/>
    <m/>
    <x v="0"/>
    <s v="2 VERNAL ST"/>
    <n v="101"/>
    <s v="FREITAS SERGIO P"/>
    <s v="R30"/>
    <s v="ONE FAMILY"/>
    <s v="50/B4/24/B/"/>
    <n v="5.6610000000000001E-2"/>
    <n v="0"/>
    <n v="0"/>
    <n v="1"/>
    <n v="1"/>
    <s v="SEWER"/>
    <n v="1"/>
    <n v="1"/>
    <n v="1900"/>
    <s v="YES"/>
    <n v="0"/>
    <s v="50B-4-24B"/>
    <s v="All Public"/>
    <s v="SEWER"/>
    <s v="SEWER"/>
    <n v="1900"/>
    <m/>
    <m/>
    <n v="0"/>
    <n v="0"/>
    <n v="2"/>
    <n v="616"/>
    <n v="1"/>
    <m/>
    <m/>
    <m/>
    <m/>
    <m/>
    <m/>
    <m/>
    <m/>
    <m/>
    <m/>
    <n v="1"/>
    <n v="1"/>
    <x v="0"/>
    <x v="0"/>
  </r>
  <r>
    <s v="50D-220"/>
    <m/>
    <x v="0"/>
    <s v="8 GRAHAM ST"/>
    <n v="101"/>
    <s v="LAWRENCE JENNIFER L"/>
    <s v="R30"/>
    <s v="ONE FAMILY"/>
    <s v="50/D/220//"/>
    <n v="9.7989999999999994E-2"/>
    <n v="0"/>
    <n v="0"/>
    <n v="1"/>
    <n v="1"/>
    <s v="SEWER"/>
    <n v="1"/>
    <n v="1"/>
    <n v="14900"/>
    <s v="YES"/>
    <n v="0"/>
    <s v="50D-220"/>
    <s v="Public Water,Public Sewer"/>
    <s v="SEWER"/>
    <s v="SEWER"/>
    <n v="14900"/>
    <m/>
    <m/>
    <n v="0"/>
    <n v="0"/>
    <n v="2"/>
    <n v="768"/>
    <n v="1"/>
    <m/>
    <m/>
    <m/>
    <m/>
    <m/>
    <m/>
    <m/>
    <m/>
    <m/>
    <m/>
    <n v="1"/>
    <n v="1"/>
    <x v="0"/>
    <x v="0"/>
  </r>
  <r>
    <s v="50D-78"/>
    <m/>
    <x v="0"/>
    <s v="13 ALMEDA ST"/>
    <n v="101"/>
    <s v="STADELMAIER CHARLES R"/>
    <s v="R30"/>
    <s v="ONE FAMILY"/>
    <s v="50/D/78//"/>
    <n v="0.10538"/>
    <n v="0"/>
    <n v="0"/>
    <n v="1"/>
    <n v="1"/>
    <s v="SEWER"/>
    <n v="1"/>
    <n v="1"/>
    <n v="7400"/>
    <s v="YES"/>
    <n v="0"/>
    <s v="50D-78"/>
    <s v="All Public"/>
    <s v="SEWER"/>
    <s v="SEWER"/>
    <n v="7400"/>
    <m/>
    <m/>
    <n v="0"/>
    <n v="0"/>
    <n v="2"/>
    <n v="672"/>
    <n v="1"/>
    <m/>
    <m/>
    <m/>
    <m/>
    <m/>
    <m/>
    <m/>
    <m/>
    <m/>
    <m/>
    <n v="1"/>
    <n v="1"/>
    <x v="0"/>
    <x v="0"/>
  </r>
  <r>
    <s v="35-17"/>
    <m/>
    <x v="0"/>
    <s v="63 EDGEWATER DR"/>
    <n v="101"/>
    <s v="NOLAN GEORGE F"/>
    <s v="R30"/>
    <s v="ONE FAMILY"/>
    <s v="35//17//"/>
    <n v="0.21395"/>
    <n v="1"/>
    <n v="1"/>
    <n v="1"/>
    <n v="1"/>
    <s v="SEPTIC"/>
    <n v="0"/>
    <n v="1"/>
    <n v="4100"/>
    <s v="YES"/>
    <n v="4100"/>
    <s v="35-17"/>
    <s v="Public Water,Septic"/>
    <s v="SEPTIC"/>
    <s v="SEPTIC"/>
    <n v="4100"/>
    <m/>
    <m/>
    <n v="1"/>
    <n v="1"/>
    <n v="2"/>
    <n v="1452"/>
    <n v="1"/>
    <m/>
    <m/>
    <m/>
    <m/>
    <m/>
    <m/>
    <m/>
    <m/>
    <m/>
    <m/>
    <n v="1"/>
    <n v="1"/>
    <x v="3"/>
    <x v="3"/>
  </r>
  <r>
    <s v="50D-266"/>
    <m/>
    <x v="0"/>
    <s v="2 COOLIDGE RD"/>
    <n v="101"/>
    <s v="FURLER KATHLEEN R"/>
    <s v="R30"/>
    <s v="ONE FAMILY"/>
    <s v="50/D/266//"/>
    <n v="7.2569999999999996E-2"/>
    <n v="0"/>
    <n v="0"/>
    <n v="1"/>
    <n v="1"/>
    <s v="SEWER"/>
    <n v="1"/>
    <n v="1"/>
    <n v="4500"/>
    <s v="NO_W1"/>
    <n v="0"/>
    <s v="50D-266"/>
    <s v="Public Water,Public Sewer"/>
    <s v="SEWER"/>
    <s v="SEWER"/>
    <n v="4500"/>
    <m/>
    <m/>
    <n v="0"/>
    <n v="0"/>
    <n v="2"/>
    <n v="608"/>
    <n v="1"/>
    <m/>
    <m/>
    <m/>
    <m/>
    <m/>
    <m/>
    <m/>
    <m/>
    <m/>
    <m/>
    <n v="2"/>
    <n v="1"/>
    <x v="0"/>
    <x v="0"/>
  </r>
  <r>
    <s v="50A-191"/>
    <m/>
    <x v="0"/>
    <s v="15 QUASUET AVE"/>
    <n v="101"/>
    <s v="GRIFFIN DIANE, BRUTTI RICHARD A"/>
    <s v="R30"/>
    <s v="ONE FAMILY"/>
    <s v="50/A/191//"/>
    <n v="0.15049999999999999"/>
    <n v="0"/>
    <n v="0"/>
    <n v="1"/>
    <n v="1"/>
    <s v="SEWER"/>
    <n v="1"/>
    <n v="1"/>
    <n v="2300"/>
    <s v="YES"/>
    <n v="0"/>
    <s v="50A-191"/>
    <s v="All Public"/>
    <s v="SEWER"/>
    <s v="SEWER"/>
    <n v="2300"/>
    <m/>
    <m/>
    <n v="0"/>
    <n v="0"/>
    <n v="2"/>
    <n v="864"/>
    <n v="1"/>
    <m/>
    <m/>
    <m/>
    <m/>
    <m/>
    <m/>
    <m/>
    <m/>
    <m/>
    <m/>
    <n v="2"/>
    <n v="1"/>
    <x v="0"/>
    <x v="0"/>
  </r>
  <r>
    <s v="58-S16"/>
    <m/>
    <x v="0"/>
    <s v="81 CROMESETT RD"/>
    <n v="101"/>
    <s v="CAVICCHI PETER M"/>
    <s v="MR30"/>
    <s v="ONE FAMILY"/>
    <s v="58//S16//"/>
    <n v="0.23882"/>
    <n v="1"/>
    <n v="1"/>
    <n v="1"/>
    <n v="1"/>
    <s v="SEPTIC"/>
    <n v="0"/>
    <n v="1"/>
    <n v="9800"/>
    <s v="YES"/>
    <n v="9800"/>
    <s v="58-S16"/>
    <s v="Public Water,Septic"/>
    <s v="SEPTIC"/>
    <s v="SEPTIC"/>
    <n v="9800"/>
    <m/>
    <m/>
    <n v="1"/>
    <n v="1"/>
    <n v="3"/>
    <n v="1132"/>
    <n v="1"/>
    <m/>
    <m/>
    <m/>
    <m/>
    <m/>
    <m/>
    <m/>
    <m/>
    <m/>
    <m/>
    <n v="0"/>
    <n v="1"/>
    <x v="0"/>
    <x v="0"/>
  </r>
  <r>
    <s v="35-53"/>
    <m/>
    <x v="0"/>
    <s v="8 EAST EDGEWATER DR"/>
    <n v="101"/>
    <s v="SMITH TERRY W"/>
    <s v="R30"/>
    <s v="ONE FAMILY"/>
    <s v="35//53//"/>
    <n v="0.2198"/>
    <n v="1"/>
    <n v="1"/>
    <n v="1"/>
    <n v="1"/>
    <s v="SEPTIC"/>
    <n v="0"/>
    <n v="1"/>
    <n v="8200"/>
    <s v="YES"/>
    <n v="8200"/>
    <s v="35-53"/>
    <s v="Public Water,Gas,Septic"/>
    <s v="SEPTIC"/>
    <s v="SEPTIC"/>
    <n v="8200"/>
    <m/>
    <m/>
    <n v="1"/>
    <n v="1"/>
    <n v="3"/>
    <n v="1128"/>
    <n v="1"/>
    <m/>
    <m/>
    <m/>
    <m/>
    <m/>
    <m/>
    <m/>
    <m/>
    <m/>
    <m/>
    <n v="1"/>
    <n v="1"/>
    <x v="3"/>
    <x v="3"/>
  </r>
  <r>
    <s v="50A-176A"/>
    <m/>
    <x v="0"/>
    <s v="4 QUASUET AVE"/>
    <n v="101"/>
    <s v="MARINO ROSEMARY C"/>
    <s v="R30"/>
    <s v="ONE FAMILY"/>
    <s v="50/A/176/A/"/>
    <n v="3.4320000000000003E-2"/>
    <n v="0"/>
    <n v="0"/>
    <n v="1"/>
    <n v="1"/>
    <s v="SEWER"/>
    <n v="1"/>
    <n v="1"/>
    <n v="2100"/>
    <s v="YES"/>
    <n v="0"/>
    <s v="50A-176A"/>
    <s v="Public Water,Public Sewer"/>
    <s v="SEWER"/>
    <s v="SEWER"/>
    <n v="2100"/>
    <m/>
    <m/>
    <n v="0"/>
    <n v="0"/>
    <n v="2"/>
    <n v="408"/>
    <n v="1"/>
    <m/>
    <m/>
    <m/>
    <m/>
    <m/>
    <m/>
    <m/>
    <m/>
    <m/>
    <m/>
    <n v="1"/>
    <n v="1"/>
    <x v="0"/>
    <x v="0"/>
  </r>
  <r>
    <s v="50A-267A"/>
    <m/>
    <x v="0"/>
    <s v="2 PLEASANT ST"/>
    <n v="101"/>
    <s v="WEBB THELMA L"/>
    <s v="R30"/>
    <s v="ONE FAMILY"/>
    <s v="50/A/267/A/"/>
    <n v="3.4979999999999997E-2"/>
    <n v="0"/>
    <n v="0"/>
    <n v="1"/>
    <n v="1"/>
    <s v="SEWER"/>
    <n v="1"/>
    <n v="1"/>
    <n v="1600"/>
    <s v="YES"/>
    <n v="0"/>
    <s v="50A-267A"/>
    <s v="Public Water,Public Sewer"/>
    <s v="SEWER"/>
    <s v="SEWER"/>
    <n v="1600"/>
    <m/>
    <m/>
    <n v="0"/>
    <n v="0"/>
    <n v="2"/>
    <n v="675"/>
    <n v="1"/>
    <m/>
    <m/>
    <m/>
    <m/>
    <m/>
    <m/>
    <m/>
    <m/>
    <m/>
    <m/>
    <n v="1"/>
    <n v="1"/>
    <x v="0"/>
    <x v="0"/>
  </r>
  <r>
    <s v="37-1004"/>
    <m/>
    <x v="0"/>
    <s v="125 GREAT NECK RD"/>
    <n v="101"/>
    <s v="AKINS ELINOR M LIFE ESTATE"/>
    <s v="R60"/>
    <s v="ONE FAMILY"/>
    <s v="37//1004//"/>
    <n v="0.89370000000000005"/>
    <n v="1"/>
    <n v="1"/>
    <n v="1"/>
    <n v="1"/>
    <s v="SEPTIC"/>
    <n v="0"/>
    <n v="2"/>
    <n v="11100"/>
    <s v="YES"/>
    <n v="11100"/>
    <s v="37-1004"/>
    <s v="Public Water,Septic"/>
    <s v="SEPTIC"/>
    <s v="SEPTIC"/>
    <n v="5550"/>
    <m/>
    <m/>
    <n v="1"/>
    <n v="1"/>
    <n v="3"/>
    <n v="1377"/>
    <n v="1.9"/>
    <m/>
    <m/>
    <m/>
    <m/>
    <m/>
    <m/>
    <m/>
    <m/>
    <m/>
    <m/>
    <n v="0"/>
    <n v="1"/>
    <x v="3"/>
    <x v="3"/>
  </r>
  <r>
    <s v="35-41"/>
    <m/>
    <x v="0"/>
    <s v="13 EAST EDGEWATER DR"/>
    <n v="101"/>
    <s v="DAILEY WILLIAM J JR"/>
    <s v="R30"/>
    <s v="ONE FAMILY"/>
    <s v="35//41//"/>
    <n v="0.47965999999999998"/>
    <n v="1"/>
    <n v="1"/>
    <n v="1"/>
    <n v="1"/>
    <s v="SEPTIC"/>
    <n v="0"/>
    <n v="1"/>
    <n v="600"/>
    <s v="YES"/>
    <n v="600"/>
    <s v="35-41"/>
    <s v="Gas,Septic"/>
    <s v="SEPTIC"/>
    <s v="SEPTIC"/>
    <n v="600"/>
    <m/>
    <m/>
    <n v="1"/>
    <n v="1"/>
    <n v="2"/>
    <n v="1824"/>
    <n v="1.9"/>
    <m/>
    <m/>
    <m/>
    <m/>
    <m/>
    <m/>
    <m/>
    <m/>
    <m/>
    <m/>
    <n v="1"/>
    <n v="1"/>
    <x v="3"/>
    <x v="3"/>
  </r>
  <r>
    <s v="50A-266"/>
    <m/>
    <x v="0"/>
    <s v="20 SWIFT AVE"/>
    <n v="101"/>
    <s v="CLAYTON ROY"/>
    <s v="R30"/>
    <s v="ONE FAMILY"/>
    <s v="50/A/266//"/>
    <n v="7.6090000000000005E-2"/>
    <n v="0"/>
    <n v="0"/>
    <n v="1"/>
    <n v="1"/>
    <s v="SEWER"/>
    <n v="1"/>
    <n v="1"/>
    <n v="3200"/>
    <s v="YES"/>
    <n v="0"/>
    <s v="50A-266"/>
    <s v="All Public"/>
    <s v="SEWER"/>
    <s v="SEWER"/>
    <n v="3200"/>
    <m/>
    <m/>
    <n v="0"/>
    <n v="0"/>
    <n v="4"/>
    <n v="1224"/>
    <n v="1.5"/>
    <m/>
    <m/>
    <m/>
    <m/>
    <m/>
    <m/>
    <m/>
    <m/>
    <m/>
    <m/>
    <n v="1"/>
    <n v="1"/>
    <x v="0"/>
    <x v="0"/>
  </r>
  <r>
    <s v="50A-176B"/>
    <m/>
    <x v="0"/>
    <s v="2 QUASUET AVE"/>
    <n v="101"/>
    <s v="SPERDIGLIOZZI ALEXANDER"/>
    <s v="R30"/>
    <s v="ONE FAMILY"/>
    <s v="50/A/176/B/"/>
    <n v="2.4930000000000001E-2"/>
    <n v="0"/>
    <n v="0"/>
    <n v="1"/>
    <n v="1"/>
    <s v="SEWER"/>
    <n v="1"/>
    <n v="1"/>
    <n v="3700"/>
    <s v="YES"/>
    <n v="0"/>
    <s v="50A-176B"/>
    <s v="All Public"/>
    <s v="SEWER"/>
    <s v="SEWER"/>
    <n v="3700"/>
    <m/>
    <m/>
    <n v="0"/>
    <n v="0"/>
    <n v="2"/>
    <n v="418"/>
    <n v="1"/>
    <m/>
    <m/>
    <m/>
    <m/>
    <m/>
    <m/>
    <m/>
    <m/>
    <m/>
    <m/>
    <n v="1"/>
    <n v="1"/>
    <x v="0"/>
    <x v="0"/>
  </r>
  <r>
    <s v="50D-44"/>
    <m/>
    <x v="0"/>
    <s v="40 BEACH ST"/>
    <n v="101"/>
    <s v="WHITE AUDREY H"/>
    <s v="R30"/>
    <s v="ONE FAMILY"/>
    <s v="50/D/44//"/>
    <n v="0.21410000000000001"/>
    <n v="0"/>
    <n v="0"/>
    <n v="1"/>
    <n v="1"/>
    <s v="SEWER"/>
    <n v="1"/>
    <n v="3"/>
    <n v="6500"/>
    <s v="YES"/>
    <n v="0"/>
    <s v="50D-44"/>
    <s v="All Public"/>
    <s v="SEWER"/>
    <s v="SEWER"/>
    <n v="2166.67"/>
    <m/>
    <m/>
    <n v="0"/>
    <n v="0"/>
    <n v="2"/>
    <n v="697"/>
    <n v="1"/>
    <m/>
    <m/>
    <m/>
    <m/>
    <m/>
    <m/>
    <m/>
    <m/>
    <m/>
    <m/>
    <n v="1"/>
    <n v="1"/>
    <x v="0"/>
    <x v="0"/>
  </r>
  <r>
    <s v="50D-210"/>
    <m/>
    <x v="0"/>
    <s v="13 GRAHAM ST"/>
    <n v="101"/>
    <s v="SANTOS DAVID J &amp; MARY H"/>
    <s v="R30"/>
    <s v="ONE FAMILY"/>
    <s v="50/D/210//"/>
    <n v="0.10775999999999999"/>
    <n v="0"/>
    <n v="0"/>
    <n v="1"/>
    <n v="1"/>
    <s v="SEWER"/>
    <n v="1"/>
    <n v="1"/>
    <n v="5400"/>
    <s v="YES"/>
    <n v="0"/>
    <s v="50D-210"/>
    <s v="Public Water,Public Sewer"/>
    <s v="SEWER"/>
    <s v="SEWER"/>
    <n v="5400"/>
    <m/>
    <m/>
    <n v="0"/>
    <n v="0"/>
    <n v="1"/>
    <n v="604"/>
    <n v="1"/>
    <m/>
    <m/>
    <m/>
    <m/>
    <m/>
    <m/>
    <m/>
    <m/>
    <m/>
    <m/>
    <n v="1"/>
    <n v="1"/>
    <x v="0"/>
    <x v="0"/>
  </r>
  <r>
    <s v="50A-190"/>
    <m/>
    <x v="0"/>
    <s v="13 QUASUET AVE"/>
    <n v="101"/>
    <s v="CARNEY BARBARA A TRUSTEE"/>
    <s v="R13"/>
    <s v="ONE FAMILY"/>
    <s v="50/A/190//"/>
    <n v="7.6160000000000005E-2"/>
    <n v="0"/>
    <n v="0"/>
    <n v="1"/>
    <n v="1"/>
    <s v="SEWER"/>
    <n v="1"/>
    <n v="1"/>
    <n v="4700"/>
    <s v="YES"/>
    <n v="0"/>
    <s v="50A-190"/>
    <s v="All Public"/>
    <s v="SEWER"/>
    <s v="SEWER"/>
    <n v="4700"/>
    <m/>
    <m/>
    <n v="0"/>
    <n v="0"/>
    <n v="3"/>
    <n v="1082"/>
    <n v="1"/>
    <m/>
    <m/>
    <m/>
    <m/>
    <m/>
    <m/>
    <m/>
    <m/>
    <m/>
    <m/>
    <n v="1"/>
    <n v="1"/>
    <x v="0"/>
    <x v="0"/>
  </r>
  <r>
    <s v="50D-265A"/>
    <m/>
    <x v="0"/>
    <s v="9 VERNAL ST"/>
    <n v="101"/>
    <s v="CALLAGHAN WILLIAM M"/>
    <s v="R30"/>
    <s v="ONE FAMILY"/>
    <s v="50/D/265/A/"/>
    <n v="7.2580000000000006E-2"/>
    <n v="0"/>
    <n v="0"/>
    <n v="1"/>
    <n v="1"/>
    <s v="SEWER"/>
    <n v="1"/>
    <n v="1"/>
    <n v="11900"/>
    <s v="YES"/>
    <n v="0"/>
    <s v="50D-265A"/>
    <s v="Public Water,Public Sewer,Gas"/>
    <s v="SEWER"/>
    <s v="SEWER"/>
    <n v="11900"/>
    <m/>
    <m/>
    <n v="0"/>
    <n v="0"/>
    <n v="2"/>
    <n v="720"/>
    <n v="1"/>
    <m/>
    <m/>
    <m/>
    <m/>
    <m/>
    <m/>
    <m/>
    <m/>
    <m/>
    <m/>
    <n v="1"/>
    <n v="1"/>
    <x v="0"/>
    <x v="0"/>
  </r>
  <r>
    <s v="35-16"/>
    <m/>
    <x v="0"/>
    <s v="65 EDGEWATER DR"/>
    <n v="101"/>
    <s v="GENOVA DINO"/>
    <s v="R30"/>
    <s v="ONE FAMILY"/>
    <s v="35//16//"/>
    <n v="0.20014000000000001"/>
    <n v="1"/>
    <n v="1"/>
    <n v="1"/>
    <n v="1"/>
    <s v="SEPTIC"/>
    <n v="0"/>
    <n v="1"/>
    <n v="8200"/>
    <s v="YES"/>
    <n v="8200"/>
    <s v="35-16"/>
    <s v="Public Water,Gas,Septic"/>
    <s v="SEPTIC"/>
    <s v="SEPTIC"/>
    <n v="8200"/>
    <m/>
    <m/>
    <n v="1"/>
    <n v="1"/>
    <n v="3"/>
    <n v="1144"/>
    <n v="1"/>
    <m/>
    <m/>
    <m/>
    <m/>
    <m/>
    <m/>
    <m/>
    <m/>
    <m/>
    <m/>
    <n v="1"/>
    <n v="1"/>
    <x v="3"/>
    <x v="3"/>
  </r>
  <r>
    <s v="LAND_NOPARC"/>
    <m/>
    <x v="0"/>
    <m/>
    <n v="0"/>
    <m/>
    <m/>
    <m/>
    <m/>
    <n v="0.25675999999999999"/>
    <n v="0"/>
    <n v="0"/>
    <n v="0"/>
    <n v="0"/>
    <m/>
    <n v="0"/>
    <n v="0"/>
    <n v="0"/>
    <s v="NO"/>
    <n v="0"/>
    <m/>
    <m/>
    <m/>
    <m/>
    <n v="0"/>
    <m/>
    <m/>
    <n v="0"/>
    <n v="0"/>
    <n v="0"/>
    <n v="0"/>
    <n v="0"/>
    <m/>
    <m/>
    <m/>
    <m/>
    <m/>
    <m/>
    <m/>
    <m/>
    <m/>
    <m/>
    <n v="0"/>
    <n v="1"/>
    <x v="0"/>
    <x v="0"/>
  </r>
  <r>
    <s v="50D-221"/>
    <m/>
    <x v="0"/>
    <s v="10 GRAHAM ST"/>
    <n v="101"/>
    <s v="REITANO LUIGI &amp; ASSUNTINA TR OF"/>
    <s v="R30"/>
    <s v="ONE FAMILY"/>
    <s v="50/D/221//"/>
    <n v="9.0859999999999996E-2"/>
    <n v="0"/>
    <n v="0"/>
    <n v="1"/>
    <n v="1"/>
    <s v="SEWER"/>
    <n v="1"/>
    <n v="1"/>
    <n v="3600"/>
    <s v="YES"/>
    <n v="0"/>
    <s v="50D-221"/>
    <s v="Public Water,Public Sewer"/>
    <s v="SEWER"/>
    <s v="SEWER"/>
    <n v="3600"/>
    <m/>
    <m/>
    <n v="0"/>
    <n v="0"/>
    <n v="2"/>
    <n v="698"/>
    <n v="1"/>
    <m/>
    <m/>
    <m/>
    <m/>
    <m/>
    <m/>
    <m/>
    <m/>
    <m/>
    <m/>
    <n v="1"/>
    <n v="1"/>
    <x v="0"/>
    <x v="0"/>
  </r>
  <r>
    <s v="50D-E2"/>
    <m/>
    <x v="0"/>
    <s v="49 BEACH ST"/>
    <n v="101"/>
    <s v="MARTOCCHIO LOUIS J"/>
    <s v="R30"/>
    <s v="ONE FAMILY"/>
    <s v="50/D/E2//"/>
    <n v="0.18889"/>
    <n v="0"/>
    <n v="0"/>
    <n v="1"/>
    <n v="1"/>
    <s v="SEWER"/>
    <n v="1"/>
    <n v="1"/>
    <n v="2300"/>
    <s v="NO_W1"/>
    <n v="0"/>
    <s v="50D-E2"/>
    <s v="All Public"/>
    <s v="SEWER"/>
    <s v="SEWER"/>
    <n v="2300"/>
    <m/>
    <m/>
    <n v="0"/>
    <n v="0"/>
    <n v="3"/>
    <n v="1092"/>
    <n v="1"/>
    <m/>
    <m/>
    <m/>
    <m/>
    <m/>
    <m/>
    <m/>
    <m/>
    <m/>
    <m/>
    <n v="4"/>
    <n v="1"/>
    <x v="0"/>
    <x v="0"/>
  </r>
  <r>
    <s v="50B-4-34C"/>
    <m/>
    <x v="0"/>
    <s v="4 VERNAL ST"/>
    <n v="101"/>
    <s v="FERREIRA ROGERIO A"/>
    <s v="R30"/>
    <s v="ONE FAMILY"/>
    <s v="50/B4/34/C/"/>
    <n v="0.21226"/>
    <n v="0"/>
    <n v="0"/>
    <n v="3"/>
    <n v="3"/>
    <s v="SEWER"/>
    <n v="1"/>
    <n v="1"/>
    <n v="1300"/>
    <s v="NO_W1"/>
    <n v="0"/>
    <s v="50B-4-34C"/>
    <s v="All Public"/>
    <s v="SEWER"/>
    <s v="SEWER"/>
    <n v="1300"/>
    <m/>
    <m/>
    <n v="0"/>
    <n v="0"/>
    <n v="2"/>
    <n v="408"/>
    <n v="1"/>
    <m/>
    <m/>
    <m/>
    <m/>
    <m/>
    <m/>
    <m/>
    <m/>
    <m/>
    <m/>
    <n v="4"/>
    <n v="1"/>
    <x v="0"/>
    <x v="0"/>
  </r>
  <r>
    <s v="50D-129"/>
    <m/>
    <x v="0"/>
    <s v="7 BELMONT ST"/>
    <n v="132"/>
    <s v="LEPSEVICH WILLIAM J &amp; PAUL M"/>
    <s v="R30"/>
    <s v="RES ACLNUD  MDL-00"/>
    <s v="50/D/129//"/>
    <n v="0.1095"/>
    <n v="0"/>
    <n v="0"/>
    <n v="0"/>
    <n v="0"/>
    <m/>
    <n v="0"/>
    <n v="0"/>
    <n v="0"/>
    <s v="YES"/>
    <n v="0"/>
    <s v="50D-129"/>
    <m/>
    <m/>
    <m/>
    <n v="0"/>
    <m/>
    <m/>
    <n v="0"/>
    <n v="0"/>
    <n v="0"/>
    <n v="0"/>
    <n v="0"/>
    <m/>
    <m/>
    <m/>
    <m/>
    <m/>
    <m/>
    <m/>
    <m/>
    <m/>
    <m/>
    <n v="1"/>
    <n v="1"/>
    <x v="0"/>
    <x v="0"/>
  </r>
  <r>
    <s v="35-11"/>
    <m/>
    <x v="0"/>
    <s v="75 EDGEWATER DR"/>
    <n v="101"/>
    <s v="BOURNE DOROTHY L LIFE ESTATE"/>
    <s v="R30"/>
    <s v="ONE FAMILY"/>
    <s v="35//11//"/>
    <n v="0.34410000000000002"/>
    <n v="1"/>
    <n v="1"/>
    <n v="1"/>
    <n v="1"/>
    <s v="SEPTIC"/>
    <n v="0"/>
    <n v="1"/>
    <n v="17800"/>
    <s v="YES"/>
    <n v="17800"/>
    <s v="35-11"/>
    <s v="Public Water,Gas,Septic"/>
    <s v="SEPTIC"/>
    <s v="SEPTIC"/>
    <n v="17800"/>
    <m/>
    <m/>
    <n v="1"/>
    <n v="1"/>
    <n v="3"/>
    <n v="2100"/>
    <n v="1"/>
    <m/>
    <m/>
    <m/>
    <m/>
    <m/>
    <m/>
    <m/>
    <m/>
    <m/>
    <m/>
    <n v="2"/>
    <n v="1"/>
    <x v="3"/>
    <x v="3"/>
  </r>
  <r>
    <s v="50A-189"/>
    <m/>
    <x v="0"/>
    <s v="11 QUASUET AVE"/>
    <n v="101"/>
    <s v="KUZMESKAS MARK J"/>
    <s v="R30"/>
    <s v="ONE FAMILY"/>
    <s v="50/A/189//"/>
    <n v="7.1889999999999996E-2"/>
    <n v="0"/>
    <n v="0"/>
    <n v="1"/>
    <n v="1"/>
    <s v="SEWER"/>
    <n v="1"/>
    <n v="1"/>
    <n v="0"/>
    <s v="YES"/>
    <n v="0"/>
    <s v="50A-189"/>
    <s v="Public Water,Public Sewer"/>
    <s v="SEWER"/>
    <s v="SEWER"/>
    <n v="0"/>
    <m/>
    <m/>
    <n v="0"/>
    <n v="0"/>
    <n v="2"/>
    <n v="578"/>
    <n v="1"/>
    <m/>
    <m/>
    <m/>
    <m/>
    <m/>
    <m/>
    <m/>
    <m/>
    <m/>
    <m/>
    <n v="1"/>
    <n v="1"/>
    <x v="0"/>
    <x v="0"/>
  </r>
  <r>
    <s v="50A-176C"/>
    <m/>
    <x v="0"/>
    <s v="151 SWIFTS BCH RD"/>
    <n v="101"/>
    <s v="FALKENSTEIN LORRAINE M"/>
    <s v="R30"/>
    <s v="ONE FAMILY"/>
    <s v="50/A/176/C/"/>
    <n v="4.0329999999999998E-2"/>
    <n v="0"/>
    <n v="0"/>
    <n v="1"/>
    <n v="1"/>
    <s v="SEWER"/>
    <n v="1"/>
    <n v="1"/>
    <n v="1500"/>
    <s v="YES"/>
    <n v="0"/>
    <s v="50A-176C"/>
    <s v="All Public"/>
    <s v="SEWER"/>
    <s v="SEWER"/>
    <n v="1500"/>
    <m/>
    <m/>
    <n v="0"/>
    <n v="0"/>
    <n v="2"/>
    <n v="540"/>
    <n v="1"/>
    <m/>
    <m/>
    <m/>
    <m/>
    <m/>
    <m/>
    <m/>
    <m/>
    <m/>
    <m/>
    <n v="1"/>
    <n v="1"/>
    <x v="0"/>
    <x v="0"/>
  </r>
  <r>
    <s v="50B-4-25"/>
    <m/>
    <x v="0"/>
    <s v="152 SWIFTS BCH RD"/>
    <n v="111"/>
    <s v="STANTON MARY EILEEN"/>
    <s v="R30"/>
    <s v="APT 4-8  MDL-01"/>
    <s v="50/B4/25//"/>
    <n v="0.11747"/>
    <n v="0"/>
    <n v="0"/>
    <n v="1"/>
    <n v="1"/>
    <s v="SEWER"/>
    <n v="1"/>
    <n v="2"/>
    <n v="8000"/>
    <s v="YES"/>
    <n v="0"/>
    <s v="50B-4-25"/>
    <s v="All Public"/>
    <s v="SEWER"/>
    <s v="SEWER"/>
    <n v="4000"/>
    <m/>
    <m/>
    <n v="0"/>
    <n v="0"/>
    <n v="2"/>
    <n v="792"/>
    <n v="1"/>
    <m/>
    <m/>
    <m/>
    <m/>
    <m/>
    <m/>
    <m/>
    <m/>
    <m/>
    <m/>
    <n v="1"/>
    <n v="1"/>
    <x v="0"/>
    <x v="0"/>
  </r>
  <r>
    <s v="50A-264"/>
    <m/>
    <x v="0"/>
    <s v="17 BAYVIEW ST"/>
    <n v="101"/>
    <s v="VOSS HERBERT E"/>
    <s v="R30"/>
    <s v="ONE FAMILY"/>
    <s v="50/A/264//"/>
    <n v="0.16069"/>
    <n v="0"/>
    <n v="0"/>
    <n v="1"/>
    <n v="1"/>
    <s v="SEWER"/>
    <n v="1"/>
    <n v="1"/>
    <n v="5600"/>
    <s v="YES"/>
    <n v="0"/>
    <s v="50A-264"/>
    <s v="Public Water,Public Sewer,Gas"/>
    <s v="SEWER"/>
    <s v="SEWER"/>
    <n v="5600"/>
    <m/>
    <m/>
    <n v="0"/>
    <n v="0"/>
    <n v="3"/>
    <n v="1604"/>
    <n v="1.5"/>
    <m/>
    <m/>
    <m/>
    <m/>
    <m/>
    <m/>
    <m/>
    <m/>
    <m/>
    <m/>
    <n v="2"/>
    <n v="1"/>
    <x v="0"/>
    <x v="0"/>
  </r>
  <r>
    <s v="37-1033B"/>
    <m/>
    <x v="0"/>
    <s v="148 INDIAN NECK RD"/>
    <n v="132"/>
    <s v="RODERICK ROBERT J"/>
    <s v="R60"/>
    <s v="RES ACLNUD  MDL-00"/>
    <s v="37//1033/B/"/>
    <n v="3.5709999999999999E-2"/>
    <n v="0"/>
    <n v="0"/>
    <n v="0"/>
    <n v="0"/>
    <m/>
    <n v="0"/>
    <n v="0"/>
    <n v="0"/>
    <s v="YES"/>
    <n v="0"/>
    <s v="37-1033B"/>
    <m/>
    <m/>
    <m/>
    <n v="0"/>
    <m/>
    <m/>
    <n v="0"/>
    <n v="0"/>
    <n v="0"/>
    <n v="0"/>
    <n v="0"/>
    <m/>
    <m/>
    <m/>
    <m/>
    <m/>
    <m/>
    <m/>
    <m/>
    <m/>
    <m/>
    <n v="1"/>
    <n v="1"/>
    <x v="3"/>
    <x v="3"/>
  </r>
  <r>
    <s v="50D-177"/>
    <m/>
    <x v="0"/>
    <s v="12 WINDY ST"/>
    <n v="132"/>
    <s v="PLUMER ROBERT J JR"/>
    <s v="R30"/>
    <s v="RES ACLNUD  MDL-00"/>
    <s v="50/D/177//"/>
    <n v="0.12207999999999999"/>
    <n v="0"/>
    <n v="0"/>
    <n v="0"/>
    <n v="0"/>
    <m/>
    <n v="0"/>
    <n v="0"/>
    <n v="0"/>
    <s v="YES"/>
    <n v="0"/>
    <s v="50D-177"/>
    <m/>
    <m/>
    <m/>
    <n v="0"/>
    <m/>
    <m/>
    <n v="0"/>
    <n v="0"/>
    <n v="0"/>
    <n v="0"/>
    <n v="0"/>
    <m/>
    <m/>
    <m/>
    <m/>
    <m/>
    <m/>
    <m/>
    <m/>
    <m/>
    <m/>
    <n v="1"/>
    <n v="1"/>
    <x v="0"/>
    <x v="0"/>
  </r>
  <r>
    <s v="LAND_NOPARC"/>
    <m/>
    <x v="0"/>
    <m/>
    <n v="0"/>
    <m/>
    <m/>
    <m/>
    <m/>
    <n v="3.5999999999999999E-3"/>
    <n v="0"/>
    <n v="0"/>
    <n v="0"/>
    <n v="0"/>
    <m/>
    <n v="0"/>
    <n v="0"/>
    <n v="0"/>
    <s v="NO"/>
    <n v="0"/>
    <m/>
    <m/>
    <m/>
    <m/>
    <n v="0"/>
    <m/>
    <m/>
    <n v="0"/>
    <n v="0"/>
    <n v="0"/>
    <n v="0"/>
    <n v="0"/>
    <m/>
    <m/>
    <m/>
    <m/>
    <m/>
    <m/>
    <m/>
    <m/>
    <m/>
    <m/>
    <n v="0"/>
    <n v="1"/>
    <x v="0"/>
    <x v="0"/>
  </r>
  <r>
    <s v="50D-208"/>
    <m/>
    <x v="0"/>
    <s v="17 GRAHAM ST"/>
    <n v="101"/>
    <s v="BENNETT LAWRENCE M"/>
    <s v="R30"/>
    <s v="ONE FAMILY"/>
    <s v="50/D/208//"/>
    <n v="0.19755"/>
    <n v="0"/>
    <n v="0"/>
    <n v="1"/>
    <n v="1"/>
    <s v="SEWER"/>
    <n v="1"/>
    <n v="1"/>
    <n v="3900"/>
    <s v="NO_W1"/>
    <n v="0"/>
    <s v="50D-208"/>
    <s v="All Public"/>
    <s v="SEWER"/>
    <s v="SEWER"/>
    <n v="3900"/>
    <m/>
    <m/>
    <n v="0"/>
    <n v="0"/>
    <n v="1"/>
    <n v="620"/>
    <n v="1"/>
    <m/>
    <m/>
    <m/>
    <m/>
    <m/>
    <m/>
    <m/>
    <m/>
    <m/>
    <m/>
    <n v="2"/>
    <n v="1"/>
    <x v="0"/>
    <x v="0"/>
  </r>
  <r>
    <s v="50A-188"/>
    <m/>
    <x v="0"/>
    <s v="9 QUASUET AVE"/>
    <n v="101"/>
    <s v="TORTORA CORNELIA"/>
    <s v="R30"/>
    <s v="ONE FAMILY"/>
    <s v="50/A/188//"/>
    <n v="7.7670000000000003E-2"/>
    <n v="0"/>
    <n v="0"/>
    <n v="1"/>
    <n v="1"/>
    <s v="SEWER"/>
    <n v="1"/>
    <n v="1"/>
    <n v="6900"/>
    <s v="YES"/>
    <n v="0"/>
    <s v="50A-188"/>
    <s v="All Public"/>
    <s v="SEWER"/>
    <s v="SEWER"/>
    <n v="6900"/>
    <m/>
    <m/>
    <n v="0"/>
    <n v="0"/>
    <n v="3"/>
    <n v="804"/>
    <n v="1"/>
    <m/>
    <m/>
    <m/>
    <m/>
    <m/>
    <m/>
    <m/>
    <m/>
    <m/>
    <m/>
    <n v="1"/>
    <n v="1"/>
    <x v="0"/>
    <x v="0"/>
  </r>
  <r>
    <s v="50D-209"/>
    <m/>
    <x v="0"/>
    <s v="15 GRAHAM ST"/>
    <n v="101"/>
    <s v="SALIM SHERYL A"/>
    <s v="R30"/>
    <s v="ONE FAMILY"/>
    <s v="50/D/209//"/>
    <n v="0.12731000000000001"/>
    <n v="0"/>
    <n v="0"/>
    <n v="1"/>
    <n v="1"/>
    <s v="SEWER"/>
    <n v="1"/>
    <n v="1"/>
    <n v="8700"/>
    <s v="YES"/>
    <n v="0"/>
    <s v="50D-209"/>
    <s v="All Public"/>
    <s v="SEWER"/>
    <s v="SEWER"/>
    <n v="8700"/>
    <m/>
    <m/>
    <n v="0"/>
    <n v="0"/>
    <n v="2"/>
    <n v="1036"/>
    <n v="1"/>
    <m/>
    <m/>
    <m/>
    <m/>
    <m/>
    <m/>
    <m/>
    <m/>
    <m/>
    <m/>
    <n v="1"/>
    <n v="1"/>
    <x v="0"/>
    <x v="0"/>
  </r>
  <r>
    <s v="50D-80"/>
    <m/>
    <x v="0"/>
    <s v="41 POND ST"/>
    <n v="101"/>
    <s v="DELLASALA ANTHONY"/>
    <s v="R30"/>
    <s v="ONE FAMILY"/>
    <s v="50/D/80//"/>
    <n v="0.18929000000000001"/>
    <n v="0"/>
    <n v="0"/>
    <n v="1"/>
    <n v="1"/>
    <s v="SEWER"/>
    <n v="1"/>
    <n v="1"/>
    <n v="900"/>
    <s v="NO_W1"/>
    <n v="0"/>
    <s v="50D-80"/>
    <s v="All Public"/>
    <s v="SEWER"/>
    <s v="SEWER"/>
    <n v="900"/>
    <m/>
    <m/>
    <n v="0"/>
    <n v="0"/>
    <n v="3"/>
    <n v="1085"/>
    <n v="1"/>
    <m/>
    <m/>
    <m/>
    <m/>
    <m/>
    <m/>
    <m/>
    <m/>
    <m/>
    <m/>
    <n v="2"/>
    <n v="1"/>
    <x v="0"/>
    <x v="0"/>
  </r>
  <r>
    <s v="50D-268B"/>
    <m/>
    <x v="0"/>
    <s v="6 VERNAL ST"/>
    <n v="101"/>
    <s v="MCDONNELL KEVIN P"/>
    <s v="R30"/>
    <s v="ONE FAMILY"/>
    <s v="50/D/268/B/"/>
    <n v="6.8790000000000004E-2"/>
    <n v="0"/>
    <n v="0"/>
    <n v="1"/>
    <n v="1"/>
    <s v="SEWER"/>
    <n v="1"/>
    <n v="1"/>
    <n v="6300"/>
    <s v="YES"/>
    <n v="0"/>
    <s v="50D-268B"/>
    <s v="All Public"/>
    <s v="SEWER"/>
    <s v="SEWER"/>
    <n v="6300"/>
    <m/>
    <m/>
    <n v="0"/>
    <n v="0"/>
    <n v="2"/>
    <n v="720"/>
    <n v="1"/>
    <m/>
    <m/>
    <m/>
    <m/>
    <m/>
    <m/>
    <m/>
    <m/>
    <m/>
    <m/>
    <n v="1"/>
    <n v="1"/>
    <x v="0"/>
    <x v="0"/>
  </r>
  <r>
    <s v="50A-293"/>
    <m/>
    <x v="0"/>
    <s v="3 PLEASANT ST"/>
    <n v="106"/>
    <s v="O'HARA MARGARET C"/>
    <s v="R30"/>
    <s v="AC LND IMP  MDL-00"/>
    <s v="50/A/293//"/>
    <n v="0.17582"/>
    <n v="0"/>
    <n v="0"/>
    <n v="0"/>
    <n v="0"/>
    <m/>
    <n v="0"/>
    <n v="0"/>
    <n v="0"/>
    <s v="YES"/>
    <n v="0"/>
    <s v="50A-293"/>
    <m/>
    <m/>
    <m/>
    <n v="0"/>
    <m/>
    <m/>
    <n v="0"/>
    <n v="0"/>
    <n v="0"/>
    <n v="0"/>
    <n v="0"/>
    <m/>
    <m/>
    <m/>
    <m/>
    <m/>
    <m/>
    <m/>
    <m/>
    <m/>
    <m/>
    <n v="2"/>
    <n v="1"/>
    <x v="0"/>
    <x v="0"/>
  </r>
  <r>
    <s v="35-48"/>
    <m/>
    <x v="0"/>
    <s v="2 EAST EDGEWATER DR"/>
    <n v="130"/>
    <s v="PARKER ELSIE C LIFE ESTATE"/>
    <s v="R30"/>
    <s v="RES ACLNDV  MDL-00"/>
    <s v="35//48//"/>
    <n v="0.23855999999999999"/>
    <n v="0"/>
    <n v="0"/>
    <n v="0"/>
    <n v="0"/>
    <m/>
    <n v="0"/>
    <n v="0"/>
    <n v="0"/>
    <s v="YES"/>
    <n v="0"/>
    <s v="35-48"/>
    <m/>
    <m/>
    <m/>
    <n v="0"/>
    <m/>
    <m/>
    <n v="0"/>
    <n v="0"/>
    <n v="0"/>
    <n v="0"/>
    <n v="0"/>
    <m/>
    <m/>
    <m/>
    <m/>
    <m/>
    <m/>
    <m/>
    <m/>
    <m/>
    <m/>
    <n v="1"/>
    <n v="1"/>
    <x v="3"/>
    <x v="3"/>
  </r>
  <r>
    <s v="50D-42"/>
    <m/>
    <x v="0"/>
    <s v="46 BEACH ST"/>
    <n v="101"/>
    <s v="PAPINEAU CHARLES J"/>
    <s v="R30"/>
    <s v="ONE FAMILY"/>
    <s v="50/D/42//"/>
    <n v="0.10004"/>
    <n v="0"/>
    <n v="0"/>
    <n v="1"/>
    <n v="1"/>
    <s v="SEWER"/>
    <n v="1"/>
    <n v="0"/>
    <n v="0"/>
    <s v="YES"/>
    <n v="0"/>
    <s v="50D-42"/>
    <s v="All Public"/>
    <s v="SEWER"/>
    <s v="SEWER"/>
    <n v="0"/>
    <m/>
    <m/>
    <n v="0"/>
    <n v="0"/>
    <n v="3"/>
    <n v="980"/>
    <n v="1"/>
    <m/>
    <m/>
    <m/>
    <m/>
    <m/>
    <m/>
    <m/>
    <m/>
    <m/>
    <m/>
    <n v="1"/>
    <n v="1"/>
    <x v="0"/>
    <x v="0"/>
  </r>
  <r>
    <s v="50D-264"/>
    <m/>
    <x v="0"/>
    <s v="11 VERNAL ST"/>
    <n v="101"/>
    <s v="ROSE RUSSELL"/>
    <s v="R30"/>
    <s v="ONE FAMILY"/>
    <s v="50/D/264//"/>
    <n v="9.962E-2"/>
    <n v="0"/>
    <n v="0"/>
    <n v="1"/>
    <n v="1"/>
    <s v="SEWER"/>
    <n v="1"/>
    <n v="1"/>
    <n v="1000"/>
    <s v="YES"/>
    <n v="0"/>
    <s v="50D-264"/>
    <s v="Public Water,Public Sewer"/>
    <s v="SEWER"/>
    <s v="SEWER"/>
    <n v="1000"/>
    <m/>
    <m/>
    <n v="0"/>
    <n v="0"/>
    <n v="2"/>
    <n v="800"/>
    <n v="1"/>
    <m/>
    <m/>
    <m/>
    <m/>
    <m/>
    <m/>
    <m/>
    <m/>
    <m/>
    <m/>
    <n v="1"/>
    <n v="1"/>
    <x v="0"/>
    <x v="0"/>
  </r>
  <r>
    <s v="35-52"/>
    <m/>
    <x v="0"/>
    <s v="6 EAST EDGEWATER DR"/>
    <n v="101"/>
    <s v="HALE BRYAN J"/>
    <s v="R30"/>
    <s v="ONE FAMILY"/>
    <s v="35//52//"/>
    <n v="0.19889999999999999"/>
    <n v="1"/>
    <n v="1"/>
    <n v="1"/>
    <n v="1"/>
    <s v="SEPTIC"/>
    <n v="0"/>
    <n v="1"/>
    <n v="5800"/>
    <s v="YES"/>
    <n v="5800"/>
    <s v="35-52"/>
    <s v="Public Water,Gas,Septic"/>
    <s v="SEPTIC"/>
    <s v="SEPTIC"/>
    <n v="5800"/>
    <m/>
    <m/>
    <n v="1"/>
    <n v="1"/>
    <n v="3"/>
    <n v="960"/>
    <n v="1"/>
    <m/>
    <m/>
    <m/>
    <m/>
    <m/>
    <m/>
    <m/>
    <m/>
    <m/>
    <m/>
    <n v="1"/>
    <n v="1"/>
    <x v="3"/>
    <x v="3"/>
  </r>
  <r>
    <s v="LAND_NOPARC"/>
    <m/>
    <x v="0"/>
    <m/>
    <n v="0"/>
    <m/>
    <m/>
    <m/>
    <m/>
    <n v="1.5499999999999999E-3"/>
    <n v="0"/>
    <n v="0"/>
    <n v="0"/>
    <n v="0"/>
    <m/>
    <n v="0"/>
    <n v="0"/>
    <n v="0"/>
    <s v="NO"/>
    <n v="0"/>
    <m/>
    <m/>
    <m/>
    <m/>
    <n v="0"/>
    <m/>
    <m/>
    <n v="0"/>
    <n v="0"/>
    <n v="0"/>
    <n v="0"/>
    <n v="0"/>
    <m/>
    <m/>
    <m/>
    <m/>
    <m/>
    <m/>
    <m/>
    <m/>
    <m/>
    <m/>
    <n v="0"/>
    <n v="1"/>
    <x v="0"/>
    <x v="0"/>
  </r>
  <r>
    <s v="50D-153"/>
    <m/>
    <x v="0"/>
    <s v="82 SHORE AVE"/>
    <n v="101"/>
    <s v="BANCAROTTA VIRGILIO &amp; ROSARIA TR"/>
    <s v="R30"/>
    <s v="ONE FAMILY"/>
    <s v="50/D/153//"/>
    <n v="0.18073"/>
    <n v="0"/>
    <n v="0"/>
    <n v="1"/>
    <n v="1"/>
    <s v="SEWER"/>
    <n v="1"/>
    <n v="1"/>
    <n v="7900"/>
    <s v="YES"/>
    <n v="0"/>
    <s v="50D-153"/>
    <s v="All Public"/>
    <s v="SEWER"/>
    <s v="SEWER"/>
    <n v="7900"/>
    <m/>
    <m/>
    <n v="0"/>
    <n v="0"/>
    <n v="4"/>
    <n v="1074"/>
    <n v="2"/>
    <m/>
    <m/>
    <m/>
    <m/>
    <m/>
    <m/>
    <m/>
    <m/>
    <m/>
    <m/>
    <n v="2"/>
    <n v="1"/>
    <x v="0"/>
    <x v="0"/>
  </r>
  <r>
    <s v="35-51"/>
    <m/>
    <x v="0"/>
    <s v="4 EAST EDGEWATER DR"/>
    <n v="101"/>
    <s v="OWIRKA GUY J"/>
    <s v="R30"/>
    <s v="ONE FAMILY"/>
    <s v="35//51//"/>
    <n v="0.25722"/>
    <n v="1"/>
    <n v="1"/>
    <n v="1"/>
    <n v="1"/>
    <s v="SEPTIC"/>
    <n v="0"/>
    <n v="1"/>
    <n v="21200"/>
    <s v="YES"/>
    <n v="21200"/>
    <s v="35-51"/>
    <s v="Public Water,Gas,Septic"/>
    <s v="SEPTIC"/>
    <s v="SEPTIC"/>
    <n v="21200"/>
    <m/>
    <m/>
    <n v="1"/>
    <n v="1"/>
    <n v="3"/>
    <n v="1175"/>
    <n v="1"/>
    <m/>
    <m/>
    <m/>
    <m/>
    <m/>
    <m/>
    <m/>
    <m/>
    <m/>
    <m/>
    <n v="1"/>
    <n v="1"/>
    <x v="3"/>
    <x v="3"/>
  </r>
  <r>
    <s v="LAND_NOPARC"/>
    <m/>
    <x v="0"/>
    <m/>
    <n v="0"/>
    <m/>
    <m/>
    <m/>
    <m/>
    <n v="7.7999999999999999E-4"/>
    <n v="0"/>
    <n v="0"/>
    <n v="0"/>
    <n v="0"/>
    <m/>
    <n v="0"/>
    <n v="0"/>
    <n v="0"/>
    <s v="NO"/>
    <n v="0"/>
    <m/>
    <m/>
    <m/>
    <m/>
    <n v="0"/>
    <m/>
    <m/>
    <n v="0"/>
    <n v="0"/>
    <n v="0"/>
    <n v="0"/>
    <n v="0"/>
    <m/>
    <m/>
    <m/>
    <m/>
    <m/>
    <m/>
    <m/>
    <m/>
    <m/>
    <m/>
    <n v="0"/>
    <n v="1"/>
    <x v="0"/>
    <x v="0"/>
  </r>
  <r>
    <s v="50D-222"/>
    <m/>
    <x v="0"/>
    <s v="12 GRAHAM ST"/>
    <n v="101"/>
    <s v="GRANATA ALESSANDRANNA"/>
    <s v="R30"/>
    <s v="ONE FAMILY"/>
    <s v="50/D/222//"/>
    <n v="8.6400000000000005E-2"/>
    <n v="0"/>
    <n v="0"/>
    <n v="1"/>
    <n v="1"/>
    <s v="SEWER"/>
    <n v="1"/>
    <n v="1"/>
    <n v="3400"/>
    <s v="YES"/>
    <n v="0"/>
    <s v="50D-222"/>
    <s v="Public Water,Public Sewer"/>
    <s v="SEWER"/>
    <s v="SEWER"/>
    <n v="3400"/>
    <m/>
    <m/>
    <n v="0"/>
    <n v="0"/>
    <n v="2"/>
    <n v="1000"/>
    <n v="1"/>
    <m/>
    <m/>
    <m/>
    <m/>
    <m/>
    <m/>
    <m/>
    <m/>
    <m/>
    <m/>
    <n v="1"/>
    <n v="1"/>
    <x v="0"/>
    <x v="0"/>
  </r>
  <r>
    <s v="35-42"/>
    <m/>
    <x v="0"/>
    <s v="11 EAST EDGEWATER DR"/>
    <n v="101"/>
    <s v="REED DAVID A"/>
    <s v="R30"/>
    <s v="ONE FAMILY"/>
    <s v="35//42//"/>
    <n v="0.28782999999999997"/>
    <n v="1"/>
    <n v="1"/>
    <n v="1"/>
    <n v="1"/>
    <s v="SEPTIC"/>
    <n v="0"/>
    <n v="1"/>
    <n v="10200"/>
    <s v="YES"/>
    <n v="10200"/>
    <s v="35-42"/>
    <s v="Public Water,Septic"/>
    <s v="SEPTIC"/>
    <s v="SEPTIC"/>
    <n v="10200"/>
    <m/>
    <m/>
    <n v="1"/>
    <n v="1"/>
    <n v="4"/>
    <n v="1915"/>
    <n v="1.9"/>
    <m/>
    <m/>
    <m/>
    <m/>
    <m/>
    <m/>
    <m/>
    <m/>
    <m/>
    <m/>
    <n v="2"/>
    <n v="1"/>
    <x v="3"/>
    <x v="3"/>
  </r>
  <r>
    <s v="50A-187"/>
    <m/>
    <x v="0"/>
    <s v="7 QUASUET AVE"/>
    <n v="101"/>
    <s v="MATARA JOSEPH J"/>
    <s v="R30"/>
    <s v="ONE FAMILY"/>
    <s v="50/A/187//"/>
    <n v="8.029E-2"/>
    <n v="0"/>
    <n v="0"/>
    <n v="1"/>
    <n v="1"/>
    <s v="SEWER"/>
    <n v="1"/>
    <n v="1"/>
    <n v="2300"/>
    <s v="YES"/>
    <n v="0"/>
    <s v="50A-187"/>
    <s v="All Public"/>
    <s v="SEWER"/>
    <s v="SEWER"/>
    <n v="2300"/>
    <m/>
    <m/>
    <n v="0"/>
    <n v="0"/>
    <n v="2"/>
    <n v="704"/>
    <n v="1"/>
    <m/>
    <m/>
    <m/>
    <m/>
    <m/>
    <m/>
    <m/>
    <m/>
    <m/>
    <m/>
    <n v="1"/>
    <n v="1"/>
    <x v="0"/>
    <x v="0"/>
  </r>
  <r>
    <s v="35-15"/>
    <m/>
    <x v="0"/>
    <s v="67 EDGEWATER DR"/>
    <n v="101"/>
    <s v="CLARK JOSEPH A"/>
    <s v="R30"/>
    <s v="ONE FAMILY"/>
    <s v="35//15//"/>
    <n v="0.21067"/>
    <n v="1"/>
    <n v="1"/>
    <n v="1"/>
    <n v="1"/>
    <s v="SEPTIC"/>
    <n v="0"/>
    <n v="1"/>
    <n v="2400"/>
    <s v="YES"/>
    <n v="2400"/>
    <s v="35-15"/>
    <s v="Public Water,Gas,Septic"/>
    <s v="SEPTIC"/>
    <s v="SEPTIC"/>
    <n v="2400"/>
    <m/>
    <m/>
    <n v="1"/>
    <n v="1"/>
    <n v="3"/>
    <n v="960"/>
    <n v="1"/>
    <m/>
    <m/>
    <m/>
    <m/>
    <m/>
    <m/>
    <m/>
    <m/>
    <m/>
    <m/>
    <n v="1"/>
    <n v="1"/>
    <x v="3"/>
    <x v="3"/>
  </r>
  <r>
    <s v="50D-178"/>
    <m/>
    <x v="0"/>
    <s v="14 WINDY ST"/>
    <n v="104"/>
    <s v="MAIDA LEWIS D"/>
    <s v="R30"/>
    <s v="TWO FAMILY"/>
    <s v="50/D/178//"/>
    <n v="0.11243"/>
    <n v="0"/>
    <n v="0"/>
    <n v="1"/>
    <n v="1"/>
    <s v="SEWER"/>
    <n v="1"/>
    <n v="1"/>
    <n v="9600"/>
    <s v="YES"/>
    <n v="0"/>
    <s v="50D-178"/>
    <s v="All Public"/>
    <s v="SEWER"/>
    <s v="SEWER"/>
    <n v="9600"/>
    <m/>
    <m/>
    <n v="0"/>
    <n v="0"/>
    <n v="4"/>
    <n v="1557"/>
    <n v="1.5"/>
    <m/>
    <m/>
    <m/>
    <m/>
    <m/>
    <m/>
    <m/>
    <m/>
    <m/>
    <m/>
    <n v="0"/>
    <n v="1"/>
    <x v="0"/>
    <x v="0"/>
  </r>
  <r>
    <s v="50D-95"/>
    <m/>
    <x v="0"/>
    <s v="30 POND ST"/>
    <n v="132"/>
    <s v="GALLAGHER LEONA S"/>
    <s v="R30"/>
    <s v="RES ACLNUD  MDL-00"/>
    <s v="50/D/95//"/>
    <n v="0.62799000000000005"/>
    <n v="0"/>
    <n v="0"/>
    <n v="0"/>
    <n v="0"/>
    <m/>
    <n v="0"/>
    <n v="0"/>
    <n v="0"/>
    <s v="NO_W1"/>
    <n v="0"/>
    <s v="50D-95"/>
    <m/>
    <m/>
    <m/>
    <n v="0"/>
    <m/>
    <m/>
    <n v="0"/>
    <n v="0"/>
    <n v="0"/>
    <n v="0"/>
    <n v="0"/>
    <m/>
    <m/>
    <m/>
    <m/>
    <m/>
    <m/>
    <m/>
    <m/>
    <m/>
    <m/>
    <n v="7"/>
    <n v="1"/>
    <x v="0"/>
    <x v="0"/>
  </r>
  <r>
    <s v="LAND_NOPARC"/>
    <m/>
    <x v="0"/>
    <m/>
    <n v="0"/>
    <m/>
    <m/>
    <m/>
    <m/>
    <n v="7.7700000000000005E-2"/>
    <n v="0"/>
    <n v="0"/>
    <n v="0"/>
    <n v="0"/>
    <m/>
    <n v="0"/>
    <n v="0"/>
    <n v="0"/>
    <s v="NO"/>
    <n v="0"/>
    <m/>
    <m/>
    <m/>
    <m/>
    <n v="0"/>
    <m/>
    <m/>
    <n v="0"/>
    <n v="0"/>
    <n v="0"/>
    <n v="0"/>
    <n v="0"/>
    <m/>
    <m/>
    <m/>
    <m/>
    <m/>
    <m/>
    <m/>
    <m/>
    <m/>
    <m/>
    <n v="0"/>
    <n v="1"/>
    <x v="0"/>
    <x v="0"/>
  </r>
  <r>
    <s v="50A-193"/>
    <m/>
    <x v="0"/>
    <s v="16 SWIFT AVE"/>
    <n v="101"/>
    <s v="MURPHY PATRICK M"/>
    <s v="R30"/>
    <s v="ONE FAMILY"/>
    <s v="50/A/193//"/>
    <n v="0.14247000000000001"/>
    <n v="0"/>
    <n v="0"/>
    <n v="1"/>
    <n v="1"/>
    <s v="SEWER"/>
    <n v="1"/>
    <n v="1"/>
    <n v="5600"/>
    <s v="YES"/>
    <n v="0"/>
    <s v="50A-193"/>
    <s v="All Public"/>
    <s v="SEWER"/>
    <s v="SEWER"/>
    <n v="5600"/>
    <m/>
    <m/>
    <n v="0"/>
    <n v="0"/>
    <n v="3"/>
    <n v="1238"/>
    <n v="1"/>
    <m/>
    <m/>
    <m/>
    <m/>
    <m/>
    <m/>
    <m/>
    <m/>
    <m/>
    <m/>
    <n v="2"/>
    <n v="1"/>
    <x v="0"/>
    <x v="0"/>
  </r>
  <r>
    <s v="50D-1034"/>
    <m/>
    <x v="0"/>
    <s v="53 BEACH ST"/>
    <n v="101"/>
    <s v="STROSCIO CARMEN"/>
    <s v="R30"/>
    <s v="ONE FAMILY"/>
    <s v="50/D/1034//"/>
    <n v="0.26325999999999999"/>
    <n v="0"/>
    <n v="0"/>
    <n v="1"/>
    <n v="1"/>
    <s v="SEWER"/>
    <n v="1"/>
    <n v="1"/>
    <n v="900"/>
    <s v="YES"/>
    <n v="0"/>
    <s v="50D-1034"/>
    <s v="All Public"/>
    <s v="SEWER"/>
    <s v="SEWER"/>
    <n v="900"/>
    <m/>
    <m/>
    <n v="0"/>
    <n v="0"/>
    <n v="2"/>
    <n v="528"/>
    <n v="1"/>
    <m/>
    <m/>
    <m/>
    <m/>
    <m/>
    <m/>
    <m/>
    <m/>
    <m/>
    <m/>
    <n v="4"/>
    <n v="1"/>
    <x v="0"/>
    <x v="0"/>
  </r>
  <r>
    <s v="50A-185"/>
    <m/>
    <x v="0"/>
    <s v="3 QUASUET AVE"/>
    <n v="101"/>
    <s v="FLYNN JOHN J"/>
    <s v="R30"/>
    <s v="ONE FAMILY"/>
    <s v="50/A/185//"/>
    <n v="0.15225"/>
    <n v="0"/>
    <n v="0"/>
    <n v="1"/>
    <n v="1"/>
    <s v="SEWER"/>
    <n v="1"/>
    <n v="1"/>
    <n v="1000"/>
    <s v="YES"/>
    <n v="0"/>
    <s v="50A-185"/>
    <s v="All Public"/>
    <s v="SEWER"/>
    <s v="SEWER"/>
    <n v="1000"/>
    <m/>
    <m/>
    <n v="0"/>
    <n v="0"/>
    <n v="3"/>
    <n v="876"/>
    <n v="1"/>
    <m/>
    <m/>
    <m/>
    <m/>
    <m/>
    <m/>
    <m/>
    <m/>
    <m/>
    <m/>
    <n v="2"/>
    <n v="1"/>
    <x v="0"/>
    <x v="0"/>
  </r>
  <r>
    <s v="50A-255"/>
    <m/>
    <x v="0"/>
    <s v="23 SWIFT AVE"/>
    <n v="101"/>
    <s v="ROSE MAXWELL"/>
    <s v="R30"/>
    <s v="ONE FAMILY"/>
    <s v="50/A/255//"/>
    <n v="7.5380000000000003E-2"/>
    <n v="0"/>
    <n v="0"/>
    <n v="1"/>
    <n v="1"/>
    <s v="SEWER"/>
    <n v="1"/>
    <n v="1"/>
    <n v="400"/>
    <s v="YES"/>
    <n v="0"/>
    <s v="50A-255"/>
    <s v="All Public"/>
    <s v="SEWER"/>
    <s v="SEWER"/>
    <n v="400"/>
    <m/>
    <m/>
    <n v="0"/>
    <n v="0"/>
    <n v="2"/>
    <n v="538"/>
    <n v="1"/>
    <m/>
    <m/>
    <m/>
    <m/>
    <m/>
    <m/>
    <m/>
    <m/>
    <m/>
    <m/>
    <n v="1"/>
    <n v="1"/>
    <x v="0"/>
    <x v="0"/>
  </r>
  <r>
    <s v="UNK1310"/>
    <s v="FEE"/>
    <x v="0"/>
    <s v="BEACH ST"/>
    <n v="0"/>
    <m/>
    <m/>
    <m/>
    <m/>
    <n v="0.14835999999999999"/>
    <n v="0"/>
    <n v="0"/>
    <n v="0"/>
    <n v="0"/>
    <m/>
    <n v="0"/>
    <n v="0"/>
    <n v="0"/>
    <s v="NO_W2"/>
    <n v="0"/>
    <m/>
    <m/>
    <m/>
    <m/>
    <n v="0"/>
    <m/>
    <m/>
    <n v="0"/>
    <n v="0"/>
    <n v="0"/>
    <n v="0"/>
    <n v="0"/>
    <s v="Not in new Assr DB, Makepe?, old info"/>
    <m/>
    <m/>
    <m/>
    <m/>
    <m/>
    <m/>
    <m/>
    <m/>
    <m/>
    <n v="1"/>
    <n v="1"/>
    <x v="0"/>
    <x v="0"/>
  </r>
  <r>
    <s v="37-GB"/>
    <m/>
    <x v="0"/>
    <s v="117 GREAT NECK RD"/>
    <n v="905"/>
    <s v="WILDLANDS TRUST OF"/>
    <s v="R60"/>
    <s v="CHAR ORG  MDL-00"/>
    <s v="37//GB//"/>
    <n v="12.12566"/>
    <n v="0"/>
    <n v="0"/>
    <n v="0"/>
    <n v="0"/>
    <m/>
    <n v="0"/>
    <n v="0"/>
    <n v="0"/>
    <s v="YES"/>
    <n v="0"/>
    <s v="37-GB"/>
    <m/>
    <m/>
    <m/>
    <n v="0"/>
    <s v="fee simple"/>
    <s v="YES"/>
    <n v="0"/>
    <n v="0"/>
    <n v="0"/>
    <n v="0"/>
    <n v="0"/>
    <m/>
    <m/>
    <m/>
    <m/>
    <m/>
    <m/>
    <m/>
    <m/>
    <m/>
    <m/>
    <n v="3"/>
    <n v="1"/>
    <x v="3"/>
    <x v="3"/>
  </r>
  <r>
    <s v="50D-263"/>
    <m/>
    <x v="0"/>
    <s v="13 VERNAL ST"/>
    <n v="101"/>
    <s v="BUTTARO FRANK &amp; ANNA LIFE EST"/>
    <s v="R30"/>
    <s v="ONE FAMILY"/>
    <s v="50/D/263//"/>
    <n v="8.9590000000000003E-2"/>
    <n v="0"/>
    <n v="0"/>
    <n v="1"/>
    <n v="1"/>
    <s v="SEWER"/>
    <n v="1"/>
    <n v="1"/>
    <n v="8900"/>
    <s v="YES"/>
    <n v="0"/>
    <s v="50D-263"/>
    <s v="Public Water,Public Sewer,Gas"/>
    <s v="SEWER"/>
    <s v="SEWER"/>
    <n v="8900"/>
    <m/>
    <m/>
    <n v="0"/>
    <n v="0"/>
    <n v="3"/>
    <n v="1026"/>
    <n v="1"/>
    <m/>
    <m/>
    <m/>
    <m/>
    <m/>
    <m/>
    <m/>
    <m/>
    <m/>
    <m/>
    <n v="1"/>
    <n v="1"/>
    <x v="0"/>
    <x v="0"/>
  </r>
  <r>
    <s v="19-J1"/>
    <m/>
    <x v="0"/>
    <s v="130 GREAT NECK RD"/>
    <n v="101"/>
    <s v="CHAMBERS CATHERINE M"/>
    <s v="R60"/>
    <s v="ONE FAMILY"/>
    <s v="19//J1//"/>
    <n v="4.3839999999999997E-2"/>
    <n v="0"/>
    <n v="0"/>
    <n v="0"/>
    <n v="0"/>
    <m/>
    <n v="0"/>
    <n v="1"/>
    <n v="19700"/>
    <s v="YES"/>
    <n v="0"/>
    <s v="19-J1"/>
    <s v=",Septic"/>
    <s v="SEWER"/>
    <m/>
    <n v="19700"/>
    <m/>
    <m/>
    <n v="0"/>
    <n v="0"/>
    <n v="4"/>
    <n v="3641"/>
    <n v="1.5"/>
    <m/>
    <m/>
    <m/>
    <m/>
    <m/>
    <m/>
    <m/>
    <m/>
    <m/>
    <m/>
    <n v="1"/>
    <n v="1"/>
    <x v="3"/>
    <x v="3"/>
  </r>
  <r>
    <s v="50D-269"/>
    <m/>
    <x v="0"/>
    <s v="8 VERNAL ST"/>
    <n v="101"/>
    <s v="LAFLAMME M KATHLEEN"/>
    <s v="R30"/>
    <s v="ONE FAMILY"/>
    <s v="50/D/269//"/>
    <n v="9.2079999999999995E-2"/>
    <n v="0"/>
    <n v="0"/>
    <n v="1"/>
    <n v="1"/>
    <s v="SEWER"/>
    <n v="1"/>
    <n v="1"/>
    <n v="5000"/>
    <s v="YES"/>
    <n v="0"/>
    <s v="50D-269"/>
    <s v="All Public"/>
    <s v="SEWER"/>
    <s v="SEWER"/>
    <n v="5000"/>
    <m/>
    <m/>
    <n v="0"/>
    <n v="0"/>
    <n v="3"/>
    <n v="900"/>
    <n v="1"/>
    <m/>
    <m/>
    <m/>
    <m/>
    <m/>
    <m/>
    <m/>
    <m/>
    <m/>
    <m/>
    <n v="1"/>
    <n v="1"/>
    <x v="0"/>
    <x v="0"/>
  </r>
  <r>
    <s v="50A-195A"/>
    <m/>
    <x v="0"/>
    <s v="14 SWIFT AVE"/>
    <n v="101"/>
    <s v="ONANIAN SCOTT"/>
    <s v="R30"/>
    <s v="ONE FAMILY"/>
    <s v="50/A/195/A/"/>
    <n v="6.3460000000000003E-2"/>
    <n v="0"/>
    <n v="0"/>
    <n v="1"/>
    <n v="1"/>
    <s v="SEWER"/>
    <n v="1"/>
    <n v="1"/>
    <n v="2100"/>
    <s v="YES"/>
    <n v="0"/>
    <s v="50A-195A"/>
    <s v="All Public"/>
    <s v="SEWER"/>
    <s v="SEWER"/>
    <n v="2100"/>
    <m/>
    <m/>
    <n v="0"/>
    <n v="0"/>
    <n v="2"/>
    <n v="628"/>
    <n v="1"/>
    <m/>
    <m/>
    <m/>
    <m/>
    <m/>
    <m/>
    <m/>
    <m/>
    <m/>
    <m/>
    <n v="1"/>
    <n v="1"/>
    <x v="0"/>
    <x v="0"/>
  </r>
  <r>
    <s v="50D-223"/>
    <m/>
    <x v="0"/>
    <s v="14 GRAHAM ST"/>
    <n v="101"/>
    <s v="POIRIER RENE F TRUSTEE"/>
    <s v="R30"/>
    <s v="ONE FAMILY"/>
    <s v="50/D/223//"/>
    <n v="9.5810000000000006E-2"/>
    <n v="0"/>
    <n v="0"/>
    <n v="1"/>
    <n v="1"/>
    <s v="SEWER"/>
    <n v="1"/>
    <n v="1"/>
    <n v="200"/>
    <s v="YES"/>
    <n v="0"/>
    <s v="50D-223"/>
    <s v="All Public"/>
    <s v="SEWER"/>
    <s v="SEWER"/>
    <n v="200"/>
    <m/>
    <m/>
    <n v="0"/>
    <n v="0"/>
    <n v="2"/>
    <n v="472"/>
    <n v="1"/>
    <m/>
    <m/>
    <m/>
    <m/>
    <m/>
    <m/>
    <m/>
    <m/>
    <m/>
    <m/>
    <n v="1"/>
    <n v="1"/>
    <x v="0"/>
    <x v="0"/>
  </r>
  <r>
    <s v="35-12"/>
    <m/>
    <x v="0"/>
    <s v="73 EDGEWATER DR"/>
    <n v="132"/>
    <s v="BOURNE DOROTHY L LIFE ESTATE"/>
    <s v="R30"/>
    <s v="RES ACLNUD  MDL-00"/>
    <s v="35//12//"/>
    <n v="0.33318999999999999"/>
    <n v="0"/>
    <n v="0"/>
    <n v="0"/>
    <n v="0"/>
    <m/>
    <n v="0"/>
    <n v="0"/>
    <n v="0"/>
    <s v="YES"/>
    <n v="0"/>
    <s v="35-12"/>
    <m/>
    <m/>
    <m/>
    <n v="0"/>
    <m/>
    <m/>
    <n v="0"/>
    <n v="0"/>
    <n v="0"/>
    <n v="0"/>
    <n v="0"/>
    <m/>
    <m/>
    <m/>
    <m/>
    <m/>
    <m/>
    <m/>
    <m/>
    <m/>
    <m/>
    <n v="1"/>
    <n v="1"/>
    <x v="3"/>
    <x v="3"/>
  </r>
  <r>
    <s v="50A-257"/>
    <m/>
    <x v="0"/>
    <s v="21 SWIFT AVE"/>
    <n v="101"/>
    <s v="ARSENAULT NORINE P"/>
    <s v="R30"/>
    <s v="ONE FAMILY"/>
    <s v="50/A/257//"/>
    <n v="7.2849999999999998E-2"/>
    <n v="0"/>
    <n v="0"/>
    <n v="1"/>
    <n v="1"/>
    <s v="SEWER"/>
    <n v="1"/>
    <n v="1"/>
    <n v="5100"/>
    <s v="YES"/>
    <n v="0"/>
    <s v="50A-257"/>
    <s v="All Public"/>
    <s v="SEWER"/>
    <s v="SEWER"/>
    <n v="5100"/>
    <m/>
    <m/>
    <n v="0"/>
    <n v="0"/>
    <n v="1"/>
    <n v="793"/>
    <n v="1"/>
    <m/>
    <m/>
    <m/>
    <m/>
    <m/>
    <m/>
    <m/>
    <m/>
    <m/>
    <m/>
    <n v="0"/>
    <n v="1"/>
    <x v="0"/>
    <x v="0"/>
  </r>
  <r>
    <s v="50D-152A"/>
    <m/>
    <x v="0"/>
    <s v="6 BELMONT ST"/>
    <n v="101"/>
    <s v="PHILLIPS SCOTT &amp; DOREEN"/>
    <s v="R30"/>
    <s v="ONE FAMILY"/>
    <s v="50/D/152/A/"/>
    <n v="9.9080000000000001E-2"/>
    <n v="0"/>
    <n v="0"/>
    <n v="1"/>
    <n v="1"/>
    <s v="SEWER"/>
    <n v="1"/>
    <n v="1"/>
    <n v="1800"/>
    <s v="YES"/>
    <n v="0"/>
    <s v="50D-152A"/>
    <s v="All Public"/>
    <s v="SEWER"/>
    <s v="SEWER"/>
    <n v="1800"/>
    <m/>
    <m/>
    <n v="0"/>
    <n v="0"/>
    <n v="3"/>
    <n v="760"/>
    <n v="1"/>
    <m/>
    <m/>
    <m/>
    <m/>
    <m/>
    <m/>
    <m/>
    <m/>
    <m/>
    <m/>
    <n v="0"/>
    <n v="1"/>
    <x v="0"/>
    <x v="0"/>
  </r>
  <r>
    <s v="35-14"/>
    <m/>
    <x v="0"/>
    <s v="69 EDGEWATER DR"/>
    <n v="101"/>
    <s v="COLANDREA JOAN C"/>
    <s v="R30"/>
    <s v="ONE FAMILY"/>
    <s v="35//14//"/>
    <n v="0.24334"/>
    <n v="1"/>
    <n v="1"/>
    <n v="1"/>
    <n v="1"/>
    <s v="SEPTIC"/>
    <n v="0"/>
    <n v="1"/>
    <n v="8000"/>
    <s v="YES"/>
    <n v="8000"/>
    <s v="35-14"/>
    <s v="Public Water,Septic"/>
    <s v="SEPTIC"/>
    <s v="SEPTIC"/>
    <n v="8000"/>
    <m/>
    <m/>
    <n v="1"/>
    <n v="1"/>
    <n v="3"/>
    <n v="1318"/>
    <n v="1"/>
    <m/>
    <m/>
    <m/>
    <m/>
    <m/>
    <m/>
    <m/>
    <m/>
    <m/>
    <m/>
    <n v="1"/>
    <n v="1"/>
    <x v="3"/>
    <x v="3"/>
  </r>
  <r>
    <s v="57-S8"/>
    <m/>
    <x v="0"/>
    <s v="82 CROMESETT RD"/>
    <n v="101"/>
    <s v="GALHARDO DAPHNE"/>
    <s v="MR30"/>
    <s v="ONE FAMILY"/>
    <s v="57//S8//"/>
    <n v="1.3197300000000001"/>
    <n v="1"/>
    <n v="1"/>
    <n v="1"/>
    <n v="1"/>
    <s v="SEPTIC"/>
    <n v="0"/>
    <n v="2"/>
    <n v="17200"/>
    <s v="YES"/>
    <n v="17200"/>
    <s v="57-S8"/>
    <s v="Public Water,Public Sewer,Gas"/>
    <s v="SEWER"/>
    <s v="SEPTIC"/>
    <n v="8600"/>
    <m/>
    <m/>
    <n v="1"/>
    <n v="1"/>
    <n v="3"/>
    <n v="1130"/>
    <n v="1"/>
    <m/>
    <m/>
    <m/>
    <m/>
    <m/>
    <m/>
    <m/>
    <m/>
    <m/>
    <m/>
    <n v="1"/>
    <n v="1"/>
    <x v="0"/>
    <x v="0"/>
  </r>
  <r>
    <s v="50D-40"/>
    <m/>
    <x v="0"/>
    <s v="48 BEACH ST"/>
    <n v="101"/>
    <s v="SAUNDERS LINDA H"/>
    <s v="R30"/>
    <s v="ONE FAMILY"/>
    <s v="50/D/40//"/>
    <n v="0.19206999999999999"/>
    <n v="0"/>
    <n v="0"/>
    <n v="1"/>
    <n v="1"/>
    <s v="SEWER"/>
    <n v="1"/>
    <n v="0"/>
    <n v="0"/>
    <s v="YES"/>
    <n v="0"/>
    <s v="50D-40"/>
    <s v="All Public"/>
    <s v="SEWER"/>
    <s v="SEWER"/>
    <n v="0"/>
    <m/>
    <m/>
    <n v="0"/>
    <n v="0"/>
    <n v="2"/>
    <n v="784"/>
    <n v="1"/>
    <m/>
    <m/>
    <m/>
    <m/>
    <m/>
    <m/>
    <m/>
    <m/>
    <m/>
    <m/>
    <n v="2"/>
    <n v="1"/>
    <x v="0"/>
    <x v="0"/>
  </r>
  <r>
    <s v="50D-H"/>
    <m/>
    <x v="0"/>
    <s v="55 BEACH ST"/>
    <n v="101"/>
    <s v="WEEKS WILLIAM J"/>
    <s v="R30"/>
    <s v="ONE FAMILY"/>
    <s v="50/D//H/"/>
    <n v="0.19514999999999999"/>
    <n v="0"/>
    <n v="0"/>
    <n v="1"/>
    <n v="1"/>
    <s v="SEWER"/>
    <n v="1"/>
    <n v="1"/>
    <n v="1400"/>
    <s v="NO_W1"/>
    <n v="0"/>
    <s v="50D-H"/>
    <s v="Public Water,Public Sewer"/>
    <s v="SEWER"/>
    <s v="SEWER"/>
    <n v="1400"/>
    <m/>
    <m/>
    <n v="0"/>
    <n v="0"/>
    <n v="2"/>
    <n v="784"/>
    <n v="1"/>
    <m/>
    <m/>
    <m/>
    <m/>
    <m/>
    <m/>
    <m/>
    <m/>
    <m/>
    <m/>
    <n v="2"/>
    <n v="1"/>
    <x v="0"/>
    <x v="0"/>
  </r>
  <r>
    <s v="50A-196"/>
    <m/>
    <x v="0"/>
    <s v="12 SWIFT AVE"/>
    <n v="101"/>
    <s v="MERCURIO GREGORY"/>
    <s v="R30"/>
    <s v="ONE FAMILY"/>
    <s v="50/A/196//"/>
    <n v="7.9649999999999999E-2"/>
    <n v="0"/>
    <n v="0"/>
    <n v="1"/>
    <n v="1"/>
    <s v="SEWER"/>
    <n v="1"/>
    <n v="1"/>
    <n v="1600"/>
    <s v="NO_W1"/>
    <n v="0"/>
    <s v="50A-196"/>
    <s v="All Public"/>
    <s v="SEWER"/>
    <s v="SEWER"/>
    <n v="1600"/>
    <m/>
    <m/>
    <n v="0"/>
    <n v="0"/>
    <n v="2"/>
    <n v="854"/>
    <n v="1"/>
    <m/>
    <m/>
    <m/>
    <m/>
    <m/>
    <m/>
    <m/>
    <m/>
    <m/>
    <m/>
    <n v="2"/>
    <n v="1"/>
    <x v="0"/>
    <x v="0"/>
  </r>
  <r>
    <s v="50A-184"/>
    <m/>
    <x v="0"/>
    <s v="147 SWIFTS BCH RD"/>
    <n v="132"/>
    <s v="MATARA JOSEPH J"/>
    <s v="R30"/>
    <s v="RES ACLNUD  MDL-00"/>
    <s v="50/A/184//"/>
    <n v="0.14233000000000001"/>
    <n v="0"/>
    <n v="0"/>
    <n v="0"/>
    <n v="0"/>
    <m/>
    <n v="0"/>
    <n v="0"/>
    <n v="0"/>
    <s v="NO_W1"/>
    <n v="0"/>
    <s v="50A-184"/>
    <m/>
    <m/>
    <m/>
    <n v="0"/>
    <m/>
    <m/>
    <n v="0"/>
    <n v="0"/>
    <n v="0"/>
    <n v="0"/>
    <n v="0"/>
    <m/>
    <m/>
    <m/>
    <m/>
    <m/>
    <m/>
    <m/>
    <m/>
    <m/>
    <m/>
    <n v="2"/>
    <n v="1"/>
    <x v="0"/>
    <x v="0"/>
  </r>
  <r>
    <s v="50A-259"/>
    <m/>
    <x v="0"/>
    <s v="19 SWIFT AVE"/>
    <n v="101"/>
    <s v="LANCASTER LAUREEN J"/>
    <s v="R30"/>
    <s v="ONE FAMILY"/>
    <s v="50/A/259//"/>
    <n v="7.1379999999999999E-2"/>
    <n v="0"/>
    <n v="0"/>
    <n v="1"/>
    <n v="1"/>
    <s v="SEWER"/>
    <n v="1"/>
    <n v="1"/>
    <n v="4300"/>
    <s v="YES"/>
    <n v="0"/>
    <s v="50A-259"/>
    <s v="All Public"/>
    <s v="SEWER"/>
    <s v="SEWER"/>
    <n v="4300"/>
    <m/>
    <m/>
    <n v="0"/>
    <n v="0"/>
    <n v="2"/>
    <n v="720"/>
    <n v="1"/>
    <m/>
    <m/>
    <m/>
    <m/>
    <m/>
    <m/>
    <m/>
    <m/>
    <m/>
    <m/>
    <n v="1"/>
    <n v="1"/>
    <x v="0"/>
    <x v="0"/>
  </r>
  <r>
    <s v="50D-179"/>
    <m/>
    <x v="0"/>
    <s v="75 SHORE AVE"/>
    <n v="104"/>
    <s v="CURTATONE MARIA G"/>
    <s v="R30"/>
    <s v="TWO FAMILY"/>
    <s v="50/D/179//"/>
    <n v="0.13914000000000001"/>
    <n v="0"/>
    <n v="0"/>
    <n v="1"/>
    <n v="1"/>
    <s v="SEWER"/>
    <n v="0"/>
    <n v="1"/>
    <n v="0"/>
    <s v="YES"/>
    <n v="0"/>
    <s v="50D-179"/>
    <s v="All Public"/>
    <s v="SEWER"/>
    <s v="SEWER"/>
    <n v="0"/>
    <m/>
    <m/>
    <n v="0"/>
    <n v="0"/>
    <n v="4"/>
    <n v="1741"/>
    <n v="1.75"/>
    <m/>
    <m/>
    <m/>
    <m/>
    <m/>
    <m/>
    <m/>
    <m/>
    <m/>
    <m/>
    <n v="0"/>
    <n v="1"/>
    <x v="4"/>
    <x v="4"/>
  </r>
  <r>
    <s v="35-43"/>
    <m/>
    <x v="0"/>
    <s v="9 EAST EDGEWATER DR"/>
    <n v="101"/>
    <s v="TAYLOR DOROTHY ANNE"/>
    <s v="R30"/>
    <s v="ONE FAMILY"/>
    <s v="35//43//"/>
    <n v="0.30985000000000001"/>
    <n v="1"/>
    <n v="1"/>
    <n v="1"/>
    <n v="1"/>
    <s v="SEPTIC"/>
    <n v="0"/>
    <n v="1"/>
    <n v="900"/>
    <s v="YES"/>
    <n v="900"/>
    <s v="35-43"/>
    <s v="Public Water,Septic"/>
    <s v="SEPTIC"/>
    <s v="SEPTIC"/>
    <n v="900"/>
    <m/>
    <m/>
    <n v="1"/>
    <n v="1"/>
    <n v="3"/>
    <n v="1092"/>
    <n v="1"/>
    <m/>
    <m/>
    <m/>
    <m/>
    <m/>
    <m/>
    <m/>
    <m/>
    <m/>
    <m/>
    <n v="1"/>
    <n v="1"/>
    <x v="3"/>
    <x v="3"/>
  </r>
  <r>
    <s v="50D-207"/>
    <m/>
    <x v="0"/>
    <s v="19 GRAHAM ST"/>
    <n v="101"/>
    <s v="CONLEY DENNIS M"/>
    <s v="R30"/>
    <s v="ONE FAMILY"/>
    <s v="50/D/207//"/>
    <n v="0.11873"/>
    <n v="0"/>
    <n v="0"/>
    <n v="1"/>
    <n v="1"/>
    <s v="SEWER"/>
    <n v="1"/>
    <n v="0"/>
    <n v="0"/>
    <s v="YES"/>
    <n v="0"/>
    <s v="50D-207"/>
    <s v="All Public"/>
    <s v="SEWER"/>
    <s v="SEWER"/>
    <n v="0"/>
    <m/>
    <m/>
    <n v="0"/>
    <n v="0"/>
    <n v="3"/>
    <n v="761"/>
    <n v="1"/>
    <m/>
    <m/>
    <m/>
    <m/>
    <m/>
    <m/>
    <m/>
    <m/>
    <m/>
    <m/>
    <n v="0"/>
    <n v="1"/>
    <x v="0"/>
    <x v="0"/>
  </r>
  <r>
    <s v="50A-263"/>
    <m/>
    <x v="0"/>
    <s v="17 SWIFT AVE"/>
    <n v="101"/>
    <s v="APPUGLIESE DOMENICO"/>
    <s v="R13"/>
    <s v="ONE FAMILY"/>
    <s v="50/A/263//"/>
    <n v="7.7899999999999997E-2"/>
    <n v="0"/>
    <n v="0"/>
    <n v="1"/>
    <n v="1"/>
    <s v="SEWER"/>
    <n v="1"/>
    <n v="1"/>
    <n v="4200"/>
    <s v="YES"/>
    <n v="0"/>
    <s v="50A-263"/>
    <s v="All Public"/>
    <s v="SEWER"/>
    <s v="SEWER"/>
    <n v="4200"/>
    <m/>
    <m/>
    <n v="0"/>
    <n v="0"/>
    <n v="1"/>
    <n v="800"/>
    <n v="1"/>
    <m/>
    <m/>
    <m/>
    <m/>
    <m/>
    <m/>
    <m/>
    <m/>
    <m/>
    <m/>
    <n v="1"/>
    <n v="1"/>
    <x v="0"/>
    <x v="0"/>
  </r>
  <r>
    <s v="50D-262"/>
    <m/>
    <x v="0"/>
    <s v="15 VERNAL ST"/>
    <n v="101"/>
    <s v="DODGE CARLTON N"/>
    <s v="R30"/>
    <s v="ONE FAMILY"/>
    <s v="50/D/262//"/>
    <n v="9.0039999999999995E-2"/>
    <n v="0"/>
    <n v="0"/>
    <n v="1"/>
    <n v="1"/>
    <s v="SEWER"/>
    <n v="1"/>
    <n v="1"/>
    <n v="1100"/>
    <s v="YES"/>
    <n v="0"/>
    <s v="50D-262"/>
    <s v="Public Water,Public Sewer"/>
    <s v="SEWER"/>
    <s v="SEWER"/>
    <n v="1100"/>
    <m/>
    <m/>
    <n v="0"/>
    <n v="0"/>
    <n v="3"/>
    <n v="957"/>
    <n v="1"/>
    <m/>
    <m/>
    <m/>
    <m/>
    <m/>
    <m/>
    <m/>
    <m/>
    <m/>
    <m/>
    <n v="1"/>
    <n v="1"/>
    <x v="0"/>
    <x v="0"/>
  </r>
  <r>
    <s v="50A-197"/>
    <m/>
    <x v="0"/>
    <s v="8 SWIFT AVE"/>
    <n v="101"/>
    <s v="PERRONE VINCENT"/>
    <s v="R30"/>
    <s v="ONE FAMILY"/>
    <s v="50/A/197//"/>
    <n v="0.15068999999999999"/>
    <n v="0"/>
    <n v="0"/>
    <n v="1"/>
    <n v="1"/>
    <s v="SEWER"/>
    <n v="1"/>
    <n v="1"/>
    <n v="4000"/>
    <s v="YES"/>
    <n v="0"/>
    <s v="50A-197"/>
    <s v="All Public"/>
    <s v="SEWER"/>
    <s v="SEWER"/>
    <n v="4000"/>
    <m/>
    <m/>
    <n v="0"/>
    <n v="0"/>
    <n v="3"/>
    <n v="1440"/>
    <n v="2"/>
    <m/>
    <m/>
    <m/>
    <m/>
    <m/>
    <m/>
    <m/>
    <m/>
    <m/>
    <m/>
    <n v="2"/>
    <n v="1"/>
    <x v="0"/>
    <x v="0"/>
  </r>
  <r>
    <s v="50E-5-603"/>
    <m/>
    <x v="0"/>
    <s v="3 MEADE ST"/>
    <n v="101"/>
    <s v="KOULOURIS KOSTANTINO T"/>
    <s v="R30"/>
    <s v="ONE FAMILY"/>
    <s v="50/E5/603//"/>
    <n v="0.15357999999999999"/>
    <n v="0"/>
    <n v="0"/>
    <n v="1"/>
    <n v="1"/>
    <s v="SEWER"/>
    <n v="1"/>
    <n v="1"/>
    <n v="17800"/>
    <s v="YES"/>
    <n v="0"/>
    <s v="50E-5-603"/>
    <s v="All Public"/>
    <s v="SEWER"/>
    <s v="SEWER"/>
    <n v="17800"/>
    <m/>
    <m/>
    <n v="0"/>
    <n v="0"/>
    <n v="2"/>
    <n v="755"/>
    <n v="1"/>
    <m/>
    <m/>
    <m/>
    <m/>
    <m/>
    <m/>
    <m/>
    <m/>
    <m/>
    <m/>
    <n v="2"/>
    <n v="1"/>
    <x v="0"/>
    <x v="0"/>
  </r>
  <r>
    <s v="50D-224"/>
    <m/>
    <x v="0"/>
    <s v="16 GRAHAM ST"/>
    <n v="101"/>
    <s v="DELGRECO BRYAN RALPH"/>
    <s v="R30"/>
    <s v="ONE FAMILY"/>
    <s v="50/D/224//"/>
    <n v="9.2850000000000002E-2"/>
    <n v="0"/>
    <n v="0"/>
    <n v="1"/>
    <n v="1"/>
    <s v="SEWER"/>
    <n v="1"/>
    <n v="3"/>
    <n v="11400"/>
    <s v="YES"/>
    <n v="0"/>
    <s v="50D-224"/>
    <s v="All Public"/>
    <s v="SEWER"/>
    <s v="SEWER"/>
    <n v="3800"/>
    <m/>
    <m/>
    <n v="0"/>
    <n v="0"/>
    <n v="2"/>
    <n v="993"/>
    <n v="1"/>
    <m/>
    <m/>
    <m/>
    <m/>
    <m/>
    <m/>
    <m/>
    <m/>
    <m/>
    <m/>
    <n v="1"/>
    <n v="1"/>
    <x v="0"/>
    <x v="0"/>
  </r>
  <r>
    <s v="50D-82"/>
    <m/>
    <x v="0"/>
    <s v="45 POND ST"/>
    <n v="101"/>
    <s v="PELOQUIN LEO E &amp; HELEN E TRS"/>
    <s v="R30"/>
    <s v="ONE FAMILY"/>
    <s v="50/D/82//"/>
    <n v="0.19655"/>
    <n v="0"/>
    <n v="0"/>
    <n v="1"/>
    <n v="1"/>
    <s v="SEWER"/>
    <n v="1"/>
    <n v="1"/>
    <n v="500"/>
    <s v="NO_W1"/>
    <n v="0"/>
    <s v="50D-82"/>
    <s v="All Public"/>
    <s v="SEWER"/>
    <s v="SEWER"/>
    <n v="500"/>
    <m/>
    <m/>
    <n v="0"/>
    <n v="0"/>
    <n v="3"/>
    <n v="1499"/>
    <n v="1.75"/>
    <m/>
    <m/>
    <m/>
    <m/>
    <m/>
    <m/>
    <m/>
    <m/>
    <m/>
    <m/>
    <n v="2"/>
    <n v="1"/>
    <x v="0"/>
    <x v="0"/>
  </r>
  <r>
    <s v="50D-270"/>
    <m/>
    <x v="0"/>
    <s v="10 VERNAL ST"/>
    <n v="101"/>
    <s v="GIANNANDREA ANTONIO"/>
    <s v="R30"/>
    <s v="ONE FAMILY"/>
    <s v="50/D/270//"/>
    <n v="0.15593000000000001"/>
    <n v="0"/>
    <n v="0"/>
    <n v="1"/>
    <n v="1"/>
    <s v="SEWER"/>
    <n v="1"/>
    <n v="1"/>
    <n v="6400"/>
    <s v="YES"/>
    <n v="0"/>
    <s v="50D-270"/>
    <s v="All Public"/>
    <s v="SEWER"/>
    <s v="SEWER"/>
    <n v="6400"/>
    <m/>
    <m/>
    <n v="0"/>
    <n v="0"/>
    <n v="2"/>
    <n v="685"/>
    <n v="1"/>
    <m/>
    <m/>
    <m/>
    <m/>
    <m/>
    <m/>
    <m/>
    <m/>
    <m/>
    <m/>
    <n v="2"/>
    <n v="1"/>
    <x v="0"/>
    <x v="0"/>
  </r>
  <r>
    <s v="50A-295"/>
    <m/>
    <x v="0"/>
    <s v="26 WILDWOOD AVE"/>
    <n v="101"/>
    <s v="MCCARTHY KEVIN M"/>
    <s v="R30"/>
    <s v="ONE FAMILY"/>
    <s v="50/A/295//"/>
    <n v="0.15806000000000001"/>
    <n v="0"/>
    <n v="0"/>
    <n v="1"/>
    <n v="1"/>
    <s v="SEWER"/>
    <n v="1"/>
    <n v="1"/>
    <n v="4400"/>
    <s v="YES"/>
    <n v="0"/>
    <s v="50A-295"/>
    <s v="All Public"/>
    <s v="SEWER"/>
    <s v="SEWER"/>
    <n v="4400"/>
    <m/>
    <m/>
    <n v="0"/>
    <n v="0"/>
    <n v="3"/>
    <n v="1200"/>
    <n v="1"/>
    <m/>
    <m/>
    <m/>
    <m/>
    <m/>
    <m/>
    <m/>
    <m/>
    <m/>
    <m/>
    <n v="2"/>
    <n v="1"/>
    <x v="0"/>
    <x v="0"/>
  </r>
  <r>
    <s v="50D-152B"/>
    <m/>
    <x v="0"/>
    <s v="6 BELMONT ST"/>
    <n v="132"/>
    <s v="STARR LENA M &amp;"/>
    <s v="R30"/>
    <s v="RES ACLNUD  MDL-00"/>
    <s v="50/D/152/B/"/>
    <n v="3.0899999999999999E-3"/>
    <n v="0"/>
    <n v="0"/>
    <n v="0"/>
    <n v="0"/>
    <m/>
    <n v="0"/>
    <n v="0"/>
    <n v="0"/>
    <s v="YES"/>
    <n v="0"/>
    <s v="50D-152B"/>
    <m/>
    <m/>
    <m/>
    <n v="0"/>
    <m/>
    <m/>
    <n v="0"/>
    <n v="0"/>
    <n v="0"/>
    <n v="0"/>
    <n v="0"/>
    <m/>
    <m/>
    <m/>
    <m/>
    <m/>
    <m/>
    <m/>
    <m/>
    <m/>
    <m/>
    <n v="0"/>
    <n v="1"/>
    <x v="4"/>
    <x v="4"/>
  </r>
  <r>
    <s v="50B-4-26"/>
    <m/>
    <x v="0"/>
    <s v="150 SWIFTS BCH RD"/>
    <n v="112"/>
    <s v="SWIFTS BEACH PROPERTIES LLC"/>
    <s v="R30"/>
    <s v="APT OVER 8  MDL-01"/>
    <s v="50/B4/26//"/>
    <n v="0.50095999999999996"/>
    <n v="0"/>
    <n v="0"/>
    <n v="11"/>
    <n v="11"/>
    <s v="SEWER"/>
    <n v="14"/>
    <n v="0"/>
    <n v="0"/>
    <s v="YES"/>
    <n v="0"/>
    <s v="50B-4-26"/>
    <s v="All Public"/>
    <s v="SEWER"/>
    <s v="SEWER"/>
    <n v="0"/>
    <m/>
    <m/>
    <n v="0"/>
    <n v="0"/>
    <n v="1"/>
    <n v="326"/>
    <n v="1"/>
    <m/>
    <m/>
    <m/>
    <m/>
    <m/>
    <m/>
    <m/>
    <m/>
    <m/>
    <m/>
    <n v="3"/>
    <n v="1"/>
    <x v="0"/>
    <x v="0"/>
  </r>
  <r>
    <s v="50D-180A"/>
    <m/>
    <x v="0"/>
    <s v="76 SHORE AVE"/>
    <n v="101"/>
    <s v="MARTIN PATRICIA E ET ALS"/>
    <s v="R30"/>
    <s v="ONE FAMILY"/>
    <s v="50/D/180/A/"/>
    <n v="0.19808000000000001"/>
    <n v="0"/>
    <n v="0"/>
    <n v="1"/>
    <n v="1"/>
    <s v="SEWER"/>
    <n v="1"/>
    <n v="1"/>
    <n v="1500"/>
    <s v="YES"/>
    <n v="0"/>
    <s v="50D-180A"/>
    <s v="All Public"/>
    <s v="SEWER"/>
    <s v="SEWER"/>
    <n v="1500"/>
    <m/>
    <m/>
    <n v="0"/>
    <n v="0"/>
    <n v="2"/>
    <n v="743"/>
    <n v="1"/>
    <m/>
    <m/>
    <m/>
    <m/>
    <m/>
    <m/>
    <m/>
    <m/>
    <m/>
    <m/>
    <n v="1"/>
    <n v="1"/>
    <x v="4"/>
    <x v="4"/>
  </r>
  <r>
    <s v="50D-206"/>
    <m/>
    <x v="0"/>
    <s v="21 GRAHAM ST"/>
    <n v="101"/>
    <s v="OLIVETT JAMES A &amp; ELSIE A"/>
    <s v="R30"/>
    <s v="ONE FAMILY"/>
    <s v="50/D/206//"/>
    <n v="0.11265"/>
    <n v="0"/>
    <n v="0"/>
    <n v="1"/>
    <n v="1"/>
    <s v="SEWER"/>
    <n v="1"/>
    <n v="1"/>
    <n v="3400"/>
    <s v="YES"/>
    <n v="0"/>
    <s v="50D-206"/>
    <s v="All Public"/>
    <s v="SEWER"/>
    <s v="SEWER"/>
    <n v="3400"/>
    <m/>
    <m/>
    <n v="0"/>
    <n v="0"/>
    <n v="2"/>
    <n v="920"/>
    <n v="1"/>
    <m/>
    <m/>
    <m/>
    <m/>
    <m/>
    <m/>
    <m/>
    <m/>
    <m/>
    <m/>
    <n v="0"/>
    <n v="1"/>
    <x v="4"/>
    <x v="4"/>
  </r>
  <r>
    <s v="LAND_NOPARC"/>
    <m/>
    <x v="0"/>
    <m/>
    <n v="0"/>
    <m/>
    <m/>
    <m/>
    <m/>
    <n v="1.8699999999999999E-3"/>
    <n v="0"/>
    <n v="0"/>
    <n v="0"/>
    <n v="0"/>
    <m/>
    <n v="0"/>
    <n v="0"/>
    <n v="0"/>
    <s v="NO"/>
    <n v="0"/>
    <m/>
    <m/>
    <m/>
    <m/>
    <n v="0"/>
    <m/>
    <m/>
    <n v="0"/>
    <n v="0"/>
    <n v="0"/>
    <n v="0"/>
    <n v="0"/>
    <m/>
    <m/>
    <m/>
    <m/>
    <m/>
    <m/>
    <m/>
    <m/>
    <m/>
    <m/>
    <n v="0"/>
    <n v="1"/>
    <x v="3"/>
    <x v="3"/>
  </r>
  <r>
    <s v="50A-199"/>
    <m/>
    <x v="0"/>
    <s v="6 SWIFT AVE"/>
    <n v="101"/>
    <s v="NICHOLS JANET L"/>
    <s v="R30"/>
    <s v="ONE FAMILY"/>
    <s v="50/A/199//"/>
    <n v="6.8479999999999999E-2"/>
    <n v="0"/>
    <n v="0"/>
    <n v="1"/>
    <n v="1"/>
    <s v="SEWER"/>
    <n v="1"/>
    <n v="1"/>
    <n v="6100"/>
    <s v="YES"/>
    <n v="0"/>
    <s v="50A-199"/>
    <s v="All Public"/>
    <s v="SEWER"/>
    <s v="SEWER"/>
    <n v="6100"/>
    <m/>
    <m/>
    <n v="0"/>
    <n v="0"/>
    <n v="2"/>
    <n v="830"/>
    <n v="1.75"/>
    <m/>
    <m/>
    <m/>
    <m/>
    <m/>
    <m/>
    <m/>
    <m/>
    <m/>
    <m/>
    <n v="1"/>
    <n v="1"/>
    <x v="0"/>
    <x v="0"/>
  </r>
  <r>
    <s v="38-1005"/>
    <m/>
    <x v="0"/>
    <s v="0 INDIAN NECK RD"/>
    <n v="812"/>
    <s v="PARKWOOD BEACH IMPROVEMENT"/>
    <s v="R30"/>
    <s v="61B PICNIC"/>
    <s v="38//1005//"/>
    <n v="1.274E-2"/>
    <n v="0"/>
    <n v="0"/>
    <n v="0"/>
    <n v="0"/>
    <m/>
    <n v="0"/>
    <n v="0"/>
    <n v="0"/>
    <s v="YES"/>
    <n v="0"/>
    <s v="38-1005"/>
    <m/>
    <m/>
    <m/>
    <n v="0"/>
    <m/>
    <m/>
    <n v="0"/>
    <n v="0"/>
    <n v="0"/>
    <n v="0"/>
    <n v="0"/>
    <m/>
    <m/>
    <m/>
    <m/>
    <m/>
    <m/>
    <m/>
    <m/>
    <m/>
    <m/>
    <n v="0"/>
    <n v="1"/>
    <x v="3"/>
    <x v="3"/>
  </r>
  <r>
    <s v="50A-211"/>
    <m/>
    <x v="0"/>
    <s v="15 SWIFT AVE"/>
    <n v="101"/>
    <s v="MERIGOLD DAVID E"/>
    <s v="R30"/>
    <s v="ONE FAMILY"/>
    <s v="50/A/211//"/>
    <n v="7.6219999999999996E-2"/>
    <n v="0"/>
    <n v="0"/>
    <n v="1"/>
    <n v="1"/>
    <s v="SEWER"/>
    <n v="1"/>
    <n v="1"/>
    <n v="4800"/>
    <s v="YES"/>
    <n v="0"/>
    <s v="50A-211"/>
    <s v="All Public"/>
    <s v="SEWER"/>
    <s v="SEWER"/>
    <n v="4800"/>
    <m/>
    <m/>
    <n v="0"/>
    <n v="0"/>
    <n v="2"/>
    <n v="543"/>
    <n v="1"/>
    <m/>
    <m/>
    <m/>
    <m/>
    <m/>
    <m/>
    <m/>
    <m/>
    <m/>
    <m/>
    <n v="1"/>
    <n v="1"/>
    <x v="0"/>
    <x v="0"/>
  </r>
  <r>
    <s v="50D-150A"/>
    <m/>
    <x v="0"/>
    <s v="10 BELMONT ST"/>
    <n v="101"/>
    <s v="RAKAUSKAS JULIA"/>
    <s v="R30"/>
    <s v="ONE FAMILY"/>
    <s v="50/D/150/A/"/>
    <n v="0.15110000000000001"/>
    <n v="0"/>
    <n v="0"/>
    <n v="1"/>
    <n v="1"/>
    <s v="SEWER"/>
    <n v="1"/>
    <n v="1"/>
    <n v="100"/>
    <s v="YES"/>
    <n v="0"/>
    <s v="50D-150A"/>
    <s v="Public Water,Public Sewer"/>
    <s v="SEWER"/>
    <s v="SEWER"/>
    <n v="100"/>
    <m/>
    <m/>
    <n v="0"/>
    <n v="0"/>
    <n v="2"/>
    <n v="543"/>
    <n v="1"/>
    <m/>
    <m/>
    <m/>
    <m/>
    <m/>
    <m/>
    <m/>
    <m/>
    <m/>
    <m/>
    <n v="0"/>
    <n v="1"/>
    <x v="4"/>
    <x v="4"/>
  </r>
  <r>
    <s v="50A-262"/>
    <m/>
    <x v="0"/>
    <s v="13 BAYVIEW ST"/>
    <n v="101"/>
    <s v="VIDAL GILBERT R"/>
    <s v="R13"/>
    <s v="ONE FAMILY"/>
    <s v="50/A/262//"/>
    <n v="7.0790000000000006E-2"/>
    <n v="0"/>
    <n v="0"/>
    <n v="1"/>
    <n v="1"/>
    <s v="SEWER"/>
    <n v="1"/>
    <n v="1"/>
    <n v="700"/>
    <s v="YES"/>
    <n v="0"/>
    <s v="50A-262"/>
    <s v="All Public"/>
    <s v="SEWER"/>
    <s v="SEWER"/>
    <n v="700"/>
    <m/>
    <m/>
    <n v="0"/>
    <n v="0"/>
    <n v="2"/>
    <n v="646"/>
    <n v="1"/>
    <m/>
    <m/>
    <m/>
    <m/>
    <m/>
    <m/>
    <m/>
    <m/>
    <m/>
    <m/>
    <n v="1"/>
    <n v="1"/>
    <x v="0"/>
    <x v="0"/>
  </r>
  <r>
    <s v="50A-254"/>
    <m/>
    <x v="0"/>
    <s v="24 WILDWOOD AVE"/>
    <n v="101"/>
    <s v="HORAN-GABRIELLI CYNTHIA"/>
    <s v="R30"/>
    <s v="ONE FAMILY"/>
    <s v="50/A/254//"/>
    <n v="9.2549999999999993E-2"/>
    <n v="0"/>
    <n v="0"/>
    <n v="1"/>
    <n v="1"/>
    <s v="SEWER"/>
    <n v="1"/>
    <n v="1"/>
    <n v="500"/>
    <s v="YES"/>
    <n v="0"/>
    <s v="50A-254"/>
    <s v="All Public"/>
    <s v="SEWER"/>
    <s v="SEWER"/>
    <n v="500"/>
    <m/>
    <m/>
    <n v="0"/>
    <n v="0"/>
    <n v="3"/>
    <n v="729"/>
    <n v="1"/>
    <m/>
    <m/>
    <m/>
    <m/>
    <m/>
    <m/>
    <m/>
    <m/>
    <m/>
    <m/>
    <n v="1"/>
    <n v="1"/>
    <x v="0"/>
    <x v="0"/>
  </r>
  <r>
    <s v="37-1005"/>
    <m/>
    <x v="0"/>
    <s v="123 GREAT NECK RD"/>
    <n v="101"/>
    <s v="ROBBINS PETER J"/>
    <s v="R60"/>
    <s v="ONE FAMILY"/>
    <s v="37//1005//"/>
    <n v="0.89375000000000004"/>
    <n v="1"/>
    <n v="1"/>
    <n v="1"/>
    <n v="1"/>
    <s v="SEPTIC"/>
    <n v="0"/>
    <n v="1"/>
    <n v="13500"/>
    <s v="YES"/>
    <n v="13500"/>
    <s v="37-1005"/>
    <s v="Public Water,Septic"/>
    <s v="SEPTIC"/>
    <s v="SEPTIC"/>
    <n v="13500"/>
    <m/>
    <m/>
    <n v="1"/>
    <n v="1"/>
    <n v="4"/>
    <n v="1798"/>
    <n v="1.5"/>
    <m/>
    <m/>
    <m/>
    <m/>
    <m/>
    <m/>
    <m/>
    <m/>
    <m/>
    <m/>
    <n v="0"/>
    <n v="1"/>
    <x v="3"/>
    <x v="3"/>
  </r>
  <r>
    <s v="50D-225"/>
    <m/>
    <x v="0"/>
    <s v="18 GRAHAM ST"/>
    <n v="101"/>
    <s v="PALUMBO ANTHONY J &amp; CHARLOTTE"/>
    <s v="R30"/>
    <s v="ONE FAMILY"/>
    <s v="50/D/225//"/>
    <n v="7.7829999999999996E-2"/>
    <n v="0"/>
    <n v="0"/>
    <n v="1"/>
    <n v="1"/>
    <s v="SEWER"/>
    <n v="1"/>
    <n v="0"/>
    <n v="0"/>
    <s v="YES"/>
    <n v="0"/>
    <s v="50D-225"/>
    <s v="Public Water,Public Sewer,Gas"/>
    <s v="SEWER"/>
    <s v="SEWER"/>
    <n v="3800"/>
    <m/>
    <m/>
    <n v="0"/>
    <n v="0"/>
    <n v="2"/>
    <n v="1350"/>
    <n v="1"/>
    <m/>
    <m/>
    <m/>
    <m/>
    <m/>
    <m/>
    <m/>
    <m/>
    <m/>
    <m/>
    <n v="1"/>
    <n v="1"/>
    <x v="0"/>
    <x v="0"/>
  </r>
  <r>
    <s v="50A-200"/>
    <m/>
    <x v="0"/>
    <s v="4 SWIFT AVE"/>
    <n v="101"/>
    <s v="BREEN ROBERT"/>
    <s v="R30"/>
    <s v="ONE FAMILY"/>
    <s v="50/A/200//"/>
    <n v="8.0740000000000006E-2"/>
    <n v="0"/>
    <n v="0"/>
    <n v="1"/>
    <n v="1"/>
    <s v="SEWER"/>
    <n v="1"/>
    <n v="1"/>
    <n v="500"/>
    <s v="YES"/>
    <n v="0"/>
    <s v="50A-200"/>
    <s v="All Public"/>
    <s v="SEWER"/>
    <s v="SEWER"/>
    <n v="500"/>
    <m/>
    <m/>
    <n v="0"/>
    <n v="0"/>
    <n v="2"/>
    <n v="480"/>
    <n v="1"/>
    <m/>
    <m/>
    <m/>
    <m/>
    <m/>
    <m/>
    <m/>
    <m/>
    <m/>
    <m/>
    <n v="1"/>
    <n v="1"/>
    <x v="0"/>
    <x v="0"/>
  </r>
  <r>
    <s v="50D-151B"/>
    <m/>
    <x v="0"/>
    <s v="3 BELMONT ST OFF"/>
    <n v="132"/>
    <s v="FENCER RICHARD H &amp;"/>
    <s v="R30"/>
    <s v="RES ACLNUD  MDL-00"/>
    <s v="50/D/151/B/"/>
    <n v="1.1310000000000001E-2"/>
    <n v="0"/>
    <n v="0"/>
    <n v="0"/>
    <n v="0"/>
    <m/>
    <n v="0"/>
    <n v="0"/>
    <n v="0"/>
    <s v="YES"/>
    <n v="0"/>
    <s v="50D-151B"/>
    <m/>
    <m/>
    <m/>
    <n v="0"/>
    <m/>
    <m/>
    <n v="0"/>
    <n v="0"/>
    <n v="0"/>
    <n v="0"/>
    <n v="0"/>
    <m/>
    <m/>
    <m/>
    <m/>
    <m/>
    <m/>
    <m/>
    <m/>
    <m/>
    <m/>
    <n v="0"/>
    <n v="1"/>
    <x v="4"/>
    <x v="4"/>
  </r>
  <r>
    <s v="50F-16D"/>
    <m/>
    <x v="0"/>
    <s v="1A WORRALL AVE"/>
    <n v="101"/>
    <s v="NICOLAU ELEANOR L"/>
    <s v="R30"/>
    <s v="ONE FAMILY"/>
    <s v="50/F/16/D/"/>
    <n v="0.62726000000000004"/>
    <n v="0"/>
    <n v="0"/>
    <n v="1"/>
    <n v="1"/>
    <s v="SEWER"/>
    <n v="1"/>
    <n v="1"/>
    <n v="14300"/>
    <s v="NO_W1"/>
    <n v="0"/>
    <s v="50F-16D"/>
    <s v="All Public"/>
    <s v="SEWER"/>
    <s v="SEWER"/>
    <n v="14300"/>
    <m/>
    <m/>
    <n v="0"/>
    <n v="0"/>
    <n v="4"/>
    <n v="2883"/>
    <n v="1.9"/>
    <m/>
    <m/>
    <m/>
    <m/>
    <m/>
    <m/>
    <m/>
    <m/>
    <m/>
    <m/>
    <n v="2"/>
    <n v="1"/>
    <x v="0"/>
    <x v="0"/>
  </r>
  <r>
    <s v="50A-201"/>
    <m/>
    <x v="0"/>
    <s v="145 SWIFTS BCH RD"/>
    <n v="101"/>
    <s v="CARREIRO ANTONIO F"/>
    <s v="R13"/>
    <s v="ONE FAMILY"/>
    <s v="50/A/201//"/>
    <n v="7.6350000000000001E-2"/>
    <n v="0"/>
    <n v="0"/>
    <n v="1"/>
    <n v="1"/>
    <s v="SEWER"/>
    <n v="1"/>
    <n v="1"/>
    <n v="7000"/>
    <s v="YES"/>
    <n v="0"/>
    <s v="50A-201"/>
    <s v="All Public"/>
    <s v="SEWER"/>
    <s v="SEWER"/>
    <n v="7000"/>
    <m/>
    <m/>
    <n v="0"/>
    <n v="0"/>
    <n v="2"/>
    <n v="801"/>
    <n v="1"/>
    <m/>
    <m/>
    <m/>
    <m/>
    <m/>
    <m/>
    <m/>
    <m/>
    <m/>
    <m/>
    <n v="1"/>
    <n v="1"/>
    <x v="0"/>
    <x v="0"/>
  </r>
  <r>
    <s v="LAND_NOPARC"/>
    <m/>
    <x v="0"/>
    <m/>
    <n v="0"/>
    <m/>
    <m/>
    <m/>
    <m/>
    <n v="3.48E-3"/>
    <n v="0"/>
    <n v="0"/>
    <n v="0"/>
    <n v="0"/>
    <m/>
    <n v="0"/>
    <n v="0"/>
    <n v="0"/>
    <s v="NO"/>
    <n v="0"/>
    <m/>
    <m/>
    <m/>
    <m/>
    <n v="0"/>
    <m/>
    <m/>
    <n v="0"/>
    <n v="0"/>
    <n v="0"/>
    <n v="0"/>
    <n v="0"/>
    <m/>
    <m/>
    <m/>
    <m/>
    <m/>
    <m/>
    <m/>
    <m/>
    <m/>
    <m/>
    <n v="0"/>
    <n v="1"/>
    <x v="3"/>
    <x v="3"/>
  </r>
  <r>
    <s v="50F-1043"/>
    <m/>
    <x v="0"/>
    <s v="0 BEACH ST OFF"/>
    <n v="132"/>
    <s v="POLCARI STEPHEN"/>
    <s v="R30"/>
    <s v="RES ACLNUD  MDL-00"/>
    <s v="50/F/1043//"/>
    <n v="0.35765000000000002"/>
    <n v="0"/>
    <n v="0"/>
    <n v="0"/>
    <n v="0"/>
    <m/>
    <n v="0"/>
    <n v="0"/>
    <n v="0"/>
    <s v="YES"/>
    <n v="0"/>
    <s v="50F-1043"/>
    <m/>
    <m/>
    <m/>
    <n v="0"/>
    <m/>
    <m/>
    <n v="0"/>
    <n v="0"/>
    <n v="0"/>
    <n v="0"/>
    <n v="0"/>
    <m/>
    <m/>
    <m/>
    <m/>
    <m/>
    <m/>
    <m/>
    <m/>
    <m/>
    <m/>
    <n v="1"/>
    <n v="1"/>
    <x v="0"/>
    <x v="0"/>
  </r>
  <r>
    <s v="50D-93"/>
    <m/>
    <x v="0"/>
    <s v="93 LAKE ST"/>
    <n v="132"/>
    <s v="DELLASALA ANTHONY"/>
    <s v="R30"/>
    <s v="RES ACLNUD  MDL-00"/>
    <s v="50/D/93//"/>
    <n v="0.38030000000000003"/>
    <n v="0"/>
    <n v="0"/>
    <n v="0"/>
    <n v="0"/>
    <m/>
    <n v="0"/>
    <n v="0"/>
    <n v="0"/>
    <s v="NO_W1"/>
    <n v="0"/>
    <s v="50D-93"/>
    <m/>
    <m/>
    <m/>
    <n v="0"/>
    <m/>
    <m/>
    <n v="0"/>
    <n v="0"/>
    <n v="0"/>
    <n v="0"/>
    <n v="0"/>
    <m/>
    <m/>
    <m/>
    <m/>
    <m/>
    <m/>
    <m/>
    <m/>
    <m/>
    <m/>
    <n v="3"/>
    <n v="1"/>
    <x v="0"/>
    <x v="0"/>
  </r>
  <r>
    <s v="50D-260"/>
    <m/>
    <x v="0"/>
    <s v="19 VERNAL ST"/>
    <n v="101"/>
    <s v="TARTAGLIA MARY LYNNE"/>
    <s v="R30"/>
    <s v="ONE FAMILY"/>
    <s v="50/D/260//"/>
    <n v="0.19714999999999999"/>
    <n v="0"/>
    <n v="0"/>
    <n v="1"/>
    <n v="1"/>
    <s v="SEWER"/>
    <n v="1"/>
    <n v="1"/>
    <n v="2400"/>
    <s v="YES"/>
    <n v="0"/>
    <s v="50D-260"/>
    <s v="Public Water,Public Sewer,Gas"/>
    <s v="SEWER"/>
    <s v="SEWER"/>
    <n v="2400"/>
    <m/>
    <m/>
    <n v="0"/>
    <n v="0"/>
    <n v="2"/>
    <n v="926"/>
    <n v="1"/>
    <m/>
    <m/>
    <m/>
    <m/>
    <m/>
    <m/>
    <m/>
    <m/>
    <m/>
    <m/>
    <n v="2"/>
    <n v="1"/>
    <x v="0"/>
    <x v="0"/>
  </r>
  <r>
    <s v="50A-256"/>
    <m/>
    <x v="0"/>
    <s v="22 WILDWOOD AVE"/>
    <n v="101"/>
    <s v="OLSON WALTER E"/>
    <s v="R30"/>
    <s v="ONE FAMILY"/>
    <s v="50/A/256//"/>
    <n v="8.0100000000000005E-2"/>
    <n v="0"/>
    <n v="0"/>
    <n v="1"/>
    <n v="1"/>
    <s v="SEWER"/>
    <n v="1"/>
    <n v="1"/>
    <n v="1700"/>
    <s v="YES"/>
    <n v="0"/>
    <s v="50A-256"/>
    <s v="All Public"/>
    <s v="SEWER"/>
    <s v="SEWER"/>
    <n v="1700"/>
    <m/>
    <m/>
    <n v="0"/>
    <n v="0"/>
    <n v="2"/>
    <n v="800"/>
    <n v="1"/>
    <m/>
    <m/>
    <m/>
    <m/>
    <m/>
    <m/>
    <m/>
    <m/>
    <m/>
    <m/>
    <n v="1"/>
    <n v="1"/>
    <x v="0"/>
    <x v="0"/>
  </r>
  <r>
    <s v="50D-180B"/>
    <m/>
    <x v="0"/>
    <s v="76 SHORE AVE"/>
    <n v="132"/>
    <s v="MARTIN PATRICIA E ET ALS"/>
    <s v="R30"/>
    <s v="RES ACLNUD  MDL-00"/>
    <s v="50/D/180/B/"/>
    <n v="2.4160000000000001E-2"/>
    <n v="0"/>
    <n v="0"/>
    <n v="0"/>
    <n v="0"/>
    <m/>
    <n v="0"/>
    <n v="0"/>
    <n v="0"/>
    <s v="YES"/>
    <n v="0"/>
    <s v="50D-180B"/>
    <m/>
    <m/>
    <m/>
    <n v="0"/>
    <m/>
    <m/>
    <n v="0"/>
    <n v="0"/>
    <n v="0"/>
    <n v="0"/>
    <n v="0"/>
    <m/>
    <m/>
    <m/>
    <m/>
    <m/>
    <m/>
    <m/>
    <m/>
    <m/>
    <m/>
    <n v="2"/>
    <n v="1"/>
    <x v="4"/>
    <x v="4"/>
  </r>
  <r>
    <s v="50E-5-605"/>
    <m/>
    <x v="0"/>
    <s v="5 MEADE ST"/>
    <n v="101"/>
    <s v="BEVILACQUA GEORGE D"/>
    <s v="R30"/>
    <s v="ONE FAMILY"/>
    <s v="50/E5/605//"/>
    <n v="0.10113"/>
    <n v="0"/>
    <n v="0"/>
    <n v="1"/>
    <n v="1"/>
    <s v="SEWER"/>
    <n v="1"/>
    <n v="1"/>
    <n v="6600"/>
    <s v="YES"/>
    <n v="0"/>
    <s v="50E-5-605"/>
    <s v="All Public"/>
    <s v="SEWER"/>
    <s v="SEWER"/>
    <n v="6600"/>
    <m/>
    <m/>
    <n v="0"/>
    <n v="0"/>
    <n v="3"/>
    <n v="880"/>
    <n v="1"/>
    <m/>
    <m/>
    <m/>
    <m/>
    <m/>
    <m/>
    <m/>
    <m/>
    <m/>
    <m/>
    <n v="1"/>
    <n v="1"/>
    <x v="0"/>
    <x v="0"/>
  </r>
  <r>
    <s v="18-1029C"/>
    <m/>
    <x v="0"/>
    <s v="128 GREAT NECK RD"/>
    <n v="0"/>
    <s v="DUTTON LYNNE ANN"/>
    <m/>
    <m/>
    <m/>
    <n v="0.3216"/>
    <n v="0"/>
    <n v="0"/>
    <n v="0"/>
    <n v="0"/>
    <m/>
    <n v="0"/>
    <n v="1"/>
    <n v="6100"/>
    <s v="YES"/>
    <n v="0"/>
    <s v="18-1029C"/>
    <m/>
    <m/>
    <m/>
    <n v="6100"/>
    <m/>
    <m/>
    <n v="0"/>
    <n v="0"/>
    <n v="0"/>
    <n v="0"/>
    <n v="0"/>
    <m/>
    <m/>
    <m/>
    <m/>
    <m/>
    <m/>
    <m/>
    <m/>
    <m/>
    <m/>
    <n v="0"/>
    <n v="1"/>
    <x v="3"/>
    <x v="3"/>
  </r>
  <r>
    <s v="50D-I"/>
    <m/>
    <x v="0"/>
    <s v="57 BEACH ST"/>
    <n v="101"/>
    <s v="VOZZELLA PRISCO A"/>
    <s v="R30"/>
    <s v="ONE FAMILY"/>
    <s v="50/D//I/"/>
    <n v="8.133E-2"/>
    <n v="0"/>
    <n v="0"/>
    <n v="1"/>
    <n v="1"/>
    <s v="SEWER"/>
    <n v="1"/>
    <n v="0"/>
    <n v="0"/>
    <s v="YES"/>
    <n v="0"/>
    <s v="50D-I"/>
    <s v="All Public"/>
    <s v="SEWER"/>
    <s v="SEWER"/>
    <n v="0"/>
    <m/>
    <m/>
    <n v="0"/>
    <n v="0"/>
    <n v="2"/>
    <n v="1272"/>
    <n v="1.5"/>
    <m/>
    <m/>
    <m/>
    <m/>
    <m/>
    <m/>
    <m/>
    <m/>
    <m/>
    <m/>
    <n v="1"/>
    <n v="1"/>
    <x v="0"/>
    <x v="0"/>
  </r>
  <r>
    <s v="LAND_NOPARC"/>
    <m/>
    <x v="0"/>
    <m/>
    <n v="0"/>
    <m/>
    <m/>
    <m/>
    <m/>
    <n v="1.494E-2"/>
    <n v="0"/>
    <n v="0"/>
    <n v="0"/>
    <n v="0"/>
    <m/>
    <n v="0"/>
    <n v="0"/>
    <n v="0"/>
    <s v="NO"/>
    <n v="0"/>
    <m/>
    <m/>
    <m/>
    <m/>
    <n v="0"/>
    <m/>
    <m/>
    <n v="0"/>
    <n v="0"/>
    <n v="0"/>
    <n v="0"/>
    <n v="0"/>
    <m/>
    <m/>
    <m/>
    <m/>
    <m/>
    <m/>
    <m/>
    <m/>
    <m/>
    <m/>
    <n v="0"/>
    <n v="1"/>
    <x v="3"/>
    <x v="3"/>
  </r>
  <r>
    <s v="50D-205"/>
    <m/>
    <x v="0"/>
    <s v="23 GRAHAM ST"/>
    <n v="101"/>
    <s v="OLIVETT JAMES A &amp; ELSIE A"/>
    <s v="R30"/>
    <s v="ONE FAMILY"/>
    <s v="50/D/205//"/>
    <n v="8.9270000000000002E-2"/>
    <n v="0"/>
    <n v="0"/>
    <n v="1"/>
    <n v="1"/>
    <s v="SEWER"/>
    <n v="1"/>
    <n v="0"/>
    <n v="0"/>
    <s v="YES"/>
    <n v="0"/>
    <s v="50D-205"/>
    <s v="All Public"/>
    <s v="SEWER"/>
    <s v="SEWER"/>
    <n v="1150"/>
    <m/>
    <m/>
    <n v="0"/>
    <n v="0"/>
    <n v="1"/>
    <n v="730"/>
    <n v="1"/>
    <m/>
    <m/>
    <m/>
    <m/>
    <m/>
    <m/>
    <m/>
    <m/>
    <m/>
    <m/>
    <n v="1"/>
    <n v="1"/>
    <x v="4"/>
    <x v="4"/>
  </r>
  <r>
    <s v="50D-83"/>
    <m/>
    <x v="0"/>
    <s v="47 POND ST"/>
    <n v="132"/>
    <s v="SUTHERLAND ROBERT F"/>
    <s v="R30"/>
    <s v="RES ACLNUD  MDL-00"/>
    <s v="50/D/83//"/>
    <n v="9.5060000000000006E-2"/>
    <n v="0"/>
    <n v="0"/>
    <n v="0"/>
    <n v="0"/>
    <m/>
    <n v="0"/>
    <n v="0"/>
    <n v="0"/>
    <s v="YES"/>
    <n v="0"/>
    <s v="50D-83"/>
    <m/>
    <m/>
    <m/>
    <n v="0"/>
    <m/>
    <m/>
    <n v="0"/>
    <n v="0"/>
    <n v="0"/>
    <n v="0"/>
    <n v="0"/>
    <m/>
    <m/>
    <m/>
    <m/>
    <m/>
    <m/>
    <m/>
    <m/>
    <m/>
    <m/>
    <n v="1"/>
    <n v="1"/>
    <x v="0"/>
    <x v="0"/>
  </r>
  <r>
    <s v="35-44"/>
    <m/>
    <x v="0"/>
    <s v="7 EAST EDGEWATER DR"/>
    <n v="101"/>
    <s v="CALIRI ANTHONY"/>
    <s v="R30"/>
    <s v="ONE FAMILY"/>
    <s v="35//44//"/>
    <n v="0.43491000000000002"/>
    <n v="1"/>
    <n v="1"/>
    <n v="1"/>
    <n v="1"/>
    <s v="SEPTIC"/>
    <n v="0"/>
    <n v="1"/>
    <n v="13900"/>
    <s v="YES"/>
    <n v="13900"/>
    <s v="35-44"/>
    <m/>
    <m/>
    <s v="SEPTIC"/>
    <n v="13900"/>
    <m/>
    <m/>
    <n v="1"/>
    <n v="1"/>
    <n v="3"/>
    <n v="2532"/>
    <n v="2"/>
    <m/>
    <m/>
    <m/>
    <m/>
    <m/>
    <m/>
    <m/>
    <m/>
    <m/>
    <m/>
    <n v="1"/>
    <n v="1"/>
    <x v="3"/>
    <x v="3"/>
  </r>
  <r>
    <s v="LAND_NOPARC"/>
    <m/>
    <x v="0"/>
    <m/>
    <n v="0"/>
    <m/>
    <m/>
    <m/>
    <m/>
    <n v="0.47827999999999998"/>
    <n v="0"/>
    <n v="0"/>
    <n v="0"/>
    <n v="0"/>
    <m/>
    <n v="0"/>
    <n v="0"/>
    <n v="0"/>
    <s v="NO"/>
    <n v="0"/>
    <m/>
    <m/>
    <m/>
    <m/>
    <n v="0"/>
    <m/>
    <m/>
    <n v="0"/>
    <n v="0"/>
    <n v="0"/>
    <n v="0"/>
    <n v="0"/>
    <m/>
    <m/>
    <m/>
    <m/>
    <m/>
    <m/>
    <m/>
    <m/>
    <m/>
    <m/>
    <n v="0"/>
    <n v="1"/>
    <x v="3"/>
    <x v="3"/>
  </r>
  <r>
    <s v="50A-258"/>
    <m/>
    <x v="0"/>
    <s v="20 WILDWOOD AVE"/>
    <n v="101"/>
    <s v="MCKNIGHT RICHARD A"/>
    <s v="R30"/>
    <s v="ONE FAMILY"/>
    <s v="50/A/258//"/>
    <n v="8.022E-2"/>
    <n v="0"/>
    <n v="0"/>
    <n v="1"/>
    <n v="1"/>
    <s v="SEWER"/>
    <n v="1"/>
    <n v="1"/>
    <n v="2100"/>
    <s v="YES"/>
    <n v="0"/>
    <s v="50A-258"/>
    <s v="Public Water,Public Sewer"/>
    <s v="SEWER"/>
    <s v="SEWER"/>
    <n v="2100"/>
    <m/>
    <m/>
    <n v="0"/>
    <n v="0"/>
    <n v="2"/>
    <n v="672"/>
    <n v="1"/>
    <m/>
    <m/>
    <m/>
    <m/>
    <m/>
    <m/>
    <m/>
    <m/>
    <m/>
    <m/>
    <n v="1"/>
    <n v="1"/>
    <x v="0"/>
    <x v="0"/>
  </r>
  <r>
    <s v="50D-226"/>
    <m/>
    <x v="0"/>
    <s v="20 GRAHAM ST"/>
    <n v="101"/>
    <s v="DAVIS DAVID E"/>
    <s v="R30"/>
    <s v="ONE FAMILY"/>
    <s v="50/D/226//"/>
    <n v="9.4589999999999994E-2"/>
    <n v="0"/>
    <n v="0"/>
    <n v="1"/>
    <n v="1"/>
    <s v="SEWER"/>
    <n v="1"/>
    <n v="1"/>
    <n v="700"/>
    <s v="YES"/>
    <n v="0"/>
    <s v="50D-226"/>
    <s v="All Public"/>
    <s v="SEWER"/>
    <s v="SEWER"/>
    <n v="700"/>
    <m/>
    <m/>
    <n v="0"/>
    <n v="0"/>
    <n v="2"/>
    <n v="724"/>
    <n v="1"/>
    <m/>
    <m/>
    <m/>
    <m/>
    <m/>
    <m/>
    <m/>
    <m/>
    <m/>
    <m/>
    <n v="0"/>
    <n v="1"/>
    <x v="4"/>
    <x v="4"/>
  </r>
  <r>
    <s v="50A-212"/>
    <m/>
    <x v="0"/>
    <s v="14 BAYVIEW ST"/>
    <n v="101"/>
    <s v="MCCARTHY JAMES J SR"/>
    <s v="R30"/>
    <s v="ONE FAMILY"/>
    <s v="50/A/212//"/>
    <n v="7.6149999999999995E-2"/>
    <n v="0"/>
    <n v="0"/>
    <n v="1"/>
    <n v="1"/>
    <s v="SEWER"/>
    <n v="1"/>
    <n v="1"/>
    <n v="3200"/>
    <s v="YES"/>
    <n v="0"/>
    <s v="50A-212"/>
    <s v="All Public"/>
    <s v="SEWER"/>
    <s v="SEWER"/>
    <n v="3200"/>
    <m/>
    <m/>
    <n v="0"/>
    <n v="0"/>
    <n v="3"/>
    <n v="750"/>
    <n v="1"/>
    <m/>
    <m/>
    <m/>
    <m/>
    <m/>
    <m/>
    <m/>
    <m/>
    <m/>
    <m/>
    <n v="1"/>
    <n v="1"/>
    <x v="0"/>
    <x v="0"/>
  </r>
  <r>
    <s v="50A-261"/>
    <m/>
    <x v="0"/>
    <s v="11 BAYVIEW ST"/>
    <n v="101"/>
    <s v="HANDREN RICHARD A"/>
    <s v="R30"/>
    <s v="ONE FAMILY"/>
    <s v="50/A/261//"/>
    <n v="8.5940000000000003E-2"/>
    <n v="0"/>
    <n v="0"/>
    <n v="1"/>
    <n v="1"/>
    <s v="SEWER"/>
    <n v="1"/>
    <n v="1"/>
    <n v="100"/>
    <s v="YES"/>
    <n v="0"/>
    <s v="50A-261"/>
    <s v="All Public"/>
    <s v="SEWER"/>
    <s v="SEWER"/>
    <n v="100"/>
    <m/>
    <m/>
    <n v="0"/>
    <n v="0"/>
    <n v="2"/>
    <n v="596"/>
    <n v="1"/>
    <m/>
    <m/>
    <m/>
    <m/>
    <m/>
    <m/>
    <m/>
    <m/>
    <m/>
    <m/>
    <n v="1"/>
    <n v="1"/>
    <x v="0"/>
    <x v="0"/>
  </r>
  <r>
    <s v="50A-210"/>
    <m/>
    <x v="0"/>
    <s v="13 SWIFT AVE"/>
    <n v="101"/>
    <s v="AIELLO ROBERT E"/>
    <s v="R30"/>
    <s v="ONE FAMILY"/>
    <s v="50/A/210//"/>
    <n v="8.1949999999999995E-2"/>
    <n v="0"/>
    <n v="0"/>
    <n v="1"/>
    <n v="1"/>
    <s v="SEWER"/>
    <n v="1"/>
    <n v="1"/>
    <n v="0"/>
    <s v="YES"/>
    <n v="0"/>
    <s v="50A-210"/>
    <s v="All Public"/>
    <s v="SEWER"/>
    <s v="SEWER"/>
    <n v="0"/>
    <m/>
    <m/>
    <n v="0"/>
    <n v="0"/>
    <n v="3"/>
    <n v="756"/>
    <n v="1"/>
    <m/>
    <m/>
    <m/>
    <m/>
    <m/>
    <m/>
    <m/>
    <m/>
    <m/>
    <m/>
    <n v="1"/>
    <n v="1"/>
    <x v="0"/>
    <x v="0"/>
  </r>
  <r>
    <s v="50E-5-601"/>
    <m/>
    <x v="0"/>
    <s v="7 BAKER RD"/>
    <n v="101"/>
    <s v="TISHLER GARY J"/>
    <s v="R30"/>
    <s v="ONE FAMILY"/>
    <s v="50/E5/601//"/>
    <n v="9.8460000000000006E-2"/>
    <n v="0"/>
    <n v="0"/>
    <n v="1"/>
    <n v="1"/>
    <s v="SEWER"/>
    <n v="1"/>
    <n v="1"/>
    <n v="3300"/>
    <s v="YES"/>
    <n v="0"/>
    <s v="50E-5-601"/>
    <s v="All Public"/>
    <s v="SEWER"/>
    <s v="SEWER"/>
    <n v="3300"/>
    <m/>
    <m/>
    <n v="0"/>
    <n v="0"/>
    <n v="3"/>
    <n v="884"/>
    <n v="1"/>
    <m/>
    <m/>
    <m/>
    <m/>
    <m/>
    <m/>
    <m/>
    <m/>
    <m/>
    <m/>
    <n v="2"/>
    <n v="1"/>
    <x v="0"/>
    <x v="0"/>
  </r>
  <r>
    <s v="50D-272"/>
    <m/>
    <x v="0"/>
    <s v="14 VERNAL ST"/>
    <n v="101"/>
    <s v="MOSSEY MARILYN"/>
    <s v="R30"/>
    <s v="ONE FAMILY"/>
    <s v="50/D/272//"/>
    <n v="7.0370000000000002E-2"/>
    <n v="0"/>
    <n v="0"/>
    <n v="1"/>
    <n v="1"/>
    <s v="SEWER"/>
    <n v="0"/>
    <n v="5"/>
    <n v="9600"/>
    <s v="YES"/>
    <n v="0"/>
    <s v="50D-272"/>
    <s v="All Public"/>
    <s v="SEWER"/>
    <s v="SEWER"/>
    <n v="1920"/>
    <m/>
    <m/>
    <n v="0"/>
    <n v="0"/>
    <n v="2"/>
    <n v="783"/>
    <n v="1"/>
    <m/>
    <m/>
    <m/>
    <m/>
    <m/>
    <m/>
    <m/>
    <m/>
    <m/>
    <m/>
    <n v="1"/>
    <n v="1"/>
    <x v="0"/>
    <x v="0"/>
  </r>
  <r>
    <s v="50D-150B"/>
    <m/>
    <x v="0"/>
    <s v="0 BELMONT ST OFF"/>
    <n v="132"/>
    <s v="COTOIA JOSEPH P &amp; ALICE E"/>
    <s v="R30"/>
    <s v="RES ACLNUD  MDL-00"/>
    <s v="50/D/150/B/"/>
    <n v="1.04E-2"/>
    <n v="0"/>
    <n v="0"/>
    <n v="0"/>
    <n v="0"/>
    <m/>
    <n v="0"/>
    <n v="0"/>
    <n v="0"/>
    <s v="YES"/>
    <n v="0"/>
    <s v="50D-150B"/>
    <m/>
    <m/>
    <m/>
    <n v="0"/>
    <m/>
    <m/>
    <n v="0"/>
    <n v="0"/>
    <n v="0"/>
    <n v="0"/>
    <n v="0"/>
    <m/>
    <m/>
    <m/>
    <m/>
    <m/>
    <m/>
    <m/>
    <m/>
    <m/>
    <m/>
    <n v="0"/>
    <n v="1"/>
    <x v="4"/>
    <x v="4"/>
  </r>
  <r>
    <s v="50D-182"/>
    <m/>
    <x v="0"/>
    <s v="3 FLORENCE ST"/>
    <n v="101"/>
    <s v="FENCER RICHARD H"/>
    <s v="R30"/>
    <s v="ONE FAMILY"/>
    <s v="50/D/182//"/>
    <n v="0.1002"/>
    <n v="0"/>
    <n v="0"/>
    <n v="1"/>
    <n v="1"/>
    <s v="SEWER"/>
    <n v="1"/>
    <n v="1"/>
    <n v="200"/>
    <s v="YES"/>
    <n v="0"/>
    <s v="50D-182"/>
    <s v="Public Water,Public Sewer"/>
    <s v="SEWER"/>
    <s v="SEWER"/>
    <n v="200"/>
    <m/>
    <m/>
    <n v="0"/>
    <n v="0"/>
    <n v="2"/>
    <n v="696"/>
    <n v="1"/>
    <m/>
    <m/>
    <m/>
    <m/>
    <m/>
    <m/>
    <m/>
    <m/>
    <m/>
    <m/>
    <n v="1"/>
    <n v="1"/>
    <x v="4"/>
    <x v="4"/>
  </r>
  <r>
    <s v="50D-149A"/>
    <m/>
    <x v="0"/>
    <s v="7 ALMEDA ST"/>
    <n v="132"/>
    <s v="TELLO THERESA M"/>
    <s v="R30"/>
    <s v="RES ACLNUD  MDL-00"/>
    <s v="50/D/149/A/"/>
    <n v="7.1319999999999995E-2"/>
    <n v="0"/>
    <n v="0"/>
    <n v="0"/>
    <n v="0"/>
    <m/>
    <n v="0"/>
    <n v="0"/>
    <n v="0"/>
    <s v="YES"/>
    <n v="0"/>
    <s v="50D-149A"/>
    <m/>
    <m/>
    <m/>
    <n v="0"/>
    <m/>
    <m/>
    <n v="0"/>
    <n v="0"/>
    <n v="0"/>
    <n v="0"/>
    <n v="0"/>
    <m/>
    <m/>
    <m/>
    <m/>
    <m/>
    <m/>
    <m/>
    <m/>
    <m/>
    <m/>
    <n v="0"/>
    <n v="1"/>
    <x v="4"/>
    <x v="4"/>
  </r>
  <r>
    <s v="50D-38"/>
    <m/>
    <x v="0"/>
    <s v="52 BEACH ST"/>
    <n v="101"/>
    <s v="SPAGNUOLO ROBERT E JR TRUSTEE"/>
    <s v="R30"/>
    <s v="ONE FAMILY"/>
    <s v="50/D/38//"/>
    <n v="0.39440999999999998"/>
    <n v="0"/>
    <n v="0"/>
    <n v="1"/>
    <n v="1"/>
    <s v="SEWER"/>
    <n v="1"/>
    <n v="1"/>
    <n v="4700"/>
    <s v="YES"/>
    <n v="0"/>
    <s v="50D-38"/>
    <m/>
    <m/>
    <s v="SEWER"/>
    <n v="4700"/>
    <m/>
    <m/>
    <n v="0"/>
    <n v="0"/>
    <n v="2"/>
    <n v="1627"/>
    <n v="2"/>
    <m/>
    <m/>
    <m/>
    <m/>
    <m/>
    <m/>
    <m/>
    <m/>
    <m/>
    <m/>
    <n v="1"/>
    <n v="1"/>
    <x v="0"/>
    <x v="0"/>
  </r>
  <r>
    <s v="50A-202"/>
    <m/>
    <x v="0"/>
    <s v="143 SWIFTS BCH RD"/>
    <n v="101"/>
    <s v="BOUCHER RICHARD V"/>
    <s v="R30"/>
    <s v="ONE FAMILY"/>
    <s v="50/A/202//"/>
    <n v="7.8490000000000004E-2"/>
    <n v="0"/>
    <n v="0"/>
    <n v="1"/>
    <n v="1"/>
    <s v="SEWER"/>
    <n v="1"/>
    <n v="1"/>
    <n v="2900"/>
    <s v="YES"/>
    <n v="0"/>
    <s v="50A-202"/>
    <s v="All Public"/>
    <s v="SEWER"/>
    <s v="SEWER"/>
    <n v="2900"/>
    <m/>
    <m/>
    <n v="0"/>
    <n v="0"/>
    <n v="2"/>
    <n v="768"/>
    <n v="1"/>
    <m/>
    <m/>
    <m/>
    <m/>
    <m/>
    <m/>
    <m/>
    <m/>
    <m/>
    <m/>
    <n v="1"/>
    <n v="1"/>
    <x v="0"/>
    <x v="0"/>
  </r>
  <r>
    <s v="50A-209"/>
    <m/>
    <x v="0"/>
    <s v="11 SWIFT AVE"/>
    <n v="101"/>
    <s v="PARHAM GERALDINE J"/>
    <s v="R30"/>
    <s v="ONE FAMILY"/>
    <s v="50/A/209//"/>
    <n v="6.862E-2"/>
    <n v="0"/>
    <n v="0"/>
    <n v="1"/>
    <n v="1"/>
    <s v="SEWER"/>
    <n v="1"/>
    <n v="1"/>
    <n v="3200"/>
    <s v="YES"/>
    <n v="0"/>
    <s v="50A-209"/>
    <s v="All Public"/>
    <s v="SEWER"/>
    <s v="SEWER"/>
    <n v="3200"/>
    <m/>
    <m/>
    <n v="0"/>
    <n v="0"/>
    <n v="1"/>
    <n v="680"/>
    <n v="1"/>
    <m/>
    <m/>
    <m/>
    <m/>
    <m/>
    <m/>
    <m/>
    <m/>
    <m/>
    <m/>
    <n v="1"/>
    <n v="1"/>
    <x v="0"/>
    <x v="0"/>
  </r>
  <r>
    <s v="50E-5-606"/>
    <m/>
    <x v="0"/>
    <s v="7 MEADE ST"/>
    <n v="101"/>
    <s v="MASTROIANNI RALPH A"/>
    <s v="R30"/>
    <s v="ONE FAMILY"/>
    <s v="50/E5/606//"/>
    <n v="5.8439999999999999E-2"/>
    <n v="0"/>
    <n v="0"/>
    <n v="1"/>
    <n v="1"/>
    <s v="SEWER"/>
    <n v="1"/>
    <n v="1"/>
    <n v="600"/>
    <s v="YES"/>
    <n v="0"/>
    <s v="50E-5-606"/>
    <s v="All Public"/>
    <s v="SEWER"/>
    <s v="SEWER"/>
    <n v="600"/>
    <m/>
    <m/>
    <n v="0"/>
    <n v="0"/>
    <n v="3"/>
    <n v="660"/>
    <n v="1"/>
    <m/>
    <m/>
    <m/>
    <m/>
    <m/>
    <m/>
    <m/>
    <m/>
    <m/>
    <m/>
    <n v="1"/>
    <n v="1"/>
    <x v="0"/>
    <x v="0"/>
  </r>
  <r>
    <s v="38-501"/>
    <m/>
    <x v="0"/>
    <s v="26 LARCH ST"/>
    <n v="101"/>
    <s v="CARDILLO GERARD L"/>
    <s v="R30"/>
    <s v="ONE FAMILY"/>
    <s v="38//501//"/>
    <n v="0.20979999999999999"/>
    <n v="1"/>
    <n v="1"/>
    <n v="1"/>
    <n v="1"/>
    <s v="SEPTIC"/>
    <n v="0"/>
    <n v="1"/>
    <n v="1500"/>
    <s v="NO_W1"/>
    <n v="1500"/>
    <s v="38-501"/>
    <s v="Public Water,Gas,Septic"/>
    <s v="SEPTIC"/>
    <s v="SEPTIC"/>
    <n v="1500"/>
    <m/>
    <m/>
    <n v="1"/>
    <n v="1"/>
    <n v="1"/>
    <n v="884"/>
    <n v="1.75"/>
    <m/>
    <m/>
    <m/>
    <m/>
    <m/>
    <m/>
    <m/>
    <m/>
    <m/>
    <m/>
    <n v="2"/>
    <n v="1"/>
    <x v="3"/>
    <x v="3"/>
  </r>
  <r>
    <s v="50F-16C"/>
    <m/>
    <x v="0"/>
    <s v="1 WORRALL AVE"/>
    <n v="101"/>
    <s v="GOLDING W PRESCOTT"/>
    <s v="R30"/>
    <s v="ONE FAMILY"/>
    <s v="50/F/16/C/"/>
    <n v="8.7749999999999995E-2"/>
    <n v="0"/>
    <n v="0"/>
    <n v="1"/>
    <n v="1"/>
    <s v="SEWER"/>
    <n v="1"/>
    <n v="0"/>
    <n v="0"/>
    <s v="YES"/>
    <n v="0"/>
    <s v="50F-16C"/>
    <s v="Public Water,Public Sewer"/>
    <s v="SEWER"/>
    <s v="SEWER"/>
    <n v="0"/>
    <m/>
    <m/>
    <n v="0"/>
    <n v="0"/>
    <n v="2"/>
    <n v="384"/>
    <n v="1"/>
    <m/>
    <m/>
    <m/>
    <m/>
    <m/>
    <m/>
    <m/>
    <m/>
    <m/>
    <m/>
    <n v="1"/>
    <n v="1"/>
    <x v="0"/>
    <x v="0"/>
  </r>
  <r>
    <s v="50D-228"/>
    <m/>
    <x v="0"/>
    <s v="71 SHORE AVE"/>
    <n v="101"/>
    <s v="OLIVETT JAMES A"/>
    <s v="R30"/>
    <s v="ONE FAMILY"/>
    <s v="50/D/228//"/>
    <n v="0.13485"/>
    <n v="0"/>
    <n v="0"/>
    <n v="1"/>
    <n v="1"/>
    <s v="SEWER"/>
    <n v="1"/>
    <n v="2"/>
    <n v="2300"/>
    <s v="YES"/>
    <n v="0"/>
    <s v="50D-228"/>
    <s v="All Public"/>
    <s v="SEWER"/>
    <s v="SEWER"/>
    <n v="1150"/>
    <m/>
    <m/>
    <n v="0"/>
    <n v="0"/>
    <n v="2"/>
    <n v="802"/>
    <n v="1"/>
    <m/>
    <m/>
    <m/>
    <m/>
    <m/>
    <m/>
    <m/>
    <m/>
    <m/>
    <m/>
    <n v="1"/>
    <n v="1"/>
    <x v="4"/>
    <x v="4"/>
  </r>
  <r>
    <s v="50D-259"/>
    <m/>
    <x v="0"/>
    <s v="21 VERNAL ST"/>
    <n v="101"/>
    <s v="CLARY DOROTHY M"/>
    <s v="R30"/>
    <s v="ONE FAMILY"/>
    <s v="50/D/259//"/>
    <n v="9.4399999999999998E-2"/>
    <n v="0"/>
    <n v="0"/>
    <n v="1"/>
    <n v="1"/>
    <s v="SEWER"/>
    <n v="1"/>
    <n v="1"/>
    <n v="1900"/>
    <s v="YES"/>
    <n v="0"/>
    <s v="50D-259"/>
    <s v="Public Water,Public Sewer,Gas"/>
    <s v="SEWER"/>
    <s v="SEWER"/>
    <n v="1900"/>
    <m/>
    <m/>
    <n v="0"/>
    <n v="0"/>
    <n v="2"/>
    <n v="480"/>
    <n v="1"/>
    <m/>
    <m/>
    <m/>
    <m/>
    <m/>
    <m/>
    <m/>
    <m/>
    <m/>
    <m/>
    <n v="1"/>
    <n v="1"/>
    <x v="0"/>
    <x v="0"/>
  </r>
  <r>
    <s v="LAND_NOPARC"/>
    <m/>
    <x v="0"/>
    <m/>
    <n v="0"/>
    <m/>
    <m/>
    <m/>
    <m/>
    <n v="1.01E-2"/>
    <n v="0"/>
    <n v="0"/>
    <n v="0"/>
    <n v="0"/>
    <m/>
    <n v="0"/>
    <n v="0"/>
    <n v="0"/>
    <s v="NO"/>
    <n v="0"/>
    <m/>
    <m/>
    <m/>
    <m/>
    <n v="0"/>
    <m/>
    <m/>
    <n v="0"/>
    <n v="0"/>
    <n v="0"/>
    <n v="0"/>
    <n v="0"/>
    <m/>
    <m/>
    <m/>
    <m/>
    <m/>
    <m/>
    <m/>
    <m/>
    <m/>
    <m/>
    <n v="0"/>
    <n v="1"/>
    <x v="3"/>
    <x v="3"/>
  </r>
  <r>
    <s v="50D-227"/>
    <m/>
    <x v="0"/>
    <s v="22 GRAHAM ST"/>
    <n v="101"/>
    <s v="SQUICIARI VINCENT"/>
    <s v="R30"/>
    <s v="ONE FAMILY"/>
    <s v="50/D/227//"/>
    <n v="9.1439999999999994E-2"/>
    <n v="0"/>
    <n v="0"/>
    <n v="1"/>
    <n v="1"/>
    <s v="SEWER"/>
    <n v="1"/>
    <n v="1"/>
    <n v="700"/>
    <s v="YES"/>
    <n v="0"/>
    <s v="50D-227"/>
    <s v="All Public"/>
    <s v="SEWER"/>
    <s v="SEWER"/>
    <n v="700"/>
    <m/>
    <m/>
    <n v="0"/>
    <n v="0"/>
    <n v="2"/>
    <n v="1092"/>
    <n v="1"/>
    <m/>
    <m/>
    <m/>
    <m/>
    <m/>
    <m/>
    <m/>
    <m/>
    <m/>
    <m/>
    <n v="1"/>
    <n v="1"/>
    <x v="4"/>
    <x v="4"/>
  </r>
  <r>
    <s v="37-1006"/>
    <m/>
    <x v="0"/>
    <s v="121 GREAT NECK RD"/>
    <n v="101"/>
    <s v="FERREIRA MARIE E"/>
    <s v="R60"/>
    <s v="ONE FAMILY"/>
    <s v="37//1006//"/>
    <n v="0.98924999999999996"/>
    <n v="1"/>
    <n v="1"/>
    <n v="1"/>
    <n v="1"/>
    <s v="SEPTIC"/>
    <n v="0"/>
    <n v="1"/>
    <n v="9700"/>
    <s v="YES"/>
    <n v="9700"/>
    <s v="37-1006"/>
    <s v="Public Water,Gas,Septic"/>
    <s v="SEPTIC"/>
    <s v="SEPTIC"/>
    <n v="9700"/>
    <m/>
    <m/>
    <n v="1"/>
    <n v="1"/>
    <n v="3"/>
    <n v="1322"/>
    <n v="1.5"/>
    <m/>
    <m/>
    <m/>
    <m/>
    <m/>
    <m/>
    <m/>
    <m/>
    <m/>
    <m/>
    <n v="1"/>
    <n v="1"/>
    <x v="3"/>
    <x v="3"/>
  </r>
  <r>
    <s v="50D-149B"/>
    <m/>
    <x v="0"/>
    <s v="0 ALMEDA ST"/>
    <n v="132"/>
    <s v="TELLO THERESA M"/>
    <s v="R30"/>
    <s v="RES ACLNUD  MDL-00"/>
    <s v="50/D/149/B/"/>
    <n v="9.2200000000000008E-3"/>
    <n v="0"/>
    <n v="0"/>
    <n v="0"/>
    <n v="0"/>
    <m/>
    <n v="0"/>
    <n v="0"/>
    <n v="0"/>
    <s v="YES"/>
    <n v="0"/>
    <s v="50D-149B"/>
    <m/>
    <m/>
    <m/>
    <n v="0"/>
    <m/>
    <m/>
    <n v="0"/>
    <n v="0"/>
    <n v="0"/>
    <n v="0"/>
    <n v="0"/>
    <m/>
    <m/>
    <m/>
    <m/>
    <m/>
    <m/>
    <m/>
    <m/>
    <m/>
    <m/>
    <n v="0"/>
    <n v="1"/>
    <x v="4"/>
    <x v="4"/>
  </r>
  <r>
    <s v="38-1005"/>
    <m/>
    <x v="0"/>
    <s v="0 INDIAN NECK RD"/>
    <n v="812"/>
    <s v="PARKWOOD BEACH IMPROVEMENT"/>
    <s v="R30"/>
    <s v="61B PICNIC"/>
    <s v="38//1005//"/>
    <n v="0.89807999999999999"/>
    <n v="0"/>
    <n v="0"/>
    <n v="0"/>
    <n v="0"/>
    <m/>
    <n v="0"/>
    <n v="0"/>
    <n v="0"/>
    <s v="YES"/>
    <n v="0"/>
    <s v="38-1005"/>
    <m/>
    <m/>
    <m/>
    <n v="0"/>
    <m/>
    <m/>
    <n v="0"/>
    <n v="0"/>
    <n v="0"/>
    <n v="0"/>
    <n v="0"/>
    <m/>
    <m/>
    <m/>
    <m/>
    <m/>
    <m/>
    <m/>
    <m/>
    <m/>
    <m/>
    <n v="0"/>
    <n v="1"/>
    <x v="3"/>
    <x v="3"/>
  </r>
  <r>
    <s v="50A-260"/>
    <m/>
    <x v="0"/>
    <s v="9 BAYVIEW ST"/>
    <n v="101"/>
    <s v="BOFF DORIS A LIFE ESTATE"/>
    <s v="R30"/>
    <s v="ONE FAMILY"/>
    <s v="50/A/260//"/>
    <n v="7.3639999999999997E-2"/>
    <n v="0"/>
    <n v="0"/>
    <n v="1"/>
    <n v="1"/>
    <s v="SEWER"/>
    <n v="1"/>
    <n v="1"/>
    <n v="2700"/>
    <s v="YES"/>
    <n v="0"/>
    <s v="50A-260"/>
    <s v="All Public"/>
    <s v="SEWER"/>
    <s v="SEWER"/>
    <n v="2700"/>
    <m/>
    <m/>
    <n v="0"/>
    <n v="0"/>
    <n v="3"/>
    <n v="792"/>
    <n v="1"/>
    <m/>
    <m/>
    <m/>
    <m/>
    <m/>
    <m/>
    <m/>
    <m/>
    <m/>
    <m/>
    <n v="1"/>
    <n v="1"/>
    <x v="0"/>
    <x v="0"/>
  </r>
  <r>
    <s v="50D-183"/>
    <m/>
    <x v="0"/>
    <s v="5 FLORENCE ST"/>
    <n v="101"/>
    <s v="COTOIA JOSEPH P"/>
    <s v="R30"/>
    <s v="ONE FAMILY"/>
    <s v="50/D/183//"/>
    <n v="9.5649999999999999E-2"/>
    <n v="0"/>
    <n v="0"/>
    <n v="1"/>
    <n v="1"/>
    <s v="SEWER"/>
    <n v="1"/>
    <n v="1"/>
    <n v="900"/>
    <s v="YES"/>
    <n v="0"/>
    <s v="50D-183"/>
    <s v="All Public"/>
    <s v="SEWER"/>
    <s v="SEWER"/>
    <n v="900"/>
    <m/>
    <m/>
    <n v="0"/>
    <n v="0"/>
    <n v="3"/>
    <n v="1334"/>
    <n v="2"/>
    <m/>
    <m/>
    <m/>
    <m/>
    <m/>
    <m/>
    <m/>
    <m/>
    <m/>
    <m/>
    <n v="1"/>
    <n v="1"/>
    <x v="4"/>
    <x v="4"/>
  </r>
  <r>
    <s v="50A-207"/>
    <m/>
    <x v="0"/>
    <s v="7 SWIFT AVE"/>
    <n v="101"/>
    <s v="CAPORICCIO ELVIRA M &amp; ROBERT J"/>
    <s v="R30"/>
    <s v="ONE FAMILY"/>
    <s v="50/A/207//"/>
    <n v="7.7789999999999998E-2"/>
    <n v="0"/>
    <n v="0"/>
    <n v="1"/>
    <n v="1"/>
    <s v="SEWER"/>
    <n v="1"/>
    <n v="1"/>
    <n v="11900"/>
    <s v="YES"/>
    <n v="0"/>
    <s v="50A-207"/>
    <s v="All Public"/>
    <s v="SEWER"/>
    <s v="SEWER"/>
    <n v="11900"/>
    <m/>
    <m/>
    <n v="0"/>
    <n v="0"/>
    <n v="5"/>
    <n v="2210"/>
    <n v="2"/>
    <m/>
    <m/>
    <m/>
    <m/>
    <m/>
    <m/>
    <m/>
    <m/>
    <m/>
    <m/>
    <n v="1"/>
    <n v="1"/>
    <x v="0"/>
    <x v="0"/>
  </r>
  <r>
    <s v="35-13"/>
    <m/>
    <x v="0"/>
    <s v="71 EDGEWATER DR"/>
    <n v="106"/>
    <s v="STANDISH SHORES ASSOC INC"/>
    <s v="R30"/>
    <s v="AC LND IMP  MDL-00"/>
    <s v="35//13//"/>
    <n v="0.54329000000000005"/>
    <n v="0"/>
    <n v="0"/>
    <n v="0"/>
    <n v="0"/>
    <m/>
    <n v="0"/>
    <n v="0"/>
    <n v="0"/>
    <s v="YES"/>
    <n v="0"/>
    <s v="35-13"/>
    <s v="Public Water"/>
    <m/>
    <m/>
    <n v="0"/>
    <m/>
    <m/>
    <n v="0"/>
    <n v="0"/>
    <n v="0"/>
    <n v="0"/>
    <n v="0"/>
    <m/>
    <m/>
    <m/>
    <m/>
    <m/>
    <m/>
    <m/>
    <m/>
    <m/>
    <m/>
    <n v="1"/>
    <n v="1"/>
    <x v="3"/>
    <x v="3"/>
  </r>
  <r>
    <s v="35-47"/>
    <m/>
    <x v="0"/>
    <s v="1 EAST EDGEWATER DR"/>
    <n v="101"/>
    <s v="OBERG WARREN B"/>
    <s v="R30"/>
    <s v="ONE FAMILY"/>
    <s v="35//47//"/>
    <n v="0.37863999999999998"/>
    <n v="1"/>
    <n v="1"/>
    <n v="1"/>
    <n v="1"/>
    <s v="SEPTIC"/>
    <n v="0"/>
    <n v="1"/>
    <n v="3400"/>
    <s v="YES"/>
    <n v="3400"/>
    <s v="35-47"/>
    <s v="Public Water,Septic"/>
    <s v="SEPTIC"/>
    <s v="SEPTIC"/>
    <n v="3400"/>
    <m/>
    <m/>
    <n v="1"/>
    <n v="1"/>
    <n v="2"/>
    <n v="960"/>
    <n v="1"/>
    <m/>
    <m/>
    <m/>
    <m/>
    <m/>
    <m/>
    <m/>
    <m/>
    <m/>
    <m/>
    <n v="1"/>
    <n v="1"/>
    <x v="3"/>
    <x v="3"/>
  </r>
  <r>
    <s v="50F-16B"/>
    <m/>
    <x v="0"/>
    <s v="3 WORRALL AVE"/>
    <n v="101"/>
    <s v="BROOKS ROGER"/>
    <s v="R30"/>
    <s v="ONE FAMILY"/>
    <s v="50/F/16/B/"/>
    <n v="9.325E-2"/>
    <n v="0"/>
    <n v="0"/>
    <n v="1"/>
    <n v="1"/>
    <s v="SEWER"/>
    <n v="1"/>
    <n v="1"/>
    <n v="700"/>
    <s v="YES"/>
    <n v="0"/>
    <s v="50F-16B"/>
    <s v="All Public"/>
    <s v="SEWER"/>
    <s v="SEWER"/>
    <n v="700"/>
    <m/>
    <m/>
    <n v="0"/>
    <n v="0"/>
    <n v="3"/>
    <n v="1080"/>
    <n v="1.5"/>
    <m/>
    <m/>
    <m/>
    <m/>
    <m/>
    <m/>
    <m/>
    <m/>
    <m/>
    <m/>
    <n v="1"/>
    <n v="1"/>
    <x v="0"/>
    <x v="0"/>
  </r>
  <r>
    <s v="50B-4-29"/>
    <m/>
    <x v="0"/>
    <s v="144 SWIFTS BCH RD"/>
    <n v="104"/>
    <s v="TUOMALA JEFFREY P"/>
    <s v="R30"/>
    <s v="TWO FAMILY"/>
    <s v="50/B4/29//"/>
    <n v="0.13761999999999999"/>
    <n v="0"/>
    <n v="0"/>
    <n v="1"/>
    <n v="1"/>
    <s v="SEWER"/>
    <n v="1"/>
    <n v="0"/>
    <n v="0"/>
    <s v="YES"/>
    <n v="0"/>
    <s v="50B-4-29"/>
    <s v="All Public"/>
    <s v="SEWER"/>
    <s v="SEWER"/>
    <n v="0"/>
    <m/>
    <m/>
    <n v="0"/>
    <n v="0"/>
    <n v="6"/>
    <n v="2500"/>
    <n v="2"/>
    <m/>
    <m/>
    <m/>
    <m/>
    <m/>
    <m/>
    <m/>
    <m/>
    <m/>
    <m/>
    <n v="1"/>
    <n v="1"/>
    <x v="0"/>
    <x v="0"/>
  </r>
  <r>
    <s v="35-46"/>
    <m/>
    <x v="0"/>
    <s v="3 EAST EDGEWATER DR"/>
    <n v="101"/>
    <s v="ENZIAN CLAYTON T JR"/>
    <s v="R30"/>
    <s v="ONE FAMILY"/>
    <s v="35//46//"/>
    <n v="0.35650999999999999"/>
    <n v="1"/>
    <n v="1"/>
    <n v="1"/>
    <n v="1"/>
    <s v="SEPTIC"/>
    <n v="0"/>
    <n v="1"/>
    <n v="6600"/>
    <s v="YES"/>
    <n v="6600"/>
    <s v="35-46"/>
    <s v="Public Water,Gas,Septic"/>
    <s v="SEPTIC"/>
    <s v="SEPTIC"/>
    <n v="6600"/>
    <m/>
    <m/>
    <n v="1"/>
    <n v="1"/>
    <n v="3"/>
    <n v="1028"/>
    <n v="1"/>
    <m/>
    <m/>
    <m/>
    <m/>
    <m/>
    <m/>
    <m/>
    <m/>
    <m/>
    <m/>
    <n v="1"/>
    <n v="1"/>
    <x v="3"/>
    <x v="3"/>
  </r>
  <r>
    <s v="50A-213A"/>
    <m/>
    <x v="0"/>
    <s v="12 BAYVIEW ST"/>
    <n v="101"/>
    <s v="RIDINI MICHAEL J"/>
    <s v="R30"/>
    <s v="ONE FAMILY"/>
    <s v="50/A/213/A/"/>
    <n v="8.9709999999999998E-2"/>
    <n v="0"/>
    <n v="0"/>
    <n v="1"/>
    <n v="1"/>
    <s v="SEWER"/>
    <n v="1"/>
    <n v="1"/>
    <n v="4400"/>
    <s v="YES"/>
    <n v="0"/>
    <s v="50A-213A"/>
    <s v="All Public"/>
    <s v="SEWER"/>
    <s v="SEWER"/>
    <n v="4400"/>
    <m/>
    <m/>
    <n v="0"/>
    <n v="0"/>
    <n v="4"/>
    <n v="1558"/>
    <n v="1.9"/>
    <m/>
    <m/>
    <m/>
    <m/>
    <m/>
    <m/>
    <m/>
    <m/>
    <m/>
    <m/>
    <n v="2"/>
    <n v="1"/>
    <x v="0"/>
    <x v="0"/>
  </r>
  <r>
    <s v="50D-273"/>
    <m/>
    <x v="0"/>
    <s v="18 VERNAL ST"/>
    <n v="101"/>
    <s v="PACHECO REALTY TRUST THE"/>
    <s v="R30"/>
    <s v="ONE FAMILY"/>
    <s v="50/D/273//"/>
    <n v="0.15292"/>
    <n v="0"/>
    <n v="0"/>
    <n v="1"/>
    <n v="1"/>
    <s v="SEWER"/>
    <n v="1"/>
    <n v="1"/>
    <n v="2100"/>
    <s v="YES"/>
    <n v="0"/>
    <s v="50D-273"/>
    <s v="Public Water,Public Sewer"/>
    <s v="SEWER"/>
    <s v="SEWER"/>
    <n v="2100"/>
    <m/>
    <m/>
    <n v="0"/>
    <n v="0"/>
    <n v="3"/>
    <n v="1273"/>
    <n v="1"/>
    <m/>
    <m/>
    <m/>
    <m/>
    <m/>
    <m/>
    <m/>
    <m/>
    <m/>
    <m/>
    <n v="2"/>
    <n v="1"/>
    <x v="0"/>
    <x v="0"/>
  </r>
  <r>
    <s v="50E-5-607"/>
    <m/>
    <x v="0"/>
    <s v="6 BAKER RD"/>
    <n v="101"/>
    <s v="OBERLANDER JOYCE"/>
    <s v="R130"/>
    <s v="ONE FAMILY"/>
    <s v="50/E5/607//"/>
    <n v="9.1200000000000003E-2"/>
    <n v="0"/>
    <n v="0"/>
    <n v="1"/>
    <n v="1"/>
    <s v="SEWER"/>
    <n v="1"/>
    <n v="0"/>
    <n v="0"/>
    <s v="YES"/>
    <n v="0"/>
    <s v="50E-5-607"/>
    <s v="All Public"/>
    <s v="SEWER"/>
    <s v="SEWER"/>
    <n v="0"/>
    <m/>
    <m/>
    <n v="0"/>
    <n v="0"/>
    <n v="2"/>
    <n v="912"/>
    <n v="1"/>
    <m/>
    <m/>
    <m/>
    <m/>
    <m/>
    <m/>
    <m/>
    <m/>
    <m/>
    <m/>
    <n v="2"/>
    <n v="1"/>
    <x v="0"/>
    <x v="0"/>
  </r>
  <r>
    <s v="35-45"/>
    <m/>
    <x v="0"/>
    <s v="5 EAST EDGEWATER DR"/>
    <n v="101"/>
    <s v="PAPALIA RICHARD F"/>
    <s v="R30"/>
    <s v="ONE FAMILY"/>
    <s v="35//45//"/>
    <n v="0.49241000000000001"/>
    <n v="1"/>
    <n v="1"/>
    <n v="1"/>
    <n v="1"/>
    <s v="SEPTIC"/>
    <n v="0"/>
    <n v="1"/>
    <n v="1500"/>
    <s v="YES"/>
    <n v="1500"/>
    <s v="35-45"/>
    <s v="Public Water,Septic"/>
    <s v="SEPTIC"/>
    <s v="SEPTIC"/>
    <n v="1500"/>
    <m/>
    <m/>
    <n v="1"/>
    <n v="1"/>
    <n v="3"/>
    <n v="1428"/>
    <n v="1.75"/>
    <m/>
    <m/>
    <m/>
    <m/>
    <m/>
    <m/>
    <m/>
    <m/>
    <m/>
    <m/>
    <n v="1"/>
    <n v="1"/>
    <x v="3"/>
    <x v="3"/>
  </r>
  <r>
    <s v="38-502"/>
    <m/>
    <x v="0"/>
    <s v="24 LARCH ST"/>
    <n v="101"/>
    <s v="FILANDRIANOS FOTO"/>
    <s v="R30"/>
    <s v="ONE FAMILY"/>
    <s v="38//502//"/>
    <n v="0.19919999999999999"/>
    <n v="1"/>
    <n v="1"/>
    <n v="1"/>
    <n v="1"/>
    <s v="SEPTIC"/>
    <n v="0"/>
    <n v="1"/>
    <n v="0"/>
    <s v="YES"/>
    <n v="0"/>
    <s v="38-502"/>
    <s v="Public Water,Gas,Septic"/>
    <s v="SEPTIC"/>
    <s v="SEPTIC"/>
    <n v="0"/>
    <m/>
    <m/>
    <n v="1"/>
    <n v="1"/>
    <n v="2"/>
    <n v="837"/>
    <n v="1.5"/>
    <m/>
    <m/>
    <m/>
    <m/>
    <m/>
    <m/>
    <m/>
    <m/>
    <m/>
    <m/>
    <n v="2"/>
    <n v="1"/>
    <x v="3"/>
    <x v="3"/>
  </r>
  <r>
    <s v="50A-206"/>
    <m/>
    <x v="0"/>
    <s v="5 SWIFT AVE"/>
    <n v="101"/>
    <s v="CARLOS JACINTO"/>
    <s v="R30"/>
    <s v="ONE FAMILY"/>
    <s v="50/A/206//"/>
    <n v="7.5439999999999993E-2"/>
    <n v="0"/>
    <n v="0"/>
    <n v="1"/>
    <n v="1"/>
    <s v="SEWER"/>
    <n v="1"/>
    <n v="1"/>
    <n v="100"/>
    <s v="YES"/>
    <n v="0"/>
    <s v="50A-206"/>
    <s v="All Public"/>
    <s v="SEWER"/>
    <s v="SEWER"/>
    <n v="100"/>
    <m/>
    <m/>
    <n v="0"/>
    <n v="0"/>
    <n v="3"/>
    <n v="704"/>
    <n v="1"/>
    <m/>
    <m/>
    <m/>
    <m/>
    <m/>
    <m/>
    <m/>
    <m/>
    <m/>
    <m/>
    <n v="1"/>
    <n v="1"/>
    <x v="0"/>
    <x v="0"/>
  </r>
  <r>
    <s v="57-S7"/>
    <m/>
    <x v="0"/>
    <s v="78 CROMESETT RD"/>
    <n v="101"/>
    <s v="SMITH JEAN G"/>
    <s v="MR30"/>
    <s v="ONE FAMILY"/>
    <s v="57//S7//"/>
    <n v="1.4214800000000001"/>
    <n v="1"/>
    <n v="1"/>
    <n v="1"/>
    <n v="1"/>
    <s v="SEPTIC"/>
    <n v="0"/>
    <n v="1"/>
    <n v="2100"/>
    <s v="YES"/>
    <n v="2100"/>
    <s v="57-S7"/>
    <m/>
    <m/>
    <s v="SEPTIC"/>
    <n v="2100"/>
    <m/>
    <m/>
    <n v="1"/>
    <n v="1"/>
    <n v="3"/>
    <n v="1080"/>
    <n v="1"/>
    <m/>
    <m/>
    <m/>
    <m/>
    <m/>
    <m/>
    <m/>
    <m/>
    <m/>
    <m/>
    <n v="1"/>
    <n v="1"/>
    <x v="0"/>
    <x v="0"/>
  </r>
  <r>
    <s v="50F-1049A"/>
    <m/>
    <x v="0"/>
    <s v="0 WORRALL AVE  OFF"/>
    <n v="132"/>
    <s v="POLCARI RICHARD S &amp; GERALD A TR"/>
    <s v="R30"/>
    <s v="RES ACLNUD  MDL-00"/>
    <s v="50/F/1049/A/"/>
    <n v="1.189E-2"/>
    <n v="0"/>
    <n v="0"/>
    <n v="0"/>
    <n v="0"/>
    <m/>
    <n v="0"/>
    <n v="0"/>
    <n v="0"/>
    <s v="YES"/>
    <n v="0"/>
    <s v="50F-1049A"/>
    <m/>
    <m/>
    <m/>
    <n v="0"/>
    <m/>
    <m/>
    <n v="0"/>
    <n v="0"/>
    <n v="0"/>
    <n v="0"/>
    <n v="0"/>
    <m/>
    <m/>
    <m/>
    <m/>
    <m/>
    <m/>
    <m/>
    <m/>
    <m/>
    <m/>
    <n v="1"/>
    <n v="1"/>
    <x v="0"/>
    <x v="0"/>
  </r>
  <r>
    <s v="50A-213B"/>
    <m/>
    <x v="0"/>
    <s v="16 WILDWOOD AVE"/>
    <n v="101"/>
    <s v="FERGUSON ANTHONY J"/>
    <s v="R30"/>
    <s v="ONE FAMILY"/>
    <s v="50/A/213/B/"/>
    <n v="7.6329999999999995E-2"/>
    <n v="0"/>
    <n v="0"/>
    <n v="1"/>
    <n v="1"/>
    <s v="SEWER"/>
    <n v="1"/>
    <n v="1"/>
    <n v="12600"/>
    <s v="YES"/>
    <n v="0"/>
    <s v="50A-213B"/>
    <s v="All Public"/>
    <s v="SEWER"/>
    <s v="SEWER"/>
    <n v="12600"/>
    <m/>
    <m/>
    <n v="0"/>
    <n v="0"/>
    <n v="2"/>
    <n v="781"/>
    <n v="1"/>
    <m/>
    <m/>
    <m/>
    <m/>
    <m/>
    <m/>
    <m/>
    <m/>
    <m/>
    <m/>
    <n v="2"/>
    <n v="1"/>
    <x v="0"/>
    <x v="0"/>
  </r>
  <r>
    <s v="50D-202"/>
    <m/>
    <x v="0"/>
    <s v="2 FLORENCE ST"/>
    <n v="101"/>
    <s v="CARTER LORRAINE B"/>
    <s v="R30"/>
    <s v="ONE FAMILY"/>
    <s v="50/D/202//"/>
    <n v="0.16205"/>
    <n v="0"/>
    <n v="0"/>
    <n v="1"/>
    <n v="1"/>
    <s v="SEWER"/>
    <n v="1"/>
    <n v="1"/>
    <n v="3900"/>
    <s v="YES"/>
    <n v="0"/>
    <s v="50D-202"/>
    <s v="All Public"/>
    <s v="SEWER"/>
    <s v="SEWER"/>
    <n v="3900"/>
    <m/>
    <m/>
    <n v="0"/>
    <n v="0"/>
    <n v="2"/>
    <n v="886"/>
    <n v="1"/>
    <m/>
    <m/>
    <m/>
    <m/>
    <m/>
    <m/>
    <m/>
    <m/>
    <m/>
    <m/>
    <n v="2"/>
    <n v="1"/>
    <x v="4"/>
    <x v="4"/>
  </r>
  <r>
    <s v="50D-91A"/>
    <m/>
    <x v="0"/>
    <s v="42 POND ST"/>
    <n v="101"/>
    <s v="REIS JOSE C &amp; THERESA M"/>
    <s v="R30"/>
    <s v="ONE FAMILY"/>
    <s v="50/D/91/A/"/>
    <n v="0.55434000000000005"/>
    <n v="0"/>
    <n v="0"/>
    <n v="1"/>
    <n v="1"/>
    <s v="SEWER"/>
    <n v="1"/>
    <n v="1"/>
    <n v="9300"/>
    <s v="YES"/>
    <n v="0"/>
    <s v="50D-91A"/>
    <s v="All Public"/>
    <s v="SEWER"/>
    <s v="SEWER"/>
    <n v="9300"/>
    <m/>
    <m/>
    <n v="0"/>
    <n v="0"/>
    <n v="3"/>
    <n v="1475"/>
    <n v="1.75"/>
    <m/>
    <m/>
    <m/>
    <m/>
    <m/>
    <m/>
    <m/>
    <m/>
    <m/>
    <m/>
    <n v="1"/>
    <n v="1"/>
    <x v="0"/>
    <x v="0"/>
  </r>
  <r>
    <s v="50E-5-600"/>
    <m/>
    <x v="0"/>
    <s v="1 PINE ST"/>
    <n v="101"/>
    <s v="BENSON ROBERT"/>
    <s v="R30"/>
    <s v="ONE FAMILY"/>
    <s v="50/E5/600//"/>
    <n v="8.362E-2"/>
    <n v="0"/>
    <n v="0"/>
    <n v="1"/>
    <n v="1"/>
    <s v="SEWER"/>
    <n v="1"/>
    <n v="1"/>
    <n v="2000"/>
    <s v="YES"/>
    <n v="0"/>
    <s v="50E-5-600"/>
    <s v="All Public"/>
    <s v="SEWER"/>
    <s v="SEWER"/>
    <n v="2000"/>
    <m/>
    <m/>
    <n v="0"/>
    <n v="0"/>
    <n v="2"/>
    <n v="522"/>
    <n v="1"/>
    <m/>
    <m/>
    <m/>
    <m/>
    <m/>
    <m/>
    <m/>
    <m/>
    <m/>
    <m/>
    <n v="1"/>
    <n v="1"/>
    <x v="0"/>
    <x v="0"/>
  </r>
  <r>
    <s v="50A-297"/>
    <m/>
    <x v="0"/>
    <s v="27 WILDWOOD AVE"/>
    <n v="101"/>
    <s v="OLIVAL MATTHEW"/>
    <s v="R13"/>
    <s v="ONE FAMILY"/>
    <s v="50/A/297//"/>
    <n v="0.10443"/>
    <n v="0"/>
    <n v="0"/>
    <n v="1"/>
    <n v="1"/>
    <s v="SEWER"/>
    <n v="1"/>
    <n v="1"/>
    <n v="5200"/>
    <s v="YES"/>
    <n v="0"/>
    <s v="50A-297"/>
    <s v="All Public"/>
    <s v="SEWER"/>
    <s v="SEWER"/>
    <n v="5200"/>
    <m/>
    <m/>
    <n v="0"/>
    <n v="0"/>
    <n v="2"/>
    <n v="784"/>
    <n v="1"/>
    <m/>
    <m/>
    <m/>
    <m/>
    <m/>
    <m/>
    <m/>
    <m/>
    <m/>
    <m/>
    <n v="1"/>
    <n v="1"/>
    <x v="0"/>
    <x v="0"/>
  </r>
  <r>
    <s v="50D-229"/>
    <m/>
    <x v="0"/>
    <s v="24 GRAHAM ST"/>
    <n v="101"/>
    <s v="BAVIS RICHARD T"/>
    <s v="R30"/>
    <s v="ONE FAMILY"/>
    <s v="50/D/229//"/>
    <n v="9.1660000000000005E-2"/>
    <n v="0"/>
    <n v="0"/>
    <n v="1"/>
    <n v="1"/>
    <s v="SEWER"/>
    <n v="1"/>
    <n v="1"/>
    <n v="500"/>
    <s v="YES"/>
    <n v="0"/>
    <s v="50D-229"/>
    <s v="All Public"/>
    <s v="SEWER"/>
    <s v="SEWER"/>
    <n v="500"/>
    <m/>
    <m/>
    <n v="0"/>
    <n v="0"/>
    <n v="2"/>
    <n v="674"/>
    <n v="1"/>
    <m/>
    <m/>
    <m/>
    <m/>
    <m/>
    <m/>
    <m/>
    <m/>
    <m/>
    <m/>
    <n v="1"/>
    <n v="1"/>
    <x v="4"/>
    <x v="4"/>
  </r>
  <r>
    <s v="50A-208"/>
    <m/>
    <x v="0"/>
    <s v="9 SWIFT AVE"/>
    <n v="101"/>
    <s v="UTORKA JOHN M"/>
    <s v="R30"/>
    <s v="ONE FAMILY"/>
    <s v="50/A/208//"/>
    <n v="0.14704999999999999"/>
    <n v="0"/>
    <n v="0"/>
    <n v="1"/>
    <n v="1"/>
    <s v="SEWER"/>
    <n v="1"/>
    <n v="1"/>
    <n v="11600"/>
    <s v="YES"/>
    <n v="0"/>
    <s v="50A-208"/>
    <s v="All Public"/>
    <s v="SEWER"/>
    <s v="SEWER"/>
    <n v="11600"/>
    <m/>
    <m/>
    <n v="0"/>
    <n v="0"/>
    <n v="3"/>
    <n v="876"/>
    <n v="1"/>
    <m/>
    <m/>
    <m/>
    <m/>
    <m/>
    <m/>
    <m/>
    <m/>
    <m/>
    <m/>
    <n v="2"/>
    <n v="1"/>
    <x v="0"/>
    <x v="0"/>
  </r>
  <r>
    <s v="50A-205"/>
    <m/>
    <x v="0"/>
    <s v="3 SWIFT AVE"/>
    <n v="101"/>
    <s v="CAMERANO BENJAMIN ET UX"/>
    <s v="R30"/>
    <s v="ONE FAMILY"/>
    <s v="50/A/205//"/>
    <n v="7.1830000000000005E-2"/>
    <n v="0"/>
    <n v="0"/>
    <n v="1"/>
    <n v="1"/>
    <s v="SEWER"/>
    <n v="1"/>
    <n v="1"/>
    <n v="100"/>
    <s v="YES"/>
    <n v="0"/>
    <s v="50A-205"/>
    <s v="Public Water,Public Sewer"/>
    <s v="SEWER"/>
    <s v="SEWER"/>
    <n v="100"/>
    <m/>
    <m/>
    <n v="0"/>
    <n v="0"/>
    <n v="1"/>
    <n v="487"/>
    <n v="1"/>
    <m/>
    <m/>
    <m/>
    <m/>
    <m/>
    <m/>
    <m/>
    <m/>
    <m/>
    <m/>
    <n v="1"/>
    <n v="1"/>
    <x v="0"/>
    <x v="0"/>
  </r>
  <r>
    <s v="38-492"/>
    <m/>
    <x v="0"/>
    <s v="44 KINGWOOD ST"/>
    <n v="101"/>
    <s v="COFFEY JAMES M"/>
    <s v="R30"/>
    <s v="ONE FAMILY"/>
    <s v="38//492//"/>
    <n v="0.18321000000000001"/>
    <n v="1"/>
    <n v="1"/>
    <n v="1"/>
    <n v="1"/>
    <s v="SEPTIC"/>
    <n v="0"/>
    <n v="1"/>
    <n v="300"/>
    <s v="YES"/>
    <n v="300"/>
    <s v="38-492"/>
    <s v="Public Water,Gas,Septic"/>
    <s v="SEPTIC"/>
    <s v="SEPTIC"/>
    <n v="300"/>
    <m/>
    <m/>
    <n v="1"/>
    <n v="1"/>
    <n v="3"/>
    <n v="1504"/>
    <n v="2"/>
    <m/>
    <m/>
    <m/>
    <m/>
    <m/>
    <m/>
    <m/>
    <m/>
    <m/>
    <m/>
    <n v="2"/>
    <n v="1"/>
    <x v="3"/>
    <x v="3"/>
  </r>
  <r>
    <s v="LAND_NOPARC"/>
    <m/>
    <x v="0"/>
    <m/>
    <n v="0"/>
    <m/>
    <m/>
    <m/>
    <m/>
    <n v="1.5010000000000001E-2"/>
    <n v="0"/>
    <n v="0"/>
    <n v="0"/>
    <n v="0"/>
    <m/>
    <n v="0"/>
    <n v="0"/>
    <n v="0"/>
    <s v="NO"/>
    <n v="0"/>
    <m/>
    <m/>
    <m/>
    <m/>
    <n v="0"/>
    <m/>
    <m/>
    <n v="0"/>
    <n v="0"/>
    <n v="0"/>
    <n v="0"/>
    <n v="0"/>
    <m/>
    <m/>
    <m/>
    <m/>
    <m/>
    <m/>
    <m/>
    <m/>
    <m/>
    <m/>
    <n v="0"/>
    <n v="1"/>
    <x v="3"/>
    <x v="3"/>
  </r>
  <r>
    <s v="50D-184"/>
    <m/>
    <x v="0"/>
    <s v="7 FLORENCE ST"/>
    <n v="101"/>
    <s v="TELLO THERESA M"/>
    <s v="R30"/>
    <s v="ONE FAMILY"/>
    <s v="50/D/184//"/>
    <n v="8.5319999999999993E-2"/>
    <n v="0"/>
    <n v="0"/>
    <n v="1"/>
    <n v="1"/>
    <s v="SEWER"/>
    <n v="1"/>
    <n v="1"/>
    <n v="4000"/>
    <s v="YES"/>
    <n v="0"/>
    <s v="50D-184"/>
    <s v="Public Water,Public Sewer"/>
    <s v="SEWER"/>
    <s v="SEWER"/>
    <n v="4000"/>
    <m/>
    <m/>
    <n v="0"/>
    <n v="0"/>
    <n v="3"/>
    <n v="1054"/>
    <n v="1.5"/>
    <m/>
    <m/>
    <m/>
    <m/>
    <m/>
    <m/>
    <m/>
    <m/>
    <m/>
    <m/>
    <n v="1"/>
    <n v="1"/>
    <x v="4"/>
    <x v="4"/>
  </r>
  <r>
    <s v="50E-5-614"/>
    <m/>
    <x v="0"/>
    <s v="7 HOOVER AVE"/>
    <n v="903"/>
    <s v="TOWN OF WAREHAM"/>
    <s v="R30"/>
    <s v="TAX POSS  MDL-00"/>
    <s v="50/E5/614//"/>
    <n v="5.9909999999999998E-2"/>
    <n v="0"/>
    <n v="0"/>
    <n v="0"/>
    <n v="0"/>
    <m/>
    <n v="0"/>
    <n v="0"/>
    <n v="0"/>
    <s v="NO_W1"/>
    <n v="0"/>
    <s v="50E-5-614"/>
    <m/>
    <m/>
    <m/>
    <n v="0"/>
    <m/>
    <m/>
    <n v="0"/>
    <n v="0"/>
    <n v="0"/>
    <n v="0"/>
    <n v="0"/>
    <m/>
    <m/>
    <m/>
    <m/>
    <m/>
    <m/>
    <m/>
    <m/>
    <m/>
    <m/>
    <n v="1"/>
    <n v="1"/>
    <x v="0"/>
    <x v="0"/>
  </r>
  <r>
    <s v="50D-147"/>
    <m/>
    <x v="0"/>
    <s v="8 ALMEDA ST"/>
    <n v="101"/>
    <s v="CALLINAN MARGUERITE C"/>
    <s v="R30"/>
    <s v="ONE FAMILY"/>
    <s v="50/D/147//"/>
    <n v="0.17452000000000001"/>
    <n v="0"/>
    <n v="0"/>
    <n v="1"/>
    <n v="1"/>
    <s v="SEWER"/>
    <n v="1"/>
    <n v="1"/>
    <n v="3200"/>
    <s v="YES"/>
    <n v="0"/>
    <s v="50D-147"/>
    <s v="All Public"/>
    <s v="SEWER"/>
    <s v="SEWER"/>
    <n v="3200"/>
    <m/>
    <m/>
    <n v="0"/>
    <n v="0"/>
    <n v="2"/>
    <n v="480"/>
    <n v="1"/>
    <m/>
    <m/>
    <m/>
    <m/>
    <m/>
    <m/>
    <m/>
    <m/>
    <m/>
    <m/>
    <n v="2"/>
    <n v="1"/>
    <x v="4"/>
    <x v="4"/>
  </r>
  <r>
    <s v="50A-215"/>
    <m/>
    <x v="0"/>
    <s v="14 WILDWOOD AVE"/>
    <n v="101"/>
    <s v="PHALAN ROBERT J"/>
    <s v="R30"/>
    <s v="ONE FAMILY"/>
    <s v="50/A/215//"/>
    <n v="8.0560000000000007E-2"/>
    <n v="0"/>
    <n v="0"/>
    <n v="1"/>
    <n v="1"/>
    <s v="SEWER"/>
    <n v="1"/>
    <n v="1"/>
    <n v="400"/>
    <s v="YES"/>
    <n v="0"/>
    <s v="50A-215"/>
    <s v="Public Water,Public Sewer"/>
    <s v="SEWER"/>
    <s v="SEWER"/>
    <n v="400"/>
    <m/>
    <m/>
    <n v="0"/>
    <n v="0"/>
    <n v="2"/>
    <n v="672"/>
    <n v="1"/>
    <m/>
    <m/>
    <m/>
    <m/>
    <m/>
    <m/>
    <m/>
    <m/>
    <m/>
    <m/>
    <n v="1"/>
    <n v="1"/>
    <x v="0"/>
    <x v="0"/>
  </r>
  <r>
    <s v="50D-257"/>
    <m/>
    <x v="0"/>
    <s v="25 VERNAL ST"/>
    <n v="101"/>
    <s v="MACQUEEN STEPHEN W"/>
    <s v="R30"/>
    <s v="ONE FAMILY"/>
    <s v="50/D/257//"/>
    <n v="0.1898"/>
    <n v="0"/>
    <n v="0"/>
    <n v="1"/>
    <n v="1"/>
    <s v="SEWER"/>
    <n v="1"/>
    <n v="1"/>
    <n v="100"/>
    <s v="YES"/>
    <n v="0"/>
    <s v="50D-257"/>
    <s v="Public Water,Public Sewer,Gas"/>
    <s v="SEWER"/>
    <s v="SEWER"/>
    <n v="100"/>
    <m/>
    <m/>
    <n v="0"/>
    <n v="0"/>
    <n v="2"/>
    <n v="868"/>
    <n v="1"/>
    <m/>
    <m/>
    <m/>
    <m/>
    <m/>
    <m/>
    <m/>
    <m/>
    <m/>
    <m/>
    <n v="1"/>
    <n v="1"/>
    <x v="4"/>
    <x v="4"/>
  </r>
  <r>
    <s v="50A-253"/>
    <m/>
    <x v="0"/>
    <s v="25 WILDWOOD AVE"/>
    <n v="101"/>
    <s v="FULGUERAS ROY A"/>
    <s v="R30"/>
    <s v="ONE FAMILY"/>
    <s v="50/A/253//"/>
    <n v="6.5759999999999999E-2"/>
    <n v="0"/>
    <n v="0"/>
    <n v="1"/>
    <n v="1"/>
    <s v="SEWER"/>
    <n v="1"/>
    <n v="1"/>
    <n v="5400"/>
    <s v="YES"/>
    <n v="0"/>
    <s v="50A-253"/>
    <s v="All Public"/>
    <s v="SEWER"/>
    <s v="SEWER"/>
    <n v="5400"/>
    <m/>
    <m/>
    <n v="0"/>
    <n v="0"/>
    <n v="6"/>
    <n v="1490"/>
    <n v="1.9"/>
    <m/>
    <m/>
    <m/>
    <m/>
    <m/>
    <m/>
    <m/>
    <m/>
    <m/>
    <m/>
    <n v="1"/>
    <n v="1"/>
    <x v="0"/>
    <x v="0"/>
  </r>
  <r>
    <s v="50D-37"/>
    <m/>
    <x v="0"/>
    <s v="56 BEACH ST"/>
    <n v="101"/>
    <s v="HUNT JAY J"/>
    <s v="R30"/>
    <s v="ONE FAMILY"/>
    <s v="50/D/37//"/>
    <n v="0.37941999999999998"/>
    <n v="0"/>
    <n v="0"/>
    <n v="1"/>
    <n v="1"/>
    <s v="SEWER"/>
    <n v="1"/>
    <n v="1"/>
    <n v="2000"/>
    <s v="YES"/>
    <n v="0"/>
    <s v="50D-37"/>
    <s v="All Public"/>
    <s v="SEWER"/>
    <s v="SEWER"/>
    <n v="2000"/>
    <m/>
    <m/>
    <n v="0"/>
    <n v="0"/>
    <n v="3"/>
    <n v="1040"/>
    <n v="1"/>
    <m/>
    <m/>
    <m/>
    <m/>
    <m/>
    <m/>
    <m/>
    <m/>
    <m/>
    <m/>
    <n v="4"/>
    <n v="1"/>
    <x v="0"/>
    <x v="0"/>
  </r>
  <r>
    <s v="50D-328B"/>
    <m/>
    <x v="0"/>
    <s v="11 MEADE ST"/>
    <n v="101"/>
    <s v="BELCHER DAVID H"/>
    <s v="R30"/>
    <s v="ONE FAMILY"/>
    <s v="50/D/328/B/"/>
    <n v="0.19541"/>
    <n v="0"/>
    <n v="0"/>
    <n v="1"/>
    <n v="1"/>
    <s v="SEWER"/>
    <n v="1"/>
    <n v="1"/>
    <n v="100"/>
    <s v="YES"/>
    <n v="0"/>
    <s v="50D-328B"/>
    <s v="Public Water,Public Sewer"/>
    <s v="SEWER"/>
    <s v="SEWER"/>
    <n v="100"/>
    <m/>
    <m/>
    <n v="0"/>
    <n v="0"/>
    <n v="2"/>
    <n v="800"/>
    <n v="1"/>
    <m/>
    <m/>
    <m/>
    <m/>
    <m/>
    <m/>
    <m/>
    <m/>
    <m/>
    <m/>
    <n v="3"/>
    <n v="1"/>
    <x v="0"/>
    <x v="0"/>
  </r>
  <r>
    <s v="18-1029A"/>
    <m/>
    <x v="0"/>
    <s v="126 GREAT NECK RD"/>
    <n v="0"/>
    <s v="PARKER MICHAEL F II"/>
    <m/>
    <m/>
    <m/>
    <n v="0.13220000000000001"/>
    <n v="0"/>
    <n v="0"/>
    <n v="0"/>
    <n v="0"/>
    <m/>
    <n v="0"/>
    <n v="1"/>
    <n v="19600"/>
    <s v="YES"/>
    <n v="0"/>
    <s v="18-1029A"/>
    <m/>
    <m/>
    <m/>
    <n v="19600"/>
    <m/>
    <m/>
    <n v="0"/>
    <n v="0"/>
    <n v="0"/>
    <n v="0"/>
    <n v="0"/>
    <m/>
    <m/>
    <m/>
    <m/>
    <m/>
    <m/>
    <m/>
    <m/>
    <m/>
    <m/>
    <n v="0"/>
    <n v="1"/>
    <x v="3"/>
    <x v="3"/>
  </r>
  <r>
    <s v="50F-16A"/>
    <m/>
    <x v="0"/>
    <s v="5 WORRALL AVE"/>
    <n v="101"/>
    <s v="POLCARI MARIA J"/>
    <s v="R30"/>
    <s v="ONE FAMILY"/>
    <s v="50/F/16/A/"/>
    <n v="9.9970000000000003E-2"/>
    <n v="0"/>
    <n v="0"/>
    <n v="1"/>
    <n v="1"/>
    <s v="SEWER"/>
    <n v="1"/>
    <n v="2"/>
    <n v="32100"/>
    <s v="YES"/>
    <n v="0"/>
    <s v="50F-16A"/>
    <s v="All Public"/>
    <s v="SEWER"/>
    <s v="SEWER"/>
    <n v="16050"/>
    <m/>
    <m/>
    <n v="0"/>
    <n v="0"/>
    <n v="3"/>
    <n v="1344"/>
    <n v="2"/>
    <m/>
    <m/>
    <m/>
    <m/>
    <m/>
    <m/>
    <m/>
    <m/>
    <m/>
    <m/>
    <n v="1"/>
    <n v="1"/>
    <x v="0"/>
    <x v="0"/>
  </r>
  <r>
    <s v="50A-216"/>
    <m/>
    <x v="0"/>
    <s v="12 WILDWOOD AVE"/>
    <n v="101"/>
    <s v="CIFIZZARI ANDREA"/>
    <s v="R30"/>
    <s v="ONE FAMILY"/>
    <s v="50/A/216//"/>
    <n v="7.2550000000000003E-2"/>
    <n v="0"/>
    <n v="0"/>
    <n v="1"/>
    <n v="1"/>
    <s v="SEWER"/>
    <n v="1"/>
    <n v="1"/>
    <n v="2900"/>
    <s v="YES"/>
    <n v="0"/>
    <s v="50A-216"/>
    <s v="All Public"/>
    <s v="SEWER"/>
    <s v="SEWER"/>
    <n v="2900"/>
    <m/>
    <m/>
    <n v="0"/>
    <n v="0"/>
    <n v="2"/>
    <n v="650"/>
    <n v="1"/>
    <m/>
    <m/>
    <m/>
    <m/>
    <m/>
    <m/>
    <m/>
    <m/>
    <m/>
    <m/>
    <n v="1"/>
    <n v="1"/>
    <x v="0"/>
    <x v="0"/>
  </r>
  <r>
    <s v="50A-203"/>
    <m/>
    <x v="0"/>
    <s v="1 SWIFT AVE"/>
    <n v="109"/>
    <s v="ABREU JOHN C"/>
    <s v="R30"/>
    <s v="MULTI HSES"/>
    <s v="50/A/203//"/>
    <n v="0.19055"/>
    <n v="0"/>
    <n v="0"/>
    <n v="2"/>
    <n v="2"/>
    <s v="SEWER"/>
    <n v="2"/>
    <n v="1"/>
    <n v="400"/>
    <s v="YES"/>
    <n v="0"/>
    <s v="50A-203"/>
    <s v="All Public"/>
    <s v="SEWER"/>
    <s v="SEWER"/>
    <n v="400"/>
    <m/>
    <m/>
    <n v="0"/>
    <n v="0"/>
    <n v="2"/>
    <n v="620"/>
    <n v="1"/>
    <m/>
    <m/>
    <m/>
    <m/>
    <m/>
    <m/>
    <m/>
    <m/>
    <m/>
    <m/>
    <n v="2"/>
    <n v="1"/>
    <x v="0"/>
    <x v="0"/>
  </r>
  <r>
    <s v="50B-4-30"/>
    <m/>
    <x v="0"/>
    <s v="142 SWIFTS BCH RD"/>
    <n v="101"/>
    <s v="GOVEIA MANUEL P"/>
    <s v="R30"/>
    <s v="ONE FAMILY"/>
    <s v="50/B4/30//"/>
    <n v="8.9209999999999998E-2"/>
    <n v="0"/>
    <n v="0"/>
    <n v="1"/>
    <n v="1"/>
    <s v="SEWER"/>
    <n v="1"/>
    <n v="1"/>
    <n v="2400"/>
    <s v="YES"/>
    <n v="0"/>
    <s v="50B-4-30"/>
    <s v="All Public"/>
    <s v="SEWER"/>
    <s v="SEWER"/>
    <n v="2400"/>
    <m/>
    <m/>
    <n v="0"/>
    <n v="0"/>
    <n v="5"/>
    <n v="1380"/>
    <n v="2"/>
    <m/>
    <m/>
    <m/>
    <m/>
    <m/>
    <m/>
    <m/>
    <m/>
    <m/>
    <m/>
    <n v="1"/>
    <n v="1"/>
    <x v="0"/>
    <x v="0"/>
  </r>
  <r>
    <s v="50A-251"/>
    <m/>
    <x v="0"/>
    <s v="23 WILDWOOD AVE"/>
    <n v="101"/>
    <s v="ROUSSEAU MICHAEL G"/>
    <s v="R30"/>
    <s v="ONE FAMILY"/>
    <s v="50/A/251//"/>
    <n v="7.5880000000000003E-2"/>
    <n v="0"/>
    <n v="0"/>
    <n v="1"/>
    <n v="1"/>
    <s v="SEWER"/>
    <n v="1"/>
    <n v="1"/>
    <n v="400"/>
    <s v="YES"/>
    <n v="0"/>
    <s v="50A-251"/>
    <s v="Public Water,Public Sewer"/>
    <s v="SEWER"/>
    <s v="SEWER"/>
    <n v="400"/>
    <m/>
    <m/>
    <n v="0"/>
    <n v="0"/>
    <n v="2"/>
    <n v="642"/>
    <n v="1"/>
    <m/>
    <m/>
    <m/>
    <m/>
    <m/>
    <m/>
    <m/>
    <m/>
    <m/>
    <m/>
    <n v="1"/>
    <n v="1"/>
    <x v="0"/>
    <x v="0"/>
  </r>
  <r>
    <s v="50F-1045"/>
    <m/>
    <x v="0"/>
    <s v="0 GLENDA AVE"/>
    <n v="903"/>
    <s v="TOWN OF WAREHAM"/>
    <s v="R30"/>
    <s v="TAX POSS  MDL-00"/>
    <s v="50/F/1045//"/>
    <n v="8.9880000000000002E-2"/>
    <n v="0"/>
    <n v="0"/>
    <n v="0"/>
    <n v="0"/>
    <m/>
    <n v="0"/>
    <n v="0"/>
    <n v="0"/>
    <s v="YES"/>
    <n v="0"/>
    <s v="50F-1045"/>
    <m/>
    <m/>
    <m/>
    <n v="0"/>
    <m/>
    <m/>
    <n v="0"/>
    <n v="0"/>
    <n v="0"/>
    <n v="0"/>
    <n v="0"/>
    <m/>
    <m/>
    <m/>
    <m/>
    <m/>
    <m/>
    <m/>
    <m/>
    <m/>
    <m/>
    <n v="1"/>
    <n v="1"/>
    <x v="0"/>
    <x v="0"/>
  </r>
  <r>
    <s v="50D-231"/>
    <m/>
    <x v="0"/>
    <s v="72 SHORE AVE"/>
    <n v="101"/>
    <s v="SILVIA ROBERT F"/>
    <s v="R30"/>
    <s v="ONE FAMILY"/>
    <s v="50/D/231//"/>
    <n v="0.18404999999999999"/>
    <n v="0"/>
    <n v="0"/>
    <n v="1"/>
    <n v="1"/>
    <s v="SEWER"/>
    <n v="1"/>
    <n v="1"/>
    <n v="3600"/>
    <s v="NO_W1"/>
    <n v="0"/>
    <s v="50D-231"/>
    <s v="All Public"/>
    <s v="SEWER"/>
    <s v="SEWER"/>
    <n v="3600"/>
    <m/>
    <m/>
    <n v="0"/>
    <n v="0"/>
    <n v="3"/>
    <n v="1296"/>
    <n v="1"/>
    <m/>
    <m/>
    <m/>
    <m/>
    <m/>
    <m/>
    <m/>
    <m/>
    <m/>
    <m/>
    <n v="2"/>
    <n v="1"/>
    <x v="4"/>
    <x v="4"/>
  </r>
  <r>
    <s v="50E-5-613A"/>
    <m/>
    <x v="0"/>
    <s v="5 HOOVER AVE"/>
    <n v="101"/>
    <s v="CLARKE KEVIN J"/>
    <s v="R130"/>
    <s v="ONE FAMILY"/>
    <s v="50/E5/613/A/"/>
    <n v="4.0469999999999999E-2"/>
    <n v="0"/>
    <n v="0"/>
    <n v="1"/>
    <n v="1"/>
    <s v="SEWER"/>
    <n v="1"/>
    <n v="1"/>
    <n v="4900"/>
    <s v="YES"/>
    <n v="0"/>
    <s v="50E-5-613A"/>
    <s v="All Public"/>
    <s v="SEWER"/>
    <s v="SEWER"/>
    <n v="4900"/>
    <m/>
    <m/>
    <n v="0"/>
    <n v="0"/>
    <n v="2"/>
    <n v="553"/>
    <n v="1"/>
    <m/>
    <m/>
    <m/>
    <m/>
    <m/>
    <m/>
    <m/>
    <m/>
    <m/>
    <m/>
    <n v="1"/>
    <n v="1"/>
    <x v="0"/>
    <x v="0"/>
  </r>
  <r>
    <s v="38-504"/>
    <m/>
    <x v="0"/>
    <s v="18 LARCH ST"/>
    <n v="101"/>
    <s v="PARKER JOSEPH R JR"/>
    <s v="R30"/>
    <s v="ONE FAMILY"/>
    <s v="38//504//"/>
    <n v="0.19747000000000001"/>
    <n v="1"/>
    <n v="1"/>
    <n v="1"/>
    <n v="1"/>
    <s v="SEPTIC"/>
    <n v="0"/>
    <n v="1"/>
    <n v="3600"/>
    <s v="YES"/>
    <n v="3600"/>
    <s v="38-504"/>
    <s v="Public Water,Gas,Septic"/>
    <s v="SEPTIC"/>
    <s v="SEPTIC"/>
    <n v="3600"/>
    <m/>
    <m/>
    <n v="1"/>
    <n v="1"/>
    <n v="2"/>
    <n v="897"/>
    <n v="1"/>
    <m/>
    <m/>
    <m/>
    <m/>
    <m/>
    <m/>
    <m/>
    <m/>
    <m/>
    <m/>
    <n v="2"/>
    <n v="1"/>
    <x v="3"/>
    <x v="3"/>
  </r>
  <r>
    <s v="50D-87"/>
    <m/>
    <x v="0"/>
    <s v="50 POND ST"/>
    <n v="132"/>
    <s v="VOLPE PAUL"/>
    <s v="R30"/>
    <s v="RES ACLNUD  MDL-00"/>
    <s v="50/D/87//"/>
    <n v="8.6550000000000002E-2"/>
    <n v="0"/>
    <n v="0"/>
    <n v="0"/>
    <n v="0"/>
    <m/>
    <n v="0"/>
    <n v="0"/>
    <n v="0"/>
    <s v="YES"/>
    <n v="0"/>
    <s v="50D-87"/>
    <m/>
    <m/>
    <m/>
    <n v="0"/>
    <m/>
    <m/>
    <n v="0"/>
    <n v="0"/>
    <n v="0"/>
    <n v="0"/>
    <n v="0"/>
    <m/>
    <m/>
    <m/>
    <m/>
    <m/>
    <m/>
    <m/>
    <m/>
    <m/>
    <m/>
    <n v="1"/>
    <n v="1"/>
    <x v="0"/>
    <x v="0"/>
  </r>
  <r>
    <s v="50F-16"/>
    <m/>
    <x v="0"/>
    <s v="7 WORRALL AVE"/>
    <n v="101"/>
    <s v="POLCARI RICHARD S &amp; GERALD A TR"/>
    <s v="R30"/>
    <s v="ONE FAMILY"/>
    <s v="50/F/16//"/>
    <n v="0.10519000000000001"/>
    <n v="0"/>
    <n v="0"/>
    <n v="1"/>
    <n v="1"/>
    <s v="SEWER"/>
    <n v="1"/>
    <n v="0"/>
    <n v="0"/>
    <s v="YES"/>
    <n v="0"/>
    <s v="50F-16"/>
    <s v="All Public"/>
    <s v="SEWER"/>
    <s v="SEWER"/>
    <n v="0"/>
    <m/>
    <m/>
    <n v="0"/>
    <n v="0"/>
    <n v="3"/>
    <n v="1872"/>
    <n v="2"/>
    <m/>
    <m/>
    <m/>
    <m/>
    <m/>
    <m/>
    <m/>
    <m/>
    <m/>
    <m/>
    <n v="1"/>
    <n v="1"/>
    <x v="0"/>
    <x v="0"/>
  </r>
  <r>
    <s v="38-494"/>
    <m/>
    <x v="0"/>
    <s v="42 KINGWOOD ST"/>
    <n v="101"/>
    <s v="KLIMCHUCK JEANNE L"/>
    <s v="R30"/>
    <s v="ONE FAMILY"/>
    <s v="38//494//"/>
    <n v="0.18242"/>
    <n v="1"/>
    <n v="1"/>
    <n v="1"/>
    <n v="1"/>
    <s v="SEPTIC"/>
    <n v="0"/>
    <n v="1"/>
    <n v="2300"/>
    <s v="YES"/>
    <n v="2300"/>
    <s v="38-494"/>
    <s v="Public Water,Gas,Septic"/>
    <s v="SEPTIC"/>
    <s v="SEPTIC"/>
    <n v="2300"/>
    <m/>
    <m/>
    <n v="1"/>
    <n v="1"/>
    <n v="3"/>
    <n v="1738"/>
    <n v="2"/>
    <m/>
    <m/>
    <m/>
    <m/>
    <m/>
    <m/>
    <m/>
    <m/>
    <m/>
    <m/>
    <n v="2"/>
    <n v="1"/>
    <x v="3"/>
    <x v="3"/>
  </r>
  <r>
    <s v="50A-218"/>
    <m/>
    <x v="0"/>
    <s v="8 WILDWOOD AVE"/>
    <n v="132"/>
    <s v="CAPORICCIO ELVIRA M"/>
    <s v="R30"/>
    <s v="RES ACLNUD  MDL-00"/>
    <s v="50/A/218//"/>
    <n v="6.9800000000000001E-2"/>
    <n v="0"/>
    <n v="0"/>
    <n v="1"/>
    <n v="1"/>
    <s v="SEWER"/>
    <n v="1"/>
    <n v="0"/>
    <n v="0"/>
    <s v="YES"/>
    <n v="0"/>
    <s v="50A-218"/>
    <m/>
    <m/>
    <s v="SEWER"/>
    <n v="0"/>
    <m/>
    <m/>
    <n v="0"/>
    <n v="0"/>
    <n v="0"/>
    <n v="0"/>
    <n v="0"/>
    <m/>
    <m/>
    <m/>
    <m/>
    <m/>
    <m/>
    <m/>
    <m/>
    <m/>
    <m/>
    <n v="1"/>
    <n v="1"/>
    <x v="0"/>
    <x v="0"/>
  </r>
  <r>
    <s v="50D-256"/>
    <m/>
    <x v="0"/>
    <s v="27 VERNAL ST"/>
    <n v="101"/>
    <s v="CHRISTENSEN JON E &amp; LYDIA T"/>
    <s v="R30"/>
    <s v="ONE FAMILY"/>
    <s v="50/D/256//"/>
    <n v="0.24926999999999999"/>
    <n v="0"/>
    <n v="0"/>
    <n v="1"/>
    <n v="1"/>
    <s v="SEWER"/>
    <n v="1"/>
    <n v="1"/>
    <n v="3100"/>
    <s v="NO_W1"/>
    <n v="0"/>
    <s v="50D-256"/>
    <s v="Public Water,Public Sewer,Gas"/>
    <s v="SEWER"/>
    <s v="SEWER"/>
    <n v="3100"/>
    <m/>
    <m/>
    <n v="0"/>
    <n v="0"/>
    <n v="2"/>
    <n v="572"/>
    <n v="1"/>
    <m/>
    <m/>
    <m/>
    <m/>
    <m/>
    <m/>
    <m/>
    <m/>
    <m/>
    <m/>
    <n v="3"/>
    <n v="1"/>
    <x v="4"/>
    <x v="4"/>
  </r>
  <r>
    <s v="50F-1046"/>
    <m/>
    <x v="0"/>
    <s v="0 GLENDA AVE"/>
    <n v="903"/>
    <s v="TOWN OF WAREHAM"/>
    <s v="R30"/>
    <s v="TAX POSS  MDL-00"/>
    <s v="50/F/1046//"/>
    <n v="2.0474299999999999"/>
    <n v="0"/>
    <n v="0"/>
    <n v="0"/>
    <n v="0"/>
    <m/>
    <n v="0"/>
    <n v="0"/>
    <n v="0"/>
    <s v="YES"/>
    <n v="0"/>
    <s v="50F-1046"/>
    <m/>
    <m/>
    <m/>
    <n v="0"/>
    <m/>
    <m/>
    <n v="0"/>
    <n v="0"/>
    <n v="0"/>
    <n v="0"/>
    <n v="0"/>
    <m/>
    <m/>
    <m/>
    <m/>
    <m/>
    <m/>
    <m/>
    <m/>
    <m/>
    <m/>
    <n v="1"/>
    <n v="1"/>
    <x v="0"/>
    <x v="0"/>
  </r>
  <r>
    <s v="50D-274B"/>
    <m/>
    <x v="0"/>
    <s v="20 VERNAL ST"/>
    <n v="101"/>
    <s v="BUTKUS ANTHONY K"/>
    <s v="R30"/>
    <s v="ONE FAMILY"/>
    <s v="50/D/274/B/"/>
    <n v="0.17566999999999999"/>
    <n v="0"/>
    <n v="0"/>
    <n v="1"/>
    <n v="1"/>
    <s v="SEWER"/>
    <n v="1"/>
    <n v="1"/>
    <n v="1300"/>
    <s v="YES"/>
    <n v="0"/>
    <s v="50D-274B"/>
    <s v="Public Water,Public Sewer"/>
    <s v="SEWER"/>
    <s v="SEWER"/>
    <n v="1300"/>
    <m/>
    <m/>
    <n v="0"/>
    <n v="0"/>
    <n v="3"/>
    <n v="930"/>
    <n v="1"/>
    <m/>
    <m/>
    <m/>
    <m/>
    <m/>
    <m/>
    <m/>
    <m/>
    <m/>
    <m/>
    <n v="2"/>
    <n v="1"/>
    <x v="0"/>
    <x v="0"/>
  </r>
  <r>
    <s v="38-514"/>
    <m/>
    <x v="0"/>
    <s v="5 HEMLOCK ST"/>
    <n v="101"/>
    <s v="FOLEY PAUL K"/>
    <s v="R30"/>
    <s v="ONE FAMILY"/>
    <s v="38//514//"/>
    <n v="0.28787000000000001"/>
    <n v="1"/>
    <n v="1"/>
    <n v="1"/>
    <n v="1"/>
    <s v="SEPTIC"/>
    <n v="0"/>
    <n v="2"/>
    <n v="19500"/>
    <s v="YES"/>
    <n v="19500"/>
    <s v="38-514"/>
    <s v="Public Water,Septic"/>
    <s v="SEPTIC"/>
    <s v="SEPTIC"/>
    <n v="9750"/>
    <m/>
    <m/>
    <n v="1"/>
    <n v="1"/>
    <n v="4"/>
    <n v="1385"/>
    <n v="1.5"/>
    <m/>
    <m/>
    <m/>
    <m/>
    <m/>
    <m/>
    <m/>
    <m/>
    <m/>
    <m/>
    <n v="2"/>
    <n v="1"/>
    <x v="3"/>
    <x v="3"/>
  </r>
  <r>
    <s v="50A-245"/>
    <m/>
    <x v="0"/>
    <s v="19 WILDWOOD AVE"/>
    <n v="101"/>
    <s v="KILROY JOHN F"/>
    <s v="R30"/>
    <s v="ONE FAMILY"/>
    <s v="50/A/245//"/>
    <n v="0.23526"/>
    <n v="0"/>
    <n v="0"/>
    <n v="1"/>
    <n v="1"/>
    <s v="SEWER"/>
    <n v="1"/>
    <n v="1"/>
    <n v="1000"/>
    <s v="YES"/>
    <n v="0"/>
    <s v="50A-245"/>
    <s v="All Public"/>
    <s v="SEWER"/>
    <s v="SEWER"/>
    <n v="1000"/>
    <m/>
    <m/>
    <n v="0"/>
    <n v="0"/>
    <n v="2"/>
    <n v="832"/>
    <n v="1"/>
    <m/>
    <m/>
    <m/>
    <m/>
    <m/>
    <m/>
    <m/>
    <m/>
    <m/>
    <m/>
    <n v="3"/>
    <n v="1"/>
    <x v="0"/>
    <x v="0"/>
  </r>
  <r>
    <s v="UNK1319"/>
    <s v="FEE"/>
    <x v="0"/>
    <s v="MEADE ST"/>
    <n v="0"/>
    <m/>
    <m/>
    <m/>
    <m/>
    <n v="4.7350000000000003E-2"/>
    <n v="0"/>
    <n v="0"/>
    <n v="0"/>
    <n v="0"/>
    <m/>
    <n v="0"/>
    <n v="0"/>
    <n v="0"/>
    <s v="NO_W2"/>
    <n v="0"/>
    <m/>
    <m/>
    <m/>
    <m/>
    <n v="0"/>
    <m/>
    <m/>
    <n v="0"/>
    <n v="0"/>
    <n v="0"/>
    <n v="0"/>
    <n v="0"/>
    <s v="Not in new Assr DB, Makepe?, old info"/>
    <m/>
    <m/>
    <m/>
    <m/>
    <m/>
    <m/>
    <m/>
    <m/>
    <m/>
    <n v="1"/>
    <n v="1"/>
    <x v="0"/>
    <x v="0"/>
  </r>
  <r>
    <s v="50E-5-609"/>
    <m/>
    <x v="0"/>
    <s v="3 PINE ST"/>
    <n v="101"/>
    <s v="ROYALE THOMAS"/>
    <s v="R30"/>
    <s v="ONE FAMILY"/>
    <s v="50/E5/609//"/>
    <n v="0.18582000000000001"/>
    <n v="0"/>
    <n v="0"/>
    <n v="1"/>
    <n v="1"/>
    <s v="SEWER"/>
    <n v="1"/>
    <n v="1"/>
    <n v="8900"/>
    <s v="YES"/>
    <n v="0"/>
    <s v="50E-5-609"/>
    <s v="All Public"/>
    <s v="SEWER"/>
    <s v="SEWER"/>
    <n v="8900"/>
    <m/>
    <m/>
    <n v="0"/>
    <n v="0"/>
    <n v="2"/>
    <n v="1316"/>
    <n v="2"/>
    <m/>
    <m/>
    <m/>
    <m/>
    <m/>
    <m/>
    <m/>
    <m/>
    <m/>
    <m/>
    <n v="4"/>
    <n v="1"/>
    <x v="0"/>
    <x v="0"/>
  </r>
  <r>
    <s v="50A-219"/>
    <m/>
    <x v="0"/>
    <s v="6 WILDWOOD AVE"/>
    <n v="101"/>
    <s v="SPERDIGLIOZZI ALEXANDER"/>
    <s v="R30"/>
    <s v="ONE FAMILY"/>
    <s v="50/A/219//"/>
    <n v="7.3749999999999996E-2"/>
    <n v="0"/>
    <n v="0"/>
    <n v="1"/>
    <n v="1"/>
    <s v="SEWER"/>
    <n v="1"/>
    <n v="1"/>
    <n v="4300"/>
    <s v="YES"/>
    <n v="0"/>
    <s v="50A-219"/>
    <s v="All Public"/>
    <s v="SEWER"/>
    <s v="SEWER"/>
    <n v="4300"/>
    <m/>
    <m/>
    <n v="0"/>
    <n v="0"/>
    <n v="2"/>
    <n v="520"/>
    <n v="1"/>
    <m/>
    <m/>
    <m/>
    <m/>
    <m/>
    <m/>
    <m/>
    <m/>
    <m/>
    <m/>
    <n v="1"/>
    <n v="1"/>
    <x v="0"/>
    <x v="0"/>
  </r>
  <r>
    <s v="50D-185"/>
    <m/>
    <x v="0"/>
    <s v="11 FLORENCE ST"/>
    <n v="101"/>
    <s v="CLARK DOROTHY M"/>
    <s v="R30"/>
    <s v="ONE FAMILY"/>
    <s v="50/D/185//"/>
    <n v="0.20377999999999999"/>
    <n v="0"/>
    <n v="0"/>
    <n v="1"/>
    <n v="1"/>
    <s v="SEWER"/>
    <n v="1"/>
    <n v="1"/>
    <n v="4800"/>
    <s v="YES"/>
    <n v="0"/>
    <s v="50D-185"/>
    <s v="Public Water,Public Sewer"/>
    <s v="SEWER"/>
    <s v="SEWER"/>
    <n v="4800"/>
    <m/>
    <m/>
    <n v="0"/>
    <n v="0"/>
    <n v="2"/>
    <n v="584"/>
    <n v="1"/>
    <m/>
    <m/>
    <m/>
    <m/>
    <m/>
    <m/>
    <m/>
    <m/>
    <m/>
    <m/>
    <n v="2"/>
    <n v="1"/>
    <x v="4"/>
    <x v="4"/>
  </r>
  <r>
    <s v="50B-4-31"/>
    <m/>
    <x v="0"/>
    <s v="140 SWIFTS BCH RD"/>
    <n v="101"/>
    <s v="BRACKEN JOHN F"/>
    <s v="R30"/>
    <s v="ONE FAMILY"/>
    <s v="50/B4/31//"/>
    <n v="8.5550000000000001E-2"/>
    <n v="0"/>
    <n v="0"/>
    <n v="1"/>
    <n v="1"/>
    <s v="SEWER"/>
    <n v="1"/>
    <n v="1"/>
    <n v="3700"/>
    <s v="YES"/>
    <n v="0"/>
    <s v="50B-4-31"/>
    <s v="All Public"/>
    <s v="SEWER"/>
    <s v="SEWER"/>
    <n v="3700"/>
    <m/>
    <m/>
    <n v="0"/>
    <n v="0"/>
    <n v="2"/>
    <n v="1124"/>
    <n v="1.75"/>
    <m/>
    <m/>
    <m/>
    <m/>
    <m/>
    <m/>
    <m/>
    <m/>
    <m/>
    <m/>
    <n v="1"/>
    <n v="1"/>
    <x v="0"/>
    <x v="0"/>
  </r>
  <r>
    <s v="50D-201"/>
    <m/>
    <x v="0"/>
    <s v="6 FLORENCE ST"/>
    <n v="132"/>
    <s v="EDMUNDS ALFRED"/>
    <s v="R30"/>
    <s v="RES ACLNUD  MDL-00"/>
    <s v="50/D/201//"/>
    <n v="8.1509999999999999E-2"/>
    <n v="0"/>
    <n v="0"/>
    <n v="0"/>
    <n v="0"/>
    <m/>
    <n v="0"/>
    <n v="0"/>
    <n v="0"/>
    <s v="YES"/>
    <n v="0"/>
    <s v="50D-201"/>
    <m/>
    <m/>
    <m/>
    <n v="0"/>
    <m/>
    <m/>
    <n v="0"/>
    <n v="0"/>
    <n v="0"/>
    <n v="0"/>
    <n v="0"/>
    <m/>
    <m/>
    <m/>
    <m/>
    <m/>
    <m/>
    <m/>
    <m/>
    <m/>
    <m/>
    <n v="1"/>
    <n v="1"/>
    <x v="4"/>
    <x v="4"/>
  </r>
  <r>
    <s v="50D-339"/>
    <m/>
    <x v="0"/>
    <s v="4 HOOVER AVE"/>
    <n v="101"/>
    <s v="HOMER KASPAR A JR"/>
    <s v="R30"/>
    <s v="ONE FAMILY"/>
    <s v="50/D/339//"/>
    <n v="0.16450000000000001"/>
    <n v="0"/>
    <n v="0"/>
    <n v="1"/>
    <n v="1"/>
    <s v="SEWER"/>
    <n v="1"/>
    <n v="1"/>
    <n v="5300"/>
    <s v="YES"/>
    <n v="0"/>
    <s v="50D-339"/>
    <s v="Public Water,Public Sewer,Gas"/>
    <s v="SEWER"/>
    <s v="SEWER"/>
    <n v="5300"/>
    <m/>
    <m/>
    <n v="0"/>
    <n v="0"/>
    <n v="3"/>
    <n v="1008"/>
    <n v="1"/>
    <m/>
    <m/>
    <m/>
    <m/>
    <m/>
    <m/>
    <m/>
    <m/>
    <m/>
    <m/>
    <n v="2"/>
    <n v="1"/>
    <x v="0"/>
    <x v="0"/>
  </r>
  <r>
    <s v="LAND_NOPARC"/>
    <m/>
    <x v="0"/>
    <m/>
    <n v="0"/>
    <m/>
    <m/>
    <m/>
    <m/>
    <n v="7.9000000000000001E-4"/>
    <n v="0"/>
    <n v="0"/>
    <n v="0"/>
    <n v="0"/>
    <m/>
    <n v="0"/>
    <n v="0"/>
    <n v="0"/>
    <s v="NO"/>
    <n v="0"/>
    <m/>
    <m/>
    <m/>
    <m/>
    <n v="0"/>
    <m/>
    <m/>
    <n v="0"/>
    <n v="0"/>
    <n v="0"/>
    <n v="0"/>
    <n v="0"/>
    <m/>
    <m/>
    <m/>
    <m/>
    <m/>
    <m/>
    <m/>
    <m/>
    <m/>
    <m/>
    <n v="0"/>
    <n v="1"/>
    <x v="3"/>
    <x v="3"/>
  </r>
  <r>
    <s v="50A-220"/>
    <m/>
    <x v="0"/>
    <s v="4 WILDWOOD AVE"/>
    <n v="101"/>
    <s v="WESTGATE ABIEL E JR"/>
    <s v="R30"/>
    <s v="ONE FAMILY"/>
    <s v="50/A/220//"/>
    <n v="7.1150000000000005E-2"/>
    <n v="0"/>
    <n v="0"/>
    <n v="1"/>
    <n v="1"/>
    <s v="SEWER"/>
    <n v="1"/>
    <n v="1"/>
    <n v="5200"/>
    <s v="YES"/>
    <n v="0"/>
    <s v="50A-220"/>
    <s v="All Public"/>
    <s v="SEWER"/>
    <s v="SEWER"/>
    <n v="5200"/>
    <m/>
    <m/>
    <n v="0"/>
    <n v="0"/>
    <n v="4"/>
    <n v="1166"/>
    <n v="1.5"/>
    <m/>
    <m/>
    <m/>
    <m/>
    <m/>
    <m/>
    <m/>
    <m/>
    <m/>
    <m/>
    <n v="1"/>
    <n v="1"/>
    <x v="0"/>
    <x v="0"/>
  </r>
  <r>
    <s v="50F-15"/>
    <m/>
    <x v="0"/>
    <s v="9 WORRALL AVE"/>
    <n v="101"/>
    <s v="CIARDELLI FRANCES M &amp;"/>
    <s v="R30"/>
    <s v="ONE FAMILY"/>
    <s v="50/F/15//"/>
    <n v="0.11923"/>
    <n v="0"/>
    <n v="0"/>
    <n v="1"/>
    <n v="1"/>
    <s v="SEWER"/>
    <n v="1"/>
    <n v="0"/>
    <n v="0"/>
    <s v="YES"/>
    <n v="0"/>
    <s v="50F-15"/>
    <s v="Public Water,Public Sewer"/>
    <s v="SEWER"/>
    <s v="SEWER"/>
    <n v="0"/>
    <m/>
    <m/>
    <n v="0"/>
    <n v="0"/>
    <n v="3"/>
    <n v="1282"/>
    <n v="1.9"/>
    <m/>
    <m/>
    <m/>
    <m/>
    <m/>
    <m/>
    <m/>
    <m/>
    <m/>
    <m/>
    <n v="1"/>
    <n v="1"/>
    <x v="0"/>
    <x v="0"/>
  </r>
  <r>
    <s v="38-496"/>
    <m/>
    <x v="0"/>
    <s v="38 KINGWOOD ST"/>
    <n v="101"/>
    <s v="PIGEON IRENE H &amp; MCDONALD"/>
    <s v="R30"/>
    <s v="ONE FAMILY"/>
    <s v="38//496//"/>
    <n v="9.7600000000000006E-2"/>
    <n v="1"/>
    <n v="1"/>
    <n v="1"/>
    <n v="1"/>
    <s v="SEPTIC"/>
    <n v="0"/>
    <n v="1"/>
    <n v="300"/>
    <s v="YES"/>
    <n v="300"/>
    <s v="38-496"/>
    <s v="Public Water,Gas,Septic"/>
    <s v="SEPTIC"/>
    <s v="SEPTIC"/>
    <n v="300"/>
    <m/>
    <m/>
    <n v="1"/>
    <n v="1"/>
    <n v="1"/>
    <n v="385"/>
    <n v="1.3"/>
    <m/>
    <m/>
    <m/>
    <m/>
    <m/>
    <m/>
    <m/>
    <m/>
    <m/>
    <m/>
    <n v="1"/>
    <n v="1"/>
    <x v="3"/>
    <x v="3"/>
  </r>
  <r>
    <s v="38-1004"/>
    <m/>
    <x v="0"/>
    <s v="0 BAYSIDE AVE"/>
    <n v="812"/>
    <s v="PARKWOOD BEACH IMPROVEMENT"/>
    <s v="R30"/>
    <s v="61B PICNIC"/>
    <s v="38//1004//"/>
    <n v="2.1132599999999999"/>
    <n v="0"/>
    <n v="0"/>
    <n v="0"/>
    <n v="0"/>
    <m/>
    <n v="0"/>
    <n v="0"/>
    <n v="0"/>
    <s v="YES"/>
    <n v="0"/>
    <s v="38-1004"/>
    <m/>
    <m/>
    <m/>
    <n v="0"/>
    <m/>
    <m/>
    <n v="0"/>
    <n v="0"/>
    <n v="0"/>
    <n v="0"/>
    <n v="0"/>
    <m/>
    <m/>
    <m/>
    <m/>
    <m/>
    <m/>
    <m/>
    <m/>
    <m/>
    <m/>
    <n v="2"/>
    <n v="1"/>
    <x v="3"/>
    <x v="3"/>
  </r>
  <r>
    <s v="50A-221"/>
    <m/>
    <x v="0"/>
    <s v="137 SWIFTS BCH RD"/>
    <n v="109"/>
    <s v="BAIROS ARMANDO A"/>
    <s v="R30"/>
    <s v="MULTI HSES"/>
    <s v="50/A/221//"/>
    <n v="9.5079999999999998E-2"/>
    <n v="0"/>
    <n v="0"/>
    <n v="2"/>
    <n v="2"/>
    <s v="SEWER"/>
    <n v="1"/>
    <n v="2"/>
    <n v="17100"/>
    <s v="YES"/>
    <n v="0"/>
    <s v="50A-221"/>
    <s v="All Public"/>
    <s v="SEWER"/>
    <s v="SEWER"/>
    <n v="8550"/>
    <m/>
    <m/>
    <n v="0"/>
    <n v="0"/>
    <n v="2"/>
    <n v="576"/>
    <n v="1"/>
    <m/>
    <m/>
    <m/>
    <m/>
    <m/>
    <m/>
    <m/>
    <m/>
    <m/>
    <m/>
    <n v="1"/>
    <n v="1"/>
    <x v="0"/>
    <x v="0"/>
  </r>
  <r>
    <s v="50A-298"/>
    <m/>
    <x v="0"/>
    <s v="26 WESTON AVE"/>
    <n v="101"/>
    <s v="GORSKI KEVIN F"/>
    <s v="R130"/>
    <s v="ONE FAMILY"/>
    <s v="50/A/298//"/>
    <n v="0.11837"/>
    <n v="0"/>
    <n v="0"/>
    <n v="1"/>
    <n v="1"/>
    <s v="SEWER"/>
    <n v="1"/>
    <n v="1"/>
    <n v="0"/>
    <s v="YES"/>
    <n v="0"/>
    <s v="50A-298"/>
    <s v="All Public"/>
    <s v="SEWER"/>
    <s v="SEWER"/>
    <n v="0"/>
    <m/>
    <m/>
    <n v="0"/>
    <n v="0"/>
    <n v="2"/>
    <n v="600"/>
    <n v="1"/>
    <m/>
    <m/>
    <m/>
    <m/>
    <m/>
    <m/>
    <m/>
    <m/>
    <m/>
    <m/>
    <n v="1"/>
    <n v="1"/>
    <x v="0"/>
    <x v="0"/>
  </r>
  <r>
    <s v="50D-371"/>
    <m/>
    <x v="0"/>
    <s v="2 PINE ST"/>
    <n v="101"/>
    <s v="SILVIA RONALD A"/>
    <s v="R30"/>
    <s v="ONE FAMILY"/>
    <s v="50/D/371//"/>
    <n v="7.6350000000000001E-2"/>
    <n v="0"/>
    <n v="0"/>
    <n v="1"/>
    <n v="1"/>
    <s v="SEWER"/>
    <n v="1"/>
    <n v="1"/>
    <n v="5300"/>
    <s v="YES"/>
    <n v="0"/>
    <s v="50D-371"/>
    <s v="Public Water,Public Sewer"/>
    <s v="SEWER"/>
    <s v="SEWER"/>
    <n v="5300"/>
    <m/>
    <m/>
    <n v="0"/>
    <n v="0"/>
    <n v="2"/>
    <n v="864"/>
    <n v="1"/>
    <m/>
    <m/>
    <m/>
    <m/>
    <m/>
    <m/>
    <m/>
    <m/>
    <m/>
    <m/>
    <n v="1"/>
    <n v="1"/>
    <x v="0"/>
    <x v="0"/>
  </r>
  <r>
    <s v="50A-241"/>
    <m/>
    <x v="0"/>
    <s v="8 BAYVIEW ST"/>
    <n v="101"/>
    <s v="LOWELL STEVEN E"/>
    <s v="R30"/>
    <s v="ONE FAMILY"/>
    <s v="50/A/241//"/>
    <n v="0.15604999999999999"/>
    <n v="0"/>
    <n v="0"/>
    <n v="1"/>
    <n v="1"/>
    <s v="SEWER"/>
    <n v="1"/>
    <n v="1"/>
    <n v="0"/>
    <s v="NO_W1"/>
    <n v="0"/>
    <s v="50A-241"/>
    <s v="All Public"/>
    <s v="SEWER"/>
    <s v="SEWER"/>
    <n v="0"/>
    <m/>
    <m/>
    <n v="0"/>
    <n v="0"/>
    <n v="2"/>
    <n v="500"/>
    <n v="1"/>
    <m/>
    <m/>
    <m/>
    <m/>
    <m/>
    <m/>
    <m/>
    <m/>
    <m/>
    <m/>
    <n v="3"/>
    <n v="1"/>
    <x v="0"/>
    <x v="0"/>
  </r>
  <r>
    <s v="50D-327"/>
    <m/>
    <x v="0"/>
    <s v="15 MEADE ST"/>
    <n v="101"/>
    <s v="BELCHER HAROLD H"/>
    <s v="R30"/>
    <s v="ONE FAMILY"/>
    <s v="50/D/327//"/>
    <n v="8.9340000000000003E-2"/>
    <n v="0"/>
    <n v="0"/>
    <n v="1"/>
    <n v="1"/>
    <s v="SEWER"/>
    <n v="1"/>
    <n v="1"/>
    <n v="600"/>
    <s v="YES"/>
    <n v="0"/>
    <s v="50D-327"/>
    <s v="Public Water,Public Sewer"/>
    <s v="SEWER"/>
    <s v="SEWER"/>
    <n v="600"/>
    <m/>
    <m/>
    <n v="0"/>
    <n v="0"/>
    <n v="2"/>
    <n v="1142"/>
    <n v="1.75"/>
    <m/>
    <m/>
    <m/>
    <m/>
    <m/>
    <m/>
    <m/>
    <m/>
    <m/>
    <m/>
    <n v="1"/>
    <n v="1"/>
    <x v="0"/>
    <x v="0"/>
  </r>
  <r>
    <s v="38-470"/>
    <m/>
    <x v="0"/>
    <s v="20 BAYSIDE AVE"/>
    <n v="101"/>
    <s v="KELLEY KAREN A"/>
    <s v="R30"/>
    <s v="ONE FAMILY"/>
    <s v="38//470//"/>
    <n v="0.19289000000000001"/>
    <n v="1"/>
    <n v="1"/>
    <n v="1"/>
    <n v="1"/>
    <s v="SEPTIC"/>
    <n v="0"/>
    <n v="1"/>
    <n v="600"/>
    <s v="NO_W1"/>
    <n v="600"/>
    <s v="38-470"/>
    <s v="Public Water,Septic"/>
    <s v="SEPTIC"/>
    <s v="SEPTIC"/>
    <n v="600"/>
    <m/>
    <m/>
    <n v="1"/>
    <n v="1"/>
    <n v="3"/>
    <n v="1015"/>
    <n v="1"/>
    <m/>
    <m/>
    <m/>
    <m/>
    <m/>
    <m/>
    <m/>
    <m/>
    <m/>
    <m/>
    <n v="2"/>
    <n v="1"/>
    <x v="3"/>
    <x v="3"/>
  </r>
  <r>
    <s v="50F-17A"/>
    <m/>
    <x v="0"/>
    <s v="6 WORRALL AVE"/>
    <n v="101"/>
    <s v="IRVING LOUIS H LIFE ESTATE"/>
    <s v="R30"/>
    <s v="ONE FAMILY"/>
    <s v="50/F/17/A/"/>
    <n v="0.22950000000000001"/>
    <n v="0"/>
    <n v="0"/>
    <n v="1"/>
    <n v="1"/>
    <s v="SEWER"/>
    <n v="1"/>
    <n v="3"/>
    <n v="11800"/>
    <s v="YES"/>
    <n v="0"/>
    <s v="50F-17A"/>
    <s v="Public Water,Public Sewer"/>
    <s v="SEWER"/>
    <s v="SEWER"/>
    <n v="3933.33"/>
    <m/>
    <m/>
    <n v="0"/>
    <n v="0"/>
    <n v="4"/>
    <n v="1836"/>
    <n v="2"/>
    <m/>
    <m/>
    <m/>
    <m/>
    <m/>
    <m/>
    <m/>
    <m/>
    <m/>
    <m/>
    <n v="1"/>
    <n v="1"/>
    <x v="0"/>
    <x v="0"/>
  </r>
  <r>
    <s v="50D-253"/>
    <m/>
    <x v="0"/>
    <s v="26 GRAHAM ST"/>
    <n v="101"/>
    <s v="PACHECO MANUEL &amp; MARIA A"/>
    <s v="R30"/>
    <s v="ONE FAMILY"/>
    <s v="50/D/253//"/>
    <n v="9.4500000000000001E-2"/>
    <n v="0"/>
    <n v="0"/>
    <n v="1"/>
    <n v="1"/>
    <s v="SEWER"/>
    <n v="1"/>
    <n v="1"/>
    <n v="10100"/>
    <s v="YES"/>
    <n v="0"/>
    <s v="50D-253"/>
    <s v="All Public"/>
    <s v="SEWER"/>
    <s v="SEWER"/>
    <n v="10100"/>
    <m/>
    <m/>
    <n v="0"/>
    <n v="0"/>
    <n v="2"/>
    <n v="616"/>
    <n v="1"/>
    <m/>
    <m/>
    <m/>
    <m/>
    <m/>
    <m/>
    <m/>
    <m/>
    <m/>
    <m/>
    <n v="1"/>
    <n v="1"/>
    <x v="4"/>
    <x v="4"/>
  </r>
  <r>
    <s v="38-497"/>
    <m/>
    <x v="0"/>
    <s v="36 KINGWOOD ST"/>
    <n v="101"/>
    <s v="WALSH MARCIA LIFE ESTATE"/>
    <s v="R30"/>
    <s v="ONE FAMILY"/>
    <s v="38//497//"/>
    <n v="8.4650000000000003E-2"/>
    <n v="1"/>
    <n v="1"/>
    <n v="1"/>
    <n v="1"/>
    <s v="SEPTIC"/>
    <n v="0"/>
    <n v="1"/>
    <n v="700"/>
    <s v="YES"/>
    <n v="700"/>
    <s v="38-497"/>
    <s v="Public Water,Gas,Septic"/>
    <s v="SEPTIC"/>
    <s v="SEPTIC"/>
    <n v="700"/>
    <m/>
    <m/>
    <n v="1"/>
    <n v="1"/>
    <n v="2"/>
    <n v="1066"/>
    <n v="1"/>
    <m/>
    <m/>
    <m/>
    <m/>
    <m/>
    <m/>
    <m/>
    <m/>
    <m/>
    <m/>
    <n v="1"/>
    <n v="1"/>
    <x v="3"/>
    <x v="3"/>
  </r>
  <r>
    <s v="55-1010"/>
    <m/>
    <x v="0"/>
    <s v="0 SHADY LN  OFF"/>
    <n v="905"/>
    <s v="WAREHAM LAND TRUST INC"/>
    <s v="R30"/>
    <s v="CHAR ORG  MDL-00"/>
    <s v="55//1010//"/>
    <n v="5.7861599999999997"/>
    <n v="0"/>
    <n v="0"/>
    <n v="0"/>
    <n v="0"/>
    <m/>
    <n v="0"/>
    <n v="0"/>
    <n v="0"/>
    <s v="YES"/>
    <n v="0"/>
    <s v="55-1010"/>
    <m/>
    <m/>
    <m/>
    <n v="0"/>
    <s v="fee simple"/>
    <s v="YES"/>
    <n v="0"/>
    <n v="0"/>
    <n v="0"/>
    <n v="0"/>
    <n v="0"/>
    <m/>
    <m/>
    <m/>
    <m/>
    <m/>
    <m/>
    <m/>
    <m/>
    <m/>
    <m/>
    <n v="1"/>
    <n v="1"/>
    <x v="0"/>
    <x v="0"/>
  </r>
  <r>
    <s v="37-1007"/>
    <m/>
    <x v="0"/>
    <s v="119 GREAT NECK RD"/>
    <n v="101"/>
    <s v="WYNNE RUSSELL S"/>
    <s v="R60"/>
    <s v="ONE FAMILY"/>
    <s v="37//1007//"/>
    <n v="0.79651000000000005"/>
    <n v="1"/>
    <n v="1"/>
    <n v="1"/>
    <n v="1"/>
    <s v="SEPTIC"/>
    <n v="0"/>
    <n v="1"/>
    <n v="7700"/>
    <s v="YES"/>
    <n v="7700"/>
    <s v="37-1007"/>
    <s v="Public Water,Septic"/>
    <s v="SEPTIC"/>
    <s v="SEPTIC"/>
    <n v="7700"/>
    <m/>
    <m/>
    <n v="1"/>
    <n v="1"/>
    <n v="3"/>
    <n v="2021"/>
    <n v="1.5"/>
    <m/>
    <m/>
    <m/>
    <m/>
    <m/>
    <m/>
    <m/>
    <m/>
    <m/>
    <m/>
    <n v="1"/>
    <n v="1"/>
    <x v="3"/>
    <x v="3"/>
  </r>
  <r>
    <s v="50D-232"/>
    <m/>
    <x v="0"/>
    <s v="27 GRAHAM ST"/>
    <n v="101"/>
    <s v="LANCASTER JUDITH A"/>
    <s v="R30"/>
    <s v="ONE FAMILY"/>
    <s v="50/D/232//"/>
    <n v="0.13864000000000001"/>
    <n v="0"/>
    <n v="0"/>
    <n v="1"/>
    <n v="1"/>
    <s v="SEWER"/>
    <n v="1"/>
    <n v="1"/>
    <n v="4900"/>
    <s v="YES"/>
    <n v="0"/>
    <s v="50D-232"/>
    <s v="All Public"/>
    <s v="SEWER"/>
    <s v="SEWER"/>
    <n v="4900"/>
    <m/>
    <m/>
    <n v="0"/>
    <n v="0"/>
    <n v="3"/>
    <n v="795"/>
    <n v="1"/>
    <m/>
    <m/>
    <m/>
    <m/>
    <m/>
    <m/>
    <m/>
    <m/>
    <m/>
    <m/>
    <n v="2"/>
    <n v="1"/>
    <x v="4"/>
    <x v="4"/>
  </r>
  <r>
    <s v="38-510"/>
    <m/>
    <x v="0"/>
    <s v="16 CAPE AVE"/>
    <n v="101"/>
    <s v="PHILLIPS DIANNE O"/>
    <s v="R30"/>
    <s v="ONE FAMILY"/>
    <s v="38//510//"/>
    <n v="0.13872999999999999"/>
    <n v="1"/>
    <n v="1"/>
    <n v="1"/>
    <n v="1"/>
    <s v="SEPTIC"/>
    <n v="0"/>
    <n v="1"/>
    <n v="9600"/>
    <s v="YES"/>
    <n v="9600"/>
    <s v="38-510"/>
    <s v="Public Water,Septic"/>
    <s v="SEPTIC"/>
    <s v="SEPTIC"/>
    <n v="9600"/>
    <m/>
    <m/>
    <n v="1"/>
    <n v="1"/>
    <n v="2"/>
    <n v="1184"/>
    <n v="1.3"/>
    <m/>
    <m/>
    <m/>
    <m/>
    <m/>
    <m/>
    <m/>
    <m/>
    <m/>
    <m/>
    <n v="2"/>
    <n v="1"/>
    <x v="3"/>
    <x v="3"/>
  </r>
  <r>
    <s v="50A-250"/>
    <m/>
    <x v="0"/>
    <s v="22 WESTON AVE"/>
    <n v="101"/>
    <s v="MORIN DAVID W"/>
    <s v="R30"/>
    <s v="ONE FAMILY"/>
    <s v="50/A/250//"/>
    <n v="0.14879999999999999"/>
    <n v="0"/>
    <n v="0"/>
    <n v="1"/>
    <n v="1"/>
    <s v="SEWER"/>
    <n v="1"/>
    <n v="1"/>
    <n v="2700"/>
    <s v="YES"/>
    <n v="0"/>
    <s v="50A-250"/>
    <s v="All Public"/>
    <s v="SEWER"/>
    <s v="SEWER"/>
    <n v="2700"/>
    <m/>
    <m/>
    <n v="0"/>
    <n v="0"/>
    <n v="3"/>
    <n v="1208"/>
    <n v="1"/>
    <m/>
    <m/>
    <m/>
    <m/>
    <m/>
    <m/>
    <m/>
    <m/>
    <m/>
    <m/>
    <n v="2"/>
    <n v="1"/>
    <x v="0"/>
    <x v="0"/>
  </r>
  <r>
    <s v="50D-145"/>
    <m/>
    <x v="0"/>
    <s v="18 BELMONT ST"/>
    <n v="132"/>
    <s v="LANCASTER CLARENCE E"/>
    <m/>
    <s v="RES ACLNUD  MDL-00"/>
    <s v="50/D/145//"/>
    <n v="0.37297000000000002"/>
    <n v="0"/>
    <n v="0"/>
    <n v="0"/>
    <n v="0"/>
    <m/>
    <n v="0"/>
    <n v="0"/>
    <n v="0"/>
    <s v="YES"/>
    <n v="0"/>
    <s v="50D-145"/>
    <m/>
    <m/>
    <m/>
    <n v="0"/>
    <m/>
    <m/>
    <n v="0"/>
    <n v="0"/>
    <n v="0"/>
    <n v="0"/>
    <n v="0"/>
    <m/>
    <m/>
    <m/>
    <m/>
    <m/>
    <m/>
    <m/>
    <m/>
    <m/>
    <m/>
    <n v="4"/>
    <n v="1"/>
    <x v="4"/>
    <x v="4"/>
  </r>
  <r>
    <s v="50A-222B"/>
    <m/>
    <x v="0"/>
    <s v="2 WILDWOOD AVE"/>
    <n v="101"/>
    <s v="DUNN ROLAND E"/>
    <s v="R30"/>
    <s v="ONE FAMILY"/>
    <s v="50/A/222/B/"/>
    <n v="4.4609999999999997E-2"/>
    <n v="0"/>
    <n v="0"/>
    <n v="1"/>
    <n v="1"/>
    <s v="SEWER"/>
    <n v="1"/>
    <n v="1"/>
    <n v="4900"/>
    <s v="YES"/>
    <n v="0"/>
    <s v="50A-222B"/>
    <s v="All Public"/>
    <s v="SEWER"/>
    <s v="SEWER"/>
    <n v="4900"/>
    <m/>
    <m/>
    <n v="0"/>
    <n v="0"/>
    <n v="2"/>
    <n v="723"/>
    <n v="1"/>
    <m/>
    <m/>
    <m/>
    <m/>
    <m/>
    <m/>
    <m/>
    <m/>
    <m/>
    <m/>
    <n v="1"/>
    <n v="1"/>
    <x v="0"/>
    <x v="0"/>
  </r>
  <r>
    <s v="50D-277B"/>
    <m/>
    <x v="0"/>
    <s v="26 VERNAL ST"/>
    <n v="101"/>
    <s v="COOTS THOMAS F"/>
    <s v="R30"/>
    <s v="ONE FAMILY"/>
    <s v="50/D/277/B/"/>
    <n v="0.15121999999999999"/>
    <n v="0"/>
    <n v="0"/>
    <n v="1"/>
    <n v="1"/>
    <s v="SEWER"/>
    <n v="1"/>
    <n v="1"/>
    <n v="0"/>
    <s v="NO_W1"/>
    <n v="0"/>
    <s v="50D-277B"/>
    <s v="Public Water,Public Sewer,Gas"/>
    <s v="SEWER"/>
    <s v="SEWER"/>
    <n v="0"/>
    <m/>
    <m/>
    <n v="0"/>
    <n v="0"/>
    <n v="2"/>
    <n v="856"/>
    <n v="1"/>
    <m/>
    <m/>
    <m/>
    <m/>
    <m/>
    <m/>
    <m/>
    <m/>
    <m/>
    <m/>
    <n v="3"/>
    <n v="1"/>
    <x v="4"/>
    <x v="4"/>
  </r>
  <r>
    <s v="50A-247"/>
    <m/>
    <x v="0"/>
    <s v="5 BAYVIEW ST"/>
    <n v="101"/>
    <s v="CARDOZA ROBERT H"/>
    <s v="R30"/>
    <s v="ONE FAMILY"/>
    <s v="50/A/247//"/>
    <n v="7.3880000000000001E-2"/>
    <n v="0"/>
    <n v="0"/>
    <n v="1"/>
    <n v="1"/>
    <s v="SEWER"/>
    <n v="1"/>
    <n v="1"/>
    <n v="2300"/>
    <s v="YES"/>
    <n v="0"/>
    <s v="50A-247"/>
    <s v="All Public"/>
    <s v="SEWER"/>
    <s v="SEWER"/>
    <n v="2300"/>
    <m/>
    <m/>
    <n v="0"/>
    <n v="0"/>
    <n v="3"/>
    <n v="648"/>
    <n v="1"/>
    <m/>
    <m/>
    <m/>
    <m/>
    <m/>
    <m/>
    <m/>
    <m/>
    <m/>
    <m/>
    <n v="1"/>
    <n v="1"/>
    <x v="0"/>
    <x v="0"/>
  </r>
  <r>
    <s v="50F-13"/>
    <m/>
    <x v="0"/>
    <s v="13 WORRALL AVE"/>
    <n v="101"/>
    <s v="KINSBOURNE MARCEL"/>
    <s v="R30"/>
    <s v="ONE FAMILY"/>
    <s v="50/F/13//"/>
    <n v="0.2185"/>
    <n v="0"/>
    <n v="0"/>
    <n v="1"/>
    <n v="1"/>
    <s v="SEWER"/>
    <n v="1"/>
    <n v="1"/>
    <n v="0"/>
    <s v="YES"/>
    <n v="0"/>
    <s v="50F-13"/>
    <s v="All Public"/>
    <s v="SEWER"/>
    <s v="SEWER"/>
    <n v="0"/>
    <m/>
    <m/>
    <n v="0"/>
    <n v="0"/>
    <n v="4"/>
    <n v="2265"/>
    <n v="1.9"/>
    <m/>
    <m/>
    <m/>
    <m/>
    <m/>
    <m/>
    <m/>
    <m/>
    <m/>
    <m/>
    <n v="2"/>
    <n v="1"/>
    <x v="0"/>
    <x v="0"/>
  </r>
  <r>
    <s v="50D-200"/>
    <m/>
    <x v="0"/>
    <s v="8 FLORENCE ST"/>
    <n v="132"/>
    <s v="EDMUNDS ALFRED"/>
    <s v="R30"/>
    <s v="RES ACLNUD  MDL-00"/>
    <s v="50/D/200//"/>
    <n v="7.9880000000000007E-2"/>
    <n v="0"/>
    <n v="0"/>
    <n v="0"/>
    <n v="0"/>
    <m/>
    <n v="0"/>
    <n v="0"/>
    <n v="0"/>
    <s v="YES"/>
    <n v="0"/>
    <s v="50D-200"/>
    <m/>
    <m/>
    <m/>
    <n v="0"/>
    <m/>
    <m/>
    <n v="0"/>
    <n v="0"/>
    <n v="0"/>
    <n v="0"/>
    <n v="0"/>
    <m/>
    <m/>
    <m/>
    <m/>
    <m/>
    <m/>
    <m/>
    <m/>
    <m/>
    <m/>
    <n v="1"/>
    <n v="1"/>
    <x v="4"/>
    <x v="4"/>
  </r>
  <r>
    <s v="50D-367"/>
    <m/>
    <x v="0"/>
    <s v="2 HOOVER AVE"/>
    <n v="101"/>
    <s v="SHARON PHYLLIS ANN"/>
    <s v="R30"/>
    <s v="ONE FAMILY"/>
    <s v="50/D/367//"/>
    <n v="7.5590000000000004E-2"/>
    <n v="0"/>
    <n v="0"/>
    <n v="1"/>
    <n v="1"/>
    <s v="SEWER"/>
    <n v="1"/>
    <n v="1"/>
    <n v="1100"/>
    <s v="YES"/>
    <n v="0"/>
    <s v="50D-367"/>
    <s v="Public Water,Public Sewer"/>
    <s v="SEWER"/>
    <s v="SEWER"/>
    <n v="1100"/>
    <m/>
    <m/>
    <n v="0"/>
    <n v="0"/>
    <n v="1"/>
    <n v="574"/>
    <n v="1"/>
    <m/>
    <m/>
    <m/>
    <m/>
    <m/>
    <m/>
    <m/>
    <m/>
    <m/>
    <m/>
    <n v="1"/>
    <n v="1"/>
    <x v="0"/>
    <x v="0"/>
  </r>
  <r>
    <s v="50D-372"/>
    <m/>
    <x v="0"/>
    <s v="4 PINE ST"/>
    <n v="101"/>
    <s v="SILVA BARBARA L"/>
    <s v="R30"/>
    <s v="ONE FAMILY"/>
    <s v="50/D/372//"/>
    <n v="0.10328"/>
    <n v="0"/>
    <n v="0"/>
    <n v="1"/>
    <n v="1"/>
    <s v="SEWER"/>
    <n v="1"/>
    <n v="1"/>
    <n v="900"/>
    <s v="YES"/>
    <n v="0"/>
    <s v="50D-372"/>
    <s v="Public Water,Public Sewer"/>
    <s v="SEWER"/>
    <s v="SEWER"/>
    <n v="900"/>
    <m/>
    <m/>
    <n v="0"/>
    <n v="0"/>
    <n v="2"/>
    <n v="720"/>
    <n v="1"/>
    <m/>
    <m/>
    <m/>
    <m/>
    <m/>
    <m/>
    <m/>
    <m/>
    <m/>
    <m/>
    <n v="1"/>
    <n v="1"/>
    <x v="0"/>
    <x v="0"/>
  </r>
  <r>
    <s v="57-S6"/>
    <m/>
    <x v="0"/>
    <s v="72 CROMESETT RD"/>
    <n v="101"/>
    <s v="AUGUSTON TODD E"/>
    <s v="MR30"/>
    <s v="ONE FAMILY"/>
    <s v="57//S6//"/>
    <n v="1.05785"/>
    <n v="1"/>
    <n v="1"/>
    <n v="1"/>
    <n v="1"/>
    <s v="SEPTIC"/>
    <n v="0"/>
    <n v="1"/>
    <n v="10800"/>
    <s v="YES"/>
    <n v="10800"/>
    <s v="57-S6"/>
    <s v="Public Water,Gas,Septic"/>
    <s v="SEPTIC"/>
    <s v="SEPTIC"/>
    <n v="10800"/>
    <m/>
    <m/>
    <n v="1"/>
    <n v="1"/>
    <n v="3"/>
    <n v="1132"/>
    <n v="1"/>
    <m/>
    <m/>
    <m/>
    <m/>
    <m/>
    <m/>
    <m/>
    <m/>
    <m/>
    <m/>
    <n v="1"/>
    <n v="1"/>
    <x v="0"/>
    <x v="0"/>
  </r>
  <r>
    <s v="38-471"/>
    <m/>
    <x v="0"/>
    <s v="18 BAYSIDE AVE"/>
    <n v="101"/>
    <s v="BATTISTINI PETER HARRY"/>
    <s v="R30"/>
    <s v="ONE FAMILY"/>
    <s v="38//471//"/>
    <n v="0.14263999999999999"/>
    <n v="1"/>
    <n v="1"/>
    <n v="1"/>
    <n v="1"/>
    <s v="SEPTIC"/>
    <n v="0"/>
    <n v="1"/>
    <n v="6200"/>
    <s v="YES"/>
    <n v="6200"/>
    <s v="38-471"/>
    <s v="Public Water,Gas,Septic"/>
    <s v="SEPTIC"/>
    <s v="SEPTIC"/>
    <n v="6200"/>
    <m/>
    <m/>
    <n v="1"/>
    <n v="1"/>
    <n v="2"/>
    <n v="792"/>
    <n v="1"/>
    <m/>
    <m/>
    <m/>
    <m/>
    <m/>
    <m/>
    <m/>
    <m/>
    <m/>
    <m/>
    <n v="1"/>
    <n v="1"/>
    <x v="3"/>
    <x v="3"/>
  </r>
  <r>
    <s v="50B-4-32"/>
    <m/>
    <x v="0"/>
    <s v="138 SWIFTS BCH RD"/>
    <n v="101"/>
    <s v="CIBOTTI NICHOLAS T JR"/>
    <s v="R30"/>
    <s v="ONE FAMILY"/>
    <s v="50/B4/32//"/>
    <n v="9.1800000000000007E-2"/>
    <n v="0"/>
    <n v="0"/>
    <n v="1"/>
    <n v="1"/>
    <s v="SEWER"/>
    <n v="1"/>
    <n v="1"/>
    <n v="6000"/>
    <s v="YES"/>
    <n v="0"/>
    <s v="50B-4-32"/>
    <s v="Public Water,Public Sewer"/>
    <s v="SEWER"/>
    <s v="SEWER"/>
    <n v="6000"/>
    <m/>
    <m/>
    <n v="0"/>
    <n v="0"/>
    <n v="1"/>
    <n v="494"/>
    <n v="1"/>
    <m/>
    <m/>
    <m/>
    <m/>
    <m/>
    <m/>
    <m/>
    <m/>
    <m/>
    <m/>
    <n v="1"/>
    <n v="1"/>
    <x v="0"/>
    <x v="0"/>
  </r>
  <r>
    <s v="50D-254"/>
    <m/>
    <x v="0"/>
    <s v="64 SHORE AVE"/>
    <n v="101"/>
    <s v="PACHECO MANUEL &amp; MARIA ADELINA"/>
    <s v="R30"/>
    <s v="ONE FAMILY"/>
    <s v="50/D/254//"/>
    <n v="0.10564999999999999"/>
    <n v="0"/>
    <n v="0"/>
    <n v="1"/>
    <n v="1"/>
    <s v="SEWER"/>
    <n v="1"/>
    <n v="1"/>
    <n v="3300"/>
    <s v="YES"/>
    <n v="0"/>
    <s v="50D-254"/>
    <m/>
    <m/>
    <s v="SEWER"/>
    <n v="3300"/>
    <m/>
    <m/>
    <n v="0"/>
    <n v="0"/>
    <n v="2"/>
    <n v="704"/>
    <n v="1"/>
    <m/>
    <m/>
    <m/>
    <m/>
    <m/>
    <m/>
    <m/>
    <m/>
    <m/>
    <m/>
    <n v="1"/>
    <n v="1"/>
    <x v="4"/>
    <x v="4"/>
  </r>
  <r>
    <s v="50F-17B"/>
    <m/>
    <x v="0"/>
    <s v="4 WORRALL AVE"/>
    <n v="132"/>
    <s v="NICOLAU ELEANOR L"/>
    <s v="R30"/>
    <s v="RES ACLNUD  MDL-00"/>
    <s v="50/F/17/B/"/>
    <n v="0.27468999999999999"/>
    <n v="0"/>
    <n v="0"/>
    <n v="0"/>
    <n v="0"/>
    <m/>
    <n v="0"/>
    <n v="0"/>
    <n v="0"/>
    <s v="YES"/>
    <n v="0"/>
    <s v="50F-17B"/>
    <m/>
    <m/>
    <m/>
    <n v="0"/>
    <m/>
    <m/>
    <n v="0"/>
    <n v="0"/>
    <n v="0"/>
    <n v="0"/>
    <n v="0"/>
    <m/>
    <m/>
    <m/>
    <m/>
    <m/>
    <m/>
    <m/>
    <m/>
    <m/>
    <m/>
    <n v="3"/>
    <n v="1"/>
    <x v="0"/>
    <x v="0"/>
  </r>
  <r>
    <s v="50A-222A"/>
    <m/>
    <x v="0"/>
    <s v="135 SWIFTS BCH RD"/>
    <n v="101"/>
    <s v="GARCIA ANTONIO M"/>
    <s v="R30"/>
    <s v="ONE FAMILY"/>
    <s v="50/A/222/A/"/>
    <n v="4.9230000000000003E-2"/>
    <n v="0"/>
    <n v="0"/>
    <n v="1"/>
    <n v="1"/>
    <s v="SEWER"/>
    <n v="1"/>
    <n v="1"/>
    <n v="600"/>
    <s v="YES"/>
    <n v="0"/>
    <s v="50A-222A"/>
    <s v="All Public"/>
    <s v="SEWER"/>
    <s v="SEWER"/>
    <n v="600"/>
    <m/>
    <m/>
    <n v="0"/>
    <n v="0"/>
    <n v="2"/>
    <n v="811"/>
    <n v="1"/>
    <m/>
    <m/>
    <m/>
    <m/>
    <m/>
    <m/>
    <m/>
    <m/>
    <m/>
    <m/>
    <n v="1"/>
    <n v="1"/>
    <x v="0"/>
    <x v="0"/>
  </r>
  <r>
    <s v="38-516"/>
    <m/>
    <x v="0"/>
    <s v="6 LARCH ST"/>
    <n v="101"/>
    <s v="MATHER GEORGE E"/>
    <s v="R30"/>
    <s v="ONE FAMILY"/>
    <s v="38//516//"/>
    <n v="0.30913000000000002"/>
    <n v="1"/>
    <n v="1"/>
    <n v="1"/>
    <n v="1"/>
    <s v="SEPTIC"/>
    <n v="0"/>
    <n v="1"/>
    <n v="4300"/>
    <s v="YES"/>
    <n v="4300"/>
    <s v="38-516"/>
    <s v="Public Water,Septic"/>
    <s v="SEPTIC"/>
    <s v="SEPTIC"/>
    <n v="4300"/>
    <m/>
    <m/>
    <n v="1"/>
    <n v="1"/>
    <n v="2"/>
    <n v="664"/>
    <n v="1"/>
    <m/>
    <m/>
    <m/>
    <m/>
    <m/>
    <m/>
    <m/>
    <m/>
    <m/>
    <m/>
    <n v="3"/>
    <n v="1"/>
    <x v="3"/>
    <x v="3"/>
  </r>
  <r>
    <s v="50A-1000"/>
    <m/>
    <x v="0"/>
    <s v="0 WESTON AVE"/>
    <n v="132"/>
    <s v="PEREIRA VINCENT R"/>
    <s v="R30"/>
    <s v="RES ACLNUD  MDL-00"/>
    <s v="50/A/1000//"/>
    <n v="0.34710000000000002"/>
    <n v="0"/>
    <n v="0"/>
    <n v="0"/>
    <n v="0"/>
    <m/>
    <n v="0"/>
    <n v="0"/>
    <n v="0"/>
    <s v="YES"/>
    <n v="0"/>
    <s v="50A-1000"/>
    <m/>
    <m/>
    <m/>
    <n v="0"/>
    <m/>
    <m/>
    <n v="0"/>
    <n v="0"/>
    <n v="0"/>
    <n v="0"/>
    <n v="0"/>
    <m/>
    <m/>
    <m/>
    <m/>
    <m/>
    <m/>
    <m/>
    <m/>
    <m/>
    <m/>
    <n v="1"/>
    <n v="1"/>
    <x v="0"/>
    <x v="0"/>
  </r>
  <r>
    <s v="50A-237"/>
    <m/>
    <x v="0"/>
    <s v="13 WILDWOOD AVE"/>
    <n v="101"/>
    <s v="MEDEIROS JOSEPH J"/>
    <s v="R30"/>
    <s v="ONE FAMILY"/>
    <s v="50/A/237//"/>
    <n v="8.7419999999999998E-2"/>
    <n v="0"/>
    <n v="0"/>
    <n v="1"/>
    <n v="1"/>
    <s v="SEWER"/>
    <n v="1"/>
    <n v="1"/>
    <n v="3900"/>
    <s v="YES"/>
    <n v="0"/>
    <s v="50A-237"/>
    <s v="All Public"/>
    <s v="SEWER"/>
    <s v="SEWER"/>
    <n v="3900"/>
    <m/>
    <m/>
    <n v="0"/>
    <n v="0"/>
    <n v="1"/>
    <n v="630"/>
    <n v="1"/>
    <m/>
    <m/>
    <m/>
    <m/>
    <m/>
    <m/>
    <m/>
    <m/>
    <m/>
    <m/>
    <n v="1"/>
    <n v="1"/>
    <x v="0"/>
    <x v="0"/>
  </r>
  <r>
    <s v="50D-144"/>
    <m/>
    <x v="0"/>
    <s v="22 BELMONT ST"/>
    <n v="903"/>
    <s v="TOWN OF WAREHAM"/>
    <s v="R30"/>
    <s v="MUNICIPAL  MDL-00"/>
    <s v="50/D/144//"/>
    <n v="8.8029999999999997E-2"/>
    <n v="0"/>
    <n v="0"/>
    <n v="0"/>
    <n v="0"/>
    <m/>
    <n v="0"/>
    <n v="0"/>
    <n v="0"/>
    <s v="YES"/>
    <n v="0"/>
    <s v="50D-144"/>
    <m/>
    <m/>
    <m/>
    <n v="0"/>
    <s v="fee simple"/>
    <s v="YES"/>
    <n v="0"/>
    <n v="0"/>
    <n v="0"/>
    <n v="0"/>
    <n v="0"/>
    <m/>
    <m/>
    <m/>
    <m/>
    <m/>
    <m/>
    <m/>
    <m/>
    <m/>
    <m/>
    <n v="1"/>
    <n v="1"/>
    <x v="4"/>
    <x v="4"/>
  </r>
  <r>
    <s v="38-498"/>
    <m/>
    <x v="0"/>
    <s v="34 KINGWOOD ST"/>
    <n v="101"/>
    <s v="THATCHER-HARRIS TERRI"/>
    <s v="R30"/>
    <s v="ONE FAMILY"/>
    <s v="38//498//"/>
    <n v="0.20738000000000001"/>
    <n v="1"/>
    <n v="1"/>
    <n v="1"/>
    <n v="1"/>
    <s v="SEPTIC"/>
    <n v="0"/>
    <n v="1"/>
    <n v="6000"/>
    <s v="YES"/>
    <n v="6000"/>
    <s v="38-498"/>
    <s v="Public Water,Gas,Septic"/>
    <s v="SEPTIC"/>
    <s v="SEPTIC"/>
    <n v="6000"/>
    <m/>
    <m/>
    <n v="1"/>
    <n v="1"/>
    <n v="4"/>
    <n v="1904"/>
    <n v="2"/>
    <m/>
    <m/>
    <m/>
    <m/>
    <m/>
    <m/>
    <m/>
    <m/>
    <m/>
    <m/>
    <n v="2"/>
    <n v="1"/>
    <x v="3"/>
    <x v="3"/>
  </r>
  <r>
    <s v="37-1032"/>
    <m/>
    <x v="0"/>
    <s v="36 CROOKED RIVER RD"/>
    <n v="905"/>
    <s v="WILDLANDS TRUST  OF"/>
    <s v="R60"/>
    <s v="CHAR ORG  MDL-00"/>
    <s v="37//1032//"/>
    <n v="2.1182300000000001"/>
    <n v="0"/>
    <n v="0"/>
    <n v="0"/>
    <n v="0"/>
    <m/>
    <n v="0"/>
    <n v="0"/>
    <n v="0"/>
    <s v="YES"/>
    <n v="0"/>
    <s v="37-1032"/>
    <m/>
    <m/>
    <m/>
    <n v="0"/>
    <s v="fee simple"/>
    <s v="YES"/>
    <n v="0"/>
    <n v="0"/>
    <n v="0"/>
    <n v="0"/>
    <n v="0"/>
    <m/>
    <m/>
    <m/>
    <m/>
    <m/>
    <m/>
    <m/>
    <m/>
    <m/>
    <m/>
    <n v="1"/>
    <n v="1"/>
    <x v="3"/>
    <x v="3"/>
  </r>
  <r>
    <s v="UNK1321"/>
    <s v="FEE"/>
    <x v="0"/>
    <s v="BELMONT ST"/>
    <n v="0"/>
    <m/>
    <m/>
    <m/>
    <m/>
    <n v="0.43208999999999997"/>
    <n v="0"/>
    <n v="0"/>
    <n v="0"/>
    <n v="0"/>
    <m/>
    <n v="0"/>
    <n v="0"/>
    <n v="0"/>
    <s v="NO_W2"/>
    <n v="0"/>
    <m/>
    <m/>
    <m/>
    <m/>
    <n v="0"/>
    <m/>
    <m/>
    <n v="0"/>
    <n v="0"/>
    <n v="0"/>
    <n v="0"/>
    <n v="0"/>
    <s v="Not in new Assr DB, Makepe?, old info"/>
    <m/>
    <m/>
    <m/>
    <m/>
    <m/>
    <m/>
    <m/>
    <m/>
    <m/>
    <n v="5"/>
    <n v="1"/>
    <x v="4"/>
    <x v="4"/>
  </r>
  <r>
    <s v="38-512"/>
    <m/>
    <x v="0"/>
    <s v="12 LARCH ST"/>
    <n v="106"/>
    <s v="DCS REALTY LLC"/>
    <s v="R30"/>
    <s v="AC LND IMP  MDL-00"/>
    <s v="38//512//"/>
    <n v="0.19547999999999999"/>
    <n v="0"/>
    <n v="0"/>
    <n v="0"/>
    <n v="0"/>
    <m/>
    <n v="0"/>
    <n v="0"/>
    <n v="0"/>
    <s v="YES"/>
    <n v="0"/>
    <s v="38-512"/>
    <s v="Public Water,Septic"/>
    <s v="SEPTIC"/>
    <m/>
    <n v="0"/>
    <m/>
    <m/>
    <n v="0"/>
    <n v="0"/>
    <n v="0"/>
    <n v="0"/>
    <n v="0"/>
    <m/>
    <m/>
    <m/>
    <m/>
    <m/>
    <m/>
    <m/>
    <m/>
    <m/>
    <m/>
    <n v="2"/>
    <n v="1"/>
    <x v="3"/>
    <x v="3"/>
  </r>
  <r>
    <s v="50A-242"/>
    <m/>
    <x v="0"/>
    <s v="6 BAYVIEW ST"/>
    <n v="101"/>
    <s v="CAPOBIANCO FRANCO LIFE ESTATE"/>
    <s v="R30"/>
    <s v="ONE FAMILY"/>
    <s v="50/A/242//"/>
    <n v="0.13646"/>
    <n v="0"/>
    <n v="0"/>
    <n v="1"/>
    <n v="1"/>
    <s v="SEWER"/>
    <n v="1"/>
    <n v="1"/>
    <n v="3900"/>
    <s v="YES"/>
    <n v="0"/>
    <s v="50A-242"/>
    <s v="All Public"/>
    <s v="SEWER"/>
    <s v="SEWER"/>
    <n v="3900"/>
    <m/>
    <m/>
    <n v="0"/>
    <n v="0"/>
    <n v="2"/>
    <n v="1126"/>
    <n v="1"/>
    <m/>
    <m/>
    <m/>
    <m/>
    <m/>
    <m/>
    <m/>
    <m/>
    <m/>
    <m/>
    <n v="2"/>
    <n v="1"/>
    <x v="0"/>
    <x v="0"/>
  </r>
  <r>
    <s v="50D-324A"/>
    <m/>
    <x v="0"/>
    <s v="17 MEADE ST"/>
    <n v="101"/>
    <s v="BRIDGE DAVID G"/>
    <s v="R30"/>
    <s v="ONE FAMILY"/>
    <s v="50/D/324/A/"/>
    <n v="0.18890000000000001"/>
    <n v="0"/>
    <n v="0"/>
    <n v="1"/>
    <n v="1"/>
    <s v="SEWER"/>
    <n v="1"/>
    <n v="1"/>
    <n v="11100"/>
    <s v="YES"/>
    <n v="0"/>
    <s v="50D-324A"/>
    <s v="All Public"/>
    <s v="SEWER"/>
    <s v="SEWER"/>
    <n v="11100"/>
    <m/>
    <m/>
    <n v="0"/>
    <n v="0"/>
    <n v="3"/>
    <n v="1276"/>
    <n v="1.75"/>
    <m/>
    <m/>
    <m/>
    <m/>
    <m/>
    <m/>
    <m/>
    <m/>
    <m/>
    <m/>
    <n v="3"/>
    <n v="1"/>
    <x v="4"/>
    <x v="4"/>
  </r>
  <r>
    <s v="50A-233"/>
    <m/>
    <x v="0"/>
    <s v="11 WILDWOOD AVE"/>
    <n v="101"/>
    <s v="BUTTARO ANTONIO"/>
    <s v="R30"/>
    <s v="ONE FAMILY"/>
    <s v="50/A/233//"/>
    <n v="0.15870000000000001"/>
    <n v="0"/>
    <n v="0"/>
    <n v="1"/>
    <n v="1"/>
    <s v="SEWER"/>
    <n v="1"/>
    <n v="1"/>
    <n v="7300"/>
    <s v="YES"/>
    <n v="0"/>
    <s v="50A-233"/>
    <s v="All Public"/>
    <s v="SEWER"/>
    <s v="SEWER"/>
    <n v="7300"/>
    <m/>
    <m/>
    <n v="0"/>
    <n v="0"/>
    <n v="3"/>
    <n v="1218"/>
    <n v="1"/>
    <m/>
    <m/>
    <m/>
    <m/>
    <m/>
    <m/>
    <m/>
    <m/>
    <m/>
    <m/>
    <n v="2"/>
    <n v="1"/>
    <x v="0"/>
    <x v="0"/>
  </r>
  <r>
    <s v="50D-373"/>
    <m/>
    <x v="0"/>
    <s v="6 PINE ST"/>
    <n v="101"/>
    <s v="NUNES KEITH A"/>
    <s v="R30"/>
    <s v="ONE FAMILY"/>
    <s v="50/D/373//"/>
    <n v="0.12529000000000001"/>
    <n v="0"/>
    <n v="0"/>
    <n v="1"/>
    <n v="1"/>
    <s v="SEWER"/>
    <n v="1"/>
    <n v="1"/>
    <n v="1500"/>
    <s v="YES"/>
    <n v="0"/>
    <s v="50D-373"/>
    <s v="All Public"/>
    <s v="SEWER"/>
    <s v="SEWER"/>
    <n v="1500"/>
    <m/>
    <m/>
    <n v="0"/>
    <n v="0"/>
    <n v="2"/>
    <n v="780"/>
    <n v="1"/>
    <m/>
    <m/>
    <m/>
    <m/>
    <m/>
    <m/>
    <m/>
    <m/>
    <m/>
    <m/>
    <n v="1"/>
    <n v="1"/>
    <x v="0"/>
    <x v="0"/>
  </r>
  <r>
    <s v="50A-248"/>
    <m/>
    <x v="0"/>
    <s v="20 WESTON AVE"/>
    <n v="101"/>
    <s v="MCMAHON EDWARD F &amp; MAUREEN A"/>
    <s v="R30"/>
    <s v="ONE FAMILY"/>
    <s v="50/A/248//"/>
    <n v="8.6360000000000006E-2"/>
    <n v="0"/>
    <n v="0"/>
    <n v="1"/>
    <n v="1"/>
    <s v="SEWER"/>
    <n v="1"/>
    <n v="1"/>
    <n v="3500"/>
    <s v="YES"/>
    <n v="0"/>
    <s v="50A-248"/>
    <s v="All Public"/>
    <s v="SEWER"/>
    <s v="SEWER"/>
    <n v="3500"/>
    <m/>
    <m/>
    <n v="0"/>
    <n v="0"/>
    <n v="2"/>
    <n v="792"/>
    <n v="1"/>
    <m/>
    <m/>
    <m/>
    <m/>
    <m/>
    <m/>
    <m/>
    <m/>
    <m/>
    <m/>
    <n v="1"/>
    <n v="1"/>
    <x v="0"/>
    <x v="0"/>
  </r>
  <r>
    <s v="38-468"/>
    <m/>
    <x v="0"/>
    <s v="41 KINGWOOD ST"/>
    <n v="101"/>
    <s v="SOUSA JUDITH A"/>
    <s v="R30"/>
    <s v="ONE FAMILY"/>
    <s v="38//468//"/>
    <n v="0.18332999999999999"/>
    <n v="1"/>
    <n v="1"/>
    <n v="1"/>
    <n v="1"/>
    <s v="SEPTIC"/>
    <n v="0"/>
    <n v="1"/>
    <n v="2000"/>
    <s v="NO_W1"/>
    <n v="2000"/>
    <s v="38-468"/>
    <s v="Public Water,Gas,Septic"/>
    <s v="SEPTIC"/>
    <s v="SEPTIC"/>
    <n v="2000"/>
    <m/>
    <m/>
    <n v="1"/>
    <n v="1"/>
    <n v="1"/>
    <n v="602"/>
    <n v="1"/>
    <m/>
    <m/>
    <m/>
    <m/>
    <m/>
    <m/>
    <m/>
    <m/>
    <m/>
    <m/>
    <n v="2"/>
    <n v="1"/>
    <x v="3"/>
    <x v="3"/>
  </r>
  <r>
    <s v="50D-199"/>
    <m/>
    <x v="0"/>
    <s v="10 FLORENCE ST"/>
    <n v="903"/>
    <s v="TOWN OF WAREHAM"/>
    <s v="R30"/>
    <s v="MUNICIPAL  MDL-00"/>
    <s v="50/D/199//"/>
    <n v="7.5880000000000003E-2"/>
    <n v="0"/>
    <n v="0"/>
    <n v="0"/>
    <n v="0"/>
    <m/>
    <n v="0"/>
    <n v="0"/>
    <n v="0"/>
    <s v="YES"/>
    <n v="0"/>
    <s v="50D-199"/>
    <m/>
    <m/>
    <m/>
    <n v="0"/>
    <s v="fee simple"/>
    <s v="YES"/>
    <n v="0"/>
    <n v="0"/>
    <n v="0"/>
    <n v="0"/>
    <n v="0"/>
    <m/>
    <m/>
    <m/>
    <m/>
    <m/>
    <m/>
    <m/>
    <m/>
    <m/>
    <m/>
    <n v="1"/>
    <n v="1"/>
    <x v="4"/>
    <x v="4"/>
  </r>
  <r>
    <s v="50D-342"/>
    <m/>
    <x v="0"/>
    <s v="16 MEADE ST"/>
    <n v="101"/>
    <s v="OLEARY JAMES M"/>
    <s v="R30"/>
    <s v="ONE FAMILY"/>
    <s v="50/D/342//"/>
    <n v="0.28799000000000002"/>
    <n v="0"/>
    <n v="0"/>
    <n v="1"/>
    <n v="1"/>
    <s v="SEWER"/>
    <n v="1"/>
    <n v="1"/>
    <n v="20600"/>
    <s v="NO_W1"/>
    <n v="0"/>
    <s v="50D-342"/>
    <s v="Public Water,Public Sewer,Gas"/>
    <s v="SEWER"/>
    <s v="SEWER"/>
    <n v="20600"/>
    <m/>
    <m/>
    <n v="0"/>
    <n v="0"/>
    <n v="3"/>
    <n v="1586"/>
    <n v="1"/>
    <m/>
    <m/>
    <m/>
    <m/>
    <m/>
    <m/>
    <m/>
    <m/>
    <m/>
    <m/>
    <n v="3"/>
    <n v="1"/>
    <x v="0"/>
    <x v="0"/>
  </r>
  <r>
    <s v="50D-252"/>
    <m/>
    <x v="0"/>
    <s v="5 HOWARD ST"/>
    <n v="101"/>
    <s v="GAGNON PETER F"/>
    <s v="R30"/>
    <s v="ONE FAMILY"/>
    <s v="50/D/252//"/>
    <n v="0.10285999999999999"/>
    <n v="0"/>
    <n v="0"/>
    <n v="1"/>
    <n v="1"/>
    <s v="SEWER"/>
    <n v="1"/>
    <n v="1"/>
    <n v="18400"/>
    <s v="YES"/>
    <n v="0"/>
    <s v="50D-252"/>
    <s v="Public Water,Public Sewer"/>
    <s v="SEWER"/>
    <s v="SEWER"/>
    <n v="18400"/>
    <m/>
    <m/>
    <n v="0"/>
    <n v="0"/>
    <n v="2"/>
    <n v="899"/>
    <n v="1"/>
    <m/>
    <m/>
    <m/>
    <m/>
    <m/>
    <m/>
    <m/>
    <m/>
    <m/>
    <m/>
    <n v="1"/>
    <n v="1"/>
    <x v="4"/>
    <x v="4"/>
  </r>
  <r>
    <s v="UNK1317"/>
    <s v="FEE"/>
    <x v="0"/>
    <s v="SHORE AVE"/>
    <n v="0"/>
    <m/>
    <m/>
    <m/>
    <m/>
    <n v="3.3759999999999998E-2"/>
    <n v="0"/>
    <n v="0"/>
    <n v="0"/>
    <n v="0"/>
    <m/>
    <n v="0"/>
    <n v="0"/>
    <n v="0"/>
    <s v="NO_W2"/>
    <n v="0"/>
    <m/>
    <m/>
    <m/>
    <m/>
    <n v="0"/>
    <m/>
    <m/>
    <n v="0"/>
    <n v="0"/>
    <n v="0"/>
    <n v="0"/>
    <n v="0"/>
    <s v="Not in new Assr DB, Makepe?, old info"/>
    <m/>
    <m/>
    <m/>
    <m/>
    <m/>
    <m/>
    <m/>
    <m/>
    <m/>
    <n v="1"/>
    <n v="1"/>
    <x v="4"/>
    <x v="4"/>
  </r>
  <r>
    <s v="50F-12"/>
    <m/>
    <x v="0"/>
    <s v="15 WORRALL AVE"/>
    <n v="101"/>
    <s v="DONELAN THOMAS JR"/>
    <s v="R30"/>
    <s v="ONE FAMILY"/>
    <s v="50/F/12//"/>
    <n v="0.10127"/>
    <n v="0"/>
    <n v="0"/>
    <n v="1"/>
    <n v="1"/>
    <s v="SEWER"/>
    <n v="1"/>
    <n v="0"/>
    <n v="0"/>
    <s v="YES"/>
    <n v="0"/>
    <s v="50F-12"/>
    <s v="All Public"/>
    <s v="SEWER"/>
    <s v="SEWER"/>
    <n v="0"/>
    <m/>
    <m/>
    <n v="0"/>
    <n v="0"/>
    <n v="3"/>
    <n v="1792"/>
    <n v="2"/>
    <m/>
    <m/>
    <m/>
    <m/>
    <m/>
    <m/>
    <m/>
    <m/>
    <m/>
    <m/>
    <n v="1"/>
    <n v="1"/>
    <x v="0"/>
    <x v="0"/>
  </r>
  <r>
    <s v="50F-17"/>
    <m/>
    <x v="0"/>
    <s v="77 PILGRIM AVE"/>
    <n v="101"/>
    <s v="CONNOLLY DEBORAH A TRUSTEE"/>
    <s v="R30"/>
    <s v="ONE FAMILY"/>
    <s v="50/F/17//"/>
    <n v="0.10467"/>
    <n v="0"/>
    <n v="0"/>
    <n v="1"/>
    <n v="1"/>
    <s v="SEWER"/>
    <n v="1"/>
    <n v="0"/>
    <n v="0"/>
    <s v="YES"/>
    <n v="0"/>
    <s v="50F-17"/>
    <s v="Public Water,Public Sewer"/>
    <s v="SEWER"/>
    <s v="SEWER"/>
    <n v="0"/>
    <m/>
    <m/>
    <n v="0"/>
    <n v="0"/>
    <n v="4"/>
    <n v="1074"/>
    <n v="1"/>
    <m/>
    <m/>
    <m/>
    <m/>
    <m/>
    <m/>
    <m/>
    <m/>
    <m/>
    <m/>
    <n v="1"/>
    <n v="1"/>
    <x v="0"/>
    <x v="0"/>
  </r>
  <r>
    <s v="50D-365"/>
    <m/>
    <x v="0"/>
    <s v="11 PINE ST"/>
    <n v="101"/>
    <s v="GURNEY DONALD R, ANGELINA M &amp;"/>
    <s v="R30"/>
    <s v="ONE FAMILY"/>
    <s v="50/D/365//"/>
    <n v="0.18234"/>
    <n v="0"/>
    <n v="0"/>
    <n v="1"/>
    <n v="1"/>
    <s v="SEWER"/>
    <n v="1"/>
    <n v="1"/>
    <n v="4400"/>
    <s v="YES"/>
    <n v="0"/>
    <s v="50D-365"/>
    <s v="Public Water,Public Sewer,Gas"/>
    <s v="SEWER"/>
    <s v="SEWER"/>
    <n v="4400"/>
    <m/>
    <m/>
    <n v="0"/>
    <n v="0"/>
    <n v="3"/>
    <n v="1264"/>
    <n v="1"/>
    <m/>
    <m/>
    <m/>
    <m/>
    <m/>
    <m/>
    <m/>
    <m/>
    <m/>
    <m/>
    <n v="2"/>
    <n v="1"/>
    <x v="0"/>
    <x v="0"/>
  </r>
  <r>
    <s v="50D-234"/>
    <m/>
    <x v="0"/>
    <s v="31 GRAHAM ST"/>
    <n v="903"/>
    <s v="TOWN OF WAREHAM"/>
    <s v="R30"/>
    <s v="MUNICIPAL  MDL-00"/>
    <s v="50/D/234//"/>
    <n v="7.5670000000000001E-2"/>
    <n v="0"/>
    <n v="0"/>
    <n v="0"/>
    <n v="0"/>
    <m/>
    <n v="0"/>
    <n v="0"/>
    <n v="0"/>
    <s v="YES"/>
    <n v="0"/>
    <s v="50D-234"/>
    <m/>
    <m/>
    <m/>
    <n v="0"/>
    <s v="fee simple"/>
    <s v="YES"/>
    <n v="0"/>
    <n v="0"/>
    <n v="0"/>
    <n v="0"/>
    <n v="0"/>
    <m/>
    <m/>
    <m/>
    <m/>
    <m/>
    <m/>
    <m/>
    <m/>
    <m/>
    <m/>
    <n v="1"/>
    <n v="1"/>
    <x v="4"/>
    <x v="4"/>
  </r>
  <r>
    <s v="38-453"/>
    <m/>
    <x v="0"/>
    <s v="16 BAYSIDE AVE"/>
    <n v="101"/>
    <s v="CASS JOAN R"/>
    <s v="R30"/>
    <s v="ONE FAMILY"/>
    <s v="38//453//"/>
    <n v="0.20629"/>
    <n v="1"/>
    <n v="1"/>
    <n v="1"/>
    <n v="1"/>
    <s v="SEPTIC"/>
    <n v="0"/>
    <n v="1"/>
    <n v="9800"/>
    <s v="YES"/>
    <n v="9800"/>
    <s v="38-453"/>
    <s v="Public Water,Gas,Septic"/>
    <s v="SEPTIC"/>
    <s v="SEPTIC"/>
    <n v="9800"/>
    <m/>
    <m/>
    <n v="1"/>
    <n v="1"/>
    <n v="3"/>
    <n v="1664"/>
    <n v="1.5"/>
    <m/>
    <m/>
    <m/>
    <m/>
    <m/>
    <m/>
    <m/>
    <m/>
    <m/>
    <m/>
    <n v="1"/>
    <n v="1"/>
    <x v="3"/>
    <x v="3"/>
  </r>
  <r>
    <s v="UNK1080"/>
    <s v="FEE"/>
    <x v="0"/>
    <s v="CROOKED RIVER RD"/>
    <n v="0"/>
    <m/>
    <m/>
    <m/>
    <m/>
    <n v="2.83188"/>
    <n v="0"/>
    <n v="0"/>
    <n v="0"/>
    <n v="0"/>
    <m/>
    <n v="0"/>
    <n v="0"/>
    <n v="0"/>
    <s v="NO_W2"/>
    <n v="0"/>
    <m/>
    <m/>
    <m/>
    <m/>
    <n v="0"/>
    <s v="fee simple"/>
    <s v="YES"/>
    <n v="0"/>
    <n v="0"/>
    <n v="0"/>
    <n v="0"/>
    <n v="0"/>
    <s v="Not in new Assr DB, Makepe?, old info"/>
    <m/>
    <m/>
    <m/>
    <m/>
    <m/>
    <m/>
    <m/>
    <m/>
    <m/>
    <n v="0"/>
    <n v="1"/>
    <x v="3"/>
    <x v="3"/>
  </r>
  <r>
    <s v="50D-280"/>
    <m/>
    <x v="0"/>
    <s v="60 SHORE AVE"/>
    <n v="101"/>
    <s v="WALSH LAWRENCE M JR &amp; JOHN P"/>
    <s v="R30"/>
    <s v="ONE FAMILY"/>
    <s v="50/D/280//"/>
    <n v="0.18323999999999999"/>
    <n v="0"/>
    <n v="0"/>
    <n v="1"/>
    <n v="1"/>
    <s v="SEWER"/>
    <n v="1"/>
    <n v="1"/>
    <n v="800"/>
    <s v="NO_W1"/>
    <n v="0"/>
    <s v="50D-280"/>
    <s v="All Public"/>
    <s v="SEWER"/>
    <s v="SEWER"/>
    <n v="800"/>
    <m/>
    <m/>
    <n v="0"/>
    <n v="0"/>
    <n v="3"/>
    <n v="528"/>
    <n v="1"/>
    <m/>
    <m/>
    <m/>
    <m/>
    <m/>
    <m/>
    <m/>
    <m/>
    <m/>
    <m/>
    <n v="4"/>
    <n v="1"/>
    <x v="4"/>
    <x v="4"/>
  </r>
  <r>
    <s v="50A-231"/>
    <m/>
    <x v="0"/>
    <s v="7 WILDWOOD AVE"/>
    <n v="101"/>
    <s v="DELLO RUSSO JOSEPHINE M"/>
    <s v="R30"/>
    <s v="ONE FAMILY"/>
    <s v="50/A/231//"/>
    <n v="7.9640000000000002E-2"/>
    <n v="0"/>
    <n v="0"/>
    <n v="1"/>
    <n v="1"/>
    <s v="SEWER"/>
    <n v="1"/>
    <n v="1"/>
    <n v="700"/>
    <s v="YES"/>
    <n v="0"/>
    <s v="50A-231"/>
    <s v="All Public"/>
    <s v="SEWER"/>
    <s v="SEWER"/>
    <n v="700"/>
    <m/>
    <m/>
    <n v="0"/>
    <n v="0"/>
    <n v="3"/>
    <n v="680"/>
    <n v="1"/>
    <m/>
    <m/>
    <m/>
    <m/>
    <m/>
    <m/>
    <m/>
    <m/>
    <m/>
    <m/>
    <n v="1"/>
    <n v="1"/>
    <x v="0"/>
    <x v="0"/>
  </r>
  <r>
    <s v="50F-1049"/>
    <m/>
    <x v="0"/>
    <s v="0 WORRALL AVE  OFF"/>
    <n v="132"/>
    <s v="HAMILTON BEACH ASSOC INC"/>
    <s v="R30"/>
    <s v="RES ACLNUD  MDL-00"/>
    <s v="50/F/1049//"/>
    <n v="3.23366"/>
    <n v="0"/>
    <n v="0"/>
    <n v="0"/>
    <n v="0"/>
    <m/>
    <n v="0"/>
    <n v="0"/>
    <n v="0"/>
    <s v="YES"/>
    <n v="0"/>
    <s v="50F-1049"/>
    <m/>
    <m/>
    <m/>
    <n v="0"/>
    <m/>
    <m/>
    <n v="0"/>
    <n v="0"/>
    <n v="0"/>
    <n v="0"/>
    <n v="0"/>
    <m/>
    <m/>
    <m/>
    <m/>
    <m/>
    <m/>
    <m/>
    <m/>
    <m/>
    <m/>
    <n v="0"/>
    <n v="1"/>
    <x v="0"/>
    <x v="0"/>
  </r>
  <r>
    <s v="50B-4-33B"/>
    <m/>
    <x v="0"/>
    <s v="0 SWIFTS BCH RD"/>
    <n v="132"/>
    <s v="CAMMARATA ROSALIA LIFE ESTATE"/>
    <s v="R30"/>
    <s v="RES ACLNUD  MDL-00"/>
    <s v="50/B4/33/B/"/>
    <n v="1.5890000000000001E-2"/>
    <n v="0"/>
    <n v="0"/>
    <n v="0"/>
    <n v="0"/>
    <m/>
    <n v="0"/>
    <n v="0"/>
    <n v="0"/>
    <s v="YES"/>
    <n v="0"/>
    <s v="50B-4-33B"/>
    <m/>
    <m/>
    <m/>
    <n v="7700"/>
    <m/>
    <m/>
    <n v="0"/>
    <n v="0"/>
    <n v="0"/>
    <n v="0"/>
    <n v="0"/>
    <m/>
    <m/>
    <m/>
    <m/>
    <m/>
    <m/>
    <m/>
    <m/>
    <m/>
    <m/>
    <n v="1"/>
    <n v="1"/>
    <x v="0"/>
    <x v="0"/>
  </r>
  <r>
    <s v="UNK1081"/>
    <s v="FEE"/>
    <x v="0"/>
    <s v="CROOKED RIVER RD"/>
    <n v="0"/>
    <m/>
    <m/>
    <m/>
    <m/>
    <n v="2.2115499999999999"/>
    <n v="0"/>
    <n v="0"/>
    <n v="0"/>
    <n v="0"/>
    <m/>
    <n v="0"/>
    <n v="0"/>
    <n v="0"/>
    <s v="NO_W2"/>
    <n v="0"/>
    <m/>
    <m/>
    <m/>
    <m/>
    <n v="0"/>
    <s v="fee simple"/>
    <s v="YES"/>
    <n v="0"/>
    <n v="0"/>
    <n v="0"/>
    <n v="0"/>
    <n v="0"/>
    <s v="Not in new Assr DB, Makepe?, old info"/>
    <m/>
    <m/>
    <m/>
    <m/>
    <m/>
    <m/>
    <m/>
    <m/>
    <m/>
    <n v="0"/>
    <n v="1"/>
    <x v="3"/>
    <x v="3"/>
  </r>
  <r>
    <s v="38-466"/>
    <m/>
    <x v="0"/>
    <s v="39 KINGWOOD ST"/>
    <n v="101"/>
    <s v="ELDER SHARON"/>
    <s v="R30"/>
    <s v="ONE FAMILY"/>
    <s v="38//466//"/>
    <n v="0.10112"/>
    <n v="1"/>
    <n v="1"/>
    <n v="1"/>
    <n v="1"/>
    <s v="SEPTIC"/>
    <n v="0"/>
    <n v="1"/>
    <n v="3700"/>
    <s v="YES"/>
    <n v="3700"/>
    <s v="38-466"/>
    <s v="Public Water,Gas,Septic"/>
    <s v="SEPTIC"/>
    <s v="SEPTIC"/>
    <n v="3700"/>
    <m/>
    <m/>
    <n v="1"/>
    <n v="1"/>
    <n v="2"/>
    <n v="1078"/>
    <n v="2"/>
    <m/>
    <m/>
    <m/>
    <m/>
    <m/>
    <m/>
    <m/>
    <m/>
    <m/>
    <m/>
    <n v="1"/>
    <n v="1"/>
    <x v="3"/>
    <x v="3"/>
  </r>
  <r>
    <s v="50A-229"/>
    <m/>
    <x v="0"/>
    <s v="5 WILDWOOD AVE"/>
    <n v="101"/>
    <s v="BURKE SHERRY"/>
    <s v="R30"/>
    <s v="ONE FAMILY"/>
    <s v="50/A/229//"/>
    <n v="7.7030000000000001E-2"/>
    <n v="0"/>
    <n v="0"/>
    <n v="1"/>
    <n v="1"/>
    <s v="SEWER"/>
    <n v="1"/>
    <n v="1"/>
    <n v="3100"/>
    <s v="YES"/>
    <n v="0"/>
    <s v="50A-229"/>
    <s v="All Public"/>
    <s v="SEWER"/>
    <s v="SEWER"/>
    <n v="3100"/>
    <m/>
    <m/>
    <n v="0"/>
    <n v="0"/>
    <n v="2"/>
    <n v="570"/>
    <n v="1"/>
    <m/>
    <m/>
    <m/>
    <m/>
    <m/>
    <m/>
    <m/>
    <m/>
    <m/>
    <m/>
    <n v="1"/>
    <n v="1"/>
    <x v="0"/>
    <x v="0"/>
  </r>
  <r>
    <s v="50F-11"/>
    <m/>
    <x v="0"/>
    <s v="17 WORRALL AVE"/>
    <n v="132"/>
    <s v="CLOUD DAVID F"/>
    <s v="R30"/>
    <s v="RES ACLNUD  MDL-00"/>
    <s v="50/F/11//"/>
    <n v="9.0759999999999993E-2"/>
    <n v="0"/>
    <n v="0"/>
    <n v="0"/>
    <n v="0"/>
    <m/>
    <n v="0"/>
    <n v="0"/>
    <n v="0"/>
    <s v="YES"/>
    <n v="0"/>
    <s v="50F-11"/>
    <m/>
    <m/>
    <m/>
    <n v="0"/>
    <m/>
    <m/>
    <n v="0"/>
    <n v="0"/>
    <n v="0"/>
    <n v="0"/>
    <n v="0"/>
    <m/>
    <m/>
    <m/>
    <m/>
    <m/>
    <m/>
    <m/>
    <m/>
    <m/>
    <m/>
    <n v="1"/>
    <n v="1"/>
    <x v="0"/>
    <x v="0"/>
  </r>
  <r>
    <s v="50D-198"/>
    <m/>
    <x v="0"/>
    <s v="12 FLORENCE ST"/>
    <n v="132"/>
    <s v="HEFLER JOHN J"/>
    <s v="R30"/>
    <s v="RES ACLNUD  MDL-00"/>
    <s v="50/D/198//"/>
    <n v="8.2210000000000005E-2"/>
    <n v="0"/>
    <n v="0"/>
    <n v="0"/>
    <n v="0"/>
    <m/>
    <n v="0"/>
    <n v="0"/>
    <n v="0"/>
    <s v="YES"/>
    <n v="0"/>
    <s v="50D-198"/>
    <m/>
    <m/>
    <m/>
    <n v="0"/>
    <m/>
    <m/>
    <n v="0"/>
    <n v="0"/>
    <n v="0"/>
    <n v="0"/>
    <n v="0"/>
    <m/>
    <m/>
    <m/>
    <m/>
    <m/>
    <m/>
    <m/>
    <m/>
    <m/>
    <m/>
    <n v="1"/>
    <n v="1"/>
    <x v="4"/>
    <x v="4"/>
  </r>
  <r>
    <s v="38-518"/>
    <m/>
    <x v="0"/>
    <s v="2 LARCH ST"/>
    <n v="101"/>
    <s v="BERRY KATHY A"/>
    <s v="R30"/>
    <s v="ONE FAMILY"/>
    <s v="38//518//"/>
    <n v="0.17076"/>
    <n v="1"/>
    <n v="1"/>
    <n v="1"/>
    <n v="1"/>
    <s v="SEPTIC"/>
    <n v="0"/>
    <n v="1"/>
    <n v="7800"/>
    <s v="YES"/>
    <n v="7800"/>
    <s v="38-518"/>
    <s v="Public Water,Septic"/>
    <s v="SEPTIC"/>
    <s v="SEPTIC"/>
    <n v="7800"/>
    <m/>
    <m/>
    <n v="1"/>
    <n v="1"/>
    <n v="3"/>
    <n v="1404"/>
    <n v="1"/>
    <m/>
    <m/>
    <m/>
    <m/>
    <m/>
    <m/>
    <m/>
    <m/>
    <m/>
    <m/>
    <n v="2"/>
    <n v="1"/>
    <x v="3"/>
    <x v="3"/>
  </r>
  <r>
    <s v="50D-189"/>
    <m/>
    <x v="0"/>
    <s v="17 FLORENCE ST"/>
    <n v="132"/>
    <s v="HEFLER JOHN J"/>
    <s v="R30"/>
    <s v="RES ACLNUD  MDL-00"/>
    <s v="50/D/189//"/>
    <n v="8.6940000000000003E-2"/>
    <n v="0"/>
    <n v="0"/>
    <n v="0"/>
    <n v="0"/>
    <m/>
    <n v="0"/>
    <n v="0"/>
    <n v="0"/>
    <s v="YES"/>
    <n v="0"/>
    <s v="50D-189"/>
    <m/>
    <m/>
    <m/>
    <n v="0"/>
    <m/>
    <m/>
    <n v="0"/>
    <n v="0"/>
    <n v="0"/>
    <n v="0"/>
    <n v="0"/>
    <m/>
    <m/>
    <m/>
    <m/>
    <m/>
    <m/>
    <m/>
    <m/>
    <m/>
    <m/>
    <n v="1"/>
    <n v="1"/>
    <x v="4"/>
    <x v="4"/>
  </r>
  <r>
    <s v="50A-244"/>
    <m/>
    <x v="0"/>
    <s v="18 WESTON AVE"/>
    <n v="101"/>
    <s v="MELO ANTONIO S"/>
    <s v="R30"/>
    <s v="ONE FAMILY"/>
    <s v="50/A/244//"/>
    <n v="5.8389999999999997E-2"/>
    <n v="0"/>
    <n v="0"/>
    <n v="1"/>
    <n v="1"/>
    <s v="SEWER"/>
    <n v="1"/>
    <n v="1"/>
    <n v="2400"/>
    <s v="YES"/>
    <n v="0"/>
    <s v="50A-244"/>
    <s v="All Public"/>
    <s v="SEWER"/>
    <s v="SEWER"/>
    <n v="2400"/>
    <m/>
    <m/>
    <n v="0"/>
    <n v="0"/>
    <n v="2"/>
    <n v="548"/>
    <n v="1"/>
    <m/>
    <m/>
    <m/>
    <m/>
    <m/>
    <m/>
    <m/>
    <m/>
    <m/>
    <m/>
    <n v="1"/>
    <n v="1"/>
    <x v="0"/>
    <x v="0"/>
  </r>
  <r>
    <s v="50A-240"/>
    <m/>
    <x v="0"/>
    <s v="16 WESTON AVE"/>
    <n v="101"/>
    <s v="FIGUEIREDO MARIA"/>
    <s v="R30"/>
    <s v="ONE FAMILY"/>
    <s v="50/A/240//"/>
    <n v="6.5320000000000003E-2"/>
    <n v="0"/>
    <n v="0"/>
    <n v="1"/>
    <n v="1"/>
    <s v="SEWER"/>
    <n v="1"/>
    <n v="1"/>
    <n v="1100"/>
    <s v="YES"/>
    <n v="0"/>
    <s v="50A-240"/>
    <s v="All Public"/>
    <s v="SEWER"/>
    <s v="SEWER"/>
    <n v="1100"/>
    <m/>
    <m/>
    <n v="0"/>
    <n v="0"/>
    <n v="2"/>
    <n v="836"/>
    <n v="1"/>
    <m/>
    <m/>
    <m/>
    <m/>
    <m/>
    <m/>
    <m/>
    <m/>
    <m/>
    <m/>
    <n v="1"/>
    <n v="1"/>
    <x v="0"/>
    <x v="0"/>
  </r>
  <r>
    <s v="50D-374"/>
    <m/>
    <x v="0"/>
    <s v="8 PINE ST"/>
    <n v="101"/>
    <s v="FITTA SCOTT"/>
    <s v="R30"/>
    <s v="ONE FAMILY"/>
    <s v="50/D/374//"/>
    <n v="0.10459"/>
    <n v="0"/>
    <n v="0"/>
    <n v="1"/>
    <n v="1"/>
    <s v="SEWER"/>
    <n v="1"/>
    <n v="1"/>
    <n v="6800"/>
    <s v="YES"/>
    <n v="0"/>
    <s v="50D-374"/>
    <s v="All Public"/>
    <s v="SEWER"/>
    <s v="SEWER"/>
    <n v="6800"/>
    <m/>
    <m/>
    <n v="0"/>
    <n v="0"/>
    <n v="3"/>
    <n v="792"/>
    <n v="1"/>
    <m/>
    <m/>
    <m/>
    <m/>
    <m/>
    <m/>
    <m/>
    <m/>
    <m/>
    <m/>
    <n v="1"/>
    <n v="1"/>
    <x v="0"/>
    <x v="0"/>
  </r>
  <r>
    <s v="37-1008A"/>
    <m/>
    <x v="0"/>
    <s v="115 GREAT NECK RD"/>
    <n v="101"/>
    <s v="DACRUZ POLICARPO J"/>
    <s v="R60"/>
    <s v="ONE FAMILY"/>
    <s v="37//1008/A/"/>
    <n v="0.98597999999999997"/>
    <n v="1"/>
    <n v="1"/>
    <n v="1"/>
    <n v="1"/>
    <s v="SEPTIC"/>
    <n v="0"/>
    <n v="1"/>
    <n v="27700"/>
    <s v="YES"/>
    <n v="27700"/>
    <s v="37-1008A"/>
    <s v="Public Water,Septic"/>
    <s v="SEPTIC"/>
    <s v="SEPTIC"/>
    <n v="27700"/>
    <m/>
    <m/>
    <n v="1"/>
    <n v="1"/>
    <n v="4"/>
    <n v="3015"/>
    <n v="1.75"/>
    <m/>
    <m/>
    <m/>
    <m/>
    <m/>
    <m/>
    <m/>
    <m/>
    <m/>
    <m/>
    <n v="1"/>
    <n v="1"/>
    <x v="3"/>
    <x v="3"/>
  </r>
  <r>
    <s v="50D-143"/>
    <m/>
    <x v="0"/>
    <s v="24 BELMONT ST"/>
    <n v="132"/>
    <s v="LUNETTA LOUIS L"/>
    <s v="R30"/>
    <s v="RES ACLNUD  MDL-00"/>
    <s v="50/D/143//"/>
    <n v="0.17924000000000001"/>
    <n v="0"/>
    <n v="0"/>
    <n v="0"/>
    <n v="0"/>
    <m/>
    <n v="0"/>
    <n v="0"/>
    <n v="0"/>
    <s v="YES"/>
    <n v="0"/>
    <s v="50D-143"/>
    <m/>
    <m/>
    <m/>
    <n v="0"/>
    <m/>
    <m/>
    <n v="0"/>
    <n v="0"/>
    <n v="0"/>
    <n v="0"/>
    <n v="0"/>
    <m/>
    <m/>
    <m/>
    <m/>
    <m/>
    <m/>
    <m/>
    <m/>
    <m/>
    <m/>
    <n v="2"/>
    <n v="1"/>
    <x v="4"/>
    <x v="4"/>
  </r>
  <r>
    <s v="50D-251"/>
    <m/>
    <x v="0"/>
    <s v="7 HOWARD ST"/>
    <n v="101"/>
    <s v="CARTER RICHARD A"/>
    <s v="R30"/>
    <s v="ONE FAMILY"/>
    <s v="50/D/251//"/>
    <n v="9.6629999999999994E-2"/>
    <n v="0"/>
    <n v="0"/>
    <n v="1"/>
    <n v="1"/>
    <s v="SEWER"/>
    <n v="1"/>
    <n v="1"/>
    <n v="600"/>
    <s v="YES"/>
    <n v="0"/>
    <s v="50D-251"/>
    <s v="All Public"/>
    <s v="SEWER"/>
    <s v="SEWER"/>
    <n v="600"/>
    <m/>
    <m/>
    <n v="0"/>
    <n v="0"/>
    <n v="2"/>
    <n v="624"/>
    <n v="1"/>
    <m/>
    <m/>
    <m/>
    <m/>
    <m/>
    <m/>
    <m/>
    <m/>
    <m/>
    <m/>
    <n v="1"/>
    <n v="1"/>
    <x v="4"/>
    <x v="4"/>
  </r>
  <r>
    <s v="50D-324B"/>
    <m/>
    <x v="0"/>
    <s v="21 MEADE ST"/>
    <n v="101"/>
    <s v="MILANO JOANNE"/>
    <s v="R30"/>
    <s v="ONE FAMILY"/>
    <s v="50/D/324/B/"/>
    <n v="0.10811999999999999"/>
    <n v="0"/>
    <n v="0"/>
    <n v="1"/>
    <n v="1"/>
    <s v="SEWER"/>
    <n v="1"/>
    <n v="1"/>
    <n v="10600"/>
    <s v="YES"/>
    <n v="0"/>
    <s v="50D-324B"/>
    <s v="Public Water,Public Sewer,Gas"/>
    <s v="SEWER"/>
    <s v="SEWER"/>
    <n v="10600"/>
    <m/>
    <m/>
    <n v="0"/>
    <n v="0"/>
    <n v="2"/>
    <n v="800"/>
    <n v="1"/>
    <m/>
    <m/>
    <m/>
    <m/>
    <m/>
    <m/>
    <m/>
    <m/>
    <m/>
    <m/>
    <n v="2"/>
    <n v="1"/>
    <x v="4"/>
    <x v="4"/>
  </r>
  <r>
    <s v="UNK1318"/>
    <s v="FEE"/>
    <x v="0"/>
    <s v="SHORE AVE"/>
    <n v="0"/>
    <m/>
    <m/>
    <m/>
    <m/>
    <n v="4.0379999999999999E-2"/>
    <n v="0"/>
    <n v="0"/>
    <n v="0"/>
    <n v="0"/>
    <m/>
    <n v="0"/>
    <n v="0"/>
    <n v="0"/>
    <s v="NO_W2"/>
    <n v="0"/>
    <m/>
    <m/>
    <m/>
    <m/>
    <n v="0"/>
    <m/>
    <m/>
    <n v="0"/>
    <n v="0"/>
    <n v="0"/>
    <n v="0"/>
    <n v="0"/>
    <s v="Not in new Assr DB, Makepe?, old info"/>
    <m/>
    <m/>
    <m/>
    <m/>
    <m/>
    <m/>
    <m/>
    <m/>
    <m/>
    <n v="1"/>
    <n v="1"/>
    <x v="4"/>
    <x v="4"/>
  </r>
  <r>
    <s v="50A-227"/>
    <m/>
    <x v="0"/>
    <s v="3 WILDWOOD AVE"/>
    <n v="101"/>
    <s v="GRIGGS DONNA J"/>
    <s v="R30"/>
    <s v="ONE FAMILY"/>
    <s v="50/A/227//"/>
    <n v="8.0320000000000003E-2"/>
    <n v="0"/>
    <n v="0"/>
    <n v="1"/>
    <n v="1"/>
    <s v="SEWER"/>
    <n v="1"/>
    <n v="1"/>
    <n v="14900"/>
    <s v="YES"/>
    <n v="0"/>
    <s v="50A-227"/>
    <s v="All Public"/>
    <s v="SEWER"/>
    <s v="SEWER"/>
    <n v="14900"/>
    <m/>
    <m/>
    <n v="0"/>
    <n v="0"/>
    <n v="2"/>
    <n v="900"/>
    <n v="1"/>
    <m/>
    <m/>
    <m/>
    <m/>
    <m/>
    <m/>
    <m/>
    <m/>
    <m/>
    <m/>
    <n v="1"/>
    <n v="1"/>
    <x v="0"/>
    <x v="0"/>
  </r>
  <r>
    <s v="50A-223"/>
    <m/>
    <x v="0"/>
    <s v="1 WILDWOOD AVE"/>
    <n v="101"/>
    <s v="STAPLETON VIRGINIA M"/>
    <s v="R30"/>
    <s v="ONE FAMILY"/>
    <s v="50/A/223//"/>
    <n v="7.485E-2"/>
    <n v="0"/>
    <n v="0"/>
    <n v="1"/>
    <n v="1"/>
    <s v="SEWER"/>
    <n v="1"/>
    <n v="1"/>
    <n v="7000"/>
    <s v="YES"/>
    <n v="0"/>
    <s v="50A-223"/>
    <s v="All Public"/>
    <s v="SEWER"/>
    <s v="SEWER"/>
    <n v="7000"/>
    <m/>
    <m/>
    <n v="0"/>
    <n v="0"/>
    <n v="2"/>
    <n v="680"/>
    <n v="1"/>
    <m/>
    <m/>
    <m/>
    <m/>
    <m/>
    <m/>
    <m/>
    <m/>
    <m/>
    <m/>
    <n v="1"/>
    <n v="1"/>
    <x v="0"/>
    <x v="0"/>
  </r>
  <r>
    <s v="50D-394"/>
    <m/>
    <x v="0"/>
    <s v="5 GRANT ST"/>
    <n v="101"/>
    <s v="CAMMARATA ROSALIA LIFE ESTATE"/>
    <s v="R30"/>
    <s v="ONE FAMILY"/>
    <s v="50/D/394//"/>
    <n v="0.27234999999999998"/>
    <n v="0"/>
    <n v="0"/>
    <n v="1"/>
    <n v="1"/>
    <s v="SEWER"/>
    <n v="1"/>
    <n v="1"/>
    <n v="63600"/>
    <s v="NO_W1"/>
    <n v="0"/>
    <s v="50D-394"/>
    <s v="All Public"/>
    <s v="SEWER"/>
    <s v="SEWER"/>
    <n v="63600"/>
    <m/>
    <m/>
    <n v="0"/>
    <n v="0"/>
    <n v="2"/>
    <n v="608"/>
    <n v="1"/>
    <m/>
    <m/>
    <m/>
    <m/>
    <m/>
    <m/>
    <m/>
    <m/>
    <m/>
    <m/>
    <n v="3"/>
    <n v="1"/>
    <x v="0"/>
    <x v="0"/>
  </r>
  <r>
    <s v="38-454"/>
    <m/>
    <x v="0"/>
    <s v="36 JUNIPER ST"/>
    <n v="101"/>
    <s v="CASS JOAN R"/>
    <s v="R30"/>
    <s v="ONE FAMILY"/>
    <s v="38//454//"/>
    <n v="0.10785"/>
    <n v="1"/>
    <n v="1"/>
    <n v="1"/>
    <n v="1"/>
    <s v="SEPTIC"/>
    <n v="0"/>
    <n v="1"/>
    <n v="4700"/>
    <s v="YES"/>
    <n v="4700"/>
    <s v="38-454"/>
    <s v="Public Water,Gas,Septic"/>
    <s v="SEPTIC"/>
    <s v="SEPTIC"/>
    <n v="4700"/>
    <m/>
    <m/>
    <n v="1"/>
    <n v="1"/>
    <n v="2"/>
    <n v="823"/>
    <n v="1"/>
    <m/>
    <m/>
    <m/>
    <m/>
    <m/>
    <m/>
    <m/>
    <m/>
    <m/>
    <m/>
    <n v="1"/>
    <n v="1"/>
    <x v="3"/>
    <x v="3"/>
  </r>
  <r>
    <s v="50D-142"/>
    <m/>
    <x v="0"/>
    <s v="26 BELMONT ST"/>
    <n v="903"/>
    <s v="TOWN OF WAREHAM"/>
    <s v="R30"/>
    <s v="MUNICIPAL  MDL-00"/>
    <s v="50/D/142//"/>
    <n v="9.2200000000000004E-2"/>
    <n v="0"/>
    <n v="0"/>
    <n v="0"/>
    <n v="0"/>
    <m/>
    <n v="0"/>
    <n v="0"/>
    <n v="0"/>
    <s v="YES"/>
    <n v="0"/>
    <s v="50D-142"/>
    <m/>
    <m/>
    <m/>
    <n v="0"/>
    <s v="fee simple"/>
    <s v="YES"/>
    <n v="0"/>
    <n v="0"/>
    <n v="0"/>
    <n v="0"/>
    <n v="0"/>
    <m/>
    <m/>
    <m/>
    <m/>
    <m/>
    <m/>
    <m/>
    <m/>
    <m/>
    <m/>
    <n v="1"/>
    <n v="1"/>
    <x v="4"/>
    <x v="4"/>
  </r>
  <r>
    <s v="38-506"/>
    <m/>
    <x v="0"/>
    <s v="14 CAPE AVE"/>
    <n v="101"/>
    <s v="BATTISTINI PAUL A"/>
    <s v="R30"/>
    <s v="ONE FAMILY"/>
    <s v="38//506//"/>
    <n v="0.22214"/>
    <n v="1"/>
    <n v="1"/>
    <n v="1"/>
    <n v="1"/>
    <s v="SEPTIC"/>
    <n v="0"/>
    <n v="1"/>
    <n v="12200"/>
    <s v="YES"/>
    <n v="12200"/>
    <s v="38-506"/>
    <s v="Public Water,Gas,Septic"/>
    <s v="SEPTIC"/>
    <s v="SEPTIC"/>
    <n v="12200"/>
    <m/>
    <m/>
    <n v="1"/>
    <n v="1"/>
    <n v="1"/>
    <n v="506"/>
    <n v="1"/>
    <m/>
    <m/>
    <m/>
    <m/>
    <m/>
    <m/>
    <m/>
    <m/>
    <m/>
    <m/>
    <n v="2"/>
    <n v="1"/>
    <x v="3"/>
    <x v="3"/>
  </r>
  <r>
    <s v="50D-364B"/>
    <m/>
    <x v="0"/>
    <s v="0 PINE ST"/>
    <n v="132"/>
    <s v="GURNEY DONALD R, ANGELINA M &amp;"/>
    <s v="R30"/>
    <s v="RES ACLNUD  MDL-00"/>
    <s v="50/D/364/B/"/>
    <n v="2.0240000000000001E-2"/>
    <n v="0"/>
    <n v="0"/>
    <n v="0"/>
    <n v="0"/>
    <m/>
    <n v="0"/>
    <n v="0"/>
    <n v="0"/>
    <s v="YES"/>
    <n v="0"/>
    <s v="50D-364B"/>
    <m/>
    <m/>
    <m/>
    <n v="0"/>
    <m/>
    <m/>
    <n v="0"/>
    <n v="0"/>
    <n v="0"/>
    <n v="0"/>
    <n v="0"/>
    <m/>
    <m/>
    <m/>
    <m/>
    <m/>
    <m/>
    <m/>
    <m/>
    <m/>
    <m/>
    <n v="1"/>
    <n v="1"/>
    <x v="0"/>
    <x v="0"/>
  </r>
  <r>
    <s v="50A-238"/>
    <m/>
    <x v="0"/>
    <s v="14 WESTON AVE"/>
    <n v="101"/>
    <s v="FIGUEIREDO LIZETTE"/>
    <s v="R30"/>
    <s v="ONE FAMILY"/>
    <s v="50/A/238//"/>
    <n v="7.7590000000000006E-2"/>
    <n v="0"/>
    <n v="0"/>
    <n v="1"/>
    <n v="1"/>
    <s v="SEWER"/>
    <n v="1"/>
    <n v="1"/>
    <n v="700"/>
    <s v="YES"/>
    <n v="0"/>
    <s v="50A-238"/>
    <s v="All Public"/>
    <s v="SEWER"/>
    <s v="SEWER"/>
    <n v="700"/>
    <m/>
    <m/>
    <n v="0"/>
    <n v="0"/>
    <n v="2"/>
    <n v="571"/>
    <n v="1"/>
    <m/>
    <m/>
    <m/>
    <m/>
    <m/>
    <m/>
    <m/>
    <m/>
    <m/>
    <m/>
    <n v="1"/>
    <n v="1"/>
    <x v="0"/>
    <x v="0"/>
  </r>
  <r>
    <s v="38-465"/>
    <m/>
    <x v="0"/>
    <s v="37 KINGWOOD ST"/>
    <n v="101"/>
    <s v="MCCARTHY JAMES J"/>
    <s v="R30"/>
    <s v="ONE FAMILY"/>
    <s v="38//465//"/>
    <n v="9.0889999999999999E-2"/>
    <n v="1"/>
    <n v="1"/>
    <n v="1"/>
    <n v="1"/>
    <s v="SEPTIC"/>
    <n v="0"/>
    <n v="1"/>
    <n v="0"/>
    <s v="YES"/>
    <n v="0"/>
    <s v="38-465"/>
    <s v="Public Water,Septic"/>
    <s v="SEPTIC"/>
    <s v="SEPTIC"/>
    <n v="0"/>
    <m/>
    <m/>
    <n v="1"/>
    <n v="1"/>
    <n v="1"/>
    <n v="540"/>
    <n v="1"/>
    <m/>
    <m/>
    <m/>
    <m/>
    <m/>
    <m/>
    <m/>
    <m/>
    <m/>
    <m/>
    <n v="1"/>
    <n v="1"/>
    <x v="3"/>
    <x v="3"/>
  </r>
  <r>
    <s v="50A-335"/>
    <m/>
    <x v="0"/>
    <s v="21 WESTON AVE"/>
    <n v="101"/>
    <s v="FAMULARI ROBERT"/>
    <s v="R30"/>
    <s v="ONE FAMILY"/>
    <s v="50/A/335//"/>
    <n v="0.25352000000000002"/>
    <n v="0"/>
    <n v="0"/>
    <n v="1"/>
    <n v="1"/>
    <s v="SEWER"/>
    <n v="1"/>
    <n v="1"/>
    <n v="8900"/>
    <s v="YES"/>
    <n v="0"/>
    <s v="50A-335"/>
    <s v="All Public"/>
    <s v="SEWER"/>
    <s v="SEWER"/>
    <n v="8900"/>
    <m/>
    <m/>
    <n v="0"/>
    <n v="0"/>
    <n v="2"/>
    <n v="832"/>
    <n v="1"/>
    <m/>
    <m/>
    <m/>
    <m/>
    <m/>
    <m/>
    <m/>
    <m/>
    <m/>
    <m/>
    <n v="1"/>
    <n v="1"/>
    <x v="0"/>
    <x v="0"/>
  </r>
  <r>
    <s v="50F-18"/>
    <m/>
    <x v="0"/>
    <s v="75 PILGRIM AVE"/>
    <n v="101"/>
    <s v="DAHILL JOSEPH S"/>
    <s v="R30"/>
    <s v="ONE FAMILY"/>
    <s v="50/F/18//"/>
    <n v="0.1045"/>
    <n v="0"/>
    <n v="0"/>
    <n v="1"/>
    <n v="1"/>
    <s v="SEWER"/>
    <n v="1"/>
    <n v="1"/>
    <n v="4800"/>
    <s v="YES"/>
    <n v="0"/>
    <s v="50F-18"/>
    <s v="Public Water,Public Sewer"/>
    <s v="SEWER"/>
    <s v="SEWER"/>
    <n v="4800"/>
    <m/>
    <m/>
    <n v="0"/>
    <n v="0"/>
    <n v="6"/>
    <n v="1488"/>
    <n v="2"/>
    <m/>
    <m/>
    <m/>
    <m/>
    <m/>
    <m/>
    <m/>
    <m/>
    <m/>
    <m/>
    <n v="1"/>
    <n v="1"/>
    <x v="0"/>
    <x v="0"/>
  </r>
  <r>
    <s v="37-C"/>
    <m/>
    <x v="0"/>
    <s v="0 CROOKED RIVER RD OFF"/>
    <n v="905"/>
    <s v="THE WILDLANDS TRUST OF"/>
    <s v="R60"/>
    <s v="CHAR ORG  MDL-00"/>
    <s v="37///C/"/>
    <n v="17.374639999999999"/>
    <n v="0"/>
    <n v="0"/>
    <n v="0"/>
    <n v="0"/>
    <m/>
    <n v="0"/>
    <n v="0"/>
    <n v="0"/>
    <s v="YES"/>
    <n v="0"/>
    <s v="37-C"/>
    <m/>
    <m/>
    <m/>
    <n v="0"/>
    <s v="fee simple"/>
    <s v="YES"/>
    <n v="0"/>
    <n v="0"/>
    <n v="0"/>
    <n v="0"/>
    <n v="0"/>
    <m/>
    <m/>
    <m/>
    <m/>
    <m/>
    <m/>
    <m/>
    <m/>
    <m/>
    <m/>
    <n v="1"/>
    <n v="1"/>
    <x v="3"/>
    <x v="3"/>
  </r>
  <r>
    <s v="50F-10"/>
    <m/>
    <x v="0"/>
    <s v="19 WORRALL AVE"/>
    <n v="101"/>
    <s v="CLOUD DAVID F"/>
    <s v="R30"/>
    <s v="ONE FAMILY"/>
    <s v="50/F/10//"/>
    <n v="8.2059999999999994E-2"/>
    <n v="0"/>
    <n v="0"/>
    <n v="1"/>
    <n v="1"/>
    <s v="SEWER"/>
    <n v="1"/>
    <n v="0"/>
    <n v="0"/>
    <s v="YES"/>
    <n v="0"/>
    <s v="50F-10"/>
    <s v="All Public"/>
    <s v="SEWER"/>
    <s v="SEWER"/>
    <n v="0"/>
    <m/>
    <m/>
    <n v="0"/>
    <n v="0"/>
    <n v="3"/>
    <n v="1428"/>
    <n v="1.9"/>
    <m/>
    <m/>
    <m/>
    <m/>
    <m/>
    <m/>
    <m/>
    <m/>
    <m/>
    <m/>
    <n v="1"/>
    <n v="1"/>
    <x v="0"/>
    <x v="0"/>
  </r>
  <r>
    <s v="50D-235"/>
    <m/>
    <x v="0"/>
    <s v="33 GRAHAM ST"/>
    <n v="132"/>
    <s v="BROWNE LOUISE  ET ALS"/>
    <s v="R30"/>
    <s v="RES ACLNUD  MDL-00"/>
    <s v="50/D/235//"/>
    <n v="0.14426"/>
    <n v="0"/>
    <n v="0"/>
    <n v="0"/>
    <n v="0"/>
    <m/>
    <n v="0"/>
    <n v="0"/>
    <n v="0"/>
    <s v="YES"/>
    <n v="0"/>
    <s v="50D-235"/>
    <m/>
    <m/>
    <m/>
    <n v="0"/>
    <m/>
    <m/>
    <n v="0"/>
    <n v="0"/>
    <n v="0"/>
    <n v="0"/>
    <n v="0"/>
    <m/>
    <m/>
    <m/>
    <m/>
    <m/>
    <m/>
    <m/>
    <m/>
    <m/>
    <m/>
    <n v="2"/>
    <n v="1"/>
    <x v="4"/>
    <x v="4"/>
  </r>
  <r>
    <s v="50A-236"/>
    <m/>
    <x v="0"/>
    <s v="12 WESTON AVE"/>
    <n v="101"/>
    <s v="SUKET JUDITH A"/>
    <s v="R30"/>
    <s v="ONE FAMILY"/>
    <s v="50/A/236//"/>
    <n v="6.7070000000000005E-2"/>
    <n v="0"/>
    <n v="0"/>
    <n v="1"/>
    <n v="1"/>
    <s v="SEWER"/>
    <n v="1"/>
    <n v="1"/>
    <n v="500"/>
    <s v="YES"/>
    <n v="0"/>
    <s v="50A-236"/>
    <s v="Public Water,Public Sewer"/>
    <s v="SEWER"/>
    <s v="SEWER"/>
    <n v="500"/>
    <m/>
    <m/>
    <n v="0"/>
    <n v="0"/>
    <n v="1"/>
    <n v="421"/>
    <n v="1"/>
    <m/>
    <m/>
    <m/>
    <m/>
    <m/>
    <m/>
    <m/>
    <m/>
    <m/>
    <m/>
    <n v="1"/>
    <n v="1"/>
    <x v="0"/>
    <x v="0"/>
  </r>
  <r>
    <s v="50A-332"/>
    <m/>
    <x v="0"/>
    <s v="19 WESTON AVE"/>
    <n v="101"/>
    <s v="ENOS GEORGE R"/>
    <s v="R30"/>
    <s v="ONE FAMILY"/>
    <s v="50/A/332//"/>
    <n v="0.13086"/>
    <n v="0"/>
    <n v="0"/>
    <n v="1"/>
    <n v="1"/>
    <s v="SEWER"/>
    <n v="1"/>
    <n v="1"/>
    <n v="14700"/>
    <s v="YES"/>
    <n v="0"/>
    <s v="50A-332"/>
    <s v="All Public"/>
    <s v="SEWER"/>
    <s v="SEWER"/>
    <n v="14700"/>
    <m/>
    <m/>
    <n v="0"/>
    <n v="0"/>
    <n v="4"/>
    <n v="1300"/>
    <n v="1.5"/>
    <m/>
    <m/>
    <m/>
    <m/>
    <m/>
    <m/>
    <m/>
    <m/>
    <m/>
    <m/>
    <n v="1"/>
    <n v="1"/>
    <x v="0"/>
    <x v="0"/>
  </r>
  <r>
    <s v="50F-131"/>
    <m/>
    <x v="0"/>
    <s v="10 WORRALL AVE"/>
    <n v="101"/>
    <s v="AMATO JOSEPH N TRUSTEE OF THE"/>
    <s v="R30"/>
    <s v="ONE FAMILY"/>
    <s v="50/F/131//"/>
    <n v="0.13389999999999999"/>
    <n v="0"/>
    <n v="0"/>
    <n v="1"/>
    <n v="1"/>
    <s v="SEWER"/>
    <n v="1"/>
    <n v="1"/>
    <n v="0"/>
    <s v="YES"/>
    <n v="0"/>
    <s v="50F-131"/>
    <s v="Public Water,Public Sewer"/>
    <s v="SEWER"/>
    <s v="SEWER"/>
    <n v="0"/>
    <m/>
    <m/>
    <n v="0"/>
    <n v="0"/>
    <n v="2"/>
    <n v="962"/>
    <n v="1"/>
    <m/>
    <m/>
    <m/>
    <m/>
    <m/>
    <m/>
    <m/>
    <m/>
    <m/>
    <m/>
    <n v="1"/>
    <n v="1"/>
    <x v="0"/>
    <x v="0"/>
  </r>
  <r>
    <s v="50D-197"/>
    <m/>
    <x v="0"/>
    <s v="14 FLORENCE ST"/>
    <n v="903"/>
    <s v="TOWN OF WAREHAM"/>
    <s v="R30"/>
    <s v="MUNICIPAL  MDL-00"/>
    <s v="50/D/197//"/>
    <n v="7.7640000000000001E-2"/>
    <n v="0"/>
    <n v="0"/>
    <n v="0"/>
    <n v="0"/>
    <m/>
    <n v="0"/>
    <n v="0"/>
    <n v="0"/>
    <s v="YES"/>
    <n v="0"/>
    <s v="50D-197"/>
    <m/>
    <m/>
    <m/>
    <n v="0"/>
    <s v="fee simple"/>
    <s v="YES"/>
    <n v="0"/>
    <n v="0"/>
    <n v="0"/>
    <n v="0"/>
    <n v="0"/>
    <m/>
    <m/>
    <m/>
    <m/>
    <m/>
    <m/>
    <m/>
    <m/>
    <m/>
    <m/>
    <n v="1"/>
    <n v="1"/>
    <x v="4"/>
    <x v="4"/>
  </r>
  <r>
    <s v="38-455"/>
    <m/>
    <x v="0"/>
    <s v="34 JUNIPER ST"/>
    <n v="101"/>
    <s v="NOBREGA LAWRENCE A"/>
    <s v="R30"/>
    <s v="ONE FAMILY"/>
    <s v="38//455//"/>
    <n v="0.10464"/>
    <n v="1"/>
    <n v="1"/>
    <n v="1"/>
    <n v="1"/>
    <s v="SEPTIC"/>
    <n v="0"/>
    <n v="1"/>
    <n v="500"/>
    <s v="YES"/>
    <n v="500"/>
    <s v="38-455"/>
    <s v="Public Water,Septic"/>
    <s v="SEPTIC"/>
    <s v="SEPTIC"/>
    <n v="500"/>
    <m/>
    <m/>
    <n v="1"/>
    <n v="1"/>
    <n v="2"/>
    <n v="891"/>
    <n v="1"/>
    <m/>
    <m/>
    <m/>
    <m/>
    <m/>
    <m/>
    <m/>
    <m/>
    <m/>
    <m/>
    <n v="1"/>
    <n v="1"/>
    <x v="3"/>
    <x v="3"/>
  </r>
  <r>
    <s v="50D-375"/>
    <m/>
    <x v="0"/>
    <s v="10 PINE ST"/>
    <n v="101"/>
    <s v="FARESE ALFRED P JR &amp; ELAINE M"/>
    <s v="R30"/>
    <s v="ONE FAMILY"/>
    <s v="50/D/375//"/>
    <n v="0.10349"/>
    <n v="0"/>
    <n v="0"/>
    <n v="1"/>
    <n v="1"/>
    <s v="SEWER"/>
    <n v="1"/>
    <n v="1"/>
    <n v="2700"/>
    <s v="YES"/>
    <n v="0"/>
    <s v="50D-375"/>
    <s v="Public Water,Public Sewer"/>
    <s v="SEWER"/>
    <s v="SEWER"/>
    <n v="2700"/>
    <m/>
    <m/>
    <n v="0"/>
    <n v="0"/>
    <n v="3"/>
    <n v="940"/>
    <n v="1"/>
    <m/>
    <m/>
    <m/>
    <m/>
    <m/>
    <m/>
    <m/>
    <m/>
    <m/>
    <m/>
    <n v="1"/>
    <n v="1"/>
    <x v="0"/>
    <x v="0"/>
  </r>
  <r>
    <s v="50D-250"/>
    <m/>
    <x v="0"/>
    <s v="9 HOWARD ST"/>
    <n v="101"/>
    <s v="HEFLER JOHN J"/>
    <s v="R30"/>
    <s v="ONE FAMILY"/>
    <s v="50/D/250//"/>
    <n v="9.8460000000000006E-2"/>
    <n v="0"/>
    <n v="0"/>
    <n v="1"/>
    <n v="1"/>
    <s v="SEWER"/>
    <n v="1"/>
    <n v="1"/>
    <n v="6400"/>
    <s v="YES"/>
    <n v="0"/>
    <s v="50D-250"/>
    <s v="All Public"/>
    <s v="SEWER"/>
    <s v="SEWER"/>
    <n v="6400"/>
    <m/>
    <m/>
    <n v="0"/>
    <n v="0"/>
    <n v="2"/>
    <n v="780"/>
    <n v="1"/>
    <m/>
    <m/>
    <m/>
    <m/>
    <m/>
    <m/>
    <m/>
    <m/>
    <m/>
    <m/>
    <n v="1"/>
    <n v="1"/>
    <x v="4"/>
    <x v="4"/>
  </r>
  <r>
    <s v="50D-303"/>
    <m/>
    <x v="0"/>
    <s v="56 SHORE AVE"/>
    <n v="101"/>
    <s v="HAIGH STEVEN F"/>
    <s v="R30"/>
    <s v="ONE FAMILY"/>
    <s v="50/D/303//"/>
    <n v="0.10514999999999999"/>
    <n v="0"/>
    <n v="0"/>
    <n v="1"/>
    <n v="1"/>
    <s v="SEWER"/>
    <n v="1"/>
    <n v="1"/>
    <n v="0"/>
    <s v="NO_W1"/>
    <n v="0"/>
    <s v="50D-303"/>
    <s v="Public Water,Public Sewer"/>
    <s v="SEWER"/>
    <s v="SEWER"/>
    <n v="0"/>
    <m/>
    <m/>
    <n v="0"/>
    <n v="0"/>
    <n v="2"/>
    <n v="675"/>
    <n v="1"/>
    <m/>
    <m/>
    <m/>
    <m/>
    <m/>
    <m/>
    <m/>
    <m/>
    <m/>
    <m/>
    <n v="2"/>
    <n v="1"/>
    <x v="4"/>
    <x v="4"/>
  </r>
  <r>
    <s v="38-1005"/>
    <m/>
    <x v="0"/>
    <s v="0 INDIAN NECK RD"/>
    <n v="812"/>
    <s v="PARKWOOD BEACH IMPROVEMENT"/>
    <s v="R30"/>
    <s v="61B PICNIC"/>
    <s v="38//1005//"/>
    <n v="0.46250000000000002"/>
    <n v="0"/>
    <n v="0"/>
    <n v="0"/>
    <n v="0"/>
    <m/>
    <n v="0"/>
    <n v="0"/>
    <n v="0"/>
    <s v="YES"/>
    <n v="0"/>
    <s v="38-1005"/>
    <m/>
    <m/>
    <m/>
    <n v="0"/>
    <m/>
    <m/>
    <n v="0"/>
    <n v="0"/>
    <n v="0"/>
    <n v="0"/>
    <n v="0"/>
    <m/>
    <m/>
    <m/>
    <m/>
    <m/>
    <m/>
    <m/>
    <m/>
    <m/>
    <m/>
    <n v="0"/>
    <n v="1"/>
    <x v="3"/>
    <x v="3"/>
  </r>
  <r>
    <s v="50D-282"/>
    <m/>
    <x v="0"/>
    <s v="6 HOWARD ST"/>
    <n v="101"/>
    <s v="WALSH LAWRENCE M JR"/>
    <s v="R30"/>
    <s v="ONE FAMILY"/>
    <s v="50/D/282//"/>
    <n v="0.12151000000000001"/>
    <n v="0"/>
    <n v="0"/>
    <n v="1"/>
    <n v="1"/>
    <s v="SEWER"/>
    <n v="1"/>
    <n v="1"/>
    <n v="700"/>
    <s v="NO_W1"/>
    <n v="0"/>
    <s v="50D-282"/>
    <s v="All Public"/>
    <s v="SEWER"/>
    <s v="SEWER"/>
    <n v="700"/>
    <m/>
    <m/>
    <n v="0"/>
    <n v="0"/>
    <n v="2"/>
    <n v="748"/>
    <n v="1"/>
    <m/>
    <m/>
    <m/>
    <m/>
    <m/>
    <m/>
    <m/>
    <m/>
    <m/>
    <m/>
    <n v="2"/>
    <n v="1"/>
    <x v="4"/>
    <x v="4"/>
  </r>
  <r>
    <s v="50A-234"/>
    <m/>
    <x v="0"/>
    <s v="10 WESTON AVE"/>
    <n v="101"/>
    <s v="SYLVIA MICHELE J"/>
    <s v="R30"/>
    <s v="ONE FAMILY"/>
    <s v="50/A/234//"/>
    <n v="7.0419999999999996E-2"/>
    <n v="0"/>
    <n v="0"/>
    <n v="1"/>
    <n v="1"/>
    <s v="SEWER"/>
    <n v="1"/>
    <n v="1"/>
    <n v="3900"/>
    <s v="YES"/>
    <n v="0"/>
    <s v="50A-234"/>
    <s v="All Public"/>
    <s v="SEWER"/>
    <s v="SEWER"/>
    <n v="3900"/>
    <m/>
    <m/>
    <n v="0"/>
    <n v="0"/>
    <n v="3"/>
    <n v="630"/>
    <n v="1"/>
    <m/>
    <m/>
    <m/>
    <m/>
    <m/>
    <m/>
    <m/>
    <m/>
    <m/>
    <m/>
    <n v="1"/>
    <n v="1"/>
    <x v="0"/>
    <x v="0"/>
  </r>
  <r>
    <s v="57-S5"/>
    <m/>
    <x v="0"/>
    <s v="66 CROMESETT RD"/>
    <n v="101"/>
    <s v="JENKINS GERALD M JR"/>
    <s v="MR30"/>
    <s v="ONE FAMILY"/>
    <s v="57//S5//"/>
    <n v="0.92811999999999995"/>
    <n v="1"/>
    <n v="1"/>
    <n v="1"/>
    <n v="1"/>
    <s v="SEPTIC"/>
    <n v="0"/>
    <n v="1"/>
    <n v="15300"/>
    <s v="YES"/>
    <n v="15300"/>
    <s v="57-S5"/>
    <s v="Public Water,Septic"/>
    <s v="SEPTIC"/>
    <s v="SEPTIC"/>
    <n v="15300"/>
    <m/>
    <m/>
    <n v="1"/>
    <n v="1"/>
    <n v="3"/>
    <n v="1132"/>
    <n v="1"/>
    <m/>
    <m/>
    <m/>
    <m/>
    <m/>
    <m/>
    <m/>
    <m/>
    <m/>
    <m/>
    <n v="1"/>
    <n v="1"/>
    <x v="0"/>
    <x v="0"/>
  </r>
  <r>
    <s v="50D-344"/>
    <m/>
    <x v="0"/>
    <s v="51 SHORE AVE"/>
    <n v="101"/>
    <s v="MURRAY PATRICIA L"/>
    <s v="R30"/>
    <s v="ONE FAMILY"/>
    <s v="50/D/344//"/>
    <n v="9.7729999999999997E-2"/>
    <n v="0"/>
    <n v="0"/>
    <n v="1"/>
    <n v="1"/>
    <s v="SEWER"/>
    <n v="1"/>
    <n v="1"/>
    <n v="9400"/>
    <s v="YES"/>
    <n v="0"/>
    <s v="50D-344"/>
    <s v="Public Water,Public Sewer"/>
    <s v="SEWER"/>
    <s v="SEWER"/>
    <n v="9400"/>
    <m/>
    <m/>
    <n v="0"/>
    <n v="0"/>
    <n v="2"/>
    <n v="593"/>
    <n v="1"/>
    <m/>
    <m/>
    <m/>
    <m/>
    <m/>
    <m/>
    <m/>
    <m/>
    <m/>
    <m/>
    <n v="1"/>
    <n v="1"/>
    <x v="4"/>
    <x v="4"/>
  </r>
  <r>
    <s v="38-431"/>
    <m/>
    <x v="0"/>
    <s v="14 BAYSIDE AVE"/>
    <n v="101"/>
    <s v="HOBAN JENNIFER M"/>
    <s v="R30"/>
    <s v="ONE FAMILY"/>
    <s v="38//431//"/>
    <n v="0.14269999999999999"/>
    <n v="1"/>
    <n v="1"/>
    <n v="1"/>
    <n v="1"/>
    <s v="SEPTIC"/>
    <n v="0"/>
    <n v="1"/>
    <n v="8100"/>
    <s v="YES"/>
    <n v="8100"/>
    <s v="38-431"/>
    <s v="Public Water,Gas,Septic"/>
    <s v="SEPTIC"/>
    <s v="SEPTIC"/>
    <n v="8100"/>
    <m/>
    <m/>
    <n v="1"/>
    <n v="1"/>
    <n v="3"/>
    <n v="898"/>
    <n v="1.75"/>
    <m/>
    <m/>
    <m/>
    <m/>
    <m/>
    <m/>
    <m/>
    <m/>
    <m/>
    <m/>
    <n v="1"/>
    <n v="1"/>
    <x v="3"/>
    <x v="3"/>
  </r>
  <r>
    <s v="50F-9"/>
    <m/>
    <x v="0"/>
    <s v="21 WORRALL AVE"/>
    <n v="101"/>
    <s v="REARDON WILLIAM F &amp;"/>
    <s v="R30"/>
    <s v="ONE FAMILY"/>
    <s v="50/F/9//"/>
    <n v="9.3710000000000002E-2"/>
    <n v="0"/>
    <n v="0"/>
    <n v="1"/>
    <n v="1"/>
    <s v="SEWER"/>
    <n v="1"/>
    <n v="0"/>
    <n v="0"/>
    <s v="YES"/>
    <n v="0"/>
    <s v="50F-9"/>
    <s v="All Public"/>
    <s v="SEWER"/>
    <s v="SEWER"/>
    <n v="0"/>
    <m/>
    <m/>
    <n v="0"/>
    <n v="0"/>
    <n v="4"/>
    <n v="1525"/>
    <n v="1.9"/>
    <m/>
    <m/>
    <m/>
    <m/>
    <m/>
    <m/>
    <m/>
    <m/>
    <m/>
    <m/>
    <n v="1"/>
    <n v="1"/>
    <x v="0"/>
    <x v="0"/>
  </r>
  <r>
    <s v="50A-224"/>
    <m/>
    <x v="0"/>
    <s v="131 SWIFTS BCH RD"/>
    <n v="101"/>
    <s v="POLLARA ROBERT J"/>
    <s v="R30"/>
    <s v="ONE FAMILY"/>
    <s v="50/A/224//"/>
    <n v="6.9010000000000002E-2"/>
    <n v="0"/>
    <n v="0"/>
    <n v="1"/>
    <n v="1"/>
    <s v="SEWER"/>
    <n v="1"/>
    <n v="1"/>
    <n v="5000"/>
    <s v="YES"/>
    <n v="0"/>
    <s v="50A-224"/>
    <s v="All Public"/>
    <s v="SEWER"/>
    <s v="SEWER"/>
    <n v="5000"/>
    <m/>
    <m/>
    <n v="0"/>
    <n v="0"/>
    <n v="2"/>
    <n v="600"/>
    <n v="1"/>
    <m/>
    <m/>
    <m/>
    <m/>
    <m/>
    <m/>
    <m/>
    <m/>
    <m/>
    <m/>
    <n v="1"/>
    <n v="1"/>
    <x v="0"/>
    <x v="0"/>
  </r>
  <r>
    <s v="50D-363"/>
    <m/>
    <x v="0"/>
    <s v="15 PINE ST"/>
    <n v="101"/>
    <s v="LESLIE SHARON M"/>
    <s v="R30"/>
    <s v="ONE FAMILY"/>
    <s v="50/D/363//"/>
    <n v="0.17582999999999999"/>
    <n v="0"/>
    <n v="0"/>
    <n v="1"/>
    <n v="1"/>
    <s v="SEWER"/>
    <n v="1"/>
    <n v="1"/>
    <n v="6000"/>
    <s v="YES"/>
    <n v="0"/>
    <s v="50D-363"/>
    <s v="All Public"/>
    <s v="SEWER"/>
    <s v="SEWER"/>
    <n v="6000"/>
    <m/>
    <m/>
    <n v="0"/>
    <n v="0"/>
    <n v="3"/>
    <n v="1142"/>
    <n v="1"/>
    <m/>
    <m/>
    <m/>
    <m/>
    <m/>
    <m/>
    <m/>
    <m/>
    <m/>
    <m/>
    <n v="2"/>
    <n v="1"/>
    <x v="4"/>
    <x v="4"/>
  </r>
  <r>
    <s v="50F-117"/>
    <m/>
    <x v="0"/>
    <s v="12 WORRALL AVE"/>
    <n v="101"/>
    <s v="RAPPOLI NICHOLAS"/>
    <s v="R30"/>
    <s v="ONE FAMILY"/>
    <s v="50/F/117//"/>
    <n v="0.14468"/>
    <n v="0"/>
    <n v="0"/>
    <n v="1"/>
    <n v="1"/>
    <s v="SEWER"/>
    <n v="1"/>
    <n v="1"/>
    <n v="10600"/>
    <s v="YES"/>
    <n v="0"/>
    <s v="50F-117"/>
    <s v="Public Water,Public Sewer"/>
    <s v="SEWER"/>
    <s v="SEWER"/>
    <n v="10600"/>
    <m/>
    <m/>
    <n v="0"/>
    <n v="0"/>
    <n v="3"/>
    <n v="1512"/>
    <n v="2"/>
    <m/>
    <m/>
    <m/>
    <m/>
    <m/>
    <m/>
    <m/>
    <m/>
    <m/>
    <m/>
    <n v="2"/>
    <n v="1"/>
    <x v="0"/>
    <x v="0"/>
  </r>
  <r>
    <s v="38-508"/>
    <m/>
    <x v="0"/>
    <s v="26 KINGWOOD ST"/>
    <n v="101"/>
    <s v="DCS REALTY LLC"/>
    <s v="R30"/>
    <s v="ONE FAMILY"/>
    <s v="38//508//"/>
    <n v="0.20197999999999999"/>
    <n v="1"/>
    <n v="1"/>
    <n v="1"/>
    <n v="1"/>
    <s v="SEPTIC"/>
    <n v="0"/>
    <n v="1"/>
    <n v="12800"/>
    <s v="YES"/>
    <n v="12800"/>
    <s v="38-508"/>
    <s v="Public Water,Gas,Septic"/>
    <s v="SEPTIC"/>
    <s v="SEPTIC"/>
    <n v="12800"/>
    <m/>
    <m/>
    <n v="1"/>
    <n v="1"/>
    <n v="3"/>
    <n v="1356"/>
    <n v="1"/>
    <m/>
    <m/>
    <m/>
    <m/>
    <m/>
    <m/>
    <m/>
    <m/>
    <m/>
    <m/>
    <n v="2"/>
    <n v="1"/>
    <x v="3"/>
    <x v="3"/>
  </r>
  <r>
    <s v="50A-232"/>
    <m/>
    <x v="0"/>
    <s v="8 WESTON AVE"/>
    <n v="101"/>
    <s v="FREEWAY INVESTMENTS"/>
    <s v="R30"/>
    <s v="ONE FAMILY"/>
    <s v="50/A/232//"/>
    <n v="7.5389999999999999E-2"/>
    <n v="0"/>
    <n v="0"/>
    <n v="1"/>
    <n v="1"/>
    <s v="SEWER"/>
    <n v="1"/>
    <n v="1"/>
    <n v="5800"/>
    <s v="YES"/>
    <n v="0"/>
    <s v="50A-232"/>
    <s v="All Public"/>
    <s v="SEWER"/>
    <s v="SEWER"/>
    <n v="5800"/>
    <m/>
    <m/>
    <n v="0"/>
    <n v="0"/>
    <n v="2"/>
    <n v="572"/>
    <n v="1"/>
    <m/>
    <m/>
    <m/>
    <m/>
    <m/>
    <m/>
    <m/>
    <m/>
    <m/>
    <m/>
    <n v="1"/>
    <n v="1"/>
    <x v="0"/>
    <x v="0"/>
  </r>
  <r>
    <s v="38-456"/>
    <m/>
    <x v="0"/>
    <s v="32 JUNIPER ST"/>
    <n v="101"/>
    <s v="LYNCH JOHN P"/>
    <s v="R30"/>
    <s v="ONE FAMILY"/>
    <s v="38//456//"/>
    <n v="0.21573999999999999"/>
    <n v="1"/>
    <n v="1"/>
    <n v="1"/>
    <n v="1"/>
    <s v="SEPTIC"/>
    <n v="0"/>
    <n v="1"/>
    <n v="1300"/>
    <s v="YES"/>
    <n v="1300"/>
    <s v="38-456"/>
    <s v="Public Water,Gas,Septic"/>
    <s v="SEPTIC"/>
    <s v="SEPTIC"/>
    <n v="1300"/>
    <m/>
    <m/>
    <n v="1"/>
    <n v="1"/>
    <n v="2"/>
    <n v="726"/>
    <n v="1"/>
    <m/>
    <m/>
    <m/>
    <m/>
    <m/>
    <m/>
    <m/>
    <m/>
    <m/>
    <m/>
    <n v="2"/>
    <n v="1"/>
    <x v="3"/>
    <x v="3"/>
  </r>
  <r>
    <s v="50F-19"/>
    <m/>
    <x v="0"/>
    <s v="73 PILGRIM AVE"/>
    <n v="101"/>
    <s v="BRADLEY HENRY J"/>
    <s v="R30"/>
    <s v="ONE FAMILY"/>
    <s v="50/F/19//"/>
    <n v="0.10952000000000001"/>
    <n v="0"/>
    <n v="0"/>
    <n v="1"/>
    <n v="1"/>
    <s v="SEWER"/>
    <n v="1"/>
    <n v="1"/>
    <n v="1600"/>
    <s v="YES"/>
    <n v="0"/>
    <s v="50F-19"/>
    <s v="Public Water,Public Sewer"/>
    <s v="SEWER"/>
    <s v="SEWER"/>
    <n v="1600"/>
    <m/>
    <m/>
    <n v="0"/>
    <n v="0"/>
    <n v="3"/>
    <n v="748"/>
    <n v="1"/>
    <m/>
    <m/>
    <m/>
    <m/>
    <m/>
    <m/>
    <m/>
    <m/>
    <m/>
    <m/>
    <n v="1"/>
    <n v="1"/>
    <x v="0"/>
    <x v="0"/>
  </r>
  <r>
    <s v="50D-196"/>
    <m/>
    <x v="0"/>
    <s v="16 FLORENCE ST"/>
    <n v="132"/>
    <s v="HEFLER JOHN J"/>
    <s v="R30"/>
    <s v="RES ACLNUD  MDL-00"/>
    <s v="50/D/196//"/>
    <n v="7.9149999999999998E-2"/>
    <n v="0"/>
    <n v="0"/>
    <n v="0"/>
    <n v="0"/>
    <m/>
    <n v="0"/>
    <n v="0"/>
    <n v="0"/>
    <s v="YES"/>
    <n v="0"/>
    <s v="50D-196"/>
    <m/>
    <m/>
    <m/>
    <n v="0"/>
    <m/>
    <m/>
    <n v="0"/>
    <n v="0"/>
    <n v="0"/>
    <n v="0"/>
    <n v="0"/>
    <m/>
    <m/>
    <m/>
    <m/>
    <m/>
    <m/>
    <m/>
    <m/>
    <m/>
    <m/>
    <n v="1"/>
    <n v="1"/>
    <x v="4"/>
    <x v="4"/>
  </r>
  <r>
    <s v="50D-191"/>
    <m/>
    <x v="0"/>
    <s v="21 FLORENCE ST"/>
    <n v="903"/>
    <s v="TOWN OF WAREHAM"/>
    <s v="R30"/>
    <s v="MUNICIPAL  MDL-00"/>
    <s v="50/D/191//"/>
    <n v="8.5339999999999999E-2"/>
    <n v="0"/>
    <n v="0"/>
    <n v="0"/>
    <n v="0"/>
    <m/>
    <n v="0"/>
    <n v="0"/>
    <n v="0"/>
    <s v="YES"/>
    <n v="0"/>
    <s v="50D-191"/>
    <m/>
    <m/>
    <m/>
    <n v="0"/>
    <s v="fee simple"/>
    <s v="YES"/>
    <n v="0"/>
    <n v="0"/>
    <n v="0"/>
    <n v="0"/>
    <n v="0"/>
    <m/>
    <m/>
    <m/>
    <m/>
    <m/>
    <m/>
    <m/>
    <m/>
    <m/>
    <m/>
    <n v="1"/>
    <n v="1"/>
    <x v="4"/>
    <x v="4"/>
  </r>
  <r>
    <s v="50D-393"/>
    <m/>
    <x v="0"/>
    <s v="7 GRANT ST"/>
    <n v="101"/>
    <s v="GREENE HENRY A LIFE ESTATE"/>
    <s v="R30"/>
    <s v="ONE FAMILY"/>
    <s v="50/D/393//"/>
    <n v="0.10488"/>
    <n v="0"/>
    <n v="0"/>
    <n v="1"/>
    <n v="1"/>
    <s v="SEWER"/>
    <n v="1"/>
    <n v="1"/>
    <n v="1400"/>
    <s v="YES"/>
    <n v="0"/>
    <s v="50D-393"/>
    <s v="All Public"/>
    <s v="SEWER"/>
    <s v="SEWER"/>
    <n v="1400"/>
    <m/>
    <m/>
    <n v="0"/>
    <n v="0"/>
    <n v="3"/>
    <n v="1602"/>
    <n v="2"/>
    <m/>
    <m/>
    <m/>
    <m/>
    <m/>
    <m/>
    <m/>
    <m/>
    <m/>
    <m/>
    <n v="1"/>
    <n v="1"/>
    <x v="0"/>
    <x v="0"/>
  </r>
  <r>
    <s v="50D-376"/>
    <m/>
    <x v="0"/>
    <s v="12 PINE ST"/>
    <n v="101"/>
    <s v="BUTTARO PASQUALE"/>
    <s v="R30"/>
    <s v="ONE FAMILY"/>
    <s v="50/D/376//"/>
    <n v="0.1032"/>
    <n v="0"/>
    <n v="0"/>
    <n v="1"/>
    <n v="1"/>
    <s v="SEWER"/>
    <n v="1"/>
    <n v="1"/>
    <n v="2900"/>
    <s v="YES"/>
    <n v="0"/>
    <s v="50D-376"/>
    <s v="Public Water,Public Sewer,Gas"/>
    <s v="SEWER"/>
    <s v="SEWER"/>
    <n v="2900"/>
    <m/>
    <m/>
    <n v="0"/>
    <n v="0"/>
    <n v="3"/>
    <n v="720"/>
    <n v="1"/>
    <m/>
    <m/>
    <m/>
    <m/>
    <m/>
    <m/>
    <m/>
    <m/>
    <m/>
    <m/>
    <n v="1"/>
    <n v="1"/>
    <x v="0"/>
    <x v="0"/>
  </r>
  <r>
    <s v="50D-301B"/>
    <m/>
    <x v="0"/>
    <s v="5 JUDSON ST"/>
    <n v="101"/>
    <s v="BOUCHER PATRICIA A"/>
    <s v="R30"/>
    <s v="ONE FAMILY"/>
    <s v="50/D/301/B/"/>
    <n v="6.6600000000000006E-2"/>
    <n v="0"/>
    <n v="0"/>
    <n v="1"/>
    <n v="1"/>
    <s v="SEWER"/>
    <n v="1"/>
    <n v="1"/>
    <n v="3000"/>
    <s v="YES"/>
    <n v="0"/>
    <s v="50D-301B"/>
    <s v="All Public"/>
    <s v="SEWER"/>
    <s v="SEWER"/>
    <n v="3000"/>
    <m/>
    <m/>
    <n v="0"/>
    <n v="0"/>
    <n v="2"/>
    <n v="672"/>
    <n v="1"/>
    <m/>
    <m/>
    <m/>
    <m/>
    <m/>
    <m/>
    <m/>
    <m/>
    <m/>
    <m/>
    <n v="1"/>
    <n v="1"/>
    <x v="4"/>
    <x v="4"/>
  </r>
  <r>
    <s v="50A-299"/>
    <m/>
    <x v="0"/>
    <s v="17 WESTON AVE"/>
    <n v="101"/>
    <s v="OLEARY ESTHER B"/>
    <s v="R30"/>
    <s v="ONE FAMILY"/>
    <s v="50/A/299//"/>
    <n v="6.5320000000000003E-2"/>
    <n v="0"/>
    <n v="0"/>
    <n v="1"/>
    <n v="1"/>
    <s v="SEWER"/>
    <n v="1"/>
    <n v="1"/>
    <n v="1500"/>
    <s v="YES"/>
    <n v="0"/>
    <s v="50A-299"/>
    <s v="All Public"/>
    <s v="SEWER"/>
    <s v="SEWER"/>
    <n v="1500"/>
    <m/>
    <m/>
    <n v="0"/>
    <n v="0"/>
    <n v="2"/>
    <n v="709"/>
    <n v="1"/>
    <m/>
    <m/>
    <m/>
    <m/>
    <m/>
    <m/>
    <m/>
    <m/>
    <m/>
    <m/>
    <n v="1"/>
    <n v="1"/>
    <x v="0"/>
    <x v="0"/>
  </r>
  <r>
    <s v="50D-141"/>
    <m/>
    <x v="0"/>
    <s v="28 BELMONT ST"/>
    <n v="132"/>
    <s v="HEFLER JOHN J"/>
    <s v="R30"/>
    <s v="RES ACLNUD  MDL-00"/>
    <s v="50/D/141//"/>
    <n v="0.16073000000000001"/>
    <n v="0"/>
    <n v="0"/>
    <n v="0"/>
    <n v="0"/>
    <m/>
    <n v="0"/>
    <n v="0"/>
    <n v="0"/>
    <s v="YES"/>
    <n v="0"/>
    <s v="50D-141"/>
    <m/>
    <m/>
    <m/>
    <n v="0"/>
    <m/>
    <m/>
    <n v="0"/>
    <n v="0"/>
    <n v="0"/>
    <n v="0"/>
    <n v="0"/>
    <m/>
    <m/>
    <m/>
    <m/>
    <m/>
    <m/>
    <m/>
    <m/>
    <m/>
    <m/>
    <n v="2"/>
    <n v="1"/>
    <x v="4"/>
    <x v="4"/>
  </r>
  <r>
    <s v="50D-249"/>
    <m/>
    <x v="0"/>
    <s v="11 HOWARD ST"/>
    <n v="101"/>
    <s v="POULACK VIRGINIA M"/>
    <s v="R30"/>
    <s v="ONE FAMILY"/>
    <s v="50/D/249//"/>
    <n v="9.7430000000000003E-2"/>
    <n v="0"/>
    <n v="0"/>
    <n v="1"/>
    <n v="1"/>
    <s v="SEWER"/>
    <n v="1"/>
    <n v="1"/>
    <n v="13700"/>
    <s v="YES"/>
    <n v="0"/>
    <s v="50D-249"/>
    <s v="All Public"/>
    <s v="SEWER"/>
    <s v="SEWER"/>
    <n v="13700"/>
    <m/>
    <m/>
    <n v="0"/>
    <n v="0"/>
    <n v="3"/>
    <n v="1102"/>
    <n v="2"/>
    <m/>
    <m/>
    <m/>
    <m/>
    <m/>
    <m/>
    <m/>
    <m/>
    <m/>
    <m/>
    <n v="1"/>
    <n v="1"/>
    <x v="4"/>
    <x v="4"/>
  </r>
  <r>
    <s v="38-463"/>
    <m/>
    <x v="0"/>
    <s v="33 KINGWOOD ST"/>
    <n v="101"/>
    <s v="SHEA GERALD R"/>
    <s v="R30"/>
    <s v="ONE FAMILY"/>
    <s v="38//463//"/>
    <n v="0.21529000000000001"/>
    <n v="1"/>
    <n v="1"/>
    <n v="1"/>
    <n v="1"/>
    <s v="SEPTIC"/>
    <n v="0"/>
    <n v="1"/>
    <n v="1100"/>
    <s v="NO_W1"/>
    <n v="1100"/>
    <s v="38-463"/>
    <s v="Public Water,Gas,Septic"/>
    <s v="SEPTIC"/>
    <s v="SEPTIC"/>
    <n v="1100"/>
    <m/>
    <m/>
    <n v="1"/>
    <n v="1"/>
    <n v="3"/>
    <n v="706"/>
    <n v="1.3"/>
    <m/>
    <m/>
    <m/>
    <m/>
    <m/>
    <m/>
    <m/>
    <m/>
    <m/>
    <m/>
    <n v="2"/>
    <n v="1"/>
    <x v="3"/>
    <x v="3"/>
  </r>
  <r>
    <s v="50D-345"/>
    <m/>
    <x v="0"/>
    <s v="49 SHORE AVE"/>
    <n v="101"/>
    <s v="OKEEFE BRIDGET E"/>
    <s v="R30"/>
    <s v="ONE FAMILY"/>
    <s v="50/D/345//"/>
    <n v="9.7699999999999995E-2"/>
    <n v="0"/>
    <n v="0"/>
    <n v="1"/>
    <n v="1"/>
    <s v="SEWER"/>
    <n v="1"/>
    <n v="1"/>
    <n v="7400"/>
    <s v="YES"/>
    <n v="0"/>
    <s v="50D-345"/>
    <s v="All Public"/>
    <s v="SEWER"/>
    <s v="SEWER"/>
    <n v="7400"/>
    <m/>
    <m/>
    <n v="0"/>
    <n v="0"/>
    <n v="2"/>
    <n v="726"/>
    <n v="1"/>
    <m/>
    <m/>
    <m/>
    <m/>
    <m/>
    <m/>
    <m/>
    <m/>
    <m/>
    <m/>
    <n v="1"/>
    <n v="1"/>
    <x v="4"/>
    <x v="4"/>
  </r>
  <r>
    <s v="38-459"/>
    <m/>
    <x v="0"/>
    <s v="35 KINGWOOD ST"/>
    <n v="101"/>
    <s v="DEINNOCENTIS JOHN H"/>
    <s v="R30"/>
    <s v="ONE FAMILY"/>
    <s v="38//459//"/>
    <n v="0.20841000000000001"/>
    <n v="1"/>
    <n v="1"/>
    <n v="1"/>
    <n v="1"/>
    <s v="SEPTIC"/>
    <n v="0"/>
    <n v="1"/>
    <n v="800"/>
    <s v="YES"/>
    <n v="800"/>
    <s v="38-459"/>
    <s v="Public Water,Septic"/>
    <s v="SEPTIC"/>
    <s v="SEPTIC"/>
    <n v="800"/>
    <m/>
    <m/>
    <n v="1"/>
    <n v="1"/>
    <n v="3"/>
    <n v="1181"/>
    <n v="1.75"/>
    <m/>
    <m/>
    <m/>
    <m/>
    <m/>
    <m/>
    <m/>
    <m/>
    <m/>
    <m/>
    <n v="2"/>
    <n v="1"/>
    <x v="3"/>
    <x v="3"/>
  </r>
  <r>
    <s v="50E-4-555"/>
    <m/>
    <x v="0"/>
    <s v="2 JUDSON ST"/>
    <n v="101"/>
    <s v="SPIEZIO ALFRED"/>
    <s v="R30"/>
    <s v="ONE FAMILY"/>
    <s v="50/E4/555//"/>
    <n v="4.1369999999999997E-2"/>
    <n v="0"/>
    <n v="0"/>
    <n v="1"/>
    <n v="1"/>
    <s v="SEWER"/>
    <n v="1"/>
    <n v="1"/>
    <n v="0"/>
    <s v="YES"/>
    <n v="0"/>
    <s v="50E-4-555"/>
    <s v="All Public"/>
    <s v="SEWER"/>
    <s v="SEWER"/>
    <n v="0"/>
    <m/>
    <m/>
    <n v="0"/>
    <n v="0"/>
    <n v="1"/>
    <n v="400"/>
    <n v="1"/>
    <m/>
    <m/>
    <m/>
    <m/>
    <m/>
    <m/>
    <m/>
    <m/>
    <m/>
    <m/>
    <n v="1"/>
    <n v="1"/>
    <x v="4"/>
    <x v="4"/>
  </r>
  <r>
    <s v="50A-228"/>
    <m/>
    <x v="0"/>
    <s v="4 WESTON AVE"/>
    <n v="101"/>
    <s v="SCIARAFFA PATRICIA A"/>
    <s v="R30"/>
    <s v="ONE FAMILY"/>
    <s v="50/A/228//"/>
    <n v="0.14218"/>
    <n v="0"/>
    <n v="0"/>
    <n v="1"/>
    <n v="1"/>
    <s v="SEWER"/>
    <n v="1"/>
    <n v="1"/>
    <n v="13100"/>
    <s v="YES"/>
    <n v="0"/>
    <s v="50A-228"/>
    <s v="All Public"/>
    <s v="SEWER"/>
    <s v="SEWER"/>
    <n v="13100"/>
    <m/>
    <m/>
    <n v="0"/>
    <n v="0"/>
    <n v="2"/>
    <n v="1579"/>
    <n v="1.9"/>
    <m/>
    <m/>
    <m/>
    <m/>
    <m/>
    <m/>
    <m/>
    <m/>
    <m/>
    <m/>
    <n v="2"/>
    <n v="1"/>
    <x v="0"/>
    <x v="0"/>
  </r>
  <r>
    <s v="50A-333"/>
    <m/>
    <x v="0"/>
    <s v="3 BAYVIEW ST"/>
    <n v="101"/>
    <s v="PATALANO ALEX"/>
    <s v="R30"/>
    <s v="ONE FAMILY"/>
    <s v="50/A/333//"/>
    <n v="0.17641999999999999"/>
    <n v="0"/>
    <n v="0"/>
    <n v="1"/>
    <n v="1"/>
    <s v="SEWER"/>
    <n v="1"/>
    <n v="1"/>
    <n v="2600"/>
    <s v="YES"/>
    <n v="0"/>
    <s v="50A-333"/>
    <s v="All Public"/>
    <s v="SEWER"/>
    <s v="SEWER"/>
    <n v="2600"/>
    <m/>
    <m/>
    <n v="0"/>
    <n v="0"/>
    <n v="2"/>
    <n v="768"/>
    <n v="1"/>
    <m/>
    <m/>
    <m/>
    <m/>
    <m/>
    <m/>
    <m/>
    <m/>
    <m/>
    <m/>
    <n v="1"/>
    <n v="1"/>
    <x v="0"/>
    <x v="0"/>
  </r>
  <r>
    <s v="50F-8"/>
    <m/>
    <x v="0"/>
    <s v="23 WORRALL AVE"/>
    <n v="101"/>
    <s v="DONOVAN JAMES B JR TRUSTEE OF"/>
    <s v="R30"/>
    <s v="ONE FAMILY"/>
    <s v="50/F/8//"/>
    <n v="9.4009999999999996E-2"/>
    <n v="0"/>
    <n v="0"/>
    <n v="1"/>
    <n v="1"/>
    <s v="SEWER"/>
    <n v="1"/>
    <n v="1"/>
    <n v="7000"/>
    <s v="YES"/>
    <n v="0"/>
    <s v="50F-8"/>
    <s v="All Public"/>
    <s v="SEWER"/>
    <s v="SEWER"/>
    <n v="7000"/>
    <m/>
    <m/>
    <n v="0"/>
    <n v="0"/>
    <n v="3"/>
    <n v="948"/>
    <n v="1.9"/>
    <m/>
    <m/>
    <m/>
    <m/>
    <m/>
    <m/>
    <m/>
    <m/>
    <m/>
    <m/>
    <n v="1"/>
    <n v="1"/>
    <x v="0"/>
    <x v="0"/>
  </r>
  <r>
    <s v="50D-397"/>
    <m/>
    <x v="0"/>
    <s v="134 SWIFTS BCH RD"/>
    <n v="101"/>
    <s v="APRILL SUSAN"/>
    <s v="R30"/>
    <s v="ONE FAMILY"/>
    <s v="50/D/397//"/>
    <n v="0.19275999999999999"/>
    <n v="0"/>
    <n v="0"/>
    <n v="1"/>
    <n v="1"/>
    <s v="SEWER"/>
    <n v="1"/>
    <n v="1"/>
    <n v="7700"/>
    <s v="NO_W1"/>
    <n v="0"/>
    <s v="50D-397"/>
    <s v="All Public"/>
    <s v="SEWER"/>
    <s v="SEWER"/>
    <n v="7700"/>
    <m/>
    <m/>
    <n v="0"/>
    <n v="0"/>
    <n v="2"/>
    <n v="1398"/>
    <n v="1.75"/>
    <m/>
    <m/>
    <m/>
    <m/>
    <m/>
    <m/>
    <m/>
    <m/>
    <m/>
    <m/>
    <n v="3"/>
    <n v="1"/>
    <x v="0"/>
    <x v="0"/>
  </r>
  <r>
    <s v="50F-130"/>
    <m/>
    <x v="0"/>
    <s v="74 PILGRIM AVE"/>
    <n v="101"/>
    <s v="MCCARTHY DONALD J TRUSTEE"/>
    <s v="R30"/>
    <s v="ONE FAMILY"/>
    <s v="50/F/130//"/>
    <n v="9.4450000000000006E-2"/>
    <n v="0"/>
    <n v="0"/>
    <n v="1"/>
    <n v="1"/>
    <s v="SEWER"/>
    <n v="1"/>
    <n v="1"/>
    <n v="5300"/>
    <s v="YES"/>
    <n v="0"/>
    <s v="50F-130"/>
    <s v="Public Water,Public Sewer"/>
    <s v="SEWER"/>
    <s v="SEWER"/>
    <n v="5300"/>
    <m/>
    <m/>
    <n v="0"/>
    <n v="0"/>
    <n v="2"/>
    <n v="820"/>
    <n v="1.5"/>
    <m/>
    <m/>
    <m/>
    <m/>
    <m/>
    <m/>
    <m/>
    <m/>
    <m/>
    <m/>
    <n v="1"/>
    <n v="1"/>
    <x v="0"/>
    <x v="0"/>
  </r>
  <r>
    <s v="50A-225"/>
    <m/>
    <x v="0"/>
    <s v="129 SWIFTS BCH RD"/>
    <n v="101"/>
    <s v="LUCIO JOSE S"/>
    <s v="R30"/>
    <s v="ONE FAMILY"/>
    <s v="50/A/225//"/>
    <n v="7.7990000000000004E-2"/>
    <n v="0"/>
    <n v="0"/>
    <n v="1"/>
    <n v="1"/>
    <s v="SEWER"/>
    <n v="1"/>
    <n v="1"/>
    <n v="8300"/>
    <s v="YES"/>
    <n v="0"/>
    <s v="50A-225"/>
    <s v="All Public"/>
    <s v="SEWER"/>
    <s v="SEWER"/>
    <n v="8300"/>
    <m/>
    <m/>
    <n v="0"/>
    <n v="0"/>
    <n v="3"/>
    <n v="1460"/>
    <n v="2"/>
    <m/>
    <m/>
    <m/>
    <m/>
    <m/>
    <m/>
    <m/>
    <m/>
    <m/>
    <m/>
    <n v="1"/>
    <n v="1"/>
    <x v="0"/>
    <x v="0"/>
  </r>
  <r>
    <s v="50A-301"/>
    <m/>
    <x v="0"/>
    <s v="15 WESTON AVE"/>
    <n v="101"/>
    <s v="MIKLOSOVICH CHARLES J"/>
    <s v="R30"/>
    <s v="ONE FAMILY"/>
    <s v="50/A/301//"/>
    <n v="8.5050000000000001E-2"/>
    <n v="0"/>
    <n v="0"/>
    <n v="1"/>
    <n v="1"/>
    <s v="SEWER"/>
    <n v="1"/>
    <n v="1"/>
    <n v="1200"/>
    <s v="YES"/>
    <n v="0"/>
    <s v="50A-301"/>
    <s v="All Public"/>
    <s v="SEWER"/>
    <s v="SEWER"/>
    <n v="1200"/>
    <m/>
    <m/>
    <n v="0"/>
    <n v="0"/>
    <n v="2"/>
    <n v="700"/>
    <n v="1"/>
    <m/>
    <m/>
    <m/>
    <m/>
    <m/>
    <m/>
    <m/>
    <m/>
    <m/>
    <m/>
    <n v="1"/>
    <n v="1"/>
    <x v="0"/>
    <x v="0"/>
  </r>
  <r>
    <s v="38-523A"/>
    <m/>
    <x v="0"/>
    <s v="18 KINGWOOD ST"/>
    <n v="104"/>
    <s v="WATERMAN PHILIP M"/>
    <s v="R30"/>
    <s v="TWO FAMILY"/>
    <s v="38//523/A/"/>
    <n v="0.36048999999999998"/>
    <n v="1"/>
    <n v="1"/>
    <n v="1"/>
    <n v="1"/>
    <s v="SEPTIC"/>
    <n v="0"/>
    <n v="1"/>
    <n v="3000"/>
    <s v="NO_W1"/>
    <n v="3000"/>
    <s v="38-523A"/>
    <s v="Public Water,Gas,Septic"/>
    <s v="SEPTIC"/>
    <s v="SEPTIC"/>
    <n v="3000"/>
    <m/>
    <m/>
    <n v="2"/>
    <n v="2"/>
    <n v="4"/>
    <n v="1008"/>
    <n v="2"/>
    <m/>
    <m/>
    <m/>
    <m/>
    <m/>
    <m/>
    <m/>
    <m/>
    <m/>
    <m/>
    <n v="3"/>
    <n v="1"/>
    <x v="3"/>
    <x v="3"/>
  </r>
  <r>
    <s v="38-430"/>
    <m/>
    <x v="0"/>
    <s v="0 JUNIPER ST"/>
    <n v="132"/>
    <s v="PULLO A RALPH"/>
    <s v="R30"/>
    <s v="RES ACLNUD  MDL-00"/>
    <s v="38//430//"/>
    <n v="0.12037"/>
    <n v="0"/>
    <n v="0"/>
    <n v="0"/>
    <n v="0"/>
    <m/>
    <n v="0"/>
    <n v="0"/>
    <n v="0"/>
    <s v="YES"/>
    <n v="0"/>
    <s v="38-430"/>
    <m/>
    <m/>
    <m/>
    <n v="0"/>
    <m/>
    <m/>
    <n v="0"/>
    <n v="0"/>
    <n v="0"/>
    <n v="0"/>
    <n v="0"/>
    <m/>
    <m/>
    <m/>
    <m/>
    <m/>
    <m/>
    <m/>
    <m/>
    <m/>
    <m/>
    <n v="1"/>
    <n v="1"/>
    <x v="3"/>
    <x v="3"/>
  </r>
  <r>
    <s v="50D-283"/>
    <m/>
    <x v="0"/>
    <s v="9 JUDSON ST"/>
    <n v="101"/>
    <s v="FRYER N STEVEN E"/>
    <s v="R30"/>
    <s v="ONE FAMILY"/>
    <s v="50/D/283//"/>
    <n v="0.15801000000000001"/>
    <n v="0"/>
    <n v="0"/>
    <n v="1"/>
    <n v="1"/>
    <s v="SEWER"/>
    <n v="1"/>
    <n v="1"/>
    <n v="4800"/>
    <s v="YES"/>
    <n v="0"/>
    <s v="50D-283"/>
    <s v="All Public"/>
    <s v="SEWER"/>
    <s v="SEWER"/>
    <n v="4800"/>
    <m/>
    <m/>
    <n v="0"/>
    <n v="0"/>
    <n v="3"/>
    <n v="1580"/>
    <n v="2"/>
    <m/>
    <m/>
    <m/>
    <m/>
    <m/>
    <m/>
    <m/>
    <m/>
    <m/>
    <m/>
    <n v="3"/>
    <n v="1"/>
    <x v="4"/>
    <x v="4"/>
  </r>
  <r>
    <s v="50F-7"/>
    <m/>
    <x v="0"/>
    <s v="25 WORRALL AVE"/>
    <n v="101"/>
    <s v="FOSTER HEIDEMARIE TRUSTEE OF"/>
    <s v="R30"/>
    <s v="ONE FAMILY"/>
    <s v="50/F/7//"/>
    <n v="0.10419"/>
    <n v="0"/>
    <n v="0"/>
    <n v="1"/>
    <n v="1"/>
    <s v="SEWER"/>
    <n v="1"/>
    <n v="0"/>
    <n v="0"/>
    <s v="YES"/>
    <n v="0"/>
    <s v="50F-7"/>
    <s v="Public Water,Public Sewer"/>
    <s v="SEWER"/>
    <s v="SEWER"/>
    <n v="0"/>
    <m/>
    <m/>
    <n v="0"/>
    <n v="0"/>
    <n v="3"/>
    <n v="1032"/>
    <n v="1"/>
    <m/>
    <m/>
    <m/>
    <m/>
    <m/>
    <m/>
    <m/>
    <m/>
    <m/>
    <m/>
    <n v="1"/>
    <n v="1"/>
    <x v="0"/>
    <x v="0"/>
  </r>
  <r>
    <s v="38-458"/>
    <m/>
    <x v="0"/>
    <s v="28 JUNIPER ST"/>
    <n v="101"/>
    <s v="GRP LOAN LLC"/>
    <s v="R30"/>
    <s v="ONE FAMILY"/>
    <s v="38//458//"/>
    <n v="9.8739999999999994E-2"/>
    <n v="1"/>
    <n v="1"/>
    <n v="1"/>
    <n v="1"/>
    <s v="SEPTIC"/>
    <n v="0"/>
    <n v="1"/>
    <n v="12700"/>
    <s v="YES"/>
    <n v="12700"/>
    <s v="38-458"/>
    <s v="Public Water,Gas,Septic"/>
    <s v="SEPTIC"/>
    <s v="SEPTIC"/>
    <n v="12700"/>
    <m/>
    <m/>
    <n v="1"/>
    <n v="1"/>
    <n v="3"/>
    <n v="1076"/>
    <n v="1"/>
    <m/>
    <m/>
    <m/>
    <m/>
    <m/>
    <m/>
    <m/>
    <m/>
    <m/>
    <m/>
    <n v="1"/>
    <n v="1"/>
    <x v="3"/>
    <x v="3"/>
  </r>
  <r>
    <s v="50D-237"/>
    <m/>
    <x v="0"/>
    <s v="37 GRAHAM ST"/>
    <n v="903"/>
    <s v="TOWN OF WAREHAM"/>
    <s v="R30"/>
    <s v="MUNICIPAL  MDL-00"/>
    <s v="50/D/237//"/>
    <n v="0.14076"/>
    <n v="0"/>
    <n v="0"/>
    <n v="0"/>
    <n v="0"/>
    <m/>
    <n v="0"/>
    <n v="0"/>
    <n v="0"/>
    <s v="YES"/>
    <n v="0"/>
    <s v="50D-237"/>
    <m/>
    <m/>
    <m/>
    <n v="0"/>
    <s v="fee simple"/>
    <s v="YES"/>
    <n v="0"/>
    <n v="0"/>
    <n v="0"/>
    <n v="0"/>
    <n v="0"/>
    <m/>
    <m/>
    <m/>
    <m/>
    <m/>
    <m/>
    <m/>
    <m/>
    <m/>
    <m/>
    <n v="2"/>
    <n v="1"/>
    <x v="4"/>
    <x v="4"/>
  </r>
  <r>
    <s v="50D-300B"/>
    <m/>
    <x v="0"/>
    <s v="7 JUDSON ST"/>
    <n v="101"/>
    <s v="NEVARD DAVID W"/>
    <s v="R30"/>
    <s v="ONE FAMILY"/>
    <s v="50/D/300/B/"/>
    <n v="6.6710000000000005E-2"/>
    <n v="0"/>
    <n v="0"/>
    <n v="1"/>
    <n v="1"/>
    <s v="SEWER"/>
    <n v="1"/>
    <n v="1"/>
    <n v="1300"/>
    <s v="YES"/>
    <n v="0"/>
    <s v="50D-300B"/>
    <s v="All Public"/>
    <s v="SEWER"/>
    <s v="SEWER"/>
    <n v="1300"/>
    <m/>
    <m/>
    <n v="0"/>
    <n v="0"/>
    <n v="1"/>
    <n v="572"/>
    <n v="1"/>
    <m/>
    <m/>
    <m/>
    <m/>
    <m/>
    <m/>
    <m/>
    <m/>
    <m/>
    <m/>
    <n v="2"/>
    <n v="1"/>
    <x v="4"/>
    <x v="4"/>
  </r>
  <r>
    <s v="50D-392"/>
    <m/>
    <x v="0"/>
    <s v="9 GRANT ST"/>
    <n v="101"/>
    <s v="FARMUSA MARGHERITA E LIFE ESTATE"/>
    <s v="R30"/>
    <s v="ONE FAMILY"/>
    <s v="50/D/392//"/>
    <n v="0.10251"/>
    <n v="0"/>
    <n v="0"/>
    <n v="1"/>
    <n v="1"/>
    <s v="SEWER"/>
    <n v="1"/>
    <n v="1"/>
    <n v="1500"/>
    <s v="YES"/>
    <n v="0"/>
    <s v="50D-392"/>
    <s v="Public Water,Public Sewer,Gas"/>
    <s v="SEWER"/>
    <s v="SEWER"/>
    <n v="1500"/>
    <m/>
    <m/>
    <n v="0"/>
    <n v="0"/>
    <n v="3"/>
    <n v="1170"/>
    <n v="2"/>
    <m/>
    <m/>
    <m/>
    <m/>
    <m/>
    <m/>
    <m/>
    <m/>
    <m/>
    <m/>
    <n v="1"/>
    <n v="1"/>
    <x v="0"/>
    <x v="0"/>
  </r>
  <r>
    <s v="50F-116"/>
    <m/>
    <x v="0"/>
    <s v="16 WORRALL AVE"/>
    <n v="101"/>
    <s v="GANSERT DAREN &amp; DEBRA"/>
    <s v="R30"/>
    <s v="ONE FAMILY"/>
    <s v="50/F/116//"/>
    <n v="0.18801999999999999"/>
    <n v="0"/>
    <n v="0"/>
    <n v="1"/>
    <n v="1"/>
    <s v="SEWER"/>
    <n v="1"/>
    <n v="1"/>
    <n v="12000"/>
    <s v="NO_W1"/>
    <n v="0"/>
    <s v="50F-116"/>
    <s v="Public Water,Public Sewer"/>
    <s v="SEWER"/>
    <s v="SEWER"/>
    <n v="12000"/>
    <m/>
    <m/>
    <n v="0"/>
    <n v="0"/>
    <n v="2"/>
    <n v="940"/>
    <n v="1"/>
    <m/>
    <m/>
    <m/>
    <m/>
    <m/>
    <m/>
    <m/>
    <m/>
    <m/>
    <m/>
    <n v="2"/>
    <n v="1"/>
    <x v="0"/>
    <x v="0"/>
  </r>
  <r>
    <s v="38-1006"/>
    <m/>
    <x v="0"/>
    <s v="0 INDIAN NECK RD"/>
    <n v="812"/>
    <s v="PARKWOOD BEACH IMPROVEMENT"/>
    <s v="R30"/>
    <s v="61B PICNIC"/>
    <s v="38//1006//"/>
    <n v="0.34788999999999998"/>
    <n v="0"/>
    <n v="0"/>
    <n v="0"/>
    <n v="0"/>
    <m/>
    <n v="0"/>
    <n v="0"/>
    <n v="0"/>
    <s v="YES"/>
    <n v="0"/>
    <s v="38-1006"/>
    <m/>
    <m/>
    <m/>
    <n v="0"/>
    <m/>
    <m/>
    <n v="0"/>
    <n v="0"/>
    <n v="0"/>
    <n v="0"/>
    <n v="0"/>
    <m/>
    <m/>
    <m/>
    <m/>
    <m/>
    <m/>
    <m/>
    <m/>
    <m/>
    <m/>
    <n v="1"/>
    <n v="1"/>
    <x v="3"/>
    <x v="3"/>
  </r>
  <r>
    <s v="50D-248"/>
    <m/>
    <x v="0"/>
    <s v="13 HOWARD ST"/>
    <n v="101"/>
    <s v="BROWNE ANTHONY J &amp; BLANCA N"/>
    <s v="R30"/>
    <s v="ONE FAMILY"/>
    <s v="50/D/248//"/>
    <n v="0.10126"/>
    <n v="0"/>
    <n v="0"/>
    <n v="1"/>
    <n v="1"/>
    <s v="SEWER"/>
    <n v="1"/>
    <n v="2"/>
    <n v="10500"/>
    <s v="YES"/>
    <n v="0"/>
    <s v="50D-248"/>
    <s v="All Public"/>
    <s v="SEWER"/>
    <s v="SEWER"/>
    <n v="5250"/>
    <m/>
    <m/>
    <n v="0"/>
    <n v="0"/>
    <n v="3"/>
    <n v="960"/>
    <n v="1"/>
    <m/>
    <m/>
    <m/>
    <m/>
    <m/>
    <m/>
    <m/>
    <m/>
    <m/>
    <m/>
    <n v="1"/>
    <n v="1"/>
    <x v="4"/>
    <x v="4"/>
  </r>
  <r>
    <s v="50F-6"/>
    <m/>
    <x v="0"/>
    <s v="27 WORRALL AVE"/>
    <n v="101"/>
    <s v="LAMBIASE FAMILY LLC"/>
    <s v="R30"/>
    <s v="ONE FAMILY"/>
    <s v="50/F/6//"/>
    <n v="0.11656999999999999"/>
    <n v="0"/>
    <n v="0"/>
    <n v="1"/>
    <n v="1"/>
    <s v="SEWER"/>
    <n v="1"/>
    <n v="0"/>
    <n v="0"/>
    <s v="YES"/>
    <n v="0"/>
    <s v="50F-6"/>
    <s v="All Public"/>
    <s v="SEWER"/>
    <s v="SEWER"/>
    <n v="0"/>
    <m/>
    <m/>
    <n v="0"/>
    <n v="0"/>
    <n v="3"/>
    <n v="2363"/>
    <n v="1.75"/>
    <m/>
    <m/>
    <m/>
    <m/>
    <m/>
    <m/>
    <m/>
    <m/>
    <m/>
    <m/>
    <n v="1"/>
    <n v="1"/>
    <x v="0"/>
    <x v="0"/>
  </r>
  <r>
    <s v="LAND_NOPARC"/>
    <m/>
    <x v="0"/>
    <m/>
    <n v="0"/>
    <m/>
    <m/>
    <m/>
    <m/>
    <n v="1.5520000000000001E-2"/>
    <n v="0"/>
    <n v="0"/>
    <n v="0"/>
    <n v="0"/>
    <m/>
    <n v="0"/>
    <n v="0"/>
    <n v="0"/>
    <s v="NO"/>
    <n v="0"/>
    <m/>
    <m/>
    <m/>
    <m/>
    <n v="0"/>
    <m/>
    <m/>
    <n v="0"/>
    <n v="0"/>
    <n v="0"/>
    <n v="0"/>
    <n v="0"/>
    <m/>
    <m/>
    <m/>
    <m/>
    <m/>
    <m/>
    <m/>
    <m/>
    <m/>
    <m/>
    <n v="0"/>
    <n v="1"/>
    <x v="3"/>
    <x v="3"/>
  </r>
  <r>
    <s v="50F-5"/>
    <m/>
    <x v="0"/>
    <s v="29 WORRALL AVE"/>
    <n v="101"/>
    <s v="ZIINO ESTHER J  TRUSTEE OF THE"/>
    <s v="R30"/>
    <s v="ONE FAMILY"/>
    <s v="50/F/5//"/>
    <n v="0.16187000000000001"/>
    <n v="0"/>
    <n v="0"/>
    <n v="1"/>
    <n v="1"/>
    <s v="SEWER"/>
    <n v="1"/>
    <n v="0"/>
    <n v="0"/>
    <s v="YES"/>
    <n v="0"/>
    <s v="50F-5"/>
    <s v="Public Water,Public Sewer,Gas"/>
    <s v="SEWER"/>
    <s v="SEWER"/>
    <n v="0"/>
    <m/>
    <m/>
    <n v="0"/>
    <n v="0"/>
    <n v="3"/>
    <n v="1208"/>
    <n v="1"/>
    <m/>
    <m/>
    <m/>
    <m/>
    <m/>
    <m/>
    <m/>
    <m/>
    <m/>
    <m/>
    <n v="1"/>
    <n v="1"/>
    <x v="0"/>
    <x v="0"/>
  </r>
  <r>
    <s v="50F-20"/>
    <m/>
    <x v="0"/>
    <s v="71 PILGRIM AVE"/>
    <n v="132"/>
    <s v="BRADLEY HENRY J ET AL"/>
    <s v="R30"/>
    <s v="RES ACLNUD  MDL-00"/>
    <s v="50/F/20//"/>
    <n v="0.12263"/>
    <n v="0"/>
    <n v="0"/>
    <n v="0"/>
    <n v="0"/>
    <m/>
    <n v="0"/>
    <n v="0"/>
    <n v="0"/>
    <s v="YES"/>
    <n v="0"/>
    <s v="50F-20"/>
    <m/>
    <m/>
    <m/>
    <n v="0"/>
    <m/>
    <m/>
    <n v="0"/>
    <n v="0"/>
    <n v="0"/>
    <n v="0"/>
    <n v="0"/>
    <m/>
    <m/>
    <m/>
    <m/>
    <m/>
    <m/>
    <m/>
    <m/>
    <m/>
    <m/>
    <n v="1"/>
    <n v="1"/>
    <x v="0"/>
    <x v="0"/>
  </r>
  <r>
    <s v="50E-4-549"/>
    <m/>
    <x v="0"/>
    <s v="5 CLIFF AVE"/>
    <n v="101"/>
    <s v="ALDRED GENEVIEVE F ET AL"/>
    <s v="R30"/>
    <s v="ONE FAMILY"/>
    <s v="50/E4/549//"/>
    <n v="0.13950000000000001"/>
    <n v="0"/>
    <n v="0"/>
    <n v="1"/>
    <n v="1"/>
    <s v="SEWER"/>
    <n v="1"/>
    <n v="1"/>
    <n v="1100"/>
    <s v="YES"/>
    <n v="0"/>
    <s v="50E-4-549"/>
    <s v="All Public"/>
    <s v="SEWER"/>
    <s v="SEWER"/>
    <n v="1100"/>
    <m/>
    <m/>
    <n v="0"/>
    <n v="0"/>
    <n v="1"/>
    <n v="395"/>
    <n v="1"/>
    <m/>
    <m/>
    <m/>
    <m/>
    <m/>
    <m/>
    <m/>
    <m/>
    <m/>
    <m/>
    <n v="3"/>
    <n v="1"/>
    <x v="4"/>
    <x v="4"/>
  </r>
  <r>
    <s v="50D-284"/>
    <m/>
    <x v="0"/>
    <s v="10 HOWARD ST"/>
    <n v="101"/>
    <s v="MARTOCCHIO LOUIS J"/>
    <s v="R30"/>
    <s v="ONE FAMILY"/>
    <s v="50/D/284//"/>
    <n v="8.8969999999999994E-2"/>
    <n v="0"/>
    <n v="0"/>
    <n v="1"/>
    <n v="1"/>
    <s v="SEWER"/>
    <n v="1"/>
    <n v="1"/>
    <n v="800"/>
    <s v="YES"/>
    <n v="0"/>
    <s v="50D-284"/>
    <s v="Public Water,Public Sewer"/>
    <s v="SEWER"/>
    <s v="SEWER"/>
    <n v="800"/>
    <m/>
    <m/>
    <n v="0"/>
    <n v="0"/>
    <n v="2"/>
    <n v="693"/>
    <n v="1"/>
    <m/>
    <m/>
    <m/>
    <m/>
    <m/>
    <m/>
    <m/>
    <m/>
    <m/>
    <m/>
    <n v="1"/>
    <n v="1"/>
    <x v="4"/>
    <x v="4"/>
  </r>
  <r>
    <s v="50E-4-548"/>
    <m/>
    <x v="0"/>
    <s v="4 JUDSON ST"/>
    <n v="101"/>
    <s v="FOLEY ROBERT"/>
    <s v="R30"/>
    <s v="ONE FAMILY"/>
    <s v="50/E4/548//"/>
    <n v="5.2260000000000001E-2"/>
    <n v="0"/>
    <n v="0"/>
    <n v="1"/>
    <n v="1"/>
    <s v="SEWER"/>
    <n v="1"/>
    <n v="1"/>
    <n v="2200"/>
    <s v="YES"/>
    <n v="0"/>
    <s v="50E-4-548"/>
    <s v="All Public"/>
    <s v="SEWER"/>
    <s v="SEWER"/>
    <n v="2200"/>
    <m/>
    <m/>
    <n v="0"/>
    <n v="0"/>
    <n v="2"/>
    <n v="578"/>
    <n v="1"/>
    <m/>
    <m/>
    <m/>
    <m/>
    <m/>
    <m/>
    <m/>
    <m/>
    <m/>
    <m/>
    <n v="1"/>
    <n v="1"/>
    <x v="4"/>
    <x v="4"/>
  </r>
  <r>
    <s v="50F-B4"/>
    <m/>
    <x v="0"/>
    <s v="0 SMITH AVE"/>
    <n v="903"/>
    <s v="TOWN OF WAREHAM"/>
    <s v="R30"/>
    <s v="MUNICIPAL  MDL-00"/>
    <s v="50/F/B4//"/>
    <n v="1.6068800000000001"/>
    <n v="0"/>
    <n v="0"/>
    <n v="0"/>
    <n v="0"/>
    <m/>
    <n v="0"/>
    <n v="0"/>
    <n v="0"/>
    <s v="YES"/>
    <n v="0"/>
    <s v="50F-B4"/>
    <m/>
    <m/>
    <m/>
    <n v="900"/>
    <m/>
    <m/>
    <n v="0"/>
    <n v="0"/>
    <n v="0"/>
    <n v="0"/>
    <n v="0"/>
    <m/>
    <m/>
    <m/>
    <m/>
    <m/>
    <m/>
    <m/>
    <m/>
    <m/>
    <m/>
    <n v="1"/>
    <n v="1"/>
    <x v="4"/>
    <x v="4"/>
  </r>
  <r>
    <s v="38-524A"/>
    <m/>
    <x v="0"/>
    <s v="16 KINGWOOD ST"/>
    <n v="101"/>
    <s v="AURORA LOAN SERVICES LLC"/>
    <s v="R30"/>
    <s v="ONE FAMILY"/>
    <s v="38//524/A/"/>
    <n v="0.21890000000000001"/>
    <n v="1"/>
    <n v="1"/>
    <n v="1"/>
    <n v="1"/>
    <s v="SEPTIC"/>
    <n v="0"/>
    <n v="1"/>
    <n v="5100"/>
    <s v="YES"/>
    <n v="5100"/>
    <s v="38-524A"/>
    <s v="Public Water,Gas,Septic"/>
    <s v="SEPTIC"/>
    <s v="SEPTIC"/>
    <n v="5100"/>
    <m/>
    <m/>
    <n v="1"/>
    <n v="1"/>
    <n v="1"/>
    <n v="900"/>
    <n v="1"/>
    <m/>
    <m/>
    <m/>
    <m/>
    <m/>
    <m/>
    <m/>
    <m/>
    <m/>
    <m/>
    <n v="2"/>
    <n v="1"/>
    <x v="3"/>
    <x v="3"/>
  </r>
  <r>
    <s v="50A-303"/>
    <m/>
    <x v="0"/>
    <s v="13 WESTON AVE"/>
    <n v="101"/>
    <s v="CAFFREY DAVID J"/>
    <s v="R30"/>
    <s v="ONE FAMILY"/>
    <s v="50/A/303//"/>
    <n v="7.7609999999999998E-2"/>
    <n v="0"/>
    <n v="0"/>
    <n v="1"/>
    <n v="1"/>
    <s v="SEWER"/>
    <n v="1"/>
    <n v="1"/>
    <n v="200"/>
    <s v="YES"/>
    <n v="0"/>
    <s v="50A-303"/>
    <s v="All Public"/>
    <s v="SEWER"/>
    <s v="SEWER"/>
    <n v="200"/>
    <m/>
    <m/>
    <n v="0"/>
    <n v="0"/>
    <n v="3"/>
    <n v="661"/>
    <n v="1"/>
    <m/>
    <m/>
    <m/>
    <m/>
    <m/>
    <m/>
    <m/>
    <m/>
    <m/>
    <m/>
    <n v="1"/>
    <n v="1"/>
    <x v="0"/>
    <x v="0"/>
  </r>
  <r>
    <s v="50D-377"/>
    <m/>
    <x v="0"/>
    <s v="14 PINE ST"/>
    <n v="101"/>
    <s v="SPAGNUOLO ROBERT E &amp;"/>
    <s v="R30"/>
    <s v="ONE FAMILY"/>
    <s v="50/D/377//"/>
    <n v="0.19541"/>
    <n v="0"/>
    <n v="0"/>
    <n v="1"/>
    <n v="1"/>
    <s v="SEWER"/>
    <n v="1"/>
    <n v="1"/>
    <n v="6700"/>
    <s v="YES"/>
    <n v="0"/>
    <s v="50D-377"/>
    <s v="Public Water,Public Sewer"/>
    <s v="SEWER"/>
    <s v="SEWER"/>
    <n v="6700"/>
    <m/>
    <m/>
    <n v="0"/>
    <n v="0"/>
    <n v="3"/>
    <n v="1536"/>
    <n v="2"/>
    <m/>
    <m/>
    <m/>
    <m/>
    <m/>
    <m/>
    <m/>
    <m/>
    <m/>
    <m/>
    <n v="1"/>
    <n v="1"/>
    <x v="0"/>
    <x v="0"/>
  </r>
  <r>
    <s v="40-1011"/>
    <m/>
    <x v="0"/>
    <s v="124 INDIAN NECK RD"/>
    <n v="903"/>
    <s v="TOWN OF WAREHAM"/>
    <s v="R30"/>
    <s v="MUNICIPAL  MDL-00"/>
    <s v="40//1011//"/>
    <n v="21.64649"/>
    <n v="0"/>
    <n v="0"/>
    <n v="0"/>
    <n v="0"/>
    <m/>
    <n v="0"/>
    <n v="0"/>
    <n v="0"/>
    <s v="YES"/>
    <n v="0"/>
    <s v="40-1011"/>
    <m/>
    <m/>
    <m/>
    <n v="0"/>
    <s v="fee simple"/>
    <s v="YES"/>
    <n v="0"/>
    <n v="0"/>
    <n v="0"/>
    <n v="0"/>
    <n v="0"/>
    <m/>
    <m/>
    <m/>
    <m/>
    <m/>
    <m/>
    <m/>
    <m/>
    <m/>
    <m/>
    <n v="1"/>
    <n v="1"/>
    <x v="3"/>
    <x v="3"/>
  </r>
  <r>
    <s v="50D-361"/>
    <m/>
    <x v="0"/>
    <s v="45 SHORE AVE"/>
    <n v="101"/>
    <s v="ONEILL DANIEL JR"/>
    <s v="R30"/>
    <s v="ONE FAMILY"/>
    <s v="50/D/361//"/>
    <n v="0.21809999999999999"/>
    <n v="0"/>
    <n v="0"/>
    <n v="1"/>
    <n v="1"/>
    <s v="SEWER"/>
    <n v="1"/>
    <n v="1"/>
    <n v="1300"/>
    <s v="YES"/>
    <n v="0"/>
    <s v="50D-361"/>
    <s v="Public Water,Public Sewer"/>
    <s v="SEWER"/>
    <s v="SEWER"/>
    <n v="1300"/>
    <m/>
    <m/>
    <n v="0"/>
    <n v="0"/>
    <n v="4"/>
    <n v="1108"/>
    <n v="1"/>
    <m/>
    <m/>
    <m/>
    <m/>
    <m/>
    <m/>
    <m/>
    <m/>
    <m/>
    <m/>
    <n v="2"/>
    <n v="1"/>
    <x v="4"/>
    <x v="4"/>
  </r>
  <r>
    <s v="38-529"/>
    <m/>
    <x v="0"/>
    <s v="6 KINGWOOD ST"/>
    <n v="101"/>
    <s v="JACKSON H PAUL JR"/>
    <s v="R30"/>
    <s v="ONE FAMILY"/>
    <s v="38//529//"/>
    <n v="0.53939999999999999"/>
    <n v="1"/>
    <n v="1"/>
    <n v="1"/>
    <n v="1"/>
    <s v="SEPTIC"/>
    <n v="0"/>
    <n v="1"/>
    <n v="3100"/>
    <s v="YES"/>
    <n v="3100"/>
    <s v="38-529"/>
    <s v="Public Water,Septic"/>
    <s v="SEPTIC"/>
    <s v="SEPTIC"/>
    <n v="3100"/>
    <m/>
    <m/>
    <n v="1"/>
    <n v="1"/>
    <n v="4"/>
    <n v="996"/>
    <n v="1.5"/>
    <m/>
    <m/>
    <m/>
    <m/>
    <m/>
    <m/>
    <m/>
    <m/>
    <m/>
    <m/>
    <n v="3"/>
    <n v="1"/>
    <x v="3"/>
    <x v="3"/>
  </r>
  <r>
    <s v="50F-119"/>
    <m/>
    <x v="0"/>
    <s v="6 SURF AVE"/>
    <n v="101"/>
    <s v="MCGOWAN JOHN P &amp; MARGARET M"/>
    <s v="R30"/>
    <s v="ONE FAMILY"/>
    <s v="50/F/119//"/>
    <n v="0.13702"/>
    <n v="0"/>
    <n v="0"/>
    <n v="1"/>
    <n v="1"/>
    <s v="SEWER"/>
    <n v="1"/>
    <n v="1"/>
    <n v="13400"/>
    <s v="NO_W1"/>
    <n v="0"/>
    <s v="50F-119"/>
    <s v="Public Water,Public Sewer"/>
    <s v="SEWER"/>
    <s v="SEWER"/>
    <n v="13400"/>
    <m/>
    <m/>
    <n v="0"/>
    <n v="0"/>
    <n v="4"/>
    <n v="1320"/>
    <n v="1.5"/>
    <m/>
    <m/>
    <m/>
    <m/>
    <m/>
    <m/>
    <m/>
    <m/>
    <m/>
    <m/>
    <n v="2"/>
    <n v="1"/>
    <x v="0"/>
    <x v="0"/>
  </r>
  <r>
    <s v="38-491"/>
    <m/>
    <x v="0"/>
    <s v="29 KINGWOOD ST"/>
    <n v="132"/>
    <s v="GARGAS PETER T"/>
    <s v="R30"/>
    <s v="RES ACLNUD  MDL-00"/>
    <s v="38//491//"/>
    <n v="0.10474"/>
    <n v="0"/>
    <n v="0"/>
    <n v="0"/>
    <n v="0"/>
    <m/>
    <n v="0"/>
    <n v="0"/>
    <n v="0"/>
    <s v="YES"/>
    <n v="0"/>
    <s v="38-491"/>
    <m/>
    <m/>
    <m/>
    <n v="0"/>
    <m/>
    <m/>
    <n v="0"/>
    <n v="0"/>
    <n v="0"/>
    <n v="0"/>
    <n v="0"/>
    <m/>
    <m/>
    <m/>
    <m/>
    <m/>
    <m/>
    <m/>
    <m/>
    <m/>
    <m/>
    <n v="1"/>
    <n v="1"/>
    <x v="3"/>
    <x v="3"/>
  </r>
  <r>
    <s v="50D-195"/>
    <m/>
    <x v="0"/>
    <s v="18 FLORENCE ST"/>
    <n v="132"/>
    <s v="LUNETTA LOUIS L"/>
    <s v="R30"/>
    <s v="RES ACLNUD  MDL-00"/>
    <s v="50/D/195//"/>
    <n v="0.15759000000000001"/>
    <n v="0"/>
    <n v="0"/>
    <n v="0"/>
    <n v="0"/>
    <m/>
    <n v="0"/>
    <n v="0"/>
    <n v="0"/>
    <s v="YES"/>
    <n v="0"/>
    <s v="50D-195"/>
    <m/>
    <m/>
    <m/>
    <n v="0"/>
    <m/>
    <m/>
    <n v="0"/>
    <n v="0"/>
    <n v="0"/>
    <n v="0"/>
    <n v="0"/>
    <m/>
    <m/>
    <m/>
    <m/>
    <m/>
    <m/>
    <m/>
    <m/>
    <m/>
    <m/>
    <n v="2"/>
    <n v="1"/>
    <x v="4"/>
    <x v="4"/>
  </r>
  <r>
    <s v="50A-226"/>
    <m/>
    <x v="0"/>
    <s v="127 SWIFTS BCH RD"/>
    <n v="101"/>
    <s v="ROCCO JERRY C"/>
    <s v="R30"/>
    <s v="ONE FAMILY"/>
    <s v="50/A/226//"/>
    <n v="7.2139999999999996E-2"/>
    <n v="0"/>
    <n v="0"/>
    <n v="1"/>
    <n v="1"/>
    <s v="SEWER"/>
    <n v="1"/>
    <n v="1"/>
    <n v="0"/>
    <s v="YES"/>
    <n v="0"/>
    <s v="50A-226"/>
    <s v="All Public"/>
    <s v="SEWER"/>
    <s v="SEWER"/>
    <n v="0"/>
    <m/>
    <m/>
    <n v="0"/>
    <n v="0"/>
    <n v="2"/>
    <n v="880"/>
    <n v="1"/>
    <m/>
    <m/>
    <m/>
    <m/>
    <m/>
    <m/>
    <m/>
    <m/>
    <m/>
    <m/>
    <n v="1"/>
    <n v="1"/>
    <x v="0"/>
    <x v="0"/>
  </r>
  <r>
    <s v="38-410"/>
    <m/>
    <x v="0"/>
    <s v="10 BAYSIDE AVE"/>
    <n v="101"/>
    <s v="QUINLAN FRED M"/>
    <s v="R30"/>
    <s v="ONE FAMILY"/>
    <s v="38//410//"/>
    <n v="0.22542000000000001"/>
    <n v="1"/>
    <n v="1"/>
    <n v="1"/>
    <n v="1"/>
    <s v="SEPTIC"/>
    <n v="0"/>
    <n v="1"/>
    <n v="14500"/>
    <s v="YES"/>
    <n v="14500"/>
    <s v="38-410"/>
    <s v="Public Water,Septic"/>
    <s v="SEPTIC"/>
    <s v="SEPTIC"/>
    <n v="14500"/>
    <m/>
    <m/>
    <n v="1"/>
    <n v="1"/>
    <n v="4"/>
    <n v="1212"/>
    <n v="1.75"/>
    <m/>
    <m/>
    <m/>
    <m/>
    <m/>
    <m/>
    <m/>
    <m/>
    <m/>
    <m/>
    <n v="2"/>
    <n v="1"/>
    <x v="3"/>
    <x v="3"/>
  </r>
  <r>
    <s v="50F-129"/>
    <m/>
    <x v="0"/>
    <s v="72 PILGRIM AVE"/>
    <n v="101"/>
    <s v="REARDON WILLIAM"/>
    <s v="R30"/>
    <s v="ONE FAMILY"/>
    <s v="50/F/129//"/>
    <n v="9.4530000000000003E-2"/>
    <n v="0"/>
    <n v="0"/>
    <n v="1"/>
    <n v="1"/>
    <s v="SEWER"/>
    <n v="1"/>
    <n v="1"/>
    <n v="6300"/>
    <s v="YES"/>
    <n v="0"/>
    <s v="50F-129"/>
    <s v="Public Water,Public Sewer,Gas"/>
    <s v="SEWER"/>
    <s v="SEWER"/>
    <n v="6300"/>
    <m/>
    <m/>
    <n v="0"/>
    <n v="0"/>
    <n v="3"/>
    <n v="1251"/>
    <n v="1.75"/>
    <m/>
    <m/>
    <m/>
    <m/>
    <m/>
    <m/>
    <m/>
    <m/>
    <m/>
    <m/>
    <n v="1"/>
    <n v="1"/>
    <x v="0"/>
    <x v="0"/>
  </r>
  <r>
    <s v="50F-4"/>
    <m/>
    <x v="0"/>
    <s v="31 WORRALL AVE"/>
    <n v="101"/>
    <s v="RANDO GEORGE A &amp; MARION D TRS"/>
    <s v="R30"/>
    <s v="ONE FAMILY"/>
    <s v="50/F/4//"/>
    <n v="0.17138"/>
    <n v="0"/>
    <n v="0"/>
    <n v="1"/>
    <n v="1"/>
    <s v="SEWER"/>
    <n v="1"/>
    <n v="1"/>
    <n v="6700"/>
    <s v="YES"/>
    <n v="0"/>
    <s v="50F-4"/>
    <s v="All Public"/>
    <s v="SEWER"/>
    <s v="SEWER"/>
    <n v="6700"/>
    <m/>
    <m/>
    <n v="0"/>
    <n v="0"/>
    <n v="4"/>
    <n v="1860"/>
    <n v="2"/>
    <m/>
    <m/>
    <m/>
    <m/>
    <m/>
    <m/>
    <m/>
    <m/>
    <m/>
    <m/>
    <n v="1"/>
    <n v="1"/>
    <x v="0"/>
    <x v="0"/>
  </r>
  <r>
    <s v="50F-115"/>
    <m/>
    <x v="0"/>
    <s v="3 SURF AVE"/>
    <n v="101"/>
    <s v="ROMANOWSKI MARK B"/>
    <s v="R30"/>
    <s v="ONE FAMILY"/>
    <s v="50/F/115//"/>
    <n v="8.6180000000000007E-2"/>
    <n v="0"/>
    <n v="0"/>
    <n v="1"/>
    <n v="1"/>
    <s v="SEWER"/>
    <n v="1"/>
    <n v="1"/>
    <n v="2700"/>
    <s v="YES"/>
    <n v="0"/>
    <s v="50F-115"/>
    <s v="Public Water,Public Sewer"/>
    <s v="SEWER"/>
    <s v="SEWER"/>
    <n v="2700"/>
    <m/>
    <m/>
    <n v="0"/>
    <n v="0"/>
    <n v="2"/>
    <n v="960"/>
    <n v="1"/>
    <m/>
    <m/>
    <m/>
    <m/>
    <m/>
    <m/>
    <m/>
    <m/>
    <m/>
    <m/>
    <n v="1"/>
    <n v="1"/>
    <x v="0"/>
    <x v="0"/>
  </r>
  <r>
    <s v="50A-300"/>
    <m/>
    <x v="0"/>
    <s v="16 CROCKER AVE"/>
    <n v="101"/>
    <s v="BANDONI DONALD G"/>
    <s v="R30"/>
    <s v="ONE FAMILY"/>
    <s v="50/A/300//"/>
    <n v="6.658E-2"/>
    <n v="0"/>
    <n v="0"/>
    <n v="1"/>
    <n v="1"/>
    <s v="SEWER"/>
    <n v="1"/>
    <n v="1"/>
    <n v="6600"/>
    <s v="YES"/>
    <n v="0"/>
    <s v="50A-300"/>
    <s v="All Public"/>
    <s v="SEWER"/>
    <s v="SEWER"/>
    <n v="6600"/>
    <m/>
    <m/>
    <n v="0"/>
    <n v="0"/>
    <n v="2"/>
    <n v="532"/>
    <n v="1.5"/>
    <m/>
    <m/>
    <m/>
    <m/>
    <m/>
    <m/>
    <m/>
    <m/>
    <m/>
    <m/>
    <n v="1"/>
    <n v="1"/>
    <x v="0"/>
    <x v="0"/>
  </r>
  <r>
    <s v="38-427"/>
    <m/>
    <x v="0"/>
    <s v="35 JUNIPER ST"/>
    <n v="101"/>
    <s v="LAFRENIERE LEO J"/>
    <s v="R30"/>
    <s v="ONE FAMILY"/>
    <s v="38//427//"/>
    <n v="0.32538"/>
    <n v="1"/>
    <n v="1"/>
    <n v="1"/>
    <n v="1"/>
    <s v="SEPTIC"/>
    <n v="0"/>
    <n v="0"/>
    <n v="0"/>
    <s v="YES"/>
    <n v="0"/>
    <s v="38-427"/>
    <s v="Public Water,Gas,Septic"/>
    <s v="SEPTIC"/>
    <s v="SEPTIC"/>
    <n v="0"/>
    <m/>
    <m/>
    <n v="1"/>
    <n v="1"/>
    <n v="3"/>
    <n v="1832"/>
    <n v="1"/>
    <m/>
    <m/>
    <m/>
    <m/>
    <m/>
    <m/>
    <m/>
    <m/>
    <m/>
    <m/>
    <n v="3"/>
    <n v="1"/>
    <x v="3"/>
    <x v="3"/>
  </r>
  <r>
    <s v="38-527"/>
    <m/>
    <x v="0"/>
    <s v="10 KINGWOOD ST"/>
    <n v="101"/>
    <s v="BRITTON VIRGINIA H"/>
    <s v="R30"/>
    <s v="ONE FAMILY"/>
    <s v="38//527//"/>
    <n v="0.31628000000000001"/>
    <n v="1"/>
    <n v="1"/>
    <n v="1"/>
    <n v="1"/>
    <s v="SEPTIC"/>
    <n v="0"/>
    <n v="1"/>
    <n v="3200"/>
    <s v="YES"/>
    <n v="3200"/>
    <s v="38-527"/>
    <s v="All Public,Gas,Septic"/>
    <s v="SEPTIC"/>
    <s v="SEPTIC"/>
    <n v="3200"/>
    <m/>
    <m/>
    <n v="1"/>
    <n v="1"/>
    <n v="2"/>
    <n v="1138"/>
    <n v="1"/>
    <m/>
    <m/>
    <m/>
    <m/>
    <m/>
    <m/>
    <m/>
    <m/>
    <m/>
    <m/>
    <n v="2"/>
    <n v="1"/>
    <x v="3"/>
    <x v="3"/>
  </r>
  <r>
    <s v="50D-194"/>
    <m/>
    <x v="0"/>
    <s v="20 FLORENCE ST"/>
    <n v="903"/>
    <s v="TOWN OF WAREHAM"/>
    <s v="R30"/>
    <s v="MUNICIPAL  MDL-00"/>
    <s v="50/D/194//"/>
    <n v="8.9209999999999998E-2"/>
    <n v="0"/>
    <n v="0"/>
    <n v="0"/>
    <n v="0"/>
    <m/>
    <n v="0"/>
    <n v="0"/>
    <n v="0"/>
    <s v="YES"/>
    <n v="0"/>
    <s v="50D-194"/>
    <m/>
    <m/>
    <m/>
    <n v="0"/>
    <s v="fee simple"/>
    <s v="YES"/>
    <n v="0"/>
    <n v="0"/>
    <n v="0"/>
    <n v="0"/>
    <n v="0"/>
    <m/>
    <m/>
    <m/>
    <m/>
    <m/>
    <m/>
    <m/>
    <m/>
    <m/>
    <m/>
    <n v="1"/>
    <n v="1"/>
    <x v="4"/>
    <x v="4"/>
  </r>
  <r>
    <s v="50D-391"/>
    <m/>
    <x v="0"/>
    <s v="11 GRANT ST"/>
    <n v="132"/>
    <s v="BUTTARO PASQUALE"/>
    <s v="R30"/>
    <s v="RES ACLNUD  MDL-00"/>
    <s v="50/D/391//"/>
    <n v="9.9080000000000001E-2"/>
    <n v="0"/>
    <n v="0"/>
    <n v="0"/>
    <n v="0"/>
    <m/>
    <n v="0"/>
    <n v="0"/>
    <n v="0"/>
    <s v="YES"/>
    <n v="0"/>
    <s v="50D-391"/>
    <m/>
    <m/>
    <m/>
    <n v="0"/>
    <m/>
    <m/>
    <n v="0"/>
    <n v="0"/>
    <n v="0"/>
    <n v="0"/>
    <n v="0"/>
    <m/>
    <m/>
    <m/>
    <m/>
    <m/>
    <m/>
    <m/>
    <m/>
    <m/>
    <m/>
    <n v="1"/>
    <n v="1"/>
    <x v="0"/>
    <x v="0"/>
  </r>
  <r>
    <s v="38-526"/>
    <m/>
    <x v="0"/>
    <s v="12 KINGWOOD ST"/>
    <n v="101"/>
    <s v="FOLLIS MARYBETH"/>
    <m/>
    <s v="ONE FAMILY"/>
    <s v="38//526//"/>
    <n v="0.12758"/>
    <n v="1"/>
    <n v="1"/>
    <n v="1"/>
    <n v="1"/>
    <s v="SEPTIC"/>
    <n v="0"/>
    <n v="1"/>
    <n v="4400"/>
    <s v="YES"/>
    <n v="4400"/>
    <s v="38-526"/>
    <s v="Public Water,Gas,Septic"/>
    <s v="SEPTIC"/>
    <s v="SEPTIC"/>
    <n v="4400"/>
    <m/>
    <m/>
    <n v="1"/>
    <n v="1"/>
    <n v="1"/>
    <n v="800"/>
    <n v="1"/>
    <m/>
    <m/>
    <m/>
    <m/>
    <m/>
    <m/>
    <m/>
    <m/>
    <m/>
    <m/>
    <n v="1"/>
    <n v="1"/>
    <x v="3"/>
    <x v="3"/>
  </r>
  <r>
    <s v="50A-305"/>
    <m/>
    <x v="0"/>
    <s v="11 WESTON AVE"/>
    <n v="101"/>
    <s v="MACDONALD DAVID J"/>
    <s v="R30"/>
    <s v="ONE FAMILY"/>
    <s v="50/A/305//"/>
    <n v="7.5300000000000006E-2"/>
    <n v="0"/>
    <n v="0"/>
    <n v="1"/>
    <n v="1"/>
    <s v="SEWER"/>
    <n v="1"/>
    <n v="1"/>
    <n v="500"/>
    <s v="YES"/>
    <n v="0"/>
    <s v="50A-305"/>
    <s v="All Public"/>
    <s v="SEWER"/>
    <s v="SEWER"/>
    <n v="500"/>
    <m/>
    <m/>
    <n v="0"/>
    <n v="0"/>
    <n v="2"/>
    <n v="640"/>
    <n v="1"/>
    <m/>
    <m/>
    <m/>
    <m/>
    <m/>
    <m/>
    <m/>
    <m/>
    <m/>
    <m/>
    <n v="1"/>
    <n v="1"/>
    <x v="0"/>
    <x v="0"/>
  </r>
  <r>
    <s v="38-460"/>
    <m/>
    <x v="0"/>
    <s v="24 JUNIPER ST"/>
    <n v="101"/>
    <s v="ADAMS GRANT JOSEPH"/>
    <s v="R30"/>
    <s v="ONE FAMILY"/>
    <s v="38//460//"/>
    <n v="0.10455"/>
    <n v="1"/>
    <n v="1"/>
    <n v="1"/>
    <n v="1"/>
    <s v="SEPTIC"/>
    <n v="0"/>
    <n v="1"/>
    <n v="7200"/>
    <s v="YES"/>
    <n v="7200"/>
    <s v="38-460"/>
    <s v="Public Water,Septic"/>
    <s v="SEPTIC"/>
    <s v="SEPTIC"/>
    <n v="7200"/>
    <m/>
    <m/>
    <n v="1"/>
    <n v="1"/>
    <n v="2"/>
    <n v="518"/>
    <n v="1"/>
    <m/>
    <m/>
    <m/>
    <m/>
    <m/>
    <m/>
    <m/>
    <m/>
    <m/>
    <m/>
    <n v="1"/>
    <n v="1"/>
    <x v="3"/>
    <x v="3"/>
  </r>
  <r>
    <s v="38-490"/>
    <m/>
    <x v="0"/>
    <s v="27 KINGWOOD ST"/>
    <n v="101"/>
    <s v="JONES TROY P"/>
    <s v="R30"/>
    <s v="ONE FAMILY"/>
    <s v="38//490//"/>
    <n v="9.2039999999999997E-2"/>
    <n v="1"/>
    <n v="1"/>
    <n v="1"/>
    <n v="1"/>
    <s v="SEPTIC"/>
    <n v="0"/>
    <n v="1"/>
    <n v="2700"/>
    <s v="YES"/>
    <n v="2700"/>
    <s v="38-490"/>
    <s v="Public Water,Gas,Septic"/>
    <s v="SEPTIC"/>
    <s v="SEPTIC"/>
    <n v="2700"/>
    <m/>
    <m/>
    <n v="1"/>
    <n v="1"/>
    <n v="2"/>
    <n v="798"/>
    <n v="1"/>
    <m/>
    <m/>
    <m/>
    <m/>
    <m/>
    <m/>
    <m/>
    <m/>
    <m/>
    <m/>
    <n v="1"/>
    <n v="1"/>
    <x v="3"/>
    <x v="3"/>
  </r>
  <r>
    <s v="50D-285"/>
    <m/>
    <x v="0"/>
    <s v="12 HOWARD ST"/>
    <n v="101"/>
    <s v="COBUCCIO ANTHONY"/>
    <s v="R30"/>
    <s v="ONE FAMILY"/>
    <s v="50/D/285//"/>
    <n v="9.3759999999999996E-2"/>
    <n v="0"/>
    <n v="0"/>
    <n v="1"/>
    <n v="1"/>
    <s v="SEWER"/>
    <n v="1"/>
    <n v="1"/>
    <n v="2000"/>
    <s v="YES"/>
    <n v="0"/>
    <s v="50D-285"/>
    <s v="All Public"/>
    <s v="SEWER"/>
    <s v="SEWER"/>
    <n v="2000"/>
    <m/>
    <m/>
    <n v="0"/>
    <n v="0"/>
    <n v="2"/>
    <n v="723"/>
    <n v="1"/>
    <m/>
    <m/>
    <m/>
    <m/>
    <m/>
    <m/>
    <m/>
    <m/>
    <m/>
    <m/>
    <n v="1"/>
    <n v="1"/>
    <x v="4"/>
    <x v="4"/>
  </r>
  <r>
    <s v="50D-298B"/>
    <m/>
    <x v="0"/>
    <s v="11 JUDSON ST"/>
    <n v="101"/>
    <s v="FARRAR MARY"/>
    <s v="R30"/>
    <s v="ONE FAMILY"/>
    <s v="50/D/298/B/"/>
    <n v="7.7060000000000003E-2"/>
    <n v="0"/>
    <n v="0"/>
    <n v="1"/>
    <n v="1"/>
    <s v="SEWER"/>
    <n v="1"/>
    <n v="1"/>
    <n v="1600"/>
    <s v="YES"/>
    <n v="0"/>
    <s v="50D-298B"/>
    <s v="Public Water,Public Sewer"/>
    <s v="SEWER"/>
    <s v="SEWER"/>
    <n v="1600"/>
    <m/>
    <m/>
    <n v="0"/>
    <n v="0"/>
    <n v="1"/>
    <n v="704"/>
    <n v="1"/>
    <m/>
    <m/>
    <m/>
    <m/>
    <m/>
    <m/>
    <m/>
    <m/>
    <m/>
    <m/>
    <n v="2"/>
    <n v="1"/>
    <x v="4"/>
    <x v="4"/>
  </r>
  <r>
    <s v="50A-307"/>
    <m/>
    <x v="0"/>
    <s v="9 WESTON AVE"/>
    <n v="101"/>
    <s v="ROCCABELLO LOUIS M"/>
    <s v="R30"/>
    <s v="ONE FAMILY"/>
    <s v="50/A/307//"/>
    <n v="6.0310000000000002E-2"/>
    <n v="0"/>
    <n v="0"/>
    <n v="1"/>
    <n v="1"/>
    <s v="SEWER"/>
    <n v="1"/>
    <n v="1"/>
    <n v="9600"/>
    <s v="YES"/>
    <n v="0"/>
    <s v="50A-307"/>
    <s v="All Public"/>
    <s v="SEWER"/>
    <s v="SEWER"/>
    <n v="9600"/>
    <m/>
    <m/>
    <n v="0"/>
    <n v="0"/>
    <n v="2"/>
    <n v="602"/>
    <n v="1"/>
    <m/>
    <m/>
    <m/>
    <m/>
    <m/>
    <m/>
    <m/>
    <m/>
    <m/>
    <m/>
    <n v="1"/>
    <n v="1"/>
    <x v="0"/>
    <x v="0"/>
  </r>
  <r>
    <s v="50A-334"/>
    <m/>
    <x v="0"/>
    <s v="1 BAYVIEW ST"/>
    <n v="101"/>
    <s v="TRINGALI FRANK D &amp; JOHN A"/>
    <s v="R30"/>
    <s v="ONE FAMILY"/>
    <s v="50/A/334//"/>
    <n v="0.19209000000000001"/>
    <n v="0"/>
    <n v="0"/>
    <n v="1"/>
    <n v="1"/>
    <s v="SEWER"/>
    <n v="1"/>
    <n v="1"/>
    <n v="4800"/>
    <s v="YES"/>
    <n v="0"/>
    <s v="50A-334"/>
    <s v="All Public"/>
    <s v="SEWER"/>
    <s v="SEWER"/>
    <n v="4800"/>
    <m/>
    <m/>
    <n v="0"/>
    <n v="0"/>
    <n v="3"/>
    <n v="816"/>
    <n v="1"/>
    <m/>
    <m/>
    <m/>
    <m/>
    <m/>
    <m/>
    <m/>
    <m/>
    <m/>
    <m/>
    <n v="1"/>
    <n v="1"/>
    <x v="0"/>
    <x v="0"/>
  </r>
  <r>
    <s v="50D-246"/>
    <m/>
    <x v="0"/>
    <s v="15 HOWARD ST"/>
    <n v="101"/>
    <s v="PIGEON ERNEST W JR"/>
    <s v="R30"/>
    <s v="ONE FAMILY"/>
    <s v="50/D/246//"/>
    <n v="0.20201"/>
    <n v="0"/>
    <n v="0"/>
    <n v="1"/>
    <n v="1"/>
    <s v="SEWER"/>
    <n v="1"/>
    <n v="1"/>
    <n v="400"/>
    <s v="YES"/>
    <n v="0"/>
    <s v="50D-246"/>
    <s v="All Public"/>
    <s v="SEWER"/>
    <s v="SEWER"/>
    <n v="400"/>
    <m/>
    <m/>
    <n v="0"/>
    <n v="0"/>
    <n v="2"/>
    <n v="850"/>
    <n v="1"/>
    <m/>
    <m/>
    <m/>
    <m/>
    <m/>
    <m/>
    <m/>
    <m/>
    <m/>
    <m/>
    <n v="2"/>
    <n v="1"/>
    <x v="4"/>
    <x v="4"/>
  </r>
  <r>
    <s v="38-461"/>
    <m/>
    <x v="0"/>
    <s v="22 JUNIPER ST"/>
    <n v="132"/>
    <s v="ADAMS GRANT JOSEPH"/>
    <s v="R30"/>
    <s v="RES ACLNUD  MDL-00"/>
    <s v="38//461//"/>
    <n v="0.11158999999999999"/>
    <n v="0"/>
    <n v="0"/>
    <n v="0"/>
    <n v="0"/>
    <m/>
    <n v="0"/>
    <n v="0"/>
    <n v="0"/>
    <s v="YES"/>
    <n v="0"/>
    <s v="38-461"/>
    <m/>
    <m/>
    <m/>
    <n v="0"/>
    <m/>
    <m/>
    <n v="0"/>
    <n v="0"/>
    <n v="0"/>
    <n v="0"/>
    <n v="0"/>
    <m/>
    <m/>
    <m/>
    <m/>
    <m/>
    <m/>
    <m/>
    <m/>
    <m/>
    <m/>
    <n v="1"/>
    <n v="1"/>
    <x v="3"/>
    <x v="3"/>
  </r>
  <r>
    <s v="50F-3"/>
    <m/>
    <x v="0"/>
    <s v="33 WORRALL AVE"/>
    <n v="101"/>
    <s v="OBRIEN JENNIE L"/>
    <s v="R30"/>
    <s v="ONE FAMILY"/>
    <s v="50/F/3//"/>
    <n v="0.17039000000000001"/>
    <n v="0"/>
    <n v="0"/>
    <n v="1"/>
    <n v="1"/>
    <s v="SEWER"/>
    <n v="1"/>
    <n v="1"/>
    <n v="10500"/>
    <s v="YES"/>
    <n v="0"/>
    <s v="50F-3"/>
    <s v="All Public"/>
    <s v="SEWER"/>
    <s v="SEWER"/>
    <n v="10500"/>
    <m/>
    <m/>
    <n v="0"/>
    <n v="0"/>
    <n v="3"/>
    <n v="1382"/>
    <n v="1.5"/>
    <m/>
    <m/>
    <m/>
    <m/>
    <m/>
    <m/>
    <m/>
    <m/>
    <m/>
    <m/>
    <n v="1"/>
    <n v="1"/>
    <x v="0"/>
    <x v="0"/>
  </r>
  <r>
    <s v="50D-398B"/>
    <m/>
    <x v="0"/>
    <s v="1 UPHAM ST"/>
    <n v="131"/>
    <s v="BENOIT ROBERT L"/>
    <s v="R30"/>
    <s v="RES ACLNPO  MDL-00"/>
    <s v="50/D/398/B/"/>
    <n v="0.14874000000000001"/>
    <n v="0"/>
    <n v="0"/>
    <n v="0"/>
    <n v="0"/>
    <m/>
    <n v="0"/>
    <n v="0"/>
    <n v="0"/>
    <s v="YES"/>
    <n v="0"/>
    <s v="50D-398B"/>
    <m/>
    <m/>
    <m/>
    <n v="0"/>
    <m/>
    <m/>
    <n v="0"/>
    <n v="0"/>
    <n v="0"/>
    <n v="0"/>
    <n v="0"/>
    <m/>
    <m/>
    <m/>
    <m/>
    <m/>
    <m/>
    <m/>
    <m/>
    <m/>
    <m/>
    <n v="3"/>
    <n v="1"/>
    <x v="0"/>
    <x v="0"/>
  </r>
  <r>
    <s v="50F-21"/>
    <m/>
    <x v="0"/>
    <s v="69 PILGRIM AVE"/>
    <n v="101"/>
    <s v="BRADLEY HENRY J ET AL"/>
    <s v="R30"/>
    <s v="ONE FAMILY"/>
    <s v="50/F/21//"/>
    <n v="0.10639"/>
    <n v="0"/>
    <n v="0"/>
    <n v="1"/>
    <n v="1"/>
    <s v="SEWER"/>
    <n v="1"/>
    <n v="1"/>
    <n v="0"/>
    <s v="YES"/>
    <n v="0"/>
    <s v="50F-21"/>
    <s v="Public Water,Public Sewer"/>
    <s v="SEWER"/>
    <s v="SEWER"/>
    <n v="0"/>
    <m/>
    <m/>
    <n v="0"/>
    <n v="0"/>
    <n v="2"/>
    <n v="720"/>
    <n v="1"/>
    <m/>
    <m/>
    <m/>
    <m/>
    <m/>
    <m/>
    <m/>
    <m/>
    <m/>
    <m/>
    <n v="1"/>
    <n v="1"/>
    <x v="0"/>
    <x v="0"/>
  </r>
  <r>
    <s v="50E-4-552"/>
    <m/>
    <x v="0"/>
    <s v="48 SHORE AVE"/>
    <n v="101"/>
    <s v="SMAROWSKI SHIRLEY A"/>
    <s v="R30"/>
    <s v="ONE FAMILY"/>
    <s v="50/E4/552//"/>
    <n v="5.849E-2"/>
    <n v="0"/>
    <n v="0"/>
    <n v="1"/>
    <n v="1"/>
    <s v="SEWER"/>
    <n v="1"/>
    <n v="1"/>
    <n v="11500"/>
    <s v="YES"/>
    <n v="0"/>
    <s v="50E-4-552"/>
    <s v="Public Water,Public Sewer"/>
    <s v="SEWER"/>
    <s v="SEWER"/>
    <n v="11500"/>
    <m/>
    <m/>
    <n v="0"/>
    <n v="0"/>
    <n v="3"/>
    <n v="918"/>
    <n v="1.5"/>
    <m/>
    <m/>
    <m/>
    <m/>
    <m/>
    <m/>
    <m/>
    <m/>
    <m/>
    <m/>
    <n v="1"/>
    <n v="1"/>
    <x v="4"/>
    <x v="4"/>
  </r>
  <r>
    <s v="50A-302"/>
    <m/>
    <x v="0"/>
    <s v="14 CROCKER AVE"/>
    <n v="101"/>
    <s v="CAPOBIANCO FRANCO LIFE ESTATE"/>
    <s v="R30"/>
    <s v="ONE FAMILY"/>
    <s v="50/A/302//"/>
    <n v="6.3490000000000005E-2"/>
    <n v="0"/>
    <n v="0"/>
    <n v="1"/>
    <n v="1"/>
    <s v="SEWER"/>
    <n v="1"/>
    <n v="1"/>
    <n v="4400"/>
    <s v="YES"/>
    <n v="0"/>
    <s v="50A-302"/>
    <s v="All Public"/>
    <s v="SEWER"/>
    <s v="SEWER"/>
    <n v="4400"/>
    <m/>
    <m/>
    <n v="0"/>
    <n v="0"/>
    <n v="2"/>
    <n v="676"/>
    <n v="1"/>
    <m/>
    <m/>
    <m/>
    <m/>
    <m/>
    <m/>
    <m/>
    <m/>
    <m/>
    <m/>
    <n v="1"/>
    <n v="1"/>
    <x v="0"/>
    <x v="0"/>
  </r>
  <r>
    <s v="38-489"/>
    <m/>
    <x v="0"/>
    <s v="25 KINGWOOD ST"/>
    <n v="101"/>
    <s v="MAZZOLA JOSEPH J"/>
    <s v="R30"/>
    <s v="ONE FAMILY"/>
    <s v="38//489//"/>
    <n v="9.1139999999999999E-2"/>
    <n v="1"/>
    <n v="1"/>
    <n v="1"/>
    <n v="1"/>
    <s v="SEPTIC"/>
    <n v="0"/>
    <n v="1"/>
    <n v="5500"/>
    <s v="YES"/>
    <n v="5500"/>
    <s v="38-489"/>
    <s v="Public Water,Gas,Septic"/>
    <s v="SEPTIC"/>
    <s v="SEPTIC"/>
    <n v="5500"/>
    <m/>
    <m/>
    <n v="1"/>
    <n v="1"/>
    <n v="2"/>
    <n v="867"/>
    <n v="1.3"/>
    <m/>
    <m/>
    <m/>
    <m/>
    <m/>
    <m/>
    <m/>
    <m/>
    <m/>
    <m/>
    <n v="1"/>
    <n v="1"/>
    <x v="3"/>
    <x v="3"/>
  </r>
  <r>
    <s v="50F-99"/>
    <m/>
    <x v="0"/>
    <s v="22 WORRALL AVE"/>
    <n v="101"/>
    <s v="WHYTE DOROTHY S TRUSTEE OF"/>
    <s v="R30"/>
    <s v="ONE FAMILY"/>
    <s v="50/F/99//"/>
    <n v="0.10014000000000001"/>
    <n v="0"/>
    <n v="0"/>
    <n v="1"/>
    <n v="1"/>
    <s v="SEWER"/>
    <n v="1"/>
    <n v="1"/>
    <n v="6600"/>
    <s v="YES"/>
    <n v="0"/>
    <s v="50F-99"/>
    <s v="Public Water,Public Sewer"/>
    <s v="SEWER"/>
    <s v="SEWER"/>
    <n v="6600"/>
    <m/>
    <m/>
    <n v="0"/>
    <n v="0"/>
    <n v="3"/>
    <n v="1392"/>
    <n v="2"/>
    <m/>
    <m/>
    <m/>
    <m/>
    <m/>
    <m/>
    <m/>
    <m/>
    <m/>
    <m/>
    <n v="1"/>
    <n v="1"/>
    <x v="0"/>
    <x v="0"/>
  </r>
  <r>
    <s v="50D-390"/>
    <m/>
    <x v="0"/>
    <s v="13 GRANT ST"/>
    <n v="101"/>
    <s v="KENDZIERSKI ADELLA P LIFE ESTATE"/>
    <s v="R30"/>
    <s v="ONE FAMILY"/>
    <s v="50/D/390//"/>
    <n v="0.10296"/>
    <n v="0"/>
    <n v="0"/>
    <n v="1"/>
    <n v="1"/>
    <s v="SEWER"/>
    <n v="1"/>
    <n v="1"/>
    <n v="5900"/>
    <s v="YES"/>
    <n v="0"/>
    <s v="50D-390"/>
    <s v="Public Water,Public Sewer"/>
    <s v="SEWER"/>
    <s v="SEWER"/>
    <n v="5900"/>
    <m/>
    <m/>
    <n v="0"/>
    <n v="0"/>
    <n v="2"/>
    <n v="930"/>
    <n v="1"/>
    <m/>
    <m/>
    <m/>
    <m/>
    <m/>
    <m/>
    <m/>
    <m/>
    <m/>
    <m/>
    <n v="0"/>
    <n v="1"/>
    <x v="0"/>
    <x v="0"/>
  </r>
  <r>
    <s v="50E-4-546"/>
    <m/>
    <x v="0"/>
    <s v="6 JUDSON ST"/>
    <n v="101"/>
    <s v="VENABLE ROBERT L"/>
    <s v="R30"/>
    <s v="ONE FAMILY"/>
    <s v="50/E4/546//"/>
    <n v="7.5480000000000005E-2"/>
    <n v="0"/>
    <n v="0"/>
    <n v="1"/>
    <n v="1"/>
    <s v="SEWER"/>
    <n v="1"/>
    <n v="1"/>
    <n v="7200"/>
    <s v="YES"/>
    <n v="0"/>
    <s v="50E-4-546"/>
    <s v="All Public"/>
    <s v="SEWER"/>
    <s v="SEWER"/>
    <n v="7200"/>
    <m/>
    <m/>
    <n v="0"/>
    <n v="0"/>
    <n v="3"/>
    <n v="1736"/>
    <n v="2"/>
    <m/>
    <m/>
    <m/>
    <m/>
    <m/>
    <m/>
    <m/>
    <m/>
    <m/>
    <m/>
    <n v="2"/>
    <n v="1"/>
    <x v="4"/>
    <x v="4"/>
  </r>
  <r>
    <s v="50D-399"/>
    <m/>
    <x v="0"/>
    <s v="8 GRANT ST"/>
    <n v="101"/>
    <s v="FORD DANIEL F &amp; ANN MARIE"/>
    <s v="R30"/>
    <s v="ONE FAMILY"/>
    <s v="50/D/399//"/>
    <n v="0.18770000000000001"/>
    <n v="0"/>
    <n v="0"/>
    <n v="1"/>
    <n v="1"/>
    <s v="SEWER"/>
    <n v="1"/>
    <n v="1"/>
    <n v="700"/>
    <s v="YES"/>
    <n v="0"/>
    <s v="50D-399"/>
    <s v="Public Water,Public Sewer,Gas"/>
    <s v="SEWER"/>
    <s v="SEWER"/>
    <n v="700"/>
    <m/>
    <m/>
    <n v="0"/>
    <n v="0"/>
    <n v="3"/>
    <n v="1386"/>
    <n v="1.75"/>
    <m/>
    <m/>
    <m/>
    <m/>
    <m/>
    <m/>
    <m/>
    <m/>
    <m/>
    <m/>
    <n v="2"/>
    <n v="1"/>
    <x v="0"/>
    <x v="0"/>
  </r>
  <r>
    <s v="50E-4-550"/>
    <m/>
    <x v="0"/>
    <s v="3 CLIFF AVE"/>
    <n v="101"/>
    <s v="ROMANO GIANPIERO"/>
    <s v="R30"/>
    <s v="ONE FAMILY"/>
    <s v="50/E4/550//"/>
    <n v="6.1780000000000002E-2"/>
    <n v="0"/>
    <n v="0"/>
    <n v="1"/>
    <n v="1"/>
    <s v="SEWER"/>
    <n v="1"/>
    <n v="1"/>
    <n v="400"/>
    <s v="YES"/>
    <n v="0"/>
    <s v="50E-4-550"/>
    <s v="Public Water,Public Sewer,Gas"/>
    <s v="SEWER"/>
    <s v="SEWER"/>
    <n v="400"/>
    <m/>
    <m/>
    <n v="0"/>
    <n v="0"/>
    <n v="2"/>
    <n v="760"/>
    <n v="1"/>
    <m/>
    <m/>
    <m/>
    <m/>
    <m/>
    <m/>
    <m/>
    <m/>
    <m/>
    <m/>
    <n v="1"/>
    <n v="1"/>
    <x v="4"/>
    <x v="4"/>
  </r>
  <r>
    <s v="38-411"/>
    <m/>
    <x v="0"/>
    <s v="40 IVY ST"/>
    <n v="101"/>
    <s v="PERKINS CHRISTOPHER F"/>
    <s v="R30"/>
    <s v="ONE FAMILY"/>
    <s v="38//411//"/>
    <n v="8.2110000000000002E-2"/>
    <n v="1"/>
    <n v="1"/>
    <n v="1"/>
    <n v="1"/>
    <s v="SEPTIC"/>
    <n v="0"/>
    <n v="1"/>
    <n v="200"/>
    <s v="YES"/>
    <n v="200"/>
    <s v="38-411"/>
    <s v="Public Water,Septic"/>
    <s v="SEPTIC"/>
    <s v="SEPTIC"/>
    <n v="200"/>
    <m/>
    <m/>
    <n v="1"/>
    <n v="1"/>
    <n v="3"/>
    <n v="1100"/>
    <n v="1"/>
    <m/>
    <m/>
    <m/>
    <m/>
    <m/>
    <m/>
    <m/>
    <m/>
    <m/>
    <m/>
    <n v="1"/>
    <n v="1"/>
    <x v="3"/>
    <x v="3"/>
  </r>
  <r>
    <s v="50F-128"/>
    <m/>
    <x v="0"/>
    <s v="70 PILGRIM AVE"/>
    <n v="101"/>
    <s v="DOHERTY BERNARD L &amp; MARGARET M"/>
    <s v="R30"/>
    <s v="ONE FAMILY"/>
    <s v="50/F/128//"/>
    <n v="9.6360000000000001E-2"/>
    <n v="0"/>
    <n v="0"/>
    <n v="1"/>
    <n v="1"/>
    <s v="SEWER"/>
    <n v="1"/>
    <n v="1"/>
    <n v="200"/>
    <s v="YES"/>
    <n v="0"/>
    <s v="50F-128"/>
    <s v="Public Water,Public Sewer"/>
    <s v="SEWER"/>
    <s v="SEWER"/>
    <n v="200"/>
    <m/>
    <m/>
    <n v="0"/>
    <n v="0"/>
    <n v="3"/>
    <n v="1008"/>
    <n v="1.5"/>
    <m/>
    <m/>
    <m/>
    <m/>
    <m/>
    <m/>
    <m/>
    <m/>
    <m/>
    <m/>
    <n v="1"/>
    <n v="1"/>
    <x v="0"/>
    <x v="0"/>
  </r>
  <r>
    <s v="50A-308"/>
    <m/>
    <x v="0"/>
    <s v="7 WESTON AVE"/>
    <n v="109"/>
    <s v="FOSCAROTA RAYMOND"/>
    <s v="R30"/>
    <s v="MULTI HSES"/>
    <s v="50/A/308//"/>
    <n v="0.16750999999999999"/>
    <n v="0"/>
    <n v="0"/>
    <n v="2"/>
    <n v="2"/>
    <s v="SEWER"/>
    <n v="1"/>
    <n v="2"/>
    <n v="11000"/>
    <s v="YES"/>
    <n v="0"/>
    <s v="50A-308"/>
    <s v="All Public"/>
    <s v="SEWER"/>
    <s v="SEWER"/>
    <n v="5500"/>
    <m/>
    <m/>
    <n v="0"/>
    <n v="0"/>
    <n v="2"/>
    <n v="648"/>
    <n v="1"/>
    <m/>
    <m/>
    <m/>
    <m/>
    <m/>
    <m/>
    <m/>
    <m/>
    <m/>
    <m/>
    <n v="2"/>
    <n v="1"/>
    <x v="0"/>
    <x v="0"/>
  </r>
  <r>
    <s v="37-1031"/>
    <m/>
    <x v="0"/>
    <s v="30 CROOKED RIVER RD"/>
    <n v="101"/>
    <s v="ROUNDS JOSHUA C"/>
    <s v="R60"/>
    <s v="ONE FAMILY"/>
    <s v="37//1031//"/>
    <n v="0.16216"/>
    <n v="1"/>
    <n v="1"/>
    <n v="1"/>
    <n v="1"/>
    <s v="SEPTIC"/>
    <n v="0"/>
    <n v="1"/>
    <n v="2400"/>
    <s v="YES"/>
    <n v="2400"/>
    <s v="37-1031"/>
    <s v="Public Water,Septic"/>
    <s v="SEPTIC"/>
    <s v="SEPTIC"/>
    <n v="2400"/>
    <m/>
    <m/>
    <n v="1"/>
    <n v="1"/>
    <n v="2"/>
    <n v="880"/>
    <n v="1"/>
    <m/>
    <m/>
    <m/>
    <m/>
    <m/>
    <m/>
    <m/>
    <m/>
    <m/>
    <m/>
    <n v="1"/>
    <n v="1"/>
    <x v="3"/>
    <x v="3"/>
  </r>
  <r>
    <s v="50D-298A"/>
    <m/>
    <x v="0"/>
    <s v="13 JUDSON ST"/>
    <n v="101"/>
    <s v="BLANCHETTE ARTHUR N &amp; MARY L"/>
    <m/>
    <s v="ONE FAMILY"/>
    <s v="50/D/298/A/"/>
    <n v="6.7669999999999994E-2"/>
    <n v="0"/>
    <n v="0"/>
    <n v="1"/>
    <n v="1"/>
    <s v="SEWER"/>
    <n v="1"/>
    <n v="1"/>
    <n v="800"/>
    <s v="YES"/>
    <n v="0"/>
    <s v="50D-298A"/>
    <s v="All Public"/>
    <s v="SEWER"/>
    <s v="SEWER"/>
    <n v="800"/>
    <m/>
    <m/>
    <n v="0"/>
    <n v="0"/>
    <n v="2"/>
    <n v="920"/>
    <n v="1"/>
    <m/>
    <m/>
    <m/>
    <m/>
    <m/>
    <m/>
    <m/>
    <m/>
    <m/>
    <m/>
    <n v="1"/>
    <n v="1"/>
    <x v="4"/>
    <x v="4"/>
  </r>
  <r>
    <s v="50F-120"/>
    <m/>
    <x v="0"/>
    <s v="8 SURF AVE"/>
    <n v="101"/>
    <s v="MCNAMARA EMMA L LIFE ESTATE"/>
    <s v="R30"/>
    <s v="ONE FAMILY"/>
    <s v="50/F/120//"/>
    <n v="9.2759999999999995E-2"/>
    <n v="0"/>
    <n v="0"/>
    <n v="1"/>
    <n v="1"/>
    <s v="SEWER"/>
    <n v="1"/>
    <n v="1"/>
    <n v="2000"/>
    <s v="YES"/>
    <n v="0"/>
    <s v="50F-120"/>
    <s v="Public Water,Public Sewer"/>
    <s v="SEWER"/>
    <s v="SEWER"/>
    <n v="2000"/>
    <m/>
    <m/>
    <n v="0"/>
    <n v="0"/>
    <n v="3"/>
    <n v="884"/>
    <n v="1.75"/>
    <m/>
    <m/>
    <m/>
    <m/>
    <m/>
    <m/>
    <m/>
    <m/>
    <m/>
    <m/>
    <n v="1"/>
    <n v="1"/>
    <x v="0"/>
    <x v="0"/>
  </r>
  <r>
    <s v="50A-330"/>
    <m/>
    <x v="0"/>
    <s v="2 BAYVIEW ST"/>
    <n v="101"/>
    <s v="PACHECO MICHAEL G"/>
    <s v="R30"/>
    <s v="ONE FAMILY"/>
    <s v="50/A/330//"/>
    <n v="5.9040000000000002E-2"/>
    <n v="0"/>
    <n v="0"/>
    <n v="1"/>
    <n v="1"/>
    <s v="SEWER"/>
    <n v="1"/>
    <n v="1"/>
    <n v="9700"/>
    <s v="YES"/>
    <n v="0"/>
    <s v="50A-330"/>
    <s v="All Public"/>
    <s v="SEWER"/>
    <s v="SEWER"/>
    <n v="9700"/>
    <m/>
    <m/>
    <n v="0"/>
    <n v="0"/>
    <n v="2"/>
    <n v="864"/>
    <n v="1"/>
    <m/>
    <m/>
    <m/>
    <m/>
    <m/>
    <m/>
    <m/>
    <m/>
    <m/>
    <m/>
    <n v="1"/>
    <n v="1"/>
    <x v="0"/>
    <x v="0"/>
  </r>
  <r>
    <s v="57-H5"/>
    <m/>
    <x v="0"/>
    <s v="9 HARKINS WAY"/>
    <n v="101"/>
    <s v="MOTTO JOSEPH M"/>
    <s v="MR30"/>
    <s v="ONE FAMILY"/>
    <s v="57//H5//"/>
    <n v="0.86285000000000001"/>
    <n v="0"/>
    <n v="0"/>
    <n v="1"/>
    <n v="1"/>
    <s v="SEWER"/>
    <n v="1"/>
    <n v="1"/>
    <n v="15000"/>
    <s v="YES"/>
    <n v="0"/>
    <s v="57-H5"/>
    <s v="All Public"/>
    <s v="SEWER"/>
    <s v="SEWER"/>
    <n v="15000"/>
    <m/>
    <m/>
    <n v="0"/>
    <n v="0"/>
    <n v="3"/>
    <n v="1160"/>
    <n v="2"/>
    <m/>
    <m/>
    <m/>
    <m/>
    <m/>
    <m/>
    <m/>
    <m/>
    <m/>
    <m/>
    <n v="1"/>
    <n v="1"/>
    <x v="0"/>
    <x v="0"/>
  </r>
  <r>
    <s v="50A-329"/>
    <m/>
    <x v="0"/>
    <s v="15 CROCKER AVE"/>
    <n v="106"/>
    <s v="PACHECO MICHAEL G"/>
    <s v="R30"/>
    <s v="AC LND IMP  MDL-00"/>
    <s v="50/A/329//"/>
    <n v="0.15045"/>
    <n v="0"/>
    <n v="0"/>
    <n v="0"/>
    <n v="0"/>
    <m/>
    <n v="0"/>
    <n v="0"/>
    <n v="0"/>
    <s v="YES"/>
    <n v="0"/>
    <s v="50A-329"/>
    <m/>
    <m/>
    <m/>
    <n v="0"/>
    <m/>
    <m/>
    <n v="0"/>
    <n v="0"/>
    <n v="0"/>
    <n v="0"/>
    <n v="0"/>
    <m/>
    <m/>
    <m/>
    <m/>
    <m/>
    <m/>
    <m/>
    <m/>
    <m/>
    <m/>
    <n v="2"/>
    <n v="1"/>
    <x v="0"/>
    <x v="0"/>
  </r>
  <r>
    <s v="50D-240"/>
    <m/>
    <x v="0"/>
    <s v="43 GRAHAM ST"/>
    <n v="903"/>
    <s v="TOWN OF WAREHAM"/>
    <s v="R30"/>
    <s v="MUNICIPAL  MDL-00"/>
    <s v="50/D/240//"/>
    <n v="7.2010000000000005E-2"/>
    <n v="0"/>
    <n v="0"/>
    <n v="0"/>
    <n v="0"/>
    <m/>
    <n v="0"/>
    <n v="0"/>
    <n v="0"/>
    <s v="YES"/>
    <n v="0"/>
    <s v="50D-240"/>
    <m/>
    <m/>
    <m/>
    <n v="0"/>
    <s v="fee simple"/>
    <s v="YES"/>
    <n v="0"/>
    <n v="0"/>
    <n v="0"/>
    <n v="0"/>
    <n v="0"/>
    <m/>
    <m/>
    <m/>
    <m/>
    <m/>
    <m/>
    <m/>
    <m/>
    <m/>
    <m/>
    <n v="1"/>
    <n v="1"/>
    <x v="4"/>
    <x v="4"/>
  </r>
  <r>
    <s v="38-488"/>
    <m/>
    <x v="0"/>
    <s v="23 KINGWOOD ST"/>
    <n v="132"/>
    <s v="RUSH WILLIAM A"/>
    <s v="R30"/>
    <s v="RES ACLNUD  MDL-00"/>
    <s v="38//488//"/>
    <n v="0.10077999999999999"/>
    <n v="0"/>
    <n v="0"/>
    <n v="0"/>
    <n v="0"/>
    <m/>
    <n v="0"/>
    <n v="0"/>
    <n v="0"/>
    <s v="YES"/>
    <n v="0"/>
    <s v="38-488"/>
    <m/>
    <m/>
    <m/>
    <n v="0"/>
    <m/>
    <m/>
    <n v="0"/>
    <n v="0"/>
    <n v="0"/>
    <n v="0"/>
    <n v="0"/>
    <m/>
    <m/>
    <m/>
    <m/>
    <m/>
    <m/>
    <m/>
    <m/>
    <m/>
    <m/>
    <n v="1"/>
    <n v="1"/>
    <x v="3"/>
    <x v="3"/>
  </r>
  <r>
    <s v="55-BV16"/>
    <m/>
    <x v="0"/>
    <s v="0 SHADY LN"/>
    <n v="132"/>
    <s v="ONSET REALTY ASSOCIATION INC"/>
    <s v="R30"/>
    <s v="RES ACLNUD  MDL-00"/>
    <s v="55//BV16//"/>
    <n v="6.1737099999999998"/>
    <n v="0"/>
    <n v="0"/>
    <n v="0"/>
    <n v="0"/>
    <m/>
    <n v="0"/>
    <n v="0"/>
    <n v="0"/>
    <s v="YES"/>
    <n v="0"/>
    <s v="55-BV16"/>
    <m/>
    <m/>
    <m/>
    <n v="0"/>
    <m/>
    <m/>
    <n v="0"/>
    <n v="0"/>
    <n v="0"/>
    <n v="0"/>
    <n v="0"/>
    <m/>
    <m/>
    <m/>
    <m/>
    <m/>
    <m/>
    <m/>
    <m/>
    <m/>
    <m/>
    <n v="3"/>
    <n v="1"/>
    <x v="0"/>
    <x v="0"/>
  </r>
  <r>
    <s v="LAND_NOPARC"/>
    <m/>
    <x v="0"/>
    <m/>
    <n v="0"/>
    <m/>
    <m/>
    <m/>
    <m/>
    <n v="2.1149999999999999E-2"/>
    <n v="0"/>
    <n v="0"/>
    <n v="0"/>
    <n v="0"/>
    <m/>
    <n v="0"/>
    <n v="0"/>
    <n v="0"/>
    <s v="NO"/>
    <n v="0"/>
    <m/>
    <m/>
    <m/>
    <m/>
    <n v="0"/>
    <m/>
    <m/>
    <n v="0"/>
    <n v="0"/>
    <n v="0"/>
    <n v="0"/>
    <n v="0"/>
    <m/>
    <m/>
    <m/>
    <m/>
    <m/>
    <m/>
    <m/>
    <m/>
    <m/>
    <m/>
    <n v="0"/>
    <n v="1"/>
    <x v="3"/>
    <x v="3"/>
  </r>
  <r>
    <s v="50F-102"/>
    <m/>
    <x v="0"/>
    <s v="6 TURNER AVE"/>
    <n v="101"/>
    <s v="LIONETTO SABINO"/>
    <s v="R30"/>
    <s v="ONE FAMILY"/>
    <s v="50/F/102//"/>
    <n v="0.19053"/>
    <n v="0"/>
    <n v="0"/>
    <n v="1"/>
    <n v="1"/>
    <s v="SEWER"/>
    <n v="1"/>
    <n v="1"/>
    <n v="4400"/>
    <s v="NO_W1"/>
    <n v="0"/>
    <s v="50F-102"/>
    <s v="Public Water,Public Sewer"/>
    <s v="SEWER"/>
    <s v="SEWER"/>
    <n v="4400"/>
    <m/>
    <m/>
    <n v="0"/>
    <n v="0"/>
    <n v="3"/>
    <n v="1180"/>
    <n v="1"/>
    <m/>
    <m/>
    <m/>
    <m/>
    <m/>
    <m/>
    <m/>
    <m/>
    <m/>
    <m/>
    <n v="2"/>
    <n v="1"/>
    <x v="0"/>
    <x v="0"/>
  </r>
  <r>
    <s v="50D-379"/>
    <m/>
    <x v="0"/>
    <s v="43 SHORE AVE"/>
    <n v="101"/>
    <s v="CAVALLARO LORRAINE S LIFE ESTATE"/>
    <s v="R30"/>
    <s v="ONE FAMILY"/>
    <s v="50/D/379//"/>
    <n v="0.21575"/>
    <n v="0"/>
    <n v="0"/>
    <n v="1"/>
    <n v="1"/>
    <s v="SEWER"/>
    <n v="1"/>
    <n v="1"/>
    <n v="4700"/>
    <s v="YES"/>
    <n v="0"/>
    <s v="50D-379"/>
    <s v="Public Water,Public Sewer,Gas"/>
    <s v="SEWER"/>
    <s v="SEWER"/>
    <n v="4700"/>
    <m/>
    <m/>
    <n v="0"/>
    <n v="0"/>
    <n v="3"/>
    <n v="1224"/>
    <n v="1.5"/>
    <m/>
    <m/>
    <m/>
    <m/>
    <m/>
    <m/>
    <m/>
    <m/>
    <m/>
    <m/>
    <n v="2"/>
    <n v="1"/>
    <x v="4"/>
    <x v="4"/>
  </r>
  <r>
    <s v="38-412"/>
    <m/>
    <x v="0"/>
    <s v="38 IVY ST"/>
    <n v="101"/>
    <s v="FITZPATRICK THOMAS E"/>
    <s v="R30"/>
    <s v="ONE FAMILY"/>
    <s v="38//412//"/>
    <n v="8.4199999999999997E-2"/>
    <n v="1"/>
    <n v="1"/>
    <n v="1"/>
    <n v="1"/>
    <s v="SEPTIC"/>
    <n v="0"/>
    <n v="1"/>
    <n v="8700"/>
    <s v="YES"/>
    <n v="8700"/>
    <s v="38-412"/>
    <s v="Public Water,Gas,Septic"/>
    <s v="SEPTIC"/>
    <s v="SEPTIC"/>
    <n v="8700"/>
    <m/>
    <m/>
    <n v="1"/>
    <n v="1"/>
    <n v="2"/>
    <n v="2534"/>
    <n v="2.5"/>
    <m/>
    <m/>
    <m/>
    <m/>
    <m/>
    <m/>
    <m/>
    <m/>
    <m/>
    <m/>
    <n v="1"/>
    <n v="1"/>
    <x v="3"/>
    <x v="3"/>
  </r>
  <r>
    <s v="50D-193"/>
    <m/>
    <x v="0"/>
    <s v="22 FLORENCE ST"/>
    <n v="132"/>
    <s v="HEFLER JOHN J"/>
    <s v="R30"/>
    <s v="RES ACLNUD  MDL-00"/>
    <s v="50/D/193//"/>
    <n v="0.13739000000000001"/>
    <n v="0"/>
    <n v="0"/>
    <n v="0"/>
    <n v="0"/>
    <m/>
    <n v="0"/>
    <n v="0"/>
    <n v="0"/>
    <s v="YES"/>
    <n v="0"/>
    <s v="50D-193"/>
    <m/>
    <m/>
    <m/>
    <n v="0"/>
    <m/>
    <m/>
    <n v="0"/>
    <n v="0"/>
    <n v="0"/>
    <n v="0"/>
    <n v="0"/>
    <m/>
    <m/>
    <m/>
    <m/>
    <m/>
    <m/>
    <m/>
    <m/>
    <m/>
    <m/>
    <n v="2"/>
    <n v="1"/>
    <x v="4"/>
    <x v="4"/>
  </r>
  <r>
    <s v="50F-2"/>
    <m/>
    <x v="0"/>
    <s v="35 WORRALL AVE"/>
    <n v="132"/>
    <s v="OBRIEN MARY L TRUSTEE"/>
    <s v="R30"/>
    <s v="RES ACLNUD  MDL-00"/>
    <s v="50/F/2//"/>
    <n v="0.14834"/>
    <n v="0"/>
    <n v="0"/>
    <n v="0"/>
    <n v="0"/>
    <m/>
    <n v="0"/>
    <n v="0"/>
    <n v="0"/>
    <s v="YES"/>
    <n v="0"/>
    <s v="50F-2"/>
    <m/>
    <m/>
    <m/>
    <n v="0"/>
    <m/>
    <m/>
    <n v="0"/>
    <n v="0"/>
    <n v="0"/>
    <n v="0"/>
    <n v="0"/>
    <m/>
    <m/>
    <m/>
    <m/>
    <m/>
    <m/>
    <m/>
    <m/>
    <m/>
    <m/>
    <n v="1"/>
    <n v="1"/>
    <x v="0"/>
    <x v="0"/>
  </r>
  <r>
    <s v="38-425"/>
    <m/>
    <x v="0"/>
    <s v="29 JUNIPER ST"/>
    <n v="101"/>
    <s v="PAPE CAROL TRUSTEE WATERS EDGE"/>
    <s v="R30"/>
    <s v="ONE FAMILY"/>
    <s v="38//425//"/>
    <n v="0.114"/>
    <n v="1"/>
    <n v="1"/>
    <n v="1"/>
    <n v="1"/>
    <s v="SEPTIC"/>
    <n v="0"/>
    <n v="1"/>
    <n v="4700"/>
    <s v="YES"/>
    <n v="4700"/>
    <s v="38-425"/>
    <s v="Public Water,Gas,Septic"/>
    <s v="SEPTIC"/>
    <s v="SEPTIC"/>
    <n v="4700"/>
    <m/>
    <m/>
    <n v="1"/>
    <n v="1"/>
    <n v="3"/>
    <n v="1057"/>
    <n v="1.75"/>
    <m/>
    <m/>
    <m/>
    <m/>
    <m/>
    <m/>
    <m/>
    <m/>
    <m/>
    <m/>
    <n v="1"/>
    <n v="1"/>
    <x v="3"/>
    <x v="3"/>
  </r>
  <r>
    <s v="50A-304"/>
    <m/>
    <x v="0"/>
    <s v="12 CROCKER AVE"/>
    <n v="101"/>
    <s v="CRUMP PATRICIA"/>
    <s v="R30"/>
    <s v="ONE FAMILY"/>
    <s v="50/A/304//"/>
    <n v="7.1169999999999997E-2"/>
    <n v="0"/>
    <n v="0"/>
    <n v="1"/>
    <n v="1"/>
    <s v="SEWER"/>
    <n v="1"/>
    <n v="1"/>
    <n v="1600"/>
    <s v="YES"/>
    <n v="0"/>
    <s v="50A-304"/>
    <s v="Public Water,Public Sewer"/>
    <s v="SEWER"/>
    <s v="SEWER"/>
    <n v="1600"/>
    <m/>
    <m/>
    <n v="0"/>
    <n v="0"/>
    <n v="2"/>
    <n v="720"/>
    <n v="1"/>
    <m/>
    <m/>
    <m/>
    <m/>
    <m/>
    <m/>
    <m/>
    <m/>
    <m/>
    <m/>
    <n v="1"/>
    <n v="1"/>
    <x v="0"/>
    <x v="0"/>
  </r>
  <r>
    <s v="57-S4"/>
    <m/>
    <x v="0"/>
    <s v="60 CROMESETT RD"/>
    <n v="101"/>
    <s v="PEOPLES CARL E"/>
    <s v="MR30"/>
    <s v="ONE FAMILY"/>
    <s v="57//S4//"/>
    <n v="0.25607000000000002"/>
    <n v="1"/>
    <n v="1"/>
    <n v="1"/>
    <n v="1"/>
    <s v="SEPTIC"/>
    <n v="0"/>
    <n v="2"/>
    <n v="16200"/>
    <s v="YES"/>
    <n v="16200"/>
    <s v="57-S4"/>
    <s v="Public Water,Septic"/>
    <s v="SEPTIC"/>
    <s v="SEPTIC"/>
    <n v="8100"/>
    <m/>
    <m/>
    <n v="1"/>
    <n v="1"/>
    <n v="4"/>
    <n v="1998"/>
    <n v="1"/>
    <m/>
    <m/>
    <m/>
    <m/>
    <m/>
    <m/>
    <m/>
    <m/>
    <m/>
    <m/>
    <n v="1"/>
    <n v="1"/>
    <x v="0"/>
    <x v="0"/>
  </r>
  <r>
    <s v="50D-287"/>
    <m/>
    <x v="0"/>
    <s v="16 HOWARD ST"/>
    <n v="101"/>
    <s v="KRESSER SUZANNE M"/>
    <s v="R30"/>
    <s v="ONE FAMILY"/>
    <s v="50/D/287//"/>
    <n v="0.18815000000000001"/>
    <n v="0"/>
    <n v="0"/>
    <n v="1"/>
    <n v="1"/>
    <s v="SEWER"/>
    <n v="1"/>
    <n v="1"/>
    <n v="5800"/>
    <s v="NO_W1"/>
    <n v="0"/>
    <s v="50D-287"/>
    <s v="Public Water,Public Sewer"/>
    <s v="SEWER"/>
    <s v="SEWER"/>
    <n v="5800"/>
    <m/>
    <m/>
    <n v="0"/>
    <n v="0"/>
    <n v="3"/>
    <n v="837"/>
    <n v="1"/>
    <m/>
    <m/>
    <m/>
    <m/>
    <m/>
    <m/>
    <m/>
    <m/>
    <m/>
    <m/>
    <n v="2"/>
    <n v="1"/>
    <x v="4"/>
    <x v="4"/>
  </r>
  <r>
    <s v="50F-113"/>
    <m/>
    <x v="0"/>
    <s v="7 SURF AVE"/>
    <n v="101"/>
    <s v="BARRETT EDWARD JAMES SR"/>
    <s v="R30"/>
    <s v="ONE FAMILY"/>
    <s v="50/F/113//"/>
    <n v="0.18264"/>
    <n v="0"/>
    <n v="0"/>
    <n v="1"/>
    <n v="1"/>
    <s v="SEWER"/>
    <n v="1"/>
    <n v="1"/>
    <n v="2200"/>
    <s v="YES"/>
    <n v="0"/>
    <s v="50F-113"/>
    <s v="Public Water,Public Sewer"/>
    <s v="SEWER"/>
    <s v="SEWER"/>
    <n v="2200"/>
    <m/>
    <m/>
    <n v="0"/>
    <n v="0"/>
    <n v="4"/>
    <n v="2098"/>
    <n v="1"/>
    <m/>
    <m/>
    <m/>
    <m/>
    <m/>
    <m/>
    <m/>
    <m/>
    <m/>
    <m/>
    <n v="2"/>
    <n v="1"/>
    <x v="0"/>
    <x v="0"/>
  </r>
  <r>
    <s v="50E-4-530"/>
    <m/>
    <x v="0"/>
    <s v="7 CLIFF AVE"/>
    <n v="101"/>
    <s v="FULLER ROBERT"/>
    <s v="R30"/>
    <s v="ONE FAMILY"/>
    <s v="50/E4/530//"/>
    <n v="5.2999999999999999E-2"/>
    <n v="0"/>
    <n v="0"/>
    <n v="1"/>
    <n v="1"/>
    <s v="SEWER"/>
    <n v="1"/>
    <n v="1"/>
    <n v="3100"/>
    <s v="YES"/>
    <n v="0"/>
    <s v="50E-4-530"/>
    <s v="All Public"/>
    <s v="SEWER"/>
    <s v="SEWER"/>
    <n v="3100"/>
    <m/>
    <m/>
    <n v="0"/>
    <n v="0"/>
    <n v="2"/>
    <n v="633"/>
    <n v="1"/>
    <m/>
    <m/>
    <m/>
    <m/>
    <m/>
    <m/>
    <m/>
    <m/>
    <m/>
    <m/>
    <n v="2"/>
    <n v="1"/>
    <x v="4"/>
    <x v="4"/>
  </r>
  <r>
    <s v="50E-4-545"/>
    <m/>
    <x v="0"/>
    <s v="10 JUDSON ST"/>
    <n v="132"/>
    <s v="SOUSA LAURA"/>
    <s v="R30"/>
    <s v="RES ACLNUD  MDL-00"/>
    <s v="50/E4/545//"/>
    <n v="4.0969999999999999E-2"/>
    <n v="0"/>
    <n v="0"/>
    <n v="0"/>
    <n v="0"/>
    <m/>
    <n v="0"/>
    <n v="0"/>
    <n v="0"/>
    <s v="YES"/>
    <n v="0"/>
    <s v="50E-4-545"/>
    <m/>
    <m/>
    <m/>
    <n v="0"/>
    <m/>
    <m/>
    <n v="0"/>
    <n v="0"/>
    <n v="0"/>
    <n v="0"/>
    <n v="0"/>
    <m/>
    <m/>
    <m/>
    <m/>
    <m/>
    <m/>
    <m/>
    <m/>
    <m/>
    <m/>
    <n v="1"/>
    <n v="1"/>
    <x v="4"/>
    <x v="4"/>
  </r>
  <r>
    <s v="50A-313B"/>
    <m/>
    <x v="0"/>
    <s v="3 WESTON AVE"/>
    <n v="101"/>
    <s v="MURRAY RITCHIE W JR"/>
    <s v="R130"/>
    <s v="ONE FAMILY"/>
    <s v="50/A/313/B/"/>
    <n v="8.7849999999999998E-2"/>
    <n v="0"/>
    <n v="0"/>
    <n v="1"/>
    <n v="1"/>
    <s v="SEWER"/>
    <n v="1"/>
    <n v="1"/>
    <n v="4600"/>
    <s v="YES"/>
    <n v="0"/>
    <s v="50A-313B"/>
    <s v="All Public"/>
    <s v="SEWER"/>
    <s v="SEWER"/>
    <n v="4600"/>
    <m/>
    <m/>
    <n v="0"/>
    <n v="0"/>
    <n v="2"/>
    <n v="658"/>
    <n v="1"/>
    <m/>
    <m/>
    <m/>
    <m/>
    <m/>
    <m/>
    <m/>
    <m/>
    <m/>
    <m/>
    <n v="2"/>
    <n v="1"/>
    <x v="0"/>
    <x v="0"/>
  </r>
  <r>
    <s v="37-1009A"/>
    <m/>
    <x v="0"/>
    <s v="111 GREAT NECK RD"/>
    <n v="101"/>
    <s v="MCDONALD PATRICK"/>
    <s v="R60"/>
    <s v="ONE FAMILY"/>
    <s v="37//1009/A/"/>
    <n v="0.66274999999999995"/>
    <n v="1"/>
    <n v="1"/>
    <n v="1"/>
    <n v="1"/>
    <s v="SEPTIC"/>
    <n v="0"/>
    <n v="0"/>
    <n v="0"/>
    <s v="YES"/>
    <n v="0"/>
    <s v="37-1009A"/>
    <s v="Public Water,Gas,Septic"/>
    <s v="SEPTIC"/>
    <s v="SEPTIC"/>
    <n v="0"/>
    <m/>
    <m/>
    <n v="1"/>
    <n v="1"/>
    <n v="2"/>
    <n v="1192"/>
    <n v="1"/>
    <m/>
    <m/>
    <m/>
    <m/>
    <m/>
    <m/>
    <m/>
    <m/>
    <m/>
    <m/>
    <n v="2"/>
    <n v="1"/>
    <x v="3"/>
    <x v="3"/>
  </r>
  <r>
    <s v="50F-80"/>
    <m/>
    <x v="0"/>
    <s v="24 WORRALL AVE"/>
    <n v="101"/>
    <s v="INVERNIZZI BARRY"/>
    <s v="R30"/>
    <s v="ONE FAMILY"/>
    <s v="50/F/80//"/>
    <n v="9.6750000000000003E-2"/>
    <n v="0"/>
    <n v="0"/>
    <n v="1"/>
    <n v="1"/>
    <s v="SEWER"/>
    <n v="1"/>
    <n v="1"/>
    <n v="13100"/>
    <s v="YES"/>
    <n v="0"/>
    <s v="50F-80"/>
    <s v="All Public"/>
    <s v="SEWER"/>
    <s v="SEWER"/>
    <n v="13100"/>
    <m/>
    <m/>
    <n v="0"/>
    <n v="0"/>
    <n v="2"/>
    <n v="756"/>
    <n v="1"/>
    <m/>
    <m/>
    <m/>
    <m/>
    <m/>
    <m/>
    <m/>
    <m/>
    <m/>
    <m/>
    <n v="1"/>
    <n v="1"/>
    <x v="0"/>
    <x v="0"/>
  </r>
  <r>
    <s v="50D-400"/>
    <m/>
    <x v="0"/>
    <s v="10 GRANT ST"/>
    <n v="101"/>
    <s v="MADOR GEORGE E JR &amp; ELAINE I TRS"/>
    <s v="R30"/>
    <s v="ONE FAMILY"/>
    <s v="50/D/400//"/>
    <n v="0.20404"/>
    <n v="0"/>
    <n v="0"/>
    <n v="1"/>
    <n v="1"/>
    <s v="SEWER"/>
    <n v="1"/>
    <n v="1"/>
    <n v="4500"/>
    <s v="YES"/>
    <n v="0"/>
    <s v="50D-400"/>
    <s v="Public Water,Public Sewer,Gas"/>
    <s v="SEWER"/>
    <s v="SEWER"/>
    <n v="4500"/>
    <m/>
    <m/>
    <n v="0"/>
    <n v="0"/>
    <n v="3"/>
    <n v="1152"/>
    <n v="1"/>
    <m/>
    <m/>
    <m/>
    <m/>
    <m/>
    <m/>
    <m/>
    <m/>
    <m/>
    <m/>
    <n v="2"/>
    <n v="1"/>
    <x v="0"/>
    <x v="0"/>
  </r>
  <r>
    <s v="38-472"/>
    <m/>
    <x v="0"/>
    <s v="10 CAPE AVE"/>
    <n v="101"/>
    <s v="GARGAS PETER T"/>
    <s v="R30"/>
    <s v="ONE FAMILY"/>
    <s v="38//472//"/>
    <n v="0.13403999999999999"/>
    <n v="1"/>
    <n v="1"/>
    <n v="1"/>
    <n v="1"/>
    <s v="SEPTIC"/>
    <n v="0"/>
    <n v="1"/>
    <n v="400"/>
    <s v="YES"/>
    <n v="400"/>
    <s v="38-472"/>
    <s v="Public Water,Septic"/>
    <s v="SEPTIC"/>
    <s v="SEPTIC"/>
    <n v="400"/>
    <m/>
    <m/>
    <n v="1"/>
    <n v="1"/>
    <n v="3"/>
    <n v="1789"/>
    <n v="1.3"/>
    <m/>
    <m/>
    <m/>
    <m/>
    <m/>
    <m/>
    <m/>
    <m/>
    <m/>
    <m/>
    <n v="1"/>
    <n v="1"/>
    <x v="3"/>
    <x v="3"/>
  </r>
  <r>
    <s v="37-1"/>
    <m/>
    <x v="0"/>
    <s v="32 CROOKED RIVER RD"/>
    <n v="101"/>
    <s v="BROOKS TANYA M"/>
    <s v="R60"/>
    <s v="ONE FAMILY"/>
    <s v="37//1//"/>
    <n v="1.3282799999999999"/>
    <n v="1"/>
    <n v="1"/>
    <n v="1"/>
    <n v="1"/>
    <s v="SEPTIC"/>
    <n v="0"/>
    <n v="1"/>
    <n v="3800"/>
    <s v="YES"/>
    <n v="3800"/>
    <s v="37-1"/>
    <s v="Public Water,Gas,Septic"/>
    <s v="SEPTIC"/>
    <s v="SEPTIC"/>
    <n v="3800"/>
    <m/>
    <m/>
    <n v="1"/>
    <n v="1"/>
    <n v="4"/>
    <n v="2598"/>
    <n v="1.75"/>
    <m/>
    <m/>
    <m/>
    <m/>
    <m/>
    <m/>
    <m/>
    <m/>
    <m/>
    <m/>
    <n v="1"/>
    <n v="1"/>
    <x v="3"/>
    <x v="3"/>
  </r>
  <r>
    <s v="50F-22"/>
    <m/>
    <x v="0"/>
    <s v="67 PILGRIM AVE"/>
    <n v="903"/>
    <s v="TOWN OF WAREHAM"/>
    <s v="R30"/>
    <s v="TAX POSS  MDL-00"/>
    <s v="50/F/22//"/>
    <n v="0.1008"/>
    <n v="0"/>
    <n v="0"/>
    <n v="0"/>
    <n v="0"/>
    <m/>
    <n v="0"/>
    <n v="0"/>
    <n v="0"/>
    <s v="YES"/>
    <n v="0"/>
    <s v="50F-22"/>
    <m/>
    <m/>
    <m/>
    <n v="0"/>
    <m/>
    <m/>
    <n v="0"/>
    <n v="0"/>
    <n v="0"/>
    <n v="0"/>
    <n v="0"/>
    <m/>
    <m/>
    <m/>
    <m/>
    <m/>
    <m/>
    <m/>
    <m/>
    <m/>
    <m/>
    <n v="1"/>
    <n v="1"/>
    <x v="4"/>
    <x v="4"/>
  </r>
  <r>
    <s v="50E-4-551"/>
    <m/>
    <x v="0"/>
    <s v="1 CLIFF AVE"/>
    <n v="132"/>
    <s v="SMAROWSKI SHIRLEY A"/>
    <s v="R30"/>
    <s v="RES ACLNUD  MDL-00"/>
    <s v="50/E4/551//"/>
    <n v="5.8639999999999998E-2"/>
    <n v="0"/>
    <n v="0"/>
    <n v="0"/>
    <n v="0"/>
    <m/>
    <n v="0"/>
    <n v="0"/>
    <n v="0"/>
    <s v="YES"/>
    <n v="0"/>
    <s v="50E-4-551"/>
    <m/>
    <m/>
    <m/>
    <n v="0"/>
    <m/>
    <m/>
    <n v="0"/>
    <n v="0"/>
    <n v="0"/>
    <n v="0"/>
    <n v="0"/>
    <m/>
    <m/>
    <m/>
    <m/>
    <m/>
    <m/>
    <m/>
    <m/>
    <m/>
    <m/>
    <n v="1"/>
    <n v="1"/>
    <x v="4"/>
    <x v="4"/>
  </r>
  <r>
    <s v="50D-297"/>
    <m/>
    <x v="0"/>
    <s v="15 JUDSON ST"/>
    <n v="101"/>
    <s v="DAVISON JAMES F"/>
    <s v="R30"/>
    <s v="ONE FAMILY"/>
    <s v="50/D/297//"/>
    <n v="8.6480000000000001E-2"/>
    <n v="0"/>
    <n v="0"/>
    <n v="1"/>
    <n v="1"/>
    <s v="SEWER"/>
    <n v="1"/>
    <n v="1"/>
    <n v="800"/>
    <s v="YES"/>
    <n v="0"/>
    <s v="50D-297"/>
    <s v="All Public"/>
    <s v="SEWER"/>
    <s v="SEWER"/>
    <n v="800"/>
    <m/>
    <m/>
    <n v="0"/>
    <n v="0"/>
    <n v="3"/>
    <n v="792"/>
    <n v="1"/>
    <m/>
    <m/>
    <m/>
    <m/>
    <m/>
    <m/>
    <m/>
    <m/>
    <m/>
    <m/>
    <n v="1"/>
    <n v="1"/>
    <x v="4"/>
    <x v="4"/>
  </r>
  <r>
    <s v="38-415"/>
    <m/>
    <x v="0"/>
    <s v="32 IVY ST"/>
    <n v="101"/>
    <s v="RICE FRANCIS E III"/>
    <s v="R30"/>
    <s v="ONE FAMILY"/>
    <s v="38//415//"/>
    <n v="0.19633"/>
    <n v="1"/>
    <n v="1"/>
    <n v="1"/>
    <n v="1"/>
    <s v="SEPTIC"/>
    <n v="0"/>
    <n v="1"/>
    <n v="13300"/>
    <s v="YES"/>
    <n v="13300"/>
    <s v="38-415"/>
    <s v="Public Water,Gas,Septic"/>
    <s v="SEPTIC"/>
    <s v="SEPTIC"/>
    <n v="13300"/>
    <m/>
    <m/>
    <n v="1"/>
    <n v="1"/>
    <n v="4"/>
    <n v="1152"/>
    <n v="1.5"/>
    <m/>
    <m/>
    <m/>
    <m/>
    <m/>
    <m/>
    <m/>
    <m/>
    <m/>
    <m/>
    <n v="2"/>
    <n v="1"/>
    <x v="3"/>
    <x v="3"/>
  </r>
  <r>
    <s v="50D-245"/>
    <m/>
    <x v="0"/>
    <s v="19 HOWARD ST"/>
    <n v="101"/>
    <s v="PETROSILLO GIOVANNI &amp; ANGELA"/>
    <s v="R30"/>
    <s v="ONE FAMILY"/>
    <s v="50/D/245//"/>
    <n v="0.10765"/>
    <n v="0"/>
    <n v="0"/>
    <n v="1"/>
    <n v="1"/>
    <s v="SEWER"/>
    <n v="1"/>
    <n v="0"/>
    <n v="0"/>
    <s v="YES"/>
    <n v="0"/>
    <s v="50D-245"/>
    <s v="Public Water,Public Sewer"/>
    <s v="SEWER"/>
    <s v="SEWER"/>
    <n v="5250"/>
    <m/>
    <m/>
    <n v="0"/>
    <n v="0"/>
    <n v="2"/>
    <n v="1320"/>
    <n v="2"/>
    <m/>
    <m/>
    <m/>
    <m/>
    <m/>
    <m/>
    <m/>
    <m/>
    <m/>
    <m/>
    <n v="1"/>
    <n v="1"/>
    <x v="4"/>
    <x v="4"/>
  </r>
  <r>
    <s v="38-487"/>
    <m/>
    <x v="0"/>
    <s v="21 KINGWOOD ST"/>
    <n v="101"/>
    <s v="RUSH WILLIAM A"/>
    <s v="R30"/>
    <s v="ONE FAMILY"/>
    <s v="38//487//"/>
    <n v="9.9919999999999995E-2"/>
    <n v="1"/>
    <n v="1"/>
    <n v="1"/>
    <n v="1"/>
    <s v="SEPTIC"/>
    <n v="0"/>
    <n v="1"/>
    <n v="14100"/>
    <s v="YES"/>
    <n v="14100"/>
    <s v="38-487"/>
    <s v="Public Water,Gas,Septic"/>
    <s v="SEPTIC"/>
    <s v="SEPTIC"/>
    <n v="14100"/>
    <m/>
    <m/>
    <n v="1"/>
    <n v="1"/>
    <n v="2"/>
    <n v="960"/>
    <n v="1"/>
    <m/>
    <m/>
    <m/>
    <m/>
    <m/>
    <m/>
    <m/>
    <m/>
    <m/>
    <m/>
    <n v="1"/>
    <n v="1"/>
    <x v="3"/>
    <x v="3"/>
  </r>
  <r>
    <s v="50D-389"/>
    <m/>
    <x v="0"/>
    <s v="15 GRANT ST"/>
    <n v="101"/>
    <s v="CAVALLARO JOANN"/>
    <s v="R30"/>
    <s v="ONE FAMILY"/>
    <s v="50/D/389//"/>
    <n v="0.13524"/>
    <n v="0"/>
    <n v="0"/>
    <n v="1"/>
    <n v="1"/>
    <s v="SEWER"/>
    <n v="1"/>
    <n v="2"/>
    <n v="6000"/>
    <s v="NO_W1"/>
    <n v="0"/>
    <s v="50D-389"/>
    <s v="Public Water,Public Sewer,Gas"/>
    <s v="SEWER"/>
    <s v="SEWER"/>
    <n v="3000"/>
    <m/>
    <m/>
    <n v="0"/>
    <n v="0"/>
    <n v="3"/>
    <n v="1056"/>
    <n v="2"/>
    <m/>
    <m/>
    <m/>
    <m/>
    <m/>
    <m/>
    <m/>
    <m/>
    <m/>
    <m/>
    <n v="2"/>
    <n v="1"/>
    <x v="4"/>
    <x v="4"/>
  </r>
  <r>
    <s v="50F-98"/>
    <m/>
    <x v="0"/>
    <s v="3 TURNER AVE"/>
    <n v="101"/>
    <s v="CANNIFF EDWARD J"/>
    <s v="R30"/>
    <s v="ONE FAMILY"/>
    <s v="50/F/98//"/>
    <n v="9.4299999999999995E-2"/>
    <n v="0"/>
    <n v="0"/>
    <n v="1"/>
    <n v="1"/>
    <s v="SEWER"/>
    <n v="1"/>
    <n v="1"/>
    <n v="6700"/>
    <s v="YES"/>
    <n v="0"/>
    <s v="50F-98"/>
    <s v="Public Water,Public Sewer"/>
    <s v="SEWER"/>
    <s v="SEWER"/>
    <n v="6700"/>
    <m/>
    <m/>
    <n v="0"/>
    <n v="0"/>
    <n v="2"/>
    <n v="709"/>
    <n v="1"/>
    <m/>
    <m/>
    <m/>
    <m/>
    <m/>
    <m/>
    <m/>
    <m/>
    <m/>
    <m/>
    <n v="1"/>
    <n v="1"/>
    <x v="0"/>
    <x v="0"/>
  </r>
  <r>
    <s v="50E-4-502"/>
    <m/>
    <x v="0"/>
    <s v="40 SHORE AVE"/>
    <n v="101"/>
    <s v="DIROCCO EDWARD D"/>
    <s v="R30"/>
    <s v="ONE FAMILY"/>
    <s v="50/E4/502//"/>
    <n v="7.4950000000000003E-2"/>
    <n v="0"/>
    <n v="0"/>
    <n v="1"/>
    <n v="1"/>
    <s v="SEWER"/>
    <n v="1"/>
    <n v="1"/>
    <n v="5100"/>
    <s v="YES"/>
    <n v="0"/>
    <s v="50E-4-502"/>
    <s v="All Public"/>
    <s v="SEWER"/>
    <s v="SEWER"/>
    <n v="5100"/>
    <m/>
    <m/>
    <n v="0"/>
    <n v="0"/>
    <n v="2"/>
    <n v="984"/>
    <n v="1"/>
    <m/>
    <m/>
    <m/>
    <m/>
    <m/>
    <m/>
    <m/>
    <m/>
    <m/>
    <m/>
    <n v="2"/>
    <n v="1"/>
    <x v="4"/>
    <x v="4"/>
  </r>
  <r>
    <s v="38-424"/>
    <m/>
    <x v="0"/>
    <s v="27 JUNIPER ST"/>
    <n v="101"/>
    <s v="KNOWLES WILLIAM A"/>
    <s v="R30"/>
    <s v="ONE FAMILY"/>
    <s v="38//424//"/>
    <n v="0.11385000000000001"/>
    <n v="1"/>
    <n v="1"/>
    <n v="1"/>
    <n v="1"/>
    <s v="SEPTIC"/>
    <n v="0"/>
    <n v="1"/>
    <n v="8300"/>
    <s v="YES"/>
    <n v="8300"/>
    <s v="38-424"/>
    <s v="Public Water,Septic"/>
    <s v="SEPTIC"/>
    <s v="SEPTIC"/>
    <n v="8300"/>
    <m/>
    <m/>
    <n v="1"/>
    <n v="1"/>
    <n v="2"/>
    <n v="1224"/>
    <n v="2"/>
    <m/>
    <m/>
    <m/>
    <m/>
    <m/>
    <m/>
    <m/>
    <m/>
    <m/>
    <m/>
    <n v="1"/>
    <n v="1"/>
    <x v="3"/>
    <x v="3"/>
  </r>
  <r>
    <s v="50F-127"/>
    <m/>
    <x v="0"/>
    <s v="68 PILGRIM AVE"/>
    <n v="101"/>
    <s v="CURTIN ROBERT F"/>
    <s v="R30"/>
    <s v="ONE FAMILY"/>
    <s v="50/F/127//"/>
    <n v="9.2469999999999997E-2"/>
    <n v="0"/>
    <n v="0"/>
    <n v="1"/>
    <n v="1"/>
    <s v="SEWER"/>
    <n v="1"/>
    <n v="1"/>
    <n v="4300"/>
    <s v="YES"/>
    <n v="0"/>
    <s v="50F-127"/>
    <s v="Public Water,Public Sewer"/>
    <s v="SEWER"/>
    <s v="SEWER"/>
    <n v="4300"/>
    <m/>
    <m/>
    <n v="0"/>
    <n v="0"/>
    <n v="5"/>
    <n v="1547"/>
    <n v="2"/>
    <m/>
    <m/>
    <m/>
    <m/>
    <m/>
    <m/>
    <m/>
    <m/>
    <m/>
    <m/>
    <n v="1"/>
    <n v="1"/>
    <x v="0"/>
    <x v="0"/>
  </r>
  <r>
    <s v="50F-B2"/>
    <m/>
    <x v="0"/>
    <s v="7 SMITH AVE"/>
    <n v="903"/>
    <s v="TOWN OF WAREHAM"/>
    <s v="R30"/>
    <s v="TAX POSS  MDL-00"/>
    <s v="50/F/B2//"/>
    <n v="0.28703000000000001"/>
    <n v="0"/>
    <n v="0"/>
    <n v="0"/>
    <n v="0"/>
    <m/>
    <n v="0"/>
    <n v="0"/>
    <n v="0"/>
    <s v="YES"/>
    <n v="0"/>
    <s v="50F-B2"/>
    <m/>
    <m/>
    <m/>
    <n v="0"/>
    <m/>
    <m/>
    <n v="0"/>
    <n v="0"/>
    <n v="0"/>
    <n v="0"/>
    <n v="0"/>
    <m/>
    <m/>
    <m/>
    <m/>
    <m/>
    <m/>
    <m/>
    <m/>
    <m/>
    <m/>
    <n v="1"/>
    <n v="1"/>
    <x v="4"/>
    <x v="4"/>
  </r>
  <r>
    <s v="50A-306"/>
    <m/>
    <x v="0"/>
    <s v="10 CROCKER AVE"/>
    <n v="101"/>
    <s v="KEELEY THOMAS F"/>
    <s v="R130"/>
    <s v="ONE FAMILY"/>
    <s v="50/A/306//"/>
    <n v="7.3109999999999994E-2"/>
    <n v="0"/>
    <n v="0"/>
    <n v="1"/>
    <n v="1"/>
    <s v="SEWER"/>
    <n v="1"/>
    <n v="1"/>
    <n v="1300"/>
    <s v="YES"/>
    <n v="0"/>
    <s v="50A-306"/>
    <s v="All Public"/>
    <s v="SEWER"/>
    <s v="SEWER"/>
    <n v="1300"/>
    <m/>
    <m/>
    <n v="0"/>
    <n v="0"/>
    <n v="2"/>
    <n v="580"/>
    <n v="1"/>
    <m/>
    <m/>
    <m/>
    <m/>
    <m/>
    <m/>
    <m/>
    <m/>
    <m/>
    <m/>
    <n v="1"/>
    <n v="1"/>
    <x v="0"/>
    <x v="0"/>
  </r>
  <r>
    <s v="40-1010B"/>
    <m/>
    <x v="0"/>
    <s v="23 CROOKED RIVER RD"/>
    <n v="101"/>
    <s v="IULA FRANCIS"/>
    <s v="R30"/>
    <s v="ONE FAMILY"/>
    <s v="40//1010/B/"/>
    <n v="2.1987899999999998"/>
    <n v="1"/>
    <n v="1"/>
    <n v="1"/>
    <n v="1"/>
    <s v="SEPTIC"/>
    <n v="0"/>
    <n v="1"/>
    <n v="6000"/>
    <s v="NO_W1"/>
    <n v="6000"/>
    <s v="40-1010B"/>
    <s v="Public Water,Gas,Septic"/>
    <s v="SEPTIC"/>
    <s v="SEPTIC"/>
    <n v="6000"/>
    <m/>
    <m/>
    <n v="1"/>
    <n v="1"/>
    <n v="3"/>
    <n v="1080"/>
    <n v="1"/>
    <m/>
    <m/>
    <m/>
    <m/>
    <m/>
    <m/>
    <m/>
    <m/>
    <m/>
    <m/>
    <n v="2"/>
    <n v="1"/>
    <x v="3"/>
    <x v="3"/>
  </r>
  <r>
    <s v="38-414"/>
    <m/>
    <x v="0"/>
    <s v="34 IVY ST"/>
    <n v="101"/>
    <s v="WESCOTT JOAN E TRUSTEE OF THE"/>
    <s v="R30"/>
    <s v="ONE FAMILY"/>
    <s v="38//414//"/>
    <n v="0.16395999999999999"/>
    <n v="1"/>
    <n v="1"/>
    <n v="1"/>
    <n v="1"/>
    <s v="SEPTIC"/>
    <n v="0"/>
    <n v="1"/>
    <n v="100"/>
    <s v="NO_W1"/>
    <n v="100"/>
    <s v="38-414"/>
    <s v="Public Water,Septic"/>
    <s v="SEPTIC"/>
    <s v="SEPTIC"/>
    <n v="100"/>
    <m/>
    <m/>
    <n v="1"/>
    <n v="1"/>
    <n v="2"/>
    <n v="960"/>
    <n v="1.5"/>
    <m/>
    <m/>
    <m/>
    <m/>
    <m/>
    <m/>
    <m/>
    <m/>
    <m/>
    <m/>
    <n v="2"/>
    <n v="1"/>
    <x v="3"/>
    <x v="3"/>
  </r>
  <r>
    <s v="LAND_NOPARC"/>
    <m/>
    <x v="0"/>
    <m/>
    <n v="0"/>
    <m/>
    <m/>
    <m/>
    <m/>
    <n v="3.6000000000000002E-4"/>
    <n v="0"/>
    <n v="0"/>
    <n v="0"/>
    <n v="0"/>
    <m/>
    <n v="0"/>
    <n v="0"/>
    <n v="0"/>
    <s v="NO"/>
    <n v="0"/>
    <m/>
    <m/>
    <m/>
    <m/>
    <n v="0"/>
    <m/>
    <m/>
    <n v="0"/>
    <n v="0"/>
    <n v="0"/>
    <n v="0"/>
    <n v="0"/>
    <m/>
    <m/>
    <m/>
    <m/>
    <m/>
    <m/>
    <m/>
    <m/>
    <m/>
    <m/>
    <n v="0"/>
    <n v="1"/>
    <x v="3"/>
    <x v="3"/>
  </r>
  <r>
    <s v="50F-1"/>
    <m/>
    <x v="0"/>
    <s v="37 WORRALL AVE"/>
    <n v="101"/>
    <s v="DUTTON NEIL M &amp; MICKE L"/>
    <s v="R30"/>
    <s v="ONE FAMILY"/>
    <s v="50/F/1//"/>
    <n v="0.11772000000000001"/>
    <n v="0"/>
    <n v="0"/>
    <n v="1"/>
    <n v="1"/>
    <s v="SEWER"/>
    <n v="1"/>
    <n v="0"/>
    <n v="0"/>
    <s v="YES"/>
    <n v="0"/>
    <s v="50F-1"/>
    <s v="All Public"/>
    <s v="SEWER"/>
    <s v="SEWER"/>
    <n v="0"/>
    <m/>
    <m/>
    <n v="0"/>
    <n v="0"/>
    <n v="4"/>
    <n v="1836"/>
    <n v="2"/>
    <m/>
    <m/>
    <m/>
    <m/>
    <m/>
    <m/>
    <m/>
    <m/>
    <m/>
    <m/>
    <n v="1"/>
    <n v="1"/>
    <x v="0"/>
    <x v="0"/>
  </r>
  <r>
    <s v="50F-121"/>
    <m/>
    <x v="0"/>
    <s v="10 SURF AVE"/>
    <n v="101"/>
    <s v="HALL JOHN NICHOLAS JR"/>
    <s v="R30"/>
    <s v="ONE FAMILY"/>
    <s v="50/F/121//"/>
    <n v="9.1490000000000002E-2"/>
    <n v="0"/>
    <n v="0"/>
    <n v="1"/>
    <n v="1"/>
    <s v="SEWER"/>
    <n v="1"/>
    <n v="1"/>
    <n v="3900"/>
    <s v="YES"/>
    <n v="0"/>
    <s v="50F-121"/>
    <s v="Public Water,Public Sewer"/>
    <s v="SEWER"/>
    <s v="SEWER"/>
    <n v="3900"/>
    <m/>
    <m/>
    <n v="0"/>
    <n v="0"/>
    <n v="2"/>
    <n v="805"/>
    <n v="1"/>
    <m/>
    <m/>
    <m/>
    <m/>
    <m/>
    <m/>
    <m/>
    <m/>
    <m/>
    <m/>
    <n v="1"/>
    <n v="1"/>
    <x v="0"/>
    <x v="0"/>
  </r>
  <r>
    <s v="40-1009"/>
    <m/>
    <x v="0"/>
    <s v="25 CROOKED RIVER RD"/>
    <n v="101"/>
    <s v="KELLEGREW SHARON R"/>
    <s v="R30"/>
    <s v="ONE FAMILY"/>
    <s v="40//1009//"/>
    <n v="0.23544000000000001"/>
    <n v="1"/>
    <n v="1"/>
    <n v="1"/>
    <n v="1"/>
    <s v="SEPTIC"/>
    <n v="0"/>
    <n v="1"/>
    <n v="6100"/>
    <s v="NO_W1"/>
    <n v="6100"/>
    <s v="40-1009"/>
    <s v="Public Water,Gas,Septic"/>
    <s v="SEPTIC"/>
    <s v="SEPTIC"/>
    <n v="6100"/>
    <m/>
    <m/>
    <n v="1"/>
    <n v="1"/>
    <n v="3"/>
    <n v="2033"/>
    <n v="1.9"/>
    <m/>
    <m/>
    <m/>
    <m/>
    <m/>
    <m/>
    <m/>
    <m/>
    <m/>
    <m/>
    <n v="2"/>
    <n v="1"/>
    <x v="3"/>
    <x v="3"/>
  </r>
  <r>
    <s v="50F-B3"/>
    <m/>
    <x v="0"/>
    <s v="9 SMITH AVE"/>
    <n v="903"/>
    <s v="TOWN OF WAREHAM"/>
    <s v="R30"/>
    <s v="TAX POSS  MDL-00"/>
    <s v="50/F/B3//"/>
    <n v="0.21893000000000001"/>
    <n v="0"/>
    <n v="0"/>
    <n v="0"/>
    <n v="0"/>
    <m/>
    <n v="0"/>
    <n v="0"/>
    <n v="0"/>
    <s v="YES"/>
    <n v="0"/>
    <s v="50F-B3"/>
    <m/>
    <m/>
    <m/>
    <n v="0"/>
    <m/>
    <m/>
    <n v="0"/>
    <n v="0"/>
    <n v="0"/>
    <n v="0"/>
    <n v="0"/>
    <m/>
    <m/>
    <m/>
    <m/>
    <m/>
    <m/>
    <m/>
    <m/>
    <m/>
    <m/>
    <n v="1"/>
    <n v="1"/>
    <x v="4"/>
    <x v="4"/>
  </r>
  <r>
    <s v="50A-311"/>
    <m/>
    <x v="0"/>
    <s v="6 LUNA AVE"/>
    <n v="109"/>
    <s v="RESENDES TRACY L ET ALS TRS"/>
    <s v="R30"/>
    <s v="MULTI HSES"/>
    <s v="50/A/311//"/>
    <n v="8.5029999999999994E-2"/>
    <n v="0"/>
    <n v="0"/>
    <n v="2"/>
    <n v="2"/>
    <s v="SEWER"/>
    <n v="3"/>
    <n v="3"/>
    <n v="18800"/>
    <s v="YES"/>
    <n v="0"/>
    <s v="50A-311"/>
    <s v="All Public"/>
    <s v="SEWER"/>
    <s v="SEWER"/>
    <n v="6266.67"/>
    <m/>
    <m/>
    <n v="0"/>
    <n v="0"/>
    <n v="1"/>
    <n v="448"/>
    <n v="1"/>
    <m/>
    <m/>
    <m/>
    <m/>
    <m/>
    <m/>
    <m/>
    <m/>
    <m/>
    <m/>
    <n v="1"/>
    <n v="1"/>
    <x v="0"/>
    <x v="0"/>
  </r>
  <r>
    <s v="38-473"/>
    <m/>
    <x v="0"/>
    <s v="18 JUNIPER ST"/>
    <n v="132"/>
    <s v="GARGAS PETER T"/>
    <s v="R30"/>
    <s v="RES ACLNUD  MDL-00"/>
    <s v="38//473//"/>
    <n v="0.11107"/>
    <n v="0"/>
    <n v="0"/>
    <n v="0"/>
    <n v="0"/>
    <m/>
    <n v="0"/>
    <n v="0"/>
    <n v="0"/>
    <s v="YES"/>
    <n v="0"/>
    <s v="38-473"/>
    <m/>
    <m/>
    <m/>
    <n v="0"/>
    <m/>
    <m/>
    <n v="0"/>
    <n v="0"/>
    <n v="0"/>
    <n v="0"/>
    <n v="0"/>
    <m/>
    <m/>
    <m/>
    <m/>
    <m/>
    <m/>
    <m/>
    <m/>
    <m/>
    <m/>
    <n v="1"/>
    <n v="1"/>
    <x v="3"/>
    <x v="3"/>
  </r>
  <r>
    <s v="50D-296B"/>
    <m/>
    <x v="0"/>
    <s v="17 JUDSON ST"/>
    <n v="101"/>
    <s v="SYLVIA CLIFFORD W"/>
    <s v="R30"/>
    <s v="ONE FAMILY"/>
    <s v="50/D/296/B/"/>
    <n v="3.4720000000000001E-2"/>
    <n v="0"/>
    <n v="0"/>
    <n v="1"/>
    <n v="1"/>
    <s v="SEWER"/>
    <n v="1"/>
    <n v="1"/>
    <n v="5300"/>
    <s v="YES"/>
    <n v="0"/>
    <s v="50D-296B"/>
    <s v="All Public"/>
    <s v="SEWER"/>
    <s v="SEWER"/>
    <n v="5300"/>
    <m/>
    <m/>
    <n v="0"/>
    <n v="0"/>
    <n v="1"/>
    <n v="536"/>
    <n v="1"/>
    <m/>
    <m/>
    <m/>
    <m/>
    <m/>
    <m/>
    <m/>
    <m/>
    <m/>
    <m/>
    <n v="1"/>
    <n v="1"/>
    <x v="4"/>
    <x v="4"/>
  </r>
  <r>
    <s v="50A-328"/>
    <m/>
    <x v="0"/>
    <s v="13 CROCKER AVE"/>
    <n v="101"/>
    <s v="ZOIA BARBARA ANN"/>
    <s v="R30"/>
    <s v="ONE FAMILY"/>
    <s v="50/A/328//"/>
    <n v="6.7199999999999996E-2"/>
    <n v="0"/>
    <n v="0"/>
    <n v="1"/>
    <n v="1"/>
    <s v="SEWER"/>
    <n v="1"/>
    <n v="1"/>
    <n v="15700"/>
    <s v="YES"/>
    <n v="0"/>
    <s v="50A-328"/>
    <s v="All Public"/>
    <s v="SEWER"/>
    <s v="SEWER"/>
    <n v="15700"/>
    <m/>
    <m/>
    <n v="0"/>
    <n v="0"/>
    <n v="2"/>
    <n v="717"/>
    <n v="1"/>
    <m/>
    <m/>
    <m/>
    <m/>
    <m/>
    <m/>
    <m/>
    <m/>
    <m/>
    <m/>
    <n v="1"/>
    <n v="1"/>
    <x v="0"/>
    <x v="0"/>
  </r>
  <r>
    <s v="50E-4-531B"/>
    <m/>
    <x v="0"/>
    <s v="5 ARNOLD RD"/>
    <n v="132"/>
    <s v="SOUSA LAURA"/>
    <s v="R30"/>
    <s v="RES ACLNUD  MDL-00"/>
    <s v="50/E4/531/B/"/>
    <n v="5.015E-2"/>
    <n v="0"/>
    <n v="0"/>
    <n v="0"/>
    <n v="0"/>
    <m/>
    <n v="0"/>
    <n v="0"/>
    <n v="0"/>
    <s v="YES"/>
    <n v="0"/>
    <s v="50E-4-531B"/>
    <m/>
    <m/>
    <m/>
    <n v="0"/>
    <m/>
    <m/>
    <n v="0"/>
    <n v="0"/>
    <n v="0"/>
    <n v="0"/>
    <n v="0"/>
    <m/>
    <m/>
    <m/>
    <m/>
    <m/>
    <m/>
    <m/>
    <m/>
    <m/>
    <m/>
    <n v="2"/>
    <n v="1"/>
    <x v="4"/>
    <x v="4"/>
  </r>
  <r>
    <s v="38-485B"/>
    <m/>
    <x v="0"/>
    <s v="19 KINGWOOD ST"/>
    <n v="101"/>
    <s v="GILLIS SHARON"/>
    <s v="R30"/>
    <s v="ONE FAMILY"/>
    <s v="38//485/B/"/>
    <n v="0.17249999999999999"/>
    <n v="1"/>
    <n v="1"/>
    <n v="1"/>
    <n v="1"/>
    <s v="SEPTIC"/>
    <n v="0"/>
    <n v="1"/>
    <n v="7800"/>
    <s v="YES"/>
    <n v="7800"/>
    <s v="38-485B"/>
    <s v="Public Water,Gas,Septic"/>
    <s v="SEPTIC"/>
    <s v="SEPTIC"/>
    <n v="7800"/>
    <m/>
    <m/>
    <n v="1"/>
    <n v="1"/>
    <n v="2"/>
    <n v="960"/>
    <n v="1"/>
    <m/>
    <m/>
    <m/>
    <m/>
    <m/>
    <m/>
    <m/>
    <m/>
    <m/>
    <m/>
    <n v="2"/>
    <n v="1"/>
    <x v="3"/>
    <x v="3"/>
  </r>
  <r>
    <s v="38-423"/>
    <m/>
    <x v="0"/>
    <s v="25 JUNIPER ST"/>
    <n v="101"/>
    <s v="CASEY DOROTHY R"/>
    <s v="R30"/>
    <s v="ONE FAMILY"/>
    <s v="38//423//"/>
    <n v="0.11348"/>
    <n v="1"/>
    <n v="1"/>
    <n v="1"/>
    <n v="1"/>
    <s v="SEPTIC"/>
    <n v="0"/>
    <n v="1"/>
    <n v="5200"/>
    <s v="YES"/>
    <n v="5200"/>
    <s v="38-423"/>
    <s v="Public Water,Gas,Septic"/>
    <s v="SEPTIC"/>
    <s v="SEPTIC"/>
    <n v="5200"/>
    <m/>
    <m/>
    <n v="1"/>
    <n v="1"/>
    <n v="2"/>
    <n v="600"/>
    <n v="1"/>
    <m/>
    <m/>
    <m/>
    <m/>
    <m/>
    <m/>
    <m/>
    <m/>
    <m/>
    <m/>
    <n v="1"/>
    <n v="1"/>
    <x v="3"/>
    <x v="3"/>
  </r>
  <r>
    <s v="50D-387"/>
    <m/>
    <x v="0"/>
    <s v="39 SHORE AVE"/>
    <n v="101"/>
    <s v="MARANTO JOSEPHINE TRUSTEE"/>
    <s v="R30"/>
    <s v="ONE FAMILY"/>
    <s v="50/D/387//"/>
    <n v="0.11189"/>
    <n v="0"/>
    <n v="0"/>
    <n v="1"/>
    <n v="1"/>
    <s v="SEWER"/>
    <n v="1"/>
    <n v="1"/>
    <n v="3500"/>
    <s v="YES"/>
    <n v="0"/>
    <s v="50D-387"/>
    <s v="Public Water,Public Sewer,Gas"/>
    <s v="SEWER"/>
    <s v="SEWER"/>
    <n v="3500"/>
    <m/>
    <m/>
    <n v="0"/>
    <n v="0"/>
    <n v="2"/>
    <n v="1224"/>
    <n v="1"/>
    <m/>
    <m/>
    <m/>
    <m/>
    <m/>
    <m/>
    <m/>
    <m/>
    <m/>
    <m/>
    <n v="1"/>
    <n v="1"/>
    <x v="4"/>
    <x v="4"/>
  </r>
  <r>
    <s v="37-1030"/>
    <m/>
    <x v="0"/>
    <s v="28 CROOKED RIVER RD"/>
    <n v="101"/>
    <s v="PIERCE IMOGENE COCO"/>
    <s v="R60"/>
    <s v="ONE FAMILY"/>
    <s v="37//1030//"/>
    <n v="0.33534999999999998"/>
    <n v="1"/>
    <n v="1"/>
    <n v="1"/>
    <n v="1"/>
    <s v="SEPTIC"/>
    <n v="0"/>
    <n v="1"/>
    <n v="3400"/>
    <s v="YES"/>
    <n v="3400"/>
    <s v="37-1030"/>
    <s v="Public Water,Septic"/>
    <s v="SEPTIC"/>
    <s v="SEPTIC"/>
    <n v="3400"/>
    <m/>
    <m/>
    <n v="1"/>
    <n v="1"/>
    <n v="3"/>
    <n v="1216"/>
    <n v="1.75"/>
    <m/>
    <m/>
    <m/>
    <m/>
    <m/>
    <m/>
    <m/>
    <m/>
    <m/>
    <m/>
    <n v="1"/>
    <n v="1"/>
    <x v="3"/>
    <x v="3"/>
  </r>
  <r>
    <s v="50A-313A"/>
    <m/>
    <x v="0"/>
    <s v="3 LUNA AVE"/>
    <n v="101"/>
    <s v="CHAVES MANUEL &amp; MARIA F"/>
    <s v="R30"/>
    <s v="ONE FAMILY"/>
    <s v="50/A/313/A/"/>
    <n v="6.3839999999999994E-2"/>
    <n v="0"/>
    <n v="0"/>
    <n v="1"/>
    <n v="1"/>
    <s v="SEWER"/>
    <n v="1"/>
    <n v="1"/>
    <n v="400"/>
    <s v="YES"/>
    <n v="0"/>
    <s v="50A-313A"/>
    <s v="All Public"/>
    <s v="SEWER"/>
    <s v="SEWER"/>
    <n v="400"/>
    <m/>
    <m/>
    <n v="0"/>
    <n v="0"/>
    <n v="3"/>
    <n v="609"/>
    <n v="1"/>
    <m/>
    <m/>
    <m/>
    <m/>
    <m/>
    <m/>
    <m/>
    <m/>
    <m/>
    <m/>
    <n v="2"/>
    <n v="1"/>
    <x v="0"/>
    <x v="0"/>
  </r>
  <r>
    <s v="50D-401"/>
    <m/>
    <x v="0"/>
    <s v="12 GRANT ST"/>
    <n v="101"/>
    <s v="DANTONIO JOSEPH F SR"/>
    <s v="R30"/>
    <s v="ONE FAMILY"/>
    <s v="50/D/401//"/>
    <n v="0.16686999999999999"/>
    <n v="0"/>
    <n v="0"/>
    <n v="1"/>
    <n v="1"/>
    <s v="SEWER"/>
    <n v="1"/>
    <n v="1"/>
    <n v="400"/>
    <s v="YES"/>
    <n v="0"/>
    <s v="50D-401"/>
    <s v="Public Water,Public Sewer,Gas"/>
    <s v="SEWER"/>
    <s v="SEWER"/>
    <n v="400"/>
    <m/>
    <m/>
    <n v="0"/>
    <n v="0"/>
    <n v="2"/>
    <n v="750"/>
    <n v="1"/>
    <m/>
    <m/>
    <m/>
    <m/>
    <m/>
    <m/>
    <m/>
    <m/>
    <m/>
    <m/>
    <n v="2"/>
    <n v="1"/>
    <x v="0"/>
    <x v="0"/>
  </r>
  <r>
    <s v="LAND_NOPARC"/>
    <m/>
    <x v="0"/>
    <m/>
    <n v="0"/>
    <m/>
    <m/>
    <m/>
    <m/>
    <n v="6.7099999999999998E-3"/>
    <n v="0"/>
    <n v="0"/>
    <n v="0"/>
    <n v="0"/>
    <m/>
    <n v="0"/>
    <n v="0"/>
    <n v="0"/>
    <s v="NO"/>
    <n v="0"/>
    <m/>
    <m/>
    <m/>
    <m/>
    <n v="0"/>
    <m/>
    <m/>
    <n v="0"/>
    <n v="0"/>
    <n v="0"/>
    <n v="0"/>
    <n v="0"/>
    <m/>
    <m/>
    <m/>
    <m/>
    <m/>
    <m/>
    <m/>
    <m/>
    <m/>
    <m/>
    <n v="0"/>
    <n v="1"/>
    <x v="3"/>
    <x v="3"/>
  </r>
  <r>
    <s v="57-H6"/>
    <m/>
    <x v="0"/>
    <s v="7 HARKINS WAY"/>
    <n v="101"/>
    <s v="FONTANEZ ANTONTIO"/>
    <s v="MR30"/>
    <s v="ONE FAMILY"/>
    <s v="57//H6//"/>
    <n v="0.62856999999999996"/>
    <n v="0"/>
    <n v="0"/>
    <n v="1"/>
    <n v="1"/>
    <s v="SEWER"/>
    <n v="1"/>
    <n v="1"/>
    <n v="4500"/>
    <s v="YES"/>
    <n v="0"/>
    <s v="57-H6"/>
    <s v="All Public"/>
    <s v="SEWER"/>
    <s v="SEWER"/>
    <n v="4500"/>
    <m/>
    <m/>
    <n v="0"/>
    <n v="0"/>
    <n v="3"/>
    <n v="1269"/>
    <n v="1.75"/>
    <m/>
    <m/>
    <m/>
    <m/>
    <m/>
    <m/>
    <m/>
    <m/>
    <m/>
    <m/>
    <n v="1"/>
    <n v="1"/>
    <x v="0"/>
    <x v="0"/>
  </r>
  <r>
    <s v="LAND_NOPARC"/>
    <m/>
    <x v="0"/>
    <m/>
    <n v="0"/>
    <m/>
    <m/>
    <m/>
    <m/>
    <n v="1.0471299999999999"/>
    <n v="0"/>
    <n v="0"/>
    <n v="0"/>
    <n v="0"/>
    <m/>
    <n v="0"/>
    <n v="0"/>
    <n v="0"/>
    <s v="NO"/>
    <n v="0"/>
    <m/>
    <m/>
    <m/>
    <m/>
    <n v="0"/>
    <m/>
    <m/>
    <n v="0"/>
    <n v="0"/>
    <n v="0"/>
    <n v="0"/>
    <n v="0"/>
    <m/>
    <m/>
    <m/>
    <m/>
    <m/>
    <m/>
    <m/>
    <m/>
    <m/>
    <m/>
    <n v="0"/>
    <n v="1"/>
    <x v="0"/>
    <x v="0"/>
  </r>
  <r>
    <s v="50F-1050"/>
    <m/>
    <x v="0"/>
    <s v="55 PILGRIM AVE"/>
    <n v="903"/>
    <s v="TOWN OF WAREHAM"/>
    <s v="R30"/>
    <s v="TAX POSS  MDL-00"/>
    <s v="50/F/1050//"/>
    <n v="2.1716500000000001"/>
    <n v="0"/>
    <n v="0"/>
    <n v="0"/>
    <n v="0"/>
    <m/>
    <n v="0"/>
    <n v="0"/>
    <n v="0"/>
    <s v="YES"/>
    <n v="0"/>
    <s v="50F-1050"/>
    <m/>
    <m/>
    <m/>
    <n v="0"/>
    <m/>
    <m/>
    <n v="0"/>
    <n v="0"/>
    <n v="0"/>
    <n v="0"/>
    <n v="0"/>
    <m/>
    <m/>
    <m/>
    <m/>
    <m/>
    <m/>
    <m/>
    <m/>
    <m/>
    <m/>
    <n v="1"/>
    <n v="1"/>
    <x v="4"/>
    <x v="4"/>
  </r>
  <r>
    <s v="50E-4-533"/>
    <m/>
    <x v="0"/>
    <s v="12 JUDSON ST"/>
    <n v="101"/>
    <s v="SOUSA LAURA"/>
    <s v="R30"/>
    <s v="ONE FAMILY"/>
    <s v="50/E4/533//"/>
    <n v="7.4590000000000004E-2"/>
    <n v="0"/>
    <n v="0"/>
    <n v="1"/>
    <n v="1"/>
    <s v="SEWER"/>
    <n v="1"/>
    <n v="0"/>
    <n v="0"/>
    <s v="YES"/>
    <n v="0"/>
    <s v="50E-4-533"/>
    <s v="All Public"/>
    <s v="SEWER"/>
    <s v="SEWER"/>
    <n v="0"/>
    <m/>
    <m/>
    <n v="0"/>
    <n v="0"/>
    <n v="2"/>
    <n v="1136"/>
    <n v="1"/>
    <m/>
    <m/>
    <m/>
    <m/>
    <m/>
    <m/>
    <m/>
    <m/>
    <m/>
    <m/>
    <n v="2"/>
    <n v="1"/>
    <x v="4"/>
    <x v="4"/>
  </r>
  <r>
    <s v="50D-244"/>
    <m/>
    <x v="0"/>
    <s v="21 HOWARD ST"/>
    <n v="101"/>
    <s v="WEISZ STEPHANIE L"/>
    <m/>
    <s v="ONE FAMILY"/>
    <s v="50/D/244//"/>
    <n v="9.6979999999999997E-2"/>
    <n v="0"/>
    <n v="0"/>
    <n v="1"/>
    <n v="1"/>
    <s v="SEWER"/>
    <n v="1"/>
    <n v="1"/>
    <n v="100"/>
    <s v="YES"/>
    <n v="0"/>
    <s v="50D-244"/>
    <s v="Public Water,Public Sewer"/>
    <s v="SEWER"/>
    <s v="SEWER"/>
    <n v="100"/>
    <m/>
    <m/>
    <n v="0"/>
    <n v="0"/>
    <n v="2"/>
    <n v="600"/>
    <n v="1"/>
    <m/>
    <m/>
    <m/>
    <m/>
    <m/>
    <m/>
    <m/>
    <m/>
    <m/>
    <m/>
    <n v="1"/>
    <n v="1"/>
    <x v="4"/>
    <x v="4"/>
  </r>
  <r>
    <s v="UNK1327"/>
    <s v="FEE"/>
    <x v="0"/>
    <s v="JUDSON ST"/>
    <n v="0"/>
    <m/>
    <m/>
    <m/>
    <m/>
    <n v="3.569E-2"/>
    <n v="0"/>
    <n v="0"/>
    <n v="0"/>
    <n v="0"/>
    <m/>
    <n v="0"/>
    <n v="0"/>
    <n v="0"/>
    <s v="NO_W2"/>
    <n v="0"/>
    <m/>
    <m/>
    <m/>
    <m/>
    <n v="0"/>
    <m/>
    <m/>
    <n v="0"/>
    <n v="0"/>
    <n v="0"/>
    <n v="0"/>
    <n v="0"/>
    <s v="Not in new Assr DB, Makepe?, old info"/>
    <m/>
    <m/>
    <m/>
    <m/>
    <m/>
    <m/>
    <m/>
    <m/>
    <m/>
    <n v="1"/>
    <n v="1"/>
    <x v="4"/>
    <x v="4"/>
  </r>
  <r>
    <s v="38-474"/>
    <m/>
    <x v="0"/>
    <s v="16 JUNIPER ST"/>
    <n v="132"/>
    <s v="GARGAS PETER T"/>
    <s v="R30"/>
    <s v="RES ACLNUD  MDL-00"/>
    <s v="38//474//"/>
    <n v="0.10521"/>
    <n v="0"/>
    <n v="0"/>
    <n v="0"/>
    <n v="0"/>
    <m/>
    <n v="0"/>
    <n v="0"/>
    <n v="0"/>
    <s v="YES"/>
    <n v="0"/>
    <s v="38-474"/>
    <m/>
    <m/>
    <m/>
    <n v="0"/>
    <m/>
    <m/>
    <n v="0"/>
    <n v="0"/>
    <n v="0"/>
    <n v="0"/>
    <n v="0"/>
    <m/>
    <m/>
    <m/>
    <m/>
    <m/>
    <m/>
    <m/>
    <m/>
    <m/>
    <m/>
    <n v="1"/>
    <n v="1"/>
    <x v="3"/>
    <x v="3"/>
  </r>
  <r>
    <s v="50F-81"/>
    <m/>
    <x v="0"/>
    <s v="4 GLEN AVE"/>
    <n v="101"/>
    <s v="DILIBERTO PAUL F"/>
    <s v="R30"/>
    <s v="ONE FAMILY"/>
    <s v="50/F/81//"/>
    <n v="8.2500000000000004E-2"/>
    <n v="0"/>
    <n v="0"/>
    <n v="1"/>
    <n v="1"/>
    <s v="SEWER"/>
    <n v="1"/>
    <n v="3"/>
    <n v="7500"/>
    <s v="YES"/>
    <n v="0"/>
    <s v="50F-81"/>
    <s v="All Public"/>
    <s v="SEWER"/>
    <s v="SEWER"/>
    <n v="2500"/>
    <m/>
    <m/>
    <n v="0"/>
    <n v="0"/>
    <n v="2"/>
    <n v="998"/>
    <n v="1"/>
    <m/>
    <m/>
    <m/>
    <m/>
    <m/>
    <m/>
    <m/>
    <m/>
    <m/>
    <m/>
    <n v="1"/>
    <n v="1"/>
    <x v="0"/>
    <x v="0"/>
  </r>
  <r>
    <s v="50F-23"/>
    <m/>
    <x v="0"/>
    <s v="65 PILGRIM AVE"/>
    <n v="132"/>
    <s v="DICECCA COSMO"/>
    <s v="R30"/>
    <s v="RES ACLNUD  MDL-00"/>
    <s v="50/F/23//"/>
    <n v="0.10455"/>
    <n v="0"/>
    <n v="0"/>
    <n v="0"/>
    <n v="0"/>
    <m/>
    <n v="0"/>
    <n v="0"/>
    <n v="0"/>
    <s v="YES"/>
    <n v="0"/>
    <s v="50F-23"/>
    <m/>
    <m/>
    <m/>
    <n v="0"/>
    <m/>
    <m/>
    <n v="0"/>
    <n v="0"/>
    <n v="0"/>
    <n v="0"/>
    <n v="0"/>
    <m/>
    <m/>
    <m/>
    <m/>
    <m/>
    <m/>
    <m/>
    <m/>
    <m/>
    <m/>
    <n v="1"/>
    <n v="1"/>
    <x v="4"/>
    <x v="4"/>
  </r>
  <r>
    <s v="50F-B5"/>
    <m/>
    <x v="0"/>
    <s v="11 SMITH AVE"/>
    <n v="903"/>
    <s v="TOWN OF WAREHAM"/>
    <s v="R30"/>
    <s v="TAX POSS  MDL-00"/>
    <s v="50/F/B5//"/>
    <n v="0.42856"/>
    <n v="0"/>
    <n v="0"/>
    <n v="0"/>
    <n v="0"/>
    <m/>
    <n v="0"/>
    <n v="0"/>
    <n v="0"/>
    <s v="YES"/>
    <n v="0"/>
    <s v="50F-B5"/>
    <m/>
    <m/>
    <m/>
    <n v="0"/>
    <m/>
    <m/>
    <n v="0"/>
    <n v="0"/>
    <n v="0"/>
    <n v="0"/>
    <n v="0"/>
    <m/>
    <m/>
    <m/>
    <m/>
    <m/>
    <m/>
    <m/>
    <m/>
    <m/>
    <m/>
    <n v="1"/>
    <n v="1"/>
    <x v="4"/>
    <x v="4"/>
  </r>
  <r>
    <s v="50D-288"/>
    <m/>
    <x v="0"/>
    <s v="18 HOWARD ST"/>
    <n v="101"/>
    <s v="ROTCHFORD STEVEN E"/>
    <s v="R30"/>
    <s v="ONE FAMILY"/>
    <s v="50/D/288//"/>
    <n v="9.6030000000000004E-2"/>
    <n v="0"/>
    <n v="0"/>
    <n v="1"/>
    <n v="1"/>
    <s v="SEWER"/>
    <n v="1"/>
    <n v="1"/>
    <n v="4000"/>
    <s v="YES"/>
    <n v="0"/>
    <s v="50D-288"/>
    <s v="All Public"/>
    <s v="SEWER"/>
    <s v="SEWER"/>
    <n v="4000"/>
    <m/>
    <m/>
    <n v="0"/>
    <n v="0"/>
    <n v="1"/>
    <n v="848"/>
    <n v="1"/>
    <m/>
    <m/>
    <m/>
    <m/>
    <m/>
    <m/>
    <m/>
    <m/>
    <m/>
    <m/>
    <n v="1"/>
    <n v="1"/>
    <x v="4"/>
    <x v="4"/>
  </r>
  <r>
    <s v="50E-4-504"/>
    <m/>
    <x v="0"/>
    <s v="6 OAK RD"/>
    <n v="132"/>
    <s v="DIROCCO EDWARD D"/>
    <s v="R30"/>
    <s v="RES ACLNUD  MDL-00"/>
    <s v="50/E4/504//"/>
    <n v="8.4720000000000004E-2"/>
    <n v="0"/>
    <n v="0"/>
    <n v="0"/>
    <n v="0"/>
    <m/>
    <n v="0"/>
    <n v="0"/>
    <n v="0"/>
    <s v="YES"/>
    <n v="0"/>
    <s v="50E-4-504"/>
    <m/>
    <m/>
    <m/>
    <n v="0"/>
    <m/>
    <m/>
    <n v="0"/>
    <n v="0"/>
    <n v="0"/>
    <n v="0"/>
    <n v="0"/>
    <m/>
    <m/>
    <m/>
    <m/>
    <m/>
    <m/>
    <m/>
    <m/>
    <m/>
    <m/>
    <n v="2"/>
    <n v="1"/>
    <x v="4"/>
    <x v="4"/>
  </r>
  <r>
    <s v="50F-79"/>
    <m/>
    <x v="0"/>
    <s v="1 GLEN AVE"/>
    <n v="101"/>
    <s v="OBRIEN MARY L TRUSTEE"/>
    <s v="R30"/>
    <s v="ONE FAMILY"/>
    <s v="50/F/79//"/>
    <n v="9.0469999999999995E-2"/>
    <n v="0"/>
    <n v="0"/>
    <n v="1"/>
    <n v="1"/>
    <s v="SEWER"/>
    <n v="1"/>
    <n v="1"/>
    <n v="7400"/>
    <s v="YES"/>
    <n v="0"/>
    <s v="50F-79"/>
    <s v="All Public"/>
    <s v="SEWER"/>
    <s v="SEWER"/>
    <n v="7400"/>
    <m/>
    <m/>
    <n v="0"/>
    <n v="0"/>
    <n v="5"/>
    <n v="2256"/>
    <n v="2"/>
    <m/>
    <m/>
    <m/>
    <m/>
    <m/>
    <m/>
    <m/>
    <m/>
    <m/>
    <m/>
    <n v="1"/>
    <n v="1"/>
    <x v="0"/>
    <x v="0"/>
  </r>
  <r>
    <s v="50F-O"/>
    <m/>
    <x v="0"/>
    <s v="39 WORRALL AVE"/>
    <n v="101"/>
    <s v="STADELMANN JEAN M"/>
    <s v="R30"/>
    <s v="ONE FAMILY"/>
    <s v="50/F//O/"/>
    <n v="0.15379999999999999"/>
    <n v="0"/>
    <n v="0"/>
    <n v="1"/>
    <n v="1"/>
    <s v="SEWER"/>
    <n v="1"/>
    <n v="1"/>
    <n v="3100"/>
    <s v="YES"/>
    <n v="0"/>
    <s v="50F-O"/>
    <s v="All Public"/>
    <s v="SEWER"/>
    <s v="SEWER"/>
    <n v="3100"/>
    <m/>
    <m/>
    <n v="0"/>
    <n v="0"/>
    <n v="3"/>
    <n v="1869"/>
    <n v="1"/>
    <m/>
    <m/>
    <m/>
    <m/>
    <m/>
    <m/>
    <m/>
    <m/>
    <m/>
    <m/>
    <n v="1"/>
    <n v="1"/>
    <x v="0"/>
    <x v="0"/>
  </r>
  <r>
    <s v="50E-4-528"/>
    <m/>
    <x v="0"/>
    <s v="7 JOHN ST"/>
    <n v="101"/>
    <s v="MITCHELL DALE"/>
    <s v="R30"/>
    <s v="ONE FAMILY"/>
    <s v="50/E4/528//"/>
    <n v="7.1440000000000003E-2"/>
    <n v="0"/>
    <n v="0"/>
    <n v="1"/>
    <n v="1"/>
    <s v="SEWER"/>
    <n v="1"/>
    <n v="1"/>
    <n v="100"/>
    <s v="YES"/>
    <n v="0"/>
    <s v="50E-4-528"/>
    <s v="Public Water,Public Sewer"/>
    <s v="SEWER"/>
    <s v="SEWER"/>
    <n v="100"/>
    <m/>
    <m/>
    <n v="0"/>
    <n v="0"/>
    <n v="2"/>
    <n v="420"/>
    <n v="1"/>
    <m/>
    <m/>
    <m/>
    <m/>
    <m/>
    <m/>
    <m/>
    <m/>
    <m/>
    <m/>
    <n v="2"/>
    <n v="1"/>
    <x v="4"/>
    <x v="4"/>
  </r>
  <r>
    <s v="50A-327"/>
    <m/>
    <x v="0"/>
    <s v="11 CROCKER AVE"/>
    <n v="101"/>
    <s v="SODANO ANTONIO"/>
    <s v="R30"/>
    <s v="ONE FAMILY"/>
    <s v="50/A/327//"/>
    <n v="7.8789999999999999E-2"/>
    <n v="0"/>
    <n v="0"/>
    <n v="1"/>
    <n v="1"/>
    <s v="SEWER"/>
    <n v="1"/>
    <n v="1"/>
    <n v="1300"/>
    <s v="YES"/>
    <n v="0"/>
    <s v="50A-327"/>
    <s v="Public Water,Public Sewer"/>
    <s v="SEWER"/>
    <s v="SEWER"/>
    <n v="1300"/>
    <m/>
    <m/>
    <n v="0"/>
    <n v="0"/>
    <n v="2"/>
    <n v="697"/>
    <n v="1"/>
    <m/>
    <m/>
    <m/>
    <m/>
    <m/>
    <m/>
    <m/>
    <m/>
    <m/>
    <m/>
    <n v="1"/>
    <n v="1"/>
    <x v="0"/>
    <x v="0"/>
  </r>
  <r>
    <s v="38-422"/>
    <m/>
    <x v="0"/>
    <s v="23 JUNIPER ST"/>
    <n v="101"/>
    <s v="WALSH CAROLYN R, CASEY DEBORAH"/>
    <s v="R30"/>
    <s v="ONE FAMILY"/>
    <s v="38//422//"/>
    <n v="0.11706999999999999"/>
    <n v="1"/>
    <n v="1"/>
    <n v="1"/>
    <n v="1"/>
    <s v="SEPTIC"/>
    <n v="0"/>
    <n v="1"/>
    <n v="700"/>
    <s v="YES"/>
    <n v="700"/>
    <s v="38-422"/>
    <s v="Public Water,Septic"/>
    <s v="SEPTIC"/>
    <s v="SEPTIC"/>
    <n v="700"/>
    <m/>
    <m/>
    <n v="1"/>
    <n v="1"/>
    <n v="3"/>
    <n v="480"/>
    <n v="1"/>
    <m/>
    <m/>
    <m/>
    <m/>
    <m/>
    <m/>
    <m/>
    <m/>
    <m/>
    <m/>
    <n v="1"/>
    <n v="1"/>
    <x v="3"/>
    <x v="3"/>
  </r>
  <r>
    <s v="50D-295B"/>
    <m/>
    <x v="0"/>
    <s v="19 JUDSON ST"/>
    <n v="101"/>
    <s v="HENNESSY JEFFREY A"/>
    <s v="R30"/>
    <s v="ONE FAMILY"/>
    <s v="50/D/295/B/"/>
    <n v="0.10736"/>
    <n v="0"/>
    <n v="0"/>
    <n v="1"/>
    <n v="1"/>
    <s v="SEWER"/>
    <n v="1"/>
    <n v="1"/>
    <n v="2700"/>
    <s v="YES"/>
    <n v="0"/>
    <s v="50D-295B"/>
    <s v="All Public"/>
    <s v="SEWER"/>
    <s v="SEWER"/>
    <n v="2700"/>
    <m/>
    <m/>
    <n v="0"/>
    <n v="0"/>
    <n v="3"/>
    <n v="680"/>
    <n v="1"/>
    <m/>
    <m/>
    <m/>
    <m/>
    <m/>
    <m/>
    <m/>
    <m/>
    <m/>
    <m/>
    <n v="2"/>
    <n v="1"/>
    <x v="4"/>
    <x v="4"/>
  </r>
  <r>
    <s v="50F-103"/>
    <m/>
    <x v="0"/>
    <s v="8 TURNER AVE"/>
    <n v="101"/>
    <s v="ROMANOWSKI JOHN B"/>
    <s v="R30"/>
    <s v="ONE FAMILY"/>
    <s v="50/F/103//"/>
    <n v="9.8290000000000002E-2"/>
    <n v="0"/>
    <n v="0"/>
    <n v="1"/>
    <n v="1"/>
    <s v="SEWER"/>
    <n v="1"/>
    <n v="1"/>
    <n v="5600"/>
    <s v="YES"/>
    <n v="0"/>
    <s v="50F-103"/>
    <s v="Public Water,Public Sewer"/>
    <s v="SEWER"/>
    <s v="SEWER"/>
    <n v="5600"/>
    <m/>
    <m/>
    <n v="0"/>
    <n v="0"/>
    <n v="3"/>
    <n v="1020"/>
    <n v="1"/>
    <m/>
    <m/>
    <m/>
    <m/>
    <m/>
    <m/>
    <m/>
    <m/>
    <m/>
    <m/>
    <n v="1"/>
    <n v="1"/>
    <x v="0"/>
    <x v="0"/>
  </r>
  <r>
    <s v="50F-126A"/>
    <m/>
    <x v="0"/>
    <s v="66 PILGRIM AVE"/>
    <n v="101"/>
    <s v="DICECCA COSMO"/>
    <s v="R30"/>
    <s v="ONE FAMILY"/>
    <s v="50/F/126/A/"/>
    <n v="9.1179999999999997E-2"/>
    <n v="0"/>
    <n v="0"/>
    <n v="1"/>
    <n v="1"/>
    <s v="SEWER"/>
    <n v="1"/>
    <n v="1"/>
    <n v="2100"/>
    <s v="YES"/>
    <n v="0"/>
    <s v="50F-126A"/>
    <s v="Public Water,Public Sewer"/>
    <s v="SEWER"/>
    <s v="SEWER"/>
    <n v="2100"/>
    <m/>
    <m/>
    <n v="0"/>
    <n v="0"/>
    <n v="2"/>
    <n v="638"/>
    <n v="1"/>
    <m/>
    <m/>
    <m/>
    <m/>
    <m/>
    <m/>
    <m/>
    <m/>
    <m/>
    <m/>
    <n v="2"/>
    <n v="1"/>
    <x v="4"/>
    <x v="4"/>
  </r>
  <r>
    <s v="50F-97"/>
    <m/>
    <x v="0"/>
    <s v="5 TURNER AVE"/>
    <n v="101"/>
    <s v="ARCAND ROGER A"/>
    <s v="R30"/>
    <s v="ONE FAMILY"/>
    <s v="50/F/97//"/>
    <n v="0.10199999999999999"/>
    <n v="0"/>
    <n v="0"/>
    <n v="1"/>
    <n v="1"/>
    <s v="SEWER"/>
    <n v="1"/>
    <n v="1"/>
    <n v="2700"/>
    <s v="YES"/>
    <n v="0"/>
    <s v="50F-97"/>
    <s v="Public Water,Public Sewer"/>
    <s v="SEWER"/>
    <s v="SEWER"/>
    <n v="2700"/>
    <m/>
    <m/>
    <n v="0"/>
    <n v="0"/>
    <n v="2"/>
    <n v="792"/>
    <n v="1.3"/>
    <m/>
    <m/>
    <m/>
    <m/>
    <m/>
    <m/>
    <m/>
    <m/>
    <m/>
    <m/>
    <n v="1"/>
    <n v="1"/>
    <x v="0"/>
    <x v="0"/>
  </r>
  <r>
    <s v="50A-310"/>
    <m/>
    <x v="0"/>
    <s v="8 LUNA AVE"/>
    <n v="101"/>
    <s v="MUNISE JAMES M"/>
    <s v="R130"/>
    <s v="ONE FAMILY"/>
    <s v="50/A/310//"/>
    <n v="9.2789999999999997E-2"/>
    <n v="0"/>
    <n v="0"/>
    <n v="1"/>
    <n v="1"/>
    <s v="SEWER"/>
    <n v="1"/>
    <n v="1"/>
    <n v="2500"/>
    <s v="YES"/>
    <n v="0"/>
    <s v="50A-310"/>
    <s v="All Public"/>
    <s v="SEWER"/>
    <s v="SEWER"/>
    <n v="2500"/>
    <m/>
    <m/>
    <n v="0"/>
    <n v="0"/>
    <n v="2"/>
    <n v="534"/>
    <n v="1"/>
    <m/>
    <m/>
    <m/>
    <m/>
    <m/>
    <m/>
    <m/>
    <m/>
    <m/>
    <m/>
    <n v="1"/>
    <n v="1"/>
    <x v="0"/>
    <x v="0"/>
  </r>
  <r>
    <s v="50D-G1"/>
    <m/>
    <x v="0"/>
    <s v="18 GRANT ST"/>
    <n v="101"/>
    <s v="SPAGNUOLO CARMINE A"/>
    <s v="R30"/>
    <s v="ONE FAMILY"/>
    <s v="50/D/G1//"/>
    <n v="0.13289000000000001"/>
    <n v="0"/>
    <n v="0"/>
    <n v="1"/>
    <n v="1"/>
    <s v="SEWER"/>
    <n v="1"/>
    <n v="0"/>
    <n v="0"/>
    <s v="YES"/>
    <n v="0"/>
    <s v="50D-G1"/>
    <s v="Public Water,Public Sewer,Gas"/>
    <s v="SEWER"/>
    <s v="SEWER"/>
    <n v="1900"/>
    <m/>
    <m/>
    <n v="0"/>
    <n v="0"/>
    <n v="3"/>
    <n v="1800"/>
    <n v="2"/>
    <m/>
    <m/>
    <m/>
    <m/>
    <m/>
    <m/>
    <m/>
    <m/>
    <m/>
    <m/>
    <n v="1"/>
    <n v="1"/>
    <x v="4"/>
    <x v="4"/>
  </r>
  <r>
    <s v="LAND_NOPARC"/>
    <m/>
    <x v="0"/>
    <m/>
    <n v="0"/>
    <m/>
    <m/>
    <m/>
    <m/>
    <n v="6.6030000000000005E-2"/>
    <n v="0"/>
    <n v="0"/>
    <n v="0"/>
    <n v="0"/>
    <m/>
    <n v="0"/>
    <n v="0"/>
    <n v="0"/>
    <s v="NO"/>
    <n v="0"/>
    <m/>
    <m/>
    <m/>
    <m/>
    <n v="0"/>
    <m/>
    <m/>
    <n v="0"/>
    <n v="0"/>
    <n v="0"/>
    <n v="0"/>
    <n v="0"/>
    <m/>
    <m/>
    <m/>
    <m/>
    <m/>
    <m/>
    <m/>
    <m/>
    <m/>
    <m/>
    <n v="0"/>
    <n v="1"/>
    <x v="3"/>
    <x v="3"/>
  </r>
  <r>
    <s v="50F-112"/>
    <m/>
    <x v="0"/>
    <s v="9 SURF AVE"/>
    <n v="101"/>
    <s v="FICICCHY JAMES JR &amp; CYNTHIA A"/>
    <s v="R30"/>
    <s v="ONE FAMILY"/>
    <s v="50/F/112//"/>
    <n v="9.1609999999999997E-2"/>
    <n v="0"/>
    <n v="0"/>
    <n v="1"/>
    <n v="1"/>
    <s v="SEWER"/>
    <n v="1"/>
    <n v="1"/>
    <n v="4500"/>
    <s v="YES"/>
    <n v="0"/>
    <s v="50F-112"/>
    <s v="Public Water,Public Sewer"/>
    <s v="SEWER"/>
    <s v="SEWER"/>
    <n v="4500"/>
    <m/>
    <m/>
    <n v="0"/>
    <n v="0"/>
    <n v="2"/>
    <n v="652"/>
    <n v="1"/>
    <m/>
    <m/>
    <m/>
    <m/>
    <m/>
    <m/>
    <m/>
    <m/>
    <m/>
    <m/>
    <n v="1"/>
    <n v="1"/>
    <x v="0"/>
    <x v="0"/>
  </r>
  <r>
    <s v="55-BV1"/>
    <m/>
    <x v="0"/>
    <s v="18 SHADY LN"/>
    <n v="101"/>
    <s v="ONUJIOGU OBIAJUNWA"/>
    <s v="R30"/>
    <s v="ONE FAMILY"/>
    <s v="55//BV1//"/>
    <n v="0.36665999999999999"/>
    <n v="0"/>
    <n v="0"/>
    <n v="1"/>
    <n v="1"/>
    <s v="SEWER"/>
    <n v="1"/>
    <n v="1"/>
    <n v="12400"/>
    <s v="YES"/>
    <n v="0"/>
    <s v="55-BV1"/>
    <s v="All Public"/>
    <s v="SEWER"/>
    <s v="SEWER"/>
    <n v="12400"/>
    <m/>
    <m/>
    <n v="0"/>
    <n v="0"/>
    <n v="3"/>
    <n v="1536"/>
    <n v="2"/>
    <m/>
    <m/>
    <m/>
    <m/>
    <m/>
    <m/>
    <m/>
    <m/>
    <m/>
    <m/>
    <n v="1"/>
    <n v="1"/>
    <x v="0"/>
    <x v="0"/>
  </r>
  <r>
    <s v="38-484"/>
    <m/>
    <x v="0"/>
    <s v="15 KINGWOOD ST"/>
    <n v="101"/>
    <s v="BULMAN MICHAEL"/>
    <s v="R30"/>
    <s v="ONE FAMILY"/>
    <s v="38//484//"/>
    <n v="0.27061000000000002"/>
    <n v="1"/>
    <n v="1"/>
    <n v="1"/>
    <n v="1"/>
    <s v="SEPTIC"/>
    <n v="0"/>
    <n v="1"/>
    <n v="4300"/>
    <s v="YES"/>
    <n v="4300"/>
    <s v="38-484"/>
    <s v="Public Water,Gas,Septic"/>
    <s v="SEPTIC"/>
    <s v="SEPTIC"/>
    <n v="4300"/>
    <m/>
    <m/>
    <n v="1"/>
    <n v="1"/>
    <n v="2"/>
    <n v="969"/>
    <n v="1"/>
    <m/>
    <m/>
    <m/>
    <m/>
    <m/>
    <m/>
    <m/>
    <m/>
    <m/>
    <m/>
    <n v="1"/>
    <n v="1"/>
    <x v="3"/>
    <x v="3"/>
  </r>
  <r>
    <s v="50E-2-1"/>
    <m/>
    <x v="0"/>
    <s v="2 UPHAM ST"/>
    <n v="131"/>
    <s v="STRAIN REBECCA"/>
    <s v="R30"/>
    <s v="RES ACLNPO  MDL-00"/>
    <s v="50/E2/1//"/>
    <n v="0.13106000000000001"/>
    <n v="0"/>
    <n v="0"/>
    <n v="0"/>
    <n v="0"/>
    <m/>
    <n v="0"/>
    <n v="0"/>
    <n v="0"/>
    <s v="YES"/>
    <n v="0"/>
    <s v="50E-2-1"/>
    <m/>
    <m/>
    <m/>
    <n v="0"/>
    <m/>
    <m/>
    <n v="0"/>
    <n v="0"/>
    <n v="0"/>
    <n v="0"/>
    <n v="0"/>
    <m/>
    <m/>
    <m/>
    <m/>
    <m/>
    <m/>
    <m/>
    <m/>
    <m/>
    <m/>
    <n v="1"/>
    <n v="1"/>
    <x v="0"/>
    <x v="0"/>
  </r>
  <r>
    <s v="50F-122"/>
    <m/>
    <x v="0"/>
    <s v="12 SURF AVE"/>
    <n v="132"/>
    <s v="MASSISON JOHN C JR"/>
    <s v="R30"/>
    <s v="RES ACLNUD  MDL-00"/>
    <s v="50/F/122//"/>
    <n v="9.1969999999999996E-2"/>
    <n v="0"/>
    <n v="0"/>
    <n v="0"/>
    <n v="0"/>
    <m/>
    <n v="0"/>
    <n v="0"/>
    <n v="0"/>
    <s v="YES"/>
    <n v="0"/>
    <s v="50F-122"/>
    <m/>
    <m/>
    <m/>
    <n v="0"/>
    <m/>
    <m/>
    <n v="0"/>
    <n v="0"/>
    <n v="0"/>
    <n v="0"/>
    <n v="0"/>
    <m/>
    <m/>
    <m/>
    <m/>
    <m/>
    <m/>
    <m/>
    <m/>
    <m/>
    <m/>
    <n v="0"/>
    <n v="1"/>
    <x v="4"/>
    <x v="4"/>
  </r>
  <r>
    <s v="50D-402"/>
    <m/>
    <x v="0"/>
    <s v="14 GRANT ST"/>
    <n v="101"/>
    <s v="CAMPBELL JOHN D"/>
    <s v="R30"/>
    <s v="ONE FAMILY"/>
    <s v="50/D/402//"/>
    <n v="0.18362000000000001"/>
    <n v="0"/>
    <n v="0"/>
    <n v="1"/>
    <n v="1"/>
    <s v="SEWER"/>
    <n v="1"/>
    <n v="1"/>
    <n v="4000"/>
    <s v="YES"/>
    <n v="0"/>
    <s v="50D-402"/>
    <s v="Public Water,Public Sewer,Gas"/>
    <s v="SEWER"/>
    <s v="SEWER"/>
    <n v="4000"/>
    <m/>
    <m/>
    <n v="0"/>
    <n v="0"/>
    <n v="3"/>
    <n v="2040"/>
    <n v="1.5"/>
    <m/>
    <m/>
    <m/>
    <m/>
    <m/>
    <m/>
    <m/>
    <m/>
    <m/>
    <m/>
    <n v="0"/>
    <n v="1"/>
    <x v="0"/>
    <x v="0"/>
  </r>
  <r>
    <s v="50A-315"/>
    <m/>
    <x v="0"/>
    <s v="5 LUNA AVE"/>
    <n v="101"/>
    <s v="CHAVES DINIS"/>
    <s v="R30"/>
    <s v="ONE FAMILY"/>
    <s v="50/A/315//"/>
    <n v="7.0989999999999998E-2"/>
    <n v="0"/>
    <n v="0"/>
    <n v="1"/>
    <n v="1"/>
    <s v="SEWER"/>
    <n v="1"/>
    <n v="1"/>
    <n v="2700"/>
    <s v="YES"/>
    <n v="0"/>
    <s v="50A-315"/>
    <s v="All Public"/>
    <s v="SEWER"/>
    <s v="SEWER"/>
    <n v="2700"/>
    <m/>
    <m/>
    <n v="0"/>
    <n v="0"/>
    <n v="2"/>
    <n v="762"/>
    <n v="1"/>
    <m/>
    <m/>
    <m/>
    <m/>
    <m/>
    <m/>
    <m/>
    <m/>
    <m/>
    <m/>
    <n v="1"/>
    <n v="1"/>
    <x v="0"/>
    <x v="0"/>
  </r>
  <r>
    <s v="38-416"/>
    <m/>
    <x v="0"/>
    <s v="30 IVY ST"/>
    <n v="101"/>
    <s v="HOOD HILDEGRAD LIFE ESTATE"/>
    <s v="R30"/>
    <s v="ONE FAMILY"/>
    <s v="38//416//"/>
    <n v="9.1480000000000006E-2"/>
    <n v="1"/>
    <n v="1"/>
    <n v="1"/>
    <n v="1"/>
    <s v="SEPTIC"/>
    <n v="0"/>
    <n v="1"/>
    <n v="2400"/>
    <s v="YES"/>
    <n v="2400"/>
    <s v="38-416"/>
    <s v="Public Water,Gas,Septic"/>
    <s v="SEPTIC"/>
    <s v="SEPTIC"/>
    <n v="2400"/>
    <m/>
    <m/>
    <n v="1"/>
    <n v="1"/>
    <n v="2"/>
    <n v="792"/>
    <n v="1"/>
    <m/>
    <m/>
    <m/>
    <m/>
    <m/>
    <m/>
    <m/>
    <m/>
    <m/>
    <m/>
    <n v="1"/>
    <n v="1"/>
    <x v="3"/>
    <x v="3"/>
  </r>
  <r>
    <s v="UNK1326"/>
    <s v="FEE"/>
    <x v="0"/>
    <s v="SHORE AVE"/>
    <n v="0"/>
    <m/>
    <m/>
    <m/>
    <m/>
    <n v="3.6900000000000001E-3"/>
    <n v="0"/>
    <n v="0"/>
    <n v="0"/>
    <n v="0"/>
    <m/>
    <n v="0"/>
    <n v="0"/>
    <n v="0"/>
    <s v="NO_W2"/>
    <n v="0"/>
    <m/>
    <m/>
    <m/>
    <m/>
    <n v="0"/>
    <m/>
    <m/>
    <n v="0"/>
    <n v="0"/>
    <n v="0"/>
    <n v="0"/>
    <n v="0"/>
    <s v="Not in new Assr DB, Makepe?, old info"/>
    <m/>
    <m/>
    <m/>
    <m/>
    <m/>
    <m/>
    <m/>
    <m/>
    <m/>
    <n v="0"/>
    <n v="1"/>
    <x v="4"/>
    <x v="4"/>
  </r>
  <r>
    <s v="50D-243"/>
    <m/>
    <x v="0"/>
    <s v="23 HOWARD ST"/>
    <n v="101"/>
    <s v="ARD DENISE M"/>
    <s v="R30"/>
    <s v="ONE FAMILY"/>
    <s v="50/D/243//"/>
    <n v="9.171E-2"/>
    <n v="0"/>
    <n v="0"/>
    <n v="1"/>
    <n v="1"/>
    <s v="SEWER"/>
    <n v="1"/>
    <n v="1"/>
    <n v="5100"/>
    <s v="YES"/>
    <n v="0"/>
    <s v="50D-243"/>
    <s v="All Public"/>
    <s v="SEWER"/>
    <s v="SEWER"/>
    <n v="5100"/>
    <m/>
    <m/>
    <n v="0"/>
    <n v="0"/>
    <n v="2"/>
    <n v="692"/>
    <n v="1"/>
    <m/>
    <m/>
    <m/>
    <m/>
    <m/>
    <m/>
    <m/>
    <m/>
    <m/>
    <m/>
    <n v="1"/>
    <n v="1"/>
    <x v="4"/>
    <x v="4"/>
  </r>
  <r>
    <s v="50E-4-500"/>
    <m/>
    <x v="0"/>
    <s v="42 SHORE AVE"/>
    <n v="101"/>
    <s v="CAMERATO CATHERINE"/>
    <s v="R30"/>
    <s v="ONE FAMILY"/>
    <s v="50/E4/500//"/>
    <n v="7.5870000000000007E-2"/>
    <n v="0"/>
    <n v="0"/>
    <n v="1"/>
    <n v="1"/>
    <s v="SEWER"/>
    <n v="1"/>
    <n v="1"/>
    <n v="700"/>
    <s v="YES"/>
    <n v="0"/>
    <s v="50E-4-500"/>
    <s v="All Public"/>
    <s v="SEWER"/>
    <s v="SEWER"/>
    <n v="700"/>
    <m/>
    <m/>
    <n v="0"/>
    <n v="0"/>
    <n v="3"/>
    <n v="840"/>
    <n v="1"/>
    <m/>
    <m/>
    <m/>
    <m/>
    <m/>
    <m/>
    <m/>
    <m/>
    <m/>
    <m/>
    <n v="2"/>
    <n v="1"/>
    <x v="4"/>
    <x v="4"/>
  </r>
  <r>
    <s v="38-476"/>
    <m/>
    <x v="0"/>
    <s v="12 JUNIPER ST"/>
    <n v="101"/>
    <s v="MCSHEA JEAN MARIE"/>
    <s v="R30"/>
    <s v="ONE FAMILY"/>
    <s v="38//476//"/>
    <n v="0.22775000000000001"/>
    <n v="1"/>
    <n v="1"/>
    <n v="1"/>
    <n v="1"/>
    <s v="SEPTIC"/>
    <n v="0"/>
    <n v="1"/>
    <n v="8700"/>
    <s v="NO_W1"/>
    <n v="8700"/>
    <s v="38-476"/>
    <s v="Public Water,Gas,Septic"/>
    <s v="SEPTIC"/>
    <s v="SEPTIC"/>
    <n v="8700"/>
    <m/>
    <m/>
    <n v="1"/>
    <n v="1"/>
    <n v="2"/>
    <n v="832"/>
    <n v="1"/>
    <m/>
    <m/>
    <m/>
    <m/>
    <m/>
    <m/>
    <m/>
    <m/>
    <m/>
    <m/>
    <n v="2"/>
    <n v="1"/>
    <x v="3"/>
    <x v="3"/>
  </r>
  <r>
    <s v="38-421"/>
    <m/>
    <x v="0"/>
    <s v="7 CAPE AVE"/>
    <n v="132"/>
    <s v="LANNO DOMENIC"/>
    <s v="R30"/>
    <s v="RES ACLNUD  MDL-00"/>
    <s v="38//421//"/>
    <n v="0.13569999999999999"/>
    <n v="0"/>
    <n v="0"/>
    <n v="0"/>
    <n v="0"/>
    <m/>
    <n v="0"/>
    <n v="0"/>
    <n v="0"/>
    <s v="YES"/>
    <n v="0"/>
    <s v="38-421"/>
    <m/>
    <m/>
    <m/>
    <n v="0"/>
    <m/>
    <m/>
    <n v="0"/>
    <n v="0"/>
    <n v="0"/>
    <n v="0"/>
    <n v="0"/>
    <m/>
    <m/>
    <m/>
    <m/>
    <m/>
    <m/>
    <m/>
    <m/>
    <m/>
    <m/>
    <n v="1"/>
    <n v="1"/>
    <x v="3"/>
    <x v="3"/>
  </r>
  <r>
    <s v="50F-B1"/>
    <m/>
    <x v="0"/>
    <s v="5 SMITH AVE"/>
    <n v="903"/>
    <s v="TOWN OF WAREHAM"/>
    <s v="R30"/>
    <s v="MUNICIPAL  MDL-00"/>
    <s v="50/F/B1//"/>
    <n v="0.16572999999999999"/>
    <n v="0"/>
    <n v="0"/>
    <n v="1"/>
    <n v="1"/>
    <s v="SEWER"/>
    <n v="0"/>
    <n v="1"/>
    <n v="900"/>
    <s v="YES"/>
    <n v="0"/>
    <s v="50F-B1"/>
    <m/>
    <m/>
    <s v="SEWER"/>
    <n v="900"/>
    <m/>
    <m/>
    <n v="0"/>
    <n v="0"/>
    <n v="0"/>
    <n v="0"/>
    <n v="0"/>
    <m/>
    <m/>
    <m/>
    <m/>
    <m/>
    <m/>
    <m/>
    <m/>
    <m/>
    <m/>
    <n v="1"/>
    <n v="1"/>
    <x v="4"/>
    <x v="4"/>
  </r>
  <r>
    <s v="50D-348"/>
    <m/>
    <x v="0"/>
    <s v="6 JOHN ST"/>
    <n v="132"/>
    <s v="LYMAN TODD W"/>
    <s v="R30"/>
    <s v="RES ACLNUD  MDL-00"/>
    <s v="50/D/348//"/>
    <n v="9.8220000000000002E-2"/>
    <n v="0"/>
    <n v="0"/>
    <n v="0"/>
    <n v="0"/>
    <m/>
    <n v="0"/>
    <n v="0"/>
    <n v="0"/>
    <s v="YES"/>
    <n v="0"/>
    <s v="50D-348"/>
    <m/>
    <m/>
    <m/>
    <n v="0"/>
    <m/>
    <m/>
    <n v="0"/>
    <n v="0"/>
    <n v="0"/>
    <n v="0"/>
    <n v="0"/>
    <m/>
    <m/>
    <m/>
    <m/>
    <m/>
    <m/>
    <m/>
    <m/>
    <m/>
    <m/>
    <n v="1"/>
    <n v="1"/>
    <x v="4"/>
    <x v="4"/>
  </r>
  <r>
    <s v="50D-289"/>
    <m/>
    <x v="0"/>
    <s v="20 HOWARD ST"/>
    <n v="101"/>
    <s v="MCSHERA PATRICK J"/>
    <s v="R30"/>
    <s v="ONE FAMILY"/>
    <s v="50/D/289//"/>
    <n v="9.7519999999999996E-2"/>
    <n v="0"/>
    <n v="0"/>
    <n v="1"/>
    <n v="1"/>
    <s v="SEWER"/>
    <n v="1"/>
    <n v="1"/>
    <n v="800"/>
    <s v="YES"/>
    <n v="0"/>
    <s v="50D-289"/>
    <s v="All Public"/>
    <s v="SEWER"/>
    <s v="SEWER"/>
    <n v="800"/>
    <m/>
    <m/>
    <n v="0"/>
    <n v="0"/>
    <n v="3"/>
    <n v="720"/>
    <n v="1"/>
    <m/>
    <m/>
    <m/>
    <m/>
    <m/>
    <m/>
    <m/>
    <m/>
    <m/>
    <m/>
    <n v="1"/>
    <n v="1"/>
    <x v="4"/>
    <x v="4"/>
  </r>
  <r>
    <s v="50D-388A"/>
    <m/>
    <x v="0"/>
    <s v="37 SHORE AVE"/>
    <n v="101"/>
    <s v="DASILVIA FRANCISCO &amp; MARY"/>
    <s v="R30"/>
    <s v="ONE FAMILY"/>
    <s v="50/D/388/A/"/>
    <n v="5.7619999999999998E-2"/>
    <n v="0"/>
    <n v="0"/>
    <n v="1"/>
    <n v="1"/>
    <s v="SEWER"/>
    <n v="1"/>
    <n v="0"/>
    <n v="0"/>
    <s v="YES"/>
    <n v="0"/>
    <s v="50D-388A"/>
    <s v="All Public"/>
    <s v="SEWER"/>
    <s v="SEWER"/>
    <n v="3000"/>
    <m/>
    <m/>
    <n v="0"/>
    <n v="0"/>
    <n v="2"/>
    <n v="768"/>
    <n v="1"/>
    <m/>
    <m/>
    <m/>
    <m/>
    <m/>
    <m/>
    <m/>
    <m/>
    <m/>
    <m/>
    <n v="1"/>
    <n v="1"/>
    <x v="4"/>
    <x v="4"/>
  </r>
  <r>
    <s v="50F-56"/>
    <m/>
    <x v="0"/>
    <s v="2 REYNOLDS AVE"/>
    <n v="101"/>
    <s v="MEAD JAMES M"/>
    <s v="R30"/>
    <s v="ONE FAMILY"/>
    <s v="50/F/56//"/>
    <n v="0.10262"/>
    <n v="0"/>
    <n v="0"/>
    <n v="1"/>
    <n v="1"/>
    <s v="SEWER"/>
    <n v="1"/>
    <n v="1"/>
    <n v="5000"/>
    <s v="YES"/>
    <n v="0"/>
    <s v="50F-56"/>
    <s v="Public Water"/>
    <m/>
    <s v="SEWER"/>
    <n v="5000"/>
    <m/>
    <m/>
    <n v="0"/>
    <n v="0"/>
    <n v="4"/>
    <n v="1125"/>
    <n v="1.75"/>
    <m/>
    <m/>
    <m/>
    <m/>
    <m/>
    <m/>
    <m/>
    <m/>
    <m/>
    <m/>
    <n v="1"/>
    <n v="1"/>
    <x v="0"/>
    <x v="0"/>
  </r>
  <r>
    <s v="50D-295A"/>
    <m/>
    <x v="0"/>
    <s v="21 JUDSON ST"/>
    <n v="101"/>
    <s v="BRINE ROBERT F"/>
    <s v="R30"/>
    <s v="ONE FAMILY"/>
    <s v="50/D/295/A/"/>
    <n v="5.8209999999999998E-2"/>
    <n v="0"/>
    <n v="0"/>
    <n v="1"/>
    <n v="1"/>
    <s v="SEWER"/>
    <n v="1"/>
    <n v="1"/>
    <n v="7600"/>
    <s v="NO_W1"/>
    <n v="0"/>
    <s v="50D-295A"/>
    <s v="All Public"/>
    <s v="SEWER"/>
    <s v="SEWER"/>
    <n v="7600"/>
    <m/>
    <m/>
    <n v="0"/>
    <n v="0"/>
    <n v="2"/>
    <n v="768"/>
    <n v="1"/>
    <m/>
    <m/>
    <m/>
    <m/>
    <m/>
    <m/>
    <m/>
    <m/>
    <m/>
    <m/>
    <n v="2"/>
    <n v="1"/>
    <x v="4"/>
    <x v="4"/>
  </r>
  <r>
    <s v="50F-24"/>
    <m/>
    <x v="0"/>
    <s v="63 PILGRIM AVE"/>
    <n v="101"/>
    <s v="TAGLIAMONTE RALPH COTA"/>
    <s v="R30"/>
    <s v="ONE FAMILY"/>
    <s v="50/F/24//"/>
    <n v="0.11333"/>
    <n v="0"/>
    <n v="0"/>
    <n v="1"/>
    <n v="1"/>
    <s v="SEWER"/>
    <n v="1"/>
    <n v="1"/>
    <n v="1100"/>
    <s v="YES"/>
    <n v="0"/>
    <s v="50F-24"/>
    <s v="Public Water,Public Sewer"/>
    <s v="SEWER"/>
    <s v="SEWER"/>
    <n v="1100"/>
    <m/>
    <m/>
    <n v="0"/>
    <n v="0"/>
    <n v="2"/>
    <n v="910"/>
    <n v="1"/>
    <m/>
    <m/>
    <m/>
    <m/>
    <m/>
    <m/>
    <m/>
    <m/>
    <m/>
    <m/>
    <n v="1"/>
    <n v="1"/>
    <x v="4"/>
    <x v="4"/>
  </r>
  <r>
    <s v="50F-82"/>
    <m/>
    <x v="0"/>
    <s v="6 GLEN AVE"/>
    <n v="101"/>
    <s v="BRACKMAN VIRGINIA G"/>
    <s v="R30"/>
    <s v="ONE FAMILY"/>
    <s v="50/F/82//"/>
    <n v="8.8599999999999998E-2"/>
    <n v="0"/>
    <n v="0"/>
    <n v="1"/>
    <n v="1"/>
    <s v="SEWER"/>
    <n v="1"/>
    <n v="1"/>
    <n v="5800"/>
    <s v="YES"/>
    <n v="0"/>
    <s v="50F-82"/>
    <s v="Public Water,Public Sewer"/>
    <s v="SEWER"/>
    <s v="SEWER"/>
    <n v="5800"/>
    <m/>
    <m/>
    <n v="0"/>
    <n v="0"/>
    <n v="3"/>
    <n v="1404"/>
    <n v="2"/>
    <m/>
    <m/>
    <m/>
    <m/>
    <m/>
    <m/>
    <m/>
    <m/>
    <m/>
    <m/>
    <n v="1"/>
    <n v="1"/>
    <x v="0"/>
    <x v="0"/>
  </r>
  <r>
    <s v="38-482"/>
    <m/>
    <x v="0"/>
    <s v="7 DIAMOND AVE"/>
    <n v="101"/>
    <s v="LUOMA ROBERT J"/>
    <s v="R30"/>
    <s v="ONE FAMILY"/>
    <s v="38//482//"/>
    <n v="0.11252"/>
    <n v="1"/>
    <n v="1"/>
    <n v="1"/>
    <n v="1"/>
    <s v="SEPTIC"/>
    <n v="0"/>
    <n v="1"/>
    <n v="1800"/>
    <s v="YES"/>
    <n v="1800"/>
    <s v="38-482"/>
    <s v="Public Water,Gas,Septic"/>
    <s v="SEPTIC"/>
    <s v="SEPTIC"/>
    <n v="1800"/>
    <m/>
    <m/>
    <n v="1"/>
    <n v="1"/>
    <n v="3"/>
    <n v="1072"/>
    <n v="1"/>
    <m/>
    <m/>
    <m/>
    <m/>
    <m/>
    <m/>
    <m/>
    <m/>
    <m/>
    <m/>
    <n v="1"/>
    <n v="1"/>
    <x v="3"/>
    <x v="3"/>
  </r>
  <r>
    <s v="38-417"/>
    <m/>
    <x v="0"/>
    <s v="28 IVY ST"/>
    <n v="101"/>
    <s v="GUILFORD MADELINE A"/>
    <s v="R30"/>
    <s v="ONE FAMILY"/>
    <s v="38//417//"/>
    <n v="8.7999999999999995E-2"/>
    <n v="1"/>
    <n v="1"/>
    <n v="1"/>
    <n v="1"/>
    <s v="SEPTIC"/>
    <n v="0"/>
    <n v="1"/>
    <n v="300"/>
    <s v="YES"/>
    <n v="300"/>
    <s v="38-417"/>
    <s v="Public Water,Septic"/>
    <s v="SEPTIC"/>
    <s v="SEPTIC"/>
    <n v="300"/>
    <m/>
    <m/>
    <n v="1"/>
    <n v="1"/>
    <n v="2"/>
    <n v="552"/>
    <n v="1"/>
    <m/>
    <m/>
    <m/>
    <m/>
    <m/>
    <m/>
    <m/>
    <m/>
    <m/>
    <m/>
    <n v="1"/>
    <n v="1"/>
    <x v="3"/>
    <x v="3"/>
  </r>
  <r>
    <s v="50A-309"/>
    <m/>
    <x v="0"/>
    <s v="10 LUNA AVE"/>
    <n v="101"/>
    <s v="STIER JAMES M"/>
    <s v="R30"/>
    <s v="ONE FAMILY"/>
    <s v="50/A/309//"/>
    <n v="7.6219999999999996E-2"/>
    <n v="0"/>
    <n v="0"/>
    <n v="1"/>
    <n v="1"/>
    <s v="SEWER"/>
    <n v="1"/>
    <n v="1"/>
    <n v="3300"/>
    <s v="YES"/>
    <n v="0"/>
    <s v="50A-309"/>
    <s v="All Public"/>
    <s v="SEWER"/>
    <s v="SEWER"/>
    <n v="3300"/>
    <m/>
    <m/>
    <n v="0"/>
    <n v="0"/>
    <n v="2"/>
    <n v="475"/>
    <n v="1"/>
    <m/>
    <m/>
    <m/>
    <m/>
    <m/>
    <m/>
    <m/>
    <m/>
    <m/>
    <m/>
    <n v="1"/>
    <n v="1"/>
    <x v="0"/>
    <x v="0"/>
  </r>
  <r>
    <s v="50E-4-534"/>
    <m/>
    <x v="0"/>
    <s v="16 JUDSON ST"/>
    <n v="101"/>
    <s v="ROQUE PAUL G"/>
    <s v="R30"/>
    <s v="ONE FAMILY"/>
    <s v="50/E4/534//"/>
    <n v="0.11002000000000001"/>
    <n v="0"/>
    <n v="0"/>
    <n v="1"/>
    <n v="1"/>
    <s v="SEWER"/>
    <n v="1"/>
    <n v="1"/>
    <n v="4600"/>
    <s v="YES"/>
    <n v="0"/>
    <s v="50E-4-534"/>
    <s v="All Public"/>
    <s v="SEWER"/>
    <s v="SEWER"/>
    <n v="4600"/>
    <m/>
    <m/>
    <n v="0"/>
    <n v="0"/>
    <n v="3"/>
    <n v="938"/>
    <n v="1"/>
    <m/>
    <m/>
    <m/>
    <m/>
    <m/>
    <m/>
    <m/>
    <m/>
    <m/>
    <m/>
    <n v="3"/>
    <n v="1"/>
    <x v="4"/>
    <x v="4"/>
  </r>
  <r>
    <s v="50D-493A"/>
    <m/>
    <x v="0"/>
    <s v="125 SWIFTS BCH RD"/>
    <n v="101"/>
    <s v="REYNOLDS FRANCIS W"/>
    <s v="R130"/>
    <s v="ONE FAMILY"/>
    <s v="50/D/493/A/"/>
    <n v="8.548E-2"/>
    <n v="0"/>
    <n v="0"/>
    <n v="1"/>
    <n v="1"/>
    <s v="SEWER"/>
    <n v="1"/>
    <n v="1"/>
    <n v="4800"/>
    <s v="YES"/>
    <n v="0"/>
    <s v="50D-493A"/>
    <s v="Public Water,Public Sewer"/>
    <s v="SEWER"/>
    <s v="SEWER"/>
    <n v="4800"/>
    <m/>
    <m/>
    <n v="0"/>
    <n v="0"/>
    <n v="2"/>
    <n v="584"/>
    <n v="1"/>
    <m/>
    <m/>
    <m/>
    <m/>
    <m/>
    <m/>
    <m/>
    <m/>
    <m/>
    <m/>
    <n v="1"/>
    <n v="1"/>
    <x v="0"/>
    <x v="0"/>
  </r>
  <r>
    <s v="50F-78"/>
    <m/>
    <x v="0"/>
    <s v="3 GLEN AVE"/>
    <n v="101"/>
    <s v="PASTER WALTER F JR TRUSTEE"/>
    <s v="R30"/>
    <s v="ONE FAMILY"/>
    <s v="50/F/78//"/>
    <n v="8.43E-2"/>
    <n v="0"/>
    <n v="0"/>
    <n v="1"/>
    <n v="1"/>
    <s v="SEWER"/>
    <n v="1"/>
    <n v="1"/>
    <n v="3600"/>
    <s v="YES"/>
    <n v="0"/>
    <s v="50F-78"/>
    <s v="All Public"/>
    <s v="SEWER"/>
    <s v="SEWER"/>
    <n v="3600"/>
    <m/>
    <m/>
    <n v="0"/>
    <n v="0"/>
    <n v="4"/>
    <n v="1895"/>
    <n v="1.9"/>
    <m/>
    <m/>
    <m/>
    <m/>
    <m/>
    <m/>
    <m/>
    <m/>
    <m/>
    <m/>
    <n v="1"/>
    <n v="1"/>
    <x v="0"/>
    <x v="0"/>
  </r>
  <r>
    <s v="38-532"/>
    <m/>
    <x v="0"/>
    <s v="1 KINGWOOD ST"/>
    <n v="132"/>
    <s v="SULLIVAN GERTRUDE"/>
    <s v="R30"/>
    <s v="RES ACLNUD  MDL-00"/>
    <s v="38//532//"/>
    <n v="0.10567"/>
    <n v="0"/>
    <n v="0"/>
    <n v="0"/>
    <n v="0"/>
    <m/>
    <n v="0"/>
    <n v="0"/>
    <n v="0"/>
    <s v="YES"/>
    <n v="0"/>
    <s v="38-532"/>
    <s v="Public Water,Septic"/>
    <s v="SEPTIC"/>
    <m/>
    <n v="0"/>
    <m/>
    <m/>
    <n v="0"/>
    <n v="0"/>
    <n v="0"/>
    <n v="0"/>
    <n v="0"/>
    <m/>
    <m/>
    <m/>
    <m/>
    <m/>
    <m/>
    <m/>
    <m/>
    <m/>
    <m/>
    <n v="1"/>
    <n v="1"/>
    <x v="3"/>
    <x v="3"/>
  </r>
  <r>
    <s v="38-533"/>
    <m/>
    <x v="0"/>
    <s v="3 KINGWOOD ST"/>
    <n v="101"/>
    <s v="SULLIVAN GERTRUDE"/>
    <s v="R30"/>
    <s v="ONE FAMILY"/>
    <s v="38//533//"/>
    <n v="9.6180000000000002E-2"/>
    <n v="1"/>
    <n v="1"/>
    <n v="1"/>
    <n v="1"/>
    <s v="SEPTIC"/>
    <n v="0"/>
    <n v="1"/>
    <n v="2200"/>
    <s v="YES"/>
    <n v="2200"/>
    <s v="38-533"/>
    <s v="Public Water,Gas,Septic"/>
    <s v="SEPTIC"/>
    <s v="SEPTIC"/>
    <n v="2200"/>
    <m/>
    <m/>
    <n v="1"/>
    <n v="1"/>
    <n v="2"/>
    <n v="1486"/>
    <n v="1"/>
    <m/>
    <m/>
    <m/>
    <m/>
    <m/>
    <m/>
    <m/>
    <m/>
    <m/>
    <m/>
    <n v="1"/>
    <n v="1"/>
    <x v="3"/>
    <x v="3"/>
  </r>
  <r>
    <s v="38-534"/>
    <m/>
    <x v="0"/>
    <s v="5 KINGWOOD ST"/>
    <n v="132"/>
    <s v="SULLIVAN GERTRUDE L"/>
    <s v="R30"/>
    <s v="RES ACLNUD  MDL-00"/>
    <s v="38//534//"/>
    <n v="9.8150000000000001E-2"/>
    <n v="0"/>
    <n v="0"/>
    <n v="0"/>
    <n v="0"/>
    <m/>
    <n v="0"/>
    <n v="0"/>
    <n v="0"/>
    <s v="YES"/>
    <n v="0"/>
    <s v="38-534"/>
    <m/>
    <m/>
    <m/>
    <n v="0"/>
    <m/>
    <m/>
    <n v="0"/>
    <n v="0"/>
    <n v="0"/>
    <n v="0"/>
    <n v="0"/>
    <m/>
    <m/>
    <m/>
    <m/>
    <m/>
    <m/>
    <m/>
    <m/>
    <m/>
    <m/>
    <n v="1"/>
    <n v="1"/>
    <x v="3"/>
    <x v="3"/>
  </r>
  <r>
    <s v="50A-317"/>
    <m/>
    <x v="0"/>
    <s v="7 LUNA AVE"/>
    <n v="101"/>
    <s v="FIORENZIO PASQUALE"/>
    <s v="R30"/>
    <s v="ONE FAMILY"/>
    <s v="50/A/317//"/>
    <n v="0.10047"/>
    <n v="0"/>
    <n v="0"/>
    <n v="1"/>
    <n v="1"/>
    <s v="SEWER"/>
    <n v="1"/>
    <n v="1"/>
    <n v="5300"/>
    <s v="YES"/>
    <n v="0"/>
    <s v="50A-317"/>
    <s v="All Public"/>
    <s v="SEWER"/>
    <s v="SEWER"/>
    <n v="5300"/>
    <m/>
    <m/>
    <n v="0"/>
    <n v="0"/>
    <n v="3"/>
    <n v="680"/>
    <n v="1"/>
    <m/>
    <m/>
    <m/>
    <m/>
    <m/>
    <m/>
    <m/>
    <m/>
    <m/>
    <m/>
    <n v="1"/>
    <n v="1"/>
    <x v="0"/>
    <x v="0"/>
  </r>
  <r>
    <s v="38-535"/>
    <m/>
    <x v="0"/>
    <s v="7 KINGWOOD ST"/>
    <n v="101"/>
    <s v="RICE RITA F"/>
    <s v="R30"/>
    <s v="ONE FAMILY"/>
    <s v="38//535//"/>
    <n v="0.23114000000000001"/>
    <n v="1"/>
    <n v="1"/>
    <n v="1"/>
    <n v="1"/>
    <s v="SEPTIC"/>
    <n v="0"/>
    <n v="1"/>
    <n v="11300"/>
    <s v="YES"/>
    <n v="11300"/>
    <s v="38-535"/>
    <s v="Public Water,Septic"/>
    <s v="SEPTIC"/>
    <s v="SEPTIC"/>
    <n v="11300"/>
    <m/>
    <m/>
    <n v="1"/>
    <n v="1"/>
    <n v="3"/>
    <n v="1144"/>
    <n v="1"/>
    <m/>
    <m/>
    <m/>
    <m/>
    <m/>
    <m/>
    <m/>
    <m/>
    <m/>
    <m/>
    <n v="2"/>
    <n v="1"/>
    <x v="3"/>
    <x v="3"/>
  </r>
  <r>
    <s v="50A-325"/>
    <m/>
    <x v="0"/>
    <s v="7 CROCKER AVE"/>
    <n v="101"/>
    <s v="BELLIVEAU WILLIAM E"/>
    <s v="R30"/>
    <s v="ONE FAMILY"/>
    <s v="50/A/325//"/>
    <n v="0.15837000000000001"/>
    <n v="0"/>
    <n v="0"/>
    <n v="1"/>
    <n v="1"/>
    <s v="SEWER"/>
    <n v="1"/>
    <n v="1"/>
    <n v="1300"/>
    <s v="YES"/>
    <n v="0"/>
    <s v="50A-325"/>
    <s v="Public Water,Public Sewer"/>
    <s v="SEWER"/>
    <s v="SEWER"/>
    <n v="1300"/>
    <m/>
    <m/>
    <n v="0"/>
    <n v="0"/>
    <n v="2"/>
    <n v="590"/>
    <n v="1"/>
    <m/>
    <m/>
    <m/>
    <m/>
    <m/>
    <m/>
    <m/>
    <m/>
    <m/>
    <m/>
    <n v="2"/>
    <n v="1"/>
    <x v="0"/>
    <x v="0"/>
  </r>
  <r>
    <s v="50F-B6"/>
    <m/>
    <x v="0"/>
    <s v="13 SMITH AVE"/>
    <n v="903"/>
    <s v="TOWN OF WAREHAM"/>
    <s v="R30"/>
    <s v="TAX POSS  MDL-00"/>
    <s v="50/F/B6//"/>
    <n v="0.41683999999999999"/>
    <n v="0"/>
    <n v="0"/>
    <n v="0"/>
    <n v="0"/>
    <m/>
    <n v="0"/>
    <n v="0"/>
    <n v="0"/>
    <s v="YES"/>
    <n v="0"/>
    <s v="50F-B6"/>
    <m/>
    <m/>
    <m/>
    <n v="0"/>
    <m/>
    <m/>
    <n v="0"/>
    <n v="0"/>
    <n v="0"/>
    <n v="0"/>
    <n v="0"/>
    <m/>
    <m/>
    <m/>
    <m/>
    <m/>
    <m/>
    <m/>
    <m/>
    <m/>
    <m/>
    <n v="1"/>
    <n v="1"/>
    <x v="4"/>
    <x v="4"/>
  </r>
  <r>
    <s v="50F-104"/>
    <m/>
    <x v="0"/>
    <s v="10 TURNER AVE"/>
    <n v="101"/>
    <s v="HAIGH ADELINE M"/>
    <s v="R30"/>
    <s v="ONE FAMILY"/>
    <s v="50/F/104//"/>
    <n v="9.332E-2"/>
    <n v="0"/>
    <n v="0"/>
    <n v="1"/>
    <n v="1"/>
    <s v="SEWER"/>
    <n v="1"/>
    <n v="1"/>
    <n v="6600"/>
    <s v="YES"/>
    <n v="0"/>
    <s v="50F-104"/>
    <s v="Public Water,Public Sewer"/>
    <s v="SEWER"/>
    <s v="SEWER"/>
    <n v="6600"/>
    <m/>
    <m/>
    <n v="0"/>
    <n v="0"/>
    <n v="2"/>
    <n v="644"/>
    <n v="1"/>
    <m/>
    <m/>
    <m/>
    <m/>
    <m/>
    <m/>
    <m/>
    <m/>
    <m/>
    <m/>
    <n v="1"/>
    <n v="1"/>
    <x v="0"/>
    <x v="0"/>
  </r>
  <r>
    <s v="50E-2-3"/>
    <m/>
    <x v="0"/>
    <s v="4 UPHAM ST"/>
    <n v="101"/>
    <s v="STRAIN WILLIAM C"/>
    <s v="R30"/>
    <s v="ONE FAMILY"/>
    <s v="50/E2/3//"/>
    <n v="9.0969999999999995E-2"/>
    <n v="0"/>
    <n v="0"/>
    <n v="1"/>
    <n v="1"/>
    <s v="SEWER"/>
    <n v="1"/>
    <n v="1"/>
    <n v="500"/>
    <s v="YES"/>
    <n v="0"/>
    <s v="50E-2-3"/>
    <s v="All Public"/>
    <s v="SEWER"/>
    <s v="SEWER"/>
    <n v="500"/>
    <m/>
    <m/>
    <n v="0"/>
    <n v="0"/>
    <n v="2"/>
    <n v="684"/>
    <n v="1"/>
    <m/>
    <m/>
    <m/>
    <m/>
    <m/>
    <m/>
    <m/>
    <m/>
    <m/>
    <m/>
    <n v="1"/>
    <n v="1"/>
    <x v="0"/>
    <x v="0"/>
  </r>
  <r>
    <s v="50F-96"/>
    <m/>
    <x v="0"/>
    <s v="7 TURNER AVE"/>
    <n v="101"/>
    <s v="AMBROSE PETER J"/>
    <s v="R30"/>
    <s v="ONE FAMILY"/>
    <s v="50/F/96//"/>
    <n v="9.4390000000000002E-2"/>
    <n v="0"/>
    <n v="0"/>
    <n v="1"/>
    <n v="1"/>
    <s v="SEWER"/>
    <n v="1"/>
    <n v="1"/>
    <n v="8300"/>
    <s v="YES"/>
    <n v="0"/>
    <s v="50F-96"/>
    <s v="Public Water,Public Sewer"/>
    <s v="SEWER"/>
    <s v="SEWER"/>
    <n v="8300"/>
    <m/>
    <m/>
    <n v="0"/>
    <n v="0"/>
    <n v="2"/>
    <n v="616"/>
    <n v="1"/>
    <m/>
    <m/>
    <m/>
    <m/>
    <m/>
    <m/>
    <m/>
    <m/>
    <m/>
    <m/>
    <n v="1"/>
    <n v="1"/>
    <x v="0"/>
    <x v="0"/>
  </r>
  <r>
    <s v="50E-4-506"/>
    <m/>
    <x v="0"/>
    <s v="5 CHARLES ST"/>
    <n v="101"/>
    <s v="DITSCH  MEREL"/>
    <s v="R30"/>
    <s v="ONE FAMILY"/>
    <s v="50/E4/506//"/>
    <n v="7.7859999999999999E-2"/>
    <n v="0"/>
    <n v="0"/>
    <n v="1"/>
    <n v="1"/>
    <s v="SEWER"/>
    <n v="1"/>
    <n v="1"/>
    <n v="34600"/>
    <s v="YES"/>
    <n v="0"/>
    <s v="50E-4-506"/>
    <s v="Public Water,Public Sewer"/>
    <s v="SEWER"/>
    <s v="SEWER"/>
    <n v="34600"/>
    <m/>
    <m/>
    <n v="0"/>
    <n v="0"/>
    <n v="3"/>
    <n v="1352"/>
    <n v="2"/>
    <m/>
    <m/>
    <m/>
    <m/>
    <m/>
    <m/>
    <m/>
    <m/>
    <m/>
    <m/>
    <n v="2"/>
    <n v="1"/>
    <x v="4"/>
    <x v="4"/>
  </r>
  <r>
    <s v="LAND_NOPARC"/>
    <m/>
    <x v="0"/>
    <m/>
    <n v="0"/>
    <m/>
    <m/>
    <m/>
    <m/>
    <n v="4.777E-2"/>
    <n v="0"/>
    <n v="0"/>
    <n v="0"/>
    <n v="0"/>
    <m/>
    <n v="0"/>
    <n v="0"/>
    <n v="0"/>
    <s v="NO"/>
    <n v="0"/>
    <m/>
    <m/>
    <m/>
    <m/>
    <n v="0"/>
    <m/>
    <m/>
    <n v="0"/>
    <n v="0"/>
    <n v="0"/>
    <n v="0"/>
    <n v="0"/>
    <m/>
    <m/>
    <m/>
    <m/>
    <m/>
    <m/>
    <m/>
    <m/>
    <m/>
    <m/>
    <n v="0"/>
    <n v="1"/>
    <x v="3"/>
    <x v="3"/>
  </r>
  <r>
    <s v="50F-125"/>
    <m/>
    <x v="0"/>
    <s v="64 PILGRIM AVE"/>
    <n v="101"/>
    <s v="CROMP FRED E"/>
    <s v="R30"/>
    <s v="ONE FAMILY"/>
    <s v="50/F/125//"/>
    <n v="0.12442"/>
    <n v="0"/>
    <n v="0"/>
    <n v="1"/>
    <n v="1"/>
    <s v="SEWER"/>
    <n v="1"/>
    <n v="1"/>
    <n v="2400"/>
    <s v="YES"/>
    <n v="0"/>
    <s v="50F-125"/>
    <s v="Public Water,Public Sewer"/>
    <s v="SEWER"/>
    <s v="SEWER"/>
    <n v="2400"/>
    <m/>
    <m/>
    <n v="0"/>
    <n v="0"/>
    <n v="2"/>
    <n v="608"/>
    <n v="1"/>
    <m/>
    <m/>
    <m/>
    <m/>
    <m/>
    <m/>
    <m/>
    <m/>
    <m/>
    <m/>
    <n v="1"/>
    <n v="1"/>
    <x v="4"/>
    <x v="4"/>
  </r>
  <r>
    <s v="50D-242"/>
    <m/>
    <x v="0"/>
    <s v="25 HOWARD ST"/>
    <n v="101"/>
    <s v="MELIM NADIA L"/>
    <s v="R30"/>
    <s v="ONE FAMILY"/>
    <s v="50/D/242//"/>
    <n v="9.6049999999999996E-2"/>
    <n v="0"/>
    <n v="0"/>
    <n v="1"/>
    <n v="1"/>
    <s v="SEWER"/>
    <n v="1"/>
    <n v="1"/>
    <n v="8200"/>
    <s v="YES"/>
    <n v="0"/>
    <s v="50D-242"/>
    <s v="All Public"/>
    <s v="SEWER"/>
    <s v="SEWER"/>
    <n v="8200"/>
    <m/>
    <m/>
    <n v="0"/>
    <n v="0"/>
    <n v="2"/>
    <n v="884"/>
    <n v="1"/>
    <m/>
    <m/>
    <m/>
    <m/>
    <m/>
    <m/>
    <m/>
    <m/>
    <m/>
    <m/>
    <n v="1"/>
    <n v="1"/>
    <x v="4"/>
    <x v="4"/>
  </r>
  <r>
    <s v="38-477"/>
    <m/>
    <x v="0"/>
    <s v="10 JUNIPER ST"/>
    <n v="101"/>
    <s v="ROSE DEBORAH JEAN"/>
    <s v="R30"/>
    <s v="ONE FAMILY"/>
    <s v="38//477//"/>
    <n v="0.11534"/>
    <n v="1"/>
    <n v="1"/>
    <n v="1"/>
    <n v="1"/>
    <s v="SEPTIC"/>
    <n v="0"/>
    <n v="1"/>
    <n v="4300"/>
    <s v="YES"/>
    <n v="4300"/>
    <s v="38-477"/>
    <s v="Public Water,Gas,Septic"/>
    <s v="SEPTIC"/>
    <s v="SEPTIC"/>
    <n v="4300"/>
    <m/>
    <m/>
    <n v="1"/>
    <n v="1"/>
    <n v="3"/>
    <n v="1196"/>
    <n v="1"/>
    <m/>
    <m/>
    <m/>
    <m/>
    <m/>
    <m/>
    <m/>
    <m/>
    <m/>
    <m/>
    <n v="1"/>
    <n v="1"/>
    <x v="3"/>
    <x v="3"/>
  </r>
  <r>
    <s v="38-418"/>
    <m/>
    <x v="0"/>
    <s v="26 IVY ST"/>
    <n v="101"/>
    <s v="HARDY PATRICIA A"/>
    <s v="R30"/>
    <s v="ONE FAMILY"/>
    <s v="38//418//"/>
    <n v="8.4309999999999996E-2"/>
    <n v="1"/>
    <n v="1"/>
    <n v="1"/>
    <n v="1"/>
    <s v="SEPTIC"/>
    <n v="0"/>
    <n v="1"/>
    <n v="4900"/>
    <s v="YES"/>
    <n v="4900"/>
    <s v="38-418"/>
    <s v="Public Water,Gas,Septic"/>
    <s v="SEPTIC"/>
    <s v="SEPTIC"/>
    <n v="4900"/>
    <m/>
    <m/>
    <n v="1"/>
    <n v="1"/>
    <n v="2"/>
    <n v="804"/>
    <n v="1"/>
    <m/>
    <m/>
    <m/>
    <m/>
    <m/>
    <m/>
    <m/>
    <m/>
    <m/>
    <m/>
    <n v="1"/>
    <n v="1"/>
    <x v="3"/>
    <x v="3"/>
  </r>
  <r>
    <s v="50E-4-525"/>
    <m/>
    <x v="0"/>
    <s v="9 JOHN ST"/>
    <n v="101"/>
    <s v="KARRAS NICK TRUSTEE OF JOHN"/>
    <s v="R30"/>
    <s v="ONE FAMILY"/>
    <s v="50/E4/525//"/>
    <n v="0.11035"/>
    <n v="0"/>
    <n v="0"/>
    <n v="1"/>
    <n v="1"/>
    <s v="SEWER"/>
    <n v="1"/>
    <n v="1"/>
    <n v="700"/>
    <s v="YES"/>
    <n v="0"/>
    <s v="50E-4-525"/>
    <s v="Public Water,Public Sewer,Gas"/>
    <s v="SEWER"/>
    <s v="SEWER"/>
    <n v="700"/>
    <m/>
    <m/>
    <n v="0"/>
    <n v="0"/>
    <n v="3"/>
    <n v="1476"/>
    <n v="1.5"/>
    <m/>
    <m/>
    <m/>
    <m/>
    <m/>
    <m/>
    <m/>
    <m/>
    <m/>
    <m/>
    <n v="3"/>
    <n v="1"/>
    <x v="4"/>
    <x v="4"/>
  </r>
  <r>
    <s v="50F-123"/>
    <m/>
    <x v="0"/>
    <s v="14 SURF AVE"/>
    <n v="101"/>
    <s v="MASSISON JOHN C JR"/>
    <s v="R30"/>
    <s v="ONE FAMILY"/>
    <s v="50/F/123//"/>
    <n v="9.0969999999999995E-2"/>
    <n v="0"/>
    <n v="0"/>
    <n v="1"/>
    <n v="1"/>
    <s v="SEWER"/>
    <n v="1"/>
    <n v="1"/>
    <n v="2300"/>
    <s v="YES"/>
    <n v="0"/>
    <s v="50F-123"/>
    <s v="Public Water,Public Sewer"/>
    <s v="SEWER"/>
    <s v="SEWER"/>
    <n v="2300"/>
    <m/>
    <m/>
    <n v="0"/>
    <n v="0"/>
    <n v="3"/>
    <n v="1004"/>
    <n v="1.75"/>
    <m/>
    <m/>
    <m/>
    <m/>
    <m/>
    <m/>
    <m/>
    <m/>
    <m/>
    <m/>
    <n v="1"/>
    <n v="1"/>
    <x v="4"/>
    <x v="4"/>
  </r>
  <r>
    <s v="37-1014"/>
    <m/>
    <x v="0"/>
    <s v="101 GREAT NECK RD"/>
    <n v="101"/>
    <s v="FOSTER HOWARD W"/>
    <s v="R60"/>
    <s v="ONE FAMILY"/>
    <s v="37//1014//"/>
    <n v="11.22988"/>
    <n v="1"/>
    <n v="1"/>
    <n v="1"/>
    <n v="1"/>
    <s v="SEPTIC"/>
    <n v="0"/>
    <n v="1"/>
    <n v="4700"/>
    <s v="YES"/>
    <n v="4700"/>
    <s v="37-1014"/>
    <s v="Public Water,Septic"/>
    <s v="SEPTIC"/>
    <s v="SEPTIC"/>
    <n v="4700"/>
    <m/>
    <m/>
    <n v="1"/>
    <n v="1"/>
    <n v="4"/>
    <n v="1859"/>
    <n v="1.9"/>
    <m/>
    <m/>
    <m/>
    <m/>
    <m/>
    <m/>
    <m/>
    <m/>
    <m/>
    <m/>
    <n v="0"/>
    <n v="1"/>
    <x v="3"/>
    <x v="3"/>
  </r>
  <r>
    <s v="50D-349"/>
    <m/>
    <x v="0"/>
    <s v="8 JOHN ST"/>
    <n v="101"/>
    <s v="LYMAN TODD W"/>
    <s v="R30"/>
    <s v="ONE FAMILY"/>
    <s v="50/D/349//"/>
    <n v="9.4070000000000001E-2"/>
    <n v="0"/>
    <n v="0"/>
    <n v="1"/>
    <n v="1"/>
    <s v="SEWER"/>
    <n v="1"/>
    <n v="1"/>
    <n v="600"/>
    <s v="YES"/>
    <n v="0"/>
    <s v="50D-349"/>
    <s v="All Public"/>
    <s v="SEWER"/>
    <s v="SEWER"/>
    <n v="600"/>
    <m/>
    <m/>
    <n v="0"/>
    <n v="0"/>
    <n v="2"/>
    <n v="768"/>
    <n v="1"/>
    <m/>
    <m/>
    <m/>
    <m/>
    <m/>
    <m/>
    <m/>
    <m/>
    <m/>
    <m/>
    <n v="1"/>
    <n v="1"/>
    <x v="4"/>
    <x v="4"/>
  </r>
  <r>
    <s v="50D-293B"/>
    <m/>
    <x v="0"/>
    <s v="23 JUDSON ST"/>
    <n v="101"/>
    <s v="BONNETTE SHIRLEY ET AL"/>
    <s v="R30"/>
    <s v="ONE FAMILY"/>
    <s v="50/D/293/B/"/>
    <n v="8.4360000000000004E-2"/>
    <n v="0"/>
    <n v="0"/>
    <n v="1"/>
    <n v="1"/>
    <s v="SEWER"/>
    <n v="1"/>
    <n v="1"/>
    <n v="0"/>
    <s v="YES"/>
    <n v="0"/>
    <s v="50D-293B"/>
    <s v="All Public"/>
    <s v="SEWER"/>
    <s v="SEWER"/>
    <n v="0"/>
    <m/>
    <m/>
    <n v="0"/>
    <n v="0"/>
    <n v="2"/>
    <n v="595"/>
    <n v="1"/>
    <m/>
    <m/>
    <m/>
    <m/>
    <m/>
    <m/>
    <m/>
    <m/>
    <m/>
    <m/>
    <n v="2"/>
    <n v="1"/>
    <x v="4"/>
    <x v="4"/>
  </r>
  <r>
    <s v="50E-4-540"/>
    <m/>
    <x v="0"/>
    <s v="20 JUDSON ST"/>
    <n v="101"/>
    <s v="SOUZA WILLIAM JR"/>
    <s v="R30"/>
    <s v="ONE FAMILY"/>
    <s v="50/E4/540//"/>
    <n v="0.16633000000000001"/>
    <n v="0"/>
    <n v="0"/>
    <n v="1"/>
    <n v="1"/>
    <s v="SEWER"/>
    <n v="1"/>
    <n v="1"/>
    <n v="0"/>
    <s v="NO_W1"/>
    <n v="0"/>
    <s v="50E-4-540"/>
    <s v="All Public"/>
    <s v="SEWER"/>
    <s v="SEWER"/>
    <n v="0"/>
    <m/>
    <m/>
    <n v="0"/>
    <n v="0"/>
    <n v="1"/>
    <n v="507"/>
    <n v="1"/>
    <m/>
    <m/>
    <m/>
    <m/>
    <m/>
    <m/>
    <m/>
    <m/>
    <m/>
    <m/>
    <n v="4"/>
    <n v="1"/>
    <x v="4"/>
    <x v="4"/>
  </r>
  <r>
    <s v="37-1029"/>
    <m/>
    <x v="0"/>
    <s v="26 CROOKED RIVER RD"/>
    <n v="101"/>
    <s v="YOUNG JOHN G"/>
    <s v="R60"/>
    <s v="ONE FAMILY"/>
    <s v="37//1029//"/>
    <n v="0.32816000000000001"/>
    <n v="1"/>
    <n v="1"/>
    <n v="1"/>
    <n v="1"/>
    <s v="SEPTIC"/>
    <n v="0"/>
    <n v="1"/>
    <n v="3900"/>
    <s v="YES"/>
    <n v="3900"/>
    <s v="37-1029"/>
    <s v="Public Water,Septic"/>
    <s v="SEPTIC"/>
    <s v="SEPTIC"/>
    <n v="3900"/>
    <m/>
    <m/>
    <n v="1"/>
    <n v="1"/>
    <n v="2"/>
    <n v="782"/>
    <n v="1"/>
    <m/>
    <m/>
    <m/>
    <m/>
    <m/>
    <m/>
    <m/>
    <m/>
    <m/>
    <m/>
    <n v="1"/>
    <n v="1"/>
    <x v="3"/>
    <x v="3"/>
  </r>
  <r>
    <s v="50D-404A"/>
    <m/>
    <x v="0"/>
    <s v="20 GRANT ST"/>
    <n v="101"/>
    <s v="HUBBLE SIDNEY R"/>
    <s v="R30"/>
    <s v="ONE FAMILY"/>
    <s v="50/D/404/A/"/>
    <n v="5.6469999999999999E-2"/>
    <n v="0"/>
    <n v="0"/>
    <n v="1"/>
    <n v="1"/>
    <s v="SEWER"/>
    <n v="1"/>
    <n v="2"/>
    <n v="3800"/>
    <s v="YES"/>
    <n v="0"/>
    <s v="50D-404A"/>
    <s v="Public Water,Public Sewer"/>
    <s v="SEWER"/>
    <s v="SEWER"/>
    <n v="1900"/>
    <m/>
    <m/>
    <n v="0"/>
    <n v="0"/>
    <n v="2"/>
    <n v="780"/>
    <n v="1.3"/>
    <m/>
    <m/>
    <m/>
    <m/>
    <m/>
    <m/>
    <m/>
    <m/>
    <m/>
    <m/>
    <n v="1"/>
    <n v="1"/>
    <x v="4"/>
    <x v="4"/>
  </r>
  <r>
    <s v="38-451"/>
    <m/>
    <x v="0"/>
    <s v="19 JUNIPER ST"/>
    <n v="101"/>
    <s v="MANN ROBERTA  A"/>
    <s v="R30"/>
    <s v="ONE FAMILY"/>
    <s v="38//451//"/>
    <n v="0.22756000000000001"/>
    <n v="1"/>
    <n v="1"/>
    <n v="1"/>
    <n v="1"/>
    <s v="SEPTIC"/>
    <n v="0"/>
    <n v="1"/>
    <n v="7500"/>
    <s v="YES"/>
    <n v="7500"/>
    <s v="38-451"/>
    <s v="Public Water,Gas,Septic"/>
    <s v="SEPTIC"/>
    <s v="SEPTIC"/>
    <n v="7500"/>
    <m/>
    <m/>
    <n v="1"/>
    <n v="1"/>
    <n v="2"/>
    <n v="980"/>
    <n v="1"/>
    <m/>
    <m/>
    <m/>
    <m/>
    <m/>
    <m/>
    <m/>
    <m/>
    <m/>
    <m/>
    <n v="2"/>
    <n v="1"/>
    <x v="3"/>
    <x v="3"/>
  </r>
  <r>
    <s v="50D-415"/>
    <m/>
    <x v="0"/>
    <s v="11 UPHAM ST"/>
    <n v="101"/>
    <s v="MULRY JAMES TRUSTEE OF"/>
    <s v="R30"/>
    <s v="ONE FAMILY"/>
    <s v="50/D/415//"/>
    <n v="9.4589999999999994E-2"/>
    <n v="0"/>
    <n v="0"/>
    <n v="1"/>
    <n v="1"/>
    <s v="SEWER"/>
    <n v="1"/>
    <n v="1"/>
    <n v="1500"/>
    <s v="YES"/>
    <n v="0"/>
    <s v="50D-415"/>
    <s v="All Public"/>
    <s v="SEWER"/>
    <s v="SEWER"/>
    <n v="1500"/>
    <m/>
    <m/>
    <n v="0"/>
    <n v="0"/>
    <n v="2"/>
    <n v="970"/>
    <n v="1"/>
    <m/>
    <m/>
    <m/>
    <m/>
    <m/>
    <m/>
    <m/>
    <m/>
    <m/>
    <m/>
    <n v="1"/>
    <n v="1"/>
    <x v="4"/>
    <x v="4"/>
  </r>
  <r>
    <s v="50F-57"/>
    <m/>
    <x v="0"/>
    <s v="4 REYNOLDS AVE"/>
    <n v="132"/>
    <s v="REARDON JOSEPH J TRUSTEE"/>
    <s v="R30"/>
    <s v="RES ACLNUD  MDL-00"/>
    <s v="50/F/57//"/>
    <n v="0.10018000000000001"/>
    <n v="0"/>
    <n v="0"/>
    <n v="0"/>
    <n v="0"/>
    <m/>
    <n v="0"/>
    <n v="0"/>
    <n v="0"/>
    <s v="YES"/>
    <n v="0"/>
    <s v="50F-57"/>
    <m/>
    <m/>
    <m/>
    <n v="0"/>
    <m/>
    <m/>
    <n v="0"/>
    <n v="0"/>
    <n v="0"/>
    <n v="0"/>
    <n v="0"/>
    <m/>
    <m/>
    <m/>
    <m/>
    <m/>
    <m/>
    <m/>
    <m/>
    <m/>
    <m/>
    <n v="1"/>
    <n v="1"/>
    <x v="0"/>
    <x v="0"/>
  </r>
  <r>
    <s v="50E-2-4"/>
    <m/>
    <x v="0"/>
    <s v="6 UPHAM ST"/>
    <n v="101"/>
    <s v="ROSS BARBARA L"/>
    <s v="R30"/>
    <s v="ONE FAMILY"/>
    <s v="50/E2/4//"/>
    <n v="7.2309999999999999E-2"/>
    <n v="0"/>
    <n v="0"/>
    <n v="1"/>
    <n v="1"/>
    <s v="SEWER"/>
    <n v="1"/>
    <n v="1"/>
    <n v="3000"/>
    <s v="YES"/>
    <n v="0"/>
    <s v="50E-2-4"/>
    <s v="All Public"/>
    <s v="SEWER"/>
    <s v="SEWER"/>
    <n v="3000"/>
    <m/>
    <m/>
    <n v="0"/>
    <n v="0"/>
    <n v="2"/>
    <n v="780"/>
    <n v="1"/>
    <m/>
    <m/>
    <m/>
    <m/>
    <m/>
    <m/>
    <m/>
    <m/>
    <m/>
    <m/>
    <n v="1"/>
    <n v="1"/>
    <x v="0"/>
    <x v="0"/>
  </r>
  <r>
    <s v="50F-111"/>
    <m/>
    <x v="0"/>
    <s v="11 SURF AVE"/>
    <n v="101"/>
    <s v="CARLIN CLAIRE M TRUSTEE OF"/>
    <s v="R30"/>
    <s v="ONE FAMILY"/>
    <s v="50/F/111//"/>
    <n v="0.17942"/>
    <n v="0"/>
    <n v="0"/>
    <n v="1"/>
    <n v="1"/>
    <s v="SEWER"/>
    <n v="1"/>
    <n v="1"/>
    <n v="2800"/>
    <s v="NO_W1"/>
    <n v="0"/>
    <s v="50F-111"/>
    <s v="Public Water,Public Sewer"/>
    <s v="SEWER"/>
    <s v="SEWER"/>
    <n v="2800"/>
    <m/>
    <m/>
    <n v="0"/>
    <n v="0"/>
    <n v="3"/>
    <n v="1152"/>
    <n v="1"/>
    <m/>
    <m/>
    <m/>
    <m/>
    <m/>
    <m/>
    <m/>
    <m/>
    <m/>
    <m/>
    <n v="1"/>
    <n v="1"/>
    <x v="4"/>
    <x v="4"/>
  </r>
  <r>
    <s v="50F-25"/>
    <m/>
    <x v="0"/>
    <s v="61 PILGRIM AVE"/>
    <n v="101"/>
    <s v="HAMILL JOANNE M &amp; MICHAEL A"/>
    <s v="R30"/>
    <s v="ONE FAMILY"/>
    <s v="50/F/25//"/>
    <n v="0.12767999999999999"/>
    <n v="0"/>
    <n v="0"/>
    <n v="1"/>
    <n v="1"/>
    <s v="SEWER"/>
    <n v="1"/>
    <n v="1"/>
    <n v="1300"/>
    <s v="YES"/>
    <n v="0"/>
    <s v="50F-25"/>
    <s v="Public Water,Public Sewer"/>
    <s v="SEWER"/>
    <s v="SEWER"/>
    <n v="1300"/>
    <m/>
    <m/>
    <n v="0"/>
    <n v="0"/>
    <n v="2"/>
    <n v="924"/>
    <n v="1"/>
    <m/>
    <m/>
    <m/>
    <m/>
    <m/>
    <m/>
    <m/>
    <m/>
    <m/>
    <m/>
    <n v="1"/>
    <n v="1"/>
    <x v="4"/>
    <x v="4"/>
  </r>
  <r>
    <s v="38-419"/>
    <m/>
    <x v="0"/>
    <s v="24 IVY ST"/>
    <n v="132"/>
    <s v="HARDY PATRICIA A"/>
    <s v="R30"/>
    <s v="RES ACLNUD  MDL-00"/>
    <s v="38//419//"/>
    <n v="9.0139999999999998E-2"/>
    <n v="0"/>
    <n v="0"/>
    <n v="0"/>
    <n v="0"/>
    <m/>
    <n v="0"/>
    <n v="0"/>
    <n v="0"/>
    <s v="YES"/>
    <n v="0"/>
    <s v="38-419"/>
    <m/>
    <m/>
    <m/>
    <n v="0"/>
    <m/>
    <m/>
    <n v="0"/>
    <n v="0"/>
    <n v="0"/>
    <n v="0"/>
    <n v="0"/>
    <m/>
    <m/>
    <m/>
    <m/>
    <m/>
    <m/>
    <m/>
    <m/>
    <m/>
    <m/>
    <n v="1"/>
    <n v="1"/>
    <x v="3"/>
    <x v="3"/>
  </r>
  <r>
    <s v="50D-291"/>
    <m/>
    <x v="0"/>
    <s v="29 HOWARD ST"/>
    <n v="101"/>
    <s v="CLARK LESLIE P"/>
    <s v="R30"/>
    <s v="ONE FAMILY"/>
    <s v="50/D/291//"/>
    <n v="6.6689999999999999E-2"/>
    <n v="0"/>
    <n v="0"/>
    <n v="1"/>
    <n v="1"/>
    <s v="SEWER"/>
    <n v="1"/>
    <n v="1"/>
    <n v="2600"/>
    <s v="YES"/>
    <n v="0"/>
    <s v="50D-291"/>
    <m/>
    <m/>
    <s v="SEWER"/>
    <n v="2600"/>
    <m/>
    <m/>
    <n v="0"/>
    <n v="0"/>
    <n v="3"/>
    <n v="1061"/>
    <n v="1"/>
    <m/>
    <m/>
    <m/>
    <m/>
    <m/>
    <m/>
    <m/>
    <m/>
    <m/>
    <m/>
    <n v="1"/>
    <n v="1"/>
    <x v="4"/>
    <x v="4"/>
  </r>
  <r>
    <s v="50D-405"/>
    <m/>
    <x v="0"/>
    <s v="33 SHORE AVE"/>
    <n v="101"/>
    <s v="ROCCO WALTER"/>
    <s v="R30"/>
    <s v="ONE FAMILY"/>
    <s v="50/D/405//"/>
    <n v="9.2590000000000006E-2"/>
    <n v="0"/>
    <n v="0"/>
    <n v="1"/>
    <n v="1"/>
    <s v="SEWER"/>
    <n v="1"/>
    <n v="1"/>
    <n v="1500"/>
    <s v="YES"/>
    <n v="0"/>
    <s v="50D-405"/>
    <s v="All Public"/>
    <s v="SEWER"/>
    <s v="SEWER"/>
    <n v="1500"/>
    <m/>
    <m/>
    <n v="0"/>
    <n v="0"/>
    <n v="2"/>
    <n v="940"/>
    <n v="1"/>
    <m/>
    <m/>
    <m/>
    <m/>
    <m/>
    <m/>
    <m/>
    <m/>
    <m/>
    <m/>
    <n v="1"/>
    <n v="1"/>
    <x v="4"/>
    <x v="4"/>
  </r>
  <r>
    <s v="50F-83"/>
    <m/>
    <x v="0"/>
    <s v="8 GLEN AVE"/>
    <n v="101"/>
    <s v="REARDON JOHN H III &amp; JANET R CO-"/>
    <s v="R30"/>
    <s v="ONE FAMILY"/>
    <s v="50/F/83//"/>
    <n v="8.931E-2"/>
    <n v="0"/>
    <n v="0"/>
    <n v="1"/>
    <n v="1"/>
    <s v="SEWER"/>
    <n v="1"/>
    <n v="1"/>
    <n v="6900"/>
    <s v="YES"/>
    <n v="0"/>
    <s v="50F-83"/>
    <s v="Public Water,Public Sewer"/>
    <s v="SEWER"/>
    <s v="SEWER"/>
    <n v="6900"/>
    <m/>
    <m/>
    <n v="0"/>
    <n v="0"/>
    <n v="3"/>
    <n v="1127"/>
    <n v="1.5"/>
    <m/>
    <m/>
    <m/>
    <m/>
    <m/>
    <m/>
    <m/>
    <m/>
    <m/>
    <m/>
    <n v="1"/>
    <n v="1"/>
    <x v="0"/>
    <x v="0"/>
  </r>
  <r>
    <s v="50F-Q21"/>
    <m/>
    <x v="0"/>
    <s v="21 SMITH AVE"/>
    <n v="101"/>
    <s v="OSTUNI GASPAR M"/>
    <s v="R30"/>
    <s v="ONE FAMILY"/>
    <s v="50/F/Q21//"/>
    <n v="9.8830000000000001E-2"/>
    <n v="0"/>
    <n v="0"/>
    <n v="1"/>
    <n v="1"/>
    <s v="SEWER"/>
    <n v="1"/>
    <n v="1"/>
    <n v="10700"/>
    <s v="YES"/>
    <n v="0"/>
    <s v="50F-Q21"/>
    <s v="All Public"/>
    <s v="SEWER"/>
    <s v="SEWER"/>
    <n v="10700"/>
    <m/>
    <m/>
    <n v="0"/>
    <n v="0"/>
    <n v="4"/>
    <n v="1224"/>
    <n v="1.75"/>
    <m/>
    <m/>
    <m/>
    <m/>
    <m/>
    <m/>
    <m/>
    <m/>
    <m/>
    <m/>
    <n v="1"/>
    <n v="1"/>
    <x v="4"/>
    <x v="4"/>
  </r>
  <r>
    <s v="50E-3-14"/>
    <m/>
    <x v="0"/>
    <s v="2 CHARLES ST"/>
    <n v="101"/>
    <s v="ROY DAVID F"/>
    <s v="R30"/>
    <s v="ONE FAMILY"/>
    <s v="50/E3/14//"/>
    <n v="8.2839999999999997E-2"/>
    <n v="0"/>
    <n v="0"/>
    <n v="1"/>
    <n v="1"/>
    <s v="SEWER"/>
    <n v="1"/>
    <n v="1"/>
    <n v="1500"/>
    <s v="YES"/>
    <n v="0"/>
    <s v="50E-3-14"/>
    <s v="All Public"/>
    <s v="SEWER"/>
    <s v="SEWER"/>
    <n v="1500"/>
    <m/>
    <m/>
    <n v="0"/>
    <n v="0"/>
    <n v="2"/>
    <n v="661"/>
    <n v="1.5"/>
    <m/>
    <m/>
    <m/>
    <m/>
    <m/>
    <m/>
    <m/>
    <m/>
    <m/>
    <m/>
    <n v="2"/>
    <n v="1"/>
    <x v="4"/>
    <x v="4"/>
  </r>
  <r>
    <s v="50F-77"/>
    <m/>
    <x v="0"/>
    <s v="5 GLEN AVE"/>
    <n v="101"/>
    <s v="MCNEARNEY MARY A &amp;"/>
    <s v="R30"/>
    <s v="ONE FAMILY"/>
    <s v="50/F/77//"/>
    <n v="8.2979999999999998E-2"/>
    <n v="0"/>
    <n v="0"/>
    <n v="1"/>
    <n v="1"/>
    <s v="SEWER"/>
    <n v="1"/>
    <n v="1"/>
    <n v="13700"/>
    <s v="YES"/>
    <n v="0"/>
    <s v="50F-77"/>
    <s v="All Public"/>
    <s v="SEWER"/>
    <s v="SEWER"/>
    <n v="13700"/>
    <m/>
    <m/>
    <n v="0"/>
    <n v="0"/>
    <n v="4"/>
    <n v="1623"/>
    <n v="1.9"/>
    <m/>
    <m/>
    <m/>
    <m/>
    <m/>
    <m/>
    <m/>
    <m/>
    <m/>
    <m/>
    <n v="1"/>
    <n v="1"/>
    <x v="0"/>
    <x v="0"/>
  </r>
  <r>
    <s v="50D-290"/>
    <m/>
    <x v="0"/>
    <s v="22 HOWARD ST"/>
    <n v="101"/>
    <s v="CLARK LESLIE P &amp; DEBORAH A"/>
    <s v="R30"/>
    <s v="ONE FAMILY"/>
    <s v="50/D/290//"/>
    <n v="0.15572"/>
    <n v="0"/>
    <n v="0"/>
    <n v="1"/>
    <n v="1"/>
    <s v="SEWER"/>
    <n v="1"/>
    <n v="2"/>
    <n v="10600"/>
    <s v="YES"/>
    <n v="0"/>
    <s v="50D-290"/>
    <s v="All Public"/>
    <s v="SEWER"/>
    <s v="SEWER"/>
    <n v="5300"/>
    <m/>
    <m/>
    <n v="0"/>
    <n v="0"/>
    <n v="3"/>
    <n v="1939"/>
    <n v="2"/>
    <m/>
    <m/>
    <m/>
    <m/>
    <m/>
    <m/>
    <m/>
    <m/>
    <m/>
    <m/>
    <n v="2"/>
    <n v="1"/>
    <x v="4"/>
    <x v="4"/>
  </r>
  <r>
    <s v="38-400"/>
    <m/>
    <x v="0"/>
    <s v="8 BAYSIDE AVE"/>
    <n v="101"/>
    <s v="DELANEY TIMOTHY E"/>
    <s v="R30"/>
    <s v="ONE FAMILY"/>
    <s v="38//400//"/>
    <n v="0.12564"/>
    <n v="1"/>
    <n v="1"/>
    <n v="1"/>
    <n v="1"/>
    <s v="SEPTIC"/>
    <n v="0"/>
    <n v="1"/>
    <n v="800"/>
    <s v="YES"/>
    <n v="800"/>
    <s v="38-400"/>
    <s v="Public Water,Gas,Septic"/>
    <s v="SEPTIC"/>
    <s v="SEPTIC"/>
    <n v="800"/>
    <m/>
    <m/>
    <n v="1"/>
    <n v="1"/>
    <n v="2"/>
    <n v="607"/>
    <n v="1"/>
    <m/>
    <m/>
    <m/>
    <m/>
    <m/>
    <m/>
    <m/>
    <m/>
    <m/>
    <m/>
    <n v="1"/>
    <n v="1"/>
    <x v="3"/>
    <x v="3"/>
  </r>
  <r>
    <s v="50F-169"/>
    <m/>
    <x v="0"/>
    <s v="1 REYNOLDS AVE"/>
    <n v="101"/>
    <s v="WARD KRISTINA W"/>
    <s v="R30"/>
    <s v="ONE FAMILY"/>
    <s v="50/F/169//"/>
    <n v="0.12271"/>
    <n v="0"/>
    <n v="0"/>
    <n v="1"/>
    <n v="1"/>
    <s v="SEWER"/>
    <n v="1"/>
    <n v="2"/>
    <n v="5400"/>
    <s v="YES"/>
    <n v="0"/>
    <s v="50F-169"/>
    <s v="All Public"/>
    <s v="SEWER"/>
    <s v="SEWER"/>
    <n v="2700"/>
    <m/>
    <m/>
    <n v="0"/>
    <n v="0"/>
    <n v="2"/>
    <n v="672"/>
    <n v="1"/>
    <m/>
    <m/>
    <m/>
    <m/>
    <m/>
    <m/>
    <m/>
    <m/>
    <m/>
    <m/>
    <n v="1"/>
    <n v="1"/>
    <x v="0"/>
    <x v="0"/>
  </r>
  <r>
    <s v="50F-105"/>
    <m/>
    <x v="0"/>
    <s v="12 TURNER AVE"/>
    <n v="101"/>
    <s v="MALONEY EDWARD J"/>
    <s v="R30"/>
    <s v="ONE FAMILY"/>
    <s v="50/F/105//"/>
    <n v="9.5829999999999999E-2"/>
    <n v="0"/>
    <n v="0"/>
    <n v="1"/>
    <n v="1"/>
    <s v="SEWER"/>
    <n v="1"/>
    <n v="1"/>
    <n v="2000"/>
    <s v="YES"/>
    <n v="0"/>
    <s v="50F-105"/>
    <s v="Public Water,Public Sewer"/>
    <s v="SEWER"/>
    <s v="SEWER"/>
    <n v="2000"/>
    <m/>
    <m/>
    <n v="0"/>
    <n v="0"/>
    <n v="3"/>
    <n v="864"/>
    <n v="1"/>
    <m/>
    <m/>
    <m/>
    <m/>
    <m/>
    <m/>
    <m/>
    <m/>
    <m/>
    <m/>
    <n v="0"/>
    <n v="1"/>
    <x v="4"/>
    <x v="4"/>
  </r>
  <r>
    <s v="50D-293A"/>
    <m/>
    <x v="0"/>
    <s v="25 JUDSON ST"/>
    <n v="101"/>
    <s v="BEAULIEU ROBERT G"/>
    <s v="R30"/>
    <s v="ONE FAMILY"/>
    <s v="50/D/293/A/"/>
    <n v="6.2859999999999999E-2"/>
    <n v="0"/>
    <n v="0"/>
    <n v="1"/>
    <n v="1"/>
    <s v="SEWER"/>
    <n v="1"/>
    <n v="0"/>
    <n v="0"/>
    <s v="YES"/>
    <n v="0"/>
    <s v="50D-293A"/>
    <s v="Public Water,Public Sewer"/>
    <s v="SEWER"/>
    <s v="SEWER"/>
    <n v="5300"/>
    <m/>
    <m/>
    <n v="0"/>
    <n v="0"/>
    <n v="2"/>
    <n v="580"/>
    <n v="1"/>
    <m/>
    <m/>
    <m/>
    <m/>
    <m/>
    <m/>
    <m/>
    <m/>
    <m/>
    <m/>
    <n v="1"/>
    <n v="1"/>
    <x v="4"/>
    <x v="4"/>
  </r>
  <r>
    <s v="50F-95"/>
    <m/>
    <x v="0"/>
    <s v="9 TURNER AVE"/>
    <n v="101"/>
    <s v="MCCARRICK THOMAS H JR &amp; ANN L"/>
    <s v="R30"/>
    <s v="ONE FAMILY"/>
    <s v="50/F/95//"/>
    <n v="0.10087"/>
    <n v="0"/>
    <n v="0"/>
    <n v="1"/>
    <n v="1"/>
    <s v="SEWER"/>
    <n v="1"/>
    <n v="2"/>
    <n v="11700"/>
    <s v="YES"/>
    <n v="0"/>
    <s v="50F-95"/>
    <s v="Public Water,Public Sewer"/>
    <s v="SEWER"/>
    <s v="SEWER"/>
    <n v="5850"/>
    <m/>
    <m/>
    <n v="0"/>
    <n v="0"/>
    <n v="3"/>
    <n v="1148"/>
    <n v="1"/>
    <m/>
    <m/>
    <m/>
    <m/>
    <m/>
    <m/>
    <m/>
    <m/>
    <m/>
    <m/>
    <n v="1"/>
    <n v="1"/>
    <x v="0"/>
    <x v="0"/>
  </r>
  <r>
    <s v="50E-1-15"/>
    <m/>
    <x v="0"/>
    <s v="23 MILDRED TERR"/>
    <n v="101"/>
    <s v="KITSOS EVANGELOS"/>
    <s v="R30"/>
    <s v="ONE FAMILY"/>
    <s v="50/E1/15//"/>
    <n v="7.1790000000000007E-2"/>
    <n v="0"/>
    <n v="0"/>
    <n v="1"/>
    <n v="1"/>
    <s v="SEWER"/>
    <n v="1"/>
    <n v="1"/>
    <n v="2400"/>
    <s v="YES"/>
    <n v="0"/>
    <s v="50E-1-15"/>
    <s v="Public Water,Public Sewer"/>
    <s v="SEWER"/>
    <s v="SEWER"/>
    <n v="2400"/>
    <m/>
    <m/>
    <n v="0"/>
    <n v="0"/>
    <n v="1"/>
    <n v="584"/>
    <n v="1"/>
    <m/>
    <m/>
    <m/>
    <m/>
    <m/>
    <m/>
    <m/>
    <m/>
    <m/>
    <m/>
    <n v="1"/>
    <n v="1"/>
    <x v="0"/>
    <x v="0"/>
  </r>
  <r>
    <s v="38-479"/>
    <m/>
    <x v="0"/>
    <s v="6 JUNIPER ST"/>
    <n v="101"/>
    <s v="WAITT EDWARD J TRUSTEE OF"/>
    <s v="R30"/>
    <s v="ONE FAMILY"/>
    <s v="38//479//"/>
    <n v="0.36771999999999999"/>
    <n v="1"/>
    <n v="1"/>
    <n v="1"/>
    <n v="1"/>
    <s v="SEPTIC"/>
    <n v="0"/>
    <n v="1"/>
    <n v="0"/>
    <s v="NO_W1"/>
    <n v="0"/>
    <s v="38-479"/>
    <s v="Public Water,Gas,Septic"/>
    <s v="SEPTIC"/>
    <s v="SEPTIC"/>
    <n v="0"/>
    <m/>
    <m/>
    <n v="1"/>
    <n v="1"/>
    <n v="3"/>
    <n v="912"/>
    <n v="1"/>
    <m/>
    <m/>
    <m/>
    <m/>
    <m/>
    <m/>
    <m/>
    <m/>
    <m/>
    <m/>
    <n v="3"/>
    <n v="1"/>
    <x v="3"/>
    <x v="3"/>
  </r>
  <r>
    <s v="50E-4-538"/>
    <m/>
    <x v="0"/>
    <s v="22 JUDSON ST"/>
    <n v="101"/>
    <s v="LAMPEDECCHIO ADELINE D TRUSTEE"/>
    <s v="R30"/>
    <s v="ONE FAMILY"/>
    <s v="50/E4/538//"/>
    <n v="7.4310000000000001E-2"/>
    <n v="0"/>
    <n v="0"/>
    <n v="1"/>
    <n v="1"/>
    <s v="SEWER"/>
    <n v="1"/>
    <n v="1"/>
    <n v="700"/>
    <s v="YES"/>
    <n v="0"/>
    <s v="50E-4-538"/>
    <s v="All Public"/>
    <s v="SEWER"/>
    <s v="SEWER"/>
    <n v="700"/>
    <m/>
    <m/>
    <n v="0"/>
    <n v="0"/>
    <n v="2"/>
    <n v="748"/>
    <n v="1"/>
    <m/>
    <m/>
    <m/>
    <m/>
    <m/>
    <m/>
    <m/>
    <m/>
    <m/>
    <m/>
    <n v="2"/>
    <n v="1"/>
    <x v="4"/>
    <x v="4"/>
  </r>
  <r>
    <s v="50E-4-516"/>
    <m/>
    <x v="0"/>
    <s v="10 JOHN ST"/>
    <n v="101"/>
    <s v="JAMES ROBERT F &amp; ANN A TRUSTEES"/>
    <s v="R30"/>
    <s v="ONE FAMILY"/>
    <s v="50/E4/516//"/>
    <n v="0.1069"/>
    <n v="0"/>
    <n v="0"/>
    <n v="1"/>
    <n v="1"/>
    <s v="SEWER"/>
    <n v="1"/>
    <n v="1"/>
    <n v="6300"/>
    <s v="NO_W1"/>
    <n v="0"/>
    <s v="50E-4-516"/>
    <s v="Public Water,Public Sewer,Gas"/>
    <s v="SEWER"/>
    <s v="SEWER"/>
    <n v="6300"/>
    <m/>
    <m/>
    <n v="0"/>
    <n v="0"/>
    <n v="4"/>
    <n v="1572"/>
    <n v="2"/>
    <m/>
    <m/>
    <m/>
    <m/>
    <m/>
    <m/>
    <m/>
    <m/>
    <m/>
    <m/>
    <n v="4"/>
    <n v="1"/>
    <x v="4"/>
    <x v="4"/>
  </r>
  <r>
    <s v="50A-318A"/>
    <m/>
    <x v="0"/>
    <s v="11 LUNA AVE"/>
    <n v="101"/>
    <s v="KELLOGG LAURA"/>
    <s v="R30"/>
    <s v="ONE FAMILY"/>
    <s v="50/A/318/A/"/>
    <n v="4.6519999999999999E-2"/>
    <n v="0"/>
    <n v="0"/>
    <n v="1"/>
    <n v="1"/>
    <s v="SEWER"/>
    <n v="1"/>
    <n v="2"/>
    <n v="800"/>
    <s v="YES"/>
    <n v="0"/>
    <s v="50A-318A"/>
    <s v="All Public"/>
    <s v="SEWER"/>
    <s v="SEWER"/>
    <n v="400"/>
    <m/>
    <m/>
    <n v="0"/>
    <n v="0"/>
    <n v="1"/>
    <n v="384"/>
    <n v="1"/>
    <m/>
    <m/>
    <m/>
    <m/>
    <m/>
    <m/>
    <m/>
    <m/>
    <m/>
    <m/>
    <n v="1"/>
    <n v="1"/>
    <x v="0"/>
    <x v="0"/>
  </r>
  <r>
    <s v="50D-357"/>
    <m/>
    <x v="0"/>
    <s v="7 CHARLES ST"/>
    <n v="101"/>
    <s v="DIROCCO IRENE B"/>
    <s v="R30"/>
    <s v="ONE FAMILY"/>
    <s v="50/D/357//"/>
    <n v="0.18831000000000001"/>
    <n v="0"/>
    <n v="0"/>
    <n v="1"/>
    <n v="1"/>
    <s v="SEWER"/>
    <n v="1"/>
    <n v="1"/>
    <n v="1100"/>
    <s v="YES"/>
    <n v="0"/>
    <s v="50D-357"/>
    <s v="All Public"/>
    <s v="SEWER"/>
    <s v="SEWER"/>
    <n v="1100"/>
    <m/>
    <m/>
    <n v="0"/>
    <n v="0"/>
    <n v="4"/>
    <n v="1344"/>
    <n v="1"/>
    <m/>
    <m/>
    <m/>
    <m/>
    <m/>
    <m/>
    <m/>
    <m/>
    <m/>
    <m/>
    <n v="2"/>
    <n v="1"/>
    <x v="4"/>
    <x v="4"/>
  </r>
  <r>
    <s v="38-420"/>
    <m/>
    <x v="0"/>
    <s v="22 IVY ST"/>
    <n v="101"/>
    <s v="HENNESSEY RICHARD J"/>
    <s v="R30"/>
    <s v="ONE FAMILY"/>
    <s v="38//420//"/>
    <n v="0.11612"/>
    <n v="1"/>
    <n v="1"/>
    <n v="1"/>
    <n v="1"/>
    <s v="SEPTIC"/>
    <n v="0"/>
    <n v="1"/>
    <n v="5300"/>
    <s v="YES"/>
    <n v="5300"/>
    <s v="38-420"/>
    <s v="Public Water,Gas,Septic"/>
    <s v="SEPTIC"/>
    <s v="SEPTIC"/>
    <n v="5300"/>
    <m/>
    <m/>
    <n v="1"/>
    <n v="1"/>
    <n v="4"/>
    <n v="936"/>
    <n v="1.5"/>
    <m/>
    <m/>
    <m/>
    <m/>
    <m/>
    <m/>
    <m/>
    <m/>
    <m/>
    <m/>
    <n v="1"/>
    <n v="1"/>
    <x v="3"/>
    <x v="3"/>
  </r>
  <r>
    <s v="50F-124"/>
    <m/>
    <x v="0"/>
    <s v="3 ALGELO AVE"/>
    <n v="101"/>
    <s v="TURNQUIST HARRIET R TRUSTEE"/>
    <s v="R30"/>
    <s v="ONE FAMILY"/>
    <s v="50/F/124//"/>
    <n v="8.9029999999999998E-2"/>
    <n v="0"/>
    <n v="0"/>
    <n v="1"/>
    <n v="1"/>
    <s v="SEWER"/>
    <n v="1"/>
    <n v="1"/>
    <n v="7000"/>
    <s v="YES"/>
    <n v="0"/>
    <s v="50F-124"/>
    <s v="Public Water,Public Sewer"/>
    <s v="SEWER"/>
    <s v="SEWER"/>
    <n v="7000"/>
    <m/>
    <m/>
    <n v="0"/>
    <n v="0"/>
    <n v="2"/>
    <n v="650"/>
    <n v="1"/>
    <m/>
    <m/>
    <m/>
    <m/>
    <m/>
    <m/>
    <m/>
    <m/>
    <m/>
    <m/>
    <n v="1"/>
    <n v="1"/>
    <x v="4"/>
    <x v="4"/>
  </r>
  <r>
    <s v="50A-323"/>
    <m/>
    <x v="0"/>
    <s v="5 CROCKER AVE"/>
    <n v="101"/>
    <s v="NUNES MANUEL G"/>
    <s v="R30"/>
    <s v="ONE FAMILY"/>
    <s v="50/A/323//"/>
    <n v="0.14860000000000001"/>
    <n v="0"/>
    <n v="0"/>
    <n v="1"/>
    <n v="1"/>
    <s v="SEWER"/>
    <n v="1"/>
    <n v="1"/>
    <n v="4700"/>
    <s v="YES"/>
    <n v="0"/>
    <s v="50A-323"/>
    <s v="All Public"/>
    <s v="SEWER"/>
    <s v="SEWER"/>
    <n v="4700"/>
    <m/>
    <m/>
    <n v="0"/>
    <n v="0"/>
    <n v="3"/>
    <n v="1130"/>
    <n v="1"/>
    <m/>
    <m/>
    <m/>
    <m/>
    <m/>
    <m/>
    <m/>
    <m/>
    <m/>
    <m/>
    <n v="2"/>
    <n v="1"/>
    <x v="0"/>
    <x v="0"/>
  </r>
  <r>
    <s v="50F-Q22"/>
    <m/>
    <x v="0"/>
    <s v="6 SMITH AVE"/>
    <n v="101"/>
    <s v="SPINKS KAREN B"/>
    <s v="R30"/>
    <s v="ONE FAMILY"/>
    <s v="50/F/Q22//"/>
    <n v="0.23901"/>
    <n v="0"/>
    <n v="0"/>
    <n v="1"/>
    <n v="1"/>
    <s v="SEWER"/>
    <n v="1"/>
    <n v="1"/>
    <n v="3500"/>
    <s v="YES"/>
    <n v="0"/>
    <s v="50F-Q22"/>
    <m/>
    <m/>
    <s v="SEWER"/>
    <n v="3500"/>
    <m/>
    <m/>
    <n v="0"/>
    <n v="0"/>
    <n v="4"/>
    <n v="1968"/>
    <n v="1.75"/>
    <m/>
    <m/>
    <m/>
    <m/>
    <m/>
    <m/>
    <m/>
    <m/>
    <m/>
    <m/>
    <n v="1"/>
    <n v="1"/>
    <x v="4"/>
    <x v="4"/>
  </r>
  <r>
    <s v="50D-413"/>
    <m/>
    <x v="0"/>
    <s v="31 SHORE AVE"/>
    <n v="101"/>
    <s v="BODGE BARBARA J BRADY"/>
    <s v="R30"/>
    <s v="ONE FAMILY"/>
    <s v="50/D/413//"/>
    <n v="9.3079999999999996E-2"/>
    <n v="0"/>
    <n v="0"/>
    <n v="1"/>
    <n v="1"/>
    <s v="SEWER"/>
    <n v="1"/>
    <n v="1"/>
    <n v="4000"/>
    <s v="YES"/>
    <n v="0"/>
    <s v="50D-413"/>
    <s v="All Public"/>
    <s v="SEWER"/>
    <s v="SEWER"/>
    <n v="4000"/>
    <m/>
    <m/>
    <n v="0"/>
    <n v="0"/>
    <n v="2"/>
    <n v="675"/>
    <n v="1"/>
    <m/>
    <m/>
    <m/>
    <m/>
    <m/>
    <m/>
    <m/>
    <m/>
    <m/>
    <m/>
    <n v="1"/>
    <n v="1"/>
    <x v="4"/>
    <x v="4"/>
  </r>
  <r>
    <s v="50E-2-15"/>
    <m/>
    <x v="0"/>
    <s v="124 SWIFTS BCH RD"/>
    <n v="101"/>
    <s v="CARVALHO JOSEPH G &amp; DIANE L"/>
    <s v="R30"/>
    <s v="ONE FAMILY"/>
    <s v="50/E2/15//"/>
    <n v="0.16148999999999999"/>
    <n v="0"/>
    <n v="0"/>
    <n v="1"/>
    <n v="1"/>
    <s v="SEWER"/>
    <n v="1"/>
    <n v="1"/>
    <n v="6600"/>
    <s v="YES"/>
    <n v="0"/>
    <s v="50E-2-15"/>
    <s v="All Public"/>
    <s v="SEWER"/>
    <s v="SEWER"/>
    <n v="6600"/>
    <m/>
    <m/>
    <n v="0"/>
    <n v="0"/>
    <n v="2"/>
    <n v="904"/>
    <n v="1"/>
    <m/>
    <m/>
    <m/>
    <m/>
    <m/>
    <m/>
    <m/>
    <m/>
    <m/>
    <m/>
    <n v="2"/>
    <n v="1"/>
    <x v="0"/>
    <x v="0"/>
  </r>
  <r>
    <s v="55-BV2"/>
    <m/>
    <x v="0"/>
    <s v="16 SHADY LN"/>
    <n v="101"/>
    <s v="ARCHER JOANNE M"/>
    <s v="R30"/>
    <s v="ONE FAMILY"/>
    <s v="55//BV2//"/>
    <n v="0.29260999999999998"/>
    <n v="0"/>
    <n v="0"/>
    <n v="1"/>
    <n v="1"/>
    <s v="SEWER"/>
    <n v="1"/>
    <n v="1"/>
    <n v="9600"/>
    <s v="YES"/>
    <n v="0"/>
    <s v="55-BV2"/>
    <s v="All Public"/>
    <s v="SEWER"/>
    <s v="SEWER"/>
    <n v="9600"/>
    <m/>
    <m/>
    <n v="0"/>
    <n v="0"/>
    <n v="5"/>
    <n v="2765"/>
    <n v="1.75"/>
    <m/>
    <m/>
    <m/>
    <m/>
    <m/>
    <m/>
    <m/>
    <m/>
    <m/>
    <m/>
    <n v="1"/>
    <n v="1"/>
    <x v="0"/>
    <x v="0"/>
  </r>
  <r>
    <s v="50F-Q23"/>
    <m/>
    <x v="0"/>
    <s v="8 SMITH AVE"/>
    <n v="101"/>
    <s v="CHAUSSE DONNA M"/>
    <s v="R30"/>
    <s v="ONE FAMILY"/>
    <s v="50/F/Q23//"/>
    <n v="0.12606999999999999"/>
    <n v="0"/>
    <n v="0"/>
    <n v="1"/>
    <n v="1"/>
    <s v="SEWER"/>
    <n v="1"/>
    <n v="1"/>
    <n v="3600"/>
    <s v="YES"/>
    <n v="0"/>
    <s v="50F-Q23"/>
    <s v="All Public"/>
    <s v="SEWER"/>
    <s v="SEWER"/>
    <n v="3600"/>
    <m/>
    <m/>
    <n v="0"/>
    <n v="0"/>
    <n v="3"/>
    <n v="764"/>
    <n v="1"/>
    <m/>
    <m/>
    <m/>
    <m/>
    <m/>
    <m/>
    <m/>
    <m/>
    <m/>
    <m/>
    <n v="1"/>
    <n v="1"/>
    <x v="4"/>
    <x v="4"/>
  </r>
  <r>
    <s v="50D-312"/>
    <m/>
    <x v="0"/>
    <s v="24 JUDSON ST"/>
    <n v="106"/>
    <s v="LAMPEDECCHIO ADELINE D TRUSTEE"/>
    <s v="R30"/>
    <s v="AC LND IMP  MDL-00"/>
    <s v="50/D/312//"/>
    <n v="0.15587000000000001"/>
    <n v="0"/>
    <n v="0"/>
    <n v="1"/>
    <n v="1"/>
    <s v="SEWER"/>
    <n v="0"/>
    <n v="0"/>
    <n v="0"/>
    <s v="YES"/>
    <n v="0"/>
    <s v="50D-312"/>
    <m/>
    <m/>
    <s v="SEWER"/>
    <n v="0"/>
    <m/>
    <m/>
    <n v="0"/>
    <n v="0"/>
    <n v="0"/>
    <n v="0"/>
    <n v="0"/>
    <m/>
    <m/>
    <m/>
    <m/>
    <m/>
    <m/>
    <m/>
    <m/>
    <m/>
    <m/>
    <n v="2"/>
    <n v="1"/>
    <x v="4"/>
    <x v="4"/>
  </r>
  <r>
    <s v="38-449"/>
    <m/>
    <x v="0"/>
    <s v="13 JUNIPER ST"/>
    <n v="101"/>
    <s v="ODONNELL ELEANOR M LIFE ESTATE"/>
    <s v="R30"/>
    <s v="ONE FAMILY"/>
    <s v="38//449//"/>
    <n v="0.20745"/>
    <n v="1"/>
    <n v="1"/>
    <n v="1"/>
    <n v="1"/>
    <s v="SEPTIC"/>
    <n v="0"/>
    <n v="1"/>
    <n v="7500"/>
    <s v="YES"/>
    <n v="7500"/>
    <s v="38-449"/>
    <s v="Public Water,Septic"/>
    <s v="SEPTIC"/>
    <s v="SEPTIC"/>
    <n v="7500"/>
    <m/>
    <m/>
    <n v="1"/>
    <n v="1"/>
    <n v="1"/>
    <n v="700"/>
    <n v="1"/>
    <m/>
    <m/>
    <m/>
    <m/>
    <m/>
    <m/>
    <m/>
    <m/>
    <m/>
    <m/>
    <n v="2"/>
    <n v="1"/>
    <x v="3"/>
    <x v="3"/>
  </r>
  <r>
    <s v="50F-Q20"/>
    <m/>
    <x v="0"/>
    <s v="52 GRAHAM ST"/>
    <n v="101"/>
    <s v="HOROWITZ GEORGE &amp; BILHA TRS"/>
    <s v="R30"/>
    <s v="ONE FAMILY"/>
    <s v="50/F/Q20//"/>
    <n v="9.8619999999999999E-2"/>
    <n v="0"/>
    <n v="0"/>
    <n v="1"/>
    <n v="1"/>
    <s v="SEWER"/>
    <n v="1"/>
    <n v="1"/>
    <n v="4600"/>
    <s v="YES"/>
    <n v="0"/>
    <s v="50F-Q20"/>
    <s v="All Public"/>
    <s v="SEWER"/>
    <s v="SEWER"/>
    <n v="4600"/>
    <m/>
    <m/>
    <n v="0"/>
    <n v="0"/>
    <n v="3"/>
    <n v="1224"/>
    <n v="1.75"/>
    <m/>
    <m/>
    <m/>
    <m/>
    <m/>
    <m/>
    <m/>
    <m/>
    <m/>
    <m/>
    <n v="1"/>
    <n v="1"/>
    <x v="4"/>
    <x v="4"/>
  </r>
  <r>
    <s v="37-1011"/>
    <m/>
    <x v="0"/>
    <s v="109 GREAT NECK RD"/>
    <n v="101"/>
    <s v="PRECOURT JAMES P"/>
    <s v="R60"/>
    <s v="ONE FAMILY"/>
    <s v="37//1011//"/>
    <n v="0.54669999999999996"/>
    <n v="1"/>
    <n v="1"/>
    <n v="1"/>
    <n v="1"/>
    <s v="SEPTIC"/>
    <n v="0"/>
    <n v="0"/>
    <n v="0"/>
    <s v="YES"/>
    <n v="0"/>
    <s v="37-1011"/>
    <s v="Public Water,Gas,Septic"/>
    <s v="SEPTIC"/>
    <s v="SEPTIC"/>
    <n v="0"/>
    <m/>
    <m/>
    <n v="1"/>
    <n v="1"/>
    <n v="2"/>
    <n v="748"/>
    <n v="1"/>
    <m/>
    <m/>
    <m/>
    <m/>
    <m/>
    <m/>
    <m/>
    <m/>
    <m/>
    <m/>
    <n v="1"/>
    <n v="1"/>
    <x v="3"/>
    <x v="3"/>
  </r>
  <r>
    <s v="50F-58"/>
    <m/>
    <x v="0"/>
    <s v="6 REYNOLDS AVE"/>
    <n v="101"/>
    <s v="REARDON JOSEPH J TRUSTEE"/>
    <s v="R30"/>
    <s v="ONE FAMILY"/>
    <s v="50/F/58//"/>
    <n v="8.8789999999999994E-2"/>
    <n v="0"/>
    <n v="0"/>
    <n v="1"/>
    <n v="1"/>
    <s v="SEWER"/>
    <n v="1"/>
    <n v="0"/>
    <n v="0"/>
    <s v="YES"/>
    <n v="0"/>
    <s v="50F-58"/>
    <s v="All Public"/>
    <s v="SEWER"/>
    <s v="SEWER"/>
    <n v="0"/>
    <m/>
    <m/>
    <n v="0"/>
    <n v="0"/>
    <n v="3"/>
    <n v="1008"/>
    <n v="1"/>
    <m/>
    <m/>
    <m/>
    <m/>
    <m/>
    <m/>
    <m/>
    <m/>
    <m/>
    <m/>
    <n v="1"/>
    <n v="1"/>
    <x v="0"/>
    <x v="0"/>
  </r>
  <r>
    <s v="50E-3-12"/>
    <m/>
    <x v="0"/>
    <s v="36 SHORE AVE"/>
    <n v="101"/>
    <s v="SUTHERLAND DAVID G JR,SARAH E"/>
    <s v="R30"/>
    <s v="ONE FAMILY"/>
    <s v="50/E3/12//"/>
    <n v="7.1809999999999999E-2"/>
    <n v="0"/>
    <n v="0"/>
    <n v="1"/>
    <n v="1"/>
    <s v="SEWER"/>
    <n v="1"/>
    <n v="1"/>
    <n v="2600"/>
    <s v="YES"/>
    <n v="0"/>
    <s v="50E-3-12"/>
    <s v="All Public"/>
    <s v="SEWER"/>
    <s v="SEWER"/>
    <n v="2600"/>
    <m/>
    <m/>
    <n v="0"/>
    <n v="0"/>
    <n v="2"/>
    <n v="608"/>
    <n v="1.5"/>
    <m/>
    <m/>
    <m/>
    <m/>
    <m/>
    <m/>
    <m/>
    <m/>
    <m/>
    <m/>
    <n v="2"/>
    <n v="1"/>
    <x v="4"/>
    <x v="4"/>
  </r>
  <r>
    <s v="50E-4-523"/>
    <m/>
    <x v="0"/>
    <s v="17 JOHN ST"/>
    <n v="101"/>
    <s v="HARRINGTON FRANK E"/>
    <s v="R30"/>
    <s v="ONE FAMILY"/>
    <s v="50/E4/523//"/>
    <n v="7.2400000000000006E-2"/>
    <n v="0"/>
    <n v="0"/>
    <n v="1"/>
    <n v="1"/>
    <s v="SEWER"/>
    <n v="1"/>
    <n v="1"/>
    <n v="2600"/>
    <s v="YES"/>
    <n v="0"/>
    <s v="50E-4-523"/>
    <s v="All Public"/>
    <s v="SEWER"/>
    <s v="SEWER"/>
    <n v="2600"/>
    <m/>
    <m/>
    <n v="0"/>
    <n v="0"/>
    <n v="2"/>
    <n v="1460"/>
    <n v="2"/>
    <m/>
    <m/>
    <m/>
    <m/>
    <m/>
    <m/>
    <m/>
    <m/>
    <m/>
    <m/>
    <n v="2"/>
    <n v="1"/>
    <x v="4"/>
    <x v="4"/>
  </r>
  <r>
    <s v="50E-3-16"/>
    <m/>
    <x v="0"/>
    <s v="6 CHARLES ST"/>
    <n v="101"/>
    <s v="SMITH WILLIAM W"/>
    <s v="R30"/>
    <s v="ONE FAMILY"/>
    <s v="50/E3/16//"/>
    <n v="4.5560000000000003E-2"/>
    <n v="0"/>
    <n v="0"/>
    <n v="1"/>
    <n v="1"/>
    <s v="SEWER"/>
    <n v="1"/>
    <n v="1"/>
    <n v="4300"/>
    <s v="YES"/>
    <n v="0"/>
    <s v="50E-3-16"/>
    <s v="Public Water,Public Sewer"/>
    <s v="SEWER"/>
    <s v="SEWER"/>
    <n v="4300"/>
    <m/>
    <m/>
    <n v="0"/>
    <n v="0"/>
    <n v="2"/>
    <n v="437"/>
    <n v="1"/>
    <m/>
    <m/>
    <m/>
    <m/>
    <m/>
    <m/>
    <m/>
    <m/>
    <m/>
    <m/>
    <n v="1"/>
    <n v="1"/>
    <x v="4"/>
    <x v="4"/>
  </r>
  <r>
    <s v="50E-2-5"/>
    <m/>
    <x v="0"/>
    <s v="8 UPHAM ST"/>
    <n v="101"/>
    <s v="CHINAPPI PASQUALE LIFE ESTATE"/>
    <s v="R30"/>
    <s v="ONE FAMILY"/>
    <s v="50/E2/5//"/>
    <n v="0.22444"/>
    <n v="0"/>
    <n v="0"/>
    <n v="1"/>
    <n v="1"/>
    <s v="SEWER"/>
    <n v="1"/>
    <n v="1"/>
    <n v="1900"/>
    <s v="YES"/>
    <n v="0"/>
    <s v="50E-2-5"/>
    <s v="All Public"/>
    <s v="SEWER"/>
    <s v="SEWER"/>
    <n v="1900"/>
    <m/>
    <m/>
    <n v="0"/>
    <n v="0"/>
    <n v="2"/>
    <n v="1132"/>
    <n v="1"/>
    <m/>
    <m/>
    <m/>
    <m/>
    <m/>
    <m/>
    <m/>
    <m/>
    <m/>
    <m/>
    <n v="2"/>
    <n v="1"/>
    <x v="0"/>
    <x v="0"/>
  </r>
  <r>
    <s v="38-481"/>
    <m/>
    <x v="0"/>
    <s v="2 JUNIPER ST"/>
    <n v="101"/>
    <s v="LUOMA ROBERT J"/>
    <s v="R60"/>
    <s v="ONE FAMILY"/>
    <s v="38//481//"/>
    <n v="0.11376"/>
    <n v="1"/>
    <n v="1"/>
    <n v="1"/>
    <n v="1"/>
    <s v="SEPTIC"/>
    <n v="0"/>
    <n v="1"/>
    <n v="2000"/>
    <s v="YES"/>
    <n v="2000"/>
    <s v="38-481"/>
    <s v="Public Water,Septic"/>
    <s v="SEPTIC"/>
    <s v="SEPTIC"/>
    <n v="2000"/>
    <m/>
    <m/>
    <n v="1"/>
    <n v="1"/>
    <n v="2"/>
    <n v="924"/>
    <n v="1"/>
    <m/>
    <m/>
    <m/>
    <m/>
    <m/>
    <m/>
    <m/>
    <m/>
    <m/>
    <m/>
    <n v="1"/>
    <n v="1"/>
    <x v="3"/>
    <x v="3"/>
  </r>
  <r>
    <s v="40-1007A"/>
    <m/>
    <x v="0"/>
    <s v="21 CROOKED RIVER RD"/>
    <n v="101"/>
    <s v="TIMMONS BRYAN R"/>
    <s v="R30"/>
    <s v="ONE FAMILY"/>
    <s v="40//1007/A/"/>
    <n v="0.69320999999999999"/>
    <n v="1"/>
    <n v="1"/>
    <n v="1"/>
    <n v="1"/>
    <s v="SEPTIC"/>
    <n v="0"/>
    <n v="1"/>
    <n v="17400"/>
    <s v="YES"/>
    <n v="17400"/>
    <s v="40-1007A"/>
    <s v="Public Water,Septic"/>
    <s v="SEPTIC"/>
    <s v="SEPTIC"/>
    <n v="17400"/>
    <m/>
    <m/>
    <n v="1"/>
    <n v="1"/>
    <n v="3"/>
    <n v="1500"/>
    <n v="2"/>
    <m/>
    <m/>
    <m/>
    <m/>
    <m/>
    <m/>
    <m/>
    <m/>
    <m/>
    <m/>
    <n v="2"/>
    <n v="1"/>
    <x v="3"/>
    <x v="3"/>
  </r>
  <r>
    <s v="50F-84"/>
    <m/>
    <x v="0"/>
    <s v="10 GLEN AVE"/>
    <n v="109"/>
    <s v="MCGOVERN WALTER T SR TRUSTEE"/>
    <s v="R30"/>
    <s v="MULTI HSES"/>
    <s v="50/F/84//"/>
    <n v="8.5339999999999999E-2"/>
    <n v="0"/>
    <n v="0"/>
    <n v="1"/>
    <n v="1"/>
    <s v="SEWER"/>
    <n v="1"/>
    <n v="0"/>
    <n v="0"/>
    <s v="YES"/>
    <n v="0"/>
    <s v="50F-84"/>
    <s v="Public Water,Public Sewer"/>
    <s v="SEWER"/>
    <s v="SEWER"/>
    <n v="0"/>
    <m/>
    <m/>
    <n v="0"/>
    <n v="0"/>
    <n v="3"/>
    <n v="1224"/>
    <n v="1.75"/>
    <m/>
    <m/>
    <m/>
    <m/>
    <m/>
    <m/>
    <m/>
    <m/>
    <m/>
    <m/>
    <n v="1"/>
    <n v="1"/>
    <x v="0"/>
    <x v="0"/>
  </r>
  <r>
    <s v="50F-76"/>
    <m/>
    <x v="0"/>
    <s v="7 GLEN AVE"/>
    <n v="101"/>
    <s v="CUTTER GRACE E TRUSTEE OF THE"/>
    <s v="R30"/>
    <s v="ONE FAMILY"/>
    <s v="50/F/76//"/>
    <n v="8.1070000000000003E-2"/>
    <n v="0"/>
    <n v="0"/>
    <n v="1"/>
    <n v="1"/>
    <s v="SEWER"/>
    <n v="1"/>
    <n v="1"/>
    <n v="6700"/>
    <s v="YES"/>
    <n v="0"/>
    <s v="50F-76"/>
    <s v="All Public"/>
    <s v="SEWER"/>
    <s v="SEWER"/>
    <n v="6700"/>
    <m/>
    <m/>
    <n v="0"/>
    <n v="0"/>
    <n v="3"/>
    <n v="883"/>
    <n v="1"/>
    <m/>
    <m/>
    <m/>
    <m/>
    <m/>
    <m/>
    <m/>
    <m/>
    <m/>
    <m/>
    <n v="1"/>
    <n v="1"/>
    <x v="0"/>
    <x v="0"/>
  </r>
  <r>
    <s v="55-BV11"/>
    <m/>
    <x v="0"/>
    <s v="10 MYA'S COURT"/>
    <n v="101"/>
    <s v="HENNESSEY JANA C"/>
    <s v="R30"/>
    <s v="ONE FAMILY"/>
    <s v="55//BV11//"/>
    <n v="0.40478999999999998"/>
    <n v="0"/>
    <n v="0"/>
    <n v="1"/>
    <n v="1"/>
    <s v="SEWER"/>
    <n v="1"/>
    <n v="1"/>
    <n v="7600"/>
    <s v="YES"/>
    <n v="0"/>
    <s v="55-BV11"/>
    <s v="All Public"/>
    <s v="SEWER"/>
    <s v="SEWER"/>
    <n v="7600"/>
    <m/>
    <m/>
    <n v="0"/>
    <n v="0"/>
    <n v="4"/>
    <n v="1918"/>
    <n v="1.75"/>
    <m/>
    <m/>
    <m/>
    <m/>
    <m/>
    <m/>
    <m/>
    <m/>
    <m/>
    <m/>
    <n v="2"/>
    <n v="1"/>
    <x v="0"/>
    <x v="0"/>
  </r>
  <r>
    <s v="50E-4-514"/>
    <m/>
    <x v="0"/>
    <s v="7 BAY RD"/>
    <n v="132"/>
    <s v="JAMES ROBERT F &amp; ANN A TRUSTEES"/>
    <s v="R30"/>
    <s v="RES ACLNUD  MDL-00"/>
    <s v="50/E4/514//"/>
    <n v="0.12272"/>
    <n v="0"/>
    <n v="0"/>
    <n v="0"/>
    <n v="0"/>
    <m/>
    <n v="0"/>
    <n v="0"/>
    <n v="0"/>
    <s v="YES"/>
    <n v="0"/>
    <s v="50E-4-514"/>
    <m/>
    <m/>
    <m/>
    <n v="0"/>
    <m/>
    <m/>
    <n v="0"/>
    <n v="0"/>
    <n v="0"/>
    <n v="0"/>
    <n v="0"/>
    <m/>
    <m/>
    <m/>
    <m/>
    <m/>
    <m/>
    <m/>
    <m/>
    <m/>
    <m/>
    <n v="4"/>
    <n v="1"/>
    <x v="4"/>
    <x v="4"/>
  </r>
  <r>
    <s v="50F-26"/>
    <m/>
    <x v="0"/>
    <s v="59 PILGRIM AVE"/>
    <n v="101"/>
    <s v="DEGENNARO ANN M LIFE ESTATE"/>
    <s v="R30"/>
    <s v="ONE FAMILY"/>
    <s v="50/F/26//"/>
    <n v="0.1268"/>
    <n v="0"/>
    <n v="0"/>
    <n v="1"/>
    <n v="1"/>
    <s v="SEWER"/>
    <n v="1"/>
    <n v="1"/>
    <n v="1100"/>
    <s v="YES"/>
    <n v="0"/>
    <s v="50F-26"/>
    <s v="Public Water,Public Sewer"/>
    <s v="SEWER"/>
    <s v="SEWER"/>
    <n v="1100"/>
    <m/>
    <m/>
    <n v="0"/>
    <n v="0"/>
    <n v="2"/>
    <n v="780"/>
    <n v="1"/>
    <m/>
    <m/>
    <m/>
    <m/>
    <m/>
    <m/>
    <m/>
    <m/>
    <m/>
    <m/>
    <n v="1"/>
    <n v="1"/>
    <x v="4"/>
    <x v="4"/>
  </r>
  <r>
    <s v="LAND_NOPARC"/>
    <m/>
    <x v="0"/>
    <m/>
    <n v="0"/>
    <m/>
    <m/>
    <m/>
    <m/>
    <n v="1.2030000000000001E-2"/>
    <n v="0"/>
    <n v="0"/>
    <n v="0"/>
    <n v="0"/>
    <m/>
    <n v="0"/>
    <n v="0"/>
    <n v="0"/>
    <s v="NO"/>
    <n v="0"/>
    <m/>
    <m/>
    <m/>
    <m/>
    <n v="0"/>
    <m/>
    <m/>
    <n v="0"/>
    <n v="0"/>
    <n v="0"/>
    <n v="0"/>
    <n v="0"/>
    <m/>
    <m/>
    <m/>
    <m/>
    <m/>
    <m/>
    <m/>
    <m/>
    <m/>
    <m/>
    <n v="0"/>
    <n v="1"/>
    <x v="3"/>
    <x v="3"/>
  </r>
  <r>
    <s v="38-398B"/>
    <m/>
    <x v="0"/>
    <s v="21 IVY ST"/>
    <n v="101"/>
    <s v="CAPPIELLO PAUL"/>
    <s v="R30"/>
    <s v="ONE FAMILY"/>
    <s v="38//398/B/"/>
    <n v="0.13433999999999999"/>
    <n v="1"/>
    <n v="1"/>
    <n v="1"/>
    <n v="1"/>
    <s v="SEPTIC"/>
    <n v="0"/>
    <n v="1"/>
    <n v="1600"/>
    <s v="YES"/>
    <n v="1600"/>
    <s v="38-398B"/>
    <s v="Public Water,Septic"/>
    <s v="SEPTIC"/>
    <s v="SEPTIC"/>
    <n v="1600"/>
    <m/>
    <m/>
    <n v="1"/>
    <n v="1"/>
    <n v="2"/>
    <n v="780"/>
    <n v="1"/>
    <m/>
    <m/>
    <m/>
    <m/>
    <m/>
    <m/>
    <m/>
    <m/>
    <m/>
    <m/>
    <n v="2"/>
    <n v="1"/>
    <x v="3"/>
    <x v="3"/>
  </r>
  <r>
    <s v="50F-55"/>
    <m/>
    <x v="0"/>
    <s v="3 REYNOLDS AVE"/>
    <n v="101"/>
    <s v="OCONNELL ROBERT C &amp;  JULIE"/>
    <s v="R30"/>
    <s v="ONE FAMILY"/>
    <s v="50/F/55//"/>
    <n v="0.10954999999999999"/>
    <n v="0"/>
    <n v="0"/>
    <n v="1"/>
    <n v="1"/>
    <s v="SEWER"/>
    <n v="1"/>
    <n v="1"/>
    <n v="200"/>
    <s v="YES"/>
    <n v="0"/>
    <s v="50F-55"/>
    <s v="All Public"/>
    <s v="SEWER"/>
    <s v="SEWER"/>
    <n v="200"/>
    <m/>
    <m/>
    <n v="0"/>
    <n v="0"/>
    <n v="2"/>
    <n v="476"/>
    <n v="1"/>
    <m/>
    <m/>
    <m/>
    <m/>
    <m/>
    <m/>
    <m/>
    <m/>
    <m/>
    <m/>
    <n v="1"/>
    <n v="1"/>
    <x v="0"/>
    <x v="0"/>
  </r>
  <r>
    <s v="50F-106"/>
    <m/>
    <x v="0"/>
    <s v="14 TURNER AVE"/>
    <n v="101"/>
    <s v="MURPHY DANIEL J"/>
    <s v="R30"/>
    <s v="ONE FAMILY"/>
    <s v="50/F/106//"/>
    <n v="8.924E-2"/>
    <n v="0"/>
    <n v="0"/>
    <n v="1"/>
    <n v="1"/>
    <s v="SEWER"/>
    <n v="1"/>
    <n v="1"/>
    <n v="2600"/>
    <s v="YES"/>
    <n v="0"/>
    <s v="50F-106"/>
    <s v="Public Water,Public Sewer"/>
    <s v="SEWER"/>
    <s v="SEWER"/>
    <n v="2600"/>
    <m/>
    <m/>
    <n v="0"/>
    <n v="0"/>
    <n v="2"/>
    <n v="839"/>
    <n v="1"/>
    <m/>
    <m/>
    <m/>
    <m/>
    <m/>
    <m/>
    <m/>
    <m/>
    <m/>
    <m/>
    <n v="1"/>
    <n v="1"/>
    <x v="4"/>
    <x v="4"/>
  </r>
  <r>
    <s v="50F-94"/>
    <m/>
    <x v="0"/>
    <s v="11 TURNER AVE"/>
    <n v="101"/>
    <s v="GUBERNAT JOHN F JR"/>
    <s v="R30"/>
    <s v="ONE FAMILY"/>
    <s v="50/F/94//"/>
    <n v="9.9239999999999995E-2"/>
    <n v="0"/>
    <n v="0"/>
    <n v="1"/>
    <n v="1"/>
    <s v="SEWER"/>
    <n v="1"/>
    <n v="2"/>
    <n v="12900"/>
    <s v="YES"/>
    <n v="0"/>
    <s v="50F-94"/>
    <s v="Public Water,Public Sewer"/>
    <s v="SEWER"/>
    <s v="SEWER"/>
    <n v="6450"/>
    <m/>
    <m/>
    <n v="0"/>
    <n v="0"/>
    <n v="3"/>
    <n v="984"/>
    <n v="1"/>
    <m/>
    <m/>
    <m/>
    <m/>
    <m/>
    <m/>
    <m/>
    <m/>
    <m/>
    <m/>
    <n v="0"/>
    <n v="1"/>
    <x v="4"/>
    <x v="4"/>
  </r>
  <r>
    <s v="50D-414"/>
    <m/>
    <x v="0"/>
    <s v="29 SHORE AVE"/>
    <n v="101"/>
    <s v="PERRY LEN R"/>
    <s v="R30"/>
    <s v="ONE FAMILY"/>
    <s v="50/D/414//"/>
    <n v="9.74E-2"/>
    <n v="0"/>
    <n v="0"/>
    <n v="1"/>
    <n v="1"/>
    <s v="SEWER"/>
    <n v="1"/>
    <n v="1"/>
    <n v="12300"/>
    <s v="YES"/>
    <n v="0"/>
    <s v="50D-414"/>
    <s v="All Public"/>
    <s v="SEWER"/>
    <s v="SEWER"/>
    <n v="12300"/>
    <m/>
    <m/>
    <n v="0"/>
    <n v="0"/>
    <n v="3"/>
    <n v="1152"/>
    <n v="2"/>
    <m/>
    <m/>
    <m/>
    <m/>
    <m/>
    <m/>
    <m/>
    <m/>
    <m/>
    <m/>
    <n v="1"/>
    <n v="1"/>
    <x v="4"/>
    <x v="4"/>
  </r>
  <r>
    <s v="50E-1-16"/>
    <m/>
    <x v="0"/>
    <s v="19 MILDRED TER"/>
    <n v="101"/>
    <s v="ARCHIBALD DONNA M"/>
    <s v="R30"/>
    <s v="ONE FAMILY"/>
    <s v="50/E1/16//"/>
    <n v="8.0130000000000007E-2"/>
    <n v="0"/>
    <n v="0"/>
    <n v="1"/>
    <n v="1"/>
    <s v="SEWER"/>
    <n v="1"/>
    <n v="1"/>
    <n v="2200"/>
    <s v="NO_W1"/>
    <n v="0"/>
    <s v="50E-1-16"/>
    <s v="All Public"/>
    <s v="SEWER"/>
    <s v="SEWER"/>
    <n v="2200"/>
    <m/>
    <m/>
    <n v="0"/>
    <n v="0"/>
    <n v="1"/>
    <n v="530"/>
    <n v="1"/>
    <m/>
    <m/>
    <m/>
    <m/>
    <m/>
    <m/>
    <m/>
    <m/>
    <m/>
    <m/>
    <n v="3"/>
    <n v="1"/>
    <x v="0"/>
    <x v="0"/>
  </r>
  <r>
    <s v="50F-27"/>
    <m/>
    <x v="0"/>
    <s v="60 PILGRIM AVE"/>
    <n v="101"/>
    <s v="CAULKINS ROBERT P"/>
    <s v="R30"/>
    <s v="ONE FAMILY"/>
    <s v="50/F/27//"/>
    <n v="0.16638"/>
    <n v="0"/>
    <n v="0"/>
    <n v="1"/>
    <n v="1"/>
    <s v="SEWER"/>
    <n v="1"/>
    <n v="1"/>
    <n v="7600"/>
    <s v="YES"/>
    <n v="0"/>
    <s v="50F-27"/>
    <s v="Public Water,Public Sewer"/>
    <s v="SEWER"/>
    <s v="SEWER"/>
    <n v="7600"/>
    <m/>
    <m/>
    <n v="0"/>
    <n v="0"/>
    <n v="2"/>
    <n v="960"/>
    <n v="1"/>
    <m/>
    <m/>
    <m/>
    <m/>
    <m/>
    <m/>
    <m/>
    <m/>
    <m/>
    <m/>
    <n v="1"/>
    <n v="1"/>
    <x v="4"/>
    <x v="4"/>
  </r>
  <r>
    <s v="50A-319A"/>
    <m/>
    <x v="0"/>
    <s v="13 LUNA AVE"/>
    <n v="101"/>
    <s v="BARGOOT PATRICIA"/>
    <s v="R30"/>
    <s v="ONE FAMILY"/>
    <s v="50/A/319/A/"/>
    <n v="6.3170000000000004E-2"/>
    <n v="0"/>
    <n v="0"/>
    <n v="1"/>
    <n v="1"/>
    <s v="SEWER"/>
    <n v="1"/>
    <n v="1"/>
    <n v="100"/>
    <s v="YES"/>
    <n v="0"/>
    <s v="50A-319A"/>
    <s v="All Public"/>
    <s v="SEWER"/>
    <s v="SEWER"/>
    <n v="100"/>
    <m/>
    <m/>
    <n v="0"/>
    <n v="0"/>
    <n v="2"/>
    <n v="845"/>
    <n v="1"/>
    <m/>
    <m/>
    <m/>
    <m/>
    <m/>
    <m/>
    <m/>
    <m/>
    <m/>
    <m/>
    <n v="1"/>
    <n v="1"/>
    <x v="0"/>
    <x v="0"/>
  </r>
  <r>
    <s v="50F-Q15A"/>
    <m/>
    <x v="0"/>
    <s v="41 PILGRIM AVE"/>
    <n v="101"/>
    <s v="CAHILL MARTIN B"/>
    <s v="R30"/>
    <s v="ONE FAMILY"/>
    <s v="50/F/Q15/A/"/>
    <n v="0.1081"/>
    <n v="0"/>
    <n v="0"/>
    <n v="1"/>
    <n v="1"/>
    <s v="SEWER"/>
    <n v="1"/>
    <n v="3"/>
    <n v="37000"/>
    <s v="YES"/>
    <n v="0"/>
    <s v="50F-Q15A"/>
    <s v="All Public"/>
    <s v="SEWER"/>
    <s v="SEWER"/>
    <n v="12333.33"/>
    <m/>
    <m/>
    <n v="0"/>
    <n v="0"/>
    <n v="3"/>
    <n v="1170"/>
    <n v="1.5"/>
    <m/>
    <m/>
    <m/>
    <m/>
    <m/>
    <m/>
    <m/>
    <m/>
    <m/>
    <m/>
    <n v="1"/>
    <n v="1"/>
    <x v="4"/>
    <x v="4"/>
  </r>
  <r>
    <s v="50F-Q13A"/>
    <m/>
    <x v="0"/>
    <s v="37 PILGRIM AVE"/>
    <n v="132"/>
    <s v="CLARK LESLIE P"/>
    <s v="R30"/>
    <s v="RES ACLNUD  MDL-00"/>
    <s v="50/F/Q13/A/"/>
    <n v="0.16238"/>
    <n v="0"/>
    <n v="0"/>
    <n v="0"/>
    <n v="0"/>
    <m/>
    <n v="0"/>
    <n v="0"/>
    <n v="0"/>
    <s v="NO_W1"/>
    <n v="0"/>
    <s v="50F-Q13A"/>
    <m/>
    <m/>
    <m/>
    <n v="0"/>
    <m/>
    <m/>
    <n v="0"/>
    <n v="0"/>
    <n v="0"/>
    <n v="0"/>
    <n v="0"/>
    <m/>
    <m/>
    <m/>
    <m/>
    <m/>
    <m/>
    <m/>
    <m/>
    <m/>
    <m/>
    <n v="3"/>
    <n v="1"/>
    <x v="4"/>
    <x v="4"/>
  </r>
  <r>
    <s v="57-H7"/>
    <m/>
    <x v="0"/>
    <s v="5 HARKINS WAY"/>
    <n v="101"/>
    <s v="FLAHERTY MICHAEL S"/>
    <s v="MR30"/>
    <s v="ONE FAMILY"/>
    <s v="57//H7//"/>
    <n v="0.67478000000000005"/>
    <n v="0"/>
    <n v="0"/>
    <n v="1"/>
    <n v="1"/>
    <s v="SEWER"/>
    <n v="1"/>
    <n v="1"/>
    <n v="11500"/>
    <s v="YES"/>
    <n v="0"/>
    <s v="57-H7"/>
    <s v="All Public"/>
    <s v="SEWER"/>
    <s v="SEWER"/>
    <n v="11500"/>
    <m/>
    <m/>
    <n v="0"/>
    <n v="0"/>
    <n v="3"/>
    <n v="1387"/>
    <n v="1.75"/>
    <m/>
    <m/>
    <m/>
    <m/>
    <m/>
    <m/>
    <m/>
    <m/>
    <m/>
    <m/>
    <n v="1"/>
    <n v="1"/>
    <x v="0"/>
    <x v="0"/>
  </r>
  <r>
    <s v="50E-3-17"/>
    <m/>
    <x v="0"/>
    <s v="8 CHARLES ST"/>
    <n v="101"/>
    <s v="CULVER JEAN FRANCES"/>
    <s v="R30"/>
    <s v="ONE FAMILY"/>
    <s v="50/E3/17//"/>
    <n v="5.6300000000000003E-2"/>
    <n v="0"/>
    <n v="0"/>
    <n v="1"/>
    <n v="1"/>
    <s v="SEWER"/>
    <n v="1"/>
    <n v="1"/>
    <n v="1500"/>
    <s v="YES"/>
    <n v="0"/>
    <s v="50E-3-17"/>
    <s v="Public Water,Public Sewer"/>
    <s v="SEWER"/>
    <s v="SEWER"/>
    <n v="1500"/>
    <m/>
    <m/>
    <n v="0"/>
    <n v="0"/>
    <n v="2"/>
    <n v="480"/>
    <n v="1"/>
    <m/>
    <m/>
    <m/>
    <m/>
    <m/>
    <m/>
    <m/>
    <m/>
    <m/>
    <m/>
    <n v="1"/>
    <n v="1"/>
    <x v="4"/>
    <x v="4"/>
  </r>
  <r>
    <s v="37-1015"/>
    <m/>
    <x v="0"/>
    <s v="2 CROOKED RIVER RD"/>
    <n v="101"/>
    <s v="FOSTER ABIGAIL TRUSTEE FOR"/>
    <s v="R60"/>
    <s v="ONE FAMILY"/>
    <s v="37//1015//"/>
    <n v="6.5405199999999999"/>
    <n v="1"/>
    <n v="1"/>
    <n v="1"/>
    <n v="1"/>
    <s v="SEPTIC"/>
    <n v="0"/>
    <n v="1"/>
    <n v="7900"/>
    <s v="YES"/>
    <n v="7900"/>
    <s v="37-1015"/>
    <s v="Public Water,Septic"/>
    <s v="SEPTIC"/>
    <s v="SEPTIC"/>
    <n v="7900"/>
    <m/>
    <m/>
    <n v="1"/>
    <n v="1"/>
    <n v="2"/>
    <n v="1326"/>
    <n v="1.75"/>
    <m/>
    <m/>
    <m/>
    <m/>
    <m/>
    <m/>
    <m/>
    <m/>
    <m/>
    <m/>
    <n v="1"/>
    <n v="1"/>
    <x v="3"/>
    <x v="3"/>
  </r>
  <r>
    <s v="38-448"/>
    <m/>
    <x v="0"/>
    <s v="11 JUNIPER ST"/>
    <n v="101"/>
    <s v="GOMES ROBERT B"/>
    <s v="R30"/>
    <s v="ONE FAMILY"/>
    <s v="38//448//"/>
    <n v="0.11133999999999999"/>
    <n v="1"/>
    <n v="1"/>
    <n v="1"/>
    <n v="1"/>
    <s v="SEPTIC"/>
    <n v="0"/>
    <n v="1"/>
    <n v="1600"/>
    <s v="YES"/>
    <n v="1600"/>
    <s v="38-448"/>
    <s v="Public Water,Gas,Septic"/>
    <s v="SEPTIC"/>
    <s v="SEPTIC"/>
    <n v="1600"/>
    <m/>
    <m/>
    <n v="1"/>
    <n v="1"/>
    <n v="2"/>
    <n v="704"/>
    <n v="1"/>
    <m/>
    <m/>
    <m/>
    <m/>
    <m/>
    <m/>
    <m/>
    <m/>
    <m/>
    <m/>
    <n v="1"/>
    <n v="1"/>
    <x v="3"/>
    <x v="3"/>
  </r>
  <r>
    <s v="38-401"/>
    <m/>
    <x v="0"/>
    <s v="6 BAYSIDE AVE"/>
    <n v="101"/>
    <s v="MCSHEA THOMAS D"/>
    <s v="R30"/>
    <s v="ONE FAMILY"/>
    <s v="38//401//"/>
    <n v="0.10410999999999999"/>
    <n v="1"/>
    <n v="1"/>
    <n v="1"/>
    <n v="1"/>
    <s v="SEPTIC"/>
    <n v="0"/>
    <n v="1"/>
    <n v="14300"/>
    <s v="YES"/>
    <n v="14300"/>
    <s v="38-401"/>
    <s v="Public Water,Septic"/>
    <s v="SEPTIC"/>
    <s v="SEPTIC"/>
    <n v="14300"/>
    <m/>
    <m/>
    <n v="1"/>
    <n v="1"/>
    <n v="4"/>
    <n v="1614"/>
    <n v="2"/>
    <m/>
    <m/>
    <m/>
    <m/>
    <m/>
    <m/>
    <m/>
    <m/>
    <m/>
    <m/>
    <n v="1"/>
    <n v="1"/>
    <x v="3"/>
    <x v="3"/>
  </r>
  <r>
    <s v="50E-2-14"/>
    <m/>
    <x v="0"/>
    <s v="3 SHERMAN ST"/>
    <n v="101"/>
    <s v="WARD ROBERT E"/>
    <s v="R30"/>
    <s v="ONE FAMILY"/>
    <s v="50/E2/14//"/>
    <n v="8.4190000000000001E-2"/>
    <n v="0"/>
    <n v="0"/>
    <n v="1"/>
    <n v="1"/>
    <s v="SEWER"/>
    <n v="1"/>
    <n v="1"/>
    <n v="5400"/>
    <s v="YES"/>
    <n v="0"/>
    <s v="50E-2-14"/>
    <s v="All Public"/>
    <s v="SEWER"/>
    <s v="SEWER"/>
    <n v="5400"/>
    <m/>
    <m/>
    <n v="0"/>
    <n v="0"/>
    <n v="2"/>
    <n v="838"/>
    <n v="1"/>
    <m/>
    <m/>
    <m/>
    <m/>
    <m/>
    <m/>
    <m/>
    <m/>
    <m/>
    <m/>
    <n v="1"/>
    <n v="1"/>
    <x v="0"/>
    <x v="0"/>
  </r>
  <r>
    <s v="37-2"/>
    <m/>
    <x v="0"/>
    <s v="24 CROOKED RIVER RD"/>
    <n v="101"/>
    <s v="MARRIOTT RALPH W III"/>
    <s v="R60"/>
    <s v="ONE FAMILY"/>
    <s v="37//2//"/>
    <n v="1.6284700000000001"/>
    <n v="1"/>
    <n v="1"/>
    <n v="1"/>
    <n v="1"/>
    <s v="SEPTIC"/>
    <n v="0"/>
    <n v="1"/>
    <n v="11000"/>
    <s v="YES"/>
    <n v="11000"/>
    <s v="37-2"/>
    <s v="Public Water,Septic"/>
    <s v="SEPTIC"/>
    <s v="SEPTIC"/>
    <n v="11000"/>
    <m/>
    <m/>
    <n v="1"/>
    <n v="1"/>
    <n v="3"/>
    <n v="1333"/>
    <n v="1.75"/>
    <m/>
    <m/>
    <m/>
    <m/>
    <m/>
    <m/>
    <m/>
    <m/>
    <m/>
    <m/>
    <n v="1"/>
    <n v="1"/>
    <x v="3"/>
    <x v="3"/>
  </r>
  <r>
    <s v="38-434"/>
    <m/>
    <x v="0"/>
    <s v="18 IVY ST"/>
    <n v="101"/>
    <s v="ELLIOT WALTER R"/>
    <s v="R30"/>
    <s v="ONE FAMILY"/>
    <s v="38//434//"/>
    <n v="0.19539999999999999"/>
    <n v="1"/>
    <n v="1"/>
    <n v="1"/>
    <n v="1"/>
    <s v="SEPTIC"/>
    <n v="0"/>
    <n v="1"/>
    <n v="7000"/>
    <s v="NO_W1"/>
    <n v="7000"/>
    <s v="38-434"/>
    <s v="Public Water,Septic"/>
    <s v="SEPTIC"/>
    <s v="SEPTIC"/>
    <n v="7000"/>
    <m/>
    <m/>
    <n v="1"/>
    <n v="1"/>
    <n v="3"/>
    <n v="1100"/>
    <n v="1"/>
    <m/>
    <m/>
    <m/>
    <m/>
    <m/>
    <m/>
    <m/>
    <m/>
    <m/>
    <m/>
    <n v="2"/>
    <n v="1"/>
    <x v="3"/>
    <x v="3"/>
  </r>
  <r>
    <s v="50E-4-522"/>
    <m/>
    <x v="0"/>
    <s v="19 JOHN ST"/>
    <n v="101"/>
    <s v="HARRINGTON FRANK"/>
    <s v="R30"/>
    <s v="ONE FAMILY"/>
    <s v="50/E4/522//"/>
    <n v="4.4150000000000002E-2"/>
    <n v="0"/>
    <n v="0"/>
    <n v="1"/>
    <n v="1"/>
    <s v="SEWER"/>
    <n v="1"/>
    <n v="1"/>
    <n v="3000"/>
    <s v="YES"/>
    <n v="0"/>
    <s v="50E-4-522"/>
    <s v="All Public"/>
    <s v="SEWER"/>
    <s v="SEWER"/>
    <n v="3000"/>
    <m/>
    <m/>
    <n v="0"/>
    <n v="0"/>
    <n v="2"/>
    <n v="716"/>
    <n v="1"/>
    <m/>
    <m/>
    <m/>
    <m/>
    <m/>
    <m/>
    <m/>
    <m/>
    <m/>
    <m/>
    <n v="1"/>
    <n v="1"/>
    <x v="4"/>
    <x v="4"/>
  </r>
  <r>
    <s v="57-119"/>
    <m/>
    <x v="0"/>
    <s v="1 CAMARDO DR"/>
    <n v="101"/>
    <s v="WHITE DAVID C"/>
    <s v="MR30"/>
    <s v="ONE FAMILY"/>
    <s v="57//119//"/>
    <n v="0.28266000000000002"/>
    <n v="0"/>
    <n v="0"/>
    <n v="1"/>
    <n v="1"/>
    <s v="SEWER"/>
    <n v="1"/>
    <n v="1"/>
    <n v="13400"/>
    <s v="YES"/>
    <n v="0"/>
    <s v="57-119"/>
    <s v="All Public"/>
    <s v="SEWER"/>
    <s v="SEWER"/>
    <n v="13400"/>
    <m/>
    <m/>
    <n v="0"/>
    <n v="0"/>
    <n v="3"/>
    <n v="1316"/>
    <n v="1"/>
    <m/>
    <m/>
    <m/>
    <m/>
    <m/>
    <m/>
    <m/>
    <m/>
    <m/>
    <m/>
    <n v="1"/>
    <n v="1"/>
    <x v="0"/>
    <x v="0"/>
  </r>
  <r>
    <s v="50F-Q13B"/>
    <m/>
    <x v="0"/>
    <s v="0 PILGRIM AVE"/>
    <n v="132"/>
    <s v="LONERGAN SCOTT A &amp;  ROBERT F JR"/>
    <s v="R30"/>
    <s v="RES ACLNUD  MDL-00"/>
    <s v="50/F/Q13/B/"/>
    <n v="3.236E-2"/>
    <n v="0"/>
    <n v="0"/>
    <n v="0"/>
    <n v="0"/>
    <m/>
    <n v="0"/>
    <n v="0"/>
    <n v="0"/>
    <s v="YES"/>
    <n v="0"/>
    <s v="50F-Q13B"/>
    <m/>
    <m/>
    <m/>
    <n v="0"/>
    <m/>
    <m/>
    <n v="0"/>
    <n v="0"/>
    <n v="0"/>
    <n v="0"/>
    <n v="0"/>
    <m/>
    <m/>
    <m/>
    <m/>
    <m/>
    <m/>
    <m/>
    <m/>
    <m/>
    <m/>
    <n v="1"/>
    <n v="1"/>
    <x v="4"/>
    <x v="4"/>
  </r>
  <r>
    <s v="55-BV10"/>
    <m/>
    <x v="0"/>
    <s v="12 MYA'S COURT"/>
    <n v="101"/>
    <s v="CABE DIANA L"/>
    <s v="R30"/>
    <s v="ONE FAMILY"/>
    <s v="55//BV10//"/>
    <n v="0.43270999999999998"/>
    <n v="0"/>
    <n v="0"/>
    <n v="1"/>
    <n v="1"/>
    <s v="SEWER"/>
    <n v="1"/>
    <n v="1"/>
    <n v="25800"/>
    <s v="YES"/>
    <n v="0"/>
    <s v="55-BV10"/>
    <s v="All Public"/>
    <s v="SEWER"/>
    <s v="SEWER"/>
    <n v="25800"/>
    <m/>
    <m/>
    <n v="0"/>
    <n v="0"/>
    <n v="3"/>
    <n v="1728"/>
    <n v="2"/>
    <m/>
    <m/>
    <m/>
    <m/>
    <m/>
    <m/>
    <m/>
    <m/>
    <m/>
    <m/>
    <n v="1"/>
    <n v="1"/>
    <x v="0"/>
    <x v="0"/>
  </r>
  <r>
    <s v="50F-Q19"/>
    <m/>
    <x v="0"/>
    <s v="3 SMITH AVE"/>
    <n v="101"/>
    <s v="RICCIO MARIA"/>
    <s v="R30"/>
    <s v="ONE FAMILY"/>
    <s v="50/F/Q19//"/>
    <n v="0.12252"/>
    <n v="0"/>
    <n v="0"/>
    <n v="1"/>
    <n v="1"/>
    <s v="SEWER"/>
    <n v="1"/>
    <n v="1"/>
    <n v="5700"/>
    <s v="YES"/>
    <n v="0"/>
    <s v="50F-Q19"/>
    <m/>
    <m/>
    <s v="SEWER"/>
    <n v="5700"/>
    <m/>
    <m/>
    <n v="0"/>
    <n v="0"/>
    <n v="2"/>
    <n v="570"/>
    <n v="1"/>
    <m/>
    <m/>
    <m/>
    <m/>
    <m/>
    <m/>
    <m/>
    <m/>
    <m/>
    <m/>
    <n v="1"/>
    <n v="1"/>
    <x v="4"/>
    <x v="4"/>
  </r>
  <r>
    <s v="50F-Q24"/>
    <m/>
    <x v="0"/>
    <s v="12 SMITH AVE"/>
    <n v="101"/>
    <s v="GARRIGAN BRIAN J"/>
    <s v="R30"/>
    <s v="ONE FAMILY"/>
    <s v="50/F/Q24//"/>
    <n v="0.16069"/>
    <n v="0"/>
    <n v="0"/>
    <n v="1"/>
    <n v="1"/>
    <s v="SEWER"/>
    <n v="1"/>
    <n v="1"/>
    <n v="900"/>
    <s v="YES"/>
    <n v="0"/>
    <s v="50F-Q24"/>
    <s v="All Public"/>
    <s v="SEWER"/>
    <s v="SEWER"/>
    <n v="900"/>
    <m/>
    <m/>
    <n v="0"/>
    <n v="0"/>
    <n v="2"/>
    <n v="784"/>
    <n v="1"/>
    <m/>
    <m/>
    <m/>
    <m/>
    <m/>
    <m/>
    <m/>
    <m/>
    <m/>
    <m/>
    <n v="1"/>
    <n v="1"/>
    <x v="4"/>
    <x v="4"/>
  </r>
  <r>
    <s v="50F-Q16"/>
    <m/>
    <x v="0"/>
    <s v="43 PILGRIM AVE"/>
    <n v="101"/>
    <s v="FERNANDES MINNIE"/>
    <s v="R30"/>
    <s v="ONE FAMILY"/>
    <s v="50/F/Q16//"/>
    <n v="0.15512000000000001"/>
    <n v="0"/>
    <n v="0"/>
    <n v="1"/>
    <n v="1"/>
    <s v="SEWER"/>
    <n v="1"/>
    <n v="1"/>
    <n v="300"/>
    <s v="YES"/>
    <n v="0"/>
    <s v="50F-Q16"/>
    <s v="All Public"/>
    <s v="SEWER"/>
    <s v="SEWER"/>
    <n v="300"/>
    <m/>
    <m/>
    <n v="0"/>
    <n v="0"/>
    <n v="3"/>
    <n v="849"/>
    <n v="1"/>
    <m/>
    <m/>
    <m/>
    <m/>
    <m/>
    <m/>
    <m/>
    <m/>
    <m/>
    <m/>
    <n v="1"/>
    <n v="1"/>
    <x v="4"/>
    <x v="4"/>
  </r>
  <r>
    <s v="50E-4-520"/>
    <m/>
    <x v="0"/>
    <s v="16 JOHN ST"/>
    <n v="101"/>
    <s v="PERRONE GAETANO"/>
    <s v="R30"/>
    <s v="ONE FAMILY"/>
    <s v="50/E4/520//"/>
    <n v="0.15436"/>
    <n v="0"/>
    <n v="0"/>
    <n v="1"/>
    <n v="1"/>
    <s v="SEWER"/>
    <n v="1"/>
    <n v="1"/>
    <n v="3100"/>
    <s v="NO_W1"/>
    <n v="0"/>
    <s v="50E-4-520"/>
    <s v="All Public"/>
    <s v="SEWER"/>
    <s v="SEWER"/>
    <n v="3100"/>
    <m/>
    <m/>
    <n v="0"/>
    <n v="0"/>
    <n v="3"/>
    <n v="864"/>
    <n v="1"/>
    <m/>
    <m/>
    <m/>
    <m/>
    <m/>
    <m/>
    <m/>
    <m/>
    <m/>
    <m/>
    <n v="4"/>
    <n v="1"/>
    <x v="4"/>
    <x v="4"/>
  </r>
  <r>
    <s v="50F-Q12"/>
    <m/>
    <x v="0"/>
    <s v="35 PILGRIM AVE"/>
    <n v="101"/>
    <s v="LONERGAN ROBERT F &amp; AGNES E"/>
    <s v="R30"/>
    <s v="ONE FAMILY"/>
    <s v="50/F/Q12//"/>
    <n v="6.9879999999999998E-2"/>
    <n v="0"/>
    <n v="0"/>
    <n v="1"/>
    <n v="1"/>
    <s v="SEWER"/>
    <n v="1"/>
    <n v="1"/>
    <n v="300"/>
    <s v="YES"/>
    <n v="0"/>
    <s v="50F-Q12"/>
    <s v="All Public"/>
    <s v="SEWER"/>
    <s v="SEWER"/>
    <n v="300"/>
    <m/>
    <m/>
    <n v="0"/>
    <n v="0"/>
    <n v="2"/>
    <n v="1518"/>
    <n v="2"/>
    <m/>
    <m/>
    <m/>
    <m/>
    <m/>
    <m/>
    <m/>
    <m/>
    <m/>
    <m/>
    <n v="1"/>
    <n v="1"/>
    <x v="4"/>
    <x v="4"/>
  </r>
  <r>
    <s v="50F-108"/>
    <m/>
    <x v="0"/>
    <s v="9 ALGELO AVE"/>
    <n v="101"/>
    <s v="CAPOBIANCO ERASMO A &amp; MARY L"/>
    <s v="R30"/>
    <s v="ONE FAMILY"/>
    <s v="50/F/108//"/>
    <n v="0.19459000000000001"/>
    <n v="0"/>
    <n v="0"/>
    <n v="1"/>
    <n v="1"/>
    <s v="SEWER"/>
    <n v="1"/>
    <n v="1"/>
    <n v="1800"/>
    <s v="YES"/>
    <n v="0"/>
    <s v="50F-108"/>
    <s v="Public Water,Public Sewer"/>
    <s v="SEWER"/>
    <s v="SEWER"/>
    <n v="1800"/>
    <m/>
    <m/>
    <n v="0"/>
    <n v="0"/>
    <n v="3"/>
    <n v="834"/>
    <n v="1"/>
    <m/>
    <m/>
    <m/>
    <m/>
    <m/>
    <m/>
    <m/>
    <m/>
    <m/>
    <m/>
    <n v="2"/>
    <n v="1"/>
    <x v="4"/>
    <x v="4"/>
  </r>
  <r>
    <s v="50A-322"/>
    <m/>
    <x v="0"/>
    <s v="1 CROCKER AVE"/>
    <n v="101"/>
    <s v="ROMANUS THOMAS F"/>
    <s v="R30"/>
    <s v="ONE FAMILY"/>
    <s v="50/A/322//"/>
    <n v="0.11266"/>
    <n v="0"/>
    <n v="0"/>
    <n v="1"/>
    <n v="1"/>
    <s v="SEWER"/>
    <n v="1"/>
    <n v="1"/>
    <n v="1500"/>
    <s v="YES"/>
    <n v="0"/>
    <s v="50A-322"/>
    <s v="All Public"/>
    <s v="SEWER"/>
    <s v="SEWER"/>
    <n v="1500"/>
    <m/>
    <m/>
    <n v="0"/>
    <n v="0"/>
    <n v="2"/>
    <n v="651"/>
    <n v="1"/>
    <m/>
    <m/>
    <m/>
    <m/>
    <m/>
    <m/>
    <m/>
    <m/>
    <m/>
    <m/>
    <n v="1"/>
    <n v="1"/>
    <x v="0"/>
    <x v="0"/>
  </r>
  <r>
    <s v="50E-3-1"/>
    <m/>
    <x v="0"/>
    <s v="2 WALTER ST"/>
    <n v="101"/>
    <s v="ANDREOLA MARY E LIFE ESTATE"/>
    <s v="R30"/>
    <s v="ONE FAMILY"/>
    <s v="50/E3/1//"/>
    <n v="8.3839999999999998E-2"/>
    <n v="0"/>
    <n v="0"/>
    <n v="1"/>
    <n v="1"/>
    <s v="SEWER"/>
    <n v="0"/>
    <n v="1"/>
    <n v="0"/>
    <s v="YES"/>
    <n v="0"/>
    <s v="50E-3-1"/>
    <s v="Public Water,Public Sewer"/>
    <s v="SEWER"/>
    <s v="SEWER"/>
    <n v="0"/>
    <m/>
    <m/>
    <n v="0"/>
    <n v="0"/>
    <n v="2"/>
    <n v="488"/>
    <n v="1"/>
    <m/>
    <m/>
    <m/>
    <m/>
    <m/>
    <m/>
    <m/>
    <m/>
    <m/>
    <m/>
    <n v="2"/>
    <n v="1"/>
    <x v="4"/>
    <x v="4"/>
  </r>
  <r>
    <s v="55-BV12"/>
    <m/>
    <x v="0"/>
    <s v="8 MYA'S COURT"/>
    <n v="101"/>
    <s v="MEISTER DAVID B"/>
    <s v="R30"/>
    <s v="ONE FAMILY"/>
    <s v="55//BV12//"/>
    <n v="0.49135000000000001"/>
    <n v="0"/>
    <n v="0"/>
    <n v="1"/>
    <n v="1"/>
    <s v="SEWER"/>
    <n v="1"/>
    <n v="1"/>
    <n v="8300"/>
    <s v="YES"/>
    <n v="0"/>
    <s v="55-BV12"/>
    <s v="All Public"/>
    <s v="SEWER"/>
    <s v="SEWER"/>
    <n v="8300"/>
    <m/>
    <m/>
    <n v="0"/>
    <n v="0"/>
    <n v="3"/>
    <n v="1836"/>
    <n v="2"/>
    <m/>
    <m/>
    <m/>
    <m/>
    <m/>
    <m/>
    <m/>
    <m/>
    <m/>
    <m/>
    <n v="1"/>
    <n v="1"/>
    <x v="0"/>
    <x v="0"/>
  </r>
  <r>
    <s v="57-H8"/>
    <m/>
    <x v="0"/>
    <s v="3 HARKINS WAY"/>
    <n v="101"/>
    <s v="HAMILTON LAURIE A"/>
    <s v="MR30"/>
    <s v="ONE FAMILY"/>
    <s v="57//H8//"/>
    <n v="0.62800999999999996"/>
    <n v="0"/>
    <n v="0"/>
    <n v="1"/>
    <n v="1"/>
    <s v="SEWER"/>
    <n v="1"/>
    <n v="1"/>
    <n v="6300"/>
    <s v="YES"/>
    <n v="0"/>
    <s v="57-H8"/>
    <s v="Public Water"/>
    <m/>
    <s v="SEWER"/>
    <n v="6300"/>
    <m/>
    <m/>
    <n v="0"/>
    <n v="0"/>
    <n v="3"/>
    <n v="1319"/>
    <n v="1.75"/>
    <m/>
    <m/>
    <m/>
    <m/>
    <m/>
    <m/>
    <m/>
    <m/>
    <m/>
    <m/>
    <n v="1"/>
    <n v="1"/>
    <x v="0"/>
    <x v="0"/>
  </r>
  <r>
    <s v="50E-3-11"/>
    <m/>
    <x v="0"/>
    <s v="5 WALTER ST"/>
    <n v="101"/>
    <s v="DOMINGOS MARY R"/>
    <s v="R30"/>
    <s v="ONE FAMILY"/>
    <s v="50/E3/11//"/>
    <n v="9.2299999999999993E-2"/>
    <n v="0"/>
    <n v="0"/>
    <n v="1"/>
    <n v="1"/>
    <s v="SEWER"/>
    <n v="1"/>
    <n v="1"/>
    <n v="1300"/>
    <s v="NO_W1"/>
    <n v="0"/>
    <s v="50E-3-11"/>
    <s v="Public Water,Public Sewer"/>
    <s v="SEWER"/>
    <s v="SEWER"/>
    <n v="1300"/>
    <m/>
    <m/>
    <n v="0"/>
    <n v="0"/>
    <n v="2"/>
    <n v="668"/>
    <n v="1"/>
    <m/>
    <m/>
    <m/>
    <m/>
    <m/>
    <m/>
    <m/>
    <m/>
    <m/>
    <m/>
    <n v="2"/>
    <n v="1"/>
    <x v="4"/>
    <x v="4"/>
  </r>
  <r>
    <s v="50F-B7"/>
    <m/>
    <x v="0"/>
    <s v="13 SMITH AVE"/>
    <n v="903"/>
    <s v="TOWN OF WAREHAM"/>
    <s v="R30"/>
    <s v="TAX POSS  MDL-00"/>
    <s v="50/F/B7//"/>
    <n v="0.23780000000000001"/>
    <n v="0"/>
    <n v="0"/>
    <n v="0"/>
    <n v="0"/>
    <m/>
    <n v="0"/>
    <n v="0"/>
    <n v="0"/>
    <s v="YES"/>
    <n v="0"/>
    <s v="50F-B7"/>
    <m/>
    <m/>
    <m/>
    <n v="0"/>
    <m/>
    <m/>
    <n v="0"/>
    <n v="0"/>
    <n v="0"/>
    <n v="0"/>
    <n v="0"/>
    <m/>
    <m/>
    <m/>
    <m/>
    <m/>
    <m/>
    <m/>
    <m/>
    <m/>
    <m/>
    <n v="1"/>
    <n v="1"/>
    <x v="4"/>
    <x v="4"/>
  </r>
  <r>
    <s v="55-BV14"/>
    <m/>
    <x v="0"/>
    <s v="4 MYA'S COURT"/>
    <n v="101"/>
    <s v="TOWNS BENJAMIN W"/>
    <s v="R30"/>
    <s v="ONE FAMILY"/>
    <s v="55//BV14//"/>
    <n v="0.40938000000000002"/>
    <n v="0"/>
    <n v="0"/>
    <n v="1"/>
    <n v="1"/>
    <s v="SEWER"/>
    <n v="1"/>
    <n v="1"/>
    <n v="12400"/>
    <s v="YES"/>
    <n v="0"/>
    <s v="55-BV14"/>
    <s v="All Public"/>
    <s v="SEWER"/>
    <s v="SEWER"/>
    <n v="12400"/>
    <m/>
    <m/>
    <n v="0"/>
    <n v="0"/>
    <n v="3"/>
    <n v="1558"/>
    <n v="1"/>
    <m/>
    <m/>
    <m/>
    <m/>
    <m/>
    <m/>
    <m/>
    <m/>
    <m/>
    <m/>
    <n v="2"/>
    <n v="1"/>
    <x v="0"/>
    <x v="0"/>
  </r>
  <r>
    <s v="18-1014"/>
    <m/>
    <x v="0"/>
    <s v="110 GREAT NECK RD"/>
    <n v="101"/>
    <s v="ANDERSON RUSSELL"/>
    <s v="R60"/>
    <s v="ONE FAMILY"/>
    <s v="18//1014//"/>
    <n v="4.6719999999999998E-2"/>
    <n v="1"/>
    <n v="1"/>
    <n v="1"/>
    <n v="1"/>
    <s v="SEPTIC"/>
    <n v="0"/>
    <n v="1"/>
    <n v="4700"/>
    <s v="YES"/>
    <n v="4700"/>
    <s v="18-1014"/>
    <s v="Public Water,Septic"/>
    <s v="SEPTIC"/>
    <s v="SEPTIC"/>
    <n v="4700"/>
    <m/>
    <m/>
    <n v="1"/>
    <n v="1"/>
    <n v="2"/>
    <n v="880"/>
    <n v="1"/>
    <m/>
    <m/>
    <m/>
    <m/>
    <m/>
    <m/>
    <m/>
    <m/>
    <m/>
    <m/>
    <n v="1"/>
    <n v="1"/>
    <x v="3"/>
    <x v="3"/>
  </r>
  <r>
    <s v="50F-75"/>
    <m/>
    <x v="0"/>
    <s v="9 GLEN AVE"/>
    <n v="101"/>
    <s v="BARRA PAUL J"/>
    <s v="R30"/>
    <s v="ONE FAMILY"/>
    <s v="50/F/75//"/>
    <n v="8.5779999999999995E-2"/>
    <n v="0"/>
    <n v="0"/>
    <n v="1"/>
    <n v="1"/>
    <s v="SEWER"/>
    <n v="1"/>
    <n v="1"/>
    <n v="900"/>
    <s v="YES"/>
    <n v="0"/>
    <s v="50F-75"/>
    <s v="All Public"/>
    <s v="SEWER"/>
    <s v="SEWER"/>
    <n v="900"/>
    <m/>
    <m/>
    <n v="0"/>
    <n v="0"/>
    <n v="2"/>
    <n v="1044"/>
    <n v="1"/>
    <m/>
    <m/>
    <m/>
    <m/>
    <m/>
    <m/>
    <m/>
    <m/>
    <m/>
    <m/>
    <n v="1"/>
    <n v="1"/>
    <x v="0"/>
    <x v="0"/>
  </r>
  <r>
    <s v="50F-85"/>
    <m/>
    <x v="0"/>
    <s v="12 GLEN AVE"/>
    <n v="101"/>
    <s v="COX BARBARA A"/>
    <s v="R30"/>
    <s v="ONE FAMILY"/>
    <s v="50/F/85//"/>
    <n v="8.5639999999999994E-2"/>
    <n v="0"/>
    <n v="0"/>
    <n v="1"/>
    <n v="1"/>
    <s v="SEWER"/>
    <n v="1"/>
    <n v="1"/>
    <n v="700"/>
    <s v="YES"/>
    <n v="0"/>
    <s v="50F-85"/>
    <s v="Public Water,Public Sewer"/>
    <s v="SEWER"/>
    <s v="SEWER"/>
    <n v="700"/>
    <m/>
    <m/>
    <n v="0"/>
    <n v="0"/>
    <n v="2"/>
    <n v="752"/>
    <n v="1"/>
    <m/>
    <m/>
    <m/>
    <m/>
    <m/>
    <m/>
    <m/>
    <m/>
    <m/>
    <m/>
    <n v="0"/>
    <n v="1"/>
    <x v="4"/>
    <x v="4"/>
  </r>
  <r>
    <s v="57-138"/>
    <m/>
    <x v="0"/>
    <s v="3 CAMARDO DR"/>
    <n v="101"/>
    <s v="HOLMES MICHAEL B"/>
    <s v="MR30"/>
    <s v="ONE FAMILY"/>
    <s v="57//138//"/>
    <n v="0.25019999999999998"/>
    <n v="0"/>
    <n v="0"/>
    <n v="1"/>
    <n v="1"/>
    <s v="SEWER"/>
    <n v="1"/>
    <n v="1"/>
    <n v="6300"/>
    <s v="YES"/>
    <n v="0"/>
    <s v="57-138"/>
    <s v="All Public"/>
    <s v="SEWER"/>
    <s v="SEWER"/>
    <n v="6300"/>
    <m/>
    <m/>
    <n v="0"/>
    <n v="0"/>
    <n v="3"/>
    <n v="1316"/>
    <n v="1"/>
    <m/>
    <m/>
    <m/>
    <m/>
    <m/>
    <m/>
    <m/>
    <m/>
    <m/>
    <m/>
    <n v="1"/>
    <n v="1"/>
    <x v="0"/>
    <x v="0"/>
  </r>
  <r>
    <s v="38-402B"/>
    <m/>
    <x v="0"/>
    <s v="17 IVY ST"/>
    <n v="101"/>
    <s v="GALLAGHER BRIAN"/>
    <s v="R30"/>
    <s v="ONE FAMILY"/>
    <s v="38//402/B/"/>
    <n v="0.19577"/>
    <n v="1"/>
    <n v="1"/>
    <n v="1"/>
    <n v="1"/>
    <s v="SEPTIC"/>
    <n v="0"/>
    <n v="0"/>
    <n v="0"/>
    <s v="NO_W1"/>
    <n v="0"/>
    <s v="38-402B"/>
    <s v="Public Water,Gas,Septic"/>
    <s v="SEPTIC"/>
    <s v="SEPTIC"/>
    <n v="0"/>
    <m/>
    <m/>
    <n v="1"/>
    <n v="1"/>
    <n v="1"/>
    <n v="880"/>
    <n v="1"/>
    <m/>
    <m/>
    <m/>
    <m/>
    <m/>
    <m/>
    <m/>
    <m/>
    <m/>
    <m/>
    <n v="3"/>
    <n v="1"/>
    <x v="3"/>
    <x v="3"/>
  </r>
  <r>
    <s v="50F-59"/>
    <m/>
    <x v="0"/>
    <s v="8 REYNOLDS AVE"/>
    <n v="101"/>
    <s v="MANNIX ELAINE"/>
    <s v="R30"/>
    <s v="ONE FAMILY"/>
    <s v="50/F/59//"/>
    <n v="0.14657999999999999"/>
    <n v="0"/>
    <n v="0"/>
    <n v="1"/>
    <n v="1"/>
    <s v="SEWER"/>
    <n v="1"/>
    <n v="1"/>
    <n v="1400"/>
    <s v="YES"/>
    <n v="0"/>
    <s v="50F-59"/>
    <s v="All Public"/>
    <s v="SEWER"/>
    <s v="SEWER"/>
    <n v="1400"/>
    <m/>
    <m/>
    <n v="0"/>
    <n v="0"/>
    <n v="2"/>
    <n v="680"/>
    <n v="1"/>
    <m/>
    <m/>
    <m/>
    <m/>
    <m/>
    <m/>
    <m/>
    <m/>
    <m/>
    <m/>
    <n v="2"/>
    <n v="1"/>
    <x v="0"/>
    <x v="0"/>
  </r>
  <r>
    <s v="50F-28"/>
    <m/>
    <x v="0"/>
    <s v="4 ALGELO AVE"/>
    <n v="101"/>
    <s v="DESANTIS LISA L TRUSTEE"/>
    <s v="R30"/>
    <s v="ONE FAMILY"/>
    <s v="50/F/28//"/>
    <n v="0.14423"/>
    <n v="0"/>
    <n v="0"/>
    <n v="1"/>
    <n v="1"/>
    <s v="SEWER"/>
    <n v="1"/>
    <n v="1"/>
    <n v="3400"/>
    <s v="YES"/>
    <n v="0"/>
    <s v="50F-28"/>
    <s v="Public Water,Public Sewer"/>
    <s v="SEWER"/>
    <s v="SEWER"/>
    <n v="3400"/>
    <m/>
    <m/>
    <n v="0"/>
    <n v="0"/>
    <n v="2"/>
    <n v="667"/>
    <n v="1"/>
    <m/>
    <m/>
    <m/>
    <m/>
    <m/>
    <m/>
    <m/>
    <m/>
    <m/>
    <m/>
    <n v="1"/>
    <n v="1"/>
    <x v="4"/>
    <x v="4"/>
  </r>
  <r>
    <s v="55-BV13"/>
    <m/>
    <x v="0"/>
    <s v="6 MYA'S COURT"/>
    <n v="101"/>
    <s v="FICHTENMAYER ROBERT"/>
    <s v="R30"/>
    <s v="ONE FAMILY"/>
    <s v="55//BV13//"/>
    <n v="0.54579999999999995"/>
    <n v="0"/>
    <n v="0"/>
    <n v="1"/>
    <n v="1"/>
    <s v="SEWER"/>
    <n v="1"/>
    <n v="1"/>
    <n v="10500"/>
    <s v="YES"/>
    <n v="0"/>
    <s v="55-BV13"/>
    <s v="All Public"/>
    <s v="SEWER"/>
    <s v="SEWER"/>
    <n v="10500"/>
    <m/>
    <m/>
    <n v="0"/>
    <n v="0"/>
    <n v="3"/>
    <n v="1744"/>
    <n v="2"/>
    <m/>
    <m/>
    <m/>
    <m/>
    <m/>
    <m/>
    <m/>
    <m/>
    <m/>
    <m/>
    <n v="1"/>
    <n v="1"/>
    <x v="0"/>
    <x v="0"/>
  </r>
  <r>
    <s v="50E-3-18"/>
    <m/>
    <x v="0"/>
    <s v="10 CHARLES ST"/>
    <n v="101"/>
    <s v="TYNAN AMBROSE L"/>
    <s v="R30"/>
    <s v="ONE FAMILY"/>
    <s v="50/E3/18//"/>
    <n v="4.8320000000000002E-2"/>
    <n v="0"/>
    <n v="0"/>
    <n v="1"/>
    <n v="1"/>
    <s v="SEWER"/>
    <n v="1"/>
    <n v="1"/>
    <n v="6400"/>
    <s v="YES"/>
    <n v="0"/>
    <s v="50E-3-18"/>
    <s v="All Public"/>
    <s v="SEWER"/>
    <s v="SEWER"/>
    <n v="6400"/>
    <m/>
    <m/>
    <n v="0"/>
    <n v="0"/>
    <n v="2"/>
    <n v="600"/>
    <n v="2"/>
    <m/>
    <m/>
    <m/>
    <m/>
    <m/>
    <m/>
    <m/>
    <m/>
    <m/>
    <m/>
    <n v="1"/>
    <n v="1"/>
    <x v="4"/>
    <x v="4"/>
  </r>
  <r>
    <s v="50F-54"/>
    <m/>
    <x v="0"/>
    <s v="5 REYNOLDS AVE"/>
    <n v="101"/>
    <s v="MACKINNON DONALD F"/>
    <s v="R30"/>
    <s v="ONE FAMILY"/>
    <s v="50/F/54//"/>
    <n v="9.5369999999999996E-2"/>
    <n v="0"/>
    <n v="0"/>
    <n v="1"/>
    <n v="1"/>
    <s v="SEWER"/>
    <n v="1"/>
    <n v="1"/>
    <n v="1100"/>
    <s v="YES"/>
    <n v="0"/>
    <s v="50F-54"/>
    <s v="All Public"/>
    <s v="SEWER"/>
    <s v="SEWER"/>
    <n v="1100"/>
    <m/>
    <m/>
    <n v="0"/>
    <n v="0"/>
    <n v="2"/>
    <n v="748"/>
    <n v="1"/>
    <m/>
    <m/>
    <m/>
    <m/>
    <m/>
    <m/>
    <m/>
    <m/>
    <m/>
    <m/>
    <n v="1"/>
    <n v="1"/>
    <x v="0"/>
    <x v="0"/>
  </r>
  <r>
    <s v="50D-428"/>
    <m/>
    <x v="0"/>
    <s v="27 SHORE AVE"/>
    <n v="101"/>
    <s v="NARDULLO JOHN"/>
    <s v="R30"/>
    <s v="ONE FAMILY"/>
    <s v="50/D/428//"/>
    <n v="0.1007"/>
    <n v="0"/>
    <n v="0"/>
    <n v="1"/>
    <n v="1"/>
    <s v="SEWER"/>
    <n v="1"/>
    <n v="1"/>
    <n v="8600"/>
    <s v="YES"/>
    <n v="0"/>
    <s v="50D-428"/>
    <s v="All Public"/>
    <s v="SEWER"/>
    <s v="SEWER"/>
    <n v="8600"/>
    <m/>
    <m/>
    <n v="0"/>
    <n v="0"/>
    <n v="3"/>
    <n v="1440"/>
    <n v="1"/>
    <m/>
    <m/>
    <m/>
    <m/>
    <m/>
    <m/>
    <m/>
    <m/>
    <m/>
    <m/>
    <n v="1"/>
    <n v="1"/>
    <x v="4"/>
    <x v="4"/>
  </r>
  <r>
    <s v="50F-Q25"/>
    <m/>
    <x v="0"/>
    <s v="4 SMITH AVE"/>
    <n v="101"/>
    <s v="FITZGERALD BARBARA JEAN"/>
    <s v="R30"/>
    <s v="ONE FAMILY"/>
    <s v="50/F/Q25//"/>
    <n v="0.15198999999999999"/>
    <n v="0"/>
    <n v="0"/>
    <n v="1"/>
    <n v="1"/>
    <s v="SEWER"/>
    <n v="1"/>
    <n v="1"/>
    <n v="6400"/>
    <s v="YES"/>
    <n v="0"/>
    <s v="50F-Q25"/>
    <s v="Public Water,Public Sewer"/>
    <s v="SEWER"/>
    <s v="SEWER"/>
    <n v="6400"/>
    <m/>
    <m/>
    <n v="0"/>
    <n v="0"/>
    <n v="3"/>
    <n v="1100"/>
    <n v="2"/>
    <m/>
    <m/>
    <m/>
    <m/>
    <m/>
    <m/>
    <m/>
    <m/>
    <m/>
    <m/>
    <n v="1"/>
    <n v="1"/>
    <x v="4"/>
    <x v="4"/>
  </r>
  <r>
    <s v="50E-4-508"/>
    <m/>
    <x v="0"/>
    <s v="11 CHARLES ST"/>
    <n v="101"/>
    <s v="MONIZ JOSEPH S LIFE ESTATE"/>
    <s v="R30"/>
    <s v="ONE FAMILY"/>
    <s v="50/E4/508//"/>
    <n v="8.3089999999999997E-2"/>
    <n v="0"/>
    <n v="0"/>
    <n v="1"/>
    <n v="1"/>
    <s v="SEWER"/>
    <n v="1"/>
    <n v="1"/>
    <n v="800"/>
    <s v="YES"/>
    <n v="0"/>
    <s v="50E-4-508"/>
    <s v="Public Water,Public Sewer,Gas"/>
    <s v="SEWER"/>
    <s v="SEWER"/>
    <n v="800"/>
    <m/>
    <m/>
    <n v="0"/>
    <n v="0"/>
    <n v="2"/>
    <n v="660"/>
    <n v="1"/>
    <m/>
    <m/>
    <m/>
    <m/>
    <m/>
    <m/>
    <m/>
    <m/>
    <m/>
    <m/>
    <n v="2"/>
    <n v="1"/>
    <x v="4"/>
    <x v="4"/>
  </r>
  <r>
    <s v="50F-93"/>
    <m/>
    <x v="0"/>
    <s v="13 TURNER AVE"/>
    <n v="101"/>
    <s v="BLACKWELL DAVID B"/>
    <s v="R30"/>
    <s v="ONE FAMILY"/>
    <s v="50/F/93//"/>
    <n v="0.10635"/>
    <n v="0"/>
    <n v="0"/>
    <n v="1"/>
    <n v="1"/>
    <s v="SEWER"/>
    <n v="1"/>
    <n v="0"/>
    <n v="0"/>
    <s v="YES"/>
    <n v="0"/>
    <s v="50F-93"/>
    <s v="Public Water,Public Sewer"/>
    <s v="SEWER"/>
    <s v="SEWER"/>
    <n v="0"/>
    <m/>
    <m/>
    <n v="0"/>
    <n v="0"/>
    <n v="2"/>
    <n v="744"/>
    <n v="1"/>
    <m/>
    <m/>
    <m/>
    <m/>
    <m/>
    <m/>
    <m/>
    <m/>
    <m/>
    <m/>
    <n v="1"/>
    <n v="1"/>
    <x v="4"/>
    <x v="4"/>
  </r>
  <r>
    <s v="38-136"/>
    <m/>
    <x v="0"/>
    <s v="16 RIVER TER"/>
    <n v="101"/>
    <s v="CORKERY WILLIAM C"/>
    <s v="R30"/>
    <s v="ONE FAMILY"/>
    <s v="38//136//"/>
    <n v="0.21529999999999999"/>
    <n v="1"/>
    <n v="1"/>
    <n v="1"/>
    <n v="1"/>
    <s v="SEPTIC"/>
    <n v="0"/>
    <n v="1"/>
    <n v="4000"/>
    <s v="YES"/>
    <n v="4000"/>
    <s v="38-136"/>
    <s v="Public Water,Gas,Septic"/>
    <s v="SEPTIC"/>
    <s v="SEPTIC"/>
    <n v="4000"/>
    <m/>
    <m/>
    <n v="1"/>
    <n v="1"/>
    <n v="2"/>
    <n v="1120"/>
    <n v="1"/>
    <m/>
    <m/>
    <m/>
    <m/>
    <m/>
    <m/>
    <m/>
    <m/>
    <m/>
    <m/>
    <n v="2"/>
    <n v="1"/>
    <x v="3"/>
    <x v="3"/>
  </r>
  <r>
    <s v="55-BV15"/>
    <m/>
    <x v="0"/>
    <s v="2 MYA'S COURT"/>
    <n v="101"/>
    <s v="LAZARUS MELVIN D"/>
    <s v="R30"/>
    <s v="ONE FAMILY"/>
    <s v="55//BV15//"/>
    <n v="0.26774999999999999"/>
    <n v="0"/>
    <n v="0"/>
    <n v="1"/>
    <n v="1"/>
    <s v="SEWER"/>
    <n v="1"/>
    <n v="1"/>
    <n v="7500"/>
    <s v="YES"/>
    <n v="0"/>
    <s v="55-BV15"/>
    <s v="All Public"/>
    <s v="SEWER"/>
    <s v="SEWER"/>
    <n v="7500"/>
    <m/>
    <m/>
    <n v="0"/>
    <n v="0"/>
    <n v="3"/>
    <n v="1420"/>
    <n v="1"/>
    <m/>
    <m/>
    <m/>
    <m/>
    <m/>
    <m/>
    <m/>
    <m/>
    <m/>
    <m/>
    <n v="2"/>
    <n v="1"/>
    <x v="0"/>
    <x v="0"/>
  </r>
  <r>
    <s v="57-150"/>
    <m/>
    <x v="0"/>
    <s v="5 CAMARDO DR"/>
    <n v="101"/>
    <s v="FERNANDES IRMA"/>
    <s v="MR30"/>
    <s v="ONE FAMILY"/>
    <s v="57//150//"/>
    <n v="0.23741000000000001"/>
    <n v="0"/>
    <n v="0"/>
    <n v="1"/>
    <n v="1"/>
    <s v="SEWER"/>
    <n v="1"/>
    <n v="1"/>
    <n v="14100"/>
    <s v="YES"/>
    <n v="0"/>
    <s v="57-150"/>
    <s v="All Public"/>
    <s v="SEWER"/>
    <s v="SEWER"/>
    <n v="14100"/>
    <m/>
    <m/>
    <n v="0"/>
    <n v="0"/>
    <n v="4"/>
    <n v="1412"/>
    <n v="1"/>
    <m/>
    <m/>
    <m/>
    <m/>
    <m/>
    <m/>
    <m/>
    <m/>
    <m/>
    <m/>
    <n v="1"/>
    <n v="1"/>
    <x v="0"/>
    <x v="0"/>
  </r>
  <r>
    <s v="38-446"/>
    <m/>
    <x v="0"/>
    <s v="7 JUNIPER ST"/>
    <n v="101"/>
    <s v="MARTINS ALFRED"/>
    <s v="R30"/>
    <s v="ONE FAMILY"/>
    <s v="38//446//"/>
    <n v="0.29159000000000002"/>
    <n v="1"/>
    <n v="1"/>
    <n v="1"/>
    <n v="1"/>
    <s v="SEPTIC"/>
    <n v="0"/>
    <n v="0"/>
    <n v="0"/>
    <s v="NO_W1"/>
    <n v="0"/>
    <s v="38-446"/>
    <s v="Public Water,Gas,Septic"/>
    <s v="SEPTIC"/>
    <s v="SEPTIC"/>
    <n v="0"/>
    <m/>
    <m/>
    <n v="1"/>
    <n v="1"/>
    <n v="4"/>
    <n v="1874"/>
    <n v="1.5"/>
    <m/>
    <m/>
    <m/>
    <m/>
    <m/>
    <m/>
    <m/>
    <m/>
    <m/>
    <m/>
    <n v="3"/>
    <n v="1"/>
    <x v="3"/>
    <x v="3"/>
  </r>
  <r>
    <s v="50E-2-12"/>
    <m/>
    <x v="0"/>
    <s v="7 SHERMAN ST"/>
    <n v="101"/>
    <s v="MELO HUMBERTO C &amp; ISABEL F"/>
    <s v="R30"/>
    <s v="ONE FAMILY"/>
    <s v="50/E2/12//"/>
    <n v="0.16897999999999999"/>
    <n v="0"/>
    <n v="0"/>
    <n v="1"/>
    <n v="1"/>
    <s v="SEWER"/>
    <n v="1"/>
    <n v="1"/>
    <n v="4100"/>
    <s v="YES"/>
    <n v="0"/>
    <s v="50E-2-12"/>
    <s v="All Public"/>
    <s v="SEWER"/>
    <s v="SEWER"/>
    <n v="4100"/>
    <m/>
    <m/>
    <n v="0"/>
    <n v="0"/>
    <n v="1"/>
    <n v="842"/>
    <n v="1"/>
    <m/>
    <m/>
    <m/>
    <m/>
    <m/>
    <m/>
    <m/>
    <m/>
    <m/>
    <m/>
    <n v="1"/>
    <n v="1"/>
    <x v="0"/>
    <x v="0"/>
  </r>
  <r>
    <s v="38-396"/>
    <m/>
    <x v="0"/>
    <s v="15 IVY ST"/>
    <n v="101"/>
    <s v="DANIEL JOAN D"/>
    <s v="R30"/>
    <s v="ONE FAMILY"/>
    <s v="38//396//"/>
    <n v="0.11797000000000001"/>
    <n v="1"/>
    <n v="1"/>
    <n v="1"/>
    <n v="1"/>
    <s v="SEPTIC"/>
    <n v="0"/>
    <n v="1"/>
    <n v="4700"/>
    <s v="YES"/>
    <n v="4700"/>
    <s v="38-396"/>
    <s v="Public Water,Gas,Septic"/>
    <s v="SEPTIC"/>
    <s v="SEPTIC"/>
    <n v="4700"/>
    <m/>
    <m/>
    <n v="1"/>
    <n v="1"/>
    <n v="3"/>
    <n v="1032"/>
    <n v="1.75"/>
    <m/>
    <m/>
    <m/>
    <m/>
    <m/>
    <m/>
    <m/>
    <m/>
    <m/>
    <m/>
    <n v="1"/>
    <n v="1"/>
    <x v="3"/>
    <x v="3"/>
  </r>
  <r>
    <s v="50E-1-18"/>
    <m/>
    <x v="0"/>
    <s v="15 MILDRED TER"/>
    <n v="101"/>
    <s v="BARGOOT PATRICIA"/>
    <s v="R30"/>
    <s v="ONE FAMILY"/>
    <s v="50/E1/18//"/>
    <n v="5.7049999999999997E-2"/>
    <n v="0"/>
    <n v="0"/>
    <n v="1"/>
    <n v="1"/>
    <s v="SEWER"/>
    <n v="1"/>
    <n v="1"/>
    <n v="400"/>
    <s v="YES"/>
    <n v="0"/>
    <s v="50E-1-18"/>
    <s v="All Public"/>
    <s v="SEWER"/>
    <s v="SEWER"/>
    <n v="400"/>
    <m/>
    <m/>
    <n v="0"/>
    <n v="0"/>
    <n v="2"/>
    <n v="576"/>
    <n v="1"/>
    <m/>
    <m/>
    <m/>
    <m/>
    <m/>
    <m/>
    <m/>
    <m/>
    <m/>
    <m/>
    <n v="1"/>
    <n v="1"/>
    <x v="0"/>
    <x v="0"/>
  </r>
  <r>
    <s v="37-1025"/>
    <m/>
    <x v="0"/>
    <s v="14 CROOKED RIVER RD"/>
    <n v="101"/>
    <s v="GORDON COLIN C"/>
    <s v="R60"/>
    <s v="ONE FAMILY"/>
    <s v="37//1025//"/>
    <n v="1.2036899999999999"/>
    <n v="1"/>
    <n v="1"/>
    <n v="1"/>
    <n v="1"/>
    <s v="SEPTIC"/>
    <n v="0"/>
    <n v="1"/>
    <n v="5500"/>
    <s v="YES"/>
    <n v="5500"/>
    <s v="37-1025"/>
    <s v="Public Water,Septic"/>
    <s v="SEPTIC"/>
    <s v="SEPTIC"/>
    <n v="5500"/>
    <m/>
    <m/>
    <n v="1"/>
    <n v="1"/>
    <n v="3"/>
    <n v="1751"/>
    <n v="1.75"/>
    <m/>
    <m/>
    <m/>
    <m/>
    <m/>
    <m/>
    <m/>
    <m/>
    <m/>
    <m/>
    <n v="1"/>
    <n v="1"/>
    <x v="3"/>
    <x v="3"/>
  </r>
  <r>
    <s v="50F-Q10"/>
    <m/>
    <x v="0"/>
    <s v="31 PILGRIM AVE"/>
    <n v="104"/>
    <s v="GOGGIN LUETTA M TRUSTEE OF THE"/>
    <s v="R30"/>
    <s v="TWO FAMILY"/>
    <s v="50/F/Q10//"/>
    <n v="0.19388"/>
    <n v="0"/>
    <n v="0"/>
    <n v="1"/>
    <n v="1"/>
    <s v="SEWER"/>
    <n v="1"/>
    <n v="0"/>
    <n v="0"/>
    <s v="NO_W1"/>
    <n v="0"/>
    <s v="50F-Q10"/>
    <s v="Public Water,Public Sewer"/>
    <s v="SEWER"/>
    <s v="SEWER"/>
    <n v="3900"/>
    <m/>
    <m/>
    <n v="0"/>
    <n v="0"/>
    <n v="4"/>
    <n v="1378"/>
    <n v="1.9"/>
    <m/>
    <m/>
    <m/>
    <m/>
    <m/>
    <m/>
    <m/>
    <m/>
    <m/>
    <m/>
    <n v="2"/>
    <n v="1"/>
    <x v="4"/>
    <x v="4"/>
  </r>
  <r>
    <s v="50E-2-17A"/>
    <m/>
    <x v="0"/>
    <s v="122 SWIFTS BCH RD"/>
    <n v="101"/>
    <s v="KING MATTHEW J"/>
    <s v="R30"/>
    <s v="ONE FAMILY"/>
    <s v="50/E2/17/A/"/>
    <n v="5.7110000000000001E-2"/>
    <n v="0"/>
    <n v="0"/>
    <n v="1"/>
    <n v="1"/>
    <s v="SEWER"/>
    <n v="1"/>
    <n v="1"/>
    <n v="2900"/>
    <s v="NO_W1"/>
    <n v="0"/>
    <s v="50E-2-17A"/>
    <s v="All Public"/>
    <s v="SEWER"/>
    <s v="SEWER"/>
    <n v="2900"/>
    <m/>
    <m/>
    <n v="0"/>
    <n v="0"/>
    <n v="2"/>
    <n v="603"/>
    <n v="1"/>
    <m/>
    <m/>
    <m/>
    <m/>
    <m/>
    <m/>
    <m/>
    <m/>
    <m/>
    <m/>
    <n v="0"/>
    <n v="1"/>
    <x v="0"/>
    <x v="0"/>
  </r>
  <r>
    <s v="38-435"/>
    <m/>
    <x v="0"/>
    <s v="16 IVY ST"/>
    <n v="101"/>
    <s v="BERTOCCHI STEVEN"/>
    <s v="R30"/>
    <s v="ONE FAMILY"/>
    <s v="38//435//"/>
    <n v="0.18278"/>
    <n v="1"/>
    <n v="1"/>
    <n v="1"/>
    <n v="1"/>
    <s v="SEPTIC"/>
    <n v="0"/>
    <n v="1"/>
    <n v="13800"/>
    <s v="YES"/>
    <n v="13800"/>
    <s v="38-435"/>
    <s v="Public Water,Gas,Septic"/>
    <s v="SEPTIC"/>
    <s v="SEPTIC"/>
    <n v="13800"/>
    <m/>
    <m/>
    <n v="1"/>
    <n v="1"/>
    <n v="3"/>
    <n v="1569"/>
    <n v="2"/>
    <m/>
    <m/>
    <m/>
    <m/>
    <m/>
    <m/>
    <m/>
    <m/>
    <m/>
    <m/>
    <n v="2"/>
    <n v="1"/>
    <x v="3"/>
    <x v="3"/>
  </r>
  <r>
    <s v="38-402A"/>
    <m/>
    <x v="0"/>
    <s v="4 BAYSIDE AVE"/>
    <n v="101"/>
    <s v="MCCHESNEY JOHN E &amp; SHERI A"/>
    <s v="R30"/>
    <s v="ONE FAMILY"/>
    <s v="38//402/A/"/>
    <n v="0.15035999999999999"/>
    <n v="1"/>
    <n v="1"/>
    <n v="1"/>
    <n v="1"/>
    <s v="SEPTIC"/>
    <n v="0"/>
    <n v="1"/>
    <n v="5400"/>
    <s v="NO_W1"/>
    <n v="5400"/>
    <s v="38-402A"/>
    <s v="Public Water,Septic"/>
    <s v="SEPTIC"/>
    <s v="SEPTIC"/>
    <n v="5400"/>
    <m/>
    <m/>
    <n v="1"/>
    <n v="1"/>
    <n v="3"/>
    <n v="2024"/>
    <n v="2"/>
    <m/>
    <m/>
    <m/>
    <m/>
    <m/>
    <m/>
    <m/>
    <m/>
    <m/>
    <m/>
    <n v="1"/>
    <n v="1"/>
    <x v="3"/>
    <x v="3"/>
  </r>
  <r>
    <s v="38-135"/>
    <m/>
    <x v="0"/>
    <s v="15 RIVER TER"/>
    <n v="101"/>
    <s v="CARCO RICHARD P"/>
    <s v="R30"/>
    <s v="ONE FAMILY"/>
    <s v="38//135//"/>
    <n v="7.1169999999999997E-2"/>
    <n v="1"/>
    <n v="1"/>
    <n v="1"/>
    <n v="1"/>
    <s v="SEPTIC"/>
    <n v="0"/>
    <n v="1"/>
    <n v="8500"/>
    <s v="YES"/>
    <n v="8500"/>
    <s v="38-135"/>
    <s v="Public Water,Septic"/>
    <s v="SEPTIC"/>
    <s v="SEPTIC"/>
    <n v="8500"/>
    <m/>
    <m/>
    <n v="1"/>
    <n v="1"/>
    <n v="2"/>
    <n v="726"/>
    <n v="1"/>
    <m/>
    <m/>
    <m/>
    <m/>
    <m/>
    <m/>
    <m/>
    <m/>
    <m/>
    <m/>
    <n v="1"/>
    <n v="1"/>
    <x v="3"/>
    <x v="3"/>
  </r>
  <r>
    <s v="50E-3-19"/>
    <m/>
    <x v="0"/>
    <s v="12 CHARLES ST"/>
    <n v="132"/>
    <s v="GROARK PAUL D &amp; BROWNE THERESA A"/>
    <s v="R30"/>
    <s v="RES ACLNUD  MDL-00"/>
    <s v="50/E3/19//"/>
    <n v="4.0370000000000003E-2"/>
    <n v="0"/>
    <n v="0"/>
    <n v="0"/>
    <n v="0"/>
    <m/>
    <n v="0"/>
    <n v="0"/>
    <n v="0"/>
    <s v="YES"/>
    <n v="0"/>
    <s v="50E-3-19"/>
    <m/>
    <m/>
    <m/>
    <n v="100"/>
    <m/>
    <m/>
    <n v="0"/>
    <n v="0"/>
    <n v="0"/>
    <n v="0"/>
    <n v="0"/>
    <m/>
    <m/>
    <m/>
    <m/>
    <m/>
    <m/>
    <m/>
    <m/>
    <m/>
    <m/>
    <n v="1"/>
    <n v="1"/>
    <x v="4"/>
    <x v="4"/>
  </r>
  <r>
    <s v="50E-3-3"/>
    <m/>
    <x v="0"/>
    <s v="6 WALTER ST"/>
    <n v="132"/>
    <s v="DOMINGOS MARY R"/>
    <s v="R30"/>
    <s v="RES ACLNUD  MDL-00"/>
    <s v="50/E3/3//"/>
    <n v="4.8579999999999998E-2"/>
    <n v="0"/>
    <n v="0"/>
    <n v="0"/>
    <n v="0"/>
    <m/>
    <n v="0"/>
    <n v="0"/>
    <n v="0"/>
    <s v="YES"/>
    <n v="0"/>
    <s v="50E-3-3"/>
    <m/>
    <m/>
    <m/>
    <n v="0"/>
    <m/>
    <m/>
    <n v="0"/>
    <n v="0"/>
    <n v="0"/>
    <n v="0"/>
    <n v="0"/>
    <m/>
    <m/>
    <m/>
    <m/>
    <m/>
    <m/>
    <m/>
    <m/>
    <m/>
    <m/>
    <n v="1"/>
    <n v="1"/>
    <x v="4"/>
    <x v="4"/>
  </r>
  <r>
    <s v="57-153"/>
    <m/>
    <x v="0"/>
    <s v="7 CAMARDO DR"/>
    <n v="101"/>
    <s v="TREADWELL JUDITH M"/>
    <s v="MR30"/>
    <s v="ONE FAMILY"/>
    <s v="57//153//"/>
    <n v="0.24418999999999999"/>
    <n v="0"/>
    <n v="0"/>
    <n v="1"/>
    <n v="1"/>
    <s v="SEWER"/>
    <n v="1"/>
    <n v="1"/>
    <n v="4800"/>
    <s v="YES"/>
    <n v="0"/>
    <s v="57-153"/>
    <s v="All Public"/>
    <s v="SEWER"/>
    <s v="SEWER"/>
    <n v="4800"/>
    <m/>
    <m/>
    <n v="0"/>
    <n v="0"/>
    <n v="3"/>
    <n v="1316"/>
    <n v="1"/>
    <m/>
    <m/>
    <m/>
    <m/>
    <m/>
    <m/>
    <m/>
    <m/>
    <m/>
    <m/>
    <n v="1"/>
    <n v="1"/>
    <x v="0"/>
    <x v="0"/>
  </r>
  <r>
    <s v="57-87A"/>
    <m/>
    <x v="0"/>
    <s v="25 PARKER DR"/>
    <n v="101"/>
    <s v="KLEMP DEBRA FITZGERALD"/>
    <s v="MR30"/>
    <s v="ONE FAMILY"/>
    <s v="57//87/A/"/>
    <n v="1.16852"/>
    <n v="0"/>
    <n v="0"/>
    <n v="1"/>
    <n v="1"/>
    <s v="SEWER"/>
    <n v="1"/>
    <n v="1"/>
    <n v="7500"/>
    <s v="YES"/>
    <n v="0"/>
    <s v="57-87A"/>
    <s v="All Public"/>
    <s v="SEWER"/>
    <s v="SEWER"/>
    <n v="7500"/>
    <m/>
    <m/>
    <n v="0"/>
    <n v="0"/>
    <n v="5"/>
    <n v="1387"/>
    <n v="1.75"/>
    <m/>
    <m/>
    <m/>
    <m/>
    <m/>
    <m/>
    <m/>
    <m/>
    <m/>
    <m/>
    <n v="1"/>
    <n v="1"/>
    <x v="0"/>
    <x v="0"/>
  </r>
  <r>
    <s v="50F-107"/>
    <m/>
    <x v="0"/>
    <s v="16 TURNER AVE"/>
    <n v="109"/>
    <s v="WIGGIN RICHARD C &amp; CHRISTINE L"/>
    <s v="R30"/>
    <s v="MULTI HSES"/>
    <s v="50/F/107//"/>
    <n v="9.9019999999999997E-2"/>
    <n v="0"/>
    <n v="0"/>
    <n v="2"/>
    <n v="2"/>
    <s v="SEWER"/>
    <n v="1"/>
    <n v="1"/>
    <n v="3100"/>
    <s v="YES"/>
    <n v="0"/>
    <s v="50F-107"/>
    <s v="Public Water,Public Sewer"/>
    <s v="SEWER"/>
    <s v="SEWER"/>
    <n v="3100"/>
    <m/>
    <m/>
    <n v="0"/>
    <n v="0"/>
    <n v="3"/>
    <n v="1064"/>
    <n v="1.5"/>
    <m/>
    <m/>
    <m/>
    <m/>
    <m/>
    <m/>
    <m/>
    <m/>
    <m/>
    <m/>
    <n v="1"/>
    <n v="1"/>
    <x v="4"/>
    <x v="4"/>
  </r>
  <r>
    <s v="50E-4-510"/>
    <m/>
    <x v="0"/>
    <s v="13 CHARLES ST"/>
    <n v="101"/>
    <s v="FLEMING RUTH M"/>
    <s v="R30"/>
    <s v="ONE FAMILY"/>
    <s v="50/E4/510//"/>
    <n v="3.363E-2"/>
    <n v="0"/>
    <n v="0"/>
    <n v="1"/>
    <n v="1"/>
    <s v="SEWER"/>
    <n v="1"/>
    <n v="0"/>
    <n v="0"/>
    <s v="YES"/>
    <n v="0"/>
    <s v="50E-4-510"/>
    <s v="Public Water,Public Sewer"/>
    <s v="SEWER"/>
    <s v="SEWER"/>
    <n v="0"/>
    <m/>
    <m/>
    <n v="0"/>
    <n v="0"/>
    <n v="3"/>
    <n v="570"/>
    <n v="1"/>
    <m/>
    <m/>
    <m/>
    <m/>
    <m/>
    <m/>
    <m/>
    <m/>
    <m/>
    <m/>
    <n v="1"/>
    <n v="1"/>
    <x v="4"/>
    <x v="4"/>
  </r>
  <r>
    <s v="50F-29"/>
    <m/>
    <x v="0"/>
    <s v="6 ALGELO AVE"/>
    <n v="101"/>
    <s v="DEANGELO RICHARD B"/>
    <s v="R30"/>
    <s v="ONE FAMILY"/>
    <s v="50/F/29//"/>
    <n v="0.21717"/>
    <n v="0"/>
    <n v="0"/>
    <n v="1"/>
    <n v="1"/>
    <s v="SEWER"/>
    <n v="1"/>
    <n v="0"/>
    <n v="0"/>
    <s v="YES"/>
    <n v="0"/>
    <s v="50F-29"/>
    <s v="Public Water,Public Sewer"/>
    <s v="SEWER"/>
    <s v="SEWER"/>
    <n v="0"/>
    <m/>
    <m/>
    <n v="0"/>
    <n v="0"/>
    <n v="1"/>
    <n v="889"/>
    <n v="1.3"/>
    <m/>
    <m/>
    <m/>
    <m/>
    <m/>
    <m/>
    <m/>
    <m/>
    <m/>
    <m/>
    <n v="2"/>
    <n v="1"/>
    <x v="4"/>
    <x v="4"/>
  </r>
  <r>
    <s v="38-395"/>
    <m/>
    <x v="0"/>
    <s v="13 IVY ST"/>
    <n v="101"/>
    <s v="MCDONNALL ROSEMARIE"/>
    <s v="R30"/>
    <s v="ONE FAMILY"/>
    <s v="38//395//"/>
    <n v="0.11229"/>
    <n v="1"/>
    <n v="1"/>
    <n v="1"/>
    <n v="1"/>
    <s v="SEPTIC"/>
    <n v="0"/>
    <n v="0"/>
    <n v="0"/>
    <s v="YES"/>
    <n v="0"/>
    <s v="38-395"/>
    <s v="Public Water,Gas,Septic"/>
    <s v="SEPTIC"/>
    <s v="SEPTIC"/>
    <n v="0"/>
    <m/>
    <m/>
    <n v="1"/>
    <n v="1"/>
    <n v="2"/>
    <n v="748"/>
    <n v="1"/>
    <m/>
    <m/>
    <m/>
    <m/>
    <m/>
    <m/>
    <m/>
    <m/>
    <m/>
    <m/>
    <n v="1"/>
    <n v="1"/>
    <x v="3"/>
    <x v="3"/>
  </r>
  <r>
    <s v="50A-320A"/>
    <m/>
    <x v="0"/>
    <s v="15 LUNA AVE"/>
    <n v="106"/>
    <s v="VOSS HERBERT E"/>
    <s v="R30"/>
    <s v="AC LND IMP  MDL-00"/>
    <s v="50/A/320/A/"/>
    <n v="0.19702"/>
    <n v="0"/>
    <n v="0"/>
    <n v="0"/>
    <n v="0"/>
    <m/>
    <n v="0"/>
    <n v="0"/>
    <n v="0"/>
    <s v="YES"/>
    <n v="0"/>
    <s v="50A-320A"/>
    <m/>
    <m/>
    <m/>
    <n v="0"/>
    <m/>
    <m/>
    <n v="0"/>
    <n v="0"/>
    <n v="0"/>
    <n v="0"/>
    <n v="0"/>
    <m/>
    <m/>
    <m/>
    <m/>
    <m/>
    <m/>
    <m/>
    <m/>
    <m/>
    <m/>
    <n v="2"/>
    <n v="1"/>
    <x v="0"/>
    <x v="0"/>
  </r>
  <r>
    <s v="50F-Q9"/>
    <m/>
    <x v="0"/>
    <s v="29 PILGRIM AVE"/>
    <n v="101"/>
    <s v="KILIAN STEVEN T"/>
    <s v="R30"/>
    <s v="ONE FAMILY"/>
    <s v="50/F/Q9//"/>
    <n v="0.11314"/>
    <n v="0"/>
    <n v="0"/>
    <n v="1"/>
    <n v="1"/>
    <s v="SEWER"/>
    <n v="1"/>
    <n v="2"/>
    <n v="10800"/>
    <s v="YES"/>
    <n v="0"/>
    <s v="50F-Q9"/>
    <s v="All Public"/>
    <s v="SEWER"/>
    <s v="SEWER"/>
    <n v="5400"/>
    <m/>
    <m/>
    <n v="0"/>
    <n v="0"/>
    <n v="3"/>
    <n v="1282"/>
    <n v="1.75"/>
    <m/>
    <m/>
    <m/>
    <m/>
    <m/>
    <m/>
    <m/>
    <m/>
    <m/>
    <m/>
    <n v="1"/>
    <n v="1"/>
    <x v="4"/>
    <x v="4"/>
  </r>
  <r>
    <s v="37-1014A"/>
    <m/>
    <x v="0"/>
    <s v="103 GREAT NECK RD"/>
    <n v="101"/>
    <s v="DRUM SCOTT E"/>
    <s v="R60"/>
    <s v="ONE FAMILY"/>
    <s v="37//1014/A/"/>
    <n v="2.9287200000000002"/>
    <n v="0"/>
    <n v="1"/>
    <n v="0"/>
    <n v="1"/>
    <m/>
    <n v="0"/>
    <n v="1"/>
    <n v="11500"/>
    <s v="YES"/>
    <n v="11500"/>
    <s v="37-1014A"/>
    <s v="Public Water,Septic"/>
    <s v="SEPTIC"/>
    <s v="SEPTIC"/>
    <n v="11500"/>
    <m/>
    <m/>
    <n v="0"/>
    <n v="1"/>
    <n v="3"/>
    <n v="1504"/>
    <n v="1"/>
    <m/>
    <m/>
    <m/>
    <m/>
    <m/>
    <m/>
    <m/>
    <m/>
    <m/>
    <m/>
    <n v="1"/>
    <n v="1"/>
    <x v="3"/>
    <x v="3"/>
  </r>
  <r>
    <s v="50F-74"/>
    <m/>
    <x v="0"/>
    <s v="11 GLEN AVE"/>
    <n v="101"/>
    <s v="ANDERSON JOHN J JR"/>
    <s v="R30"/>
    <s v="ONE FAMILY"/>
    <s v="50/F/74//"/>
    <n v="8.6120000000000002E-2"/>
    <n v="0"/>
    <n v="0"/>
    <n v="1"/>
    <n v="1"/>
    <s v="SEWER"/>
    <n v="1"/>
    <n v="1"/>
    <n v="3900"/>
    <s v="YES"/>
    <n v="0"/>
    <s v="50F-74"/>
    <s v="All Public"/>
    <s v="SEWER"/>
    <s v="SEWER"/>
    <n v="3900"/>
    <m/>
    <m/>
    <n v="0"/>
    <n v="0"/>
    <n v="3"/>
    <n v="1152"/>
    <n v="1"/>
    <m/>
    <m/>
    <m/>
    <m/>
    <m/>
    <m/>
    <m/>
    <m/>
    <m/>
    <m/>
    <n v="0"/>
    <n v="1"/>
    <x v="4"/>
    <x v="4"/>
  </r>
  <r>
    <s v="50F-Q27"/>
    <m/>
    <x v="0"/>
    <s v="16 SMITH AVE"/>
    <n v="101"/>
    <s v="BROOKS LAWRENCE W &amp;"/>
    <s v="R30"/>
    <s v="ONE FAMILY"/>
    <s v="50/F/Q27//"/>
    <n v="0.18275"/>
    <n v="0"/>
    <n v="0"/>
    <n v="1"/>
    <n v="1"/>
    <s v="SEWER"/>
    <n v="1"/>
    <n v="1"/>
    <n v="3400"/>
    <s v="YES"/>
    <n v="0"/>
    <s v="50F-Q27"/>
    <s v="All Public"/>
    <s v="SEWER"/>
    <s v="SEWER"/>
    <n v="3400"/>
    <m/>
    <m/>
    <n v="0"/>
    <n v="0"/>
    <n v="3"/>
    <n v="1202"/>
    <n v="2"/>
    <m/>
    <m/>
    <m/>
    <m/>
    <m/>
    <m/>
    <m/>
    <m/>
    <m/>
    <m/>
    <n v="1"/>
    <n v="1"/>
    <x v="4"/>
    <x v="4"/>
  </r>
  <r>
    <s v="55-BV3"/>
    <m/>
    <x v="0"/>
    <s v="14 SHADY LN"/>
    <n v="101"/>
    <s v="FLOYD RONALD"/>
    <s v="R30"/>
    <s v="ONE FAMILY"/>
    <s v="55//BV3//"/>
    <n v="0.35981999999999997"/>
    <n v="0"/>
    <n v="0"/>
    <n v="1"/>
    <n v="1"/>
    <s v="SEWER"/>
    <n v="1"/>
    <n v="1"/>
    <n v="18800"/>
    <s v="YES"/>
    <n v="0"/>
    <s v="55-BV3"/>
    <s v="All Public"/>
    <s v="SEWER"/>
    <s v="SEWER"/>
    <n v="18800"/>
    <m/>
    <m/>
    <n v="0"/>
    <n v="0"/>
    <n v="4"/>
    <n v="2860"/>
    <n v="2"/>
    <m/>
    <m/>
    <m/>
    <m/>
    <m/>
    <m/>
    <m/>
    <m/>
    <m/>
    <m/>
    <n v="1"/>
    <n v="1"/>
    <x v="0"/>
    <x v="0"/>
  </r>
  <r>
    <s v="50F-86"/>
    <m/>
    <x v="0"/>
    <s v="14 GLEN AVE"/>
    <n v="101"/>
    <s v="KING PHYLLIS M"/>
    <s v="R30"/>
    <s v="ONE FAMILY"/>
    <s v="50/F/86//"/>
    <n v="9.1829999999999995E-2"/>
    <n v="0"/>
    <n v="0"/>
    <n v="1"/>
    <n v="1"/>
    <s v="SEWER"/>
    <n v="1"/>
    <n v="1"/>
    <n v="2300"/>
    <s v="YES"/>
    <n v="0"/>
    <s v="50F-86"/>
    <s v="Public Water,Public Sewer"/>
    <s v="SEWER"/>
    <s v="SEWER"/>
    <n v="2300"/>
    <m/>
    <m/>
    <n v="0"/>
    <n v="0"/>
    <n v="3"/>
    <n v="1327"/>
    <n v="2"/>
    <m/>
    <m/>
    <m/>
    <m/>
    <m/>
    <m/>
    <m/>
    <m/>
    <m/>
    <m/>
    <n v="1"/>
    <n v="1"/>
    <x v="4"/>
    <x v="4"/>
  </r>
  <r>
    <s v="50F-53"/>
    <m/>
    <x v="0"/>
    <s v="7 REYNOLDS AVE"/>
    <n v="101"/>
    <s v="CAMUSO ANTHONY J &amp; MARIETTA"/>
    <s v="R30"/>
    <s v="ONE FAMILY"/>
    <s v="50/F/53//"/>
    <n v="0.10518"/>
    <n v="0"/>
    <n v="0"/>
    <n v="1"/>
    <n v="1"/>
    <s v="SEWER"/>
    <n v="1"/>
    <n v="1"/>
    <n v="0"/>
    <s v="YES"/>
    <n v="0"/>
    <s v="50F-53"/>
    <s v="All Public"/>
    <s v="SEWER"/>
    <s v="SEWER"/>
    <n v="0"/>
    <m/>
    <m/>
    <n v="0"/>
    <n v="0"/>
    <n v="3"/>
    <n v="924"/>
    <n v="1.75"/>
    <m/>
    <m/>
    <m/>
    <m/>
    <m/>
    <m/>
    <m/>
    <m/>
    <m/>
    <m/>
    <n v="1"/>
    <n v="1"/>
    <x v="0"/>
    <x v="0"/>
  </r>
  <r>
    <s v="40-1006"/>
    <m/>
    <x v="0"/>
    <s v="19 CROOKED RIVER RD"/>
    <n v="101"/>
    <s v="GRIGAS DAVID P"/>
    <s v="R30"/>
    <s v="ONE FAMILY"/>
    <s v="40//1006//"/>
    <n v="0.53059000000000001"/>
    <n v="1"/>
    <n v="1"/>
    <n v="1"/>
    <n v="1"/>
    <s v="SEPTIC"/>
    <n v="0"/>
    <n v="1"/>
    <n v="6700"/>
    <s v="YES"/>
    <n v="6700"/>
    <s v="40-1006"/>
    <s v="Public Water,Septic"/>
    <s v="SEPTIC"/>
    <s v="SEPTIC"/>
    <n v="6700"/>
    <m/>
    <m/>
    <n v="1"/>
    <n v="1"/>
    <n v="2"/>
    <n v="1020"/>
    <n v="1.3"/>
    <m/>
    <m/>
    <m/>
    <m/>
    <m/>
    <m/>
    <m/>
    <m/>
    <m/>
    <m/>
    <n v="1"/>
    <n v="1"/>
    <x v="3"/>
    <x v="3"/>
  </r>
  <r>
    <s v="50E-3-8"/>
    <m/>
    <x v="0"/>
    <s v="9 WALTER ST"/>
    <n v="106"/>
    <s v="TYNAN COLLEEN A"/>
    <s v="R30"/>
    <s v="AC LND IMP  MDL-00"/>
    <s v="50/E3/8//"/>
    <n v="8.201E-2"/>
    <n v="0"/>
    <n v="0"/>
    <n v="0"/>
    <n v="0"/>
    <m/>
    <n v="0"/>
    <n v="0"/>
    <n v="0"/>
    <s v="YES"/>
    <n v="0"/>
    <s v="50E-3-8"/>
    <m/>
    <m/>
    <m/>
    <n v="0"/>
    <m/>
    <m/>
    <n v="0"/>
    <n v="0"/>
    <n v="0"/>
    <n v="0"/>
    <n v="0"/>
    <m/>
    <m/>
    <m/>
    <m/>
    <m/>
    <m/>
    <m/>
    <m/>
    <m/>
    <m/>
    <n v="2"/>
    <n v="1"/>
    <x v="4"/>
    <x v="4"/>
  </r>
  <r>
    <s v="57-158"/>
    <m/>
    <x v="0"/>
    <s v="9 CAMARDO DR"/>
    <n v="101"/>
    <s v="DOHERTY THERESA C LIFE ESTATE"/>
    <s v="MR30"/>
    <s v="ONE FAMILY"/>
    <s v="57//158//"/>
    <n v="0.26221"/>
    <n v="0"/>
    <n v="0"/>
    <n v="1"/>
    <n v="1"/>
    <s v="SEWER"/>
    <n v="1"/>
    <n v="1"/>
    <n v="100"/>
    <s v="YES"/>
    <n v="0"/>
    <s v="57-158"/>
    <s v="All Public"/>
    <s v="SEWER"/>
    <s v="SEWER"/>
    <n v="100"/>
    <m/>
    <m/>
    <n v="0"/>
    <n v="0"/>
    <n v="3"/>
    <n v="1316"/>
    <n v="1"/>
    <m/>
    <m/>
    <m/>
    <m/>
    <m/>
    <m/>
    <m/>
    <m/>
    <m/>
    <m/>
    <n v="1"/>
    <n v="1"/>
    <x v="0"/>
    <x v="0"/>
  </r>
  <r>
    <s v="50E-1-9A"/>
    <m/>
    <x v="0"/>
    <s v="123 SWIFTS BCH RD"/>
    <n v="101"/>
    <s v="SILVA EDWARD"/>
    <s v="R30"/>
    <s v="ONE FAMILY"/>
    <s v="50/E1/9/A/"/>
    <n v="0.12045"/>
    <n v="0"/>
    <n v="0"/>
    <n v="1"/>
    <n v="1"/>
    <s v="SEWER"/>
    <n v="1"/>
    <n v="1"/>
    <n v="11900"/>
    <s v="NO_W1"/>
    <n v="0"/>
    <s v="50E-1-9A"/>
    <s v="All Public"/>
    <s v="SEWER"/>
    <s v="SEWER"/>
    <n v="11900"/>
    <m/>
    <m/>
    <n v="0"/>
    <n v="0"/>
    <n v="2"/>
    <n v="903"/>
    <n v="1"/>
    <m/>
    <m/>
    <m/>
    <m/>
    <m/>
    <m/>
    <m/>
    <m/>
    <m/>
    <m/>
    <n v="4"/>
    <n v="1"/>
    <x v="0"/>
    <x v="0"/>
  </r>
  <r>
    <s v="50F-Q17"/>
    <m/>
    <x v="0"/>
    <s v="45 PILGRIM AVE"/>
    <n v="101"/>
    <s v="LITTLEFIELD DAVID"/>
    <s v="R30"/>
    <s v="ONE FAMILY"/>
    <s v="50/F/Q17//"/>
    <n v="0.21467"/>
    <n v="0"/>
    <n v="0"/>
    <n v="1"/>
    <n v="1"/>
    <s v="SEWER"/>
    <n v="1"/>
    <n v="1"/>
    <n v="2100"/>
    <s v="YES"/>
    <n v="0"/>
    <s v="50F-Q17"/>
    <m/>
    <m/>
    <s v="SEWER"/>
    <n v="2100"/>
    <m/>
    <m/>
    <n v="0"/>
    <n v="0"/>
    <n v="3"/>
    <n v="715"/>
    <n v="1.3"/>
    <m/>
    <m/>
    <m/>
    <m/>
    <m/>
    <m/>
    <m/>
    <m/>
    <m/>
    <m/>
    <n v="2"/>
    <n v="1"/>
    <x v="4"/>
    <x v="4"/>
  </r>
  <r>
    <s v="50D-412"/>
    <m/>
    <x v="0"/>
    <s v="2 EDWARD ST"/>
    <n v="101"/>
    <s v="DOUGLAS ROBERT B"/>
    <s v="R30"/>
    <s v="ONE FAMILY"/>
    <s v="50/D/412//"/>
    <n v="8.7620000000000003E-2"/>
    <n v="0"/>
    <n v="0"/>
    <n v="1"/>
    <n v="1"/>
    <s v="SEWER"/>
    <n v="1"/>
    <n v="1"/>
    <n v="1700"/>
    <s v="YES"/>
    <n v="0"/>
    <s v="50D-412"/>
    <s v="Public Water,Public Sewer"/>
    <s v="SEWER"/>
    <s v="SEWER"/>
    <n v="1700"/>
    <m/>
    <m/>
    <n v="0"/>
    <n v="0"/>
    <n v="2"/>
    <n v="560"/>
    <n v="1"/>
    <m/>
    <m/>
    <m/>
    <m/>
    <m/>
    <m/>
    <m/>
    <m/>
    <m/>
    <m/>
    <n v="1"/>
    <n v="1"/>
    <x v="4"/>
    <x v="4"/>
  </r>
  <r>
    <s v="50F-Q8"/>
    <m/>
    <x v="0"/>
    <s v="27 PILGRIM AVE"/>
    <n v="132"/>
    <s v="KILIAN STEVEN T"/>
    <s v="R30"/>
    <s v="RES ACLNUD  MDL-00"/>
    <s v="50/F/Q8//"/>
    <n v="0.14044999999999999"/>
    <n v="0"/>
    <n v="0"/>
    <n v="0"/>
    <n v="0"/>
    <m/>
    <n v="0"/>
    <n v="0"/>
    <n v="0"/>
    <s v="YES"/>
    <n v="0"/>
    <s v="50F-Q8"/>
    <m/>
    <m/>
    <m/>
    <n v="0"/>
    <m/>
    <m/>
    <n v="0"/>
    <n v="0"/>
    <n v="0"/>
    <n v="0"/>
    <n v="0"/>
    <m/>
    <m/>
    <m/>
    <m/>
    <m/>
    <m/>
    <m/>
    <m/>
    <m/>
    <m/>
    <n v="1"/>
    <n v="1"/>
    <x v="4"/>
    <x v="4"/>
  </r>
  <r>
    <s v="50E-3-20"/>
    <m/>
    <x v="0"/>
    <s v="14 CHARLES ST"/>
    <n v="101"/>
    <s v="GROARK PAUL D &amp; BROWNE THERESA A"/>
    <s v="R30"/>
    <s v="ONE FAMILY"/>
    <s v="50/E3/20//"/>
    <n v="5.4579999999999997E-2"/>
    <n v="0"/>
    <n v="0"/>
    <n v="1"/>
    <n v="1"/>
    <s v="SEWER"/>
    <n v="1"/>
    <n v="1"/>
    <n v="300"/>
    <s v="YES"/>
    <n v="0"/>
    <s v="50E-3-20"/>
    <s v="Public Water,Public Sewer"/>
    <s v="SEWER"/>
    <s v="SEWER"/>
    <n v="300"/>
    <m/>
    <m/>
    <n v="0"/>
    <n v="0"/>
    <n v="3"/>
    <n v="844"/>
    <n v="1"/>
    <m/>
    <m/>
    <m/>
    <m/>
    <m/>
    <m/>
    <m/>
    <m/>
    <m/>
    <m/>
    <n v="2"/>
    <n v="1"/>
    <x v="4"/>
    <x v="4"/>
  </r>
  <r>
    <s v="50E-2-11"/>
    <m/>
    <x v="0"/>
    <s v="9 SHERMAN ST"/>
    <n v="101"/>
    <s v="GIROUAND CHRISTINE M"/>
    <s v="R30"/>
    <s v="ONE FAMILY"/>
    <s v="50/E2/11//"/>
    <n v="7.5289999999999996E-2"/>
    <n v="0"/>
    <n v="0"/>
    <n v="1"/>
    <n v="1"/>
    <s v="SEWER"/>
    <n v="1"/>
    <n v="1"/>
    <n v="1000"/>
    <s v="YES"/>
    <n v="0"/>
    <s v="50E-2-11"/>
    <s v="Public Water,Public Sewer"/>
    <s v="SEWER"/>
    <s v="SEWER"/>
    <n v="1000"/>
    <m/>
    <m/>
    <n v="0"/>
    <n v="0"/>
    <n v="2"/>
    <n v="468"/>
    <n v="1"/>
    <m/>
    <m/>
    <m/>
    <m/>
    <m/>
    <m/>
    <m/>
    <m/>
    <m/>
    <m/>
    <n v="1"/>
    <n v="1"/>
    <x v="4"/>
    <x v="4"/>
  </r>
  <r>
    <s v="57-HA"/>
    <s v="FEE"/>
    <x v="0"/>
    <s v="0 HARKINS WAY OFF"/>
    <n v="132"/>
    <s v="PACOR INC"/>
    <s v="MR30"/>
    <s v="RES ACLNU"/>
    <m/>
    <n v="1.14913"/>
    <n v="0"/>
    <n v="0"/>
    <n v="0"/>
    <n v="0"/>
    <m/>
    <n v="0"/>
    <n v="0"/>
    <n v="0"/>
    <m/>
    <n v="0"/>
    <m/>
    <m/>
    <m/>
    <m/>
    <n v="0"/>
    <m/>
    <m/>
    <n v="0"/>
    <n v="0"/>
    <n v="0"/>
    <n v="0"/>
    <n v="0"/>
    <m/>
    <m/>
    <m/>
    <m/>
    <m/>
    <m/>
    <m/>
    <m/>
    <m/>
    <m/>
    <n v="1"/>
    <n v="1"/>
    <x v="0"/>
    <x v="0"/>
  </r>
  <r>
    <s v="18-1033"/>
    <m/>
    <x v="0"/>
    <s v="108 GREAT NECK RD"/>
    <n v="132"/>
    <s v="BLANCHETTE KAREN E"/>
    <s v="R60"/>
    <s v="RES ACLNUD  MDL-00"/>
    <s v="18//1033//"/>
    <n v="5.7910000000000003E-2"/>
    <n v="0"/>
    <n v="0"/>
    <n v="0"/>
    <n v="0"/>
    <m/>
    <n v="0"/>
    <n v="0"/>
    <n v="0"/>
    <s v="YES"/>
    <n v="0"/>
    <s v="18-1033"/>
    <m/>
    <m/>
    <m/>
    <n v="0"/>
    <m/>
    <m/>
    <n v="0"/>
    <n v="0"/>
    <n v="0"/>
    <n v="0"/>
    <n v="0"/>
    <m/>
    <m/>
    <m/>
    <m/>
    <m/>
    <m/>
    <m/>
    <m/>
    <m/>
    <m/>
    <n v="1"/>
    <n v="1"/>
    <x v="3"/>
    <x v="3"/>
  </r>
  <r>
    <s v="50F-92"/>
    <m/>
    <x v="0"/>
    <s v="15 TURNER AVE"/>
    <n v="132"/>
    <s v="WIGGIN CHRISTINE L"/>
    <s v="R30"/>
    <s v="RES ACLNUD  MDL-00"/>
    <s v="50/F/92//"/>
    <n v="9.4619999999999996E-2"/>
    <n v="0"/>
    <n v="0"/>
    <n v="0"/>
    <n v="0"/>
    <m/>
    <n v="0"/>
    <n v="0"/>
    <n v="0"/>
    <s v="YES"/>
    <n v="0"/>
    <s v="50F-92"/>
    <m/>
    <m/>
    <m/>
    <n v="0"/>
    <m/>
    <m/>
    <n v="0"/>
    <n v="0"/>
    <n v="0"/>
    <n v="0"/>
    <n v="0"/>
    <m/>
    <m/>
    <m/>
    <m/>
    <m/>
    <m/>
    <m/>
    <m/>
    <m/>
    <m/>
    <n v="1"/>
    <n v="1"/>
    <x v="4"/>
    <x v="4"/>
  </r>
  <r>
    <s v="38-444"/>
    <m/>
    <x v="0"/>
    <s v="3 JUNIPER ST"/>
    <n v="101"/>
    <s v="LIBERTY ROBIN M"/>
    <m/>
    <s v="ONE FAMILY"/>
    <s v="38//444//"/>
    <n v="0.12994"/>
    <n v="1"/>
    <n v="1"/>
    <n v="1"/>
    <n v="1"/>
    <s v="SEPTIC"/>
    <n v="0"/>
    <n v="1"/>
    <n v="6300"/>
    <s v="YES"/>
    <n v="6300"/>
    <s v="38-444"/>
    <s v="Public Water,Gas,Septic"/>
    <s v="SEPTIC"/>
    <s v="SEPTIC"/>
    <n v="6300"/>
    <m/>
    <m/>
    <n v="1"/>
    <n v="1"/>
    <n v="2"/>
    <n v="960"/>
    <n v="1"/>
    <m/>
    <m/>
    <m/>
    <m/>
    <m/>
    <m/>
    <m/>
    <m/>
    <m/>
    <m/>
    <n v="2"/>
    <n v="1"/>
    <x v="3"/>
    <x v="3"/>
  </r>
  <r>
    <s v="50F-Q26"/>
    <m/>
    <x v="0"/>
    <s v="49 PILGRIM AVE"/>
    <n v="101"/>
    <s v="DACEY EDWARD T &amp; SHEILA M"/>
    <s v="R30"/>
    <s v="ONE FAMILY"/>
    <s v="50/F/Q26//"/>
    <n v="0.17741999999999999"/>
    <n v="0"/>
    <n v="0"/>
    <n v="1"/>
    <n v="1"/>
    <s v="SEWER"/>
    <n v="1"/>
    <n v="1"/>
    <n v="15700"/>
    <s v="YES"/>
    <n v="0"/>
    <s v="50F-Q26"/>
    <s v="All Public"/>
    <s v="SEWER"/>
    <s v="SEWER"/>
    <n v="15700"/>
    <m/>
    <m/>
    <n v="0"/>
    <n v="0"/>
    <n v="4"/>
    <n v="2560"/>
    <n v="2"/>
    <m/>
    <m/>
    <m/>
    <m/>
    <m/>
    <m/>
    <m/>
    <m/>
    <m/>
    <m/>
    <n v="1"/>
    <n v="1"/>
    <x v="4"/>
    <x v="4"/>
  </r>
  <r>
    <s v="50E-2-8"/>
    <m/>
    <x v="0"/>
    <s v="23 SHORE AVE"/>
    <n v="132"/>
    <s v="NARDULLO JOHN"/>
    <s v="R30"/>
    <s v="RES ACLNUD  MDL-00"/>
    <s v="50/E2/8//"/>
    <n v="0.18640999999999999"/>
    <n v="0"/>
    <n v="0"/>
    <n v="0"/>
    <n v="0"/>
    <m/>
    <n v="0"/>
    <n v="0"/>
    <n v="0"/>
    <s v="YES"/>
    <n v="0"/>
    <s v="50E-2-8"/>
    <m/>
    <m/>
    <m/>
    <n v="0"/>
    <m/>
    <m/>
    <n v="0"/>
    <n v="0"/>
    <n v="0"/>
    <n v="0"/>
    <n v="0"/>
    <m/>
    <m/>
    <m/>
    <m/>
    <m/>
    <m/>
    <m/>
    <m/>
    <m/>
    <m/>
    <n v="2"/>
    <n v="1"/>
    <x v="4"/>
    <x v="4"/>
  </r>
  <r>
    <s v="38-394"/>
    <m/>
    <x v="0"/>
    <s v="3 CAPE AVE"/>
    <n v="101"/>
    <s v="CLARKE KEVIN J"/>
    <s v="R30"/>
    <s v="ONE FAMILY"/>
    <s v="38//394//"/>
    <n v="0.14516000000000001"/>
    <n v="1"/>
    <n v="1"/>
    <n v="1"/>
    <n v="1"/>
    <s v="SEPTIC"/>
    <n v="0"/>
    <n v="1"/>
    <n v="5800"/>
    <s v="YES"/>
    <n v="5800"/>
    <s v="38-394"/>
    <s v="Public Water,Gas,Septic"/>
    <s v="SEPTIC"/>
    <s v="SEPTIC"/>
    <n v="5800"/>
    <m/>
    <m/>
    <n v="1"/>
    <n v="1"/>
    <n v="2"/>
    <n v="768"/>
    <n v="1"/>
    <m/>
    <m/>
    <m/>
    <m/>
    <m/>
    <m/>
    <m/>
    <m/>
    <m/>
    <m/>
    <n v="1"/>
    <n v="1"/>
    <x v="3"/>
    <x v="3"/>
  </r>
  <r>
    <s v="50E-2-18A"/>
    <m/>
    <x v="0"/>
    <s v="120 SWIFTS BCH RD"/>
    <n v="101"/>
    <s v="MARINELLI AMANDA"/>
    <s v="R30"/>
    <s v="ONE FAMILY"/>
    <s v="50/E2/18/A/"/>
    <n v="5.0119999999999998E-2"/>
    <n v="0"/>
    <n v="0"/>
    <n v="1"/>
    <n v="1"/>
    <s v="SEWER"/>
    <n v="1"/>
    <n v="1"/>
    <n v="3500"/>
    <s v="NO_W1"/>
    <n v="0"/>
    <s v="50E-2-18A"/>
    <s v="All Public"/>
    <s v="SEWER"/>
    <s v="SEWER"/>
    <n v="3500"/>
    <m/>
    <m/>
    <n v="0"/>
    <n v="0"/>
    <n v="2"/>
    <n v="600"/>
    <n v="1"/>
    <m/>
    <m/>
    <m/>
    <m/>
    <m/>
    <m/>
    <m/>
    <m/>
    <m/>
    <m/>
    <n v="1"/>
    <n v="1"/>
    <x v="0"/>
    <x v="0"/>
  </r>
  <r>
    <s v="38-437"/>
    <m/>
    <x v="0"/>
    <s v="12 IVY ST"/>
    <n v="101"/>
    <s v="HATHON LEONARD B"/>
    <s v="R30"/>
    <s v="ONE FAMILY"/>
    <s v="38//437//"/>
    <n v="0.18984000000000001"/>
    <n v="1"/>
    <n v="1"/>
    <n v="1"/>
    <n v="1"/>
    <s v="SEPTIC"/>
    <n v="0"/>
    <n v="1"/>
    <n v="5900"/>
    <s v="YES"/>
    <n v="5900"/>
    <s v="38-437"/>
    <s v="Public Water,Gas,Septic"/>
    <s v="SEPTIC"/>
    <s v="SEPTIC"/>
    <n v="5900"/>
    <m/>
    <m/>
    <n v="1"/>
    <n v="1"/>
    <n v="3"/>
    <n v="878"/>
    <n v="1"/>
    <m/>
    <m/>
    <m/>
    <m/>
    <m/>
    <m/>
    <m/>
    <m/>
    <m/>
    <m/>
    <n v="2"/>
    <n v="1"/>
    <x v="3"/>
    <x v="3"/>
  </r>
  <r>
    <s v="50F-Q7"/>
    <m/>
    <x v="0"/>
    <s v="25 PILGRIM AVE"/>
    <n v="101"/>
    <s v="ROSS JEFFREY A"/>
    <s v="R30"/>
    <s v="ONE FAMILY"/>
    <s v="50/F/Q7//"/>
    <n v="0.11532000000000001"/>
    <n v="0"/>
    <n v="0"/>
    <n v="1"/>
    <n v="1"/>
    <s v="SEWER"/>
    <n v="1"/>
    <n v="2"/>
    <n v="23100"/>
    <s v="YES"/>
    <n v="0"/>
    <s v="50F-Q7"/>
    <s v="All Public"/>
    <s v="SEWER"/>
    <s v="SEWER"/>
    <n v="11550"/>
    <m/>
    <m/>
    <n v="0"/>
    <n v="0"/>
    <n v="3"/>
    <n v="1232"/>
    <n v="1"/>
    <m/>
    <m/>
    <m/>
    <m/>
    <m/>
    <m/>
    <m/>
    <m/>
    <m/>
    <m/>
    <n v="1"/>
    <n v="1"/>
    <x v="4"/>
    <x v="4"/>
  </r>
  <r>
    <s v="57-159"/>
    <m/>
    <x v="0"/>
    <s v="11 CAMARDO DR"/>
    <n v="101"/>
    <s v="SINGLETON JOHN"/>
    <s v="MR30"/>
    <s v="ONE FAMILY"/>
    <s v="57//159//"/>
    <n v="0.40178999999999998"/>
    <n v="0"/>
    <n v="0"/>
    <n v="1"/>
    <n v="1"/>
    <s v="SEWER"/>
    <n v="1"/>
    <n v="1"/>
    <n v="10900"/>
    <s v="YES"/>
    <n v="0"/>
    <s v="57-159"/>
    <s v="All Public"/>
    <s v="SEWER"/>
    <s v="SEWER"/>
    <n v="10900"/>
    <m/>
    <m/>
    <n v="0"/>
    <n v="0"/>
    <n v="4"/>
    <n v="1104"/>
    <n v="1"/>
    <m/>
    <m/>
    <m/>
    <m/>
    <m/>
    <m/>
    <m/>
    <m/>
    <m/>
    <m/>
    <n v="1"/>
    <n v="1"/>
    <x v="0"/>
    <x v="0"/>
  </r>
  <r>
    <s v="50F-60B"/>
    <m/>
    <x v="0"/>
    <s v="12 REYNOLDS AVE"/>
    <n v="101"/>
    <s v="PYNN SUSAN D &amp; CRAIG T"/>
    <s v="R30"/>
    <s v="ONE FAMILY"/>
    <s v="50/F/60/B/"/>
    <n v="0.15359999999999999"/>
    <n v="0"/>
    <n v="0"/>
    <n v="1"/>
    <n v="1"/>
    <s v="SEWER"/>
    <n v="1"/>
    <n v="0"/>
    <n v="0"/>
    <s v="YES"/>
    <n v="0"/>
    <s v="50F-60B"/>
    <s v="All Public"/>
    <s v="SEWER"/>
    <s v="SEWER"/>
    <n v="0"/>
    <m/>
    <m/>
    <n v="0"/>
    <n v="0"/>
    <n v="4"/>
    <n v="1338"/>
    <n v="1.5"/>
    <m/>
    <m/>
    <m/>
    <m/>
    <m/>
    <m/>
    <m/>
    <m/>
    <m/>
    <m/>
    <n v="1"/>
    <n v="1"/>
    <x v="4"/>
    <x v="4"/>
  </r>
  <r>
    <s v="LAND_NOPARC"/>
    <m/>
    <x v="0"/>
    <m/>
    <n v="0"/>
    <m/>
    <m/>
    <m/>
    <m/>
    <n v="4.8000000000000001E-4"/>
    <n v="0"/>
    <n v="0"/>
    <n v="0"/>
    <n v="0"/>
    <m/>
    <n v="0"/>
    <n v="0"/>
    <n v="0"/>
    <s v="NO"/>
    <n v="0"/>
    <m/>
    <m/>
    <m/>
    <m/>
    <n v="0"/>
    <m/>
    <m/>
    <n v="0"/>
    <n v="0"/>
    <n v="0"/>
    <n v="0"/>
    <n v="0"/>
    <m/>
    <m/>
    <m/>
    <m/>
    <m/>
    <m/>
    <m/>
    <m/>
    <m/>
    <m/>
    <n v="0"/>
    <n v="1"/>
    <x v="3"/>
    <x v="3"/>
  </r>
  <r>
    <s v="50E-1-20"/>
    <m/>
    <x v="0"/>
    <s v="9 MILDRED TER"/>
    <n v="101"/>
    <s v="VOSS HERBERT E"/>
    <s v="R30"/>
    <s v="ONE FAMILY"/>
    <s v="50/E1/20//"/>
    <n v="5.9310000000000002E-2"/>
    <n v="0"/>
    <n v="0"/>
    <n v="1"/>
    <n v="1"/>
    <s v="SEWER"/>
    <n v="1"/>
    <n v="1"/>
    <n v="3400"/>
    <s v="YES"/>
    <n v="0"/>
    <s v="50E-1-20"/>
    <s v="All Public"/>
    <s v="SEWER"/>
    <s v="SEWER"/>
    <n v="3400"/>
    <m/>
    <m/>
    <n v="0"/>
    <n v="0"/>
    <n v="2"/>
    <n v="759"/>
    <n v="1"/>
    <m/>
    <m/>
    <m/>
    <m/>
    <m/>
    <m/>
    <m/>
    <m/>
    <m/>
    <m/>
    <n v="2"/>
    <n v="1"/>
    <x v="0"/>
    <x v="0"/>
  </r>
  <r>
    <s v="38-138"/>
    <m/>
    <x v="0"/>
    <s v="14 RIVER TER"/>
    <n v="101"/>
    <s v="CORKERY WILLIAM C"/>
    <s v="R30"/>
    <s v="ONE FAMILY"/>
    <s v="38//138//"/>
    <n v="8.3739999999999995E-2"/>
    <n v="1"/>
    <n v="1"/>
    <n v="1"/>
    <n v="1"/>
    <s v="SEPTIC"/>
    <n v="0"/>
    <n v="1"/>
    <n v="3700"/>
    <s v="YES"/>
    <n v="3700"/>
    <s v="38-138"/>
    <s v="Public Water,Gas,Septic"/>
    <s v="SEPTIC"/>
    <s v="SEPTIC"/>
    <n v="3700"/>
    <m/>
    <m/>
    <n v="1"/>
    <n v="1"/>
    <n v="2"/>
    <n v="1001"/>
    <n v="1.3"/>
    <m/>
    <m/>
    <m/>
    <m/>
    <m/>
    <m/>
    <m/>
    <m/>
    <m/>
    <m/>
    <n v="1"/>
    <n v="1"/>
    <x v="3"/>
    <x v="3"/>
  </r>
  <r>
    <s v="57-H4"/>
    <m/>
    <x v="0"/>
    <s v="10 HARKINS WAY"/>
    <n v="101"/>
    <s v="HOLBROOK RICHMOND"/>
    <s v="MR30"/>
    <s v="ONE FAMILY"/>
    <s v="57//H4//"/>
    <n v="0.74673"/>
    <n v="0"/>
    <n v="0"/>
    <n v="1"/>
    <n v="1"/>
    <s v="SEWER"/>
    <n v="1"/>
    <n v="1"/>
    <n v="5900"/>
    <s v="YES"/>
    <n v="0"/>
    <s v="57-H4"/>
    <s v="Public Water"/>
    <m/>
    <s v="SEWER"/>
    <n v="5900"/>
    <m/>
    <m/>
    <n v="0"/>
    <n v="0"/>
    <n v="3"/>
    <n v="1004"/>
    <n v="1"/>
    <m/>
    <m/>
    <m/>
    <m/>
    <m/>
    <m/>
    <m/>
    <m/>
    <m/>
    <m/>
    <n v="1"/>
    <n v="1"/>
    <x v="0"/>
    <x v="0"/>
  </r>
  <r>
    <s v="50E-3-7"/>
    <m/>
    <x v="0"/>
    <s v="13 WALTER ST"/>
    <n v="132"/>
    <s v="SUTHERLAND ANDREW"/>
    <s v="R30"/>
    <s v="RES ACLNUD  MDL-00"/>
    <s v="50/E3/7//"/>
    <n v="2.681E-2"/>
    <n v="0"/>
    <n v="0"/>
    <n v="0"/>
    <n v="0"/>
    <m/>
    <n v="0"/>
    <n v="0"/>
    <n v="0"/>
    <s v="YES"/>
    <n v="0"/>
    <s v="50E-3-7"/>
    <m/>
    <m/>
    <m/>
    <n v="0"/>
    <m/>
    <m/>
    <n v="0"/>
    <n v="0"/>
    <n v="0"/>
    <n v="0"/>
    <n v="0"/>
    <m/>
    <m/>
    <m/>
    <m/>
    <m/>
    <m/>
    <m/>
    <m/>
    <m/>
    <m/>
    <n v="1"/>
    <n v="1"/>
    <x v="4"/>
    <x v="4"/>
  </r>
  <r>
    <s v="37-1027"/>
    <m/>
    <x v="0"/>
    <s v="20 CROOKED RIVER RD"/>
    <n v="101"/>
    <s v="DEPIETRO DEBRA M"/>
    <s v="R60"/>
    <s v="ONE FAMILY"/>
    <s v="37//1027//"/>
    <n v="8.7940000000000004E-2"/>
    <n v="1"/>
    <n v="1"/>
    <n v="1"/>
    <n v="1"/>
    <s v="SEPTIC"/>
    <n v="0"/>
    <n v="1"/>
    <n v="2900"/>
    <s v="YES"/>
    <n v="2900"/>
    <s v="37-1027"/>
    <s v="Public Water,Septic"/>
    <s v="SEPTIC"/>
    <s v="SEPTIC"/>
    <n v="2900"/>
    <m/>
    <m/>
    <n v="1"/>
    <n v="1"/>
    <n v="1"/>
    <n v="513"/>
    <n v="1"/>
    <m/>
    <m/>
    <m/>
    <m/>
    <m/>
    <m/>
    <m/>
    <m/>
    <m/>
    <m/>
    <n v="1"/>
    <n v="1"/>
    <x v="3"/>
    <x v="3"/>
  </r>
  <r>
    <s v="38-407"/>
    <m/>
    <x v="0"/>
    <s v="5 IVY ST"/>
    <n v="101"/>
    <s v="MORSE ARNOLD M"/>
    <s v="R30"/>
    <s v="ONE FAMILY"/>
    <s v="38//407//"/>
    <n v="0.35366999999999998"/>
    <n v="1"/>
    <n v="1"/>
    <n v="1"/>
    <n v="1"/>
    <s v="SEPTIC"/>
    <n v="0"/>
    <n v="1"/>
    <n v="3200"/>
    <s v="NO_W1"/>
    <n v="3200"/>
    <s v="38-407"/>
    <s v="Public Water,Gas,Septic"/>
    <s v="SEPTIC"/>
    <s v="SEPTIC"/>
    <n v="3200"/>
    <m/>
    <m/>
    <n v="1"/>
    <n v="1"/>
    <n v="2"/>
    <n v="1368"/>
    <n v="2"/>
    <m/>
    <m/>
    <m/>
    <m/>
    <m/>
    <m/>
    <m/>
    <m/>
    <m/>
    <m/>
    <n v="5"/>
    <n v="1"/>
    <x v="3"/>
    <x v="3"/>
  </r>
  <r>
    <s v="50E-2-19"/>
    <m/>
    <x v="0"/>
    <s v="4 SHERMAN ST"/>
    <n v="101"/>
    <s v="FRIESON STEVEN BRIGE"/>
    <s v="R30"/>
    <s v="ONE FAMILY"/>
    <s v="50/E2/19//"/>
    <n v="0.11704000000000001"/>
    <n v="0"/>
    <n v="0"/>
    <n v="1"/>
    <n v="1"/>
    <s v="SEWER"/>
    <n v="1"/>
    <n v="1"/>
    <n v="6600"/>
    <s v="YES"/>
    <n v="0"/>
    <s v="50E-2-19"/>
    <s v="All Public"/>
    <s v="SEWER"/>
    <s v="SEWER"/>
    <n v="6600"/>
    <m/>
    <m/>
    <n v="0"/>
    <n v="0"/>
    <n v="2"/>
    <n v="593"/>
    <n v="1"/>
    <m/>
    <m/>
    <m/>
    <m/>
    <m/>
    <m/>
    <m/>
    <m/>
    <m/>
    <m/>
    <n v="2"/>
    <n v="1"/>
    <x v="0"/>
    <x v="0"/>
  </r>
  <r>
    <s v="50F-Q6"/>
    <m/>
    <x v="0"/>
    <s v="23 PILGRIM AVE"/>
    <n v="101"/>
    <s v="LAMBERT JOHN T"/>
    <s v="R30"/>
    <s v="ONE FAMILY"/>
    <s v="50/F/Q6//"/>
    <n v="0.12277"/>
    <n v="0"/>
    <n v="0"/>
    <n v="1"/>
    <n v="1"/>
    <s v="SEWER"/>
    <n v="1"/>
    <n v="2"/>
    <n v="18600"/>
    <s v="YES"/>
    <n v="0"/>
    <s v="50F-Q6"/>
    <s v="Public Water,Public Sewer"/>
    <s v="SEWER"/>
    <s v="SEWER"/>
    <n v="9300"/>
    <m/>
    <m/>
    <n v="0"/>
    <n v="0"/>
    <n v="3"/>
    <n v="1080"/>
    <n v="1"/>
    <m/>
    <m/>
    <m/>
    <m/>
    <m/>
    <m/>
    <m/>
    <m/>
    <m/>
    <m/>
    <n v="1"/>
    <n v="1"/>
    <x v="4"/>
    <x v="4"/>
  </r>
  <r>
    <s v="50F-31"/>
    <m/>
    <x v="0"/>
    <s v="10 ALGELO AVE"/>
    <n v="101"/>
    <s v="DELVECCHIO PATRICK A &amp;"/>
    <s v="R30"/>
    <s v="ONE FAMILY"/>
    <s v="50/F/31//"/>
    <n v="0.10285"/>
    <n v="0"/>
    <n v="0"/>
    <n v="1"/>
    <n v="1"/>
    <s v="SEWER"/>
    <n v="1"/>
    <n v="1"/>
    <n v="1600"/>
    <s v="YES"/>
    <n v="0"/>
    <s v="50F-31"/>
    <s v="All Public"/>
    <s v="SEWER"/>
    <s v="SEWER"/>
    <n v="1600"/>
    <m/>
    <m/>
    <n v="0"/>
    <n v="0"/>
    <n v="3"/>
    <n v="780"/>
    <n v="1"/>
    <m/>
    <m/>
    <m/>
    <m/>
    <m/>
    <m/>
    <m/>
    <m/>
    <m/>
    <m/>
    <n v="1"/>
    <n v="1"/>
    <x v="4"/>
    <x v="4"/>
  </r>
  <r>
    <s v="50D-K1"/>
    <m/>
    <x v="0"/>
    <s v="1 PILGRIM AVE"/>
    <n v="101"/>
    <s v="KULAS RICHARD F"/>
    <s v="R30"/>
    <s v="ONE FAMILY"/>
    <s v="50/D/K1//"/>
    <n v="0.16825000000000001"/>
    <n v="0"/>
    <n v="0"/>
    <n v="1"/>
    <n v="1"/>
    <s v="SEWER"/>
    <n v="1"/>
    <n v="1"/>
    <n v="2700"/>
    <s v="YES"/>
    <n v="0"/>
    <s v="50D-K1"/>
    <s v="All Public"/>
    <s v="SEWER"/>
    <s v="SEWER"/>
    <n v="2700"/>
    <m/>
    <m/>
    <n v="0"/>
    <n v="0"/>
    <n v="2"/>
    <n v="483"/>
    <n v="1"/>
    <m/>
    <m/>
    <m/>
    <m/>
    <m/>
    <m/>
    <m/>
    <m/>
    <m/>
    <m/>
    <n v="1"/>
    <n v="1"/>
    <x v="4"/>
    <x v="4"/>
  </r>
  <r>
    <s v="LAND_NOPARC"/>
    <m/>
    <x v="0"/>
    <m/>
    <n v="0"/>
    <m/>
    <m/>
    <m/>
    <m/>
    <n v="7.2578699999999996"/>
    <n v="0"/>
    <n v="0"/>
    <n v="0"/>
    <n v="0"/>
    <m/>
    <n v="0"/>
    <n v="0"/>
    <n v="0"/>
    <s v="NO"/>
    <n v="0"/>
    <m/>
    <m/>
    <m/>
    <m/>
    <n v="0"/>
    <m/>
    <m/>
    <n v="0"/>
    <n v="0"/>
    <n v="0"/>
    <n v="0"/>
    <n v="0"/>
    <m/>
    <m/>
    <m/>
    <m/>
    <m/>
    <m/>
    <m/>
    <m/>
    <m/>
    <m/>
    <n v="0"/>
    <n v="1"/>
    <x v="0"/>
    <x v="0"/>
  </r>
  <r>
    <s v="50E-3-4"/>
    <m/>
    <x v="0"/>
    <s v="5 PILGRIM AVE"/>
    <n v="101"/>
    <s v="TYNAN COLLEEN A"/>
    <s v="R30"/>
    <s v="ONE FAMILY"/>
    <s v="50/E3/4//"/>
    <n v="0.1638"/>
    <n v="0"/>
    <n v="0"/>
    <n v="1"/>
    <n v="1"/>
    <s v="SEWER"/>
    <n v="1"/>
    <n v="1"/>
    <n v="7400"/>
    <s v="YES"/>
    <n v="0"/>
    <s v="50E-3-4"/>
    <m/>
    <m/>
    <s v="SEWER"/>
    <n v="7400"/>
    <m/>
    <m/>
    <n v="0"/>
    <n v="0"/>
    <n v="2"/>
    <n v="1710"/>
    <n v="1.9"/>
    <m/>
    <m/>
    <m/>
    <m/>
    <m/>
    <m/>
    <m/>
    <m/>
    <m/>
    <m/>
    <n v="3"/>
    <n v="1"/>
    <x v="4"/>
    <x v="4"/>
  </r>
  <r>
    <s v="50F-73"/>
    <m/>
    <x v="0"/>
    <s v="13 GLEN AVE"/>
    <n v="101"/>
    <s v="POLCARI ANTOINETTE LIFE ESTATE"/>
    <s v="R30"/>
    <s v="ONE FAMILY"/>
    <s v="50/F/73//"/>
    <n v="9.2979999999999993E-2"/>
    <n v="0"/>
    <n v="0"/>
    <n v="1"/>
    <n v="1"/>
    <s v="SEWER"/>
    <n v="1"/>
    <n v="1"/>
    <n v="200"/>
    <s v="YES"/>
    <n v="0"/>
    <s v="50F-73"/>
    <s v="All Public"/>
    <s v="SEWER"/>
    <s v="SEWER"/>
    <n v="200"/>
    <m/>
    <m/>
    <n v="0"/>
    <n v="0"/>
    <n v="2"/>
    <n v="813"/>
    <n v="1"/>
    <m/>
    <m/>
    <m/>
    <m/>
    <m/>
    <m/>
    <m/>
    <m/>
    <m/>
    <m/>
    <n v="1"/>
    <n v="1"/>
    <x v="4"/>
    <x v="4"/>
  </r>
  <r>
    <s v="50F-87"/>
    <m/>
    <x v="0"/>
    <s v="16 GLEN AVE"/>
    <n v="101"/>
    <s v="MILLIGAN CLAIRE F"/>
    <s v="R30"/>
    <s v="ONE FAMILY"/>
    <s v="50/F/87//"/>
    <n v="7.8329999999999997E-2"/>
    <n v="0"/>
    <n v="0"/>
    <n v="1"/>
    <n v="1"/>
    <s v="SEWER"/>
    <n v="1"/>
    <n v="1"/>
    <n v="10200"/>
    <s v="YES"/>
    <n v="0"/>
    <s v="50F-87"/>
    <s v="Public Water,Public Sewer"/>
    <s v="SEWER"/>
    <s v="SEWER"/>
    <n v="10200"/>
    <m/>
    <m/>
    <n v="0"/>
    <n v="0"/>
    <n v="3"/>
    <n v="1855"/>
    <n v="1.75"/>
    <m/>
    <m/>
    <m/>
    <m/>
    <m/>
    <m/>
    <m/>
    <m/>
    <m/>
    <m/>
    <n v="1"/>
    <n v="1"/>
    <x v="4"/>
    <x v="4"/>
  </r>
  <r>
    <s v="38-133"/>
    <m/>
    <x v="0"/>
    <s v="11 RIVER TER"/>
    <n v="101"/>
    <s v="LEIGHS RICHARD P"/>
    <s v="R30"/>
    <s v="ONE FAMILY"/>
    <s v="38//133//"/>
    <n v="0.16505"/>
    <n v="1"/>
    <n v="1"/>
    <n v="1"/>
    <n v="1"/>
    <s v="SEPTIC"/>
    <n v="0"/>
    <n v="1"/>
    <n v="1800"/>
    <s v="YES"/>
    <n v="1800"/>
    <s v="38-133"/>
    <s v="Public Water,Gas,Septic"/>
    <s v="SEPTIC"/>
    <s v="SEPTIC"/>
    <n v="1800"/>
    <m/>
    <m/>
    <n v="1"/>
    <n v="1"/>
    <n v="2"/>
    <n v="695"/>
    <n v="1"/>
    <m/>
    <m/>
    <m/>
    <m/>
    <m/>
    <m/>
    <m/>
    <m/>
    <m/>
    <m/>
    <n v="2"/>
    <n v="1"/>
    <x v="3"/>
    <x v="3"/>
  </r>
  <r>
    <s v="LAND_NOPARC"/>
    <m/>
    <x v="0"/>
    <m/>
    <n v="0"/>
    <m/>
    <m/>
    <m/>
    <m/>
    <n v="4.2040000000000001E-2"/>
    <n v="0"/>
    <n v="0"/>
    <n v="0"/>
    <n v="0"/>
    <m/>
    <n v="0"/>
    <n v="0"/>
    <n v="0"/>
    <s v="NO"/>
    <n v="0"/>
    <m/>
    <m/>
    <m/>
    <m/>
    <n v="0"/>
    <m/>
    <m/>
    <n v="0"/>
    <n v="0"/>
    <n v="0"/>
    <n v="0"/>
    <n v="0"/>
    <m/>
    <m/>
    <m/>
    <m/>
    <m/>
    <m/>
    <m/>
    <m/>
    <m/>
    <m/>
    <n v="0"/>
    <n v="1"/>
    <x v="3"/>
    <x v="3"/>
  </r>
  <r>
    <s v="50F-52"/>
    <m/>
    <x v="0"/>
    <s v="9 REYNOLDS AVE"/>
    <n v="101"/>
    <s v="MARDO JOSEPH E"/>
    <s v="R30"/>
    <s v="ONE FAMILY"/>
    <s v="50/F/52//"/>
    <n v="9.4039999999999999E-2"/>
    <n v="0"/>
    <n v="0"/>
    <n v="1"/>
    <n v="1"/>
    <s v="SEWER"/>
    <n v="1"/>
    <n v="1"/>
    <n v="8800"/>
    <s v="YES"/>
    <n v="0"/>
    <s v="50F-52"/>
    <s v="All Public"/>
    <s v="SEWER"/>
    <s v="SEWER"/>
    <n v="8800"/>
    <m/>
    <m/>
    <n v="0"/>
    <n v="0"/>
    <n v="3"/>
    <n v="969"/>
    <n v="1.75"/>
    <m/>
    <m/>
    <m/>
    <m/>
    <m/>
    <m/>
    <m/>
    <m/>
    <m/>
    <m/>
    <n v="0"/>
    <n v="1"/>
    <x v="4"/>
    <x v="4"/>
  </r>
  <r>
    <s v="38-439"/>
    <m/>
    <x v="0"/>
    <s v="8 IVY ST"/>
    <n v="101"/>
    <s v="CORNISH BRADFORD T"/>
    <s v="R30"/>
    <s v="ONE FAMILY"/>
    <s v="38//439//"/>
    <n v="9.9479999999999999E-2"/>
    <n v="1"/>
    <n v="1"/>
    <n v="1"/>
    <n v="1"/>
    <s v="SEPTIC"/>
    <n v="0"/>
    <n v="1"/>
    <n v="2000"/>
    <s v="YES"/>
    <n v="2000"/>
    <s v="38-439"/>
    <s v="Public Water,Septic"/>
    <s v="SEPTIC"/>
    <s v="SEPTIC"/>
    <n v="2000"/>
    <m/>
    <m/>
    <n v="1"/>
    <n v="1"/>
    <n v="2"/>
    <n v="736"/>
    <n v="1"/>
    <m/>
    <m/>
    <m/>
    <m/>
    <m/>
    <m/>
    <m/>
    <m/>
    <m/>
    <m/>
    <n v="1"/>
    <n v="1"/>
    <x v="3"/>
    <x v="3"/>
  </r>
  <r>
    <s v="50F-Q5"/>
    <m/>
    <x v="0"/>
    <s v="21 PILGRIM AVE"/>
    <n v="101"/>
    <s v="GALENO ELENA LIFE ESTATE"/>
    <s v="R30"/>
    <s v="ONE FAMILY"/>
    <s v="50/F/Q5//"/>
    <n v="0.15606999999999999"/>
    <n v="0"/>
    <n v="0"/>
    <n v="1"/>
    <n v="1"/>
    <s v="SEWER"/>
    <n v="1"/>
    <n v="2"/>
    <n v="7200"/>
    <s v="YES"/>
    <n v="0"/>
    <s v="50F-Q5"/>
    <s v="All Public"/>
    <s v="SEWER"/>
    <s v="SEWER"/>
    <n v="3600"/>
    <m/>
    <m/>
    <n v="0"/>
    <n v="0"/>
    <n v="2"/>
    <n v="864"/>
    <n v="1"/>
    <m/>
    <m/>
    <m/>
    <m/>
    <m/>
    <m/>
    <m/>
    <m/>
    <m/>
    <m/>
    <n v="1"/>
    <n v="1"/>
    <x v="4"/>
    <x v="4"/>
  </r>
  <r>
    <s v="LAND_NOPARC"/>
    <m/>
    <x v="0"/>
    <m/>
    <n v="0"/>
    <m/>
    <m/>
    <m/>
    <m/>
    <n v="0.66259999999999997"/>
    <n v="0"/>
    <n v="0"/>
    <n v="0"/>
    <n v="0"/>
    <m/>
    <n v="0"/>
    <n v="0"/>
    <n v="0"/>
    <s v="NO"/>
    <n v="0"/>
    <m/>
    <m/>
    <m/>
    <m/>
    <n v="0"/>
    <m/>
    <m/>
    <n v="0"/>
    <n v="0"/>
    <n v="0"/>
    <n v="0"/>
    <n v="0"/>
    <m/>
    <m/>
    <m/>
    <m/>
    <m/>
    <m/>
    <m/>
    <m/>
    <m/>
    <m/>
    <n v="0"/>
    <n v="1"/>
    <x v="0"/>
    <x v="0"/>
  </r>
  <r>
    <s v="50E-2-10"/>
    <m/>
    <x v="0"/>
    <s v="21 SHORE AVE"/>
    <n v="101"/>
    <s v="PIMENTEL MARTHA"/>
    <s v="R30"/>
    <s v="ONE FAMILY"/>
    <s v="50/E2/10//"/>
    <n v="7.4179999999999996E-2"/>
    <n v="0"/>
    <n v="0"/>
    <n v="1"/>
    <n v="1"/>
    <s v="SEWER"/>
    <n v="1"/>
    <n v="1"/>
    <n v="4000"/>
    <s v="YES"/>
    <n v="0"/>
    <s v="50E-2-10"/>
    <s v="All Public"/>
    <s v="SEWER"/>
    <s v="SEWER"/>
    <n v="4000"/>
    <m/>
    <m/>
    <n v="0"/>
    <n v="0"/>
    <n v="3"/>
    <n v="984"/>
    <n v="1"/>
    <m/>
    <m/>
    <m/>
    <m/>
    <m/>
    <m/>
    <m/>
    <m/>
    <m/>
    <m/>
    <n v="1"/>
    <n v="1"/>
    <x v="4"/>
    <x v="4"/>
  </r>
  <r>
    <s v="UNK1331"/>
    <s v="FEE"/>
    <x v="0"/>
    <s v="PILGRIM AVE"/>
    <n v="0"/>
    <m/>
    <m/>
    <m/>
    <m/>
    <n v="0.13852"/>
    <n v="0"/>
    <n v="0"/>
    <n v="0"/>
    <n v="0"/>
    <m/>
    <n v="0"/>
    <n v="0"/>
    <n v="0"/>
    <s v="NO_W2"/>
    <n v="0"/>
    <m/>
    <m/>
    <m/>
    <m/>
    <n v="0"/>
    <m/>
    <m/>
    <n v="0"/>
    <n v="0"/>
    <n v="0"/>
    <n v="0"/>
    <n v="0"/>
    <s v="Not in new Assr DB, Makepe?, old info"/>
    <m/>
    <m/>
    <m/>
    <m/>
    <m/>
    <m/>
    <m/>
    <m/>
    <m/>
    <n v="1"/>
    <n v="1"/>
    <x v="4"/>
    <x v="4"/>
  </r>
  <r>
    <s v="37-1022"/>
    <m/>
    <x v="0"/>
    <s v="12 CROOKED RIVER RD"/>
    <n v="101"/>
    <s v="CAPACHIONE MICHAEL J"/>
    <s v="R60"/>
    <s v="ONE FAMILY"/>
    <s v="37//1022//"/>
    <n v="2.1223299999999998"/>
    <n v="1"/>
    <n v="1"/>
    <n v="1"/>
    <n v="1"/>
    <s v="SEPTIC"/>
    <n v="0"/>
    <n v="1"/>
    <n v="11900"/>
    <s v="YES"/>
    <n v="11900"/>
    <s v="37-1022"/>
    <s v="Public Water,Gas,Septic"/>
    <s v="SEPTIC"/>
    <s v="SEPTIC"/>
    <n v="11900"/>
    <m/>
    <m/>
    <n v="1"/>
    <n v="1"/>
    <n v="4"/>
    <n v="2776"/>
    <n v="2"/>
    <m/>
    <m/>
    <m/>
    <m/>
    <m/>
    <m/>
    <m/>
    <m/>
    <m/>
    <m/>
    <n v="2"/>
    <n v="1"/>
    <x v="3"/>
    <x v="3"/>
  </r>
  <r>
    <s v="50E-2-28"/>
    <m/>
    <x v="0"/>
    <s v="118 SWIFTS BCH RD"/>
    <n v="101"/>
    <s v="OLEARY CHRISTOPHER J"/>
    <s v="R30"/>
    <s v="ONE FAMILY"/>
    <s v="50/E2/28//"/>
    <n v="5.6579999999999998E-2"/>
    <n v="0"/>
    <n v="0"/>
    <n v="1"/>
    <n v="1"/>
    <s v="SEWER"/>
    <n v="1"/>
    <n v="1"/>
    <n v="100"/>
    <s v="YES"/>
    <n v="0"/>
    <s v="50E-2-28"/>
    <s v="All Public"/>
    <s v="SEWER"/>
    <s v="SEWER"/>
    <n v="100"/>
    <m/>
    <m/>
    <n v="0"/>
    <n v="0"/>
    <n v="2"/>
    <n v="528"/>
    <n v="1"/>
    <m/>
    <m/>
    <m/>
    <m/>
    <m/>
    <m/>
    <m/>
    <m/>
    <m/>
    <m/>
    <n v="1"/>
    <n v="1"/>
    <x v="0"/>
    <x v="0"/>
  </r>
  <r>
    <s v="38-388"/>
    <m/>
    <x v="0"/>
    <s v="2 BAYSIDE AVE"/>
    <n v="101"/>
    <s v="ARNOLD JAMES J III"/>
    <s v="R30"/>
    <s v="ONE FAMILY"/>
    <s v="38//388//"/>
    <n v="0.22519"/>
    <n v="1"/>
    <n v="1"/>
    <n v="1"/>
    <n v="1"/>
    <s v="SEPTIC"/>
    <n v="0"/>
    <n v="0"/>
    <n v="0"/>
    <s v="YES"/>
    <n v="0"/>
    <s v="38-388"/>
    <s v="Public Water,Septic"/>
    <s v="SEPTIC"/>
    <s v="SEPTIC"/>
    <n v="0"/>
    <m/>
    <m/>
    <n v="1"/>
    <n v="1"/>
    <n v="4"/>
    <n v="1462"/>
    <n v="2"/>
    <m/>
    <m/>
    <m/>
    <m/>
    <m/>
    <m/>
    <m/>
    <m/>
    <m/>
    <m/>
    <n v="2"/>
    <n v="1"/>
    <x v="3"/>
    <x v="3"/>
  </r>
  <r>
    <s v="38-1003"/>
    <m/>
    <x v="0"/>
    <s v="0 PARKWOOD DR OFF"/>
    <n v="812"/>
    <s v="PARKWOOD BEACH IMPROVEMENT"/>
    <s v="R30"/>
    <s v="61B PICNIC"/>
    <s v="38//1003//"/>
    <n v="10.34202"/>
    <n v="0"/>
    <n v="0"/>
    <n v="0"/>
    <n v="0"/>
    <m/>
    <n v="0"/>
    <n v="0"/>
    <n v="0"/>
    <s v="YES"/>
    <n v="0"/>
    <s v="38-1003"/>
    <m/>
    <m/>
    <m/>
    <n v="0"/>
    <m/>
    <m/>
    <n v="0"/>
    <n v="0"/>
    <n v="0"/>
    <n v="0"/>
    <n v="0"/>
    <m/>
    <m/>
    <m/>
    <m/>
    <m/>
    <m/>
    <m/>
    <m/>
    <m/>
    <m/>
    <n v="0"/>
    <n v="1"/>
    <x v="3"/>
    <x v="3"/>
  </r>
  <r>
    <s v="50F-Q3"/>
    <m/>
    <x v="0"/>
    <s v="17 PILGRIM AVE"/>
    <n v="131"/>
    <s v="FLEMING RUTH M"/>
    <s v="R30"/>
    <s v="RES ACLNPO  MDL-00"/>
    <s v="50/F/Q3//"/>
    <n v="0.13091"/>
    <n v="0"/>
    <n v="0"/>
    <n v="0"/>
    <n v="0"/>
    <m/>
    <n v="0"/>
    <n v="0"/>
    <n v="0"/>
    <s v="YES"/>
    <n v="0"/>
    <s v="50F-Q3"/>
    <m/>
    <m/>
    <m/>
    <n v="0"/>
    <m/>
    <m/>
    <n v="0"/>
    <n v="0"/>
    <n v="0"/>
    <n v="0"/>
    <n v="0"/>
    <m/>
    <m/>
    <m/>
    <m/>
    <m/>
    <m/>
    <m/>
    <m/>
    <m/>
    <m/>
    <n v="1"/>
    <n v="1"/>
    <x v="4"/>
    <x v="4"/>
  </r>
  <r>
    <s v="50F-32"/>
    <m/>
    <x v="0"/>
    <s v="12 ALGELO AVE"/>
    <n v="101"/>
    <s v="RICCIATO HILDE LIFE ESTATE"/>
    <s v="R30"/>
    <s v="ONE FAMILY"/>
    <s v="50/F/32//"/>
    <n v="0.10562000000000001"/>
    <n v="0"/>
    <n v="0"/>
    <n v="1"/>
    <n v="1"/>
    <s v="SEWER"/>
    <n v="1"/>
    <n v="0"/>
    <n v="0"/>
    <s v="YES"/>
    <n v="0"/>
    <s v="50F-32"/>
    <s v="All Public"/>
    <s v="SEWER"/>
    <s v="SEWER"/>
    <n v="0"/>
    <m/>
    <m/>
    <n v="0"/>
    <n v="0"/>
    <n v="2"/>
    <n v="640"/>
    <n v="1"/>
    <m/>
    <m/>
    <m/>
    <m/>
    <m/>
    <m/>
    <m/>
    <m/>
    <m/>
    <m/>
    <n v="1"/>
    <n v="1"/>
    <x v="4"/>
    <x v="4"/>
  </r>
  <r>
    <s v="50D-411B"/>
    <m/>
    <x v="0"/>
    <s v="3 PILGRIM AVE"/>
    <n v="101"/>
    <s v="ENGLAND MATTHEW W"/>
    <s v="R30"/>
    <s v="ONE FAMILY"/>
    <s v="50/D/411/B/"/>
    <n v="6.3990000000000005E-2"/>
    <n v="0"/>
    <n v="0"/>
    <n v="1"/>
    <n v="1"/>
    <s v="SEWER"/>
    <n v="1"/>
    <n v="1"/>
    <n v="0"/>
    <s v="YES"/>
    <n v="0"/>
    <s v="50D-411B"/>
    <s v="Public Water,Public Sewer"/>
    <s v="SEWER"/>
    <s v="SEWER"/>
    <n v="0"/>
    <m/>
    <m/>
    <n v="0"/>
    <n v="0"/>
    <n v="4"/>
    <n v="1320"/>
    <n v="2"/>
    <m/>
    <m/>
    <m/>
    <m/>
    <m/>
    <m/>
    <m/>
    <m/>
    <m/>
    <m/>
    <n v="1"/>
    <n v="1"/>
    <x v="4"/>
    <x v="4"/>
  </r>
  <r>
    <s v="LAND_NOPARC"/>
    <m/>
    <x v="0"/>
    <m/>
    <n v="0"/>
    <m/>
    <m/>
    <m/>
    <m/>
    <n v="1.729E-2"/>
    <n v="0"/>
    <n v="0"/>
    <n v="0"/>
    <n v="0"/>
    <m/>
    <n v="0"/>
    <n v="0"/>
    <n v="0"/>
    <s v="NO"/>
    <n v="0"/>
    <m/>
    <m/>
    <m/>
    <m/>
    <n v="0"/>
    <m/>
    <m/>
    <n v="0"/>
    <n v="0"/>
    <n v="0"/>
    <n v="0"/>
    <n v="0"/>
    <m/>
    <m/>
    <m/>
    <m/>
    <m/>
    <m/>
    <m/>
    <m/>
    <m/>
    <m/>
    <n v="0"/>
    <n v="1"/>
    <x v="3"/>
    <x v="3"/>
  </r>
  <r>
    <s v="38-389"/>
    <m/>
    <x v="0"/>
    <s v="79 PARKWOOD DR"/>
    <n v="101"/>
    <s v="RENI ROBERT G"/>
    <s v="R30"/>
    <s v="ONE FAMILY"/>
    <s v="38//389//"/>
    <n v="0.15551000000000001"/>
    <n v="1"/>
    <n v="1"/>
    <n v="1"/>
    <n v="1"/>
    <s v="SEPTIC"/>
    <n v="0"/>
    <n v="1"/>
    <n v="1600"/>
    <s v="YES"/>
    <n v="1600"/>
    <s v="38-389"/>
    <s v="Public Water,Gas,Septic"/>
    <s v="SEPTIC"/>
    <s v="SEPTIC"/>
    <n v="1600"/>
    <m/>
    <m/>
    <n v="1"/>
    <n v="1"/>
    <n v="2"/>
    <n v="672"/>
    <n v="1"/>
    <m/>
    <m/>
    <m/>
    <m/>
    <m/>
    <m/>
    <m/>
    <m/>
    <m/>
    <m/>
    <n v="1"/>
    <n v="1"/>
    <x v="3"/>
    <x v="3"/>
  </r>
  <r>
    <s v="38-408"/>
    <m/>
    <x v="0"/>
    <s v="7 IVY ST"/>
    <n v="101"/>
    <s v="BALSAVICH JOHN C JR"/>
    <s v="R30"/>
    <s v="ONE FAMILY"/>
    <s v="38//408//"/>
    <n v="7.1809999999999999E-2"/>
    <n v="1"/>
    <n v="1"/>
    <n v="1"/>
    <n v="1"/>
    <s v="SEPTIC"/>
    <n v="0"/>
    <n v="1"/>
    <n v="700"/>
    <s v="YES"/>
    <n v="700"/>
    <s v="38-408"/>
    <s v="Public Water,Septic"/>
    <s v="SEPTIC"/>
    <s v="SEPTIC"/>
    <n v="700"/>
    <m/>
    <m/>
    <n v="1"/>
    <n v="1"/>
    <n v="2"/>
    <n v="520"/>
    <n v="1"/>
    <m/>
    <m/>
    <m/>
    <m/>
    <m/>
    <m/>
    <m/>
    <m/>
    <m/>
    <m/>
    <n v="1"/>
    <n v="1"/>
    <x v="3"/>
    <x v="3"/>
  </r>
  <r>
    <s v="37-1021"/>
    <m/>
    <x v="0"/>
    <s v="0 CROOKED RIVER RD"/>
    <n v="132"/>
    <s v="WHITEHEAD BROS CO"/>
    <s v="R60"/>
    <s v="RES ACLNUD  MDL-00"/>
    <s v="37//1021//"/>
    <n v="0.57455999999999996"/>
    <n v="0"/>
    <n v="0"/>
    <n v="0"/>
    <n v="0"/>
    <m/>
    <n v="0"/>
    <n v="0"/>
    <n v="0"/>
    <s v="YES"/>
    <n v="0"/>
    <s v="37-1021"/>
    <m/>
    <m/>
    <m/>
    <n v="0"/>
    <m/>
    <m/>
    <n v="0"/>
    <n v="0"/>
    <n v="0"/>
    <n v="0"/>
    <n v="0"/>
    <m/>
    <m/>
    <m/>
    <m/>
    <m/>
    <m/>
    <m/>
    <m/>
    <m/>
    <m/>
    <n v="1"/>
    <n v="1"/>
    <x v="3"/>
    <x v="3"/>
  </r>
  <r>
    <s v="LAND_NOPARC"/>
    <m/>
    <x v="0"/>
    <m/>
    <n v="0"/>
    <m/>
    <m/>
    <m/>
    <m/>
    <n v="6.0449999999999997E-2"/>
    <n v="0"/>
    <n v="0"/>
    <n v="0"/>
    <n v="0"/>
    <m/>
    <n v="0"/>
    <n v="0"/>
    <n v="0"/>
    <s v="NO"/>
    <n v="0"/>
    <m/>
    <m/>
    <m/>
    <m/>
    <n v="0"/>
    <m/>
    <m/>
    <n v="0"/>
    <n v="0"/>
    <n v="0"/>
    <n v="0"/>
    <n v="0"/>
    <m/>
    <m/>
    <m/>
    <m/>
    <m/>
    <m/>
    <m/>
    <m/>
    <m/>
    <m/>
    <n v="0"/>
    <n v="1"/>
    <x v="3"/>
    <x v="3"/>
  </r>
  <r>
    <s v="50F-Q2"/>
    <m/>
    <x v="0"/>
    <s v="15 PILGRIM AVE"/>
    <n v="132"/>
    <s v="GROARK PAUL D &amp; BROWNE THERESA A"/>
    <s v="R30"/>
    <s v="RES ACLNUD  MDL-00"/>
    <s v="50/F/Q2//"/>
    <n v="0.12353"/>
    <n v="0"/>
    <n v="0"/>
    <n v="0"/>
    <n v="0"/>
    <m/>
    <n v="0"/>
    <n v="0"/>
    <n v="0"/>
    <s v="YES"/>
    <n v="0"/>
    <s v="50F-Q2"/>
    <m/>
    <m/>
    <m/>
    <n v="0"/>
    <m/>
    <m/>
    <n v="0"/>
    <n v="0"/>
    <n v="0"/>
    <n v="0"/>
    <n v="0"/>
    <m/>
    <m/>
    <m/>
    <m/>
    <m/>
    <m/>
    <m/>
    <m/>
    <m/>
    <m/>
    <n v="1"/>
    <n v="1"/>
    <x v="4"/>
    <x v="4"/>
  </r>
  <r>
    <s v="50E-1-22"/>
    <m/>
    <x v="0"/>
    <s v="7 MILDRED TER"/>
    <n v="132"/>
    <s v="VOSS HERBERT E"/>
    <s v="R30"/>
    <s v="RES ACLNUD  MDL-00"/>
    <s v="50/E1/22//"/>
    <n v="5.6590000000000001E-2"/>
    <n v="0"/>
    <n v="0"/>
    <n v="0"/>
    <n v="0"/>
    <m/>
    <n v="0"/>
    <n v="0"/>
    <n v="0"/>
    <s v="YES"/>
    <n v="0"/>
    <s v="50E-1-22"/>
    <m/>
    <m/>
    <m/>
    <n v="0"/>
    <m/>
    <m/>
    <n v="0"/>
    <n v="0"/>
    <n v="0"/>
    <n v="0"/>
    <n v="0"/>
    <m/>
    <m/>
    <m/>
    <m/>
    <m/>
    <m/>
    <m/>
    <m/>
    <m/>
    <m/>
    <n v="2"/>
    <n v="1"/>
    <x v="0"/>
    <x v="0"/>
  </r>
  <r>
    <s v="50E-1-7"/>
    <m/>
    <x v="0"/>
    <s v="121 SWIFTS BCH RD"/>
    <n v="101"/>
    <s v="IANNUZZO MARY"/>
    <s v="R30"/>
    <s v="ONE FAMILY"/>
    <s v="50/E1/7//"/>
    <n v="8.9300000000000004E-2"/>
    <n v="0"/>
    <n v="0"/>
    <n v="1"/>
    <n v="1"/>
    <s v="SEWER"/>
    <n v="1"/>
    <n v="1"/>
    <n v="8700"/>
    <s v="NO_W1"/>
    <n v="0"/>
    <s v="50E-1-7"/>
    <s v="All Public"/>
    <s v="SEWER"/>
    <s v="SEWER"/>
    <n v="8700"/>
    <m/>
    <m/>
    <n v="0"/>
    <n v="0"/>
    <n v="3"/>
    <n v="1059"/>
    <n v="1.5"/>
    <m/>
    <m/>
    <m/>
    <m/>
    <m/>
    <m/>
    <m/>
    <m/>
    <m/>
    <m/>
    <n v="4"/>
    <n v="1"/>
    <x v="0"/>
    <x v="0"/>
  </r>
  <r>
    <s v="50E-2-20B"/>
    <m/>
    <x v="0"/>
    <s v="8 SHERMAN ST"/>
    <n v="101"/>
    <s v="JACKSON LINDA M"/>
    <s v="R30"/>
    <s v="ONE FAMILY"/>
    <s v="50/E2/20/B/"/>
    <n v="0.10897"/>
    <n v="0"/>
    <n v="0"/>
    <n v="1"/>
    <n v="1"/>
    <s v="SEWER"/>
    <n v="1"/>
    <n v="1"/>
    <n v="7600"/>
    <s v="YES"/>
    <n v="0"/>
    <s v="50E-2-20B"/>
    <s v="All Public"/>
    <s v="SEWER"/>
    <s v="SEWER"/>
    <n v="7600"/>
    <m/>
    <m/>
    <n v="0"/>
    <n v="0"/>
    <n v="2"/>
    <n v="628"/>
    <n v="1"/>
    <m/>
    <m/>
    <m/>
    <m/>
    <m/>
    <m/>
    <m/>
    <m/>
    <m/>
    <m/>
    <n v="1"/>
    <n v="1"/>
    <x v="4"/>
    <x v="4"/>
  </r>
  <r>
    <s v="50F-Q28"/>
    <m/>
    <x v="0"/>
    <s v="52 PILGRIM AVE"/>
    <n v="101"/>
    <s v="NARDULLO JOHN"/>
    <s v="R30"/>
    <s v="ONE FAMILY"/>
    <s v="50/F/Q28//"/>
    <n v="0.13195999999999999"/>
    <n v="0"/>
    <n v="0"/>
    <n v="1"/>
    <n v="1"/>
    <s v="SEWER"/>
    <n v="1"/>
    <n v="1"/>
    <n v="3400"/>
    <s v="YES"/>
    <n v="0"/>
    <s v="50F-Q28"/>
    <s v="All Public"/>
    <s v="SEWER"/>
    <s v="SEWER"/>
    <n v="3400"/>
    <m/>
    <m/>
    <n v="0"/>
    <n v="0"/>
    <n v="3"/>
    <n v="1224"/>
    <n v="1"/>
    <m/>
    <m/>
    <m/>
    <m/>
    <m/>
    <m/>
    <m/>
    <m/>
    <m/>
    <m/>
    <n v="1"/>
    <n v="1"/>
    <x v="4"/>
    <x v="4"/>
  </r>
  <r>
    <s v="38-390"/>
    <m/>
    <x v="0"/>
    <s v="81 PARKWOOD DR"/>
    <n v="130"/>
    <s v="MCNAMARA JULIANN C"/>
    <s v="R30"/>
    <s v="RES ACLNDV  MDL-00"/>
    <s v="38//390//"/>
    <n v="0.28305000000000002"/>
    <n v="0"/>
    <n v="0"/>
    <n v="0"/>
    <n v="0"/>
    <m/>
    <n v="0"/>
    <n v="0"/>
    <n v="0"/>
    <s v="YES"/>
    <n v="0"/>
    <s v="38-390"/>
    <m/>
    <m/>
    <m/>
    <n v="0"/>
    <m/>
    <m/>
    <n v="0"/>
    <n v="0"/>
    <n v="0"/>
    <n v="0"/>
    <n v="0"/>
    <m/>
    <m/>
    <m/>
    <m/>
    <m/>
    <m/>
    <m/>
    <m/>
    <m/>
    <m/>
    <n v="2"/>
    <n v="1"/>
    <x v="3"/>
    <x v="3"/>
  </r>
  <r>
    <s v="37-1012"/>
    <m/>
    <x v="0"/>
    <s v="107 GREAT NECK RD"/>
    <n v="104"/>
    <s v="MAYNARD WILLIAM G III"/>
    <s v="R60"/>
    <s v="TWO FAMILY"/>
    <s v="37//1012//"/>
    <n v="0.89144999999999996"/>
    <n v="1"/>
    <n v="1"/>
    <n v="1"/>
    <n v="1"/>
    <s v="SEPTIC"/>
    <n v="0"/>
    <n v="1"/>
    <n v="7300"/>
    <s v="YES"/>
    <n v="7300"/>
    <s v="37-1012"/>
    <s v="Public Water,Gas,Septic"/>
    <s v="SEPTIC"/>
    <s v="SEPTIC"/>
    <n v="7300"/>
    <m/>
    <m/>
    <n v="2"/>
    <n v="2"/>
    <n v="6"/>
    <n v="2160"/>
    <n v="1"/>
    <m/>
    <m/>
    <m/>
    <m/>
    <m/>
    <m/>
    <m/>
    <m/>
    <m/>
    <m/>
    <n v="1"/>
    <n v="1"/>
    <x v="3"/>
    <x v="3"/>
  </r>
  <r>
    <s v="50F-Q1"/>
    <m/>
    <x v="0"/>
    <s v="13 PILGRIM AVE"/>
    <n v="101"/>
    <s v="SUTHERLAND ANDREW"/>
    <s v="R30"/>
    <s v="ONE FAMILY"/>
    <s v="50/F/Q1//"/>
    <n v="0.13299"/>
    <n v="0"/>
    <n v="0"/>
    <n v="1"/>
    <n v="1"/>
    <s v="SEWER"/>
    <n v="1"/>
    <n v="4"/>
    <n v="15600"/>
    <s v="YES"/>
    <n v="0"/>
    <s v="50F-Q1"/>
    <s v="All Public"/>
    <s v="SEWER"/>
    <s v="SEWER"/>
    <n v="3900"/>
    <m/>
    <m/>
    <n v="0"/>
    <n v="0"/>
    <n v="2"/>
    <n v="784"/>
    <n v="1"/>
    <m/>
    <m/>
    <m/>
    <m/>
    <m/>
    <m/>
    <m/>
    <m/>
    <m/>
    <m/>
    <n v="1"/>
    <n v="1"/>
    <x v="4"/>
    <x v="4"/>
  </r>
  <r>
    <s v="38-440"/>
    <m/>
    <x v="0"/>
    <s v="4 IVY ST"/>
    <n v="101"/>
    <s v="ALTWEIN CHARLES H"/>
    <s v="R30"/>
    <s v="ONE FAMILY"/>
    <s v="38//440//"/>
    <n v="0.19552"/>
    <n v="1"/>
    <n v="1"/>
    <n v="1"/>
    <n v="1"/>
    <s v="SEPTIC"/>
    <n v="0"/>
    <n v="1"/>
    <n v="1700"/>
    <s v="YES"/>
    <n v="1700"/>
    <s v="38-440"/>
    <s v="Public Water,Septic"/>
    <s v="SEPTIC"/>
    <s v="SEPTIC"/>
    <n v="1700"/>
    <m/>
    <m/>
    <n v="1"/>
    <n v="1"/>
    <n v="4"/>
    <n v="1372"/>
    <n v="2"/>
    <m/>
    <m/>
    <m/>
    <m/>
    <m/>
    <m/>
    <m/>
    <m/>
    <m/>
    <m/>
    <n v="2"/>
    <n v="1"/>
    <x v="3"/>
    <x v="3"/>
  </r>
  <r>
    <s v="55-1016"/>
    <m/>
    <x v="0"/>
    <s v="12 SHADY LN"/>
    <n v="106"/>
    <s v="SCHMITT WILLIAM J SR"/>
    <s v="R30"/>
    <s v="AC LND IMP  MDL-00"/>
    <s v="55//1016//"/>
    <n v="0.15645000000000001"/>
    <n v="0"/>
    <n v="0"/>
    <n v="0"/>
    <n v="0"/>
    <m/>
    <n v="0"/>
    <n v="0"/>
    <n v="0"/>
    <s v="YES"/>
    <n v="0"/>
    <s v="55-1016"/>
    <m/>
    <m/>
    <m/>
    <n v="0"/>
    <m/>
    <m/>
    <n v="0"/>
    <n v="0"/>
    <n v="0"/>
    <n v="0"/>
    <n v="0"/>
    <m/>
    <m/>
    <m/>
    <m/>
    <m/>
    <m/>
    <m/>
    <m/>
    <m/>
    <m/>
    <n v="1"/>
    <n v="1"/>
    <x v="0"/>
    <x v="0"/>
  </r>
  <r>
    <s v="50F-132"/>
    <m/>
    <x v="0"/>
    <s v="28 PILGRIM AVE"/>
    <n v="101"/>
    <s v="DYER RICHARD W &amp; GAIL L"/>
    <s v="R30"/>
    <s v="ONE FAMILY"/>
    <s v="50/F/132//"/>
    <n v="0.11394"/>
    <n v="0"/>
    <n v="0"/>
    <n v="1"/>
    <n v="1"/>
    <s v="SEWER"/>
    <n v="1"/>
    <n v="1"/>
    <n v="2200"/>
    <s v="YES"/>
    <n v="0"/>
    <s v="50F-132"/>
    <s v="All Public"/>
    <s v="SEWER"/>
    <s v="SEWER"/>
    <n v="2200"/>
    <m/>
    <m/>
    <n v="0"/>
    <n v="0"/>
    <n v="2"/>
    <n v="739"/>
    <n v="1"/>
    <m/>
    <m/>
    <m/>
    <m/>
    <m/>
    <m/>
    <m/>
    <m/>
    <m/>
    <m/>
    <n v="1"/>
    <n v="1"/>
    <x v="4"/>
    <x v="4"/>
  </r>
  <r>
    <s v="57-118"/>
    <m/>
    <x v="0"/>
    <s v="2 CAMARDO DR"/>
    <n v="132"/>
    <s v="CHOUINARD ROGER P JR"/>
    <s v="MR30"/>
    <s v="RES ACLNUD  MDL-00"/>
    <s v="57//118//"/>
    <n v="0.22398000000000001"/>
    <n v="0"/>
    <n v="0"/>
    <n v="0"/>
    <n v="0"/>
    <m/>
    <n v="0"/>
    <n v="0"/>
    <n v="0"/>
    <s v="YES"/>
    <n v="0"/>
    <s v="57-118"/>
    <m/>
    <m/>
    <m/>
    <n v="0"/>
    <m/>
    <m/>
    <n v="0"/>
    <n v="0"/>
    <n v="0"/>
    <n v="0"/>
    <n v="0"/>
    <m/>
    <m/>
    <m/>
    <m/>
    <m/>
    <m/>
    <m/>
    <m/>
    <m/>
    <m/>
    <n v="1"/>
    <n v="1"/>
    <x v="0"/>
    <x v="0"/>
  </r>
  <r>
    <s v="38-442"/>
    <m/>
    <x v="0"/>
    <s v="1 DIAMOND AVE"/>
    <n v="101"/>
    <s v="FRANCIS DAVID M"/>
    <s v="R30"/>
    <s v="ONE FAMILY"/>
    <s v="38//442//"/>
    <n v="0.20580999999999999"/>
    <n v="1"/>
    <n v="1"/>
    <n v="1"/>
    <n v="1"/>
    <s v="SEPTIC"/>
    <n v="0"/>
    <n v="1"/>
    <n v="12700"/>
    <s v="YES"/>
    <n v="12700"/>
    <s v="38-442"/>
    <s v="Public Water,Gas,Septic"/>
    <s v="SEPTIC"/>
    <s v="SEPTIC"/>
    <n v="12700"/>
    <m/>
    <m/>
    <n v="1"/>
    <n v="1"/>
    <n v="3"/>
    <n v="1538"/>
    <n v="1.5"/>
    <m/>
    <m/>
    <m/>
    <m/>
    <m/>
    <m/>
    <m/>
    <m/>
    <m/>
    <m/>
    <n v="2"/>
    <n v="1"/>
    <x v="3"/>
    <x v="3"/>
  </r>
  <r>
    <s v="38-392"/>
    <m/>
    <x v="0"/>
    <s v="85 PARKWOOD DR"/>
    <n v="101"/>
    <s v="BARBOZA THOMAS H JR"/>
    <s v="R30"/>
    <s v="ONE FAMILY"/>
    <s v="38//392//"/>
    <n v="0.13503000000000001"/>
    <n v="1"/>
    <n v="1"/>
    <n v="1"/>
    <n v="1"/>
    <s v="SEPTIC"/>
    <n v="0"/>
    <n v="1"/>
    <n v="10100"/>
    <s v="YES"/>
    <n v="10100"/>
    <s v="38-392"/>
    <s v="Public Water,Gas,Septic"/>
    <s v="SEPTIC"/>
    <s v="SEPTIC"/>
    <n v="10100"/>
    <m/>
    <m/>
    <n v="1"/>
    <n v="1"/>
    <n v="2"/>
    <n v="1872"/>
    <n v="2"/>
    <m/>
    <m/>
    <m/>
    <m/>
    <m/>
    <m/>
    <m/>
    <m/>
    <m/>
    <m/>
    <n v="1"/>
    <n v="1"/>
    <x v="3"/>
    <x v="3"/>
  </r>
  <r>
    <s v="50F-88"/>
    <m/>
    <x v="0"/>
    <s v="18 GLEN AVE"/>
    <n v="132"/>
    <s v="MILLIGAN CLAIRE F"/>
    <s v="R30"/>
    <s v="RES ACLNUD  MDL-00"/>
    <s v="50/F/88//"/>
    <n v="8.3680000000000004E-2"/>
    <n v="0"/>
    <n v="0"/>
    <n v="0"/>
    <n v="0"/>
    <m/>
    <n v="0"/>
    <n v="0"/>
    <n v="0"/>
    <s v="YES"/>
    <n v="0"/>
    <s v="50F-88"/>
    <m/>
    <m/>
    <m/>
    <n v="0"/>
    <m/>
    <m/>
    <n v="0"/>
    <n v="0"/>
    <n v="0"/>
    <n v="0"/>
    <n v="0"/>
    <m/>
    <m/>
    <m/>
    <m/>
    <m/>
    <m/>
    <m/>
    <m/>
    <m/>
    <m/>
    <n v="1"/>
    <n v="1"/>
    <x v="4"/>
    <x v="4"/>
  </r>
  <r>
    <s v="50F-62"/>
    <m/>
    <x v="0"/>
    <s v="14 REYNOLDS AVE"/>
    <n v="101"/>
    <s v="CASASSA A EDWARD TRUSTEE"/>
    <s v="R30"/>
    <s v="ONE FAMILY"/>
    <s v="50/F/62//"/>
    <n v="0.12989999999999999"/>
    <n v="0"/>
    <n v="0"/>
    <n v="1"/>
    <n v="1"/>
    <s v="SEWER"/>
    <n v="1"/>
    <n v="1"/>
    <n v="8500"/>
    <s v="YES"/>
    <n v="0"/>
    <s v="50F-62"/>
    <s v="All Public"/>
    <s v="SEWER"/>
    <s v="SEWER"/>
    <n v="8500"/>
    <m/>
    <m/>
    <n v="0"/>
    <n v="0"/>
    <n v="3"/>
    <n v="1216"/>
    <n v="1.75"/>
    <m/>
    <m/>
    <m/>
    <m/>
    <m/>
    <m/>
    <m/>
    <m/>
    <m/>
    <m/>
    <n v="1"/>
    <n v="1"/>
    <x v="4"/>
    <x v="4"/>
  </r>
  <r>
    <s v="50F-51"/>
    <m/>
    <x v="0"/>
    <s v="11 REYNOLDS AVE"/>
    <n v="101"/>
    <s v="HOEY PATRICIA M"/>
    <s v="R30"/>
    <s v="ONE FAMILY"/>
    <s v="50/F/51//"/>
    <n v="9.715E-2"/>
    <n v="0"/>
    <n v="0"/>
    <n v="1"/>
    <n v="1"/>
    <s v="SEWER"/>
    <n v="1"/>
    <n v="1"/>
    <n v="18700"/>
    <s v="YES"/>
    <n v="0"/>
    <s v="50F-51"/>
    <s v="All Public"/>
    <s v="SEWER"/>
    <s v="SEWER"/>
    <n v="18700"/>
    <m/>
    <m/>
    <n v="0"/>
    <n v="0"/>
    <n v="3"/>
    <n v="2021"/>
    <n v="2"/>
    <m/>
    <m/>
    <m/>
    <m/>
    <m/>
    <m/>
    <m/>
    <m/>
    <m/>
    <m/>
    <n v="1"/>
    <n v="1"/>
    <x v="4"/>
    <x v="4"/>
  </r>
  <r>
    <s v="50F-72"/>
    <m/>
    <x v="0"/>
    <s v="15 GLEN AVE"/>
    <n v="101"/>
    <s v="CASEY TIMOTHY P &amp; MARIAN J"/>
    <s v="R30"/>
    <s v="ONE FAMILY"/>
    <s v="50/F/72//"/>
    <n v="0.10503"/>
    <n v="0"/>
    <n v="0"/>
    <n v="1"/>
    <n v="1"/>
    <s v="SEWER"/>
    <n v="1"/>
    <n v="1"/>
    <n v="17800"/>
    <s v="YES"/>
    <n v="0"/>
    <s v="50F-72"/>
    <s v="All Public"/>
    <s v="SEWER"/>
    <s v="SEWER"/>
    <n v="17800"/>
    <m/>
    <m/>
    <n v="0"/>
    <n v="0"/>
    <n v="2"/>
    <n v="725"/>
    <n v="1"/>
    <m/>
    <m/>
    <m/>
    <m/>
    <m/>
    <m/>
    <m/>
    <m/>
    <m/>
    <m/>
    <n v="1"/>
    <n v="1"/>
    <x v="4"/>
    <x v="4"/>
  </r>
  <r>
    <s v="38-1007"/>
    <m/>
    <x v="0"/>
    <s v="0 INDIAN NECK RD"/>
    <n v="106"/>
    <s v="PARKWOOD BEACH IMPROVEMENT"/>
    <s v="R30"/>
    <s v="AC LND IMP  MDL-00"/>
    <s v="38//1007//"/>
    <n v="4.1622500000000002"/>
    <n v="0"/>
    <n v="0"/>
    <n v="0"/>
    <n v="0"/>
    <m/>
    <n v="0"/>
    <n v="0"/>
    <n v="0"/>
    <s v="YES"/>
    <n v="0"/>
    <s v="38-1007"/>
    <m/>
    <m/>
    <m/>
    <n v="0"/>
    <m/>
    <m/>
    <n v="0"/>
    <n v="0"/>
    <n v="0"/>
    <n v="0"/>
    <n v="0"/>
    <m/>
    <m/>
    <m/>
    <m/>
    <m/>
    <m/>
    <m/>
    <m/>
    <m/>
    <m/>
    <n v="1"/>
    <n v="1"/>
    <x v="3"/>
    <x v="3"/>
  </r>
  <r>
    <s v="38-139"/>
    <m/>
    <x v="0"/>
    <s v="10 RIVER TER"/>
    <n v="101"/>
    <s v="CORKERY WILLIAM C"/>
    <s v="R30"/>
    <s v="ONE FAMILY"/>
    <s v="38//139//"/>
    <n v="0.17426"/>
    <n v="1"/>
    <n v="1"/>
    <n v="1"/>
    <n v="1"/>
    <s v="SEPTIC"/>
    <n v="0"/>
    <n v="0"/>
    <n v="0"/>
    <s v="YES"/>
    <n v="0"/>
    <s v="38-139"/>
    <s v="Public Water,Gas,Septic"/>
    <s v="SEPTIC"/>
    <s v="SEPTIC"/>
    <n v="0"/>
    <m/>
    <m/>
    <n v="1"/>
    <n v="1"/>
    <n v="3"/>
    <n v="1352"/>
    <n v="2"/>
    <m/>
    <m/>
    <m/>
    <m/>
    <m/>
    <m/>
    <m/>
    <m/>
    <m/>
    <m/>
    <n v="2"/>
    <n v="1"/>
    <x v="3"/>
    <x v="3"/>
  </r>
  <r>
    <s v="50F-91"/>
    <m/>
    <x v="0"/>
    <s v="15 ALGELO AVE"/>
    <n v="101"/>
    <s v="IANNACCI MICHAEL A"/>
    <s v="R30"/>
    <s v="ONE FAMILY"/>
    <s v="50/F/91//"/>
    <n v="0.1681"/>
    <n v="0"/>
    <n v="0"/>
    <n v="1"/>
    <n v="1"/>
    <s v="SEWER"/>
    <n v="1"/>
    <n v="1"/>
    <n v="1900"/>
    <s v="YES"/>
    <n v="0"/>
    <s v="50F-91"/>
    <s v="Public Water,Public Sewer"/>
    <s v="SEWER"/>
    <s v="SEWER"/>
    <n v="1900"/>
    <m/>
    <m/>
    <n v="0"/>
    <n v="0"/>
    <n v="2"/>
    <n v="1020"/>
    <n v="1"/>
    <m/>
    <m/>
    <m/>
    <m/>
    <m/>
    <m/>
    <m/>
    <m/>
    <m/>
    <m/>
    <n v="1"/>
    <n v="1"/>
    <x v="4"/>
    <x v="4"/>
  </r>
  <r>
    <s v="LAND_NOPARC"/>
    <m/>
    <x v="0"/>
    <m/>
    <n v="0"/>
    <m/>
    <m/>
    <m/>
    <m/>
    <n v="2.988E-2"/>
    <n v="0"/>
    <n v="0"/>
    <n v="0"/>
    <n v="0"/>
    <m/>
    <n v="0"/>
    <n v="0"/>
    <n v="0"/>
    <s v="NO"/>
    <n v="0"/>
    <m/>
    <m/>
    <m/>
    <m/>
    <n v="0"/>
    <m/>
    <m/>
    <n v="0"/>
    <n v="0"/>
    <n v="0"/>
    <n v="0"/>
    <n v="0"/>
    <m/>
    <m/>
    <m/>
    <m/>
    <m/>
    <m/>
    <m/>
    <m/>
    <m/>
    <m/>
    <n v="0"/>
    <n v="1"/>
    <x v="3"/>
    <x v="3"/>
  </r>
  <r>
    <s v="55-BV4"/>
    <m/>
    <x v="0"/>
    <s v="1 MYA'S COURT"/>
    <n v="101"/>
    <s v="CANNISTRARO FRANCES M"/>
    <s v="R30"/>
    <s v="ONE FAMILY"/>
    <s v="55//BV4//"/>
    <n v="0.27095000000000002"/>
    <n v="0"/>
    <n v="0"/>
    <n v="1"/>
    <n v="1"/>
    <s v="SEWER"/>
    <n v="1"/>
    <n v="1"/>
    <n v="13300"/>
    <s v="YES"/>
    <n v="0"/>
    <s v="55-BV4"/>
    <s v="All Public"/>
    <s v="SEWER"/>
    <s v="SEWER"/>
    <n v="13300"/>
    <m/>
    <m/>
    <n v="0"/>
    <n v="0"/>
    <n v="3"/>
    <n v="1204"/>
    <n v="1"/>
    <m/>
    <m/>
    <m/>
    <m/>
    <m/>
    <m/>
    <m/>
    <m/>
    <m/>
    <m/>
    <n v="1"/>
    <n v="1"/>
    <x v="0"/>
    <x v="0"/>
  </r>
  <r>
    <s v="50F-1042"/>
    <m/>
    <x v="0"/>
    <s v="0 PILGRIM AVE"/>
    <n v="132"/>
    <s v="ONEIL CHARLES A , JOSEPH GEORGE E"/>
    <s v="R30"/>
    <s v="RES ACLNUD  MDL-00"/>
    <s v="50/F/1042//"/>
    <n v="0.26446999999999998"/>
    <n v="0"/>
    <n v="0"/>
    <n v="0"/>
    <n v="0"/>
    <m/>
    <n v="0"/>
    <n v="0"/>
    <n v="0"/>
    <s v="YES"/>
    <n v="0"/>
    <s v="50F-1042"/>
    <m/>
    <m/>
    <m/>
    <n v="0"/>
    <m/>
    <m/>
    <n v="0"/>
    <n v="0"/>
    <n v="0"/>
    <n v="0"/>
    <n v="0"/>
    <m/>
    <m/>
    <m/>
    <m/>
    <m/>
    <m/>
    <m/>
    <m/>
    <m/>
    <m/>
    <n v="1"/>
    <n v="1"/>
    <x v="4"/>
    <x v="4"/>
  </r>
  <r>
    <s v="50E-2-29"/>
    <m/>
    <x v="0"/>
    <s v="116 SWIFTS BCH RD"/>
    <n v="101"/>
    <s v="MONAHAN ANN M"/>
    <s v="R30"/>
    <s v="ONE FAMILY"/>
    <s v="50/E2/29//"/>
    <n v="4.7230000000000001E-2"/>
    <n v="0"/>
    <n v="0"/>
    <n v="1"/>
    <n v="1"/>
    <s v="SEWER"/>
    <n v="1"/>
    <n v="1"/>
    <n v="20200"/>
    <s v="YES"/>
    <n v="0"/>
    <s v="50E-2-29"/>
    <s v="All Public"/>
    <s v="SEWER"/>
    <s v="SEWER"/>
    <n v="20200"/>
    <m/>
    <m/>
    <n v="0"/>
    <n v="0"/>
    <n v="2"/>
    <n v="600"/>
    <n v="1"/>
    <m/>
    <m/>
    <m/>
    <m/>
    <m/>
    <m/>
    <m/>
    <m/>
    <m/>
    <m/>
    <n v="1"/>
    <n v="1"/>
    <x v="0"/>
    <x v="0"/>
  </r>
  <r>
    <s v="50E-2-22"/>
    <m/>
    <x v="0"/>
    <s v="10 SHERMAN ST"/>
    <n v="101"/>
    <s v="TYNAN MARY J"/>
    <s v="R30"/>
    <s v="ONE FAMILY"/>
    <s v="50/E2/22//"/>
    <n v="6.6799999999999998E-2"/>
    <n v="0"/>
    <n v="0"/>
    <n v="1"/>
    <n v="1"/>
    <s v="SEWER"/>
    <n v="1"/>
    <n v="1"/>
    <n v="500"/>
    <s v="YES"/>
    <n v="0"/>
    <s v="50E-2-22"/>
    <s v="All Public"/>
    <s v="SEWER"/>
    <s v="SEWER"/>
    <n v="500"/>
    <m/>
    <m/>
    <n v="0"/>
    <n v="0"/>
    <n v="1"/>
    <n v="760"/>
    <n v="1"/>
    <m/>
    <m/>
    <m/>
    <m/>
    <m/>
    <m/>
    <m/>
    <m/>
    <m/>
    <m/>
    <n v="1"/>
    <n v="1"/>
    <x v="4"/>
    <x v="4"/>
  </r>
  <r>
    <s v="38-393"/>
    <m/>
    <x v="0"/>
    <s v="87 PARKWOOD DR"/>
    <n v="101"/>
    <s v="DELANCEY DARYL"/>
    <s v="R30"/>
    <s v="ONE FAMILY"/>
    <s v="38//393//"/>
    <n v="0.15121999999999999"/>
    <n v="1"/>
    <n v="1"/>
    <n v="1"/>
    <n v="1"/>
    <s v="SEPTIC"/>
    <n v="0"/>
    <n v="1"/>
    <n v="4300"/>
    <s v="YES"/>
    <n v="4300"/>
    <s v="38-393"/>
    <s v="Public Water,Gas,Septic"/>
    <s v="SEPTIC"/>
    <s v="SEPTIC"/>
    <n v="4300"/>
    <m/>
    <m/>
    <n v="1"/>
    <n v="1"/>
    <n v="3"/>
    <n v="848"/>
    <n v="1"/>
    <m/>
    <m/>
    <m/>
    <m/>
    <m/>
    <m/>
    <m/>
    <m/>
    <m/>
    <m/>
    <n v="1"/>
    <n v="1"/>
    <x v="3"/>
    <x v="3"/>
  </r>
  <r>
    <s v="40-1005"/>
    <m/>
    <x v="0"/>
    <s v="15 CROOKED RIVER RD"/>
    <n v="101"/>
    <s v="TETRAULT DAVID W"/>
    <s v="R30"/>
    <s v="ONE FAMILY"/>
    <s v="40//1005//"/>
    <n v="0.40216000000000002"/>
    <n v="1"/>
    <n v="1"/>
    <n v="1"/>
    <n v="1"/>
    <s v="SEPTIC"/>
    <n v="0"/>
    <n v="1"/>
    <n v="16400"/>
    <s v="YES"/>
    <n v="16400"/>
    <s v="40-1005"/>
    <s v="Public Water,Gas,Septic"/>
    <s v="SEPTIC"/>
    <s v="SEPTIC"/>
    <n v="16400"/>
    <m/>
    <m/>
    <n v="1"/>
    <n v="1"/>
    <n v="2"/>
    <n v="1337"/>
    <n v="1.5"/>
    <m/>
    <m/>
    <m/>
    <m/>
    <m/>
    <m/>
    <m/>
    <m/>
    <m/>
    <m/>
    <n v="1"/>
    <n v="1"/>
    <x v="3"/>
    <x v="3"/>
  </r>
  <r>
    <s v="57-137"/>
    <m/>
    <x v="0"/>
    <s v="4 CAMARDO DR"/>
    <n v="101"/>
    <s v="CHOUINARD ROGER P"/>
    <s v="MR30"/>
    <s v="ONE FAMILY"/>
    <s v="57//137//"/>
    <n v="0.23028000000000001"/>
    <n v="0"/>
    <n v="0"/>
    <n v="1"/>
    <n v="1"/>
    <s v="SEWER"/>
    <n v="1"/>
    <n v="1"/>
    <n v="14900"/>
    <s v="YES"/>
    <n v="0"/>
    <s v="57-137"/>
    <s v="All Public"/>
    <s v="SEWER"/>
    <s v="SEWER"/>
    <n v="14900"/>
    <m/>
    <m/>
    <n v="0"/>
    <n v="0"/>
    <n v="6"/>
    <n v="4220"/>
    <n v="2"/>
    <m/>
    <m/>
    <m/>
    <m/>
    <m/>
    <m/>
    <m/>
    <m/>
    <m/>
    <m/>
    <n v="1"/>
    <n v="1"/>
    <x v="0"/>
    <x v="0"/>
  </r>
  <r>
    <s v="38-132"/>
    <m/>
    <x v="0"/>
    <s v="9 RIVER TER"/>
    <n v="101"/>
    <s v="BUTLER LEO JR"/>
    <s v="R30"/>
    <s v="ONE FAMILY"/>
    <s v="38//132//"/>
    <n v="8.8359999999999994E-2"/>
    <n v="1"/>
    <n v="1"/>
    <n v="1"/>
    <n v="1"/>
    <s v="SEPTIC"/>
    <n v="0"/>
    <n v="1"/>
    <n v="1300"/>
    <s v="YES"/>
    <n v="1300"/>
    <s v="38-132"/>
    <s v="Public Water,Septic"/>
    <s v="SEPTIC"/>
    <s v="SEPTIC"/>
    <n v="1300"/>
    <m/>
    <m/>
    <n v="1"/>
    <n v="1"/>
    <n v="3"/>
    <n v="1469"/>
    <n v="1.75"/>
    <m/>
    <m/>
    <m/>
    <m/>
    <m/>
    <m/>
    <m/>
    <m/>
    <m/>
    <m/>
    <n v="1"/>
    <n v="1"/>
    <x v="3"/>
    <x v="3"/>
  </r>
  <r>
    <s v="50F-33"/>
    <m/>
    <x v="0"/>
    <s v="14 ALGELO AVE"/>
    <n v="101"/>
    <s v="PETTERSEN FRAN TRUSTEE OF"/>
    <s v="R30"/>
    <s v="ONE FAMILY"/>
    <s v="50/F/33//"/>
    <n v="0.23902999999999999"/>
    <n v="0"/>
    <n v="0"/>
    <n v="1"/>
    <n v="1"/>
    <s v="SEWER"/>
    <n v="1"/>
    <n v="1"/>
    <n v="9100"/>
    <s v="YES"/>
    <n v="0"/>
    <s v="50F-33"/>
    <s v="All Public"/>
    <s v="SEWER"/>
    <s v="SEWER"/>
    <n v="9100"/>
    <m/>
    <m/>
    <n v="0"/>
    <n v="0"/>
    <n v="4"/>
    <n v="1848"/>
    <n v="1"/>
    <m/>
    <m/>
    <m/>
    <m/>
    <m/>
    <m/>
    <m/>
    <m/>
    <m/>
    <m/>
    <n v="2"/>
    <n v="1"/>
    <x v="4"/>
    <x v="4"/>
  </r>
  <r>
    <s v="LAND_NOPARC"/>
    <m/>
    <x v="0"/>
    <m/>
    <n v="0"/>
    <m/>
    <m/>
    <m/>
    <m/>
    <n v="0.10778"/>
    <n v="0"/>
    <n v="0"/>
    <n v="0"/>
    <n v="0"/>
    <m/>
    <n v="0"/>
    <n v="0"/>
    <n v="0"/>
    <s v="NO"/>
    <n v="0"/>
    <m/>
    <m/>
    <m/>
    <m/>
    <n v="0"/>
    <m/>
    <m/>
    <n v="0"/>
    <n v="0"/>
    <n v="0"/>
    <n v="0"/>
    <n v="0"/>
    <m/>
    <m/>
    <m/>
    <m/>
    <m/>
    <m/>
    <m/>
    <m/>
    <m/>
    <m/>
    <n v="0"/>
    <n v="1"/>
    <x v="4"/>
    <x v="4"/>
  </r>
  <r>
    <s v="50E-1-24"/>
    <m/>
    <x v="0"/>
    <s v="8 COURT ST"/>
    <n v="101"/>
    <s v="SCHMITT WILLIAM J SR"/>
    <s v="R30"/>
    <s v="ONE FAMILY"/>
    <s v="50/E1/24//"/>
    <n v="3.1710000000000002E-2"/>
    <n v="0"/>
    <n v="0"/>
    <n v="1"/>
    <n v="1"/>
    <s v="SEWER"/>
    <n v="1"/>
    <n v="1"/>
    <n v="700"/>
    <s v="YES"/>
    <n v="0"/>
    <s v="50E-1-24"/>
    <s v="All Public"/>
    <s v="SEWER"/>
    <s v="SEWER"/>
    <n v="700"/>
    <m/>
    <m/>
    <n v="0"/>
    <n v="0"/>
    <n v="2"/>
    <n v="581"/>
    <n v="1"/>
    <m/>
    <m/>
    <m/>
    <m/>
    <m/>
    <m/>
    <m/>
    <m/>
    <m/>
    <m/>
    <n v="1"/>
    <n v="1"/>
    <x v="0"/>
    <x v="0"/>
  </r>
  <r>
    <s v="50E-2-27"/>
    <m/>
    <x v="0"/>
    <s v="3 MEDINA DR"/>
    <n v="101"/>
    <s v="GOMES ROSE M"/>
    <s v="R30"/>
    <s v="ONE FAMILY"/>
    <s v="50/E2/27//"/>
    <n v="9.0870000000000006E-2"/>
    <n v="0"/>
    <n v="0"/>
    <n v="1"/>
    <n v="1"/>
    <s v="SEWER"/>
    <n v="1"/>
    <n v="1"/>
    <n v="1700"/>
    <s v="YES"/>
    <n v="0"/>
    <s v="50E-2-27"/>
    <s v="All Public"/>
    <s v="SEWER"/>
    <s v="SEWER"/>
    <n v="1700"/>
    <m/>
    <m/>
    <n v="0"/>
    <n v="0"/>
    <n v="2"/>
    <n v="647"/>
    <n v="1"/>
    <m/>
    <m/>
    <m/>
    <m/>
    <m/>
    <m/>
    <m/>
    <m/>
    <m/>
    <m/>
    <n v="1"/>
    <n v="1"/>
    <x v="0"/>
    <x v="0"/>
  </r>
  <r>
    <s v="50F-A"/>
    <m/>
    <x v="0"/>
    <s v="PILGRIM AVE"/>
    <n v="132"/>
    <s v="NARDULLO JOHN A"/>
    <s v="R30"/>
    <s v="RES ACLNUD  MDL-00"/>
    <s v="50/F/A//"/>
    <n v="0.21535000000000001"/>
    <n v="0"/>
    <n v="0"/>
    <n v="0"/>
    <n v="0"/>
    <m/>
    <n v="0"/>
    <n v="0"/>
    <n v="0"/>
    <s v="YES"/>
    <n v="0"/>
    <s v="50F-A"/>
    <m/>
    <m/>
    <m/>
    <n v="0"/>
    <m/>
    <m/>
    <n v="0"/>
    <n v="0"/>
    <n v="0"/>
    <n v="0"/>
    <n v="0"/>
    <m/>
    <m/>
    <m/>
    <m/>
    <m/>
    <m/>
    <m/>
    <m/>
    <m/>
    <m/>
    <n v="1"/>
    <n v="1"/>
    <x v="4"/>
    <x v="4"/>
  </r>
  <r>
    <s v="LAND_NOPARC"/>
    <m/>
    <x v="0"/>
    <m/>
    <n v="0"/>
    <m/>
    <m/>
    <m/>
    <m/>
    <n v="3.5E-4"/>
    <n v="0"/>
    <n v="0"/>
    <n v="0"/>
    <n v="0"/>
    <m/>
    <n v="0"/>
    <n v="0"/>
    <n v="0"/>
    <s v="NO"/>
    <n v="0"/>
    <m/>
    <m/>
    <m/>
    <m/>
    <n v="0"/>
    <m/>
    <m/>
    <n v="0"/>
    <n v="0"/>
    <n v="0"/>
    <n v="0"/>
    <n v="0"/>
    <m/>
    <m/>
    <m/>
    <m/>
    <m/>
    <m/>
    <m/>
    <m/>
    <m/>
    <m/>
    <n v="0"/>
    <n v="1"/>
    <x v="4"/>
    <x v="4"/>
  </r>
  <r>
    <s v="55-BV9"/>
    <m/>
    <x v="0"/>
    <s v="11 MYA'S COURT"/>
    <n v="101"/>
    <s v="SANNICANDRO JOHN L"/>
    <s v="R30"/>
    <s v="ONE FAMILY"/>
    <s v="55//BV9//"/>
    <n v="0.49580000000000002"/>
    <n v="0"/>
    <n v="0"/>
    <n v="1"/>
    <n v="1"/>
    <s v="SEWER"/>
    <n v="1"/>
    <n v="1"/>
    <n v="14000"/>
    <s v="YES"/>
    <n v="0"/>
    <s v="55-BV9"/>
    <s v=",All Public"/>
    <s v="SEWER"/>
    <s v="SEWER"/>
    <n v="14000"/>
    <m/>
    <m/>
    <n v="0"/>
    <n v="0"/>
    <n v="3"/>
    <n v="2075"/>
    <n v="2"/>
    <m/>
    <m/>
    <m/>
    <m/>
    <m/>
    <m/>
    <m/>
    <m/>
    <m/>
    <m/>
    <n v="1"/>
    <n v="1"/>
    <x v="0"/>
    <x v="0"/>
  </r>
  <r>
    <s v="50F-Q36"/>
    <m/>
    <x v="0"/>
    <s v="50 PILGRIM AVE"/>
    <n v="132"/>
    <s v="ONEIL CHARLES"/>
    <s v="R30"/>
    <s v="RES ACLNUD  MDL-00"/>
    <s v="50/F/Q36//"/>
    <n v="0.17227000000000001"/>
    <n v="0"/>
    <n v="0"/>
    <n v="0"/>
    <n v="0"/>
    <m/>
    <n v="0"/>
    <n v="0"/>
    <n v="0"/>
    <s v="YES"/>
    <n v="0"/>
    <s v="50F-Q36"/>
    <m/>
    <m/>
    <m/>
    <n v="0"/>
    <m/>
    <m/>
    <n v="0"/>
    <n v="0"/>
    <n v="0"/>
    <n v="0"/>
    <n v="0"/>
    <m/>
    <m/>
    <m/>
    <m/>
    <m/>
    <m/>
    <m/>
    <m/>
    <m/>
    <m/>
    <n v="1"/>
    <n v="1"/>
    <x v="4"/>
    <x v="4"/>
  </r>
  <r>
    <s v="LAND_NOPARC"/>
    <m/>
    <x v="0"/>
    <m/>
    <n v="0"/>
    <m/>
    <m/>
    <m/>
    <m/>
    <n v="5.0699999999999999E-3"/>
    <n v="0"/>
    <n v="0"/>
    <n v="0"/>
    <n v="0"/>
    <m/>
    <n v="0"/>
    <n v="0"/>
    <n v="0"/>
    <s v="NO"/>
    <n v="0"/>
    <m/>
    <m/>
    <m/>
    <m/>
    <n v="0"/>
    <m/>
    <m/>
    <n v="0"/>
    <n v="0"/>
    <n v="0"/>
    <n v="0"/>
    <n v="0"/>
    <m/>
    <m/>
    <m/>
    <m/>
    <m/>
    <m/>
    <m/>
    <m/>
    <m/>
    <m/>
    <n v="0"/>
    <n v="1"/>
    <x v="4"/>
    <x v="4"/>
  </r>
  <r>
    <s v="18-1011"/>
    <m/>
    <x v="0"/>
    <s v="106 GREAT NECK RD"/>
    <n v="101"/>
    <s v="BLANCHETTE KAREN E"/>
    <s v="R60"/>
    <s v="ONE FAMILY"/>
    <s v="18//1011//"/>
    <n v="0.57809999999999995"/>
    <n v="1"/>
    <n v="1"/>
    <n v="1"/>
    <n v="1"/>
    <s v="SEPTIC"/>
    <n v="0"/>
    <n v="2"/>
    <n v="9100"/>
    <s v="YES"/>
    <n v="9100"/>
    <s v="18-1011"/>
    <s v="Public Water,Gas,Septic"/>
    <s v="SEPTIC"/>
    <s v="SEPTIC"/>
    <n v="4550"/>
    <m/>
    <m/>
    <n v="1"/>
    <n v="1"/>
    <n v="3"/>
    <n v="1530"/>
    <n v="1.9"/>
    <m/>
    <m/>
    <m/>
    <m/>
    <m/>
    <m/>
    <m/>
    <m/>
    <m/>
    <m/>
    <n v="0"/>
    <n v="1"/>
    <x v="3"/>
    <x v="3"/>
  </r>
  <r>
    <s v="57-149"/>
    <m/>
    <x v="0"/>
    <s v="6 CAMARDO DR"/>
    <n v="101"/>
    <s v="RUSSO JOSEPH V"/>
    <s v="MR30"/>
    <s v="ONE FAMILY"/>
    <s v="57//149//"/>
    <n v="0.23623"/>
    <n v="0"/>
    <n v="0"/>
    <n v="1"/>
    <n v="1"/>
    <s v="SEWER"/>
    <n v="1"/>
    <n v="1"/>
    <n v="4700"/>
    <s v="YES"/>
    <n v="0"/>
    <s v="57-149"/>
    <s v="All Public"/>
    <s v="SEWER"/>
    <s v="SEWER"/>
    <n v="4700"/>
    <m/>
    <m/>
    <n v="0"/>
    <n v="0"/>
    <n v="3"/>
    <n v="1162"/>
    <n v="1"/>
    <m/>
    <m/>
    <m/>
    <m/>
    <m/>
    <m/>
    <m/>
    <m/>
    <m/>
    <m/>
    <n v="1"/>
    <n v="1"/>
    <x v="0"/>
    <x v="0"/>
  </r>
  <r>
    <s v="50F-1051"/>
    <m/>
    <x v="0"/>
    <s v="0 PILGRIM AVE"/>
    <n v="132"/>
    <s v="FRENCH GARY H"/>
    <s v="R30"/>
    <s v="RES ACLNUD  MDL-00"/>
    <s v="50/F/1051//"/>
    <n v="1.3656999999999999"/>
    <n v="0"/>
    <n v="0"/>
    <n v="0"/>
    <n v="0"/>
    <m/>
    <n v="0"/>
    <n v="0"/>
    <n v="0"/>
    <s v="YES"/>
    <n v="0"/>
    <s v="50F-1051"/>
    <m/>
    <m/>
    <m/>
    <n v="0"/>
    <m/>
    <m/>
    <n v="0"/>
    <n v="0"/>
    <n v="0"/>
    <n v="0"/>
    <n v="0"/>
    <m/>
    <m/>
    <m/>
    <m/>
    <m/>
    <m/>
    <m/>
    <m/>
    <m/>
    <m/>
    <n v="2"/>
    <n v="1"/>
    <x v="4"/>
    <x v="4"/>
  </r>
  <r>
    <s v="57-176"/>
    <m/>
    <x v="0"/>
    <s v="13 CAMARDO DR"/>
    <n v="101"/>
    <s v="DURHAM MARY F LIFE ESTATE"/>
    <s v="MR30"/>
    <s v="ONE FAMILY"/>
    <s v="57//176//"/>
    <n v="0.43909999999999999"/>
    <n v="0"/>
    <n v="0"/>
    <n v="1"/>
    <n v="1"/>
    <s v="SEWER"/>
    <n v="1"/>
    <n v="1"/>
    <n v="7800"/>
    <s v="YES"/>
    <n v="0"/>
    <s v="57-176"/>
    <s v="All Public"/>
    <s v="SEWER"/>
    <s v="SEWER"/>
    <n v="7800"/>
    <m/>
    <m/>
    <n v="0"/>
    <n v="0"/>
    <n v="4"/>
    <n v="1104"/>
    <n v="1"/>
    <m/>
    <m/>
    <m/>
    <m/>
    <m/>
    <m/>
    <m/>
    <m/>
    <m/>
    <m/>
    <n v="1"/>
    <n v="1"/>
    <x v="0"/>
    <x v="0"/>
  </r>
  <r>
    <s v="50E-1-6B"/>
    <m/>
    <x v="0"/>
    <s v="6 COURT ST"/>
    <n v="101"/>
    <s v="BIGELOW KIM M"/>
    <s v="R130"/>
    <s v="ONE FAMILY"/>
    <s v="50/E1/6/B/"/>
    <n v="9.6970000000000001E-2"/>
    <n v="0"/>
    <n v="0"/>
    <n v="1"/>
    <n v="1"/>
    <s v="SEWER"/>
    <n v="1"/>
    <n v="1"/>
    <n v="0"/>
    <s v="NO_W1"/>
    <n v="0"/>
    <s v="50E-1-6B"/>
    <s v="All Public"/>
    <s v="SEWER"/>
    <s v="SEWER"/>
    <n v="0"/>
    <m/>
    <m/>
    <n v="0"/>
    <n v="0"/>
    <n v="2"/>
    <n v="660"/>
    <n v="1"/>
    <m/>
    <m/>
    <m/>
    <m/>
    <m/>
    <m/>
    <m/>
    <m/>
    <m/>
    <m/>
    <n v="3"/>
    <n v="1"/>
    <x v="0"/>
    <x v="0"/>
  </r>
  <r>
    <s v="50D-436"/>
    <m/>
    <x v="0"/>
    <s v="2 PILGRIM AVE"/>
    <n v="101"/>
    <s v="DAROSA JOSE F"/>
    <s v="R30"/>
    <s v="ONE FAMILY"/>
    <s v="50/D/436//"/>
    <n v="9.7320000000000004E-2"/>
    <n v="0"/>
    <n v="0"/>
    <n v="1"/>
    <n v="1"/>
    <s v="SEWER"/>
    <n v="1"/>
    <n v="1"/>
    <n v="1700"/>
    <s v="YES"/>
    <n v="0"/>
    <s v="50D-436"/>
    <s v="All Public"/>
    <s v="SEWER"/>
    <s v="SEWER"/>
    <n v="1700"/>
    <m/>
    <m/>
    <n v="0"/>
    <n v="0"/>
    <n v="2"/>
    <n v="596"/>
    <n v="1"/>
    <m/>
    <m/>
    <m/>
    <m/>
    <m/>
    <m/>
    <m/>
    <m/>
    <m/>
    <m/>
    <n v="1"/>
    <n v="1"/>
    <x v="4"/>
    <x v="4"/>
  </r>
  <r>
    <s v="50E-1-6A"/>
    <m/>
    <x v="0"/>
    <s v="117 SWIFTS BCH RD"/>
    <n v="101"/>
    <s v="SOUSA JOSE F"/>
    <s v="R30"/>
    <s v="ONE FAMILY"/>
    <s v="50/E1/6/A/"/>
    <n v="2.6380000000000001E-2"/>
    <n v="0"/>
    <n v="0"/>
    <n v="1"/>
    <n v="1"/>
    <s v="SEWER"/>
    <n v="1"/>
    <n v="1"/>
    <n v="999400"/>
    <s v="YES"/>
    <n v="0"/>
    <s v="50E-1-6A"/>
    <s v="All Public"/>
    <s v="SEWER"/>
    <s v="SEWER"/>
    <n v="999400"/>
    <m/>
    <m/>
    <n v="0"/>
    <n v="0"/>
    <n v="1"/>
    <n v="320"/>
    <n v="1"/>
    <m/>
    <m/>
    <m/>
    <m/>
    <m/>
    <m/>
    <m/>
    <m/>
    <m/>
    <m/>
    <n v="1"/>
    <n v="1"/>
    <x v="0"/>
    <x v="0"/>
  </r>
  <r>
    <s v="50E-2-23"/>
    <m/>
    <x v="0"/>
    <s v="17 SHORE AVE"/>
    <n v="101"/>
    <s v="COLLINS LESLIE J &amp; GRACE E"/>
    <s v="R30"/>
    <s v="ONE FAMILY"/>
    <s v="50/E2/23//"/>
    <n v="6.9589999999999999E-2"/>
    <n v="0"/>
    <n v="0"/>
    <n v="1"/>
    <n v="1"/>
    <s v="SEWER"/>
    <n v="1"/>
    <n v="1"/>
    <n v="7900"/>
    <s v="YES"/>
    <n v="0"/>
    <s v="50E-2-23"/>
    <s v="All Public"/>
    <s v="SEWER"/>
    <s v="SEWER"/>
    <n v="7900"/>
    <m/>
    <m/>
    <n v="0"/>
    <n v="0"/>
    <n v="3"/>
    <n v="704"/>
    <n v="1"/>
    <m/>
    <m/>
    <m/>
    <m/>
    <m/>
    <m/>
    <m/>
    <m/>
    <m/>
    <m/>
    <n v="1"/>
    <n v="1"/>
    <x v="4"/>
    <x v="4"/>
  </r>
  <r>
    <s v="50F-138"/>
    <m/>
    <x v="0"/>
    <s v="3 ALLEN AVE"/>
    <n v="101"/>
    <s v="CARBONI RICHARD DEAN"/>
    <s v="R30"/>
    <s v="ONE FAMILY"/>
    <s v="50/F/138//"/>
    <n v="0.1118"/>
    <n v="0"/>
    <n v="0"/>
    <n v="1"/>
    <n v="1"/>
    <s v="SEWER"/>
    <n v="1"/>
    <n v="1"/>
    <n v="7500"/>
    <s v="YES"/>
    <n v="0"/>
    <s v="50F-138"/>
    <s v="All Public"/>
    <s v="SEWER"/>
    <s v="SEWER"/>
    <n v="7500"/>
    <m/>
    <m/>
    <n v="0"/>
    <n v="0"/>
    <n v="3"/>
    <n v="936"/>
    <n v="1.5"/>
    <m/>
    <m/>
    <m/>
    <m/>
    <m/>
    <m/>
    <m/>
    <m/>
    <m/>
    <m/>
    <n v="1"/>
    <n v="1"/>
    <x v="4"/>
    <x v="4"/>
  </r>
  <r>
    <s v="LAND_NOPARC"/>
    <m/>
    <x v="0"/>
    <m/>
    <n v="0"/>
    <m/>
    <m/>
    <m/>
    <m/>
    <n v="1.8169999999999999E-2"/>
    <n v="0"/>
    <n v="0"/>
    <n v="0"/>
    <n v="0"/>
    <m/>
    <n v="0"/>
    <n v="0"/>
    <n v="0"/>
    <s v="NO"/>
    <n v="0"/>
    <m/>
    <m/>
    <m/>
    <m/>
    <n v="0"/>
    <m/>
    <m/>
    <n v="0"/>
    <n v="0"/>
    <n v="0"/>
    <n v="0"/>
    <n v="0"/>
    <m/>
    <m/>
    <m/>
    <m/>
    <m/>
    <m/>
    <m/>
    <m/>
    <m/>
    <m/>
    <n v="0"/>
    <n v="1"/>
    <x v="4"/>
    <x v="4"/>
  </r>
  <r>
    <s v="50F-133"/>
    <m/>
    <x v="0"/>
    <s v="26 PILGRIM AVE"/>
    <n v="101"/>
    <s v="NICHOLS MARY K"/>
    <s v="R30"/>
    <s v="ONE FAMILY"/>
    <s v="50/F/133//"/>
    <n v="0.11902"/>
    <n v="0"/>
    <n v="0"/>
    <n v="1"/>
    <n v="1"/>
    <s v="SEWER"/>
    <n v="1"/>
    <n v="1"/>
    <n v="600"/>
    <s v="YES"/>
    <n v="0"/>
    <s v="50F-133"/>
    <s v="All Public"/>
    <s v="SEWER"/>
    <s v="SEWER"/>
    <n v="600"/>
    <m/>
    <m/>
    <n v="0"/>
    <n v="0"/>
    <n v="2"/>
    <n v="772"/>
    <n v="1"/>
    <m/>
    <m/>
    <m/>
    <m/>
    <m/>
    <m/>
    <m/>
    <m/>
    <m/>
    <m/>
    <n v="1"/>
    <n v="1"/>
    <x v="4"/>
    <x v="4"/>
  </r>
  <r>
    <s v="50E-2-26"/>
    <m/>
    <x v="0"/>
    <s v="5 MEDINA DR"/>
    <n v="101"/>
    <s v="MAGEE ARTHUR M"/>
    <s v="R30"/>
    <s v="ONE FAMILY"/>
    <s v="50/E2/26//"/>
    <n v="7.8070000000000001E-2"/>
    <n v="0"/>
    <n v="0"/>
    <n v="1"/>
    <n v="1"/>
    <s v="SEWER"/>
    <n v="1"/>
    <n v="1"/>
    <n v="1900"/>
    <s v="YES"/>
    <n v="0"/>
    <s v="50E-2-26"/>
    <s v="All Public"/>
    <s v="SEWER"/>
    <s v="SEWER"/>
    <n v="1900"/>
    <m/>
    <m/>
    <n v="0"/>
    <n v="0"/>
    <n v="2"/>
    <n v="616"/>
    <n v="1"/>
    <m/>
    <m/>
    <m/>
    <m/>
    <m/>
    <m/>
    <m/>
    <m/>
    <m/>
    <m/>
    <n v="0"/>
    <n v="1"/>
    <x v="0"/>
    <x v="0"/>
  </r>
  <r>
    <s v="38-141"/>
    <m/>
    <x v="0"/>
    <s v="6 RIVER TER"/>
    <n v="101"/>
    <s v="SHAW GEORGE B"/>
    <s v="R30"/>
    <s v="ONE FAMILY"/>
    <s v="38//141//"/>
    <n v="0.17763999999999999"/>
    <n v="1"/>
    <n v="1"/>
    <n v="1"/>
    <n v="1"/>
    <s v="SEPTIC"/>
    <n v="0"/>
    <n v="1"/>
    <n v="6300"/>
    <s v="YES"/>
    <n v="6300"/>
    <s v="38-141"/>
    <s v="Public Water,Septic"/>
    <s v="SEPTIC"/>
    <s v="SEPTIC"/>
    <n v="6300"/>
    <m/>
    <m/>
    <n v="1"/>
    <n v="1"/>
    <n v="2"/>
    <n v="917"/>
    <n v="1.75"/>
    <m/>
    <m/>
    <m/>
    <m/>
    <m/>
    <m/>
    <m/>
    <m/>
    <m/>
    <m/>
    <n v="2"/>
    <n v="1"/>
    <x v="3"/>
    <x v="3"/>
  </r>
  <r>
    <s v="50F-50"/>
    <m/>
    <x v="0"/>
    <s v="13 REYNOLDS AVE"/>
    <n v="101"/>
    <s v="COMPTON LORNE A &amp; CAROL A"/>
    <s v="R30"/>
    <s v="ONE FAMILY"/>
    <s v="50/F/50//"/>
    <n v="0.10699"/>
    <n v="0"/>
    <n v="0"/>
    <n v="1"/>
    <n v="1"/>
    <s v="SEWER"/>
    <n v="1"/>
    <n v="1"/>
    <n v="0"/>
    <s v="YES"/>
    <n v="0"/>
    <s v="50F-50"/>
    <s v="All Public"/>
    <s v="SEWER"/>
    <s v="SEWER"/>
    <n v="0"/>
    <m/>
    <m/>
    <n v="0"/>
    <n v="0"/>
    <n v="3"/>
    <n v="1070"/>
    <n v="1.75"/>
    <m/>
    <m/>
    <m/>
    <m/>
    <m/>
    <m/>
    <m/>
    <m/>
    <m/>
    <m/>
    <n v="1"/>
    <n v="1"/>
    <x v="4"/>
    <x v="4"/>
  </r>
  <r>
    <s v="50F-71"/>
    <m/>
    <x v="0"/>
    <s v="17 GLEN AVE"/>
    <n v="101"/>
    <s v="BLAKE BRUCE B"/>
    <s v="R30"/>
    <s v="ONE FAMILY"/>
    <s v="50/F/71//"/>
    <n v="0.12497999999999999"/>
    <n v="0"/>
    <n v="0"/>
    <n v="1"/>
    <n v="1"/>
    <s v="SEWER"/>
    <n v="1"/>
    <n v="1"/>
    <n v="4400"/>
    <s v="YES"/>
    <n v="0"/>
    <s v="50F-71"/>
    <s v="All Public"/>
    <s v="SEWER"/>
    <s v="SEWER"/>
    <n v="4400"/>
    <m/>
    <m/>
    <n v="0"/>
    <n v="0"/>
    <n v="2"/>
    <n v="750"/>
    <n v="1"/>
    <m/>
    <m/>
    <m/>
    <m/>
    <m/>
    <m/>
    <m/>
    <m/>
    <m/>
    <m/>
    <n v="1"/>
    <n v="1"/>
    <x v="4"/>
    <x v="4"/>
  </r>
  <r>
    <s v="55-LA"/>
    <m/>
    <x v="0"/>
    <s v="O SHADY LN"/>
    <n v="132"/>
    <s v="CANNISTRARO FRANCES M TRUSTEE"/>
    <s v="R30"/>
    <s v="RES ACLNUD  MDL-00"/>
    <s v="55//LA//"/>
    <n v="0.16159999999999999"/>
    <n v="0"/>
    <n v="0"/>
    <n v="0"/>
    <n v="0"/>
    <m/>
    <n v="0"/>
    <n v="0"/>
    <n v="0"/>
    <s v="YES"/>
    <n v="0"/>
    <s v="55-LA"/>
    <m/>
    <m/>
    <m/>
    <n v="0"/>
    <m/>
    <m/>
    <n v="0"/>
    <n v="0"/>
    <n v="0"/>
    <n v="0"/>
    <n v="0"/>
    <m/>
    <m/>
    <m/>
    <m/>
    <m/>
    <m/>
    <m/>
    <m/>
    <m/>
    <m/>
    <n v="1"/>
    <n v="1"/>
    <x v="0"/>
    <x v="0"/>
  </r>
  <r>
    <s v="50D-433B"/>
    <m/>
    <x v="0"/>
    <s v="6 PILGRIM AVE"/>
    <n v="101"/>
    <s v="YODER JAMES N"/>
    <s v="R30"/>
    <s v="ONE FAMILY"/>
    <s v="50/D/433/B/"/>
    <n v="0.29398000000000002"/>
    <n v="0"/>
    <n v="0"/>
    <n v="1"/>
    <n v="1"/>
    <s v="SEWER"/>
    <n v="1"/>
    <n v="1"/>
    <n v="3800"/>
    <s v="YES"/>
    <n v="0"/>
    <s v="50D-433B"/>
    <s v="All Public"/>
    <s v="SEWER"/>
    <s v="SEWER"/>
    <n v="3800"/>
    <m/>
    <m/>
    <n v="0"/>
    <n v="0"/>
    <n v="3"/>
    <n v="1442"/>
    <n v="1"/>
    <m/>
    <m/>
    <m/>
    <m/>
    <m/>
    <m/>
    <m/>
    <m/>
    <m/>
    <m/>
    <n v="1"/>
    <n v="1"/>
    <x v="4"/>
    <x v="4"/>
  </r>
  <r>
    <s v="57-152"/>
    <m/>
    <x v="0"/>
    <s v="8 CAMARDO DR"/>
    <n v="101"/>
    <s v="ANTONUCCI JAMES"/>
    <s v="MR30"/>
    <s v="ONE FAMILY"/>
    <s v="57//152//"/>
    <n v="0.23338999999999999"/>
    <n v="0"/>
    <n v="0"/>
    <n v="1"/>
    <n v="1"/>
    <s v="SEWER"/>
    <n v="1"/>
    <n v="1"/>
    <n v="4600"/>
    <s v="YES"/>
    <n v="0"/>
    <s v="57-152"/>
    <s v="All Public"/>
    <s v="SEWER"/>
    <s v="SEWER"/>
    <n v="4600"/>
    <m/>
    <m/>
    <n v="0"/>
    <n v="0"/>
    <n v="3"/>
    <n v="1316"/>
    <n v="1"/>
    <m/>
    <m/>
    <m/>
    <m/>
    <m/>
    <m/>
    <m/>
    <m/>
    <m/>
    <m/>
    <n v="1"/>
    <n v="1"/>
    <x v="0"/>
    <x v="0"/>
  </r>
  <r>
    <s v="50F-63"/>
    <m/>
    <x v="0"/>
    <s v="16 REYNOLDS AVE"/>
    <n v="101"/>
    <s v="ALEXANDER RICHARD F"/>
    <s v="R30"/>
    <s v="ONE FAMILY"/>
    <s v="50/F/63//"/>
    <n v="0.14137"/>
    <n v="0"/>
    <n v="0"/>
    <n v="1"/>
    <n v="1"/>
    <s v="SEWER"/>
    <n v="1"/>
    <n v="1"/>
    <n v="400"/>
    <s v="YES"/>
    <n v="0"/>
    <s v="50F-63"/>
    <s v="All Public"/>
    <s v="SEWER"/>
    <s v="SEWER"/>
    <n v="400"/>
    <m/>
    <m/>
    <n v="0"/>
    <n v="0"/>
    <n v="2"/>
    <n v="545"/>
    <n v="1"/>
    <m/>
    <m/>
    <m/>
    <m/>
    <m/>
    <m/>
    <m/>
    <m/>
    <m/>
    <m/>
    <n v="1"/>
    <n v="1"/>
    <x v="4"/>
    <x v="4"/>
  </r>
  <r>
    <s v="38-1008"/>
    <m/>
    <x v="0"/>
    <s v="1 IVY ST"/>
    <n v="132"/>
    <s v="PARKWOOD BEACH IMPROVEMENT"/>
    <s v="R30"/>
    <s v="RES ACLNUD  MDL-00"/>
    <s v="38//1008//"/>
    <n v="0.29782999999999998"/>
    <n v="0"/>
    <n v="0"/>
    <n v="0"/>
    <n v="0"/>
    <m/>
    <n v="0"/>
    <n v="0"/>
    <n v="0"/>
    <s v="YES"/>
    <n v="0"/>
    <s v="38-1008"/>
    <m/>
    <m/>
    <m/>
    <n v="0"/>
    <m/>
    <m/>
    <n v="0"/>
    <n v="0"/>
    <n v="0"/>
    <n v="0"/>
    <n v="0"/>
    <m/>
    <m/>
    <m/>
    <m/>
    <m/>
    <m/>
    <m/>
    <m/>
    <m/>
    <m/>
    <n v="1"/>
    <n v="1"/>
    <x v="3"/>
    <x v="3"/>
  </r>
  <r>
    <s v="37-1026"/>
    <m/>
    <x v="0"/>
    <s v="16 CROOKED RIVER RD"/>
    <n v="132"/>
    <s v="GORDON COLIN C"/>
    <s v="R60"/>
    <s v="RES ACLNUD  MDL-00"/>
    <s v="37//1026//"/>
    <n v="0.20635000000000001"/>
    <n v="0"/>
    <n v="0"/>
    <n v="0"/>
    <n v="0"/>
    <m/>
    <n v="0"/>
    <n v="0"/>
    <n v="0"/>
    <s v="YES"/>
    <n v="0"/>
    <s v="37-1026"/>
    <m/>
    <m/>
    <m/>
    <n v="0"/>
    <m/>
    <m/>
    <n v="0"/>
    <n v="0"/>
    <n v="0"/>
    <n v="0"/>
    <n v="0"/>
    <m/>
    <m/>
    <m/>
    <m/>
    <m/>
    <m/>
    <m/>
    <m/>
    <m/>
    <m/>
    <n v="1"/>
    <n v="1"/>
    <x v="3"/>
    <x v="3"/>
  </r>
  <r>
    <s v="38-131"/>
    <m/>
    <x v="0"/>
    <s v="7 RIVER TER"/>
    <n v="101"/>
    <s v="PACOSA PETER A"/>
    <s v="R30"/>
    <s v="ONE FAMILY"/>
    <s v="38//131//"/>
    <n v="0.10730000000000001"/>
    <n v="1"/>
    <n v="1"/>
    <n v="1"/>
    <n v="1"/>
    <s v="SEPTIC"/>
    <n v="0"/>
    <n v="1"/>
    <n v="200"/>
    <s v="YES"/>
    <n v="200"/>
    <s v="38-131"/>
    <s v="Public Sewer,Gas,Septic"/>
    <s v="SEPTIC"/>
    <s v="SEPTIC"/>
    <n v="200"/>
    <m/>
    <m/>
    <n v="1"/>
    <n v="1"/>
    <n v="2"/>
    <n v="720"/>
    <n v="1"/>
    <m/>
    <m/>
    <m/>
    <m/>
    <m/>
    <m/>
    <m/>
    <m/>
    <m/>
    <m/>
    <n v="1"/>
    <n v="1"/>
    <x v="3"/>
    <x v="3"/>
  </r>
  <r>
    <s v="50F-153A2"/>
    <m/>
    <x v="0"/>
    <s v="10 PILGRIM AVE"/>
    <n v="101"/>
    <s v="DUNLOP PETER G"/>
    <s v="R30"/>
    <s v="ONE FAMILY"/>
    <s v="50/F/153/A2/"/>
    <n v="0.13192999999999999"/>
    <n v="0"/>
    <n v="0"/>
    <n v="1"/>
    <n v="1"/>
    <s v="SEWER"/>
    <n v="1"/>
    <n v="1"/>
    <n v="7900"/>
    <s v="YES"/>
    <n v="0"/>
    <s v="50F-153A2"/>
    <s v="Public Water,Public Sewer"/>
    <s v="SEWER"/>
    <s v="SEWER"/>
    <n v="7900"/>
    <m/>
    <m/>
    <n v="0"/>
    <n v="0"/>
    <n v="1"/>
    <n v="1008"/>
    <n v="1"/>
    <m/>
    <m/>
    <m/>
    <m/>
    <m/>
    <m/>
    <m/>
    <m/>
    <m/>
    <m/>
    <n v="1"/>
    <n v="1"/>
    <x v="4"/>
    <x v="4"/>
  </r>
  <r>
    <s v="50F-134"/>
    <m/>
    <x v="0"/>
    <s v="11 ALLEN AVE"/>
    <n v="101"/>
    <s v="CHALOUX JOSEPH G &amp; ELAINE M"/>
    <s v="R30"/>
    <s v="ONE FAMILY"/>
    <s v="50/F/134//"/>
    <n v="0.11176"/>
    <n v="0"/>
    <n v="0"/>
    <n v="1"/>
    <n v="1"/>
    <s v="SEWER"/>
    <n v="1"/>
    <n v="1"/>
    <n v="1100"/>
    <s v="YES"/>
    <n v="0"/>
    <s v="50F-134"/>
    <s v="All Public"/>
    <s v="SEWER"/>
    <s v="SEWER"/>
    <n v="1100"/>
    <m/>
    <m/>
    <n v="0"/>
    <n v="0"/>
    <n v="2"/>
    <n v="528"/>
    <n v="1"/>
    <m/>
    <m/>
    <m/>
    <m/>
    <m/>
    <m/>
    <m/>
    <m/>
    <m/>
    <m/>
    <n v="1"/>
    <n v="1"/>
    <x v="4"/>
    <x v="4"/>
  </r>
  <r>
    <s v="57-1004A2"/>
    <m/>
    <x v="0"/>
    <s v="0 SHADY LN"/>
    <n v="710"/>
    <s v="274 MAIN STREET REALTY TRUST"/>
    <s v="MR30"/>
    <s v="CRANBERRY  MDL-00"/>
    <s v="57//1004/A2/"/>
    <n v="15.98584"/>
    <n v="1"/>
    <n v="1"/>
    <n v="1"/>
    <n v="1"/>
    <s v="SEPTIC"/>
    <n v="0"/>
    <n v="0"/>
    <n v="0"/>
    <s v="YES"/>
    <n v="0"/>
    <s v="57-1004A2"/>
    <m/>
    <m/>
    <s v="SEPTIC"/>
    <n v="0"/>
    <m/>
    <m/>
    <n v="1"/>
    <n v="1"/>
    <n v="0"/>
    <n v="0"/>
    <n v="0"/>
    <m/>
    <m/>
    <m/>
    <m/>
    <m/>
    <m/>
    <m/>
    <m/>
    <m/>
    <m/>
    <n v="1"/>
    <n v="1"/>
    <x v="0"/>
    <x v="0"/>
  </r>
  <r>
    <s v="38-143"/>
    <m/>
    <x v="0"/>
    <s v="4 RIVER TER"/>
    <n v="101"/>
    <s v="SCIACCA NATALE J &amp; GERALDINE A"/>
    <s v="R30"/>
    <s v="ONE FAMILY"/>
    <s v="38//143//"/>
    <n v="8.4349999999999994E-2"/>
    <n v="1"/>
    <n v="1"/>
    <n v="1"/>
    <n v="1"/>
    <s v="SEPTIC"/>
    <n v="0"/>
    <n v="1"/>
    <n v="2600"/>
    <s v="YES"/>
    <n v="2600"/>
    <s v="38-143"/>
    <s v="Public Water,Gas,Septic"/>
    <s v="SEPTIC"/>
    <s v="SEPTIC"/>
    <n v="2600"/>
    <m/>
    <m/>
    <n v="1"/>
    <n v="1"/>
    <n v="4"/>
    <n v="1616"/>
    <n v="2"/>
    <m/>
    <m/>
    <m/>
    <m/>
    <m/>
    <m/>
    <m/>
    <m/>
    <m/>
    <m/>
    <n v="1"/>
    <n v="1"/>
    <x v="3"/>
    <x v="3"/>
  </r>
  <r>
    <s v="50E-2-24"/>
    <m/>
    <x v="0"/>
    <s v="15 SHORE AVE"/>
    <n v="101"/>
    <s v="WARRICK CIELITO LINDO"/>
    <s v="R30"/>
    <s v="ONE FAMILY"/>
    <s v="50/E2/24//"/>
    <n v="7.9240000000000005E-2"/>
    <n v="0"/>
    <n v="0"/>
    <n v="1"/>
    <n v="1"/>
    <s v="SEWER"/>
    <n v="1"/>
    <n v="1"/>
    <n v="3300"/>
    <s v="YES"/>
    <n v="0"/>
    <s v="50E-2-24"/>
    <s v="All Public"/>
    <s v="SEWER"/>
    <s v="SEWER"/>
    <n v="3300"/>
    <m/>
    <m/>
    <n v="0"/>
    <n v="0"/>
    <n v="1"/>
    <n v="612"/>
    <n v="1"/>
    <m/>
    <m/>
    <m/>
    <m/>
    <m/>
    <m/>
    <m/>
    <m/>
    <m/>
    <m/>
    <n v="1"/>
    <n v="1"/>
    <x v="4"/>
    <x v="4"/>
  </r>
  <r>
    <s v="57-157"/>
    <m/>
    <x v="0"/>
    <s v="10 CAMARDO DR"/>
    <n v="101"/>
    <s v="LAVALLE DARCY L"/>
    <s v="MR30"/>
    <s v="ONE FAMILY"/>
    <s v="57//157//"/>
    <n v="0.27317999999999998"/>
    <n v="0"/>
    <n v="0"/>
    <n v="1"/>
    <n v="1"/>
    <s v="SEWER"/>
    <n v="1"/>
    <n v="1"/>
    <n v="9600"/>
    <s v="YES"/>
    <n v="0"/>
    <s v="57-157"/>
    <s v="All Public"/>
    <s v="SEWER"/>
    <s v="SEWER"/>
    <n v="9600"/>
    <m/>
    <m/>
    <n v="0"/>
    <n v="0"/>
    <n v="7"/>
    <n v="1728"/>
    <n v="1"/>
    <m/>
    <m/>
    <m/>
    <m/>
    <m/>
    <m/>
    <m/>
    <m/>
    <m/>
    <m/>
    <n v="1"/>
    <n v="1"/>
    <x v="0"/>
    <x v="0"/>
  </r>
  <r>
    <s v="38-146"/>
    <m/>
    <x v="0"/>
    <s v="75 PARKWOOD DR"/>
    <n v="132"/>
    <s v="PINKSTEN GEORGE L"/>
    <s v="R30"/>
    <s v="RES ACLNUD  MDL-00"/>
    <s v="38//146//"/>
    <n v="6.6420000000000007E-2"/>
    <n v="0"/>
    <n v="0"/>
    <n v="0"/>
    <n v="0"/>
    <m/>
    <n v="0"/>
    <n v="0"/>
    <n v="0"/>
    <s v="YES"/>
    <n v="0"/>
    <s v="38-146"/>
    <m/>
    <m/>
    <m/>
    <n v="0"/>
    <m/>
    <m/>
    <n v="0"/>
    <n v="0"/>
    <n v="0"/>
    <n v="0"/>
    <n v="0"/>
    <m/>
    <m/>
    <m/>
    <m/>
    <m/>
    <m/>
    <m/>
    <m/>
    <m/>
    <m/>
    <n v="1"/>
    <n v="1"/>
    <x v="3"/>
    <x v="3"/>
  </r>
  <r>
    <s v="50F-Q35"/>
    <m/>
    <x v="0"/>
    <s v="4 POINT RD"/>
    <n v="101"/>
    <s v="ONEIL CHARLES P"/>
    <s v="R30"/>
    <s v="ONE FAMILY"/>
    <s v="50/F/Q35//"/>
    <n v="0.15504999999999999"/>
    <n v="0"/>
    <n v="0"/>
    <n v="1"/>
    <n v="1"/>
    <s v="SEWER"/>
    <n v="1"/>
    <n v="1"/>
    <n v="8400"/>
    <s v="YES"/>
    <n v="0"/>
    <s v="50F-Q35"/>
    <s v="All Public"/>
    <s v="SEWER"/>
    <s v="SEWER"/>
    <n v="8400"/>
    <m/>
    <m/>
    <n v="0"/>
    <n v="0"/>
    <n v="3"/>
    <n v="1138"/>
    <n v="1"/>
    <m/>
    <m/>
    <m/>
    <m/>
    <m/>
    <m/>
    <m/>
    <m/>
    <m/>
    <m/>
    <n v="1"/>
    <n v="1"/>
    <x v="4"/>
    <x v="4"/>
  </r>
  <r>
    <s v="50F-89"/>
    <m/>
    <x v="0"/>
    <s v="17 ALGELO AVE"/>
    <n v="101"/>
    <s v="WHEELER DUANE E &amp; W SANDRA"/>
    <s v="R30"/>
    <s v="ONE FAMILY"/>
    <s v="50/F/89//"/>
    <n v="0.17881"/>
    <n v="0"/>
    <n v="0"/>
    <n v="1"/>
    <n v="1"/>
    <s v="SEWER"/>
    <n v="1"/>
    <n v="0"/>
    <n v="0"/>
    <s v="YES"/>
    <n v="0"/>
    <s v="50F-89"/>
    <s v="Public Water,Public Sewer"/>
    <s v="SEWER"/>
    <s v="SEWER"/>
    <n v="0"/>
    <m/>
    <m/>
    <n v="0"/>
    <n v="0"/>
    <n v="4"/>
    <n v="1148"/>
    <n v="1"/>
    <m/>
    <m/>
    <m/>
    <m/>
    <m/>
    <m/>
    <m/>
    <m/>
    <m/>
    <m/>
    <n v="2"/>
    <n v="1"/>
    <x v="4"/>
    <x v="4"/>
  </r>
  <r>
    <s v="38-145"/>
    <m/>
    <x v="0"/>
    <s v="73 PARKWOOD DR"/>
    <n v="101"/>
    <s v="PINKSTEN GEORGE L"/>
    <s v="R30"/>
    <s v="ONE FAMILY"/>
    <s v="38//145//"/>
    <n v="0.15345"/>
    <n v="1"/>
    <n v="1"/>
    <n v="1"/>
    <n v="1"/>
    <s v="SEPTIC"/>
    <n v="0"/>
    <n v="1"/>
    <n v="8200"/>
    <s v="YES"/>
    <n v="8200"/>
    <s v="38-145"/>
    <s v="Public Water,Gas,Septic"/>
    <s v="SEPTIC"/>
    <s v="SEPTIC"/>
    <n v="8200"/>
    <m/>
    <m/>
    <n v="1"/>
    <n v="1"/>
    <n v="3"/>
    <n v="2002"/>
    <n v="1.75"/>
    <m/>
    <m/>
    <m/>
    <m/>
    <m/>
    <m/>
    <m/>
    <m/>
    <m/>
    <m/>
    <n v="1"/>
    <n v="1"/>
    <x v="3"/>
    <x v="3"/>
  </r>
  <r>
    <s v="50F-B"/>
    <m/>
    <x v="0"/>
    <s v="5 POINT RD"/>
    <n v="132"/>
    <s v="BENEDICT ROBERTA I"/>
    <m/>
    <s v="RES ACLNUD  MDL-00"/>
    <s v="50/F//B/"/>
    <n v="0.1804"/>
    <n v="0"/>
    <n v="0"/>
    <n v="0"/>
    <n v="0"/>
    <m/>
    <n v="0"/>
    <n v="0"/>
    <n v="0"/>
    <s v="YES"/>
    <n v="0"/>
    <s v="50F-B"/>
    <m/>
    <m/>
    <m/>
    <n v="0"/>
    <m/>
    <m/>
    <n v="0"/>
    <n v="0"/>
    <n v="0"/>
    <n v="0"/>
    <n v="0"/>
    <m/>
    <m/>
    <m/>
    <m/>
    <m/>
    <m/>
    <m/>
    <m/>
    <m/>
    <m/>
    <n v="1"/>
    <n v="1"/>
    <x v="4"/>
    <x v="4"/>
  </r>
  <r>
    <s v="50F-151"/>
    <m/>
    <x v="0"/>
    <s v="12 PILGRIM AVE"/>
    <n v="101"/>
    <s v="FOSCAROTA RAYMOND"/>
    <s v="R300"/>
    <s v="ONE FAMILY"/>
    <s v="50/F/151//"/>
    <n v="0.20977999999999999"/>
    <n v="0"/>
    <n v="0"/>
    <n v="1"/>
    <n v="1"/>
    <s v="SEWER"/>
    <n v="1"/>
    <n v="1"/>
    <n v="18400"/>
    <s v="YES"/>
    <n v="0"/>
    <s v="50F-151"/>
    <s v="All Public"/>
    <s v="SEWER"/>
    <s v="SEWER"/>
    <n v="18400"/>
    <m/>
    <m/>
    <n v="0"/>
    <n v="0"/>
    <n v="3"/>
    <n v="2095"/>
    <n v="2"/>
    <m/>
    <m/>
    <m/>
    <m/>
    <m/>
    <m/>
    <m/>
    <m/>
    <m/>
    <m/>
    <n v="2"/>
    <n v="1"/>
    <x v="4"/>
    <x v="4"/>
  </r>
  <r>
    <s v="50E-1-4"/>
    <m/>
    <x v="0"/>
    <s v="113 SWIFTS BCH RD"/>
    <n v="101"/>
    <s v="OKEEFE PAUL J JR"/>
    <s v="R130"/>
    <s v="ONE FAMILY"/>
    <s v="50/E1/4//"/>
    <n v="6.7979999999999999E-2"/>
    <n v="0"/>
    <n v="0"/>
    <n v="1"/>
    <n v="1"/>
    <s v="SEWER"/>
    <n v="1"/>
    <n v="1"/>
    <n v="1200"/>
    <s v="NO_W1"/>
    <n v="0"/>
    <s v="50E-1-4"/>
    <s v="All Public"/>
    <s v="SEWER"/>
    <s v="SEWER"/>
    <n v="1200"/>
    <m/>
    <m/>
    <n v="0"/>
    <n v="0"/>
    <n v="3"/>
    <n v="548"/>
    <n v="1"/>
    <m/>
    <m/>
    <m/>
    <m/>
    <m/>
    <m/>
    <m/>
    <m/>
    <m/>
    <m/>
    <n v="2"/>
    <n v="1"/>
    <x v="0"/>
    <x v="0"/>
  </r>
  <r>
    <s v="57-117"/>
    <m/>
    <x v="0"/>
    <s v="28 PARKER DR"/>
    <n v="903"/>
    <s v="TOWN OF WAREHAM"/>
    <s v="MR30"/>
    <s v="TAX POSS  MDL-00"/>
    <s v="57//117//"/>
    <n v="0.24481"/>
    <n v="0"/>
    <n v="0"/>
    <n v="0"/>
    <n v="0"/>
    <m/>
    <n v="0"/>
    <n v="0"/>
    <n v="0"/>
    <s v="YES"/>
    <n v="0"/>
    <s v="57-117"/>
    <m/>
    <m/>
    <m/>
    <n v="0"/>
    <m/>
    <m/>
    <n v="0"/>
    <n v="0"/>
    <n v="0"/>
    <n v="0"/>
    <n v="0"/>
    <m/>
    <m/>
    <m/>
    <m/>
    <m/>
    <m/>
    <m/>
    <m/>
    <m/>
    <m/>
    <n v="1"/>
    <n v="1"/>
    <x v="0"/>
    <x v="0"/>
  </r>
  <r>
    <s v="37-1013"/>
    <m/>
    <x v="0"/>
    <s v="105 GREAT NECK RD"/>
    <n v="101"/>
    <s v="MARVEL RAYMOND B"/>
    <s v="R60"/>
    <s v="ONE FAMILY"/>
    <s v="37//1013//"/>
    <n v="0.42654999999999998"/>
    <n v="1"/>
    <n v="1"/>
    <n v="1"/>
    <n v="1"/>
    <s v="SEPTIC"/>
    <n v="0"/>
    <n v="1"/>
    <n v="9600"/>
    <s v="YES"/>
    <n v="9600"/>
    <s v="37-1013"/>
    <s v="Public Water,Gas,Septic"/>
    <s v="SEPTIC"/>
    <s v="SEPTIC"/>
    <n v="9600"/>
    <m/>
    <m/>
    <n v="1"/>
    <n v="1"/>
    <n v="4"/>
    <n v="2144"/>
    <n v="1.75"/>
    <m/>
    <m/>
    <m/>
    <m/>
    <m/>
    <m/>
    <m/>
    <m/>
    <m/>
    <m/>
    <n v="1"/>
    <n v="1"/>
    <x v="3"/>
    <x v="3"/>
  </r>
  <r>
    <s v="57-H2"/>
    <m/>
    <x v="0"/>
    <s v="6 HARKINS WAY"/>
    <n v="101"/>
    <s v="SCHLEGEL WOLFGANG, SANDRA &amp;"/>
    <s v="MR30"/>
    <s v="ONE FAMILY"/>
    <s v="57//H2//"/>
    <n v="0.72246999999999995"/>
    <n v="0"/>
    <n v="0"/>
    <n v="1"/>
    <n v="1"/>
    <s v="SEWER"/>
    <n v="1"/>
    <n v="1"/>
    <n v="5500"/>
    <s v="YES"/>
    <n v="0"/>
    <s v="57-H2"/>
    <s v="Public Water"/>
    <m/>
    <s v="SEWER"/>
    <n v="5500"/>
    <m/>
    <m/>
    <n v="0"/>
    <n v="0"/>
    <n v="2"/>
    <n v="1387"/>
    <n v="1.75"/>
    <m/>
    <m/>
    <m/>
    <m/>
    <m/>
    <m/>
    <m/>
    <m/>
    <m/>
    <m/>
    <n v="1"/>
    <n v="1"/>
    <x v="0"/>
    <x v="0"/>
  </r>
  <r>
    <s v="57-H1"/>
    <m/>
    <x v="0"/>
    <s v="4 HARKINS WAY"/>
    <n v="101"/>
    <s v="REYNOLDS WILLIAM H"/>
    <s v="MR30"/>
    <s v="ONE FAMILY"/>
    <s v="57//H1//"/>
    <n v="0.17452999999999999"/>
    <n v="0"/>
    <n v="0"/>
    <n v="0"/>
    <n v="0"/>
    <m/>
    <n v="1"/>
    <n v="1"/>
    <n v="17400"/>
    <s v="YES"/>
    <n v="0"/>
    <s v="57-H1"/>
    <s v="Public Water"/>
    <m/>
    <m/>
    <n v="17400"/>
    <m/>
    <m/>
    <n v="0"/>
    <n v="0"/>
    <n v="3"/>
    <n v="1319"/>
    <n v="1.75"/>
    <m/>
    <m/>
    <m/>
    <m/>
    <m/>
    <m/>
    <m/>
    <m/>
    <m/>
    <m/>
    <n v="1"/>
    <n v="1"/>
    <x v="0"/>
    <x v="0"/>
  </r>
  <r>
    <s v="55-BV8"/>
    <m/>
    <x v="0"/>
    <s v="9 MYA'S COURT"/>
    <n v="101"/>
    <s v="GERARD JOHN E"/>
    <s v="R30"/>
    <s v="ONE FAMILY"/>
    <s v="55//BV8//"/>
    <n v="0.45796999999999999"/>
    <n v="0"/>
    <n v="0"/>
    <n v="1"/>
    <n v="1"/>
    <s v="SEWER"/>
    <n v="1"/>
    <n v="1"/>
    <n v="19500"/>
    <s v="YES"/>
    <n v="0"/>
    <s v="55-BV8"/>
    <s v="All Public"/>
    <s v="SEWER"/>
    <s v="SEWER"/>
    <n v="19500"/>
    <m/>
    <m/>
    <n v="0"/>
    <n v="0"/>
    <n v="3"/>
    <n v="1760"/>
    <n v="2"/>
    <m/>
    <m/>
    <m/>
    <m/>
    <m/>
    <m/>
    <m/>
    <m/>
    <m/>
    <m/>
    <n v="1"/>
    <n v="1"/>
    <x v="0"/>
    <x v="0"/>
  </r>
  <r>
    <s v="50F-70"/>
    <m/>
    <x v="0"/>
    <s v="19 GLEN AVE"/>
    <n v="101"/>
    <s v="QUINLAN PAUL D &amp; MARY J"/>
    <s v="R30"/>
    <s v="ONE FAMILY"/>
    <s v="50/F/70//"/>
    <n v="8.0939999999999998E-2"/>
    <n v="0"/>
    <n v="0"/>
    <n v="1"/>
    <n v="1"/>
    <s v="SEWER"/>
    <n v="1"/>
    <n v="1"/>
    <n v="4700"/>
    <s v="YES"/>
    <n v="0"/>
    <s v="50F-70"/>
    <s v="All Public"/>
    <s v="SEWER"/>
    <s v="SEWER"/>
    <n v="4700"/>
    <m/>
    <m/>
    <n v="0"/>
    <n v="0"/>
    <n v="2"/>
    <n v="660"/>
    <n v="1"/>
    <m/>
    <m/>
    <m/>
    <m/>
    <m/>
    <m/>
    <m/>
    <m/>
    <m/>
    <m/>
    <n v="1"/>
    <n v="1"/>
    <x v="4"/>
    <x v="4"/>
  </r>
  <r>
    <s v="50E-2-30A"/>
    <m/>
    <x v="0"/>
    <s v="2 MEDINA DR"/>
    <n v="101"/>
    <s v="MEDEIROS FELIGENIO P"/>
    <s v="R30"/>
    <s v="ONE FAMILY"/>
    <s v="50/E2/30/A/"/>
    <n v="5.9520000000000003E-2"/>
    <n v="0"/>
    <n v="0"/>
    <n v="1"/>
    <n v="1"/>
    <s v="SEWER"/>
    <n v="1"/>
    <n v="1"/>
    <n v="3800"/>
    <s v="YES"/>
    <n v="0"/>
    <s v="50E-2-30A"/>
    <s v="All Public"/>
    <s v="SEWER"/>
    <s v="SEWER"/>
    <n v="3800"/>
    <m/>
    <m/>
    <n v="0"/>
    <n v="0"/>
    <n v="2"/>
    <n v="864"/>
    <n v="1.3"/>
    <m/>
    <m/>
    <m/>
    <m/>
    <m/>
    <m/>
    <m/>
    <m/>
    <m/>
    <m/>
    <n v="1"/>
    <n v="1"/>
    <x v="0"/>
    <x v="0"/>
  </r>
  <r>
    <s v="50F-135"/>
    <m/>
    <x v="0"/>
    <s v="20 PILGRIM AVE"/>
    <n v="101"/>
    <s v="PASQUALINO ENNIO"/>
    <s v="R30"/>
    <s v="ONE FAMILY"/>
    <s v="50/F/135//"/>
    <n v="0.25836999999999999"/>
    <n v="0"/>
    <n v="0"/>
    <n v="1"/>
    <n v="1"/>
    <s v="SEWER"/>
    <n v="1"/>
    <n v="1"/>
    <n v="200"/>
    <s v="YES"/>
    <n v="0"/>
    <s v="50F-135"/>
    <s v="All Public"/>
    <s v="SEWER"/>
    <s v="SEWER"/>
    <n v="200"/>
    <m/>
    <m/>
    <n v="0"/>
    <n v="0"/>
    <n v="3"/>
    <n v="1176"/>
    <n v="1.5"/>
    <m/>
    <m/>
    <m/>
    <m/>
    <m/>
    <m/>
    <m/>
    <m/>
    <m/>
    <m/>
    <n v="3"/>
    <n v="1"/>
    <x v="4"/>
    <x v="4"/>
  </r>
  <r>
    <s v="55-BV7"/>
    <m/>
    <x v="0"/>
    <s v="7 MYA'S COURT"/>
    <n v="101"/>
    <s v="DELGADO TRICIA A"/>
    <s v="R30"/>
    <s v="ONE FAMILY"/>
    <s v="55//BV7//"/>
    <n v="0.42651"/>
    <n v="0"/>
    <n v="0"/>
    <n v="1"/>
    <n v="1"/>
    <s v="SEWER"/>
    <n v="1"/>
    <n v="1"/>
    <n v="14200"/>
    <s v="YES"/>
    <n v="0"/>
    <s v="55-BV7"/>
    <s v="All Public"/>
    <s v="SEWER"/>
    <s v="SEWER"/>
    <n v="14200"/>
    <m/>
    <m/>
    <n v="0"/>
    <n v="0"/>
    <n v="3"/>
    <n v="1702"/>
    <n v="1"/>
    <m/>
    <m/>
    <m/>
    <m/>
    <m/>
    <m/>
    <m/>
    <m/>
    <m/>
    <m/>
    <n v="1"/>
    <n v="1"/>
    <x v="0"/>
    <x v="0"/>
  </r>
  <r>
    <s v="50D-450"/>
    <m/>
    <x v="0"/>
    <s v="12 SHORE AVE"/>
    <n v="101"/>
    <s v="SMEDBERG DIANE M"/>
    <s v="R30"/>
    <s v="ONE FAMILY"/>
    <s v="50/D/450//"/>
    <n v="7.7450000000000005E-2"/>
    <n v="0"/>
    <n v="0"/>
    <n v="1"/>
    <n v="1"/>
    <s v="SEWER"/>
    <n v="1"/>
    <n v="1"/>
    <n v="500"/>
    <s v="YES"/>
    <n v="0"/>
    <s v="50D-450"/>
    <s v="All Public"/>
    <s v="SEWER"/>
    <s v="SEWER"/>
    <n v="500"/>
    <m/>
    <m/>
    <n v="0"/>
    <n v="0"/>
    <n v="2"/>
    <n v="870"/>
    <n v="1"/>
    <m/>
    <m/>
    <m/>
    <m/>
    <m/>
    <m/>
    <m/>
    <m/>
    <m/>
    <m/>
    <n v="1"/>
    <n v="1"/>
    <x v="4"/>
    <x v="4"/>
  </r>
  <r>
    <s v="57-H3"/>
    <m/>
    <x v="0"/>
    <s v="8 HARKINS WAY"/>
    <n v="101"/>
    <s v="LEARY KAREN M"/>
    <s v="MR30"/>
    <s v="ONE FAMILY"/>
    <s v="57//H3//"/>
    <n v="0.72946"/>
    <n v="0"/>
    <n v="0"/>
    <n v="1"/>
    <n v="1"/>
    <s v="SEWER"/>
    <n v="1"/>
    <n v="1"/>
    <n v="11600"/>
    <s v="YES"/>
    <n v="0"/>
    <s v="57-H3"/>
    <s v="Public Water"/>
    <m/>
    <s v="SEWER"/>
    <n v="11600"/>
    <m/>
    <m/>
    <n v="0"/>
    <n v="0"/>
    <n v="3"/>
    <n v="1684"/>
    <n v="1.75"/>
    <m/>
    <m/>
    <m/>
    <m/>
    <m/>
    <m/>
    <m/>
    <m/>
    <m/>
    <m/>
    <n v="1"/>
    <n v="1"/>
    <x v="0"/>
    <x v="0"/>
  </r>
  <r>
    <s v="55-BV5"/>
    <m/>
    <x v="0"/>
    <s v="3 MYA'S COURT"/>
    <n v="101"/>
    <s v="GRAHAM SCOTT K"/>
    <s v="R30"/>
    <s v="ONE FAMILY"/>
    <s v="55//BV5//"/>
    <n v="0.36901"/>
    <n v="0"/>
    <n v="0"/>
    <n v="1"/>
    <n v="1"/>
    <s v="SEWER"/>
    <n v="1"/>
    <n v="1"/>
    <n v="22600"/>
    <s v="YES"/>
    <n v="0"/>
    <s v="55-BV5"/>
    <s v="All Public"/>
    <s v="SEWER"/>
    <s v="SEWER"/>
    <n v="22600"/>
    <m/>
    <m/>
    <n v="0"/>
    <n v="0"/>
    <n v="4"/>
    <n v="2153"/>
    <n v="1.9"/>
    <m/>
    <m/>
    <m/>
    <m/>
    <m/>
    <m/>
    <m/>
    <m/>
    <m/>
    <m/>
    <n v="1"/>
    <n v="1"/>
    <x v="0"/>
    <x v="0"/>
  </r>
  <r>
    <s v="50F-49"/>
    <m/>
    <x v="0"/>
    <s v="15 REYNOLDS AVE"/>
    <n v="101"/>
    <s v="SILVA FERNANDO R &amp; MARIA A TRS"/>
    <s v="R30"/>
    <s v="ONE FAMILY"/>
    <s v="50/F/49//"/>
    <n v="0.10344"/>
    <n v="0"/>
    <n v="0"/>
    <n v="1"/>
    <n v="1"/>
    <s v="SEWER"/>
    <n v="1"/>
    <n v="1"/>
    <n v="5800"/>
    <s v="YES"/>
    <n v="0"/>
    <s v="50F-49"/>
    <s v="All Public"/>
    <s v="SEWER"/>
    <s v="SEWER"/>
    <n v="5800"/>
    <m/>
    <m/>
    <n v="0"/>
    <n v="0"/>
    <n v="3"/>
    <n v="1584"/>
    <n v="2"/>
    <m/>
    <m/>
    <m/>
    <m/>
    <m/>
    <m/>
    <m/>
    <m/>
    <m/>
    <m/>
    <n v="1"/>
    <n v="1"/>
    <x v="4"/>
    <x v="4"/>
  </r>
  <r>
    <s v="50F-35"/>
    <m/>
    <x v="0"/>
    <s v="18 ALGELO AVE"/>
    <n v="101"/>
    <s v="EMERY ERNEST G"/>
    <s v="R30"/>
    <s v="ONE FAMILY"/>
    <s v="50/F/35//"/>
    <n v="0.13528000000000001"/>
    <n v="0"/>
    <n v="0"/>
    <n v="1"/>
    <n v="1"/>
    <s v="SEWER"/>
    <n v="1"/>
    <n v="1"/>
    <n v="8000"/>
    <s v="YES"/>
    <n v="0"/>
    <s v="50F-35"/>
    <s v="All Public"/>
    <s v="SEWER"/>
    <s v="SEWER"/>
    <n v="8000"/>
    <m/>
    <m/>
    <n v="0"/>
    <n v="0"/>
    <n v="3"/>
    <n v="1134"/>
    <n v="1"/>
    <m/>
    <m/>
    <m/>
    <m/>
    <m/>
    <m/>
    <m/>
    <m/>
    <m/>
    <m/>
    <n v="1"/>
    <n v="1"/>
    <x v="4"/>
    <x v="4"/>
  </r>
  <r>
    <s v="50E-2-25"/>
    <m/>
    <x v="0"/>
    <s v="13 SHORE AVE"/>
    <n v="101"/>
    <s v="DRAGONE PATRICIA"/>
    <s v="R30"/>
    <s v="ONE FAMILY"/>
    <s v="50/E2/25//"/>
    <n v="8.3549999999999999E-2"/>
    <n v="0"/>
    <n v="0"/>
    <n v="1"/>
    <n v="1"/>
    <s v="SEWER"/>
    <n v="1"/>
    <n v="1"/>
    <n v="2100"/>
    <s v="YES"/>
    <n v="0"/>
    <s v="50E-2-25"/>
    <s v="Public Water,Public Sewer"/>
    <s v="SEWER"/>
    <s v="SEWER"/>
    <n v="2100"/>
    <m/>
    <m/>
    <n v="0"/>
    <n v="0"/>
    <n v="2"/>
    <n v="680"/>
    <n v="1"/>
    <m/>
    <m/>
    <m/>
    <m/>
    <m/>
    <m/>
    <m/>
    <m/>
    <m/>
    <m/>
    <n v="1"/>
    <n v="1"/>
    <x v="4"/>
    <x v="4"/>
  </r>
  <r>
    <s v="50F-64"/>
    <m/>
    <x v="0"/>
    <s v="18 REYNOLDS AVE"/>
    <n v="101"/>
    <s v="EVANS WILLIAM E"/>
    <s v="R30"/>
    <s v="ONE FAMILY"/>
    <s v="50/F/64//"/>
    <n v="0.12784000000000001"/>
    <n v="0"/>
    <n v="0"/>
    <n v="1"/>
    <n v="1"/>
    <s v="SEWER"/>
    <n v="1"/>
    <n v="1"/>
    <n v="2200"/>
    <s v="YES"/>
    <n v="0"/>
    <s v="50F-64"/>
    <s v="All Public"/>
    <s v="SEWER"/>
    <s v="SEWER"/>
    <n v="2200"/>
    <m/>
    <m/>
    <n v="0"/>
    <n v="0"/>
    <n v="3"/>
    <n v="1392"/>
    <n v="2"/>
    <m/>
    <m/>
    <m/>
    <m/>
    <m/>
    <m/>
    <m/>
    <m/>
    <m/>
    <m/>
    <n v="1"/>
    <n v="1"/>
    <x v="4"/>
    <x v="4"/>
  </r>
  <r>
    <s v="50F-149"/>
    <m/>
    <x v="0"/>
    <s v="16 PILGRIM AVE"/>
    <n v="101"/>
    <s v="BIRCH LINDA J &amp; RICHARD D"/>
    <s v="R30"/>
    <s v="ONE FAMILY"/>
    <s v="50/F/149//"/>
    <n v="0.22320000000000001"/>
    <n v="0"/>
    <n v="0"/>
    <n v="1"/>
    <n v="1"/>
    <s v="SEWER"/>
    <n v="1"/>
    <n v="1"/>
    <n v="1100"/>
    <s v="YES"/>
    <n v="0"/>
    <s v="50F-149"/>
    <s v="Public Water,Public Sewer"/>
    <s v="SEWER"/>
    <s v="SEWER"/>
    <n v="1100"/>
    <m/>
    <m/>
    <n v="0"/>
    <n v="0"/>
    <n v="2"/>
    <n v="880"/>
    <n v="1"/>
    <m/>
    <m/>
    <m/>
    <m/>
    <m/>
    <m/>
    <m/>
    <m/>
    <m/>
    <m/>
    <n v="2"/>
    <n v="1"/>
    <x v="4"/>
    <x v="4"/>
  </r>
  <r>
    <s v="50F-153B1"/>
    <m/>
    <x v="0"/>
    <s v="4 BROAD MARSH AVE"/>
    <n v="132"/>
    <s v="PERSON ARTHUR R"/>
    <s v="R30"/>
    <s v="RES ACLNUD  MDL-00"/>
    <s v="50/F/153/B1/"/>
    <n v="4.5089999999999998E-2"/>
    <n v="0"/>
    <n v="0"/>
    <n v="0"/>
    <n v="0"/>
    <m/>
    <n v="0"/>
    <n v="0"/>
    <n v="0"/>
    <s v="YES"/>
    <n v="0"/>
    <s v="50F-153B1"/>
    <m/>
    <m/>
    <m/>
    <n v="0"/>
    <m/>
    <m/>
    <n v="0"/>
    <n v="0"/>
    <n v="0"/>
    <n v="0"/>
    <n v="0"/>
    <m/>
    <m/>
    <m/>
    <m/>
    <m/>
    <m/>
    <m/>
    <m/>
    <m/>
    <m/>
    <n v="1"/>
    <n v="1"/>
    <x v="4"/>
    <x v="4"/>
  </r>
  <r>
    <s v="38-1011"/>
    <m/>
    <x v="0"/>
    <s v="0 PARKWOOD DR"/>
    <n v="132"/>
    <s v="PARKWOOD BEACH IMPROVEMENT"/>
    <s v="R30"/>
    <s v="RES ACLNUD  MDL-00"/>
    <s v="38//1011//"/>
    <n v="4.691E-2"/>
    <n v="0"/>
    <n v="0"/>
    <n v="0"/>
    <n v="0"/>
    <m/>
    <n v="0"/>
    <n v="0"/>
    <n v="0"/>
    <s v="YES"/>
    <n v="0"/>
    <s v="38-1011"/>
    <m/>
    <m/>
    <m/>
    <n v="0"/>
    <m/>
    <m/>
    <n v="0"/>
    <n v="0"/>
    <n v="0"/>
    <n v="0"/>
    <n v="0"/>
    <m/>
    <m/>
    <m/>
    <m/>
    <m/>
    <m/>
    <m/>
    <m/>
    <m/>
    <m/>
    <n v="1"/>
    <n v="1"/>
    <x v="3"/>
    <x v="3"/>
  </r>
  <r>
    <s v="LAND_NOPARC"/>
    <m/>
    <x v="0"/>
    <m/>
    <n v="0"/>
    <m/>
    <m/>
    <m/>
    <m/>
    <n v="9.4299999999999991E-3"/>
    <n v="0"/>
    <n v="0"/>
    <n v="0"/>
    <n v="0"/>
    <m/>
    <n v="0"/>
    <n v="0"/>
    <n v="0"/>
    <s v="NO"/>
    <n v="0"/>
    <m/>
    <m/>
    <m/>
    <m/>
    <n v="0"/>
    <m/>
    <m/>
    <n v="0"/>
    <n v="0"/>
    <n v="0"/>
    <n v="0"/>
    <n v="0"/>
    <m/>
    <m/>
    <m/>
    <m/>
    <m/>
    <m/>
    <m/>
    <m/>
    <m/>
    <m/>
    <n v="0"/>
    <n v="1"/>
    <x v="5"/>
    <x v="5"/>
  </r>
  <r>
    <s v="50D-485"/>
    <m/>
    <x v="0"/>
    <s v="8 SARAH'S LN"/>
    <n v="132"/>
    <s v="HURLEY RICHARD F TRUSTEE OF THE"/>
    <s v="R30"/>
    <s v="RES ACLNUD  MDL-00"/>
    <s v="50/D/485//"/>
    <n v="0.19771"/>
    <n v="0"/>
    <n v="0"/>
    <n v="0"/>
    <n v="0"/>
    <m/>
    <n v="0"/>
    <n v="0"/>
    <n v="0"/>
    <s v="YES"/>
    <n v="0"/>
    <s v="50D-485"/>
    <m/>
    <m/>
    <m/>
    <n v="0"/>
    <m/>
    <m/>
    <n v="0"/>
    <n v="0"/>
    <n v="0"/>
    <n v="0"/>
    <n v="0"/>
    <m/>
    <m/>
    <m/>
    <m/>
    <m/>
    <m/>
    <m/>
    <m/>
    <m/>
    <m/>
    <n v="2"/>
    <n v="1"/>
    <x v="0"/>
    <x v="0"/>
  </r>
  <r>
    <s v="40-1003A"/>
    <m/>
    <x v="0"/>
    <s v="13 CROOKED RIVER RD"/>
    <n v="101"/>
    <s v="ELDRIDGE BRUCE C"/>
    <s v="R30"/>
    <s v="ONE FAMILY"/>
    <s v="40//1003/A/"/>
    <n v="0.52527999999999997"/>
    <n v="1"/>
    <n v="1"/>
    <n v="1"/>
    <n v="1"/>
    <s v="SEPTIC"/>
    <n v="0"/>
    <n v="1"/>
    <n v="1700"/>
    <s v="YES"/>
    <n v="1700"/>
    <s v="40-1003A"/>
    <s v="Public Water,Gas,Septic"/>
    <s v="SEPTIC"/>
    <s v="SEPTIC"/>
    <n v="1700"/>
    <m/>
    <m/>
    <n v="1"/>
    <n v="1"/>
    <n v="2"/>
    <n v="1560"/>
    <n v="2"/>
    <m/>
    <m/>
    <m/>
    <m/>
    <m/>
    <m/>
    <m/>
    <m/>
    <m/>
    <m/>
    <n v="1"/>
    <n v="1"/>
    <x v="3"/>
    <x v="3"/>
  </r>
  <r>
    <s v="55-BV6"/>
    <m/>
    <x v="0"/>
    <s v="5 MYA'S COURT"/>
    <n v="101"/>
    <s v="CONTE DOMINIC A"/>
    <s v="R30"/>
    <s v="ONE FAMILY"/>
    <s v="55//BV6//"/>
    <n v="0.44732"/>
    <n v="0"/>
    <n v="0"/>
    <n v="1"/>
    <n v="1"/>
    <s v="SEWER"/>
    <n v="1"/>
    <n v="1"/>
    <n v="12200"/>
    <s v="YES"/>
    <n v="0"/>
    <s v="55-BV6"/>
    <s v="All Public"/>
    <s v="SEWER"/>
    <s v="SEWER"/>
    <n v="12200"/>
    <m/>
    <m/>
    <n v="0"/>
    <n v="0"/>
    <n v="3"/>
    <n v="1518"/>
    <n v="1"/>
    <m/>
    <m/>
    <m/>
    <m/>
    <m/>
    <m/>
    <m/>
    <m/>
    <m/>
    <m/>
    <n v="1"/>
    <n v="1"/>
    <x v="0"/>
    <x v="0"/>
  </r>
  <r>
    <s v="38-130"/>
    <m/>
    <x v="0"/>
    <s v="3 RIVER TER"/>
    <n v="101"/>
    <s v="MULLINS FREDERICK A JR"/>
    <s v="R30"/>
    <s v="ONE FAMILY"/>
    <s v="38//130//"/>
    <n v="0.12945999999999999"/>
    <n v="1"/>
    <n v="1"/>
    <n v="1"/>
    <n v="1"/>
    <s v="SEPTIC"/>
    <n v="0"/>
    <n v="1"/>
    <n v="3700"/>
    <s v="NO_W1"/>
    <n v="3700"/>
    <s v="38-130"/>
    <s v="Public Water,Gas,Septic"/>
    <s v="SEPTIC"/>
    <s v="SEPTIC"/>
    <n v="3700"/>
    <m/>
    <m/>
    <n v="1"/>
    <n v="1"/>
    <n v="3"/>
    <n v="1398"/>
    <n v="2"/>
    <m/>
    <m/>
    <m/>
    <m/>
    <m/>
    <m/>
    <m/>
    <m/>
    <m/>
    <m/>
    <n v="2"/>
    <n v="1"/>
    <x v="3"/>
    <x v="3"/>
  </r>
  <r>
    <s v="50D-452"/>
    <m/>
    <x v="0"/>
    <s v="18 SHORE AVE"/>
    <n v="101"/>
    <s v="JACQUES ROBERT W JR"/>
    <s v="R30"/>
    <s v="ONE FAMILY"/>
    <s v="50/D/452//"/>
    <n v="7.9250000000000001E-2"/>
    <n v="0"/>
    <n v="0"/>
    <n v="1"/>
    <n v="1"/>
    <s v="SEWER"/>
    <n v="1"/>
    <n v="1"/>
    <n v="0"/>
    <s v="YES"/>
    <n v="0"/>
    <s v="50D-452"/>
    <s v="All Public"/>
    <s v="SEWER"/>
    <s v="SEWER"/>
    <n v="0"/>
    <m/>
    <m/>
    <n v="0"/>
    <n v="0"/>
    <n v="3"/>
    <n v="954"/>
    <n v="1"/>
    <m/>
    <m/>
    <m/>
    <m/>
    <m/>
    <m/>
    <m/>
    <m/>
    <m/>
    <m/>
    <n v="1"/>
    <n v="1"/>
    <x v="4"/>
    <x v="4"/>
  </r>
  <r>
    <s v="50E-1-32"/>
    <m/>
    <x v="0"/>
    <s v="2 SARAH'S LN"/>
    <n v="101"/>
    <s v="HURLEY RICHARD F TRUSTEE OF THE"/>
    <s v="R30"/>
    <s v="ONE FAMILY"/>
    <s v="50/E1/32//"/>
    <n v="2.5100000000000001E-2"/>
    <n v="0"/>
    <n v="0"/>
    <n v="1"/>
    <n v="1"/>
    <s v="SEWER"/>
    <n v="1"/>
    <n v="1"/>
    <n v="3400"/>
    <s v="YES"/>
    <n v="0"/>
    <s v="50E-1-32"/>
    <s v="All Public"/>
    <s v="SEWER"/>
    <s v="SEWER"/>
    <n v="3400"/>
    <m/>
    <m/>
    <n v="0"/>
    <n v="0"/>
    <n v="2"/>
    <n v="616"/>
    <n v="1"/>
    <m/>
    <m/>
    <m/>
    <m/>
    <m/>
    <m/>
    <m/>
    <m/>
    <m/>
    <m/>
    <n v="1"/>
    <n v="1"/>
    <x v="0"/>
    <x v="0"/>
  </r>
  <r>
    <s v="50F-153B2"/>
    <m/>
    <x v="0"/>
    <s v="4 BROAD MARSH AVE"/>
    <n v="101"/>
    <s v="AMATO DAVID"/>
    <s v="R30"/>
    <s v="ONE FAMILY"/>
    <s v="50/F/153/B2/"/>
    <n v="0.1782"/>
    <n v="0"/>
    <n v="0"/>
    <n v="1"/>
    <n v="1"/>
    <s v="SEWER"/>
    <n v="1"/>
    <n v="1"/>
    <n v="5900"/>
    <s v="YES"/>
    <n v="0"/>
    <s v="50F-153B2"/>
    <s v="All Public"/>
    <s v="SEWER"/>
    <s v="SEWER"/>
    <n v="5900"/>
    <m/>
    <m/>
    <n v="0"/>
    <n v="0"/>
    <n v="5"/>
    <n v="2353"/>
    <n v="2"/>
    <m/>
    <m/>
    <m/>
    <m/>
    <m/>
    <m/>
    <m/>
    <m/>
    <m/>
    <m/>
    <n v="1"/>
    <n v="1"/>
    <x v="4"/>
    <x v="4"/>
  </r>
  <r>
    <s v="50E-2-30B"/>
    <m/>
    <x v="0"/>
    <s v="4 MEDINA DR"/>
    <n v="101"/>
    <s v="HARBACK ROBERTA"/>
    <s v="R30"/>
    <s v="ONE FAMILY"/>
    <s v="50/E2/30/B/"/>
    <n v="5.0840000000000003E-2"/>
    <n v="0"/>
    <n v="0"/>
    <n v="1"/>
    <n v="1"/>
    <s v="SEWER"/>
    <n v="1"/>
    <n v="1"/>
    <n v="0"/>
    <s v="YES"/>
    <n v="0"/>
    <s v="50E-2-30B"/>
    <m/>
    <m/>
    <s v="SEWER"/>
    <n v="0"/>
    <m/>
    <m/>
    <n v="0"/>
    <n v="0"/>
    <n v="2"/>
    <n v="504"/>
    <n v="1"/>
    <m/>
    <m/>
    <m/>
    <m/>
    <m/>
    <m/>
    <m/>
    <m/>
    <m/>
    <m/>
    <n v="1"/>
    <n v="1"/>
    <x v="0"/>
    <x v="0"/>
  </r>
  <r>
    <s v="50F-Q34"/>
    <m/>
    <x v="0"/>
    <s v="6 POINT RD"/>
    <n v="101"/>
    <s v="BENEDICT ROBERTA I"/>
    <s v="R30"/>
    <s v="ONE FAMILY"/>
    <s v="50/F/Q34//"/>
    <n v="0.1535"/>
    <n v="0"/>
    <n v="0"/>
    <n v="1"/>
    <n v="1"/>
    <s v="SEWER"/>
    <n v="1"/>
    <n v="1"/>
    <n v="1200"/>
    <s v="YES"/>
    <n v="0"/>
    <s v="50F-Q34"/>
    <s v="Public Water,Public Sewer"/>
    <s v="SEWER"/>
    <s v="SEWER"/>
    <n v="1200"/>
    <m/>
    <m/>
    <n v="0"/>
    <n v="0"/>
    <n v="2"/>
    <n v="572"/>
    <n v="1"/>
    <m/>
    <m/>
    <m/>
    <m/>
    <m/>
    <m/>
    <m/>
    <m/>
    <m/>
    <m/>
    <n v="1"/>
    <n v="1"/>
    <x v="4"/>
    <x v="4"/>
  </r>
  <r>
    <s v="50E-2-33"/>
    <m/>
    <x v="0"/>
    <s v="112 SWIFTS BCH RD"/>
    <n v="101"/>
    <s v="RICHMOND THOMAS J  JR"/>
    <s v="R30"/>
    <s v="ONE FAMILY"/>
    <s v="50/E2/33//"/>
    <n v="7.7770000000000006E-2"/>
    <n v="0"/>
    <n v="0"/>
    <n v="1"/>
    <n v="1"/>
    <s v="SEWER"/>
    <n v="1"/>
    <n v="1"/>
    <n v="2500"/>
    <s v="YES"/>
    <n v="0"/>
    <s v="50E-2-33"/>
    <s v="All Public"/>
    <s v="SEWER"/>
    <s v="SEWER"/>
    <n v="2500"/>
    <m/>
    <m/>
    <n v="0"/>
    <n v="0"/>
    <n v="3"/>
    <n v="648"/>
    <n v="1"/>
    <m/>
    <m/>
    <m/>
    <m/>
    <m/>
    <m/>
    <m/>
    <m/>
    <m/>
    <m/>
    <n v="1"/>
    <n v="1"/>
    <x v="0"/>
    <x v="0"/>
  </r>
  <r>
    <s v="57-136"/>
    <m/>
    <x v="0"/>
    <s v="31 TERRY LN"/>
    <n v="101"/>
    <s v="GONSKI MITCHELL E"/>
    <s v="MR30"/>
    <s v="ONE FAMILY"/>
    <s v="57//136//"/>
    <n v="0.40554000000000001"/>
    <n v="0"/>
    <n v="0"/>
    <n v="1"/>
    <n v="1"/>
    <s v="SEWER"/>
    <n v="1"/>
    <n v="1"/>
    <n v="7500"/>
    <s v="YES"/>
    <n v="0"/>
    <s v="57-136"/>
    <s v="All Public"/>
    <s v="SEWER"/>
    <s v="SEWER"/>
    <n v="7500"/>
    <m/>
    <m/>
    <n v="0"/>
    <n v="0"/>
    <n v="4"/>
    <n v="1104"/>
    <n v="1"/>
    <m/>
    <m/>
    <m/>
    <m/>
    <m/>
    <m/>
    <m/>
    <m/>
    <m/>
    <m/>
    <n v="1"/>
    <n v="1"/>
    <x v="0"/>
    <x v="0"/>
  </r>
  <r>
    <s v="50F-68"/>
    <m/>
    <x v="0"/>
    <s v="23 ALGELO AVE"/>
    <n v="101"/>
    <s v="LEVETT MICHAEL"/>
    <s v="R30"/>
    <s v="ONE FAMILY"/>
    <s v="50/F/68//"/>
    <n v="0.15112"/>
    <n v="0"/>
    <n v="0"/>
    <n v="1"/>
    <n v="1"/>
    <s v="SEWER"/>
    <n v="1"/>
    <n v="1"/>
    <n v="2000"/>
    <s v="NO_W1"/>
    <n v="0"/>
    <s v="50F-68"/>
    <s v="All Public"/>
    <s v="SEWER"/>
    <s v="SEWER"/>
    <n v="2000"/>
    <m/>
    <m/>
    <n v="0"/>
    <n v="0"/>
    <n v="3"/>
    <n v="1042"/>
    <n v="1"/>
    <m/>
    <m/>
    <m/>
    <m/>
    <m/>
    <m/>
    <m/>
    <m/>
    <m/>
    <m/>
    <n v="2"/>
    <n v="1"/>
    <x v="4"/>
    <x v="4"/>
  </r>
  <r>
    <s v="50F-69"/>
    <m/>
    <x v="0"/>
    <s v="21 ALGELO AVE"/>
    <n v="101"/>
    <s v="KEEFE DAVID F"/>
    <s v="R30"/>
    <s v="ONE FAMILY"/>
    <s v="50/F/69//"/>
    <n v="0.10390000000000001"/>
    <n v="0"/>
    <n v="0"/>
    <n v="1"/>
    <n v="1"/>
    <s v="SEWER"/>
    <n v="1"/>
    <n v="1"/>
    <n v="2400"/>
    <s v="YES"/>
    <n v="0"/>
    <s v="50F-69"/>
    <s v="All Public"/>
    <s v="SEWER"/>
    <s v="SEWER"/>
    <n v="2400"/>
    <m/>
    <m/>
    <n v="0"/>
    <n v="0"/>
    <n v="2"/>
    <n v="760"/>
    <n v="1"/>
    <m/>
    <m/>
    <m/>
    <m/>
    <m/>
    <m/>
    <m/>
    <m/>
    <m/>
    <m/>
    <n v="1"/>
    <n v="1"/>
    <x v="4"/>
    <x v="4"/>
  </r>
  <r>
    <s v="57-148"/>
    <m/>
    <x v="0"/>
    <s v="33 TERRY LN"/>
    <n v="101"/>
    <s v="HIGGINS DARRYL O"/>
    <s v="MR30"/>
    <s v="ONE FAMILY"/>
    <s v="57//148//"/>
    <n v="0.27357999999999999"/>
    <n v="0"/>
    <n v="0"/>
    <n v="1"/>
    <n v="1"/>
    <s v="SEWER"/>
    <n v="1"/>
    <n v="1"/>
    <n v="15400"/>
    <s v="YES"/>
    <n v="0"/>
    <s v="57-148"/>
    <s v="All Public"/>
    <s v="SEWER"/>
    <s v="SEWER"/>
    <n v="15400"/>
    <m/>
    <m/>
    <n v="0"/>
    <n v="0"/>
    <n v="6"/>
    <n v="2308"/>
    <n v="2"/>
    <m/>
    <m/>
    <m/>
    <m/>
    <m/>
    <m/>
    <m/>
    <m/>
    <m/>
    <m/>
    <n v="1"/>
    <n v="1"/>
    <x v="0"/>
    <x v="0"/>
  </r>
  <r>
    <s v="38-270"/>
    <m/>
    <x v="0"/>
    <s v="110 PARKWOOD DR"/>
    <n v="101"/>
    <s v="HAYDEN GEORGE E"/>
    <s v="R30"/>
    <s v="ONE FAMILY"/>
    <s v="38//270//"/>
    <n v="0.22372"/>
    <n v="1"/>
    <n v="1"/>
    <n v="1"/>
    <n v="1"/>
    <s v="SEPTIC"/>
    <n v="0"/>
    <n v="1"/>
    <n v="1900"/>
    <s v="NO_W1"/>
    <n v="1900"/>
    <s v="38-270"/>
    <s v="Public Water,Septic"/>
    <s v="SEPTIC"/>
    <s v="SEPTIC"/>
    <n v="1900"/>
    <m/>
    <m/>
    <n v="1"/>
    <n v="1"/>
    <n v="4"/>
    <n v="906"/>
    <n v="1.5"/>
    <m/>
    <m/>
    <m/>
    <m/>
    <m/>
    <m/>
    <m/>
    <m/>
    <m/>
    <m/>
    <n v="2"/>
    <n v="1"/>
    <x v="3"/>
    <x v="3"/>
  </r>
  <r>
    <s v="38-1012"/>
    <m/>
    <x v="0"/>
    <s v="0 PARKWOOD DR"/>
    <n v="132"/>
    <s v="PARKWOOD BEACH IMPROVEMENT"/>
    <s v="R30"/>
    <s v="RES ACLNUD  MDL-00"/>
    <s v="38//1012//"/>
    <n v="3.092E-2"/>
    <n v="0"/>
    <n v="0"/>
    <n v="0"/>
    <n v="0"/>
    <m/>
    <n v="0"/>
    <n v="0"/>
    <n v="0"/>
    <s v="YES"/>
    <n v="0"/>
    <s v="38-1012"/>
    <m/>
    <m/>
    <m/>
    <n v="0"/>
    <m/>
    <m/>
    <n v="0"/>
    <n v="0"/>
    <n v="0"/>
    <n v="0"/>
    <n v="0"/>
    <m/>
    <m/>
    <m/>
    <m/>
    <m/>
    <m/>
    <m/>
    <m/>
    <m/>
    <m/>
    <n v="1"/>
    <n v="1"/>
    <x v="3"/>
    <x v="3"/>
  </r>
  <r>
    <s v="57-76"/>
    <m/>
    <x v="0"/>
    <s v="23 PARKER DR"/>
    <n v="101"/>
    <s v="ISGUR LOUIS M"/>
    <s v="MR30"/>
    <s v="ONE FAMILY"/>
    <s v="57//76//"/>
    <n v="0.22405"/>
    <n v="0"/>
    <n v="0"/>
    <n v="1"/>
    <n v="1"/>
    <s v="SEWER"/>
    <n v="1"/>
    <n v="1"/>
    <n v="7800"/>
    <s v="YES"/>
    <n v="0"/>
    <s v="57-76"/>
    <s v="All Public"/>
    <s v="SEWER"/>
    <s v="SEWER"/>
    <n v="7800"/>
    <m/>
    <m/>
    <n v="0"/>
    <n v="0"/>
    <n v="3"/>
    <n v="1232"/>
    <n v="1"/>
    <m/>
    <m/>
    <m/>
    <m/>
    <m/>
    <m/>
    <m/>
    <m/>
    <m/>
    <m/>
    <n v="1"/>
    <n v="1"/>
    <x v="0"/>
    <x v="0"/>
  </r>
  <r>
    <s v="38-228"/>
    <m/>
    <x v="0"/>
    <s v="29 FIR ST"/>
    <n v="101"/>
    <s v="DUPUIS GERALD L"/>
    <s v="R30"/>
    <s v="ONE FAMILY"/>
    <s v="38//228//"/>
    <n v="0.24145"/>
    <n v="1"/>
    <n v="1"/>
    <n v="1"/>
    <n v="1"/>
    <s v="SEPTIC"/>
    <n v="0"/>
    <n v="1"/>
    <n v="8600"/>
    <s v="YES"/>
    <n v="8600"/>
    <s v="38-228"/>
    <s v="Public Water,Septic"/>
    <s v="SEPTIC"/>
    <s v="SEPTIC"/>
    <n v="8600"/>
    <m/>
    <m/>
    <n v="1"/>
    <n v="1"/>
    <n v="3"/>
    <n v="1571"/>
    <n v="1"/>
    <m/>
    <m/>
    <m/>
    <m/>
    <m/>
    <m/>
    <m/>
    <m/>
    <m/>
    <m/>
    <n v="2"/>
    <n v="1"/>
    <x v="3"/>
    <x v="3"/>
  </r>
  <r>
    <s v="50E-1-33"/>
    <m/>
    <x v="0"/>
    <s v="4 SARAH'S LN"/>
    <n v="132"/>
    <s v="HURLEY RICHARD F TRUSTEE OF THE"/>
    <s v="R30"/>
    <s v="RES ACLNUD  MDL-00"/>
    <s v="50/E1/33//"/>
    <n v="3.0949999999999998E-2"/>
    <n v="0"/>
    <n v="0"/>
    <n v="0"/>
    <n v="0"/>
    <m/>
    <n v="0"/>
    <n v="0"/>
    <n v="0"/>
    <s v="YES"/>
    <n v="0"/>
    <s v="50E-1-33"/>
    <m/>
    <m/>
    <m/>
    <n v="0"/>
    <m/>
    <m/>
    <n v="0"/>
    <n v="0"/>
    <n v="0"/>
    <n v="0"/>
    <n v="0"/>
    <m/>
    <m/>
    <m/>
    <m/>
    <m/>
    <m/>
    <m/>
    <m/>
    <m/>
    <m/>
    <n v="1"/>
    <n v="1"/>
    <x v="0"/>
    <x v="0"/>
  </r>
  <r>
    <s v="38-1010"/>
    <m/>
    <x v="0"/>
    <s v="0 PARKWOOD DR"/>
    <n v="132"/>
    <s v="PARKWOOD BEACH IMPROVEMENT"/>
    <s v="R30"/>
    <s v="RES ACLNUD  MDL-00"/>
    <s v="38//1010//"/>
    <n v="8.6190000000000003E-2"/>
    <n v="0"/>
    <n v="0"/>
    <n v="0"/>
    <n v="0"/>
    <m/>
    <n v="0"/>
    <n v="0"/>
    <n v="0"/>
    <s v="YES"/>
    <n v="0"/>
    <s v="38-1010"/>
    <m/>
    <m/>
    <m/>
    <n v="0"/>
    <m/>
    <m/>
    <n v="0"/>
    <n v="0"/>
    <n v="0"/>
    <n v="0"/>
    <n v="0"/>
    <m/>
    <m/>
    <m/>
    <m/>
    <m/>
    <m/>
    <m/>
    <m/>
    <m/>
    <m/>
    <n v="1"/>
    <n v="1"/>
    <x v="3"/>
    <x v="3"/>
  </r>
  <r>
    <s v="50D-454B"/>
    <m/>
    <x v="0"/>
    <s v="16 SHORE AVE"/>
    <n v="101"/>
    <s v="GERARD LEONARD ROBERT &amp;"/>
    <s v="R30"/>
    <s v="ONE FAMILY"/>
    <s v="50/D/454/B/"/>
    <n v="7.5490000000000002E-2"/>
    <n v="0"/>
    <n v="0"/>
    <n v="1"/>
    <n v="1"/>
    <s v="SEWER"/>
    <n v="1"/>
    <n v="1"/>
    <n v="10500"/>
    <s v="YES"/>
    <n v="0"/>
    <s v="50D-454B"/>
    <s v="All Public"/>
    <s v="SEWER"/>
    <s v="SEWER"/>
    <n v="10500"/>
    <m/>
    <m/>
    <n v="0"/>
    <n v="0"/>
    <n v="3"/>
    <n v="940"/>
    <n v="1"/>
    <m/>
    <m/>
    <m/>
    <m/>
    <m/>
    <m/>
    <m/>
    <m/>
    <m/>
    <m/>
    <n v="2"/>
    <n v="1"/>
    <x v="4"/>
    <x v="4"/>
  </r>
  <r>
    <s v="50F-48"/>
    <m/>
    <x v="0"/>
    <s v="17 REYNOLDS AVE"/>
    <n v="101"/>
    <s v="CANTONE SALVATORE T"/>
    <s v="R30"/>
    <s v="ONE FAMILY"/>
    <s v="50/F/48//"/>
    <n v="0.1178"/>
    <n v="0"/>
    <n v="0"/>
    <n v="1"/>
    <n v="1"/>
    <s v="SEWER"/>
    <n v="1"/>
    <n v="1"/>
    <n v="1600"/>
    <s v="YES"/>
    <n v="0"/>
    <s v="50F-48"/>
    <s v="All Public"/>
    <s v="SEWER"/>
    <s v="SEWER"/>
    <n v="1600"/>
    <m/>
    <m/>
    <n v="0"/>
    <n v="0"/>
    <n v="4"/>
    <n v="1512"/>
    <n v="2"/>
    <m/>
    <m/>
    <m/>
    <m/>
    <m/>
    <m/>
    <m/>
    <m/>
    <m/>
    <m/>
    <n v="1"/>
    <n v="1"/>
    <x v="4"/>
    <x v="4"/>
  </r>
  <r>
    <s v="50F-140"/>
    <m/>
    <x v="0"/>
    <s v="20 ALLEN AVE"/>
    <n v="903"/>
    <s v="TOWN OF WAREHAM"/>
    <s v="R30"/>
    <s v="TAX POSS  MDL-00"/>
    <s v="50/F/140//"/>
    <n v="0.16893"/>
    <n v="0"/>
    <n v="0"/>
    <n v="0"/>
    <n v="0"/>
    <m/>
    <n v="0"/>
    <n v="0"/>
    <n v="0"/>
    <s v="YES"/>
    <n v="0"/>
    <s v="50F-140"/>
    <m/>
    <m/>
    <m/>
    <n v="0"/>
    <m/>
    <m/>
    <n v="0"/>
    <n v="0"/>
    <n v="0"/>
    <n v="0"/>
    <n v="0"/>
    <m/>
    <m/>
    <m/>
    <m/>
    <m/>
    <m/>
    <m/>
    <m/>
    <m/>
    <m/>
    <n v="1"/>
    <n v="1"/>
    <x v="4"/>
    <x v="4"/>
  </r>
  <r>
    <s v="50F-141"/>
    <m/>
    <x v="0"/>
    <s v="18 ALLEN AVE"/>
    <n v="903"/>
    <s v="TOWN OF WAREHAM"/>
    <s v="R30"/>
    <s v="MUNICIPAL  MDL-00"/>
    <s v="50/F/141//"/>
    <n v="0.14743000000000001"/>
    <n v="0"/>
    <n v="0"/>
    <n v="0"/>
    <n v="0"/>
    <m/>
    <n v="0"/>
    <n v="0"/>
    <n v="0"/>
    <s v="YES"/>
    <n v="0"/>
    <s v="50F-141"/>
    <m/>
    <m/>
    <m/>
    <n v="0"/>
    <m/>
    <m/>
    <n v="0"/>
    <n v="0"/>
    <n v="0"/>
    <n v="0"/>
    <n v="0"/>
    <m/>
    <m/>
    <m/>
    <m/>
    <m/>
    <m/>
    <m/>
    <m/>
    <m/>
    <m/>
    <n v="1"/>
    <n v="1"/>
    <x v="4"/>
    <x v="4"/>
  </r>
  <r>
    <s v="50D-451"/>
    <m/>
    <x v="0"/>
    <s v="14 SHERMAN ST"/>
    <n v="101"/>
    <s v="MORGAN GEORGE J &amp; EMILY M"/>
    <s v="R30"/>
    <s v="ONE FAMILY"/>
    <s v="50/D/451//"/>
    <n v="8.8690000000000005E-2"/>
    <n v="0"/>
    <n v="0"/>
    <n v="1"/>
    <n v="1"/>
    <s v="SEWER"/>
    <n v="1"/>
    <n v="2"/>
    <n v="11000"/>
    <s v="YES"/>
    <n v="0"/>
    <s v="50D-451"/>
    <s v="All Public"/>
    <s v="SEWER"/>
    <s v="SEWER"/>
    <n v="5500"/>
    <m/>
    <m/>
    <n v="0"/>
    <n v="0"/>
    <n v="2"/>
    <n v="1507"/>
    <n v="1"/>
    <m/>
    <m/>
    <m/>
    <m/>
    <m/>
    <m/>
    <m/>
    <m/>
    <m/>
    <m/>
    <n v="1"/>
    <n v="1"/>
    <x v="4"/>
    <x v="4"/>
  </r>
  <r>
    <s v="50F-139"/>
    <m/>
    <x v="0"/>
    <s v="22 ALLEN AVE"/>
    <n v="101"/>
    <s v="KOSLOWSKY GEORGE"/>
    <s v="R30"/>
    <s v="ONE FAMILY"/>
    <s v="50/F/139//"/>
    <n v="0.26407000000000003"/>
    <n v="0"/>
    <n v="0"/>
    <n v="1"/>
    <n v="1"/>
    <s v="SEWER"/>
    <n v="1"/>
    <n v="1"/>
    <n v="14300"/>
    <s v="YES"/>
    <n v="0"/>
    <s v="50F-139"/>
    <s v="Public Water,Public Sewer"/>
    <s v="SEWER"/>
    <s v="SEWER"/>
    <n v="14300"/>
    <m/>
    <m/>
    <n v="0"/>
    <n v="0"/>
    <n v="4"/>
    <n v="2620"/>
    <n v="2.5"/>
    <m/>
    <m/>
    <m/>
    <m/>
    <m/>
    <m/>
    <m/>
    <m/>
    <m/>
    <m/>
    <n v="1"/>
    <n v="1"/>
    <x v="4"/>
    <x v="4"/>
  </r>
  <r>
    <s v="57-151"/>
    <m/>
    <x v="0"/>
    <s v="35 TERRY LN"/>
    <n v="101"/>
    <s v="TABER DOUGLAS M"/>
    <s v="MR30"/>
    <s v="ONE FAMILY"/>
    <s v="57//151//"/>
    <n v="0.26812000000000002"/>
    <n v="0"/>
    <n v="0"/>
    <n v="1"/>
    <n v="1"/>
    <s v="SEWER"/>
    <n v="1"/>
    <n v="1"/>
    <n v="9000"/>
    <s v="YES"/>
    <n v="0"/>
    <s v="57-151"/>
    <s v="All Public"/>
    <s v="SEWER"/>
    <s v="SEWER"/>
    <n v="9000"/>
    <m/>
    <m/>
    <n v="0"/>
    <n v="0"/>
    <n v="4"/>
    <n v="1258"/>
    <n v="1"/>
    <m/>
    <m/>
    <m/>
    <m/>
    <m/>
    <m/>
    <m/>
    <m/>
    <m/>
    <m/>
    <n v="1"/>
    <n v="1"/>
    <x v="0"/>
    <x v="0"/>
  </r>
  <r>
    <s v="57-175"/>
    <m/>
    <x v="0"/>
    <s v="15 CAMARDO DR"/>
    <n v="101"/>
    <s v="THOMAS ADAM G"/>
    <s v="MR30"/>
    <s v="ONE FAMILY"/>
    <s v="57//175//"/>
    <n v="0.23669000000000001"/>
    <n v="0"/>
    <n v="0"/>
    <n v="1"/>
    <n v="1"/>
    <s v="SEWER"/>
    <n v="1"/>
    <n v="1"/>
    <n v="8800"/>
    <s v="YES"/>
    <n v="0"/>
    <s v="57-175"/>
    <s v="All Public"/>
    <s v="SEWER"/>
    <s v="SEWER"/>
    <n v="8800"/>
    <m/>
    <m/>
    <n v="0"/>
    <n v="0"/>
    <n v="3"/>
    <n v="1316"/>
    <n v="1"/>
    <m/>
    <m/>
    <m/>
    <m/>
    <m/>
    <m/>
    <m/>
    <m/>
    <m/>
    <m/>
    <n v="1"/>
    <n v="1"/>
    <x v="0"/>
    <x v="0"/>
  </r>
  <r>
    <s v="38-226A"/>
    <m/>
    <x v="0"/>
    <s v="22 TEAKWOOD AVE"/>
    <n v="101"/>
    <s v="RANDALL ROBERT W"/>
    <s v="R30"/>
    <s v="ONE FAMILY"/>
    <s v="38//226/A/"/>
    <n v="0.27472999999999997"/>
    <n v="1"/>
    <n v="1"/>
    <n v="1"/>
    <n v="1"/>
    <s v="SEPTIC"/>
    <n v="0"/>
    <n v="1"/>
    <n v="1300"/>
    <s v="YES"/>
    <n v="1300"/>
    <s v="38-226A"/>
    <s v="Public Water,Septic"/>
    <s v="SEPTIC"/>
    <s v="SEPTIC"/>
    <n v="1300"/>
    <m/>
    <m/>
    <n v="1"/>
    <n v="1"/>
    <n v="4"/>
    <n v="1392"/>
    <n v="2"/>
    <m/>
    <m/>
    <m/>
    <m/>
    <m/>
    <m/>
    <m/>
    <m/>
    <m/>
    <m/>
    <n v="2"/>
    <n v="1"/>
    <x v="3"/>
    <x v="3"/>
  </r>
  <r>
    <s v="50F-66"/>
    <m/>
    <x v="0"/>
    <s v="27 ALGELO AVE"/>
    <n v="101"/>
    <s v="WARREN ELAINE"/>
    <s v="R30"/>
    <s v="ONE FAMILY"/>
    <s v="50/F/66//"/>
    <n v="0.13858000000000001"/>
    <n v="0"/>
    <n v="0"/>
    <n v="1"/>
    <n v="1"/>
    <s v="SEWER"/>
    <n v="1"/>
    <n v="1"/>
    <n v="21500"/>
    <s v="YES"/>
    <n v="0"/>
    <s v="50F-66"/>
    <s v="All Public"/>
    <s v="SEWER"/>
    <s v="SEWER"/>
    <n v="21500"/>
    <m/>
    <m/>
    <n v="0"/>
    <n v="0"/>
    <n v="2"/>
    <n v="748"/>
    <n v="1"/>
    <m/>
    <m/>
    <m/>
    <m/>
    <m/>
    <m/>
    <m/>
    <m/>
    <m/>
    <m/>
    <n v="2"/>
    <n v="1"/>
    <x v="4"/>
    <x v="4"/>
  </r>
  <r>
    <s v="50F-Q32"/>
    <m/>
    <x v="0"/>
    <s v="9 POINT RD"/>
    <n v="101"/>
    <s v="JOSEPH HAROLD E &amp; DONNA L"/>
    <s v="R30"/>
    <s v="ONE FAMILY"/>
    <s v="50/F/Q32//"/>
    <n v="0.33040999999999998"/>
    <n v="0"/>
    <n v="0"/>
    <n v="1"/>
    <n v="1"/>
    <s v="SEWER"/>
    <n v="1"/>
    <n v="1"/>
    <n v="4000"/>
    <s v="NO_W1"/>
    <n v="0"/>
    <s v="50F-Q32"/>
    <s v="All Public"/>
    <s v="SEWER"/>
    <s v="SEWER"/>
    <n v="4000"/>
    <m/>
    <m/>
    <n v="0"/>
    <n v="0"/>
    <n v="3"/>
    <n v="1742"/>
    <n v="1.9"/>
    <m/>
    <m/>
    <m/>
    <m/>
    <m/>
    <m/>
    <m/>
    <m/>
    <m/>
    <m/>
    <n v="2"/>
    <n v="1"/>
    <x v="4"/>
    <x v="4"/>
  </r>
  <r>
    <s v="50F-146"/>
    <m/>
    <x v="0"/>
    <s v="6 ALLEN AVE"/>
    <n v="101"/>
    <s v="LOMBARDI JOHN"/>
    <s v="R30"/>
    <s v="ONE FAMILY"/>
    <s v="50/F/146//"/>
    <n v="0.37602000000000002"/>
    <n v="0"/>
    <n v="0"/>
    <n v="1"/>
    <n v="1"/>
    <s v="SEWER"/>
    <n v="1"/>
    <n v="1"/>
    <n v="7200"/>
    <s v="YES"/>
    <n v="0"/>
    <s v="50F-146"/>
    <s v="All Public"/>
    <s v="SEWER"/>
    <s v="SEWER"/>
    <n v="7200"/>
    <m/>
    <m/>
    <n v="0"/>
    <n v="0"/>
    <n v="2"/>
    <n v="1029"/>
    <n v="2"/>
    <m/>
    <m/>
    <m/>
    <m/>
    <m/>
    <m/>
    <m/>
    <m/>
    <m/>
    <m/>
    <n v="3"/>
    <n v="1"/>
    <x v="4"/>
    <x v="4"/>
  </r>
  <r>
    <s v="18-1009"/>
    <m/>
    <x v="0"/>
    <s v="104 GREAT NECK RD"/>
    <n v="101"/>
    <s v="CATTABRIGA ANNIE L"/>
    <s v="R60"/>
    <s v="ONE FAMILY"/>
    <s v="18//1009//"/>
    <n v="0.25485999999999998"/>
    <n v="1"/>
    <n v="1"/>
    <n v="1"/>
    <n v="1"/>
    <s v="SEPTIC"/>
    <n v="0"/>
    <n v="1"/>
    <n v="4200"/>
    <s v="YES"/>
    <n v="4200"/>
    <s v="18-1009"/>
    <s v="Public Water,Gas,Septic"/>
    <s v="SEPTIC"/>
    <s v="SEPTIC"/>
    <n v="4200"/>
    <m/>
    <m/>
    <n v="1"/>
    <n v="1"/>
    <n v="2"/>
    <n v="1302"/>
    <n v="1.5"/>
    <m/>
    <m/>
    <m/>
    <m/>
    <m/>
    <m/>
    <m/>
    <m/>
    <m/>
    <m/>
    <n v="0"/>
    <n v="1"/>
    <x v="3"/>
    <x v="3"/>
  </r>
  <r>
    <s v="37-1024"/>
    <m/>
    <x v="0"/>
    <s v="14 CROOKED RIVER RD"/>
    <n v="132"/>
    <s v="GORDON COLIN C"/>
    <s v="R60"/>
    <s v="RES ACLNUD  MDL-00"/>
    <s v="37//1024//"/>
    <n v="0.29820999999999998"/>
    <n v="0"/>
    <n v="0"/>
    <n v="0"/>
    <n v="0"/>
    <m/>
    <n v="0"/>
    <n v="0"/>
    <n v="0"/>
    <s v="YES"/>
    <n v="0"/>
    <s v="37-1024"/>
    <m/>
    <m/>
    <m/>
    <n v="0"/>
    <m/>
    <m/>
    <n v="0"/>
    <n v="0"/>
    <n v="0"/>
    <n v="0"/>
    <n v="0"/>
    <m/>
    <m/>
    <m/>
    <m/>
    <m/>
    <m/>
    <m/>
    <m/>
    <m/>
    <m/>
    <n v="1"/>
    <n v="1"/>
    <x v="3"/>
    <x v="3"/>
  </r>
  <r>
    <s v="38-191"/>
    <m/>
    <x v="0"/>
    <s v="104 PARKWOOD DR"/>
    <n v="101"/>
    <s v="LOMBARD LUCY J"/>
    <s v="R30"/>
    <s v="ONE FAMILY"/>
    <s v="38//191//"/>
    <n v="0.19620000000000001"/>
    <n v="1"/>
    <n v="1"/>
    <n v="1"/>
    <n v="1"/>
    <s v="SEPTIC"/>
    <n v="0"/>
    <n v="1"/>
    <n v="3000"/>
    <s v="YES"/>
    <n v="3000"/>
    <s v="38-191"/>
    <s v="Public Water,Septic"/>
    <s v="SEPTIC"/>
    <s v="SEPTIC"/>
    <n v="3000"/>
    <m/>
    <m/>
    <n v="1"/>
    <n v="1"/>
    <n v="5"/>
    <n v="1642"/>
    <n v="1.9"/>
    <m/>
    <m/>
    <m/>
    <m/>
    <m/>
    <m/>
    <m/>
    <m/>
    <m/>
    <m/>
    <n v="2"/>
    <n v="1"/>
    <x v="3"/>
    <x v="3"/>
  </r>
  <r>
    <s v="38-190"/>
    <m/>
    <x v="0"/>
    <s v="102 PARKWOOD DR"/>
    <n v="101"/>
    <s v="BAKER CARLTON A"/>
    <s v="R30"/>
    <s v="ONE FAMILY"/>
    <s v="38//190//"/>
    <n v="8.0430000000000001E-2"/>
    <n v="1"/>
    <n v="1"/>
    <n v="1"/>
    <n v="1"/>
    <s v="SEPTIC"/>
    <n v="0"/>
    <n v="1"/>
    <n v="5100"/>
    <s v="YES"/>
    <n v="5100"/>
    <s v="38-190"/>
    <s v="Public Water,Gas,Septic"/>
    <s v="SEPTIC"/>
    <s v="SEPTIC"/>
    <n v="5100"/>
    <m/>
    <m/>
    <n v="1"/>
    <n v="1"/>
    <n v="1"/>
    <n v="716"/>
    <n v="1.25"/>
    <m/>
    <m/>
    <m/>
    <m/>
    <m/>
    <m/>
    <m/>
    <m/>
    <m/>
    <m/>
    <n v="1"/>
    <n v="1"/>
    <x v="3"/>
    <x v="3"/>
  </r>
  <r>
    <s v="38-128"/>
    <m/>
    <x v="0"/>
    <s v="1 RIVER TER"/>
    <n v="132"/>
    <s v="PARKWOOD BEACH IMPROVEMENT"/>
    <s v="R30"/>
    <s v="RES ACLNUD  MDL-00"/>
    <s v="38//128//"/>
    <n v="0.10375"/>
    <n v="0"/>
    <n v="0"/>
    <n v="0"/>
    <n v="0"/>
    <m/>
    <n v="0"/>
    <n v="0"/>
    <n v="0"/>
    <s v="YES"/>
    <n v="0"/>
    <s v="38-128"/>
    <m/>
    <m/>
    <m/>
    <n v="0"/>
    <m/>
    <m/>
    <n v="0"/>
    <n v="0"/>
    <n v="0"/>
    <n v="0"/>
    <n v="0"/>
    <m/>
    <m/>
    <m/>
    <m/>
    <m/>
    <m/>
    <m/>
    <m/>
    <m/>
    <m/>
    <n v="2"/>
    <n v="1"/>
    <x v="3"/>
    <x v="3"/>
  </r>
  <r>
    <s v="57-156"/>
    <m/>
    <x v="0"/>
    <s v="12 CAMARDO DR"/>
    <n v="101"/>
    <s v="MCCAIGUE ROBERT A"/>
    <s v="MR30"/>
    <s v="ONE FAMILY"/>
    <s v="57//156//"/>
    <n v="0.27673999999999999"/>
    <n v="0"/>
    <n v="0"/>
    <n v="1"/>
    <n v="1"/>
    <s v="SEWER"/>
    <n v="1"/>
    <n v="1"/>
    <n v="7600"/>
    <s v="YES"/>
    <n v="0"/>
    <s v="57-156"/>
    <s v="All Public"/>
    <s v="SEWER"/>
    <s v="SEWER"/>
    <n v="7600"/>
    <m/>
    <m/>
    <n v="0"/>
    <n v="0"/>
    <n v="3"/>
    <n v="1104"/>
    <n v="1"/>
    <m/>
    <m/>
    <m/>
    <m/>
    <m/>
    <m/>
    <m/>
    <m/>
    <m/>
    <m/>
    <n v="1"/>
    <n v="1"/>
    <x v="0"/>
    <x v="0"/>
  </r>
  <r>
    <s v="57-66"/>
    <m/>
    <x v="0"/>
    <s v="21 PARKER DR"/>
    <n v="101"/>
    <s v="HALE MARY P"/>
    <s v="MR30"/>
    <s v="ONE FAMILY"/>
    <s v="57//66//"/>
    <n v="0.21256"/>
    <n v="0"/>
    <n v="0"/>
    <n v="1"/>
    <n v="1"/>
    <s v="SEWER"/>
    <n v="1"/>
    <n v="1"/>
    <n v="2900"/>
    <s v="YES"/>
    <n v="0"/>
    <s v="57-66"/>
    <s v="All Public"/>
    <s v="SEWER"/>
    <s v="SEWER"/>
    <n v="2900"/>
    <m/>
    <m/>
    <n v="0"/>
    <n v="0"/>
    <n v="4"/>
    <n v="1412"/>
    <n v="1"/>
    <m/>
    <m/>
    <m/>
    <m/>
    <m/>
    <m/>
    <m/>
    <m/>
    <m/>
    <m/>
    <n v="1"/>
    <n v="1"/>
    <x v="0"/>
    <x v="0"/>
  </r>
  <r>
    <s v="50F-65"/>
    <m/>
    <x v="0"/>
    <s v="29 ALGELO AVE"/>
    <n v="101"/>
    <s v="KEATING THOMAS R"/>
    <s v="R30"/>
    <s v="ONE FAMILY"/>
    <s v="50/F/65//"/>
    <n v="8.1570000000000004E-2"/>
    <n v="0"/>
    <n v="0"/>
    <n v="1"/>
    <n v="1"/>
    <s v="SEWER"/>
    <n v="1"/>
    <n v="1"/>
    <n v="10400"/>
    <s v="YES"/>
    <n v="0"/>
    <s v="50F-65"/>
    <s v="All Public"/>
    <s v="SEWER"/>
    <s v="SEWER"/>
    <n v="10400"/>
    <m/>
    <m/>
    <n v="0"/>
    <n v="0"/>
    <n v="3"/>
    <n v="864"/>
    <n v="1"/>
    <m/>
    <m/>
    <m/>
    <m/>
    <m/>
    <m/>
    <m/>
    <m/>
    <m/>
    <m/>
    <n v="1"/>
    <n v="1"/>
    <x v="4"/>
    <x v="4"/>
  </r>
  <r>
    <s v="UNK1460"/>
    <s v="FEE"/>
    <x v="0"/>
    <s v="PARKER DR"/>
    <n v="0"/>
    <m/>
    <m/>
    <m/>
    <m/>
    <n v="0.24489"/>
    <n v="0"/>
    <n v="0"/>
    <n v="0"/>
    <n v="0"/>
    <m/>
    <n v="0"/>
    <n v="0"/>
    <n v="0"/>
    <s v="NO_W2"/>
    <n v="0"/>
    <m/>
    <m/>
    <m/>
    <m/>
    <n v="0"/>
    <m/>
    <m/>
    <n v="0"/>
    <n v="0"/>
    <n v="0"/>
    <n v="0"/>
    <n v="0"/>
    <s v="Not in new Assr DB, Makepe?, old info"/>
    <m/>
    <m/>
    <m/>
    <m/>
    <m/>
    <m/>
    <m/>
    <m/>
    <m/>
    <n v="1"/>
    <n v="1"/>
    <x v="0"/>
    <x v="0"/>
  </r>
  <r>
    <s v="50E-2-34"/>
    <m/>
    <x v="0"/>
    <s v="110 SWIFTS BCH RD"/>
    <n v="101"/>
    <s v="CABRAL JOSE D"/>
    <s v="R30"/>
    <s v="ONE FAMILY"/>
    <s v="50/E2/34//"/>
    <n v="5.2670000000000002E-2"/>
    <n v="0"/>
    <n v="0"/>
    <n v="1"/>
    <n v="1"/>
    <s v="SEWER"/>
    <n v="1"/>
    <n v="1"/>
    <n v="4300"/>
    <s v="YES"/>
    <n v="0"/>
    <s v="50E-2-34"/>
    <m/>
    <m/>
    <s v="SEWER"/>
    <n v="4300"/>
    <m/>
    <m/>
    <n v="0"/>
    <n v="0"/>
    <n v="2"/>
    <n v="634"/>
    <n v="1"/>
    <m/>
    <m/>
    <m/>
    <m/>
    <m/>
    <m/>
    <m/>
    <m/>
    <m/>
    <m/>
    <n v="1"/>
    <n v="1"/>
    <x v="0"/>
    <x v="0"/>
  </r>
  <r>
    <s v="40-1004"/>
    <m/>
    <x v="0"/>
    <s v="17 CROOKED RIVER RD"/>
    <n v="101"/>
    <s v="ELDRIDGE JOHN S"/>
    <s v="R30"/>
    <s v="ONE FAMILY"/>
    <s v="40//1004//"/>
    <n v="2.3090600000000001"/>
    <n v="1"/>
    <n v="1"/>
    <n v="1"/>
    <n v="1"/>
    <s v="SEPTIC"/>
    <n v="0"/>
    <n v="0"/>
    <n v="0"/>
    <s v="YES"/>
    <n v="0"/>
    <s v="40-1004"/>
    <s v="Public Water,Septic"/>
    <s v="SEPTIC"/>
    <s v="SEPTIC"/>
    <n v="0"/>
    <m/>
    <m/>
    <n v="1"/>
    <n v="1"/>
    <n v="2"/>
    <n v="1314"/>
    <n v="1.5"/>
    <m/>
    <m/>
    <m/>
    <m/>
    <m/>
    <m/>
    <m/>
    <m/>
    <m/>
    <m/>
    <n v="1"/>
    <n v="1"/>
    <x v="3"/>
    <x v="3"/>
  </r>
  <r>
    <s v="50D-455A"/>
    <m/>
    <x v="0"/>
    <s v="9 MEDINA DR"/>
    <n v="101"/>
    <s v="CHAMP CHRISTINE L"/>
    <s v="R30"/>
    <s v="ONE FAMILY"/>
    <s v="50/D/455/A/"/>
    <n v="9.4E-2"/>
    <n v="0"/>
    <n v="0"/>
    <n v="1"/>
    <n v="1"/>
    <s v="SEWER"/>
    <n v="1"/>
    <n v="1"/>
    <n v="3800"/>
    <s v="NO_W1"/>
    <n v="0"/>
    <s v="50D-455A"/>
    <s v="All Public"/>
    <s v="SEWER"/>
    <s v="SEWER"/>
    <n v="3800"/>
    <m/>
    <m/>
    <n v="0"/>
    <n v="0"/>
    <n v="3"/>
    <n v="674"/>
    <n v="1"/>
    <m/>
    <m/>
    <m/>
    <m/>
    <m/>
    <m/>
    <m/>
    <m/>
    <m/>
    <m/>
    <n v="2"/>
    <n v="1"/>
    <x v="4"/>
    <x v="4"/>
  </r>
  <r>
    <s v="38-268"/>
    <m/>
    <x v="0"/>
    <s v="10 GARDONIA ST"/>
    <n v="101"/>
    <s v="MARTINO PETER F"/>
    <s v="R30"/>
    <s v="ONE FAMILY"/>
    <s v="38//268//"/>
    <n v="0.26091999999999999"/>
    <n v="1"/>
    <n v="1"/>
    <n v="1"/>
    <n v="1"/>
    <s v="SEPTIC"/>
    <n v="0"/>
    <n v="2"/>
    <n v="27900"/>
    <s v="YES"/>
    <n v="27900"/>
    <s v="38-268"/>
    <s v="Public Water,Gas,Septic"/>
    <s v="SEPTIC"/>
    <s v="SEPTIC"/>
    <n v="13950"/>
    <m/>
    <m/>
    <n v="1"/>
    <n v="1"/>
    <n v="2"/>
    <n v="1148"/>
    <n v="1"/>
    <m/>
    <m/>
    <m/>
    <m/>
    <m/>
    <m/>
    <m/>
    <m/>
    <m/>
    <m/>
    <n v="2"/>
    <n v="1"/>
    <x v="3"/>
    <x v="3"/>
  </r>
  <r>
    <s v="50F-Q33"/>
    <m/>
    <x v="0"/>
    <s v="8 POINT RD"/>
    <n v="101"/>
    <s v="BENEDICT MICHELLE L TRUSTEE"/>
    <s v="R30"/>
    <s v="ONE FAMILY"/>
    <s v="50/F/Q33//"/>
    <n v="0.10711"/>
    <n v="0"/>
    <n v="0"/>
    <n v="1"/>
    <n v="1"/>
    <s v="SEWER"/>
    <n v="1"/>
    <n v="1"/>
    <n v="2800"/>
    <s v="YES"/>
    <n v="0"/>
    <s v="50F-Q33"/>
    <m/>
    <m/>
    <s v="SEWER"/>
    <n v="2800"/>
    <m/>
    <m/>
    <n v="0"/>
    <n v="0"/>
    <n v="3"/>
    <n v="1555"/>
    <n v="2"/>
    <m/>
    <m/>
    <m/>
    <m/>
    <m/>
    <m/>
    <m/>
    <m/>
    <m/>
    <m/>
    <n v="1"/>
    <n v="1"/>
    <x v="4"/>
    <x v="4"/>
  </r>
  <r>
    <s v="50F-142"/>
    <m/>
    <x v="0"/>
    <s v="16 ALLEN AVE"/>
    <n v="101"/>
    <s v="GRAHAM KATHLEEN R LIFE ESTATE"/>
    <s v="R30"/>
    <s v="ONE FAMILY"/>
    <s v="50/F/142//"/>
    <n v="0.42476000000000003"/>
    <n v="0"/>
    <n v="0"/>
    <n v="1"/>
    <n v="1"/>
    <s v="SEWER"/>
    <n v="1"/>
    <n v="1"/>
    <n v="20100"/>
    <s v="YES"/>
    <n v="0"/>
    <s v="50F-142"/>
    <s v="All Public"/>
    <s v="SEWER"/>
    <s v="SEWER"/>
    <n v="20100"/>
    <m/>
    <m/>
    <n v="0"/>
    <n v="0"/>
    <n v="3"/>
    <n v="1153"/>
    <n v="2"/>
    <m/>
    <m/>
    <m/>
    <m/>
    <m/>
    <m/>
    <m/>
    <m/>
    <m/>
    <m/>
    <n v="4"/>
    <n v="1"/>
    <x v="4"/>
    <x v="4"/>
  </r>
  <r>
    <s v="50E-1-34"/>
    <m/>
    <x v="0"/>
    <s v="6 SARAH'S LN"/>
    <n v="106"/>
    <s v="CARUSO JOSEPH C &amp; ANTONINA"/>
    <s v="R30"/>
    <s v="AC LND IMP  MDL-00"/>
    <s v="50/E1/34//"/>
    <n v="2.7029999999999998E-2"/>
    <n v="0"/>
    <n v="0"/>
    <n v="0"/>
    <n v="0"/>
    <m/>
    <n v="0"/>
    <n v="0"/>
    <n v="0"/>
    <s v="YES"/>
    <n v="0"/>
    <s v="50E-1-34"/>
    <m/>
    <m/>
    <m/>
    <n v="0"/>
    <m/>
    <m/>
    <n v="0"/>
    <n v="0"/>
    <n v="0"/>
    <n v="0"/>
    <n v="0"/>
    <m/>
    <m/>
    <m/>
    <m/>
    <m/>
    <m/>
    <m/>
    <m/>
    <m/>
    <m/>
    <n v="1"/>
    <n v="1"/>
    <x v="0"/>
    <x v="0"/>
  </r>
  <r>
    <s v="LAND_NOPARC"/>
    <m/>
    <x v="0"/>
    <m/>
    <n v="0"/>
    <m/>
    <m/>
    <m/>
    <m/>
    <n v="1.3600000000000001E-3"/>
    <n v="0"/>
    <n v="0"/>
    <n v="0"/>
    <n v="0"/>
    <m/>
    <n v="0"/>
    <n v="0"/>
    <n v="0"/>
    <s v="NO"/>
    <n v="0"/>
    <m/>
    <m/>
    <m/>
    <m/>
    <n v="0"/>
    <m/>
    <m/>
    <n v="0"/>
    <n v="0"/>
    <n v="0"/>
    <n v="0"/>
    <n v="0"/>
    <m/>
    <m/>
    <m/>
    <m/>
    <m/>
    <m/>
    <m/>
    <m/>
    <m/>
    <m/>
    <n v="0"/>
    <n v="1"/>
    <x v="4"/>
    <x v="4"/>
  </r>
  <r>
    <s v="50F-37"/>
    <m/>
    <x v="0"/>
    <s v="22 ALGELO AVE"/>
    <n v="101"/>
    <s v="FRENCH GARY H"/>
    <s v="R30"/>
    <s v="ONE FAMILY"/>
    <s v="50/F/37//"/>
    <n v="0.30487999999999998"/>
    <n v="0"/>
    <n v="0"/>
    <n v="1"/>
    <n v="1"/>
    <s v="SEWER"/>
    <n v="1"/>
    <n v="1"/>
    <n v="20800"/>
    <s v="NO_W1"/>
    <n v="0"/>
    <s v="50F-37"/>
    <s v="All Public"/>
    <s v="SEWER"/>
    <s v="SEWER"/>
    <n v="20800"/>
    <m/>
    <m/>
    <n v="0"/>
    <n v="0"/>
    <n v="4"/>
    <n v="2796"/>
    <n v="2"/>
    <m/>
    <m/>
    <m/>
    <m/>
    <m/>
    <m/>
    <m/>
    <m/>
    <m/>
    <m/>
    <n v="2"/>
    <n v="1"/>
    <x v="4"/>
    <x v="4"/>
  </r>
  <r>
    <s v="50E-2-31B"/>
    <m/>
    <x v="0"/>
    <s v="9 SHORE AVE"/>
    <n v="101"/>
    <s v="DAVIS CATHERINE ARD"/>
    <s v="R30"/>
    <s v="ONE FAMILY"/>
    <s v="50/E2/31/B/"/>
    <n v="0.16392999999999999"/>
    <n v="0"/>
    <n v="0"/>
    <n v="1"/>
    <n v="1"/>
    <s v="SEWER"/>
    <n v="1"/>
    <n v="1"/>
    <n v="4100"/>
    <s v="YES"/>
    <n v="0"/>
    <s v="50E-2-31B"/>
    <s v="All Public"/>
    <s v="SEWER"/>
    <s v="SEWER"/>
    <n v="4100"/>
    <m/>
    <m/>
    <n v="0"/>
    <n v="0"/>
    <n v="3"/>
    <n v="918"/>
    <n v="1.75"/>
    <m/>
    <m/>
    <m/>
    <m/>
    <m/>
    <m/>
    <m/>
    <m/>
    <m/>
    <m/>
    <n v="1"/>
    <n v="1"/>
    <x v="4"/>
    <x v="4"/>
  </r>
  <r>
    <s v="38-313"/>
    <m/>
    <x v="0"/>
    <s v="15 HAZEL ST"/>
    <n v="101"/>
    <s v="STANLEY HENRY A"/>
    <s v="R30"/>
    <s v="ONE FAMILY"/>
    <s v="38//313//"/>
    <n v="0.21088000000000001"/>
    <n v="1"/>
    <n v="1"/>
    <n v="1"/>
    <n v="1"/>
    <s v="SEPTIC"/>
    <n v="0"/>
    <n v="1"/>
    <n v="8500"/>
    <s v="YES"/>
    <n v="8500"/>
    <s v="38-313"/>
    <s v="Public Water,Gas,Septic"/>
    <s v="SEPTIC"/>
    <s v="SEPTIC"/>
    <n v="8500"/>
    <m/>
    <m/>
    <n v="1"/>
    <n v="1"/>
    <n v="3"/>
    <n v="1926"/>
    <n v="2"/>
    <m/>
    <m/>
    <m/>
    <m/>
    <m/>
    <m/>
    <m/>
    <m/>
    <m/>
    <m/>
    <n v="2"/>
    <n v="1"/>
    <x v="3"/>
    <x v="3"/>
  </r>
  <r>
    <s v="38-315"/>
    <m/>
    <x v="0"/>
    <s v="114 PARKWOOD DR"/>
    <n v="101"/>
    <s v="COWAN GEORGE E &amp; MARY B TRS"/>
    <s v="R30"/>
    <s v="ONE FAMILY"/>
    <s v="38//315//"/>
    <n v="0.18678"/>
    <n v="1"/>
    <n v="1"/>
    <n v="1"/>
    <n v="1"/>
    <s v="SEPTIC"/>
    <n v="0"/>
    <n v="1"/>
    <n v="0"/>
    <s v="YES"/>
    <n v="0"/>
    <s v="38-315"/>
    <s v="Public Water,Well"/>
    <m/>
    <s v="SEPTIC"/>
    <n v="0"/>
    <m/>
    <m/>
    <n v="1"/>
    <n v="1"/>
    <n v="2"/>
    <n v="720"/>
    <n v="1.75"/>
    <m/>
    <m/>
    <m/>
    <m/>
    <m/>
    <m/>
    <m/>
    <m/>
    <m/>
    <m/>
    <n v="1"/>
    <n v="1"/>
    <x v="3"/>
    <x v="3"/>
  </r>
  <r>
    <s v="49-B6"/>
    <m/>
    <x v="0"/>
    <s v="11 IRENE AVE"/>
    <n v="132"/>
    <s v="AMATO DAVID A"/>
    <s v="R30"/>
    <s v="RES ACLNUD  MDL-00"/>
    <s v="49//B6//"/>
    <n v="0.28410000000000002"/>
    <n v="0"/>
    <n v="0"/>
    <n v="0"/>
    <n v="0"/>
    <m/>
    <n v="0"/>
    <n v="0"/>
    <n v="0"/>
    <s v="YES"/>
    <n v="0"/>
    <s v="49-B6"/>
    <m/>
    <m/>
    <m/>
    <n v="0"/>
    <m/>
    <m/>
    <n v="0"/>
    <n v="0"/>
    <n v="0"/>
    <n v="0"/>
    <n v="0"/>
    <m/>
    <m/>
    <m/>
    <m/>
    <m/>
    <m/>
    <m/>
    <m/>
    <m/>
    <m/>
    <n v="1"/>
    <n v="1"/>
    <x v="4"/>
    <x v="4"/>
  </r>
  <r>
    <s v="38-328"/>
    <m/>
    <x v="0"/>
    <s v="118 PARKWOOD DR"/>
    <n v="101"/>
    <s v="HOULIHAN ROBERT"/>
    <s v="R30"/>
    <s v="ONE FAMILY"/>
    <s v="38//328//"/>
    <n v="0.1598"/>
    <n v="1"/>
    <n v="1"/>
    <n v="1"/>
    <n v="1"/>
    <s v="SEPTIC"/>
    <n v="0"/>
    <n v="1"/>
    <n v="14600"/>
    <s v="YES"/>
    <n v="14600"/>
    <s v="38-328"/>
    <s v="Public Water,Gas,Septic"/>
    <s v="SEPTIC"/>
    <s v="SEPTIC"/>
    <n v="14600"/>
    <m/>
    <m/>
    <n v="1"/>
    <n v="1"/>
    <n v="3"/>
    <n v="1000"/>
    <n v="1.75"/>
    <m/>
    <m/>
    <m/>
    <m/>
    <m/>
    <m/>
    <m/>
    <m/>
    <m/>
    <m/>
    <n v="2"/>
    <n v="1"/>
    <x v="3"/>
    <x v="3"/>
  </r>
  <r>
    <s v="55-LB"/>
    <m/>
    <x v="0"/>
    <s v="0 SHADY LN OFF"/>
    <n v="132"/>
    <s v="GRAHAM SCOTT K"/>
    <s v="R30"/>
    <s v="RES ACLNUD  MDL-00"/>
    <s v="55//LB//"/>
    <n v="5.67E-2"/>
    <n v="0"/>
    <n v="0"/>
    <n v="0"/>
    <n v="0"/>
    <m/>
    <n v="0"/>
    <n v="0"/>
    <n v="0"/>
    <s v="YES"/>
    <n v="0"/>
    <s v="55-LB"/>
    <m/>
    <m/>
    <m/>
    <n v="0"/>
    <m/>
    <m/>
    <n v="0"/>
    <n v="0"/>
    <n v="0"/>
    <n v="0"/>
    <n v="0"/>
    <m/>
    <m/>
    <m/>
    <m/>
    <m/>
    <m/>
    <m/>
    <m/>
    <m/>
    <m/>
    <n v="1"/>
    <n v="1"/>
    <x v="0"/>
    <x v="0"/>
  </r>
  <r>
    <s v="49-S201"/>
    <m/>
    <x v="0"/>
    <s v="6 BROAD MARSH AVE"/>
    <n v="132"/>
    <s v="AMATO DAVID"/>
    <s v="R30"/>
    <s v="RES ACLNUD  MDL-00"/>
    <s v="49//S201//"/>
    <n v="0.12175999999999999"/>
    <n v="0"/>
    <n v="0"/>
    <n v="0"/>
    <n v="0"/>
    <m/>
    <n v="0"/>
    <n v="0"/>
    <n v="0"/>
    <s v="YES"/>
    <n v="0"/>
    <s v="49-S201"/>
    <m/>
    <m/>
    <m/>
    <n v="0"/>
    <m/>
    <m/>
    <n v="0"/>
    <n v="0"/>
    <n v="0"/>
    <n v="0"/>
    <n v="0"/>
    <m/>
    <m/>
    <m/>
    <m/>
    <m/>
    <m/>
    <m/>
    <m/>
    <m/>
    <m/>
    <n v="1"/>
    <n v="1"/>
    <x v="4"/>
    <x v="4"/>
  </r>
  <r>
    <s v="38-189"/>
    <m/>
    <x v="0"/>
    <s v="100 PARKWOOD DR"/>
    <n v="101"/>
    <s v="TURNER LINWOOD E"/>
    <s v="R30"/>
    <s v="ONE FAMILY"/>
    <s v="38//189//"/>
    <n v="0.10621"/>
    <n v="1"/>
    <n v="1"/>
    <n v="1"/>
    <n v="1"/>
    <s v="SEPTIC"/>
    <n v="0"/>
    <n v="1"/>
    <n v="1900"/>
    <s v="YES"/>
    <n v="1900"/>
    <s v="38-189"/>
    <s v="Public Water,Gas,Septic"/>
    <s v="SEPTIC"/>
    <s v="SEPTIC"/>
    <n v="1900"/>
    <m/>
    <m/>
    <n v="1"/>
    <n v="1"/>
    <n v="2"/>
    <n v="682"/>
    <n v="1"/>
    <m/>
    <m/>
    <m/>
    <m/>
    <m/>
    <m/>
    <m/>
    <m/>
    <m/>
    <m/>
    <n v="1"/>
    <n v="1"/>
    <x v="3"/>
    <x v="3"/>
  </r>
  <r>
    <s v="57-54"/>
    <m/>
    <x v="0"/>
    <s v="19 PARKER DR"/>
    <n v="101"/>
    <s v="FRALICK STEVEN G"/>
    <s v="MR30"/>
    <s v="ONE FAMILY"/>
    <s v="57//54//"/>
    <n v="0.22711999999999999"/>
    <n v="0"/>
    <n v="0"/>
    <n v="1"/>
    <n v="1"/>
    <s v="SEWER"/>
    <n v="1"/>
    <n v="0"/>
    <n v="0"/>
    <s v="YES"/>
    <n v="0"/>
    <s v="57-54"/>
    <s v="All Public"/>
    <s v="SEWER"/>
    <s v="SEWER"/>
    <n v="0"/>
    <m/>
    <m/>
    <n v="0"/>
    <n v="0"/>
    <n v="3"/>
    <n v="1008"/>
    <n v="1"/>
    <m/>
    <m/>
    <m/>
    <m/>
    <m/>
    <m/>
    <m/>
    <m/>
    <m/>
    <m/>
    <n v="1"/>
    <n v="1"/>
    <x v="0"/>
    <x v="0"/>
  </r>
  <r>
    <s v="38-241"/>
    <m/>
    <x v="0"/>
    <s v="25 FIR ST"/>
    <n v="101"/>
    <s v="MANSOUR DEBORAH"/>
    <m/>
    <s v="ONE FAMILY"/>
    <s v="38//241//"/>
    <n v="0.11577999999999999"/>
    <n v="1"/>
    <n v="1"/>
    <n v="1"/>
    <n v="1"/>
    <s v="SEPTIC"/>
    <n v="0"/>
    <n v="1"/>
    <n v="10900"/>
    <s v="YES"/>
    <n v="10900"/>
    <s v="38-241"/>
    <s v="Public Water,Septic"/>
    <s v="SEPTIC"/>
    <s v="SEPTIC"/>
    <n v="10900"/>
    <m/>
    <m/>
    <n v="1"/>
    <n v="1"/>
    <n v="2"/>
    <n v="704"/>
    <n v="1"/>
    <m/>
    <m/>
    <m/>
    <m/>
    <m/>
    <m/>
    <m/>
    <m/>
    <m/>
    <m/>
    <n v="1"/>
    <n v="1"/>
    <x v="3"/>
    <x v="3"/>
  </r>
  <r>
    <s v="37-1020"/>
    <m/>
    <x v="0"/>
    <s v="8 CROOKED RIVER RD"/>
    <n v="101"/>
    <s v="RAYMOND ROXANNE"/>
    <s v="R60"/>
    <s v="ONE FAMILY"/>
    <s v="37//1020//"/>
    <n v="0.81261000000000005"/>
    <n v="1"/>
    <n v="1"/>
    <n v="1"/>
    <n v="1"/>
    <s v="SEPTIC"/>
    <n v="0"/>
    <n v="1"/>
    <n v="2900"/>
    <s v="YES"/>
    <n v="2900"/>
    <s v="37-1020"/>
    <s v="Public Water,Septic"/>
    <s v="SEPTIC"/>
    <s v="SEPTIC"/>
    <n v="2900"/>
    <m/>
    <m/>
    <n v="1"/>
    <n v="1"/>
    <n v="3"/>
    <n v="952"/>
    <n v="1.75"/>
    <m/>
    <m/>
    <m/>
    <m/>
    <m/>
    <m/>
    <m/>
    <m/>
    <m/>
    <m/>
    <n v="1"/>
    <n v="1"/>
    <x v="3"/>
    <x v="3"/>
  </r>
  <r>
    <s v="57-116"/>
    <m/>
    <x v="0"/>
    <s v="29 TERRY LN"/>
    <n v="101"/>
    <s v="SANTOS FRANK JR"/>
    <s v="MR30"/>
    <s v="ONE FAMILY"/>
    <s v="57//116//"/>
    <n v="0.22202"/>
    <n v="0"/>
    <n v="0"/>
    <n v="1"/>
    <n v="1"/>
    <s v="SEWER"/>
    <n v="1"/>
    <n v="1"/>
    <n v="5200"/>
    <s v="YES"/>
    <n v="0"/>
    <s v="57-116"/>
    <s v="All Public"/>
    <s v="SEWER"/>
    <s v="SEWER"/>
    <n v="5200"/>
    <m/>
    <m/>
    <n v="0"/>
    <n v="0"/>
    <n v="3"/>
    <n v="1316"/>
    <n v="1"/>
    <m/>
    <m/>
    <m/>
    <m/>
    <m/>
    <m/>
    <m/>
    <m/>
    <m/>
    <m/>
    <n v="1"/>
    <n v="1"/>
    <x v="0"/>
    <x v="0"/>
  </r>
  <r>
    <s v="50F-47"/>
    <m/>
    <x v="0"/>
    <s v="47 ALGELO AVE"/>
    <n v="101"/>
    <s v="SULLIVAN MARJORIE B"/>
    <s v="R30"/>
    <s v="ONE FAMILY"/>
    <s v="50/F/47//"/>
    <n v="0.15804000000000001"/>
    <n v="0"/>
    <n v="0"/>
    <n v="1"/>
    <n v="1"/>
    <s v="SEWER"/>
    <n v="1"/>
    <n v="1"/>
    <n v="5800"/>
    <s v="YES"/>
    <n v="0"/>
    <s v="50F-47"/>
    <s v="All Public"/>
    <s v="SEWER"/>
    <s v="SEWER"/>
    <n v="5800"/>
    <m/>
    <m/>
    <n v="0"/>
    <n v="0"/>
    <n v="2"/>
    <n v="1048"/>
    <n v="1"/>
    <m/>
    <m/>
    <m/>
    <m/>
    <m/>
    <m/>
    <m/>
    <m/>
    <m/>
    <m/>
    <n v="1"/>
    <n v="1"/>
    <x v="4"/>
    <x v="4"/>
  </r>
  <r>
    <s v="38-1002"/>
    <m/>
    <x v="0"/>
    <s v="0 PARKWOOD DR"/>
    <n v="812"/>
    <s v="PARKWOOD BEACH IMPROVEMENT"/>
    <s v="R30"/>
    <s v="61B PICNIC"/>
    <s v="38//1002//"/>
    <n v="2.66526"/>
    <n v="0"/>
    <n v="0"/>
    <n v="0"/>
    <n v="0"/>
    <m/>
    <n v="0"/>
    <n v="0"/>
    <n v="0"/>
    <s v="YES"/>
    <n v="0"/>
    <s v="38-1002"/>
    <m/>
    <m/>
    <m/>
    <n v="0"/>
    <m/>
    <m/>
    <n v="0"/>
    <n v="0"/>
    <n v="0"/>
    <n v="0"/>
    <n v="0"/>
    <m/>
    <m/>
    <m/>
    <m/>
    <m/>
    <m/>
    <m/>
    <m/>
    <m/>
    <m/>
    <n v="1"/>
    <n v="1"/>
    <x v="3"/>
    <x v="3"/>
  </r>
  <r>
    <s v="50E-1-1"/>
    <m/>
    <x v="0"/>
    <s v="109 SWIFTS BCH RD"/>
    <n v="101"/>
    <s v="CARUSO JOSEPH C &amp; ANTONINA"/>
    <s v="R30"/>
    <s v="ONE FAMILY"/>
    <s v="50/E1/1//"/>
    <n v="0.1285"/>
    <n v="0"/>
    <n v="0"/>
    <n v="1"/>
    <n v="1"/>
    <s v="SEWER"/>
    <n v="1"/>
    <n v="1"/>
    <n v="1200"/>
    <s v="YES"/>
    <n v="0"/>
    <s v="50E-1-1"/>
    <s v="All Public"/>
    <s v="SEWER"/>
    <s v="SEWER"/>
    <n v="1200"/>
    <m/>
    <m/>
    <n v="0"/>
    <n v="0"/>
    <n v="3"/>
    <n v="811"/>
    <n v="1"/>
    <m/>
    <m/>
    <m/>
    <m/>
    <m/>
    <m/>
    <m/>
    <m/>
    <m/>
    <m/>
    <n v="4"/>
    <n v="1"/>
    <x v="0"/>
    <x v="0"/>
  </r>
  <r>
    <s v="50D-453"/>
    <m/>
    <x v="0"/>
    <s v="11 MEDINA DR"/>
    <n v="101"/>
    <s v="MURPHY STEPHEN P"/>
    <s v="R30"/>
    <s v="ONE FAMILY"/>
    <s v="50/D/453//"/>
    <n v="0.10477"/>
    <n v="0"/>
    <n v="0"/>
    <n v="1"/>
    <n v="1"/>
    <s v="SEWER"/>
    <n v="1"/>
    <n v="1"/>
    <n v="13600"/>
    <s v="YES"/>
    <n v="0"/>
    <s v="50D-453"/>
    <s v="All Public"/>
    <s v="SEWER"/>
    <s v="SEWER"/>
    <n v="13600"/>
    <m/>
    <m/>
    <n v="0"/>
    <n v="0"/>
    <n v="2"/>
    <n v="1180"/>
    <n v="1"/>
    <m/>
    <m/>
    <m/>
    <m/>
    <m/>
    <m/>
    <m/>
    <m/>
    <m/>
    <m/>
    <n v="1"/>
    <n v="1"/>
    <x v="4"/>
    <x v="4"/>
  </r>
  <r>
    <s v="LAND_NOPARC"/>
    <m/>
    <x v="0"/>
    <m/>
    <n v="0"/>
    <m/>
    <m/>
    <m/>
    <m/>
    <n v="0.16164999999999999"/>
    <n v="0"/>
    <n v="0"/>
    <n v="0"/>
    <n v="0"/>
    <m/>
    <n v="0"/>
    <n v="0"/>
    <n v="0"/>
    <s v="NO"/>
    <n v="0"/>
    <m/>
    <m/>
    <m/>
    <m/>
    <n v="0"/>
    <m/>
    <m/>
    <n v="0"/>
    <n v="0"/>
    <n v="0"/>
    <n v="0"/>
    <n v="0"/>
    <m/>
    <m/>
    <m/>
    <m/>
    <m/>
    <m/>
    <m/>
    <m/>
    <m/>
    <m/>
    <n v="0"/>
    <n v="1"/>
    <x v="4"/>
    <x v="4"/>
  </r>
  <r>
    <s v="38-264"/>
    <m/>
    <x v="0"/>
    <s v="22 FIR ST"/>
    <n v="101"/>
    <s v="SVIRTUNAS ALFRED G"/>
    <s v="R30"/>
    <s v="ONE FAMILY"/>
    <s v="38//264//"/>
    <n v="0.22592000000000001"/>
    <n v="1"/>
    <n v="1"/>
    <n v="1"/>
    <n v="1"/>
    <s v="SEPTIC"/>
    <n v="0"/>
    <n v="0"/>
    <n v="0"/>
    <s v="NO_W1"/>
    <n v="0"/>
    <s v="38-264"/>
    <s v="Public Water,Septic"/>
    <s v="SEPTIC"/>
    <s v="SEPTIC"/>
    <n v="0"/>
    <m/>
    <m/>
    <n v="1"/>
    <n v="1"/>
    <n v="3"/>
    <n v="1186"/>
    <n v="1"/>
    <m/>
    <m/>
    <m/>
    <m/>
    <m/>
    <m/>
    <m/>
    <m/>
    <m/>
    <m/>
    <n v="3"/>
    <n v="1"/>
    <x v="3"/>
    <x v="3"/>
  </r>
  <r>
    <s v="37-1018"/>
    <m/>
    <x v="0"/>
    <s v="6 CROOKED RIVER RD"/>
    <n v="101"/>
    <s v="DRUM PAUL E"/>
    <s v="R60"/>
    <s v="ONE FAMILY"/>
    <s v="37//1018//"/>
    <n v="0.80288000000000004"/>
    <n v="1"/>
    <n v="1"/>
    <n v="1"/>
    <n v="1"/>
    <s v="SEPTIC"/>
    <n v="0"/>
    <n v="1"/>
    <n v="10700"/>
    <s v="YES"/>
    <n v="10700"/>
    <s v="37-1018"/>
    <s v="Public Water,Septic"/>
    <s v="SEPTIC"/>
    <s v="SEPTIC"/>
    <n v="10700"/>
    <m/>
    <m/>
    <n v="1"/>
    <n v="1"/>
    <n v="2"/>
    <n v="1328"/>
    <n v="1"/>
    <m/>
    <m/>
    <m/>
    <m/>
    <m/>
    <m/>
    <m/>
    <m/>
    <m/>
    <m/>
    <n v="1"/>
    <n v="1"/>
    <x v="3"/>
    <x v="3"/>
  </r>
  <r>
    <s v="50D-463"/>
    <m/>
    <x v="0"/>
    <s v="8 MEDINA DR"/>
    <n v="101"/>
    <s v="NELSON ELLEN L"/>
    <s v="R30"/>
    <s v="ONE FAMILY"/>
    <s v="50/D/463//"/>
    <n v="7.3609999999999995E-2"/>
    <n v="0"/>
    <n v="0"/>
    <n v="1"/>
    <n v="1"/>
    <s v="SEWER"/>
    <n v="1"/>
    <n v="1"/>
    <n v="3800"/>
    <s v="YES"/>
    <n v="0"/>
    <s v="50D-463"/>
    <s v="All Public"/>
    <s v="SEWER"/>
    <s v="SEWER"/>
    <n v="3800"/>
    <m/>
    <m/>
    <n v="0"/>
    <n v="0"/>
    <n v="1"/>
    <n v="1008"/>
    <n v="1"/>
    <m/>
    <m/>
    <m/>
    <m/>
    <m/>
    <m/>
    <m/>
    <m/>
    <m/>
    <m/>
    <n v="1"/>
    <n v="1"/>
    <x v="4"/>
    <x v="4"/>
  </r>
  <r>
    <s v="38-327"/>
    <m/>
    <x v="0"/>
    <s v="120 PARKWOOD DR"/>
    <n v="101"/>
    <s v="CUMMINGS RENEE P"/>
    <s v="R30"/>
    <s v="ONE FAMILY"/>
    <s v="38//327//"/>
    <n v="0.11112"/>
    <n v="1"/>
    <n v="1"/>
    <n v="1"/>
    <n v="1"/>
    <s v="SEPTIC"/>
    <n v="0"/>
    <n v="1"/>
    <n v="2500"/>
    <s v="YES"/>
    <n v="2500"/>
    <s v="38-327"/>
    <s v="Public Water,Septic"/>
    <s v="SEPTIC"/>
    <s v="SEPTIC"/>
    <n v="2500"/>
    <m/>
    <m/>
    <n v="1"/>
    <n v="1"/>
    <n v="2"/>
    <n v="588"/>
    <n v="1"/>
    <m/>
    <m/>
    <m/>
    <m/>
    <m/>
    <m/>
    <m/>
    <m/>
    <m/>
    <m/>
    <n v="1"/>
    <n v="1"/>
    <x v="3"/>
    <x v="3"/>
  </r>
  <r>
    <s v="38-293"/>
    <m/>
    <x v="0"/>
    <s v="18 CYPRESS ST"/>
    <n v="101"/>
    <s v="ARMOUR JAMES E"/>
    <s v="R30"/>
    <s v="ONE FAMILY"/>
    <s v="38//293//"/>
    <n v="0.189"/>
    <n v="1"/>
    <n v="1"/>
    <n v="1"/>
    <n v="1"/>
    <s v="SEPTIC"/>
    <n v="0"/>
    <n v="1"/>
    <n v="2000"/>
    <s v="YES"/>
    <n v="2000"/>
    <s v="38-293"/>
    <s v="Public Water,Gas,Septic"/>
    <s v="SEPTIC"/>
    <s v="SEPTIC"/>
    <n v="2000"/>
    <m/>
    <m/>
    <n v="1"/>
    <n v="1"/>
    <n v="2"/>
    <n v="680"/>
    <n v="1"/>
    <m/>
    <m/>
    <m/>
    <m/>
    <m/>
    <m/>
    <m/>
    <m/>
    <m/>
    <m/>
    <n v="2"/>
    <n v="1"/>
    <x v="3"/>
    <x v="3"/>
  </r>
  <r>
    <s v="57-42"/>
    <m/>
    <x v="0"/>
    <s v="17 PARKER DR"/>
    <n v="101"/>
    <s v="MCLAUGHLIN JOHN W"/>
    <s v="MR30"/>
    <s v="ONE FAMILY"/>
    <s v="57//42//"/>
    <n v="0.23230000000000001"/>
    <n v="0"/>
    <n v="0"/>
    <n v="1"/>
    <n v="1"/>
    <s v="SEWER"/>
    <n v="1"/>
    <n v="1"/>
    <n v="5300"/>
    <s v="YES"/>
    <n v="0"/>
    <s v="57-42"/>
    <s v="All Public"/>
    <s v="SEWER"/>
    <s v="SEWER"/>
    <n v="5300"/>
    <m/>
    <m/>
    <n v="0"/>
    <n v="0"/>
    <n v="4"/>
    <n v="1104"/>
    <n v="1"/>
    <m/>
    <m/>
    <m/>
    <m/>
    <m/>
    <m/>
    <m/>
    <m/>
    <m/>
    <m/>
    <n v="1"/>
    <n v="1"/>
    <x v="0"/>
    <x v="0"/>
  </r>
  <r>
    <s v="50F-1041"/>
    <m/>
    <x v="0"/>
    <s v="0 PILGRIM AVE  OFF"/>
    <n v="132"/>
    <s v="DUNLOP PETER"/>
    <s v="R30"/>
    <s v="RES ACLNUD  MDL-00"/>
    <s v="50/F/1041//"/>
    <n v="0.59519"/>
    <n v="0"/>
    <n v="0"/>
    <n v="0"/>
    <n v="0"/>
    <m/>
    <n v="0"/>
    <n v="0"/>
    <n v="0"/>
    <s v="YES"/>
    <n v="0"/>
    <s v="50F-1041"/>
    <m/>
    <m/>
    <m/>
    <n v="0"/>
    <m/>
    <m/>
    <n v="0"/>
    <n v="0"/>
    <n v="0"/>
    <n v="0"/>
    <n v="0"/>
    <m/>
    <m/>
    <m/>
    <m/>
    <m/>
    <m/>
    <m/>
    <m/>
    <m/>
    <m/>
    <n v="1"/>
    <n v="1"/>
    <x v="4"/>
    <x v="4"/>
  </r>
  <r>
    <s v="40-1003B"/>
    <m/>
    <x v="0"/>
    <s v="11 CROOKED RIVER RD"/>
    <n v="101"/>
    <s v="CANNON KEITH M"/>
    <s v="R30"/>
    <s v="ONE FAMILY"/>
    <s v="40//1003/B/"/>
    <n v="0.54969000000000001"/>
    <n v="1"/>
    <n v="1"/>
    <n v="1"/>
    <n v="1"/>
    <s v="SEPTIC"/>
    <n v="0"/>
    <n v="1"/>
    <n v="2800"/>
    <s v="YES"/>
    <n v="2800"/>
    <s v="40-1003B"/>
    <s v="Public Water,Septic"/>
    <s v="SEPTIC"/>
    <s v="SEPTIC"/>
    <n v="2800"/>
    <m/>
    <m/>
    <n v="1"/>
    <n v="1"/>
    <n v="2"/>
    <n v="1440"/>
    <n v="1.5"/>
    <m/>
    <m/>
    <m/>
    <m/>
    <m/>
    <m/>
    <m/>
    <m/>
    <m/>
    <m/>
    <n v="1"/>
    <n v="1"/>
    <x v="3"/>
    <x v="3"/>
  </r>
  <r>
    <s v="50F-38"/>
    <m/>
    <x v="0"/>
    <s v="24 ALGELO AVE"/>
    <n v="101"/>
    <s v="BLACKWELL ALLAN A"/>
    <s v="R30"/>
    <s v="ONE FAMILY"/>
    <s v="50/F/38//"/>
    <n v="0.23630000000000001"/>
    <n v="0"/>
    <n v="0"/>
    <n v="1"/>
    <n v="1"/>
    <s v="SEWER"/>
    <n v="1"/>
    <n v="1"/>
    <n v="8500"/>
    <s v="YES"/>
    <n v="0"/>
    <s v="50F-38"/>
    <s v="Public Water,Public Sewer"/>
    <s v="SEWER"/>
    <s v="SEWER"/>
    <n v="8500"/>
    <m/>
    <m/>
    <n v="0"/>
    <n v="0"/>
    <n v="3"/>
    <n v="1423"/>
    <n v="1.75"/>
    <m/>
    <m/>
    <m/>
    <m/>
    <m/>
    <m/>
    <m/>
    <m/>
    <m/>
    <m/>
    <n v="2"/>
    <n v="1"/>
    <x v="4"/>
    <x v="4"/>
  </r>
  <r>
    <s v="50F-154"/>
    <m/>
    <x v="0"/>
    <s v="5 BROAD MARSH AVE"/>
    <n v="101"/>
    <s v="FOWLER LEONARD D"/>
    <s v="R30"/>
    <s v="ONE FAMILY"/>
    <s v="50/F/154//"/>
    <n v="0.16694000000000001"/>
    <n v="0"/>
    <n v="0"/>
    <n v="1"/>
    <n v="1"/>
    <s v="SEWER"/>
    <n v="1"/>
    <n v="1"/>
    <n v="1100"/>
    <s v="YES"/>
    <n v="0"/>
    <s v="50F-154"/>
    <s v="All Public"/>
    <s v="SEWER"/>
    <s v="SEWER"/>
    <n v="1100"/>
    <m/>
    <m/>
    <n v="0"/>
    <n v="0"/>
    <n v="3"/>
    <n v="908"/>
    <n v="2"/>
    <m/>
    <m/>
    <m/>
    <m/>
    <m/>
    <m/>
    <m/>
    <m/>
    <m/>
    <m/>
    <n v="2"/>
    <n v="1"/>
    <x v="4"/>
    <x v="4"/>
  </r>
  <r>
    <s v="38-267"/>
    <m/>
    <x v="0"/>
    <s v="20 GARDONIA ST"/>
    <n v="104"/>
    <s v="LUPPINO JAMES"/>
    <s v="R30"/>
    <s v="TWO FAMILY"/>
    <s v="38//267//"/>
    <n v="0.12203"/>
    <n v="1"/>
    <n v="1"/>
    <n v="1"/>
    <n v="1"/>
    <s v="SEPTIC"/>
    <n v="0"/>
    <n v="0"/>
    <n v="0"/>
    <s v="YES"/>
    <n v="0"/>
    <s v="38-267"/>
    <s v="Public Water,Gas,Septic"/>
    <s v="SEPTIC"/>
    <s v="SEPTIC"/>
    <n v="0"/>
    <m/>
    <m/>
    <n v="2"/>
    <n v="2"/>
    <n v="3"/>
    <n v="1690"/>
    <n v="2"/>
    <m/>
    <m/>
    <m/>
    <m/>
    <m/>
    <m/>
    <m/>
    <m/>
    <m/>
    <m/>
    <n v="1"/>
    <n v="1"/>
    <x v="3"/>
    <x v="3"/>
  </r>
  <r>
    <s v="38-192"/>
    <m/>
    <x v="0"/>
    <s v="30 DATEWOOD ST"/>
    <n v="101"/>
    <s v="VERDERBER EDWARD T TRUSTEE"/>
    <s v="R30"/>
    <s v="ONE FAMILY"/>
    <s v="38//192//"/>
    <n v="0.11376"/>
    <n v="1"/>
    <n v="1"/>
    <n v="1"/>
    <n v="1"/>
    <s v="SEPTIC"/>
    <n v="0"/>
    <n v="1"/>
    <n v="2900"/>
    <s v="YES"/>
    <n v="2900"/>
    <s v="38-192"/>
    <s v="Public Water,Gas,Septic"/>
    <s v="SEPTIC"/>
    <s v="SEPTIC"/>
    <n v="2900"/>
    <m/>
    <m/>
    <n v="1"/>
    <n v="1"/>
    <n v="3"/>
    <n v="1664"/>
    <n v="2"/>
    <m/>
    <m/>
    <m/>
    <m/>
    <m/>
    <m/>
    <m/>
    <m/>
    <m/>
    <m/>
    <n v="1"/>
    <n v="1"/>
    <x v="3"/>
    <x v="3"/>
  </r>
  <r>
    <s v="38-316"/>
    <m/>
    <x v="0"/>
    <s v="8 HAZEL ST"/>
    <n v="132"/>
    <s v="COWAN GEORGE E &amp; MARY B TRS OF"/>
    <s v="R30"/>
    <s v="RES ACLNUD  MDL-00"/>
    <s v="38//316//"/>
    <n v="7.6910000000000006E-2"/>
    <n v="0"/>
    <n v="0"/>
    <n v="0"/>
    <n v="0"/>
    <m/>
    <n v="0"/>
    <n v="0"/>
    <n v="0"/>
    <s v="YES"/>
    <n v="0"/>
    <s v="38-316"/>
    <m/>
    <m/>
    <m/>
    <n v="0"/>
    <m/>
    <m/>
    <n v="0"/>
    <n v="0"/>
    <n v="0"/>
    <n v="0"/>
    <n v="0"/>
    <m/>
    <m/>
    <m/>
    <m/>
    <m/>
    <m/>
    <m/>
    <m/>
    <m/>
    <m/>
    <n v="1"/>
    <n v="1"/>
    <x v="3"/>
    <x v="3"/>
  </r>
  <r>
    <s v="38-240"/>
    <m/>
    <x v="0"/>
    <s v="23 FIR ST"/>
    <n v="101"/>
    <s v="MEEHAN BARBARA A"/>
    <s v="R30"/>
    <s v="ONE FAMILY"/>
    <s v="38//240//"/>
    <n v="0.11594"/>
    <n v="1"/>
    <n v="1"/>
    <n v="1"/>
    <n v="1"/>
    <s v="SEPTIC"/>
    <n v="0"/>
    <n v="1"/>
    <n v="7900"/>
    <s v="YES"/>
    <n v="7900"/>
    <s v="38-240"/>
    <s v="Public Water,Gas,Septic"/>
    <s v="SEPTIC"/>
    <s v="SEPTIC"/>
    <n v="7900"/>
    <m/>
    <m/>
    <n v="1"/>
    <n v="1"/>
    <n v="2"/>
    <n v="828"/>
    <n v="1"/>
    <m/>
    <m/>
    <m/>
    <m/>
    <m/>
    <m/>
    <m/>
    <m/>
    <m/>
    <m/>
    <n v="1"/>
    <n v="1"/>
    <x v="3"/>
    <x v="3"/>
  </r>
  <r>
    <s v="38-150"/>
    <m/>
    <x v="0"/>
    <s v="35 DATEWOOD ST"/>
    <n v="101"/>
    <s v="GALANTI JOSEPH V &amp; SUZANNE, MACE"/>
    <s v="R30"/>
    <s v="ONE FAMILY"/>
    <s v="38//150//"/>
    <n v="0.20884"/>
    <n v="1"/>
    <n v="1"/>
    <n v="1"/>
    <n v="1"/>
    <s v="SEPTIC"/>
    <n v="0"/>
    <n v="1"/>
    <n v="1600"/>
    <s v="NO_W1"/>
    <n v="1600"/>
    <s v="38-150"/>
    <s v="Public Water,Septic"/>
    <s v="SEPTIC"/>
    <s v="SEPTIC"/>
    <n v="1600"/>
    <m/>
    <m/>
    <n v="1"/>
    <n v="1"/>
    <n v="3"/>
    <n v="1050"/>
    <n v="1"/>
    <m/>
    <m/>
    <m/>
    <m/>
    <m/>
    <m/>
    <m/>
    <m/>
    <m/>
    <m/>
    <n v="2"/>
    <n v="1"/>
    <x v="3"/>
    <x v="3"/>
  </r>
  <r>
    <s v="57-30"/>
    <m/>
    <x v="0"/>
    <s v="15 PARKER DR"/>
    <n v="101"/>
    <s v="WEATHERSPOON CARL"/>
    <s v="MR30"/>
    <s v="ONE FAMILY"/>
    <s v="57//30//"/>
    <n v="8.6980000000000002E-2"/>
    <n v="0"/>
    <n v="0"/>
    <n v="1"/>
    <n v="1"/>
    <s v="SEWER"/>
    <n v="1"/>
    <n v="1"/>
    <n v="10400"/>
    <s v="YES"/>
    <n v="0"/>
    <s v="57-30"/>
    <s v="All Public"/>
    <s v="SEWER"/>
    <s v="SEWER"/>
    <n v="10400"/>
    <m/>
    <m/>
    <n v="0"/>
    <n v="0"/>
    <n v="3"/>
    <n v="1316"/>
    <n v="1"/>
    <m/>
    <m/>
    <m/>
    <m/>
    <m/>
    <m/>
    <m/>
    <m/>
    <m/>
    <m/>
    <n v="0"/>
    <n v="1"/>
    <x v="0"/>
    <x v="0"/>
  </r>
  <r>
    <s v="38-326"/>
    <m/>
    <x v="0"/>
    <s v="122 PARKWOOD DR"/>
    <n v="132"/>
    <s v="GALLIVAN JOHN F"/>
    <s v="R30"/>
    <s v="RES ACLNUD  MDL-00"/>
    <s v="38//326//"/>
    <n v="0.12218"/>
    <n v="0"/>
    <n v="0"/>
    <n v="0"/>
    <n v="0"/>
    <m/>
    <n v="0"/>
    <n v="0"/>
    <n v="0"/>
    <s v="YES"/>
    <n v="0"/>
    <s v="38-326"/>
    <m/>
    <m/>
    <m/>
    <n v="0"/>
    <m/>
    <m/>
    <n v="0"/>
    <n v="0"/>
    <n v="0"/>
    <n v="0"/>
    <n v="0"/>
    <m/>
    <m/>
    <m/>
    <m/>
    <m/>
    <m/>
    <m/>
    <m/>
    <m/>
    <m/>
    <n v="1"/>
    <n v="1"/>
    <x v="3"/>
    <x v="3"/>
  </r>
  <r>
    <s v="38-229"/>
    <m/>
    <x v="0"/>
    <s v="32 ELMWOOD ST"/>
    <n v="109"/>
    <s v="ROGERS SANDY V"/>
    <s v="R30"/>
    <s v="MULTI HSES"/>
    <s v="38//229//"/>
    <n v="0.21046999999999999"/>
    <n v="1"/>
    <n v="1"/>
    <n v="1"/>
    <n v="1"/>
    <s v="SEPTIC"/>
    <n v="0"/>
    <n v="1"/>
    <n v="2600"/>
    <s v="YES"/>
    <n v="2600"/>
    <s v="38-229"/>
    <s v="Public Water,Septic"/>
    <s v="SEPTIC"/>
    <s v="SEPTIC"/>
    <n v="2600"/>
    <m/>
    <m/>
    <n v="1"/>
    <n v="1"/>
    <n v="2"/>
    <n v="757"/>
    <n v="1"/>
    <m/>
    <m/>
    <m/>
    <m/>
    <m/>
    <m/>
    <m/>
    <m/>
    <m/>
    <m/>
    <n v="2"/>
    <n v="1"/>
    <x v="3"/>
    <x v="3"/>
  </r>
  <r>
    <s v="50E-2-36"/>
    <m/>
    <x v="0"/>
    <s v="104 SWIFTS BCH RD"/>
    <n v="101"/>
    <s v="CROCKER JOSEPH M JR"/>
    <s v="R30"/>
    <s v="ONE FAMILY"/>
    <s v="50/E2/36//"/>
    <n v="0.18396999999999999"/>
    <n v="0"/>
    <n v="0"/>
    <n v="1"/>
    <n v="1"/>
    <s v="SEWER"/>
    <n v="1"/>
    <n v="1"/>
    <n v="10500"/>
    <s v="NO_W1"/>
    <n v="0"/>
    <s v="50E-2-36"/>
    <s v="All Public"/>
    <s v="SEWER"/>
    <s v="SEWER"/>
    <n v="10500"/>
    <m/>
    <m/>
    <n v="0"/>
    <n v="0"/>
    <n v="2"/>
    <n v="576"/>
    <n v="1"/>
    <m/>
    <m/>
    <m/>
    <m/>
    <m/>
    <m/>
    <m/>
    <m/>
    <m/>
    <m/>
    <n v="3"/>
    <n v="1"/>
    <x v="0"/>
    <x v="0"/>
  </r>
  <r>
    <s v="50D-466"/>
    <m/>
    <x v="0"/>
    <s v="10 SHORE AVE"/>
    <n v="101"/>
    <s v="POWER MARY ELLEN TRUSTEE"/>
    <s v="R30"/>
    <s v="ONE FAMILY"/>
    <s v="50/D/466//"/>
    <n v="7.1199999999999999E-2"/>
    <n v="0"/>
    <n v="0"/>
    <n v="1"/>
    <n v="1"/>
    <s v="SEWER"/>
    <n v="1"/>
    <n v="1"/>
    <n v="5000"/>
    <s v="YES"/>
    <n v="0"/>
    <s v="50D-466"/>
    <s v="All Public"/>
    <s v="SEWER"/>
    <s v="SEWER"/>
    <n v="5000"/>
    <m/>
    <m/>
    <n v="0"/>
    <n v="0"/>
    <n v="2"/>
    <n v="612"/>
    <n v="1"/>
    <m/>
    <m/>
    <m/>
    <m/>
    <m/>
    <m/>
    <m/>
    <m/>
    <m/>
    <m/>
    <n v="1"/>
    <n v="1"/>
    <x v="4"/>
    <x v="4"/>
  </r>
  <r>
    <s v="LAND_NOPARC"/>
    <m/>
    <x v="0"/>
    <m/>
    <n v="0"/>
    <m/>
    <m/>
    <m/>
    <m/>
    <n v="1.2199999999999999E-3"/>
    <n v="0"/>
    <n v="0"/>
    <n v="0"/>
    <n v="0"/>
    <m/>
    <n v="0"/>
    <n v="0"/>
    <n v="0"/>
    <s v="NO"/>
    <n v="0"/>
    <m/>
    <m/>
    <m/>
    <m/>
    <n v="0"/>
    <m/>
    <m/>
    <n v="0"/>
    <n v="0"/>
    <n v="0"/>
    <n v="0"/>
    <n v="0"/>
    <m/>
    <m/>
    <m/>
    <m/>
    <m/>
    <m/>
    <m/>
    <m/>
    <m/>
    <m/>
    <n v="0"/>
    <n v="1"/>
    <x v="4"/>
    <x v="4"/>
  </r>
  <r>
    <s v="38-312"/>
    <m/>
    <x v="0"/>
    <s v="11 HAZEL ST"/>
    <n v="101"/>
    <s v="ASIAF DEREK E"/>
    <s v="R30"/>
    <s v="ONE FAMILY"/>
    <s v="38//312//"/>
    <n v="0.33810000000000001"/>
    <n v="1"/>
    <n v="1"/>
    <n v="1"/>
    <n v="1"/>
    <s v="SEPTIC"/>
    <n v="0"/>
    <n v="1"/>
    <n v="11700"/>
    <s v="NO_W1"/>
    <n v="11700"/>
    <s v="38-312"/>
    <s v="Public Water,Gas,Septic"/>
    <s v="SEPTIC"/>
    <s v="SEPTIC"/>
    <n v="11700"/>
    <m/>
    <m/>
    <n v="1"/>
    <n v="1"/>
    <n v="2"/>
    <n v="936"/>
    <n v="1"/>
    <m/>
    <m/>
    <m/>
    <m/>
    <m/>
    <m/>
    <m/>
    <m/>
    <m/>
    <m/>
    <n v="3"/>
    <n v="1"/>
    <x v="3"/>
    <x v="3"/>
  </r>
  <r>
    <s v="18-1008C"/>
    <m/>
    <x v="0"/>
    <s v="100 GREAT NECK RD"/>
    <n v="101"/>
    <s v="BAKER KENNETH W"/>
    <s v="R60"/>
    <s v="ONE FAMILY"/>
    <s v="18//1008/C/"/>
    <n v="0.17241999999999999"/>
    <n v="0"/>
    <n v="0"/>
    <n v="0"/>
    <n v="0"/>
    <m/>
    <n v="0"/>
    <n v="1"/>
    <n v="12700"/>
    <s v="YES"/>
    <n v="0"/>
    <s v="18-1008C"/>
    <s v="Public Water,Gas,Septic"/>
    <s v="SEPTIC"/>
    <m/>
    <n v="12700"/>
    <m/>
    <m/>
    <n v="0"/>
    <n v="0"/>
    <n v="3"/>
    <n v="2748"/>
    <n v="1.75"/>
    <m/>
    <m/>
    <m/>
    <m/>
    <m/>
    <m/>
    <m/>
    <m/>
    <m/>
    <m/>
    <n v="0"/>
    <n v="1"/>
    <x v="3"/>
    <x v="3"/>
  </r>
  <r>
    <s v="57-174"/>
    <m/>
    <x v="0"/>
    <s v="17 CAMARDO DR"/>
    <n v="101"/>
    <s v="DAHLSTROM DAVID P"/>
    <s v="MR30"/>
    <s v="ONE FAMILY"/>
    <s v="57//174//"/>
    <n v="0.25912000000000002"/>
    <n v="0"/>
    <n v="0"/>
    <n v="1"/>
    <n v="1"/>
    <s v="SEWER"/>
    <n v="1"/>
    <n v="1"/>
    <n v="8600"/>
    <s v="YES"/>
    <n v="0"/>
    <s v="57-174"/>
    <s v="All Public"/>
    <s v="SEWER"/>
    <s v="SEWER"/>
    <n v="8600"/>
    <m/>
    <m/>
    <n v="0"/>
    <n v="0"/>
    <n v="4"/>
    <n v="1104"/>
    <n v="1"/>
    <m/>
    <m/>
    <m/>
    <m/>
    <m/>
    <m/>
    <m/>
    <m/>
    <m/>
    <m/>
    <n v="1"/>
    <n v="1"/>
    <x v="0"/>
    <x v="0"/>
  </r>
  <r>
    <s v="38-325"/>
    <m/>
    <x v="0"/>
    <s v="124 PARKWOOD DR"/>
    <n v="132"/>
    <s v="DIMARZIO JOSEPH O"/>
    <s v="R30"/>
    <s v="RES ACLNUD  MDL-00"/>
    <s v="38//325//"/>
    <n v="0.12645999999999999"/>
    <n v="0"/>
    <n v="0"/>
    <n v="0"/>
    <n v="0"/>
    <m/>
    <n v="0"/>
    <n v="0"/>
    <n v="0"/>
    <s v="YES"/>
    <n v="0"/>
    <s v="38-325"/>
    <m/>
    <m/>
    <m/>
    <n v="0"/>
    <m/>
    <m/>
    <n v="0"/>
    <n v="0"/>
    <n v="0"/>
    <n v="0"/>
    <n v="0"/>
    <m/>
    <m/>
    <m/>
    <m/>
    <m/>
    <m/>
    <m/>
    <m/>
    <m/>
    <m/>
    <n v="1"/>
    <n v="1"/>
    <x v="3"/>
    <x v="3"/>
  </r>
  <r>
    <s v="49-S202"/>
    <m/>
    <x v="0"/>
    <s v="8 BROAD MARSH AVE"/>
    <n v="101"/>
    <s v="HOGAN DANIEL"/>
    <s v="R30"/>
    <s v="ONE FAMILY"/>
    <s v="49//S202//"/>
    <n v="0.14516000000000001"/>
    <n v="0"/>
    <n v="0"/>
    <n v="1"/>
    <n v="1"/>
    <s v="SEWER"/>
    <n v="1"/>
    <n v="1"/>
    <n v="1800"/>
    <s v="YES"/>
    <n v="0"/>
    <s v="49-S202"/>
    <s v="All Public"/>
    <s v="SEWER"/>
    <s v="SEWER"/>
    <n v="1800"/>
    <m/>
    <m/>
    <n v="0"/>
    <n v="0"/>
    <n v="3"/>
    <n v="1025"/>
    <n v="1"/>
    <m/>
    <m/>
    <m/>
    <m/>
    <m/>
    <m/>
    <m/>
    <m/>
    <m/>
    <m/>
    <n v="1"/>
    <n v="1"/>
    <x v="4"/>
    <x v="4"/>
  </r>
  <r>
    <s v="38-148"/>
    <m/>
    <x v="0"/>
    <s v="98 PARKWOOD DR"/>
    <n v="101"/>
    <s v="MARTINSON BERTRAM R"/>
    <s v="R30"/>
    <s v="ONE FAMILY"/>
    <s v="38//148//"/>
    <n v="0.25723000000000001"/>
    <n v="1"/>
    <n v="1"/>
    <n v="1"/>
    <n v="1"/>
    <s v="SEPTIC"/>
    <n v="0"/>
    <n v="1"/>
    <n v="0"/>
    <s v="NO_W1"/>
    <n v="0"/>
    <s v="38-148"/>
    <s v="Public Water,Gas,Septic"/>
    <s v="SEPTIC"/>
    <s v="SEPTIC"/>
    <n v="0"/>
    <m/>
    <m/>
    <n v="1"/>
    <n v="1"/>
    <n v="1"/>
    <n v="1652"/>
    <n v="1.5"/>
    <m/>
    <m/>
    <m/>
    <m/>
    <m/>
    <m/>
    <m/>
    <m/>
    <m/>
    <m/>
    <n v="2"/>
    <n v="1"/>
    <x v="3"/>
    <x v="3"/>
  </r>
  <r>
    <s v="38-294B"/>
    <m/>
    <x v="0"/>
    <s v="18 GARDONIA ST"/>
    <n v="132"/>
    <s v="LEFORT MURIEL LIFE ESTATE"/>
    <s v="R30"/>
    <s v="RES ACLNUD  MDL-00"/>
    <s v="38//294/B/"/>
    <n v="4.5620000000000001E-2"/>
    <n v="0"/>
    <n v="0"/>
    <n v="0"/>
    <n v="0"/>
    <m/>
    <n v="0"/>
    <n v="0"/>
    <n v="0"/>
    <s v="YES"/>
    <n v="0"/>
    <s v="38-294B"/>
    <m/>
    <m/>
    <m/>
    <n v="0"/>
    <m/>
    <m/>
    <n v="0"/>
    <n v="0"/>
    <n v="0"/>
    <n v="0"/>
    <n v="0"/>
    <m/>
    <m/>
    <m/>
    <m/>
    <m/>
    <m/>
    <m/>
    <m/>
    <m/>
    <m/>
    <n v="1"/>
    <n v="1"/>
    <x v="3"/>
    <x v="3"/>
  </r>
  <r>
    <s v="50F-40"/>
    <m/>
    <x v="0"/>
    <s v="28 ALGELO AVE"/>
    <n v="101"/>
    <s v="PIROLLI MICHAEL J &amp; YOLANDA"/>
    <s v="R30"/>
    <s v="ONE FAMILY"/>
    <s v="50/F/40//"/>
    <n v="0.21731"/>
    <n v="0"/>
    <n v="0"/>
    <n v="1"/>
    <n v="1"/>
    <s v="SEWER"/>
    <n v="1"/>
    <n v="1"/>
    <n v="800"/>
    <s v="YES"/>
    <n v="0"/>
    <s v="50F-40"/>
    <s v="Public Water,Public Sewer"/>
    <s v="SEWER"/>
    <s v="SEWER"/>
    <n v="800"/>
    <m/>
    <m/>
    <n v="0"/>
    <n v="0"/>
    <n v="3"/>
    <n v="1430"/>
    <n v="2"/>
    <m/>
    <m/>
    <m/>
    <m/>
    <m/>
    <m/>
    <m/>
    <m/>
    <m/>
    <m/>
    <n v="2"/>
    <n v="1"/>
    <x v="4"/>
    <x v="4"/>
  </r>
  <r>
    <s v="49-B7"/>
    <m/>
    <x v="0"/>
    <s v="9 IRENE AVE"/>
    <n v="101"/>
    <s v="OUELLETTE DONNA M"/>
    <s v="R30"/>
    <s v="ONE FAMILY"/>
    <s v="49//B7//"/>
    <n v="0.2172"/>
    <n v="0"/>
    <n v="0"/>
    <n v="1"/>
    <n v="1"/>
    <s v="SEWER"/>
    <n v="1"/>
    <n v="1"/>
    <n v="2400"/>
    <s v="YES"/>
    <n v="0"/>
    <s v="49-B7"/>
    <s v="All Public"/>
    <s v="SEWER"/>
    <s v="SEWER"/>
    <n v="2400"/>
    <m/>
    <m/>
    <n v="0"/>
    <n v="0"/>
    <n v="2"/>
    <n v="1008"/>
    <n v="1"/>
    <m/>
    <m/>
    <m/>
    <m/>
    <m/>
    <m/>
    <m/>
    <m/>
    <m/>
    <m/>
    <n v="1"/>
    <n v="1"/>
    <x v="4"/>
    <x v="4"/>
  </r>
  <r>
    <s v="38-194"/>
    <m/>
    <x v="0"/>
    <s v="20 TEAKWOOD AVE"/>
    <n v="109"/>
    <s v="LUPPINO JAMES SR"/>
    <s v="R30"/>
    <s v="MULTI HSES"/>
    <s v="38//194//"/>
    <n v="0.24188000000000001"/>
    <n v="1"/>
    <n v="1"/>
    <n v="1"/>
    <n v="1"/>
    <s v="SEPTIC"/>
    <n v="0"/>
    <n v="1"/>
    <n v="6500"/>
    <s v="YES"/>
    <n v="6500"/>
    <s v="38-194"/>
    <s v="Public Water,Septic"/>
    <s v="SEPTIC"/>
    <s v="SEPTIC"/>
    <n v="6500"/>
    <m/>
    <m/>
    <n v="1"/>
    <n v="1"/>
    <n v="3"/>
    <n v="1985"/>
    <n v="1.75"/>
    <m/>
    <m/>
    <m/>
    <m/>
    <m/>
    <m/>
    <m/>
    <m/>
    <m/>
    <m/>
    <n v="2"/>
    <n v="1"/>
    <x v="3"/>
    <x v="3"/>
  </r>
  <r>
    <s v="LAND_NOPARC"/>
    <m/>
    <x v="0"/>
    <m/>
    <n v="0"/>
    <m/>
    <m/>
    <m/>
    <m/>
    <n v="0.40733000000000003"/>
    <n v="0"/>
    <n v="0"/>
    <n v="0"/>
    <n v="0"/>
    <m/>
    <n v="0"/>
    <n v="0"/>
    <n v="0"/>
    <s v="NO"/>
    <n v="0"/>
    <m/>
    <m/>
    <m/>
    <m/>
    <n v="0"/>
    <m/>
    <m/>
    <n v="0"/>
    <n v="0"/>
    <n v="0"/>
    <n v="0"/>
    <n v="0"/>
    <m/>
    <m/>
    <m/>
    <m/>
    <m/>
    <m/>
    <m/>
    <m/>
    <m/>
    <m/>
    <n v="0"/>
    <n v="1"/>
    <x v="4"/>
    <x v="4"/>
  </r>
  <r>
    <s v="50D-472"/>
    <m/>
    <x v="0"/>
    <s v="8 SHORE AVE"/>
    <n v="101"/>
    <s v="CUTHBERT PATRICK J &amp; MARY M"/>
    <s v="R30"/>
    <s v="ONE FAMILY"/>
    <s v="50/D/472//"/>
    <n v="8.0850000000000005E-2"/>
    <n v="0"/>
    <n v="0"/>
    <n v="1"/>
    <n v="1"/>
    <s v="SEWER"/>
    <n v="1"/>
    <n v="1"/>
    <n v="1000"/>
    <s v="YES"/>
    <n v="0"/>
    <s v="50D-472"/>
    <s v="All Public"/>
    <s v="SEWER"/>
    <s v="SEWER"/>
    <n v="1000"/>
    <m/>
    <m/>
    <n v="0"/>
    <n v="0"/>
    <n v="3"/>
    <n v="880"/>
    <n v="1"/>
    <m/>
    <m/>
    <m/>
    <m/>
    <m/>
    <m/>
    <m/>
    <m/>
    <m/>
    <m/>
    <n v="1"/>
    <n v="1"/>
    <x v="4"/>
    <x v="4"/>
  </r>
  <r>
    <s v="50F-155B"/>
    <m/>
    <x v="0"/>
    <s v="7 BROAD MARSH AVE"/>
    <n v="132"/>
    <s v="DIAS RAYMOND E &amp; ADELINE A"/>
    <m/>
    <s v="RES ACLNUD  MDL-00"/>
    <s v="50/F/155/B/"/>
    <n v="5.4460000000000001E-2"/>
    <n v="0"/>
    <n v="0"/>
    <n v="0"/>
    <n v="0"/>
    <m/>
    <n v="0"/>
    <n v="0"/>
    <n v="0"/>
    <s v="YES"/>
    <n v="0"/>
    <s v="50F-155B"/>
    <m/>
    <m/>
    <m/>
    <n v="0"/>
    <m/>
    <m/>
    <n v="0"/>
    <n v="0"/>
    <n v="0"/>
    <n v="0"/>
    <n v="0"/>
    <m/>
    <m/>
    <m/>
    <m/>
    <m/>
    <m/>
    <m/>
    <m/>
    <m/>
    <m/>
    <n v="1"/>
    <n v="1"/>
    <x v="4"/>
    <x v="4"/>
  </r>
  <r>
    <s v="50F-42"/>
    <m/>
    <x v="0"/>
    <s v="32 ALGELO AVE"/>
    <n v="101"/>
    <s v="DESANTIS MARY T"/>
    <s v="R30"/>
    <s v="ONE FAMILY"/>
    <s v="50/F/42//"/>
    <n v="0.11491999999999999"/>
    <n v="0"/>
    <n v="0"/>
    <n v="1"/>
    <n v="1"/>
    <s v="SEWER"/>
    <n v="1"/>
    <n v="2"/>
    <n v="1000"/>
    <s v="YES"/>
    <n v="0"/>
    <s v="50F-42"/>
    <s v="Public Water,Public Sewer"/>
    <s v="SEWER"/>
    <s v="SEWER"/>
    <n v="500"/>
    <m/>
    <m/>
    <n v="0"/>
    <n v="0"/>
    <n v="2"/>
    <n v="824"/>
    <n v="1"/>
    <m/>
    <m/>
    <m/>
    <m/>
    <m/>
    <m/>
    <m/>
    <m/>
    <m/>
    <m/>
    <n v="1"/>
    <n v="1"/>
    <x v="4"/>
    <x v="4"/>
  </r>
  <r>
    <s v="38-266"/>
    <m/>
    <x v="0"/>
    <s v="18 FIR ST"/>
    <n v="101"/>
    <s v="CANNON WILLIAM P"/>
    <s v="R30"/>
    <s v="ONE FAMILY"/>
    <s v="38//266//"/>
    <n v="0.158"/>
    <n v="1"/>
    <n v="1"/>
    <n v="1"/>
    <n v="1"/>
    <s v="SEPTIC"/>
    <n v="0"/>
    <n v="1"/>
    <n v="4600"/>
    <s v="NO_W1"/>
    <n v="4600"/>
    <s v="38-266"/>
    <s v="Public Water,Gas,Septic"/>
    <s v="SEPTIC"/>
    <s v="SEPTIC"/>
    <n v="4600"/>
    <m/>
    <m/>
    <n v="1"/>
    <n v="1"/>
    <n v="1"/>
    <n v="740"/>
    <n v="1"/>
    <m/>
    <m/>
    <m/>
    <m/>
    <m/>
    <m/>
    <m/>
    <m/>
    <m/>
    <m/>
    <n v="2"/>
    <n v="1"/>
    <x v="3"/>
    <x v="3"/>
  </r>
  <r>
    <s v="50F-1042"/>
    <m/>
    <x v="0"/>
    <s v="0 PILGRIM AVE"/>
    <n v="132"/>
    <s v="ONEIL CHARLES A , JOSEPH GEORGE E"/>
    <s v="R30"/>
    <s v="RES ACLNUD  MDL-00"/>
    <s v="50/F/1042//"/>
    <n v="4.3249999999999997E-2"/>
    <n v="0"/>
    <n v="0"/>
    <n v="0"/>
    <n v="0"/>
    <m/>
    <n v="0"/>
    <n v="0"/>
    <n v="0"/>
    <s v="YES"/>
    <n v="0"/>
    <s v="50F-1042"/>
    <m/>
    <m/>
    <m/>
    <n v="0"/>
    <m/>
    <m/>
    <n v="0"/>
    <n v="0"/>
    <n v="0"/>
    <n v="0"/>
    <n v="0"/>
    <m/>
    <m/>
    <m/>
    <m/>
    <m/>
    <m/>
    <m/>
    <m/>
    <m/>
    <m/>
    <n v="0"/>
    <n v="1"/>
    <x v="4"/>
    <x v="4"/>
  </r>
  <r>
    <s v="38-324"/>
    <m/>
    <x v="0"/>
    <s v="126 PARKWOOD DR"/>
    <n v="101"/>
    <s v="CORREIA GIL"/>
    <s v="R30"/>
    <s v="ONE FAMILY"/>
    <s v="38//324//"/>
    <n v="0.10931"/>
    <n v="0"/>
    <n v="1"/>
    <n v="0"/>
    <n v="1"/>
    <m/>
    <n v="0"/>
    <n v="1"/>
    <n v="3100"/>
    <s v="YES"/>
    <n v="3100"/>
    <s v="38-324"/>
    <s v="Public Water,Gas,Septic"/>
    <s v="SEPTIC"/>
    <s v="SEPTIC"/>
    <n v="3100"/>
    <m/>
    <m/>
    <n v="0"/>
    <n v="1"/>
    <n v="1"/>
    <n v="368"/>
    <n v="1"/>
    <m/>
    <m/>
    <m/>
    <m/>
    <m/>
    <m/>
    <m/>
    <m/>
    <m/>
    <m/>
    <n v="1"/>
    <n v="1"/>
    <x v="3"/>
    <x v="3"/>
  </r>
  <r>
    <s v="55-1015"/>
    <m/>
    <x v="0"/>
    <s v="105 SWIFTS BCH RD"/>
    <n v="101"/>
    <s v="DARLING HERBERT A JR"/>
    <s v="R30"/>
    <s v="ONE FAMILY"/>
    <s v="55//1015//"/>
    <n v="0.33972000000000002"/>
    <n v="0"/>
    <n v="0"/>
    <n v="1"/>
    <n v="1"/>
    <s v="SEWER"/>
    <n v="1"/>
    <n v="1"/>
    <n v="6400"/>
    <s v="YES"/>
    <n v="0"/>
    <s v="55-1015"/>
    <s v="All Public"/>
    <s v="SEWER"/>
    <s v="SEWER"/>
    <n v="6400"/>
    <m/>
    <m/>
    <n v="0"/>
    <n v="0"/>
    <n v="4"/>
    <n v="1470"/>
    <n v="1"/>
    <m/>
    <m/>
    <m/>
    <m/>
    <m/>
    <m/>
    <m/>
    <m/>
    <m/>
    <m/>
    <n v="1"/>
    <n v="1"/>
    <x v="0"/>
    <x v="0"/>
  </r>
  <r>
    <s v="57-86"/>
    <m/>
    <x v="0"/>
    <s v="22 PARKER DR"/>
    <n v="101"/>
    <s v="HASKELL CHARLES E"/>
    <m/>
    <s v="ONE FAMILY"/>
    <s v="57//86//"/>
    <n v="0.27278000000000002"/>
    <n v="0"/>
    <n v="0"/>
    <n v="1"/>
    <n v="1"/>
    <s v="SEWER"/>
    <n v="1"/>
    <n v="1"/>
    <n v="7200"/>
    <s v="YES"/>
    <n v="0"/>
    <s v="57-86"/>
    <s v="All Public"/>
    <s v="SEWER"/>
    <s v="SEWER"/>
    <n v="7200"/>
    <m/>
    <m/>
    <n v="0"/>
    <n v="0"/>
    <n v="3"/>
    <n v="1412"/>
    <n v="1"/>
    <m/>
    <m/>
    <m/>
    <m/>
    <m/>
    <m/>
    <m/>
    <m/>
    <m/>
    <m/>
    <n v="1"/>
    <n v="1"/>
    <x v="0"/>
    <x v="0"/>
  </r>
  <r>
    <s v="50D-465"/>
    <m/>
    <x v="0"/>
    <s v="12 MEDINA DR"/>
    <n v="101"/>
    <s v="YAKALIS STELLA A"/>
    <s v="R30"/>
    <s v="ONE FAMILY"/>
    <s v="50/D/465//"/>
    <n v="0.13114999999999999"/>
    <n v="0"/>
    <n v="0"/>
    <n v="1"/>
    <n v="1"/>
    <s v="SEWER"/>
    <n v="1"/>
    <n v="1"/>
    <n v="2200"/>
    <s v="NO_W1"/>
    <n v="0"/>
    <s v="50D-465"/>
    <s v="Public Water,Public Sewer"/>
    <s v="SEWER"/>
    <s v="SEWER"/>
    <n v="2200"/>
    <m/>
    <m/>
    <n v="0"/>
    <n v="0"/>
    <n v="2"/>
    <n v="572"/>
    <n v="1"/>
    <m/>
    <m/>
    <m/>
    <m/>
    <m/>
    <m/>
    <m/>
    <m/>
    <m/>
    <m/>
    <n v="2"/>
    <n v="1"/>
    <x v="4"/>
    <x v="4"/>
  </r>
  <r>
    <s v="38-122"/>
    <m/>
    <x v="0"/>
    <s v="33 CHESTNUT ST"/>
    <n v="101"/>
    <s v="HOWARD ROBERT M"/>
    <s v="R30"/>
    <s v="ONE FAMILY"/>
    <s v="38//122//"/>
    <n v="0.14387"/>
    <n v="1"/>
    <n v="1"/>
    <n v="1"/>
    <n v="1"/>
    <s v="SEPTIC"/>
    <n v="0"/>
    <n v="1"/>
    <n v="2800"/>
    <s v="YES"/>
    <n v="2800"/>
    <s v="38-122"/>
    <s v="Public Water,Gas,Septic"/>
    <s v="SEPTIC"/>
    <s v="SEPTIC"/>
    <n v="2800"/>
    <m/>
    <m/>
    <n v="1"/>
    <n v="1"/>
    <n v="1"/>
    <n v="904"/>
    <n v="1"/>
    <m/>
    <m/>
    <m/>
    <m/>
    <m/>
    <m/>
    <m/>
    <m/>
    <m/>
    <m/>
    <n v="1"/>
    <n v="1"/>
    <x v="3"/>
    <x v="3"/>
  </r>
  <r>
    <s v="57-135"/>
    <m/>
    <x v="0"/>
    <s v="28 TERRY LN"/>
    <n v="101"/>
    <s v="NADEAU NORIKO"/>
    <s v="MR30"/>
    <s v="ONE FAMILY"/>
    <s v="57//135//"/>
    <n v="0.24693999999999999"/>
    <n v="0"/>
    <n v="0"/>
    <n v="1"/>
    <n v="1"/>
    <s v="SEWER"/>
    <n v="1"/>
    <n v="1"/>
    <n v="6300"/>
    <s v="YES"/>
    <n v="0"/>
    <s v="57-135"/>
    <s v="All Public"/>
    <s v="SEWER"/>
    <s v="SEWER"/>
    <n v="6300"/>
    <m/>
    <m/>
    <n v="0"/>
    <n v="0"/>
    <n v="3"/>
    <n v="1316"/>
    <n v="1"/>
    <m/>
    <m/>
    <m/>
    <m/>
    <m/>
    <m/>
    <m/>
    <m/>
    <m/>
    <m/>
    <n v="1"/>
    <n v="1"/>
    <x v="0"/>
    <x v="0"/>
  </r>
  <r>
    <s v="38-295"/>
    <m/>
    <x v="0"/>
    <s v="14 GARDONIA ST"/>
    <n v="101"/>
    <s v="LEFORT MURIEL M"/>
    <s v="R30"/>
    <s v="ONE FAMILY"/>
    <s v="38//295//"/>
    <n v="0.10102"/>
    <n v="1"/>
    <n v="1"/>
    <n v="1"/>
    <n v="1"/>
    <s v="SEPTIC"/>
    <n v="0"/>
    <n v="1"/>
    <n v="1600"/>
    <s v="YES"/>
    <n v="1600"/>
    <s v="38-295"/>
    <s v="Public Water,Septic"/>
    <s v="SEPTIC"/>
    <s v="SEPTIC"/>
    <n v="1600"/>
    <m/>
    <m/>
    <n v="1"/>
    <n v="1"/>
    <n v="3"/>
    <n v="1032"/>
    <n v="1"/>
    <m/>
    <m/>
    <m/>
    <m/>
    <m/>
    <m/>
    <m/>
    <m/>
    <m/>
    <m/>
    <n v="1"/>
    <n v="1"/>
    <x v="3"/>
    <x v="3"/>
  </r>
  <r>
    <s v="LAND_NOPARC"/>
    <m/>
    <x v="0"/>
    <m/>
    <n v="0"/>
    <m/>
    <m/>
    <m/>
    <m/>
    <n v="4.0999999999999999E-4"/>
    <n v="0"/>
    <n v="0"/>
    <n v="0"/>
    <n v="0"/>
    <m/>
    <n v="0"/>
    <n v="0"/>
    <n v="0"/>
    <s v="NO"/>
    <n v="0"/>
    <m/>
    <m/>
    <m/>
    <m/>
    <n v="0"/>
    <m/>
    <m/>
    <n v="0"/>
    <n v="0"/>
    <n v="0"/>
    <n v="0"/>
    <n v="0"/>
    <m/>
    <m/>
    <m/>
    <m/>
    <m/>
    <m/>
    <m/>
    <m/>
    <m/>
    <m/>
    <n v="0"/>
    <n v="1"/>
    <x v="4"/>
    <x v="4"/>
  </r>
  <r>
    <s v="38-239"/>
    <m/>
    <x v="0"/>
    <s v="21 FIR ST"/>
    <n v="101"/>
    <s v="EGAN WILLIAM F"/>
    <s v="R30"/>
    <s v="ONE FAMILY"/>
    <s v="38//239//"/>
    <n v="0.22563"/>
    <n v="1"/>
    <n v="1"/>
    <n v="1"/>
    <n v="1"/>
    <s v="SEPTIC"/>
    <n v="0"/>
    <n v="1"/>
    <n v="9700"/>
    <s v="NO_W1"/>
    <n v="9700"/>
    <s v="38-239"/>
    <s v="Public Water,Gas,Septic"/>
    <s v="SEPTIC"/>
    <s v="SEPTIC"/>
    <n v="9700"/>
    <m/>
    <m/>
    <n v="1"/>
    <n v="1"/>
    <n v="2"/>
    <n v="520"/>
    <n v="1"/>
    <m/>
    <m/>
    <m/>
    <m/>
    <m/>
    <m/>
    <m/>
    <m/>
    <m/>
    <m/>
    <n v="2"/>
    <n v="1"/>
    <x v="3"/>
    <x v="3"/>
  </r>
  <r>
    <s v="38-151"/>
    <m/>
    <x v="0"/>
    <s v="33 DATEWOOD ST"/>
    <n v="101"/>
    <s v="KIEHL NANCY L TRUSTEE OF NANCY L"/>
    <m/>
    <s v="ONE FAMILY"/>
    <s v="38//151//"/>
    <n v="0.10945000000000001"/>
    <n v="1"/>
    <n v="1"/>
    <n v="1"/>
    <n v="1"/>
    <s v="SEPTIC"/>
    <n v="0"/>
    <n v="1"/>
    <n v="1500"/>
    <s v="YES"/>
    <n v="1500"/>
    <s v="38-151"/>
    <s v="Public Water,Gas"/>
    <m/>
    <s v="SEPTIC"/>
    <n v="1500"/>
    <m/>
    <m/>
    <n v="1"/>
    <n v="1"/>
    <n v="2"/>
    <n v="964"/>
    <n v="1.25"/>
    <m/>
    <m/>
    <m/>
    <m/>
    <m/>
    <m/>
    <m/>
    <m/>
    <m/>
    <m/>
    <n v="1"/>
    <n v="1"/>
    <x v="3"/>
    <x v="3"/>
  </r>
  <r>
    <s v="38-121"/>
    <m/>
    <x v="0"/>
    <s v="96 PARKWOOD DR"/>
    <n v="101"/>
    <s v="EDGELL EUGENE L III"/>
    <s v="R30"/>
    <s v="ONE FAMILY"/>
    <s v="38//121//"/>
    <n v="8.2449999999999996E-2"/>
    <n v="1"/>
    <n v="1"/>
    <n v="1"/>
    <n v="1"/>
    <s v="SEPTIC"/>
    <n v="0"/>
    <n v="1"/>
    <n v="5200"/>
    <s v="YES"/>
    <n v="5200"/>
    <s v="38-121"/>
    <s v="Public Water,Gas,Septic"/>
    <s v="SEPTIC"/>
    <s v="SEPTIC"/>
    <n v="5200"/>
    <m/>
    <m/>
    <n v="1"/>
    <n v="1"/>
    <n v="2"/>
    <n v="1536"/>
    <n v="1.5"/>
    <m/>
    <m/>
    <m/>
    <m/>
    <m/>
    <m/>
    <m/>
    <m/>
    <m/>
    <m/>
    <n v="1"/>
    <n v="1"/>
    <x v="3"/>
    <x v="3"/>
  </r>
  <r>
    <s v="38-292"/>
    <m/>
    <x v="0"/>
    <s v="17 GARDONIA ST"/>
    <n v="101"/>
    <s v="COLLINGS LINDA B"/>
    <s v="R30"/>
    <s v="ONE FAMILY"/>
    <s v="38//292//"/>
    <n v="0.11125"/>
    <n v="1"/>
    <n v="1"/>
    <n v="1"/>
    <n v="1"/>
    <s v="SEPTIC"/>
    <n v="0"/>
    <n v="1"/>
    <n v="100"/>
    <s v="YES"/>
    <n v="100"/>
    <s v="38-292"/>
    <s v="Public Water,Septic"/>
    <s v="SEPTIC"/>
    <s v="SEPTIC"/>
    <n v="100"/>
    <m/>
    <m/>
    <n v="1"/>
    <n v="1"/>
    <n v="2"/>
    <n v="408"/>
    <n v="1"/>
    <m/>
    <m/>
    <m/>
    <m/>
    <m/>
    <m/>
    <m/>
    <m/>
    <m/>
    <m/>
    <n v="1"/>
    <n v="1"/>
    <x v="3"/>
    <x v="3"/>
  </r>
  <r>
    <s v="50F-43"/>
    <m/>
    <x v="0"/>
    <s v="36 ALGELO AVE"/>
    <n v="101"/>
    <s v="LADOUCEUR ANN MARIE"/>
    <s v="R30"/>
    <s v="ONE FAMILY"/>
    <s v="50/F/43//"/>
    <n v="0.21263000000000001"/>
    <n v="0"/>
    <n v="0"/>
    <n v="1"/>
    <n v="1"/>
    <s v="SEWER"/>
    <n v="1"/>
    <n v="1"/>
    <n v="5400"/>
    <s v="YES"/>
    <n v="0"/>
    <s v="50F-43"/>
    <s v="All Public"/>
    <s v="SEWER"/>
    <s v="SEWER"/>
    <n v="5400"/>
    <m/>
    <m/>
    <n v="0"/>
    <n v="0"/>
    <n v="3"/>
    <n v="1047"/>
    <n v="1"/>
    <m/>
    <m/>
    <m/>
    <m/>
    <m/>
    <m/>
    <m/>
    <m/>
    <m/>
    <m/>
    <n v="2"/>
    <n v="1"/>
    <x v="4"/>
    <x v="4"/>
  </r>
  <r>
    <s v="49-B5"/>
    <m/>
    <x v="0"/>
    <s v="1 STEPHEN AVE"/>
    <n v="101"/>
    <s v="LAURINO JOSEPH"/>
    <s v="R30"/>
    <s v="ONE FAMILY"/>
    <s v="49//B5//"/>
    <n v="0.15448999999999999"/>
    <n v="0"/>
    <n v="0"/>
    <n v="1"/>
    <n v="1"/>
    <s v="SEWER"/>
    <n v="1"/>
    <n v="1"/>
    <n v="400"/>
    <s v="YES"/>
    <n v="0"/>
    <s v="49-B5"/>
    <s v="All Public"/>
    <s v="SEWER"/>
    <s v="SEWER"/>
    <n v="400"/>
    <m/>
    <m/>
    <n v="0"/>
    <n v="0"/>
    <n v="4"/>
    <n v="1768"/>
    <n v="2"/>
    <m/>
    <m/>
    <m/>
    <m/>
    <m/>
    <m/>
    <m/>
    <m/>
    <m/>
    <m/>
    <n v="1"/>
    <n v="1"/>
    <x v="4"/>
    <x v="4"/>
  </r>
  <r>
    <s v="57-96A"/>
    <m/>
    <x v="0"/>
    <s v="24 PARKER DR"/>
    <n v="101"/>
    <s v="RAPOZO TITUS K"/>
    <s v="MR30"/>
    <s v="ONE FAMILY"/>
    <s v="57//96/A/"/>
    <n v="0.46681"/>
    <n v="0"/>
    <n v="0"/>
    <n v="1"/>
    <n v="1"/>
    <s v="SEWER"/>
    <n v="1"/>
    <n v="0"/>
    <n v="0"/>
    <s v="YES"/>
    <n v="0"/>
    <s v="57-96A"/>
    <m/>
    <m/>
    <s v="SEWER"/>
    <n v="0"/>
    <m/>
    <m/>
    <n v="0"/>
    <n v="0"/>
    <n v="3"/>
    <n v="2744"/>
    <n v="2"/>
    <m/>
    <m/>
    <m/>
    <m/>
    <m/>
    <m/>
    <m/>
    <m/>
    <m/>
    <m/>
    <n v="1"/>
    <n v="1"/>
    <x v="0"/>
    <x v="0"/>
  </r>
  <r>
    <s v="38-318"/>
    <m/>
    <x v="0"/>
    <s v="2 HAZEL ST"/>
    <n v="101"/>
    <s v="COOK JOHN H"/>
    <s v="R30"/>
    <s v="ONE FAMILY"/>
    <s v="38//318//"/>
    <n v="0.27681"/>
    <n v="1"/>
    <n v="1"/>
    <n v="1"/>
    <n v="1"/>
    <s v="SEPTIC"/>
    <n v="0"/>
    <n v="1"/>
    <n v="12600"/>
    <s v="NO_W1"/>
    <n v="12600"/>
    <s v="38-318"/>
    <s v="Public Water,Gas,Septic"/>
    <s v="SEPTIC"/>
    <s v="SEPTIC"/>
    <n v="12600"/>
    <m/>
    <m/>
    <n v="1"/>
    <n v="1"/>
    <n v="3"/>
    <n v="1344"/>
    <n v="1"/>
    <m/>
    <m/>
    <m/>
    <m/>
    <m/>
    <m/>
    <m/>
    <m/>
    <m/>
    <m/>
    <n v="3"/>
    <n v="1"/>
    <x v="3"/>
    <x v="3"/>
  </r>
  <r>
    <s v="38-231"/>
    <m/>
    <x v="0"/>
    <s v="30 ELMWOOD ST"/>
    <n v="101"/>
    <s v="BEATON JOHN J III"/>
    <s v="R30"/>
    <s v="ONE FAMILY"/>
    <s v="38//231//"/>
    <n v="0.10244"/>
    <n v="1"/>
    <n v="1"/>
    <n v="1"/>
    <n v="1"/>
    <s v="SEPTIC"/>
    <n v="0"/>
    <n v="1"/>
    <n v="6100"/>
    <s v="YES"/>
    <n v="6100"/>
    <s v="38-231"/>
    <s v="Public Water,Gas,Septic"/>
    <s v="SEPTIC"/>
    <s v="SEPTIC"/>
    <n v="6100"/>
    <m/>
    <m/>
    <n v="1"/>
    <n v="1"/>
    <n v="3"/>
    <n v="1056"/>
    <n v="1"/>
    <m/>
    <m/>
    <m/>
    <m/>
    <m/>
    <m/>
    <m/>
    <m/>
    <m/>
    <m/>
    <n v="1"/>
    <n v="1"/>
    <x v="3"/>
    <x v="3"/>
  </r>
  <r>
    <s v="50D-475"/>
    <m/>
    <x v="0"/>
    <s v="6 SHORE AVE"/>
    <n v="101"/>
    <s v="COFFIDIS JEFFREY W"/>
    <s v="R30"/>
    <s v="ONE FAMILY"/>
    <s v="50/D/475//"/>
    <n v="7.4789999999999995E-2"/>
    <n v="0"/>
    <n v="0"/>
    <n v="1"/>
    <n v="1"/>
    <s v="SEWER"/>
    <n v="1"/>
    <n v="1"/>
    <n v="3200"/>
    <s v="YES"/>
    <n v="0"/>
    <s v="50D-475"/>
    <s v="Public Water,Public Sewer"/>
    <s v="SEWER"/>
    <s v="SEWER"/>
    <n v="3200"/>
    <m/>
    <m/>
    <n v="0"/>
    <n v="0"/>
    <n v="1"/>
    <n v="306"/>
    <n v="1"/>
    <m/>
    <m/>
    <m/>
    <m/>
    <m/>
    <m/>
    <m/>
    <m/>
    <m/>
    <m/>
    <n v="1"/>
    <n v="1"/>
    <x v="4"/>
    <x v="4"/>
  </r>
  <r>
    <s v="57-75"/>
    <m/>
    <x v="0"/>
    <s v="20 PARKER DR"/>
    <n v="101"/>
    <s v="BEVILACQUA GEORGE D"/>
    <s v="MR30"/>
    <s v="ONE FAMILY"/>
    <s v="57//75//"/>
    <n v="0.26322000000000001"/>
    <n v="0"/>
    <n v="0"/>
    <n v="1"/>
    <n v="1"/>
    <s v="SEWER"/>
    <n v="1"/>
    <n v="1"/>
    <n v="14300"/>
    <s v="YES"/>
    <n v="0"/>
    <s v="57-75"/>
    <s v="All Public"/>
    <s v="SEWER"/>
    <s v="SEWER"/>
    <n v="14300"/>
    <m/>
    <m/>
    <n v="0"/>
    <n v="0"/>
    <n v="3"/>
    <n v="1316"/>
    <n v="1"/>
    <m/>
    <m/>
    <m/>
    <m/>
    <m/>
    <m/>
    <m/>
    <m/>
    <m/>
    <m/>
    <n v="1"/>
    <n v="1"/>
    <x v="0"/>
    <x v="0"/>
  </r>
  <r>
    <s v="57-147"/>
    <m/>
    <x v="0"/>
    <s v="30 TERRY LN"/>
    <n v="101"/>
    <s v="IRISH FRANCIS C"/>
    <s v="MR30"/>
    <s v="ONE FAMILY"/>
    <s v="57//147//"/>
    <n v="0.18962999999999999"/>
    <n v="0"/>
    <n v="0"/>
    <n v="1"/>
    <n v="1"/>
    <s v="SEWER"/>
    <n v="1"/>
    <n v="1"/>
    <n v="8700"/>
    <s v="YES"/>
    <n v="0"/>
    <s v="57-147"/>
    <s v="All Public"/>
    <s v="SEWER"/>
    <s v="SEWER"/>
    <n v="8700"/>
    <m/>
    <m/>
    <n v="0"/>
    <n v="0"/>
    <n v="3"/>
    <n v="1008"/>
    <n v="1"/>
    <m/>
    <m/>
    <m/>
    <m/>
    <m/>
    <m/>
    <m/>
    <m/>
    <m/>
    <m/>
    <n v="1"/>
    <n v="1"/>
    <x v="0"/>
    <x v="0"/>
  </r>
  <r>
    <s v="LAND_NOPARC"/>
    <m/>
    <x v="0"/>
    <m/>
    <n v="0"/>
    <m/>
    <m/>
    <m/>
    <m/>
    <n v="3.2079999999999997E-2"/>
    <n v="0"/>
    <n v="0"/>
    <n v="0"/>
    <n v="0"/>
    <m/>
    <n v="0"/>
    <n v="0"/>
    <n v="0"/>
    <s v="NO"/>
    <n v="0"/>
    <m/>
    <m/>
    <m/>
    <m/>
    <n v="0"/>
    <m/>
    <m/>
    <n v="0"/>
    <n v="0"/>
    <n v="0"/>
    <n v="0"/>
    <n v="0"/>
    <m/>
    <m/>
    <m/>
    <m/>
    <m/>
    <m/>
    <m/>
    <m/>
    <m/>
    <m/>
    <n v="0"/>
    <n v="1"/>
    <x v="4"/>
    <x v="4"/>
  </r>
  <r>
    <s v="57-115"/>
    <m/>
    <x v="0"/>
    <s v="27 TERRY LN"/>
    <n v="101"/>
    <s v="RILEY THOMAS P &amp; FRANCES C"/>
    <s v="MR30"/>
    <s v="ONE FAMILY"/>
    <s v="57//115//"/>
    <n v="0.31709999999999999"/>
    <n v="0"/>
    <n v="0"/>
    <n v="1"/>
    <n v="1"/>
    <s v="SEWER"/>
    <n v="1"/>
    <n v="1"/>
    <n v="11100"/>
    <s v="YES"/>
    <n v="0"/>
    <s v="57-115"/>
    <s v="All Public"/>
    <s v="SEWER"/>
    <s v="SEWER"/>
    <n v="11100"/>
    <m/>
    <m/>
    <n v="0"/>
    <n v="0"/>
    <n v="3"/>
    <n v="1316"/>
    <n v="1"/>
    <m/>
    <m/>
    <m/>
    <m/>
    <m/>
    <m/>
    <m/>
    <m/>
    <m/>
    <m/>
    <n v="1"/>
    <n v="1"/>
    <x v="0"/>
    <x v="0"/>
  </r>
  <r>
    <s v="50F-156"/>
    <m/>
    <x v="0"/>
    <s v="9 BROAD MARSH AVE"/>
    <n v="101"/>
    <s v="DIAS ROBERT R"/>
    <s v="R30"/>
    <s v="ONE FAMILY"/>
    <s v="50/F/156//"/>
    <n v="0.12908"/>
    <n v="0"/>
    <n v="0"/>
    <n v="1"/>
    <n v="1"/>
    <s v="SEWER"/>
    <n v="1"/>
    <n v="1"/>
    <n v="2200"/>
    <s v="YES"/>
    <n v="0"/>
    <s v="50F-156"/>
    <s v="All Public"/>
    <s v="SEWER"/>
    <s v="SEWER"/>
    <n v="2200"/>
    <m/>
    <m/>
    <n v="0"/>
    <n v="0"/>
    <n v="2"/>
    <n v="596"/>
    <n v="1"/>
    <m/>
    <m/>
    <m/>
    <m/>
    <m/>
    <m/>
    <m/>
    <m/>
    <m/>
    <m/>
    <n v="1"/>
    <n v="1"/>
    <x v="4"/>
    <x v="4"/>
  </r>
  <r>
    <s v="LAND_NOPARC"/>
    <m/>
    <x v="0"/>
    <m/>
    <n v="0"/>
    <m/>
    <m/>
    <m/>
    <m/>
    <n v="7.0800000000000004E-3"/>
    <n v="0"/>
    <n v="0"/>
    <n v="0"/>
    <n v="0"/>
    <m/>
    <n v="0"/>
    <n v="0"/>
    <n v="0"/>
    <s v="NO"/>
    <n v="0"/>
    <m/>
    <m/>
    <m/>
    <m/>
    <n v="0"/>
    <m/>
    <m/>
    <n v="0"/>
    <n v="0"/>
    <n v="0"/>
    <n v="0"/>
    <n v="0"/>
    <m/>
    <m/>
    <m/>
    <m/>
    <m/>
    <m/>
    <m/>
    <m/>
    <m/>
    <m/>
    <n v="0"/>
    <n v="1"/>
    <x v="4"/>
    <x v="4"/>
  </r>
  <r>
    <s v="38-155"/>
    <m/>
    <x v="0"/>
    <s v="36 CHESTNUT ST"/>
    <n v="101"/>
    <s v="STEVENS KATHLEEN M"/>
    <m/>
    <s v="ONE FAMILY"/>
    <s v="38//155//"/>
    <n v="0.10113999999999999"/>
    <n v="1"/>
    <n v="1"/>
    <n v="1"/>
    <n v="1"/>
    <s v="SEPTIC"/>
    <n v="0"/>
    <n v="1"/>
    <n v="4500"/>
    <s v="YES"/>
    <n v="4500"/>
    <s v="38-155"/>
    <s v="Public Water,Septic"/>
    <s v="SEPTIC"/>
    <s v="SEPTIC"/>
    <n v="4500"/>
    <m/>
    <m/>
    <n v="1"/>
    <n v="1"/>
    <n v="2"/>
    <n v="647"/>
    <n v="1"/>
    <m/>
    <m/>
    <m/>
    <m/>
    <m/>
    <m/>
    <m/>
    <m/>
    <m/>
    <m/>
    <n v="1"/>
    <n v="1"/>
    <x v="3"/>
    <x v="3"/>
  </r>
  <r>
    <s v="38-120"/>
    <m/>
    <x v="0"/>
    <s v="30 BIRCH ST"/>
    <n v="101"/>
    <s v="CULLEN MICHAEL A JR TRUSTEE OF"/>
    <s v="R30"/>
    <s v="ONE FAMILY"/>
    <s v="38//120//"/>
    <n v="0.11688"/>
    <n v="1"/>
    <n v="1"/>
    <n v="1"/>
    <n v="1"/>
    <s v="SEPTIC"/>
    <n v="0"/>
    <n v="1"/>
    <n v="1000"/>
    <s v="YES"/>
    <n v="1000"/>
    <s v="38-120"/>
    <s v="Public Water,Gas,Septic"/>
    <s v="SEPTIC"/>
    <s v="SEPTIC"/>
    <n v="1000"/>
    <m/>
    <m/>
    <n v="1"/>
    <n v="1"/>
    <n v="4"/>
    <n v="1231"/>
    <n v="1"/>
    <m/>
    <m/>
    <m/>
    <m/>
    <m/>
    <m/>
    <m/>
    <m/>
    <m/>
    <m/>
    <n v="1"/>
    <n v="1"/>
    <x v="3"/>
    <x v="3"/>
  </r>
  <r>
    <s v="38-204"/>
    <m/>
    <x v="0"/>
    <s v="27 ELMWOOD ST"/>
    <n v="101"/>
    <s v="TROMBLEY JACQUELYN M"/>
    <s v="R30"/>
    <s v="ONE FAMILY"/>
    <s v="38//204//"/>
    <n v="0.32339000000000001"/>
    <n v="1"/>
    <n v="1"/>
    <n v="1"/>
    <n v="1"/>
    <s v="SEPTIC"/>
    <n v="0"/>
    <n v="1"/>
    <n v="4300"/>
    <s v="YES"/>
    <n v="4300"/>
    <s v="38-204"/>
    <s v="Public Water,Gas,Septic"/>
    <s v="SEPTIC"/>
    <s v="SEPTIC"/>
    <n v="4300"/>
    <m/>
    <m/>
    <n v="1"/>
    <n v="1"/>
    <n v="2"/>
    <n v="1542"/>
    <n v="1"/>
    <m/>
    <m/>
    <m/>
    <m/>
    <m/>
    <m/>
    <m/>
    <m/>
    <m/>
    <m/>
    <n v="3"/>
    <n v="1"/>
    <x v="3"/>
    <x v="3"/>
  </r>
  <r>
    <s v="50F-45"/>
    <m/>
    <x v="0"/>
    <s v="40 ALGELO AVE"/>
    <n v="101"/>
    <s v="HARKINS ROSEMARIE"/>
    <s v="R30"/>
    <s v="ONE FAMILY"/>
    <s v="50/F/45//"/>
    <n v="0.19656999999999999"/>
    <n v="0"/>
    <n v="0"/>
    <n v="1"/>
    <n v="1"/>
    <s v="SEWER"/>
    <n v="1"/>
    <n v="1"/>
    <n v="10400"/>
    <s v="YES"/>
    <n v="0"/>
    <s v="50F-45"/>
    <s v="All Public"/>
    <s v="SEWER"/>
    <s v="SEWER"/>
    <n v="10400"/>
    <m/>
    <m/>
    <n v="0"/>
    <n v="0"/>
    <n v="3"/>
    <n v="1604"/>
    <n v="1"/>
    <m/>
    <m/>
    <m/>
    <m/>
    <m/>
    <m/>
    <m/>
    <m/>
    <m/>
    <m/>
    <n v="2"/>
    <n v="1"/>
    <x v="4"/>
    <x v="4"/>
  </r>
  <r>
    <s v="57-155"/>
    <m/>
    <x v="0"/>
    <s v="14 CAMARDO DR"/>
    <n v="101"/>
    <s v="GONSALVES STEVEN E"/>
    <s v="MR30"/>
    <s v="ONE FAMILY"/>
    <s v="57//155//"/>
    <n v="0.20147999999999999"/>
    <n v="0"/>
    <n v="0"/>
    <n v="1"/>
    <n v="1"/>
    <s v="SEWER"/>
    <n v="1"/>
    <n v="1"/>
    <n v="4600"/>
    <s v="YES"/>
    <n v="0"/>
    <s v="57-155"/>
    <s v="All Public"/>
    <s v="SEWER"/>
    <s v="SEWER"/>
    <n v="4600"/>
    <m/>
    <m/>
    <n v="0"/>
    <n v="0"/>
    <n v="4"/>
    <n v="1104"/>
    <n v="1"/>
    <m/>
    <m/>
    <m/>
    <m/>
    <m/>
    <m/>
    <m/>
    <m/>
    <m/>
    <m/>
    <n v="1"/>
    <n v="1"/>
    <x v="0"/>
    <x v="0"/>
  </r>
  <r>
    <s v="38-296"/>
    <m/>
    <x v="0"/>
    <s v="12 GARDONIA ST"/>
    <n v="101"/>
    <s v="HERMANSON KIMBERLY A"/>
    <s v="R30"/>
    <s v="ONE FAMILY"/>
    <s v="38//296//"/>
    <n v="0.10372000000000001"/>
    <n v="1"/>
    <n v="1"/>
    <n v="1"/>
    <n v="1"/>
    <s v="SEPTIC"/>
    <n v="0"/>
    <n v="1"/>
    <n v="4200"/>
    <s v="YES"/>
    <n v="4200"/>
    <s v="38-296"/>
    <s v="Public Water,Gas,Septic"/>
    <s v="SEPTIC"/>
    <s v="SEPTIC"/>
    <n v="4200"/>
    <m/>
    <m/>
    <n v="1"/>
    <n v="1"/>
    <n v="2"/>
    <n v="888"/>
    <n v="1"/>
    <m/>
    <m/>
    <m/>
    <m/>
    <m/>
    <m/>
    <m/>
    <m/>
    <m/>
    <m/>
    <n v="1"/>
    <n v="1"/>
    <x v="3"/>
    <x v="3"/>
  </r>
  <r>
    <s v="38-309"/>
    <m/>
    <x v="0"/>
    <s v="7 HAZEL ST"/>
    <n v="101"/>
    <s v="MATTOS RAYMOND J SR"/>
    <s v="R30"/>
    <s v="ONE FAMILY"/>
    <s v="38//309//"/>
    <n v="0.10496"/>
    <n v="1"/>
    <n v="1"/>
    <n v="1"/>
    <n v="1"/>
    <s v="SEPTIC"/>
    <n v="0"/>
    <n v="1"/>
    <n v="6900"/>
    <s v="YES"/>
    <n v="6900"/>
    <s v="38-309"/>
    <s v="Public Water,Gas,Septic"/>
    <s v="SEPTIC"/>
    <s v="SEPTIC"/>
    <n v="6900"/>
    <m/>
    <m/>
    <n v="1"/>
    <n v="1"/>
    <n v="3"/>
    <n v="704"/>
    <n v="1"/>
    <m/>
    <m/>
    <m/>
    <m/>
    <m/>
    <m/>
    <m/>
    <m/>
    <m/>
    <m/>
    <n v="1"/>
    <n v="1"/>
    <x v="3"/>
    <x v="3"/>
  </r>
  <r>
    <s v="38-65"/>
    <m/>
    <x v="0"/>
    <s v="94 PARKWOOD DR"/>
    <n v="101"/>
    <s v="KEARINS MARK"/>
    <s v="R30"/>
    <s v="ONE FAMILY"/>
    <s v="38//65//"/>
    <n v="0.25707000000000002"/>
    <n v="1"/>
    <n v="1"/>
    <n v="1"/>
    <n v="1"/>
    <s v="SEPTIC"/>
    <n v="0"/>
    <n v="1"/>
    <n v="2300"/>
    <s v="NO_W1"/>
    <n v="2300"/>
    <s v="38-65"/>
    <s v="Public Water,Septic"/>
    <s v="SEPTIC"/>
    <s v="SEPTIC"/>
    <n v="2300"/>
    <m/>
    <m/>
    <n v="1"/>
    <n v="1"/>
    <n v="2"/>
    <n v="1010"/>
    <n v="1"/>
    <m/>
    <m/>
    <m/>
    <m/>
    <m/>
    <m/>
    <m/>
    <m/>
    <m/>
    <m/>
    <n v="4"/>
    <n v="1"/>
    <x v="3"/>
    <x v="3"/>
  </r>
  <r>
    <s v="37-1016"/>
    <m/>
    <x v="0"/>
    <s v="97 GREAT NECK RD"/>
    <n v="905"/>
    <s v="WAREHAM LAND TRUST INC"/>
    <s v="R60"/>
    <s v="CHAR ORG  MDL-00"/>
    <s v="37//1016//"/>
    <n v="7.1989999999999998E-2"/>
    <n v="0"/>
    <n v="0"/>
    <n v="0"/>
    <n v="0"/>
    <m/>
    <n v="0"/>
    <n v="0"/>
    <n v="0"/>
    <s v="YES"/>
    <n v="0"/>
    <s v="37-1016"/>
    <m/>
    <m/>
    <m/>
    <n v="0"/>
    <s v="fee simple"/>
    <s v="YES"/>
    <n v="0"/>
    <n v="0"/>
    <n v="0"/>
    <n v="0"/>
    <n v="0"/>
    <m/>
    <m/>
    <m/>
    <m/>
    <m/>
    <m/>
    <m/>
    <m/>
    <m/>
    <m/>
    <n v="1"/>
    <n v="1"/>
    <x v="3"/>
    <x v="3"/>
  </r>
  <r>
    <s v="57-65"/>
    <m/>
    <x v="0"/>
    <s v="18 PARKER DR"/>
    <n v="101"/>
    <s v="CORBETT DAVID J"/>
    <s v="MR30"/>
    <s v="ONE FAMILY"/>
    <s v="57//65//"/>
    <n v="0.24107999999999999"/>
    <n v="0"/>
    <n v="0"/>
    <n v="1"/>
    <n v="1"/>
    <s v="SEWER"/>
    <n v="1"/>
    <n v="1"/>
    <n v="5300"/>
    <s v="YES"/>
    <n v="0"/>
    <s v="57-65"/>
    <s v="All Public"/>
    <s v="SEWER"/>
    <s v="SEWER"/>
    <n v="5300"/>
    <m/>
    <m/>
    <n v="0"/>
    <n v="0"/>
    <n v="3"/>
    <n v="1316"/>
    <n v="1"/>
    <m/>
    <m/>
    <m/>
    <m/>
    <m/>
    <m/>
    <m/>
    <m/>
    <m/>
    <m/>
    <n v="1"/>
    <n v="1"/>
    <x v="0"/>
    <x v="0"/>
  </r>
  <r>
    <s v="38-46"/>
    <m/>
    <x v="0"/>
    <s v="90 PARKWOOD DR"/>
    <n v="101"/>
    <s v="PHILLIPS PAULA J"/>
    <s v="R30"/>
    <s v="ONE FAMILY"/>
    <s v="38//46//"/>
    <n v="0.11246"/>
    <n v="1"/>
    <n v="1"/>
    <n v="1"/>
    <n v="1"/>
    <s v="SEPTIC"/>
    <n v="0"/>
    <n v="1"/>
    <n v="12700"/>
    <s v="YES"/>
    <n v="12700"/>
    <s v="38-46"/>
    <s v="Public Water,Gas,Septic"/>
    <s v="SEPTIC"/>
    <s v="SEPTIC"/>
    <n v="12700"/>
    <m/>
    <m/>
    <n v="1"/>
    <n v="1"/>
    <n v="2"/>
    <n v="780"/>
    <n v="1"/>
    <m/>
    <m/>
    <m/>
    <m/>
    <m/>
    <m/>
    <m/>
    <m/>
    <m/>
    <m/>
    <n v="1"/>
    <n v="1"/>
    <x v="3"/>
    <x v="3"/>
  </r>
  <r>
    <s v="50D-473"/>
    <m/>
    <x v="0"/>
    <s v="3 WISTERIA LN"/>
    <n v="101"/>
    <s v="GRANATA MARIO LIFE ESTATE"/>
    <s v="R30"/>
    <s v="ONE FAMILY"/>
    <s v="50/D/473//"/>
    <n v="7.9390000000000002E-2"/>
    <n v="0"/>
    <n v="0"/>
    <n v="1"/>
    <n v="1"/>
    <s v="SEWER"/>
    <n v="1"/>
    <n v="1"/>
    <n v="4500"/>
    <s v="YES"/>
    <n v="0"/>
    <s v="50D-473"/>
    <s v="All Public"/>
    <s v="SEWER"/>
    <s v="SEWER"/>
    <n v="4500"/>
    <m/>
    <m/>
    <n v="0"/>
    <n v="0"/>
    <n v="3"/>
    <n v="1306"/>
    <n v="1.75"/>
    <m/>
    <m/>
    <m/>
    <m/>
    <m/>
    <m/>
    <m/>
    <m/>
    <m/>
    <m/>
    <n v="1"/>
    <n v="1"/>
    <x v="4"/>
    <x v="4"/>
  </r>
  <r>
    <s v="49-S203"/>
    <m/>
    <x v="0"/>
    <s v="10 BROAD MARSH AVE"/>
    <n v="101"/>
    <s v="ENGLER DENNIS D"/>
    <s v="R30"/>
    <s v="ONE FAMILY"/>
    <s v="49//S203//"/>
    <n v="0.16044"/>
    <n v="0"/>
    <n v="0"/>
    <n v="1"/>
    <n v="1"/>
    <s v="SEWER"/>
    <n v="1"/>
    <n v="1"/>
    <n v="6800"/>
    <s v="NO_W1"/>
    <n v="0"/>
    <s v="49-S203"/>
    <s v="All Public"/>
    <s v="SEWER"/>
    <s v="SEWER"/>
    <n v="6800"/>
    <m/>
    <m/>
    <n v="0"/>
    <n v="0"/>
    <n v="3"/>
    <n v="1668"/>
    <n v="2"/>
    <m/>
    <m/>
    <m/>
    <m/>
    <m/>
    <m/>
    <m/>
    <m/>
    <m/>
    <m/>
    <n v="2"/>
    <n v="1"/>
    <x v="4"/>
    <x v="4"/>
  </r>
  <r>
    <s v="18-1008B"/>
    <m/>
    <x v="0"/>
    <s v="98 GREAT NECK RD"/>
    <n v="101"/>
    <s v="BILLINGS CAROL W"/>
    <s v="R60"/>
    <s v="ONE FAMILY"/>
    <s v="18//1008/B/"/>
    <n v="0.15354999999999999"/>
    <n v="1"/>
    <n v="1"/>
    <n v="1"/>
    <n v="1"/>
    <s v="SEPTIC"/>
    <n v="0"/>
    <n v="0"/>
    <n v="0"/>
    <s v="YES"/>
    <n v="0"/>
    <s v="18-1008B"/>
    <s v="Public Water,Gas,Septic"/>
    <s v="SEPTIC"/>
    <s v="SEPTIC"/>
    <n v="0"/>
    <m/>
    <m/>
    <n v="1"/>
    <n v="1"/>
    <n v="2"/>
    <n v="1364"/>
    <n v="1.5"/>
    <m/>
    <m/>
    <m/>
    <m/>
    <m/>
    <m/>
    <m/>
    <m/>
    <m/>
    <m/>
    <n v="0"/>
    <n v="1"/>
    <x v="3"/>
    <x v="3"/>
  </r>
  <r>
    <s v="37-1017"/>
    <m/>
    <x v="0"/>
    <s v="95 GREAT NECK RD"/>
    <n v="905"/>
    <s v="WAREHAM LAND TRUST INC"/>
    <s v="R60"/>
    <s v="CHAR ORG  MDL-00"/>
    <s v="37//1017//"/>
    <n v="9.0010000000000007E-2"/>
    <n v="0"/>
    <n v="0"/>
    <n v="0"/>
    <n v="0"/>
    <m/>
    <n v="0"/>
    <n v="0"/>
    <n v="0"/>
    <s v="YES"/>
    <n v="0"/>
    <s v="37-1017"/>
    <m/>
    <m/>
    <m/>
    <n v="0"/>
    <s v="fee simple"/>
    <s v="YES"/>
    <n v="0"/>
    <n v="0"/>
    <n v="0"/>
    <n v="0"/>
    <n v="0"/>
    <m/>
    <m/>
    <m/>
    <m/>
    <m/>
    <m/>
    <m/>
    <m/>
    <m/>
    <m/>
    <n v="1"/>
    <n v="1"/>
    <x v="3"/>
    <x v="3"/>
  </r>
  <r>
    <s v="LAND_NOPARC"/>
    <m/>
    <x v="0"/>
    <m/>
    <n v="0"/>
    <m/>
    <m/>
    <m/>
    <m/>
    <n v="0.23047000000000001"/>
    <n v="0"/>
    <n v="0"/>
    <n v="0"/>
    <n v="0"/>
    <m/>
    <n v="0"/>
    <n v="0"/>
    <n v="0"/>
    <s v="NO"/>
    <n v="0"/>
    <m/>
    <m/>
    <m/>
    <m/>
    <n v="0"/>
    <m/>
    <m/>
    <n v="0"/>
    <n v="0"/>
    <n v="0"/>
    <n v="0"/>
    <n v="0"/>
    <m/>
    <m/>
    <m/>
    <m/>
    <m/>
    <m/>
    <m/>
    <m/>
    <m/>
    <m/>
    <n v="0"/>
    <n v="1"/>
    <x v="4"/>
    <x v="4"/>
  </r>
  <r>
    <s v="38-195"/>
    <m/>
    <x v="0"/>
    <s v="24 DATEWOOD ST"/>
    <n v="132"/>
    <s v="PELAGGI MARIE C"/>
    <s v="R30"/>
    <s v="RES ACLNUD  MDL-00"/>
    <s v="38//195//"/>
    <n v="0.10591"/>
    <n v="0"/>
    <n v="0"/>
    <n v="0"/>
    <n v="0"/>
    <m/>
    <n v="0"/>
    <n v="0"/>
    <n v="0"/>
    <s v="YES"/>
    <n v="0"/>
    <s v="38-195"/>
    <m/>
    <m/>
    <m/>
    <n v="0"/>
    <m/>
    <m/>
    <n v="0"/>
    <n v="0"/>
    <n v="0"/>
    <n v="0"/>
    <n v="0"/>
    <m/>
    <m/>
    <m/>
    <m/>
    <m/>
    <m/>
    <m/>
    <m/>
    <m/>
    <m/>
    <n v="1"/>
    <n v="1"/>
    <x v="3"/>
    <x v="3"/>
  </r>
  <r>
    <s v="38-123"/>
    <m/>
    <x v="0"/>
    <s v="31 CHESTNUT ST"/>
    <n v="101"/>
    <s v="WILLIAMS ROBERTA W TRUSTEE OF"/>
    <s v="R30"/>
    <s v="ONE FAMILY"/>
    <s v="38//123//"/>
    <n v="0.16213"/>
    <n v="1"/>
    <n v="1"/>
    <n v="1"/>
    <n v="1"/>
    <s v="SEPTIC"/>
    <n v="0"/>
    <n v="1"/>
    <n v="2100"/>
    <s v="YES"/>
    <n v="2100"/>
    <s v="38-123"/>
    <s v="Public Water,Septic"/>
    <s v="SEPTIC"/>
    <s v="SEPTIC"/>
    <n v="2100"/>
    <m/>
    <m/>
    <n v="1"/>
    <n v="1"/>
    <n v="3"/>
    <n v="960"/>
    <n v="1"/>
    <m/>
    <m/>
    <m/>
    <m/>
    <m/>
    <m/>
    <m/>
    <m/>
    <m/>
    <m/>
    <n v="2"/>
    <n v="1"/>
    <x v="3"/>
    <x v="3"/>
  </r>
  <r>
    <s v="38-322"/>
    <m/>
    <x v="0"/>
    <s v="4 PARKWOOD DR"/>
    <n v="101"/>
    <s v="BARROWS STEVE"/>
    <s v="R30"/>
    <s v="ONE FAMILY"/>
    <s v="38//322//"/>
    <n v="0.22286"/>
    <n v="1"/>
    <n v="1"/>
    <n v="1"/>
    <n v="1"/>
    <s v="SEPTIC"/>
    <n v="0"/>
    <n v="1"/>
    <n v="3500"/>
    <s v="YES"/>
    <n v="3500"/>
    <s v="38-322"/>
    <s v="Public Water,Septic"/>
    <s v="SEPTIC"/>
    <s v="SEPTIC"/>
    <n v="3500"/>
    <m/>
    <m/>
    <n v="1"/>
    <n v="1"/>
    <n v="2"/>
    <n v="1143"/>
    <n v="1"/>
    <m/>
    <m/>
    <m/>
    <m/>
    <m/>
    <m/>
    <m/>
    <m/>
    <m/>
    <m/>
    <n v="2"/>
    <n v="1"/>
    <x v="3"/>
    <x v="3"/>
  </r>
  <r>
    <s v="38-237"/>
    <m/>
    <x v="0"/>
    <s v="17 FIR ST"/>
    <n v="132"/>
    <s v="EGAN WILLIAM F"/>
    <s v="R30"/>
    <s v="RES ACLNUD  MDL-00"/>
    <s v="38//237//"/>
    <n v="0.11491"/>
    <n v="0"/>
    <n v="0"/>
    <n v="0"/>
    <n v="0"/>
    <m/>
    <n v="0"/>
    <n v="0"/>
    <n v="0"/>
    <s v="YES"/>
    <n v="0"/>
    <s v="38-237"/>
    <m/>
    <m/>
    <m/>
    <n v="0"/>
    <m/>
    <m/>
    <n v="0"/>
    <n v="0"/>
    <n v="0"/>
    <n v="0"/>
    <n v="0"/>
    <m/>
    <m/>
    <m/>
    <m/>
    <m/>
    <m/>
    <m/>
    <m/>
    <m/>
    <m/>
    <n v="1"/>
    <n v="1"/>
    <x v="3"/>
    <x v="3"/>
  </r>
  <r>
    <s v="38-1"/>
    <m/>
    <x v="0"/>
    <s v="88 PARKWOOD DR"/>
    <n v="101"/>
    <s v="BRACK ROBERT B TRUSTEE OF THE"/>
    <s v="R30"/>
    <s v="ONE FAMILY"/>
    <s v="38//1//"/>
    <n v="0.22226000000000001"/>
    <n v="1"/>
    <n v="1"/>
    <n v="1"/>
    <n v="1"/>
    <s v="SEPTIC"/>
    <n v="0"/>
    <n v="0"/>
    <n v="0"/>
    <s v="YES"/>
    <n v="0"/>
    <s v="38-1"/>
    <s v="Public Water,Gas,Septic"/>
    <s v="SEPTIC"/>
    <s v="SEPTIC"/>
    <n v="0"/>
    <m/>
    <m/>
    <n v="1"/>
    <n v="1"/>
    <n v="2"/>
    <n v="1026"/>
    <n v="1"/>
    <m/>
    <m/>
    <m/>
    <m/>
    <m/>
    <m/>
    <m/>
    <m/>
    <m/>
    <m/>
    <n v="2"/>
    <n v="1"/>
    <x v="3"/>
    <x v="3"/>
  </r>
  <r>
    <s v="38-291"/>
    <m/>
    <x v="0"/>
    <s v="15 GARDONIA ST"/>
    <n v="101"/>
    <s v="MARTIN BRIAN P"/>
    <s v="R30"/>
    <s v="ONE FAMILY"/>
    <s v="38//291//"/>
    <n v="0.20008000000000001"/>
    <n v="1"/>
    <n v="1"/>
    <n v="1"/>
    <n v="1"/>
    <s v="SEPTIC"/>
    <n v="0"/>
    <n v="1"/>
    <n v="9100"/>
    <s v="NO_W1"/>
    <n v="9100"/>
    <s v="38-291"/>
    <s v="Public Water,Septic"/>
    <s v="SEPTIC"/>
    <s v="SEPTIC"/>
    <n v="9100"/>
    <m/>
    <m/>
    <n v="1"/>
    <n v="1"/>
    <n v="3"/>
    <n v="1924"/>
    <n v="2"/>
    <m/>
    <m/>
    <m/>
    <m/>
    <m/>
    <m/>
    <m/>
    <m/>
    <m/>
    <m/>
    <n v="2"/>
    <n v="1"/>
    <x v="3"/>
    <x v="3"/>
  </r>
  <r>
    <s v="57-53"/>
    <m/>
    <x v="0"/>
    <s v="16 PARKER DR"/>
    <n v="101"/>
    <s v="AYER ANGELA"/>
    <s v="MR30"/>
    <s v="ONE FAMILY"/>
    <s v="57//53//"/>
    <n v="0.26129000000000002"/>
    <n v="0"/>
    <n v="0"/>
    <n v="1"/>
    <n v="1"/>
    <s v="SEWER"/>
    <n v="1"/>
    <n v="0"/>
    <n v="0"/>
    <s v="YES"/>
    <n v="0"/>
    <s v="57-53"/>
    <s v="All Public"/>
    <s v="SEWER"/>
    <s v="SEWER"/>
    <n v="0"/>
    <m/>
    <m/>
    <n v="0"/>
    <n v="0"/>
    <n v="3"/>
    <n v="1190"/>
    <n v="1"/>
    <m/>
    <m/>
    <m/>
    <m/>
    <m/>
    <m/>
    <m/>
    <m/>
    <m/>
    <m/>
    <n v="1"/>
    <n v="1"/>
    <x v="0"/>
    <x v="0"/>
  </r>
  <r>
    <s v="50F-157"/>
    <m/>
    <x v="0"/>
    <s v="11 BROAD MARSH AVE"/>
    <n v="101"/>
    <s v="HESSE ALAN R"/>
    <s v="R30"/>
    <s v="ONE FAMILY"/>
    <s v="50/F/157//"/>
    <n v="0.11719"/>
    <n v="0"/>
    <n v="0"/>
    <n v="1"/>
    <n v="1"/>
    <s v="SEWER"/>
    <n v="1"/>
    <n v="1"/>
    <n v="1300"/>
    <s v="YES"/>
    <n v="0"/>
    <s v="50F-157"/>
    <s v="Public Water,Public Sewer"/>
    <s v="SEWER"/>
    <s v="SEWER"/>
    <n v="1300"/>
    <m/>
    <m/>
    <n v="0"/>
    <n v="0"/>
    <n v="2"/>
    <n v="440"/>
    <n v="1"/>
    <m/>
    <m/>
    <m/>
    <m/>
    <m/>
    <m/>
    <m/>
    <m/>
    <m/>
    <m/>
    <n v="1"/>
    <n v="1"/>
    <x v="4"/>
    <x v="4"/>
  </r>
  <r>
    <s v="38-119"/>
    <m/>
    <x v="0"/>
    <s v="28 BIRCH ST"/>
    <n v="101"/>
    <s v="HUTCHINGS RUSSELL A"/>
    <s v="R30"/>
    <s v="ONE FAMILY"/>
    <s v="38//119//"/>
    <n v="0.12102"/>
    <n v="1"/>
    <n v="1"/>
    <n v="1"/>
    <n v="1"/>
    <s v="SEPTIC"/>
    <n v="0"/>
    <n v="1"/>
    <n v="7200"/>
    <s v="YES"/>
    <n v="7200"/>
    <s v="38-119"/>
    <s v="Public Water,Septic"/>
    <s v="SEPTIC"/>
    <s v="SEPTIC"/>
    <n v="7200"/>
    <m/>
    <m/>
    <n v="1"/>
    <n v="1"/>
    <n v="2"/>
    <n v="672"/>
    <n v="1"/>
    <m/>
    <m/>
    <m/>
    <m/>
    <m/>
    <m/>
    <m/>
    <m/>
    <m/>
    <m/>
    <n v="1"/>
    <n v="1"/>
    <x v="3"/>
    <x v="3"/>
  </r>
  <r>
    <s v="38-233"/>
    <m/>
    <x v="0"/>
    <s v="26 ELMWOOD ST"/>
    <n v="101"/>
    <s v="LOZORAITIS HELEN"/>
    <s v="R30"/>
    <s v="ONE FAMILY"/>
    <s v="38//233//"/>
    <n v="0.19112999999999999"/>
    <n v="1"/>
    <n v="1"/>
    <n v="1"/>
    <n v="1"/>
    <s v="SEPTIC"/>
    <n v="0"/>
    <n v="1"/>
    <n v="900"/>
    <s v="NO_W1"/>
    <n v="900"/>
    <s v="38-233"/>
    <s v="Public Water,Septic"/>
    <s v="SEPTIC"/>
    <s v="SEPTIC"/>
    <n v="900"/>
    <m/>
    <m/>
    <n v="1"/>
    <n v="1"/>
    <n v="3"/>
    <n v="1299"/>
    <n v="1.5"/>
    <m/>
    <m/>
    <m/>
    <m/>
    <m/>
    <m/>
    <m/>
    <m/>
    <m/>
    <m/>
    <n v="2"/>
    <n v="1"/>
    <x v="3"/>
    <x v="3"/>
  </r>
  <r>
    <s v="38-271"/>
    <m/>
    <x v="0"/>
    <s v="10 CYPRESS ST"/>
    <n v="101"/>
    <s v="KARAHALIS NORMAN S"/>
    <s v="R30"/>
    <s v="ONE FAMILY"/>
    <s v="38//271//"/>
    <n v="0.12143"/>
    <n v="1"/>
    <n v="1"/>
    <n v="1"/>
    <n v="1"/>
    <s v="SEPTIC"/>
    <n v="0"/>
    <n v="1"/>
    <n v="0"/>
    <s v="YES"/>
    <n v="0"/>
    <s v="38-271"/>
    <s v="Public Water,Gas,Septic"/>
    <s v="SEPTIC"/>
    <s v="SEPTIC"/>
    <n v="0"/>
    <m/>
    <m/>
    <n v="1"/>
    <n v="1"/>
    <n v="2"/>
    <n v="760"/>
    <n v="1"/>
    <m/>
    <m/>
    <m/>
    <m/>
    <m/>
    <m/>
    <m/>
    <m/>
    <m/>
    <m/>
    <n v="1"/>
    <n v="1"/>
    <x v="3"/>
    <x v="3"/>
  </r>
  <r>
    <s v="50D-474"/>
    <m/>
    <x v="0"/>
    <s v="5 WISTERIA LN"/>
    <n v="101"/>
    <s v="KLEIN DAGMAR W"/>
    <s v="R30"/>
    <s v="ONE FAMILY"/>
    <s v="50/D/474//"/>
    <n v="4.548E-2"/>
    <n v="0"/>
    <n v="0"/>
    <n v="1"/>
    <n v="1"/>
    <s v="SEWER"/>
    <n v="1"/>
    <n v="1"/>
    <n v="6100"/>
    <s v="YES"/>
    <n v="0"/>
    <s v="50D-474"/>
    <s v="All Public"/>
    <s v="SEWER"/>
    <s v="SEWER"/>
    <n v="6100"/>
    <m/>
    <m/>
    <n v="0"/>
    <n v="0"/>
    <n v="3"/>
    <n v="1306"/>
    <n v="1.75"/>
    <m/>
    <m/>
    <m/>
    <m/>
    <m/>
    <m/>
    <m/>
    <m/>
    <m/>
    <m/>
    <n v="1"/>
    <n v="1"/>
    <x v="4"/>
    <x v="4"/>
  </r>
  <r>
    <s v="50F-1040"/>
    <m/>
    <x v="0"/>
    <s v="0 BROAD MARSH AVE"/>
    <n v="132"/>
    <s v="DUNLOP PETER"/>
    <s v="R30"/>
    <s v="RES ACLNUD  MDL-00"/>
    <s v="50/F/1040//"/>
    <n v="0.72699999999999998"/>
    <n v="0"/>
    <n v="0"/>
    <n v="0"/>
    <n v="0"/>
    <m/>
    <n v="0"/>
    <n v="0"/>
    <n v="0"/>
    <s v="YES"/>
    <n v="0"/>
    <s v="50F-1040"/>
    <m/>
    <m/>
    <m/>
    <n v="0"/>
    <m/>
    <m/>
    <n v="0"/>
    <n v="0"/>
    <n v="0"/>
    <n v="0"/>
    <n v="0"/>
    <m/>
    <m/>
    <m/>
    <m/>
    <m/>
    <m/>
    <m/>
    <m/>
    <m/>
    <m/>
    <n v="1"/>
    <n v="1"/>
    <x v="4"/>
    <x v="4"/>
  </r>
  <r>
    <s v="57-173"/>
    <m/>
    <x v="0"/>
    <s v="19 CAMARDO DR"/>
    <n v="101"/>
    <s v="MORRELL ROBERT D"/>
    <s v="MR30"/>
    <s v="ONE FAMILY"/>
    <s v="57//173//"/>
    <n v="0.24395"/>
    <n v="0"/>
    <n v="0"/>
    <n v="1"/>
    <n v="1"/>
    <s v="SEWER"/>
    <n v="1"/>
    <n v="1"/>
    <n v="5600"/>
    <s v="YES"/>
    <n v="0"/>
    <s v="57-173"/>
    <s v="All Public"/>
    <s v="SEWER"/>
    <s v="SEWER"/>
    <n v="5600"/>
    <m/>
    <m/>
    <n v="0"/>
    <n v="0"/>
    <n v="3"/>
    <n v="1316"/>
    <n v="1"/>
    <m/>
    <m/>
    <m/>
    <m/>
    <m/>
    <m/>
    <m/>
    <m/>
    <m/>
    <m/>
    <n v="1"/>
    <n v="1"/>
    <x v="0"/>
    <x v="0"/>
  </r>
  <r>
    <s v="38-297"/>
    <m/>
    <x v="0"/>
    <s v="10 GARDONIA ST"/>
    <n v="132"/>
    <s v="HERMANSON KIMBERLY A"/>
    <s v="R30"/>
    <s v="RES ACLNUD  MDL-00"/>
    <s v="38//297//"/>
    <n v="9.3780000000000002E-2"/>
    <n v="0"/>
    <n v="0"/>
    <n v="0"/>
    <n v="0"/>
    <m/>
    <n v="0"/>
    <n v="0"/>
    <n v="0"/>
    <s v="YES"/>
    <n v="0"/>
    <s v="38-297"/>
    <m/>
    <m/>
    <m/>
    <n v="0"/>
    <m/>
    <m/>
    <n v="0"/>
    <n v="0"/>
    <n v="0"/>
    <n v="0"/>
    <n v="0"/>
    <m/>
    <m/>
    <m/>
    <m/>
    <m/>
    <m/>
    <m/>
    <m/>
    <m/>
    <m/>
    <n v="1"/>
    <n v="1"/>
    <x v="3"/>
    <x v="3"/>
  </r>
  <r>
    <s v="38-308"/>
    <m/>
    <x v="0"/>
    <s v="5 HAZEL ST"/>
    <n v="101"/>
    <s v="COUGHLIN KRISTINA M"/>
    <s v="R30"/>
    <s v="ONE FAMILY"/>
    <s v="38//308//"/>
    <n v="0.11253000000000001"/>
    <n v="1"/>
    <n v="1"/>
    <n v="1"/>
    <n v="1"/>
    <s v="SEPTIC"/>
    <n v="0"/>
    <n v="1"/>
    <n v="8800"/>
    <s v="YES"/>
    <n v="8800"/>
    <s v="38-308"/>
    <s v="Public Water,Gas,Septic"/>
    <s v="SEPTIC"/>
    <s v="SEPTIC"/>
    <n v="8800"/>
    <m/>
    <m/>
    <n v="1"/>
    <n v="1"/>
    <n v="1"/>
    <n v="1078"/>
    <n v="2"/>
    <m/>
    <m/>
    <m/>
    <m/>
    <m/>
    <m/>
    <m/>
    <m/>
    <m/>
    <m/>
    <n v="1"/>
    <n v="1"/>
    <x v="3"/>
    <x v="3"/>
  </r>
  <r>
    <s v="38-321B"/>
    <m/>
    <x v="0"/>
    <s v="6 PARKWOOD DR"/>
    <n v="132"/>
    <s v="BARROWS STEVE"/>
    <s v="R30"/>
    <s v="RES ACLNUD  MDL-00"/>
    <s v="38//321/B/"/>
    <n v="5.0619999999999998E-2"/>
    <n v="0"/>
    <n v="0"/>
    <n v="0"/>
    <n v="0"/>
    <m/>
    <n v="0"/>
    <n v="0"/>
    <n v="0"/>
    <s v="YES"/>
    <n v="0"/>
    <s v="38-321B"/>
    <m/>
    <m/>
    <m/>
    <n v="0"/>
    <m/>
    <m/>
    <n v="0"/>
    <n v="0"/>
    <n v="0"/>
    <n v="0"/>
    <n v="0"/>
    <m/>
    <m/>
    <m/>
    <m/>
    <m/>
    <m/>
    <m/>
    <m/>
    <m/>
    <m/>
    <n v="1"/>
    <n v="1"/>
    <x v="3"/>
    <x v="3"/>
  </r>
  <r>
    <s v="50D-478"/>
    <m/>
    <x v="0"/>
    <s v="4 SHORE AVE"/>
    <n v="101"/>
    <s v="GOODWIN MARJORIE A"/>
    <s v="R30"/>
    <s v="ONE FAMILY"/>
    <s v="50/D/478//"/>
    <n v="0.1792"/>
    <n v="0"/>
    <n v="0"/>
    <n v="1"/>
    <n v="1"/>
    <s v="SEWER"/>
    <n v="1"/>
    <n v="1"/>
    <n v="600"/>
    <s v="YES"/>
    <n v="0"/>
    <s v="50D-478"/>
    <s v="All Public"/>
    <s v="SEWER"/>
    <s v="SEWER"/>
    <n v="600"/>
    <m/>
    <m/>
    <n v="0"/>
    <n v="0"/>
    <n v="3"/>
    <n v="568"/>
    <n v="1"/>
    <m/>
    <m/>
    <m/>
    <m/>
    <m/>
    <m/>
    <m/>
    <m/>
    <m/>
    <m/>
    <n v="3"/>
    <n v="1"/>
    <x v="4"/>
    <x v="4"/>
  </r>
  <r>
    <s v="38-64"/>
    <m/>
    <x v="0"/>
    <s v="37 BIRCH ST"/>
    <n v="101"/>
    <s v="KEARINS MARK F"/>
    <s v="R30"/>
    <s v="ONE FAMILY"/>
    <s v="38//64//"/>
    <n v="0.1169"/>
    <n v="1"/>
    <n v="1"/>
    <n v="1"/>
    <n v="1"/>
    <s v="SEPTIC"/>
    <n v="0"/>
    <n v="1"/>
    <n v="800"/>
    <s v="YES"/>
    <n v="800"/>
    <s v="38-64"/>
    <s v="Public Water,Septic"/>
    <s v="SEPTIC"/>
    <s v="SEPTIC"/>
    <n v="800"/>
    <m/>
    <m/>
    <n v="1"/>
    <n v="1"/>
    <n v="3"/>
    <n v="1040"/>
    <n v="1"/>
    <m/>
    <m/>
    <m/>
    <m/>
    <m/>
    <m/>
    <m/>
    <m/>
    <m/>
    <m/>
    <n v="1"/>
    <n v="1"/>
    <x v="3"/>
    <x v="3"/>
  </r>
  <r>
    <s v="LAND_NOPARC"/>
    <m/>
    <x v="0"/>
    <m/>
    <n v="0"/>
    <m/>
    <m/>
    <m/>
    <m/>
    <n v="1.1999999999999999E-3"/>
    <n v="0"/>
    <n v="0"/>
    <n v="0"/>
    <n v="0"/>
    <m/>
    <n v="0"/>
    <n v="0"/>
    <n v="0"/>
    <s v="NO"/>
    <n v="0"/>
    <m/>
    <m/>
    <m/>
    <m/>
    <n v="0"/>
    <m/>
    <m/>
    <n v="0"/>
    <n v="0"/>
    <n v="0"/>
    <n v="0"/>
    <n v="0"/>
    <m/>
    <m/>
    <m/>
    <m/>
    <m/>
    <m/>
    <m/>
    <m/>
    <m/>
    <m/>
    <n v="0"/>
    <n v="1"/>
    <x v="4"/>
    <x v="4"/>
  </r>
  <r>
    <s v="18-1008A"/>
    <m/>
    <x v="0"/>
    <s v="96 GREAT NECK RD"/>
    <n v="132"/>
    <s v="TOSI ALLEN M"/>
    <s v="R60"/>
    <s v="RES ACLNUD  MDL-00"/>
    <s v="18//1008/A/"/>
    <n v="0.15543000000000001"/>
    <n v="0"/>
    <n v="0"/>
    <n v="0"/>
    <n v="0"/>
    <m/>
    <n v="0"/>
    <n v="1"/>
    <n v="2700"/>
    <s v="YES"/>
    <n v="0"/>
    <s v="18-1008A"/>
    <m/>
    <m/>
    <m/>
    <n v="2700"/>
    <m/>
    <m/>
    <n v="0"/>
    <n v="0"/>
    <n v="0"/>
    <n v="0"/>
    <n v="0"/>
    <m/>
    <m/>
    <m/>
    <m/>
    <m/>
    <m/>
    <m/>
    <m/>
    <m/>
    <m/>
    <n v="0"/>
    <n v="1"/>
    <x v="3"/>
    <x v="3"/>
  </r>
  <r>
    <s v="38-153"/>
    <m/>
    <x v="0"/>
    <s v="32 CHESTNUT ST"/>
    <n v="101"/>
    <s v="BESSE ROBERT W"/>
    <s v="R30"/>
    <s v="ONE FAMILY"/>
    <s v="38//153//"/>
    <n v="0.31189"/>
    <n v="1"/>
    <n v="1"/>
    <n v="1"/>
    <n v="1"/>
    <s v="SEPTIC"/>
    <n v="0"/>
    <n v="1"/>
    <n v="4100"/>
    <s v="NO_W1"/>
    <n v="4100"/>
    <s v="38-153"/>
    <s v="Public Water,Gas,Septic"/>
    <s v="SEPTIC"/>
    <s v="SEPTIC"/>
    <n v="4100"/>
    <m/>
    <m/>
    <n v="1"/>
    <n v="1"/>
    <n v="3"/>
    <n v="2121"/>
    <n v="2"/>
    <m/>
    <m/>
    <m/>
    <m/>
    <m/>
    <m/>
    <m/>
    <m/>
    <m/>
    <m/>
    <n v="3"/>
    <n v="1"/>
    <x v="3"/>
    <x v="3"/>
  </r>
  <r>
    <s v="57-41"/>
    <m/>
    <x v="0"/>
    <s v="14 PARKER DR"/>
    <n v="101"/>
    <s v="QUARANTO GUST C"/>
    <s v="MR30"/>
    <s v="ONE FAMILY"/>
    <s v="57//41//"/>
    <n v="0.20097000000000001"/>
    <n v="0"/>
    <n v="0"/>
    <n v="1"/>
    <n v="1"/>
    <s v="SEWER"/>
    <n v="1"/>
    <n v="1"/>
    <n v="15600"/>
    <s v="YES"/>
    <n v="0"/>
    <s v="57-41"/>
    <s v="All Public"/>
    <s v="SEWER"/>
    <s v="SEWER"/>
    <n v="15600"/>
    <m/>
    <m/>
    <n v="0"/>
    <n v="0"/>
    <n v="3"/>
    <n v="1316"/>
    <n v="1"/>
    <m/>
    <m/>
    <m/>
    <m/>
    <m/>
    <m/>
    <m/>
    <m/>
    <m/>
    <m/>
    <n v="0"/>
    <n v="1"/>
    <x v="0"/>
    <x v="0"/>
  </r>
  <r>
    <s v="38-196"/>
    <m/>
    <x v="0"/>
    <s v="22 DATEWOOD ST"/>
    <n v="101"/>
    <s v="JOHNSON TERI"/>
    <s v="R30"/>
    <s v="ONE FAMILY"/>
    <s v="38//196//"/>
    <n v="0.10256"/>
    <n v="1"/>
    <n v="1"/>
    <n v="1"/>
    <n v="1"/>
    <s v="SEPTIC"/>
    <n v="0"/>
    <n v="1"/>
    <n v="9800"/>
    <s v="YES"/>
    <n v="9800"/>
    <s v="38-196"/>
    <s v="Public Water,Septic"/>
    <s v="SEPTIC"/>
    <s v="SEPTIC"/>
    <n v="9800"/>
    <m/>
    <m/>
    <n v="1"/>
    <n v="1"/>
    <n v="2"/>
    <n v="616"/>
    <n v="1"/>
    <m/>
    <m/>
    <m/>
    <m/>
    <m/>
    <m/>
    <m/>
    <m/>
    <m/>
    <m/>
    <n v="1"/>
    <n v="1"/>
    <x v="3"/>
    <x v="3"/>
  </r>
  <r>
    <s v="57-134"/>
    <m/>
    <x v="0"/>
    <s v="26 TERRY LN"/>
    <n v="101"/>
    <s v="HATCH ANITA"/>
    <s v="MR30"/>
    <s v="ONE FAMILY"/>
    <s v="57//134//"/>
    <n v="0.27887000000000001"/>
    <n v="0"/>
    <n v="0"/>
    <n v="1"/>
    <n v="1"/>
    <s v="SEWER"/>
    <n v="1"/>
    <n v="1"/>
    <n v="3200"/>
    <s v="YES"/>
    <n v="0"/>
    <s v="57-134"/>
    <s v="All Public"/>
    <s v="SEWER"/>
    <s v="SEWER"/>
    <n v="3200"/>
    <m/>
    <m/>
    <n v="0"/>
    <n v="0"/>
    <n v="3"/>
    <n v="1008"/>
    <n v="1"/>
    <m/>
    <m/>
    <m/>
    <m/>
    <m/>
    <m/>
    <m/>
    <m/>
    <m/>
    <m/>
    <n v="1"/>
    <n v="1"/>
    <x v="0"/>
    <x v="0"/>
  </r>
  <r>
    <s v="50F-158A"/>
    <m/>
    <x v="0"/>
    <s v="0 BROAD MARSH AVE"/>
    <n v="132"/>
    <s v="HESSE ALAN R"/>
    <s v="R30"/>
    <s v="RES ACLNUD  MDL-00"/>
    <s v="50/F/158/A/"/>
    <n v="5.3190000000000001E-2"/>
    <n v="0"/>
    <n v="0"/>
    <n v="0"/>
    <n v="0"/>
    <m/>
    <n v="0"/>
    <n v="0"/>
    <n v="0"/>
    <s v="YES"/>
    <n v="0"/>
    <s v="50F-158A"/>
    <m/>
    <m/>
    <m/>
    <n v="0"/>
    <m/>
    <m/>
    <n v="0"/>
    <n v="0"/>
    <n v="0"/>
    <n v="0"/>
    <n v="0"/>
    <m/>
    <m/>
    <m/>
    <m/>
    <m/>
    <m/>
    <m/>
    <m/>
    <m/>
    <m/>
    <n v="1"/>
    <n v="1"/>
    <x v="4"/>
    <x v="4"/>
  </r>
  <r>
    <s v="49-B4"/>
    <m/>
    <x v="0"/>
    <s v="3 STEPHEN AVE"/>
    <n v="101"/>
    <s v="PAGANO FRANK &amp; CATINA"/>
    <s v="R30"/>
    <s v="ONE FAMILY"/>
    <s v="49//B4//"/>
    <n v="0.16242999999999999"/>
    <n v="0"/>
    <n v="0"/>
    <n v="1"/>
    <n v="1"/>
    <s v="SEWER"/>
    <n v="1"/>
    <n v="1"/>
    <n v="7900"/>
    <s v="YES"/>
    <n v="0"/>
    <s v="49-B4"/>
    <s v="All Public"/>
    <s v="SEWER"/>
    <s v="SEWER"/>
    <n v="7900"/>
    <m/>
    <m/>
    <n v="0"/>
    <n v="0"/>
    <n v="3"/>
    <n v="870"/>
    <n v="1"/>
    <m/>
    <m/>
    <m/>
    <m/>
    <m/>
    <m/>
    <m/>
    <m/>
    <m/>
    <m/>
    <n v="1"/>
    <n v="1"/>
    <x v="4"/>
    <x v="4"/>
  </r>
  <r>
    <s v="57-85"/>
    <m/>
    <x v="0"/>
    <s v="23 TERRY LN"/>
    <n v="101"/>
    <s v="EDWARDS PATRICIA"/>
    <s v="MR30"/>
    <s v="ONE FAMILY"/>
    <s v="57//85//"/>
    <n v="0.24908"/>
    <n v="0"/>
    <n v="0"/>
    <n v="1"/>
    <n v="1"/>
    <s v="SEWER"/>
    <n v="1"/>
    <n v="1"/>
    <n v="8700"/>
    <s v="YES"/>
    <n v="0"/>
    <s v="57-85"/>
    <s v="All Public"/>
    <s v="SEWER"/>
    <s v="SEWER"/>
    <n v="8700"/>
    <m/>
    <m/>
    <n v="0"/>
    <n v="0"/>
    <n v="4"/>
    <n v="1412"/>
    <n v="1"/>
    <m/>
    <m/>
    <m/>
    <m/>
    <m/>
    <m/>
    <m/>
    <m/>
    <m/>
    <m/>
    <n v="1"/>
    <n v="1"/>
    <x v="0"/>
    <x v="0"/>
  </r>
  <r>
    <s v="38-47"/>
    <m/>
    <x v="0"/>
    <s v="42 ASH ST"/>
    <n v="101"/>
    <s v="DEVEAU CHARLES P"/>
    <s v="R30"/>
    <s v="ONE FAMILY"/>
    <s v="38//47//"/>
    <n v="0.12878000000000001"/>
    <n v="1"/>
    <n v="1"/>
    <n v="1"/>
    <n v="1"/>
    <s v="SEPTIC"/>
    <n v="0"/>
    <n v="1"/>
    <n v="300"/>
    <s v="YES"/>
    <n v="300"/>
    <s v="38-47"/>
    <s v="Public Water,Gas,Septic"/>
    <s v="SEPTIC"/>
    <s v="SEPTIC"/>
    <n v="300"/>
    <m/>
    <m/>
    <n v="1"/>
    <n v="1"/>
    <n v="2"/>
    <n v="743"/>
    <n v="1"/>
    <m/>
    <m/>
    <m/>
    <m/>
    <m/>
    <m/>
    <m/>
    <m/>
    <m/>
    <m/>
    <n v="2"/>
    <n v="1"/>
    <x v="3"/>
    <x v="3"/>
  </r>
  <r>
    <s v="49-S233"/>
    <m/>
    <x v="0"/>
    <s v="5 IRENE AVE"/>
    <n v="101"/>
    <s v="RAWJI MOEZ &amp; CARVALHO MARIA"/>
    <s v="R30"/>
    <s v="ONE FAMILY"/>
    <s v="49//S233//"/>
    <n v="0.44338"/>
    <n v="0"/>
    <n v="0"/>
    <n v="1"/>
    <n v="1"/>
    <s v="SEWER"/>
    <n v="1"/>
    <n v="1"/>
    <n v="1200"/>
    <s v="NO_W1"/>
    <n v="0"/>
    <s v="49-S233"/>
    <s v="All Public"/>
    <s v="SEWER"/>
    <s v="SEWER"/>
    <n v="1200"/>
    <m/>
    <m/>
    <n v="0"/>
    <n v="0"/>
    <n v="3"/>
    <n v="922"/>
    <n v="1"/>
    <m/>
    <m/>
    <m/>
    <m/>
    <m/>
    <m/>
    <m/>
    <m/>
    <m/>
    <m/>
    <n v="2"/>
    <n v="1"/>
    <x v="4"/>
    <x v="4"/>
  </r>
  <r>
    <s v="38-236"/>
    <m/>
    <x v="0"/>
    <s v="15 FIR ST"/>
    <n v="101"/>
    <s v="MOHR WARREN"/>
    <s v="R30"/>
    <s v="ONE FAMILY"/>
    <s v="38//236//"/>
    <n v="0.12112000000000001"/>
    <n v="1"/>
    <n v="1"/>
    <n v="1"/>
    <n v="1"/>
    <s v="SEPTIC"/>
    <n v="0"/>
    <n v="1"/>
    <n v="7400"/>
    <s v="YES"/>
    <n v="7400"/>
    <s v="38-236"/>
    <s v="Public Water,Gas,Septic"/>
    <s v="SEPTIC"/>
    <s v="SEPTIC"/>
    <n v="7400"/>
    <m/>
    <m/>
    <n v="1"/>
    <n v="1"/>
    <n v="2"/>
    <n v="959"/>
    <n v="1"/>
    <m/>
    <m/>
    <m/>
    <m/>
    <m/>
    <m/>
    <m/>
    <m/>
    <m/>
    <m/>
    <n v="1"/>
    <n v="1"/>
    <x v="3"/>
    <x v="3"/>
  </r>
  <r>
    <s v="55-L8"/>
    <m/>
    <x v="0"/>
    <s v="20 LYNNE RD"/>
    <n v="101"/>
    <s v="COSTA GILBERT M"/>
    <s v="R30"/>
    <s v="ONE FAMILY"/>
    <s v="55//L8//"/>
    <n v="0.26084000000000002"/>
    <n v="0"/>
    <n v="0"/>
    <n v="1"/>
    <n v="1"/>
    <s v="SEWER"/>
    <n v="1"/>
    <n v="1"/>
    <n v="2400"/>
    <s v="YES"/>
    <n v="0"/>
    <s v="55-L8"/>
    <s v="All Public"/>
    <s v="SEWER"/>
    <s v="SEWER"/>
    <n v="2400"/>
    <m/>
    <m/>
    <n v="0"/>
    <n v="0"/>
    <n v="3"/>
    <n v="1448"/>
    <n v="1"/>
    <m/>
    <m/>
    <m/>
    <m/>
    <m/>
    <m/>
    <m/>
    <m/>
    <m/>
    <m/>
    <n v="1"/>
    <n v="1"/>
    <x v="0"/>
    <x v="0"/>
  </r>
  <r>
    <s v="38-298"/>
    <m/>
    <x v="0"/>
    <s v="8 GARDONIA ST"/>
    <n v="101"/>
    <s v="GILLIS DAVID J"/>
    <s v="R30"/>
    <s v="ONE FAMILY"/>
    <s v="38//298//"/>
    <n v="9.5089999999999994E-2"/>
    <n v="1"/>
    <n v="1"/>
    <n v="1"/>
    <n v="1"/>
    <s v="SEPTIC"/>
    <n v="0"/>
    <n v="1"/>
    <n v="0"/>
    <s v="YES"/>
    <n v="0"/>
    <s v="38-298"/>
    <s v="Public Water,Septic"/>
    <s v="SEPTIC"/>
    <s v="SEPTIC"/>
    <n v="0"/>
    <m/>
    <m/>
    <n v="1"/>
    <n v="1"/>
    <n v="1"/>
    <n v="285"/>
    <n v="1"/>
    <m/>
    <m/>
    <m/>
    <m/>
    <m/>
    <m/>
    <m/>
    <m/>
    <m/>
    <m/>
    <n v="1"/>
    <n v="1"/>
    <x v="3"/>
    <x v="3"/>
  </r>
  <r>
    <s v="38-307"/>
    <m/>
    <x v="0"/>
    <s v="3 HAZEL ST"/>
    <n v="101"/>
    <s v="SEDERBERG JOHN H"/>
    <s v="R30"/>
    <s v="ONE FAMILY"/>
    <s v="38//307//"/>
    <n v="9.9849999999999994E-2"/>
    <n v="1"/>
    <n v="1"/>
    <n v="1"/>
    <n v="1"/>
    <s v="SEPTIC"/>
    <n v="0"/>
    <n v="1"/>
    <n v="8100"/>
    <s v="YES"/>
    <n v="8100"/>
    <s v="38-307"/>
    <s v="Public Water,Gas,Septic"/>
    <s v="SEPTIC"/>
    <s v="SEPTIC"/>
    <n v="8100"/>
    <m/>
    <m/>
    <n v="1"/>
    <n v="1"/>
    <n v="2"/>
    <n v="816"/>
    <n v="1"/>
    <m/>
    <m/>
    <m/>
    <m/>
    <m/>
    <m/>
    <m/>
    <m/>
    <m/>
    <m/>
    <n v="1"/>
    <n v="1"/>
    <x v="3"/>
    <x v="3"/>
  </r>
  <r>
    <s v="38-320"/>
    <m/>
    <x v="0"/>
    <s v="8 PARKWOOD DR"/>
    <n v="101"/>
    <s v="JEFFERSON G RAYMOND"/>
    <s v="R30"/>
    <s v="ONE FAMILY"/>
    <s v="38//320//"/>
    <n v="0.18906000000000001"/>
    <n v="1"/>
    <n v="1"/>
    <n v="1"/>
    <n v="1"/>
    <s v="SEPTIC"/>
    <n v="0"/>
    <n v="1"/>
    <n v="7400"/>
    <s v="YES"/>
    <n v="7400"/>
    <s v="38-320"/>
    <s v="Public Water,Septic"/>
    <s v="SEPTIC"/>
    <s v="SEPTIC"/>
    <n v="7400"/>
    <m/>
    <m/>
    <n v="1"/>
    <n v="1"/>
    <n v="3"/>
    <n v="1158"/>
    <n v="2"/>
    <m/>
    <m/>
    <m/>
    <m/>
    <m/>
    <m/>
    <m/>
    <m/>
    <m/>
    <m/>
    <n v="2"/>
    <n v="1"/>
    <x v="3"/>
    <x v="3"/>
  </r>
  <r>
    <s v="38-118"/>
    <m/>
    <x v="0"/>
    <s v="26 BIRCH ST"/>
    <n v="101"/>
    <s v="LEARY DORIS D"/>
    <s v="R30"/>
    <s v="ONE FAMILY"/>
    <s v="38//118//"/>
    <n v="8.0149999999999999E-2"/>
    <n v="1"/>
    <n v="1"/>
    <n v="1"/>
    <n v="1"/>
    <s v="SEPTIC"/>
    <n v="0"/>
    <n v="1"/>
    <n v="3300"/>
    <s v="YES"/>
    <n v="3300"/>
    <s v="38-118"/>
    <s v="Public Water,Gas,Septic"/>
    <s v="SEPTIC"/>
    <s v="SEPTIC"/>
    <n v="3300"/>
    <m/>
    <m/>
    <n v="1"/>
    <n v="1"/>
    <n v="2"/>
    <n v="836"/>
    <n v="1"/>
    <m/>
    <m/>
    <m/>
    <m/>
    <m/>
    <m/>
    <m/>
    <m/>
    <m/>
    <m/>
    <n v="1"/>
    <n v="1"/>
    <x v="3"/>
    <x v="3"/>
  </r>
  <r>
    <s v="38-170"/>
    <m/>
    <x v="0"/>
    <s v="16 TEAKWOOD AVE"/>
    <n v="101"/>
    <s v="LANGLEY PETER"/>
    <s v="R30"/>
    <s v="ONE FAMILY"/>
    <s v="38//170//"/>
    <n v="0.12805"/>
    <n v="1"/>
    <n v="1"/>
    <n v="1"/>
    <n v="1"/>
    <s v="SEPTIC"/>
    <n v="0"/>
    <n v="1"/>
    <n v="7600"/>
    <s v="YES"/>
    <n v="7600"/>
    <s v="38-170"/>
    <s v="Public Water,Septic"/>
    <s v="SEPTIC"/>
    <s v="SEPTIC"/>
    <n v="7600"/>
    <m/>
    <m/>
    <n v="1"/>
    <n v="1"/>
    <n v="3"/>
    <n v="1499"/>
    <n v="1.75"/>
    <m/>
    <m/>
    <m/>
    <m/>
    <m/>
    <m/>
    <m/>
    <m/>
    <m/>
    <m/>
    <n v="1"/>
    <n v="1"/>
    <x v="3"/>
    <x v="3"/>
  </r>
  <r>
    <s v="38-125"/>
    <m/>
    <x v="0"/>
    <s v="27 CHESTNUT ST"/>
    <n v="101"/>
    <s v="ALLEN CHERIE R"/>
    <s v="R30"/>
    <s v="ONE FAMILY"/>
    <s v="38//125//"/>
    <n v="0.16306999999999999"/>
    <n v="1"/>
    <n v="1"/>
    <n v="1"/>
    <n v="1"/>
    <s v="SEPTIC"/>
    <n v="0"/>
    <n v="1"/>
    <n v="1800"/>
    <s v="NO_W1"/>
    <n v="1800"/>
    <s v="38-125"/>
    <s v="Public Water,Gas,Septic"/>
    <s v="SEPTIC"/>
    <s v="SEPTIC"/>
    <n v="1800"/>
    <m/>
    <m/>
    <n v="1"/>
    <n v="1"/>
    <n v="2"/>
    <n v="1058"/>
    <n v="1"/>
    <m/>
    <m/>
    <m/>
    <m/>
    <m/>
    <m/>
    <m/>
    <m/>
    <m/>
    <m/>
    <n v="2"/>
    <n v="1"/>
    <x v="3"/>
    <x v="3"/>
  </r>
  <r>
    <s v="LAND_NOPARC"/>
    <m/>
    <x v="0"/>
    <m/>
    <n v="0"/>
    <m/>
    <m/>
    <m/>
    <m/>
    <n v="5.0000000000000001E-4"/>
    <n v="0"/>
    <n v="0"/>
    <n v="0"/>
    <n v="0"/>
    <m/>
    <n v="0"/>
    <n v="0"/>
    <n v="0"/>
    <s v="NO"/>
    <n v="0"/>
    <m/>
    <m/>
    <m/>
    <m/>
    <n v="0"/>
    <m/>
    <m/>
    <n v="0"/>
    <n v="0"/>
    <n v="0"/>
    <n v="0"/>
    <n v="0"/>
    <m/>
    <m/>
    <m/>
    <m/>
    <m/>
    <m/>
    <m/>
    <m/>
    <m/>
    <m/>
    <n v="0"/>
    <n v="1"/>
    <x v="4"/>
    <x v="4"/>
  </r>
  <r>
    <s v="57-146"/>
    <m/>
    <x v="0"/>
    <s v="3 DENNIS LN"/>
    <n v="101"/>
    <s v="GLODDY RONALD V"/>
    <s v="MR30"/>
    <s v="ONE FAMILY"/>
    <s v="57//146//"/>
    <n v="0.20272000000000001"/>
    <n v="0"/>
    <n v="0"/>
    <n v="1"/>
    <n v="1"/>
    <s v="SEWER"/>
    <n v="1"/>
    <n v="1"/>
    <n v="10800"/>
    <s v="YES"/>
    <n v="0"/>
    <s v="57-146"/>
    <s v="All Public"/>
    <s v="SEWER"/>
    <s v="SEWER"/>
    <n v="10800"/>
    <m/>
    <m/>
    <n v="0"/>
    <n v="0"/>
    <n v="3"/>
    <n v="1412"/>
    <n v="1"/>
    <m/>
    <m/>
    <m/>
    <m/>
    <m/>
    <m/>
    <m/>
    <m/>
    <m/>
    <m/>
    <n v="1"/>
    <n v="1"/>
    <x v="0"/>
    <x v="0"/>
  </r>
  <r>
    <s v="49-S237"/>
    <m/>
    <x v="0"/>
    <s v="100 SWIFTS BCH RD"/>
    <n v="101"/>
    <s v="SCHOEN WALTER O"/>
    <s v="R30"/>
    <s v="ONE FAMILY"/>
    <s v="49//S237//"/>
    <n v="0.21940999999999999"/>
    <n v="0"/>
    <n v="0"/>
    <n v="1"/>
    <n v="1"/>
    <s v="SEWER"/>
    <n v="1"/>
    <n v="1"/>
    <n v="5200"/>
    <s v="YES"/>
    <n v="0"/>
    <s v="49-S237"/>
    <s v="All Public"/>
    <s v="SEWER"/>
    <s v="SEWER"/>
    <n v="5200"/>
    <m/>
    <m/>
    <n v="0"/>
    <n v="0"/>
    <n v="2"/>
    <n v="850"/>
    <n v="1"/>
    <m/>
    <m/>
    <m/>
    <m/>
    <m/>
    <m/>
    <m/>
    <m/>
    <m/>
    <m/>
    <n v="0"/>
    <n v="1"/>
    <x v="4"/>
    <x v="4"/>
  </r>
  <r>
    <s v="40-1003C"/>
    <m/>
    <x v="0"/>
    <s v="9 CROOKED RIVER RD"/>
    <n v="101"/>
    <s v="CAMANDONA KAREN L"/>
    <s v="R30"/>
    <s v="ONE FAMILY"/>
    <s v="40//1003/C/"/>
    <n v="1.0468200000000001"/>
    <n v="1"/>
    <n v="1"/>
    <n v="1"/>
    <n v="1"/>
    <s v="SEPTIC"/>
    <n v="0"/>
    <n v="1"/>
    <n v="7400"/>
    <s v="YES"/>
    <n v="7400"/>
    <s v="40-1003C"/>
    <s v="Public Water,Gas,Septic"/>
    <s v="SEPTIC"/>
    <s v="SEPTIC"/>
    <n v="7400"/>
    <m/>
    <m/>
    <n v="1"/>
    <n v="1"/>
    <n v="2"/>
    <n v="864"/>
    <n v="1"/>
    <m/>
    <m/>
    <m/>
    <m/>
    <m/>
    <m/>
    <m/>
    <m/>
    <m/>
    <m/>
    <n v="1"/>
    <n v="1"/>
    <x v="3"/>
    <x v="3"/>
  </r>
  <r>
    <s v="38-202"/>
    <m/>
    <x v="0"/>
    <s v="23 ELMWOOD ST"/>
    <n v="101"/>
    <s v="DEE NORMAN E ET UX"/>
    <s v="R30"/>
    <s v="ONE FAMILY"/>
    <s v="38//202//"/>
    <n v="0.20530999999999999"/>
    <n v="1"/>
    <n v="1"/>
    <n v="1"/>
    <n v="1"/>
    <s v="SEPTIC"/>
    <n v="0"/>
    <n v="0"/>
    <n v="0"/>
    <s v="YES"/>
    <n v="0"/>
    <s v="38-202"/>
    <s v="Public Water,Gas,Septic"/>
    <s v="SEPTIC"/>
    <s v="SEPTIC"/>
    <n v="0"/>
    <m/>
    <m/>
    <n v="1"/>
    <n v="1"/>
    <n v="2"/>
    <n v="827"/>
    <n v="1"/>
    <m/>
    <m/>
    <m/>
    <m/>
    <m/>
    <m/>
    <m/>
    <m/>
    <m/>
    <m/>
    <n v="2"/>
    <n v="1"/>
    <x v="3"/>
    <x v="3"/>
  </r>
  <r>
    <s v="38-234"/>
    <m/>
    <x v="0"/>
    <s v="24 ELMWOOD ST"/>
    <n v="101"/>
    <s v="FERNANDES MICHELLE M"/>
    <s v="R30"/>
    <s v="ONE FAMILY"/>
    <s v="38//234//"/>
    <n v="9.6110000000000001E-2"/>
    <n v="1"/>
    <n v="1"/>
    <n v="1"/>
    <n v="1"/>
    <s v="SEPTIC"/>
    <n v="0"/>
    <n v="1"/>
    <n v="8300"/>
    <s v="YES"/>
    <n v="8300"/>
    <s v="38-234"/>
    <s v="Public Water,Septic"/>
    <s v="SEPTIC"/>
    <s v="SEPTIC"/>
    <n v="8300"/>
    <m/>
    <m/>
    <n v="1"/>
    <n v="1"/>
    <n v="4"/>
    <n v="1740"/>
    <n v="2"/>
    <m/>
    <m/>
    <m/>
    <m/>
    <m/>
    <m/>
    <m/>
    <m/>
    <m/>
    <m/>
    <n v="1"/>
    <n v="1"/>
    <x v="3"/>
    <x v="3"/>
  </r>
  <r>
    <s v="57-74"/>
    <m/>
    <x v="0"/>
    <s v="21 TERRY LN"/>
    <n v="101"/>
    <s v="FRALICK STEVEN G"/>
    <s v="MR30"/>
    <s v="ONE FAMILY"/>
    <s v="57//74//"/>
    <n v="0.2326"/>
    <n v="0"/>
    <n v="0"/>
    <n v="1"/>
    <n v="1"/>
    <s v="SEWER"/>
    <n v="1"/>
    <n v="0"/>
    <n v="0"/>
    <s v="YES"/>
    <n v="0"/>
    <s v="57-74"/>
    <s v="All Public"/>
    <s v="SEWER"/>
    <s v="SEWER"/>
    <n v="0"/>
    <m/>
    <m/>
    <n v="0"/>
    <n v="0"/>
    <n v="3"/>
    <n v="1008"/>
    <n v="1"/>
    <m/>
    <m/>
    <m/>
    <m/>
    <m/>
    <m/>
    <m/>
    <m/>
    <m/>
    <m/>
    <n v="1"/>
    <n v="1"/>
    <x v="0"/>
    <x v="0"/>
  </r>
  <r>
    <s v="55-L7"/>
    <m/>
    <x v="0"/>
    <s v="23 LYNNE RD"/>
    <n v="101"/>
    <s v="TOLLE DAVID D"/>
    <s v="MR30"/>
    <s v="ONE FAMILY"/>
    <s v="55//L7//"/>
    <n v="0.73323000000000005"/>
    <n v="0"/>
    <n v="0"/>
    <n v="1"/>
    <n v="1"/>
    <s v="SEWER"/>
    <n v="1"/>
    <n v="1"/>
    <n v="7500"/>
    <s v="YES"/>
    <n v="0"/>
    <s v="55-L7"/>
    <s v="Well,Septic"/>
    <s v="SEPTIC"/>
    <s v="SEWER"/>
    <n v="7500"/>
    <m/>
    <m/>
    <n v="0"/>
    <n v="0"/>
    <n v="4"/>
    <n v="1840"/>
    <n v="2"/>
    <m/>
    <m/>
    <m/>
    <m/>
    <m/>
    <m/>
    <m/>
    <m/>
    <m/>
    <m/>
    <n v="2"/>
    <n v="1"/>
    <x v="0"/>
    <x v="0"/>
  </r>
  <r>
    <s v="38-25B"/>
    <m/>
    <x v="0"/>
    <s v="35 ASH ST"/>
    <n v="101"/>
    <s v="COX DANIEL W &amp; JOHN C"/>
    <s v="R30"/>
    <s v="ONE FAMILY"/>
    <s v="38//25/B/"/>
    <n v="0.29218"/>
    <n v="1"/>
    <n v="1"/>
    <n v="1"/>
    <n v="1"/>
    <s v="SEPTIC"/>
    <n v="0"/>
    <n v="0"/>
    <n v="0"/>
    <s v="YES"/>
    <n v="0"/>
    <s v="38-25B"/>
    <s v="Public Water,Septic"/>
    <s v="SEPTIC"/>
    <s v="SEPTIC"/>
    <n v="0"/>
    <m/>
    <m/>
    <n v="1"/>
    <n v="1"/>
    <n v="4"/>
    <n v="1352"/>
    <n v="2"/>
    <m/>
    <m/>
    <m/>
    <m/>
    <m/>
    <m/>
    <m/>
    <m/>
    <m/>
    <m/>
    <n v="3"/>
    <n v="1"/>
    <x v="3"/>
    <x v="3"/>
  </r>
  <r>
    <s v="38-63"/>
    <m/>
    <x v="0"/>
    <s v="35 BIRCH ST"/>
    <n v="101"/>
    <s v="HURLEY CAROL A"/>
    <s v="R30"/>
    <s v="ONE FAMILY"/>
    <s v="38//63//"/>
    <n v="0.1275"/>
    <n v="1"/>
    <n v="1"/>
    <n v="1"/>
    <n v="1"/>
    <s v="SEPTIC"/>
    <n v="0"/>
    <n v="1"/>
    <n v="6400"/>
    <s v="YES"/>
    <n v="6400"/>
    <s v="38-63"/>
    <s v="Public Water,Septic"/>
    <s v="SEPTIC"/>
    <s v="SEPTIC"/>
    <n v="6400"/>
    <m/>
    <m/>
    <n v="1"/>
    <n v="1"/>
    <n v="2"/>
    <n v="600"/>
    <n v="1"/>
    <m/>
    <m/>
    <m/>
    <m/>
    <m/>
    <m/>
    <m/>
    <m/>
    <m/>
    <m/>
    <n v="1"/>
    <n v="1"/>
    <x v="3"/>
    <x v="3"/>
  </r>
  <r>
    <s v="55-1"/>
    <m/>
    <x v="0"/>
    <s v="103 SWIFTS BCH RD"/>
    <n v="101"/>
    <s v="MELBERG ARTHUR E JR"/>
    <s v="R30"/>
    <s v="ONE FAMILY"/>
    <s v="55//1//"/>
    <n v="0.26329000000000002"/>
    <n v="0"/>
    <n v="0"/>
    <n v="1"/>
    <n v="1"/>
    <s v="SEWER"/>
    <n v="1"/>
    <n v="1"/>
    <n v="15000"/>
    <s v="YES"/>
    <n v="0"/>
    <s v="55-1"/>
    <m/>
    <m/>
    <s v="SEWER"/>
    <n v="15000"/>
    <m/>
    <m/>
    <n v="0"/>
    <n v="0"/>
    <n v="4"/>
    <n v="1768"/>
    <n v="1.75"/>
    <m/>
    <m/>
    <m/>
    <m/>
    <m/>
    <m/>
    <m/>
    <m/>
    <m/>
    <m/>
    <n v="1"/>
    <n v="1"/>
    <x v="0"/>
    <x v="0"/>
  </r>
  <r>
    <s v="49-S205"/>
    <m/>
    <x v="0"/>
    <s v="14 BROAD MARSH AVE"/>
    <n v="101"/>
    <s v="HILTZ JAMES R"/>
    <s v="R30"/>
    <s v="ONE FAMILY"/>
    <s v="49//S205//"/>
    <n v="0.15986"/>
    <n v="0"/>
    <n v="0"/>
    <n v="1"/>
    <n v="1"/>
    <s v="SEWER"/>
    <n v="1"/>
    <n v="1"/>
    <n v="4100"/>
    <s v="NO_W1"/>
    <n v="0"/>
    <s v="49-S205"/>
    <s v="All Public"/>
    <s v="SEWER"/>
    <s v="SEWER"/>
    <n v="4100"/>
    <m/>
    <m/>
    <n v="0"/>
    <n v="0"/>
    <n v="2"/>
    <n v="1022"/>
    <n v="1"/>
    <m/>
    <m/>
    <m/>
    <m/>
    <m/>
    <m/>
    <m/>
    <m/>
    <m/>
    <m/>
    <n v="2"/>
    <n v="1"/>
    <x v="4"/>
    <x v="4"/>
  </r>
  <r>
    <s v="38-272"/>
    <m/>
    <x v="0"/>
    <s v="16 FIR ST"/>
    <n v="101"/>
    <s v="CRABB RAY S"/>
    <s v="R30"/>
    <s v="ONE FAMILY"/>
    <s v="38//272//"/>
    <n v="0.22241"/>
    <n v="1"/>
    <n v="1"/>
    <n v="1"/>
    <n v="1"/>
    <s v="SEPTIC"/>
    <n v="0"/>
    <n v="0"/>
    <n v="0"/>
    <s v="YES"/>
    <n v="0"/>
    <s v="38-272"/>
    <s v="Public Water,Septic"/>
    <s v="SEPTIC"/>
    <s v="SEPTIC"/>
    <n v="0"/>
    <m/>
    <m/>
    <n v="1"/>
    <n v="1"/>
    <n v="2"/>
    <n v="704"/>
    <n v="1"/>
    <m/>
    <m/>
    <m/>
    <m/>
    <m/>
    <m/>
    <m/>
    <m/>
    <m/>
    <m/>
    <n v="2"/>
    <n v="1"/>
    <x v="3"/>
    <x v="3"/>
  </r>
  <r>
    <s v="57-154"/>
    <m/>
    <x v="0"/>
    <s v="16 CAMARDO DR"/>
    <n v="101"/>
    <s v="BUNTING DARLENE M"/>
    <s v="MR30"/>
    <s v="ONE FAMILY"/>
    <s v="57//154//"/>
    <n v="0.20759"/>
    <n v="0"/>
    <n v="0"/>
    <n v="1"/>
    <n v="1"/>
    <s v="SEWER"/>
    <n v="1"/>
    <n v="1"/>
    <n v="9900"/>
    <s v="YES"/>
    <n v="0"/>
    <s v="57-154"/>
    <s v="All Public"/>
    <s v="SEWER"/>
    <s v="SEWER"/>
    <n v="9900"/>
    <m/>
    <m/>
    <n v="0"/>
    <n v="0"/>
    <n v="5"/>
    <n v="1828"/>
    <n v="1"/>
    <m/>
    <m/>
    <m/>
    <m/>
    <m/>
    <m/>
    <m/>
    <m/>
    <m/>
    <m/>
    <n v="1"/>
    <n v="1"/>
    <x v="0"/>
    <x v="0"/>
  </r>
  <r>
    <s v="18-1007"/>
    <m/>
    <x v="0"/>
    <s v="94 GREAT NECK RD"/>
    <n v="101"/>
    <s v="TOSI ALLEN M"/>
    <s v="R60"/>
    <s v="ONE FAMILY"/>
    <s v="18//1007//"/>
    <n v="0.24944"/>
    <n v="1"/>
    <n v="1"/>
    <n v="1"/>
    <n v="1"/>
    <s v="SEPTIC"/>
    <n v="0"/>
    <n v="1"/>
    <n v="900"/>
    <s v="YES"/>
    <n v="900"/>
    <s v="18-1007"/>
    <s v="Public Water,Septic"/>
    <s v="SEPTIC"/>
    <s v="SEPTIC"/>
    <n v="900"/>
    <m/>
    <m/>
    <n v="1"/>
    <n v="1"/>
    <n v="2"/>
    <n v="1154"/>
    <n v="1.5"/>
    <m/>
    <m/>
    <m/>
    <m/>
    <m/>
    <m/>
    <m/>
    <m/>
    <m/>
    <m/>
    <n v="0"/>
    <n v="1"/>
    <x v="3"/>
    <x v="3"/>
  </r>
  <r>
    <s v="38-288"/>
    <m/>
    <x v="0"/>
    <s v="9 GARDONIA ST"/>
    <n v="101"/>
    <s v="LAGRASTA THOMAS M &amp; KATHLEEN M"/>
    <s v="R30"/>
    <s v="ONE FAMILY"/>
    <s v="38//288//"/>
    <n v="0.19022"/>
    <n v="1"/>
    <n v="1"/>
    <n v="1"/>
    <n v="1"/>
    <s v="SEPTIC"/>
    <n v="0"/>
    <n v="1"/>
    <n v="1000"/>
    <s v="YES"/>
    <n v="1000"/>
    <s v="38-288"/>
    <s v="Public Water,Gas,Septic"/>
    <s v="SEPTIC"/>
    <s v="SEPTIC"/>
    <n v="1000"/>
    <m/>
    <m/>
    <n v="1"/>
    <n v="1"/>
    <n v="2"/>
    <n v="736"/>
    <n v="1"/>
    <m/>
    <m/>
    <m/>
    <m/>
    <m/>
    <m/>
    <m/>
    <m/>
    <m/>
    <m/>
    <n v="2"/>
    <n v="1"/>
    <x v="3"/>
    <x v="3"/>
  </r>
  <r>
    <s v="50D-480"/>
    <m/>
    <x v="0"/>
    <s v="6 WISTERIA LN"/>
    <n v="132"/>
    <s v="KLEIN DAGMAR W"/>
    <s v="R30"/>
    <s v="RES ACLNUD  MDL-00"/>
    <s v="50/D/480//"/>
    <n v="5.9200000000000003E-2"/>
    <n v="0"/>
    <n v="0"/>
    <n v="0"/>
    <n v="0"/>
    <m/>
    <n v="0"/>
    <n v="0"/>
    <n v="0"/>
    <s v="YES"/>
    <n v="0"/>
    <s v="50D-480"/>
    <m/>
    <m/>
    <m/>
    <n v="0"/>
    <m/>
    <m/>
    <n v="0"/>
    <n v="0"/>
    <n v="0"/>
    <n v="0"/>
    <n v="0"/>
    <m/>
    <m/>
    <m/>
    <m/>
    <m/>
    <m/>
    <m/>
    <m/>
    <m/>
    <m/>
    <n v="1"/>
    <n v="1"/>
    <x v="4"/>
    <x v="4"/>
  </r>
  <r>
    <s v="38-299"/>
    <m/>
    <x v="0"/>
    <s v="6 GARDONIA ST"/>
    <n v="132"/>
    <s v="ASIAF DAVID &amp; KATHERINE M"/>
    <s v="R30"/>
    <s v="RES ACLNUD  MDL-00"/>
    <s v="38//299//"/>
    <n v="0.10659"/>
    <n v="0"/>
    <n v="0"/>
    <n v="0"/>
    <n v="0"/>
    <m/>
    <n v="0"/>
    <n v="0"/>
    <n v="0"/>
    <s v="YES"/>
    <n v="0"/>
    <s v="38-299"/>
    <m/>
    <m/>
    <m/>
    <n v="0"/>
    <m/>
    <m/>
    <n v="0"/>
    <n v="0"/>
    <n v="0"/>
    <n v="0"/>
    <n v="0"/>
    <m/>
    <m/>
    <m/>
    <m/>
    <m/>
    <m/>
    <m/>
    <m/>
    <m/>
    <m/>
    <n v="1"/>
    <n v="1"/>
    <x v="3"/>
    <x v="3"/>
  </r>
  <r>
    <s v="38-48B"/>
    <m/>
    <x v="0"/>
    <s v="38 ASH ST"/>
    <n v="101"/>
    <s v="JONES GREGORY A"/>
    <s v="R30"/>
    <s v="ONE FAMILY"/>
    <s v="38//48/B/"/>
    <n v="0.14693000000000001"/>
    <n v="1"/>
    <n v="1"/>
    <n v="1"/>
    <n v="1"/>
    <s v="SEPTIC"/>
    <n v="0"/>
    <n v="1"/>
    <n v="5800"/>
    <s v="YES"/>
    <n v="5800"/>
    <s v="38-48B"/>
    <s v="Public Water,Gas,Septic"/>
    <s v="SEPTIC"/>
    <s v="SEPTIC"/>
    <n v="5800"/>
    <m/>
    <m/>
    <n v="1"/>
    <n v="1"/>
    <n v="2"/>
    <n v="989"/>
    <n v="1.3"/>
    <m/>
    <m/>
    <m/>
    <m/>
    <m/>
    <m/>
    <m/>
    <m/>
    <m/>
    <m/>
    <n v="2"/>
    <n v="1"/>
    <x v="3"/>
    <x v="3"/>
  </r>
  <r>
    <s v="57-64"/>
    <m/>
    <x v="0"/>
    <s v="19 TERRY LN"/>
    <n v="101"/>
    <s v="MCWILLIAMS KENT W"/>
    <s v="MR30"/>
    <s v="ONE FAMILY"/>
    <s v="57//64//"/>
    <n v="0.23630000000000001"/>
    <n v="0"/>
    <n v="0"/>
    <n v="1"/>
    <n v="1"/>
    <s v="SEWER"/>
    <n v="1"/>
    <n v="1"/>
    <n v="7700"/>
    <s v="YES"/>
    <n v="0"/>
    <s v="57-64"/>
    <s v="All Public"/>
    <s v="SEWER"/>
    <s v="SEWER"/>
    <n v="7700"/>
    <m/>
    <m/>
    <n v="0"/>
    <n v="0"/>
    <n v="3"/>
    <n v="1008"/>
    <n v="1"/>
    <m/>
    <m/>
    <m/>
    <m/>
    <m/>
    <m/>
    <m/>
    <m/>
    <m/>
    <m/>
    <n v="1"/>
    <n v="1"/>
    <x v="0"/>
    <x v="0"/>
  </r>
  <r>
    <s v="38-3"/>
    <m/>
    <x v="0"/>
    <s v="84 PARKWOOD DR"/>
    <n v="101"/>
    <s v="KILROE JAMES V"/>
    <s v="R30"/>
    <s v="ONE FAMILY"/>
    <s v="38//3//"/>
    <n v="0.14346"/>
    <n v="1"/>
    <n v="1"/>
    <n v="1"/>
    <n v="1"/>
    <s v="SEPTIC"/>
    <n v="0"/>
    <n v="1"/>
    <n v="2200"/>
    <s v="YES"/>
    <n v="2200"/>
    <s v="38-3"/>
    <s v="Public Water,Gas,Septic"/>
    <s v="SEPTIC"/>
    <s v="SEPTIC"/>
    <n v="2200"/>
    <m/>
    <m/>
    <n v="1"/>
    <n v="1"/>
    <n v="3"/>
    <n v="2190"/>
    <n v="2"/>
    <m/>
    <m/>
    <m/>
    <m/>
    <m/>
    <m/>
    <m/>
    <m/>
    <m/>
    <m/>
    <n v="2"/>
    <n v="1"/>
    <x v="5"/>
    <x v="5"/>
  </r>
  <r>
    <s v="38-117"/>
    <m/>
    <x v="0"/>
    <s v="24 BIRCH ST"/>
    <n v="101"/>
    <s v="MIGNOSA JOSEPH J"/>
    <s v="R30"/>
    <s v="ONE FAMILY"/>
    <s v="38//117//"/>
    <n v="9.919E-2"/>
    <n v="1"/>
    <n v="1"/>
    <n v="1"/>
    <n v="1"/>
    <s v="SEPTIC"/>
    <n v="0"/>
    <n v="1"/>
    <n v="12400"/>
    <s v="YES"/>
    <n v="12400"/>
    <s v="38-117"/>
    <s v="Public Water,Septic"/>
    <s v="SEPTIC"/>
    <s v="SEPTIC"/>
    <n v="12400"/>
    <m/>
    <m/>
    <n v="1"/>
    <n v="1"/>
    <n v="2"/>
    <n v="1501"/>
    <n v="2.5"/>
    <m/>
    <m/>
    <m/>
    <m/>
    <m/>
    <m/>
    <m/>
    <m/>
    <m/>
    <m/>
    <n v="1"/>
    <n v="1"/>
    <x v="3"/>
    <x v="3"/>
  </r>
  <r>
    <s v="38-198"/>
    <m/>
    <x v="0"/>
    <s v="18 DATEWOOD ST"/>
    <n v="101"/>
    <s v="MACNEIL FREDERICK J"/>
    <s v="R30"/>
    <s v="ONE FAMILY"/>
    <s v="38//198//"/>
    <n v="0.20347999999999999"/>
    <n v="1"/>
    <n v="1"/>
    <n v="1"/>
    <n v="1"/>
    <s v="SEPTIC"/>
    <n v="0"/>
    <n v="1"/>
    <n v="5600"/>
    <s v="NO_W1"/>
    <n v="5600"/>
    <s v="38-198"/>
    <s v="Public Water,Gas,Septic"/>
    <s v="SEPTIC"/>
    <s v="SEPTIC"/>
    <n v="5600"/>
    <m/>
    <m/>
    <n v="1"/>
    <n v="1"/>
    <n v="1"/>
    <n v="600"/>
    <n v="1"/>
    <m/>
    <m/>
    <m/>
    <m/>
    <m/>
    <m/>
    <m/>
    <m/>
    <m/>
    <m/>
    <n v="2"/>
    <n v="1"/>
    <x v="3"/>
    <x v="3"/>
  </r>
  <r>
    <s v="38-169"/>
    <m/>
    <x v="0"/>
    <s v="27 DATEWOOD ST"/>
    <n v="101"/>
    <s v="RUBESKI HELEN"/>
    <s v="R30"/>
    <s v="ONE FAMILY"/>
    <s v="38//169//"/>
    <n v="0.10557999999999999"/>
    <n v="1"/>
    <n v="1"/>
    <n v="1"/>
    <n v="1"/>
    <s v="SEPTIC"/>
    <n v="0"/>
    <n v="1"/>
    <n v="700"/>
    <s v="YES"/>
    <n v="700"/>
    <s v="38-169"/>
    <s v="Public Water,Gas,Septic"/>
    <s v="SEPTIC"/>
    <s v="SEPTIC"/>
    <n v="700"/>
    <m/>
    <m/>
    <n v="1"/>
    <n v="1"/>
    <n v="2"/>
    <n v="676"/>
    <n v="1"/>
    <m/>
    <m/>
    <m/>
    <m/>
    <m/>
    <m/>
    <m/>
    <m/>
    <m/>
    <m/>
    <n v="1"/>
    <n v="1"/>
    <x v="3"/>
    <x v="3"/>
  </r>
  <r>
    <s v="50F-158B"/>
    <m/>
    <x v="0"/>
    <s v="15 BROAD MARSH AVE"/>
    <n v="101"/>
    <s v="ROZEN ALBERT F"/>
    <s v="R30"/>
    <s v="ONE FAMILY"/>
    <s v="50/F/158/B/"/>
    <n v="0.34755000000000003"/>
    <n v="0"/>
    <n v="0"/>
    <n v="1"/>
    <n v="1"/>
    <s v="SEWER"/>
    <n v="1"/>
    <n v="0"/>
    <n v="0"/>
    <s v="YES"/>
    <n v="0"/>
    <s v="50F-158B"/>
    <s v="All Public"/>
    <s v="SEWER"/>
    <s v="SEWER"/>
    <n v="0"/>
    <m/>
    <m/>
    <n v="0"/>
    <n v="0"/>
    <n v="3"/>
    <n v="1268"/>
    <n v="1"/>
    <m/>
    <m/>
    <m/>
    <m/>
    <m/>
    <m/>
    <m/>
    <m/>
    <m/>
    <m/>
    <n v="4"/>
    <n v="1"/>
    <x v="4"/>
    <x v="4"/>
  </r>
  <r>
    <s v="49-S281"/>
    <m/>
    <x v="0"/>
    <s v="8 IRENE AVE"/>
    <n v="101"/>
    <s v="IACOVELLI KATHLEEN M"/>
    <s v="R30"/>
    <s v="ONE FAMILY"/>
    <s v="49//S281//"/>
    <n v="0.21868000000000001"/>
    <n v="0"/>
    <n v="0"/>
    <n v="1"/>
    <n v="1"/>
    <s v="SEWER"/>
    <n v="1"/>
    <n v="1"/>
    <n v="5000"/>
    <s v="YES"/>
    <n v="0"/>
    <s v="49-S281"/>
    <s v="All Public"/>
    <s v="SEWER"/>
    <s v="SEWER"/>
    <n v="5000"/>
    <m/>
    <m/>
    <n v="0"/>
    <n v="0"/>
    <n v="2"/>
    <n v="944"/>
    <n v="1"/>
    <m/>
    <m/>
    <m/>
    <m/>
    <m/>
    <m/>
    <m/>
    <m/>
    <m/>
    <m/>
    <n v="1"/>
    <n v="1"/>
    <x v="4"/>
    <x v="4"/>
  </r>
  <r>
    <s v="40-1002"/>
    <m/>
    <x v="0"/>
    <s v="5 CROOKED RIVER RD"/>
    <n v="101"/>
    <s v="BRIGHETTI ROBERT TRUSTEE"/>
    <s v="R30"/>
    <s v="ONE FAMILY"/>
    <s v="40//1002//"/>
    <n v="0.60177000000000003"/>
    <n v="1"/>
    <n v="1"/>
    <n v="1"/>
    <n v="1"/>
    <s v="SEPTIC"/>
    <n v="0"/>
    <n v="2"/>
    <n v="14600"/>
    <s v="YES"/>
    <n v="14600"/>
    <s v="40-1002"/>
    <s v="Public Water,Septic"/>
    <s v="SEPTIC"/>
    <s v="SEPTIC"/>
    <n v="7300"/>
    <m/>
    <m/>
    <n v="1"/>
    <n v="1"/>
    <n v="2"/>
    <n v="920"/>
    <n v="1.5"/>
    <m/>
    <m/>
    <m/>
    <m/>
    <m/>
    <m/>
    <m/>
    <m/>
    <m/>
    <m/>
    <n v="1"/>
    <n v="1"/>
    <x v="3"/>
    <x v="3"/>
  </r>
  <r>
    <s v="38-214"/>
    <m/>
    <x v="0"/>
    <s v="30 PARKWOOD DR"/>
    <n v="101"/>
    <s v="MATHER GEORGE E"/>
    <s v="R30"/>
    <s v="ONE FAMILY"/>
    <s v="38//214//"/>
    <n v="0.10871"/>
    <n v="1"/>
    <n v="1"/>
    <n v="1"/>
    <n v="1"/>
    <s v="SEPTIC"/>
    <n v="0"/>
    <n v="1"/>
    <n v="900"/>
    <s v="NO_W1"/>
    <n v="900"/>
    <s v="38-214"/>
    <s v="Public Water"/>
    <m/>
    <s v="SEPTIC"/>
    <n v="900"/>
    <m/>
    <m/>
    <n v="1"/>
    <n v="1"/>
    <n v="2"/>
    <n v="805"/>
    <n v="1"/>
    <m/>
    <m/>
    <m/>
    <m/>
    <m/>
    <m/>
    <m/>
    <m/>
    <m/>
    <m/>
    <n v="1"/>
    <n v="1"/>
    <x v="3"/>
    <x v="3"/>
  </r>
  <r>
    <s v="38-235"/>
    <m/>
    <x v="0"/>
    <s v="22 ELMWOOD ST"/>
    <n v="101"/>
    <s v="HOWES ISABELLE A"/>
    <s v="R30"/>
    <s v="ONE FAMILY"/>
    <s v="38//235//"/>
    <n v="0.10264"/>
    <n v="1"/>
    <n v="1"/>
    <n v="1"/>
    <n v="1"/>
    <s v="SEPTIC"/>
    <n v="0"/>
    <n v="1"/>
    <n v="3600"/>
    <s v="YES"/>
    <n v="3600"/>
    <s v="38-235"/>
    <s v="Public Water,Septic"/>
    <s v="SEPTIC"/>
    <s v="SEPTIC"/>
    <n v="3600"/>
    <m/>
    <m/>
    <n v="1"/>
    <n v="1"/>
    <n v="2"/>
    <n v="888"/>
    <n v="1"/>
    <m/>
    <m/>
    <m/>
    <m/>
    <m/>
    <m/>
    <m/>
    <m/>
    <m/>
    <m/>
    <n v="1"/>
    <n v="1"/>
    <x v="3"/>
    <x v="3"/>
  </r>
  <r>
    <s v="38-62"/>
    <m/>
    <x v="0"/>
    <s v="33 BIRCH ST"/>
    <n v="101"/>
    <s v="LINDHOLM EDWARD P"/>
    <s v="R30"/>
    <s v="ONE FAMILY"/>
    <s v="38//62//"/>
    <n v="0.10797"/>
    <n v="1"/>
    <n v="1"/>
    <n v="1"/>
    <n v="1"/>
    <s v="SEPTIC"/>
    <n v="0"/>
    <n v="1"/>
    <n v="1300"/>
    <s v="YES"/>
    <n v="1300"/>
    <s v="38-62"/>
    <s v="Public Water,Septic"/>
    <s v="SEPTIC"/>
    <s v="SEPTIC"/>
    <n v="1300"/>
    <m/>
    <m/>
    <n v="1"/>
    <n v="1"/>
    <n v="2"/>
    <n v="606"/>
    <n v="1"/>
    <m/>
    <m/>
    <m/>
    <m/>
    <m/>
    <m/>
    <m/>
    <m/>
    <m/>
    <m/>
    <n v="1"/>
    <n v="1"/>
    <x v="3"/>
    <x v="3"/>
  </r>
  <r>
    <s v="38-261"/>
    <m/>
    <x v="0"/>
    <s v="13 FIR ST"/>
    <n v="101"/>
    <s v="TRACEY DOROTHY E"/>
    <s v="R30"/>
    <s v="ONE FAMILY"/>
    <s v="38//261//"/>
    <n v="0.12869"/>
    <n v="1"/>
    <n v="1"/>
    <n v="1"/>
    <n v="1"/>
    <s v="SEPTIC"/>
    <n v="0"/>
    <n v="1"/>
    <n v="4600"/>
    <s v="YES"/>
    <n v="4600"/>
    <s v="38-261"/>
    <s v="Public Water,Septic"/>
    <s v="SEPTIC"/>
    <s v="SEPTIC"/>
    <n v="4600"/>
    <m/>
    <m/>
    <n v="1"/>
    <n v="1"/>
    <n v="2"/>
    <n v="776"/>
    <n v="1"/>
    <m/>
    <m/>
    <m/>
    <m/>
    <m/>
    <m/>
    <m/>
    <m/>
    <m/>
    <m/>
    <n v="1"/>
    <n v="1"/>
    <x v="3"/>
    <x v="3"/>
  </r>
  <r>
    <s v="55-L9"/>
    <m/>
    <x v="0"/>
    <s v="18 LYNNE RD"/>
    <n v="101"/>
    <s v="PINKHAM JAMES F"/>
    <s v="R30"/>
    <s v="ONE FAMILY"/>
    <s v="55//L9//"/>
    <n v="0.25142999999999999"/>
    <n v="0"/>
    <n v="0"/>
    <n v="1"/>
    <n v="1"/>
    <s v="SEWER"/>
    <n v="1"/>
    <n v="1"/>
    <n v="30900"/>
    <s v="YES"/>
    <n v="0"/>
    <s v="55-L9"/>
    <s v="All Public"/>
    <s v="SEWER"/>
    <s v="SEWER"/>
    <n v="30900"/>
    <m/>
    <m/>
    <n v="0"/>
    <n v="0"/>
    <n v="4"/>
    <n v="1984"/>
    <n v="2"/>
    <m/>
    <m/>
    <m/>
    <m/>
    <m/>
    <m/>
    <m/>
    <m/>
    <m/>
    <m/>
    <n v="1"/>
    <n v="1"/>
    <x v="0"/>
    <x v="0"/>
  </r>
  <r>
    <s v="40-1022"/>
    <m/>
    <x v="0"/>
    <s v="0 CROOKED RIVER RD"/>
    <n v="132"/>
    <s v="BRIGHETTI ROBERT TRUSTEE"/>
    <s v="R30"/>
    <s v="RES ACLNUD  MDL-00"/>
    <s v="40//1022//"/>
    <n v="0.34083999999999998"/>
    <n v="0"/>
    <n v="0"/>
    <n v="0"/>
    <n v="0"/>
    <m/>
    <n v="0"/>
    <n v="0"/>
    <n v="0"/>
    <s v="YES"/>
    <n v="0"/>
    <s v="40-1022"/>
    <m/>
    <m/>
    <m/>
    <n v="0"/>
    <m/>
    <m/>
    <n v="0"/>
    <n v="0"/>
    <n v="0"/>
    <n v="0"/>
    <n v="0"/>
    <m/>
    <m/>
    <m/>
    <m/>
    <m/>
    <m/>
    <m/>
    <m/>
    <m/>
    <m/>
    <n v="1"/>
    <n v="1"/>
    <x v="3"/>
    <x v="3"/>
  </r>
  <r>
    <s v="57-52"/>
    <m/>
    <x v="0"/>
    <s v="17 TERRY LN"/>
    <n v="101"/>
    <s v="HARTE PATRICK J"/>
    <s v="MR30"/>
    <s v="ONE FAMILY"/>
    <s v="57//52//"/>
    <n v="0.25702999999999998"/>
    <n v="0"/>
    <n v="0"/>
    <n v="1"/>
    <n v="1"/>
    <s v="SEWER"/>
    <n v="1"/>
    <n v="1"/>
    <n v="5300"/>
    <s v="YES"/>
    <n v="0"/>
    <s v="57-52"/>
    <s v="All Public"/>
    <s v="SEWER"/>
    <s v="SEWER"/>
    <n v="5300"/>
    <m/>
    <m/>
    <n v="0"/>
    <n v="0"/>
    <n v="4"/>
    <n v="1104"/>
    <n v="1"/>
    <m/>
    <m/>
    <m/>
    <m/>
    <m/>
    <m/>
    <m/>
    <m/>
    <m/>
    <m/>
    <n v="1"/>
    <n v="1"/>
    <x v="0"/>
    <x v="0"/>
  </r>
  <r>
    <s v="57-172"/>
    <m/>
    <x v="0"/>
    <s v="21 CAMARDO DR"/>
    <n v="109"/>
    <s v="KINSMAN SCOTT A &amp; NEE WALTER P &amp;"/>
    <s v="MR30"/>
    <s v="MULTI HSES"/>
    <s v="57//172//"/>
    <n v="0.25165999999999999"/>
    <n v="0"/>
    <n v="0"/>
    <n v="2"/>
    <n v="2"/>
    <s v="SEWER"/>
    <n v="1"/>
    <n v="1"/>
    <n v="9500"/>
    <s v="YES"/>
    <n v="0"/>
    <s v="57-172"/>
    <s v="All Public"/>
    <s v="SEWER"/>
    <s v="SEWER"/>
    <n v="9500"/>
    <m/>
    <m/>
    <n v="0"/>
    <n v="0"/>
    <n v="3"/>
    <n v="1162"/>
    <n v="1"/>
    <m/>
    <m/>
    <m/>
    <m/>
    <m/>
    <m/>
    <m/>
    <m/>
    <m/>
    <m/>
    <n v="1"/>
    <n v="1"/>
    <x v="0"/>
    <x v="0"/>
  </r>
  <r>
    <s v="40-1003D"/>
    <m/>
    <x v="0"/>
    <s v="7 CROOKED RIVER RD"/>
    <n v="101"/>
    <s v="TOBIA PIA ROSA LIFE ESTATE"/>
    <s v="R30"/>
    <s v="ONE FAMILY"/>
    <s v="40//1003/D/"/>
    <n v="0.87156999999999996"/>
    <n v="1"/>
    <n v="1"/>
    <n v="1"/>
    <n v="1"/>
    <s v="SEPTIC"/>
    <n v="0"/>
    <n v="1"/>
    <n v="5300"/>
    <s v="YES"/>
    <n v="5300"/>
    <s v="40-1003D"/>
    <s v="Public Water,Septic"/>
    <s v="SEPTIC"/>
    <s v="SEPTIC"/>
    <n v="5300"/>
    <m/>
    <m/>
    <n v="1"/>
    <n v="1"/>
    <n v="3"/>
    <n v="1772"/>
    <n v="1"/>
    <m/>
    <m/>
    <m/>
    <m/>
    <m/>
    <m/>
    <m/>
    <m/>
    <m/>
    <m/>
    <n v="1"/>
    <n v="1"/>
    <x v="3"/>
    <x v="3"/>
  </r>
  <r>
    <s v="38-201"/>
    <m/>
    <x v="0"/>
    <s v="21 ELMWOOD ST"/>
    <n v="101"/>
    <s v="HOUGH JOHN A"/>
    <s v="R30"/>
    <s v="ONE FAMILY"/>
    <s v="38//201//"/>
    <n v="0.10267"/>
    <n v="1"/>
    <n v="1"/>
    <n v="1"/>
    <n v="1"/>
    <s v="SEPTIC"/>
    <n v="0"/>
    <n v="1"/>
    <n v="14200"/>
    <s v="YES"/>
    <n v="14200"/>
    <s v="38-201"/>
    <s v="Public Water,Gas,Septic"/>
    <s v="SEPTIC"/>
    <s v="SEPTIC"/>
    <n v="14200"/>
    <m/>
    <m/>
    <n v="1"/>
    <n v="1"/>
    <n v="3"/>
    <n v="1152"/>
    <n v="2"/>
    <m/>
    <m/>
    <m/>
    <m/>
    <m/>
    <m/>
    <m/>
    <m/>
    <m/>
    <m/>
    <n v="1"/>
    <n v="1"/>
    <x v="3"/>
    <x v="3"/>
  </r>
  <r>
    <s v="38-156"/>
    <m/>
    <x v="0"/>
    <s v="14 TEAKWOOD AVE"/>
    <n v="101"/>
    <s v="FIJUX LOUIS B"/>
    <s v="R30"/>
    <s v="ONE FAMILY"/>
    <s v="38//156//"/>
    <n v="0.16813"/>
    <n v="1"/>
    <n v="1"/>
    <n v="1"/>
    <n v="1"/>
    <s v="SEPTIC"/>
    <n v="0"/>
    <n v="1"/>
    <n v="400"/>
    <s v="YES"/>
    <n v="400"/>
    <s v="38-156"/>
    <s v="Public Water,Gas,Septic"/>
    <s v="SEPTIC"/>
    <s v="SEPTIC"/>
    <n v="400"/>
    <m/>
    <m/>
    <n v="1"/>
    <n v="1"/>
    <n v="5"/>
    <n v="1254"/>
    <n v="1.5"/>
    <m/>
    <m/>
    <m/>
    <m/>
    <m/>
    <m/>
    <m/>
    <m/>
    <m/>
    <m/>
    <n v="2"/>
    <n v="1"/>
    <x v="3"/>
    <x v="3"/>
  </r>
  <r>
    <s v="55-LOS"/>
    <m/>
    <x v="0"/>
    <s v="0 SHADY LN"/>
    <n v="132"/>
    <s v="BEAVER MEADOWS HOMEOWNERS"/>
    <s v="R30"/>
    <s v="RES ACLNUD  MDL-00"/>
    <s v="55//LOS//"/>
    <n v="9.2866400000000002"/>
    <n v="0"/>
    <n v="0"/>
    <n v="0"/>
    <n v="0"/>
    <m/>
    <n v="0"/>
    <n v="0"/>
    <n v="0"/>
    <s v="YES"/>
    <n v="0"/>
    <s v="55-LOS"/>
    <m/>
    <m/>
    <m/>
    <n v="0"/>
    <m/>
    <m/>
    <n v="0"/>
    <n v="0"/>
    <n v="0"/>
    <n v="0"/>
    <n v="0"/>
    <m/>
    <m/>
    <m/>
    <m/>
    <m/>
    <m/>
    <m/>
    <m/>
    <m/>
    <m/>
    <n v="1"/>
    <n v="1"/>
    <x v="0"/>
    <x v="0"/>
  </r>
  <r>
    <s v="40-1001"/>
    <m/>
    <x v="0"/>
    <s v="3 CROOKED RIVER RD"/>
    <n v="101"/>
    <s v="GORDON PETER W"/>
    <s v="R30"/>
    <s v="ONE FAMILY"/>
    <s v="40//1001//"/>
    <n v="0.66564999999999996"/>
    <n v="1"/>
    <n v="1"/>
    <n v="1"/>
    <n v="1"/>
    <s v="SEPTIC"/>
    <n v="0"/>
    <n v="0"/>
    <n v="0"/>
    <s v="YES"/>
    <n v="0"/>
    <s v="40-1001"/>
    <s v="Public Water,Gas,Septic"/>
    <s v="SEPTIC"/>
    <s v="SEPTIC"/>
    <n v="0"/>
    <m/>
    <m/>
    <n v="1"/>
    <n v="1"/>
    <n v="3"/>
    <n v="2110"/>
    <n v="1.75"/>
    <m/>
    <m/>
    <m/>
    <m/>
    <m/>
    <m/>
    <m/>
    <m/>
    <m/>
    <m/>
    <n v="1"/>
    <n v="1"/>
    <x v="3"/>
    <x v="3"/>
  </r>
  <r>
    <s v="40-1021"/>
    <m/>
    <x v="0"/>
    <s v="0 CROOKED RIVER RD"/>
    <n v="132"/>
    <s v="BRIGHETTI ROBERT TRUSTEE"/>
    <s v="R30"/>
    <s v="RES ACLNUD  MDL-00"/>
    <s v="40//1021//"/>
    <n v="0.10193000000000001"/>
    <n v="0"/>
    <n v="0"/>
    <n v="0"/>
    <n v="0"/>
    <m/>
    <n v="0"/>
    <n v="0"/>
    <n v="0"/>
    <s v="YES"/>
    <n v="0"/>
    <s v="40-1021"/>
    <m/>
    <m/>
    <m/>
    <n v="0"/>
    <m/>
    <m/>
    <n v="0"/>
    <n v="0"/>
    <n v="0"/>
    <n v="0"/>
    <n v="0"/>
    <m/>
    <m/>
    <m/>
    <m/>
    <m/>
    <m/>
    <m/>
    <m/>
    <m/>
    <m/>
    <n v="1"/>
    <n v="1"/>
    <x v="3"/>
    <x v="3"/>
  </r>
  <r>
    <s v="40-1000"/>
    <m/>
    <x v="0"/>
    <s v="91 GREAT NECK RD"/>
    <n v="101"/>
    <s v="KISSELL LOUISE D"/>
    <s v="R30"/>
    <s v="ONE FAMILY"/>
    <s v="40//1000//"/>
    <n v="1.09473"/>
    <n v="1"/>
    <n v="1"/>
    <n v="1"/>
    <n v="1"/>
    <s v="SEPTIC"/>
    <n v="0"/>
    <n v="1"/>
    <n v="7100"/>
    <s v="YES"/>
    <n v="7100"/>
    <s v="40-1000"/>
    <s v="Public Water,Gas,Septic"/>
    <s v="SEPTIC"/>
    <s v="SEPTIC"/>
    <n v="7100"/>
    <m/>
    <m/>
    <n v="1"/>
    <n v="1"/>
    <n v="4"/>
    <n v="2058"/>
    <n v="1.75"/>
    <m/>
    <m/>
    <m/>
    <m/>
    <m/>
    <m/>
    <m/>
    <m/>
    <m/>
    <m/>
    <n v="1"/>
    <n v="1"/>
    <x v="3"/>
    <x v="3"/>
  </r>
  <r>
    <s v="49-B3"/>
    <m/>
    <x v="0"/>
    <s v="5 STEPHEN AVE"/>
    <n v="101"/>
    <s v="AREL DONALD N"/>
    <s v="R30"/>
    <s v="ONE FAMILY"/>
    <s v="49//B3//"/>
    <n v="0.16807"/>
    <n v="0"/>
    <n v="0"/>
    <n v="1"/>
    <n v="1"/>
    <s v="SEWER"/>
    <n v="1"/>
    <n v="1"/>
    <n v="13900"/>
    <s v="YES"/>
    <n v="0"/>
    <s v="49-B3"/>
    <s v="All Public"/>
    <s v="SEWER"/>
    <s v="SEWER"/>
    <n v="13900"/>
    <m/>
    <m/>
    <n v="0"/>
    <n v="0"/>
    <n v="4"/>
    <n v="1488"/>
    <n v="2"/>
    <m/>
    <m/>
    <m/>
    <m/>
    <m/>
    <m/>
    <m/>
    <m/>
    <m/>
    <m/>
    <n v="1"/>
    <n v="1"/>
    <x v="4"/>
    <x v="4"/>
  </r>
  <r>
    <s v="18-1043"/>
    <m/>
    <x v="0"/>
    <s v="90 GREAT NECK RD"/>
    <n v="131"/>
    <s v="VOLPE S &amp; CO INC"/>
    <s v="R60"/>
    <s v="RES ACLNPO  MDL-00"/>
    <s v="18//1043//"/>
    <n v="3.5880000000000002E-2"/>
    <n v="0"/>
    <n v="0"/>
    <n v="0"/>
    <n v="0"/>
    <m/>
    <n v="0"/>
    <n v="0"/>
    <n v="0"/>
    <s v="YES"/>
    <n v="0"/>
    <s v="18-1043"/>
    <m/>
    <m/>
    <m/>
    <n v="0"/>
    <m/>
    <m/>
    <n v="0"/>
    <n v="0"/>
    <n v="0"/>
    <n v="0"/>
    <n v="0"/>
    <m/>
    <m/>
    <m/>
    <m/>
    <m/>
    <m/>
    <m/>
    <m/>
    <m/>
    <m/>
    <n v="0"/>
    <n v="1"/>
    <x v="3"/>
    <x v="3"/>
  </r>
  <r>
    <s v="38-116"/>
    <m/>
    <x v="0"/>
    <s v="22 BIRCH ST"/>
    <n v="101"/>
    <s v="CANNON WILLIAM P"/>
    <s v="R30"/>
    <s v="ONE FAMILY"/>
    <s v="38//116//"/>
    <n v="9.1090000000000004E-2"/>
    <n v="1"/>
    <n v="1"/>
    <n v="1"/>
    <n v="1"/>
    <s v="SEPTIC"/>
    <n v="0"/>
    <n v="1"/>
    <n v="4700"/>
    <s v="YES"/>
    <n v="4700"/>
    <s v="38-116"/>
    <s v="Public Water,Gas,Septic"/>
    <s v="SEPTIC"/>
    <s v="SEPTIC"/>
    <n v="4700"/>
    <m/>
    <m/>
    <n v="1"/>
    <n v="1"/>
    <n v="2"/>
    <n v="780"/>
    <n v="1"/>
    <m/>
    <m/>
    <m/>
    <m/>
    <m/>
    <m/>
    <m/>
    <m/>
    <m/>
    <m/>
    <n v="1"/>
    <n v="1"/>
    <x v="3"/>
    <x v="3"/>
  </r>
  <r>
    <s v="38-274"/>
    <m/>
    <x v="0"/>
    <s v="12 FIR ST"/>
    <n v="101"/>
    <s v="ROMANO MICHAEL"/>
    <s v="R30"/>
    <s v="ONE FAMILY"/>
    <s v="38//274//"/>
    <n v="0.10392"/>
    <n v="1"/>
    <n v="1"/>
    <n v="1"/>
    <n v="1"/>
    <s v="SEPTIC"/>
    <n v="0"/>
    <n v="0"/>
    <n v="0"/>
    <s v="YES"/>
    <n v="0"/>
    <s v="38-274"/>
    <s v="Public Water,Septic"/>
    <s v="SEPTIC"/>
    <s v="SEPTIC"/>
    <n v="0"/>
    <m/>
    <m/>
    <n v="1"/>
    <n v="1"/>
    <n v="2"/>
    <n v="784"/>
    <n v="1"/>
    <m/>
    <m/>
    <m/>
    <m/>
    <m/>
    <m/>
    <m/>
    <m/>
    <m/>
    <m/>
    <n v="1"/>
    <n v="1"/>
    <x v="3"/>
    <x v="3"/>
  </r>
  <r>
    <s v="38-1020"/>
    <m/>
    <x v="0"/>
    <s v="1 HAZEL ST"/>
    <n v="109"/>
    <s v="COLLINS MICHAEL A"/>
    <s v="R30"/>
    <s v="MULTI HSES"/>
    <s v="38//1020//"/>
    <n v="0.28194000000000002"/>
    <n v="2"/>
    <n v="2"/>
    <n v="2"/>
    <n v="2"/>
    <s v="SEPTIC"/>
    <n v="0"/>
    <n v="1"/>
    <n v="2500"/>
    <s v="YES"/>
    <n v="2500"/>
    <s v="38-1020"/>
    <s v="Public Water,Gas,Septic"/>
    <s v="SEPTIC"/>
    <s v="SEPTIC"/>
    <n v="2500"/>
    <m/>
    <m/>
    <n v="2"/>
    <n v="2"/>
    <n v="4"/>
    <n v="1852"/>
    <n v="1"/>
    <m/>
    <m/>
    <m/>
    <m/>
    <m/>
    <m/>
    <m/>
    <m/>
    <m/>
    <m/>
    <n v="2"/>
    <n v="1"/>
    <x v="3"/>
    <x v="3"/>
  </r>
  <r>
    <s v="38-287"/>
    <m/>
    <x v="0"/>
    <s v="7 GARDONIA ST"/>
    <n v="101"/>
    <s v="ASIAF DAVID A &amp; KATHERINE M"/>
    <s v="R30"/>
    <s v="ONE FAMILY"/>
    <s v="38//287//"/>
    <n v="8.8940000000000005E-2"/>
    <n v="1"/>
    <n v="1"/>
    <n v="1"/>
    <n v="1"/>
    <s v="SEPTIC"/>
    <n v="0"/>
    <n v="1"/>
    <n v="10500"/>
    <s v="YES"/>
    <n v="10500"/>
    <s v="38-287"/>
    <s v="Public Water,Gas,Septic"/>
    <s v="SEPTIC"/>
    <s v="SEPTIC"/>
    <n v="10500"/>
    <m/>
    <m/>
    <n v="1"/>
    <n v="1"/>
    <n v="2"/>
    <n v="624"/>
    <n v="1"/>
    <m/>
    <m/>
    <m/>
    <m/>
    <m/>
    <m/>
    <m/>
    <m/>
    <m/>
    <m/>
    <n v="1"/>
    <n v="1"/>
    <x v="3"/>
    <x v="3"/>
  </r>
  <r>
    <s v="38-4B"/>
    <m/>
    <x v="0"/>
    <s v="80 PARKWOOD DR"/>
    <n v="101"/>
    <s v="SMILEY PAUL F"/>
    <s v="R30"/>
    <s v="ONE FAMILY"/>
    <s v="38//4/B/"/>
    <n v="0.14068"/>
    <n v="1"/>
    <n v="1"/>
    <n v="1"/>
    <n v="1"/>
    <s v="SEPTIC"/>
    <n v="0"/>
    <n v="1"/>
    <n v="2900"/>
    <s v="YES"/>
    <n v="2900"/>
    <s v="38-4B"/>
    <s v="Public Water,Septic"/>
    <s v="SEPTIC"/>
    <s v="SEPTIC"/>
    <n v="2900"/>
    <m/>
    <m/>
    <n v="1"/>
    <n v="1"/>
    <n v="2"/>
    <n v="990"/>
    <n v="1"/>
    <m/>
    <m/>
    <m/>
    <m/>
    <m/>
    <m/>
    <m/>
    <m/>
    <m/>
    <m/>
    <n v="2"/>
    <n v="1"/>
    <x v="5"/>
    <x v="5"/>
  </r>
  <r>
    <s v="38-300"/>
    <m/>
    <x v="0"/>
    <s v="2 GARDONIA ST"/>
    <n v="101"/>
    <s v="MANNING-HAND DAWN L"/>
    <s v="R30"/>
    <s v="ONE FAMILY"/>
    <s v="38//300//"/>
    <n v="0.18795999999999999"/>
    <n v="1"/>
    <n v="1"/>
    <n v="1"/>
    <n v="1"/>
    <s v="SEPTIC"/>
    <n v="0"/>
    <n v="1"/>
    <n v="11300"/>
    <s v="YES"/>
    <n v="11300"/>
    <s v="38-300"/>
    <s v="Public Water,Gas,Septic"/>
    <s v="SEPTIC"/>
    <s v="SEPTIC"/>
    <n v="11300"/>
    <m/>
    <m/>
    <n v="1"/>
    <n v="1"/>
    <n v="3"/>
    <n v="1104"/>
    <n v="1"/>
    <m/>
    <m/>
    <m/>
    <m/>
    <m/>
    <m/>
    <m/>
    <m/>
    <m/>
    <m/>
    <n v="2"/>
    <n v="1"/>
    <x v="3"/>
    <x v="3"/>
  </r>
  <r>
    <s v="57-40"/>
    <m/>
    <x v="0"/>
    <s v="15 TERRY LN"/>
    <n v="101"/>
    <s v="MALTBY BRADFORD F JR TR"/>
    <s v="MR30"/>
    <s v="ONE FAMILY"/>
    <s v="57//40//"/>
    <n v="0.16389000000000001"/>
    <n v="0"/>
    <n v="0"/>
    <n v="1"/>
    <n v="1"/>
    <s v="SEWER"/>
    <n v="1"/>
    <n v="1"/>
    <n v="5700"/>
    <s v="YES"/>
    <n v="0"/>
    <s v="57-40"/>
    <s v="All Public"/>
    <s v="SEWER"/>
    <s v="SEWER"/>
    <n v="5700"/>
    <m/>
    <m/>
    <n v="0"/>
    <n v="0"/>
    <n v="4"/>
    <n v="1300"/>
    <n v="1"/>
    <m/>
    <m/>
    <m/>
    <m/>
    <m/>
    <m/>
    <m/>
    <m/>
    <m/>
    <m/>
    <n v="0"/>
    <n v="1"/>
    <x v="0"/>
    <x v="0"/>
  </r>
  <r>
    <s v="49-S236"/>
    <m/>
    <x v="0"/>
    <s v="1 EUNICE AVE"/>
    <n v="101"/>
    <s v="ALONGE RAIMONDO"/>
    <s v="R30"/>
    <s v="ONE FAMILY"/>
    <s v="49//S236//"/>
    <n v="0.27925"/>
    <n v="0"/>
    <n v="0"/>
    <n v="1"/>
    <n v="1"/>
    <s v="SEWER"/>
    <n v="1"/>
    <n v="1"/>
    <n v="4500"/>
    <s v="YES"/>
    <n v="0"/>
    <s v="49-S236"/>
    <s v="Public Water,Public Sewer"/>
    <s v="SEWER"/>
    <s v="SEWER"/>
    <n v="4500"/>
    <m/>
    <m/>
    <n v="0"/>
    <n v="0"/>
    <n v="4"/>
    <n v="1715"/>
    <n v="2"/>
    <m/>
    <m/>
    <m/>
    <m/>
    <m/>
    <m/>
    <m/>
    <m/>
    <m/>
    <m/>
    <n v="1"/>
    <n v="1"/>
    <x v="4"/>
    <x v="4"/>
  </r>
  <r>
    <s v="49-S206"/>
    <m/>
    <x v="0"/>
    <s v="16 BROAD MARSH AVE"/>
    <n v="101"/>
    <s v="VECCHIOLLA DOROTHY J"/>
    <s v="R30"/>
    <s v="ONE FAMILY"/>
    <s v="49//S206//"/>
    <n v="0.10749"/>
    <n v="0"/>
    <n v="0"/>
    <n v="1"/>
    <n v="1"/>
    <s v="SEWER"/>
    <n v="1"/>
    <n v="1"/>
    <n v="100"/>
    <s v="YES"/>
    <n v="0"/>
    <s v="49-S206"/>
    <s v="All Public"/>
    <s v="SEWER"/>
    <s v="SEWER"/>
    <n v="100"/>
    <m/>
    <m/>
    <n v="0"/>
    <n v="0"/>
    <n v="1"/>
    <n v="1184"/>
    <n v="1"/>
    <m/>
    <m/>
    <m/>
    <m/>
    <m/>
    <m/>
    <m/>
    <m/>
    <m/>
    <m/>
    <n v="1"/>
    <n v="1"/>
    <x v="4"/>
    <x v="4"/>
  </r>
  <r>
    <s v="38-126"/>
    <m/>
    <x v="0"/>
    <s v="23 CHESTNUT ST"/>
    <n v="101"/>
    <s v="ROSSELLI LINDA"/>
    <s v="R30"/>
    <s v="ONE FAMILY"/>
    <s v="38//126//"/>
    <n v="0.11534999999999999"/>
    <n v="1"/>
    <n v="1"/>
    <n v="1"/>
    <n v="1"/>
    <s v="SEPTIC"/>
    <n v="0"/>
    <n v="0"/>
    <n v="0"/>
    <s v="NO_W1"/>
    <n v="0"/>
    <s v="38-214"/>
    <s v="Public Water,Septic"/>
    <s v="SEPTIC"/>
    <s v="SEPTIC"/>
    <n v="0"/>
    <m/>
    <m/>
    <n v="1"/>
    <n v="1"/>
    <n v="3"/>
    <n v="1918"/>
    <n v="1.75"/>
    <m/>
    <m/>
    <m/>
    <m/>
    <m/>
    <m/>
    <m/>
    <m/>
    <m/>
    <m/>
    <n v="1"/>
    <n v="1"/>
    <x v="3"/>
    <x v="3"/>
  </r>
  <r>
    <s v="38-199"/>
    <m/>
    <x v="0"/>
    <s v="16 DATEWOOD ST"/>
    <n v="101"/>
    <s v="CREED JOHN B"/>
    <s v="R30"/>
    <s v="ONE FAMILY"/>
    <s v="38//199//"/>
    <n v="0.10255"/>
    <n v="1"/>
    <n v="1"/>
    <n v="1"/>
    <n v="1"/>
    <s v="SEPTIC"/>
    <n v="0"/>
    <n v="1"/>
    <n v="4600"/>
    <s v="YES"/>
    <n v="4600"/>
    <s v="38-199"/>
    <s v="Public Water,Septic"/>
    <s v="SEPTIC"/>
    <s v="SEPTIC"/>
    <n v="4600"/>
    <m/>
    <m/>
    <n v="1"/>
    <n v="1"/>
    <n v="1"/>
    <n v="874"/>
    <n v="1"/>
    <m/>
    <m/>
    <m/>
    <m/>
    <m/>
    <m/>
    <m/>
    <m/>
    <m/>
    <m/>
    <n v="1"/>
    <n v="1"/>
    <x v="3"/>
    <x v="3"/>
  </r>
  <r>
    <s v="57-133"/>
    <m/>
    <x v="0"/>
    <s v="6 DENNIS LN"/>
    <n v="101"/>
    <s v="SOUZA MICHAEL L"/>
    <s v="MR30"/>
    <s v="ONE FAMILY"/>
    <s v="57//133//"/>
    <n v="0.33807999999999999"/>
    <n v="0"/>
    <n v="0"/>
    <n v="1"/>
    <n v="1"/>
    <s v="SEWER"/>
    <n v="1"/>
    <n v="1"/>
    <n v="400"/>
    <s v="YES"/>
    <n v="0"/>
    <s v="57-133"/>
    <s v="All Public"/>
    <s v="SEWER"/>
    <s v="SEWER"/>
    <n v="400"/>
    <m/>
    <m/>
    <n v="0"/>
    <n v="0"/>
    <n v="3"/>
    <n v="1316"/>
    <n v="1"/>
    <m/>
    <m/>
    <m/>
    <m/>
    <m/>
    <m/>
    <m/>
    <m/>
    <m/>
    <m/>
    <n v="1"/>
    <n v="1"/>
    <x v="0"/>
    <x v="0"/>
  </r>
  <r>
    <s v="57-114"/>
    <m/>
    <x v="0"/>
    <s v="24 TERRY LN"/>
    <n v="101"/>
    <s v="LACHANCE JUDIANNE M"/>
    <s v="MR30"/>
    <s v="ONE FAMILY"/>
    <s v="57//114//"/>
    <n v="0.26101000000000002"/>
    <n v="0"/>
    <n v="0"/>
    <n v="1"/>
    <n v="1"/>
    <s v="SEWER"/>
    <n v="1"/>
    <n v="1"/>
    <n v="8200"/>
    <s v="YES"/>
    <n v="0"/>
    <s v="57-114"/>
    <s v="All Public"/>
    <s v="SEWER"/>
    <s v="SEWER"/>
    <n v="8200"/>
    <m/>
    <m/>
    <n v="0"/>
    <n v="0"/>
    <n v="3"/>
    <n v="1316"/>
    <n v="1"/>
    <m/>
    <m/>
    <m/>
    <m/>
    <m/>
    <m/>
    <m/>
    <m/>
    <m/>
    <m/>
    <n v="1"/>
    <n v="1"/>
    <x v="0"/>
    <x v="0"/>
  </r>
  <r>
    <s v="55-L15"/>
    <m/>
    <x v="0"/>
    <s v="7 BACHANT WY"/>
    <n v="101"/>
    <s v="RICH DEBORAH M"/>
    <s v="R30"/>
    <s v="ONE FAMILY"/>
    <s v="55//L15//"/>
    <n v="0.29177999999999998"/>
    <n v="0"/>
    <n v="0"/>
    <n v="1"/>
    <n v="1"/>
    <s v="SEWER"/>
    <n v="1"/>
    <n v="1"/>
    <n v="7800"/>
    <s v="YES"/>
    <n v="0"/>
    <s v="55-L15"/>
    <s v="All Public"/>
    <s v="SEWER"/>
    <s v="SEWER"/>
    <n v="7800"/>
    <m/>
    <m/>
    <n v="0"/>
    <n v="0"/>
    <n v="4"/>
    <n v="1984"/>
    <n v="2"/>
    <m/>
    <m/>
    <m/>
    <m/>
    <m/>
    <m/>
    <m/>
    <m/>
    <m/>
    <m/>
    <n v="1"/>
    <n v="1"/>
    <x v="0"/>
    <x v="0"/>
  </r>
  <r>
    <s v="38-23B"/>
    <m/>
    <x v="0"/>
    <s v="31 ASH ST"/>
    <n v="101"/>
    <s v="BULMAN PAUL F"/>
    <s v="R30"/>
    <s v="ONE FAMILY"/>
    <s v="38//23/B/"/>
    <n v="0.22796"/>
    <n v="1"/>
    <n v="1"/>
    <n v="1"/>
    <n v="1"/>
    <s v="SEPTIC"/>
    <n v="0"/>
    <n v="1"/>
    <n v="2500"/>
    <s v="YES"/>
    <n v="2500"/>
    <s v="38-23B"/>
    <s v="Public Water,Gas,Septic"/>
    <s v="SEPTIC"/>
    <s v="SEPTIC"/>
    <n v="2500"/>
    <m/>
    <m/>
    <n v="1"/>
    <n v="1"/>
    <n v="2"/>
    <n v="725"/>
    <n v="1"/>
    <m/>
    <m/>
    <m/>
    <m/>
    <m/>
    <m/>
    <m/>
    <m/>
    <m/>
    <m/>
    <n v="3"/>
    <n v="1"/>
    <x v="5"/>
    <x v="5"/>
  </r>
  <r>
    <s v="38-275A"/>
    <m/>
    <x v="0"/>
    <s v="12 FIR ST"/>
    <n v="132"/>
    <s v="ROMANO MICHAEL"/>
    <s v="R30"/>
    <s v="RES ACLNUD  MDL-00"/>
    <s v="38//275/A/"/>
    <n v="5.4059999999999997E-2"/>
    <n v="0"/>
    <n v="0"/>
    <n v="0"/>
    <n v="0"/>
    <m/>
    <n v="0"/>
    <n v="1"/>
    <n v="8300"/>
    <s v="YES"/>
    <n v="0"/>
    <s v="38-275A"/>
    <m/>
    <m/>
    <m/>
    <n v="8300"/>
    <m/>
    <m/>
    <n v="0"/>
    <n v="0"/>
    <n v="0"/>
    <n v="0"/>
    <n v="0"/>
    <m/>
    <m/>
    <m/>
    <m/>
    <m/>
    <m/>
    <m/>
    <m/>
    <m/>
    <m/>
    <n v="1"/>
    <n v="1"/>
    <x v="3"/>
    <x v="3"/>
  </r>
  <r>
    <s v="38-260"/>
    <m/>
    <x v="0"/>
    <s v="11 FIR ST"/>
    <n v="101"/>
    <s v="KISH GRACE E"/>
    <s v="R30"/>
    <s v="ONE FAMILY"/>
    <s v="38//260//"/>
    <n v="0.15096999999999999"/>
    <n v="1"/>
    <n v="1"/>
    <n v="1"/>
    <n v="1"/>
    <s v="SEPTIC"/>
    <n v="0"/>
    <n v="0"/>
    <n v="0"/>
    <s v="NO_W1"/>
    <n v="0"/>
    <s v="38-260"/>
    <s v="Public Water,Septic"/>
    <s v="SEPTIC"/>
    <s v="SEPTIC"/>
    <n v="0"/>
    <m/>
    <m/>
    <n v="1"/>
    <n v="1"/>
    <n v="3"/>
    <n v="912"/>
    <n v="1"/>
    <m/>
    <m/>
    <m/>
    <m/>
    <m/>
    <m/>
    <m/>
    <m/>
    <m/>
    <m/>
    <n v="2"/>
    <n v="1"/>
    <x v="3"/>
    <x v="3"/>
  </r>
  <r>
    <s v="57-145"/>
    <m/>
    <x v="0"/>
    <s v="5 DENNIS LN"/>
    <n v="101"/>
    <s v="NASON JOANNA"/>
    <s v="MR30"/>
    <s v="ONE FAMILY"/>
    <s v="57//145//"/>
    <n v="0.21109"/>
    <n v="0"/>
    <n v="0"/>
    <n v="1"/>
    <n v="1"/>
    <s v="SEWER"/>
    <n v="1"/>
    <n v="1"/>
    <n v="8500"/>
    <s v="YES"/>
    <n v="0"/>
    <s v="57-145"/>
    <s v="All Public"/>
    <s v="SEWER"/>
    <s v="SEWER"/>
    <n v="8500"/>
    <m/>
    <m/>
    <n v="0"/>
    <n v="0"/>
    <n v="3"/>
    <n v="1380"/>
    <n v="1"/>
    <m/>
    <m/>
    <m/>
    <m/>
    <m/>
    <m/>
    <m/>
    <m/>
    <m/>
    <m/>
    <n v="1"/>
    <n v="1"/>
    <x v="0"/>
    <x v="0"/>
  </r>
  <r>
    <s v="49-S234"/>
    <m/>
    <x v="0"/>
    <s v="3 IRENE AVE"/>
    <n v="101"/>
    <s v="HERNANDEZ LINDA G LIFE ESTATE"/>
    <s v="R30"/>
    <s v="ONE FAMILY"/>
    <s v="49//S234//"/>
    <n v="0.22514999999999999"/>
    <n v="0"/>
    <n v="0"/>
    <n v="1"/>
    <n v="1"/>
    <s v="SEWER"/>
    <n v="1"/>
    <n v="1"/>
    <n v="4800"/>
    <s v="YES"/>
    <n v="0"/>
    <s v="49-S234"/>
    <s v="Public Water,Public Sewer"/>
    <s v="SEWER"/>
    <s v="SEWER"/>
    <n v="4800"/>
    <m/>
    <m/>
    <n v="0"/>
    <n v="0"/>
    <n v="2"/>
    <n v="1144"/>
    <n v="1"/>
    <m/>
    <m/>
    <m/>
    <m/>
    <m/>
    <m/>
    <m/>
    <m/>
    <m/>
    <m/>
    <n v="1"/>
    <n v="1"/>
    <x v="4"/>
    <x v="4"/>
  </r>
  <r>
    <s v="38-50"/>
    <m/>
    <x v="0"/>
    <s v="34 ASH ST"/>
    <n v="101"/>
    <s v="JOSE ROBERT E"/>
    <s v="R30"/>
    <s v="ONE FAMILY"/>
    <s v="38//50//"/>
    <n v="0.24410999999999999"/>
    <n v="1"/>
    <n v="1"/>
    <n v="1"/>
    <n v="1"/>
    <s v="SEPTIC"/>
    <n v="0"/>
    <n v="1"/>
    <n v="1200"/>
    <s v="YES"/>
    <n v="1200"/>
    <s v="38-50"/>
    <s v="Public Water,Gas,Septic"/>
    <s v="SEPTIC"/>
    <s v="SEPTIC"/>
    <n v="1200"/>
    <m/>
    <m/>
    <n v="1"/>
    <n v="1"/>
    <n v="2"/>
    <n v="798"/>
    <n v="1"/>
    <m/>
    <m/>
    <m/>
    <m/>
    <m/>
    <m/>
    <m/>
    <m/>
    <m/>
    <m/>
    <n v="3"/>
    <n v="1"/>
    <x v="3"/>
    <x v="3"/>
  </r>
  <r>
    <s v="38-60"/>
    <m/>
    <x v="0"/>
    <s v="29 BIRCH ST"/>
    <n v="101"/>
    <s v="RENZI RONALD"/>
    <s v="R30"/>
    <s v="ONE FAMILY"/>
    <s v="38//60//"/>
    <n v="0.23050999999999999"/>
    <n v="1"/>
    <n v="1"/>
    <n v="1"/>
    <n v="1"/>
    <s v="SEPTIC"/>
    <n v="0"/>
    <n v="1"/>
    <n v="9600"/>
    <s v="YES"/>
    <n v="9600"/>
    <s v="38-60"/>
    <s v="Public Water,Septic"/>
    <s v="SEPTIC"/>
    <s v="SEPTIC"/>
    <n v="9600"/>
    <m/>
    <m/>
    <n v="1"/>
    <n v="1"/>
    <n v="3"/>
    <n v="2520"/>
    <n v="2"/>
    <m/>
    <m/>
    <m/>
    <m/>
    <m/>
    <m/>
    <m/>
    <m/>
    <m/>
    <m/>
    <n v="2"/>
    <n v="1"/>
    <x v="3"/>
    <x v="3"/>
  </r>
  <r>
    <s v="38-115"/>
    <m/>
    <x v="0"/>
    <s v="20 BIRCH ST"/>
    <n v="101"/>
    <s v="BALANO JEREMEY M"/>
    <s v="R30"/>
    <s v="ONE FAMILY"/>
    <s v="38//115//"/>
    <n v="0.10161000000000001"/>
    <n v="1"/>
    <n v="1"/>
    <n v="1"/>
    <n v="1"/>
    <s v="SEPTIC"/>
    <n v="0"/>
    <n v="1"/>
    <n v="6300"/>
    <s v="YES"/>
    <n v="6300"/>
    <s v="38-115"/>
    <s v="Public Water,Septic"/>
    <s v="SEPTIC"/>
    <s v="SEPTIC"/>
    <n v="6300"/>
    <m/>
    <m/>
    <n v="1"/>
    <n v="1"/>
    <n v="2"/>
    <n v="832"/>
    <n v="1"/>
    <m/>
    <m/>
    <m/>
    <m/>
    <m/>
    <m/>
    <m/>
    <m/>
    <m/>
    <m/>
    <n v="1"/>
    <n v="1"/>
    <x v="3"/>
    <x v="3"/>
  </r>
  <r>
    <s v="38-286"/>
    <m/>
    <x v="0"/>
    <s v="5 GARDONIA ST"/>
    <n v="101"/>
    <s v="GOODCHILD ELIZABETH D"/>
    <s v="R30"/>
    <s v="ONE FAMILY"/>
    <s v="38//286//"/>
    <n v="9.2280000000000001E-2"/>
    <n v="1"/>
    <n v="1"/>
    <n v="1"/>
    <n v="1"/>
    <s v="SEPTIC"/>
    <n v="0"/>
    <n v="1"/>
    <n v="1900"/>
    <s v="YES"/>
    <n v="1900"/>
    <s v="38-286"/>
    <s v="Public Water,Gas,Septic"/>
    <s v="SEPTIC"/>
    <s v="SEPTIC"/>
    <n v="1900"/>
    <m/>
    <m/>
    <n v="1"/>
    <n v="1"/>
    <n v="1"/>
    <n v="470"/>
    <n v="1"/>
    <m/>
    <m/>
    <m/>
    <m/>
    <m/>
    <m/>
    <m/>
    <m/>
    <m/>
    <m/>
    <n v="1"/>
    <n v="1"/>
    <x v="3"/>
    <x v="3"/>
  </r>
  <r>
    <s v="38-243"/>
    <m/>
    <x v="0"/>
    <s v="12 CYPRESS ST"/>
    <n v="101"/>
    <s v="REARDON WILLIAM"/>
    <s v="R30"/>
    <s v="ONE FAMILY"/>
    <s v="38//243//"/>
    <n v="0.12933"/>
    <n v="1"/>
    <n v="1"/>
    <n v="1"/>
    <n v="1"/>
    <s v="SEPTIC"/>
    <n v="0"/>
    <n v="1"/>
    <n v="7300"/>
    <s v="YES"/>
    <n v="7300"/>
    <s v="38-243"/>
    <s v="Public Water,Gas,Septic"/>
    <s v="SEPTIC"/>
    <s v="SEPTIC"/>
    <n v="7300"/>
    <m/>
    <m/>
    <n v="1"/>
    <n v="1"/>
    <n v="1"/>
    <n v="1000"/>
    <n v="1.5"/>
    <m/>
    <m/>
    <m/>
    <m/>
    <m/>
    <m/>
    <m/>
    <m/>
    <m/>
    <m/>
    <n v="1"/>
    <n v="1"/>
    <x v="3"/>
    <x v="3"/>
  </r>
  <r>
    <s v="55-2"/>
    <m/>
    <x v="0"/>
    <s v="101 SWIFTS BCH RD"/>
    <n v="101"/>
    <s v="MEDEIROS SERGIO"/>
    <s v="R30"/>
    <s v="ONE FAMILY"/>
    <s v="55//2//"/>
    <n v="0.24837999999999999"/>
    <n v="0"/>
    <n v="0"/>
    <n v="1"/>
    <n v="1"/>
    <s v="SEWER"/>
    <n v="1"/>
    <n v="1"/>
    <n v="10400"/>
    <s v="YES"/>
    <n v="0"/>
    <s v="55-2"/>
    <s v="All Public"/>
    <s v="SEWER"/>
    <s v="SEWER"/>
    <n v="10400"/>
    <m/>
    <m/>
    <n v="0"/>
    <n v="0"/>
    <n v="3"/>
    <n v="1028"/>
    <n v="1"/>
    <m/>
    <m/>
    <m/>
    <m/>
    <m/>
    <m/>
    <m/>
    <m/>
    <m/>
    <m/>
    <n v="1"/>
    <n v="1"/>
    <x v="0"/>
    <x v="0"/>
  </r>
  <r>
    <s v="38-157B"/>
    <m/>
    <x v="0"/>
    <s v="28 CHESTNUT ST"/>
    <n v="101"/>
    <s v="LESLIE GEORGE A"/>
    <s v="R30"/>
    <s v="ONE FAMILY"/>
    <s v="38//157/B/"/>
    <n v="0.25630999999999998"/>
    <n v="1"/>
    <n v="1"/>
    <n v="1"/>
    <n v="1"/>
    <s v="SEPTIC"/>
    <n v="0"/>
    <n v="1"/>
    <n v="4700"/>
    <s v="YES"/>
    <n v="4700"/>
    <s v="38-157B"/>
    <s v="Public Water,Gas,Septic"/>
    <s v="SEPTIC"/>
    <s v="SEPTIC"/>
    <n v="4700"/>
    <m/>
    <m/>
    <n v="1"/>
    <n v="1"/>
    <n v="2"/>
    <n v="1152"/>
    <n v="1"/>
    <m/>
    <m/>
    <m/>
    <m/>
    <m/>
    <m/>
    <m/>
    <m/>
    <m/>
    <m/>
    <n v="3"/>
    <n v="1"/>
    <x v="3"/>
    <x v="3"/>
  </r>
  <r>
    <s v="57-144"/>
    <m/>
    <x v="0"/>
    <s v="18 CAMARDO DR"/>
    <n v="101"/>
    <s v="FOLEY ALFRED J JR"/>
    <s v="MR30"/>
    <s v="ONE FAMILY"/>
    <s v="57//144//"/>
    <n v="0.21554999999999999"/>
    <n v="0"/>
    <n v="0"/>
    <n v="1"/>
    <n v="1"/>
    <s v="SEWER"/>
    <n v="1"/>
    <n v="1"/>
    <n v="4600"/>
    <s v="YES"/>
    <n v="0"/>
    <s v="57-144"/>
    <s v="All Public"/>
    <s v="SEWER"/>
    <s v="SEWER"/>
    <n v="4600"/>
    <m/>
    <m/>
    <n v="0"/>
    <n v="0"/>
    <n v="4"/>
    <n v="2256"/>
    <n v="1.5"/>
    <m/>
    <m/>
    <m/>
    <m/>
    <m/>
    <m/>
    <m/>
    <m/>
    <m/>
    <m/>
    <n v="1"/>
    <n v="1"/>
    <x v="0"/>
    <x v="0"/>
  </r>
  <r>
    <s v="57-95"/>
    <m/>
    <x v="0"/>
    <s v="22 TERRY LN"/>
    <n v="101"/>
    <s v="BREAULT LEO H"/>
    <s v="MR30"/>
    <s v="ONE FAMILY"/>
    <s v="57//95//"/>
    <n v="0.23762"/>
    <n v="0"/>
    <n v="0"/>
    <n v="1"/>
    <n v="1"/>
    <s v="SEWER"/>
    <n v="1"/>
    <n v="1"/>
    <n v="6600"/>
    <s v="YES"/>
    <n v="0"/>
    <s v="57-95"/>
    <s v="All Public"/>
    <s v="SEWER"/>
    <s v="SEWER"/>
    <n v="6600"/>
    <m/>
    <m/>
    <n v="0"/>
    <n v="0"/>
    <n v="3"/>
    <n v="1008"/>
    <n v="1"/>
    <m/>
    <m/>
    <m/>
    <m/>
    <m/>
    <m/>
    <m/>
    <m/>
    <m/>
    <m/>
    <n v="1"/>
    <n v="1"/>
    <x v="0"/>
    <x v="0"/>
  </r>
  <r>
    <s v="55-L14"/>
    <m/>
    <x v="0"/>
    <s v="5 BACHANT WY"/>
    <n v="101"/>
    <s v="GILPIN LEIGH"/>
    <s v="R30"/>
    <s v="ONE FAMILY"/>
    <s v="55//L14//"/>
    <n v="0.27350000000000002"/>
    <n v="0"/>
    <n v="0"/>
    <n v="1"/>
    <n v="1"/>
    <s v="SEWER"/>
    <n v="1"/>
    <n v="1"/>
    <n v="31200"/>
    <s v="YES"/>
    <n v="0"/>
    <s v="55-L14"/>
    <m/>
    <m/>
    <s v="SEWER"/>
    <n v="31200"/>
    <m/>
    <m/>
    <n v="0"/>
    <n v="0"/>
    <n v="3"/>
    <n v="1450"/>
    <n v="1"/>
    <m/>
    <m/>
    <m/>
    <m/>
    <m/>
    <m/>
    <m/>
    <m/>
    <m/>
    <m/>
    <n v="1"/>
    <n v="1"/>
    <x v="0"/>
    <x v="0"/>
  </r>
  <r>
    <s v="38-6"/>
    <m/>
    <x v="0"/>
    <s v="78 PARKWOOD DR"/>
    <n v="101"/>
    <s v="HALPIN MARY J &amp; ANDERSON JULIE HAL"/>
    <s v="R30"/>
    <s v="ONE FAMILY"/>
    <s v="38//6//"/>
    <n v="8.7609999999999993E-2"/>
    <n v="1"/>
    <n v="1"/>
    <n v="1"/>
    <n v="1"/>
    <s v="SEPTIC"/>
    <n v="0"/>
    <n v="1"/>
    <n v="4800"/>
    <s v="YES"/>
    <n v="4800"/>
    <s v="38-6"/>
    <s v="Public Water,Gas"/>
    <m/>
    <s v="SEPTIC"/>
    <n v="4800"/>
    <m/>
    <m/>
    <n v="1"/>
    <n v="1"/>
    <n v="2"/>
    <n v="1394"/>
    <n v="1"/>
    <m/>
    <m/>
    <m/>
    <m/>
    <m/>
    <m/>
    <m/>
    <m/>
    <m/>
    <m/>
    <n v="1"/>
    <n v="1"/>
    <x v="5"/>
    <x v="5"/>
  </r>
  <r>
    <s v="UNK1462"/>
    <s v="FEE"/>
    <x v="0"/>
    <s v="SOLA'S CIRCLE"/>
    <n v="0"/>
    <m/>
    <m/>
    <m/>
    <m/>
    <n v="0.54281000000000001"/>
    <n v="0"/>
    <n v="0"/>
    <n v="0"/>
    <n v="0"/>
    <m/>
    <n v="0"/>
    <n v="0"/>
    <n v="0"/>
    <s v="NO_W2"/>
    <n v="0"/>
    <m/>
    <m/>
    <m/>
    <m/>
    <n v="0"/>
    <m/>
    <m/>
    <n v="0"/>
    <n v="0"/>
    <n v="0"/>
    <n v="0"/>
    <n v="0"/>
    <s v="Not in new Assr DB, Makepe?, old info"/>
    <m/>
    <m/>
    <m/>
    <m/>
    <m/>
    <m/>
    <m/>
    <m/>
    <m/>
    <n v="1"/>
    <n v="1"/>
    <x v="0"/>
    <x v="0"/>
  </r>
  <r>
    <s v="38-200"/>
    <m/>
    <x v="0"/>
    <s v="14 DATEWOOD ST"/>
    <n v="101"/>
    <s v="KEYES KENNETH G"/>
    <s v="R30"/>
    <s v="ONE FAMILY"/>
    <s v="38//200//"/>
    <n v="9.9709999999999993E-2"/>
    <n v="1"/>
    <n v="1"/>
    <n v="1"/>
    <n v="1"/>
    <s v="SEPTIC"/>
    <n v="0"/>
    <n v="1"/>
    <n v="800"/>
    <s v="YES"/>
    <n v="800"/>
    <s v="38-200"/>
    <s v="Public Water,Gas,Septic"/>
    <s v="SEPTIC"/>
    <s v="SEPTIC"/>
    <n v="800"/>
    <m/>
    <m/>
    <n v="1"/>
    <n v="1"/>
    <n v="1"/>
    <n v="626"/>
    <n v="1"/>
    <m/>
    <m/>
    <m/>
    <m/>
    <m/>
    <m/>
    <m/>
    <m/>
    <m/>
    <m/>
    <n v="1"/>
    <n v="1"/>
    <x v="3"/>
    <x v="3"/>
  </r>
  <r>
    <s v="38-303"/>
    <m/>
    <x v="0"/>
    <s v="12 PARKWOOD DR"/>
    <n v="101"/>
    <s v="SMITH CHRISTOPHER R"/>
    <s v="R30"/>
    <s v="ONE FAMILY"/>
    <s v="38//303//"/>
    <n v="0.10501000000000001"/>
    <n v="1"/>
    <n v="1"/>
    <n v="1"/>
    <n v="1"/>
    <s v="SEPTIC"/>
    <n v="0"/>
    <n v="2"/>
    <n v="8500"/>
    <s v="YES"/>
    <n v="8500"/>
    <s v="38-303"/>
    <s v="Public Water,Gas,Septic"/>
    <s v="SEPTIC"/>
    <s v="SEPTIC"/>
    <n v="4250"/>
    <m/>
    <m/>
    <n v="1"/>
    <n v="1"/>
    <n v="2"/>
    <n v="992"/>
    <n v="1"/>
    <m/>
    <m/>
    <m/>
    <m/>
    <m/>
    <m/>
    <m/>
    <m/>
    <m/>
    <m/>
    <n v="1"/>
    <n v="1"/>
    <x v="3"/>
    <x v="3"/>
  </r>
  <r>
    <s v="38-1009"/>
    <m/>
    <x v="0"/>
    <s v="119 INDIAN NECK RD"/>
    <n v="132"/>
    <s v="PARKWOOD BEACH IMPROVEMENT"/>
    <s v="R30"/>
    <s v="RES ACLNUD  MDL-00"/>
    <s v="38//1009//"/>
    <n v="1.09395"/>
    <n v="0"/>
    <n v="0"/>
    <n v="0"/>
    <n v="0"/>
    <m/>
    <n v="0"/>
    <n v="0"/>
    <n v="0"/>
    <s v="YES"/>
    <n v="0"/>
    <s v="38-1009"/>
    <m/>
    <m/>
    <m/>
    <n v="0"/>
    <m/>
    <m/>
    <n v="0"/>
    <n v="0"/>
    <n v="0"/>
    <n v="0"/>
    <n v="0"/>
    <m/>
    <m/>
    <m/>
    <m/>
    <m/>
    <m/>
    <m/>
    <m/>
    <m/>
    <m/>
    <n v="1"/>
    <n v="1"/>
    <x v="3"/>
    <x v="3"/>
  </r>
  <r>
    <s v="50F-160B"/>
    <m/>
    <x v="0"/>
    <s v="21 BROAD MARSH AVE"/>
    <n v="101"/>
    <s v="DUSTIN CHARLES A &amp; HELEN M"/>
    <s v="R30"/>
    <s v="ONE FAMILY"/>
    <s v="50/F/160/B/"/>
    <n v="0.30718000000000001"/>
    <n v="0"/>
    <n v="0"/>
    <n v="1"/>
    <n v="1"/>
    <s v="SEWER"/>
    <n v="1"/>
    <n v="1"/>
    <n v="5000"/>
    <s v="YES"/>
    <n v="0"/>
    <s v="50F-160B"/>
    <s v="All Public"/>
    <s v="SEWER"/>
    <s v="SEWER"/>
    <n v="5000"/>
    <m/>
    <m/>
    <n v="0"/>
    <n v="0"/>
    <n v="1"/>
    <n v="1072"/>
    <n v="1"/>
    <m/>
    <m/>
    <m/>
    <m/>
    <m/>
    <m/>
    <m/>
    <m/>
    <m/>
    <m/>
    <n v="3"/>
    <n v="1"/>
    <x v="4"/>
    <x v="4"/>
  </r>
  <r>
    <s v="57-84"/>
    <m/>
    <x v="0"/>
    <s v="20 TERRY LN"/>
    <n v="101"/>
    <s v="FINCH ELIZABETH N"/>
    <s v="MR30"/>
    <s v="ONE FAMILY"/>
    <s v="57//84//"/>
    <n v="0.22770000000000001"/>
    <n v="0"/>
    <n v="0"/>
    <n v="1"/>
    <n v="1"/>
    <s v="SEWER"/>
    <n v="1"/>
    <n v="1"/>
    <n v="5600"/>
    <s v="YES"/>
    <n v="0"/>
    <s v="57-84"/>
    <s v="All Public"/>
    <s v="SEWER"/>
    <s v="SEWER"/>
    <n v="5600"/>
    <m/>
    <m/>
    <n v="0"/>
    <n v="0"/>
    <n v="3"/>
    <n v="1316"/>
    <n v="1"/>
    <m/>
    <m/>
    <m/>
    <m/>
    <m/>
    <m/>
    <m/>
    <m/>
    <m/>
    <m/>
    <n v="1"/>
    <n v="1"/>
    <x v="0"/>
    <x v="0"/>
  </r>
  <r>
    <s v="49-S282"/>
    <m/>
    <x v="0"/>
    <s v="4 STEPHEN AVE"/>
    <n v="101"/>
    <s v="FASANO IDA &amp; GENNARO TR OF THE"/>
    <s v="R30"/>
    <s v="ONE FAMILY"/>
    <s v="49//S282//"/>
    <n v="0.24182999999999999"/>
    <n v="0"/>
    <n v="0"/>
    <n v="1"/>
    <n v="1"/>
    <s v="SEWER"/>
    <n v="1"/>
    <n v="1"/>
    <n v="7800"/>
    <s v="YES"/>
    <n v="0"/>
    <s v="49-S282"/>
    <s v="All Public"/>
    <s v="SEWER"/>
    <s v="SEWER"/>
    <n v="7800"/>
    <m/>
    <m/>
    <n v="0"/>
    <n v="0"/>
    <n v="3"/>
    <n v="1304"/>
    <n v="1"/>
    <m/>
    <m/>
    <m/>
    <m/>
    <m/>
    <m/>
    <m/>
    <m/>
    <m/>
    <m/>
    <n v="1"/>
    <n v="1"/>
    <x v="4"/>
    <x v="4"/>
  </r>
  <r>
    <s v="38-387"/>
    <m/>
    <x v="0"/>
    <s v="1 PARKWOOD DR"/>
    <n v="101"/>
    <s v="PASQUANTONIO TERRY J"/>
    <s v="R30"/>
    <s v="ONE FAMILY"/>
    <s v="38//387//"/>
    <n v="0.11592"/>
    <n v="1"/>
    <n v="1"/>
    <n v="1"/>
    <n v="1"/>
    <s v="SEPTIC"/>
    <n v="0"/>
    <n v="1"/>
    <n v="4400"/>
    <s v="YES"/>
    <n v="4400"/>
    <s v="38-387"/>
    <s v="Public Water,Septic"/>
    <s v="SEPTIC"/>
    <s v="SEPTIC"/>
    <n v="4400"/>
    <m/>
    <m/>
    <n v="1"/>
    <n v="1"/>
    <n v="2"/>
    <n v="800"/>
    <n v="1"/>
    <m/>
    <m/>
    <m/>
    <m/>
    <m/>
    <m/>
    <m/>
    <m/>
    <m/>
    <m/>
    <n v="1"/>
    <n v="1"/>
    <x v="3"/>
    <x v="3"/>
  </r>
  <r>
    <s v="38-114"/>
    <m/>
    <x v="0"/>
    <s v="9 TEAKWOOD AVE"/>
    <n v="101"/>
    <s v="COLLINS MARK A"/>
    <s v="R30"/>
    <s v="ONE FAMILY"/>
    <s v="38//114//"/>
    <n v="0.10545"/>
    <n v="1"/>
    <n v="1"/>
    <n v="1"/>
    <n v="1"/>
    <s v="SEPTIC"/>
    <n v="0"/>
    <n v="0"/>
    <n v="0"/>
    <s v="YES"/>
    <n v="0"/>
    <s v="38-114"/>
    <s v="Public Water,Gas,Septic"/>
    <s v="SEPTIC"/>
    <s v="SEPTIC"/>
    <n v="0"/>
    <m/>
    <m/>
    <n v="1"/>
    <n v="1"/>
    <n v="2"/>
    <n v="962"/>
    <n v="1"/>
    <m/>
    <m/>
    <m/>
    <m/>
    <m/>
    <m/>
    <m/>
    <m/>
    <m/>
    <m/>
    <n v="1"/>
    <n v="1"/>
    <x v="3"/>
    <x v="3"/>
  </r>
  <r>
    <s v="38-1014"/>
    <m/>
    <x v="0"/>
    <s v="23 DATEWOOD ST"/>
    <n v="353"/>
    <s v="PARKWOOD BEACH IMPROVEMENT"/>
    <s v="R30"/>
    <s v="FRATNL ORG"/>
    <s v="38//1014//"/>
    <n v="0.31514999999999999"/>
    <n v="1"/>
    <n v="1"/>
    <n v="1"/>
    <n v="1"/>
    <s v="SEPTIC"/>
    <n v="0"/>
    <n v="1"/>
    <n v="2000"/>
    <s v="YES"/>
    <n v="2000"/>
    <s v="38-1014"/>
    <s v="Public Water"/>
    <m/>
    <s v="SEPTIC"/>
    <n v="2000"/>
    <m/>
    <m/>
    <n v="1"/>
    <n v="1"/>
    <n v="0"/>
    <n v="1240"/>
    <n v="1"/>
    <m/>
    <m/>
    <m/>
    <m/>
    <m/>
    <m/>
    <m/>
    <m/>
    <m/>
    <m/>
    <n v="1"/>
    <n v="1"/>
    <x v="3"/>
    <x v="3"/>
  </r>
  <r>
    <s v="55-L16"/>
    <m/>
    <x v="0"/>
    <s v="8 BACHANT WY"/>
    <n v="101"/>
    <s v="ANDRE MARIO A"/>
    <s v="R30"/>
    <s v="ONE FAMILY"/>
    <s v="55//L16//"/>
    <n v="0.29083999999999999"/>
    <n v="0"/>
    <n v="0"/>
    <n v="1"/>
    <n v="1"/>
    <s v="SEWER"/>
    <n v="1"/>
    <n v="1"/>
    <n v="10900"/>
    <s v="YES"/>
    <n v="0"/>
    <s v="55-L16"/>
    <m/>
    <m/>
    <s v="SEWER"/>
    <n v="10900"/>
    <m/>
    <m/>
    <n v="0"/>
    <n v="0"/>
    <n v="3"/>
    <n v="1469"/>
    <n v="1.75"/>
    <m/>
    <m/>
    <m/>
    <m/>
    <m/>
    <m/>
    <m/>
    <m/>
    <m/>
    <m/>
    <n v="1"/>
    <n v="1"/>
    <x v="0"/>
    <x v="0"/>
  </r>
  <r>
    <s v="38-1017"/>
    <m/>
    <x v="0"/>
    <s v="12 DATEWOOD ST"/>
    <n v="132"/>
    <s v="PARKWOOD BEACH IMPROVEMENT"/>
    <s v="R30"/>
    <s v="RES ACLNUD  MDL-00"/>
    <s v="38//1017//"/>
    <n v="0.34727999999999998"/>
    <n v="0"/>
    <n v="0"/>
    <n v="0"/>
    <n v="0"/>
    <m/>
    <n v="0"/>
    <n v="0"/>
    <n v="0"/>
    <s v="YES"/>
    <n v="0"/>
    <s v="38-1017"/>
    <m/>
    <m/>
    <m/>
    <n v="0"/>
    <m/>
    <m/>
    <n v="0"/>
    <n v="0"/>
    <n v="0"/>
    <n v="0"/>
    <n v="0"/>
    <m/>
    <m/>
    <m/>
    <m/>
    <m/>
    <m/>
    <m/>
    <m/>
    <m/>
    <m/>
    <n v="1"/>
    <n v="1"/>
    <x v="3"/>
    <x v="3"/>
  </r>
  <r>
    <s v="38-275B"/>
    <m/>
    <x v="0"/>
    <s v="6 FIR ST"/>
    <n v="101"/>
    <s v="ARSENAULT MARY"/>
    <s v="R30"/>
    <s v="ONE FAMILY"/>
    <s v="38//275/B/"/>
    <n v="0.24979000000000001"/>
    <n v="1"/>
    <n v="1"/>
    <n v="1"/>
    <n v="1"/>
    <s v="SEPTIC"/>
    <n v="0"/>
    <n v="1"/>
    <n v="9400"/>
    <s v="NO_W1"/>
    <n v="9400"/>
    <s v="38-275B"/>
    <s v="Public Water,Septic"/>
    <s v="SEPTIC"/>
    <s v="SEPTIC"/>
    <n v="9400"/>
    <m/>
    <m/>
    <n v="1"/>
    <n v="1"/>
    <n v="3"/>
    <n v="2120"/>
    <n v="2"/>
    <m/>
    <m/>
    <m/>
    <m/>
    <m/>
    <m/>
    <m/>
    <m/>
    <m/>
    <m/>
    <n v="3"/>
    <n v="1"/>
    <x v="3"/>
    <x v="3"/>
  </r>
  <r>
    <s v="57-WS29"/>
    <m/>
    <x v="0"/>
    <s v="35 NICHOLAS DR"/>
    <n v="101"/>
    <s v="GOMES NICOLE D"/>
    <s v="MR30"/>
    <s v="ONE FAMILY"/>
    <s v="57//WS29//"/>
    <n v="0.13916999999999999"/>
    <n v="0"/>
    <n v="0"/>
    <n v="0"/>
    <n v="1"/>
    <m/>
    <n v="1"/>
    <n v="1"/>
    <n v="2900"/>
    <s v="YES"/>
    <n v="0"/>
    <s v="57-WS29"/>
    <s v="Public Water"/>
    <m/>
    <s v="SEWER"/>
    <n v="2900"/>
    <m/>
    <m/>
    <n v="0"/>
    <n v="0"/>
    <n v="2"/>
    <n v="1440"/>
    <n v="2"/>
    <m/>
    <m/>
    <m/>
    <m/>
    <m/>
    <m/>
    <m/>
    <m/>
    <m/>
    <m/>
    <n v="1"/>
    <n v="1"/>
    <x v="0"/>
    <x v="0"/>
  </r>
  <r>
    <s v="49-S207"/>
    <m/>
    <x v="0"/>
    <s v="18 BROAD MARSH AVE"/>
    <n v="101"/>
    <s v="VAUDO GIOVANNI"/>
    <s v="R30"/>
    <s v="ONE FAMILY"/>
    <s v="49//S207//"/>
    <n v="0.18970999999999999"/>
    <n v="0"/>
    <n v="0"/>
    <n v="1"/>
    <n v="1"/>
    <s v="SEWER"/>
    <n v="1"/>
    <n v="1"/>
    <n v="3700"/>
    <s v="NO_W1"/>
    <n v="0"/>
    <s v="49-S207"/>
    <s v="All Public"/>
    <s v="SEWER"/>
    <s v="SEWER"/>
    <n v="3700"/>
    <m/>
    <m/>
    <n v="0"/>
    <n v="0"/>
    <n v="3"/>
    <n v="1834"/>
    <n v="2"/>
    <m/>
    <m/>
    <m/>
    <m/>
    <m/>
    <m/>
    <m/>
    <m/>
    <m/>
    <m/>
    <n v="2"/>
    <n v="1"/>
    <x v="4"/>
    <x v="4"/>
  </r>
  <r>
    <s v="49-B2"/>
    <m/>
    <x v="0"/>
    <s v="7 STEPHEN AVE"/>
    <n v="132"/>
    <s v="AREL DONALD N"/>
    <s v="R30"/>
    <s v="RES ACLNUD  MDL-00"/>
    <s v="49//B2//"/>
    <n v="0.16062000000000001"/>
    <n v="0"/>
    <n v="0"/>
    <n v="0"/>
    <n v="0"/>
    <m/>
    <n v="0"/>
    <n v="0"/>
    <n v="0"/>
    <s v="YES"/>
    <n v="0"/>
    <s v="49-B2"/>
    <m/>
    <m/>
    <m/>
    <n v="0"/>
    <m/>
    <m/>
    <n v="0"/>
    <n v="0"/>
    <n v="0"/>
    <n v="0"/>
    <n v="0"/>
    <m/>
    <m/>
    <m/>
    <m/>
    <m/>
    <m/>
    <m/>
    <m/>
    <m/>
    <m/>
    <n v="1"/>
    <n v="1"/>
    <x v="4"/>
    <x v="4"/>
  </r>
  <r>
    <s v="38-244"/>
    <m/>
    <x v="0"/>
    <s v="18 ELMWOOD ST"/>
    <n v="101"/>
    <s v="PERRY MARY ANN &amp; PERRY KEVIN  JA"/>
    <s v="R30"/>
    <s v="ONE FAMILY"/>
    <s v="38//244//"/>
    <n v="9.8820000000000005E-2"/>
    <n v="1"/>
    <n v="1"/>
    <n v="1"/>
    <n v="1"/>
    <s v="SEPTIC"/>
    <n v="0"/>
    <n v="1"/>
    <n v="0"/>
    <s v="YES"/>
    <n v="0"/>
    <s v="38-244"/>
    <s v="Public Water,Gas,Septic"/>
    <s v="SEPTIC"/>
    <s v="SEPTIC"/>
    <n v="0"/>
    <m/>
    <m/>
    <n v="1"/>
    <n v="1"/>
    <n v="1"/>
    <n v="504"/>
    <n v="1"/>
    <m/>
    <m/>
    <m/>
    <m/>
    <m/>
    <m/>
    <m/>
    <m/>
    <m/>
    <m/>
    <n v="1"/>
    <n v="1"/>
    <x v="3"/>
    <x v="3"/>
  </r>
  <r>
    <s v="38-258"/>
    <m/>
    <x v="0"/>
    <s v="5 FIR ST"/>
    <n v="101"/>
    <s v="CANNON WILLIAM P"/>
    <s v="R30"/>
    <s v="ONE FAMILY"/>
    <s v="38//258//"/>
    <n v="0.15617"/>
    <n v="1"/>
    <n v="1"/>
    <n v="1"/>
    <n v="1"/>
    <s v="SEPTIC"/>
    <n v="0"/>
    <n v="1"/>
    <n v="5300"/>
    <s v="YES"/>
    <n v="5300"/>
    <s v="38-258"/>
    <s v="Public Water,Gas,Septic"/>
    <s v="SEPTIC"/>
    <s v="SEPTIC"/>
    <n v="5300"/>
    <m/>
    <m/>
    <n v="1"/>
    <n v="1"/>
    <n v="2"/>
    <n v="924"/>
    <n v="1"/>
    <m/>
    <m/>
    <m/>
    <m/>
    <m/>
    <m/>
    <m/>
    <m/>
    <m/>
    <m/>
    <n v="2"/>
    <n v="1"/>
    <x v="3"/>
    <x v="3"/>
  </r>
  <r>
    <s v="38-7"/>
    <m/>
    <x v="0"/>
    <s v="76 PARKWOOD DR"/>
    <n v="101"/>
    <s v="WHALEN THERESA TRUSTEES OF"/>
    <s v="R30"/>
    <s v="ONE FAMILY"/>
    <s v="38//7//"/>
    <n v="9.2880000000000004E-2"/>
    <n v="1"/>
    <n v="1"/>
    <n v="1"/>
    <n v="1"/>
    <s v="SEPTIC"/>
    <n v="0"/>
    <n v="1"/>
    <n v="1600"/>
    <s v="YES"/>
    <n v="1600"/>
    <s v="38-7"/>
    <s v="Public Water,Septic"/>
    <s v="SEPTIC"/>
    <s v="SEPTIC"/>
    <n v="1600"/>
    <m/>
    <m/>
    <n v="1"/>
    <n v="1"/>
    <n v="2"/>
    <n v="1044"/>
    <n v="1"/>
    <m/>
    <m/>
    <m/>
    <m/>
    <m/>
    <m/>
    <m/>
    <m/>
    <m/>
    <m/>
    <n v="1"/>
    <n v="1"/>
    <x v="5"/>
    <x v="5"/>
  </r>
  <r>
    <s v="57-171"/>
    <m/>
    <x v="0"/>
    <s v="23 CAMARDO DR"/>
    <n v="101"/>
    <s v="SANTAGATE JOSEPH N"/>
    <s v="MR30"/>
    <s v="ONE FAMILY"/>
    <s v="57//171//"/>
    <n v="0.25105"/>
    <n v="0"/>
    <n v="0"/>
    <n v="1"/>
    <n v="1"/>
    <s v="SEWER"/>
    <n v="1"/>
    <n v="1"/>
    <n v="5700"/>
    <s v="YES"/>
    <n v="0"/>
    <s v="57-171"/>
    <s v="All Public"/>
    <s v="SEWER"/>
    <s v="SEWER"/>
    <n v="5700"/>
    <m/>
    <m/>
    <n v="0"/>
    <n v="0"/>
    <n v="3"/>
    <n v="1176"/>
    <n v="1"/>
    <m/>
    <m/>
    <m/>
    <m/>
    <m/>
    <m/>
    <m/>
    <m/>
    <m/>
    <m/>
    <n v="1"/>
    <n v="1"/>
    <x v="0"/>
    <x v="0"/>
  </r>
  <r>
    <s v="38-22"/>
    <m/>
    <x v="0"/>
    <s v="27 ASH ST"/>
    <n v="101"/>
    <s v="SHEDD HAROLD A"/>
    <s v="R30"/>
    <s v="ONE FAMILY"/>
    <s v="38//22//"/>
    <n v="0.17629"/>
    <n v="1"/>
    <n v="1"/>
    <n v="1"/>
    <n v="1"/>
    <s v="SEPTIC"/>
    <n v="0"/>
    <n v="1"/>
    <n v="4900"/>
    <s v="YES"/>
    <n v="4900"/>
    <s v="38-22"/>
    <s v="Public Water,Gas,Septic"/>
    <s v="SEPTIC"/>
    <s v="SEPTIC"/>
    <n v="4900"/>
    <m/>
    <m/>
    <n v="1"/>
    <n v="1"/>
    <n v="3"/>
    <n v="1099"/>
    <n v="1"/>
    <m/>
    <m/>
    <m/>
    <m/>
    <m/>
    <m/>
    <m/>
    <m/>
    <m/>
    <m/>
    <n v="2"/>
    <n v="1"/>
    <x v="5"/>
    <x v="5"/>
  </r>
  <r>
    <s v="38-285"/>
    <m/>
    <x v="0"/>
    <s v="3 GARDONIA ST"/>
    <n v="101"/>
    <s v="EVANS PATRICIA A LIFE ESTATE"/>
    <s v="R30"/>
    <s v="ONE FAMILY"/>
    <s v="38//285//"/>
    <n v="0.18675"/>
    <n v="1"/>
    <n v="1"/>
    <n v="1"/>
    <n v="1"/>
    <s v="SEPTIC"/>
    <n v="0"/>
    <n v="1"/>
    <n v="7700"/>
    <s v="NO_W1"/>
    <n v="7700"/>
    <s v="38-285"/>
    <s v="Public Water,Gas,Septic"/>
    <s v="SEPTIC"/>
    <s v="SEPTIC"/>
    <n v="7700"/>
    <m/>
    <m/>
    <n v="1"/>
    <n v="1"/>
    <n v="1"/>
    <n v="792"/>
    <n v="1"/>
    <m/>
    <m/>
    <m/>
    <m/>
    <m/>
    <m/>
    <m/>
    <m/>
    <m/>
    <m/>
    <n v="2"/>
    <n v="1"/>
    <x v="3"/>
    <x v="3"/>
  </r>
  <r>
    <s v="55-L10"/>
    <m/>
    <x v="0"/>
    <s v="16 LYNNE RD"/>
    <n v="101"/>
    <s v="BATISTA DINIS C"/>
    <s v="R30"/>
    <s v="ONE FAMILY"/>
    <s v="55//L10//"/>
    <n v="0.27810000000000001"/>
    <n v="0"/>
    <n v="0"/>
    <n v="1"/>
    <n v="1"/>
    <s v="SEWER"/>
    <n v="1"/>
    <n v="1"/>
    <n v="11000"/>
    <s v="YES"/>
    <n v="0"/>
    <s v="55-L10"/>
    <s v="All Public"/>
    <s v="SEWER"/>
    <s v="SEWER"/>
    <n v="11000"/>
    <m/>
    <m/>
    <n v="0"/>
    <n v="0"/>
    <n v="3"/>
    <n v="1456"/>
    <n v="1"/>
    <m/>
    <m/>
    <m/>
    <m/>
    <m/>
    <m/>
    <m/>
    <m/>
    <m/>
    <m/>
    <n v="1"/>
    <n v="1"/>
    <x v="0"/>
    <x v="0"/>
  </r>
  <r>
    <s v="57-177"/>
    <m/>
    <x v="0"/>
    <s v="18 TERRY LN"/>
    <n v="101"/>
    <s v="FRANKLIN MICHAEL D"/>
    <s v="MR30"/>
    <s v="ONE FAMILY"/>
    <s v="57//177//"/>
    <n v="0.22011"/>
    <n v="0"/>
    <n v="0"/>
    <n v="1"/>
    <n v="1"/>
    <s v="SEWER"/>
    <n v="1"/>
    <n v="1"/>
    <n v="17800"/>
    <s v="YES"/>
    <n v="0"/>
    <s v="57-177"/>
    <s v="All Public"/>
    <s v="SEWER"/>
    <s v="SEWER"/>
    <n v="17800"/>
    <m/>
    <m/>
    <n v="0"/>
    <n v="0"/>
    <n v="3"/>
    <n v="1316"/>
    <n v="1"/>
    <m/>
    <m/>
    <m/>
    <m/>
    <m/>
    <m/>
    <m/>
    <m/>
    <m/>
    <m/>
    <n v="1"/>
    <n v="1"/>
    <x v="0"/>
    <x v="0"/>
  </r>
  <r>
    <s v="49-S235"/>
    <m/>
    <x v="0"/>
    <s v="3 EUNICE AVE"/>
    <n v="101"/>
    <s v="CARDOZA BRANDON K"/>
    <s v="R30"/>
    <s v="ONE FAMILY"/>
    <s v="49//S235//"/>
    <n v="0.18029000000000001"/>
    <n v="0"/>
    <n v="0"/>
    <n v="1"/>
    <n v="1"/>
    <s v="SEWER"/>
    <n v="1"/>
    <n v="1"/>
    <n v="8500"/>
    <s v="YES"/>
    <n v="0"/>
    <s v="49-S235"/>
    <s v="All Public"/>
    <s v="SEWER"/>
    <s v="SEWER"/>
    <n v="8500"/>
    <m/>
    <m/>
    <n v="0"/>
    <n v="0"/>
    <n v="3"/>
    <n v="1200"/>
    <n v="1"/>
    <m/>
    <m/>
    <m/>
    <m/>
    <m/>
    <m/>
    <m/>
    <m/>
    <m/>
    <m/>
    <n v="1"/>
    <n v="1"/>
    <x v="4"/>
    <x v="4"/>
  </r>
  <r>
    <s v="49-S280"/>
    <m/>
    <x v="0"/>
    <s v="6 IRENE AVE"/>
    <n v="101"/>
    <s v="WAYNE DAVID R"/>
    <s v="R30"/>
    <s v="ONE FAMILY"/>
    <s v="49//S280//"/>
    <n v="0.42129"/>
    <n v="0"/>
    <n v="0"/>
    <n v="1"/>
    <n v="1"/>
    <s v="SEWER"/>
    <n v="1"/>
    <n v="1"/>
    <n v="12800"/>
    <s v="NO_W1"/>
    <n v="0"/>
    <s v="49-S280"/>
    <s v="All Public"/>
    <s v="SEWER"/>
    <s v="SEWER"/>
    <n v="12800"/>
    <m/>
    <m/>
    <n v="0"/>
    <n v="0"/>
    <n v="3"/>
    <n v="1645"/>
    <n v="1.75"/>
    <m/>
    <m/>
    <m/>
    <m/>
    <m/>
    <m/>
    <m/>
    <m/>
    <m/>
    <m/>
    <n v="2"/>
    <n v="1"/>
    <x v="4"/>
    <x v="4"/>
  </r>
  <r>
    <s v="38-302"/>
    <m/>
    <x v="0"/>
    <s v="14 PARKWOOD DR"/>
    <n v="101"/>
    <s v="HOOD MICHAEL"/>
    <s v="R30"/>
    <s v="ONE FAMILY"/>
    <s v="38//302//"/>
    <n v="0.12911"/>
    <n v="1"/>
    <n v="1"/>
    <n v="1"/>
    <n v="1"/>
    <s v="SEPTIC"/>
    <n v="0"/>
    <n v="1"/>
    <n v="800"/>
    <s v="YES"/>
    <n v="800"/>
    <s v="38-302"/>
    <s v="Public Water,Gas,Septic"/>
    <s v="SEPTIC"/>
    <s v="SEPTIC"/>
    <n v="800"/>
    <m/>
    <m/>
    <n v="1"/>
    <n v="1"/>
    <n v="1"/>
    <n v="434"/>
    <n v="1.3"/>
    <m/>
    <m/>
    <m/>
    <m/>
    <m/>
    <m/>
    <m/>
    <m/>
    <m/>
    <m/>
    <n v="1"/>
    <n v="1"/>
    <x v="3"/>
    <x v="3"/>
  </r>
  <r>
    <s v="38-105"/>
    <m/>
    <x v="0"/>
    <s v="19 CHESTNUT ST"/>
    <n v="101"/>
    <s v="DURAN ELAINE M &amp; DREW MARY P"/>
    <s v="R30"/>
    <s v="ONE FAMILY"/>
    <s v="38//105//"/>
    <n v="0.22017999999999999"/>
    <n v="1"/>
    <n v="1"/>
    <n v="1"/>
    <n v="1"/>
    <s v="SEPTIC"/>
    <n v="0"/>
    <n v="1"/>
    <n v="1900"/>
    <s v="YES"/>
    <n v="1900"/>
    <s v="38-105"/>
    <s v="Public Water,Septic"/>
    <s v="SEPTIC"/>
    <s v="SEPTIC"/>
    <n v="1900"/>
    <m/>
    <m/>
    <n v="1"/>
    <n v="1"/>
    <n v="4"/>
    <n v="1544"/>
    <n v="2"/>
    <m/>
    <m/>
    <m/>
    <m/>
    <m/>
    <m/>
    <m/>
    <m/>
    <m/>
    <m/>
    <n v="2"/>
    <n v="1"/>
    <x v="3"/>
    <x v="3"/>
  </r>
  <r>
    <s v="38-159"/>
    <m/>
    <x v="0"/>
    <s v="26 CHESTNUT ST"/>
    <n v="101"/>
    <s v="MISTRETTA DONALD"/>
    <s v="R30"/>
    <s v="ONE FAMILY"/>
    <s v="38//159//"/>
    <n v="0.10477"/>
    <n v="1"/>
    <n v="1"/>
    <n v="1"/>
    <n v="1"/>
    <s v="SEPTIC"/>
    <n v="0"/>
    <n v="1"/>
    <n v="1000"/>
    <s v="YES"/>
    <n v="1000"/>
    <s v="38-159"/>
    <s v="Public Water,Septic"/>
    <s v="SEPTIC"/>
    <s v="SEPTIC"/>
    <n v="1000"/>
    <m/>
    <m/>
    <n v="1"/>
    <n v="1"/>
    <n v="2"/>
    <n v="616"/>
    <n v="1"/>
    <m/>
    <m/>
    <m/>
    <m/>
    <m/>
    <m/>
    <m/>
    <m/>
    <m/>
    <m/>
    <n v="1"/>
    <n v="1"/>
    <x v="3"/>
    <x v="3"/>
  </r>
  <r>
    <s v="38-58"/>
    <m/>
    <x v="0"/>
    <s v="25 BIRCH ST"/>
    <n v="101"/>
    <s v="KEARINS HARRY F"/>
    <s v="R30"/>
    <s v="ONE FAMILY"/>
    <s v="38//58//"/>
    <n v="0.22636000000000001"/>
    <n v="1"/>
    <n v="1"/>
    <n v="1"/>
    <n v="1"/>
    <s v="SEPTIC"/>
    <n v="0"/>
    <n v="1"/>
    <n v="7700"/>
    <s v="YES"/>
    <n v="7700"/>
    <s v="38-58"/>
    <s v="Public Water,Septic"/>
    <s v="SEPTIC"/>
    <s v="SEPTIC"/>
    <n v="7700"/>
    <m/>
    <m/>
    <n v="1"/>
    <n v="1"/>
    <n v="2"/>
    <n v="1056"/>
    <n v="1"/>
    <m/>
    <m/>
    <m/>
    <m/>
    <m/>
    <m/>
    <m/>
    <m/>
    <m/>
    <m/>
    <n v="1"/>
    <n v="1"/>
    <x v="3"/>
    <x v="3"/>
  </r>
  <r>
    <s v="38-53"/>
    <m/>
    <x v="0"/>
    <s v="30 ASH ST"/>
    <n v="101"/>
    <s v="MCSHEA MARY L LIFE ESTATE"/>
    <s v="R30"/>
    <s v="ONE FAMILY"/>
    <s v="38//53//"/>
    <n v="0.15415999999999999"/>
    <n v="1"/>
    <n v="1"/>
    <n v="1"/>
    <n v="1"/>
    <s v="SEPTIC"/>
    <n v="0"/>
    <n v="1"/>
    <n v="14000"/>
    <s v="NO_W1"/>
    <n v="14000"/>
    <s v="38-53"/>
    <s v="Public Water,Septic"/>
    <s v="SEPTIC"/>
    <s v="SEPTIC"/>
    <n v="14000"/>
    <m/>
    <m/>
    <n v="1"/>
    <n v="1"/>
    <n v="3"/>
    <n v="2480"/>
    <n v="1"/>
    <m/>
    <m/>
    <m/>
    <m/>
    <m/>
    <m/>
    <m/>
    <m/>
    <m/>
    <m/>
    <n v="2"/>
    <n v="1"/>
    <x v="5"/>
    <x v="5"/>
  </r>
  <r>
    <s v="57-WS27"/>
    <m/>
    <x v="0"/>
    <s v="33 NICHOLAS DR"/>
    <n v="101"/>
    <s v="FEID JAMES W"/>
    <s v="MR30"/>
    <s v="ONE FAMILY"/>
    <s v="57//WS27//"/>
    <n v="0.11124000000000001"/>
    <n v="0"/>
    <n v="0"/>
    <n v="0"/>
    <n v="1"/>
    <m/>
    <n v="1"/>
    <n v="1"/>
    <n v="1200"/>
    <s v="YES"/>
    <n v="0"/>
    <s v="57-WS27"/>
    <s v="Public Water"/>
    <m/>
    <s v="SEWER"/>
    <n v="1200"/>
    <m/>
    <m/>
    <n v="0"/>
    <n v="0"/>
    <n v="2"/>
    <n v="1536"/>
    <n v="2"/>
    <m/>
    <m/>
    <m/>
    <m/>
    <m/>
    <m/>
    <m/>
    <m/>
    <m/>
    <m/>
    <n v="1"/>
    <n v="1"/>
    <x v="0"/>
    <x v="0"/>
  </r>
  <r>
    <s v="55-L6"/>
    <m/>
    <x v="0"/>
    <s v="17 LYNNE RD"/>
    <n v="101"/>
    <s v="MURPHY LORI"/>
    <s v="R30"/>
    <s v="ONE FAMILY"/>
    <s v="55//L6//"/>
    <n v="0.40315000000000001"/>
    <n v="0"/>
    <n v="0"/>
    <n v="1"/>
    <n v="1"/>
    <s v="SEWER"/>
    <n v="1"/>
    <n v="1"/>
    <n v="23600"/>
    <s v="YES"/>
    <n v="0"/>
    <s v="55-L6"/>
    <m/>
    <m/>
    <s v="SEWER"/>
    <n v="23600"/>
    <m/>
    <m/>
    <n v="0"/>
    <n v="0"/>
    <n v="4"/>
    <n v="1984"/>
    <n v="2"/>
    <m/>
    <m/>
    <m/>
    <m/>
    <m/>
    <m/>
    <m/>
    <m/>
    <m/>
    <m/>
    <n v="1"/>
    <n v="1"/>
    <x v="0"/>
    <x v="0"/>
  </r>
  <r>
    <s v="40-1020"/>
    <m/>
    <x v="0"/>
    <s v="0 CROOKED RIVER RD"/>
    <n v="131"/>
    <s v="BRIGHETTI ROBERT TRUSTEE"/>
    <s v="R30"/>
    <s v="RES ACLNPO  MDL-00"/>
    <s v="40//1020//"/>
    <n v="0.38183"/>
    <n v="0"/>
    <n v="0"/>
    <n v="0"/>
    <n v="0"/>
    <m/>
    <n v="0"/>
    <n v="0"/>
    <n v="0"/>
    <s v="YES"/>
    <n v="0"/>
    <s v="40-1020"/>
    <m/>
    <m/>
    <m/>
    <n v="0"/>
    <m/>
    <m/>
    <n v="0"/>
    <n v="0"/>
    <n v="0"/>
    <n v="0"/>
    <n v="0"/>
    <m/>
    <m/>
    <m/>
    <m/>
    <m/>
    <m/>
    <m/>
    <m/>
    <m/>
    <m/>
    <n v="1"/>
    <n v="1"/>
    <x v="3"/>
    <x v="3"/>
  </r>
  <r>
    <s v="57-63"/>
    <m/>
    <x v="0"/>
    <s v="16 TERRY LN"/>
    <n v="101"/>
    <s v="FOWLIE KENNETH N"/>
    <s v="MR30"/>
    <s v="ONE FAMILY"/>
    <s v="57//63//"/>
    <n v="0.22422"/>
    <n v="0"/>
    <n v="0"/>
    <n v="1"/>
    <n v="1"/>
    <s v="SEWER"/>
    <n v="1"/>
    <n v="1"/>
    <n v="7800"/>
    <s v="YES"/>
    <n v="0"/>
    <s v="57-63"/>
    <s v="All Public"/>
    <s v="SEWER"/>
    <s v="SEWER"/>
    <n v="7800"/>
    <m/>
    <m/>
    <n v="0"/>
    <n v="0"/>
    <n v="3"/>
    <n v="1412"/>
    <n v="1"/>
    <m/>
    <m/>
    <m/>
    <m/>
    <m/>
    <m/>
    <m/>
    <m/>
    <m/>
    <m/>
    <n v="1"/>
    <n v="1"/>
    <x v="0"/>
    <x v="0"/>
  </r>
  <r>
    <s v="38-245"/>
    <m/>
    <x v="0"/>
    <s v="16 ELMWOOD ST"/>
    <n v="132"/>
    <s v="PERRY DOROTHY A &amp; MARY ANN"/>
    <s v="R30"/>
    <s v="RES ACLNUD  MDL-00"/>
    <s v="38//245//"/>
    <n v="9.9500000000000005E-2"/>
    <n v="0"/>
    <n v="0"/>
    <n v="0"/>
    <n v="0"/>
    <m/>
    <n v="0"/>
    <n v="0"/>
    <n v="0"/>
    <s v="YES"/>
    <n v="0"/>
    <s v="38-245"/>
    <m/>
    <m/>
    <m/>
    <n v="0"/>
    <m/>
    <m/>
    <n v="0"/>
    <n v="0"/>
    <n v="0"/>
    <n v="0"/>
    <n v="0"/>
    <m/>
    <m/>
    <m/>
    <m/>
    <m/>
    <m/>
    <m/>
    <m/>
    <m/>
    <m/>
    <n v="1"/>
    <n v="1"/>
    <x v="3"/>
    <x v="3"/>
  </r>
  <r>
    <s v="38-8"/>
    <m/>
    <x v="0"/>
    <s v="74 PARKWOOD DR"/>
    <n v="101"/>
    <s v="LEHOUILLIER GEORGE R"/>
    <s v="R30"/>
    <s v="ONE FAMILY"/>
    <s v="38//8//"/>
    <n v="8.8940000000000005E-2"/>
    <n v="1"/>
    <n v="1"/>
    <n v="1"/>
    <n v="1"/>
    <s v="SEPTIC"/>
    <n v="0"/>
    <n v="1"/>
    <n v="100"/>
    <s v="YES"/>
    <n v="100"/>
    <s v="38-8"/>
    <s v="Public Water,Septic"/>
    <s v="SEPTIC"/>
    <s v="SEPTIC"/>
    <n v="100"/>
    <m/>
    <m/>
    <n v="1"/>
    <n v="1"/>
    <n v="2"/>
    <n v="852"/>
    <n v="1"/>
    <m/>
    <m/>
    <m/>
    <m/>
    <m/>
    <m/>
    <m/>
    <m/>
    <m/>
    <m/>
    <n v="1"/>
    <n v="1"/>
    <x v="5"/>
    <x v="5"/>
  </r>
  <r>
    <s v="50F-163"/>
    <m/>
    <x v="0"/>
    <s v="23 BROAD MARSH AVE"/>
    <n v="101"/>
    <s v="MIELBYE MATTHEW P"/>
    <s v="R30"/>
    <s v="ONE FAMILY"/>
    <s v="50/F/163//"/>
    <n v="0.14579"/>
    <n v="0"/>
    <n v="0"/>
    <n v="1"/>
    <n v="1"/>
    <s v="SEWER"/>
    <n v="1"/>
    <n v="1"/>
    <n v="800"/>
    <s v="YES"/>
    <n v="0"/>
    <s v="50F-163"/>
    <s v="All Public"/>
    <s v="SEWER"/>
    <s v="SEWER"/>
    <n v="800"/>
    <m/>
    <m/>
    <n v="0"/>
    <n v="0"/>
    <n v="3"/>
    <n v="1012"/>
    <n v="1"/>
    <m/>
    <m/>
    <m/>
    <m/>
    <m/>
    <m/>
    <m/>
    <m/>
    <m/>
    <m/>
    <n v="1"/>
    <n v="1"/>
    <x v="4"/>
    <x v="4"/>
  </r>
  <r>
    <s v="57-132"/>
    <m/>
    <x v="0"/>
    <s v="7 DENNIS LN"/>
    <n v="101"/>
    <s v="HACKETT DAVID M"/>
    <s v="MR30"/>
    <s v="ONE FAMILY"/>
    <s v="57//132//"/>
    <n v="0.20130999999999999"/>
    <n v="0"/>
    <n v="0"/>
    <n v="1"/>
    <n v="1"/>
    <s v="SEWER"/>
    <n v="1"/>
    <n v="1"/>
    <n v="21100"/>
    <s v="YES"/>
    <n v="0"/>
    <s v="57-132"/>
    <s v="All Public"/>
    <s v="SEWER"/>
    <s v="SEWER"/>
    <n v="21100"/>
    <m/>
    <m/>
    <n v="0"/>
    <n v="0"/>
    <n v="3"/>
    <n v="1316"/>
    <n v="1"/>
    <m/>
    <m/>
    <m/>
    <m/>
    <m/>
    <m/>
    <m/>
    <m/>
    <m/>
    <m/>
    <n v="1"/>
    <n v="1"/>
    <x v="0"/>
    <x v="0"/>
  </r>
  <r>
    <s v="38-278"/>
    <m/>
    <x v="0"/>
    <s v="4 FIR ST"/>
    <n v="101"/>
    <s v="MARTEL TANYA M"/>
    <s v="R30"/>
    <s v="ONE FAMILY"/>
    <s v="38//278//"/>
    <n v="9.5839999999999995E-2"/>
    <n v="1"/>
    <n v="1"/>
    <n v="1"/>
    <n v="1"/>
    <s v="SEPTIC"/>
    <n v="0"/>
    <n v="1"/>
    <n v="5400"/>
    <s v="YES"/>
    <n v="5400"/>
    <s v="38-278"/>
    <s v="Public Water,Gas,Septic"/>
    <s v="SEPTIC"/>
    <s v="SEPTIC"/>
    <n v="5400"/>
    <m/>
    <m/>
    <n v="1"/>
    <n v="1"/>
    <n v="3"/>
    <n v="880"/>
    <n v="1"/>
    <m/>
    <m/>
    <m/>
    <m/>
    <m/>
    <m/>
    <m/>
    <m/>
    <m/>
    <m/>
    <n v="1"/>
    <n v="1"/>
    <x v="3"/>
    <x v="3"/>
  </r>
  <r>
    <s v="38-226"/>
    <m/>
    <x v="0"/>
    <s v="19 ELMWOOD ST"/>
    <n v="101"/>
    <s v="MORSE DONALD R"/>
    <s v="R30"/>
    <s v="ONE FAMILY"/>
    <s v="38//226//"/>
    <n v="0.11484"/>
    <n v="1"/>
    <n v="1"/>
    <n v="1"/>
    <n v="1"/>
    <s v="SEPTIC"/>
    <n v="0"/>
    <n v="0"/>
    <n v="0"/>
    <s v="YES"/>
    <n v="0"/>
    <s v="38-226"/>
    <s v="Public Water,Gas,Septic"/>
    <s v="SEPTIC"/>
    <s v="SEPTIC"/>
    <n v="0"/>
    <m/>
    <m/>
    <n v="1"/>
    <n v="1"/>
    <n v="3"/>
    <n v="1400"/>
    <n v="1"/>
    <m/>
    <m/>
    <m/>
    <m/>
    <m/>
    <m/>
    <m/>
    <m/>
    <m/>
    <m/>
    <n v="1"/>
    <n v="1"/>
    <x v="3"/>
    <x v="3"/>
  </r>
  <r>
    <s v="57-113"/>
    <m/>
    <x v="0"/>
    <s v="2 SUSANNE CIR"/>
    <n v="101"/>
    <s v="KEATING THOMAS TRUSTEE"/>
    <s v="MR30"/>
    <s v="ONE FAMILY"/>
    <s v="57//113//"/>
    <n v="0.47883999999999999"/>
    <n v="0"/>
    <n v="0"/>
    <n v="1"/>
    <n v="1"/>
    <s v="SEWER"/>
    <n v="1"/>
    <n v="1"/>
    <n v="14200"/>
    <s v="YES"/>
    <n v="0"/>
    <s v="57-113"/>
    <s v="All Public"/>
    <s v="SEWER"/>
    <s v="SEWER"/>
    <n v="14200"/>
    <m/>
    <m/>
    <n v="0"/>
    <n v="0"/>
    <n v="4"/>
    <n v="1104"/>
    <n v="1"/>
    <m/>
    <m/>
    <m/>
    <m/>
    <m/>
    <m/>
    <m/>
    <m/>
    <m/>
    <m/>
    <n v="1"/>
    <n v="1"/>
    <x v="0"/>
    <x v="0"/>
  </r>
  <r>
    <s v="49-S238"/>
    <m/>
    <x v="0"/>
    <s v="98 SWIFTS BCH RD"/>
    <n v="130"/>
    <s v="CROWLEY LINDA C"/>
    <s v="R30"/>
    <s v="PRI RES  MDL-01"/>
    <s v="49//S238//"/>
    <n v="0.253"/>
    <n v="0"/>
    <n v="0"/>
    <n v="1"/>
    <n v="1"/>
    <s v="SEWER"/>
    <n v="1"/>
    <n v="1"/>
    <n v="7700"/>
    <s v="YES"/>
    <n v="0"/>
    <s v="49-S238"/>
    <s v="All Public"/>
    <s v="SEWER"/>
    <s v="SEWER"/>
    <n v="7700"/>
    <m/>
    <m/>
    <n v="0"/>
    <n v="0"/>
    <n v="2"/>
    <n v="1296"/>
    <n v="1"/>
    <m/>
    <m/>
    <m/>
    <m/>
    <m/>
    <m/>
    <m/>
    <m/>
    <m/>
    <m/>
    <n v="0"/>
    <n v="1"/>
    <x v="0"/>
    <x v="0"/>
  </r>
  <r>
    <s v="55-3"/>
    <m/>
    <x v="0"/>
    <s v="99 SWIFTS BCH RD"/>
    <n v="101"/>
    <s v="SMITH ROY G JR"/>
    <s v="R30"/>
    <s v="ONE FAMILY"/>
    <s v="55//3//"/>
    <n v="0.23838999999999999"/>
    <n v="0"/>
    <n v="0"/>
    <n v="1"/>
    <n v="1"/>
    <s v="SEWER"/>
    <n v="1"/>
    <n v="0"/>
    <n v="0"/>
    <s v="YES"/>
    <n v="0"/>
    <s v="55-3"/>
    <s v="All Public"/>
    <s v="SEWER"/>
    <s v="SEWER"/>
    <n v="0"/>
    <m/>
    <m/>
    <n v="0"/>
    <n v="0"/>
    <n v="3"/>
    <n v="1448"/>
    <n v="1"/>
    <m/>
    <m/>
    <m/>
    <m/>
    <m/>
    <m/>
    <m/>
    <m/>
    <m/>
    <m/>
    <n v="1"/>
    <n v="1"/>
    <x v="0"/>
    <x v="0"/>
  </r>
  <r>
    <s v="55-L11"/>
    <m/>
    <x v="0"/>
    <s v="14 LYNNE RD"/>
    <n v="101"/>
    <s v="LAVOIE ROBERT"/>
    <s v="R30"/>
    <s v="ONE FAMILY"/>
    <s v="55//L11//"/>
    <n v="0.28645999999999999"/>
    <n v="0"/>
    <n v="0"/>
    <n v="1"/>
    <n v="1"/>
    <s v="SEWER"/>
    <n v="1"/>
    <n v="1"/>
    <n v="40200"/>
    <s v="YES"/>
    <n v="0"/>
    <s v="55-L11"/>
    <m/>
    <m/>
    <s v="SEWER"/>
    <n v="40200"/>
    <m/>
    <m/>
    <n v="0"/>
    <n v="0"/>
    <n v="3"/>
    <n v="1461"/>
    <n v="1"/>
    <m/>
    <m/>
    <m/>
    <m/>
    <m/>
    <m/>
    <m/>
    <m/>
    <m/>
    <m/>
    <n v="1"/>
    <n v="1"/>
    <x v="0"/>
    <x v="0"/>
  </r>
  <r>
    <s v="38-385"/>
    <m/>
    <x v="0"/>
    <s v="5 PARKWOOD DR"/>
    <n v="101"/>
    <s v="VEY KATHRYN G"/>
    <s v="R30"/>
    <s v="ONE FAMILY"/>
    <s v="38//385//"/>
    <n v="0.33245000000000002"/>
    <n v="1"/>
    <n v="1"/>
    <n v="1"/>
    <n v="1"/>
    <s v="SEPTIC"/>
    <n v="0"/>
    <n v="0"/>
    <n v="0"/>
    <s v="YES"/>
    <n v="0"/>
    <s v="38-385"/>
    <s v="Public Water,Gas,Septic"/>
    <s v="SEPTIC"/>
    <s v="SEPTIC"/>
    <n v="0"/>
    <m/>
    <m/>
    <n v="1"/>
    <n v="1"/>
    <n v="2"/>
    <n v="1064"/>
    <n v="1"/>
    <m/>
    <m/>
    <m/>
    <m/>
    <m/>
    <m/>
    <m/>
    <m/>
    <m/>
    <m/>
    <n v="2"/>
    <n v="1"/>
    <x v="3"/>
    <x v="3"/>
  </r>
  <r>
    <s v="55-L13"/>
    <m/>
    <x v="0"/>
    <s v="3 BACHANT WY"/>
    <n v="101"/>
    <s v="MACKINNON ROBERT G"/>
    <s v="R30"/>
    <s v="ONE FAMILY"/>
    <s v="55//L13//"/>
    <n v="0.26291999999999999"/>
    <n v="0"/>
    <n v="0"/>
    <n v="1"/>
    <n v="1"/>
    <s v="SEWER"/>
    <n v="1"/>
    <n v="1"/>
    <n v="14600"/>
    <s v="YES"/>
    <n v="0"/>
    <s v="55-L13"/>
    <m/>
    <m/>
    <s v="SEWER"/>
    <n v="14600"/>
    <m/>
    <m/>
    <n v="0"/>
    <n v="0"/>
    <n v="3"/>
    <n v="1448"/>
    <n v="1"/>
    <m/>
    <m/>
    <m/>
    <m/>
    <m/>
    <m/>
    <m/>
    <m/>
    <m/>
    <m/>
    <n v="1"/>
    <n v="1"/>
    <x v="0"/>
    <x v="0"/>
  </r>
  <r>
    <s v="57-143"/>
    <m/>
    <x v="0"/>
    <s v="20 CAMARDO DR"/>
    <n v="101"/>
    <s v="OHAYRE PATRICIA"/>
    <s v="MR30"/>
    <s v="ONE FAMILY"/>
    <s v="57//143//"/>
    <n v="0.20938999999999999"/>
    <n v="0"/>
    <n v="0"/>
    <n v="1"/>
    <n v="1"/>
    <s v="SEWER"/>
    <n v="1"/>
    <n v="1"/>
    <n v="7100"/>
    <s v="YES"/>
    <n v="0"/>
    <s v="57-143"/>
    <s v="All Public"/>
    <s v="SEWER"/>
    <s v="SEWER"/>
    <n v="7100"/>
    <m/>
    <m/>
    <n v="0"/>
    <n v="0"/>
    <n v="3"/>
    <n v="1316"/>
    <n v="1"/>
    <m/>
    <m/>
    <m/>
    <m/>
    <m/>
    <m/>
    <m/>
    <m/>
    <m/>
    <m/>
    <n v="1"/>
    <n v="1"/>
    <x v="0"/>
    <x v="0"/>
  </r>
  <r>
    <s v="49-S208"/>
    <m/>
    <x v="0"/>
    <s v="20 BROAD MARSH AVE"/>
    <n v="101"/>
    <s v="CAPOZZOLI LENA"/>
    <s v="R30"/>
    <s v="ONE FAMILY"/>
    <s v="49//S208//"/>
    <n v="0.22452"/>
    <n v="0"/>
    <n v="0"/>
    <n v="1"/>
    <n v="1"/>
    <s v="SEWER"/>
    <n v="1"/>
    <n v="1"/>
    <n v="600"/>
    <s v="NO_W1"/>
    <n v="0"/>
    <s v="49-S208"/>
    <s v="All Public"/>
    <s v="SEWER"/>
    <s v="SEWER"/>
    <n v="600"/>
    <m/>
    <m/>
    <n v="0"/>
    <n v="0"/>
    <n v="3"/>
    <n v="880"/>
    <n v="1"/>
    <m/>
    <m/>
    <m/>
    <m/>
    <m/>
    <m/>
    <m/>
    <m/>
    <m/>
    <m/>
    <n v="2"/>
    <n v="1"/>
    <x v="4"/>
    <x v="4"/>
  </r>
  <r>
    <s v="38-160"/>
    <m/>
    <x v="0"/>
    <s v="24 CHESTNUT ST"/>
    <n v="132"/>
    <s v="PARKWOOD BEACH ASSOCIATION INC"/>
    <s v="R30"/>
    <s v="RES ACLNUD  MDL-00"/>
    <s v="38//160//"/>
    <n v="0.14460999999999999"/>
    <n v="0"/>
    <n v="0"/>
    <n v="0"/>
    <n v="0"/>
    <m/>
    <n v="0"/>
    <n v="0"/>
    <n v="0"/>
    <s v="YES"/>
    <n v="0"/>
    <s v="38-160"/>
    <m/>
    <m/>
    <m/>
    <n v="0"/>
    <m/>
    <m/>
    <n v="0"/>
    <n v="0"/>
    <n v="0"/>
    <n v="0"/>
    <n v="0"/>
    <m/>
    <m/>
    <m/>
    <m/>
    <m/>
    <m/>
    <m/>
    <m/>
    <m/>
    <m/>
    <n v="2"/>
    <n v="1"/>
    <x v="3"/>
    <x v="3"/>
  </r>
  <r>
    <s v="57-51"/>
    <m/>
    <x v="0"/>
    <s v="14 TERRY LN"/>
    <n v="101"/>
    <s v="WHITE JAMES M &amp; DIANNE R"/>
    <s v="MR30"/>
    <s v="ONE FAMILY"/>
    <s v="57//51//"/>
    <n v="0.21536"/>
    <n v="0"/>
    <n v="0"/>
    <n v="1"/>
    <n v="1"/>
    <s v="SEWER"/>
    <n v="1"/>
    <n v="0"/>
    <n v="0"/>
    <s v="YES"/>
    <n v="0"/>
    <s v="57-51"/>
    <s v="All Public"/>
    <s v="SEWER"/>
    <s v="SEWER"/>
    <n v="0"/>
    <m/>
    <m/>
    <n v="0"/>
    <n v="0"/>
    <n v="3"/>
    <n v="1176"/>
    <n v="1"/>
    <m/>
    <m/>
    <m/>
    <m/>
    <m/>
    <m/>
    <m/>
    <m/>
    <m/>
    <m/>
    <n v="0"/>
    <n v="1"/>
    <x v="0"/>
    <x v="0"/>
  </r>
  <r>
    <s v="57-SC4"/>
    <m/>
    <x v="0"/>
    <s v="6 SOLAS CIR"/>
    <n v="101"/>
    <s v="WILLIAMS ELIZABETH A"/>
    <s v="MR30"/>
    <s v="ONE FAMILY"/>
    <s v="57//SC4//"/>
    <n v="0.17193"/>
    <n v="0"/>
    <n v="0"/>
    <n v="1"/>
    <n v="1"/>
    <s v="SEWER"/>
    <n v="1"/>
    <n v="1"/>
    <n v="15900"/>
    <s v="YES"/>
    <n v="0"/>
    <s v="57-SC4"/>
    <s v="Public Water"/>
    <m/>
    <s v="SEWER"/>
    <n v="15900"/>
    <m/>
    <m/>
    <n v="0"/>
    <n v="0"/>
    <n v="2"/>
    <n v="1696"/>
    <n v="2"/>
    <m/>
    <m/>
    <m/>
    <m/>
    <m/>
    <m/>
    <m/>
    <m/>
    <m/>
    <m/>
    <n v="1"/>
    <n v="1"/>
    <x v="0"/>
    <x v="0"/>
  </r>
  <r>
    <s v="38-20"/>
    <m/>
    <x v="0"/>
    <s v="23 ASH ST"/>
    <n v="101"/>
    <s v="COPPOLA ANTHONY"/>
    <s v="R30"/>
    <s v="ONE FAMILY"/>
    <s v="38//20//"/>
    <n v="0.21917"/>
    <n v="1"/>
    <n v="1"/>
    <n v="1"/>
    <n v="1"/>
    <s v="SEPTIC"/>
    <n v="0"/>
    <n v="0"/>
    <n v="0"/>
    <s v="YES"/>
    <n v="0"/>
    <s v="38-20"/>
    <s v="Public Water,Gas,Septic"/>
    <s v="SEPTIC"/>
    <s v="SEPTIC"/>
    <n v="0"/>
    <m/>
    <m/>
    <n v="1"/>
    <n v="1"/>
    <n v="3"/>
    <n v="1572"/>
    <n v="1.5"/>
    <m/>
    <m/>
    <m/>
    <m/>
    <m/>
    <m/>
    <m/>
    <m/>
    <m/>
    <m/>
    <n v="2"/>
    <n v="1"/>
    <x v="5"/>
    <x v="5"/>
  </r>
  <r>
    <s v="57-SC2"/>
    <m/>
    <x v="0"/>
    <s v="4 SOLAS CIR"/>
    <n v="101"/>
    <s v="DEMELO CHRISTINA"/>
    <s v="MR30"/>
    <s v="ONE FAMILY"/>
    <s v="57//SC2//"/>
    <n v="0.15087"/>
    <n v="0"/>
    <n v="0"/>
    <n v="1"/>
    <n v="1"/>
    <s v="SEWER"/>
    <n v="1"/>
    <n v="1"/>
    <n v="10600"/>
    <s v="YES"/>
    <n v="0"/>
    <s v="57-SC2"/>
    <s v="Public Water"/>
    <m/>
    <s v="SEWER"/>
    <n v="10600"/>
    <m/>
    <m/>
    <n v="0"/>
    <n v="0"/>
    <n v="2"/>
    <n v="1536"/>
    <n v="2"/>
    <m/>
    <m/>
    <m/>
    <m/>
    <m/>
    <m/>
    <m/>
    <m/>
    <m/>
    <m/>
    <n v="1"/>
    <n v="1"/>
    <x v="0"/>
    <x v="0"/>
  </r>
  <r>
    <s v="38-9"/>
    <m/>
    <x v="0"/>
    <s v="72 PARKWOOD DR"/>
    <n v="101"/>
    <s v="MARTINS ALFRED"/>
    <s v="R30"/>
    <s v="ONE FAMILY"/>
    <s v="38//9//"/>
    <n v="8.6999999999999994E-2"/>
    <n v="1"/>
    <n v="1"/>
    <n v="1"/>
    <n v="1"/>
    <s v="SEPTIC"/>
    <n v="0"/>
    <n v="1"/>
    <n v="4200"/>
    <s v="YES"/>
    <n v="4200"/>
    <s v="38-9"/>
    <s v="Public Water,Gas,Septic"/>
    <s v="SEPTIC"/>
    <s v="SEPTIC"/>
    <n v="4200"/>
    <m/>
    <m/>
    <n v="1"/>
    <n v="1"/>
    <n v="3"/>
    <n v="1748"/>
    <n v="2"/>
    <m/>
    <m/>
    <m/>
    <m/>
    <m/>
    <m/>
    <m/>
    <m/>
    <m/>
    <m/>
    <n v="1"/>
    <n v="1"/>
    <x v="5"/>
    <x v="5"/>
  </r>
  <r>
    <s v="38-1018"/>
    <m/>
    <x v="0"/>
    <s v="0 FIR ST"/>
    <n v="132"/>
    <s v="PARKWOOD BEACH IMPROVEMENT"/>
    <s v="R30"/>
    <s v="RES ACLNUD  MDL-00"/>
    <s v="38//1018//"/>
    <n v="0.28034999999999999"/>
    <n v="0"/>
    <n v="0"/>
    <n v="0"/>
    <n v="0"/>
    <m/>
    <n v="0"/>
    <n v="0"/>
    <n v="0"/>
    <s v="YES"/>
    <n v="0"/>
    <s v="38-1018"/>
    <m/>
    <m/>
    <m/>
    <n v="0"/>
    <m/>
    <m/>
    <n v="0"/>
    <n v="0"/>
    <n v="0"/>
    <n v="0"/>
    <n v="0"/>
    <m/>
    <m/>
    <m/>
    <m/>
    <m/>
    <m/>
    <m/>
    <m/>
    <m/>
    <m/>
    <n v="1"/>
    <n v="1"/>
    <x v="3"/>
    <x v="3"/>
  </r>
  <r>
    <s v="57-94"/>
    <m/>
    <x v="0"/>
    <s v="4 SUSANNE CIR"/>
    <n v="101"/>
    <s v="O'DONNELL PAUL R JR"/>
    <s v="MR30"/>
    <s v="ONE FAMILY"/>
    <s v="57//94//"/>
    <n v="0.33045000000000002"/>
    <n v="0"/>
    <n v="0"/>
    <n v="1"/>
    <n v="1"/>
    <s v="SEWER"/>
    <n v="1"/>
    <n v="1"/>
    <n v="9100"/>
    <s v="YES"/>
    <n v="0"/>
    <s v="57-94"/>
    <s v="All Public"/>
    <s v="SEWER"/>
    <s v="SEWER"/>
    <n v="9100"/>
    <m/>
    <m/>
    <n v="0"/>
    <n v="0"/>
    <n v="3"/>
    <n v="1316"/>
    <n v="1"/>
    <m/>
    <m/>
    <m/>
    <m/>
    <m/>
    <m/>
    <m/>
    <m/>
    <m/>
    <m/>
    <n v="1"/>
    <n v="1"/>
    <x v="0"/>
    <x v="0"/>
  </r>
  <r>
    <s v="57-WS34"/>
    <m/>
    <x v="0"/>
    <s v="36 NICHOLAS DR"/>
    <n v="101"/>
    <s v="ELASSAAD JOSEPH N"/>
    <s v="MR30"/>
    <s v="ONE FAMILY"/>
    <s v="57//WS34//"/>
    <n v="0.19447999999999999"/>
    <n v="0"/>
    <n v="0"/>
    <n v="1"/>
    <n v="1"/>
    <s v="SEWER"/>
    <n v="1"/>
    <n v="1"/>
    <n v="9400"/>
    <s v="YES"/>
    <n v="0"/>
    <s v="57-WS34"/>
    <s v="Public Water"/>
    <m/>
    <s v="SEWER"/>
    <n v="9400"/>
    <m/>
    <m/>
    <n v="0"/>
    <n v="0"/>
    <n v="2"/>
    <n v="1568"/>
    <n v="2"/>
    <m/>
    <m/>
    <m/>
    <m/>
    <m/>
    <m/>
    <m/>
    <m/>
    <m/>
    <m/>
    <n v="1"/>
    <n v="1"/>
    <x v="0"/>
    <x v="0"/>
  </r>
  <r>
    <s v="38-282"/>
    <m/>
    <x v="0"/>
    <s v="16 PARKWOOD DR"/>
    <n v="101"/>
    <s v="MORRISON CHARLES J"/>
    <s v="R30"/>
    <s v="ONE FAMILY"/>
    <s v="38//282//"/>
    <n v="0.17632999999999999"/>
    <n v="1"/>
    <n v="1"/>
    <n v="1"/>
    <n v="1"/>
    <s v="SEPTIC"/>
    <n v="0"/>
    <n v="1"/>
    <n v="14900"/>
    <s v="YES"/>
    <n v="14900"/>
    <s v="38-282"/>
    <s v="Public Water,Septic"/>
    <s v="SEPTIC"/>
    <s v="SEPTIC"/>
    <n v="14900"/>
    <m/>
    <m/>
    <n v="1"/>
    <n v="1"/>
    <n v="3"/>
    <n v="1709"/>
    <n v="1"/>
    <m/>
    <m/>
    <m/>
    <m/>
    <m/>
    <m/>
    <m/>
    <m/>
    <m/>
    <m/>
    <n v="2"/>
    <n v="1"/>
    <x v="3"/>
    <x v="3"/>
  </r>
  <r>
    <s v="38-225A"/>
    <m/>
    <x v="0"/>
    <s v="19 ELMWOOD ST"/>
    <n v="106"/>
    <s v="MORSE DONALD R"/>
    <s v="R30"/>
    <s v="AC LND IMP  MDL-00"/>
    <s v="38//225/A/"/>
    <n v="4.9200000000000001E-2"/>
    <n v="1"/>
    <n v="1"/>
    <n v="1"/>
    <n v="1"/>
    <s v="SEPTIC"/>
    <n v="0"/>
    <n v="1"/>
    <n v="10000"/>
    <s v="YES"/>
    <n v="10000"/>
    <s v="38-225A"/>
    <m/>
    <m/>
    <s v="SEPTIC"/>
    <n v="10000"/>
    <m/>
    <m/>
    <n v="1"/>
    <n v="1"/>
    <n v="0"/>
    <n v="0"/>
    <n v="0"/>
    <m/>
    <m/>
    <m/>
    <m/>
    <m/>
    <m/>
    <m/>
    <m/>
    <m/>
    <m/>
    <n v="1"/>
    <n v="1"/>
    <x v="3"/>
    <x v="3"/>
  </r>
  <r>
    <s v="38-279"/>
    <m/>
    <x v="0"/>
    <s v="2 FIR ST"/>
    <n v="101"/>
    <s v="BAIERLEIN CAROLYN"/>
    <s v="R30"/>
    <s v="ONE FAMILY"/>
    <s v="38//279//"/>
    <n v="0.19983000000000001"/>
    <n v="1"/>
    <n v="1"/>
    <n v="1"/>
    <n v="1"/>
    <s v="SEPTIC"/>
    <n v="0"/>
    <n v="1"/>
    <n v="4700"/>
    <s v="YES"/>
    <n v="4700"/>
    <s v="38-279"/>
    <s v="Public Water,Septic"/>
    <s v="SEPTIC"/>
    <s v="SEPTIC"/>
    <n v="4700"/>
    <m/>
    <m/>
    <n v="1"/>
    <n v="1"/>
    <n v="2"/>
    <n v="562"/>
    <n v="1"/>
    <m/>
    <m/>
    <m/>
    <m/>
    <m/>
    <m/>
    <m/>
    <m/>
    <m/>
    <m/>
    <n v="2"/>
    <n v="1"/>
    <x v="3"/>
    <x v="3"/>
  </r>
  <r>
    <s v="38-103"/>
    <m/>
    <x v="0"/>
    <s v="16 BIRCH ST"/>
    <n v="101"/>
    <s v="DASTOUS ROLAND L"/>
    <s v="R30"/>
    <s v="ONE FAMILY"/>
    <s v="38//103//"/>
    <n v="0.21498"/>
    <n v="1"/>
    <n v="1"/>
    <n v="1"/>
    <n v="1"/>
    <s v="SEPTIC"/>
    <n v="0"/>
    <n v="1"/>
    <n v="4400"/>
    <s v="YES"/>
    <n v="4400"/>
    <s v="38-103"/>
    <s v="Public Water,Gas,Septic"/>
    <s v="SEPTIC"/>
    <s v="SEPTIC"/>
    <n v="4400"/>
    <m/>
    <m/>
    <n v="1"/>
    <n v="1"/>
    <n v="1"/>
    <n v="834"/>
    <n v="1.5"/>
    <m/>
    <m/>
    <m/>
    <m/>
    <m/>
    <m/>
    <m/>
    <m/>
    <m/>
    <m/>
    <n v="1"/>
    <n v="1"/>
    <x v="3"/>
    <x v="3"/>
  </r>
  <r>
    <s v="38-57"/>
    <m/>
    <x v="0"/>
    <s v="23 BIRCH ST"/>
    <n v="101"/>
    <s v="OLEARY JOHN A"/>
    <s v="R30"/>
    <s v="ONE FAMILY"/>
    <s v="38//57//"/>
    <n v="0.13897999999999999"/>
    <n v="1"/>
    <n v="1"/>
    <n v="1"/>
    <n v="1"/>
    <s v="SEPTIC"/>
    <n v="0"/>
    <n v="1"/>
    <n v="9700"/>
    <s v="YES"/>
    <n v="9700"/>
    <s v="38-57"/>
    <s v="Public Water,Septic"/>
    <s v="SEPTIC"/>
    <s v="SEPTIC"/>
    <n v="9700"/>
    <m/>
    <m/>
    <n v="1"/>
    <n v="1"/>
    <n v="2"/>
    <n v="975"/>
    <n v="1"/>
    <m/>
    <m/>
    <m/>
    <m/>
    <m/>
    <m/>
    <m/>
    <m/>
    <m/>
    <m/>
    <n v="0"/>
    <n v="1"/>
    <x v="5"/>
    <x v="5"/>
  </r>
  <r>
    <s v="UNK1461"/>
    <s v="FEE"/>
    <x v="0"/>
    <s v="NICHOLAS DR"/>
    <n v="0"/>
    <m/>
    <m/>
    <m/>
    <m/>
    <n v="5.9561700000000002"/>
    <n v="0"/>
    <n v="0"/>
    <n v="0"/>
    <n v="0"/>
    <m/>
    <n v="0"/>
    <n v="0"/>
    <n v="0"/>
    <s v="NO_W2"/>
    <n v="0"/>
    <m/>
    <m/>
    <m/>
    <m/>
    <n v="0"/>
    <m/>
    <m/>
    <n v="0"/>
    <n v="0"/>
    <n v="0"/>
    <n v="0"/>
    <n v="0"/>
    <s v="Not in new Assr DB, Makepe?, old info"/>
    <m/>
    <m/>
    <m/>
    <m/>
    <m/>
    <m/>
    <m/>
    <m/>
    <m/>
    <n v="1"/>
    <n v="1"/>
    <x v="0"/>
    <x v="0"/>
  </r>
  <r>
    <s v="38-108"/>
    <m/>
    <x v="0"/>
    <s v="15 CHESTNUT ST"/>
    <n v="101"/>
    <s v="BURKE KEVIN P"/>
    <s v="R30"/>
    <s v="ONE FAMILY"/>
    <s v="38//108//"/>
    <n v="0.20721000000000001"/>
    <n v="1"/>
    <n v="1"/>
    <n v="1"/>
    <n v="1"/>
    <s v="SEPTIC"/>
    <n v="0"/>
    <n v="1"/>
    <n v="12400"/>
    <s v="NO_W1"/>
    <n v="12400"/>
    <s v="38-108"/>
    <s v="Public Water,Septic"/>
    <s v="SEPTIC"/>
    <s v="SEPTIC"/>
    <n v="12400"/>
    <m/>
    <m/>
    <n v="1"/>
    <n v="1"/>
    <n v="2"/>
    <n v="1406"/>
    <n v="1"/>
    <m/>
    <m/>
    <m/>
    <m/>
    <m/>
    <m/>
    <m/>
    <m/>
    <m/>
    <m/>
    <n v="2"/>
    <n v="1"/>
    <x v="3"/>
    <x v="3"/>
  </r>
  <r>
    <s v="49-A1"/>
    <m/>
    <x v="0"/>
    <s v="4 IRENE AVE"/>
    <n v="132"/>
    <s v="ROSEN JACK M"/>
    <s v="R30"/>
    <s v="RES ACLNUD  MDL-00"/>
    <s v="49//A1//"/>
    <n v="9.7339999999999996E-2"/>
    <n v="0"/>
    <n v="0"/>
    <n v="0"/>
    <n v="0"/>
    <m/>
    <n v="0"/>
    <n v="0"/>
    <n v="0"/>
    <s v="YES"/>
    <n v="0"/>
    <s v="49-A1"/>
    <m/>
    <m/>
    <m/>
    <n v="0"/>
    <m/>
    <m/>
    <n v="0"/>
    <n v="0"/>
    <n v="0"/>
    <n v="0"/>
    <n v="0"/>
    <m/>
    <m/>
    <m/>
    <m/>
    <m/>
    <m/>
    <m/>
    <m/>
    <m/>
    <m/>
    <n v="1"/>
    <n v="1"/>
    <x v="4"/>
    <x v="4"/>
  </r>
  <r>
    <s v="38-246"/>
    <m/>
    <x v="0"/>
    <s v="12 ELMWOOD ST"/>
    <n v="101"/>
    <s v="HICKS CLIFFORD C &amp; ROSE L TRUSTEES"/>
    <s v="R30"/>
    <s v="ONE FAMILY"/>
    <s v="38//246//"/>
    <n v="0.19372"/>
    <n v="1"/>
    <n v="1"/>
    <n v="1"/>
    <n v="1"/>
    <s v="SEPTIC"/>
    <n v="0"/>
    <n v="1"/>
    <n v="600"/>
    <s v="YES"/>
    <n v="600"/>
    <s v="38-246"/>
    <s v="Public Water,Gas,Septic"/>
    <s v="SEPTIC"/>
    <s v="SEPTIC"/>
    <n v="600"/>
    <m/>
    <m/>
    <n v="1"/>
    <n v="1"/>
    <n v="3"/>
    <n v="992"/>
    <n v="1"/>
    <m/>
    <m/>
    <m/>
    <m/>
    <m/>
    <m/>
    <m/>
    <m/>
    <m/>
    <m/>
    <n v="2"/>
    <n v="1"/>
    <x v="3"/>
    <x v="3"/>
  </r>
  <r>
    <s v="50F-164"/>
    <m/>
    <x v="0"/>
    <s v="25 BROAD MARSH AVE"/>
    <n v="109"/>
    <s v="WOODS WILLIAM A JR &amp; SELINA JO"/>
    <s v="R30"/>
    <s v="MULTI HSES"/>
    <s v="50/F/164//"/>
    <n v="0.12755"/>
    <n v="0"/>
    <n v="0"/>
    <n v="1"/>
    <n v="1"/>
    <s v="SEWER"/>
    <n v="1"/>
    <n v="2"/>
    <n v="7500"/>
    <s v="YES"/>
    <n v="0"/>
    <s v="50F-164"/>
    <s v="All Public"/>
    <s v="SEWER"/>
    <s v="SEWER"/>
    <n v="3750"/>
    <m/>
    <m/>
    <n v="0"/>
    <n v="0"/>
    <n v="2"/>
    <n v="945"/>
    <n v="1"/>
    <m/>
    <m/>
    <m/>
    <m/>
    <m/>
    <m/>
    <m/>
    <m/>
    <m/>
    <m/>
    <n v="1"/>
    <n v="1"/>
    <x v="4"/>
    <x v="4"/>
  </r>
  <r>
    <s v="49-S283"/>
    <m/>
    <x v="0"/>
    <s v="6 STEPHEN AVE"/>
    <n v="101"/>
    <s v="TUELL IVAN"/>
    <s v="R30"/>
    <s v="ONE FAMILY"/>
    <s v="49//S283//"/>
    <n v="0.29026000000000002"/>
    <n v="0"/>
    <n v="0"/>
    <n v="1"/>
    <n v="1"/>
    <s v="SEWER"/>
    <n v="1"/>
    <n v="1"/>
    <n v="7600"/>
    <s v="YES"/>
    <n v="0"/>
    <s v="49-S283"/>
    <s v="All Public"/>
    <s v="SEWER"/>
    <s v="SEWER"/>
    <n v="7600"/>
    <m/>
    <m/>
    <n v="0"/>
    <n v="0"/>
    <n v="3"/>
    <n v="948"/>
    <n v="1"/>
    <m/>
    <m/>
    <m/>
    <m/>
    <m/>
    <m/>
    <m/>
    <m/>
    <m/>
    <m/>
    <n v="1"/>
    <n v="1"/>
    <x v="4"/>
    <x v="4"/>
  </r>
  <r>
    <s v="38-166"/>
    <m/>
    <x v="0"/>
    <s v="19 DATEWOOD ST"/>
    <n v="101"/>
    <s v="GINCHES FREDERICK"/>
    <s v="R30"/>
    <s v="ONE FAMILY"/>
    <s v="38//166//"/>
    <n v="0.33345999999999998"/>
    <n v="1"/>
    <n v="1"/>
    <n v="1"/>
    <n v="1"/>
    <s v="SEPTIC"/>
    <n v="0"/>
    <n v="1"/>
    <n v="3500"/>
    <s v="NO_W1"/>
    <n v="3500"/>
    <s v="38-166"/>
    <s v="Public Water,Septic"/>
    <s v="SEPTIC"/>
    <s v="SEPTIC"/>
    <n v="3500"/>
    <m/>
    <m/>
    <n v="1"/>
    <n v="1"/>
    <n v="2"/>
    <n v="732"/>
    <n v="1"/>
    <m/>
    <m/>
    <m/>
    <m/>
    <m/>
    <m/>
    <m/>
    <m/>
    <m/>
    <m/>
    <n v="2"/>
    <n v="1"/>
    <x v="3"/>
    <x v="3"/>
  </r>
  <r>
    <s v="38-384"/>
    <m/>
    <x v="0"/>
    <s v="7 PARKWOOD DR"/>
    <n v="104"/>
    <s v="JOHNSON RAYMOND J &amp; CATHERINE E"/>
    <s v="R30"/>
    <s v="TWO FAMILY"/>
    <s v="38//384//"/>
    <n v="0.14105999999999999"/>
    <n v="1"/>
    <n v="1"/>
    <n v="1"/>
    <n v="1"/>
    <s v="SEPTIC"/>
    <n v="0"/>
    <n v="1"/>
    <n v="2700"/>
    <s v="YES"/>
    <n v="2700"/>
    <s v="38-384"/>
    <s v="Public Water,Septic"/>
    <s v="SEPTIC"/>
    <s v="SEPTIC"/>
    <n v="2700"/>
    <m/>
    <m/>
    <n v="2"/>
    <n v="2"/>
    <n v="2"/>
    <n v="1059"/>
    <n v="1"/>
    <m/>
    <m/>
    <m/>
    <m/>
    <m/>
    <m/>
    <m/>
    <m/>
    <m/>
    <m/>
    <n v="1"/>
    <n v="1"/>
    <x v="3"/>
    <x v="3"/>
  </r>
  <r>
    <s v="57-73"/>
    <m/>
    <x v="0"/>
    <s v="8 SUSANNE CIR"/>
    <n v="101"/>
    <s v="PACHECO LISA M"/>
    <s v="MR30"/>
    <s v="ONE FAMILY"/>
    <s v="57//73//"/>
    <n v="0.33733999999999997"/>
    <n v="0"/>
    <n v="0"/>
    <n v="1"/>
    <n v="1"/>
    <s v="SEWER"/>
    <n v="1"/>
    <n v="1"/>
    <n v="5000"/>
    <s v="YES"/>
    <n v="0"/>
    <s v="57-73"/>
    <s v="All Public"/>
    <s v="SEWER"/>
    <s v="SEWER"/>
    <n v="5000"/>
    <m/>
    <m/>
    <n v="0"/>
    <n v="0"/>
    <n v="3"/>
    <n v="1412"/>
    <n v="1"/>
    <m/>
    <m/>
    <m/>
    <m/>
    <m/>
    <m/>
    <m/>
    <m/>
    <m/>
    <m/>
    <n v="1"/>
    <n v="1"/>
    <x v="0"/>
    <x v="0"/>
  </r>
  <r>
    <s v="57-170"/>
    <m/>
    <x v="0"/>
    <s v="25 CAMARDO DR"/>
    <n v="101"/>
    <s v="KIMBALL ARTHUR G"/>
    <s v="MR30"/>
    <s v="ONE FAMILY"/>
    <s v="57//170//"/>
    <n v="0.23688999999999999"/>
    <n v="0"/>
    <n v="0"/>
    <n v="1"/>
    <n v="1"/>
    <s v="SEWER"/>
    <n v="1"/>
    <n v="1"/>
    <n v="4900"/>
    <s v="YES"/>
    <n v="0"/>
    <s v="57-170"/>
    <s v="All Public"/>
    <s v="SEWER"/>
    <s v="SEWER"/>
    <n v="4900"/>
    <m/>
    <m/>
    <n v="0"/>
    <n v="0"/>
    <n v="4"/>
    <n v="1104"/>
    <n v="1"/>
    <m/>
    <m/>
    <m/>
    <m/>
    <m/>
    <m/>
    <m/>
    <m/>
    <m/>
    <m/>
    <n v="1"/>
    <n v="1"/>
    <x v="0"/>
    <x v="0"/>
  </r>
  <r>
    <s v="57-WS25"/>
    <m/>
    <x v="0"/>
    <s v="31 NICHOLAS DR"/>
    <n v="101"/>
    <s v="BARRY KRISTIAN E"/>
    <s v="MR30"/>
    <s v="ONE FAMILY"/>
    <s v="57//WS25//"/>
    <n v="0.13564000000000001"/>
    <n v="0"/>
    <n v="0"/>
    <n v="1"/>
    <n v="1"/>
    <s v="SEWER"/>
    <n v="1"/>
    <n v="1"/>
    <n v="2800"/>
    <s v="YES"/>
    <n v="0"/>
    <s v="57-WS25"/>
    <s v="Public Water"/>
    <m/>
    <s v="SEWER"/>
    <n v="2800"/>
    <m/>
    <m/>
    <n v="0"/>
    <n v="0"/>
    <n v="2"/>
    <n v="1536"/>
    <n v="2"/>
    <m/>
    <m/>
    <m/>
    <m/>
    <m/>
    <m/>
    <m/>
    <m/>
    <m/>
    <m/>
    <n v="1"/>
    <n v="1"/>
    <x v="0"/>
    <x v="0"/>
  </r>
  <r>
    <s v="38-54"/>
    <m/>
    <x v="0"/>
    <s v="28 ASH ST"/>
    <n v="101"/>
    <s v="CRONIN WALTER L"/>
    <s v="R30"/>
    <s v="ONE FAMILY"/>
    <s v="38//54//"/>
    <n v="0.31419999999999998"/>
    <n v="1"/>
    <n v="1"/>
    <n v="1"/>
    <n v="1"/>
    <s v="SEPTIC"/>
    <n v="0"/>
    <n v="1"/>
    <n v="2500"/>
    <s v="YES"/>
    <n v="2500"/>
    <s v="38-54"/>
    <s v="Public Water,Septic"/>
    <s v="SEPTIC"/>
    <s v="SEPTIC"/>
    <n v="2500"/>
    <m/>
    <m/>
    <n v="1"/>
    <n v="1"/>
    <n v="3"/>
    <n v="1290"/>
    <n v="2"/>
    <m/>
    <m/>
    <m/>
    <m/>
    <m/>
    <m/>
    <m/>
    <m/>
    <m/>
    <m/>
    <n v="3"/>
    <n v="1"/>
    <x v="5"/>
    <x v="5"/>
  </r>
  <r>
    <s v="57-83"/>
    <m/>
    <x v="0"/>
    <s v="6 SUSANNE CIR"/>
    <n v="101"/>
    <s v="RICHARD ROBERT C"/>
    <s v="MR30"/>
    <s v="ONE FAMILY"/>
    <s v="57//83//"/>
    <n v="0.32612999999999998"/>
    <n v="0"/>
    <n v="0"/>
    <n v="1"/>
    <n v="1"/>
    <s v="SEWER"/>
    <n v="1"/>
    <n v="1"/>
    <n v="9700"/>
    <s v="YES"/>
    <n v="0"/>
    <s v="57-83"/>
    <s v="All Public"/>
    <s v="SEWER"/>
    <s v="SEWER"/>
    <n v="9700"/>
    <m/>
    <m/>
    <n v="0"/>
    <n v="0"/>
    <n v="3"/>
    <n v="1008"/>
    <n v="1"/>
    <m/>
    <m/>
    <m/>
    <m/>
    <m/>
    <m/>
    <m/>
    <m/>
    <m/>
    <m/>
    <n v="1"/>
    <n v="1"/>
    <x v="0"/>
    <x v="0"/>
  </r>
  <r>
    <s v="49-S209"/>
    <m/>
    <x v="0"/>
    <s v="22 BROAD MARSH AVE"/>
    <n v="101"/>
    <s v="RAGUSA ROBERT R JR"/>
    <s v="R30"/>
    <s v="ONE FAMILY"/>
    <s v="49//S209//"/>
    <n v="0.22961999999999999"/>
    <n v="0"/>
    <n v="0"/>
    <n v="1"/>
    <n v="1"/>
    <s v="SEWER"/>
    <n v="1"/>
    <n v="1"/>
    <n v="800"/>
    <s v="YES"/>
    <n v="0"/>
    <s v="49-S209"/>
    <s v="Public Water,Public Sewer"/>
    <s v="SEWER"/>
    <s v="SEWER"/>
    <n v="800"/>
    <m/>
    <m/>
    <n v="0"/>
    <n v="0"/>
    <n v="3"/>
    <n v="880"/>
    <n v="1"/>
    <m/>
    <m/>
    <m/>
    <m/>
    <m/>
    <m/>
    <m/>
    <m/>
    <m/>
    <m/>
    <n v="2"/>
    <n v="1"/>
    <x v="4"/>
    <x v="4"/>
  </r>
  <r>
    <s v="38-161B"/>
    <m/>
    <x v="0"/>
    <s v="20 CHESTNUT ST"/>
    <n v="101"/>
    <s v="RESENDES JOSE F"/>
    <s v="R30"/>
    <s v="ONE FAMILY"/>
    <s v="38//161/B/"/>
    <n v="0.14604"/>
    <n v="1"/>
    <n v="1"/>
    <n v="1"/>
    <n v="1"/>
    <s v="SEPTIC"/>
    <n v="0"/>
    <n v="1"/>
    <n v="5500"/>
    <s v="YES"/>
    <n v="5500"/>
    <s v="38-161B"/>
    <s v="Public Water,Gas,Septic"/>
    <s v="SEPTIC"/>
    <s v="SEPTIC"/>
    <n v="5500"/>
    <m/>
    <m/>
    <n v="1"/>
    <n v="1"/>
    <n v="3"/>
    <n v="1771"/>
    <n v="1.75"/>
    <m/>
    <m/>
    <m/>
    <m/>
    <m/>
    <m/>
    <m/>
    <m/>
    <m/>
    <m/>
    <n v="1"/>
    <n v="1"/>
    <x v="3"/>
    <x v="3"/>
  </r>
  <r>
    <s v="38-224"/>
    <m/>
    <x v="0"/>
    <s v="15 ELMWOOD ST"/>
    <n v="101"/>
    <s v="SEVENE LINDA M"/>
    <s v="R30"/>
    <s v="ONE FAMILY"/>
    <s v="38//224//"/>
    <n v="0.15190000000000001"/>
    <n v="1"/>
    <n v="1"/>
    <n v="1"/>
    <n v="1"/>
    <s v="SEPTIC"/>
    <n v="0"/>
    <n v="1"/>
    <n v="4800"/>
    <s v="YES"/>
    <n v="4800"/>
    <s v="38-224"/>
    <s v="Public Water,Gas,Septic"/>
    <s v="SEPTIC"/>
    <s v="SEPTIC"/>
    <n v="4800"/>
    <m/>
    <m/>
    <n v="1"/>
    <n v="1"/>
    <n v="2"/>
    <n v="864"/>
    <n v="1"/>
    <m/>
    <m/>
    <m/>
    <m/>
    <m/>
    <m/>
    <m/>
    <m/>
    <m/>
    <m/>
    <n v="2"/>
    <n v="1"/>
    <x v="3"/>
    <x v="3"/>
  </r>
  <r>
    <s v="55-L5"/>
    <m/>
    <x v="0"/>
    <s v="15 LYNNE RD"/>
    <n v="101"/>
    <s v="OBRIEN JOHN D"/>
    <s v="R30"/>
    <s v="ONE FAMILY"/>
    <s v="55//L5//"/>
    <n v="0.23573"/>
    <n v="0"/>
    <n v="0"/>
    <n v="1"/>
    <n v="1"/>
    <s v="SEWER"/>
    <n v="1"/>
    <n v="2"/>
    <n v="28300"/>
    <s v="YES"/>
    <n v="0"/>
    <s v="55-L5"/>
    <s v="All Public"/>
    <s v="SEWER"/>
    <s v="SEWER"/>
    <n v="14150"/>
    <m/>
    <m/>
    <n v="0"/>
    <n v="0"/>
    <n v="3"/>
    <n v="1448"/>
    <n v="1"/>
    <m/>
    <m/>
    <m/>
    <m/>
    <m/>
    <m/>
    <m/>
    <m/>
    <m/>
    <m/>
    <n v="1"/>
    <n v="1"/>
    <x v="0"/>
    <x v="0"/>
  </r>
  <r>
    <s v="49-S252"/>
    <m/>
    <x v="0"/>
    <s v="2 EUNICE AVE"/>
    <n v="101"/>
    <s v="CHINAPPI COSMO"/>
    <s v="R30"/>
    <s v="ONE FAMILY"/>
    <s v="49//S252//"/>
    <n v="0.24742"/>
    <n v="0"/>
    <n v="0"/>
    <n v="0"/>
    <n v="1"/>
    <m/>
    <n v="1"/>
    <n v="1"/>
    <n v="4000"/>
    <s v="YES"/>
    <n v="0"/>
    <s v="49-S252"/>
    <s v="All Public"/>
    <s v="SEWER"/>
    <s v="SEWER"/>
    <n v="4000"/>
    <m/>
    <m/>
    <n v="0"/>
    <n v="0"/>
    <n v="3"/>
    <n v="1062"/>
    <n v="1"/>
    <m/>
    <m/>
    <m/>
    <m/>
    <m/>
    <m/>
    <m/>
    <m/>
    <m/>
    <m/>
    <n v="1"/>
    <n v="1"/>
    <x v="4"/>
    <x v="4"/>
  </r>
  <r>
    <s v="55-L17"/>
    <m/>
    <x v="0"/>
    <s v="6 BACHANT WY"/>
    <n v="101"/>
    <s v="MACKEIWICZ BENEDICT J III"/>
    <s v="R30"/>
    <s v="ONE FAMILY"/>
    <s v="55//L17//"/>
    <n v="0.28237000000000001"/>
    <n v="0"/>
    <n v="0"/>
    <n v="1"/>
    <n v="1"/>
    <s v="SEWER"/>
    <n v="1"/>
    <n v="1"/>
    <n v="7100"/>
    <s v="YES"/>
    <n v="0"/>
    <s v="55-L17"/>
    <s v="All Public"/>
    <s v="SEWER"/>
    <s v="SEWER"/>
    <n v="7100"/>
    <m/>
    <m/>
    <n v="0"/>
    <n v="0"/>
    <n v="3"/>
    <n v="1448"/>
    <n v="1"/>
    <m/>
    <m/>
    <m/>
    <m/>
    <m/>
    <m/>
    <m/>
    <m/>
    <m/>
    <m/>
    <n v="1"/>
    <n v="1"/>
    <x v="0"/>
    <x v="0"/>
  </r>
  <r>
    <s v="38-19"/>
    <m/>
    <x v="0"/>
    <s v="21 ASH ST"/>
    <n v="101"/>
    <s v="GALLAGHER KERRI A"/>
    <s v="R30"/>
    <s v="ONE FAMILY"/>
    <s v="38//19//"/>
    <n v="0.11722"/>
    <n v="1"/>
    <n v="1"/>
    <n v="1"/>
    <n v="1"/>
    <s v="SEPTIC"/>
    <n v="0"/>
    <n v="1"/>
    <n v="100"/>
    <s v="YES"/>
    <n v="100"/>
    <s v="38-19"/>
    <s v="Public Water,Gas,Septic"/>
    <s v="SEPTIC"/>
    <s v="SEPTIC"/>
    <n v="100"/>
    <m/>
    <m/>
    <n v="1"/>
    <n v="1"/>
    <n v="3"/>
    <n v="850"/>
    <n v="1"/>
    <m/>
    <m/>
    <m/>
    <m/>
    <m/>
    <m/>
    <m/>
    <m/>
    <m/>
    <m/>
    <n v="1"/>
    <n v="1"/>
    <x v="5"/>
    <x v="5"/>
  </r>
  <r>
    <s v="46A-1-1000"/>
    <m/>
    <x v="0"/>
    <s v="0 PINEHURST DR  OFF"/>
    <n v="132"/>
    <s v="PINEHURST BEACH ASSOCIATION"/>
    <s v="R30"/>
    <s v="RES ACLNUD  MDL-00"/>
    <s v="46/A1/1000//"/>
    <n v="0.18023"/>
    <n v="0"/>
    <n v="0"/>
    <n v="0"/>
    <n v="0"/>
    <m/>
    <n v="0"/>
    <n v="0"/>
    <n v="0"/>
    <s v="YES"/>
    <n v="0"/>
    <s v="46A-1-1000"/>
    <m/>
    <m/>
    <m/>
    <n v="0"/>
    <m/>
    <m/>
    <n v="0"/>
    <n v="0"/>
    <n v="0"/>
    <n v="0"/>
    <n v="0"/>
    <m/>
    <m/>
    <m/>
    <m/>
    <m/>
    <m/>
    <m/>
    <m/>
    <m/>
    <m/>
    <n v="0"/>
    <n v="1"/>
    <x v="4"/>
    <x v="4"/>
  </r>
  <r>
    <s v="38-10"/>
    <m/>
    <x v="0"/>
    <s v="70 PARKWOOD DR"/>
    <n v="101"/>
    <s v="CAMERON PHILIP E TRUSTEE OF"/>
    <s v="R30"/>
    <s v="ONE FAMILY"/>
    <s v="38//10//"/>
    <n v="0.17421"/>
    <n v="1"/>
    <n v="1"/>
    <n v="1"/>
    <n v="1"/>
    <s v="SEPTIC"/>
    <n v="0"/>
    <n v="2"/>
    <n v="2100"/>
    <s v="YES"/>
    <n v="2100"/>
    <s v="38-10"/>
    <s v="Public Water,Gas,Septic"/>
    <s v="SEPTIC"/>
    <s v="SEPTIC"/>
    <n v="1050"/>
    <m/>
    <m/>
    <n v="1"/>
    <n v="1"/>
    <n v="4"/>
    <n v="1248"/>
    <n v="1.5"/>
    <m/>
    <m/>
    <m/>
    <m/>
    <m/>
    <m/>
    <m/>
    <m/>
    <m/>
    <m/>
    <n v="2"/>
    <n v="1"/>
    <x v="5"/>
    <x v="5"/>
  </r>
  <r>
    <s v="38-383"/>
    <m/>
    <x v="0"/>
    <s v="9 PARKWOOD DR"/>
    <n v="101"/>
    <s v="COMPARETTI PAUL I"/>
    <s v="R30"/>
    <s v="ONE FAMILY"/>
    <s v="38//383//"/>
    <n v="0.2177"/>
    <n v="1"/>
    <n v="1"/>
    <n v="1"/>
    <n v="1"/>
    <s v="SEPTIC"/>
    <n v="0"/>
    <n v="1"/>
    <n v="500"/>
    <s v="NO_W1"/>
    <n v="500"/>
    <s v="38-383"/>
    <s v="Public Water,Gas,Septic"/>
    <s v="SEPTIC"/>
    <s v="SEPTIC"/>
    <n v="500"/>
    <m/>
    <m/>
    <n v="1"/>
    <n v="1"/>
    <n v="2"/>
    <n v="855"/>
    <n v="1"/>
    <m/>
    <m/>
    <m/>
    <m/>
    <m/>
    <m/>
    <m/>
    <m/>
    <m/>
    <m/>
    <n v="2"/>
    <n v="1"/>
    <x v="3"/>
    <x v="3"/>
  </r>
  <r>
    <s v="50F-165"/>
    <m/>
    <x v="0"/>
    <s v="27 BROAD MARSH AVE"/>
    <n v="101"/>
    <s v="CRONAN JAMES E JR &amp; JULIE L"/>
    <s v="R30"/>
    <s v="ONE FAMILY"/>
    <s v="50/F/165//"/>
    <n v="0.10072"/>
    <n v="0"/>
    <n v="0"/>
    <n v="1"/>
    <n v="1"/>
    <s v="SEWER"/>
    <n v="1"/>
    <n v="1"/>
    <n v="1900"/>
    <s v="YES"/>
    <n v="0"/>
    <s v="50F-165"/>
    <s v="All Public"/>
    <s v="SEWER"/>
    <s v="SEWER"/>
    <n v="1900"/>
    <m/>
    <m/>
    <n v="0"/>
    <n v="0"/>
    <n v="2"/>
    <n v="894"/>
    <n v="1"/>
    <m/>
    <m/>
    <m/>
    <m/>
    <m/>
    <m/>
    <m/>
    <m/>
    <m/>
    <m/>
    <n v="1"/>
    <n v="1"/>
    <x v="4"/>
    <x v="4"/>
  </r>
  <r>
    <s v="55-L12"/>
    <m/>
    <x v="0"/>
    <s v="12 LYNNE RD"/>
    <n v="101"/>
    <s v="DOMENICUCCI MARK"/>
    <s v="R30"/>
    <s v="ONE FAMILY"/>
    <s v="55//L12//"/>
    <n v="0.24657000000000001"/>
    <n v="0"/>
    <n v="0"/>
    <n v="1"/>
    <n v="1"/>
    <s v="SEWER"/>
    <n v="1"/>
    <n v="1"/>
    <n v="4200"/>
    <s v="YES"/>
    <n v="0"/>
    <s v="55-L12"/>
    <s v="All Public"/>
    <s v="SEWER"/>
    <s v="SEWER"/>
    <n v="4200"/>
    <m/>
    <m/>
    <n v="0"/>
    <n v="0"/>
    <n v="3"/>
    <n v="1416"/>
    <n v="1"/>
    <m/>
    <m/>
    <m/>
    <m/>
    <m/>
    <m/>
    <m/>
    <m/>
    <m/>
    <m/>
    <n v="1"/>
    <n v="1"/>
    <x v="0"/>
    <x v="0"/>
  </r>
  <r>
    <s v="38-208"/>
    <m/>
    <x v="0"/>
    <s v="10 DATEWOOD ST"/>
    <n v="101"/>
    <s v="GREENE JOHN J"/>
    <s v="R30"/>
    <s v="ONE FAMILY"/>
    <s v="38//208//"/>
    <n v="0.23230999999999999"/>
    <n v="1"/>
    <n v="1"/>
    <n v="1"/>
    <n v="1"/>
    <s v="SEPTIC"/>
    <n v="0"/>
    <n v="1"/>
    <n v="900"/>
    <s v="YES"/>
    <n v="900"/>
    <s v="38-208"/>
    <s v="Public Water,Gas,Septic"/>
    <s v="SEPTIC"/>
    <s v="SEPTIC"/>
    <n v="900"/>
    <m/>
    <m/>
    <n v="1"/>
    <n v="1"/>
    <n v="3"/>
    <n v="899"/>
    <n v="1"/>
    <m/>
    <m/>
    <m/>
    <m/>
    <m/>
    <m/>
    <m/>
    <m/>
    <m/>
    <m/>
    <n v="2"/>
    <n v="1"/>
    <x v="3"/>
    <x v="3"/>
  </r>
  <r>
    <s v="40-1012"/>
    <m/>
    <x v="0"/>
    <s v="0 CROOKED RIVER RD"/>
    <n v="903"/>
    <s v="TOWN OF WAREHAM"/>
    <s v="R30"/>
    <s v="MUNICIPAL  MDL-00"/>
    <s v="40//1012//"/>
    <n v="5.0651000000000002"/>
    <n v="0"/>
    <n v="0"/>
    <n v="0"/>
    <n v="0"/>
    <m/>
    <n v="0"/>
    <n v="0"/>
    <n v="0"/>
    <s v="YES"/>
    <n v="0"/>
    <s v="40-1012"/>
    <m/>
    <m/>
    <m/>
    <n v="0"/>
    <m/>
    <m/>
    <n v="0"/>
    <n v="0"/>
    <n v="0"/>
    <n v="0"/>
    <n v="0"/>
    <m/>
    <m/>
    <m/>
    <m/>
    <m/>
    <m/>
    <m/>
    <m/>
    <m/>
    <m/>
    <n v="1"/>
    <n v="1"/>
    <x v="5"/>
    <x v="5"/>
  </r>
  <r>
    <s v="57-131"/>
    <m/>
    <x v="0"/>
    <s v="9 DENNIS LN"/>
    <n v="101"/>
    <s v="RUSSELL JACKIE L"/>
    <s v="MR30"/>
    <s v="ONE FAMILY"/>
    <s v="57//131//"/>
    <n v="0.19628000000000001"/>
    <n v="0"/>
    <n v="0"/>
    <n v="1"/>
    <n v="1"/>
    <s v="SEWER"/>
    <n v="1"/>
    <n v="1"/>
    <n v="9000"/>
    <s v="YES"/>
    <n v="0"/>
    <s v="57-131"/>
    <s v="All Public"/>
    <s v="SEWER"/>
    <s v="SEWER"/>
    <n v="9000"/>
    <m/>
    <m/>
    <n v="0"/>
    <n v="0"/>
    <n v="5"/>
    <n v="1468"/>
    <n v="1"/>
    <m/>
    <m/>
    <m/>
    <m/>
    <m/>
    <m/>
    <m/>
    <m/>
    <m/>
    <m/>
    <n v="1"/>
    <n v="1"/>
    <x v="0"/>
    <x v="0"/>
  </r>
  <r>
    <s v="38-257"/>
    <m/>
    <x v="0"/>
    <s v="3 FIR ST"/>
    <n v="101"/>
    <s v="MOORE JUDITH M"/>
    <s v="R30"/>
    <s v="ONE FAMILY"/>
    <s v="38//257//"/>
    <n v="8.6660000000000001E-2"/>
    <n v="1"/>
    <n v="1"/>
    <n v="1"/>
    <n v="1"/>
    <s v="SEPTIC"/>
    <n v="0"/>
    <n v="1"/>
    <n v="6400"/>
    <s v="YES"/>
    <n v="6400"/>
    <s v="38-257"/>
    <s v="Public Water,Septic"/>
    <s v="SEPTIC"/>
    <s v="SEPTIC"/>
    <n v="6400"/>
    <m/>
    <m/>
    <n v="1"/>
    <n v="1"/>
    <n v="2"/>
    <n v="888"/>
    <n v="1"/>
    <m/>
    <m/>
    <m/>
    <m/>
    <m/>
    <m/>
    <m/>
    <m/>
    <m/>
    <m/>
    <n v="1"/>
    <n v="1"/>
    <x v="3"/>
    <x v="3"/>
  </r>
  <r>
    <s v="57-50"/>
    <m/>
    <x v="0"/>
    <s v="12 TERRY LN"/>
    <n v="101"/>
    <s v="HAYWARD SCOTT"/>
    <s v="MR30"/>
    <s v="ONE FAMILY"/>
    <s v="57//50//"/>
    <n v="6.719E-2"/>
    <n v="0"/>
    <n v="0"/>
    <n v="0"/>
    <n v="0"/>
    <m/>
    <n v="1"/>
    <n v="1"/>
    <n v="2700"/>
    <s v="YES"/>
    <n v="0"/>
    <s v="57-50"/>
    <s v="All Public"/>
    <s v="SEWER"/>
    <m/>
    <n v="2700"/>
    <m/>
    <m/>
    <n v="0"/>
    <n v="0"/>
    <n v="3"/>
    <n v="1316"/>
    <n v="1"/>
    <m/>
    <m/>
    <m/>
    <m/>
    <m/>
    <m/>
    <m/>
    <m/>
    <m/>
    <m/>
    <n v="0"/>
    <n v="1"/>
    <x v="0"/>
    <x v="0"/>
  </r>
  <r>
    <s v="49-S253"/>
    <m/>
    <x v="0"/>
    <s v="2 IRENE AVE"/>
    <n v="101"/>
    <s v="ROSEN JACK M"/>
    <s v="R30"/>
    <s v="ONE FAMILY"/>
    <s v="49//S253//"/>
    <n v="0.38439000000000001"/>
    <n v="0"/>
    <n v="0"/>
    <n v="1"/>
    <n v="1"/>
    <s v="SEWER"/>
    <n v="1"/>
    <n v="1"/>
    <n v="7600"/>
    <s v="YES"/>
    <n v="0"/>
    <s v="49-S253"/>
    <s v="All Public"/>
    <s v="SEWER"/>
    <s v="SEWER"/>
    <n v="7600"/>
    <m/>
    <m/>
    <n v="0"/>
    <n v="0"/>
    <n v="3"/>
    <n v="1676"/>
    <n v="1"/>
    <m/>
    <m/>
    <m/>
    <m/>
    <m/>
    <m/>
    <m/>
    <m/>
    <m/>
    <m/>
    <n v="1"/>
    <n v="1"/>
    <x v="4"/>
    <x v="4"/>
  </r>
  <r>
    <s v="57-62"/>
    <m/>
    <x v="0"/>
    <s v="10 SUSANNE CIR"/>
    <n v="101"/>
    <s v="PERRUZZI CAROLYN M"/>
    <s v="MR30"/>
    <s v="ONE FAMILY"/>
    <s v="57//62//"/>
    <n v="0.31813999999999998"/>
    <n v="0"/>
    <n v="0"/>
    <n v="1"/>
    <n v="1"/>
    <s v="SEWER"/>
    <n v="1"/>
    <n v="1"/>
    <n v="700"/>
    <s v="YES"/>
    <n v="0"/>
    <s v="57-62"/>
    <s v="All Public"/>
    <s v="SEWER"/>
    <s v="SEWER"/>
    <n v="700"/>
    <m/>
    <m/>
    <n v="0"/>
    <n v="0"/>
    <n v="4"/>
    <n v="1104"/>
    <n v="1"/>
    <m/>
    <m/>
    <m/>
    <m/>
    <m/>
    <m/>
    <m/>
    <m/>
    <m/>
    <m/>
    <n v="1"/>
    <n v="1"/>
    <x v="0"/>
    <x v="0"/>
  </r>
  <r>
    <s v="38-280"/>
    <m/>
    <x v="0"/>
    <s v="20 PARKWOOD DR"/>
    <n v="132"/>
    <s v="SULLIVAN JACQUELINE"/>
    <s v="R30"/>
    <s v="RES ACLNUD  MDL-00"/>
    <s v="38//280//"/>
    <n v="0.1169"/>
    <n v="0"/>
    <n v="0"/>
    <n v="0"/>
    <n v="0"/>
    <m/>
    <n v="0"/>
    <n v="0"/>
    <n v="0"/>
    <s v="YES"/>
    <n v="0"/>
    <s v="38-280"/>
    <m/>
    <m/>
    <m/>
    <n v="0"/>
    <m/>
    <m/>
    <n v="0"/>
    <n v="0"/>
    <n v="0"/>
    <n v="0"/>
    <n v="0"/>
    <m/>
    <m/>
    <m/>
    <m/>
    <m/>
    <m/>
    <m/>
    <m/>
    <m/>
    <m/>
    <n v="1"/>
    <n v="1"/>
    <x v="3"/>
    <x v="3"/>
  </r>
  <r>
    <s v="38-101"/>
    <m/>
    <x v="0"/>
    <s v="12 BIRCH ST"/>
    <n v="101"/>
    <s v="SIMS MICHELE A"/>
    <s v="R30"/>
    <s v="ONE FAMILY"/>
    <s v="38//101//"/>
    <n v="0.20380999999999999"/>
    <n v="1"/>
    <n v="1"/>
    <n v="1"/>
    <n v="1"/>
    <s v="SEPTIC"/>
    <n v="0"/>
    <n v="1"/>
    <n v="2100"/>
    <s v="YES"/>
    <n v="2100"/>
    <s v="38-101"/>
    <s v="Public Water,Gas,Septic"/>
    <s v="SEPTIC"/>
    <s v="SEPTIC"/>
    <n v="2100"/>
    <m/>
    <m/>
    <n v="1"/>
    <n v="1"/>
    <n v="2"/>
    <n v="834"/>
    <n v="1.5"/>
    <m/>
    <m/>
    <m/>
    <m/>
    <m/>
    <m/>
    <m/>
    <m/>
    <m/>
    <m/>
    <n v="1"/>
    <n v="1"/>
    <x v="5"/>
    <x v="5"/>
  </r>
  <r>
    <s v="57-WS32"/>
    <m/>
    <x v="0"/>
    <s v="34 NICHOLAS DR"/>
    <n v="101"/>
    <s v="AKINS PATRICIA ET ALS TRUSTEES"/>
    <s v="MR30"/>
    <s v="ONE FAMILY"/>
    <s v="57//WS32//"/>
    <n v="0.15458"/>
    <n v="0"/>
    <n v="0"/>
    <n v="1"/>
    <n v="1"/>
    <s v="SEWER"/>
    <n v="1"/>
    <n v="1"/>
    <n v="3100"/>
    <s v="YES"/>
    <n v="0"/>
    <s v="57-WS32"/>
    <s v="Public Water"/>
    <m/>
    <s v="SEWER"/>
    <n v="3100"/>
    <m/>
    <m/>
    <n v="0"/>
    <n v="0"/>
    <n v="2"/>
    <n v="1536"/>
    <n v="2"/>
    <m/>
    <m/>
    <m/>
    <m/>
    <m/>
    <m/>
    <m/>
    <m/>
    <m/>
    <m/>
    <n v="1"/>
    <n v="1"/>
    <x v="0"/>
    <x v="0"/>
  </r>
  <r>
    <s v="57-142"/>
    <m/>
    <x v="0"/>
    <s v="22 CAMARDO DR"/>
    <n v="101"/>
    <s v="SHEEN PAMELA M"/>
    <s v="MR30"/>
    <s v="ONE FAMILY"/>
    <s v="57//142//"/>
    <n v="0.20518"/>
    <n v="0"/>
    <n v="0"/>
    <n v="1"/>
    <n v="1"/>
    <s v="SEWER"/>
    <n v="1"/>
    <n v="1"/>
    <n v="7600"/>
    <s v="YES"/>
    <n v="0"/>
    <s v="57-142"/>
    <s v="All Public"/>
    <s v="SEWER"/>
    <s v="SEWER"/>
    <n v="7600"/>
    <m/>
    <m/>
    <n v="0"/>
    <n v="0"/>
    <n v="3"/>
    <n v="1316"/>
    <n v="1"/>
    <m/>
    <m/>
    <m/>
    <m/>
    <m/>
    <m/>
    <m/>
    <m/>
    <m/>
    <m/>
    <n v="1"/>
    <n v="1"/>
    <x v="0"/>
    <x v="0"/>
  </r>
  <r>
    <s v="38-90"/>
    <m/>
    <x v="0"/>
    <s v="8 TEAKWOOD AVE"/>
    <n v="101"/>
    <s v="DONNELLY RITA C"/>
    <s v="R30"/>
    <s v="ONE FAMILY"/>
    <s v="38//90//"/>
    <n v="0.12242"/>
    <n v="1"/>
    <n v="1"/>
    <n v="1"/>
    <n v="1"/>
    <s v="SEPTIC"/>
    <n v="0"/>
    <n v="1"/>
    <n v="5800"/>
    <s v="YES"/>
    <n v="5800"/>
    <s v="38-90"/>
    <s v="Public Water,Gas,Septic"/>
    <s v="SEPTIC"/>
    <s v="SEPTIC"/>
    <n v="5800"/>
    <m/>
    <m/>
    <n v="1"/>
    <n v="1"/>
    <n v="3"/>
    <n v="768"/>
    <n v="1"/>
    <m/>
    <m/>
    <m/>
    <m/>
    <m/>
    <m/>
    <m/>
    <m/>
    <m/>
    <m/>
    <n v="1"/>
    <n v="1"/>
    <x v="5"/>
    <x v="5"/>
  </r>
  <r>
    <s v="55-4"/>
    <m/>
    <x v="0"/>
    <s v="97 SWIFTS BCH RD"/>
    <n v="101"/>
    <s v="VOSS ROBERT D"/>
    <s v="R30"/>
    <s v="ONE FAMILY"/>
    <s v="55//4//"/>
    <n v="0.24326"/>
    <n v="0"/>
    <n v="0"/>
    <n v="1"/>
    <n v="1"/>
    <s v="SEWER"/>
    <n v="1"/>
    <n v="0"/>
    <n v="0"/>
    <s v="YES"/>
    <n v="0"/>
    <s v="55-4"/>
    <s v="Public Water,Public Sewer"/>
    <s v="SEWER"/>
    <s v="SEWER"/>
    <n v="0"/>
    <m/>
    <m/>
    <n v="0"/>
    <n v="0"/>
    <n v="3"/>
    <n v="1216"/>
    <n v="1"/>
    <m/>
    <m/>
    <m/>
    <m/>
    <m/>
    <m/>
    <m/>
    <m/>
    <m/>
    <m/>
    <n v="1"/>
    <n v="1"/>
    <x v="0"/>
    <x v="0"/>
  </r>
  <r>
    <s v="38-110"/>
    <m/>
    <x v="0"/>
    <s v="11 CHESTNUT ST"/>
    <n v="101"/>
    <s v="AHERN KATHLEEN DECOUTO"/>
    <s v="R30"/>
    <s v="ONE FAMILY"/>
    <s v="38//110//"/>
    <n v="0.20596"/>
    <n v="1"/>
    <n v="1"/>
    <n v="1"/>
    <n v="1"/>
    <s v="SEPTIC"/>
    <n v="0"/>
    <n v="1"/>
    <n v="15600"/>
    <s v="NO_W1"/>
    <n v="15600"/>
    <s v="38-110"/>
    <s v="Public Water,Gas,Septic"/>
    <s v="SEPTIC"/>
    <s v="SEPTIC"/>
    <n v="15600"/>
    <m/>
    <m/>
    <n v="1"/>
    <n v="1"/>
    <n v="4"/>
    <n v="1633"/>
    <n v="1.5"/>
    <m/>
    <m/>
    <m/>
    <m/>
    <m/>
    <m/>
    <m/>
    <m/>
    <m/>
    <m/>
    <n v="2"/>
    <n v="1"/>
    <x v="5"/>
    <x v="5"/>
  </r>
  <r>
    <s v="38-18"/>
    <m/>
    <x v="0"/>
    <s v="19 ASH ST"/>
    <n v="101"/>
    <s v="HUDSON MEGHAN M TR ASH STREET"/>
    <s v="R30"/>
    <s v="ONE FAMILY"/>
    <s v="38//18//"/>
    <n v="0.10419"/>
    <n v="1"/>
    <n v="1"/>
    <n v="1"/>
    <n v="1"/>
    <s v="SEPTIC"/>
    <n v="0"/>
    <n v="1"/>
    <n v="1800"/>
    <s v="YES"/>
    <n v="1800"/>
    <s v="38-18"/>
    <s v="Public Water,Septic"/>
    <s v="SEPTIC"/>
    <s v="SEPTIC"/>
    <n v="1800"/>
    <m/>
    <m/>
    <n v="1"/>
    <n v="1"/>
    <n v="3"/>
    <n v="1196"/>
    <n v="1.5"/>
    <m/>
    <m/>
    <m/>
    <m/>
    <m/>
    <m/>
    <m/>
    <m/>
    <m/>
    <m/>
    <n v="1"/>
    <n v="1"/>
    <x v="5"/>
    <x v="5"/>
  </r>
  <r>
    <s v="38-223"/>
    <m/>
    <x v="0"/>
    <s v="13 ELMWOOD ST"/>
    <n v="101"/>
    <s v="PIKE CLAYTON TRUSTEE OF PIKE"/>
    <s v="R30"/>
    <s v="ONE FAMILY"/>
    <s v="38//223//"/>
    <n v="9.5740000000000006E-2"/>
    <n v="1"/>
    <n v="1"/>
    <n v="1"/>
    <n v="1"/>
    <s v="SEPTIC"/>
    <n v="0"/>
    <n v="1"/>
    <n v="5500"/>
    <s v="YES"/>
    <n v="5500"/>
    <s v="38-223"/>
    <s v="Public Water,Gas,Septic"/>
    <s v="SEPTIC"/>
    <s v="SEPTIC"/>
    <n v="5500"/>
    <m/>
    <m/>
    <n v="1"/>
    <n v="1"/>
    <n v="4"/>
    <n v="1776"/>
    <n v="2"/>
    <m/>
    <m/>
    <m/>
    <m/>
    <m/>
    <m/>
    <m/>
    <m/>
    <m/>
    <m/>
    <n v="1"/>
    <n v="1"/>
    <x v="3"/>
    <x v="3"/>
  </r>
  <r>
    <s v="38-248"/>
    <m/>
    <x v="0"/>
    <s v="6 ELMWOOD ST"/>
    <n v="101"/>
    <s v="TROUT MILDRED E"/>
    <s v="R30"/>
    <s v="ONE FAMILY"/>
    <s v="38//248//"/>
    <n v="0.22753999999999999"/>
    <n v="1"/>
    <n v="1"/>
    <n v="1"/>
    <n v="1"/>
    <s v="SEPTIC"/>
    <n v="0"/>
    <n v="1"/>
    <n v="0"/>
    <s v="YES"/>
    <n v="0"/>
    <s v="38-248"/>
    <s v="Public Water,Gas,Septic"/>
    <s v="SEPTIC"/>
    <s v="SEPTIC"/>
    <n v="0"/>
    <m/>
    <m/>
    <n v="1"/>
    <n v="1"/>
    <n v="2"/>
    <n v="1428"/>
    <n v="1"/>
    <m/>
    <m/>
    <m/>
    <m/>
    <m/>
    <m/>
    <m/>
    <m/>
    <m/>
    <m/>
    <n v="3"/>
    <n v="1"/>
    <x v="3"/>
    <x v="3"/>
  </r>
  <r>
    <s v="49-S239"/>
    <m/>
    <x v="0"/>
    <s v="96 SWIFTS BCH RD"/>
    <n v="101"/>
    <s v="NUNES MANUEL G"/>
    <s v="R30"/>
    <s v="ONE FAMILY"/>
    <s v="49//S239//"/>
    <n v="0.28827999999999998"/>
    <n v="0"/>
    <n v="0"/>
    <n v="1"/>
    <n v="1"/>
    <s v="SEWER"/>
    <n v="1"/>
    <n v="1"/>
    <n v="16000"/>
    <s v="YES"/>
    <n v="0"/>
    <s v="49-S239"/>
    <s v="All Public"/>
    <s v="SEWER"/>
    <s v="SEWER"/>
    <n v="16000"/>
    <m/>
    <m/>
    <n v="0"/>
    <n v="0"/>
    <n v="2"/>
    <n v="1480"/>
    <n v="1"/>
    <m/>
    <m/>
    <m/>
    <m/>
    <m/>
    <m/>
    <m/>
    <m/>
    <m/>
    <m/>
    <n v="0"/>
    <n v="1"/>
    <x v="4"/>
    <x v="4"/>
  </r>
  <r>
    <s v="55-L18"/>
    <m/>
    <x v="0"/>
    <s v="4 BACHANT WY"/>
    <n v="101"/>
    <s v="LAFRANCOIS KEITH A"/>
    <s v="R30"/>
    <s v="ONE FAMILY"/>
    <s v="55//L18//"/>
    <n v="0.25367000000000001"/>
    <n v="0"/>
    <n v="0"/>
    <n v="1"/>
    <n v="1"/>
    <s v="SEWER"/>
    <n v="1"/>
    <n v="1"/>
    <n v="17300"/>
    <s v="YES"/>
    <n v="0"/>
    <s v="55-L18"/>
    <s v="All Public"/>
    <s v="SEWER"/>
    <s v="SEWER"/>
    <n v="17300"/>
    <m/>
    <m/>
    <n v="0"/>
    <n v="0"/>
    <n v="3"/>
    <n v="1469"/>
    <n v="1.75"/>
    <m/>
    <m/>
    <m/>
    <m/>
    <m/>
    <m/>
    <m/>
    <m/>
    <m/>
    <m/>
    <n v="1"/>
    <n v="1"/>
    <x v="0"/>
    <x v="0"/>
  </r>
  <r>
    <s v="38-163"/>
    <m/>
    <x v="0"/>
    <s v="16 CHESTNUT ST"/>
    <n v="101"/>
    <s v="HERMANSON RONALD E LIFE ESTATE"/>
    <s v="R30"/>
    <s v="ONE FAMILY"/>
    <s v="38//163//"/>
    <n v="0.2041"/>
    <n v="1"/>
    <n v="1"/>
    <n v="1"/>
    <n v="1"/>
    <s v="SEPTIC"/>
    <n v="0"/>
    <n v="1"/>
    <n v="5800"/>
    <s v="YES"/>
    <n v="5800"/>
    <s v="38-163"/>
    <s v="Public Water,Septic"/>
    <s v="SEPTIC"/>
    <s v="SEPTIC"/>
    <n v="5800"/>
    <m/>
    <m/>
    <n v="1"/>
    <n v="1"/>
    <n v="2"/>
    <n v="1152"/>
    <n v="1"/>
    <m/>
    <m/>
    <m/>
    <m/>
    <m/>
    <m/>
    <m/>
    <m/>
    <m/>
    <m/>
    <n v="2"/>
    <n v="1"/>
    <x v="5"/>
    <x v="5"/>
  </r>
  <r>
    <s v="49-S284"/>
    <m/>
    <x v="0"/>
    <s v="8 STEPHEN AVE"/>
    <n v="101"/>
    <s v="CHECKMAN MICHAEL TRUSTEE"/>
    <s v="R30"/>
    <s v="ONE FAMILY"/>
    <s v="49//S284//"/>
    <n v="0.24102000000000001"/>
    <n v="0"/>
    <n v="0"/>
    <n v="1"/>
    <n v="1"/>
    <s v="SEWER"/>
    <n v="1"/>
    <n v="1"/>
    <n v="2400"/>
    <s v="YES"/>
    <n v="0"/>
    <s v="49-S284"/>
    <s v="All Public"/>
    <s v="SEWER"/>
    <s v="SEWER"/>
    <n v="2400"/>
    <m/>
    <m/>
    <n v="0"/>
    <n v="0"/>
    <n v="3"/>
    <n v="960"/>
    <n v="1"/>
    <m/>
    <m/>
    <m/>
    <m/>
    <m/>
    <m/>
    <m/>
    <m/>
    <m/>
    <m/>
    <n v="1"/>
    <n v="1"/>
    <x v="4"/>
    <x v="4"/>
  </r>
  <r>
    <s v="38-256"/>
    <m/>
    <x v="0"/>
    <s v="1 FIR ST"/>
    <n v="101"/>
    <s v="VANDENBULCKE SCOTT S"/>
    <s v="R30"/>
    <s v="ONE FAMILY"/>
    <s v="38//256//"/>
    <n v="9.3149999999999997E-2"/>
    <n v="1"/>
    <n v="1"/>
    <n v="1"/>
    <n v="1"/>
    <s v="SEPTIC"/>
    <n v="0"/>
    <n v="1"/>
    <n v="500"/>
    <s v="YES"/>
    <n v="500"/>
    <s v="38-256"/>
    <s v="Public Water,Septic"/>
    <s v="SEPTIC"/>
    <s v="SEPTIC"/>
    <n v="500"/>
    <m/>
    <m/>
    <n v="1"/>
    <n v="1"/>
    <n v="3"/>
    <n v="1194"/>
    <n v="1.5"/>
    <m/>
    <m/>
    <m/>
    <m/>
    <m/>
    <m/>
    <m/>
    <m/>
    <m/>
    <m/>
    <n v="1"/>
    <n v="1"/>
    <x v="3"/>
    <x v="3"/>
  </r>
  <r>
    <s v="50F-166"/>
    <m/>
    <x v="0"/>
    <s v="29 BROAD MARSH AVE"/>
    <n v="101"/>
    <s v="HOLMES LAURIE A"/>
    <s v="R30"/>
    <s v="ONE FAMILY"/>
    <s v="50/F/166//"/>
    <n v="0.13216"/>
    <n v="0"/>
    <n v="0"/>
    <n v="1"/>
    <n v="1"/>
    <s v="SEWER"/>
    <n v="1"/>
    <n v="1"/>
    <n v="9000"/>
    <s v="YES"/>
    <n v="0"/>
    <s v="50F-166"/>
    <m/>
    <m/>
    <s v="SEWER"/>
    <n v="9000"/>
    <m/>
    <m/>
    <n v="0"/>
    <n v="0"/>
    <n v="3"/>
    <n v="1254"/>
    <n v="2"/>
    <m/>
    <m/>
    <m/>
    <m/>
    <m/>
    <m/>
    <m/>
    <m/>
    <m/>
    <m/>
    <n v="2"/>
    <n v="1"/>
    <x v="4"/>
    <x v="4"/>
  </r>
  <r>
    <s v="38-12"/>
    <m/>
    <x v="0"/>
    <s v="66 PARKWOOD DR"/>
    <n v="101"/>
    <s v="DOWJAT MARY H"/>
    <s v="R30"/>
    <s v="ONE FAMILY"/>
    <s v="38//12//"/>
    <n v="8.9770000000000003E-2"/>
    <n v="1"/>
    <n v="1"/>
    <n v="1"/>
    <n v="1"/>
    <s v="SEPTIC"/>
    <n v="0"/>
    <n v="1"/>
    <n v="400"/>
    <s v="YES"/>
    <n v="400"/>
    <s v="38-12"/>
    <s v="Public Water,Gas,Septic"/>
    <s v="SEPTIC"/>
    <s v="SEPTIC"/>
    <n v="400"/>
    <m/>
    <m/>
    <n v="1"/>
    <n v="1"/>
    <n v="3"/>
    <n v="912"/>
    <n v="1"/>
    <m/>
    <m/>
    <m/>
    <m/>
    <m/>
    <m/>
    <m/>
    <m/>
    <m/>
    <m/>
    <n v="1"/>
    <n v="1"/>
    <x v="5"/>
    <x v="5"/>
  </r>
  <r>
    <s v="55-L4"/>
    <m/>
    <x v="0"/>
    <s v="13 LYNNE RD"/>
    <n v="101"/>
    <s v="TAVARES ARTHUR P"/>
    <s v="R30"/>
    <s v="ONE FAMILY"/>
    <s v="55//L4//"/>
    <n v="0.22822000000000001"/>
    <n v="0"/>
    <n v="0"/>
    <n v="1"/>
    <n v="1"/>
    <s v="SEWER"/>
    <n v="1"/>
    <n v="2"/>
    <n v="27400"/>
    <s v="YES"/>
    <n v="0"/>
    <s v="55-L4"/>
    <s v="All Public"/>
    <s v="SEWER"/>
    <s v="SEWER"/>
    <n v="13700"/>
    <m/>
    <m/>
    <n v="0"/>
    <n v="0"/>
    <n v="2"/>
    <n v="952"/>
    <n v="1"/>
    <m/>
    <m/>
    <m/>
    <m/>
    <m/>
    <m/>
    <m/>
    <m/>
    <m/>
    <m/>
    <n v="1"/>
    <n v="1"/>
    <x v="0"/>
    <x v="0"/>
  </r>
  <r>
    <s v="49-S210"/>
    <m/>
    <x v="0"/>
    <s v="24 BROAD MARSH AVE"/>
    <n v="101"/>
    <s v="BOLMANT RICHARD"/>
    <s v="R30"/>
    <s v="ONE FAMILY"/>
    <s v="49//S210//"/>
    <n v="0.21195"/>
    <n v="0"/>
    <n v="0"/>
    <n v="1"/>
    <n v="1"/>
    <s v="SEWER"/>
    <n v="1"/>
    <n v="1"/>
    <n v="2100"/>
    <s v="YES"/>
    <n v="0"/>
    <s v="49-S210"/>
    <s v="All Public"/>
    <s v="SEWER"/>
    <s v="SEWER"/>
    <n v="2100"/>
    <m/>
    <m/>
    <n v="0"/>
    <n v="0"/>
    <n v="3"/>
    <n v="824"/>
    <n v="1"/>
    <m/>
    <m/>
    <m/>
    <m/>
    <m/>
    <m/>
    <m/>
    <m/>
    <m/>
    <m/>
    <n v="2"/>
    <n v="1"/>
    <x v="4"/>
    <x v="4"/>
  </r>
  <r>
    <s v="LAND_NOPARC"/>
    <m/>
    <x v="0"/>
    <m/>
    <n v="0"/>
    <m/>
    <m/>
    <m/>
    <m/>
    <n v="1.65985"/>
    <n v="0"/>
    <n v="0"/>
    <n v="0"/>
    <n v="0"/>
    <m/>
    <n v="0"/>
    <n v="0"/>
    <n v="0"/>
    <s v="NO"/>
    <n v="0"/>
    <m/>
    <m/>
    <m/>
    <m/>
    <n v="0"/>
    <m/>
    <m/>
    <n v="0"/>
    <n v="0"/>
    <n v="0"/>
    <n v="0"/>
    <n v="0"/>
    <m/>
    <m/>
    <m/>
    <m/>
    <m/>
    <m/>
    <m/>
    <m/>
    <m/>
    <m/>
    <n v="0"/>
    <n v="1"/>
    <x v="0"/>
    <x v="0"/>
  </r>
  <r>
    <s v="38-222"/>
    <m/>
    <x v="0"/>
    <s v="11 ELMWOOD ST"/>
    <n v="101"/>
    <s v="GOLDEN KRISTIN L TRUSTEE"/>
    <s v="R30"/>
    <s v="ONE FAMILY"/>
    <s v="38//222//"/>
    <n v="8.6129999999999998E-2"/>
    <n v="1"/>
    <n v="1"/>
    <n v="1"/>
    <n v="1"/>
    <s v="SEPTIC"/>
    <n v="0"/>
    <n v="1"/>
    <n v="500"/>
    <s v="YES"/>
    <n v="500"/>
    <s v="38-222"/>
    <s v="Public Water,Gas,Septic"/>
    <s v="SEPTIC"/>
    <s v="SEPTIC"/>
    <n v="500"/>
    <m/>
    <m/>
    <n v="1"/>
    <n v="1"/>
    <n v="1"/>
    <n v="528"/>
    <n v="1"/>
    <m/>
    <m/>
    <m/>
    <m/>
    <m/>
    <m/>
    <m/>
    <m/>
    <m/>
    <m/>
    <n v="1"/>
    <n v="1"/>
    <x v="3"/>
    <x v="3"/>
  </r>
  <r>
    <s v="38-17"/>
    <m/>
    <x v="0"/>
    <s v="17 ASH ST"/>
    <n v="101"/>
    <s v="MULHERN PETER J"/>
    <s v="R30"/>
    <s v="ONE FAMILY"/>
    <s v="38//17//"/>
    <n v="0.10913"/>
    <n v="1"/>
    <n v="1"/>
    <n v="1"/>
    <n v="1"/>
    <s v="SEPTIC"/>
    <n v="0"/>
    <n v="1"/>
    <n v="1400"/>
    <s v="YES"/>
    <n v="1400"/>
    <s v="38-17"/>
    <s v="Public Water,Septic"/>
    <s v="SEPTIC"/>
    <s v="SEPTIC"/>
    <n v="1400"/>
    <m/>
    <m/>
    <n v="1"/>
    <n v="1"/>
    <n v="2"/>
    <n v="695"/>
    <n v="1"/>
    <m/>
    <m/>
    <m/>
    <m/>
    <m/>
    <m/>
    <m/>
    <m/>
    <m/>
    <m/>
    <n v="1"/>
    <n v="1"/>
    <x v="5"/>
    <x v="5"/>
  </r>
  <r>
    <s v="57-169"/>
    <m/>
    <x v="0"/>
    <s v="27 CAMARDO DR"/>
    <n v="101"/>
    <s v="LOCKYER RODNEY J"/>
    <s v="MR30"/>
    <s v="ONE FAMILY"/>
    <s v="57//169//"/>
    <n v="0.22272"/>
    <n v="0"/>
    <n v="0"/>
    <n v="1"/>
    <n v="1"/>
    <s v="SEWER"/>
    <n v="1"/>
    <n v="1"/>
    <n v="11900"/>
    <s v="YES"/>
    <n v="0"/>
    <s v="57-169"/>
    <s v="All Public"/>
    <s v="SEWER"/>
    <s v="SEWER"/>
    <n v="11900"/>
    <m/>
    <m/>
    <n v="0"/>
    <n v="0"/>
    <n v="3"/>
    <n v="1232"/>
    <n v="1"/>
    <m/>
    <m/>
    <m/>
    <m/>
    <m/>
    <m/>
    <m/>
    <m/>
    <m/>
    <m/>
    <n v="1"/>
    <n v="1"/>
    <x v="0"/>
    <x v="0"/>
  </r>
  <r>
    <s v="57-WS30"/>
    <m/>
    <x v="0"/>
    <s v="32 NICHOLAS DR"/>
    <n v="101"/>
    <s v="AKINS PATRICIA ET ALS TRUSTEES"/>
    <s v="MR30"/>
    <s v="ONE FAMILY"/>
    <s v="57//WS30//"/>
    <n v="0.16288"/>
    <n v="0"/>
    <n v="0"/>
    <n v="1"/>
    <n v="1"/>
    <s v="SEWER"/>
    <n v="1"/>
    <n v="1"/>
    <n v="10700"/>
    <s v="YES"/>
    <n v="0"/>
    <s v="57-WS30"/>
    <s v="Public Water"/>
    <m/>
    <s v="SEWER"/>
    <n v="10700"/>
    <m/>
    <m/>
    <n v="0"/>
    <n v="0"/>
    <n v="2"/>
    <n v="1536"/>
    <n v="2"/>
    <m/>
    <m/>
    <m/>
    <m/>
    <m/>
    <m/>
    <m/>
    <m/>
    <m/>
    <m/>
    <n v="1"/>
    <n v="1"/>
    <x v="0"/>
    <x v="0"/>
  </r>
  <r>
    <s v="46A-1-50"/>
    <m/>
    <x v="0"/>
    <s v="114 PINEHURST DR"/>
    <n v="353"/>
    <s v="SARSON JOHN A ET ALS TRUSTEES"/>
    <s v="R30"/>
    <s v="FRATNL ORG"/>
    <s v="46/A1/50//"/>
    <n v="0.14437"/>
    <n v="0"/>
    <n v="0"/>
    <n v="1"/>
    <n v="1"/>
    <s v="SEWER"/>
    <n v="1"/>
    <n v="1"/>
    <n v="400"/>
    <s v="YES"/>
    <n v="0"/>
    <s v="46A-1-50"/>
    <s v="All Public"/>
    <s v="SEWER"/>
    <s v="SEWER"/>
    <n v="400"/>
    <m/>
    <m/>
    <n v="0"/>
    <n v="0"/>
    <n v="0"/>
    <n v="1456"/>
    <n v="1"/>
    <m/>
    <m/>
    <m/>
    <m/>
    <m/>
    <m/>
    <m/>
    <m/>
    <m/>
    <m/>
    <n v="1"/>
    <n v="1"/>
    <x v="4"/>
    <x v="4"/>
  </r>
  <r>
    <s v="38-211"/>
    <m/>
    <x v="0"/>
    <s v="8 DATEWOOD ST"/>
    <n v="101"/>
    <s v="DATEWOOD REALTY LLC"/>
    <s v="R30"/>
    <s v="ONE FAMILY"/>
    <s v="38//211//"/>
    <n v="0.20737"/>
    <n v="1"/>
    <n v="1"/>
    <n v="1"/>
    <n v="1"/>
    <s v="SEPTIC"/>
    <n v="0"/>
    <n v="1"/>
    <n v="8000"/>
    <s v="NO_W1"/>
    <n v="8000"/>
    <s v="38-211"/>
    <s v="Public Water,Gas,Septic"/>
    <s v="SEPTIC"/>
    <s v="SEPTIC"/>
    <n v="8000"/>
    <m/>
    <m/>
    <n v="1"/>
    <n v="1"/>
    <n v="2"/>
    <n v="1248"/>
    <n v="1"/>
    <m/>
    <m/>
    <m/>
    <m/>
    <m/>
    <m/>
    <m/>
    <m/>
    <m/>
    <m/>
    <n v="2"/>
    <n v="1"/>
    <x v="5"/>
    <x v="5"/>
  </r>
  <r>
    <s v="46A-1-49"/>
    <m/>
    <x v="0"/>
    <s v="110 PINEHURST DR"/>
    <n v="104"/>
    <s v="MARINUCCI SHEILA"/>
    <s v="R30"/>
    <s v="TWO FAMILY"/>
    <s v="46/A1/49//"/>
    <n v="0.15434"/>
    <n v="0"/>
    <n v="0"/>
    <n v="1"/>
    <n v="1"/>
    <s v="SEWER"/>
    <n v="1"/>
    <n v="1"/>
    <n v="5600"/>
    <s v="YES"/>
    <n v="0"/>
    <s v="46A-1-49"/>
    <s v="All Public"/>
    <s v="SEWER"/>
    <s v="SEWER"/>
    <n v="5600"/>
    <m/>
    <m/>
    <n v="0"/>
    <n v="0"/>
    <n v="4"/>
    <n v="2036"/>
    <n v="1.5"/>
    <m/>
    <m/>
    <m/>
    <m/>
    <m/>
    <m/>
    <m/>
    <m/>
    <m/>
    <m/>
    <n v="1"/>
    <n v="1"/>
    <x v="4"/>
    <x v="4"/>
  </r>
  <r>
    <s v="46A-1-1000"/>
    <m/>
    <x v="0"/>
    <s v="0 PINEHURST DR  OFF"/>
    <n v="132"/>
    <s v="PINEHURST BEACH ASSOCIATION"/>
    <s v="R30"/>
    <s v="RES ACLNUD  MDL-00"/>
    <s v="46/A1/1000//"/>
    <n v="9.2780000000000001E-2"/>
    <n v="0"/>
    <n v="0"/>
    <n v="0"/>
    <n v="0"/>
    <m/>
    <n v="0"/>
    <n v="0"/>
    <n v="0"/>
    <s v="YES"/>
    <n v="0"/>
    <s v="46A-1-1000"/>
    <m/>
    <m/>
    <m/>
    <n v="0"/>
    <m/>
    <m/>
    <n v="0"/>
    <n v="0"/>
    <n v="0"/>
    <n v="0"/>
    <n v="0"/>
    <m/>
    <m/>
    <m/>
    <m/>
    <m/>
    <m/>
    <m/>
    <m/>
    <m/>
    <m/>
    <n v="0"/>
    <n v="1"/>
    <x v="4"/>
    <x v="4"/>
  </r>
  <r>
    <s v="38-380"/>
    <m/>
    <x v="0"/>
    <s v="13 PARKWOOD DR"/>
    <n v="131"/>
    <s v="MURPHY JAMES B"/>
    <m/>
    <s v="RES ACLNPO  MDL-00"/>
    <s v="38//380//"/>
    <n v="0.19667000000000001"/>
    <n v="0"/>
    <n v="0"/>
    <n v="0"/>
    <n v="0"/>
    <m/>
    <n v="0"/>
    <n v="0"/>
    <n v="0"/>
    <s v="YES"/>
    <n v="0"/>
    <s v="38-380"/>
    <m/>
    <m/>
    <m/>
    <n v="0"/>
    <m/>
    <m/>
    <n v="0"/>
    <n v="0"/>
    <n v="0"/>
    <n v="0"/>
    <n v="0"/>
    <m/>
    <m/>
    <m/>
    <m/>
    <m/>
    <m/>
    <m/>
    <m/>
    <m/>
    <m/>
    <n v="2"/>
    <n v="1"/>
    <x v="5"/>
    <x v="5"/>
  </r>
  <r>
    <s v="40-1017"/>
    <m/>
    <x v="0"/>
    <s v="118 INDIAN NECK RD"/>
    <n v="903"/>
    <s v="TOWN OF WAREHAM"/>
    <m/>
    <s v="MUNICIPAL  MDL-00"/>
    <s v="40//1017//"/>
    <n v="4.2098899999999997"/>
    <n v="0"/>
    <n v="0"/>
    <n v="0"/>
    <n v="0"/>
    <m/>
    <n v="0"/>
    <n v="0"/>
    <n v="0"/>
    <s v="YES"/>
    <n v="0"/>
    <s v="40-1017"/>
    <m/>
    <m/>
    <m/>
    <n v="0"/>
    <s v="CR"/>
    <s v="YES"/>
    <n v="0"/>
    <n v="0"/>
    <n v="0"/>
    <n v="0"/>
    <n v="0"/>
    <m/>
    <m/>
    <m/>
    <m/>
    <m/>
    <m/>
    <m/>
    <m/>
    <m/>
    <m/>
    <n v="1"/>
    <n v="1"/>
    <x v="5"/>
    <x v="5"/>
  </r>
  <r>
    <s v="38-67"/>
    <m/>
    <x v="0"/>
    <s v="22 ASH ST"/>
    <n v="101"/>
    <s v="DONAHUE EDWARD T"/>
    <s v="R30"/>
    <s v="ONE FAMILY"/>
    <s v="38//67//"/>
    <n v="0.13127"/>
    <n v="1"/>
    <n v="1"/>
    <n v="1"/>
    <n v="1"/>
    <s v="SEPTIC"/>
    <n v="0"/>
    <n v="1"/>
    <n v="13000"/>
    <s v="YES"/>
    <n v="13000"/>
    <s v="38-67"/>
    <s v="Public Water,Septic"/>
    <s v="SEPTIC"/>
    <s v="SEPTIC"/>
    <n v="13000"/>
    <m/>
    <m/>
    <n v="1"/>
    <n v="1"/>
    <n v="3"/>
    <n v="1930"/>
    <n v="1.9"/>
    <m/>
    <m/>
    <m/>
    <m/>
    <m/>
    <m/>
    <m/>
    <m/>
    <m/>
    <m/>
    <n v="1"/>
    <n v="1"/>
    <x v="5"/>
    <x v="5"/>
  </r>
  <r>
    <s v="38-111"/>
    <m/>
    <x v="0"/>
    <s v="9 CHESTNUT ST"/>
    <n v="101"/>
    <s v="MCNAMARA JULIANN C"/>
    <s v="R30"/>
    <s v="ONE FAMILY"/>
    <s v="38//111//"/>
    <n v="0.10229000000000001"/>
    <n v="1"/>
    <n v="1"/>
    <n v="1"/>
    <n v="1"/>
    <s v="SEPTIC"/>
    <n v="0"/>
    <n v="1"/>
    <n v="100"/>
    <s v="YES"/>
    <n v="100"/>
    <s v="38-111"/>
    <s v="Public Water,Septic"/>
    <s v="SEPTIC"/>
    <s v="SEPTIC"/>
    <n v="100"/>
    <m/>
    <m/>
    <n v="1"/>
    <n v="1"/>
    <n v="2"/>
    <n v="620"/>
    <n v="1"/>
    <m/>
    <m/>
    <m/>
    <m/>
    <m/>
    <m/>
    <m/>
    <m/>
    <m/>
    <m/>
    <n v="1"/>
    <n v="1"/>
    <x v="5"/>
    <x v="5"/>
  </r>
  <r>
    <s v="46A-1-52"/>
    <m/>
    <x v="0"/>
    <s v="116 PINEHURST DR"/>
    <n v="101"/>
    <s v="SINGLETARY DAVID W"/>
    <m/>
    <s v="ONE FAMILY"/>
    <s v="46/A1/52//"/>
    <n v="7.3150000000000007E-2"/>
    <n v="0"/>
    <n v="0"/>
    <n v="1"/>
    <n v="1"/>
    <s v="SEWER"/>
    <n v="1"/>
    <n v="1"/>
    <n v="7600"/>
    <s v="YES"/>
    <n v="0"/>
    <s v="46A-1-52"/>
    <s v="All Public"/>
    <s v="SEWER"/>
    <s v="SEWER"/>
    <n v="7600"/>
    <m/>
    <m/>
    <n v="0"/>
    <n v="0"/>
    <n v="4"/>
    <n v="1564"/>
    <n v="2"/>
    <m/>
    <m/>
    <m/>
    <m/>
    <m/>
    <m/>
    <m/>
    <m/>
    <m/>
    <m/>
    <n v="0"/>
    <n v="1"/>
    <x v="4"/>
    <x v="4"/>
  </r>
  <r>
    <s v="38-13"/>
    <m/>
    <x v="0"/>
    <s v="64 PARKWOOD DR"/>
    <n v="101"/>
    <s v="MCCARTHY FRANCIS X"/>
    <s v="R30"/>
    <s v="ONE FAMILY"/>
    <s v="38//13//"/>
    <n v="7.8939999999999996E-2"/>
    <n v="1"/>
    <n v="1"/>
    <n v="1"/>
    <n v="1"/>
    <s v="SEPTIC"/>
    <n v="0"/>
    <n v="1"/>
    <n v="4700"/>
    <s v="YES"/>
    <n v="4700"/>
    <s v="38-13"/>
    <s v="Public Water,Septic"/>
    <s v="SEPTIC"/>
    <s v="SEPTIC"/>
    <n v="4700"/>
    <m/>
    <m/>
    <n v="1"/>
    <n v="1"/>
    <n v="2"/>
    <n v="1087"/>
    <n v="1.9"/>
    <m/>
    <m/>
    <m/>
    <m/>
    <m/>
    <m/>
    <m/>
    <m/>
    <m/>
    <m/>
    <n v="1"/>
    <n v="1"/>
    <x v="5"/>
    <x v="5"/>
  </r>
  <r>
    <s v="46A-1-48"/>
    <m/>
    <x v="0"/>
    <s v="108 PINEHURST DR"/>
    <n v="101"/>
    <s v="CUNNINGHAM BRIDGET"/>
    <s v="R30"/>
    <s v="ONE FAMILY"/>
    <s v="46/A1/48//"/>
    <n v="0.12457"/>
    <n v="0"/>
    <n v="0"/>
    <n v="1"/>
    <n v="1"/>
    <s v="SEWER"/>
    <n v="1"/>
    <n v="1"/>
    <n v="10400"/>
    <s v="YES"/>
    <n v="0"/>
    <s v="46A-1-48"/>
    <m/>
    <m/>
    <s v="SEWER"/>
    <n v="10400"/>
    <m/>
    <m/>
    <n v="0"/>
    <n v="0"/>
    <n v="3"/>
    <n v="1748"/>
    <n v="1.75"/>
    <m/>
    <m/>
    <m/>
    <m/>
    <m/>
    <m/>
    <m/>
    <m/>
    <m/>
    <m/>
    <n v="1"/>
    <n v="1"/>
    <x v="4"/>
    <x v="4"/>
  </r>
  <r>
    <s v="38-188"/>
    <m/>
    <x v="0"/>
    <s v="17 DATEWOOD ST"/>
    <n v="101"/>
    <s v="GERIBO WALTER"/>
    <s v="R30"/>
    <s v="ONE FAMILY"/>
    <s v="38//188//"/>
    <n v="0.25323000000000001"/>
    <n v="1"/>
    <n v="1"/>
    <n v="1"/>
    <n v="1"/>
    <s v="SEPTIC"/>
    <n v="0"/>
    <n v="1"/>
    <n v="7900"/>
    <s v="NO_W1"/>
    <n v="7900"/>
    <s v="38-188"/>
    <s v="Public Water,Septic"/>
    <s v="SEPTIC"/>
    <s v="SEPTIC"/>
    <n v="7900"/>
    <m/>
    <m/>
    <n v="1"/>
    <n v="1"/>
    <n v="2"/>
    <n v="828"/>
    <n v="1"/>
    <m/>
    <m/>
    <m/>
    <m/>
    <m/>
    <m/>
    <m/>
    <m/>
    <m/>
    <m/>
    <n v="2"/>
    <n v="1"/>
    <x v="5"/>
    <x v="5"/>
  </r>
  <r>
    <s v="57-112"/>
    <m/>
    <x v="0"/>
    <s v="1 SUSANNE CIR"/>
    <n v="101"/>
    <s v="HARDING JEAN R"/>
    <s v="MR30"/>
    <s v="ONE FAMILY"/>
    <s v="57//112//"/>
    <n v="0.20180999999999999"/>
    <n v="0"/>
    <n v="0"/>
    <n v="1"/>
    <n v="1"/>
    <s v="SEWER"/>
    <n v="1"/>
    <n v="1"/>
    <n v="2400"/>
    <s v="YES"/>
    <n v="0"/>
    <s v="57-112"/>
    <s v="All Public"/>
    <s v="SEWER"/>
    <s v="SEWER"/>
    <n v="2400"/>
    <m/>
    <m/>
    <n v="0"/>
    <n v="0"/>
    <n v="2"/>
    <n v="1316"/>
    <n v="1"/>
    <m/>
    <m/>
    <m/>
    <m/>
    <m/>
    <m/>
    <m/>
    <m/>
    <m/>
    <m/>
    <n v="1"/>
    <n v="1"/>
    <x v="0"/>
    <x v="0"/>
  </r>
  <r>
    <s v="49-S251"/>
    <m/>
    <x v="0"/>
    <s v="4 EUNICE AVE"/>
    <n v="132"/>
    <s v="CHINAPPI COSMO"/>
    <s v="R30"/>
    <s v="RES ACLNUD  MDL-00"/>
    <s v="49//S251//"/>
    <n v="0.23152"/>
    <n v="0"/>
    <n v="0"/>
    <n v="0"/>
    <n v="0"/>
    <m/>
    <n v="0"/>
    <n v="0"/>
    <n v="0"/>
    <s v="YES"/>
    <n v="0"/>
    <s v="49-S251"/>
    <m/>
    <m/>
    <m/>
    <n v="0"/>
    <m/>
    <m/>
    <n v="0"/>
    <n v="0"/>
    <n v="0"/>
    <n v="0"/>
    <n v="0"/>
    <m/>
    <m/>
    <m/>
    <m/>
    <m/>
    <m/>
    <m/>
    <m/>
    <m/>
    <m/>
    <n v="1"/>
    <n v="1"/>
    <x v="4"/>
    <x v="4"/>
  </r>
  <r>
    <s v="38-251"/>
    <m/>
    <x v="0"/>
    <s v="4 ELMWOOD ST"/>
    <n v="101"/>
    <s v="COLARUSSO LEOPOLD"/>
    <s v="R30"/>
    <s v="ONE FAMILY"/>
    <s v="38//251//"/>
    <n v="0.12931000000000001"/>
    <n v="1"/>
    <n v="1"/>
    <n v="1"/>
    <n v="1"/>
    <s v="SEPTIC"/>
    <n v="0"/>
    <n v="1"/>
    <n v="5100"/>
    <s v="NO_W1"/>
    <n v="5100"/>
    <s v="38-251"/>
    <s v="Public Water,Gas,Septic"/>
    <s v="SEPTIC"/>
    <s v="SEPTIC"/>
    <n v="5100"/>
    <m/>
    <m/>
    <n v="1"/>
    <n v="1"/>
    <n v="2"/>
    <n v="1104"/>
    <n v="1.5"/>
    <m/>
    <m/>
    <m/>
    <m/>
    <m/>
    <m/>
    <m/>
    <m/>
    <m/>
    <m/>
    <n v="2"/>
    <n v="1"/>
    <x v="5"/>
    <x v="5"/>
  </r>
  <r>
    <s v="46A-1-47"/>
    <m/>
    <x v="0"/>
    <s v="106 PINEHURST DR"/>
    <n v="101"/>
    <s v="HANSON DONNA M"/>
    <s v="R30"/>
    <s v="ONE FAMILY"/>
    <s v="46/A1/47//"/>
    <n v="0.12867000000000001"/>
    <n v="0"/>
    <n v="0"/>
    <n v="1"/>
    <n v="1"/>
    <s v="SEWER"/>
    <n v="1"/>
    <n v="1"/>
    <n v="1500"/>
    <s v="YES"/>
    <n v="0"/>
    <s v="46A-1-47"/>
    <s v="All Public"/>
    <s v="SEWER"/>
    <s v="SEWER"/>
    <n v="1500"/>
    <m/>
    <m/>
    <n v="0"/>
    <n v="0"/>
    <n v="2"/>
    <n v="1022"/>
    <n v="1.3"/>
    <m/>
    <m/>
    <m/>
    <m/>
    <m/>
    <m/>
    <m/>
    <m/>
    <m/>
    <m/>
    <n v="2"/>
    <n v="1"/>
    <x v="4"/>
    <x v="4"/>
  </r>
  <r>
    <s v="57-130"/>
    <m/>
    <x v="0"/>
    <s v="11 DENNIS LN"/>
    <n v="101"/>
    <s v="BRADY JOAN V"/>
    <s v="MR30"/>
    <s v="ONE FAMILY"/>
    <s v="57//130//"/>
    <n v="0.20935000000000001"/>
    <n v="0"/>
    <n v="0"/>
    <n v="1"/>
    <n v="1"/>
    <s v="SEWER"/>
    <n v="1"/>
    <n v="1"/>
    <n v="10700"/>
    <s v="YES"/>
    <n v="0"/>
    <s v="57-130"/>
    <s v="All Public"/>
    <s v="SEWER"/>
    <s v="SEWER"/>
    <n v="10700"/>
    <m/>
    <m/>
    <n v="0"/>
    <n v="0"/>
    <n v="4"/>
    <n v="1104"/>
    <n v="1"/>
    <m/>
    <m/>
    <m/>
    <m/>
    <m/>
    <m/>
    <m/>
    <m/>
    <m/>
    <m/>
    <n v="1"/>
    <n v="1"/>
    <x v="0"/>
    <x v="0"/>
  </r>
  <r>
    <s v="49-S211"/>
    <m/>
    <x v="0"/>
    <s v="26 BROAD MARSH AVE"/>
    <n v="101"/>
    <s v="CRONAN JAMES E JR"/>
    <s v="R30"/>
    <s v="ONE FAMILY"/>
    <s v="49//S211//"/>
    <n v="0.21587000000000001"/>
    <n v="0"/>
    <n v="0"/>
    <n v="1"/>
    <n v="1"/>
    <s v="SEWER"/>
    <n v="1"/>
    <n v="1"/>
    <n v="200"/>
    <s v="YES"/>
    <n v="0"/>
    <s v="49-S211"/>
    <s v="All Public"/>
    <s v="SEWER"/>
    <s v="SEWER"/>
    <n v="200"/>
    <m/>
    <m/>
    <n v="0"/>
    <n v="0"/>
    <n v="3"/>
    <n v="880"/>
    <n v="1"/>
    <m/>
    <m/>
    <m/>
    <m/>
    <m/>
    <m/>
    <m/>
    <m/>
    <m/>
    <m/>
    <n v="2"/>
    <n v="1"/>
    <x v="4"/>
    <x v="4"/>
  </r>
  <r>
    <s v="38-88"/>
    <m/>
    <x v="0"/>
    <s v="21 BIRCH ST"/>
    <n v="101"/>
    <s v="GAMMONS KEVIN T TRUSTEE OF THE"/>
    <s v="R30"/>
    <s v="ONE FAMILY"/>
    <s v="38//88//"/>
    <n v="0.40958"/>
    <n v="1"/>
    <n v="1"/>
    <n v="1"/>
    <n v="1"/>
    <s v="SEPTIC"/>
    <n v="0"/>
    <n v="1"/>
    <n v="2000"/>
    <s v="NO_W1"/>
    <n v="2000"/>
    <s v="38-88"/>
    <s v="Public Water,Gas,Septic"/>
    <s v="SEPTIC"/>
    <s v="SEPTIC"/>
    <n v="2000"/>
    <m/>
    <m/>
    <n v="1"/>
    <n v="1"/>
    <n v="3"/>
    <n v="1262"/>
    <n v="1.9"/>
    <m/>
    <m/>
    <m/>
    <m/>
    <m/>
    <m/>
    <m/>
    <m/>
    <m/>
    <m/>
    <n v="4"/>
    <n v="1"/>
    <x v="5"/>
    <x v="5"/>
  </r>
  <r>
    <s v="50F-167B"/>
    <m/>
    <x v="0"/>
    <s v="31 BROAD MARSH AVE"/>
    <n v="101"/>
    <s v="FREITAS KIM N"/>
    <s v="R30"/>
    <s v="ONE FAMILY"/>
    <s v="50/F/167/B/"/>
    <n v="0.11547"/>
    <n v="0"/>
    <n v="0"/>
    <n v="1"/>
    <n v="1"/>
    <s v="SEWER"/>
    <n v="1"/>
    <n v="1"/>
    <n v="24500"/>
    <s v="YES"/>
    <n v="0"/>
    <s v="50F-167B"/>
    <s v="All Public"/>
    <s v="SEWER"/>
    <s v="SEWER"/>
    <n v="24500"/>
    <m/>
    <m/>
    <n v="0"/>
    <n v="0"/>
    <n v="3"/>
    <n v="1800"/>
    <n v="2"/>
    <m/>
    <m/>
    <m/>
    <m/>
    <m/>
    <m/>
    <m/>
    <m/>
    <m/>
    <m/>
    <n v="1"/>
    <n v="1"/>
    <x v="4"/>
    <x v="4"/>
  </r>
  <r>
    <s v="38-98"/>
    <m/>
    <x v="0"/>
    <s v="6 BIRCH ST"/>
    <n v="101"/>
    <s v="CLARK PAULA J"/>
    <s v="R30"/>
    <s v="ONE FAMILY"/>
    <s v="38//98//"/>
    <n v="0.30964999999999998"/>
    <n v="1"/>
    <n v="1"/>
    <n v="1"/>
    <n v="1"/>
    <s v="SEPTIC"/>
    <n v="0"/>
    <n v="1"/>
    <n v="8200"/>
    <s v="NO_W1"/>
    <n v="8200"/>
    <s v="38-98"/>
    <s v="Public Water,Gas,Septic"/>
    <s v="SEPTIC"/>
    <s v="SEPTIC"/>
    <n v="8200"/>
    <m/>
    <m/>
    <n v="1"/>
    <n v="1"/>
    <n v="2"/>
    <n v="870"/>
    <n v="1"/>
    <m/>
    <m/>
    <m/>
    <m/>
    <m/>
    <m/>
    <m/>
    <m/>
    <m/>
    <m/>
    <n v="3"/>
    <n v="1"/>
    <x v="5"/>
    <x v="5"/>
  </r>
  <r>
    <s v="38-16"/>
    <m/>
    <x v="0"/>
    <s v="15 ASH ST"/>
    <n v="101"/>
    <s v="BURKE DEBRA L"/>
    <s v="R30"/>
    <s v="ONE FAMILY"/>
    <s v="38//16//"/>
    <n v="0.14410000000000001"/>
    <n v="1"/>
    <n v="1"/>
    <n v="1"/>
    <n v="1"/>
    <s v="SEPTIC"/>
    <n v="0"/>
    <n v="1"/>
    <n v="8000"/>
    <s v="YES"/>
    <n v="8000"/>
    <s v="38-16"/>
    <s v="Public Water,Septic"/>
    <s v="SEPTIC"/>
    <s v="SEPTIC"/>
    <n v="8000"/>
    <m/>
    <m/>
    <n v="1"/>
    <n v="1"/>
    <n v="3"/>
    <n v="1440"/>
    <n v="2"/>
    <m/>
    <m/>
    <m/>
    <m/>
    <m/>
    <m/>
    <m/>
    <m/>
    <m/>
    <m/>
    <n v="1"/>
    <n v="1"/>
    <x v="5"/>
    <x v="5"/>
  </r>
  <r>
    <s v="57-WS28"/>
    <m/>
    <x v="0"/>
    <s v="30 NICHOLAS DR"/>
    <n v="101"/>
    <s v="AKINS PATRICIA ET ALS TRUSTEES"/>
    <s v="MR30"/>
    <s v="ONE FAMILY"/>
    <s v="57//WS28//"/>
    <n v="0.20200000000000001"/>
    <n v="0"/>
    <n v="0"/>
    <n v="1"/>
    <n v="1"/>
    <s v="SEWER"/>
    <n v="1"/>
    <n v="1"/>
    <n v="11100"/>
    <s v="YES"/>
    <n v="0"/>
    <s v="57-WS28"/>
    <s v="Public Water"/>
    <m/>
    <s v="SEWER"/>
    <n v="11100"/>
    <m/>
    <m/>
    <n v="0"/>
    <n v="0"/>
    <n v="2"/>
    <n v="1440"/>
    <n v="2"/>
    <m/>
    <m/>
    <m/>
    <m/>
    <m/>
    <m/>
    <m/>
    <m/>
    <m/>
    <m/>
    <n v="1"/>
    <n v="1"/>
    <x v="0"/>
    <x v="0"/>
  </r>
  <r>
    <s v="46A-1-45"/>
    <m/>
    <x v="0"/>
    <s v="100 PINEHURST DR"/>
    <n v="101"/>
    <s v="SILVERMAN JOYCE G"/>
    <s v="R30"/>
    <s v="ONE FAMILY"/>
    <s v="46/A1/45//"/>
    <n v="0.14180999999999999"/>
    <n v="0"/>
    <n v="0"/>
    <n v="1"/>
    <n v="1"/>
    <s v="SEWER"/>
    <n v="1"/>
    <n v="1"/>
    <n v="4500"/>
    <s v="YES"/>
    <n v="0"/>
    <s v="46A-1-45"/>
    <s v="All Public"/>
    <s v="SEWER"/>
    <s v="SEWER"/>
    <n v="4500"/>
    <m/>
    <m/>
    <n v="0"/>
    <n v="0"/>
    <n v="3"/>
    <n v="1242"/>
    <n v="1"/>
    <m/>
    <m/>
    <m/>
    <m/>
    <m/>
    <m/>
    <m/>
    <m/>
    <m/>
    <m/>
    <n v="3"/>
    <n v="1"/>
    <x v="4"/>
    <x v="4"/>
  </r>
  <r>
    <s v="38-221"/>
    <m/>
    <x v="0"/>
    <s v="7 ELMWOOD ST"/>
    <n v="101"/>
    <s v="CANNON WILLIAM P"/>
    <m/>
    <s v="ONE FAMILY"/>
    <s v="38//221//"/>
    <n v="0.19556000000000001"/>
    <n v="1"/>
    <n v="1"/>
    <n v="1"/>
    <n v="1"/>
    <s v="SEPTIC"/>
    <n v="0"/>
    <n v="0"/>
    <n v="0"/>
    <s v="NO_W1"/>
    <n v="0"/>
    <s v="38-221"/>
    <s v="Public Water,Gas,Septic"/>
    <s v="SEPTIC"/>
    <s v="SEPTIC"/>
    <n v="0"/>
    <m/>
    <m/>
    <n v="1"/>
    <n v="1"/>
    <n v="3"/>
    <n v="1292"/>
    <n v="1"/>
    <m/>
    <m/>
    <m/>
    <m/>
    <m/>
    <m/>
    <m/>
    <m/>
    <m/>
    <m/>
    <n v="2"/>
    <n v="1"/>
    <x v="5"/>
    <x v="5"/>
  </r>
  <r>
    <s v="46A-1-53"/>
    <m/>
    <x v="0"/>
    <s v="116 PINEHURST DR"/>
    <n v="106"/>
    <s v="TARKANIAN HIGAS"/>
    <s v="R30"/>
    <s v="AC LND IMP  MDL-00"/>
    <s v="46/A1/53//"/>
    <n v="7.5370000000000006E-2"/>
    <n v="0"/>
    <n v="0"/>
    <n v="0"/>
    <n v="0"/>
    <m/>
    <n v="0"/>
    <n v="0"/>
    <n v="0"/>
    <s v="YES"/>
    <n v="0"/>
    <s v="46A-1-53"/>
    <m/>
    <m/>
    <m/>
    <n v="0"/>
    <m/>
    <m/>
    <n v="0"/>
    <n v="0"/>
    <n v="0"/>
    <n v="0"/>
    <n v="0"/>
    <m/>
    <m/>
    <m/>
    <m/>
    <m/>
    <m/>
    <m/>
    <m/>
    <m/>
    <m/>
    <n v="0"/>
    <n v="1"/>
    <x v="4"/>
    <x v="4"/>
  </r>
  <r>
    <s v="38-253"/>
    <m/>
    <x v="0"/>
    <s v="24 PARKWOOD DR"/>
    <n v="101"/>
    <s v="FARIA ROBERT W"/>
    <s v="R30"/>
    <s v="ONE FAMILY"/>
    <s v="38//253//"/>
    <n v="0.26325999999999999"/>
    <n v="1"/>
    <n v="1"/>
    <n v="1"/>
    <n v="1"/>
    <s v="SEPTIC"/>
    <n v="0"/>
    <n v="1"/>
    <n v="4100"/>
    <s v="YES"/>
    <n v="4100"/>
    <s v="38-253"/>
    <s v="Public Water,Gas,Septic"/>
    <s v="SEPTIC"/>
    <s v="SEPTIC"/>
    <n v="4100"/>
    <m/>
    <m/>
    <n v="1"/>
    <n v="1"/>
    <n v="4"/>
    <n v="1296"/>
    <n v="1"/>
    <m/>
    <m/>
    <m/>
    <m/>
    <m/>
    <m/>
    <m/>
    <m/>
    <m/>
    <m/>
    <n v="3"/>
    <n v="1"/>
    <x v="5"/>
    <x v="5"/>
  </r>
  <r>
    <s v="55-L19"/>
    <m/>
    <x v="0"/>
    <s v="10 LYNNE RD"/>
    <n v="101"/>
    <s v="LEAL MANUEL A"/>
    <s v="R30"/>
    <s v="ONE FAMILY"/>
    <s v="55//L19//"/>
    <n v="0.24204000000000001"/>
    <n v="0"/>
    <n v="0"/>
    <n v="1"/>
    <n v="1"/>
    <s v="SEWER"/>
    <n v="1"/>
    <n v="1"/>
    <n v="23700"/>
    <s v="YES"/>
    <n v="0"/>
    <s v="55-L19"/>
    <s v="All Public"/>
    <s v="SEWER"/>
    <s v="SEWER"/>
    <n v="23700"/>
    <m/>
    <m/>
    <n v="0"/>
    <n v="0"/>
    <n v="2"/>
    <n v="1660"/>
    <n v="1"/>
    <m/>
    <m/>
    <m/>
    <m/>
    <m/>
    <m/>
    <m/>
    <m/>
    <m/>
    <m/>
    <n v="1"/>
    <n v="1"/>
    <x v="0"/>
    <x v="0"/>
  </r>
  <r>
    <s v="38-112"/>
    <m/>
    <x v="0"/>
    <s v="7 CHESTNUT ST"/>
    <n v="101"/>
    <s v="VEAZIE ROSEMARY"/>
    <m/>
    <s v="ONE FAMILY"/>
    <s v="38//112//"/>
    <n v="9.8849999999999993E-2"/>
    <n v="1"/>
    <n v="1"/>
    <n v="1"/>
    <n v="1"/>
    <s v="SEPTIC"/>
    <n v="0"/>
    <n v="1"/>
    <n v="4300"/>
    <s v="YES"/>
    <n v="4300"/>
    <s v="38-112"/>
    <s v="Public Water,Gas,Septic"/>
    <s v="SEPTIC"/>
    <s v="SEPTIC"/>
    <n v="4300"/>
    <m/>
    <m/>
    <n v="1"/>
    <n v="1"/>
    <n v="2"/>
    <n v="1290"/>
    <n v="1.9"/>
    <m/>
    <m/>
    <m/>
    <m/>
    <m/>
    <m/>
    <m/>
    <m/>
    <m/>
    <m/>
    <n v="1"/>
    <n v="1"/>
    <x v="5"/>
    <x v="5"/>
  </r>
  <r>
    <s v="57-141"/>
    <m/>
    <x v="0"/>
    <s v="24 CAMARDO DR"/>
    <n v="101"/>
    <s v="EWING THOMAS R JR"/>
    <s v="MR30"/>
    <s v="ONE FAMILY"/>
    <s v="57//141//"/>
    <n v="0.22011"/>
    <n v="0"/>
    <n v="0"/>
    <n v="1"/>
    <n v="1"/>
    <s v="SEWER"/>
    <n v="1"/>
    <n v="1"/>
    <n v="15000"/>
    <s v="YES"/>
    <n v="0"/>
    <s v="57-141"/>
    <s v="All Public,Septic"/>
    <s v="SEPTIC"/>
    <s v="SEWER"/>
    <n v="15000"/>
    <m/>
    <m/>
    <n v="0"/>
    <n v="0"/>
    <n v="4"/>
    <n v="1412"/>
    <n v="1"/>
    <m/>
    <m/>
    <m/>
    <m/>
    <m/>
    <m/>
    <m/>
    <m/>
    <m/>
    <m/>
    <n v="1"/>
    <n v="1"/>
    <x v="0"/>
    <x v="0"/>
  </r>
  <r>
    <s v="57-WS23"/>
    <m/>
    <x v="0"/>
    <s v="29 NICHOLAS DR"/>
    <n v="101"/>
    <s v="BAPTISTA ROBERTA A"/>
    <s v="MR30"/>
    <s v="ONE FAMILY"/>
    <s v="57//WS23//"/>
    <n v="0.13713"/>
    <n v="0"/>
    <n v="0"/>
    <n v="1"/>
    <n v="1"/>
    <s v="SEWER"/>
    <n v="1"/>
    <n v="1"/>
    <n v="6400"/>
    <s v="YES"/>
    <n v="0"/>
    <s v="57-WS23"/>
    <s v="Public Water"/>
    <m/>
    <s v="SEWER"/>
    <n v="6400"/>
    <m/>
    <m/>
    <n v="0"/>
    <n v="0"/>
    <n v="2"/>
    <n v="1552"/>
    <n v="2"/>
    <m/>
    <m/>
    <m/>
    <m/>
    <m/>
    <m/>
    <m/>
    <m/>
    <m/>
    <m/>
    <n v="1"/>
    <n v="1"/>
    <x v="0"/>
    <x v="0"/>
  </r>
  <r>
    <s v="57-93"/>
    <m/>
    <x v="0"/>
    <s v="3 SUSANNE CIR"/>
    <n v="101"/>
    <s v="WILCOX STEVEN P"/>
    <s v="MR30"/>
    <s v="ONE FAMILY"/>
    <s v="57//93//"/>
    <n v="0.19963"/>
    <n v="0"/>
    <n v="0"/>
    <n v="1"/>
    <n v="1"/>
    <s v="SEWER"/>
    <n v="1"/>
    <n v="1"/>
    <n v="9000"/>
    <s v="YES"/>
    <n v="0"/>
    <s v="57-93"/>
    <s v="All Public"/>
    <s v="SEWER"/>
    <s v="SEWER"/>
    <n v="9000"/>
    <m/>
    <m/>
    <n v="0"/>
    <n v="0"/>
    <n v="3"/>
    <n v="1316"/>
    <n v="1"/>
    <m/>
    <m/>
    <m/>
    <m/>
    <m/>
    <m/>
    <m/>
    <m/>
    <m/>
    <m/>
    <n v="1"/>
    <n v="1"/>
    <x v="0"/>
    <x v="0"/>
  </r>
  <r>
    <s v="46A-1-46"/>
    <m/>
    <x v="0"/>
    <s v="104 PINEHURST DR"/>
    <n v="101"/>
    <s v="SHERIDAN PHILIP H TR OF THE"/>
    <m/>
    <s v="ONE FAMILY"/>
    <s v="46/A1/46//"/>
    <n v="0.12175999999999999"/>
    <n v="0"/>
    <n v="0"/>
    <n v="1"/>
    <n v="1"/>
    <s v="SEWER"/>
    <n v="1"/>
    <n v="1"/>
    <n v="5400"/>
    <s v="YES"/>
    <n v="0"/>
    <s v="46A-1-46"/>
    <s v="All Public"/>
    <s v="SEWER"/>
    <s v="SEWER"/>
    <n v="5400"/>
    <m/>
    <m/>
    <n v="0"/>
    <n v="0"/>
    <n v="3"/>
    <n v="2168"/>
    <n v="2"/>
    <m/>
    <m/>
    <m/>
    <m/>
    <m/>
    <m/>
    <m/>
    <m/>
    <m/>
    <m/>
    <n v="2"/>
    <n v="1"/>
    <x v="4"/>
    <x v="4"/>
  </r>
  <r>
    <s v="55-5"/>
    <m/>
    <x v="0"/>
    <s v="95 SWIFTS BCH RD"/>
    <n v="101"/>
    <s v="PINHEIRO JOSE"/>
    <s v="R30"/>
    <s v="ONE FAMILY"/>
    <s v="55//5//"/>
    <n v="0.27553"/>
    <n v="0"/>
    <n v="0"/>
    <n v="1"/>
    <n v="1"/>
    <s v="SEWER"/>
    <n v="1"/>
    <n v="0"/>
    <n v="0"/>
    <s v="YES"/>
    <n v="0"/>
    <s v="55-5"/>
    <m/>
    <m/>
    <s v="SEWER"/>
    <n v="0"/>
    <m/>
    <m/>
    <n v="0"/>
    <n v="0"/>
    <n v="3"/>
    <n v="994"/>
    <n v="1"/>
    <m/>
    <m/>
    <m/>
    <m/>
    <m/>
    <m/>
    <m/>
    <m/>
    <m/>
    <m/>
    <n v="1"/>
    <n v="1"/>
    <x v="0"/>
    <x v="0"/>
  </r>
  <r>
    <s v="49-S285"/>
    <m/>
    <x v="0"/>
    <s v="10 STEPHEN AVE"/>
    <n v="104"/>
    <s v="FERRIS RICHARD S SR &amp; MARIE"/>
    <s v="R30"/>
    <s v="TWO FAMILY"/>
    <s v="49//S285//"/>
    <n v="0.27706999999999998"/>
    <n v="0"/>
    <n v="0"/>
    <n v="1"/>
    <n v="1"/>
    <s v="SEWER"/>
    <n v="1"/>
    <n v="1"/>
    <n v="13500"/>
    <s v="YES"/>
    <n v="0"/>
    <s v="49-S285"/>
    <s v="All Public"/>
    <s v="SEWER"/>
    <s v="SEWER"/>
    <n v="13500"/>
    <m/>
    <m/>
    <n v="0"/>
    <n v="0"/>
    <n v="6"/>
    <n v="3248"/>
    <n v="2"/>
    <m/>
    <m/>
    <m/>
    <m/>
    <m/>
    <m/>
    <m/>
    <m/>
    <m/>
    <m/>
    <n v="1"/>
    <n v="1"/>
    <x v="4"/>
    <x v="4"/>
  </r>
  <r>
    <s v="38-171"/>
    <m/>
    <x v="0"/>
    <s v="14 CHESTNUT ST"/>
    <n v="101"/>
    <s v="ANDERSON DIANNE"/>
    <s v="R30"/>
    <s v="ONE FAMILY"/>
    <s v="38//171//"/>
    <n v="0.13408"/>
    <n v="1"/>
    <n v="1"/>
    <n v="1"/>
    <n v="1"/>
    <s v="SEPTIC"/>
    <n v="0"/>
    <n v="1"/>
    <n v="3900"/>
    <s v="YES"/>
    <n v="3900"/>
    <s v="38-171"/>
    <s v="Public Water,Gas,Septic"/>
    <s v="SEPTIC"/>
    <s v="SEPTIC"/>
    <n v="3900"/>
    <m/>
    <m/>
    <n v="1"/>
    <n v="1"/>
    <n v="2"/>
    <n v="792"/>
    <n v="1"/>
    <m/>
    <m/>
    <m/>
    <m/>
    <m/>
    <m/>
    <m/>
    <m/>
    <m/>
    <m/>
    <n v="1"/>
    <n v="1"/>
    <x v="5"/>
    <x v="5"/>
  </r>
  <r>
    <s v="46A-1-54"/>
    <m/>
    <x v="0"/>
    <s v="118 PINEHURST DR"/>
    <n v="101"/>
    <s v="TARKANIAN HIGAS"/>
    <s v="R30"/>
    <s v="ONE FAMILY"/>
    <s v="46/A1/54//"/>
    <n v="8.2250000000000004E-2"/>
    <n v="0"/>
    <n v="0"/>
    <n v="1"/>
    <n v="1"/>
    <s v="SEWER"/>
    <n v="1"/>
    <n v="0"/>
    <n v="0"/>
    <s v="YES"/>
    <n v="0"/>
    <s v="46A-1-54"/>
    <s v="Public Water,Public Sewer"/>
    <s v="SEWER"/>
    <s v="SEWER"/>
    <n v="0"/>
    <m/>
    <m/>
    <n v="0"/>
    <n v="0"/>
    <n v="2"/>
    <n v="805"/>
    <n v="1"/>
    <m/>
    <m/>
    <m/>
    <m/>
    <m/>
    <m/>
    <m/>
    <m/>
    <m/>
    <m/>
    <n v="0"/>
    <n v="1"/>
    <x v="4"/>
    <x v="4"/>
  </r>
  <r>
    <s v="49-1"/>
    <m/>
    <x v="0"/>
    <s v="1 CANNONBERRY WAY"/>
    <n v="101"/>
    <s v="SILVA RICARDO M"/>
    <s v="R30"/>
    <s v="ONE FAMILY"/>
    <s v="49//1//"/>
    <n v="0.21343999999999999"/>
    <n v="0"/>
    <n v="0"/>
    <n v="1"/>
    <n v="1"/>
    <s v="SEWER"/>
    <n v="1"/>
    <n v="0"/>
    <n v="0"/>
    <s v="YES"/>
    <n v="0"/>
    <s v="49-1"/>
    <s v="All Public"/>
    <s v="SEWER"/>
    <s v="SEWER"/>
    <n v="0"/>
    <m/>
    <m/>
    <n v="0"/>
    <n v="0"/>
    <n v="3"/>
    <n v="1536"/>
    <n v="2"/>
    <m/>
    <m/>
    <m/>
    <m/>
    <m/>
    <m/>
    <m/>
    <m/>
    <m/>
    <m/>
    <n v="1"/>
    <n v="1"/>
    <x v="4"/>
    <x v="4"/>
  </r>
  <r>
    <s v="49-S240"/>
    <m/>
    <x v="0"/>
    <s v="94 SWIFTS BCH RD"/>
    <n v="101"/>
    <s v="COOPER GERARD J"/>
    <s v="R30"/>
    <s v="ONE FAMILY"/>
    <s v="49//S240//"/>
    <n v="0.30016999999999999"/>
    <n v="0"/>
    <n v="0"/>
    <n v="1"/>
    <n v="1"/>
    <s v="SEWER"/>
    <n v="1"/>
    <n v="1"/>
    <n v="12400"/>
    <s v="YES"/>
    <n v="0"/>
    <s v="49-S240"/>
    <s v="Public Water,Public Sewer"/>
    <s v="SEWER"/>
    <s v="SEWER"/>
    <n v="12400"/>
    <m/>
    <m/>
    <n v="0"/>
    <n v="0"/>
    <n v="2"/>
    <n v="1220"/>
    <n v="1"/>
    <m/>
    <m/>
    <m/>
    <m/>
    <m/>
    <m/>
    <m/>
    <m/>
    <m/>
    <m/>
    <n v="0"/>
    <n v="1"/>
    <x v="4"/>
    <x v="4"/>
  </r>
  <r>
    <s v="55-1013"/>
    <m/>
    <x v="0"/>
    <s v="0 SWIFTS BCH RD"/>
    <n v="424"/>
    <s v="NSTAR ELECTRIC COMPANY"/>
    <s v="MR30"/>
    <s v="ELECSUBSTA  MDL-00"/>
    <s v="55//1013//"/>
    <n v="0.1777"/>
    <n v="0"/>
    <n v="0"/>
    <n v="0"/>
    <n v="0"/>
    <m/>
    <n v="0"/>
    <n v="0"/>
    <n v="0"/>
    <s v="YES"/>
    <n v="0"/>
    <s v="55-1013"/>
    <m/>
    <m/>
    <m/>
    <n v="0"/>
    <m/>
    <m/>
    <n v="0"/>
    <n v="0"/>
    <n v="0"/>
    <n v="0"/>
    <n v="0"/>
    <m/>
    <m/>
    <m/>
    <m/>
    <m/>
    <m/>
    <m/>
    <m/>
    <m/>
    <m/>
    <n v="1"/>
    <n v="1"/>
    <x v="0"/>
    <x v="0"/>
  </r>
  <r>
    <s v="55-L22"/>
    <m/>
    <x v="0"/>
    <s v="9 LYNNE RD"/>
    <n v="132"/>
    <s v="BEAVER MEADOWS HOMEOWNERS"/>
    <s v="R30"/>
    <s v="RES ACLNUD  MDL-00"/>
    <s v="55//L22//"/>
    <n v="0.39241999999999999"/>
    <n v="0"/>
    <n v="0"/>
    <n v="0"/>
    <n v="0"/>
    <m/>
    <n v="0"/>
    <n v="0"/>
    <n v="0"/>
    <s v="YES"/>
    <n v="0"/>
    <s v="55-L22"/>
    <m/>
    <m/>
    <m/>
    <n v="0"/>
    <m/>
    <m/>
    <n v="0"/>
    <n v="0"/>
    <n v="0"/>
    <n v="0"/>
    <n v="0"/>
    <m/>
    <m/>
    <m/>
    <m/>
    <m/>
    <m/>
    <m/>
    <m/>
    <m/>
    <m/>
    <n v="1"/>
    <n v="1"/>
    <x v="0"/>
    <x v="0"/>
  </r>
  <r>
    <s v="49-S212"/>
    <m/>
    <x v="0"/>
    <s v="28 BROAD MARSH AVE"/>
    <n v="101"/>
    <s v="DEBELLA JOHN &amp; SUE M"/>
    <s v="R30"/>
    <s v="ONE FAMILY"/>
    <s v="49//S212//"/>
    <n v="0.12598000000000001"/>
    <n v="0"/>
    <n v="0"/>
    <n v="1"/>
    <n v="1"/>
    <s v="SEWER"/>
    <n v="1"/>
    <n v="1"/>
    <n v="6300"/>
    <s v="YES"/>
    <n v="0"/>
    <s v="49-S212"/>
    <s v="All Public"/>
    <s v="SEWER"/>
    <s v="SEWER"/>
    <n v="6300"/>
    <m/>
    <m/>
    <n v="0"/>
    <n v="0"/>
    <n v="3"/>
    <n v="1616"/>
    <n v="1"/>
    <m/>
    <m/>
    <m/>
    <m/>
    <m/>
    <m/>
    <m/>
    <m/>
    <m/>
    <m/>
    <n v="1"/>
    <n v="1"/>
    <x v="4"/>
    <x v="4"/>
  </r>
  <r>
    <s v="46A-1-44"/>
    <m/>
    <x v="0"/>
    <s v="98 PINEHURST DR"/>
    <n v="132"/>
    <s v="HOLLIS RICHARD"/>
    <s v="R30"/>
    <s v="RES ACLNUD  MDL-00"/>
    <s v="46/A1/44//"/>
    <n v="0.11708"/>
    <n v="0"/>
    <n v="0"/>
    <n v="0"/>
    <n v="0"/>
    <m/>
    <n v="0"/>
    <n v="0"/>
    <n v="0"/>
    <s v="YES"/>
    <n v="0"/>
    <s v="46A-1-44"/>
    <m/>
    <m/>
    <m/>
    <n v="0"/>
    <m/>
    <m/>
    <n v="0"/>
    <n v="0"/>
    <n v="0"/>
    <n v="0"/>
    <n v="0"/>
    <m/>
    <m/>
    <m/>
    <m/>
    <m/>
    <m/>
    <m/>
    <m/>
    <m/>
    <m/>
    <n v="1"/>
    <n v="1"/>
    <x v="4"/>
    <x v="4"/>
  </r>
  <r>
    <s v="38-14"/>
    <m/>
    <x v="0"/>
    <s v="62 PARKWOOD DR"/>
    <n v="101"/>
    <s v="SHEEHAN DANIEL"/>
    <s v="R30"/>
    <s v="ONE FAMILY"/>
    <s v="38//14//"/>
    <n v="0.19078000000000001"/>
    <n v="1"/>
    <n v="1"/>
    <n v="1"/>
    <n v="1"/>
    <s v="SEPTIC"/>
    <n v="0"/>
    <n v="1"/>
    <n v="11400"/>
    <s v="YES"/>
    <n v="11400"/>
    <s v="38-14"/>
    <s v="Public Water,Gas,Septic"/>
    <s v="SEPTIC"/>
    <s v="SEPTIC"/>
    <n v="11400"/>
    <m/>
    <m/>
    <n v="1"/>
    <n v="1"/>
    <n v="3"/>
    <n v="1756"/>
    <n v="1"/>
    <m/>
    <m/>
    <m/>
    <m/>
    <m/>
    <m/>
    <m/>
    <m/>
    <m/>
    <m/>
    <n v="2"/>
    <n v="1"/>
    <x v="5"/>
    <x v="5"/>
  </r>
  <r>
    <s v="57-61"/>
    <m/>
    <x v="0"/>
    <s v="7 SUSANNE CIR"/>
    <n v="101"/>
    <s v="WAGNER DONALD L"/>
    <s v="MR30"/>
    <s v="ONE FAMILY"/>
    <s v="57//61//"/>
    <n v="0.29076000000000002"/>
    <n v="0"/>
    <n v="0"/>
    <n v="1"/>
    <n v="1"/>
    <s v="SEWER"/>
    <n v="1"/>
    <n v="1"/>
    <n v="6900"/>
    <s v="YES"/>
    <n v="0"/>
    <s v="57-61"/>
    <s v="All Public"/>
    <s v="SEWER"/>
    <s v="SEWER"/>
    <n v="6900"/>
    <m/>
    <m/>
    <n v="0"/>
    <n v="0"/>
    <n v="3"/>
    <n v="1258"/>
    <n v="1"/>
    <m/>
    <m/>
    <m/>
    <m/>
    <m/>
    <m/>
    <m/>
    <m/>
    <m/>
    <m/>
    <n v="0"/>
    <n v="1"/>
    <x v="0"/>
    <x v="0"/>
  </r>
  <r>
    <s v="38-379"/>
    <m/>
    <x v="0"/>
    <s v="17 PARKWOOD DR"/>
    <n v="101"/>
    <s v="MORRISON JOSEPH B"/>
    <s v="R30"/>
    <s v="ONE FAMILY"/>
    <s v="38//379//"/>
    <n v="0.13125000000000001"/>
    <n v="1"/>
    <n v="1"/>
    <n v="1"/>
    <n v="1"/>
    <s v="SEPTIC"/>
    <n v="0"/>
    <n v="1"/>
    <n v="4600"/>
    <s v="YES"/>
    <n v="4600"/>
    <s v="38-379"/>
    <s v="Public Water,Septic"/>
    <s v="SEPTIC"/>
    <s v="SEPTIC"/>
    <n v="4600"/>
    <m/>
    <m/>
    <n v="1"/>
    <n v="1"/>
    <n v="3"/>
    <n v="1144"/>
    <n v="1"/>
    <m/>
    <m/>
    <m/>
    <m/>
    <m/>
    <m/>
    <m/>
    <m/>
    <m/>
    <m/>
    <n v="1"/>
    <n v="1"/>
    <x v="5"/>
    <x v="5"/>
  </r>
  <r>
    <s v="38-113"/>
    <m/>
    <x v="0"/>
    <s v="5 CHESTNUT ST"/>
    <n v="101"/>
    <s v="BILLOTTE MAUREEN S"/>
    <s v="R30"/>
    <s v="ONE FAMILY"/>
    <s v="38//113//"/>
    <n v="0.10287"/>
    <n v="1"/>
    <n v="1"/>
    <n v="1"/>
    <n v="1"/>
    <s v="SEPTIC"/>
    <n v="0"/>
    <n v="1"/>
    <n v="3300"/>
    <s v="YES"/>
    <n v="3300"/>
    <s v="38-113"/>
    <s v="Public Water,Gas,Septic"/>
    <s v="SEPTIC"/>
    <s v="SEPTIC"/>
    <n v="3300"/>
    <m/>
    <m/>
    <n v="1"/>
    <n v="1"/>
    <n v="1"/>
    <n v="821"/>
    <n v="1.75"/>
    <m/>
    <m/>
    <m/>
    <m/>
    <m/>
    <m/>
    <m/>
    <m/>
    <m/>
    <m/>
    <n v="1"/>
    <n v="1"/>
    <x v="5"/>
    <x v="5"/>
  </r>
  <r>
    <s v="57-SC3"/>
    <m/>
    <x v="0"/>
    <s v="5 SOLAS CIR"/>
    <n v="101"/>
    <s v="FINNI DOROTHY"/>
    <s v="MR30"/>
    <s v="ONE FAMILY"/>
    <s v="57//SC3//"/>
    <n v="0.1663"/>
    <n v="0"/>
    <n v="0"/>
    <n v="1"/>
    <n v="1"/>
    <s v="SEWER"/>
    <n v="1"/>
    <n v="1"/>
    <n v="5500"/>
    <s v="YES"/>
    <n v="0"/>
    <s v="57-SC3"/>
    <s v="Public Water"/>
    <m/>
    <s v="SEWER"/>
    <n v="5500"/>
    <m/>
    <m/>
    <n v="0"/>
    <n v="0"/>
    <n v="2"/>
    <n v="1320"/>
    <n v="1.75"/>
    <m/>
    <m/>
    <m/>
    <m/>
    <m/>
    <m/>
    <m/>
    <m/>
    <m/>
    <m/>
    <n v="1"/>
    <n v="1"/>
    <x v="0"/>
    <x v="0"/>
  </r>
  <r>
    <s v="38-1016"/>
    <m/>
    <x v="0"/>
    <s v="6 DATEWOOD ST"/>
    <n v="132"/>
    <s v="PARKWOOD BEACH IMPROVEMENT"/>
    <s v="R30"/>
    <s v="RES ACLNUD  MDL-00"/>
    <s v="38//1016//"/>
    <n v="0.28597"/>
    <n v="0"/>
    <n v="0"/>
    <n v="0"/>
    <n v="0"/>
    <m/>
    <n v="0"/>
    <n v="0"/>
    <n v="0"/>
    <s v="YES"/>
    <n v="0"/>
    <s v="38-1016"/>
    <m/>
    <m/>
    <m/>
    <n v="0"/>
    <m/>
    <m/>
    <n v="0"/>
    <n v="0"/>
    <n v="0"/>
    <n v="0"/>
    <n v="0"/>
    <m/>
    <m/>
    <m/>
    <m/>
    <m/>
    <m/>
    <m/>
    <m/>
    <m/>
    <m/>
    <n v="1"/>
    <n v="1"/>
    <x v="5"/>
    <x v="5"/>
  </r>
  <r>
    <s v="57-168"/>
    <m/>
    <x v="0"/>
    <s v="29 CAMARDO DR"/>
    <n v="101"/>
    <s v="MCMORROW DAVID E JR"/>
    <s v="MR30"/>
    <s v="ONE FAMILY"/>
    <s v="57//168//"/>
    <n v="0.24356"/>
    <n v="0"/>
    <n v="0"/>
    <n v="1"/>
    <n v="1"/>
    <s v="SEWER"/>
    <n v="1"/>
    <n v="1"/>
    <n v="9100"/>
    <s v="YES"/>
    <n v="0"/>
    <s v="57-168"/>
    <s v="All Public"/>
    <s v="SEWER"/>
    <s v="SEWER"/>
    <n v="9100"/>
    <m/>
    <m/>
    <n v="0"/>
    <n v="0"/>
    <n v="3"/>
    <n v="1668"/>
    <n v="1"/>
    <m/>
    <m/>
    <m/>
    <m/>
    <m/>
    <m/>
    <m/>
    <m/>
    <m/>
    <m/>
    <n v="1"/>
    <n v="1"/>
    <x v="0"/>
    <x v="0"/>
  </r>
  <r>
    <s v="57-WS26"/>
    <m/>
    <x v="0"/>
    <s v="28 NICHOLAS DR"/>
    <n v="101"/>
    <s v="ANDREWS REBECCA"/>
    <s v="MR30"/>
    <s v="ONE FAMILY"/>
    <s v="57//WS26//"/>
    <n v="0.26046000000000002"/>
    <n v="0"/>
    <n v="0"/>
    <n v="0"/>
    <n v="1"/>
    <m/>
    <n v="1"/>
    <n v="1"/>
    <n v="5900"/>
    <s v="YES"/>
    <n v="0"/>
    <s v="57-WS26"/>
    <s v="Public Water"/>
    <m/>
    <s v="SEWER"/>
    <n v="5900"/>
    <m/>
    <m/>
    <n v="0"/>
    <n v="0"/>
    <n v="2"/>
    <n v="1552"/>
    <n v="2"/>
    <m/>
    <m/>
    <m/>
    <m/>
    <m/>
    <m/>
    <m/>
    <m/>
    <m/>
    <m/>
    <n v="1"/>
    <n v="1"/>
    <x v="0"/>
    <x v="0"/>
  </r>
  <r>
    <s v="46A-1-55"/>
    <m/>
    <x v="0"/>
    <s v="120 PINEHURST DR"/>
    <n v="132"/>
    <s v="TARKANIAN HIGAS"/>
    <s v="R30"/>
    <s v="RES ACLNUD  MDL-00"/>
    <s v="46/A1/55//"/>
    <n v="7.6200000000000004E-2"/>
    <n v="0"/>
    <n v="0"/>
    <n v="0"/>
    <n v="0"/>
    <m/>
    <n v="0"/>
    <n v="1"/>
    <n v="400"/>
    <s v="YES"/>
    <n v="0"/>
    <s v="46A-1-55"/>
    <m/>
    <m/>
    <m/>
    <n v="400"/>
    <m/>
    <m/>
    <n v="0"/>
    <n v="0"/>
    <n v="0"/>
    <n v="0"/>
    <n v="0"/>
    <m/>
    <m/>
    <m/>
    <m/>
    <m/>
    <m/>
    <m/>
    <m/>
    <m/>
    <m/>
    <n v="1"/>
    <n v="1"/>
    <x v="4"/>
    <x v="4"/>
  </r>
  <r>
    <s v="55-L20"/>
    <m/>
    <x v="0"/>
    <s v="8 LYNNE RD"/>
    <n v="101"/>
    <s v="CARETTI NADIA"/>
    <s v="R30"/>
    <s v="ONE FAMILY"/>
    <s v="55//L20//"/>
    <n v="0.32033"/>
    <n v="0"/>
    <n v="0"/>
    <n v="1"/>
    <n v="1"/>
    <s v="SEWER"/>
    <n v="1"/>
    <n v="1"/>
    <n v="40800"/>
    <s v="YES"/>
    <n v="0"/>
    <s v="55-L20"/>
    <s v="All Public"/>
    <s v="SEWER"/>
    <s v="SEWER"/>
    <n v="40800"/>
    <m/>
    <m/>
    <n v="0"/>
    <n v="0"/>
    <n v="3"/>
    <n v="1768"/>
    <n v="2"/>
    <m/>
    <m/>
    <m/>
    <m/>
    <m/>
    <m/>
    <m/>
    <m/>
    <m/>
    <m/>
    <n v="1"/>
    <n v="1"/>
    <x v="0"/>
    <x v="0"/>
  </r>
  <r>
    <s v="38-85"/>
    <m/>
    <x v="0"/>
    <s v="13 BIRCH ST"/>
    <n v="101"/>
    <s v="GAMMONS KEVIN T TRUSTEE OF THE"/>
    <s v="R30"/>
    <s v="ONE FAMILY"/>
    <s v="38//85//"/>
    <n v="0.30419000000000002"/>
    <n v="1"/>
    <n v="1"/>
    <n v="1"/>
    <n v="1"/>
    <s v="SEPTIC"/>
    <n v="0"/>
    <n v="1"/>
    <n v="500"/>
    <s v="YES"/>
    <n v="500"/>
    <s v="38-85"/>
    <s v="Public Water,Gas,Septic"/>
    <s v="SEPTIC"/>
    <s v="SEPTIC"/>
    <n v="500"/>
    <m/>
    <m/>
    <n v="1"/>
    <n v="1"/>
    <n v="2"/>
    <n v="820"/>
    <n v="1"/>
    <m/>
    <m/>
    <m/>
    <m/>
    <m/>
    <m/>
    <m/>
    <m/>
    <m/>
    <m/>
    <n v="3"/>
    <n v="1"/>
    <x v="5"/>
    <x v="5"/>
  </r>
  <r>
    <s v="46A-1-114A"/>
    <m/>
    <x v="0"/>
    <s v="97 PINEHURST DR"/>
    <n v="101"/>
    <s v="MACKIEWICZ BENJAMIN J JR"/>
    <s v="R30"/>
    <s v="ONE FAMILY"/>
    <s v="46/A1/114/A/"/>
    <n v="0.11901"/>
    <n v="0"/>
    <n v="0"/>
    <n v="1"/>
    <n v="1"/>
    <s v="SEWER"/>
    <n v="1"/>
    <n v="1"/>
    <n v="0"/>
    <s v="YES"/>
    <n v="0"/>
    <s v="46A-1-114A"/>
    <s v="All Public"/>
    <s v="SEWER"/>
    <s v="SEWER"/>
    <n v="0"/>
    <m/>
    <m/>
    <n v="0"/>
    <n v="0"/>
    <n v="2"/>
    <n v="920"/>
    <n v="1"/>
    <m/>
    <m/>
    <m/>
    <m/>
    <m/>
    <m/>
    <m/>
    <m/>
    <m/>
    <m/>
    <n v="2"/>
    <n v="1"/>
    <x v="4"/>
    <x v="4"/>
  </r>
  <r>
    <s v="38-185"/>
    <m/>
    <x v="0"/>
    <s v="13 DATEWOOD ST"/>
    <n v="101"/>
    <s v="JABLONOWSKA MAGDALENA T"/>
    <s v="R30"/>
    <s v="ONE FAMILY"/>
    <s v="38//185//"/>
    <n v="0.21410000000000001"/>
    <n v="1"/>
    <n v="1"/>
    <n v="1"/>
    <n v="1"/>
    <s v="SEPTIC"/>
    <n v="0"/>
    <n v="1"/>
    <n v="2500"/>
    <s v="YES"/>
    <n v="2500"/>
    <s v="38-185"/>
    <s v="Public Water,Gas,Septic"/>
    <s v="SEPTIC"/>
    <s v="SEPTIC"/>
    <n v="2500"/>
    <m/>
    <m/>
    <n v="1"/>
    <n v="1"/>
    <n v="2"/>
    <n v="904"/>
    <n v="1"/>
    <m/>
    <m/>
    <m/>
    <m/>
    <m/>
    <m/>
    <m/>
    <m/>
    <m/>
    <m/>
    <n v="2"/>
    <n v="1"/>
    <x v="5"/>
    <x v="5"/>
  </r>
  <r>
    <s v="57-SC1"/>
    <m/>
    <x v="0"/>
    <s v="3 SOLAS CIR"/>
    <n v="101"/>
    <s v="MIRICK LAURENCE F JR"/>
    <s v="MR30"/>
    <s v="ONE FAMILY"/>
    <s v="57//SC1//"/>
    <n v="0.12902"/>
    <n v="0"/>
    <n v="0"/>
    <n v="1"/>
    <n v="1"/>
    <s v="SEWER"/>
    <n v="1"/>
    <n v="1"/>
    <n v="17800"/>
    <s v="YES"/>
    <n v="0"/>
    <s v="57-SC1"/>
    <s v="Public Water"/>
    <m/>
    <s v="SEWER"/>
    <n v="17800"/>
    <m/>
    <m/>
    <n v="0"/>
    <n v="0"/>
    <n v="2"/>
    <n v="1536"/>
    <n v="2"/>
    <m/>
    <m/>
    <m/>
    <m/>
    <m/>
    <m/>
    <m/>
    <m/>
    <m/>
    <m/>
    <n v="1"/>
    <n v="1"/>
    <x v="0"/>
    <x v="0"/>
  </r>
  <r>
    <s v="38-252"/>
    <m/>
    <x v="0"/>
    <s v="2 ELMWOOD ST"/>
    <n v="101"/>
    <s v="BENSON WARREN E JR"/>
    <s v="R30"/>
    <s v="ONE FAMILY"/>
    <s v="38//252//"/>
    <n v="9.4119999999999995E-2"/>
    <n v="1"/>
    <n v="1"/>
    <n v="1"/>
    <n v="1"/>
    <s v="SEPTIC"/>
    <n v="0"/>
    <n v="1"/>
    <n v="8800"/>
    <s v="YES"/>
    <n v="8800"/>
    <s v="38-252"/>
    <s v="Public Water,Gas,Septic"/>
    <s v="SEPTIC"/>
    <s v="SEPTIC"/>
    <n v="8800"/>
    <m/>
    <m/>
    <n v="1"/>
    <n v="1"/>
    <n v="3"/>
    <n v="1387"/>
    <n v="1.75"/>
    <m/>
    <m/>
    <m/>
    <m/>
    <m/>
    <m/>
    <m/>
    <m/>
    <m/>
    <m/>
    <n v="1"/>
    <n v="1"/>
    <x v="5"/>
    <x v="5"/>
  </r>
  <r>
    <s v="38-1019"/>
    <m/>
    <x v="0"/>
    <s v="0 PARKWOOD DR"/>
    <n v="132"/>
    <s v="PARKWOOD BEACH IMPROVEMENT"/>
    <s v="R30"/>
    <s v="RES ACLNUD  MDL-00"/>
    <s v="38//1019//"/>
    <n v="0.24998000000000001"/>
    <n v="0"/>
    <n v="0"/>
    <n v="0"/>
    <n v="0"/>
    <m/>
    <n v="0"/>
    <n v="0"/>
    <n v="0"/>
    <s v="YES"/>
    <n v="0"/>
    <s v="38-1019"/>
    <m/>
    <m/>
    <m/>
    <n v="0"/>
    <m/>
    <m/>
    <n v="0"/>
    <n v="0"/>
    <n v="0"/>
    <n v="0"/>
    <n v="0"/>
    <m/>
    <m/>
    <m/>
    <m/>
    <m/>
    <m/>
    <m/>
    <m/>
    <m/>
    <m/>
    <n v="1"/>
    <n v="1"/>
    <x v="5"/>
    <x v="5"/>
  </r>
  <r>
    <s v="57-82"/>
    <m/>
    <x v="0"/>
    <s v="11 DANGELO RD"/>
    <n v="101"/>
    <s v="HOLD EM REALTY LLC"/>
    <s v="MR30"/>
    <s v="ONE FAMILY"/>
    <s v="57//82//"/>
    <n v="0.23583000000000001"/>
    <n v="0"/>
    <n v="0"/>
    <n v="1"/>
    <n v="1"/>
    <s v="SEWER"/>
    <n v="1"/>
    <n v="1"/>
    <n v="4700"/>
    <s v="YES"/>
    <n v="0"/>
    <s v="57-82"/>
    <s v="All Public"/>
    <s v="SEWER"/>
    <s v="SEWER"/>
    <n v="4700"/>
    <m/>
    <m/>
    <n v="0"/>
    <n v="0"/>
    <n v="3"/>
    <n v="1008"/>
    <n v="1"/>
    <m/>
    <m/>
    <m/>
    <m/>
    <m/>
    <m/>
    <m/>
    <m/>
    <m/>
    <m/>
    <n v="1"/>
    <n v="1"/>
    <x v="0"/>
    <x v="0"/>
  </r>
  <r>
    <s v="38-218"/>
    <m/>
    <x v="0"/>
    <s v="1 ELMWOOD ST"/>
    <n v="101"/>
    <s v="MALONEY FRANCIS W JR"/>
    <s v="R30"/>
    <s v="ONE FAMILY"/>
    <s v="38//218//"/>
    <n v="0.17352000000000001"/>
    <n v="1"/>
    <n v="1"/>
    <n v="1"/>
    <n v="1"/>
    <s v="SEPTIC"/>
    <n v="0"/>
    <n v="1"/>
    <n v="6600"/>
    <s v="YES"/>
    <n v="6600"/>
    <s v="38-218"/>
    <s v="Public Water,Gas,Septic"/>
    <s v="SEPTIC"/>
    <s v="SEPTIC"/>
    <n v="6600"/>
    <m/>
    <m/>
    <n v="1"/>
    <n v="1"/>
    <n v="2"/>
    <n v="1264"/>
    <n v="1.5"/>
    <m/>
    <m/>
    <m/>
    <m/>
    <m/>
    <m/>
    <m/>
    <m/>
    <m/>
    <m/>
    <n v="2"/>
    <n v="1"/>
    <x v="5"/>
    <x v="5"/>
  </r>
  <r>
    <s v="38-172"/>
    <m/>
    <x v="0"/>
    <s v="12 CHESTNUT ST"/>
    <n v="101"/>
    <s v="ORCUTT LAURA A EXECUTRIX"/>
    <s v="R30"/>
    <s v="ONE FAMILY"/>
    <s v="38//172//"/>
    <n v="9.7960000000000005E-2"/>
    <n v="1"/>
    <n v="1"/>
    <n v="1"/>
    <n v="1"/>
    <s v="SEPTIC"/>
    <n v="0"/>
    <n v="1"/>
    <n v="400"/>
    <s v="YES"/>
    <n v="400"/>
    <s v="38-172"/>
    <s v="Public Water,Gas,Septic"/>
    <s v="SEPTIC"/>
    <s v="SEPTIC"/>
    <n v="400"/>
    <m/>
    <m/>
    <n v="1"/>
    <n v="1"/>
    <n v="2"/>
    <n v="816"/>
    <n v="1"/>
    <m/>
    <m/>
    <m/>
    <m/>
    <m/>
    <m/>
    <m/>
    <m/>
    <m/>
    <m/>
    <n v="1"/>
    <n v="1"/>
    <x v="5"/>
    <x v="5"/>
  </r>
  <r>
    <s v="46A-1-56"/>
    <m/>
    <x v="0"/>
    <s v="122 PINEHURST DR"/>
    <n v="101"/>
    <s v="RICHARDSON CARLETON A"/>
    <s v="R30"/>
    <s v="ONE FAMILY"/>
    <s v="46/A1/56//"/>
    <n v="7.4840000000000004E-2"/>
    <n v="0"/>
    <n v="0"/>
    <n v="1"/>
    <n v="1"/>
    <s v="SEWER"/>
    <n v="1"/>
    <n v="1"/>
    <n v="3300"/>
    <s v="YES"/>
    <n v="0"/>
    <s v="46A-1-56"/>
    <s v="All Public"/>
    <s v="SEWER"/>
    <s v="SEWER"/>
    <n v="3300"/>
    <m/>
    <m/>
    <n v="0"/>
    <n v="0"/>
    <n v="4"/>
    <n v="984"/>
    <n v="1.5"/>
    <m/>
    <m/>
    <m/>
    <m/>
    <m/>
    <m/>
    <m/>
    <m/>
    <m/>
    <m/>
    <n v="1"/>
    <n v="1"/>
    <x v="4"/>
    <x v="4"/>
  </r>
  <r>
    <s v="57-WS21"/>
    <m/>
    <x v="0"/>
    <s v="27 NICHOLAS DR"/>
    <n v="101"/>
    <s v="ALVES RONALD"/>
    <s v="MR30"/>
    <s v="ONE FAMILY"/>
    <s v="57//WS21//"/>
    <n v="0.12698000000000001"/>
    <n v="0"/>
    <n v="0"/>
    <n v="1"/>
    <n v="1"/>
    <s v="SEWER"/>
    <n v="1"/>
    <n v="1"/>
    <n v="8500"/>
    <s v="YES"/>
    <n v="0"/>
    <s v="57-WS21"/>
    <s v="Public Water"/>
    <m/>
    <s v="SEWER"/>
    <n v="8500"/>
    <m/>
    <m/>
    <n v="0"/>
    <n v="0"/>
    <n v="2"/>
    <n v="1536"/>
    <n v="2"/>
    <m/>
    <m/>
    <m/>
    <m/>
    <m/>
    <m/>
    <m/>
    <m/>
    <m/>
    <m/>
    <n v="1"/>
    <n v="1"/>
    <x v="0"/>
    <x v="0"/>
  </r>
  <r>
    <s v="57-111"/>
    <m/>
    <x v="0"/>
    <s v="12 DENNIS LN"/>
    <n v="101"/>
    <s v="LEAVITT FREDERICK"/>
    <s v="MR30"/>
    <s v="ONE FAMILY"/>
    <s v="57//111//"/>
    <n v="0.25438"/>
    <n v="0"/>
    <n v="0"/>
    <n v="1"/>
    <n v="1"/>
    <s v="SEWER"/>
    <n v="1"/>
    <n v="1"/>
    <n v="16000"/>
    <s v="YES"/>
    <n v="0"/>
    <s v="57-111"/>
    <s v="All Public"/>
    <s v="SEWER"/>
    <s v="SEWER"/>
    <n v="16000"/>
    <m/>
    <m/>
    <n v="0"/>
    <n v="0"/>
    <n v="3"/>
    <n v="1316"/>
    <n v="1"/>
    <m/>
    <m/>
    <m/>
    <m/>
    <m/>
    <m/>
    <m/>
    <m/>
    <m/>
    <m/>
    <n v="1"/>
    <n v="1"/>
    <x v="0"/>
    <x v="0"/>
  </r>
  <r>
    <s v="49-S216"/>
    <m/>
    <x v="0"/>
    <s v="21 STEPHEN AVE"/>
    <n v="132"/>
    <s v="DEBELLA JOHN"/>
    <s v="R30"/>
    <s v="RES ACLNUD  MDL-00"/>
    <s v="49//S216//"/>
    <n v="0.19678999999999999"/>
    <n v="0"/>
    <n v="0"/>
    <n v="0"/>
    <n v="0"/>
    <m/>
    <n v="0"/>
    <n v="0"/>
    <n v="0"/>
    <s v="YES"/>
    <n v="0"/>
    <s v="49-S216"/>
    <m/>
    <m/>
    <m/>
    <n v="0"/>
    <m/>
    <m/>
    <n v="0"/>
    <n v="0"/>
    <n v="0"/>
    <n v="0"/>
    <n v="0"/>
    <m/>
    <m/>
    <m/>
    <m/>
    <m/>
    <m/>
    <m/>
    <m/>
    <m/>
    <m/>
    <n v="1"/>
    <n v="1"/>
    <x v="4"/>
    <x v="4"/>
  </r>
  <r>
    <s v="46A-1-43"/>
    <m/>
    <x v="0"/>
    <s v="96 PINEHURST DR"/>
    <n v="101"/>
    <s v="HOLLIS RICHARD B"/>
    <s v="R30"/>
    <s v="ONE FAMILY"/>
    <s v="46/A1/43//"/>
    <n v="0.10643"/>
    <n v="0"/>
    <n v="0"/>
    <n v="1"/>
    <n v="1"/>
    <s v="SEWER"/>
    <n v="1"/>
    <n v="1"/>
    <n v="13700"/>
    <s v="YES"/>
    <n v="0"/>
    <s v="46A-1-43"/>
    <s v="All Public"/>
    <s v="SEWER"/>
    <s v="SEWER"/>
    <n v="13700"/>
    <m/>
    <m/>
    <n v="0"/>
    <n v="0"/>
    <n v="3"/>
    <n v="1516"/>
    <n v="1.75"/>
    <m/>
    <m/>
    <m/>
    <m/>
    <m/>
    <m/>
    <m/>
    <m/>
    <m/>
    <m/>
    <n v="1"/>
    <n v="1"/>
    <x v="4"/>
    <x v="4"/>
  </r>
  <r>
    <s v="38-70"/>
    <m/>
    <x v="0"/>
    <s v="16 ASH ST"/>
    <n v="101"/>
    <s v="SCHMIDT ANTHONY"/>
    <s v="R30"/>
    <s v="ONE FAMILY"/>
    <s v="38//70//"/>
    <n v="0.10544000000000001"/>
    <n v="1"/>
    <n v="1"/>
    <n v="1"/>
    <n v="1"/>
    <s v="SEPTIC"/>
    <n v="0"/>
    <n v="1"/>
    <n v="7900"/>
    <s v="YES"/>
    <n v="7900"/>
    <s v="38-70"/>
    <s v="Public Water,Gas,Septic"/>
    <s v="SEPTIC"/>
    <s v="SEPTIC"/>
    <n v="7900"/>
    <m/>
    <m/>
    <n v="1"/>
    <n v="1"/>
    <n v="2"/>
    <n v="720"/>
    <n v="1"/>
    <m/>
    <m/>
    <m/>
    <m/>
    <m/>
    <m/>
    <m/>
    <m/>
    <m/>
    <m/>
    <n v="1"/>
    <n v="1"/>
    <x v="5"/>
    <x v="5"/>
  </r>
  <r>
    <s v="38-96"/>
    <m/>
    <x v="0"/>
    <s v="4 BIRCH ST"/>
    <n v="101"/>
    <s v="ROBERY JUDITH M"/>
    <m/>
    <s v="ONE FAMILY"/>
    <s v="38//96//"/>
    <n v="0.21048"/>
    <n v="1"/>
    <n v="1"/>
    <n v="1"/>
    <n v="1"/>
    <s v="SEPTIC"/>
    <n v="0"/>
    <n v="1"/>
    <n v="4000"/>
    <s v="YES"/>
    <n v="4000"/>
    <s v="38-96"/>
    <s v="Public Water,Gas,Septic"/>
    <s v="SEPTIC"/>
    <s v="SEPTIC"/>
    <n v="4000"/>
    <m/>
    <m/>
    <n v="1"/>
    <n v="1"/>
    <n v="2"/>
    <n v="702"/>
    <n v="1"/>
    <m/>
    <m/>
    <m/>
    <m/>
    <m/>
    <m/>
    <m/>
    <m/>
    <m/>
    <m/>
    <n v="2"/>
    <n v="1"/>
    <x v="5"/>
    <x v="5"/>
  </r>
  <r>
    <s v="57-129"/>
    <m/>
    <x v="0"/>
    <s v="13 DENNIS LN"/>
    <n v="101"/>
    <s v="SPAIN JAMES F"/>
    <s v="MR30"/>
    <s v="ONE FAMILY"/>
    <s v="57//129//"/>
    <n v="0.20480999999999999"/>
    <n v="0"/>
    <n v="0"/>
    <n v="1"/>
    <n v="1"/>
    <s v="SEWER"/>
    <n v="1"/>
    <n v="1"/>
    <n v="5100"/>
    <s v="YES"/>
    <n v="0"/>
    <s v="57-129"/>
    <s v="All Public"/>
    <s v="SEWER"/>
    <s v="SEWER"/>
    <n v="5100"/>
    <m/>
    <m/>
    <n v="0"/>
    <n v="0"/>
    <n v="3"/>
    <n v="1316"/>
    <n v="1"/>
    <m/>
    <m/>
    <m/>
    <m/>
    <m/>
    <m/>
    <m/>
    <m/>
    <m/>
    <m/>
    <n v="1"/>
    <n v="1"/>
    <x v="0"/>
    <x v="0"/>
  </r>
  <r>
    <s v="46A-1-57"/>
    <m/>
    <x v="0"/>
    <s v="124 PINEHURST DR"/>
    <n v="101"/>
    <s v="LUCIER JOYCE M"/>
    <s v="R30"/>
    <s v="ONE FAMILY"/>
    <s v="46/A1/57//"/>
    <n v="8.3280000000000007E-2"/>
    <n v="0"/>
    <n v="0"/>
    <n v="1"/>
    <n v="1"/>
    <s v="SEWER"/>
    <n v="1"/>
    <n v="1"/>
    <n v="1600"/>
    <s v="YES"/>
    <n v="0"/>
    <s v="46A-1-57"/>
    <s v="All Public"/>
    <s v="SEWER"/>
    <s v="SEWER"/>
    <n v="1600"/>
    <m/>
    <m/>
    <n v="0"/>
    <n v="0"/>
    <n v="3"/>
    <n v="1160"/>
    <n v="2"/>
    <m/>
    <m/>
    <m/>
    <m/>
    <m/>
    <m/>
    <m/>
    <m/>
    <m/>
    <m/>
    <n v="1"/>
    <n v="1"/>
    <x v="4"/>
    <x v="4"/>
  </r>
  <r>
    <s v="49-3"/>
    <m/>
    <x v="0"/>
    <s v="5 CANNONBERRY WAY"/>
    <n v="101"/>
    <s v="HEAVEY WILLIAM F"/>
    <s v="R30"/>
    <s v="ONE FAMILY"/>
    <s v="49//3//"/>
    <n v="0.26196999999999998"/>
    <n v="0"/>
    <n v="0"/>
    <n v="1"/>
    <n v="1"/>
    <s v="SEWER"/>
    <n v="1"/>
    <n v="0"/>
    <n v="0"/>
    <s v="YES"/>
    <n v="0"/>
    <s v="49-3"/>
    <s v="All Public"/>
    <s v="SEWER"/>
    <s v="SEWER"/>
    <n v="0"/>
    <m/>
    <m/>
    <n v="0"/>
    <n v="0"/>
    <n v="3"/>
    <n v="1828"/>
    <n v="2"/>
    <m/>
    <m/>
    <m/>
    <m/>
    <m/>
    <m/>
    <m/>
    <m/>
    <m/>
    <m/>
    <n v="1"/>
    <n v="1"/>
    <x v="4"/>
    <x v="4"/>
  </r>
  <r>
    <s v="46A-1-113A"/>
    <m/>
    <x v="0"/>
    <s v="99 PINEHURST DR"/>
    <n v="101"/>
    <s v="GONSALVES JULIA A"/>
    <s v="R30"/>
    <s v="ONE FAMILY"/>
    <s v="46/A1/113/A/"/>
    <n v="4.265E-2"/>
    <n v="0"/>
    <n v="0"/>
    <n v="1"/>
    <n v="1"/>
    <s v="SEWER"/>
    <n v="1"/>
    <n v="1"/>
    <n v="6900"/>
    <s v="YES"/>
    <n v="0"/>
    <s v="46A-1-113A"/>
    <s v="All Public"/>
    <s v="SEWER"/>
    <s v="SEWER"/>
    <n v="6900"/>
    <m/>
    <m/>
    <n v="0"/>
    <n v="0"/>
    <n v="3"/>
    <n v="1280"/>
    <n v="2"/>
    <m/>
    <m/>
    <m/>
    <m/>
    <m/>
    <m/>
    <m/>
    <m/>
    <m/>
    <m/>
    <n v="1"/>
    <n v="1"/>
    <x v="4"/>
    <x v="4"/>
  </r>
  <r>
    <s v="38-378"/>
    <m/>
    <x v="0"/>
    <s v="19 PARKWOOD DR"/>
    <n v="132"/>
    <s v="MORRISON JOSEPH B"/>
    <s v="R30"/>
    <s v="RES ACLNUD  MDL-00"/>
    <s v="38//378//"/>
    <n v="0.10988000000000001"/>
    <n v="0"/>
    <n v="0"/>
    <n v="0"/>
    <n v="0"/>
    <m/>
    <n v="0"/>
    <n v="0"/>
    <n v="0"/>
    <s v="YES"/>
    <n v="0"/>
    <s v="38-378"/>
    <m/>
    <m/>
    <m/>
    <n v="0"/>
    <m/>
    <m/>
    <n v="0"/>
    <n v="0"/>
    <n v="0"/>
    <n v="0"/>
    <n v="0"/>
    <m/>
    <m/>
    <m/>
    <m/>
    <m/>
    <m/>
    <m/>
    <m/>
    <m/>
    <m/>
    <n v="1"/>
    <n v="1"/>
    <x v="5"/>
    <x v="5"/>
  </r>
  <r>
    <s v="49-S213"/>
    <m/>
    <x v="0"/>
    <s v="30 BROAD MARSH AVE"/>
    <n v="101"/>
    <s v="ROURKE JAMES J JR"/>
    <s v="R30"/>
    <s v="ONE FAMILY"/>
    <s v="49//S213//"/>
    <n v="0.21360999999999999"/>
    <n v="0"/>
    <n v="0"/>
    <n v="1"/>
    <n v="1"/>
    <s v="SEWER"/>
    <n v="1"/>
    <n v="1"/>
    <n v="20200"/>
    <s v="YES"/>
    <n v="0"/>
    <s v="49-S213"/>
    <m/>
    <m/>
    <s v="SEWER"/>
    <n v="20200"/>
    <m/>
    <m/>
    <n v="0"/>
    <n v="0"/>
    <n v="3"/>
    <n v="868"/>
    <n v="1"/>
    <m/>
    <m/>
    <m/>
    <m/>
    <m/>
    <m/>
    <m/>
    <m/>
    <m/>
    <m/>
    <n v="2"/>
    <n v="1"/>
    <x v="4"/>
    <x v="4"/>
  </r>
  <r>
    <s v="46A-1-114B"/>
    <m/>
    <x v="0"/>
    <s v="20 WOODLAND CIR"/>
    <n v="101"/>
    <s v="MONAN HOWARD A"/>
    <s v="R30"/>
    <s v="ONE FAMILY"/>
    <s v="46/A1/114/B/"/>
    <n v="0.10173"/>
    <n v="0"/>
    <n v="0"/>
    <n v="1"/>
    <n v="1"/>
    <s v="SEWER"/>
    <n v="1"/>
    <n v="1"/>
    <n v="0"/>
    <s v="YES"/>
    <n v="0"/>
    <s v="46A-1-114B"/>
    <s v="All Public"/>
    <s v="SEWER"/>
    <s v="SEWER"/>
    <n v="0"/>
    <m/>
    <m/>
    <n v="0"/>
    <n v="0"/>
    <n v="2"/>
    <n v="644"/>
    <n v="1.3"/>
    <m/>
    <m/>
    <m/>
    <m/>
    <m/>
    <m/>
    <m/>
    <m/>
    <m/>
    <m/>
    <n v="2"/>
    <n v="1"/>
    <x v="4"/>
    <x v="4"/>
  </r>
  <r>
    <s v="38-44"/>
    <m/>
    <x v="0"/>
    <s v="13 ASH ST"/>
    <n v="101"/>
    <s v="SALAFIA LEONARD J"/>
    <s v="R30"/>
    <s v="ONE FAMILY"/>
    <s v="38//44//"/>
    <n v="0.10063"/>
    <n v="1"/>
    <n v="1"/>
    <n v="1"/>
    <n v="1"/>
    <s v="SEPTIC"/>
    <n v="0"/>
    <n v="1"/>
    <n v="2700"/>
    <s v="YES"/>
    <n v="2700"/>
    <s v="38-44"/>
    <s v="Public Water,Gas,Septic"/>
    <s v="SEPTIC"/>
    <s v="SEPTIC"/>
    <n v="2700"/>
    <m/>
    <m/>
    <n v="1"/>
    <n v="1"/>
    <n v="3"/>
    <n v="1680"/>
    <n v="2"/>
    <m/>
    <m/>
    <m/>
    <m/>
    <m/>
    <m/>
    <m/>
    <m/>
    <m/>
    <m/>
    <n v="1"/>
    <n v="1"/>
    <x v="5"/>
    <x v="5"/>
  </r>
  <r>
    <s v="49-15"/>
    <m/>
    <x v="0"/>
    <s v="2 CANNONBERRY WAY"/>
    <n v="101"/>
    <s v="HABICHT JEFFREY A"/>
    <s v="R30"/>
    <s v="ONE FAMILY"/>
    <s v="49//15//"/>
    <n v="0.20358000000000001"/>
    <n v="0"/>
    <n v="0"/>
    <n v="1"/>
    <n v="1"/>
    <s v="SEWER"/>
    <n v="1"/>
    <n v="1"/>
    <n v="6200"/>
    <s v="YES"/>
    <n v="0"/>
    <s v="49-15"/>
    <s v="All Public"/>
    <s v="SEWER"/>
    <s v="SEWER"/>
    <n v="6200"/>
    <m/>
    <m/>
    <n v="0"/>
    <n v="0"/>
    <n v="3"/>
    <n v="1663"/>
    <n v="1.75"/>
    <m/>
    <m/>
    <m/>
    <m/>
    <m/>
    <m/>
    <m/>
    <m/>
    <m/>
    <m/>
    <n v="1"/>
    <n v="1"/>
    <x v="4"/>
    <x v="4"/>
  </r>
  <r>
    <s v="57-140"/>
    <m/>
    <x v="0"/>
    <s v="26 CAMARDO DR"/>
    <n v="101"/>
    <s v="GOYETTE ERIK S"/>
    <s v="MR30"/>
    <s v="ONE FAMILY"/>
    <s v="57//140//"/>
    <n v="0.22352"/>
    <n v="0"/>
    <n v="0"/>
    <n v="1"/>
    <n v="1"/>
    <s v="SEWER"/>
    <n v="1"/>
    <n v="1"/>
    <n v="5200"/>
    <s v="YES"/>
    <n v="0"/>
    <s v="57-140"/>
    <s v="All Public"/>
    <s v="SEWER"/>
    <s v="SEWER"/>
    <n v="5200"/>
    <m/>
    <m/>
    <n v="0"/>
    <n v="0"/>
    <n v="3"/>
    <n v="1412"/>
    <n v="1"/>
    <m/>
    <m/>
    <m/>
    <m/>
    <m/>
    <m/>
    <m/>
    <m/>
    <m/>
    <m/>
    <n v="1"/>
    <n v="1"/>
    <x v="0"/>
    <x v="0"/>
  </r>
  <r>
    <s v="46A-1-116"/>
    <m/>
    <x v="0"/>
    <s v="89 PINEHURST DR"/>
    <n v="101"/>
    <s v="ROY MICHELE E"/>
    <s v="R30"/>
    <s v="ONE FAMILY"/>
    <s v="46/A1/116//"/>
    <n v="0.23163"/>
    <n v="0"/>
    <n v="0"/>
    <n v="1"/>
    <n v="1"/>
    <s v="SEWER"/>
    <n v="1"/>
    <n v="1"/>
    <n v="6700"/>
    <s v="YES"/>
    <n v="0"/>
    <s v="46A-1-116"/>
    <s v="All Public"/>
    <s v="SEWER"/>
    <s v="SEWER"/>
    <n v="6700"/>
    <m/>
    <m/>
    <n v="0"/>
    <n v="0"/>
    <n v="3"/>
    <n v="1686"/>
    <n v="1.3"/>
    <m/>
    <m/>
    <m/>
    <m/>
    <m/>
    <m/>
    <m/>
    <m/>
    <m/>
    <m/>
    <n v="2"/>
    <n v="1"/>
    <x v="4"/>
    <x v="4"/>
  </r>
  <r>
    <s v="38-184"/>
    <m/>
    <x v="0"/>
    <s v="9 DATEWOOD ST"/>
    <n v="101"/>
    <s v="OCONNELL JAMES"/>
    <s v="R30"/>
    <s v="ONE FAMILY"/>
    <s v="38//184//"/>
    <n v="0.10329000000000001"/>
    <n v="1"/>
    <n v="1"/>
    <n v="1"/>
    <n v="1"/>
    <s v="SEPTIC"/>
    <n v="0"/>
    <n v="1"/>
    <n v="1200"/>
    <s v="YES"/>
    <n v="1200"/>
    <s v="38-184"/>
    <s v="Public Water,Gas,Septic"/>
    <s v="SEPTIC"/>
    <s v="SEPTIC"/>
    <n v="1200"/>
    <m/>
    <m/>
    <n v="1"/>
    <n v="1"/>
    <n v="2"/>
    <n v="568"/>
    <n v="1"/>
    <m/>
    <m/>
    <m/>
    <m/>
    <m/>
    <m/>
    <m/>
    <m/>
    <m/>
    <m/>
    <n v="1"/>
    <n v="1"/>
    <x v="5"/>
    <x v="5"/>
  </r>
  <r>
    <s v="49-S286"/>
    <m/>
    <x v="0"/>
    <s v="12 STEPHEN AVE"/>
    <n v="101"/>
    <s v="FIORENTINO DAVID M"/>
    <s v="R30"/>
    <s v="ONE FAMILY"/>
    <s v="49//S286//"/>
    <n v="0.35452"/>
    <n v="0"/>
    <n v="0"/>
    <n v="1"/>
    <n v="1"/>
    <s v="SEWER"/>
    <n v="1"/>
    <n v="1"/>
    <n v="7700"/>
    <s v="YES"/>
    <n v="0"/>
    <s v="49-S286"/>
    <s v="All Public"/>
    <s v="SEWER"/>
    <s v="SEWER"/>
    <n v="7700"/>
    <m/>
    <m/>
    <n v="0"/>
    <n v="0"/>
    <n v="7"/>
    <n v="2988"/>
    <n v="2"/>
    <m/>
    <m/>
    <m/>
    <m/>
    <m/>
    <m/>
    <m/>
    <m/>
    <m/>
    <m/>
    <n v="1"/>
    <n v="1"/>
    <x v="4"/>
    <x v="4"/>
  </r>
  <r>
    <s v="49-2"/>
    <m/>
    <x v="0"/>
    <s v="3 CANNONBERRY WAY"/>
    <n v="101"/>
    <s v="MUTCHLER ROBERT V"/>
    <s v="R30"/>
    <s v="ONE FAMILY"/>
    <s v="49//2//"/>
    <n v="0.22797000000000001"/>
    <n v="0"/>
    <n v="0"/>
    <n v="1"/>
    <n v="1"/>
    <s v="SEWER"/>
    <n v="1"/>
    <n v="1"/>
    <n v="7800"/>
    <s v="YES"/>
    <n v="0"/>
    <s v="49-2"/>
    <s v="All Public"/>
    <s v="SEWER"/>
    <s v="SEWER"/>
    <n v="7800"/>
    <m/>
    <m/>
    <n v="0"/>
    <n v="0"/>
    <n v="3"/>
    <n v="1552"/>
    <n v="1.75"/>
    <m/>
    <m/>
    <m/>
    <m/>
    <m/>
    <m/>
    <m/>
    <m/>
    <m/>
    <m/>
    <n v="1"/>
    <n v="1"/>
    <x v="4"/>
    <x v="4"/>
  </r>
  <r>
    <s v="55-6"/>
    <m/>
    <x v="0"/>
    <s v="93 SWIFTS BCH RD"/>
    <n v="101"/>
    <s v="FITZGERALD FRANCIS E"/>
    <s v="R30"/>
    <s v="ONE FAMILY"/>
    <s v="55//6//"/>
    <n v="0.28881000000000001"/>
    <n v="0"/>
    <n v="0"/>
    <n v="1"/>
    <n v="1"/>
    <s v="SEWER"/>
    <n v="1"/>
    <n v="1"/>
    <n v="9000"/>
    <s v="YES"/>
    <n v="0"/>
    <s v="55-6"/>
    <m/>
    <m/>
    <s v="SEWER"/>
    <n v="9000"/>
    <m/>
    <m/>
    <n v="0"/>
    <n v="0"/>
    <n v="3"/>
    <n v="1306"/>
    <n v="1.75"/>
    <m/>
    <m/>
    <m/>
    <m/>
    <m/>
    <m/>
    <m/>
    <m/>
    <m/>
    <m/>
    <n v="1"/>
    <n v="1"/>
    <x v="0"/>
    <x v="0"/>
  </r>
  <r>
    <s v="38-212"/>
    <m/>
    <x v="0"/>
    <s v="4 DATEWOOD ST"/>
    <n v="101"/>
    <s v="COLLINS JOHN J"/>
    <s v="R30"/>
    <s v="ONE FAMILY"/>
    <s v="38//212//"/>
    <n v="9.4950000000000007E-2"/>
    <n v="1"/>
    <n v="1"/>
    <n v="1"/>
    <n v="1"/>
    <s v="SEPTIC"/>
    <n v="0"/>
    <n v="1"/>
    <n v="8500"/>
    <s v="YES"/>
    <n v="8500"/>
    <s v="38-212"/>
    <s v="Public Water,Septic"/>
    <s v="SEPTIC"/>
    <s v="SEPTIC"/>
    <n v="8500"/>
    <m/>
    <m/>
    <n v="1"/>
    <n v="1"/>
    <n v="1"/>
    <n v="446"/>
    <n v="1"/>
    <m/>
    <m/>
    <m/>
    <m/>
    <m/>
    <m/>
    <m/>
    <m/>
    <m/>
    <m/>
    <n v="1"/>
    <n v="1"/>
    <x v="5"/>
    <x v="5"/>
  </r>
  <r>
    <s v="46A-1-58"/>
    <m/>
    <x v="0"/>
    <s v="126 PINEHURST DR"/>
    <n v="109"/>
    <s v="SANDS CHARLES E JR"/>
    <s v="R30"/>
    <s v="MULTI HSES"/>
    <s v="46/A1/58//"/>
    <n v="8.5389999999999994E-2"/>
    <n v="0"/>
    <n v="0"/>
    <n v="2"/>
    <n v="2"/>
    <s v="SEWER"/>
    <n v="1"/>
    <n v="0"/>
    <n v="0"/>
    <s v="YES"/>
    <n v="0"/>
    <s v="46A-1-58"/>
    <s v="All Public"/>
    <s v="SEWER"/>
    <s v="SEWER"/>
    <n v="1200"/>
    <m/>
    <m/>
    <n v="0"/>
    <n v="0"/>
    <n v="2"/>
    <n v="486"/>
    <n v="1"/>
    <m/>
    <m/>
    <m/>
    <m/>
    <m/>
    <m/>
    <m/>
    <m/>
    <m/>
    <m/>
    <n v="1"/>
    <n v="1"/>
    <x v="4"/>
    <x v="4"/>
  </r>
  <r>
    <s v="55-L3"/>
    <m/>
    <x v="0"/>
    <s v="7 LYNNE RD"/>
    <n v="101"/>
    <s v="TILTON CHARLES W"/>
    <s v="R30"/>
    <s v="ONE FAMILY"/>
    <s v="55//L3//"/>
    <n v="0.22858999999999999"/>
    <n v="0"/>
    <n v="0"/>
    <n v="1"/>
    <n v="1"/>
    <s v="SEWER"/>
    <n v="1"/>
    <n v="2"/>
    <n v="17500"/>
    <s v="YES"/>
    <n v="0"/>
    <s v="55-L3"/>
    <m/>
    <m/>
    <s v="SEWER"/>
    <n v="8750"/>
    <m/>
    <m/>
    <n v="0"/>
    <n v="0"/>
    <n v="3"/>
    <n v="1448"/>
    <n v="1"/>
    <m/>
    <m/>
    <m/>
    <m/>
    <m/>
    <m/>
    <m/>
    <m/>
    <m/>
    <m/>
    <n v="1"/>
    <n v="1"/>
    <x v="0"/>
    <x v="0"/>
  </r>
  <r>
    <s v="46A-1-118"/>
    <m/>
    <x v="0"/>
    <s v="87 PINEHURST DR"/>
    <n v="101"/>
    <s v="MAGLIO JOSEPHINE M TRUSTEE"/>
    <s v="R30"/>
    <s v="ONE FAMILY"/>
    <s v="46/A1/118//"/>
    <n v="0.11777"/>
    <n v="0"/>
    <n v="0"/>
    <n v="1"/>
    <n v="1"/>
    <s v="SEWER"/>
    <n v="1"/>
    <n v="1"/>
    <n v="14200"/>
    <s v="YES"/>
    <n v="0"/>
    <s v="46A-1-118"/>
    <s v="All Public"/>
    <s v="SEWER"/>
    <s v="SEWER"/>
    <n v="14200"/>
    <m/>
    <m/>
    <n v="0"/>
    <n v="0"/>
    <n v="3"/>
    <n v="1428"/>
    <n v="2"/>
    <m/>
    <m/>
    <m/>
    <m/>
    <m/>
    <m/>
    <m/>
    <m/>
    <m/>
    <m/>
    <n v="1"/>
    <n v="1"/>
    <x v="4"/>
    <x v="4"/>
  </r>
  <r>
    <s v="38-71"/>
    <m/>
    <x v="0"/>
    <s v="14 ASH ST"/>
    <n v="101"/>
    <s v="GOODCHILD JO-ANN R"/>
    <s v="R30"/>
    <s v="ONE FAMILY"/>
    <s v="38//71//"/>
    <n v="9.9430000000000004E-2"/>
    <n v="1"/>
    <n v="1"/>
    <n v="1"/>
    <n v="1"/>
    <s v="SEPTIC"/>
    <n v="0"/>
    <n v="1"/>
    <n v="8000"/>
    <s v="YES"/>
    <n v="8000"/>
    <s v="38-71"/>
    <s v="Public Water,Gas,Septic"/>
    <s v="SEPTIC"/>
    <s v="SEPTIC"/>
    <n v="8000"/>
    <m/>
    <m/>
    <n v="1"/>
    <n v="1"/>
    <n v="3"/>
    <n v="1022"/>
    <n v="1"/>
    <m/>
    <m/>
    <m/>
    <m/>
    <m/>
    <m/>
    <m/>
    <m/>
    <m/>
    <m/>
    <n v="1"/>
    <n v="1"/>
    <x v="5"/>
    <x v="5"/>
  </r>
  <r>
    <s v="57-WS24"/>
    <m/>
    <x v="0"/>
    <s v="26 NICHOLAS DR"/>
    <n v="101"/>
    <s v="AKINS PATRICIA ET ALS TRUSTEES"/>
    <s v="MR30"/>
    <s v="ONE FAMILY"/>
    <s v="57//WS24//"/>
    <n v="0.30684"/>
    <n v="0"/>
    <n v="0"/>
    <n v="0"/>
    <n v="1"/>
    <m/>
    <n v="1"/>
    <n v="1"/>
    <n v="6400"/>
    <s v="YES"/>
    <n v="0"/>
    <s v="57-WS24"/>
    <s v="Public Water"/>
    <m/>
    <s v="SEWER"/>
    <n v="6400"/>
    <m/>
    <m/>
    <n v="0"/>
    <n v="0"/>
    <n v="2"/>
    <n v="1536"/>
    <n v="2"/>
    <m/>
    <m/>
    <m/>
    <m/>
    <m/>
    <m/>
    <m/>
    <m/>
    <m/>
    <m/>
    <n v="1"/>
    <n v="1"/>
    <x v="0"/>
    <x v="0"/>
  </r>
  <r>
    <s v="57-72"/>
    <m/>
    <x v="0"/>
    <s v="9 DANGELO RD"/>
    <n v="101"/>
    <s v="LOVELL SUSAN"/>
    <s v="MR30"/>
    <s v="ONE FAMILY"/>
    <s v="57//72//"/>
    <n v="0.18156"/>
    <n v="0"/>
    <n v="0"/>
    <n v="1"/>
    <n v="1"/>
    <s v="SEWER"/>
    <n v="1"/>
    <n v="1"/>
    <n v="7900"/>
    <s v="YES"/>
    <n v="0"/>
    <s v="57-72"/>
    <s v="All Public"/>
    <s v="SEWER"/>
    <s v="SEWER"/>
    <n v="7900"/>
    <m/>
    <m/>
    <n v="0"/>
    <n v="0"/>
    <n v="3"/>
    <n v="1008"/>
    <n v="1"/>
    <m/>
    <m/>
    <m/>
    <m/>
    <m/>
    <m/>
    <m/>
    <m/>
    <m/>
    <m/>
    <n v="0"/>
    <n v="1"/>
    <x v="0"/>
    <x v="0"/>
  </r>
  <r>
    <s v="38-217"/>
    <m/>
    <x v="0"/>
    <s v="28 PARKWOOD DR"/>
    <n v="101"/>
    <s v="MORSE INGRID SCHROETER"/>
    <s v="R30"/>
    <s v="ONE FAMILY"/>
    <s v="38//217//"/>
    <n v="0.10127"/>
    <n v="1"/>
    <n v="1"/>
    <n v="1"/>
    <n v="1"/>
    <s v="SEPTIC"/>
    <n v="0"/>
    <n v="1"/>
    <n v="100"/>
    <s v="YES"/>
    <n v="100"/>
    <s v="38-217"/>
    <s v="Public Water,Septic"/>
    <s v="SEPTIC"/>
    <s v="SEPTIC"/>
    <n v="100"/>
    <m/>
    <m/>
    <n v="1"/>
    <n v="1"/>
    <n v="2"/>
    <n v="550"/>
    <n v="1"/>
    <m/>
    <m/>
    <m/>
    <m/>
    <m/>
    <m/>
    <m/>
    <m/>
    <m/>
    <m/>
    <n v="1"/>
    <n v="1"/>
    <x v="5"/>
    <x v="5"/>
  </r>
  <r>
    <s v="38-28"/>
    <m/>
    <x v="0"/>
    <s v="56 PARKWOOD DR"/>
    <n v="101"/>
    <s v="SHEPARD CYNTHIA ANNE"/>
    <s v="R30"/>
    <s v="ONE FAMILY"/>
    <s v="38//28//"/>
    <n v="0.30274000000000001"/>
    <n v="1"/>
    <n v="1"/>
    <n v="1"/>
    <n v="1"/>
    <s v="SEPTIC"/>
    <n v="0"/>
    <n v="0"/>
    <n v="0"/>
    <s v="NO_W1"/>
    <n v="0"/>
    <s v="38-28"/>
    <s v="Public Water,Septic"/>
    <s v="SEPTIC"/>
    <s v="SEPTIC"/>
    <n v="0"/>
    <m/>
    <m/>
    <n v="1"/>
    <n v="1"/>
    <n v="3"/>
    <n v="1270"/>
    <n v="2"/>
    <m/>
    <m/>
    <m/>
    <m/>
    <m/>
    <m/>
    <m/>
    <m/>
    <m/>
    <m/>
    <n v="3"/>
    <n v="1"/>
    <x v="5"/>
    <x v="5"/>
  </r>
  <r>
    <s v="38-84"/>
    <m/>
    <x v="0"/>
    <s v="11 BIRCH ST"/>
    <n v="101"/>
    <s v="JULIANO MICHAEL A"/>
    <m/>
    <s v="ONE FAMILY"/>
    <s v="38//84//"/>
    <n v="0.10094"/>
    <n v="1"/>
    <n v="1"/>
    <n v="1"/>
    <n v="1"/>
    <s v="SEPTIC"/>
    <n v="0"/>
    <n v="1"/>
    <n v="7600"/>
    <s v="YES"/>
    <n v="7600"/>
    <s v="38-84"/>
    <s v="Public Water,Gas,Septic"/>
    <s v="SEPTIC"/>
    <s v="SEPTIC"/>
    <n v="7600"/>
    <m/>
    <m/>
    <n v="1"/>
    <n v="1"/>
    <n v="4"/>
    <n v="1085"/>
    <n v="1"/>
    <m/>
    <m/>
    <m/>
    <m/>
    <m/>
    <m/>
    <m/>
    <m/>
    <m/>
    <m/>
    <n v="1"/>
    <n v="1"/>
    <x v="5"/>
    <x v="5"/>
  </r>
  <r>
    <s v="38-174"/>
    <m/>
    <x v="0"/>
    <s v="8 CHESTNUT ST"/>
    <n v="101"/>
    <s v="NOLEN LAWRENCE D"/>
    <s v="R30"/>
    <s v="ONE FAMILY"/>
    <s v="38//174//"/>
    <n v="0.19986000000000001"/>
    <n v="1"/>
    <n v="1"/>
    <n v="1"/>
    <n v="1"/>
    <s v="SEPTIC"/>
    <n v="0"/>
    <n v="1"/>
    <n v="0"/>
    <s v="NO_W1"/>
    <n v="0"/>
    <s v="38-174"/>
    <s v="Public Water,Gas,Septic"/>
    <s v="SEPTIC"/>
    <s v="SEPTIC"/>
    <n v="0"/>
    <m/>
    <m/>
    <n v="1"/>
    <n v="1"/>
    <n v="2"/>
    <n v="968"/>
    <n v="1"/>
    <m/>
    <m/>
    <m/>
    <m/>
    <m/>
    <m/>
    <m/>
    <m/>
    <m/>
    <m/>
    <n v="2"/>
    <n v="1"/>
    <x v="5"/>
    <x v="5"/>
  </r>
  <r>
    <s v="55-L21"/>
    <m/>
    <x v="0"/>
    <s v="6 LYNNE RD"/>
    <n v="101"/>
    <s v="MILLER VALERIE"/>
    <s v="R30"/>
    <s v="ONE FAMILY"/>
    <s v="55//L21//"/>
    <n v="0.29192000000000001"/>
    <n v="0"/>
    <n v="0"/>
    <n v="1"/>
    <n v="1"/>
    <s v="SEWER"/>
    <n v="1"/>
    <n v="1"/>
    <n v="15400"/>
    <s v="YES"/>
    <n v="0"/>
    <s v="55-L21"/>
    <s v="All Public"/>
    <s v="SEWER"/>
    <s v="SEWER"/>
    <n v="15400"/>
    <m/>
    <m/>
    <n v="0"/>
    <n v="0"/>
    <n v="3"/>
    <n v="1728"/>
    <n v="2"/>
    <m/>
    <m/>
    <m/>
    <m/>
    <m/>
    <m/>
    <m/>
    <m/>
    <m/>
    <m/>
    <n v="1"/>
    <n v="1"/>
    <x v="0"/>
    <x v="0"/>
  </r>
  <r>
    <s v="57-WS19"/>
    <m/>
    <x v="0"/>
    <s v="25 NICHOLAS DR"/>
    <n v="101"/>
    <s v="MAGNETT MISTY M"/>
    <s v="MR30"/>
    <s v="ONE FAMILY"/>
    <s v="57//WS19//"/>
    <n v="0.13200999999999999"/>
    <n v="0"/>
    <n v="0"/>
    <n v="1"/>
    <n v="1"/>
    <s v="SEWER"/>
    <n v="1"/>
    <n v="1"/>
    <n v="15800"/>
    <s v="YES"/>
    <n v="0"/>
    <s v="57-WS19"/>
    <s v="Public Water"/>
    <m/>
    <s v="SEWER"/>
    <n v="15800"/>
    <m/>
    <m/>
    <n v="0"/>
    <n v="0"/>
    <n v="2"/>
    <n v="1456"/>
    <n v="2"/>
    <m/>
    <m/>
    <m/>
    <m/>
    <m/>
    <m/>
    <m/>
    <m/>
    <m/>
    <m/>
    <n v="1"/>
    <n v="1"/>
    <x v="0"/>
    <x v="0"/>
  </r>
  <r>
    <s v="LAND_NOPARC"/>
    <m/>
    <x v="0"/>
    <m/>
    <n v="0"/>
    <m/>
    <m/>
    <m/>
    <m/>
    <n v="1.4121600000000001"/>
    <n v="0"/>
    <n v="0"/>
    <n v="0"/>
    <n v="0"/>
    <m/>
    <n v="0"/>
    <n v="0"/>
    <n v="0"/>
    <s v="NO"/>
    <n v="0"/>
    <m/>
    <m/>
    <m/>
    <m/>
    <n v="0"/>
    <m/>
    <m/>
    <n v="0"/>
    <n v="0"/>
    <n v="0"/>
    <n v="0"/>
    <n v="0"/>
    <m/>
    <m/>
    <m/>
    <m/>
    <m/>
    <m/>
    <m/>
    <m/>
    <m/>
    <m/>
    <n v="0"/>
    <n v="1"/>
    <x v="5"/>
    <x v="5"/>
  </r>
  <r>
    <s v="57-92"/>
    <m/>
    <x v="0"/>
    <s v="12 DANGELO RD"/>
    <n v="101"/>
    <s v="JUSZCZAK LESZEK"/>
    <s v="MR30"/>
    <s v="ONE FAMILY"/>
    <s v="57//92//"/>
    <n v="0.44036999999999998"/>
    <n v="0"/>
    <n v="0"/>
    <n v="1"/>
    <n v="1"/>
    <s v="SEWER"/>
    <n v="1"/>
    <n v="1"/>
    <n v="12800"/>
    <s v="YES"/>
    <n v="0"/>
    <s v="57-92"/>
    <s v="All Public"/>
    <s v="SEWER"/>
    <s v="SEWER"/>
    <n v="12800"/>
    <m/>
    <m/>
    <n v="0"/>
    <n v="0"/>
    <n v="4"/>
    <n v="1568"/>
    <n v="1"/>
    <m/>
    <m/>
    <m/>
    <m/>
    <m/>
    <m/>
    <m/>
    <m/>
    <m/>
    <m/>
    <n v="1"/>
    <n v="1"/>
    <x v="0"/>
    <x v="0"/>
  </r>
  <r>
    <s v="46A-1-113B"/>
    <m/>
    <x v="0"/>
    <s v="24 WOODLAND CIR"/>
    <n v="101"/>
    <s v="SANTOS CARLO"/>
    <m/>
    <s v="ONE FAMILY"/>
    <s v="46/A1/113/B/"/>
    <n v="3.755E-2"/>
    <n v="0"/>
    <n v="0"/>
    <n v="1"/>
    <n v="1"/>
    <s v="SEWER"/>
    <n v="1"/>
    <n v="1"/>
    <n v="2900"/>
    <s v="YES"/>
    <n v="0"/>
    <s v="46A-1-113B"/>
    <s v="All Public"/>
    <s v="SEWER"/>
    <s v="SEWER"/>
    <n v="2900"/>
    <m/>
    <m/>
    <n v="0"/>
    <n v="0"/>
    <n v="1"/>
    <n v="523"/>
    <n v="1"/>
    <m/>
    <m/>
    <m/>
    <m/>
    <m/>
    <m/>
    <m/>
    <m/>
    <m/>
    <m/>
    <n v="1"/>
    <n v="1"/>
    <x v="4"/>
    <x v="4"/>
  </r>
  <r>
    <s v="46A-1-112"/>
    <m/>
    <x v="0"/>
    <s v="101 PINEHURST DR"/>
    <n v="101"/>
    <s v="DERIAN KAREN TR KULDA FAMILY"/>
    <s v="R30"/>
    <s v="ONE FAMILY"/>
    <s v="46/A1/112//"/>
    <n v="9.0859999999999996E-2"/>
    <n v="0"/>
    <n v="0"/>
    <n v="1"/>
    <n v="1"/>
    <s v="SEWER"/>
    <n v="1"/>
    <n v="1"/>
    <n v="600"/>
    <s v="YES"/>
    <n v="0"/>
    <s v="46A-1-112"/>
    <s v="All Public"/>
    <s v="SEWER"/>
    <s v="SEWER"/>
    <n v="600"/>
    <m/>
    <m/>
    <n v="0"/>
    <n v="0"/>
    <n v="2"/>
    <n v="990"/>
    <n v="1"/>
    <m/>
    <m/>
    <m/>
    <m/>
    <m/>
    <m/>
    <m/>
    <m/>
    <m/>
    <m/>
    <n v="1"/>
    <n v="1"/>
    <x v="4"/>
    <x v="4"/>
  </r>
  <r>
    <s v="38-43"/>
    <m/>
    <x v="0"/>
    <s v="11 ASH ST"/>
    <n v="101"/>
    <s v="DONOVAN JEREMIAH"/>
    <s v="R30"/>
    <s v="ONE FAMILY"/>
    <s v="38//43//"/>
    <n v="0.10302"/>
    <n v="1"/>
    <n v="1"/>
    <n v="1"/>
    <n v="1"/>
    <s v="SEPTIC"/>
    <n v="0"/>
    <n v="1"/>
    <n v="1100"/>
    <s v="YES"/>
    <n v="1100"/>
    <s v="38-43"/>
    <s v="Public Water,Gas"/>
    <m/>
    <s v="SEPTIC"/>
    <n v="1100"/>
    <m/>
    <m/>
    <n v="1"/>
    <n v="1"/>
    <n v="2"/>
    <n v="698"/>
    <n v="1"/>
    <m/>
    <m/>
    <m/>
    <m/>
    <m/>
    <m/>
    <m/>
    <m/>
    <m/>
    <m/>
    <n v="1"/>
    <n v="1"/>
    <x v="5"/>
    <x v="5"/>
  </r>
  <r>
    <s v="38-377"/>
    <m/>
    <x v="0"/>
    <s v="21 PARKWOOD DR"/>
    <n v="132"/>
    <s v="MURPHY JAMES B"/>
    <s v="R30"/>
    <s v="RES ACLNUD  MDL-00"/>
    <s v="38//377//"/>
    <n v="7.3139999999999997E-2"/>
    <n v="0"/>
    <n v="0"/>
    <n v="0"/>
    <n v="0"/>
    <m/>
    <n v="0"/>
    <n v="0"/>
    <n v="0"/>
    <s v="YES"/>
    <n v="0"/>
    <s v="38-377"/>
    <m/>
    <m/>
    <m/>
    <n v="0"/>
    <m/>
    <m/>
    <n v="0"/>
    <n v="0"/>
    <n v="0"/>
    <n v="0"/>
    <n v="0"/>
    <m/>
    <m/>
    <m/>
    <m/>
    <m/>
    <m/>
    <m/>
    <m/>
    <m/>
    <m/>
    <n v="1"/>
    <n v="1"/>
    <x v="5"/>
    <x v="5"/>
  </r>
  <r>
    <s v="46A-1-59B"/>
    <m/>
    <x v="0"/>
    <s v="17 BLUEJAY TER"/>
    <n v="101"/>
    <s v="JANNERELLI CYNTHIA &amp; HANSLER FRANK"/>
    <s v="R30"/>
    <s v="ONE FAMILY"/>
    <s v="46/A1/59/B/"/>
    <n v="3.737E-2"/>
    <n v="0"/>
    <n v="0"/>
    <n v="1"/>
    <n v="1"/>
    <s v="SEWER"/>
    <n v="1"/>
    <n v="0"/>
    <n v="0"/>
    <s v="YES"/>
    <n v="0"/>
    <s v="46A-1-59B"/>
    <s v="All Public"/>
    <s v="SEWER"/>
    <s v="SEWER"/>
    <n v="800"/>
    <m/>
    <m/>
    <n v="0"/>
    <n v="0"/>
    <n v="1"/>
    <n v="550"/>
    <n v="1"/>
    <m/>
    <m/>
    <m/>
    <m/>
    <m/>
    <m/>
    <m/>
    <m/>
    <m/>
    <m/>
    <n v="1"/>
    <n v="1"/>
    <x v="4"/>
    <x v="4"/>
  </r>
  <r>
    <s v="38-213"/>
    <m/>
    <x v="0"/>
    <s v="2 DATEWOOD ST"/>
    <n v="101"/>
    <s v="REMBISZ RONALD P"/>
    <s v="R30"/>
    <s v="ONE FAMILY"/>
    <s v="38//213//"/>
    <n v="8.1040000000000001E-2"/>
    <n v="1"/>
    <n v="1"/>
    <n v="1"/>
    <n v="1"/>
    <s v="SEPTIC"/>
    <n v="0"/>
    <n v="1"/>
    <n v="1300"/>
    <s v="YES"/>
    <n v="1300"/>
    <s v="38-213"/>
    <s v="Public Water,Gas,Septic"/>
    <s v="SEPTIC"/>
    <s v="SEPTIC"/>
    <n v="1300"/>
    <m/>
    <m/>
    <n v="1"/>
    <n v="1"/>
    <n v="2"/>
    <n v="676"/>
    <n v="1"/>
    <m/>
    <m/>
    <m/>
    <m/>
    <m/>
    <m/>
    <m/>
    <m/>
    <m/>
    <m/>
    <n v="1"/>
    <n v="1"/>
    <x v="5"/>
    <x v="5"/>
  </r>
  <r>
    <s v="57-WS17"/>
    <m/>
    <x v="0"/>
    <s v="23 NICHOLAS DR"/>
    <n v="101"/>
    <s v="DUNN KAREN M"/>
    <s v="MR30"/>
    <s v="ONE FAMILY"/>
    <s v="57//WS17//"/>
    <n v="0.18579000000000001"/>
    <n v="0"/>
    <n v="0"/>
    <n v="1"/>
    <n v="1"/>
    <s v="SEWER"/>
    <n v="1"/>
    <n v="1"/>
    <n v="13500"/>
    <s v="YES"/>
    <n v="0"/>
    <s v="57-WS17"/>
    <s v="Public Water"/>
    <m/>
    <s v="SEWER"/>
    <n v="13500"/>
    <m/>
    <m/>
    <n v="0"/>
    <n v="0"/>
    <n v="2"/>
    <n v="1536"/>
    <n v="2"/>
    <m/>
    <m/>
    <m/>
    <m/>
    <m/>
    <m/>
    <m/>
    <m/>
    <m/>
    <m/>
    <n v="1"/>
    <n v="1"/>
    <x v="0"/>
    <x v="0"/>
  </r>
  <r>
    <s v="38-1013"/>
    <m/>
    <x v="0"/>
    <s v="0 BIRCH ST"/>
    <n v="132"/>
    <s v="PARKWOOD BEACH IMPROVEMENT"/>
    <s v="R30"/>
    <s v="RES ACLNUD  MDL-00"/>
    <s v="38//1013//"/>
    <n v="0.41417999999999999"/>
    <n v="0"/>
    <n v="0"/>
    <n v="0"/>
    <n v="0"/>
    <m/>
    <n v="0"/>
    <n v="0"/>
    <n v="0"/>
    <s v="YES"/>
    <n v="0"/>
    <s v="38-1013"/>
    <m/>
    <m/>
    <m/>
    <n v="0"/>
    <m/>
    <m/>
    <n v="0"/>
    <n v="0"/>
    <n v="0"/>
    <n v="0"/>
    <n v="0"/>
    <m/>
    <m/>
    <m/>
    <m/>
    <m/>
    <m/>
    <m/>
    <m/>
    <m/>
    <m/>
    <n v="1"/>
    <n v="1"/>
    <x v="5"/>
    <x v="5"/>
  </r>
  <r>
    <s v="46A-1-40B"/>
    <m/>
    <x v="0"/>
    <s v="92 PINEHURST DR"/>
    <n v="101"/>
    <s v="WENTWORTH ROBERT J"/>
    <s v="R30"/>
    <s v="ONE FAMILY"/>
    <s v="46/A1/40/B/"/>
    <n v="0.24206"/>
    <n v="0"/>
    <n v="0"/>
    <n v="1"/>
    <n v="1"/>
    <s v="SEWER"/>
    <n v="1"/>
    <n v="2"/>
    <n v="23800"/>
    <s v="YES"/>
    <n v="0"/>
    <s v="46A-1-40B"/>
    <s v="All Public"/>
    <s v="SEWER"/>
    <s v="SEWER"/>
    <n v="11900"/>
    <m/>
    <m/>
    <n v="0"/>
    <n v="0"/>
    <n v="2"/>
    <n v="2598"/>
    <n v="2"/>
    <m/>
    <m/>
    <m/>
    <m/>
    <m/>
    <m/>
    <m/>
    <m/>
    <m/>
    <m/>
    <n v="3"/>
    <n v="1"/>
    <x v="4"/>
    <x v="4"/>
  </r>
  <r>
    <s v="57-167"/>
    <m/>
    <x v="0"/>
    <s v="31 CAMARDO DR"/>
    <n v="101"/>
    <s v="SAVISKY KIMBERLY"/>
    <s v="MR30"/>
    <s v="ONE FAMILY"/>
    <s v="57//167//"/>
    <n v="0.23355999999999999"/>
    <n v="0"/>
    <n v="0"/>
    <n v="1"/>
    <n v="1"/>
    <s v="SEWER"/>
    <n v="1"/>
    <n v="1"/>
    <n v="12300"/>
    <s v="YES"/>
    <n v="0"/>
    <s v="57-167"/>
    <s v="All Public"/>
    <s v="SEWER"/>
    <s v="SEWER"/>
    <n v="12300"/>
    <m/>
    <m/>
    <n v="0"/>
    <n v="0"/>
    <n v="4"/>
    <n v="1104"/>
    <n v="1"/>
    <m/>
    <m/>
    <m/>
    <m/>
    <m/>
    <m/>
    <m/>
    <m/>
    <m/>
    <m/>
    <n v="1"/>
    <n v="1"/>
    <x v="0"/>
    <x v="0"/>
  </r>
  <r>
    <s v="49-4"/>
    <m/>
    <x v="0"/>
    <s v="7 CANNONBERRY WAY"/>
    <n v="101"/>
    <s v="DESMOND CAROL A"/>
    <s v="R30"/>
    <s v="ONE FAMILY"/>
    <s v="49//4//"/>
    <n v="0.28210000000000002"/>
    <n v="0"/>
    <n v="0"/>
    <n v="1"/>
    <n v="1"/>
    <s v="SEWER"/>
    <n v="1"/>
    <n v="1"/>
    <n v="6900"/>
    <s v="YES"/>
    <n v="0"/>
    <s v="49-4"/>
    <s v="All Public"/>
    <s v="SEWER"/>
    <s v="SEWER"/>
    <n v="6900"/>
    <m/>
    <m/>
    <n v="0"/>
    <n v="0"/>
    <n v="3"/>
    <n v="1664"/>
    <n v="2"/>
    <m/>
    <m/>
    <m/>
    <m/>
    <m/>
    <m/>
    <m/>
    <m/>
    <m/>
    <m/>
    <n v="1"/>
    <n v="1"/>
    <x v="4"/>
    <x v="4"/>
  </r>
  <r>
    <s v="46A-1-111A"/>
    <m/>
    <x v="0"/>
    <s v="105 PINEHURST DR"/>
    <n v="101"/>
    <s v="CHAMPA JOHN L &amp; CATHERINE T"/>
    <s v="R30"/>
    <s v="ONE FAMILY"/>
    <s v="46/A1/111/A/"/>
    <n v="8.6989999999999998E-2"/>
    <n v="0"/>
    <n v="0"/>
    <n v="1"/>
    <n v="1"/>
    <s v="SEWER"/>
    <n v="1"/>
    <n v="1"/>
    <n v="1200"/>
    <s v="YES"/>
    <n v="0"/>
    <s v="46A-1-111A"/>
    <s v="All Public"/>
    <s v="SEWER"/>
    <s v="SEWER"/>
    <n v="1200"/>
    <m/>
    <m/>
    <n v="0"/>
    <n v="0"/>
    <n v="3"/>
    <n v="850"/>
    <n v="1"/>
    <m/>
    <m/>
    <m/>
    <m/>
    <m/>
    <m/>
    <m/>
    <m/>
    <m/>
    <m/>
    <n v="1"/>
    <n v="1"/>
    <x v="4"/>
    <x v="4"/>
  </r>
  <r>
    <s v="38-83"/>
    <m/>
    <x v="0"/>
    <s v="9 BIRCH ST"/>
    <n v="101"/>
    <s v="ASIAF MARY"/>
    <s v="R30"/>
    <s v="ONE FAMILY"/>
    <s v="38//83//"/>
    <n v="0.11347"/>
    <n v="1"/>
    <n v="1"/>
    <n v="1"/>
    <n v="1"/>
    <s v="SEPTIC"/>
    <n v="0"/>
    <n v="1"/>
    <n v="4600"/>
    <s v="YES"/>
    <n v="4600"/>
    <s v="38-83"/>
    <s v="Public Water,Gas,Septic"/>
    <s v="SEPTIC"/>
    <s v="SEPTIC"/>
    <n v="4600"/>
    <m/>
    <m/>
    <n v="1"/>
    <n v="1"/>
    <n v="3"/>
    <n v="819"/>
    <n v="1"/>
    <m/>
    <m/>
    <m/>
    <m/>
    <m/>
    <m/>
    <m/>
    <m/>
    <m/>
    <m/>
    <n v="1"/>
    <n v="1"/>
    <x v="5"/>
    <x v="5"/>
  </r>
  <r>
    <s v="38-182"/>
    <m/>
    <x v="0"/>
    <s v="5 DATEWOOD ST"/>
    <n v="101"/>
    <s v="DONAHUE M JANE"/>
    <s v="R30"/>
    <s v="ONE FAMILY"/>
    <s v="38//182//"/>
    <n v="0.20244999999999999"/>
    <n v="1"/>
    <n v="1"/>
    <n v="1"/>
    <n v="1"/>
    <s v="SEPTIC"/>
    <n v="0"/>
    <n v="1"/>
    <n v="9900"/>
    <s v="YES"/>
    <n v="9900"/>
    <s v="38-182"/>
    <s v="Public Water,Gas,Septic"/>
    <s v="SEPTIC"/>
    <s v="SEPTIC"/>
    <n v="9900"/>
    <m/>
    <m/>
    <n v="1"/>
    <n v="1"/>
    <n v="4"/>
    <n v="1445"/>
    <n v="1.75"/>
    <m/>
    <m/>
    <m/>
    <m/>
    <m/>
    <m/>
    <m/>
    <m/>
    <m/>
    <m/>
    <n v="2"/>
    <n v="1"/>
    <x v="5"/>
    <x v="5"/>
  </r>
  <r>
    <s v="38-376"/>
    <m/>
    <x v="0"/>
    <s v="23 PARKWOOD DR"/>
    <n v="101"/>
    <s v="DOHERTY MARGARET MARY"/>
    <s v="R30"/>
    <s v="ONE FAMILY"/>
    <s v="38//376//"/>
    <n v="0.11847000000000001"/>
    <n v="1"/>
    <n v="1"/>
    <n v="1"/>
    <n v="1"/>
    <s v="SEPTIC"/>
    <n v="0"/>
    <n v="1"/>
    <n v="3100"/>
    <s v="YES"/>
    <n v="3100"/>
    <s v="38-376"/>
    <s v="Public Water,Septic"/>
    <s v="SEPTIC"/>
    <s v="SEPTIC"/>
    <n v="3100"/>
    <m/>
    <m/>
    <n v="1"/>
    <n v="1"/>
    <n v="2"/>
    <n v="1200"/>
    <n v="1"/>
    <m/>
    <m/>
    <m/>
    <m/>
    <m/>
    <m/>
    <m/>
    <m/>
    <m/>
    <m/>
    <n v="1"/>
    <n v="1"/>
    <x v="5"/>
    <x v="5"/>
  </r>
  <r>
    <s v="46A-1-59A"/>
    <m/>
    <x v="0"/>
    <s v="128 PINEHURST DR"/>
    <n v="101"/>
    <s v="MARIANO JOANNE E"/>
    <s v="R30"/>
    <s v="ONE FAMILY"/>
    <s v="46/A1/59/A/"/>
    <n v="5.3440000000000001E-2"/>
    <n v="0"/>
    <n v="0"/>
    <n v="1"/>
    <n v="1"/>
    <s v="SEWER"/>
    <n v="1"/>
    <n v="1"/>
    <n v="7200"/>
    <s v="YES"/>
    <n v="0"/>
    <s v="46A-1-59A"/>
    <s v="All Public"/>
    <s v="SEWER"/>
    <s v="SEWER"/>
    <n v="7200"/>
    <m/>
    <m/>
    <n v="0"/>
    <n v="0"/>
    <n v="1"/>
    <n v="1027"/>
    <n v="1.3"/>
    <m/>
    <m/>
    <m/>
    <m/>
    <m/>
    <m/>
    <m/>
    <m/>
    <m/>
    <m/>
    <n v="1"/>
    <n v="1"/>
    <x v="4"/>
    <x v="4"/>
  </r>
  <r>
    <s v="38-73"/>
    <m/>
    <x v="0"/>
    <s v="10 ASH ST"/>
    <n v="101"/>
    <s v="DONAHUE EDWARD T"/>
    <s v="R30"/>
    <s v="ONE FAMILY"/>
    <s v="38//73//"/>
    <n v="0.21243000000000001"/>
    <n v="1"/>
    <n v="1"/>
    <n v="1"/>
    <n v="1"/>
    <s v="SEPTIC"/>
    <n v="0"/>
    <n v="1"/>
    <n v="4600"/>
    <s v="NO_W1"/>
    <n v="4600"/>
    <s v="38-73"/>
    <s v="Public Water,Septic"/>
    <s v="SEPTIC"/>
    <s v="SEPTIC"/>
    <n v="4600"/>
    <m/>
    <m/>
    <n v="1"/>
    <n v="1"/>
    <n v="4"/>
    <n v="1725"/>
    <n v="1.75"/>
    <m/>
    <m/>
    <m/>
    <m/>
    <m/>
    <m/>
    <m/>
    <m/>
    <m/>
    <m/>
    <n v="2"/>
    <n v="1"/>
    <x v="5"/>
    <x v="5"/>
  </r>
  <r>
    <s v="46A-1-119"/>
    <m/>
    <x v="0"/>
    <s v="85 PINEHURST DR"/>
    <n v="109"/>
    <s v="WENTWORTH ROBERT J"/>
    <s v="R30"/>
    <s v="MULTI HSES"/>
    <s v="46/A1/119//"/>
    <n v="0.13083"/>
    <n v="0"/>
    <n v="0"/>
    <n v="2"/>
    <n v="2"/>
    <s v="SEWER"/>
    <n v="2"/>
    <n v="2"/>
    <n v="3300"/>
    <s v="YES"/>
    <n v="0"/>
    <s v="46A-1-119"/>
    <s v="All Public,Septic"/>
    <s v="SEPTIC"/>
    <s v="SEWER"/>
    <n v="1650"/>
    <m/>
    <m/>
    <n v="0"/>
    <n v="0"/>
    <n v="5"/>
    <n v="1138"/>
    <n v="1.3"/>
    <m/>
    <m/>
    <m/>
    <m/>
    <m/>
    <m/>
    <m/>
    <m/>
    <m/>
    <m/>
    <n v="1"/>
    <n v="1"/>
    <x v="4"/>
    <x v="4"/>
  </r>
  <r>
    <s v="49-S241"/>
    <m/>
    <x v="0"/>
    <s v="92 SWIFTS BCH RD"/>
    <n v="101"/>
    <s v="ENOS MANUEL JR"/>
    <s v="R30"/>
    <s v="ONE FAMILY"/>
    <s v="49//S241//"/>
    <n v="0.60416000000000003"/>
    <n v="0"/>
    <n v="0"/>
    <n v="1"/>
    <n v="1"/>
    <s v="SEWER"/>
    <n v="1"/>
    <n v="1"/>
    <n v="5400"/>
    <s v="NO_W1"/>
    <n v="0"/>
    <s v="49-S241"/>
    <s v="Public Water,Public Sewer"/>
    <s v="SEWER"/>
    <s v="SEWER"/>
    <n v="5400"/>
    <m/>
    <m/>
    <n v="0"/>
    <n v="0"/>
    <n v="3"/>
    <n v="2274"/>
    <n v="1"/>
    <m/>
    <m/>
    <m/>
    <m/>
    <m/>
    <m/>
    <m/>
    <m/>
    <m/>
    <m/>
    <n v="0"/>
    <n v="1"/>
    <x v="0"/>
    <x v="0"/>
  </r>
  <r>
    <s v="38-375"/>
    <m/>
    <x v="0"/>
    <s v="25 PARKWOOD DR"/>
    <n v="132"/>
    <s v="MURPHY JAMES B"/>
    <s v="R30"/>
    <s v="RES ACLNUD  MDL-00"/>
    <s v="38//375//"/>
    <n v="0.12336999999999999"/>
    <n v="0"/>
    <n v="0"/>
    <n v="0"/>
    <n v="0"/>
    <m/>
    <n v="0"/>
    <n v="0"/>
    <n v="0"/>
    <s v="YES"/>
    <n v="0"/>
    <s v="38-375"/>
    <m/>
    <m/>
    <m/>
    <n v="0"/>
    <m/>
    <m/>
    <n v="0"/>
    <n v="0"/>
    <n v="0"/>
    <n v="0"/>
    <n v="0"/>
    <m/>
    <m/>
    <m/>
    <m/>
    <m/>
    <m/>
    <m/>
    <m/>
    <m/>
    <m/>
    <n v="1"/>
    <n v="1"/>
    <x v="5"/>
    <x v="5"/>
  </r>
  <r>
    <s v="57-WS15"/>
    <m/>
    <x v="0"/>
    <s v="21 NICHOLAS DR"/>
    <n v="101"/>
    <s v="PERRY DAMIEN A"/>
    <s v="MR30"/>
    <s v="ONE FAMILY"/>
    <s v="57//WS15//"/>
    <n v="0.18354000000000001"/>
    <n v="0"/>
    <n v="0"/>
    <n v="1"/>
    <n v="1"/>
    <s v="SEWER"/>
    <n v="1"/>
    <n v="1"/>
    <n v="14500"/>
    <s v="YES"/>
    <n v="0"/>
    <s v="57-WS15"/>
    <s v="Public Water"/>
    <m/>
    <s v="SEWER"/>
    <n v="14500"/>
    <m/>
    <m/>
    <n v="0"/>
    <n v="0"/>
    <n v="2"/>
    <n v="1680"/>
    <n v="2"/>
    <m/>
    <m/>
    <m/>
    <m/>
    <m/>
    <m/>
    <m/>
    <m/>
    <m/>
    <m/>
    <n v="1"/>
    <n v="1"/>
    <x v="0"/>
    <x v="0"/>
  </r>
  <r>
    <s v="38-42"/>
    <m/>
    <x v="0"/>
    <s v="9 ASH ST"/>
    <n v="101"/>
    <s v="GALAVOTTI MICHAEL R"/>
    <s v="R30"/>
    <s v="ONE FAMILY"/>
    <s v="38//42//"/>
    <n v="0.10088999999999999"/>
    <n v="1"/>
    <n v="1"/>
    <n v="1"/>
    <n v="1"/>
    <s v="SEPTIC"/>
    <n v="0"/>
    <n v="1"/>
    <n v="4000"/>
    <s v="YES"/>
    <n v="4000"/>
    <s v="38-42"/>
    <s v="Public Water,Gas,Septic"/>
    <s v="SEPTIC"/>
    <s v="SEPTIC"/>
    <n v="4000"/>
    <m/>
    <m/>
    <n v="1"/>
    <n v="1"/>
    <n v="3"/>
    <n v="1348"/>
    <n v="1.5"/>
    <m/>
    <m/>
    <m/>
    <m/>
    <m/>
    <m/>
    <m/>
    <m/>
    <m/>
    <m/>
    <n v="1"/>
    <n v="1"/>
    <x v="5"/>
    <x v="5"/>
  </r>
  <r>
    <s v="49-S287"/>
    <m/>
    <x v="0"/>
    <s v="14 STEPHEN AVE"/>
    <n v="104"/>
    <s v="MAYNARD BEVERLYANN"/>
    <s v="R30"/>
    <s v="TWO FAMILY"/>
    <s v="49//S287//"/>
    <n v="0.32512000000000002"/>
    <n v="0"/>
    <n v="0"/>
    <n v="1"/>
    <n v="1"/>
    <s v="SEWER"/>
    <n v="1"/>
    <n v="1"/>
    <n v="4000"/>
    <s v="YES"/>
    <n v="0"/>
    <s v="49-S287"/>
    <s v="All Public"/>
    <s v="SEWER"/>
    <s v="SEWER"/>
    <n v="4000"/>
    <m/>
    <m/>
    <n v="0"/>
    <n v="0"/>
    <n v="4"/>
    <n v="2030"/>
    <n v="2"/>
    <m/>
    <m/>
    <m/>
    <m/>
    <m/>
    <m/>
    <m/>
    <m/>
    <m/>
    <m/>
    <n v="1"/>
    <n v="1"/>
    <x v="4"/>
    <x v="4"/>
  </r>
  <r>
    <s v="38-175"/>
    <m/>
    <x v="0"/>
    <s v="6 CHESTNUT ST"/>
    <n v="101"/>
    <s v="STANTON THOMAS J TR OF THE"/>
    <s v="R30"/>
    <s v="ONE FAMILY"/>
    <s v="38//175//"/>
    <n v="0.14255999999999999"/>
    <n v="1"/>
    <n v="1"/>
    <n v="1"/>
    <n v="1"/>
    <s v="SEPTIC"/>
    <n v="0"/>
    <n v="1"/>
    <n v="3700"/>
    <s v="YES"/>
    <n v="3700"/>
    <s v="38-175"/>
    <s v="Public Water,Gas,Septic"/>
    <s v="SEPTIC"/>
    <s v="SEPTIC"/>
    <n v="3700"/>
    <m/>
    <m/>
    <n v="1"/>
    <n v="1"/>
    <n v="2"/>
    <n v="612"/>
    <n v="1"/>
    <m/>
    <m/>
    <m/>
    <m/>
    <m/>
    <m/>
    <m/>
    <m/>
    <m/>
    <m/>
    <n v="2"/>
    <n v="1"/>
    <x v="5"/>
    <x v="5"/>
  </r>
  <r>
    <s v="38-214"/>
    <m/>
    <x v="0"/>
    <s v="30 PARKWOOD DR"/>
    <n v="101"/>
    <s v="MATHER GEORGE E"/>
    <s v="R30"/>
    <s v="ONE FAMILY"/>
    <s v="38//214//"/>
    <n v="0.27165"/>
    <n v="1"/>
    <n v="1"/>
    <n v="1"/>
    <n v="1"/>
    <s v="SEPTIC"/>
    <n v="0"/>
    <n v="1"/>
    <n v="900"/>
    <s v="NO_W1"/>
    <n v="900"/>
    <s v="38-214"/>
    <s v="Public Water"/>
    <m/>
    <s v="SEPTIC"/>
    <n v="900"/>
    <m/>
    <m/>
    <n v="1"/>
    <n v="1"/>
    <n v="2"/>
    <n v="805"/>
    <n v="1"/>
    <m/>
    <m/>
    <m/>
    <m/>
    <m/>
    <m/>
    <m/>
    <m/>
    <m/>
    <m/>
    <n v="3"/>
    <n v="1"/>
    <x v="5"/>
    <x v="5"/>
  </r>
  <r>
    <s v="57-WS13"/>
    <m/>
    <x v="0"/>
    <s v="19 NICHOLAS DR"/>
    <n v="101"/>
    <s v="FINNI SAMIAT"/>
    <s v="MR30"/>
    <s v="ONE FAMILY"/>
    <s v="57//WS13//"/>
    <n v="0.17032"/>
    <n v="0"/>
    <n v="0"/>
    <n v="1"/>
    <n v="1"/>
    <s v="SEWER"/>
    <n v="1"/>
    <n v="1"/>
    <n v="9000"/>
    <s v="YES"/>
    <n v="0"/>
    <s v="57-WS13"/>
    <s v="Public Water"/>
    <m/>
    <s v="SEWER"/>
    <n v="9000"/>
    <m/>
    <m/>
    <n v="0"/>
    <n v="0"/>
    <n v="2"/>
    <n v="1536"/>
    <n v="2"/>
    <m/>
    <m/>
    <m/>
    <m/>
    <m/>
    <m/>
    <m/>
    <m/>
    <m/>
    <m/>
    <n v="1"/>
    <n v="1"/>
    <x v="0"/>
    <x v="0"/>
  </r>
  <r>
    <s v="55-L2"/>
    <m/>
    <x v="0"/>
    <s v="5 LYNNE RD"/>
    <n v="101"/>
    <s v="BROWN WILLIAM E JR"/>
    <s v="R30"/>
    <s v="ONE FAMILY"/>
    <s v="55//L2//"/>
    <n v="0.23397000000000001"/>
    <n v="0"/>
    <n v="0"/>
    <n v="1"/>
    <n v="1"/>
    <s v="SEWER"/>
    <n v="1"/>
    <n v="1"/>
    <n v="18600"/>
    <s v="YES"/>
    <n v="0"/>
    <s v="55-L2"/>
    <s v="All Public"/>
    <s v="SEWER"/>
    <s v="SEWER"/>
    <n v="18600"/>
    <m/>
    <m/>
    <n v="0"/>
    <n v="0"/>
    <n v="3"/>
    <n v="1469"/>
    <n v="1.75"/>
    <m/>
    <m/>
    <m/>
    <m/>
    <m/>
    <m/>
    <m/>
    <m/>
    <m/>
    <m/>
    <n v="1"/>
    <n v="1"/>
    <x v="0"/>
    <x v="0"/>
  </r>
  <r>
    <s v="46A-1-60"/>
    <m/>
    <x v="0"/>
    <s v="130 PINEHURST DR"/>
    <n v="101"/>
    <s v="SMITH DAVID A"/>
    <s v="R30"/>
    <s v="ONE FAMILY"/>
    <s v="46/A1/60//"/>
    <n v="7.9409999999999994E-2"/>
    <n v="0"/>
    <n v="0"/>
    <n v="1"/>
    <n v="1"/>
    <s v="SEWER"/>
    <n v="1"/>
    <n v="1"/>
    <n v="5700"/>
    <s v="YES"/>
    <n v="0"/>
    <s v="46A-1-60"/>
    <s v="All Public"/>
    <s v="SEWER"/>
    <s v="SEWER"/>
    <n v="5700"/>
    <m/>
    <m/>
    <n v="0"/>
    <n v="0"/>
    <n v="2"/>
    <n v="750"/>
    <n v="1"/>
    <m/>
    <m/>
    <m/>
    <m/>
    <m/>
    <m/>
    <m/>
    <m/>
    <m/>
    <m/>
    <n v="1"/>
    <n v="1"/>
    <x v="4"/>
    <x v="4"/>
  </r>
  <r>
    <s v="57-110"/>
    <m/>
    <x v="0"/>
    <s v="14 DENNIS LN"/>
    <n v="101"/>
    <s v="REHAK TIMOTHY E"/>
    <s v="MR30"/>
    <s v="ONE FAMILY"/>
    <s v="57//110//"/>
    <n v="0.28172999999999998"/>
    <n v="0"/>
    <n v="0"/>
    <n v="1"/>
    <n v="1"/>
    <s v="SEWER"/>
    <n v="1"/>
    <n v="1"/>
    <n v="11500"/>
    <s v="YES"/>
    <n v="0"/>
    <s v="57-110"/>
    <s v="All Public"/>
    <s v="SEWER"/>
    <s v="SEWER"/>
    <n v="11500"/>
    <m/>
    <m/>
    <n v="0"/>
    <n v="0"/>
    <n v="3"/>
    <n v="1316"/>
    <n v="1"/>
    <m/>
    <m/>
    <m/>
    <m/>
    <m/>
    <m/>
    <m/>
    <m/>
    <m/>
    <m/>
    <n v="1"/>
    <n v="1"/>
    <x v="0"/>
    <x v="0"/>
  </r>
  <r>
    <s v="46A-1-138"/>
    <m/>
    <x v="0"/>
    <s v="11 WOODLAND CIR"/>
    <n v="101"/>
    <s v="CALCI JOSEPH &amp; INGE"/>
    <s v="R30"/>
    <s v="ONE FAMILY"/>
    <s v="46/A1/138//"/>
    <n v="5.4399999999999997E-2"/>
    <n v="0"/>
    <n v="0"/>
    <n v="1"/>
    <n v="1"/>
    <s v="SEWER"/>
    <n v="1"/>
    <n v="1"/>
    <n v="800"/>
    <s v="YES"/>
    <n v="0"/>
    <s v="46A-1-138"/>
    <s v="All Public"/>
    <s v="SEWER"/>
    <s v="SEWER"/>
    <n v="800"/>
    <m/>
    <m/>
    <n v="0"/>
    <n v="0"/>
    <n v="1"/>
    <n v="648"/>
    <n v="1"/>
    <m/>
    <m/>
    <m/>
    <m/>
    <m/>
    <m/>
    <m/>
    <m/>
    <m/>
    <m/>
    <n v="1"/>
    <n v="1"/>
    <x v="4"/>
    <x v="4"/>
  </r>
  <r>
    <s v="38-374"/>
    <m/>
    <x v="0"/>
    <s v="27 PARKWOOD DR"/>
    <n v="131"/>
    <s v="ARDUINO STEVEN J"/>
    <s v="R30"/>
    <s v="RES ACLNPO  MDL-00"/>
    <s v="38//374//"/>
    <n v="0.11633"/>
    <n v="0"/>
    <n v="0"/>
    <n v="0"/>
    <n v="0"/>
    <m/>
    <n v="0"/>
    <n v="0"/>
    <n v="0"/>
    <s v="YES"/>
    <n v="0"/>
    <s v="38-374"/>
    <m/>
    <m/>
    <m/>
    <n v="0"/>
    <m/>
    <m/>
    <n v="0"/>
    <n v="0"/>
    <n v="0"/>
    <n v="0"/>
    <n v="0"/>
    <m/>
    <m/>
    <m/>
    <m/>
    <m/>
    <m/>
    <m/>
    <m/>
    <m/>
    <m/>
    <n v="1"/>
    <n v="1"/>
    <x v="5"/>
    <x v="5"/>
  </r>
  <r>
    <s v="38-82"/>
    <m/>
    <x v="0"/>
    <s v="7 BIRCH ST"/>
    <n v="101"/>
    <s v="ASIAF PETER G JR"/>
    <s v="R30"/>
    <s v="ONE FAMILY"/>
    <s v="38//82//"/>
    <n v="0.10219"/>
    <n v="1"/>
    <n v="1"/>
    <n v="1"/>
    <n v="1"/>
    <s v="SEPTIC"/>
    <n v="0"/>
    <n v="1"/>
    <n v="3800"/>
    <s v="YES"/>
    <n v="3800"/>
    <s v="38-82"/>
    <s v="Public Water,Gas,Septic"/>
    <s v="SEPTIC"/>
    <s v="SEPTIC"/>
    <n v="3800"/>
    <m/>
    <m/>
    <n v="1"/>
    <n v="1"/>
    <n v="4"/>
    <n v="1070"/>
    <n v="2"/>
    <m/>
    <m/>
    <m/>
    <m/>
    <m/>
    <m/>
    <m/>
    <m/>
    <m/>
    <m/>
    <n v="1"/>
    <n v="1"/>
    <x v="5"/>
    <x v="5"/>
  </r>
  <r>
    <s v="46A-1-111B"/>
    <m/>
    <x v="0"/>
    <s v="30 WOODLAND CIR"/>
    <n v="101"/>
    <s v="DERANIAN MARCUS"/>
    <s v="R30"/>
    <s v="ONE FAMILY"/>
    <s v="46/A1/111/B/"/>
    <n v="8.4930000000000005E-2"/>
    <n v="0"/>
    <n v="0"/>
    <n v="1"/>
    <n v="1"/>
    <s v="SEWER"/>
    <n v="1"/>
    <n v="1"/>
    <n v="3100"/>
    <s v="YES"/>
    <n v="0"/>
    <s v="46A-1-111B"/>
    <m/>
    <m/>
    <s v="SEWER"/>
    <n v="3100"/>
    <m/>
    <m/>
    <n v="0"/>
    <n v="0"/>
    <n v="0"/>
    <n v="480"/>
    <n v="1"/>
    <m/>
    <m/>
    <m/>
    <m/>
    <m/>
    <m/>
    <m/>
    <m/>
    <m/>
    <m/>
    <n v="1"/>
    <n v="1"/>
    <x v="4"/>
    <x v="4"/>
  </r>
  <r>
    <s v="57-WS22"/>
    <m/>
    <x v="0"/>
    <s v="24 NICHOLAS DR"/>
    <n v="101"/>
    <s v="TAVARES MARIA FILOMENA"/>
    <s v="MR30"/>
    <s v="ONE FAMILY"/>
    <s v="57//WS22//"/>
    <n v="0.31681999999999999"/>
    <n v="0"/>
    <n v="0"/>
    <n v="0"/>
    <n v="1"/>
    <m/>
    <n v="1"/>
    <n v="1"/>
    <n v="6600"/>
    <s v="YES"/>
    <n v="0"/>
    <s v="57-WS22"/>
    <s v="Public Water"/>
    <m/>
    <s v="SEWER"/>
    <n v="6600"/>
    <m/>
    <m/>
    <n v="0"/>
    <n v="0"/>
    <n v="2"/>
    <n v="1568"/>
    <n v="2"/>
    <m/>
    <m/>
    <m/>
    <m/>
    <m/>
    <m/>
    <m/>
    <m/>
    <m/>
    <m/>
    <n v="1"/>
    <n v="1"/>
    <x v="0"/>
    <x v="0"/>
  </r>
  <r>
    <s v="UNK1367"/>
    <s v="FEE"/>
    <x v="0"/>
    <s v="17 LYNNE RD"/>
    <n v="132"/>
    <s v="PORCARO LLC"/>
    <s v="R30"/>
    <s v="VACANT AROUND CONDO"/>
    <m/>
    <n v="12.351610000000001"/>
    <n v="0"/>
    <n v="0"/>
    <n v="0"/>
    <n v="0"/>
    <m/>
    <n v="0"/>
    <n v="0"/>
    <n v="0"/>
    <s v="NO_W2"/>
    <n v="0"/>
    <m/>
    <m/>
    <m/>
    <m/>
    <n v="0"/>
    <m/>
    <m/>
    <n v="0"/>
    <n v="0"/>
    <n v="0"/>
    <n v="0"/>
    <n v="0"/>
    <s v="THIS IS NOW VACANT LAND AROUND CONDOS"/>
    <m/>
    <m/>
    <m/>
    <m/>
    <m/>
    <m/>
    <m/>
    <m/>
    <m/>
    <n v="1"/>
    <n v="1"/>
    <x v="0"/>
    <x v="0"/>
  </r>
  <r>
    <s v="57-128"/>
    <m/>
    <x v="0"/>
    <s v="15 DENNIS LN"/>
    <n v="101"/>
    <s v="BROWN ALBERT J"/>
    <s v="MR30"/>
    <s v="ONE FAMILY"/>
    <s v="57//128//"/>
    <n v="0.24027999999999999"/>
    <n v="0"/>
    <n v="0"/>
    <n v="1"/>
    <n v="1"/>
    <s v="SEWER"/>
    <n v="1"/>
    <n v="1"/>
    <n v="1000"/>
    <s v="YES"/>
    <n v="0"/>
    <s v="57-128"/>
    <s v="All Public"/>
    <s v="SEWER"/>
    <s v="SEWER"/>
    <n v="1000"/>
    <m/>
    <m/>
    <n v="0"/>
    <n v="0"/>
    <n v="4"/>
    <n v="1104"/>
    <n v="1"/>
    <m/>
    <m/>
    <m/>
    <m/>
    <m/>
    <m/>
    <m/>
    <m/>
    <m/>
    <m/>
    <n v="1"/>
    <n v="1"/>
    <x v="0"/>
    <x v="0"/>
  </r>
  <r>
    <s v="38-30"/>
    <m/>
    <x v="0"/>
    <s v="54 PARKWOOD DR"/>
    <n v="101"/>
    <s v="KAASINEN CAROLINE"/>
    <s v="R30"/>
    <s v="ONE FAMILY"/>
    <s v="38//30//"/>
    <n v="8.4470000000000003E-2"/>
    <n v="1"/>
    <n v="1"/>
    <n v="1"/>
    <n v="1"/>
    <s v="SEPTIC"/>
    <n v="0"/>
    <n v="1"/>
    <n v="600"/>
    <s v="YES"/>
    <n v="600"/>
    <s v="38-30"/>
    <s v="Public Water,Gas,Septic"/>
    <s v="SEPTIC"/>
    <s v="SEPTIC"/>
    <n v="600"/>
    <m/>
    <m/>
    <n v="1"/>
    <n v="1"/>
    <n v="1"/>
    <n v="947"/>
    <n v="1"/>
    <m/>
    <m/>
    <m/>
    <m/>
    <m/>
    <m/>
    <m/>
    <m/>
    <m/>
    <m/>
    <n v="1"/>
    <n v="1"/>
    <x v="5"/>
    <x v="5"/>
  </r>
  <r>
    <s v="49-14"/>
    <m/>
    <x v="0"/>
    <s v="4 CANNONBERRY WAY"/>
    <n v="101"/>
    <s v="WIERZBICKI MARIUSZ Z"/>
    <s v="R30"/>
    <s v="ONE FAMILY"/>
    <s v="49//14//"/>
    <n v="0.29054000000000002"/>
    <n v="0"/>
    <n v="0"/>
    <n v="1"/>
    <n v="1"/>
    <s v="SEWER"/>
    <n v="1"/>
    <n v="1"/>
    <n v="12500"/>
    <s v="YES"/>
    <n v="0"/>
    <s v="49-14"/>
    <s v="All Public"/>
    <s v="SEWER"/>
    <s v="SEWER"/>
    <n v="12500"/>
    <m/>
    <m/>
    <n v="0"/>
    <n v="0"/>
    <n v="4"/>
    <n v="2387"/>
    <n v="2"/>
    <m/>
    <m/>
    <m/>
    <m/>
    <m/>
    <m/>
    <m/>
    <m/>
    <m/>
    <m/>
    <n v="1"/>
    <n v="1"/>
    <x v="4"/>
    <x v="4"/>
  </r>
  <r>
    <s v="46A-1-139"/>
    <m/>
    <x v="0"/>
    <s v="13 WOODLAND CIR"/>
    <n v="109"/>
    <s v="CUNNINGHAM CHRISTINE M"/>
    <s v="R30"/>
    <s v="MULTI HSES"/>
    <s v="46/A1/139//"/>
    <n v="7.7899999999999997E-2"/>
    <n v="0"/>
    <n v="0"/>
    <n v="2"/>
    <n v="2"/>
    <s v="SEWER"/>
    <n v="1"/>
    <n v="1"/>
    <n v="4200"/>
    <s v="YES"/>
    <n v="0"/>
    <s v="46A-1-139"/>
    <s v="All Public"/>
    <s v="SEWER"/>
    <s v="SEWER"/>
    <n v="4200"/>
    <m/>
    <m/>
    <n v="0"/>
    <n v="0"/>
    <n v="2"/>
    <n v="580"/>
    <n v="1"/>
    <m/>
    <m/>
    <m/>
    <m/>
    <m/>
    <m/>
    <m/>
    <m/>
    <m/>
    <m/>
    <n v="1"/>
    <n v="1"/>
    <x v="4"/>
    <x v="4"/>
  </r>
  <r>
    <s v="55-7"/>
    <m/>
    <x v="0"/>
    <s v="91 SWIFTS BCH RD"/>
    <n v="101"/>
    <s v="LORGEREE ALAN T"/>
    <s v="R30"/>
    <s v="ONE FAMILY"/>
    <s v="55//7//"/>
    <n v="0.23771"/>
    <n v="0"/>
    <n v="0"/>
    <n v="1"/>
    <n v="1"/>
    <s v="SEWER"/>
    <n v="1"/>
    <n v="1"/>
    <n v="6100"/>
    <s v="YES"/>
    <n v="0"/>
    <s v="55-7"/>
    <m/>
    <m/>
    <s v="SEWER"/>
    <n v="6100"/>
    <m/>
    <m/>
    <n v="0"/>
    <n v="0"/>
    <n v="4"/>
    <n v="1306"/>
    <n v="1.75"/>
    <m/>
    <m/>
    <m/>
    <m/>
    <m/>
    <m/>
    <m/>
    <m/>
    <m/>
    <m/>
    <n v="1"/>
    <n v="1"/>
    <x v="0"/>
    <x v="0"/>
  </r>
  <r>
    <s v="57-139"/>
    <m/>
    <x v="0"/>
    <s v="28 CAMARDO DR"/>
    <n v="101"/>
    <s v="GRANTHAM JOHN P"/>
    <s v="MR30"/>
    <s v="ONE FAMILY"/>
    <s v="57//139//"/>
    <n v="0.21772"/>
    <n v="0"/>
    <n v="0"/>
    <n v="1"/>
    <n v="1"/>
    <s v="SEWER"/>
    <n v="1"/>
    <n v="1"/>
    <n v="13100"/>
    <s v="YES"/>
    <n v="0"/>
    <s v="57-139"/>
    <s v="All Public"/>
    <s v="SEWER"/>
    <s v="SEWER"/>
    <n v="13100"/>
    <m/>
    <m/>
    <n v="0"/>
    <n v="0"/>
    <n v="3"/>
    <n v="1136"/>
    <n v="1"/>
    <m/>
    <m/>
    <m/>
    <m/>
    <m/>
    <m/>
    <m/>
    <m/>
    <m/>
    <m/>
    <n v="1"/>
    <n v="1"/>
    <x v="0"/>
    <x v="0"/>
  </r>
  <r>
    <s v="38-181"/>
    <m/>
    <x v="0"/>
    <s v="3 DATEWOOD ST"/>
    <n v="101"/>
    <s v="PELLETIER JAMIE L"/>
    <s v="R30"/>
    <s v="ONE FAMILY"/>
    <s v="38//181//"/>
    <n v="9.6000000000000002E-2"/>
    <n v="1"/>
    <n v="1"/>
    <n v="1"/>
    <n v="1"/>
    <s v="SEPTIC"/>
    <n v="0"/>
    <n v="1"/>
    <n v="8000"/>
    <s v="YES"/>
    <n v="8000"/>
    <s v="38-181"/>
    <s v="Public Water,Septic"/>
    <s v="SEPTIC"/>
    <s v="SEPTIC"/>
    <n v="8000"/>
    <m/>
    <m/>
    <n v="1"/>
    <n v="1"/>
    <n v="2"/>
    <n v="720"/>
    <n v="1"/>
    <m/>
    <m/>
    <m/>
    <m/>
    <m/>
    <m/>
    <m/>
    <m/>
    <m/>
    <m/>
    <n v="1"/>
    <n v="1"/>
    <x v="5"/>
    <x v="5"/>
  </r>
  <r>
    <s v="46A-1-109"/>
    <m/>
    <x v="0"/>
    <s v="107 PINEHURST DR"/>
    <n v="101"/>
    <s v="MURPHY ROBERT J"/>
    <s v="R30"/>
    <s v="ONE FAMILY"/>
    <s v="46/A1/109//"/>
    <n v="8.7340000000000001E-2"/>
    <n v="0"/>
    <n v="0"/>
    <n v="1"/>
    <n v="1"/>
    <s v="SEWER"/>
    <n v="1"/>
    <n v="1"/>
    <n v="1400"/>
    <s v="YES"/>
    <n v="0"/>
    <s v="46A-1-109"/>
    <s v="All Public"/>
    <s v="SEWER"/>
    <s v="SEWER"/>
    <n v="1400"/>
    <m/>
    <m/>
    <n v="0"/>
    <n v="0"/>
    <n v="2"/>
    <n v="572"/>
    <n v="1"/>
    <m/>
    <m/>
    <m/>
    <m/>
    <m/>
    <m/>
    <m/>
    <m/>
    <m/>
    <m/>
    <n v="1"/>
    <n v="1"/>
    <x v="4"/>
    <x v="4"/>
  </r>
  <r>
    <s v="46A-1-137"/>
    <m/>
    <x v="0"/>
    <s v="9 WOODLAND CIR"/>
    <n v="101"/>
    <s v="BAILEY PHILIP H"/>
    <s v="R30"/>
    <s v="ONE FAMILY"/>
    <s v="46/A1/137//"/>
    <n v="7.1319999999999995E-2"/>
    <n v="0"/>
    <n v="0"/>
    <n v="1"/>
    <n v="1"/>
    <s v="SEWER"/>
    <n v="1"/>
    <n v="1"/>
    <n v="6100"/>
    <s v="YES"/>
    <n v="0"/>
    <s v="46A-1-137"/>
    <s v="All Public"/>
    <s v="SEWER"/>
    <s v="SEWER"/>
    <n v="6100"/>
    <m/>
    <m/>
    <n v="0"/>
    <n v="0"/>
    <n v="1"/>
    <n v="1140"/>
    <n v="2"/>
    <m/>
    <m/>
    <m/>
    <m/>
    <m/>
    <m/>
    <m/>
    <m/>
    <m/>
    <m/>
    <n v="1"/>
    <n v="1"/>
    <x v="4"/>
    <x v="4"/>
  </r>
  <r>
    <s v="46A-1-61"/>
    <m/>
    <x v="0"/>
    <s v="132 PINEHURST DR"/>
    <n v="101"/>
    <s v="SEREMETIS JAMES"/>
    <s v="R30"/>
    <s v="ONE FAMILY"/>
    <s v="46/A1/61//"/>
    <n v="7.5789999999999996E-2"/>
    <n v="0"/>
    <n v="0"/>
    <n v="1"/>
    <n v="1"/>
    <s v="SEWER"/>
    <n v="1"/>
    <n v="1"/>
    <n v="8900"/>
    <s v="YES"/>
    <n v="0"/>
    <s v="46A-1-61"/>
    <s v="All Public"/>
    <s v="SEWER"/>
    <s v="SEWER"/>
    <n v="8900"/>
    <m/>
    <m/>
    <n v="0"/>
    <n v="0"/>
    <n v="3"/>
    <n v="1714"/>
    <n v="1.75"/>
    <m/>
    <m/>
    <m/>
    <m/>
    <m/>
    <m/>
    <m/>
    <m/>
    <m/>
    <m/>
    <n v="2"/>
    <n v="1"/>
    <x v="4"/>
    <x v="4"/>
  </r>
  <r>
    <s v="38-373"/>
    <m/>
    <x v="0"/>
    <s v="29 PARKWOOD DR"/>
    <n v="101"/>
    <s v="CAREW CHRISTINE"/>
    <s v="R30"/>
    <s v="ONE FAMILY"/>
    <s v="38//373//"/>
    <n v="9.6030000000000004E-2"/>
    <n v="1"/>
    <n v="1"/>
    <n v="1"/>
    <n v="1"/>
    <s v="SEPTIC"/>
    <n v="0"/>
    <n v="1"/>
    <n v="7700"/>
    <s v="YES"/>
    <n v="7700"/>
    <s v="38-373"/>
    <s v="Public Water,Gas,Septic"/>
    <s v="SEPTIC"/>
    <s v="SEPTIC"/>
    <n v="7700"/>
    <m/>
    <m/>
    <n v="1"/>
    <n v="1"/>
    <n v="1"/>
    <n v="496"/>
    <n v="1"/>
    <m/>
    <m/>
    <m/>
    <m/>
    <m/>
    <m/>
    <m/>
    <m/>
    <m/>
    <m/>
    <n v="1"/>
    <n v="1"/>
    <x v="5"/>
    <x v="5"/>
  </r>
  <r>
    <s v="38-74"/>
    <m/>
    <x v="0"/>
    <s v="8 ASH ST"/>
    <n v="101"/>
    <s v="CREIGHTON MARY ANN TRUSTEE"/>
    <s v="R30"/>
    <s v="ONE FAMILY"/>
    <s v="38//74//"/>
    <n v="0.11277"/>
    <n v="1"/>
    <n v="1"/>
    <n v="1"/>
    <n v="1"/>
    <s v="SEPTIC"/>
    <n v="0"/>
    <n v="1"/>
    <n v="500"/>
    <s v="YES"/>
    <n v="500"/>
    <s v="38-74"/>
    <s v="Public Water,Gas,Septic"/>
    <s v="SEPTIC"/>
    <s v="SEPTIC"/>
    <n v="500"/>
    <m/>
    <m/>
    <n v="1"/>
    <n v="1"/>
    <n v="2"/>
    <n v="768"/>
    <n v="1"/>
    <m/>
    <m/>
    <m/>
    <m/>
    <m/>
    <m/>
    <m/>
    <m/>
    <m/>
    <m/>
    <n v="1"/>
    <n v="1"/>
    <x v="5"/>
    <x v="5"/>
  </r>
  <r>
    <s v="38-95"/>
    <m/>
    <x v="0"/>
    <s v="3 CHESTNUT ST"/>
    <n v="101"/>
    <s v="CUSHMAN ROBERT B"/>
    <s v="R30"/>
    <s v="ONE FAMILY"/>
    <s v="38//95//"/>
    <n v="0.12928999999999999"/>
    <n v="1"/>
    <n v="1"/>
    <n v="1"/>
    <n v="1"/>
    <s v="SEPTIC"/>
    <n v="0"/>
    <n v="1"/>
    <n v="1600"/>
    <s v="YES"/>
    <n v="1600"/>
    <s v="38-95"/>
    <s v="Public Water,Gas,Septic"/>
    <s v="SEPTIC"/>
    <s v="SEPTIC"/>
    <n v="1600"/>
    <m/>
    <m/>
    <n v="1"/>
    <n v="1"/>
    <n v="2"/>
    <n v="936"/>
    <n v="1"/>
    <m/>
    <m/>
    <m/>
    <m/>
    <m/>
    <m/>
    <m/>
    <m/>
    <m/>
    <m/>
    <n v="1"/>
    <n v="1"/>
    <x v="5"/>
    <x v="5"/>
  </r>
  <r>
    <s v="46A-1-140A"/>
    <m/>
    <x v="0"/>
    <s v="15 WOODLAND CIR"/>
    <n v="101"/>
    <s v="BOLL THOMAS V"/>
    <s v="R30"/>
    <s v="ONE FAMILY"/>
    <s v="46/A1/140/A/"/>
    <n v="5.4739999999999997E-2"/>
    <n v="0"/>
    <n v="0"/>
    <n v="1"/>
    <n v="1"/>
    <s v="SEWER"/>
    <n v="1"/>
    <n v="1"/>
    <n v="6400"/>
    <s v="YES"/>
    <n v="0"/>
    <s v="46A-1-140A"/>
    <s v="All Public"/>
    <s v="SEWER"/>
    <s v="SEWER"/>
    <n v="6400"/>
    <m/>
    <m/>
    <n v="0"/>
    <n v="0"/>
    <n v="1"/>
    <n v="684"/>
    <n v="1"/>
    <m/>
    <m/>
    <m/>
    <m/>
    <m/>
    <m/>
    <m/>
    <m/>
    <m/>
    <m/>
    <n v="1"/>
    <n v="1"/>
    <x v="4"/>
    <x v="4"/>
  </r>
  <r>
    <s v="57-WS11"/>
    <m/>
    <x v="0"/>
    <s v="17 NICHOLAS DR"/>
    <n v="101"/>
    <s v="EDSALL SHERI L"/>
    <s v="MR30"/>
    <s v="ONE FAMILY"/>
    <s v="57//WS11//"/>
    <n v="0.15353"/>
    <n v="0"/>
    <n v="0"/>
    <n v="1"/>
    <n v="1"/>
    <s v="SEWER"/>
    <n v="1"/>
    <n v="1"/>
    <n v="10100"/>
    <s v="YES"/>
    <n v="0"/>
    <s v="57-WS11"/>
    <s v="Public Water"/>
    <m/>
    <s v="SEWER"/>
    <n v="10100"/>
    <m/>
    <m/>
    <n v="0"/>
    <n v="0"/>
    <n v="2"/>
    <n v="1560"/>
    <n v="2"/>
    <m/>
    <m/>
    <m/>
    <m/>
    <m/>
    <m/>
    <m/>
    <m/>
    <m/>
    <m/>
    <n v="1"/>
    <n v="1"/>
    <x v="0"/>
    <x v="0"/>
  </r>
  <r>
    <s v="46A-1-120"/>
    <m/>
    <x v="0"/>
    <s v="83 PINEHURST DR"/>
    <n v="101"/>
    <s v="BROWNE STEVEN E"/>
    <s v="R30"/>
    <s v="ONE FAMILY"/>
    <s v="46/A1/120//"/>
    <n v="0.12189999999999999"/>
    <n v="0"/>
    <n v="0"/>
    <n v="1"/>
    <n v="1"/>
    <s v="SEWER"/>
    <n v="1"/>
    <n v="1"/>
    <n v="4600"/>
    <s v="YES"/>
    <n v="0"/>
    <s v="46A-1-120"/>
    <m/>
    <m/>
    <s v="SEWER"/>
    <n v="4600"/>
    <m/>
    <m/>
    <n v="0"/>
    <n v="0"/>
    <n v="2"/>
    <n v="736"/>
    <n v="1"/>
    <m/>
    <m/>
    <m/>
    <m/>
    <m/>
    <m/>
    <m/>
    <m/>
    <m/>
    <m/>
    <n v="1"/>
    <n v="1"/>
    <x v="4"/>
    <x v="4"/>
  </r>
  <r>
    <s v="38-81"/>
    <m/>
    <x v="0"/>
    <s v="5 BIRCH ST"/>
    <n v="101"/>
    <s v="BILLOTTE JAMES R"/>
    <s v="R30"/>
    <s v="ONE FAMILY"/>
    <s v="38//81//"/>
    <n v="0.10589999999999999"/>
    <n v="1"/>
    <n v="1"/>
    <n v="1"/>
    <n v="1"/>
    <s v="SEPTIC"/>
    <n v="0"/>
    <n v="1"/>
    <n v="4200"/>
    <s v="YES"/>
    <n v="4200"/>
    <s v="38-81"/>
    <s v="Public Water,Septic"/>
    <s v="SEPTIC"/>
    <s v="SEPTIC"/>
    <n v="4200"/>
    <m/>
    <m/>
    <n v="1"/>
    <n v="1"/>
    <n v="2"/>
    <n v="919"/>
    <n v="1"/>
    <m/>
    <m/>
    <m/>
    <m/>
    <m/>
    <m/>
    <m/>
    <m/>
    <m/>
    <m/>
    <n v="1"/>
    <n v="1"/>
    <x v="5"/>
    <x v="5"/>
  </r>
  <r>
    <s v="38-40"/>
    <m/>
    <x v="0"/>
    <s v="5 ASH ST"/>
    <n v="101"/>
    <s v="SPARKES IRENE E"/>
    <s v="R30"/>
    <s v="ONE FAMILY"/>
    <s v="38//40//"/>
    <n v="0.20441000000000001"/>
    <n v="1"/>
    <n v="1"/>
    <n v="1"/>
    <n v="1"/>
    <s v="SEPTIC"/>
    <n v="0"/>
    <n v="1"/>
    <n v="0"/>
    <s v="YES"/>
    <n v="0"/>
    <s v="38-40"/>
    <s v="Public Water,Gas,Septic"/>
    <s v="SEPTIC"/>
    <s v="SEPTIC"/>
    <n v="0"/>
    <m/>
    <m/>
    <n v="1"/>
    <n v="1"/>
    <n v="3"/>
    <n v="704"/>
    <n v="1"/>
    <m/>
    <m/>
    <m/>
    <m/>
    <m/>
    <m/>
    <m/>
    <m/>
    <m/>
    <m/>
    <n v="2"/>
    <n v="1"/>
    <x v="5"/>
    <x v="5"/>
  </r>
  <r>
    <s v="57-81"/>
    <m/>
    <x v="0"/>
    <s v="10 DANGELO RD"/>
    <n v="101"/>
    <s v="BRASIDO CARLOS"/>
    <s v="MR30"/>
    <s v="ONE FAMILY"/>
    <s v="57//81//"/>
    <n v="0.34693000000000002"/>
    <n v="0"/>
    <n v="0"/>
    <n v="1"/>
    <n v="1"/>
    <s v="SEWER"/>
    <n v="1"/>
    <n v="1"/>
    <n v="7000"/>
    <s v="YES"/>
    <n v="0"/>
    <s v="57-81"/>
    <s v="All Public"/>
    <s v="SEWER"/>
    <s v="SEWER"/>
    <n v="7000"/>
    <m/>
    <m/>
    <n v="0"/>
    <n v="0"/>
    <n v="4"/>
    <n v="1412"/>
    <n v="1"/>
    <m/>
    <m/>
    <m/>
    <m/>
    <m/>
    <m/>
    <m/>
    <m/>
    <m/>
    <m/>
    <n v="0"/>
    <n v="1"/>
    <x v="0"/>
    <x v="0"/>
  </r>
  <r>
    <s v="46A-1-39"/>
    <m/>
    <x v="0"/>
    <s v="88 PINEHURST DR"/>
    <n v="101"/>
    <s v="WENTWORTH GEORGE A"/>
    <s v="R30"/>
    <s v="ONE FAMILY"/>
    <s v="46/A1/39//"/>
    <n v="0.15149000000000001"/>
    <n v="0"/>
    <n v="0"/>
    <n v="1"/>
    <n v="1"/>
    <s v="SEWER"/>
    <n v="1"/>
    <n v="1"/>
    <n v="8800"/>
    <s v="YES"/>
    <n v="0"/>
    <s v="46A-1-39"/>
    <s v="Public Water,Public Sewer"/>
    <s v="SEWER"/>
    <s v="SEWER"/>
    <n v="8800"/>
    <m/>
    <m/>
    <n v="0"/>
    <n v="0"/>
    <n v="2"/>
    <n v="1258"/>
    <n v="1"/>
    <m/>
    <m/>
    <m/>
    <m/>
    <m/>
    <m/>
    <m/>
    <m/>
    <m/>
    <m/>
    <n v="2"/>
    <n v="1"/>
    <x v="4"/>
    <x v="4"/>
  </r>
  <r>
    <s v="46A-1-140B"/>
    <m/>
    <x v="0"/>
    <s v="17 WOODLAND CIR"/>
    <n v="101"/>
    <s v="MCDONALD JANET P"/>
    <s v="R30"/>
    <s v="ONE FAMILY"/>
    <s v="46/A1/140/B/"/>
    <n v="4.342E-2"/>
    <n v="0"/>
    <n v="0"/>
    <n v="1"/>
    <n v="1"/>
    <s v="SEWER"/>
    <n v="1"/>
    <n v="1"/>
    <n v="15000"/>
    <s v="YES"/>
    <n v="0"/>
    <s v="46A-1-140B"/>
    <s v="All Public"/>
    <s v="SEWER"/>
    <s v="SEWER"/>
    <n v="15000"/>
    <m/>
    <m/>
    <n v="0"/>
    <n v="0"/>
    <n v="4"/>
    <n v="1242"/>
    <n v="1.75"/>
    <m/>
    <m/>
    <m/>
    <m/>
    <m/>
    <m/>
    <m/>
    <m/>
    <m/>
    <m/>
    <n v="1"/>
    <n v="1"/>
    <x v="4"/>
    <x v="4"/>
  </r>
  <r>
    <s v="38-176B"/>
    <m/>
    <x v="0"/>
    <s v="4 CHESTNUT ST"/>
    <n v="101"/>
    <s v="KING DAVID J"/>
    <s v="R30"/>
    <s v="ONE FAMILY"/>
    <s v="38//176/B/"/>
    <n v="0.14499999999999999"/>
    <n v="1"/>
    <n v="1"/>
    <n v="1"/>
    <n v="1"/>
    <s v="SEPTIC"/>
    <n v="0"/>
    <n v="0"/>
    <n v="0"/>
    <s v="YES"/>
    <n v="0"/>
    <s v="38-176B"/>
    <s v="Public Water,Septic"/>
    <s v="SEPTIC"/>
    <s v="SEPTIC"/>
    <n v="0"/>
    <m/>
    <m/>
    <n v="1"/>
    <n v="1"/>
    <n v="3"/>
    <n v="1048"/>
    <n v="1"/>
    <m/>
    <m/>
    <m/>
    <m/>
    <m/>
    <m/>
    <m/>
    <m/>
    <m/>
    <m/>
    <n v="2"/>
    <n v="1"/>
    <x v="5"/>
    <x v="5"/>
  </r>
  <r>
    <s v="38-31"/>
    <m/>
    <x v="0"/>
    <s v="52 PARKWOOD DR"/>
    <n v="101"/>
    <s v="HOLMES NANCY C"/>
    <s v="R30"/>
    <s v="ONE FAMILY"/>
    <s v="38//31//"/>
    <n v="8.4330000000000002E-2"/>
    <n v="1"/>
    <n v="1"/>
    <n v="1"/>
    <n v="1"/>
    <s v="SEPTIC"/>
    <n v="0"/>
    <n v="1"/>
    <n v="7600"/>
    <s v="YES"/>
    <n v="7600"/>
    <s v="38-31"/>
    <s v="Public Water,Gas,Septic"/>
    <s v="SEPTIC"/>
    <s v="SEPTIC"/>
    <n v="7600"/>
    <m/>
    <m/>
    <n v="1"/>
    <n v="1"/>
    <n v="2"/>
    <n v="828"/>
    <n v="1"/>
    <m/>
    <m/>
    <m/>
    <m/>
    <m/>
    <m/>
    <m/>
    <m/>
    <m/>
    <m/>
    <n v="1"/>
    <n v="1"/>
    <x v="5"/>
    <x v="5"/>
  </r>
  <r>
    <s v="38-94"/>
    <m/>
    <x v="0"/>
    <s v="2 CYPRESS ST"/>
    <n v="101"/>
    <s v="CLIFFORD GERARD W"/>
    <s v="R30"/>
    <s v="ONE FAMILY"/>
    <s v="38//94//"/>
    <n v="0.12253"/>
    <n v="1"/>
    <n v="1"/>
    <n v="1"/>
    <n v="1"/>
    <s v="SEPTIC"/>
    <n v="0"/>
    <n v="1"/>
    <n v="4900"/>
    <s v="YES"/>
    <n v="4900"/>
    <s v="38-94"/>
    <s v="Public Water,Septic"/>
    <s v="SEPTIC"/>
    <s v="SEPTIC"/>
    <n v="4900"/>
    <m/>
    <m/>
    <n v="1"/>
    <n v="1"/>
    <n v="2"/>
    <n v="620"/>
    <n v="1"/>
    <m/>
    <m/>
    <m/>
    <m/>
    <m/>
    <m/>
    <m/>
    <m/>
    <m/>
    <m/>
    <n v="1"/>
    <n v="1"/>
    <x v="5"/>
    <x v="5"/>
  </r>
  <r>
    <s v="46A-1-62"/>
    <m/>
    <x v="0"/>
    <s v="134 PINEHURST DR"/>
    <n v="101"/>
    <s v="JONES FRANCIS D"/>
    <s v="R30"/>
    <s v="ONE FAMILY"/>
    <s v="46/A1/62//"/>
    <n v="8.0570000000000003E-2"/>
    <n v="0"/>
    <n v="0"/>
    <n v="1"/>
    <n v="1"/>
    <s v="SEWER"/>
    <n v="1"/>
    <n v="1"/>
    <n v="7800"/>
    <s v="YES"/>
    <n v="0"/>
    <s v="46A-1-62"/>
    <s v="All Public"/>
    <s v="SEWER"/>
    <s v="SEWER"/>
    <n v="7800"/>
    <m/>
    <m/>
    <n v="0"/>
    <n v="0"/>
    <n v="3"/>
    <n v="1760"/>
    <n v="2"/>
    <m/>
    <m/>
    <m/>
    <m/>
    <m/>
    <m/>
    <m/>
    <m/>
    <m/>
    <m/>
    <n v="2"/>
    <n v="1"/>
    <x v="4"/>
    <x v="4"/>
  </r>
  <r>
    <s v="46A-1-136"/>
    <m/>
    <x v="0"/>
    <s v="7 WOODLAND CIR"/>
    <n v="101"/>
    <s v="REDMOND FRANCIS L"/>
    <s v="R30"/>
    <s v="ONE FAMILY"/>
    <s v="46/A1/136//"/>
    <n v="5.4179999999999999E-2"/>
    <n v="0"/>
    <n v="0"/>
    <n v="1"/>
    <n v="1"/>
    <s v="SEWER"/>
    <n v="1"/>
    <n v="1"/>
    <n v="800"/>
    <s v="YES"/>
    <n v="0"/>
    <s v="46A-1-136"/>
    <s v="All Public"/>
    <s v="SEWER"/>
    <s v="SEWER"/>
    <n v="800"/>
    <m/>
    <m/>
    <n v="0"/>
    <n v="0"/>
    <n v="3"/>
    <n v="739"/>
    <n v="1"/>
    <m/>
    <m/>
    <m/>
    <m/>
    <m/>
    <m/>
    <m/>
    <m/>
    <m/>
    <m/>
    <n v="1"/>
    <n v="1"/>
    <x v="4"/>
    <x v="4"/>
  </r>
  <r>
    <s v="57-166"/>
    <m/>
    <x v="0"/>
    <s v="33 CAMARDO DR"/>
    <n v="101"/>
    <s v="QUINN WILLIAM R"/>
    <s v="MR30"/>
    <s v="ONE FAMILY"/>
    <s v="57//166//"/>
    <n v="0.21645"/>
    <n v="0"/>
    <n v="0"/>
    <n v="1"/>
    <n v="1"/>
    <s v="SEWER"/>
    <n v="1"/>
    <n v="1"/>
    <n v="14900"/>
    <s v="YES"/>
    <n v="0"/>
    <s v="57-166"/>
    <s v="All Public"/>
    <s v="SEWER"/>
    <s v="SEWER"/>
    <n v="14900"/>
    <m/>
    <m/>
    <n v="0"/>
    <n v="0"/>
    <n v="3"/>
    <n v="1316"/>
    <n v="1"/>
    <m/>
    <m/>
    <m/>
    <m/>
    <m/>
    <m/>
    <m/>
    <m/>
    <m/>
    <m/>
    <n v="1"/>
    <n v="1"/>
    <x v="0"/>
    <x v="0"/>
  </r>
  <r>
    <s v="55-L1"/>
    <m/>
    <x v="0"/>
    <s v="3 LYNNE RD"/>
    <n v="101"/>
    <s v="MORELL ROGER J"/>
    <s v="R30"/>
    <s v="ONE FAMILY"/>
    <s v="55//L1//"/>
    <n v="0.23512"/>
    <n v="0"/>
    <n v="0"/>
    <n v="1"/>
    <n v="1"/>
    <s v="SEWER"/>
    <n v="1"/>
    <n v="1"/>
    <n v="15100"/>
    <s v="YES"/>
    <n v="0"/>
    <s v="55-L1"/>
    <s v="All Public"/>
    <s v="SEWER"/>
    <s v="SEWER"/>
    <n v="15100"/>
    <m/>
    <m/>
    <n v="0"/>
    <n v="0"/>
    <n v="2"/>
    <n v="1448"/>
    <n v="1"/>
    <m/>
    <m/>
    <m/>
    <m/>
    <m/>
    <m/>
    <m/>
    <m/>
    <m/>
    <m/>
    <n v="1"/>
    <n v="1"/>
    <x v="0"/>
    <x v="0"/>
  </r>
  <r>
    <s v="46A-1-141B"/>
    <m/>
    <x v="0"/>
    <s v="19 WOODLAND CIR"/>
    <n v="101"/>
    <s v="BACON ALCIDE"/>
    <s v="R30"/>
    <s v="ONE FAMILY"/>
    <s v="46/A1/141/B/"/>
    <n v="2.8340000000000001E-2"/>
    <n v="0"/>
    <n v="0"/>
    <n v="1"/>
    <n v="1"/>
    <s v="SEWER"/>
    <n v="1"/>
    <n v="1"/>
    <n v="300"/>
    <s v="YES"/>
    <n v="0"/>
    <s v="46A-1-141B"/>
    <s v="All Public"/>
    <s v="SEWER"/>
    <s v="SEWER"/>
    <n v="300"/>
    <m/>
    <m/>
    <n v="0"/>
    <n v="0"/>
    <n v="2"/>
    <n v="540"/>
    <n v="1.5"/>
    <m/>
    <m/>
    <m/>
    <m/>
    <m/>
    <m/>
    <m/>
    <m/>
    <m/>
    <m/>
    <n v="1"/>
    <n v="1"/>
    <x v="4"/>
    <x v="4"/>
  </r>
  <r>
    <s v="38-180"/>
    <m/>
    <x v="0"/>
    <s v="1 DATEWOOD ST"/>
    <n v="101"/>
    <s v="REIDY BARBARA E"/>
    <s v="R30"/>
    <s v="ONE FAMILY"/>
    <s v="38//180//"/>
    <n v="0.23943999999999999"/>
    <n v="1"/>
    <n v="1"/>
    <n v="1"/>
    <n v="1"/>
    <s v="SEPTIC"/>
    <n v="0"/>
    <n v="1"/>
    <n v="9900"/>
    <s v="NO_W1"/>
    <n v="9900"/>
    <s v="38-180"/>
    <s v="Public Water,Septic"/>
    <s v="SEPTIC"/>
    <s v="SEPTIC"/>
    <n v="9900"/>
    <m/>
    <m/>
    <n v="1"/>
    <n v="1"/>
    <n v="4"/>
    <n v="1632"/>
    <n v="1.75"/>
    <m/>
    <m/>
    <m/>
    <m/>
    <m/>
    <m/>
    <m/>
    <m/>
    <m/>
    <m/>
    <n v="2"/>
    <n v="1"/>
    <x v="5"/>
    <x v="5"/>
  </r>
  <r>
    <s v="46A-1-103"/>
    <m/>
    <x v="0"/>
    <s v="111 PINEHURST DR"/>
    <n v="101"/>
    <s v="HOLLIS LEE A"/>
    <s v="R30"/>
    <s v="ONE FAMILY"/>
    <s v="46/A1/103//"/>
    <n v="0.16577"/>
    <n v="0"/>
    <n v="0"/>
    <n v="1"/>
    <n v="1"/>
    <s v="SEWER"/>
    <n v="1"/>
    <n v="1"/>
    <n v="5300"/>
    <s v="YES"/>
    <n v="0"/>
    <s v="46A-1-103"/>
    <s v="All Public"/>
    <s v="SEWER"/>
    <s v="SEWER"/>
    <n v="5300"/>
    <m/>
    <m/>
    <n v="0"/>
    <n v="0"/>
    <n v="2"/>
    <n v="1005"/>
    <n v="1"/>
    <m/>
    <m/>
    <m/>
    <m/>
    <m/>
    <m/>
    <m/>
    <m/>
    <m/>
    <m/>
    <n v="2"/>
    <n v="1"/>
    <x v="4"/>
    <x v="4"/>
  </r>
  <r>
    <s v="40-1014"/>
    <m/>
    <x v="0"/>
    <s v="87 GREAT NECK RD"/>
    <n v="903"/>
    <s v="TOWN OF WAREHAM"/>
    <s v="R30"/>
    <s v="MUNICIPAL  MDL-00"/>
    <s v="40//1014//"/>
    <n v="2.0866600000000002"/>
    <n v="0"/>
    <n v="0"/>
    <n v="0"/>
    <n v="0"/>
    <m/>
    <n v="0"/>
    <n v="1"/>
    <n v="7600"/>
    <s v="YES"/>
    <n v="0"/>
    <s v="40-1014"/>
    <m/>
    <m/>
    <m/>
    <n v="7600"/>
    <m/>
    <m/>
    <n v="0"/>
    <n v="0"/>
    <n v="0"/>
    <n v="0"/>
    <n v="0"/>
    <m/>
    <m/>
    <m/>
    <m/>
    <m/>
    <m/>
    <m/>
    <m/>
    <m/>
    <m/>
    <n v="1"/>
    <n v="1"/>
    <x v="5"/>
    <x v="5"/>
  </r>
  <r>
    <s v="49-5"/>
    <m/>
    <x v="0"/>
    <s v="9 CANNONBERRY WAY"/>
    <n v="101"/>
    <s v="PETERSON WAYNE D"/>
    <s v="R30"/>
    <s v="ONE FAMILY"/>
    <s v="49//5//"/>
    <n v="0.28549999999999998"/>
    <n v="0"/>
    <n v="0"/>
    <n v="1"/>
    <n v="1"/>
    <s v="SEWER"/>
    <n v="1"/>
    <n v="1"/>
    <n v="28000"/>
    <s v="YES"/>
    <n v="0"/>
    <s v="49-5"/>
    <s v="All Public"/>
    <s v="SEWER"/>
    <s v="SEWER"/>
    <n v="28000"/>
    <m/>
    <m/>
    <n v="0"/>
    <n v="0"/>
    <n v="3"/>
    <n v="1627"/>
    <n v="1.75"/>
    <m/>
    <m/>
    <m/>
    <m/>
    <m/>
    <m/>
    <m/>
    <m/>
    <m/>
    <m/>
    <n v="1"/>
    <n v="1"/>
    <x v="4"/>
    <x v="4"/>
  </r>
  <r>
    <s v="38-75"/>
    <m/>
    <x v="0"/>
    <s v="6 ASH ST"/>
    <n v="101"/>
    <s v="PRATT DENISE R &amp; JAMES F TR"/>
    <s v="R30"/>
    <s v="ONE FAMILY"/>
    <s v="38//75//"/>
    <n v="0.10224"/>
    <n v="1"/>
    <n v="1"/>
    <n v="1"/>
    <n v="1"/>
    <s v="SEPTIC"/>
    <n v="0"/>
    <n v="1"/>
    <n v="600"/>
    <s v="YES"/>
    <n v="600"/>
    <s v="38-75"/>
    <s v="Public Water,Gas,Septic"/>
    <s v="SEPTIC"/>
    <s v="SEPTIC"/>
    <n v="600"/>
    <m/>
    <m/>
    <n v="1"/>
    <n v="1"/>
    <n v="2"/>
    <n v="680"/>
    <n v="1"/>
    <m/>
    <m/>
    <m/>
    <m/>
    <m/>
    <m/>
    <m/>
    <m/>
    <m/>
    <m/>
    <n v="1"/>
    <n v="1"/>
    <x v="5"/>
    <x v="5"/>
  </r>
  <r>
    <s v="46A-1-135"/>
    <m/>
    <x v="0"/>
    <s v="5 WOODLAND CIR"/>
    <n v="101"/>
    <s v="WEEKS JAMES M"/>
    <s v="R30"/>
    <s v="ONE FAMILY"/>
    <s v="46/A1/135//"/>
    <n v="6.4180000000000001E-2"/>
    <n v="0"/>
    <n v="0"/>
    <n v="1"/>
    <n v="1"/>
    <s v="SEWER"/>
    <n v="1"/>
    <n v="1"/>
    <n v="9900"/>
    <s v="YES"/>
    <n v="0"/>
    <s v="46A-1-135"/>
    <s v="All Public"/>
    <s v="SEWER"/>
    <s v="SEWER"/>
    <n v="9900"/>
    <m/>
    <m/>
    <n v="0"/>
    <n v="0"/>
    <n v="3"/>
    <n v="1070"/>
    <n v="1"/>
    <m/>
    <m/>
    <m/>
    <m/>
    <m/>
    <m/>
    <m/>
    <m/>
    <m/>
    <m/>
    <n v="1"/>
    <n v="1"/>
    <x v="4"/>
    <x v="4"/>
  </r>
  <r>
    <s v="38-372"/>
    <m/>
    <x v="0"/>
    <s v="31 PARKWOOD DR"/>
    <n v="101"/>
    <s v="WESTGATE GREGORY S"/>
    <s v="R30"/>
    <s v="ONE FAMILY"/>
    <s v="38//372//"/>
    <n v="0.1421"/>
    <n v="1"/>
    <n v="1"/>
    <n v="1"/>
    <n v="1"/>
    <s v="SEPTIC"/>
    <n v="0"/>
    <n v="1"/>
    <n v="7500"/>
    <s v="YES"/>
    <n v="7500"/>
    <s v="38-372"/>
    <s v="Public Water,Septic"/>
    <s v="SEPTIC"/>
    <s v="SEPTIC"/>
    <n v="7500"/>
    <m/>
    <m/>
    <n v="1"/>
    <n v="1"/>
    <n v="3"/>
    <n v="1491"/>
    <n v="1.75"/>
    <m/>
    <m/>
    <m/>
    <m/>
    <m/>
    <m/>
    <m/>
    <m/>
    <m/>
    <m/>
    <n v="1"/>
    <n v="1"/>
    <x v="5"/>
    <x v="5"/>
  </r>
  <r>
    <s v="46A-1-121B"/>
    <m/>
    <x v="0"/>
    <s v="14 WOODLAND CIR"/>
    <n v="101"/>
    <s v="GUIDA ANTHONY L"/>
    <s v="R30"/>
    <s v="ONE FAMILY"/>
    <s v="46/A1/121/B/"/>
    <n v="0.10427"/>
    <n v="0"/>
    <n v="0"/>
    <n v="1"/>
    <n v="1"/>
    <s v="SEWER"/>
    <n v="1"/>
    <n v="1"/>
    <n v="0"/>
    <s v="YES"/>
    <n v="0"/>
    <s v="46A-1-121B"/>
    <s v="All Public"/>
    <s v="SEWER"/>
    <s v="SEWER"/>
    <n v="0"/>
    <m/>
    <m/>
    <n v="0"/>
    <n v="0"/>
    <n v="2"/>
    <n v="468"/>
    <n v="1"/>
    <m/>
    <m/>
    <m/>
    <m/>
    <m/>
    <m/>
    <m/>
    <m/>
    <m/>
    <m/>
    <n v="2"/>
    <n v="1"/>
    <x v="4"/>
    <x v="4"/>
  </r>
  <r>
    <s v="46A-1-63"/>
    <m/>
    <x v="0"/>
    <s v="136 PINEHURST DR"/>
    <n v="101"/>
    <s v="LILLA JEFFREY A"/>
    <s v="R30"/>
    <s v="ONE FAMILY"/>
    <s v="46/A1/63//"/>
    <n v="5.7099999999999998E-2"/>
    <n v="0"/>
    <n v="0"/>
    <n v="1"/>
    <n v="1"/>
    <s v="SEWER"/>
    <n v="1"/>
    <n v="1"/>
    <n v="500"/>
    <s v="YES"/>
    <n v="0"/>
    <s v="46A-1-63"/>
    <s v="All Public"/>
    <s v="SEWER"/>
    <s v="SEWER"/>
    <n v="500"/>
    <m/>
    <m/>
    <n v="0"/>
    <n v="0"/>
    <n v="2"/>
    <n v="700"/>
    <n v="1"/>
    <m/>
    <m/>
    <m/>
    <m/>
    <m/>
    <m/>
    <m/>
    <m/>
    <m/>
    <m/>
    <n v="1"/>
    <n v="1"/>
    <x v="4"/>
    <x v="4"/>
  </r>
  <r>
    <s v="57-WS20"/>
    <m/>
    <x v="0"/>
    <s v="22 NICHOLAS DR"/>
    <n v="101"/>
    <s v="RIEGER AJA I"/>
    <s v="MR30"/>
    <s v="ONE FAMILY"/>
    <s v="57//WS20//"/>
    <n v="0.32351000000000002"/>
    <n v="0"/>
    <n v="0"/>
    <n v="0"/>
    <n v="1"/>
    <m/>
    <n v="1"/>
    <n v="1"/>
    <n v="10200"/>
    <s v="YES"/>
    <n v="0"/>
    <s v="57-WS20"/>
    <s v="Public Water"/>
    <m/>
    <s v="SEWER"/>
    <n v="10200"/>
    <m/>
    <m/>
    <n v="0"/>
    <n v="0"/>
    <n v="2"/>
    <n v="1536"/>
    <n v="2"/>
    <m/>
    <m/>
    <m/>
    <m/>
    <m/>
    <m/>
    <m/>
    <m/>
    <m/>
    <m/>
    <n v="1"/>
    <n v="1"/>
    <x v="0"/>
    <x v="0"/>
  </r>
  <r>
    <s v="38-32"/>
    <m/>
    <x v="0"/>
    <s v="50 PARKWOOD DR"/>
    <n v="101"/>
    <s v="HAITSMA CHESTER J"/>
    <s v="R30"/>
    <s v="ONE FAMILY"/>
    <s v="38//32//"/>
    <n v="8.566E-2"/>
    <n v="1"/>
    <n v="1"/>
    <n v="1"/>
    <n v="1"/>
    <s v="SEPTIC"/>
    <n v="0"/>
    <n v="1"/>
    <n v="3500"/>
    <s v="YES"/>
    <n v="3500"/>
    <s v="38-32"/>
    <s v="Public Water,Septic"/>
    <s v="SEPTIC"/>
    <s v="SEPTIC"/>
    <n v="3500"/>
    <m/>
    <m/>
    <n v="1"/>
    <n v="1"/>
    <n v="2"/>
    <n v="999"/>
    <n v="1"/>
    <m/>
    <m/>
    <m/>
    <m/>
    <m/>
    <m/>
    <m/>
    <m/>
    <m/>
    <m/>
    <n v="1"/>
    <n v="1"/>
    <x v="5"/>
    <x v="5"/>
  </r>
  <r>
    <s v="38-80"/>
    <m/>
    <x v="0"/>
    <s v="3 BIRCH ST"/>
    <n v="101"/>
    <s v="OLSEN PAUL N"/>
    <s v="R30"/>
    <s v="ONE FAMILY"/>
    <s v="38//80//"/>
    <n v="0.13753000000000001"/>
    <n v="1"/>
    <n v="1"/>
    <n v="1"/>
    <n v="1"/>
    <s v="SEPTIC"/>
    <n v="0"/>
    <n v="1"/>
    <n v="5200"/>
    <s v="YES"/>
    <n v="5200"/>
    <s v="38-80"/>
    <s v="Public Water,Gas,Septic"/>
    <s v="SEPTIC"/>
    <s v="SEPTIC"/>
    <n v="5200"/>
    <m/>
    <m/>
    <n v="1"/>
    <n v="1"/>
    <n v="2"/>
    <n v="750"/>
    <n v="1"/>
    <m/>
    <m/>
    <m/>
    <m/>
    <m/>
    <m/>
    <m/>
    <m/>
    <m/>
    <m/>
    <n v="1"/>
    <n v="1"/>
    <x v="5"/>
    <x v="5"/>
  </r>
  <r>
    <s v="46A-1-134"/>
    <m/>
    <x v="0"/>
    <s v="3 WOODLAND CIR"/>
    <n v="101"/>
    <s v="ASHLEY HAROLD MICHAEL"/>
    <s v="R30"/>
    <s v="ONE FAMILY"/>
    <s v="46/A1/134//"/>
    <n v="6.5460000000000004E-2"/>
    <n v="0"/>
    <n v="0"/>
    <n v="1"/>
    <n v="1"/>
    <s v="SEWER"/>
    <n v="1"/>
    <n v="1"/>
    <n v="6700"/>
    <s v="YES"/>
    <n v="0"/>
    <s v="46A-1-134"/>
    <s v="All Public"/>
    <s v="SEWER"/>
    <s v="SEWER"/>
    <n v="6700"/>
    <m/>
    <m/>
    <n v="0"/>
    <n v="0"/>
    <n v="2"/>
    <n v="676"/>
    <n v="1"/>
    <m/>
    <m/>
    <m/>
    <m/>
    <m/>
    <m/>
    <m/>
    <m/>
    <m/>
    <m/>
    <n v="1"/>
    <n v="1"/>
    <x v="4"/>
    <x v="4"/>
  </r>
  <r>
    <s v="46A-1-132"/>
    <m/>
    <x v="0"/>
    <s v="21 WOODLAND CIR"/>
    <n v="101"/>
    <s v="PEZZULO ANTHONY P"/>
    <s v="R30"/>
    <s v="ONE FAMILY"/>
    <s v="46/A1/132//"/>
    <n v="0.13549"/>
    <n v="0"/>
    <n v="0"/>
    <n v="1"/>
    <n v="1"/>
    <s v="SEWER"/>
    <n v="1"/>
    <n v="1"/>
    <n v="0"/>
    <s v="NO_W1"/>
    <n v="0"/>
    <s v="46A-1-132"/>
    <s v="All Public"/>
    <s v="SEWER"/>
    <s v="SEWER"/>
    <n v="0"/>
    <m/>
    <m/>
    <n v="0"/>
    <n v="0"/>
    <n v="4"/>
    <n v="836"/>
    <n v="1.25"/>
    <m/>
    <m/>
    <m/>
    <m/>
    <m/>
    <m/>
    <m/>
    <m/>
    <m/>
    <m/>
    <n v="2"/>
    <n v="1"/>
    <x v="4"/>
    <x v="4"/>
  </r>
  <r>
    <s v="38-178"/>
    <m/>
    <x v="0"/>
    <s v="2 CHESTNUT ST"/>
    <n v="101"/>
    <s v="DOWNER STUART F"/>
    <s v="R30"/>
    <s v="ONE FAMILY"/>
    <s v="38//178//"/>
    <n v="0.18414"/>
    <n v="1"/>
    <n v="1"/>
    <n v="1"/>
    <n v="1"/>
    <s v="SEPTIC"/>
    <n v="0"/>
    <n v="2"/>
    <n v="1300"/>
    <s v="YES"/>
    <n v="1300"/>
    <s v="38-178"/>
    <m/>
    <m/>
    <s v="SEPTIC"/>
    <n v="650"/>
    <m/>
    <m/>
    <n v="1"/>
    <n v="1"/>
    <n v="4"/>
    <n v="1237"/>
    <n v="1.5"/>
    <m/>
    <m/>
    <m/>
    <m/>
    <m/>
    <m/>
    <m/>
    <m/>
    <m/>
    <m/>
    <n v="2"/>
    <n v="1"/>
    <x v="5"/>
    <x v="5"/>
  </r>
  <r>
    <s v="46A-1-E"/>
    <m/>
    <x v="0"/>
    <s v="86 PINEHURST DR"/>
    <n v="101"/>
    <s v="GERMONI MARJORIE M"/>
    <s v="R30"/>
    <s v="ONE FAMILY"/>
    <s v="46/A1//E/"/>
    <n v="9.5839999999999995E-2"/>
    <n v="0"/>
    <n v="0"/>
    <n v="1"/>
    <n v="1"/>
    <s v="SEWER"/>
    <n v="1"/>
    <n v="1"/>
    <n v="6000"/>
    <s v="YES"/>
    <n v="0"/>
    <s v="46A-1-E"/>
    <s v="All Public"/>
    <s v="SEWER"/>
    <s v="SEWER"/>
    <n v="6000"/>
    <m/>
    <m/>
    <n v="0"/>
    <n v="0"/>
    <n v="2"/>
    <n v="720"/>
    <n v="1"/>
    <m/>
    <m/>
    <m/>
    <m/>
    <m/>
    <m/>
    <m/>
    <m/>
    <m/>
    <m/>
    <n v="3"/>
    <n v="1"/>
    <x v="4"/>
    <x v="4"/>
  </r>
  <r>
    <s v="57-WS9"/>
    <m/>
    <x v="0"/>
    <s v="15 NICHOLAS DR"/>
    <n v="101"/>
    <s v="PERRY CHRISTOPHER L"/>
    <s v="MR30"/>
    <s v="ONE FAMILY"/>
    <s v="57//WS9//"/>
    <n v="0.15276999999999999"/>
    <n v="0"/>
    <n v="0"/>
    <n v="1"/>
    <n v="1"/>
    <s v="SEWER"/>
    <n v="1"/>
    <n v="1"/>
    <n v="10900"/>
    <s v="YES"/>
    <n v="0"/>
    <s v="57-WS9"/>
    <s v="Public Water"/>
    <m/>
    <s v="SEWER"/>
    <n v="10900"/>
    <m/>
    <m/>
    <n v="0"/>
    <n v="0"/>
    <n v="3"/>
    <n v="1392"/>
    <n v="2"/>
    <m/>
    <m/>
    <m/>
    <m/>
    <m/>
    <m/>
    <m/>
    <m/>
    <m/>
    <m/>
    <n v="1"/>
    <n v="1"/>
    <x v="0"/>
    <x v="0"/>
  </r>
  <r>
    <s v="38-39"/>
    <m/>
    <x v="0"/>
    <s v="3 ASH ST"/>
    <n v="101"/>
    <s v="LEBLANC JOHN A"/>
    <s v="R30"/>
    <s v="ONE FAMILY"/>
    <s v="38//39//"/>
    <n v="0.10645"/>
    <n v="1"/>
    <n v="1"/>
    <n v="1"/>
    <n v="1"/>
    <s v="SEPTIC"/>
    <n v="0"/>
    <n v="1"/>
    <n v="2200"/>
    <s v="YES"/>
    <n v="2200"/>
    <s v="38-39"/>
    <s v="Public Water,Gas,Septic"/>
    <s v="SEPTIC"/>
    <s v="SEPTIC"/>
    <n v="2200"/>
    <m/>
    <m/>
    <n v="1"/>
    <n v="1"/>
    <n v="2"/>
    <n v="740"/>
    <n v="1"/>
    <m/>
    <m/>
    <m/>
    <m/>
    <m/>
    <m/>
    <m/>
    <m/>
    <m/>
    <m/>
    <n v="1"/>
    <n v="1"/>
    <x v="5"/>
    <x v="5"/>
  </r>
  <r>
    <s v="46A-1-133"/>
    <m/>
    <x v="0"/>
    <s v="1 WOODLAND CIR"/>
    <n v="101"/>
    <s v="DUFFY HUGH J"/>
    <s v="R30"/>
    <s v="ONE FAMILY"/>
    <s v="46/A1/133//"/>
    <n v="4.7570000000000001E-2"/>
    <n v="0"/>
    <n v="0"/>
    <n v="1"/>
    <n v="1"/>
    <s v="SEWER"/>
    <n v="1"/>
    <n v="1"/>
    <n v="300"/>
    <s v="YES"/>
    <n v="0"/>
    <s v="46A-1-133"/>
    <s v="All Public"/>
    <s v="SEWER"/>
    <s v="SEWER"/>
    <n v="300"/>
    <m/>
    <m/>
    <n v="0"/>
    <n v="0"/>
    <n v="2"/>
    <n v="856"/>
    <n v="1"/>
    <m/>
    <m/>
    <m/>
    <m/>
    <m/>
    <m/>
    <m/>
    <m/>
    <m/>
    <m/>
    <n v="1"/>
    <n v="1"/>
    <x v="4"/>
    <x v="4"/>
  </r>
  <r>
    <s v="57-109"/>
    <m/>
    <x v="0"/>
    <s v="13 DANIEL RD"/>
    <n v="101"/>
    <s v="FINNEGAN JOANNE F"/>
    <s v="MR30"/>
    <s v="ONE FAMILY"/>
    <s v="57//109//"/>
    <n v="0.21884000000000001"/>
    <n v="0"/>
    <n v="0"/>
    <n v="1"/>
    <n v="1"/>
    <s v="SEWER"/>
    <n v="1"/>
    <n v="1"/>
    <n v="6000"/>
    <s v="YES"/>
    <n v="0"/>
    <s v="57-109"/>
    <s v="All Public"/>
    <s v="SEWER"/>
    <s v="SEWER"/>
    <n v="6000"/>
    <m/>
    <m/>
    <n v="0"/>
    <n v="0"/>
    <n v="3"/>
    <n v="1316"/>
    <n v="1"/>
    <m/>
    <m/>
    <m/>
    <m/>
    <m/>
    <m/>
    <m/>
    <m/>
    <m/>
    <m/>
    <n v="1"/>
    <n v="1"/>
    <x v="0"/>
    <x v="0"/>
  </r>
  <r>
    <s v="38-76"/>
    <m/>
    <x v="0"/>
    <s v="4 ASH ST"/>
    <n v="101"/>
    <s v="CAPLE DANIEL S"/>
    <s v="R30"/>
    <s v="ONE FAMILY"/>
    <s v="38//76//"/>
    <n v="0.10595"/>
    <n v="1"/>
    <n v="1"/>
    <n v="1"/>
    <n v="1"/>
    <s v="SEPTIC"/>
    <n v="0"/>
    <n v="1"/>
    <n v="2500"/>
    <s v="YES"/>
    <n v="2500"/>
    <s v="38-76"/>
    <s v="Public Water,Gas,Septic"/>
    <s v="SEPTIC"/>
    <s v="SEPTIC"/>
    <n v="2500"/>
    <m/>
    <m/>
    <n v="1"/>
    <n v="1"/>
    <n v="4"/>
    <n v="1928"/>
    <n v="1.75"/>
    <m/>
    <m/>
    <m/>
    <m/>
    <m/>
    <m/>
    <m/>
    <m/>
    <m/>
    <m/>
    <n v="1"/>
    <n v="1"/>
    <x v="5"/>
    <x v="5"/>
  </r>
  <r>
    <s v="38-93"/>
    <m/>
    <x v="0"/>
    <s v="1 CHESTNUT ST"/>
    <n v="101"/>
    <s v="WATSON JOANNE N"/>
    <s v="R30"/>
    <s v="ONE FAMILY"/>
    <s v="38//93//"/>
    <n v="0.13877"/>
    <n v="1"/>
    <n v="1"/>
    <n v="1"/>
    <n v="1"/>
    <s v="SEPTIC"/>
    <n v="0"/>
    <n v="1"/>
    <n v="1300"/>
    <s v="YES"/>
    <n v="1300"/>
    <s v="38-93"/>
    <s v="Public Water,Gas,Septic"/>
    <s v="SEPTIC"/>
    <s v="SEPTIC"/>
    <n v="1300"/>
    <m/>
    <m/>
    <n v="1"/>
    <n v="1"/>
    <n v="3"/>
    <n v="1100"/>
    <n v="1"/>
    <m/>
    <m/>
    <m/>
    <m/>
    <m/>
    <m/>
    <m/>
    <m/>
    <m/>
    <m/>
    <n v="1"/>
    <n v="1"/>
    <x v="5"/>
    <x v="5"/>
  </r>
  <r>
    <s v="57-126"/>
    <m/>
    <x v="0"/>
    <s v="30 CAMARDO DR"/>
    <n v="101"/>
    <s v="OWEN GARY F"/>
    <s v="MR30"/>
    <s v="ONE FAMILY"/>
    <s v="57//126//"/>
    <n v="0.21038000000000001"/>
    <n v="0"/>
    <n v="0"/>
    <n v="1"/>
    <n v="1"/>
    <s v="SEWER"/>
    <n v="1"/>
    <n v="1"/>
    <n v="15300"/>
    <s v="YES"/>
    <n v="0"/>
    <s v="57-126"/>
    <s v="All Public"/>
    <s v="SEWER"/>
    <s v="SEWER"/>
    <n v="15300"/>
    <m/>
    <m/>
    <n v="0"/>
    <n v="0"/>
    <n v="3"/>
    <n v="1800"/>
    <n v="1"/>
    <m/>
    <m/>
    <m/>
    <m/>
    <m/>
    <m/>
    <m/>
    <m/>
    <m/>
    <m/>
    <n v="1"/>
    <n v="1"/>
    <x v="0"/>
    <x v="0"/>
  </r>
  <r>
    <s v="46A-1-102"/>
    <m/>
    <x v="0"/>
    <s v="11 BLUEJAY TER"/>
    <n v="101"/>
    <s v="ORLIK PETER J JR"/>
    <s v="R30"/>
    <s v="ONE FAMILY"/>
    <s v="46/A1/102//"/>
    <n v="8.6999999999999994E-2"/>
    <n v="0"/>
    <n v="0"/>
    <n v="1"/>
    <n v="1"/>
    <s v="SEWER"/>
    <n v="1"/>
    <n v="0"/>
    <n v="0"/>
    <s v="YES"/>
    <n v="0"/>
    <s v="46A-1-102"/>
    <s v="Public Water,Public Sewer"/>
    <s v="SEWER"/>
    <s v="SEWER"/>
    <n v="5200"/>
    <m/>
    <m/>
    <n v="0"/>
    <n v="0"/>
    <n v="1"/>
    <n v="728"/>
    <n v="1"/>
    <m/>
    <m/>
    <m/>
    <m/>
    <m/>
    <m/>
    <m/>
    <m/>
    <m/>
    <m/>
    <n v="1"/>
    <n v="1"/>
    <x v="4"/>
    <x v="4"/>
  </r>
  <r>
    <s v="46A-1-105"/>
    <m/>
    <x v="0"/>
    <s v="113 PINEHURST DR"/>
    <n v="101"/>
    <s v="LAFRATTA DANIEL &amp; CLAIRE E"/>
    <s v="R30"/>
    <s v="ONE FAMILY"/>
    <s v="46/A1/105//"/>
    <n v="9.3189999999999995E-2"/>
    <n v="0"/>
    <n v="0"/>
    <n v="1"/>
    <n v="1"/>
    <s v="SEWER"/>
    <n v="1"/>
    <n v="1"/>
    <n v="4100"/>
    <s v="YES"/>
    <n v="0"/>
    <s v="46A-1-105"/>
    <s v="All Public"/>
    <s v="SEWER"/>
    <s v="SEWER"/>
    <n v="4100"/>
    <m/>
    <m/>
    <n v="0"/>
    <n v="0"/>
    <n v="3"/>
    <n v="868"/>
    <n v="1"/>
    <m/>
    <m/>
    <m/>
    <m/>
    <m/>
    <m/>
    <m/>
    <m/>
    <m/>
    <m/>
    <n v="1"/>
    <n v="1"/>
    <x v="4"/>
    <x v="4"/>
  </r>
  <r>
    <s v="57-WS14"/>
    <m/>
    <x v="0"/>
    <s v="16 NICHOLAS DR"/>
    <n v="101"/>
    <s v="SYLVESTER ROBERT J JR"/>
    <s v="MR30"/>
    <s v="ONE FAMILY"/>
    <s v="57//WS14//"/>
    <n v="0.15656999999999999"/>
    <n v="0"/>
    <n v="0"/>
    <n v="0"/>
    <n v="1"/>
    <m/>
    <n v="1"/>
    <n v="1"/>
    <n v="19300"/>
    <s v="YES"/>
    <n v="0"/>
    <s v="57-WS14"/>
    <s v="Public Water"/>
    <m/>
    <s v="SEWER"/>
    <n v="19300"/>
    <m/>
    <m/>
    <n v="0"/>
    <n v="0"/>
    <n v="2"/>
    <n v="1536"/>
    <n v="2"/>
    <m/>
    <m/>
    <m/>
    <m/>
    <m/>
    <m/>
    <m/>
    <m/>
    <m/>
    <m/>
    <n v="1"/>
    <n v="1"/>
    <x v="0"/>
    <x v="0"/>
  </r>
  <r>
    <s v="38-1015"/>
    <m/>
    <x v="0"/>
    <s v="0 PARKWOOD DR"/>
    <n v="132"/>
    <s v="PARKWOOD BEACH IMPROVEMENT"/>
    <s v="R30"/>
    <s v="RES ACLNUD  MDL-00"/>
    <s v="38//1015//"/>
    <n v="0.11781"/>
    <n v="0"/>
    <n v="0"/>
    <n v="0"/>
    <n v="0"/>
    <m/>
    <n v="0"/>
    <n v="0"/>
    <n v="0"/>
    <s v="YES"/>
    <n v="0"/>
    <s v="38-1015"/>
    <m/>
    <m/>
    <m/>
    <n v="0"/>
    <m/>
    <m/>
    <n v="0"/>
    <n v="0"/>
    <n v="0"/>
    <n v="0"/>
    <n v="0"/>
    <m/>
    <m/>
    <m/>
    <m/>
    <m/>
    <m/>
    <m/>
    <m/>
    <m/>
    <m/>
    <n v="1"/>
    <n v="1"/>
    <x v="5"/>
    <x v="5"/>
  </r>
  <r>
    <s v="57-91"/>
    <m/>
    <x v="0"/>
    <s v="11 DANIEL RD"/>
    <n v="101"/>
    <s v="KILBRETH KIM D SR"/>
    <s v="MR30"/>
    <s v="ONE FAMILY"/>
    <s v="57//91//"/>
    <n v="0.17463000000000001"/>
    <n v="0"/>
    <n v="0"/>
    <n v="1"/>
    <n v="1"/>
    <s v="SEWER"/>
    <n v="1"/>
    <n v="1"/>
    <n v="7500"/>
    <s v="YES"/>
    <n v="0"/>
    <s v="57-91"/>
    <s v="All Public"/>
    <s v="SEWER"/>
    <s v="SEWER"/>
    <n v="7500"/>
    <m/>
    <m/>
    <n v="0"/>
    <n v="0"/>
    <n v="3"/>
    <n v="1412"/>
    <n v="1"/>
    <m/>
    <m/>
    <m/>
    <m/>
    <m/>
    <m/>
    <m/>
    <m/>
    <m/>
    <m/>
    <n v="0"/>
    <n v="1"/>
    <x v="0"/>
    <x v="0"/>
  </r>
  <r>
    <s v="49-13"/>
    <m/>
    <x v="0"/>
    <s v="6 CANNONBERRY WAY"/>
    <n v="101"/>
    <s v="VALOVA IREN TODOROVA"/>
    <s v="R30"/>
    <s v="ONE FAMILY"/>
    <s v="49//13//"/>
    <n v="0.32296000000000002"/>
    <n v="0"/>
    <n v="0"/>
    <n v="1"/>
    <n v="1"/>
    <s v="SEWER"/>
    <n v="1"/>
    <n v="1"/>
    <n v="7400"/>
    <s v="YES"/>
    <n v="0"/>
    <s v="49-13"/>
    <s v="All Public"/>
    <s v="SEWER"/>
    <s v="SEWER"/>
    <n v="7400"/>
    <m/>
    <m/>
    <n v="0"/>
    <n v="0"/>
    <n v="3"/>
    <n v="1663"/>
    <n v="1.75"/>
    <m/>
    <m/>
    <m/>
    <m/>
    <m/>
    <m/>
    <m/>
    <m/>
    <m/>
    <m/>
    <n v="1"/>
    <n v="1"/>
    <x v="4"/>
    <x v="4"/>
  </r>
  <r>
    <s v="38-91"/>
    <m/>
    <x v="0"/>
    <s v="36 PARKWOOD DR"/>
    <n v="101"/>
    <s v="CRAIG ANNA V TRUSTEE"/>
    <s v="R30"/>
    <s v="ONE FAMILY"/>
    <s v="38//91//"/>
    <n v="0.23161999999999999"/>
    <n v="1"/>
    <n v="1"/>
    <n v="1"/>
    <n v="1"/>
    <s v="SEPTIC"/>
    <n v="0"/>
    <n v="1"/>
    <n v="1800"/>
    <s v="YES"/>
    <n v="1800"/>
    <s v="38-91"/>
    <s v="Public Water,Gas,Septic"/>
    <s v="SEPTIC"/>
    <s v="SEPTIC"/>
    <n v="1800"/>
    <m/>
    <m/>
    <n v="1"/>
    <n v="1"/>
    <n v="4"/>
    <n v="1800"/>
    <n v="2"/>
    <m/>
    <m/>
    <m/>
    <m/>
    <m/>
    <m/>
    <m/>
    <m/>
    <m/>
    <m/>
    <n v="2"/>
    <n v="1"/>
    <x v="5"/>
    <x v="5"/>
  </r>
  <r>
    <s v="38-38"/>
    <m/>
    <x v="0"/>
    <s v="1 ASH ST"/>
    <n v="101"/>
    <s v="BELENKY GREGORY"/>
    <s v="R30"/>
    <s v="ONE FAMILY"/>
    <s v="38//38//"/>
    <n v="8.9249999999999996E-2"/>
    <n v="1"/>
    <n v="1"/>
    <n v="1"/>
    <n v="1"/>
    <s v="SEPTIC"/>
    <n v="0"/>
    <n v="1"/>
    <n v="7400"/>
    <s v="YES"/>
    <n v="7400"/>
    <s v="38-38"/>
    <s v="Public Water,Septic"/>
    <s v="SEPTIC"/>
    <s v="SEPTIC"/>
    <n v="7400"/>
    <m/>
    <m/>
    <n v="1"/>
    <n v="1"/>
    <n v="3"/>
    <n v="1540"/>
    <n v="1.75"/>
    <m/>
    <m/>
    <m/>
    <m/>
    <m/>
    <m/>
    <m/>
    <m/>
    <m/>
    <m/>
    <n v="1"/>
    <n v="1"/>
    <x v="5"/>
    <x v="5"/>
  </r>
  <r>
    <s v="55-8"/>
    <m/>
    <x v="0"/>
    <s v="89 SWIFTS BCH RD"/>
    <n v="101"/>
    <s v="SPENCER WAYNE L"/>
    <s v="R30"/>
    <s v="ONE FAMILY"/>
    <s v="55//8//"/>
    <n v="0.26717999999999997"/>
    <n v="0"/>
    <n v="0"/>
    <n v="1"/>
    <n v="1"/>
    <s v="SEWER"/>
    <n v="1"/>
    <n v="1"/>
    <n v="16700"/>
    <s v="YES"/>
    <n v="0"/>
    <s v="55-8"/>
    <m/>
    <m/>
    <s v="SEWER"/>
    <n v="16700"/>
    <m/>
    <m/>
    <n v="0"/>
    <n v="0"/>
    <n v="3"/>
    <n v="1306"/>
    <n v="1.75"/>
    <m/>
    <m/>
    <m/>
    <m/>
    <m/>
    <m/>
    <m/>
    <m/>
    <m/>
    <m/>
    <n v="1"/>
    <n v="1"/>
    <x v="0"/>
    <x v="0"/>
  </r>
  <r>
    <s v="46A-1-121A"/>
    <m/>
    <x v="0"/>
    <s v="81 PINEHURST DR"/>
    <n v="101"/>
    <s v="MULLER YVONNE P"/>
    <s v="R30"/>
    <s v="ONE FAMILY"/>
    <s v="46/A1/121/A/"/>
    <n v="0.12053"/>
    <n v="0"/>
    <n v="0"/>
    <n v="1"/>
    <n v="1"/>
    <s v="SEWER"/>
    <n v="1"/>
    <n v="1"/>
    <n v="1700"/>
    <s v="YES"/>
    <n v="0"/>
    <s v="46A-1-121A"/>
    <s v="All Public"/>
    <s v="SEWER"/>
    <s v="SEWER"/>
    <n v="1700"/>
    <m/>
    <m/>
    <n v="0"/>
    <n v="0"/>
    <n v="3"/>
    <n v="836"/>
    <n v="1"/>
    <m/>
    <m/>
    <m/>
    <m/>
    <m/>
    <m/>
    <m/>
    <m/>
    <m/>
    <m/>
    <n v="2"/>
    <n v="1"/>
    <x v="4"/>
    <x v="4"/>
  </r>
  <r>
    <s v="38-371"/>
    <m/>
    <x v="0"/>
    <s v="1 CRAB COVE TERR"/>
    <n v="101"/>
    <s v="CORREIA RYAN"/>
    <s v="R30"/>
    <s v="ONE FAMILY"/>
    <s v="38//371//"/>
    <n v="0.13927"/>
    <n v="1"/>
    <n v="1"/>
    <n v="1"/>
    <n v="1"/>
    <s v="SEPTIC"/>
    <n v="0"/>
    <n v="1"/>
    <n v="3500"/>
    <s v="YES"/>
    <n v="3500"/>
    <s v="38-371"/>
    <s v="Public Water,Septic"/>
    <s v="SEPTIC"/>
    <s v="SEPTIC"/>
    <n v="3500"/>
    <m/>
    <m/>
    <n v="1"/>
    <n v="1"/>
    <n v="4"/>
    <n v="1080"/>
    <n v="1.5"/>
    <m/>
    <m/>
    <m/>
    <m/>
    <m/>
    <m/>
    <m/>
    <m/>
    <m/>
    <m/>
    <n v="1"/>
    <n v="1"/>
    <x v="5"/>
    <x v="5"/>
  </r>
  <r>
    <s v="46A-1-D"/>
    <m/>
    <x v="0"/>
    <s v="84 PINEHURST DR"/>
    <n v="101"/>
    <s v="DONLON ROBERT J"/>
    <s v="R30"/>
    <s v="ONE FAMILY"/>
    <s v="46/A1//D/"/>
    <n v="0.11246"/>
    <n v="0"/>
    <n v="0"/>
    <n v="1"/>
    <n v="1"/>
    <s v="SEWER"/>
    <n v="1"/>
    <n v="1"/>
    <n v="1000"/>
    <s v="YES"/>
    <n v="0"/>
    <s v="46A-1-D"/>
    <s v="All Public"/>
    <s v="SEWER"/>
    <s v="SEWER"/>
    <n v="1000"/>
    <m/>
    <m/>
    <n v="0"/>
    <n v="0"/>
    <n v="3"/>
    <n v="1078"/>
    <n v="1"/>
    <m/>
    <m/>
    <m/>
    <m/>
    <m/>
    <m/>
    <m/>
    <m/>
    <m/>
    <m/>
    <n v="2"/>
    <n v="1"/>
    <x v="4"/>
    <x v="4"/>
  </r>
  <r>
    <s v="46A-1-64"/>
    <m/>
    <x v="0"/>
    <s v="138 PINEHURST DR"/>
    <n v="101"/>
    <s v="STEVENS ADELE L &amp; MCRAE ROY J"/>
    <s v="R30"/>
    <s v="ONE FAMILY"/>
    <s v="46/A1/64//"/>
    <n v="0.11138000000000001"/>
    <n v="0"/>
    <n v="0"/>
    <n v="1"/>
    <n v="1"/>
    <s v="SEWER"/>
    <n v="1"/>
    <n v="1"/>
    <n v="700"/>
    <s v="YES"/>
    <n v="0"/>
    <s v="46A-1-64"/>
    <s v="All Public"/>
    <s v="SEWER"/>
    <s v="SEWER"/>
    <n v="700"/>
    <m/>
    <m/>
    <n v="0"/>
    <n v="0"/>
    <n v="3"/>
    <n v="1014"/>
    <n v="1.75"/>
    <m/>
    <m/>
    <m/>
    <m/>
    <m/>
    <m/>
    <m/>
    <m/>
    <m/>
    <m/>
    <n v="2"/>
    <n v="1"/>
    <x v="4"/>
    <x v="4"/>
  </r>
  <r>
    <s v="46A-1-123B"/>
    <m/>
    <x v="0"/>
    <s v="10 WOODLAND CIR"/>
    <n v="101"/>
    <s v="CORMER JAMES E"/>
    <s v="R30"/>
    <s v="ONE FAMILY"/>
    <s v="46/A1/123/B/"/>
    <n v="4.3279999999999999E-2"/>
    <n v="0"/>
    <n v="0"/>
    <n v="1"/>
    <n v="1"/>
    <s v="SEWER"/>
    <n v="1"/>
    <n v="1"/>
    <n v="900"/>
    <s v="YES"/>
    <n v="0"/>
    <s v="46A-1-123B"/>
    <s v="All Public"/>
    <s v="SEWER"/>
    <s v="SEWER"/>
    <n v="900"/>
    <m/>
    <m/>
    <n v="0"/>
    <n v="0"/>
    <n v="1"/>
    <n v="432"/>
    <n v="1"/>
    <m/>
    <m/>
    <m/>
    <m/>
    <m/>
    <m/>
    <m/>
    <m/>
    <m/>
    <m/>
    <n v="1"/>
    <n v="1"/>
    <x v="4"/>
    <x v="4"/>
  </r>
  <r>
    <s v="38-33"/>
    <m/>
    <x v="0"/>
    <s v="48 PARKWOOD DR"/>
    <n v="101"/>
    <s v="MURPHY MARY M"/>
    <s v="R30"/>
    <s v="ONE FAMILY"/>
    <s v="38//33//"/>
    <n v="0.15764"/>
    <n v="1"/>
    <n v="1"/>
    <n v="1"/>
    <n v="1"/>
    <s v="SEPTIC"/>
    <n v="0"/>
    <n v="1"/>
    <n v="2900"/>
    <s v="YES"/>
    <n v="2900"/>
    <s v="38-33"/>
    <s v="Public Water,Gas,Septic"/>
    <s v="SEPTIC"/>
    <s v="SEPTIC"/>
    <n v="2900"/>
    <m/>
    <m/>
    <n v="1"/>
    <n v="1"/>
    <n v="2"/>
    <n v="1253"/>
    <n v="1.5"/>
    <m/>
    <m/>
    <m/>
    <m/>
    <m/>
    <m/>
    <m/>
    <m/>
    <m/>
    <m/>
    <n v="2"/>
    <n v="1"/>
    <x v="5"/>
    <x v="5"/>
  </r>
  <r>
    <s v="38-79"/>
    <m/>
    <x v="0"/>
    <s v="1 BIRCH ST"/>
    <n v="101"/>
    <s v="DAHLIN WARREN F"/>
    <s v="R30"/>
    <s v="ONE FAMILY"/>
    <s v="38//79//"/>
    <n v="0.18865000000000001"/>
    <n v="1"/>
    <n v="1"/>
    <n v="1"/>
    <n v="1"/>
    <s v="SEPTIC"/>
    <n v="0"/>
    <n v="1"/>
    <n v="100"/>
    <s v="YES"/>
    <n v="100"/>
    <s v="38-79"/>
    <s v="Public Water,Gas,Septic"/>
    <s v="SEPTIC"/>
    <s v="SEPTIC"/>
    <n v="100"/>
    <m/>
    <m/>
    <n v="1"/>
    <n v="1"/>
    <n v="2"/>
    <n v="910"/>
    <n v="1"/>
    <m/>
    <m/>
    <m/>
    <m/>
    <m/>
    <m/>
    <m/>
    <m/>
    <m/>
    <m/>
    <n v="1"/>
    <n v="1"/>
    <x v="5"/>
    <x v="5"/>
  </r>
  <r>
    <s v="46A-1-106"/>
    <m/>
    <x v="0"/>
    <s v="115 PINEHURST DR"/>
    <n v="101"/>
    <s v="JONES FRANCIS D"/>
    <s v="R30"/>
    <s v="ONE FAMILY"/>
    <s v="46/A1/106//"/>
    <n v="7.3639999999999997E-2"/>
    <n v="0"/>
    <n v="0"/>
    <n v="1"/>
    <n v="1"/>
    <s v="SEWER"/>
    <n v="1"/>
    <n v="1"/>
    <n v="7200"/>
    <s v="YES"/>
    <n v="0"/>
    <s v="46A-1-106"/>
    <s v="All Public"/>
    <s v="SEWER"/>
    <s v="SEWER"/>
    <n v="7200"/>
    <m/>
    <m/>
    <n v="0"/>
    <n v="0"/>
    <n v="3"/>
    <n v="1414"/>
    <n v="1.75"/>
    <m/>
    <m/>
    <m/>
    <m/>
    <m/>
    <m/>
    <m/>
    <m/>
    <m/>
    <m/>
    <n v="1"/>
    <n v="1"/>
    <x v="4"/>
    <x v="4"/>
  </r>
  <r>
    <s v="57-WS16"/>
    <m/>
    <x v="0"/>
    <s v="18 NICHOLAS DR"/>
    <n v="101"/>
    <s v="WESTCOTT PATRICIA A"/>
    <s v="MR30"/>
    <s v="ONE FAMILY"/>
    <s v="57//WS16//"/>
    <n v="0.18992999999999999"/>
    <n v="0"/>
    <n v="0"/>
    <n v="0"/>
    <n v="1"/>
    <m/>
    <n v="1"/>
    <n v="1"/>
    <n v="5100"/>
    <s v="YES"/>
    <n v="0"/>
    <s v="57-WS16"/>
    <s v="Public Water"/>
    <m/>
    <s v="SEWER"/>
    <n v="5100"/>
    <m/>
    <m/>
    <n v="0"/>
    <n v="0"/>
    <n v="2"/>
    <n v="1536"/>
    <n v="2"/>
    <m/>
    <m/>
    <m/>
    <m/>
    <m/>
    <m/>
    <m/>
    <m/>
    <m/>
    <m/>
    <n v="1"/>
    <n v="1"/>
    <x v="0"/>
    <x v="0"/>
  </r>
  <r>
    <s v="46A-1-101"/>
    <m/>
    <x v="0"/>
    <s v="9 BLUEJAY TER"/>
    <n v="101"/>
    <s v="MOORE DAVID R"/>
    <s v="R30"/>
    <s v="ONE FAMILY"/>
    <s v="46/A1/101//"/>
    <n v="8.3519999999999997E-2"/>
    <n v="0"/>
    <n v="0"/>
    <n v="1"/>
    <n v="1"/>
    <s v="SEWER"/>
    <n v="1"/>
    <n v="0"/>
    <n v="0"/>
    <s v="YES"/>
    <n v="0"/>
    <s v="46A-1-101"/>
    <s v="All Public"/>
    <s v="SEWER"/>
    <s v="SEWER"/>
    <n v="1300"/>
    <m/>
    <m/>
    <n v="0"/>
    <n v="0"/>
    <n v="2"/>
    <n v="1104"/>
    <n v="2"/>
    <m/>
    <m/>
    <m/>
    <m/>
    <m/>
    <m/>
    <m/>
    <m/>
    <m/>
    <m/>
    <n v="1"/>
    <n v="1"/>
    <x v="4"/>
    <x v="4"/>
  </r>
  <r>
    <s v="49-S243"/>
    <m/>
    <x v="0"/>
    <s v="88 SWIFTS BCH RD"/>
    <n v="101"/>
    <s v="FIGUERIA LOUIS"/>
    <s v="R30"/>
    <s v="ONE FAMILY"/>
    <s v="49//S243//"/>
    <n v="0.29318"/>
    <n v="0"/>
    <n v="0"/>
    <n v="1"/>
    <n v="1"/>
    <s v="SEWER"/>
    <n v="1"/>
    <n v="1"/>
    <n v="11400"/>
    <s v="YES"/>
    <n v="0"/>
    <s v="49-S243"/>
    <s v="All Public"/>
    <s v="SEWER"/>
    <s v="SEWER"/>
    <n v="11400"/>
    <m/>
    <m/>
    <n v="0"/>
    <n v="0"/>
    <n v="3"/>
    <n v="1152"/>
    <n v="1.5"/>
    <m/>
    <m/>
    <m/>
    <m/>
    <m/>
    <m/>
    <m/>
    <m/>
    <m/>
    <m/>
    <n v="1"/>
    <n v="1"/>
    <x v="0"/>
    <x v="0"/>
  </r>
  <r>
    <s v="57-WS18"/>
    <m/>
    <x v="0"/>
    <s v="20 NICHOLAS DR"/>
    <n v="101"/>
    <s v="ERASME MIRIELLE"/>
    <s v="MR30"/>
    <s v="ONE FAMILY"/>
    <s v="57//WS18//"/>
    <n v="0.30110999999999999"/>
    <n v="0"/>
    <n v="0"/>
    <n v="0"/>
    <n v="1"/>
    <m/>
    <n v="1"/>
    <n v="1"/>
    <n v="6900"/>
    <s v="YES"/>
    <n v="0"/>
    <s v="57-WS18"/>
    <s v="Public Water"/>
    <m/>
    <s v="SEWER"/>
    <n v="6900"/>
    <m/>
    <m/>
    <n v="0"/>
    <n v="0"/>
    <n v="2"/>
    <n v="1536"/>
    <n v="2"/>
    <m/>
    <m/>
    <m/>
    <m/>
    <m/>
    <m/>
    <m/>
    <m/>
    <m/>
    <m/>
    <n v="1"/>
    <n v="1"/>
    <x v="0"/>
    <x v="0"/>
  </r>
  <r>
    <s v="57-WS7"/>
    <m/>
    <x v="0"/>
    <s v="13 NICHOLAS DR"/>
    <n v="101"/>
    <s v="SWEENEY NANCY A"/>
    <s v="MR30"/>
    <s v="ONE FAMILY"/>
    <s v="57//WS7//"/>
    <n v="0.12705"/>
    <n v="0"/>
    <n v="0"/>
    <n v="1"/>
    <n v="1"/>
    <s v="SEWER"/>
    <n v="1"/>
    <n v="1"/>
    <n v="6500"/>
    <s v="YES"/>
    <n v="0"/>
    <s v="57-WS7"/>
    <s v="Public Water"/>
    <m/>
    <s v="SEWER"/>
    <n v="6500"/>
    <m/>
    <m/>
    <n v="0"/>
    <n v="0"/>
    <n v="2"/>
    <n v="1550"/>
    <n v="2"/>
    <m/>
    <m/>
    <m/>
    <m/>
    <m/>
    <m/>
    <m/>
    <m/>
    <m/>
    <m/>
    <n v="1"/>
    <n v="1"/>
    <x v="0"/>
    <x v="0"/>
  </r>
  <r>
    <s v="57-165"/>
    <m/>
    <x v="0"/>
    <s v="35 CAMARDO DR"/>
    <n v="101"/>
    <s v="SHEPLEY THOMAS D"/>
    <s v="MR30"/>
    <s v="ONE FAMILY"/>
    <s v="57//165//"/>
    <n v="0.24756"/>
    <n v="0"/>
    <n v="0"/>
    <n v="1"/>
    <n v="1"/>
    <s v="SEWER"/>
    <n v="1"/>
    <n v="1"/>
    <n v="10800"/>
    <s v="YES"/>
    <n v="0"/>
    <s v="57-165"/>
    <s v="All Public"/>
    <s v="SEWER"/>
    <s v="SEWER"/>
    <n v="10800"/>
    <m/>
    <m/>
    <n v="0"/>
    <n v="0"/>
    <n v="4"/>
    <n v="1104"/>
    <n v="1"/>
    <m/>
    <m/>
    <m/>
    <m/>
    <m/>
    <m/>
    <m/>
    <m/>
    <m/>
    <m/>
    <n v="1"/>
    <n v="1"/>
    <x v="0"/>
    <x v="0"/>
  </r>
  <r>
    <s v="40-1018"/>
    <m/>
    <x v="0"/>
    <s v="117 INDIAN NECK RD"/>
    <n v="903"/>
    <s v="TOWN OF WAREHAM"/>
    <s v="R30"/>
    <s v="MUNICIPAL  MDL-00"/>
    <s v="40//1018//"/>
    <n v="4.52942"/>
    <n v="0"/>
    <n v="0"/>
    <n v="0"/>
    <n v="0"/>
    <m/>
    <n v="0"/>
    <n v="0"/>
    <n v="0"/>
    <s v="YES"/>
    <n v="0"/>
    <s v="40-1018"/>
    <m/>
    <m/>
    <m/>
    <n v="0"/>
    <s v="CR"/>
    <s v="YES"/>
    <n v="0"/>
    <n v="0"/>
    <n v="0"/>
    <n v="0"/>
    <n v="0"/>
    <m/>
    <m/>
    <m/>
    <m/>
    <m/>
    <m/>
    <m/>
    <m/>
    <m/>
    <m/>
    <n v="1"/>
    <n v="1"/>
    <x v="5"/>
    <x v="5"/>
  </r>
  <r>
    <s v="38-78"/>
    <m/>
    <x v="0"/>
    <s v="38 PARKWOOD DR"/>
    <n v="101"/>
    <s v="MCGLONE JAY PATRICK SR"/>
    <s v="R30"/>
    <s v="ONE FAMILY"/>
    <s v="38//78//"/>
    <n v="0.11351"/>
    <n v="1"/>
    <n v="1"/>
    <n v="1"/>
    <n v="1"/>
    <s v="SEPTIC"/>
    <n v="0"/>
    <n v="1"/>
    <n v="1400"/>
    <s v="YES"/>
    <n v="1400"/>
    <s v="38-78"/>
    <s v="Public Water,Gas,Septic"/>
    <s v="SEPTIC"/>
    <s v="SEPTIC"/>
    <n v="1400"/>
    <m/>
    <m/>
    <n v="1"/>
    <n v="1"/>
    <n v="2"/>
    <n v="720"/>
    <n v="1"/>
    <m/>
    <m/>
    <m/>
    <m/>
    <m/>
    <m/>
    <m/>
    <m/>
    <m/>
    <m/>
    <n v="1"/>
    <n v="1"/>
    <x v="5"/>
    <x v="5"/>
  </r>
  <r>
    <s v="46A-1-124B"/>
    <m/>
    <x v="0"/>
    <s v="8 WOODLAND CIR"/>
    <n v="101"/>
    <s v="DENNEN RYAN M"/>
    <m/>
    <s v="ONE FAMILY"/>
    <s v="46/A1/124/B/"/>
    <n v="4.734E-2"/>
    <n v="0"/>
    <n v="0"/>
    <n v="1"/>
    <n v="1"/>
    <s v="SEWER"/>
    <n v="1"/>
    <n v="1"/>
    <n v="1600"/>
    <s v="YES"/>
    <n v="0"/>
    <s v="46A-1-124B"/>
    <s v="All Public"/>
    <s v="SEWER"/>
    <s v="SEWER"/>
    <n v="1600"/>
    <m/>
    <m/>
    <n v="0"/>
    <n v="0"/>
    <n v="2"/>
    <n v="576"/>
    <n v="1"/>
    <m/>
    <m/>
    <m/>
    <m/>
    <m/>
    <m/>
    <m/>
    <m/>
    <m/>
    <m/>
    <n v="1"/>
    <n v="1"/>
    <x v="4"/>
    <x v="4"/>
  </r>
  <r>
    <s v="46A-1-107"/>
    <m/>
    <x v="0"/>
    <s v="117 PINEHURST DR"/>
    <n v="101"/>
    <s v="SARSON PATRICIA J"/>
    <s v="R30"/>
    <s v="ONE FAMILY"/>
    <s v="46/A1/107//"/>
    <n v="6.4430000000000001E-2"/>
    <n v="0"/>
    <n v="0"/>
    <n v="1"/>
    <n v="1"/>
    <s v="SEWER"/>
    <n v="1"/>
    <n v="1"/>
    <n v="3900"/>
    <s v="YES"/>
    <n v="0"/>
    <s v="46A-1-107"/>
    <s v="All Public"/>
    <s v="SEWER"/>
    <s v="SEWER"/>
    <n v="3900"/>
    <m/>
    <m/>
    <n v="0"/>
    <n v="0"/>
    <n v="3"/>
    <n v="1591"/>
    <n v="2.2999999999999998"/>
    <m/>
    <m/>
    <m/>
    <m/>
    <m/>
    <m/>
    <m/>
    <m/>
    <m/>
    <m/>
    <n v="1"/>
    <n v="1"/>
    <x v="4"/>
    <x v="4"/>
  </r>
  <r>
    <s v="38-77"/>
    <m/>
    <x v="0"/>
    <s v="2 ASH ST"/>
    <n v="101"/>
    <s v="CANNON WILLIAM P"/>
    <s v="R30"/>
    <s v="ONE FAMILY"/>
    <s v="38//77//"/>
    <n v="0.17682999999999999"/>
    <n v="1"/>
    <n v="1"/>
    <n v="1"/>
    <n v="1"/>
    <s v="SEPTIC"/>
    <n v="0"/>
    <n v="1"/>
    <n v="11200"/>
    <s v="YES"/>
    <n v="11200"/>
    <s v="38-77"/>
    <s v="Public Water,Gas,Septic"/>
    <s v="SEPTIC"/>
    <s v="SEPTIC"/>
    <n v="11200"/>
    <m/>
    <m/>
    <n v="1"/>
    <n v="1"/>
    <n v="4"/>
    <n v="2020"/>
    <n v="2"/>
    <m/>
    <m/>
    <m/>
    <m/>
    <m/>
    <m/>
    <m/>
    <m/>
    <m/>
    <m/>
    <n v="1"/>
    <n v="1"/>
    <x v="5"/>
    <x v="5"/>
  </r>
  <r>
    <s v="57-WS12"/>
    <m/>
    <x v="0"/>
    <s v="14 NICHOLAS DR"/>
    <n v="101"/>
    <s v="QUARANTO BRANDON C"/>
    <s v="MR30"/>
    <s v="ONE FAMILY"/>
    <s v="57//WS12//"/>
    <n v="0.15997"/>
    <n v="0"/>
    <n v="0"/>
    <n v="0"/>
    <n v="1"/>
    <m/>
    <n v="1"/>
    <n v="1"/>
    <n v="6200"/>
    <s v="YES"/>
    <n v="0"/>
    <s v="57-WS12"/>
    <s v="Public Water"/>
    <m/>
    <s v="SEWER"/>
    <n v="6200"/>
    <m/>
    <m/>
    <n v="0"/>
    <n v="0"/>
    <n v="2"/>
    <n v="1306"/>
    <n v="1.75"/>
    <m/>
    <m/>
    <m/>
    <m/>
    <m/>
    <m/>
    <m/>
    <m/>
    <m/>
    <m/>
    <n v="1"/>
    <n v="1"/>
    <x v="0"/>
    <x v="0"/>
  </r>
  <r>
    <s v="46A-1-C"/>
    <m/>
    <x v="0"/>
    <s v="82 PINEHURST DR"/>
    <n v="101"/>
    <s v="DONOGHUE JAMES P"/>
    <s v="R30"/>
    <s v="ONE FAMILY"/>
    <s v="46/A1//C/"/>
    <n v="8.9510000000000006E-2"/>
    <n v="0"/>
    <n v="0"/>
    <n v="1"/>
    <n v="1"/>
    <s v="SEWER"/>
    <n v="1"/>
    <n v="1"/>
    <n v="2300"/>
    <s v="YES"/>
    <n v="0"/>
    <s v="46A-1-C"/>
    <s v="All Public"/>
    <s v="SEWER"/>
    <s v="SEWER"/>
    <n v="2300"/>
    <m/>
    <m/>
    <n v="0"/>
    <n v="0"/>
    <n v="1"/>
    <n v="600"/>
    <n v="1.5"/>
    <m/>
    <m/>
    <m/>
    <m/>
    <m/>
    <m/>
    <m/>
    <m/>
    <m/>
    <m/>
    <n v="1"/>
    <n v="1"/>
    <x v="4"/>
    <x v="4"/>
  </r>
  <r>
    <s v="46A-1-129"/>
    <m/>
    <x v="0"/>
    <s v="4 WOODLAND CIR"/>
    <n v="101"/>
    <s v="GOSHIEN DEBORAH P"/>
    <s v="R30"/>
    <s v="ONE FAMILY"/>
    <s v="46/A1/129//"/>
    <n v="0.10519000000000001"/>
    <n v="0"/>
    <n v="0"/>
    <n v="1"/>
    <n v="1"/>
    <s v="SEWER"/>
    <n v="0"/>
    <n v="1"/>
    <n v="2400"/>
    <s v="NO_W1"/>
    <n v="0"/>
    <s v="46A-1-129"/>
    <s v="All Public"/>
    <s v="SEWER"/>
    <s v="SEWER"/>
    <n v="2400"/>
    <m/>
    <m/>
    <n v="0"/>
    <n v="0"/>
    <n v="3"/>
    <n v="750"/>
    <n v="1"/>
    <m/>
    <m/>
    <m/>
    <m/>
    <m/>
    <m/>
    <m/>
    <m/>
    <m/>
    <m/>
    <n v="2"/>
    <n v="1"/>
    <x v="4"/>
    <x v="4"/>
  </r>
  <r>
    <s v="46A-1-128"/>
    <m/>
    <x v="0"/>
    <s v="2 WOODLAND CIR"/>
    <n v="132"/>
    <s v="LYNCH JOHN M"/>
    <s v="R30"/>
    <s v="RES ACLNUD  MDL-00"/>
    <s v="46/A1/128//"/>
    <n v="5.355E-2"/>
    <n v="0"/>
    <n v="0"/>
    <n v="0"/>
    <n v="0"/>
    <m/>
    <n v="0"/>
    <n v="0"/>
    <n v="0"/>
    <s v="YES"/>
    <n v="0"/>
    <s v="46A-1-128"/>
    <m/>
    <m/>
    <m/>
    <n v="0"/>
    <m/>
    <m/>
    <n v="0"/>
    <n v="0"/>
    <n v="0"/>
    <n v="0"/>
    <n v="0"/>
    <m/>
    <m/>
    <m/>
    <m/>
    <m/>
    <m/>
    <m/>
    <m/>
    <m/>
    <m/>
    <n v="1"/>
    <n v="1"/>
    <x v="4"/>
    <x v="4"/>
  </r>
  <r>
    <s v="38-36"/>
    <m/>
    <x v="0"/>
    <s v="42 PARKWOOD DR"/>
    <n v="101"/>
    <s v="RYAN SONIA TRUSTEE OF THE"/>
    <s v="R30"/>
    <s v="ONE FAMILY"/>
    <s v="38//36//"/>
    <n v="0.23533999999999999"/>
    <n v="1"/>
    <n v="1"/>
    <n v="1"/>
    <n v="1"/>
    <s v="SEPTIC"/>
    <n v="0"/>
    <n v="1"/>
    <n v="14100"/>
    <s v="YES"/>
    <n v="14100"/>
    <s v="38-36"/>
    <s v="Public Water,Septic"/>
    <s v="SEPTIC"/>
    <s v="SEPTIC"/>
    <n v="14100"/>
    <m/>
    <m/>
    <n v="1"/>
    <n v="1"/>
    <n v="4"/>
    <n v="3102"/>
    <n v="1.75"/>
    <m/>
    <m/>
    <m/>
    <m/>
    <m/>
    <m/>
    <m/>
    <m/>
    <m/>
    <m/>
    <n v="2"/>
    <n v="1"/>
    <x v="5"/>
    <x v="5"/>
  </r>
  <r>
    <s v="46A-1-99"/>
    <m/>
    <x v="0"/>
    <s v="65 PINEHURST DR"/>
    <n v="101"/>
    <s v="JOHNSON DONNA L, LUNDBLAD"/>
    <s v="R30"/>
    <s v="ONE FAMILY"/>
    <s v="46/A1/99//"/>
    <n v="0.16983999999999999"/>
    <n v="0"/>
    <n v="0"/>
    <n v="1"/>
    <n v="1"/>
    <s v="SEWER"/>
    <n v="1"/>
    <n v="1"/>
    <n v="3000"/>
    <s v="NO_W1"/>
    <n v="0"/>
    <s v="46A-1-99"/>
    <s v="All Public,Gas"/>
    <s v="SEWER"/>
    <s v="SEWER"/>
    <n v="3000"/>
    <m/>
    <m/>
    <n v="0"/>
    <n v="0"/>
    <n v="3"/>
    <n v="749"/>
    <n v="1"/>
    <m/>
    <m/>
    <m/>
    <m/>
    <m/>
    <m/>
    <m/>
    <m/>
    <m/>
    <m/>
    <n v="1"/>
    <n v="1"/>
    <x v="4"/>
    <x v="4"/>
  </r>
  <r>
    <s v="38-359"/>
    <m/>
    <x v="0"/>
    <s v="33 PARKWOOD DR"/>
    <n v="101"/>
    <s v="GREINER JULIE K"/>
    <s v="R30"/>
    <s v="ONE FAMILY"/>
    <s v="38//359//"/>
    <n v="0.17562"/>
    <n v="1"/>
    <n v="1"/>
    <n v="1"/>
    <n v="1"/>
    <s v="SEPTIC"/>
    <n v="0"/>
    <n v="0"/>
    <n v="0"/>
    <s v="YES"/>
    <n v="0"/>
    <s v="38-359"/>
    <s v="Public Water,Gas,Septic"/>
    <s v="SEPTIC"/>
    <s v="SEPTIC"/>
    <n v="0"/>
    <m/>
    <m/>
    <n v="1"/>
    <n v="1"/>
    <n v="3"/>
    <n v="1285"/>
    <n v="1.75"/>
    <m/>
    <m/>
    <m/>
    <m/>
    <m/>
    <m/>
    <m/>
    <m/>
    <m/>
    <m/>
    <n v="2"/>
    <n v="1"/>
    <x v="5"/>
    <x v="5"/>
  </r>
  <r>
    <s v="57-127"/>
    <m/>
    <x v="0"/>
    <s v="17 DENNIS LN"/>
    <n v="101"/>
    <s v="LOPES FRANCES"/>
    <s v="MR30"/>
    <s v="ONE FAMILY"/>
    <s v="57//127//"/>
    <n v="0.34027000000000002"/>
    <n v="0"/>
    <n v="0"/>
    <n v="1"/>
    <n v="1"/>
    <s v="SEWER"/>
    <n v="1"/>
    <n v="1"/>
    <n v="9300"/>
    <s v="YES"/>
    <n v="0"/>
    <s v="57-127"/>
    <s v="All Public"/>
    <s v="SEWER"/>
    <s v="SEWER"/>
    <n v="9300"/>
    <m/>
    <m/>
    <n v="0"/>
    <n v="0"/>
    <n v="4"/>
    <n v="1412"/>
    <n v="1"/>
    <m/>
    <m/>
    <m/>
    <m/>
    <m/>
    <m/>
    <m/>
    <m/>
    <m/>
    <m/>
    <n v="0"/>
    <n v="1"/>
    <x v="0"/>
    <x v="0"/>
  </r>
  <r>
    <s v="46A-1-124A"/>
    <m/>
    <x v="0"/>
    <s v="75 PINEHURST DR"/>
    <n v="101"/>
    <s v="PENUEL AMANDA A"/>
    <s v="R30"/>
    <s v="ONE FAMILY"/>
    <s v="46/A1/124/A/"/>
    <n v="0.10729"/>
    <n v="0"/>
    <n v="0"/>
    <n v="1"/>
    <n v="1"/>
    <s v="SEWER"/>
    <n v="1"/>
    <n v="1"/>
    <n v="300"/>
    <s v="NO_W1"/>
    <n v="0"/>
    <s v="46A-1-124A"/>
    <s v="All Public"/>
    <s v="SEWER"/>
    <s v="SEWER"/>
    <n v="300"/>
    <m/>
    <m/>
    <n v="0"/>
    <n v="0"/>
    <n v="2"/>
    <n v="942"/>
    <n v="1.3"/>
    <m/>
    <m/>
    <m/>
    <m/>
    <m/>
    <m/>
    <m/>
    <m/>
    <m/>
    <m/>
    <n v="2"/>
    <n v="1"/>
    <x v="4"/>
    <x v="4"/>
  </r>
  <r>
    <s v="46A-1-65"/>
    <m/>
    <x v="0"/>
    <s v="142 PINEHURST DR"/>
    <n v="101"/>
    <s v="DAGOSTINO JOHN"/>
    <s v="R30"/>
    <s v="ONE FAMILY"/>
    <s v="46/A1/65//"/>
    <n v="0.18160999999999999"/>
    <n v="0"/>
    <n v="0"/>
    <n v="1"/>
    <n v="1"/>
    <s v="SEWER"/>
    <n v="1"/>
    <n v="1"/>
    <n v="3900"/>
    <s v="YES"/>
    <n v="0"/>
    <s v="46A-1-65"/>
    <s v="All Public"/>
    <s v="SEWER"/>
    <s v="SEWER"/>
    <n v="3900"/>
    <m/>
    <m/>
    <n v="0"/>
    <n v="0"/>
    <n v="3"/>
    <n v="1264"/>
    <n v="1"/>
    <m/>
    <m/>
    <m/>
    <m/>
    <m/>
    <m/>
    <m/>
    <m/>
    <m/>
    <m/>
    <n v="2"/>
    <n v="1"/>
    <x v="4"/>
    <x v="4"/>
  </r>
  <r>
    <s v="49-12"/>
    <m/>
    <x v="0"/>
    <s v="8 CANNONBERRY WAY"/>
    <n v="101"/>
    <s v="JONES ROBERT G"/>
    <s v="R30"/>
    <s v="ONE FAMILY"/>
    <s v="49//12//"/>
    <n v="0.28654000000000002"/>
    <n v="0"/>
    <n v="0"/>
    <n v="1"/>
    <n v="1"/>
    <s v="SEWER"/>
    <n v="1"/>
    <n v="3"/>
    <n v="48200"/>
    <s v="YES"/>
    <n v="0"/>
    <s v="49-12"/>
    <s v="All Public"/>
    <s v="SEWER"/>
    <s v="SEWER"/>
    <n v="16066.67"/>
    <m/>
    <m/>
    <n v="0"/>
    <n v="0"/>
    <n v="3"/>
    <n v="1674"/>
    <n v="2"/>
    <m/>
    <m/>
    <m/>
    <m/>
    <m/>
    <m/>
    <m/>
    <m/>
    <m/>
    <m/>
    <n v="1"/>
    <n v="1"/>
    <x v="4"/>
    <x v="4"/>
  </r>
  <r>
    <s v="49-6"/>
    <m/>
    <x v="0"/>
    <s v="11 CANNONBERRY WAY"/>
    <n v="101"/>
    <s v="GOBEILLE MICHAEL F"/>
    <s v="R30"/>
    <s v="ONE FAMILY"/>
    <s v="49//6//"/>
    <n v="0.28455999999999998"/>
    <n v="0"/>
    <n v="0"/>
    <n v="1"/>
    <n v="1"/>
    <s v="SEWER"/>
    <n v="1"/>
    <n v="1"/>
    <n v="10800"/>
    <s v="YES"/>
    <n v="0"/>
    <s v="49-6"/>
    <s v="All Public"/>
    <s v="SEWER"/>
    <s v="SEWER"/>
    <n v="10800"/>
    <m/>
    <m/>
    <n v="0"/>
    <n v="0"/>
    <n v="4"/>
    <n v="2072"/>
    <n v="2"/>
    <m/>
    <m/>
    <m/>
    <m/>
    <m/>
    <m/>
    <m/>
    <m/>
    <m/>
    <m/>
    <n v="1"/>
    <n v="1"/>
    <x v="4"/>
    <x v="4"/>
  </r>
  <r>
    <s v="38-35"/>
    <m/>
    <x v="0"/>
    <s v="44 PARKWOOD DR"/>
    <n v="101"/>
    <s v="KAASINEN CAROLINE"/>
    <s v="R30"/>
    <s v="ONE FAMILY"/>
    <s v="38//35//"/>
    <n v="0.1507"/>
    <n v="1"/>
    <n v="1"/>
    <n v="1"/>
    <n v="1"/>
    <s v="SEPTIC"/>
    <n v="0"/>
    <n v="1"/>
    <n v="6500"/>
    <s v="YES"/>
    <n v="6500"/>
    <s v="38-35"/>
    <s v="Public Water,Septic"/>
    <s v="SEPTIC"/>
    <s v="SEPTIC"/>
    <n v="6500"/>
    <m/>
    <m/>
    <n v="1"/>
    <n v="1"/>
    <n v="4"/>
    <n v="2248"/>
    <n v="2"/>
    <m/>
    <m/>
    <m/>
    <m/>
    <m/>
    <m/>
    <m/>
    <m/>
    <m/>
    <m/>
    <n v="1"/>
    <n v="1"/>
    <x v="5"/>
    <x v="5"/>
  </r>
  <r>
    <s v="46A-1-108"/>
    <m/>
    <x v="0"/>
    <s v="8 COTTAGE ST"/>
    <n v="101"/>
    <s v="SOUZA PAUL D"/>
    <s v="R30"/>
    <s v="ONE FAMILY"/>
    <s v="46/A1/108//"/>
    <n v="5.203E-2"/>
    <n v="0"/>
    <n v="0"/>
    <n v="1"/>
    <n v="1"/>
    <s v="SEWER"/>
    <n v="1"/>
    <n v="1"/>
    <n v="2000"/>
    <s v="YES"/>
    <n v="0"/>
    <s v="46A-1-108"/>
    <s v="All Public"/>
    <s v="SEWER"/>
    <s v="SEWER"/>
    <n v="2000"/>
    <m/>
    <m/>
    <n v="0"/>
    <n v="0"/>
    <n v="3"/>
    <n v="964"/>
    <n v="1.5"/>
    <m/>
    <m/>
    <m/>
    <m/>
    <m/>
    <m/>
    <m/>
    <m/>
    <m/>
    <m/>
    <n v="1"/>
    <n v="1"/>
    <x v="4"/>
    <x v="4"/>
  </r>
  <r>
    <s v="46A-1-98"/>
    <m/>
    <x v="0"/>
    <s v="63 PINEHURST DR"/>
    <n v="101"/>
    <s v="NOVY JAN M"/>
    <s v="R30"/>
    <s v="ONE FAMILY"/>
    <s v="46/A1/98//"/>
    <n v="9.7089999999999996E-2"/>
    <n v="0"/>
    <n v="0"/>
    <n v="1"/>
    <n v="1"/>
    <s v="SEWER"/>
    <n v="1"/>
    <n v="1"/>
    <n v="4200"/>
    <s v="YES"/>
    <n v="0"/>
    <s v="46A-1-98"/>
    <s v="All Public"/>
    <s v="SEWER"/>
    <s v="SEWER"/>
    <n v="4200"/>
    <m/>
    <m/>
    <n v="0"/>
    <n v="0"/>
    <n v="2"/>
    <n v="600"/>
    <n v="1"/>
    <m/>
    <m/>
    <m/>
    <m/>
    <m/>
    <m/>
    <m/>
    <m/>
    <m/>
    <m/>
    <n v="1"/>
    <n v="1"/>
    <x v="4"/>
    <x v="4"/>
  </r>
  <r>
    <s v="46A-1-34B"/>
    <m/>
    <x v="0"/>
    <s v="80 PINEHURST DR"/>
    <n v="101"/>
    <s v="PEAVEY ROBERT J JR"/>
    <s v="R30"/>
    <s v="ONE FAMILY"/>
    <s v="46/A1/34/B/"/>
    <n v="0.27965000000000001"/>
    <n v="0"/>
    <n v="0"/>
    <n v="1"/>
    <n v="1"/>
    <s v="SEWER"/>
    <n v="1"/>
    <n v="1"/>
    <n v="14000"/>
    <s v="YES"/>
    <n v="0"/>
    <s v="46A-1-34B"/>
    <s v="All Public"/>
    <s v="SEWER"/>
    <s v="SEWER"/>
    <n v="14000"/>
    <m/>
    <m/>
    <n v="0"/>
    <n v="0"/>
    <n v="3"/>
    <n v="1353"/>
    <n v="1.75"/>
    <m/>
    <m/>
    <m/>
    <m/>
    <m/>
    <m/>
    <m/>
    <m/>
    <m/>
    <m/>
    <n v="3"/>
    <n v="1"/>
    <x v="4"/>
    <x v="4"/>
  </r>
  <r>
    <s v="57-125"/>
    <m/>
    <x v="0"/>
    <s v="32 CAMARDO DR"/>
    <n v="101"/>
    <s v="SCHOFIELD HILDE I"/>
    <s v="MR30"/>
    <s v="ONE FAMILY"/>
    <s v="57//125//"/>
    <n v="0.22461999999999999"/>
    <n v="0"/>
    <n v="0"/>
    <n v="1"/>
    <n v="1"/>
    <s v="SEWER"/>
    <n v="1"/>
    <n v="1"/>
    <n v="7500"/>
    <s v="YES"/>
    <n v="0"/>
    <s v="57-125"/>
    <s v="All Public"/>
    <s v="SEWER"/>
    <s v="SEWER"/>
    <n v="7500"/>
    <m/>
    <m/>
    <n v="0"/>
    <n v="0"/>
    <n v="3"/>
    <n v="1316"/>
    <n v="1"/>
    <m/>
    <m/>
    <m/>
    <m/>
    <m/>
    <m/>
    <m/>
    <m/>
    <m/>
    <m/>
    <n v="1"/>
    <n v="1"/>
    <x v="0"/>
    <x v="0"/>
  </r>
  <r>
    <s v="57-108"/>
    <m/>
    <x v="0"/>
    <s v="14 DANIEL RD"/>
    <n v="101"/>
    <s v="BARTHE ALPHONSE W III"/>
    <s v="MR30"/>
    <s v="ONE FAMILY"/>
    <s v="57//108//"/>
    <n v="6.3270000000000007E-2"/>
    <n v="0"/>
    <n v="0"/>
    <n v="1"/>
    <n v="1"/>
    <s v="SEWER"/>
    <n v="1"/>
    <n v="1"/>
    <n v="6200"/>
    <s v="YES"/>
    <n v="0"/>
    <s v="57-108"/>
    <s v="All Public"/>
    <s v="SEWER"/>
    <s v="SEWER"/>
    <n v="6200"/>
    <m/>
    <m/>
    <n v="0"/>
    <n v="0"/>
    <n v="4"/>
    <n v="1104"/>
    <n v="1"/>
    <m/>
    <m/>
    <m/>
    <m/>
    <m/>
    <m/>
    <m/>
    <m/>
    <m/>
    <m/>
    <n v="0"/>
    <n v="1"/>
    <x v="0"/>
    <x v="0"/>
  </r>
  <r>
    <s v="46A-1-85"/>
    <m/>
    <x v="0"/>
    <s v="119 PINEHURST DR"/>
    <n v="101"/>
    <s v="TARTAGLIA CHARLES H"/>
    <s v="R30"/>
    <s v="ONE FAMILY"/>
    <s v="46/A1/85//"/>
    <n v="6.3539999999999999E-2"/>
    <n v="0"/>
    <n v="0"/>
    <n v="1"/>
    <n v="1"/>
    <s v="SEWER"/>
    <n v="1"/>
    <n v="0"/>
    <n v="0"/>
    <s v="YES"/>
    <n v="0"/>
    <s v="46A-1-85"/>
    <s v="All Public"/>
    <s v="SEWER"/>
    <s v="SEWER"/>
    <n v="0"/>
    <m/>
    <m/>
    <n v="0"/>
    <n v="0"/>
    <n v="2"/>
    <n v="1180"/>
    <n v="2"/>
    <m/>
    <m/>
    <m/>
    <m/>
    <m/>
    <m/>
    <m/>
    <m/>
    <m/>
    <m/>
    <n v="1"/>
    <n v="1"/>
    <x v="4"/>
    <x v="4"/>
  </r>
  <r>
    <s v="40-9"/>
    <m/>
    <x v="0"/>
    <s v="7 STILLMAN MEM DR"/>
    <n v="101"/>
    <s v="CALLINAN CHRISTOPHER"/>
    <s v="R30"/>
    <s v="ONE FAMILY"/>
    <s v="40//9//"/>
    <n v="2.775E-2"/>
    <n v="0"/>
    <n v="0"/>
    <n v="0"/>
    <n v="0"/>
    <m/>
    <n v="0"/>
    <n v="0"/>
    <n v="0"/>
    <s v="YES"/>
    <n v="0"/>
    <s v="40-9"/>
    <s v="Public Water,Gas,Septic"/>
    <s v="SEPTIC"/>
    <m/>
    <n v="0"/>
    <m/>
    <m/>
    <n v="0"/>
    <n v="0"/>
    <n v="3"/>
    <n v="1326"/>
    <n v="1.5"/>
    <m/>
    <m/>
    <m/>
    <m/>
    <m/>
    <m/>
    <m/>
    <m/>
    <m/>
    <m/>
    <n v="0"/>
    <n v="1"/>
    <x v="5"/>
    <x v="5"/>
  </r>
  <r>
    <s v="46A-1-125A"/>
    <m/>
    <x v="0"/>
    <s v="73 PINEHURST DR"/>
    <n v="101"/>
    <s v="CARNEY ANN M"/>
    <s v="R30"/>
    <s v="ONE FAMILY"/>
    <s v="46/A1/125/A/"/>
    <n v="6.1350000000000002E-2"/>
    <n v="0"/>
    <n v="0"/>
    <n v="1"/>
    <n v="1"/>
    <s v="SEWER"/>
    <n v="1"/>
    <n v="1"/>
    <n v="5400"/>
    <s v="YES"/>
    <n v="0"/>
    <s v="46A-1-125A"/>
    <s v="All Public"/>
    <s v="SEWER"/>
    <s v="SEWER"/>
    <n v="5400"/>
    <m/>
    <m/>
    <n v="0"/>
    <n v="0"/>
    <n v="2"/>
    <n v="840"/>
    <n v="1"/>
    <m/>
    <m/>
    <m/>
    <m/>
    <m/>
    <m/>
    <m/>
    <m/>
    <m/>
    <m/>
    <n v="1"/>
    <n v="1"/>
    <x v="4"/>
    <x v="4"/>
  </r>
  <r>
    <s v="38-358"/>
    <m/>
    <x v="0"/>
    <s v="37 PARKWOOD DR"/>
    <n v="101"/>
    <s v="JENNESS STEPHANIE M"/>
    <s v="R30"/>
    <s v="ONE FAMILY"/>
    <s v="38//358//"/>
    <n v="0.11024"/>
    <n v="1"/>
    <n v="1"/>
    <n v="1"/>
    <n v="1"/>
    <s v="SEPTIC"/>
    <n v="0"/>
    <n v="1"/>
    <n v="4000"/>
    <s v="YES"/>
    <n v="4000"/>
    <s v="38-358"/>
    <s v="Public Water,Gas,Septic"/>
    <s v="SEPTIC"/>
    <s v="SEPTIC"/>
    <n v="4000"/>
    <m/>
    <m/>
    <n v="1"/>
    <n v="1"/>
    <n v="2"/>
    <n v="888"/>
    <n v="1"/>
    <m/>
    <m/>
    <m/>
    <m/>
    <m/>
    <m/>
    <m/>
    <m/>
    <m/>
    <m/>
    <n v="1"/>
    <n v="1"/>
    <x v="5"/>
    <x v="5"/>
  </r>
  <r>
    <s v="57-WS5"/>
    <m/>
    <x v="0"/>
    <s v="11 NICHOLAS DR"/>
    <n v="101"/>
    <s v="MOTT TONIANN"/>
    <s v="MR30"/>
    <s v="ONE FAMILY"/>
    <s v="57//WS5//"/>
    <n v="0.12736"/>
    <n v="0"/>
    <n v="0"/>
    <n v="1"/>
    <n v="1"/>
    <s v="SEWER"/>
    <n v="1"/>
    <n v="1"/>
    <n v="9300"/>
    <s v="YES"/>
    <n v="0"/>
    <s v="57-WS5"/>
    <s v="Public Water"/>
    <m/>
    <s v="SEWER"/>
    <n v="9300"/>
    <m/>
    <m/>
    <n v="0"/>
    <n v="0"/>
    <n v="2"/>
    <n v="1536"/>
    <n v="2"/>
    <m/>
    <m/>
    <m/>
    <m/>
    <m/>
    <m/>
    <m/>
    <m/>
    <m/>
    <m/>
    <n v="1"/>
    <n v="1"/>
    <x v="0"/>
    <x v="0"/>
  </r>
  <r>
    <s v="46A-1-126"/>
    <m/>
    <x v="0"/>
    <s v="71 PINEHURST DR"/>
    <n v="101"/>
    <s v="MANSON WAYNE E"/>
    <s v="R30"/>
    <s v="ONE FAMILY"/>
    <s v="46/A1/126//"/>
    <n v="4.2869999999999998E-2"/>
    <n v="0"/>
    <n v="0"/>
    <n v="1"/>
    <n v="1"/>
    <s v="SEWER"/>
    <n v="1"/>
    <n v="1"/>
    <n v="400"/>
    <s v="YES"/>
    <n v="0"/>
    <s v="46A-1-126"/>
    <s v="Public Water,Public Sewer"/>
    <s v="SEWER"/>
    <s v="SEWER"/>
    <n v="400"/>
    <m/>
    <m/>
    <n v="0"/>
    <n v="0"/>
    <n v="2"/>
    <n v="599"/>
    <n v="1"/>
    <m/>
    <m/>
    <m/>
    <m/>
    <m/>
    <m/>
    <m/>
    <m/>
    <m/>
    <m/>
    <n v="1"/>
    <n v="1"/>
    <x v="4"/>
    <x v="4"/>
  </r>
  <r>
    <s v="40-7"/>
    <m/>
    <x v="0"/>
    <s v="11 STILLMAN MEM DR"/>
    <n v="101"/>
    <s v="STEC JAMES M"/>
    <s v="R30"/>
    <s v="ONE FAMILY"/>
    <s v="40//7//"/>
    <n v="0.38196000000000002"/>
    <n v="1"/>
    <n v="1"/>
    <n v="1"/>
    <n v="1"/>
    <s v="SEPTIC"/>
    <n v="0"/>
    <n v="1"/>
    <n v="3300"/>
    <s v="NO_W1"/>
    <n v="3300"/>
    <s v="40-7"/>
    <s v="Public Water,Gas,Septic"/>
    <s v="SEPTIC"/>
    <s v="SEPTIC"/>
    <n v="3300"/>
    <m/>
    <m/>
    <n v="1"/>
    <n v="1"/>
    <n v="4"/>
    <n v="1727"/>
    <n v="1.75"/>
    <m/>
    <m/>
    <m/>
    <m/>
    <m/>
    <m/>
    <m/>
    <m/>
    <m/>
    <m/>
    <n v="2"/>
    <n v="1"/>
    <x v="5"/>
    <x v="5"/>
  </r>
  <r>
    <s v="57-WS10"/>
    <m/>
    <x v="0"/>
    <s v="12 NICHOLAS DR"/>
    <n v="101"/>
    <s v="LOPES SIMAH-ALLISSE"/>
    <s v="MR30"/>
    <s v="ONE FAMILY"/>
    <s v="57//WS10//"/>
    <n v="0.17360999999999999"/>
    <n v="0"/>
    <n v="0"/>
    <n v="0"/>
    <n v="1"/>
    <m/>
    <n v="1"/>
    <n v="1"/>
    <n v="7900"/>
    <s v="YES"/>
    <n v="0"/>
    <s v="57-WS10"/>
    <s v="Public Water"/>
    <m/>
    <s v="SEWER"/>
    <n v="7900"/>
    <m/>
    <m/>
    <n v="0"/>
    <n v="0"/>
    <n v="2"/>
    <n v="1536"/>
    <n v="2"/>
    <m/>
    <m/>
    <m/>
    <m/>
    <m/>
    <m/>
    <m/>
    <m/>
    <m/>
    <m/>
    <n v="1"/>
    <n v="1"/>
    <x v="0"/>
    <x v="0"/>
  </r>
  <r>
    <s v="38-357"/>
    <m/>
    <x v="0"/>
    <s v="39 PARKWOOD DR"/>
    <n v="101"/>
    <s v="MORRISON MARGARET M"/>
    <s v="R30"/>
    <s v="ONE FAMILY"/>
    <s v="38//357//"/>
    <n v="8.9200000000000002E-2"/>
    <n v="1"/>
    <n v="1"/>
    <n v="1"/>
    <n v="1"/>
    <s v="SEPTIC"/>
    <n v="0"/>
    <n v="1"/>
    <n v="18400"/>
    <s v="YES"/>
    <n v="18400"/>
    <s v="38-357"/>
    <s v="Public Water,Gas,Septic"/>
    <s v="SEPTIC"/>
    <s v="SEPTIC"/>
    <n v="18400"/>
    <m/>
    <m/>
    <n v="1"/>
    <n v="1"/>
    <n v="3"/>
    <n v="2336"/>
    <n v="2"/>
    <m/>
    <m/>
    <m/>
    <m/>
    <m/>
    <m/>
    <m/>
    <m/>
    <m/>
    <m/>
    <n v="1"/>
    <n v="1"/>
    <x v="5"/>
    <x v="5"/>
  </r>
  <r>
    <s v="46A-1-127"/>
    <m/>
    <x v="0"/>
    <s v="6 BLUEJAY TER"/>
    <n v="101"/>
    <s v="LYNCH JOHN M"/>
    <s v="R30"/>
    <s v="ONE FAMILY"/>
    <s v="46/A1/127//"/>
    <n v="4.5159999999999999E-2"/>
    <n v="0"/>
    <n v="0"/>
    <n v="1"/>
    <n v="1"/>
    <s v="SEWER"/>
    <n v="1"/>
    <n v="0"/>
    <n v="0"/>
    <s v="YES"/>
    <n v="0"/>
    <s v="46A-1-127"/>
    <s v="Public Water,Public Sewer,Septic"/>
    <s v="SEWER"/>
    <s v="SEWER"/>
    <n v="4700"/>
    <m/>
    <m/>
    <n v="0"/>
    <n v="0"/>
    <n v="3"/>
    <n v="1242"/>
    <n v="2"/>
    <m/>
    <m/>
    <m/>
    <m/>
    <m/>
    <m/>
    <m/>
    <m/>
    <m/>
    <m/>
    <n v="1"/>
    <n v="1"/>
    <x v="4"/>
    <x v="4"/>
  </r>
  <r>
    <s v="40-1016"/>
    <m/>
    <x v="0"/>
    <s v="16 STILLMAN MEM DR"/>
    <n v="101"/>
    <s v="CUSHING MARK R"/>
    <s v="R30"/>
    <s v="ONE FAMILY"/>
    <s v="40//1016//"/>
    <n v="7.5826200000000004"/>
    <n v="1"/>
    <n v="1"/>
    <n v="1"/>
    <n v="1"/>
    <s v="SEPTIC"/>
    <n v="0"/>
    <n v="1"/>
    <n v="4200"/>
    <s v="YES"/>
    <n v="4200"/>
    <s v="40-1016"/>
    <s v="Well,Septic"/>
    <s v="SEPTIC"/>
    <s v="SEPTIC"/>
    <n v="4200"/>
    <m/>
    <m/>
    <n v="1"/>
    <n v="1"/>
    <n v="3"/>
    <n v="2463"/>
    <n v="1.75"/>
    <m/>
    <m/>
    <m/>
    <m/>
    <m/>
    <m/>
    <m/>
    <m/>
    <m/>
    <m/>
    <n v="1"/>
    <n v="1"/>
    <x v="5"/>
    <x v="5"/>
  </r>
  <r>
    <s v="46A-1-97"/>
    <m/>
    <x v="0"/>
    <s v="61 PINEHURST DR"/>
    <n v="101"/>
    <s v="IACOBUCCI JOHN R"/>
    <s v="R30"/>
    <s v="ONE FAMILY"/>
    <s v="46/A1/97//"/>
    <n v="7.1980000000000002E-2"/>
    <n v="0"/>
    <n v="0"/>
    <n v="1"/>
    <n v="1"/>
    <s v="SEWER"/>
    <n v="1"/>
    <n v="1"/>
    <n v="2300"/>
    <s v="YES"/>
    <n v="0"/>
    <s v="46A-1-97"/>
    <s v="All Public"/>
    <s v="SEWER"/>
    <s v="SEWER"/>
    <n v="2300"/>
    <m/>
    <m/>
    <n v="0"/>
    <n v="0"/>
    <n v="1"/>
    <n v="726"/>
    <n v="1"/>
    <m/>
    <m/>
    <m/>
    <m/>
    <m/>
    <m/>
    <m/>
    <m/>
    <m/>
    <m/>
    <n v="1"/>
    <n v="1"/>
    <x v="4"/>
    <x v="4"/>
  </r>
  <r>
    <s v="40-8"/>
    <m/>
    <x v="0"/>
    <s v="9 STILLMAN MEM DR"/>
    <n v="101"/>
    <s v="EVANS TIMOTHY C"/>
    <s v="R30"/>
    <s v="ONE FAMILY"/>
    <s v="40//8//"/>
    <n v="0.28117999999999999"/>
    <n v="1"/>
    <n v="1"/>
    <n v="1"/>
    <n v="1"/>
    <s v="SEPTIC"/>
    <n v="0"/>
    <n v="1"/>
    <n v="5400"/>
    <s v="NO_W1"/>
    <n v="5400"/>
    <s v="40-8"/>
    <s v="Public Water,Gas,Septic"/>
    <s v="SEPTIC"/>
    <s v="SEPTIC"/>
    <n v="5400"/>
    <m/>
    <m/>
    <n v="1"/>
    <n v="1"/>
    <n v="2"/>
    <n v="872"/>
    <n v="1"/>
    <m/>
    <m/>
    <m/>
    <m/>
    <m/>
    <m/>
    <m/>
    <m/>
    <m/>
    <m/>
    <n v="1"/>
    <n v="1"/>
    <x v="5"/>
    <x v="5"/>
  </r>
  <r>
    <s v="38-355"/>
    <m/>
    <x v="0"/>
    <s v="43 PARKWOOD DR"/>
    <n v="101"/>
    <s v="CONDON PHYLLIS E TRUSTEE"/>
    <s v="R30"/>
    <s v="ONE FAMILY"/>
    <s v="38//355//"/>
    <n v="0.27298"/>
    <n v="1"/>
    <n v="1"/>
    <n v="1"/>
    <n v="1"/>
    <s v="SEPTIC"/>
    <n v="0"/>
    <n v="1"/>
    <n v="7500"/>
    <s v="NO_W1"/>
    <n v="7500"/>
    <s v="38-355"/>
    <s v="Public Water,Gas,Septic"/>
    <s v="SEPTIC"/>
    <s v="SEPTIC"/>
    <n v="7500"/>
    <m/>
    <m/>
    <n v="1"/>
    <n v="1"/>
    <n v="3"/>
    <n v="1524"/>
    <n v="1"/>
    <m/>
    <m/>
    <m/>
    <m/>
    <m/>
    <m/>
    <m/>
    <m/>
    <m/>
    <m/>
    <n v="3"/>
    <n v="1"/>
    <x v="5"/>
    <x v="5"/>
  </r>
  <r>
    <s v="40-1019"/>
    <m/>
    <x v="0"/>
    <s v="103 INDIAN NECK RD"/>
    <n v="903"/>
    <s v="TOWN OF WAREHAM"/>
    <s v="R30"/>
    <s v="MUNICIPAL  MDL-00"/>
    <s v="40//1019//"/>
    <n v="5.0768399999999998"/>
    <n v="0"/>
    <n v="0"/>
    <n v="0"/>
    <n v="0"/>
    <m/>
    <n v="0"/>
    <n v="0"/>
    <n v="0"/>
    <s v="YES"/>
    <n v="0"/>
    <s v="40-1019"/>
    <m/>
    <m/>
    <m/>
    <n v="0"/>
    <s v="fee simple"/>
    <s v="YES"/>
    <n v="0"/>
    <n v="0"/>
    <n v="0"/>
    <n v="0"/>
    <n v="0"/>
    <m/>
    <m/>
    <m/>
    <m/>
    <m/>
    <m/>
    <m/>
    <m/>
    <m/>
    <m/>
    <n v="1"/>
    <n v="1"/>
    <x v="5"/>
    <x v="5"/>
  </r>
  <r>
    <s v="38-368"/>
    <m/>
    <x v="0"/>
    <s v="5 CRAB COVE TERR"/>
    <n v="101"/>
    <s v="CAMPANO DANIEL S &amp; LEIGH P"/>
    <s v="R30"/>
    <s v="ONE FAMILY"/>
    <s v="38//368//"/>
    <n v="0.39234000000000002"/>
    <n v="1"/>
    <n v="1"/>
    <n v="1"/>
    <n v="1"/>
    <s v="SEPTIC"/>
    <n v="0"/>
    <n v="1"/>
    <n v="2400"/>
    <s v="YES"/>
    <n v="2400"/>
    <s v="38-368"/>
    <s v="Public Water,Septic"/>
    <s v="SEPTIC"/>
    <s v="SEPTIC"/>
    <n v="2400"/>
    <m/>
    <m/>
    <n v="1"/>
    <n v="1"/>
    <n v="1"/>
    <n v="1012"/>
    <n v="1"/>
    <m/>
    <m/>
    <m/>
    <m/>
    <m/>
    <m/>
    <m/>
    <m/>
    <m/>
    <m/>
    <n v="3"/>
    <n v="1"/>
    <x v="5"/>
    <x v="5"/>
  </r>
  <r>
    <s v="49-S244"/>
    <m/>
    <x v="0"/>
    <s v="86 SWIFTS BCH RD"/>
    <n v="101"/>
    <s v="PICKETT DAVID T"/>
    <s v="R30"/>
    <s v="ONE FAMILY"/>
    <s v="49//S244//"/>
    <n v="0.29663"/>
    <n v="0"/>
    <n v="0"/>
    <n v="1"/>
    <n v="1"/>
    <s v="SEWER"/>
    <n v="1"/>
    <n v="1"/>
    <n v="8000"/>
    <s v="YES"/>
    <n v="0"/>
    <s v="49-S244"/>
    <s v="All Public"/>
    <s v="SEWER"/>
    <s v="SEWER"/>
    <n v="8000"/>
    <m/>
    <m/>
    <n v="0"/>
    <n v="0"/>
    <n v="3"/>
    <n v="1482"/>
    <n v="1"/>
    <m/>
    <m/>
    <m/>
    <m/>
    <m/>
    <m/>
    <m/>
    <m/>
    <m/>
    <m/>
    <n v="1"/>
    <n v="1"/>
    <x v="0"/>
    <x v="0"/>
  </r>
  <r>
    <s v="LAND_NOPARC"/>
    <m/>
    <x v="0"/>
    <m/>
    <n v="0"/>
    <m/>
    <m/>
    <m/>
    <m/>
    <n v="0.10392"/>
    <n v="0"/>
    <n v="0"/>
    <n v="0"/>
    <n v="0"/>
    <m/>
    <n v="0"/>
    <n v="0"/>
    <n v="0"/>
    <s v="NO"/>
    <n v="0"/>
    <m/>
    <m/>
    <m/>
    <m/>
    <n v="0"/>
    <m/>
    <m/>
    <n v="0"/>
    <n v="0"/>
    <n v="0"/>
    <n v="0"/>
    <n v="0"/>
    <m/>
    <m/>
    <m/>
    <m/>
    <m/>
    <m/>
    <m/>
    <m/>
    <m/>
    <m/>
    <n v="0"/>
    <n v="1"/>
    <x v="5"/>
    <x v="5"/>
  </r>
  <r>
    <s v="46A-1-96"/>
    <m/>
    <x v="0"/>
    <s v="6 COTTAGE ST"/>
    <n v="101"/>
    <s v="ROSE MICHELE A"/>
    <s v="R30"/>
    <s v="ONE FAMILY"/>
    <s v="46/A1/96//"/>
    <n v="6.0810000000000003E-2"/>
    <n v="0"/>
    <n v="0"/>
    <n v="1"/>
    <n v="1"/>
    <s v="SEWER"/>
    <n v="1"/>
    <n v="1"/>
    <n v="4800"/>
    <s v="YES"/>
    <n v="0"/>
    <s v="46A-1-96"/>
    <s v="All Public"/>
    <s v="SEWER"/>
    <s v="SEWER"/>
    <n v="4800"/>
    <m/>
    <m/>
    <n v="0"/>
    <n v="0"/>
    <n v="2"/>
    <n v="776"/>
    <n v="1"/>
    <m/>
    <m/>
    <m/>
    <m/>
    <m/>
    <m/>
    <m/>
    <m/>
    <m/>
    <m/>
    <n v="1"/>
    <n v="1"/>
    <x v="4"/>
    <x v="4"/>
  </r>
  <r>
    <s v="38-342"/>
    <m/>
    <x v="0"/>
    <s v="47 PARKWOOD DR"/>
    <n v="101"/>
    <s v="SULLIVAN THOMAS MARK"/>
    <s v="R30"/>
    <s v="ONE FAMILY"/>
    <s v="38//342//"/>
    <n v="0.17013"/>
    <n v="1"/>
    <n v="1"/>
    <n v="1"/>
    <n v="1"/>
    <s v="SEPTIC"/>
    <n v="0"/>
    <n v="1"/>
    <n v="10100"/>
    <s v="YES"/>
    <n v="10100"/>
    <s v="38-342"/>
    <s v="Public Water,Septic"/>
    <s v="SEPTIC"/>
    <s v="SEPTIC"/>
    <n v="10100"/>
    <m/>
    <m/>
    <n v="1"/>
    <n v="1"/>
    <n v="3"/>
    <n v="1460"/>
    <n v="1.75"/>
    <m/>
    <m/>
    <m/>
    <m/>
    <m/>
    <m/>
    <m/>
    <m/>
    <m/>
    <m/>
    <n v="2"/>
    <n v="1"/>
    <x v="5"/>
    <x v="5"/>
  </r>
  <r>
    <s v="46A-1-67"/>
    <m/>
    <x v="0"/>
    <s v="144 PINEHURST DR"/>
    <n v="101"/>
    <s v="BARBIERI LEONARD J"/>
    <s v="R30"/>
    <s v="ONE FAMILY"/>
    <s v="46/A1/67//"/>
    <n v="0.17641999999999999"/>
    <n v="0"/>
    <n v="0"/>
    <n v="1"/>
    <n v="1"/>
    <s v="SEWER"/>
    <n v="1"/>
    <n v="1"/>
    <n v="400"/>
    <s v="YES"/>
    <n v="0"/>
    <s v="46A-1-67"/>
    <s v="All Public"/>
    <s v="SEWER"/>
    <s v="SEWER"/>
    <n v="400"/>
    <m/>
    <m/>
    <n v="0"/>
    <n v="0"/>
    <n v="3"/>
    <n v="1180"/>
    <n v="1"/>
    <m/>
    <m/>
    <m/>
    <m/>
    <m/>
    <m/>
    <m/>
    <m/>
    <m/>
    <m/>
    <n v="2"/>
    <n v="1"/>
    <x v="4"/>
    <x v="4"/>
  </r>
  <r>
    <s v="57-164"/>
    <m/>
    <x v="0"/>
    <s v="37 CAMARDO DR"/>
    <n v="101"/>
    <s v="MADGE EDWARD"/>
    <s v="MR30"/>
    <s v="ONE FAMILY"/>
    <s v="57//164//"/>
    <n v="0.22153"/>
    <n v="0"/>
    <n v="0"/>
    <n v="1"/>
    <n v="1"/>
    <s v="SEWER"/>
    <n v="1"/>
    <n v="1"/>
    <n v="16000"/>
    <s v="YES"/>
    <n v="0"/>
    <s v="57-164"/>
    <s v="All Public"/>
    <s v="SEWER"/>
    <s v="SEWER"/>
    <n v="16000"/>
    <m/>
    <m/>
    <n v="0"/>
    <n v="0"/>
    <n v="3"/>
    <n v="1316"/>
    <n v="1"/>
    <m/>
    <m/>
    <m/>
    <m/>
    <m/>
    <m/>
    <m/>
    <m/>
    <m/>
    <m/>
    <n v="1"/>
    <n v="1"/>
    <x v="0"/>
    <x v="0"/>
  </r>
  <r>
    <s v="38-341"/>
    <m/>
    <x v="0"/>
    <s v="51 PARKWOOD DR"/>
    <n v="101"/>
    <s v="RIVELLI DANIEL J"/>
    <s v="R30"/>
    <s v="ONE FAMILY"/>
    <s v="38//341//"/>
    <n v="8.5120000000000001E-2"/>
    <n v="1"/>
    <n v="1"/>
    <n v="1"/>
    <n v="1"/>
    <s v="SEPTIC"/>
    <n v="0"/>
    <n v="1"/>
    <n v="1100"/>
    <s v="YES"/>
    <n v="1100"/>
    <s v="38-341"/>
    <s v="Public Water,Septic"/>
    <s v="SEPTIC"/>
    <s v="SEPTIC"/>
    <n v="1100"/>
    <m/>
    <m/>
    <n v="1"/>
    <n v="1"/>
    <n v="2"/>
    <n v="528"/>
    <n v="1"/>
    <m/>
    <m/>
    <m/>
    <m/>
    <m/>
    <m/>
    <m/>
    <m/>
    <m/>
    <m/>
    <n v="1"/>
    <n v="1"/>
    <x v="5"/>
    <x v="5"/>
  </r>
  <r>
    <s v="40-6"/>
    <m/>
    <x v="0"/>
    <s v="13 STILLMAN MEM DR"/>
    <n v="101"/>
    <s v="POTITO JOHN ANTHONY&amp;ROSARY ANN"/>
    <s v="R30"/>
    <s v="ONE FAMILY"/>
    <s v="40//6//"/>
    <n v="0.24878"/>
    <n v="1"/>
    <n v="1"/>
    <n v="1"/>
    <n v="1"/>
    <s v="SEPTIC"/>
    <n v="0"/>
    <n v="1"/>
    <n v="4700"/>
    <s v="YES"/>
    <n v="4700"/>
    <s v="40-6"/>
    <s v="Public Water,Gas,Septic"/>
    <s v="SEPTIC"/>
    <s v="SEPTIC"/>
    <n v="4700"/>
    <m/>
    <m/>
    <n v="1"/>
    <n v="1"/>
    <n v="3"/>
    <n v="1008"/>
    <n v="1"/>
    <m/>
    <m/>
    <m/>
    <m/>
    <m/>
    <m/>
    <m/>
    <m/>
    <m/>
    <m/>
    <n v="1"/>
    <n v="1"/>
    <x v="5"/>
    <x v="5"/>
  </r>
  <r>
    <s v="46A-1-84"/>
    <m/>
    <x v="0"/>
    <s v="121 PINEHURST DR"/>
    <n v="101"/>
    <s v="DIANGELO LEO R"/>
    <s v="R30"/>
    <s v="ONE FAMILY"/>
    <s v="46/A1/84//"/>
    <n v="6.3460000000000003E-2"/>
    <n v="0"/>
    <n v="0"/>
    <n v="1"/>
    <n v="1"/>
    <s v="SEWER"/>
    <n v="1"/>
    <n v="1"/>
    <n v="500"/>
    <s v="YES"/>
    <n v="0"/>
    <s v="46A-1-84"/>
    <s v="All Public"/>
    <s v="SEWER"/>
    <s v="SEWER"/>
    <n v="500"/>
    <m/>
    <m/>
    <n v="0"/>
    <n v="0"/>
    <n v="2"/>
    <n v="672"/>
    <n v="1"/>
    <m/>
    <m/>
    <m/>
    <m/>
    <m/>
    <m/>
    <m/>
    <m/>
    <m/>
    <m/>
    <n v="1"/>
    <n v="1"/>
    <x v="4"/>
    <x v="4"/>
  </r>
  <r>
    <s v="46A-1-86"/>
    <m/>
    <x v="0"/>
    <s v="11 COTTAGE ST"/>
    <n v="101"/>
    <s v="PARKER SUSAN R"/>
    <s v="R30"/>
    <s v="ONE FAMILY"/>
    <s v="46/A1/86//"/>
    <n v="0.10213999999999999"/>
    <n v="0"/>
    <n v="0"/>
    <n v="1"/>
    <n v="1"/>
    <s v="SEWER"/>
    <n v="1"/>
    <n v="1"/>
    <n v="6600"/>
    <s v="YES"/>
    <n v="0"/>
    <s v="46A-1-86"/>
    <s v="Public Water,Public Sewer"/>
    <s v="SEWER"/>
    <s v="SEWER"/>
    <n v="6600"/>
    <m/>
    <m/>
    <n v="0"/>
    <n v="0"/>
    <n v="2"/>
    <n v="638"/>
    <n v="1"/>
    <m/>
    <m/>
    <m/>
    <m/>
    <m/>
    <m/>
    <m/>
    <m/>
    <m/>
    <m/>
    <n v="2"/>
    <n v="1"/>
    <x v="4"/>
    <x v="4"/>
  </r>
  <r>
    <s v="38-340"/>
    <m/>
    <x v="0"/>
    <s v="53 PARKWOOD DR"/>
    <n v="101"/>
    <s v="PAPARO VITO"/>
    <s v="R30"/>
    <s v="ONE FAMILY"/>
    <s v="38//340//"/>
    <n v="8.8120000000000004E-2"/>
    <n v="1"/>
    <n v="1"/>
    <n v="1"/>
    <n v="1"/>
    <s v="SEPTIC"/>
    <n v="0"/>
    <n v="1"/>
    <n v="0"/>
    <s v="YES"/>
    <n v="0"/>
    <s v="38-340"/>
    <s v="Public Water,Gas,Septic"/>
    <s v="SEPTIC"/>
    <s v="SEPTIC"/>
    <n v="0"/>
    <m/>
    <m/>
    <n v="1"/>
    <n v="1"/>
    <n v="2"/>
    <n v="704"/>
    <n v="1"/>
    <m/>
    <m/>
    <m/>
    <m/>
    <m/>
    <m/>
    <m/>
    <m/>
    <m/>
    <m/>
    <n v="1"/>
    <n v="1"/>
    <x v="5"/>
    <x v="5"/>
  </r>
  <r>
    <s v="57-WS8"/>
    <m/>
    <x v="0"/>
    <s v="10 NICHOLAS DR"/>
    <n v="101"/>
    <s v="VIVEIROS DERRICK"/>
    <s v="MR30"/>
    <s v="ONE FAMILY"/>
    <s v="57//WS8//"/>
    <n v="0.15726000000000001"/>
    <n v="0"/>
    <n v="0"/>
    <n v="0"/>
    <n v="1"/>
    <m/>
    <n v="1"/>
    <n v="1"/>
    <n v="5800"/>
    <s v="YES"/>
    <n v="0"/>
    <s v="57-WS8"/>
    <s v="Public Water"/>
    <m/>
    <s v="SEWER"/>
    <n v="5800"/>
    <m/>
    <m/>
    <n v="0"/>
    <n v="0"/>
    <n v="2"/>
    <n v="1536"/>
    <n v="2"/>
    <m/>
    <m/>
    <m/>
    <m/>
    <m/>
    <m/>
    <m/>
    <m/>
    <m/>
    <m/>
    <n v="1"/>
    <n v="1"/>
    <x v="0"/>
    <x v="0"/>
  </r>
  <r>
    <s v="49-11"/>
    <m/>
    <x v="0"/>
    <s v="10 CANNONBERRY WAY"/>
    <n v="101"/>
    <s v="DERNOGA ROSEMARIE"/>
    <s v="R30"/>
    <s v="ONE FAMILY"/>
    <s v="49//11//"/>
    <n v="0.31363000000000002"/>
    <n v="0"/>
    <n v="0"/>
    <n v="1"/>
    <n v="1"/>
    <s v="SEWER"/>
    <n v="1"/>
    <n v="1"/>
    <n v="13500"/>
    <s v="YES"/>
    <n v="0"/>
    <s v="49-11"/>
    <s v="All Public"/>
    <s v="SEWER"/>
    <s v="SEWER"/>
    <n v="13500"/>
    <m/>
    <m/>
    <n v="0"/>
    <n v="0"/>
    <n v="3"/>
    <n v="1711"/>
    <n v="1.75"/>
    <m/>
    <m/>
    <m/>
    <m/>
    <m/>
    <m/>
    <m/>
    <m/>
    <m/>
    <m/>
    <n v="1"/>
    <n v="1"/>
    <x v="4"/>
    <x v="4"/>
  </r>
  <r>
    <s v="46A-1-33"/>
    <m/>
    <x v="0"/>
    <s v="76 PINEHURST DR"/>
    <n v="101"/>
    <s v="KOSHIVAS DEBRA E TRUSTEE OF"/>
    <s v="R30"/>
    <s v="ONE FAMILY"/>
    <s v="46/A1/33//"/>
    <n v="0.15454000000000001"/>
    <n v="0"/>
    <n v="0"/>
    <n v="1"/>
    <n v="1"/>
    <s v="SEWER"/>
    <n v="1"/>
    <n v="1"/>
    <n v="0"/>
    <s v="YES"/>
    <n v="0"/>
    <s v="46A-1-33"/>
    <s v="Public Water,Public Sewer"/>
    <s v="SEWER"/>
    <s v="SEWER"/>
    <n v="0"/>
    <m/>
    <m/>
    <n v="0"/>
    <n v="0"/>
    <n v="3"/>
    <n v="1768"/>
    <n v="1"/>
    <m/>
    <m/>
    <m/>
    <m/>
    <m/>
    <m/>
    <m/>
    <m/>
    <m/>
    <m/>
    <n v="2"/>
    <n v="1"/>
    <x v="4"/>
    <x v="4"/>
  </r>
  <r>
    <s v="49-7"/>
    <m/>
    <x v="0"/>
    <s v="13 CANNONBERRY WAY"/>
    <n v="101"/>
    <s v="PLACE PAUL S"/>
    <s v="R30"/>
    <s v="ONE FAMILY"/>
    <s v="49//7//"/>
    <n v="0.27823999999999999"/>
    <n v="0"/>
    <n v="0"/>
    <n v="1"/>
    <n v="1"/>
    <s v="SEWER"/>
    <n v="1"/>
    <n v="0"/>
    <n v="0"/>
    <s v="YES"/>
    <n v="0"/>
    <s v="49-7"/>
    <s v="All Public"/>
    <s v="SEWER"/>
    <s v="SEWER"/>
    <n v="0"/>
    <m/>
    <m/>
    <n v="0"/>
    <n v="0"/>
    <n v="3"/>
    <n v="1663"/>
    <n v="1.75"/>
    <m/>
    <m/>
    <m/>
    <m/>
    <m/>
    <m/>
    <m/>
    <m/>
    <m/>
    <m/>
    <n v="1"/>
    <n v="1"/>
    <x v="4"/>
    <x v="4"/>
  </r>
  <r>
    <s v="38-339"/>
    <m/>
    <x v="0"/>
    <s v="55 PARKWOOD DR"/>
    <n v="106"/>
    <s v="HENDRY DOUGLAS"/>
    <s v="R30"/>
    <s v="AC LND IMP  MDL-00"/>
    <s v="38//339//"/>
    <n v="8.4229999999999999E-2"/>
    <n v="0"/>
    <n v="0"/>
    <n v="0"/>
    <n v="0"/>
    <m/>
    <n v="0"/>
    <n v="0"/>
    <n v="0"/>
    <s v="YES"/>
    <n v="0"/>
    <s v="38-339"/>
    <m/>
    <m/>
    <m/>
    <n v="0"/>
    <m/>
    <m/>
    <n v="0"/>
    <n v="0"/>
    <n v="0"/>
    <n v="0"/>
    <n v="0"/>
    <m/>
    <m/>
    <m/>
    <m/>
    <m/>
    <m/>
    <m/>
    <m/>
    <m/>
    <m/>
    <n v="1"/>
    <n v="1"/>
    <x v="5"/>
    <x v="5"/>
  </r>
  <r>
    <s v="57-WS3"/>
    <m/>
    <x v="0"/>
    <s v="9 NICHOLAS DR"/>
    <n v="101"/>
    <s v="PINA JOHN M &amp; SEMAS SANDRA M"/>
    <s v="MR30"/>
    <s v="ONE FAMILY"/>
    <s v="57//WS3//"/>
    <n v="0.11867999999999999"/>
    <n v="0"/>
    <n v="0"/>
    <n v="1"/>
    <n v="1"/>
    <s v="SEWER"/>
    <n v="1"/>
    <n v="1"/>
    <n v="2000"/>
    <s v="YES"/>
    <n v="0"/>
    <s v="57-WS3"/>
    <s v="Public Water"/>
    <m/>
    <s v="SEWER"/>
    <n v="2000"/>
    <m/>
    <m/>
    <n v="0"/>
    <n v="0"/>
    <n v="2"/>
    <n v="1680"/>
    <n v="2"/>
    <m/>
    <m/>
    <m/>
    <m/>
    <m/>
    <m/>
    <m/>
    <m/>
    <m/>
    <m/>
    <n v="1"/>
    <n v="1"/>
    <x v="0"/>
    <x v="0"/>
  </r>
  <r>
    <s v="38-338"/>
    <m/>
    <x v="0"/>
    <s v="57 PARKWOOD DR"/>
    <n v="101"/>
    <s v="MCCORMACK JEANNE M"/>
    <s v="R30"/>
    <s v="ONE FAMILY"/>
    <s v="38//338//"/>
    <n v="8.5540000000000005E-2"/>
    <n v="1"/>
    <n v="1"/>
    <n v="1"/>
    <n v="1"/>
    <s v="SEPTIC"/>
    <n v="0"/>
    <n v="1"/>
    <n v="600"/>
    <s v="YES"/>
    <n v="600"/>
    <s v="38-338"/>
    <s v="Public Water,Septic"/>
    <s v="SEPTIC"/>
    <s v="SEPTIC"/>
    <n v="600"/>
    <m/>
    <m/>
    <n v="1"/>
    <n v="1"/>
    <n v="3"/>
    <n v="1056"/>
    <n v="1"/>
    <m/>
    <m/>
    <m/>
    <m/>
    <m/>
    <m/>
    <m/>
    <m/>
    <m/>
    <m/>
    <n v="1"/>
    <n v="1"/>
    <x v="5"/>
    <x v="5"/>
  </r>
  <r>
    <s v="46A-1-1000"/>
    <m/>
    <x v="0"/>
    <s v="0 PINEHURST DR  OFF"/>
    <n v="132"/>
    <s v="PINEHURST BEACH ASSOCIATION"/>
    <s v="R30"/>
    <s v="RES ACLNUD  MDL-00"/>
    <s v="46/A1/1000//"/>
    <n v="0.29332000000000003"/>
    <n v="0"/>
    <n v="0"/>
    <n v="0"/>
    <n v="0"/>
    <m/>
    <n v="0"/>
    <n v="0"/>
    <n v="0"/>
    <s v="YES"/>
    <n v="0"/>
    <s v="46A-1-1000"/>
    <m/>
    <m/>
    <m/>
    <n v="0"/>
    <m/>
    <m/>
    <n v="0"/>
    <n v="0"/>
    <n v="0"/>
    <n v="0"/>
    <n v="0"/>
    <m/>
    <m/>
    <m/>
    <m/>
    <m/>
    <m/>
    <m/>
    <m/>
    <m/>
    <m/>
    <n v="0"/>
    <n v="1"/>
    <x v="4"/>
    <x v="4"/>
  </r>
  <r>
    <s v="38-337"/>
    <m/>
    <x v="0"/>
    <s v="59 PARKWOOD DR"/>
    <n v="101"/>
    <s v="DOMIAN HENRY A"/>
    <s v="R30"/>
    <s v="ONE FAMILY"/>
    <s v="38//337//"/>
    <n v="0.12753999999999999"/>
    <n v="1"/>
    <n v="1"/>
    <n v="1"/>
    <n v="1"/>
    <s v="SEPTIC"/>
    <n v="0"/>
    <n v="1"/>
    <n v="300"/>
    <s v="NO_W1"/>
    <n v="300"/>
    <s v="38-337"/>
    <s v="Public Water,Gas,Septic"/>
    <s v="SEPTIC"/>
    <s v="SEPTIC"/>
    <n v="300"/>
    <m/>
    <m/>
    <n v="1"/>
    <n v="1"/>
    <n v="3"/>
    <n v="900"/>
    <n v="1"/>
    <m/>
    <m/>
    <m/>
    <m/>
    <m/>
    <m/>
    <m/>
    <m/>
    <m/>
    <m/>
    <n v="2"/>
    <n v="1"/>
    <x v="5"/>
    <x v="5"/>
  </r>
  <r>
    <s v="38-335"/>
    <m/>
    <x v="0"/>
    <s v="63 PARKWOOD DR"/>
    <n v="101"/>
    <s v="GUERIN ANDREA M TRUSTEE"/>
    <s v="R30"/>
    <s v="ONE FAMILY"/>
    <s v="38//335//"/>
    <n v="0.13356000000000001"/>
    <n v="1"/>
    <n v="1"/>
    <n v="1"/>
    <n v="1"/>
    <s v="SEPTIC"/>
    <n v="0"/>
    <n v="1"/>
    <n v="400"/>
    <s v="YES"/>
    <n v="400"/>
    <s v="38-335"/>
    <s v="Public Water,Gas,Septic"/>
    <s v="SEPTIC"/>
    <s v="SEPTIC"/>
    <n v="400"/>
    <m/>
    <m/>
    <n v="1"/>
    <n v="1"/>
    <n v="3"/>
    <n v="875"/>
    <n v="1.3"/>
    <m/>
    <m/>
    <m/>
    <m/>
    <m/>
    <m/>
    <m/>
    <m/>
    <m/>
    <m/>
    <n v="2"/>
    <n v="1"/>
    <x v="5"/>
    <x v="5"/>
  </r>
  <r>
    <s v="46A-1-32"/>
    <m/>
    <x v="0"/>
    <s v="74 PINEHURST DR"/>
    <n v="132"/>
    <s v="LOCKETTI ALBERT"/>
    <s v="R30"/>
    <s v="RES ACLNUD  MDL-00"/>
    <s v="46/A1/32//"/>
    <n v="0.11302"/>
    <n v="0"/>
    <n v="0"/>
    <n v="0"/>
    <n v="0"/>
    <m/>
    <n v="0"/>
    <n v="0"/>
    <n v="0"/>
    <s v="YES"/>
    <n v="0"/>
    <s v="46A-1-32"/>
    <m/>
    <m/>
    <m/>
    <n v="0"/>
    <m/>
    <m/>
    <n v="0"/>
    <n v="0"/>
    <n v="0"/>
    <n v="0"/>
    <n v="0"/>
    <m/>
    <m/>
    <m/>
    <m/>
    <m/>
    <m/>
    <m/>
    <m/>
    <m/>
    <m/>
    <n v="1"/>
    <n v="1"/>
    <x v="4"/>
    <x v="4"/>
  </r>
  <r>
    <s v="46A-1-69"/>
    <m/>
    <x v="0"/>
    <s v="148 PINEHURST DR"/>
    <n v="101"/>
    <s v="OLMSTEAD LINDA"/>
    <s v="R30"/>
    <s v="ONE FAMILY"/>
    <s v="46/A1/69//"/>
    <n v="7.7420000000000003E-2"/>
    <n v="0"/>
    <n v="0"/>
    <n v="1"/>
    <n v="1"/>
    <s v="SEWER"/>
    <n v="1"/>
    <n v="1"/>
    <n v="6000"/>
    <s v="YES"/>
    <n v="0"/>
    <s v="46A-1-69"/>
    <s v="All Public"/>
    <s v="SEWER"/>
    <s v="SEWER"/>
    <n v="6000"/>
    <m/>
    <m/>
    <n v="0"/>
    <n v="0"/>
    <n v="2"/>
    <n v="960"/>
    <n v="1"/>
    <m/>
    <m/>
    <m/>
    <m/>
    <m/>
    <m/>
    <m/>
    <m/>
    <m/>
    <m/>
    <n v="1"/>
    <n v="1"/>
    <x v="4"/>
    <x v="4"/>
  </r>
  <r>
    <s v="55-A"/>
    <m/>
    <x v="0"/>
    <s v="81 SWIFTS BCH RD"/>
    <n v="101"/>
    <s v="IANNUZZO ANGELA TRUSTEE OF"/>
    <s v="R30"/>
    <s v="ONE FAMILY"/>
    <s v="55///A/"/>
    <n v="0.43290000000000001"/>
    <n v="0"/>
    <n v="0"/>
    <n v="1"/>
    <n v="1"/>
    <s v="SEWER"/>
    <n v="0"/>
    <n v="1"/>
    <n v="5800"/>
    <s v="NO_W1"/>
    <n v="0"/>
    <s v="55-A"/>
    <s v="Gas"/>
    <m/>
    <s v="SEWER"/>
    <n v="5800"/>
    <m/>
    <m/>
    <n v="0"/>
    <n v="0"/>
    <n v="4"/>
    <n v="1933"/>
    <n v="1.75"/>
    <m/>
    <m/>
    <m/>
    <m/>
    <m/>
    <m/>
    <m/>
    <m/>
    <m/>
    <m/>
    <n v="2"/>
    <n v="1"/>
    <x v="0"/>
    <x v="0"/>
  </r>
  <r>
    <s v="46A-1-30"/>
    <m/>
    <x v="0"/>
    <s v="70 PINEHURST DR"/>
    <n v="101"/>
    <s v="MANGUSO MARY"/>
    <s v="R30"/>
    <s v="ONE FAMILY"/>
    <s v="46/A1/30//"/>
    <n v="7.8659999999999994E-2"/>
    <n v="0"/>
    <n v="0"/>
    <n v="1"/>
    <n v="1"/>
    <s v="SEWER"/>
    <n v="1"/>
    <n v="1"/>
    <n v="5500"/>
    <s v="YES"/>
    <n v="0"/>
    <s v="46A-1-30"/>
    <s v="Public Water,Public Sewer"/>
    <s v="SEWER"/>
    <s v="SEWER"/>
    <n v="5500"/>
    <m/>
    <m/>
    <n v="0"/>
    <n v="0"/>
    <n v="3"/>
    <n v="1100"/>
    <n v="1.75"/>
    <m/>
    <m/>
    <m/>
    <m/>
    <m/>
    <m/>
    <m/>
    <m/>
    <m/>
    <m/>
    <n v="1"/>
    <n v="1"/>
    <x v="4"/>
    <x v="4"/>
  </r>
  <r>
    <s v="38-334"/>
    <m/>
    <x v="0"/>
    <s v="65 PARKWOOD DR"/>
    <n v="101"/>
    <s v="KULLAS SANDRA L"/>
    <s v="R30"/>
    <s v="ONE FAMILY"/>
    <s v="38//334//"/>
    <n v="8.4169999999999995E-2"/>
    <n v="1"/>
    <n v="1"/>
    <n v="1"/>
    <n v="1"/>
    <s v="SEPTIC"/>
    <n v="0"/>
    <n v="1"/>
    <n v="12500"/>
    <s v="YES"/>
    <n v="12500"/>
    <s v="38-334"/>
    <s v="Public Water,Gas,Septic"/>
    <s v="SEPTIC"/>
    <s v="SEPTIC"/>
    <n v="12500"/>
    <m/>
    <m/>
    <n v="1"/>
    <n v="1"/>
    <n v="3"/>
    <n v="1348"/>
    <n v="1.3"/>
    <m/>
    <m/>
    <m/>
    <m/>
    <m/>
    <m/>
    <m/>
    <m/>
    <m/>
    <m/>
    <n v="1"/>
    <n v="1"/>
    <x v="5"/>
    <x v="5"/>
  </r>
  <r>
    <s v="46A-1-89"/>
    <m/>
    <x v="0"/>
    <s v="55 PINEHURST DR"/>
    <n v="101"/>
    <s v="ROSE GEORGE A SR"/>
    <s v="R30"/>
    <s v="ONE FAMILY"/>
    <s v="46/A1/89//"/>
    <n v="6.4579999999999999E-2"/>
    <n v="0"/>
    <n v="0"/>
    <n v="1"/>
    <n v="1"/>
    <s v="SEWER"/>
    <n v="1"/>
    <n v="1"/>
    <n v="4400"/>
    <s v="YES"/>
    <n v="0"/>
    <s v="46A-1-89"/>
    <s v="All Public"/>
    <s v="SEWER"/>
    <s v="SEWER"/>
    <n v="4400"/>
    <m/>
    <m/>
    <n v="0"/>
    <n v="0"/>
    <n v="1"/>
    <n v="530"/>
    <n v="1"/>
    <m/>
    <m/>
    <m/>
    <m/>
    <m/>
    <m/>
    <m/>
    <m/>
    <m/>
    <m/>
    <n v="1"/>
    <n v="1"/>
    <x v="4"/>
    <x v="4"/>
  </r>
  <r>
    <s v="57-124"/>
    <m/>
    <x v="0"/>
    <s v="34 CAMARDO DR"/>
    <n v="101"/>
    <s v="BROWN RAYMOND A"/>
    <s v="MR30"/>
    <s v="ONE FAMILY"/>
    <s v="57//124//"/>
    <n v="0.18457999999999999"/>
    <n v="0"/>
    <n v="0"/>
    <n v="1"/>
    <n v="1"/>
    <s v="SEWER"/>
    <n v="1"/>
    <n v="1"/>
    <n v="10700"/>
    <s v="YES"/>
    <n v="0"/>
    <s v="57-124"/>
    <s v="All Public"/>
    <s v="SEWER"/>
    <s v="SEWER"/>
    <n v="10700"/>
    <m/>
    <m/>
    <n v="0"/>
    <n v="0"/>
    <n v="3"/>
    <n v="1316"/>
    <n v="1"/>
    <m/>
    <m/>
    <m/>
    <m/>
    <m/>
    <m/>
    <m/>
    <m/>
    <m/>
    <m/>
    <n v="0"/>
    <n v="1"/>
    <x v="0"/>
    <x v="0"/>
  </r>
  <r>
    <s v="46A-1-83"/>
    <m/>
    <x v="0"/>
    <s v="123 PINEHURST DR"/>
    <n v="101"/>
    <s v="SWANSON CHESTER JR"/>
    <s v="R30"/>
    <s v="ONE FAMILY"/>
    <s v="46/A1/83//"/>
    <n v="5.8069999999999997E-2"/>
    <n v="0"/>
    <n v="0"/>
    <n v="1"/>
    <n v="1"/>
    <s v="SEWER"/>
    <n v="1"/>
    <n v="1"/>
    <n v="1500"/>
    <s v="YES"/>
    <n v="0"/>
    <s v="46A-1-83"/>
    <s v="All Public"/>
    <s v="SEWER"/>
    <s v="SEWER"/>
    <n v="1500"/>
    <m/>
    <m/>
    <n v="0"/>
    <n v="0"/>
    <n v="2"/>
    <n v="899"/>
    <n v="1"/>
    <m/>
    <m/>
    <m/>
    <m/>
    <m/>
    <m/>
    <m/>
    <m/>
    <m/>
    <m/>
    <n v="1"/>
    <n v="1"/>
    <x v="4"/>
    <x v="4"/>
  </r>
  <r>
    <s v="46A-1-26"/>
    <m/>
    <x v="0"/>
    <s v="66 PINEHURST DR"/>
    <n v="101"/>
    <s v="IACOBUCCI JOHN R"/>
    <s v="R30"/>
    <s v="ONE FAMILY"/>
    <s v="46/A1/26//"/>
    <n v="0.11212"/>
    <n v="0"/>
    <n v="0"/>
    <n v="1"/>
    <n v="1"/>
    <s v="SEWER"/>
    <n v="1"/>
    <n v="1"/>
    <n v="7800"/>
    <s v="YES"/>
    <n v="0"/>
    <s v="46A-1-26"/>
    <s v="All Public"/>
    <s v="SEWER"/>
    <s v="SEWER"/>
    <n v="7800"/>
    <m/>
    <m/>
    <n v="0"/>
    <n v="0"/>
    <n v="2"/>
    <n v="629"/>
    <n v="1"/>
    <m/>
    <m/>
    <m/>
    <m/>
    <m/>
    <m/>
    <m/>
    <m/>
    <m/>
    <m/>
    <n v="1"/>
    <n v="1"/>
    <x v="4"/>
    <x v="4"/>
  </r>
  <r>
    <s v="UNK1423"/>
    <s v="FEE"/>
    <x v="0"/>
    <s v="CRANBERRY GROVE"/>
    <n v="0"/>
    <m/>
    <m/>
    <m/>
    <m/>
    <n v="5.5498500000000002"/>
    <n v="0"/>
    <n v="0"/>
    <n v="0"/>
    <n v="0"/>
    <m/>
    <n v="0"/>
    <n v="0"/>
    <n v="0"/>
    <s v="NO_W2"/>
    <n v="0"/>
    <m/>
    <m/>
    <m/>
    <m/>
    <n v="0"/>
    <m/>
    <m/>
    <n v="0"/>
    <n v="0"/>
    <n v="0"/>
    <n v="0"/>
    <n v="0"/>
    <s v="Not in new Assr DB, Makepe?, old info"/>
    <m/>
    <m/>
    <m/>
    <m/>
    <m/>
    <m/>
    <m/>
    <m/>
    <m/>
    <n v="1"/>
    <n v="1"/>
    <x v="0"/>
    <x v="0"/>
  </r>
  <r>
    <s v="38-332"/>
    <m/>
    <x v="0"/>
    <s v="67 PARKWOOD DR"/>
    <n v="101"/>
    <s v="TIOLPERTAISER LLC"/>
    <s v="R30"/>
    <s v="ONE FAMILY"/>
    <s v="38//332//"/>
    <n v="8.2729999999999998E-2"/>
    <n v="1"/>
    <n v="1"/>
    <n v="1"/>
    <n v="1"/>
    <s v="SEPTIC"/>
    <n v="0"/>
    <n v="1"/>
    <n v="3400"/>
    <s v="YES"/>
    <n v="3400"/>
    <s v="38-332"/>
    <s v="Public Water,Gas,Septic"/>
    <s v="SEPTIC"/>
    <s v="SEPTIC"/>
    <n v="3400"/>
    <m/>
    <m/>
    <n v="1"/>
    <n v="1"/>
    <n v="3"/>
    <n v="1402"/>
    <n v="2"/>
    <m/>
    <m/>
    <m/>
    <m/>
    <m/>
    <m/>
    <m/>
    <m/>
    <m/>
    <m/>
    <n v="1"/>
    <n v="1"/>
    <x v="5"/>
    <x v="5"/>
  </r>
  <r>
    <s v="46A-1-31"/>
    <m/>
    <x v="0"/>
    <s v="72 PINEHURST DR"/>
    <n v="109"/>
    <s v="GLYNN MICHAEL F"/>
    <s v="R30"/>
    <s v="MULTI HSES"/>
    <s v="46/A1/31//"/>
    <n v="0.12406"/>
    <n v="0"/>
    <n v="0"/>
    <n v="2"/>
    <n v="2"/>
    <s v="SEWER"/>
    <n v="1"/>
    <n v="2"/>
    <n v="6800"/>
    <s v="YES"/>
    <n v="0"/>
    <s v="46A-1-31"/>
    <s v="Public Water,Public Sewer"/>
    <s v="SEWER"/>
    <s v="SEWER"/>
    <n v="3400"/>
    <m/>
    <m/>
    <n v="0"/>
    <n v="0"/>
    <n v="3"/>
    <n v="1384"/>
    <n v="2"/>
    <m/>
    <m/>
    <m/>
    <m/>
    <m/>
    <m/>
    <m/>
    <m/>
    <m/>
    <m/>
    <n v="1"/>
    <n v="1"/>
    <x v="4"/>
    <x v="4"/>
  </r>
  <r>
    <s v="46A-1-25"/>
    <m/>
    <x v="0"/>
    <s v="64 PINEHURST DR"/>
    <n v="101"/>
    <s v="IACOBUCCI JOHN R"/>
    <s v="R30"/>
    <s v="ONE FAMILY"/>
    <s v="46/A1/25//"/>
    <n v="0.11715"/>
    <n v="0"/>
    <n v="0"/>
    <n v="1"/>
    <n v="1"/>
    <s v="SEWER"/>
    <n v="1"/>
    <n v="1"/>
    <n v="5600"/>
    <s v="YES"/>
    <n v="0"/>
    <s v="46A-1-25"/>
    <s v="All Public"/>
    <s v="SEWER"/>
    <s v="SEWER"/>
    <n v="5600"/>
    <m/>
    <m/>
    <n v="0"/>
    <n v="0"/>
    <n v="3"/>
    <n v="1628"/>
    <n v="2"/>
    <m/>
    <m/>
    <m/>
    <m/>
    <m/>
    <m/>
    <m/>
    <m/>
    <m/>
    <m/>
    <n v="1"/>
    <n v="1"/>
    <x v="4"/>
    <x v="4"/>
  </r>
  <r>
    <s v="38-367"/>
    <m/>
    <x v="0"/>
    <s v="9 CRAB COVE TERR"/>
    <n v="132"/>
    <s v="CRABB LYDIA S"/>
    <s v="R30"/>
    <s v="RES ACLNUD  MDL-00"/>
    <s v="38//367//"/>
    <n v="0.1215"/>
    <n v="0"/>
    <n v="0"/>
    <n v="0"/>
    <n v="0"/>
    <m/>
    <n v="0"/>
    <n v="0"/>
    <n v="0"/>
    <s v="YES"/>
    <n v="0"/>
    <s v="38-367"/>
    <m/>
    <m/>
    <m/>
    <n v="0"/>
    <m/>
    <m/>
    <n v="0"/>
    <n v="0"/>
    <n v="0"/>
    <n v="0"/>
    <n v="0"/>
    <m/>
    <m/>
    <m/>
    <m/>
    <m/>
    <m/>
    <m/>
    <m/>
    <m/>
    <m/>
    <n v="1"/>
    <n v="1"/>
    <x v="5"/>
    <x v="5"/>
  </r>
  <r>
    <s v="56-CG-4B"/>
    <m/>
    <x v="0"/>
    <s v="4B CRANBERRY GROVE WY"/>
    <n v="102"/>
    <s v="BLACK NOEL E"/>
    <s v="MR30"/>
    <s v="CONDO  MDL-05"/>
    <s v="56//CG/4/B"/>
    <n v="3.1969999999999998E-2"/>
    <n v="0"/>
    <n v="0"/>
    <n v="1"/>
    <n v="1"/>
    <s v="SEWER"/>
    <n v="1"/>
    <n v="1"/>
    <n v="1000"/>
    <s v="YES"/>
    <n v="0"/>
    <s v="56-CG-4B"/>
    <m/>
    <m/>
    <s v="SEWER"/>
    <n v="1000"/>
    <m/>
    <m/>
    <n v="0"/>
    <n v="0"/>
    <n v="2"/>
    <n v="1368"/>
    <n v="1"/>
    <m/>
    <m/>
    <m/>
    <m/>
    <m/>
    <m/>
    <m/>
    <m/>
    <m/>
    <m/>
    <n v="1"/>
    <n v="1"/>
    <x v="0"/>
    <x v="0"/>
  </r>
  <r>
    <s v="38-331"/>
    <m/>
    <x v="0"/>
    <s v="69 PARKWOOD DR"/>
    <n v="101"/>
    <s v="ELA JOHN S JR"/>
    <s v="R30"/>
    <s v="ONE FAMILY"/>
    <s v="38//331//"/>
    <n v="7.9210000000000003E-2"/>
    <n v="1"/>
    <n v="1"/>
    <n v="1"/>
    <n v="1"/>
    <s v="SEPTIC"/>
    <n v="0"/>
    <n v="1"/>
    <n v="900"/>
    <s v="YES"/>
    <n v="900"/>
    <s v="38-331"/>
    <s v="Public Water,Septic"/>
    <s v="SEPTIC"/>
    <s v="SEPTIC"/>
    <n v="900"/>
    <m/>
    <m/>
    <n v="1"/>
    <n v="1"/>
    <n v="1"/>
    <n v="560"/>
    <n v="1"/>
    <m/>
    <m/>
    <m/>
    <m/>
    <m/>
    <m/>
    <m/>
    <m/>
    <m/>
    <m/>
    <n v="1"/>
    <n v="1"/>
    <x v="5"/>
    <x v="5"/>
  </r>
  <r>
    <s v="56-CG-2C"/>
    <m/>
    <x v="0"/>
    <s v="2C CRANBERRY GROVE WY"/>
    <n v="102"/>
    <s v="GLENNON CATHERINE R"/>
    <s v="MR30"/>
    <s v="CONDO  MDL-05"/>
    <s v="56//CG/2/C"/>
    <n v="3.3509999999999998E-2"/>
    <n v="0"/>
    <n v="0"/>
    <n v="1"/>
    <n v="1"/>
    <s v="SEWER"/>
    <n v="1"/>
    <n v="1"/>
    <n v="4200"/>
    <s v="YES"/>
    <n v="0"/>
    <s v="56-CG-2C"/>
    <m/>
    <m/>
    <s v="SEWER"/>
    <n v="4200"/>
    <m/>
    <m/>
    <n v="0"/>
    <n v="0"/>
    <n v="2"/>
    <n v="1368"/>
    <n v="1"/>
    <m/>
    <m/>
    <m/>
    <m/>
    <m/>
    <m/>
    <m/>
    <m/>
    <m/>
    <m/>
    <n v="1"/>
    <n v="1"/>
    <x v="0"/>
    <x v="0"/>
  </r>
  <r>
    <s v="56-CG-4A"/>
    <m/>
    <x v="0"/>
    <s v="4A CRANBERRY GROVE WY"/>
    <n v="102"/>
    <s v="FITZPATRICK KATHLEEN T"/>
    <s v="MR30"/>
    <s v="CONDO  MDL-05"/>
    <s v="56//CG/4/A"/>
    <n v="3.4110000000000001E-2"/>
    <n v="0"/>
    <n v="0"/>
    <n v="1"/>
    <n v="1"/>
    <s v="SEWER"/>
    <n v="1"/>
    <n v="1"/>
    <n v="4500"/>
    <s v="YES"/>
    <n v="0"/>
    <s v="56-CG-4A"/>
    <m/>
    <m/>
    <s v="SEWER"/>
    <n v="4500"/>
    <m/>
    <m/>
    <n v="0"/>
    <n v="0"/>
    <n v="2"/>
    <n v="1380"/>
    <n v="1"/>
    <m/>
    <m/>
    <m/>
    <m/>
    <m/>
    <m/>
    <m/>
    <m/>
    <m/>
    <m/>
    <n v="1"/>
    <n v="1"/>
    <x v="0"/>
    <x v="0"/>
  </r>
  <r>
    <s v="56-CG-2D"/>
    <m/>
    <x v="0"/>
    <s v="2D CRANBERRY GROVE WY"/>
    <n v="102"/>
    <s v="ARNE JUDITH C"/>
    <s v="MR30"/>
    <s v="CONDO  MDL-05"/>
    <s v="56//CG/2/D"/>
    <n v="3.5380000000000002E-2"/>
    <n v="0"/>
    <n v="0"/>
    <n v="1"/>
    <n v="1"/>
    <s v="SEWER"/>
    <n v="1"/>
    <n v="2"/>
    <n v="43900"/>
    <s v="YES"/>
    <n v="0"/>
    <s v="56-CG-2D"/>
    <m/>
    <m/>
    <s v="SEWER"/>
    <n v="21950"/>
    <m/>
    <m/>
    <n v="0"/>
    <n v="0"/>
    <n v="2"/>
    <n v="1380"/>
    <n v="1"/>
    <m/>
    <m/>
    <m/>
    <m/>
    <m/>
    <m/>
    <m/>
    <m/>
    <m/>
    <m/>
    <n v="1"/>
    <n v="1"/>
    <x v="0"/>
    <x v="0"/>
  </r>
  <r>
    <s v="38-365"/>
    <m/>
    <x v="0"/>
    <s v="11 CRAB COVE TERR"/>
    <n v="101"/>
    <s v="CRABB LYDIA S"/>
    <s v="R30"/>
    <s v="ONE FAMILY"/>
    <s v="38//365//"/>
    <n v="0.17701"/>
    <n v="1"/>
    <n v="1"/>
    <n v="1"/>
    <n v="1"/>
    <s v="SEPTIC"/>
    <n v="0"/>
    <n v="1"/>
    <n v="7600"/>
    <s v="YES"/>
    <n v="7600"/>
    <s v="38-365"/>
    <s v="Public Water,Septic"/>
    <s v="SEPTIC"/>
    <s v="SEPTIC"/>
    <n v="7600"/>
    <m/>
    <m/>
    <n v="1"/>
    <n v="1"/>
    <n v="1"/>
    <n v="1048"/>
    <n v="1"/>
    <m/>
    <m/>
    <m/>
    <m/>
    <m/>
    <m/>
    <m/>
    <m/>
    <m/>
    <m/>
    <n v="2"/>
    <n v="1"/>
    <x v="5"/>
    <x v="5"/>
  </r>
  <r>
    <s v="38-330"/>
    <m/>
    <x v="0"/>
    <s v="71 PARKWOOD DR"/>
    <n v="101"/>
    <s v="LEXIASELA LLC"/>
    <s v="R30"/>
    <s v="ONE FAMILY"/>
    <s v="38//330//"/>
    <n v="8.1100000000000005E-2"/>
    <n v="1"/>
    <n v="1"/>
    <n v="1"/>
    <n v="1"/>
    <s v="SEPTIC"/>
    <n v="0"/>
    <n v="1"/>
    <n v="3300"/>
    <s v="YES"/>
    <n v="3300"/>
    <s v="38-330"/>
    <s v="Public Water,Gas,Septic"/>
    <s v="SEPTIC"/>
    <s v="SEPTIC"/>
    <n v="3300"/>
    <m/>
    <m/>
    <n v="1"/>
    <n v="1"/>
    <n v="1"/>
    <n v="708"/>
    <n v="1"/>
    <m/>
    <m/>
    <m/>
    <m/>
    <m/>
    <m/>
    <m/>
    <m/>
    <m/>
    <m/>
    <n v="1"/>
    <n v="1"/>
    <x v="5"/>
    <x v="5"/>
  </r>
  <r>
    <s v="56-CG-4D"/>
    <m/>
    <x v="0"/>
    <s v="4D CRANBERRY GROVE WY"/>
    <n v="102"/>
    <s v="AGOSTINI CHARLOTTE"/>
    <s v="MR30"/>
    <s v="CONDO  MDL-05"/>
    <s v="56//CG/4/D"/>
    <n v="3.3029999999999997E-2"/>
    <n v="0"/>
    <n v="0"/>
    <n v="1"/>
    <n v="1"/>
    <s v="SEWER"/>
    <n v="1"/>
    <n v="2"/>
    <n v="22200"/>
    <s v="YES"/>
    <n v="0"/>
    <s v="56-CG-4D"/>
    <m/>
    <m/>
    <s v="SEWER"/>
    <n v="11100"/>
    <m/>
    <m/>
    <n v="0"/>
    <n v="0"/>
    <n v="2"/>
    <n v="1380"/>
    <n v="1"/>
    <m/>
    <m/>
    <m/>
    <m/>
    <m/>
    <m/>
    <m/>
    <m/>
    <m/>
    <m/>
    <n v="1"/>
    <n v="1"/>
    <x v="0"/>
    <x v="0"/>
  </r>
  <r>
    <s v="46A-1-24"/>
    <m/>
    <x v="0"/>
    <s v="62 PINEHURST DR"/>
    <n v="101"/>
    <s v="CLEARY EVA M"/>
    <s v="R30"/>
    <s v="ONE FAMILY"/>
    <s v="46/A1/24//"/>
    <n v="0.11531"/>
    <n v="0"/>
    <n v="0"/>
    <n v="1"/>
    <n v="1"/>
    <s v="SEWER"/>
    <n v="1"/>
    <n v="1"/>
    <n v="4500"/>
    <s v="YES"/>
    <n v="0"/>
    <s v="46A-1-24"/>
    <s v="All Public"/>
    <s v="SEWER"/>
    <s v="SEWER"/>
    <n v="4500"/>
    <m/>
    <m/>
    <n v="0"/>
    <n v="0"/>
    <n v="3"/>
    <n v="944"/>
    <n v="1"/>
    <m/>
    <m/>
    <m/>
    <m/>
    <m/>
    <m/>
    <m/>
    <m/>
    <m/>
    <m/>
    <n v="1"/>
    <n v="1"/>
    <x v="4"/>
    <x v="4"/>
  </r>
  <r>
    <s v="38-363"/>
    <m/>
    <x v="0"/>
    <s v="15 CRAB COVE TERR"/>
    <n v="101"/>
    <s v="SEROWIK JULIE A"/>
    <s v="R30"/>
    <s v="ONE FAMILY"/>
    <s v="38//363//"/>
    <n v="0.16692000000000001"/>
    <n v="1"/>
    <n v="1"/>
    <n v="1"/>
    <n v="1"/>
    <s v="SEPTIC"/>
    <n v="0"/>
    <n v="1"/>
    <n v="3800"/>
    <s v="YES"/>
    <n v="3800"/>
    <s v="38-363"/>
    <s v="Public Water,Gas,Septic"/>
    <s v="SEPTIC"/>
    <s v="SEPTIC"/>
    <n v="3800"/>
    <m/>
    <m/>
    <n v="1"/>
    <n v="1"/>
    <n v="1"/>
    <n v="902"/>
    <n v="1"/>
    <m/>
    <m/>
    <m/>
    <m/>
    <m/>
    <m/>
    <m/>
    <m/>
    <m/>
    <m/>
    <n v="2"/>
    <n v="1"/>
    <x v="5"/>
    <x v="5"/>
  </r>
  <r>
    <s v="46A-1-28"/>
    <m/>
    <x v="0"/>
    <s v="1 BLUEJAY TER"/>
    <n v="101"/>
    <s v="BINGHAM ELENA"/>
    <s v="R30"/>
    <s v="ONE FAMILY"/>
    <s v="46/A1/28//"/>
    <n v="0.13214000000000001"/>
    <n v="0"/>
    <n v="0"/>
    <n v="1"/>
    <n v="1"/>
    <s v="SEWER"/>
    <n v="1"/>
    <n v="0"/>
    <n v="0"/>
    <s v="NO_W1"/>
    <n v="0"/>
    <s v="46A-1-28"/>
    <s v="All Public"/>
    <s v="SEWER"/>
    <s v="SEWER"/>
    <n v="5000"/>
    <m/>
    <m/>
    <n v="0"/>
    <n v="0"/>
    <n v="2"/>
    <n v="762"/>
    <n v="1"/>
    <m/>
    <m/>
    <m/>
    <m/>
    <m/>
    <m/>
    <m/>
    <m/>
    <m/>
    <m/>
    <n v="2"/>
    <n v="1"/>
    <x v="4"/>
    <x v="4"/>
  </r>
  <r>
    <s v="56-CG-2B"/>
    <m/>
    <x v="0"/>
    <s v="2B CRANBERRY GROVE WY"/>
    <n v="102"/>
    <s v="MULLIN MARY E"/>
    <s v="MR30"/>
    <s v="CONDO  MDL-05"/>
    <s v="56//CG/2/B"/>
    <n v="3.4540000000000001E-2"/>
    <n v="0"/>
    <n v="0"/>
    <n v="1"/>
    <n v="1"/>
    <s v="SEWER"/>
    <n v="1"/>
    <n v="1"/>
    <n v="900"/>
    <s v="YES"/>
    <n v="0"/>
    <s v="56-CG-2B"/>
    <m/>
    <m/>
    <s v="SEWER"/>
    <n v="900"/>
    <m/>
    <m/>
    <n v="0"/>
    <n v="0"/>
    <n v="2"/>
    <n v="1368"/>
    <n v="1"/>
    <m/>
    <m/>
    <m/>
    <m/>
    <m/>
    <m/>
    <m/>
    <m/>
    <m/>
    <m/>
    <n v="1"/>
    <n v="1"/>
    <x v="0"/>
    <x v="0"/>
  </r>
  <r>
    <s v="46A-1-70"/>
    <m/>
    <x v="0"/>
    <s v="150 PINEHURST DR"/>
    <n v="101"/>
    <s v="MELLONI KIMBERLY A"/>
    <s v="R30"/>
    <s v="ONE FAMILY"/>
    <s v="46/A1/70//"/>
    <n v="8.5750000000000007E-2"/>
    <n v="0"/>
    <n v="0"/>
    <n v="1"/>
    <n v="1"/>
    <s v="SEWER"/>
    <n v="1"/>
    <n v="1"/>
    <n v="3900"/>
    <s v="YES"/>
    <n v="0"/>
    <s v="46A-1-70"/>
    <s v="All Public"/>
    <s v="SEWER"/>
    <s v="SEWER"/>
    <n v="3900"/>
    <m/>
    <m/>
    <n v="0"/>
    <n v="0"/>
    <n v="2"/>
    <n v="720"/>
    <n v="1"/>
    <m/>
    <m/>
    <m/>
    <m/>
    <m/>
    <m/>
    <m/>
    <m/>
    <m/>
    <m/>
    <n v="1"/>
    <n v="1"/>
    <x v="4"/>
    <x v="4"/>
  </r>
  <r>
    <s v="38-362"/>
    <m/>
    <x v="0"/>
    <s v="19 CRAB COVE TERR"/>
    <n v="132"/>
    <s v="CONDON PHYLLIS E"/>
    <s v="R30"/>
    <s v="RES ACLNUD  MDL-00"/>
    <s v="38//362//"/>
    <n v="8.7830000000000005E-2"/>
    <n v="0"/>
    <n v="0"/>
    <n v="0"/>
    <n v="0"/>
    <m/>
    <n v="0"/>
    <n v="0"/>
    <n v="0"/>
    <s v="YES"/>
    <n v="0"/>
    <s v="38-362"/>
    <m/>
    <m/>
    <m/>
    <n v="0"/>
    <m/>
    <m/>
    <n v="0"/>
    <n v="0"/>
    <n v="0"/>
    <n v="0"/>
    <n v="0"/>
    <m/>
    <m/>
    <m/>
    <m/>
    <m/>
    <m/>
    <m/>
    <m/>
    <m/>
    <m/>
    <n v="1"/>
    <n v="1"/>
    <x v="5"/>
    <x v="5"/>
  </r>
  <r>
    <s v="38-361"/>
    <m/>
    <x v="0"/>
    <s v="21 CRAB COVE TERR"/>
    <n v="101"/>
    <s v="JOHNSON KRISTEN N"/>
    <s v="R30"/>
    <s v="ONE FAMILY"/>
    <s v="38//361//"/>
    <n v="9.8610000000000003E-2"/>
    <n v="1"/>
    <n v="1"/>
    <n v="1"/>
    <n v="1"/>
    <s v="SEPTIC"/>
    <n v="0"/>
    <n v="1"/>
    <n v="400"/>
    <s v="YES"/>
    <n v="400"/>
    <s v="38-361"/>
    <s v="Public Water,Septic"/>
    <s v="SEPTIC"/>
    <s v="SEPTIC"/>
    <n v="400"/>
    <m/>
    <m/>
    <n v="1"/>
    <n v="1"/>
    <n v="3"/>
    <n v="658"/>
    <n v="1"/>
    <m/>
    <m/>
    <m/>
    <m/>
    <m/>
    <m/>
    <m/>
    <m/>
    <m/>
    <m/>
    <n v="1"/>
    <n v="1"/>
    <x v="5"/>
    <x v="5"/>
  </r>
  <r>
    <s v="57-WS1"/>
    <m/>
    <x v="0"/>
    <s v="7 NICHOLAS DR"/>
    <n v="101"/>
    <s v="HAMLET TODD A"/>
    <s v="MR30"/>
    <s v="ONE FAMILY"/>
    <s v="57//WS1//"/>
    <n v="0.16539000000000001"/>
    <n v="0"/>
    <n v="0"/>
    <n v="1"/>
    <n v="1"/>
    <s v="SEWER"/>
    <n v="1"/>
    <n v="1"/>
    <n v="7400"/>
    <s v="YES"/>
    <n v="0"/>
    <s v="57-WS1"/>
    <s v="Public Water"/>
    <m/>
    <s v="SEWER"/>
    <n v="7400"/>
    <m/>
    <m/>
    <n v="0"/>
    <n v="0"/>
    <n v="2"/>
    <n v="1306"/>
    <n v="2"/>
    <m/>
    <m/>
    <m/>
    <m/>
    <m/>
    <m/>
    <m/>
    <m/>
    <m/>
    <m/>
    <n v="1"/>
    <n v="1"/>
    <x v="0"/>
    <x v="0"/>
  </r>
  <r>
    <s v="56-CG-4C"/>
    <m/>
    <x v="0"/>
    <s v="4C CRANBERRY GROVE WY"/>
    <n v="102"/>
    <s v="FREEDMAN MARY P LIFE ESTATE"/>
    <s v="MR30"/>
    <s v="CONDO  MDL-05"/>
    <s v="56//CG/4/C"/>
    <n v="3.3610000000000001E-2"/>
    <n v="0"/>
    <n v="0"/>
    <n v="1"/>
    <n v="1"/>
    <s v="SEWER"/>
    <n v="1"/>
    <n v="1"/>
    <n v="3700"/>
    <s v="YES"/>
    <n v="0"/>
    <s v="56-CG-4C"/>
    <m/>
    <m/>
    <s v="SEWER"/>
    <n v="3700"/>
    <m/>
    <m/>
    <n v="0"/>
    <n v="0"/>
    <n v="2"/>
    <n v="1368"/>
    <n v="1"/>
    <m/>
    <m/>
    <m/>
    <m/>
    <m/>
    <m/>
    <m/>
    <m/>
    <m/>
    <m/>
    <n v="1"/>
    <n v="1"/>
    <x v="0"/>
    <x v="0"/>
  </r>
  <r>
    <s v="56-CG-2A"/>
    <m/>
    <x v="0"/>
    <s v="2A CRANBERRY GROVE WY"/>
    <n v="102"/>
    <s v="ADAMS HENRY E"/>
    <s v="MR30"/>
    <s v="CONDO  MDL-05"/>
    <s v="56//CG/2/A"/>
    <n v="3.2910000000000002E-2"/>
    <n v="0"/>
    <n v="0"/>
    <n v="1"/>
    <n v="1"/>
    <s v="SEWER"/>
    <n v="1"/>
    <n v="1"/>
    <n v="6500"/>
    <s v="YES"/>
    <n v="0"/>
    <s v="56-CG-2A"/>
    <m/>
    <m/>
    <s v="SEWER"/>
    <n v="6500"/>
    <m/>
    <m/>
    <n v="0"/>
    <n v="0"/>
    <n v="2"/>
    <n v="1380"/>
    <n v="1"/>
    <m/>
    <m/>
    <m/>
    <m/>
    <m/>
    <m/>
    <m/>
    <m/>
    <m/>
    <m/>
    <n v="1"/>
    <n v="1"/>
    <x v="0"/>
    <x v="0"/>
  </r>
  <r>
    <s v="46A-1-90"/>
    <m/>
    <x v="0"/>
    <s v="53 PINEHURST DR"/>
    <n v="101"/>
    <s v="SIMMONS BRIAN D SR"/>
    <s v="R30"/>
    <s v="ONE FAMILY"/>
    <s v="46/A1/90//"/>
    <n v="5.2560000000000003E-2"/>
    <n v="0"/>
    <n v="0"/>
    <n v="1"/>
    <n v="1"/>
    <s v="SEWER"/>
    <n v="1"/>
    <n v="1"/>
    <n v="9300"/>
    <s v="YES"/>
    <n v="0"/>
    <s v="46A-1-90"/>
    <s v="All Public"/>
    <s v="SEWER"/>
    <s v="SEWER"/>
    <n v="9300"/>
    <m/>
    <m/>
    <n v="0"/>
    <n v="0"/>
    <n v="2"/>
    <n v="781"/>
    <n v="1"/>
    <m/>
    <m/>
    <m/>
    <m/>
    <m/>
    <m/>
    <m/>
    <m/>
    <m/>
    <m/>
    <n v="1"/>
    <n v="1"/>
    <x v="4"/>
    <x v="4"/>
  </r>
  <r>
    <s v="46A-1-22"/>
    <m/>
    <x v="0"/>
    <s v="2 COTTAGE ST"/>
    <n v="101"/>
    <s v="ASPERO RONALD P &amp; JEANNE M"/>
    <s v="R30"/>
    <s v="ONE FAMILY"/>
    <s v="46/A1/22//"/>
    <n v="0.1144"/>
    <n v="0"/>
    <n v="0"/>
    <n v="1"/>
    <n v="1"/>
    <s v="SEWER"/>
    <n v="1"/>
    <n v="1"/>
    <n v="500"/>
    <s v="YES"/>
    <n v="0"/>
    <s v="46A-1-22"/>
    <s v="All Public"/>
    <s v="SEWER"/>
    <s v="SEWER"/>
    <n v="500"/>
    <m/>
    <m/>
    <n v="0"/>
    <n v="0"/>
    <n v="3"/>
    <n v="1081"/>
    <n v="1.75"/>
    <m/>
    <m/>
    <m/>
    <m/>
    <m/>
    <m/>
    <m/>
    <m/>
    <m/>
    <m/>
    <n v="2"/>
    <n v="1"/>
    <x v="4"/>
    <x v="4"/>
  </r>
  <r>
    <s v="46A-1-82"/>
    <m/>
    <x v="0"/>
    <s v="125 PINEHURST DR"/>
    <n v="101"/>
    <s v="RUSSO ALBERT A  LIFE ESTATE"/>
    <s v="R30"/>
    <s v="ONE FAMILY"/>
    <s v="46/A1/82//"/>
    <n v="5.9279999999999999E-2"/>
    <n v="0"/>
    <n v="0"/>
    <n v="1"/>
    <n v="1"/>
    <s v="SEWER"/>
    <n v="1"/>
    <n v="2"/>
    <n v="8600"/>
    <s v="YES"/>
    <n v="0"/>
    <s v="46A-1-82"/>
    <s v="All Public"/>
    <s v="SEWER"/>
    <s v="SEWER"/>
    <n v="4300"/>
    <m/>
    <m/>
    <n v="0"/>
    <n v="0"/>
    <n v="2"/>
    <n v="755"/>
    <n v="1"/>
    <m/>
    <m/>
    <m/>
    <m/>
    <m/>
    <m/>
    <m/>
    <m/>
    <m/>
    <m/>
    <n v="1"/>
    <n v="1"/>
    <x v="4"/>
    <x v="4"/>
  </r>
  <r>
    <s v="49-1006"/>
    <m/>
    <x v="0"/>
    <s v="0 SWIFTS BCH RD"/>
    <n v="132"/>
    <s v="BACHANT WILLIAM P"/>
    <s v="R30"/>
    <s v="RES ACLNUD  MDL-00"/>
    <s v="49//1006//"/>
    <n v="0.24525"/>
    <n v="0"/>
    <n v="0"/>
    <n v="0"/>
    <n v="0"/>
    <m/>
    <n v="0"/>
    <n v="0"/>
    <n v="0"/>
    <s v="YES"/>
    <n v="0"/>
    <s v="49-1006"/>
    <m/>
    <m/>
    <m/>
    <n v="0"/>
    <m/>
    <m/>
    <n v="0"/>
    <n v="0"/>
    <n v="0"/>
    <n v="0"/>
    <n v="0"/>
    <m/>
    <m/>
    <m/>
    <m/>
    <m/>
    <m/>
    <m/>
    <m/>
    <m/>
    <m/>
    <n v="1"/>
    <n v="1"/>
    <x v="0"/>
    <x v="0"/>
  </r>
  <r>
    <s v="40-27"/>
    <m/>
    <x v="0"/>
    <s v="3 FRANK CUTLER DR"/>
    <n v="101"/>
    <s v="LANAGAN NORMA JEAN"/>
    <s v="R30"/>
    <s v="ONE FAMILY"/>
    <s v="40//27//"/>
    <n v="0.17613999999999999"/>
    <n v="1"/>
    <n v="1"/>
    <n v="1"/>
    <n v="1"/>
    <s v="SEPTIC"/>
    <n v="0"/>
    <n v="1"/>
    <n v="5100"/>
    <s v="YES"/>
    <n v="5100"/>
    <s v="40-27"/>
    <s v="Public Water,Gas,Septic"/>
    <s v="SEPTIC"/>
    <s v="SEPTIC"/>
    <n v="5100"/>
    <m/>
    <m/>
    <n v="1"/>
    <n v="1"/>
    <n v="2"/>
    <n v="872"/>
    <n v="1"/>
    <m/>
    <m/>
    <m/>
    <m/>
    <m/>
    <m/>
    <m/>
    <m/>
    <m/>
    <m/>
    <n v="0"/>
    <n v="1"/>
    <x v="5"/>
    <x v="5"/>
  </r>
  <r>
    <s v="46A-1-18"/>
    <m/>
    <x v="0"/>
    <s v="7 COTTAGE ST"/>
    <n v="101"/>
    <s v="SIMMONS BRIAN D SR"/>
    <s v="R30"/>
    <s v="ONE FAMILY"/>
    <s v="46/A1/18//"/>
    <n v="8.115E-2"/>
    <n v="0"/>
    <n v="0"/>
    <n v="1"/>
    <n v="1"/>
    <s v="SEWER"/>
    <n v="1"/>
    <n v="1"/>
    <n v="9200"/>
    <s v="YES"/>
    <n v="0"/>
    <s v="46A-1-18"/>
    <s v="Public Water,Public Sewer"/>
    <s v="SEWER"/>
    <s v="SEWER"/>
    <n v="9200"/>
    <m/>
    <m/>
    <n v="0"/>
    <n v="0"/>
    <n v="4"/>
    <n v="1700"/>
    <n v="2"/>
    <m/>
    <m/>
    <m/>
    <m/>
    <m/>
    <m/>
    <m/>
    <m/>
    <m/>
    <m/>
    <n v="1"/>
    <n v="1"/>
    <x v="4"/>
    <x v="4"/>
  </r>
  <r>
    <s v="40-5"/>
    <m/>
    <x v="0"/>
    <s v="15 STILLMAN MEM DR"/>
    <n v="101"/>
    <s v="HOLMES MARK A JR"/>
    <s v="R30"/>
    <s v="ONE FAMILY"/>
    <s v="40//5//"/>
    <n v="0.28522999999999998"/>
    <n v="1"/>
    <n v="1"/>
    <n v="1"/>
    <n v="1"/>
    <s v="SEPTIC"/>
    <n v="0"/>
    <n v="1"/>
    <n v="8500"/>
    <s v="YES"/>
    <n v="8500"/>
    <s v="40-5"/>
    <s v="Public Water,Gas,Septic"/>
    <s v="SEPTIC"/>
    <s v="SEPTIC"/>
    <n v="8500"/>
    <m/>
    <m/>
    <n v="1"/>
    <n v="1"/>
    <n v="3"/>
    <n v="1040"/>
    <n v="1"/>
    <m/>
    <m/>
    <m/>
    <m/>
    <m/>
    <m/>
    <m/>
    <m/>
    <m/>
    <m/>
    <n v="1"/>
    <n v="1"/>
    <x v="5"/>
    <x v="5"/>
  </r>
  <r>
    <s v="57-163"/>
    <m/>
    <x v="0"/>
    <s v="39 CAMARDO DR"/>
    <n v="101"/>
    <s v="MITCHELL JASON M"/>
    <s v="MR30"/>
    <s v="ONE FAMILY"/>
    <s v="57//163//"/>
    <n v="0.23197999999999999"/>
    <n v="0"/>
    <n v="0"/>
    <n v="1"/>
    <n v="1"/>
    <s v="SEWER"/>
    <n v="1"/>
    <n v="1"/>
    <n v="4700"/>
    <s v="YES"/>
    <n v="0"/>
    <s v="57-163"/>
    <s v="All Public"/>
    <s v="SEWER"/>
    <s v="SEWER"/>
    <n v="4700"/>
    <m/>
    <m/>
    <n v="0"/>
    <n v="0"/>
    <n v="3"/>
    <n v="1190"/>
    <n v="1"/>
    <m/>
    <m/>
    <m/>
    <m/>
    <m/>
    <m/>
    <m/>
    <m/>
    <m/>
    <m/>
    <n v="1"/>
    <n v="1"/>
    <x v="0"/>
    <x v="0"/>
  </r>
  <r>
    <s v="46A-1-29"/>
    <m/>
    <x v="0"/>
    <s v="2 BLUEJAY TER"/>
    <n v="101"/>
    <s v="VYHNANEK JOHN J"/>
    <s v="R30"/>
    <s v="ONE FAMILY"/>
    <s v="46/A1/29//"/>
    <n v="8.9209999999999998E-2"/>
    <n v="0"/>
    <n v="0"/>
    <n v="1"/>
    <n v="1"/>
    <s v="SEWER"/>
    <n v="1"/>
    <n v="0"/>
    <n v="0"/>
    <s v="YES"/>
    <n v="0"/>
    <s v="46A-1-29"/>
    <s v="All Public"/>
    <s v="SEWER"/>
    <s v="SEWER"/>
    <n v="1100"/>
    <m/>
    <m/>
    <n v="0"/>
    <n v="0"/>
    <n v="2"/>
    <n v="714"/>
    <n v="1"/>
    <m/>
    <m/>
    <m/>
    <m/>
    <m/>
    <m/>
    <m/>
    <m/>
    <m/>
    <m/>
    <n v="1"/>
    <n v="1"/>
    <x v="4"/>
    <x v="4"/>
  </r>
  <r>
    <s v="LAND_NOPARC"/>
    <m/>
    <x v="0"/>
    <m/>
    <n v="0"/>
    <m/>
    <m/>
    <m/>
    <m/>
    <n v="1.31E-3"/>
    <n v="0"/>
    <n v="0"/>
    <n v="0"/>
    <n v="0"/>
    <m/>
    <n v="0"/>
    <n v="0"/>
    <n v="0"/>
    <s v="NO"/>
    <n v="0"/>
    <m/>
    <m/>
    <m/>
    <m/>
    <n v="0"/>
    <m/>
    <m/>
    <n v="0"/>
    <n v="0"/>
    <n v="0"/>
    <n v="0"/>
    <n v="0"/>
    <m/>
    <m/>
    <m/>
    <m/>
    <m/>
    <m/>
    <m/>
    <m/>
    <m/>
    <m/>
    <n v="0"/>
    <n v="1"/>
    <x v="5"/>
    <x v="5"/>
  </r>
  <r>
    <s v="46A-1-71"/>
    <m/>
    <x v="0"/>
    <s v="152 PINEHURST DR"/>
    <n v="101"/>
    <s v="CURTIN JOHN J"/>
    <m/>
    <s v="ONE FAMILY"/>
    <s v="46/A1/71//"/>
    <n v="8.0170000000000005E-2"/>
    <n v="0"/>
    <n v="0"/>
    <n v="1"/>
    <n v="1"/>
    <s v="SEWER"/>
    <n v="1"/>
    <n v="1"/>
    <n v="5200"/>
    <s v="YES"/>
    <n v="0"/>
    <s v="46A-1-71"/>
    <s v="All Public"/>
    <s v="SEWER"/>
    <s v="SEWER"/>
    <n v="5200"/>
    <m/>
    <m/>
    <n v="0"/>
    <n v="0"/>
    <n v="3"/>
    <n v="1388"/>
    <n v="1.75"/>
    <m/>
    <m/>
    <m/>
    <m/>
    <m/>
    <m/>
    <m/>
    <m/>
    <m/>
    <m/>
    <n v="1"/>
    <n v="1"/>
    <x v="4"/>
    <x v="4"/>
  </r>
  <r>
    <s v="56-CG-6A"/>
    <m/>
    <x v="0"/>
    <s v="6A CRANBERRY GROVE WY"/>
    <n v="102"/>
    <s v="BELLO MICHAEL P"/>
    <s v="MR30"/>
    <s v="CONDO  MDL-05"/>
    <s v="56//CG/6/A"/>
    <n v="3.4290000000000001E-2"/>
    <n v="0"/>
    <n v="0"/>
    <n v="1"/>
    <n v="1"/>
    <s v="SEWER"/>
    <n v="1"/>
    <n v="1"/>
    <n v="5100"/>
    <s v="YES"/>
    <n v="0"/>
    <s v="56-CG-6A"/>
    <m/>
    <m/>
    <s v="SEWER"/>
    <n v="5100"/>
    <m/>
    <m/>
    <n v="0"/>
    <n v="0"/>
    <n v="2"/>
    <n v="1380"/>
    <n v="1"/>
    <m/>
    <m/>
    <m/>
    <m/>
    <m/>
    <m/>
    <m/>
    <m/>
    <m/>
    <m/>
    <n v="1"/>
    <n v="1"/>
    <x v="0"/>
    <x v="0"/>
  </r>
  <r>
    <s v="40-13"/>
    <m/>
    <x v="0"/>
    <s v="4 FRANK CUTLER DR"/>
    <n v="101"/>
    <s v="HARLOW RICHARD A JR &amp; MARY E"/>
    <s v="R30"/>
    <s v="ONE FAMILY"/>
    <s v="40//13//"/>
    <n v="0.26212999999999997"/>
    <n v="1"/>
    <n v="1"/>
    <n v="1"/>
    <n v="1"/>
    <s v="SEPTIC"/>
    <n v="0"/>
    <n v="1"/>
    <n v="7900"/>
    <s v="YES"/>
    <n v="7900"/>
    <s v="40-13"/>
    <s v="Public Water,Gas,Septic"/>
    <s v="SEPTIC"/>
    <s v="SEPTIC"/>
    <n v="7900"/>
    <m/>
    <m/>
    <n v="1"/>
    <n v="1"/>
    <n v="3"/>
    <n v="1428"/>
    <n v="1.75"/>
    <m/>
    <m/>
    <m/>
    <m/>
    <m/>
    <m/>
    <m/>
    <m/>
    <m/>
    <m/>
    <n v="1"/>
    <n v="1"/>
    <x v="5"/>
    <x v="5"/>
  </r>
  <r>
    <s v="38-344"/>
    <m/>
    <x v="0"/>
    <s v="23 CRAB COVE TERR"/>
    <n v="101"/>
    <s v="JOHNSON GRACE M"/>
    <s v="R30"/>
    <s v="ONE FAMILY"/>
    <s v="38//344//"/>
    <n v="0.24732000000000001"/>
    <n v="1"/>
    <n v="1"/>
    <n v="1"/>
    <n v="1"/>
    <s v="SEPTIC"/>
    <n v="0"/>
    <n v="0"/>
    <n v="0"/>
    <s v="YES"/>
    <n v="0"/>
    <s v="38-344"/>
    <s v="Public Water,Gas,Septic"/>
    <s v="SEPTIC"/>
    <s v="SEPTIC"/>
    <n v="0"/>
    <m/>
    <m/>
    <n v="1"/>
    <n v="1"/>
    <n v="4"/>
    <n v="1872"/>
    <n v="1"/>
    <m/>
    <m/>
    <m/>
    <m/>
    <m/>
    <m/>
    <m/>
    <m/>
    <m/>
    <m/>
    <n v="2"/>
    <n v="1"/>
    <x v="5"/>
    <x v="5"/>
  </r>
  <r>
    <s v="46A-1-1000"/>
    <m/>
    <x v="0"/>
    <s v="0 PINEHURST DR  OFF"/>
    <n v="132"/>
    <s v="PINEHURST BEACH ASSOCIATION"/>
    <s v="R30"/>
    <s v="RES ACLNUD  MDL-00"/>
    <s v="46/A1/1000//"/>
    <n v="0.54481000000000002"/>
    <n v="0"/>
    <n v="0"/>
    <n v="0"/>
    <n v="0"/>
    <m/>
    <n v="0"/>
    <n v="0"/>
    <n v="0"/>
    <s v="YES"/>
    <n v="0"/>
    <s v="46A-1-1000"/>
    <m/>
    <m/>
    <m/>
    <n v="0"/>
    <m/>
    <m/>
    <n v="0"/>
    <n v="0"/>
    <n v="0"/>
    <n v="0"/>
    <n v="0"/>
    <m/>
    <m/>
    <m/>
    <m/>
    <m/>
    <m/>
    <m/>
    <m/>
    <m/>
    <m/>
    <n v="1"/>
    <n v="1"/>
    <x v="4"/>
    <x v="4"/>
  </r>
  <r>
    <s v="56-CG-6B"/>
    <m/>
    <x v="0"/>
    <s v="6B CRANBERRY GROVE WY"/>
    <n v="102"/>
    <s v="CROCKER JACQUELINE"/>
    <s v="MR30"/>
    <s v="CONDO  MDL-05"/>
    <s v="56//CG/6/B"/>
    <n v="3.4040000000000001E-2"/>
    <n v="0"/>
    <n v="0"/>
    <n v="1"/>
    <n v="1"/>
    <s v="SEWER"/>
    <n v="1"/>
    <n v="1"/>
    <n v="2100"/>
    <s v="YES"/>
    <n v="0"/>
    <s v="56-CG-6B"/>
    <m/>
    <m/>
    <s v="SEWER"/>
    <n v="2100"/>
    <m/>
    <m/>
    <n v="0"/>
    <n v="0"/>
    <n v="2"/>
    <n v="1368"/>
    <n v="1"/>
    <m/>
    <m/>
    <m/>
    <m/>
    <m/>
    <m/>
    <m/>
    <m/>
    <m/>
    <m/>
    <n v="1"/>
    <n v="1"/>
    <x v="0"/>
    <x v="0"/>
  </r>
  <r>
    <s v="38-333"/>
    <m/>
    <x v="0"/>
    <s v="41 CRAB COVE TERR"/>
    <n v="101"/>
    <s v="HENDRY DOUGLAS N"/>
    <s v="R30"/>
    <s v="ONE FAMILY"/>
    <s v="38//333//"/>
    <n v="0.14121"/>
    <n v="1"/>
    <n v="1"/>
    <n v="1"/>
    <n v="1"/>
    <s v="SEPTIC"/>
    <n v="0"/>
    <n v="1"/>
    <n v="3500"/>
    <s v="YES"/>
    <n v="3500"/>
    <s v="38-333"/>
    <s v="Public Water,Gas,Septic"/>
    <s v="SEPTIC"/>
    <s v="SEPTIC"/>
    <n v="3500"/>
    <m/>
    <m/>
    <n v="1"/>
    <n v="1"/>
    <n v="3"/>
    <n v="1940"/>
    <n v="1"/>
    <m/>
    <m/>
    <m/>
    <m/>
    <m/>
    <m/>
    <m/>
    <m/>
    <m/>
    <m/>
    <n v="1"/>
    <n v="1"/>
    <x v="5"/>
    <x v="5"/>
  </r>
  <r>
    <s v="46A-1-17"/>
    <m/>
    <x v="0"/>
    <s v="56 PINEHURST DR"/>
    <n v="101"/>
    <s v="ANDERSON BEVERLY S"/>
    <s v="R30"/>
    <s v="ONE FAMILY"/>
    <s v="46/A1/17//"/>
    <n v="9.3009999999999995E-2"/>
    <n v="0"/>
    <n v="0"/>
    <n v="1"/>
    <n v="1"/>
    <s v="SEWER"/>
    <n v="1"/>
    <n v="1"/>
    <n v="3600"/>
    <s v="YES"/>
    <n v="0"/>
    <s v="46A-1-17"/>
    <s v="Public Water,Public Sewer"/>
    <s v="SEWER"/>
    <s v="SEWER"/>
    <n v="3600"/>
    <m/>
    <m/>
    <n v="0"/>
    <n v="0"/>
    <n v="2"/>
    <n v="640"/>
    <n v="1"/>
    <m/>
    <m/>
    <m/>
    <m/>
    <m/>
    <m/>
    <m/>
    <m/>
    <m/>
    <m/>
    <n v="1"/>
    <n v="1"/>
    <x v="4"/>
    <x v="4"/>
  </r>
  <r>
    <s v="49-8"/>
    <m/>
    <x v="0"/>
    <s v="15 CANNONBERRY WAY"/>
    <n v="101"/>
    <s v="MCCARTHY SEPTEMBER E"/>
    <s v="R30"/>
    <s v="ONE FAMILY"/>
    <s v="49//8//"/>
    <n v="0.23776"/>
    <n v="0"/>
    <n v="0"/>
    <n v="1"/>
    <n v="1"/>
    <s v="SEWER"/>
    <n v="1"/>
    <n v="0"/>
    <n v="0"/>
    <s v="YES"/>
    <n v="0"/>
    <s v="49-8"/>
    <s v="All Public"/>
    <s v="SEWER"/>
    <s v="SEWER"/>
    <n v="0"/>
    <m/>
    <m/>
    <n v="0"/>
    <n v="0"/>
    <n v="3"/>
    <n v="1882"/>
    <n v="2"/>
    <m/>
    <m/>
    <m/>
    <m/>
    <m/>
    <m/>
    <m/>
    <m/>
    <m/>
    <m/>
    <n v="1"/>
    <n v="1"/>
    <x v="4"/>
    <x v="4"/>
  </r>
  <r>
    <s v="46A-1-91"/>
    <m/>
    <x v="0"/>
    <s v="51 PINEHURST DR"/>
    <n v="101"/>
    <s v="SHAW JAMES F"/>
    <s v="R30"/>
    <s v="ONE FAMILY"/>
    <s v="46/A1/91//"/>
    <n v="5.4519999999999999E-2"/>
    <n v="0"/>
    <n v="0"/>
    <n v="1"/>
    <n v="1"/>
    <s v="SEWER"/>
    <n v="1"/>
    <n v="1"/>
    <n v="10300"/>
    <s v="YES"/>
    <n v="0"/>
    <s v="46A-1-91"/>
    <s v="All Public"/>
    <s v="SEWER"/>
    <s v="SEWER"/>
    <n v="10300"/>
    <m/>
    <m/>
    <n v="0"/>
    <n v="0"/>
    <n v="2"/>
    <n v="783"/>
    <n v="1"/>
    <m/>
    <m/>
    <m/>
    <m/>
    <m/>
    <m/>
    <m/>
    <m/>
    <m/>
    <m/>
    <n v="1"/>
    <n v="1"/>
    <x v="4"/>
    <x v="4"/>
  </r>
  <r>
    <s v="46A-1-81"/>
    <m/>
    <x v="0"/>
    <s v="127 PINEHURST DR"/>
    <n v="101"/>
    <s v="HARRIGAN DOROTHY M"/>
    <s v="R30"/>
    <s v="ONE FAMILY"/>
    <s v="46/A1/81//"/>
    <n v="5.2560000000000003E-2"/>
    <n v="0"/>
    <n v="0"/>
    <n v="1"/>
    <n v="1"/>
    <s v="SEWER"/>
    <n v="1"/>
    <n v="1"/>
    <n v="4400"/>
    <s v="YES"/>
    <n v="0"/>
    <s v="46A-1-81"/>
    <s v="All Public"/>
    <s v="SEWER"/>
    <s v="SEWER"/>
    <n v="4400"/>
    <m/>
    <m/>
    <n v="0"/>
    <n v="0"/>
    <n v="3"/>
    <n v="624"/>
    <n v="1"/>
    <m/>
    <m/>
    <m/>
    <m/>
    <m/>
    <m/>
    <m/>
    <m/>
    <m/>
    <m/>
    <n v="1"/>
    <n v="1"/>
    <x v="4"/>
    <x v="4"/>
  </r>
  <r>
    <s v="46A-1-72"/>
    <m/>
    <x v="0"/>
    <s v="154 PINEHURST DR"/>
    <n v="101"/>
    <s v="KAHN WILLIAM M"/>
    <s v="R30"/>
    <s v="ONE FAMILY"/>
    <s v="46/A1/72//"/>
    <n v="8.5139999999999993E-2"/>
    <n v="0"/>
    <n v="0"/>
    <n v="1"/>
    <n v="1"/>
    <s v="SEWER"/>
    <n v="1"/>
    <n v="1"/>
    <n v="3700"/>
    <s v="YES"/>
    <n v="0"/>
    <s v="46A-1-72"/>
    <s v="All Public"/>
    <s v="SEWER"/>
    <s v="SEWER"/>
    <n v="3700"/>
    <m/>
    <m/>
    <n v="0"/>
    <n v="0"/>
    <n v="2"/>
    <n v="624"/>
    <n v="1.3"/>
    <m/>
    <m/>
    <m/>
    <m/>
    <m/>
    <m/>
    <m/>
    <m/>
    <m/>
    <m/>
    <n v="1"/>
    <n v="1"/>
    <x v="4"/>
    <x v="4"/>
  </r>
  <r>
    <s v="38-353"/>
    <m/>
    <x v="0"/>
    <s v="39 CRAB COVE TERR"/>
    <n v="101"/>
    <s v="OLDRID RICHARD E JR"/>
    <s v="R30"/>
    <s v="ONE FAMILY"/>
    <s v="38//353//"/>
    <n v="6.9110000000000005E-2"/>
    <n v="1"/>
    <n v="1"/>
    <n v="1"/>
    <n v="1"/>
    <s v="SEPTIC"/>
    <n v="0"/>
    <n v="1"/>
    <n v="4100"/>
    <s v="YES"/>
    <n v="4100"/>
    <s v="38-353"/>
    <s v="Public Water,Gas,Septic"/>
    <s v="SEPTIC"/>
    <s v="SEPTIC"/>
    <n v="4100"/>
    <m/>
    <m/>
    <n v="1"/>
    <n v="1"/>
    <n v="1"/>
    <n v="928"/>
    <n v="1"/>
    <m/>
    <m/>
    <m/>
    <m/>
    <m/>
    <m/>
    <m/>
    <m/>
    <m/>
    <m/>
    <n v="1"/>
    <n v="1"/>
    <x v="5"/>
    <x v="5"/>
  </r>
  <r>
    <s v="56-CG-6D"/>
    <m/>
    <x v="0"/>
    <s v="6D CRANBERRY GROVE WY"/>
    <n v="102"/>
    <s v="BARNES LARRY D"/>
    <s v="MR30"/>
    <s v="CONDO  MDL-05"/>
    <s v="56//CG/6/D"/>
    <n v="3.2719999999999999E-2"/>
    <n v="0"/>
    <n v="0"/>
    <n v="1"/>
    <n v="1"/>
    <s v="SEWER"/>
    <n v="1"/>
    <n v="2"/>
    <n v="40800"/>
    <s v="YES"/>
    <n v="0"/>
    <s v="56-CG-6D"/>
    <m/>
    <m/>
    <s v="SEWER"/>
    <n v="20400"/>
    <m/>
    <m/>
    <n v="0"/>
    <n v="0"/>
    <n v="2"/>
    <n v="1380"/>
    <n v="1"/>
    <m/>
    <m/>
    <m/>
    <m/>
    <m/>
    <m/>
    <m/>
    <m/>
    <m/>
    <m/>
    <n v="1"/>
    <n v="1"/>
    <x v="0"/>
    <x v="0"/>
  </r>
  <r>
    <s v="49-10"/>
    <m/>
    <x v="0"/>
    <s v="12 CANNONBERRY WAY"/>
    <n v="101"/>
    <s v="MARK IVAN"/>
    <s v="R30"/>
    <s v="ONE FAMILY"/>
    <s v="49//10//"/>
    <n v="0.25833"/>
    <n v="0"/>
    <n v="0"/>
    <n v="1"/>
    <n v="1"/>
    <s v="SEWER"/>
    <n v="1"/>
    <n v="1"/>
    <n v="14700"/>
    <s v="YES"/>
    <n v="0"/>
    <s v="49-10"/>
    <s v="All Public"/>
    <s v="SEWER"/>
    <s v="SEWER"/>
    <n v="14700"/>
    <m/>
    <m/>
    <n v="0"/>
    <n v="0"/>
    <n v="3"/>
    <n v="2136"/>
    <n v="2"/>
    <m/>
    <m/>
    <m/>
    <m/>
    <m/>
    <m/>
    <m/>
    <m/>
    <m/>
    <m/>
    <n v="1"/>
    <n v="1"/>
    <x v="4"/>
    <x v="4"/>
  </r>
  <r>
    <s v="55-B29"/>
    <m/>
    <x v="0"/>
    <s v="79 SWIFTS BCH RD"/>
    <n v="101"/>
    <s v="BACHANT WILLIAM P"/>
    <s v="MR30"/>
    <s v="ONE FAMILY"/>
    <s v="55//B29//"/>
    <n v="0.29092000000000001"/>
    <n v="0"/>
    <n v="0"/>
    <n v="1"/>
    <n v="1"/>
    <s v="SEWER"/>
    <n v="1"/>
    <n v="1"/>
    <n v="15700"/>
    <s v="YES"/>
    <n v="0"/>
    <s v="55-B29"/>
    <s v="All Public"/>
    <s v="SEWER"/>
    <s v="SEWER"/>
    <n v="15700"/>
    <m/>
    <m/>
    <n v="0"/>
    <n v="0"/>
    <n v="3"/>
    <n v="1998"/>
    <n v="2"/>
    <m/>
    <m/>
    <m/>
    <m/>
    <m/>
    <m/>
    <m/>
    <m/>
    <m/>
    <m/>
    <n v="1"/>
    <n v="1"/>
    <x v="0"/>
    <x v="0"/>
  </r>
  <r>
    <s v="38-347"/>
    <m/>
    <x v="0"/>
    <s v="27 CRAB COVE TERR"/>
    <n v="101"/>
    <s v="MORLEY EVA  V"/>
    <s v="R30"/>
    <s v="ONE FAMILY"/>
    <s v="38//347//"/>
    <n v="0.17343"/>
    <n v="1"/>
    <n v="1"/>
    <n v="1"/>
    <n v="1"/>
    <s v="SEPTIC"/>
    <n v="0"/>
    <n v="1"/>
    <n v="2300"/>
    <s v="YES"/>
    <n v="2300"/>
    <s v="38-347"/>
    <s v="Public Water,Gas,Septic"/>
    <s v="SEPTIC"/>
    <s v="SEPTIC"/>
    <n v="2300"/>
    <m/>
    <m/>
    <n v="1"/>
    <n v="1"/>
    <n v="4"/>
    <n v="816"/>
    <n v="1"/>
    <m/>
    <m/>
    <m/>
    <m/>
    <m/>
    <m/>
    <m/>
    <m/>
    <m/>
    <m/>
    <n v="1"/>
    <n v="1"/>
    <x v="5"/>
    <x v="5"/>
  </r>
  <r>
    <s v="38-348"/>
    <m/>
    <x v="0"/>
    <s v="29 CRAB COVE TERR"/>
    <n v="101"/>
    <s v="CRANDALL ARTHUR R JR"/>
    <s v="R30"/>
    <s v="ONE FAMILY"/>
    <s v="38//348//"/>
    <n v="0.16369"/>
    <n v="1"/>
    <n v="1"/>
    <n v="1"/>
    <n v="1"/>
    <s v="SEPTIC"/>
    <n v="0"/>
    <n v="1"/>
    <n v="0"/>
    <s v="YES"/>
    <n v="0"/>
    <s v="38-348"/>
    <s v="Public Water,Gas,Septic"/>
    <s v="SEPTIC"/>
    <s v="SEPTIC"/>
    <n v="0"/>
    <m/>
    <m/>
    <n v="1"/>
    <n v="1"/>
    <n v="2"/>
    <n v="672"/>
    <n v="1"/>
    <m/>
    <m/>
    <m/>
    <m/>
    <m/>
    <m/>
    <m/>
    <m/>
    <m/>
    <m/>
    <n v="1"/>
    <n v="1"/>
    <x v="5"/>
    <x v="5"/>
  </r>
  <r>
    <s v="38-352"/>
    <m/>
    <x v="0"/>
    <s v="37 CRAB COVE TERR"/>
    <n v="101"/>
    <s v="MACKAY CHARLES E"/>
    <s v="R30"/>
    <s v="ONE FAMILY"/>
    <s v="38//352//"/>
    <n v="0.1197"/>
    <n v="1"/>
    <n v="1"/>
    <n v="1"/>
    <n v="1"/>
    <s v="SEPTIC"/>
    <n v="0"/>
    <n v="1"/>
    <n v="3100"/>
    <s v="YES"/>
    <n v="3100"/>
    <s v="38-352"/>
    <s v="Public Water,Septic"/>
    <s v="SEPTIC"/>
    <s v="SEPTIC"/>
    <n v="3100"/>
    <m/>
    <m/>
    <n v="1"/>
    <n v="1"/>
    <n v="2"/>
    <n v="960"/>
    <n v="1"/>
    <m/>
    <m/>
    <m/>
    <m/>
    <m/>
    <m/>
    <m/>
    <m/>
    <m/>
    <m/>
    <n v="1"/>
    <n v="1"/>
    <x v="5"/>
    <x v="5"/>
  </r>
  <r>
    <s v="38-349"/>
    <m/>
    <x v="0"/>
    <s v="31 CRAB COVE TERR"/>
    <n v="101"/>
    <s v="HENDRY NORMAN J"/>
    <s v="R30"/>
    <s v="ONE FAMILY"/>
    <s v="38//349//"/>
    <n v="0.16114000000000001"/>
    <n v="1"/>
    <n v="1"/>
    <n v="1"/>
    <n v="1"/>
    <s v="SEPTIC"/>
    <n v="0"/>
    <n v="1"/>
    <n v="3400"/>
    <s v="YES"/>
    <n v="3400"/>
    <s v="38-349"/>
    <s v="Public Water,Gas,Septic"/>
    <s v="SEPTIC"/>
    <s v="SEPTIC"/>
    <n v="3400"/>
    <m/>
    <m/>
    <n v="1"/>
    <n v="1"/>
    <n v="3"/>
    <n v="1056"/>
    <n v="1"/>
    <m/>
    <m/>
    <m/>
    <m/>
    <m/>
    <m/>
    <m/>
    <m/>
    <m/>
    <m/>
    <n v="1"/>
    <n v="1"/>
    <x v="5"/>
    <x v="5"/>
  </r>
  <r>
    <s v="38-351"/>
    <m/>
    <x v="0"/>
    <s v="35 CRAB COVE TERR"/>
    <n v="101"/>
    <s v="CHRISTENSEN ROBERT N"/>
    <s v="R30"/>
    <s v="ONE FAMILY"/>
    <s v="38//351//"/>
    <n v="0.12598999999999999"/>
    <n v="1"/>
    <n v="1"/>
    <n v="1"/>
    <n v="1"/>
    <s v="SEPTIC"/>
    <n v="0"/>
    <n v="1"/>
    <n v="4200"/>
    <s v="YES"/>
    <n v="4200"/>
    <s v="38-351"/>
    <s v="Public Water,Gas,Septic"/>
    <s v="SEPTIC"/>
    <s v="SEPTIC"/>
    <n v="4200"/>
    <m/>
    <m/>
    <n v="1"/>
    <n v="1"/>
    <n v="3"/>
    <n v="1496"/>
    <n v="1.75"/>
    <m/>
    <m/>
    <m/>
    <m/>
    <m/>
    <m/>
    <m/>
    <m/>
    <m/>
    <m/>
    <n v="1"/>
    <n v="1"/>
    <x v="5"/>
    <x v="5"/>
  </r>
  <r>
    <s v="38-345B"/>
    <m/>
    <x v="0"/>
    <s v="25 CRAB COVE TERR"/>
    <n v="101"/>
    <s v="DEWHURST DAVID C"/>
    <s v="R30"/>
    <s v="ONE FAMILY"/>
    <s v="38//345/B/"/>
    <n v="0.23021"/>
    <n v="1"/>
    <n v="1"/>
    <n v="1"/>
    <n v="1"/>
    <s v="SEPTIC"/>
    <n v="0"/>
    <n v="1"/>
    <n v="500"/>
    <s v="YES"/>
    <n v="500"/>
    <s v="38-345B"/>
    <s v="Public Water,Gas,Septic"/>
    <s v="SEPTIC"/>
    <s v="SEPTIC"/>
    <n v="500"/>
    <m/>
    <m/>
    <n v="1"/>
    <n v="1"/>
    <n v="2"/>
    <n v="726"/>
    <n v="1"/>
    <m/>
    <m/>
    <m/>
    <m/>
    <m/>
    <m/>
    <m/>
    <m/>
    <m/>
    <m/>
    <n v="2"/>
    <n v="1"/>
    <x v="5"/>
    <x v="5"/>
  </r>
  <r>
    <s v="49-H26"/>
    <m/>
    <x v="0"/>
    <s v="84 SWIFTS BCH RD"/>
    <n v="101"/>
    <s v="ODONNELL SHARON L"/>
    <s v="MR30"/>
    <s v="ONE FAMILY"/>
    <s v="49//H26//"/>
    <n v="0.24549000000000001"/>
    <n v="0"/>
    <n v="0"/>
    <n v="1"/>
    <n v="1"/>
    <s v="SEWER"/>
    <n v="1"/>
    <n v="1"/>
    <n v="5600"/>
    <s v="YES"/>
    <n v="0"/>
    <s v="49-H26"/>
    <s v="Public Water,Public Sewer"/>
    <s v="SEWER"/>
    <s v="SEWER"/>
    <n v="5600"/>
    <m/>
    <m/>
    <n v="0"/>
    <n v="0"/>
    <n v="3"/>
    <n v="1180"/>
    <n v="1"/>
    <m/>
    <m/>
    <m/>
    <m/>
    <m/>
    <m/>
    <m/>
    <m/>
    <m/>
    <m/>
    <n v="1"/>
    <n v="1"/>
    <x v="0"/>
    <x v="0"/>
  </r>
  <r>
    <s v="38-350"/>
    <m/>
    <x v="0"/>
    <s v="33 CRAB COVE TERR"/>
    <n v="101"/>
    <s v="NELSON MARK R"/>
    <s v="R30"/>
    <s v="ONE FAMILY"/>
    <s v="38//350//"/>
    <n v="0.14096"/>
    <n v="1"/>
    <n v="1"/>
    <n v="1"/>
    <n v="1"/>
    <s v="SEPTIC"/>
    <n v="0"/>
    <n v="1"/>
    <n v="1500"/>
    <s v="YES"/>
    <n v="1500"/>
    <s v="38-350"/>
    <s v="Public Water,Septic"/>
    <s v="SEPTIC"/>
    <s v="SEPTIC"/>
    <n v="1500"/>
    <m/>
    <m/>
    <n v="1"/>
    <n v="1"/>
    <n v="3"/>
    <n v="1056"/>
    <n v="1.5"/>
    <m/>
    <m/>
    <m/>
    <m/>
    <m/>
    <m/>
    <m/>
    <m/>
    <m/>
    <m/>
    <n v="1"/>
    <n v="1"/>
    <x v="5"/>
    <x v="5"/>
  </r>
  <r>
    <s v="46A-1-19"/>
    <m/>
    <x v="0"/>
    <s v="5 COTTAGE ST"/>
    <n v="101"/>
    <s v="JOHNSON WARREN E JR"/>
    <s v="R30"/>
    <s v="ONE FAMILY"/>
    <s v="46/A1/19//"/>
    <n v="9.7790000000000002E-2"/>
    <n v="0"/>
    <n v="0"/>
    <n v="1"/>
    <n v="1"/>
    <s v="SEWER"/>
    <n v="1"/>
    <n v="1"/>
    <n v="400"/>
    <s v="YES"/>
    <n v="0"/>
    <s v="46A-1-19"/>
    <s v="All Public"/>
    <s v="SEWER"/>
    <s v="SEWER"/>
    <n v="400"/>
    <m/>
    <m/>
    <n v="0"/>
    <n v="0"/>
    <n v="3"/>
    <n v="1104"/>
    <n v="1"/>
    <m/>
    <m/>
    <m/>
    <m/>
    <m/>
    <m/>
    <m/>
    <m/>
    <m/>
    <m/>
    <n v="1"/>
    <n v="1"/>
    <x v="4"/>
    <x v="4"/>
  </r>
  <r>
    <s v="40-26"/>
    <m/>
    <x v="0"/>
    <s v="5 FRANK CUTLER DR"/>
    <n v="101"/>
    <s v="WATTS CLIFTON E"/>
    <s v="R30"/>
    <s v="ONE FAMILY"/>
    <s v="40//26//"/>
    <n v="0.24231"/>
    <n v="1"/>
    <n v="1"/>
    <n v="1"/>
    <n v="1"/>
    <s v="SEPTIC"/>
    <n v="0"/>
    <n v="1"/>
    <n v="8300"/>
    <s v="YES"/>
    <n v="8300"/>
    <s v="40-26"/>
    <s v="Public Water,Gas,Septic"/>
    <s v="SEPTIC"/>
    <s v="SEPTIC"/>
    <n v="8300"/>
    <m/>
    <m/>
    <n v="1"/>
    <n v="1"/>
    <n v="3"/>
    <n v="960"/>
    <n v="1"/>
    <m/>
    <m/>
    <m/>
    <m/>
    <m/>
    <m/>
    <m/>
    <m/>
    <m/>
    <m/>
    <n v="1"/>
    <n v="1"/>
    <x v="5"/>
    <x v="5"/>
  </r>
  <r>
    <s v="46A-1-16"/>
    <m/>
    <x v="0"/>
    <s v="54 PINEHURST DR"/>
    <n v="101"/>
    <s v="PLATT JOHN F"/>
    <s v="R30"/>
    <s v="ONE FAMILY"/>
    <s v="46/A1/16//"/>
    <n v="0.10425"/>
    <n v="0"/>
    <n v="0"/>
    <n v="1"/>
    <n v="1"/>
    <s v="SEWER"/>
    <n v="1"/>
    <n v="1"/>
    <n v="2100"/>
    <s v="YES"/>
    <n v="0"/>
    <s v="46A-1-16"/>
    <s v="All Public"/>
    <s v="SEWER"/>
    <s v="SEWER"/>
    <n v="2100"/>
    <m/>
    <m/>
    <n v="0"/>
    <n v="0"/>
    <n v="1"/>
    <n v="876"/>
    <n v="1.3"/>
    <m/>
    <m/>
    <m/>
    <m/>
    <m/>
    <m/>
    <m/>
    <m/>
    <m/>
    <m/>
    <n v="1"/>
    <n v="1"/>
    <x v="4"/>
    <x v="4"/>
  </r>
  <r>
    <s v="56-CG-6C"/>
    <m/>
    <x v="0"/>
    <s v="6C CRANBERRY GROVE WY"/>
    <n v="102"/>
    <s v="BURKE ROBERT K"/>
    <s v="MR30"/>
    <s v="CONDO  MDL-05"/>
    <s v="56//CG/6/C"/>
    <n v="3.3099999999999997E-2"/>
    <n v="0"/>
    <n v="0"/>
    <n v="1"/>
    <n v="1"/>
    <s v="SEWER"/>
    <n v="1"/>
    <n v="1"/>
    <n v="1300"/>
    <s v="YES"/>
    <n v="0"/>
    <s v="56-CG-6C"/>
    <m/>
    <m/>
    <s v="SEWER"/>
    <n v="1300"/>
    <m/>
    <m/>
    <n v="0"/>
    <n v="0"/>
    <n v="2"/>
    <n v="1368"/>
    <n v="1"/>
    <m/>
    <m/>
    <m/>
    <m/>
    <m/>
    <m/>
    <m/>
    <m/>
    <m/>
    <m/>
    <n v="1"/>
    <n v="1"/>
    <x v="0"/>
    <x v="0"/>
  </r>
  <r>
    <s v="46A-1-92"/>
    <m/>
    <x v="0"/>
    <s v="49 PINEHURST DR"/>
    <n v="101"/>
    <s v="MURPHY MARIE E"/>
    <s v="R30"/>
    <s v="ONE FAMILY"/>
    <s v="46/A1/92//"/>
    <n v="4.4339999999999997E-2"/>
    <n v="0"/>
    <n v="0"/>
    <n v="1"/>
    <n v="1"/>
    <s v="SEWER"/>
    <n v="1"/>
    <n v="1"/>
    <n v="6500"/>
    <s v="YES"/>
    <n v="0"/>
    <s v="46A-1-92"/>
    <s v="All Public"/>
    <s v="SEWER"/>
    <s v="SEWER"/>
    <n v="6500"/>
    <m/>
    <m/>
    <n v="0"/>
    <n v="0"/>
    <n v="2"/>
    <n v="902"/>
    <n v="1.75"/>
    <m/>
    <m/>
    <m/>
    <m/>
    <m/>
    <m/>
    <m/>
    <m/>
    <m/>
    <m/>
    <n v="1"/>
    <n v="1"/>
    <x v="4"/>
    <x v="4"/>
  </r>
  <r>
    <s v="46A-1-80"/>
    <m/>
    <x v="0"/>
    <s v="129 PINEHURST DR"/>
    <n v="101"/>
    <s v="GINNS HOMER LLOYD &amp; PATSY M"/>
    <s v="R30"/>
    <s v="ONE FAMILY"/>
    <s v="46/A1/80//"/>
    <n v="5.9499999999999997E-2"/>
    <n v="0"/>
    <n v="0"/>
    <n v="1"/>
    <n v="1"/>
    <s v="SEWER"/>
    <n v="1"/>
    <n v="1"/>
    <n v="3800"/>
    <s v="YES"/>
    <n v="0"/>
    <s v="46A-1-80"/>
    <s v="All Public"/>
    <s v="SEWER"/>
    <s v="SEWER"/>
    <n v="3800"/>
    <m/>
    <m/>
    <n v="0"/>
    <n v="0"/>
    <n v="2"/>
    <n v="808"/>
    <n v="1"/>
    <m/>
    <m/>
    <m/>
    <m/>
    <m/>
    <m/>
    <m/>
    <m/>
    <m/>
    <m/>
    <n v="1"/>
    <n v="1"/>
    <x v="4"/>
    <x v="4"/>
  </r>
  <r>
    <s v="57-WS6"/>
    <m/>
    <x v="0"/>
    <s v="6 NICHOLAS DR"/>
    <n v="101"/>
    <s v="DANIELS CHRISTOPHER G"/>
    <s v="MR30"/>
    <s v="ONE FAMILY"/>
    <s v="57//WS6//"/>
    <n v="0.17746999999999999"/>
    <n v="0"/>
    <n v="0"/>
    <n v="0"/>
    <n v="1"/>
    <m/>
    <n v="1"/>
    <n v="1"/>
    <n v="9800"/>
    <s v="YES"/>
    <n v="0"/>
    <s v="57-WS6"/>
    <s v="Public Water"/>
    <m/>
    <s v="SEWER"/>
    <n v="9800"/>
    <m/>
    <m/>
    <n v="0"/>
    <n v="0"/>
    <n v="2"/>
    <n v="1536"/>
    <n v="2"/>
    <m/>
    <m/>
    <m/>
    <m/>
    <m/>
    <m/>
    <m/>
    <m/>
    <m/>
    <m/>
    <n v="1"/>
    <n v="1"/>
    <x v="0"/>
    <x v="0"/>
  </r>
  <r>
    <s v="46A-1-73"/>
    <m/>
    <x v="0"/>
    <s v="156 PINEHURST DR"/>
    <n v="101"/>
    <s v="DRINKWATER LINDA M"/>
    <s v="R30"/>
    <s v="ONE FAMILY"/>
    <s v="46/A1/73//"/>
    <n v="9.4539999999999999E-2"/>
    <n v="0"/>
    <n v="0"/>
    <n v="1"/>
    <n v="1"/>
    <s v="SEWER"/>
    <n v="1"/>
    <n v="1"/>
    <n v="2400"/>
    <s v="YES"/>
    <n v="0"/>
    <s v="46A-1-73"/>
    <s v="All Public"/>
    <s v="SEWER"/>
    <s v="SEWER"/>
    <n v="2400"/>
    <m/>
    <m/>
    <n v="0"/>
    <n v="0"/>
    <n v="1"/>
    <n v="702"/>
    <n v="1"/>
    <m/>
    <m/>
    <m/>
    <m/>
    <m/>
    <m/>
    <m/>
    <m/>
    <m/>
    <m/>
    <n v="1"/>
    <n v="1"/>
    <x v="4"/>
    <x v="4"/>
  </r>
  <r>
    <s v="46A-1-20A"/>
    <m/>
    <x v="0"/>
    <s v="3 COTTAGE ST"/>
    <n v="101"/>
    <s v="WALKER STEVEN R"/>
    <s v="R30"/>
    <s v="ONE FAMILY"/>
    <s v="46/A1/20/A/"/>
    <n v="8.8099999999999998E-2"/>
    <n v="0"/>
    <n v="0"/>
    <n v="1"/>
    <n v="1"/>
    <s v="SEWER"/>
    <n v="1"/>
    <n v="1"/>
    <n v="14000"/>
    <s v="YES"/>
    <n v="0"/>
    <s v="46A-1-20A"/>
    <s v="All Public"/>
    <s v="SEWER"/>
    <s v="SEWER"/>
    <n v="14000"/>
    <m/>
    <m/>
    <n v="0"/>
    <n v="0"/>
    <n v="2"/>
    <n v="780"/>
    <n v="1"/>
    <m/>
    <m/>
    <m/>
    <m/>
    <m/>
    <m/>
    <m/>
    <m/>
    <m/>
    <m/>
    <n v="1"/>
    <n v="1"/>
    <x v="4"/>
    <x v="4"/>
  </r>
  <r>
    <s v="49-9"/>
    <m/>
    <x v="0"/>
    <s v="17 CANNONBERRY WAY"/>
    <n v="101"/>
    <s v="MURPHY WALTER"/>
    <s v="R30"/>
    <s v="ONE FAMILY"/>
    <s v="49//9//"/>
    <n v="0.30524000000000001"/>
    <n v="0"/>
    <n v="0"/>
    <n v="1"/>
    <n v="1"/>
    <s v="SEWER"/>
    <n v="1"/>
    <n v="1"/>
    <n v="15200"/>
    <s v="YES"/>
    <n v="0"/>
    <s v="49-9"/>
    <s v="Public Water,Public Sewer"/>
    <s v="SEWER"/>
    <s v="SEWER"/>
    <n v="15200"/>
    <m/>
    <m/>
    <n v="0"/>
    <n v="0"/>
    <n v="4"/>
    <n v="2892"/>
    <n v="2"/>
    <m/>
    <m/>
    <m/>
    <m/>
    <m/>
    <m/>
    <m/>
    <m/>
    <m/>
    <m/>
    <n v="1"/>
    <n v="1"/>
    <x v="4"/>
    <x v="4"/>
  </r>
  <r>
    <s v="40-4"/>
    <m/>
    <x v="0"/>
    <s v="17 STILLMAN MEM DR"/>
    <n v="101"/>
    <s v="MOSES PATRICIA A"/>
    <m/>
    <s v="ONE FAMILY"/>
    <s v="40//4//"/>
    <n v="0.27304"/>
    <n v="1"/>
    <n v="1"/>
    <n v="1"/>
    <n v="1"/>
    <s v="SEPTIC"/>
    <n v="0"/>
    <n v="1"/>
    <n v="10500"/>
    <s v="YES"/>
    <n v="10500"/>
    <s v="40-4"/>
    <s v="Public Water,Gas,Septic"/>
    <s v="SEPTIC"/>
    <s v="SEPTIC"/>
    <n v="10500"/>
    <m/>
    <m/>
    <n v="1"/>
    <n v="1"/>
    <n v="3"/>
    <n v="2240"/>
    <n v="2"/>
    <m/>
    <m/>
    <m/>
    <m/>
    <m/>
    <m/>
    <m/>
    <m/>
    <m/>
    <m/>
    <n v="1"/>
    <n v="1"/>
    <x v="5"/>
    <x v="5"/>
  </r>
  <r>
    <s v="57-162"/>
    <m/>
    <x v="0"/>
    <s v="41 CAMARDO DR"/>
    <n v="101"/>
    <s v="CORREA LINDA"/>
    <s v="MR30"/>
    <s v="ONE FAMILY"/>
    <s v="57//162//"/>
    <n v="0.17052999999999999"/>
    <n v="0"/>
    <n v="0"/>
    <n v="1"/>
    <n v="1"/>
    <s v="SEWER"/>
    <n v="1"/>
    <n v="1"/>
    <n v="18300"/>
    <s v="YES"/>
    <n v="0"/>
    <s v="57-162"/>
    <s v="All Public"/>
    <s v="SEWER"/>
    <s v="SEWER"/>
    <n v="18300"/>
    <m/>
    <m/>
    <n v="0"/>
    <n v="0"/>
    <n v="3"/>
    <n v="1008"/>
    <n v="1"/>
    <m/>
    <m/>
    <m/>
    <m/>
    <m/>
    <m/>
    <m/>
    <m/>
    <m/>
    <m/>
    <n v="0"/>
    <n v="1"/>
    <x v="0"/>
    <x v="0"/>
  </r>
  <r>
    <s v="46A-1-93"/>
    <m/>
    <x v="0"/>
    <s v="47 PINEHURST DR"/>
    <n v="132"/>
    <s v="GINNS HOMER LLOYD AND PATSY M"/>
    <s v="R30"/>
    <s v="RES ACLNUD  MDL-00"/>
    <s v="46/A1/93//"/>
    <n v="5.117E-2"/>
    <n v="0"/>
    <n v="0"/>
    <n v="0"/>
    <n v="0"/>
    <m/>
    <n v="0"/>
    <n v="0"/>
    <n v="0"/>
    <s v="YES"/>
    <n v="0"/>
    <s v="46A-1-93"/>
    <m/>
    <m/>
    <m/>
    <n v="0"/>
    <m/>
    <m/>
    <n v="0"/>
    <n v="0"/>
    <n v="0"/>
    <n v="0"/>
    <n v="0"/>
    <m/>
    <m/>
    <m/>
    <m/>
    <m/>
    <m/>
    <m/>
    <m/>
    <m/>
    <m/>
    <n v="1"/>
    <n v="1"/>
    <x v="4"/>
    <x v="4"/>
  </r>
  <r>
    <s v="LAND_NOPARC"/>
    <m/>
    <x v="0"/>
    <m/>
    <n v="0"/>
    <m/>
    <m/>
    <m/>
    <m/>
    <n v="2.2190000000000001E-2"/>
    <n v="0"/>
    <n v="0"/>
    <n v="0"/>
    <n v="0"/>
    <m/>
    <n v="0"/>
    <n v="0"/>
    <n v="0"/>
    <s v="NO"/>
    <n v="0"/>
    <m/>
    <m/>
    <m/>
    <m/>
    <n v="0"/>
    <m/>
    <m/>
    <n v="0"/>
    <n v="0"/>
    <n v="0"/>
    <n v="0"/>
    <n v="0"/>
    <m/>
    <m/>
    <m/>
    <m/>
    <m/>
    <m/>
    <m/>
    <m/>
    <m/>
    <m/>
    <n v="0"/>
    <n v="1"/>
    <x v="5"/>
    <x v="5"/>
  </r>
  <r>
    <s v="38-1001"/>
    <m/>
    <x v="0"/>
    <s v="0 CRAB COVE TER OFF"/>
    <n v="812"/>
    <s v="PARKWOOD BEACH IMPROVEMENT"/>
    <s v="R30"/>
    <s v="61B PICNIC"/>
    <s v="38//1001//"/>
    <n v="1.79562"/>
    <n v="0"/>
    <n v="0"/>
    <n v="0"/>
    <n v="0"/>
    <m/>
    <n v="0"/>
    <n v="0"/>
    <n v="0"/>
    <s v="YES"/>
    <n v="0"/>
    <s v="38-1001"/>
    <m/>
    <m/>
    <m/>
    <n v="0"/>
    <m/>
    <m/>
    <n v="0"/>
    <n v="0"/>
    <n v="0"/>
    <n v="0"/>
    <n v="0"/>
    <m/>
    <m/>
    <m/>
    <m/>
    <m/>
    <m/>
    <m/>
    <m/>
    <m/>
    <m/>
    <n v="1"/>
    <n v="1"/>
    <x v="5"/>
    <x v="5"/>
  </r>
  <r>
    <s v="49-1004A"/>
    <m/>
    <x v="0"/>
    <s v="23 STEPHEN AVE"/>
    <n v="101"/>
    <s v="ZOLLO MICHELE B TRUSTEE"/>
    <s v="R30"/>
    <s v="ONE FAMILY"/>
    <s v="49//1004/A/"/>
    <n v="7.8475400000000004"/>
    <n v="0"/>
    <n v="0"/>
    <n v="1"/>
    <n v="1"/>
    <s v="SEWER"/>
    <n v="1"/>
    <n v="0"/>
    <n v="0"/>
    <s v="YES"/>
    <n v="0"/>
    <s v="49-1004A"/>
    <s v="All Public"/>
    <s v="SEWER"/>
    <s v="SEWER"/>
    <n v="0"/>
    <m/>
    <m/>
    <n v="0"/>
    <n v="0"/>
    <n v="3"/>
    <n v="1920"/>
    <n v="1.9"/>
    <m/>
    <m/>
    <m/>
    <m/>
    <m/>
    <m/>
    <m/>
    <m/>
    <m/>
    <m/>
    <n v="2"/>
    <n v="1"/>
    <x v="4"/>
    <x v="4"/>
  </r>
  <r>
    <s v="55-B28"/>
    <m/>
    <x v="0"/>
    <s v="77 SWIFTS BCH RD"/>
    <n v="101"/>
    <s v="CRUZ MARCIA A"/>
    <s v="MR30"/>
    <s v="ONE FAMILY"/>
    <s v="55//B28//"/>
    <n v="0.30725000000000002"/>
    <n v="0"/>
    <n v="0"/>
    <n v="1"/>
    <n v="1"/>
    <s v="SEWER"/>
    <n v="1"/>
    <n v="1"/>
    <n v="3700"/>
    <s v="YES"/>
    <n v="0"/>
    <s v="55-B28"/>
    <s v="Public Water,Public Sewer,Gas"/>
    <s v="SEWER"/>
    <s v="SEWER"/>
    <n v="3700"/>
    <m/>
    <m/>
    <n v="0"/>
    <n v="0"/>
    <n v="3"/>
    <n v="1072"/>
    <n v="1"/>
    <m/>
    <m/>
    <m/>
    <m/>
    <m/>
    <m/>
    <m/>
    <m/>
    <m/>
    <m/>
    <n v="1"/>
    <n v="1"/>
    <x v="0"/>
    <x v="0"/>
  </r>
  <r>
    <s v="46A-1-74"/>
    <m/>
    <x v="0"/>
    <s v="160 PINEHURST DR"/>
    <n v="101"/>
    <s v="RAY JOHN &amp; JUDITH"/>
    <s v="R30"/>
    <s v="ONE FAMILY"/>
    <s v="46/A1/74//"/>
    <n v="0.18026"/>
    <n v="0"/>
    <n v="0"/>
    <n v="1"/>
    <n v="1"/>
    <s v="SEWER"/>
    <n v="1"/>
    <n v="1"/>
    <n v="100"/>
    <s v="YES"/>
    <n v="0"/>
    <s v="46A-1-74"/>
    <s v="All Public"/>
    <s v="SEWER"/>
    <s v="SEWER"/>
    <n v="100"/>
    <m/>
    <m/>
    <n v="0"/>
    <n v="0"/>
    <n v="2"/>
    <n v="950"/>
    <n v="1"/>
    <m/>
    <m/>
    <m/>
    <m/>
    <m/>
    <m/>
    <m/>
    <m/>
    <m/>
    <m/>
    <n v="2"/>
    <n v="1"/>
    <x v="4"/>
    <x v="4"/>
  </r>
  <r>
    <s v="40-14"/>
    <m/>
    <x v="0"/>
    <s v="6 FRANK CUTLER DR"/>
    <n v="101"/>
    <s v="EAMES JENNIFER FAE"/>
    <s v="R30"/>
    <s v="ONE FAMILY"/>
    <s v="40//14//"/>
    <n v="0.27822999999999998"/>
    <n v="1"/>
    <n v="1"/>
    <n v="1"/>
    <n v="1"/>
    <s v="SEPTIC"/>
    <n v="0"/>
    <n v="1"/>
    <n v="2900"/>
    <s v="YES"/>
    <n v="2900"/>
    <s v="40-14"/>
    <s v="Public Water,Gas,Septic"/>
    <s v="SEPTIC"/>
    <s v="SEPTIC"/>
    <n v="2900"/>
    <m/>
    <m/>
    <n v="1"/>
    <n v="1"/>
    <n v="2"/>
    <n v="872"/>
    <n v="1"/>
    <m/>
    <m/>
    <m/>
    <m/>
    <m/>
    <m/>
    <m/>
    <m/>
    <m/>
    <m/>
    <n v="1"/>
    <n v="1"/>
    <x v="5"/>
    <x v="5"/>
  </r>
  <r>
    <s v="46A-1-79"/>
    <m/>
    <x v="0"/>
    <s v="131 PINEHURST DR"/>
    <n v="101"/>
    <s v="THOMPSON KATHLEEN J"/>
    <s v="R30"/>
    <s v="ONE FAMILY"/>
    <s v="46/A1/79//"/>
    <n v="0.10505"/>
    <n v="0"/>
    <n v="0"/>
    <n v="1"/>
    <n v="1"/>
    <s v="SEWER"/>
    <n v="1"/>
    <n v="1"/>
    <n v="500"/>
    <s v="YES"/>
    <n v="0"/>
    <s v="46A-1-79"/>
    <s v="All Public"/>
    <s v="SEWER"/>
    <s v="SEWER"/>
    <n v="500"/>
    <m/>
    <m/>
    <n v="0"/>
    <n v="0"/>
    <n v="2"/>
    <n v="748"/>
    <n v="1"/>
    <m/>
    <m/>
    <m/>
    <m/>
    <m/>
    <m/>
    <m/>
    <m/>
    <m/>
    <m/>
    <n v="2"/>
    <n v="1"/>
    <x v="4"/>
    <x v="4"/>
  </r>
  <r>
    <s v="56-CG-1A"/>
    <m/>
    <x v="0"/>
    <s v="1A CRANBERRY GROVE WY"/>
    <n v="102"/>
    <s v="NEAGLE MARY LOU"/>
    <s v="MR30"/>
    <s v="CONDO  MDL-05"/>
    <s v="56//CG/1/A"/>
    <n v="3.3890000000000003E-2"/>
    <n v="0"/>
    <n v="0"/>
    <n v="1"/>
    <n v="1"/>
    <s v="SEWER"/>
    <n v="1"/>
    <n v="1"/>
    <n v="3400"/>
    <s v="YES"/>
    <n v="0"/>
    <s v="56-CG-1A"/>
    <m/>
    <m/>
    <s v="SEWER"/>
    <n v="3400"/>
    <m/>
    <m/>
    <n v="0"/>
    <n v="0"/>
    <n v="2"/>
    <n v="1380"/>
    <n v="1"/>
    <m/>
    <m/>
    <m/>
    <m/>
    <m/>
    <m/>
    <m/>
    <m/>
    <m/>
    <m/>
    <n v="1"/>
    <n v="1"/>
    <x v="0"/>
    <x v="0"/>
  </r>
  <r>
    <s v="46A-1-20B"/>
    <m/>
    <x v="0"/>
    <s v="1 COTTAGE ST"/>
    <n v="101"/>
    <s v="LUCCHESI JANICE TRUSTEE"/>
    <s v="R30"/>
    <s v="ONE FAMILY"/>
    <s v="46/A1/20/B/"/>
    <n v="5.944E-2"/>
    <n v="0"/>
    <n v="0"/>
    <n v="1"/>
    <n v="1"/>
    <s v="SEWER"/>
    <n v="1"/>
    <n v="1"/>
    <n v="1600"/>
    <s v="YES"/>
    <n v="0"/>
    <s v="46A-1-20B"/>
    <s v="All Public"/>
    <s v="SEWER"/>
    <s v="SEWER"/>
    <n v="1600"/>
    <m/>
    <m/>
    <n v="0"/>
    <n v="0"/>
    <n v="2"/>
    <n v="712"/>
    <n v="1"/>
    <m/>
    <m/>
    <m/>
    <m/>
    <m/>
    <m/>
    <m/>
    <m/>
    <m/>
    <m/>
    <n v="1"/>
    <n v="1"/>
    <x v="4"/>
    <x v="4"/>
  </r>
  <r>
    <s v="46A-1-14"/>
    <m/>
    <x v="0"/>
    <s v="50 PINEHURST DR"/>
    <n v="101"/>
    <s v="LICCIARDI BARTHOLOMEW J"/>
    <s v="R30"/>
    <s v="ONE FAMILY"/>
    <s v="46/A1/14//"/>
    <n v="0.27507999999999999"/>
    <n v="0"/>
    <n v="0"/>
    <n v="1"/>
    <n v="1"/>
    <s v="SEWER"/>
    <n v="1"/>
    <n v="1"/>
    <n v="7000"/>
    <s v="NO_W1"/>
    <n v="0"/>
    <s v="46A-1-14"/>
    <s v="All Public"/>
    <s v="SEWER"/>
    <s v="SEWER"/>
    <n v="7000"/>
    <m/>
    <m/>
    <n v="0"/>
    <n v="0"/>
    <n v="3"/>
    <n v="1448"/>
    <n v="1.75"/>
    <m/>
    <m/>
    <m/>
    <m/>
    <m/>
    <m/>
    <m/>
    <m/>
    <m/>
    <m/>
    <n v="3"/>
    <n v="1"/>
    <x v="4"/>
    <x v="4"/>
  </r>
  <r>
    <s v="49-1005"/>
    <m/>
    <x v="0"/>
    <s v="0 STEPHEN AVE  OFF"/>
    <n v="132"/>
    <s v="MELTZER STEPHEN E TR OF FIRE"/>
    <s v="R30"/>
    <s v="RES ACLNUD  MDL-00"/>
    <s v="49//1005//"/>
    <n v="3.9900799999999998"/>
    <n v="0"/>
    <n v="0"/>
    <n v="0"/>
    <n v="0"/>
    <m/>
    <n v="0"/>
    <n v="0"/>
    <n v="0"/>
    <s v="YES"/>
    <n v="0"/>
    <s v="49-1005"/>
    <m/>
    <m/>
    <m/>
    <n v="0"/>
    <m/>
    <m/>
    <n v="0"/>
    <n v="0"/>
    <n v="0"/>
    <n v="0"/>
    <n v="0"/>
    <m/>
    <m/>
    <m/>
    <m/>
    <m/>
    <m/>
    <m/>
    <m/>
    <m/>
    <m/>
    <n v="1"/>
    <n v="1"/>
    <x v="4"/>
    <x v="4"/>
  </r>
  <r>
    <s v="56-CG-3D"/>
    <m/>
    <x v="0"/>
    <s v="3D CRANBERRY GROVE WY"/>
    <n v="102"/>
    <s v="MCPHEE BARRY R"/>
    <s v="MR30"/>
    <s v="CONDO  MDL-05"/>
    <s v="56//CG/3/D"/>
    <n v="3.4959999999999998E-2"/>
    <n v="0"/>
    <n v="0"/>
    <n v="1"/>
    <n v="1"/>
    <s v="SEWER"/>
    <n v="1"/>
    <n v="1"/>
    <n v="4700"/>
    <s v="YES"/>
    <n v="0"/>
    <s v="56-CG-3D"/>
    <m/>
    <m/>
    <s v="SEWER"/>
    <n v="4700"/>
    <m/>
    <m/>
    <n v="0"/>
    <n v="0"/>
    <n v="2"/>
    <n v="1380"/>
    <n v="1"/>
    <m/>
    <m/>
    <m/>
    <m/>
    <m/>
    <m/>
    <m/>
    <m/>
    <m/>
    <m/>
    <n v="1"/>
    <n v="1"/>
    <x v="0"/>
    <x v="0"/>
  </r>
  <r>
    <s v="56-CG-1B"/>
    <m/>
    <x v="0"/>
    <s v="1B CRANBERRY GROVE WY"/>
    <n v="102"/>
    <s v="KIMBALL RUTH A"/>
    <s v="MR30"/>
    <s v="CONDO  MDL-05"/>
    <s v="56//CG/1/B"/>
    <n v="3.2539999999999999E-2"/>
    <n v="0"/>
    <n v="0"/>
    <n v="1"/>
    <n v="1"/>
    <s v="SEWER"/>
    <n v="1"/>
    <n v="1"/>
    <n v="3200"/>
    <s v="YES"/>
    <n v="0"/>
    <s v="56-CG-1B"/>
    <m/>
    <m/>
    <s v="SEWER"/>
    <n v="3200"/>
    <m/>
    <m/>
    <n v="0"/>
    <n v="0"/>
    <n v="2"/>
    <n v="1368"/>
    <n v="1"/>
    <m/>
    <m/>
    <m/>
    <m/>
    <m/>
    <m/>
    <m/>
    <m/>
    <m/>
    <m/>
    <n v="1"/>
    <n v="1"/>
    <x v="0"/>
    <x v="0"/>
  </r>
  <r>
    <s v="40-1015"/>
    <m/>
    <x v="0"/>
    <s v="79 GREAT NECK RD"/>
    <n v="130"/>
    <s v="OCONNOR JANICE L TRUSTEE"/>
    <s v="R30"/>
    <s v="PRI RES  MDL-01"/>
    <s v="40//1015//"/>
    <n v="0.12304"/>
    <n v="0"/>
    <n v="0"/>
    <n v="0"/>
    <n v="0"/>
    <m/>
    <n v="0"/>
    <n v="1"/>
    <n v="11300"/>
    <s v="YES"/>
    <n v="0"/>
    <s v="40-1015"/>
    <m/>
    <m/>
    <m/>
    <n v="11300"/>
    <m/>
    <m/>
    <n v="0"/>
    <n v="0"/>
    <n v="3"/>
    <n v="1572"/>
    <n v="1"/>
    <m/>
    <m/>
    <m/>
    <m/>
    <m/>
    <m/>
    <m/>
    <m/>
    <m/>
    <m/>
    <n v="1"/>
    <n v="1"/>
    <x v="5"/>
    <x v="5"/>
  </r>
  <r>
    <s v="39-1002"/>
    <m/>
    <x v="0"/>
    <s v="95 OAK ST"/>
    <n v="101"/>
    <s v="FERNANDES ANTONE L"/>
    <s v="R30"/>
    <s v="ONE FAMILY"/>
    <s v="39//1002//"/>
    <n v="0.68674999999999997"/>
    <n v="1"/>
    <n v="1"/>
    <n v="1"/>
    <n v="1"/>
    <s v="SEPTIC"/>
    <n v="0"/>
    <n v="1"/>
    <n v="5700"/>
    <s v="YES"/>
    <n v="5700"/>
    <s v="39-1002"/>
    <s v="Public Water"/>
    <m/>
    <s v="SEPTIC"/>
    <n v="5700"/>
    <m/>
    <m/>
    <n v="1"/>
    <n v="1"/>
    <n v="2"/>
    <n v="1272"/>
    <n v="1"/>
    <m/>
    <m/>
    <m/>
    <m/>
    <m/>
    <m/>
    <m/>
    <m/>
    <m/>
    <m/>
    <n v="1"/>
    <n v="1"/>
    <x v="5"/>
    <x v="5"/>
  </r>
  <r>
    <s v="56-CG-8A"/>
    <m/>
    <x v="0"/>
    <s v="8A CRANBERRY GROVE WY"/>
    <n v="102"/>
    <s v="LAWLESS MARY"/>
    <s v="MR30"/>
    <s v="CONDO  MDL-05"/>
    <s v="56//CG/8/A"/>
    <n v="3.4520000000000002E-2"/>
    <n v="0"/>
    <n v="0"/>
    <n v="1"/>
    <n v="1"/>
    <s v="SEWER"/>
    <n v="1"/>
    <n v="1"/>
    <n v="2200"/>
    <s v="YES"/>
    <n v="0"/>
    <s v="56-CG-8A"/>
    <m/>
    <m/>
    <s v="SEWER"/>
    <n v="2200"/>
    <m/>
    <m/>
    <n v="0"/>
    <n v="0"/>
    <n v="2"/>
    <n v="1380"/>
    <n v="1"/>
    <m/>
    <m/>
    <m/>
    <m/>
    <m/>
    <m/>
    <m/>
    <m/>
    <m/>
    <m/>
    <n v="1"/>
    <n v="1"/>
    <x v="0"/>
    <x v="0"/>
  </r>
  <r>
    <s v="56-CG-1C"/>
    <m/>
    <x v="0"/>
    <s v="1C CRANBERRY GROVE WY"/>
    <n v="102"/>
    <s v="GARDYNA HENRY A"/>
    <s v="MR30"/>
    <s v="CONDO  MDL-05"/>
    <s v="56//CG/1/C"/>
    <n v="3.3619999999999997E-2"/>
    <n v="0"/>
    <n v="0"/>
    <n v="1"/>
    <n v="1"/>
    <s v="SEWER"/>
    <n v="1"/>
    <n v="1"/>
    <n v="41700"/>
    <s v="YES"/>
    <n v="0"/>
    <s v="56-CG-1C"/>
    <m/>
    <m/>
    <s v="SEWER"/>
    <n v="41700"/>
    <m/>
    <m/>
    <n v="0"/>
    <n v="0"/>
    <n v="2"/>
    <n v="1368"/>
    <n v="1"/>
    <m/>
    <m/>
    <m/>
    <m/>
    <m/>
    <m/>
    <m/>
    <m/>
    <m/>
    <m/>
    <n v="1"/>
    <n v="1"/>
    <x v="0"/>
    <x v="0"/>
  </r>
  <r>
    <s v="57-WS4"/>
    <m/>
    <x v="0"/>
    <s v="4 NICHOLAS DR"/>
    <n v="101"/>
    <s v="KINDER ANDREW R"/>
    <s v="MR30"/>
    <s v="ONE FAMILY"/>
    <s v="57//WS4//"/>
    <n v="0.20358000000000001"/>
    <n v="0"/>
    <n v="0"/>
    <n v="0"/>
    <n v="1"/>
    <m/>
    <n v="1"/>
    <n v="1"/>
    <n v="5800"/>
    <s v="YES"/>
    <n v="0"/>
    <s v="57-WS4"/>
    <s v="Public Water"/>
    <m/>
    <s v="SEWER"/>
    <n v="5800"/>
    <m/>
    <m/>
    <n v="0"/>
    <n v="0"/>
    <n v="2"/>
    <n v="1760"/>
    <n v="2"/>
    <m/>
    <m/>
    <m/>
    <m/>
    <m/>
    <m/>
    <m/>
    <m/>
    <m/>
    <m/>
    <n v="1"/>
    <n v="1"/>
    <x v="0"/>
    <x v="0"/>
  </r>
  <r>
    <s v="49-H24"/>
    <m/>
    <x v="0"/>
    <s v="82 SWIFTS BCH RD"/>
    <n v="104"/>
    <s v="LAPORTA LEONARDA M LIFE ESTATE"/>
    <s v="MR30"/>
    <s v="TWO FAMILY"/>
    <s v="49//H24//"/>
    <n v="0.47366000000000003"/>
    <n v="0"/>
    <n v="0"/>
    <n v="1"/>
    <n v="1"/>
    <s v="SEWER"/>
    <n v="1"/>
    <n v="1"/>
    <n v="38300"/>
    <s v="YES"/>
    <n v="0"/>
    <s v="49-H24"/>
    <s v="All Public"/>
    <s v="SEWER"/>
    <s v="SEWER"/>
    <n v="38300"/>
    <m/>
    <m/>
    <n v="0"/>
    <n v="0"/>
    <n v="6"/>
    <n v="2568"/>
    <n v="1"/>
    <m/>
    <m/>
    <m/>
    <m/>
    <m/>
    <m/>
    <m/>
    <m/>
    <m/>
    <m/>
    <n v="2"/>
    <n v="1"/>
    <x v="0"/>
    <x v="0"/>
  </r>
  <r>
    <s v="56-CG-1D"/>
    <m/>
    <x v="0"/>
    <s v="1D CRANBERRY GROVE WY"/>
    <n v="102"/>
    <s v="CHAMBERLAIN CRAIG R"/>
    <s v="MR30"/>
    <s v="CONDO  MDL-05"/>
    <s v="56//CG/1/D"/>
    <n v="3.4930000000000003E-2"/>
    <n v="0"/>
    <n v="0"/>
    <n v="1"/>
    <n v="1"/>
    <s v="SEWER"/>
    <n v="1"/>
    <n v="0"/>
    <n v="0"/>
    <s v="YES"/>
    <n v="0"/>
    <s v="56-CG-1D"/>
    <m/>
    <m/>
    <s v="SEWER"/>
    <n v="0"/>
    <m/>
    <m/>
    <n v="0"/>
    <n v="0"/>
    <n v="2"/>
    <n v="1380"/>
    <n v="1"/>
    <m/>
    <m/>
    <m/>
    <m/>
    <m/>
    <m/>
    <m/>
    <m/>
    <m/>
    <m/>
    <n v="1"/>
    <n v="1"/>
    <x v="0"/>
    <x v="0"/>
  </r>
  <r>
    <s v="56-CG-3C"/>
    <m/>
    <x v="0"/>
    <s v="3C CRANBERRY GROVE WY"/>
    <n v="102"/>
    <s v="GOLDFARB JOAN B"/>
    <s v="MR30"/>
    <s v="CONDO  MDL-05"/>
    <s v="56//CG/3/C"/>
    <n v="3.313E-2"/>
    <n v="0"/>
    <n v="0"/>
    <n v="1"/>
    <n v="1"/>
    <s v="SEWER"/>
    <n v="1"/>
    <n v="1"/>
    <n v="3500"/>
    <s v="YES"/>
    <n v="0"/>
    <s v="56-CG-3C"/>
    <m/>
    <m/>
    <s v="SEWER"/>
    <n v="3500"/>
    <m/>
    <m/>
    <n v="0"/>
    <n v="0"/>
    <n v="2"/>
    <n v="1368"/>
    <n v="1"/>
    <m/>
    <m/>
    <m/>
    <m/>
    <m/>
    <m/>
    <m/>
    <m/>
    <m/>
    <m/>
    <n v="1"/>
    <n v="1"/>
    <x v="0"/>
    <x v="0"/>
  </r>
  <r>
    <s v="LAND_NOPARC"/>
    <m/>
    <x v="0"/>
    <m/>
    <n v="0"/>
    <m/>
    <m/>
    <m/>
    <m/>
    <n v="0.95267999999999997"/>
    <n v="0"/>
    <n v="0"/>
    <n v="0"/>
    <n v="0"/>
    <m/>
    <n v="0"/>
    <n v="0"/>
    <n v="0"/>
    <s v="NO"/>
    <n v="0"/>
    <m/>
    <m/>
    <m/>
    <m/>
    <n v="0"/>
    <m/>
    <m/>
    <n v="0"/>
    <n v="0"/>
    <n v="0"/>
    <n v="0"/>
    <n v="0"/>
    <m/>
    <m/>
    <m/>
    <m/>
    <m/>
    <m/>
    <m/>
    <m/>
    <m/>
    <m/>
    <n v="0"/>
    <n v="1"/>
    <x v="5"/>
    <x v="5"/>
  </r>
  <r>
    <s v="49-1012I"/>
    <m/>
    <x v="0"/>
    <s v="15 MATHER DR"/>
    <n v="101"/>
    <s v="CARREIRO MARINO J"/>
    <s v="MR30"/>
    <s v="ONE FAMILY"/>
    <s v="49//1012/I/"/>
    <n v="0.65197000000000005"/>
    <n v="0"/>
    <n v="0"/>
    <n v="1"/>
    <n v="1"/>
    <s v="SEWER"/>
    <n v="1"/>
    <n v="2"/>
    <n v="25100"/>
    <s v="YES"/>
    <n v="0"/>
    <s v="49-1012I"/>
    <s v="All Public"/>
    <s v="SEWER"/>
    <s v="SEWER"/>
    <n v="12550"/>
    <m/>
    <m/>
    <n v="0"/>
    <n v="0"/>
    <n v="3"/>
    <n v="1632"/>
    <n v="2"/>
    <m/>
    <m/>
    <m/>
    <m/>
    <m/>
    <m/>
    <m/>
    <m/>
    <m/>
    <m/>
    <n v="1"/>
    <n v="1"/>
    <x v="0"/>
    <x v="0"/>
  </r>
  <r>
    <s v="49-C1"/>
    <m/>
    <x v="0"/>
    <s v="0 CANNONBERRY WAY OFF"/>
    <n v="132"/>
    <s v="CANNONBERRY COMMON ASSOC"/>
    <s v="R30"/>
    <s v="RES ACLNUD  MDL-00"/>
    <s v="49//C1//"/>
    <n v="7.7419799999999999"/>
    <n v="0"/>
    <n v="0"/>
    <n v="0"/>
    <n v="0"/>
    <m/>
    <n v="0"/>
    <n v="0"/>
    <n v="0"/>
    <s v="YES"/>
    <n v="0"/>
    <s v="49-C1"/>
    <m/>
    <m/>
    <m/>
    <n v="0"/>
    <m/>
    <m/>
    <n v="0"/>
    <n v="0"/>
    <n v="0"/>
    <n v="0"/>
    <n v="0"/>
    <m/>
    <m/>
    <m/>
    <m/>
    <m/>
    <m/>
    <m/>
    <m/>
    <m/>
    <m/>
    <n v="1"/>
    <n v="1"/>
    <x v="4"/>
    <x v="4"/>
  </r>
  <r>
    <s v="40-25"/>
    <m/>
    <x v="0"/>
    <s v="7 FRANK CUTLER DR"/>
    <n v="101"/>
    <s v="HUFNAGEL MARK F"/>
    <s v="R30"/>
    <s v="ONE FAMILY"/>
    <s v="40//25//"/>
    <n v="0.24324999999999999"/>
    <n v="1"/>
    <n v="1"/>
    <n v="1"/>
    <n v="1"/>
    <s v="SEPTIC"/>
    <n v="0"/>
    <n v="1"/>
    <n v="6000"/>
    <s v="YES"/>
    <n v="6000"/>
    <s v="40-25"/>
    <s v="Public Water,Gas,Septic"/>
    <s v="SEPTIC"/>
    <s v="SEPTIC"/>
    <n v="6000"/>
    <m/>
    <m/>
    <n v="1"/>
    <n v="1"/>
    <n v="2"/>
    <n v="898"/>
    <n v="1"/>
    <m/>
    <m/>
    <m/>
    <m/>
    <m/>
    <m/>
    <m/>
    <m/>
    <m/>
    <m/>
    <n v="1"/>
    <n v="1"/>
    <x v="5"/>
    <x v="5"/>
  </r>
  <r>
    <s v="46A-1-77"/>
    <m/>
    <x v="0"/>
    <s v="43 PINEHURST DR"/>
    <n v="101"/>
    <s v="TAMULINAS RALPH F, ET ALS"/>
    <s v="R30"/>
    <s v="ONE FAMILY"/>
    <s v="46/A1/77//"/>
    <n v="0.13463"/>
    <n v="0"/>
    <n v="0"/>
    <n v="1"/>
    <n v="1"/>
    <s v="SEWER"/>
    <n v="1"/>
    <n v="1"/>
    <n v="5000"/>
    <s v="YES"/>
    <n v="0"/>
    <s v="46A-1-77"/>
    <m/>
    <m/>
    <s v="SEWER"/>
    <n v="5000"/>
    <m/>
    <m/>
    <n v="0"/>
    <n v="0"/>
    <n v="2"/>
    <n v="2036"/>
    <n v="2"/>
    <m/>
    <m/>
    <m/>
    <m/>
    <m/>
    <m/>
    <m/>
    <m/>
    <m/>
    <m/>
    <n v="3"/>
    <n v="1"/>
    <x v="4"/>
    <x v="4"/>
  </r>
  <r>
    <s v="56-CG-8B"/>
    <m/>
    <x v="0"/>
    <s v="8B CRANBERRY GROVE WY"/>
    <n v="102"/>
    <s v="CASASSA PAUL"/>
    <s v="MR30"/>
    <s v="CONDO  MDL-05"/>
    <s v="56//CG/8/B"/>
    <n v="3.4349999999999999E-2"/>
    <n v="0"/>
    <n v="0"/>
    <n v="1"/>
    <n v="1"/>
    <s v="SEWER"/>
    <n v="1"/>
    <n v="1"/>
    <n v="700"/>
    <s v="YES"/>
    <n v="0"/>
    <s v="56-CG-8B"/>
    <m/>
    <m/>
    <s v="SEWER"/>
    <n v="700"/>
    <m/>
    <m/>
    <n v="0"/>
    <n v="0"/>
    <n v="2"/>
    <n v="1368"/>
    <n v="1"/>
    <m/>
    <m/>
    <m/>
    <m/>
    <m/>
    <m/>
    <m/>
    <m/>
    <m/>
    <m/>
    <n v="1"/>
    <n v="1"/>
    <x v="0"/>
    <x v="0"/>
  </r>
  <r>
    <s v="56-CG-3B"/>
    <m/>
    <x v="0"/>
    <s v="3B CRANBERRY GROVE WY"/>
    <n v="102"/>
    <s v="SHERIDAN HELEN V"/>
    <s v="MR30"/>
    <s v="CONDO  MDL-05"/>
    <s v="56//CG/3/B"/>
    <n v="3.4340000000000002E-2"/>
    <n v="0"/>
    <n v="0"/>
    <n v="1"/>
    <n v="1"/>
    <s v="SEWER"/>
    <n v="1"/>
    <n v="1"/>
    <n v="900"/>
    <s v="YES"/>
    <n v="0"/>
    <s v="56-CG-3B"/>
    <m/>
    <m/>
    <s v="SEWER"/>
    <n v="900"/>
    <m/>
    <m/>
    <n v="0"/>
    <n v="0"/>
    <n v="2"/>
    <n v="1368"/>
    <n v="1"/>
    <m/>
    <m/>
    <m/>
    <m/>
    <m/>
    <m/>
    <m/>
    <m/>
    <m/>
    <m/>
    <n v="1"/>
    <n v="1"/>
    <x v="0"/>
    <x v="0"/>
  </r>
  <r>
    <s v="LAND_NOPARC"/>
    <m/>
    <x v="0"/>
    <m/>
    <n v="0"/>
    <m/>
    <m/>
    <m/>
    <m/>
    <n v="0.56074999999999997"/>
    <n v="0"/>
    <n v="0"/>
    <n v="0"/>
    <n v="0"/>
    <m/>
    <n v="0"/>
    <n v="0"/>
    <n v="0"/>
    <s v="NO"/>
    <n v="0"/>
    <m/>
    <m/>
    <m/>
    <m/>
    <n v="0"/>
    <m/>
    <m/>
    <n v="0"/>
    <n v="0"/>
    <n v="0"/>
    <n v="0"/>
    <n v="0"/>
    <m/>
    <m/>
    <m/>
    <m/>
    <m/>
    <m/>
    <m/>
    <m/>
    <m/>
    <m/>
    <n v="0"/>
    <n v="1"/>
    <x v="4"/>
    <x v="4"/>
  </r>
  <r>
    <s v="56-CG-3A"/>
    <m/>
    <x v="0"/>
    <s v="3A CRANBERRY GROVE WY"/>
    <n v="102"/>
    <s v="DUANE J F"/>
    <s v="MR30"/>
    <s v="CONDO  MDL-05"/>
    <s v="56//CG/3/A"/>
    <n v="3.372E-2"/>
    <n v="0"/>
    <n v="0"/>
    <n v="1"/>
    <n v="1"/>
    <s v="SEWER"/>
    <n v="1"/>
    <n v="2"/>
    <n v="26500"/>
    <s v="YES"/>
    <n v="0"/>
    <s v="56-CG-3A"/>
    <m/>
    <m/>
    <s v="SEWER"/>
    <n v="13250"/>
    <m/>
    <m/>
    <n v="0"/>
    <n v="0"/>
    <n v="2"/>
    <n v="1380"/>
    <n v="1"/>
    <m/>
    <m/>
    <m/>
    <m/>
    <m/>
    <m/>
    <m/>
    <m/>
    <m/>
    <m/>
    <n v="1"/>
    <n v="1"/>
    <x v="0"/>
    <x v="0"/>
  </r>
  <r>
    <s v="46A-3-6"/>
    <m/>
    <x v="0"/>
    <s v="162 PINEHURST DR"/>
    <n v="101"/>
    <s v="TAYLOR MICHAEL J"/>
    <s v="R30"/>
    <s v="ONE FAMILY"/>
    <s v="46/A3/6//"/>
    <n v="0.31331999999999999"/>
    <n v="0"/>
    <n v="0"/>
    <n v="1"/>
    <n v="1"/>
    <s v="SEWER"/>
    <n v="1"/>
    <n v="1"/>
    <n v="22000"/>
    <s v="NO_W1"/>
    <n v="0"/>
    <s v="46A-3-6"/>
    <s v="All Public"/>
    <s v="SEWER"/>
    <s v="SEWER"/>
    <n v="22000"/>
    <m/>
    <m/>
    <n v="0"/>
    <n v="0"/>
    <n v="3"/>
    <n v="1864"/>
    <n v="1.75"/>
    <m/>
    <m/>
    <m/>
    <m/>
    <m/>
    <m/>
    <m/>
    <m/>
    <m/>
    <m/>
    <n v="3"/>
    <n v="1"/>
    <x v="4"/>
    <x v="4"/>
  </r>
  <r>
    <s v="40-3"/>
    <m/>
    <x v="0"/>
    <s v="19 STILLMAN MEM DR"/>
    <n v="101"/>
    <s v="WHITE LUCILLE M"/>
    <s v="R30"/>
    <s v="ONE FAMILY"/>
    <s v="40//3//"/>
    <n v="0.31167"/>
    <n v="1"/>
    <n v="1"/>
    <n v="1"/>
    <n v="1"/>
    <s v="SEPTIC"/>
    <n v="0"/>
    <n v="1"/>
    <n v="2100"/>
    <s v="YES"/>
    <n v="2100"/>
    <s v="40-3"/>
    <s v="Public Water,Septic"/>
    <s v="SEPTIC"/>
    <s v="SEPTIC"/>
    <n v="2100"/>
    <m/>
    <m/>
    <n v="1"/>
    <n v="1"/>
    <n v="3"/>
    <n v="1880"/>
    <n v="2"/>
    <m/>
    <m/>
    <m/>
    <m/>
    <m/>
    <m/>
    <m/>
    <m/>
    <m/>
    <m/>
    <n v="1"/>
    <n v="1"/>
    <x v="5"/>
    <x v="5"/>
  </r>
  <r>
    <s v="56-CG-8C"/>
    <m/>
    <x v="0"/>
    <s v="8C CRANBERRY GROVE WY"/>
    <n v="102"/>
    <s v="MILLER KENT D"/>
    <s v="MR30"/>
    <s v="CONDO  MDL-05"/>
    <s v="56//CG/8/C"/>
    <n v="3.3790000000000001E-2"/>
    <n v="0"/>
    <n v="0"/>
    <n v="1"/>
    <n v="1"/>
    <s v="SEWER"/>
    <n v="1"/>
    <n v="1"/>
    <n v="2600"/>
    <s v="YES"/>
    <n v="0"/>
    <s v="56-CG-8C"/>
    <m/>
    <m/>
    <s v="SEWER"/>
    <n v="2600"/>
    <m/>
    <m/>
    <n v="0"/>
    <n v="0"/>
    <n v="2"/>
    <n v="1368"/>
    <n v="1"/>
    <m/>
    <m/>
    <m/>
    <m/>
    <m/>
    <m/>
    <m/>
    <m/>
    <m/>
    <m/>
    <n v="1"/>
    <n v="1"/>
    <x v="0"/>
    <x v="0"/>
  </r>
  <r>
    <s v="40-15"/>
    <m/>
    <x v="0"/>
    <s v="8 FRANK CUTLER DR"/>
    <n v="101"/>
    <s v="SULLIVAN STEVEN E"/>
    <s v="R30"/>
    <s v="ONE FAMILY"/>
    <s v="40//15//"/>
    <n v="0.29564000000000001"/>
    <n v="1"/>
    <n v="1"/>
    <n v="1"/>
    <n v="1"/>
    <s v="SEPTIC"/>
    <n v="0"/>
    <n v="1"/>
    <n v="9800"/>
    <s v="YES"/>
    <n v="9800"/>
    <s v="40-15"/>
    <s v="Public Water,Septic"/>
    <s v="SEPTIC"/>
    <s v="SEPTIC"/>
    <n v="9800"/>
    <m/>
    <m/>
    <n v="1"/>
    <n v="1"/>
    <n v="4"/>
    <n v="1944"/>
    <n v="1.5"/>
    <m/>
    <m/>
    <m/>
    <m/>
    <m/>
    <m/>
    <m/>
    <m/>
    <m/>
    <m/>
    <n v="1"/>
    <n v="1"/>
    <x v="5"/>
    <x v="5"/>
  </r>
  <r>
    <s v="46A-1-1002"/>
    <m/>
    <x v="0"/>
    <s v="46 PINEHURST DR"/>
    <n v="101"/>
    <s v="FAUST ROY E"/>
    <s v="R30"/>
    <s v="ONE FAMILY"/>
    <s v="46/A1/1002//"/>
    <n v="0.33056999999999997"/>
    <n v="0"/>
    <n v="0"/>
    <n v="1"/>
    <n v="1"/>
    <s v="SEWER"/>
    <n v="1"/>
    <n v="1"/>
    <n v="6600"/>
    <s v="NO_W1"/>
    <n v="0"/>
    <s v="46A-1-1002"/>
    <s v="All Public"/>
    <s v="SEWER"/>
    <s v="SEWER"/>
    <n v="6600"/>
    <m/>
    <m/>
    <n v="0"/>
    <n v="0"/>
    <n v="4"/>
    <n v="1329"/>
    <n v="1.9"/>
    <m/>
    <m/>
    <m/>
    <m/>
    <m/>
    <m/>
    <m/>
    <m/>
    <m/>
    <m/>
    <n v="2"/>
    <n v="1"/>
    <x v="4"/>
    <x v="4"/>
  </r>
  <r>
    <s v="56-CG-8D"/>
    <m/>
    <x v="0"/>
    <s v="8D CRANBERRY GROVE WY"/>
    <n v="102"/>
    <s v="CONNOR KEVIN M"/>
    <s v="MR30"/>
    <s v="CONDO  MDL-05"/>
    <s v="56//CG/8/D"/>
    <n v="3.431E-2"/>
    <n v="0"/>
    <n v="0"/>
    <n v="1"/>
    <n v="1"/>
    <s v="SEWER"/>
    <n v="1"/>
    <n v="1"/>
    <n v="11100"/>
    <s v="YES"/>
    <n v="0"/>
    <s v="56-CG-8D"/>
    <m/>
    <m/>
    <s v="SEWER"/>
    <n v="11100"/>
    <m/>
    <m/>
    <n v="0"/>
    <n v="0"/>
    <n v="2"/>
    <n v="1380"/>
    <n v="1"/>
    <m/>
    <m/>
    <m/>
    <m/>
    <m/>
    <m/>
    <m/>
    <m/>
    <m/>
    <m/>
    <n v="1"/>
    <n v="1"/>
    <x v="0"/>
    <x v="0"/>
  </r>
  <r>
    <s v="56-CG-5D"/>
    <m/>
    <x v="0"/>
    <s v="5D CRANBERRY GROVE WY"/>
    <n v="102"/>
    <s v="RAPOSO JOSEFREDO"/>
    <s v="MR30"/>
    <s v="CONDO  MDL-05"/>
    <s v="56//CG/5/D"/>
    <n v="3.3919999999999999E-2"/>
    <n v="0"/>
    <n v="0"/>
    <n v="1"/>
    <n v="1"/>
    <s v="SEWER"/>
    <n v="1"/>
    <n v="0"/>
    <n v="0"/>
    <s v="YES"/>
    <n v="0"/>
    <s v="56-CG-5D"/>
    <m/>
    <m/>
    <s v="SEWER"/>
    <n v="0"/>
    <m/>
    <m/>
    <n v="0"/>
    <n v="0"/>
    <n v="2"/>
    <n v="1380"/>
    <n v="1"/>
    <m/>
    <m/>
    <m/>
    <m/>
    <m/>
    <m/>
    <m/>
    <m/>
    <m/>
    <m/>
    <n v="1"/>
    <n v="1"/>
    <x v="0"/>
    <x v="0"/>
  </r>
  <r>
    <s v="49-1012H"/>
    <m/>
    <x v="0"/>
    <s v="16 MATHER DR"/>
    <n v="101"/>
    <s v="JASON JEAN A"/>
    <s v="MR30"/>
    <s v="ONE FAMILY"/>
    <s v="49//1012/H/"/>
    <n v="1.3012300000000001"/>
    <n v="0"/>
    <n v="0"/>
    <n v="1"/>
    <n v="1"/>
    <s v="SEWER"/>
    <n v="1"/>
    <n v="1"/>
    <n v="13500"/>
    <s v="YES"/>
    <n v="0"/>
    <s v="49-1012H"/>
    <s v="All Public"/>
    <s v="SEWER"/>
    <s v="SEWER"/>
    <n v="13500"/>
    <m/>
    <m/>
    <n v="0"/>
    <n v="0"/>
    <n v="4"/>
    <n v="2547"/>
    <n v="2.5"/>
    <m/>
    <m/>
    <m/>
    <m/>
    <m/>
    <m/>
    <m/>
    <m/>
    <m/>
    <m/>
    <n v="1"/>
    <n v="1"/>
    <x v="4"/>
    <x v="4"/>
  </r>
  <r>
    <s v="46A-1-10"/>
    <m/>
    <x v="0"/>
    <s v="42 PINEHURST DR"/>
    <n v="101"/>
    <s v="WHITTAKER RICHARD J"/>
    <s v="R30"/>
    <s v="ONE FAMILY"/>
    <s v="46/A1/10//"/>
    <n v="6.0909999999999999E-2"/>
    <n v="0"/>
    <n v="0"/>
    <n v="1"/>
    <n v="1"/>
    <s v="SEWER"/>
    <n v="1"/>
    <n v="1"/>
    <n v="6600"/>
    <s v="YES"/>
    <n v="0"/>
    <s v="46A-1-10"/>
    <s v="All Public"/>
    <s v="SEWER"/>
    <s v="SEWER"/>
    <n v="6600"/>
    <m/>
    <m/>
    <n v="0"/>
    <n v="0"/>
    <n v="2"/>
    <n v="770"/>
    <n v="1"/>
    <m/>
    <m/>
    <m/>
    <m/>
    <m/>
    <m/>
    <m/>
    <m/>
    <m/>
    <m/>
    <n v="1"/>
    <n v="1"/>
    <x v="4"/>
    <x v="4"/>
  </r>
  <r>
    <s v="LAND_NOPARC"/>
    <m/>
    <x v="0"/>
    <m/>
    <n v="0"/>
    <m/>
    <m/>
    <m/>
    <m/>
    <n v="5.0600000000000003E-3"/>
    <n v="0"/>
    <n v="0"/>
    <n v="0"/>
    <n v="0"/>
    <m/>
    <n v="0"/>
    <n v="0"/>
    <n v="0"/>
    <s v="NO"/>
    <n v="0"/>
    <m/>
    <m/>
    <m/>
    <m/>
    <n v="0"/>
    <m/>
    <m/>
    <n v="0"/>
    <n v="0"/>
    <n v="0"/>
    <n v="0"/>
    <n v="0"/>
    <m/>
    <m/>
    <m/>
    <m/>
    <m/>
    <m/>
    <m/>
    <m/>
    <m/>
    <m/>
    <n v="0"/>
    <n v="1"/>
    <x v="4"/>
    <x v="4"/>
  </r>
  <r>
    <s v="49-H23"/>
    <m/>
    <x v="0"/>
    <s v="78 SWIFTS BCH RD"/>
    <n v="101"/>
    <s v="LOURENCO CLARINDA S"/>
    <s v="MR30"/>
    <s v="ONE FAMILY"/>
    <s v="49//H23//"/>
    <n v="0.20344000000000001"/>
    <n v="0"/>
    <n v="0"/>
    <n v="1"/>
    <n v="1"/>
    <s v="SEWER"/>
    <n v="1"/>
    <n v="1"/>
    <n v="9300"/>
    <s v="YES"/>
    <n v="0"/>
    <s v="49-H23"/>
    <s v="All Public"/>
    <s v="SEWER"/>
    <s v="SEWER"/>
    <n v="9300"/>
    <m/>
    <m/>
    <n v="0"/>
    <n v="0"/>
    <n v="4"/>
    <n v="2068"/>
    <n v="2"/>
    <m/>
    <m/>
    <m/>
    <m/>
    <m/>
    <m/>
    <m/>
    <m/>
    <m/>
    <m/>
    <n v="1"/>
    <n v="1"/>
    <x v="0"/>
    <x v="0"/>
  </r>
  <r>
    <s v="46A-3-8"/>
    <m/>
    <x v="0"/>
    <s v="8 CIRCUIT AVE"/>
    <n v="101"/>
    <s v="YUSKEVICZ BRENDA J"/>
    <s v="R30"/>
    <s v="ONE FAMILY"/>
    <s v="46/A3/8//"/>
    <n v="0.14766000000000001"/>
    <n v="0"/>
    <n v="0"/>
    <n v="1"/>
    <n v="1"/>
    <s v="SEWER"/>
    <n v="1"/>
    <n v="1"/>
    <n v="5800"/>
    <s v="YES"/>
    <n v="0"/>
    <s v="46A-3-8"/>
    <s v="All Public"/>
    <s v="SEWER"/>
    <s v="SEWER"/>
    <n v="5800"/>
    <m/>
    <m/>
    <n v="0"/>
    <n v="0"/>
    <n v="3"/>
    <n v="1315"/>
    <n v="1.75"/>
    <m/>
    <m/>
    <m/>
    <m/>
    <m/>
    <m/>
    <m/>
    <m/>
    <m/>
    <m/>
    <n v="2"/>
    <n v="1"/>
    <x v="4"/>
    <x v="4"/>
  </r>
  <r>
    <s v="56-CG-5C"/>
    <m/>
    <x v="0"/>
    <s v="5C CRANBERRY GROVE WY"/>
    <n v="102"/>
    <s v="CASEY BARBARA A"/>
    <s v="MR30"/>
    <s v="CONDO  MDL-05"/>
    <s v="56//CG/5/C"/>
    <n v="3.3140000000000003E-2"/>
    <n v="0"/>
    <n v="0"/>
    <n v="1"/>
    <n v="1"/>
    <s v="SEWER"/>
    <n v="1"/>
    <n v="5"/>
    <n v="46900"/>
    <s v="YES"/>
    <n v="0"/>
    <s v="56-CG-5C"/>
    <m/>
    <m/>
    <s v="SEWER"/>
    <n v="9380"/>
    <m/>
    <m/>
    <n v="0"/>
    <n v="0"/>
    <n v="2"/>
    <n v="1368"/>
    <n v="1"/>
    <m/>
    <m/>
    <m/>
    <m/>
    <m/>
    <m/>
    <m/>
    <m/>
    <m/>
    <m/>
    <n v="1"/>
    <n v="1"/>
    <x v="0"/>
    <x v="0"/>
  </r>
  <r>
    <s v="46A-1-9"/>
    <m/>
    <x v="0"/>
    <s v="38 PINEHURST DR"/>
    <n v="101"/>
    <s v="PITTELLA LINDA J"/>
    <s v="R30"/>
    <s v="ONE FAMILY"/>
    <s v="46/A1/9//"/>
    <n v="4.9529999999999998E-2"/>
    <n v="0"/>
    <n v="0"/>
    <n v="1"/>
    <n v="1"/>
    <s v="SEWER"/>
    <n v="1"/>
    <n v="1"/>
    <n v="1800"/>
    <s v="YES"/>
    <n v="0"/>
    <s v="46A-1-9"/>
    <s v="All Public"/>
    <s v="SEWER"/>
    <s v="SEWER"/>
    <n v="1800"/>
    <m/>
    <m/>
    <n v="0"/>
    <n v="0"/>
    <n v="1"/>
    <n v="480"/>
    <n v="1"/>
    <m/>
    <m/>
    <m/>
    <m/>
    <m/>
    <m/>
    <m/>
    <m/>
    <m/>
    <m/>
    <n v="1"/>
    <n v="1"/>
    <x v="4"/>
    <x v="4"/>
  </r>
  <r>
    <s v="46A-3-1000"/>
    <m/>
    <x v="0"/>
    <s v="0 SEA BREEZE DR"/>
    <n v="132"/>
    <s v="LUZAITIS MARTHA LOUISE"/>
    <s v="R30"/>
    <s v="RES ACLNUD  MDL-00"/>
    <s v="46/A3/1000//"/>
    <n v="0.46412999999999999"/>
    <n v="0"/>
    <n v="0"/>
    <n v="0"/>
    <n v="0"/>
    <m/>
    <n v="0"/>
    <n v="0"/>
    <n v="0"/>
    <s v="YES"/>
    <n v="0"/>
    <s v="46A-3-1000"/>
    <m/>
    <m/>
    <m/>
    <n v="0"/>
    <m/>
    <m/>
    <n v="0"/>
    <n v="0"/>
    <n v="0"/>
    <n v="0"/>
    <n v="0"/>
    <m/>
    <m/>
    <m/>
    <m/>
    <m/>
    <m/>
    <m/>
    <m/>
    <m/>
    <m/>
    <n v="1"/>
    <n v="1"/>
    <x v="4"/>
    <x v="4"/>
  </r>
  <r>
    <s v="40-24"/>
    <m/>
    <x v="0"/>
    <s v="9 FRANK CUTLER DR"/>
    <n v="101"/>
    <s v="GILLUM MARK"/>
    <s v="R30"/>
    <s v="ONE FAMILY"/>
    <s v="40//24//"/>
    <n v="0.20355000000000001"/>
    <n v="1"/>
    <n v="1"/>
    <n v="1"/>
    <n v="1"/>
    <s v="SEPTIC"/>
    <n v="0"/>
    <n v="1"/>
    <n v="10900"/>
    <s v="YES"/>
    <n v="10900"/>
    <s v="40-24"/>
    <s v="Public Water,Gas,Septic"/>
    <s v="SEPTIC"/>
    <s v="SEPTIC"/>
    <n v="10900"/>
    <m/>
    <m/>
    <n v="1"/>
    <n v="1"/>
    <n v="2"/>
    <n v="910"/>
    <n v="1"/>
    <m/>
    <m/>
    <m/>
    <m/>
    <m/>
    <m/>
    <m/>
    <m/>
    <m/>
    <m/>
    <n v="0"/>
    <n v="1"/>
    <x v="5"/>
    <x v="5"/>
  </r>
  <r>
    <s v="46A-3-5"/>
    <m/>
    <x v="0"/>
    <s v="4 CIRCUIT AVE"/>
    <n v="101"/>
    <s v="HALL DONALD B"/>
    <s v="R30"/>
    <s v="ONE FAMILY"/>
    <s v="46/A3/5//"/>
    <n v="9.9349999999999994E-2"/>
    <n v="0"/>
    <n v="0"/>
    <n v="1"/>
    <n v="1"/>
    <s v="SEWER"/>
    <n v="1"/>
    <n v="1"/>
    <n v="1700"/>
    <s v="YES"/>
    <n v="0"/>
    <s v="46A-3-5"/>
    <s v="All Public"/>
    <s v="SEWER"/>
    <s v="SEWER"/>
    <n v="1700"/>
    <m/>
    <m/>
    <n v="0"/>
    <n v="0"/>
    <n v="2"/>
    <n v="594"/>
    <n v="1"/>
    <m/>
    <m/>
    <m/>
    <m/>
    <m/>
    <m/>
    <m/>
    <m/>
    <m/>
    <m/>
    <n v="1"/>
    <n v="1"/>
    <x v="4"/>
    <x v="4"/>
  </r>
  <r>
    <s v="46A-3-9B"/>
    <m/>
    <x v="0"/>
    <s v="10 CIRCUIT AVE"/>
    <n v="101"/>
    <s v="MALERBA LOIS A"/>
    <s v="R30"/>
    <s v="ONE FAMILY"/>
    <s v="46/A3/9/B/"/>
    <n v="0.12898000000000001"/>
    <n v="0"/>
    <n v="0"/>
    <n v="1"/>
    <n v="1"/>
    <s v="SEWER"/>
    <n v="1"/>
    <n v="1"/>
    <n v="700"/>
    <s v="NO_W1"/>
    <n v="0"/>
    <s v="46A-3-9B"/>
    <s v="All Public"/>
    <s v="SEWER"/>
    <s v="SEWER"/>
    <n v="700"/>
    <m/>
    <m/>
    <n v="0"/>
    <n v="0"/>
    <n v="3"/>
    <n v="936"/>
    <n v="1"/>
    <m/>
    <m/>
    <m/>
    <m/>
    <m/>
    <m/>
    <m/>
    <m/>
    <m/>
    <m/>
    <n v="2"/>
    <n v="1"/>
    <x v="4"/>
    <x v="4"/>
  </r>
  <r>
    <s v="57-WS2"/>
    <m/>
    <x v="0"/>
    <s v="2 NICHOLAS DR"/>
    <n v="101"/>
    <s v="HOGAN JAMES M"/>
    <s v="MR30"/>
    <s v="ONE FAMILY"/>
    <s v="57//WS2//"/>
    <n v="0.44428000000000001"/>
    <n v="0"/>
    <n v="0"/>
    <n v="1"/>
    <n v="1"/>
    <s v="SEWER"/>
    <n v="1"/>
    <n v="1"/>
    <n v="8400"/>
    <s v="YES"/>
    <n v="0"/>
    <s v="57-WS2"/>
    <s v="Public Water"/>
    <m/>
    <s v="SEWER"/>
    <n v="8400"/>
    <m/>
    <m/>
    <n v="0"/>
    <n v="0"/>
    <n v="3"/>
    <n v="1488"/>
    <n v="2"/>
    <m/>
    <m/>
    <m/>
    <m/>
    <m/>
    <m/>
    <m/>
    <m/>
    <m/>
    <m/>
    <n v="1"/>
    <n v="1"/>
    <x v="0"/>
    <x v="0"/>
  </r>
  <r>
    <s v="40-2"/>
    <m/>
    <x v="0"/>
    <s v="21 STILLMAN MEM DR"/>
    <n v="101"/>
    <s v="DOHERTY JAMES J"/>
    <s v="R30"/>
    <s v="ONE FAMILY"/>
    <s v="40//2//"/>
    <n v="0.30264999999999997"/>
    <n v="1"/>
    <n v="1"/>
    <n v="1"/>
    <n v="1"/>
    <s v="SEPTIC"/>
    <n v="0"/>
    <n v="0"/>
    <n v="0"/>
    <s v="YES"/>
    <n v="0"/>
    <s v="40-2"/>
    <s v="Public Water,Gas,Septic"/>
    <s v="SEPTIC"/>
    <s v="SEPTIC"/>
    <n v="0"/>
    <m/>
    <m/>
    <n v="1"/>
    <n v="1"/>
    <n v="3"/>
    <n v="1509"/>
    <n v="1.5"/>
    <m/>
    <m/>
    <m/>
    <m/>
    <m/>
    <m/>
    <m/>
    <m/>
    <m/>
    <m/>
    <n v="1"/>
    <n v="1"/>
    <x v="5"/>
    <x v="5"/>
  </r>
  <r>
    <s v="LAND_NOPARC"/>
    <m/>
    <x v="0"/>
    <m/>
    <n v="0"/>
    <m/>
    <m/>
    <m/>
    <m/>
    <n v="5.3699999999999998E-3"/>
    <n v="0"/>
    <n v="0"/>
    <n v="0"/>
    <n v="0"/>
    <m/>
    <n v="0"/>
    <n v="0"/>
    <n v="0"/>
    <s v="NO"/>
    <n v="0"/>
    <m/>
    <m/>
    <m/>
    <m/>
    <n v="0"/>
    <m/>
    <m/>
    <n v="0"/>
    <n v="0"/>
    <n v="0"/>
    <n v="0"/>
    <n v="0"/>
    <m/>
    <m/>
    <m/>
    <m/>
    <m/>
    <m/>
    <m/>
    <m/>
    <m/>
    <m/>
    <n v="0"/>
    <n v="1"/>
    <x v="4"/>
    <x v="4"/>
  </r>
  <r>
    <s v="56-CG-9A"/>
    <m/>
    <x v="0"/>
    <s v="9A CRANBERRY GROVE WY"/>
    <n v="102"/>
    <s v="EVANS BARBARA"/>
    <s v="MR30"/>
    <s v="CONDO  MDL-05"/>
    <s v="56//CG/9/A"/>
    <n v="3.458E-2"/>
    <n v="0"/>
    <n v="0"/>
    <n v="1"/>
    <n v="1"/>
    <s v="SEWER"/>
    <n v="1"/>
    <n v="1"/>
    <n v="1600"/>
    <s v="YES"/>
    <n v="0"/>
    <s v="56-CG-9A"/>
    <m/>
    <m/>
    <s v="SEWER"/>
    <n v="1600"/>
    <m/>
    <m/>
    <n v="0"/>
    <n v="0"/>
    <n v="2"/>
    <n v="1380"/>
    <n v="1"/>
    <m/>
    <m/>
    <m/>
    <m/>
    <m/>
    <m/>
    <m/>
    <m/>
    <m/>
    <m/>
    <n v="1"/>
    <n v="1"/>
    <x v="0"/>
    <x v="0"/>
  </r>
  <r>
    <s v="56-CG-5B"/>
    <m/>
    <x v="0"/>
    <s v="5B CRANBERRY GROVE WY"/>
    <n v="102"/>
    <s v="ROBINSON HAROLD E"/>
    <s v="MR30"/>
    <s v="CONDO  MDL-05"/>
    <s v="56//CG/5/B"/>
    <n v="3.3869999999999997E-2"/>
    <n v="0"/>
    <n v="0"/>
    <n v="1"/>
    <n v="1"/>
    <s v="SEWER"/>
    <n v="1"/>
    <n v="0"/>
    <n v="0"/>
    <s v="YES"/>
    <n v="0"/>
    <s v="56-CG-5B"/>
    <m/>
    <m/>
    <s v="SEWER"/>
    <n v="0"/>
    <m/>
    <m/>
    <n v="0"/>
    <n v="0"/>
    <n v="2"/>
    <n v="1368"/>
    <n v="1"/>
    <m/>
    <m/>
    <m/>
    <m/>
    <m/>
    <m/>
    <m/>
    <m/>
    <m/>
    <m/>
    <n v="1"/>
    <n v="1"/>
    <x v="0"/>
    <x v="0"/>
  </r>
  <r>
    <s v="46A-1-8"/>
    <m/>
    <x v="0"/>
    <s v="38 PINEHURST DR"/>
    <n v="132"/>
    <s v="DESIMONE MARIA &amp; PASQUALE"/>
    <s v="R30"/>
    <s v="RES ACLNUD  MDL-00"/>
    <s v="46/A1/8//"/>
    <n v="3.0159999999999999E-2"/>
    <n v="0"/>
    <n v="0"/>
    <n v="0"/>
    <n v="0"/>
    <m/>
    <n v="0"/>
    <n v="0"/>
    <n v="0"/>
    <s v="YES"/>
    <n v="0"/>
    <s v="46A-1-8"/>
    <m/>
    <m/>
    <m/>
    <n v="0"/>
    <m/>
    <m/>
    <n v="0"/>
    <n v="0"/>
    <n v="0"/>
    <n v="0"/>
    <n v="0"/>
    <m/>
    <m/>
    <m/>
    <m/>
    <m/>
    <m/>
    <m/>
    <m/>
    <m/>
    <m/>
    <n v="1"/>
    <n v="1"/>
    <x v="4"/>
    <x v="4"/>
  </r>
  <r>
    <s v="49-1012O"/>
    <m/>
    <x v="0"/>
    <s v="0 SWIFTS BCH RD"/>
    <n v="132"/>
    <s v="MATHER RICHARD &amp; GEORGE E"/>
    <s v="MR30"/>
    <s v="RES ACLNUD  MDL-00"/>
    <s v="49//1012/O/"/>
    <n v="0.13233"/>
    <n v="0"/>
    <n v="0"/>
    <n v="0"/>
    <n v="0"/>
    <m/>
    <n v="0"/>
    <n v="0"/>
    <n v="0"/>
    <s v="YES"/>
    <n v="0"/>
    <s v="49-1012O"/>
    <m/>
    <m/>
    <m/>
    <n v="0"/>
    <m/>
    <m/>
    <n v="0"/>
    <n v="0"/>
    <n v="0"/>
    <n v="0"/>
    <n v="0"/>
    <m/>
    <m/>
    <m/>
    <m/>
    <m/>
    <m/>
    <m/>
    <m/>
    <m/>
    <m/>
    <n v="1"/>
    <n v="1"/>
    <x v="0"/>
    <x v="0"/>
  </r>
  <r>
    <s v="40-16"/>
    <m/>
    <x v="0"/>
    <s v="10 FRANK CUTLER DR"/>
    <n v="101"/>
    <s v="CLARK PETER A"/>
    <m/>
    <s v="ONE FAMILY"/>
    <s v="40//16//"/>
    <n v="0.30392000000000002"/>
    <n v="1"/>
    <n v="1"/>
    <n v="1"/>
    <n v="1"/>
    <s v="SEPTIC"/>
    <n v="0"/>
    <n v="1"/>
    <n v="7100"/>
    <s v="YES"/>
    <n v="7100"/>
    <s v="40-16"/>
    <s v="Public Water,Gas,Septic"/>
    <s v="SEPTIC"/>
    <s v="SEPTIC"/>
    <n v="7100"/>
    <m/>
    <m/>
    <n v="1"/>
    <n v="1"/>
    <n v="2"/>
    <n v="1092"/>
    <n v="1"/>
    <m/>
    <m/>
    <m/>
    <m/>
    <m/>
    <m/>
    <m/>
    <m/>
    <m/>
    <m/>
    <n v="1"/>
    <n v="1"/>
    <x v="5"/>
    <x v="5"/>
  </r>
  <r>
    <s v="56-CG-5A"/>
    <m/>
    <x v="0"/>
    <s v="5A CRANBERRY GROVE WY"/>
    <n v="102"/>
    <s v="MANGUM R MICHAEL"/>
    <s v="MR30"/>
    <s v="CONDO  MDL-05"/>
    <s v="56//CG/5/A"/>
    <n v="3.4610000000000002E-2"/>
    <n v="0"/>
    <n v="0"/>
    <n v="1"/>
    <n v="1"/>
    <s v="SEWER"/>
    <n v="1"/>
    <n v="0"/>
    <n v="0"/>
    <s v="YES"/>
    <n v="0"/>
    <s v="56-CG-5A"/>
    <m/>
    <m/>
    <s v="SEWER"/>
    <n v="0"/>
    <m/>
    <m/>
    <n v="0"/>
    <n v="0"/>
    <n v="2"/>
    <n v="1380"/>
    <n v="1"/>
    <m/>
    <m/>
    <m/>
    <m/>
    <m/>
    <m/>
    <m/>
    <m/>
    <m/>
    <m/>
    <n v="1"/>
    <n v="1"/>
    <x v="0"/>
    <x v="0"/>
  </r>
  <r>
    <s v="46A-3-10B"/>
    <m/>
    <x v="0"/>
    <s v="12 CIRCUIT AVE"/>
    <n v="101"/>
    <s v="DALBIS JOHN"/>
    <s v="R30"/>
    <s v="ONE FAMILY"/>
    <s v="46/A3/10/B/"/>
    <n v="0.14882999999999999"/>
    <n v="0"/>
    <n v="0"/>
    <n v="1"/>
    <n v="1"/>
    <s v="SEWER"/>
    <n v="1"/>
    <n v="1"/>
    <n v="200"/>
    <s v="YES"/>
    <n v="0"/>
    <s v="46A-3-10B"/>
    <s v="All Public"/>
    <s v="SEWER"/>
    <s v="SEWER"/>
    <n v="200"/>
    <m/>
    <m/>
    <n v="0"/>
    <n v="0"/>
    <n v="2"/>
    <n v="1188"/>
    <n v="1"/>
    <m/>
    <m/>
    <m/>
    <m/>
    <m/>
    <m/>
    <m/>
    <m/>
    <m/>
    <m/>
    <n v="2"/>
    <n v="1"/>
    <x v="4"/>
    <x v="4"/>
  </r>
  <r>
    <s v="46A-1-4"/>
    <m/>
    <x v="0"/>
    <s v="36 PINEHURST DR"/>
    <n v="101"/>
    <s v="SMITH DONALD L"/>
    <s v="R30"/>
    <s v="ONE FAMILY"/>
    <s v="46/A1/4//"/>
    <n v="0.10538"/>
    <n v="0"/>
    <n v="0"/>
    <n v="1"/>
    <n v="1"/>
    <s v="SEWER"/>
    <n v="1"/>
    <n v="1"/>
    <n v="5900"/>
    <s v="YES"/>
    <n v="0"/>
    <s v="46A-1-4"/>
    <s v="Public Water,Public Sewer"/>
    <s v="SEWER"/>
    <s v="SEWER"/>
    <n v="5900"/>
    <m/>
    <m/>
    <n v="0"/>
    <n v="0"/>
    <n v="2"/>
    <n v="1186"/>
    <n v="1"/>
    <m/>
    <m/>
    <m/>
    <m/>
    <m/>
    <m/>
    <m/>
    <m/>
    <m/>
    <m/>
    <n v="3"/>
    <n v="1"/>
    <x v="4"/>
    <x v="4"/>
  </r>
  <r>
    <s v="49-1012J"/>
    <m/>
    <x v="0"/>
    <s v="11 MATHER DR"/>
    <n v="101"/>
    <s v="KENNEY DIANE M"/>
    <s v="MR30"/>
    <s v="ONE FAMILY"/>
    <s v="49//1012/J/"/>
    <n v="0.67132999999999998"/>
    <n v="0"/>
    <n v="0"/>
    <n v="1"/>
    <n v="1"/>
    <s v="SEWER"/>
    <n v="1"/>
    <n v="2"/>
    <n v="15000"/>
    <s v="YES"/>
    <n v="0"/>
    <s v="49-1012J"/>
    <s v="All Public"/>
    <s v="SEWER"/>
    <s v="SEWER"/>
    <n v="7500"/>
    <m/>
    <m/>
    <n v="0"/>
    <n v="0"/>
    <n v="4"/>
    <n v="1469"/>
    <n v="1.75"/>
    <m/>
    <m/>
    <m/>
    <m/>
    <m/>
    <m/>
    <m/>
    <m/>
    <m/>
    <m/>
    <n v="1"/>
    <n v="1"/>
    <x v="0"/>
    <x v="0"/>
  </r>
  <r>
    <s v="56-CG-9B"/>
    <m/>
    <x v="0"/>
    <s v="9B CRANBERRY GROVE WY"/>
    <n v="102"/>
    <s v="HACKETT THOMAS W"/>
    <s v="MR30"/>
    <s v="CONDO  MDL-05"/>
    <s v="56//CG/9/B"/>
    <n v="3.3250000000000002E-2"/>
    <n v="0"/>
    <n v="0"/>
    <n v="1"/>
    <n v="1"/>
    <s v="SEWER"/>
    <n v="1"/>
    <n v="1"/>
    <n v="2500"/>
    <s v="YES"/>
    <n v="0"/>
    <s v="56-CG-9B"/>
    <m/>
    <m/>
    <s v="SEWER"/>
    <n v="2500"/>
    <m/>
    <m/>
    <n v="0"/>
    <n v="0"/>
    <n v="2"/>
    <n v="1368"/>
    <n v="1"/>
    <m/>
    <m/>
    <m/>
    <m/>
    <m/>
    <m/>
    <m/>
    <m/>
    <m/>
    <m/>
    <n v="1"/>
    <n v="1"/>
    <x v="0"/>
    <x v="0"/>
  </r>
  <r>
    <s v="39-M13A"/>
    <m/>
    <x v="0"/>
    <s v="91 OAK ST"/>
    <n v="101"/>
    <s v="KEYES GARY F"/>
    <s v="R30"/>
    <s v="ONE FAMILY"/>
    <s v="39//M13/A/"/>
    <n v="1.3816200000000001"/>
    <n v="1"/>
    <n v="1"/>
    <n v="1"/>
    <n v="1"/>
    <s v="SEPTIC"/>
    <n v="0"/>
    <n v="1"/>
    <n v="5300"/>
    <s v="YES"/>
    <n v="5300"/>
    <s v="39-M13A"/>
    <s v="Public Water,Septic"/>
    <s v="SEPTIC"/>
    <s v="SEPTIC"/>
    <n v="5300"/>
    <m/>
    <m/>
    <n v="1"/>
    <n v="1"/>
    <n v="3"/>
    <n v="1440"/>
    <n v="1.75"/>
    <m/>
    <m/>
    <m/>
    <m/>
    <m/>
    <m/>
    <m/>
    <m/>
    <m/>
    <m/>
    <n v="1"/>
    <n v="1"/>
    <x v="5"/>
    <x v="5"/>
  </r>
  <r>
    <s v="39-1006"/>
    <m/>
    <x v="0"/>
    <s v="70 INDIAN NECK RD"/>
    <n v="903"/>
    <s v="TOWN OF WAREHAM"/>
    <s v="R30"/>
    <s v="MUNICIPAL  MDL-00"/>
    <s v="39//1006//"/>
    <n v="36.557569999999998"/>
    <n v="0"/>
    <n v="0"/>
    <n v="0"/>
    <n v="0"/>
    <m/>
    <n v="0"/>
    <n v="0"/>
    <n v="0"/>
    <s v="YES"/>
    <n v="0"/>
    <s v="39-1006"/>
    <m/>
    <m/>
    <m/>
    <n v="0"/>
    <s v="fee simple"/>
    <s v="YES"/>
    <n v="0"/>
    <n v="0"/>
    <n v="0"/>
    <n v="0"/>
    <n v="0"/>
    <m/>
    <m/>
    <m/>
    <m/>
    <m/>
    <m/>
    <m/>
    <m/>
    <m/>
    <m/>
    <n v="1"/>
    <n v="1"/>
    <x v="5"/>
    <x v="5"/>
  </r>
  <r>
    <s v="46A-3-3A"/>
    <m/>
    <x v="0"/>
    <s v="37 PINEHURST DR"/>
    <n v="104"/>
    <s v="MORRIS PATRICIA"/>
    <s v="R30"/>
    <s v="TWO FAMILY"/>
    <s v="46/A3/3/A/"/>
    <n v="0.1119"/>
    <n v="0"/>
    <n v="0"/>
    <n v="1"/>
    <n v="1"/>
    <s v="SEWER"/>
    <n v="1"/>
    <n v="1"/>
    <n v="7700"/>
    <s v="YES"/>
    <n v="0"/>
    <s v="46A-3-3A"/>
    <s v="All Public"/>
    <s v="SEWER"/>
    <s v="SEWER"/>
    <n v="7700"/>
    <m/>
    <m/>
    <n v="0"/>
    <n v="0"/>
    <n v="3"/>
    <n v="1913"/>
    <n v="1.9"/>
    <m/>
    <m/>
    <m/>
    <m/>
    <m/>
    <m/>
    <m/>
    <m/>
    <m/>
    <m/>
    <n v="2"/>
    <n v="1"/>
    <x v="4"/>
    <x v="4"/>
  </r>
  <r>
    <s v="46A-3-17"/>
    <m/>
    <x v="0"/>
    <s v="22 CIRCUIT AVE"/>
    <n v="101"/>
    <s v="WHITE LARRY E"/>
    <s v="R30"/>
    <s v="ONE FAMILY"/>
    <s v="46/A3/17//"/>
    <n v="0.10685"/>
    <n v="0"/>
    <n v="0"/>
    <n v="1"/>
    <n v="1"/>
    <s v="SEWER"/>
    <n v="1"/>
    <n v="1"/>
    <n v="800"/>
    <s v="YES"/>
    <n v="0"/>
    <s v="46A-3-17"/>
    <s v="All Public"/>
    <s v="SEWER"/>
    <s v="SEWER"/>
    <n v="800"/>
    <m/>
    <m/>
    <n v="0"/>
    <n v="0"/>
    <n v="3"/>
    <n v="962"/>
    <n v="1"/>
    <m/>
    <m/>
    <m/>
    <m/>
    <m/>
    <m/>
    <m/>
    <m/>
    <m/>
    <m/>
    <n v="1"/>
    <n v="1"/>
    <x v="4"/>
    <x v="4"/>
  </r>
  <r>
    <s v="46A-3-15B"/>
    <m/>
    <x v="0"/>
    <s v="20 CIRCUIT AVE"/>
    <n v="101"/>
    <s v="RUSSO JOSEPH JR"/>
    <s v="R30"/>
    <s v="ONE FAMILY"/>
    <s v="46/A3/15/B/"/>
    <n v="0.17401"/>
    <n v="0"/>
    <n v="0"/>
    <n v="1"/>
    <n v="1"/>
    <s v="SEWER"/>
    <n v="1"/>
    <n v="1"/>
    <n v="11500"/>
    <s v="YES"/>
    <n v="0"/>
    <s v="46A-3-15B"/>
    <s v="All Public"/>
    <s v="SEWER"/>
    <s v="SEWER"/>
    <n v="11500"/>
    <m/>
    <m/>
    <n v="0"/>
    <n v="0"/>
    <n v="2"/>
    <n v="1601"/>
    <n v="1"/>
    <m/>
    <m/>
    <m/>
    <m/>
    <m/>
    <m/>
    <m/>
    <m/>
    <m/>
    <m/>
    <n v="2"/>
    <n v="1"/>
    <x v="4"/>
    <x v="4"/>
  </r>
  <r>
    <s v="56-1"/>
    <m/>
    <x v="0"/>
    <s v="4 LITTLETON DR"/>
    <n v="903"/>
    <s v="TOWN OF WAREHAM"/>
    <s v="MR30"/>
    <s v="TAX POSS  MDL-00"/>
    <s v="56//1//"/>
    <n v="3.0912000000000002"/>
    <n v="0"/>
    <n v="0"/>
    <n v="0"/>
    <n v="0"/>
    <m/>
    <n v="0"/>
    <n v="1"/>
    <n v="3900"/>
    <s v="NO_W1"/>
    <n v="0"/>
    <s v="56-1"/>
    <m/>
    <m/>
    <m/>
    <n v="3900"/>
    <m/>
    <m/>
    <n v="0"/>
    <n v="0"/>
    <n v="0"/>
    <n v="0"/>
    <n v="0"/>
    <m/>
    <m/>
    <m/>
    <m/>
    <m/>
    <m/>
    <m/>
    <m/>
    <m/>
    <m/>
    <n v="6"/>
    <n v="1"/>
    <x v="0"/>
    <x v="0"/>
  </r>
  <r>
    <s v="46A-3-12"/>
    <m/>
    <x v="0"/>
    <s v="14 CIRCUIT AVE"/>
    <n v="101"/>
    <s v="DONATIO PAUL F"/>
    <s v="R30"/>
    <s v="ONE FAMILY"/>
    <s v="46/A3/12//"/>
    <n v="0.19552"/>
    <n v="0"/>
    <n v="0"/>
    <n v="1"/>
    <n v="1"/>
    <s v="SEWER"/>
    <n v="1"/>
    <n v="1"/>
    <n v="13800"/>
    <s v="YES"/>
    <n v="0"/>
    <s v="46A-3-12"/>
    <s v="All Public"/>
    <s v="SEWER"/>
    <s v="SEWER"/>
    <n v="13800"/>
    <m/>
    <m/>
    <n v="0"/>
    <n v="0"/>
    <n v="3"/>
    <n v="1008"/>
    <n v="1"/>
    <m/>
    <m/>
    <m/>
    <m/>
    <m/>
    <m/>
    <m/>
    <m/>
    <m/>
    <m/>
    <n v="2"/>
    <n v="1"/>
    <x v="4"/>
    <x v="4"/>
  </r>
  <r>
    <s v="46A-3-3B"/>
    <m/>
    <x v="0"/>
    <s v="3 CIRCUIT AVE"/>
    <n v="101"/>
    <s v="MCSHEA PAULA M"/>
    <s v="R30"/>
    <s v="ONE FAMILY"/>
    <s v="46/A3/3/B/"/>
    <n v="7.4940000000000007E-2"/>
    <n v="0"/>
    <n v="0"/>
    <n v="1"/>
    <n v="1"/>
    <s v="SEWER"/>
    <n v="1"/>
    <n v="1"/>
    <n v="7000"/>
    <s v="YES"/>
    <n v="0"/>
    <s v="46A-3-3B"/>
    <s v="All Public"/>
    <s v="SEWER"/>
    <s v="SEWER"/>
    <n v="7000"/>
    <m/>
    <m/>
    <n v="0"/>
    <n v="0"/>
    <n v="3"/>
    <n v="767"/>
    <n v="1"/>
    <m/>
    <m/>
    <m/>
    <m/>
    <m/>
    <m/>
    <m/>
    <m/>
    <m/>
    <m/>
    <n v="2"/>
    <n v="1"/>
    <x v="4"/>
    <x v="4"/>
  </r>
  <r>
    <s v="46A-3-18"/>
    <m/>
    <x v="0"/>
    <s v="24 CIRCUIT AVE"/>
    <n v="101"/>
    <s v="YACHATS REALTY CORPORATION"/>
    <s v="R30"/>
    <s v="ONE FAMILY"/>
    <s v="46/A3/18//"/>
    <n v="0.24201"/>
    <n v="0"/>
    <n v="0"/>
    <n v="1"/>
    <n v="1"/>
    <s v="SEWER"/>
    <n v="1"/>
    <n v="1"/>
    <n v="15300"/>
    <s v="YES"/>
    <n v="0"/>
    <s v="46A-3-18"/>
    <s v="All Public"/>
    <s v="SEWER"/>
    <s v="SEWER"/>
    <n v="15300"/>
    <m/>
    <m/>
    <n v="0"/>
    <n v="0"/>
    <n v="3"/>
    <n v="1329"/>
    <n v="1.75"/>
    <m/>
    <m/>
    <m/>
    <m/>
    <m/>
    <m/>
    <m/>
    <m/>
    <m/>
    <m/>
    <n v="2"/>
    <n v="1"/>
    <x v="4"/>
    <x v="4"/>
  </r>
  <r>
    <s v="46A-3-14"/>
    <m/>
    <x v="0"/>
    <s v="18 CIRCUIT AVE"/>
    <n v="101"/>
    <s v="DEMARCO ANNETTE"/>
    <s v="R30"/>
    <s v="ONE FAMILY"/>
    <s v="46/A3/14//"/>
    <n v="0.15806000000000001"/>
    <n v="0"/>
    <n v="0"/>
    <n v="1"/>
    <n v="1"/>
    <s v="SEWER"/>
    <n v="1"/>
    <n v="1"/>
    <n v="4400"/>
    <s v="YES"/>
    <n v="0"/>
    <s v="46A-3-14"/>
    <s v="All Public"/>
    <s v="SEWER"/>
    <s v="SEWER"/>
    <n v="4400"/>
    <m/>
    <m/>
    <n v="0"/>
    <n v="0"/>
    <n v="2"/>
    <n v="1232"/>
    <n v="1"/>
    <m/>
    <m/>
    <m/>
    <m/>
    <m/>
    <m/>
    <m/>
    <m/>
    <m/>
    <m/>
    <n v="2"/>
    <n v="1"/>
    <x v="4"/>
    <x v="4"/>
  </r>
  <r>
    <s v="56-CG-9C"/>
    <m/>
    <x v="0"/>
    <s v="9C CRANBERRY GROVE WY"/>
    <n v="102"/>
    <s v="THOMAS ALICE M TR NINE C CRAN"/>
    <s v="MR30"/>
    <s v="CONDO  MDL-05"/>
    <s v="56//CG/9/C"/>
    <n v="3.3180000000000001E-2"/>
    <n v="0"/>
    <n v="0"/>
    <n v="1"/>
    <n v="1"/>
    <s v="SEWER"/>
    <n v="1"/>
    <n v="1"/>
    <n v="4100"/>
    <s v="YES"/>
    <n v="0"/>
    <s v="56-CG-9C"/>
    <m/>
    <m/>
    <s v="SEWER"/>
    <n v="4100"/>
    <m/>
    <m/>
    <n v="0"/>
    <n v="0"/>
    <n v="2"/>
    <n v="1368"/>
    <n v="1"/>
    <m/>
    <m/>
    <m/>
    <m/>
    <m/>
    <m/>
    <m/>
    <m/>
    <m/>
    <m/>
    <n v="1"/>
    <n v="1"/>
    <x v="0"/>
    <x v="0"/>
  </r>
  <r>
    <s v="46A-1-3"/>
    <m/>
    <x v="0"/>
    <s v="4 ROSS AVE"/>
    <n v="101"/>
    <s v="SOLARI JOHN J JR"/>
    <s v="R30"/>
    <s v="ONE FAMILY"/>
    <s v="46/A1/3//"/>
    <n v="0.11598"/>
    <n v="0"/>
    <n v="0"/>
    <n v="1"/>
    <n v="1"/>
    <s v="SEWER"/>
    <n v="1"/>
    <n v="1"/>
    <n v="500"/>
    <s v="NO_W1"/>
    <n v="0"/>
    <s v="46A-1-3"/>
    <s v="Public Water,Public Sewer"/>
    <s v="SEWER"/>
    <s v="SEWER"/>
    <n v="500"/>
    <m/>
    <m/>
    <n v="0"/>
    <n v="0"/>
    <n v="2"/>
    <n v="734"/>
    <n v="1"/>
    <m/>
    <m/>
    <m/>
    <m/>
    <m/>
    <m/>
    <m/>
    <m/>
    <m/>
    <m/>
    <n v="2"/>
    <n v="1"/>
    <x v="4"/>
    <x v="4"/>
  </r>
  <r>
    <s v="56-B11"/>
    <m/>
    <x v="0"/>
    <s v="73 SWIFTS BCH RD"/>
    <n v="104"/>
    <s v="DAMICO GUISEPPE"/>
    <s v="MR30"/>
    <s v="TWO FAMILY"/>
    <s v="56//B11//"/>
    <n v="0.46601999999999999"/>
    <n v="0"/>
    <n v="0"/>
    <n v="1"/>
    <n v="1"/>
    <s v="SEWER"/>
    <n v="1"/>
    <n v="1"/>
    <n v="22100"/>
    <s v="NO_W1"/>
    <n v="0"/>
    <s v="56-B11"/>
    <s v="Gas"/>
    <m/>
    <s v="SEWER"/>
    <n v="22100"/>
    <m/>
    <m/>
    <n v="0"/>
    <n v="0"/>
    <n v="4"/>
    <n v="2880"/>
    <n v="2"/>
    <m/>
    <m/>
    <m/>
    <m/>
    <m/>
    <m/>
    <m/>
    <m/>
    <m/>
    <m/>
    <n v="2"/>
    <n v="1"/>
    <x v="0"/>
    <x v="0"/>
  </r>
  <r>
    <s v="39-1004"/>
    <m/>
    <x v="0"/>
    <s v="52 OAK ST"/>
    <n v="101"/>
    <s v="DUTRA MARY IRENE"/>
    <s v="R30"/>
    <s v="ONE FAMILY"/>
    <s v="39//1004//"/>
    <n v="0.96845000000000003"/>
    <n v="1"/>
    <n v="1"/>
    <n v="1"/>
    <n v="1"/>
    <s v="SEPTIC"/>
    <n v="0"/>
    <n v="1"/>
    <n v="5000"/>
    <s v="YES"/>
    <n v="5000"/>
    <s v="39-1004"/>
    <s v="Public Water,Septic"/>
    <s v="SEPTIC"/>
    <s v="SEPTIC"/>
    <n v="5000"/>
    <m/>
    <m/>
    <n v="1"/>
    <n v="1"/>
    <n v="3"/>
    <n v="1734"/>
    <n v="1"/>
    <m/>
    <m/>
    <m/>
    <m/>
    <m/>
    <m/>
    <m/>
    <m/>
    <m/>
    <m/>
    <n v="1"/>
    <n v="1"/>
    <x v="5"/>
    <x v="5"/>
  </r>
  <r>
    <s v="LAND_NOPARC"/>
    <m/>
    <x v="0"/>
    <m/>
    <n v="0"/>
    <m/>
    <m/>
    <m/>
    <m/>
    <n v="1.6979999999999999E-2"/>
    <n v="0"/>
    <n v="0"/>
    <n v="0"/>
    <n v="0"/>
    <m/>
    <n v="0"/>
    <n v="0"/>
    <n v="0"/>
    <s v="NO"/>
    <n v="0"/>
    <m/>
    <m/>
    <m/>
    <m/>
    <n v="0"/>
    <m/>
    <m/>
    <n v="0"/>
    <n v="0"/>
    <n v="0"/>
    <n v="0"/>
    <n v="0"/>
    <m/>
    <m/>
    <m/>
    <m/>
    <m/>
    <m/>
    <m/>
    <m/>
    <m/>
    <m/>
    <n v="0"/>
    <n v="1"/>
    <x v="4"/>
    <x v="4"/>
  </r>
  <r>
    <s v="49-1007"/>
    <m/>
    <x v="0"/>
    <s v="76 SWIFTS BCH RD"/>
    <n v="101"/>
    <s v="ELLIS RICHARD E"/>
    <s v="R30"/>
    <s v="ONE FAMILY"/>
    <s v="49//1007//"/>
    <n v="0.19892000000000001"/>
    <n v="0"/>
    <n v="0"/>
    <n v="1"/>
    <n v="1"/>
    <s v="SEWER"/>
    <n v="1"/>
    <n v="1"/>
    <n v="19200"/>
    <s v="YES"/>
    <n v="0"/>
    <s v="49-1007"/>
    <s v="All Public"/>
    <s v="SEWER"/>
    <s v="SEWER"/>
    <n v="19200"/>
    <m/>
    <m/>
    <n v="0"/>
    <n v="0"/>
    <n v="5"/>
    <n v="1484"/>
    <n v="1.5"/>
    <m/>
    <m/>
    <m/>
    <m/>
    <m/>
    <m/>
    <m/>
    <m/>
    <m/>
    <m/>
    <n v="1"/>
    <n v="1"/>
    <x v="0"/>
    <x v="0"/>
  </r>
  <r>
    <s v="49-1003"/>
    <m/>
    <x v="0"/>
    <s v="0 STEPHEN AVE  OFF"/>
    <n v="132"/>
    <s v="MELTZER STEPHEN E TR OF FIRE"/>
    <s v="R30"/>
    <s v="RES ACLNUD  MDL-00"/>
    <s v="49//1003//"/>
    <n v="5.72492"/>
    <n v="0"/>
    <n v="0"/>
    <n v="0"/>
    <n v="0"/>
    <m/>
    <n v="0"/>
    <n v="0"/>
    <n v="0"/>
    <s v="YES"/>
    <n v="0"/>
    <s v="49-1003"/>
    <m/>
    <m/>
    <m/>
    <n v="0"/>
    <m/>
    <m/>
    <n v="0"/>
    <n v="0"/>
    <n v="0"/>
    <n v="0"/>
    <n v="0"/>
    <m/>
    <m/>
    <m/>
    <m/>
    <m/>
    <m/>
    <m/>
    <m/>
    <m/>
    <m/>
    <n v="1"/>
    <n v="1"/>
    <x v="4"/>
    <x v="4"/>
  </r>
  <r>
    <s v="56-CG-7D"/>
    <m/>
    <x v="0"/>
    <s v="7D CRANBERRY GROVE WY"/>
    <n v="102"/>
    <s v="BRADSTREET PETER L"/>
    <s v="MR30"/>
    <s v="CONDO  MDL-05"/>
    <s v="56//CG/7/D"/>
    <n v="3.4459999999999998E-2"/>
    <n v="0"/>
    <n v="0"/>
    <n v="1"/>
    <n v="1"/>
    <s v="SEWER"/>
    <n v="1"/>
    <n v="2"/>
    <n v="29200"/>
    <s v="YES"/>
    <n v="0"/>
    <s v="56-CG-7D"/>
    <m/>
    <m/>
    <s v="SEWER"/>
    <n v="14600"/>
    <m/>
    <m/>
    <n v="0"/>
    <n v="0"/>
    <n v="2"/>
    <n v="1380"/>
    <n v="1"/>
    <m/>
    <m/>
    <m/>
    <m/>
    <m/>
    <m/>
    <m/>
    <m/>
    <m/>
    <m/>
    <n v="1"/>
    <n v="1"/>
    <x v="0"/>
    <x v="0"/>
  </r>
  <r>
    <s v="40-23"/>
    <m/>
    <x v="0"/>
    <s v="11 FRANK CUTLER DR"/>
    <n v="101"/>
    <s v="MARINO CATHERINE M"/>
    <s v="R30"/>
    <s v="ONE FAMILY"/>
    <s v="40//23//"/>
    <n v="0.14829000000000001"/>
    <n v="1"/>
    <n v="1"/>
    <n v="1"/>
    <n v="1"/>
    <s v="SEPTIC"/>
    <n v="0"/>
    <n v="1"/>
    <n v="9500"/>
    <s v="YES"/>
    <n v="9500"/>
    <s v="40-23"/>
    <s v="Public Water,Gas,Septic"/>
    <s v="SEPTIC"/>
    <s v="SEPTIC"/>
    <n v="9500"/>
    <m/>
    <m/>
    <n v="1"/>
    <n v="1"/>
    <n v="2"/>
    <n v="820"/>
    <n v="1"/>
    <m/>
    <m/>
    <m/>
    <m/>
    <m/>
    <m/>
    <m/>
    <m/>
    <m/>
    <m/>
    <n v="0"/>
    <n v="1"/>
    <x v="5"/>
    <x v="5"/>
  </r>
  <r>
    <s v="LAND_NOPARC"/>
    <m/>
    <x v="0"/>
    <m/>
    <n v="0"/>
    <m/>
    <m/>
    <m/>
    <m/>
    <n v="2.6700000000000001E-3"/>
    <n v="0"/>
    <n v="0"/>
    <n v="0"/>
    <n v="0"/>
    <m/>
    <n v="0"/>
    <n v="0"/>
    <n v="0"/>
    <s v="NO"/>
    <n v="0"/>
    <m/>
    <m/>
    <m/>
    <m/>
    <n v="0"/>
    <m/>
    <m/>
    <n v="0"/>
    <n v="0"/>
    <n v="0"/>
    <n v="0"/>
    <n v="0"/>
    <m/>
    <m/>
    <m/>
    <m/>
    <m/>
    <m/>
    <m/>
    <m/>
    <m/>
    <m/>
    <n v="0"/>
    <n v="1"/>
    <x v="5"/>
    <x v="5"/>
  </r>
  <r>
    <s v="56-CG-9D"/>
    <m/>
    <x v="0"/>
    <s v="9D CRANBERRY GROVE WY"/>
    <n v="102"/>
    <s v="MCGRAW REX T JR"/>
    <s v="MR30"/>
    <s v="CONDO  MDL-05"/>
    <s v="56//CG/9/D"/>
    <n v="3.3869999999999997E-2"/>
    <n v="0"/>
    <n v="0"/>
    <n v="1"/>
    <n v="1"/>
    <s v="SEWER"/>
    <n v="1"/>
    <n v="2"/>
    <n v="48300"/>
    <s v="YES"/>
    <n v="0"/>
    <s v="56-CG-9D"/>
    <m/>
    <m/>
    <s v="SEWER"/>
    <n v="24150"/>
    <m/>
    <m/>
    <n v="0"/>
    <n v="0"/>
    <n v="2"/>
    <n v="1380"/>
    <n v="1"/>
    <m/>
    <m/>
    <m/>
    <m/>
    <m/>
    <m/>
    <m/>
    <m/>
    <m/>
    <m/>
    <n v="1"/>
    <n v="1"/>
    <x v="0"/>
    <x v="0"/>
  </r>
  <r>
    <s v="40-1"/>
    <m/>
    <x v="0"/>
    <s v="23 STILLMAN MEM DR"/>
    <n v="101"/>
    <s v="LOMBARD DONALD F"/>
    <s v="R30"/>
    <s v="ONE FAMILY"/>
    <s v="40//1//"/>
    <n v="0.33531"/>
    <n v="1"/>
    <n v="1"/>
    <n v="1"/>
    <n v="1"/>
    <s v="SEPTIC"/>
    <n v="0"/>
    <n v="0"/>
    <n v="0"/>
    <s v="YES"/>
    <n v="0"/>
    <s v="40-1"/>
    <s v="Public Water,Gas,Septic"/>
    <s v="SEPTIC"/>
    <s v="SEPTIC"/>
    <n v="0"/>
    <m/>
    <m/>
    <n v="1"/>
    <n v="1"/>
    <n v="3"/>
    <n v="1368"/>
    <n v="1"/>
    <m/>
    <m/>
    <m/>
    <m/>
    <m/>
    <m/>
    <m/>
    <m/>
    <m/>
    <m/>
    <n v="1"/>
    <n v="1"/>
    <x v="5"/>
    <x v="5"/>
  </r>
  <r>
    <s v="46A-3-20"/>
    <m/>
    <x v="0"/>
    <s v="28 CIRCUIT AVE"/>
    <n v="101"/>
    <s v="HARDSOG GEORGE W"/>
    <s v="R30"/>
    <s v="ONE FAMILY"/>
    <s v="46/A3/20//"/>
    <n v="0.18343000000000001"/>
    <n v="0"/>
    <n v="0"/>
    <n v="1"/>
    <n v="1"/>
    <s v="SEWER"/>
    <n v="1"/>
    <n v="1"/>
    <n v="6600"/>
    <s v="YES"/>
    <n v="0"/>
    <s v="46A-3-20"/>
    <s v="All Public"/>
    <s v="SEWER"/>
    <s v="SEWER"/>
    <n v="6600"/>
    <m/>
    <m/>
    <n v="0"/>
    <n v="0"/>
    <n v="2"/>
    <n v="1120"/>
    <n v="1"/>
    <m/>
    <m/>
    <m/>
    <m/>
    <m/>
    <m/>
    <m/>
    <m/>
    <m/>
    <m/>
    <n v="4"/>
    <n v="1"/>
    <x v="4"/>
    <x v="4"/>
  </r>
  <r>
    <s v="56-CG-7C"/>
    <m/>
    <x v="0"/>
    <s v="7C CRANBERRY GROVE WY"/>
    <n v="102"/>
    <s v="REIS MANUEL F"/>
    <s v="MR30"/>
    <s v="CONDO  MDL-05"/>
    <s v="56//CG/7/C"/>
    <n v="3.4450000000000001E-2"/>
    <n v="0"/>
    <n v="0"/>
    <n v="1"/>
    <n v="1"/>
    <s v="SEWER"/>
    <n v="1"/>
    <n v="1"/>
    <n v="6900"/>
    <s v="YES"/>
    <n v="0"/>
    <s v="56-CG-7C"/>
    <m/>
    <m/>
    <s v="SEWER"/>
    <n v="6900"/>
    <m/>
    <m/>
    <n v="0"/>
    <n v="0"/>
    <n v="2"/>
    <n v="1368"/>
    <n v="1"/>
    <m/>
    <m/>
    <m/>
    <m/>
    <m/>
    <m/>
    <m/>
    <m/>
    <m/>
    <m/>
    <n v="1"/>
    <n v="1"/>
    <x v="0"/>
    <x v="0"/>
  </r>
  <r>
    <s v="56-CG-7A"/>
    <m/>
    <x v="0"/>
    <s v="7A CRANBERRY GROVE WY"/>
    <n v="102"/>
    <s v="BUDD LINDA N &amp; ARTHUR C CO TR"/>
    <s v="MR30"/>
    <s v="CONDO  MDL-05"/>
    <s v="56//CG/7/A"/>
    <n v="3.5150000000000001E-2"/>
    <n v="0"/>
    <n v="0"/>
    <n v="1"/>
    <n v="1"/>
    <s v="SEWER"/>
    <n v="1"/>
    <n v="1"/>
    <n v="2600"/>
    <s v="YES"/>
    <n v="0"/>
    <s v="56-CG-7A"/>
    <m/>
    <m/>
    <s v="SEWER"/>
    <n v="2600"/>
    <m/>
    <m/>
    <n v="0"/>
    <n v="0"/>
    <n v="2"/>
    <n v="1380"/>
    <n v="1"/>
    <m/>
    <m/>
    <m/>
    <m/>
    <m/>
    <m/>
    <m/>
    <m/>
    <m/>
    <m/>
    <n v="1"/>
    <n v="1"/>
    <x v="0"/>
    <x v="0"/>
  </r>
  <r>
    <s v="56-CG-7B"/>
    <m/>
    <x v="0"/>
    <s v="7B CRANBERRY GROVE WY"/>
    <n v="102"/>
    <s v="IGOE CHERYL A"/>
    <s v="MR30"/>
    <s v="CONDO  MDL-05"/>
    <s v="56//CG/7/B"/>
    <n v="3.4040000000000001E-2"/>
    <n v="0"/>
    <n v="0"/>
    <n v="1"/>
    <n v="1"/>
    <s v="SEWER"/>
    <n v="1"/>
    <n v="1"/>
    <n v="10800"/>
    <s v="YES"/>
    <n v="0"/>
    <s v="56-CG-7B"/>
    <m/>
    <m/>
    <s v="SEWER"/>
    <n v="10800"/>
    <m/>
    <m/>
    <n v="0"/>
    <n v="0"/>
    <n v="2"/>
    <n v="1368"/>
    <n v="1"/>
    <m/>
    <m/>
    <m/>
    <m/>
    <m/>
    <m/>
    <m/>
    <m/>
    <m/>
    <m/>
    <n v="1"/>
    <n v="1"/>
    <x v="0"/>
    <x v="0"/>
  </r>
  <r>
    <s v="46A-3-66A"/>
    <m/>
    <x v="0"/>
    <s v="7 CIRCUIT AVE"/>
    <n v="101"/>
    <s v="URNEK JOSEPH W"/>
    <s v="R30"/>
    <s v="ONE FAMILY"/>
    <s v="46/A3/66/A/"/>
    <n v="0.11919"/>
    <n v="0"/>
    <n v="0"/>
    <n v="1"/>
    <n v="1"/>
    <s v="SEWER"/>
    <n v="1"/>
    <n v="1"/>
    <n v="10100"/>
    <s v="YES"/>
    <n v="0"/>
    <s v="46A-3-66A"/>
    <s v="All Public"/>
    <s v="SEWER"/>
    <s v="SEWER"/>
    <n v="10100"/>
    <m/>
    <m/>
    <n v="0"/>
    <n v="0"/>
    <n v="2"/>
    <n v="994"/>
    <n v="1"/>
    <m/>
    <m/>
    <m/>
    <m/>
    <m/>
    <m/>
    <m/>
    <m/>
    <m/>
    <m/>
    <n v="2"/>
    <n v="1"/>
    <x v="4"/>
    <x v="4"/>
  </r>
  <r>
    <s v="40-17"/>
    <m/>
    <x v="0"/>
    <s v="12 FRANK CUTLER DR"/>
    <n v="101"/>
    <s v="DOUCETTE MICHAEL S"/>
    <s v="R30"/>
    <s v="ONE FAMILY"/>
    <s v="40//17//"/>
    <n v="0.48444999999999999"/>
    <n v="1"/>
    <n v="1"/>
    <n v="1"/>
    <n v="1"/>
    <s v="SEPTIC"/>
    <n v="0"/>
    <n v="1"/>
    <n v="12200"/>
    <s v="YES"/>
    <n v="12200"/>
    <s v="40-17"/>
    <s v="Public Water,Septic"/>
    <s v="SEPTIC"/>
    <s v="SEPTIC"/>
    <n v="12200"/>
    <m/>
    <m/>
    <n v="1"/>
    <n v="1"/>
    <n v="4"/>
    <n v="2417"/>
    <n v="1.75"/>
    <m/>
    <m/>
    <m/>
    <m/>
    <m/>
    <m/>
    <m/>
    <m/>
    <m/>
    <m/>
    <n v="1"/>
    <n v="1"/>
    <x v="5"/>
    <x v="5"/>
  </r>
  <r>
    <s v="46A-1-1"/>
    <m/>
    <x v="0"/>
    <s v="34 PINEHURST DR"/>
    <n v="101"/>
    <s v="FLAHERTY WILLIAM A"/>
    <s v="R30"/>
    <s v="ONE FAMILY"/>
    <s v="46/A1/1//"/>
    <n v="4.0820000000000002E-2"/>
    <n v="0"/>
    <n v="0"/>
    <n v="1"/>
    <n v="1"/>
    <s v="SEWER"/>
    <n v="1"/>
    <n v="1"/>
    <n v="5300"/>
    <s v="YES"/>
    <n v="0"/>
    <s v="46A-1-1"/>
    <s v="Public Water,Public Sewer"/>
    <s v="SEWER"/>
    <s v="SEWER"/>
    <n v="5300"/>
    <m/>
    <m/>
    <n v="0"/>
    <n v="0"/>
    <n v="3"/>
    <n v="1254"/>
    <n v="1.9"/>
    <m/>
    <m/>
    <m/>
    <m/>
    <m/>
    <m/>
    <m/>
    <m/>
    <m/>
    <m/>
    <n v="1"/>
    <n v="1"/>
    <x v="4"/>
    <x v="4"/>
  </r>
  <r>
    <s v="LAND_NOPARC"/>
    <m/>
    <x v="0"/>
    <m/>
    <n v="0"/>
    <m/>
    <m/>
    <m/>
    <m/>
    <n v="1.6490000000000001E-2"/>
    <n v="0"/>
    <n v="0"/>
    <n v="0"/>
    <n v="0"/>
    <m/>
    <n v="0"/>
    <n v="0"/>
    <n v="0"/>
    <s v="NO"/>
    <n v="0"/>
    <m/>
    <m/>
    <m/>
    <m/>
    <n v="0"/>
    <m/>
    <m/>
    <n v="0"/>
    <n v="0"/>
    <n v="0"/>
    <n v="0"/>
    <n v="0"/>
    <m/>
    <m/>
    <m/>
    <m/>
    <m/>
    <m/>
    <m/>
    <m/>
    <m/>
    <m/>
    <n v="0"/>
    <n v="1"/>
    <x v="4"/>
    <x v="4"/>
  </r>
  <r>
    <s v="49-1012K"/>
    <m/>
    <x v="0"/>
    <s v="9 MATHER DR"/>
    <n v="101"/>
    <s v="WHITE ANDREW"/>
    <s v="MR30"/>
    <s v="ONE FAMILY"/>
    <s v="49//1012/K/"/>
    <n v="0.63554999999999995"/>
    <n v="0"/>
    <n v="0"/>
    <n v="1"/>
    <n v="1"/>
    <s v="SEWER"/>
    <n v="1"/>
    <n v="1"/>
    <n v="9600"/>
    <s v="YES"/>
    <n v="0"/>
    <s v="49-1012K"/>
    <s v="All Public"/>
    <s v="SEWER"/>
    <s v="SEWER"/>
    <n v="9600"/>
    <m/>
    <m/>
    <n v="0"/>
    <n v="0"/>
    <n v="3"/>
    <n v="1387"/>
    <n v="1.75"/>
    <m/>
    <m/>
    <m/>
    <m/>
    <m/>
    <m/>
    <m/>
    <m/>
    <m/>
    <m/>
    <n v="1"/>
    <n v="1"/>
    <x v="0"/>
    <x v="0"/>
  </r>
  <r>
    <s v="46A-2-183"/>
    <m/>
    <x v="0"/>
    <s v="32 PINEHURST DR"/>
    <n v="101"/>
    <s v="ROBINSON BARRY"/>
    <s v="R30"/>
    <s v="ONE FAMILY"/>
    <s v="46/A2/183//"/>
    <n v="0.15039"/>
    <n v="0"/>
    <n v="0"/>
    <n v="1"/>
    <n v="1"/>
    <s v="SEWER"/>
    <n v="1"/>
    <n v="1"/>
    <n v="7200"/>
    <s v="NO_W1"/>
    <n v="0"/>
    <s v="46A-2-183"/>
    <s v="All Public"/>
    <s v="SEWER"/>
    <s v="SEWER"/>
    <n v="7200"/>
    <m/>
    <m/>
    <n v="0"/>
    <n v="0"/>
    <n v="1"/>
    <n v="720"/>
    <n v="1"/>
    <m/>
    <m/>
    <m/>
    <m/>
    <m/>
    <m/>
    <m/>
    <m/>
    <m/>
    <m/>
    <n v="2"/>
    <n v="1"/>
    <x v="4"/>
    <x v="4"/>
  </r>
  <r>
    <s v="46A-3-63"/>
    <m/>
    <x v="0"/>
    <s v="1 CIRCUIT AVE"/>
    <n v="101"/>
    <s v="MESTIERI EDWARD J"/>
    <s v="R30"/>
    <s v="ONE FAMILY"/>
    <s v="46/A3/63//"/>
    <n v="0.21306"/>
    <n v="0"/>
    <n v="0"/>
    <n v="1"/>
    <n v="1"/>
    <s v="SEWER"/>
    <n v="1"/>
    <n v="1"/>
    <n v="3600"/>
    <s v="YES"/>
    <n v="0"/>
    <s v="46A-3-63"/>
    <s v="All Public"/>
    <s v="SEWER"/>
    <s v="SEWER"/>
    <n v="3600"/>
    <m/>
    <m/>
    <n v="0"/>
    <n v="0"/>
    <n v="3"/>
    <n v="1425"/>
    <n v="1.5"/>
    <m/>
    <m/>
    <m/>
    <m/>
    <m/>
    <m/>
    <m/>
    <m/>
    <m/>
    <m/>
    <n v="2"/>
    <n v="1"/>
    <x v="4"/>
    <x v="4"/>
  </r>
  <r>
    <s v="46A-3-65"/>
    <m/>
    <x v="0"/>
    <s v="5 CIRCUIT AVE"/>
    <n v="101"/>
    <s v="PETERSON IRENE"/>
    <s v="R30"/>
    <s v="ONE FAMILY"/>
    <s v="46/A3/65//"/>
    <n v="0.14768000000000001"/>
    <n v="0"/>
    <n v="0"/>
    <n v="1"/>
    <n v="1"/>
    <s v="SEWER"/>
    <n v="1"/>
    <n v="1"/>
    <n v="4800"/>
    <s v="YES"/>
    <n v="0"/>
    <s v="46A-3-65"/>
    <s v="All Public"/>
    <s v="SEWER"/>
    <s v="SEWER"/>
    <n v="4800"/>
    <m/>
    <m/>
    <n v="0"/>
    <n v="0"/>
    <n v="3"/>
    <n v="1552"/>
    <n v="2"/>
    <m/>
    <m/>
    <m/>
    <m/>
    <m/>
    <m/>
    <m/>
    <m/>
    <m/>
    <m/>
    <n v="1"/>
    <n v="1"/>
    <x v="4"/>
    <x v="4"/>
  </r>
  <r>
    <s v="LAND_NOPARC"/>
    <m/>
    <x v="0"/>
    <m/>
    <n v="0"/>
    <m/>
    <m/>
    <m/>
    <m/>
    <n v="0.11792999999999999"/>
    <n v="0"/>
    <n v="0"/>
    <n v="0"/>
    <n v="0"/>
    <m/>
    <n v="0"/>
    <n v="0"/>
    <n v="0"/>
    <s v="NO"/>
    <n v="0"/>
    <m/>
    <m/>
    <m/>
    <m/>
    <n v="0"/>
    <m/>
    <m/>
    <n v="0"/>
    <n v="0"/>
    <n v="0"/>
    <n v="0"/>
    <n v="0"/>
    <m/>
    <m/>
    <m/>
    <m/>
    <m/>
    <m/>
    <m/>
    <m/>
    <m/>
    <m/>
    <n v="0"/>
    <n v="1"/>
    <x v="4"/>
    <x v="4"/>
  </r>
  <r>
    <s v="46A-2-181"/>
    <m/>
    <x v="0"/>
    <s v="28 PINEHURST DR"/>
    <n v="101"/>
    <s v="EKSTROM ROLAND W"/>
    <s v="R30"/>
    <s v="ONE FAMILY"/>
    <s v="46/A2/181//"/>
    <n v="0.23571"/>
    <n v="0"/>
    <n v="0"/>
    <n v="1"/>
    <n v="1"/>
    <s v="SEWER"/>
    <n v="1"/>
    <n v="1"/>
    <n v="9700"/>
    <s v="YES"/>
    <n v="0"/>
    <s v="46A-2-181"/>
    <s v="All Public"/>
    <s v="SEWER"/>
    <s v="SEWER"/>
    <n v="9700"/>
    <m/>
    <m/>
    <n v="0"/>
    <n v="0"/>
    <n v="2"/>
    <n v="969"/>
    <n v="1"/>
    <m/>
    <m/>
    <m/>
    <m/>
    <m/>
    <m/>
    <m/>
    <m/>
    <m/>
    <m/>
    <n v="2"/>
    <n v="1"/>
    <x v="4"/>
    <x v="4"/>
  </r>
  <r>
    <s v="46A-3-1"/>
    <m/>
    <x v="0"/>
    <s v="35 PINEHURST DR"/>
    <n v="101"/>
    <s v="NIEMI ROBERT"/>
    <s v="R30"/>
    <s v="ONE FAMILY"/>
    <s v="46/A3/1//"/>
    <n v="0.18837000000000001"/>
    <n v="0"/>
    <n v="0"/>
    <n v="1"/>
    <n v="1"/>
    <s v="SEWER"/>
    <n v="1"/>
    <n v="1"/>
    <n v="6500"/>
    <s v="YES"/>
    <n v="0"/>
    <s v="46A-3-1"/>
    <s v="All Public"/>
    <s v="SEWER"/>
    <s v="SEWER"/>
    <n v="6500"/>
    <m/>
    <m/>
    <n v="0"/>
    <n v="0"/>
    <n v="2"/>
    <n v="1666"/>
    <n v="1.75"/>
    <m/>
    <m/>
    <m/>
    <m/>
    <m/>
    <m/>
    <m/>
    <m/>
    <m/>
    <m/>
    <n v="2"/>
    <n v="1"/>
    <x v="4"/>
    <x v="4"/>
  </r>
  <r>
    <s v="56-5B"/>
    <m/>
    <x v="0"/>
    <s v="0 SWIFTS BEACH RD"/>
    <n v="132"/>
    <s v="DAMICO GUISEPPE"/>
    <s v="MR30"/>
    <s v="RES ACLNUD  MDL-00"/>
    <s v="56//5/B/"/>
    <n v="5.9409999999999998E-2"/>
    <n v="0"/>
    <n v="0"/>
    <n v="0"/>
    <n v="0"/>
    <m/>
    <n v="0"/>
    <n v="0"/>
    <n v="0"/>
    <s v="YES"/>
    <n v="0"/>
    <s v="56-5B"/>
    <m/>
    <m/>
    <m/>
    <n v="0"/>
    <m/>
    <m/>
    <n v="0"/>
    <n v="0"/>
    <n v="0"/>
    <n v="0"/>
    <n v="0"/>
    <m/>
    <m/>
    <m/>
    <m/>
    <m/>
    <m/>
    <m/>
    <m/>
    <m/>
    <m/>
    <n v="1"/>
    <n v="1"/>
    <x v="0"/>
    <x v="0"/>
  </r>
  <r>
    <s v="46A-2-1000"/>
    <m/>
    <x v="0"/>
    <s v="0 PINEHURST DR  OFF"/>
    <n v="132"/>
    <s v="PINEHURST BEACH ASSOCIATION"/>
    <s v="R30"/>
    <s v="RES ACLNUD  MDL-00"/>
    <s v="46/A2/1000//"/>
    <n v="0.39361000000000002"/>
    <n v="0"/>
    <n v="0"/>
    <n v="0"/>
    <n v="0"/>
    <m/>
    <n v="0"/>
    <n v="0"/>
    <n v="0"/>
    <s v="YES"/>
    <n v="0"/>
    <s v="46A-2-1000"/>
    <m/>
    <m/>
    <m/>
    <n v="0"/>
    <m/>
    <m/>
    <n v="0"/>
    <n v="0"/>
    <n v="0"/>
    <n v="0"/>
    <n v="0"/>
    <m/>
    <m/>
    <m/>
    <m/>
    <m/>
    <m/>
    <m/>
    <m/>
    <m/>
    <m/>
    <n v="1"/>
    <n v="1"/>
    <x v="4"/>
    <x v="4"/>
  </r>
  <r>
    <s v="46A-2-180"/>
    <m/>
    <x v="0"/>
    <s v="26 PINEHURST DR"/>
    <n v="101"/>
    <s v="EDGE RICHARD K"/>
    <s v="R30"/>
    <s v="ONE FAMILY"/>
    <s v="46/A2/180//"/>
    <n v="0.13403000000000001"/>
    <n v="0"/>
    <n v="0"/>
    <n v="1"/>
    <n v="1"/>
    <s v="SEWER"/>
    <n v="1"/>
    <n v="0"/>
    <n v="0"/>
    <s v="YES"/>
    <n v="0"/>
    <s v="46A-2-180"/>
    <s v="All Public"/>
    <s v="SEWER"/>
    <s v="SEWER"/>
    <n v="0"/>
    <m/>
    <m/>
    <n v="0"/>
    <n v="0"/>
    <n v="3"/>
    <n v="720"/>
    <n v="1"/>
    <m/>
    <m/>
    <m/>
    <m/>
    <m/>
    <m/>
    <m/>
    <m/>
    <m/>
    <m/>
    <n v="1"/>
    <n v="1"/>
    <x v="4"/>
    <x v="4"/>
  </r>
  <r>
    <s v="46A-3-68"/>
    <m/>
    <x v="0"/>
    <s v="11 CIRCUIT AVE"/>
    <n v="101"/>
    <s v="PATTERSON FRANK K JR"/>
    <s v="R30"/>
    <s v="ONE FAMILY"/>
    <s v="46/A3/68//"/>
    <n v="0.10163999999999999"/>
    <n v="0"/>
    <n v="0"/>
    <n v="1"/>
    <n v="1"/>
    <s v="SEWER"/>
    <n v="1"/>
    <n v="1"/>
    <n v="0"/>
    <s v="YES"/>
    <n v="0"/>
    <s v="46A-3-68"/>
    <s v="All Public"/>
    <s v="SEWER"/>
    <s v="SEWER"/>
    <n v="0"/>
    <m/>
    <m/>
    <n v="0"/>
    <n v="0"/>
    <n v="1"/>
    <n v="500"/>
    <n v="1"/>
    <m/>
    <m/>
    <m/>
    <m/>
    <m/>
    <m/>
    <m/>
    <m/>
    <m/>
    <m/>
    <n v="1"/>
    <n v="1"/>
    <x v="4"/>
    <x v="4"/>
  </r>
  <r>
    <s v="40-22"/>
    <m/>
    <x v="0"/>
    <s v="22 FRANK CUTLER DR"/>
    <n v="101"/>
    <s v="HEWEY LYNDALL W"/>
    <s v="R30"/>
    <s v="ONE FAMILY"/>
    <s v="40//22//"/>
    <n v="3.3480000000000003E-2"/>
    <n v="1"/>
    <n v="1"/>
    <n v="1"/>
    <n v="1"/>
    <s v="SEPTIC"/>
    <n v="0"/>
    <n v="1"/>
    <n v="12800"/>
    <s v="YES"/>
    <n v="12800"/>
    <s v="40-22"/>
    <s v="Public Water,Gas,Septic"/>
    <s v="SEPTIC"/>
    <s v="SEPTIC"/>
    <n v="12800"/>
    <m/>
    <m/>
    <n v="1"/>
    <n v="1"/>
    <n v="4"/>
    <n v="1326"/>
    <n v="1.5"/>
    <m/>
    <m/>
    <m/>
    <m/>
    <m/>
    <m/>
    <m/>
    <m/>
    <m/>
    <m/>
    <n v="1"/>
    <n v="1"/>
    <x v="5"/>
    <x v="5"/>
  </r>
  <r>
    <s v="49-1012G"/>
    <m/>
    <x v="0"/>
    <s v="14 MATHER DR"/>
    <n v="101"/>
    <s v="SAWYER ABIGAIL M"/>
    <s v="MR30"/>
    <s v="ONE FAMILY"/>
    <s v="49//1012/G/"/>
    <n v="0.74292999999999998"/>
    <n v="0"/>
    <n v="0"/>
    <n v="1"/>
    <n v="1"/>
    <s v="SEWER"/>
    <n v="1"/>
    <n v="1"/>
    <n v="18000"/>
    <s v="YES"/>
    <n v="0"/>
    <s v="49-1012G"/>
    <s v="All Public"/>
    <s v="SEWER"/>
    <s v="SEWER"/>
    <n v="18000"/>
    <m/>
    <m/>
    <n v="0"/>
    <n v="0"/>
    <n v="3"/>
    <n v="1387"/>
    <n v="1.75"/>
    <m/>
    <m/>
    <m/>
    <m/>
    <m/>
    <m/>
    <m/>
    <m/>
    <m/>
    <m/>
    <n v="1"/>
    <n v="1"/>
    <x v="4"/>
    <x v="4"/>
  </r>
  <r>
    <s v="46A-3-75"/>
    <m/>
    <x v="0"/>
    <s v="25 CIRCUIT AVE"/>
    <n v="101"/>
    <s v="GASPA EDWARD M"/>
    <s v="R30"/>
    <s v="ONE FAMILY"/>
    <s v="46/A3/75//"/>
    <n v="8.0799999999999997E-2"/>
    <n v="0"/>
    <n v="0"/>
    <n v="1"/>
    <n v="1"/>
    <s v="SEWER"/>
    <n v="1"/>
    <n v="1"/>
    <n v="6400"/>
    <s v="YES"/>
    <n v="0"/>
    <s v="46A-3-75"/>
    <s v="All Public"/>
    <s v="SEWER"/>
    <s v="SEWER"/>
    <n v="6400"/>
    <m/>
    <m/>
    <n v="0"/>
    <n v="0"/>
    <n v="2"/>
    <n v="752"/>
    <n v="1"/>
    <m/>
    <m/>
    <m/>
    <m/>
    <m/>
    <m/>
    <m/>
    <m/>
    <m/>
    <m/>
    <n v="1"/>
    <n v="1"/>
    <x v="4"/>
    <x v="4"/>
  </r>
  <r>
    <s v="46A-3-66B"/>
    <m/>
    <x v="0"/>
    <s v="77 CIRCUIT AVE"/>
    <n v="101"/>
    <s v="SILVA JAMES"/>
    <s v="R30"/>
    <s v="ONE FAMILY"/>
    <s v="46/A3/66/B/"/>
    <n v="6.787E-2"/>
    <n v="0"/>
    <n v="0"/>
    <n v="1"/>
    <n v="1"/>
    <s v="SEWER"/>
    <n v="1"/>
    <n v="0"/>
    <n v="0"/>
    <s v="YES"/>
    <n v="0"/>
    <s v="46A-3-66B"/>
    <s v="All Public"/>
    <s v="SEWER"/>
    <s v="SEWER"/>
    <n v="0"/>
    <m/>
    <m/>
    <n v="0"/>
    <n v="0"/>
    <n v="2"/>
    <n v="1096"/>
    <n v="1"/>
    <m/>
    <m/>
    <m/>
    <m/>
    <m/>
    <m/>
    <m/>
    <m/>
    <m/>
    <m/>
    <n v="1"/>
    <n v="1"/>
    <x v="4"/>
    <x v="4"/>
  </r>
  <r>
    <s v="56-5A"/>
    <m/>
    <x v="0"/>
    <s v="0 SWIFTS BEACH RD"/>
    <n v="132"/>
    <s v="LEVETT CHARLES L"/>
    <s v="MR30"/>
    <s v="RES ACLNUD  MDL-00"/>
    <s v="56//5/A/"/>
    <n v="7.0110000000000006E-2"/>
    <n v="0"/>
    <n v="0"/>
    <n v="0"/>
    <n v="0"/>
    <m/>
    <n v="0"/>
    <n v="0"/>
    <n v="0"/>
    <s v="YES"/>
    <n v="0"/>
    <s v="56-5A"/>
    <m/>
    <m/>
    <m/>
    <n v="0"/>
    <m/>
    <m/>
    <n v="0"/>
    <n v="0"/>
    <n v="0"/>
    <n v="0"/>
    <n v="0"/>
    <m/>
    <m/>
    <m/>
    <m/>
    <m/>
    <m/>
    <m/>
    <m/>
    <m/>
    <m/>
    <n v="1"/>
    <n v="1"/>
    <x v="0"/>
    <x v="0"/>
  </r>
  <r>
    <s v="46A-3-21B"/>
    <m/>
    <x v="0"/>
    <s v="30 CIRCUIT AVE"/>
    <n v="101"/>
    <s v="DONAHUE MARY ANN"/>
    <s v="R30"/>
    <s v="ONE FAMILY"/>
    <s v="46/A3/21/B/"/>
    <n v="0.22645999999999999"/>
    <n v="0"/>
    <n v="0"/>
    <n v="1"/>
    <n v="1"/>
    <s v="SEWER"/>
    <n v="1"/>
    <n v="1"/>
    <n v="3600"/>
    <s v="YES"/>
    <n v="0"/>
    <s v="46A-3-21B"/>
    <s v="All Public"/>
    <s v="SEWER"/>
    <s v="SEWER"/>
    <n v="3600"/>
    <m/>
    <m/>
    <n v="0"/>
    <n v="0"/>
    <n v="3"/>
    <n v="952"/>
    <n v="1"/>
    <m/>
    <m/>
    <m/>
    <m/>
    <m/>
    <m/>
    <m/>
    <m/>
    <m/>
    <m/>
    <n v="3"/>
    <n v="1"/>
    <x v="4"/>
    <x v="4"/>
  </r>
  <r>
    <s v="46A-2-179"/>
    <m/>
    <x v="0"/>
    <s v="24 PINEHURST DR"/>
    <n v="101"/>
    <s v="SPINALE JOHN A"/>
    <s v="R30"/>
    <s v="ONE FAMILY"/>
    <s v="46/A2/179//"/>
    <n v="0.14027000000000001"/>
    <n v="0"/>
    <n v="0"/>
    <n v="1"/>
    <n v="1"/>
    <s v="SEWER"/>
    <n v="1"/>
    <n v="1"/>
    <n v="4300"/>
    <s v="YES"/>
    <n v="0"/>
    <s v="46A-2-179"/>
    <s v="All Public"/>
    <s v="SEWER"/>
    <s v="SEWER"/>
    <n v="4300"/>
    <m/>
    <m/>
    <n v="0"/>
    <n v="0"/>
    <n v="1"/>
    <n v="874"/>
    <n v="1"/>
    <m/>
    <m/>
    <m/>
    <m/>
    <m/>
    <m/>
    <m/>
    <m/>
    <m/>
    <m/>
    <n v="1"/>
    <n v="1"/>
    <x v="4"/>
    <x v="4"/>
  </r>
  <r>
    <s v="46A-3-67B"/>
    <m/>
    <x v="0"/>
    <s v="75 CIRCUIT AVE"/>
    <n v="101"/>
    <s v="SMOLINSKY JANET"/>
    <s v="R30"/>
    <s v="ONE FAMILY"/>
    <s v="46/A3/67/B/"/>
    <n v="5.9049999999999998E-2"/>
    <n v="0"/>
    <n v="0"/>
    <n v="1"/>
    <n v="1"/>
    <s v="SEWER"/>
    <n v="1"/>
    <n v="1"/>
    <n v="2600"/>
    <s v="YES"/>
    <n v="0"/>
    <s v="46A-3-67B"/>
    <s v="All Public"/>
    <s v="SEWER"/>
    <s v="SEWER"/>
    <n v="2600"/>
    <m/>
    <m/>
    <n v="0"/>
    <n v="0"/>
    <n v="2"/>
    <n v="556"/>
    <n v="1"/>
    <m/>
    <m/>
    <m/>
    <m/>
    <m/>
    <m/>
    <m/>
    <m/>
    <m/>
    <m/>
    <n v="1"/>
    <n v="1"/>
    <x v="4"/>
    <x v="4"/>
  </r>
  <r>
    <s v="49-H21"/>
    <m/>
    <x v="0"/>
    <s v="72 SWIFTS BCH RD"/>
    <n v="101"/>
    <s v="GIZZI ANGELA M"/>
    <s v="MR30"/>
    <s v="ONE FAMILY"/>
    <s v="49//H21//"/>
    <n v="0.56972"/>
    <n v="0"/>
    <n v="0"/>
    <n v="1"/>
    <n v="1"/>
    <s v="SEWER"/>
    <n v="1"/>
    <n v="1"/>
    <n v="4100"/>
    <s v="YES"/>
    <n v="0"/>
    <s v="49-H21"/>
    <s v="All Public"/>
    <s v="SEWER"/>
    <s v="SEWER"/>
    <n v="4100"/>
    <m/>
    <m/>
    <n v="0"/>
    <n v="0"/>
    <n v="2"/>
    <n v="952"/>
    <n v="1"/>
    <m/>
    <m/>
    <m/>
    <m/>
    <m/>
    <m/>
    <m/>
    <m/>
    <m/>
    <m/>
    <n v="2"/>
    <n v="1"/>
    <x v="0"/>
    <x v="0"/>
  </r>
  <r>
    <s v="LAND_NOPARC"/>
    <m/>
    <x v="0"/>
    <m/>
    <n v="0"/>
    <m/>
    <m/>
    <m/>
    <m/>
    <n v="5.9699999999999996E-3"/>
    <n v="0"/>
    <n v="0"/>
    <n v="0"/>
    <n v="0"/>
    <m/>
    <n v="0"/>
    <n v="0"/>
    <n v="0"/>
    <s v="NO"/>
    <n v="0"/>
    <m/>
    <m/>
    <m/>
    <m/>
    <n v="0"/>
    <m/>
    <m/>
    <n v="0"/>
    <n v="0"/>
    <n v="0"/>
    <n v="0"/>
    <n v="0"/>
    <m/>
    <m/>
    <m/>
    <m/>
    <m/>
    <m/>
    <m/>
    <m/>
    <m/>
    <m/>
    <n v="0"/>
    <n v="1"/>
    <x v="4"/>
    <x v="4"/>
  </r>
  <r>
    <s v="46A-2-155"/>
    <m/>
    <x v="0"/>
    <s v="68 WARR AVE"/>
    <n v="101"/>
    <s v="MORRIS ROBERT G"/>
    <s v="R30"/>
    <s v="ONE FAMILY"/>
    <s v="46/A2/155//"/>
    <n v="8.677E-2"/>
    <n v="0"/>
    <n v="0"/>
    <n v="1"/>
    <n v="1"/>
    <s v="SEWER"/>
    <n v="1"/>
    <n v="1"/>
    <n v="1900"/>
    <s v="YES"/>
    <n v="0"/>
    <s v="46A-2-155"/>
    <s v="All Public"/>
    <s v="SEWER"/>
    <s v="SEWER"/>
    <n v="1900"/>
    <m/>
    <m/>
    <n v="0"/>
    <n v="0"/>
    <n v="2"/>
    <n v="780"/>
    <n v="1"/>
    <m/>
    <m/>
    <m/>
    <m/>
    <m/>
    <m/>
    <m/>
    <m/>
    <m/>
    <m/>
    <n v="1"/>
    <n v="1"/>
    <x v="4"/>
    <x v="4"/>
  </r>
  <r>
    <s v="46A-3-72A"/>
    <m/>
    <x v="0"/>
    <s v="19 CIRCUIT AVE"/>
    <n v="101"/>
    <s v="ALEXANDER ROBERT P"/>
    <s v="R30"/>
    <s v="ONE FAMILY"/>
    <s v="46/A3/72/A/"/>
    <n v="8.0500000000000002E-2"/>
    <n v="0"/>
    <n v="0"/>
    <n v="1"/>
    <n v="1"/>
    <s v="SEWER"/>
    <n v="1"/>
    <n v="1"/>
    <n v="2400"/>
    <s v="YES"/>
    <n v="0"/>
    <s v="46A-3-72A"/>
    <s v="All Public"/>
    <s v="SEWER"/>
    <s v="SEWER"/>
    <n v="2400"/>
    <m/>
    <m/>
    <n v="0"/>
    <n v="0"/>
    <n v="1"/>
    <n v="747"/>
    <n v="1"/>
    <m/>
    <m/>
    <m/>
    <m/>
    <m/>
    <m/>
    <m/>
    <m/>
    <m/>
    <m/>
    <n v="1"/>
    <n v="1"/>
    <x v="4"/>
    <x v="4"/>
  </r>
  <r>
    <s v="46A-3-69"/>
    <m/>
    <x v="0"/>
    <s v="13 CIRCUIT AVE"/>
    <n v="101"/>
    <s v="ROY JOSEPH M A &amp; MARY JEAN TR OF"/>
    <s v="R30"/>
    <s v="ONE FAMILY"/>
    <s v="46/A3/69//"/>
    <n v="0.12595000000000001"/>
    <n v="0"/>
    <n v="0"/>
    <n v="1"/>
    <n v="1"/>
    <s v="SEWER"/>
    <n v="1"/>
    <n v="0"/>
    <n v="0"/>
    <s v="YES"/>
    <n v="0"/>
    <s v="46A-3-69"/>
    <s v="All Public"/>
    <s v="SEWER"/>
    <s v="SEWER"/>
    <n v="0"/>
    <m/>
    <m/>
    <n v="0"/>
    <n v="0"/>
    <n v="3"/>
    <n v="756"/>
    <n v="1.5"/>
    <m/>
    <m/>
    <m/>
    <m/>
    <m/>
    <m/>
    <m/>
    <m/>
    <m/>
    <m/>
    <n v="1"/>
    <n v="1"/>
    <x v="4"/>
    <x v="4"/>
  </r>
  <r>
    <s v="46A-2-154B"/>
    <m/>
    <x v="0"/>
    <s v="12 BARNACLE RD"/>
    <n v="101"/>
    <s v="ODRISCOLL FREDERICK T JR"/>
    <s v="R30"/>
    <s v="ONE FAMILY"/>
    <s v="46/A2/154/B/"/>
    <n v="6.8870000000000001E-2"/>
    <n v="0"/>
    <n v="0"/>
    <n v="1"/>
    <n v="1"/>
    <s v="SEWER"/>
    <n v="1"/>
    <n v="1"/>
    <n v="6500"/>
    <s v="YES"/>
    <n v="0"/>
    <s v="46A-2-154B"/>
    <s v="All Public"/>
    <s v="SEWER"/>
    <s v="SEWER"/>
    <n v="6500"/>
    <m/>
    <m/>
    <n v="0"/>
    <n v="0"/>
    <n v="3"/>
    <n v="994"/>
    <n v="1.75"/>
    <m/>
    <m/>
    <m/>
    <m/>
    <m/>
    <m/>
    <m/>
    <m/>
    <m/>
    <m/>
    <n v="2"/>
    <n v="1"/>
    <x v="4"/>
    <x v="4"/>
  </r>
  <r>
    <s v="LAND_NOPARC"/>
    <m/>
    <x v="0"/>
    <m/>
    <n v="0"/>
    <m/>
    <m/>
    <m/>
    <m/>
    <n v="0.30517"/>
    <n v="0"/>
    <n v="0"/>
    <n v="0"/>
    <n v="0"/>
    <m/>
    <n v="0"/>
    <n v="0"/>
    <n v="0"/>
    <s v="NO"/>
    <n v="0"/>
    <m/>
    <m/>
    <m/>
    <m/>
    <n v="0"/>
    <m/>
    <m/>
    <n v="0"/>
    <n v="0"/>
    <n v="0"/>
    <n v="0"/>
    <n v="0"/>
    <m/>
    <m/>
    <m/>
    <m/>
    <m/>
    <m/>
    <m/>
    <m/>
    <m/>
    <m/>
    <n v="0"/>
    <n v="1"/>
    <x v="5"/>
    <x v="5"/>
  </r>
  <r>
    <s v="46A-3-74A"/>
    <m/>
    <x v="0"/>
    <s v="23 CIRCUIT AVE"/>
    <n v="101"/>
    <s v="SCHEUB JOHN D"/>
    <s v="R30"/>
    <s v="ONE FAMILY"/>
    <s v="46/A3/74/A/"/>
    <n v="9.2910000000000006E-2"/>
    <n v="0"/>
    <n v="0"/>
    <n v="1"/>
    <n v="1"/>
    <s v="SEWER"/>
    <n v="1"/>
    <n v="1"/>
    <n v="4900"/>
    <s v="YES"/>
    <n v="0"/>
    <s v="46A-3-74A"/>
    <s v="All Public"/>
    <s v="SEWER"/>
    <s v="SEWER"/>
    <n v="4900"/>
    <m/>
    <m/>
    <n v="0"/>
    <n v="0"/>
    <n v="2"/>
    <n v="540"/>
    <n v="1"/>
    <m/>
    <m/>
    <m/>
    <m/>
    <m/>
    <m/>
    <m/>
    <m/>
    <m/>
    <m/>
    <n v="1"/>
    <n v="1"/>
    <x v="4"/>
    <x v="4"/>
  </r>
  <r>
    <s v="46A-3-73A"/>
    <m/>
    <x v="0"/>
    <s v="21 CIRCUIT AVE"/>
    <n v="101"/>
    <s v="ANSON CHARLES B JR"/>
    <s v="R30"/>
    <s v="ONE FAMILY"/>
    <s v="46/A3/73/A/"/>
    <n v="0.10448"/>
    <n v="0"/>
    <n v="0"/>
    <n v="1"/>
    <n v="1"/>
    <s v="SEWER"/>
    <n v="1"/>
    <n v="1"/>
    <n v="1900"/>
    <s v="YES"/>
    <n v="0"/>
    <s v="46A-3-73A"/>
    <s v="All Public"/>
    <s v="SEWER"/>
    <s v="SEWER"/>
    <n v="1900"/>
    <m/>
    <m/>
    <n v="0"/>
    <n v="0"/>
    <n v="2"/>
    <n v="729"/>
    <n v="1"/>
    <m/>
    <m/>
    <m/>
    <m/>
    <m/>
    <m/>
    <m/>
    <m/>
    <m/>
    <m/>
    <n v="1"/>
    <n v="1"/>
    <x v="4"/>
    <x v="4"/>
  </r>
  <r>
    <s v="46A-3-70"/>
    <m/>
    <x v="0"/>
    <s v="15 CIRCUIT AVE"/>
    <n v="101"/>
    <s v="REED MARY E LIFE ESTATE"/>
    <s v="R30"/>
    <s v="ONE FAMILY"/>
    <s v="46/A3/70//"/>
    <n v="0.11593000000000001"/>
    <n v="0"/>
    <n v="0"/>
    <n v="1"/>
    <n v="1"/>
    <s v="SEWER"/>
    <n v="1"/>
    <n v="1"/>
    <n v="3400"/>
    <s v="YES"/>
    <n v="0"/>
    <s v="46A-3-70"/>
    <s v="All Public"/>
    <s v="SEWER"/>
    <s v="SEWER"/>
    <n v="3400"/>
    <m/>
    <m/>
    <n v="0"/>
    <n v="0"/>
    <n v="2"/>
    <n v="1275"/>
    <n v="1.75"/>
    <m/>
    <m/>
    <m/>
    <m/>
    <m/>
    <m/>
    <m/>
    <m/>
    <m/>
    <m/>
    <n v="1"/>
    <n v="1"/>
    <x v="4"/>
    <x v="4"/>
  </r>
  <r>
    <s v="46A-2-178"/>
    <m/>
    <x v="0"/>
    <s v="22 PINEHURST DR"/>
    <n v="101"/>
    <s v="ROUSSEAU DONNA L"/>
    <m/>
    <s v="ONE FAMILY"/>
    <s v="46/A2/178//"/>
    <n v="0.13782"/>
    <n v="0"/>
    <n v="0"/>
    <n v="1"/>
    <n v="1"/>
    <s v="SEWER"/>
    <n v="1"/>
    <n v="1"/>
    <n v="2100"/>
    <s v="YES"/>
    <n v="0"/>
    <s v="46A-2-178"/>
    <s v="All Public"/>
    <s v="SEWER"/>
    <s v="SEWER"/>
    <n v="2100"/>
    <m/>
    <m/>
    <n v="0"/>
    <n v="0"/>
    <n v="2"/>
    <n v="842"/>
    <n v="1"/>
    <m/>
    <m/>
    <m/>
    <m/>
    <m/>
    <m/>
    <m/>
    <m/>
    <m/>
    <m/>
    <n v="1"/>
    <n v="1"/>
    <x v="4"/>
    <x v="4"/>
  </r>
  <r>
    <s v="46A-3-62"/>
    <m/>
    <x v="0"/>
    <s v="106 CIRCUIT AVE"/>
    <n v="101"/>
    <s v="COYE CHARLES A,JR"/>
    <s v="R30"/>
    <s v="ONE FAMILY"/>
    <s v="46/A3/62//"/>
    <n v="0.11763999999999999"/>
    <n v="0"/>
    <n v="0"/>
    <n v="1"/>
    <n v="1"/>
    <s v="SEWER"/>
    <n v="1"/>
    <n v="1"/>
    <n v="2000"/>
    <s v="NO_W1"/>
    <n v="0"/>
    <s v="46A-3-62"/>
    <s v="All Public"/>
    <s v="SEWER"/>
    <s v="SEWER"/>
    <n v="2000"/>
    <m/>
    <m/>
    <n v="0"/>
    <n v="0"/>
    <n v="1"/>
    <n v="1026"/>
    <n v="1"/>
    <m/>
    <m/>
    <m/>
    <m/>
    <m/>
    <m/>
    <m/>
    <m/>
    <m/>
    <m/>
    <n v="2"/>
    <n v="1"/>
    <x v="4"/>
    <x v="4"/>
  </r>
  <r>
    <s v="46A-2-177B"/>
    <m/>
    <x v="0"/>
    <s v="3 SEA ST"/>
    <n v="101"/>
    <s v="LONERGAN JOHN J"/>
    <s v="R30"/>
    <s v="ONE FAMILY"/>
    <s v="46/A2/177/B/"/>
    <n v="9.844E-2"/>
    <n v="0"/>
    <n v="0"/>
    <n v="1"/>
    <n v="1"/>
    <s v="SEWER"/>
    <n v="1"/>
    <n v="1"/>
    <n v="12200"/>
    <s v="YES"/>
    <n v="0"/>
    <s v="46A-2-177B"/>
    <s v="All Public"/>
    <s v="SEWER"/>
    <s v="SEWER"/>
    <n v="12200"/>
    <m/>
    <m/>
    <n v="0"/>
    <n v="0"/>
    <n v="2"/>
    <n v="816"/>
    <n v="1"/>
    <m/>
    <m/>
    <m/>
    <m/>
    <m/>
    <m/>
    <m/>
    <m/>
    <m/>
    <m/>
    <n v="1"/>
    <n v="1"/>
    <x v="4"/>
    <x v="4"/>
  </r>
  <r>
    <s v="46A-2-1731"/>
    <m/>
    <x v="0"/>
    <s v="73 WARR AVE"/>
    <n v="101"/>
    <s v="FARLEY JAMES"/>
    <s v="R30"/>
    <s v="ONE FAMILY"/>
    <s v="46/A2/1731//"/>
    <n v="0.12332"/>
    <n v="1"/>
    <n v="1"/>
    <n v="1"/>
    <n v="1"/>
    <s v="SEPTIC"/>
    <n v="0"/>
    <n v="1"/>
    <n v="600"/>
    <s v="YES"/>
    <n v="600"/>
    <s v="46A-2-1731"/>
    <s v="All Public"/>
    <s v="SEWER"/>
    <s v="SEPTIC"/>
    <n v="600"/>
    <m/>
    <m/>
    <n v="1"/>
    <n v="1"/>
    <n v="1"/>
    <n v="510"/>
    <n v="1"/>
    <m/>
    <m/>
    <m/>
    <m/>
    <m/>
    <m/>
    <m/>
    <m/>
    <m/>
    <m/>
    <n v="1"/>
    <n v="1"/>
    <x v="4"/>
    <x v="4"/>
  </r>
  <r>
    <s v="39-M29"/>
    <m/>
    <x v="0"/>
    <s v="50 OAK ST"/>
    <n v="101"/>
    <s v="BURTON SLADE M TRUSTEE OF THE"/>
    <s v="R30"/>
    <s v="ONE FAMILY"/>
    <s v="39//M29//"/>
    <n v="0.74936999999999998"/>
    <n v="1"/>
    <n v="1"/>
    <n v="1"/>
    <n v="1"/>
    <s v="SEPTIC"/>
    <n v="0"/>
    <n v="1"/>
    <n v="3700"/>
    <s v="YES"/>
    <n v="3700"/>
    <s v="39-M29"/>
    <s v="Public Water,Gas,Septic"/>
    <s v="SEPTIC"/>
    <s v="SEPTIC"/>
    <n v="3700"/>
    <m/>
    <m/>
    <n v="1"/>
    <n v="1"/>
    <n v="4"/>
    <n v="2004"/>
    <n v="2"/>
    <m/>
    <m/>
    <m/>
    <m/>
    <m/>
    <m/>
    <m/>
    <m/>
    <m/>
    <m/>
    <n v="1"/>
    <n v="1"/>
    <x v="5"/>
    <x v="5"/>
  </r>
  <r>
    <s v="46A-3-76"/>
    <m/>
    <x v="0"/>
    <s v="27 CIRCUIT AVE"/>
    <n v="101"/>
    <s v="VEIGA PAMELA A"/>
    <s v="R30"/>
    <s v="ONE FAMILY"/>
    <s v="46/A3/76//"/>
    <n v="0.1076"/>
    <n v="0"/>
    <n v="0"/>
    <n v="1"/>
    <n v="1"/>
    <s v="SEWER"/>
    <n v="1"/>
    <n v="1"/>
    <n v="4200"/>
    <s v="YES"/>
    <n v="0"/>
    <s v="46A-3-76"/>
    <s v="All Public"/>
    <s v="SEWER"/>
    <s v="SEWER"/>
    <n v="4200"/>
    <m/>
    <m/>
    <n v="0"/>
    <n v="0"/>
    <n v="2"/>
    <n v="684"/>
    <n v="1"/>
    <m/>
    <m/>
    <m/>
    <m/>
    <m/>
    <m/>
    <m/>
    <m/>
    <m/>
    <m/>
    <n v="1"/>
    <n v="1"/>
    <x v="4"/>
    <x v="4"/>
  </r>
  <r>
    <s v="46A-3-71"/>
    <m/>
    <x v="0"/>
    <s v="17 CIRCUIT AVE"/>
    <n v="101"/>
    <s v="KINCMAN PETER"/>
    <s v="R30"/>
    <s v="ONE FAMILY"/>
    <s v="46/A3/71//"/>
    <n v="0.1399"/>
    <n v="0"/>
    <n v="0"/>
    <n v="1"/>
    <n v="1"/>
    <s v="SEWER"/>
    <n v="1"/>
    <n v="1"/>
    <n v="3000"/>
    <s v="YES"/>
    <n v="0"/>
    <s v="46A-3-71"/>
    <s v="All Public"/>
    <s v="SEWER"/>
    <s v="SEWER"/>
    <n v="3000"/>
    <m/>
    <m/>
    <n v="0"/>
    <n v="0"/>
    <n v="2"/>
    <n v="836"/>
    <n v="1"/>
    <m/>
    <m/>
    <m/>
    <m/>
    <m/>
    <m/>
    <m/>
    <m/>
    <m/>
    <m/>
    <n v="1"/>
    <n v="1"/>
    <x v="4"/>
    <x v="4"/>
  </r>
  <r>
    <s v="56-B9"/>
    <m/>
    <x v="0"/>
    <s v="69 SWIFTS BCH RD"/>
    <n v="101"/>
    <s v="LEVETT MARY B"/>
    <s v="MR30"/>
    <s v="ONE FAMILY"/>
    <s v="56//B9//"/>
    <n v="0.24332000000000001"/>
    <n v="0"/>
    <n v="0"/>
    <n v="1"/>
    <n v="1"/>
    <s v="SEWER"/>
    <n v="1"/>
    <n v="1"/>
    <n v="9200"/>
    <s v="YES"/>
    <n v="0"/>
    <s v="56-B9"/>
    <s v="Public Water,Public Sewer,Gas"/>
    <s v="SEWER"/>
    <s v="SEWER"/>
    <n v="9200"/>
    <m/>
    <m/>
    <n v="0"/>
    <n v="0"/>
    <n v="3"/>
    <n v="1120"/>
    <n v="1"/>
    <m/>
    <m/>
    <m/>
    <m/>
    <m/>
    <m/>
    <m/>
    <m/>
    <m/>
    <m/>
    <n v="1"/>
    <n v="1"/>
    <x v="0"/>
    <x v="0"/>
  </r>
  <r>
    <s v="LAND_NOPARC"/>
    <m/>
    <x v="0"/>
    <m/>
    <n v="0"/>
    <m/>
    <m/>
    <m/>
    <m/>
    <n v="7.0400000000000003E-3"/>
    <n v="0"/>
    <n v="0"/>
    <n v="0"/>
    <n v="0"/>
    <m/>
    <n v="0"/>
    <n v="0"/>
    <n v="0"/>
    <s v="NO"/>
    <n v="0"/>
    <m/>
    <m/>
    <m/>
    <m/>
    <n v="0"/>
    <m/>
    <m/>
    <n v="0"/>
    <n v="0"/>
    <n v="0"/>
    <n v="0"/>
    <n v="0"/>
    <m/>
    <m/>
    <m/>
    <m/>
    <m/>
    <m/>
    <m/>
    <m/>
    <m/>
    <m/>
    <n v="0"/>
    <n v="1"/>
    <x v="4"/>
    <x v="4"/>
  </r>
  <r>
    <s v="46A-3-22B"/>
    <m/>
    <x v="0"/>
    <s v="32 CIRCUIT AVE"/>
    <n v="101"/>
    <s v="WHITNEY MARIE E"/>
    <s v="R30"/>
    <s v="ONE FAMILY"/>
    <s v="46/A3/22/B/"/>
    <n v="0.26339000000000001"/>
    <n v="0"/>
    <n v="0"/>
    <n v="1"/>
    <n v="1"/>
    <s v="SEWER"/>
    <n v="1"/>
    <n v="1"/>
    <n v="15700"/>
    <s v="YES"/>
    <n v="0"/>
    <s v="46A-3-22B"/>
    <s v="All Public"/>
    <s v="SEWER"/>
    <s v="SEWER"/>
    <n v="15700"/>
    <m/>
    <m/>
    <n v="0"/>
    <n v="0"/>
    <n v="2"/>
    <n v="864"/>
    <n v="1"/>
    <m/>
    <m/>
    <m/>
    <m/>
    <m/>
    <m/>
    <m/>
    <m/>
    <m/>
    <m/>
    <n v="3"/>
    <n v="1"/>
    <x v="4"/>
    <x v="4"/>
  </r>
  <r>
    <s v="46A-2-174"/>
    <m/>
    <x v="0"/>
    <s v="6 SEA ST"/>
    <n v="101"/>
    <s v="BOETTIGER DAVID"/>
    <s v="R30"/>
    <s v="ONE FAMILY"/>
    <s v="46/A2/174//"/>
    <n v="0.22153"/>
    <n v="0"/>
    <n v="0"/>
    <n v="1"/>
    <n v="1"/>
    <s v="SEWER"/>
    <n v="1"/>
    <n v="1"/>
    <n v="700"/>
    <s v="YES"/>
    <n v="0"/>
    <s v="46A-2-174"/>
    <s v="All Public"/>
    <s v="SEWER"/>
    <s v="SEWER"/>
    <n v="700"/>
    <m/>
    <m/>
    <n v="0"/>
    <n v="0"/>
    <n v="3"/>
    <n v="1380"/>
    <n v="1"/>
    <m/>
    <m/>
    <m/>
    <m/>
    <m/>
    <m/>
    <m/>
    <m/>
    <m/>
    <m/>
    <n v="1"/>
    <n v="1"/>
    <x v="4"/>
    <x v="4"/>
  </r>
  <r>
    <s v="49-1012L"/>
    <m/>
    <x v="0"/>
    <s v="3 MATHER DR"/>
    <n v="101"/>
    <s v="PLOURDE ROBERT R"/>
    <s v="MR30"/>
    <s v="ONE FAMILY"/>
    <s v="49//1012/L/"/>
    <n v="0.64176999999999995"/>
    <n v="0"/>
    <n v="0"/>
    <n v="1"/>
    <n v="1"/>
    <s v="SEWER"/>
    <n v="1"/>
    <n v="1"/>
    <n v="7600"/>
    <s v="YES"/>
    <n v="0"/>
    <s v="49-1012L"/>
    <s v="All Public"/>
    <s v="SEWER"/>
    <s v="SEWER"/>
    <n v="7600"/>
    <m/>
    <m/>
    <n v="0"/>
    <n v="0"/>
    <n v="3"/>
    <n v="1668"/>
    <n v="1"/>
    <m/>
    <m/>
    <m/>
    <m/>
    <m/>
    <m/>
    <m/>
    <m/>
    <m/>
    <m/>
    <n v="1"/>
    <n v="1"/>
    <x v="0"/>
    <x v="0"/>
  </r>
  <r>
    <s v="46A-2-154A"/>
    <m/>
    <x v="0"/>
    <s v="12 BARNACLE RD"/>
    <n v="101"/>
    <s v="GRAF KEVIN J"/>
    <s v="R30"/>
    <s v="ONE FAMILY"/>
    <s v="46/A2/154/A/"/>
    <n v="7.8390000000000001E-2"/>
    <n v="0"/>
    <n v="0"/>
    <n v="1"/>
    <n v="1"/>
    <s v="SEWER"/>
    <n v="1"/>
    <n v="1"/>
    <n v="3600"/>
    <s v="YES"/>
    <n v="0"/>
    <s v="46A-2-154A"/>
    <s v="All Public"/>
    <s v="SEWER"/>
    <s v="SEWER"/>
    <n v="3600"/>
    <m/>
    <m/>
    <n v="0"/>
    <n v="0"/>
    <n v="6"/>
    <n v="1687"/>
    <n v="1.9"/>
    <m/>
    <m/>
    <m/>
    <m/>
    <m/>
    <m/>
    <m/>
    <m/>
    <m/>
    <m/>
    <n v="1"/>
    <n v="1"/>
    <x v="4"/>
    <x v="4"/>
  </r>
  <r>
    <s v="46A-2-153"/>
    <m/>
    <x v="0"/>
    <s v="10 BARNACLE RD"/>
    <n v="101"/>
    <s v="LUCCHESI JANICE S"/>
    <s v="R30"/>
    <s v="ONE FAMILY"/>
    <s v="46/A2/153//"/>
    <n v="0.10047"/>
    <n v="0"/>
    <n v="0"/>
    <n v="1"/>
    <n v="1"/>
    <s v="SEWER"/>
    <n v="1"/>
    <n v="1"/>
    <n v="1300"/>
    <s v="YES"/>
    <n v="0"/>
    <s v="46A-2-153"/>
    <s v="All Public"/>
    <s v="SEWER"/>
    <s v="SEWER"/>
    <n v="1300"/>
    <m/>
    <m/>
    <n v="0"/>
    <n v="0"/>
    <n v="3"/>
    <n v="1152"/>
    <n v="1.75"/>
    <m/>
    <m/>
    <m/>
    <m/>
    <m/>
    <m/>
    <m/>
    <m/>
    <m/>
    <m/>
    <n v="1"/>
    <n v="1"/>
    <x v="4"/>
    <x v="4"/>
  </r>
  <r>
    <s v="46A-2-184"/>
    <m/>
    <x v="0"/>
    <s v="29 PINEHURST DR"/>
    <n v="101"/>
    <s v="MULLEN MARGARET M"/>
    <s v="R30"/>
    <s v="ONE FAMILY"/>
    <s v="46/A2/184//"/>
    <n v="0.24970999999999999"/>
    <n v="0"/>
    <n v="0"/>
    <n v="1"/>
    <n v="1"/>
    <s v="SEWER"/>
    <n v="1"/>
    <n v="1"/>
    <n v="5600"/>
    <s v="YES"/>
    <n v="0"/>
    <s v="46A-2-184"/>
    <s v="All Public"/>
    <s v="SEWER"/>
    <s v="SEWER"/>
    <n v="5600"/>
    <m/>
    <m/>
    <n v="0"/>
    <n v="0"/>
    <n v="1"/>
    <n v="619"/>
    <n v="1"/>
    <m/>
    <m/>
    <m/>
    <m/>
    <m/>
    <m/>
    <m/>
    <m/>
    <m/>
    <m/>
    <n v="3"/>
    <n v="1"/>
    <x v="4"/>
    <x v="4"/>
  </r>
  <r>
    <s v="46A-2-186"/>
    <m/>
    <x v="0"/>
    <s v="27 PINEHURST DR"/>
    <n v="132"/>
    <s v="WILBUR MAYNARD R &amp; RUTH M"/>
    <s v="R30"/>
    <s v="RES ACLNUD  MDL-00"/>
    <s v="46/A2/186//"/>
    <n v="8.7010000000000004E-2"/>
    <n v="0"/>
    <n v="0"/>
    <n v="0"/>
    <n v="0"/>
    <m/>
    <n v="0"/>
    <n v="0"/>
    <n v="0"/>
    <s v="YES"/>
    <n v="0"/>
    <s v="46A-2-186"/>
    <m/>
    <m/>
    <m/>
    <n v="0"/>
    <m/>
    <m/>
    <n v="0"/>
    <n v="0"/>
    <n v="0"/>
    <n v="0"/>
    <n v="0"/>
    <m/>
    <m/>
    <m/>
    <m/>
    <m/>
    <m/>
    <m/>
    <m/>
    <m/>
    <m/>
    <n v="1"/>
    <n v="1"/>
    <x v="4"/>
    <x v="4"/>
  </r>
  <r>
    <s v="46A-2-156"/>
    <m/>
    <x v="0"/>
    <s v="14 BARNACLE RD"/>
    <n v="101"/>
    <s v="FLAHERTY DANIEL J"/>
    <s v="R30"/>
    <s v="ONE FAMILY"/>
    <s v="46/A2/156//"/>
    <n v="7.8570000000000001E-2"/>
    <n v="0"/>
    <n v="0"/>
    <n v="1"/>
    <n v="1"/>
    <s v="SEWER"/>
    <n v="1"/>
    <n v="1"/>
    <n v="23000"/>
    <s v="YES"/>
    <n v="0"/>
    <s v="46A-2-156"/>
    <s v="All Public"/>
    <s v="SEWER"/>
    <s v="SEWER"/>
    <n v="23000"/>
    <m/>
    <m/>
    <n v="0"/>
    <n v="0"/>
    <n v="3"/>
    <n v="960"/>
    <n v="1.5"/>
    <m/>
    <m/>
    <m/>
    <m/>
    <m/>
    <m/>
    <m/>
    <m/>
    <m/>
    <m/>
    <n v="1"/>
    <n v="1"/>
    <x v="4"/>
    <x v="4"/>
  </r>
  <r>
    <s v="39-M13"/>
    <m/>
    <x v="0"/>
    <s v="87 OAK ST"/>
    <n v="101"/>
    <s v="BUNSHAFT RUTH"/>
    <s v="R30"/>
    <s v="ONE FAMILY"/>
    <s v="39//M13//"/>
    <n v="1.3270599999999999"/>
    <n v="1"/>
    <n v="1"/>
    <n v="1"/>
    <n v="1"/>
    <s v="SEPTIC"/>
    <n v="0"/>
    <n v="1"/>
    <n v="13200"/>
    <s v="YES"/>
    <n v="13200"/>
    <s v="39-M13"/>
    <s v="Public Water,Septic"/>
    <s v="SEPTIC"/>
    <s v="SEPTIC"/>
    <n v="13200"/>
    <m/>
    <m/>
    <n v="1"/>
    <n v="1"/>
    <n v="4"/>
    <n v="1860"/>
    <n v="2"/>
    <m/>
    <m/>
    <m/>
    <m/>
    <m/>
    <m/>
    <m/>
    <m/>
    <m/>
    <m/>
    <n v="1"/>
    <n v="1"/>
    <x v="5"/>
    <x v="5"/>
  </r>
  <r>
    <s v="40-18"/>
    <m/>
    <x v="0"/>
    <s v="14 FRANK CUTLER DR"/>
    <n v="101"/>
    <s v="WAMPLER KENT F"/>
    <s v="R30"/>
    <s v="ONE FAMILY"/>
    <s v="40//18//"/>
    <n v="0.38270999999999999"/>
    <n v="1"/>
    <n v="1"/>
    <n v="1"/>
    <n v="1"/>
    <s v="SEPTIC"/>
    <n v="0"/>
    <n v="1"/>
    <n v="4700"/>
    <s v="YES"/>
    <n v="4700"/>
    <s v="40-18"/>
    <s v="Public Water,Gas,Septic"/>
    <s v="SEPTIC"/>
    <s v="SEPTIC"/>
    <n v="4700"/>
    <m/>
    <m/>
    <n v="1"/>
    <n v="1"/>
    <n v="2"/>
    <n v="2200"/>
    <n v="1"/>
    <m/>
    <m/>
    <m/>
    <m/>
    <m/>
    <m/>
    <m/>
    <m/>
    <m/>
    <m/>
    <n v="1"/>
    <n v="1"/>
    <x v="5"/>
    <x v="5"/>
  </r>
  <r>
    <s v="46A-2-152"/>
    <m/>
    <x v="0"/>
    <s v="8 BARNACLE RD"/>
    <n v="101"/>
    <s v="LOCKE GALEN B"/>
    <s v="R30"/>
    <s v="ONE FAMILY"/>
    <s v="46/A2/152//"/>
    <n v="9.511E-2"/>
    <n v="0"/>
    <n v="0"/>
    <n v="1"/>
    <n v="1"/>
    <s v="SEWER"/>
    <n v="1"/>
    <n v="1"/>
    <n v="3800"/>
    <s v="YES"/>
    <n v="0"/>
    <s v="46A-2-152"/>
    <s v="All Public"/>
    <s v="SEWER"/>
    <s v="SEWER"/>
    <n v="3800"/>
    <m/>
    <m/>
    <n v="0"/>
    <n v="0"/>
    <n v="3"/>
    <n v="1686"/>
    <n v="1.9"/>
    <m/>
    <m/>
    <m/>
    <m/>
    <m/>
    <m/>
    <m/>
    <m/>
    <m/>
    <m/>
    <n v="1"/>
    <n v="1"/>
    <x v="4"/>
    <x v="4"/>
  </r>
  <r>
    <s v="46A-3-77"/>
    <m/>
    <x v="0"/>
    <s v="29 CIRCUIT AVE"/>
    <n v="101"/>
    <s v="MURPHY ROLAND W"/>
    <s v="R30"/>
    <s v="ONE FAMILY"/>
    <s v="46/A3/77//"/>
    <n v="0.13647999999999999"/>
    <n v="0"/>
    <n v="0"/>
    <n v="1"/>
    <n v="1"/>
    <s v="SEWER"/>
    <n v="1"/>
    <n v="1"/>
    <n v="3500"/>
    <s v="YES"/>
    <n v="0"/>
    <s v="46A-3-77"/>
    <s v="All Public"/>
    <s v="SEWER"/>
    <s v="SEWER"/>
    <n v="3500"/>
    <m/>
    <m/>
    <n v="0"/>
    <n v="0"/>
    <n v="2"/>
    <n v="1086"/>
    <n v="1"/>
    <m/>
    <m/>
    <m/>
    <m/>
    <m/>
    <m/>
    <m/>
    <m/>
    <m/>
    <m/>
    <n v="1"/>
    <n v="1"/>
    <x v="4"/>
    <x v="4"/>
  </r>
  <r>
    <s v="46A-3-59"/>
    <m/>
    <x v="0"/>
    <s v="104 CIRCUIT AVE"/>
    <n v="101"/>
    <s v="PICCARELLI ANDREA"/>
    <s v="R30"/>
    <s v="ONE FAMILY"/>
    <s v="46/A3/59//"/>
    <n v="0.28644999999999998"/>
    <n v="0"/>
    <n v="0"/>
    <n v="1"/>
    <n v="1"/>
    <s v="SEWER"/>
    <n v="1"/>
    <n v="1"/>
    <n v="8200"/>
    <s v="YES"/>
    <n v="0"/>
    <s v="46A-3-59"/>
    <m/>
    <m/>
    <s v="SEWER"/>
    <n v="8200"/>
    <m/>
    <m/>
    <n v="0"/>
    <n v="0"/>
    <n v="4"/>
    <n v="1616"/>
    <n v="1"/>
    <m/>
    <m/>
    <m/>
    <m/>
    <m/>
    <m/>
    <m/>
    <m/>
    <m/>
    <m/>
    <n v="3"/>
    <n v="1"/>
    <x v="4"/>
    <x v="4"/>
  </r>
  <r>
    <s v="46A-3-1000"/>
    <m/>
    <x v="0"/>
    <s v="0 SEA BREEZE DR"/>
    <n v="132"/>
    <s v="LUZAITIS MARTHA LOUISE"/>
    <s v="R30"/>
    <s v="RES ACLNUD  MDL-00"/>
    <s v="46/A3/1000//"/>
    <n v="0.11422"/>
    <n v="0"/>
    <n v="0"/>
    <n v="0"/>
    <n v="0"/>
    <m/>
    <n v="0"/>
    <n v="0"/>
    <n v="0"/>
    <s v="YES"/>
    <n v="0"/>
    <s v="46A-3-1000"/>
    <m/>
    <m/>
    <m/>
    <n v="0"/>
    <m/>
    <m/>
    <n v="0"/>
    <n v="0"/>
    <n v="0"/>
    <n v="0"/>
    <n v="0"/>
    <m/>
    <m/>
    <m/>
    <m/>
    <m/>
    <m/>
    <m/>
    <m/>
    <m/>
    <m/>
    <n v="2"/>
    <n v="1"/>
    <x v="4"/>
    <x v="4"/>
  </r>
  <r>
    <s v="46A-3-72B"/>
    <m/>
    <x v="0"/>
    <s v="65 CIRCUIT AVE"/>
    <n v="101"/>
    <s v="HOLMAN ELINOR"/>
    <s v="R30"/>
    <s v="ONE FAMILY"/>
    <s v="46/A3/72/B/"/>
    <n v="8.5010000000000002E-2"/>
    <n v="0"/>
    <n v="0"/>
    <n v="1"/>
    <n v="1"/>
    <s v="SEWER"/>
    <n v="1"/>
    <n v="1"/>
    <n v="600"/>
    <s v="YES"/>
    <n v="0"/>
    <s v="46A-3-72B"/>
    <s v="All Public"/>
    <s v="SEWER"/>
    <s v="SEWER"/>
    <n v="600"/>
    <m/>
    <m/>
    <n v="0"/>
    <n v="0"/>
    <n v="4"/>
    <n v="1200"/>
    <n v="1.75"/>
    <m/>
    <m/>
    <m/>
    <m/>
    <m/>
    <m/>
    <m/>
    <m/>
    <m/>
    <m/>
    <n v="1"/>
    <n v="1"/>
    <x v="4"/>
    <x v="4"/>
  </r>
  <r>
    <s v="46A-2-177A"/>
    <m/>
    <x v="0"/>
    <s v="20 PINEHURST DR"/>
    <n v="101"/>
    <s v="WHITE JAMES A"/>
    <s v="R30"/>
    <s v="ONE FAMILY"/>
    <s v="46/A2/177/A/"/>
    <n v="4.4209999999999999E-2"/>
    <n v="0"/>
    <n v="0"/>
    <n v="1"/>
    <n v="1"/>
    <s v="SEWER"/>
    <n v="1"/>
    <n v="1"/>
    <n v="8800"/>
    <s v="YES"/>
    <n v="0"/>
    <s v="46A-2-177A"/>
    <s v="All Public"/>
    <s v="SEWER"/>
    <s v="SEWER"/>
    <n v="8800"/>
    <m/>
    <m/>
    <n v="0"/>
    <n v="0"/>
    <n v="2"/>
    <n v="676"/>
    <n v="1"/>
    <m/>
    <m/>
    <m/>
    <m/>
    <m/>
    <m/>
    <m/>
    <m/>
    <m/>
    <m/>
    <n v="1"/>
    <n v="1"/>
    <x v="4"/>
    <x v="4"/>
  </r>
  <r>
    <s v="46A-2-187"/>
    <m/>
    <x v="0"/>
    <s v="25 PINEHURST DR"/>
    <n v="906"/>
    <s v="CHURCH OF THE GOOD SHEPARD"/>
    <s v="R30"/>
    <s v="CHURCH ETC  MDL-00"/>
    <s v="46/A2/187//"/>
    <n v="9.8460000000000006E-2"/>
    <n v="0"/>
    <n v="0"/>
    <n v="0"/>
    <n v="0"/>
    <m/>
    <n v="0"/>
    <n v="1"/>
    <n v="8600"/>
    <s v="YES"/>
    <n v="0"/>
    <s v="46A-2-187"/>
    <s v="All Public"/>
    <s v="SEWER"/>
    <m/>
    <n v="8600"/>
    <m/>
    <m/>
    <n v="0"/>
    <n v="0"/>
    <n v="0"/>
    <n v="0"/>
    <n v="0"/>
    <m/>
    <m/>
    <m/>
    <m/>
    <m/>
    <m/>
    <m/>
    <m/>
    <m/>
    <m/>
    <n v="1"/>
    <n v="1"/>
    <x v="4"/>
    <x v="4"/>
  </r>
  <r>
    <s v="49-1012F"/>
    <m/>
    <x v="0"/>
    <s v="12 MATHER DR"/>
    <n v="101"/>
    <s v="GUSTIN KENNETH J"/>
    <s v="MR30"/>
    <s v="ONE FAMILY"/>
    <s v="49//1012/F/"/>
    <n v="0.71209"/>
    <n v="0"/>
    <n v="0"/>
    <n v="1"/>
    <n v="1"/>
    <s v="SEWER"/>
    <n v="1"/>
    <n v="1"/>
    <n v="21600"/>
    <s v="YES"/>
    <n v="0"/>
    <s v="49-1012F"/>
    <s v="All Public"/>
    <s v="SEWER"/>
    <s v="SEWER"/>
    <n v="21600"/>
    <m/>
    <m/>
    <n v="0"/>
    <n v="0"/>
    <n v="3"/>
    <n v="1976"/>
    <n v="1"/>
    <m/>
    <m/>
    <m/>
    <m/>
    <m/>
    <m/>
    <m/>
    <m/>
    <m/>
    <m/>
    <n v="1"/>
    <n v="1"/>
    <x v="4"/>
    <x v="4"/>
  </r>
  <r>
    <s v="46A-3-57B"/>
    <m/>
    <x v="0"/>
    <s v="100 CIRCUIT AVE"/>
    <n v="101"/>
    <s v="BOGARDUS KATHLEEN L"/>
    <m/>
    <s v="ONE FAMILY"/>
    <s v="46/A3/57/B/"/>
    <n v="0.14801"/>
    <n v="0"/>
    <n v="0"/>
    <n v="1"/>
    <n v="1"/>
    <s v="SEWER"/>
    <n v="1"/>
    <n v="1"/>
    <n v="7600"/>
    <s v="YES"/>
    <n v="0"/>
    <s v="46A-3-57B"/>
    <m/>
    <m/>
    <s v="SEWER"/>
    <n v="7600"/>
    <m/>
    <m/>
    <n v="0"/>
    <n v="0"/>
    <n v="3"/>
    <n v="1476"/>
    <n v="1.9"/>
    <m/>
    <m/>
    <m/>
    <m/>
    <m/>
    <m/>
    <m/>
    <m/>
    <m/>
    <m/>
    <n v="2"/>
    <n v="1"/>
    <x v="4"/>
    <x v="4"/>
  </r>
  <r>
    <s v="46A-2-188B"/>
    <m/>
    <x v="0"/>
    <s v="23 FRANCONIA AVE"/>
    <n v="903"/>
    <s v="TOWN OF WAREHAM"/>
    <s v="R30"/>
    <s v="MUNICIPAL  MDL-00"/>
    <s v="46/A2/188/B/"/>
    <n v="6.1499999999999999E-2"/>
    <n v="1"/>
    <n v="1"/>
    <n v="1"/>
    <n v="1"/>
    <s v="SEPTIC"/>
    <n v="0"/>
    <n v="0"/>
    <n v="0"/>
    <s v="YES"/>
    <n v="0"/>
    <s v="46A-2-188B"/>
    <m/>
    <m/>
    <s v="SEPTIC"/>
    <n v="0"/>
    <m/>
    <m/>
    <n v="1"/>
    <n v="1"/>
    <n v="0"/>
    <n v="0"/>
    <n v="0"/>
    <m/>
    <m/>
    <m/>
    <m/>
    <m/>
    <m/>
    <m/>
    <m/>
    <m/>
    <m/>
    <n v="1"/>
    <n v="1"/>
    <x v="4"/>
    <x v="4"/>
  </r>
  <r>
    <s v="46A-2-175"/>
    <m/>
    <x v="0"/>
    <s v="4 SEA ST"/>
    <n v="101"/>
    <s v="CHENEY PATSY P"/>
    <s v="R30"/>
    <s v="ONE FAMILY"/>
    <s v="46/A2/175//"/>
    <n v="0.12281"/>
    <n v="0"/>
    <n v="0"/>
    <n v="1"/>
    <n v="1"/>
    <s v="SEWER"/>
    <n v="1"/>
    <n v="1"/>
    <n v="10600"/>
    <s v="YES"/>
    <n v="0"/>
    <s v="46A-2-175"/>
    <s v="All Public"/>
    <s v="SEWER"/>
    <s v="SEWER"/>
    <n v="10600"/>
    <m/>
    <m/>
    <n v="0"/>
    <n v="0"/>
    <n v="3"/>
    <n v="960"/>
    <n v="2"/>
    <m/>
    <m/>
    <m/>
    <m/>
    <m/>
    <m/>
    <m/>
    <m/>
    <m/>
    <m/>
    <n v="1"/>
    <n v="1"/>
    <x v="4"/>
    <x v="4"/>
  </r>
  <r>
    <s v="46A-3-56"/>
    <m/>
    <x v="0"/>
    <s v="98 CIRCUIT AVE"/>
    <n v="101"/>
    <s v="FRANKLIN JOAN B"/>
    <s v="R30"/>
    <s v="ONE FAMILY"/>
    <s v="46/A3/56//"/>
    <n v="0.14088999999999999"/>
    <n v="0"/>
    <n v="0"/>
    <n v="1"/>
    <n v="1"/>
    <s v="SEWER"/>
    <n v="1"/>
    <n v="1"/>
    <n v="7000"/>
    <s v="YES"/>
    <n v="0"/>
    <s v="46A-3-56"/>
    <s v="All Public"/>
    <s v="SEWER"/>
    <s v="SEWER"/>
    <n v="7000"/>
    <m/>
    <m/>
    <n v="0"/>
    <n v="0"/>
    <n v="2"/>
    <n v="802"/>
    <n v="1"/>
    <m/>
    <m/>
    <m/>
    <m/>
    <m/>
    <m/>
    <m/>
    <m/>
    <m/>
    <m/>
    <n v="2"/>
    <n v="1"/>
    <x v="4"/>
    <x v="4"/>
  </r>
  <r>
    <s v="46A-3-73B"/>
    <m/>
    <x v="0"/>
    <s v="63 CIRCUIT AVE"/>
    <n v="132"/>
    <s v="PULSIFER ROBERT"/>
    <s v="R30"/>
    <s v="RES ACLNUD  MDL-00"/>
    <s v="46/A3/73/B/"/>
    <n v="7.3169999999999999E-2"/>
    <n v="0"/>
    <n v="0"/>
    <n v="0"/>
    <n v="0"/>
    <m/>
    <n v="0"/>
    <n v="0"/>
    <n v="0"/>
    <s v="YES"/>
    <n v="0"/>
    <s v="46A-3-73B"/>
    <m/>
    <m/>
    <m/>
    <n v="0"/>
    <m/>
    <m/>
    <n v="0"/>
    <n v="0"/>
    <n v="0"/>
    <n v="0"/>
    <n v="0"/>
    <m/>
    <m/>
    <m/>
    <m/>
    <m/>
    <m/>
    <m/>
    <m/>
    <m/>
    <m/>
    <n v="1"/>
    <n v="1"/>
    <x v="4"/>
    <x v="4"/>
  </r>
  <r>
    <s v="46A-2-151"/>
    <m/>
    <x v="0"/>
    <s v="6 BARNACLE RD"/>
    <n v="101"/>
    <s v="BORERI MARJORIE J"/>
    <s v="R30"/>
    <s v="ONE FAMILY"/>
    <s v="46/A2/151//"/>
    <n v="9.5039999999999999E-2"/>
    <n v="0"/>
    <n v="0"/>
    <n v="1"/>
    <n v="1"/>
    <s v="SEWER"/>
    <n v="1"/>
    <n v="1"/>
    <n v="17700"/>
    <s v="YES"/>
    <n v="0"/>
    <s v="46A-2-151"/>
    <s v="All Public"/>
    <s v="SEWER"/>
    <s v="SEWER"/>
    <n v="17700"/>
    <m/>
    <m/>
    <n v="0"/>
    <n v="0"/>
    <n v="3"/>
    <n v="1268"/>
    <n v="1.75"/>
    <m/>
    <m/>
    <m/>
    <m/>
    <m/>
    <m/>
    <m/>
    <m/>
    <m/>
    <m/>
    <n v="1"/>
    <n v="1"/>
    <x v="4"/>
    <x v="4"/>
  </r>
  <r>
    <s v="46A-2-172A"/>
    <m/>
    <x v="0"/>
    <s v="71 WARR AVE"/>
    <n v="101"/>
    <s v="CAPPELLO JOSEPH S"/>
    <s v="R30"/>
    <s v="ONE FAMILY"/>
    <s v="46/A2/172/A/"/>
    <n v="4.0710000000000003E-2"/>
    <n v="0"/>
    <n v="0"/>
    <n v="1"/>
    <n v="1"/>
    <s v="SEWER"/>
    <n v="1"/>
    <n v="1"/>
    <n v="7800"/>
    <s v="YES"/>
    <n v="0"/>
    <s v="46A-2-172A"/>
    <s v="All Public"/>
    <s v="SEWER"/>
    <s v="SEWER"/>
    <n v="7800"/>
    <m/>
    <m/>
    <n v="0"/>
    <n v="0"/>
    <n v="3"/>
    <n v="1113"/>
    <n v="1.75"/>
    <m/>
    <m/>
    <m/>
    <m/>
    <m/>
    <m/>
    <m/>
    <m/>
    <m/>
    <m/>
    <n v="1"/>
    <n v="1"/>
    <x v="4"/>
    <x v="4"/>
  </r>
  <r>
    <s v="LAND_NOPARC"/>
    <m/>
    <x v="0"/>
    <m/>
    <n v="0"/>
    <m/>
    <m/>
    <m/>
    <m/>
    <n v="3.8600000000000001E-3"/>
    <n v="0"/>
    <n v="0"/>
    <n v="0"/>
    <n v="0"/>
    <m/>
    <n v="0"/>
    <n v="0"/>
    <n v="0"/>
    <s v="NO"/>
    <n v="0"/>
    <m/>
    <m/>
    <m/>
    <m/>
    <n v="0"/>
    <m/>
    <m/>
    <n v="0"/>
    <n v="0"/>
    <n v="0"/>
    <n v="0"/>
    <n v="0"/>
    <m/>
    <m/>
    <m/>
    <m/>
    <m/>
    <m/>
    <m/>
    <m/>
    <m/>
    <m/>
    <n v="0"/>
    <n v="1"/>
    <x v="4"/>
    <x v="4"/>
  </r>
  <r>
    <s v="46A-3-74B"/>
    <m/>
    <x v="0"/>
    <s v="61 CIRCUIT AVE"/>
    <n v="101"/>
    <s v="PULSIFER ROBERT"/>
    <s v="R30"/>
    <s v="ONE FAMILY"/>
    <s v="46/A3/74/B/"/>
    <n v="7.9130000000000006E-2"/>
    <n v="0"/>
    <n v="0"/>
    <n v="1"/>
    <n v="1"/>
    <s v="SEWER"/>
    <n v="1"/>
    <n v="1"/>
    <n v="5600"/>
    <s v="YES"/>
    <n v="0"/>
    <s v="46A-3-74B"/>
    <s v="All Public"/>
    <s v="SEWER"/>
    <s v="SEWER"/>
    <n v="5600"/>
    <m/>
    <m/>
    <n v="0"/>
    <n v="0"/>
    <n v="2"/>
    <n v="943"/>
    <n v="1"/>
    <m/>
    <m/>
    <m/>
    <m/>
    <m/>
    <m/>
    <m/>
    <m/>
    <m/>
    <m/>
    <n v="1"/>
    <n v="1"/>
    <x v="4"/>
    <x v="4"/>
  </r>
  <r>
    <s v="56-B8"/>
    <m/>
    <x v="0"/>
    <s v="67 SWIFTS BCH RD"/>
    <n v="101"/>
    <s v="DESJARDINS M JEANNETTE"/>
    <s v="MR30"/>
    <s v="ONE FAMILY"/>
    <s v="56//B8//"/>
    <n v="0.21457000000000001"/>
    <n v="0"/>
    <n v="0"/>
    <n v="1"/>
    <n v="1"/>
    <s v="SEWER"/>
    <n v="1"/>
    <n v="1"/>
    <n v="10200"/>
    <s v="YES"/>
    <n v="0"/>
    <s v="56-B8"/>
    <s v="All Public"/>
    <s v="SEWER"/>
    <s v="SEWER"/>
    <n v="10200"/>
    <m/>
    <m/>
    <n v="0"/>
    <n v="0"/>
    <n v="4"/>
    <n v="1184"/>
    <n v="1.5"/>
    <m/>
    <m/>
    <m/>
    <m/>
    <m/>
    <m/>
    <m/>
    <m/>
    <m/>
    <m/>
    <n v="1"/>
    <n v="1"/>
    <x v="0"/>
    <x v="0"/>
  </r>
  <r>
    <s v="LAND_NOPARC"/>
    <m/>
    <x v="0"/>
    <m/>
    <n v="0"/>
    <m/>
    <m/>
    <m/>
    <m/>
    <n v="0.14768000000000001"/>
    <n v="0"/>
    <n v="0"/>
    <n v="0"/>
    <n v="0"/>
    <m/>
    <n v="0"/>
    <n v="0"/>
    <n v="0"/>
    <s v="NO"/>
    <n v="0"/>
    <m/>
    <m/>
    <m/>
    <m/>
    <n v="0"/>
    <m/>
    <m/>
    <n v="0"/>
    <n v="0"/>
    <n v="0"/>
    <n v="0"/>
    <n v="0"/>
    <m/>
    <m/>
    <m/>
    <m/>
    <m/>
    <m/>
    <m/>
    <m/>
    <m/>
    <m/>
    <n v="0"/>
    <n v="1"/>
    <x v="4"/>
    <x v="4"/>
  </r>
  <r>
    <s v="LAND_NOPARC"/>
    <m/>
    <x v="0"/>
    <m/>
    <n v="0"/>
    <m/>
    <m/>
    <m/>
    <m/>
    <n v="5.7239999999999999E-2"/>
    <n v="0"/>
    <n v="0"/>
    <n v="0"/>
    <n v="0"/>
    <m/>
    <n v="0"/>
    <n v="0"/>
    <n v="0"/>
    <s v="NO"/>
    <n v="0"/>
    <m/>
    <m/>
    <m/>
    <m/>
    <n v="0"/>
    <m/>
    <m/>
    <n v="0"/>
    <n v="0"/>
    <n v="0"/>
    <n v="0"/>
    <n v="0"/>
    <m/>
    <m/>
    <m/>
    <m/>
    <m/>
    <m/>
    <m/>
    <m/>
    <m/>
    <m/>
    <n v="0"/>
    <n v="1"/>
    <x v="4"/>
    <x v="4"/>
  </r>
  <r>
    <s v="46A-2-1000"/>
    <m/>
    <x v="0"/>
    <s v="0 PINEHURST DR  OFF"/>
    <n v="132"/>
    <s v="PINEHURST BEACH ASSOCIATION"/>
    <s v="R30"/>
    <s v="RES ACLNUD  MDL-00"/>
    <s v="46/A2/1000//"/>
    <n v="0.32638"/>
    <n v="0"/>
    <n v="0"/>
    <n v="0"/>
    <n v="0"/>
    <m/>
    <n v="0"/>
    <n v="0"/>
    <n v="0"/>
    <s v="YES"/>
    <n v="0"/>
    <s v="46A-2-1000"/>
    <m/>
    <m/>
    <m/>
    <n v="0"/>
    <m/>
    <m/>
    <n v="0"/>
    <n v="0"/>
    <n v="0"/>
    <n v="0"/>
    <n v="0"/>
    <m/>
    <m/>
    <m/>
    <m/>
    <m/>
    <m/>
    <m/>
    <m/>
    <m/>
    <m/>
    <n v="0"/>
    <n v="1"/>
    <x v="4"/>
    <x v="4"/>
  </r>
  <r>
    <s v="40-G8"/>
    <m/>
    <x v="0"/>
    <s v="1 PETER COOPER DRIVE"/>
    <n v="101"/>
    <s v="KOTTMAN GERARD W"/>
    <s v="R30"/>
    <s v="ONE FAMILY"/>
    <s v="40//G8//"/>
    <n v="0.41358"/>
    <n v="0"/>
    <n v="0"/>
    <n v="1"/>
    <n v="1"/>
    <s v="SEWER"/>
    <n v="1"/>
    <n v="1"/>
    <n v="5200"/>
    <s v="YES"/>
    <n v="0"/>
    <s v="40-G8"/>
    <s v="Public Water,Public Sewer"/>
    <s v="SEWER"/>
    <s v="SEWER"/>
    <n v="5200"/>
    <m/>
    <m/>
    <n v="0"/>
    <n v="0"/>
    <n v="2"/>
    <n v="1648"/>
    <n v="1"/>
    <m/>
    <m/>
    <m/>
    <m/>
    <m/>
    <m/>
    <m/>
    <m/>
    <m/>
    <m/>
    <n v="1"/>
    <n v="1"/>
    <x v="5"/>
    <x v="5"/>
  </r>
  <r>
    <s v="46A-3-55"/>
    <m/>
    <x v="0"/>
    <s v="96 CIRCUIT AVE"/>
    <n v="101"/>
    <s v="ALA KEVIN R"/>
    <s v="R30"/>
    <s v="ONE FAMILY"/>
    <s v="46/A3/55//"/>
    <n v="9.8619999999999999E-2"/>
    <n v="0"/>
    <n v="0"/>
    <n v="1"/>
    <n v="1"/>
    <s v="SEWER"/>
    <n v="1"/>
    <n v="1"/>
    <n v="4700"/>
    <s v="YES"/>
    <n v="0"/>
    <s v="46A-3-55"/>
    <s v="All Public"/>
    <s v="SEWER"/>
    <s v="SEWER"/>
    <n v="4700"/>
    <m/>
    <m/>
    <n v="0"/>
    <n v="0"/>
    <n v="2"/>
    <n v="657"/>
    <n v="1"/>
    <m/>
    <m/>
    <m/>
    <m/>
    <m/>
    <m/>
    <m/>
    <m/>
    <m/>
    <m/>
    <n v="1"/>
    <n v="1"/>
    <x v="4"/>
    <x v="4"/>
  </r>
  <r>
    <s v="46A-2-150"/>
    <m/>
    <x v="0"/>
    <s v="4 BARNACLE RD"/>
    <n v="101"/>
    <s v="MEADOWS SCOTT T"/>
    <s v="R30"/>
    <s v="ONE FAMILY"/>
    <s v="46/A2/150//"/>
    <n v="0.10679"/>
    <n v="0"/>
    <n v="0"/>
    <n v="1"/>
    <n v="1"/>
    <s v="SEWER"/>
    <n v="1"/>
    <n v="1"/>
    <n v="200"/>
    <s v="YES"/>
    <n v="0"/>
    <s v="46A-2-150"/>
    <s v="All Public"/>
    <s v="SEWER"/>
    <s v="SEWER"/>
    <n v="200"/>
    <m/>
    <m/>
    <n v="0"/>
    <n v="0"/>
    <n v="3"/>
    <n v="1292"/>
    <n v="2"/>
    <m/>
    <m/>
    <m/>
    <m/>
    <m/>
    <m/>
    <m/>
    <m/>
    <m/>
    <m/>
    <n v="1"/>
    <n v="1"/>
    <x v="4"/>
    <x v="4"/>
  </r>
  <r>
    <s v="39-M28"/>
    <m/>
    <x v="0"/>
    <s v="48 OAK ST"/>
    <n v="101"/>
    <s v="BURTON JANICE A  &amp; SLADE M TR"/>
    <s v="R30"/>
    <s v="ONE FAMILY"/>
    <s v="39//M28//"/>
    <n v="0.72267000000000003"/>
    <n v="1"/>
    <n v="1"/>
    <n v="1"/>
    <n v="1"/>
    <s v="SEPTIC"/>
    <n v="0"/>
    <n v="1"/>
    <n v="1100"/>
    <s v="YES"/>
    <n v="1100"/>
    <s v="39-M28"/>
    <s v="Public Water,Gas,Septic"/>
    <s v="SEPTIC"/>
    <s v="SEPTIC"/>
    <n v="1100"/>
    <m/>
    <m/>
    <n v="1"/>
    <n v="1"/>
    <n v="3"/>
    <n v="1176"/>
    <n v="1"/>
    <m/>
    <m/>
    <m/>
    <m/>
    <m/>
    <m/>
    <m/>
    <m/>
    <m/>
    <m/>
    <n v="1"/>
    <n v="1"/>
    <x v="5"/>
    <x v="5"/>
  </r>
  <r>
    <s v="46A-3-24B"/>
    <m/>
    <x v="0"/>
    <s v="38 CIRCUIT AVE"/>
    <n v="101"/>
    <s v="DENDUNNEN W MARK"/>
    <s v="R30"/>
    <s v="ONE FAMILY"/>
    <s v="46/A3/24/B/"/>
    <n v="0.24368000000000001"/>
    <n v="0"/>
    <n v="0"/>
    <n v="1"/>
    <n v="1"/>
    <s v="SEWER"/>
    <n v="1"/>
    <n v="1"/>
    <n v="2500"/>
    <s v="YES"/>
    <n v="0"/>
    <s v="46A-3-24B"/>
    <s v="All Public"/>
    <s v="SEWER"/>
    <s v="SEWER"/>
    <n v="2500"/>
    <m/>
    <m/>
    <n v="0"/>
    <n v="0"/>
    <n v="1"/>
    <n v="810"/>
    <n v="1"/>
    <m/>
    <m/>
    <m/>
    <m/>
    <m/>
    <m/>
    <m/>
    <m/>
    <m/>
    <m/>
    <n v="2"/>
    <n v="1"/>
    <x v="4"/>
    <x v="4"/>
  </r>
  <r>
    <s v="46A-2-176A"/>
    <m/>
    <x v="0"/>
    <s v="2 SEA ST"/>
    <n v="101"/>
    <s v="GOUVEIA ALFRED LIFE ESTATE"/>
    <s v="R30"/>
    <s v="ONE FAMILY"/>
    <s v="46/A2/176/A/"/>
    <n v="6.3350000000000004E-2"/>
    <n v="0"/>
    <n v="0"/>
    <n v="1"/>
    <n v="1"/>
    <s v="SEWER"/>
    <n v="1"/>
    <n v="1"/>
    <n v="5300"/>
    <s v="YES"/>
    <n v="0"/>
    <s v="46A-2-176A"/>
    <s v="All Public"/>
    <s v="SEWER"/>
    <s v="SEWER"/>
    <n v="5300"/>
    <m/>
    <m/>
    <n v="0"/>
    <n v="0"/>
    <n v="3"/>
    <n v="792"/>
    <n v="1"/>
    <m/>
    <m/>
    <m/>
    <m/>
    <m/>
    <m/>
    <m/>
    <m/>
    <m/>
    <m/>
    <n v="1"/>
    <n v="1"/>
    <x v="4"/>
    <x v="4"/>
  </r>
  <r>
    <s v="46A-3-78"/>
    <m/>
    <x v="0"/>
    <s v="31 CIRCUIT AVE"/>
    <n v="101"/>
    <s v="MALLICK SWAPAN"/>
    <s v="R30"/>
    <s v="ONE FAMILY"/>
    <s v="46/A3/78//"/>
    <n v="0.22070000000000001"/>
    <n v="0"/>
    <n v="0"/>
    <n v="1"/>
    <n v="1"/>
    <s v="SEWER"/>
    <n v="1"/>
    <n v="1"/>
    <n v="700"/>
    <s v="YES"/>
    <n v="0"/>
    <s v="46A-3-78"/>
    <s v="All Public"/>
    <s v="SEWER"/>
    <s v="SEWER"/>
    <n v="700"/>
    <m/>
    <m/>
    <n v="0"/>
    <n v="0"/>
    <n v="2"/>
    <n v="780"/>
    <n v="1.3"/>
    <m/>
    <m/>
    <m/>
    <m/>
    <m/>
    <m/>
    <m/>
    <m/>
    <m/>
    <m/>
    <n v="2"/>
    <n v="1"/>
    <x v="4"/>
    <x v="4"/>
  </r>
  <r>
    <s v="46A-2-188A"/>
    <m/>
    <x v="0"/>
    <s v="0 FRANCONIA AVE"/>
    <n v="903"/>
    <s v="TOWN OF WAREHAM"/>
    <s v="R30"/>
    <s v="MUNICIPAL  MDL-00"/>
    <s v="46/A2/188/A/"/>
    <n v="5.5419999999999997E-2"/>
    <n v="0"/>
    <n v="0"/>
    <n v="0"/>
    <n v="0"/>
    <m/>
    <n v="0"/>
    <n v="1"/>
    <n v="100"/>
    <s v="YES"/>
    <n v="0"/>
    <s v="46A-2-188A"/>
    <m/>
    <m/>
    <m/>
    <n v="100"/>
    <m/>
    <m/>
    <n v="0"/>
    <n v="0"/>
    <n v="0"/>
    <n v="0"/>
    <n v="0"/>
    <m/>
    <m/>
    <m/>
    <m/>
    <m/>
    <m/>
    <m/>
    <m/>
    <m/>
    <m/>
    <n v="1"/>
    <n v="1"/>
    <x v="4"/>
    <x v="4"/>
  </r>
  <r>
    <s v="46A-2-171B"/>
    <m/>
    <x v="0"/>
    <s v="69 WARR AVE"/>
    <n v="101"/>
    <s v="GREENWOOD DONALD K"/>
    <s v="R30"/>
    <s v="ONE FAMILY"/>
    <s v="46/A2/171/B/"/>
    <n v="5.3019999999999998E-2"/>
    <n v="0"/>
    <n v="0"/>
    <n v="1"/>
    <n v="1"/>
    <s v="SEWER"/>
    <n v="1"/>
    <n v="1"/>
    <n v="3200"/>
    <s v="YES"/>
    <n v="0"/>
    <s v="46A-2-171B"/>
    <s v="All Public"/>
    <s v="SEWER"/>
    <s v="SEWER"/>
    <n v="3200"/>
    <m/>
    <m/>
    <n v="0"/>
    <n v="0"/>
    <n v="1"/>
    <n v="716"/>
    <n v="1"/>
    <m/>
    <m/>
    <m/>
    <m/>
    <m/>
    <m/>
    <m/>
    <m/>
    <m/>
    <m/>
    <n v="1"/>
    <n v="1"/>
    <x v="4"/>
    <x v="4"/>
  </r>
  <r>
    <s v="LAND_NOPARC"/>
    <m/>
    <x v="0"/>
    <m/>
    <n v="0"/>
    <m/>
    <m/>
    <m/>
    <m/>
    <n v="0.11724999999999999"/>
    <n v="0"/>
    <n v="0"/>
    <n v="0"/>
    <n v="0"/>
    <m/>
    <n v="0"/>
    <n v="0"/>
    <n v="0"/>
    <s v="NO"/>
    <n v="0"/>
    <m/>
    <m/>
    <m/>
    <m/>
    <n v="0"/>
    <m/>
    <m/>
    <n v="0"/>
    <n v="0"/>
    <n v="0"/>
    <n v="0"/>
    <n v="0"/>
    <m/>
    <m/>
    <m/>
    <m/>
    <m/>
    <m/>
    <m/>
    <m/>
    <m/>
    <m/>
    <n v="0"/>
    <n v="1"/>
    <x v="4"/>
    <x v="4"/>
  </r>
  <r>
    <s v="46A-2-189"/>
    <m/>
    <x v="0"/>
    <s v="21 PINEHURST DR"/>
    <n v="101"/>
    <s v="WALSH PATRICIA A"/>
    <s v="R30"/>
    <s v="ONE FAMILY"/>
    <s v="46/A2/189//"/>
    <n v="8.6940000000000003E-2"/>
    <n v="0"/>
    <n v="0"/>
    <n v="1"/>
    <n v="1"/>
    <s v="SEWER"/>
    <n v="1"/>
    <n v="1"/>
    <n v="5500"/>
    <s v="YES"/>
    <n v="0"/>
    <s v="46A-2-189"/>
    <s v="All Public"/>
    <s v="SEWER"/>
    <s v="SEWER"/>
    <n v="5500"/>
    <m/>
    <m/>
    <n v="0"/>
    <n v="0"/>
    <n v="2"/>
    <n v="560"/>
    <n v="1"/>
    <m/>
    <m/>
    <m/>
    <m/>
    <m/>
    <m/>
    <m/>
    <m/>
    <m/>
    <m/>
    <n v="1"/>
    <n v="1"/>
    <x v="4"/>
    <x v="4"/>
  </r>
  <r>
    <s v="46A-2-149"/>
    <m/>
    <x v="0"/>
    <s v="9 NIMROD WAY"/>
    <n v="101"/>
    <s v="PERKINS JOHN M"/>
    <s v="R30"/>
    <s v="ONE FAMILY"/>
    <s v="46/A2/149//"/>
    <n v="0.10365000000000001"/>
    <n v="0"/>
    <n v="0"/>
    <n v="1"/>
    <n v="1"/>
    <s v="SEWER"/>
    <n v="1"/>
    <n v="1"/>
    <n v="3700"/>
    <s v="YES"/>
    <n v="0"/>
    <s v="46A-2-149"/>
    <s v="All Public"/>
    <s v="SEWER"/>
    <s v="SEWER"/>
    <n v="3700"/>
    <m/>
    <m/>
    <n v="0"/>
    <n v="0"/>
    <n v="2"/>
    <n v="666"/>
    <n v="1"/>
    <m/>
    <m/>
    <m/>
    <m/>
    <m/>
    <m/>
    <m/>
    <m/>
    <m/>
    <m/>
    <n v="1"/>
    <n v="1"/>
    <x v="4"/>
    <x v="4"/>
  </r>
  <r>
    <s v="49-1012P"/>
    <m/>
    <x v="0"/>
    <s v="10 MATHER DR"/>
    <n v="132"/>
    <s v="LANZA MARK J TRUSTEE OF THE"/>
    <s v="MR30"/>
    <s v="RES ACLNUD  MDL-00"/>
    <s v="49//1012/P/"/>
    <n v="0.24524000000000001"/>
    <n v="0"/>
    <n v="0"/>
    <n v="0"/>
    <n v="0"/>
    <m/>
    <n v="0"/>
    <n v="0"/>
    <n v="0"/>
    <s v="YES"/>
    <n v="0"/>
    <s v="49-1012P"/>
    <m/>
    <m/>
    <m/>
    <n v="0"/>
    <m/>
    <m/>
    <n v="0"/>
    <n v="0"/>
    <n v="0"/>
    <n v="0"/>
    <n v="0"/>
    <m/>
    <m/>
    <m/>
    <m/>
    <m/>
    <m/>
    <m/>
    <m/>
    <m/>
    <m/>
    <n v="1"/>
    <n v="1"/>
    <x v="4"/>
    <x v="4"/>
  </r>
  <r>
    <s v="46-108"/>
    <m/>
    <x v="0"/>
    <s v="27 NORRIS ST"/>
    <n v="132"/>
    <s v="WARR WILLIAM E C III"/>
    <s v="R30"/>
    <s v="RES ACLNUD  MDL-00"/>
    <s v="46//108//"/>
    <n v="0.32151999999999997"/>
    <n v="0"/>
    <n v="0"/>
    <n v="0"/>
    <n v="0"/>
    <m/>
    <n v="0"/>
    <n v="0"/>
    <n v="0"/>
    <s v="YES"/>
    <n v="0"/>
    <s v="46-108"/>
    <m/>
    <m/>
    <m/>
    <n v="0"/>
    <m/>
    <m/>
    <n v="0"/>
    <n v="0"/>
    <n v="0"/>
    <n v="0"/>
    <n v="0"/>
    <m/>
    <m/>
    <m/>
    <m/>
    <m/>
    <m/>
    <m/>
    <m/>
    <m/>
    <m/>
    <n v="3"/>
    <n v="1"/>
    <x v="4"/>
    <x v="4"/>
  </r>
  <r>
    <s v="46A-2-176B"/>
    <m/>
    <x v="0"/>
    <s v="16 PINEHURST DR"/>
    <n v="101"/>
    <s v="GOUVEIA ALFRED LIFE ESTATE"/>
    <s v="R30"/>
    <s v="ONE FAMILY"/>
    <s v="46/A2/176/B/"/>
    <n v="4.1020000000000001E-2"/>
    <n v="0"/>
    <n v="0"/>
    <n v="1"/>
    <n v="1"/>
    <s v="SEWER"/>
    <n v="1"/>
    <n v="1"/>
    <n v="5400"/>
    <s v="YES"/>
    <n v="0"/>
    <s v="46A-2-176B"/>
    <s v="All Public"/>
    <s v="SEWER"/>
    <s v="SEWER"/>
    <n v="5400"/>
    <m/>
    <m/>
    <n v="0"/>
    <n v="0"/>
    <n v="1"/>
    <n v="336"/>
    <n v="1"/>
    <m/>
    <m/>
    <m/>
    <m/>
    <m/>
    <m/>
    <m/>
    <m/>
    <m/>
    <m/>
    <n v="1"/>
    <n v="1"/>
    <x v="4"/>
    <x v="4"/>
  </r>
  <r>
    <s v="46A-3-53"/>
    <m/>
    <x v="0"/>
    <s v="92 CIRCUIT AVE"/>
    <n v="101"/>
    <s v="GRAFFEO LAWRENCE J &amp; SUSAN L"/>
    <s v="R30"/>
    <s v="ONE FAMILY"/>
    <s v="46/A3/53//"/>
    <n v="0.24895"/>
    <n v="0"/>
    <n v="0"/>
    <n v="1"/>
    <n v="1"/>
    <s v="SEWER"/>
    <n v="1"/>
    <n v="1"/>
    <n v="900"/>
    <s v="YES"/>
    <n v="0"/>
    <s v="46A-3-53"/>
    <s v="All Public"/>
    <s v="SEWER"/>
    <s v="SEWER"/>
    <n v="900"/>
    <m/>
    <m/>
    <n v="0"/>
    <n v="0"/>
    <n v="2"/>
    <n v="846"/>
    <n v="1"/>
    <m/>
    <m/>
    <m/>
    <m/>
    <m/>
    <m/>
    <m/>
    <m/>
    <m/>
    <m/>
    <n v="2"/>
    <n v="1"/>
    <x v="4"/>
    <x v="4"/>
  </r>
  <r>
    <s v="49-1012E"/>
    <m/>
    <x v="0"/>
    <s v="8 MATHER DR"/>
    <n v="101"/>
    <s v="FULLER BRYAN R"/>
    <s v="MR30"/>
    <s v="ONE FAMILY"/>
    <s v="49//1012/E/"/>
    <n v="0.65842000000000001"/>
    <n v="0"/>
    <n v="0"/>
    <n v="1"/>
    <n v="1"/>
    <s v="SEWER"/>
    <n v="1"/>
    <n v="0"/>
    <n v="0"/>
    <s v="YES"/>
    <n v="0"/>
    <s v="49-1012E"/>
    <s v="All Public"/>
    <s v="SEWER"/>
    <s v="SEWER"/>
    <n v="0"/>
    <m/>
    <m/>
    <n v="0"/>
    <n v="0"/>
    <n v="3"/>
    <n v="1591"/>
    <n v="1.75"/>
    <m/>
    <m/>
    <m/>
    <m/>
    <m/>
    <m/>
    <m/>
    <m/>
    <m/>
    <m/>
    <n v="2"/>
    <n v="1"/>
    <x v="0"/>
    <x v="0"/>
  </r>
  <r>
    <s v="46A-2-157"/>
    <m/>
    <x v="0"/>
    <s v="64 WARR AVE"/>
    <n v="132"/>
    <s v="JOHNSON ROBERT J &amp; MARIE T"/>
    <m/>
    <s v="RES ACLNUD  MDL-00"/>
    <s v="46/A2/157//"/>
    <n v="8.6010000000000003E-2"/>
    <n v="0"/>
    <n v="0"/>
    <n v="0"/>
    <n v="0"/>
    <m/>
    <n v="0"/>
    <n v="0"/>
    <n v="0"/>
    <s v="YES"/>
    <n v="0"/>
    <s v="46A-2-157"/>
    <m/>
    <m/>
    <m/>
    <n v="0"/>
    <m/>
    <m/>
    <n v="0"/>
    <n v="0"/>
    <n v="0"/>
    <n v="0"/>
    <n v="0"/>
    <m/>
    <m/>
    <m/>
    <m/>
    <m/>
    <m/>
    <m/>
    <m/>
    <m/>
    <m/>
    <n v="1"/>
    <n v="1"/>
    <x v="4"/>
    <x v="4"/>
  </r>
  <r>
    <s v="46A-2-158"/>
    <m/>
    <x v="0"/>
    <s v="11 BARNACLE RD"/>
    <n v="101"/>
    <s v="JOHNSON ROBERT J &amp; MARIE T"/>
    <s v="R30"/>
    <s v="ONE FAMILY"/>
    <s v="46/A2/158//"/>
    <n v="0.13125999999999999"/>
    <n v="0"/>
    <n v="0"/>
    <n v="1"/>
    <n v="1"/>
    <s v="SEWER"/>
    <n v="1"/>
    <n v="1"/>
    <n v="300"/>
    <s v="YES"/>
    <n v="0"/>
    <s v="46A-2-158"/>
    <s v="All Public"/>
    <s v="SEWER"/>
    <s v="SEWER"/>
    <n v="300"/>
    <m/>
    <m/>
    <n v="0"/>
    <n v="0"/>
    <n v="3"/>
    <n v="750"/>
    <n v="1"/>
    <m/>
    <m/>
    <m/>
    <m/>
    <m/>
    <m/>
    <m/>
    <m/>
    <m/>
    <m/>
    <n v="1"/>
    <n v="1"/>
    <x v="4"/>
    <x v="4"/>
  </r>
  <r>
    <s v="46-105"/>
    <m/>
    <x v="0"/>
    <s v="39 FRANCONIA AVE"/>
    <n v="101"/>
    <s v="MORRELL CAROL A TR OF 39"/>
    <s v="R30"/>
    <s v="ONE FAMILY"/>
    <s v="46//105//"/>
    <n v="0.36647000000000002"/>
    <n v="1"/>
    <n v="1"/>
    <n v="1"/>
    <n v="1"/>
    <s v="SEPTIC"/>
    <n v="0"/>
    <n v="1"/>
    <n v="500"/>
    <s v="YES"/>
    <n v="500"/>
    <s v="46-105"/>
    <m/>
    <m/>
    <s v="SEPTIC"/>
    <n v="500"/>
    <m/>
    <m/>
    <n v="1"/>
    <n v="1"/>
    <n v="3"/>
    <n v="1348"/>
    <n v="2"/>
    <m/>
    <m/>
    <m/>
    <m/>
    <m/>
    <m/>
    <m/>
    <m/>
    <m/>
    <m/>
    <n v="3"/>
    <n v="1"/>
    <x v="4"/>
    <x v="4"/>
  </r>
  <r>
    <s v="46A-2-K"/>
    <m/>
    <x v="0"/>
    <s v="9 BARNACLE RD"/>
    <n v="101"/>
    <s v="DRISCOLL ROBERT J"/>
    <s v="R30"/>
    <s v="ONE FAMILY"/>
    <s v="46/A2//K/"/>
    <n v="8.9090000000000003E-2"/>
    <n v="0"/>
    <n v="0"/>
    <n v="1"/>
    <n v="1"/>
    <s v="SEWER"/>
    <n v="1"/>
    <n v="1"/>
    <n v="5300"/>
    <s v="NO_W1"/>
    <n v="0"/>
    <s v="46A-2-K"/>
    <s v="All Public"/>
    <s v="SEWER"/>
    <s v="SEWER"/>
    <n v="5300"/>
    <m/>
    <m/>
    <n v="0"/>
    <n v="0"/>
    <n v="2"/>
    <n v="952"/>
    <n v="1"/>
    <m/>
    <m/>
    <m/>
    <m/>
    <m/>
    <m/>
    <m/>
    <m/>
    <m/>
    <m/>
    <n v="2"/>
    <n v="1"/>
    <x v="4"/>
    <x v="4"/>
  </r>
  <r>
    <s v="56-B7"/>
    <m/>
    <x v="0"/>
    <s v="65 SWIFTS BCH RD"/>
    <n v="101"/>
    <s v="CUDWORTH WILLIAM D TRUSTEE"/>
    <s v="MR30"/>
    <s v="ONE FAMILY"/>
    <s v="56//B7//"/>
    <n v="0.25892999999999999"/>
    <n v="0"/>
    <n v="0"/>
    <n v="1"/>
    <n v="1"/>
    <s v="SEWER"/>
    <n v="1"/>
    <n v="1"/>
    <n v="1500"/>
    <s v="YES"/>
    <n v="0"/>
    <s v="56-B7"/>
    <s v="All Public"/>
    <s v="SEWER"/>
    <s v="SEWER"/>
    <n v="1500"/>
    <m/>
    <m/>
    <n v="0"/>
    <n v="0"/>
    <n v="2"/>
    <n v="1296"/>
    <n v="1.5"/>
    <m/>
    <m/>
    <m/>
    <m/>
    <m/>
    <m/>
    <m/>
    <m/>
    <m/>
    <m/>
    <n v="1"/>
    <n v="1"/>
    <x v="0"/>
    <x v="0"/>
  </r>
  <r>
    <s v="46A-2-190"/>
    <m/>
    <x v="0"/>
    <s v="19 PINEHURST DR"/>
    <n v="101"/>
    <s v="KOSKI WILLIAM &amp; GAIL"/>
    <s v="R30"/>
    <s v="ONE FAMILY"/>
    <s v="46/A2/190//"/>
    <n v="9.2469999999999997E-2"/>
    <n v="0"/>
    <n v="0"/>
    <n v="1"/>
    <n v="1"/>
    <s v="SEWER"/>
    <n v="1"/>
    <n v="1"/>
    <n v="4600"/>
    <s v="YES"/>
    <n v="0"/>
    <s v="46A-2-190"/>
    <s v="All Public"/>
    <s v="SEWER"/>
    <s v="SEWER"/>
    <n v="4600"/>
    <m/>
    <m/>
    <n v="0"/>
    <n v="0"/>
    <n v="2"/>
    <n v="704"/>
    <n v="1"/>
    <m/>
    <m/>
    <m/>
    <m/>
    <m/>
    <m/>
    <m/>
    <m/>
    <m/>
    <m/>
    <n v="1"/>
    <n v="1"/>
    <x v="4"/>
    <x v="4"/>
  </r>
  <r>
    <s v="46A-3-79B"/>
    <m/>
    <x v="0"/>
    <s v="33 CIRCUIT AVE"/>
    <n v="101"/>
    <s v="TURNER CAROL A"/>
    <s v="R30"/>
    <s v="ONE FAMILY"/>
    <s v="46/A3/79/B/"/>
    <n v="0.14945"/>
    <n v="0"/>
    <n v="0"/>
    <n v="1"/>
    <n v="1"/>
    <s v="SEWER"/>
    <n v="1"/>
    <n v="1"/>
    <n v="7800"/>
    <s v="YES"/>
    <n v="0"/>
    <s v="46A-3-79B"/>
    <s v="All Public"/>
    <s v="SEWER"/>
    <s v="SEWER"/>
    <n v="7800"/>
    <m/>
    <m/>
    <n v="0"/>
    <n v="0"/>
    <n v="1"/>
    <n v="784"/>
    <n v="1"/>
    <m/>
    <m/>
    <m/>
    <m/>
    <m/>
    <m/>
    <m/>
    <m/>
    <m/>
    <m/>
    <n v="2"/>
    <n v="1"/>
    <x v="4"/>
    <x v="4"/>
  </r>
  <r>
    <s v="46A-3-26"/>
    <m/>
    <x v="0"/>
    <s v="40 CIRCUIT AVE"/>
    <n v="101"/>
    <s v="HYOTTE RICHARD J"/>
    <s v="R30"/>
    <s v="ONE FAMILY"/>
    <s v="46/A3/26//"/>
    <n v="0.25519999999999998"/>
    <n v="0"/>
    <n v="0"/>
    <n v="1"/>
    <n v="1"/>
    <s v="SEWER"/>
    <n v="1"/>
    <n v="1"/>
    <n v="4700"/>
    <s v="YES"/>
    <n v="0"/>
    <s v="46A-3-26"/>
    <s v="All Public"/>
    <s v="SEWER"/>
    <s v="SEWER"/>
    <n v="4700"/>
    <m/>
    <m/>
    <n v="0"/>
    <n v="0"/>
    <n v="2"/>
    <n v="1723"/>
    <n v="1.75"/>
    <m/>
    <m/>
    <m/>
    <m/>
    <m/>
    <m/>
    <m/>
    <m/>
    <m/>
    <m/>
    <n v="2"/>
    <n v="1"/>
    <x v="4"/>
    <x v="4"/>
  </r>
  <r>
    <s v="49-H18B"/>
    <m/>
    <x v="0"/>
    <s v="68 SWIFTS BCH RD"/>
    <n v="101"/>
    <s v="DUFFIE JO-ANN"/>
    <s v="MR30"/>
    <s v="ONE FAMILY"/>
    <s v="49//H18/B/"/>
    <n v="0.45567999999999997"/>
    <n v="0"/>
    <n v="0"/>
    <n v="1"/>
    <n v="1"/>
    <s v="SEWER"/>
    <n v="1"/>
    <n v="1"/>
    <n v="11900"/>
    <s v="YES"/>
    <n v="0"/>
    <s v="49-H18B"/>
    <s v="All Public"/>
    <s v="SEWER"/>
    <s v="SEWER"/>
    <n v="11900"/>
    <m/>
    <m/>
    <n v="0"/>
    <n v="0"/>
    <n v="2"/>
    <n v="758"/>
    <n v="1.3"/>
    <m/>
    <m/>
    <m/>
    <m/>
    <m/>
    <m/>
    <m/>
    <m/>
    <m/>
    <m/>
    <n v="3"/>
    <n v="1"/>
    <x v="0"/>
    <x v="0"/>
  </r>
  <r>
    <s v="LAND_NOPARC"/>
    <m/>
    <x v="0"/>
    <m/>
    <n v="0"/>
    <m/>
    <m/>
    <m/>
    <m/>
    <n v="0.17558000000000001"/>
    <n v="0"/>
    <n v="0"/>
    <n v="0"/>
    <n v="0"/>
    <m/>
    <n v="0"/>
    <n v="0"/>
    <n v="0"/>
    <s v="NO"/>
    <n v="0"/>
    <m/>
    <m/>
    <m/>
    <m/>
    <n v="0"/>
    <m/>
    <m/>
    <n v="0"/>
    <n v="0"/>
    <n v="0"/>
    <n v="0"/>
    <n v="0"/>
    <m/>
    <m/>
    <m/>
    <m/>
    <m/>
    <m/>
    <m/>
    <m/>
    <m/>
    <m/>
    <n v="0"/>
    <n v="1"/>
    <x v="5"/>
    <x v="5"/>
  </r>
  <r>
    <s v="46A-2-171A"/>
    <m/>
    <x v="0"/>
    <s v="67 WARR AVE"/>
    <n v="101"/>
    <s v="GARDNER HARRY A"/>
    <s v="R30"/>
    <s v="ONE FAMILY"/>
    <s v="46/A2/171/A/"/>
    <n v="5.074E-2"/>
    <n v="0"/>
    <n v="0"/>
    <n v="1"/>
    <n v="1"/>
    <s v="SEWER"/>
    <n v="1"/>
    <n v="1"/>
    <n v="7800"/>
    <s v="YES"/>
    <n v="0"/>
    <s v="46A-2-171A"/>
    <s v="All Public"/>
    <s v="SEWER"/>
    <s v="SEWER"/>
    <n v="7800"/>
    <m/>
    <m/>
    <n v="0"/>
    <n v="0"/>
    <n v="2"/>
    <n v="1156"/>
    <n v="1.9"/>
    <m/>
    <m/>
    <m/>
    <m/>
    <m/>
    <m/>
    <m/>
    <m/>
    <m/>
    <m/>
    <n v="1"/>
    <n v="1"/>
    <x v="4"/>
    <x v="4"/>
  </r>
  <r>
    <s v="46A-3-52"/>
    <m/>
    <x v="0"/>
    <s v="90 CIRCUIT AVE"/>
    <n v="101"/>
    <s v="COOKE SUSAN A"/>
    <s v="R30"/>
    <s v="ONE FAMILY"/>
    <s v="46/A3/52//"/>
    <n v="0.12302"/>
    <n v="0"/>
    <n v="0"/>
    <n v="1"/>
    <n v="1"/>
    <s v="SEWER"/>
    <n v="1"/>
    <n v="1"/>
    <n v="1600"/>
    <s v="YES"/>
    <n v="0"/>
    <s v="46A-3-52"/>
    <s v="All Public"/>
    <s v="SEWER"/>
    <s v="SEWER"/>
    <n v="1600"/>
    <m/>
    <m/>
    <n v="0"/>
    <n v="0"/>
    <n v="2"/>
    <n v="744"/>
    <n v="1"/>
    <m/>
    <m/>
    <m/>
    <m/>
    <m/>
    <m/>
    <m/>
    <m/>
    <m/>
    <m/>
    <n v="1"/>
    <n v="1"/>
    <x v="4"/>
    <x v="4"/>
  </r>
  <r>
    <s v="UNK1193"/>
    <s v="FEE"/>
    <x v="0"/>
    <s v="BARNCLE RD"/>
    <n v="0"/>
    <m/>
    <m/>
    <m/>
    <m/>
    <n v="2.3900000000000001E-2"/>
    <n v="0"/>
    <n v="0"/>
    <n v="0"/>
    <n v="0"/>
    <m/>
    <n v="0"/>
    <n v="0"/>
    <n v="0"/>
    <s v="NO_W2"/>
    <n v="0"/>
    <m/>
    <m/>
    <m/>
    <m/>
    <n v="0"/>
    <m/>
    <m/>
    <n v="0"/>
    <n v="0"/>
    <n v="0"/>
    <n v="0"/>
    <n v="0"/>
    <s v="Not in new Assr DB, Makepe?, old info"/>
    <m/>
    <m/>
    <m/>
    <m/>
    <m/>
    <m/>
    <m/>
    <m/>
    <m/>
    <n v="1"/>
    <n v="1"/>
    <x v="4"/>
    <x v="4"/>
  </r>
  <r>
    <s v="LAND_NOPARC"/>
    <m/>
    <x v="0"/>
    <m/>
    <n v="0"/>
    <m/>
    <m/>
    <m/>
    <m/>
    <n v="0.17416999999999999"/>
    <n v="0"/>
    <n v="0"/>
    <n v="0"/>
    <n v="0"/>
    <m/>
    <n v="0"/>
    <n v="0"/>
    <n v="0"/>
    <s v="NO"/>
    <n v="0"/>
    <m/>
    <m/>
    <m/>
    <m/>
    <n v="0"/>
    <m/>
    <m/>
    <n v="0"/>
    <n v="0"/>
    <n v="0"/>
    <n v="0"/>
    <n v="0"/>
    <m/>
    <m/>
    <m/>
    <m/>
    <m/>
    <m/>
    <m/>
    <m/>
    <m/>
    <m/>
    <n v="0"/>
    <n v="1"/>
    <x v="4"/>
    <x v="4"/>
  </r>
  <r>
    <s v="46A-2-191"/>
    <m/>
    <x v="0"/>
    <s v="17 PINEHURST DR"/>
    <n v="101"/>
    <s v="MURPHY MICHAEL F &amp; RONALD F"/>
    <s v="R30"/>
    <s v="ONE FAMILY"/>
    <s v="46/A2/191//"/>
    <n v="9.7250000000000003E-2"/>
    <n v="0"/>
    <n v="0"/>
    <n v="1"/>
    <n v="1"/>
    <s v="SEWER"/>
    <n v="1"/>
    <n v="1"/>
    <n v="22600"/>
    <s v="YES"/>
    <n v="0"/>
    <s v="46A-2-191"/>
    <s v="All Public"/>
    <s v="SEWER"/>
    <s v="SEWER"/>
    <n v="22600"/>
    <m/>
    <m/>
    <n v="0"/>
    <n v="0"/>
    <n v="4"/>
    <n v="1138"/>
    <n v="1"/>
    <m/>
    <m/>
    <m/>
    <m/>
    <m/>
    <m/>
    <m/>
    <m/>
    <m/>
    <m/>
    <n v="1"/>
    <n v="1"/>
    <x v="4"/>
    <x v="4"/>
  </r>
  <r>
    <s v="46A-2-148"/>
    <m/>
    <x v="0"/>
    <s v="16 NIMROD WAY"/>
    <n v="101"/>
    <s v="QUATTROCIOCCHI PAUL D"/>
    <s v="R30"/>
    <s v="ONE FAMILY"/>
    <s v="46/A2/148//"/>
    <n v="0.14687"/>
    <n v="0"/>
    <n v="0"/>
    <n v="1"/>
    <n v="1"/>
    <s v="SEWER"/>
    <n v="1"/>
    <n v="1"/>
    <n v="2700"/>
    <s v="YES"/>
    <n v="0"/>
    <s v="46A-2-148"/>
    <s v="All Public"/>
    <s v="SEWER"/>
    <s v="SEWER"/>
    <n v="2700"/>
    <m/>
    <m/>
    <n v="0"/>
    <n v="0"/>
    <n v="4"/>
    <n v="1986"/>
    <n v="2"/>
    <m/>
    <m/>
    <m/>
    <m/>
    <m/>
    <m/>
    <m/>
    <m/>
    <m/>
    <m/>
    <n v="1"/>
    <n v="1"/>
    <x v="4"/>
    <x v="4"/>
  </r>
  <r>
    <s v="46A-2-K"/>
    <m/>
    <x v="0"/>
    <s v="9 BARNACLE RD"/>
    <n v="101"/>
    <s v="DRISCOLL ROBERT J"/>
    <s v="R30"/>
    <s v="ONE FAMILY"/>
    <s v="46/A2//K/"/>
    <n v="8.9529999999999998E-2"/>
    <n v="0"/>
    <n v="0"/>
    <n v="1"/>
    <n v="1"/>
    <s v="SEWER"/>
    <n v="1"/>
    <n v="1"/>
    <n v="5300"/>
    <s v="NO_W1"/>
    <n v="0"/>
    <s v="46A-2-K"/>
    <s v="All Public"/>
    <s v="SEWER"/>
    <s v="SEWER"/>
    <n v="5300"/>
    <m/>
    <m/>
    <n v="0"/>
    <n v="0"/>
    <n v="2"/>
    <n v="952"/>
    <n v="1"/>
    <m/>
    <m/>
    <m/>
    <m/>
    <m/>
    <m/>
    <m/>
    <m/>
    <m/>
    <m/>
    <n v="2"/>
    <n v="1"/>
    <x v="4"/>
    <x v="4"/>
  </r>
  <r>
    <s v="39-M12B"/>
    <m/>
    <x v="0"/>
    <s v="85 OAK ST"/>
    <n v="101"/>
    <s v="HOLLIS RICHARD B"/>
    <m/>
    <s v="ONE FAMILY"/>
    <s v="39//M12/B/"/>
    <n v="0.35285"/>
    <n v="1"/>
    <n v="1"/>
    <n v="1"/>
    <n v="1"/>
    <s v="SEPTIC"/>
    <n v="0"/>
    <n v="1"/>
    <n v="12400"/>
    <s v="YES"/>
    <n v="12400"/>
    <s v="39-M12B"/>
    <m/>
    <m/>
    <s v="SEPTIC"/>
    <n v="12400"/>
    <m/>
    <m/>
    <n v="1"/>
    <n v="1"/>
    <n v="1"/>
    <n v="1224"/>
    <n v="1"/>
    <m/>
    <m/>
    <m/>
    <m/>
    <m/>
    <m/>
    <m/>
    <m/>
    <m/>
    <m/>
    <n v="1"/>
    <n v="1"/>
    <x v="5"/>
    <x v="5"/>
  </r>
  <r>
    <s v="39-M27B"/>
    <m/>
    <x v="0"/>
    <s v="46 OAK ST"/>
    <n v="106"/>
    <s v="DECAS CHARLES N"/>
    <s v="R30"/>
    <s v="AC LND IMP  MDL-00"/>
    <s v="39//M27/B/"/>
    <n v="0.76112000000000002"/>
    <n v="0"/>
    <n v="0"/>
    <n v="0"/>
    <n v="0"/>
    <m/>
    <n v="0"/>
    <n v="0"/>
    <n v="0"/>
    <s v="YES"/>
    <n v="0"/>
    <s v="39-M27B"/>
    <s v="Public Water,Septic"/>
    <s v="SEPTIC"/>
    <m/>
    <n v="0"/>
    <m/>
    <m/>
    <n v="0"/>
    <n v="0"/>
    <n v="0"/>
    <n v="0"/>
    <n v="0"/>
    <m/>
    <m/>
    <m/>
    <m/>
    <m/>
    <m/>
    <m/>
    <m/>
    <m/>
    <m/>
    <n v="1"/>
    <n v="1"/>
    <x v="5"/>
    <x v="5"/>
  </r>
  <r>
    <s v="46A-3-50"/>
    <m/>
    <x v="0"/>
    <s v="88 CIRCUIT AVE"/>
    <n v="101"/>
    <s v="LATHERS ARTHUR E III"/>
    <s v="R30"/>
    <s v="ONE FAMILY"/>
    <s v="46/A3/50//"/>
    <n v="0.22069"/>
    <n v="0"/>
    <n v="0"/>
    <n v="1"/>
    <n v="1"/>
    <s v="SEWER"/>
    <n v="1"/>
    <n v="1"/>
    <n v="3300"/>
    <s v="YES"/>
    <n v="0"/>
    <s v="46A-3-50"/>
    <s v="All Public"/>
    <s v="SEWER"/>
    <s v="SEWER"/>
    <n v="3300"/>
    <m/>
    <m/>
    <n v="0"/>
    <n v="0"/>
    <n v="3"/>
    <n v="828"/>
    <n v="1"/>
    <m/>
    <m/>
    <m/>
    <m/>
    <m/>
    <m/>
    <m/>
    <m/>
    <m/>
    <m/>
    <n v="2"/>
    <n v="1"/>
    <x v="4"/>
    <x v="4"/>
  </r>
  <r>
    <s v="56-1"/>
    <m/>
    <x v="0"/>
    <s v="4 LITTLETON DR"/>
    <n v="903"/>
    <s v="TOWN OF WAREHAM"/>
    <s v="MR30"/>
    <s v="TAX POSS  MDL-00"/>
    <s v="56//1//"/>
    <n v="3.8576999999999999"/>
    <n v="0"/>
    <n v="1"/>
    <n v="0"/>
    <n v="1"/>
    <m/>
    <n v="0"/>
    <n v="1"/>
    <n v="3900"/>
    <s v="NO_W1"/>
    <n v="3900"/>
    <s v="56-1"/>
    <m/>
    <m/>
    <s v="SEPTIC"/>
    <n v="3900"/>
    <m/>
    <m/>
    <n v="0"/>
    <n v="1"/>
    <n v="0"/>
    <n v="0"/>
    <n v="0"/>
    <m/>
    <m/>
    <m/>
    <m/>
    <m/>
    <m/>
    <m/>
    <m/>
    <m/>
    <m/>
    <n v="15"/>
    <n v="1"/>
    <x v="0"/>
    <x v="0"/>
  </r>
  <r>
    <s v="46A-2-192"/>
    <m/>
    <x v="0"/>
    <s v="15 PINEHURST DR"/>
    <n v="101"/>
    <s v="ROGERS FRANK A"/>
    <s v="R30"/>
    <s v="ONE FAMILY"/>
    <s v="46/A2/192//"/>
    <n v="9.1170000000000001E-2"/>
    <n v="0"/>
    <n v="0"/>
    <n v="1"/>
    <n v="1"/>
    <s v="SEWER"/>
    <n v="1"/>
    <n v="1"/>
    <n v="7400"/>
    <s v="YES"/>
    <n v="0"/>
    <s v="46A-2-192"/>
    <s v="All Public"/>
    <s v="SEWER"/>
    <s v="SEWER"/>
    <n v="7400"/>
    <m/>
    <m/>
    <n v="0"/>
    <n v="0"/>
    <n v="2"/>
    <n v="808"/>
    <n v="1"/>
    <m/>
    <m/>
    <m/>
    <m/>
    <m/>
    <m/>
    <m/>
    <m/>
    <m/>
    <m/>
    <n v="1"/>
    <n v="1"/>
    <x v="4"/>
    <x v="4"/>
  </r>
  <r>
    <s v="46A-2-161"/>
    <m/>
    <x v="0"/>
    <s v="5 BARNACLE RD"/>
    <n v="101"/>
    <s v="MAGLIO VINCENT A"/>
    <s v="R30"/>
    <s v="ONE FAMILY"/>
    <s v="46/A2/161//"/>
    <n v="0.10946"/>
    <n v="0"/>
    <n v="0"/>
    <n v="1"/>
    <n v="1"/>
    <s v="SEWER"/>
    <n v="1"/>
    <n v="1"/>
    <n v="2600"/>
    <s v="YES"/>
    <n v="0"/>
    <s v="46A-2-161"/>
    <s v="All Public"/>
    <s v="SEWER"/>
    <s v="SEWER"/>
    <n v="2600"/>
    <m/>
    <m/>
    <n v="0"/>
    <n v="0"/>
    <n v="2"/>
    <n v="612"/>
    <n v="1"/>
    <m/>
    <m/>
    <m/>
    <m/>
    <m/>
    <m/>
    <m/>
    <m/>
    <m/>
    <m/>
    <n v="1"/>
    <n v="1"/>
    <x v="4"/>
    <x v="4"/>
  </r>
  <r>
    <s v="46A-2-170"/>
    <m/>
    <x v="0"/>
    <s v="62 WARR AVE"/>
    <n v="101"/>
    <s v="CROSS ROBERT L"/>
    <s v="R30"/>
    <s v="ONE FAMILY"/>
    <s v="46/A2/170//"/>
    <n v="7.2190000000000004E-2"/>
    <n v="0"/>
    <n v="0"/>
    <n v="1"/>
    <n v="1"/>
    <s v="SEWER"/>
    <n v="1"/>
    <n v="1"/>
    <n v="13600"/>
    <s v="YES"/>
    <n v="0"/>
    <s v="46A-2-170"/>
    <s v="All Public"/>
    <s v="SEWER"/>
    <s v="SEWER"/>
    <n v="13600"/>
    <m/>
    <m/>
    <n v="0"/>
    <n v="0"/>
    <n v="2"/>
    <n v="1014"/>
    <n v="1.3"/>
    <m/>
    <m/>
    <m/>
    <m/>
    <m/>
    <m/>
    <m/>
    <m/>
    <m/>
    <m/>
    <n v="1"/>
    <n v="1"/>
    <x v="4"/>
    <x v="4"/>
  </r>
  <r>
    <s v="49-1002"/>
    <m/>
    <x v="0"/>
    <s v="REAR SWIFTS BCH RD"/>
    <n v="132"/>
    <s v="MELTZER STEPHEN E TR OF FIRE"/>
    <s v="R30"/>
    <s v="RES ACLNUD  MDL-00"/>
    <s v="49//1002//"/>
    <n v="13.10547"/>
    <n v="0"/>
    <n v="0"/>
    <n v="0"/>
    <n v="0"/>
    <m/>
    <n v="0"/>
    <n v="0"/>
    <n v="0"/>
    <s v="YES"/>
    <n v="0"/>
    <s v="49-1002"/>
    <m/>
    <m/>
    <m/>
    <n v="0"/>
    <m/>
    <m/>
    <n v="0"/>
    <n v="0"/>
    <n v="0"/>
    <n v="0"/>
    <n v="0"/>
    <m/>
    <m/>
    <m/>
    <m/>
    <m/>
    <m/>
    <m/>
    <m/>
    <m/>
    <m/>
    <n v="1"/>
    <n v="1"/>
    <x v="4"/>
    <x v="4"/>
  </r>
  <r>
    <s v="46A-3-28"/>
    <m/>
    <x v="0"/>
    <s v="42 CIRCUIT AVE"/>
    <n v="101"/>
    <s v="SOUZA RONALD &amp; SOUZA RONALD JR"/>
    <s v="R30"/>
    <s v="ONE FAMILY"/>
    <s v="46/A3/28//"/>
    <n v="0.11049"/>
    <n v="0"/>
    <n v="0"/>
    <n v="1"/>
    <n v="1"/>
    <s v="SEWER"/>
    <n v="1"/>
    <n v="1"/>
    <n v="1500"/>
    <s v="YES"/>
    <n v="0"/>
    <s v="46A-3-28"/>
    <s v="All Public"/>
    <s v="SEWER"/>
    <s v="SEWER"/>
    <n v="1500"/>
    <m/>
    <m/>
    <n v="0"/>
    <n v="0"/>
    <n v="3"/>
    <n v="1768"/>
    <n v="2"/>
    <m/>
    <m/>
    <m/>
    <m/>
    <m/>
    <m/>
    <m/>
    <m/>
    <m/>
    <m/>
    <n v="1"/>
    <n v="1"/>
    <x v="4"/>
    <x v="4"/>
  </r>
  <r>
    <s v="46A-3-81"/>
    <m/>
    <x v="0"/>
    <s v="35 CIRCUIT AVE"/>
    <n v="101"/>
    <s v="OBRIEN BRENDAN F"/>
    <s v="R30"/>
    <s v="ONE FAMILY"/>
    <s v="46/A3/81//"/>
    <n v="0.10488"/>
    <n v="0"/>
    <n v="0"/>
    <n v="1"/>
    <n v="1"/>
    <s v="SEWER"/>
    <n v="1"/>
    <n v="1"/>
    <n v="6400"/>
    <s v="YES"/>
    <n v="0"/>
    <s v="46A-3-81"/>
    <s v="All Public"/>
    <s v="SEWER"/>
    <s v="SEWER"/>
    <n v="6400"/>
    <m/>
    <m/>
    <n v="0"/>
    <n v="0"/>
    <n v="2"/>
    <n v="960"/>
    <n v="1"/>
    <m/>
    <m/>
    <m/>
    <m/>
    <m/>
    <m/>
    <m/>
    <m/>
    <m/>
    <m/>
    <n v="1"/>
    <n v="1"/>
    <x v="4"/>
    <x v="4"/>
  </r>
  <r>
    <s v="46-1000A"/>
    <m/>
    <x v="0"/>
    <s v="0 RIVERSIDE AVE"/>
    <n v="132"/>
    <s v="WARR WILLIAM E C III"/>
    <s v="R30"/>
    <s v="RES ACLNUD  MDL-00"/>
    <s v="46//1000/A/"/>
    <n v="0.47449000000000002"/>
    <n v="0"/>
    <n v="0"/>
    <n v="0"/>
    <n v="0"/>
    <m/>
    <n v="0"/>
    <n v="0"/>
    <n v="0"/>
    <s v="NO_W1"/>
    <n v="0"/>
    <s v="46-1000A"/>
    <m/>
    <m/>
    <m/>
    <n v="0"/>
    <m/>
    <m/>
    <n v="0"/>
    <n v="0"/>
    <n v="0"/>
    <n v="0"/>
    <n v="0"/>
    <m/>
    <m/>
    <m/>
    <m/>
    <m/>
    <m/>
    <m/>
    <m/>
    <m/>
    <m/>
    <n v="1"/>
    <n v="1"/>
    <x v="4"/>
    <x v="4"/>
  </r>
  <r>
    <s v="46A-3-1000"/>
    <m/>
    <x v="0"/>
    <s v="0 SEA BREEZE DR"/>
    <n v="132"/>
    <s v="LUZAITIS MARTHA LOUISE"/>
    <s v="R30"/>
    <s v="RES ACLNUD  MDL-00"/>
    <s v="46/A3/1000//"/>
    <n v="0.11704000000000001"/>
    <n v="0"/>
    <n v="0"/>
    <n v="0"/>
    <n v="0"/>
    <m/>
    <n v="0"/>
    <n v="0"/>
    <n v="0"/>
    <s v="YES"/>
    <n v="0"/>
    <s v="46A-3-1000"/>
    <m/>
    <m/>
    <m/>
    <n v="0"/>
    <m/>
    <m/>
    <n v="0"/>
    <n v="0"/>
    <n v="0"/>
    <n v="0"/>
    <n v="0"/>
    <m/>
    <m/>
    <m/>
    <m/>
    <m/>
    <m/>
    <m/>
    <m/>
    <m/>
    <m/>
    <n v="0"/>
    <n v="1"/>
    <x v="4"/>
    <x v="4"/>
  </r>
  <r>
    <s v="49-1012D"/>
    <m/>
    <x v="0"/>
    <s v="6 MATHER DR"/>
    <n v="101"/>
    <s v="HUBBLE WILLIAM S"/>
    <s v="MR30"/>
    <s v="ONE FAMILY"/>
    <s v="49//1012/D/"/>
    <n v="0.52331000000000005"/>
    <n v="0"/>
    <n v="0"/>
    <n v="1"/>
    <n v="1"/>
    <s v="SEWER"/>
    <n v="1"/>
    <n v="1"/>
    <n v="3600"/>
    <s v="YES"/>
    <n v="0"/>
    <s v="49-1012D"/>
    <s v="All Public"/>
    <s v="SEWER"/>
    <s v="SEWER"/>
    <n v="3600"/>
    <m/>
    <m/>
    <n v="0"/>
    <n v="0"/>
    <n v="3"/>
    <n v="1872"/>
    <n v="2"/>
    <m/>
    <m/>
    <m/>
    <m/>
    <m/>
    <m/>
    <m/>
    <m/>
    <m/>
    <m/>
    <n v="1"/>
    <n v="1"/>
    <x v="0"/>
    <x v="0"/>
  </r>
  <r>
    <s v="46A-3-47"/>
    <m/>
    <x v="0"/>
    <s v="82 CIRCUIT AVE"/>
    <n v="101"/>
    <s v="COX MICHAEL"/>
    <s v="R30"/>
    <s v="ONE FAMILY"/>
    <s v="46/A3/47//"/>
    <n v="0.36814999999999998"/>
    <n v="0"/>
    <n v="0"/>
    <n v="1"/>
    <n v="1"/>
    <s v="SEWER"/>
    <n v="1"/>
    <n v="2"/>
    <n v="9800"/>
    <s v="YES"/>
    <n v="0"/>
    <s v="46A-3-47"/>
    <s v="All Public"/>
    <s v="SEWER"/>
    <s v="SEWER"/>
    <n v="4900"/>
    <m/>
    <m/>
    <n v="0"/>
    <n v="0"/>
    <n v="3"/>
    <n v="1064"/>
    <n v="1"/>
    <m/>
    <m/>
    <m/>
    <m/>
    <m/>
    <m/>
    <m/>
    <m/>
    <m/>
    <m/>
    <n v="3"/>
    <n v="1"/>
    <x v="4"/>
    <x v="4"/>
  </r>
  <r>
    <s v="46A-2-193"/>
    <m/>
    <x v="0"/>
    <s v="13 PINEHURST DR"/>
    <n v="101"/>
    <s v="WOLVERTON JAN B PC TRUSTEE"/>
    <s v="R30"/>
    <s v="ONE FAMILY"/>
    <s v="46/A2/193//"/>
    <n v="9.6119999999999997E-2"/>
    <n v="0"/>
    <n v="0"/>
    <n v="1"/>
    <n v="1"/>
    <s v="SEWER"/>
    <n v="1"/>
    <n v="1"/>
    <n v="8600"/>
    <s v="YES"/>
    <n v="0"/>
    <s v="46A-2-193"/>
    <s v="All Public"/>
    <s v="SEWER"/>
    <s v="SEWER"/>
    <n v="8600"/>
    <m/>
    <m/>
    <n v="0"/>
    <n v="0"/>
    <n v="3"/>
    <n v="814"/>
    <n v="1"/>
    <m/>
    <m/>
    <m/>
    <m/>
    <m/>
    <m/>
    <m/>
    <m/>
    <m/>
    <m/>
    <n v="1"/>
    <n v="1"/>
    <x v="4"/>
    <x v="4"/>
  </r>
  <r>
    <s v="46A-2-169"/>
    <m/>
    <x v="0"/>
    <s v="14 PINEHURST DR"/>
    <n v="101"/>
    <s v="LANGTON JOHN W"/>
    <s v="R30"/>
    <s v="ONE FAMILY"/>
    <s v="46/A2/169//"/>
    <n v="9.4880000000000006E-2"/>
    <n v="0"/>
    <n v="0"/>
    <n v="1"/>
    <n v="1"/>
    <s v="SEWER"/>
    <n v="1"/>
    <n v="1"/>
    <n v="8900"/>
    <s v="YES"/>
    <n v="0"/>
    <s v="46A-2-169"/>
    <s v="All Public"/>
    <s v="SEWER"/>
    <s v="SEWER"/>
    <n v="8900"/>
    <m/>
    <m/>
    <n v="0"/>
    <n v="0"/>
    <n v="2"/>
    <n v="736"/>
    <n v="1"/>
    <m/>
    <m/>
    <m/>
    <m/>
    <m/>
    <m/>
    <m/>
    <m/>
    <m/>
    <m/>
    <n v="1"/>
    <n v="1"/>
    <x v="4"/>
    <x v="4"/>
  </r>
  <r>
    <s v="46A-3-30"/>
    <m/>
    <x v="0"/>
    <s v="46 CIRCUIT AVE"/>
    <n v="101"/>
    <s v="SHAW WAYNE H"/>
    <s v="R30"/>
    <s v="ONE FAMILY"/>
    <s v="46/A3/30//"/>
    <n v="0.12714"/>
    <n v="0"/>
    <n v="0"/>
    <n v="1"/>
    <n v="1"/>
    <s v="SEWER"/>
    <n v="1"/>
    <n v="1"/>
    <n v="3000"/>
    <s v="YES"/>
    <n v="0"/>
    <s v="46A-3-30"/>
    <s v="All Public"/>
    <s v="SEWER"/>
    <s v="SEWER"/>
    <n v="3000"/>
    <m/>
    <m/>
    <n v="0"/>
    <n v="0"/>
    <n v="1"/>
    <n v="776"/>
    <n v="1"/>
    <m/>
    <m/>
    <m/>
    <m/>
    <m/>
    <m/>
    <m/>
    <m/>
    <m/>
    <m/>
    <n v="2"/>
    <n v="1"/>
    <x v="4"/>
    <x v="4"/>
  </r>
  <r>
    <s v="46A-3-29"/>
    <m/>
    <x v="0"/>
    <s v="44 CIRCUIT AVE"/>
    <n v="101"/>
    <s v="PEDUZZI BEVERLY F LIFE ESTATE"/>
    <s v="R30"/>
    <s v="ONE FAMILY"/>
    <s v="46/A3/29//"/>
    <n v="0.10287"/>
    <n v="0"/>
    <n v="0"/>
    <n v="1"/>
    <n v="1"/>
    <s v="SEWER"/>
    <n v="1"/>
    <n v="1"/>
    <n v="4800"/>
    <s v="YES"/>
    <n v="0"/>
    <s v="46A-3-29"/>
    <s v="All Public"/>
    <s v="SEWER"/>
    <s v="SEWER"/>
    <n v="4800"/>
    <m/>
    <m/>
    <n v="0"/>
    <n v="0"/>
    <n v="3"/>
    <n v="1152"/>
    <n v="1.5"/>
    <m/>
    <m/>
    <m/>
    <m/>
    <m/>
    <m/>
    <m/>
    <m/>
    <m/>
    <m/>
    <n v="1"/>
    <n v="1"/>
    <x v="4"/>
    <x v="4"/>
  </r>
  <r>
    <s v="46A-2-147"/>
    <m/>
    <x v="0"/>
    <s v="12 NIMROD WAY"/>
    <n v="101"/>
    <s v="QUATTROCIOCCHI PAUL D"/>
    <s v="R30"/>
    <s v="ONE FAMILY"/>
    <s v="46/A2/147//"/>
    <n v="0.11831"/>
    <n v="0"/>
    <n v="0"/>
    <n v="1"/>
    <n v="1"/>
    <s v="SEWER"/>
    <n v="1"/>
    <n v="1"/>
    <n v="100"/>
    <s v="YES"/>
    <n v="0"/>
    <s v="46A-2-147"/>
    <s v="All Public"/>
    <s v="SEWER"/>
    <s v="SEWER"/>
    <n v="100"/>
    <m/>
    <m/>
    <n v="0"/>
    <n v="0"/>
    <n v="1"/>
    <n v="650"/>
    <n v="1"/>
    <m/>
    <m/>
    <m/>
    <m/>
    <m/>
    <m/>
    <m/>
    <m/>
    <m/>
    <m/>
    <n v="1"/>
    <n v="1"/>
    <x v="4"/>
    <x v="4"/>
  </r>
  <r>
    <s v="46-103"/>
    <m/>
    <x v="0"/>
    <s v="20 NORRIS ST"/>
    <n v="101"/>
    <s v="OREGAN DENIS K"/>
    <s v="R30"/>
    <s v="ONE FAMILY"/>
    <s v="46//103//"/>
    <n v="0.26277"/>
    <n v="0"/>
    <n v="0"/>
    <n v="1"/>
    <n v="1"/>
    <s v="SEWER"/>
    <n v="1"/>
    <n v="1"/>
    <n v="100"/>
    <s v="YES"/>
    <n v="0"/>
    <s v="46-103"/>
    <s v="All Public"/>
    <s v="SEWER"/>
    <s v="SEWER"/>
    <n v="100"/>
    <m/>
    <m/>
    <n v="0"/>
    <n v="0"/>
    <n v="3"/>
    <n v="720"/>
    <n v="1"/>
    <m/>
    <m/>
    <m/>
    <m/>
    <m/>
    <m/>
    <m/>
    <m/>
    <m/>
    <m/>
    <n v="2"/>
    <n v="1"/>
    <x v="4"/>
    <x v="4"/>
  </r>
  <r>
    <s v="49-1012C"/>
    <m/>
    <x v="0"/>
    <s v="4 MATHER DR"/>
    <n v="101"/>
    <s v="LABONTE BRETT D"/>
    <s v="MR30"/>
    <s v="ONE FAMILY"/>
    <s v="49//1012/C/"/>
    <n v="0.65776999999999997"/>
    <n v="0"/>
    <n v="0"/>
    <n v="1"/>
    <n v="1"/>
    <s v="SEWER"/>
    <n v="1"/>
    <n v="2"/>
    <n v="22500"/>
    <s v="YES"/>
    <n v="0"/>
    <s v="49-1012C"/>
    <s v="All Public"/>
    <s v="SEWER"/>
    <s v="SEWER"/>
    <n v="11250"/>
    <m/>
    <m/>
    <n v="0"/>
    <n v="0"/>
    <n v="4"/>
    <n v="1998"/>
    <n v="2"/>
    <m/>
    <m/>
    <m/>
    <m/>
    <m/>
    <m/>
    <m/>
    <m/>
    <m/>
    <m/>
    <n v="1"/>
    <n v="1"/>
    <x v="0"/>
    <x v="0"/>
  </r>
  <r>
    <s v="46A-2-162"/>
    <m/>
    <x v="0"/>
    <s v="5 NIMROD WAY"/>
    <n v="101"/>
    <s v="CUMMINGS ANN P"/>
    <s v="R30"/>
    <s v="ONE FAMILY"/>
    <s v="46/A2/162//"/>
    <n v="0.20465"/>
    <n v="0"/>
    <n v="0"/>
    <n v="1"/>
    <n v="1"/>
    <s v="SEWER"/>
    <n v="1"/>
    <n v="1"/>
    <n v="1000"/>
    <s v="YES"/>
    <n v="0"/>
    <s v="46A-2-162"/>
    <s v="All Public"/>
    <s v="SEWER"/>
    <s v="SEWER"/>
    <n v="1000"/>
    <m/>
    <m/>
    <n v="0"/>
    <n v="0"/>
    <n v="4"/>
    <n v="1420"/>
    <n v="1.3"/>
    <m/>
    <m/>
    <m/>
    <m/>
    <m/>
    <m/>
    <m/>
    <m/>
    <m/>
    <m/>
    <n v="3"/>
    <n v="1"/>
    <x v="4"/>
    <x v="4"/>
  </r>
  <r>
    <s v="46A-3-82"/>
    <m/>
    <x v="0"/>
    <s v="53 CIRCUIT AVE"/>
    <n v="101"/>
    <s v="MACK RICHARD B"/>
    <s v="R30"/>
    <s v="ONE FAMILY"/>
    <s v="46/A3/82//"/>
    <n v="0.11304"/>
    <n v="0"/>
    <n v="0"/>
    <n v="1"/>
    <n v="1"/>
    <s v="SEWER"/>
    <n v="1"/>
    <n v="1"/>
    <n v="1800"/>
    <s v="YES"/>
    <n v="0"/>
    <s v="46A-3-82"/>
    <s v="All Public"/>
    <s v="SEWER"/>
    <s v="SEWER"/>
    <n v="1800"/>
    <m/>
    <m/>
    <n v="0"/>
    <n v="0"/>
    <n v="2"/>
    <n v="660"/>
    <n v="1"/>
    <m/>
    <m/>
    <m/>
    <m/>
    <m/>
    <m/>
    <m/>
    <m/>
    <m/>
    <m/>
    <n v="1"/>
    <n v="1"/>
    <x v="4"/>
    <x v="4"/>
  </r>
  <r>
    <s v="46A-2-O"/>
    <m/>
    <x v="0"/>
    <s v="12 PINEHURST DR"/>
    <n v="101"/>
    <s v="DALEY CHRISTOPHER J"/>
    <s v="R30"/>
    <s v="ONE FAMILY"/>
    <s v="46/A2//O/"/>
    <n v="7.7179999999999999E-2"/>
    <n v="0"/>
    <n v="0"/>
    <n v="1"/>
    <n v="1"/>
    <s v="SEWER"/>
    <n v="1"/>
    <n v="0"/>
    <n v="0"/>
    <s v="YES"/>
    <n v="0"/>
    <s v="46A-2-O"/>
    <s v="All Public"/>
    <s v="SEWER"/>
    <s v="SEWER"/>
    <n v="0"/>
    <m/>
    <m/>
    <n v="0"/>
    <n v="0"/>
    <n v="3"/>
    <n v="960"/>
    <n v="2"/>
    <m/>
    <m/>
    <m/>
    <m/>
    <m/>
    <m/>
    <m/>
    <m/>
    <m/>
    <m/>
    <n v="2"/>
    <n v="1"/>
    <x v="4"/>
    <x v="4"/>
  </r>
  <r>
    <s v="56-1"/>
    <m/>
    <x v="0"/>
    <s v="4 LITTLETON DR"/>
    <n v="903"/>
    <s v="TOWN OF WAREHAM"/>
    <s v="MR30"/>
    <s v="TAX POSS  MDL-00"/>
    <s v="56//1//"/>
    <n v="2.46604"/>
    <n v="0"/>
    <n v="1"/>
    <n v="0"/>
    <n v="1"/>
    <m/>
    <n v="0"/>
    <n v="1"/>
    <n v="3900"/>
    <s v="NO_W1"/>
    <n v="3900"/>
    <s v="56-1"/>
    <m/>
    <m/>
    <s v="SEPTIC"/>
    <n v="3900"/>
    <m/>
    <m/>
    <n v="0"/>
    <n v="1"/>
    <n v="0"/>
    <n v="0"/>
    <n v="0"/>
    <m/>
    <m/>
    <m/>
    <m/>
    <m/>
    <m/>
    <m/>
    <m/>
    <m/>
    <m/>
    <n v="9"/>
    <n v="1"/>
    <x v="0"/>
    <x v="0"/>
  </r>
  <r>
    <s v="40-G9"/>
    <m/>
    <x v="0"/>
    <s v="2 PETER COOPER DRIVE"/>
    <n v="101"/>
    <s v="WORRELL GEOFFREY H"/>
    <s v="R30"/>
    <s v="ONE FAMILY"/>
    <s v="40//G9//"/>
    <n v="0.72406000000000004"/>
    <n v="0"/>
    <n v="0"/>
    <n v="1"/>
    <n v="1"/>
    <s v="SEWER"/>
    <n v="1"/>
    <n v="1"/>
    <n v="10900"/>
    <s v="YES"/>
    <n v="0"/>
    <s v="40-G9"/>
    <s v="Public Water,Public Sewer"/>
    <s v="SEWER"/>
    <s v="SEWER"/>
    <n v="10900"/>
    <m/>
    <m/>
    <n v="0"/>
    <n v="0"/>
    <n v="5"/>
    <n v="3716"/>
    <n v="2"/>
    <m/>
    <m/>
    <m/>
    <m/>
    <m/>
    <m/>
    <m/>
    <m/>
    <m/>
    <m/>
    <n v="1"/>
    <n v="1"/>
    <x v="5"/>
    <x v="5"/>
  </r>
  <r>
    <s v="46A-2-194"/>
    <m/>
    <x v="0"/>
    <s v="65 WARR AVE"/>
    <n v="101"/>
    <s v="POKRASS SARA C"/>
    <s v="R30"/>
    <s v="ONE FAMILY"/>
    <s v="46/A2/194//"/>
    <n v="0.11337999999999999"/>
    <n v="0"/>
    <n v="0"/>
    <n v="1"/>
    <n v="1"/>
    <s v="SEWER"/>
    <n v="1"/>
    <n v="1"/>
    <n v="17600"/>
    <s v="YES"/>
    <n v="0"/>
    <s v="46A-2-194"/>
    <s v="All Public"/>
    <s v="SEWER"/>
    <s v="SEWER"/>
    <n v="17600"/>
    <m/>
    <m/>
    <n v="0"/>
    <n v="0"/>
    <n v="1"/>
    <n v="796"/>
    <n v="1"/>
    <m/>
    <m/>
    <m/>
    <m/>
    <m/>
    <m/>
    <m/>
    <m/>
    <m/>
    <m/>
    <n v="1"/>
    <n v="1"/>
    <x v="4"/>
    <x v="4"/>
  </r>
  <r>
    <s v="46A-2-R"/>
    <m/>
    <x v="0"/>
    <s v="0 PINEHURST DR"/>
    <n v="132"/>
    <s v="DONOHOE CHARLES J"/>
    <s v="R30"/>
    <s v="RES ACLNUD  MDL-00"/>
    <s v="46/A2//R/"/>
    <n v="1.9609999999999999E-2"/>
    <n v="0"/>
    <n v="0"/>
    <n v="0"/>
    <n v="0"/>
    <m/>
    <n v="0"/>
    <n v="0"/>
    <n v="0"/>
    <s v="YES"/>
    <n v="0"/>
    <s v="46A-2-R"/>
    <m/>
    <m/>
    <m/>
    <n v="0"/>
    <m/>
    <m/>
    <n v="0"/>
    <n v="0"/>
    <n v="0"/>
    <n v="0"/>
    <n v="0"/>
    <m/>
    <m/>
    <m/>
    <m/>
    <m/>
    <m/>
    <m/>
    <m/>
    <m/>
    <m/>
    <n v="1"/>
    <n v="1"/>
    <x v="4"/>
    <x v="4"/>
  </r>
  <r>
    <s v="46A-3-31"/>
    <m/>
    <x v="0"/>
    <s v="48 CIRCUIT AVE OFF"/>
    <n v="101"/>
    <s v="BAKER DOROTHY E TRUSTEE OF THE"/>
    <s v="R30"/>
    <s v="ONE FAMILY"/>
    <s v="46/A3/31//"/>
    <n v="9.0429999999999996E-2"/>
    <n v="0"/>
    <n v="0"/>
    <n v="1"/>
    <n v="1"/>
    <s v="SEWER"/>
    <n v="1"/>
    <n v="1"/>
    <n v="1400"/>
    <s v="YES"/>
    <n v="0"/>
    <s v="46A-3-31"/>
    <s v="All Public"/>
    <s v="SEWER"/>
    <s v="SEWER"/>
    <n v="1400"/>
    <m/>
    <m/>
    <n v="0"/>
    <n v="0"/>
    <n v="2"/>
    <n v="480"/>
    <n v="1"/>
    <m/>
    <m/>
    <m/>
    <m/>
    <m/>
    <m/>
    <m/>
    <m/>
    <m/>
    <m/>
    <n v="0"/>
    <n v="1"/>
    <x v="4"/>
    <x v="4"/>
  </r>
  <r>
    <s v="56-B6"/>
    <m/>
    <x v="0"/>
    <s v="61 SWIFTS BCH RD"/>
    <n v="101"/>
    <s v="EWAN DAVID W"/>
    <s v="MR30"/>
    <s v="ONE FAMILY"/>
    <s v="56//B6//"/>
    <n v="0.27078000000000002"/>
    <n v="0"/>
    <n v="0"/>
    <n v="1"/>
    <n v="1"/>
    <s v="SEWER"/>
    <n v="1"/>
    <n v="1"/>
    <n v="14400"/>
    <s v="YES"/>
    <n v="0"/>
    <s v="56-B6"/>
    <m/>
    <m/>
    <s v="SEWER"/>
    <n v="14400"/>
    <m/>
    <m/>
    <n v="0"/>
    <n v="0"/>
    <n v="3"/>
    <n v="1992"/>
    <n v="2"/>
    <m/>
    <m/>
    <m/>
    <m/>
    <m/>
    <m/>
    <m/>
    <m/>
    <m/>
    <m/>
    <n v="1"/>
    <n v="1"/>
    <x v="0"/>
    <x v="0"/>
  </r>
  <r>
    <s v="46A-2-I"/>
    <m/>
    <x v="0"/>
    <s v="10 PINEHURST DR"/>
    <n v="101"/>
    <s v="LACHANCE RONALD L"/>
    <s v="R30"/>
    <s v="ONE FAMILY"/>
    <s v="46/A2//I/"/>
    <n v="7.7530000000000002E-2"/>
    <n v="0"/>
    <n v="0"/>
    <n v="1"/>
    <n v="1"/>
    <s v="SEWER"/>
    <n v="1"/>
    <n v="1"/>
    <n v="3600"/>
    <s v="YES"/>
    <n v="0"/>
    <s v="46A-2-I"/>
    <s v="All Public"/>
    <s v="SEWER"/>
    <s v="SEWER"/>
    <n v="3600"/>
    <m/>
    <m/>
    <n v="0"/>
    <n v="0"/>
    <n v="2"/>
    <n v="642"/>
    <n v="1"/>
    <m/>
    <m/>
    <m/>
    <m/>
    <m/>
    <m/>
    <m/>
    <m/>
    <m/>
    <m/>
    <n v="2"/>
    <n v="1"/>
    <x v="4"/>
    <x v="4"/>
  </r>
  <r>
    <s v="39-M12A"/>
    <m/>
    <x v="0"/>
    <s v="83 OAK ST"/>
    <n v="101"/>
    <s v="BARRY MARIE FRANCES"/>
    <s v="R30"/>
    <s v="ONE FAMILY"/>
    <s v="39//M12/A/"/>
    <n v="0.68969000000000003"/>
    <n v="1"/>
    <n v="1"/>
    <n v="1"/>
    <n v="1"/>
    <s v="SEPTIC"/>
    <n v="0"/>
    <n v="1"/>
    <n v="9000"/>
    <s v="YES"/>
    <n v="9000"/>
    <s v="39-M12A"/>
    <s v="Public Water,Gas,Septic"/>
    <s v="SEPTIC"/>
    <s v="SEPTIC"/>
    <n v="9000"/>
    <m/>
    <m/>
    <n v="1"/>
    <n v="1"/>
    <n v="3"/>
    <n v="1456"/>
    <n v="1"/>
    <m/>
    <m/>
    <m/>
    <m/>
    <m/>
    <m/>
    <m/>
    <m/>
    <m/>
    <m/>
    <n v="1"/>
    <n v="1"/>
    <x v="5"/>
    <x v="5"/>
  </r>
  <r>
    <s v="46A-3-1000"/>
    <m/>
    <x v="0"/>
    <s v="0 SEA BREEZE DR"/>
    <n v="132"/>
    <s v="LUZAITIS MARTHA LOUISE"/>
    <s v="R30"/>
    <s v="RES ACLNUD  MDL-00"/>
    <s v="46/A3/1000//"/>
    <n v="0.60502999999999996"/>
    <n v="0"/>
    <n v="0"/>
    <n v="0"/>
    <n v="0"/>
    <m/>
    <n v="0"/>
    <n v="0"/>
    <n v="0"/>
    <s v="YES"/>
    <n v="0"/>
    <s v="46A-3-1000"/>
    <m/>
    <m/>
    <m/>
    <n v="0"/>
    <m/>
    <m/>
    <n v="0"/>
    <n v="0"/>
    <n v="0"/>
    <n v="0"/>
    <n v="0"/>
    <m/>
    <m/>
    <m/>
    <m/>
    <m/>
    <m/>
    <m/>
    <m/>
    <m/>
    <m/>
    <n v="0"/>
    <n v="1"/>
    <x v="4"/>
    <x v="4"/>
  </r>
  <r>
    <s v="39-M27A"/>
    <m/>
    <x v="0"/>
    <s v="44 OAK ST"/>
    <n v="101"/>
    <s v="DECAS CHARLES N"/>
    <s v="R30"/>
    <s v="ONE FAMILY"/>
    <s v="39//M27/A/"/>
    <n v="0.74639"/>
    <n v="1"/>
    <n v="1"/>
    <n v="1"/>
    <n v="1"/>
    <s v="SEPTIC"/>
    <n v="0"/>
    <n v="1"/>
    <n v="12900"/>
    <s v="YES"/>
    <n v="12900"/>
    <s v="39-M27A"/>
    <s v="Public Water,Septic"/>
    <s v="SEPTIC"/>
    <s v="SEPTIC"/>
    <n v="12900"/>
    <m/>
    <m/>
    <n v="1"/>
    <n v="1"/>
    <n v="2"/>
    <n v="1498"/>
    <n v="1"/>
    <m/>
    <m/>
    <m/>
    <m/>
    <m/>
    <m/>
    <m/>
    <m/>
    <m/>
    <m/>
    <n v="1"/>
    <n v="1"/>
    <x v="5"/>
    <x v="5"/>
  </r>
  <r>
    <s v="46A-3-83A"/>
    <m/>
    <x v="0"/>
    <s v="39 CIRCUIT AVE"/>
    <n v="101"/>
    <s v="BLACK MARY T"/>
    <s v="R30"/>
    <s v="ONE FAMILY"/>
    <s v="46/A3/83/A/"/>
    <n v="0.13997999999999999"/>
    <n v="0"/>
    <n v="0"/>
    <n v="1"/>
    <n v="1"/>
    <s v="SEWER"/>
    <n v="1"/>
    <n v="1"/>
    <n v="900"/>
    <s v="YES"/>
    <n v="0"/>
    <s v="46A-3-83A"/>
    <s v="All Public"/>
    <s v="SEWER"/>
    <s v="SEWER"/>
    <n v="900"/>
    <m/>
    <m/>
    <n v="0"/>
    <n v="0"/>
    <n v="1"/>
    <n v="552"/>
    <n v="1"/>
    <m/>
    <m/>
    <m/>
    <m/>
    <m/>
    <m/>
    <m/>
    <m/>
    <m/>
    <m/>
    <n v="2"/>
    <n v="1"/>
    <x v="4"/>
    <x v="4"/>
  </r>
  <r>
    <s v="49-H17"/>
    <m/>
    <x v="0"/>
    <s v="64 SWIFTS BCH RD"/>
    <n v="101"/>
    <s v="NIGRO ANTHONY J JR"/>
    <s v="MR30"/>
    <s v="ONE FAMILY"/>
    <s v="49//H17//"/>
    <n v="0.30911"/>
    <n v="0"/>
    <n v="0"/>
    <n v="1"/>
    <n v="1"/>
    <s v="SEWER"/>
    <n v="1"/>
    <n v="1"/>
    <n v="7400"/>
    <s v="NO_W1"/>
    <n v="0"/>
    <s v="49-H17"/>
    <s v="Public Water,Public Sewer"/>
    <s v="SEWER"/>
    <s v="SEWER"/>
    <n v="7400"/>
    <m/>
    <m/>
    <n v="0"/>
    <n v="0"/>
    <n v="3"/>
    <n v="1308"/>
    <n v="1"/>
    <m/>
    <m/>
    <m/>
    <m/>
    <m/>
    <m/>
    <m/>
    <m/>
    <m/>
    <m/>
    <n v="2"/>
    <n v="1"/>
    <x v="0"/>
    <x v="0"/>
  </r>
  <r>
    <s v="56-44"/>
    <m/>
    <x v="0"/>
    <s v="15 LITTLETON DR"/>
    <n v="101"/>
    <s v="ROUSSEAU TODD J"/>
    <s v="MR30"/>
    <s v="ONE FAMILY"/>
    <s v="56//44//"/>
    <n v="0.27329999999999999"/>
    <n v="0"/>
    <n v="0"/>
    <n v="1"/>
    <n v="1"/>
    <s v="SEWER"/>
    <n v="1"/>
    <n v="1"/>
    <n v="3900"/>
    <s v="YES"/>
    <n v="0"/>
    <s v="56-44"/>
    <s v="Public Water,Public Sewer,Gas"/>
    <s v="SEWER"/>
    <s v="SEWER"/>
    <n v="3900"/>
    <m/>
    <m/>
    <n v="0"/>
    <n v="0"/>
    <n v="1"/>
    <n v="1224"/>
    <n v="1.5"/>
    <m/>
    <m/>
    <m/>
    <m/>
    <m/>
    <m/>
    <m/>
    <m/>
    <m/>
    <m/>
    <n v="1"/>
    <n v="1"/>
    <x v="0"/>
    <x v="0"/>
  </r>
  <r>
    <s v="46A-3-45"/>
    <m/>
    <x v="0"/>
    <s v="76 CIRCUIT AVE"/>
    <n v="101"/>
    <s v="MCDERMOTT THOMAS F &amp; CAMILLE L"/>
    <s v="R30"/>
    <s v="ONE FAMILY"/>
    <s v="46/A3/45//"/>
    <n v="0.20139000000000001"/>
    <n v="0"/>
    <n v="0"/>
    <n v="1"/>
    <n v="1"/>
    <s v="SEWER"/>
    <n v="1"/>
    <n v="1"/>
    <n v="700"/>
    <s v="YES"/>
    <n v="0"/>
    <s v="46A-3-45"/>
    <s v="All Public"/>
    <s v="SEWER"/>
    <s v="SEWER"/>
    <n v="700"/>
    <m/>
    <m/>
    <n v="0"/>
    <n v="0"/>
    <n v="2"/>
    <n v="792"/>
    <n v="1"/>
    <m/>
    <m/>
    <m/>
    <m/>
    <m/>
    <m/>
    <m/>
    <m/>
    <m/>
    <m/>
    <n v="2"/>
    <n v="1"/>
    <x v="4"/>
    <x v="4"/>
  </r>
  <r>
    <s v="46A-2-166"/>
    <m/>
    <x v="0"/>
    <s v="8 PINEHURST DR"/>
    <n v="101"/>
    <s v="GALLAGHER PATRICIA"/>
    <s v="R30"/>
    <s v="ONE FAMILY"/>
    <s v="46/A2/166//"/>
    <n v="9.3240000000000003E-2"/>
    <n v="0"/>
    <n v="0"/>
    <n v="1"/>
    <n v="1"/>
    <s v="SEWER"/>
    <n v="1"/>
    <n v="1"/>
    <n v="5000"/>
    <s v="YES"/>
    <n v="0"/>
    <s v="46A-2-166"/>
    <s v="All Public"/>
    <s v="SEWER"/>
    <s v="SEWER"/>
    <n v="5000"/>
    <m/>
    <m/>
    <n v="0"/>
    <n v="0"/>
    <n v="2"/>
    <n v="1086"/>
    <n v="2"/>
    <m/>
    <m/>
    <m/>
    <m/>
    <m/>
    <m/>
    <m/>
    <m/>
    <m/>
    <m/>
    <n v="1"/>
    <n v="1"/>
    <x v="4"/>
    <x v="4"/>
  </r>
  <r>
    <s v="46A-2-145"/>
    <m/>
    <x v="0"/>
    <s v="10 NIMROD WAY"/>
    <n v="101"/>
    <s v="SHANKS WALTER T"/>
    <s v="R30"/>
    <s v="ONE FAMILY"/>
    <s v="46/A2/145//"/>
    <n v="0.19489000000000001"/>
    <n v="0"/>
    <n v="0"/>
    <n v="1"/>
    <n v="1"/>
    <s v="SEWER"/>
    <n v="1"/>
    <n v="1"/>
    <n v="19700"/>
    <s v="YES"/>
    <n v="0"/>
    <s v="46A-2-145"/>
    <s v="All Public"/>
    <s v="SEWER"/>
    <s v="SEWER"/>
    <n v="19700"/>
    <m/>
    <m/>
    <n v="0"/>
    <n v="0"/>
    <n v="2"/>
    <n v="1886"/>
    <n v="1"/>
    <m/>
    <m/>
    <m/>
    <m/>
    <m/>
    <m/>
    <m/>
    <m/>
    <m/>
    <m/>
    <n v="2"/>
    <n v="1"/>
    <x v="4"/>
    <x v="4"/>
  </r>
  <r>
    <s v="46A-3-83B"/>
    <m/>
    <x v="0"/>
    <s v="51 CIRCUIT AVE"/>
    <n v="101"/>
    <s v="SWENSON DAVID W"/>
    <s v="R30"/>
    <s v="ONE FAMILY"/>
    <s v="46/A3/83/B/"/>
    <n v="7.7859999999999999E-2"/>
    <n v="0"/>
    <n v="0"/>
    <n v="1"/>
    <n v="1"/>
    <s v="SEWER"/>
    <n v="1"/>
    <n v="1"/>
    <n v="6200"/>
    <s v="YES"/>
    <n v="0"/>
    <s v="46A-3-83B"/>
    <s v="All Public"/>
    <s v="SEWER"/>
    <s v="SEWER"/>
    <n v="6200"/>
    <m/>
    <m/>
    <n v="0"/>
    <n v="0"/>
    <n v="2"/>
    <n v="576"/>
    <n v="1"/>
    <m/>
    <m/>
    <m/>
    <m/>
    <m/>
    <m/>
    <m/>
    <m/>
    <m/>
    <m/>
    <n v="1"/>
    <n v="1"/>
    <x v="4"/>
    <x v="4"/>
  </r>
  <r>
    <s v="46-101"/>
    <m/>
    <x v="0"/>
    <s v="14 NORRIS ST"/>
    <n v="101"/>
    <s v="MELLO LOLA E"/>
    <s v="R30"/>
    <s v="ONE FAMILY"/>
    <s v="46//101//"/>
    <n v="0.25345000000000001"/>
    <n v="0"/>
    <n v="0"/>
    <n v="1"/>
    <n v="1"/>
    <s v="SEWER"/>
    <n v="1"/>
    <n v="1"/>
    <n v="10000"/>
    <s v="YES"/>
    <n v="0"/>
    <s v="46-101"/>
    <s v="All Public"/>
    <s v="SEWER"/>
    <s v="SEWER"/>
    <n v="10000"/>
    <m/>
    <m/>
    <n v="0"/>
    <n v="0"/>
    <n v="3"/>
    <n v="920"/>
    <n v="1"/>
    <m/>
    <m/>
    <m/>
    <m/>
    <m/>
    <m/>
    <m/>
    <m/>
    <m/>
    <m/>
    <n v="2"/>
    <n v="1"/>
    <x v="4"/>
    <x v="4"/>
  </r>
  <r>
    <s v="49-1012M"/>
    <m/>
    <x v="0"/>
    <s v="0 MATHER DR REAR"/>
    <n v="132"/>
    <s v="HUBBLE WILLIAM S"/>
    <s v="MR30"/>
    <s v="RES ACLNUD  MDL-00"/>
    <s v="49//1012/M/"/>
    <n v="0.14660000000000001"/>
    <n v="0"/>
    <n v="0"/>
    <n v="0"/>
    <n v="0"/>
    <m/>
    <n v="0"/>
    <n v="0"/>
    <n v="0"/>
    <s v="YES"/>
    <n v="0"/>
    <s v="49-1012M"/>
    <m/>
    <m/>
    <m/>
    <n v="0"/>
    <m/>
    <m/>
    <n v="0"/>
    <n v="0"/>
    <n v="0"/>
    <n v="0"/>
    <n v="0"/>
    <m/>
    <m/>
    <m/>
    <m/>
    <m/>
    <m/>
    <m/>
    <m/>
    <m/>
    <m/>
    <n v="1"/>
    <n v="1"/>
    <x v="0"/>
    <x v="0"/>
  </r>
  <r>
    <s v="LAND_NOPARC"/>
    <m/>
    <x v="0"/>
    <m/>
    <n v="0"/>
    <m/>
    <m/>
    <m/>
    <m/>
    <n v="4.5170000000000002E-2"/>
    <n v="0"/>
    <n v="0"/>
    <n v="0"/>
    <n v="0"/>
    <m/>
    <n v="0"/>
    <n v="0"/>
    <n v="0"/>
    <s v="NO"/>
    <n v="0"/>
    <m/>
    <m/>
    <m/>
    <m/>
    <n v="0"/>
    <m/>
    <m/>
    <n v="0"/>
    <n v="0"/>
    <n v="0"/>
    <n v="0"/>
    <n v="0"/>
    <m/>
    <m/>
    <m/>
    <m/>
    <m/>
    <m/>
    <m/>
    <m/>
    <m/>
    <m/>
    <n v="0"/>
    <n v="1"/>
    <x v="4"/>
    <x v="4"/>
  </r>
  <r>
    <s v="46A-2-195"/>
    <m/>
    <x v="0"/>
    <s v="60 WARR AVE"/>
    <n v="101"/>
    <s v="SPRAGUE COREY M"/>
    <s v="R30"/>
    <s v="ONE FAMILY"/>
    <s v="46/A2/195//"/>
    <n v="0.12124"/>
    <n v="0"/>
    <n v="0"/>
    <n v="1"/>
    <n v="1"/>
    <s v="SEWER"/>
    <n v="1"/>
    <n v="1"/>
    <n v="5400"/>
    <s v="YES"/>
    <n v="0"/>
    <s v="46A-2-195"/>
    <s v="All Public"/>
    <s v="SEWER"/>
    <s v="SEWER"/>
    <n v="5400"/>
    <m/>
    <m/>
    <n v="0"/>
    <n v="0"/>
    <n v="2"/>
    <n v="725"/>
    <n v="1"/>
    <m/>
    <m/>
    <m/>
    <m/>
    <m/>
    <m/>
    <m/>
    <m/>
    <m/>
    <m/>
    <n v="1"/>
    <n v="1"/>
    <x v="4"/>
    <x v="4"/>
  </r>
  <r>
    <s v="46A-3-32"/>
    <m/>
    <x v="0"/>
    <s v="50 CIRCUIT AVE"/>
    <n v="101"/>
    <s v="BAKER DOROTHY E TRUSTEE OF THE"/>
    <s v="R30"/>
    <s v="ONE FAMILY"/>
    <s v="46/A3/32//"/>
    <n v="0.112"/>
    <n v="0"/>
    <n v="0"/>
    <n v="1"/>
    <n v="1"/>
    <s v="SEWER"/>
    <n v="1"/>
    <n v="1"/>
    <n v="1400"/>
    <s v="YES"/>
    <n v="0"/>
    <s v="46A-3-32"/>
    <s v="All Public"/>
    <s v="SEWER"/>
    <s v="SEWER"/>
    <n v="1400"/>
    <m/>
    <m/>
    <n v="0"/>
    <n v="0"/>
    <n v="2"/>
    <n v="584"/>
    <n v="1"/>
    <m/>
    <m/>
    <m/>
    <m/>
    <m/>
    <m/>
    <m/>
    <m/>
    <m/>
    <m/>
    <n v="0"/>
    <n v="1"/>
    <x v="4"/>
    <x v="4"/>
  </r>
  <r>
    <s v="46A-3-88"/>
    <m/>
    <x v="0"/>
    <s v="41 CIRCUIT AVE"/>
    <n v="101"/>
    <s v="MERCURY JOHN"/>
    <s v="R30"/>
    <s v="ONE FAMILY"/>
    <s v="46/A3/88//"/>
    <n v="0.10967"/>
    <n v="0"/>
    <n v="0"/>
    <n v="1"/>
    <n v="1"/>
    <s v="SEWER"/>
    <n v="1"/>
    <n v="1"/>
    <n v="8000"/>
    <s v="YES"/>
    <n v="0"/>
    <s v="46A-3-88"/>
    <s v="All Public"/>
    <s v="SEWER"/>
    <s v="SEWER"/>
    <n v="8000"/>
    <m/>
    <m/>
    <n v="0"/>
    <n v="0"/>
    <n v="1"/>
    <n v="1014"/>
    <n v="1"/>
    <m/>
    <m/>
    <m/>
    <m/>
    <m/>
    <m/>
    <m/>
    <m/>
    <m/>
    <m/>
    <n v="1"/>
    <n v="1"/>
    <x v="4"/>
    <x v="4"/>
  </r>
  <r>
    <s v="46A-2-165"/>
    <m/>
    <x v="0"/>
    <s v="6 PINEHURST DR"/>
    <n v="101"/>
    <s v="FORTNEY ELAINE V"/>
    <s v="R30"/>
    <s v="ONE FAMILY"/>
    <s v="46/A2/165//"/>
    <n v="9.221E-2"/>
    <n v="0"/>
    <n v="0"/>
    <n v="1"/>
    <n v="1"/>
    <s v="SEWER"/>
    <n v="1"/>
    <n v="1"/>
    <n v="400"/>
    <s v="YES"/>
    <n v="0"/>
    <s v="46A-2-165"/>
    <s v="All Public"/>
    <s v="SEWER"/>
    <s v="SEWER"/>
    <n v="400"/>
    <m/>
    <m/>
    <n v="0"/>
    <n v="0"/>
    <n v="2"/>
    <n v="676"/>
    <n v="1"/>
    <m/>
    <m/>
    <m/>
    <m/>
    <m/>
    <m/>
    <m/>
    <m/>
    <m/>
    <m/>
    <n v="1"/>
    <n v="1"/>
    <x v="4"/>
    <x v="4"/>
  </r>
  <r>
    <s v="49-A"/>
    <m/>
    <x v="0"/>
    <s v="3 MARSH AVE"/>
    <n v="101"/>
    <s v="HIGGINS DONALD P JR"/>
    <s v="MR30"/>
    <s v="ONE FAMILY"/>
    <s v="49///A/"/>
    <n v="0.34355000000000002"/>
    <n v="0"/>
    <n v="0"/>
    <n v="1"/>
    <n v="1"/>
    <s v="SEWER"/>
    <n v="1"/>
    <n v="1"/>
    <n v="9000"/>
    <s v="YES"/>
    <n v="0"/>
    <s v="49-A"/>
    <s v="All Public"/>
    <s v="SEWER"/>
    <s v="SEWER"/>
    <n v="9000"/>
    <m/>
    <m/>
    <n v="0"/>
    <n v="0"/>
    <n v="3"/>
    <n v="1220"/>
    <n v="1"/>
    <m/>
    <m/>
    <m/>
    <m/>
    <m/>
    <m/>
    <m/>
    <m/>
    <m/>
    <m/>
    <n v="1"/>
    <n v="1"/>
    <x v="0"/>
    <x v="0"/>
  </r>
  <r>
    <s v="46A-2-164A"/>
    <m/>
    <x v="0"/>
    <s v="3 NIMROD WAY"/>
    <n v="101"/>
    <s v="PIENTON WALTER J"/>
    <s v="R30"/>
    <s v="ONE FAMILY"/>
    <s v="46/A2/164/A/"/>
    <n v="4.6710000000000002E-2"/>
    <n v="0"/>
    <n v="0"/>
    <n v="1"/>
    <n v="1"/>
    <s v="SEWER"/>
    <n v="1"/>
    <n v="1"/>
    <n v="6300"/>
    <s v="YES"/>
    <n v="0"/>
    <s v="46A-2-164A"/>
    <s v="All Public"/>
    <s v="SEWER"/>
    <s v="SEWER"/>
    <n v="6300"/>
    <m/>
    <m/>
    <n v="0"/>
    <n v="0"/>
    <n v="2"/>
    <n v="736"/>
    <n v="1"/>
    <m/>
    <m/>
    <m/>
    <m/>
    <m/>
    <m/>
    <m/>
    <m/>
    <m/>
    <m/>
    <n v="1"/>
    <n v="1"/>
    <x v="4"/>
    <x v="4"/>
  </r>
  <r>
    <s v="46A-2-196"/>
    <m/>
    <x v="0"/>
    <s v="11 PINEHURST DR"/>
    <n v="101"/>
    <s v="PROUTY RICHARD F"/>
    <m/>
    <s v="ONE FAMILY"/>
    <s v="46/A2/196//"/>
    <n v="0.11063000000000001"/>
    <n v="0"/>
    <n v="0"/>
    <n v="1"/>
    <n v="1"/>
    <s v="SEWER"/>
    <n v="1"/>
    <n v="1"/>
    <n v="5700"/>
    <s v="YES"/>
    <n v="0"/>
    <s v="46A-2-196"/>
    <s v="All Public"/>
    <s v="SEWER"/>
    <s v="SEWER"/>
    <n v="5700"/>
    <m/>
    <m/>
    <n v="0"/>
    <n v="0"/>
    <n v="2"/>
    <n v="756"/>
    <n v="1"/>
    <m/>
    <m/>
    <m/>
    <m/>
    <m/>
    <m/>
    <m/>
    <m/>
    <m/>
    <m/>
    <n v="1"/>
    <n v="1"/>
    <x v="4"/>
    <x v="4"/>
  </r>
  <r>
    <s v="56-7"/>
    <m/>
    <x v="0"/>
    <s v="16 LITTLETON DR"/>
    <n v="101"/>
    <s v="SCHAEFER IRA M"/>
    <s v="MR30"/>
    <s v="ONE FAMILY"/>
    <s v="56//7//"/>
    <n v="0.26171"/>
    <n v="0"/>
    <n v="0"/>
    <n v="1"/>
    <n v="1"/>
    <s v="SEWER"/>
    <n v="1"/>
    <n v="1"/>
    <n v="5000"/>
    <s v="YES"/>
    <n v="0"/>
    <s v="56-7"/>
    <s v="Gas"/>
    <m/>
    <s v="SEWER"/>
    <n v="5000"/>
    <m/>
    <m/>
    <n v="0"/>
    <n v="0"/>
    <n v="3"/>
    <n v="960"/>
    <n v="1"/>
    <m/>
    <m/>
    <m/>
    <m/>
    <m/>
    <m/>
    <m/>
    <m/>
    <m/>
    <m/>
    <n v="1"/>
    <n v="1"/>
    <x v="0"/>
    <x v="0"/>
  </r>
  <r>
    <s v="LAND_NOPARC"/>
    <m/>
    <x v="0"/>
    <m/>
    <n v="0"/>
    <m/>
    <m/>
    <m/>
    <m/>
    <n v="3.9300000000000003E-3"/>
    <n v="0"/>
    <n v="0"/>
    <n v="0"/>
    <n v="0"/>
    <m/>
    <n v="0"/>
    <n v="0"/>
    <n v="0"/>
    <s v="NO"/>
    <n v="0"/>
    <m/>
    <m/>
    <m/>
    <m/>
    <n v="0"/>
    <m/>
    <m/>
    <n v="0"/>
    <n v="0"/>
    <n v="0"/>
    <n v="0"/>
    <n v="0"/>
    <m/>
    <m/>
    <m/>
    <m/>
    <m/>
    <m/>
    <m/>
    <m/>
    <m/>
    <m/>
    <n v="0"/>
    <n v="1"/>
    <x v="4"/>
    <x v="4"/>
  </r>
  <r>
    <s v="46A-3-84B"/>
    <m/>
    <x v="0"/>
    <s v="49 CIRCUIT AVE"/>
    <n v="101"/>
    <s v="BOYER JOSHUA J"/>
    <s v="R30"/>
    <s v="ONE FAMILY"/>
    <s v="46/A3/84/B/"/>
    <n v="0.10174999999999999"/>
    <n v="0"/>
    <n v="0"/>
    <n v="1"/>
    <n v="1"/>
    <s v="SEWER"/>
    <n v="1"/>
    <n v="1"/>
    <n v="2500"/>
    <s v="YES"/>
    <n v="0"/>
    <s v="46A-3-84B"/>
    <s v="All Public"/>
    <s v="SEWER"/>
    <s v="SEWER"/>
    <n v="2500"/>
    <m/>
    <m/>
    <n v="0"/>
    <n v="0"/>
    <n v="4"/>
    <n v="1088"/>
    <n v="1"/>
    <m/>
    <m/>
    <m/>
    <m/>
    <m/>
    <m/>
    <m/>
    <m/>
    <m/>
    <m/>
    <n v="1"/>
    <n v="1"/>
    <x v="4"/>
    <x v="4"/>
  </r>
  <r>
    <s v="56-B5"/>
    <m/>
    <x v="0"/>
    <s v="59 SWIFTS BCH RD"/>
    <n v="101"/>
    <s v="SMITH MARK A"/>
    <s v="MR30"/>
    <s v="ONE FAMILY"/>
    <s v="56//B5//"/>
    <n v="0.23851"/>
    <n v="0"/>
    <n v="0"/>
    <n v="1"/>
    <n v="1"/>
    <s v="SEWER"/>
    <n v="1"/>
    <n v="1"/>
    <n v="13400"/>
    <s v="YES"/>
    <n v="0"/>
    <s v="56-B5"/>
    <s v="All Public"/>
    <s v="SEWER"/>
    <s v="SEWER"/>
    <n v="13400"/>
    <m/>
    <m/>
    <n v="0"/>
    <n v="0"/>
    <n v="3"/>
    <n v="1556"/>
    <n v="1.75"/>
    <m/>
    <m/>
    <m/>
    <m/>
    <m/>
    <m/>
    <m/>
    <m/>
    <m/>
    <m/>
    <n v="1"/>
    <n v="1"/>
    <x v="0"/>
    <x v="0"/>
  </r>
  <r>
    <s v="46-100"/>
    <m/>
    <x v="0"/>
    <s v="63 WARR AVE"/>
    <n v="101"/>
    <s v="ROSZAK JADWIGA &amp; EDWARD"/>
    <s v="R30"/>
    <s v="ONE FAMILY"/>
    <s v="46//100//"/>
    <n v="0.12274"/>
    <n v="0"/>
    <n v="0"/>
    <n v="1"/>
    <n v="1"/>
    <s v="SEWER"/>
    <n v="1"/>
    <n v="1"/>
    <n v="4500"/>
    <s v="YES"/>
    <n v="0"/>
    <s v="46-100"/>
    <s v="All Public"/>
    <s v="SEWER"/>
    <s v="SEWER"/>
    <n v="4500"/>
    <m/>
    <m/>
    <n v="0"/>
    <n v="0"/>
    <n v="3"/>
    <n v="723"/>
    <n v="1"/>
    <m/>
    <m/>
    <m/>
    <m/>
    <m/>
    <m/>
    <m/>
    <m/>
    <m/>
    <m/>
    <n v="1"/>
    <n v="1"/>
    <x v="4"/>
    <x v="4"/>
  </r>
  <r>
    <s v="46-1000B"/>
    <m/>
    <x v="0"/>
    <s v="0 RIVERSIDE AVE"/>
    <n v="132"/>
    <s v="ROFFO MICHAEL C"/>
    <s v="R30"/>
    <s v="RES ACLNUD  MDL-00"/>
    <s v="46//1000/B/"/>
    <n v="0.32227"/>
    <n v="0"/>
    <n v="0"/>
    <n v="0"/>
    <n v="0"/>
    <m/>
    <n v="0"/>
    <n v="0"/>
    <n v="0"/>
    <s v="YES"/>
    <n v="0"/>
    <s v="46-1000B"/>
    <m/>
    <m/>
    <m/>
    <n v="0"/>
    <m/>
    <m/>
    <n v="0"/>
    <n v="0"/>
    <n v="0"/>
    <n v="0"/>
    <n v="0"/>
    <m/>
    <m/>
    <m/>
    <m/>
    <m/>
    <m/>
    <m/>
    <m/>
    <m/>
    <m/>
    <n v="2"/>
    <n v="1"/>
    <x v="4"/>
    <x v="4"/>
  </r>
  <r>
    <s v="46A-3-87"/>
    <m/>
    <x v="0"/>
    <s v="43 CIRCUIT AVE"/>
    <n v="101"/>
    <s v="GRAHAM SCOTT K TRUSTEE OF THE"/>
    <s v="R30"/>
    <s v="ONE FAMILY"/>
    <s v="46/A3/87//"/>
    <n v="9.9790000000000004E-2"/>
    <n v="0"/>
    <n v="0"/>
    <n v="1"/>
    <n v="1"/>
    <s v="SEWER"/>
    <n v="1"/>
    <n v="1"/>
    <n v="6200"/>
    <s v="YES"/>
    <n v="0"/>
    <s v="46A-3-87"/>
    <s v="All Public"/>
    <s v="SEWER"/>
    <s v="SEWER"/>
    <n v="6200"/>
    <m/>
    <m/>
    <n v="0"/>
    <n v="0"/>
    <n v="2"/>
    <n v="960"/>
    <n v="1"/>
    <m/>
    <m/>
    <m/>
    <m/>
    <m/>
    <m/>
    <m/>
    <m/>
    <m/>
    <m/>
    <n v="1"/>
    <n v="1"/>
    <x v="4"/>
    <x v="4"/>
  </r>
  <r>
    <s v="46A-2-144"/>
    <m/>
    <x v="0"/>
    <s v="6 NIMROD WAY"/>
    <n v="101"/>
    <s v="KARP ROBERT"/>
    <s v="R30"/>
    <s v="ONE FAMILY"/>
    <s v="46/A2/144//"/>
    <n v="9.0639999999999998E-2"/>
    <n v="0"/>
    <n v="0"/>
    <n v="1"/>
    <n v="1"/>
    <s v="SEWER"/>
    <n v="1"/>
    <n v="1"/>
    <n v="2500"/>
    <s v="YES"/>
    <n v="0"/>
    <s v="46A-2-144"/>
    <s v="All Public"/>
    <s v="SEWER"/>
    <s v="SEWER"/>
    <n v="2500"/>
    <m/>
    <m/>
    <n v="0"/>
    <n v="0"/>
    <n v="2"/>
    <n v="1043"/>
    <n v="1"/>
    <m/>
    <m/>
    <m/>
    <m/>
    <m/>
    <m/>
    <m/>
    <m/>
    <m/>
    <m/>
    <n v="1"/>
    <n v="1"/>
    <x v="4"/>
    <x v="4"/>
  </r>
  <r>
    <s v="46A-3-33"/>
    <m/>
    <x v="0"/>
    <s v="52 CIRCUIT AVE"/>
    <n v="101"/>
    <s v="GRACE DAVID K TRUSTEE"/>
    <s v="R30"/>
    <s v="ONE FAMILY"/>
    <s v="46/A3/33//"/>
    <n v="0.12822"/>
    <n v="0"/>
    <n v="0"/>
    <n v="1"/>
    <n v="1"/>
    <s v="SEWER"/>
    <n v="1"/>
    <n v="1"/>
    <n v="3400"/>
    <s v="YES"/>
    <n v="0"/>
    <s v="46A-3-33"/>
    <s v="All Public"/>
    <s v="SEWER"/>
    <s v="SEWER"/>
    <n v="3400"/>
    <m/>
    <m/>
    <n v="0"/>
    <n v="0"/>
    <n v="3"/>
    <n v="730"/>
    <n v="1"/>
    <m/>
    <m/>
    <m/>
    <m/>
    <m/>
    <m/>
    <m/>
    <m/>
    <m/>
    <m/>
    <n v="0"/>
    <n v="1"/>
    <x v="4"/>
    <x v="4"/>
  </r>
  <r>
    <s v="LAND_NOPARC"/>
    <m/>
    <x v="0"/>
    <m/>
    <n v="0"/>
    <m/>
    <m/>
    <m/>
    <m/>
    <n v="2.7499999999999998E-3"/>
    <n v="0"/>
    <n v="0"/>
    <n v="0"/>
    <n v="0"/>
    <m/>
    <n v="0"/>
    <n v="0"/>
    <n v="0"/>
    <s v="NO"/>
    <n v="0"/>
    <m/>
    <m/>
    <m/>
    <m/>
    <n v="0"/>
    <m/>
    <m/>
    <n v="0"/>
    <n v="0"/>
    <n v="0"/>
    <n v="0"/>
    <n v="0"/>
    <m/>
    <m/>
    <m/>
    <m/>
    <m/>
    <m/>
    <m/>
    <m/>
    <m/>
    <m/>
    <n v="0"/>
    <n v="1"/>
    <x v="5"/>
    <x v="5"/>
  </r>
  <r>
    <s v="46A-3-44"/>
    <m/>
    <x v="0"/>
    <s v="74 CIRCUIT AVE"/>
    <n v="101"/>
    <s v="DIMAURO VINCENT J"/>
    <s v="R30"/>
    <s v="ONE FAMILY"/>
    <s v="46/A3/44//"/>
    <n v="9.9159999999999998E-2"/>
    <n v="0"/>
    <n v="0"/>
    <n v="1"/>
    <n v="1"/>
    <s v="SEWER"/>
    <n v="1"/>
    <n v="1"/>
    <n v="200"/>
    <s v="YES"/>
    <n v="0"/>
    <s v="46A-3-44"/>
    <s v="All Public"/>
    <s v="SEWER"/>
    <s v="SEWER"/>
    <n v="200"/>
    <m/>
    <m/>
    <n v="0"/>
    <n v="0"/>
    <n v="2"/>
    <n v="693"/>
    <n v="1"/>
    <m/>
    <m/>
    <m/>
    <m/>
    <m/>
    <m/>
    <m/>
    <m/>
    <m/>
    <m/>
    <n v="1"/>
    <n v="1"/>
    <x v="4"/>
    <x v="4"/>
  </r>
  <r>
    <s v="46-74"/>
    <m/>
    <x v="0"/>
    <s v="35 FRANCONIA AVE"/>
    <n v="101"/>
    <s v="ROFFO MICHAEL C"/>
    <s v="R30"/>
    <s v="ONE FAMILY"/>
    <s v="46//74//"/>
    <n v="0.86546000000000001"/>
    <n v="0"/>
    <n v="0"/>
    <n v="1"/>
    <n v="1"/>
    <s v="SEWER"/>
    <n v="1"/>
    <n v="0"/>
    <n v="0"/>
    <s v="YES"/>
    <n v="0"/>
    <s v="46-74"/>
    <m/>
    <m/>
    <s v="SEWER"/>
    <n v="0"/>
    <m/>
    <m/>
    <n v="0"/>
    <n v="0"/>
    <n v="3"/>
    <n v="1544"/>
    <n v="2"/>
    <m/>
    <m/>
    <m/>
    <m/>
    <m/>
    <m/>
    <m/>
    <m/>
    <m/>
    <m/>
    <n v="12"/>
    <n v="1"/>
    <x v="4"/>
    <x v="4"/>
  </r>
  <r>
    <s v="46A-2-197"/>
    <m/>
    <x v="0"/>
    <s v="9 PINEHURST DR"/>
    <n v="101"/>
    <s v="COELHO VIRGINIA L"/>
    <s v="R30"/>
    <s v="ONE FAMILY"/>
    <s v="46/A2/197//"/>
    <n v="0.11754000000000001"/>
    <n v="0"/>
    <n v="0"/>
    <n v="1"/>
    <n v="1"/>
    <s v="SEWER"/>
    <n v="1"/>
    <n v="1"/>
    <n v="6200"/>
    <s v="YES"/>
    <n v="0"/>
    <s v="46A-2-197"/>
    <s v="All Public"/>
    <s v="SEWER"/>
    <s v="SEWER"/>
    <n v="6200"/>
    <m/>
    <m/>
    <n v="0"/>
    <n v="0"/>
    <n v="2"/>
    <n v="700"/>
    <n v="1"/>
    <m/>
    <m/>
    <m/>
    <m/>
    <m/>
    <m/>
    <m/>
    <m/>
    <m/>
    <m/>
    <n v="1"/>
    <n v="1"/>
    <x v="4"/>
    <x v="4"/>
  </r>
  <r>
    <s v="46A-2-164B"/>
    <m/>
    <x v="0"/>
    <s v="1 NIMROD WAY"/>
    <n v="101"/>
    <s v="KELLY BRIAN T"/>
    <s v="R30"/>
    <s v="ONE FAMILY"/>
    <s v="46/A2/164/B/"/>
    <n v="3.7060000000000003E-2"/>
    <n v="0"/>
    <n v="0"/>
    <n v="1"/>
    <n v="1"/>
    <s v="SEWER"/>
    <n v="1"/>
    <n v="0"/>
    <n v="0"/>
    <s v="YES"/>
    <n v="0"/>
    <s v="46A-2-164B"/>
    <s v="All Public"/>
    <s v="SEWER"/>
    <s v="SEWER"/>
    <n v="0"/>
    <m/>
    <m/>
    <n v="0"/>
    <n v="0"/>
    <n v="1"/>
    <n v="636"/>
    <n v="1"/>
    <m/>
    <m/>
    <m/>
    <m/>
    <m/>
    <m/>
    <m/>
    <m/>
    <m/>
    <m/>
    <n v="1"/>
    <n v="1"/>
    <x v="4"/>
    <x v="4"/>
  </r>
  <r>
    <s v="46A-2-200B"/>
    <m/>
    <x v="0"/>
    <s v="58 WARR AVE"/>
    <n v="101"/>
    <s v="DAMATA SALLY J"/>
    <s v="R30"/>
    <s v="ONE FAMILY"/>
    <s v="46/A2/200/B/"/>
    <n v="6.5199999999999994E-2"/>
    <n v="0"/>
    <n v="0"/>
    <n v="1"/>
    <n v="1"/>
    <s v="SEWER"/>
    <n v="1"/>
    <n v="1"/>
    <n v="4200"/>
    <s v="YES"/>
    <n v="0"/>
    <s v="46A-2-200B"/>
    <s v="All Public"/>
    <s v="SEWER"/>
    <s v="SEWER"/>
    <n v="4200"/>
    <m/>
    <m/>
    <n v="0"/>
    <n v="0"/>
    <n v="4"/>
    <n v="1306"/>
    <n v="1.75"/>
    <m/>
    <m/>
    <m/>
    <m/>
    <m/>
    <m/>
    <m/>
    <m/>
    <m/>
    <m/>
    <n v="1"/>
    <n v="1"/>
    <x v="4"/>
    <x v="4"/>
  </r>
  <r>
    <s v="56-45"/>
    <m/>
    <x v="0"/>
    <s v="13 LITTLETON DR"/>
    <n v="101"/>
    <s v="GIORDANI GENNARO A"/>
    <s v="MR30"/>
    <s v="ONE FAMILY"/>
    <s v="56//45//"/>
    <n v="0.27953"/>
    <n v="0"/>
    <n v="0"/>
    <n v="1"/>
    <n v="1"/>
    <s v="SEWER"/>
    <n v="1"/>
    <n v="1"/>
    <n v="0"/>
    <s v="YES"/>
    <n v="0"/>
    <s v="56-45"/>
    <s v="Public Water,Public Sewer,Gas"/>
    <s v="SEWER"/>
    <s v="SEWER"/>
    <n v="0"/>
    <m/>
    <m/>
    <n v="0"/>
    <n v="0"/>
    <n v="3"/>
    <n v="1085"/>
    <n v="1.75"/>
    <m/>
    <m/>
    <m/>
    <m/>
    <m/>
    <m/>
    <m/>
    <m/>
    <m/>
    <m/>
    <n v="1"/>
    <n v="1"/>
    <x v="0"/>
    <x v="0"/>
  </r>
  <r>
    <s v="46A-3-85B"/>
    <m/>
    <x v="0"/>
    <s v="0 CIRCUIT AVE"/>
    <n v="132"/>
    <s v="BOYER JOSHUA J"/>
    <s v="R30"/>
    <s v="RES ACLNUD  MDL-00"/>
    <s v="46/A3/85/B/"/>
    <n v="1.214E-2"/>
    <n v="0"/>
    <n v="0"/>
    <n v="0"/>
    <n v="0"/>
    <m/>
    <n v="0"/>
    <n v="0"/>
    <n v="0"/>
    <s v="YES"/>
    <n v="0"/>
    <s v="46A-3-85B"/>
    <m/>
    <m/>
    <m/>
    <n v="0"/>
    <m/>
    <m/>
    <n v="0"/>
    <n v="0"/>
    <n v="0"/>
    <n v="0"/>
    <n v="0"/>
    <m/>
    <m/>
    <m/>
    <m/>
    <m/>
    <m/>
    <m/>
    <m/>
    <m/>
    <m/>
    <n v="0"/>
    <n v="1"/>
    <x v="4"/>
    <x v="4"/>
  </r>
  <r>
    <s v="46A-2-143"/>
    <m/>
    <x v="0"/>
    <s v="4 NIMROD WAY"/>
    <n v="101"/>
    <s v="BERGERON CLAIRE"/>
    <s v="R30"/>
    <s v="ONE FAMILY"/>
    <s v="46/A2/143//"/>
    <n v="9.4310000000000005E-2"/>
    <n v="0"/>
    <n v="0"/>
    <n v="1"/>
    <n v="1"/>
    <s v="SEWER"/>
    <n v="0"/>
    <n v="1"/>
    <n v="0"/>
    <s v="YES"/>
    <n v="0"/>
    <s v="46A-2-143"/>
    <s v="All Public"/>
    <s v="SEWER"/>
    <s v="SEWER"/>
    <n v="0"/>
    <m/>
    <m/>
    <n v="0"/>
    <n v="0"/>
    <n v="2"/>
    <n v="814"/>
    <n v="1"/>
    <m/>
    <m/>
    <m/>
    <m/>
    <m/>
    <m/>
    <m/>
    <m/>
    <m/>
    <m/>
    <n v="1"/>
    <n v="1"/>
    <x v="4"/>
    <x v="4"/>
  </r>
  <r>
    <s v="46A-3-34"/>
    <m/>
    <x v="0"/>
    <s v="54 CIRCUIT AVE"/>
    <n v="101"/>
    <s v="MERCURY JOHN E"/>
    <s v="R30"/>
    <s v="ONE FAMILY"/>
    <s v="46/A3/34//"/>
    <n v="0.13658999999999999"/>
    <n v="0"/>
    <n v="0"/>
    <n v="1"/>
    <n v="1"/>
    <s v="SEWER"/>
    <n v="1"/>
    <n v="0"/>
    <n v="0"/>
    <s v="YES"/>
    <n v="0"/>
    <s v="46A-3-34"/>
    <s v="All Public"/>
    <s v="SEWER"/>
    <s v="SEWER"/>
    <n v="0"/>
    <m/>
    <m/>
    <n v="0"/>
    <n v="0"/>
    <n v="3"/>
    <n v="2100"/>
    <n v="2"/>
    <m/>
    <m/>
    <m/>
    <m/>
    <m/>
    <m/>
    <m/>
    <m/>
    <m/>
    <m/>
    <n v="0"/>
    <n v="1"/>
    <x v="4"/>
    <x v="4"/>
  </r>
  <r>
    <s v="46A-3-43"/>
    <m/>
    <x v="0"/>
    <s v="72 CIRCUIT AVE"/>
    <n v="101"/>
    <s v="VALPEY KATHLEEN M"/>
    <s v="R30"/>
    <s v="ONE FAMILY"/>
    <s v="46/A3/43//"/>
    <n v="9.8739999999999994E-2"/>
    <n v="0"/>
    <n v="0"/>
    <n v="1"/>
    <n v="1"/>
    <s v="SEWER"/>
    <n v="1"/>
    <n v="1"/>
    <n v="4600"/>
    <s v="YES"/>
    <n v="0"/>
    <s v="46A-3-43"/>
    <s v="All Public"/>
    <s v="SEWER"/>
    <s v="SEWER"/>
    <n v="4600"/>
    <m/>
    <m/>
    <n v="0"/>
    <n v="0"/>
    <n v="2"/>
    <n v="768"/>
    <n v="1"/>
    <m/>
    <m/>
    <m/>
    <m/>
    <m/>
    <m/>
    <m/>
    <m/>
    <m/>
    <m/>
    <n v="1"/>
    <n v="1"/>
    <x v="4"/>
    <x v="4"/>
  </r>
  <r>
    <s v="46A-3-85A"/>
    <m/>
    <x v="0"/>
    <s v="45 CIRCUIT AVE"/>
    <n v="101"/>
    <s v="SCHEUB JOHN D"/>
    <s v="R30"/>
    <s v="ONE FAMILY"/>
    <s v="46/A3/85/A/"/>
    <n v="0.18032000000000001"/>
    <n v="0"/>
    <n v="0"/>
    <n v="1"/>
    <n v="1"/>
    <s v="SEWER"/>
    <n v="1"/>
    <n v="1"/>
    <n v="3700"/>
    <s v="YES"/>
    <n v="0"/>
    <s v="46A-3-85A"/>
    <s v="All Public"/>
    <s v="SEWER"/>
    <s v="SEWER"/>
    <n v="3700"/>
    <m/>
    <m/>
    <n v="0"/>
    <n v="0"/>
    <n v="2"/>
    <n v="936"/>
    <n v="1"/>
    <m/>
    <m/>
    <m/>
    <m/>
    <m/>
    <m/>
    <m/>
    <m/>
    <m/>
    <m/>
    <n v="2"/>
    <n v="1"/>
    <x v="4"/>
    <x v="4"/>
  </r>
  <r>
    <s v="40-G10"/>
    <m/>
    <x v="0"/>
    <s v="4 PETER COOPER DRIVE"/>
    <n v="101"/>
    <s v="DELUCA ROBERT J"/>
    <s v="R30"/>
    <s v="ONE FAMILY"/>
    <s v="40//G10//"/>
    <n v="0.56740000000000002"/>
    <n v="0"/>
    <n v="0"/>
    <n v="1"/>
    <n v="1"/>
    <s v="SEWER"/>
    <n v="1"/>
    <n v="1"/>
    <n v="18300"/>
    <s v="YES"/>
    <n v="0"/>
    <s v="40-G10"/>
    <s v="Public Water,Public Sewer"/>
    <s v="SEWER"/>
    <s v="SEWER"/>
    <n v="18300"/>
    <m/>
    <m/>
    <n v="0"/>
    <n v="0"/>
    <n v="4"/>
    <n v="1976"/>
    <n v="2"/>
    <m/>
    <m/>
    <m/>
    <m/>
    <m/>
    <m/>
    <m/>
    <m/>
    <m/>
    <m/>
    <n v="1"/>
    <n v="1"/>
    <x v="5"/>
    <x v="5"/>
  </r>
  <r>
    <s v="46-88"/>
    <m/>
    <x v="0"/>
    <s v="34 FRANCONIA AVE"/>
    <n v="101"/>
    <s v="RIDER CHARLES C"/>
    <s v="R30"/>
    <s v="ONE FAMILY"/>
    <s v="46//88//"/>
    <n v="0.64756000000000002"/>
    <n v="0"/>
    <n v="0"/>
    <n v="1"/>
    <n v="1"/>
    <s v="SEWER"/>
    <n v="1"/>
    <n v="1"/>
    <n v="7600"/>
    <s v="YES"/>
    <n v="0"/>
    <s v="46-88"/>
    <m/>
    <m/>
    <s v="SEWER"/>
    <n v="7600"/>
    <m/>
    <m/>
    <n v="0"/>
    <n v="0"/>
    <n v="3"/>
    <n v="1152"/>
    <n v="1"/>
    <m/>
    <m/>
    <m/>
    <m/>
    <m/>
    <m/>
    <m/>
    <m/>
    <m/>
    <m/>
    <n v="5"/>
    <n v="1"/>
    <x v="4"/>
    <x v="4"/>
  </r>
  <r>
    <s v="LAND_NOPARC"/>
    <m/>
    <x v="0"/>
    <m/>
    <n v="0"/>
    <m/>
    <m/>
    <m/>
    <m/>
    <n v="2.7640000000000001E-2"/>
    <n v="0"/>
    <n v="0"/>
    <n v="0"/>
    <n v="0"/>
    <m/>
    <n v="0"/>
    <n v="0"/>
    <n v="0"/>
    <s v="NO"/>
    <n v="0"/>
    <m/>
    <m/>
    <m/>
    <m/>
    <n v="0"/>
    <m/>
    <m/>
    <n v="0"/>
    <n v="0"/>
    <n v="0"/>
    <n v="0"/>
    <n v="0"/>
    <m/>
    <m/>
    <m/>
    <m/>
    <m/>
    <m/>
    <m/>
    <m/>
    <m/>
    <m/>
    <n v="0"/>
    <n v="1"/>
    <x v="4"/>
    <x v="4"/>
  </r>
  <r>
    <s v="39-M26"/>
    <m/>
    <x v="0"/>
    <s v="40 OAK ST"/>
    <n v="101"/>
    <s v="DUNHAM RONALD R JR"/>
    <s v="R30"/>
    <s v="ONE FAMILY"/>
    <s v="39//M26//"/>
    <n v="1.70251"/>
    <n v="1"/>
    <n v="1"/>
    <n v="1"/>
    <n v="1"/>
    <s v="SEPTIC"/>
    <n v="0"/>
    <n v="1"/>
    <n v="5900"/>
    <s v="YES"/>
    <n v="5900"/>
    <s v="39-M26"/>
    <s v="Public Water,Gas,Septic"/>
    <s v="SEPTIC"/>
    <s v="SEPTIC"/>
    <n v="5900"/>
    <m/>
    <m/>
    <n v="1"/>
    <n v="1"/>
    <n v="3"/>
    <n v="2119"/>
    <n v="2"/>
    <m/>
    <m/>
    <m/>
    <m/>
    <m/>
    <m/>
    <m/>
    <m/>
    <m/>
    <m/>
    <n v="1"/>
    <n v="1"/>
    <x v="5"/>
    <x v="5"/>
  </r>
  <r>
    <s v="56-B4"/>
    <m/>
    <x v="0"/>
    <s v="57 SWIFTS BCH RD"/>
    <n v="101"/>
    <s v="BABULA JAMES J"/>
    <s v="MR30"/>
    <s v="ONE FAMILY"/>
    <s v="56//B4//"/>
    <n v="0.27578000000000003"/>
    <n v="0"/>
    <n v="0"/>
    <n v="1"/>
    <n v="1"/>
    <s v="SEWER"/>
    <n v="1"/>
    <n v="1"/>
    <n v="3400"/>
    <s v="YES"/>
    <n v="0"/>
    <s v="56-B4"/>
    <s v="Public Water,Public Sewer,Gas"/>
    <s v="SEWER"/>
    <s v="SEWER"/>
    <n v="3400"/>
    <m/>
    <m/>
    <n v="0"/>
    <n v="0"/>
    <n v="2"/>
    <n v="1080"/>
    <n v="1"/>
    <m/>
    <m/>
    <m/>
    <m/>
    <m/>
    <m/>
    <m/>
    <m/>
    <m/>
    <m/>
    <n v="1"/>
    <n v="1"/>
    <x v="0"/>
    <x v="0"/>
  </r>
  <r>
    <s v="46-93"/>
    <m/>
    <x v="0"/>
    <s v="61 WARR AVE"/>
    <n v="101"/>
    <s v="MITCHELL DIANN R"/>
    <s v="R30"/>
    <s v="ONE FAMILY"/>
    <s v="46//93//"/>
    <n v="0.13242999999999999"/>
    <n v="0"/>
    <n v="0"/>
    <n v="1"/>
    <n v="1"/>
    <s v="SEWER"/>
    <n v="1"/>
    <n v="1"/>
    <n v="1300"/>
    <s v="YES"/>
    <n v="0"/>
    <s v="46-93"/>
    <s v="All Public"/>
    <s v="SEWER"/>
    <s v="SEWER"/>
    <n v="1300"/>
    <m/>
    <m/>
    <n v="0"/>
    <n v="0"/>
    <n v="2"/>
    <n v="808"/>
    <n v="1"/>
    <m/>
    <m/>
    <m/>
    <m/>
    <m/>
    <m/>
    <m/>
    <m/>
    <m/>
    <m/>
    <n v="1"/>
    <n v="1"/>
    <x v="4"/>
    <x v="4"/>
  </r>
  <r>
    <s v="46A-2-142"/>
    <m/>
    <x v="0"/>
    <s v="2 NIMROD WAY"/>
    <n v="101"/>
    <s v="DONOVAN PAUL J"/>
    <s v="R30"/>
    <s v="ONE FAMILY"/>
    <s v="46/A2/142//"/>
    <n v="8.9020000000000002E-2"/>
    <n v="0"/>
    <n v="0"/>
    <n v="1"/>
    <n v="1"/>
    <s v="SEWER"/>
    <n v="1"/>
    <n v="2"/>
    <n v="3700"/>
    <s v="YES"/>
    <n v="0"/>
    <s v="46A-2-142"/>
    <s v="All Public"/>
    <s v="SEWER"/>
    <s v="SEWER"/>
    <n v="1850"/>
    <m/>
    <m/>
    <n v="0"/>
    <n v="0"/>
    <n v="2"/>
    <n v="952"/>
    <n v="1"/>
    <m/>
    <m/>
    <m/>
    <m/>
    <m/>
    <m/>
    <m/>
    <m/>
    <m/>
    <m/>
    <n v="1"/>
    <n v="1"/>
    <x v="4"/>
    <x v="4"/>
  </r>
  <r>
    <s v="39-M11"/>
    <m/>
    <x v="0"/>
    <s v="79 OAK ST"/>
    <n v="109"/>
    <s v="SAINT JACQUES ROBERT H"/>
    <s v="R30"/>
    <s v="MULTI HSES"/>
    <s v="39//M11//"/>
    <n v="1.0013399999999999"/>
    <n v="1"/>
    <n v="1"/>
    <n v="1"/>
    <n v="1"/>
    <s v="SEPTIC"/>
    <n v="0"/>
    <n v="1"/>
    <n v="16700"/>
    <s v="YES"/>
    <n v="16700"/>
    <s v="39-M11"/>
    <s v="Public Water,Septic"/>
    <s v="SEPTIC"/>
    <s v="SEPTIC"/>
    <n v="16700"/>
    <m/>
    <m/>
    <n v="1"/>
    <n v="1"/>
    <n v="3"/>
    <n v="1280"/>
    <n v="1"/>
    <m/>
    <m/>
    <m/>
    <m/>
    <m/>
    <m/>
    <m/>
    <m/>
    <m/>
    <m/>
    <n v="1"/>
    <n v="1"/>
    <x v="5"/>
    <x v="5"/>
  </r>
  <r>
    <s v="46A-3-35"/>
    <m/>
    <x v="0"/>
    <s v="56 CIRCUIT AVE"/>
    <n v="101"/>
    <s v="MERCURY JOHN E"/>
    <s v="R30"/>
    <s v="ONE FAMILY"/>
    <s v="46/A3/35//"/>
    <n v="0.13478000000000001"/>
    <n v="0"/>
    <n v="0"/>
    <n v="1"/>
    <n v="1"/>
    <s v="SEWER"/>
    <n v="1"/>
    <n v="1"/>
    <n v="0"/>
    <s v="YES"/>
    <n v="0"/>
    <s v="46A-3-35"/>
    <s v="All Public"/>
    <s v="SEWER"/>
    <s v="SEWER"/>
    <n v="0"/>
    <m/>
    <m/>
    <n v="0"/>
    <n v="0"/>
    <n v="3"/>
    <n v="576"/>
    <n v="1"/>
    <m/>
    <m/>
    <m/>
    <m/>
    <m/>
    <m/>
    <m/>
    <m/>
    <m/>
    <m/>
    <n v="0"/>
    <n v="1"/>
    <x v="4"/>
    <x v="4"/>
  </r>
  <r>
    <s v="46A-2-199"/>
    <m/>
    <x v="0"/>
    <s v="12 NORRIS ST"/>
    <n v="101"/>
    <s v="BARONAS JAMES"/>
    <s v="R30"/>
    <s v="ONE FAMILY"/>
    <s v="46/A2/199//"/>
    <n v="0.16617000000000001"/>
    <n v="0"/>
    <n v="0"/>
    <n v="1"/>
    <n v="1"/>
    <s v="SEWER"/>
    <n v="1"/>
    <n v="1"/>
    <n v="8300"/>
    <s v="YES"/>
    <n v="0"/>
    <s v="46A-2-199"/>
    <s v="All Public"/>
    <s v="SEWER"/>
    <s v="SEWER"/>
    <n v="8300"/>
    <m/>
    <m/>
    <n v="0"/>
    <n v="0"/>
    <n v="2"/>
    <n v="768"/>
    <n v="1.75"/>
    <m/>
    <m/>
    <m/>
    <m/>
    <m/>
    <m/>
    <m/>
    <m/>
    <m/>
    <m/>
    <n v="2"/>
    <n v="1"/>
    <x v="4"/>
    <x v="4"/>
  </r>
  <r>
    <s v="49-H15"/>
    <m/>
    <x v="0"/>
    <s v="60 SWIFTS BCH RD"/>
    <n v="101"/>
    <s v="SMART MARC P"/>
    <s v="MR30"/>
    <s v="ONE FAMILY"/>
    <s v="49//H15//"/>
    <n v="0.53078000000000003"/>
    <n v="0"/>
    <n v="0"/>
    <n v="1"/>
    <n v="1"/>
    <s v="SEWER"/>
    <n v="1"/>
    <n v="1"/>
    <n v="10500"/>
    <s v="NO_W1"/>
    <n v="0"/>
    <s v="49-H15"/>
    <s v="Public Water,Public Sewer"/>
    <s v="SEWER"/>
    <s v="SEWER"/>
    <n v="10500"/>
    <m/>
    <m/>
    <n v="0"/>
    <n v="0"/>
    <n v="3"/>
    <n v="1000"/>
    <n v="1"/>
    <m/>
    <m/>
    <m/>
    <m/>
    <m/>
    <m/>
    <m/>
    <m/>
    <m/>
    <m/>
    <n v="3"/>
    <n v="1"/>
    <x v="0"/>
    <x v="0"/>
  </r>
  <r>
    <s v="46A-3-42"/>
    <m/>
    <x v="0"/>
    <s v="70 CIRCUIT AVE"/>
    <n v="132"/>
    <s v="VALPEY KATHLEEN M"/>
    <s v="R30"/>
    <s v="RES ACLNUD  MDL-00"/>
    <s v="46/A3/42//"/>
    <n v="0.10706"/>
    <n v="0"/>
    <n v="0"/>
    <n v="0"/>
    <n v="0"/>
    <m/>
    <n v="0"/>
    <n v="0"/>
    <n v="0"/>
    <s v="YES"/>
    <n v="0"/>
    <s v="46A-3-42"/>
    <m/>
    <m/>
    <m/>
    <n v="0"/>
    <m/>
    <m/>
    <n v="0"/>
    <n v="0"/>
    <n v="0"/>
    <n v="0"/>
    <n v="0"/>
    <m/>
    <m/>
    <m/>
    <m/>
    <m/>
    <m/>
    <m/>
    <m/>
    <m/>
    <m/>
    <n v="1"/>
    <n v="1"/>
    <x v="4"/>
    <x v="4"/>
  </r>
  <r>
    <s v="46A-2-198"/>
    <m/>
    <x v="0"/>
    <s v="3 WEQUASH WAY"/>
    <n v="132"/>
    <s v="WARR WILLIAM E C III"/>
    <s v="R30"/>
    <s v="RES ACLNUD  MDL-00"/>
    <s v="46/A2/198//"/>
    <n v="0.11627"/>
    <n v="0"/>
    <n v="0"/>
    <n v="0"/>
    <n v="0"/>
    <m/>
    <n v="0"/>
    <n v="0"/>
    <n v="0"/>
    <s v="YES"/>
    <n v="0"/>
    <s v="46A-2-198"/>
    <m/>
    <m/>
    <m/>
    <n v="0"/>
    <m/>
    <m/>
    <n v="0"/>
    <n v="0"/>
    <n v="0"/>
    <n v="0"/>
    <n v="0"/>
    <m/>
    <m/>
    <m/>
    <m/>
    <m/>
    <m/>
    <m/>
    <m/>
    <m/>
    <m/>
    <n v="1"/>
    <n v="1"/>
    <x v="4"/>
    <x v="4"/>
  </r>
  <r>
    <s v="46A-3-36"/>
    <m/>
    <x v="0"/>
    <s v="58 CIRCUIT AVE"/>
    <n v="101"/>
    <s v="SIGEL IRA"/>
    <s v="R30"/>
    <s v="ONE FAMILY"/>
    <s v="46/A3/36//"/>
    <n v="0.13632"/>
    <n v="0"/>
    <n v="0"/>
    <n v="1"/>
    <n v="1"/>
    <s v="SEWER"/>
    <n v="1"/>
    <n v="1"/>
    <n v="5300"/>
    <s v="YES"/>
    <n v="0"/>
    <s v="46A-3-36"/>
    <s v="All Public"/>
    <s v="SEWER"/>
    <s v="SEWER"/>
    <n v="5300"/>
    <m/>
    <m/>
    <n v="0"/>
    <n v="0"/>
    <n v="4"/>
    <n v="1206"/>
    <n v="1"/>
    <m/>
    <m/>
    <m/>
    <m/>
    <m/>
    <m/>
    <m/>
    <m/>
    <m/>
    <m/>
    <n v="0"/>
    <n v="1"/>
    <x v="4"/>
    <x v="4"/>
  </r>
  <r>
    <s v="56-6"/>
    <m/>
    <x v="0"/>
    <s v="14 LITTLETON DR"/>
    <n v="101"/>
    <s v="DUNN MARIA ROSA"/>
    <s v="MR30"/>
    <s v="ONE FAMILY"/>
    <s v="56//6//"/>
    <n v="0.24041999999999999"/>
    <n v="0"/>
    <n v="0"/>
    <n v="1"/>
    <n v="1"/>
    <s v="SEWER"/>
    <n v="1"/>
    <n v="2"/>
    <n v="11400"/>
    <s v="YES"/>
    <n v="0"/>
    <s v="56-6"/>
    <s v="Public Water,Public Sewer"/>
    <s v="SEWER"/>
    <s v="SEWER"/>
    <n v="5700"/>
    <m/>
    <m/>
    <n v="0"/>
    <n v="0"/>
    <n v="3"/>
    <n v="1080"/>
    <n v="1"/>
    <m/>
    <m/>
    <m/>
    <m/>
    <m/>
    <m/>
    <m/>
    <m/>
    <m/>
    <m/>
    <n v="1"/>
    <n v="1"/>
    <x v="0"/>
    <x v="0"/>
  </r>
  <r>
    <s v="LAND_NOPARC"/>
    <m/>
    <x v="0"/>
    <m/>
    <n v="0"/>
    <m/>
    <m/>
    <m/>
    <m/>
    <n v="0.20227000000000001"/>
    <n v="0"/>
    <n v="0"/>
    <n v="0"/>
    <n v="0"/>
    <m/>
    <n v="0"/>
    <n v="0"/>
    <n v="0"/>
    <s v="NO"/>
    <n v="0"/>
    <m/>
    <m/>
    <m/>
    <m/>
    <n v="0"/>
    <m/>
    <m/>
    <n v="0"/>
    <n v="0"/>
    <n v="0"/>
    <n v="0"/>
    <n v="0"/>
    <m/>
    <m/>
    <m/>
    <m/>
    <m/>
    <m/>
    <m/>
    <m/>
    <m/>
    <m/>
    <n v="0"/>
    <n v="1"/>
    <x v="4"/>
    <x v="4"/>
  </r>
  <r>
    <s v="UNK1222"/>
    <s v="FEE"/>
    <x v="0"/>
    <s v="MARSH AVE"/>
    <n v="0"/>
    <m/>
    <m/>
    <m/>
    <m/>
    <n v="0.12028"/>
    <n v="0"/>
    <n v="0"/>
    <n v="0"/>
    <n v="0"/>
    <m/>
    <n v="0"/>
    <n v="0"/>
    <n v="0"/>
    <s v="NO_W2"/>
    <n v="0"/>
    <m/>
    <m/>
    <m/>
    <m/>
    <n v="0"/>
    <m/>
    <m/>
    <n v="0"/>
    <n v="0"/>
    <n v="0"/>
    <n v="0"/>
    <n v="0"/>
    <s v="Not in new Assr DB, Makepe?, old info"/>
    <m/>
    <m/>
    <m/>
    <m/>
    <m/>
    <m/>
    <m/>
    <m/>
    <m/>
    <n v="1"/>
    <n v="1"/>
    <x v="0"/>
    <x v="0"/>
  </r>
  <r>
    <s v="46-94"/>
    <m/>
    <x v="0"/>
    <s v="59 WARR AVE"/>
    <n v="101"/>
    <s v="HAMEL SUSAN M"/>
    <s v="R30"/>
    <s v="ONE FAMILY"/>
    <s v="46//94//"/>
    <n v="0.26717000000000002"/>
    <n v="0"/>
    <n v="0"/>
    <n v="1"/>
    <n v="1"/>
    <s v="SEWER"/>
    <n v="1"/>
    <n v="1"/>
    <n v="2300"/>
    <s v="YES"/>
    <n v="0"/>
    <s v="46-94"/>
    <s v="All Public"/>
    <s v="SEWER"/>
    <s v="SEWER"/>
    <n v="2300"/>
    <m/>
    <m/>
    <n v="0"/>
    <n v="0"/>
    <n v="3"/>
    <n v="1134"/>
    <n v="1"/>
    <m/>
    <m/>
    <m/>
    <m/>
    <m/>
    <m/>
    <m/>
    <m/>
    <m/>
    <m/>
    <n v="2"/>
    <n v="1"/>
    <x v="4"/>
    <x v="4"/>
  </r>
  <r>
    <s v="LAND_NOPARC"/>
    <m/>
    <x v="0"/>
    <m/>
    <n v="0"/>
    <m/>
    <m/>
    <m/>
    <m/>
    <n v="2.1739999999999999E-2"/>
    <n v="0"/>
    <n v="0"/>
    <n v="0"/>
    <n v="0"/>
    <m/>
    <n v="0"/>
    <n v="0"/>
    <n v="0"/>
    <s v="NO"/>
    <n v="0"/>
    <m/>
    <m/>
    <m/>
    <m/>
    <n v="0"/>
    <m/>
    <m/>
    <n v="0"/>
    <n v="0"/>
    <n v="0"/>
    <n v="0"/>
    <n v="0"/>
    <m/>
    <m/>
    <m/>
    <m/>
    <m/>
    <m/>
    <m/>
    <m/>
    <m/>
    <m/>
    <n v="0"/>
    <n v="1"/>
    <x v="4"/>
    <x v="4"/>
  </r>
  <r>
    <s v="46A-3-41"/>
    <m/>
    <x v="0"/>
    <s v="68 CIRCUIT AVE"/>
    <n v="101"/>
    <s v="CHASE JENNNIFER L"/>
    <s v="R30"/>
    <s v="ONE FAMILY"/>
    <s v="46/A3/41//"/>
    <n v="0.12286"/>
    <n v="0"/>
    <n v="0"/>
    <n v="1"/>
    <n v="1"/>
    <s v="SEWER"/>
    <n v="1"/>
    <n v="1"/>
    <n v="1100"/>
    <s v="YES"/>
    <n v="0"/>
    <s v="46A-3-41"/>
    <s v="All Public"/>
    <s v="SEWER"/>
    <s v="SEWER"/>
    <n v="1100"/>
    <m/>
    <m/>
    <n v="0"/>
    <n v="0"/>
    <n v="2"/>
    <n v="1232"/>
    <n v="2"/>
    <m/>
    <m/>
    <m/>
    <m/>
    <m/>
    <m/>
    <m/>
    <m/>
    <m/>
    <m/>
    <n v="1"/>
    <n v="1"/>
    <x v="4"/>
    <x v="4"/>
  </r>
  <r>
    <s v="46A-3-37"/>
    <m/>
    <x v="0"/>
    <s v="60 CIRCUIT AVE"/>
    <n v="132"/>
    <s v="BENOIT ROLAND L"/>
    <s v="R30"/>
    <s v="RES ACLNUD  MDL-00"/>
    <s v="46/A3/37//"/>
    <n v="0.14000000000000001"/>
    <n v="0"/>
    <n v="0"/>
    <n v="0"/>
    <n v="0"/>
    <m/>
    <n v="0"/>
    <n v="0"/>
    <n v="0"/>
    <s v="YES"/>
    <n v="0"/>
    <s v="46A-3-37"/>
    <m/>
    <m/>
    <m/>
    <n v="0"/>
    <m/>
    <m/>
    <n v="0"/>
    <n v="0"/>
    <n v="0"/>
    <n v="0"/>
    <n v="0"/>
    <m/>
    <m/>
    <m/>
    <m/>
    <m/>
    <m/>
    <m/>
    <m/>
    <m/>
    <m/>
    <n v="0"/>
    <n v="1"/>
    <x v="4"/>
    <x v="4"/>
  </r>
  <r>
    <s v="LAND_NOPARC"/>
    <m/>
    <x v="0"/>
    <m/>
    <n v="0"/>
    <m/>
    <m/>
    <m/>
    <m/>
    <n v="2.981E-2"/>
    <n v="0"/>
    <n v="0"/>
    <n v="0"/>
    <n v="0"/>
    <m/>
    <n v="0"/>
    <n v="0"/>
    <n v="0"/>
    <s v="NO"/>
    <n v="0"/>
    <m/>
    <m/>
    <m/>
    <m/>
    <n v="0"/>
    <m/>
    <m/>
    <n v="0"/>
    <n v="0"/>
    <n v="0"/>
    <n v="0"/>
    <n v="0"/>
    <m/>
    <m/>
    <m/>
    <m/>
    <m/>
    <m/>
    <m/>
    <m/>
    <m/>
    <m/>
    <n v="0"/>
    <n v="1"/>
    <x v="4"/>
    <x v="4"/>
  </r>
  <r>
    <s v="56-B3"/>
    <m/>
    <x v="0"/>
    <s v="55 SWIFTS BCH RD"/>
    <n v="101"/>
    <s v="MARK IVAN"/>
    <s v="MR30"/>
    <s v="ONE FAMILY"/>
    <s v="56//B3//"/>
    <n v="0.20985999999999999"/>
    <n v="0"/>
    <n v="0"/>
    <n v="1"/>
    <n v="1"/>
    <s v="SEWER"/>
    <n v="1"/>
    <n v="1"/>
    <n v="7900"/>
    <s v="YES"/>
    <n v="0"/>
    <s v="56-B3"/>
    <s v="Public Water,Public Sewer,Gas"/>
    <s v="SEWER"/>
    <s v="SEWER"/>
    <n v="7900"/>
    <m/>
    <m/>
    <n v="0"/>
    <n v="0"/>
    <n v="3"/>
    <n v="1140"/>
    <n v="1"/>
    <m/>
    <m/>
    <m/>
    <m/>
    <m/>
    <m/>
    <m/>
    <m/>
    <m/>
    <m/>
    <n v="1"/>
    <n v="1"/>
    <x v="0"/>
    <x v="0"/>
  </r>
  <r>
    <s v="39-G11"/>
    <m/>
    <x v="0"/>
    <s v="6 PETER COOPER DRIVE"/>
    <n v="101"/>
    <s v="PETRONELLI PAUL N JR"/>
    <s v="R30"/>
    <s v="ONE FAMILY"/>
    <s v="39//G11//"/>
    <n v="0.74336999999999998"/>
    <n v="0"/>
    <n v="0"/>
    <n v="1"/>
    <n v="1"/>
    <s v="SEWER"/>
    <n v="1"/>
    <n v="1"/>
    <n v="21400"/>
    <s v="YES"/>
    <n v="0"/>
    <s v="39-G11"/>
    <s v="Public Water,Public Sewer"/>
    <s v="SEWER"/>
    <s v="SEWER"/>
    <n v="21400"/>
    <m/>
    <m/>
    <n v="0"/>
    <n v="0"/>
    <n v="4"/>
    <n v="2052"/>
    <n v="2"/>
    <m/>
    <m/>
    <m/>
    <m/>
    <m/>
    <m/>
    <m/>
    <m/>
    <m/>
    <m/>
    <n v="1"/>
    <n v="1"/>
    <x v="5"/>
    <x v="5"/>
  </r>
  <r>
    <s v="46-86"/>
    <m/>
    <x v="0"/>
    <s v="26 FRANCONIA AVE"/>
    <n v="101"/>
    <s v="TOOLE PATRICK W"/>
    <s v="R30"/>
    <s v="ONE FAMILY"/>
    <s v="46//86//"/>
    <n v="0.23798"/>
    <n v="0"/>
    <n v="0"/>
    <n v="1"/>
    <n v="1"/>
    <s v="SEWER"/>
    <n v="1"/>
    <n v="1"/>
    <n v="22000"/>
    <s v="YES"/>
    <n v="0"/>
    <s v="46-86"/>
    <s v="Public Water,Public Sewer"/>
    <s v="SEWER"/>
    <s v="SEWER"/>
    <n v="22000"/>
    <m/>
    <m/>
    <n v="0"/>
    <n v="0"/>
    <n v="3"/>
    <n v="1456"/>
    <n v="1"/>
    <m/>
    <m/>
    <m/>
    <m/>
    <m/>
    <m/>
    <m/>
    <m/>
    <m/>
    <m/>
    <n v="2"/>
    <n v="1"/>
    <x v="4"/>
    <x v="4"/>
  </r>
  <r>
    <s v="46-H1"/>
    <m/>
    <x v="0"/>
    <s v="56 WARR AVE"/>
    <n v="101"/>
    <s v="ROUNSVILLE KATHRYN G"/>
    <s v="MR30"/>
    <s v="ONE FAMILY"/>
    <s v="46//H1//"/>
    <n v="0.31397000000000003"/>
    <n v="0"/>
    <n v="0"/>
    <n v="1"/>
    <n v="1"/>
    <s v="SEWER"/>
    <n v="1"/>
    <n v="1"/>
    <n v="4200"/>
    <s v="NO_W1"/>
    <n v="0"/>
    <s v="46-H1"/>
    <s v="All Public"/>
    <s v="SEWER"/>
    <s v="SEWER"/>
    <n v="4200"/>
    <m/>
    <m/>
    <n v="0"/>
    <n v="0"/>
    <n v="2"/>
    <n v="1050"/>
    <n v="1.5"/>
    <m/>
    <m/>
    <m/>
    <m/>
    <m/>
    <m/>
    <m/>
    <m/>
    <m/>
    <m/>
    <n v="2"/>
    <n v="1"/>
    <x v="4"/>
    <x v="4"/>
  </r>
  <r>
    <s v="46A-3-38"/>
    <m/>
    <x v="0"/>
    <s v="62 CIRCUIT AVE"/>
    <n v="101"/>
    <s v="BENOIT ROLAND L"/>
    <s v="R30"/>
    <s v="ONE FAMILY"/>
    <s v="46/A3/38//"/>
    <n v="0.13062000000000001"/>
    <n v="0"/>
    <n v="0"/>
    <n v="1"/>
    <n v="1"/>
    <s v="SEWER"/>
    <n v="1"/>
    <n v="1"/>
    <n v="7800"/>
    <s v="YES"/>
    <n v="0"/>
    <s v="46A-3-38"/>
    <s v="All Public"/>
    <s v="SEWER"/>
    <s v="SEWER"/>
    <n v="7800"/>
    <m/>
    <m/>
    <n v="0"/>
    <n v="0"/>
    <n v="2"/>
    <n v="1691"/>
    <n v="1.25"/>
    <m/>
    <m/>
    <m/>
    <m/>
    <m/>
    <m/>
    <m/>
    <m/>
    <m/>
    <m/>
    <n v="0"/>
    <n v="1"/>
    <x v="4"/>
    <x v="4"/>
  </r>
  <r>
    <s v="46-96"/>
    <m/>
    <x v="0"/>
    <s v="55 WARR AVE"/>
    <n v="101"/>
    <s v="HALL JUDITH R"/>
    <s v="R30"/>
    <s v="ONE FAMILY"/>
    <s v="46//96//"/>
    <n v="0.14066999999999999"/>
    <n v="0"/>
    <n v="0"/>
    <n v="1"/>
    <n v="1"/>
    <s v="SEWER"/>
    <n v="1"/>
    <n v="1"/>
    <n v="5000"/>
    <s v="YES"/>
    <n v="0"/>
    <s v="46-96"/>
    <s v="All Public"/>
    <s v="SEWER"/>
    <s v="SEWER"/>
    <n v="5000"/>
    <m/>
    <m/>
    <n v="0"/>
    <n v="0"/>
    <n v="3"/>
    <n v="1232"/>
    <n v="2"/>
    <m/>
    <m/>
    <m/>
    <m/>
    <m/>
    <m/>
    <m/>
    <m/>
    <m/>
    <m/>
    <n v="1"/>
    <n v="1"/>
    <x v="4"/>
    <x v="4"/>
  </r>
  <r>
    <s v="49-1001"/>
    <m/>
    <x v="0"/>
    <s v="0 SWIFTS BCH RD"/>
    <n v="101"/>
    <s v="MICHELSEN PHYLLIS B"/>
    <s v="MR30"/>
    <s v="ONE FAMILY"/>
    <s v="49//1001//"/>
    <n v="0.74433000000000005"/>
    <n v="1"/>
    <n v="1"/>
    <n v="1"/>
    <n v="1"/>
    <s v="SEPTIC"/>
    <n v="0"/>
    <n v="0"/>
    <n v="0"/>
    <s v="YES"/>
    <n v="0"/>
    <s v="49-1001"/>
    <m/>
    <m/>
    <s v="SEPTIC"/>
    <n v="0"/>
    <m/>
    <m/>
    <n v="1"/>
    <n v="1"/>
    <n v="1"/>
    <n v="494"/>
    <n v="1"/>
    <m/>
    <m/>
    <m/>
    <m/>
    <m/>
    <m/>
    <m/>
    <m/>
    <m/>
    <m/>
    <n v="1"/>
    <n v="1"/>
    <x v="4"/>
    <x v="4"/>
  </r>
  <r>
    <s v="46A-3-39"/>
    <m/>
    <x v="0"/>
    <s v="64 CIRCUIT AVE"/>
    <n v="101"/>
    <s v="CIAFFONI TIMOTHY A"/>
    <s v="R30"/>
    <s v="ONE FAMILY"/>
    <s v="46/A3/39//"/>
    <n v="0.11978"/>
    <n v="0"/>
    <n v="0"/>
    <n v="1"/>
    <n v="1"/>
    <s v="SEWER"/>
    <n v="1"/>
    <n v="1"/>
    <n v="2700"/>
    <s v="YES"/>
    <n v="0"/>
    <s v="46A-3-39"/>
    <s v="All Public"/>
    <s v="SEWER"/>
    <s v="SEWER"/>
    <n v="2700"/>
    <m/>
    <m/>
    <n v="0"/>
    <n v="0"/>
    <n v="2"/>
    <n v="615"/>
    <n v="1"/>
    <m/>
    <m/>
    <m/>
    <m/>
    <m/>
    <m/>
    <m/>
    <m/>
    <m/>
    <m/>
    <n v="0"/>
    <n v="1"/>
    <x v="4"/>
    <x v="4"/>
  </r>
  <r>
    <s v="UNK1224"/>
    <s v="FEE"/>
    <x v="0"/>
    <s v="BROAD AVE"/>
    <n v="0"/>
    <m/>
    <m/>
    <m/>
    <m/>
    <n v="0.18143999999999999"/>
    <n v="0"/>
    <n v="0"/>
    <n v="0"/>
    <n v="0"/>
    <m/>
    <n v="0"/>
    <n v="0"/>
    <n v="0"/>
    <s v="NO_W2"/>
    <n v="0"/>
    <m/>
    <m/>
    <m/>
    <m/>
    <n v="0"/>
    <m/>
    <m/>
    <n v="0"/>
    <n v="0"/>
    <n v="0"/>
    <n v="0"/>
    <n v="0"/>
    <s v="Not in new Assr DB, Makepe?, old info"/>
    <m/>
    <m/>
    <m/>
    <m/>
    <m/>
    <m/>
    <m/>
    <m/>
    <m/>
    <n v="1"/>
    <n v="1"/>
    <x v="0"/>
    <x v="0"/>
  </r>
  <r>
    <s v="46A-3-40"/>
    <m/>
    <x v="0"/>
    <s v="66 CIRCUIT AVE"/>
    <n v="101"/>
    <s v="CIAFFONI TIMOTHY A"/>
    <s v="R30"/>
    <s v="ONE FAMILY"/>
    <s v="46/A3/40//"/>
    <n v="0.16930000000000001"/>
    <n v="0"/>
    <n v="0"/>
    <n v="1"/>
    <n v="1"/>
    <s v="SEWER"/>
    <n v="1"/>
    <n v="1"/>
    <n v="5200"/>
    <s v="YES"/>
    <n v="0"/>
    <s v="46A-3-40"/>
    <s v="All Public"/>
    <s v="SEWER"/>
    <s v="SEWER"/>
    <n v="5200"/>
    <m/>
    <m/>
    <n v="0"/>
    <n v="0"/>
    <n v="2"/>
    <n v="768"/>
    <n v="1"/>
    <m/>
    <m/>
    <m/>
    <m/>
    <m/>
    <m/>
    <m/>
    <m/>
    <m/>
    <m/>
    <n v="0"/>
    <n v="1"/>
    <x v="4"/>
    <x v="4"/>
  </r>
  <r>
    <s v="49-D"/>
    <m/>
    <x v="0"/>
    <s v="6 MARSH AVE"/>
    <n v="101"/>
    <s v="ROSE CHARLES A"/>
    <s v="MR30"/>
    <s v="ONE FAMILY"/>
    <s v="49///D/"/>
    <n v="0.94227000000000005"/>
    <n v="0"/>
    <n v="0"/>
    <n v="1"/>
    <n v="1"/>
    <s v="SEWER"/>
    <n v="2"/>
    <n v="2"/>
    <n v="47700"/>
    <s v="YES"/>
    <n v="0"/>
    <s v="49-D"/>
    <s v="All Public"/>
    <s v="SEWER"/>
    <s v="SEWER"/>
    <n v="23850"/>
    <m/>
    <m/>
    <n v="0"/>
    <n v="0"/>
    <n v="3"/>
    <n v="2259"/>
    <n v="1.75"/>
    <m/>
    <m/>
    <m/>
    <m/>
    <m/>
    <m/>
    <m/>
    <m/>
    <m/>
    <m/>
    <n v="1"/>
    <n v="1"/>
    <x v="0"/>
    <x v="0"/>
  </r>
  <r>
    <s v="LAND_NOPARC"/>
    <m/>
    <x v="0"/>
    <m/>
    <n v="0"/>
    <m/>
    <m/>
    <m/>
    <m/>
    <n v="1.9400000000000001E-3"/>
    <n v="0"/>
    <n v="0"/>
    <n v="0"/>
    <n v="0"/>
    <m/>
    <n v="0"/>
    <n v="0"/>
    <n v="0"/>
    <s v="NO"/>
    <n v="0"/>
    <m/>
    <m/>
    <m/>
    <m/>
    <n v="0"/>
    <m/>
    <m/>
    <n v="0"/>
    <n v="0"/>
    <n v="0"/>
    <n v="0"/>
    <n v="0"/>
    <m/>
    <m/>
    <m/>
    <m/>
    <m/>
    <m/>
    <m/>
    <m/>
    <m/>
    <m/>
    <n v="0"/>
    <n v="1"/>
    <x v="4"/>
    <x v="4"/>
  </r>
  <r>
    <s v="46-97B"/>
    <m/>
    <x v="0"/>
    <s v="2 GURNEY ST"/>
    <n v="101"/>
    <s v="NEELY PAUL S"/>
    <s v="R30"/>
    <s v="ONE FAMILY"/>
    <s v="46//97/B/"/>
    <n v="0.18273"/>
    <n v="0"/>
    <n v="0"/>
    <n v="1"/>
    <n v="1"/>
    <s v="SEWER"/>
    <n v="1"/>
    <n v="1"/>
    <n v="6300"/>
    <s v="YES"/>
    <n v="0"/>
    <s v="46-97B"/>
    <s v="All Public"/>
    <s v="SEWER"/>
    <s v="SEWER"/>
    <n v="6300"/>
    <m/>
    <m/>
    <n v="0"/>
    <n v="0"/>
    <n v="2"/>
    <n v="918"/>
    <n v="1"/>
    <m/>
    <m/>
    <m/>
    <m/>
    <m/>
    <m/>
    <m/>
    <m/>
    <m/>
    <m/>
    <n v="2"/>
    <n v="1"/>
    <x v="4"/>
    <x v="4"/>
  </r>
  <r>
    <s v="56-B2"/>
    <m/>
    <x v="0"/>
    <s v="53 SWIFTS BCH RD"/>
    <n v="104"/>
    <s v="SMITH BONNIE  L"/>
    <s v="MR30"/>
    <s v="TWO FAMILY"/>
    <s v="56//B2//"/>
    <n v="0.21518000000000001"/>
    <n v="0"/>
    <n v="0"/>
    <n v="1"/>
    <n v="1"/>
    <s v="SEWER"/>
    <n v="1"/>
    <n v="1"/>
    <n v="18000"/>
    <s v="YES"/>
    <n v="0"/>
    <s v="56-B2"/>
    <s v="Public Water,Public Sewer"/>
    <s v="SEWER"/>
    <s v="SEWER"/>
    <n v="18000"/>
    <m/>
    <m/>
    <n v="0"/>
    <n v="0"/>
    <n v="6"/>
    <n v="2300"/>
    <n v="1"/>
    <m/>
    <m/>
    <m/>
    <m/>
    <m/>
    <m/>
    <m/>
    <m/>
    <m/>
    <m/>
    <n v="1"/>
    <n v="1"/>
    <x v="0"/>
    <x v="0"/>
  </r>
  <r>
    <s v="LAND_NOPARC"/>
    <m/>
    <x v="0"/>
    <m/>
    <n v="0"/>
    <m/>
    <m/>
    <m/>
    <m/>
    <n v="6.7600000000000004E-3"/>
    <n v="0"/>
    <n v="0"/>
    <n v="0"/>
    <n v="0"/>
    <m/>
    <n v="0"/>
    <n v="0"/>
    <n v="0"/>
    <s v="NO"/>
    <n v="0"/>
    <m/>
    <m/>
    <m/>
    <m/>
    <n v="0"/>
    <m/>
    <m/>
    <n v="0"/>
    <n v="0"/>
    <n v="0"/>
    <n v="0"/>
    <n v="0"/>
    <m/>
    <m/>
    <m/>
    <m/>
    <m/>
    <m/>
    <m/>
    <m/>
    <m/>
    <m/>
    <n v="0"/>
    <n v="1"/>
    <x v="4"/>
    <x v="4"/>
  </r>
  <r>
    <s v="LAND_NOPARC"/>
    <m/>
    <x v="0"/>
    <m/>
    <n v="0"/>
    <m/>
    <m/>
    <m/>
    <m/>
    <n v="4.206E-2"/>
    <n v="0"/>
    <n v="0"/>
    <n v="0"/>
    <n v="0"/>
    <m/>
    <n v="0"/>
    <n v="0"/>
    <n v="0"/>
    <s v="NO"/>
    <n v="0"/>
    <m/>
    <m/>
    <m/>
    <m/>
    <n v="0"/>
    <m/>
    <m/>
    <n v="0"/>
    <n v="0"/>
    <n v="0"/>
    <n v="0"/>
    <n v="0"/>
    <m/>
    <m/>
    <m/>
    <m/>
    <m/>
    <m/>
    <m/>
    <m/>
    <m/>
    <m/>
    <n v="0"/>
    <n v="1"/>
    <x v="4"/>
    <x v="4"/>
  </r>
  <r>
    <s v="56-1"/>
    <m/>
    <x v="0"/>
    <s v="4 LITTLETON DR"/>
    <n v="903"/>
    <s v="TOWN OF WAREHAM"/>
    <s v="MR30"/>
    <s v="TAX POSS  MDL-00"/>
    <s v="56//1//"/>
    <n v="0.71860000000000002"/>
    <n v="0"/>
    <n v="1"/>
    <n v="0"/>
    <n v="1"/>
    <m/>
    <n v="0"/>
    <n v="1"/>
    <n v="3900"/>
    <s v="NO_W1"/>
    <n v="3900"/>
    <s v="56-1"/>
    <m/>
    <m/>
    <s v="SEPTIC"/>
    <n v="3900"/>
    <m/>
    <m/>
    <n v="0"/>
    <n v="1"/>
    <n v="0"/>
    <n v="0"/>
    <n v="0"/>
    <m/>
    <m/>
    <m/>
    <m/>
    <m/>
    <m/>
    <m/>
    <m/>
    <m/>
    <m/>
    <n v="1"/>
    <n v="1"/>
    <x v="0"/>
    <x v="0"/>
  </r>
  <r>
    <s v="46-64"/>
    <m/>
    <x v="0"/>
    <s v="19 FRANCONIA AVE"/>
    <n v="131"/>
    <s v="ORLIK PETER J JR"/>
    <s v="R30"/>
    <s v="RES ACLNPO  MDL-00"/>
    <s v="46//64//"/>
    <n v="0.60250000000000004"/>
    <n v="0"/>
    <n v="0"/>
    <n v="0"/>
    <n v="0"/>
    <m/>
    <n v="0"/>
    <n v="0"/>
    <n v="0"/>
    <s v="YES"/>
    <n v="0"/>
    <s v="46-64"/>
    <m/>
    <m/>
    <m/>
    <n v="0"/>
    <m/>
    <m/>
    <n v="0"/>
    <n v="0"/>
    <n v="0"/>
    <n v="0"/>
    <n v="0"/>
    <m/>
    <m/>
    <m/>
    <m/>
    <m/>
    <m/>
    <m/>
    <m/>
    <m/>
    <m/>
    <n v="8"/>
    <n v="1"/>
    <x v="4"/>
    <x v="4"/>
  </r>
  <r>
    <s v="39-M10"/>
    <m/>
    <x v="0"/>
    <s v="75 OAK ST"/>
    <n v="101"/>
    <s v="MURRAY RUTH E"/>
    <s v="R30"/>
    <s v="ONE FAMILY"/>
    <s v="39//M10//"/>
    <n v="0.95950999999999997"/>
    <n v="1"/>
    <n v="1"/>
    <n v="1"/>
    <n v="1"/>
    <s v="SEPTIC"/>
    <n v="0"/>
    <n v="1"/>
    <n v="1400"/>
    <s v="YES"/>
    <n v="1400"/>
    <s v="39-M10"/>
    <s v="Public Water,Gas,Septic"/>
    <s v="SEPTIC"/>
    <s v="SEPTIC"/>
    <n v="1400"/>
    <m/>
    <m/>
    <n v="1"/>
    <n v="1"/>
    <n v="3"/>
    <n v="1280"/>
    <n v="1"/>
    <m/>
    <m/>
    <m/>
    <m/>
    <m/>
    <m/>
    <m/>
    <m/>
    <m/>
    <m/>
    <n v="1"/>
    <n v="1"/>
    <x v="5"/>
    <x v="5"/>
  </r>
  <r>
    <s v="LAND_NOPARC"/>
    <m/>
    <x v="0"/>
    <m/>
    <n v="0"/>
    <m/>
    <m/>
    <m/>
    <m/>
    <n v="6.8300000000000001E-3"/>
    <n v="0"/>
    <n v="0"/>
    <n v="0"/>
    <n v="0"/>
    <m/>
    <n v="0"/>
    <n v="0"/>
    <n v="0"/>
    <s v="NO"/>
    <n v="0"/>
    <m/>
    <m/>
    <m/>
    <m/>
    <n v="0"/>
    <m/>
    <m/>
    <n v="0"/>
    <n v="0"/>
    <n v="0"/>
    <n v="0"/>
    <n v="0"/>
    <m/>
    <m/>
    <m/>
    <m/>
    <m/>
    <m/>
    <m/>
    <m/>
    <m/>
    <m/>
    <n v="0"/>
    <n v="1"/>
    <x v="4"/>
    <x v="4"/>
  </r>
  <r>
    <s v="46-H3"/>
    <m/>
    <x v="0"/>
    <s v="52 WARR AVE"/>
    <n v="101"/>
    <s v="DALEY FRANCIS E"/>
    <s v="MR30"/>
    <s v="ONE FAMILY"/>
    <s v="46//H3//"/>
    <n v="0.15076000000000001"/>
    <n v="0"/>
    <n v="0"/>
    <n v="1"/>
    <n v="1"/>
    <s v="SEWER"/>
    <n v="1"/>
    <n v="1"/>
    <n v="2700"/>
    <s v="YES"/>
    <n v="0"/>
    <s v="46-H3"/>
    <s v="All Public"/>
    <s v="SEWER"/>
    <s v="SEWER"/>
    <n v="2700"/>
    <m/>
    <m/>
    <n v="0"/>
    <n v="0"/>
    <n v="2"/>
    <n v="942"/>
    <n v="1"/>
    <m/>
    <m/>
    <m/>
    <m/>
    <m/>
    <m/>
    <m/>
    <m/>
    <m/>
    <m/>
    <n v="1"/>
    <n v="1"/>
    <x v="4"/>
    <x v="4"/>
  </r>
  <r>
    <s v="39-M25"/>
    <m/>
    <x v="0"/>
    <s v="36 OAK ST"/>
    <n v="101"/>
    <s v="SLAVIN ALAN H"/>
    <s v="R30"/>
    <s v="ONE FAMILY"/>
    <s v="39//M25//"/>
    <n v="2.0446499999999999"/>
    <n v="1"/>
    <n v="1"/>
    <n v="1"/>
    <n v="1"/>
    <s v="SEPTIC"/>
    <n v="0"/>
    <n v="1"/>
    <n v="2600"/>
    <s v="YES"/>
    <n v="2600"/>
    <s v="39-M25"/>
    <s v="Public Water,Gas,Septic"/>
    <s v="SEPTIC"/>
    <s v="SEPTIC"/>
    <n v="2600"/>
    <m/>
    <m/>
    <n v="1"/>
    <n v="1"/>
    <n v="2"/>
    <n v="1404"/>
    <n v="1"/>
    <m/>
    <m/>
    <m/>
    <m/>
    <m/>
    <m/>
    <m/>
    <m/>
    <m/>
    <m/>
    <n v="1"/>
    <n v="1"/>
    <x v="5"/>
    <x v="5"/>
  </r>
  <r>
    <s v="46-97A"/>
    <m/>
    <x v="0"/>
    <s v="51 WARR AVE"/>
    <n v="101"/>
    <s v="ATWOOD BRUCE P &amp; J BRIAN"/>
    <s v="R30"/>
    <s v="ONE FAMILY"/>
    <s v="46//97/A/"/>
    <n v="0.16153999999999999"/>
    <n v="0"/>
    <n v="0"/>
    <n v="1"/>
    <n v="1"/>
    <s v="SEWER"/>
    <n v="1"/>
    <n v="1"/>
    <n v="1300"/>
    <s v="YES"/>
    <n v="0"/>
    <s v="46-97A"/>
    <s v="All Public"/>
    <s v="SEWER"/>
    <s v="SEWER"/>
    <n v="1300"/>
    <m/>
    <m/>
    <n v="0"/>
    <n v="0"/>
    <n v="3"/>
    <n v="1073"/>
    <n v="1.5"/>
    <m/>
    <m/>
    <m/>
    <m/>
    <m/>
    <m/>
    <m/>
    <m/>
    <m/>
    <m/>
    <n v="2"/>
    <n v="1"/>
    <x v="4"/>
    <x v="4"/>
  </r>
  <r>
    <s v="39-G12"/>
    <m/>
    <x v="0"/>
    <s v="8 PETER COOPER DRIVE"/>
    <n v="101"/>
    <s v="HATFIELD DONALD A"/>
    <s v="R30"/>
    <s v="ONE FAMILY"/>
    <s v="39//G12//"/>
    <n v="0.78842000000000001"/>
    <n v="0"/>
    <n v="0"/>
    <n v="1"/>
    <n v="1"/>
    <s v="SEWER"/>
    <n v="1"/>
    <n v="1"/>
    <n v="11700"/>
    <s v="YES"/>
    <n v="0"/>
    <s v="39-G12"/>
    <s v="All Public"/>
    <s v="SEWER"/>
    <s v="SEWER"/>
    <n v="11700"/>
    <m/>
    <m/>
    <n v="0"/>
    <n v="0"/>
    <n v="4"/>
    <n v="1976"/>
    <n v="2"/>
    <m/>
    <m/>
    <m/>
    <m/>
    <m/>
    <m/>
    <m/>
    <m/>
    <m/>
    <m/>
    <n v="1"/>
    <n v="1"/>
    <x v="5"/>
    <x v="5"/>
  </r>
  <r>
    <s v="56-B1"/>
    <m/>
    <x v="0"/>
    <s v="51 SWIFTS BCH RD"/>
    <n v="101"/>
    <s v="MARTIN KAREN A"/>
    <s v="MR30"/>
    <s v="ONE FAMILY"/>
    <s v="56//B1//"/>
    <n v="0.18981000000000001"/>
    <n v="0"/>
    <n v="0"/>
    <n v="1"/>
    <n v="1"/>
    <s v="SEWER"/>
    <n v="1"/>
    <n v="1"/>
    <n v="4600"/>
    <s v="YES"/>
    <n v="0"/>
    <s v="56-B1"/>
    <s v="Public Water,Public Sewer"/>
    <s v="SEWER"/>
    <s v="SEWER"/>
    <n v="4600"/>
    <m/>
    <m/>
    <n v="0"/>
    <n v="0"/>
    <n v="2"/>
    <n v="1661"/>
    <n v="1.75"/>
    <m/>
    <m/>
    <m/>
    <m/>
    <m/>
    <m/>
    <m/>
    <m/>
    <m/>
    <m/>
    <n v="1"/>
    <n v="1"/>
    <x v="0"/>
    <x v="0"/>
  </r>
  <r>
    <s v="46-55"/>
    <m/>
    <x v="0"/>
    <s v="22 FRANCONIA AVE"/>
    <n v="101"/>
    <s v="BRIGHETTI ROBERT TRUSTEE"/>
    <s v="R30"/>
    <s v="ONE FAMILY"/>
    <s v="46//55//"/>
    <n v="0.40350000000000003"/>
    <n v="0"/>
    <n v="0"/>
    <n v="1"/>
    <n v="1"/>
    <s v="SEWER"/>
    <n v="1"/>
    <n v="1"/>
    <n v="11900"/>
    <s v="YES"/>
    <n v="0"/>
    <s v="46-55"/>
    <s v="Public Water,Public Sewer"/>
    <s v="SEWER"/>
    <s v="SEWER"/>
    <n v="11900"/>
    <m/>
    <m/>
    <n v="0"/>
    <n v="0"/>
    <n v="3"/>
    <n v="1164"/>
    <n v="1"/>
    <m/>
    <m/>
    <m/>
    <m/>
    <m/>
    <m/>
    <m/>
    <m/>
    <m/>
    <m/>
    <n v="3"/>
    <n v="1"/>
    <x v="4"/>
    <x v="4"/>
  </r>
  <r>
    <s v="49-H12"/>
    <m/>
    <x v="0"/>
    <s v="56 SWIFTS BCH RD"/>
    <n v="101"/>
    <s v="HOLLERAN EDWARD F"/>
    <s v="MR30"/>
    <s v="ONE FAMILY"/>
    <s v="49//H12//"/>
    <n v="0.39660000000000001"/>
    <n v="0"/>
    <n v="0"/>
    <n v="1"/>
    <n v="1"/>
    <s v="SEWER"/>
    <n v="1"/>
    <n v="1"/>
    <n v="12600"/>
    <s v="YES"/>
    <n v="0"/>
    <s v="49-H12"/>
    <s v="Public Water,Public Sewer"/>
    <s v="SEWER"/>
    <s v="SEWER"/>
    <n v="12600"/>
    <m/>
    <m/>
    <n v="0"/>
    <n v="0"/>
    <n v="3"/>
    <n v="1092"/>
    <n v="1"/>
    <m/>
    <m/>
    <m/>
    <m/>
    <m/>
    <m/>
    <m/>
    <m/>
    <m/>
    <m/>
    <n v="2"/>
    <n v="1"/>
    <x v="0"/>
    <x v="0"/>
  </r>
  <r>
    <s v="56-1"/>
    <m/>
    <x v="0"/>
    <s v="4 LITTLETON DR"/>
    <n v="903"/>
    <s v="TOWN OF WAREHAM"/>
    <s v="MR30"/>
    <s v="TAX POSS  MDL-00"/>
    <s v="56//1//"/>
    <n v="1.3988400000000001"/>
    <n v="0"/>
    <n v="1"/>
    <n v="0"/>
    <n v="1"/>
    <m/>
    <n v="0"/>
    <n v="1"/>
    <n v="3900"/>
    <s v="NO_W1"/>
    <n v="3900"/>
    <s v="56-1"/>
    <m/>
    <m/>
    <s v="SEPTIC"/>
    <n v="3900"/>
    <m/>
    <m/>
    <n v="0"/>
    <n v="1"/>
    <n v="0"/>
    <n v="0"/>
    <n v="0"/>
    <m/>
    <m/>
    <m/>
    <m/>
    <m/>
    <m/>
    <m/>
    <m/>
    <m/>
    <m/>
    <n v="5"/>
    <n v="1"/>
    <x v="0"/>
    <x v="0"/>
  </r>
  <r>
    <s v="46-53"/>
    <m/>
    <x v="0"/>
    <s v="49 WARR AVE"/>
    <n v="101"/>
    <s v="MOROGE RICHARD"/>
    <s v="R30"/>
    <s v="ONE FAMILY"/>
    <s v="46//53//"/>
    <n v="0.24782999999999999"/>
    <n v="0"/>
    <n v="0"/>
    <n v="1"/>
    <n v="1"/>
    <s v="SEWER"/>
    <n v="1"/>
    <n v="1"/>
    <n v="8100"/>
    <s v="YES"/>
    <n v="0"/>
    <s v="46-53"/>
    <s v="All Public"/>
    <s v="SEWER"/>
    <s v="SEWER"/>
    <n v="8100"/>
    <m/>
    <m/>
    <n v="0"/>
    <n v="0"/>
    <n v="2"/>
    <n v="829"/>
    <n v="1"/>
    <m/>
    <m/>
    <m/>
    <m/>
    <m/>
    <m/>
    <m/>
    <m/>
    <m/>
    <m/>
    <n v="2"/>
    <n v="1"/>
    <x v="4"/>
    <x v="4"/>
  </r>
  <r>
    <s v="49-1000"/>
    <m/>
    <x v="0"/>
    <s v="0 JOB'S ISLAND RD"/>
    <n v="104"/>
    <s v="LANZA MARK J TRUSTEE OF THE"/>
    <s v="MR30"/>
    <s v="TWO FAMILY"/>
    <s v="49//1000//"/>
    <n v="16.653739999999999"/>
    <n v="1"/>
    <n v="1"/>
    <n v="1"/>
    <n v="1"/>
    <s v="SEPTIC"/>
    <n v="0"/>
    <n v="0"/>
    <n v="0"/>
    <s v="YES"/>
    <n v="0"/>
    <s v="49-1000"/>
    <s v="Well,Septic"/>
    <s v="SEPTIC"/>
    <s v="SEPTIC"/>
    <n v="0"/>
    <m/>
    <m/>
    <n v="2"/>
    <n v="2"/>
    <n v="5"/>
    <n v="3182"/>
    <n v="1.75"/>
    <m/>
    <m/>
    <m/>
    <m/>
    <m/>
    <m/>
    <m/>
    <m/>
    <m/>
    <m/>
    <n v="1"/>
    <n v="1"/>
    <x v="4"/>
    <x v="4"/>
  </r>
  <r>
    <s v="LAND_NOPARC"/>
    <m/>
    <x v="0"/>
    <m/>
    <n v="0"/>
    <m/>
    <m/>
    <m/>
    <m/>
    <n v="6.62E-3"/>
    <n v="0"/>
    <n v="0"/>
    <n v="0"/>
    <n v="0"/>
    <m/>
    <n v="0"/>
    <n v="0"/>
    <n v="0"/>
    <s v="NO"/>
    <n v="0"/>
    <m/>
    <m/>
    <m/>
    <m/>
    <n v="0"/>
    <m/>
    <m/>
    <n v="0"/>
    <n v="0"/>
    <n v="0"/>
    <n v="0"/>
    <n v="0"/>
    <m/>
    <m/>
    <m/>
    <m/>
    <m/>
    <m/>
    <m/>
    <m/>
    <m/>
    <m/>
    <n v="0"/>
    <n v="1"/>
    <x v="4"/>
    <x v="4"/>
  </r>
  <r>
    <s v="UNK1377"/>
    <s v="FEE"/>
    <x v="0"/>
    <s v="14 BROWN ST"/>
    <n v="130"/>
    <s v="PACOR INC"/>
    <s v="MR30"/>
    <s v="RES ACLND"/>
    <m/>
    <n v="4.0099999999999997E-2"/>
    <n v="0"/>
    <n v="0"/>
    <n v="0"/>
    <n v="0"/>
    <m/>
    <n v="0"/>
    <n v="0"/>
    <n v="0"/>
    <s v="NO_W2"/>
    <n v="0"/>
    <m/>
    <m/>
    <m/>
    <m/>
    <n v="0"/>
    <m/>
    <m/>
    <n v="0"/>
    <n v="0"/>
    <n v="0"/>
    <n v="0"/>
    <n v="0"/>
    <s v="SPLIT INTO MARSH ROCK ROAD CONDOS?"/>
    <m/>
    <m/>
    <m/>
    <m/>
    <m/>
    <m/>
    <m/>
    <m/>
    <m/>
    <n v="1"/>
    <n v="1"/>
    <x v="0"/>
    <x v="0"/>
  </r>
  <r>
    <s v="46-H4"/>
    <m/>
    <x v="0"/>
    <s v="48 WARR AVE"/>
    <n v="101"/>
    <s v="BROWN ROBERT L"/>
    <s v="MR30"/>
    <s v="ONE FAMILY"/>
    <s v="46//H4//"/>
    <n v="0.29504000000000002"/>
    <n v="0"/>
    <n v="0"/>
    <n v="1"/>
    <n v="1"/>
    <s v="SEWER"/>
    <n v="1"/>
    <n v="1"/>
    <n v="14300"/>
    <s v="NO_W1"/>
    <n v="0"/>
    <s v="46-H4"/>
    <s v="All Public"/>
    <s v="SEWER"/>
    <s v="SEWER"/>
    <n v="14300"/>
    <m/>
    <m/>
    <n v="0"/>
    <n v="0"/>
    <n v="3"/>
    <n v="1032"/>
    <n v="1"/>
    <m/>
    <m/>
    <m/>
    <m/>
    <m/>
    <m/>
    <m/>
    <m/>
    <m/>
    <m/>
    <n v="2"/>
    <n v="1"/>
    <x v="4"/>
    <x v="4"/>
  </r>
  <r>
    <s v="LAND_NOPARC"/>
    <m/>
    <x v="0"/>
    <m/>
    <n v="0"/>
    <m/>
    <m/>
    <m/>
    <m/>
    <n v="1.532E-2"/>
    <n v="0"/>
    <n v="0"/>
    <n v="0"/>
    <n v="0"/>
    <m/>
    <n v="0"/>
    <n v="0"/>
    <n v="0"/>
    <s v="NO"/>
    <n v="0"/>
    <m/>
    <m/>
    <m/>
    <m/>
    <n v="0"/>
    <m/>
    <m/>
    <n v="0"/>
    <n v="0"/>
    <n v="0"/>
    <n v="0"/>
    <n v="0"/>
    <m/>
    <m/>
    <m/>
    <m/>
    <m/>
    <m/>
    <m/>
    <m/>
    <m/>
    <m/>
    <n v="0"/>
    <n v="1"/>
    <x v="4"/>
    <x v="4"/>
  </r>
  <r>
    <s v="39-M24A"/>
    <m/>
    <x v="0"/>
    <s v="34 OAK ST"/>
    <n v="109"/>
    <s v="BOCCADORO SALVATORE J"/>
    <s v="R30"/>
    <s v="MULTI HSES"/>
    <s v="39//M24/A/"/>
    <n v="0.67161000000000004"/>
    <n v="1"/>
    <n v="1"/>
    <n v="1"/>
    <n v="1"/>
    <s v="SEPTIC"/>
    <n v="0"/>
    <n v="1"/>
    <n v="2000"/>
    <s v="YES"/>
    <n v="2000"/>
    <s v="39-M24A"/>
    <s v="Public Water,Septic"/>
    <s v="SEPTIC"/>
    <s v="SEPTIC"/>
    <n v="2000"/>
    <m/>
    <m/>
    <n v="1"/>
    <n v="1"/>
    <n v="3"/>
    <n v="2817"/>
    <n v="1"/>
    <m/>
    <m/>
    <m/>
    <m/>
    <m/>
    <m/>
    <m/>
    <m/>
    <m/>
    <m/>
    <n v="1"/>
    <n v="1"/>
    <x v="5"/>
    <x v="5"/>
  </r>
  <r>
    <s v="UNK1223"/>
    <s v="FEE"/>
    <x v="0"/>
    <s v="MARSH AVE"/>
    <n v="0"/>
    <m/>
    <m/>
    <m/>
    <m/>
    <n v="2.3682799999999999"/>
    <n v="1"/>
    <n v="1"/>
    <n v="1"/>
    <n v="1"/>
    <s v="SEPTIC"/>
    <n v="0"/>
    <n v="0"/>
    <n v="0"/>
    <s v="NO_W2"/>
    <n v="0"/>
    <m/>
    <m/>
    <m/>
    <s v="SEPTIC"/>
    <n v="0"/>
    <m/>
    <m/>
    <n v="1"/>
    <n v="1"/>
    <n v="0"/>
    <n v="0"/>
    <n v="0"/>
    <s v="Not in new Assr DB, Makepe?, old info"/>
    <m/>
    <m/>
    <m/>
    <m/>
    <m/>
    <m/>
    <m/>
    <m/>
    <m/>
    <n v="1"/>
    <n v="1"/>
    <x v="0"/>
    <x v="0"/>
  </r>
  <r>
    <s v="46-62"/>
    <m/>
    <x v="0"/>
    <s v="15 FRANCONIA AVE"/>
    <n v="101"/>
    <s v="ORLIK PETER J JR"/>
    <s v="R30"/>
    <s v="ONE FAMILY"/>
    <s v="46//62//"/>
    <n v="0.33662999999999998"/>
    <n v="0"/>
    <n v="0"/>
    <n v="1"/>
    <n v="1"/>
    <s v="SEWER"/>
    <n v="1"/>
    <n v="1"/>
    <n v="7200"/>
    <s v="YES"/>
    <n v="0"/>
    <s v="46-62"/>
    <s v="Public Water,Public Sewer"/>
    <s v="SEWER"/>
    <s v="SEWER"/>
    <n v="7200"/>
    <m/>
    <m/>
    <n v="0"/>
    <n v="0"/>
    <n v="4"/>
    <n v="1691"/>
    <n v="1"/>
    <m/>
    <m/>
    <m/>
    <m/>
    <m/>
    <m/>
    <m/>
    <m/>
    <m/>
    <m/>
    <n v="4"/>
    <n v="1"/>
    <x v="4"/>
    <x v="4"/>
  </r>
  <r>
    <s v="LAND_NOPARC"/>
    <m/>
    <x v="0"/>
    <m/>
    <n v="0"/>
    <m/>
    <m/>
    <m/>
    <m/>
    <n v="0.12972"/>
    <n v="0"/>
    <n v="0"/>
    <n v="0"/>
    <n v="0"/>
    <m/>
    <n v="0"/>
    <n v="0"/>
    <n v="0"/>
    <s v="NO"/>
    <n v="0"/>
    <m/>
    <m/>
    <m/>
    <m/>
    <n v="0"/>
    <m/>
    <m/>
    <n v="0"/>
    <n v="0"/>
    <n v="0"/>
    <n v="0"/>
    <n v="0"/>
    <m/>
    <m/>
    <m/>
    <m/>
    <m/>
    <m/>
    <m/>
    <m/>
    <m/>
    <m/>
    <n v="0"/>
    <n v="1"/>
    <x v="4"/>
    <x v="4"/>
  </r>
  <r>
    <s v="56-1009"/>
    <m/>
    <x v="0"/>
    <s v="47 SWIFTS BCH RD"/>
    <n v="104"/>
    <s v="ROTCHFORD EDWARD R"/>
    <s v="MR30"/>
    <s v="TWO FAMILY"/>
    <s v="56//1009//"/>
    <n v="0.64010999999999996"/>
    <n v="0"/>
    <n v="0"/>
    <n v="1"/>
    <n v="1"/>
    <s v="SEWER"/>
    <n v="1"/>
    <n v="2"/>
    <n v="12100"/>
    <s v="YES"/>
    <n v="0"/>
    <s v="56-1009"/>
    <m/>
    <m/>
    <s v="SEWER"/>
    <n v="6050"/>
    <m/>
    <m/>
    <n v="0"/>
    <n v="0"/>
    <n v="4"/>
    <n v="1534"/>
    <n v="1.3"/>
    <m/>
    <m/>
    <m/>
    <m/>
    <m/>
    <m/>
    <m/>
    <m/>
    <m/>
    <m/>
    <n v="1"/>
    <n v="1"/>
    <x v="0"/>
    <x v="0"/>
  </r>
  <r>
    <s v="46-52"/>
    <m/>
    <x v="0"/>
    <s v="47 WARR AVE"/>
    <n v="101"/>
    <s v="CODY WILLIAM J"/>
    <s v="R30"/>
    <s v="ONE FAMILY"/>
    <s v="46//52//"/>
    <n v="0.18476000000000001"/>
    <n v="0"/>
    <n v="0"/>
    <n v="1"/>
    <n v="1"/>
    <s v="SEWER"/>
    <n v="1"/>
    <n v="1"/>
    <n v="2100"/>
    <s v="NO_W1"/>
    <n v="0"/>
    <s v="46-52"/>
    <s v="All Public"/>
    <s v="SEWER"/>
    <s v="SEWER"/>
    <n v="2100"/>
    <m/>
    <m/>
    <n v="0"/>
    <n v="0"/>
    <n v="2"/>
    <n v="1088"/>
    <n v="1"/>
    <m/>
    <m/>
    <m/>
    <m/>
    <m/>
    <m/>
    <m/>
    <m/>
    <m/>
    <m/>
    <n v="2"/>
    <n v="1"/>
    <x v="4"/>
    <x v="4"/>
  </r>
  <r>
    <s v="UNK1372"/>
    <s v="FEE"/>
    <x v="0"/>
    <s v="LITTLE TON DR"/>
    <n v="0"/>
    <m/>
    <m/>
    <m/>
    <m/>
    <n v="5.0610000000000002E-2"/>
    <n v="0"/>
    <n v="0"/>
    <n v="0"/>
    <n v="0"/>
    <m/>
    <n v="0"/>
    <n v="0"/>
    <n v="0"/>
    <s v="NO_W2"/>
    <n v="0"/>
    <m/>
    <m/>
    <m/>
    <m/>
    <n v="0"/>
    <m/>
    <m/>
    <n v="0"/>
    <n v="0"/>
    <n v="0"/>
    <n v="0"/>
    <n v="0"/>
    <s v="Not in new Assr DB, Makepe?, old info"/>
    <m/>
    <m/>
    <m/>
    <m/>
    <m/>
    <m/>
    <m/>
    <m/>
    <m/>
    <n v="1"/>
    <n v="1"/>
    <x v="0"/>
    <x v="0"/>
  </r>
  <r>
    <s v="46-1000A"/>
    <m/>
    <x v="0"/>
    <s v="0 RIVERSIDE AVE"/>
    <n v="132"/>
    <s v="WARR WILLIAM E C III"/>
    <s v="R30"/>
    <s v="RES ACLNUD  MDL-00"/>
    <s v="46//1000/A/"/>
    <n v="1.1589799999999999"/>
    <n v="0"/>
    <n v="0"/>
    <n v="0"/>
    <n v="0"/>
    <m/>
    <n v="0"/>
    <n v="0"/>
    <n v="0"/>
    <s v="NO_W1"/>
    <n v="0"/>
    <s v="46-1000A"/>
    <m/>
    <m/>
    <m/>
    <n v="0"/>
    <m/>
    <m/>
    <n v="0"/>
    <n v="0"/>
    <n v="0"/>
    <n v="0"/>
    <n v="0"/>
    <m/>
    <m/>
    <m/>
    <m/>
    <m/>
    <m/>
    <m/>
    <m/>
    <m/>
    <m/>
    <n v="1"/>
    <n v="1"/>
    <x v="4"/>
    <x v="4"/>
  </r>
  <r>
    <s v="39-G13"/>
    <m/>
    <x v="0"/>
    <s v="10 PETER COOPER DRIVE"/>
    <n v="101"/>
    <s v="BAUM MICHELLE A"/>
    <s v="R30"/>
    <s v="ONE FAMILY"/>
    <s v="39//G13//"/>
    <n v="0.76432999999999995"/>
    <n v="0"/>
    <n v="0"/>
    <n v="1"/>
    <n v="1"/>
    <s v="SEWER"/>
    <n v="1"/>
    <n v="1"/>
    <n v="10800"/>
    <s v="YES"/>
    <n v="0"/>
    <s v="39-G13"/>
    <s v="All Public"/>
    <s v="SEWER"/>
    <s v="SEWER"/>
    <n v="10800"/>
    <m/>
    <m/>
    <n v="0"/>
    <n v="0"/>
    <n v="4"/>
    <n v="2246"/>
    <n v="2"/>
    <m/>
    <m/>
    <m/>
    <m/>
    <m/>
    <m/>
    <m/>
    <m/>
    <m/>
    <m/>
    <n v="1"/>
    <n v="1"/>
    <x v="5"/>
    <x v="5"/>
  </r>
  <r>
    <s v="UNK1378"/>
    <s v="FEE"/>
    <x v="0"/>
    <s v="14 BROWN ST"/>
    <n v="130"/>
    <s v="PACOR INC"/>
    <s v="MR30"/>
    <s v="RES ACLND"/>
    <m/>
    <n v="0.13888"/>
    <n v="0"/>
    <n v="0"/>
    <n v="0"/>
    <n v="0"/>
    <m/>
    <n v="0"/>
    <n v="0"/>
    <n v="0"/>
    <s v="NO_W2"/>
    <n v="0"/>
    <m/>
    <m/>
    <m/>
    <m/>
    <n v="0"/>
    <m/>
    <m/>
    <n v="0"/>
    <n v="0"/>
    <n v="0"/>
    <n v="0"/>
    <n v="0"/>
    <s v="SPLIT INTO MARSH ROCK ROAD CONDOS?"/>
    <m/>
    <m/>
    <m/>
    <m/>
    <m/>
    <m/>
    <m/>
    <m/>
    <m/>
    <n v="0"/>
    <n v="1"/>
    <x v="0"/>
    <x v="0"/>
  </r>
  <r>
    <s v="39-1001"/>
    <m/>
    <x v="0"/>
    <s v="69 OAK ST"/>
    <n v="903"/>
    <s v="TOWN OF WAREHAM"/>
    <s v="R30"/>
    <s v="MUNICIPAL  MDL-00"/>
    <s v="39//1001//"/>
    <n v="1.19611"/>
    <n v="0"/>
    <n v="0"/>
    <n v="0"/>
    <n v="0"/>
    <m/>
    <n v="0"/>
    <n v="1"/>
    <n v="1200"/>
    <s v="YES"/>
    <n v="0"/>
    <s v="39-1001"/>
    <m/>
    <m/>
    <m/>
    <n v="1200"/>
    <s v="fee simple"/>
    <s v="YES"/>
    <n v="0"/>
    <n v="0"/>
    <n v="0"/>
    <n v="0"/>
    <n v="0"/>
    <m/>
    <m/>
    <m/>
    <m/>
    <m/>
    <m/>
    <m/>
    <m/>
    <m/>
    <m/>
    <n v="1"/>
    <n v="1"/>
    <x v="5"/>
    <x v="5"/>
  </r>
  <r>
    <s v="46-H6"/>
    <m/>
    <x v="0"/>
    <s v="46 WARR AVE"/>
    <n v="101"/>
    <s v="TOWER MARK E"/>
    <s v="MR30"/>
    <s v="ONE FAMILY"/>
    <s v="46//H6//"/>
    <n v="0.14752000000000001"/>
    <n v="0"/>
    <n v="0"/>
    <n v="1"/>
    <n v="1"/>
    <s v="SEWER"/>
    <n v="1"/>
    <n v="1"/>
    <n v="5000"/>
    <s v="YES"/>
    <n v="0"/>
    <s v="46-H6"/>
    <s v="All Public"/>
    <s v="SEWER"/>
    <s v="SEWER"/>
    <n v="5000"/>
    <m/>
    <m/>
    <n v="0"/>
    <n v="0"/>
    <n v="2"/>
    <n v="1008"/>
    <n v="2"/>
    <m/>
    <m/>
    <m/>
    <m/>
    <m/>
    <m/>
    <m/>
    <m/>
    <m/>
    <m/>
    <n v="1"/>
    <n v="1"/>
    <x v="4"/>
    <x v="4"/>
  </r>
  <r>
    <s v="LAND_NOPARC"/>
    <m/>
    <x v="0"/>
    <m/>
    <n v="0"/>
    <m/>
    <m/>
    <m/>
    <m/>
    <n v="0.18278"/>
    <n v="0"/>
    <n v="0"/>
    <n v="0"/>
    <n v="0"/>
    <m/>
    <n v="0"/>
    <n v="0"/>
    <n v="0"/>
    <s v="NO"/>
    <n v="0"/>
    <m/>
    <m/>
    <m/>
    <m/>
    <n v="0"/>
    <m/>
    <m/>
    <n v="0"/>
    <n v="0"/>
    <n v="0"/>
    <n v="0"/>
    <n v="0"/>
    <m/>
    <m/>
    <m/>
    <m/>
    <m/>
    <m/>
    <m/>
    <m/>
    <m/>
    <m/>
    <n v="0"/>
    <n v="1"/>
    <x v="4"/>
    <x v="4"/>
  </r>
  <r>
    <s v="46-59"/>
    <m/>
    <x v="0"/>
    <s v="12 FRANCONIA AVE"/>
    <n v="101"/>
    <s v="EDWARDS JOSEPH PAUL"/>
    <s v="R30"/>
    <s v="ONE FAMILY"/>
    <s v="46//59//"/>
    <n v="0.44964999999999999"/>
    <n v="0"/>
    <n v="0"/>
    <n v="1"/>
    <n v="1"/>
    <s v="SEWER"/>
    <n v="1"/>
    <n v="1"/>
    <n v="8700"/>
    <s v="NO_W1"/>
    <n v="0"/>
    <s v="46-59"/>
    <s v="Public Water,Public Sewer"/>
    <s v="SEWER"/>
    <s v="SEWER"/>
    <n v="8700"/>
    <m/>
    <m/>
    <n v="0"/>
    <n v="0"/>
    <n v="3"/>
    <n v="1040"/>
    <n v="1"/>
    <m/>
    <m/>
    <m/>
    <m/>
    <m/>
    <m/>
    <m/>
    <m/>
    <m/>
    <m/>
    <n v="4"/>
    <n v="1"/>
    <x v="4"/>
    <x v="4"/>
  </r>
  <r>
    <s v="LAND_NOPARC"/>
    <m/>
    <x v="0"/>
    <m/>
    <n v="0"/>
    <m/>
    <m/>
    <m/>
    <m/>
    <n v="3.8999999999999998E-3"/>
    <n v="0"/>
    <n v="0"/>
    <n v="0"/>
    <n v="0"/>
    <m/>
    <n v="0"/>
    <n v="0"/>
    <n v="0"/>
    <s v="NO"/>
    <n v="0"/>
    <m/>
    <m/>
    <m/>
    <m/>
    <n v="0"/>
    <m/>
    <m/>
    <n v="0"/>
    <n v="0"/>
    <n v="0"/>
    <n v="0"/>
    <n v="0"/>
    <m/>
    <m/>
    <m/>
    <m/>
    <m/>
    <m/>
    <m/>
    <m/>
    <m/>
    <m/>
    <n v="0"/>
    <n v="1"/>
    <x v="4"/>
    <x v="4"/>
  </r>
  <r>
    <s v="46-50"/>
    <m/>
    <x v="0"/>
    <s v="43 WARR AVE"/>
    <n v="101"/>
    <s v="ALLARD PETER D"/>
    <s v="R30"/>
    <s v="ONE FAMILY"/>
    <s v="46//50//"/>
    <n v="0.20632"/>
    <n v="0"/>
    <n v="0"/>
    <n v="1"/>
    <n v="1"/>
    <s v="SEWER"/>
    <n v="1"/>
    <n v="1"/>
    <n v="7400"/>
    <s v="YES"/>
    <n v="0"/>
    <s v="46-50"/>
    <s v="All Public"/>
    <s v="SEWER"/>
    <s v="SEWER"/>
    <n v="7400"/>
    <m/>
    <m/>
    <n v="0"/>
    <n v="0"/>
    <n v="3"/>
    <n v="1346"/>
    <n v="1.75"/>
    <m/>
    <m/>
    <m/>
    <m/>
    <m/>
    <m/>
    <m/>
    <m/>
    <m/>
    <m/>
    <n v="2"/>
    <n v="1"/>
    <x v="4"/>
    <x v="4"/>
  </r>
  <r>
    <s v="49-1009A"/>
    <m/>
    <x v="0"/>
    <s v="0 MARSH AVE"/>
    <n v="132"/>
    <s v="MAKSY DEREK A TRUSTEE OF ROYAL"/>
    <s v="MR30"/>
    <s v="RES ACLNUD  MDL-00"/>
    <s v="49//1009/A/"/>
    <n v="2.7685599999999999"/>
    <n v="0"/>
    <n v="0"/>
    <n v="0"/>
    <n v="0"/>
    <m/>
    <n v="0"/>
    <n v="0"/>
    <n v="0"/>
    <s v="YES"/>
    <n v="0"/>
    <s v="49-1009A"/>
    <m/>
    <m/>
    <m/>
    <n v="0"/>
    <m/>
    <m/>
    <n v="0"/>
    <n v="0"/>
    <n v="0"/>
    <n v="0"/>
    <n v="0"/>
    <m/>
    <m/>
    <m/>
    <m/>
    <m/>
    <m/>
    <m/>
    <m/>
    <m/>
    <m/>
    <n v="1"/>
    <n v="1"/>
    <x v="4"/>
    <x v="4"/>
  </r>
  <r>
    <s v="49-1009B"/>
    <m/>
    <x v="0"/>
    <s v="0 MARSH AVE  OFF"/>
    <n v="903"/>
    <s v="TOWN OF WAREHAM"/>
    <s v="MR30"/>
    <s v="MUNICIPAL  MDL-00"/>
    <s v="49//1009/B/"/>
    <n v="2.2558500000000001"/>
    <n v="0"/>
    <n v="0"/>
    <n v="0"/>
    <n v="0"/>
    <m/>
    <n v="0"/>
    <n v="0"/>
    <n v="0"/>
    <s v="YES"/>
    <n v="0"/>
    <s v="49-1009B"/>
    <m/>
    <m/>
    <m/>
    <n v="0"/>
    <s v="fee simple"/>
    <s v="YES"/>
    <n v="0"/>
    <n v="0"/>
    <n v="0"/>
    <n v="0"/>
    <n v="0"/>
    <m/>
    <m/>
    <m/>
    <m/>
    <m/>
    <m/>
    <m/>
    <m/>
    <m/>
    <m/>
    <n v="1"/>
    <n v="1"/>
    <x v="4"/>
    <x v="4"/>
  </r>
  <r>
    <s v="39-M24B"/>
    <m/>
    <x v="0"/>
    <s v="6 OAK TER"/>
    <n v="101"/>
    <s v="SOMERS PAUL G"/>
    <s v="R30"/>
    <s v="ONE FAMILY"/>
    <s v="39//M24/B/"/>
    <n v="0.65958000000000006"/>
    <n v="1"/>
    <n v="1"/>
    <n v="1"/>
    <n v="1"/>
    <s v="SEPTIC"/>
    <n v="0"/>
    <n v="1"/>
    <n v="11400"/>
    <s v="YES"/>
    <n v="11400"/>
    <s v="39-M24B"/>
    <s v="Public Water,Septic"/>
    <s v="SEPTIC"/>
    <s v="SEPTIC"/>
    <n v="11400"/>
    <m/>
    <m/>
    <n v="1"/>
    <n v="1"/>
    <n v="5"/>
    <n v="3392"/>
    <n v="2.5"/>
    <m/>
    <m/>
    <m/>
    <m/>
    <m/>
    <m/>
    <m/>
    <m/>
    <m/>
    <m/>
    <n v="2"/>
    <n v="1"/>
    <x v="5"/>
    <x v="5"/>
  </r>
  <r>
    <s v="46-23"/>
    <m/>
    <x v="0"/>
    <s v="11 FRANCONIA AVE"/>
    <n v="101"/>
    <s v="NUNES GLEN R"/>
    <m/>
    <s v="ONE FAMILY"/>
    <s v="46//23//"/>
    <n v="0.38485999999999998"/>
    <n v="0"/>
    <n v="0"/>
    <n v="1"/>
    <n v="1"/>
    <s v="SEWER"/>
    <n v="1"/>
    <n v="1"/>
    <n v="12700"/>
    <s v="YES"/>
    <n v="0"/>
    <s v="46-23"/>
    <s v="Public Water,Public Sewer"/>
    <s v="SEWER"/>
    <s v="SEWER"/>
    <n v="12700"/>
    <m/>
    <m/>
    <n v="0"/>
    <n v="0"/>
    <n v="5"/>
    <n v="1344"/>
    <n v="1"/>
    <m/>
    <m/>
    <m/>
    <m/>
    <m/>
    <m/>
    <m/>
    <m/>
    <m/>
    <m/>
    <n v="4"/>
    <n v="1"/>
    <x v="4"/>
    <x v="4"/>
  </r>
  <r>
    <s v="46-H7"/>
    <m/>
    <x v="0"/>
    <s v="44 WARR AVE"/>
    <n v="101"/>
    <s v="FLINT SUSAN L"/>
    <s v="MR30"/>
    <s v="ONE FAMILY"/>
    <s v="46//H7//"/>
    <n v="0.15001"/>
    <n v="0"/>
    <n v="0"/>
    <n v="1"/>
    <n v="1"/>
    <s v="SEWER"/>
    <n v="1"/>
    <n v="1"/>
    <n v="4300"/>
    <s v="YES"/>
    <n v="0"/>
    <s v="46-H7"/>
    <s v="All Public"/>
    <s v="SEWER"/>
    <s v="SEWER"/>
    <n v="4300"/>
    <m/>
    <m/>
    <n v="0"/>
    <n v="0"/>
    <n v="2"/>
    <n v="1140"/>
    <n v="1"/>
    <m/>
    <m/>
    <m/>
    <m/>
    <m/>
    <m/>
    <m/>
    <m/>
    <m/>
    <m/>
    <n v="1"/>
    <n v="1"/>
    <x v="4"/>
    <x v="4"/>
  </r>
  <r>
    <s v="46-12"/>
    <m/>
    <x v="0"/>
    <s v="7 RIVERSIDE AVE"/>
    <n v="132"/>
    <s v="WARR WILLIAM E C III"/>
    <s v="R30"/>
    <s v="RES ACLNUD  MDL-00"/>
    <s v="46//12//"/>
    <n v="0.34150999999999998"/>
    <n v="0"/>
    <n v="0"/>
    <n v="0"/>
    <n v="0"/>
    <m/>
    <n v="0"/>
    <n v="0"/>
    <n v="0"/>
    <s v="YES"/>
    <n v="0"/>
    <s v="46-12"/>
    <m/>
    <m/>
    <m/>
    <n v="0"/>
    <m/>
    <m/>
    <n v="0"/>
    <n v="0"/>
    <n v="0"/>
    <n v="0"/>
    <n v="0"/>
    <m/>
    <m/>
    <m/>
    <m/>
    <m/>
    <m/>
    <m/>
    <m/>
    <m/>
    <m/>
    <n v="4"/>
    <n v="1"/>
    <x v="4"/>
    <x v="4"/>
  </r>
  <r>
    <s v="56-1008B"/>
    <m/>
    <x v="0"/>
    <s v="4 BROWN ST"/>
    <n v="101"/>
    <s v="ANDREWS MAUREEN A"/>
    <s v="MR30"/>
    <s v="ONE FAMILY"/>
    <s v="56//1008/B/"/>
    <n v="0.86675999999999997"/>
    <n v="0"/>
    <n v="0"/>
    <n v="1"/>
    <n v="1"/>
    <s v="SEWER"/>
    <n v="1"/>
    <n v="1"/>
    <n v="8700"/>
    <s v="NO_W1"/>
    <n v="0"/>
    <s v="56-1008B"/>
    <m/>
    <m/>
    <s v="SEWER"/>
    <n v="8700"/>
    <m/>
    <m/>
    <n v="0"/>
    <n v="0"/>
    <n v="4"/>
    <n v="1224"/>
    <n v="1.5"/>
    <m/>
    <m/>
    <m/>
    <m/>
    <m/>
    <m/>
    <m/>
    <m/>
    <m/>
    <m/>
    <n v="2"/>
    <n v="1"/>
    <x v="0"/>
    <x v="0"/>
  </r>
  <r>
    <s v="LAND_NOPARC"/>
    <m/>
    <x v="0"/>
    <m/>
    <n v="0"/>
    <m/>
    <m/>
    <m/>
    <m/>
    <n v="1.24E-3"/>
    <n v="0"/>
    <n v="0"/>
    <n v="0"/>
    <n v="0"/>
    <m/>
    <n v="0"/>
    <n v="0"/>
    <n v="0"/>
    <s v="NO"/>
    <n v="0"/>
    <m/>
    <m/>
    <m/>
    <m/>
    <n v="0"/>
    <m/>
    <m/>
    <n v="0"/>
    <n v="0"/>
    <n v="0"/>
    <n v="0"/>
    <n v="0"/>
    <m/>
    <m/>
    <m/>
    <m/>
    <m/>
    <m/>
    <m/>
    <m/>
    <m/>
    <m/>
    <n v="0"/>
    <n v="1"/>
    <x v="4"/>
    <x v="4"/>
  </r>
  <r>
    <s v="LAND_NOPARC"/>
    <m/>
    <x v="0"/>
    <m/>
    <n v="0"/>
    <m/>
    <m/>
    <m/>
    <m/>
    <n v="8.7200000000000003E-3"/>
    <n v="0"/>
    <n v="0"/>
    <n v="0"/>
    <n v="0"/>
    <m/>
    <n v="0"/>
    <n v="0"/>
    <n v="0"/>
    <s v="NO"/>
    <n v="0"/>
    <m/>
    <m/>
    <m/>
    <m/>
    <n v="0"/>
    <m/>
    <m/>
    <n v="0"/>
    <n v="0"/>
    <n v="0"/>
    <n v="0"/>
    <n v="0"/>
    <m/>
    <m/>
    <m/>
    <m/>
    <m/>
    <m/>
    <m/>
    <m/>
    <m/>
    <m/>
    <n v="0"/>
    <n v="1"/>
    <x v="4"/>
    <x v="4"/>
  </r>
  <r>
    <s v="LAND_NOPARC"/>
    <m/>
    <x v="0"/>
    <m/>
    <n v="0"/>
    <m/>
    <m/>
    <m/>
    <m/>
    <n v="6.4769999999999994E-2"/>
    <n v="0"/>
    <n v="0"/>
    <n v="0"/>
    <n v="0"/>
    <m/>
    <n v="0"/>
    <n v="0"/>
    <n v="0"/>
    <s v="NO"/>
    <n v="0"/>
    <m/>
    <m/>
    <m/>
    <m/>
    <n v="0"/>
    <m/>
    <m/>
    <n v="0"/>
    <n v="0"/>
    <n v="0"/>
    <n v="0"/>
    <n v="0"/>
    <m/>
    <m/>
    <m/>
    <m/>
    <m/>
    <m/>
    <m/>
    <m/>
    <m/>
    <m/>
    <n v="0"/>
    <n v="1"/>
    <x v="4"/>
    <x v="4"/>
  </r>
  <r>
    <s v="LAND_NOPARC"/>
    <m/>
    <x v="0"/>
    <m/>
    <n v="0"/>
    <m/>
    <m/>
    <m/>
    <m/>
    <n v="5.2700000000000004E-3"/>
    <n v="0"/>
    <n v="0"/>
    <n v="0"/>
    <n v="0"/>
    <m/>
    <n v="0"/>
    <n v="0"/>
    <n v="0"/>
    <s v="NO"/>
    <n v="0"/>
    <m/>
    <m/>
    <m/>
    <m/>
    <n v="0"/>
    <m/>
    <m/>
    <n v="0"/>
    <n v="0"/>
    <n v="0"/>
    <n v="0"/>
    <n v="0"/>
    <m/>
    <m/>
    <m/>
    <m/>
    <m/>
    <m/>
    <m/>
    <m/>
    <m/>
    <m/>
    <n v="0"/>
    <n v="1"/>
    <x v="4"/>
    <x v="4"/>
  </r>
  <r>
    <s v="48-1055"/>
    <m/>
    <x v="0"/>
    <s v="44 SWIFTS BCH RD"/>
    <n v="101"/>
    <s v="AMARAL NICOLLE"/>
    <s v="MR30"/>
    <s v="ONE FAMILY"/>
    <s v="48//1055//"/>
    <n v="0.29537999999999998"/>
    <n v="0"/>
    <n v="0"/>
    <n v="1"/>
    <n v="1"/>
    <s v="SEWER"/>
    <n v="1"/>
    <n v="1"/>
    <n v="18000"/>
    <s v="YES"/>
    <n v="0"/>
    <s v="48-1055"/>
    <s v="Public Water,Public Sewer,Gas"/>
    <s v="SEWER"/>
    <s v="SEWER"/>
    <n v="18000"/>
    <m/>
    <m/>
    <n v="0"/>
    <n v="0"/>
    <n v="2"/>
    <n v="1182"/>
    <n v="1"/>
    <m/>
    <m/>
    <m/>
    <m/>
    <m/>
    <m/>
    <m/>
    <m/>
    <m/>
    <m/>
    <n v="1"/>
    <n v="1"/>
    <x v="0"/>
    <x v="0"/>
  </r>
  <r>
    <s v="39-G14"/>
    <m/>
    <x v="0"/>
    <s v="12 PETER COOPER DRIVE"/>
    <n v="101"/>
    <s v="STGERMAINE BRIAN"/>
    <s v="R30"/>
    <s v="ONE FAMILY"/>
    <s v="39//G14//"/>
    <n v="0.74814999999999998"/>
    <n v="0"/>
    <n v="0"/>
    <n v="1"/>
    <n v="1"/>
    <s v="SEWER"/>
    <n v="1"/>
    <n v="1"/>
    <n v="18300"/>
    <s v="YES"/>
    <n v="0"/>
    <s v="39-G14"/>
    <s v="All Public"/>
    <s v="SEWER"/>
    <s v="SEWER"/>
    <n v="18300"/>
    <m/>
    <m/>
    <n v="0"/>
    <n v="0"/>
    <n v="5"/>
    <n v="2504"/>
    <n v="2"/>
    <m/>
    <m/>
    <m/>
    <m/>
    <m/>
    <m/>
    <m/>
    <m/>
    <m/>
    <m/>
    <n v="1"/>
    <n v="1"/>
    <x v="5"/>
    <x v="5"/>
  </r>
  <r>
    <s v="56-1006"/>
    <m/>
    <x v="0"/>
    <s v="8 BROWN ST"/>
    <n v="101"/>
    <s v="PRATT KEVIN J"/>
    <s v="MR30"/>
    <s v="ONE FAMILY"/>
    <s v="56//1006//"/>
    <n v="0.84931999999999996"/>
    <n v="1"/>
    <n v="1"/>
    <n v="1"/>
    <n v="1"/>
    <s v="SEPTIC"/>
    <n v="0"/>
    <n v="0"/>
    <n v="0"/>
    <s v="YES"/>
    <n v="0"/>
    <s v="56-1006"/>
    <s v="Gas,Well,Septic"/>
    <s v="SEPTIC"/>
    <s v="SEPTIC"/>
    <n v="0"/>
    <m/>
    <m/>
    <n v="1"/>
    <n v="1"/>
    <n v="3"/>
    <n v="960"/>
    <n v="1"/>
    <m/>
    <m/>
    <m/>
    <m/>
    <m/>
    <m/>
    <m/>
    <m/>
    <m/>
    <m/>
    <n v="1"/>
    <n v="1"/>
    <x v="0"/>
    <x v="0"/>
  </r>
  <r>
    <s v="46-H8"/>
    <m/>
    <x v="0"/>
    <s v="42 WARR AVE"/>
    <n v="101"/>
    <s v="AYLMER GREGORY TRUSTEE OF THE"/>
    <s v="MR30"/>
    <s v="ONE FAMILY"/>
    <s v="46//H8//"/>
    <n v="0.13103000000000001"/>
    <n v="0"/>
    <n v="0"/>
    <n v="1"/>
    <n v="1"/>
    <s v="SEWER"/>
    <n v="1"/>
    <n v="1"/>
    <n v="9100"/>
    <s v="YES"/>
    <n v="0"/>
    <s v="46-H8"/>
    <s v="All Public"/>
    <s v="SEWER"/>
    <s v="SEWER"/>
    <n v="9100"/>
    <m/>
    <m/>
    <n v="0"/>
    <n v="0"/>
    <n v="2"/>
    <n v="764"/>
    <n v="1"/>
    <m/>
    <m/>
    <m/>
    <m/>
    <m/>
    <m/>
    <m/>
    <m/>
    <m/>
    <m/>
    <n v="1"/>
    <n v="1"/>
    <x v="4"/>
    <x v="4"/>
  </r>
  <r>
    <s v="46-48"/>
    <m/>
    <x v="0"/>
    <s v="39 WARR AVE"/>
    <n v="104"/>
    <s v="CURRAN LORNA L"/>
    <s v="R30"/>
    <s v="TWO FAMILY"/>
    <s v="46//48//"/>
    <n v="0.28628999999999999"/>
    <n v="0"/>
    <n v="0"/>
    <n v="1"/>
    <n v="1"/>
    <s v="SEWER"/>
    <n v="1"/>
    <n v="1"/>
    <n v="13900"/>
    <s v="YES"/>
    <n v="0"/>
    <s v="46-48"/>
    <s v="All Public"/>
    <s v="SEWER"/>
    <s v="SEWER"/>
    <n v="13900"/>
    <m/>
    <m/>
    <n v="0"/>
    <n v="0"/>
    <n v="5"/>
    <n v="2750"/>
    <n v="1.5"/>
    <m/>
    <m/>
    <m/>
    <m/>
    <m/>
    <m/>
    <m/>
    <m/>
    <m/>
    <m/>
    <n v="3"/>
    <n v="1"/>
    <x v="4"/>
    <x v="4"/>
  </r>
  <r>
    <s v="LAND_NOPARC"/>
    <m/>
    <x v="0"/>
    <m/>
    <n v="0"/>
    <m/>
    <m/>
    <m/>
    <m/>
    <n v="8.5000000000000006E-3"/>
    <n v="0"/>
    <n v="0"/>
    <n v="0"/>
    <n v="0"/>
    <m/>
    <n v="0"/>
    <n v="0"/>
    <n v="0"/>
    <s v="NO"/>
    <n v="0"/>
    <m/>
    <m/>
    <m/>
    <m/>
    <n v="0"/>
    <m/>
    <m/>
    <n v="0"/>
    <n v="0"/>
    <n v="0"/>
    <n v="0"/>
    <n v="0"/>
    <m/>
    <m/>
    <m/>
    <m/>
    <m/>
    <m/>
    <m/>
    <m/>
    <m/>
    <m/>
    <n v="0"/>
    <n v="1"/>
    <x v="4"/>
    <x v="4"/>
  </r>
  <r>
    <s v="56-1005B"/>
    <m/>
    <x v="0"/>
    <s v="10 BROWN ST"/>
    <n v="101"/>
    <s v="BAKER LESTER S"/>
    <s v="MR30"/>
    <s v="ONE FAMILY"/>
    <s v="56//1005/B/"/>
    <n v="0.59406999999999999"/>
    <n v="1"/>
    <n v="1"/>
    <n v="1"/>
    <n v="1"/>
    <s v="SEPTIC"/>
    <n v="0"/>
    <n v="1"/>
    <n v="1500"/>
    <s v="YES"/>
    <n v="1500"/>
    <s v="56-1005B"/>
    <s v="Public Water,Septic"/>
    <s v="SEPTIC"/>
    <s v="SEPTIC"/>
    <n v="1500"/>
    <m/>
    <m/>
    <n v="1"/>
    <n v="1"/>
    <n v="2"/>
    <n v="912"/>
    <n v="1"/>
    <m/>
    <m/>
    <m/>
    <m/>
    <m/>
    <m/>
    <m/>
    <m/>
    <m/>
    <m/>
    <n v="1"/>
    <n v="1"/>
    <x v="0"/>
    <x v="0"/>
  </r>
  <r>
    <s v="39-1003"/>
    <m/>
    <x v="0"/>
    <s v="0 OAK TER"/>
    <n v="903"/>
    <s v="TOWN OF WAREHAM"/>
    <s v="R30"/>
    <s v="MUNICIPAL  MDL-00"/>
    <s v="39//1003//"/>
    <n v="0.80384"/>
    <n v="0"/>
    <n v="0"/>
    <n v="0"/>
    <n v="0"/>
    <m/>
    <n v="0"/>
    <n v="0"/>
    <n v="0"/>
    <s v="YES"/>
    <n v="0"/>
    <s v="39-1003"/>
    <m/>
    <m/>
    <m/>
    <n v="0"/>
    <s v="fee simple"/>
    <s v="YES"/>
    <n v="0"/>
    <n v="0"/>
    <n v="0"/>
    <n v="0"/>
    <n v="0"/>
    <m/>
    <m/>
    <m/>
    <m/>
    <m/>
    <m/>
    <m/>
    <m/>
    <m/>
    <m/>
    <n v="1"/>
    <n v="1"/>
    <x v="5"/>
    <x v="5"/>
  </r>
  <r>
    <s v="LAND_NOPARC"/>
    <m/>
    <x v="0"/>
    <m/>
    <n v="0"/>
    <m/>
    <m/>
    <m/>
    <m/>
    <n v="7.6999999999999996E-4"/>
    <n v="0"/>
    <n v="0"/>
    <n v="0"/>
    <n v="0"/>
    <m/>
    <n v="0"/>
    <n v="0"/>
    <n v="0"/>
    <s v="NO"/>
    <n v="0"/>
    <m/>
    <m/>
    <m/>
    <m/>
    <n v="0"/>
    <m/>
    <m/>
    <n v="0"/>
    <n v="0"/>
    <n v="0"/>
    <n v="0"/>
    <n v="0"/>
    <m/>
    <m/>
    <m/>
    <m/>
    <m/>
    <m/>
    <m/>
    <m/>
    <m/>
    <m/>
    <n v="0"/>
    <n v="1"/>
    <x v="4"/>
    <x v="4"/>
  </r>
  <r>
    <s v="46-38"/>
    <m/>
    <x v="0"/>
    <s v="10 FRANCONIA AVE"/>
    <n v="101"/>
    <s v="CIESIELSKI FREDERICK L"/>
    <s v="R30"/>
    <s v="ONE FAMILY"/>
    <s v="46//38//"/>
    <n v="0.22842000000000001"/>
    <n v="0"/>
    <n v="0"/>
    <n v="1"/>
    <n v="1"/>
    <s v="SEWER"/>
    <n v="1"/>
    <n v="1"/>
    <n v="2900"/>
    <s v="YES"/>
    <n v="0"/>
    <s v="46-38"/>
    <s v="Public Water,Public Sewer"/>
    <s v="SEWER"/>
    <s v="SEWER"/>
    <n v="2900"/>
    <m/>
    <m/>
    <n v="0"/>
    <n v="0"/>
    <n v="3"/>
    <n v="925"/>
    <n v="1"/>
    <m/>
    <m/>
    <m/>
    <m/>
    <m/>
    <m/>
    <m/>
    <m/>
    <m/>
    <m/>
    <n v="2"/>
    <n v="1"/>
    <x v="4"/>
    <x v="4"/>
  </r>
  <r>
    <s v="LAND_NOPARC"/>
    <m/>
    <x v="0"/>
    <m/>
    <n v="0"/>
    <m/>
    <m/>
    <m/>
    <m/>
    <n v="8.6400000000000001E-3"/>
    <n v="0"/>
    <n v="0"/>
    <n v="0"/>
    <n v="0"/>
    <m/>
    <n v="0"/>
    <n v="0"/>
    <n v="0"/>
    <s v="NO"/>
    <n v="0"/>
    <m/>
    <m/>
    <m/>
    <m/>
    <n v="0"/>
    <m/>
    <m/>
    <n v="0"/>
    <n v="0"/>
    <n v="0"/>
    <n v="0"/>
    <n v="0"/>
    <m/>
    <m/>
    <m/>
    <m/>
    <m/>
    <m/>
    <m/>
    <m/>
    <m/>
    <m/>
    <n v="0"/>
    <n v="1"/>
    <x v="4"/>
    <x v="4"/>
  </r>
  <r>
    <s v="56-1005A"/>
    <m/>
    <x v="0"/>
    <s v="12 BROWN ST"/>
    <n v="101"/>
    <s v="AZZOLA JEAN M"/>
    <s v="MR30"/>
    <s v="ONE FAMILY"/>
    <s v="56//1005/A/"/>
    <n v="0.65647999999999995"/>
    <n v="1"/>
    <n v="1"/>
    <n v="1"/>
    <n v="1"/>
    <s v="SEPTIC"/>
    <n v="0"/>
    <n v="1"/>
    <n v="0"/>
    <s v="YES"/>
    <n v="0"/>
    <s v="56-1005A"/>
    <s v="Public Water,Septic"/>
    <s v="SEPTIC"/>
    <s v="SEPTIC"/>
    <n v="0"/>
    <m/>
    <m/>
    <n v="1"/>
    <n v="1"/>
    <n v="2"/>
    <n v="864"/>
    <n v="1"/>
    <m/>
    <m/>
    <m/>
    <m/>
    <m/>
    <m/>
    <m/>
    <m/>
    <m/>
    <m/>
    <n v="1"/>
    <n v="1"/>
    <x v="0"/>
    <x v="0"/>
  </r>
  <r>
    <s v="LAND_NOPARC"/>
    <m/>
    <x v="0"/>
    <m/>
    <n v="0"/>
    <m/>
    <m/>
    <m/>
    <m/>
    <n v="5.0680000000000003E-2"/>
    <n v="0"/>
    <n v="0"/>
    <n v="0"/>
    <n v="0"/>
    <m/>
    <n v="0"/>
    <n v="0"/>
    <n v="0"/>
    <s v="NO"/>
    <n v="0"/>
    <m/>
    <m/>
    <m/>
    <m/>
    <n v="0"/>
    <m/>
    <m/>
    <n v="0"/>
    <n v="0"/>
    <n v="0"/>
    <n v="0"/>
    <n v="0"/>
    <m/>
    <m/>
    <m/>
    <m/>
    <m/>
    <m/>
    <m/>
    <m/>
    <m/>
    <m/>
    <n v="0"/>
    <n v="1"/>
    <x v="4"/>
    <x v="4"/>
  </r>
  <r>
    <s v="46-1"/>
    <m/>
    <x v="0"/>
    <s v="1 HIDDEN COVE LN"/>
    <n v="101"/>
    <s v="BARBOZA RICHARD A"/>
    <m/>
    <s v="ONE FAMILY"/>
    <s v="46//1//"/>
    <n v="1.2576700000000001"/>
    <n v="0"/>
    <n v="0"/>
    <n v="1"/>
    <n v="1"/>
    <s v="SEWER"/>
    <n v="1"/>
    <n v="1"/>
    <n v="15600"/>
    <s v="YES"/>
    <n v="0"/>
    <s v="46-1"/>
    <m/>
    <m/>
    <s v="SEWER"/>
    <n v="15600"/>
    <m/>
    <m/>
    <n v="0"/>
    <n v="0"/>
    <n v="2"/>
    <n v="2687"/>
    <n v="1"/>
    <m/>
    <m/>
    <m/>
    <m/>
    <m/>
    <m/>
    <m/>
    <m/>
    <m/>
    <m/>
    <n v="10"/>
    <n v="1"/>
    <x v="4"/>
    <x v="4"/>
  </r>
  <r>
    <s v="48-1054"/>
    <m/>
    <x v="0"/>
    <s v="46 SWIFTS BCH RD"/>
    <n v="101"/>
    <s v="GRIFFIN JOHN B LIFE ESTATE"/>
    <s v="MR30"/>
    <s v="ONE FAMILY"/>
    <s v="48//1054//"/>
    <n v="0.21328"/>
    <n v="0"/>
    <n v="0"/>
    <n v="1"/>
    <n v="1"/>
    <s v="SEWER"/>
    <n v="1"/>
    <n v="1"/>
    <n v="700"/>
    <s v="YES"/>
    <n v="0"/>
    <s v="48-1054"/>
    <s v="Public Water,Public Sewer"/>
    <s v="SEWER"/>
    <s v="SEWER"/>
    <n v="700"/>
    <m/>
    <m/>
    <n v="0"/>
    <n v="0"/>
    <n v="2"/>
    <n v="748"/>
    <n v="1"/>
    <m/>
    <m/>
    <m/>
    <m/>
    <m/>
    <m/>
    <m/>
    <m/>
    <m/>
    <m/>
    <n v="1"/>
    <n v="1"/>
    <x v="0"/>
    <x v="0"/>
  </r>
  <r>
    <s v="LAND_NOPARC"/>
    <m/>
    <x v="0"/>
    <m/>
    <n v="0"/>
    <m/>
    <m/>
    <m/>
    <m/>
    <n v="2.1800000000000001E-3"/>
    <n v="0"/>
    <n v="0"/>
    <n v="0"/>
    <n v="0"/>
    <m/>
    <n v="0"/>
    <n v="0"/>
    <n v="0"/>
    <s v="NO"/>
    <n v="0"/>
    <m/>
    <m/>
    <m/>
    <m/>
    <n v="0"/>
    <m/>
    <m/>
    <n v="0"/>
    <n v="0"/>
    <n v="0"/>
    <n v="0"/>
    <n v="0"/>
    <m/>
    <m/>
    <m/>
    <m/>
    <m/>
    <m/>
    <m/>
    <m/>
    <m/>
    <m/>
    <n v="0"/>
    <n v="1"/>
    <x v="4"/>
    <x v="4"/>
  </r>
  <r>
    <s v="46-16"/>
    <m/>
    <x v="0"/>
    <s v="7 FRANCONIA AVE"/>
    <n v="101"/>
    <s v="NIHAN JOHN M"/>
    <s v="R30"/>
    <s v="ONE FAMILY"/>
    <s v="46//16//"/>
    <n v="1.02094"/>
    <n v="0"/>
    <n v="0"/>
    <n v="1"/>
    <n v="1"/>
    <s v="SEWER"/>
    <n v="1"/>
    <n v="0"/>
    <n v="0"/>
    <s v="YES"/>
    <n v="0"/>
    <s v="46-16"/>
    <m/>
    <m/>
    <s v="SEWER"/>
    <n v="0"/>
    <m/>
    <m/>
    <n v="0"/>
    <n v="0"/>
    <n v="3"/>
    <n v="1566"/>
    <n v="1"/>
    <m/>
    <m/>
    <m/>
    <m/>
    <m/>
    <m/>
    <m/>
    <m/>
    <m/>
    <m/>
    <n v="9"/>
    <n v="1"/>
    <x v="4"/>
    <x v="4"/>
  </r>
  <r>
    <s v="39-T45"/>
    <m/>
    <x v="0"/>
    <s v="67 OAK ST"/>
    <n v="101"/>
    <s v="KENRICK ROBERT H JR TRUSTEE OF"/>
    <s v="R30"/>
    <s v="ONE FAMILY"/>
    <s v="39//T45//"/>
    <n v="0.1757"/>
    <n v="1"/>
    <n v="1"/>
    <n v="1"/>
    <n v="1"/>
    <s v="SEPTIC"/>
    <n v="0"/>
    <n v="1"/>
    <n v="600"/>
    <s v="YES"/>
    <n v="600"/>
    <s v="39-T45"/>
    <s v="Public Water,Septic"/>
    <s v="SEPTIC"/>
    <s v="SEPTIC"/>
    <n v="600"/>
    <m/>
    <m/>
    <n v="1"/>
    <n v="1"/>
    <n v="2"/>
    <n v="784"/>
    <n v="1"/>
    <m/>
    <m/>
    <m/>
    <m/>
    <m/>
    <m/>
    <m/>
    <m/>
    <m/>
    <m/>
    <n v="1"/>
    <n v="1"/>
    <x v="5"/>
    <x v="5"/>
  </r>
  <r>
    <s v="46-40"/>
    <m/>
    <x v="0"/>
    <s v="3 CLIFFORD ST"/>
    <n v="101"/>
    <s v="SMITH VINCENT J"/>
    <s v="R30"/>
    <s v="ONE FAMILY"/>
    <s v="46//40//"/>
    <n v="0.21076"/>
    <n v="0"/>
    <n v="0"/>
    <n v="1"/>
    <n v="1"/>
    <s v="SEWER"/>
    <n v="1"/>
    <n v="0"/>
    <n v="0"/>
    <s v="YES"/>
    <n v="0"/>
    <s v="46-40"/>
    <s v="All Public"/>
    <s v="SEWER"/>
    <s v="SEWER"/>
    <n v="0"/>
    <m/>
    <m/>
    <n v="0"/>
    <n v="0"/>
    <n v="2"/>
    <n v="1233"/>
    <n v="1.5"/>
    <m/>
    <m/>
    <m/>
    <m/>
    <m/>
    <m/>
    <m/>
    <m/>
    <m/>
    <m/>
    <n v="2"/>
    <n v="1"/>
    <x v="4"/>
    <x v="4"/>
  </r>
  <r>
    <s v="46-H9"/>
    <m/>
    <x v="0"/>
    <s v="40 WARR AVE"/>
    <n v="101"/>
    <s v="WARR WILLIAM E C III"/>
    <s v="MR30"/>
    <s v="ONE FAMILY"/>
    <s v="46//H9//"/>
    <n v="0.32495000000000002"/>
    <n v="0"/>
    <n v="0"/>
    <n v="1"/>
    <n v="1"/>
    <s v="SEWER"/>
    <n v="1"/>
    <n v="1"/>
    <n v="10200"/>
    <s v="NO_W1"/>
    <n v="0"/>
    <s v="46-H9"/>
    <s v="All Public"/>
    <s v="SEWER"/>
    <s v="SEWER"/>
    <n v="10200"/>
    <m/>
    <m/>
    <n v="0"/>
    <n v="0"/>
    <n v="4"/>
    <n v="1846"/>
    <n v="1.75"/>
    <m/>
    <m/>
    <m/>
    <m/>
    <m/>
    <m/>
    <m/>
    <m/>
    <m/>
    <m/>
    <n v="2"/>
    <n v="1"/>
    <x v="4"/>
    <x v="4"/>
  </r>
  <r>
    <s v="LAND_NOPARC"/>
    <m/>
    <x v="0"/>
    <m/>
    <n v="0"/>
    <m/>
    <m/>
    <m/>
    <m/>
    <n v="5.3699999999999998E-3"/>
    <n v="0"/>
    <n v="0"/>
    <n v="0"/>
    <n v="0"/>
    <m/>
    <n v="0"/>
    <n v="0"/>
    <n v="0"/>
    <s v="NO"/>
    <n v="0"/>
    <m/>
    <m/>
    <m/>
    <m/>
    <n v="0"/>
    <m/>
    <m/>
    <n v="0"/>
    <n v="0"/>
    <n v="0"/>
    <n v="0"/>
    <n v="0"/>
    <m/>
    <m/>
    <m/>
    <m/>
    <m/>
    <m/>
    <m/>
    <m/>
    <m/>
    <m/>
    <n v="0"/>
    <n v="1"/>
    <x v="4"/>
    <x v="4"/>
  </r>
  <r>
    <s v="56-1004"/>
    <m/>
    <x v="0"/>
    <s v="45 SWIFTS BCH RD"/>
    <n v="903"/>
    <s v="TOWN OF WAREHAM"/>
    <s v="MR30"/>
    <s v="MUNICIPAL  MDL-00"/>
    <s v="56//1004//"/>
    <n v="8.9639999999999997E-2"/>
    <n v="0"/>
    <n v="0"/>
    <n v="0"/>
    <n v="0"/>
    <m/>
    <n v="0"/>
    <n v="0"/>
    <n v="0"/>
    <s v="YES"/>
    <n v="0"/>
    <s v="56-1004"/>
    <m/>
    <m/>
    <m/>
    <n v="0"/>
    <m/>
    <m/>
    <n v="0"/>
    <n v="0"/>
    <n v="0"/>
    <n v="0"/>
    <n v="0"/>
    <m/>
    <m/>
    <m/>
    <m/>
    <m/>
    <m/>
    <m/>
    <m/>
    <m/>
    <m/>
    <n v="1"/>
    <n v="1"/>
    <x v="0"/>
    <x v="0"/>
  </r>
  <r>
    <s v="46-1002"/>
    <m/>
    <x v="0"/>
    <s v="2 WARR AVE"/>
    <n v="384"/>
    <s v="ZECCO MARINE LLC"/>
    <s v="MRN"/>
    <s v="MARINAS  MDL-96"/>
    <s v="46//1002//"/>
    <n v="16.016690000000001"/>
    <n v="0"/>
    <n v="0"/>
    <n v="1"/>
    <n v="1"/>
    <s v="SEWER"/>
    <n v="1"/>
    <n v="1"/>
    <n v="19300"/>
    <s v="YES"/>
    <n v="0"/>
    <s v="46-1002"/>
    <s v="All Public"/>
    <s v="SEWER"/>
    <s v="SEWER"/>
    <n v="19300"/>
    <m/>
    <m/>
    <n v="0"/>
    <n v="0"/>
    <n v="0"/>
    <n v="8892"/>
    <n v="1"/>
    <m/>
    <m/>
    <m/>
    <m/>
    <m/>
    <m/>
    <m/>
    <m/>
    <m/>
    <m/>
    <n v="1"/>
    <n v="1"/>
    <x v="4"/>
    <x v="4"/>
  </r>
  <r>
    <s v="LAND_NOPARC"/>
    <m/>
    <x v="0"/>
    <m/>
    <n v="0"/>
    <m/>
    <m/>
    <m/>
    <m/>
    <n v="1.1730000000000001E-2"/>
    <n v="0"/>
    <n v="0"/>
    <n v="0"/>
    <n v="0"/>
    <m/>
    <n v="0"/>
    <n v="0"/>
    <n v="0"/>
    <s v="NO"/>
    <n v="0"/>
    <m/>
    <m/>
    <m/>
    <m/>
    <n v="0"/>
    <m/>
    <m/>
    <n v="0"/>
    <n v="0"/>
    <n v="0"/>
    <n v="0"/>
    <n v="0"/>
    <m/>
    <m/>
    <m/>
    <m/>
    <m/>
    <m/>
    <m/>
    <m/>
    <m/>
    <m/>
    <n v="0"/>
    <n v="1"/>
    <x v="4"/>
    <x v="4"/>
  </r>
  <r>
    <s v="39-T44"/>
    <m/>
    <x v="0"/>
    <s v="65 OAK ST"/>
    <n v="101"/>
    <s v="KENRICK ROBERT H JR"/>
    <s v="R30"/>
    <s v="ONE FAMILY"/>
    <s v="39//T44//"/>
    <n v="0.17027999999999999"/>
    <n v="1"/>
    <n v="1"/>
    <n v="1"/>
    <n v="1"/>
    <s v="SEPTIC"/>
    <n v="0"/>
    <n v="1"/>
    <n v="1200"/>
    <s v="YES"/>
    <n v="1200"/>
    <s v="39-T44"/>
    <s v="Public Water,Septic"/>
    <s v="SEPTIC"/>
    <s v="SEPTIC"/>
    <n v="1200"/>
    <m/>
    <m/>
    <n v="1"/>
    <n v="1"/>
    <n v="3"/>
    <n v="969"/>
    <n v="1"/>
    <m/>
    <m/>
    <m/>
    <m/>
    <m/>
    <m/>
    <m/>
    <m/>
    <m/>
    <m/>
    <n v="1"/>
    <n v="1"/>
    <x v="5"/>
    <x v="5"/>
  </r>
  <r>
    <s v="46-36"/>
    <m/>
    <x v="0"/>
    <s v="8 FRANCONIA AVE"/>
    <n v="101"/>
    <s v="FLAHERTY WILLIAM A"/>
    <s v="R30"/>
    <s v="ONE FAMILY"/>
    <s v="46//36//"/>
    <n v="0.26983000000000001"/>
    <n v="0"/>
    <n v="0"/>
    <n v="1"/>
    <n v="1"/>
    <s v="SEWER"/>
    <n v="1"/>
    <n v="1"/>
    <n v="10200"/>
    <s v="YES"/>
    <n v="0"/>
    <s v="46-36"/>
    <s v="Public Water,Public Sewer"/>
    <s v="SEWER"/>
    <s v="SEWER"/>
    <n v="10200"/>
    <m/>
    <m/>
    <n v="0"/>
    <n v="0"/>
    <n v="3"/>
    <n v="1643"/>
    <n v="1"/>
    <m/>
    <m/>
    <m/>
    <m/>
    <m/>
    <m/>
    <m/>
    <m/>
    <m/>
    <m/>
    <n v="2"/>
    <n v="1"/>
    <x v="4"/>
    <x v="4"/>
  </r>
  <r>
    <s v="39-G15"/>
    <m/>
    <x v="0"/>
    <s v="14 PETER COOPER DRIVE"/>
    <n v="101"/>
    <s v="BROUSSEAU CESIDIA"/>
    <s v="R30"/>
    <s v="ONE FAMILY"/>
    <s v="39//G15//"/>
    <n v="0.91239999999999999"/>
    <n v="0"/>
    <n v="0"/>
    <n v="1"/>
    <n v="1"/>
    <s v="SEWER"/>
    <n v="1"/>
    <n v="1"/>
    <n v="21300"/>
    <s v="YES"/>
    <n v="0"/>
    <s v="39-G15"/>
    <s v="All Public"/>
    <s v="SEWER"/>
    <s v="SEWER"/>
    <n v="21300"/>
    <m/>
    <m/>
    <n v="0"/>
    <n v="0"/>
    <n v="6"/>
    <n v="3254"/>
    <n v="2"/>
    <m/>
    <m/>
    <m/>
    <m/>
    <m/>
    <m/>
    <m/>
    <m/>
    <m/>
    <m/>
    <n v="1"/>
    <n v="1"/>
    <x v="5"/>
    <x v="5"/>
  </r>
  <r>
    <s v="56-1025-2A"/>
    <m/>
    <x v="0"/>
    <s v="7A ROCK MARSH RD"/>
    <n v="102"/>
    <s v="FRITSCHMANN ROBERT D"/>
    <s v="MR30"/>
    <s v="CONDO  MDL-05"/>
    <s v="56//1025/2A/"/>
    <n v="2.555E-2"/>
    <n v="0"/>
    <n v="0"/>
    <n v="0"/>
    <n v="1"/>
    <m/>
    <n v="1"/>
    <n v="10"/>
    <n v="108400"/>
    <s v="YES"/>
    <n v="0"/>
    <s v="56-1025-2A"/>
    <s v="Public Water,Public Sewer"/>
    <s v="SEWER"/>
    <s v="SEWER"/>
    <n v="10840"/>
    <m/>
    <m/>
    <n v="0"/>
    <n v="0"/>
    <n v="2"/>
    <n v="778"/>
    <n v="1"/>
    <m/>
    <m/>
    <m/>
    <m/>
    <m/>
    <m/>
    <m/>
    <m/>
    <m/>
    <m/>
    <n v="0"/>
    <n v="1"/>
    <x v="0"/>
    <x v="0"/>
  </r>
  <r>
    <s v="39-A"/>
    <m/>
    <x v="0"/>
    <s v="30 OAK ST"/>
    <n v="101"/>
    <s v="TEITELBAUM MARJORIE M"/>
    <s v="R30"/>
    <s v="ONE FAMILY"/>
    <s v="39///A/"/>
    <n v="1.27521"/>
    <n v="1"/>
    <n v="1"/>
    <n v="1"/>
    <n v="1"/>
    <s v="SEPTIC"/>
    <n v="0"/>
    <n v="1"/>
    <n v="3200"/>
    <s v="YES"/>
    <n v="3200"/>
    <s v="39-A"/>
    <s v="Public Water,Septic"/>
    <s v="SEPTIC"/>
    <s v="SEPTIC"/>
    <n v="3200"/>
    <m/>
    <m/>
    <n v="1"/>
    <n v="1"/>
    <n v="3"/>
    <n v="2013"/>
    <n v="1.5"/>
    <m/>
    <m/>
    <m/>
    <m/>
    <m/>
    <m/>
    <m/>
    <m/>
    <m/>
    <m/>
    <n v="2"/>
    <n v="1"/>
    <x v="5"/>
    <x v="5"/>
  </r>
  <r>
    <s v="46-42"/>
    <m/>
    <x v="0"/>
    <s v="35 WARR AVE"/>
    <n v="101"/>
    <s v="BRIERLEY DEBORAH-JO"/>
    <s v="R30"/>
    <s v="ONE FAMILY"/>
    <s v="46//42//"/>
    <n v="0.10552"/>
    <n v="0"/>
    <n v="0"/>
    <n v="1"/>
    <n v="1"/>
    <s v="SEWER"/>
    <n v="1"/>
    <n v="1"/>
    <n v="12200"/>
    <s v="YES"/>
    <n v="0"/>
    <s v="46-42"/>
    <s v="All Public"/>
    <s v="SEWER"/>
    <s v="SEWER"/>
    <n v="12200"/>
    <m/>
    <m/>
    <n v="0"/>
    <n v="0"/>
    <n v="2"/>
    <n v="1014"/>
    <n v="1.3"/>
    <m/>
    <m/>
    <m/>
    <m/>
    <m/>
    <m/>
    <m/>
    <m/>
    <m/>
    <m/>
    <n v="1"/>
    <n v="1"/>
    <x v="4"/>
    <x v="4"/>
  </r>
  <r>
    <s v="48-1070"/>
    <m/>
    <x v="0"/>
    <s v="48 SWIFTS BCH RD"/>
    <n v="112"/>
    <s v="RIVERVIEW VILLAGE"/>
    <s v="MR30"/>
    <s v="APT OVER 8  MDL-94"/>
    <s v="48//1070//"/>
    <n v="8.8691499999999994"/>
    <n v="0"/>
    <n v="0"/>
    <n v="22"/>
    <n v="22"/>
    <s v="SEWER"/>
    <n v="2"/>
    <n v="11"/>
    <n v="448800"/>
    <s v="YES"/>
    <n v="0"/>
    <s v="48-1070"/>
    <s v="All Public"/>
    <s v="SEWER"/>
    <s v="SEWER"/>
    <n v="40800"/>
    <m/>
    <m/>
    <n v="0"/>
    <n v="0"/>
    <n v="0"/>
    <n v="720"/>
    <n v="1"/>
    <m/>
    <m/>
    <m/>
    <m/>
    <m/>
    <m/>
    <m/>
    <m/>
    <m/>
    <m/>
    <n v="1"/>
    <n v="1"/>
    <x v="0"/>
    <x v="0"/>
  </r>
  <r>
    <s v="LAND_NOPARC"/>
    <m/>
    <x v="0"/>
    <m/>
    <n v="0"/>
    <m/>
    <m/>
    <m/>
    <m/>
    <n v="8.1710000000000005E-2"/>
    <n v="0"/>
    <n v="0"/>
    <n v="0"/>
    <n v="0"/>
    <m/>
    <n v="0"/>
    <n v="0"/>
    <n v="0"/>
    <s v="NO"/>
    <n v="0"/>
    <m/>
    <m/>
    <m/>
    <m/>
    <n v="0"/>
    <m/>
    <m/>
    <n v="0"/>
    <n v="0"/>
    <n v="0"/>
    <n v="0"/>
    <n v="0"/>
    <m/>
    <m/>
    <m/>
    <m/>
    <m/>
    <m/>
    <m/>
    <m/>
    <m/>
    <m/>
    <n v="0"/>
    <n v="1"/>
    <x v="4"/>
    <x v="4"/>
  </r>
  <r>
    <s v="LAND_NOPARC"/>
    <m/>
    <x v="0"/>
    <m/>
    <n v="0"/>
    <m/>
    <m/>
    <m/>
    <m/>
    <n v="2.7810000000000001E-2"/>
    <n v="0"/>
    <n v="0"/>
    <n v="0"/>
    <n v="0"/>
    <m/>
    <n v="0"/>
    <n v="0"/>
    <n v="0"/>
    <s v="NO"/>
    <n v="0"/>
    <m/>
    <m/>
    <m/>
    <m/>
    <n v="0"/>
    <m/>
    <m/>
    <n v="0"/>
    <n v="0"/>
    <n v="0"/>
    <n v="0"/>
    <n v="0"/>
    <m/>
    <m/>
    <m/>
    <m/>
    <m/>
    <m/>
    <m/>
    <m/>
    <m/>
    <m/>
    <n v="0"/>
    <n v="1"/>
    <x v="4"/>
    <x v="4"/>
  </r>
  <r>
    <s v="46-43"/>
    <m/>
    <x v="0"/>
    <s v="33 WARR AVE"/>
    <n v="101"/>
    <s v="MELLONI SYBIL M, KRISTI A,"/>
    <s v="R30"/>
    <s v="ONE FAMILY"/>
    <s v="46//43//"/>
    <n v="0.12608"/>
    <n v="0"/>
    <n v="0"/>
    <n v="1"/>
    <n v="1"/>
    <s v="SEWER"/>
    <n v="1"/>
    <n v="1"/>
    <n v="2500"/>
    <s v="YES"/>
    <n v="0"/>
    <s v="46-43"/>
    <s v="All Public"/>
    <s v="SEWER"/>
    <s v="SEWER"/>
    <n v="2500"/>
    <m/>
    <m/>
    <n v="0"/>
    <n v="0"/>
    <n v="2"/>
    <n v="802"/>
    <n v="1.3"/>
    <m/>
    <m/>
    <m/>
    <m/>
    <m/>
    <m/>
    <m/>
    <m/>
    <m/>
    <m/>
    <n v="1"/>
    <n v="1"/>
    <x v="4"/>
    <x v="4"/>
  </r>
  <r>
    <s v="46-29"/>
    <m/>
    <x v="0"/>
    <s v="3 FRANCONIA AVE"/>
    <n v="101"/>
    <s v="ROGERS ALBERTA H TRUSTEE OF"/>
    <s v="R30"/>
    <s v="ONE FAMILY"/>
    <s v="46//29//"/>
    <n v="0.44575999999999999"/>
    <n v="0"/>
    <n v="0"/>
    <n v="1"/>
    <n v="1"/>
    <s v="SEWER"/>
    <n v="1"/>
    <n v="1"/>
    <n v="5800"/>
    <s v="YES"/>
    <n v="0"/>
    <s v="46-29"/>
    <s v="Public Water,Public Sewer"/>
    <s v="SEWER"/>
    <s v="SEWER"/>
    <n v="5800"/>
    <m/>
    <m/>
    <n v="0"/>
    <n v="0"/>
    <n v="4"/>
    <n v="2307"/>
    <n v="1.75"/>
    <m/>
    <m/>
    <m/>
    <m/>
    <m/>
    <m/>
    <m/>
    <m/>
    <m/>
    <m/>
    <n v="3"/>
    <n v="1"/>
    <x v="4"/>
    <x v="4"/>
  </r>
  <r>
    <s v="39-T43"/>
    <m/>
    <x v="0"/>
    <s v="63 OAK ST"/>
    <n v="109"/>
    <s v="ABBOTT NATHALIE LIFE ESTATE"/>
    <s v="R30"/>
    <s v="MULTI HSES"/>
    <s v="39//T43//"/>
    <n v="0.16125999999999999"/>
    <n v="2"/>
    <n v="2"/>
    <n v="2"/>
    <n v="2"/>
    <s v="SEPTIC"/>
    <n v="0"/>
    <n v="2"/>
    <n v="2100"/>
    <s v="YES"/>
    <n v="2100"/>
    <s v="39-T43"/>
    <s v="Public Water,Septic"/>
    <s v="SEPTIC"/>
    <s v="SEPTIC"/>
    <n v="1050"/>
    <m/>
    <m/>
    <n v="2"/>
    <n v="2"/>
    <n v="1"/>
    <n v="396"/>
    <n v="1"/>
    <m/>
    <m/>
    <m/>
    <m/>
    <m/>
    <m/>
    <m/>
    <m/>
    <m/>
    <m/>
    <n v="1"/>
    <n v="1"/>
    <x v="5"/>
    <x v="5"/>
  </r>
  <r>
    <s v="UNK1379"/>
    <s v="FEE"/>
    <x v="0"/>
    <s v="14 BROWN ST"/>
    <n v="130"/>
    <s v="PACOR INC"/>
    <s v="MR30"/>
    <s v="RES ACLND"/>
    <m/>
    <n v="0.52788999999999997"/>
    <n v="0"/>
    <n v="0"/>
    <n v="0"/>
    <n v="0"/>
    <m/>
    <n v="0"/>
    <n v="0"/>
    <n v="0"/>
    <s v="NO_W2"/>
    <n v="0"/>
    <m/>
    <m/>
    <m/>
    <m/>
    <n v="0"/>
    <m/>
    <m/>
    <n v="0"/>
    <n v="0"/>
    <n v="0"/>
    <n v="0"/>
    <n v="0"/>
    <s v="SPLIT INTO MARSH ROCK ROAD CONDOS?"/>
    <m/>
    <m/>
    <m/>
    <m/>
    <m/>
    <m/>
    <m/>
    <m/>
    <m/>
    <n v="0"/>
    <n v="1"/>
    <x v="0"/>
    <x v="0"/>
  </r>
  <r>
    <s v="56-1003-6"/>
    <m/>
    <x v="0"/>
    <s v="39 SWIFTS BCH RD"/>
    <n v="101"/>
    <s v="DOCANTO QUIRINO B JR"/>
    <s v="MR30"/>
    <s v="ONE FAMILY"/>
    <s v="56//1003/6/"/>
    <n v="0.15376000000000001"/>
    <n v="0"/>
    <n v="0"/>
    <n v="1"/>
    <n v="1"/>
    <s v="SEWER"/>
    <n v="1"/>
    <n v="1"/>
    <n v="10500"/>
    <s v="YES"/>
    <n v="0"/>
    <s v="56-1003-6"/>
    <s v="Public Water,Public Sewer,Gas"/>
    <s v="SEWER"/>
    <s v="SEWER"/>
    <n v="10500"/>
    <m/>
    <m/>
    <n v="0"/>
    <n v="0"/>
    <n v="3"/>
    <n v="1306"/>
    <n v="1.75"/>
    <m/>
    <m/>
    <m/>
    <m/>
    <m/>
    <m/>
    <m/>
    <m/>
    <m/>
    <m/>
    <n v="1"/>
    <n v="1"/>
    <x v="0"/>
    <x v="0"/>
  </r>
  <r>
    <s v="46-H11"/>
    <m/>
    <x v="0"/>
    <s v="36 WARR AVE"/>
    <n v="101"/>
    <s v="STRUNK DONALD L &amp; JUNE C TRS"/>
    <s v="MR30"/>
    <s v="ONE FAMILY"/>
    <s v="46//H11//"/>
    <n v="0.31923000000000001"/>
    <n v="0"/>
    <n v="0"/>
    <n v="1"/>
    <n v="1"/>
    <s v="SEWER"/>
    <n v="1"/>
    <n v="1"/>
    <n v="6700"/>
    <s v="NO_W1"/>
    <n v="0"/>
    <s v="46-H11"/>
    <s v="All Public"/>
    <s v="SEWER"/>
    <s v="SEWER"/>
    <n v="6700"/>
    <m/>
    <m/>
    <n v="0"/>
    <n v="0"/>
    <n v="4"/>
    <n v="1536"/>
    <n v="1.5"/>
    <m/>
    <m/>
    <m/>
    <m/>
    <m/>
    <m/>
    <m/>
    <m/>
    <m/>
    <m/>
    <n v="2"/>
    <n v="1"/>
    <x v="4"/>
    <x v="4"/>
  </r>
  <r>
    <s v="LAND_NOPARC"/>
    <m/>
    <x v="0"/>
    <m/>
    <n v="0"/>
    <m/>
    <m/>
    <m/>
    <m/>
    <n v="0.58525000000000005"/>
    <n v="0"/>
    <n v="0"/>
    <n v="0"/>
    <n v="0"/>
    <m/>
    <n v="0"/>
    <n v="0"/>
    <n v="0"/>
    <s v="NO"/>
    <n v="0"/>
    <m/>
    <m/>
    <m/>
    <m/>
    <n v="0"/>
    <m/>
    <m/>
    <n v="0"/>
    <n v="0"/>
    <n v="0"/>
    <n v="0"/>
    <n v="0"/>
    <m/>
    <m/>
    <m/>
    <m/>
    <m/>
    <m/>
    <m/>
    <m/>
    <m/>
    <m/>
    <n v="0"/>
    <n v="1"/>
    <x v="4"/>
    <x v="4"/>
  </r>
  <r>
    <s v="LAND_NOPARC"/>
    <m/>
    <x v="0"/>
    <m/>
    <n v="0"/>
    <m/>
    <m/>
    <m/>
    <m/>
    <n v="0.22550000000000001"/>
    <n v="0"/>
    <n v="0"/>
    <n v="0"/>
    <n v="0"/>
    <m/>
    <n v="0"/>
    <n v="0"/>
    <n v="0"/>
    <s v="NO"/>
    <n v="0"/>
    <m/>
    <m/>
    <m/>
    <m/>
    <n v="0"/>
    <m/>
    <m/>
    <n v="0"/>
    <n v="0"/>
    <n v="0"/>
    <n v="0"/>
    <n v="0"/>
    <m/>
    <m/>
    <m/>
    <m/>
    <m/>
    <m/>
    <m/>
    <m/>
    <m/>
    <m/>
    <n v="0"/>
    <n v="1"/>
    <x v="1"/>
    <x v="1"/>
  </r>
  <r>
    <s v="56-1003-5"/>
    <m/>
    <x v="0"/>
    <s v="37 SWIFTS BCH RD"/>
    <n v="101"/>
    <s v="SEMIAO MICHAEL P"/>
    <s v="MR30"/>
    <s v="ONE FAMILY"/>
    <s v="56//1003/5/"/>
    <n v="0.14101"/>
    <n v="0"/>
    <n v="0"/>
    <n v="1"/>
    <n v="1"/>
    <s v="SEWER"/>
    <n v="1"/>
    <n v="1"/>
    <n v="6700"/>
    <s v="YES"/>
    <n v="0"/>
    <s v="56-1003-5"/>
    <s v="Public Water,Public Sewer,Gas"/>
    <s v="SEWER"/>
    <s v="SEWER"/>
    <n v="6700"/>
    <m/>
    <m/>
    <n v="0"/>
    <n v="0"/>
    <n v="3"/>
    <n v="1536"/>
    <n v="2"/>
    <m/>
    <m/>
    <m/>
    <m/>
    <m/>
    <m/>
    <m/>
    <m/>
    <m/>
    <m/>
    <n v="1"/>
    <n v="1"/>
    <x v="0"/>
    <x v="0"/>
  </r>
  <r>
    <s v="46-44"/>
    <m/>
    <x v="0"/>
    <s v="31 WARR AVE"/>
    <n v="101"/>
    <s v="ROLO FRANK S"/>
    <s v="R30"/>
    <s v="ONE FAMILY"/>
    <s v="46//44//"/>
    <n v="0.1356"/>
    <n v="0"/>
    <n v="0"/>
    <n v="1"/>
    <n v="1"/>
    <s v="SEWER"/>
    <n v="1"/>
    <n v="1"/>
    <n v="4500"/>
    <s v="YES"/>
    <n v="0"/>
    <s v="46-44"/>
    <s v="All Public"/>
    <s v="SEWER"/>
    <s v="SEWER"/>
    <n v="4500"/>
    <m/>
    <m/>
    <n v="0"/>
    <n v="0"/>
    <n v="1"/>
    <n v="568"/>
    <n v="1"/>
    <m/>
    <m/>
    <m/>
    <m/>
    <m/>
    <m/>
    <m/>
    <m/>
    <m/>
    <m/>
    <n v="1"/>
    <n v="1"/>
    <x v="4"/>
    <x v="4"/>
  </r>
  <r>
    <s v="46-33"/>
    <m/>
    <x v="0"/>
    <s v="2 FRANCONIA AVE"/>
    <n v="101"/>
    <s v="RUSSO ALBERT A"/>
    <s v="R30"/>
    <s v="ONE FAMILY"/>
    <s v="46//33//"/>
    <n v="0.31628000000000001"/>
    <n v="0"/>
    <n v="0"/>
    <n v="1"/>
    <n v="1"/>
    <s v="SEWER"/>
    <n v="1"/>
    <n v="1"/>
    <n v="6200"/>
    <s v="YES"/>
    <n v="0"/>
    <s v="46-33"/>
    <s v="Public Water,Public Sewer"/>
    <s v="SEWER"/>
    <s v="SEWER"/>
    <n v="6200"/>
    <m/>
    <m/>
    <n v="0"/>
    <n v="0"/>
    <n v="2"/>
    <n v="1656"/>
    <n v="1"/>
    <m/>
    <m/>
    <m/>
    <m/>
    <m/>
    <m/>
    <m/>
    <m/>
    <m/>
    <m/>
    <n v="3"/>
    <n v="1"/>
    <x v="4"/>
    <x v="4"/>
  </r>
  <r>
    <s v="39-T42"/>
    <m/>
    <x v="0"/>
    <s v="61 OAK ST"/>
    <n v="101"/>
    <s v="MACKAY PRESTON L"/>
    <s v="R30"/>
    <s v="ONE FAMILY"/>
    <s v="39//T42//"/>
    <n v="0.16850999999999999"/>
    <n v="1"/>
    <n v="1"/>
    <n v="1"/>
    <n v="1"/>
    <s v="SEPTIC"/>
    <n v="0"/>
    <n v="1"/>
    <n v="200"/>
    <s v="YES"/>
    <n v="200"/>
    <s v="39-T42"/>
    <s v="Public Water,Septic"/>
    <s v="SEPTIC"/>
    <s v="SEPTIC"/>
    <n v="200"/>
    <m/>
    <m/>
    <n v="1"/>
    <n v="1"/>
    <n v="3"/>
    <n v="1376"/>
    <n v="2"/>
    <m/>
    <m/>
    <m/>
    <m/>
    <m/>
    <m/>
    <m/>
    <m/>
    <m/>
    <m/>
    <n v="1"/>
    <n v="1"/>
    <x v="5"/>
    <x v="5"/>
  </r>
  <r>
    <s v="56-1003-3"/>
    <m/>
    <x v="0"/>
    <s v="33 SWIFTS BCH RD"/>
    <n v="101"/>
    <s v="YALENEZIAN APRIL L"/>
    <s v="MR30"/>
    <s v="ONE FAMILY"/>
    <s v="56//1003/3/"/>
    <n v="0.21221000000000001"/>
    <n v="0"/>
    <n v="0"/>
    <n v="1"/>
    <n v="1"/>
    <s v="SEWER"/>
    <n v="1"/>
    <n v="1"/>
    <n v="7500"/>
    <s v="YES"/>
    <n v="0"/>
    <s v="56-1003-3"/>
    <s v="Public Water,Public Sewer,Gas"/>
    <s v="SEWER"/>
    <s v="SEWER"/>
    <n v="7500"/>
    <m/>
    <m/>
    <n v="0"/>
    <n v="0"/>
    <n v="3"/>
    <n v="1306"/>
    <n v="1.75"/>
    <m/>
    <m/>
    <m/>
    <m/>
    <m/>
    <m/>
    <m/>
    <m/>
    <m/>
    <m/>
    <n v="1"/>
    <n v="1"/>
    <x v="0"/>
    <x v="0"/>
  </r>
  <r>
    <s v="39-G16"/>
    <m/>
    <x v="0"/>
    <s v="16 PETER COOPER DRIVE"/>
    <n v="101"/>
    <s v="KNAPP CONNIE &amp; KEOUGH DEBRA"/>
    <s v="R30"/>
    <s v="ONE FAMILY"/>
    <s v="39//G16//"/>
    <n v="1.0162199999999999"/>
    <n v="0"/>
    <n v="0"/>
    <n v="1"/>
    <n v="1"/>
    <s v="SEWER"/>
    <n v="1"/>
    <n v="1"/>
    <n v="13600"/>
    <s v="YES"/>
    <n v="0"/>
    <s v="39-G16"/>
    <s v="All Public"/>
    <s v="SEWER"/>
    <s v="SEWER"/>
    <n v="13600"/>
    <m/>
    <m/>
    <n v="0"/>
    <n v="0"/>
    <n v="3"/>
    <n v="1809"/>
    <n v="1.75"/>
    <m/>
    <m/>
    <m/>
    <m/>
    <m/>
    <m/>
    <m/>
    <m/>
    <m/>
    <m/>
    <n v="1"/>
    <n v="1"/>
    <x v="5"/>
    <x v="5"/>
  </r>
  <r>
    <s v="39-C"/>
    <m/>
    <x v="0"/>
    <s v="2 OAK TER"/>
    <n v="101"/>
    <s v="DEVLIN EDWARD"/>
    <s v="R30"/>
    <s v="ONE FAMILY"/>
    <s v="39///C/"/>
    <n v="0.50834000000000001"/>
    <n v="1"/>
    <n v="1"/>
    <n v="1"/>
    <n v="1"/>
    <s v="SEPTIC"/>
    <n v="0"/>
    <n v="1"/>
    <n v="5400"/>
    <s v="YES"/>
    <n v="5400"/>
    <s v="39-C"/>
    <s v="Public Water,Septic"/>
    <s v="SEPTIC"/>
    <s v="SEPTIC"/>
    <n v="5400"/>
    <m/>
    <m/>
    <n v="1"/>
    <n v="1"/>
    <n v="3"/>
    <n v="1152"/>
    <n v="1"/>
    <m/>
    <m/>
    <m/>
    <m/>
    <m/>
    <m/>
    <m/>
    <m/>
    <m/>
    <m/>
    <n v="1"/>
    <n v="1"/>
    <x v="5"/>
    <x v="5"/>
  </r>
  <r>
    <s v="56-1003-4"/>
    <m/>
    <x v="0"/>
    <s v="35 SWIFTS BCH RD"/>
    <n v="101"/>
    <s v="SMITH CHRISTINE"/>
    <s v="MR30"/>
    <s v="ONE FAMILY"/>
    <s v="56//1003/4/"/>
    <n v="0.14066999999999999"/>
    <n v="0"/>
    <n v="0"/>
    <n v="1"/>
    <n v="1"/>
    <s v="SEWER"/>
    <n v="1"/>
    <n v="1"/>
    <n v="13600"/>
    <s v="YES"/>
    <n v="0"/>
    <s v="56-1003-4"/>
    <s v="Public Water,Public Sewer,Gas"/>
    <s v="SEWER"/>
    <s v="SEWER"/>
    <n v="13600"/>
    <m/>
    <m/>
    <n v="0"/>
    <n v="0"/>
    <n v="3"/>
    <n v="1306"/>
    <n v="1.75"/>
    <m/>
    <m/>
    <m/>
    <m/>
    <m/>
    <m/>
    <m/>
    <m/>
    <m/>
    <m/>
    <n v="1"/>
    <n v="1"/>
    <x v="0"/>
    <x v="0"/>
  </r>
  <r>
    <s v="46-45"/>
    <m/>
    <x v="0"/>
    <s v="29 WARR AVE"/>
    <n v="104"/>
    <s v="GREGORY ALBERT W"/>
    <s v="R30"/>
    <s v="TWO FAMILY"/>
    <s v="46//45//"/>
    <n v="0.34599999999999997"/>
    <n v="0"/>
    <n v="0"/>
    <n v="1"/>
    <n v="1"/>
    <s v="SEWER"/>
    <n v="1"/>
    <n v="1"/>
    <n v="11900"/>
    <s v="YES"/>
    <n v="0"/>
    <s v="46-45"/>
    <m/>
    <m/>
    <s v="SEWER"/>
    <n v="11900"/>
    <m/>
    <m/>
    <n v="0"/>
    <n v="0"/>
    <n v="4"/>
    <n v="2092"/>
    <n v="2"/>
    <m/>
    <m/>
    <m/>
    <m/>
    <m/>
    <m/>
    <m/>
    <m/>
    <m/>
    <m/>
    <n v="3"/>
    <n v="1"/>
    <x v="4"/>
    <x v="4"/>
  </r>
  <r>
    <s v="56-1001C1"/>
    <m/>
    <x v="0"/>
    <s v="11 BROWN ST"/>
    <n v="102"/>
    <s v="ANDREWS VICKIE M"/>
    <s v="MR30"/>
    <s v="CONDO  MDL-05"/>
    <s v="56//1001/C1/"/>
    <n v="0.2442"/>
    <n v="0"/>
    <n v="0"/>
    <n v="1"/>
    <n v="1"/>
    <s v="SEWER"/>
    <n v="1"/>
    <n v="0"/>
    <n v="0"/>
    <s v="NO_W1"/>
    <n v="0"/>
    <s v="56-1001C1"/>
    <m/>
    <m/>
    <s v="SEWER"/>
    <n v="0"/>
    <m/>
    <m/>
    <n v="0"/>
    <n v="0"/>
    <n v="3"/>
    <n v="1536"/>
    <n v="2"/>
    <m/>
    <m/>
    <m/>
    <m/>
    <m/>
    <m/>
    <m/>
    <m/>
    <m/>
    <m/>
    <n v="2"/>
    <n v="1"/>
    <x v="0"/>
    <x v="0"/>
  </r>
  <r>
    <s v="39-T41"/>
    <m/>
    <x v="0"/>
    <s v="59 OAK ST"/>
    <n v="101"/>
    <s v="WEATHERBY JUDITH M TRUSTEE OF"/>
    <s v="R30"/>
    <s v="ONE FAMILY"/>
    <s v="39//T41//"/>
    <n v="0.15032999999999999"/>
    <n v="1"/>
    <n v="1"/>
    <n v="1"/>
    <n v="1"/>
    <s v="SEPTIC"/>
    <n v="0"/>
    <n v="1"/>
    <n v="5300"/>
    <s v="YES"/>
    <n v="5300"/>
    <s v="39-T41"/>
    <s v="Public Water,Gas,Septic"/>
    <s v="SEPTIC"/>
    <s v="SEPTIC"/>
    <n v="5300"/>
    <m/>
    <m/>
    <n v="1"/>
    <n v="1"/>
    <n v="4"/>
    <n v="1670"/>
    <n v="1.75"/>
    <m/>
    <m/>
    <m/>
    <m/>
    <m/>
    <m/>
    <m/>
    <m/>
    <m/>
    <m/>
    <n v="1"/>
    <n v="1"/>
    <x v="5"/>
    <x v="5"/>
  </r>
  <r>
    <s v="56-1003-1"/>
    <m/>
    <x v="0"/>
    <s v="29 SWIFTS BCH RD"/>
    <n v="101"/>
    <s v="ROSELLI TRACEY A"/>
    <s v="MR30"/>
    <s v="ONE FAMILY"/>
    <s v="56//1003/1/"/>
    <n v="0.30059000000000002"/>
    <n v="0"/>
    <n v="0"/>
    <n v="1"/>
    <n v="1"/>
    <s v="SEWER"/>
    <n v="1"/>
    <n v="1"/>
    <n v="6100"/>
    <s v="YES"/>
    <n v="0"/>
    <s v="56-1003-1"/>
    <s v="Public Water,Public Sewer,Gas"/>
    <s v="SEWER"/>
    <s v="SEWER"/>
    <n v="6100"/>
    <m/>
    <m/>
    <n v="0"/>
    <n v="0"/>
    <n v="3"/>
    <n v="1536"/>
    <n v="2"/>
    <m/>
    <m/>
    <m/>
    <m/>
    <m/>
    <m/>
    <m/>
    <m/>
    <m/>
    <m/>
    <n v="1"/>
    <n v="1"/>
    <x v="0"/>
    <x v="0"/>
  </r>
  <r>
    <s v="48-1053"/>
    <m/>
    <x v="0"/>
    <s v="34 SWIFTS BCH RD"/>
    <n v="131"/>
    <s v="BARRETT GEORGE F"/>
    <s v="MR30"/>
    <s v="RES ACLNPO  MDL-00"/>
    <s v="48//1053//"/>
    <n v="0.23144000000000001"/>
    <n v="0"/>
    <n v="0"/>
    <n v="0"/>
    <n v="0"/>
    <m/>
    <n v="0"/>
    <n v="0"/>
    <n v="0"/>
    <s v="YES"/>
    <n v="0"/>
    <s v="48-1053"/>
    <m/>
    <m/>
    <m/>
    <n v="0"/>
    <m/>
    <m/>
    <n v="0"/>
    <n v="0"/>
    <n v="0"/>
    <n v="0"/>
    <n v="0"/>
    <m/>
    <m/>
    <m/>
    <m/>
    <m/>
    <m/>
    <m/>
    <m/>
    <m/>
    <m/>
    <n v="1"/>
    <n v="1"/>
    <x v="0"/>
    <x v="0"/>
  </r>
  <r>
    <s v="LAND_NOPARC"/>
    <m/>
    <x v="0"/>
    <m/>
    <n v="0"/>
    <m/>
    <m/>
    <m/>
    <m/>
    <n v="0.22647"/>
    <n v="0"/>
    <n v="0"/>
    <n v="0"/>
    <n v="0"/>
    <m/>
    <n v="0"/>
    <n v="0"/>
    <n v="0"/>
    <s v="NO"/>
    <n v="0"/>
    <m/>
    <m/>
    <m/>
    <m/>
    <n v="0"/>
    <m/>
    <m/>
    <n v="0"/>
    <n v="0"/>
    <n v="0"/>
    <n v="0"/>
    <n v="0"/>
    <m/>
    <m/>
    <m/>
    <m/>
    <m/>
    <m/>
    <m/>
    <m/>
    <m/>
    <m/>
    <n v="0"/>
    <n v="1"/>
    <x v="4"/>
    <x v="4"/>
  </r>
  <r>
    <s v="LAND_NOPARC"/>
    <m/>
    <x v="0"/>
    <m/>
    <n v="0"/>
    <m/>
    <m/>
    <m/>
    <m/>
    <n v="5.8700000000000002E-3"/>
    <n v="0"/>
    <n v="0"/>
    <n v="0"/>
    <n v="0"/>
    <m/>
    <n v="0"/>
    <n v="0"/>
    <n v="0"/>
    <s v="NO"/>
    <n v="0"/>
    <m/>
    <m/>
    <m/>
    <m/>
    <n v="0"/>
    <m/>
    <m/>
    <n v="0"/>
    <n v="0"/>
    <n v="0"/>
    <n v="0"/>
    <n v="0"/>
    <m/>
    <m/>
    <m/>
    <m/>
    <m/>
    <m/>
    <m/>
    <m/>
    <m/>
    <m/>
    <n v="0"/>
    <n v="1"/>
    <x v="4"/>
    <x v="4"/>
  </r>
  <r>
    <s v="46-H13"/>
    <m/>
    <x v="0"/>
    <s v="34 WARR AVE"/>
    <n v="132"/>
    <s v="DONOHOE CHARLES J"/>
    <s v="R30"/>
    <s v="RES ACLNUD  MDL-00"/>
    <s v="46//H13//"/>
    <n v="0.16904"/>
    <n v="0"/>
    <n v="0"/>
    <n v="0"/>
    <n v="0"/>
    <m/>
    <n v="0"/>
    <n v="0"/>
    <n v="0"/>
    <s v="YES"/>
    <n v="0"/>
    <s v="46-H13"/>
    <m/>
    <m/>
    <m/>
    <n v="0"/>
    <m/>
    <m/>
    <n v="0"/>
    <n v="0"/>
    <n v="0"/>
    <n v="0"/>
    <n v="0"/>
    <m/>
    <m/>
    <m/>
    <m/>
    <m/>
    <m/>
    <m/>
    <m/>
    <m/>
    <m/>
    <n v="1"/>
    <n v="1"/>
    <x v="4"/>
    <x v="4"/>
  </r>
  <r>
    <s v="LAND_NOPARC"/>
    <m/>
    <x v="0"/>
    <m/>
    <n v="0"/>
    <m/>
    <m/>
    <m/>
    <m/>
    <n v="1.524E-2"/>
    <n v="0"/>
    <n v="0"/>
    <n v="0"/>
    <n v="0"/>
    <m/>
    <n v="0"/>
    <n v="0"/>
    <n v="0"/>
    <s v="NO"/>
    <n v="0"/>
    <m/>
    <m/>
    <m/>
    <m/>
    <n v="0"/>
    <m/>
    <m/>
    <n v="0"/>
    <n v="0"/>
    <n v="0"/>
    <n v="0"/>
    <n v="0"/>
    <m/>
    <m/>
    <m/>
    <m/>
    <m/>
    <m/>
    <m/>
    <m/>
    <m/>
    <m/>
    <n v="0"/>
    <n v="1"/>
    <x v="4"/>
    <x v="4"/>
  </r>
  <r>
    <s v="LAND_NOPARC"/>
    <m/>
    <x v="0"/>
    <m/>
    <n v="0"/>
    <m/>
    <m/>
    <m/>
    <m/>
    <n v="4.0699999999999998E-3"/>
    <n v="0"/>
    <n v="0"/>
    <n v="0"/>
    <n v="0"/>
    <m/>
    <n v="0"/>
    <n v="0"/>
    <n v="0"/>
    <s v="NO"/>
    <n v="0"/>
    <m/>
    <m/>
    <m/>
    <m/>
    <n v="0"/>
    <m/>
    <m/>
    <n v="0"/>
    <n v="0"/>
    <n v="0"/>
    <n v="0"/>
    <n v="0"/>
    <m/>
    <m/>
    <m/>
    <m/>
    <m/>
    <m/>
    <m/>
    <m/>
    <m/>
    <m/>
    <n v="0"/>
    <n v="1"/>
    <x v="4"/>
    <x v="4"/>
  </r>
  <r>
    <s v="56-1001C2"/>
    <m/>
    <x v="0"/>
    <s v="13 BROWN ST"/>
    <n v="102"/>
    <s v="ANDERSEN SEAN L"/>
    <s v="MR30"/>
    <s v="CONDO  MDL-05"/>
    <s v="56//1001/C2/"/>
    <n v="0.89317999999999997"/>
    <n v="0"/>
    <n v="0"/>
    <n v="1"/>
    <n v="1"/>
    <s v="SEWER"/>
    <n v="1"/>
    <n v="0"/>
    <n v="0"/>
    <s v="YES"/>
    <n v="0"/>
    <s v="56-1001C2"/>
    <m/>
    <m/>
    <s v="SEWER"/>
    <n v="0"/>
    <m/>
    <m/>
    <n v="0"/>
    <n v="0"/>
    <n v="3"/>
    <n v="1536"/>
    <n v="2"/>
    <m/>
    <m/>
    <m/>
    <m/>
    <m/>
    <m/>
    <m/>
    <m/>
    <m/>
    <m/>
    <n v="1"/>
    <n v="1"/>
    <x v="0"/>
    <x v="0"/>
  </r>
  <r>
    <s v="LAND_NOPARC"/>
    <m/>
    <x v="0"/>
    <m/>
    <n v="0"/>
    <m/>
    <m/>
    <m/>
    <m/>
    <n v="0.11685"/>
    <n v="0"/>
    <n v="0"/>
    <n v="0"/>
    <n v="0"/>
    <m/>
    <n v="0"/>
    <n v="0"/>
    <n v="0"/>
    <s v="NO"/>
    <n v="0"/>
    <m/>
    <m/>
    <m/>
    <m/>
    <n v="0"/>
    <m/>
    <m/>
    <n v="0"/>
    <n v="0"/>
    <n v="0"/>
    <n v="0"/>
    <n v="0"/>
    <m/>
    <m/>
    <m/>
    <m/>
    <m/>
    <m/>
    <m/>
    <m/>
    <m/>
    <m/>
    <n v="0"/>
    <n v="1"/>
    <x v="4"/>
    <x v="4"/>
  </r>
  <r>
    <s v="39-D"/>
    <m/>
    <x v="0"/>
    <s v="4 OAK TER"/>
    <n v="101"/>
    <s v="ARMSTRONG JOHN J"/>
    <s v="R30"/>
    <s v="ONE FAMILY"/>
    <s v="39///D/"/>
    <n v="0.61102000000000001"/>
    <n v="1"/>
    <n v="1"/>
    <n v="1"/>
    <n v="1"/>
    <s v="SEPTIC"/>
    <n v="0"/>
    <n v="1"/>
    <n v="1200"/>
    <s v="YES"/>
    <n v="1200"/>
    <s v="39-D"/>
    <s v="Public Water,Septic"/>
    <s v="SEPTIC"/>
    <s v="SEPTIC"/>
    <n v="1200"/>
    <m/>
    <m/>
    <n v="1"/>
    <n v="1"/>
    <n v="3"/>
    <n v="1120"/>
    <n v="1"/>
    <m/>
    <m/>
    <m/>
    <m/>
    <m/>
    <m/>
    <m/>
    <m/>
    <m/>
    <m/>
    <n v="1"/>
    <n v="1"/>
    <x v="5"/>
    <x v="5"/>
  </r>
  <r>
    <s v="56-1003-2"/>
    <m/>
    <x v="0"/>
    <s v="31 SWIFTS BCH RD"/>
    <n v="101"/>
    <s v="MOSER ANDREA S"/>
    <s v="MR30"/>
    <s v="ONE FAMILY"/>
    <s v="56//1003/2/"/>
    <n v="0.11738999999999999"/>
    <n v="0"/>
    <n v="0"/>
    <n v="1"/>
    <n v="1"/>
    <s v="SEWER"/>
    <n v="1"/>
    <n v="1"/>
    <n v="16200"/>
    <s v="YES"/>
    <n v="0"/>
    <s v="56-1003-2"/>
    <s v="Public Water,Public Sewer,Gas"/>
    <s v="SEWER"/>
    <s v="SEWER"/>
    <n v="16200"/>
    <m/>
    <m/>
    <n v="0"/>
    <n v="0"/>
    <n v="3"/>
    <n v="1306"/>
    <n v="1.75"/>
    <m/>
    <m/>
    <m/>
    <m/>
    <m/>
    <m/>
    <m/>
    <m/>
    <m/>
    <m/>
    <n v="1"/>
    <n v="1"/>
    <x v="0"/>
    <x v="0"/>
  </r>
  <r>
    <s v="46-1001"/>
    <m/>
    <x v="0"/>
    <s v="1 DRIFTWOOD LN"/>
    <n v="903"/>
    <s v="WAREHAM FIRE DISTRICT"/>
    <s v="R30"/>
    <s v="MUNICIPAL  MDL-00"/>
    <s v="46//1001//"/>
    <n v="0.99887999999999999"/>
    <n v="0"/>
    <n v="0"/>
    <n v="0"/>
    <n v="0"/>
    <m/>
    <n v="0"/>
    <n v="0"/>
    <n v="0"/>
    <s v="YES"/>
    <n v="0"/>
    <s v="46-1001"/>
    <m/>
    <m/>
    <m/>
    <n v="0"/>
    <s v="fee simple"/>
    <s v="YES"/>
    <n v="0"/>
    <n v="0"/>
    <n v="0"/>
    <n v="0"/>
    <n v="0"/>
    <m/>
    <m/>
    <m/>
    <m/>
    <m/>
    <m/>
    <m/>
    <m/>
    <m/>
    <m/>
    <n v="1"/>
    <n v="1"/>
    <x v="4"/>
    <x v="4"/>
  </r>
  <r>
    <s v="48-1051"/>
    <m/>
    <x v="0"/>
    <s v="32 SWIFTS BCH RD"/>
    <n v="101"/>
    <s v="VATALARO JANE F"/>
    <s v="MR30"/>
    <s v="ONE FAMILY"/>
    <s v="48//1051//"/>
    <n v="0.22442000000000001"/>
    <n v="0"/>
    <n v="0"/>
    <n v="1"/>
    <n v="1"/>
    <s v="SEWER"/>
    <n v="1"/>
    <n v="1"/>
    <n v="5900"/>
    <s v="YES"/>
    <n v="0"/>
    <s v="48-1051"/>
    <s v="Public Water,Public Sewer,Gas"/>
    <s v="SEWER"/>
    <s v="SEWER"/>
    <n v="5900"/>
    <m/>
    <m/>
    <n v="0"/>
    <n v="0"/>
    <n v="2"/>
    <n v="1028"/>
    <n v="1"/>
    <m/>
    <m/>
    <m/>
    <m/>
    <m/>
    <m/>
    <m/>
    <m/>
    <m/>
    <m/>
    <n v="1"/>
    <n v="1"/>
    <x v="0"/>
    <x v="0"/>
  </r>
  <r>
    <s v="39-T40"/>
    <m/>
    <x v="0"/>
    <s v="57 OAK ST"/>
    <n v="101"/>
    <s v="MATHER DAVID M"/>
    <s v="R130"/>
    <s v="ONE FAMILY"/>
    <s v="39//T40//"/>
    <n v="0.32817000000000002"/>
    <n v="1"/>
    <n v="1"/>
    <n v="1"/>
    <n v="1"/>
    <s v="SEPTIC"/>
    <n v="0"/>
    <n v="1"/>
    <n v="1100"/>
    <s v="NO_W1"/>
    <n v="1100"/>
    <s v="39-T40"/>
    <s v="Public Water,Septic"/>
    <s v="SEPTIC"/>
    <s v="SEPTIC"/>
    <n v="1100"/>
    <m/>
    <m/>
    <n v="1"/>
    <n v="1"/>
    <n v="3"/>
    <n v="1920"/>
    <n v="1"/>
    <m/>
    <m/>
    <m/>
    <m/>
    <m/>
    <m/>
    <m/>
    <m/>
    <m/>
    <m/>
    <n v="2"/>
    <n v="1"/>
    <x v="5"/>
    <x v="5"/>
  </r>
  <r>
    <s v="48-1057"/>
    <m/>
    <x v="0"/>
    <s v="11 SWIFTS BCH RD"/>
    <n v="132"/>
    <s v="FIRST NATIONAL BANK OF RHINEBECK"/>
    <s v="MR30"/>
    <s v="RES ACLNUD  MDL-00"/>
    <s v="48//1057//"/>
    <n v="2.0202100000000001"/>
    <n v="0"/>
    <n v="0"/>
    <n v="0"/>
    <n v="0"/>
    <m/>
    <n v="0"/>
    <n v="1"/>
    <n v="43900"/>
    <s v="YES"/>
    <n v="0"/>
    <s v="48-1057"/>
    <m/>
    <m/>
    <m/>
    <n v="43900"/>
    <m/>
    <m/>
    <n v="0"/>
    <n v="0"/>
    <n v="0"/>
    <n v="0"/>
    <n v="0"/>
    <m/>
    <m/>
    <m/>
    <m/>
    <m/>
    <m/>
    <m/>
    <m/>
    <m/>
    <m/>
    <n v="1"/>
    <n v="1"/>
    <x v="0"/>
    <x v="0"/>
  </r>
  <r>
    <s v="46-H14"/>
    <m/>
    <x v="0"/>
    <s v="30 WARR AVE"/>
    <n v="101"/>
    <s v="DONOHOE CHARLES J"/>
    <s v="MR30"/>
    <s v="ONE FAMILY"/>
    <s v="46//H14//"/>
    <n v="0.20921000000000001"/>
    <n v="0"/>
    <n v="0"/>
    <n v="1"/>
    <n v="1"/>
    <s v="SEWER"/>
    <n v="1"/>
    <n v="1"/>
    <n v="3100"/>
    <s v="YES"/>
    <n v="0"/>
    <s v="46-H14"/>
    <s v="All Public"/>
    <s v="SEWER"/>
    <s v="SEWER"/>
    <n v="3100"/>
    <m/>
    <m/>
    <n v="0"/>
    <n v="0"/>
    <n v="3"/>
    <n v="1419"/>
    <n v="1.5"/>
    <m/>
    <m/>
    <m/>
    <m/>
    <m/>
    <m/>
    <m/>
    <m/>
    <m/>
    <m/>
    <n v="1"/>
    <n v="1"/>
    <x v="4"/>
    <x v="4"/>
  </r>
  <r>
    <s v="39-L"/>
    <m/>
    <x v="0"/>
    <s v="40 INDIAN NECK RD"/>
    <n v="903"/>
    <s v="TOWN OF WAREHAM"/>
    <s v="R30"/>
    <s v="MUNICIPAL  MDL-00"/>
    <s v="39///L/"/>
    <n v="10.98793"/>
    <n v="0"/>
    <n v="0"/>
    <n v="0"/>
    <n v="0"/>
    <m/>
    <n v="0"/>
    <n v="0"/>
    <n v="0"/>
    <s v="YES"/>
    <n v="0"/>
    <s v="39-L"/>
    <m/>
    <m/>
    <m/>
    <n v="0"/>
    <s v="fee simple"/>
    <s v="YES"/>
    <n v="0"/>
    <n v="0"/>
    <n v="0"/>
    <n v="0"/>
    <n v="0"/>
    <m/>
    <m/>
    <m/>
    <m/>
    <m/>
    <m/>
    <m/>
    <m/>
    <m/>
    <m/>
    <n v="1"/>
    <n v="1"/>
    <x v="5"/>
    <x v="5"/>
  </r>
  <r>
    <s v="LAND_NOPARC"/>
    <m/>
    <x v="0"/>
    <m/>
    <n v="0"/>
    <m/>
    <m/>
    <m/>
    <m/>
    <n v="4.7379999999999999E-2"/>
    <n v="0"/>
    <n v="0"/>
    <n v="0"/>
    <n v="0"/>
    <m/>
    <n v="0"/>
    <n v="0"/>
    <n v="0"/>
    <s v="NO"/>
    <n v="0"/>
    <m/>
    <m/>
    <m/>
    <m/>
    <n v="0"/>
    <m/>
    <m/>
    <n v="0"/>
    <n v="0"/>
    <n v="0"/>
    <n v="0"/>
    <n v="0"/>
    <m/>
    <m/>
    <m/>
    <m/>
    <m/>
    <m/>
    <m/>
    <m/>
    <m/>
    <m/>
    <n v="0"/>
    <n v="1"/>
    <x v="4"/>
    <x v="4"/>
  </r>
  <r>
    <s v="LAND_NOPARC"/>
    <m/>
    <x v="0"/>
    <m/>
    <n v="0"/>
    <m/>
    <m/>
    <m/>
    <m/>
    <n v="4.5510000000000002E-2"/>
    <n v="0"/>
    <n v="0"/>
    <n v="0"/>
    <n v="0"/>
    <m/>
    <n v="0"/>
    <n v="0"/>
    <n v="0"/>
    <s v="NO"/>
    <n v="0"/>
    <m/>
    <m/>
    <m/>
    <m/>
    <n v="0"/>
    <m/>
    <m/>
    <n v="0"/>
    <n v="0"/>
    <n v="0"/>
    <n v="0"/>
    <n v="0"/>
    <m/>
    <m/>
    <m/>
    <m/>
    <m/>
    <m/>
    <m/>
    <m/>
    <m/>
    <m/>
    <n v="0"/>
    <n v="1"/>
    <x v="5"/>
    <x v="5"/>
  </r>
  <r>
    <s v="39-M21A"/>
    <m/>
    <x v="0"/>
    <s v="28 OAK ST"/>
    <n v="101"/>
    <s v="BARRETT EDWARD JR"/>
    <s v="R30"/>
    <s v="ONE FAMILY"/>
    <s v="39//M21/A/"/>
    <n v="1.35575"/>
    <n v="1"/>
    <n v="1"/>
    <n v="1"/>
    <n v="1"/>
    <s v="SEPTIC"/>
    <n v="0"/>
    <n v="1"/>
    <n v="400"/>
    <s v="YES"/>
    <n v="400"/>
    <s v="39-M21A"/>
    <s v="Public Water,Septic"/>
    <s v="SEPTIC"/>
    <s v="SEPTIC"/>
    <n v="400"/>
    <m/>
    <m/>
    <n v="1"/>
    <n v="1"/>
    <n v="3"/>
    <n v="1030"/>
    <n v="1"/>
    <m/>
    <m/>
    <m/>
    <m/>
    <m/>
    <m/>
    <m/>
    <m/>
    <m/>
    <m/>
    <n v="2"/>
    <n v="1"/>
    <x v="5"/>
    <x v="5"/>
  </r>
  <r>
    <s v="LAND_NOPARC"/>
    <m/>
    <x v="0"/>
    <m/>
    <n v="0"/>
    <m/>
    <m/>
    <m/>
    <m/>
    <n v="0.13835"/>
    <n v="0"/>
    <n v="0"/>
    <n v="0"/>
    <n v="0"/>
    <m/>
    <n v="0"/>
    <n v="0"/>
    <n v="0"/>
    <s v="NO"/>
    <n v="0"/>
    <m/>
    <m/>
    <m/>
    <m/>
    <n v="0"/>
    <m/>
    <m/>
    <n v="0"/>
    <n v="0"/>
    <n v="0"/>
    <n v="0"/>
    <n v="0"/>
    <m/>
    <m/>
    <m/>
    <m/>
    <m/>
    <m/>
    <m/>
    <m/>
    <m/>
    <m/>
    <n v="0"/>
    <n v="1"/>
    <x v="5"/>
    <x v="5"/>
  </r>
  <r>
    <s v="39-T38"/>
    <m/>
    <x v="0"/>
    <s v="53 OAK ST"/>
    <n v="101"/>
    <s v="LATHROP ROBERT J"/>
    <s v="R130"/>
    <s v="ONE FAMILY"/>
    <s v="39//T38//"/>
    <n v="0.15909000000000001"/>
    <n v="1"/>
    <n v="1"/>
    <n v="1"/>
    <n v="1"/>
    <s v="SEPTIC"/>
    <n v="0"/>
    <n v="1"/>
    <n v="2500"/>
    <s v="YES"/>
    <n v="2500"/>
    <s v="39-T38"/>
    <s v="Public Water,Septic"/>
    <s v="SEPTIC"/>
    <s v="SEPTIC"/>
    <n v="2500"/>
    <m/>
    <m/>
    <n v="1"/>
    <n v="1"/>
    <n v="3"/>
    <n v="986"/>
    <n v="1"/>
    <m/>
    <m/>
    <m/>
    <m/>
    <m/>
    <m/>
    <m/>
    <m/>
    <m/>
    <m/>
    <n v="1"/>
    <n v="1"/>
    <x v="5"/>
    <x v="5"/>
  </r>
  <r>
    <s v="39-G17"/>
    <m/>
    <x v="0"/>
    <s v="18 PETER COOPER DRIVE"/>
    <n v="101"/>
    <s v="FLEET MARY SANDRA TRUSTEE"/>
    <s v="R30"/>
    <s v="ONE FAMILY"/>
    <s v="39//G17//"/>
    <n v="1.06352"/>
    <n v="0"/>
    <n v="0"/>
    <n v="1"/>
    <n v="1"/>
    <s v="SEWER"/>
    <n v="1"/>
    <n v="1"/>
    <n v="10900"/>
    <s v="YES"/>
    <n v="0"/>
    <s v="39-G17"/>
    <s v="All Public"/>
    <s v="SEWER"/>
    <s v="SEWER"/>
    <n v="10900"/>
    <m/>
    <m/>
    <n v="0"/>
    <n v="0"/>
    <n v="3"/>
    <n v="1672"/>
    <n v="1.75"/>
    <m/>
    <m/>
    <m/>
    <m/>
    <m/>
    <m/>
    <m/>
    <m/>
    <m/>
    <m/>
    <n v="1"/>
    <n v="1"/>
    <x v="5"/>
    <x v="5"/>
  </r>
  <r>
    <s v="56-1002"/>
    <m/>
    <x v="0"/>
    <s v="25 SWIFTS BCH RD"/>
    <n v="101"/>
    <s v="ROY JOSEPH T JR"/>
    <s v="MR30"/>
    <s v="ONE FAMILY"/>
    <s v="56//1002//"/>
    <n v="0.29787000000000002"/>
    <n v="0"/>
    <n v="0"/>
    <n v="1"/>
    <n v="1"/>
    <s v="SEWER"/>
    <n v="1"/>
    <n v="1"/>
    <n v="19800"/>
    <s v="YES"/>
    <n v="0"/>
    <s v="56-1002"/>
    <m/>
    <m/>
    <s v="SEWER"/>
    <n v="19800"/>
    <m/>
    <m/>
    <n v="0"/>
    <n v="0"/>
    <n v="3"/>
    <n v="896"/>
    <n v="1"/>
    <m/>
    <m/>
    <m/>
    <m/>
    <m/>
    <m/>
    <m/>
    <m/>
    <m/>
    <m/>
    <n v="1"/>
    <n v="1"/>
    <x v="0"/>
    <x v="0"/>
  </r>
  <r>
    <s v="LAND_NOPARC"/>
    <m/>
    <x v="0"/>
    <m/>
    <n v="0"/>
    <m/>
    <m/>
    <m/>
    <m/>
    <n v="4.4000000000000002E-4"/>
    <n v="0"/>
    <n v="0"/>
    <n v="0"/>
    <n v="0"/>
    <m/>
    <n v="0"/>
    <n v="0"/>
    <n v="0"/>
    <s v="NO"/>
    <n v="0"/>
    <m/>
    <m/>
    <m/>
    <m/>
    <n v="0"/>
    <m/>
    <m/>
    <n v="0"/>
    <n v="0"/>
    <n v="0"/>
    <n v="0"/>
    <n v="0"/>
    <m/>
    <m/>
    <m/>
    <m/>
    <m/>
    <m/>
    <m/>
    <m/>
    <m/>
    <m/>
    <n v="0"/>
    <n v="1"/>
    <x v="4"/>
    <x v="4"/>
  </r>
  <r>
    <s v="LAND_NOPARC"/>
    <m/>
    <x v="0"/>
    <m/>
    <n v="0"/>
    <m/>
    <m/>
    <m/>
    <m/>
    <n v="1.3500000000000001E-3"/>
    <n v="0"/>
    <n v="0"/>
    <n v="0"/>
    <n v="0"/>
    <m/>
    <n v="0"/>
    <n v="0"/>
    <n v="0"/>
    <s v="NO"/>
    <n v="0"/>
    <m/>
    <m/>
    <m/>
    <m/>
    <n v="0"/>
    <m/>
    <m/>
    <n v="0"/>
    <n v="0"/>
    <n v="0"/>
    <n v="0"/>
    <n v="0"/>
    <m/>
    <m/>
    <m/>
    <m/>
    <m/>
    <m/>
    <m/>
    <m/>
    <m/>
    <m/>
    <n v="0"/>
    <n v="1"/>
    <x v="4"/>
    <x v="4"/>
  </r>
  <r>
    <s v="39-T37"/>
    <m/>
    <x v="0"/>
    <s v="51 OAK ST"/>
    <n v="101"/>
    <s v="LOCKE EDWARD B"/>
    <s v="R30"/>
    <s v="ONE FAMILY"/>
    <s v="39//T37//"/>
    <n v="0.16605"/>
    <n v="1"/>
    <n v="1"/>
    <n v="1"/>
    <n v="1"/>
    <s v="SEPTIC"/>
    <n v="0"/>
    <n v="1"/>
    <n v="600"/>
    <s v="YES"/>
    <n v="600"/>
    <s v="39-T37"/>
    <s v="Public Water,Septic"/>
    <s v="SEPTIC"/>
    <s v="SEPTIC"/>
    <n v="600"/>
    <m/>
    <m/>
    <n v="1"/>
    <n v="1"/>
    <n v="2"/>
    <n v="590"/>
    <n v="1"/>
    <m/>
    <m/>
    <m/>
    <m/>
    <m/>
    <m/>
    <m/>
    <m/>
    <m/>
    <m/>
    <n v="1"/>
    <n v="1"/>
    <x v="5"/>
    <x v="5"/>
  </r>
  <r>
    <s v="46-W1"/>
    <m/>
    <x v="0"/>
    <s v="27 WARR AVE"/>
    <n v="101"/>
    <s v="DALTON TIMOTHY D"/>
    <s v="MR30"/>
    <s v="ONE FAMILY"/>
    <s v="46//W1//"/>
    <n v="0.12911"/>
    <n v="0"/>
    <n v="0"/>
    <n v="1"/>
    <n v="1"/>
    <s v="SEWER"/>
    <n v="1"/>
    <n v="1"/>
    <n v="7800"/>
    <s v="YES"/>
    <n v="0"/>
    <s v="46-W1"/>
    <s v="All Public"/>
    <s v="SEWER"/>
    <s v="SEWER"/>
    <n v="7800"/>
    <m/>
    <m/>
    <n v="0"/>
    <n v="0"/>
    <n v="2"/>
    <n v="940"/>
    <n v="1.3"/>
    <m/>
    <m/>
    <m/>
    <m/>
    <m/>
    <m/>
    <m/>
    <m/>
    <m/>
    <m/>
    <n v="1"/>
    <n v="1"/>
    <x v="4"/>
    <x v="4"/>
  </r>
  <r>
    <s v="46-B"/>
    <m/>
    <x v="0"/>
    <s v="18 WARR AVE"/>
    <n v="130"/>
    <s v="ZECCO JENNIFER J"/>
    <s v="MR30"/>
    <s v="RES ACLNDV  MDL-00"/>
    <s v="46///B/"/>
    <n v="0.67310999999999999"/>
    <n v="0"/>
    <n v="0"/>
    <n v="0"/>
    <n v="0"/>
    <m/>
    <n v="0"/>
    <n v="0"/>
    <n v="0"/>
    <s v="YES"/>
    <n v="0"/>
    <s v="46-B"/>
    <m/>
    <m/>
    <m/>
    <n v="0"/>
    <m/>
    <m/>
    <n v="0"/>
    <n v="0"/>
    <n v="0"/>
    <n v="0"/>
    <n v="0"/>
    <m/>
    <m/>
    <m/>
    <m/>
    <m/>
    <m/>
    <m/>
    <m/>
    <m/>
    <m/>
    <n v="1"/>
    <n v="1"/>
    <x v="4"/>
    <x v="4"/>
  </r>
  <r>
    <s v="48-1052"/>
    <m/>
    <x v="0"/>
    <s v="36 SWIFTS BCH RD"/>
    <n v="132"/>
    <s v="VATALARO JANE J"/>
    <s v="MR30"/>
    <s v="RES ACLNUD  MDL-00"/>
    <s v="48//1052//"/>
    <n v="4.0983000000000001"/>
    <n v="0"/>
    <n v="0"/>
    <n v="0"/>
    <n v="0"/>
    <m/>
    <n v="0"/>
    <n v="0"/>
    <n v="0"/>
    <s v="YES"/>
    <n v="0"/>
    <s v="48-1052"/>
    <m/>
    <m/>
    <m/>
    <n v="0"/>
    <m/>
    <m/>
    <n v="0"/>
    <n v="0"/>
    <n v="0"/>
    <n v="0"/>
    <n v="0"/>
    <m/>
    <m/>
    <m/>
    <m/>
    <m/>
    <m/>
    <m/>
    <m/>
    <m/>
    <m/>
    <n v="1"/>
    <n v="1"/>
    <x v="0"/>
    <x v="0"/>
  </r>
  <r>
    <s v="39-T36B"/>
    <m/>
    <x v="0"/>
    <s v="49 OAK ST"/>
    <n v="101"/>
    <s v="FABROSKI JOHN A III"/>
    <s v="R130"/>
    <s v="ONE FAMILY"/>
    <s v="39//T36/B/"/>
    <n v="8.0850000000000005E-2"/>
    <n v="1"/>
    <n v="1"/>
    <n v="1"/>
    <n v="1"/>
    <s v="SEPTIC"/>
    <n v="0"/>
    <n v="1"/>
    <n v="2300"/>
    <s v="YES"/>
    <n v="2300"/>
    <s v="39-T36B"/>
    <s v="Public Water,Septic"/>
    <s v="SEPTIC"/>
    <s v="SEPTIC"/>
    <n v="2300"/>
    <m/>
    <m/>
    <n v="1"/>
    <n v="1"/>
    <n v="2"/>
    <n v="976"/>
    <n v="2"/>
    <m/>
    <m/>
    <m/>
    <m/>
    <m/>
    <m/>
    <m/>
    <m/>
    <m/>
    <m/>
    <n v="1"/>
    <n v="1"/>
    <x v="5"/>
    <x v="5"/>
  </r>
  <r>
    <s v="UNK1201"/>
    <s v="FEE"/>
    <x v="0"/>
    <s v="27 WARR AVE"/>
    <n v="101"/>
    <s v="TRIBOU MICHAEL J"/>
    <s v="MR30"/>
    <s v="ONE FAMIL"/>
    <m/>
    <n v="8.1970000000000001E-2"/>
    <n v="0"/>
    <n v="0"/>
    <n v="0"/>
    <n v="0"/>
    <m/>
    <n v="0"/>
    <n v="0"/>
    <n v="0"/>
    <s v="NO_W2"/>
    <n v="0"/>
    <m/>
    <m/>
    <m/>
    <m/>
    <n v="0"/>
    <m/>
    <m/>
    <n v="0"/>
    <n v="0"/>
    <n v="0"/>
    <n v="0"/>
    <n v="0"/>
    <s v="LOOKS LIKE ACCSSRY LOT NOW,=W2B?"/>
    <m/>
    <m/>
    <m/>
    <m/>
    <m/>
    <m/>
    <m/>
    <m/>
    <m/>
    <n v="1"/>
    <n v="1"/>
    <x v="4"/>
    <x v="4"/>
  </r>
  <r>
    <s v="39-T36A"/>
    <m/>
    <x v="0"/>
    <s v="47 OAK ST"/>
    <n v="101"/>
    <s v="FABROSKI JOHN A"/>
    <s v="R30"/>
    <s v="ONE FAMILY"/>
    <s v="39//T36/A/"/>
    <n v="9.2420000000000002E-2"/>
    <n v="1"/>
    <n v="1"/>
    <n v="1"/>
    <n v="1"/>
    <s v="SEPTIC"/>
    <n v="0"/>
    <n v="1"/>
    <n v="600"/>
    <s v="YES"/>
    <n v="600"/>
    <s v="39-T36A"/>
    <s v="Public Water,Gas,Septic"/>
    <s v="SEPTIC"/>
    <s v="SEPTIC"/>
    <n v="600"/>
    <m/>
    <m/>
    <n v="1"/>
    <n v="1"/>
    <n v="2"/>
    <n v="1072"/>
    <n v="2"/>
    <m/>
    <m/>
    <m/>
    <m/>
    <m/>
    <m/>
    <m/>
    <m/>
    <m/>
    <m/>
    <n v="1"/>
    <n v="1"/>
    <x v="5"/>
    <x v="5"/>
  </r>
  <r>
    <s v="56-1001B"/>
    <m/>
    <x v="0"/>
    <s v="23 SWIFTS BCH RD"/>
    <n v="101"/>
    <s v="FITZHUGH STANLEY P JR"/>
    <s v="MR30"/>
    <s v="ONE FAMILY"/>
    <s v="56//1001/B/"/>
    <n v="0.73324999999999996"/>
    <n v="0"/>
    <n v="0"/>
    <n v="1"/>
    <n v="1"/>
    <s v="SEWER"/>
    <n v="1"/>
    <n v="1"/>
    <n v="20000"/>
    <s v="YES"/>
    <n v="0"/>
    <s v="56-1001B"/>
    <s v="Public Water"/>
    <m/>
    <s v="SEWER"/>
    <n v="20000"/>
    <m/>
    <m/>
    <n v="0"/>
    <n v="0"/>
    <n v="3"/>
    <n v="1666"/>
    <n v="2"/>
    <m/>
    <m/>
    <m/>
    <m/>
    <m/>
    <m/>
    <m/>
    <m/>
    <m/>
    <m/>
    <n v="1"/>
    <n v="1"/>
    <x v="0"/>
    <x v="0"/>
  </r>
  <r>
    <s v="48-1060"/>
    <m/>
    <x v="0"/>
    <s v="0 BROAD MARSH AVE"/>
    <n v="132"/>
    <s v="WESTON FREDERICK S"/>
    <s v="MR30"/>
    <s v="RES ACLNUD  MDL-00"/>
    <s v="48//1060//"/>
    <n v="0.92803999999999998"/>
    <n v="0"/>
    <n v="0"/>
    <n v="0"/>
    <n v="0"/>
    <m/>
    <n v="0"/>
    <n v="0"/>
    <n v="0"/>
    <s v="YES"/>
    <n v="0"/>
    <s v="48-1060"/>
    <m/>
    <m/>
    <m/>
    <n v="0"/>
    <m/>
    <m/>
    <n v="0"/>
    <n v="0"/>
    <n v="0"/>
    <n v="0"/>
    <n v="0"/>
    <m/>
    <m/>
    <m/>
    <m/>
    <m/>
    <m/>
    <m/>
    <m/>
    <m/>
    <m/>
    <n v="2"/>
    <n v="1"/>
    <x v="4"/>
    <x v="4"/>
  </r>
  <r>
    <s v="46-W2B"/>
    <m/>
    <x v="0"/>
    <s v="25 WARR AVE"/>
    <n v="132"/>
    <s v="CONNOLLY JOHN JR"/>
    <s v="R30"/>
    <s v="RES ACLNUD  MDL-00"/>
    <s v="46//W2/B/"/>
    <n v="8.2119999999999999E-2"/>
    <n v="0"/>
    <n v="0"/>
    <n v="0"/>
    <n v="0"/>
    <m/>
    <n v="0"/>
    <n v="0"/>
    <n v="0"/>
    <s v="YES"/>
    <n v="0"/>
    <s v="46-W2B"/>
    <m/>
    <m/>
    <m/>
    <n v="0"/>
    <m/>
    <m/>
    <n v="0"/>
    <n v="0"/>
    <n v="0"/>
    <n v="0"/>
    <n v="0"/>
    <m/>
    <m/>
    <m/>
    <m/>
    <m/>
    <m/>
    <m/>
    <m/>
    <m/>
    <m/>
    <n v="1"/>
    <n v="1"/>
    <x v="4"/>
    <x v="4"/>
  </r>
  <r>
    <s v="39-T35"/>
    <m/>
    <x v="0"/>
    <s v="45 OAK ST"/>
    <n v="101"/>
    <s v="BOWMAN ROBERT W &amp; SHIRLEY L"/>
    <s v="R30"/>
    <s v="ONE FAMILY"/>
    <s v="39//T35//"/>
    <n v="0.17707999999999999"/>
    <n v="1"/>
    <n v="1"/>
    <n v="1"/>
    <n v="1"/>
    <s v="SEPTIC"/>
    <n v="0"/>
    <n v="1"/>
    <n v="1600"/>
    <s v="YES"/>
    <n v="1600"/>
    <s v="39-T35"/>
    <s v="Public Water,Septic"/>
    <s v="SEPTIC"/>
    <s v="SEPTIC"/>
    <n v="1600"/>
    <m/>
    <m/>
    <n v="1"/>
    <n v="1"/>
    <n v="1"/>
    <n v="600"/>
    <n v="1"/>
    <m/>
    <m/>
    <m/>
    <m/>
    <m/>
    <m/>
    <m/>
    <m/>
    <m/>
    <m/>
    <n v="1"/>
    <n v="1"/>
    <x v="5"/>
    <x v="5"/>
  </r>
  <r>
    <s v="LAND_NOPARC"/>
    <m/>
    <x v="0"/>
    <m/>
    <n v="0"/>
    <m/>
    <m/>
    <m/>
    <m/>
    <n v="3.6159999999999998E-2"/>
    <n v="0"/>
    <n v="0"/>
    <n v="0"/>
    <n v="0"/>
    <m/>
    <n v="0"/>
    <n v="0"/>
    <n v="0"/>
    <s v="NO"/>
    <n v="0"/>
    <m/>
    <m/>
    <m/>
    <m/>
    <n v="0"/>
    <m/>
    <m/>
    <n v="0"/>
    <n v="0"/>
    <n v="0"/>
    <n v="0"/>
    <n v="0"/>
    <m/>
    <m/>
    <m/>
    <m/>
    <m/>
    <m/>
    <m/>
    <m/>
    <m/>
    <m/>
    <n v="0"/>
    <n v="1"/>
    <x v="4"/>
    <x v="4"/>
  </r>
  <r>
    <s v="46-W3"/>
    <m/>
    <x v="0"/>
    <s v="23 WARR AVE"/>
    <n v="101"/>
    <s v="CONNOLLY JOHN JR"/>
    <s v="MR30"/>
    <s v="ONE FAMILY"/>
    <s v="46//W3//"/>
    <n v="0.25003999999999998"/>
    <n v="0"/>
    <n v="0"/>
    <n v="1"/>
    <n v="1"/>
    <s v="SEWER"/>
    <n v="1"/>
    <n v="1"/>
    <n v="17400"/>
    <s v="YES"/>
    <n v="0"/>
    <s v="46-W3"/>
    <s v="All Public"/>
    <s v="SEWER"/>
    <s v="SEWER"/>
    <n v="17400"/>
    <m/>
    <m/>
    <n v="0"/>
    <n v="0"/>
    <n v="3"/>
    <n v="1332"/>
    <n v="1"/>
    <m/>
    <m/>
    <m/>
    <m/>
    <m/>
    <m/>
    <m/>
    <m/>
    <m/>
    <m/>
    <n v="2"/>
    <n v="1"/>
    <x v="4"/>
    <x v="4"/>
  </r>
  <r>
    <s v="LAND_NOPARC"/>
    <m/>
    <x v="0"/>
    <m/>
    <n v="0"/>
    <m/>
    <m/>
    <m/>
    <m/>
    <n v="7.5799999999999999E-3"/>
    <n v="0"/>
    <n v="0"/>
    <n v="0"/>
    <n v="0"/>
    <m/>
    <n v="0"/>
    <n v="0"/>
    <n v="0"/>
    <s v="NO"/>
    <n v="0"/>
    <m/>
    <m/>
    <m/>
    <m/>
    <n v="0"/>
    <m/>
    <m/>
    <n v="0"/>
    <n v="0"/>
    <n v="0"/>
    <n v="0"/>
    <n v="0"/>
    <m/>
    <m/>
    <m/>
    <m/>
    <m/>
    <m/>
    <m/>
    <m/>
    <m/>
    <m/>
    <n v="0"/>
    <n v="1"/>
    <x v="4"/>
    <x v="4"/>
  </r>
  <r>
    <s v="48-1059B"/>
    <m/>
    <x v="0"/>
    <s v="13 SWIFTS BCH RD"/>
    <n v="903"/>
    <s v="TOWN OF WAREHAM"/>
    <s v="MR30"/>
    <s v="TAX POSS  MDL-00"/>
    <s v="48//1059/B/"/>
    <n v="1.0099400000000001"/>
    <n v="0"/>
    <n v="0"/>
    <n v="0"/>
    <n v="0"/>
    <m/>
    <n v="0"/>
    <n v="1"/>
    <n v="57600"/>
    <s v="YES"/>
    <n v="0"/>
    <s v="48-1059B"/>
    <m/>
    <m/>
    <m/>
    <n v="57600"/>
    <m/>
    <m/>
    <n v="0"/>
    <n v="0"/>
    <n v="0"/>
    <n v="0"/>
    <n v="0"/>
    <m/>
    <m/>
    <m/>
    <m/>
    <m/>
    <m/>
    <m/>
    <m/>
    <m/>
    <m/>
    <n v="1"/>
    <n v="1"/>
    <x v="4"/>
    <x v="4"/>
  </r>
  <r>
    <s v="LAND_NOPARC"/>
    <m/>
    <x v="0"/>
    <m/>
    <n v="0"/>
    <m/>
    <m/>
    <m/>
    <m/>
    <n v="1.469E-2"/>
    <n v="0"/>
    <n v="0"/>
    <n v="0"/>
    <n v="0"/>
    <m/>
    <n v="0"/>
    <n v="0"/>
    <n v="0"/>
    <s v="NO"/>
    <n v="0"/>
    <m/>
    <m/>
    <m/>
    <m/>
    <n v="0"/>
    <m/>
    <m/>
    <n v="0"/>
    <n v="0"/>
    <n v="0"/>
    <n v="0"/>
    <n v="0"/>
    <m/>
    <m/>
    <m/>
    <m/>
    <m/>
    <m/>
    <m/>
    <m/>
    <m/>
    <m/>
    <n v="0"/>
    <n v="1"/>
    <x v="4"/>
    <x v="4"/>
  </r>
  <r>
    <s v="39-M20"/>
    <m/>
    <x v="0"/>
    <s v="24 OAK ST"/>
    <n v="101"/>
    <s v="DONAHUE RICHARD &amp; EILEEN TRS"/>
    <s v="R30"/>
    <s v="ONE FAMILY"/>
    <s v="39//M20//"/>
    <n v="1.6848000000000001"/>
    <n v="1"/>
    <n v="1"/>
    <n v="1"/>
    <n v="1"/>
    <s v="SEPTIC"/>
    <n v="0"/>
    <n v="1"/>
    <n v="7100"/>
    <s v="YES"/>
    <n v="7100"/>
    <s v="39-M20"/>
    <s v="Public Water,Septic"/>
    <s v="SEPTIC"/>
    <s v="SEPTIC"/>
    <n v="7100"/>
    <m/>
    <m/>
    <n v="1"/>
    <n v="1"/>
    <n v="2"/>
    <n v="1264"/>
    <n v="1"/>
    <m/>
    <m/>
    <m/>
    <m/>
    <m/>
    <m/>
    <m/>
    <m/>
    <m/>
    <m/>
    <n v="1"/>
    <n v="1"/>
    <x v="5"/>
    <x v="5"/>
  </r>
  <r>
    <s v="LAND_NOPARC"/>
    <m/>
    <x v="0"/>
    <m/>
    <n v="0"/>
    <m/>
    <m/>
    <m/>
    <m/>
    <n v="8.3800000000000003E-3"/>
    <n v="0"/>
    <n v="0"/>
    <n v="0"/>
    <n v="0"/>
    <m/>
    <n v="0"/>
    <n v="0"/>
    <n v="0"/>
    <s v="NO"/>
    <n v="0"/>
    <m/>
    <m/>
    <m/>
    <m/>
    <n v="0"/>
    <m/>
    <m/>
    <n v="0"/>
    <n v="0"/>
    <n v="0"/>
    <n v="0"/>
    <n v="0"/>
    <m/>
    <m/>
    <m/>
    <m/>
    <m/>
    <m/>
    <m/>
    <m/>
    <m/>
    <m/>
    <n v="0"/>
    <n v="1"/>
    <x v="4"/>
    <x v="4"/>
  </r>
  <r>
    <s v="48-1058"/>
    <m/>
    <x v="0"/>
    <s v="7 JOB'S ISLAND RD"/>
    <n v="131"/>
    <s v="ROGERS FANNIE W   ET ALS"/>
    <s v="MR30"/>
    <s v="RES ACLNPO  MDL-00"/>
    <s v="48//1058//"/>
    <n v="3.0109699999999999"/>
    <n v="0"/>
    <n v="0"/>
    <n v="0"/>
    <n v="0"/>
    <m/>
    <n v="0"/>
    <n v="0"/>
    <n v="0"/>
    <s v="YES"/>
    <n v="0"/>
    <s v="48-1058"/>
    <m/>
    <m/>
    <m/>
    <n v="0"/>
    <m/>
    <m/>
    <n v="0"/>
    <n v="0"/>
    <n v="0"/>
    <n v="0"/>
    <n v="0"/>
    <m/>
    <m/>
    <m/>
    <m/>
    <m/>
    <m/>
    <m/>
    <m/>
    <m/>
    <m/>
    <n v="1"/>
    <n v="1"/>
    <x v="0"/>
    <x v="0"/>
  </r>
  <r>
    <s v="LAND_NOPARC"/>
    <m/>
    <x v="0"/>
    <m/>
    <n v="0"/>
    <m/>
    <m/>
    <m/>
    <m/>
    <n v="7.6000000000000004E-4"/>
    <n v="0"/>
    <n v="0"/>
    <n v="0"/>
    <n v="0"/>
    <m/>
    <n v="0"/>
    <n v="0"/>
    <n v="0"/>
    <s v="NO"/>
    <n v="0"/>
    <m/>
    <m/>
    <m/>
    <m/>
    <n v="0"/>
    <m/>
    <m/>
    <n v="0"/>
    <n v="0"/>
    <n v="0"/>
    <n v="0"/>
    <n v="0"/>
    <m/>
    <m/>
    <m/>
    <m/>
    <m/>
    <m/>
    <m/>
    <m/>
    <m/>
    <m/>
    <n v="0"/>
    <n v="1"/>
    <x v="4"/>
    <x v="4"/>
  </r>
  <r>
    <s v="LAND_NOPARC"/>
    <m/>
    <x v="0"/>
    <m/>
    <n v="0"/>
    <m/>
    <m/>
    <m/>
    <m/>
    <n v="7.6999999999999996E-4"/>
    <n v="0"/>
    <n v="0"/>
    <n v="0"/>
    <n v="0"/>
    <m/>
    <n v="0"/>
    <n v="0"/>
    <n v="0"/>
    <s v="NO"/>
    <n v="0"/>
    <m/>
    <m/>
    <m/>
    <m/>
    <n v="0"/>
    <m/>
    <m/>
    <n v="0"/>
    <n v="0"/>
    <n v="0"/>
    <n v="0"/>
    <n v="0"/>
    <m/>
    <m/>
    <m/>
    <m/>
    <m/>
    <m/>
    <m/>
    <m/>
    <m/>
    <m/>
    <n v="0"/>
    <n v="1"/>
    <x v="4"/>
    <x v="4"/>
  </r>
  <r>
    <s v="39-T34"/>
    <m/>
    <x v="0"/>
    <s v="43 OAK ST"/>
    <n v="101"/>
    <s v="MARAIST BARBARA D"/>
    <s v="R130"/>
    <s v="ONE FAMILY"/>
    <s v="39//T34//"/>
    <n v="0.16877"/>
    <n v="1"/>
    <n v="1"/>
    <n v="1"/>
    <n v="1"/>
    <s v="SEPTIC"/>
    <n v="0"/>
    <n v="1"/>
    <n v="4400"/>
    <s v="YES"/>
    <n v="4400"/>
    <s v="39-T34"/>
    <s v="Public Water,Gas,Septic"/>
    <s v="SEPTIC"/>
    <s v="SEPTIC"/>
    <n v="4400"/>
    <m/>
    <m/>
    <n v="1"/>
    <n v="1"/>
    <n v="3"/>
    <n v="1070"/>
    <n v="1.9"/>
    <m/>
    <m/>
    <m/>
    <m/>
    <m/>
    <m/>
    <m/>
    <m/>
    <m/>
    <m/>
    <n v="1"/>
    <n v="1"/>
    <x v="5"/>
    <x v="5"/>
  </r>
  <r>
    <s v="46-C"/>
    <m/>
    <x v="0"/>
    <s v="12 WARR AVE"/>
    <n v="130"/>
    <s v="LOWER MAIN STREET REALTY TRUST"/>
    <s v="MR30"/>
    <s v="RES ACLNDV  MDL-00"/>
    <s v="46///C/"/>
    <n v="0.67652000000000001"/>
    <n v="0"/>
    <n v="0"/>
    <n v="0"/>
    <n v="0"/>
    <m/>
    <n v="0"/>
    <n v="0"/>
    <n v="0"/>
    <s v="YES"/>
    <n v="0"/>
    <s v="46-C"/>
    <m/>
    <m/>
    <m/>
    <n v="0"/>
    <m/>
    <m/>
    <n v="0"/>
    <n v="0"/>
    <n v="0"/>
    <n v="0"/>
    <n v="0"/>
    <m/>
    <m/>
    <m/>
    <m/>
    <m/>
    <m/>
    <m/>
    <m/>
    <m/>
    <m/>
    <n v="1"/>
    <n v="1"/>
    <x v="4"/>
    <x v="4"/>
  </r>
  <r>
    <s v="46-1011"/>
    <m/>
    <x v="0"/>
    <s v="0 CHURCH AVE"/>
    <n v="132"/>
    <s v="MURPHY PAULA E"/>
    <s v="MR30"/>
    <s v="RES ACLNUD  MDL-00"/>
    <s v="46//1011//"/>
    <n v="0.31698999999999999"/>
    <n v="0"/>
    <n v="0"/>
    <n v="0"/>
    <n v="0"/>
    <m/>
    <n v="0"/>
    <n v="0"/>
    <n v="0"/>
    <s v="YES"/>
    <n v="0"/>
    <s v="46-1011"/>
    <m/>
    <m/>
    <m/>
    <n v="0"/>
    <m/>
    <m/>
    <n v="0"/>
    <n v="0"/>
    <n v="0"/>
    <n v="0"/>
    <n v="0"/>
    <m/>
    <m/>
    <m/>
    <m/>
    <m/>
    <m/>
    <m/>
    <m/>
    <m/>
    <m/>
    <n v="1"/>
    <n v="1"/>
    <x v="4"/>
    <x v="4"/>
  </r>
  <r>
    <s v="48-1050"/>
    <m/>
    <x v="0"/>
    <s v="30 SWIFTS BCH RD"/>
    <n v="101"/>
    <s v="HULLAND THOMAS W"/>
    <s v="MR30"/>
    <s v="ONE FAMILY"/>
    <s v="48//1050//"/>
    <n v="1.67645"/>
    <n v="0"/>
    <n v="0"/>
    <n v="1"/>
    <n v="1"/>
    <s v="SEWER"/>
    <n v="1"/>
    <n v="1"/>
    <n v="7000"/>
    <s v="YES"/>
    <n v="0"/>
    <s v="48-1050"/>
    <s v="Public Water,Public Sewer,Gas"/>
    <s v="SEWER"/>
    <s v="SEWER"/>
    <n v="7000"/>
    <m/>
    <m/>
    <n v="0"/>
    <n v="0"/>
    <n v="1"/>
    <n v="580"/>
    <n v="1"/>
    <m/>
    <m/>
    <m/>
    <m/>
    <m/>
    <m/>
    <m/>
    <m/>
    <m/>
    <m/>
    <n v="1"/>
    <n v="1"/>
    <x v="0"/>
    <x v="0"/>
  </r>
  <r>
    <s v="48-1061"/>
    <m/>
    <x v="0"/>
    <s v="0 SWIFTS BCH RD  OFF"/>
    <n v="903"/>
    <s v="TOWN OF WAREHAM"/>
    <s v="MR30"/>
    <s v="MUNICIPAL  MDL-00"/>
    <s v="48//1061//"/>
    <n v="0.40286"/>
    <n v="0"/>
    <n v="0"/>
    <n v="0"/>
    <n v="0"/>
    <m/>
    <n v="0"/>
    <n v="0"/>
    <n v="0"/>
    <s v="YES"/>
    <n v="0"/>
    <s v="48-1061"/>
    <m/>
    <m/>
    <m/>
    <n v="0"/>
    <s v="fee simple"/>
    <s v="YES"/>
    <n v="0"/>
    <n v="0"/>
    <n v="0"/>
    <n v="0"/>
    <n v="0"/>
    <m/>
    <m/>
    <m/>
    <m/>
    <m/>
    <m/>
    <m/>
    <m/>
    <m/>
    <m/>
    <n v="1"/>
    <n v="1"/>
    <x v="4"/>
    <x v="4"/>
  </r>
  <r>
    <s v="LAND_NOPARC"/>
    <m/>
    <x v="0"/>
    <m/>
    <n v="0"/>
    <m/>
    <m/>
    <m/>
    <m/>
    <n v="2.9199999999999999E-3"/>
    <n v="0"/>
    <n v="0"/>
    <n v="0"/>
    <n v="0"/>
    <m/>
    <n v="0"/>
    <n v="0"/>
    <n v="0"/>
    <s v="NO"/>
    <n v="0"/>
    <m/>
    <m/>
    <m/>
    <m/>
    <n v="0"/>
    <m/>
    <m/>
    <n v="0"/>
    <n v="0"/>
    <n v="0"/>
    <n v="0"/>
    <n v="0"/>
    <m/>
    <m/>
    <m/>
    <m/>
    <m/>
    <m/>
    <m/>
    <m/>
    <m/>
    <m/>
    <n v="0"/>
    <n v="1"/>
    <x v="5"/>
    <x v="5"/>
  </r>
  <r>
    <s v="46-W4B"/>
    <m/>
    <x v="0"/>
    <s v="18 WARR AVE"/>
    <n v="101"/>
    <s v="MURPHY PAULA E"/>
    <s v="MR30"/>
    <s v="ONE FAMILY"/>
    <s v="46//W4/B/"/>
    <n v="0.36313000000000001"/>
    <n v="0"/>
    <n v="0"/>
    <n v="1"/>
    <n v="1"/>
    <s v="SEWER"/>
    <n v="1"/>
    <n v="1"/>
    <n v="2100"/>
    <s v="NO_W1"/>
    <n v="0"/>
    <s v="46-W4B"/>
    <s v="All Public"/>
    <s v="SEWER"/>
    <s v="SEWER"/>
    <n v="2100"/>
    <m/>
    <m/>
    <n v="0"/>
    <n v="0"/>
    <n v="2"/>
    <n v="1608"/>
    <n v="1.3"/>
    <m/>
    <m/>
    <m/>
    <m/>
    <m/>
    <m/>
    <m/>
    <m/>
    <m/>
    <m/>
    <n v="3"/>
    <n v="1"/>
    <x v="4"/>
    <x v="4"/>
  </r>
  <r>
    <s v="39-T33"/>
    <m/>
    <x v="0"/>
    <s v="41 OAK ST"/>
    <n v="101"/>
    <s v="AEVAZELIS DIMITRIOS"/>
    <s v="R130"/>
    <s v="ONE FAMILY"/>
    <s v="39//T33//"/>
    <n v="0.18145"/>
    <n v="1"/>
    <n v="1"/>
    <n v="1"/>
    <n v="1"/>
    <s v="SEPTIC"/>
    <n v="0"/>
    <n v="1"/>
    <n v="800"/>
    <s v="YES"/>
    <n v="800"/>
    <s v="39-T33"/>
    <s v="Public Water,Septic"/>
    <s v="SEPTIC"/>
    <s v="SEPTIC"/>
    <n v="800"/>
    <m/>
    <m/>
    <n v="1"/>
    <n v="1"/>
    <n v="3"/>
    <n v="1591"/>
    <n v="2"/>
    <m/>
    <m/>
    <m/>
    <m/>
    <m/>
    <m/>
    <m/>
    <m/>
    <m/>
    <m/>
    <n v="1"/>
    <n v="1"/>
    <x v="5"/>
    <x v="5"/>
  </r>
  <r>
    <s v="46-A"/>
    <m/>
    <x v="0"/>
    <s v="0 WARR AVE  OFF"/>
    <n v="132"/>
    <s v="BULLSEYE ASSOCIATES LTD"/>
    <s v="MR30"/>
    <s v="RES ACLNUD  MDL-00"/>
    <s v="46///A/"/>
    <n v="0.19539000000000001"/>
    <n v="0"/>
    <n v="0"/>
    <n v="0"/>
    <n v="0"/>
    <m/>
    <n v="0"/>
    <n v="0"/>
    <n v="0"/>
    <s v="YES"/>
    <n v="0"/>
    <s v="46-A"/>
    <m/>
    <m/>
    <m/>
    <n v="0"/>
    <m/>
    <m/>
    <n v="0"/>
    <n v="0"/>
    <n v="0"/>
    <n v="0"/>
    <n v="0"/>
    <m/>
    <m/>
    <m/>
    <m/>
    <m/>
    <m/>
    <m/>
    <m/>
    <m/>
    <m/>
    <n v="1"/>
    <n v="1"/>
    <x v="4"/>
    <x v="4"/>
  </r>
  <r>
    <s v="39-T32"/>
    <m/>
    <x v="0"/>
    <s v="39 OAK ST"/>
    <n v="109"/>
    <s v="MONCEY PATRICIA A"/>
    <s v="R30"/>
    <s v="MULTI HSES"/>
    <s v="39//T32//"/>
    <n v="0.17022000000000001"/>
    <n v="2"/>
    <n v="2"/>
    <n v="2"/>
    <n v="2"/>
    <s v="SEPTIC"/>
    <n v="0"/>
    <n v="2"/>
    <n v="4400"/>
    <s v="YES"/>
    <n v="4400"/>
    <s v="39-T32"/>
    <s v="Public Water,Septic"/>
    <s v="SEPTIC"/>
    <s v="SEPTIC"/>
    <n v="2200"/>
    <m/>
    <m/>
    <n v="2"/>
    <n v="2"/>
    <n v="2"/>
    <n v="516"/>
    <n v="1"/>
    <m/>
    <m/>
    <m/>
    <m/>
    <m/>
    <m/>
    <m/>
    <m/>
    <m/>
    <m/>
    <n v="1"/>
    <n v="1"/>
    <x v="5"/>
    <x v="5"/>
  </r>
  <r>
    <s v="46-D"/>
    <m/>
    <x v="0"/>
    <s v="0 WARR AVE"/>
    <n v="130"/>
    <s v="BULLSEYE ASSOCIATES LIMITED"/>
    <s v="MR30"/>
    <s v="RES ACLNDV  MDL-00"/>
    <s v="46///D/"/>
    <n v="0.64736000000000005"/>
    <n v="0"/>
    <n v="0"/>
    <n v="0"/>
    <n v="0"/>
    <m/>
    <n v="0"/>
    <n v="1"/>
    <n v="22700"/>
    <s v="YES"/>
    <n v="0"/>
    <s v="46-D"/>
    <m/>
    <m/>
    <m/>
    <n v="22700"/>
    <m/>
    <m/>
    <n v="0"/>
    <n v="0"/>
    <n v="0"/>
    <n v="0"/>
    <n v="0"/>
    <m/>
    <m/>
    <m/>
    <m/>
    <m/>
    <m/>
    <m/>
    <m/>
    <m/>
    <m/>
    <n v="1"/>
    <n v="1"/>
    <x v="4"/>
    <x v="4"/>
  </r>
  <r>
    <s v="39-M19B"/>
    <m/>
    <x v="0"/>
    <s v="22 OAK ST"/>
    <n v="101"/>
    <s v="KING WALTER D"/>
    <s v="R30"/>
    <s v="ONE FAMILY"/>
    <s v="39//M19/B/"/>
    <n v="0.71418999999999999"/>
    <n v="1"/>
    <n v="1"/>
    <n v="1"/>
    <n v="1"/>
    <s v="SEPTIC"/>
    <n v="0"/>
    <n v="1"/>
    <n v="5900"/>
    <s v="YES"/>
    <n v="5900"/>
    <s v="39-M19B"/>
    <s v="Public Water,Septic"/>
    <s v="SEPTIC"/>
    <s v="SEPTIC"/>
    <n v="5900"/>
    <m/>
    <m/>
    <n v="1"/>
    <n v="1"/>
    <n v="2"/>
    <n v="936"/>
    <n v="1"/>
    <m/>
    <m/>
    <m/>
    <m/>
    <m/>
    <m/>
    <m/>
    <m/>
    <m/>
    <m/>
    <n v="1"/>
    <n v="1"/>
    <x v="5"/>
    <x v="5"/>
  </r>
  <r>
    <s v="48-1059A"/>
    <m/>
    <x v="0"/>
    <s v="15 SWIFTS BCH RD"/>
    <n v="903"/>
    <s v="TOWN OF WAREHAM"/>
    <s v="MR30"/>
    <s v="MUNICIPAL  MDL-00"/>
    <s v="48//1059/A/"/>
    <n v="2.9817499999999999"/>
    <n v="0"/>
    <n v="0"/>
    <n v="0"/>
    <n v="0"/>
    <m/>
    <n v="0"/>
    <n v="1"/>
    <n v="60400"/>
    <s v="YES"/>
    <n v="0"/>
    <s v="48-1059A"/>
    <m/>
    <m/>
    <m/>
    <n v="60400"/>
    <s v="fee simple"/>
    <s v="YES"/>
    <n v="0"/>
    <n v="0"/>
    <n v="0"/>
    <n v="0"/>
    <n v="0"/>
    <m/>
    <m/>
    <m/>
    <m/>
    <m/>
    <m/>
    <m/>
    <m/>
    <m/>
    <m/>
    <n v="1"/>
    <n v="1"/>
    <x v="4"/>
    <x v="4"/>
  </r>
  <r>
    <s v="47-1000A"/>
    <m/>
    <x v="0"/>
    <s v="44 CHURCH AVE"/>
    <n v="130"/>
    <s v="TOBEY HOSPITAL"/>
    <s v="R30"/>
    <s v="RES ACLNDV  MDL-00"/>
    <s v="47//1000/A/"/>
    <n v="16.308160000000001"/>
    <n v="0"/>
    <n v="0"/>
    <n v="0"/>
    <n v="0"/>
    <m/>
    <n v="0"/>
    <n v="1"/>
    <n v="3800"/>
    <s v="YES"/>
    <n v="0"/>
    <s v="47-1000A"/>
    <s v="All Public"/>
    <s v="SEWER"/>
    <m/>
    <n v="3800"/>
    <m/>
    <m/>
    <n v="0"/>
    <n v="0"/>
    <n v="0"/>
    <n v="0"/>
    <n v="0"/>
    <m/>
    <m/>
    <m/>
    <m/>
    <m/>
    <m/>
    <m/>
    <m/>
    <m/>
    <m/>
    <n v="1"/>
    <n v="1"/>
    <x v="4"/>
    <x v="4"/>
  </r>
  <r>
    <s v="46-1010"/>
    <m/>
    <x v="0"/>
    <s v="0 WARR AVE"/>
    <n v="132"/>
    <s v="BRITISH LANDING DEVELOPMENT CO"/>
    <s v="MR30"/>
    <s v="RES ACLNUD  MDL-00"/>
    <s v="46//1010//"/>
    <n v="0.22037999999999999"/>
    <n v="0"/>
    <n v="0"/>
    <n v="0"/>
    <n v="0"/>
    <m/>
    <n v="1"/>
    <n v="0"/>
    <n v="0"/>
    <s v="YES"/>
    <n v="0"/>
    <s v="46-1010"/>
    <m/>
    <m/>
    <m/>
    <n v="0"/>
    <m/>
    <m/>
    <n v="0"/>
    <n v="0"/>
    <n v="0"/>
    <n v="0"/>
    <n v="0"/>
    <m/>
    <m/>
    <m/>
    <m/>
    <m/>
    <m/>
    <m/>
    <m/>
    <m/>
    <m/>
    <n v="1"/>
    <n v="1"/>
    <x v="4"/>
    <x v="4"/>
  </r>
  <r>
    <s v="46-1012"/>
    <m/>
    <x v="0"/>
    <s v="0 CHURCH AVE OFF"/>
    <n v="132"/>
    <s v="BRITISH LANDING DEVELOPMENT CO"/>
    <s v="MR30"/>
    <s v="RES ACLNUD  MDL-00"/>
    <s v="46//1012//"/>
    <n v="0.83150000000000002"/>
    <n v="0"/>
    <n v="0"/>
    <n v="0"/>
    <n v="0"/>
    <m/>
    <n v="0"/>
    <n v="0"/>
    <n v="0"/>
    <s v="YES"/>
    <n v="0"/>
    <s v="46-1012"/>
    <m/>
    <m/>
    <m/>
    <n v="0"/>
    <m/>
    <m/>
    <n v="0"/>
    <n v="0"/>
    <n v="0"/>
    <n v="0"/>
    <n v="0"/>
    <m/>
    <m/>
    <m/>
    <m/>
    <m/>
    <m/>
    <m/>
    <m/>
    <m/>
    <m/>
    <n v="1"/>
    <n v="1"/>
    <x v="4"/>
    <x v="4"/>
  </r>
  <r>
    <s v="LAND_NOPARC"/>
    <m/>
    <x v="0"/>
    <m/>
    <n v="0"/>
    <m/>
    <m/>
    <m/>
    <m/>
    <n v="1.958E-2"/>
    <n v="0"/>
    <n v="0"/>
    <n v="0"/>
    <n v="0"/>
    <m/>
    <n v="0"/>
    <n v="0"/>
    <n v="0"/>
    <s v="NO"/>
    <n v="0"/>
    <m/>
    <m/>
    <m/>
    <m/>
    <n v="0"/>
    <m/>
    <m/>
    <n v="0"/>
    <n v="0"/>
    <n v="0"/>
    <n v="0"/>
    <n v="0"/>
    <m/>
    <m/>
    <m/>
    <m/>
    <m/>
    <m/>
    <m/>
    <m/>
    <m/>
    <m/>
    <n v="0"/>
    <n v="1"/>
    <x v="4"/>
    <x v="4"/>
  </r>
  <r>
    <s v="39-T31"/>
    <m/>
    <x v="0"/>
    <s v="37 OAK ST"/>
    <n v="101"/>
    <s v="DUNN JAMES T"/>
    <m/>
    <s v="ONE FAMILY"/>
    <s v="39//T31//"/>
    <n v="0.16070000000000001"/>
    <n v="1"/>
    <n v="1"/>
    <n v="1"/>
    <n v="1"/>
    <s v="SEPTIC"/>
    <n v="0"/>
    <n v="1"/>
    <n v="3400"/>
    <s v="YES"/>
    <n v="3400"/>
    <s v="39-T31"/>
    <s v="Public Water,Septic"/>
    <s v="SEPTIC"/>
    <s v="SEPTIC"/>
    <n v="3400"/>
    <m/>
    <m/>
    <n v="1"/>
    <n v="1"/>
    <n v="2"/>
    <n v="800"/>
    <n v="1"/>
    <m/>
    <m/>
    <m/>
    <m/>
    <m/>
    <m/>
    <m/>
    <m/>
    <m/>
    <m/>
    <n v="1"/>
    <n v="1"/>
    <x v="5"/>
    <x v="5"/>
  </r>
  <r>
    <s v="56-1001A"/>
    <m/>
    <x v="0"/>
    <s v="0 SWIFTS BCH RD"/>
    <n v="106"/>
    <s v="MCASSEY DANIEL J ET ALS"/>
    <s v="MR30"/>
    <s v="AC LND IMP  MDL-00"/>
    <s v="56//1001/A/"/>
    <n v="1.99156"/>
    <n v="0"/>
    <n v="1"/>
    <n v="0"/>
    <n v="1"/>
    <m/>
    <n v="0"/>
    <n v="1"/>
    <n v="0"/>
    <s v="YES"/>
    <n v="0"/>
    <s v="56-1001A"/>
    <s v="Public Water"/>
    <m/>
    <s v="SEPTIC"/>
    <n v="0"/>
    <m/>
    <m/>
    <n v="0"/>
    <n v="1"/>
    <n v="0"/>
    <n v="0"/>
    <n v="0"/>
    <m/>
    <m/>
    <m/>
    <m/>
    <m/>
    <m/>
    <m/>
    <m/>
    <m/>
    <m/>
    <n v="1"/>
    <n v="1"/>
    <x v="0"/>
    <x v="0"/>
  </r>
  <r>
    <s v="LAND_NOPARC"/>
    <m/>
    <x v="0"/>
    <m/>
    <n v="0"/>
    <m/>
    <m/>
    <m/>
    <m/>
    <n v="7.1599999999999997E-2"/>
    <n v="0"/>
    <n v="0"/>
    <n v="0"/>
    <n v="0"/>
    <m/>
    <n v="0"/>
    <n v="0"/>
    <n v="0"/>
    <s v="NO"/>
    <n v="0"/>
    <m/>
    <m/>
    <m/>
    <m/>
    <n v="0"/>
    <m/>
    <m/>
    <n v="0"/>
    <n v="0"/>
    <n v="0"/>
    <n v="0"/>
    <n v="0"/>
    <m/>
    <m/>
    <m/>
    <m/>
    <m/>
    <m/>
    <m/>
    <m/>
    <m/>
    <m/>
    <n v="0"/>
    <n v="1"/>
    <x v="4"/>
    <x v="4"/>
  </r>
  <r>
    <s v="LAND_NOPARC"/>
    <m/>
    <x v="0"/>
    <m/>
    <n v="0"/>
    <m/>
    <m/>
    <m/>
    <m/>
    <n v="1.004E-2"/>
    <n v="0"/>
    <n v="0"/>
    <n v="0"/>
    <n v="0"/>
    <m/>
    <n v="0"/>
    <n v="0"/>
    <n v="0"/>
    <s v="NO"/>
    <n v="0"/>
    <m/>
    <m/>
    <m/>
    <m/>
    <n v="0"/>
    <m/>
    <m/>
    <n v="0"/>
    <n v="0"/>
    <n v="0"/>
    <n v="0"/>
    <n v="0"/>
    <m/>
    <m/>
    <m/>
    <m/>
    <m/>
    <m/>
    <m/>
    <m/>
    <m/>
    <m/>
    <n v="0"/>
    <n v="1"/>
    <x v="4"/>
    <x v="4"/>
  </r>
  <r>
    <s v="39-T30B"/>
    <m/>
    <x v="0"/>
    <s v="35B OAK ST"/>
    <n v="101"/>
    <s v="GIORDANI ELIZABETH"/>
    <s v="R30"/>
    <s v="ONE FAMILY"/>
    <s v="39//T30/B/"/>
    <n v="7.6749999999999999E-2"/>
    <n v="1"/>
    <n v="1"/>
    <n v="1"/>
    <n v="1"/>
    <s v="SEPTIC"/>
    <n v="0"/>
    <n v="1"/>
    <n v="2500"/>
    <s v="YES"/>
    <n v="2500"/>
    <s v="39-T30B"/>
    <s v="Public Water,Septic"/>
    <s v="SEPTIC"/>
    <s v="SEPTIC"/>
    <n v="2500"/>
    <m/>
    <m/>
    <n v="1"/>
    <n v="1"/>
    <n v="1"/>
    <n v="880"/>
    <n v="1"/>
    <m/>
    <m/>
    <m/>
    <m/>
    <m/>
    <m/>
    <m/>
    <m/>
    <m/>
    <m/>
    <n v="1"/>
    <n v="1"/>
    <x v="5"/>
    <x v="5"/>
  </r>
  <r>
    <s v="LAND_NOPARC"/>
    <m/>
    <x v="0"/>
    <m/>
    <n v="0"/>
    <m/>
    <m/>
    <m/>
    <m/>
    <n v="3.46E-3"/>
    <n v="0"/>
    <n v="0"/>
    <n v="0"/>
    <n v="0"/>
    <m/>
    <n v="0"/>
    <n v="0"/>
    <n v="0"/>
    <s v="NO"/>
    <n v="0"/>
    <m/>
    <m/>
    <m/>
    <m/>
    <n v="0"/>
    <m/>
    <m/>
    <n v="0"/>
    <n v="0"/>
    <n v="0"/>
    <n v="0"/>
    <n v="0"/>
    <m/>
    <m/>
    <m/>
    <m/>
    <m/>
    <m/>
    <m/>
    <m/>
    <m/>
    <m/>
    <n v="0"/>
    <n v="1"/>
    <x v="4"/>
    <x v="4"/>
  </r>
  <r>
    <s v="39-1005"/>
    <m/>
    <x v="0"/>
    <s v="41 INDIAN NECK RD"/>
    <n v="903"/>
    <s v="TOWN OF WAREHAM"/>
    <s v="R30"/>
    <s v="MUNICIPAL  MDL-00"/>
    <s v="39//1005//"/>
    <n v="13.10913"/>
    <n v="0"/>
    <n v="0"/>
    <n v="0"/>
    <n v="0"/>
    <m/>
    <n v="0"/>
    <n v="0"/>
    <n v="0"/>
    <s v="YES"/>
    <n v="0"/>
    <s v="39-1005"/>
    <m/>
    <m/>
    <m/>
    <n v="0"/>
    <s v="fee simple"/>
    <s v="YES"/>
    <n v="0"/>
    <n v="0"/>
    <n v="0"/>
    <n v="0"/>
    <n v="0"/>
    <m/>
    <m/>
    <m/>
    <m/>
    <m/>
    <m/>
    <m/>
    <m/>
    <m/>
    <m/>
    <n v="1"/>
    <n v="1"/>
    <x v="5"/>
    <x v="5"/>
  </r>
  <r>
    <s v="LAND_NOPARC"/>
    <m/>
    <x v="0"/>
    <m/>
    <n v="0"/>
    <m/>
    <m/>
    <m/>
    <m/>
    <n v="1.6999999999999999E-3"/>
    <n v="0"/>
    <n v="0"/>
    <n v="0"/>
    <n v="0"/>
    <m/>
    <n v="0"/>
    <n v="0"/>
    <n v="0"/>
    <s v="NO"/>
    <n v="0"/>
    <m/>
    <m/>
    <m/>
    <m/>
    <n v="0"/>
    <m/>
    <m/>
    <n v="0"/>
    <n v="0"/>
    <n v="0"/>
    <n v="0"/>
    <n v="0"/>
    <m/>
    <m/>
    <m/>
    <m/>
    <m/>
    <m/>
    <m/>
    <m/>
    <m/>
    <m/>
    <n v="0"/>
    <n v="1"/>
    <x v="4"/>
    <x v="4"/>
  </r>
  <r>
    <s v="39-M19A"/>
    <m/>
    <x v="0"/>
    <s v="20 OAK ST"/>
    <n v="101"/>
    <s v="MCCANN WILLIAM P"/>
    <s v="R30"/>
    <s v="ONE FAMILY"/>
    <s v="39//M19/A/"/>
    <n v="0.67101999999999995"/>
    <n v="1"/>
    <n v="1"/>
    <n v="1"/>
    <n v="1"/>
    <s v="SEPTIC"/>
    <n v="0"/>
    <n v="1"/>
    <n v="5400"/>
    <s v="YES"/>
    <n v="5400"/>
    <s v="39-M19A"/>
    <s v="Public Water,Gas,Septic"/>
    <s v="SEPTIC"/>
    <s v="SEPTIC"/>
    <n v="5400"/>
    <m/>
    <m/>
    <n v="1"/>
    <n v="1"/>
    <n v="3"/>
    <n v="2050"/>
    <n v="1.75"/>
    <m/>
    <m/>
    <m/>
    <m/>
    <m/>
    <m/>
    <m/>
    <m/>
    <m/>
    <m/>
    <n v="1"/>
    <n v="1"/>
    <x v="5"/>
    <x v="5"/>
  </r>
  <r>
    <s v="46-W7"/>
    <m/>
    <x v="0"/>
    <s v="13 WARR AVE"/>
    <n v="101"/>
    <s v="POTTER NEIL A"/>
    <s v="MR30"/>
    <s v="ONE FAMILY"/>
    <s v="46//W7//"/>
    <n v="0.26212000000000002"/>
    <n v="0"/>
    <n v="0"/>
    <n v="1"/>
    <n v="1"/>
    <s v="SEWER"/>
    <n v="1"/>
    <n v="1"/>
    <n v="20000"/>
    <s v="NO_W1"/>
    <n v="0"/>
    <s v="46-W7"/>
    <s v="All Public"/>
    <s v="SEWER"/>
    <s v="SEWER"/>
    <n v="20000"/>
    <m/>
    <m/>
    <n v="0"/>
    <n v="0"/>
    <n v="3"/>
    <n v="1438"/>
    <n v="1.75"/>
    <m/>
    <m/>
    <m/>
    <m/>
    <m/>
    <m/>
    <m/>
    <m/>
    <m/>
    <m/>
    <n v="2"/>
    <n v="1"/>
    <x v="4"/>
    <x v="4"/>
  </r>
  <r>
    <s v="LAND_NOPARC"/>
    <m/>
    <x v="0"/>
    <m/>
    <n v="0"/>
    <m/>
    <m/>
    <m/>
    <m/>
    <n v="2.2000000000000001E-4"/>
    <n v="0"/>
    <n v="0"/>
    <n v="0"/>
    <n v="0"/>
    <m/>
    <n v="0"/>
    <n v="0"/>
    <n v="0"/>
    <s v="NO"/>
    <n v="0"/>
    <m/>
    <m/>
    <m/>
    <m/>
    <n v="0"/>
    <m/>
    <m/>
    <n v="0"/>
    <n v="0"/>
    <n v="0"/>
    <n v="0"/>
    <n v="0"/>
    <m/>
    <m/>
    <m/>
    <m/>
    <m/>
    <m/>
    <m/>
    <m/>
    <m/>
    <m/>
    <n v="0"/>
    <n v="1"/>
    <x v="4"/>
    <x v="4"/>
  </r>
  <r>
    <s v="LAND_NOPARC"/>
    <m/>
    <x v="0"/>
    <m/>
    <n v="0"/>
    <m/>
    <m/>
    <m/>
    <m/>
    <n v="6.9440000000000002E-2"/>
    <n v="0"/>
    <n v="0"/>
    <n v="0"/>
    <n v="0"/>
    <m/>
    <n v="0"/>
    <n v="0"/>
    <n v="0"/>
    <s v="NO"/>
    <n v="0"/>
    <m/>
    <m/>
    <m/>
    <m/>
    <n v="0"/>
    <m/>
    <m/>
    <n v="0"/>
    <n v="0"/>
    <n v="0"/>
    <n v="0"/>
    <n v="0"/>
    <m/>
    <m/>
    <m/>
    <m/>
    <m/>
    <m/>
    <m/>
    <m/>
    <m/>
    <m/>
    <n v="0"/>
    <n v="1"/>
    <x v="4"/>
    <x v="4"/>
  </r>
  <r>
    <s v="48-1063A"/>
    <m/>
    <x v="0"/>
    <s v="0 SWIFTS BCH RD  OFF"/>
    <n v="903"/>
    <s v="TOWN OF WAREHAM"/>
    <s v="MR30"/>
    <s v="MUNICIPAL  MDL-00"/>
    <s v="48//1063/A/"/>
    <n v="0.73548999999999998"/>
    <n v="0"/>
    <n v="0"/>
    <n v="0"/>
    <n v="0"/>
    <m/>
    <n v="0"/>
    <n v="0"/>
    <n v="0"/>
    <s v="YES"/>
    <n v="0"/>
    <s v="48-1063A"/>
    <m/>
    <m/>
    <m/>
    <n v="0"/>
    <s v="fee simple"/>
    <s v="YES"/>
    <n v="0"/>
    <n v="0"/>
    <n v="0"/>
    <n v="0"/>
    <n v="0"/>
    <m/>
    <m/>
    <m/>
    <m/>
    <m/>
    <m/>
    <m/>
    <m/>
    <m/>
    <m/>
    <n v="1"/>
    <n v="1"/>
    <x v="0"/>
    <x v="0"/>
  </r>
  <r>
    <s v="LAND_NOPARC"/>
    <m/>
    <x v="0"/>
    <m/>
    <n v="0"/>
    <m/>
    <m/>
    <m/>
    <m/>
    <n v="1.16E-3"/>
    <n v="0"/>
    <n v="0"/>
    <n v="0"/>
    <n v="0"/>
    <m/>
    <n v="0"/>
    <n v="0"/>
    <n v="0"/>
    <s v="NO"/>
    <n v="0"/>
    <m/>
    <m/>
    <m/>
    <m/>
    <n v="0"/>
    <m/>
    <m/>
    <n v="0"/>
    <n v="0"/>
    <n v="0"/>
    <n v="0"/>
    <n v="0"/>
    <m/>
    <m/>
    <m/>
    <m/>
    <m/>
    <m/>
    <m/>
    <m/>
    <m/>
    <m/>
    <n v="0"/>
    <n v="1"/>
    <x v="4"/>
    <x v="4"/>
  </r>
  <r>
    <s v="39-T30A"/>
    <m/>
    <x v="0"/>
    <s v="35A OAK ST"/>
    <n v="101"/>
    <s v="GIORDANI GENNARO A"/>
    <s v="R30"/>
    <s v="ONE FAMILY"/>
    <s v="39//T30/A/"/>
    <n v="8.344E-2"/>
    <n v="1"/>
    <n v="1"/>
    <n v="1"/>
    <n v="1"/>
    <s v="SEPTIC"/>
    <n v="0"/>
    <n v="1"/>
    <n v="700"/>
    <s v="YES"/>
    <n v="700"/>
    <s v="39-T30A"/>
    <s v="Public Water,Septic"/>
    <s v="SEPTIC"/>
    <s v="SEPTIC"/>
    <n v="700"/>
    <m/>
    <m/>
    <n v="1"/>
    <n v="1"/>
    <n v="2"/>
    <n v="640"/>
    <n v="1"/>
    <m/>
    <m/>
    <m/>
    <m/>
    <m/>
    <m/>
    <m/>
    <m/>
    <m/>
    <m/>
    <n v="0"/>
    <n v="1"/>
    <x v="5"/>
    <x v="5"/>
  </r>
  <r>
    <s v="46-1003"/>
    <m/>
    <x v="0"/>
    <s v="4 WARR AVE"/>
    <n v="105"/>
    <s v="BULLSEYE ASSOCIATES LTD"/>
    <s v="MR30"/>
    <s v="THREE FAM"/>
    <s v="46//1003//"/>
    <n v="0.47187000000000001"/>
    <n v="0"/>
    <n v="0"/>
    <n v="1"/>
    <n v="1"/>
    <s v="SEWER"/>
    <n v="1"/>
    <n v="1"/>
    <n v="100100"/>
    <s v="YES"/>
    <n v="0"/>
    <s v="46-1003"/>
    <s v="All Public"/>
    <s v="SEWER"/>
    <s v="SEWER"/>
    <n v="100100"/>
    <m/>
    <m/>
    <n v="0"/>
    <n v="0"/>
    <n v="6"/>
    <n v="3250"/>
    <n v="2"/>
    <m/>
    <m/>
    <m/>
    <m/>
    <m/>
    <m/>
    <m/>
    <m/>
    <m/>
    <m/>
    <n v="1"/>
    <n v="1"/>
    <x v="4"/>
    <x v="4"/>
  </r>
  <r>
    <s v="39-T29"/>
    <m/>
    <x v="0"/>
    <s v="33 OAK ST"/>
    <n v="109"/>
    <s v="VITA RICHARD N"/>
    <m/>
    <s v="MULTI HSES"/>
    <s v="39//T29//"/>
    <n v="0.19555"/>
    <n v="2"/>
    <n v="2"/>
    <n v="2"/>
    <n v="2"/>
    <s v="SEPTIC"/>
    <n v="0"/>
    <n v="1"/>
    <n v="300"/>
    <s v="YES"/>
    <n v="300"/>
    <s v="39-T29"/>
    <s v="Public Water,Septic"/>
    <s v="SEPTIC"/>
    <s v="SEPTIC"/>
    <n v="300"/>
    <m/>
    <m/>
    <n v="2"/>
    <n v="2"/>
    <n v="2"/>
    <n v="592"/>
    <n v="1"/>
    <m/>
    <m/>
    <m/>
    <m/>
    <m/>
    <m/>
    <m/>
    <m/>
    <m/>
    <m/>
    <n v="1"/>
    <n v="1"/>
    <x v="5"/>
    <x v="5"/>
  </r>
  <r>
    <s v="46-W9"/>
    <m/>
    <x v="0"/>
    <s v="9 WARR AVE"/>
    <n v="101"/>
    <s v="DEES STEVEN E"/>
    <s v="MR30"/>
    <s v="ONE FAMILY"/>
    <s v="46//W9//"/>
    <n v="0.28127999999999997"/>
    <n v="0"/>
    <n v="0"/>
    <n v="1"/>
    <n v="1"/>
    <s v="SEWER"/>
    <n v="1"/>
    <n v="1"/>
    <n v="4000"/>
    <s v="NO_W1"/>
    <n v="0"/>
    <s v="46-W9"/>
    <s v="All Public"/>
    <s v="SEWER"/>
    <s v="SEWER"/>
    <n v="4000"/>
    <m/>
    <m/>
    <n v="0"/>
    <n v="0"/>
    <n v="2"/>
    <n v="1468"/>
    <n v="1"/>
    <m/>
    <m/>
    <m/>
    <m/>
    <m/>
    <m/>
    <m/>
    <m/>
    <m/>
    <m/>
    <n v="2"/>
    <n v="1"/>
    <x v="4"/>
    <x v="4"/>
  </r>
  <r>
    <s v="LAND_NOPARC"/>
    <m/>
    <x v="0"/>
    <m/>
    <n v="0"/>
    <m/>
    <m/>
    <m/>
    <m/>
    <n v="4.922E-2"/>
    <n v="0"/>
    <n v="0"/>
    <n v="0"/>
    <n v="0"/>
    <m/>
    <n v="0"/>
    <n v="0"/>
    <n v="0"/>
    <s v="NO"/>
    <n v="0"/>
    <m/>
    <m/>
    <m/>
    <m/>
    <n v="0"/>
    <m/>
    <m/>
    <n v="0"/>
    <n v="0"/>
    <n v="0"/>
    <n v="0"/>
    <n v="0"/>
    <m/>
    <m/>
    <m/>
    <m/>
    <m/>
    <m/>
    <m/>
    <m/>
    <m/>
    <m/>
    <n v="0"/>
    <n v="1"/>
    <x v="4"/>
    <x v="4"/>
  </r>
  <r>
    <s v="39-J"/>
    <m/>
    <x v="0"/>
    <s v="0 INDIAN NECK RD  OFF"/>
    <n v="903"/>
    <s v="TOWN OF WAREHAM"/>
    <s v="R43"/>
    <s v="MUNICIPAL  MDL-00"/>
    <s v="39///J/"/>
    <n v="5.6900199999999996"/>
    <n v="0"/>
    <n v="0"/>
    <n v="0"/>
    <n v="0"/>
    <m/>
    <n v="0"/>
    <n v="0"/>
    <n v="0"/>
    <s v="YES"/>
    <n v="0"/>
    <s v="39-J"/>
    <m/>
    <m/>
    <m/>
    <n v="0"/>
    <s v="fee simple"/>
    <s v="YES"/>
    <n v="0"/>
    <n v="0"/>
    <n v="0"/>
    <n v="0"/>
    <n v="0"/>
    <m/>
    <m/>
    <m/>
    <m/>
    <m/>
    <m/>
    <m/>
    <m/>
    <m/>
    <m/>
    <n v="1"/>
    <n v="1"/>
    <x v="5"/>
    <x v="5"/>
  </r>
  <r>
    <s v="LAND_NOPARC"/>
    <m/>
    <x v="0"/>
    <m/>
    <n v="0"/>
    <m/>
    <m/>
    <m/>
    <m/>
    <n v="5.4000000000000001E-4"/>
    <n v="0"/>
    <n v="0"/>
    <n v="0"/>
    <n v="0"/>
    <m/>
    <n v="0"/>
    <n v="0"/>
    <n v="0"/>
    <s v="NO"/>
    <n v="0"/>
    <m/>
    <m/>
    <m/>
    <m/>
    <n v="0"/>
    <m/>
    <m/>
    <n v="0"/>
    <n v="0"/>
    <n v="0"/>
    <n v="0"/>
    <n v="0"/>
    <m/>
    <m/>
    <m/>
    <m/>
    <m/>
    <m/>
    <m/>
    <m/>
    <m/>
    <m/>
    <n v="0"/>
    <n v="1"/>
    <x v="4"/>
    <x v="4"/>
  </r>
  <r>
    <s v="LAND_NOPARC"/>
    <m/>
    <x v="0"/>
    <m/>
    <n v="0"/>
    <m/>
    <m/>
    <m/>
    <m/>
    <n v="3.2000000000000003E-4"/>
    <n v="0"/>
    <n v="0"/>
    <n v="0"/>
    <n v="0"/>
    <m/>
    <n v="0"/>
    <n v="0"/>
    <n v="0"/>
    <s v="NO"/>
    <n v="0"/>
    <m/>
    <m/>
    <m/>
    <m/>
    <n v="0"/>
    <m/>
    <m/>
    <n v="0"/>
    <n v="0"/>
    <n v="0"/>
    <n v="0"/>
    <n v="0"/>
    <m/>
    <m/>
    <m/>
    <m/>
    <m/>
    <m/>
    <m/>
    <m/>
    <m/>
    <m/>
    <n v="0"/>
    <n v="1"/>
    <x v="4"/>
    <x v="4"/>
  </r>
  <r>
    <s v="46-1009"/>
    <m/>
    <x v="0"/>
    <s v="0 WARR AVE"/>
    <n v="132"/>
    <s v="MURPHY PAULA E"/>
    <s v="R30"/>
    <s v="RES ACLNUD  MDL-00"/>
    <s v="46//1009//"/>
    <n v="0.77871000000000001"/>
    <n v="0"/>
    <n v="0"/>
    <n v="0"/>
    <n v="0"/>
    <m/>
    <n v="0"/>
    <n v="0"/>
    <n v="0"/>
    <s v="YES"/>
    <n v="0"/>
    <s v="46-1009"/>
    <m/>
    <m/>
    <m/>
    <n v="0"/>
    <m/>
    <m/>
    <n v="0"/>
    <n v="0"/>
    <n v="0"/>
    <n v="0"/>
    <n v="0"/>
    <m/>
    <m/>
    <m/>
    <m/>
    <m/>
    <m/>
    <m/>
    <m/>
    <m/>
    <m/>
    <n v="1"/>
    <n v="1"/>
    <x v="4"/>
    <x v="4"/>
  </r>
  <r>
    <s v="39-M18"/>
    <m/>
    <x v="0"/>
    <s v="16 OAK ST"/>
    <n v="101"/>
    <s v="NYMAN JEAN D &amp; MILES MARY ANN ET A"/>
    <s v="R30"/>
    <s v="ONE FAMILY"/>
    <s v="39//M18//"/>
    <n v="1.0475099999999999"/>
    <n v="1"/>
    <n v="1"/>
    <n v="1"/>
    <n v="1"/>
    <s v="SEPTIC"/>
    <n v="0"/>
    <n v="1"/>
    <n v="6600"/>
    <s v="YES"/>
    <n v="6600"/>
    <s v="39-M18"/>
    <s v="Public Water,Gas,Septic"/>
    <s v="SEPTIC"/>
    <s v="SEPTIC"/>
    <n v="6600"/>
    <m/>
    <m/>
    <n v="1"/>
    <n v="1"/>
    <n v="3"/>
    <n v="1200"/>
    <n v="1"/>
    <m/>
    <m/>
    <m/>
    <m/>
    <m/>
    <m/>
    <m/>
    <m/>
    <m/>
    <m/>
    <n v="1"/>
    <n v="1"/>
    <x v="5"/>
    <x v="5"/>
  </r>
  <r>
    <s v="48-1062"/>
    <m/>
    <x v="0"/>
    <s v="0 SWIFTS BCH RD  OFF"/>
    <n v="132"/>
    <s v="MORSE PAUL R"/>
    <s v="MR30"/>
    <s v="RES ACLNUD  MDL-00"/>
    <s v="48//1062//"/>
    <n v="0.98192000000000002"/>
    <n v="0"/>
    <n v="0"/>
    <n v="0"/>
    <n v="0"/>
    <m/>
    <n v="0"/>
    <n v="0"/>
    <n v="0"/>
    <s v="YES"/>
    <n v="0"/>
    <s v="48-1062"/>
    <m/>
    <m/>
    <m/>
    <n v="0"/>
    <m/>
    <m/>
    <n v="0"/>
    <n v="0"/>
    <n v="0"/>
    <n v="0"/>
    <n v="0"/>
    <m/>
    <m/>
    <m/>
    <m/>
    <m/>
    <m/>
    <m/>
    <m/>
    <m/>
    <m/>
    <n v="1"/>
    <n v="1"/>
    <x v="0"/>
    <x v="0"/>
  </r>
  <r>
    <s v="39-T27"/>
    <m/>
    <x v="0"/>
    <s v="29 OAK ST"/>
    <n v="101"/>
    <s v="VAN DER WAL KARIN M E"/>
    <s v="R30"/>
    <s v="ONE FAMILY"/>
    <s v="39//T27//"/>
    <n v="0.29871999999999999"/>
    <n v="1"/>
    <n v="1"/>
    <n v="1"/>
    <n v="1"/>
    <s v="SEPTIC"/>
    <n v="0"/>
    <n v="1"/>
    <n v="2800"/>
    <s v="NO_W1"/>
    <n v="2800"/>
    <s v="39-T27"/>
    <s v="Public Water,Septic"/>
    <s v="SEPTIC"/>
    <s v="SEPTIC"/>
    <n v="2800"/>
    <m/>
    <m/>
    <n v="1"/>
    <n v="1"/>
    <n v="2"/>
    <n v="1368"/>
    <n v="1"/>
    <m/>
    <m/>
    <m/>
    <m/>
    <m/>
    <m/>
    <m/>
    <m/>
    <m/>
    <m/>
    <n v="2"/>
    <n v="1"/>
    <x v="5"/>
    <x v="5"/>
  </r>
  <r>
    <s v="LAND_NOPARC"/>
    <m/>
    <x v="0"/>
    <m/>
    <n v="0"/>
    <m/>
    <m/>
    <m/>
    <m/>
    <n v="8.5000000000000006E-2"/>
    <n v="0"/>
    <n v="0"/>
    <n v="0"/>
    <n v="0"/>
    <m/>
    <n v="0"/>
    <n v="0"/>
    <n v="0"/>
    <s v="NO"/>
    <n v="0"/>
    <m/>
    <m/>
    <m/>
    <m/>
    <n v="0"/>
    <m/>
    <m/>
    <n v="0"/>
    <n v="0"/>
    <n v="0"/>
    <n v="0"/>
    <n v="0"/>
    <m/>
    <m/>
    <m/>
    <m/>
    <m/>
    <m/>
    <m/>
    <m/>
    <m/>
    <m/>
    <n v="0"/>
    <n v="1"/>
    <x v="4"/>
    <x v="4"/>
  </r>
  <r>
    <s v="46-W11"/>
    <m/>
    <x v="0"/>
    <s v="5 WARR AVE"/>
    <n v="101"/>
    <s v="ROBLES PATRICK S"/>
    <s v="MR30"/>
    <s v="ONE FAMILY"/>
    <s v="46//W11//"/>
    <n v="0.26729000000000003"/>
    <n v="0"/>
    <n v="0"/>
    <n v="1"/>
    <n v="1"/>
    <s v="SEWER"/>
    <n v="1"/>
    <n v="1"/>
    <n v="9600"/>
    <s v="NO_W1"/>
    <n v="0"/>
    <s v="46-W11"/>
    <s v="All Public"/>
    <s v="SEWER"/>
    <s v="SEWER"/>
    <n v="9600"/>
    <m/>
    <m/>
    <n v="0"/>
    <n v="0"/>
    <n v="3"/>
    <n v="1205"/>
    <n v="1"/>
    <m/>
    <m/>
    <m/>
    <m/>
    <m/>
    <m/>
    <m/>
    <m/>
    <m/>
    <m/>
    <n v="2"/>
    <n v="1"/>
    <x v="4"/>
    <x v="4"/>
  </r>
  <r>
    <s v="LAND_NOPARC"/>
    <m/>
    <x v="0"/>
    <m/>
    <n v="0"/>
    <m/>
    <m/>
    <m/>
    <m/>
    <n v="7.3819999999999997E-2"/>
    <n v="0"/>
    <n v="0"/>
    <n v="0"/>
    <n v="0"/>
    <m/>
    <n v="0"/>
    <n v="0"/>
    <n v="0"/>
    <s v="NO"/>
    <n v="0"/>
    <m/>
    <m/>
    <m/>
    <m/>
    <n v="0"/>
    <m/>
    <m/>
    <n v="0"/>
    <n v="0"/>
    <n v="0"/>
    <n v="0"/>
    <n v="0"/>
    <m/>
    <m/>
    <m/>
    <m/>
    <m/>
    <m/>
    <m/>
    <m/>
    <m/>
    <m/>
    <n v="0"/>
    <n v="1"/>
    <x v="4"/>
    <x v="4"/>
  </r>
  <r>
    <s v="56-1000"/>
    <m/>
    <x v="0"/>
    <s v="242 MARION RD"/>
    <n v="106"/>
    <s v="DECAS GEORGIA"/>
    <s v="MR30"/>
    <s v="AC LND IMP  MDL-00"/>
    <s v="56//1000//"/>
    <n v="2.3601999999999999"/>
    <n v="0"/>
    <n v="0"/>
    <n v="0"/>
    <n v="0"/>
    <m/>
    <n v="0"/>
    <n v="0"/>
    <n v="0"/>
    <s v="YES"/>
    <n v="0"/>
    <s v="56-1000"/>
    <s v="All Public"/>
    <s v="SEWER"/>
    <m/>
    <n v="0"/>
    <m/>
    <m/>
    <n v="0"/>
    <n v="0"/>
    <n v="0"/>
    <n v="0"/>
    <n v="0"/>
    <m/>
    <m/>
    <m/>
    <m/>
    <m/>
    <m/>
    <m/>
    <m/>
    <m/>
    <m/>
    <n v="1"/>
    <n v="1"/>
    <x v="0"/>
    <x v="0"/>
  </r>
  <r>
    <s v="LAND_NOPARC"/>
    <m/>
    <x v="0"/>
    <m/>
    <n v="0"/>
    <m/>
    <m/>
    <m/>
    <m/>
    <n v="8.1899999999999994E-3"/>
    <n v="0"/>
    <n v="0"/>
    <n v="0"/>
    <n v="0"/>
    <m/>
    <n v="0"/>
    <n v="0"/>
    <n v="0"/>
    <s v="NO"/>
    <n v="0"/>
    <m/>
    <m/>
    <m/>
    <m/>
    <n v="0"/>
    <m/>
    <m/>
    <n v="0"/>
    <n v="0"/>
    <n v="0"/>
    <n v="0"/>
    <n v="0"/>
    <m/>
    <m/>
    <m/>
    <m/>
    <m/>
    <m/>
    <m/>
    <m/>
    <m/>
    <m/>
    <n v="0"/>
    <n v="1"/>
    <x v="4"/>
    <x v="4"/>
  </r>
  <r>
    <s v="LAND_NOPARC"/>
    <m/>
    <x v="0"/>
    <m/>
    <n v="0"/>
    <m/>
    <m/>
    <m/>
    <m/>
    <n v="1.8939999999999999E-2"/>
    <n v="0"/>
    <n v="0"/>
    <n v="0"/>
    <n v="0"/>
    <m/>
    <n v="0"/>
    <n v="0"/>
    <n v="0"/>
    <s v="NO"/>
    <n v="0"/>
    <m/>
    <m/>
    <m/>
    <m/>
    <n v="0"/>
    <m/>
    <m/>
    <n v="0"/>
    <n v="0"/>
    <n v="0"/>
    <n v="0"/>
    <n v="0"/>
    <m/>
    <m/>
    <m/>
    <m/>
    <m/>
    <m/>
    <m/>
    <m/>
    <m/>
    <m/>
    <n v="0"/>
    <n v="1"/>
    <x v="5"/>
    <x v="5"/>
  </r>
  <r>
    <s v="LAND_NOPARC"/>
    <m/>
    <x v="0"/>
    <m/>
    <n v="0"/>
    <m/>
    <m/>
    <m/>
    <m/>
    <n v="2.521E-2"/>
    <n v="0"/>
    <n v="0"/>
    <n v="0"/>
    <n v="0"/>
    <m/>
    <n v="0"/>
    <n v="0"/>
    <n v="0"/>
    <s v="NO"/>
    <n v="0"/>
    <m/>
    <m/>
    <m/>
    <m/>
    <n v="0"/>
    <m/>
    <m/>
    <n v="0"/>
    <n v="0"/>
    <n v="0"/>
    <n v="0"/>
    <n v="0"/>
    <m/>
    <m/>
    <m/>
    <m/>
    <m/>
    <m/>
    <m/>
    <m/>
    <m/>
    <m/>
    <n v="0"/>
    <n v="1"/>
    <x v="4"/>
    <x v="4"/>
  </r>
  <r>
    <s v="39-T26"/>
    <m/>
    <x v="0"/>
    <s v="27 OAK ST"/>
    <n v="101"/>
    <s v="OLMSTEAD STANLEY D &amp; DOROTHY E"/>
    <s v="R30"/>
    <s v="ONE FAMILY"/>
    <s v="39//T26//"/>
    <n v="0.14754999999999999"/>
    <n v="1"/>
    <n v="1"/>
    <n v="1"/>
    <n v="1"/>
    <s v="SEPTIC"/>
    <n v="0"/>
    <n v="1"/>
    <n v="200"/>
    <s v="YES"/>
    <n v="200"/>
    <s v="39-T26"/>
    <s v="Public Water,Septic"/>
    <s v="SEPTIC"/>
    <s v="SEPTIC"/>
    <n v="200"/>
    <m/>
    <m/>
    <n v="1"/>
    <n v="1"/>
    <n v="2"/>
    <n v="640"/>
    <n v="1"/>
    <m/>
    <m/>
    <m/>
    <m/>
    <m/>
    <m/>
    <m/>
    <m/>
    <m/>
    <m/>
    <n v="1"/>
    <n v="1"/>
    <x v="5"/>
    <x v="5"/>
  </r>
  <r>
    <s v="48-1063B"/>
    <m/>
    <x v="0"/>
    <s v="0 SWIFTS BCH RD  OFF"/>
    <n v="132"/>
    <s v="HOLLOWAY WENDELL E"/>
    <m/>
    <s v="RES ACLNUD  MDL-00"/>
    <s v="48//1063/B/"/>
    <n v="1.08273"/>
    <n v="0"/>
    <n v="0"/>
    <n v="0"/>
    <n v="0"/>
    <m/>
    <n v="0"/>
    <n v="0"/>
    <n v="0"/>
    <s v="YES"/>
    <n v="0"/>
    <s v="48-1063B"/>
    <m/>
    <m/>
    <m/>
    <n v="0"/>
    <m/>
    <m/>
    <n v="0"/>
    <n v="0"/>
    <n v="0"/>
    <n v="0"/>
    <n v="0"/>
    <m/>
    <m/>
    <m/>
    <m/>
    <m/>
    <m/>
    <m/>
    <m/>
    <m/>
    <m/>
    <n v="1"/>
    <n v="1"/>
    <x v="0"/>
    <x v="0"/>
  </r>
  <r>
    <s v="UNK1200"/>
    <s v="FEE"/>
    <x v="0"/>
    <s v="WARR AVE"/>
    <n v="0"/>
    <m/>
    <m/>
    <m/>
    <m/>
    <n v="0.21709999999999999"/>
    <n v="0"/>
    <n v="0"/>
    <n v="0"/>
    <n v="0"/>
    <m/>
    <n v="0"/>
    <n v="0"/>
    <n v="0"/>
    <s v="NO_W2"/>
    <n v="0"/>
    <m/>
    <m/>
    <m/>
    <m/>
    <n v="0"/>
    <m/>
    <m/>
    <n v="0"/>
    <n v="0"/>
    <n v="0"/>
    <n v="0"/>
    <n v="0"/>
    <s v="Not in new Assr DB, Makepe?, old info"/>
    <m/>
    <m/>
    <m/>
    <m/>
    <m/>
    <m/>
    <m/>
    <m/>
    <m/>
    <n v="0"/>
    <n v="1"/>
    <x v="4"/>
    <x v="4"/>
  </r>
  <r>
    <s v="48-1047"/>
    <m/>
    <x v="0"/>
    <s v="16 SWIFTS BCH RD"/>
    <n v="130"/>
    <s v="ROGERS FANNIE W  ET ALS"/>
    <s v="MR30"/>
    <s v="RES ACLNDV  MDL-00"/>
    <s v="48//1047//"/>
    <n v="10.03462"/>
    <n v="1"/>
    <n v="1"/>
    <n v="1"/>
    <n v="1"/>
    <s v="SEPTIC"/>
    <n v="0"/>
    <n v="1"/>
    <n v="37000"/>
    <s v="YES"/>
    <n v="37000"/>
    <s v="48-1047"/>
    <m/>
    <m/>
    <s v="SEPTIC"/>
    <n v="37000"/>
    <m/>
    <m/>
    <n v="1"/>
    <n v="1"/>
    <n v="0"/>
    <n v="0"/>
    <n v="0"/>
    <m/>
    <m/>
    <m/>
    <m/>
    <m/>
    <m/>
    <m/>
    <m/>
    <m/>
    <m/>
    <n v="1"/>
    <n v="1"/>
    <x v="0"/>
    <x v="0"/>
  </r>
  <r>
    <s v="39-M17B"/>
    <m/>
    <x v="0"/>
    <s v="14 OAK ST"/>
    <n v="101"/>
    <s v="BROGIOLI DAVID J"/>
    <s v="R30"/>
    <s v="ONE FAMILY"/>
    <s v="39//M17/B/"/>
    <n v="0.45304"/>
    <n v="1"/>
    <n v="1"/>
    <n v="1"/>
    <n v="1"/>
    <s v="SEPTIC"/>
    <n v="0"/>
    <n v="1"/>
    <n v="9700"/>
    <s v="YES"/>
    <n v="9700"/>
    <s v="39-M17B"/>
    <s v="Public Water,Septic"/>
    <s v="SEPTIC"/>
    <s v="SEPTIC"/>
    <n v="9700"/>
    <m/>
    <m/>
    <n v="1"/>
    <n v="1"/>
    <n v="3"/>
    <n v="2339"/>
    <n v="1.75"/>
    <m/>
    <m/>
    <m/>
    <m/>
    <m/>
    <m/>
    <m/>
    <m/>
    <m/>
    <m/>
    <n v="1"/>
    <n v="1"/>
    <x v="5"/>
    <x v="5"/>
  </r>
  <r>
    <s v="48-1064"/>
    <m/>
    <x v="0"/>
    <s v="12 SWIFTS BCH RD"/>
    <n v="903"/>
    <s v="TOWN OF WAREHAM"/>
    <s v="MR30"/>
    <s v="MUNICIPAL  MDL-00"/>
    <s v="48//1064//"/>
    <n v="9.8861100000000004"/>
    <n v="0"/>
    <n v="0"/>
    <n v="0"/>
    <n v="0"/>
    <m/>
    <n v="0"/>
    <n v="0"/>
    <n v="0"/>
    <s v="YES"/>
    <n v="0"/>
    <s v="48-1064"/>
    <m/>
    <m/>
    <m/>
    <n v="0"/>
    <s v="fee simple"/>
    <s v="YES"/>
    <n v="0"/>
    <n v="0"/>
    <n v="0"/>
    <n v="0"/>
    <n v="0"/>
    <m/>
    <m/>
    <m/>
    <m/>
    <m/>
    <m/>
    <m/>
    <m/>
    <m/>
    <m/>
    <n v="1"/>
    <n v="1"/>
    <x v="0"/>
    <x v="0"/>
  </r>
  <r>
    <s v="48-1049"/>
    <m/>
    <x v="0"/>
    <s v="14 SWIFTS BCH RD"/>
    <n v="101"/>
    <s v="THOMAS RONALD"/>
    <s v="MR30"/>
    <s v="ONE FAMILY"/>
    <s v="48//1049//"/>
    <n v="0.19197"/>
    <n v="0"/>
    <n v="0"/>
    <n v="1"/>
    <n v="1"/>
    <s v="SEWER"/>
    <n v="1"/>
    <n v="2"/>
    <n v="45900"/>
    <s v="YES"/>
    <n v="0"/>
    <s v="48-1049"/>
    <s v="Public Water,Public Sewer,Gas"/>
    <s v="SEWER"/>
    <s v="SEWER"/>
    <n v="22950"/>
    <m/>
    <m/>
    <n v="0"/>
    <n v="0"/>
    <n v="3"/>
    <n v="982"/>
    <n v="1"/>
    <m/>
    <m/>
    <m/>
    <m/>
    <m/>
    <m/>
    <m/>
    <m/>
    <m/>
    <m/>
    <n v="1"/>
    <n v="1"/>
    <x v="0"/>
    <x v="0"/>
  </r>
  <r>
    <s v="39-T25"/>
    <m/>
    <x v="0"/>
    <s v="25 OAK ST"/>
    <n v="101"/>
    <s v="GANDOLFI VINCENT J &amp; JOSEPHINE C"/>
    <s v="R30"/>
    <s v="ONE FAMILY"/>
    <s v="39//T25//"/>
    <n v="0.15049999999999999"/>
    <n v="1"/>
    <n v="1"/>
    <n v="1"/>
    <n v="1"/>
    <s v="SEPTIC"/>
    <n v="0"/>
    <n v="1"/>
    <n v="5400"/>
    <s v="YES"/>
    <n v="5400"/>
    <s v="39-T25"/>
    <s v="Public Water,Gas,Septic"/>
    <s v="SEPTIC"/>
    <s v="SEPTIC"/>
    <n v="5400"/>
    <m/>
    <m/>
    <n v="1"/>
    <n v="1"/>
    <n v="3"/>
    <n v="964"/>
    <n v="1"/>
    <m/>
    <m/>
    <m/>
    <m/>
    <m/>
    <m/>
    <m/>
    <m/>
    <m/>
    <m/>
    <n v="1"/>
    <n v="1"/>
    <x v="5"/>
    <x v="5"/>
  </r>
  <r>
    <s v="46-1013"/>
    <m/>
    <x v="0"/>
    <s v="34 CEDAR ST"/>
    <n v="104"/>
    <s v="ANDREWS ISABELLE"/>
    <s v="MR30"/>
    <s v="TWO FAMILY"/>
    <s v="46//1013//"/>
    <n v="0.64829000000000003"/>
    <n v="1"/>
    <n v="1"/>
    <n v="1"/>
    <n v="1"/>
    <s v="SEPTIC"/>
    <n v="0"/>
    <n v="1"/>
    <n v="9300"/>
    <s v="YES"/>
    <n v="9300"/>
    <s v="46-1013"/>
    <s v="Public Water,Septic"/>
    <s v="SEPTIC"/>
    <s v="SEPTIC"/>
    <n v="9300"/>
    <m/>
    <m/>
    <n v="2"/>
    <n v="2"/>
    <n v="4"/>
    <n v="1203"/>
    <n v="1.5"/>
    <m/>
    <m/>
    <m/>
    <m/>
    <m/>
    <m/>
    <m/>
    <m/>
    <m/>
    <m/>
    <n v="1"/>
    <n v="1"/>
    <x v="4"/>
    <x v="4"/>
  </r>
  <r>
    <s v="LAND_NOPARC"/>
    <m/>
    <x v="0"/>
    <m/>
    <n v="0"/>
    <m/>
    <m/>
    <m/>
    <m/>
    <n v="8.9999999999999998E-4"/>
    <n v="0"/>
    <n v="0"/>
    <n v="0"/>
    <n v="0"/>
    <m/>
    <n v="0"/>
    <n v="0"/>
    <n v="0"/>
    <s v="NO"/>
    <n v="0"/>
    <m/>
    <m/>
    <m/>
    <m/>
    <n v="0"/>
    <m/>
    <m/>
    <n v="0"/>
    <n v="0"/>
    <n v="0"/>
    <n v="0"/>
    <n v="0"/>
    <m/>
    <m/>
    <m/>
    <m/>
    <m/>
    <m/>
    <m/>
    <m/>
    <m/>
    <m/>
    <n v="0"/>
    <n v="1"/>
    <x v="4"/>
    <x v="4"/>
  </r>
  <r>
    <s v="46-1007"/>
    <m/>
    <x v="0"/>
    <s v="0 MAIN ST"/>
    <n v="423"/>
    <s v="NSTAR ELECTRIC COMPANY"/>
    <s v="MR30"/>
    <s v="ELEC ROW"/>
    <s v="46//1007//"/>
    <n v="0.31201000000000001"/>
    <n v="0"/>
    <n v="0"/>
    <n v="0"/>
    <n v="0"/>
    <m/>
    <n v="0"/>
    <n v="0"/>
    <n v="0"/>
    <s v="YES"/>
    <n v="0"/>
    <s v="46-1007"/>
    <s v="All Public"/>
    <s v="SEWER"/>
    <m/>
    <n v="0"/>
    <m/>
    <m/>
    <n v="0"/>
    <n v="0"/>
    <n v="0"/>
    <n v="0"/>
    <n v="0"/>
    <m/>
    <m/>
    <m/>
    <m/>
    <m/>
    <m/>
    <m/>
    <m/>
    <m/>
    <m/>
    <n v="0"/>
    <n v="1"/>
    <x v="4"/>
    <x v="4"/>
  </r>
  <r>
    <s v="46-1014"/>
    <m/>
    <x v="0"/>
    <s v="28 CEDAR ST"/>
    <n v="101"/>
    <s v="CICCOTELLI PAUL G"/>
    <s v="MR30"/>
    <s v="ONE FAMILY"/>
    <s v="46//1014//"/>
    <n v="0.48631000000000002"/>
    <n v="1"/>
    <n v="1"/>
    <n v="1"/>
    <n v="1"/>
    <s v="SEPTIC"/>
    <n v="0"/>
    <n v="1"/>
    <n v="9100"/>
    <s v="YES"/>
    <n v="9100"/>
    <s v="46-1014"/>
    <s v="Public Water,Septic"/>
    <s v="SEPTIC"/>
    <s v="SEPTIC"/>
    <n v="9100"/>
    <m/>
    <m/>
    <n v="1"/>
    <n v="1"/>
    <n v="3"/>
    <n v="1080"/>
    <n v="1"/>
    <m/>
    <m/>
    <m/>
    <m/>
    <m/>
    <m/>
    <m/>
    <m/>
    <m/>
    <m/>
    <n v="1"/>
    <n v="1"/>
    <x v="4"/>
    <x v="4"/>
  </r>
  <r>
    <s v="46-1015"/>
    <m/>
    <x v="0"/>
    <s v="24 CEDAR ST"/>
    <n v="101"/>
    <s v="HOULE MARY A"/>
    <s v="MR30"/>
    <s v="ONE FAMILY"/>
    <s v="46//1015//"/>
    <n v="0.34192"/>
    <n v="0"/>
    <n v="0"/>
    <n v="1"/>
    <n v="1"/>
    <s v="SEWER"/>
    <n v="1"/>
    <n v="1"/>
    <n v="3700"/>
    <s v="YES"/>
    <n v="0"/>
    <s v="46-1015"/>
    <s v="Public Water,Septic"/>
    <s v="SEPTIC"/>
    <s v="SEWER"/>
    <n v="3700"/>
    <m/>
    <m/>
    <n v="0"/>
    <n v="0"/>
    <n v="2"/>
    <n v="1102"/>
    <n v="1.9"/>
    <m/>
    <m/>
    <m/>
    <m/>
    <m/>
    <m/>
    <m/>
    <m/>
    <m/>
    <m/>
    <n v="1"/>
    <n v="1"/>
    <x v="4"/>
    <x v="4"/>
  </r>
  <r>
    <s v="39-T24"/>
    <m/>
    <x v="0"/>
    <s v="23 OAK ST"/>
    <n v="101"/>
    <s v="CONDINHO CRAIG H"/>
    <s v="R30"/>
    <s v="ONE FAMILY"/>
    <s v="39//T24//"/>
    <n v="0.15909000000000001"/>
    <n v="1"/>
    <n v="1"/>
    <n v="1"/>
    <n v="1"/>
    <s v="SEPTIC"/>
    <n v="0"/>
    <n v="1"/>
    <n v="2600"/>
    <s v="YES"/>
    <n v="2600"/>
    <s v="39-T24"/>
    <s v="Public Water,Gas,Septic"/>
    <s v="SEPTIC"/>
    <s v="SEPTIC"/>
    <n v="2600"/>
    <m/>
    <m/>
    <n v="1"/>
    <n v="1"/>
    <n v="3"/>
    <n v="1372"/>
    <n v="2"/>
    <m/>
    <m/>
    <m/>
    <m/>
    <m/>
    <m/>
    <m/>
    <m/>
    <m/>
    <m/>
    <n v="1"/>
    <n v="1"/>
    <x v="5"/>
    <x v="5"/>
  </r>
  <r>
    <s v="LAND_NOPARC"/>
    <m/>
    <x v="0"/>
    <m/>
    <n v="0"/>
    <m/>
    <m/>
    <m/>
    <m/>
    <n v="2.6450000000000001E-2"/>
    <n v="0"/>
    <n v="0"/>
    <n v="0"/>
    <n v="0"/>
    <m/>
    <n v="0"/>
    <n v="0"/>
    <n v="0"/>
    <s v="NO"/>
    <n v="0"/>
    <m/>
    <m/>
    <m/>
    <m/>
    <n v="0"/>
    <m/>
    <m/>
    <n v="0"/>
    <n v="0"/>
    <n v="0"/>
    <n v="0"/>
    <n v="0"/>
    <m/>
    <m/>
    <m/>
    <m/>
    <m/>
    <m/>
    <m/>
    <m/>
    <m/>
    <m/>
    <n v="0"/>
    <n v="1"/>
    <x v="4"/>
    <x v="4"/>
  </r>
  <r>
    <s v="39-M17A"/>
    <m/>
    <x v="0"/>
    <s v="12 OAK ST"/>
    <n v="101"/>
    <s v="DARGON JAMES F"/>
    <s v="R30"/>
    <s v="ONE FAMILY"/>
    <s v="39//M17/A/"/>
    <n v="0.48898999999999998"/>
    <n v="1"/>
    <n v="1"/>
    <n v="1"/>
    <n v="1"/>
    <s v="SEPTIC"/>
    <n v="0"/>
    <n v="1"/>
    <n v="10200"/>
    <s v="YES"/>
    <n v="10200"/>
    <s v="39-M17A"/>
    <s v="Public Water,Septic"/>
    <s v="SEPTIC"/>
    <s v="SEPTIC"/>
    <n v="10200"/>
    <m/>
    <m/>
    <n v="1"/>
    <n v="1"/>
    <n v="3"/>
    <n v="1412"/>
    <n v="1"/>
    <m/>
    <m/>
    <m/>
    <m/>
    <m/>
    <m/>
    <m/>
    <m/>
    <m/>
    <m/>
    <n v="1"/>
    <n v="1"/>
    <x v="5"/>
    <x v="5"/>
  </r>
  <r>
    <s v="48-1048"/>
    <m/>
    <x v="0"/>
    <s v="12 SWIFTS BCH RD"/>
    <n v="101"/>
    <s v="MCASSEY ELSIE W EXEC ET ALS"/>
    <s v="MR30"/>
    <s v="ONE FAMILY"/>
    <s v="48//1048//"/>
    <n v="0.33655000000000002"/>
    <n v="0"/>
    <n v="0"/>
    <n v="1"/>
    <n v="1"/>
    <s v="SEWER"/>
    <n v="1"/>
    <n v="2"/>
    <n v="76900"/>
    <s v="YES"/>
    <n v="0"/>
    <s v="48-1048"/>
    <s v="Public Water,Public Sewer,Septic"/>
    <s v="SEWER"/>
    <s v="SEWER"/>
    <n v="38450"/>
    <m/>
    <m/>
    <n v="0"/>
    <n v="0"/>
    <n v="2"/>
    <n v="1420"/>
    <n v="2"/>
    <m/>
    <m/>
    <m/>
    <m/>
    <m/>
    <m/>
    <m/>
    <m/>
    <m/>
    <m/>
    <n v="1"/>
    <n v="1"/>
    <x v="0"/>
    <x v="0"/>
  </r>
  <r>
    <s v="46-1016"/>
    <m/>
    <x v="0"/>
    <s v="22 CEDAR ST"/>
    <n v="101"/>
    <s v="HERNANDEZ LINDA G LIFE ESTATE"/>
    <s v="MR30"/>
    <s v="ONE FAMILY"/>
    <s v="46//1016//"/>
    <n v="0.64039999999999997"/>
    <n v="0"/>
    <n v="0"/>
    <n v="1"/>
    <n v="1"/>
    <s v="SEWER"/>
    <n v="1"/>
    <n v="1"/>
    <n v="5900"/>
    <s v="YES"/>
    <n v="0"/>
    <s v="46-1016"/>
    <s v="All Public,Septic"/>
    <s v="SEPTIC"/>
    <s v="SEWER"/>
    <n v="5900"/>
    <m/>
    <m/>
    <n v="0"/>
    <n v="0"/>
    <n v="3"/>
    <n v="2086"/>
    <n v="1.9"/>
    <m/>
    <m/>
    <m/>
    <m/>
    <m/>
    <m/>
    <m/>
    <m/>
    <m/>
    <m/>
    <n v="1"/>
    <n v="1"/>
    <x v="4"/>
    <x v="4"/>
  </r>
  <r>
    <s v="39-T23"/>
    <m/>
    <x v="0"/>
    <s v="21 OAK ST"/>
    <n v="101"/>
    <s v="NICKERSON MARY JANE"/>
    <s v="R30"/>
    <s v="ONE FAMILY"/>
    <s v="39//T23//"/>
    <n v="0.15779000000000001"/>
    <n v="1"/>
    <n v="1"/>
    <n v="1"/>
    <n v="1"/>
    <s v="SEPTIC"/>
    <n v="0"/>
    <n v="1"/>
    <n v="2700"/>
    <s v="YES"/>
    <n v="2700"/>
    <s v="39-T23"/>
    <s v="Public Water,Septic"/>
    <s v="SEPTIC"/>
    <s v="SEPTIC"/>
    <n v="2700"/>
    <m/>
    <m/>
    <n v="1"/>
    <n v="1"/>
    <n v="2"/>
    <n v="1040"/>
    <n v="1"/>
    <m/>
    <m/>
    <m/>
    <m/>
    <m/>
    <m/>
    <m/>
    <m/>
    <m/>
    <m/>
    <n v="1"/>
    <n v="1"/>
    <x v="5"/>
    <x v="5"/>
  </r>
  <r>
    <s v="48-1056"/>
    <m/>
    <x v="0"/>
    <s v="16 JOB'S ISLAND RD"/>
    <n v="101"/>
    <s v="BANDONI DONALD G"/>
    <s v="MR30"/>
    <s v="ONE FAMILY"/>
    <s v="48//1056//"/>
    <n v="17.670010000000001"/>
    <n v="1"/>
    <n v="1"/>
    <n v="1"/>
    <n v="1"/>
    <s v="SEPTIC"/>
    <n v="0"/>
    <n v="0"/>
    <n v="0"/>
    <s v="YES"/>
    <n v="0"/>
    <s v="48-1056"/>
    <s v="Well,Septic"/>
    <s v="SEPTIC"/>
    <s v="SEPTIC"/>
    <n v="0"/>
    <m/>
    <m/>
    <n v="1"/>
    <n v="1"/>
    <n v="3"/>
    <n v="2452"/>
    <n v="1"/>
    <m/>
    <m/>
    <m/>
    <m/>
    <m/>
    <m/>
    <m/>
    <m/>
    <m/>
    <m/>
    <n v="2"/>
    <n v="1"/>
    <x v="4"/>
    <x v="4"/>
  </r>
  <r>
    <s v="46-1017"/>
    <m/>
    <x v="0"/>
    <s v="16 CEDAR ST"/>
    <n v="101"/>
    <s v="RHODES KATHRYN M"/>
    <s v="MR30"/>
    <s v="ONE FAMILY"/>
    <s v="46//1017//"/>
    <n v="0.67376999999999998"/>
    <n v="0"/>
    <n v="0"/>
    <n v="1"/>
    <n v="1"/>
    <s v="SEWER"/>
    <n v="1"/>
    <n v="1"/>
    <n v="4000"/>
    <s v="YES"/>
    <n v="0"/>
    <s v="46-1017"/>
    <s v="All Public"/>
    <s v="SEWER"/>
    <s v="SEWER"/>
    <n v="4000"/>
    <m/>
    <m/>
    <n v="0"/>
    <n v="0"/>
    <n v="4"/>
    <n v="2118"/>
    <n v="2"/>
    <m/>
    <m/>
    <m/>
    <m/>
    <m/>
    <m/>
    <m/>
    <m/>
    <m/>
    <m/>
    <n v="1"/>
    <n v="1"/>
    <x v="4"/>
    <x v="4"/>
  </r>
  <r>
    <s v="LAND_NOPARC"/>
    <m/>
    <x v="0"/>
    <m/>
    <n v="0"/>
    <m/>
    <m/>
    <m/>
    <m/>
    <n v="6.9300000000000004E-3"/>
    <n v="0"/>
    <n v="0"/>
    <n v="0"/>
    <n v="0"/>
    <m/>
    <n v="0"/>
    <n v="0"/>
    <n v="0"/>
    <s v="NO"/>
    <n v="0"/>
    <m/>
    <m/>
    <m/>
    <m/>
    <n v="0"/>
    <m/>
    <m/>
    <n v="0"/>
    <n v="0"/>
    <n v="0"/>
    <n v="0"/>
    <n v="0"/>
    <m/>
    <m/>
    <m/>
    <m/>
    <m/>
    <m/>
    <m/>
    <m/>
    <m/>
    <m/>
    <n v="0"/>
    <n v="1"/>
    <x v="4"/>
    <x v="4"/>
  </r>
  <r>
    <s v="39-T22"/>
    <m/>
    <x v="0"/>
    <s v="19 OAK ST"/>
    <n v="101"/>
    <s v="TARANTINO DOLORES"/>
    <s v="R30"/>
    <s v="ONE FAMILY"/>
    <s v="39//T22//"/>
    <n v="0.15162"/>
    <n v="1"/>
    <n v="1"/>
    <n v="1"/>
    <n v="1"/>
    <s v="SEPTIC"/>
    <n v="0"/>
    <n v="1"/>
    <n v="1900"/>
    <s v="YES"/>
    <n v="1900"/>
    <s v="39-T22"/>
    <s v="Public Water,Gas,Septic"/>
    <s v="SEPTIC"/>
    <s v="SEPTIC"/>
    <n v="1900"/>
    <m/>
    <m/>
    <n v="1"/>
    <n v="1"/>
    <n v="3"/>
    <n v="1456"/>
    <n v="2"/>
    <m/>
    <m/>
    <m/>
    <m/>
    <m/>
    <m/>
    <m/>
    <m/>
    <m/>
    <m/>
    <n v="1"/>
    <n v="1"/>
    <x v="5"/>
    <x v="5"/>
  </r>
  <r>
    <s v="LAND_NOPARC"/>
    <m/>
    <x v="0"/>
    <m/>
    <n v="0"/>
    <m/>
    <m/>
    <m/>
    <m/>
    <n v="7.3669999999999999E-2"/>
    <n v="0"/>
    <n v="0"/>
    <n v="0"/>
    <n v="0"/>
    <m/>
    <n v="0"/>
    <n v="0"/>
    <n v="0"/>
    <s v="NO"/>
    <n v="0"/>
    <m/>
    <m/>
    <m/>
    <m/>
    <n v="0"/>
    <m/>
    <m/>
    <n v="0"/>
    <n v="0"/>
    <n v="0"/>
    <n v="0"/>
    <n v="0"/>
    <m/>
    <m/>
    <m/>
    <m/>
    <m/>
    <m/>
    <m/>
    <m/>
    <m/>
    <m/>
    <n v="0"/>
    <n v="1"/>
    <x v="4"/>
    <x v="4"/>
  </r>
  <r>
    <s v="39-T21B"/>
    <m/>
    <x v="0"/>
    <s v="0 OAK ST"/>
    <n v="903"/>
    <s v="TOWN OF WAREHAM"/>
    <s v="R30"/>
    <s v="TAX POSS  MDL-00"/>
    <s v="39//T21/B/"/>
    <n v="3.7940000000000002E-2"/>
    <n v="0"/>
    <n v="0"/>
    <n v="0"/>
    <n v="0"/>
    <m/>
    <n v="0"/>
    <n v="0"/>
    <n v="0"/>
    <s v="YES"/>
    <n v="0"/>
    <s v="39-T21B"/>
    <m/>
    <m/>
    <m/>
    <n v="0"/>
    <m/>
    <m/>
    <n v="0"/>
    <n v="0"/>
    <n v="0"/>
    <n v="0"/>
    <n v="0"/>
    <m/>
    <m/>
    <m/>
    <m/>
    <m/>
    <m/>
    <m/>
    <m/>
    <m/>
    <m/>
    <n v="1"/>
    <n v="1"/>
    <x v="5"/>
    <x v="5"/>
  </r>
  <r>
    <s v="39-M16B"/>
    <m/>
    <x v="0"/>
    <s v="10 OAK ST"/>
    <n v="101"/>
    <s v="VIEIRA EDWARD M"/>
    <s v="R30"/>
    <s v="ONE FAMILY"/>
    <s v="39//M16/B/"/>
    <n v="0.4914"/>
    <n v="1"/>
    <n v="1"/>
    <n v="1"/>
    <n v="1"/>
    <s v="SEPTIC"/>
    <n v="0"/>
    <n v="1"/>
    <n v="5900"/>
    <s v="YES"/>
    <n v="5900"/>
    <s v="39-M16B"/>
    <s v="Public Water,Septic"/>
    <s v="SEPTIC"/>
    <s v="SEPTIC"/>
    <n v="5900"/>
    <m/>
    <m/>
    <n v="1"/>
    <n v="1"/>
    <n v="4"/>
    <n v="2702"/>
    <n v="2"/>
    <m/>
    <m/>
    <m/>
    <m/>
    <m/>
    <m/>
    <m/>
    <m/>
    <m/>
    <m/>
    <n v="1"/>
    <n v="1"/>
    <x v="5"/>
    <x v="5"/>
  </r>
  <r>
    <s v="46-1018"/>
    <m/>
    <x v="0"/>
    <s v="12 CEDAR ST"/>
    <n v="104"/>
    <s v="PRICE RICHARD B"/>
    <s v="MR30"/>
    <s v="TWO FAMILY"/>
    <s v="46//1018//"/>
    <n v="0.53103999999999996"/>
    <n v="0"/>
    <n v="0"/>
    <n v="1"/>
    <n v="1"/>
    <s v="SEWER"/>
    <n v="1"/>
    <n v="1"/>
    <n v="7000"/>
    <s v="YES"/>
    <n v="0"/>
    <s v="46-1018"/>
    <s v="All Public"/>
    <s v="SEWER"/>
    <s v="SEWER"/>
    <n v="7000"/>
    <m/>
    <m/>
    <n v="0"/>
    <n v="0"/>
    <n v="5"/>
    <n v="2112"/>
    <n v="1.75"/>
    <m/>
    <m/>
    <m/>
    <m/>
    <m/>
    <m/>
    <m/>
    <m/>
    <m/>
    <m/>
    <n v="0"/>
    <n v="1"/>
    <x v="6"/>
    <x v="6"/>
  </r>
  <r>
    <s v="42-1000"/>
    <m/>
    <x v="0"/>
    <s v="0 MINOT AVE"/>
    <n v="903"/>
    <s v="TOWN OF WAREHAM"/>
    <s v="R30"/>
    <s v="MUNICIPAL  MDL-00"/>
    <s v="42//1000//"/>
    <n v="2.2429999999999999E-2"/>
    <n v="0"/>
    <n v="0"/>
    <n v="0"/>
    <n v="0"/>
    <m/>
    <n v="0"/>
    <n v="0"/>
    <n v="0"/>
    <s v="YES"/>
    <n v="0"/>
    <s v="42-1000"/>
    <m/>
    <m/>
    <m/>
    <n v="0"/>
    <s v="fee simple"/>
    <s v="YES"/>
    <n v="0"/>
    <n v="0"/>
    <n v="0"/>
    <n v="0"/>
    <n v="0"/>
    <m/>
    <m/>
    <m/>
    <m/>
    <m/>
    <m/>
    <m/>
    <m/>
    <m/>
    <m/>
    <n v="0"/>
    <n v="1"/>
    <x v="5"/>
    <x v="5"/>
  </r>
  <r>
    <s v="46-1019B"/>
    <m/>
    <x v="0"/>
    <s v="38 MAIN ST"/>
    <n v="130"/>
    <s v="SANTILLI DAVID B"/>
    <s v="MR30"/>
    <s v="RES ACLNDV  MDL-00"/>
    <s v="46//1019/B/"/>
    <n v="0.73870000000000002"/>
    <n v="0"/>
    <n v="0"/>
    <n v="0"/>
    <n v="0"/>
    <m/>
    <n v="0"/>
    <n v="0"/>
    <n v="0"/>
    <s v="YES"/>
    <n v="0"/>
    <s v="46-1019B"/>
    <m/>
    <m/>
    <m/>
    <n v="0"/>
    <m/>
    <m/>
    <n v="0"/>
    <n v="0"/>
    <n v="0"/>
    <n v="0"/>
    <n v="0"/>
    <m/>
    <m/>
    <m/>
    <m/>
    <m/>
    <m/>
    <m/>
    <m/>
    <m/>
    <m/>
    <n v="1"/>
    <n v="1"/>
    <x v="6"/>
    <x v="6"/>
  </r>
  <r>
    <s v="UNK1191"/>
    <s v="FEE"/>
    <x v="0"/>
    <s v="MAIN ST"/>
    <n v="0"/>
    <m/>
    <m/>
    <m/>
    <m/>
    <n v="2.3690099999999998"/>
    <n v="0"/>
    <n v="0"/>
    <n v="4"/>
    <n v="4"/>
    <s v="SEWER"/>
    <n v="0"/>
    <n v="0"/>
    <n v="0"/>
    <s v="NO_W2"/>
    <n v="0"/>
    <m/>
    <m/>
    <m/>
    <s v="SEWER"/>
    <n v="0"/>
    <m/>
    <m/>
    <n v="0"/>
    <n v="0"/>
    <n v="0"/>
    <n v="0"/>
    <n v="0"/>
    <s v="Not in new Assr DB, Makepe?, old info"/>
    <m/>
    <m/>
    <m/>
    <m/>
    <m/>
    <m/>
    <m/>
    <m/>
    <m/>
    <n v="1"/>
    <n v="1"/>
    <x v="6"/>
    <x v="6"/>
  </r>
  <r>
    <s v="39-T20B"/>
    <m/>
    <x v="0"/>
    <s v="17 OAK ST"/>
    <n v="101"/>
    <s v="RYCROFT LOIS E LIFE ESTATE"/>
    <s v="R30"/>
    <s v="ONE FAMILY"/>
    <s v="39//T20/B/"/>
    <n v="0.16112000000000001"/>
    <n v="1"/>
    <n v="1"/>
    <n v="1"/>
    <n v="1"/>
    <s v="SEPTIC"/>
    <n v="0"/>
    <n v="0"/>
    <n v="0"/>
    <s v="NO_W1"/>
    <n v="0"/>
    <s v="39-T20B"/>
    <s v="Public Water,Gas,Septic"/>
    <s v="SEPTIC"/>
    <s v="SEPTIC"/>
    <n v="0"/>
    <m/>
    <m/>
    <n v="1"/>
    <n v="1"/>
    <n v="2"/>
    <n v="1200"/>
    <n v="1"/>
    <m/>
    <m/>
    <m/>
    <m/>
    <m/>
    <m/>
    <m/>
    <m/>
    <m/>
    <m/>
    <n v="2"/>
    <n v="1"/>
    <x v="5"/>
    <x v="5"/>
  </r>
  <r>
    <s v="47-1045"/>
    <m/>
    <x v="0"/>
    <s v="0 CEDAR ST"/>
    <n v="132"/>
    <s v="DECAS GEORGE C"/>
    <m/>
    <s v="RES ACLNUD  MDL-00"/>
    <s v="47//1045//"/>
    <n v="0.22839000000000001"/>
    <n v="0"/>
    <n v="0"/>
    <n v="0"/>
    <n v="0"/>
    <m/>
    <n v="0"/>
    <n v="0"/>
    <n v="0"/>
    <s v="YES"/>
    <n v="0"/>
    <s v="47-1045"/>
    <m/>
    <m/>
    <m/>
    <n v="0"/>
    <m/>
    <m/>
    <n v="0"/>
    <n v="0"/>
    <n v="0"/>
    <n v="0"/>
    <n v="0"/>
    <m/>
    <m/>
    <m/>
    <m/>
    <m/>
    <m/>
    <m/>
    <m/>
    <m/>
    <m/>
    <n v="1"/>
    <n v="1"/>
    <x v="4"/>
    <x v="4"/>
  </r>
  <r>
    <s v="47-1041"/>
    <m/>
    <x v="0"/>
    <s v="28 HIGH ST"/>
    <n v="905"/>
    <s v="TOBEY HOSPITAL"/>
    <m/>
    <s v="CHAR ORG  MDL-94"/>
    <s v="47//1041//"/>
    <n v="5.8366199999999999"/>
    <n v="0"/>
    <n v="0"/>
    <n v="0"/>
    <n v="0"/>
    <m/>
    <n v="0"/>
    <n v="2"/>
    <n v="0"/>
    <s v="YES"/>
    <n v="0"/>
    <s v="47-1041"/>
    <s v="All Public"/>
    <s v="SEWER"/>
    <m/>
    <n v="0"/>
    <m/>
    <m/>
    <n v="0"/>
    <n v="0"/>
    <n v="0"/>
    <n v="947"/>
    <n v="1.5"/>
    <m/>
    <m/>
    <m/>
    <m/>
    <m/>
    <m/>
    <m/>
    <m/>
    <m/>
    <m/>
    <n v="2"/>
    <n v="1"/>
    <x v="4"/>
    <x v="4"/>
  </r>
  <r>
    <s v="39-H1"/>
    <m/>
    <x v="0"/>
    <s v="50 INDIAN NECK RD"/>
    <n v="304"/>
    <s v="HCRI MASSACHUSETTS PROPERTIES"/>
    <s v="R43"/>
    <s v="NURSING HM"/>
    <s v="39//H1//"/>
    <n v="7.0016800000000003"/>
    <n v="0"/>
    <n v="0"/>
    <n v="1"/>
    <n v="1"/>
    <s v="SEWER"/>
    <n v="1"/>
    <n v="1"/>
    <n v="539100"/>
    <s v="YES"/>
    <n v="0"/>
    <s v="39-H1"/>
    <s v="All Public"/>
    <s v="SEWER"/>
    <s v="SEWER"/>
    <n v="539100"/>
    <m/>
    <m/>
    <n v="0"/>
    <n v="0"/>
    <n v="9"/>
    <n v="65856"/>
    <n v="1"/>
    <m/>
    <m/>
    <m/>
    <m/>
    <m/>
    <m/>
    <m/>
    <m/>
    <m/>
    <m/>
    <n v="1"/>
    <n v="1"/>
    <x v="5"/>
    <x v="5"/>
  </r>
  <r>
    <s v="47-1047"/>
    <m/>
    <x v="0"/>
    <s v="27 CEDAR ST"/>
    <n v="101"/>
    <s v="BAKER MALCOLM L"/>
    <s v="MR30"/>
    <s v="ONE FAMILY"/>
    <s v="47//1047//"/>
    <n v="0.32485000000000003"/>
    <n v="1"/>
    <n v="1"/>
    <n v="1"/>
    <n v="1"/>
    <s v="SEPTIC"/>
    <n v="0"/>
    <n v="1"/>
    <n v="15600"/>
    <s v="YES"/>
    <n v="15600"/>
    <s v="47-1047"/>
    <s v="Public Water,Septic"/>
    <s v="SEPTIC"/>
    <s v="SEPTIC"/>
    <n v="15600"/>
    <m/>
    <m/>
    <n v="1"/>
    <n v="1"/>
    <n v="3"/>
    <n v="1306"/>
    <n v="1.75"/>
    <m/>
    <m/>
    <m/>
    <m/>
    <m/>
    <m/>
    <m/>
    <m/>
    <m/>
    <m/>
    <n v="1"/>
    <n v="1"/>
    <x v="4"/>
    <x v="4"/>
  </r>
  <r>
    <s v="39-J"/>
    <m/>
    <x v="0"/>
    <s v="0 INDIAN NECK RD  OFF"/>
    <n v="903"/>
    <s v="TOWN OF WAREHAM"/>
    <s v="R43"/>
    <s v="MUNICIPAL  MDL-00"/>
    <s v="39///J/"/>
    <n v="5.4000000000000001E-4"/>
    <n v="0"/>
    <n v="0"/>
    <n v="0"/>
    <n v="0"/>
    <m/>
    <n v="0"/>
    <n v="0"/>
    <n v="0"/>
    <s v="YES"/>
    <n v="0"/>
    <s v="39-J"/>
    <m/>
    <m/>
    <m/>
    <n v="0"/>
    <s v="fee simple"/>
    <s v="YES"/>
    <n v="0"/>
    <n v="0"/>
    <n v="0"/>
    <n v="0"/>
    <n v="0"/>
    <m/>
    <m/>
    <m/>
    <m/>
    <m/>
    <m/>
    <m/>
    <m/>
    <m/>
    <m/>
    <n v="0"/>
    <n v="1"/>
    <x v="6"/>
    <x v="6"/>
  </r>
  <r>
    <s v="47-1044"/>
    <m/>
    <x v="0"/>
    <s v="37 CEDAR ST"/>
    <n v="101"/>
    <s v="SPINNER MARVIN D"/>
    <s v="MR30"/>
    <s v="ONE FAMILY"/>
    <s v="47//1044//"/>
    <n v="0.25276999999999999"/>
    <n v="1"/>
    <n v="1"/>
    <n v="1"/>
    <n v="1"/>
    <s v="SEPTIC"/>
    <n v="0"/>
    <n v="1"/>
    <n v="8600"/>
    <s v="YES"/>
    <n v="8600"/>
    <s v="47-1044"/>
    <s v="Public Water,Septic"/>
    <s v="SEPTIC"/>
    <s v="SEPTIC"/>
    <n v="8600"/>
    <m/>
    <m/>
    <n v="1"/>
    <n v="1"/>
    <n v="3"/>
    <n v="1438"/>
    <n v="1.75"/>
    <m/>
    <m/>
    <m/>
    <m/>
    <m/>
    <m/>
    <m/>
    <m/>
    <m/>
    <m/>
    <n v="1"/>
    <n v="1"/>
    <x v="4"/>
    <x v="4"/>
  </r>
  <r>
    <s v="39-T20A"/>
    <m/>
    <x v="0"/>
    <s v="15 OAK ST"/>
    <n v="101"/>
    <s v="KENYON JAMES S JR"/>
    <s v="R30"/>
    <s v="ONE FAMILY"/>
    <s v="39//T20/A/"/>
    <n v="0.12648999999999999"/>
    <n v="1"/>
    <n v="1"/>
    <n v="1"/>
    <n v="1"/>
    <s v="SEPTIC"/>
    <n v="0"/>
    <n v="2"/>
    <n v="21200"/>
    <s v="YES"/>
    <n v="21200"/>
    <s v="39-T20A"/>
    <s v="Public Water,Gas,Septic"/>
    <s v="SEPTIC"/>
    <s v="SEPTIC"/>
    <n v="10600"/>
    <m/>
    <m/>
    <n v="1"/>
    <n v="1"/>
    <n v="3"/>
    <n v="1944"/>
    <n v="2"/>
    <m/>
    <m/>
    <m/>
    <m/>
    <m/>
    <m/>
    <m/>
    <m/>
    <m/>
    <m/>
    <n v="1"/>
    <n v="1"/>
    <x v="5"/>
    <x v="5"/>
  </r>
  <r>
    <s v="LAND_NOPARC"/>
    <m/>
    <x v="0"/>
    <m/>
    <n v="0"/>
    <m/>
    <m/>
    <m/>
    <m/>
    <n v="6.7200000000000003E-3"/>
    <n v="0"/>
    <n v="0"/>
    <n v="0"/>
    <n v="0"/>
    <m/>
    <n v="0"/>
    <n v="0"/>
    <n v="0"/>
    <s v="NO"/>
    <n v="0"/>
    <m/>
    <m/>
    <m/>
    <m/>
    <n v="0"/>
    <m/>
    <m/>
    <n v="0"/>
    <n v="0"/>
    <n v="0"/>
    <n v="0"/>
    <n v="0"/>
    <m/>
    <m/>
    <m/>
    <m/>
    <m/>
    <m/>
    <m/>
    <m/>
    <m/>
    <m/>
    <n v="0"/>
    <n v="1"/>
    <x v="4"/>
    <x v="4"/>
  </r>
  <r>
    <s v="47-1163B"/>
    <m/>
    <x v="0"/>
    <s v="0 CHURCH AVE REAR"/>
    <n v="903"/>
    <s v="TOWN OF WAREHAM"/>
    <s v="R30"/>
    <s v="MUNICIPAL  MDL-00"/>
    <s v="47//1163/B/"/>
    <n v="7.7410199999999998"/>
    <n v="0"/>
    <n v="0"/>
    <n v="1"/>
    <n v="1"/>
    <s v="SEWER"/>
    <n v="0"/>
    <n v="0"/>
    <n v="0"/>
    <s v="YES"/>
    <n v="0"/>
    <s v="47-1163B"/>
    <s v="All Public"/>
    <s v="SEWER"/>
    <s v="SEWER"/>
    <n v="0"/>
    <m/>
    <m/>
    <n v="0"/>
    <n v="0"/>
    <n v="0"/>
    <n v="0"/>
    <n v="0"/>
    <m/>
    <m/>
    <m/>
    <m/>
    <m/>
    <m/>
    <m/>
    <m/>
    <m/>
    <m/>
    <n v="2"/>
    <n v="1"/>
    <x v="4"/>
    <x v="4"/>
  </r>
  <r>
    <s v="LAND_NOPARC"/>
    <m/>
    <x v="0"/>
    <m/>
    <n v="0"/>
    <m/>
    <m/>
    <m/>
    <m/>
    <n v="4.45E-3"/>
    <n v="0"/>
    <n v="0"/>
    <n v="0"/>
    <n v="0"/>
    <m/>
    <n v="0"/>
    <n v="0"/>
    <n v="0"/>
    <s v="NO"/>
    <n v="0"/>
    <m/>
    <m/>
    <m/>
    <m/>
    <n v="0"/>
    <m/>
    <m/>
    <n v="0"/>
    <n v="0"/>
    <n v="0"/>
    <n v="0"/>
    <n v="0"/>
    <m/>
    <m/>
    <m/>
    <m/>
    <m/>
    <m/>
    <m/>
    <m/>
    <m/>
    <m/>
    <n v="0"/>
    <n v="1"/>
    <x v="4"/>
    <x v="4"/>
  </r>
  <r>
    <s v="39-M16A"/>
    <m/>
    <x v="0"/>
    <s v="8 OAK ST"/>
    <n v="101"/>
    <s v="GLEBUS ROBERT P"/>
    <s v="R30"/>
    <s v="ONE FAMILY"/>
    <s v="39//M16/A/"/>
    <n v="0.47082000000000002"/>
    <n v="1"/>
    <n v="1"/>
    <n v="1"/>
    <n v="1"/>
    <s v="SEPTIC"/>
    <n v="0"/>
    <n v="1"/>
    <n v="11000"/>
    <s v="YES"/>
    <n v="11000"/>
    <s v="39-M16A"/>
    <s v="Public Water,Septic"/>
    <s v="SEPTIC"/>
    <s v="SEPTIC"/>
    <n v="11000"/>
    <m/>
    <m/>
    <n v="1"/>
    <n v="1"/>
    <n v="3"/>
    <n v="1380"/>
    <n v="1"/>
    <m/>
    <m/>
    <m/>
    <m/>
    <m/>
    <m/>
    <m/>
    <m/>
    <m/>
    <m/>
    <n v="1"/>
    <n v="1"/>
    <x v="5"/>
    <x v="5"/>
  </r>
  <r>
    <s v="39-H6"/>
    <m/>
    <x v="0"/>
    <s v="12 FOREST WAY"/>
    <n v="101"/>
    <s v="CHRISTOPULOS CHRIST C III"/>
    <s v="R43"/>
    <s v="ONE FAMILY"/>
    <s v="39//H6//"/>
    <n v="1.71234"/>
    <n v="1"/>
    <n v="1"/>
    <n v="1"/>
    <n v="1"/>
    <s v="SEPTIC"/>
    <n v="0"/>
    <n v="1"/>
    <n v="9100"/>
    <s v="YES"/>
    <n v="9100"/>
    <s v="39-H6"/>
    <m/>
    <m/>
    <s v="SEPTIC"/>
    <n v="9100"/>
    <m/>
    <m/>
    <n v="1"/>
    <n v="1"/>
    <n v="4"/>
    <n v="2112"/>
    <n v="2"/>
    <m/>
    <m/>
    <m/>
    <m/>
    <m/>
    <m/>
    <m/>
    <m/>
    <m/>
    <m/>
    <n v="1"/>
    <n v="1"/>
    <x v="6"/>
    <x v="6"/>
  </r>
  <r>
    <s v="39-T19"/>
    <m/>
    <x v="0"/>
    <s v="13 OAK ST"/>
    <n v="101"/>
    <s v="LUNDGREN KENNETH S ET ALS"/>
    <s v="R30"/>
    <s v="ONE FAMILY"/>
    <s v="39//T19//"/>
    <n v="0.16533"/>
    <n v="1"/>
    <n v="1"/>
    <n v="1"/>
    <n v="1"/>
    <s v="SEPTIC"/>
    <n v="0"/>
    <n v="1"/>
    <n v="1300"/>
    <s v="YES"/>
    <n v="1300"/>
    <s v="39-T19"/>
    <s v="Public Water,Gas,Septic"/>
    <s v="SEPTIC"/>
    <s v="SEPTIC"/>
    <n v="1300"/>
    <m/>
    <m/>
    <n v="1"/>
    <n v="1"/>
    <n v="2"/>
    <n v="470"/>
    <n v="1.3"/>
    <m/>
    <m/>
    <m/>
    <m/>
    <m/>
    <m/>
    <m/>
    <m/>
    <m/>
    <m/>
    <n v="1"/>
    <n v="1"/>
    <x v="5"/>
    <x v="5"/>
  </r>
  <r>
    <s v="LAND_NOPARC"/>
    <m/>
    <x v="0"/>
    <m/>
    <n v="0"/>
    <m/>
    <m/>
    <m/>
    <m/>
    <n v="4.9800000000000001E-3"/>
    <n v="0"/>
    <n v="0"/>
    <n v="0"/>
    <n v="0"/>
    <m/>
    <n v="0"/>
    <n v="0"/>
    <n v="0"/>
    <s v="NO"/>
    <n v="0"/>
    <m/>
    <m/>
    <m/>
    <m/>
    <n v="0"/>
    <m/>
    <m/>
    <n v="0"/>
    <n v="0"/>
    <n v="0"/>
    <n v="0"/>
    <n v="0"/>
    <m/>
    <m/>
    <m/>
    <m/>
    <m/>
    <m/>
    <m/>
    <m/>
    <m/>
    <m/>
    <n v="0"/>
    <n v="1"/>
    <x v="4"/>
    <x v="4"/>
  </r>
  <r>
    <s v="46-1019A"/>
    <m/>
    <x v="0"/>
    <s v="8 CEDAR ST"/>
    <n v="101"/>
    <s v="SANTILLI DAVID B"/>
    <s v="MR30"/>
    <s v="ONE FAMILY"/>
    <s v="46//1019/A/"/>
    <n v="0.79420000000000002"/>
    <n v="0"/>
    <n v="0"/>
    <n v="1"/>
    <n v="1"/>
    <s v="SEWER"/>
    <n v="1"/>
    <n v="1"/>
    <n v="6200"/>
    <s v="YES"/>
    <n v="0"/>
    <s v="46-1019A"/>
    <s v="All Public"/>
    <s v="SEWER"/>
    <s v="SEWER"/>
    <n v="6200"/>
    <m/>
    <m/>
    <n v="0"/>
    <n v="0"/>
    <n v="4"/>
    <n v="3249"/>
    <n v="3"/>
    <m/>
    <m/>
    <m/>
    <m/>
    <m/>
    <m/>
    <m/>
    <m/>
    <m/>
    <m/>
    <n v="1"/>
    <n v="1"/>
    <x v="6"/>
    <x v="6"/>
  </r>
  <r>
    <s v="47-1048"/>
    <m/>
    <x v="0"/>
    <s v="6 HIGH ST"/>
    <n v="101"/>
    <s v="HALL L WAYNE"/>
    <s v="MR30"/>
    <s v="ONE FAMILY"/>
    <s v="47//1048//"/>
    <n v="0.27672000000000002"/>
    <n v="0"/>
    <n v="0"/>
    <n v="1"/>
    <n v="1"/>
    <s v="SEWER"/>
    <n v="1"/>
    <n v="1"/>
    <n v="18700"/>
    <s v="YES"/>
    <n v="0"/>
    <s v="47-1048"/>
    <s v="All Public"/>
    <s v="SEWER"/>
    <s v="SEWER"/>
    <n v="18700"/>
    <m/>
    <m/>
    <n v="0"/>
    <n v="0"/>
    <n v="3"/>
    <n v="1332"/>
    <n v="1"/>
    <m/>
    <m/>
    <m/>
    <m/>
    <m/>
    <m/>
    <m/>
    <m/>
    <m/>
    <m/>
    <n v="1"/>
    <n v="1"/>
    <x v="4"/>
    <x v="4"/>
  </r>
  <r>
    <s v="39-T18B"/>
    <m/>
    <x v="0"/>
    <s v="15 OAK HILL RD"/>
    <n v="101"/>
    <s v="BROGIOLI THEODORE HASTINGS"/>
    <s v="R130"/>
    <s v="ONE FAMILY"/>
    <s v="39//T18/B/"/>
    <n v="7.7840000000000006E-2"/>
    <n v="1"/>
    <n v="1"/>
    <n v="1"/>
    <n v="1"/>
    <s v="SEPTIC"/>
    <n v="0"/>
    <n v="1"/>
    <n v="1900"/>
    <s v="YES"/>
    <n v="1900"/>
    <s v="39-T18B"/>
    <s v="Public Water,Gas,Septic"/>
    <s v="SEPTIC"/>
    <s v="SEPTIC"/>
    <n v="1900"/>
    <m/>
    <m/>
    <n v="1"/>
    <n v="1"/>
    <n v="2"/>
    <n v="808"/>
    <n v="1.5"/>
    <m/>
    <m/>
    <m/>
    <m/>
    <m/>
    <m/>
    <m/>
    <m/>
    <m/>
    <m/>
    <n v="1"/>
    <n v="1"/>
    <x v="5"/>
    <x v="5"/>
  </r>
  <r>
    <s v="LAND_NOPARC"/>
    <m/>
    <x v="0"/>
    <m/>
    <n v="0"/>
    <m/>
    <m/>
    <m/>
    <m/>
    <n v="5.4000000000000003E-3"/>
    <n v="0"/>
    <n v="0"/>
    <n v="0"/>
    <n v="0"/>
    <m/>
    <n v="0"/>
    <n v="0"/>
    <n v="0"/>
    <s v="NO"/>
    <n v="0"/>
    <m/>
    <m/>
    <m/>
    <m/>
    <n v="0"/>
    <m/>
    <m/>
    <n v="0"/>
    <n v="0"/>
    <n v="0"/>
    <n v="0"/>
    <n v="0"/>
    <m/>
    <m/>
    <m/>
    <m/>
    <m/>
    <m/>
    <m/>
    <m/>
    <m/>
    <m/>
    <n v="0"/>
    <n v="1"/>
    <x v="4"/>
    <x v="4"/>
  </r>
  <r>
    <s v="47-1164"/>
    <m/>
    <x v="0"/>
    <s v="34 CHURCH AVE"/>
    <n v="903"/>
    <s v="WAREHAM HOUSING AUTHORITY"/>
    <s v="R30"/>
    <s v="MUNICIPAL  MDL-94"/>
    <s v="47//1164//"/>
    <n v="6.3428100000000001"/>
    <n v="0"/>
    <n v="0"/>
    <n v="9"/>
    <n v="9"/>
    <s v="SEWER"/>
    <n v="2"/>
    <n v="9"/>
    <n v="291000"/>
    <s v="YES"/>
    <n v="0"/>
    <s v="47-1164"/>
    <s v="All Public"/>
    <s v="SEWER"/>
    <s v="SEWER"/>
    <n v="32333.33"/>
    <m/>
    <m/>
    <n v="0"/>
    <n v="0"/>
    <n v="0"/>
    <n v="1272"/>
    <n v="1"/>
    <m/>
    <m/>
    <m/>
    <m/>
    <m/>
    <m/>
    <m/>
    <m/>
    <m/>
    <m/>
    <n v="1"/>
    <n v="1"/>
    <x v="4"/>
    <x v="4"/>
  </r>
  <r>
    <s v="47-1046"/>
    <m/>
    <x v="0"/>
    <s v="12 HIGH ST"/>
    <n v="101"/>
    <s v="BAXTER CRAIG B"/>
    <m/>
    <s v="ONE FAMILY"/>
    <s v="47//1046//"/>
    <n v="0.52329000000000003"/>
    <n v="0"/>
    <n v="0"/>
    <n v="1"/>
    <n v="1"/>
    <s v="SEWER"/>
    <n v="1"/>
    <n v="1"/>
    <n v="3300"/>
    <s v="YES"/>
    <n v="0"/>
    <s v="47-1046"/>
    <s v="All Public"/>
    <s v="SEWER"/>
    <s v="SEWER"/>
    <n v="3300"/>
    <m/>
    <m/>
    <n v="0"/>
    <n v="0"/>
    <n v="3"/>
    <n v="1619"/>
    <n v="1.75"/>
    <m/>
    <m/>
    <m/>
    <m/>
    <m/>
    <m/>
    <m/>
    <m/>
    <m/>
    <m/>
    <n v="1"/>
    <n v="1"/>
    <x v="4"/>
    <x v="4"/>
  </r>
  <r>
    <s v="39-T17"/>
    <m/>
    <x v="0"/>
    <s v="13 OAK HILL RD"/>
    <n v="101"/>
    <s v="WHITE-MCGILL DONNA L TR OF"/>
    <s v="R30"/>
    <s v="ONE FAMILY"/>
    <s v="39//T17//"/>
    <n v="9.2429999999999998E-2"/>
    <n v="1"/>
    <n v="1"/>
    <n v="1"/>
    <n v="1"/>
    <s v="SEPTIC"/>
    <n v="0"/>
    <n v="1"/>
    <n v="4700"/>
    <s v="YES"/>
    <n v="4700"/>
    <s v="39-T17"/>
    <s v="Public Water,Septic"/>
    <s v="SEPTIC"/>
    <s v="SEPTIC"/>
    <n v="4700"/>
    <m/>
    <m/>
    <n v="1"/>
    <n v="1"/>
    <n v="4"/>
    <n v="1662"/>
    <n v="2"/>
    <m/>
    <m/>
    <m/>
    <m/>
    <m/>
    <m/>
    <m/>
    <m/>
    <m/>
    <m/>
    <n v="1"/>
    <n v="1"/>
    <x v="5"/>
    <x v="5"/>
  </r>
  <r>
    <s v="39-T18A"/>
    <m/>
    <x v="0"/>
    <s v="11 OAK ST"/>
    <n v="101"/>
    <s v="BROGIOLI JAMES HASTINGS"/>
    <s v="R30"/>
    <s v="ONE FAMILY"/>
    <s v="39//T18/A/"/>
    <n v="8.659E-2"/>
    <n v="1"/>
    <n v="1"/>
    <n v="1"/>
    <n v="1"/>
    <s v="SEPTIC"/>
    <n v="0"/>
    <n v="1"/>
    <n v="3000"/>
    <s v="YES"/>
    <n v="3000"/>
    <s v="39-T18A"/>
    <s v="Public Water,Gas,Septic"/>
    <s v="SEPTIC"/>
    <s v="SEPTIC"/>
    <n v="3000"/>
    <m/>
    <m/>
    <n v="1"/>
    <n v="1"/>
    <n v="2"/>
    <n v="825"/>
    <n v="1"/>
    <m/>
    <m/>
    <m/>
    <m/>
    <m/>
    <m/>
    <m/>
    <m/>
    <m/>
    <m/>
    <n v="1"/>
    <n v="1"/>
    <x v="5"/>
    <x v="5"/>
  </r>
  <r>
    <s v="47-1000B"/>
    <m/>
    <x v="0"/>
    <s v="38 CHURCH AVE"/>
    <n v="342"/>
    <s v="HARBOR GROUP LLC"/>
    <m/>
    <s v="PROF CONDO  MDL-06"/>
    <s v="47//1000/B/"/>
    <n v="1.87039"/>
    <n v="0"/>
    <n v="0"/>
    <n v="1"/>
    <n v="1"/>
    <s v="SEWER"/>
    <n v="2"/>
    <n v="1"/>
    <n v="1900"/>
    <s v="YES"/>
    <n v="0"/>
    <s v="47-1000B"/>
    <s v="All Public"/>
    <s v="SEWER"/>
    <s v="SEWER"/>
    <n v="1900"/>
    <m/>
    <m/>
    <n v="0"/>
    <n v="0"/>
    <n v="0"/>
    <n v="4766"/>
    <n v="2"/>
    <m/>
    <m/>
    <m/>
    <m/>
    <m/>
    <m/>
    <m/>
    <m/>
    <m/>
    <m/>
    <n v="1"/>
    <n v="1"/>
    <x v="4"/>
    <x v="4"/>
  </r>
  <r>
    <s v="47-1049"/>
    <m/>
    <x v="0"/>
    <s v="9 CEDAR ST"/>
    <n v="140"/>
    <s v="KEARNS THOMAS M"/>
    <s v="MR30"/>
    <s v="CHILD CARE"/>
    <s v="47//1049//"/>
    <n v="0.24920999999999999"/>
    <n v="0"/>
    <n v="0"/>
    <n v="1"/>
    <n v="1"/>
    <s v="SEWER"/>
    <n v="2"/>
    <n v="1"/>
    <n v="11100"/>
    <s v="YES"/>
    <n v="0"/>
    <s v="47-1049"/>
    <s v="All Public"/>
    <s v="SEWER"/>
    <s v="SEWER"/>
    <n v="11100"/>
    <m/>
    <m/>
    <n v="0"/>
    <n v="0"/>
    <n v="1"/>
    <n v="2456"/>
    <n v="1.5"/>
    <m/>
    <m/>
    <m/>
    <m/>
    <m/>
    <m/>
    <m/>
    <m/>
    <m/>
    <m/>
    <n v="1"/>
    <n v="1"/>
    <x v="6"/>
    <x v="6"/>
  </r>
  <r>
    <s v="39-T15"/>
    <m/>
    <x v="0"/>
    <s v="11 OAK HILL RD"/>
    <n v="101"/>
    <s v="VITA RICHARD C"/>
    <s v="R30"/>
    <s v="ONE FAMILY"/>
    <s v="39//T15//"/>
    <n v="0.11573"/>
    <n v="1"/>
    <n v="1"/>
    <n v="1"/>
    <n v="1"/>
    <s v="SEPTIC"/>
    <n v="0"/>
    <n v="1"/>
    <n v="3100"/>
    <s v="YES"/>
    <n v="3100"/>
    <s v="39-T15"/>
    <s v="Public Water,Gas,Septic"/>
    <s v="SEPTIC"/>
    <s v="SEPTIC"/>
    <n v="3100"/>
    <m/>
    <m/>
    <n v="1"/>
    <n v="1"/>
    <n v="2"/>
    <n v="1476"/>
    <n v="2"/>
    <m/>
    <m/>
    <m/>
    <m/>
    <m/>
    <m/>
    <m/>
    <m/>
    <m/>
    <m/>
    <n v="1"/>
    <n v="1"/>
    <x v="5"/>
    <x v="5"/>
  </r>
  <r>
    <s v="LAND_NOPARC"/>
    <m/>
    <x v="0"/>
    <m/>
    <n v="0"/>
    <m/>
    <m/>
    <m/>
    <m/>
    <n v="1.3690000000000001E-2"/>
    <n v="0"/>
    <n v="0"/>
    <n v="0"/>
    <n v="0"/>
    <m/>
    <n v="0"/>
    <n v="0"/>
    <n v="0"/>
    <s v="NO"/>
    <n v="0"/>
    <m/>
    <m/>
    <m/>
    <m/>
    <n v="0"/>
    <m/>
    <m/>
    <n v="0"/>
    <n v="0"/>
    <n v="0"/>
    <n v="0"/>
    <n v="0"/>
    <m/>
    <m/>
    <m/>
    <m/>
    <m/>
    <m/>
    <m/>
    <m/>
    <m/>
    <m/>
    <n v="0"/>
    <n v="1"/>
    <x v="4"/>
    <x v="4"/>
  </r>
  <r>
    <s v="39-M15"/>
    <m/>
    <x v="0"/>
    <s v="4 OAK ST"/>
    <n v="101"/>
    <s v="BOWMAN KENNETH RALPH"/>
    <s v="R30"/>
    <s v="ONE FAMILY"/>
    <s v="39//M15//"/>
    <n v="0.89651000000000003"/>
    <n v="1"/>
    <n v="1"/>
    <n v="1"/>
    <n v="1"/>
    <s v="SEPTIC"/>
    <n v="0"/>
    <n v="1"/>
    <n v="3300"/>
    <s v="YES"/>
    <n v="3300"/>
    <s v="39-M15"/>
    <s v="Public Water,Gas,Septic"/>
    <s v="SEPTIC"/>
    <s v="SEPTIC"/>
    <n v="3300"/>
    <m/>
    <m/>
    <n v="1"/>
    <n v="1"/>
    <n v="2"/>
    <n v="1084"/>
    <n v="1"/>
    <m/>
    <m/>
    <m/>
    <m/>
    <m/>
    <m/>
    <m/>
    <m/>
    <m/>
    <m/>
    <n v="1"/>
    <n v="1"/>
    <x v="5"/>
    <x v="5"/>
  </r>
  <r>
    <s v="47-1123D"/>
    <m/>
    <x v="0"/>
    <s v="5 CEDAR ST"/>
    <n v="101"/>
    <s v="BARNABY KEITH A"/>
    <s v="MR30"/>
    <s v="ONE FAMILY"/>
    <s v="47//1123/D/"/>
    <n v="0.17565"/>
    <n v="0"/>
    <n v="0"/>
    <n v="1"/>
    <n v="1"/>
    <s v="SEWER"/>
    <n v="1"/>
    <n v="0"/>
    <n v="0"/>
    <s v="YES"/>
    <n v="0"/>
    <s v="47-1123D"/>
    <s v="All Public"/>
    <s v="SEWER"/>
    <s v="SEWER"/>
    <n v="0"/>
    <m/>
    <m/>
    <n v="0"/>
    <n v="0"/>
    <n v="6"/>
    <n v="1180"/>
    <n v="1"/>
    <m/>
    <m/>
    <m/>
    <m/>
    <m/>
    <m/>
    <m/>
    <m/>
    <m/>
    <m/>
    <n v="1"/>
    <n v="1"/>
    <x v="6"/>
    <x v="6"/>
  </r>
  <r>
    <s v="48-1066"/>
    <m/>
    <x v="0"/>
    <s v="0 SWIFTS BCH RD  OFF"/>
    <n v="132"/>
    <s v="ATWOOD GILBERT RICHARD"/>
    <s v="MR30"/>
    <s v="RES ACLNUD  MDL-00"/>
    <s v="48//1066//"/>
    <n v="1.2425600000000001"/>
    <n v="0"/>
    <n v="0"/>
    <n v="0"/>
    <n v="0"/>
    <m/>
    <n v="0"/>
    <n v="0"/>
    <n v="0"/>
    <s v="YES"/>
    <n v="0"/>
    <s v="48-1066"/>
    <m/>
    <m/>
    <m/>
    <n v="0"/>
    <m/>
    <m/>
    <n v="0"/>
    <n v="0"/>
    <n v="0"/>
    <n v="0"/>
    <n v="0"/>
    <m/>
    <m/>
    <m/>
    <m/>
    <m/>
    <m/>
    <m/>
    <m/>
    <m/>
    <m/>
    <n v="1"/>
    <n v="1"/>
    <x v="0"/>
    <x v="0"/>
  </r>
  <r>
    <s v="47-1123C"/>
    <m/>
    <x v="0"/>
    <s v="0 CEDAR ST"/>
    <n v="106"/>
    <s v="HUNTER ALEXANDER R JR"/>
    <s v="MR30"/>
    <s v="AC LND IMP  MDL-00"/>
    <s v="47//1123/C/"/>
    <n v="8.9219999999999994E-2"/>
    <n v="0"/>
    <n v="0"/>
    <n v="0"/>
    <n v="0"/>
    <m/>
    <n v="0"/>
    <n v="0"/>
    <n v="0"/>
    <s v="YES"/>
    <n v="0"/>
    <s v="47-1123C"/>
    <s v="All Public"/>
    <s v="SEWER"/>
    <m/>
    <n v="8100"/>
    <m/>
    <m/>
    <n v="0"/>
    <n v="0"/>
    <n v="0"/>
    <n v="0"/>
    <n v="0"/>
    <m/>
    <m/>
    <m/>
    <m/>
    <m/>
    <m/>
    <m/>
    <m/>
    <m/>
    <m/>
    <n v="1"/>
    <n v="1"/>
    <x v="6"/>
    <x v="6"/>
  </r>
  <r>
    <s v="47-1043"/>
    <m/>
    <x v="0"/>
    <s v="18 HIGH ST"/>
    <n v="101"/>
    <s v="DECAS GEORGIA C"/>
    <s v="MR30"/>
    <s v="ONE FAMILY"/>
    <s v="47//1043//"/>
    <n v="1.0680700000000001"/>
    <n v="0"/>
    <n v="0"/>
    <n v="1"/>
    <n v="1"/>
    <s v="SEWER"/>
    <n v="1"/>
    <n v="1"/>
    <n v="29000"/>
    <s v="YES"/>
    <n v="0"/>
    <s v="47-1043"/>
    <s v="All Public"/>
    <s v="SEWER"/>
    <s v="SEWER"/>
    <n v="29000"/>
    <m/>
    <m/>
    <n v="0"/>
    <n v="0"/>
    <n v="3"/>
    <n v="1914"/>
    <n v="1.75"/>
    <m/>
    <m/>
    <m/>
    <m/>
    <m/>
    <m/>
    <m/>
    <m/>
    <m/>
    <m/>
    <n v="1"/>
    <n v="1"/>
    <x v="4"/>
    <x v="4"/>
  </r>
  <r>
    <s v="39-T13"/>
    <m/>
    <x v="0"/>
    <s v="9 OAK HILL RD"/>
    <n v="101"/>
    <s v="GRUTTNER FRANCIS J"/>
    <s v="R30"/>
    <s v="ONE FAMILY"/>
    <s v="39//T13//"/>
    <n v="0.12876000000000001"/>
    <n v="1"/>
    <n v="1"/>
    <n v="1"/>
    <n v="1"/>
    <s v="SEPTIC"/>
    <n v="0"/>
    <n v="1"/>
    <n v="300"/>
    <s v="YES"/>
    <n v="300"/>
    <s v="39-T13"/>
    <s v="Public Water,Septic"/>
    <s v="SEPTIC"/>
    <s v="SEPTIC"/>
    <n v="300"/>
    <m/>
    <m/>
    <n v="1"/>
    <n v="1"/>
    <n v="1"/>
    <n v="640"/>
    <n v="1"/>
    <m/>
    <m/>
    <m/>
    <m/>
    <m/>
    <m/>
    <m/>
    <m/>
    <m/>
    <m/>
    <n v="1"/>
    <n v="1"/>
    <x v="5"/>
    <x v="5"/>
  </r>
  <r>
    <s v="47-1123B"/>
    <m/>
    <x v="0"/>
    <s v="3 CEDAR ST"/>
    <n v="104"/>
    <s v="HUNTER DONALD F"/>
    <s v="MR30"/>
    <s v="TWO FAMILY"/>
    <s v="47//1123/B/"/>
    <n v="0.13600000000000001"/>
    <n v="0"/>
    <n v="0"/>
    <n v="1"/>
    <n v="1"/>
    <s v="SEWER"/>
    <n v="1"/>
    <n v="2"/>
    <n v="22300"/>
    <s v="YES"/>
    <n v="0"/>
    <s v="47-1123B"/>
    <s v="All Public"/>
    <s v="SEWER"/>
    <s v="SEWER"/>
    <n v="11150"/>
    <m/>
    <m/>
    <n v="0"/>
    <n v="0"/>
    <n v="4"/>
    <n v="2060"/>
    <n v="2"/>
    <m/>
    <m/>
    <m/>
    <m/>
    <m/>
    <m/>
    <m/>
    <m/>
    <m/>
    <m/>
    <n v="1"/>
    <n v="1"/>
    <x v="6"/>
    <x v="6"/>
  </r>
  <r>
    <s v="LAND_NOPARC"/>
    <m/>
    <x v="0"/>
    <m/>
    <n v="0"/>
    <m/>
    <m/>
    <m/>
    <m/>
    <n v="3.4070000000000003E-2"/>
    <n v="0"/>
    <n v="0"/>
    <n v="0"/>
    <n v="0"/>
    <m/>
    <n v="0"/>
    <n v="0"/>
    <n v="0"/>
    <s v="NO"/>
    <n v="0"/>
    <m/>
    <m/>
    <m/>
    <m/>
    <n v="0"/>
    <m/>
    <m/>
    <n v="0"/>
    <n v="0"/>
    <n v="0"/>
    <n v="0"/>
    <n v="0"/>
    <m/>
    <m/>
    <m/>
    <m/>
    <m/>
    <m/>
    <m/>
    <m/>
    <m/>
    <m/>
    <n v="0"/>
    <n v="1"/>
    <x v="6"/>
    <x v="6"/>
  </r>
  <r>
    <s v="47-1050"/>
    <m/>
    <x v="0"/>
    <s v="0 HIGH ST"/>
    <n v="132"/>
    <s v="SOUTHCOAST HOSPITALS"/>
    <m/>
    <s v="RES ACLNUD  MDL-00"/>
    <s v="47//1050//"/>
    <n v="0.24229000000000001"/>
    <n v="0"/>
    <n v="0"/>
    <n v="0"/>
    <n v="0"/>
    <m/>
    <n v="0"/>
    <n v="0"/>
    <n v="0"/>
    <s v="YES"/>
    <n v="0"/>
    <s v="47-1050"/>
    <m/>
    <m/>
    <m/>
    <n v="0"/>
    <m/>
    <m/>
    <n v="0"/>
    <n v="0"/>
    <n v="0"/>
    <n v="0"/>
    <n v="0"/>
    <m/>
    <m/>
    <m/>
    <m/>
    <m/>
    <m/>
    <m/>
    <m/>
    <m/>
    <m/>
    <n v="1"/>
    <n v="1"/>
    <x v="6"/>
    <x v="6"/>
  </r>
  <r>
    <s v="39-T14"/>
    <m/>
    <x v="0"/>
    <s v="7 OAK ST"/>
    <n v="101"/>
    <s v="BAZINET GERTRUDE M TRUSTEE"/>
    <s v="R30"/>
    <s v="ONE FAMILY"/>
    <s v="39//T14//"/>
    <n v="0.15826000000000001"/>
    <n v="1"/>
    <n v="1"/>
    <n v="1"/>
    <n v="1"/>
    <s v="SEPTIC"/>
    <n v="0"/>
    <n v="1"/>
    <n v="3700"/>
    <s v="YES"/>
    <n v="3700"/>
    <s v="39-T14"/>
    <s v="Public Water,Gas,Septic"/>
    <s v="SEPTIC"/>
    <s v="SEPTIC"/>
    <n v="3700"/>
    <m/>
    <m/>
    <n v="1"/>
    <n v="1"/>
    <n v="3"/>
    <n v="1422"/>
    <n v="1.9"/>
    <m/>
    <m/>
    <m/>
    <m/>
    <m/>
    <m/>
    <m/>
    <m/>
    <m/>
    <m/>
    <n v="2"/>
    <n v="1"/>
    <x v="5"/>
    <x v="5"/>
  </r>
  <r>
    <s v="48-1067"/>
    <m/>
    <x v="0"/>
    <s v="0 SWIFTS BCH RD  OFF"/>
    <n v="903"/>
    <s v="TOWN OF WAREHAM"/>
    <s v="MR30"/>
    <s v="MUNICIPAL  MDL-00"/>
    <s v="48//1067//"/>
    <n v="1.1587400000000001"/>
    <n v="0"/>
    <n v="0"/>
    <n v="0"/>
    <n v="0"/>
    <m/>
    <n v="0"/>
    <n v="0"/>
    <n v="0"/>
    <s v="YES"/>
    <n v="0"/>
    <s v="48-1067"/>
    <m/>
    <m/>
    <m/>
    <n v="0"/>
    <s v="fee simple"/>
    <s v="YES"/>
    <n v="0"/>
    <n v="0"/>
    <n v="0"/>
    <n v="0"/>
    <n v="0"/>
    <m/>
    <m/>
    <m/>
    <m/>
    <m/>
    <m/>
    <m/>
    <m/>
    <m/>
    <m/>
    <n v="1"/>
    <n v="1"/>
    <x v="0"/>
    <x v="0"/>
  </r>
  <r>
    <s v="39-T11"/>
    <m/>
    <x v="0"/>
    <s v="7 OAK HILL RD"/>
    <n v="101"/>
    <s v="MCCAFFERY ELLEN N"/>
    <s v="R30"/>
    <s v="ONE FAMILY"/>
    <s v="39//T11//"/>
    <n v="0.11839"/>
    <n v="1"/>
    <n v="1"/>
    <n v="1"/>
    <n v="1"/>
    <s v="SEPTIC"/>
    <n v="0"/>
    <n v="1"/>
    <n v="3300"/>
    <s v="YES"/>
    <n v="3300"/>
    <s v="39-T11"/>
    <s v="Public Water,Gas,Septic"/>
    <s v="SEPTIC"/>
    <s v="SEPTIC"/>
    <n v="3300"/>
    <m/>
    <m/>
    <n v="1"/>
    <n v="1"/>
    <n v="2"/>
    <n v="1508"/>
    <n v="2"/>
    <m/>
    <m/>
    <m/>
    <m/>
    <m/>
    <m/>
    <m/>
    <m/>
    <m/>
    <m/>
    <n v="1"/>
    <n v="1"/>
    <x v="5"/>
    <x v="5"/>
  </r>
  <r>
    <s v="48-1046"/>
    <m/>
    <x v="0"/>
    <s v="0 SWIFTS BCH RD  OFF"/>
    <n v="903"/>
    <s v="TOWN OF WAREHAM"/>
    <s v="MR30"/>
    <s v="MUNICIPAL  MDL-00"/>
    <s v="48//1046//"/>
    <n v="3.1718899999999999"/>
    <n v="0"/>
    <n v="0"/>
    <n v="0"/>
    <n v="0"/>
    <m/>
    <n v="0"/>
    <n v="0"/>
    <n v="0"/>
    <s v="YES"/>
    <n v="0"/>
    <s v="48-1046"/>
    <m/>
    <m/>
    <m/>
    <n v="0"/>
    <s v="fee simple"/>
    <s v="YES"/>
    <n v="0"/>
    <n v="0"/>
    <n v="0"/>
    <n v="0"/>
    <n v="0"/>
    <m/>
    <m/>
    <m/>
    <m/>
    <m/>
    <m/>
    <m/>
    <m/>
    <m/>
    <m/>
    <n v="1"/>
    <n v="1"/>
    <x v="0"/>
    <x v="0"/>
  </r>
  <r>
    <s v="47-1123A"/>
    <m/>
    <x v="0"/>
    <s v="1 CEDAR ST"/>
    <n v="104"/>
    <s v="HUNTER ALEXANDER R JR"/>
    <s v="MR30"/>
    <s v="TWO FAMILY"/>
    <s v="47//1123/A/"/>
    <n v="0.12188"/>
    <n v="0"/>
    <n v="0"/>
    <n v="1"/>
    <n v="1"/>
    <s v="SEWER"/>
    <n v="1"/>
    <n v="1"/>
    <n v="8100"/>
    <s v="YES"/>
    <n v="0"/>
    <s v="47-1123A"/>
    <s v="All Public"/>
    <s v="SEWER"/>
    <s v="SEWER"/>
    <n v="8100"/>
    <m/>
    <m/>
    <n v="0"/>
    <n v="0"/>
    <n v="4"/>
    <n v="1911"/>
    <n v="1.75"/>
    <m/>
    <m/>
    <m/>
    <m/>
    <m/>
    <m/>
    <m/>
    <m/>
    <m/>
    <m/>
    <n v="1"/>
    <n v="1"/>
    <x v="6"/>
    <x v="6"/>
  </r>
  <r>
    <s v="48-1042"/>
    <m/>
    <x v="0"/>
    <s v="204 MARION RD"/>
    <n v="334"/>
    <s v="AFRIN CORPORATION"/>
    <s v="MR30"/>
    <s v="GAS ST SRV  MDL-95"/>
    <s v="48//1042//"/>
    <n v="2.8029999999999999E-2"/>
    <n v="0"/>
    <n v="0"/>
    <n v="1"/>
    <n v="1"/>
    <s v="SEWER"/>
    <n v="1"/>
    <n v="1"/>
    <n v="2000"/>
    <s v="YES"/>
    <n v="0"/>
    <s v="48-1042"/>
    <s v="All Public"/>
    <s v="SEWER"/>
    <s v="SEWER"/>
    <n v="2000"/>
    <m/>
    <m/>
    <n v="0"/>
    <n v="0"/>
    <n v="0"/>
    <n v="1766"/>
    <n v="1"/>
    <m/>
    <m/>
    <m/>
    <m/>
    <m/>
    <m/>
    <m/>
    <m/>
    <m/>
    <m/>
    <n v="0"/>
    <n v="1"/>
    <x v="0"/>
    <x v="0"/>
  </r>
  <r>
    <s v="47-1042"/>
    <m/>
    <x v="0"/>
    <s v="28 HIGH ST"/>
    <n v="131"/>
    <s v="DECAS GEORGE C"/>
    <s v="MR30"/>
    <s v="RES ACLNPO  MDL-00"/>
    <s v="47//1042//"/>
    <n v="0.48219000000000001"/>
    <n v="0"/>
    <n v="0"/>
    <n v="0"/>
    <n v="0"/>
    <m/>
    <n v="0"/>
    <n v="0"/>
    <n v="0"/>
    <s v="YES"/>
    <n v="0"/>
    <s v="47-1042"/>
    <s v="All Public"/>
    <s v="SEWER"/>
    <m/>
    <n v="29000"/>
    <m/>
    <m/>
    <n v="0"/>
    <n v="0"/>
    <n v="0"/>
    <n v="0"/>
    <n v="0"/>
    <m/>
    <m/>
    <m/>
    <m/>
    <m/>
    <m/>
    <m/>
    <m/>
    <m/>
    <m/>
    <n v="1"/>
    <n v="1"/>
    <x v="4"/>
    <x v="4"/>
  </r>
  <r>
    <s v="47-1122B"/>
    <m/>
    <x v="0"/>
    <s v="72 MAIN ST"/>
    <n v="132"/>
    <s v="HOLLYWOOD EAST REALTY LLC"/>
    <m/>
    <s v="RES ACLNUD  MDL-00"/>
    <s v="47//1122/B/"/>
    <n v="5.0000000000000001E-3"/>
    <n v="0"/>
    <n v="0"/>
    <n v="0"/>
    <n v="0"/>
    <m/>
    <n v="0"/>
    <n v="0"/>
    <n v="0"/>
    <s v="YES"/>
    <n v="0"/>
    <s v="47-1122B"/>
    <m/>
    <m/>
    <m/>
    <n v="0"/>
    <m/>
    <m/>
    <n v="0"/>
    <n v="0"/>
    <n v="0"/>
    <n v="0"/>
    <n v="0"/>
    <m/>
    <m/>
    <m/>
    <m/>
    <m/>
    <m/>
    <m/>
    <m/>
    <m/>
    <m/>
    <n v="0"/>
    <n v="1"/>
    <x v="6"/>
    <x v="6"/>
  </r>
  <r>
    <s v="LAND_NOPARC"/>
    <m/>
    <x v="0"/>
    <m/>
    <n v="0"/>
    <m/>
    <m/>
    <m/>
    <m/>
    <n v="0.15414"/>
    <n v="0"/>
    <n v="0"/>
    <n v="0"/>
    <n v="0"/>
    <m/>
    <n v="0"/>
    <n v="0"/>
    <n v="0"/>
    <s v="NO"/>
    <n v="0"/>
    <m/>
    <m/>
    <m/>
    <m/>
    <n v="0"/>
    <m/>
    <m/>
    <n v="0"/>
    <n v="0"/>
    <n v="0"/>
    <n v="0"/>
    <n v="0"/>
    <m/>
    <m/>
    <m/>
    <m/>
    <m/>
    <m/>
    <m/>
    <m/>
    <m/>
    <m/>
    <n v="0"/>
    <n v="1"/>
    <x v="4"/>
    <x v="4"/>
  </r>
  <r>
    <s v="39-T7"/>
    <m/>
    <x v="0"/>
    <s v="5 OAK HILL RD"/>
    <n v="101"/>
    <s v="YORK DEBORAH TRUSTEE OF"/>
    <s v="R30"/>
    <s v="ONE FAMILY"/>
    <s v="39//T7//"/>
    <n v="0.28265000000000001"/>
    <n v="1"/>
    <n v="1"/>
    <n v="1"/>
    <n v="1"/>
    <s v="SEPTIC"/>
    <n v="0"/>
    <n v="1"/>
    <n v="5600"/>
    <s v="YES"/>
    <n v="5600"/>
    <s v="39-T7"/>
    <s v="Public Water,Gas,Septic"/>
    <s v="SEPTIC"/>
    <s v="SEPTIC"/>
    <n v="5600"/>
    <m/>
    <m/>
    <n v="1"/>
    <n v="1"/>
    <n v="3"/>
    <n v="1344"/>
    <n v="1"/>
    <m/>
    <m/>
    <m/>
    <m/>
    <m/>
    <m/>
    <m/>
    <m/>
    <m/>
    <m/>
    <n v="1"/>
    <n v="1"/>
    <x v="5"/>
    <x v="5"/>
  </r>
  <r>
    <s v="47-1051"/>
    <m/>
    <x v="0"/>
    <s v="15 HIGH ST"/>
    <n v="130"/>
    <s v="SOUTHCOAST HOSPITALS"/>
    <s v="MR30"/>
    <s v="RES ACLNDV  MDL-00"/>
    <s v="47//1051//"/>
    <n v="0.28799000000000002"/>
    <n v="1"/>
    <n v="1"/>
    <n v="1"/>
    <n v="1"/>
    <s v="SEPTIC"/>
    <n v="0"/>
    <n v="1"/>
    <n v="0"/>
    <s v="YES"/>
    <n v="0"/>
    <s v="47-1051"/>
    <s v="All Public"/>
    <s v="SEWER"/>
    <s v="SEPTIC"/>
    <n v="0"/>
    <m/>
    <m/>
    <n v="1"/>
    <n v="1"/>
    <n v="0"/>
    <n v="0"/>
    <n v="0"/>
    <m/>
    <m/>
    <m/>
    <m/>
    <m/>
    <m/>
    <m/>
    <m/>
    <m/>
    <m/>
    <n v="1"/>
    <n v="1"/>
    <x v="6"/>
    <x v="6"/>
  </r>
  <r>
    <s v="47-1122A"/>
    <m/>
    <x v="0"/>
    <s v="58 MAIN ST"/>
    <n v="111"/>
    <s v="POYANT ANGELA E"/>
    <s v="INST"/>
    <s v="APT 4-8  MDL-03"/>
    <s v="47//1122/A/"/>
    <n v="0.44386999999999999"/>
    <n v="0"/>
    <n v="0"/>
    <n v="1"/>
    <n v="1"/>
    <s v="SEWER"/>
    <n v="2"/>
    <n v="2"/>
    <n v="20200"/>
    <s v="YES"/>
    <n v="0"/>
    <s v="47-1122A"/>
    <s v="All Public"/>
    <s v="SEWER"/>
    <s v="SEWER"/>
    <n v="10100"/>
    <m/>
    <m/>
    <n v="0"/>
    <n v="0"/>
    <n v="8"/>
    <n v="5338"/>
    <n v="2"/>
    <m/>
    <m/>
    <m/>
    <m/>
    <m/>
    <m/>
    <m/>
    <m/>
    <m/>
    <m/>
    <n v="1"/>
    <n v="1"/>
    <x v="6"/>
    <x v="6"/>
  </r>
  <r>
    <s v="39-T12"/>
    <m/>
    <x v="0"/>
    <s v="5 OAK ST"/>
    <n v="101"/>
    <s v="HOOLEY DANIEL F"/>
    <s v="R30"/>
    <s v="ONE FAMILY"/>
    <s v="39//T12//"/>
    <n v="0.10997"/>
    <n v="1"/>
    <n v="1"/>
    <n v="1"/>
    <n v="1"/>
    <s v="SEPTIC"/>
    <n v="0"/>
    <n v="1"/>
    <n v="3600"/>
    <s v="YES"/>
    <n v="3600"/>
    <s v="39-T12"/>
    <s v="Public Water,Gas,Septic"/>
    <s v="SEPTIC"/>
    <s v="SEPTIC"/>
    <n v="3600"/>
    <m/>
    <m/>
    <n v="1"/>
    <n v="1"/>
    <n v="2"/>
    <n v="896"/>
    <n v="1"/>
    <m/>
    <m/>
    <m/>
    <m/>
    <m/>
    <m/>
    <m/>
    <m/>
    <m/>
    <m/>
    <n v="1"/>
    <n v="1"/>
    <x v="5"/>
    <x v="5"/>
  </r>
  <r>
    <s v="LAND_NOPARC"/>
    <m/>
    <x v="0"/>
    <m/>
    <n v="0"/>
    <m/>
    <m/>
    <m/>
    <m/>
    <n v="1.11616"/>
    <n v="0"/>
    <n v="0"/>
    <n v="0"/>
    <n v="0"/>
    <m/>
    <n v="0"/>
    <n v="0"/>
    <n v="0"/>
    <s v="NO"/>
    <n v="0"/>
    <m/>
    <m/>
    <m/>
    <m/>
    <n v="0"/>
    <m/>
    <m/>
    <n v="0"/>
    <n v="0"/>
    <n v="0"/>
    <n v="0"/>
    <n v="0"/>
    <m/>
    <m/>
    <m/>
    <m/>
    <m/>
    <m/>
    <m/>
    <m/>
    <m/>
    <m/>
    <n v="0"/>
    <n v="1"/>
    <x v="6"/>
    <x v="6"/>
  </r>
  <r>
    <s v="48-1045"/>
    <m/>
    <x v="0"/>
    <s v="8 SWIFTS BCH RD"/>
    <n v="103"/>
    <s v="RIPLEY'S MANUFACTURED HOME"/>
    <s v="MR30"/>
    <s v="MOBILE HOM  MDL-01"/>
    <s v="48//1045//"/>
    <n v="4.7544700000000004"/>
    <n v="0"/>
    <n v="0"/>
    <n v="38"/>
    <n v="38"/>
    <s v="SEWER"/>
    <n v="1"/>
    <n v="3"/>
    <n v="608220"/>
    <s v="NO_W1"/>
    <n v="0"/>
    <s v="48-1045"/>
    <s v="Public Water,Public Sewer,Gas"/>
    <s v="SEWER"/>
    <s v="SEWER"/>
    <n v="202740"/>
    <m/>
    <m/>
    <n v="0"/>
    <n v="0"/>
    <n v="2"/>
    <n v="1064"/>
    <n v="1"/>
    <m/>
    <m/>
    <m/>
    <m/>
    <m/>
    <m/>
    <m/>
    <m/>
    <m/>
    <m/>
    <n v="4"/>
    <n v="1"/>
    <x v="0"/>
    <x v="0"/>
  </r>
  <r>
    <s v="39-H2"/>
    <m/>
    <x v="0"/>
    <s v="4 FOREST WAY"/>
    <n v="101"/>
    <s v="TEXIERA BRIAN E"/>
    <s v="R43"/>
    <s v="ONE FAMILY"/>
    <s v="39//H2//"/>
    <n v="1.48628"/>
    <n v="1"/>
    <n v="1"/>
    <n v="1"/>
    <n v="1"/>
    <s v="SEPTIC"/>
    <n v="0"/>
    <n v="1"/>
    <n v="11700"/>
    <s v="YES"/>
    <n v="11700"/>
    <s v="39-H2"/>
    <m/>
    <m/>
    <s v="SEPTIC"/>
    <n v="11700"/>
    <m/>
    <m/>
    <n v="1"/>
    <n v="1"/>
    <n v="4"/>
    <n v="2969"/>
    <n v="2"/>
    <m/>
    <m/>
    <m/>
    <m/>
    <m/>
    <m/>
    <m/>
    <m/>
    <m/>
    <m/>
    <n v="1"/>
    <n v="1"/>
    <x v="5"/>
    <x v="5"/>
  </r>
  <r>
    <s v="39-M14"/>
    <m/>
    <x v="0"/>
    <s v="2 OAK ST"/>
    <n v="101"/>
    <s v="MILLER JOE"/>
    <s v="R30"/>
    <s v="ONE FAMILY"/>
    <s v="39//M14//"/>
    <n v="0.52605000000000002"/>
    <n v="1"/>
    <n v="1"/>
    <n v="1"/>
    <n v="1"/>
    <s v="SEPTIC"/>
    <n v="0"/>
    <n v="1"/>
    <n v="10200"/>
    <s v="YES"/>
    <n v="10200"/>
    <s v="39-M14"/>
    <s v="Public Water,Septic"/>
    <s v="SEPTIC"/>
    <s v="SEPTIC"/>
    <n v="10200"/>
    <m/>
    <m/>
    <n v="1"/>
    <n v="1"/>
    <n v="3"/>
    <n v="1326"/>
    <n v="1.75"/>
    <m/>
    <m/>
    <m/>
    <m/>
    <m/>
    <m/>
    <m/>
    <m/>
    <m/>
    <m/>
    <n v="1"/>
    <n v="1"/>
    <x v="5"/>
    <x v="5"/>
  </r>
  <r>
    <s v="48-1068"/>
    <m/>
    <x v="0"/>
    <s v="0 SWIFTS BCH RD  OFF"/>
    <n v="903"/>
    <s v="TOWN OF WAREHAM"/>
    <s v="MR30"/>
    <s v="MUNICIPAL  MDL-00"/>
    <s v="48//1068//"/>
    <n v="0.84026000000000001"/>
    <n v="0"/>
    <n v="0"/>
    <n v="0"/>
    <n v="0"/>
    <m/>
    <n v="0"/>
    <n v="0"/>
    <n v="0"/>
    <s v="YES"/>
    <n v="0"/>
    <s v="48-1068"/>
    <m/>
    <m/>
    <m/>
    <n v="0"/>
    <s v="fee simple"/>
    <s v="YES"/>
    <n v="0"/>
    <n v="0"/>
    <n v="0"/>
    <n v="0"/>
    <n v="0"/>
    <m/>
    <m/>
    <m/>
    <m/>
    <m/>
    <m/>
    <m/>
    <m/>
    <m/>
    <m/>
    <n v="1"/>
    <n v="1"/>
    <x v="0"/>
    <x v="0"/>
  </r>
  <r>
    <s v="42-1000"/>
    <m/>
    <x v="0"/>
    <s v="0 MINOT AVE"/>
    <n v="903"/>
    <s v="TOWN OF WAREHAM"/>
    <s v="R30"/>
    <s v="MUNICIPAL  MDL-00"/>
    <s v="42//1000//"/>
    <n v="29.605640000000001"/>
    <n v="0"/>
    <n v="0"/>
    <n v="0"/>
    <n v="0"/>
    <m/>
    <n v="0"/>
    <n v="0"/>
    <n v="0"/>
    <s v="YES"/>
    <n v="0"/>
    <s v="42-1000"/>
    <m/>
    <m/>
    <m/>
    <n v="0"/>
    <s v="fee simple"/>
    <s v="YES"/>
    <n v="0"/>
    <n v="0"/>
    <n v="0"/>
    <n v="0"/>
    <n v="0"/>
    <m/>
    <m/>
    <m/>
    <m/>
    <m/>
    <m/>
    <m/>
    <m/>
    <m/>
    <m/>
    <n v="1"/>
    <n v="1"/>
    <x v="6"/>
    <x v="6"/>
  </r>
  <r>
    <s v="LAND_NOPARC"/>
    <m/>
    <x v="0"/>
    <m/>
    <n v="0"/>
    <m/>
    <m/>
    <m/>
    <m/>
    <n v="0.25458999999999998"/>
    <n v="0"/>
    <n v="0"/>
    <n v="0"/>
    <n v="0"/>
    <m/>
    <n v="0"/>
    <n v="0"/>
    <n v="0"/>
    <s v="NO"/>
    <n v="0"/>
    <m/>
    <m/>
    <m/>
    <m/>
    <n v="0"/>
    <m/>
    <m/>
    <n v="0"/>
    <n v="0"/>
    <n v="0"/>
    <n v="0"/>
    <n v="0"/>
    <m/>
    <m/>
    <m/>
    <m/>
    <m/>
    <m/>
    <m/>
    <m/>
    <m/>
    <m/>
    <n v="0"/>
    <n v="1"/>
    <x v="4"/>
    <x v="4"/>
  </r>
  <r>
    <s v="47-F13"/>
    <m/>
    <x v="0"/>
    <s v="18 WALSH BLVD"/>
    <n v="0"/>
    <s v="TOWN OF WAREHAM"/>
    <m/>
    <m/>
    <m/>
    <n v="0.55740000000000001"/>
    <n v="0"/>
    <n v="0"/>
    <n v="0"/>
    <n v="0"/>
    <m/>
    <n v="0"/>
    <n v="0"/>
    <n v="0"/>
    <s v="YES"/>
    <n v="0"/>
    <s v="47-F13"/>
    <m/>
    <m/>
    <m/>
    <n v="0"/>
    <m/>
    <m/>
    <n v="0"/>
    <n v="0"/>
    <n v="0"/>
    <n v="0"/>
    <n v="0"/>
    <m/>
    <m/>
    <m/>
    <m/>
    <m/>
    <m/>
    <m/>
    <m/>
    <m/>
    <m/>
    <n v="1"/>
    <n v="1"/>
    <x v="4"/>
    <x v="4"/>
  </r>
  <r>
    <s v="48-1038"/>
    <m/>
    <x v="0"/>
    <s v="MARION RD OFF"/>
    <n v="0"/>
    <s v="RIPLEY CLARENCE W JR"/>
    <m/>
    <m/>
    <m/>
    <n v="0.16294"/>
    <n v="0"/>
    <n v="0"/>
    <n v="0"/>
    <n v="0"/>
    <m/>
    <n v="0"/>
    <n v="0"/>
    <n v="0"/>
    <s v="YES"/>
    <n v="0"/>
    <s v="48-1038"/>
    <m/>
    <m/>
    <m/>
    <n v="0"/>
    <m/>
    <m/>
    <n v="0"/>
    <n v="0"/>
    <n v="0"/>
    <n v="0"/>
    <n v="0"/>
    <m/>
    <m/>
    <m/>
    <m/>
    <m/>
    <m/>
    <m/>
    <m/>
    <m/>
    <m/>
    <n v="1"/>
    <n v="1"/>
    <x v="0"/>
    <x v="0"/>
  </r>
  <r>
    <s v="47-1052"/>
    <m/>
    <x v="0"/>
    <s v="0 MAIN ST  OFF"/>
    <n v="132"/>
    <s v="HOLLYWOOD EAST REALTY LLC"/>
    <s v="MR30"/>
    <s v="RES ACLNUD  MDL-00"/>
    <s v="47//1052//"/>
    <n v="3.9350000000000003E-2"/>
    <n v="0"/>
    <n v="0"/>
    <n v="0"/>
    <n v="0"/>
    <m/>
    <n v="0"/>
    <n v="0"/>
    <n v="0"/>
    <s v="YES"/>
    <n v="0"/>
    <s v="47-1052"/>
    <m/>
    <m/>
    <m/>
    <n v="0"/>
    <m/>
    <m/>
    <n v="0"/>
    <n v="0"/>
    <n v="0"/>
    <n v="0"/>
    <n v="0"/>
    <m/>
    <m/>
    <m/>
    <m/>
    <m/>
    <m/>
    <m/>
    <m/>
    <m/>
    <m/>
    <n v="1"/>
    <n v="1"/>
    <x v="6"/>
    <x v="6"/>
  </r>
  <r>
    <s v="39-T5"/>
    <m/>
    <x v="0"/>
    <s v="3 OAK HILL RD"/>
    <n v="101"/>
    <s v="GALLIGAN MARY F"/>
    <s v="R30"/>
    <s v="ONE FAMILY"/>
    <s v="39//T5//"/>
    <n v="0.13882"/>
    <n v="1"/>
    <n v="1"/>
    <n v="1"/>
    <n v="1"/>
    <s v="SEPTIC"/>
    <n v="0"/>
    <n v="1"/>
    <n v="6600"/>
    <s v="YES"/>
    <n v="6600"/>
    <s v="39-T5"/>
    <s v="Public Water,Septic"/>
    <s v="SEPTIC"/>
    <s v="SEPTIC"/>
    <n v="6600"/>
    <m/>
    <m/>
    <n v="1"/>
    <n v="1"/>
    <n v="2"/>
    <n v="702"/>
    <n v="1"/>
    <m/>
    <m/>
    <m/>
    <m/>
    <m/>
    <m/>
    <m/>
    <m/>
    <m/>
    <m/>
    <n v="1"/>
    <n v="1"/>
    <x v="5"/>
    <x v="5"/>
  </r>
  <r>
    <s v="39-H5"/>
    <m/>
    <x v="0"/>
    <s v="10 FOREST WAY"/>
    <n v="101"/>
    <s v="PETERS MICHAEL J"/>
    <s v="R43"/>
    <s v="ONE FAMILY"/>
    <s v="39//H5//"/>
    <n v="1.3157000000000001"/>
    <n v="1"/>
    <n v="1"/>
    <n v="1"/>
    <n v="1"/>
    <s v="SEPTIC"/>
    <n v="0"/>
    <n v="1"/>
    <n v="15300"/>
    <s v="YES"/>
    <n v="15300"/>
    <s v="39-H5"/>
    <m/>
    <m/>
    <s v="SEPTIC"/>
    <n v="15300"/>
    <m/>
    <m/>
    <n v="1"/>
    <n v="1"/>
    <n v="4"/>
    <n v="2714"/>
    <n v="2"/>
    <m/>
    <m/>
    <m/>
    <m/>
    <m/>
    <m/>
    <m/>
    <m/>
    <m/>
    <m/>
    <n v="1"/>
    <n v="1"/>
    <x v="6"/>
    <x v="6"/>
  </r>
  <r>
    <s v="47-F12"/>
    <m/>
    <x v="0"/>
    <s v="18 WALSH BLVD"/>
    <n v="903"/>
    <s v="TOWN OF WAREHAM"/>
    <s v="R30"/>
    <s v="MUNICIPAL  MDL-00"/>
    <s v="47//F12//"/>
    <n v="0.44484000000000001"/>
    <n v="0"/>
    <n v="0"/>
    <n v="0"/>
    <n v="0"/>
    <m/>
    <n v="0"/>
    <n v="0"/>
    <n v="0"/>
    <s v="YES"/>
    <n v="0"/>
    <s v="47-F12"/>
    <s v="All Public"/>
    <s v="SEWER"/>
    <m/>
    <n v="0"/>
    <m/>
    <m/>
    <n v="0"/>
    <n v="0"/>
    <n v="0"/>
    <n v="0"/>
    <n v="0"/>
    <m/>
    <m/>
    <m/>
    <m/>
    <m/>
    <m/>
    <m/>
    <m/>
    <m/>
    <m/>
    <n v="1"/>
    <n v="1"/>
    <x v="4"/>
    <x v="4"/>
  </r>
  <r>
    <s v="39-T8"/>
    <m/>
    <x v="0"/>
    <s v="6 OAK HILL RD"/>
    <n v="101"/>
    <s v="DOWD MICHAEL H"/>
    <s v="R30"/>
    <s v="ONE FAMILY"/>
    <s v="39//T8//"/>
    <n v="0.29681999999999997"/>
    <n v="1"/>
    <n v="1"/>
    <n v="1"/>
    <n v="1"/>
    <s v="SEPTIC"/>
    <n v="0"/>
    <n v="1"/>
    <n v="200"/>
    <s v="NO_W1"/>
    <n v="200"/>
    <s v="39-T8"/>
    <s v="Public Water,Septic"/>
    <s v="SEPTIC"/>
    <s v="SEPTIC"/>
    <n v="200"/>
    <m/>
    <m/>
    <n v="1"/>
    <n v="1"/>
    <n v="2"/>
    <n v="688"/>
    <n v="1"/>
    <m/>
    <m/>
    <m/>
    <m/>
    <m/>
    <m/>
    <m/>
    <m/>
    <m/>
    <m/>
    <n v="2"/>
    <n v="1"/>
    <x v="5"/>
    <x v="5"/>
  </r>
  <r>
    <s v="47-1124"/>
    <m/>
    <x v="0"/>
    <s v="59 MAIN ST"/>
    <n v="316"/>
    <s v="BAKER JEFFREY D TRUSTEE OF"/>
    <s v="WRVL"/>
    <s v="COMM WHSE  MDL-96"/>
    <s v="47//1124//"/>
    <n v="1.4121999999999999"/>
    <n v="0"/>
    <n v="0"/>
    <n v="4"/>
    <n v="4"/>
    <s v="SEWER"/>
    <n v="1"/>
    <n v="1"/>
    <n v="0"/>
    <s v="YES"/>
    <n v="0"/>
    <s v="47-1124"/>
    <s v="All Public"/>
    <s v="SEWER"/>
    <s v="SEWER"/>
    <n v="0"/>
    <m/>
    <m/>
    <n v="0"/>
    <n v="0"/>
    <n v="0"/>
    <n v="10874"/>
    <n v="2"/>
    <m/>
    <m/>
    <m/>
    <m/>
    <m/>
    <m/>
    <m/>
    <m/>
    <m/>
    <m/>
    <n v="3"/>
    <n v="1"/>
    <x v="6"/>
    <x v="6"/>
  </r>
  <r>
    <s v="48-1037"/>
    <m/>
    <x v="0"/>
    <s v="198 MARION RD  OFF"/>
    <n v="101"/>
    <s v="RIPLEY CLARENCE W JR"/>
    <s v="MR30"/>
    <s v="ONE FAMILY"/>
    <s v="48//1037//"/>
    <n v="0.68430000000000002"/>
    <n v="0"/>
    <n v="0"/>
    <n v="1"/>
    <n v="1"/>
    <s v="SEWER"/>
    <n v="1"/>
    <n v="0"/>
    <n v="0"/>
    <s v="NO_W1"/>
    <n v="0"/>
    <s v="48-1037"/>
    <s v="All Public,Gas"/>
    <s v="SEWER"/>
    <s v="SEWER"/>
    <n v="0"/>
    <m/>
    <m/>
    <n v="0"/>
    <n v="0"/>
    <n v="3"/>
    <n v="1792"/>
    <n v="1"/>
    <m/>
    <m/>
    <m/>
    <m/>
    <m/>
    <m/>
    <m/>
    <m/>
    <m/>
    <m/>
    <n v="1"/>
    <n v="1"/>
    <x v="0"/>
    <x v="0"/>
  </r>
  <r>
    <s v="47-1121"/>
    <m/>
    <x v="0"/>
    <s v="72 MAIN ST"/>
    <n v="111"/>
    <s v="HOLLYWOOD EAST REALTY LLC"/>
    <s v="INST"/>
    <s v="APT 4-UNIT"/>
    <s v="47//1121//"/>
    <n v="0.72253000000000001"/>
    <n v="0"/>
    <n v="0"/>
    <n v="1"/>
    <n v="1"/>
    <s v="SEWER"/>
    <n v="1"/>
    <n v="1"/>
    <n v="25500"/>
    <s v="YES"/>
    <n v="0"/>
    <s v="47-1121"/>
    <s v="All Public"/>
    <s v="SEWER"/>
    <s v="SEWER"/>
    <n v="25500"/>
    <m/>
    <m/>
    <n v="0"/>
    <n v="0"/>
    <n v="9"/>
    <n v="6492"/>
    <n v="2"/>
    <m/>
    <m/>
    <m/>
    <m/>
    <m/>
    <m/>
    <m/>
    <m/>
    <m/>
    <m/>
    <n v="0"/>
    <n v="1"/>
    <x v="6"/>
    <x v="6"/>
  </r>
  <r>
    <s v="39-T3"/>
    <m/>
    <x v="0"/>
    <s v="1 OAK HILL RD"/>
    <n v="101"/>
    <s v="NOLAN JOHN J"/>
    <s v="R30"/>
    <s v="ONE FAMILY"/>
    <s v="39//T3//"/>
    <n v="0.14691000000000001"/>
    <n v="0"/>
    <n v="0"/>
    <n v="1"/>
    <n v="1"/>
    <s v="SEWER"/>
    <n v="1"/>
    <n v="0"/>
    <n v="0"/>
    <s v="YES"/>
    <n v="0"/>
    <s v="39-T3"/>
    <s v="Public Water,Septic"/>
    <s v="SEPTIC"/>
    <s v="SEWER"/>
    <n v="0"/>
    <m/>
    <m/>
    <n v="0"/>
    <n v="0"/>
    <n v="2"/>
    <n v="700"/>
    <n v="1"/>
    <m/>
    <m/>
    <m/>
    <m/>
    <m/>
    <m/>
    <m/>
    <m/>
    <m/>
    <m/>
    <n v="2"/>
    <n v="1"/>
    <x v="5"/>
    <x v="5"/>
  </r>
  <r>
    <s v="48-1039"/>
    <m/>
    <x v="0"/>
    <s v="198 MARION RD"/>
    <n v="101"/>
    <s v="KEYLICH MAUREEN LIFE ESTATE"/>
    <s v="MR30"/>
    <s v="ONE FAMILY"/>
    <s v="48//1039//"/>
    <n v="0.46844999999999998"/>
    <n v="0"/>
    <n v="0"/>
    <n v="1"/>
    <n v="1"/>
    <s v="SEWER"/>
    <n v="1"/>
    <n v="1"/>
    <n v="12200"/>
    <s v="YES"/>
    <n v="0"/>
    <s v="48-1039"/>
    <s v="All Public,Gas"/>
    <s v="SEWER"/>
    <s v="SEWER"/>
    <n v="12200"/>
    <m/>
    <m/>
    <n v="0"/>
    <n v="0"/>
    <n v="4"/>
    <n v="1198"/>
    <n v="1.75"/>
    <m/>
    <m/>
    <m/>
    <m/>
    <m/>
    <m/>
    <m/>
    <m/>
    <m/>
    <m/>
    <n v="0"/>
    <n v="1"/>
    <x v="0"/>
    <x v="0"/>
  </r>
  <r>
    <s v="47-F14"/>
    <m/>
    <x v="0"/>
    <s v="18 WALSH BLVD"/>
    <n v="0"/>
    <s v="TOWN OF WAREHAM"/>
    <m/>
    <m/>
    <m/>
    <n v="0.41908000000000001"/>
    <n v="0"/>
    <n v="0"/>
    <n v="1"/>
    <n v="1"/>
    <s v="SEWER"/>
    <n v="0"/>
    <n v="0"/>
    <n v="0"/>
    <s v="YES"/>
    <n v="0"/>
    <s v="47-F14"/>
    <m/>
    <m/>
    <s v="SEWER"/>
    <n v="0"/>
    <m/>
    <m/>
    <n v="0"/>
    <n v="0"/>
    <n v="0"/>
    <n v="0"/>
    <n v="0"/>
    <m/>
    <m/>
    <m/>
    <m/>
    <m/>
    <m/>
    <m/>
    <m/>
    <m/>
    <m/>
    <n v="1"/>
    <n v="1"/>
    <x v="4"/>
    <x v="4"/>
  </r>
  <r>
    <s v="39-H3"/>
    <m/>
    <x v="0"/>
    <s v="6 FOREST WAY"/>
    <n v="101"/>
    <s v="DEMEDEIROS VICTOR"/>
    <s v="R43"/>
    <s v="ONE FAMILY"/>
    <s v="39//H3//"/>
    <n v="1.4472100000000001"/>
    <n v="1"/>
    <n v="1"/>
    <n v="1"/>
    <n v="1"/>
    <s v="SEPTIC"/>
    <n v="0"/>
    <n v="1"/>
    <n v="8700"/>
    <s v="YES"/>
    <n v="8700"/>
    <s v="39-H3"/>
    <m/>
    <m/>
    <s v="SEPTIC"/>
    <n v="8700"/>
    <m/>
    <m/>
    <n v="1"/>
    <n v="1"/>
    <n v="3"/>
    <n v="1590"/>
    <n v="1.75"/>
    <m/>
    <m/>
    <m/>
    <m/>
    <m/>
    <m/>
    <m/>
    <m/>
    <m/>
    <m/>
    <n v="1"/>
    <n v="1"/>
    <x v="5"/>
    <x v="5"/>
  </r>
  <r>
    <s v="39-T6"/>
    <m/>
    <x v="0"/>
    <s v="4 OAK HILL RD"/>
    <n v="101"/>
    <s v="SWITZER DAVID L"/>
    <s v="R30"/>
    <s v="ONE FAMILY"/>
    <s v="39//T6//"/>
    <n v="0.15887999999999999"/>
    <n v="1"/>
    <n v="1"/>
    <n v="1"/>
    <n v="1"/>
    <s v="SEPTIC"/>
    <n v="0"/>
    <n v="1"/>
    <n v="2300"/>
    <s v="YES"/>
    <n v="2300"/>
    <s v="39-T6"/>
    <s v="Public Water,Gas,Septic"/>
    <s v="SEPTIC"/>
    <s v="SEPTIC"/>
    <n v="2300"/>
    <m/>
    <m/>
    <n v="1"/>
    <n v="1"/>
    <n v="3"/>
    <n v="1036"/>
    <n v="1.75"/>
    <m/>
    <m/>
    <m/>
    <m/>
    <m/>
    <m/>
    <m/>
    <m/>
    <m/>
    <m/>
    <n v="1"/>
    <n v="1"/>
    <x v="5"/>
    <x v="5"/>
  </r>
  <r>
    <s v="45-1003"/>
    <m/>
    <x v="0"/>
    <s v="7 NARROWS RD"/>
    <n v="400"/>
    <s v="CAPE COD SHIPBUILDING CO"/>
    <s v="WRVL"/>
    <s v="FACTORY  MDL-96"/>
    <s v="45//1003//"/>
    <n v="10.70777"/>
    <n v="0"/>
    <n v="0"/>
    <n v="5"/>
    <n v="5"/>
    <s v="SEWER"/>
    <n v="1"/>
    <n v="2"/>
    <n v="7900"/>
    <s v="YES"/>
    <n v="0"/>
    <s v="45-1003"/>
    <s v="All Public"/>
    <s v="SEWER"/>
    <s v="SEWER"/>
    <n v="3950"/>
    <m/>
    <m/>
    <n v="0"/>
    <n v="0"/>
    <n v="0"/>
    <n v="5652"/>
    <n v="1"/>
    <m/>
    <m/>
    <m/>
    <m/>
    <m/>
    <m/>
    <m/>
    <m/>
    <m/>
    <m/>
    <n v="2"/>
    <n v="1"/>
    <x v="5"/>
    <x v="5"/>
  </r>
  <r>
    <s v="39-T4"/>
    <m/>
    <x v="0"/>
    <s v="2 OAK HILL RD"/>
    <n v="101"/>
    <s v="PAVADORE JAMES P"/>
    <s v="R30"/>
    <s v="ONE FAMILY"/>
    <s v="39//T4//"/>
    <n v="0.16930000000000001"/>
    <n v="1"/>
    <n v="1"/>
    <n v="1"/>
    <n v="1"/>
    <s v="SEPTIC"/>
    <n v="0"/>
    <n v="1"/>
    <n v="2300"/>
    <s v="YES"/>
    <n v="2300"/>
    <s v="39-T4"/>
    <s v="Public Water,Gas,Septic"/>
    <s v="SEPTIC"/>
    <s v="SEPTIC"/>
    <n v="2300"/>
    <m/>
    <m/>
    <n v="1"/>
    <n v="1"/>
    <n v="2"/>
    <n v="894"/>
    <n v="1"/>
    <m/>
    <m/>
    <m/>
    <m/>
    <m/>
    <m/>
    <m/>
    <m/>
    <m/>
    <m/>
    <n v="1"/>
    <n v="1"/>
    <x v="5"/>
    <x v="5"/>
  </r>
  <r>
    <s v="LAND_NOPARC"/>
    <m/>
    <x v="0"/>
    <m/>
    <n v="0"/>
    <m/>
    <m/>
    <m/>
    <m/>
    <n v="5.7329999999999999E-2"/>
    <n v="0"/>
    <n v="0"/>
    <n v="0"/>
    <n v="0"/>
    <m/>
    <n v="0"/>
    <n v="0"/>
    <n v="0"/>
    <s v="NO"/>
    <n v="0"/>
    <m/>
    <m/>
    <m/>
    <m/>
    <n v="0"/>
    <m/>
    <m/>
    <n v="0"/>
    <n v="0"/>
    <n v="0"/>
    <n v="0"/>
    <n v="0"/>
    <m/>
    <m/>
    <m/>
    <m/>
    <m/>
    <m/>
    <m/>
    <m/>
    <m/>
    <m/>
    <n v="0"/>
    <n v="1"/>
    <x v="6"/>
    <x v="6"/>
  </r>
  <r>
    <s v="47-1118B"/>
    <m/>
    <x v="0"/>
    <s v="124 MAIN ST"/>
    <n v="390"/>
    <s v="TOBEY HOSPITAL"/>
    <s v="INST"/>
    <s v="DEVEL LAND  MDL-00"/>
    <s v="47//1118/B/"/>
    <n v="1.5251300000000001"/>
    <n v="0"/>
    <n v="0"/>
    <n v="0"/>
    <n v="0"/>
    <m/>
    <n v="0"/>
    <n v="0"/>
    <n v="0"/>
    <s v="YES"/>
    <n v="0"/>
    <s v="47-1118B"/>
    <m/>
    <m/>
    <m/>
    <n v="0"/>
    <m/>
    <m/>
    <n v="0"/>
    <n v="0"/>
    <n v="0"/>
    <n v="0"/>
    <n v="0"/>
    <m/>
    <m/>
    <m/>
    <m/>
    <m/>
    <m/>
    <m/>
    <m/>
    <m/>
    <m/>
    <n v="1"/>
    <n v="1"/>
    <x v="6"/>
    <x v="6"/>
  </r>
  <r>
    <s v="48-1037"/>
    <m/>
    <x v="0"/>
    <s v="198 MARION RD  OFF"/>
    <n v="101"/>
    <s v="RIPLEY CLARENCE W JR"/>
    <s v="MR30"/>
    <s v="ONE FAMILY"/>
    <s v="48//1037//"/>
    <n v="0.16511000000000001"/>
    <n v="0"/>
    <n v="0"/>
    <n v="1"/>
    <n v="1"/>
    <s v="SEWER"/>
    <n v="1"/>
    <n v="0"/>
    <n v="0"/>
    <s v="NO_W1"/>
    <n v="0"/>
    <s v="48-1037"/>
    <s v="All Public,Gas"/>
    <s v="SEWER"/>
    <s v="SEWER"/>
    <n v="0"/>
    <m/>
    <m/>
    <n v="0"/>
    <n v="0"/>
    <n v="3"/>
    <n v="1792"/>
    <n v="1"/>
    <m/>
    <m/>
    <m/>
    <m/>
    <m/>
    <m/>
    <m/>
    <m/>
    <m/>
    <m/>
    <n v="1"/>
    <n v="1"/>
    <x v="0"/>
    <x v="0"/>
  </r>
  <r>
    <s v="39-H4"/>
    <m/>
    <x v="0"/>
    <s v="8 FOREST WAY"/>
    <n v="101"/>
    <s v="FINCHAM MICHAEL R"/>
    <s v="R43"/>
    <s v="ONE FAMILY"/>
    <s v="39//H4//"/>
    <n v="1.49874"/>
    <n v="1"/>
    <n v="1"/>
    <n v="1"/>
    <n v="1"/>
    <s v="SEPTIC"/>
    <n v="0"/>
    <n v="1"/>
    <n v="14900"/>
    <s v="YES"/>
    <n v="14900"/>
    <s v="39-H4"/>
    <m/>
    <m/>
    <s v="SEPTIC"/>
    <n v="14900"/>
    <m/>
    <m/>
    <n v="1"/>
    <n v="1"/>
    <n v="4"/>
    <n v="2840"/>
    <n v="2"/>
    <m/>
    <m/>
    <m/>
    <m/>
    <m/>
    <m/>
    <m/>
    <m/>
    <m/>
    <m/>
    <n v="1"/>
    <n v="1"/>
    <x v="6"/>
    <x v="6"/>
  </r>
  <r>
    <s v="39-T2"/>
    <m/>
    <x v="0"/>
    <s v="19 NARROWS RD"/>
    <n v="101"/>
    <s v="NOLAN SUSAN M TRUSTEE"/>
    <s v="R30"/>
    <s v="ONE FAMILY"/>
    <s v="39//T2//"/>
    <n v="0.15919"/>
    <n v="0"/>
    <n v="0"/>
    <n v="1"/>
    <n v="1"/>
    <s v="SEWER"/>
    <n v="1"/>
    <n v="1"/>
    <n v="1800"/>
    <s v="YES"/>
    <n v="0"/>
    <s v="39-T2"/>
    <m/>
    <m/>
    <s v="SEWER"/>
    <n v="1800"/>
    <m/>
    <m/>
    <n v="0"/>
    <n v="0"/>
    <n v="1"/>
    <n v="280"/>
    <n v="1"/>
    <m/>
    <m/>
    <m/>
    <m/>
    <m/>
    <m/>
    <m/>
    <m/>
    <m/>
    <m/>
    <n v="2"/>
    <n v="1"/>
    <x v="5"/>
    <x v="5"/>
  </r>
  <r>
    <s v="LAND_NOPARC"/>
    <m/>
    <x v="0"/>
    <m/>
    <n v="0"/>
    <m/>
    <m/>
    <m/>
    <m/>
    <n v="3.4298500000000001"/>
    <n v="0"/>
    <n v="0"/>
    <n v="0"/>
    <n v="0"/>
    <m/>
    <n v="0"/>
    <n v="0"/>
    <n v="0"/>
    <s v="NO"/>
    <n v="0"/>
    <m/>
    <m/>
    <m/>
    <m/>
    <n v="0"/>
    <m/>
    <m/>
    <n v="0"/>
    <n v="0"/>
    <n v="0"/>
    <n v="0"/>
    <n v="0"/>
    <m/>
    <m/>
    <m/>
    <m/>
    <m/>
    <m/>
    <m/>
    <m/>
    <m/>
    <m/>
    <n v="0"/>
    <n v="1"/>
    <x v="4"/>
    <x v="4"/>
  </r>
  <r>
    <s v="39-T1"/>
    <m/>
    <x v="0"/>
    <s v="17 NARROWS RD"/>
    <n v="101"/>
    <s v="NOLAN JOHN J"/>
    <s v="R30"/>
    <s v="ONE FAMILY"/>
    <s v="39//T1//"/>
    <n v="0.18568999999999999"/>
    <n v="0"/>
    <n v="0"/>
    <n v="1"/>
    <n v="1"/>
    <s v="SEWER"/>
    <n v="1"/>
    <n v="1"/>
    <n v="4100"/>
    <s v="YES"/>
    <n v="0"/>
    <s v="39-T1"/>
    <s v="All Public,Gas"/>
    <s v="SEWER"/>
    <s v="SEWER"/>
    <n v="4100"/>
    <m/>
    <m/>
    <n v="0"/>
    <n v="0"/>
    <n v="3"/>
    <n v="1652"/>
    <n v="2"/>
    <m/>
    <m/>
    <m/>
    <m/>
    <m/>
    <m/>
    <m/>
    <m/>
    <m/>
    <m/>
    <n v="2"/>
    <n v="1"/>
    <x v="5"/>
    <x v="5"/>
  </r>
  <r>
    <s v="LAND_NOPARC"/>
    <m/>
    <x v="0"/>
    <m/>
    <n v="0"/>
    <m/>
    <m/>
    <m/>
    <m/>
    <n v="3.8390000000000001E-2"/>
    <n v="0"/>
    <n v="0"/>
    <n v="0"/>
    <n v="0"/>
    <m/>
    <n v="0"/>
    <n v="0"/>
    <n v="0"/>
    <s v="NO"/>
    <n v="0"/>
    <m/>
    <m/>
    <m/>
    <m/>
    <n v="0"/>
    <m/>
    <m/>
    <n v="0"/>
    <n v="0"/>
    <n v="0"/>
    <n v="0"/>
    <n v="0"/>
    <m/>
    <m/>
    <m/>
    <m/>
    <m/>
    <m/>
    <m/>
    <m/>
    <m/>
    <m/>
    <n v="0"/>
    <n v="1"/>
    <x v="4"/>
    <x v="4"/>
  </r>
  <r>
    <s v="39-1000"/>
    <m/>
    <x v="0"/>
    <s v="0 NARROWS RD"/>
    <n v="106"/>
    <s v="SCHMIDT SUSAN J"/>
    <s v="R30"/>
    <s v="AC LND IMP  MDL-00"/>
    <s v="39//1000//"/>
    <n v="0.19375999999999999"/>
    <n v="0"/>
    <n v="0"/>
    <n v="0"/>
    <n v="0"/>
    <m/>
    <n v="0"/>
    <n v="1"/>
    <n v="7300"/>
    <s v="YES"/>
    <n v="0"/>
    <s v="39-1000"/>
    <m/>
    <m/>
    <m/>
    <n v="7300"/>
    <m/>
    <m/>
    <n v="0"/>
    <n v="0"/>
    <n v="0"/>
    <n v="0"/>
    <n v="0"/>
    <m/>
    <m/>
    <m/>
    <m/>
    <m/>
    <m/>
    <m/>
    <m/>
    <m/>
    <m/>
    <n v="1"/>
    <n v="1"/>
    <x v="5"/>
    <x v="5"/>
  </r>
  <r>
    <s v="48-1030"/>
    <m/>
    <x v="0"/>
    <s v="7 BURR PKWY"/>
    <n v="101"/>
    <s v="MULLEN GLEN"/>
    <s v="MR30"/>
    <s v="ONE FAMILY"/>
    <s v="48//1030//"/>
    <n v="0.24687000000000001"/>
    <n v="0"/>
    <n v="0"/>
    <n v="1"/>
    <n v="1"/>
    <s v="SEWER"/>
    <n v="1"/>
    <n v="1"/>
    <n v="5600"/>
    <s v="NO_W1"/>
    <n v="0"/>
    <s v="48-1030"/>
    <s v="Public Water,Gas"/>
    <m/>
    <s v="SEWER"/>
    <n v="5600"/>
    <m/>
    <m/>
    <n v="0"/>
    <n v="0"/>
    <n v="2"/>
    <n v="976"/>
    <n v="1"/>
    <m/>
    <m/>
    <m/>
    <m/>
    <m/>
    <m/>
    <m/>
    <m/>
    <m/>
    <m/>
    <n v="3"/>
    <n v="1"/>
    <x v="0"/>
    <x v="0"/>
  </r>
  <r>
    <s v="48-1026"/>
    <m/>
    <x v="0"/>
    <s v="0 MARION RD  OFF"/>
    <n v="903"/>
    <s v="TOWN OF WAREHAM"/>
    <s v="MR30"/>
    <s v="TAX POSS  MDL-00"/>
    <s v="48//1026//"/>
    <n v="2.7028400000000001"/>
    <n v="0"/>
    <n v="0"/>
    <n v="0"/>
    <n v="0"/>
    <m/>
    <n v="0"/>
    <n v="0"/>
    <n v="0"/>
    <s v="YES"/>
    <n v="0"/>
    <s v="48-1026"/>
    <m/>
    <m/>
    <m/>
    <n v="0"/>
    <m/>
    <m/>
    <n v="0"/>
    <n v="0"/>
    <n v="0"/>
    <n v="0"/>
    <n v="0"/>
    <m/>
    <m/>
    <m/>
    <m/>
    <m/>
    <m/>
    <m/>
    <m/>
    <m/>
    <m/>
    <n v="1"/>
    <n v="1"/>
    <x v="0"/>
    <x v="0"/>
  </r>
  <r>
    <s v="48-1035"/>
    <m/>
    <x v="0"/>
    <s v="190 MARION RD"/>
    <n v="104"/>
    <s v="STRAWN LAURIE C"/>
    <s v="MR30"/>
    <s v="TWO FAMILY"/>
    <s v="48//1035//"/>
    <n v="0.13378000000000001"/>
    <n v="0"/>
    <n v="0"/>
    <n v="1"/>
    <n v="1"/>
    <s v="SEWER"/>
    <n v="1"/>
    <n v="1"/>
    <n v="9300"/>
    <s v="YES"/>
    <n v="0"/>
    <s v="48-1035"/>
    <s v="Public Water,Public Sewer"/>
    <s v="SEWER"/>
    <s v="SEWER"/>
    <n v="9300"/>
    <m/>
    <m/>
    <n v="0"/>
    <n v="0"/>
    <n v="3"/>
    <n v="1748"/>
    <n v="1.5"/>
    <m/>
    <m/>
    <m/>
    <m/>
    <m/>
    <m/>
    <m/>
    <m/>
    <m/>
    <m/>
    <n v="0"/>
    <n v="1"/>
    <x v="0"/>
    <x v="0"/>
  </r>
  <r>
    <s v="47-F15"/>
    <m/>
    <x v="0"/>
    <s v="18 WALSH BLVD"/>
    <n v="0"/>
    <s v="TOWN OF WAREHAM"/>
    <m/>
    <m/>
    <m/>
    <n v="0.44446999999999998"/>
    <n v="0"/>
    <n v="0"/>
    <n v="1"/>
    <n v="1"/>
    <s v="SEWER"/>
    <n v="0"/>
    <n v="0"/>
    <n v="0"/>
    <s v="YES"/>
    <n v="0"/>
    <s v="47-F15"/>
    <m/>
    <m/>
    <s v="SEWER"/>
    <n v="0"/>
    <m/>
    <m/>
    <n v="0"/>
    <n v="0"/>
    <n v="0"/>
    <n v="0"/>
    <n v="0"/>
    <m/>
    <m/>
    <m/>
    <m/>
    <m/>
    <m/>
    <m/>
    <m/>
    <m/>
    <m/>
    <n v="1"/>
    <n v="1"/>
    <x v="4"/>
    <x v="4"/>
  </r>
  <r>
    <s v="LAND_NOPARC"/>
    <m/>
    <x v="0"/>
    <m/>
    <n v="0"/>
    <m/>
    <m/>
    <m/>
    <m/>
    <n v="4.0000000000000002E-4"/>
    <n v="0"/>
    <n v="0"/>
    <n v="0"/>
    <n v="0"/>
    <m/>
    <n v="0"/>
    <n v="0"/>
    <n v="0"/>
    <s v="NO"/>
    <n v="0"/>
    <m/>
    <m/>
    <m/>
    <m/>
    <n v="0"/>
    <m/>
    <m/>
    <n v="0"/>
    <n v="0"/>
    <n v="0"/>
    <n v="0"/>
    <n v="0"/>
    <m/>
    <m/>
    <m/>
    <m/>
    <m/>
    <m/>
    <m/>
    <m/>
    <m/>
    <m/>
    <n v="0"/>
    <n v="1"/>
    <x v="5"/>
    <x v="5"/>
  </r>
  <r>
    <s v="48-1034"/>
    <m/>
    <x v="0"/>
    <s v="186 MARION RD"/>
    <n v="101"/>
    <s v="STRAWN PHILIP M"/>
    <s v="MR30"/>
    <s v="ONE FAMILY"/>
    <s v="48//1034//"/>
    <n v="0.20022999999999999"/>
    <n v="0"/>
    <n v="0"/>
    <n v="1"/>
    <n v="1"/>
    <s v="SEWER"/>
    <n v="1"/>
    <n v="1"/>
    <n v="4300"/>
    <s v="YES"/>
    <n v="0"/>
    <s v="48-1034"/>
    <m/>
    <m/>
    <s v="SEWER"/>
    <n v="4300"/>
    <m/>
    <m/>
    <n v="0"/>
    <n v="0"/>
    <n v="2"/>
    <n v="1162"/>
    <n v="1.75"/>
    <m/>
    <m/>
    <m/>
    <m/>
    <m/>
    <m/>
    <m/>
    <m/>
    <m/>
    <m/>
    <n v="0"/>
    <n v="1"/>
    <x v="0"/>
    <x v="0"/>
  </r>
  <r>
    <s v="LAND_NOPARC"/>
    <m/>
    <x v="0"/>
    <m/>
    <n v="0"/>
    <m/>
    <m/>
    <m/>
    <m/>
    <n v="3.7819999999999999E-2"/>
    <n v="0"/>
    <n v="0"/>
    <n v="0"/>
    <n v="0"/>
    <m/>
    <n v="0"/>
    <n v="0"/>
    <n v="0"/>
    <s v="NO"/>
    <n v="0"/>
    <m/>
    <m/>
    <m/>
    <m/>
    <n v="0"/>
    <m/>
    <m/>
    <n v="0"/>
    <n v="0"/>
    <n v="0"/>
    <n v="0"/>
    <n v="0"/>
    <m/>
    <m/>
    <m/>
    <m/>
    <m/>
    <m/>
    <m/>
    <m/>
    <m/>
    <m/>
    <n v="0"/>
    <n v="1"/>
    <x v="4"/>
    <x v="4"/>
  </r>
  <r>
    <s v="LAND_NOPARC"/>
    <m/>
    <x v="0"/>
    <m/>
    <n v="0"/>
    <m/>
    <m/>
    <m/>
    <m/>
    <n v="0.29651"/>
    <n v="0"/>
    <n v="0"/>
    <n v="0"/>
    <n v="0"/>
    <m/>
    <n v="0"/>
    <n v="0"/>
    <n v="0"/>
    <s v="NO"/>
    <n v="0"/>
    <m/>
    <m/>
    <m/>
    <m/>
    <n v="0"/>
    <m/>
    <m/>
    <n v="0"/>
    <n v="0"/>
    <n v="0"/>
    <n v="0"/>
    <n v="0"/>
    <m/>
    <m/>
    <m/>
    <m/>
    <m/>
    <m/>
    <m/>
    <m/>
    <m/>
    <m/>
    <n v="0"/>
    <n v="1"/>
    <x v="0"/>
    <x v="0"/>
  </r>
  <r>
    <s v="47-F16"/>
    <m/>
    <x v="0"/>
    <s v="18 WALSH BLVD"/>
    <n v="0"/>
    <s v="TOWN OF WAREHAM"/>
    <m/>
    <m/>
    <m/>
    <n v="0.84016999999999997"/>
    <n v="0"/>
    <n v="0"/>
    <n v="1"/>
    <n v="1"/>
    <s v="SEWER"/>
    <n v="0"/>
    <n v="0"/>
    <n v="0"/>
    <s v="YES"/>
    <n v="0"/>
    <s v="47-F16"/>
    <m/>
    <m/>
    <s v="SEWER"/>
    <n v="0"/>
    <m/>
    <m/>
    <n v="0"/>
    <n v="0"/>
    <n v="0"/>
    <n v="0"/>
    <n v="0"/>
    <m/>
    <m/>
    <m/>
    <m/>
    <m/>
    <m/>
    <m/>
    <m/>
    <m/>
    <m/>
    <n v="1"/>
    <n v="1"/>
    <x v="4"/>
    <x v="4"/>
  </r>
  <r>
    <s v="LAND_NOPARC"/>
    <m/>
    <x v="0"/>
    <m/>
    <n v="0"/>
    <m/>
    <m/>
    <m/>
    <m/>
    <n v="4.1860000000000001E-2"/>
    <n v="0"/>
    <n v="0"/>
    <n v="0"/>
    <n v="0"/>
    <m/>
    <n v="0"/>
    <n v="0"/>
    <n v="0"/>
    <s v="NO"/>
    <n v="0"/>
    <m/>
    <m/>
    <m/>
    <m/>
    <n v="0"/>
    <m/>
    <m/>
    <n v="0"/>
    <n v="0"/>
    <n v="0"/>
    <n v="0"/>
    <n v="0"/>
    <m/>
    <m/>
    <m/>
    <m/>
    <m/>
    <m/>
    <m/>
    <m/>
    <m/>
    <m/>
    <n v="0"/>
    <n v="1"/>
    <x v="4"/>
    <x v="4"/>
  </r>
  <r>
    <s v="48-1069"/>
    <m/>
    <x v="0"/>
    <s v="0 SWIFTS BCH RD  OFF"/>
    <n v="903"/>
    <s v="TOWN OF WAREHAM"/>
    <s v="MR30"/>
    <s v="TAX POSS  MDL-00"/>
    <s v="48//1069//"/>
    <n v="1.62978"/>
    <n v="0"/>
    <n v="0"/>
    <n v="0"/>
    <n v="0"/>
    <m/>
    <n v="0"/>
    <n v="0"/>
    <n v="0"/>
    <s v="YES"/>
    <n v="0"/>
    <s v="48-1069"/>
    <m/>
    <m/>
    <m/>
    <n v="0"/>
    <m/>
    <m/>
    <n v="0"/>
    <n v="0"/>
    <n v="0"/>
    <n v="0"/>
    <n v="0"/>
    <m/>
    <m/>
    <m/>
    <m/>
    <m/>
    <m/>
    <m/>
    <m/>
    <m/>
    <m/>
    <n v="1"/>
    <n v="1"/>
    <x v="4"/>
    <x v="4"/>
  </r>
  <r>
    <s v="LAND_NOPARC"/>
    <m/>
    <x v="0"/>
    <m/>
    <n v="0"/>
    <m/>
    <m/>
    <m/>
    <m/>
    <n v="1.6800000000000001E-3"/>
    <n v="0"/>
    <n v="0"/>
    <n v="0"/>
    <n v="0"/>
    <m/>
    <n v="0"/>
    <n v="0"/>
    <n v="0"/>
    <s v="NO"/>
    <n v="0"/>
    <m/>
    <m/>
    <m/>
    <m/>
    <n v="0"/>
    <m/>
    <m/>
    <n v="0"/>
    <n v="0"/>
    <n v="0"/>
    <n v="0"/>
    <n v="0"/>
    <m/>
    <m/>
    <m/>
    <m/>
    <m/>
    <m/>
    <m/>
    <m/>
    <m/>
    <m/>
    <n v="0"/>
    <n v="1"/>
    <x v="6"/>
    <x v="6"/>
  </r>
  <r>
    <s v="48-1033"/>
    <m/>
    <x v="0"/>
    <s v="3 BURR PKWY"/>
    <n v="101"/>
    <s v="TETRAULT PAUL A JR"/>
    <s v="MR30"/>
    <s v="ONE FAMILY"/>
    <s v="48//1033//"/>
    <n v="0.36179"/>
    <n v="0"/>
    <n v="0"/>
    <n v="1"/>
    <n v="1"/>
    <s v="SEWER"/>
    <n v="1"/>
    <n v="1"/>
    <n v="17500"/>
    <s v="YES"/>
    <n v="0"/>
    <s v="48-1033"/>
    <s v="Public Water,Public Sewer,Gas"/>
    <s v="SEWER"/>
    <s v="SEWER"/>
    <n v="17500"/>
    <m/>
    <m/>
    <n v="0"/>
    <n v="0"/>
    <n v="3"/>
    <n v="2073"/>
    <n v="2"/>
    <m/>
    <m/>
    <m/>
    <m/>
    <m/>
    <m/>
    <m/>
    <m/>
    <m/>
    <m/>
    <n v="1"/>
    <n v="1"/>
    <x v="0"/>
    <x v="0"/>
  </r>
  <r>
    <s v="LAND_NOPARC"/>
    <m/>
    <x v="0"/>
    <m/>
    <n v="0"/>
    <m/>
    <m/>
    <m/>
    <m/>
    <n v="2.0999999999999999E-3"/>
    <n v="0"/>
    <n v="0"/>
    <n v="0"/>
    <n v="0"/>
    <m/>
    <n v="0"/>
    <n v="0"/>
    <n v="0"/>
    <s v="NO"/>
    <n v="0"/>
    <m/>
    <m/>
    <m/>
    <m/>
    <n v="0"/>
    <m/>
    <m/>
    <n v="0"/>
    <n v="0"/>
    <n v="0"/>
    <n v="0"/>
    <n v="0"/>
    <m/>
    <m/>
    <m/>
    <m/>
    <m/>
    <m/>
    <m/>
    <m/>
    <m/>
    <m/>
    <n v="0"/>
    <n v="1"/>
    <x v="6"/>
    <x v="6"/>
  </r>
  <r>
    <s v="47-1120"/>
    <m/>
    <x v="0"/>
    <s v="106 MAIN ST"/>
    <n v="342"/>
    <s v="BOVA DAVID R TRUSTEE OF"/>
    <s v="INST"/>
    <s v="PROF BLDG"/>
    <s v="47//1120//"/>
    <n v="0.73158999999999996"/>
    <n v="0"/>
    <n v="0"/>
    <n v="1"/>
    <n v="1"/>
    <s v="SEWER"/>
    <n v="1"/>
    <n v="1"/>
    <n v="9400"/>
    <s v="NO_W1"/>
    <n v="0"/>
    <s v="47-1120"/>
    <s v="All Public"/>
    <s v="SEWER"/>
    <s v="SEWER"/>
    <n v="9400"/>
    <m/>
    <m/>
    <n v="0"/>
    <n v="0"/>
    <n v="0"/>
    <n v="7905"/>
    <n v="2"/>
    <m/>
    <m/>
    <m/>
    <m/>
    <m/>
    <m/>
    <m/>
    <m/>
    <m/>
    <m/>
    <n v="1"/>
    <n v="1"/>
    <x v="6"/>
    <x v="6"/>
  </r>
  <r>
    <s v="42-A"/>
    <m/>
    <x v="0"/>
    <s v="27 MINOT AVE"/>
    <n v="903"/>
    <s v="TOWN OF WAREHAM"/>
    <s v="R30"/>
    <s v="MUNICIPAL  MDL-00"/>
    <s v="42///A/"/>
    <n v="1.24569"/>
    <n v="0"/>
    <n v="0"/>
    <n v="0"/>
    <n v="0"/>
    <m/>
    <n v="0"/>
    <n v="0"/>
    <n v="0"/>
    <s v="YES"/>
    <n v="0"/>
    <s v="42-A"/>
    <m/>
    <m/>
    <m/>
    <n v="0"/>
    <s v="fee simple"/>
    <s v="YES"/>
    <n v="0"/>
    <n v="0"/>
    <n v="0"/>
    <n v="0"/>
    <n v="0"/>
    <m/>
    <m/>
    <m/>
    <m/>
    <m/>
    <m/>
    <m/>
    <m/>
    <m/>
    <m/>
    <n v="2"/>
    <n v="1"/>
    <x v="6"/>
    <x v="6"/>
  </r>
  <r>
    <s v="LAND_NOPARC"/>
    <m/>
    <x v="0"/>
    <m/>
    <n v="0"/>
    <m/>
    <m/>
    <m/>
    <m/>
    <n v="7.43E-3"/>
    <n v="0"/>
    <n v="0"/>
    <n v="0"/>
    <n v="0"/>
    <m/>
    <n v="0"/>
    <n v="0"/>
    <n v="0"/>
    <s v="NO"/>
    <n v="0"/>
    <m/>
    <m/>
    <m/>
    <m/>
    <n v="0"/>
    <m/>
    <m/>
    <n v="0"/>
    <n v="0"/>
    <n v="0"/>
    <n v="0"/>
    <n v="0"/>
    <m/>
    <m/>
    <m/>
    <m/>
    <m/>
    <m/>
    <m/>
    <m/>
    <m/>
    <m/>
    <n v="0"/>
    <n v="1"/>
    <x v="6"/>
    <x v="6"/>
  </r>
  <r>
    <s v="48-1025"/>
    <m/>
    <x v="0"/>
    <s v="14 BURR PKWY"/>
    <n v="101"/>
    <s v="MOTT WARREN"/>
    <s v="MR30"/>
    <s v="ONE FAMILY"/>
    <s v="48//1025//"/>
    <n v="0.11509"/>
    <n v="0"/>
    <n v="0"/>
    <n v="1"/>
    <n v="1"/>
    <s v="SEWER"/>
    <n v="1"/>
    <n v="1"/>
    <n v="5600"/>
    <s v="YES"/>
    <n v="0"/>
    <s v="48-1025"/>
    <s v="All Public"/>
    <s v="SEWER"/>
    <s v="SEWER"/>
    <n v="5600"/>
    <m/>
    <m/>
    <n v="0"/>
    <n v="0"/>
    <n v="3"/>
    <n v="1265"/>
    <n v="1.75"/>
    <m/>
    <m/>
    <m/>
    <m/>
    <m/>
    <m/>
    <m/>
    <m/>
    <m/>
    <m/>
    <n v="1"/>
    <n v="1"/>
    <x v="0"/>
    <x v="0"/>
  </r>
  <r>
    <s v="LAND_NOPARC"/>
    <m/>
    <x v="0"/>
    <m/>
    <n v="0"/>
    <m/>
    <m/>
    <m/>
    <m/>
    <n v="3.5200000000000002E-2"/>
    <n v="0"/>
    <n v="0"/>
    <n v="0"/>
    <n v="0"/>
    <m/>
    <n v="0"/>
    <n v="0"/>
    <n v="0"/>
    <s v="NO"/>
    <n v="0"/>
    <m/>
    <m/>
    <m/>
    <m/>
    <n v="0"/>
    <m/>
    <m/>
    <n v="0"/>
    <n v="0"/>
    <n v="0"/>
    <n v="0"/>
    <n v="0"/>
    <m/>
    <m/>
    <m/>
    <m/>
    <m/>
    <m/>
    <m/>
    <m/>
    <m/>
    <m/>
    <n v="0"/>
    <n v="1"/>
    <x v="4"/>
    <x v="4"/>
  </r>
  <r>
    <s v="LAND_NOPARC"/>
    <m/>
    <x v="0"/>
    <m/>
    <n v="0"/>
    <m/>
    <m/>
    <m/>
    <m/>
    <n v="7.7600000000000004E-3"/>
    <n v="0"/>
    <n v="0"/>
    <n v="0"/>
    <n v="0"/>
    <m/>
    <n v="0"/>
    <n v="0"/>
    <n v="0"/>
    <s v="NO"/>
    <n v="0"/>
    <m/>
    <m/>
    <m/>
    <m/>
    <n v="0"/>
    <m/>
    <m/>
    <n v="0"/>
    <n v="0"/>
    <n v="0"/>
    <n v="0"/>
    <n v="0"/>
    <m/>
    <m/>
    <m/>
    <m/>
    <m/>
    <m/>
    <m/>
    <m/>
    <m/>
    <m/>
    <n v="0"/>
    <n v="1"/>
    <x v="4"/>
    <x v="4"/>
  </r>
  <r>
    <s v="LAND_NOPARC"/>
    <m/>
    <x v="0"/>
    <m/>
    <n v="0"/>
    <m/>
    <m/>
    <m/>
    <m/>
    <n v="1.0030000000000001E-2"/>
    <n v="0"/>
    <n v="0"/>
    <n v="0"/>
    <n v="0"/>
    <m/>
    <n v="0"/>
    <n v="0"/>
    <n v="0"/>
    <s v="NO"/>
    <n v="0"/>
    <m/>
    <m/>
    <m/>
    <m/>
    <n v="0"/>
    <m/>
    <m/>
    <n v="0"/>
    <n v="0"/>
    <n v="0"/>
    <n v="0"/>
    <n v="0"/>
    <m/>
    <m/>
    <m/>
    <m/>
    <m/>
    <m/>
    <m/>
    <m/>
    <m/>
    <m/>
    <n v="0"/>
    <n v="1"/>
    <x v="4"/>
    <x v="4"/>
  </r>
  <r>
    <s v="LAND_NOPARC"/>
    <m/>
    <x v="0"/>
    <m/>
    <n v="0"/>
    <m/>
    <m/>
    <m/>
    <m/>
    <n v="3.1700000000000001E-3"/>
    <n v="0"/>
    <n v="0"/>
    <n v="0"/>
    <n v="0"/>
    <m/>
    <n v="0"/>
    <n v="0"/>
    <n v="0"/>
    <s v="NO"/>
    <n v="0"/>
    <m/>
    <m/>
    <m/>
    <m/>
    <n v="0"/>
    <m/>
    <m/>
    <n v="0"/>
    <n v="0"/>
    <n v="0"/>
    <n v="0"/>
    <n v="0"/>
    <m/>
    <m/>
    <m/>
    <m/>
    <m/>
    <m/>
    <m/>
    <m/>
    <m/>
    <m/>
    <n v="0"/>
    <n v="1"/>
    <x v="4"/>
    <x v="4"/>
  </r>
  <r>
    <s v="48-1024"/>
    <m/>
    <x v="0"/>
    <s v="12 BURR PKWY"/>
    <n v="101"/>
    <s v="TETRAULT PAUL A"/>
    <s v="MR30"/>
    <s v="ONE FAMILY"/>
    <s v="48//1024//"/>
    <n v="0.23017000000000001"/>
    <n v="0"/>
    <n v="0"/>
    <n v="1"/>
    <n v="1"/>
    <s v="SEWER"/>
    <n v="1"/>
    <n v="1"/>
    <n v="4800"/>
    <s v="YES"/>
    <n v="0"/>
    <s v="48-1024"/>
    <s v="Public Water,Public Sewer"/>
    <s v="SEWER"/>
    <s v="SEWER"/>
    <n v="4800"/>
    <m/>
    <m/>
    <n v="0"/>
    <n v="0"/>
    <n v="1"/>
    <n v="962"/>
    <n v="1"/>
    <m/>
    <m/>
    <m/>
    <m/>
    <m/>
    <m/>
    <m/>
    <m/>
    <m/>
    <m/>
    <n v="1"/>
    <n v="1"/>
    <x v="0"/>
    <x v="0"/>
  </r>
  <r>
    <s v="47-1040"/>
    <m/>
    <x v="0"/>
    <s v="48 HIGH ST"/>
    <n v="130"/>
    <s v="SOUTHCOAST HOSPITALS GROUP INC"/>
    <s v="MR30"/>
    <s v="RES ACLNDV  MDL-00"/>
    <s v="47//1040//"/>
    <n v="0.29420000000000002"/>
    <n v="0"/>
    <n v="0"/>
    <n v="1"/>
    <n v="1"/>
    <s v="SEWER"/>
    <n v="0"/>
    <n v="1"/>
    <n v="0"/>
    <s v="YES"/>
    <n v="0"/>
    <s v="47-1040"/>
    <s v="All Public"/>
    <s v="SEWER"/>
    <s v="SEWER"/>
    <n v="0"/>
    <m/>
    <m/>
    <n v="0"/>
    <n v="0"/>
    <n v="0"/>
    <n v="0"/>
    <n v="0"/>
    <m/>
    <m/>
    <m/>
    <m/>
    <m/>
    <m/>
    <m/>
    <m/>
    <m/>
    <m/>
    <n v="1"/>
    <n v="1"/>
    <x v="4"/>
    <x v="4"/>
  </r>
  <r>
    <s v="LAND_NOPARC"/>
    <m/>
    <x v="0"/>
    <m/>
    <n v="0"/>
    <m/>
    <m/>
    <m/>
    <m/>
    <n v="9.2619999999999994E-2"/>
    <n v="0"/>
    <n v="0"/>
    <n v="0"/>
    <n v="0"/>
    <m/>
    <n v="0"/>
    <n v="0"/>
    <n v="0"/>
    <s v="NO"/>
    <n v="0"/>
    <m/>
    <m/>
    <m/>
    <m/>
    <n v="0"/>
    <m/>
    <m/>
    <n v="0"/>
    <n v="0"/>
    <n v="0"/>
    <n v="0"/>
    <n v="0"/>
    <m/>
    <m/>
    <m/>
    <m/>
    <m/>
    <m/>
    <m/>
    <m/>
    <m/>
    <m/>
    <n v="0"/>
    <n v="1"/>
    <x v="4"/>
    <x v="4"/>
  </r>
  <r>
    <s v="47-1163A"/>
    <m/>
    <x v="0"/>
    <s v="28 CHURCH AVE"/>
    <n v="923"/>
    <s v="COMMONWEALTH OF MA-DEPT OF"/>
    <s v="R30"/>
    <s v="PUBLIC HTH  MDL-94"/>
    <s v="47//1163/A/"/>
    <n v="1.88198"/>
    <n v="0"/>
    <n v="0"/>
    <n v="1"/>
    <n v="1"/>
    <s v="SEWER"/>
    <n v="1"/>
    <n v="1"/>
    <n v="28300"/>
    <s v="YES"/>
    <n v="0"/>
    <s v="47-1163A"/>
    <s v="All Public"/>
    <s v="SEWER"/>
    <s v="SEWER"/>
    <n v="28300"/>
    <m/>
    <m/>
    <n v="0"/>
    <n v="0"/>
    <n v="0"/>
    <n v="3728"/>
    <n v="1"/>
    <m/>
    <m/>
    <m/>
    <m/>
    <m/>
    <m/>
    <m/>
    <m/>
    <m/>
    <m/>
    <n v="1"/>
    <n v="1"/>
    <x v="4"/>
    <x v="4"/>
  </r>
  <r>
    <s v="47-1041C"/>
    <m/>
    <x v="0"/>
    <s v="31 CHURCH AVE"/>
    <n v="132"/>
    <s v="RASMUSSEN JOSEPH ROBERT"/>
    <s v="MR30"/>
    <s v="RES ACLNUD  MDL-00"/>
    <s v="47//1041/C/"/>
    <n v="0.36653999999999998"/>
    <n v="0"/>
    <n v="0"/>
    <n v="0"/>
    <n v="0"/>
    <m/>
    <n v="0"/>
    <n v="0"/>
    <n v="0"/>
    <s v="YES"/>
    <n v="0"/>
    <s v="47-1041C"/>
    <m/>
    <m/>
    <m/>
    <n v="0"/>
    <m/>
    <m/>
    <n v="0"/>
    <n v="0"/>
    <n v="0"/>
    <n v="0"/>
    <n v="0"/>
    <m/>
    <m/>
    <m/>
    <m/>
    <m/>
    <m/>
    <m/>
    <m/>
    <m/>
    <m/>
    <n v="1"/>
    <n v="1"/>
    <x v="4"/>
    <x v="4"/>
  </r>
  <r>
    <s v="LAND_NOPARC"/>
    <m/>
    <x v="0"/>
    <m/>
    <n v="0"/>
    <m/>
    <m/>
    <m/>
    <m/>
    <n v="1.48427"/>
    <n v="0"/>
    <n v="0"/>
    <n v="0"/>
    <n v="0"/>
    <m/>
    <n v="0"/>
    <n v="0"/>
    <n v="0"/>
    <s v="NO"/>
    <n v="0"/>
    <m/>
    <m/>
    <m/>
    <m/>
    <n v="0"/>
    <m/>
    <m/>
    <n v="0"/>
    <n v="0"/>
    <n v="0"/>
    <n v="0"/>
    <n v="0"/>
    <m/>
    <m/>
    <m/>
    <m/>
    <m/>
    <m/>
    <m/>
    <m/>
    <m/>
    <m/>
    <n v="0"/>
    <n v="1"/>
    <x v="4"/>
    <x v="4"/>
  </r>
  <r>
    <s v="47-1127"/>
    <m/>
    <x v="0"/>
    <s v="0 MAIN ST"/>
    <n v="903"/>
    <s v="TOWN OF WAREHAM"/>
    <s v="WRVL"/>
    <s v="MUNICIPAL  MDL-00"/>
    <s v="47//1127//"/>
    <n v="0.82952999999999999"/>
    <n v="0"/>
    <n v="0"/>
    <n v="0"/>
    <n v="0"/>
    <m/>
    <n v="0"/>
    <n v="0"/>
    <n v="0"/>
    <s v="YES"/>
    <n v="0"/>
    <s v="47-1127"/>
    <m/>
    <m/>
    <m/>
    <n v="0"/>
    <s v="fee simple"/>
    <s v="YES"/>
    <n v="0"/>
    <n v="0"/>
    <n v="0"/>
    <n v="0"/>
    <n v="0"/>
    <m/>
    <m/>
    <m/>
    <m/>
    <m/>
    <m/>
    <m/>
    <m/>
    <m/>
    <m/>
    <n v="1"/>
    <n v="1"/>
    <x v="6"/>
    <x v="6"/>
  </r>
  <r>
    <s v="48-1023"/>
    <m/>
    <x v="0"/>
    <s v="10 BURR PKWY"/>
    <n v="101"/>
    <s v="SNYDER BECKY L"/>
    <s v="MR30"/>
    <s v="ONE FAMILY"/>
    <s v="48//1023//"/>
    <n v="0.2354"/>
    <n v="0"/>
    <n v="0"/>
    <n v="1"/>
    <n v="1"/>
    <s v="SEWER"/>
    <n v="1"/>
    <n v="1"/>
    <n v="4400"/>
    <s v="YES"/>
    <n v="0"/>
    <s v="48-1023"/>
    <s v="All Public"/>
    <s v="SEWER"/>
    <s v="SEWER"/>
    <n v="4400"/>
    <m/>
    <m/>
    <n v="0"/>
    <n v="0"/>
    <n v="3"/>
    <n v="1414"/>
    <n v="1.75"/>
    <m/>
    <m/>
    <m/>
    <m/>
    <m/>
    <m/>
    <m/>
    <m/>
    <m/>
    <m/>
    <n v="1"/>
    <n v="1"/>
    <x v="0"/>
    <x v="0"/>
  </r>
  <r>
    <s v="47-1039"/>
    <m/>
    <x v="0"/>
    <s v="50 HIGH ST"/>
    <n v="101"/>
    <s v="HTAS-HIGH TECH ALARM SYSTEMS INC"/>
    <s v="MR30"/>
    <s v="ONE FAMILY"/>
    <s v="47//1039//"/>
    <n v="0.25370999999999999"/>
    <n v="0"/>
    <n v="0"/>
    <n v="1"/>
    <n v="1"/>
    <s v="SEWER"/>
    <n v="1"/>
    <n v="1"/>
    <n v="16300"/>
    <s v="YES"/>
    <n v="0"/>
    <s v="47-1039"/>
    <s v="All Public"/>
    <s v="SEWER"/>
    <s v="SEWER"/>
    <n v="16300"/>
    <m/>
    <m/>
    <n v="0"/>
    <n v="0"/>
    <n v="3"/>
    <n v="1358"/>
    <n v="1.5"/>
    <m/>
    <m/>
    <m/>
    <m/>
    <m/>
    <m/>
    <m/>
    <m/>
    <m/>
    <m/>
    <n v="1"/>
    <n v="1"/>
    <x v="4"/>
    <x v="4"/>
  </r>
  <r>
    <s v="47-F7"/>
    <m/>
    <x v="0"/>
    <s v="9 WALSH BLVD"/>
    <n v="903"/>
    <s v="TOWN OF WAREHAM"/>
    <s v="R30"/>
    <s v="MUNICIPAL  MDL-00"/>
    <s v="47//F7//"/>
    <n v="2.8431899999999999"/>
    <n v="0"/>
    <n v="0"/>
    <n v="1"/>
    <n v="1"/>
    <s v="SEWER"/>
    <n v="0"/>
    <n v="0"/>
    <n v="0"/>
    <s v="NO_W1"/>
    <n v="0"/>
    <s v="47-F7"/>
    <s v="All Public"/>
    <s v="SEWER"/>
    <s v="SEWER"/>
    <n v="0"/>
    <m/>
    <m/>
    <n v="0"/>
    <n v="0"/>
    <n v="0"/>
    <n v="0"/>
    <n v="0"/>
    <m/>
    <m/>
    <m/>
    <m/>
    <m/>
    <m/>
    <m/>
    <m/>
    <m/>
    <m/>
    <n v="5"/>
    <n v="1"/>
    <x v="4"/>
    <x v="4"/>
  </r>
  <r>
    <s v="45-1004"/>
    <m/>
    <x v="0"/>
    <s v="0 NARROWS RD"/>
    <n v="442"/>
    <s v="NSTAR ELECTRIC COMPANY"/>
    <s v="MR30"/>
    <s v="IND LD UD"/>
    <s v="45//1004//"/>
    <n v="0.19402"/>
    <n v="0"/>
    <n v="0"/>
    <n v="0"/>
    <n v="0"/>
    <m/>
    <n v="0"/>
    <n v="0"/>
    <n v="0"/>
    <s v="YES"/>
    <n v="0"/>
    <s v="45-1004"/>
    <m/>
    <m/>
    <m/>
    <n v="0"/>
    <m/>
    <m/>
    <n v="0"/>
    <n v="0"/>
    <n v="0"/>
    <n v="0"/>
    <n v="0"/>
    <m/>
    <m/>
    <m/>
    <m/>
    <m/>
    <m/>
    <m/>
    <m/>
    <m/>
    <m/>
    <n v="1"/>
    <n v="1"/>
    <x v="5"/>
    <x v="5"/>
  </r>
  <r>
    <s v="LAND_NOPARC"/>
    <m/>
    <x v="0"/>
    <m/>
    <n v="0"/>
    <m/>
    <m/>
    <m/>
    <m/>
    <n v="4.1200000000000004E-3"/>
    <n v="0"/>
    <n v="0"/>
    <n v="0"/>
    <n v="0"/>
    <m/>
    <n v="0"/>
    <n v="0"/>
    <n v="0"/>
    <s v="NO"/>
    <n v="0"/>
    <m/>
    <m/>
    <m/>
    <m/>
    <n v="0"/>
    <m/>
    <m/>
    <n v="0"/>
    <n v="0"/>
    <n v="0"/>
    <n v="0"/>
    <n v="0"/>
    <m/>
    <m/>
    <m/>
    <m/>
    <m/>
    <m/>
    <m/>
    <m/>
    <m/>
    <m/>
    <n v="0"/>
    <n v="1"/>
    <x v="6"/>
    <x v="6"/>
  </r>
  <r>
    <s v="45-1005"/>
    <m/>
    <x v="0"/>
    <s v="33 INDIAN NECK RD"/>
    <n v="132"/>
    <s v="DECAS JOHN C"/>
    <s v="MR30"/>
    <s v="RES ACLNUD  MDL-00"/>
    <s v="45//1005//"/>
    <n v="1.40127"/>
    <n v="0"/>
    <n v="0"/>
    <n v="0"/>
    <n v="0"/>
    <m/>
    <n v="0"/>
    <n v="0"/>
    <n v="0"/>
    <s v="YES"/>
    <n v="0"/>
    <s v="45-1005"/>
    <s v="Public Water,Septic"/>
    <s v="SEPTIC"/>
    <m/>
    <n v="0"/>
    <m/>
    <m/>
    <n v="0"/>
    <n v="0"/>
    <n v="0"/>
    <n v="0"/>
    <n v="0"/>
    <m/>
    <m/>
    <m/>
    <m/>
    <m/>
    <m/>
    <m/>
    <m/>
    <m/>
    <m/>
    <n v="0"/>
    <n v="1"/>
    <x v="5"/>
    <x v="5"/>
  </r>
  <r>
    <s v="LAND_NOPARC"/>
    <m/>
    <x v="0"/>
    <m/>
    <n v="0"/>
    <m/>
    <m/>
    <m/>
    <m/>
    <n v="679.26164000000006"/>
    <n v="0"/>
    <n v="0"/>
    <n v="0"/>
    <n v="0"/>
    <m/>
    <n v="0"/>
    <n v="0"/>
    <n v="0"/>
    <s v="NO"/>
    <n v="0"/>
    <m/>
    <m/>
    <m/>
    <m/>
    <n v="0"/>
    <m/>
    <m/>
    <n v="0"/>
    <n v="0"/>
    <n v="0"/>
    <n v="0"/>
    <n v="0"/>
    <m/>
    <m/>
    <m/>
    <m/>
    <m/>
    <m/>
    <m/>
    <m/>
    <m/>
    <m/>
    <n v="0"/>
    <n v="1"/>
    <x v="5"/>
    <x v="5"/>
  </r>
  <r>
    <s v="48-1008"/>
    <m/>
    <x v="0"/>
    <s v="0 SALT MEADOW RD"/>
    <n v="132"/>
    <s v="ENGLISH JOHN B &amp; JOHN B JR"/>
    <s v="MR30"/>
    <s v="RES ACLNUD  MDL-00"/>
    <s v="48//1008//"/>
    <n v="1.90221"/>
    <n v="0"/>
    <n v="0"/>
    <n v="0"/>
    <n v="0"/>
    <m/>
    <n v="0"/>
    <n v="0"/>
    <n v="0"/>
    <s v="YES"/>
    <n v="0"/>
    <s v="48-1008"/>
    <m/>
    <m/>
    <m/>
    <n v="0"/>
    <m/>
    <m/>
    <n v="0"/>
    <n v="0"/>
    <n v="0"/>
    <n v="0"/>
    <n v="0"/>
    <m/>
    <m/>
    <m/>
    <m/>
    <m/>
    <m/>
    <m/>
    <m/>
    <m/>
    <m/>
    <n v="1"/>
    <n v="1"/>
    <x v="0"/>
    <x v="0"/>
  </r>
  <r>
    <s v="UNK1186"/>
    <s v="FEE"/>
    <x v="0"/>
    <s v="MINOT AVE"/>
    <n v="0"/>
    <m/>
    <m/>
    <m/>
    <m/>
    <n v="9.7033699999999996"/>
    <n v="0"/>
    <n v="0"/>
    <n v="7"/>
    <n v="7"/>
    <s v="SEWER"/>
    <n v="0"/>
    <n v="0"/>
    <n v="0"/>
    <s v="NO_W2"/>
    <n v="0"/>
    <m/>
    <m/>
    <m/>
    <s v="SEWER"/>
    <n v="0"/>
    <m/>
    <m/>
    <n v="0"/>
    <n v="0"/>
    <n v="0"/>
    <n v="0"/>
    <n v="0"/>
    <s v="Not in new Assr DB, Makepe?, old info"/>
    <m/>
    <m/>
    <m/>
    <m/>
    <m/>
    <m/>
    <m/>
    <m/>
    <m/>
    <n v="1"/>
    <n v="1"/>
    <x v="6"/>
    <x v="6"/>
  </r>
  <r>
    <s v="LAND_NOPARC"/>
    <m/>
    <x v="0"/>
    <m/>
    <n v="0"/>
    <m/>
    <m/>
    <m/>
    <m/>
    <n v="1.069E-2"/>
    <n v="0"/>
    <n v="0"/>
    <n v="0"/>
    <n v="0"/>
    <m/>
    <n v="0"/>
    <n v="0"/>
    <n v="0"/>
    <s v="NO"/>
    <n v="0"/>
    <m/>
    <m/>
    <m/>
    <m/>
    <n v="0"/>
    <m/>
    <m/>
    <n v="0"/>
    <n v="0"/>
    <n v="0"/>
    <n v="0"/>
    <n v="0"/>
    <m/>
    <m/>
    <m/>
    <m/>
    <m/>
    <m/>
    <m/>
    <m/>
    <m/>
    <m/>
    <n v="0"/>
    <n v="1"/>
    <x v="4"/>
    <x v="4"/>
  </r>
  <r>
    <s v="48-1022"/>
    <m/>
    <x v="0"/>
    <s v="8 BURR PKWY"/>
    <n v="101"/>
    <s v="ELDRIDGE STEVEN"/>
    <s v="MR30"/>
    <s v="ONE FAMILY"/>
    <s v="48//1022//"/>
    <n v="0.25518000000000002"/>
    <n v="0"/>
    <n v="0"/>
    <n v="1"/>
    <n v="1"/>
    <s v="SEWER"/>
    <n v="1"/>
    <n v="1"/>
    <n v="10900"/>
    <s v="YES"/>
    <n v="0"/>
    <s v="48-1022"/>
    <s v="All Public"/>
    <s v="SEWER"/>
    <s v="SEWER"/>
    <n v="10900"/>
    <m/>
    <m/>
    <n v="0"/>
    <n v="0"/>
    <n v="3"/>
    <n v="1519"/>
    <n v="1.75"/>
    <m/>
    <m/>
    <m/>
    <m/>
    <m/>
    <m/>
    <m/>
    <m/>
    <m/>
    <m/>
    <n v="1"/>
    <n v="1"/>
    <x v="0"/>
    <x v="0"/>
  </r>
  <r>
    <s v="45-1020B"/>
    <m/>
    <x v="0"/>
    <s v="39 MINOT AVE"/>
    <n v="905"/>
    <s v="BUZZARDS BAY HABITAT FOR"/>
    <s v="MR30"/>
    <s v="CHAR ORG  MDL-00"/>
    <s v="45//1020/B/"/>
    <n v="1.0844"/>
    <n v="0"/>
    <n v="0"/>
    <n v="0"/>
    <n v="0"/>
    <m/>
    <n v="0"/>
    <n v="0"/>
    <n v="0"/>
    <s v="YES"/>
    <n v="0"/>
    <s v="45-1020B"/>
    <s v="Public Water,Septic"/>
    <s v="SEPTIC"/>
    <m/>
    <n v="0"/>
    <m/>
    <m/>
    <n v="0"/>
    <n v="0"/>
    <n v="0"/>
    <n v="0"/>
    <n v="0"/>
    <m/>
    <m/>
    <m/>
    <m/>
    <m/>
    <m/>
    <m/>
    <m/>
    <m/>
    <m/>
    <n v="1"/>
    <n v="1"/>
    <x v="5"/>
    <x v="5"/>
  </r>
  <r>
    <s v="47-F6"/>
    <m/>
    <x v="0"/>
    <s v="2 WALSH BLVD"/>
    <n v="903"/>
    <s v="TOWN OF WAREHAM"/>
    <s v="R30"/>
    <s v="MUNICIPAL  MDL-00"/>
    <s v="47//F6//"/>
    <n v="4.1469899999999997"/>
    <n v="0"/>
    <n v="0"/>
    <n v="0"/>
    <n v="0"/>
    <m/>
    <n v="0"/>
    <n v="0"/>
    <n v="0"/>
    <s v="YES"/>
    <n v="0"/>
    <s v="47-F6"/>
    <s v="All Public"/>
    <s v="SEWER"/>
    <m/>
    <n v="0"/>
    <m/>
    <m/>
    <n v="0"/>
    <n v="0"/>
    <n v="0"/>
    <n v="0"/>
    <n v="0"/>
    <m/>
    <m/>
    <m/>
    <m/>
    <m/>
    <m/>
    <m/>
    <m/>
    <m/>
    <m/>
    <n v="1"/>
    <n v="1"/>
    <x v="4"/>
    <x v="4"/>
  </r>
  <r>
    <s v="48-1018"/>
    <m/>
    <x v="0"/>
    <s v="2 BURR PKWY"/>
    <n v="101"/>
    <s v="SMITH DONALD C"/>
    <s v="MR30"/>
    <s v="ONE FAMILY"/>
    <s v="48//1018//"/>
    <n v="9.3009999999999995E-2"/>
    <n v="0"/>
    <n v="0"/>
    <n v="1"/>
    <n v="1"/>
    <s v="SEWER"/>
    <n v="1"/>
    <n v="1"/>
    <n v="2500"/>
    <s v="YES"/>
    <n v="0"/>
    <s v="48-1018"/>
    <s v="All Public"/>
    <s v="SEWER"/>
    <s v="SEWER"/>
    <n v="2500"/>
    <m/>
    <m/>
    <n v="0"/>
    <n v="0"/>
    <n v="2"/>
    <n v="570"/>
    <n v="2"/>
    <m/>
    <m/>
    <m/>
    <m/>
    <m/>
    <m/>
    <m/>
    <m/>
    <m/>
    <m/>
    <n v="1"/>
    <n v="1"/>
    <x v="0"/>
    <x v="0"/>
  </r>
  <r>
    <s v="47-1119"/>
    <m/>
    <x v="0"/>
    <s v="112 MAIN ST"/>
    <n v="342"/>
    <s v="DECAS GEORGE C"/>
    <s v="INST"/>
    <s v="PROF BLDG"/>
    <s v="47//1119//"/>
    <n v="0.44046000000000002"/>
    <n v="0"/>
    <n v="0"/>
    <n v="1"/>
    <n v="1"/>
    <s v="SEWER"/>
    <n v="1"/>
    <n v="1"/>
    <n v="9300"/>
    <s v="YES"/>
    <n v="0"/>
    <s v="47-1119"/>
    <s v="All Public"/>
    <s v="SEWER"/>
    <s v="SEWER"/>
    <n v="9300"/>
    <m/>
    <m/>
    <n v="0"/>
    <n v="0"/>
    <n v="0"/>
    <n v="3389"/>
    <n v="2"/>
    <m/>
    <m/>
    <m/>
    <m/>
    <m/>
    <m/>
    <m/>
    <m/>
    <m/>
    <m/>
    <n v="1"/>
    <n v="1"/>
    <x v="6"/>
    <x v="6"/>
  </r>
  <r>
    <s v="42-1001"/>
    <m/>
    <x v="0"/>
    <s v="85 MINOT AVE"/>
    <n v="903"/>
    <s v="TOWN OF WAREHAM"/>
    <m/>
    <s v="MUNICIPAL  MDL-94"/>
    <s v="42//1001//"/>
    <n v="15.6936"/>
    <n v="0"/>
    <n v="0"/>
    <n v="2"/>
    <n v="2"/>
    <s v="SEWER"/>
    <n v="1"/>
    <n v="6"/>
    <n v="117000"/>
    <s v="YES"/>
    <n v="0"/>
    <s v="42-1001"/>
    <m/>
    <m/>
    <s v="SEWER"/>
    <n v="19500"/>
    <m/>
    <m/>
    <n v="0"/>
    <n v="0"/>
    <n v="0"/>
    <n v="63319"/>
    <n v="2"/>
    <m/>
    <m/>
    <m/>
    <m/>
    <m/>
    <m/>
    <m/>
    <m/>
    <m/>
    <m/>
    <n v="1"/>
    <n v="1"/>
    <x v="6"/>
    <x v="6"/>
  </r>
  <r>
    <s v="48-1021"/>
    <m/>
    <x v="0"/>
    <s v="6 BURR PKWY"/>
    <n v="101"/>
    <s v="KELSCH JOHN F JR"/>
    <s v="MR30"/>
    <s v="ONE FAMILY"/>
    <s v="48//1021//"/>
    <n v="0.31313999999999997"/>
    <n v="0"/>
    <n v="0"/>
    <n v="1"/>
    <n v="1"/>
    <s v="SEWER"/>
    <n v="1"/>
    <n v="1"/>
    <n v="6800"/>
    <s v="NO_W1"/>
    <n v="0"/>
    <s v="48-1021"/>
    <s v="All Public,Gas"/>
    <s v="SEWER"/>
    <s v="SEWER"/>
    <n v="6800"/>
    <m/>
    <m/>
    <n v="0"/>
    <n v="0"/>
    <n v="2"/>
    <n v="864"/>
    <n v="1"/>
    <m/>
    <m/>
    <m/>
    <m/>
    <m/>
    <m/>
    <m/>
    <m/>
    <m/>
    <m/>
    <n v="2"/>
    <n v="1"/>
    <x v="0"/>
    <x v="0"/>
  </r>
  <r>
    <s v="47-1041B"/>
    <m/>
    <x v="0"/>
    <s v="29 CHURCH AVE"/>
    <n v="906"/>
    <s v="CHURCH OF THE GOOD SHEPHERD"/>
    <s v="MR30"/>
    <s v="CHURCH ETC  MDL-00"/>
    <s v="47//1041/B/"/>
    <n v="5.1409999999999997E-2"/>
    <n v="0"/>
    <n v="0"/>
    <n v="0"/>
    <n v="0"/>
    <m/>
    <n v="0"/>
    <n v="0"/>
    <n v="0"/>
    <s v="YES"/>
    <n v="0"/>
    <s v="47-1041B"/>
    <m/>
    <m/>
    <m/>
    <n v="0"/>
    <m/>
    <m/>
    <n v="0"/>
    <n v="0"/>
    <n v="0"/>
    <n v="0"/>
    <n v="0"/>
    <m/>
    <m/>
    <m/>
    <m/>
    <m/>
    <m/>
    <m/>
    <m/>
    <m/>
    <m/>
    <n v="1"/>
    <n v="1"/>
    <x v="4"/>
    <x v="4"/>
  </r>
  <r>
    <s v="45-1019"/>
    <m/>
    <x v="0"/>
    <s v="6 MINOT AVE"/>
    <n v="442"/>
    <s v="NSTAR ELECTRIC COMPANY"/>
    <s v="MR30"/>
    <s v="IND LD UD"/>
    <s v="45//1019//"/>
    <n v="0.64293999999999996"/>
    <n v="0"/>
    <n v="0"/>
    <n v="0"/>
    <n v="0"/>
    <m/>
    <n v="0"/>
    <n v="0"/>
    <n v="0"/>
    <s v="YES"/>
    <n v="0"/>
    <s v="45-1019"/>
    <m/>
    <m/>
    <m/>
    <n v="0"/>
    <m/>
    <m/>
    <n v="0"/>
    <n v="0"/>
    <n v="0"/>
    <n v="0"/>
    <n v="0"/>
    <m/>
    <m/>
    <m/>
    <m/>
    <m/>
    <m/>
    <m/>
    <m/>
    <m/>
    <m/>
    <n v="1"/>
    <n v="1"/>
    <x v="5"/>
    <x v="5"/>
  </r>
  <r>
    <s v="48-1009C"/>
    <m/>
    <x v="0"/>
    <s v="7 SALT MEADOW RD"/>
    <n v="101"/>
    <s v="BOLIVER EUGENIE A LIFE ESTATE"/>
    <s v="MR30"/>
    <s v="ONE FAMILY"/>
    <s v="48//1009/C/"/>
    <n v="0.80747999999999998"/>
    <n v="0"/>
    <n v="0"/>
    <n v="1"/>
    <n v="1"/>
    <s v="SEWER"/>
    <n v="1"/>
    <n v="1"/>
    <n v="6100"/>
    <s v="YES"/>
    <n v="0"/>
    <s v="48-1009C"/>
    <s v="All Public"/>
    <s v="SEWER"/>
    <s v="SEWER"/>
    <n v="6100"/>
    <m/>
    <m/>
    <n v="0"/>
    <n v="0"/>
    <n v="3"/>
    <n v="1832"/>
    <n v="1.75"/>
    <m/>
    <m/>
    <m/>
    <m/>
    <m/>
    <m/>
    <m/>
    <m/>
    <m/>
    <m/>
    <n v="1"/>
    <n v="1"/>
    <x v="0"/>
    <x v="0"/>
  </r>
  <r>
    <s v="41-1"/>
    <m/>
    <x v="0"/>
    <s v="105 MINOT AVE"/>
    <n v="112"/>
    <s v="BRANDY HILL CO"/>
    <s v="R30"/>
    <s v="APT OVER 8  MDL-94"/>
    <s v="41//1//"/>
    <n v="12.9679"/>
    <n v="0"/>
    <n v="0"/>
    <n v="7"/>
    <n v="7"/>
    <s v="SEWER"/>
    <n v="2"/>
    <n v="4"/>
    <n v="646400"/>
    <s v="YES"/>
    <n v="0"/>
    <s v="41-1"/>
    <s v="All Public"/>
    <s v="SEWER"/>
    <s v="SEWER"/>
    <n v="161600"/>
    <m/>
    <m/>
    <n v="0"/>
    <n v="0"/>
    <n v="2"/>
    <n v="12812"/>
    <n v="2"/>
    <m/>
    <m/>
    <m/>
    <m/>
    <m/>
    <m/>
    <m/>
    <m/>
    <m/>
    <m/>
    <n v="5"/>
    <n v="1"/>
    <x v="6"/>
    <x v="6"/>
  </r>
  <r>
    <s v="48-1019"/>
    <m/>
    <x v="0"/>
    <s v="4 BURR PKWY"/>
    <n v="101"/>
    <s v="SMITH DONALD C"/>
    <s v="MR30"/>
    <s v="ONE FAMILY"/>
    <s v="48//1019//"/>
    <n v="0.22969999999999999"/>
    <n v="0"/>
    <n v="0"/>
    <n v="1"/>
    <n v="1"/>
    <s v="SEWER"/>
    <n v="1"/>
    <n v="1"/>
    <n v="6000"/>
    <s v="YES"/>
    <n v="0"/>
    <s v="48-1019"/>
    <s v="All Public"/>
    <s v="SEWER"/>
    <s v="SEWER"/>
    <n v="6000"/>
    <m/>
    <m/>
    <n v="0"/>
    <n v="0"/>
    <n v="3"/>
    <n v="1524"/>
    <n v="1.3"/>
    <m/>
    <m/>
    <m/>
    <m/>
    <m/>
    <m/>
    <m/>
    <m/>
    <m/>
    <m/>
    <n v="1"/>
    <n v="1"/>
    <x v="0"/>
    <x v="0"/>
  </r>
  <r>
    <s v="45-1018"/>
    <m/>
    <x v="0"/>
    <s v="32 INDIAN NECK RD"/>
    <n v="132"/>
    <s v="DECAS JOHN C"/>
    <s v="MR30"/>
    <s v="RES ACLNUD  MDL-00"/>
    <s v="45//1018//"/>
    <n v="6.1310000000000003E-2"/>
    <n v="0"/>
    <n v="0"/>
    <n v="0"/>
    <n v="0"/>
    <m/>
    <n v="0"/>
    <n v="0"/>
    <n v="0"/>
    <s v="YES"/>
    <n v="0"/>
    <s v="45-1018"/>
    <s v="Public Water,Septic"/>
    <s v="SEPTIC"/>
    <m/>
    <n v="0"/>
    <m/>
    <m/>
    <n v="0"/>
    <n v="0"/>
    <n v="0"/>
    <n v="0"/>
    <n v="0"/>
    <m/>
    <m/>
    <m/>
    <m/>
    <m/>
    <m/>
    <m/>
    <m/>
    <m/>
    <m/>
    <n v="1"/>
    <n v="1"/>
    <x v="5"/>
    <x v="5"/>
  </r>
  <r>
    <s v="45-7"/>
    <m/>
    <x v="0"/>
    <s v="8 MINOT AVE"/>
    <n v="130"/>
    <s v="BARTLEY JAMES H TRUSTEE OF"/>
    <s v="MR30"/>
    <s v="RES ACLNDV  MDL-00"/>
    <s v="45//7//"/>
    <n v="4.3783200000000004"/>
    <n v="0"/>
    <n v="0"/>
    <n v="0"/>
    <n v="0"/>
    <m/>
    <n v="0"/>
    <n v="1"/>
    <n v="11300"/>
    <s v="YES"/>
    <n v="11300"/>
    <s v="45-7"/>
    <s v="Public Water,Septic"/>
    <s v="SEPTIC"/>
    <m/>
    <n v="11300"/>
    <m/>
    <m/>
    <n v="0"/>
    <n v="0"/>
    <n v="0"/>
    <n v="0"/>
    <n v="0"/>
    <s v="WATER USE ON WRONG PARCEL"/>
    <m/>
    <m/>
    <m/>
    <m/>
    <m/>
    <m/>
    <m/>
    <m/>
    <m/>
    <n v="1"/>
    <n v="1"/>
    <x v="6"/>
    <x v="6"/>
  </r>
  <r>
    <s v="47-1038"/>
    <m/>
    <x v="0"/>
    <s v="54 HIGH ST"/>
    <n v="101"/>
    <s v="RASMUSSEN JOSEPH ROBERT"/>
    <m/>
    <s v="ONE FAMILY"/>
    <s v="47//1038//"/>
    <n v="0.25984000000000002"/>
    <n v="0"/>
    <n v="0"/>
    <n v="1"/>
    <n v="1"/>
    <s v="SEWER"/>
    <n v="1"/>
    <n v="1"/>
    <n v="7000"/>
    <s v="YES"/>
    <n v="0"/>
    <s v="47-1038"/>
    <s v="All Public"/>
    <s v="SEWER"/>
    <s v="SEWER"/>
    <n v="7000"/>
    <m/>
    <m/>
    <n v="0"/>
    <n v="0"/>
    <n v="4"/>
    <n v="2688"/>
    <n v="2"/>
    <m/>
    <m/>
    <m/>
    <m/>
    <m/>
    <m/>
    <m/>
    <m/>
    <m/>
    <m/>
    <n v="1"/>
    <n v="1"/>
    <x v="4"/>
    <x v="4"/>
  </r>
  <r>
    <s v="47-1037"/>
    <m/>
    <x v="0"/>
    <s v="60 HIGH ST"/>
    <n v="104"/>
    <s v="STUART GEORGE W III"/>
    <s v="MR30"/>
    <s v="TWO FAMILY"/>
    <s v="47//1037//"/>
    <n v="0.57330000000000003"/>
    <n v="0"/>
    <n v="0"/>
    <n v="1"/>
    <n v="1"/>
    <s v="SEWER"/>
    <n v="1"/>
    <n v="1"/>
    <n v="21100"/>
    <s v="YES"/>
    <n v="0"/>
    <s v="47-1037"/>
    <s v="All Public"/>
    <s v="SEWER"/>
    <s v="SEWER"/>
    <n v="21100"/>
    <m/>
    <m/>
    <n v="0"/>
    <n v="0"/>
    <n v="5"/>
    <n v="2896"/>
    <n v="2"/>
    <m/>
    <m/>
    <m/>
    <m/>
    <m/>
    <m/>
    <m/>
    <m/>
    <m/>
    <m/>
    <n v="2"/>
    <n v="1"/>
    <x v="4"/>
    <x v="4"/>
  </r>
  <r>
    <s v="LAND_NOPARC"/>
    <m/>
    <x v="0"/>
    <m/>
    <n v="0"/>
    <m/>
    <m/>
    <m/>
    <m/>
    <n v="0.21565000000000001"/>
    <n v="0"/>
    <n v="0"/>
    <n v="0"/>
    <n v="0"/>
    <m/>
    <n v="0"/>
    <n v="0"/>
    <n v="0"/>
    <s v="NO"/>
    <n v="0"/>
    <m/>
    <m/>
    <m/>
    <m/>
    <n v="0"/>
    <m/>
    <m/>
    <n v="0"/>
    <n v="0"/>
    <n v="0"/>
    <n v="0"/>
    <n v="0"/>
    <m/>
    <m/>
    <m/>
    <m/>
    <m/>
    <m/>
    <m/>
    <m/>
    <m/>
    <m/>
    <n v="0"/>
    <n v="1"/>
    <x v="4"/>
    <x v="4"/>
  </r>
  <r>
    <s v="45-1022"/>
    <m/>
    <x v="0"/>
    <s v="31 INDIAN NECK RD"/>
    <n v="924"/>
    <s v="COMM OF MASS"/>
    <s v="MR30"/>
    <s v="MASS X-WAY  MDL-00"/>
    <s v="45//1022//"/>
    <n v="3.9037700000000002"/>
    <n v="0"/>
    <n v="0"/>
    <n v="0"/>
    <n v="0"/>
    <m/>
    <n v="0"/>
    <n v="0"/>
    <n v="0"/>
    <s v="YES"/>
    <n v="0"/>
    <s v="45-1022"/>
    <s v="Public Water,Septic"/>
    <s v="SEPTIC"/>
    <m/>
    <n v="0"/>
    <m/>
    <m/>
    <n v="0"/>
    <n v="0"/>
    <n v="0"/>
    <n v="0"/>
    <n v="0"/>
    <m/>
    <m/>
    <m/>
    <m/>
    <m/>
    <m/>
    <m/>
    <m/>
    <m/>
    <m/>
    <n v="1"/>
    <n v="1"/>
    <x v="5"/>
    <x v="5"/>
  </r>
  <r>
    <s v="LAND_NOPARC"/>
    <m/>
    <x v="0"/>
    <m/>
    <n v="0"/>
    <m/>
    <m/>
    <m/>
    <m/>
    <n v="1.0359999999999999E-2"/>
    <n v="0"/>
    <n v="0"/>
    <n v="0"/>
    <n v="0"/>
    <m/>
    <n v="0"/>
    <n v="0"/>
    <n v="0"/>
    <s v="NO"/>
    <n v="0"/>
    <m/>
    <m/>
    <m/>
    <m/>
    <n v="0"/>
    <m/>
    <m/>
    <n v="0"/>
    <n v="0"/>
    <n v="0"/>
    <n v="0"/>
    <n v="0"/>
    <m/>
    <m/>
    <m/>
    <m/>
    <m/>
    <m/>
    <m/>
    <m/>
    <m/>
    <m/>
    <n v="0"/>
    <n v="1"/>
    <x v="6"/>
    <x v="6"/>
  </r>
  <r>
    <s v="48-1017"/>
    <m/>
    <x v="0"/>
    <s v="176 MARION RD"/>
    <n v="101"/>
    <s v="CULLY ROMI"/>
    <s v="MR30"/>
    <s v="ONE FAMILY"/>
    <s v="48//1017//"/>
    <n v="0.19259000000000001"/>
    <n v="0"/>
    <n v="0"/>
    <n v="1"/>
    <n v="1"/>
    <s v="SEWER"/>
    <n v="1"/>
    <n v="1"/>
    <n v="2100"/>
    <s v="YES"/>
    <n v="0"/>
    <s v="48-1017"/>
    <s v="All Public"/>
    <s v="SEWER"/>
    <s v="SEWER"/>
    <n v="2100"/>
    <m/>
    <m/>
    <n v="0"/>
    <n v="0"/>
    <n v="3"/>
    <n v="1649"/>
    <n v="1.5"/>
    <m/>
    <m/>
    <m/>
    <m/>
    <m/>
    <m/>
    <m/>
    <m/>
    <m/>
    <m/>
    <n v="0"/>
    <n v="1"/>
    <x v="0"/>
    <x v="0"/>
  </r>
  <r>
    <s v="45-6"/>
    <m/>
    <x v="0"/>
    <s v="22 MINOT AVE"/>
    <n v="101"/>
    <s v="VENEZIA PETER P"/>
    <s v="MR30"/>
    <s v="ONE FAMILY"/>
    <s v="45//6//"/>
    <n v="0.84167999999999998"/>
    <n v="1"/>
    <n v="1"/>
    <n v="1"/>
    <n v="1"/>
    <s v="SEPTIC"/>
    <n v="0"/>
    <n v="1"/>
    <n v="6300"/>
    <s v="YES"/>
    <n v="6300"/>
    <s v="45-6"/>
    <s v="Public Water,Septic"/>
    <s v="SEPTIC"/>
    <s v="SEPTIC"/>
    <n v="6300"/>
    <m/>
    <m/>
    <n v="1"/>
    <n v="1"/>
    <n v="3"/>
    <n v="1208"/>
    <n v="1"/>
    <m/>
    <m/>
    <m/>
    <m/>
    <m/>
    <m/>
    <m/>
    <m/>
    <m/>
    <m/>
    <n v="1"/>
    <n v="1"/>
    <x v="6"/>
    <x v="6"/>
  </r>
  <r>
    <s v="UNK1169"/>
    <s v="FEE"/>
    <x v="0"/>
    <s v="MINOT AVE"/>
    <n v="0"/>
    <m/>
    <m/>
    <m/>
    <m/>
    <n v="2.6917499999999999"/>
    <n v="0"/>
    <n v="0"/>
    <n v="0"/>
    <n v="0"/>
    <m/>
    <n v="0"/>
    <n v="0"/>
    <n v="0"/>
    <s v="NO_W2"/>
    <n v="0"/>
    <m/>
    <m/>
    <m/>
    <m/>
    <n v="0"/>
    <m/>
    <m/>
    <n v="0"/>
    <n v="0"/>
    <n v="0"/>
    <n v="0"/>
    <n v="0"/>
    <s v="Not in new Assr DB, Makepe?, old info"/>
    <m/>
    <m/>
    <m/>
    <m/>
    <m/>
    <m/>
    <m/>
    <m/>
    <m/>
    <n v="1"/>
    <n v="1"/>
    <x v="6"/>
    <x v="6"/>
  </r>
  <r>
    <s v="47-1034"/>
    <m/>
    <x v="0"/>
    <s v="27 CHURCH AVE"/>
    <n v="906"/>
    <s v="CHURCH OF THE GOOD SHEPHERD"/>
    <m/>
    <s v="CHURCH ETC  MDL-00"/>
    <s v="47//1034//"/>
    <n v="6.4019999999999994E-2"/>
    <n v="0"/>
    <n v="0"/>
    <n v="0"/>
    <n v="0"/>
    <m/>
    <n v="0"/>
    <n v="0"/>
    <n v="0"/>
    <s v="YES"/>
    <n v="0"/>
    <s v="47-1034"/>
    <s v="All Public"/>
    <s v="SEWER"/>
    <m/>
    <n v="0"/>
    <m/>
    <m/>
    <n v="0"/>
    <n v="0"/>
    <n v="0"/>
    <n v="0"/>
    <n v="0"/>
    <m/>
    <m/>
    <m/>
    <m/>
    <m/>
    <m/>
    <m/>
    <m/>
    <m/>
    <m/>
    <n v="1"/>
    <n v="1"/>
    <x v="4"/>
    <x v="4"/>
  </r>
  <r>
    <s v="47-1118"/>
    <m/>
    <x v="0"/>
    <s v="43 HIGH ST"/>
    <n v="905"/>
    <s v="TOBEY HOSPITAL INC"/>
    <s v="MR30"/>
    <s v="CHAR ORG  MDL-96"/>
    <s v="47//1118//"/>
    <n v="5.6821700000000002"/>
    <n v="0"/>
    <n v="0"/>
    <n v="1"/>
    <n v="1"/>
    <s v="SEWER"/>
    <n v="1"/>
    <n v="5"/>
    <n v="766000"/>
    <s v="YES"/>
    <n v="0"/>
    <s v="47-1118"/>
    <s v="All Public"/>
    <s v="SEWER"/>
    <s v="SEWER"/>
    <n v="153200"/>
    <m/>
    <m/>
    <n v="0"/>
    <n v="0"/>
    <n v="0"/>
    <n v="157985"/>
    <n v="3"/>
    <m/>
    <m/>
    <m/>
    <m/>
    <m/>
    <m/>
    <m/>
    <m/>
    <m/>
    <m/>
    <n v="1"/>
    <n v="1"/>
    <x v="6"/>
    <x v="6"/>
  </r>
  <r>
    <s v="LAND_NOPARC"/>
    <m/>
    <x v="0"/>
    <m/>
    <n v="0"/>
    <m/>
    <m/>
    <m/>
    <m/>
    <n v="1.0200000000000001E-3"/>
    <n v="0"/>
    <n v="0"/>
    <n v="0"/>
    <n v="0"/>
    <m/>
    <n v="0"/>
    <n v="0"/>
    <n v="0"/>
    <s v="NO"/>
    <n v="0"/>
    <m/>
    <m/>
    <m/>
    <m/>
    <n v="0"/>
    <m/>
    <m/>
    <n v="0"/>
    <n v="0"/>
    <n v="0"/>
    <n v="0"/>
    <n v="0"/>
    <m/>
    <m/>
    <m/>
    <m/>
    <m/>
    <m/>
    <m/>
    <m/>
    <m/>
    <m/>
    <n v="0"/>
    <n v="1"/>
    <x v="4"/>
    <x v="4"/>
  </r>
  <r>
    <s v="47-1035"/>
    <m/>
    <x v="0"/>
    <s v="64 HIGH ST"/>
    <n v="906"/>
    <s v="CHURCH OF THE GOOD SHEPHERD"/>
    <s v="MR30"/>
    <s v="CHURCH ETC  MDL-01"/>
    <s v="47//1035//"/>
    <n v="0.52786999999999995"/>
    <n v="0"/>
    <n v="0"/>
    <n v="1"/>
    <n v="1"/>
    <s v="SEWER"/>
    <n v="1"/>
    <n v="1"/>
    <n v="0"/>
    <s v="YES"/>
    <n v="0"/>
    <s v="47-1035"/>
    <s v="All Public"/>
    <s v="SEWER"/>
    <s v="SEWER"/>
    <n v="0"/>
    <m/>
    <m/>
    <n v="0"/>
    <n v="0"/>
    <n v="3"/>
    <n v="1721"/>
    <n v="1.5"/>
    <m/>
    <m/>
    <m/>
    <m/>
    <m/>
    <m/>
    <m/>
    <m/>
    <m/>
    <m/>
    <n v="1"/>
    <n v="1"/>
    <x v="4"/>
    <x v="4"/>
  </r>
  <r>
    <s v="LAND_NOPARC"/>
    <m/>
    <x v="0"/>
    <m/>
    <n v="0"/>
    <m/>
    <m/>
    <m/>
    <m/>
    <n v="2.903E-2"/>
    <n v="0"/>
    <n v="0"/>
    <n v="0"/>
    <n v="0"/>
    <m/>
    <n v="0"/>
    <n v="0"/>
    <n v="0"/>
    <s v="NO"/>
    <n v="0"/>
    <m/>
    <m/>
    <m/>
    <m/>
    <n v="0"/>
    <m/>
    <m/>
    <n v="0"/>
    <n v="0"/>
    <n v="0"/>
    <n v="0"/>
    <n v="0"/>
    <m/>
    <m/>
    <m/>
    <m/>
    <m/>
    <m/>
    <m/>
    <m/>
    <m/>
    <m/>
    <n v="0"/>
    <n v="1"/>
    <x v="4"/>
    <x v="4"/>
  </r>
  <r>
    <s v="44-4"/>
    <m/>
    <x v="0"/>
    <s v="28 MINOT AVE"/>
    <n v="101"/>
    <s v="ENOBAKHARE SARO F"/>
    <s v="MR30"/>
    <s v="ONE FAMILY"/>
    <s v="44//4//"/>
    <n v="0.69398000000000004"/>
    <n v="1"/>
    <n v="1"/>
    <n v="1"/>
    <n v="1"/>
    <s v="SEPTIC"/>
    <n v="0"/>
    <n v="1"/>
    <n v="7200"/>
    <s v="YES"/>
    <n v="7200"/>
    <s v="44-4"/>
    <s v="Public Water,Septic"/>
    <s v="SEPTIC"/>
    <s v="SEPTIC"/>
    <n v="7200"/>
    <m/>
    <m/>
    <n v="1"/>
    <n v="1"/>
    <n v="2"/>
    <n v="1134"/>
    <n v="1"/>
    <m/>
    <m/>
    <m/>
    <m/>
    <m/>
    <m/>
    <m/>
    <m/>
    <m/>
    <m/>
    <n v="1"/>
    <n v="1"/>
    <x v="6"/>
    <x v="6"/>
  </r>
  <r>
    <s v="45-5"/>
    <m/>
    <x v="0"/>
    <s v="24 MINOT AVE"/>
    <n v="101"/>
    <s v="ROBISON SHAUN E"/>
    <s v="MR30"/>
    <s v="ONE FAMILY"/>
    <s v="45//5//"/>
    <n v="0.85677999999999999"/>
    <n v="1"/>
    <n v="1"/>
    <n v="1"/>
    <n v="1"/>
    <s v="SEPTIC"/>
    <n v="0"/>
    <n v="1"/>
    <n v="16100"/>
    <s v="YES"/>
    <n v="16100"/>
    <s v="45-5"/>
    <s v="Public Water,Septic"/>
    <s v="SEPTIC"/>
    <s v="SEPTIC"/>
    <n v="16100"/>
    <m/>
    <m/>
    <n v="1"/>
    <n v="1"/>
    <n v="3"/>
    <n v="1520"/>
    <n v="2"/>
    <m/>
    <m/>
    <m/>
    <m/>
    <m/>
    <m/>
    <m/>
    <m/>
    <m/>
    <m/>
    <n v="1"/>
    <n v="1"/>
    <x v="6"/>
    <x v="6"/>
  </r>
  <r>
    <s v="LAND_NOPARC"/>
    <m/>
    <x v="0"/>
    <m/>
    <n v="0"/>
    <m/>
    <m/>
    <m/>
    <m/>
    <n v="2.5999999999999998E-4"/>
    <n v="0"/>
    <n v="0"/>
    <n v="0"/>
    <n v="0"/>
    <m/>
    <n v="0"/>
    <n v="0"/>
    <n v="0"/>
    <s v="NO"/>
    <n v="0"/>
    <m/>
    <m/>
    <m/>
    <m/>
    <n v="0"/>
    <m/>
    <m/>
    <n v="0"/>
    <n v="0"/>
    <n v="0"/>
    <n v="0"/>
    <n v="0"/>
    <m/>
    <m/>
    <m/>
    <m/>
    <m/>
    <m/>
    <m/>
    <m/>
    <m/>
    <m/>
    <n v="0"/>
    <n v="1"/>
    <x v="4"/>
    <x v="4"/>
  </r>
  <r>
    <s v="LAND_NOPARC"/>
    <m/>
    <x v="0"/>
    <m/>
    <n v="0"/>
    <m/>
    <m/>
    <m/>
    <m/>
    <n v="3.6000000000000002E-4"/>
    <n v="0"/>
    <n v="0"/>
    <n v="0"/>
    <n v="0"/>
    <m/>
    <n v="0"/>
    <n v="0"/>
    <n v="0"/>
    <s v="NO"/>
    <n v="0"/>
    <m/>
    <m/>
    <m/>
    <m/>
    <n v="0"/>
    <m/>
    <m/>
    <n v="0"/>
    <n v="0"/>
    <n v="0"/>
    <n v="0"/>
    <n v="0"/>
    <m/>
    <m/>
    <m/>
    <m/>
    <m/>
    <m/>
    <m/>
    <m/>
    <m/>
    <m/>
    <n v="0"/>
    <n v="1"/>
    <x v="4"/>
    <x v="4"/>
  </r>
  <r>
    <s v="LAND_NOPARC"/>
    <m/>
    <x v="0"/>
    <m/>
    <n v="0"/>
    <m/>
    <m/>
    <m/>
    <m/>
    <n v="3.13E-3"/>
    <n v="0"/>
    <n v="0"/>
    <n v="0"/>
    <n v="0"/>
    <m/>
    <n v="0"/>
    <n v="0"/>
    <n v="0"/>
    <s v="NO"/>
    <n v="0"/>
    <m/>
    <m/>
    <m/>
    <m/>
    <n v="0"/>
    <m/>
    <m/>
    <n v="0"/>
    <n v="0"/>
    <n v="0"/>
    <n v="0"/>
    <n v="0"/>
    <m/>
    <m/>
    <m/>
    <m/>
    <m/>
    <m/>
    <m/>
    <m/>
    <m/>
    <m/>
    <n v="0"/>
    <n v="1"/>
    <x v="6"/>
    <x v="6"/>
  </r>
  <r>
    <s v="LAND_NOPARC"/>
    <m/>
    <x v="0"/>
    <m/>
    <n v="0"/>
    <m/>
    <m/>
    <m/>
    <m/>
    <n v="4.2399999999999998E-3"/>
    <n v="0"/>
    <n v="0"/>
    <n v="0"/>
    <n v="0"/>
    <m/>
    <n v="0"/>
    <n v="0"/>
    <n v="0"/>
    <s v="NO"/>
    <n v="0"/>
    <m/>
    <m/>
    <m/>
    <m/>
    <n v="0"/>
    <m/>
    <m/>
    <n v="0"/>
    <n v="0"/>
    <n v="0"/>
    <n v="0"/>
    <n v="0"/>
    <m/>
    <m/>
    <m/>
    <m/>
    <m/>
    <m/>
    <m/>
    <m/>
    <m/>
    <m/>
    <n v="0"/>
    <n v="1"/>
    <x v="4"/>
    <x v="4"/>
  </r>
  <r>
    <s v="LAND_NOPARC"/>
    <m/>
    <x v="0"/>
    <m/>
    <n v="0"/>
    <m/>
    <m/>
    <m/>
    <m/>
    <n v="3.8E-3"/>
    <n v="0"/>
    <n v="0"/>
    <n v="0"/>
    <n v="0"/>
    <m/>
    <n v="0"/>
    <n v="0"/>
    <n v="0"/>
    <s v="NO"/>
    <n v="0"/>
    <m/>
    <m/>
    <m/>
    <m/>
    <n v="0"/>
    <m/>
    <m/>
    <n v="0"/>
    <n v="0"/>
    <n v="0"/>
    <n v="0"/>
    <n v="0"/>
    <m/>
    <m/>
    <m/>
    <m/>
    <m/>
    <m/>
    <m/>
    <m/>
    <m/>
    <m/>
    <n v="0"/>
    <n v="1"/>
    <x v="4"/>
    <x v="4"/>
  </r>
  <r>
    <s v="48-1016"/>
    <m/>
    <x v="0"/>
    <s v="174 MARION RD"/>
    <n v="101"/>
    <s v="GIFFORD PAUL L LIFE ESTATE"/>
    <s v="MR30"/>
    <s v="ONE FAMILY"/>
    <s v="48//1016//"/>
    <n v="0.25219999999999998"/>
    <n v="0"/>
    <n v="0"/>
    <n v="1"/>
    <n v="1"/>
    <s v="SEWER"/>
    <n v="1"/>
    <n v="1"/>
    <n v="7100"/>
    <s v="YES"/>
    <n v="0"/>
    <s v="48-1016"/>
    <s v="All Public"/>
    <s v="SEWER"/>
    <s v="SEWER"/>
    <n v="7100"/>
    <m/>
    <m/>
    <n v="0"/>
    <n v="0"/>
    <n v="3"/>
    <n v="936"/>
    <n v="1.5"/>
    <m/>
    <m/>
    <m/>
    <m/>
    <m/>
    <m/>
    <m/>
    <m/>
    <m/>
    <m/>
    <n v="0"/>
    <n v="1"/>
    <x v="0"/>
    <x v="0"/>
  </r>
  <r>
    <s v="44-3"/>
    <m/>
    <x v="0"/>
    <s v="30 MINOT AVE"/>
    <n v="101"/>
    <s v="CALLINAN EDWARD J"/>
    <s v="MR30"/>
    <s v="ONE FAMILY"/>
    <s v="44//3//"/>
    <n v="0.71557999999999999"/>
    <n v="1"/>
    <n v="1"/>
    <n v="1"/>
    <n v="1"/>
    <s v="SEPTIC"/>
    <n v="0"/>
    <n v="1"/>
    <n v="9800"/>
    <s v="YES"/>
    <n v="9800"/>
    <s v="44-3"/>
    <s v="Public Water,Septic"/>
    <s v="SEPTIC"/>
    <s v="SEPTIC"/>
    <n v="9800"/>
    <m/>
    <m/>
    <n v="1"/>
    <n v="1"/>
    <n v="3"/>
    <n v="1130"/>
    <n v="1"/>
    <m/>
    <m/>
    <m/>
    <m/>
    <m/>
    <m/>
    <m/>
    <m/>
    <m/>
    <m/>
    <n v="1"/>
    <n v="1"/>
    <x v="6"/>
    <x v="6"/>
  </r>
  <r>
    <s v="UNK1219"/>
    <s v="FEE"/>
    <x v="0"/>
    <s v="BOURNE TER"/>
    <n v="0"/>
    <m/>
    <m/>
    <m/>
    <m/>
    <n v="0.13170999999999999"/>
    <n v="0"/>
    <n v="0"/>
    <n v="0"/>
    <n v="0"/>
    <m/>
    <n v="0"/>
    <n v="0"/>
    <n v="0"/>
    <s v="NO_W2"/>
    <n v="0"/>
    <m/>
    <m/>
    <m/>
    <m/>
    <n v="0"/>
    <m/>
    <m/>
    <n v="0"/>
    <n v="0"/>
    <n v="0"/>
    <n v="0"/>
    <n v="0"/>
    <s v="Not in new Assr DB, Makepe?, old info"/>
    <m/>
    <m/>
    <m/>
    <m/>
    <m/>
    <m/>
    <m/>
    <m/>
    <m/>
    <n v="3"/>
    <n v="1"/>
    <x v="0"/>
    <x v="0"/>
  </r>
  <r>
    <s v="45-F81"/>
    <m/>
    <x v="0"/>
    <s v="7 ISSAK ST"/>
    <n v="101"/>
    <s v="SPENCER SHIRLEY M"/>
    <s v="MR30"/>
    <s v="ONE FAMILY"/>
    <s v="45//F81//"/>
    <n v="0.22506000000000001"/>
    <n v="1"/>
    <n v="1"/>
    <n v="1"/>
    <n v="1"/>
    <s v="SEPTIC"/>
    <n v="0"/>
    <n v="1"/>
    <n v="6500"/>
    <s v="YES"/>
    <n v="6500"/>
    <s v="45-F81"/>
    <s v="Public Water,Septic"/>
    <s v="SEPTIC"/>
    <s v="SEPTIC"/>
    <n v="6500"/>
    <m/>
    <m/>
    <n v="1"/>
    <n v="1"/>
    <n v="4"/>
    <n v="1594"/>
    <n v="1"/>
    <m/>
    <m/>
    <m/>
    <m/>
    <m/>
    <m/>
    <m/>
    <m/>
    <m/>
    <m/>
    <n v="1"/>
    <n v="1"/>
    <x v="5"/>
    <x v="5"/>
  </r>
  <r>
    <s v="LAND_NOPARC"/>
    <m/>
    <x v="0"/>
    <m/>
    <n v="0"/>
    <m/>
    <m/>
    <m/>
    <m/>
    <n v="9.5499999999999995E-3"/>
    <n v="0"/>
    <n v="0"/>
    <n v="0"/>
    <n v="0"/>
    <m/>
    <n v="0"/>
    <n v="0"/>
    <n v="0"/>
    <s v="NO"/>
    <n v="0"/>
    <m/>
    <m/>
    <m/>
    <m/>
    <n v="0"/>
    <m/>
    <m/>
    <n v="0"/>
    <n v="0"/>
    <n v="0"/>
    <n v="0"/>
    <n v="0"/>
    <m/>
    <m/>
    <m/>
    <m/>
    <m/>
    <m/>
    <m/>
    <m/>
    <m/>
    <m/>
    <n v="0"/>
    <n v="1"/>
    <x v="4"/>
    <x v="4"/>
  </r>
  <r>
    <s v="44-1010A"/>
    <m/>
    <x v="0"/>
    <s v="65 MINOT AVE"/>
    <n v="131"/>
    <s v="NARROWS CONDOMINIUM TRUST"/>
    <s v="R30"/>
    <s v="RES ACLNPO  MDL-00"/>
    <s v="44//1010/A/"/>
    <n v="1.03529"/>
    <n v="0"/>
    <n v="1"/>
    <n v="0"/>
    <n v="1"/>
    <m/>
    <n v="0"/>
    <n v="1"/>
    <n v="0"/>
    <s v="YES"/>
    <n v="0"/>
    <s v="44-1010A"/>
    <m/>
    <m/>
    <s v="SEPTIC"/>
    <n v="0"/>
    <m/>
    <m/>
    <n v="0"/>
    <n v="1"/>
    <n v="0"/>
    <n v="0"/>
    <n v="0"/>
    <m/>
    <m/>
    <m/>
    <m/>
    <m/>
    <m/>
    <m/>
    <m/>
    <m/>
    <m/>
    <n v="1"/>
    <n v="1"/>
    <x v="6"/>
    <x v="6"/>
  </r>
  <r>
    <s v="48-1009E"/>
    <m/>
    <x v="0"/>
    <s v="8 SALT MEADOW RD"/>
    <n v="101"/>
    <s v="ENGLISH JOHN B JR LIFE ESTATE"/>
    <s v="MR30"/>
    <s v="ONE FAMILY"/>
    <s v="48//1009/E/"/>
    <n v="1.36565"/>
    <n v="0"/>
    <n v="0"/>
    <n v="1"/>
    <n v="1"/>
    <s v="SEWER"/>
    <n v="1"/>
    <n v="1"/>
    <n v="3600"/>
    <s v="NO_W1"/>
    <n v="0"/>
    <s v="48-1009E"/>
    <s v="Public Water,Gas"/>
    <m/>
    <s v="SEWER"/>
    <n v="3600"/>
    <m/>
    <m/>
    <n v="0"/>
    <n v="0"/>
    <n v="1"/>
    <n v="1080"/>
    <n v="1.5"/>
    <m/>
    <m/>
    <m/>
    <m/>
    <m/>
    <m/>
    <m/>
    <m/>
    <m/>
    <m/>
    <n v="2"/>
    <n v="1"/>
    <x v="0"/>
    <x v="0"/>
  </r>
  <r>
    <s v="LAND_NOPARC"/>
    <m/>
    <x v="0"/>
    <m/>
    <n v="0"/>
    <m/>
    <m/>
    <m/>
    <m/>
    <n v="1.8600000000000001E-3"/>
    <n v="0"/>
    <n v="0"/>
    <n v="0"/>
    <n v="0"/>
    <m/>
    <n v="0"/>
    <n v="0"/>
    <n v="0"/>
    <s v="NO"/>
    <n v="0"/>
    <m/>
    <m/>
    <m/>
    <m/>
    <n v="0"/>
    <m/>
    <m/>
    <n v="0"/>
    <n v="0"/>
    <n v="0"/>
    <n v="0"/>
    <n v="0"/>
    <m/>
    <m/>
    <m/>
    <m/>
    <m/>
    <m/>
    <m/>
    <m/>
    <m/>
    <m/>
    <n v="0"/>
    <n v="1"/>
    <x v="4"/>
    <x v="4"/>
  </r>
  <r>
    <s v="47-C"/>
    <m/>
    <x v="0"/>
    <s v="0 CHURCH AVE"/>
    <n v="923"/>
    <s v="COMMONWEALTH OF MA-DEPT OF"/>
    <s v="R30"/>
    <s v="PUBLIC HTH  MDL-00"/>
    <s v="47///C/"/>
    <n v="1.0717699999999999"/>
    <n v="0"/>
    <n v="0"/>
    <n v="0"/>
    <n v="0"/>
    <m/>
    <n v="0"/>
    <n v="0"/>
    <n v="0"/>
    <s v="YES"/>
    <n v="0"/>
    <s v="47-C"/>
    <s v="All Public"/>
    <s v="SEWER"/>
    <m/>
    <n v="0"/>
    <m/>
    <m/>
    <n v="0"/>
    <n v="0"/>
    <n v="0"/>
    <n v="0"/>
    <n v="0"/>
    <m/>
    <m/>
    <m/>
    <m/>
    <m/>
    <m/>
    <m/>
    <m/>
    <m/>
    <m/>
    <n v="2"/>
    <n v="1"/>
    <x v="4"/>
    <x v="4"/>
  </r>
  <r>
    <s v="LAND_NOPARC"/>
    <m/>
    <x v="0"/>
    <m/>
    <n v="0"/>
    <m/>
    <m/>
    <m/>
    <m/>
    <n v="2.99E-3"/>
    <n v="0"/>
    <n v="0"/>
    <n v="0"/>
    <n v="0"/>
    <m/>
    <n v="0"/>
    <n v="0"/>
    <n v="0"/>
    <s v="NO"/>
    <n v="0"/>
    <m/>
    <m/>
    <m/>
    <m/>
    <n v="0"/>
    <m/>
    <m/>
    <n v="0"/>
    <n v="0"/>
    <n v="0"/>
    <n v="0"/>
    <n v="0"/>
    <m/>
    <m/>
    <m/>
    <m/>
    <m/>
    <m/>
    <m/>
    <m/>
    <m/>
    <m/>
    <n v="0"/>
    <n v="1"/>
    <x v="4"/>
    <x v="4"/>
  </r>
  <r>
    <s v="LAND_NOPARC"/>
    <m/>
    <x v="0"/>
    <m/>
    <n v="0"/>
    <m/>
    <m/>
    <m/>
    <m/>
    <n v="1.9000000000000001E-4"/>
    <n v="0"/>
    <n v="0"/>
    <n v="0"/>
    <n v="0"/>
    <m/>
    <n v="0"/>
    <n v="0"/>
    <n v="0"/>
    <s v="NO"/>
    <n v="0"/>
    <m/>
    <m/>
    <m/>
    <m/>
    <n v="0"/>
    <m/>
    <m/>
    <n v="0"/>
    <n v="0"/>
    <n v="0"/>
    <n v="0"/>
    <n v="0"/>
    <m/>
    <m/>
    <m/>
    <m/>
    <m/>
    <m/>
    <m/>
    <m/>
    <m/>
    <m/>
    <n v="0"/>
    <n v="1"/>
    <x v="4"/>
    <x v="4"/>
  </r>
  <r>
    <s v="44-1004"/>
    <m/>
    <x v="0"/>
    <s v="36 MINOT AVE"/>
    <n v="903"/>
    <s v="TOWN OF WAREHAM"/>
    <s v="MR30"/>
    <s v="MUNICIPAL  MDL-00"/>
    <s v="44//1004//"/>
    <n v="0.30771999999999999"/>
    <n v="0"/>
    <n v="0"/>
    <n v="0"/>
    <n v="0"/>
    <m/>
    <n v="0"/>
    <n v="0"/>
    <n v="0"/>
    <s v="YES"/>
    <n v="0"/>
    <s v="44-1004"/>
    <s v="Public Water,Septic"/>
    <s v="SEPTIC"/>
    <m/>
    <n v="0"/>
    <s v="fee simple"/>
    <s v="YES"/>
    <n v="0"/>
    <n v="0"/>
    <n v="0"/>
    <n v="0"/>
    <n v="0"/>
    <m/>
    <m/>
    <m/>
    <m/>
    <m/>
    <m/>
    <m/>
    <m/>
    <m/>
    <m/>
    <n v="1"/>
    <n v="1"/>
    <x v="6"/>
    <x v="6"/>
  </r>
  <r>
    <s v="UNK1170"/>
    <s v="FEE"/>
    <x v="0"/>
    <s v="MINOT AVE"/>
    <n v="0"/>
    <m/>
    <m/>
    <m/>
    <m/>
    <n v="0.3372"/>
    <n v="0"/>
    <n v="0"/>
    <n v="0"/>
    <n v="0"/>
    <m/>
    <n v="0"/>
    <n v="0"/>
    <n v="0"/>
    <s v="NO_W2"/>
    <n v="0"/>
    <m/>
    <m/>
    <m/>
    <m/>
    <n v="0"/>
    <m/>
    <m/>
    <n v="0"/>
    <n v="0"/>
    <n v="0"/>
    <n v="0"/>
    <n v="0"/>
    <s v="Not in new Assr DB, Makepe?, old info"/>
    <m/>
    <m/>
    <m/>
    <m/>
    <m/>
    <m/>
    <m/>
    <m/>
    <m/>
    <n v="0"/>
    <n v="1"/>
    <x v="6"/>
    <x v="6"/>
  </r>
  <r>
    <s v="LAND_NOPARC"/>
    <m/>
    <x v="0"/>
    <m/>
    <n v="0"/>
    <m/>
    <m/>
    <m/>
    <m/>
    <n v="6.5799999999999999E-3"/>
    <n v="0"/>
    <n v="0"/>
    <n v="0"/>
    <n v="0"/>
    <m/>
    <n v="0"/>
    <n v="0"/>
    <n v="0"/>
    <s v="NO"/>
    <n v="0"/>
    <m/>
    <m/>
    <m/>
    <m/>
    <n v="0"/>
    <m/>
    <m/>
    <n v="0"/>
    <n v="0"/>
    <n v="0"/>
    <n v="0"/>
    <n v="0"/>
    <m/>
    <m/>
    <m/>
    <m/>
    <m/>
    <m/>
    <m/>
    <m/>
    <m/>
    <m/>
    <n v="0"/>
    <n v="1"/>
    <x v="4"/>
    <x v="4"/>
  </r>
  <r>
    <s v="47-1036"/>
    <m/>
    <x v="0"/>
    <s v="62 HIGH ST"/>
    <n v="101"/>
    <s v="MORTENSEN CHANCE E"/>
    <s v="MR30"/>
    <s v="ONE FAMILY"/>
    <s v="47//1036//"/>
    <n v="0.12222"/>
    <n v="0"/>
    <n v="0"/>
    <n v="1"/>
    <n v="1"/>
    <s v="SEWER"/>
    <n v="1"/>
    <n v="1"/>
    <n v="7900"/>
    <s v="YES"/>
    <n v="0"/>
    <s v="47-1036"/>
    <s v="All Public"/>
    <s v="SEWER"/>
    <s v="SEWER"/>
    <n v="7900"/>
    <m/>
    <m/>
    <n v="0"/>
    <n v="0"/>
    <n v="4"/>
    <n v="1747"/>
    <n v="1.75"/>
    <m/>
    <m/>
    <m/>
    <m/>
    <m/>
    <m/>
    <m/>
    <m/>
    <m/>
    <m/>
    <n v="1"/>
    <n v="1"/>
    <x v="4"/>
    <x v="4"/>
  </r>
  <r>
    <s v="47-1033"/>
    <m/>
    <x v="0"/>
    <s v="0 HIGH ST  OFF"/>
    <n v="906"/>
    <s v="CHURCH OF THE GOOD SHEPHERD"/>
    <s v="MR30"/>
    <s v="CHURCH ETC  MDL-00"/>
    <s v="47//1033//"/>
    <n v="0.2671"/>
    <n v="0"/>
    <n v="0"/>
    <n v="0"/>
    <n v="0"/>
    <m/>
    <n v="0"/>
    <n v="0"/>
    <n v="0"/>
    <s v="YES"/>
    <n v="0"/>
    <s v="47-1033"/>
    <s v="All Public"/>
    <s v="SEWER"/>
    <m/>
    <n v="0"/>
    <m/>
    <m/>
    <n v="0"/>
    <n v="0"/>
    <n v="0"/>
    <n v="0"/>
    <n v="0"/>
    <m/>
    <m/>
    <m/>
    <m/>
    <m/>
    <m/>
    <m/>
    <m/>
    <m/>
    <m/>
    <n v="1"/>
    <n v="1"/>
    <x v="4"/>
    <x v="4"/>
  </r>
  <r>
    <s v="45-1003"/>
    <m/>
    <x v="0"/>
    <s v="7 NARROWS RD"/>
    <n v="400"/>
    <s v="CAPE COD SHIPBUILDING CO"/>
    <s v="WRVL"/>
    <s v="FACTORY  MDL-96"/>
    <s v="45//1003//"/>
    <n v="2.9340000000000001E-2"/>
    <n v="0"/>
    <n v="0"/>
    <n v="1"/>
    <n v="1"/>
    <s v="SEWER"/>
    <n v="1"/>
    <n v="2"/>
    <n v="7900"/>
    <s v="YES"/>
    <n v="0"/>
    <s v="45-1003"/>
    <s v="All Public"/>
    <s v="SEWER"/>
    <s v="SEWER"/>
    <n v="3950"/>
    <m/>
    <m/>
    <n v="0"/>
    <n v="0"/>
    <n v="0"/>
    <n v="5652"/>
    <n v="1"/>
    <m/>
    <m/>
    <m/>
    <m/>
    <m/>
    <m/>
    <m/>
    <m/>
    <m/>
    <m/>
    <n v="0"/>
    <n v="1"/>
    <x v="6"/>
    <x v="6"/>
  </r>
  <r>
    <s v="44-1010B"/>
    <m/>
    <x v="0"/>
    <s v="69 MINOT AVE"/>
    <n v="131"/>
    <s v="NARROWS CONDOMINUIM TRUST"/>
    <s v="R30"/>
    <s v="RES ACLNPO  MDL-00"/>
    <s v="44//1010/B/"/>
    <n v="1.0431299999999999"/>
    <n v="0"/>
    <n v="0"/>
    <n v="0"/>
    <n v="0"/>
    <m/>
    <n v="0"/>
    <n v="0"/>
    <n v="0"/>
    <s v="YES"/>
    <n v="0"/>
    <s v="44-1010B"/>
    <m/>
    <m/>
    <m/>
    <n v="0"/>
    <m/>
    <m/>
    <n v="0"/>
    <n v="0"/>
    <n v="0"/>
    <n v="0"/>
    <n v="0"/>
    <m/>
    <m/>
    <m/>
    <m/>
    <m/>
    <m/>
    <m/>
    <m/>
    <m/>
    <m/>
    <n v="1"/>
    <n v="1"/>
    <x v="6"/>
    <x v="6"/>
  </r>
  <r>
    <s v="LAND_NOPARC"/>
    <m/>
    <x v="0"/>
    <m/>
    <n v="0"/>
    <m/>
    <m/>
    <m/>
    <m/>
    <n v="1.7780000000000001E-2"/>
    <n v="0"/>
    <n v="0"/>
    <n v="0"/>
    <n v="0"/>
    <m/>
    <n v="0"/>
    <n v="0"/>
    <n v="0"/>
    <s v="NO"/>
    <n v="0"/>
    <m/>
    <m/>
    <m/>
    <m/>
    <n v="0"/>
    <m/>
    <m/>
    <n v="0"/>
    <n v="0"/>
    <n v="0"/>
    <n v="0"/>
    <n v="0"/>
    <m/>
    <m/>
    <m/>
    <m/>
    <m/>
    <m/>
    <m/>
    <m/>
    <m/>
    <m/>
    <n v="0"/>
    <n v="1"/>
    <x v="6"/>
    <x v="6"/>
  </r>
  <r>
    <s v="42-C"/>
    <m/>
    <x v="0"/>
    <s v="63 MINOT AVE"/>
    <n v="903"/>
    <s v="TOWN OF WAREHAM"/>
    <s v="R30"/>
    <s v="MUNICIPAL  MDL-00"/>
    <s v="42///C/"/>
    <n v="0.37241999999999997"/>
    <n v="0"/>
    <n v="0"/>
    <n v="0"/>
    <n v="0"/>
    <m/>
    <n v="0"/>
    <n v="0"/>
    <n v="0"/>
    <s v="YES"/>
    <n v="0"/>
    <s v="42-C"/>
    <m/>
    <m/>
    <m/>
    <n v="0"/>
    <s v="fee simple"/>
    <s v="YES"/>
    <n v="0"/>
    <n v="0"/>
    <n v="0"/>
    <n v="0"/>
    <n v="0"/>
    <m/>
    <m/>
    <m/>
    <m/>
    <m/>
    <m/>
    <m/>
    <m/>
    <m/>
    <m/>
    <n v="1"/>
    <n v="1"/>
    <x v="6"/>
    <x v="6"/>
  </r>
  <r>
    <s v="45-F78"/>
    <m/>
    <x v="0"/>
    <s v="15 MAYFLOWER AVE"/>
    <n v="101"/>
    <s v="KNOWLTON DONALD R"/>
    <s v="MR30"/>
    <s v="ONE FAMILY"/>
    <s v="45//F78//"/>
    <n v="0.43847000000000003"/>
    <n v="1"/>
    <n v="1"/>
    <n v="1"/>
    <n v="1"/>
    <s v="SEPTIC"/>
    <n v="0"/>
    <n v="0"/>
    <n v="0"/>
    <s v="NO_W1"/>
    <n v="0"/>
    <s v="45-F78"/>
    <s v="Public Water,Septic"/>
    <s v="SEPTIC"/>
    <s v="SEPTIC"/>
    <n v="0"/>
    <m/>
    <m/>
    <n v="1"/>
    <n v="1"/>
    <n v="2"/>
    <n v="1144"/>
    <n v="1"/>
    <m/>
    <m/>
    <m/>
    <m/>
    <m/>
    <m/>
    <m/>
    <m/>
    <m/>
    <m/>
    <n v="2"/>
    <n v="1"/>
    <x v="5"/>
    <x v="5"/>
  </r>
  <r>
    <s v="41-1003A"/>
    <m/>
    <x v="0"/>
    <s v="125 MINOT AVE"/>
    <n v="112"/>
    <s v="DEPOT CROSSING LIMITED"/>
    <s v="R30"/>
    <s v="APT OVER 8  MDL-94"/>
    <s v="41//1003/A/"/>
    <n v="2.5530000000000001E-2"/>
    <n v="0"/>
    <n v="0"/>
    <n v="0"/>
    <n v="0"/>
    <m/>
    <n v="1"/>
    <n v="2"/>
    <n v="174900"/>
    <s v="YES"/>
    <n v="0"/>
    <s v="41-1003A"/>
    <s v="All Public"/>
    <s v="SEWER"/>
    <m/>
    <n v="87450"/>
    <m/>
    <m/>
    <n v="0"/>
    <n v="0"/>
    <n v="9"/>
    <n v="24336"/>
    <n v="2"/>
    <m/>
    <m/>
    <m/>
    <m/>
    <m/>
    <m/>
    <m/>
    <m/>
    <m/>
    <m/>
    <n v="0"/>
    <n v="1"/>
    <x v="6"/>
    <x v="6"/>
  </r>
  <r>
    <s v="47-1128"/>
    <m/>
    <x v="0"/>
    <s v="0 MAIN ST"/>
    <n v="903"/>
    <s v="TOWN OF WAREHAM"/>
    <s v="WRVL"/>
    <s v="MUNICIPAL  MDL-00"/>
    <s v="47//1128//"/>
    <n v="0.64207000000000003"/>
    <n v="0"/>
    <n v="0"/>
    <n v="0"/>
    <n v="0"/>
    <m/>
    <n v="0"/>
    <n v="0"/>
    <n v="0"/>
    <s v="YES"/>
    <n v="0"/>
    <s v="47-1128"/>
    <m/>
    <m/>
    <m/>
    <n v="0"/>
    <s v="fee simple"/>
    <s v="YES"/>
    <n v="0"/>
    <n v="0"/>
    <n v="0"/>
    <n v="0"/>
    <n v="0"/>
    <m/>
    <m/>
    <m/>
    <m/>
    <m/>
    <m/>
    <m/>
    <m/>
    <m/>
    <m/>
    <n v="3"/>
    <n v="1"/>
    <x v="6"/>
    <x v="6"/>
  </r>
  <r>
    <s v="45-F80"/>
    <m/>
    <x v="0"/>
    <s v="11 MAYFLOWER AVE"/>
    <n v="106"/>
    <s v="GAMACHE DAVID A"/>
    <s v="MR30"/>
    <s v="AC LND IMP  MDL-00"/>
    <s v="45//F80//"/>
    <n v="0.24166000000000001"/>
    <n v="1"/>
    <n v="1"/>
    <n v="1"/>
    <n v="1"/>
    <s v="SEPTIC"/>
    <n v="0"/>
    <n v="0"/>
    <n v="0"/>
    <s v="YES"/>
    <n v="0"/>
    <s v="45-F80"/>
    <s v="Public Water,Septic"/>
    <s v="SEPTIC"/>
    <s v="SEPTIC"/>
    <n v="0"/>
    <m/>
    <m/>
    <n v="1"/>
    <n v="1"/>
    <n v="0"/>
    <n v="0"/>
    <n v="0"/>
    <m/>
    <m/>
    <m/>
    <m/>
    <m/>
    <m/>
    <m/>
    <m/>
    <m/>
    <m/>
    <n v="1"/>
    <n v="1"/>
    <x v="5"/>
    <x v="5"/>
  </r>
  <r>
    <s v="45-1002"/>
    <m/>
    <x v="0"/>
    <s v="1 NARROWS RD"/>
    <n v="326"/>
    <s v="NAWOICHIK ROBERT J"/>
    <s v="WRVL"/>
    <s v="REST/CLUBS  MDL-94"/>
    <s v="45//1002//"/>
    <n v="0.15679000000000001"/>
    <n v="0"/>
    <n v="0"/>
    <n v="1"/>
    <n v="1"/>
    <s v="SEWER"/>
    <n v="1"/>
    <n v="1"/>
    <n v="52700"/>
    <s v="YES"/>
    <n v="0"/>
    <s v="45-1002"/>
    <s v="All Public"/>
    <s v="SEWER"/>
    <s v="SEWER"/>
    <n v="52700"/>
    <m/>
    <m/>
    <n v="0"/>
    <n v="0"/>
    <n v="0"/>
    <n v="2006"/>
    <n v="1"/>
    <m/>
    <m/>
    <m/>
    <m/>
    <m/>
    <m/>
    <m/>
    <m/>
    <m/>
    <m/>
    <n v="1"/>
    <n v="1"/>
    <x v="6"/>
    <x v="6"/>
  </r>
  <r>
    <s v="48-1009D"/>
    <m/>
    <x v="0"/>
    <s v="5 SALT MEADOW RD"/>
    <n v="131"/>
    <s v="MANSFIELD JANE KENT"/>
    <s v="MR30"/>
    <s v="RES ACLNPO  MDL-00"/>
    <s v="48//1009/D/"/>
    <n v="0.76593999999999995"/>
    <n v="0"/>
    <n v="0"/>
    <n v="0"/>
    <n v="0"/>
    <m/>
    <n v="0"/>
    <n v="0"/>
    <n v="0"/>
    <s v="YES"/>
    <n v="0"/>
    <s v="48-1009D"/>
    <m/>
    <m/>
    <m/>
    <n v="0"/>
    <m/>
    <m/>
    <n v="0"/>
    <n v="0"/>
    <n v="0"/>
    <n v="0"/>
    <n v="0"/>
    <m/>
    <m/>
    <m/>
    <m/>
    <m/>
    <m/>
    <m/>
    <m/>
    <m/>
    <m/>
    <n v="1"/>
    <n v="1"/>
    <x v="0"/>
    <x v="0"/>
  </r>
  <r>
    <s v="45-1008"/>
    <m/>
    <x v="0"/>
    <s v="17 MAYFLOWER AVE"/>
    <n v="101"/>
    <s v="INGRAHAM VERNON L TRUSTEE"/>
    <s v="MR30"/>
    <s v="ONE FAMILY"/>
    <s v="45//1008//"/>
    <n v="1.2034899999999999"/>
    <n v="0"/>
    <n v="0"/>
    <n v="1"/>
    <n v="1"/>
    <s v="SEWER"/>
    <n v="1"/>
    <n v="1"/>
    <n v="9300"/>
    <s v="YES"/>
    <n v="0"/>
    <s v="45-1008"/>
    <s v="Public Water,Public Sewer"/>
    <s v="SEWER"/>
    <s v="SEWER"/>
    <n v="9300"/>
    <m/>
    <m/>
    <n v="0"/>
    <n v="0"/>
    <n v="2"/>
    <n v="950"/>
    <n v="1"/>
    <m/>
    <m/>
    <m/>
    <m/>
    <m/>
    <m/>
    <m/>
    <m/>
    <m/>
    <m/>
    <n v="2"/>
    <n v="1"/>
    <x v="5"/>
    <x v="5"/>
  </r>
  <r>
    <s v="45-F88"/>
    <m/>
    <x v="0"/>
    <s v="1 MAYFLOWER AVE"/>
    <n v="101"/>
    <s v="LORING STEVEN W TR ET ALS"/>
    <s v="MR30"/>
    <s v="ONE FAMILY"/>
    <s v="45//F88//"/>
    <n v="0.20376"/>
    <n v="1"/>
    <n v="1"/>
    <n v="1"/>
    <n v="1"/>
    <s v="SEPTIC"/>
    <n v="0"/>
    <n v="1"/>
    <n v="0"/>
    <s v="YES"/>
    <n v="0"/>
    <s v="45-F88"/>
    <s v="Public Water,Gas,Septic"/>
    <s v="SEPTIC"/>
    <s v="SEPTIC"/>
    <n v="0"/>
    <m/>
    <m/>
    <n v="1"/>
    <n v="1"/>
    <n v="3"/>
    <n v="1120"/>
    <n v="2"/>
    <m/>
    <m/>
    <m/>
    <m/>
    <m/>
    <m/>
    <m/>
    <m/>
    <m/>
    <m/>
    <n v="3"/>
    <n v="1"/>
    <x v="6"/>
    <x v="6"/>
  </r>
  <r>
    <s v="45-F83"/>
    <m/>
    <x v="0"/>
    <s v="5 MAYFLOWER AVE"/>
    <n v="101"/>
    <s v="LORING ROBERT O"/>
    <s v="MR30"/>
    <s v="ONE FAMILY"/>
    <s v="45//F83//"/>
    <n v="0.72204000000000002"/>
    <n v="1"/>
    <n v="1"/>
    <n v="1"/>
    <n v="1"/>
    <s v="SEPTIC"/>
    <n v="0"/>
    <n v="1"/>
    <n v="9100"/>
    <s v="YES"/>
    <n v="9100"/>
    <s v="45-F83"/>
    <s v="Public Water,Septic"/>
    <s v="SEPTIC"/>
    <s v="SEPTIC"/>
    <n v="9100"/>
    <m/>
    <m/>
    <n v="1"/>
    <n v="1"/>
    <n v="4"/>
    <n v="2436"/>
    <n v="2"/>
    <m/>
    <m/>
    <m/>
    <m/>
    <m/>
    <m/>
    <m/>
    <m/>
    <m/>
    <m/>
    <n v="2"/>
    <n v="1"/>
    <x v="5"/>
    <x v="5"/>
  </r>
  <r>
    <s v="44-1010C"/>
    <m/>
    <x v="0"/>
    <s v="73 MINOT AVE"/>
    <n v="131"/>
    <s v="NARROWS CONDOMINIUM TRUST"/>
    <s v="R30"/>
    <s v="RES ACLNPO  MDL-00"/>
    <s v="44//1010/C/"/>
    <n v="1.0462100000000001"/>
    <n v="0"/>
    <n v="0"/>
    <n v="0"/>
    <n v="0"/>
    <m/>
    <n v="0"/>
    <n v="0"/>
    <n v="0"/>
    <s v="YES"/>
    <n v="0"/>
    <s v="44-1010C"/>
    <m/>
    <m/>
    <m/>
    <n v="0"/>
    <m/>
    <m/>
    <n v="0"/>
    <n v="0"/>
    <n v="0"/>
    <n v="0"/>
    <n v="0"/>
    <m/>
    <m/>
    <m/>
    <m/>
    <m/>
    <m/>
    <m/>
    <m/>
    <m/>
    <m/>
    <n v="1"/>
    <n v="1"/>
    <x v="6"/>
    <x v="6"/>
  </r>
  <r>
    <s v="48-1015"/>
    <m/>
    <x v="0"/>
    <s v="170 MARION RD"/>
    <n v="101"/>
    <s v="ENGLISH JOHN B III"/>
    <s v="MR30"/>
    <s v="ONE FAMILY"/>
    <s v="48//1015//"/>
    <n v="0.36601"/>
    <n v="0"/>
    <n v="0"/>
    <n v="1"/>
    <n v="1"/>
    <s v="SEWER"/>
    <n v="1"/>
    <n v="1"/>
    <n v="12200"/>
    <s v="YES"/>
    <n v="0"/>
    <s v="48-1015"/>
    <m/>
    <m/>
    <s v="SEWER"/>
    <n v="12200"/>
    <m/>
    <m/>
    <n v="0"/>
    <n v="0"/>
    <n v="3"/>
    <n v="1120"/>
    <n v="1"/>
    <m/>
    <m/>
    <m/>
    <m/>
    <m/>
    <m/>
    <m/>
    <m/>
    <m/>
    <m/>
    <n v="1"/>
    <n v="1"/>
    <x v="0"/>
    <x v="0"/>
  </r>
  <r>
    <s v="45-1006"/>
    <m/>
    <x v="0"/>
    <s v="29 INDIAN NECK ROAD"/>
    <n v="101"/>
    <s v="LECONTE JEFFREY G"/>
    <s v="MR30"/>
    <s v="ONE FAMILY"/>
    <s v="45//1006//"/>
    <n v="0.19585"/>
    <n v="1"/>
    <n v="1"/>
    <n v="1"/>
    <n v="1"/>
    <s v="SEPTIC"/>
    <n v="0"/>
    <n v="1"/>
    <n v="9400"/>
    <s v="YES"/>
    <n v="9400"/>
    <s v="45-1006"/>
    <s v="Public Water,Septic"/>
    <s v="SEPTIC"/>
    <s v="SEPTIC"/>
    <n v="9400"/>
    <m/>
    <m/>
    <n v="1"/>
    <n v="1"/>
    <n v="3"/>
    <n v="1056"/>
    <n v="1"/>
    <m/>
    <m/>
    <m/>
    <m/>
    <m/>
    <m/>
    <m/>
    <m/>
    <m/>
    <m/>
    <n v="1"/>
    <n v="1"/>
    <x v="5"/>
    <x v="5"/>
  </r>
  <r>
    <s v="45-F82"/>
    <m/>
    <x v="0"/>
    <s v="5 ISSAK ST"/>
    <n v="101"/>
    <s v="MATTOS JOSEPH E"/>
    <s v="MR30"/>
    <s v="ONE FAMILY"/>
    <s v="45//F82//"/>
    <n v="0.30717"/>
    <n v="1"/>
    <n v="1"/>
    <n v="1"/>
    <n v="1"/>
    <s v="SEPTIC"/>
    <n v="0"/>
    <n v="1"/>
    <n v="3000"/>
    <s v="YES"/>
    <n v="3000"/>
    <s v="45-F82"/>
    <s v="Public Water,Gas,Septic"/>
    <s v="SEPTIC"/>
    <s v="SEPTIC"/>
    <n v="3000"/>
    <m/>
    <m/>
    <n v="1"/>
    <n v="1"/>
    <n v="2"/>
    <n v="1200"/>
    <n v="1"/>
    <m/>
    <m/>
    <m/>
    <m/>
    <m/>
    <m/>
    <m/>
    <m/>
    <m/>
    <m/>
    <n v="1"/>
    <n v="1"/>
    <x v="5"/>
    <x v="5"/>
  </r>
  <r>
    <s v="45-F86"/>
    <m/>
    <x v="0"/>
    <s v="3 MAYFLOWER AVE"/>
    <n v="101"/>
    <s v="KELENOSY JOHN A LIFE TENANT"/>
    <s v="MR30"/>
    <s v="ONE FAMILY"/>
    <s v="45//F86//"/>
    <n v="0.22869"/>
    <n v="1"/>
    <n v="1"/>
    <n v="1"/>
    <n v="1"/>
    <s v="SEPTIC"/>
    <n v="0"/>
    <n v="1"/>
    <n v="4200"/>
    <s v="YES"/>
    <n v="4200"/>
    <s v="45-F86"/>
    <s v="Public Water,Septic"/>
    <s v="SEPTIC"/>
    <s v="SEPTIC"/>
    <n v="4200"/>
    <m/>
    <m/>
    <n v="1"/>
    <n v="1"/>
    <n v="3"/>
    <n v="1580"/>
    <n v="1"/>
    <m/>
    <m/>
    <m/>
    <m/>
    <m/>
    <m/>
    <m/>
    <m/>
    <m/>
    <m/>
    <n v="2"/>
    <n v="1"/>
    <x v="6"/>
    <x v="6"/>
  </r>
  <r>
    <s v="45-1021"/>
    <m/>
    <x v="0"/>
    <s v="30 INDIAN NECK RD"/>
    <n v="924"/>
    <s v="COMM OF MASS"/>
    <s v="MR30"/>
    <s v="MASS X-WAY  MDL-00"/>
    <s v="45//1021//"/>
    <n v="2.22865"/>
    <n v="0"/>
    <n v="0"/>
    <n v="0"/>
    <n v="0"/>
    <m/>
    <n v="0"/>
    <n v="0"/>
    <n v="0"/>
    <s v="YES"/>
    <n v="0"/>
    <s v="45-1021"/>
    <s v="Public Water,Septic"/>
    <s v="SEPTIC"/>
    <m/>
    <n v="0"/>
    <m/>
    <m/>
    <n v="0"/>
    <n v="0"/>
    <n v="0"/>
    <n v="0"/>
    <n v="0"/>
    <m/>
    <m/>
    <m/>
    <m/>
    <m/>
    <m/>
    <m/>
    <m/>
    <m/>
    <m/>
    <n v="2"/>
    <n v="1"/>
    <x v="6"/>
    <x v="6"/>
  </r>
  <r>
    <s v="44-1010D"/>
    <m/>
    <x v="0"/>
    <s v="77 MINOT AVE"/>
    <n v="131"/>
    <s v="NARROWS CONDOMINIUM TRUST"/>
    <s v="R30"/>
    <s v="RES ACLNPO  MDL-00"/>
    <s v="44//1010/D/"/>
    <n v="1.0243"/>
    <n v="0"/>
    <n v="0"/>
    <n v="0"/>
    <n v="0"/>
    <m/>
    <n v="0"/>
    <n v="0"/>
    <n v="0"/>
    <s v="YES"/>
    <n v="0"/>
    <s v="44-1010D"/>
    <m/>
    <m/>
    <m/>
    <n v="0"/>
    <m/>
    <m/>
    <n v="0"/>
    <n v="0"/>
    <n v="0"/>
    <n v="0"/>
    <n v="0"/>
    <m/>
    <m/>
    <m/>
    <m/>
    <m/>
    <m/>
    <m/>
    <m/>
    <m/>
    <m/>
    <n v="1"/>
    <n v="1"/>
    <x v="6"/>
    <x v="6"/>
  </r>
  <r>
    <s v="44-2"/>
    <m/>
    <x v="0"/>
    <s v="2 FREIGHT HOUSE RD"/>
    <n v="101"/>
    <s v="CASSIDY DENIS J"/>
    <s v="MR30"/>
    <s v="ONE FAMILY"/>
    <s v="44//2//"/>
    <n v="0.84723999999999999"/>
    <n v="1"/>
    <n v="1"/>
    <n v="1"/>
    <n v="1"/>
    <s v="SEPTIC"/>
    <n v="0"/>
    <n v="1"/>
    <n v="12800"/>
    <s v="YES"/>
    <n v="12800"/>
    <s v="44-2"/>
    <s v="Public Water,Septic"/>
    <s v="SEPTIC"/>
    <s v="SEPTIC"/>
    <n v="12800"/>
    <m/>
    <m/>
    <n v="1"/>
    <n v="1"/>
    <n v="3"/>
    <n v="1300"/>
    <n v="2"/>
    <m/>
    <m/>
    <m/>
    <m/>
    <m/>
    <m/>
    <m/>
    <m/>
    <m/>
    <m/>
    <n v="1"/>
    <n v="1"/>
    <x v="6"/>
    <x v="6"/>
  </r>
  <r>
    <s v="48-1006B"/>
    <m/>
    <x v="0"/>
    <s v="0 GLENDA AVE"/>
    <n v="132"/>
    <s v="SPENCER KENNETH H"/>
    <s v="MR30"/>
    <s v="RES ACLNUD  MDL-00"/>
    <s v="48//1006/B/"/>
    <n v="0.70386000000000004"/>
    <n v="0"/>
    <n v="0"/>
    <n v="0"/>
    <n v="0"/>
    <m/>
    <n v="1"/>
    <n v="0"/>
    <n v="0"/>
    <s v="YES"/>
    <n v="0"/>
    <s v="48-1006B"/>
    <m/>
    <m/>
    <m/>
    <n v="0"/>
    <m/>
    <m/>
    <n v="0"/>
    <n v="0"/>
    <n v="0"/>
    <n v="0"/>
    <n v="0"/>
    <m/>
    <m/>
    <m/>
    <m/>
    <m/>
    <m/>
    <m/>
    <m/>
    <m/>
    <m/>
    <n v="0"/>
    <n v="1"/>
    <x v="4"/>
    <x v="4"/>
  </r>
  <r>
    <s v="47-1032"/>
    <m/>
    <x v="0"/>
    <s v="74 HIGH ST"/>
    <n v="906"/>
    <s v="CHURCH OF THE GOOD SHEPHERD"/>
    <s v="MR30"/>
    <s v="CHURCH ETC  MDL-96"/>
    <s v="47//1032//"/>
    <n v="0.29364000000000001"/>
    <n v="0"/>
    <n v="0"/>
    <n v="1"/>
    <n v="1"/>
    <s v="SEWER"/>
    <n v="1"/>
    <n v="1"/>
    <n v="10500"/>
    <s v="YES"/>
    <n v="0"/>
    <s v="47-1032"/>
    <s v="All Public"/>
    <s v="SEWER"/>
    <s v="SEWER"/>
    <n v="10500"/>
    <m/>
    <m/>
    <n v="0"/>
    <n v="0"/>
    <n v="0"/>
    <n v="8203"/>
    <n v="1"/>
    <m/>
    <m/>
    <m/>
    <m/>
    <m/>
    <m/>
    <m/>
    <m/>
    <m/>
    <m/>
    <n v="1"/>
    <n v="1"/>
    <x v="4"/>
    <x v="4"/>
  </r>
  <r>
    <s v="45-F87"/>
    <m/>
    <x v="0"/>
    <s v="1 MAYFLOWER AVE"/>
    <n v="132"/>
    <s v="LORING STEVEN W TR ET ALS"/>
    <s v="MR30"/>
    <s v="RES ACLNUD  MDL-00"/>
    <s v="45//F87//"/>
    <n v="0.24487"/>
    <n v="0"/>
    <n v="0"/>
    <n v="0"/>
    <n v="0"/>
    <m/>
    <n v="0"/>
    <n v="0"/>
    <n v="0"/>
    <s v="YES"/>
    <n v="0"/>
    <s v="45-F87"/>
    <s v="Public Water,Septic"/>
    <s v="SEPTIC"/>
    <m/>
    <n v="0"/>
    <m/>
    <m/>
    <n v="0"/>
    <n v="0"/>
    <n v="0"/>
    <n v="0"/>
    <n v="0"/>
    <m/>
    <m/>
    <m/>
    <m/>
    <m/>
    <m/>
    <m/>
    <m/>
    <m/>
    <m/>
    <n v="2"/>
    <n v="1"/>
    <x v="6"/>
    <x v="6"/>
  </r>
  <r>
    <s v="LAND_NOPARC"/>
    <m/>
    <x v="0"/>
    <m/>
    <n v="0"/>
    <m/>
    <m/>
    <m/>
    <m/>
    <n v="1.4999999999999999E-4"/>
    <n v="0"/>
    <n v="0"/>
    <n v="0"/>
    <n v="0"/>
    <m/>
    <n v="0"/>
    <n v="0"/>
    <n v="0"/>
    <s v="NO"/>
    <n v="0"/>
    <m/>
    <m/>
    <m/>
    <m/>
    <n v="0"/>
    <m/>
    <m/>
    <n v="0"/>
    <n v="0"/>
    <n v="0"/>
    <n v="0"/>
    <n v="0"/>
    <m/>
    <m/>
    <m/>
    <m/>
    <m/>
    <m/>
    <m/>
    <m/>
    <m/>
    <m/>
    <n v="0"/>
    <n v="1"/>
    <x v="6"/>
    <x v="6"/>
  </r>
  <r>
    <s v="47-1162"/>
    <m/>
    <x v="0"/>
    <s v="9 KENNEDY LN"/>
    <n v="903"/>
    <s v="TOWN OF WAREHAM"/>
    <m/>
    <s v="MUNICIPAL  MDL-00"/>
    <s v="47//1162//"/>
    <n v="8.1921199999999992"/>
    <n v="0"/>
    <n v="0"/>
    <n v="1"/>
    <n v="1"/>
    <s v="SEWER"/>
    <n v="1"/>
    <n v="1"/>
    <n v="3300"/>
    <s v="YES"/>
    <n v="0"/>
    <s v="47-1162"/>
    <m/>
    <m/>
    <s v="SEWER"/>
    <n v="3300"/>
    <m/>
    <m/>
    <n v="0"/>
    <n v="0"/>
    <n v="0"/>
    <n v="0"/>
    <n v="0"/>
    <m/>
    <m/>
    <m/>
    <m/>
    <m/>
    <m/>
    <m/>
    <m/>
    <m/>
    <m/>
    <n v="1"/>
    <n v="1"/>
    <x v="4"/>
    <x v="4"/>
  </r>
  <r>
    <s v="44-1"/>
    <m/>
    <x v="0"/>
    <s v="4 FREIGHT HOUSE RD"/>
    <n v="101"/>
    <s v="ATKINSON ELAINE M"/>
    <s v="MR30"/>
    <s v="ONE FAMILY"/>
    <s v="44//1//"/>
    <n v="0.72070000000000001"/>
    <n v="1"/>
    <n v="1"/>
    <n v="1"/>
    <n v="1"/>
    <s v="SEPTIC"/>
    <n v="0"/>
    <n v="1"/>
    <n v="1100"/>
    <s v="YES"/>
    <n v="1100"/>
    <s v="44-1"/>
    <s v="Public Water,Septic"/>
    <s v="SEPTIC"/>
    <s v="SEPTIC"/>
    <n v="1100"/>
    <m/>
    <m/>
    <n v="1"/>
    <n v="1"/>
    <n v="3"/>
    <n v="1300"/>
    <n v="2"/>
    <m/>
    <m/>
    <m/>
    <m/>
    <m/>
    <m/>
    <m/>
    <m/>
    <m/>
    <m/>
    <n v="1"/>
    <n v="1"/>
    <x v="6"/>
    <x v="6"/>
  </r>
  <r>
    <s v="45-1007"/>
    <m/>
    <x v="0"/>
    <s v="25 INDIAN NECK RD"/>
    <n v="101"/>
    <s v="CORNWELL CARL W"/>
    <s v="MR30"/>
    <s v="ONE FAMILY"/>
    <s v="45//1007//"/>
    <n v="0.98956999999999995"/>
    <n v="1"/>
    <n v="1"/>
    <n v="1"/>
    <n v="1"/>
    <s v="SEPTIC"/>
    <n v="0"/>
    <n v="0"/>
    <n v="0"/>
    <s v="YES"/>
    <n v="0"/>
    <s v="45-1007"/>
    <s v="Public Water,Septic"/>
    <s v="SEPTIC"/>
    <s v="SEPTIC"/>
    <n v="0"/>
    <m/>
    <m/>
    <n v="1"/>
    <n v="1"/>
    <n v="3"/>
    <n v="1689"/>
    <n v="1.5"/>
    <m/>
    <m/>
    <m/>
    <m/>
    <m/>
    <m/>
    <m/>
    <m/>
    <m/>
    <m/>
    <n v="1"/>
    <n v="1"/>
    <x v="5"/>
    <x v="5"/>
  </r>
  <r>
    <s v="48-T6"/>
    <m/>
    <x v="0"/>
    <s v="7 BOURNE TER"/>
    <n v="101"/>
    <s v="ANDREWS CHRISTOPHER L"/>
    <s v="MR30"/>
    <s v="ONE FAMILY"/>
    <s v="48//T6//"/>
    <n v="0.48513000000000001"/>
    <n v="0"/>
    <n v="0"/>
    <n v="1"/>
    <n v="1"/>
    <s v="SEWER"/>
    <n v="1"/>
    <n v="1"/>
    <n v="2100"/>
    <s v="YES"/>
    <n v="0"/>
    <s v="48-T6"/>
    <s v="All Public"/>
    <s v="SEWER"/>
    <s v="SEWER"/>
    <n v="2100"/>
    <m/>
    <m/>
    <n v="0"/>
    <n v="0"/>
    <n v="3"/>
    <n v="1400"/>
    <n v="2"/>
    <m/>
    <m/>
    <m/>
    <m/>
    <m/>
    <m/>
    <m/>
    <m/>
    <m/>
    <m/>
    <n v="0"/>
    <n v="1"/>
    <x v="4"/>
    <x v="4"/>
  </r>
  <r>
    <s v="47-1031"/>
    <m/>
    <x v="0"/>
    <s v="76 HIGH ST"/>
    <n v="121"/>
    <s v="KING MILTON L"/>
    <s v="MR30"/>
    <s v="BOARDNG HS"/>
    <s v="47//1031//"/>
    <n v="0.69920000000000004"/>
    <n v="0"/>
    <n v="0"/>
    <n v="1"/>
    <n v="1"/>
    <s v="SEWER"/>
    <n v="1"/>
    <n v="2"/>
    <n v="62900"/>
    <s v="YES"/>
    <n v="0"/>
    <s v="47-1031"/>
    <m/>
    <m/>
    <s v="SEWER"/>
    <n v="31450"/>
    <m/>
    <m/>
    <n v="0"/>
    <n v="0"/>
    <n v="8"/>
    <n v="6710"/>
    <n v="2"/>
    <m/>
    <m/>
    <m/>
    <m/>
    <m/>
    <m/>
    <m/>
    <m/>
    <m/>
    <m/>
    <n v="1"/>
    <n v="1"/>
    <x v="4"/>
    <x v="4"/>
  </r>
  <r>
    <s v="48-1014"/>
    <m/>
    <x v="0"/>
    <s v="164 MARION RD"/>
    <n v="101"/>
    <s v="NELSON CHERYL A"/>
    <s v="MR30"/>
    <s v="ONE FAMILY"/>
    <s v="48//1014//"/>
    <n v="0.26184000000000002"/>
    <n v="0"/>
    <n v="0"/>
    <n v="1"/>
    <n v="1"/>
    <s v="SEWER"/>
    <n v="1"/>
    <n v="1"/>
    <n v="7400"/>
    <s v="YES"/>
    <n v="0"/>
    <s v="48-1014"/>
    <s v="All Public"/>
    <s v="SEWER"/>
    <s v="SEWER"/>
    <n v="7400"/>
    <m/>
    <m/>
    <n v="0"/>
    <n v="0"/>
    <n v="3"/>
    <n v="1387"/>
    <n v="1.75"/>
    <m/>
    <m/>
    <m/>
    <m/>
    <m/>
    <m/>
    <m/>
    <m/>
    <m/>
    <m/>
    <n v="1"/>
    <n v="1"/>
    <x v="0"/>
    <x v="0"/>
  </r>
  <r>
    <s v="48-T11"/>
    <m/>
    <x v="0"/>
    <s v="6 BOURNE TER"/>
    <n v="101"/>
    <s v="BARTLETT JAMES M III"/>
    <s v="MR30"/>
    <s v="ONE FAMILY"/>
    <s v="48//T11//"/>
    <n v="0.33504"/>
    <n v="0"/>
    <n v="0"/>
    <n v="1"/>
    <n v="1"/>
    <s v="SEWER"/>
    <n v="1"/>
    <n v="1"/>
    <n v="400"/>
    <s v="YES"/>
    <n v="0"/>
    <s v="48-T11"/>
    <s v="All Public"/>
    <s v="SEWER"/>
    <s v="SEWER"/>
    <n v="400"/>
    <m/>
    <m/>
    <n v="0"/>
    <n v="0"/>
    <n v="3"/>
    <n v="984"/>
    <n v="1"/>
    <m/>
    <m/>
    <m/>
    <m/>
    <m/>
    <m/>
    <m/>
    <m/>
    <m/>
    <m/>
    <n v="1"/>
    <n v="1"/>
    <x v="4"/>
    <x v="4"/>
  </r>
  <r>
    <s v="45-F59S1"/>
    <m/>
    <x v="0"/>
    <s v="20 MAYFLOWER AVE"/>
    <n v="101"/>
    <s v="CARON STEPHANIE D"/>
    <s v="MR30"/>
    <s v="ONE FAMILY"/>
    <s v="45//F59/S1/"/>
    <n v="0.12742999999999999"/>
    <n v="1"/>
    <n v="1"/>
    <n v="1"/>
    <n v="1"/>
    <s v="SEPTIC"/>
    <n v="0"/>
    <n v="1"/>
    <n v="3000"/>
    <s v="YES"/>
    <n v="3000"/>
    <s v="45-F59S1"/>
    <s v="Public Water,Gas,Septic"/>
    <s v="SEPTIC"/>
    <s v="SEPTIC"/>
    <n v="3000"/>
    <m/>
    <m/>
    <n v="1"/>
    <n v="1"/>
    <n v="3"/>
    <n v="1576"/>
    <n v="1.5"/>
    <m/>
    <m/>
    <m/>
    <m/>
    <m/>
    <m/>
    <m/>
    <m/>
    <m/>
    <m/>
    <n v="1"/>
    <n v="1"/>
    <x v="5"/>
    <x v="5"/>
  </r>
  <r>
    <s v="LAND_NOPARC"/>
    <m/>
    <x v="0"/>
    <m/>
    <n v="0"/>
    <m/>
    <m/>
    <m/>
    <m/>
    <n v="7.7359999999999998E-2"/>
    <n v="0"/>
    <n v="0"/>
    <n v="0"/>
    <n v="0"/>
    <m/>
    <n v="0"/>
    <n v="0"/>
    <n v="0"/>
    <s v="NO"/>
    <n v="0"/>
    <m/>
    <m/>
    <m/>
    <m/>
    <n v="0"/>
    <m/>
    <m/>
    <n v="0"/>
    <n v="0"/>
    <n v="0"/>
    <n v="0"/>
    <n v="0"/>
    <m/>
    <m/>
    <m/>
    <m/>
    <m/>
    <m/>
    <m/>
    <m/>
    <m/>
    <m/>
    <n v="0"/>
    <n v="1"/>
    <x v="6"/>
    <x v="6"/>
  </r>
  <r>
    <s v="44-1009A"/>
    <m/>
    <x v="0"/>
    <s v="0 MINOT AVE REAR"/>
    <n v="132"/>
    <s v="PACIFICO RICHARD D"/>
    <s v="MR30"/>
    <s v="RES ACLNUD  MDL-00"/>
    <s v="44//1009/A/"/>
    <n v="0.49336999999999998"/>
    <n v="0"/>
    <n v="0"/>
    <n v="0"/>
    <n v="0"/>
    <m/>
    <n v="0"/>
    <n v="0"/>
    <n v="0"/>
    <s v="YES"/>
    <n v="0"/>
    <s v="44-1009A"/>
    <s v="Public Water,Septic"/>
    <s v="SEPTIC"/>
    <m/>
    <n v="0"/>
    <m/>
    <m/>
    <n v="0"/>
    <n v="0"/>
    <n v="0"/>
    <n v="0"/>
    <n v="0"/>
    <m/>
    <m/>
    <m/>
    <m/>
    <m/>
    <m/>
    <m/>
    <m/>
    <m/>
    <m/>
    <n v="1"/>
    <n v="1"/>
    <x v="6"/>
    <x v="6"/>
  </r>
  <r>
    <s v="44-11"/>
    <m/>
    <x v="0"/>
    <s v="44 MINOT AVE"/>
    <n v="101"/>
    <s v="NORCROSS DAVID W JR"/>
    <s v="MR30"/>
    <s v="ONE FAMILY"/>
    <s v="44//11//"/>
    <n v="0.77619000000000005"/>
    <n v="1"/>
    <n v="1"/>
    <n v="1"/>
    <n v="1"/>
    <s v="SEPTIC"/>
    <n v="0"/>
    <n v="1"/>
    <n v="15800"/>
    <s v="YES"/>
    <n v="15800"/>
    <s v="44-11"/>
    <s v="Public Water,Septic"/>
    <s v="SEPTIC"/>
    <s v="SEPTIC"/>
    <n v="15800"/>
    <m/>
    <m/>
    <n v="1"/>
    <n v="1"/>
    <n v="3"/>
    <n v="960"/>
    <n v="1"/>
    <m/>
    <m/>
    <m/>
    <m/>
    <m/>
    <m/>
    <m/>
    <m/>
    <m/>
    <m/>
    <n v="1"/>
    <n v="1"/>
    <x v="6"/>
    <x v="6"/>
  </r>
  <r>
    <s v="44-12"/>
    <m/>
    <x v="0"/>
    <s v="46 MINOT AVE"/>
    <n v="130"/>
    <s v="BARTLEY JAMES H TRUSTEE OF"/>
    <s v="MR30"/>
    <s v="RES ACLNDV  MDL-00"/>
    <s v="44//12//"/>
    <n v="3.4553199999999999"/>
    <n v="0"/>
    <n v="0"/>
    <n v="0"/>
    <n v="0"/>
    <m/>
    <n v="0"/>
    <n v="0"/>
    <n v="0"/>
    <s v="YES"/>
    <n v="0"/>
    <s v="44-12"/>
    <s v="Public Water,Septic"/>
    <s v="SEPTIC"/>
    <m/>
    <n v="0"/>
    <m/>
    <m/>
    <n v="0"/>
    <n v="0"/>
    <n v="0"/>
    <n v="0"/>
    <n v="0"/>
    <m/>
    <m/>
    <m/>
    <m/>
    <m/>
    <m/>
    <m/>
    <m/>
    <m/>
    <m/>
    <n v="1"/>
    <n v="1"/>
    <x v="6"/>
    <x v="6"/>
  </r>
  <r>
    <s v="ESTUARY"/>
    <m/>
    <x v="0"/>
    <m/>
    <n v="0"/>
    <m/>
    <m/>
    <m/>
    <m/>
    <n v="1.85541"/>
    <n v="0"/>
    <n v="0"/>
    <n v="0"/>
    <n v="0"/>
    <m/>
    <n v="0"/>
    <n v="0"/>
    <n v="0"/>
    <s v="NO"/>
    <n v="0"/>
    <m/>
    <m/>
    <m/>
    <m/>
    <n v="0"/>
    <m/>
    <m/>
    <n v="0"/>
    <n v="0"/>
    <n v="0"/>
    <n v="0"/>
    <n v="0"/>
    <m/>
    <m/>
    <m/>
    <m/>
    <m/>
    <m/>
    <m/>
    <m/>
    <m/>
    <m/>
    <n v="0"/>
    <n v="1"/>
    <x v="6"/>
    <x v="6"/>
  </r>
  <r>
    <s v="45-1000B"/>
    <m/>
    <x v="0"/>
    <s v="17 SANDWICH RD"/>
    <n v="132"/>
    <s v="MAXIM FRANK E III ET ALS"/>
    <s v="MR30"/>
    <s v="RES ACLNUD  MDL-00"/>
    <s v="45//1000/B/"/>
    <n v="0.2485"/>
    <n v="0"/>
    <n v="0"/>
    <n v="0"/>
    <n v="0"/>
    <m/>
    <n v="0"/>
    <n v="0"/>
    <n v="0"/>
    <s v="YES"/>
    <n v="0"/>
    <s v="45-1000B"/>
    <s v="Public Water,Septic"/>
    <s v="SEPTIC"/>
    <m/>
    <n v="0"/>
    <m/>
    <m/>
    <n v="0"/>
    <n v="0"/>
    <n v="0"/>
    <n v="0"/>
    <n v="0"/>
    <m/>
    <m/>
    <m/>
    <m/>
    <m/>
    <m/>
    <m/>
    <m/>
    <m/>
    <m/>
    <n v="1"/>
    <n v="1"/>
    <x v="6"/>
    <x v="6"/>
  </r>
  <r>
    <s v="44-10"/>
    <m/>
    <x v="0"/>
    <s v="42 MINOT AVE"/>
    <n v="101"/>
    <s v="PIERCE KEVIN N"/>
    <s v="MR30"/>
    <s v="ONE FAMILY"/>
    <s v="44//10//"/>
    <n v="0.79193999999999998"/>
    <n v="1"/>
    <n v="1"/>
    <n v="1"/>
    <n v="1"/>
    <s v="SEPTIC"/>
    <n v="0"/>
    <n v="1"/>
    <n v="6600"/>
    <s v="YES"/>
    <n v="6600"/>
    <s v="44-10"/>
    <s v="Public Water,Septic"/>
    <s v="SEPTIC"/>
    <s v="SEPTIC"/>
    <n v="6600"/>
    <m/>
    <m/>
    <n v="1"/>
    <n v="1"/>
    <n v="3"/>
    <n v="1036"/>
    <n v="1"/>
    <m/>
    <m/>
    <m/>
    <m/>
    <m/>
    <m/>
    <m/>
    <m/>
    <m/>
    <m/>
    <n v="1"/>
    <n v="1"/>
    <x v="6"/>
    <x v="6"/>
  </r>
  <r>
    <s v="45-F57"/>
    <m/>
    <x v="0"/>
    <s v="17 INDIAN NECK RD"/>
    <n v="101"/>
    <s v="PETRIE CYNTHIA D"/>
    <s v="MR30"/>
    <s v="ONE FAMILY"/>
    <s v="45//F57//"/>
    <n v="0.31269999999999998"/>
    <n v="1"/>
    <n v="1"/>
    <n v="1"/>
    <n v="1"/>
    <s v="SEPTIC"/>
    <n v="0"/>
    <n v="1"/>
    <n v="10900"/>
    <s v="YES"/>
    <n v="10900"/>
    <s v="45-F57"/>
    <s v="Public Water,Gas,Septic"/>
    <s v="SEPTIC"/>
    <s v="SEPTIC"/>
    <n v="10900"/>
    <m/>
    <m/>
    <n v="1"/>
    <n v="1"/>
    <n v="3"/>
    <n v="1286"/>
    <n v="1.3"/>
    <m/>
    <m/>
    <m/>
    <m/>
    <m/>
    <m/>
    <m/>
    <m/>
    <m/>
    <m/>
    <n v="1"/>
    <n v="1"/>
    <x v="5"/>
    <x v="5"/>
  </r>
  <r>
    <s v="45-F56A"/>
    <m/>
    <x v="0"/>
    <s v="19 INDIAN NECK RD"/>
    <n v="101"/>
    <s v="DAUPHINAIS LINDA J"/>
    <s v="MR30"/>
    <s v="ONE FAMILY"/>
    <s v="45//F56/A/"/>
    <n v="0.26074000000000003"/>
    <n v="1"/>
    <n v="1"/>
    <n v="1"/>
    <n v="1"/>
    <s v="SEPTIC"/>
    <n v="0"/>
    <n v="0"/>
    <n v="0"/>
    <s v="YES"/>
    <n v="0"/>
    <s v="45-F56A"/>
    <s v="Public Water,Gas,Septic"/>
    <s v="SEPTIC"/>
    <s v="SEPTIC"/>
    <n v="0"/>
    <m/>
    <m/>
    <n v="1"/>
    <n v="1"/>
    <n v="4"/>
    <n v="1456"/>
    <n v="2"/>
    <m/>
    <m/>
    <m/>
    <m/>
    <m/>
    <m/>
    <m/>
    <m/>
    <m/>
    <m/>
    <n v="1"/>
    <n v="1"/>
    <x v="5"/>
    <x v="5"/>
  </r>
  <r>
    <s v="45-F58"/>
    <m/>
    <x v="0"/>
    <s v="15 INDIAN NECK RD"/>
    <n v="101"/>
    <s v="CARDOZA PATRICIA ANN"/>
    <s v="MR30"/>
    <s v="ONE FAMILY"/>
    <s v="45//F58//"/>
    <n v="0.29113"/>
    <n v="1"/>
    <n v="1"/>
    <n v="1"/>
    <n v="1"/>
    <s v="SEPTIC"/>
    <n v="0"/>
    <n v="1"/>
    <n v="6300"/>
    <s v="YES"/>
    <n v="6300"/>
    <s v="45-F58"/>
    <s v="Public Water,Septic"/>
    <s v="SEPTIC"/>
    <s v="SEPTIC"/>
    <n v="6300"/>
    <m/>
    <m/>
    <n v="1"/>
    <n v="1"/>
    <n v="2"/>
    <n v="1280"/>
    <n v="1"/>
    <m/>
    <m/>
    <m/>
    <m/>
    <m/>
    <m/>
    <m/>
    <m/>
    <m/>
    <m/>
    <n v="1"/>
    <n v="1"/>
    <x v="5"/>
    <x v="5"/>
  </r>
  <r>
    <s v="48-1011"/>
    <m/>
    <x v="0"/>
    <s v="156 MARION RD"/>
    <n v="101"/>
    <s v="BOLIVER EUGENIA A ET ALS"/>
    <s v="MR30"/>
    <s v="ONE FAMILY"/>
    <s v="48//1011//"/>
    <n v="0.50605"/>
    <n v="0"/>
    <n v="0"/>
    <n v="1"/>
    <n v="1"/>
    <s v="SEWER"/>
    <n v="1"/>
    <n v="1"/>
    <n v="5200"/>
    <s v="YES"/>
    <n v="0"/>
    <s v="48-1011"/>
    <s v="All Public"/>
    <s v="SEWER"/>
    <s v="SEWER"/>
    <n v="5200"/>
    <m/>
    <m/>
    <n v="0"/>
    <n v="0"/>
    <n v="4"/>
    <n v="1791"/>
    <n v="1.9"/>
    <m/>
    <m/>
    <m/>
    <m/>
    <m/>
    <m/>
    <m/>
    <m/>
    <m/>
    <m/>
    <n v="2"/>
    <n v="1"/>
    <x v="0"/>
    <x v="0"/>
  </r>
  <r>
    <s v="45-F60A"/>
    <m/>
    <x v="0"/>
    <s v="11 INDIAN NECK RD"/>
    <n v="101"/>
    <s v="CROMBLEHOLME DAVID G"/>
    <s v="MR30"/>
    <s v="ONE FAMILY"/>
    <s v="45//F60/A/"/>
    <n v="0.27006000000000002"/>
    <n v="1"/>
    <n v="1"/>
    <n v="1"/>
    <n v="1"/>
    <s v="SEPTIC"/>
    <n v="0"/>
    <n v="1"/>
    <n v="1300"/>
    <s v="YES"/>
    <n v="1300"/>
    <s v="45-F60A"/>
    <s v="Public Water,Gas,Septic"/>
    <s v="SEPTIC"/>
    <s v="SEPTIC"/>
    <n v="1300"/>
    <m/>
    <m/>
    <n v="1"/>
    <n v="1"/>
    <n v="2"/>
    <n v="587"/>
    <n v="1"/>
    <m/>
    <m/>
    <m/>
    <m/>
    <m/>
    <m/>
    <m/>
    <m/>
    <m/>
    <m/>
    <n v="2"/>
    <n v="1"/>
    <x v="5"/>
    <x v="5"/>
  </r>
  <r>
    <s v="45-FD"/>
    <m/>
    <x v="0"/>
    <s v="14 MAYFLOWER AVE"/>
    <n v="101"/>
    <s v="GAMACHE DAVID A"/>
    <s v="MR30"/>
    <s v="ONE FAMILY"/>
    <s v="45//FD//"/>
    <n v="0.19830999999999999"/>
    <n v="1"/>
    <n v="1"/>
    <n v="1"/>
    <n v="1"/>
    <s v="SEPTIC"/>
    <n v="0"/>
    <n v="1"/>
    <n v="11600"/>
    <s v="YES"/>
    <n v="11600"/>
    <s v="45-FD"/>
    <s v="Public Water,Septic"/>
    <s v="SEPTIC"/>
    <s v="SEPTIC"/>
    <n v="11600"/>
    <m/>
    <m/>
    <n v="1"/>
    <n v="1"/>
    <n v="3"/>
    <n v="1416"/>
    <n v="1.5"/>
    <m/>
    <m/>
    <m/>
    <m/>
    <m/>
    <m/>
    <m/>
    <m/>
    <m/>
    <m/>
    <n v="1"/>
    <n v="1"/>
    <x v="5"/>
    <x v="5"/>
  </r>
  <r>
    <s v="44-9"/>
    <m/>
    <x v="0"/>
    <s v="1 FREIGHT HOUSE RD"/>
    <n v="101"/>
    <s v="COLLIER JOHN W"/>
    <s v="MR30"/>
    <s v="ONE FAMILY"/>
    <s v="44//9//"/>
    <n v="0.74941999999999998"/>
    <n v="1"/>
    <n v="1"/>
    <n v="1"/>
    <n v="1"/>
    <s v="SEPTIC"/>
    <n v="0"/>
    <n v="1"/>
    <n v="9200"/>
    <s v="YES"/>
    <n v="9200"/>
    <s v="44-9"/>
    <s v="Public Water,Septic"/>
    <s v="SEPTIC"/>
    <s v="SEPTIC"/>
    <n v="9200"/>
    <m/>
    <m/>
    <n v="1"/>
    <n v="1"/>
    <n v="3"/>
    <n v="1550"/>
    <n v="1.9"/>
    <m/>
    <m/>
    <m/>
    <m/>
    <m/>
    <m/>
    <m/>
    <m/>
    <m/>
    <m/>
    <n v="1"/>
    <n v="1"/>
    <x v="6"/>
    <x v="6"/>
  </r>
  <r>
    <s v="48-T4"/>
    <m/>
    <x v="0"/>
    <s v="5 BOURNE TER"/>
    <n v="101"/>
    <s v="SCOTT BRIAN M"/>
    <s v="MR30"/>
    <s v="ONE FAMILY"/>
    <s v="48//T4//"/>
    <n v="0.53525999999999996"/>
    <n v="0"/>
    <n v="0"/>
    <n v="1"/>
    <n v="1"/>
    <s v="SEWER"/>
    <n v="1"/>
    <n v="1"/>
    <n v="7700"/>
    <s v="YES"/>
    <n v="0"/>
    <s v="48-T4"/>
    <s v="All Public"/>
    <s v="SEWER"/>
    <s v="SEWER"/>
    <n v="7700"/>
    <m/>
    <m/>
    <n v="0"/>
    <n v="0"/>
    <n v="5"/>
    <n v="1716"/>
    <n v="2"/>
    <m/>
    <m/>
    <m/>
    <m/>
    <m/>
    <m/>
    <m/>
    <m/>
    <m/>
    <m/>
    <n v="0"/>
    <n v="1"/>
    <x v="4"/>
    <x v="4"/>
  </r>
  <r>
    <s v="47-1053"/>
    <m/>
    <x v="0"/>
    <s v="63 HIGH ST"/>
    <n v="101"/>
    <s v="DEMORANVILLE CAROLYN J"/>
    <s v="MR30"/>
    <s v="ONE FAMILY"/>
    <s v="47//1053//"/>
    <n v="0.24812999999999999"/>
    <n v="0"/>
    <n v="0"/>
    <n v="1"/>
    <n v="1"/>
    <s v="SEWER"/>
    <n v="1"/>
    <n v="1"/>
    <n v="13000"/>
    <s v="YES"/>
    <n v="0"/>
    <s v="47-1053"/>
    <s v="All Public"/>
    <s v="SEWER"/>
    <s v="SEWER"/>
    <n v="13000"/>
    <m/>
    <m/>
    <n v="0"/>
    <n v="0"/>
    <n v="4"/>
    <n v="2012"/>
    <n v="2"/>
    <m/>
    <m/>
    <m/>
    <m/>
    <m/>
    <m/>
    <m/>
    <m/>
    <m/>
    <m/>
    <n v="1"/>
    <n v="1"/>
    <x v="6"/>
    <x v="6"/>
  </r>
  <r>
    <s v="47-1030"/>
    <m/>
    <x v="0"/>
    <s v="78 HIGH ST"/>
    <n v="906"/>
    <s v="ROMAN CATHOLIC BISHOP"/>
    <s v="MR30"/>
    <s v="CHURCH ETC  MDL-01"/>
    <s v="47//1030//"/>
    <n v="0.72450000000000003"/>
    <n v="0"/>
    <n v="0"/>
    <n v="1"/>
    <n v="1"/>
    <s v="SEWER"/>
    <n v="1"/>
    <n v="1"/>
    <n v="18500"/>
    <s v="YES"/>
    <n v="0"/>
    <s v="47-1030"/>
    <s v="All Public"/>
    <s v="SEWER"/>
    <s v="SEWER"/>
    <n v="18500"/>
    <m/>
    <m/>
    <n v="0"/>
    <n v="0"/>
    <n v="8"/>
    <n v="3796"/>
    <n v="2"/>
    <m/>
    <m/>
    <m/>
    <m/>
    <m/>
    <m/>
    <m/>
    <m/>
    <m/>
    <m/>
    <n v="1"/>
    <n v="1"/>
    <x v="4"/>
    <x v="4"/>
  </r>
  <r>
    <s v="45-F73"/>
    <m/>
    <x v="0"/>
    <s v="10 MAYFLOWER AVE"/>
    <n v="101"/>
    <s v="REED PETER T JR"/>
    <s v="MR30"/>
    <s v="ONE FAMILY"/>
    <s v="45//F73//"/>
    <n v="0.21701999999999999"/>
    <n v="1"/>
    <n v="1"/>
    <n v="1"/>
    <n v="1"/>
    <s v="SEPTIC"/>
    <n v="0"/>
    <n v="1"/>
    <n v="5900"/>
    <s v="YES"/>
    <n v="5900"/>
    <s v="45-F73"/>
    <s v="Public Water,Gas,Septic"/>
    <s v="SEPTIC"/>
    <s v="SEPTIC"/>
    <n v="5900"/>
    <m/>
    <m/>
    <n v="1"/>
    <n v="1"/>
    <n v="3"/>
    <n v="1376"/>
    <n v="2"/>
    <m/>
    <m/>
    <m/>
    <m/>
    <m/>
    <m/>
    <m/>
    <m/>
    <m/>
    <m/>
    <n v="1"/>
    <n v="1"/>
    <x v="5"/>
    <x v="5"/>
  </r>
  <r>
    <s v="48-1009B"/>
    <m/>
    <x v="0"/>
    <s v="4 SALT MEADOW RD"/>
    <n v="132"/>
    <s v="NIEMI ROBERT"/>
    <s v="MR30"/>
    <s v="RES ACLNUD  MDL-00"/>
    <s v="48//1009/B/"/>
    <n v="8.7129999999999999E-2"/>
    <n v="0"/>
    <n v="0"/>
    <n v="0"/>
    <n v="0"/>
    <m/>
    <n v="0"/>
    <n v="0"/>
    <n v="0"/>
    <s v="YES"/>
    <n v="0"/>
    <s v="48-1009B"/>
    <m/>
    <m/>
    <m/>
    <n v="0"/>
    <m/>
    <m/>
    <n v="0"/>
    <n v="0"/>
    <n v="0"/>
    <n v="0"/>
    <n v="0"/>
    <m/>
    <m/>
    <m/>
    <m/>
    <m/>
    <m/>
    <m/>
    <m/>
    <m/>
    <m/>
    <n v="1"/>
    <n v="1"/>
    <x v="0"/>
    <x v="0"/>
  </r>
  <r>
    <s v="47-F5"/>
    <m/>
    <x v="0"/>
    <s v="1 WALSH BLVD"/>
    <n v="903"/>
    <s v="TOWN OF WAREHAM"/>
    <s v="R30"/>
    <s v="MUNICIPAL  MDL-96"/>
    <s v="47//F5//"/>
    <n v="5.8522499999999997"/>
    <n v="0"/>
    <n v="0"/>
    <n v="0"/>
    <n v="0"/>
    <m/>
    <n v="0"/>
    <n v="0"/>
    <n v="0"/>
    <s v="YES"/>
    <n v="0"/>
    <s v="47-F5"/>
    <m/>
    <m/>
    <m/>
    <n v="0"/>
    <m/>
    <m/>
    <n v="0"/>
    <n v="0"/>
    <n v="0"/>
    <n v="139335"/>
    <n v="2"/>
    <m/>
    <m/>
    <m/>
    <m/>
    <m/>
    <m/>
    <m/>
    <m/>
    <m/>
    <m/>
    <n v="1"/>
    <n v="1"/>
    <x v="4"/>
    <x v="4"/>
  </r>
  <r>
    <s v="LAND_NOPARC"/>
    <m/>
    <x v="0"/>
    <m/>
    <n v="0"/>
    <m/>
    <m/>
    <m/>
    <m/>
    <n v="4.6269999999999999E-2"/>
    <n v="0"/>
    <n v="0"/>
    <n v="0"/>
    <n v="0"/>
    <m/>
    <n v="0"/>
    <n v="0"/>
    <n v="0"/>
    <s v="NO"/>
    <n v="0"/>
    <m/>
    <m/>
    <m/>
    <m/>
    <n v="0"/>
    <m/>
    <m/>
    <n v="0"/>
    <n v="0"/>
    <n v="0"/>
    <n v="0"/>
    <n v="0"/>
    <m/>
    <m/>
    <m/>
    <m/>
    <m/>
    <m/>
    <m/>
    <m/>
    <m/>
    <m/>
    <n v="0"/>
    <n v="1"/>
    <x v="6"/>
    <x v="6"/>
  </r>
  <r>
    <s v="60-1017B"/>
    <m/>
    <x v="0"/>
    <s v="171 MARION RD"/>
    <n v="322"/>
    <s v="WILLIAMS GRANT A"/>
    <s v="MR30"/>
    <s v="STORE/SHOP  MDL-94"/>
    <s v="60//1017/B/"/>
    <n v="2.623E-2"/>
    <n v="0"/>
    <n v="0"/>
    <n v="1"/>
    <n v="1"/>
    <s v="SEWER"/>
    <n v="2"/>
    <n v="1"/>
    <n v="10000"/>
    <s v="YES"/>
    <n v="0"/>
    <s v="60-1017B"/>
    <s v="All Public"/>
    <s v="SEWER"/>
    <s v="SEWER"/>
    <n v="10000"/>
    <m/>
    <m/>
    <n v="0"/>
    <n v="0"/>
    <n v="0"/>
    <n v="2293"/>
    <n v="1"/>
    <m/>
    <m/>
    <m/>
    <m/>
    <m/>
    <m/>
    <m/>
    <m/>
    <m/>
    <m/>
    <n v="1"/>
    <n v="1"/>
    <x v="0"/>
    <x v="0"/>
  </r>
  <r>
    <s v="45-FB"/>
    <m/>
    <x v="0"/>
    <s v="9 INDIAN NECK RD"/>
    <n v="101"/>
    <s v="FEDERAL NATIONAL MORTGAGE"/>
    <s v="MR30"/>
    <s v="ONE FAMILY"/>
    <s v="45//FB//"/>
    <n v="0.33781"/>
    <n v="1"/>
    <n v="1"/>
    <n v="1"/>
    <n v="1"/>
    <s v="SEPTIC"/>
    <n v="0"/>
    <n v="1"/>
    <n v="8000"/>
    <s v="NO_W1"/>
    <n v="8000"/>
    <s v="45-FB"/>
    <s v="Public Water,Public Sewer"/>
    <s v="SEWER"/>
    <s v="SEPTIC"/>
    <n v="8000"/>
    <m/>
    <m/>
    <n v="1"/>
    <n v="1"/>
    <n v="4"/>
    <n v="1423"/>
    <n v="1.9"/>
    <m/>
    <m/>
    <m/>
    <m/>
    <m/>
    <m/>
    <m/>
    <m/>
    <m/>
    <m/>
    <n v="2"/>
    <n v="1"/>
    <x v="5"/>
    <x v="5"/>
  </r>
  <r>
    <s v="44-8"/>
    <m/>
    <x v="0"/>
    <s v="3 FREIGHT HOUSE RD"/>
    <n v="101"/>
    <s v="ROSE DAVID A"/>
    <s v="MR30"/>
    <s v="ONE FAMILY"/>
    <s v="44//8//"/>
    <n v="0.72243999999999997"/>
    <n v="1"/>
    <n v="1"/>
    <n v="1"/>
    <n v="1"/>
    <s v="SEPTIC"/>
    <n v="0"/>
    <n v="1"/>
    <n v="23900"/>
    <s v="YES"/>
    <n v="23900"/>
    <s v="44-8"/>
    <s v="Public Water,Septic"/>
    <s v="SEPTIC"/>
    <s v="SEPTIC"/>
    <n v="23900"/>
    <m/>
    <m/>
    <n v="1"/>
    <n v="1"/>
    <n v="4"/>
    <n v="1387"/>
    <n v="1.75"/>
    <m/>
    <m/>
    <m/>
    <m/>
    <m/>
    <m/>
    <m/>
    <m/>
    <m/>
    <m/>
    <n v="1"/>
    <n v="1"/>
    <x v="6"/>
    <x v="6"/>
  </r>
  <r>
    <s v="43-1074"/>
    <m/>
    <x v="0"/>
    <s v="124 MINOT AVE"/>
    <n v="131"/>
    <s v="HILL LAWRENCE J"/>
    <s v="MR30"/>
    <s v="RES ACLNPO  MDL-00"/>
    <s v="43//1074//"/>
    <n v="2.7536900000000002"/>
    <n v="0"/>
    <n v="0"/>
    <n v="0"/>
    <n v="0"/>
    <m/>
    <n v="0"/>
    <n v="0"/>
    <n v="0"/>
    <s v="YES"/>
    <n v="0"/>
    <s v="43-1074"/>
    <s v="All Public"/>
    <s v="SEWER"/>
    <m/>
    <n v="0"/>
    <m/>
    <m/>
    <n v="0"/>
    <n v="0"/>
    <n v="0"/>
    <n v="0"/>
    <n v="0"/>
    <m/>
    <m/>
    <m/>
    <m/>
    <m/>
    <m/>
    <m/>
    <m/>
    <m/>
    <m/>
    <n v="1"/>
    <n v="1"/>
    <x v="6"/>
    <x v="6"/>
  </r>
  <r>
    <s v="48-L6"/>
    <m/>
    <x v="0"/>
    <s v="11 LONGMEADOW DR"/>
    <n v="101"/>
    <s v="SPENCER KENNETH H"/>
    <s v="MR30"/>
    <s v="ONE FAMILY"/>
    <s v="48//L6//"/>
    <n v="0.16356999999999999"/>
    <n v="0"/>
    <n v="0"/>
    <n v="1"/>
    <n v="1"/>
    <s v="SEWER"/>
    <n v="1"/>
    <n v="1"/>
    <n v="8800"/>
    <s v="YES"/>
    <n v="0"/>
    <s v="48-L6"/>
    <s v="All Public"/>
    <s v="SEWER"/>
    <s v="SEWER"/>
    <n v="8800"/>
    <m/>
    <m/>
    <n v="0"/>
    <n v="0"/>
    <n v="4"/>
    <n v="1787"/>
    <n v="1.9"/>
    <m/>
    <m/>
    <m/>
    <m/>
    <m/>
    <m/>
    <m/>
    <m/>
    <m/>
    <m/>
    <n v="1"/>
    <n v="1"/>
    <x v="4"/>
    <x v="4"/>
  </r>
  <r>
    <s v="43-1075"/>
    <m/>
    <x v="0"/>
    <s v="114 MINOT AVE"/>
    <n v="131"/>
    <s v="MONAST JEFFREY J TR GREAT"/>
    <s v="MR30"/>
    <s v="RES ACLNPO  MDL-00"/>
    <s v="43//1075//"/>
    <n v="1.2220299999999999"/>
    <n v="0"/>
    <n v="0"/>
    <n v="0"/>
    <n v="0"/>
    <m/>
    <n v="0"/>
    <n v="0"/>
    <n v="0"/>
    <s v="YES"/>
    <n v="0"/>
    <s v="43-1075"/>
    <s v="All Public"/>
    <s v="SEWER"/>
    <m/>
    <n v="0"/>
    <m/>
    <m/>
    <n v="0"/>
    <n v="0"/>
    <n v="0"/>
    <n v="0"/>
    <n v="0"/>
    <m/>
    <m/>
    <m/>
    <m/>
    <m/>
    <m/>
    <m/>
    <m/>
    <m/>
    <m/>
    <n v="1"/>
    <n v="1"/>
    <x v="6"/>
    <x v="6"/>
  </r>
  <r>
    <s v="47-1129"/>
    <m/>
    <x v="0"/>
    <s v="137 MAIN ST"/>
    <n v="340"/>
    <s v="GOLDEN EYE REALTY TRUST"/>
    <s v="WRVL"/>
    <s v="OFFICE BLD  MDL-94"/>
    <s v="47//1129//"/>
    <n v="0.29609999999999997"/>
    <n v="0"/>
    <n v="0"/>
    <n v="1"/>
    <n v="1"/>
    <s v="SEWER"/>
    <n v="1"/>
    <n v="1"/>
    <n v="6600"/>
    <s v="YES"/>
    <n v="0"/>
    <s v="47-1129"/>
    <s v="All Public"/>
    <s v="SEWER"/>
    <s v="SEWER"/>
    <n v="6600"/>
    <m/>
    <m/>
    <n v="0"/>
    <n v="0"/>
    <n v="0"/>
    <n v="1332"/>
    <n v="1"/>
    <m/>
    <m/>
    <m/>
    <m/>
    <m/>
    <m/>
    <m/>
    <m/>
    <m/>
    <m/>
    <n v="1"/>
    <n v="1"/>
    <x v="6"/>
    <x v="6"/>
  </r>
  <r>
    <s v="45-F69"/>
    <m/>
    <x v="0"/>
    <s v="2 MAYFLOWER AVE"/>
    <n v="101"/>
    <s v="PAIVA DEBRA E"/>
    <s v="MR30"/>
    <s v="ONE FAMILY"/>
    <s v="45//F69//"/>
    <n v="0.31579000000000002"/>
    <n v="1"/>
    <n v="1"/>
    <n v="1"/>
    <n v="1"/>
    <s v="SEPTIC"/>
    <n v="0"/>
    <n v="1"/>
    <n v="10500"/>
    <s v="YES"/>
    <n v="10500"/>
    <s v="45-F69"/>
    <s v="Public Water,Septic"/>
    <s v="SEPTIC"/>
    <s v="SEPTIC"/>
    <n v="10500"/>
    <m/>
    <m/>
    <n v="1"/>
    <n v="1"/>
    <n v="3"/>
    <n v="1440"/>
    <n v="1.75"/>
    <m/>
    <m/>
    <m/>
    <m/>
    <m/>
    <m/>
    <m/>
    <m/>
    <m/>
    <m/>
    <n v="1"/>
    <n v="1"/>
    <x v="6"/>
    <x v="6"/>
  </r>
  <r>
    <s v="45-F59A"/>
    <m/>
    <x v="0"/>
    <s v="13 INDIAN NECK RD"/>
    <n v="101"/>
    <s v="MATHEWS THEODORE F JR"/>
    <s v="MR30"/>
    <s v="ONE FAMILY"/>
    <s v="45//F59/A/"/>
    <n v="0.16044"/>
    <n v="1"/>
    <n v="1"/>
    <n v="1"/>
    <n v="1"/>
    <s v="SEPTIC"/>
    <n v="0"/>
    <n v="1"/>
    <n v="2500"/>
    <s v="YES"/>
    <n v="2500"/>
    <s v="45-F59A"/>
    <s v="Public Water,Gas,Septic"/>
    <s v="SEPTIC"/>
    <s v="SEPTIC"/>
    <n v="2500"/>
    <m/>
    <m/>
    <n v="1"/>
    <n v="1"/>
    <n v="2"/>
    <n v="822"/>
    <n v="1"/>
    <m/>
    <m/>
    <m/>
    <m/>
    <m/>
    <m/>
    <m/>
    <m/>
    <m/>
    <m/>
    <n v="2"/>
    <n v="1"/>
    <x v="5"/>
    <x v="5"/>
  </r>
  <r>
    <s v="47-1054"/>
    <m/>
    <x v="0"/>
    <s v="69 HIGH ST"/>
    <n v="101"/>
    <s v="HINMAN KATHARINE L"/>
    <s v="MR30"/>
    <s v="ONE FAMILY"/>
    <s v="47//1054//"/>
    <n v="0.31245000000000001"/>
    <n v="0"/>
    <n v="0"/>
    <n v="1"/>
    <n v="1"/>
    <s v="SEWER"/>
    <n v="1"/>
    <n v="1"/>
    <n v="6500"/>
    <s v="YES"/>
    <n v="0"/>
    <s v="47-1054"/>
    <s v="All Public"/>
    <s v="SEWER"/>
    <s v="SEWER"/>
    <n v="6500"/>
    <m/>
    <m/>
    <n v="0"/>
    <n v="0"/>
    <n v="4"/>
    <n v="2273"/>
    <n v="2"/>
    <m/>
    <m/>
    <m/>
    <m/>
    <m/>
    <m/>
    <m/>
    <m/>
    <m/>
    <m/>
    <n v="1"/>
    <n v="1"/>
    <x v="6"/>
    <x v="6"/>
  </r>
  <r>
    <s v="47-1116"/>
    <m/>
    <x v="0"/>
    <s v="140 MAIN ST  OFF"/>
    <n v="104"/>
    <s v="CHILDS CHERYLL ANN"/>
    <s v="WRVL"/>
    <s v="TWO FAMILY"/>
    <s v="47//1116//"/>
    <n v="0.24346000000000001"/>
    <n v="0"/>
    <n v="0"/>
    <n v="1"/>
    <n v="1"/>
    <s v="SEWER"/>
    <n v="1"/>
    <n v="1"/>
    <n v="12600"/>
    <s v="YES"/>
    <n v="0"/>
    <s v="47-1116"/>
    <s v="All Public"/>
    <s v="SEWER"/>
    <s v="SEWER"/>
    <n v="12600"/>
    <m/>
    <m/>
    <n v="0"/>
    <n v="0"/>
    <n v="4"/>
    <n v="1916"/>
    <n v="2"/>
    <m/>
    <m/>
    <m/>
    <m/>
    <m/>
    <m/>
    <m/>
    <m/>
    <m/>
    <m/>
    <n v="1"/>
    <n v="1"/>
    <x v="6"/>
    <x v="6"/>
  </r>
  <r>
    <s v="45-F56B"/>
    <m/>
    <x v="0"/>
    <s v="21 INDIAN NECK RD"/>
    <n v="101"/>
    <s v="SILVA AVELINO P"/>
    <s v="MR30"/>
    <s v="ONE FAMILY"/>
    <s v="45//F56/B/"/>
    <n v="0.17047000000000001"/>
    <n v="0"/>
    <n v="0"/>
    <n v="1"/>
    <n v="1"/>
    <s v="SEWER"/>
    <n v="1"/>
    <n v="2"/>
    <n v="8200"/>
    <s v="YES"/>
    <n v="0"/>
    <s v="45-F56B"/>
    <s v="Public Water,Septic"/>
    <s v="SEPTIC"/>
    <s v="SEWER"/>
    <n v="4100"/>
    <m/>
    <m/>
    <n v="0"/>
    <n v="0"/>
    <n v="2"/>
    <n v="920"/>
    <n v="1"/>
    <m/>
    <m/>
    <m/>
    <m/>
    <m/>
    <m/>
    <m/>
    <m/>
    <m/>
    <m/>
    <n v="1"/>
    <n v="1"/>
    <x v="5"/>
    <x v="5"/>
  </r>
  <r>
    <s v="45-F70"/>
    <m/>
    <x v="0"/>
    <s v="4 MAYFLOWER AVE"/>
    <n v="101"/>
    <s v="SCHAAF PATRICIA A"/>
    <s v="MR30"/>
    <s v="ONE FAMILY"/>
    <s v="45//F70//"/>
    <n v="0.28119"/>
    <n v="1"/>
    <n v="1"/>
    <n v="1"/>
    <n v="1"/>
    <s v="SEPTIC"/>
    <n v="0"/>
    <n v="1"/>
    <n v="4200"/>
    <s v="YES"/>
    <n v="4200"/>
    <s v="45-F70"/>
    <s v="Public Water,Gas,Septic"/>
    <s v="SEPTIC"/>
    <s v="SEPTIC"/>
    <n v="4200"/>
    <m/>
    <m/>
    <n v="1"/>
    <n v="1"/>
    <n v="1"/>
    <n v="1652"/>
    <n v="1.75"/>
    <m/>
    <m/>
    <m/>
    <m/>
    <m/>
    <m/>
    <m/>
    <m/>
    <m/>
    <m/>
    <n v="1"/>
    <n v="1"/>
    <x v="6"/>
    <x v="6"/>
  </r>
  <r>
    <s v="47-1117"/>
    <m/>
    <x v="0"/>
    <s v="166 MAIN ST"/>
    <n v="130"/>
    <s v="MEROLLA CHIROPRACTIC INC"/>
    <s v="WRVL"/>
    <s v="PRI RES  MDL-01"/>
    <s v="47//1117//"/>
    <n v="0.48914000000000002"/>
    <n v="0"/>
    <n v="0"/>
    <n v="1"/>
    <n v="1"/>
    <s v="SEWER"/>
    <n v="2"/>
    <n v="3"/>
    <n v="10200"/>
    <s v="YES"/>
    <n v="0"/>
    <s v="47-1117"/>
    <s v="All Public"/>
    <s v="SEWER"/>
    <s v="SEWER"/>
    <n v="3400"/>
    <m/>
    <m/>
    <n v="0"/>
    <n v="0"/>
    <n v="2"/>
    <n v="1946"/>
    <n v="1.5"/>
    <m/>
    <m/>
    <m/>
    <m/>
    <m/>
    <m/>
    <m/>
    <m/>
    <m/>
    <m/>
    <n v="1"/>
    <n v="1"/>
    <x v="6"/>
    <x v="6"/>
  </r>
  <r>
    <s v="45-F71"/>
    <m/>
    <x v="0"/>
    <s v="6 MAYFLOWER AVE"/>
    <n v="132"/>
    <s v="JOHNSON ALTON"/>
    <s v="MR30"/>
    <s v="RES ACLNUD  MDL-00"/>
    <s v="45//F71//"/>
    <n v="0.52380000000000004"/>
    <n v="0"/>
    <n v="0"/>
    <n v="0"/>
    <n v="0"/>
    <m/>
    <n v="0"/>
    <n v="0"/>
    <n v="0"/>
    <s v="NO_W1"/>
    <n v="0"/>
    <s v="45-F71"/>
    <s v="Public Water,Septic"/>
    <s v="SEPTIC"/>
    <m/>
    <n v="0"/>
    <m/>
    <m/>
    <n v="0"/>
    <n v="0"/>
    <n v="0"/>
    <n v="0"/>
    <n v="0"/>
    <m/>
    <m/>
    <m/>
    <m/>
    <m/>
    <m/>
    <m/>
    <m/>
    <m/>
    <m/>
    <n v="1"/>
    <n v="1"/>
    <x v="6"/>
    <x v="6"/>
  </r>
  <r>
    <s v="45-1017"/>
    <m/>
    <x v="0"/>
    <s v="28 INDIAN NECK RD"/>
    <n v="101"/>
    <s v="LEONARD ELIZABETH A"/>
    <s v="MR30"/>
    <s v="ONE FAMILY"/>
    <s v="45//1017//"/>
    <n v="7.8209400000000002"/>
    <n v="1"/>
    <n v="1"/>
    <n v="1"/>
    <n v="1"/>
    <s v="SEPTIC"/>
    <n v="0"/>
    <n v="1"/>
    <n v="5700"/>
    <s v="YES"/>
    <n v="5700"/>
    <s v="45-1017"/>
    <s v="Public Water,Gas,Septic"/>
    <s v="SEPTIC"/>
    <s v="SEPTIC"/>
    <n v="5700"/>
    <m/>
    <m/>
    <n v="1"/>
    <n v="1"/>
    <n v="3"/>
    <n v="1719"/>
    <n v="1.75"/>
    <m/>
    <m/>
    <m/>
    <m/>
    <m/>
    <m/>
    <m/>
    <m/>
    <m/>
    <m/>
    <n v="1"/>
    <n v="1"/>
    <x v="5"/>
    <x v="5"/>
  </r>
  <r>
    <s v="47-1130"/>
    <m/>
    <x v="0"/>
    <s v="149 MAIN ST"/>
    <n v="310"/>
    <s v="THOMAS WILLIS"/>
    <s v="WRVL"/>
    <s v="PRI COMM  MDL-94"/>
    <s v="47//1130//"/>
    <n v="0.12529999999999999"/>
    <n v="0"/>
    <n v="0"/>
    <n v="1"/>
    <n v="1"/>
    <s v="SEWER"/>
    <n v="2"/>
    <n v="2"/>
    <n v="12700"/>
    <s v="YES"/>
    <n v="0"/>
    <s v="47-1130"/>
    <s v="All Public"/>
    <s v="SEWER"/>
    <s v="SEWER"/>
    <n v="6350"/>
    <m/>
    <m/>
    <n v="0"/>
    <n v="0"/>
    <n v="0"/>
    <n v="1052"/>
    <n v="1.5"/>
    <m/>
    <m/>
    <m/>
    <m/>
    <m/>
    <m/>
    <m/>
    <m/>
    <m/>
    <m/>
    <n v="1"/>
    <n v="1"/>
    <x v="6"/>
    <x v="6"/>
  </r>
  <r>
    <s v="47-1161"/>
    <m/>
    <x v="0"/>
    <s v="1 MERCHANTS WAY"/>
    <n v="903"/>
    <s v="TOWN OF WAREHAM"/>
    <m/>
    <s v="MUNICIPAL  MDL-00"/>
    <s v="47//1161//"/>
    <n v="0.30486999999999997"/>
    <n v="0"/>
    <n v="0"/>
    <n v="0"/>
    <n v="0"/>
    <m/>
    <n v="0"/>
    <n v="0"/>
    <n v="0"/>
    <s v="YES"/>
    <n v="0"/>
    <s v="47-1161"/>
    <m/>
    <m/>
    <m/>
    <n v="0"/>
    <m/>
    <m/>
    <n v="0"/>
    <n v="0"/>
    <n v="0"/>
    <n v="0"/>
    <n v="0"/>
    <m/>
    <m/>
    <m/>
    <m/>
    <m/>
    <m/>
    <m/>
    <m/>
    <m/>
    <m/>
    <n v="1"/>
    <n v="1"/>
    <x v="6"/>
    <x v="6"/>
  </r>
  <r>
    <s v="47-1029"/>
    <m/>
    <x v="0"/>
    <s v="82 HIGH ST"/>
    <n v="906"/>
    <s v="ROMAN CATHOLIC BISHOP"/>
    <s v="MR30"/>
    <s v="CHURCH ETC  MDL-94"/>
    <s v="47//1029//"/>
    <n v="0.74783999999999995"/>
    <n v="0"/>
    <n v="0"/>
    <n v="1"/>
    <n v="1"/>
    <s v="SEWER"/>
    <n v="1"/>
    <n v="2"/>
    <n v="39300"/>
    <s v="YES"/>
    <n v="0"/>
    <s v="47-1029"/>
    <s v="All Public"/>
    <s v="SEWER"/>
    <s v="SEWER"/>
    <n v="19650"/>
    <m/>
    <m/>
    <n v="0"/>
    <n v="0"/>
    <n v="0"/>
    <n v="10868"/>
    <n v="2"/>
    <m/>
    <m/>
    <m/>
    <m/>
    <m/>
    <m/>
    <m/>
    <m/>
    <m/>
    <m/>
    <n v="1"/>
    <n v="1"/>
    <x v="4"/>
    <x v="4"/>
  </r>
  <r>
    <s v="48-1006A"/>
    <m/>
    <x v="0"/>
    <s v="16 GLENDA AVE"/>
    <n v="101"/>
    <s v="BRONK DONNA M"/>
    <s v="MR30"/>
    <s v="ONE FAMILY"/>
    <s v="48//1006/A/"/>
    <n v="0.81872"/>
    <n v="0"/>
    <n v="0"/>
    <n v="1"/>
    <n v="1"/>
    <s v="SEWER"/>
    <n v="0"/>
    <n v="1"/>
    <n v="16500"/>
    <s v="YES"/>
    <n v="0"/>
    <s v="48-1006A"/>
    <m/>
    <m/>
    <s v="SEWER"/>
    <n v="16500"/>
    <m/>
    <m/>
    <n v="0"/>
    <n v="0"/>
    <n v="3"/>
    <n v="2848"/>
    <n v="3"/>
    <m/>
    <m/>
    <m/>
    <m/>
    <m/>
    <m/>
    <m/>
    <m/>
    <m/>
    <m/>
    <n v="1"/>
    <n v="1"/>
    <x v="4"/>
    <x v="4"/>
  </r>
  <r>
    <s v="LAND_NOPARC"/>
    <m/>
    <x v="0"/>
    <m/>
    <n v="0"/>
    <m/>
    <m/>
    <m/>
    <m/>
    <n v="4.2250000000000003E-2"/>
    <n v="0"/>
    <n v="0"/>
    <n v="0"/>
    <n v="0"/>
    <m/>
    <n v="0"/>
    <n v="0"/>
    <n v="0"/>
    <s v="NO"/>
    <n v="0"/>
    <m/>
    <m/>
    <m/>
    <m/>
    <n v="0"/>
    <m/>
    <m/>
    <n v="0"/>
    <n v="0"/>
    <n v="0"/>
    <n v="0"/>
    <n v="0"/>
    <m/>
    <m/>
    <m/>
    <m/>
    <m/>
    <m/>
    <m/>
    <m/>
    <m/>
    <m/>
    <n v="0"/>
    <n v="1"/>
    <x v="6"/>
    <x v="6"/>
  </r>
  <r>
    <s v="45-F63"/>
    <m/>
    <x v="0"/>
    <s v="5 INDIAN NECK RD"/>
    <n v="101"/>
    <s v="BINGHAM DONALD T"/>
    <s v="MR30"/>
    <s v="ONE FAMILY"/>
    <s v="45//F63//"/>
    <n v="0.44024000000000002"/>
    <n v="1"/>
    <n v="1"/>
    <n v="1"/>
    <n v="1"/>
    <s v="SEPTIC"/>
    <n v="0"/>
    <n v="1"/>
    <n v="6300"/>
    <s v="YES"/>
    <n v="6300"/>
    <s v="45-F63"/>
    <s v="Public Water,Septic"/>
    <s v="SEPTIC"/>
    <s v="SEPTIC"/>
    <n v="6300"/>
    <m/>
    <m/>
    <n v="1"/>
    <n v="1"/>
    <n v="2"/>
    <n v="2479"/>
    <n v="1.5"/>
    <m/>
    <m/>
    <m/>
    <m/>
    <m/>
    <m/>
    <m/>
    <m/>
    <m/>
    <m/>
    <n v="2"/>
    <n v="1"/>
    <x v="5"/>
    <x v="5"/>
  </r>
  <r>
    <s v="LAND_NOPARC"/>
    <m/>
    <x v="0"/>
    <m/>
    <n v="0"/>
    <m/>
    <m/>
    <m/>
    <m/>
    <n v="2.3000000000000001E-4"/>
    <n v="0"/>
    <n v="0"/>
    <n v="0"/>
    <n v="0"/>
    <m/>
    <n v="0"/>
    <n v="0"/>
    <n v="0"/>
    <s v="NO"/>
    <n v="0"/>
    <m/>
    <m/>
    <m/>
    <m/>
    <n v="0"/>
    <m/>
    <m/>
    <n v="0"/>
    <n v="0"/>
    <n v="0"/>
    <n v="0"/>
    <n v="0"/>
    <m/>
    <m/>
    <m/>
    <m/>
    <m/>
    <m/>
    <m/>
    <m/>
    <m/>
    <m/>
    <n v="0"/>
    <n v="1"/>
    <x v="6"/>
    <x v="6"/>
  </r>
  <r>
    <s v="45-1000A"/>
    <m/>
    <x v="0"/>
    <s v="3 SANDWICH RD"/>
    <n v="132"/>
    <s v="CAPE COD SHIPBUILDING CO"/>
    <s v="MR30"/>
    <s v="RES ACLNUD  MDL-00"/>
    <s v="45//1000/A/"/>
    <n v="0.16299"/>
    <n v="0"/>
    <n v="0"/>
    <n v="0"/>
    <n v="0"/>
    <m/>
    <n v="0"/>
    <n v="0"/>
    <n v="0"/>
    <s v="YES"/>
    <n v="0"/>
    <s v="45-1000A"/>
    <s v="Public Water,Septic"/>
    <s v="SEPTIC"/>
    <m/>
    <n v="0"/>
    <m/>
    <m/>
    <n v="0"/>
    <n v="0"/>
    <n v="0"/>
    <n v="0"/>
    <n v="0"/>
    <m/>
    <m/>
    <m/>
    <m/>
    <m/>
    <m/>
    <m/>
    <m/>
    <m/>
    <m/>
    <n v="1"/>
    <n v="1"/>
    <x v="6"/>
    <x v="6"/>
  </r>
  <r>
    <s v="44-1002"/>
    <m/>
    <x v="0"/>
    <s v="1 MINOT AVE  OFF"/>
    <n v="903"/>
    <s v="TOWN OF WAREHAM"/>
    <s v="MR30"/>
    <s v="MUNICIPAL  MDL-00"/>
    <s v="44//1002//"/>
    <n v="0.99587999999999999"/>
    <n v="0"/>
    <n v="0"/>
    <n v="0"/>
    <n v="0"/>
    <m/>
    <n v="0"/>
    <n v="0"/>
    <n v="0"/>
    <s v="YES"/>
    <n v="0"/>
    <s v="44-1002"/>
    <s v="Public Water,Septic"/>
    <s v="SEPTIC"/>
    <m/>
    <n v="0"/>
    <s v="fee simple"/>
    <s v="YES"/>
    <n v="0"/>
    <n v="0"/>
    <n v="0"/>
    <n v="0"/>
    <n v="0"/>
    <m/>
    <m/>
    <m/>
    <m/>
    <m/>
    <m/>
    <m/>
    <m/>
    <m/>
    <m/>
    <n v="1"/>
    <n v="1"/>
    <x v="6"/>
    <x v="6"/>
  </r>
  <r>
    <s v="48-1010"/>
    <m/>
    <x v="0"/>
    <s v="152 MARION RD"/>
    <n v="104"/>
    <s v="NIEMI ROBERT"/>
    <s v="MR30"/>
    <s v="TWO FAMILY"/>
    <s v="48//1010//"/>
    <n v="0.19259000000000001"/>
    <n v="0"/>
    <n v="0"/>
    <n v="1"/>
    <n v="1"/>
    <s v="SEWER"/>
    <n v="1"/>
    <n v="1"/>
    <n v="15300"/>
    <s v="YES"/>
    <n v="0"/>
    <s v="48-1010"/>
    <s v="All Public"/>
    <s v="SEWER"/>
    <s v="SEWER"/>
    <n v="15300"/>
    <m/>
    <m/>
    <n v="0"/>
    <n v="0"/>
    <n v="4"/>
    <n v="1728"/>
    <n v="1"/>
    <m/>
    <m/>
    <m/>
    <m/>
    <m/>
    <m/>
    <m/>
    <m/>
    <m/>
    <m/>
    <n v="1"/>
    <n v="1"/>
    <x v="0"/>
    <x v="0"/>
  </r>
  <r>
    <s v="44-1001"/>
    <m/>
    <x v="0"/>
    <s v="60 MINOT AVE"/>
    <n v="903"/>
    <s v="TOWN OF WAREHAM"/>
    <s v="MR30"/>
    <s v="MUNICIPAL  MDL-00"/>
    <s v="44//1001//"/>
    <n v="1.80932"/>
    <n v="0"/>
    <n v="0"/>
    <n v="0"/>
    <n v="0"/>
    <m/>
    <n v="0"/>
    <n v="18"/>
    <n v="92100"/>
    <s v="YES"/>
    <n v="0"/>
    <s v="44-1001"/>
    <s v="Public Water,Septic"/>
    <s v="SEPTIC"/>
    <m/>
    <n v="5116.67"/>
    <s v="fee simple"/>
    <s v="YES"/>
    <n v="0"/>
    <n v="0"/>
    <n v="0"/>
    <n v="0"/>
    <n v="0"/>
    <m/>
    <m/>
    <m/>
    <m/>
    <m/>
    <m/>
    <m/>
    <m/>
    <m/>
    <m/>
    <n v="1"/>
    <n v="1"/>
    <x v="6"/>
    <x v="6"/>
  </r>
  <r>
    <s v="48-T2B"/>
    <m/>
    <x v="0"/>
    <s v="3 BOURNE TER"/>
    <n v="101"/>
    <s v="PECHEY MELISSA A"/>
    <s v="MR30"/>
    <s v="ONE FAMILY"/>
    <s v="48//T2/B/"/>
    <n v="0.42537999999999998"/>
    <n v="0"/>
    <n v="0"/>
    <n v="1"/>
    <n v="1"/>
    <s v="SEWER"/>
    <n v="1"/>
    <n v="1"/>
    <n v="5900"/>
    <s v="YES"/>
    <n v="0"/>
    <s v="48-T2B"/>
    <s v="All Public"/>
    <s v="SEWER"/>
    <s v="SEWER"/>
    <n v="5900"/>
    <m/>
    <m/>
    <n v="0"/>
    <n v="0"/>
    <n v="3"/>
    <n v="1128"/>
    <n v="1"/>
    <m/>
    <m/>
    <m/>
    <m/>
    <m/>
    <m/>
    <m/>
    <m/>
    <m/>
    <m/>
    <n v="1"/>
    <n v="1"/>
    <x v="4"/>
    <x v="4"/>
  </r>
  <r>
    <s v="48-L5"/>
    <m/>
    <x v="0"/>
    <s v="9 LONGMEADOW DR"/>
    <n v="101"/>
    <s v="GRALA SUZANNE L"/>
    <s v="MR30"/>
    <s v="ONE FAMILY"/>
    <s v="48//L5//"/>
    <n v="0.14599000000000001"/>
    <n v="0"/>
    <n v="0"/>
    <n v="1"/>
    <n v="1"/>
    <s v="SEWER"/>
    <n v="1"/>
    <n v="1"/>
    <n v="8500"/>
    <s v="YES"/>
    <n v="0"/>
    <s v="48-L5"/>
    <s v="All Public"/>
    <s v="SEWER"/>
    <s v="SEWER"/>
    <n v="8500"/>
    <m/>
    <m/>
    <n v="0"/>
    <n v="0"/>
    <n v="2"/>
    <n v="960"/>
    <n v="1"/>
    <m/>
    <m/>
    <m/>
    <m/>
    <m/>
    <m/>
    <m/>
    <m/>
    <m/>
    <m/>
    <n v="1"/>
    <n v="1"/>
    <x v="4"/>
    <x v="4"/>
  </r>
  <r>
    <s v="45-FA"/>
    <m/>
    <x v="0"/>
    <s v="7 INDIAN NECK RD"/>
    <n v="101"/>
    <s v="COSMO GEORGE E"/>
    <s v="MR30"/>
    <s v="ONE FAMILY"/>
    <s v="45//FA//"/>
    <n v="0.11808"/>
    <n v="1"/>
    <n v="1"/>
    <n v="1"/>
    <n v="1"/>
    <s v="SEPTIC"/>
    <n v="0"/>
    <n v="1"/>
    <n v="1600"/>
    <s v="YES"/>
    <n v="1600"/>
    <s v="45-FA"/>
    <s v="Public Water,Septic"/>
    <s v="SEPTIC"/>
    <s v="SEPTIC"/>
    <n v="1600"/>
    <m/>
    <m/>
    <n v="1"/>
    <n v="1"/>
    <n v="2"/>
    <n v="668"/>
    <n v="1"/>
    <m/>
    <m/>
    <m/>
    <m/>
    <m/>
    <m/>
    <m/>
    <m/>
    <m/>
    <m/>
    <n v="1"/>
    <n v="1"/>
    <x v="5"/>
    <x v="5"/>
  </r>
  <r>
    <s v="47-1115"/>
    <m/>
    <x v="0"/>
    <s v="172 MAIN ST"/>
    <n v="322"/>
    <s v="TIMSON WILLIAM J"/>
    <s v="WRVL"/>
    <s v="STORE/SHOP  MDL-94"/>
    <s v="47//1115//"/>
    <n v="0.26606000000000002"/>
    <n v="0"/>
    <n v="0"/>
    <n v="1"/>
    <n v="1"/>
    <s v="SEWER"/>
    <n v="1"/>
    <n v="1"/>
    <n v="33500"/>
    <s v="YES"/>
    <n v="0"/>
    <s v="47-1115"/>
    <s v="All Public"/>
    <s v="SEWER"/>
    <s v="SEWER"/>
    <n v="33500"/>
    <m/>
    <m/>
    <n v="0"/>
    <n v="0"/>
    <n v="0"/>
    <n v="3930"/>
    <n v="1"/>
    <m/>
    <m/>
    <m/>
    <m/>
    <m/>
    <m/>
    <m/>
    <m/>
    <m/>
    <m/>
    <n v="1"/>
    <n v="1"/>
    <x v="6"/>
    <x v="6"/>
  </r>
  <r>
    <s v="43-1070C"/>
    <m/>
    <x v="0"/>
    <s v="136 MINOT AVE"/>
    <n v="131"/>
    <s v="HILL LAWRENCE J"/>
    <s v="MR30"/>
    <s v="RES ACLNPO  MDL-00"/>
    <s v="43//1070/C/"/>
    <n v="0.59533000000000003"/>
    <n v="0"/>
    <n v="0"/>
    <n v="0"/>
    <n v="0"/>
    <m/>
    <n v="0"/>
    <n v="0"/>
    <n v="0"/>
    <s v="YES"/>
    <n v="0"/>
    <s v="43-1070C"/>
    <s v="All Public"/>
    <s v="SEWER"/>
    <m/>
    <n v="0"/>
    <m/>
    <m/>
    <n v="0"/>
    <n v="0"/>
    <n v="0"/>
    <n v="0"/>
    <n v="0"/>
    <m/>
    <m/>
    <m/>
    <m/>
    <m/>
    <m/>
    <m/>
    <m/>
    <m/>
    <m/>
    <n v="1"/>
    <n v="1"/>
    <x v="6"/>
    <x v="6"/>
  </r>
  <r>
    <s v="47-1113"/>
    <m/>
    <x v="0"/>
    <s v="176 MAIN ST"/>
    <n v="340"/>
    <s v="MAD HAT INC"/>
    <s v="WRVL"/>
    <s v="OFFICE BLD  MDL-94"/>
    <s v="47//1113//"/>
    <n v="0.81835000000000002"/>
    <n v="0"/>
    <n v="0"/>
    <n v="1"/>
    <n v="1"/>
    <s v="SEWER"/>
    <n v="1"/>
    <n v="1"/>
    <n v="3800"/>
    <s v="YES"/>
    <n v="0"/>
    <s v="47-1113"/>
    <s v="All Public"/>
    <s v="SEWER"/>
    <s v="SEWER"/>
    <n v="3800"/>
    <m/>
    <m/>
    <n v="0"/>
    <n v="0"/>
    <n v="0"/>
    <n v="5246"/>
    <n v="1"/>
    <m/>
    <m/>
    <m/>
    <m/>
    <m/>
    <m/>
    <m/>
    <m/>
    <m/>
    <m/>
    <n v="2"/>
    <n v="1"/>
    <x v="6"/>
    <x v="6"/>
  </r>
  <r>
    <s v="45-1001"/>
    <m/>
    <x v="0"/>
    <s v="19 SANDWICH RD"/>
    <n v="101"/>
    <s v="BYRNE WILLIAM P"/>
    <s v="MR30"/>
    <s v="ONE FAMILY"/>
    <s v="45//1001//"/>
    <n v="0.23300000000000001"/>
    <n v="1"/>
    <n v="1"/>
    <n v="1"/>
    <n v="1"/>
    <s v="SEPTIC"/>
    <n v="0"/>
    <n v="2"/>
    <n v="37100"/>
    <s v="YES"/>
    <n v="37100"/>
    <s v="45-1001"/>
    <s v="Public Water,Septic"/>
    <s v="SEPTIC"/>
    <s v="SEPTIC"/>
    <n v="18550"/>
    <m/>
    <m/>
    <n v="1"/>
    <n v="1"/>
    <n v="3"/>
    <n v="969"/>
    <n v="1.3"/>
    <m/>
    <m/>
    <m/>
    <m/>
    <m/>
    <m/>
    <m/>
    <m/>
    <m/>
    <m/>
    <n v="1"/>
    <n v="1"/>
    <x v="6"/>
    <x v="6"/>
  </r>
  <r>
    <s v="47-1160"/>
    <m/>
    <x v="0"/>
    <s v="0 MAIN ST"/>
    <n v="903"/>
    <s v="TOWN OF WAREHAM"/>
    <s v="WRVL"/>
    <s v="MUNICIPAL  MDL-00"/>
    <s v="47//1160//"/>
    <n v="5.518E-2"/>
    <n v="0"/>
    <n v="0"/>
    <n v="0"/>
    <n v="0"/>
    <m/>
    <n v="0"/>
    <n v="0"/>
    <n v="0"/>
    <s v="YES"/>
    <n v="0"/>
    <s v="47-1160"/>
    <m/>
    <m/>
    <m/>
    <n v="0"/>
    <m/>
    <m/>
    <n v="0"/>
    <n v="0"/>
    <n v="0"/>
    <n v="0"/>
    <n v="0"/>
    <m/>
    <m/>
    <m/>
    <m/>
    <m/>
    <m/>
    <m/>
    <m/>
    <m/>
    <m/>
    <n v="1"/>
    <n v="1"/>
    <x v="6"/>
    <x v="6"/>
  </r>
  <r>
    <s v="48-L7"/>
    <m/>
    <x v="0"/>
    <s v="12 LONGMEADOW DR"/>
    <n v="101"/>
    <s v="CARBONNEAU STEVEN"/>
    <s v="MR30"/>
    <s v="ONE FAMILY"/>
    <s v="48//L7//"/>
    <n v="0.14852000000000001"/>
    <n v="0"/>
    <n v="0"/>
    <n v="1"/>
    <n v="1"/>
    <s v="SEWER"/>
    <n v="1"/>
    <n v="1"/>
    <n v="10800"/>
    <s v="YES"/>
    <n v="0"/>
    <s v="48-L7"/>
    <s v="All Public"/>
    <s v="SEWER"/>
    <s v="SEWER"/>
    <n v="10800"/>
    <m/>
    <m/>
    <n v="0"/>
    <n v="0"/>
    <n v="3"/>
    <n v="960"/>
    <n v="1"/>
    <m/>
    <m/>
    <m/>
    <m/>
    <m/>
    <m/>
    <m/>
    <m/>
    <m/>
    <m/>
    <n v="1"/>
    <n v="1"/>
    <x v="4"/>
    <x v="4"/>
  </r>
  <r>
    <s v="47-1055"/>
    <m/>
    <x v="0"/>
    <s v="75 HIGH ST"/>
    <n v="905"/>
    <s v="TOBEY HOSPITAL INC"/>
    <s v="MR30"/>
    <s v="CHAR ORG  MDL-94"/>
    <s v="47//1055//"/>
    <n v="0.48093999999999998"/>
    <n v="0"/>
    <n v="0"/>
    <n v="1"/>
    <n v="1"/>
    <s v="SEWER"/>
    <n v="1"/>
    <n v="1"/>
    <n v="0"/>
    <s v="YES"/>
    <n v="0"/>
    <s v="47-1055"/>
    <s v="All Public"/>
    <s v="SEWER"/>
    <s v="SEWER"/>
    <n v="0"/>
    <m/>
    <m/>
    <n v="0"/>
    <n v="0"/>
    <n v="0"/>
    <n v="2550"/>
    <n v="1"/>
    <m/>
    <m/>
    <m/>
    <m/>
    <m/>
    <m/>
    <m/>
    <m/>
    <m/>
    <m/>
    <n v="1"/>
    <n v="1"/>
    <x v="6"/>
    <x v="6"/>
  </r>
  <r>
    <s v="47-1131"/>
    <m/>
    <x v="0"/>
    <s v="163 MAIN ST"/>
    <n v="333"/>
    <s v="ZECCO JANICE J &amp; SALVIDIO ANTHONY"/>
    <s v="WRVL"/>
    <s v="FUEL SV/PR"/>
    <s v="47//1131//"/>
    <n v="0.36774000000000001"/>
    <n v="0"/>
    <n v="0"/>
    <n v="1"/>
    <n v="1"/>
    <s v="SEWER"/>
    <n v="1"/>
    <n v="1"/>
    <n v="5500"/>
    <s v="YES"/>
    <n v="0"/>
    <s v="47-1131"/>
    <s v="All Public"/>
    <s v="SEWER"/>
    <s v="SEWER"/>
    <n v="5500"/>
    <m/>
    <m/>
    <n v="0"/>
    <n v="0"/>
    <n v="0"/>
    <n v="853"/>
    <n v="1"/>
    <m/>
    <m/>
    <m/>
    <m/>
    <m/>
    <m/>
    <m/>
    <m/>
    <m/>
    <m/>
    <n v="3"/>
    <n v="1"/>
    <x v="6"/>
    <x v="6"/>
  </r>
  <r>
    <s v="48-T10"/>
    <m/>
    <x v="0"/>
    <s v="4 BOURNE TER"/>
    <n v="101"/>
    <s v="BOU RAFAEL II"/>
    <s v="MR30"/>
    <s v="ONE FAMILY"/>
    <s v="48//T10//"/>
    <n v="0.14912"/>
    <n v="0"/>
    <n v="0"/>
    <n v="1"/>
    <n v="1"/>
    <s v="SEWER"/>
    <n v="1"/>
    <n v="1"/>
    <n v="3500"/>
    <s v="YES"/>
    <n v="0"/>
    <s v="48-T10"/>
    <s v="All Public,Gas"/>
    <s v="SEWER"/>
    <s v="SEWER"/>
    <n v="3500"/>
    <m/>
    <m/>
    <n v="0"/>
    <n v="0"/>
    <n v="3"/>
    <n v="1420"/>
    <n v="2"/>
    <m/>
    <m/>
    <m/>
    <m/>
    <m/>
    <m/>
    <m/>
    <m/>
    <m/>
    <m/>
    <n v="1"/>
    <n v="1"/>
    <x v="4"/>
    <x v="4"/>
  </r>
  <r>
    <s v="134-1000"/>
    <m/>
    <x v="0"/>
    <s v="8 SANDWICH RD"/>
    <n v="13"/>
    <s v="WOLVERTON JAN B TRUSTEE OF"/>
    <s v="SC"/>
    <s v="PRI RES  MDL-94"/>
    <s v="134//1000//"/>
    <n v="0.29715999999999998"/>
    <n v="1"/>
    <n v="1"/>
    <n v="1"/>
    <n v="1"/>
    <s v="SEPTIC"/>
    <n v="0"/>
    <n v="1"/>
    <n v="3200"/>
    <s v="YES"/>
    <n v="3200"/>
    <s v="134-1000"/>
    <s v="All Public"/>
    <s v="SEWER"/>
    <s v="SEPTIC"/>
    <n v="3200"/>
    <m/>
    <m/>
    <n v="1"/>
    <n v="1"/>
    <n v="1"/>
    <n v="1473"/>
    <n v="2.25"/>
    <m/>
    <m/>
    <m/>
    <m/>
    <m/>
    <m/>
    <m/>
    <m/>
    <m/>
    <m/>
    <n v="1"/>
    <n v="1"/>
    <x v="6"/>
    <x v="6"/>
  </r>
  <r>
    <s v="48-T1A"/>
    <m/>
    <x v="0"/>
    <s v="1 BOURNE TER"/>
    <n v="101"/>
    <s v="DELSIGNOR PAUL"/>
    <s v="MR30"/>
    <s v="ONE FAMILY"/>
    <s v="48//T1/A/"/>
    <n v="0.35692000000000002"/>
    <n v="0"/>
    <n v="0"/>
    <n v="1"/>
    <n v="1"/>
    <s v="SEWER"/>
    <n v="1"/>
    <n v="1"/>
    <n v="600"/>
    <s v="YES"/>
    <n v="0"/>
    <s v="48-T1A"/>
    <s v="All Public"/>
    <s v="SEWER"/>
    <s v="SEWER"/>
    <n v="600"/>
    <m/>
    <m/>
    <n v="0"/>
    <n v="0"/>
    <n v="2"/>
    <n v="1224"/>
    <n v="1.5"/>
    <m/>
    <m/>
    <m/>
    <m/>
    <m/>
    <m/>
    <m/>
    <m/>
    <m/>
    <m/>
    <n v="2"/>
    <n v="1"/>
    <x v="4"/>
    <x v="4"/>
  </r>
  <r>
    <s v="47-F1"/>
    <m/>
    <x v="0"/>
    <s v="12 CHURCH AVE"/>
    <n v="903"/>
    <s v="TOWN OF WAREHAM"/>
    <s v="R30"/>
    <s v="MUNICIPAL  MDL-00"/>
    <s v="47//F1//"/>
    <n v="0.29724"/>
    <n v="0"/>
    <n v="0"/>
    <n v="0"/>
    <n v="0"/>
    <m/>
    <n v="0"/>
    <n v="0"/>
    <n v="0"/>
    <s v="YES"/>
    <n v="0"/>
    <s v="47-F1"/>
    <s v="All Public"/>
    <s v="SEWER"/>
    <m/>
    <n v="0"/>
    <m/>
    <m/>
    <n v="0"/>
    <n v="0"/>
    <n v="0"/>
    <n v="0"/>
    <n v="0"/>
    <m/>
    <m/>
    <m/>
    <m/>
    <m/>
    <m/>
    <m/>
    <m/>
    <m/>
    <m/>
    <n v="1"/>
    <n v="1"/>
    <x v="4"/>
    <x v="4"/>
  </r>
  <r>
    <s v="45-F64"/>
    <m/>
    <x v="0"/>
    <s v="3 INDIAN NECK RD"/>
    <n v="101"/>
    <s v="KELENOSY BRUCE P"/>
    <s v="MR30"/>
    <s v="ONE FAMILY"/>
    <s v="45//F64//"/>
    <n v="0.27155000000000001"/>
    <n v="1"/>
    <n v="1"/>
    <n v="1"/>
    <n v="1"/>
    <s v="SEPTIC"/>
    <n v="0"/>
    <n v="1"/>
    <n v="4600"/>
    <s v="YES"/>
    <n v="4600"/>
    <s v="45-F64"/>
    <s v="Public Water,Septic"/>
    <s v="SEPTIC"/>
    <s v="SEPTIC"/>
    <n v="4600"/>
    <m/>
    <m/>
    <n v="1"/>
    <n v="1"/>
    <n v="2"/>
    <n v="1232"/>
    <n v="1"/>
    <m/>
    <m/>
    <m/>
    <m/>
    <m/>
    <m/>
    <m/>
    <m/>
    <m/>
    <m/>
    <n v="1"/>
    <n v="1"/>
    <x v="5"/>
    <x v="5"/>
  </r>
  <r>
    <s v="48-L4"/>
    <m/>
    <x v="0"/>
    <s v="7 LONGMEADOW DR"/>
    <n v="101"/>
    <s v="DEBLOIS COURTNEY W"/>
    <s v="MR30"/>
    <s v="ONE FAMILY"/>
    <s v="48//L4//"/>
    <n v="0.14887"/>
    <n v="0"/>
    <n v="0"/>
    <n v="1"/>
    <n v="1"/>
    <s v="SEWER"/>
    <n v="1"/>
    <n v="1"/>
    <n v="10500"/>
    <s v="YES"/>
    <n v="0"/>
    <s v="48-L4"/>
    <s v="All Public"/>
    <s v="SEWER"/>
    <s v="SEWER"/>
    <n v="10500"/>
    <m/>
    <m/>
    <n v="0"/>
    <n v="0"/>
    <n v="3"/>
    <n v="960"/>
    <n v="1"/>
    <m/>
    <m/>
    <m/>
    <m/>
    <m/>
    <m/>
    <m/>
    <m/>
    <m/>
    <m/>
    <n v="1"/>
    <n v="1"/>
    <x v="4"/>
    <x v="4"/>
  </r>
  <r>
    <s v="43-1072"/>
    <m/>
    <x v="0"/>
    <s v="0 MINOT AVE  OFF"/>
    <n v="132"/>
    <s v="NSTAR ELECTRIC COMPANY"/>
    <s v="MR30"/>
    <s v="RES ACLNUD  MDL-00"/>
    <s v="43//1072//"/>
    <n v="0.71499000000000001"/>
    <n v="0"/>
    <n v="0"/>
    <n v="0"/>
    <n v="0"/>
    <m/>
    <n v="0"/>
    <n v="0"/>
    <n v="0"/>
    <s v="YES"/>
    <n v="0"/>
    <s v="43-1072"/>
    <s v="All Public"/>
    <s v="SEWER"/>
    <m/>
    <n v="0"/>
    <m/>
    <m/>
    <n v="0"/>
    <n v="0"/>
    <n v="0"/>
    <n v="0"/>
    <n v="0"/>
    <m/>
    <m/>
    <m/>
    <m/>
    <m/>
    <m/>
    <m/>
    <m/>
    <m/>
    <m/>
    <n v="1"/>
    <n v="1"/>
    <x v="6"/>
    <x v="6"/>
  </r>
  <r>
    <s v="48-L20"/>
    <m/>
    <x v="0"/>
    <s v="13 GLENDA AVE"/>
    <n v="101"/>
    <s v="DOLLAR ROBERT &amp; NOONAN JUDITH"/>
    <s v="MR30"/>
    <s v="ONE FAMILY"/>
    <s v="48//L20//"/>
    <n v="0.14432"/>
    <n v="0"/>
    <n v="0"/>
    <n v="1"/>
    <n v="1"/>
    <s v="SEWER"/>
    <n v="1"/>
    <n v="1"/>
    <n v="12300"/>
    <s v="YES"/>
    <n v="0"/>
    <s v="48-L20"/>
    <s v="All Public"/>
    <s v="SEWER"/>
    <s v="SEWER"/>
    <n v="12300"/>
    <m/>
    <m/>
    <n v="0"/>
    <n v="0"/>
    <n v="3"/>
    <n v="1144"/>
    <n v="1"/>
    <m/>
    <m/>
    <m/>
    <m/>
    <m/>
    <m/>
    <m/>
    <m/>
    <m/>
    <m/>
    <n v="1"/>
    <n v="1"/>
    <x v="4"/>
    <x v="4"/>
  </r>
  <r>
    <s v="48-1005"/>
    <m/>
    <x v="0"/>
    <s v="0 MARION RD"/>
    <n v="903"/>
    <s v="TOWN OF WAREHAM"/>
    <s v="MR30"/>
    <s v="MUNICIPAL  MDL-00"/>
    <s v="48//1005//"/>
    <n v="10.87674"/>
    <n v="0"/>
    <n v="0"/>
    <n v="0"/>
    <n v="0"/>
    <m/>
    <n v="0"/>
    <n v="0"/>
    <n v="0"/>
    <s v="YES"/>
    <n v="0"/>
    <s v="48-1005"/>
    <m/>
    <m/>
    <m/>
    <n v="0"/>
    <m/>
    <m/>
    <n v="0"/>
    <n v="0"/>
    <n v="0"/>
    <n v="0"/>
    <n v="0"/>
    <m/>
    <m/>
    <m/>
    <m/>
    <m/>
    <m/>
    <m/>
    <m/>
    <m/>
    <m/>
    <n v="1"/>
    <n v="1"/>
    <x v="4"/>
    <x v="4"/>
  </r>
  <r>
    <s v="45-F67"/>
    <m/>
    <x v="0"/>
    <s v="21 SANDWICH RD"/>
    <n v="905"/>
    <s v="WAREHAM EARLY CHILDHOOD"/>
    <m/>
    <s v="CHAR ORG  MDL-96"/>
    <s v="45//F67//"/>
    <n v="0.44531999999999999"/>
    <n v="1"/>
    <n v="1"/>
    <n v="1"/>
    <n v="1"/>
    <s v="SEPTIC"/>
    <n v="0"/>
    <n v="0"/>
    <n v="0"/>
    <s v="YES"/>
    <n v="0"/>
    <s v="45-F67"/>
    <s v="All Public"/>
    <s v="SEWER"/>
    <s v="SEPTIC"/>
    <n v="18550"/>
    <m/>
    <m/>
    <n v="1"/>
    <n v="1"/>
    <n v="0"/>
    <n v="3667"/>
    <n v="1.5"/>
    <m/>
    <m/>
    <m/>
    <m/>
    <m/>
    <m/>
    <m/>
    <m/>
    <m/>
    <m/>
    <n v="2"/>
    <n v="1"/>
    <x v="6"/>
    <x v="6"/>
  </r>
  <r>
    <s v="43-1073"/>
    <m/>
    <x v="0"/>
    <s v="116 MINOT AVE  OFF"/>
    <n v="132"/>
    <s v="MONAST JEFFREY J TR THE GREAT"/>
    <s v="MR30"/>
    <s v="RES ACLNUD  MDL-00"/>
    <s v="43//1073//"/>
    <n v="0.79381999999999997"/>
    <n v="0"/>
    <n v="0"/>
    <n v="0"/>
    <n v="0"/>
    <m/>
    <n v="0"/>
    <n v="0"/>
    <n v="0"/>
    <s v="YES"/>
    <n v="0"/>
    <s v="43-1073"/>
    <s v="All Public"/>
    <s v="SEWER"/>
    <m/>
    <n v="0"/>
    <m/>
    <m/>
    <n v="0"/>
    <n v="0"/>
    <n v="0"/>
    <n v="0"/>
    <n v="0"/>
    <m/>
    <m/>
    <m/>
    <m/>
    <m/>
    <m/>
    <m/>
    <m/>
    <m/>
    <m/>
    <n v="1"/>
    <n v="1"/>
    <x v="6"/>
    <x v="6"/>
  </r>
  <r>
    <s v="43-1076"/>
    <m/>
    <x v="0"/>
    <s v="0 MINOT AVE OFF"/>
    <n v="132"/>
    <s v="HILL LAWRENCE J"/>
    <s v="MR30"/>
    <s v="RES ACLNUD  MDL-00"/>
    <s v="43//1076//"/>
    <n v="1.31894"/>
    <n v="0"/>
    <n v="0"/>
    <n v="0"/>
    <n v="0"/>
    <m/>
    <n v="0"/>
    <n v="0"/>
    <n v="0"/>
    <s v="YES"/>
    <n v="0"/>
    <s v="43-1076"/>
    <s v="All Public"/>
    <s v="SEWER"/>
    <m/>
    <n v="0"/>
    <m/>
    <m/>
    <n v="0"/>
    <n v="0"/>
    <n v="0"/>
    <n v="0"/>
    <n v="0"/>
    <m/>
    <m/>
    <m/>
    <m/>
    <m/>
    <m/>
    <m/>
    <m/>
    <m/>
    <m/>
    <n v="1"/>
    <n v="1"/>
    <x v="6"/>
    <x v="6"/>
  </r>
  <r>
    <s v="43-1077"/>
    <m/>
    <x v="0"/>
    <s v="94 MINOT AVE"/>
    <n v="131"/>
    <s v="HILL LAWRENCE J"/>
    <s v="MR30"/>
    <s v="RES ACLNPO  MDL-00"/>
    <s v="43//1077//"/>
    <n v="2.7457500000000001"/>
    <n v="0"/>
    <n v="0"/>
    <n v="0"/>
    <n v="0"/>
    <m/>
    <n v="0"/>
    <n v="0"/>
    <n v="0"/>
    <s v="YES"/>
    <n v="0"/>
    <s v="43-1077"/>
    <s v="All Public"/>
    <s v="SEWER"/>
    <m/>
    <n v="0"/>
    <m/>
    <m/>
    <n v="0"/>
    <n v="0"/>
    <n v="0"/>
    <n v="0"/>
    <n v="0"/>
    <m/>
    <m/>
    <m/>
    <m/>
    <m/>
    <m/>
    <m/>
    <m/>
    <m/>
    <m/>
    <n v="1"/>
    <n v="1"/>
    <x v="6"/>
    <x v="6"/>
  </r>
  <r>
    <s v="45-1011"/>
    <m/>
    <x v="0"/>
    <s v="14 INDIAN NECK RD"/>
    <n v="101"/>
    <s v="ANDREWS JOAN M"/>
    <s v="MR30"/>
    <s v="ONE FAMILY"/>
    <s v="45//1011//"/>
    <n v="0.14829000000000001"/>
    <n v="1"/>
    <n v="1"/>
    <n v="1"/>
    <n v="1"/>
    <s v="SEPTIC"/>
    <n v="0"/>
    <n v="1"/>
    <n v="2400"/>
    <s v="YES"/>
    <n v="2400"/>
    <s v="45-1011"/>
    <s v="Public Water,Gas,Septic"/>
    <s v="SEPTIC"/>
    <s v="SEPTIC"/>
    <n v="2400"/>
    <m/>
    <m/>
    <n v="1"/>
    <n v="1"/>
    <n v="2"/>
    <n v="832"/>
    <n v="1"/>
    <m/>
    <m/>
    <m/>
    <m/>
    <m/>
    <m/>
    <m/>
    <m/>
    <m/>
    <m/>
    <n v="1"/>
    <n v="1"/>
    <x v="5"/>
    <x v="5"/>
  </r>
  <r>
    <s v="60-1020"/>
    <m/>
    <x v="0"/>
    <s v="167 MARION RD"/>
    <n v="330"/>
    <s v="SPENSLEY LLOYD A TRUSTEE"/>
    <s v="MR30"/>
    <s v="AUTO V S&amp;S  MDL-95"/>
    <s v="60//1020//"/>
    <n v="0.67196999999999996"/>
    <n v="0"/>
    <n v="0"/>
    <n v="1"/>
    <n v="1"/>
    <s v="SEWER"/>
    <n v="1"/>
    <n v="1"/>
    <n v="0"/>
    <s v="YES"/>
    <n v="0"/>
    <s v="60-1020"/>
    <s v="All Public"/>
    <s v="SEWER"/>
    <s v="SEWER"/>
    <n v="0"/>
    <m/>
    <m/>
    <n v="0"/>
    <n v="0"/>
    <n v="0"/>
    <n v="7884"/>
    <n v="1"/>
    <m/>
    <m/>
    <m/>
    <m/>
    <m/>
    <m/>
    <m/>
    <m/>
    <m/>
    <m/>
    <n v="1"/>
    <n v="1"/>
    <x v="0"/>
    <x v="0"/>
  </r>
  <r>
    <s v="47-1028"/>
    <m/>
    <x v="0"/>
    <s v="86 HIGH ST"/>
    <n v="906"/>
    <s v="SAINT PATRICKS"/>
    <s v="MR30"/>
    <s v="CHURCH ETC  MDL-01"/>
    <s v="47//1028//"/>
    <n v="0.18651999999999999"/>
    <n v="0"/>
    <n v="0"/>
    <n v="1"/>
    <n v="1"/>
    <s v="SEWER"/>
    <n v="1"/>
    <n v="1"/>
    <n v="8000"/>
    <s v="YES"/>
    <n v="0"/>
    <s v="47-1028"/>
    <s v="All Public"/>
    <s v="SEWER"/>
    <s v="SEWER"/>
    <n v="8000"/>
    <m/>
    <m/>
    <n v="0"/>
    <n v="0"/>
    <n v="3"/>
    <n v="3372"/>
    <n v="2"/>
    <m/>
    <m/>
    <m/>
    <m/>
    <m/>
    <m/>
    <m/>
    <m/>
    <m/>
    <m/>
    <n v="1"/>
    <n v="1"/>
    <x v="4"/>
    <x v="4"/>
  </r>
  <r>
    <s v="44-1000"/>
    <m/>
    <x v="0"/>
    <s v="72 MINOT AVE"/>
    <n v="401"/>
    <s v="DDT CORPORATION"/>
    <s v="MR30"/>
    <s v="IND WHSES"/>
    <s v="44//1000//"/>
    <n v="5.0978000000000003"/>
    <n v="0"/>
    <n v="0"/>
    <n v="1"/>
    <n v="1"/>
    <s v="SEWER"/>
    <n v="1"/>
    <n v="1"/>
    <n v="10200"/>
    <s v="YES"/>
    <n v="0"/>
    <s v="44-1000"/>
    <s v="All Public"/>
    <s v="SEWER"/>
    <s v="SEWER"/>
    <n v="10200"/>
    <m/>
    <m/>
    <n v="0"/>
    <n v="0"/>
    <n v="0"/>
    <n v="17604"/>
    <n v="1"/>
    <m/>
    <m/>
    <m/>
    <m/>
    <m/>
    <m/>
    <m/>
    <m/>
    <m/>
    <m/>
    <n v="1"/>
    <n v="1"/>
    <x v="6"/>
    <x v="6"/>
  </r>
  <r>
    <s v="48-L8"/>
    <m/>
    <x v="0"/>
    <s v="10 LONGMEADOW DR"/>
    <n v="101"/>
    <s v="CONLIN ANN"/>
    <s v="MR30"/>
    <s v="ONE FAMILY"/>
    <s v="48//L8//"/>
    <n v="0.14979999999999999"/>
    <n v="0"/>
    <n v="0"/>
    <n v="1"/>
    <n v="1"/>
    <s v="SEWER"/>
    <n v="1"/>
    <n v="1"/>
    <n v="4600"/>
    <s v="YES"/>
    <n v="0"/>
    <s v="48-L8"/>
    <s v="All Public"/>
    <s v="SEWER"/>
    <s v="SEWER"/>
    <n v="4600"/>
    <m/>
    <m/>
    <n v="0"/>
    <n v="0"/>
    <n v="3"/>
    <n v="960"/>
    <n v="1"/>
    <m/>
    <m/>
    <m/>
    <m/>
    <m/>
    <m/>
    <m/>
    <m/>
    <m/>
    <m/>
    <n v="1"/>
    <n v="1"/>
    <x v="4"/>
    <x v="4"/>
  </r>
  <r>
    <s v="43-1071"/>
    <m/>
    <x v="0"/>
    <s v="130 MINOT AVE  REAR"/>
    <n v="132"/>
    <s v="MONAST JEFFREY J TR GREAT"/>
    <s v="MR30"/>
    <s v="RES ACLNUD  MDL-00"/>
    <s v="43//1071//"/>
    <n v="9.2460000000000001E-2"/>
    <n v="0"/>
    <n v="0"/>
    <n v="0"/>
    <n v="0"/>
    <m/>
    <n v="0"/>
    <n v="0"/>
    <n v="0"/>
    <s v="YES"/>
    <n v="0"/>
    <s v="43-1071"/>
    <s v="All Public"/>
    <s v="SEWER"/>
    <m/>
    <n v="0"/>
    <m/>
    <m/>
    <n v="0"/>
    <n v="0"/>
    <n v="0"/>
    <n v="0"/>
    <n v="0"/>
    <m/>
    <m/>
    <m/>
    <m/>
    <m/>
    <m/>
    <m/>
    <m/>
    <m/>
    <m/>
    <n v="1"/>
    <n v="1"/>
    <x v="6"/>
    <x v="6"/>
  </r>
  <r>
    <s v="47-1056"/>
    <m/>
    <x v="0"/>
    <s v="10 CENTER ST"/>
    <n v="337"/>
    <s v="ONE HUNDRED NINETY ONE MAIN"/>
    <s v="MR30"/>
    <s v="PARK LOT  MDL-00"/>
    <s v="47//1056//"/>
    <n v="9.5659999999999995E-2"/>
    <n v="0"/>
    <n v="0"/>
    <n v="0"/>
    <n v="0"/>
    <m/>
    <n v="0"/>
    <n v="0"/>
    <n v="0"/>
    <s v="YES"/>
    <n v="0"/>
    <s v="47-1056"/>
    <m/>
    <m/>
    <m/>
    <n v="0"/>
    <m/>
    <m/>
    <n v="0"/>
    <n v="0"/>
    <n v="0"/>
    <n v="0"/>
    <n v="0"/>
    <m/>
    <m/>
    <m/>
    <m/>
    <m/>
    <m/>
    <m/>
    <m/>
    <m/>
    <m/>
    <n v="1"/>
    <n v="1"/>
    <x v="6"/>
    <x v="6"/>
  </r>
  <r>
    <s v="48-T1B"/>
    <m/>
    <x v="0"/>
    <s v="140 MARION RD"/>
    <n v="340"/>
    <s v="HALL-GAVAZA JUDITH"/>
    <s v="MR30"/>
    <s v="OFFICE BLD  MDL-94"/>
    <s v="48//T1/B/"/>
    <n v="0.30734"/>
    <n v="0"/>
    <n v="0"/>
    <n v="1"/>
    <n v="1"/>
    <s v="SEWER"/>
    <n v="1"/>
    <n v="1"/>
    <n v="6600"/>
    <s v="YES"/>
    <n v="0"/>
    <s v="48-T1B"/>
    <s v="All Public"/>
    <s v="SEWER"/>
    <s v="SEWER"/>
    <n v="6600"/>
    <m/>
    <m/>
    <n v="0"/>
    <n v="0"/>
    <n v="0"/>
    <n v="706"/>
    <n v="1"/>
    <m/>
    <m/>
    <m/>
    <m/>
    <m/>
    <m/>
    <m/>
    <m/>
    <m/>
    <m/>
    <n v="1"/>
    <n v="1"/>
    <x v="4"/>
    <x v="4"/>
  </r>
  <r>
    <s v="47-1027"/>
    <m/>
    <x v="0"/>
    <s v="94 HIGH ST"/>
    <n v="906"/>
    <s v="ROMAN CATHOLIC BISHOP"/>
    <s v="MR30"/>
    <s v="CHURCH ETC  MDL-96"/>
    <s v="47//1027//"/>
    <n v="0.84209000000000001"/>
    <n v="0"/>
    <n v="0"/>
    <n v="1"/>
    <n v="1"/>
    <s v="SEWER"/>
    <n v="1"/>
    <n v="0"/>
    <n v="0"/>
    <s v="YES"/>
    <n v="0"/>
    <s v="47-1027"/>
    <s v="All Public"/>
    <s v="SEWER"/>
    <s v="SEWER"/>
    <n v="0"/>
    <m/>
    <m/>
    <n v="0"/>
    <n v="0"/>
    <n v="0"/>
    <n v="6684"/>
    <n v="1"/>
    <m/>
    <m/>
    <m/>
    <m/>
    <m/>
    <m/>
    <m/>
    <m/>
    <m/>
    <m/>
    <n v="1"/>
    <n v="1"/>
    <x v="4"/>
    <x v="4"/>
  </r>
  <r>
    <s v="45-F65"/>
    <m/>
    <x v="0"/>
    <s v="1 INDIAN NECK RD"/>
    <n v="101"/>
    <s v="BUMPUS BENJAMIN F JR"/>
    <s v="MR30"/>
    <s v="ONE FAMILY"/>
    <s v="45//F65//"/>
    <n v="0.64688999999999997"/>
    <n v="1"/>
    <n v="1"/>
    <n v="1"/>
    <n v="1"/>
    <s v="SEPTIC"/>
    <n v="0"/>
    <n v="1"/>
    <n v="8100"/>
    <s v="YES"/>
    <n v="8100"/>
    <s v="45-F65"/>
    <s v="Public Water,Gas,Septic"/>
    <s v="SEPTIC"/>
    <s v="SEPTIC"/>
    <n v="8100"/>
    <m/>
    <m/>
    <n v="1"/>
    <n v="1"/>
    <n v="4"/>
    <n v="1819"/>
    <n v="1.9"/>
    <m/>
    <m/>
    <m/>
    <m/>
    <m/>
    <m/>
    <m/>
    <m/>
    <m/>
    <m/>
    <n v="1"/>
    <n v="1"/>
    <x v="6"/>
    <x v="6"/>
  </r>
  <r>
    <s v="47-1002"/>
    <m/>
    <x v="0"/>
    <s v="10 CHURCH AVE"/>
    <n v="101"/>
    <s v="FISHER KATHERINE M"/>
    <s v="R30"/>
    <s v="ONE FAMILY"/>
    <s v="47//1002//"/>
    <n v="0.51676"/>
    <n v="0"/>
    <n v="0"/>
    <n v="1"/>
    <n v="1"/>
    <s v="SEWER"/>
    <n v="1"/>
    <n v="1"/>
    <n v="6300"/>
    <s v="YES"/>
    <n v="0"/>
    <s v="47-1002"/>
    <s v="All Public"/>
    <s v="SEWER"/>
    <s v="SEWER"/>
    <n v="6300"/>
    <m/>
    <m/>
    <n v="0"/>
    <n v="0"/>
    <n v="2"/>
    <n v="1176"/>
    <n v="1"/>
    <m/>
    <m/>
    <m/>
    <m/>
    <m/>
    <m/>
    <m/>
    <m/>
    <m/>
    <m/>
    <n v="1"/>
    <n v="1"/>
    <x v="4"/>
    <x v="4"/>
  </r>
  <r>
    <s v="48-L3"/>
    <m/>
    <x v="0"/>
    <s v="5 LONGMEADOW DR"/>
    <n v="101"/>
    <s v="BARRY DAVID F &amp; ALICE M"/>
    <s v="MR30"/>
    <s v="ONE FAMILY"/>
    <s v="48//L3//"/>
    <n v="0.14563999999999999"/>
    <n v="0"/>
    <n v="0"/>
    <n v="1"/>
    <n v="1"/>
    <s v="SEWER"/>
    <n v="1"/>
    <n v="1"/>
    <n v="6000"/>
    <s v="YES"/>
    <n v="0"/>
    <s v="48-L3"/>
    <s v="All Public"/>
    <s v="SEWER"/>
    <s v="SEWER"/>
    <n v="6000"/>
    <m/>
    <m/>
    <n v="0"/>
    <n v="0"/>
    <n v="3"/>
    <n v="960"/>
    <n v="1"/>
    <m/>
    <m/>
    <m/>
    <m/>
    <m/>
    <m/>
    <m/>
    <m/>
    <m/>
    <m/>
    <n v="1"/>
    <n v="1"/>
    <x v="4"/>
    <x v="4"/>
  </r>
  <r>
    <s v="45-F52"/>
    <m/>
    <x v="0"/>
    <s v="6 INDIAN NECK RD"/>
    <n v="101"/>
    <s v="MORSE WARREN C"/>
    <s v="MR30"/>
    <s v="ONE FAMILY"/>
    <s v="45//F52//"/>
    <n v="0.34904000000000002"/>
    <n v="1"/>
    <n v="1"/>
    <n v="1"/>
    <n v="1"/>
    <s v="SEPTIC"/>
    <n v="0"/>
    <n v="1"/>
    <n v="28900"/>
    <s v="YES"/>
    <n v="28900"/>
    <s v="45-F52"/>
    <s v="Public Water"/>
    <m/>
    <s v="SEPTIC"/>
    <n v="28900"/>
    <m/>
    <m/>
    <n v="1"/>
    <n v="1"/>
    <n v="2"/>
    <n v="768"/>
    <n v="1.3"/>
    <m/>
    <m/>
    <m/>
    <m/>
    <m/>
    <m/>
    <m/>
    <m/>
    <m/>
    <m/>
    <n v="1"/>
    <n v="1"/>
    <x v="5"/>
    <x v="5"/>
  </r>
  <r>
    <s v="45-F51"/>
    <m/>
    <x v="0"/>
    <s v="4 INDIAN NECK RD"/>
    <n v="101"/>
    <s v="LAINE NELLIE M LIFE ESTATE"/>
    <s v="MR30"/>
    <s v="ONE FAMILY"/>
    <s v="45//F51//"/>
    <n v="0.23497000000000001"/>
    <n v="1"/>
    <n v="1"/>
    <n v="1"/>
    <n v="1"/>
    <s v="SEPTIC"/>
    <n v="0"/>
    <n v="1"/>
    <n v="0"/>
    <s v="YES"/>
    <n v="0"/>
    <s v="45-F51"/>
    <s v="Public Water,Septic"/>
    <s v="SEPTIC"/>
    <s v="SEPTIC"/>
    <n v="0"/>
    <m/>
    <m/>
    <n v="1"/>
    <n v="1"/>
    <n v="3"/>
    <n v="1470"/>
    <n v="1.5"/>
    <m/>
    <m/>
    <m/>
    <m/>
    <m/>
    <m/>
    <m/>
    <m/>
    <m/>
    <m/>
    <n v="1"/>
    <n v="1"/>
    <x v="5"/>
    <x v="5"/>
  </r>
  <r>
    <s v="47-1057"/>
    <m/>
    <x v="0"/>
    <s v="6 CENTER ST"/>
    <n v="303"/>
    <s v="HOWARD JOHN B M D, GLEASON T &amp;"/>
    <s v="WRVL"/>
    <s v="ACC COM LD"/>
    <s v="47//1057//"/>
    <n v="0.23327000000000001"/>
    <n v="0"/>
    <n v="0"/>
    <n v="0"/>
    <n v="0"/>
    <m/>
    <n v="0"/>
    <n v="0"/>
    <n v="0"/>
    <s v="YES"/>
    <n v="0"/>
    <s v="47-1057"/>
    <s v="All Public"/>
    <s v="SEWER"/>
    <m/>
    <n v="0"/>
    <m/>
    <m/>
    <n v="0"/>
    <n v="0"/>
    <n v="0"/>
    <n v="0"/>
    <n v="0"/>
    <m/>
    <m/>
    <m/>
    <m/>
    <m/>
    <m/>
    <m/>
    <m/>
    <m/>
    <m/>
    <n v="1"/>
    <n v="1"/>
    <x v="6"/>
    <x v="6"/>
  </r>
  <r>
    <s v="48-L21"/>
    <m/>
    <x v="0"/>
    <s v="14 GLENDA AVE"/>
    <n v="101"/>
    <s v="LIMA JENNIFER"/>
    <s v="R30"/>
    <s v="ONE FAMILY"/>
    <s v="48//L21//"/>
    <n v="0.18679999999999999"/>
    <n v="0"/>
    <n v="0"/>
    <n v="1"/>
    <n v="1"/>
    <s v="SEWER"/>
    <n v="1"/>
    <n v="1"/>
    <n v="8000"/>
    <s v="YES"/>
    <n v="0"/>
    <s v="48-L21"/>
    <s v="All Public"/>
    <s v="SEWER"/>
    <s v="SEWER"/>
    <n v="8000"/>
    <m/>
    <m/>
    <n v="0"/>
    <n v="0"/>
    <n v="3"/>
    <n v="1568"/>
    <n v="2"/>
    <m/>
    <m/>
    <m/>
    <m/>
    <m/>
    <m/>
    <m/>
    <m/>
    <m/>
    <m/>
    <n v="1"/>
    <n v="1"/>
    <x v="4"/>
    <x v="4"/>
  </r>
  <r>
    <s v="48-L19"/>
    <m/>
    <x v="0"/>
    <s v="11 GLENDA AVE"/>
    <n v="106"/>
    <s v="CONLIN ANN E"/>
    <s v="MR30"/>
    <s v="AC LND IMP  MDL-00"/>
    <s v="48//L19//"/>
    <n v="0.14313999999999999"/>
    <n v="0"/>
    <n v="0"/>
    <n v="0"/>
    <n v="0"/>
    <m/>
    <n v="0"/>
    <n v="0"/>
    <n v="0"/>
    <s v="YES"/>
    <n v="0"/>
    <s v="48-L19"/>
    <m/>
    <m/>
    <m/>
    <n v="0"/>
    <m/>
    <m/>
    <n v="0"/>
    <n v="0"/>
    <n v="0"/>
    <n v="0"/>
    <n v="0"/>
    <m/>
    <m/>
    <m/>
    <m/>
    <m/>
    <m/>
    <m/>
    <m/>
    <m/>
    <m/>
    <n v="1"/>
    <n v="1"/>
    <x v="4"/>
    <x v="4"/>
  </r>
  <r>
    <s v="43-1082B"/>
    <m/>
    <x v="0"/>
    <s v="0 DEPOT ST"/>
    <n v="390"/>
    <s v="CASEY ELAINE J"/>
    <s v="SC"/>
    <s v="DEVEL LAND  MDL-00"/>
    <s v="43//1082/B/"/>
    <n v="0.72855000000000003"/>
    <n v="0"/>
    <n v="0"/>
    <n v="0"/>
    <n v="0"/>
    <m/>
    <n v="0"/>
    <n v="0"/>
    <n v="0"/>
    <s v="YES"/>
    <n v="0"/>
    <s v="43-1082B"/>
    <s v="Public Water,Septic"/>
    <s v="SEPTIC"/>
    <m/>
    <n v="0"/>
    <m/>
    <m/>
    <n v="0"/>
    <n v="0"/>
    <n v="0"/>
    <n v="0"/>
    <n v="0"/>
    <m/>
    <m/>
    <m/>
    <m/>
    <m/>
    <m/>
    <m/>
    <m/>
    <m/>
    <m/>
    <n v="1"/>
    <n v="1"/>
    <x v="6"/>
    <x v="6"/>
  </r>
  <r>
    <s v="45-F53"/>
    <m/>
    <x v="0"/>
    <s v="8 INDIAN NECK RD"/>
    <n v="101"/>
    <s v="MORGADO LAURIE A"/>
    <s v="MR30"/>
    <s v="ONE FAMILY"/>
    <s v="45//F53//"/>
    <n v="0.42320000000000002"/>
    <n v="1"/>
    <n v="1"/>
    <n v="1"/>
    <n v="1"/>
    <s v="SEPTIC"/>
    <n v="0"/>
    <n v="1"/>
    <n v="7100"/>
    <s v="YES"/>
    <n v="7100"/>
    <s v="45-F53"/>
    <s v="Public Water,Septic"/>
    <s v="SEPTIC"/>
    <s v="SEPTIC"/>
    <n v="7100"/>
    <m/>
    <m/>
    <n v="1"/>
    <n v="1"/>
    <n v="3"/>
    <n v="1929"/>
    <n v="1.75"/>
    <m/>
    <m/>
    <m/>
    <m/>
    <m/>
    <m/>
    <m/>
    <m/>
    <m/>
    <m/>
    <n v="1"/>
    <n v="1"/>
    <x v="5"/>
    <x v="5"/>
  </r>
  <r>
    <s v="47-1134"/>
    <m/>
    <x v="0"/>
    <s v="169 MAIN ST"/>
    <n v="325"/>
    <s v="V S H REALTY INC"/>
    <s v="WRVL"/>
    <s v="CONV FOOD  MDL-94"/>
    <s v="47//1134//"/>
    <n v="0.15711"/>
    <n v="0"/>
    <n v="0"/>
    <n v="1"/>
    <n v="1"/>
    <s v="SEWER"/>
    <n v="1"/>
    <n v="1"/>
    <n v="7900"/>
    <s v="YES"/>
    <n v="0"/>
    <s v="47-1134"/>
    <s v="All Public"/>
    <s v="SEWER"/>
    <s v="SEWER"/>
    <n v="7900"/>
    <m/>
    <m/>
    <n v="0"/>
    <n v="0"/>
    <n v="0"/>
    <n v="2880"/>
    <n v="1"/>
    <m/>
    <m/>
    <m/>
    <m/>
    <m/>
    <m/>
    <m/>
    <m/>
    <m/>
    <m/>
    <n v="1"/>
    <n v="1"/>
    <x v="6"/>
    <x v="6"/>
  </r>
  <r>
    <s v="45-F54"/>
    <m/>
    <x v="0"/>
    <s v="10 INDIAN NECK RD"/>
    <n v="101"/>
    <s v="ROY JOSEPH T"/>
    <s v="MR30"/>
    <s v="ONE FAMILY"/>
    <s v="45//F54//"/>
    <n v="0.47409000000000001"/>
    <n v="1"/>
    <n v="1"/>
    <n v="1"/>
    <n v="1"/>
    <s v="SEPTIC"/>
    <n v="0"/>
    <n v="1"/>
    <n v="7200"/>
    <s v="YES"/>
    <n v="7200"/>
    <s v="45-F54"/>
    <s v="Public Water,Gas,Septic"/>
    <s v="SEPTIC"/>
    <s v="SEPTIC"/>
    <n v="7200"/>
    <m/>
    <m/>
    <n v="1"/>
    <n v="1"/>
    <n v="3"/>
    <n v="1474"/>
    <n v="1.5"/>
    <m/>
    <m/>
    <m/>
    <m/>
    <m/>
    <m/>
    <m/>
    <m/>
    <m/>
    <m/>
    <n v="1"/>
    <n v="1"/>
    <x v="5"/>
    <x v="5"/>
  </r>
  <r>
    <s v="45-F55A"/>
    <m/>
    <x v="0"/>
    <s v="12 INDIAN NECK RD"/>
    <n v="101"/>
    <s v="COPPOLINO DEBRA A"/>
    <s v="MR30"/>
    <s v="ONE FAMILY"/>
    <s v="45//F55/A/"/>
    <n v="0.37970999999999999"/>
    <n v="1"/>
    <n v="1"/>
    <n v="1"/>
    <n v="1"/>
    <s v="SEPTIC"/>
    <n v="0"/>
    <n v="1"/>
    <n v="14900"/>
    <s v="YES"/>
    <n v="14900"/>
    <s v="45-F55A"/>
    <s v="Public Water,Septic"/>
    <s v="SEPTIC"/>
    <s v="SEPTIC"/>
    <n v="14900"/>
    <m/>
    <m/>
    <n v="1"/>
    <n v="1"/>
    <n v="3"/>
    <n v="1468"/>
    <n v="2"/>
    <m/>
    <m/>
    <m/>
    <m/>
    <m/>
    <m/>
    <m/>
    <m/>
    <m/>
    <m/>
    <n v="1"/>
    <n v="1"/>
    <x v="5"/>
    <x v="5"/>
  </r>
  <r>
    <s v="47-1112"/>
    <m/>
    <x v="0"/>
    <s v="184 MAIN ST"/>
    <n v="340"/>
    <s v="BISH-NEEN REALTY LLC"/>
    <s v="WRVL"/>
    <s v="OFFICE BLD  MDL-94"/>
    <s v="47//1112//"/>
    <n v="0.12848999999999999"/>
    <n v="0"/>
    <n v="0"/>
    <n v="1"/>
    <n v="1"/>
    <s v="SEWER"/>
    <n v="2"/>
    <n v="1"/>
    <n v="7000"/>
    <s v="YES"/>
    <n v="0"/>
    <s v="47-1112"/>
    <s v="All Public"/>
    <s v="SEWER"/>
    <s v="SEWER"/>
    <n v="7000"/>
    <m/>
    <m/>
    <n v="0"/>
    <n v="0"/>
    <n v="0"/>
    <n v="3580"/>
    <n v="1"/>
    <m/>
    <m/>
    <m/>
    <m/>
    <m/>
    <m/>
    <m/>
    <m/>
    <m/>
    <m/>
    <n v="1"/>
    <n v="1"/>
    <x v="6"/>
    <x v="6"/>
  </r>
  <r>
    <s v="44-1009"/>
    <m/>
    <x v="0"/>
    <s v="8 FREIGHT HOUSE RD"/>
    <n v="924"/>
    <s v="COMM OF MASS"/>
    <s v="MR30"/>
    <s v="MASS X-WAY  MDL-00"/>
    <s v="44//1009//"/>
    <n v="12.198740000000001"/>
    <n v="0"/>
    <n v="0"/>
    <n v="0"/>
    <n v="0"/>
    <m/>
    <n v="0"/>
    <n v="0"/>
    <n v="0"/>
    <s v="YES"/>
    <n v="0"/>
    <s v="44-1009"/>
    <s v="Public Water,Septic"/>
    <s v="SEPTIC"/>
    <m/>
    <n v="0"/>
    <m/>
    <m/>
    <n v="0"/>
    <n v="0"/>
    <n v="0"/>
    <n v="0"/>
    <n v="0"/>
    <m/>
    <m/>
    <m/>
    <m/>
    <m/>
    <m/>
    <m/>
    <m/>
    <m/>
    <m/>
    <n v="1"/>
    <n v="1"/>
    <x v="6"/>
    <x v="6"/>
  </r>
  <r>
    <s v="47-1061"/>
    <m/>
    <x v="0"/>
    <s v="79 CENTER ST"/>
    <n v="430"/>
    <s v="NEW ENGLAND TEL &amp; TEL CO"/>
    <s v="MR30"/>
    <s v="TEL X STA"/>
    <s v="47//1061//"/>
    <n v="0.57279000000000002"/>
    <n v="0"/>
    <n v="0"/>
    <n v="1"/>
    <n v="1"/>
    <s v="SEWER"/>
    <n v="1"/>
    <n v="1"/>
    <n v="7200"/>
    <s v="YES"/>
    <n v="0"/>
    <s v="47-1061"/>
    <s v="All Public"/>
    <s v="SEWER"/>
    <s v="SEWER"/>
    <n v="7200"/>
    <m/>
    <m/>
    <n v="0"/>
    <n v="0"/>
    <n v="0"/>
    <n v="25065"/>
    <n v="2"/>
    <m/>
    <m/>
    <m/>
    <m/>
    <m/>
    <m/>
    <m/>
    <m/>
    <m/>
    <m/>
    <n v="2"/>
    <n v="1"/>
    <x v="6"/>
    <x v="6"/>
  </r>
  <r>
    <s v="48-T9"/>
    <m/>
    <x v="0"/>
    <s v="2 BOURNE TER"/>
    <n v="101"/>
    <s v="CONNOLLY NANCY M"/>
    <s v="MR30"/>
    <s v="ONE FAMILY"/>
    <s v="48//T9//"/>
    <n v="0.14285999999999999"/>
    <n v="0"/>
    <n v="0"/>
    <n v="1"/>
    <n v="1"/>
    <s v="SEWER"/>
    <n v="1"/>
    <n v="1"/>
    <n v="8100"/>
    <s v="YES"/>
    <n v="0"/>
    <s v="48-T9"/>
    <s v="All Public"/>
    <s v="SEWER"/>
    <s v="SEWER"/>
    <n v="8100"/>
    <m/>
    <m/>
    <n v="0"/>
    <n v="0"/>
    <n v="3"/>
    <n v="1971"/>
    <n v="1.75"/>
    <m/>
    <m/>
    <m/>
    <m/>
    <m/>
    <m/>
    <m/>
    <m/>
    <m/>
    <m/>
    <n v="1"/>
    <n v="1"/>
    <x v="4"/>
    <x v="4"/>
  </r>
  <r>
    <s v="48-L9"/>
    <m/>
    <x v="0"/>
    <s v="8 LONGMEADOW DR"/>
    <n v="101"/>
    <s v="TASSINARI JANET M"/>
    <s v="MR30"/>
    <s v="ONE FAMILY"/>
    <s v="48//L9//"/>
    <n v="0.14645"/>
    <n v="0"/>
    <n v="0"/>
    <n v="1"/>
    <n v="1"/>
    <s v="SEWER"/>
    <n v="1"/>
    <n v="1"/>
    <n v="5900"/>
    <s v="YES"/>
    <n v="0"/>
    <s v="48-L9"/>
    <s v="All Public"/>
    <s v="SEWER"/>
    <s v="SEWER"/>
    <n v="5900"/>
    <m/>
    <m/>
    <n v="0"/>
    <n v="0"/>
    <n v="3"/>
    <n v="1104"/>
    <n v="1"/>
    <m/>
    <m/>
    <m/>
    <m/>
    <m/>
    <m/>
    <m/>
    <m/>
    <m/>
    <m/>
    <n v="1"/>
    <n v="1"/>
    <x v="4"/>
    <x v="4"/>
  </r>
  <r>
    <s v="47-1060"/>
    <m/>
    <x v="0"/>
    <s v="5 CENTER ST"/>
    <n v="337"/>
    <s v="R + G REALTY INC"/>
    <s v="MR30"/>
    <s v="PARK LOT  MDL-00"/>
    <s v="47//1060//"/>
    <n v="0.20827999999999999"/>
    <n v="0"/>
    <n v="0"/>
    <n v="0"/>
    <n v="0"/>
    <m/>
    <n v="0"/>
    <n v="0"/>
    <n v="0"/>
    <s v="YES"/>
    <n v="0"/>
    <s v="47-1060"/>
    <m/>
    <m/>
    <m/>
    <n v="0"/>
    <m/>
    <m/>
    <n v="0"/>
    <n v="0"/>
    <n v="0"/>
    <n v="0"/>
    <n v="0"/>
    <m/>
    <m/>
    <m/>
    <m/>
    <m/>
    <m/>
    <m/>
    <m/>
    <m/>
    <m/>
    <n v="1"/>
    <n v="1"/>
    <x v="6"/>
    <x v="6"/>
  </r>
  <r>
    <s v="43-1082A"/>
    <m/>
    <x v="0"/>
    <s v="0 MINOT AVE  OFF"/>
    <n v="924"/>
    <s v="COMM OF MASS"/>
    <s v="SC"/>
    <s v="MASS X-WAY  MDL-00"/>
    <s v="43//1082/A/"/>
    <n v="4.3777900000000001"/>
    <n v="0"/>
    <n v="0"/>
    <n v="0"/>
    <n v="0"/>
    <m/>
    <n v="0"/>
    <n v="0"/>
    <n v="0"/>
    <s v="YES"/>
    <n v="0"/>
    <s v="43-1082A"/>
    <s v="All Public"/>
    <s v="SEWER"/>
    <m/>
    <n v="0"/>
    <m/>
    <m/>
    <n v="0"/>
    <n v="0"/>
    <n v="0"/>
    <n v="0"/>
    <n v="0"/>
    <m/>
    <m/>
    <m/>
    <m/>
    <m/>
    <m/>
    <m/>
    <m/>
    <m/>
    <m/>
    <n v="2"/>
    <n v="1"/>
    <x v="6"/>
    <x v="6"/>
  </r>
  <r>
    <s v="47-1025"/>
    <m/>
    <x v="0"/>
    <s v="11 CHURCH AVE"/>
    <n v="101"/>
    <s v="DEFILIPPO TERESA"/>
    <s v="MR30"/>
    <s v="ONE FAMILY"/>
    <s v="47//1025//"/>
    <n v="0.15184"/>
    <n v="0"/>
    <n v="0"/>
    <n v="1"/>
    <n v="1"/>
    <s v="SEWER"/>
    <n v="1"/>
    <n v="1"/>
    <n v="5800"/>
    <s v="YES"/>
    <n v="0"/>
    <s v="47-1025"/>
    <s v="All Public"/>
    <s v="SEWER"/>
    <s v="SEWER"/>
    <n v="5800"/>
    <m/>
    <m/>
    <n v="0"/>
    <n v="0"/>
    <n v="2"/>
    <n v="922"/>
    <n v="1.3"/>
    <m/>
    <m/>
    <m/>
    <m/>
    <m/>
    <m/>
    <m/>
    <m/>
    <m/>
    <m/>
    <n v="1"/>
    <n v="1"/>
    <x v="4"/>
    <x v="4"/>
  </r>
  <r>
    <s v="48-L2"/>
    <m/>
    <x v="0"/>
    <s v="3 LONGMEADOW DR"/>
    <n v="101"/>
    <s v="CRUZ PEDRO M"/>
    <s v="MR30"/>
    <s v="ONE FAMILY"/>
    <s v="48//L2//"/>
    <n v="0.14061000000000001"/>
    <n v="0"/>
    <n v="0"/>
    <n v="1"/>
    <n v="1"/>
    <s v="SEWER"/>
    <n v="1"/>
    <n v="1"/>
    <n v="4900"/>
    <s v="YES"/>
    <n v="0"/>
    <s v="48-L2"/>
    <s v="All Public"/>
    <s v="SEWER"/>
    <s v="SEWER"/>
    <n v="4900"/>
    <m/>
    <m/>
    <n v="0"/>
    <n v="0"/>
    <n v="3"/>
    <n v="960"/>
    <n v="1"/>
    <m/>
    <m/>
    <m/>
    <m/>
    <m/>
    <m/>
    <m/>
    <m/>
    <m/>
    <m/>
    <n v="1"/>
    <n v="1"/>
    <x v="4"/>
    <x v="4"/>
  </r>
  <r>
    <s v="47-1026"/>
    <m/>
    <x v="0"/>
    <s v="94 HIGH ST"/>
    <n v="906"/>
    <s v="ROMAN CATHOLIC BISHOP"/>
    <s v="MR30"/>
    <s v="CHURCH ETC  MDL-00"/>
    <s v="47//1026//"/>
    <n v="0.38540999999999997"/>
    <n v="0"/>
    <n v="0"/>
    <n v="0"/>
    <n v="0"/>
    <m/>
    <n v="0"/>
    <n v="0"/>
    <n v="0"/>
    <s v="YES"/>
    <n v="0"/>
    <s v="47-1026"/>
    <s v="All Public"/>
    <s v="SEWER"/>
    <m/>
    <n v="0"/>
    <m/>
    <m/>
    <n v="0"/>
    <n v="0"/>
    <n v="0"/>
    <n v="0"/>
    <n v="0"/>
    <m/>
    <m/>
    <m/>
    <m/>
    <m/>
    <m/>
    <m/>
    <m/>
    <m/>
    <m/>
    <n v="1"/>
    <n v="1"/>
    <x v="4"/>
    <x v="4"/>
  </r>
  <r>
    <s v="45-1009B"/>
    <m/>
    <x v="0"/>
    <s v="2 INDIAN NECK RD"/>
    <n v="101"/>
    <s v="MACWILLIAMS NANCY L"/>
    <s v="MR30"/>
    <s v="ONE FAMILY"/>
    <s v="45//1009/B/"/>
    <n v="8.8719999999999993E-2"/>
    <n v="1"/>
    <n v="1"/>
    <n v="1"/>
    <n v="1"/>
    <s v="SEPTIC"/>
    <n v="0"/>
    <n v="1"/>
    <n v="4300"/>
    <s v="YES"/>
    <n v="4300"/>
    <s v="45-1009B"/>
    <s v="Public Water,Septic"/>
    <s v="SEPTIC"/>
    <s v="SEPTIC"/>
    <n v="4300"/>
    <m/>
    <m/>
    <n v="1"/>
    <n v="1"/>
    <n v="2"/>
    <n v="914"/>
    <n v="1"/>
    <m/>
    <m/>
    <m/>
    <m/>
    <m/>
    <m/>
    <m/>
    <m/>
    <m/>
    <m/>
    <n v="1"/>
    <n v="1"/>
    <x v="5"/>
    <x v="5"/>
  </r>
  <r>
    <s v="48-L22"/>
    <m/>
    <x v="0"/>
    <s v="12 GLENDA AVE"/>
    <n v="101"/>
    <s v="BERRIAULT SCOTT A"/>
    <s v="MR30"/>
    <s v="ONE FAMILY"/>
    <s v="48//L22//"/>
    <n v="0.17921000000000001"/>
    <n v="0"/>
    <n v="0"/>
    <n v="1"/>
    <n v="1"/>
    <s v="SEWER"/>
    <n v="1"/>
    <n v="1"/>
    <n v="8100"/>
    <s v="YES"/>
    <n v="0"/>
    <s v="48-L22"/>
    <s v="All Public"/>
    <s v="SEWER"/>
    <s v="SEWER"/>
    <n v="8100"/>
    <m/>
    <m/>
    <n v="0"/>
    <n v="0"/>
    <n v="3"/>
    <n v="1904"/>
    <n v="2"/>
    <m/>
    <m/>
    <m/>
    <m/>
    <m/>
    <m/>
    <m/>
    <m/>
    <m/>
    <m/>
    <n v="1"/>
    <n v="1"/>
    <x v="4"/>
    <x v="4"/>
  </r>
  <r>
    <s v="48-T1C"/>
    <m/>
    <x v="0"/>
    <s v="136 MARION RD"/>
    <n v="101"/>
    <s v="TABER GEORGE F JR"/>
    <s v="MR30"/>
    <s v="ONE FAMILY"/>
    <s v="48//T1/C/"/>
    <n v="0.34327000000000002"/>
    <n v="0"/>
    <n v="0"/>
    <n v="1"/>
    <n v="1"/>
    <s v="SEWER"/>
    <n v="1"/>
    <n v="1"/>
    <n v="2600"/>
    <s v="YES"/>
    <n v="0"/>
    <s v="48-T1C"/>
    <s v="All Public"/>
    <s v="SEWER"/>
    <s v="SEWER"/>
    <n v="2600"/>
    <m/>
    <m/>
    <n v="0"/>
    <n v="0"/>
    <n v="4"/>
    <n v="1408"/>
    <n v="2"/>
    <m/>
    <m/>
    <m/>
    <m/>
    <m/>
    <m/>
    <m/>
    <m/>
    <m/>
    <m/>
    <n v="1"/>
    <n v="1"/>
    <x v="4"/>
    <x v="4"/>
  </r>
  <r>
    <s v="48-L18"/>
    <m/>
    <x v="0"/>
    <s v="9 GLENDA AVE"/>
    <n v="106"/>
    <s v="TASSINARI JANET M"/>
    <s v="MR30"/>
    <s v="AC LND IMP  MDL-00"/>
    <s v="48//L18//"/>
    <n v="0.14208000000000001"/>
    <n v="0"/>
    <n v="0"/>
    <n v="0"/>
    <n v="0"/>
    <m/>
    <n v="0"/>
    <n v="0"/>
    <n v="0"/>
    <s v="YES"/>
    <n v="0"/>
    <s v="48-L18"/>
    <m/>
    <m/>
    <m/>
    <n v="0"/>
    <m/>
    <m/>
    <n v="0"/>
    <n v="0"/>
    <n v="0"/>
    <n v="0"/>
    <n v="0"/>
    <m/>
    <m/>
    <m/>
    <m/>
    <m/>
    <m/>
    <m/>
    <m/>
    <m/>
    <m/>
    <n v="1"/>
    <n v="1"/>
    <x v="4"/>
    <x v="4"/>
  </r>
  <r>
    <s v="47-1135"/>
    <m/>
    <x v="0"/>
    <s v="173 MAIN ST"/>
    <n v="322"/>
    <s v="HALLISEY BEVERLY A"/>
    <s v="WRVL"/>
    <s v="STORE/SHOP  MDL-94"/>
    <s v="47//1135//"/>
    <n v="0.38912000000000002"/>
    <n v="0"/>
    <n v="0"/>
    <n v="1"/>
    <n v="1"/>
    <s v="SEWER"/>
    <n v="7"/>
    <n v="2"/>
    <n v="53400"/>
    <s v="YES"/>
    <n v="0"/>
    <s v="47-1135"/>
    <s v="All Public"/>
    <s v="SEWER"/>
    <s v="SEWER"/>
    <n v="26700"/>
    <m/>
    <m/>
    <n v="0"/>
    <n v="0"/>
    <n v="4"/>
    <n v="8912"/>
    <n v="1"/>
    <m/>
    <m/>
    <m/>
    <m/>
    <m/>
    <m/>
    <m/>
    <m/>
    <m/>
    <m/>
    <n v="1"/>
    <n v="1"/>
    <x v="6"/>
    <x v="6"/>
  </r>
  <r>
    <s v="45-1010"/>
    <m/>
    <x v="0"/>
    <s v="33 SANDWICH RD"/>
    <n v="101"/>
    <s v="BARNETT ROBIN L"/>
    <s v="MR30"/>
    <s v="ONE FAMILY"/>
    <s v="45//1010//"/>
    <n v="0.25068000000000001"/>
    <n v="1"/>
    <n v="1"/>
    <n v="1"/>
    <n v="1"/>
    <s v="SEPTIC"/>
    <n v="0"/>
    <n v="1"/>
    <n v="1500"/>
    <s v="YES"/>
    <n v="1500"/>
    <s v="45-1010"/>
    <s v="Public Water,Septic"/>
    <s v="SEPTIC"/>
    <s v="SEPTIC"/>
    <n v="1500"/>
    <m/>
    <m/>
    <n v="1"/>
    <n v="1"/>
    <n v="2"/>
    <n v="873"/>
    <n v="1.5"/>
    <m/>
    <m/>
    <m/>
    <m/>
    <m/>
    <m/>
    <m/>
    <m/>
    <m/>
    <m/>
    <n v="1"/>
    <n v="1"/>
    <x v="5"/>
    <x v="5"/>
  </r>
  <r>
    <s v="47-1111"/>
    <m/>
    <x v="0"/>
    <s v="194 MAIN ST"/>
    <n v="342"/>
    <s v="HOWARD JOHN B MD &amp; GLEASON"/>
    <s v="WRVL"/>
    <s v="PROF BLDG"/>
    <s v="47//1111//"/>
    <n v="0.16902"/>
    <n v="0"/>
    <n v="0"/>
    <n v="1"/>
    <n v="1"/>
    <s v="SEWER"/>
    <n v="1"/>
    <n v="1"/>
    <n v="5700"/>
    <s v="YES"/>
    <n v="0"/>
    <s v="47-1111"/>
    <s v="All Public"/>
    <s v="SEWER"/>
    <s v="SEWER"/>
    <n v="5700"/>
    <m/>
    <m/>
    <n v="0"/>
    <n v="0"/>
    <n v="0"/>
    <n v="3274"/>
    <n v="1"/>
    <m/>
    <m/>
    <m/>
    <m/>
    <m/>
    <m/>
    <m/>
    <m/>
    <m/>
    <m/>
    <n v="1"/>
    <n v="1"/>
    <x v="6"/>
    <x v="6"/>
  </r>
  <r>
    <s v="45-1016"/>
    <m/>
    <x v="0"/>
    <s v="26 INDIAN NECK RD"/>
    <n v="101"/>
    <s v="MCCOMBE SUSAN A"/>
    <s v="MR30"/>
    <s v="ONE FAMILY"/>
    <s v="45//1016//"/>
    <n v="0.34366000000000002"/>
    <n v="1"/>
    <n v="1"/>
    <n v="1"/>
    <n v="1"/>
    <s v="SEPTIC"/>
    <n v="0"/>
    <n v="1"/>
    <n v="5000"/>
    <s v="YES"/>
    <n v="5000"/>
    <s v="45-1016"/>
    <s v="Public Water,Septic"/>
    <s v="SEPTIC"/>
    <s v="SEPTIC"/>
    <n v="5000"/>
    <m/>
    <m/>
    <n v="1"/>
    <n v="1"/>
    <n v="2"/>
    <n v="1833"/>
    <n v="1"/>
    <m/>
    <m/>
    <m/>
    <m/>
    <m/>
    <m/>
    <m/>
    <m/>
    <m/>
    <m/>
    <n v="1"/>
    <n v="1"/>
    <x v="5"/>
    <x v="5"/>
  </r>
  <r>
    <s v="134-1002"/>
    <m/>
    <x v="0"/>
    <s v="20 SANDWICH RD"/>
    <n v="132"/>
    <s v="ACCESS PARTNER DEVELOPMENT LLC"/>
    <s v="SC"/>
    <s v="RES ACLNUD  MDL-00"/>
    <s v="134//1002//"/>
    <n v="0.14810000000000001"/>
    <n v="0"/>
    <n v="0"/>
    <n v="0"/>
    <n v="0"/>
    <m/>
    <n v="0"/>
    <n v="0"/>
    <n v="0"/>
    <s v="YES"/>
    <n v="0"/>
    <s v="134-1002"/>
    <s v="Public Water,Septic"/>
    <s v="SEPTIC"/>
    <m/>
    <n v="0"/>
    <m/>
    <m/>
    <n v="0"/>
    <n v="0"/>
    <n v="0"/>
    <n v="0"/>
    <n v="0"/>
    <m/>
    <m/>
    <m/>
    <m/>
    <m/>
    <m/>
    <m/>
    <m/>
    <m/>
    <m/>
    <n v="1"/>
    <n v="1"/>
    <x v="6"/>
    <x v="6"/>
  </r>
  <r>
    <s v="47-1059"/>
    <m/>
    <x v="0"/>
    <s v="7 CENTER ST"/>
    <n v="111"/>
    <s v="DEUTSCHE BANK NATIONAL"/>
    <s v="MR30"/>
    <s v="APT 4-8  MDL-03"/>
    <s v="47//1059//"/>
    <n v="0.12451"/>
    <n v="0"/>
    <n v="0"/>
    <n v="1"/>
    <n v="1"/>
    <s v="SEWER"/>
    <n v="1"/>
    <n v="1"/>
    <n v="58600"/>
    <s v="YES"/>
    <n v="0"/>
    <s v="47-1059"/>
    <s v="All Public"/>
    <s v="SEWER"/>
    <s v="SEWER"/>
    <n v="58600"/>
    <m/>
    <m/>
    <n v="0"/>
    <n v="0"/>
    <n v="7"/>
    <n v="2606"/>
    <n v="2"/>
    <m/>
    <m/>
    <m/>
    <m/>
    <m/>
    <m/>
    <m/>
    <m/>
    <m/>
    <m/>
    <n v="1"/>
    <n v="1"/>
    <x v="6"/>
    <x v="6"/>
  </r>
  <r>
    <s v="45-1012"/>
    <m/>
    <x v="0"/>
    <s v="16 INDIAN NECK RD  OFF"/>
    <n v="101"/>
    <s v="SCOTT MARKHAM"/>
    <s v="MR30"/>
    <s v="ONE FAMILY"/>
    <s v="45//1012//"/>
    <n v="0.19880999999999999"/>
    <n v="1"/>
    <n v="1"/>
    <n v="1"/>
    <n v="1"/>
    <s v="SEPTIC"/>
    <n v="0"/>
    <n v="1"/>
    <n v="3800"/>
    <s v="YES"/>
    <n v="3800"/>
    <s v="45-1012"/>
    <s v="Public Water,Gas,Septic"/>
    <s v="SEPTIC"/>
    <s v="SEPTIC"/>
    <n v="3800"/>
    <m/>
    <m/>
    <n v="1"/>
    <n v="1"/>
    <n v="3"/>
    <n v="936"/>
    <n v="1"/>
    <m/>
    <m/>
    <m/>
    <m/>
    <m/>
    <m/>
    <m/>
    <m/>
    <m/>
    <m/>
    <n v="1"/>
    <n v="1"/>
    <x v="5"/>
    <x v="5"/>
  </r>
  <r>
    <s v="43-1081"/>
    <m/>
    <x v="0"/>
    <s v="0 DEPOT ST OFF"/>
    <n v="392"/>
    <s v="CASEY &amp; BRINDLEY INC"/>
    <s v="SC"/>
    <s v="UNDEV LAND"/>
    <s v="43//1081//"/>
    <n v="1.1420999999999999"/>
    <n v="0"/>
    <n v="0"/>
    <n v="0"/>
    <n v="0"/>
    <m/>
    <n v="0"/>
    <n v="0"/>
    <n v="0"/>
    <s v="YES"/>
    <n v="0"/>
    <s v="43-1081"/>
    <s v="Public Water,Septic"/>
    <s v="SEPTIC"/>
    <m/>
    <n v="0"/>
    <m/>
    <m/>
    <n v="0"/>
    <n v="0"/>
    <n v="0"/>
    <n v="0"/>
    <n v="0"/>
    <m/>
    <m/>
    <m/>
    <m/>
    <m/>
    <m/>
    <m/>
    <m/>
    <m/>
    <m/>
    <n v="1"/>
    <n v="1"/>
    <x v="6"/>
    <x v="6"/>
  </r>
  <r>
    <s v="47-1003"/>
    <m/>
    <x v="0"/>
    <s v="12 CHURCH AVE"/>
    <n v="101"/>
    <s v="SEMPLE VERNA M"/>
    <s v="R30"/>
    <s v="ONE FAMILY"/>
    <s v="47//1003//"/>
    <n v="0.53534000000000004"/>
    <n v="0"/>
    <n v="0"/>
    <n v="1"/>
    <n v="1"/>
    <s v="SEWER"/>
    <n v="1"/>
    <n v="1"/>
    <n v="10500"/>
    <s v="YES"/>
    <n v="0"/>
    <s v="47-1003"/>
    <s v="All Public"/>
    <s v="SEWER"/>
    <s v="SEWER"/>
    <n v="10500"/>
    <m/>
    <m/>
    <n v="0"/>
    <n v="0"/>
    <n v="1"/>
    <n v="904"/>
    <n v="1"/>
    <m/>
    <m/>
    <m/>
    <m/>
    <m/>
    <m/>
    <m/>
    <m/>
    <m/>
    <m/>
    <n v="1"/>
    <n v="1"/>
    <x v="4"/>
    <x v="4"/>
  </r>
  <r>
    <s v="45-1009A"/>
    <m/>
    <x v="0"/>
    <s v="29 SANDWICH RD"/>
    <n v="101"/>
    <s v="MCWILLIAMS CHRISTINE M"/>
    <s v="MR30"/>
    <s v="ONE FAMILY"/>
    <s v="45//1009/A/"/>
    <n v="0.12847"/>
    <n v="1"/>
    <n v="1"/>
    <n v="1"/>
    <n v="1"/>
    <s v="SEPTIC"/>
    <n v="0"/>
    <n v="1"/>
    <n v="7600"/>
    <s v="YES"/>
    <n v="7600"/>
    <s v="45-1009A"/>
    <s v="Public Water,Septic"/>
    <s v="SEPTIC"/>
    <s v="SEPTIC"/>
    <n v="7600"/>
    <m/>
    <m/>
    <n v="1"/>
    <n v="1"/>
    <n v="2"/>
    <n v="753"/>
    <n v="1.5"/>
    <m/>
    <m/>
    <m/>
    <m/>
    <m/>
    <m/>
    <m/>
    <m/>
    <m/>
    <m/>
    <n v="1"/>
    <n v="1"/>
    <x v="5"/>
    <x v="5"/>
  </r>
  <r>
    <s v="60-1022"/>
    <m/>
    <x v="0"/>
    <s v="161 MARION ROAD"/>
    <n v="303"/>
    <s v="SPENSLEY LLOYD A TRUSTEE"/>
    <s v="MR30"/>
    <s v="ACC COM LD"/>
    <s v="60//1022//"/>
    <n v="1.20204"/>
    <n v="0"/>
    <n v="0"/>
    <n v="2"/>
    <n v="2"/>
    <s v="SEWER"/>
    <n v="0"/>
    <n v="1"/>
    <n v="8200"/>
    <s v="YES"/>
    <n v="0"/>
    <s v="60-1022"/>
    <m/>
    <m/>
    <s v="SEWER"/>
    <n v="8200"/>
    <m/>
    <m/>
    <n v="0"/>
    <n v="0"/>
    <n v="0"/>
    <n v="0"/>
    <n v="0"/>
    <m/>
    <m/>
    <m/>
    <m/>
    <m/>
    <m/>
    <m/>
    <m/>
    <m/>
    <m/>
    <n v="1"/>
    <n v="1"/>
    <x v="0"/>
    <x v="0"/>
  </r>
  <r>
    <s v="48-L10"/>
    <m/>
    <x v="0"/>
    <s v="6 LONGMEADOW DR"/>
    <n v="101"/>
    <s v="HASKELL RUTH F"/>
    <s v="MR30"/>
    <s v="ONE FAMILY"/>
    <s v="48//L10//"/>
    <n v="0.15522"/>
    <n v="0"/>
    <n v="0"/>
    <n v="1"/>
    <n v="1"/>
    <s v="SEWER"/>
    <n v="1"/>
    <n v="1"/>
    <n v="7300"/>
    <s v="YES"/>
    <n v="0"/>
    <s v="48-L10"/>
    <s v="Public Water,Public Sewer,Gas"/>
    <s v="SEWER"/>
    <s v="SEWER"/>
    <n v="7300"/>
    <m/>
    <m/>
    <n v="0"/>
    <n v="0"/>
    <n v="3"/>
    <n v="960"/>
    <n v="1"/>
    <m/>
    <m/>
    <m/>
    <m/>
    <m/>
    <m/>
    <m/>
    <m/>
    <m/>
    <m/>
    <n v="1"/>
    <n v="1"/>
    <x v="4"/>
    <x v="4"/>
  </r>
  <r>
    <s v="47-1109"/>
    <m/>
    <x v="0"/>
    <s v="0 CENTER ST"/>
    <n v="393"/>
    <s v="R + G REALTY INC"/>
    <s v="WRVL"/>
    <s v="AH-NOT 61A"/>
    <s v="47//1109//"/>
    <n v="2.2780000000000002E-2"/>
    <n v="0"/>
    <n v="0"/>
    <n v="0"/>
    <n v="0"/>
    <m/>
    <n v="0"/>
    <n v="0"/>
    <n v="0"/>
    <s v="YES"/>
    <n v="0"/>
    <s v="47-1109"/>
    <m/>
    <m/>
    <m/>
    <n v="0"/>
    <m/>
    <m/>
    <n v="0"/>
    <n v="0"/>
    <n v="0"/>
    <n v="0"/>
    <n v="0"/>
    <m/>
    <m/>
    <m/>
    <m/>
    <m/>
    <m/>
    <m/>
    <m/>
    <m/>
    <m/>
    <n v="1"/>
    <n v="1"/>
    <x v="6"/>
    <x v="6"/>
  </r>
  <r>
    <s v="45-F50"/>
    <m/>
    <x v="0"/>
    <s v="35 SANDWICH RD"/>
    <n v="101"/>
    <s v="BARNETT RITA J"/>
    <s v="MR30"/>
    <s v="ONE FAMILY"/>
    <s v="45//F50//"/>
    <n v="0.21349000000000001"/>
    <n v="1"/>
    <n v="1"/>
    <n v="1"/>
    <n v="1"/>
    <s v="SEPTIC"/>
    <n v="0"/>
    <n v="1"/>
    <n v="1600"/>
    <s v="YES"/>
    <n v="1600"/>
    <s v="45-F50"/>
    <s v="Public Water,Septic"/>
    <s v="SEPTIC"/>
    <s v="SEPTIC"/>
    <n v="1600"/>
    <m/>
    <m/>
    <n v="1"/>
    <n v="1"/>
    <n v="3"/>
    <n v="1095"/>
    <n v="1.5"/>
    <m/>
    <m/>
    <m/>
    <m/>
    <m/>
    <m/>
    <m/>
    <m/>
    <m/>
    <m/>
    <n v="1"/>
    <n v="1"/>
    <x v="5"/>
    <x v="5"/>
  </r>
  <r>
    <s v="47-1058"/>
    <m/>
    <x v="0"/>
    <s v="5 CENTER ST"/>
    <n v="31"/>
    <s v="R + G REALTY INC"/>
    <s v="WRVL"/>
    <s v="PRI COMM  MDL-01"/>
    <s v="47//1058//"/>
    <n v="0.17463000000000001"/>
    <n v="0"/>
    <n v="0"/>
    <n v="1"/>
    <n v="1"/>
    <s v="SEWER"/>
    <n v="1"/>
    <n v="1"/>
    <n v="11500"/>
    <s v="YES"/>
    <n v="0"/>
    <s v="47-1058"/>
    <s v="All Public"/>
    <s v="SEWER"/>
    <s v="SEWER"/>
    <n v="11500"/>
    <m/>
    <m/>
    <n v="0"/>
    <n v="0"/>
    <n v="3"/>
    <n v="2720"/>
    <n v="2.5"/>
    <m/>
    <m/>
    <m/>
    <m/>
    <m/>
    <m/>
    <m/>
    <m/>
    <m/>
    <m/>
    <n v="1"/>
    <n v="1"/>
    <x v="6"/>
    <x v="6"/>
  </r>
  <r>
    <s v="48-L1"/>
    <m/>
    <x v="0"/>
    <s v="1 LONGMEADOW DR"/>
    <n v="101"/>
    <s v="FEDERICI GARY"/>
    <s v="MR30"/>
    <s v="ONE FAMILY"/>
    <s v="48//L1//"/>
    <n v="0.14201"/>
    <n v="0"/>
    <n v="0"/>
    <n v="1"/>
    <n v="1"/>
    <s v="SEWER"/>
    <n v="1"/>
    <n v="1"/>
    <n v="1700"/>
    <s v="YES"/>
    <n v="0"/>
    <s v="48-L1"/>
    <s v="Public Water,Public Sewer,Gas"/>
    <s v="SEWER"/>
    <s v="SEWER"/>
    <n v="1700"/>
    <m/>
    <m/>
    <n v="0"/>
    <n v="0"/>
    <n v="3"/>
    <n v="960"/>
    <n v="1"/>
    <m/>
    <m/>
    <m/>
    <m/>
    <m/>
    <m/>
    <m/>
    <m/>
    <m/>
    <m/>
    <n v="1"/>
    <n v="1"/>
    <x v="4"/>
    <x v="4"/>
  </r>
  <r>
    <s v="48-L23"/>
    <m/>
    <x v="0"/>
    <s v="10 GLENDA AVE"/>
    <n v="101"/>
    <s v="BRIGHTMAN SCOTT A"/>
    <s v="MR30"/>
    <s v="ONE FAMILY"/>
    <s v="48//L23//"/>
    <n v="0.19567999999999999"/>
    <n v="0"/>
    <n v="0"/>
    <n v="1"/>
    <n v="1"/>
    <s v="SEWER"/>
    <n v="1"/>
    <n v="1"/>
    <n v="8200"/>
    <s v="YES"/>
    <n v="0"/>
    <s v="48-L23"/>
    <s v="All Public"/>
    <s v="SEWER"/>
    <s v="SEWER"/>
    <n v="8200"/>
    <m/>
    <m/>
    <n v="0"/>
    <n v="0"/>
    <n v="3"/>
    <n v="1816"/>
    <n v="2"/>
    <m/>
    <m/>
    <m/>
    <m/>
    <m/>
    <m/>
    <m/>
    <m/>
    <m/>
    <m/>
    <n v="1"/>
    <n v="1"/>
    <x v="4"/>
    <x v="4"/>
  </r>
  <r>
    <s v="47-1063"/>
    <m/>
    <x v="0"/>
    <s v="87 HIGH ST"/>
    <n v="101"/>
    <s v="HARVEY KEITH B"/>
    <s v="MR30"/>
    <s v="ONE FAMILY"/>
    <s v="47//1063//"/>
    <n v="0.41343000000000002"/>
    <n v="0"/>
    <n v="0"/>
    <n v="1"/>
    <n v="1"/>
    <s v="SEWER"/>
    <n v="1"/>
    <n v="1"/>
    <n v="5000"/>
    <s v="YES"/>
    <n v="0"/>
    <s v="47-1063"/>
    <s v="All Public"/>
    <s v="SEWER"/>
    <s v="SEWER"/>
    <n v="5000"/>
    <m/>
    <m/>
    <n v="0"/>
    <n v="0"/>
    <n v="4"/>
    <n v="2153"/>
    <n v="2"/>
    <m/>
    <m/>
    <m/>
    <m/>
    <m/>
    <m/>
    <m/>
    <m/>
    <m/>
    <m/>
    <n v="1"/>
    <n v="1"/>
    <x v="6"/>
    <x v="6"/>
  </r>
  <r>
    <s v="48-L17"/>
    <m/>
    <x v="0"/>
    <s v="7 GLENDA AVE"/>
    <n v="132"/>
    <s v="BFT REALTY TRUST THOMAS S BRONK"/>
    <s v="MR30"/>
    <s v="RES ACLNUD  MDL-00"/>
    <s v="48//L17//"/>
    <n v="0.15329000000000001"/>
    <n v="0"/>
    <n v="0"/>
    <n v="0"/>
    <n v="0"/>
    <m/>
    <n v="0"/>
    <n v="0"/>
    <n v="0"/>
    <s v="YES"/>
    <n v="0"/>
    <s v="48-L17"/>
    <m/>
    <m/>
    <m/>
    <n v="0"/>
    <m/>
    <m/>
    <n v="0"/>
    <n v="0"/>
    <n v="0"/>
    <n v="0"/>
    <n v="0"/>
    <m/>
    <m/>
    <m/>
    <m/>
    <m/>
    <m/>
    <m/>
    <m/>
    <m/>
    <m/>
    <n v="1"/>
    <n v="1"/>
    <x v="4"/>
    <x v="4"/>
  </r>
  <r>
    <s v="48-T8"/>
    <m/>
    <x v="0"/>
    <s v="134 MARION RD"/>
    <n v="101"/>
    <s v="PHILLIPS ERNEST"/>
    <s v="MR30"/>
    <s v="ONE FAMILY"/>
    <s v="48//T8//"/>
    <n v="0.12964000000000001"/>
    <n v="0"/>
    <n v="0"/>
    <n v="1"/>
    <n v="1"/>
    <s v="SEWER"/>
    <n v="1"/>
    <n v="1"/>
    <n v="6600"/>
    <s v="YES"/>
    <n v="0"/>
    <s v="48-T8"/>
    <s v="All Public"/>
    <s v="SEWER"/>
    <s v="SEWER"/>
    <n v="6600"/>
    <m/>
    <m/>
    <n v="0"/>
    <n v="0"/>
    <n v="2"/>
    <n v="1260"/>
    <n v="1.5"/>
    <m/>
    <m/>
    <m/>
    <m/>
    <m/>
    <m/>
    <m/>
    <m/>
    <m/>
    <m/>
    <n v="1"/>
    <n v="1"/>
    <x v="4"/>
    <x v="4"/>
  </r>
  <r>
    <s v="47-1023B"/>
    <m/>
    <x v="0"/>
    <s v="7 CHURCH AVE"/>
    <n v="106"/>
    <s v="MILLER STEVEN S"/>
    <m/>
    <s v="AC LND IMP  MDL-00"/>
    <s v="47//1023/B/"/>
    <n v="0.46722999999999998"/>
    <n v="0"/>
    <n v="0"/>
    <n v="0"/>
    <n v="0"/>
    <m/>
    <n v="0"/>
    <n v="0"/>
    <n v="0"/>
    <s v="YES"/>
    <n v="0"/>
    <s v="47-1023B"/>
    <s v="All Public"/>
    <s v="SEWER"/>
    <m/>
    <n v="0"/>
    <m/>
    <m/>
    <n v="0"/>
    <n v="0"/>
    <n v="0"/>
    <n v="0"/>
    <n v="0"/>
    <m/>
    <m/>
    <m/>
    <m/>
    <m/>
    <m/>
    <m/>
    <m/>
    <m/>
    <m/>
    <n v="2"/>
    <n v="1"/>
    <x v="4"/>
    <x v="4"/>
  </r>
  <r>
    <s v="45-F49"/>
    <m/>
    <x v="0"/>
    <s v="37 SANDWICH RD"/>
    <n v="101"/>
    <s v="VISCONTE ANTHONY"/>
    <s v="MR30"/>
    <s v="ONE FAMILY"/>
    <s v="45//F49//"/>
    <n v="0.22137000000000001"/>
    <n v="1"/>
    <n v="1"/>
    <n v="1"/>
    <n v="1"/>
    <s v="SEPTIC"/>
    <n v="0"/>
    <n v="1"/>
    <n v="7400"/>
    <s v="YES"/>
    <n v="7400"/>
    <s v="45-F49"/>
    <s v="Public Water,Septic"/>
    <s v="SEPTIC"/>
    <s v="SEPTIC"/>
    <n v="7400"/>
    <m/>
    <m/>
    <n v="1"/>
    <n v="1"/>
    <n v="3"/>
    <n v="1106"/>
    <n v="1.75"/>
    <m/>
    <m/>
    <m/>
    <m/>
    <m/>
    <m/>
    <m/>
    <m/>
    <m/>
    <m/>
    <n v="1"/>
    <n v="1"/>
    <x v="5"/>
    <x v="5"/>
  </r>
  <r>
    <s v="45-F55B"/>
    <m/>
    <x v="0"/>
    <s v="43 SANDWICH RD  OFF"/>
    <n v="132"/>
    <s v="TAMAGINI EDWARD JR LIFE ESTATE"/>
    <s v="MR30"/>
    <s v="RES ACLNUD  MDL-00"/>
    <s v="45//F55/B/"/>
    <n v="9.1469999999999996E-2"/>
    <n v="0"/>
    <n v="0"/>
    <n v="0"/>
    <n v="0"/>
    <m/>
    <n v="0"/>
    <n v="0"/>
    <n v="0"/>
    <s v="YES"/>
    <n v="0"/>
    <s v="45-F55B"/>
    <s v="Public Water,Septic"/>
    <s v="SEPTIC"/>
    <m/>
    <n v="5800"/>
    <m/>
    <m/>
    <n v="0"/>
    <n v="0"/>
    <n v="0"/>
    <n v="0"/>
    <n v="0"/>
    <m/>
    <m/>
    <m/>
    <m/>
    <m/>
    <m/>
    <m/>
    <m/>
    <m/>
    <m/>
    <n v="1"/>
    <n v="1"/>
    <x v="5"/>
    <x v="5"/>
  </r>
  <r>
    <s v="47-1024"/>
    <m/>
    <x v="0"/>
    <s v="100 HIGH ST"/>
    <n v="101"/>
    <s v="LADD LOIS E TRUSTEE OF LADD"/>
    <s v="MR30"/>
    <s v="ONE FAMILY"/>
    <s v="47//1024//"/>
    <n v="0.25276999999999999"/>
    <n v="0"/>
    <n v="0"/>
    <n v="1"/>
    <n v="1"/>
    <s v="SEWER"/>
    <n v="1"/>
    <n v="0"/>
    <n v="0"/>
    <s v="YES"/>
    <n v="0"/>
    <s v="47-1024"/>
    <s v="All Public"/>
    <s v="SEWER"/>
    <s v="SEWER"/>
    <n v="0"/>
    <m/>
    <m/>
    <n v="0"/>
    <n v="0"/>
    <n v="4"/>
    <n v="2422"/>
    <n v="2"/>
    <m/>
    <m/>
    <m/>
    <m/>
    <m/>
    <m/>
    <m/>
    <m/>
    <m/>
    <m/>
    <n v="1"/>
    <n v="1"/>
    <x v="4"/>
    <x v="4"/>
  </r>
  <r>
    <s v="47-1005"/>
    <m/>
    <x v="0"/>
    <s v="10 KENNEDY LN"/>
    <n v="101"/>
    <s v="ANDRADE CHRISTINE"/>
    <s v="R30"/>
    <s v="ONE FAMILY"/>
    <s v="47//1005//"/>
    <n v="0.48118"/>
    <n v="0"/>
    <n v="0"/>
    <n v="1"/>
    <n v="1"/>
    <s v="SEWER"/>
    <n v="1"/>
    <n v="1"/>
    <n v="6800"/>
    <s v="YES"/>
    <n v="0"/>
    <s v="47-1005"/>
    <s v="All Public"/>
    <s v="SEWER"/>
    <s v="SEWER"/>
    <n v="6800"/>
    <m/>
    <m/>
    <n v="0"/>
    <n v="0"/>
    <n v="3"/>
    <n v="963"/>
    <n v="1.5"/>
    <m/>
    <m/>
    <m/>
    <m/>
    <m/>
    <m/>
    <m/>
    <m/>
    <m/>
    <m/>
    <n v="1"/>
    <n v="1"/>
    <x v="4"/>
    <x v="4"/>
  </r>
  <r>
    <s v="47-1110"/>
    <m/>
    <x v="0"/>
    <s v="196 MAIN ST"/>
    <n v="322"/>
    <s v="CHASE KAREN H TRUSTEE OF THE"/>
    <s v="WRVL"/>
    <s v="STORE/SHOP  MDL-94"/>
    <s v="47//1110//"/>
    <n v="8.7900000000000006E-2"/>
    <n v="0"/>
    <n v="0"/>
    <n v="1"/>
    <n v="1"/>
    <s v="SEWER"/>
    <n v="1"/>
    <n v="1"/>
    <n v="1700"/>
    <s v="YES"/>
    <n v="0"/>
    <s v="47-1110"/>
    <s v="All Public"/>
    <s v="SEWER"/>
    <s v="SEWER"/>
    <n v="1700"/>
    <m/>
    <m/>
    <n v="0"/>
    <n v="0"/>
    <n v="0"/>
    <n v="1156"/>
    <n v="1"/>
    <m/>
    <m/>
    <m/>
    <m/>
    <m/>
    <m/>
    <m/>
    <m/>
    <m/>
    <m/>
    <n v="1"/>
    <n v="1"/>
    <x v="6"/>
    <x v="6"/>
  </r>
  <r>
    <s v="47-1064C"/>
    <m/>
    <x v="0"/>
    <s v="89 HIGH ST"/>
    <n v="101"/>
    <s v="DILLON LOUIS J"/>
    <s v="MR30"/>
    <s v="ONE FAMILY"/>
    <s v="47//1064/C/"/>
    <n v="0.20222000000000001"/>
    <n v="0"/>
    <n v="0"/>
    <n v="1"/>
    <n v="1"/>
    <s v="SEWER"/>
    <n v="1"/>
    <n v="1"/>
    <n v="6500"/>
    <s v="YES"/>
    <n v="0"/>
    <s v="47-1064C"/>
    <s v="All Public"/>
    <s v="SEWER"/>
    <s v="SEWER"/>
    <n v="6500"/>
    <m/>
    <m/>
    <n v="0"/>
    <n v="0"/>
    <n v="4"/>
    <n v="1748"/>
    <n v="1.75"/>
    <m/>
    <m/>
    <m/>
    <m/>
    <m/>
    <m/>
    <m/>
    <m/>
    <m/>
    <m/>
    <n v="1"/>
    <n v="1"/>
    <x v="6"/>
    <x v="6"/>
  </r>
  <r>
    <s v="48-L11"/>
    <m/>
    <x v="0"/>
    <s v="4 LONGMEADOW DR"/>
    <n v="101"/>
    <s v="HILL JERE L"/>
    <s v="MR30"/>
    <s v="ONE FAMILY"/>
    <s v="48//L11//"/>
    <n v="0.14198"/>
    <n v="0"/>
    <n v="0"/>
    <n v="1"/>
    <n v="1"/>
    <s v="SEWER"/>
    <n v="1"/>
    <n v="1"/>
    <n v="8400"/>
    <s v="YES"/>
    <n v="0"/>
    <s v="48-L11"/>
    <s v="Public Water,Public Sewer"/>
    <s v="SEWER"/>
    <s v="SEWER"/>
    <n v="8400"/>
    <m/>
    <m/>
    <n v="0"/>
    <n v="0"/>
    <n v="3"/>
    <n v="1220"/>
    <n v="1"/>
    <m/>
    <m/>
    <m/>
    <m/>
    <m/>
    <m/>
    <m/>
    <m/>
    <m/>
    <m/>
    <n v="1"/>
    <n v="1"/>
    <x v="4"/>
    <x v="4"/>
  </r>
  <r>
    <s v="ESTUARY"/>
    <m/>
    <x v="0"/>
    <m/>
    <n v="0"/>
    <m/>
    <m/>
    <m/>
    <m/>
    <n v="23.730409999999999"/>
    <n v="0"/>
    <n v="0"/>
    <n v="0"/>
    <n v="0"/>
    <m/>
    <n v="0"/>
    <n v="0"/>
    <n v="0"/>
    <s v="NO"/>
    <n v="0"/>
    <m/>
    <m/>
    <m/>
    <m/>
    <n v="0"/>
    <m/>
    <m/>
    <n v="0"/>
    <n v="0"/>
    <n v="0"/>
    <n v="0"/>
    <n v="0"/>
    <m/>
    <m/>
    <m/>
    <m/>
    <m/>
    <m/>
    <m/>
    <m/>
    <m/>
    <m/>
    <n v="0"/>
    <n v="1"/>
    <x v="6"/>
    <x v="6"/>
  </r>
  <r>
    <s v="43-1068"/>
    <m/>
    <x v="0"/>
    <s v="0 MINOT AVE  OFF"/>
    <n v="132"/>
    <s v="WAREHAM LAND TRUST INC"/>
    <m/>
    <s v="RES ACLNUD  MDL-00"/>
    <s v="43//1068//"/>
    <n v="1.0466800000000001"/>
    <n v="0"/>
    <n v="0"/>
    <n v="0"/>
    <n v="0"/>
    <m/>
    <n v="0"/>
    <n v="0"/>
    <n v="0"/>
    <s v="YES"/>
    <n v="0"/>
    <s v="43-1068"/>
    <s v="All Public"/>
    <s v="SEWER"/>
    <m/>
    <n v="0"/>
    <s v="fee simple"/>
    <s v="YES"/>
    <n v="0"/>
    <n v="0"/>
    <n v="0"/>
    <n v="0"/>
    <n v="0"/>
    <m/>
    <m/>
    <m/>
    <m/>
    <m/>
    <m/>
    <m/>
    <m/>
    <m/>
    <m/>
    <n v="1"/>
    <n v="1"/>
    <x v="6"/>
    <x v="6"/>
  </r>
  <r>
    <s v="47-1137"/>
    <m/>
    <x v="0"/>
    <s v="191 MAIN ST"/>
    <n v="322"/>
    <s v="ONE HUNDRED NINETY ONE MAIN"/>
    <s v="WRVL"/>
    <s v="STORE/SHOP  MDL-94"/>
    <s v="47//1137//"/>
    <n v="0.22659000000000001"/>
    <n v="0"/>
    <n v="0"/>
    <n v="1"/>
    <n v="1"/>
    <s v="SEWER"/>
    <n v="2"/>
    <n v="10"/>
    <n v="57800"/>
    <s v="YES"/>
    <n v="0"/>
    <s v="47-1137"/>
    <s v="All Public"/>
    <s v="SEWER"/>
    <s v="SEWER"/>
    <n v="5780"/>
    <m/>
    <m/>
    <n v="0"/>
    <n v="0"/>
    <n v="9"/>
    <n v="24275"/>
    <n v="3"/>
    <m/>
    <m/>
    <m/>
    <m/>
    <m/>
    <m/>
    <m/>
    <m/>
    <m/>
    <m/>
    <n v="1"/>
    <n v="1"/>
    <x v="6"/>
    <x v="6"/>
  </r>
  <r>
    <s v="LAND_NOPARC"/>
    <m/>
    <x v="0"/>
    <m/>
    <n v="0"/>
    <m/>
    <m/>
    <m/>
    <m/>
    <n v="0.10571999999999999"/>
    <n v="0"/>
    <n v="0"/>
    <n v="0"/>
    <n v="0"/>
    <m/>
    <n v="0"/>
    <n v="0"/>
    <n v="0"/>
    <s v="NO"/>
    <n v="0"/>
    <m/>
    <m/>
    <m/>
    <m/>
    <n v="0"/>
    <m/>
    <m/>
    <n v="0"/>
    <n v="0"/>
    <n v="0"/>
    <n v="0"/>
    <n v="0"/>
    <m/>
    <m/>
    <m/>
    <m/>
    <m/>
    <m/>
    <m/>
    <m/>
    <m/>
    <m/>
    <n v="0"/>
    <n v="1"/>
    <x v="6"/>
    <x v="6"/>
  </r>
  <r>
    <s v="45-F48"/>
    <m/>
    <x v="0"/>
    <s v="39 SANDWICH RD"/>
    <n v="101"/>
    <s v="CLIFFORD RICHARD MAURICE"/>
    <s v="MR30"/>
    <s v="ONE FAMILY"/>
    <s v="45//F48//"/>
    <n v="0.24873999999999999"/>
    <n v="1"/>
    <n v="1"/>
    <n v="1"/>
    <n v="1"/>
    <s v="SEPTIC"/>
    <n v="0"/>
    <n v="1"/>
    <n v="6200"/>
    <s v="YES"/>
    <n v="6200"/>
    <s v="45-F48"/>
    <s v="Public Water,Septic"/>
    <s v="SEPTIC"/>
    <s v="SEPTIC"/>
    <n v="6200"/>
    <m/>
    <m/>
    <n v="1"/>
    <n v="1"/>
    <n v="1"/>
    <n v="600"/>
    <n v="1"/>
    <m/>
    <m/>
    <m/>
    <m/>
    <m/>
    <m/>
    <m/>
    <m/>
    <m/>
    <m/>
    <n v="1"/>
    <n v="1"/>
    <x v="5"/>
    <x v="5"/>
  </r>
  <r>
    <s v="47-1108"/>
    <m/>
    <x v="0"/>
    <s v="200 MAIN ST"/>
    <n v="322"/>
    <s v="DECAS WILLIAM ET ALS,"/>
    <s v="WRVL"/>
    <s v="STORE/SHOP  MDL-94"/>
    <s v="47//1108//"/>
    <n v="0.12817000000000001"/>
    <n v="0"/>
    <n v="0"/>
    <n v="1"/>
    <n v="1"/>
    <s v="SEWER"/>
    <n v="1"/>
    <n v="1"/>
    <n v="2100"/>
    <s v="YES"/>
    <n v="0"/>
    <s v="47-1108"/>
    <s v="All Public"/>
    <s v="SEWER"/>
    <s v="SEWER"/>
    <n v="2100"/>
    <m/>
    <m/>
    <n v="0"/>
    <n v="0"/>
    <n v="0"/>
    <n v="1836"/>
    <n v="1"/>
    <m/>
    <m/>
    <m/>
    <m/>
    <m/>
    <m/>
    <m/>
    <m/>
    <m/>
    <m/>
    <n v="1"/>
    <n v="1"/>
    <x v="6"/>
    <x v="6"/>
  </r>
  <r>
    <s v="LAND_NOPARC"/>
    <m/>
    <x v="0"/>
    <m/>
    <n v="0"/>
    <m/>
    <m/>
    <m/>
    <m/>
    <n v="4.1570000000000003E-2"/>
    <n v="0"/>
    <n v="0"/>
    <n v="0"/>
    <n v="0"/>
    <m/>
    <n v="0"/>
    <n v="0"/>
    <n v="0"/>
    <s v="NO"/>
    <n v="0"/>
    <m/>
    <m/>
    <m/>
    <m/>
    <n v="0"/>
    <m/>
    <m/>
    <n v="0"/>
    <n v="0"/>
    <n v="0"/>
    <n v="0"/>
    <n v="0"/>
    <m/>
    <m/>
    <m/>
    <m/>
    <m/>
    <m/>
    <m/>
    <m/>
    <m/>
    <m/>
    <n v="0"/>
    <n v="1"/>
    <x v="6"/>
    <x v="6"/>
  </r>
  <r>
    <s v="48-1007"/>
    <m/>
    <x v="0"/>
    <s v="130 MARION RD"/>
    <n v="101"/>
    <s v="DIAS CHERYL M"/>
    <s v="MR30"/>
    <s v="ONE FAMILY"/>
    <s v="48//1007//"/>
    <n v="0.17093"/>
    <n v="0"/>
    <n v="0"/>
    <n v="1"/>
    <n v="1"/>
    <s v="SEWER"/>
    <n v="1"/>
    <n v="1"/>
    <n v="4500"/>
    <s v="YES"/>
    <n v="0"/>
    <s v="48-1007"/>
    <s v="All Public"/>
    <s v="SEWER"/>
    <s v="SEWER"/>
    <n v="4500"/>
    <m/>
    <m/>
    <n v="0"/>
    <n v="0"/>
    <n v="3"/>
    <n v="1232"/>
    <n v="2"/>
    <m/>
    <m/>
    <m/>
    <m/>
    <m/>
    <m/>
    <m/>
    <m/>
    <m/>
    <m/>
    <n v="1"/>
    <n v="1"/>
    <x v="4"/>
    <x v="4"/>
  </r>
  <r>
    <s v="48-L16"/>
    <m/>
    <x v="0"/>
    <s v="5 GLENDA AVE"/>
    <n v="101"/>
    <s v="BRONK THOMAS S"/>
    <s v="MR30"/>
    <s v="ONE FAMILY"/>
    <s v="48//L16//"/>
    <n v="0.14434"/>
    <n v="0"/>
    <n v="0"/>
    <n v="1"/>
    <n v="1"/>
    <s v="SEWER"/>
    <n v="1"/>
    <n v="1"/>
    <n v="10900"/>
    <s v="YES"/>
    <n v="0"/>
    <s v="48-L16"/>
    <s v="Public Water,Public Sewer,Gas"/>
    <s v="SEWER"/>
    <s v="SEWER"/>
    <n v="10900"/>
    <m/>
    <m/>
    <n v="0"/>
    <n v="0"/>
    <n v="4"/>
    <n v="2722"/>
    <n v="2"/>
    <m/>
    <m/>
    <m/>
    <m/>
    <m/>
    <m/>
    <m/>
    <m/>
    <m/>
    <m/>
    <n v="1"/>
    <n v="1"/>
    <x v="4"/>
    <x v="4"/>
  </r>
  <r>
    <s v="48-L24"/>
    <m/>
    <x v="0"/>
    <s v="8 GLENDA AVE"/>
    <n v="101"/>
    <s v="YOUNG CHARLES H JR"/>
    <s v="MR30"/>
    <s v="ONE FAMILY"/>
    <s v="48//L24//"/>
    <n v="0.18923999999999999"/>
    <n v="0"/>
    <n v="0"/>
    <n v="1"/>
    <n v="1"/>
    <s v="SEWER"/>
    <n v="1"/>
    <n v="1"/>
    <n v="15700"/>
    <s v="YES"/>
    <n v="0"/>
    <s v="48-L24"/>
    <s v="All Public"/>
    <s v="SEWER"/>
    <s v="SEWER"/>
    <n v="15700"/>
    <m/>
    <m/>
    <n v="0"/>
    <n v="0"/>
    <n v="3"/>
    <n v="1904"/>
    <n v="2"/>
    <m/>
    <m/>
    <m/>
    <m/>
    <m/>
    <m/>
    <m/>
    <m/>
    <m/>
    <m/>
    <n v="1"/>
    <n v="1"/>
    <x v="4"/>
    <x v="4"/>
  </r>
  <r>
    <s v="45-F47"/>
    <m/>
    <x v="0"/>
    <s v="41 SANDWICH RD"/>
    <n v="101"/>
    <s v="BUMPUS BRUCE F"/>
    <s v="MR30"/>
    <s v="ONE FAMILY"/>
    <s v="45//F47//"/>
    <n v="0.22017"/>
    <n v="1"/>
    <n v="1"/>
    <n v="1"/>
    <n v="1"/>
    <s v="SEPTIC"/>
    <n v="0"/>
    <n v="1"/>
    <n v="6700"/>
    <s v="YES"/>
    <n v="6700"/>
    <s v="45-F47"/>
    <s v="Public Water,Septic"/>
    <s v="SEPTIC"/>
    <s v="SEPTIC"/>
    <n v="6700"/>
    <m/>
    <m/>
    <n v="1"/>
    <n v="1"/>
    <n v="2"/>
    <n v="1249"/>
    <n v="1.3"/>
    <m/>
    <m/>
    <m/>
    <m/>
    <m/>
    <m/>
    <m/>
    <m/>
    <m/>
    <m/>
    <n v="1"/>
    <n v="1"/>
    <x v="5"/>
    <x v="5"/>
  </r>
  <r>
    <s v="LAND_NOPARC"/>
    <m/>
    <x v="0"/>
    <m/>
    <n v="0"/>
    <m/>
    <m/>
    <m/>
    <m/>
    <n v="3.159E-2"/>
    <n v="0"/>
    <n v="0"/>
    <n v="0"/>
    <n v="0"/>
    <m/>
    <n v="0"/>
    <n v="0"/>
    <n v="0"/>
    <s v="NO"/>
    <n v="0"/>
    <m/>
    <m/>
    <m/>
    <m/>
    <n v="0"/>
    <m/>
    <m/>
    <n v="0"/>
    <n v="0"/>
    <n v="0"/>
    <n v="0"/>
    <n v="0"/>
    <m/>
    <m/>
    <m/>
    <m/>
    <m/>
    <m/>
    <m/>
    <m/>
    <m/>
    <m/>
    <n v="0"/>
    <n v="1"/>
    <x v="6"/>
    <x v="6"/>
  </r>
  <r>
    <s v="47-1107"/>
    <m/>
    <x v="0"/>
    <s v="0 MAIN ST"/>
    <n v="903"/>
    <s v="TOWN OF WAREHAM"/>
    <m/>
    <s v="MUNICIPAL  MDL-00"/>
    <s v="47//1107//"/>
    <n v="0.43380999999999997"/>
    <n v="0"/>
    <n v="0"/>
    <n v="0"/>
    <n v="0"/>
    <m/>
    <n v="0"/>
    <n v="1"/>
    <n v="0"/>
    <s v="YES"/>
    <n v="0"/>
    <s v="47-1107"/>
    <m/>
    <m/>
    <m/>
    <n v="0"/>
    <m/>
    <m/>
    <n v="0"/>
    <n v="0"/>
    <n v="0"/>
    <n v="0"/>
    <n v="0"/>
    <m/>
    <m/>
    <m/>
    <m/>
    <m/>
    <m/>
    <m/>
    <m/>
    <m/>
    <m/>
    <n v="1"/>
    <n v="1"/>
    <x v="6"/>
    <x v="6"/>
  </r>
  <r>
    <s v="LAND_NOPARC"/>
    <m/>
    <x v="0"/>
    <m/>
    <n v="0"/>
    <m/>
    <m/>
    <m/>
    <m/>
    <n v="2.7599999999999999E-3"/>
    <n v="0"/>
    <n v="0"/>
    <n v="0"/>
    <n v="0"/>
    <m/>
    <n v="0"/>
    <n v="0"/>
    <n v="0"/>
    <s v="NO"/>
    <n v="0"/>
    <m/>
    <m/>
    <m/>
    <m/>
    <n v="0"/>
    <m/>
    <m/>
    <n v="0"/>
    <n v="0"/>
    <n v="0"/>
    <n v="0"/>
    <n v="0"/>
    <m/>
    <m/>
    <m/>
    <m/>
    <m/>
    <m/>
    <m/>
    <m/>
    <m/>
    <m/>
    <n v="0"/>
    <n v="1"/>
    <x v="6"/>
    <x v="6"/>
  </r>
  <r>
    <s v="LAND_NOPARC"/>
    <m/>
    <x v="0"/>
    <m/>
    <n v="0"/>
    <m/>
    <m/>
    <m/>
    <m/>
    <n v="2.7359999999999999E-2"/>
    <n v="0"/>
    <n v="0"/>
    <n v="0"/>
    <n v="0"/>
    <m/>
    <n v="0"/>
    <n v="0"/>
    <n v="0"/>
    <s v="NO"/>
    <n v="0"/>
    <m/>
    <m/>
    <m/>
    <m/>
    <n v="0"/>
    <m/>
    <m/>
    <n v="0"/>
    <n v="0"/>
    <n v="0"/>
    <n v="0"/>
    <n v="0"/>
    <m/>
    <m/>
    <m/>
    <m/>
    <m/>
    <m/>
    <m/>
    <m/>
    <m/>
    <m/>
    <n v="0"/>
    <n v="1"/>
    <x v="6"/>
    <x v="6"/>
  </r>
  <r>
    <s v="60-1017"/>
    <m/>
    <x v="0"/>
    <s v="173 MARION RD"/>
    <n v="101"/>
    <s v="MULLENS RONALD E"/>
    <s v="MR30"/>
    <s v="ONE FAMILY"/>
    <s v="60//1017//"/>
    <n v="0.48666999999999999"/>
    <n v="0"/>
    <n v="0"/>
    <n v="1"/>
    <n v="1"/>
    <s v="SEWER"/>
    <n v="1"/>
    <n v="1"/>
    <n v="6600"/>
    <s v="YES"/>
    <n v="0"/>
    <s v="60-1017"/>
    <s v="Public Water,Gas,Septic"/>
    <s v="SEPTIC"/>
    <s v="SEWER"/>
    <n v="6600"/>
    <m/>
    <m/>
    <n v="0"/>
    <n v="0"/>
    <n v="3"/>
    <n v="1131"/>
    <n v="1.9"/>
    <m/>
    <m/>
    <m/>
    <m/>
    <m/>
    <m/>
    <m/>
    <m/>
    <m/>
    <m/>
    <n v="1"/>
    <n v="1"/>
    <x v="0"/>
    <x v="0"/>
  </r>
  <r>
    <s v="47-1006"/>
    <m/>
    <x v="0"/>
    <s v="7 KENNEDY LN"/>
    <n v="903"/>
    <s v="TOWN OF WAREHAM"/>
    <s v="MR30"/>
    <s v="MUNICIPAL  MDL-00"/>
    <s v="47//1006//"/>
    <n v="0.25386999999999998"/>
    <n v="0"/>
    <n v="0"/>
    <n v="0"/>
    <n v="0"/>
    <m/>
    <n v="0"/>
    <n v="0"/>
    <n v="0"/>
    <s v="YES"/>
    <n v="0"/>
    <s v="47-1006"/>
    <s v="All Public"/>
    <s v="SEWER"/>
    <m/>
    <n v="0"/>
    <m/>
    <m/>
    <n v="0"/>
    <n v="0"/>
    <n v="0"/>
    <n v="0"/>
    <n v="0"/>
    <m/>
    <m/>
    <m/>
    <m/>
    <m/>
    <m/>
    <m/>
    <m/>
    <m/>
    <m/>
    <n v="1"/>
    <n v="1"/>
    <x v="4"/>
    <x v="4"/>
  </r>
  <r>
    <s v="47-1022C"/>
    <m/>
    <x v="0"/>
    <s v="5 CHURCH AVE"/>
    <n v="132"/>
    <s v="GRASSI STELLA M"/>
    <s v="MR30"/>
    <s v="RES ACLNUD  MDL-00"/>
    <s v="47//1022/C/"/>
    <n v="0.17321"/>
    <n v="0"/>
    <n v="0"/>
    <n v="0"/>
    <n v="0"/>
    <m/>
    <n v="0"/>
    <n v="0"/>
    <n v="0"/>
    <s v="YES"/>
    <n v="0"/>
    <s v="47-1022C"/>
    <s v="All Public"/>
    <s v="SEWER"/>
    <m/>
    <n v="0"/>
    <m/>
    <m/>
    <n v="0"/>
    <n v="0"/>
    <n v="0"/>
    <n v="0"/>
    <n v="0"/>
    <m/>
    <m/>
    <m/>
    <m/>
    <m/>
    <m/>
    <m/>
    <m/>
    <m/>
    <m/>
    <n v="1"/>
    <n v="1"/>
    <x v="4"/>
    <x v="4"/>
  </r>
  <r>
    <s v="48-L12"/>
    <m/>
    <x v="0"/>
    <s v="2 LONGMEADOW DR"/>
    <n v="101"/>
    <s v="HENEY MATTHEW W"/>
    <s v="MR30"/>
    <s v="ONE FAMILY"/>
    <s v="48//L12//"/>
    <n v="0.15390000000000001"/>
    <n v="0"/>
    <n v="0"/>
    <n v="1"/>
    <n v="1"/>
    <s v="SEWER"/>
    <n v="1"/>
    <n v="1"/>
    <n v="11600"/>
    <s v="YES"/>
    <n v="0"/>
    <s v="48-L12"/>
    <s v="All Public"/>
    <s v="SEWER"/>
    <s v="SEWER"/>
    <n v="11600"/>
    <m/>
    <m/>
    <n v="0"/>
    <n v="0"/>
    <n v="3"/>
    <n v="2112"/>
    <n v="2"/>
    <m/>
    <m/>
    <m/>
    <m/>
    <m/>
    <m/>
    <m/>
    <m/>
    <m/>
    <m/>
    <n v="1"/>
    <n v="1"/>
    <x v="4"/>
    <x v="4"/>
  </r>
  <r>
    <s v="47-1138"/>
    <m/>
    <x v="0"/>
    <s v="195 MAIN ST"/>
    <n v="322"/>
    <s v="CORNWELL CARL W"/>
    <s v="WRVL"/>
    <s v="STORE/SHOP  MDL-94"/>
    <s v="47//1138//"/>
    <n v="0.14982999999999999"/>
    <n v="0"/>
    <n v="0"/>
    <n v="1"/>
    <n v="1"/>
    <s v="SEWER"/>
    <n v="2"/>
    <n v="1"/>
    <n v="5400"/>
    <s v="YES"/>
    <n v="0"/>
    <s v="47-1138"/>
    <s v="All Public"/>
    <s v="SEWER"/>
    <s v="SEWER"/>
    <n v="5400"/>
    <m/>
    <m/>
    <n v="0"/>
    <n v="0"/>
    <n v="0"/>
    <n v="9614"/>
    <n v="2"/>
    <m/>
    <m/>
    <m/>
    <m/>
    <m/>
    <m/>
    <m/>
    <m/>
    <m/>
    <m/>
    <n v="1"/>
    <n v="1"/>
    <x v="6"/>
    <x v="6"/>
  </r>
  <r>
    <s v="48-1001"/>
    <m/>
    <x v="0"/>
    <s v="54 MARION RD"/>
    <n v="903"/>
    <s v="TOWN OF WAREHAM"/>
    <m/>
    <s v="MUNICIPAL  MDL-94"/>
    <s v="48//1001//"/>
    <n v="27.26398"/>
    <n v="0"/>
    <n v="0"/>
    <n v="4"/>
    <n v="4"/>
    <s v="SEWER"/>
    <n v="5"/>
    <n v="10"/>
    <n v="481900"/>
    <s v="YES"/>
    <n v="0"/>
    <s v="48-1001"/>
    <m/>
    <m/>
    <s v="SEWER"/>
    <n v="48190"/>
    <m/>
    <m/>
    <n v="0"/>
    <n v="0"/>
    <n v="2"/>
    <n v="30807"/>
    <n v="2"/>
    <m/>
    <m/>
    <m/>
    <m/>
    <m/>
    <m/>
    <m/>
    <m/>
    <m/>
    <m/>
    <n v="1"/>
    <n v="1"/>
    <x v="4"/>
    <x v="4"/>
  </r>
  <r>
    <s v="47-1064B"/>
    <m/>
    <x v="0"/>
    <s v="1 MORSE TERRACE"/>
    <n v="101"/>
    <s v="SCANNELL PAUL W"/>
    <s v="MR30"/>
    <s v="ONE FAMILY"/>
    <s v="47//1064/B/"/>
    <n v="0.26350000000000001"/>
    <n v="1"/>
    <n v="1"/>
    <n v="1"/>
    <n v="1"/>
    <s v="SEPTIC"/>
    <n v="0"/>
    <n v="1"/>
    <n v="6200"/>
    <s v="YES"/>
    <n v="6200"/>
    <s v="47-1064B"/>
    <s v="All Public"/>
    <s v="SEWER"/>
    <s v="SEPTIC"/>
    <n v="6200"/>
    <m/>
    <m/>
    <n v="1"/>
    <n v="1"/>
    <n v="5"/>
    <n v="2402"/>
    <n v="1.5"/>
    <m/>
    <m/>
    <m/>
    <m/>
    <m/>
    <m/>
    <m/>
    <m/>
    <m/>
    <m/>
    <n v="1"/>
    <n v="1"/>
    <x v="6"/>
    <x v="6"/>
  </r>
  <r>
    <s v="45-1013"/>
    <m/>
    <x v="0"/>
    <s v="45 SANDWICH RD"/>
    <n v="322"/>
    <s v="TAMAGINI EDWARD J JR LIFE ESTATE"/>
    <s v="MR30"/>
    <s v="STORE/SHOP  MDL-94"/>
    <s v="45//1013//"/>
    <n v="0.29918"/>
    <n v="1"/>
    <n v="1"/>
    <n v="1"/>
    <n v="1"/>
    <s v="SEPTIC"/>
    <n v="0"/>
    <n v="1"/>
    <n v="1000"/>
    <s v="YES"/>
    <n v="1000"/>
    <s v="45-1013"/>
    <s v="All Public"/>
    <s v="SEWER"/>
    <s v="SEPTIC"/>
    <n v="1000"/>
    <m/>
    <m/>
    <n v="1"/>
    <n v="1"/>
    <n v="0"/>
    <n v="3494"/>
    <n v="1"/>
    <m/>
    <m/>
    <m/>
    <m/>
    <m/>
    <m/>
    <m/>
    <m/>
    <m/>
    <m/>
    <n v="1"/>
    <n v="1"/>
    <x v="5"/>
    <x v="5"/>
  </r>
  <r>
    <s v="45-F46"/>
    <m/>
    <x v="0"/>
    <s v="43 SANDWICH RD"/>
    <n v="101"/>
    <s v="TAMAGINI EDWARD J JR LIFE ESTATE"/>
    <s v="MR30"/>
    <s v="ONE FAMILY"/>
    <s v="45//F46//"/>
    <n v="0.23696"/>
    <n v="1"/>
    <n v="1"/>
    <n v="1"/>
    <n v="1"/>
    <s v="SEPTIC"/>
    <n v="0"/>
    <n v="1"/>
    <n v="5800"/>
    <s v="YES"/>
    <n v="5800"/>
    <s v="45-F46"/>
    <s v="Public Water,Septic"/>
    <s v="SEPTIC"/>
    <s v="SEPTIC"/>
    <n v="5800"/>
    <m/>
    <m/>
    <n v="1"/>
    <n v="1"/>
    <n v="2"/>
    <n v="850"/>
    <n v="1"/>
    <m/>
    <m/>
    <m/>
    <m/>
    <m/>
    <m/>
    <m/>
    <m/>
    <m/>
    <m/>
    <n v="1"/>
    <n v="1"/>
    <x v="5"/>
    <x v="5"/>
  </r>
  <r>
    <s v="134-1003"/>
    <m/>
    <x v="0"/>
    <s v="24 SANDWICH RD"/>
    <n v="316"/>
    <s v="MCLEAN WILLIAM A JR"/>
    <s v="SC"/>
    <s v="COMM WHSE  MDL-96"/>
    <s v="134//1003//"/>
    <n v="1.44465"/>
    <n v="1"/>
    <n v="1"/>
    <n v="1"/>
    <n v="1"/>
    <s v="SEPTIC"/>
    <n v="0"/>
    <n v="1"/>
    <n v="9000"/>
    <s v="NO_W1"/>
    <n v="9000"/>
    <s v="134-1003"/>
    <s v="All Public"/>
    <s v="SEWER"/>
    <s v="SEPTIC"/>
    <n v="9000"/>
    <m/>
    <m/>
    <n v="1"/>
    <n v="1"/>
    <n v="0"/>
    <n v="15300"/>
    <n v="1"/>
    <m/>
    <m/>
    <m/>
    <m/>
    <m/>
    <m/>
    <m/>
    <m/>
    <m/>
    <m/>
    <n v="3"/>
    <n v="1"/>
    <x v="6"/>
    <x v="6"/>
  </r>
  <r>
    <s v="134-1004"/>
    <m/>
    <x v="0"/>
    <s v="2 AVENUE A"/>
    <n v="132"/>
    <s v="NUOVO FRANK J"/>
    <s v="MR30"/>
    <s v="RES ACLNUD  MDL-00"/>
    <s v="134//1004//"/>
    <n v="0.20496"/>
    <n v="0"/>
    <n v="0"/>
    <n v="0"/>
    <n v="0"/>
    <m/>
    <n v="0"/>
    <n v="0"/>
    <n v="0"/>
    <s v="YES"/>
    <n v="0"/>
    <s v="134-1004"/>
    <s v="Public Water,Septic"/>
    <s v="SEPTIC"/>
    <m/>
    <n v="0"/>
    <m/>
    <m/>
    <n v="0"/>
    <n v="0"/>
    <n v="0"/>
    <n v="0"/>
    <n v="0"/>
    <m/>
    <m/>
    <m/>
    <m/>
    <m/>
    <m/>
    <m/>
    <m/>
    <m/>
    <m/>
    <n v="1"/>
    <n v="1"/>
    <x v="6"/>
    <x v="6"/>
  </r>
  <r>
    <s v="47-1004"/>
    <m/>
    <x v="0"/>
    <s v="2 CHURCH AVE"/>
    <n v="101"/>
    <s v="PERRY BEAULAH E &amp; JACQUELINE"/>
    <s v="R30"/>
    <s v="ONE FAMILY"/>
    <s v="47//1004//"/>
    <n v="0.49862000000000001"/>
    <n v="0"/>
    <n v="0"/>
    <n v="1"/>
    <n v="1"/>
    <s v="SEWER"/>
    <n v="1"/>
    <n v="1"/>
    <n v="2300"/>
    <s v="YES"/>
    <n v="0"/>
    <s v="47-1004"/>
    <s v="All Public"/>
    <s v="SEWER"/>
    <s v="SEWER"/>
    <n v="2300"/>
    <m/>
    <m/>
    <n v="0"/>
    <n v="0"/>
    <n v="2"/>
    <n v="1070"/>
    <n v="1"/>
    <m/>
    <m/>
    <m/>
    <m/>
    <m/>
    <m/>
    <m/>
    <m/>
    <m/>
    <m/>
    <n v="1"/>
    <n v="1"/>
    <x v="4"/>
    <x v="4"/>
  </r>
  <r>
    <s v="47-1064A"/>
    <m/>
    <x v="0"/>
    <s v="226 MAIN ST"/>
    <n v="316"/>
    <s v="PLYMOUTH SAVINGS BANK"/>
    <s v="WRVL"/>
    <s v="COMM WHSE  MDL-95"/>
    <s v="47//1064/A/"/>
    <n v="0.52930999999999995"/>
    <n v="0"/>
    <n v="0"/>
    <n v="0"/>
    <n v="0"/>
    <m/>
    <n v="0"/>
    <n v="0"/>
    <n v="0"/>
    <s v="YES"/>
    <n v="0"/>
    <s v="47-1064A"/>
    <s v="All Public"/>
    <s v="SEWER"/>
    <m/>
    <n v="0"/>
    <m/>
    <m/>
    <n v="0"/>
    <n v="0"/>
    <n v="0"/>
    <n v="960"/>
    <n v="1"/>
    <m/>
    <m/>
    <m/>
    <m/>
    <m/>
    <m/>
    <m/>
    <m/>
    <m/>
    <m/>
    <n v="1"/>
    <n v="1"/>
    <x v="6"/>
    <x v="6"/>
  </r>
  <r>
    <s v="47-1023A"/>
    <m/>
    <x v="0"/>
    <s v="108 HIGH ST"/>
    <n v="340"/>
    <s v="MILLER STEVEN S"/>
    <s v="MR30"/>
    <s v="OFFICE BLD"/>
    <s v="47//1023/A/"/>
    <n v="0.52341000000000004"/>
    <n v="0"/>
    <n v="0"/>
    <n v="1"/>
    <n v="1"/>
    <s v="SEWER"/>
    <n v="2"/>
    <n v="2"/>
    <n v="18000"/>
    <s v="YES"/>
    <n v="0"/>
    <s v="47-1023A"/>
    <s v="All Public"/>
    <s v="SEWER"/>
    <s v="SEWER"/>
    <n v="9000"/>
    <m/>
    <m/>
    <n v="0"/>
    <n v="0"/>
    <n v="0"/>
    <n v="1216"/>
    <n v="1"/>
    <m/>
    <m/>
    <m/>
    <m/>
    <m/>
    <m/>
    <m/>
    <m/>
    <m/>
    <m/>
    <n v="1"/>
    <n v="1"/>
    <x v="4"/>
    <x v="4"/>
  </r>
  <r>
    <s v="134-1006"/>
    <m/>
    <x v="0"/>
    <s v="30 SANDWICH RD"/>
    <n v="316"/>
    <s v="TUKEM PROPERTIES LLC"/>
    <s v="SC"/>
    <s v="COMM WHSE  MDL-94"/>
    <s v="134//1006//"/>
    <n v="0.77751000000000003"/>
    <n v="1"/>
    <n v="1"/>
    <n v="1"/>
    <n v="1"/>
    <s v="SEPTIC"/>
    <n v="0"/>
    <n v="2"/>
    <n v="12100"/>
    <s v="YES"/>
    <n v="12100"/>
    <s v="134-1006"/>
    <m/>
    <m/>
    <s v="SEPTIC"/>
    <n v="6050"/>
    <m/>
    <m/>
    <n v="1"/>
    <n v="1"/>
    <n v="0"/>
    <n v="4400"/>
    <n v="1"/>
    <m/>
    <m/>
    <m/>
    <m/>
    <m/>
    <m/>
    <m/>
    <m/>
    <m/>
    <m/>
    <n v="2"/>
    <n v="1"/>
    <x v="6"/>
    <x v="6"/>
  </r>
  <r>
    <s v="134-F1"/>
    <m/>
    <x v="0"/>
    <s v="32 SANDWICH RD"/>
    <n v="101"/>
    <s v="FRANKLIN CHARLES W"/>
    <s v="MR30"/>
    <s v="ONE FAMILY"/>
    <s v="134//F1//"/>
    <n v="0.23088"/>
    <n v="1"/>
    <n v="1"/>
    <n v="1"/>
    <n v="1"/>
    <s v="SEPTIC"/>
    <n v="0"/>
    <n v="1"/>
    <n v="13200"/>
    <s v="YES"/>
    <n v="13200"/>
    <s v="134-F1"/>
    <s v="Public Water,Gas,Septic"/>
    <s v="SEPTIC"/>
    <s v="SEPTIC"/>
    <n v="13200"/>
    <m/>
    <m/>
    <n v="1"/>
    <n v="1"/>
    <n v="3"/>
    <n v="1814"/>
    <n v="2"/>
    <m/>
    <m/>
    <m/>
    <m/>
    <m/>
    <m/>
    <m/>
    <m/>
    <m/>
    <m/>
    <n v="1"/>
    <n v="1"/>
    <x v="5"/>
    <x v="5"/>
  </r>
  <r>
    <s v="45-1015"/>
    <m/>
    <x v="0"/>
    <s v="49 SANDWICH RD"/>
    <n v="903"/>
    <s v="WAREHAM HOUSING  AUTHORITY"/>
    <s v="MR30"/>
    <s v="MUNICIPAL  MDL-94"/>
    <s v="45//1015//"/>
    <n v="5.2995299999999999"/>
    <n v="0"/>
    <n v="0"/>
    <n v="26"/>
    <n v="26"/>
    <s v="SEWER"/>
    <n v="2"/>
    <n v="6"/>
    <n v="142300"/>
    <s v="YES"/>
    <n v="0"/>
    <s v="45-1015"/>
    <s v="Public Water,Septic"/>
    <s v="SEPTIC"/>
    <s v="SEWER"/>
    <n v="23716.67"/>
    <m/>
    <m/>
    <n v="0"/>
    <n v="0"/>
    <n v="1"/>
    <n v="19532"/>
    <n v="1"/>
    <m/>
    <m/>
    <m/>
    <m/>
    <m/>
    <m/>
    <m/>
    <m/>
    <m/>
    <m/>
    <n v="1"/>
    <n v="1"/>
    <x v="5"/>
    <x v="5"/>
  </r>
  <r>
    <s v="47-1139"/>
    <m/>
    <x v="0"/>
    <s v="203 MAIN ST"/>
    <n v="310"/>
    <s v="CORKERY LUIZ MARIA"/>
    <s v="WRVL"/>
    <s v="PRI COMM  MDL-94"/>
    <s v="47//1139//"/>
    <n v="6.4920000000000005E-2"/>
    <n v="0"/>
    <n v="0"/>
    <n v="1"/>
    <n v="1"/>
    <s v="SEWER"/>
    <n v="2"/>
    <n v="1"/>
    <n v="13300"/>
    <s v="YES"/>
    <n v="0"/>
    <s v="47-1139"/>
    <s v="All Public"/>
    <s v="SEWER"/>
    <s v="SEWER"/>
    <n v="13300"/>
    <m/>
    <m/>
    <n v="0"/>
    <n v="0"/>
    <n v="2"/>
    <n v="3285"/>
    <n v="2"/>
    <m/>
    <m/>
    <m/>
    <m/>
    <m/>
    <m/>
    <m/>
    <m/>
    <m/>
    <m/>
    <n v="1"/>
    <n v="1"/>
    <x v="6"/>
    <x v="6"/>
  </r>
  <r>
    <s v="47-1065"/>
    <m/>
    <x v="0"/>
    <s v="99 HIGH ST"/>
    <n v="101"/>
    <s v="BYRON CHARLES"/>
    <s v="MR30"/>
    <s v="ONE FAMILY"/>
    <s v="47//1065//"/>
    <n v="0.43791000000000002"/>
    <n v="0"/>
    <n v="0"/>
    <n v="1"/>
    <n v="1"/>
    <s v="SEWER"/>
    <n v="1"/>
    <n v="1"/>
    <n v="4500"/>
    <s v="YES"/>
    <n v="0"/>
    <s v="47-1065"/>
    <s v="All Public"/>
    <s v="SEWER"/>
    <s v="SEWER"/>
    <n v="4500"/>
    <m/>
    <m/>
    <n v="0"/>
    <n v="0"/>
    <n v="4"/>
    <n v="3012"/>
    <n v="2"/>
    <m/>
    <m/>
    <m/>
    <m/>
    <m/>
    <m/>
    <m/>
    <m/>
    <m/>
    <m/>
    <n v="1"/>
    <n v="1"/>
    <x v="6"/>
    <x v="6"/>
  </r>
  <r>
    <s v="LAND_NOPARC"/>
    <m/>
    <x v="0"/>
    <m/>
    <n v="0"/>
    <m/>
    <m/>
    <m/>
    <m/>
    <n v="8.0999999999999996E-4"/>
    <n v="0"/>
    <n v="0"/>
    <n v="0"/>
    <n v="0"/>
    <m/>
    <n v="0"/>
    <n v="0"/>
    <n v="0"/>
    <s v="NO"/>
    <n v="0"/>
    <m/>
    <m/>
    <m/>
    <m/>
    <n v="0"/>
    <m/>
    <m/>
    <n v="0"/>
    <n v="0"/>
    <n v="0"/>
    <n v="0"/>
    <n v="0"/>
    <m/>
    <m/>
    <m/>
    <m/>
    <m/>
    <m/>
    <m/>
    <m/>
    <m/>
    <m/>
    <n v="0"/>
    <n v="1"/>
    <x v="6"/>
    <x v="6"/>
  </r>
  <r>
    <s v="48-L15"/>
    <m/>
    <x v="0"/>
    <s v="3 GLENDA AVE"/>
    <n v="131"/>
    <s v="BRONK TIMOTHY A"/>
    <s v="MR30"/>
    <s v="RES ACLNPO  MDL-00"/>
    <s v="48//L15//"/>
    <n v="0.16281000000000001"/>
    <n v="0"/>
    <n v="0"/>
    <n v="0"/>
    <n v="0"/>
    <m/>
    <n v="0"/>
    <n v="1"/>
    <n v="13500"/>
    <s v="YES"/>
    <n v="0"/>
    <s v="48-L15"/>
    <m/>
    <m/>
    <m/>
    <n v="13500"/>
    <m/>
    <m/>
    <n v="0"/>
    <n v="0"/>
    <n v="0"/>
    <n v="0"/>
    <n v="0"/>
    <m/>
    <m/>
    <m/>
    <m/>
    <m/>
    <m/>
    <m/>
    <m/>
    <m/>
    <m/>
    <n v="1"/>
    <n v="1"/>
    <x v="4"/>
    <x v="4"/>
  </r>
  <r>
    <s v="48-L25"/>
    <m/>
    <x v="0"/>
    <s v="6 GLENDA AVE"/>
    <n v="101"/>
    <s v="ZINE JAMES M SR"/>
    <s v="MR30"/>
    <s v="ONE FAMILY"/>
    <s v="48//L25//"/>
    <n v="0.19041"/>
    <n v="0"/>
    <n v="0"/>
    <n v="1"/>
    <n v="1"/>
    <s v="SEWER"/>
    <n v="1"/>
    <n v="1"/>
    <n v="10800"/>
    <s v="YES"/>
    <n v="0"/>
    <s v="48-L25"/>
    <s v="All Public"/>
    <s v="SEWER"/>
    <s v="SEWER"/>
    <n v="10800"/>
    <m/>
    <m/>
    <n v="0"/>
    <n v="0"/>
    <n v="3"/>
    <n v="1485"/>
    <n v="1.75"/>
    <m/>
    <m/>
    <m/>
    <m/>
    <m/>
    <m/>
    <m/>
    <m/>
    <m/>
    <m/>
    <n v="1"/>
    <n v="1"/>
    <x v="4"/>
    <x v="4"/>
  </r>
  <r>
    <s v="44-1005"/>
    <m/>
    <x v="0"/>
    <s v="0 MINOT AVE"/>
    <n v="903"/>
    <s v="TOWN OF WAREHAM"/>
    <s v="MR30"/>
    <s v="MUNICIPAL  MDL-00"/>
    <s v="44//1005//"/>
    <n v="1.0075799999999999"/>
    <n v="0"/>
    <n v="0"/>
    <n v="0"/>
    <n v="0"/>
    <m/>
    <n v="0"/>
    <n v="0"/>
    <n v="0"/>
    <s v="YES"/>
    <n v="0"/>
    <s v="44-1005"/>
    <s v="Public Water,Septic"/>
    <s v="SEPTIC"/>
    <m/>
    <n v="0"/>
    <s v="fee simple"/>
    <s v="YES"/>
    <n v="0"/>
    <n v="0"/>
    <n v="0"/>
    <n v="0"/>
    <n v="0"/>
    <m/>
    <m/>
    <m/>
    <m/>
    <m/>
    <m/>
    <m/>
    <m/>
    <m/>
    <m/>
    <n v="1"/>
    <n v="1"/>
    <x v="6"/>
    <x v="6"/>
  </r>
  <r>
    <s v="LAND_NOPARC"/>
    <m/>
    <x v="0"/>
    <m/>
    <n v="0"/>
    <m/>
    <m/>
    <m/>
    <m/>
    <n v="0.13016"/>
    <n v="0"/>
    <n v="0"/>
    <n v="0"/>
    <n v="0"/>
    <m/>
    <n v="0"/>
    <n v="0"/>
    <n v="0"/>
    <s v="NO"/>
    <n v="0"/>
    <m/>
    <m/>
    <m/>
    <m/>
    <n v="0"/>
    <m/>
    <m/>
    <n v="0"/>
    <n v="0"/>
    <n v="0"/>
    <n v="0"/>
    <n v="0"/>
    <m/>
    <m/>
    <m/>
    <m/>
    <m/>
    <m/>
    <m/>
    <m/>
    <m/>
    <m/>
    <n v="0"/>
    <n v="1"/>
    <x v="6"/>
    <x v="6"/>
  </r>
  <r>
    <s v="134-1005"/>
    <m/>
    <x v="0"/>
    <s v="3 AVENUE A"/>
    <n v="101"/>
    <s v="TABOR BEATRICE J"/>
    <s v="MR30"/>
    <s v="ONE FAMILY"/>
    <s v="134//1005//"/>
    <n v="0.43075000000000002"/>
    <n v="1"/>
    <n v="1"/>
    <n v="1"/>
    <n v="1"/>
    <s v="SEPTIC"/>
    <n v="0"/>
    <n v="1"/>
    <n v="3900"/>
    <s v="YES"/>
    <n v="3900"/>
    <s v="134-1005"/>
    <s v="Public Water,Septic"/>
    <s v="SEPTIC"/>
    <s v="SEPTIC"/>
    <n v="3900"/>
    <m/>
    <m/>
    <n v="1"/>
    <n v="1"/>
    <n v="3"/>
    <n v="792"/>
    <n v="1"/>
    <m/>
    <m/>
    <m/>
    <m/>
    <m/>
    <m/>
    <m/>
    <m/>
    <m/>
    <m/>
    <n v="1"/>
    <n v="1"/>
    <x v="6"/>
    <x v="6"/>
  </r>
  <r>
    <s v="134-F2"/>
    <m/>
    <x v="0"/>
    <s v="34 SANDWICH RD"/>
    <n v="101"/>
    <s v="ROSARIO GUADALUPE"/>
    <s v="MR30"/>
    <s v="ONE FAMILY"/>
    <s v="134//F2//"/>
    <n v="0.16184000000000001"/>
    <n v="1"/>
    <n v="1"/>
    <n v="1"/>
    <n v="1"/>
    <s v="SEPTIC"/>
    <n v="0"/>
    <n v="1"/>
    <n v="8100"/>
    <s v="YES"/>
    <n v="8100"/>
    <s v="134-F2"/>
    <s v="Public Water,Gas,Septic"/>
    <s v="SEPTIC"/>
    <s v="SEPTIC"/>
    <n v="8100"/>
    <m/>
    <m/>
    <n v="1"/>
    <n v="1"/>
    <n v="3"/>
    <n v="1035"/>
    <n v="1.75"/>
    <m/>
    <m/>
    <m/>
    <m/>
    <m/>
    <m/>
    <m/>
    <m/>
    <m/>
    <m/>
    <n v="1"/>
    <n v="1"/>
    <x v="5"/>
    <x v="5"/>
  </r>
  <r>
    <s v="45-1014"/>
    <m/>
    <x v="0"/>
    <s v="47 SANDWICH ROAD"/>
    <n v="340"/>
    <s v="B AND N BROWN REALTY LLC"/>
    <s v="MR30"/>
    <s v="OFFICE BLD  MDL-94"/>
    <s v="45//1014//"/>
    <n v="0.22178999999999999"/>
    <n v="1"/>
    <n v="1"/>
    <n v="1"/>
    <n v="1"/>
    <s v="SEPTIC"/>
    <n v="0"/>
    <n v="1"/>
    <n v="2400"/>
    <s v="YES"/>
    <n v="2400"/>
    <s v="45-1014"/>
    <s v="All Public"/>
    <s v="SEWER"/>
    <s v="SEPTIC"/>
    <n v="2400"/>
    <m/>
    <m/>
    <n v="1"/>
    <n v="1"/>
    <n v="0"/>
    <n v="2340"/>
    <n v="1"/>
    <m/>
    <m/>
    <m/>
    <m/>
    <m/>
    <m/>
    <m/>
    <m/>
    <m/>
    <m/>
    <n v="1"/>
    <n v="1"/>
    <x v="5"/>
    <x v="5"/>
  </r>
  <r>
    <s v="47-1022B"/>
    <m/>
    <x v="0"/>
    <s v="3 CHURCH AVE"/>
    <n v="101"/>
    <s v="GRASSI STELLA M"/>
    <s v="MR30"/>
    <s v="ONE FAMILY"/>
    <s v="47//1022/B/"/>
    <n v="0.16324"/>
    <n v="0"/>
    <n v="0"/>
    <n v="1"/>
    <n v="1"/>
    <s v="SEWER"/>
    <n v="1"/>
    <n v="1"/>
    <n v="3800"/>
    <s v="YES"/>
    <n v="0"/>
    <s v="47-1022B"/>
    <s v="All Public"/>
    <s v="SEWER"/>
    <s v="SEWER"/>
    <n v="3800"/>
    <m/>
    <m/>
    <n v="0"/>
    <n v="0"/>
    <n v="3"/>
    <n v="1080"/>
    <n v="1"/>
    <m/>
    <m/>
    <m/>
    <m/>
    <m/>
    <m/>
    <m/>
    <m/>
    <m/>
    <m/>
    <n v="1"/>
    <n v="1"/>
    <x v="4"/>
    <x v="4"/>
  </r>
  <r>
    <s v="48-1003"/>
    <m/>
    <x v="0"/>
    <s v="0 MARION RD  OFF"/>
    <n v="903"/>
    <s v="TOWN OF WAREHAM"/>
    <s v="MR30"/>
    <s v="MUNICIPAL  MDL-00"/>
    <s v="48//1003//"/>
    <n v="0.22708"/>
    <n v="0"/>
    <n v="0"/>
    <n v="0"/>
    <n v="0"/>
    <m/>
    <n v="0"/>
    <n v="0"/>
    <n v="0"/>
    <s v="YES"/>
    <n v="0"/>
    <s v="48-1003"/>
    <m/>
    <m/>
    <m/>
    <n v="0"/>
    <m/>
    <m/>
    <n v="0"/>
    <n v="0"/>
    <n v="0"/>
    <n v="0"/>
    <n v="0"/>
    <m/>
    <m/>
    <m/>
    <m/>
    <m/>
    <m/>
    <m/>
    <m/>
    <m/>
    <m/>
    <n v="1"/>
    <n v="1"/>
    <x v="4"/>
    <x v="4"/>
  </r>
  <r>
    <s v="48-L13"/>
    <m/>
    <x v="0"/>
    <s v="128 MARION RD"/>
    <n v="101"/>
    <s v="MUSCHETTE JOHN A"/>
    <s v="MR30"/>
    <s v="ONE FAMILY"/>
    <s v="48//L13//"/>
    <n v="0.16775999999999999"/>
    <n v="0"/>
    <n v="0"/>
    <n v="1"/>
    <n v="1"/>
    <s v="SEWER"/>
    <n v="1"/>
    <n v="1"/>
    <n v="3800"/>
    <s v="YES"/>
    <n v="0"/>
    <s v="48-L13"/>
    <s v="All Public"/>
    <s v="SEWER"/>
    <s v="SEWER"/>
    <n v="3800"/>
    <m/>
    <m/>
    <n v="0"/>
    <n v="0"/>
    <n v="2"/>
    <n v="1224"/>
    <n v="1.75"/>
    <m/>
    <m/>
    <m/>
    <m/>
    <m/>
    <m/>
    <m/>
    <m/>
    <m/>
    <m/>
    <n v="1"/>
    <n v="1"/>
    <x v="4"/>
    <x v="4"/>
  </r>
  <r>
    <s v="LAND_NOPARC"/>
    <m/>
    <x v="0"/>
    <m/>
    <n v="0"/>
    <m/>
    <m/>
    <m/>
    <m/>
    <n v="0.29171999999999998"/>
    <n v="0"/>
    <n v="0"/>
    <n v="0"/>
    <n v="0"/>
    <m/>
    <n v="0"/>
    <n v="0"/>
    <n v="0"/>
    <s v="NO"/>
    <n v="0"/>
    <m/>
    <m/>
    <m/>
    <m/>
    <n v="0"/>
    <m/>
    <m/>
    <n v="0"/>
    <n v="0"/>
    <n v="0"/>
    <n v="0"/>
    <n v="0"/>
    <m/>
    <m/>
    <m/>
    <m/>
    <m/>
    <m/>
    <m/>
    <m/>
    <m/>
    <m/>
    <n v="0"/>
    <n v="1"/>
    <x v="6"/>
    <x v="6"/>
  </r>
  <r>
    <s v="47-1007"/>
    <m/>
    <x v="0"/>
    <s v="5 KENNEDY LN"/>
    <n v="903"/>
    <s v="TOWN OF WAREHAM"/>
    <s v="MR30"/>
    <s v="MUNICIPAL  MDL-00"/>
    <s v="47//1007//"/>
    <n v="0.34734999999999999"/>
    <n v="0"/>
    <n v="0"/>
    <n v="0"/>
    <n v="0"/>
    <m/>
    <n v="0"/>
    <n v="0"/>
    <n v="0"/>
    <s v="YES"/>
    <n v="0"/>
    <s v="47-1007"/>
    <s v="All Public"/>
    <s v="SEWER"/>
    <m/>
    <n v="0"/>
    <m/>
    <m/>
    <n v="0"/>
    <n v="0"/>
    <n v="0"/>
    <n v="0"/>
    <n v="0"/>
    <m/>
    <m/>
    <m/>
    <m/>
    <m/>
    <m/>
    <m/>
    <m/>
    <m/>
    <m/>
    <n v="1"/>
    <n v="1"/>
    <x v="4"/>
    <x v="4"/>
  </r>
  <r>
    <s v="47-1022D"/>
    <m/>
    <x v="0"/>
    <s v="114 HIGH ST"/>
    <n v="340"/>
    <s v="PABOG LLC"/>
    <s v="WRVL"/>
    <s v="OFFICE BLD  MDL-94"/>
    <s v="47//1022/D/"/>
    <n v="0.28512999999999999"/>
    <n v="0"/>
    <n v="0"/>
    <n v="1"/>
    <n v="1"/>
    <s v="SEWER"/>
    <n v="1"/>
    <n v="0"/>
    <n v="0"/>
    <s v="YES"/>
    <n v="0"/>
    <s v="47-1022D"/>
    <s v="All Public"/>
    <s v="SEWER"/>
    <s v="SEWER"/>
    <n v="0"/>
    <m/>
    <m/>
    <n v="0"/>
    <n v="0"/>
    <n v="0"/>
    <n v="2258"/>
    <n v="1.5"/>
    <m/>
    <m/>
    <m/>
    <m/>
    <m/>
    <m/>
    <m/>
    <m/>
    <m/>
    <m/>
    <n v="1"/>
    <n v="1"/>
    <x v="4"/>
    <x v="4"/>
  </r>
  <r>
    <s v="47-1140"/>
    <m/>
    <x v="0"/>
    <s v="207 MAIN ST"/>
    <n v="326"/>
    <s v="KALKANI REALTY TRUST"/>
    <s v="WRVL"/>
    <s v="REST/CLUBS  MDL-94"/>
    <s v="47//1140//"/>
    <n v="6.5530000000000005E-2"/>
    <n v="0"/>
    <n v="0"/>
    <n v="1"/>
    <n v="1"/>
    <s v="SEWER"/>
    <n v="1"/>
    <n v="1"/>
    <n v="7200"/>
    <s v="YES"/>
    <n v="0"/>
    <s v="47-1140"/>
    <s v="All Public"/>
    <s v="SEWER"/>
    <s v="SEWER"/>
    <n v="7200"/>
    <m/>
    <m/>
    <n v="0"/>
    <n v="0"/>
    <n v="0"/>
    <n v="2016"/>
    <n v="2"/>
    <m/>
    <m/>
    <m/>
    <m/>
    <m/>
    <m/>
    <m/>
    <m/>
    <m/>
    <m/>
    <n v="1"/>
    <n v="1"/>
    <x v="6"/>
    <x v="6"/>
  </r>
  <r>
    <s v="47-1105"/>
    <m/>
    <x v="0"/>
    <s v="226 MAIN ST"/>
    <n v="341"/>
    <s v="PLYMOUTH SAVINGS BANK"/>
    <s v="WRVL"/>
    <s v="BANK BLDG"/>
    <s v="47//1105//"/>
    <n v="0.44527"/>
    <n v="0"/>
    <n v="0"/>
    <n v="1"/>
    <n v="1"/>
    <s v="SEWER"/>
    <n v="1"/>
    <n v="1"/>
    <n v="15200"/>
    <s v="YES"/>
    <n v="0"/>
    <s v="47-1105"/>
    <s v="All Public"/>
    <s v="SEWER"/>
    <s v="SEWER"/>
    <n v="15200"/>
    <m/>
    <m/>
    <n v="0"/>
    <n v="0"/>
    <n v="0"/>
    <n v="10281"/>
    <n v="1.5"/>
    <m/>
    <m/>
    <m/>
    <m/>
    <m/>
    <m/>
    <m/>
    <m/>
    <m/>
    <m/>
    <n v="2"/>
    <n v="1"/>
    <x v="6"/>
    <x v="6"/>
  </r>
  <r>
    <s v="48-L26"/>
    <m/>
    <x v="0"/>
    <s v="4 GLENDA AVE"/>
    <n v="101"/>
    <s v="MURRAY SHEILA M"/>
    <s v="MR30"/>
    <s v="ONE FAMILY"/>
    <s v="48//L26//"/>
    <n v="0.19181999999999999"/>
    <n v="0"/>
    <n v="0"/>
    <n v="1"/>
    <n v="1"/>
    <s v="SEWER"/>
    <n v="1"/>
    <n v="0"/>
    <n v="0"/>
    <s v="YES"/>
    <n v="0"/>
    <s v="48-L26"/>
    <s v="Public Water"/>
    <m/>
    <s v="SEWER"/>
    <n v="0"/>
    <m/>
    <m/>
    <n v="0"/>
    <n v="0"/>
    <n v="3"/>
    <n v="1836"/>
    <n v="1.75"/>
    <m/>
    <m/>
    <m/>
    <m/>
    <m/>
    <m/>
    <m/>
    <m/>
    <m/>
    <m/>
    <n v="1"/>
    <n v="1"/>
    <x v="4"/>
    <x v="4"/>
  </r>
  <r>
    <s v="LAND_NOPARC"/>
    <m/>
    <x v="0"/>
    <m/>
    <n v="0"/>
    <m/>
    <m/>
    <m/>
    <m/>
    <n v="1.8010000000000002E-2"/>
    <n v="0"/>
    <n v="0"/>
    <n v="0"/>
    <n v="0"/>
    <m/>
    <n v="0"/>
    <n v="0"/>
    <n v="0"/>
    <s v="NO"/>
    <n v="0"/>
    <m/>
    <m/>
    <m/>
    <m/>
    <n v="0"/>
    <m/>
    <m/>
    <n v="0"/>
    <n v="0"/>
    <n v="0"/>
    <n v="0"/>
    <n v="0"/>
    <m/>
    <m/>
    <m/>
    <m/>
    <m/>
    <m/>
    <m/>
    <m/>
    <m/>
    <m/>
    <n v="0"/>
    <n v="1"/>
    <x v="6"/>
    <x v="6"/>
  </r>
  <r>
    <s v="134-F4"/>
    <m/>
    <x v="0"/>
    <s v="38 SANDWICH RD"/>
    <n v="101"/>
    <s v="BAPTISTA VERNON J"/>
    <s v="MR30"/>
    <s v="ONE FAMILY"/>
    <s v="134//F4//"/>
    <n v="0.22442000000000001"/>
    <n v="1"/>
    <n v="1"/>
    <n v="1"/>
    <n v="1"/>
    <s v="SEPTIC"/>
    <n v="0"/>
    <n v="0"/>
    <n v="0"/>
    <s v="YES"/>
    <n v="0"/>
    <s v="134-F4"/>
    <s v="Public Water,Septic"/>
    <s v="SEPTIC"/>
    <s v="SEPTIC"/>
    <n v="9150"/>
    <m/>
    <m/>
    <n v="1"/>
    <n v="1"/>
    <n v="2"/>
    <n v="864"/>
    <n v="1.25"/>
    <m/>
    <m/>
    <m/>
    <m/>
    <m/>
    <m/>
    <m/>
    <m/>
    <m/>
    <m/>
    <n v="1"/>
    <n v="1"/>
    <x v="5"/>
    <x v="5"/>
  </r>
  <r>
    <s v="48-L14"/>
    <m/>
    <x v="0"/>
    <s v="122 MARION RD"/>
    <n v="101"/>
    <s v="KNIGHT DANIEL T"/>
    <s v="MR30"/>
    <s v="ONE FAMILY"/>
    <s v="48//L14//"/>
    <n v="0.18093999999999999"/>
    <n v="0"/>
    <n v="0"/>
    <n v="1"/>
    <n v="1"/>
    <s v="SEWER"/>
    <n v="1"/>
    <n v="1"/>
    <n v="10100"/>
    <s v="YES"/>
    <n v="0"/>
    <s v="48-L14"/>
    <s v="Public Water,Public Sewer,Gas"/>
    <s v="SEWER"/>
    <s v="SEWER"/>
    <n v="10100"/>
    <m/>
    <m/>
    <n v="0"/>
    <n v="0"/>
    <n v="2"/>
    <n v="1224"/>
    <n v="1.75"/>
    <m/>
    <m/>
    <m/>
    <m/>
    <m/>
    <m/>
    <m/>
    <m/>
    <m/>
    <m/>
    <n v="1"/>
    <n v="1"/>
    <x v="4"/>
    <x v="4"/>
  </r>
  <r>
    <s v="47-1064D"/>
    <m/>
    <x v="0"/>
    <s v="89 HIGH ST"/>
    <n v="106"/>
    <s v="DILLON LOUIS J"/>
    <s v="MR30"/>
    <s v="AC LND IMP  MDL-00"/>
    <s v="47//1064/D/"/>
    <n v="0.21024000000000001"/>
    <n v="0"/>
    <n v="0"/>
    <n v="0"/>
    <n v="0"/>
    <m/>
    <n v="0"/>
    <n v="0"/>
    <n v="0"/>
    <s v="YES"/>
    <n v="0"/>
    <s v="47-1064D"/>
    <s v="All Public"/>
    <s v="SEWER"/>
    <m/>
    <n v="0"/>
    <m/>
    <m/>
    <n v="0"/>
    <n v="0"/>
    <n v="0"/>
    <n v="0"/>
    <n v="0"/>
    <m/>
    <m/>
    <m/>
    <m/>
    <m/>
    <m/>
    <m/>
    <m/>
    <m/>
    <m/>
    <n v="1"/>
    <n v="1"/>
    <x v="6"/>
    <x v="6"/>
  </r>
  <r>
    <s v="LAND_NOPARC"/>
    <m/>
    <x v="0"/>
    <m/>
    <n v="0"/>
    <m/>
    <m/>
    <m/>
    <m/>
    <n v="9.3399999999999993E-3"/>
    <n v="0"/>
    <n v="0"/>
    <n v="0"/>
    <n v="0"/>
    <m/>
    <n v="0"/>
    <n v="0"/>
    <n v="0"/>
    <s v="NO"/>
    <n v="0"/>
    <m/>
    <m/>
    <m/>
    <m/>
    <n v="0"/>
    <m/>
    <m/>
    <n v="0"/>
    <n v="0"/>
    <n v="0"/>
    <n v="0"/>
    <n v="0"/>
    <m/>
    <m/>
    <m/>
    <m/>
    <m/>
    <m/>
    <m/>
    <m/>
    <m/>
    <m/>
    <n v="0"/>
    <n v="1"/>
    <x v="6"/>
    <x v="6"/>
  </r>
  <r>
    <s v="43-1065A"/>
    <m/>
    <x v="0"/>
    <s v="45 DEPOT ST"/>
    <n v="392"/>
    <s v="CASEY &amp; BRINDLEY INC"/>
    <s v="SC"/>
    <s v="UNDEV LAND"/>
    <s v="43//1065/A/"/>
    <n v="4.8657599999999999"/>
    <n v="0"/>
    <n v="0"/>
    <n v="0"/>
    <n v="0"/>
    <m/>
    <n v="0"/>
    <n v="0"/>
    <n v="0"/>
    <s v="YES"/>
    <n v="0"/>
    <s v="43-1065A"/>
    <s v="Public Water,Septic"/>
    <s v="SEPTIC"/>
    <m/>
    <n v="0"/>
    <m/>
    <m/>
    <n v="0"/>
    <n v="0"/>
    <n v="0"/>
    <n v="0"/>
    <n v="0"/>
    <m/>
    <m/>
    <m/>
    <m/>
    <m/>
    <m/>
    <m/>
    <m/>
    <m/>
    <m/>
    <n v="1"/>
    <n v="1"/>
    <x v="6"/>
    <x v="6"/>
  </r>
  <r>
    <s v="47-1021D"/>
    <m/>
    <x v="0"/>
    <s v="1 CHURCH AVE"/>
    <n v="101"/>
    <s v="FERRIS FRANK"/>
    <s v="MR30"/>
    <s v="ONE FAMILY"/>
    <s v="47//1021/D/"/>
    <n v="0.34964000000000001"/>
    <n v="0"/>
    <n v="0"/>
    <n v="1"/>
    <n v="1"/>
    <s v="SEWER"/>
    <n v="1"/>
    <n v="1"/>
    <n v="7500"/>
    <s v="YES"/>
    <n v="0"/>
    <s v="47-1021D"/>
    <s v="All Public"/>
    <s v="SEWER"/>
    <s v="SEWER"/>
    <n v="7500"/>
    <m/>
    <m/>
    <n v="0"/>
    <n v="0"/>
    <n v="3"/>
    <n v="1344"/>
    <n v="1"/>
    <m/>
    <m/>
    <m/>
    <m/>
    <m/>
    <m/>
    <m/>
    <m/>
    <m/>
    <m/>
    <n v="1"/>
    <n v="1"/>
    <x v="4"/>
    <x v="4"/>
  </r>
  <r>
    <s v="134-F5"/>
    <m/>
    <x v="0"/>
    <s v="40 SANDWICH RD"/>
    <n v="101"/>
    <s v="SMITH MARK E"/>
    <s v="MR30"/>
    <s v="ONE FAMILY"/>
    <s v="134//F5//"/>
    <n v="0.22849"/>
    <n v="1"/>
    <n v="1"/>
    <n v="1"/>
    <n v="1"/>
    <s v="SEPTIC"/>
    <n v="0"/>
    <n v="1"/>
    <n v="5200"/>
    <s v="YES"/>
    <n v="5200"/>
    <s v="134-F5"/>
    <s v="Public Water,Septic"/>
    <s v="SEPTIC"/>
    <s v="SEPTIC"/>
    <n v="5200"/>
    <m/>
    <m/>
    <n v="1"/>
    <n v="1"/>
    <n v="3"/>
    <n v="1061"/>
    <n v="1.5"/>
    <m/>
    <m/>
    <m/>
    <m/>
    <m/>
    <m/>
    <m/>
    <m/>
    <m/>
    <m/>
    <n v="1"/>
    <n v="1"/>
    <x v="5"/>
    <x v="5"/>
  </r>
  <r>
    <s v="134-F21"/>
    <m/>
    <x v="0"/>
    <s v="2 HOLLOW TREE AVE"/>
    <n v="101"/>
    <s v="FIRMES MARYANN E"/>
    <s v="MR30"/>
    <s v="ONE FAMILY"/>
    <s v="134//F21//"/>
    <n v="0.27218999999999999"/>
    <n v="1"/>
    <n v="1"/>
    <n v="1"/>
    <n v="1"/>
    <s v="SEPTIC"/>
    <n v="0"/>
    <n v="1"/>
    <n v="8700"/>
    <s v="YES"/>
    <n v="8700"/>
    <s v="134-F21"/>
    <s v="Public Water,Septic"/>
    <s v="SEPTIC"/>
    <s v="SEPTIC"/>
    <n v="8700"/>
    <m/>
    <m/>
    <n v="1"/>
    <n v="1"/>
    <n v="2"/>
    <n v="788"/>
    <n v="1.5"/>
    <m/>
    <m/>
    <m/>
    <m/>
    <m/>
    <m/>
    <m/>
    <m/>
    <m/>
    <m/>
    <n v="0"/>
    <n v="1"/>
    <x v="6"/>
    <x v="6"/>
  </r>
  <r>
    <s v="134-F3"/>
    <m/>
    <x v="0"/>
    <s v="36 SANDWICH RD"/>
    <n v="101"/>
    <s v="BAPTISTA BENJAMIN F"/>
    <s v="MR30"/>
    <s v="ONE FAMILY"/>
    <s v="134//F3//"/>
    <n v="0.44918999999999998"/>
    <n v="1"/>
    <n v="1"/>
    <n v="1"/>
    <n v="1"/>
    <s v="SEPTIC"/>
    <n v="0"/>
    <n v="0"/>
    <n v="0"/>
    <s v="NO_W1"/>
    <n v="0"/>
    <s v="134-F3"/>
    <s v="Public Water,Gas,Septic"/>
    <s v="SEPTIC"/>
    <s v="SEPTIC"/>
    <n v="6050"/>
    <m/>
    <m/>
    <n v="1"/>
    <n v="1"/>
    <n v="3"/>
    <n v="1092"/>
    <n v="1.75"/>
    <m/>
    <m/>
    <m/>
    <m/>
    <m/>
    <m/>
    <m/>
    <m/>
    <m/>
    <m/>
    <n v="2"/>
    <n v="1"/>
    <x v="5"/>
    <x v="5"/>
  </r>
  <r>
    <s v="45-E151"/>
    <m/>
    <x v="0"/>
    <s v="73 SANDWICH RD"/>
    <n v="101"/>
    <s v="MATHEWS ERNEST JR LIFE ESTATE"/>
    <s v="MR30"/>
    <s v="ONE FAMILY"/>
    <s v="45//E151//"/>
    <n v="2.9319299999999999"/>
    <n v="1"/>
    <n v="1"/>
    <n v="1"/>
    <n v="1"/>
    <s v="SEPTIC"/>
    <n v="0"/>
    <n v="1"/>
    <n v="1600"/>
    <s v="YES"/>
    <n v="1600"/>
    <s v="45-E151"/>
    <s v="Public Water,Septic"/>
    <s v="SEPTIC"/>
    <s v="SEPTIC"/>
    <n v="1600"/>
    <m/>
    <m/>
    <n v="1"/>
    <n v="1"/>
    <n v="3"/>
    <n v="1176"/>
    <n v="1"/>
    <m/>
    <m/>
    <m/>
    <m/>
    <m/>
    <m/>
    <m/>
    <m/>
    <m/>
    <m/>
    <n v="1"/>
    <n v="1"/>
    <x v="6"/>
    <x v="6"/>
  </r>
  <r>
    <s v="47-1022A"/>
    <m/>
    <x v="0"/>
    <s v="118 HIGH ST"/>
    <n v="101"/>
    <s v="MACKAY SEAN M"/>
    <m/>
    <s v="ONE FAMILY"/>
    <s v="47//1022/A/"/>
    <n v="0.30835000000000001"/>
    <n v="0"/>
    <n v="0"/>
    <n v="1"/>
    <n v="1"/>
    <s v="SEWER"/>
    <n v="1"/>
    <n v="2"/>
    <n v="20300"/>
    <s v="YES"/>
    <n v="0"/>
    <s v="47-1022A"/>
    <s v="All Public"/>
    <s v="SEWER"/>
    <s v="SEWER"/>
    <n v="10150"/>
    <m/>
    <m/>
    <n v="0"/>
    <n v="0"/>
    <n v="5"/>
    <n v="2443"/>
    <n v="2"/>
    <m/>
    <m/>
    <m/>
    <m/>
    <m/>
    <m/>
    <m/>
    <m/>
    <m/>
    <m/>
    <n v="1"/>
    <n v="1"/>
    <x v="4"/>
    <x v="4"/>
  </r>
  <r>
    <s v="47-1141"/>
    <m/>
    <x v="0"/>
    <s v="219 MAIN ST"/>
    <n v="322"/>
    <s v="DECAS WILLIAM ET ALS, TRUSTEES"/>
    <s v="WRVL"/>
    <s v="STORE/SHOP  MDL-94"/>
    <s v="47//1141//"/>
    <n v="0.21776000000000001"/>
    <n v="0"/>
    <n v="0"/>
    <n v="3"/>
    <n v="3"/>
    <s v="SEWER"/>
    <n v="1"/>
    <n v="4"/>
    <n v="21500"/>
    <s v="YES"/>
    <n v="0"/>
    <s v="47-1141"/>
    <s v="All Public"/>
    <s v="SEWER"/>
    <s v="SEWER"/>
    <n v="5375"/>
    <m/>
    <m/>
    <n v="0"/>
    <n v="0"/>
    <n v="0"/>
    <n v="12378"/>
    <n v="2"/>
    <m/>
    <m/>
    <m/>
    <m/>
    <m/>
    <m/>
    <m/>
    <m/>
    <m/>
    <m/>
    <n v="1"/>
    <n v="1"/>
    <x v="6"/>
    <x v="6"/>
  </r>
  <r>
    <s v="134-F6"/>
    <m/>
    <x v="0"/>
    <s v="42 SANDWICH RD"/>
    <n v="101"/>
    <s v="SILVIA DOREEN A"/>
    <s v="MR30"/>
    <s v="ONE FAMILY"/>
    <s v="134//F6//"/>
    <n v="0.23241000000000001"/>
    <n v="1"/>
    <n v="1"/>
    <n v="1"/>
    <n v="1"/>
    <s v="SEPTIC"/>
    <n v="0"/>
    <n v="1"/>
    <n v="5500"/>
    <s v="YES"/>
    <n v="5500"/>
    <s v="134-F6"/>
    <s v="Public Water,Septic"/>
    <s v="SEPTIC"/>
    <s v="SEPTIC"/>
    <n v="5500"/>
    <m/>
    <m/>
    <n v="1"/>
    <n v="1"/>
    <n v="2"/>
    <n v="1010"/>
    <n v="1"/>
    <m/>
    <m/>
    <m/>
    <m/>
    <m/>
    <m/>
    <m/>
    <m/>
    <m/>
    <m/>
    <n v="1"/>
    <n v="1"/>
    <x v="5"/>
    <x v="5"/>
  </r>
  <r>
    <s v="UNK1472"/>
    <s v="FEE"/>
    <x v="0"/>
    <s v="BEAVER CREEK LN"/>
    <n v="0"/>
    <m/>
    <m/>
    <m/>
    <m/>
    <n v="16.512080000000001"/>
    <n v="0"/>
    <n v="0"/>
    <n v="0"/>
    <n v="0"/>
    <m/>
    <n v="0"/>
    <n v="0"/>
    <n v="0"/>
    <s v="NO_W2"/>
    <n v="0"/>
    <m/>
    <m/>
    <m/>
    <m/>
    <n v="0"/>
    <m/>
    <m/>
    <n v="0"/>
    <n v="0"/>
    <n v="0"/>
    <n v="0"/>
    <n v="0"/>
    <s v="Not in new Assr DB, Makepe?, old info"/>
    <m/>
    <m/>
    <m/>
    <m/>
    <m/>
    <m/>
    <m/>
    <m/>
    <m/>
    <n v="1"/>
    <n v="1"/>
    <x v="4"/>
    <x v="4"/>
  </r>
  <r>
    <s v="48-L27"/>
    <m/>
    <x v="0"/>
    <s v="2 GLENDA AVE"/>
    <n v="131"/>
    <s v="WHITNEY NOMINEE TRUST"/>
    <s v="MR30"/>
    <s v="RES ACLNPO  MDL-00"/>
    <s v="48//L27//"/>
    <n v="0.21174999999999999"/>
    <n v="0"/>
    <n v="0"/>
    <n v="0"/>
    <n v="0"/>
    <m/>
    <n v="0"/>
    <n v="0"/>
    <n v="0"/>
    <s v="YES"/>
    <n v="0"/>
    <s v="48-L27"/>
    <m/>
    <m/>
    <m/>
    <n v="0"/>
    <m/>
    <m/>
    <n v="0"/>
    <n v="0"/>
    <n v="0"/>
    <n v="0"/>
    <n v="0"/>
    <m/>
    <m/>
    <m/>
    <m/>
    <m/>
    <m/>
    <m/>
    <m/>
    <m/>
    <m/>
    <n v="1"/>
    <n v="1"/>
    <x v="4"/>
    <x v="4"/>
  </r>
  <r>
    <s v="47-1066A"/>
    <m/>
    <x v="0"/>
    <s v="105 HIGH ST"/>
    <n v="31"/>
    <s v="ALBERT DAVID M"/>
    <s v="MR30"/>
    <s v="PRI COMM  MDL-01"/>
    <s v="47//1066/A/"/>
    <n v="1.13469"/>
    <n v="0"/>
    <n v="0"/>
    <n v="1"/>
    <n v="1"/>
    <s v="SEWER"/>
    <n v="1"/>
    <n v="2"/>
    <n v="13900"/>
    <s v="YES"/>
    <n v="0"/>
    <s v="47-1066A"/>
    <s v="All Public"/>
    <s v="SEWER"/>
    <s v="SEWER"/>
    <n v="6950"/>
    <m/>
    <m/>
    <n v="0"/>
    <n v="0"/>
    <n v="6"/>
    <n v="2903"/>
    <n v="2.5"/>
    <m/>
    <m/>
    <m/>
    <m/>
    <m/>
    <m/>
    <m/>
    <m/>
    <m/>
    <m/>
    <n v="1"/>
    <n v="1"/>
    <x v="6"/>
    <x v="6"/>
  </r>
  <r>
    <s v="134-F7"/>
    <m/>
    <x v="0"/>
    <s v="44 SANDWICH RD"/>
    <n v="101"/>
    <s v="GANETO ELSIE M"/>
    <s v="MR30"/>
    <s v="ONE FAMILY"/>
    <s v="134//F7//"/>
    <n v="0.22892999999999999"/>
    <n v="1"/>
    <n v="1"/>
    <n v="1"/>
    <n v="1"/>
    <s v="SEPTIC"/>
    <n v="0"/>
    <n v="1"/>
    <n v="4800"/>
    <s v="YES"/>
    <n v="4800"/>
    <s v="134-F7"/>
    <s v="Public Water,Gas,Septic"/>
    <s v="SEPTIC"/>
    <s v="SEPTIC"/>
    <n v="4800"/>
    <m/>
    <m/>
    <n v="1"/>
    <n v="1"/>
    <n v="2"/>
    <n v="939"/>
    <n v="1.5"/>
    <m/>
    <m/>
    <m/>
    <m/>
    <m/>
    <m/>
    <m/>
    <m/>
    <m/>
    <m/>
    <n v="1"/>
    <n v="1"/>
    <x v="5"/>
    <x v="5"/>
  </r>
  <r>
    <s v="47-1008"/>
    <m/>
    <x v="0"/>
    <s v="3 KENNEDY LN"/>
    <n v="101"/>
    <s v="KNIGHT TIMOTHY J"/>
    <s v="MR30"/>
    <s v="ONE FAMILY"/>
    <s v="47//1008//"/>
    <n v="0.32488"/>
    <n v="0"/>
    <n v="0"/>
    <n v="1"/>
    <n v="1"/>
    <s v="SEWER"/>
    <n v="1"/>
    <n v="1"/>
    <n v="11800"/>
    <s v="YES"/>
    <n v="0"/>
    <s v="47-1008"/>
    <s v="All Public"/>
    <s v="SEWER"/>
    <s v="SEWER"/>
    <n v="11800"/>
    <m/>
    <m/>
    <n v="0"/>
    <n v="0"/>
    <n v="3"/>
    <n v="2350"/>
    <n v="1.75"/>
    <m/>
    <m/>
    <m/>
    <m/>
    <m/>
    <m/>
    <m/>
    <m/>
    <m/>
    <m/>
    <n v="1"/>
    <n v="1"/>
    <x v="4"/>
    <x v="4"/>
  </r>
  <r>
    <s v="LAND_NOPARC"/>
    <m/>
    <x v="0"/>
    <m/>
    <n v="0"/>
    <m/>
    <m/>
    <m/>
    <m/>
    <n v="8.1999999999999998E-4"/>
    <n v="0"/>
    <n v="0"/>
    <n v="0"/>
    <n v="0"/>
    <m/>
    <n v="0"/>
    <n v="0"/>
    <n v="0"/>
    <s v="NO"/>
    <n v="0"/>
    <m/>
    <m/>
    <m/>
    <m/>
    <n v="0"/>
    <m/>
    <m/>
    <n v="0"/>
    <n v="0"/>
    <n v="0"/>
    <n v="0"/>
    <n v="0"/>
    <m/>
    <m/>
    <m/>
    <m/>
    <m/>
    <m/>
    <m/>
    <m/>
    <m/>
    <m/>
    <n v="0"/>
    <n v="1"/>
    <x v="6"/>
    <x v="6"/>
  </r>
  <r>
    <s v="134-H3"/>
    <m/>
    <x v="0"/>
    <s v="5 AVENUE A"/>
    <n v="101"/>
    <s v="FERNANDES JENNIE A"/>
    <s v="MR30"/>
    <s v="ONE FAMILY"/>
    <s v="134//H3//"/>
    <n v="0.45612000000000003"/>
    <n v="1"/>
    <n v="1"/>
    <n v="1"/>
    <n v="1"/>
    <s v="SEPTIC"/>
    <n v="0"/>
    <n v="1"/>
    <n v="10600"/>
    <s v="YES"/>
    <n v="10600"/>
    <s v="134-H3"/>
    <s v="Public Water,Septic"/>
    <s v="SEPTIC"/>
    <s v="SEPTIC"/>
    <n v="10600"/>
    <m/>
    <m/>
    <n v="1"/>
    <n v="1"/>
    <n v="2"/>
    <n v="1122"/>
    <n v="1.75"/>
    <m/>
    <m/>
    <m/>
    <m/>
    <m/>
    <m/>
    <m/>
    <m/>
    <m/>
    <m/>
    <n v="1"/>
    <n v="1"/>
    <x v="6"/>
    <x v="6"/>
  </r>
  <r>
    <s v="47-1103A"/>
    <m/>
    <x v="0"/>
    <s v="242 MAIN ST"/>
    <n v="341"/>
    <s v="CAPE COD BANK AND TRUST COMPANY"/>
    <s v="WRVL"/>
    <s v="BANK BLDG"/>
    <s v="47//1103/A/"/>
    <n v="0.53863000000000005"/>
    <n v="0"/>
    <n v="0"/>
    <n v="1"/>
    <n v="1"/>
    <s v="SEWER"/>
    <n v="0"/>
    <n v="1"/>
    <n v="34900"/>
    <s v="NO_W1"/>
    <n v="0"/>
    <s v="47-1103A"/>
    <s v="All Public"/>
    <s v="SEWER"/>
    <s v="SEWER"/>
    <n v="34900"/>
    <m/>
    <m/>
    <n v="0"/>
    <n v="0"/>
    <n v="0"/>
    <n v="336"/>
    <n v="1"/>
    <m/>
    <m/>
    <m/>
    <m/>
    <m/>
    <m/>
    <m/>
    <m/>
    <m/>
    <m/>
    <n v="4"/>
    <n v="1"/>
    <x v="6"/>
    <x v="6"/>
  </r>
  <r>
    <s v="134-F8"/>
    <m/>
    <x v="0"/>
    <s v="46 SANDWICH RD"/>
    <n v="101"/>
    <s v="LEWIS ABRAM"/>
    <s v="MR30"/>
    <s v="ONE FAMILY"/>
    <s v="134//F8//"/>
    <n v="0.19001000000000001"/>
    <n v="1"/>
    <n v="1"/>
    <n v="1"/>
    <n v="1"/>
    <s v="SEPTIC"/>
    <n v="0"/>
    <n v="1"/>
    <n v="3900"/>
    <s v="YES"/>
    <n v="3900"/>
    <s v="134-F8"/>
    <s v="Public Water,Septic"/>
    <s v="SEPTIC"/>
    <s v="SEPTIC"/>
    <n v="3900"/>
    <m/>
    <m/>
    <n v="1"/>
    <n v="1"/>
    <n v="3"/>
    <n v="672"/>
    <n v="1.5"/>
    <m/>
    <m/>
    <m/>
    <m/>
    <m/>
    <m/>
    <m/>
    <m/>
    <m/>
    <m/>
    <n v="1"/>
    <n v="1"/>
    <x v="5"/>
    <x v="5"/>
  </r>
  <r>
    <s v="134-1001"/>
    <m/>
    <x v="0"/>
    <s v="4 AVENUE A"/>
    <n v="132"/>
    <s v="NUOVO FRANK J"/>
    <s v="MR30"/>
    <s v="RES ACLNUD  MDL-00"/>
    <s v="134//1001//"/>
    <n v="5.8357200000000002"/>
    <n v="0"/>
    <n v="0"/>
    <n v="0"/>
    <n v="0"/>
    <m/>
    <n v="0"/>
    <n v="0"/>
    <n v="0"/>
    <s v="YES"/>
    <n v="0"/>
    <s v="134-1001"/>
    <s v="Public Water,Septic"/>
    <s v="SEPTIC"/>
    <m/>
    <n v="0"/>
    <m/>
    <m/>
    <n v="0"/>
    <n v="0"/>
    <n v="0"/>
    <n v="0"/>
    <n v="0"/>
    <m/>
    <m/>
    <m/>
    <m/>
    <m/>
    <m/>
    <m/>
    <m/>
    <m/>
    <m/>
    <n v="2"/>
    <n v="1"/>
    <x v="6"/>
    <x v="6"/>
  </r>
  <r>
    <s v="43-1066"/>
    <m/>
    <x v="0"/>
    <s v="12 KNOWLES AVE"/>
    <n v="905"/>
    <s v="AGAWAM RIVER REALTY TRUST"/>
    <s v="SC"/>
    <s v="CHAR ORG  MDL-00"/>
    <s v="43//1066//"/>
    <n v="4.6776"/>
    <n v="0"/>
    <n v="0"/>
    <n v="0"/>
    <n v="0"/>
    <m/>
    <n v="0"/>
    <n v="0"/>
    <n v="0"/>
    <s v="YES"/>
    <n v="0"/>
    <s v="43-1066"/>
    <s v="Public Water,Septic"/>
    <s v="SEPTIC"/>
    <m/>
    <n v="0"/>
    <s v="fee simple"/>
    <s v="YES"/>
    <n v="0"/>
    <n v="0"/>
    <n v="0"/>
    <n v="0"/>
    <n v="0"/>
    <m/>
    <m/>
    <m/>
    <m/>
    <m/>
    <m/>
    <m/>
    <m/>
    <m/>
    <m/>
    <n v="2"/>
    <n v="1"/>
    <x v="6"/>
    <x v="6"/>
  </r>
  <r>
    <s v="134-F22"/>
    <m/>
    <x v="0"/>
    <s v="4 HOLLOW TREE AVE"/>
    <n v="132"/>
    <s v="VIIRRE WALTER M"/>
    <s v="MR30"/>
    <s v="RES ACLNUD  MDL-00"/>
    <s v="134//F22//"/>
    <n v="0.28062999999999999"/>
    <n v="0"/>
    <n v="0"/>
    <n v="0"/>
    <n v="0"/>
    <m/>
    <n v="0"/>
    <n v="0"/>
    <n v="0"/>
    <s v="YES"/>
    <n v="0"/>
    <s v="134-F22"/>
    <s v="Public Water,Septic"/>
    <s v="SEPTIC"/>
    <m/>
    <n v="0"/>
    <m/>
    <m/>
    <n v="0"/>
    <n v="0"/>
    <n v="0"/>
    <n v="0"/>
    <n v="0"/>
    <m/>
    <m/>
    <m/>
    <m/>
    <m/>
    <m/>
    <m/>
    <m/>
    <m/>
    <m/>
    <n v="1"/>
    <n v="1"/>
    <x v="6"/>
    <x v="6"/>
  </r>
  <r>
    <s v="43-1058"/>
    <m/>
    <x v="0"/>
    <s v="31 DEPOT ST"/>
    <n v="101"/>
    <s v="TAYLOR LESLIE F"/>
    <s v="MR30"/>
    <s v="ONE FAMILY"/>
    <s v="43//1058//"/>
    <n v="9.9640000000000006E-2"/>
    <n v="0"/>
    <n v="0"/>
    <n v="0"/>
    <n v="0"/>
    <m/>
    <n v="1"/>
    <n v="1"/>
    <n v="12500"/>
    <s v="YES"/>
    <n v="0"/>
    <s v="43-1058"/>
    <s v="Public Water,Public Sewer"/>
    <s v="SEWER"/>
    <m/>
    <n v="12500"/>
    <m/>
    <m/>
    <n v="0"/>
    <n v="0"/>
    <n v="3"/>
    <n v="1284"/>
    <n v="1.5"/>
    <m/>
    <m/>
    <m/>
    <m/>
    <m/>
    <m/>
    <m/>
    <m/>
    <m/>
    <m/>
    <n v="1"/>
    <n v="1"/>
    <x v="6"/>
    <x v="6"/>
  </r>
  <r>
    <s v="47-1021A"/>
    <m/>
    <x v="0"/>
    <s v="120 HIGH ST"/>
    <n v="101"/>
    <s v="GABRIEL HELEN A"/>
    <s v="MR30"/>
    <s v="ONE FAMILY"/>
    <s v="47//1021/A/"/>
    <n v="0.26101999999999997"/>
    <n v="0"/>
    <n v="0"/>
    <n v="1"/>
    <n v="1"/>
    <s v="SEWER"/>
    <n v="1"/>
    <n v="1"/>
    <n v="16500"/>
    <s v="YES"/>
    <n v="0"/>
    <s v="47-1021A"/>
    <s v="All Public"/>
    <s v="SEWER"/>
    <s v="SEWER"/>
    <n v="16500"/>
    <m/>
    <m/>
    <n v="0"/>
    <n v="0"/>
    <n v="4"/>
    <n v="1625"/>
    <n v="1.5"/>
    <m/>
    <m/>
    <m/>
    <m/>
    <m/>
    <m/>
    <m/>
    <m/>
    <m/>
    <m/>
    <n v="1"/>
    <n v="1"/>
    <x v="4"/>
    <x v="4"/>
  </r>
  <r>
    <s v="UNK792"/>
    <s v="FEE"/>
    <x v="0"/>
    <s v="PIRES ST"/>
    <n v="0"/>
    <m/>
    <m/>
    <m/>
    <m/>
    <n v="0.22678999999999999"/>
    <n v="0"/>
    <n v="0"/>
    <n v="0"/>
    <n v="0"/>
    <m/>
    <n v="0"/>
    <n v="0"/>
    <n v="0"/>
    <s v="NO_W2"/>
    <n v="0"/>
    <m/>
    <m/>
    <m/>
    <m/>
    <n v="0"/>
    <m/>
    <m/>
    <n v="0"/>
    <n v="0"/>
    <n v="0"/>
    <n v="0"/>
    <n v="0"/>
    <s v="Not in new Assr DB, Makepe?, old info"/>
    <m/>
    <m/>
    <m/>
    <m/>
    <m/>
    <m/>
    <m/>
    <m/>
    <m/>
    <n v="1"/>
    <n v="1"/>
    <x v="5"/>
    <x v="5"/>
  </r>
  <r>
    <s v="134-F9A"/>
    <m/>
    <x v="0"/>
    <s v="48 SANDWICH RD"/>
    <n v="101"/>
    <s v="VARGAS PEDRO J"/>
    <s v="MR30"/>
    <s v="ONE FAMILY"/>
    <s v="134//F9/A/"/>
    <n v="0.13145999999999999"/>
    <n v="1"/>
    <n v="1"/>
    <n v="1"/>
    <n v="1"/>
    <s v="SEPTIC"/>
    <n v="0"/>
    <n v="1"/>
    <n v="6600"/>
    <s v="YES"/>
    <n v="6600"/>
    <s v="134-F9A"/>
    <s v="Public Water,Septic"/>
    <s v="SEPTIC"/>
    <s v="SEPTIC"/>
    <n v="6600"/>
    <m/>
    <m/>
    <n v="1"/>
    <n v="1"/>
    <n v="2"/>
    <n v="1012"/>
    <n v="1"/>
    <m/>
    <m/>
    <m/>
    <m/>
    <m/>
    <m/>
    <m/>
    <m/>
    <m/>
    <m/>
    <n v="1"/>
    <n v="1"/>
    <x v="5"/>
    <x v="5"/>
  </r>
  <r>
    <s v="43-1057"/>
    <m/>
    <x v="0"/>
    <s v="29 DEPOT ST"/>
    <n v="903"/>
    <s v="TOWN OF WAREHAM"/>
    <s v="MR30"/>
    <s v="MUNICIPAL  MDL-00"/>
    <s v="43//1057//"/>
    <n v="2.5510000000000001E-2"/>
    <n v="0"/>
    <n v="0"/>
    <n v="0"/>
    <n v="0"/>
    <m/>
    <n v="0"/>
    <n v="1"/>
    <n v="0"/>
    <s v="YES"/>
    <n v="0"/>
    <s v="43-1057"/>
    <s v="Public Water,Septic"/>
    <s v="SEPTIC"/>
    <m/>
    <n v="0"/>
    <m/>
    <m/>
    <n v="0"/>
    <n v="0"/>
    <n v="0"/>
    <n v="0"/>
    <n v="0"/>
    <m/>
    <m/>
    <m/>
    <m/>
    <m/>
    <m/>
    <m/>
    <m/>
    <m/>
    <m/>
    <n v="1"/>
    <n v="1"/>
    <x v="6"/>
    <x v="6"/>
  </r>
  <r>
    <s v="48-1002B"/>
    <m/>
    <x v="0"/>
    <s v="0 MARION RD"/>
    <n v="132"/>
    <s v="CLEMENTS WILLIAM T"/>
    <s v="MR30"/>
    <s v="RES ACLNUD  MDL-00"/>
    <s v="48//1002/B/"/>
    <n v="0.77459999999999996"/>
    <n v="0"/>
    <n v="0"/>
    <n v="0"/>
    <n v="0"/>
    <m/>
    <n v="0"/>
    <n v="0"/>
    <n v="0"/>
    <s v="YES"/>
    <n v="0"/>
    <s v="48-1002B"/>
    <m/>
    <m/>
    <m/>
    <n v="0"/>
    <m/>
    <m/>
    <n v="0"/>
    <n v="0"/>
    <n v="0"/>
    <n v="0"/>
    <n v="0"/>
    <m/>
    <m/>
    <m/>
    <m/>
    <m/>
    <m/>
    <m/>
    <m/>
    <m/>
    <m/>
    <n v="1"/>
    <n v="1"/>
    <x v="4"/>
    <x v="4"/>
  </r>
  <r>
    <s v="47-1100"/>
    <m/>
    <x v="0"/>
    <s v="248 MAIN ST"/>
    <n v="900"/>
    <s v="UNITED STATES OF AMERICA"/>
    <s v="WRVL"/>
    <s v="US GOVT  MDL-00"/>
    <s v="47//1100//"/>
    <n v="0.16488"/>
    <n v="0"/>
    <n v="0"/>
    <n v="1"/>
    <n v="1"/>
    <s v="SEWER"/>
    <n v="0"/>
    <n v="1"/>
    <n v="9900"/>
    <s v="YES"/>
    <n v="0"/>
    <s v="47-1100"/>
    <s v="All Public"/>
    <s v="SEWER"/>
    <s v="SEWER"/>
    <n v="9900"/>
    <m/>
    <m/>
    <n v="0"/>
    <n v="0"/>
    <n v="0"/>
    <n v="0"/>
    <n v="0"/>
    <m/>
    <m/>
    <m/>
    <m/>
    <m/>
    <m/>
    <m/>
    <m/>
    <m/>
    <m/>
    <n v="1"/>
    <n v="1"/>
    <x v="6"/>
    <x v="6"/>
  </r>
  <r>
    <s v="47-1142"/>
    <m/>
    <x v="0"/>
    <s v="231 MAIN ST"/>
    <n v="341"/>
    <s v="CAPE COD BANK AND TRUST COMPANY"/>
    <s v="WRVL"/>
    <s v="BANK BLDG"/>
    <s v="47//1142//"/>
    <n v="0.24964"/>
    <n v="0"/>
    <n v="0"/>
    <n v="1"/>
    <n v="1"/>
    <s v="SEWER"/>
    <n v="1"/>
    <n v="1"/>
    <n v="4100"/>
    <s v="YES"/>
    <n v="0"/>
    <s v="47-1142"/>
    <s v="All Public"/>
    <s v="SEWER"/>
    <s v="SEWER"/>
    <n v="4100"/>
    <m/>
    <m/>
    <n v="0"/>
    <n v="0"/>
    <n v="0"/>
    <n v="5312"/>
    <n v="2"/>
    <m/>
    <m/>
    <m/>
    <m/>
    <m/>
    <m/>
    <m/>
    <m/>
    <m/>
    <m/>
    <n v="2"/>
    <n v="1"/>
    <x v="6"/>
    <x v="6"/>
  </r>
  <r>
    <s v="134-TB"/>
    <m/>
    <x v="0"/>
    <s v="50 SANDWICH RD"/>
    <n v="101"/>
    <s v="VARGAS DANA R"/>
    <s v="MR30"/>
    <s v="ONE FAMILY"/>
    <s v="134//TB//"/>
    <n v="0.23623"/>
    <n v="1"/>
    <n v="1"/>
    <n v="1"/>
    <n v="1"/>
    <s v="SEPTIC"/>
    <n v="0"/>
    <n v="1"/>
    <n v="3600"/>
    <s v="YES"/>
    <n v="3600"/>
    <s v="134-TB"/>
    <s v="Public Water,Septic"/>
    <s v="SEPTIC"/>
    <s v="SEPTIC"/>
    <n v="3600"/>
    <m/>
    <m/>
    <n v="1"/>
    <n v="1"/>
    <n v="2"/>
    <n v="864"/>
    <n v="1"/>
    <m/>
    <m/>
    <m/>
    <m/>
    <m/>
    <m/>
    <m/>
    <m/>
    <m/>
    <m/>
    <n v="1"/>
    <n v="1"/>
    <x v="5"/>
    <x v="5"/>
  </r>
  <r>
    <s v="47-1067"/>
    <m/>
    <x v="0"/>
    <s v="113 HIGH ST"/>
    <n v="101"/>
    <s v="MINKLE DANIEL"/>
    <s v="MR30"/>
    <s v="ONE FAMILY"/>
    <s v="47//1067//"/>
    <n v="0.33450999999999997"/>
    <n v="0"/>
    <n v="0"/>
    <n v="1"/>
    <n v="1"/>
    <s v="SEWER"/>
    <n v="1"/>
    <n v="1"/>
    <n v="10400"/>
    <s v="NO_W1"/>
    <n v="0"/>
    <s v="47-1067"/>
    <s v="All Public"/>
    <s v="SEWER"/>
    <s v="SEWER"/>
    <n v="10400"/>
    <m/>
    <m/>
    <n v="0"/>
    <n v="0"/>
    <n v="5"/>
    <n v="2708"/>
    <n v="2.5"/>
    <m/>
    <m/>
    <m/>
    <m/>
    <m/>
    <m/>
    <m/>
    <m/>
    <m/>
    <m/>
    <n v="2"/>
    <n v="1"/>
    <x v="4"/>
    <x v="4"/>
  </r>
  <r>
    <s v="48-1002A"/>
    <m/>
    <x v="0"/>
    <s v="80 MARION RD"/>
    <n v="101"/>
    <s v="CLEMENTS WILLIAM T"/>
    <s v="MR30"/>
    <s v="ONE FAMILY"/>
    <s v="48//1002/A/"/>
    <n v="1.27474"/>
    <n v="0"/>
    <n v="0"/>
    <n v="1"/>
    <n v="1"/>
    <s v="SEWER"/>
    <n v="1"/>
    <n v="1"/>
    <n v="13200"/>
    <s v="YES"/>
    <n v="0"/>
    <s v="48-1002A"/>
    <s v="Public Water,Public Sewer"/>
    <s v="SEWER"/>
    <s v="SEWER"/>
    <n v="13200"/>
    <m/>
    <m/>
    <n v="0"/>
    <n v="0"/>
    <n v="4"/>
    <n v="1663"/>
    <n v="2"/>
    <m/>
    <m/>
    <m/>
    <m/>
    <m/>
    <m/>
    <m/>
    <m/>
    <m/>
    <m/>
    <n v="1"/>
    <n v="1"/>
    <x v="4"/>
    <x v="4"/>
  </r>
  <r>
    <s v="47-1152"/>
    <m/>
    <x v="0"/>
    <s v="0 MAIN ST  OFF"/>
    <n v="903"/>
    <s v="TOWN OF WAREHAM"/>
    <s v="WRVL"/>
    <s v="MUNICIPAL  MDL-00"/>
    <s v="47//1152//"/>
    <n v="3.13896"/>
    <n v="0"/>
    <n v="0"/>
    <n v="1"/>
    <n v="1"/>
    <s v="SEWER"/>
    <n v="1"/>
    <n v="2"/>
    <n v="1800"/>
    <s v="YES"/>
    <n v="0"/>
    <s v="47-1152"/>
    <s v="All Public"/>
    <s v="SEWER"/>
    <s v="SEWER"/>
    <n v="900"/>
    <m/>
    <m/>
    <n v="0"/>
    <n v="0"/>
    <n v="0"/>
    <n v="0"/>
    <n v="0"/>
    <m/>
    <m/>
    <m/>
    <m/>
    <m/>
    <m/>
    <m/>
    <m/>
    <m/>
    <m/>
    <n v="1"/>
    <n v="1"/>
    <x v="6"/>
    <x v="6"/>
  </r>
  <r>
    <s v="134-F16A"/>
    <m/>
    <x v="0"/>
    <s v="7 PIRES ST"/>
    <n v="101"/>
    <s v="HOLMES DALE A"/>
    <s v="MR30"/>
    <s v="ONE FAMILY"/>
    <s v="134//F16/A/"/>
    <n v="0.63280000000000003"/>
    <n v="1"/>
    <n v="1"/>
    <n v="1"/>
    <n v="1"/>
    <s v="SEPTIC"/>
    <n v="0"/>
    <n v="1"/>
    <n v="4200"/>
    <s v="YES"/>
    <n v="4200"/>
    <s v="134-F16A"/>
    <s v="Public Water,Septic"/>
    <s v="SEPTIC"/>
    <s v="SEPTIC"/>
    <n v="4200"/>
    <m/>
    <m/>
    <n v="1"/>
    <n v="1"/>
    <n v="4"/>
    <n v="994"/>
    <n v="1"/>
    <m/>
    <m/>
    <m/>
    <m/>
    <m/>
    <m/>
    <m/>
    <m/>
    <m/>
    <m/>
    <n v="3"/>
    <n v="1"/>
    <x v="5"/>
    <x v="5"/>
  </r>
  <r>
    <s v="45-E152"/>
    <m/>
    <x v="0"/>
    <s v="75 SANDWICH RD"/>
    <n v="101"/>
    <s v="CAMPINHA ALVINA"/>
    <s v="MR30"/>
    <s v="ONE FAMILY"/>
    <s v="45//E152//"/>
    <n v="1.0617700000000001"/>
    <n v="1"/>
    <n v="1"/>
    <n v="1"/>
    <n v="1"/>
    <s v="SEPTIC"/>
    <n v="0"/>
    <n v="1"/>
    <n v="6600"/>
    <s v="YES"/>
    <n v="6600"/>
    <s v="45-E152"/>
    <s v="Public Water,Gas,Septic"/>
    <s v="SEPTIC"/>
    <s v="SEPTIC"/>
    <n v="6600"/>
    <m/>
    <m/>
    <n v="1"/>
    <n v="1"/>
    <n v="3"/>
    <n v="912"/>
    <n v="1"/>
    <m/>
    <m/>
    <m/>
    <m/>
    <m/>
    <m/>
    <m/>
    <m/>
    <m/>
    <m/>
    <n v="2"/>
    <n v="1"/>
    <x v="6"/>
    <x v="6"/>
  </r>
  <r>
    <s v="47-1099"/>
    <m/>
    <x v="0"/>
    <s v="266 MAIN ST"/>
    <n v="340"/>
    <s v="MADDEN WILLIAM F"/>
    <s v="WRVL"/>
    <s v="OFFICE BLD  MDL-94"/>
    <s v="47//1099//"/>
    <n v="0.72284999999999999"/>
    <n v="0"/>
    <n v="0"/>
    <n v="1"/>
    <n v="1"/>
    <s v="SEWER"/>
    <n v="1"/>
    <n v="1"/>
    <n v="9300"/>
    <s v="YES"/>
    <n v="0"/>
    <s v="47-1099"/>
    <s v="All Public"/>
    <s v="SEWER"/>
    <s v="SEWER"/>
    <n v="9300"/>
    <m/>
    <m/>
    <n v="0"/>
    <n v="0"/>
    <n v="0"/>
    <n v="5114"/>
    <n v="2"/>
    <m/>
    <m/>
    <m/>
    <m/>
    <m/>
    <m/>
    <m/>
    <m/>
    <m/>
    <m/>
    <n v="1"/>
    <n v="1"/>
    <x v="6"/>
    <x v="6"/>
  </r>
  <r>
    <s v="48-1004"/>
    <m/>
    <x v="0"/>
    <s v="94 MARION RD"/>
    <n v="903"/>
    <s v="TOWN OF WAREHAM"/>
    <s v="MR30"/>
    <s v="MUNICIPAL  MDL-00"/>
    <s v="48//1004//"/>
    <n v="0.43028"/>
    <n v="0"/>
    <n v="0"/>
    <n v="0"/>
    <n v="0"/>
    <m/>
    <n v="0"/>
    <n v="0"/>
    <n v="0"/>
    <s v="YES"/>
    <n v="0"/>
    <s v="48-1004"/>
    <m/>
    <m/>
    <m/>
    <n v="0"/>
    <m/>
    <m/>
    <n v="0"/>
    <n v="0"/>
    <n v="0"/>
    <n v="0"/>
    <n v="0"/>
    <m/>
    <m/>
    <m/>
    <m/>
    <m/>
    <m/>
    <m/>
    <m/>
    <m/>
    <m/>
    <n v="1"/>
    <n v="1"/>
    <x v="4"/>
    <x v="4"/>
  </r>
  <r>
    <s v="47-1020"/>
    <m/>
    <x v="0"/>
    <s v="124 HIGH ST"/>
    <n v="105"/>
    <s v="HERRING MARK W"/>
    <s v="MR30"/>
    <s v="THREE FAM"/>
    <s v="47//1020//"/>
    <n v="0.35826000000000002"/>
    <n v="0"/>
    <n v="0"/>
    <n v="1"/>
    <n v="1"/>
    <s v="SEWER"/>
    <n v="1"/>
    <n v="1"/>
    <n v="19800"/>
    <s v="YES"/>
    <n v="0"/>
    <s v="47-1020"/>
    <s v="All Public"/>
    <s v="SEWER"/>
    <s v="SEWER"/>
    <n v="19800"/>
    <m/>
    <m/>
    <n v="0"/>
    <n v="0"/>
    <n v="7"/>
    <n v="4417"/>
    <n v="2"/>
    <m/>
    <m/>
    <m/>
    <m/>
    <m/>
    <m/>
    <m/>
    <m/>
    <m/>
    <m/>
    <n v="1"/>
    <n v="1"/>
    <x v="4"/>
    <x v="4"/>
  </r>
  <r>
    <s v="134-F16B"/>
    <m/>
    <x v="0"/>
    <s v="2 OAKDALE ST"/>
    <n v="101"/>
    <s v="CONNOLLY JOSEPH E"/>
    <s v="MR30"/>
    <s v="ONE FAMILY"/>
    <s v="134//F16/B/"/>
    <n v="0.19886999999999999"/>
    <n v="1"/>
    <n v="1"/>
    <n v="1"/>
    <n v="1"/>
    <s v="SEPTIC"/>
    <n v="0"/>
    <n v="1"/>
    <n v="3300"/>
    <s v="YES"/>
    <n v="3300"/>
    <s v="134-F16B"/>
    <s v="Public Water,Septic"/>
    <s v="SEPTIC"/>
    <s v="SEPTIC"/>
    <n v="3300"/>
    <m/>
    <m/>
    <n v="1"/>
    <n v="1"/>
    <n v="3"/>
    <n v="1006"/>
    <n v="1"/>
    <m/>
    <m/>
    <m/>
    <m/>
    <m/>
    <m/>
    <m/>
    <m/>
    <m/>
    <m/>
    <n v="1"/>
    <n v="1"/>
    <x v="5"/>
    <x v="5"/>
  </r>
  <r>
    <s v="47-1101"/>
    <m/>
    <x v="0"/>
    <s v="258 MAIN ST"/>
    <n v="900"/>
    <s v="UNITED STATES OF AMERICA"/>
    <s v="WRVL"/>
    <s v="US GOVT  MDL-96"/>
    <s v="47//1101//"/>
    <n v="0.15645000000000001"/>
    <n v="0"/>
    <n v="0"/>
    <n v="1"/>
    <n v="1"/>
    <s v="SEWER"/>
    <n v="1"/>
    <n v="0"/>
    <n v="0"/>
    <s v="YES"/>
    <n v="0"/>
    <s v="47-1101"/>
    <s v="All Public"/>
    <s v="SEWER"/>
    <s v="SEWER"/>
    <n v="0"/>
    <m/>
    <m/>
    <n v="0"/>
    <n v="0"/>
    <n v="0"/>
    <n v="3480"/>
    <n v="1"/>
    <m/>
    <m/>
    <m/>
    <m/>
    <m/>
    <m/>
    <m/>
    <m/>
    <m/>
    <m/>
    <n v="1"/>
    <n v="1"/>
    <x v="6"/>
    <x v="6"/>
  </r>
  <r>
    <s v="134-F23"/>
    <m/>
    <x v="0"/>
    <s v="6 HOLLOW TREE AVE"/>
    <n v="101"/>
    <s v="VIIRRE WALTER M"/>
    <s v="MR30"/>
    <s v="ONE FAMILY"/>
    <s v="134//F23//"/>
    <n v="0.28632000000000002"/>
    <n v="1"/>
    <n v="1"/>
    <n v="1"/>
    <n v="1"/>
    <s v="SEPTIC"/>
    <n v="0"/>
    <n v="1"/>
    <n v="100"/>
    <s v="YES"/>
    <n v="100"/>
    <s v="134-F23"/>
    <s v="Public Water,Septic"/>
    <s v="SEPTIC"/>
    <s v="SEPTIC"/>
    <n v="100"/>
    <m/>
    <m/>
    <n v="1"/>
    <n v="1"/>
    <n v="3"/>
    <n v="1072"/>
    <n v="1.3"/>
    <m/>
    <m/>
    <m/>
    <m/>
    <m/>
    <m/>
    <m/>
    <m/>
    <m/>
    <m/>
    <n v="1"/>
    <n v="1"/>
    <x v="6"/>
    <x v="6"/>
  </r>
  <r>
    <s v="47-1009"/>
    <m/>
    <x v="0"/>
    <s v="0 HIGH ST"/>
    <n v="903"/>
    <s v="TOWN OF WAREHAM"/>
    <m/>
    <s v="MUNICIPAL  MDL-00"/>
    <s v="47//1009//"/>
    <n v="2.6901700000000002"/>
    <n v="0"/>
    <n v="0"/>
    <n v="0"/>
    <n v="0"/>
    <m/>
    <n v="0"/>
    <n v="0"/>
    <n v="0"/>
    <s v="YES"/>
    <n v="0"/>
    <s v="47-1009"/>
    <m/>
    <m/>
    <m/>
    <n v="0"/>
    <m/>
    <m/>
    <n v="0"/>
    <n v="0"/>
    <n v="0"/>
    <n v="0"/>
    <n v="0"/>
    <m/>
    <m/>
    <m/>
    <m/>
    <m/>
    <m/>
    <m/>
    <m/>
    <m/>
    <m/>
    <n v="1"/>
    <n v="1"/>
    <x v="4"/>
    <x v="4"/>
  </r>
  <r>
    <s v="134-H4"/>
    <m/>
    <x v="0"/>
    <s v="7 AVENUE A"/>
    <n v="101"/>
    <s v="BARROS RUTH"/>
    <s v="MR30"/>
    <s v="ONE FAMILY"/>
    <s v="134//H4//"/>
    <n v="0.33986"/>
    <n v="1"/>
    <n v="1"/>
    <n v="1"/>
    <n v="1"/>
    <s v="SEPTIC"/>
    <n v="0"/>
    <n v="1"/>
    <n v="500"/>
    <s v="YES"/>
    <n v="500"/>
    <s v="134-H4"/>
    <s v="Public Water,Septic"/>
    <s v="SEPTIC"/>
    <s v="SEPTIC"/>
    <n v="500"/>
    <m/>
    <m/>
    <n v="1"/>
    <n v="1"/>
    <n v="3"/>
    <n v="1076"/>
    <n v="1"/>
    <m/>
    <m/>
    <m/>
    <m/>
    <m/>
    <m/>
    <m/>
    <m/>
    <m/>
    <m/>
    <n v="1"/>
    <n v="1"/>
    <x v="6"/>
    <x v="6"/>
  </r>
  <r>
    <s v="47-1143A"/>
    <m/>
    <x v="0"/>
    <s v="239 MAIN ST"/>
    <n v="303"/>
    <s v="CAPE COD BANK AND TRUST COMPANY"/>
    <s v="WRVL"/>
    <s v="ACC COM LD"/>
    <s v="47//1143/A/"/>
    <n v="0.1336"/>
    <n v="1"/>
    <n v="1"/>
    <n v="1"/>
    <n v="1"/>
    <s v="SEPTIC"/>
    <n v="0"/>
    <n v="0"/>
    <n v="0"/>
    <s v="YES"/>
    <n v="0"/>
    <s v="47-1143A"/>
    <s v="All Public"/>
    <s v="SEWER"/>
    <s v="SEPTIC"/>
    <n v="0"/>
    <m/>
    <m/>
    <n v="1"/>
    <n v="1"/>
    <n v="0"/>
    <n v="0"/>
    <n v="0"/>
    <m/>
    <m/>
    <m/>
    <m/>
    <m/>
    <m/>
    <m/>
    <m/>
    <m/>
    <m/>
    <n v="1"/>
    <n v="1"/>
    <x v="6"/>
    <x v="6"/>
  </r>
  <r>
    <s v="134-F14B"/>
    <m/>
    <x v="0"/>
    <s v="1 OAKDALE ST"/>
    <n v="101"/>
    <s v="EDMUNDS ALFRED B TRUSTEE OF THE"/>
    <s v="MR30"/>
    <s v="ONE FAMILY"/>
    <s v="134//F14/B/"/>
    <n v="8.516E-2"/>
    <n v="1"/>
    <n v="1"/>
    <n v="1"/>
    <n v="1"/>
    <s v="SEPTIC"/>
    <n v="0"/>
    <n v="1"/>
    <n v="2200"/>
    <s v="YES"/>
    <n v="2200"/>
    <s v="134-F14B"/>
    <s v="Public Water,Gas,Septic"/>
    <s v="SEPTIC"/>
    <s v="SEPTIC"/>
    <n v="2200"/>
    <m/>
    <m/>
    <n v="1"/>
    <n v="1"/>
    <n v="2"/>
    <n v="768"/>
    <n v="1"/>
    <m/>
    <m/>
    <m/>
    <m/>
    <m/>
    <m/>
    <m/>
    <m/>
    <m/>
    <m/>
    <n v="1"/>
    <n v="1"/>
    <x v="5"/>
    <x v="5"/>
  </r>
  <r>
    <s v="LAND_NOPARC"/>
    <m/>
    <x v="0"/>
    <m/>
    <n v="0"/>
    <m/>
    <m/>
    <m/>
    <m/>
    <n v="6.8110000000000004E-2"/>
    <n v="0"/>
    <n v="0"/>
    <n v="0"/>
    <n v="0"/>
    <m/>
    <n v="0"/>
    <n v="0"/>
    <n v="0"/>
    <s v="NO"/>
    <n v="0"/>
    <m/>
    <m/>
    <m/>
    <m/>
    <n v="0"/>
    <m/>
    <m/>
    <n v="0"/>
    <n v="0"/>
    <n v="0"/>
    <n v="0"/>
    <n v="0"/>
    <m/>
    <m/>
    <m/>
    <m/>
    <m/>
    <m/>
    <m/>
    <m/>
    <m/>
    <m/>
    <n v="0"/>
    <n v="1"/>
    <x v="6"/>
    <x v="6"/>
  </r>
  <r>
    <s v="47-1068"/>
    <m/>
    <x v="0"/>
    <s v="115 HIGH ST"/>
    <n v="101"/>
    <s v="ABBOTT DARREN S"/>
    <s v="MR30"/>
    <s v="ONE FAMILY"/>
    <s v="47//1068//"/>
    <n v="0.48166999999999999"/>
    <n v="0"/>
    <n v="0"/>
    <n v="1"/>
    <n v="1"/>
    <s v="SEWER"/>
    <n v="1"/>
    <n v="1"/>
    <n v="14300"/>
    <s v="YES"/>
    <n v="0"/>
    <s v="47-1068"/>
    <s v="All Public"/>
    <s v="SEWER"/>
    <s v="SEWER"/>
    <n v="14300"/>
    <m/>
    <m/>
    <n v="0"/>
    <n v="0"/>
    <n v="4"/>
    <n v="1938"/>
    <n v="1.5"/>
    <m/>
    <m/>
    <m/>
    <m/>
    <m/>
    <m/>
    <m/>
    <m/>
    <m/>
    <m/>
    <n v="1"/>
    <n v="1"/>
    <x v="4"/>
    <x v="4"/>
  </r>
  <r>
    <s v="43-1056"/>
    <m/>
    <x v="0"/>
    <s v="2 KNOWLES AVE"/>
    <n v="903"/>
    <s v="TOWN OF WAREHAM"/>
    <s v="MR30"/>
    <s v="MUNICIPAL  MDL-94"/>
    <s v="43//1056//"/>
    <n v="0.83223999999999998"/>
    <n v="0"/>
    <n v="0"/>
    <n v="1"/>
    <n v="1"/>
    <s v="SEWER"/>
    <n v="0"/>
    <n v="0"/>
    <n v="0"/>
    <s v="YES"/>
    <n v="0"/>
    <s v="43-1056"/>
    <s v="Public Water,Septic"/>
    <s v="SEPTIC"/>
    <s v="SEWER"/>
    <n v="0"/>
    <m/>
    <m/>
    <n v="0"/>
    <n v="0"/>
    <n v="0"/>
    <n v="14057"/>
    <n v="2"/>
    <m/>
    <m/>
    <m/>
    <m/>
    <m/>
    <m/>
    <m/>
    <m/>
    <m/>
    <m/>
    <n v="1"/>
    <n v="1"/>
    <x v="6"/>
    <x v="6"/>
  </r>
  <r>
    <s v="LAND_NOPARC"/>
    <m/>
    <x v="0"/>
    <m/>
    <n v="0"/>
    <m/>
    <m/>
    <m/>
    <m/>
    <n v="0.34188000000000002"/>
    <n v="0"/>
    <n v="0"/>
    <n v="0"/>
    <n v="0"/>
    <m/>
    <n v="0"/>
    <n v="0"/>
    <n v="0"/>
    <s v="NO"/>
    <n v="0"/>
    <m/>
    <m/>
    <m/>
    <m/>
    <n v="0"/>
    <m/>
    <m/>
    <n v="0"/>
    <n v="0"/>
    <n v="0"/>
    <n v="0"/>
    <n v="0"/>
    <m/>
    <m/>
    <m/>
    <m/>
    <m/>
    <m/>
    <m/>
    <m/>
    <m/>
    <m/>
    <n v="0"/>
    <n v="1"/>
    <x v="6"/>
    <x v="6"/>
  </r>
  <r>
    <s v="47-1019"/>
    <m/>
    <x v="0"/>
    <s v="128 HIGH ST"/>
    <n v="101"/>
    <s v="GAMBLE MALCOLM"/>
    <s v="MR30"/>
    <s v="ONE FAMILY"/>
    <s v="47//1019//"/>
    <n v="0.56362000000000001"/>
    <n v="0"/>
    <n v="0"/>
    <n v="1"/>
    <n v="1"/>
    <s v="SEWER"/>
    <n v="1"/>
    <n v="1"/>
    <n v="15700"/>
    <s v="YES"/>
    <n v="0"/>
    <s v="47-1019"/>
    <s v="All Public"/>
    <s v="SEWER"/>
    <s v="SEWER"/>
    <n v="15700"/>
    <m/>
    <m/>
    <n v="0"/>
    <n v="0"/>
    <n v="6"/>
    <n v="2974"/>
    <n v="2"/>
    <m/>
    <m/>
    <m/>
    <m/>
    <m/>
    <m/>
    <m/>
    <m/>
    <m/>
    <m/>
    <n v="1"/>
    <n v="1"/>
    <x v="4"/>
    <x v="4"/>
  </r>
  <r>
    <s v="45-E154"/>
    <m/>
    <x v="0"/>
    <s v="79 SANDWICH RD"/>
    <n v="131"/>
    <s v="MATHEWS EMMA"/>
    <s v="MR30"/>
    <s v="RES ACLNPO  MDL-00"/>
    <s v="45//E154//"/>
    <n v="0.63466"/>
    <n v="0"/>
    <n v="0"/>
    <n v="0"/>
    <n v="0"/>
    <m/>
    <n v="0"/>
    <n v="0"/>
    <n v="0"/>
    <s v="YES"/>
    <n v="0"/>
    <s v="45-E154"/>
    <s v="Public Water,Septic"/>
    <s v="SEPTIC"/>
    <m/>
    <n v="0"/>
    <m/>
    <m/>
    <n v="0"/>
    <n v="0"/>
    <n v="0"/>
    <n v="0"/>
    <n v="0"/>
    <m/>
    <m/>
    <m/>
    <m/>
    <m/>
    <m/>
    <m/>
    <m/>
    <m/>
    <m/>
    <n v="1"/>
    <n v="1"/>
    <x v="6"/>
    <x v="6"/>
  </r>
  <r>
    <s v="45-E155"/>
    <m/>
    <x v="0"/>
    <s v="81 SANDWICH RD"/>
    <n v="132"/>
    <s v="SMITH MARK"/>
    <s v="MR30"/>
    <s v="RES ACLNUD  MDL-00"/>
    <s v="45//E155//"/>
    <n v="0.57628999999999997"/>
    <n v="0"/>
    <n v="0"/>
    <n v="0"/>
    <n v="0"/>
    <m/>
    <n v="0"/>
    <n v="0"/>
    <n v="0"/>
    <s v="YES"/>
    <n v="0"/>
    <s v="45-E155"/>
    <s v="Public Water,Septic"/>
    <s v="SEPTIC"/>
    <m/>
    <n v="0"/>
    <m/>
    <m/>
    <n v="0"/>
    <n v="0"/>
    <n v="0"/>
    <n v="0"/>
    <n v="0"/>
    <m/>
    <m/>
    <m/>
    <m/>
    <m/>
    <m/>
    <m/>
    <m/>
    <m/>
    <m/>
    <n v="1"/>
    <n v="1"/>
    <x v="6"/>
    <x v="6"/>
  </r>
  <r>
    <s v="134-F28"/>
    <m/>
    <x v="0"/>
    <s v="3 HOLLOW TREE AVE"/>
    <n v="101"/>
    <s v="BEAUREGARD LAURA K"/>
    <s v="MR30"/>
    <s v="ONE FAMILY"/>
    <s v="134//F28//"/>
    <n v="0.24768999999999999"/>
    <n v="0"/>
    <n v="1"/>
    <n v="0"/>
    <n v="1"/>
    <m/>
    <n v="0"/>
    <n v="1"/>
    <n v="5000"/>
    <s v="YES"/>
    <n v="5000"/>
    <s v="134-F28"/>
    <s v="Public Water,Septic"/>
    <s v="SEPTIC"/>
    <s v="SEPTIC"/>
    <n v="5000"/>
    <m/>
    <m/>
    <n v="0"/>
    <n v="1"/>
    <n v="3"/>
    <n v="1068"/>
    <n v="1"/>
    <m/>
    <m/>
    <m/>
    <m/>
    <m/>
    <m/>
    <m/>
    <m/>
    <m/>
    <m/>
    <n v="0"/>
    <n v="1"/>
    <x v="5"/>
    <x v="5"/>
  </r>
  <r>
    <s v="134-16"/>
    <m/>
    <x v="0"/>
    <s v="9 AVENUE A"/>
    <n v="101"/>
    <s v="KELLEY JOHN G"/>
    <s v="MR30"/>
    <s v="ONE FAMILY"/>
    <s v="134//16//"/>
    <n v="1.3711800000000001"/>
    <n v="1"/>
    <n v="1"/>
    <n v="1"/>
    <n v="1"/>
    <s v="SEPTIC"/>
    <n v="0"/>
    <n v="1"/>
    <n v="17900"/>
    <s v="YES"/>
    <n v="17900"/>
    <s v="134-16"/>
    <s v=",Public Water,Septic"/>
    <s v="SEWER"/>
    <s v="SEPTIC"/>
    <n v="17900"/>
    <m/>
    <m/>
    <n v="1"/>
    <n v="1"/>
    <n v="4"/>
    <n v="3375"/>
    <n v="2"/>
    <m/>
    <m/>
    <m/>
    <m/>
    <m/>
    <m/>
    <m/>
    <m/>
    <m/>
    <m/>
    <n v="1"/>
    <n v="1"/>
    <x v="6"/>
    <x v="6"/>
  </r>
  <r>
    <s v="47-1069"/>
    <m/>
    <x v="0"/>
    <s v="121 HIGH ST"/>
    <n v="130"/>
    <s v="WIEGANDT AMY GLEASON"/>
    <s v="MR30"/>
    <s v="PRI RES  MDL-01"/>
    <s v="47//1069//"/>
    <n v="0.59284000000000003"/>
    <n v="0"/>
    <n v="0"/>
    <n v="1"/>
    <n v="1"/>
    <s v="SEWER"/>
    <n v="2"/>
    <n v="1"/>
    <n v="21400"/>
    <s v="YES"/>
    <n v="0"/>
    <s v="47-1069"/>
    <s v="All Public"/>
    <s v="SEWER"/>
    <s v="SEWER"/>
    <n v="21400"/>
    <m/>
    <m/>
    <n v="0"/>
    <n v="0"/>
    <n v="5"/>
    <n v="4878"/>
    <n v="2"/>
    <m/>
    <m/>
    <m/>
    <m/>
    <m/>
    <m/>
    <m/>
    <m/>
    <m/>
    <m/>
    <n v="1"/>
    <n v="1"/>
    <x v="4"/>
    <x v="4"/>
  </r>
  <r>
    <s v="134-TA"/>
    <m/>
    <x v="0"/>
    <s v="3 OAKDALE ST"/>
    <n v="101"/>
    <s v="TEXIERA STEVEN J"/>
    <s v="MR30"/>
    <s v="ONE FAMILY"/>
    <s v="134//TA//"/>
    <n v="0.61189000000000004"/>
    <n v="1"/>
    <n v="1"/>
    <n v="1"/>
    <n v="1"/>
    <s v="SEPTIC"/>
    <n v="0"/>
    <n v="0"/>
    <n v="0"/>
    <s v="YES"/>
    <n v="0"/>
    <s v="134-TA"/>
    <s v="Public Water,Septic"/>
    <s v="SEPTIC"/>
    <s v="SEPTIC"/>
    <n v="11650"/>
    <m/>
    <m/>
    <n v="1"/>
    <n v="1"/>
    <n v="3"/>
    <n v="1986"/>
    <n v="1.5"/>
    <m/>
    <m/>
    <m/>
    <m/>
    <m/>
    <m/>
    <m/>
    <m/>
    <m/>
    <m/>
    <n v="1"/>
    <n v="1"/>
    <x v="5"/>
    <x v="5"/>
  </r>
  <r>
    <s v="47-1145"/>
    <m/>
    <x v="0"/>
    <s v="247 MAIN ST"/>
    <n v="322"/>
    <s v="CONRY DENNIS J"/>
    <s v="WRVL"/>
    <s v="STORE/SHOP  MDL-94"/>
    <s v="47//1145//"/>
    <n v="0.17388999999999999"/>
    <n v="0"/>
    <n v="0"/>
    <n v="1"/>
    <n v="1"/>
    <s v="SEWER"/>
    <n v="1"/>
    <n v="1"/>
    <n v="4000"/>
    <s v="YES"/>
    <n v="0"/>
    <s v="47-1145"/>
    <s v="All Public"/>
    <s v="SEWER"/>
    <s v="SEWER"/>
    <n v="4000"/>
    <m/>
    <m/>
    <n v="0"/>
    <n v="0"/>
    <n v="0"/>
    <n v="7192"/>
    <n v="1"/>
    <m/>
    <m/>
    <m/>
    <m/>
    <m/>
    <m/>
    <m/>
    <m/>
    <m/>
    <m/>
    <n v="1"/>
    <n v="1"/>
    <x v="6"/>
    <x v="6"/>
  </r>
  <r>
    <s v="134-F44"/>
    <m/>
    <x v="0"/>
    <s v="54 SANDWICH RD"/>
    <n v="101"/>
    <s v="BARROWS DONALD N &amp; PEARL E"/>
    <s v="MR30"/>
    <s v="ONE FAMILY"/>
    <s v="134//F44//"/>
    <n v="0.62687000000000004"/>
    <n v="1"/>
    <n v="1"/>
    <n v="1"/>
    <n v="1"/>
    <s v="SEPTIC"/>
    <n v="0"/>
    <n v="1"/>
    <n v="7100"/>
    <s v="YES"/>
    <n v="7100"/>
    <s v="134-F44"/>
    <s v="Public Water,Gas,Septic"/>
    <s v="SEPTIC"/>
    <s v="SEPTIC"/>
    <n v="7100"/>
    <m/>
    <m/>
    <n v="1"/>
    <n v="1"/>
    <n v="4"/>
    <n v="1456"/>
    <n v="2"/>
    <m/>
    <m/>
    <m/>
    <m/>
    <m/>
    <m/>
    <m/>
    <m/>
    <m/>
    <m/>
    <n v="1"/>
    <n v="1"/>
    <x v="5"/>
    <x v="5"/>
  </r>
  <r>
    <s v="134-F15"/>
    <m/>
    <x v="0"/>
    <s v="4 OAKDALE ST"/>
    <n v="101"/>
    <s v="LOPES ANTHONY D"/>
    <s v="MR30"/>
    <s v="ONE FAMILY"/>
    <s v="134//F15//"/>
    <n v="6.8049999999999999E-2"/>
    <n v="1"/>
    <n v="1"/>
    <n v="1"/>
    <n v="1"/>
    <s v="SEPTIC"/>
    <n v="0"/>
    <n v="1"/>
    <n v="1700"/>
    <s v="YES"/>
    <n v="1700"/>
    <s v="134-F15"/>
    <s v="Public Water,Septic"/>
    <s v="SEPTIC"/>
    <s v="SEPTIC"/>
    <n v="1700"/>
    <m/>
    <m/>
    <n v="1"/>
    <n v="1"/>
    <n v="2"/>
    <n v="680"/>
    <n v="1"/>
    <m/>
    <m/>
    <m/>
    <m/>
    <m/>
    <m/>
    <m/>
    <m/>
    <m/>
    <m/>
    <n v="1"/>
    <n v="1"/>
    <x v="5"/>
    <x v="5"/>
  </r>
  <r>
    <s v="47-1144"/>
    <m/>
    <x v="0"/>
    <s v="241 MAIN ST"/>
    <n v="326"/>
    <s v="TECENO LOUIS J"/>
    <s v="WRVL"/>
    <s v="REST/CLUBS  MDL-94"/>
    <s v="47//1144//"/>
    <n v="3.1230000000000001E-2"/>
    <n v="0"/>
    <n v="0"/>
    <n v="1"/>
    <n v="1"/>
    <s v="SEWER"/>
    <n v="1"/>
    <n v="1"/>
    <n v="4100"/>
    <s v="YES"/>
    <n v="0"/>
    <s v="47-1144"/>
    <s v="All Public"/>
    <s v="SEWER"/>
    <s v="SEWER"/>
    <n v="4100"/>
    <m/>
    <m/>
    <n v="0"/>
    <n v="0"/>
    <n v="0"/>
    <n v="2075"/>
    <n v="2"/>
    <m/>
    <m/>
    <m/>
    <m/>
    <m/>
    <m/>
    <m/>
    <m/>
    <m/>
    <m/>
    <n v="1"/>
    <n v="1"/>
    <x v="6"/>
    <x v="6"/>
  </r>
  <r>
    <s v="45-E156"/>
    <m/>
    <x v="0"/>
    <s v="83 SANDWICH RD"/>
    <n v="340"/>
    <s v="PEOPLE HELPING PEOPLE WITH"/>
    <s v="MR30"/>
    <s v="OFFICE BLD  MDL-94"/>
    <s v="45//E156//"/>
    <n v="1.16021"/>
    <n v="1"/>
    <n v="1"/>
    <n v="1"/>
    <n v="1"/>
    <s v="SEPTIC"/>
    <n v="0"/>
    <n v="1"/>
    <n v="1100"/>
    <s v="YES"/>
    <n v="1100"/>
    <s v="45-E156"/>
    <s v="All Public"/>
    <s v="SEWER"/>
    <s v="SEPTIC"/>
    <n v="1100"/>
    <m/>
    <m/>
    <n v="1"/>
    <n v="1"/>
    <n v="0"/>
    <n v="660"/>
    <n v="1"/>
    <m/>
    <m/>
    <m/>
    <m/>
    <m/>
    <m/>
    <m/>
    <m/>
    <m/>
    <m/>
    <n v="2"/>
    <n v="1"/>
    <x v="6"/>
    <x v="6"/>
  </r>
  <r>
    <s v="134-F24"/>
    <m/>
    <x v="0"/>
    <s v="8 HOLLOW TREE AVE"/>
    <n v="101"/>
    <s v="VASS ELAINE M"/>
    <s v="MR30"/>
    <s v="ONE FAMILY"/>
    <s v="134//F24//"/>
    <n v="0.28893000000000002"/>
    <n v="1"/>
    <n v="1"/>
    <n v="1"/>
    <n v="1"/>
    <s v="SEPTIC"/>
    <n v="0"/>
    <n v="1"/>
    <n v="10200"/>
    <s v="YES"/>
    <n v="10200"/>
    <s v="134-F24"/>
    <s v="Public Water,Septic"/>
    <s v="SEPTIC"/>
    <s v="SEPTIC"/>
    <n v="10200"/>
    <m/>
    <m/>
    <n v="1"/>
    <n v="1"/>
    <n v="3"/>
    <n v="942"/>
    <n v="1"/>
    <m/>
    <m/>
    <m/>
    <m/>
    <m/>
    <m/>
    <m/>
    <m/>
    <m/>
    <m/>
    <n v="1"/>
    <n v="1"/>
    <x v="6"/>
    <x v="6"/>
  </r>
  <r>
    <s v="47-1018"/>
    <m/>
    <x v="0"/>
    <s v="136 HIGH ST"/>
    <n v="109"/>
    <s v="CORNWELL GEORGE E"/>
    <s v="MR30"/>
    <s v="MULTI HSES"/>
    <s v="47//1018//"/>
    <n v="0.51019999999999999"/>
    <n v="0"/>
    <n v="0"/>
    <n v="2"/>
    <n v="2"/>
    <s v="SEWER"/>
    <n v="1"/>
    <n v="2"/>
    <n v="3000"/>
    <s v="YES"/>
    <n v="0"/>
    <s v="47-1018"/>
    <s v="All Public"/>
    <s v="SEWER"/>
    <s v="SEWER"/>
    <n v="1500"/>
    <m/>
    <m/>
    <n v="0"/>
    <n v="0"/>
    <n v="4"/>
    <n v="1740"/>
    <n v="2"/>
    <m/>
    <m/>
    <m/>
    <m/>
    <m/>
    <m/>
    <m/>
    <m/>
    <m/>
    <m/>
    <n v="1"/>
    <n v="1"/>
    <x v="4"/>
    <x v="4"/>
  </r>
  <r>
    <s v="LAND_NOPARC"/>
    <m/>
    <x v="0"/>
    <m/>
    <n v="0"/>
    <m/>
    <m/>
    <m/>
    <m/>
    <n v="2.9999999999999997E-4"/>
    <n v="0"/>
    <n v="0"/>
    <n v="0"/>
    <n v="0"/>
    <m/>
    <n v="0"/>
    <n v="0"/>
    <n v="0"/>
    <s v="NO"/>
    <n v="0"/>
    <m/>
    <m/>
    <m/>
    <m/>
    <n v="0"/>
    <m/>
    <m/>
    <n v="0"/>
    <n v="0"/>
    <n v="0"/>
    <n v="0"/>
    <n v="0"/>
    <m/>
    <m/>
    <m/>
    <m/>
    <m/>
    <m/>
    <m/>
    <m/>
    <m/>
    <m/>
    <n v="0"/>
    <n v="1"/>
    <x v="6"/>
    <x v="6"/>
  </r>
  <r>
    <s v="47-1098"/>
    <m/>
    <x v="0"/>
    <s v="268 MAIN ST"/>
    <n v="340"/>
    <s v="NYMAN ROBERT M TRUSTEE"/>
    <s v="WRVL"/>
    <s v="OFFICE BLD  MDL-01"/>
    <s v="47//1098//"/>
    <n v="0.21082000000000001"/>
    <n v="0"/>
    <n v="0"/>
    <n v="1"/>
    <n v="1"/>
    <s v="SEWER"/>
    <n v="1"/>
    <n v="1"/>
    <n v="3500"/>
    <s v="YES"/>
    <n v="0"/>
    <s v="47-1098"/>
    <s v="All Public"/>
    <s v="SEWER"/>
    <s v="SEWER"/>
    <n v="3500"/>
    <m/>
    <m/>
    <n v="0"/>
    <n v="0"/>
    <n v="2"/>
    <n v="1840"/>
    <n v="1.5"/>
    <m/>
    <m/>
    <m/>
    <m/>
    <m/>
    <m/>
    <m/>
    <m/>
    <m/>
    <m/>
    <n v="1"/>
    <n v="1"/>
    <x v="6"/>
    <x v="6"/>
  </r>
  <r>
    <s v="134-F42"/>
    <m/>
    <x v="0"/>
    <s v="58 SANDWICH RD"/>
    <n v="332"/>
    <s v="ELLIS FRANCIS E JR"/>
    <s v="SC"/>
    <s v="SVC GAR/GAR M-95"/>
    <s v="134//F42//"/>
    <n v="0.53566999999999998"/>
    <n v="1"/>
    <n v="1"/>
    <n v="1"/>
    <n v="1"/>
    <s v="SEPTIC"/>
    <n v="0"/>
    <n v="1"/>
    <n v="1100"/>
    <s v="YES"/>
    <n v="1100"/>
    <s v="134-F42"/>
    <s v="All Public"/>
    <s v="SEWER"/>
    <s v="SEPTIC"/>
    <n v="1100"/>
    <m/>
    <m/>
    <n v="1"/>
    <n v="1"/>
    <n v="0"/>
    <n v="1379"/>
    <n v="1"/>
    <m/>
    <m/>
    <m/>
    <m/>
    <m/>
    <m/>
    <m/>
    <m/>
    <m/>
    <m/>
    <n v="1"/>
    <n v="1"/>
    <x v="6"/>
    <x v="6"/>
  </r>
  <r>
    <s v="61-G9"/>
    <m/>
    <x v="0"/>
    <s v="120 A+B GIBBS AVE"/>
    <n v="104"/>
    <s v="PETTERSEN JOHN A"/>
    <s v="MR30"/>
    <s v="TWO FAMILY"/>
    <s v="61//G9//"/>
    <n v="0.56898000000000004"/>
    <n v="0"/>
    <n v="0"/>
    <n v="1"/>
    <n v="1"/>
    <s v="SEWER"/>
    <n v="2"/>
    <n v="2"/>
    <n v="10700"/>
    <s v="NO_W1"/>
    <n v="0"/>
    <s v="61-G9"/>
    <s v="All Public"/>
    <s v="SEWER"/>
    <s v="SEWER"/>
    <n v="5350"/>
    <m/>
    <m/>
    <n v="0"/>
    <n v="0"/>
    <n v="6"/>
    <n v="2400"/>
    <n v="2"/>
    <m/>
    <m/>
    <m/>
    <m/>
    <m/>
    <m/>
    <m/>
    <m/>
    <m/>
    <m/>
    <n v="3"/>
    <n v="1"/>
    <x v="4"/>
    <x v="4"/>
  </r>
  <r>
    <s v="43-1045"/>
    <m/>
    <x v="0"/>
    <s v="1 KNOWLES AVE"/>
    <n v="101"/>
    <s v="FALLON RACHEL A"/>
    <s v="MR30"/>
    <s v="ONE FAMILY"/>
    <s v="43//1045//"/>
    <n v="0.19183"/>
    <n v="0"/>
    <n v="0"/>
    <n v="1"/>
    <n v="1"/>
    <s v="SEWER"/>
    <n v="1"/>
    <n v="1"/>
    <n v="2500"/>
    <s v="YES"/>
    <n v="0"/>
    <s v="43-1045"/>
    <s v="Public Water,Public Sewer"/>
    <s v="SEWER"/>
    <s v="SEWER"/>
    <n v="2500"/>
    <m/>
    <m/>
    <n v="0"/>
    <n v="0"/>
    <n v="3"/>
    <n v="1311"/>
    <n v="2"/>
    <m/>
    <m/>
    <m/>
    <m/>
    <m/>
    <m/>
    <m/>
    <m/>
    <m/>
    <m/>
    <n v="0"/>
    <n v="1"/>
    <x v="6"/>
    <x v="6"/>
  </r>
  <r>
    <s v="134-F29A"/>
    <m/>
    <x v="0"/>
    <s v="2 PIRES ST"/>
    <n v="101"/>
    <s v="TAVARES JOSEPH D JR &amp; ROBINSON CIN"/>
    <s v="MR30"/>
    <s v="ONE FAMILY"/>
    <s v="134//F29/A/"/>
    <n v="0.24879999999999999"/>
    <n v="1"/>
    <n v="1"/>
    <n v="1"/>
    <n v="1"/>
    <s v="SEPTIC"/>
    <n v="0"/>
    <n v="1"/>
    <n v="0"/>
    <s v="YES"/>
    <n v="0"/>
    <s v="134-F29A"/>
    <s v="Public Water,Gas,Septic"/>
    <s v="SEPTIC"/>
    <s v="SEPTIC"/>
    <n v="0"/>
    <m/>
    <m/>
    <n v="1"/>
    <n v="1"/>
    <n v="2"/>
    <n v="624"/>
    <n v="1"/>
    <m/>
    <m/>
    <m/>
    <m/>
    <m/>
    <m/>
    <m/>
    <m/>
    <m/>
    <m/>
    <n v="0"/>
    <n v="1"/>
    <x v="5"/>
    <x v="5"/>
  </r>
  <r>
    <s v="45-E158"/>
    <m/>
    <x v="0"/>
    <s v="87 SANDWICH RD"/>
    <n v="101"/>
    <s v="ELKALLASSI NAZIH &amp; CALLAN SUSAN E"/>
    <s v="MR30"/>
    <s v="ONE FAMILY"/>
    <s v="45//E158//"/>
    <n v="0.60280999999999996"/>
    <n v="1"/>
    <n v="1"/>
    <n v="1"/>
    <n v="1"/>
    <s v="SEPTIC"/>
    <n v="0"/>
    <n v="1"/>
    <n v="15500"/>
    <s v="YES"/>
    <n v="15500"/>
    <s v="45-E158"/>
    <s v="Public Water,Septic"/>
    <s v="SEPTIC"/>
    <s v="SEPTIC"/>
    <n v="15500"/>
    <m/>
    <m/>
    <n v="1"/>
    <n v="1"/>
    <n v="3"/>
    <n v="1712"/>
    <n v="2"/>
    <m/>
    <m/>
    <m/>
    <m/>
    <m/>
    <m/>
    <m/>
    <m/>
    <m/>
    <m/>
    <n v="1"/>
    <n v="1"/>
    <x v="6"/>
    <x v="6"/>
  </r>
  <r>
    <s v="47-1146"/>
    <m/>
    <x v="0"/>
    <s v="249 MAIN ST"/>
    <n v="322"/>
    <s v="DECAS WILLIAM"/>
    <s v="WRVL"/>
    <s v="STORE/SHOP  MDL-94"/>
    <s v="47//1146//"/>
    <n v="0.16392999999999999"/>
    <n v="0"/>
    <n v="0"/>
    <n v="1"/>
    <n v="1"/>
    <s v="SEWER"/>
    <n v="3"/>
    <n v="0"/>
    <n v="0"/>
    <s v="YES"/>
    <n v="0"/>
    <s v="47-1146"/>
    <s v="All Public"/>
    <s v="SEWER"/>
    <s v="SEWER"/>
    <n v="0"/>
    <m/>
    <m/>
    <n v="0"/>
    <n v="0"/>
    <n v="0"/>
    <n v="4160"/>
    <n v="1"/>
    <m/>
    <m/>
    <m/>
    <m/>
    <m/>
    <m/>
    <m/>
    <m/>
    <m/>
    <m/>
    <n v="1"/>
    <n v="1"/>
    <x v="6"/>
    <x v="6"/>
  </r>
  <r>
    <s v="43-1055"/>
    <m/>
    <x v="0"/>
    <s v="8 KNOWLES AVE"/>
    <n v="101"/>
    <s v="EDDLESTON BRYANT G"/>
    <s v="MR30"/>
    <s v="ONE FAMILY"/>
    <s v="43//1055//"/>
    <n v="0.25584000000000001"/>
    <n v="1"/>
    <n v="1"/>
    <n v="1"/>
    <n v="1"/>
    <s v="SEPTIC"/>
    <n v="0"/>
    <n v="1"/>
    <n v="2500"/>
    <s v="YES"/>
    <n v="2500"/>
    <s v="43-1055"/>
    <s v="Public Water,Septic"/>
    <s v="SEPTIC"/>
    <s v="SEPTIC"/>
    <n v="2500"/>
    <m/>
    <m/>
    <n v="1"/>
    <n v="1"/>
    <n v="4"/>
    <n v="1429"/>
    <n v="1.9"/>
    <m/>
    <m/>
    <m/>
    <m/>
    <m/>
    <m/>
    <m/>
    <m/>
    <m/>
    <m/>
    <n v="1"/>
    <n v="1"/>
    <x v="6"/>
    <x v="6"/>
  </r>
  <r>
    <s v="134-F41"/>
    <m/>
    <x v="0"/>
    <s v="62 SANDWICH RD"/>
    <n v="101"/>
    <s v="ELLIS FRANCIS E SR"/>
    <s v="MR30"/>
    <s v="ONE FAMILY"/>
    <s v="134//F41//"/>
    <n v="0.22989999999999999"/>
    <n v="1"/>
    <n v="1"/>
    <n v="1"/>
    <n v="1"/>
    <s v="SEPTIC"/>
    <n v="0"/>
    <n v="1"/>
    <n v="9000"/>
    <s v="YES"/>
    <n v="9000"/>
    <s v="134-F41"/>
    <s v="Public Water,Septic"/>
    <s v="SEPTIC"/>
    <s v="SEPTIC"/>
    <n v="9000"/>
    <m/>
    <m/>
    <n v="1"/>
    <n v="1"/>
    <n v="3"/>
    <n v="1074"/>
    <n v="1.5"/>
    <m/>
    <m/>
    <m/>
    <m/>
    <m/>
    <m/>
    <m/>
    <m/>
    <m/>
    <m/>
    <n v="1"/>
    <n v="1"/>
    <x v="6"/>
    <x v="6"/>
  </r>
  <r>
    <s v="47-1097"/>
    <m/>
    <x v="0"/>
    <s v="270 MAIN ST"/>
    <n v="337"/>
    <s v="JORDAN REALTY ASSOCIATES INC"/>
    <s v="WRVL"/>
    <s v="PARK LOT  MDL-00"/>
    <s v="47//1097//"/>
    <n v="0.24273"/>
    <n v="0"/>
    <n v="0"/>
    <n v="0"/>
    <n v="0"/>
    <m/>
    <n v="0"/>
    <n v="0"/>
    <n v="0"/>
    <s v="YES"/>
    <n v="0"/>
    <s v="47-1097"/>
    <s v="All Public"/>
    <s v="SEWER"/>
    <m/>
    <n v="0"/>
    <m/>
    <m/>
    <n v="0"/>
    <n v="0"/>
    <n v="0"/>
    <n v="0"/>
    <n v="0"/>
    <m/>
    <m/>
    <m/>
    <m/>
    <m/>
    <m/>
    <m/>
    <m/>
    <m/>
    <m/>
    <n v="1"/>
    <n v="1"/>
    <x v="6"/>
    <x v="6"/>
  </r>
  <r>
    <s v="47-1078"/>
    <m/>
    <x v="0"/>
    <s v="21 SAWYER ST"/>
    <n v="101"/>
    <s v="SEALE ROBERT M"/>
    <s v="MR30"/>
    <s v="ONE FAMILY"/>
    <s v="47//1078//"/>
    <n v="0.11555"/>
    <n v="0"/>
    <n v="0"/>
    <n v="1"/>
    <n v="1"/>
    <s v="SEWER"/>
    <n v="1"/>
    <n v="1"/>
    <n v="8900"/>
    <s v="YES"/>
    <n v="0"/>
    <s v="47-1078"/>
    <s v="All Public"/>
    <s v="SEWER"/>
    <s v="SEWER"/>
    <n v="8900"/>
    <m/>
    <m/>
    <n v="0"/>
    <n v="0"/>
    <n v="4"/>
    <n v="1488"/>
    <n v="2"/>
    <m/>
    <m/>
    <m/>
    <m/>
    <m/>
    <m/>
    <m/>
    <m/>
    <m/>
    <m/>
    <n v="1"/>
    <n v="1"/>
    <x v="4"/>
    <x v="4"/>
  </r>
  <r>
    <s v="45-E159"/>
    <m/>
    <x v="0"/>
    <s v="89 SANDWICH RD"/>
    <n v="101"/>
    <s v="ELKALLASSI NAZIH &amp; CALLAN SUSAN E"/>
    <s v="MR30"/>
    <s v="ONE FAMILY"/>
    <s v="45//E159//"/>
    <n v="0.58950000000000002"/>
    <n v="0"/>
    <n v="1"/>
    <n v="0"/>
    <n v="1"/>
    <m/>
    <n v="0"/>
    <n v="1"/>
    <n v="20900"/>
    <s v="YES"/>
    <n v="20900"/>
    <s v="45-E159"/>
    <s v="Public Water,Septic"/>
    <s v="SEPTIC"/>
    <s v="SEPTIC"/>
    <n v="20900"/>
    <m/>
    <m/>
    <n v="0"/>
    <n v="1"/>
    <n v="3"/>
    <n v="1696"/>
    <n v="2"/>
    <m/>
    <m/>
    <m/>
    <m/>
    <m/>
    <m/>
    <m/>
    <m/>
    <m/>
    <m/>
    <n v="1"/>
    <n v="1"/>
    <x v="6"/>
    <x v="6"/>
  </r>
  <r>
    <s v="47-1070"/>
    <m/>
    <x v="0"/>
    <s v="18 SAWYER ST"/>
    <n v="101"/>
    <s v="GLEASON CHARLES S JR"/>
    <s v="MR30"/>
    <s v="ONE FAMILY"/>
    <s v="47//1070//"/>
    <n v="0.11776"/>
    <n v="0"/>
    <n v="0"/>
    <n v="1"/>
    <n v="1"/>
    <s v="SEWER"/>
    <n v="1"/>
    <n v="1"/>
    <n v="3400"/>
    <s v="YES"/>
    <n v="0"/>
    <s v="47-1070"/>
    <s v="All Public"/>
    <s v="SEWER"/>
    <s v="SEWER"/>
    <n v="3400"/>
    <m/>
    <m/>
    <n v="0"/>
    <n v="0"/>
    <n v="4"/>
    <n v="1768"/>
    <n v="2"/>
    <m/>
    <m/>
    <m/>
    <m/>
    <m/>
    <m/>
    <m/>
    <m/>
    <m/>
    <m/>
    <n v="1"/>
    <n v="1"/>
    <x v="4"/>
    <x v="4"/>
  </r>
  <r>
    <s v="47-1147"/>
    <m/>
    <x v="0"/>
    <s v="257 MAIN ST"/>
    <n v="13"/>
    <s v="KALKANIS TED"/>
    <s v="WRVL"/>
    <s v="PRI RES  MDL-94"/>
    <s v="47//1147//"/>
    <n v="9.214E-2"/>
    <n v="0"/>
    <n v="0"/>
    <n v="1"/>
    <n v="1"/>
    <s v="SEWER"/>
    <n v="2"/>
    <n v="1"/>
    <n v="28600"/>
    <s v="YES"/>
    <n v="0"/>
    <s v="47-1147"/>
    <s v="All Public"/>
    <s v="SEWER"/>
    <s v="SEWER"/>
    <n v="28600"/>
    <m/>
    <m/>
    <n v="0"/>
    <n v="0"/>
    <n v="5"/>
    <n v="4104"/>
    <n v="2"/>
    <m/>
    <m/>
    <m/>
    <m/>
    <m/>
    <m/>
    <m/>
    <m/>
    <m/>
    <m/>
    <n v="1"/>
    <n v="1"/>
    <x v="6"/>
    <x v="6"/>
  </r>
  <r>
    <s v="43-1054"/>
    <m/>
    <x v="0"/>
    <s v="10 KNOWLES AVE"/>
    <n v="104"/>
    <s v="VIEIRA EDWARD M TRUSTEE OF"/>
    <s v="MR30"/>
    <s v="TWO FAMILY"/>
    <s v="43//1054//"/>
    <n v="0.25985999999999998"/>
    <n v="1"/>
    <n v="1"/>
    <n v="1"/>
    <n v="1"/>
    <s v="SEPTIC"/>
    <n v="0"/>
    <n v="1"/>
    <n v="4100"/>
    <s v="YES"/>
    <n v="4100"/>
    <s v="43-1054"/>
    <s v="Public Water,Septic"/>
    <s v="SEPTIC"/>
    <s v="SEPTIC"/>
    <n v="4100"/>
    <m/>
    <m/>
    <n v="2"/>
    <n v="2"/>
    <n v="4"/>
    <n v="1560"/>
    <n v="2"/>
    <m/>
    <m/>
    <m/>
    <m/>
    <m/>
    <m/>
    <m/>
    <m/>
    <m/>
    <m/>
    <n v="1"/>
    <n v="1"/>
    <x v="6"/>
    <x v="6"/>
  </r>
  <r>
    <s v="45-E160A"/>
    <m/>
    <x v="0"/>
    <s v="91 SANDWICH RD"/>
    <n v="101"/>
    <s v="MARQUES BONNY MARIE"/>
    <s v="MR30"/>
    <s v="ONE FAMILY"/>
    <s v="45//E160/A/"/>
    <n v="1.56951"/>
    <n v="1"/>
    <n v="1"/>
    <n v="1"/>
    <n v="1"/>
    <s v="SEPTIC"/>
    <n v="0"/>
    <n v="1"/>
    <n v="6900"/>
    <s v="YES"/>
    <n v="6900"/>
    <s v="45-E160A"/>
    <s v="Public Water,Septic"/>
    <s v="SEPTIC"/>
    <s v="SEPTIC"/>
    <n v="6900"/>
    <m/>
    <m/>
    <n v="1"/>
    <n v="1"/>
    <n v="3"/>
    <n v="2356"/>
    <n v="2"/>
    <m/>
    <m/>
    <m/>
    <m/>
    <m/>
    <m/>
    <m/>
    <m/>
    <m/>
    <m/>
    <n v="1"/>
    <n v="1"/>
    <x v="6"/>
    <x v="6"/>
  </r>
  <r>
    <s v="61-G6"/>
    <m/>
    <x v="0"/>
    <s v="97 MARION RD"/>
    <n v="101"/>
    <s v="IRISH JEREMY"/>
    <s v="MR30"/>
    <s v="ONE FAMILY"/>
    <s v="61//G6//"/>
    <n v="0.43402000000000002"/>
    <n v="0"/>
    <n v="0"/>
    <n v="1"/>
    <n v="1"/>
    <s v="SEWER"/>
    <n v="1"/>
    <n v="0"/>
    <n v="0"/>
    <s v="YES"/>
    <n v="0"/>
    <s v="61-G6"/>
    <s v="All Public"/>
    <s v="SEWER"/>
    <s v="SEWER"/>
    <n v="0"/>
    <m/>
    <m/>
    <n v="0"/>
    <n v="0"/>
    <n v="4"/>
    <n v="1954"/>
    <n v="2"/>
    <m/>
    <m/>
    <m/>
    <m/>
    <m/>
    <m/>
    <m/>
    <m/>
    <m/>
    <m/>
    <n v="3"/>
    <n v="1"/>
    <x v="4"/>
    <x v="4"/>
  </r>
  <r>
    <s v="47-1096"/>
    <m/>
    <x v="0"/>
    <s v="274 MAIN ST"/>
    <n v="322"/>
    <s v="HAYES CONSTANCE TR 274 MAIN"/>
    <s v="WRVL"/>
    <s v="STORE/SHOP  MDL-96"/>
    <s v="47//1096//"/>
    <n v="0.19656000000000001"/>
    <n v="0"/>
    <n v="0"/>
    <n v="1"/>
    <n v="1"/>
    <s v="SEWER"/>
    <n v="1"/>
    <n v="1"/>
    <n v="0"/>
    <s v="YES"/>
    <n v="0"/>
    <s v="47-1096"/>
    <s v="All Public"/>
    <s v="SEWER"/>
    <s v="SEWER"/>
    <n v="0"/>
    <m/>
    <m/>
    <n v="0"/>
    <n v="0"/>
    <n v="0"/>
    <n v="2052"/>
    <n v="1"/>
    <m/>
    <m/>
    <m/>
    <m/>
    <m/>
    <m/>
    <m/>
    <m/>
    <m/>
    <m/>
    <n v="1"/>
    <n v="1"/>
    <x v="6"/>
    <x v="6"/>
  </r>
  <r>
    <s v="134-F26"/>
    <m/>
    <x v="0"/>
    <s v="5 HOLLOW TREE AVE"/>
    <n v="101"/>
    <s v="LESS PETER C"/>
    <s v="MR30"/>
    <s v="ONE FAMILY"/>
    <s v="134//F26//"/>
    <n v="0.80617000000000005"/>
    <n v="1"/>
    <n v="1"/>
    <n v="1"/>
    <n v="1"/>
    <s v="SEPTIC"/>
    <n v="0"/>
    <n v="1"/>
    <n v="6300"/>
    <s v="NO_W1"/>
    <n v="6300"/>
    <s v="134-F26"/>
    <s v="Public Water,Septic"/>
    <s v="SEPTIC"/>
    <s v="SEPTIC"/>
    <n v="6300"/>
    <m/>
    <m/>
    <n v="1"/>
    <n v="1"/>
    <n v="3"/>
    <n v="1398"/>
    <n v="1"/>
    <m/>
    <m/>
    <m/>
    <m/>
    <m/>
    <m/>
    <m/>
    <m/>
    <m/>
    <m/>
    <n v="3"/>
    <n v="1"/>
    <x v="6"/>
    <x v="6"/>
  </r>
  <r>
    <s v="LAND_NOPARC"/>
    <m/>
    <x v="0"/>
    <m/>
    <n v="0"/>
    <m/>
    <m/>
    <m/>
    <m/>
    <n v="1.2699999999999999E-2"/>
    <n v="0"/>
    <n v="0"/>
    <n v="0"/>
    <n v="0"/>
    <m/>
    <n v="0"/>
    <n v="0"/>
    <n v="0"/>
    <s v="NO"/>
    <n v="0"/>
    <m/>
    <m/>
    <m/>
    <m/>
    <n v="0"/>
    <m/>
    <m/>
    <n v="0"/>
    <n v="0"/>
    <n v="0"/>
    <n v="0"/>
    <n v="0"/>
    <m/>
    <m/>
    <m/>
    <m/>
    <m/>
    <m/>
    <m/>
    <m/>
    <m/>
    <m/>
    <n v="0"/>
    <n v="1"/>
    <x v="6"/>
    <x v="6"/>
  </r>
  <r>
    <s v="60-A1"/>
    <m/>
    <x v="0"/>
    <s v="127 MARION RD"/>
    <n v="323"/>
    <s v="WAREHAM PLAZA  ASSOC LLC"/>
    <s v="SC"/>
    <s v="PLAZA"/>
    <s v="60//A1//"/>
    <n v="12.134270000000001"/>
    <n v="0"/>
    <n v="0"/>
    <n v="1"/>
    <n v="1"/>
    <s v="SEWER"/>
    <n v="7"/>
    <n v="2"/>
    <n v="66900"/>
    <s v="YES"/>
    <n v="0"/>
    <s v="60-A1"/>
    <s v="All Public"/>
    <s v="SEWER"/>
    <s v="SEWER"/>
    <n v="33450"/>
    <m/>
    <m/>
    <n v="0"/>
    <n v="0"/>
    <n v="0"/>
    <n v="24112"/>
    <n v="1"/>
    <m/>
    <m/>
    <m/>
    <m/>
    <m/>
    <m/>
    <m/>
    <m/>
    <m/>
    <m/>
    <n v="1"/>
    <n v="1"/>
    <x v="4"/>
    <x v="4"/>
  </r>
  <r>
    <s v="134-F25"/>
    <m/>
    <x v="0"/>
    <s v="10 HOLLOW TREE AVE"/>
    <n v="132"/>
    <s v="SAARIMAKI VIENO"/>
    <s v="MR30"/>
    <s v="RES ACLNUD  MDL-00"/>
    <s v="134//F25//"/>
    <n v="0.38145000000000001"/>
    <n v="0"/>
    <n v="0"/>
    <n v="0"/>
    <n v="0"/>
    <m/>
    <n v="0"/>
    <n v="0"/>
    <n v="0"/>
    <s v="YES"/>
    <n v="0"/>
    <s v="134-F25"/>
    <s v="Public Water,Septic"/>
    <s v="SEPTIC"/>
    <m/>
    <n v="0"/>
    <m/>
    <m/>
    <n v="0"/>
    <n v="0"/>
    <n v="0"/>
    <n v="0"/>
    <n v="0"/>
    <m/>
    <m/>
    <m/>
    <m/>
    <m/>
    <m/>
    <m/>
    <m/>
    <m/>
    <m/>
    <n v="1"/>
    <n v="1"/>
    <x v="6"/>
    <x v="6"/>
  </r>
  <r>
    <s v="47-1071"/>
    <m/>
    <x v="0"/>
    <s v="12 SAWYER ST"/>
    <n v="104"/>
    <s v="SOLICH GEORGE J"/>
    <s v="MR30"/>
    <s v="TWO FAMILY"/>
    <s v="47//1071//"/>
    <n v="0.36681999999999998"/>
    <n v="0"/>
    <n v="0"/>
    <n v="1"/>
    <n v="1"/>
    <s v="SEWER"/>
    <n v="1"/>
    <n v="1"/>
    <n v="13600"/>
    <s v="YES"/>
    <n v="0"/>
    <s v="47-1071"/>
    <s v="All Public"/>
    <s v="SEWER"/>
    <s v="SEWER"/>
    <n v="13600"/>
    <m/>
    <m/>
    <n v="0"/>
    <n v="0"/>
    <n v="5"/>
    <n v="2104"/>
    <n v="2"/>
    <m/>
    <m/>
    <m/>
    <m/>
    <m/>
    <m/>
    <m/>
    <m/>
    <m/>
    <m/>
    <n v="1"/>
    <n v="1"/>
    <x v="6"/>
    <x v="6"/>
  </r>
  <r>
    <s v="134-F115"/>
    <m/>
    <x v="0"/>
    <s v="64 SANDWICH RD"/>
    <n v="101"/>
    <s v="CAMPINHA KERRY A SR"/>
    <s v="MR30"/>
    <s v="ONE FAMILY"/>
    <s v="134//F115//"/>
    <n v="0.23055"/>
    <n v="1"/>
    <n v="1"/>
    <n v="1"/>
    <n v="1"/>
    <s v="SEPTIC"/>
    <n v="0"/>
    <n v="1"/>
    <n v="3100"/>
    <s v="YES"/>
    <n v="3100"/>
    <s v="134-F115"/>
    <s v="Public Water,Septic"/>
    <s v="SEPTIC"/>
    <s v="SEPTIC"/>
    <n v="3100"/>
    <m/>
    <m/>
    <n v="1"/>
    <n v="1"/>
    <n v="2"/>
    <n v="988"/>
    <n v="1"/>
    <m/>
    <m/>
    <m/>
    <m/>
    <m/>
    <m/>
    <m/>
    <m/>
    <m/>
    <m/>
    <n v="1"/>
    <n v="1"/>
    <x v="6"/>
    <x v="6"/>
  </r>
  <r>
    <s v="134-F30"/>
    <m/>
    <x v="0"/>
    <s v="6 OAKDALE ST"/>
    <n v="101"/>
    <s v="MENDES CHRISTOPHER M"/>
    <s v="MR30"/>
    <s v="ONE FAMILY"/>
    <s v="134//F30//"/>
    <n v="1.0429200000000001"/>
    <n v="1"/>
    <n v="1"/>
    <n v="1"/>
    <n v="1"/>
    <s v="SEPTIC"/>
    <n v="0"/>
    <n v="1"/>
    <n v="9200"/>
    <s v="NO_W1"/>
    <n v="9200"/>
    <s v="134-F30"/>
    <s v="Public Water,Septic"/>
    <s v="SEPTIC"/>
    <s v="SEPTIC"/>
    <n v="9200"/>
    <m/>
    <m/>
    <n v="1"/>
    <n v="1"/>
    <n v="3"/>
    <n v="1719"/>
    <n v="2"/>
    <m/>
    <m/>
    <m/>
    <m/>
    <m/>
    <m/>
    <m/>
    <m/>
    <m/>
    <m/>
    <n v="1"/>
    <n v="1"/>
    <x v="5"/>
    <x v="5"/>
  </r>
  <r>
    <s v="47-1079"/>
    <m/>
    <x v="0"/>
    <s v="127 HIGH ST"/>
    <n v="101"/>
    <s v="TOBIN JASON"/>
    <s v="MR30"/>
    <s v="ONE FAMILY"/>
    <s v="47//1079//"/>
    <n v="0.11172"/>
    <n v="0"/>
    <n v="0"/>
    <n v="1"/>
    <n v="1"/>
    <s v="SEWER"/>
    <n v="1"/>
    <n v="1"/>
    <n v="7100"/>
    <s v="YES"/>
    <n v="0"/>
    <s v="47-1079"/>
    <s v="All Public"/>
    <s v="SEWER"/>
    <s v="SEWER"/>
    <n v="7100"/>
    <m/>
    <m/>
    <n v="0"/>
    <n v="0"/>
    <n v="3"/>
    <n v="1358"/>
    <n v="1.25"/>
    <m/>
    <m/>
    <m/>
    <m/>
    <m/>
    <m/>
    <m/>
    <m/>
    <m/>
    <m/>
    <n v="1"/>
    <n v="1"/>
    <x v="4"/>
    <x v="4"/>
  </r>
  <r>
    <s v="47-1148B"/>
    <m/>
    <x v="0"/>
    <s v="261 MAIN ST"/>
    <n v="341"/>
    <s v="CB (MA) QRS 12-57 INC"/>
    <s v="WRVL"/>
    <s v="BANK BLDG"/>
    <s v="47//1148/B/"/>
    <n v="0.17871999999999999"/>
    <n v="0"/>
    <n v="0"/>
    <n v="1"/>
    <n v="1"/>
    <s v="SEWER"/>
    <n v="1"/>
    <n v="0"/>
    <n v="0"/>
    <s v="YES"/>
    <n v="0"/>
    <s v="47-1148B"/>
    <s v="All Public"/>
    <s v="SEWER"/>
    <s v="SEWER"/>
    <n v="0"/>
    <m/>
    <m/>
    <n v="0"/>
    <n v="0"/>
    <n v="0"/>
    <n v="2986"/>
    <n v="1.5"/>
    <m/>
    <m/>
    <m/>
    <m/>
    <m/>
    <m/>
    <m/>
    <m/>
    <m/>
    <m/>
    <n v="1"/>
    <n v="1"/>
    <x v="6"/>
    <x v="6"/>
  </r>
  <r>
    <s v="134-F34"/>
    <m/>
    <x v="0"/>
    <s v="5 OAKDALE ST"/>
    <n v="101"/>
    <s v="TEXIERA STEVEN J"/>
    <s v="MR30"/>
    <s v="ONE FAMILY"/>
    <s v="134//F34//"/>
    <n v="0.25189"/>
    <n v="1"/>
    <n v="1"/>
    <n v="1"/>
    <n v="1"/>
    <s v="SEPTIC"/>
    <n v="0"/>
    <n v="2"/>
    <n v="10500"/>
    <s v="YES"/>
    <n v="10500"/>
    <s v="134-F34"/>
    <s v="Public Water,Septic"/>
    <s v="SEPTIC"/>
    <s v="SEPTIC"/>
    <n v="5250"/>
    <m/>
    <m/>
    <n v="1"/>
    <n v="1"/>
    <n v="3"/>
    <n v="1080"/>
    <n v="1"/>
    <m/>
    <m/>
    <m/>
    <m/>
    <m/>
    <m/>
    <m/>
    <m/>
    <m/>
    <m/>
    <n v="0"/>
    <n v="1"/>
    <x v="5"/>
    <x v="5"/>
  </r>
  <r>
    <s v="43-1046"/>
    <m/>
    <x v="0"/>
    <s v="3 KNOWLES AVE"/>
    <n v="109"/>
    <s v="WILEY DAVID N"/>
    <s v="MR30"/>
    <s v="MULTI HSES"/>
    <s v="43//1046//"/>
    <n v="0.41732999999999998"/>
    <n v="2"/>
    <n v="2"/>
    <n v="2"/>
    <n v="2"/>
    <s v="SEPTIC"/>
    <n v="0"/>
    <n v="1"/>
    <n v="11800"/>
    <s v="YES"/>
    <n v="11800"/>
    <s v="43-1046"/>
    <s v="Public Water,Septic"/>
    <s v="SEPTIC"/>
    <s v="SEPTIC"/>
    <n v="11800"/>
    <m/>
    <m/>
    <n v="2"/>
    <n v="2"/>
    <n v="3"/>
    <n v="1311"/>
    <n v="1.9"/>
    <m/>
    <m/>
    <m/>
    <m/>
    <m/>
    <m/>
    <m/>
    <m/>
    <m/>
    <m/>
    <n v="2"/>
    <n v="1"/>
    <x v="6"/>
    <x v="6"/>
  </r>
  <r>
    <s v="LAND_NOPARC"/>
    <m/>
    <x v="0"/>
    <m/>
    <n v="0"/>
    <m/>
    <m/>
    <m/>
    <m/>
    <n v="0.57088000000000005"/>
    <n v="0"/>
    <n v="0"/>
    <n v="0"/>
    <n v="0"/>
    <m/>
    <n v="0"/>
    <n v="0"/>
    <n v="0"/>
    <s v="NO"/>
    <n v="0"/>
    <m/>
    <m/>
    <m/>
    <m/>
    <n v="0"/>
    <m/>
    <m/>
    <n v="0"/>
    <n v="0"/>
    <n v="0"/>
    <n v="0"/>
    <n v="0"/>
    <m/>
    <m/>
    <m/>
    <m/>
    <m/>
    <m/>
    <m/>
    <m/>
    <m/>
    <m/>
    <n v="0"/>
    <n v="1"/>
    <x v="6"/>
    <x v="6"/>
  </r>
  <r>
    <s v="43-1044"/>
    <m/>
    <x v="0"/>
    <s v="23 DEPOT ST"/>
    <n v="130"/>
    <s v="BROWN MARILYN"/>
    <s v="MR30"/>
    <s v="PRI RES  MDL-01"/>
    <s v="43//1044//"/>
    <n v="0.23286000000000001"/>
    <n v="0"/>
    <n v="0"/>
    <n v="1"/>
    <n v="1"/>
    <s v="SEWER"/>
    <n v="1"/>
    <n v="1"/>
    <n v="4600"/>
    <s v="YES"/>
    <n v="0"/>
    <s v="43-1044"/>
    <s v="Public Water,Public Sewer"/>
    <s v="SEWER"/>
    <s v="SEWER"/>
    <n v="4600"/>
    <m/>
    <m/>
    <n v="0"/>
    <n v="0"/>
    <n v="4"/>
    <n v="2590"/>
    <n v="1.9"/>
    <m/>
    <m/>
    <m/>
    <m/>
    <m/>
    <m/>
    <m/>
    <m/>
    <m/>
    <m/>
    <n v="0"/>
    <n v="1"/>
    <x v="6"/>
    <x v="6"/>
  </r>
  <r>
    <s v="61-G12"/>
    <m/>
    <x v="0"/>
    <s v="114 GIBBS AVE"/>
    <n v="101"/>
    <s v="MOREAU RONALD H"/>
    <s v="MR30"/>
    <s v="ONE FAMILY"/>
    <s v="61//G12//"/>
    <n v="0.13883000000000001"/>
    <n v="0"/>
    <n v="0"/>
    <n v="1"/>
    <n v="1"/>
    <s v="SEWER"/>
    <n v="1"/>
    <n v="1"/>
    <n v="14500"/>
    <s v="YES"/>
    <n v="0"/>
    <s v="61-G12"/>
    <s v="All Public"/>
    <s v="SEWER"/>
    <s v="SEWER"/>
    <n v="14500"/>
    <m/>
    <m/>
    <n v="0"/>
    <n v="0"/>
    <n v="4"/>
    <n v="1984"/>
    <n v="2"/>
    <m/>
    <m/>
    <m/>
    <m/>
    <m/>
    <m/>
    <m/>
    <m/>
    <m/>
    <m/>
    <n v="1"/>
    <n v="1"/>
    <x v="4"/>
    <x v="4"/>
  </r>
  <r>
    <s v="47-1148A"/>
    <m/>
    <x v="0"/>
    <s v="0 MAIN ST"/>
    <n v="303"/>
    <s v="KIERNAN BUILDING INC THE"/>
    <s v="WRVL"/>
    <s v="ACC COM LD"/>
    <s v="47//1148/A/"/>
    <n v="2.6780000000000002E-2"/>
    <n v="0"/>
    <n v="0"/>
    <n v="0"/>
    <n v="0"/>
    <m/>
    <n v="0"/>
    <n v="1"/>
    <n v="8300"/>
    <s v="YES"/>
    <n v="0"/>
    <s v="47-1148A"/>
    <m/>
    <m/>
    <m/>
    <n v="8300"/>
    <m/>
    <m/>
    <n v="0"/>
    <n v="0"/>
    <n v="0"/>
    <n v="0"/>
    <n v="0"/>
    <m/>
    <m/>
    <m/>
    <m/>
    <m/>
    <m/>
    <m/>
    <m/>
    <m/>
    <m/>
    <n v="1"/>
    <n v="1"/>
    <x v="6"/>
    <x v="6"/>
  </r>
  <r>
    <s v="134-F113"/>
    <m/>
    <x v="0"/>
    <s v="66 SANDWICH RD"/>
    <n v="101"/>
    <s v="FILKINS DENNIS J"/>
    <s v="MR30"/>
    <s v="ONE FAMILY"/>
    <s v="134//F113//"/>
    <n v="0.46554000000000001"/>
    <n v="1"/>
    <n v="1"/>
    <n v="1"/>
    <n v="1"/>
    <s v="SEPTIC"/>
    <n v="0"/>
    <n v="1"/>
    <n v="5400"/>
    <s v="YES"/>
    <n v="5400"/>
    <s v="134-F113"/>
    <s v="Public Water,Gas,Septic"/>
    <s v="SEPTIC"/>
    <s v="SEPTIC"/>
    <n v="5400"/>
    <m/>
    <m/>
    <n v="1"/>
    <n v="1"/>
    <n v="3"/>
    <n v="1541"/>
    <n v="1.75"/>
    <m/>
    <m/>
    <m/>
    <m/>
    <m/>
    <m/>
    <m/>
    <m/>
    <m/>
    <m/>
    <n v="1"/>
    <n v="1"/>
    <x v="6"/>
    <x v="6"/>
  </r>
  <r>
    <s v="47-1080"/>
    <m/>
    <x v="0"/>
    <s v="129 HIGH ST"/>
    <n v="104"/>
    <s v="SHEEHAN JOHN J"/>
    <s v="MR30"/>
    <s v="TWO FAMILY"/>
    <s v="47//1080//"/>
    <n v="0.1178"/>
    <n v="0"/>
    <n v="0"/>
    <n v="1"/>
    <n v="1"/>
    <s v="SEWER"/>
    <n v="1"/>
    <n v="1"/>
    <n v="11400"/>
    <s v="YES"/>
    <n v="0"/>
    <s v="47-1080"/>
    <s v="All Public"/>
    <s v="SEWER"/>
    <s v="SEWER"/>
    <n v="11400"/>
    <m/>
    <m/>
    <n v="0"/>
    <n v="0"/>
    <n v="4"/>
    <n v="1790"/>
    <n v="2"/>
    <m/>
    <m/>
    <m/>
    <m/>
    <m/>
    <m/>
    <m/>
    <m/>
    <m/>
    <m/>
    <n v="1"/>
    <n v="1"/>
    <x v="4"/>
    <x v="4"/>
  </r>
  <r>
    <s v="47-1095"/>
    <m/>
    <x v="0"/>
    <s v="280 MAIN ST"/>
    <n v="111"/>
    <s v="CUBELLIS LENORD TRUSTEE OF THE"/>
    <s v="WRVL"/>
    <s v="APT 4-8  MDL-03"/>
    <s v="47//1095//"/>
    <n v="0.47083000000000003"/>
    <n v="0"/>
    <n v="0"/>
    <n v="1"/>
    <n v="1"/>
    <s v="SEWER"/>
    <n v="1"/>
    <n v="1"/>
    <n v="20700"/>
    <s v="NO_W1"/>
    <n v="0"/>
    <s v="47-1095"/>
    <s v="All Public"/>
    <s v="SEWER"/>
    <s v="SEWER"/>
    <n v="20700"/>
    <m/>
    <m/>
    <n v="0"/>
    <n v="0"/>
    <n v="8"/>
    <n v="3311"/>
    <n v="2"/>
    <m/>
    <m/>
    <m/>
    <m/>
    <m/>
    <m/>
    <m/>
    <m/>
    <m/>
    <m/>
    <n v="2"/>
    <n v="1"/>
    <x v="6"/>
    <x v="6"/>
  </r>
  <r>
    <s v="61-G5"/>
    <m/>
    <x v="0"/>
    <s v="93 MARION RD"/>
    <n v="101"/>
    <s v="PINKSTON JAMES R SR"/>
    <s v="MR30"/>
    <s v="ONE FAMILY"/>
    <s v="61//G5//"/>
    <n v="0.20308999999999999"/>
    <n v="0"/>
    <n v="0"/>
    <n v="1"/>
    <n v="1"/>
    <s v="SEWER"/>
    <n v="1"/>
    <n v="1"/>
    <n v="15800"/>
    <s v="YES"/>
    <n v="0"/>
    <s v="61-G5"/>
    <s v="Public Water,Public Sewer"/>
    <s v="SEWER"/>
    <s v="SEWER"/>
    <n v="15800"/>
    <m/>
    <m/>
    <n v="0"/>
    <n v="0"/>
    <n v="3"/>
    <n v="1361"/>
    <n v="1.9"/>
    <m/>
    <m/>
    <m/>
    <m/>
    <m/>
    <m/>
    <m/>
    <m/>
    <m/>
    <m/>
    <n v="1"/>
    <n v="1"/>
    <x v="4"/>
    <x v="4"/>
  </r>
  <r>
    <s v="134-15"/>
    <m/>
    <x v="0"/>
    <s v="11 AVENUE A"/>
    <n v="101"/>
    <s v="KUMLIN ROBERT"/>
    <s v="MR30"/>
    <s v="ONE FAMILY"/>
    <s v="134//15//"/>
    <n v="0.41071999999999997"/>
    <n v="1"/>
    <n v="1"/>
    <n v="1"/>
    <n v="1"/>
    <s v="SEPTIC"/>
    <n v="0"/>
    <n v="1"/>
    <n v="8800"/>
    <s v="YES"/>
    <n v="8800"/>
    <s v="134-15"/>
    <s v="Public Water,Septic"/>
    <s v="SEPTIC"/>
    <s v="SEPTIC"/>
    <n v="8800"/>
    <m/>
    <m/>
    <n v="1"/>
    <n v="1"/>
    <n v="4"/>
    <n v="1784"/>
    <n v="1.75"/>
    <m/>
    <m/>
    <m/>
    <m/>
    <m/>
    <m/>
    <m/>
    <m/>
    <m/>
    <m/>
    <n v="1"/>
    <n v="1"/>
    <x v="6"/>
    <x v="6"/>
  </r>
  <r>
    <s v="47-1149"/>
    <m/>
    <x v="0"/>
    <s v="267 MAIN ST"/>
    <n v="340"/>
    <s v="KIERNAN BUILDING INC THE"/>
    <s v="WRVL"/>
    <s v="OFFICE BLD  MDL-94"/>
    <s v="47//1149//"/>
    <n v="0.11162999999999999"/>
    <n v="0"/>
    <n v="0"/>
    <n v="1"/>
    <n v="1"/>
    <s v="SEWER"/>
    <n v="1"/>
    <n v="1"/>
    <n v="3200"/>
    <s v="YES"/>
    <n v="0"/>
    <s v="47-1149"/>
    <s v="All Public"/>
    <s v="SEWER"/>
    <s v="SEWER"/>
    <n v="3200"/>
    <m/>
    <m/>
    <n v="0"/>
    <n v="0"/>
    <n v="0"/>
    <n v="3166"/>
    <n v="2"/>
    <m/>
    <m/>
    <m/>
    <m/>
    <m/>
    <m/>
    <m/>
    <m/>
    <m/>
    <m/>
    <n v="1"/>
    <n v="1"/>
    <x v="6"/>
    <x v="6"/>
  </r>
  <r>
    <s v="61-G13"/>
    <m/>
    <x v="0"/>
    <s v="0 GIBBS AVE"/>
    <n v="132"/>
    <s v="MOREAU RONALD H"/>
    <s v="MR30"/>
    <s v="RES ACLNUD  MDL-00"/>
    <s v="61//G13//"/>
    <n v="0.16732"/>
    <n v="0"/>
    <n v="0"/>
    <n v="0"/>
    <n v="0"/>
    <m/>
    <n v="0"/>
    <n v="0"/>
    <n v="0"/>
    <s v="YES"/>
    <n v="0"/>
    <s v="61-G13"/>
    <s v="All Public"/>
    <s v="SEWER"/>
    <m/>
    <n v="0"/>
    <m/>
    <m/>
    <n v="0"/>
    <n v="0"/>
    <n v="0"/>
    <n v="0"/>
    <n v="0"/>
    <m/>
    <m/>
    <m/>
    <m/>
    <m/>
    <m/>
    <m/>
    <m/>
    <m/>
    <m/>
    <n v="1"/>
    <n v="1"/>
    <x v="4"/>
    <x v="4"/>
  </r>
  <r>
    <s v="60-G1"/>
    <m/>
    <x v="0"/>
    <s v="127 GIBBS AVE"/>
    <n v="101"/>
    <s v="ONE HUNDRED TWENTY SEVEN"/>
    <s v="MR30"/>
    <s v="ONE FAMILY"/>
    <s v="60//G1//"/>
    <n v="0.60121000000000002"/>
    <n v="0"/>
    <n v="0"/>
    <n v="1"/>
    <n v="1"/>
    <s v="SEWER"/>
    <n v="1"/>
    <n v="0"/>
    <n v="0"/>
    <s v="YES"/>
    <n v="0"/>
    <s v="60-G1"/>
    <s v="All Public"/>
    <s v="SEWER"/>
    <s v="SEWER"/>
    <n v="0"/>
    <m/>
    <m/>
    <n v="0"/>
    <n v="0"/>
    <n v="3"/>
    <n v="1293"/>
    <n v="1"/>
    <m/>
    <m/>
    <m/>
    <m/>
    <m/>
    <m/>
    <m/>
    <m/>
    <m/>
    <m/>
    <n v="2"/>
    <n v="1"/>
    <x v="4"/>
    <x v="4"/>
  </r>
  <r>
    <s v="134-F35"/>
    <m/>
    <x v="0"/>
    <s v="10 PIRES ST"/>
    <n v="101"/>
    <s v="MUNSON JAMES"/>
    <s v="MR30"/>
    <s v="ONE FAMILY"/>
    <s v="134//F35//"/>
    <n v="0.28692000000000001"/>
    <n v="1"/>
    <n v="1"/>
    <n v="1"/>
    <n v="1"/>
    <s v="SEPTIC"/>
    <n v="0"/>
    <n v="0"/>
    <n v="0"/>
    <s v="YES"/>
    <n v="0"/>
    <s v="134-F35"/>
    <s v="Public Water,Septic"/>
    <s v="SEPTIC"/>
    <s v="SEPTIC"/>
    <n v="5250"/>
    <m/>
    <m/>
    <n v="1"/>
    <n v="1"/>
    <n v="3"/>
    <n v="1252"/>
    <n v="1"/>
    <m/>
    <m/>
    <m/>
    <m/>
    <m/>
    <m/>
    <m/>
    <m/>
    <m/>
    <m/>
    <n v="0"/>
    <n v="1"/>
    <x v="6"/>
    <x v="6"/>
  </r>
  <r>
    <s v="47-1077"/>
    <m/>
    <x v="0"/>
    <s v="17 SAWYER ST"/>
    <n v="101"/>
    <s v="CORNWELL CARL W"/>
    <s v="WRVL"/>
    <s v="ONE FAMILY"/>
    <s v="47//1077//"/>
    <n v="0.30475999999999998"/>
    <n v="0"/>
    <n v="0"/>
    <n v="1"/>
    <n v="1"/>
    <s v="SEWER"/>
    <n v="1"/>
    <n v="1"/>
    <n v="8000"/>
    <s v="YES"/>
    <n v="0"/>
    <s v="47-1077"/>
    <s v="All Public"/>
    <s v="SEWER"/>
    <s v="SEWER"/>
    <n v="8000"/>
    <m/>
    <m/>
    <n v="0"/>
    <n v="0"/>
    <n v="4"/>
    <n v="1758"/>
    <n v="1.75"/>
    <m/>
    <m/>
    <m/>
    <m/>
    <m/>
    <m/>
    <m/>
    <m/>
    <m/>
    <m/>
    <n v="1"/>
    <n v="1"/>
    <x v="4"/>
    <x v="4"/>
  </r>
  <r>
    <s v="61-G4"/>
    <m/>
    <x v="0"/>
    <s v="89 MARION RD"/>
    <n v="101"/>
    <s v="VERRIER JOHN J JR"/>
    <s v="MR30"/>
    <s v="ONE FAMILY"/>
    <s v="61//G4//"/>
    <n v="0.21837000000000001"/>
    <n v="0"/>
    <n v="0"/>
    <n v="1"/>
    <n v="1"/>
    <s v="SEWER"/>
    <n v="1"/>
    <n v="1"/>
    <n v="15300"/>
    <s v="YES"/>
    <n v="0"/>
    <s v="61-G4"/>
    <s v="Public Water,Public Sewer"/>
    <s v="SEWER"/>
    <s v="SEWER"/>
    <n v="15300"/>
    <m/>
    <m/>
    <n v="0"/>
    <n v="0"/>
    <n v="4"/>
    <n v="1949"/>
    <n v="1.9"/>
    <m/>
    <m/>
    <m/>
    <m/>
    <m/>
    <m/>
    <m/>
    <m/>
    <m/>
    <m/>
    <n v="1"/>
    <n v="1"/>
    <x v="4"/>
    <x v="4"/>
  </r>
  <r>
    <s v="43-1048"/>
    <m/>
    <x v="0"/>
    <s v="7 KNOWLES AVE"/>
    <n v="101"/>
    <s v="BACCHIOCCHI MILDRED V"/>
    <s v="MR30"/>
    <s v="ONE FAMILY"/>
    <s v="43//1048//"/>
    <n v="0.33734999999999998"/>
    <n v="1"/>
    <n v="1"/>
    <n v="1"/>
    <n v="1"/>
    <s v="SEPTIC"/>
    <n v="0"/>
    <n v="1"/>
    <n v="10700"/>
    <s v="YES"/>
    <n v="10700"/>
    <s v="43-1048"/>
    <s v="Public Water,Septic"/>
    <s v="SEPTIC"/>
    <s v="SEPTIC"/>
    <n v="10700"/>
    <m/>
    <m/>
    <n v="1"/>
    <n v="1"/>
    <n v="4"/>
    <n v="1432"/>
    <n v="2"/>
    <m/>
    <m/>
    <m/>
    <m/>
    <m/>
    <m/>
    <m/>
    <m/>
    <m/>
    <m/>
    <n v="1"/>
    <n v="1"/>
    <x v="6"/>
    <x v="6"/>
  </r>
  <r>
    <s v="47-1072"/>
    <m/>
    <x v="0"/>
    <s v="10 SAWYER ST"/>
    <n v="101"/>
    <s v="WALSH TIMOTHY F"/>
    <s v="WRVL"/>
    <s v="ONE FAMILY"/>
    <s v="47//1072//"/>
    <n v="0.12672"/>
    <n v="0"/>
    <n v="0"/>
    <n v="1"/>
    <n v="1"/>
    <s v="SEWER"/>
    <n v="1"/>
    <n v="1"/>
    <n v="1600"/>
    <s v="YES"/>
    <n v="0"/>
    <s v="47-1072"/>
    <s v="All Public"/>
    <s v="SEWER"/>
    <s v="SEWER"/>
    <n v="1600"/>
    <m/>
    <m/>
    <n v="0"/>
    <n v="0"/>
    <n v="3"/>
    <n v="1539"/>
    <n v="1.75"/>
    <m/>
    <m/>
    <m/>
    <m/>
    <m/>
    <m/>
    <m/>
    <m/>
    <m/>
    <m/>
    <n v="1"/>
    <n v="1"/>
    <x v="6"/>
    <x v="6"/>
  </r>
  <r>
    <s v="LAND_NOPARC"/>
    <m/>
    <x v="0"/>
    <m/>
    <n v="0"/>
    <m/>
    <m/>
    <m/>
    <m/>
    <n v="6.071E-2"/>
    <n v="0"/>
    <n v="0"/>
    <n v="0"/>
    <n v="0"/>
    <m/>
    <n v="0"/>
    <n v="0"/>
    <n v="0"/>
    <s v="NO"/>
    <n v="0"/>
    <m/>
    <m/>
    <m/>
    <m/>
    <n v="0"/>
    <m/>
    <m/>
    <n v="0"/>
    <n v="0"/>
    <n v="0"/>
    <n v="0"/>
    <n v="0"/>
    <m/>
    <m/>
    <m/>
    <m/>
    <m/>
    <m/>
    <m/>
    <m/>
    <m/>
    <m/>
    <n v="0"/>
    <n v="1"/>
    <x v="6"/>
    <x v="6"/>
  </r>
  <r>
    <s v="134-F33"/>
    <m/>
    <x v="0"/>
    <s v="7 OAKDALE ST"/>
    <n v="132"/>
    <s v="SENNA-CLOCKADILE BRENDA"/>
    <s v="MR30"/>
    <s v="RES ACLNUD  MDL-00"/>
    <s v="134//F33//"/>
    <n v="0.24645"/>
    <n v="0"/>
    <n v="0"/>
    <n v="0"/>
    <n v="0"/>
    <m/>
    <n v="0"/>
    <n v="0"/>
    <n v="0"/>
    <s v="YES"/>
    <n v="0"/>
    <s v="134-F33"/>
    <s v="Public Water,Septic"/>
    <s v="SEPTIC"/>
    <m/>
    <n v="0"/>
    <m/>
    <m/>
    <n v="0"/>
    <n v="0"/>
    <n v="0"/>
    <n v="0"/>
    <n v="0"/>
    <m/>
    <m/>
    <m/>
    <m/>
    <m/>
    <m/>
    <m/>
    <m/>
    <m/>
    <m/>
    <n v="1"/>
    <n v="1"/>
    <x v="6"/>
    <x v="6"/>
  </r>
  <r>
    <s v="LAND_NOPARC"/>
    <m/>
    <x v="0"/>
    <m/>
    <n v="0"/>
    <m/>
    <m/>
    <m/>
    <m/>
    <n v="7.9880000000000007E-2"/>
    <n v="0"/>
    <n v="0"/>
    <n v="0"/>
    <n v="0"/>
    <m/>
    <n v="0"/>
    <n v="0"/>
    <n v="0"/>
    <s v="NO"/>
    <n v="0"/>
    <m/>
    <m/>
    <m/>
    <m/>
    <n v="0"/>
    <m/>
    <m/>
    <n v="0"/>
    <n v="0"/>
    <n v="0"/>
    <n v="0"/>
    <n v="0"/>
    <m/>
    <m/>
    <m/>
    <m/>
    <m/>
    <m/>
    <m/>
    <m/>
    <m/>
    <m/>
    <n v="0"/>
    <n v="1"/>
    <x v="6"/>
    <x v="6"/>
  </r>
  <r>
    <s v="134-F110"/>
    <m/>
    <x v="0"/>
    <s v="72 SANDWICH RD"/>
    <n v="903"/>
    <s v="TOWN OF WAREHAM"/>
    <s v="SC"/>
    <s v="MUNICIPAL  MDL-96"/>
    <s v="134//F110//"/>
    <n v="0.73467000000000005"/>
    <n v="1"/>
    <n v="1"/>
    <n v="1"/>
    <n v="1"/>
    <s v="SEPTIC"/>
    <n v="0"/>
    <n v="1"/>
    <n v="6300"/>
    <s v="YES"/>
    <n v="6300"/>
    <s v="134-F110"/>
    <s v="All Public"/>
    <s v="SEWER"/>
    <s v="SEPTIC"/>
    <n v="6300"/>
    <m/>
    <m/>
    <n v="1"/>
    <n v="1"/>
    <n v="0"/>
    <n v="5720"/>
    <n v="1.5"/>
    <m/>
    <m/>
    <m/>
    <m/>
    <m/>
    <m/>
    <m/>
    <m/>
    <m/>
    <m/>
    <n v="3"/>
    <n v="1"/>
    <x v="6"/>
    <x v="6"/>
  </r>
  <r>
    <s v="47-1089C"/>
    <m/>
    <x v="0"/>
    <s v="137 HIGH ST"/>
    <n v="101"/>
    <s v="MCDONALD DAVID J"/>
    <s v="MR30"/>
    <s v="ONE FAMILY"/>
    <s v="47//1089/C/"/>
    <n v="0.2298"/>
    <n v="0"/>
    <n v="0"/>
    <n v="1"/>
    <n v="1"/>
    <s v="SEWER"/>
    <n v="1"/>
    <n v="1"/>
    <n v="9400"/>
    <s v="YES"/>
    <n v="0"/>
    <s v="47-1089C"/>
    <s v="All Public"/>
    <s v="SEWER"/>
    <s v="SEWER"/>
    <n v="9400"/>
    <m/>
    <m/>
    <n v="0"/>
    <n v="0"/>
    <n v="3"/>
    <n v="1463"/>
    <n v="1.75"/>
    <m/>
    <m/>
    <m/>
    <m/>
    <m/>
    <m/>
    <m/>
    <m/>
    <m/>
    <m/>
    <n v="1"/>
    <n v="1"/>
    <x v="4"/>
    <x v="4"/>
  </r>
  <r>
    <s v="47-1017"/>
    <m/>
    <x v="0"/>
    <s v="144 HIGH ST"/>
    <n v="111"/>
    <s v="ELDREDGE DAVID WILLIAM"/>
    <s v="MR30"/>
    <s v="APT 4-8  MDL-03"/>
    <s v="47//1017//"/>
    <n v="0.59011999999999998"/>
    <n v="0"/>
    <n v="0"/>
    <n v="1"/>
    <n v="1"/>
    <s v="SEWER"/>
    <n v="1"/>
    <n v="1"/>
    <n v="7800"/>
    <s v="YES"/>
    <n v="0"/>
    <s v="47-1017"/>
    <s v="All Public"/>
    <s v="SEWER"/>
    <s v="SEWER"/>
    <n v="7800"/>
    <m/>
    <m/>
    <n v="0"/>
    <n v="0"/>
    <n v="8"/>
    <n v="2683"/>
    <n v="2"/>
    <m/>
    <m/>
    <m/>
    <m/>
    <m/>
    <m/>
    <m/>
    <m/>
    <m/>
    <m/>
    <n v="1"/>
    <n v="1"/>
    <x v="4"/>
    <x v="4"/>
  </r>
  <r>
    <s v="43-1043"/>
    <m/>
    <x v="0"/>
    <s v="21 DEPOT ST"/>
    <n v="101"/>
    <s v="RUSSELL ERVIN L"/>
    <s v="MR30"/>
    <s v="ONE FAMILY"/>
    <s v="43//1043//"/>
    <n v="0.17408999999999999"/>
    <n v="0"/>
    <n v="0"/>
    <n v="1"/>
    <n v="1"/>
    <s v="SEWER"/>
    <n v="1"/>
    <n v="1"/>
    <n v="4100"/>
    <s v="YES"/>
    <n v="0"/>
    <s v="43-1043"/>
    <s v="Public Water,Public Sewer"/>
    <s v="SEWER"/>
    <s v="SEWER"/>
    <n v="4100"/>
    <m/>
    <m/>
    <n v="0"/>
    <n v="0"/>
    <n v="2"/>
    <n v="1045"/>
    <n v="1.5"/>
    <m/>
    <m/>
    <m/>
    <m/>
    <m/>
    <m/>
    <m/>
    <m/>
    <m/>
    <m/>
    <n v="0"/>
    <n v="1"/>
    <x v="6"/>
    <x v="6"/>
  </r>
  <r>
    <s v="47-1010"/>
    <m/>
    <x v="0"/>
    <s v="34 MARION RD"/>
    <n v="903"/>
    <s v="TOWN OF WAREHAM"/>
    <s v="MR30"/>
    <s v="MUNICIPAL  MDL-00"/>
    <s v="47//1010//"/>
    <n v="0.98472999999999999"/>
    <n v="0"/>
    <n v="0"/>
    <n v="0"/>
    <n v="0"/>
    <m/>
    <n v="0"/>
    <n v="0"/>
    <n v="0"/>
    <s v="YES"/>
    <n v="0"/>
    <s v="47-1010"/>
    <s v="All Public"/>
    <s v="SEWER"/>
    <m/>
    <n v="0"/>
    <m/>
    <m/>
    <n v="0"/>
    <n v="0"/>
    <n v="0"/>
    <n v="0"/>
    <n v="0"/>
    <m/>
    <m/>
    <m/>
    <m/>
    <m/>
    <m/>
    <m/>
    <m/>
    <m/>
    <m/>
    <n v="1"/>
    <n v="1"/>
    <x v="4"/>
    <x v="4"/>
  </r>
  <r>
    <s v="47-1150"/>
    <m/>
    <x v="0"/>
    <s v="269 MAIN ST"/>
    <n v="903"/>
    <s v="WAREHAM FIRE DISTRICT"/>
    <s v="WRVL"/>
    <s v="MUNICIPAL  MDL-00"/>
    <s v="47//1150//"/>
    <n v="0.23103000000000001"/>
    <n v="0"/>
    <n v="0"/>
    <n v="0"/>
    <n v="0"/>
    <m/>
    <n v="0"/>
    <n v="0"/>
    <n v="0"/>
    <s v="YES"/>
    <n v="0"/>
    <s v="47-1150"/>
    <s v="All Public"/>
    <s v="SEWER"/>
    <m/>
    <n v="0"/>
    <m/>
    <m/>
    <n v="0"/>
    <n v="0"/>
    <n v="0"/>
    <n v="0"/>
    <n v="0"/>
    <m/>
    <m/>
    <m/>
    <m/>
    <m/>
    <m/>
    <m/>
    <m/>
    <m/>
    <m/>
    <n v="1"/>
    <n v="1"/>
    <x v="6"/>
    <x v="6"/>
  </r>
  <r>
    <s v="48-1000"/>
    <m/>
    <x v="0"/>
    <s v="48 MARION RD"/>
    <n v="903"/>
    <s v="TOWN OF WAREHAM"/>
    <m/>
    <s v="MUNICIPAL  MDL-96"/>
    <s v="48//1000//"/>
    <n v="0.80533999999999994"/>
    <n v="0"/>
    <n v="0"/>
    <n v="1"/>
    <n v="1"/>
    <s v="SEWER"/>
    <n v="0"/>
    <n v="1"/>
    <n v="33200"/>
    <s v="YES"/>
    <n v="0"/>
    <s v="48-1000"/>
    <m/>
    <m/>
    <s v="SEWER"/>
    <n v="33200"/>
    <m/>
    <m/>
    <n v="0"/>
    <n v="0"/>
    <n v="0"/>
    <n v="26729"/>
    <n v="2"/>
    <m/>
    <m/>
    <m/>
    <m/>
    <m/>
    <m/>
    <m/>
    <m/>
    <m/>
    <m/>
    <n v="0"/>
    <n v="1"/>
    <x v="4"/>
    <x v="4"/>
  </r>
  <r>
    <s v="61-G3"/>
    <m/>
    <x v="0"/>
    <s v="85 MARION RD"/>
    <n v="101"/>
    <s v="ANDREWS MARIAM R"/>
    <s v="MR30"/>
    <s v="ONE FAMILY"/>
    <s v="61//G3//"/>
    <n v="0.25255"/>
    <n v="0"/>
    <n v="0"/>
    <n v="1"/>
    <n v="1"/>
    <s v="SEWER"/>
    <n v="1"/>
    <n v="1"/>
    <n v="10000"/>
    <s v="YES"/>
    <n v="0"/>
    <s v="61-G3"/>
    <s v="Public Water,Public Sewer"/>
    <s v="SEWER"/>
    <s v="SEWER"/>
    <n v="10000"/>
    <m/>
    <m/>
    <n v="0"/>
    <n v="0"/>
    <n v="3"/>
    <n v="1725"/>
    <n v="2"/>
    <m/>
    <m/>
    <m/>
    <m/>
    <m/>
    <m/>
    <m/>
    <m/>
    <m/>
    <m/>
    <n v="1"/>
    <n v="1"/>
    <x v="4"/>
    <x v="4"/>
  </r>
  <r>
    <s v="134-F39"/>
    <m/>
    <x v="0"/>
    <s v="18 PIRES ST"/>
    <n v="132"/>
    <s v="JOHNSON GERTRUDE"/>
    <s v="MR30"/>
    <s v="RES ACLNUD  MDL-00"/>
    <s v="134//F39//"/>
    <n v="0.25329000000000002"/>
    <n v="0"/>
    <n v="0"/>
    <n v="0"/>
    <n v="0"/>
    <m/>
    <n v="0"/>
    <n v="0"/>
    <n v="0"/>
    <s v="YES"/>
    <n v="0"/>
    <s v="134-F39"/>
    <s v="Public Water,Septic"/>
    <s v="SEPTIC"/>
    <m/>
    <n v="0"/>
    <m/>
    <m/>
    <n v="0"/>
    <n v="0"/>
    <n v="0"/>
    <n v="0"/>
    <n v="0"/>
    <m/>
    <m/>
    <m/>
    <m/>
    <m/>
    <m/>
    <m/>
    <m/>
    <m/>
    <m/>
    <n v="1"/>
    <n v="1"/>
    <x v="6"/>
    <x v="6"/>
  </r>
  <r>
    <s v="61-G14"/>
    <m/>
    <x v="0"/>
    <s v="108 GIBBS AVE"/>
    <n v="101"/>
    <s v="GOLDIE ANDREW I"/>
    <s v="MR30"/>
    <s v="ONE FAMILY"/>
    <s v="61//G14//"/>
    <n v="0.18662000000000001"/>
    <n v="0"/>
    <n v="0"/>
    <n v="1"/>
    <n v="1"/>
    <s v="SEWER"/>
    <n v="1"/>
    <n v="1"/>
    <n v="20900"/>
    <s v="YES"/>
    <n v="0"/>
    <s v="61-G14"/>
    <s v="All Public"/>
    <s v="SEWER"/>
    <s v="SEWER"/>
    <n v="20900"/>
    <m/>
    <m/>
    <n v="0"/>
    <n v="0"/>
    <n v="3"/>
    <n v="1456"/>
    <n v="2"/>
    <m/>
    <m/>
    <m/>
    <m/>
    <m/>
    <m/>
    <m/>
    <m/>
    <m/>
    <m/>
    <n v="1"/>
    <n v="1"/>
    <x v="4"/>
    <x v="4"/>
  </r>
  <r>
    <s v="44-1006B"/>
    <m/>
    <x v="0"/>
    <s v="123 SANDWICH RD"/>
    <n v="903"/>
    <s v="TOWN OF WAREHAM"/>
    <s v="MR30"/>
    <s v="MUNICIPAL  MDL-00"/>
    <s v="44//1006/B/"/>
    <n v="89.576610000000002"/>
    <n v="0"/>
    <n v="0"/>
    <n v="0"/>
    <n v="0"/>
    <m/>
    <n v="0"/>
    <n v="1"/>
    <n v="9900"/>
    <s v="YES"/>
    <n v="0"/>
    <s v="44-1006B"/>
    <s v="All Public"/>
    <s v="SEWER"/>
    <m/>
    <n v="9900"/>
    <s v="fee simple"/>
    <s v="YES"/>
    <n v="0"/>
    <n v="0"/>
    <n v="0"/>
    <n v="0"/>
    <n v="0"/>
    <m/>
    <m/>
    <m/>
    <m/>
    <m/>
    <m/>
    <m/>
    <m/>
    <m/>
    <m/>
    <n v="1"/>
    <n v="1"/>
    <x v="6"/>
    <x v="6"/>
  </r>
  <r>
    <s v="47-1073"/>
    <m/>
    <x v="0"/>
    <s v="6 SAWYER ST"/>
    <n v="101"/>
    <s v="COSTELLO ANDREW F JR"/>
    <s v="WRVL"/>
    <s v="ONE FAMILY"/>
    <s v="47//1073//"/>
    <n v="0.12598999999999999"/>
    <n v="0"/>
    <n v="0"/>
    <n v="1"/>
    <n v="1"/>
    <s v="SEWER"/>
    <n v="1"/>
    <n v="1"/>
    <n v="9000"/>
    <s v="YES"/>
    <n v="0"/>
    <s v="47-1073"/>
    <s v="All Public"/>
    <s v="SEWER"/>
    <s v="SEWER"/>
    <n v="9000"/>
    <m/>
    <m/>
    <n v="0"/>
    <n v="0"/>
    <n v="3"/>
    <n v="1576"/>
    <n v="2"/>
    <m/>
    <m/>
    <m/>
    <m/>
    <m/>
    <m/>
    <m/>
    <m/>
    <m/>
    <m/>
    <n v="1"/>
    <n v="1"/>
    <x v="6"/>
    <x v="6"/>
  </r>
  <r>
    <s v="43-1000"/>
    <m/>
    <x v="0"/>
    <s v="6 TONY'S LN"/>
    <n v="903"/>
    <s v="TOWN OF WAREHAM"/>
    <s v="MR30"/>
    <s v="MUNICIPAL  MDL-96"/>
    <s v="43//1000//"/>
    <n v="54.511830000000003"/>
    <n v="0"/>
    <n v="0"/>
    <n v="3"/>
    <n v="3"/>
    <s v="SEWER"/>
    <n v="0"/>
    <n v="5"/>
    <n v="58300"/>
    <s v="YES"/>
    <n v="0"/>
    <s v="43-1000"/>
    <s v="Public Water,Septic"/>
    <s v="SEPTIC"/>
    <s v="SEWER"/>
    <n v="11660"/>
    <m/>
    <m/>
    <n v="0"/>
    <n v="0"/>
    <n v="0"/>
    <n v="4757"/>
    <n v="1"/>
    <m/>
    <m/>
    <m/>
    <m/>
    <m/>
    <m/>
    <m/>
    <m/>
    <m/>
    <m/>
    <n v="1"/>
    <n v="1"/>
    <x v="6"/>
    <x v="6"/>
  </r>
  <r>
    <s v="134-12"/>
    <m/>
    <x v="0"/>
    <s v="15 OAKDALE HEIGHTS LN"/>
    <n v="101"/>
    <s v="COLON SANDRA M"/>
    <s v="MR30"/>
    <s v="ONE FAMILY"/>
    <s v="134//12//"/>
    <n v="0.31678000000000001"/>
    <n v="1"/>
    <n v="1"/>
    <n v="1"/>
    <n v="1"/>
    <s v="SEPTIC"/>
    <n v="0"/>
    <n v="1"/>
    <n v="7600"/>
    <s v="YES"/>
    <n v="7600"/>
    <s v="134-12"/>
    <m/>
    <m/>
    <s v="SEPTIC"/>
    <n v="7600"/>
    <m/>
    <m/>
    <n v="1"/>
    <n v="1"/>
    <n v="3"/>
    <n v="1501"/>
    <n v="1.75"/>
    <m/>
    <m/>
    <m/>
    <m/>
    <m/>
    <m/>
    <m/>
    <m/>
    <m/>
    <m/>
    <n v="1"/>
    <n v="1"/>
    <x v="6"/>
    <x v="6"/>
  </r>
  <r>
    <s v="134-F40"/>
    <m/>
    <x v="0"/>
    <s v="20 PIRES ST"/>
    <n v="101"/>
    <s v="JOHNSON GERTRUDE"/>
    <s v="MR30"/>
    <s v="ONE FAMILY"/>
    <s v="134//F40//"/>
    <n v="0.34406999999999999"/>
    <n v="1"/>
    <n v="1"/>
    <n v="1"/>
    <n v="1"/>
    <s v="SEPTIC"/>
    <n v="0"/>
    <n v="1"/>
    <n v="7400"/>
    <s v="YES"/>
    <n v="7400"/>
    <s v="134-F40"/>
    <s v="Public Water,Septic"/>
    <s v="SEPTIC"/>
    <s v="SEPTIC"/>
    <n v="7400"/>
    <m/>
    <m/>
    <n v="1"/>
    <n v="1"/>
    <n v="2"/>
    <n v="1075"/>
    <n v="1"/>
    <m/>
    <m/>
    <m/>
    <m/>
    <m/>
    <m/>
    <m/>
    <m/>
    <m/>
    <m/>
    <n v="1"/>
    <n v="1"/>
    <x v="6"/>
    <x v="6"/>
  </r>
  <r>
    <s v="43-1049"/>
    <m/>
    <x v="0"/>
    <s v="9 KNOWLES AVE"/>
    <n v="101"/>
    <s v="MCAFEE SEAN P"/>
    <s v="MR30"/>
    <s v="ONE FAMILY"/>
    <s v="43//1049//"/>
    <n v="0.32993"/>
    <n v="1"/>
    <n v="1"/>
    <n v="1"/>
    <n v="1"/>
    <s v="SEPTIC"/>
    <n v="0"/>
    <n v="1"/>
    <n v="16400"/>
    <s v="YES"/>
    <n v="16400"/>
    <s v="43-1049"/>
    <s v="Public Water,Septic"/>
    <s v="SEPTIC"/>
    <s v="SEPTIC"/>
    <n v="16400"/>
    <m/>
    <m/>
    <n v="1"/>
    <n v="1"/>
    <n v="3"/>
    <n v="1609"/>
    <n v="1.5"/>
    <m/>
    <m/>
    <m/>
    <m/>
    <m/>
    <m/>
    <m/>
    <m/>
    <m/>
    <m/>
    <n v="1"/>
    <n v="1"/>
    <x v="6"/>
    <x v="6"/>
  </r>
  <r>
    <s v="43-1040B"/>
    <m/>
    <x v="0"/>
    <s v="17 DEPOT ST"/>
    <n v="101"/>
    <s v="ALVES LORETTA"/>
    <s v="MR30"/>
    <s v="ONE FAMILY"/>
    <s v="43//1040/B/"/>
    <n v="0.11278000000000001"/>
    <n v="0"/>
    <n v="0"/>
    <n v="1"/>
    <n v="1"/>
    <s v="SEWER"/>
    <n v="1"/>
    <n v="1"/>
    <n v="5700"/>
    <s v="YES"/>
    <n v="0"/>
    <s v="43-1040B"/>
    <s v="Public Water,Public Sewer"/>
    <s v="SEWER"/>
    <s v="SEWER"/>
    <n v="5700"/>
    <m/>
    <m/>
    <n v="0"/>
    <n v="0"/>
    <n v="4"/>
    <n v="1348"/>
    <n v="1.3"/>
    <m/>
    <m/>
    <m/>
    <m/>
    <m/>
    <m/>
    <m/>
    <m/>
    <m/>
    <m/>
    <n v="0"/>
    <n v="1"/>
    <x v="6"/>
    <x v="6"/>
  </r>
  <r>
    <s v="47-1076"/>
    <m/>
    <x v="0"/>
    <s v="13 SAWYER ST"/>
    <n v="340"/>
    <s v="KEATING THOMAS R TRUSTEE OF"/>
    <s v="MR30"/>
    <s v="OFFICE BLD  MDL-01"/>
    <s v="47//1076//"/>
    <n v="0.22903000000000001"/>
    <n v="0"/>
    <n v="0"/>
    <n v="1"/>
    <n v="1"/>
    <s v="SEWER"/>
    <n v="1"/>
    <n v="1"/>
    <n v="9500"/>
    <s v="YES"/>
    <n v="0"/>
    <s v="47-1076"/>
    <m/>
    <m/>
    <s v="SEWER"/>
    <n v="9500"/>
    <m/>
    <m/>
    <n v="0"/>
    <n v="0"/>
    <n v="3"/>
    <n v="2623"/>
    <n v="1.75"/>
    <m/>
    <m/>
    <m/>
    <m/>
    <m/>
    <m/>
    <m/>
    <m/>
    <m/>
    <m/>
    <n v="1"/>
    <n v="1"/>
    <x v="4"/>
    <x v="4"/>
  </r>
  <r>
    <s v="134-11"/>
    <m/>
    <x v="0"/>
    <s v="16 OAKDALE HEIGHTS LN"/>
    <n v="101"/>
    <s v="ROBINSON RONALD"/>
    <s v="MR30"/>
    <s v="ONE FAMILY"/>
    <s v="134//11//"/>
    <n v="0.27753"/>
    <n v="1"/>
    <n v="1"/>
    <n v="1"/>
    <n v="1"/>
    <s v="SEPTIC"/>
    <n v="0"/>
    <n v="1"/>
    <n v="9900"/>
    <s v="YES"/>
    <n v="9900"/>
    <s v="134-11"/>
    <m/>
    <m/>
    <s v="SEPTIC"/>
    <n v="9900"/>
    <m/>
    <m/>
    <n v="1"/>
    <n v="1"/>
    <n v="3"/>
    <n v="1423"/>
    <n v="1.75"/>
    <m/>
    <m/>
    <m/>
    <m/>
    <m/>
    <m/>
    <m/>
    <m/>
    <m/>
    <m/>
    <n v="1"/>
    <n v="1"/>
    <x v="6"/>
    <x v="6"/>
  </r>
  <r>
    <s v="61-G2"/>
    <m/>
    <x v="0"/>
    <s v="83 MARION RD"/>
    <n v="101"/>
    <s v="HOWLETT LANCE E"/>
    <s v="MR30"/>
    <s v="ONE FAMILY"/>
    <s v="61//G2//"/>
    <n v="0.26389000000000001"/>
    <n v="0"/>
    <n v="0"/>
    <n v="1"/>
    <n v="1"/>
    <s v="SEWER"/>
    <n v="1"/>
    <n v="1"/>
    <n v="4700"/>
    <s v="YES"/>
    <n v="0"/>
    <s v="61-G2"/>
    <s v="All Public"/>
    <s v="SEWER"/>
    <s v="SEWER"/>
    <n v="4700"/>
    <m/>
    <m/>
    <n v="0"/>
    <n v="0"/>
    <n v="4"/>
    <n v="2410"/>
    <n v="2"/>
    <m/>
    <m/>
    <m/>
    <m/>
    <m/>
    <m/>
    <m/>
    <m/>
    <m/>
    <m/>
    <n v="1"/>
    <n v="1"/>
    <x v="4"/>
    <x v="4"/>
  </r>
  <r>
    <s v="61-1170"/>
    <m/>
    <x v="0"/>
    <s v="73 MARION RD"/>
    <n v="101"/>
    <s v="LESSARD KELLEY"/>
    <s v="MR30"/>
    <s v="ONE FAMILY"/>
    <s v="61//1170//"/>
    <n v="0.46243000000000001"/>
    <n v="0"/>
    <n v="0"/>
    <n v="1"/>
    <n v="1"/>
    <s v="SEWER"/>
    <n v="1"/>
    <n v="1"/>
    <n v="3100"/>
    <s v="YES"/>
    <n v="0"/>
    <s v="61-1170"/>
    <s v="Public Water,Public Sewer"/>
    <s v="SEWER"/>
    <s v="SEWER"/>
    <n v="3100"/>
    <m/>
    <m/>
    <n v="0"/>
    <n v="0"/>
    <n v="3"/>
    <n v="1351"/>
    <n v="1.75"/>
    <m/>
    <m/>
    <m/>
    <m/>
    <m/>
    <m/>
    <m/>
    <m/>
    <m/>
    <m/>
    <n v="1"/>
    <n v="1"/>
    <x v="4"/>
    <x v="4"/>
  </r>
  <r>
    <s v="134-1051"/>
    <m/>
    <x v="0"/>
    <s v="10 OAKDALE ST"/>
    <n v="101"/>
    <s v="CONNOLLY PAUL"/>
    <s v="MR30"/>
    <s v="ONE FAMILY"/>
    <s v="134//1051//"/>
    <n v="9.4039999999999999E-2"/>
    <n v="1"/>
    <n v="1"/>
    <n v="1"/>
    <n v="1"/>
    <s v="SEPTIC"/>
    <n v="0"/>
    <n v="1"/>
    <n v="900"/>
    <s v="YES"/>
    <n v="900"/>
    <s v="134-1051"/>
    <s v="Public Water,Septic"/>
    <s v="SEPTIC"/>
    <s v="SEPTIC"/>
    <n v="900"/>
    <m/>
    <m/>
    <n v="1"/>
    <n v="1"/>
    <n v="2"/>
    <n v="710"/>
    <n v="1"/>
    <m/>
    <m/>
    <m/>
    <m/>
    <m/>
    <m/>
    <m/>
    <m/>
    <m/>
    <m/>
    <n v="1"/>
    <n v="1"/>
    <x v="6"/>
    <x v="6"/>
  </r>
  <r>
    <s v="134-F37"/>
    <m/>
    <x v="0"/>
    <s v="14 PIRES ST"/>
    <n v="101"/>
    <s v="BARROWS PHYLLIS M"/>
    <s v="MR30"/>
    <s v="ONE FAMILY"/>
    <s v="134//F37//"/>
    <n v="1.4913099999999999"/>
    <n v="1"/>
    <n v="1"/>
    <n v="1"/>
    <n v="1"/>
    <s v="SEPTIC"/>
    <n v="0"/>
    <n v="1"/>
    <n v="7100"/>
    <s v="YES"/>
    <n v="7100"/>
    <s v="134-F37"/>
    <s v="Public Water,Septic"/>
    <s v="SEPTIC"/>
    <s v="SEPTIC"/>
    <n v="7100"/>
    <m/>
    <m/>
    <n v="1"/>
    <n v="1"/>
    <n v="3"/>
    <n v="1450"/>
    <n v="1"/>
    <m/>
    <m/>
    <m/>
    <m/>
    <m/>
    <m/>
    <m/>
    <m/>
    <m/>
    <m/>
    <n v="1"/>
    <n v="1"/>
    <x v="6"/>
    <x v="6"/>
  </r>
  <r>
    <s v="47-1093"/>
    <m/>
    <x v="0"/>
    <s v="290 MAIN ST"/>
    <n v="130"/>
    <s v="D &amp; D REALTY PARTNERS LLC"/>
    <s v="WRVL"/>
    <s v="PRI RES  MDL-01"/>
    <s v="47//1093//"/>
    <n v="8.3220000000000002E-2"/>
    <n v="0"/>
    <n v="0"/>
    <n v="1"/>
    <n v="1"/>
    <s v="SEWER"/>
    <n v="2"/>
    <n v="1"/>
    <n v="19200"/>
    <s v="YES"/>
    <n v="0"/>
    <s v="47-1093"/>
    <s v="All Public"/>
    <s v="SEWER"/>
    <s v="SEWER"/>
    <n v="19200"/>
    <m/>
    <m/>
    <n v="0"/>
    <n v="0"/>
    <n v="4"/>
    <n v="2090"/>
    <n v="2.5"/>
    <m/>
    <m/>
    <m/>
    <m/>
    <m/>
    <m/>
    <m/>
    <m/>
    <m/>
    <m/>
    <n v="1"/>
    <n v="1"/>
    <x v="6"/>
    <x v="6"/>
  </r>
  <r>
    <s v="134-14"/>
    <m/>
    <x v="0"/>
    <s v="13 AVENUE A"/>
    <n v="101"/>
    <s v="ROSE THOMAS A"/>
    <s v="MR30"/>
    <s v="ONE FAMILY"/>
    <s v="134//14//"/>
    <n v="0.38577"/>
    <n v="1"/>
    <n v="1"/>
    <n v="1"/>
    <n v="1"/>
    <s v="SEPTIC"/>
    <n v="0"/>
    <n v="2"/>
    <n v="23300"/>
    <s v="YES"/>
    <n v="23300"/>
    <s v="134-14"/>
    <m/>
    <m/>
    <s v="SEPTIC"/>
    <n v="11650"/>
    <m/>
    <m/>
    <n v="1"/>
    <n v="1"/>
    <n v="3"/>
    <n v="1741"/>
    <n v="1.75"/>
    <m/>
    <m/>
    <m/>
    <m/>
    <m/>
    <m/>
    <m/>
    <m/>
    <m/>
    <m/>
    <n v="1"/>
    <n v="1"/>
    <x v="6"/>
    <x v="6"/>
  </r>
  <r>
    <s v="47-1011"/>
    <m/>
    <x v="0"/>
    <s v="32 MARION RD"/>
    <n v="903"/>
    <s v="TOWN OF WAREHAM"/>
    <s v="MR30"/>
    <s v="MUNICIPAL  MDL-00"/>
    <s v="47//1011//"/>
    <n v="1.0554699999999999"/>
    <n v="0"/>
    <n v="0"/>
    <n v="0"/>
    <n v="0"/>
    <m/>
    <n v="0"/>
    <n v="0"/>
    <n v="0"/>
    <s v="YES"/>
    <n v="0"/>
    <s v="47-1011"/>
    <s v="All Public"/>
    <s v="SEWER"/>
    <m/>
    <n v="0"/>
    <m/>
    <m/>
    <n v="0"/>
    <n v="0"/>
    <n v="0"/>
    <n v="0"/>
    <n v="0"/>
    <m/>
    <m/>
    <m/>
    <m/>
    <m/>
    <m/>
    <m/>
    <m/>
    <m/>
    <m/>
    <n v="1"/>
    <n v="1"/>
    <x v="6"/>
    <x v="6"/>
  </r>
  <r>
    <s v="43-1050"/>
    <m/>
    <x v="0"/>
    <s v="11 KNOWLES AVE"/>
    <n v="101"/>
    <s v="TRIBOU DANIEL III"/>
    <s v="MR30"/>
    <s v="ONE FAMILY"/>
    <s v="43//1050//"/>
    <n v="0.26959"/>
    <n v="1"/>
    <n v="1"/>
    <n v="1"/>
    <n v="1"/>
    <s v="SEPTIC"/>
    <n v="0"/>
    <n v="1"/>
    <n v="10800"/>
    <s v="YES"/>
    <n v="10800"/>
    <s v="43-1050"/>
    <s v="Public Water,Septic"/>
    <s v="SEPTIC"/>
    <s v="SEPTIC"/>
    <n v="10800"/>
    <m/>
    <m/>
    <n v="1"/>
    <n v="1"/>
    <n v="4"/>
    <n v="1152"/>
    <n v="2"/>
    <m/>
    <m/>
    <m/>
    <m/>
    <m/>
    <m/>
    <m/>
    <m/>
    <m/>
    <m/>
    <n v="1"/>
    <n v="1"/>
    <x v="6"/>
    <x v="6"/>
  </r>
  <r>
    <s v="61-G15"/>
    <m/>
    <x v="0"/>
    <s v="0 GIBBS AVE"/>
    <n v="132"/>
    <s v="KUZNAROWIS SUZANNE"/>
    <s v="MR30"/>
    <s v="RES ACLNUD  MDL-00"/>
    <s v="61//G15//"/>
    <n v="0.21640000000000001"/>
    <n v="0"/>
    <n v="0"/>
    <n v="0"/>
    <n v="0"/>
    <m/>
    <n v="0"/>
    <n v="0"/>
    <n v="0"/>
    <s v="YES"/>
    <n v="0"/>
    <s v="61-G15"/>
    <s v="All Public"/>
    <s v="SEWER"/>
    <m/>
    <n v="0"/>
    <m/>
    <m/>
    <n v="0"/>
    <n v="0"/>
    <n v="0"/>
    <n v="0"/>
    <n v="0"/>
    <m/>
    <m/>
    <m/>
    <m/>
    <m/>
    <m/>
    <m/>
    <m/>
    <m/>
    <m/>
    <n v="1"/>
    <n v="1"/>
    <x v="4"/>
    <x v="4"/>
  </r>
  <r>
    <s v="47-1016"/>
    <m/>
    <x v="0"/>
    <s v="150 HIGH ST"/>
    <n v="101"/>
    <s v="GARDNER THOMAS I TR OF THOMAS  I"/>
    <s v="MR30"/>
    <s v="ONE FAMILY"/>
    <s v="47//1016//"/>
    <n v="0.29746"/>
    <n v="0"/>
    <n v="0"/>
    <n v="1"/>
    <n v="1"/>
    <s v="SEWER"/>
    <n v="1"/>
    <n v="1"/>
    <n v="7100"/>
    <s v="YES"/>
    <n v="0"/>
    <s v="47-1016"/>
    <s v="All Public"/>
    <s v="SEWER"/>
    <s v="SEWER"/>
    <n v="7100"/>
    <m/>
    <m/>
    <n v="0"/>
    <n v="0"/>
    <n v="4"/>
    <n v="1746"/>
    <n v="1"/>
    <m/>
    <m/>
    <m/>
    <m/>
    <m/>
    <m/>
    <m/>
    <m/>
    <m/>
    <m/>
    <n v="1"/>
    <n v="1"/>
    <x v="4"/>
    <x v="4"/>
  </r>
  <r>
    <s v="134-F89"/>
    <m/>
    <x v="0"/>
    <s v="3 CHERRY ST"/>
    <n v="101"/>
    <s v="BARNETT PAUL  A  JR"/>
    <s v="MR30"/>
    <s v="ONE FAMILY"/>
    <s v="134//F89//"/>
    <n v="0.42493999999999998"/>
    <n v="1"/>
    <n v="1"/>
    <n v="1"/>
    <n v="1"/>
    <s v="SEPTIC"/>
    <n v="0"/>
    <n v="1"/>
    <n v="8200"/>
    <s v="YES"/>
    <n v="8200"/>
    <s v="134-F89"/>
    <s v="Public Water,Septic"/>
    <s v="SEPTIC"/>
    <s v="SEPTIC"/>
    <n v="8200"/>
    <m/>
    <m/>
    <n v="1"/>
    <n v="1"/>
    <n v="2"/>
    <n v="1632"/>
    <n v="1"/>
    <m/>
    <m/>
    <m/>
    <m/>
    <m/>
    <m/>
    <m/>
    <m/>
    <m/>
    <m/>
    <n v="1"/>
    <n v="1"/>
    <x v="6"/>
    <x v="6"/>
  </r>
  <r>
    <s v="43-1042"/>
    <m/>
    <x v="0"/>
    <s v="15 DEPOT ST"/>
    <n v="101"/>
    <s v="SAINT JOHN JOHN PAUL L"/>
    <s v="MR30"/>
    <s v="ONE FAMILY"/>
    <s v="43//1042//"/>
    <n v="8.7730000000000002E-2"/>
    <n v="1"/>
    <n v="1"/>
    <n v="1"/>
    <n v="1"/>
    <s v="SEPTIC"/>
    <n v="0"/>
    <n v="1"/>
    <n v="3300"/>
    <s v="YES"/>
    <n v="3300"/>
    <s v="43-1042"/>
    <s v="Public Water,Septic"/>
    <s v="SEPTIC"/>
    <s v="SEPTIC"/>
    <n v="3300"/>
    <m/>
    <m/>
    <n v="1"/>
    <n v="1"/>
    <n v="3"/>
    <n v="1032"/>
    <n v="1.5"/>
    <m/>
    <m/>
    <m/>
    <m/>
    <m/>
    <m/>
    <m/>
    <m/>
    <m/>
    <m/>
    <n v="1"/>
    <n v="1"/>
    <x v="6"/>
    <x v="6"/>
  </r>
  <r>
    <s v="134-10"/>
    <m/>
    <x v="0"/>
    <s v="14 OAKDALE HEIGHTS LN"/>
    <n v="101"/>
    <s v="PRETI DAVID A"/>
    <s v="MR30"/>
    <s v="ONE FAMILY"/>
    <s v="134//10//"/>
    <n v="0.40503"/>
    <n v="1"/>
    <n v="1"/>
    <n v="1"/>
    <n v="1"/>
    <s v="SEPTIC"/>
    <n v="0"/>
    <n v="1"/>
    <n v="6300"/>
    <s v="YES"/>
    <n v="6300"/>
    <s v="134-10"/>
    <m/>
    <m/>
    <s v="SEPTIC"/>
    <n v="6300"/>
    <m/>
    <m/>
    <n v="1"/>
    <n v="1"/>
    <n v="3"/>
    <n v="1591"/>
    <n v="1.75"/>
    <m/>
    <m/>
    <m/>
    <m/>
    <m/>
    <m/>
    <m/>
    <m/>
    <m/>
    <m/>
    <n v="1"/>
    <n v="1"/>
    <x v="6"/>
    <x v="6"/>
  </r>
  <r>
    <s v="47-1075"/>
    <m/>
    <x v="0"/>
    <s v="11 SAWYER ST"/>
    <n v="109"/>
    <s v="KEATING THOMAS R &amp; ROBARE-KEATING"/>
    <s v="WRVL"/>
    <s v="MULTI HSES"/>
    <s v="47//1075//"/>
    <n v="0.18798000000000001"/>
    <n v="0"/>
    <n v="0"/>
    <n v="2"/>
    <n v="2"/>
    <s v="SEWER"/>
    <n v="1"/>
    <n v="1"/>
    <n v="16600"/>
    <s v="YES"/>
    <n v="0"/>
    <s v="47-1075"/>
    <s v="All Public"/>
    <s v="SEWER"/>
    <s v="SEWER"/>
    <n v="16600"/>
    <m/>
    <m/>
    <n v="0"/>
    <n v="0"/>
    <n v="4"/>
    <n v="1548"/>
    <n v="1.75"/>
    <m/>
    <m/>
    <m/>
    <m/>
    <m/>
    <m/>
    <m/>
    <m/>
    <m/>
    <m/>
    <n v="1"/>
    <n v="1"/>
    <x v="6"/>
    <x v="6"/>
  </r>
  <r>
    <s v="47-1089A1"/>
    <m/>
    <x v="0"/>
    <s v="1 ROSEMARY LN"/>
    <n v="130"/>
    <s v="REVERE P REALTY CORP"/>
    <s v="MR30"/>
    <s v="RES ACLNDV  MDL-00"/>
    <s v="47//1089/A1/"/>
    <n v="1.1402000000000001"/>
    <n v="0"/>
    <n v="0"/>
    <n v="1"/>
    <n v="4"/>
    <s v="SEWER"/>
    <n v="0"/>
    <n v="2"/>
    <n v="0"/>
    <s v="NO_W1"/>
    <n v="0"/>
    <s v="47-1089A1"/>
    <s v="All Public"/>
    <s v="SEWER"/>
    <s v="SEWER"/>
    <n v="0"/>
    <m/>
    <m/>
    <n v="0"/>
    <n v="0"/>
    <n v="0"/>
    <n v="0"/>
    <n v="0"/>
    <m/>
    <m/>
    <m/>
    <m/>
    <m/>
    <m/>
    <m/>
    <m/>
    <m/>
    <m/>
    <n v="0"/>
    <n v="1"/>
    <x v="4"/>
    <x v="4"/>
  </r>
  <r>
    <s v="47-1092"/>
    <m/>
    <x v="0"/>
    <s v="298 MAIN ST"/>
    <n v="130"/>
    <s v="D &amp; D REALTY PARTNERS LLC"/>
    <s v="WRVL"/>
    <s v="PRI RES  MDL-01"/>
    <s v="47//1092//"/>
    <n v="0.10294"/>
    <n v="0"/>
    <n v="0"/>
    <n v="1"/>
    <n v="1"/>
    <s v="SEWER"/>
    <n v="2"/>
    <n v="1"/>
    <n v="32800"/>
    <s v="YES"/>
    <n v="0"/>
    <s v="47-1092"/>
    <s v="All Public"/>
    <s v="SEWER"/>
    <s v="SEWER"/>
    <n v="32800"/>
    <m/>
    <m/>
    <n v="0"/>
    <n v="0"/>
    <n v="9"/>
    <n v="4302"/>
    <n v="2.5"/>
    <m/>
    <m/>
    <m/>
    <m/>
    <m/>
    <m/>
    <m/>
    <m/>
    <m/>
    <m/>
    <n v="1"/>
    <n v="1"/>
    <x v="6"/>
    <x v="6"/>
  </r>
  <r>
    <s v="134-1050"/>
    <m/>
    <x v="0"/>
    <s v="12 OAKDALE ST"/>
    <n v="101"/>
    <s v="BARROS LISA ANNE"/>
    <s v="MR30"/>
    <s v="ONE FAMILY"/>
    <s v="134//1050//"/>
    <n v="0.49029"/>
    <n v="1"/>
    <n v="1"/>
    <n v="1"/>
    <n v="1"/>
    <s v="SEPTIC"/>
    <n v="0"/>
    <n v="1"/>
    <n v="10700"/>
    <s v="YES"/>
    <n v="10700"/>
    <s v="134-1050"/>
    <s v="Public Water,Septic"/>
    <s v="SEPTIC"/>
    <s v="SEPTIC"/>
    <n v="10700"/>
    <m/>
    <m/>
    <n v="1"/>
    <n v="1"/>
    <n v="2"/>
    <n v="875"/>
    <n v="1"/>
    <m/>
    <m/>
    <m/>
    <m/>
    <m/>
    <m/>
    <m/>
    <m/>
    <m/>
    <m/>
    <n v="1"/>
    <n v="1"/>
    <x v="6"/>
    <x v="6"/>
  </r>
  <r>
    <s v="61-G1"/>
    <m/>
    <x v="0"/>
    <s v="79 MARION RD"/>
    <n v="101"/>
    <s v="AVILLA WILLIAM"/>
    <s v="MR30"/>
    <s v="ONE FAMILY"/>
    <s v="61//G1//"/>
    <n v="0.50048000000000004"/>
    <n v="0"/>
    <n v="0"/>
    <n v="1"/>
    <n v="1"/>
    <s v="SEWER"/>
    <n v="1"/>
    <n v="2"/>
    <n v="7700"/>
    <s v="YES"/>
    <n v="0"/>
    <s v="61-G1"/>
    <s v="Public Water,Public Sewer"/>
    <s v="SEWER"/>
    <s v="SEWER"/>
    <n v="3850"/>
    <m/>
    <m/>
    <n v="0"/>
    <n v="0"/>
    <n v="3"/>
    <n v="1456"/>
    <n v="2"/>
    <m/>
    <m/>
    <m/>
    <m/>
    <m/>
    <m/>
    <m/>
    <m/>
    <m/>
    <m/>
    <n v="1"/>
    <n v="1"/>
    <x v="4"/>
    <x v="4"/>
  </r>
  <r>
    <s v="134-13"/>
    <m/>
    <x v="0"/>
    <s v="13 OAKDALE HEIGHTS LN"/>
    <n v="101"/>
    <s v="SUAREZ CATHERINE"/>
    <s v="MR30"/>
    <s v="ONE FAMILY"/>
    <s v="134//13//"/>
    <n v="0.37009999999999998"/>
    <n v="1"/>
    <n v="1"/>
    <n v="1"/>
    <n v="1"/>
    <s v="SEPTIC"/>
    <n v="0"/>
    <n v="1"/>
    <n v="25000"/>
    <s v="YES"/>
    <n v="25000"/>
    <s v="134-13"/>
    <m/>
    <m/>
    <s v="SEPTIC"/>
    <n v="25000"/>
    <m/>
    <m/>
    <n v="1"/>
    <n v="1"/>
    <n v="3"/>
    <n v="1717"/>
    <n v="1.75"/>
    <m/>
    <m/>
    <m/>
    <m/>
    <m/>
    <m/>
    <m/>
    <m/>
    <m/>
    <m/>
    <n v="1"/>
    <n v="1"/>
    <x v="6"/>
    <x v="6"/>
  </r>
  <r>
    <s v="60-G3"/>
    <m/>
    <x v="0"/>
    <s v="119 GIBBS AVE"/>
    <n v="101"/>
    <s v="PEACH SHIRLEY A"/>
    <s v="MR30"/>
    <s v="ONE FAMILY"/>
    <s v="60//G3//"/>
    <n v="0.61350000000000005"/>
    <n v="0"/>
    <n v="0"/>
    <n v="1"/>
    <n v="1"/>
    <s v="SEWER"/>
    <n v="1"/>
    <n v="1"/>
    <n v="11200"/>
    <s v="YES"/>
    <n v="0"/>
    <s v="60-G3"/>
    <s v="All Public"/>
    <s v="SEWER"/>
    <s v="SEWER"/>
    <n v="11200"/>
    <m/>
    <m/>
    <n v="0"/>
    <n v="0"/>
    <n v="3"/>
    <n v="2351"/>
    <n v="1"/>
    <m/>
    <m/>
    <m/>
    <m/>
    <m/>
    <m/>
    <m/>
    <m/>
    <m/>
    <m/>
    <n v="2"/>
    <n v="1"/>
    <x v="4"/>
    <x v="4"/>
  </r>
  <r>
    <s v="134-1063"/>
    <m/>
    <x v="0"/>
    <s v="9 OAKDALE ST"/>
    <n v="101"/>
    <s v="SENNA-CLOCKADILE BRENDA"/>
    <s v="MR30"/>
    <s v="ONE FAMILY"/>
    <s v="134//1063//"/>
    <n v="0.28643999999999997"/>
    <n v="1"/>
    <n v="1"/>
    <n v="1"/>
    <n v="1"/>
    <s v="SEPTIC"/>
    <n v="0"/>
    <n v="1"/>
    <n v="0"/>
    <s v="YES"/>
    <n v="0"/>
    <s v="134-1063"/>
    <s v="Public Water,Septic"/>
    <s v="SEPTIC"/>
    <s v="SEPTIC"/>
    <n v="0"/>
    <m/>
    <m/>
    <n v="1"/>
    <n v="1"/>
    <n v="3"/>
    <n v="1047"/>
    <n v="1"/>
    <m/>
    <m/>
    <m/>
    <m/>
    <m/>
    <m/>
    <m/>
    <m/>
    <m/>
    <m/>
    <n v="2"/>
    <n v="1"/>
    <x v="6"/>
    <x v="6"/>
  </r>
  <r>
    <s v="47-1074"/>
    <m/>
    <x v="0"/>
    <s v="5 SAWYER ST"/>
    <n v="111"/>
    <s v="BISCEGLIA PAUL M"/>
    <s v="WRVL"/>
    <s v="APT 4-8  MDL-03"/>
    <s v="47//1074//"/>
    <n v="0.13063"/>
    <n v="0"/>
    <n v="0"/>
    <n v="1"/>
    <n v="1"/>
    <s v="SEWER"/>
    <n v="1"/>
    <n v="1"/>
    <n v="25700"/>
    <s v="YES"/>
    <n v="0"/>
    <s v="47-1074"/>
    <s v="All Public"/>
    <s v="SEWER"/>
    <s v="SEWER"/>
    <n v="25700"/>
    <m/>
    <m/>
    <n v="0"/>
    <n v="0"/>
    <n v="8"/>
    <n v="3731"/>
    <n v="2"/>
    <m/>
    <m/>
    <m/>
    <m/>
    <m/>
    <m/>
    <m/>
    <m/>
    <m/>
    <m/>
    <n v="1"/>
    <n v="1"/>
    <x v="6"/>
    <x v="6"/>
  </r>
  <r>
    <s v="47-1151"/>
    <m/>
    <x v="0"/>
    <s v="271 MAIN ST"/>
    <n v="903"/>
    <s v="WAREHAM FIRE DISTRICT"/>
    <s v="WRVL"/>
    <s v="MUNICIPAL  MDL-96"/>
    <s v="47//1151//"/>
    <n v="0.44163000000000002"/>
    <n v="0"/>
    <n v="0"/>
    <n v="1"/>
    <n v="1"/>
    <s v="SEWER"/>
    <n v="1"/>
    <n v="1"/>
    <n v="29000"/>
    <s v="YES"/>
    <n v="0"/>
    <s v="47-1151"/>
    <s v="All Public"/>
    <s v="SEWER"/>
    <s v="SEWER"/>
    <n v="29000"/>
    <m/>
    <m/>
    <n v="0"/>
    <n v="0"/>
    <n v="0"/>
    <n v="9237"/>
    <n v="1"/>
    <m/>
    <m/>
    <m/>
    <m/>
    <m/>
    <m/>
    <m/>
    <m/>
    <m/>
    <m/>
    <n v="1"/>
    <n v="1"/>
    <x v="6"/>
    <x v="6"/>
  </r>
  <r>
    <s v="134-1066"/>
    <m/>
    <x v="0"/>
    <s v="7 WASHBURN CT"/>
    <n v="132"/>
    <s v="SENNA-CLOCKADILE BRENDA"/>
    <s v="MR30"/>
    <s v="RES ACLNUD  MDL-00"/>
    <s v="134//1066//"/>
    <n v="0.29357"/>
    <n v="0"/>
    <n v="0"/>
    <n v="0"/>
    <n v="0"/>
    <m/>
    <n v="0"/>
    <n v="0"/>
    <n v="0"/>
    <s v="YES"/>
    <n v="0"/>
    <s v="134-1066"/>
    <s v="Public Water,Septic"/>
    <s v="SEPTIC"/>
    <m/>
    <n v="0"/>
    <m/>
    <m/>
    <n v="0"/>
    <n v="0"/>
    <n v="0"/>
    <n v="0"/>
    <n v="0"/>
    <m/>
    <m/>
    <m/>
    <m/>
    <m/>
    <m/>
    <m/>
    <m/>
    <m/>
    <m/>
    <n v="1"/>
    <n v="1"/>
    <x v="6"/>
    <x v="6"/>
  </r>
  <r>
    <s v="43-1051"/>
    <m/>
    <x v="0"/>
    <s v="13 KNOWLES AVE"/>
    <n v="101"/>
    <s v="HILLIER LANCE"/>
    <s v="MR30"/>
    <s v="ONE FAMILY"/>
    <s v="43//1051//"/>
    <n v="0.29919000000000001"/>
    <n v="1"/>
    <n v="1"/>
    <n v="1"/>
    <n v="1"/>
    <s v="SEPTIC"/>
    <n v="0"/>
    <n v="1"/>
    <n v="3400"/>
    <s v="YES"/>
    <n v="3400"/>
    <s v="43-1051"/>
    <s v="Public Water,Septic"/>
    <s v="SEPTIC"/>
    <s v="SEPTIC"/>
    <n v="3400"/>
    <m/>
    <m/>
    <n v="1"/>
    <n v="1"/>
    <n v="3"/>
    <n v="1340"/>
    <n v="2"/>
    <m/>
    <m/>
    <m/>
    <m/>
    <m/>
    <m/>
    <m/>
    <m/>
    <m/>
    <m/>
    <n v="1"/>
    <n v="1"/>
    <x v="6"/>
    <x v="6"/>
  </r>
  <r>
    <s v="43-1038"/>
    <m/>
    <x v="0"/>
    <s v="13 DEPOT ST"/>
    <n v="101"/>
    <s v="RUIZ STEVEN A"/>
    <s v="MR30"/>
    <s v="ONE FAMILY"/>
    <s v="43//1038//"/>
    <n v="6.0479999999999999E-2"/>
    <n v="0"/>
    <n v="0"/>
    <n v="1"/>
    <n v="1"/>
    <s v="SEWER"/>
    <n v="1"/>
    <n v="1"/>
    <n v="6600"/>
    <s v="YES"/>
    <n v="0"/>
    <s v="43-1038"/>
    <s v="Public Water,Public Sewer"/>
    <s v="SEWER"/>
    <s v="SEWER"/>
    <n v="6600"/>
    <m/>
    <m/>
    <n v="0"/>
    <n v="0"/>
    <n v="3"/>
    <n v="1834"/>
    <n v="2"/>
    <m/>
    <m/>
    <m/>
    <m/>
    <m/>
    <m/>
    <m/>
    <m/>
    <m/>
    <m/>
    <n v="0"/>
    <n v="1"/>
    <x v="6"/>
    <x v="6"/>
  </r>
  <r>
    <s v="61-G16"/>
    <m/>
    <x v="0"/>
    <s v="102 GIBBS AVE"/>
    <n v="101"/>
    <s v="KUZNAROWIS SUZANNE"/>
    <s v="MR30"/>
    <s v="ONE FAMILY"/>
    <s v="61//G16//"/>
    <n v="0.26608999999999999"/>
    <n v="0"/>
    <n v="0"/>
    <n v="1"/>
    <n v="1"/>
    <s v="SEWER"/>
    <n v="1"/>
    <n v="1"/>
    <n v="5800"/>
    <s v="YES"/>
    <n v="0"/>
    <s v="61-G16"/>
    <s v="All Public"/>
    <s v="SEWER"/>
    <s v="SEWER"/>
    <n v="5800"/>
    <m/>
    <m/>
    <n v="0"/>
    <n v="0"/>
    <n v="3"/>
    <n v="1120"/>
    <n v="1"/>
    <m/>
    <m/>
    <m/>
    <m/>
    <m/>
    <m/>
    <m/>
    <m/>
    <m/>
    <m/>
    <n v="1"/>
    <n v="1"/>
    <x v="4"/>
    <x v="4"/>
  </r>
  <r>
    <s v="47-1015"/>
    <m/>
    <x v="0"/>
    <s v="152 HIGH ST"/>
    <n v="340"/>
    <s v="GROSS WENDELL A &amp; SUSAN M"/>
    <s v="MR30"/>
    <s v="OFFICE BLD  MDL-94"/>
    <s v="47//1015//"/>
    <n v="0.25663999999999998"/>
    <n v="0"/>
    <n v="0"/>
    <n v="1"/>
    <n v="1"/>
    <s v="SEWER"/>
    <n v="1"/>
    <n v="1"/>
    <n v="24000"/>
    <s v="YES"/>
    <n v="0"/>
    <s v="47-1015"/>
    <s v="All Public"/>
    <s v="SEWER"/>
    <s v="SEWER"/>
    <n v="24000"/>
    <m/>
    <m/>
    <n v="0"/>
    <n v="0"/>
    <n v="0"/>
    <n v="2012"/>
    <n v="1"/>
    <m/>
    <m/>
    <m/>
    <m/>
    <m/>
    <m/>
    <m/>
    <m/>
    <m/>
    <m/>
    <n v="1"/>
    <n v="1"/>
    <x v="6"/>
    <x v="6"/>
  </r>
  <r>
    <s v="61-1169"/>
    <m/>
    <x v="0"/>
    <s v="67 MARION RD"/>
    <n v="101"/>
    <s v="MIRANDA JOHN"/>
    <s v="MR30"/>
    <s v="ONE FAMILY"/>
    <s v="61//1169//"/>
    <n v="0.40647"/>
    <n v="0"/>
    <n v="0"/>
    <n v="1"/>
    <n v="1"/>
    <s v="SEWER"/>
    <n v="1"/>
    <n v="2"/>
    <n v="14000"/>
    <s v="YES"/>
    <n v="0"/>
    <s v="61-1169"/>
    <s v="Public Water,Public Sewer"/>
    <s v="SEWER"/>
    <s v="SEWER"/>
    <n v="7000"/>
    <m/>
    <m/>
    <n v="0"/>
    <n v="0"/>
    <n v="4"/>
    <n v="1436"/>
    <n v="1.5"/>
    <m/>
    <m/>
    <m/>
    <m/>
    <m/>
    <m/>
    <m/>
    <m/>
    <m/>
    <m/>
    <n v="1"/>
    <n v="1"/>
    <x v="4"/>
    <x v="4"/>
  </r>
  <r>
    <s v="134-F109"/>
    <m/>
    <x v="0"/>
    <s v="3 APPLE ST"/>
    <n v="101"/>
    <s v="SYLVIA VINCENT P"/>
    <s v="MR30"/>
    <s v="ONE FAMILY"/>
    <s v="134//F109//"/>
    <n v="0.58504999999999996"/>
    <n v="1"/>
    <n v="1"/>
    <n v="1"/>
    <n v="1"/>
    <s v="SEPTIC"/>
    <n v="0"/>
    <n v="1"/>
    <n v="0"/>
    <s v="YES"/>
    <n v="0"/>
    <s v="134-F109"/>
    <s v="Public Water,Septic"/>
    <s v="SEPTIC"/>
    <s v="SEPTIC"/>
    <n v="0"/>
    <m/>
    <m/>
    <n v="1"/>
    <n v="1"/>
    <n v="4"/>
    <n v="0"/>
    <n v="1.75"/>
    <m/>
    <m/>
    <m/>
    <m/>
    <m/>
    <m/>
    <m/>
    <m/>
    <m/>
    <m/>
    <n v="1"/>
    <n v="1"/>
    <x v="6"/>
    <x v="6"/>
  </r>
  <r>
    <s v="43-1041B"/>
    <m/>
    <x v="0"/>
    <s v="19 DEPOT ST"/>
    <n v="130"/>
    <s v="BEAUCHEMIN STEVEN"/>
    <s v="MR30"/>
    <s v="PRI RES  MDL-01"/>
    <s v="43//1041/B/"/>
    <n v="0.70455999999999996"/>
    <n v="1"/>
    <n v="1"/>
    <n v="1"/>
    <n v="1"/>
    <s v="SEPTIC"/>
    <n v="0"/>
    <n v="1"/>
    <n v="23800"/>
    <s v="YES"/>
    <n v="23800"/>
    <s v="43-1041B"/>
    <s v="Public Water,Septic"/>
    <s v="SEPTIC"/>
    <s v="SEPTIC"/>
    <n v="23800"/>
    <m/>
    <m/>
    <n v="1"/>
    <n v="1"/>
    <n v="4"/>
    <n v="2462"/>
    <n v="1.75"/>
    <m/>
    <m/>
    <m/>
    <m/>
    <m/>
    <m/>
    <m/>
    <m/>
    <m/>
    <m/>
    <n v="1"/>
    <n v="1"/>
    <x v="6"/>
    <x v="6"/>
  </r>
  <r>
    <s v="LAND_NOPARC"/>
    <m/>
    <x v="0"/>
    <m/>
    <n v="0"/>
    <m/>
    <m/>
    <m/>
    <m/>
    <n v="7.9299999999999995E-3"/>
    <n v="0"/>
    <n v="0"/>
    <n v="0"/>
    <n v="0"/>
    <m/>
    <n v="0"/>
    <n v="0"/>
    <n v="0"/>
    <s v="NO"/>
    <n v="0"/>
    <m/>
    <m/>
    <m/>
    <m/>
    <n v="0"/>
    <m/>
    <m/>
    <n v="0"/>
    <n v="0"/>
    <n v="0"/>
    <n v="0"/>
    <n v="0"/>
    <m/>
    <m/>
    <m/>
    <m/>
    <m/>
    <m/>
    <m/>
    <m/>
    <m/>
    <m/>
    <n v="0"/>
    <n v="1"/>
    <x v="6"/>
    <x v="6"/>
  </r>
  <r>
    <s v="44-1007"/>
    <m/>
    <x v="0"/>
    <s v="95 SANDWICH RD"/>
    <n v="132"/>
    <s v="POTTER NEIL A"/>
    <s v="MR30"/>
    <s v="RES ACLNUD  MDL-00"/>
    <s v="44//1007//"/>
    <n v="4.8519699999999997"/>
    <n v="0"/>
    <n v="0"/>
    <n v="0"/>
    <n v="0"/>
    <m/>
    <n v="0"/>
    <n v="0"/>
    <n v="0"/>
    <s v="YES"/>
    <n v="0"/>
    <s v="44-1007"/>
    <s v="Public Water,Septic"/>
    <s v="SEPTIC"/>
    <m/>
    <n v="0"/>
    <m/>
    <m/>
    <n v="0"/>
    <n v="0"/>
    <n v="0"/>
    <n v="0"/>
    <n v="0"/>
    <m/>
    <m/>
    <m/>
    <m/>
    <m/>
    <m/>
    <m/>
    <m/>
    <m/>
    <m/>
    <n v="1"/>
    <n v="1"/>
    <x v="6"/>
    <x v="6"/>
  </r>
  <r>
    <s v="43-1052"/>
    <m/>
    <x v="0"/>
    <s v="15 KNOWLES AVE"/>
    <n v="101"/>
    <s v="HILLIER ROBERT R"/>
    <s v="MR30"/>
    <s v="ONE FAMILY"/>
    <s v="43//1052//"/>
    <n v="0.29805999999999999"/>
    <n v="1"/>
    <n v="1"/>
    <n v="1"/>
    <n v="1"/>
    <s v="SEPTIC"/>
    <n v="0"/>
    <n v="1"/>
    <n v="2500"/>
    <s v="YES"/>
    <n v="2500"/>
    <s v="43-1052"/>
    <s v="Public Water,Septic"/>
    <s v="SEPTIC"/>
    <s v="SEPTIC"/>
    <n v="2500"/>
    <m/>
    <m/>
    <n v="1"/>
    <n v="1"/>
    <n v="3"/>
    <n v="1080"/>
    <n v="1.5"/>
    <m/>
    <m/>
    <m/>
    <m/>
    <m/>
    <m/>
    <m/>
    <m/>
    <m/>
    <m/>
    <n v="1"/>
    <n v="1"/>
    <x v="6"/>
    <x v="6"/>
  </r>
  <r>
    <s v="47-1014"/>
    <m/>
    <x v="0"/>
    <s v="0 HIGH ST"/>
    <n v="132"/>
    <s v="CARD CHARLES C JR"/>
    <s v="MR30"/>
    <s v="RES ACLNUD  MDL-00"/>
    <s v="47//1014//"/>
    <n v="8.3430000000000004E-2"/>
    <n v="0"/>
    <n v="0"/>
    <n v="0"/>
    <n v="0"/>
    <m/>
    <n v="0"/>
    <n v="0"/>
    <n v="0"/>
    <s v="YES"/>
    <n v="0"/>
    <s v="47-1014"/>
    <s v="All Public"/>
    <s v="SEWER"/>
    <m/>
    <n v="0"/>
    <m/>
    <m/>
    <n v="0"/>
    <n v="0"/>
    <n v="0"/>
    <n v="0"/>
    <n v="0"/>
    <m/>
    <m/>
    <m/>
    <m/>
    <m/>
    <m/>
    <m/>
    <m/>
    <m/>
    <m/>
    <n v="1"/>
    <n v="1"/>
    <x v="6"/>
    <x v="6"/>
  </r>
  <r>
    <s v="61-1166"/>
    <m/>
    <x v="0"/>
    <s v="61 MARION RD"/>
    <n v="101"/>
    <s v="LAKE MARGUERITE S"/>
    <s v="MR30"/>
    <s v="ONE FAMILY"/>
    <s v="61//1166//"/>
    <n v="0.23648"/>
    <n v="0"/>
    <n v="0"/>
    <n v="1"/>
    <n v="1"/>
    <s v="SEWER"/>
    <n v="1"/>
    <n v="1"/>
    <n v="4200"/>
    <s v="YES"/>
    <n v="0"/>
    <s v="61-1166"/>
    <s v="Public Water,Public Sewer"/>
    <s v="SEWER"/>
    <s v="SEWER"/>
    <n v="4200"/>
    <m/>
    <m/>
    <n v="0"/>
    <n v="0"/>
    <n v="3"/>
    <n v="1846"/>
    <n v="1.9"/>
    <m/>
    <m/>
    <m/>
    <m/>
    <m/>
    <m/>
    <m/>
    <m/>
    <m/>
    <m/>
    <n v="2"/>
    <n v="1"/>
    <x v="4"/>
    <x v="4"/>
  </r>
  <r>
    <s v="43-1036"/>
    <m/>
    <x v="0"/>
    <s v="6 CHAPEL LN"/>
    <n v="101"/>
    <s v="GRATL WALTER G"/>
    <s v="MR30"/>
    <s v="ONE FAMILY"/>
    <s v="43//1036//"/>
    <n v="0.73321000000000003"/>
    <n v="1"/>
    <n v="1"/>
    <n v="1"/>
    <n v="1"/>
    <s v="SEPTIC"/>
    <n v="0"/>
    <n v="1"/>
    <n v="0"/>
    <s v="YES"/>
    <n v="0"/>
    <s v="43-1036"/>
    <s v="Public Water,Septic"/>
    <s v="SEPTIC"/>
    <s v="SEPTIC"/>
    <n v="0"/>
    <m/>
    <m/>
    <n v="1"/>
    <n v="1"/>
    <n v="3"/>
    <n v="3953"/>
    <n v="1.5"/>
    <m/>
    <m/>
    <m/>
    <m/>
    <m/>
    <m/>
    <m/>
    <m/>
    <m/>
    <m/>
    <n v="4"/>
    <n v="1"/>
    <x v="6"/>
    <x v="6"/>
  </r>
  <r>
    <s v="UNK786"/>
    <s v="FEE"/>
    <x v="0"/>
    <s v="CHERRY ST"/>
    <n v="0"/>
    <m/>
    <m/>
    <m/>
    <m/>
    <n v="0.14248"/>
    <n v="0"/>
    <n v="0"/>
    <n v="0"/>
    <n v="0"/>
    <m/>
    <n v="0"/>
    <n v="0"/>
    <n v="0"/>
    <s v="NO_W2"/>
    <n v="0"/>
    <m/>
    <m/>
    <m/>
    <m/>
    <n v="0"/>
    <m/>
    <m/>
    <n v="0"/>
    <n v="0"/>
    <n v="0"/>
    <n v="0"/>
    <n v="0"/>
    <s v="Not in new Assr DB, Makepe?, old info"/>
    <m/>
    <m/>
    <m/>
    <m/>
    <m/>
    <m/>
    <m/>
    <m/>
    <m/>
    <n v="1"/>
    <n v="1"/>
    <x v="6"/>
    <x v="6"/>
  </r>
  <r>
    <s v="134-F90"/>
    <m/>
    <x v="0"/>
    <s v="5 CHERRY ST"/>
    <n v="101"/>
    <s v="DEUTSCHE BANK NATIONAL TRUST CO"/>
    <s v="MR30"/>
    <s v="ONE FAMILY"/>
    <s v="134//F90//"/>
    <n v="0.24861"/>
    <n v="1"/>
    <n v="1"/>
    <n v="1"/>
    <n v="1"/>
    <s v="SEPTIC"/>
    <n v="0"/>
    <n v="1"/>
    <n v="14700"/>
    <s v="YES"/>
    <n v="14700"/>
    <s v="134-F90"/>
    <s v="Public Water,Septic"/>
    <s v="SEPTIC"/>
    <s v="SEPTIC"/>
    <n v="14700"/>
    <m/>
    <m/>
    <n v="1"/>
    <n v="1"/>
    <n v="4"/>
    <n v="1272"/>
    <n v="1"/>
    <m/>
    <m/>
    <m/>
    <m/>
    <m/>
    <m/>
    <m/>
    <m/>
    <m/>
    <m/>
    <n v="1"/>
    <n v="1"/>
    <x v="6"/>
    <x v="6"/>
  </r>
  <r>
    <s v="43-1027"/>
    <m/>
    <x v="0"/>
    <s v="12 ANGEL COVE WAY"/>
    <n v="906"/>
    <s v="EMMANUEL CHURCH OF THE"/>
    <s v="MR30"/>
    <s v="CHURCH ETC  MDL-00"/>
    <s v="43//1027//"/>
    <n v="0.95942000000000005"/>
    <n v="0"/>
    <n v="0"/>
    <n v="0"/>
    <n v="0"/>
    <m/>
    <n v="0"/>
    <n v="0"/>
    <n v="0"/>
    <s v="YES"/>
    <n v="0"/>
    <s v="43-1027"/>
    <s v="Public Water,Septic"/>
    <s v="SEPTIC"/>
    <m/>
    <n v="0"/>
    <m/>
    <m/>
    <n v="0"/>
    <n v="0"/>
    <n v="0"/>
    <n v="0"/>
    <n v="0"/>
    <m/>
    <m/>
    <m/>
    <m/>
    <m/>
    <m/>
    <m/>
    <m/>
    <m/>
    <m/>
    <n v="1"/>
    <n v="1"/>
    <x v="6"/>
    <x v="6"/>
  </r>
  <r>
    <s v="61-G17"/>
    <m/>
    <x v="0"/>
    <s v="0 GIBBS AVE"/>
    <n v="132"/>
    <s v="KUZNAROWIS SUZANNE"/>
    <s v="MR30"/>
    <s v="RES ACLNUD  MDL-00"/>
    <s v="61//G17//"/>
    <n v="0.31956000000000001"/>
    <n v="0"/>
    <n v="0"/>
    <n v="0"/>
    <n v="0"/>
    <m/>
    <n v="0"/>
    <n v="0"/>
    <n v="0"/>
    <s v="YES"/>
    <n v="0"/>
    <s v="61-G17"/>
    <s v="All Public"/>
    <s v="SEWER"/>
    <m/>
    <n v="0"/>
    <m/>
    <m/>
    <n v="0"/>
    <n v="0"/>
    <n v="0"/>
    <n v="0"/>
    <n v="0"/>
    <m/>
    <m/>
    <m/>
    <m/>
    <m/>
    <m/>
    <m/>
    <m/>
    <m/>
    <m/>
    <n v="1"/>
    <n v="1"/>
    <x v="4"/>
    <x v="4"/>
  </r>
  <r>
    <s v="134-1076"/>
    <m/>
    <x v="0"/>
    <s v="4 CHERRY ST"/>
    <n v="905"/>
    <s v="EVERGREEN HOUSE INC"/>
    <s v="MR30"/>
    <s v="CHAR ORG  MDL-01"/>
    <s v="134//1076//"/>
    <n v="0.18115000000000001"/>
    <n v="1"/>
    <n v="1"/>
    <n v="1"/>
    <n v="1"/>
    <s v="SEPTIC"/>
    <n v="0"/>
    <n v="1"/>
    <n v="11500"/>
    <s v="YES"/>
    <n v="11500"/>
    <s v="134-1076"/>
    <s v="Public Water,Septic"/>
    <s v="SEPTIC"/>
    <s v="SEPTIC"/>
    <n v="11500"/>
    <m/>
    <m/>
    <n v="1"/>
    <n v="1"/>
    <n v="3"/>
    <n v="1096"/>
    <n v="1.75"/>
    <m/>
    <m/>
    <m/>
    <m/>
    <m/>
    <m/>
    <m/>
    <m/>
    <m/>
    <m/>
    <n v="1"/>
    <n v="1"/>
    <x v="6"/>
    <x v="6"/>
  </r>
  <r>
    <s v="47-1091"/>
    <m/>
    <x v="0"/>
    <s v="304 MAIN ST"/>
    <n v="31"/>
    <s v="HALPREN JACK D"/>
    <s v="WRVL"/>
    <s v="PRI COMM  MDL-01"/>
    <s v="47//1091//"/>
    <n v="0.19281000000000001"/>
    <n v="0"/>
    <n v="0"/>
    <n v="1"/>
    <n v="1"/>
    <s v="SEWER"/>
    <n v="2"/>
    <n v="1"/>
    <n v="8900"/>
    <s v="YES"/>
    <n v="0"/>
    <s v="47-1091"/>
    <s v="All Public"/>
    <s v="SEWER"/>
    <s v="SEWER"/>
    <n v="8900"/>
    <m/>
    <m/>
    <n v="0"/>
    <n v="0"/>
    <n v="2"/>
    <n v="2262"/>
    <n v="2"/>
    <m/>
    <m/>
    <m/>
    <m/>
    <m/>
    <m/>
    <m/>
    <m/>
    <m/>
    <m/>
    <n v="1"/>
    <n v="1"/>
    <x v="6"/>
    <x v="6"/>
  </r>
  <r>
    <s v="43-1053"/>
    <m/>
    <x v="0"/>
    <s v="17 KNOWLES AVE"/>
    <n v="101"/>
    <s v="SOUSA KRIS"/>
    <s v="MR30"/>
    <s v="ONE FAMILY"/>
    <s v="43//1053//"/>
    <n v="0.28917999999999999"/>
    <n v="1"/>
    <n v="1"/>
    <n v="1"/>
    <n v="1"/>
    <s v="SEPTIC"/>
    <n v="0"/>
    <n v="1"/>
    <n v="8000"/>
    <s v="YES"/>
    <n v="8000"/>
    <s v="43-1053"/>
    <s v="Public Water,Septic"/>
    <s v="SEPTIC"/>
    <s v="SEPTIC"/>
    <n v="8000"/>
    <m/>
    <m/>
    <n v="1"/>
    <n v="1"/>
    <n v="3"/>
    <n v="936"/>
    <n v="1.75"/>
    <m/>
    <m/>
    <m/>
    <m/>
    <m/>
    <m/>
    <m/>
    <m/>
    <m/>
    <m/>
    <n v="1"/>
    <n v="1"/>
    <x v="6"/>
    <x v="6"/>
  </r>
  <r>
    <s v="43-1037B"/>
    <m/>
    <x v="0"/>
    <s v="11 DEPOT ST"/>
    <n v="101"/>
    <s v="LOCAPO DIANE K"/>
    <s v="MR30"/>
    <s v="ONE FAMILY  MDL-01"/>
    <s v="43//1037/B/"/>
    <n v="0.15567"/>
    <n v="0"/>
    <n v="0"/>
    <n v="1"/>
    <n v="1"/>
    <s v="SEWER"/>
    <n v="1"/>
    <n v="1"/>
    <n v="5300"/>
    <s v="YES"/>
    <n v="0"/>
    <s v="43-1037B"/>
    <s v="Public Water,Public Sewer"/>
    <s v="SEWER"/>
    <s v="SEWER"/>
    <n v="5300"/>
    <m/>
    <m/>
    <n v="0"/>
    <n v="0"/>
    <n v="2"/>
    <n v="1458"/>
    <n v="1.5"/>
    <m/>
    <m/>
    <m/>
    <m/>
    <m/>
    <m/>
    <m/>
    <m/>
    <m/>
    <m/>
    <n v="0"/>
    <n v="1"/>
    <x v="6"/>
    <x v="6"/>
  </r>
  <r>
    <s v="134-H25"/>
    <m/>
    <x v="0"/>
    <s v="15 AVENUE A"/>
    <n v="101"/>
    <s v="DUNNIRVINE RUTH M"/>
    <s v="MR30"/>
    <s v="ONE FAMILY"/>
    <s v="134//H25//"/>
    <n v="0.24762000000000001"/>
    <n v="1"/>
    <n v="1"/>
    <n v="1"/>
    <n v="1"/>
    <s v="SEPTIC"/>
    <n v="0"/>
    <n v="1"/>
    <n v="2700"/>
    <s v="YES"/>
    <n v="2700"/>
    <s v="134-H25"/>
    <s v="Public Water,Septic"/>
    <s v="SEPTIC"/>
    <s v="SEPTIC"/>
    <n v="2700"/>
    <m/>
    <m/>
    <n v="1"/>
    <n v="1"/>
    <n v="3"/>
    <n v="1591"/>
    <n v="1.75"/>
    <m/>
    <m/>
    <m/>
    <m/>
    <m/>
    <m/>
    <m/>
    <m/>
    <m/>
    <m/>
    <n v="1"/>
    <n v="1"/>
    <x v="6"/>
    <x v="6"/>
  </r>
  <r>
    <s v="47-1013"/>
    <m/>
    <x v="0"/>
    <s v="154 HIGH ST"/>
    <n v="101"/>
    <s v="CARD CHARLES C JR"/>
    <s v="MR30"/>
    <s v="ONE FAMILY"/>
    <s v="47//1013//"/>
    <n v="0.27488000000000001"/>
    <n v="0"/>
    <n v="0"/>
    <n v="1"/>
    <n v="1"/>
    <s v="SEWER"/>
    <n v="1"/>
    <n v="1"/>
    <n v="10400"/>
    <s v="YES"/>
    <n v="0"/>
    <s v="47-1013"/>
    <s v="All Public"/>
    <s v="SEWER"/>
    <s v="SEWER"/>
    <n v="10400"/>
    <m/>
    <m/>
    <n v="0"/>
    <n v="0"/>
    <n v="3"/>
    <n v="1925"/>
    <n v="1.75"/>
    <m/>
    <m/>
    <m/>
    <m/>
    <m/>
    <m/>
    <m/>
    <m/>
    <m/>
    <m/>
    <n v="1"/>
    <n v="1"/>
    <x v="6"/>
    <x v="6"/>
  </r>
  <r>
    <s v="134-1062"/>
    <m/>
    <x v="0"/>
    <s v="0 OAKDALE ST"/>
    <n v="132"/>
    <s v="PIRES ALLEN G ADMR"/>
    <s v="MR30"/>
    <s v="RES ACLNUD  MDL-00"/>
    <s v="134//1062//"/>
    <n v="0.11139"/>
    <n v="0"/>
    <n v="0"/>
    <n v="0"/>
    <n v="0"/>
    <m/>
    <n v="0"/>
    <n v="0"/>
    <n v="0"/>
    <s v="YES"/>
    <n v="0"/>
    <s v="134-1062"/>
    <m/>
    <m/>
    <m/>
    <n v="0"/>
    <m/>
    <m/>
    <n v="0"/>
    <n v="0"/>
    <n v="0"/>
    <n v="0"/>
    <n v="0"/>
    <m/>
    <m/>
    <m/>
    <m/>
    <m/>
    <m/>
    <m/>
    <m/>
    <m/>
    <m/>
    <n v="1"/>
    <n v="1"/>
    <x v="6"/>
    <x v="6"/>
  </r>
  <r>
    <s v="134-9"/>
    <m/>
    <x v="0"/>
    <s v="12 OAKDALE HEIGHTS LN"/>
    <n v="101"/>
    <s v="TAVARES GLEN P"/>
    <s v="MR30"/>
    <s v="ONE FAMILY"/>
    <s v="134//9//"/>
    <n v="0.32455000000000001"/>
    <n v="1"/>
    <n v="1"/>
    <n v="1"/>
    <n v="1"/>
    <s v="SEPTIC"/>
    <n v="0"/>
    <n v="1"/>
    <n v="12900"/>
    <s v="YES"/>
    <n v="12900"/>
    <s v="134-9"/>
    <m/>
    <m/>
    <s v="SEPTIC"/>
    <n v="12900"/>
    <m/>
    <m/>
    <n v="1"/>
    <n v="1"/>
    <n v="3"/>
    <n v="1423"/>
    <n v="1.75"/>
    <m/>
    <m/>
    <m/>
    <m/>
    <m/>
    <m/>
    <m/>
    <m/>
    <m/>
    <m/>
    <n v="1"/>
    <n v="1"/>
    <x v="6"/>
    <x v="6"/>
  </r>
  <r>
    <s v="UNK785"/>
    <s v="FEE"/>
    <x v="0"/>
    <s v="CHERRY ST"/>
    <n v="0"/>
    <m/>
    <m/>
    <m/>
    <m/>
    <n v="3.4090000000000002E-2"/>
    <n v="0"/>
    <n v="0"/>
    <n v="0"/>
    <n v="0"/>
    <m/>
    <n v="0"/>
    <n v="0"/>
    <n v="0"/>
    <s v="NO_W2"/>
    <n v="0"/>
    <m/>
    <m/>
    <m/>
    <m/>
    <n v="0"/>
    <m/>
    <m/>
    <n v="0"/>
    <n v="0"/>
    <n v="0"/>
    <n v="0"/>
    <n v="0"/>
    <s v="Not in new Assr DB, Makepe?, old info"/>
    <m/>
    <m/>
    <m/>
    <m/>
    <m/>
    <m/>
    <m/>
    <m/>
    <m/>
    <n v="1"/>
    <n v="1"/>
    <x v="6"/>
    <x v="6"/>
  </r>
  <r>
    <s v="47-1081A"/>
    <m/>
    <x v="0"/>
    <s v="145 HIGH ST"/>
    <n v="104"/>
    <s v="TAMAGINI BARBARA A"/>
    <s v="MR30"/>
    <s v="TWO FAMILY"/>
    <s v="47//1081/A/"/>
    <n v="0.31107000000000001"/>
    <n v="0"/>
    <n v="0"/>
    <n v="1"/>
    <n v="1"/>
    <s v="SEWER"/>
    <n v="1"/>
    <n v="1"/>
    <n v="9300"/>
    <s v="YES"/>
    <n v="0"/>
    <s v="47-1081A"/>
    <s v="All Public"/>
    <s v="SEWER"/>
    <s v="SEWER"/>
    <n v="9300"/>
    <m/>
    <m/>
    <n v="0"/>
    <n v="0"/>
    <n v="6"/>
    <n v="3246"/>
    <n v="2"/>
    <m/>
    <m/>
    <m/>
    <m/>
    <m/>
    <m/>
    <m/>
    <m/>
    <m/>
    <m/>
    <n v="1"/>
    <n v="1"/>
    <x v="6"/>
    <x v="6"/>
  </r>
  <r>
    <s v="60-1023"/>
    <m/>
    <x v="0"/>
    <s v="123 GIBBS AVE"/>
    <n v="104"/>
    <s v="ELLIS TERRY A"/>
    <s v="MR30"/>
    <s v="TWO FAMILY"/>
    <s v="60//1023//"/>
    <n v="0.40614"/>
    <n v="0"/>
    <n v="0"/>
    <n v="1"/>
    <n v="1"/>
    <s v="SEWER"/>
    <n v="1"/>
    <n v="2"/>
    <n v="27600"/>
    <s v="YES"/>
    <n v="0"/>
    <s v="60-1023"/>
    <s v="All Public"/>
    <s v="SEWER"/>
    <s v="SEWER"/>
    <n v="13800"/>
    <m/>
    <m/>
    <n v="0"/>
    <n v="0"/>
    <n v="4"/>
    <n v="690"/>
    <n v="1.3"/>
    <m/>
    <m/>
    <m/>
    <m/>
    <m/>
    <m/>
    <m/>
    <m/>
    <m/>
    <m/>
    <n v="1"/>
    <n v="1"/>
    <x v="4"/>
    <x v="4"/>
  </r>
  <r>
    <s v="47-1089A"/>
    <m/>
    <x v="0"/>
    <s v="0 ROSEMARY LN"/>
    <n v="132"/>
    <s v="PACOR INC"/>
    <s v="MR30"/>
    <s v="RES ACLNUD  MDL-00"/>
    <s v="47//1089/A/"/>
    <n v="0.28100999999999998"/>
    <n v="0"/>
    <n v="0"/>
    <n v="0"/>
    <n v="0"/>
    <m/>
    <n v="0"/>
    <n v="3"/>
    <n v="29600"/>
    <s v="YES"/>
    <n v="0"/>
    <s v="47-1089A"/>
    <s v="All Public"/>
    <s v="SEWER"/>
    <m/>
    <n v="9866.67"/>
    <m/>
    <m/>
    <n v="0"/>
    <n v="0"/>
    <n v="0"/>
    <n v="0"/>
    <n v="0"/>
    <m/>
    <m/>
    <m/>
    <m/>
    <m/>
    <m/>
    <m/>
    <m/>
    <m/>
    <m/>
    <n v="1"/>
    <n v="1"/>
    <x v="4"/>
    <x v="4"/>
  </r>
  <r>
    <s v="LAND_NOPARC"/>
    <m/>
    <x v="0"/>
    <m/>
    <n v="0"/>
    <m/>
    <m/>
    <m/>
    <m/>
    <n v="5.9429999999999997E-2"/>
    <n v="0"/>
    <n v="0"/>
    <n v="0"/>
    <n v="0"/>
    <m/>
    <n v="0"/>
    <n v="0"/>
    <n v="0"/>
    <s v="NO"/>
    <n v="0"/>
    <m/>
    <m/>
    <m/>
    <m/>
    <n v="0"/>
    <m/>
    <m/>
    <n v="0"/>
    <n v="0"/>
    <n v="0"/>
    <n v="0"/>
    <n v="0"/>
    <m/>
    <m/>
    <m/>
    <m/>
    <m/>
    <m/>
    <m/>
    <m/>
    <m/>
    <m/>
    <n v="0"/>
    <n v="1"/>
    <x v="6"/>
    <x v="6"/>
  </r>
  <r>
    <s v="132-1075"/>
    <m/>
    <x v="0"/>
    <s v="0 MAYFLOWER RIDGE DR"/>
    <n v="903"/>
    <s v="TOWN OF WAREHAM"/>
    <s v="MR30"/>
    <s v="MUNICIPAL  MDL-00"/>
    <s v="132//1075//"/>
    <n v="3.5954999999999999"/>
    <n v="0"/>
    <n v="0"/>
    <n v="0"/>
    <n v="0"/>
    <m/>
    <n v="0"/>
    <n v="0"/>
    <n v="0"/>
    <s v="YES"/>
    <n v="0"/>
    <s v="132-1075"/>
    <s v="Public Water,Septic"/>
    <s v="SEPTIC"/>
    <m/>
    <n v="0"/>
    <s v="fee simple"/>
    <s v="YES"/>
    <n v="0"/>
    <n v="0"/>
    <n v="0"/>
    <n v="0"/>
    <n v="0"/>
    <m/>
    <m/>
    <m/>
    <m/>
    <m/>
    <m/>
    <m/>
    <m/>
    <m/>
    <m/>
    <n v="1"/>
    <n v="1"/>
    <x v="6"/>
    <x v="6"/>
  </r>
  <r>
    <s v="134-1065"/>
    <m/>
    <x v="0"/>
    <s v="23 WASHBURN CT"/>
    <n v="101"/>
    <s v="GARRETT SHARON"/>
    <s v="MR30"/>
    <s v="ONE FAMILY"/>
    <s v="134//1065//"/>
    <n v="0.27800000000000002"/>
    <n v="1"/>
    <n v="1"/>
    <n v="1"/>
    <n v="1"/>
    <s v="SEPTIC"/>
    <n v="0"/>
    <n v="1"/>
    <n v="100"/>
    <s v="YES"/>
    <n v="100"/>
    <s v="134-1065"/>
    <s v="Public Water,Septic"/>
    <s v="SEPTIC"/>
    <s v="SEPTIC"/>
    <n v="100"/>
    <m/>
    <m/>
    <n v="1"/>
    <n v="1"/>
    <n v="2"/>
    <n v="693"/>
    <n v="1"/>
    <m/>
    <m/>
    <m/>
    <m/>
    <m/>
    <m/>
    <m/>
    <m/>
    <m/>
    <m/>
    <n v="1"/>
    <n v="1"/>
    <x v="6"/>
    <x v="6"/>
  </r>
  <r>
    <s v="47-1090"/>
    <m/>
    <x v="0"/>
    <s v="322 MAIN ST"/>
    <n v="310"/>
    <s v="SEWELL SHEILA A"/>
    <s v="WRVL"/>
    <s v="PRI COMM  MDL-94"/>
    <s v="47//1090//"/>
    <n v="0.37487999999999999"/>
    <n v="0"/>
    <n v="0"/>
    <n v="1"/>
    <n v="1"/>
    <s v="SEWER"/>
    <n v="2"/>
    <n v="1"/>
    <n v="6500"/>
    <s v="YES"/>
    <n v="0"/>
    <s v="47-1090"/>
    <s v="All Public"/>
    <s v="SEWER"/>
    <s v="SEWER"/>
    <n v="6500"/>
    <m/>
    <m/>
    <n v="0"/>
    <n v="0"/>
    <n v="2"/>
    <n v="4003"/>
    <n v="2"/>
    <m/>
    <m/>
    <m/>
    <m/>
    <m/>
    <m/>
    <m/>
    <m/>
    <m/>
    <m/>
    <n v="1"/>
    <n v="1"/>
    <x v="6"/>
    <x v="6"/>
  </r>
  <r>
    <s v="134-F108"/>
    <m/>
    <x v="0"/>
    <s v="5 APPLE ST"/>
    <n v="101"/>
    <s v="GOMES MANUEL J"/>
    <s v="MR30"/>
    <s v="ONE FAMILY"/>
    <s v="134//F108//"/>
    <n v="0.47151999999999999"/>
    <n v="1"/>
    <n v="1"/>
    <n v="1"/>
    <n v="1"/>
    <s v="SEPTIC"/>
    <n v="0"/>
    <n v="1"/>
    <n v="10200"/>
    <s v="YES"/>
    <n v="10200"/>
    <s v="134-F108"/>
    <s v="Public Water,Septic"/>
    <s v="SEPTIC"/>
    <s v="SEPTIC"/>
    <n v="10200"/>
    <m/>
    <m/>
    <n v="1"/>
    <n v="1"/>
    <n v="3"/>
    <n v="936"/>
    <n v="1"/>
    <m/>
    <m/>
    <m/>
    <m/>
    <m/>
    <m/>
    <m/>
    <m/>
    <m/>
    <m/>
    <n v="1"/>
    <n v="1"/>
    <x v="6"/>
    <x v="6"/>
  </r>
  <r>
    <s v="LAND_NOPARC"/>
    <m/>
    <x v="0"/>
    <m/>
    <n v="0"/>
    <m/>
    <m/>
    <m/>
    <m/>
    <n v="2.3439999999999999E-2"/>
    <n v="0"/>
    <n v="0"/>
    <n v="0"/>
    <n v="0"/>
    <m/>
    <n v="0"/>
    <n v="0"/>
    <n v="0"/>
    <s v="NO"/>
    <n v="0"/>
    <m/>
    <m/>
    <m/>
    <m/>
    <n v="0"/>
    <m/>
    <m/>
    <n v="0"/>
    <n v="0"/>
    <n v="0"/>
    <n v="0"/>
    <n v="0"/>
    <m/>
    <m/>
    <m/>
    <m/>
    <m/>
    <m/>
    <m/>
    <m/>
    <m/>
    <m/>
    <n v="0"/>
    <n v="1"/>
    <x v="6"/>
    <x v="6"/>
  </r>
  <r>
    <s v="134-7"/>
    <m/>
    <x v="0"/>
    <s v="11 OAKDALE HEIGHTS LN"/>
    <n v="101"/>
    <s v="ANDERSON JAMES A"/>
    <s v="MR30"/>
    <s v="ONE FAMILY"/>
    <s v="134//7//"/>
    <n v="0.29777999999999999"/>
    <n v="1"/>
    <n v="1"/>
    <n v="1"/>
    <n v="1"/>
    <s v="SEPTIC"/>
    <n v="0"/>
    <n v="1"/>
    <n v="6800"/>
    <s v="YES"/>
    <n v="6800"/>
    <s v="134-7"/>
    <m/>
    <m/>
    <s v="SEPTIC"/>
    <n v="6800"/>
    <m/>
    <m/>
    <n v="1"/>
    <n v="1"/>
    <n v="2"/>
    <n v="1713"/>
    <n v="1.75"/>
    <m/>
    <m/>
    <m/>
    <m/>
    <m/>
    <m/>
    <m/>
    <m/>
    <m/>
    <m/>
    <n v="1"/>
    <n v="1"/>
    <x v="6"/>
    <x v="6"/>
  </r>
  <r>
    <s v="61-1161"/>
    <m/>
    <x v="0"/>
    <s v="55 MARION RD"/>
    <n v="101"/>
    <s v="LAKE DAVID W"/>
    <s v="MR30"/>
    <s v="ONE FAMILY"/>
    <s v="61//1161//"/>
    <n v="0.30201"/>
    <n v="0"/>
    <n v="0"/>
    <n v="1"/>
    <n v="1"/>
    <s v="SEWER"/>
    <n v="1"/>
    <n v="1"/>
    <n v="4700"/>
    <s v="YES"/>
    <n v="0"/>
    <s v="61-1161"/>
    <s v="Public Water,Public Sewer"/>
    <s v="SEWER"/>
    <s v="SEWER"/>
    <n v="4700"/>
    <m/>
    <m/>
    <n v="0"/>
    <n v="0"/>
    <n v="3"/>
    <n v="1258"/>
    <n v="1.75"/>
    <m/>
    <m/>
    <m/>
    <m/>
    <m/>
    <m/>
    <m/>
    <m/>
    <m/>
    <m/>
    <n v="0"/>
    <n v="1"/>
    <x v="6"/>
    <x v="6"/>
  </r>
  <r>
    <s v="43-1028"/>
    <m/>
    <x v="0"/>
    <s v="8 ANGEL COVE WAY"/>
    <n v="101"/>
    <s v="SCHMIDT ROBERT"/>
    <s v="MR30"/>
    <s v="ONE FAMILY"/>
    <s v="43//1028//"/>
    <n v="1.8422499999999999"/>
    <n v="1"/>
    <n v="1"/>
    <n v="1"/>
    <n v="1"/>
    <s v="SEPTIC"/>
    <n v="0"/>
    <n v="1"/>
    <n v="5400"/>
    <s v="NO_W1"/>
    <n v="5400"/>
    <s v="43-1028"/>
    <s v="Well,Septic"/>
    <s v="SEPTIC"/>
    <s v="SEPTIC"/>
    <n v="5400"/>
    <m/>
    <m/>
    <n v="1"/>
    <n v="1"/>
    <n v="2"/>
    <n v="1468"/>
    <n v="1.5"/>
    <m/>
    <m/>
    <m/>
    <m/>
    <m/>
    <m/>
    <m/>
    <m/>
    <m/>
    <m/>
    <n v="3"/>
    <n v="1"/>
    <x v="6"/>
    <x v="6"/>
  </r>
  <r>
    <s v="61-G18"/>
    <m/>
    <x v="0"/>
    <s v="96 GIBBS AVE"/>
    <n v="101"/>
    <s v="AKINS SUSAN M"/>
    <s v="MR30"/>
    <s v="ONE FAMILY"/>
    <s v="61//G18//"/>
    <n v="0.49797000000000002"/>
    <n v="0"/>
    <n v="0"/>
    <n v="1"/>
    <n v="1"/>
    <s v="SEWER"/>
    <n v="1"/>
    <n v="1"/>
    <n v="6900"/>
    <s v="YES"/>
    <n v="0"/>
    <s v="61-G18"/>
    <s v="All Public"/>
    <s v="SEWER"/>
    <s v="SEWER"/>
    <n v="6900"/>
    <m/>
    <m/>
    <n v="0"/>
    <n v="0"/>
    <n v="3"/>
    <n v="1456"/>
    <n v="1.3"/>
    <m/>
    <m/>
    <m/>
    <m/>
    <m/>
    <m/>
    <m/>
    <m/>
    <m/>
    <m/>
    <n v="1"/>
    <n v="1"/>
    <x v="4"/>
    <x v="4"/>
  </r>
  <r>
    <s v="47-1153"/>
    <m/>
    <x v="0"/>
    <s v="307 MAIN ST"/>
    <n v="333"/>
    <s v="LEEMILTS PETROLEUM INC"/>
    <s v="WRVL"/>
    <s v="FUEL SV/PR"/>
    <s v="47//1153//"/>
    <n v="7.5160000000000005E-2"/>
    <n v="0"/>
    <n v="0"/>
    <n v="1"/>
    <n v="1"/>
    <s v="SEWER"/>
    <n v="1"/>
    <n v="1"/>
    <n v="1700"/>
    <s v="YES"/>
    <n v="0"/>
    <s v="47-1153"/>
    <s v="All Public"/>
    <s v="SEWER"/>
    <s v="SEWER"/>
    <n v="1700"/>
    <m/>
    <m/>
    <n v="0"/>
    <n v="0"/>
    <n v="0"/>
    <n v="684"/>
    <n v="1"/>
    <m/>
    <m/>
    <m/>
    <m/>
    <m/>
    <m/>
    <m/>
    <m/>
    <m/>
    <m/>
    <n v="1"/>
    <n v="1"/>
    <x v="6"/>
    <x v="6"/>
  </r>
  <r>
    <s v="134-1067"/>
    <m/>
    <x v="0"/>
    <s v="9 WASHBURN CT"/>
    <n v="101"/>
    <s v="MENDES LAURA &amp; MANUEL"/>
    <s v="MR30"/>
    <s v="ONE FAMILY"/>
    <s v="134//1067//"/>
    <n v="0.39007999999999998"/>
    <n v="1"/>
    <n v="1"/>
    <n v="1"/>
    <n v="1"/>
    <s v="SEPTIC"/>
    <n v="0"/>
    <n v="1"/>
    <n v="0"/>
    <s v="YES"/>
    <n v="0"/>
    <s v="134-1067"/>
    <s v="Public Water,Septic"/>
    <s v="SEPTIC"/>
    <s v="SEPTIC"/>
    <n v="0"/>
    <m/>
    <m/>
    <n v="1"/>
    <n v="1"/>
    <n v="2"/>
    <n v="544"/>
    <n v="1.3"/>
    <m/>
    <m/>
    <m/>
    <m/>
    <m/>
    <m/>
    <m/>
    <m/>
    <m/>
    <m/>
    <n v="1"/>
    <n v="1"/>
    <x v="6"/>
    <x v="6"/>
  </r>
  <r>
    <s v="134-1074"/>
    <m/>
    <x v="0"/>
    <s v="17 WASHBURN CT  OFF"/>
    <n v="130"/>
    <s v="BARBOZA TODD J"/>
    <s v="MR30"/>
    <s v="RES ACLNDV  MDL-00"/>
    <s v="134//1074//"/>
    <n v="3.9059999999999997E-2"/>
    <n v="0"/>
    <n v="0"/>
    <n v="0"/>
    <n v="0"/>
    <m/>
    <n v="0"/>
    <n v="0"/>
    <n v="0"/>
    <s v="YES"/>
    <n v="0"/>
    <s v="134-1074"/>
    <s v="Public Water,Septic"/>
    <s v="SEPTIC"/>
    <m/>
    <n v="0"/>
    <m/>
    <m/>
    <n v="0"/>
    <n v="0"/>
    <n v="0"/>
    <n v="0"/>
    <n v="0"/>
    <m/>
    <m/>
    <m/>
    <m/>
    <m/>
    <m/>
    <m/>
    <m/>
    <m/>
    <m/>
    <n v="1"/>
    <n v="1"/>
    <x v="6"/>
    <x v="6"/>
  </r>
  <r>
    <s v="134-1061"/>
    <m/>
    <x v="0"/>
    <s v="15 OAKDALE ST"/>
    <n v="101"/>
    <s v="BARROS MARY D"/>
    <s v="MR30"/>
    <s v="ONE FAMILY"/>
    <s v="134//1061//"/>
    <n v="0.11824999999999999"/>
    <n v="1"/>
    <n v="1"/>
    <n v="1"/>
    <n v="1"/>
    <s v="SEPTIC"/>
    <n v="0"/>
    <n v="1"/>
    <n v="6700"/>
    <s v="YES"/>
    <n v="6700"/>
    <s v="134-1061"/>
    <s v="Public Water,Septic"/>
    <s v="SEPTIC"/>
    <s v="SEPTIC"/>
    <n v="6700"/>
    <m/>
    <m/>
    <n v="1"/>
    <n v="1"/>
    <n v="2"/>
    <n v="712"/>
    <n v="1"/>
    <m/>
    <m/>
    <m/>
    <m/>
    <m/>
    <m/>
    <m/>
    <m/>
    <m/>
    <m/>
    <n v="1"/>
    <n v="1"/>
    <x v="6"/>
    <x v="6"/>
  </r>
  <r>
    <s v="UNK1177"/>
    <s v="FEE"/>
    <x v="0"/>
    <s v="CHAPEL LN"/>
    <n v="0"/>
    <m/>
    <m/>
    <m/>
    <m/>
    <n v="0.12651999999999999"/>
    <n v="0"/>
    <n v="0"/>
    <n v="0"/>
    <n v="0"/>
    <m/>
    <n v="0"/>
    <n v="0"/>
    <n v="0"/>
    <s v="NO_W2"/>
    <n v="0"/>
    <m/>
    <m/>
    <m/>
    <m/>
    <n v="0"/>
    <m/>
    <m/>
    <n v="0"/>
    <n v="0"/>
    <n v="0"/>
    <n v="0"/>
    <n v="0"/>
    <s v="Not in new Assr DB, Makepe?, old info"/>
    <m/>
    <m/>
    <m/>
    <m/>
    <m/>
    <m/>
    <m/>
    <m/>
    <m/>
    <n v="1"/>
    <n v="1"/>
    <x v="6"/>
    <x v="6"/>
  </r>
  <r>
    <s v="61-1168"/>
    <m/>
    <x v="0"/>
    <s v="69 MARION RD REAR"/>
    <n v="101"/>
    <s v="O BRIEN ROBERT G"/>
    <s v="MR30"/>
    <s v="ONE FAMILY"/>
    <s v="61//1168//"/>
    <n v="0.30238999999999999"/>
    <n v="0"/>
    <n v="0"/>
    <n v="1"/>
    <n v="1"/>
    <s v="SEWER"/>
    <n v="1"/>
    <n v="1"/>
    <n v="4500"/>
    <s v="YES"/>
    <n v="0"/>
    <s v="61-1168"/>
    <s v="Public Water,Public Sewer"/>
    <s v="SEWER"/>
    <s v="SEWER"/>
    <n v="4500"/>
    <m/>
    <m/>
    <n v="0"/>
    <n v="0"/>
    <n v="3"/>
    <n v="1139"/>
    <n v="1.5"/>
    <m/>
    <m/>
    <m/>
    <m/>
    <m/>
    <m/>
    <m/>
    <m/>
    <m/>
    <m/>
    <n v="1"/>
    <n v="1"/>
    <x v="4"/>
    <x v="4"/>
  </r>
  <r>
    <s v="UNK1205"/>
    <s v="FEE"/>
    <x v="0"/>
    <s v="160 HIGH ST"/>
    <n v="111"/>
    <s v="PAYNE THOMAS J"/>
    <s v="MR30"/>
    <s v="APT 4-8"/>
    <m/>
    <n v="0.43575000000000003"/>
    <n v="0"/>
    <n v="0"/>
    <n v="1"/>
    <n v="1"/>
    <s v="SEWER"/>
    <n v="0"/>
    <n v="0"/>
    <n v="0"/>
    <s v="NO_W2"/>
    <n v="0"/>
    <m/>
    <m/>
    <m/>
    <s v="SEWER"/>
    <n v="0"/>
    <m/>
    <m/>
    <n v="0"/>
    <n v="0"/>
    <n v="0"/>
    <n v="0"/>
    <n v="0"/>
    <s v="Not in NEW Assr DB, NOW 5 CONDOS?"/>
    <m/>
    <m/>
    <m/>
    <m/>
    <m/>
    <m/>
    <m/>
    <m/>
    <m/>
    <n v="1"/>
    <n v="1"/>
    <x v="6"/>
    <x v="6"/>
  </r>
  <r>
    <s v="61-M1"/>
    <m/>
    <x v="0"/>
    <s v="2 MORSE AVE"/>
    <n v="101"/>
    <s v="KELSCH JOHN F"/>
    <s v="MR30"/>
    <s v="ONE FAMILY"/>
    <s v="61//M1//"/>
    <n v="0.22667000000000001"/>
    <n v="0"/>
    <n v="0"/>
    <n v="1"/>
    <n v="1"/>
    <s v="SEWER"/>
    <n v="1"/>
    <n v="1"/>
    <n v="13900"/>
    <s v="YES"/>
    <n v="0"/>
    <s v="61-M1"/>
    <s v="Public Water,Public Sewer"/>
    <s v="SEWER"/>
    <s v="SEWER"/>
    <n v="13900"/>
    <m/>
    <m/>
    <n v="0"/>
    <n v="0"/>
    <n v="3"/>
    <n v="1953"/>
    <n v="1.5"/>
    <m/>
    <m/>
    <m/>
    <m/>
    <m/>
    <m/>
    <m/>
    <m/>
    <m/>
    <m/>
    <n v="1"/>
    <n v="1"/>
    <x v="6"/>
    <x v="6"/>
  </r>
  <r>
    <s v="134-1071"/>
    <m/>
    <x v="0"/>
    <s v="11 WASHBURN CT"/>
    <n v="101"/>
    <s v="FILKINS SCOTT"/>
    <s v="MR30"/>
    <s v="ONE FAMILY"/>
    <s v="134//1071//"/>
    <n v="0.32436999999999999"/>
    <n v="1"/>
    <n v="1"/>
    <n v="1"/>
    <n v="1"/>
    <s v="SEPTIC"/>
    <n v="0"/>
    <n v="1"/>
    <n v="8200"/>
    <s v="YES"/>
    <n v="8200"/>
    <s v="134-1071"/>
    <s v="Public Water,Septic"/>
    <s v="SEPTIC"/>
    <s v="SEPTIC"/>
    <n v="8200"/>
    <m/>
    <m/>
    <n v="1"/>
    <n v="1"/>
    <n v="3"/>
    <n v="1217"/>
    <n v="1.75"/>
    <m/>
    <m/>
    <m/>
    <m/>
    <m/>
    <m/>
    <m/>
    <m/>
    <m/>
    <m/>
    <n v="1"/>
    <n v="1"/>
    <x v="6"/>
    <x v="6"/>
  </r>
  <r>
    <s v="134-1048"/>
    <m/>
    <x v="0"/>
    <s v="16 OAKDALE ST"/>
    <n v="101"/>
    <s v="GONCALVES HENRIQUE J &amp; JENNIE ANN"/>
    <s v="MR30"/>
    <s v="ONE FAMILY"/>
    <s v="134//1048//"/>
    <n v="0.56201000000000001"/>
    <n v="1"/>
    <n v="1"/>
    <n v="1"/>
    <n v="1"/>
    <s v="SEPTIC"/>
    <n v="0"/>
    <n v="1"/>
    <n v="3500"/>
    <s v="YES"/>
    <n v="3500"/>
    <s v="134-1048"/>
    <s v="Public Water,Septic"/>
    <s v="SEPTIC"/>
    <s v="SEPTIC"/>
    <n v="3500"/>
    <m/>
    <m/>
    <n v="1"/>
    <n v="1"/>
    <n v="4"/>
    <n v="1302"/>
    <n v="1.5"/>
    <m/>
    <m/>
    <m/>
    <m/>
    <m/>
    <m/>
    <m/>
    <m/>
    <m/>
    <m/>
    <n v="2"/>
    <n v="1"/>
    <x v="6"/>
    <x v="6"/>
  </r>
  <r>
    <s v="134-FA"/>
    <m/>
    <x v="0"/>
    <s v="7 CHERRY ST"/>
    <n v="101"/>
    <s v="VAUGHN NANCY J"/>
    <s v="MR30"/>
    <s v="ONE FAMILY"/>
    <s v="134//FA//"/>
    <n v="0.46282000000000001"/>
    <n v="1"/>
    <n v="1"/>
    <n v="1"/>
    <n v="1"/>
    <s v="SEPTIC"/>
    <n v="0"/>
    <n v="1"/>
    <n v="6900"/>
    <s v="YES"/>
    <n v="6900"/>
    <s v="134-FA"/>
    <s v="Public Water,Septic"/>
    <s v="SEPTIC"/>
    <s v="SEPTIC"/>
    <n v="6900"/>
    <m/>
    <m/>
    <n v="1"/>
    <n v="1"/>
    <n v="4"/>
    <n v="1600"/>
    <n v="2"/>
    <m/>
    <m/>
    <m/>
    <m/>
    <m/>
    <m/>
    <m/>
    <m/>
    <m/>
    <m/>
    <n v="1"/>
    <n v="1"/>
    <x v="6"/>
    <x v="6"/>
  </r>
  <r>
    <s v="134-1097B"/>
    <m/>
    <x v="0"/>
    <s v="0 APPLE ST"/>
    <n v="903"/>
    <s v="TOWN OF WAREHAM"/>
    <s v="MR30"/>
    <s v="MUNICIPAL  MDL-00"/>
    <s v="134//1097/B/"/>
    <n v="0.31358000000000003"/>
    <n v="0"/>
    <n v="0"/>
    <n v="0"/>
    <n v="0"/>
    <m/>
    <n v="0"/>
    <n v="0"/>
    <n v="0"/>
    <s v="YES"/>
    <n v="0"/>
    <s v="134-1097B"/>
    <s v="Public Water,Septic"/>
    <s v="SEPTIC"/>
    <m/>
    <n v="0"/>
    <m/>
    <m/>
    <n v="0"/>
    <n v="0"/>
    <n v="0"/>
    <n v="0"/>
    <n v="0"/>
    <m/>
    <m/>
    <m/>
    <m/>
    <m/>
    <m/>
    <m/>
    <m/>
    <m/>
    <m/>
    <n v="0"/>
    <n v="1"/>
    <x v="6"/>
    <x v="6"/>
  </r>
  <r>
    <s v="43-1025B"/>
    <m/>
    <x v="0"/>
    <s v="19 KNOWLES AVE"/>
    <n v="131"/>
    <s v="WAREHAM LAND TRUST INC"/>
    <s v="MR30"/>
    <s v="RES ACLNPO  MDL-00"/>
    <s v="43//1025/B/"/>
    <n v="0.48026999999999997"/>
    <n v="0"/>
    <n v="0"/>
    <n v="0"/>
    <n v="0"/>
    <m/>
    <n v="0"/>
    <n v="0"/>
    <n v="0"/>
    <s v="YES"/>
    <n v="0"/>
    <s v="43-1025B"/>
    <s v="Public Water,Septic"/>
    <s v="SEPTIC"/>
    <m/>
    <n v="0"/>
    <s v="fee simple"/>
    <s v="YES"/>
    <n v="0"/>
    <n v="0"/>
    <n v="0"/>
    <n v="0"/>
    <n v="0"/>
    <m/>
    <m/>
    <m/>
    <m/>
    <m/>
    <m/>
    <m/>
    <m/>
    <m/>
    <m/>
    <n v="1"/>
    <n v="1"/>
    <x v="6"/>
    <x v="6"/>
  </r>
  <r>
    <s v="134-H23"/>
    <m/>
    <x v="0"/>
    <s v="17 AVENUE A"/>
    <n v="101"/>
    <s v="US BANK NATIONAL ASSOC"/>
    <s v="MR30"/>
    <s v="ONE FAMILY"/>
    <s v="134//H23//"/>
    <n v="0.48397000000000001"/>
    <n v="1"/>
    <n v="1"/>
    <n v="1"/>
    <n v="1"/>
    <s v="SEPTIC"/>
    <n v="0"/>
    <n v="1"/>
    <n v="10000"/>
    <s v="NO_W1"/>
    <n v="10000"/>
    <s v="134-H23"/>
    <s v="Public Water,Septic"/>
    <s v="SEPTIC"/>
    <s v="SEPTIC"/>
    <n v="10000"/>
    <m/>
    <m/>
    <n v="1"/>
    <n v="1"/>
    <n v="3"/>
    <n v="3195"/>
    <n v="2"/>
    <m/>
    <m/>
    <m/>
    <m/>
    <m/>
    <m/>
    <m/>
    <m/>
    <m/>
    <m/>
    <n v="2"/>
    <n v="1"/>
    <x v="6"/>
    <x v="6"/>
  </r>
  <r>
    <s v="134-1093"/>
    <m/>
    <x v="0"/>
    <s v="0 WASHBURN CT"/>
    <n v="132"/>
    <s v="DEMERITTE JUNE"/>
    <s v="MR30"/>
    <s v="RES ACLNUD  MDL-00"/>
    <s v="134//1093//"/>
    <n v="2.6689999999999998E-2"/>
    <n v="0"/>
    <n v="0"/>
    <n v="0"/>
    <n v="0"/>
    <m/>
    <n v="0"/>
    <n v="0"/>
    <n v="0"/>
    <s v="YES"/>
    <n v="0"/>
    <s v="134-1093"/>
    <s v="Public Water,Septic"/>
    <s v="SEPTIC"/>
    <m/>
    <n v="0"/>
    <m/>
    <m/>
    <n v="0"/>
    <n v="0"/>
    <n v="0"/>
    <n v="0"/>
    <n v="0"/>
    <m/>
    <m/>
    <m/>
    <m/>
    <m/>
    <m/>
    <m/>
    <m/>
    <m/>
    <m/>
    <n v="1"/>
    <n v="1"/>
    <x v="6"/>
    <x v="6"/>
  </r>
  <r>
    <s v="LAND_NOPARC"/>
    <m/>
    <x v="0"/>
    <m/>
    <n v="0"/>
    <m/>
    <m/>
    <m/>
    <m/>
    <n v="3.98E-3"/>
    <n v="0"/>
    <n v="0"/>
    <n v="0"/>
    <n v="0"/>
    <m/>
    <n v="0"/>
    <n v="0"/>
    <n v="0"/>
    <s v="NO"/>
    <n v="0"/>
    <m/>
    <m/>
    <m/>
    <m/>
    <n v="0"/>
    <m/>
    <m/>
    <n v="0"/>
    <n v="0"/>
    <n v="0"/>
    <n v="0"/>
    <n v="0"/>
    <m/>
    <m/>
    <m/>
    <m/>
    <m/>
    <m/>
    <m/>
    <m/>
    <m/>
    <m/>
    <n v="0"/>
    <n v="1"/>
    <x v="6"/>
    <x v="6"/>
  </r>
  <r>
    <s v="134-1058"/>
    <m/>
    <x v="0"/>
    <s v="17 OAKDALE ST"/>
    <n v="132"/>
    <s v="SILVIA CHARLES"/>
    <s v="MR30"/>
    <s v="RES ACLNUD  MDL-00"/>
    <s v="134//1058//"/>
    <n v="2.7730000000000001E-2"/>
    <n v="0"/>
    <n v="0"/>
    <n v="0"/>
    <n v="0"/>
    <m/>
    <n v="0"/>
    <n v="0"/>
    <n v="0"/>
    <s v="YES"/>
    <n v="0"/>
    <s v="134-1058"/>
    <s v="Public Water,Septic"/>
    <s v="SEPTIC"/>
    <m/>
    <n v="0"/>
    <m/>
    <m/>
    <n v="0"/>
    <n v="0"/>
    <n v="0"/>
    <n v="0"/>
    <n v="0"/>
    <m/>
    <m/>
    <m/>
    <m/>
    <m/>
    <m/>
    <m/>
    <m/>
    <m/>
    <m/>
    <n v="1"/>
    <n v="1"/>
    <x v="6"/>
    <x v="6"/>
  </r>
  <r>
    <s v="47-1081B"/>
    <m/>
    <x v="0"/>
    <s v="9 LADNER LN"/>
    <n v="111"/>
    <s v="TAMAGINI BARBARA A"/>
    <s v="MR30"/>
    <s v="APT 4-8  MDL-94"/>
    <s v="47//1081/B/"/>
    <n v="0.14502999999999999"/>
    <n v="0"/>
    <n v="0"/>
    <n v="1"/>
    <n v="1"/>
    <s v="SEWER"/>
    <n v="1"/>
    <n v="1"/>
    <n v="7300"/>
    <s v="YES"/>
    <n v="0"/>
    <s v="47-1081B"/>
    <s v="All Public"/>
    <s v="SEWER"/>
    <s v="SEWER"/>
    <n v="7300"/>
    <m/>
    <m/>
    <n v="0"/>
    <n v="0"/>
    <n v="4"/>
    <n v="2273"/>
    <n v="2"/>
    <m/>
    <m/>
    <m/>
    <m/>
    <m/>
    <m/>
    <m/>
    <m/>
    <m/>
    <m/>
    <n v="1"/>
    <n v="1"/>
    <x v="6"/>
    <x v="6"/>
  </r>
  <r>
    <s v="134-1060"/>
    <m/>
    <x v="0"/>
    <s v="0 WASHBURN CT"/>
    <n v="132"/>
    <s v="SILVIA CHARLES"/>
    <s v="MR30"/>
    <s v="RES ACLNUD  MDL-00"/>
    <s v="134//1060//"/>
    <n v="8.6749999999999994E-2"/>
    <n v="0"/>
    <n v="0"/>
    <n v="0"/>
    <n v="0"/>
    <m/>
    <n v="0"/>
    <n v="0"/>
    <n v="0"/>
    <s v="YES"/>
    <n v="0"/>
    <s v="134-1060"/>
    <s v="Public Water,Septic"/>
    <s v="SEPTIC"/>
    <m/>
    <n v="0"/>
    <m/>
    <m/>
    <n v="0"/>
    <n v="0"/>
    <n v="0"/>
    <n v="0"/>
    <n v="0"/>
    <m/>
    <m/>
    <m/>
    <m/>
    <m/>
    <m/>
    <m/>
    <m/>
    <m/>
    <m/>
    <n v="1"/>
    <n v="1"/>
    <x v="6"/>
    <x v="6"/>
  </r>
  <r>
    <s v="134-1077"/>
    <m/>
    <x v="0"/>
    <s v="6 CHERRY ST"/>
    <n v="906"/>
    <s v="AZEVEDO JOHN N ET ALS"/>
    <s v="MR30"/>
    <s v="CHURCH ETC  MDL-00"/>
    <s v="134//1077//"/>
    <n v="0.18703"/>
    <n v="1"/>
    <n v="1"/>
    <n v="1"/>
    <n v="1"/>
    <s v="SEPTIC"/>
    <n v="0"/>
    <n v="1"/>
    <n v="0"/>
    <s v="YES"/>
    <n v="0"/>
    <s v="134-1077"/>
    <s v="Public Water,Septic"/>
    <s v="SEPTIC"/>
    <s v="SEPTIC"/>
    <n v="0"/>
    <m/>
    <m/>
    <n v="1"/>
    <n v="1"/>
    <n v="0"/>
    <n v="0"/>
    <n v="0"/>
    <m/>
    <m/>
    <m/>
    <m/>
    <m/>
    <m/>
    <m/>
    <m/>
    <m/>
    <m/>
    <n v="1"/>
    <n v="1"/>
    <x v="6"/>
    <x v="6"/>
  </r>
  <r>
    <s v="61-1165"/>
    <m/>
    <x v="0"/>
    <s v="65 MARION RD"/>
    <n v="101"/>
    <s v="SMITH MURIEL L LIFE ESTATE"/>
    <s v="MR30"/>
    <s v="ONE FAMILY"/>
    <s v="61//1165//"/>
    <n v="0.31442999999999999"/>
    <n v="0"/>
    <n v="0"/>
    <n v="1"/>
    <n v="1"/>
    <s v="SEWER"/>
    <n v="1"/>
    <n v="0"/>
    <n v="0"/>
    <s v="YES"/>
    <n v="0"/>
    <s v="61-1165"/>
    <s v="Public Water,Public Sewer"/>
    <s v="SEWER"/>
    <s v="SEWER"/>
    <n v="0"/>
    <m/>
    <m/>
    <n v="0"/>
    <n v="0"/>
    <n v="3"/>
    <n v="1383"/>
    <n v="1.9"/>
    <m/>
    <m/>
    <m/>
    <m/>
    <m/>
    <m/>
    <m/>
    <m/>
    <m/>
    <m/>
    <n v="1"/>
    <n v="1"/>
    <x v="4"/>
    <x v="4"/>
  </r>
  <r>
    <s v="134-8"/>
    <m/>
    <x v="0"/>
    <s v="10 OAKDALE HEIGHTS LN"/>
    <n v="101"/>
    <s v="ANDREWS ANGEL O"/>
    <s v="MR30"/>
    <s v="ONE FAMILY"/>
    <s v="134//8//"/>
    <n v="0.34049000000000001"/>
    <n v="1"/>
    <n v="1"/>
    <n v="1"/>
    <n v="1"/>
    <s v="SEPTIC"/>
    <n v="0"/>
    <n v="1"/>
    <n v="14700"/>
    <s v="YES"/>
    <n v="14700"/>
    <s v="134-8"/>
    <m/>
    <m/>
    <s v="SEPTIC"/>
    <n v="14700"/>
    <m/>
    <m/>
    <n v="1"/>
    <n v="1"/>
    <n v="3"/>
    <n v="1515"/>
    <n v="1.75"/>
    <m/>
    <m/>
    <m/>
    <m/>
    <m/>
    <m/>
    <m/>
    <m/>
    <m/>
    <m/>
    <n v="1"/>
    <n v="1"/>
    <x v="6"/>
    <x v="6"/>
  </r>
  <r>
    <s v="134-1075"/>
    <m/>
    <x v="0"/>
    <s v="17 WASHBURN CT"/>
    <n v="101"/>
    <s v="BARBOZA TODD J"/>
    <s v="MR30"/>
    <s v="ONE FAMILY"/>
    <s v="134//1075//"/>
    <n v="9.9570000000000006E-2"/>
    <n v="1"/>
    <n v="1"/>
    <n v="1"/>
    <n v="1"/>
    <s v="SEPTIC"/>
    <n v="0"/>
    <n v="0"/>
    <n v="0"/>
    <s v="YES"/>
    <n v="0"/>
    <s v="134-1075"/>
    <s v="Public Water,Septic"/>
    <s v="SEPTIC"/>
    <s v="SEPTIC"/>
    <n v="0"/>
    <m/>
    <m/>
    <n v="1"/>
    <n v="1"/>
    <n v="4"/>
    <n v="2064"/>
    <n v="2"/>
    <m/>
    <m/>
    <m/>
    <m/>
    <m/>
    <m/>
    <m/>
    <m/>
    <m/>
    <m/>
    <n v="1"/>
    <n v="1"/>
    <x v="6"/>
    <x v="6"/>
  </r>
  <r>
    <s v="47-1082A"/>
    <m/>
    <x v="0"/>
    <s v="149 HIGH ST"/>
    <n v="104"/>
    <s v="ROUSTOM SIRRY A &amp; CONSTANCE A"/>
    <s v="MR30"/>
    <s v="TWO FAMILY"/>
    <s v="47//1082/A/"/>
    <n v="0.32586999999999999"/>
    <n v="0"/>
    <n v="0"/>
    <n v="1"/>
    <n v="1"/>
    <s v="SEWER"/>
    <n v="1"/>
    <n v="1"/>
    <n v="7700"/>
    <s v="YES"/>
    <n v="0"/>
    <s v="47-1082A"/>
    <s v="All Public"/>
    <s v="SEWER"/>
    <s v="SEWER"/>
    <n v="7700"/>
    <m/>
    <m/>
    <n v="0"/>
    <n v="0"/>
    <n v="4"/>
    <n v="2788"/>
    <n v="2"/>
    <m/>
    <m/>
    <m/>
    <m/>
    <m/>
    <m/>
    <m/>
    <m/>
    <m/>
    <m/>
    <n v="1"/>
    <n v="1"/>
    <x v="6"/>
    <x v="6"/>
  </r>
  <r>
    <s v="LAND_NOPARC"/>
    <m/>
    <x v="0"/>
    <m/>
    <n v="0"/>
    <m/>
    <m/>
    <m/>
    <m/>
    <n v="1.97E-3"/>
    <n v="0"/>
    <n v="0"/>
    <n v="0"/>
    <n v="0"/>
    <m/>
    <n v="0"/>
    <n v="0"/>
    <n v="0"/>
    <s v="NO"/>
    <n v="0"/>
    <m/>
    <m/>
    <m/>
    <m/>
    <n v="0"/>
    <m/>
    <m/>
    <n v="0"/>
    <n v="0"/>
    <n v="0"/>
    <n v="0"/>
    <n v="0"/>
    <m/>
    <m/>
    <m/>
    <m/>
    <m/>
    <m/>
    <m/>
    <m/>
    <m/>
    <m/>
    <n v="0"/>
    <n v="1"/>
    <x v="6"/>
    <x v="6"/>
  </r>
  <r>
    <s v="47-1083"/>
    <m/>
    <x v="0"/>
    <s v="155 HIGH ST"/>
    <n v="101"/>
    <s v="CORREIA DEBORAH L"/>
    <s v="MR30"/>
    <s v="ONE FAMILY"/>
    <s v="47//1083//"/>
    <n v="6.2710000000000002E-2"/>
    <n v="0"/>
    <n v="0"/>
    <n v="1"/>
    <n v="1"/>
    <s v="SEWER"/>
    <n v="1"/>
    <n v="1"/>
    <n v="3300"/>
    <s v="YES"/>
    <n v="0"/>
    <s v="47-1083"/>
    <s v="All Public"/>
    <s v="SEWER"/>
    <s v="SEWER"/>
    <n v="3300"/>
    <m/>
    <m/>
    <n v="0"/>
    <n v="0"/>
    <n v="3"/>
    <n v="924"/>
    <n v="1"/>
    <m/>
    <m/>
    <m/>
    <m/>
    <m/>
    <m/>
    <m/>
    <m/>
    <m/>
    <m/>
    <n v="1"/>
    <n v="1"/>
    <x v="6"/>
    <x v="6"/>
  </r>
  <r>
    <s v="LAND_NOPARC"/>
    <m/>
    <x v="0"/>
    <m/>
    <n v="0"/>
    <m/>
    <m/>
    <m/>
    <m/>
    <n v="1.7129999999999999E-2"/>
    <n v="0"/>
    <n v="0"/>
    <n v="0"/>
    <n v="0"/>
    <m/>
    <n v="0"/>
    <n v="0"/>
    <n v="0"/>
    <s v="NO"/>
    <n v="0"/>
    <m/>
    <m/>
    <m/>
    <m/>
    <n v="0"/>
    <m/>
    <m/>
    <n v="0"/>
    <n v="0"/>
    <n v="0"/>
    <n v="0"/>
    <n v="0"/>
    <m/>
    <m/>
    <m/>
    <m/>
    <m/>
    <m/>
    <m/>
    <m/>
    <m/>
    <m/>
    <n v="0"/>
    <n v="1"/>
    <x v="6"/>
    <x v="6"/>
  </r>
  <r>
    <s v="134-F107"/>
    <m/>
    <x v="0"/>
    <s v="7 APPLE ST"/>
    <n v="101"/>
    <s v="MENDES SAUNDRA M"/>
    <s v="MR30"/>
    <s v="ONE FAMILY"/>
    <s v="134//F107//"/>
    <n v="0.43902000000000002"/>
    <n v="1"/>
    <n v="1"/>
    <n v="1"/>
    <n v="1"/>
    <s v="SEPTIC"/>
    <n v="0"/>
    <n v="1"/>
    <n v="5000"/>
    <s v="YES"/>
    <n v="5000"/>
    <s v="134-F107"/>
    <s v="Public Water,Septic"/>
    <s v="SEPTIC"/>
    <s v="SEPTIC"/>
    <n v="5000"/>
    <m/>
    <m/>
    <n v="1"/>
    <n v="1"/>
    <n v="3"/>
    <n v="1328"/>
    <n v="1"/>
    <m/>
    <m/>
    <m/>
    <m/>
    <m/>
    <m/>
    <m/>
    <m/>
    <m/>
    <m/>
    <n v="1"/>
    <n v="1"/>
    <x v="6"/>
    <x v="6"/>
  </r>
  <r>
    <s v="134-1059"/>
    <m/>
    <x v="0"/>
    <s v="17 OAKDALE ST"/>
    <n v="132"/>
    <s v="BARROS CHARLES"/>
    <s v="MR30"/>
    <s v="RES ACLNUD  MDL-00"/>
    <s v="134//1059//"/>
    <n v="1.9099999999999999E-2"/>
    <n v="0"/>
    <n v="0"/>
    <n v="0"/>
    <n v="0"/>
    <m/>
    <n v="0"/>
    <n v="0"/>
    <n v="0"/>
    <s v="YES"/>
    <n v="0"/>
    <s v="134-1059"/>
    <s v="Public Water,Septic"/>
    <s v="SEPTIC"/>
    <m/>
    <n v="0"/>
    <m/>
    <m/>
    <n v="0"/>
    <n v="0"/>
    <n v="0"/>
    <n v="0"/>
    <n v="0"/>
    <m/>
    <m/>
    <m/>
    <m/>
    <m/>
    <m/>
    <m/>
    <m/>
    <m/>
    <m/>
    <n v="1"/>
    <n v="1"/>
    <x v="6"/>
    <x v="6"/>
  </r>
  <r>
    <s v="61-M15"/>
    <m/>
    <x v="0"/>
    <s v="1 MORSE AVE"/>
    <n v="101"/>
    <s v="MARION ROAD PROF BLDG LLC"/>
    <s v="MR30"/>
    <s v="ONE FAMILY"/>
    <s v="61//M15//"/>
    <n v="0.24313000000000001"/>
    <n v="0"/>
    <n v="0"/>
    <n v="1"/>
    <n v="1"/>
    <s v="SEWER"/>
    <n v="0"/>
    <n v="1"/>
    <n v="0"/>
    <s v="YES"/>
    <n v="0"/>
    <s v="61-M15"/>
    <s v="Public Water,Public Sewer"/>
    <s v="SEWER"/>
    <s v="SEWER"/>
    <n v="0"/>
    <m/>
    <m/>
    <n v="0"/>
    <n v="0"/>
    <n v="2"/>
    <n v="835"/>
    <n v="1"/>
    <m/>
    <m/>
    <m/>
    <m/>
    <m/>
    <m/>
    <m/>
    <m/>
    <m/>
    <m/>
    <n v="1"/>
    <n v="1"/>
    <x v="6"/>
    <x v="6"/>
  </r>
  <r>
    <s v="43-1034"/>
    <m/>
    <x v="0"/>
    <s v="1 CHAPEL LN"/>
    <n v="101"/>
    <s v="GRIFFIN MARK P"/>
    <s v="MR30"/>
    <s v="ONE FAMILY"/>
    <s v="43//1034//"/>
    <n v="7.1370000000000003E-2"/>
    <n v="1"/>
    <n v="1"/>
    <n v="1"/>
    <n v="1"/>
    <s v="SEPTIC"/>
    <n v="0"/>
    <n v="1"/>
    <n v="15100"/>
    <s v="YES"/>
    <n v="15100"/>
    <s v="43-1034"/>
    <s v="Public Water,Septic"/>
    <s v="SEPTIC"/>
    <s v="SEPTIC"/>
    <n v="15100"/>
    <m/>
    <m/>
    <n v="1"/>
    <n v="1"/>
    <n v="2"/>
    <n v="1145"/>
    <n v="1"/>
    <m/>
    <m/>
    <m/>
    <m/>
    <m/>
    <m/>
    <m/>
    <m/>
    <m/>
    <m/>
    <n v="1"/>
    <n v="1"/>
    <x v="6"/>
    <x v="6"/>
  </r>
  <r>
    <s v="61-1164"/>
    <m/>
    <x v="0"/>
    <s v="59 MARION RD"/>
    <n v="903"/>
    <s v="TOWN OF WAREHAM"/>
    <s v="MR30"/>
    <s v="MUNICIPAL  MDL-00"/>
    <s v="61//1164//"/>
    <n v="0.55954000000000004"/>
    <n v="0"/>
    <n v="0"/>
    <n v="0"/>
    <n v="0"/>
    <m/>
    <n v="0"/>
    <n v="1"/>
    <n v="34600"/>
    <s v="YES"/>
    <n v="0"/>
    <s v="61-1164"/>
    <s v="All Public"/>
    <s v="SEWER"/>
    <m/>
    <n v="34600"/>
    <m/>
    <m/>
    <n v="0"/>
    <n v="0"/>
    <n v="0"/>
    <n v="0"/>
    <n v="0"/>
    <m/>
    <m/>
    <m/>
    <m/>
    <m/>
    <m/>
    <m/>
    <m/>
    <m/>
    <m/>
    <n v="0"/>
    <n v="1"/>
    <x v="4"/>
    <x v="4"/>
  </r>
  <r>
    <s v="47-1154"/>
    <m/>
    <x v="0"/>
    <s v="311 MAIN ST"/>
    <n v="903"/>
    <s v="WAREHAM FIRE DISTRICT"/>
    <s v="WRVL"/>
    <s v="MUNICIPAL  MDL-94"/>
    <s v="47//1154//"/>
    <n v="0.10813"/>
    <n v="0"/>
    <n v="0"/>
    <n v="1"/>
    <n v="1"/>
    <s v="SEWER"/>
    <n v="1"/>
    <n v="1"/>
    <n v="1400"/>
    <s v="YES"/>
    <n v="0"/>
    <s v="47-1154"/>
    <s v="All Public"/>
    <s v="SEWER"/>
    <s v="SEWER"/>
    <n v="1400"/>
    <m/>
    <m/>
    <n v="0"/>
    <n v="0"/>
    <n v="0"/>
    <n v="1344"/>
    <n v="1"/>
    <m/>
    <m/>
    <m/>
    <m/>
    <m/>
    <m/>
    <m/>
    <m/>
    <m/>
    <m/>
    <n v="1"/>
    <n v="1"/>
    <x v="6"/>
    <x v="6"/>
  </r>
  <r>
    <s v="134-6"/>
    <m/>
    <x v="0"/>
    <s v="7 OAKDALE HEIGHTS LN"/>
    <n v="101"/>
    <s v="PIERCE JEFFREY R"/>
    <s v="MR30"/>
    <s v="ONE FAMILY"/>
    <s v="134//6//"/>
    <n v="0.33267999999999998"/>
    <n v="1"/>
    <n v="1"/>
    <n v="1"/>
    <n v="1"/>
    <s v="SEPTIC"/>
    <n v="0"/>
    <n v="1"/>
    <n v="10300"/>
    <s v="YES"/>
    <n v="10300"/>
    <s v="134-6"/>
    <m/>
    <m/>
    <s v="SEPTIC"/>
    <n v="10300"/>
    <m/>
    <m/>
    <n v="1"/>
    <n v="1"/>
    <n v="3"/>
    <n v="1423"/>
    <n v="1.75"/>
    <m/>
    <m/>
    <m/>
    <m/>
    <m/>
    <m/>
    <m/>
    <m/>
    <m/>
    <m/>
    <n v="1"/>
    <n v="1"/>
    <x v="6"/>
    <x v="6"/>
  </r>
  <r>
    <s v="61-M2"/>
    <m/>
    <x v="0"/>
    <s v="4 MORSE AVE"/>
    <n v="101"/>
    <s v="BARRETT HERBERT J"/>
    <s v="MR30"/>
    <s v="ONE FAMILY"/>
    <s v="61//M2//"/>
    <n v="0.13191"/>
    <n v="0"/>
    <n v="0"/>
    <n v="1"/>
    <n v="1"/>
    <s v="SEWER"/>
    <n v="1"/>
    <n v="1"/>
    <n v="8300"/>
    <s v="YES"/>
    <n v="0"/>
    <s v="61-M2"/>
    <m/>
    <m/>
    <s v="SEWER"/>
    <n v="8300"/>
    <m/>
    <m/>
    <n v="0"/>
    <n v="0"/>
    <n v="3"/>
    <n v="1684"/>
    <n v="1.75"/>
    <m/>
    <m/>
    <m/>
    <m/>
    <m/>
    <m/>
    <m/>
    <m/>
    <m/>
    <m/>
    <n v="1"/>
    <n v="1"/>
    <x v="6"/>
    <x v="6"/>
  </r>
  <r>
    <s v="61-G19"/>
    <m/>
    <x v="0"/>
    <s v="92 GIBBS AVE"/>
    <n v="101"/>
    <s v="MESSINA LORI ANN"/>
    <s v="MR30"/>
    <s v="ONE FAMILY"/>
    <s v="61//G19//"/>
    <n v="0.51917999999999997"/>
    <n v="0"/>
    <n v="0"/>
    <n v="1"/>
    <n v="1"/>
    <s v="SEWER"/>
    <n v="1"/>
    <n v="1"/>
    <n v="6000"/>
    <s v="YES"/>
    <n v="0"/>
    <s v="61-G19"/>
    <s v="All Public"/>
    <s v="SEWER"/>
    <s v="SEWER"/>
    <n v="6000"/>
    <m/>
    <m/>
    <n v="0"/>
    <n v="0"/>
    <n v="3"/>
    <n v="1568"/>
    <n v="2"/>
    <m/>
    <m/>
    <m/>
    <m/>
    <m/>
    <m/>
    <m/>
    <m/>
    <m/>
    <m/>
    <n v="2"/>
    <n v="1"/>
    <x v="4"/>
    <x v="4"/>
  </r>
  <r>
    <s v="47-1089B"/>
    <m/>
    <x v="0"/>
    <s v="330 MAIN ST"/>
    <n v="326"/>
    <s v="REVERE P REALTY CORP"/>
    <s v="WRVL"/>
    <s v="REST/CLUBS"/>
    <s v="47//1089/B/"/>
    <n v="0.76441999999999999"/>
    <n v="0"/>
    <n v="0"/>
    <n v="1"/>
    <n v="1"/>
    <s v="SEWER"/>
    <n v="1"/>
    <n v="1"/>
    <n v="3100"/>
    <s v="YES"/>
    <n v="0"/>
    <s v="47-1089B"/>
    <s v="All Public"/>
    <s v="SEWER"/>
    <s v="SEWER"/>
    <n v="3100"/>
    <m/>
    <m/>
    <n v="0"/>
    <n v="0"/>
    <n v="3"/>
    <n v="3437"/>
    <n v="2"/>
    <m/>
    <m/>
    <m/>
    <m/>
    <m/>
    <m/>
    <m/>
    <m/>
    <m/>
    <m/>
    <n v="1"/>
    <n v="1"/>
    <x v="6"/>
    <x v="6"/>
  </r>
  <r>
    <s v="LAND_NOPARC"/>
    <m/>
    <x v="0"/>
    <m/>
    <n v="0"/>
    <m/>
    <m/>
    <m/>
    <m/>
    <n v="1.2930000000000001E-2"/>
    <n v="0"/>
    <n v="0"/>
    <n v="0"/>
    <n v="0"/>
    <m/>
    <n v="0"/>
    <n v="0"/>
    <n v="0"/>
    <s v="NO"/>
    <n v="0"/>
    <m/>
    <m/>
    <m/>
    <m/>
    <n v="0"/>
    <m/>
    <m/>
    <n v="0"/>
    <n v="0"/>
    <n v="0"/>
    <n v="0"/>
    <n v="0"/>
    <m/>
    <m/>
    <m/>
    <m/>
    <m/>
    <m/>
    <m/>
    <m/>
    <m/>
    <m/>
    <n v="0"/>
    <n v="1"/>
    <x v="6"/>
    <x v="6"/>
  </r>
  <r>
    <s v="134-1056"/>
    <m/>
    <x v="0"/>
    <s v="19 OAKDALE ST"/>
    <n v="101"/>
    <s v="SILVIA CHARLES"/>
    <s v="MR30"/>
    <s v="ONE FAMILY"/>
    <s v="134//1056//"/>
    <n v="0.17523"/>
    <n v="1"/>
    <n v="1"/>
    <n v="1"/>
    <n v="1"/>
    <s v="SEPTIC"/>
    <n v="0"/>
    <n v="1"/>
    <n v="4700"/>
    <s v="YES"/>
    <n v="4700"/>
    <s v="134-1056"/>
    <s v="Public Water,Septic"/>
    <s v="SEPTIC"/>
    <s v="SEPTIC"/>
    <n v="4700"/>
    <m/>
    <m/>
    <n v="1"/>
    <n v="1"/>
    <n v="3"/>
    <n v="1310"/>
    <n v="1"/>
    <m/>
    <m/>
    <m/>
    <m/>
    <m/>
    <m/>
    <m/>
    <m/>
    <m/>
    <m/>
    <n v="1"/>
    <n v="1"/>
    <x v="6"/>
    <x v="6"/>
  </r>
  <r>
    <s v="47-1081C"/>
    <m/>
    <x v="0"/>
    <s v="11 LADNER LN"/>
    <n v="106"/>
    <s v="TAMAGINI BARBARA A"/>
    <s v="MR30"/>
    <s v="AC LND IMP  MDL-00"/>
    <s v="47//1081/C/"/>
    <n v="0.14826"/>
    <n v="0"/>
    <n v="0"/>
    <n v="1"/>
    <n v="1"/>
    <s v="SEWER"/>
    <n v="0"/>
    <n v="0"/>
    <n v="0"/>
    <s v="YES"/>
    <n v="0"/>
    <s v="47-1081C"/>
    <m/>
    <m/>
    <s v="SEWER"/>
    <n v="0"/>
    <m/>
    <m/>
    <n v="0"/>
    <n v="0"/>
    <n v="0"/>
    <n v="0"/>
    <n v="0"/>
    <m/>
    <m/>
    <m/>
    <m/>
    <m/>
    <m/>
    <m/>
    <m/>
    <m/>
    <m/>
    <n v="1"/>
    <n v="1"/>
    <x v="6"/>
    <x v="6"/>
  </r>
  <r>
    <s v="60-1024"/>
    <m/>
    <x v="0"/>
    <s v="113 GIBBS AVE"/>
    <n v="101"/>
    <s v="STJULIEN HENRY R"/>
    <s v="MR30"/>
    <s v="ONE FAMILY"/>
    <s v="60//1024//"/>
    <n v="1.6363300000000001"/>
    <n v="0"/>
    <n v="0"/>
    <n v="1"/>
    <n v="1"/>
    <s v="SEWER"/>
    <n v="1"/>
    <n v="0"/>
    <n v="0"/>
    <s v="YES"/>
    <n v="0"/>
    <s v="60-1024"/>
    <s v="Public Water,Public Sewer"/>
    <s v="SEWER"/>
    <s v="SEWER"/>
    <n v="0"/>
    <m/>
    <m/>
    <n v="0"/>
    <n v="0"/>
    <n v="5"/>
    <n v="2486"/>
    <n v="2"/>
    <m/>
    <m/>
    <m/>
    <m/>
    <m/>
    <m/>
    <m/>
    <m/>
    <m/>
    <m/>
    <n v="1"/>
    <n v="1"/>
    <x v="4"/>
    <x v="4"/>
  </r>
  <r>
    <s v="61-1163"/>
    <m/>
    <x v="0"/>
    <s v="0 MARION RD  OFF"/>
    <n v="903"/>
    <s v="TOWN OF WAREHAM"/>
    <s v="MR30"/>
    <s v="MUNICIPAL  MDL-00"/>
    <s v="61//1163//"/>
    <n v="0.17848"/>
    <n v="0"/>
    <n v="0"/>
    <n v="0"/>
    <n v="0"/>
    <m/>
    <n v="0"/>
    <n v="0"/>
    <n v="0"/>
    <s v="YES"/>
    <n v="0"/>
    <s v="61-1163"/>
    <s v="All Public"/>
    <s v="SEWER"/>
    <m/>
    <n v="0"/>
    <m/>
    <m/>
    <n v="0"/>
    <n v="0"/>
    <n v="0"/>
    <n v="0"/>
    <n v="0"/>
    <m/>
    <m/>
    <m/>
    <m/>
    <m/>
    <m/>
    <m/>
    <m/>
    <m/>
    <m/>
    <n v="1"/>
    <n v="1"/>
    <x v="6"/>
    <x v="6"/>
  </r>
  <r>
    <s v="134-1057"/>
    <m/>
    <x v="0"/>
    <s v="5 WASHBURN CT"/>
    <n v="101"/>
    <s v="LINDBERG MATTHEW J"/>
    <s v="MR30"/>
    <s v="ONE FAMILY"/>
    <s v="134//1057//"/>
    <n v="0.15218000000000001"/>
    <n v="1"/>
    <n v="1"/>
    <n v="1"/>
    <n v="1"/>
    <s v="SEPTIC"/>
    <n v="0"/>
    <n v="1"/>
    <n v="13100"/>
    <s v="YES"/>
    <n v="13100"/>
    <s v="134-1057"/>
    <s v="Public Water,Septic"/>
    <s v="SEPTIC"/>
    <s v="SEPTIC"/>
    <n v="13100"/>
    <m/>
    <m/>
    <n v="1"/>
    <n v="1"/>
    <n v="1"/>
    <n v="455"/>
    <n v="1"/>
    <m/>
    <m/>
    <m/>
    <m/>
    <m/>
    <m/>
    <m/>
    <m/>
    <m/>
    <m/>
    <n v="1"/>
    <n v="1"/>
    <x v="6"/>
    <x v="6"/>
  </r>
  <r>
    <s v="43-W36"/>
    <m/>
    <x v="0"/>
    <s v="26 LINWOOD AVE"/>
    <n v="101"/>
    <s v="DONAIS RICHARD J"/>
    <s v="MR30"/>
    <s v="ONE FAMILY"/>
    <s v="43//W36//"/>
    <n v="0.37728"/>
    <n v="1"/>
    <n v="1"/>
    <n v="1"/>
    <n v="1"/>
    <s v="SEPTIC"/>
    <n v="0"/>
    <n v="1"/>
    <n v="4400"/>
    <s v="YES"/>
    <n v="4400"/>
    <s v="43-W36"/>
    <s v="Public Water,Gas,Septic"/>
    <s v="SEPTIC"/>
    <s v="SEPTIC"/>
    <n v="4400"/>
    <m/>
    <m/>
    <n v="1"/>
    <n v="1"/>
    <n v="2"/>
    <n v="872"/>
    <n v="1"/>
    <m/>
    <m/>
    <m/>
    <m/>
    <m/>
    <m/>
    <m/>
    <m/>
    <m/>
    <m/>
    <n v="1"/>
    <n v="1"/>
    <x v="6"/>
    <x v="6"/>
  </r>
  <r>
    <s v="134-1044"/>
    <m/>
    <x v="0"/>
    <s v="19 AVENUE A"/>
    <n v="101"/>
    <s v="BECKETT ADELAIDE T"/>
    <s v="MR30"/>
    <s v="ONE FAMILY"/>
    <s v="134//1044//"/>
    <n v="0.47813"/>
    <n v="1"/>
    <n v="1"/>
    <n v="1"/>
    <n v="1"/>
    <s v="SEPTIC"/>
    <n v="0"/>
    <n v="1"/>
    <n v="12000"/>
    <s v="YES"/>
    <n v="12000"/>
    <s v="134-1044"/>
    <s v="Public Water,Septic"/>
    <s v="SEPTIC"/>
    <s v="SEPTIC"/>
    <n v="12000"/>
    <m/>
    <m/>
    <n v="1"/>
    <n v="1"/>
    <n v="3"/>
    <n v="1776"/>
    <n v="1.75"/>
    <m/>
    <m/>
    <m/>
    <m/>
    <m/>
    <m/>
    <m/>
    <m/>
    <m/>
    <m/>
    <n v="1"/>
    <n v="1"/>
    <x v="6"/>
    <x v="6"/>
  </r>
  <r>
    <s v="47-1084"/>
    <m/>
    <x v="0"/>
    <s v="14 CHAPEL ST"/>
    <n v="101"/>
    <s v="ARCHER PETER"/>
    <s v="MR30"/>
    <s v="ONE FAMILY"/>
    <s v="47//1084//"/>
    <n v="0.22267000000000001"/>
    <n v="0"/>
    <n v="0"/>
    <n v="1"/>
    <n v="1"/>
    <s v="SEWER"/>
    <n v="1"/>
    <n v="1"/>
    <n v="100"/>
    <s v="YES"/>
    <n v="0"/>
    <s v="47-1084"/>
    <s v="All Public"/>
    <s v="SEWER"/>
    <s v="SEWER"/>
    <n v="100"/>
    <m/>
    <m/>
    <n v="0"/>
    <n v="0"/>
    <n v="5"/>
    <n v="2618"/>
    <n v="2"/>
    <m/>
    <m/>
    <m/>
    <m/>
    <m/>
    <m/>
    <m/>
    <m/>
    <m/>
    <m/>
    <n v="1"/>
    <n v="1"/>
    <x v="6"/>
    <x v="6"/>
  </r>
  <r>
    <s v="134-1083"/>
    <m/>
    <x v="0"/>
    <s v="12 WASHBURN CT"/>
    <n v="132"/>
    <s v="GOMES AARON"/>
    <s v="MR30"/>
    <s v="RES ACLNUD  MDL-00"/>
    <s v="134//1083//"/>
    <n v="1.703E-2"/>
    <n v="0"/>
    <n v="0"/>
    <n v="0"/>
    <n v="0"/>
    <m/>
    <n v="0"/>
    <n v="0"/>
    <n v="0"/>
    <s v="YES"/>
    <n v="0"/>
    <s v="134-1083"/>
    <s v="Public Water,Septic"/>
    <s v="SEPTIC"/>
    <m/>
    <n v="0"/>
    <m/>
    <m/>
    <n v="0"/>
    <n v="0"/>
    <n v="0"/>
    <n v="0"/>
    <n v="0"/>
    <m/>
    <m/>
    <m/>
    <m/>
    <m/>
    <m/>
    <m/>
    <m/>
    <m/>
    <m/>
    <n v="1"/>
    <n v="1"/>
    <x v="6"/>
    <x v="6"/>
  </r>
  <r>
    <s v="133-1015"/>
    <m/>
    <x v="0"/>
    <s v="76 SANDWICH RD"/>
    <n v="903"/>
    <s v="TOWN OF WAREHAM"/>
    <s v="MR30"/>
    <s v="TAX POSS  MDL-00"/>
    <s v="133//1015//"/>
    <n v="5.8792200000000001"/>
    <n v="0"/>
    <n v="0"/>
    <n v="0"/>
    <n v="0"/>
    <m/>
    <n v="0"/>
    <n v="0"/>
    <n v="0"/>
    <s v="YES"/>
    <n v="0"/>
    <s v="133-1015"/>
    <s v="Public Water,Septic"/>
    <s v="SEPTIC"/>
    <m/>
    <n v="0"/>
    <m/>
    <m/>
    <n v="0"/>
    <n v="0"/>
    <n v="0"/>
    <n v="0"/>
    <n v="0"/>
    <m/>
    <m/>
    <m/>
    <m/>
    <m/>
    <m/>
    <m/>
    <m/>
    <m/>
    <m/>
    <n v="1"/>
    <n v="1"/>
    <x v="6"/>
    <x v="6"/>
  </r>
  <r>
    <s v="LAND_NOPARC"/>
    <m/>
    <x v="0"/>
    <m/>
    <n v="0"/>
    <m/>
    <m/>
    <m/>
    <m/>
    <n v="1.549E-2"/>
    <n v="0"/>
    <n v="0"/>
    <n v="0"/>
    <n v="0"/>
    <m/>
    <n v="0"/>
    <n v="0"/>
    <n v="0"/>
    <s v="NO"/>
    <n v="0"/>
    <m/>
    <m/>
    <m/>
    <m/>
    <n v="0"/>
    <m/>
    <m/>
    <n v="0"/>
    <n v="0"/>
    <n v="0"/>
    <n v="0"/>
    <n v="0"/>
    <m/>
    <m/>
    <m/>
    <m/>
    <m/>
    <m/>
    <m/>
    <m/>
    <m/>
    <m/>
    <n v="0"/>
    <n v="1"/>
    <x v="6"/>
    <x v="6"/>
  </r>
  <r>
    <s v="61-M14"/>
    <m/>
    <x v="0"/>
    <s v="3 MORSE AVE"/>
    <n v="101"/>
    <s v="CARLSON HARRY M JR"/>
    <s v="MR30"/>
    <s v="ONE FAMILY"/>
    <s v="61//M14//"/>
    <n v="0.15048"/>
    <n v="0"/>
    <n v="0"/>
    <n v="1"/>
    <n v="1"/>
    <s v="SEWER"/>
    <n v="1"/>
    <n v="1"/>
    <n v="6500"/>
    <s v="YES"/>
    <n v="0"/>
    <s v="61-M14"/>
    <s v="Public Water,Public Sewer"/>
    <s v="SEWER"/>
    <s v="SEWER"/>
    <n v="6500"/>
    <m/>
    <m/>
    <n v="0"/>
    <n v="0"/>
    <n v="2"/>
    <n v="876"/>
    <n v="1"/>
    <m/>
    <m/>
    <m/>
    <m/>
    <m/>
    <m/>
    <m/>
    <m/>
    <m/>
    <m/>
    <n v="1"/>
    <n v="1"/>
    <x v="6"/>
    <x v="6"/>
  </r>
  <r>
    <s v="134-1084"/>
    <m/>
    <x v="0"/>
    <s v="14 WASHBURN CT"/>
    <n v="101"/>
    <s v="GOMES AARON"/>
    <s v="MR30"/>
    <s v="ONE FAMILY"/>
    <s v="134//1084//"/>
    <n v="0.13617000000000001"/>
    <n v="1"/>
    <n v="1"/>
    <n v="1"/>
    <n v="1"/>
    <s v="SEPTIC"/>
    <n v="0"/>
    <n v="1"/>
    <n v="5900"/>
    <s v="YES"/>
    <n v="5900"/>
    <s v="134-1084"/>
    <s v="Public Water,Septic"/>
    <s v="SEPTIC"/>
    <s v="SEPTIC"/>
    <n v="5900"/>
    <m/>
    <m/>
    <n v="1"/>
    <n v="1"/>
    <n v="2"/>
    <n v="1261"/>
    <n v="2"/>
    <m/>
    <m/>
    <m/>
    <m/>
    <m/>
    <m/>
    <m/>
    <m/>
    <m/>
    <m/>
    <n v="3"/>
    <n v="1"/>
    <x v="6"/>
    <x v="6"/>
  </r>
  <r>
    <s v="134-5"/>
    <m/>
    <x v="0"/>
    <s v="6 OAKDALE HEIGHTS LN"/>
    <n v="101"/>
    <s v="LAWSON JEFFREY S"/>
    <s v="MR30"/>
    <s v="ONE FAMILY"/>
    <s v="134//5//"/>
    <n v="0.35296"/>
    <n v="1"/>
    <n v="1"/>
    <n v="1"/>
    <n v="1"/>
    <s v="SEPTIC"/>
    <n v="0"/>
    <n v="1"/>
    <n v="5300"/>
    <s v="YES"/>
    <n v="5300"/>
    <s v="134-5"/>
    <m/>
    <m/>
    <s v="SEPTIC"/>
    <n v="5300"/>
    <m/>
    <m/>
    <n v="1"/>
    <n v="1"/>
    <n v="2"/>
    <n v="1501"/>
    <n v="1.75"/>
    <m/>
    <m/>
    <m/>
    <m/>
    <m/>
    <m/>
    <m/>
    <m/>
    <m/>
    <m/>
    <n v="1"/>
    <n v="1"/>
    <x v="6"/>
    <x v="6"/>
  </r>
  <r>
    <s v="47-1155"/>
    <m/>
    <x v="0"/>
    <s v="317 MAIN ST"/>
    <n v="101"/>
    <s v="MURRAY JEROME F X"/>
    <s v="WRVL"/>
    <s v="ONE FAMILY"/>
    <s v="47//1155//"/>
    <n v="0.27157999999999999"/>
    <n v="0"/>
    <n v="0"/>
    <n v="1"/>
    <n v="1"/>
    <s v="SEWER"/>
    <n v="1"/>
    <n v="1"/>
    <n v="11900"/>
    <s v="YES"/>
    <n v="0"/>
    <s v="47-1155"/>
    <m/>
    <m/>
    <s v="SEWER"/>
    <n v="11900"/>
    <m/>
    <m/>
    <n v="0"/>
    <n v="0"/>
    <n v="3"/>
    <n v="1575"/>
    <n v="1.75"/>
    <m/>
    <m/>
    <m/>
    <m/>
    <m/>
    <m/>
    <m/>
    <m/>
    <m/>
    <m/>
    <n v="1"/>
    <n v="1"/>
    <x v="6"/>
    <x v="6"/>
  </r>
  <r>
    <s v="134-F106"/>
    <m/>
    <x v="0"/>
    <s v="9 APPLE ST"/>
    <n v="101"/>
    <s v="MENDES MARY C"/>
    <s v="MR30"/>
    <s v="ONE FAMILY"/>
    <s v="134//F106//"/>
    <n v="0.40054000000000001"/>
    <n v="1"/>
    <n v="1"/>
    <n v="1"/>
    <n v="1"/>
    <s v="SEPTIC"/>
    <n v="0"/>
    <n v="1"/>
    <n v="7200"/>
    <s v="YES"/>
    <n v="7200"/>
    <s v="134-F106"/>
    <s v="Public Water,Septic"/>
    <s v="SEPTIC"/>
    <s v="SEPTIC"/>
    <n v="7200"/>
    <m/>
    <m/>
    <n v="1"/>
    <n v="1"/>
    <n v="3"/>
    <n v="1125"/>
    <n v="1"/>
    <m/>
    <m/>
    <m/>
    <m/>
    <m/>
    <m/>
    <m/>
    <m/>
    <m/>
    <m/>
    <n v="1"/>
    <n v="1"/>
    <x v="6"/>
    <x v="6"/>
  </r>
  <r>
    <s v="134-FB"/>
    <m/>
    <x v="0"/>
    <s v="9 CHERRY ST"/>
    <n v="101"/>
    <s v="WRIGHT LISA M"/>
    <s v="MR30"/>
    <s v="ONE FAMILY"/>
    <s v="134//FB//"/>
    <n v="0.48387000000000002"/>
    <n v="1"/>
    <n v="1"/>
    <n v="1"/>
    <n v="1"/>
    <s v="SEPTIC"/>
    <n v="0"/>
    <n v="1"/>
    <n v="5200"/>
    <s v="YES"/>
    <n v="5200"/>
    <s v="134-FB"/>
    <s v="Public Water,Septic"/>
    <s v="SEPTIC"/>
    <s v="SEPTIC"/>
    <n v="5200"/>
    <m/>
    <m/>
    <n v="1"/>
    <n v="1"/>
    <n v="2"/>
    <n v="821"/>
    <n v="1.9"/>
    <m/>
    <m/>
    <m/>
    <m/>
    <m/>
    <m/>
    <m/>
    <m/>
    <m/>
    <m/>
    <n v="1"/>
    <n v="1"/>
    <x v="6"/>
    <x v="6"/>
  </r>
  <r>
    <s v="43-1032"/>
    <m/>
    <x v="0"/>
    <s v="3 CHAPEL LN"/>
    <n v="101"/>
    <s v="DIESSO MICHAEL"/>
    <s v="MR30"/>
    <s v="ONE FAMILY"/>
    <s v="43//1032//"/>
    <n v="0.28534999999999999"/>
    <n v="1"/>
    <n v="1"/>
    <n v="1"/>
    <n v="1"/>
    <s v="SEPTIC"/>
    <n v="0"/>
    <n v="1"/>
    <n v="24300"/>
    <s v="YES"/>
    <n v="24300"/>
    <s v="43-1032"/>
    <s v="Public Water,Septic"/>
    <s v="SEPTIC"/>
    <s v="SEPTIC"/>
    <n v="24300"/>
    <m/>
    <m/>
    <n v="1"/>
    <n v="1"/>
    <n v="3"/>
    <n v="1682"/>
    <n v="1.5"/>
    <m/>
    <m/>
    <m/>
    <m/>
    <m/>
    <m/>
    <m/>
    <m/>
    <m/>
    <m/>
    <n v="2"/>
    <n v="1"/>
    <x v="6"/>
    <x v="6"/>
  </r>
  <r>
    <s v="61-M3"/>
    <m/>
    <x v="0"/>
    <s v="6 MORSE AVE"/>
    <n v="101"/>
    <s v="SEYBOLT CHARLES D"/>
    <s v="MR30"/>
    <s v="ONE FAMILY"/>
    <s v="61//M3//"/>
    <n v="0.15203"/>
    <n v="0"/>
    <n v="0"/>
    <n v="1"/>
    <n v="1"/>
    <s v="SEWER"/>
    <n v="1"/>
    <n v="1"/>
    <n v="8800"/>
    <s v="YES"/>
    <n v="0"/>
    <s v="61-M3"/>
    <s v="All Public"/>
    <s v="SEWER"/>
    <s v="SEWER"/>
    <n v="8800"/>
    <m/>
    <m/>
    <n v="0"/>
    <n v="0"/>
    <n v="2"/>
    <n v="1088"/>
    <n v="1"/>
    <m/>
    <m/>
    <m/>
    <m/>
    <m/>
    <m/>
    <m/>
    <m/>
    <m/>
    <m/>
    <n v="1"/>
    <n v="1"/>
    <x v="6"/>
    <x v="6"/>
  </r>
  <r>
    <s v="LAND_NOPARC"/>
    <m/>
    <x v="0"/>
    <m/>
    <n v="0"/>
    <m/>
    <m/>
    <m/>
    <m/>
    <n v="1.8610000000000002E-2"/>
    <n v="0"/>
    <n v="0"/>
    <n v="0"/>
    <n v="0"/>
    <m/>
    <n v="0"/>
    <n v="0"/>
    <n v="0"/>
    <s v="NO"/>
    <n v="0"/>
    <m/>
    <m/>
    <m/>
    <m/>
    <n v="0"/>
    <m/>
    <m/>
    <n v="0"/>
    <n v="0"/>
    <n v="0"/>
    <n v="0"/>
    <n v="0"/>
    <m/>
    <m/>
    <m/>
    <m/>
    <m/>
    <m/>
    <m/>
    <m/>
    <m/>
    <m/>
    <n v="0"/>
    <n v="1"/>
    <x v="6"/>
    <x v="6"/>
  </r>
  <r>
    <s v="133-1017"/>
    <m/>
    <x v="0"/>
    <s v="92 SANDWICH RD"/>
    <n v="101"/>
    <s v="POTTER NEIL A"/>
    <s v="MR30"/>
    <s v="ONE FAMILY"/>
    <s v="133//1017//"/>
    <n v="4.9948100000000002"/>
    <n v="1"/>
    <n v="1"/>
    <n v="1"/>
    <n v="1"/>
    <s v="SEPTIC"/>
    <n v="0"/>
    <n v="1"/>
    <n v="100"/>
    <s v="YES"/>
    <n v="100"/>
    <s v="133-1017"/>
    <s v="Public Water,Septic"/>
    <s v="SEPTIC"/>
    <s v="SEPTIC"/>
    <n v="100"/>
    <m/>
    <m/>
    <n v="1"/>
    <n v="1"/>
    <n v="1"/>
    <n v="1052"/>
    <n v="1.75"/>
    <m/>
    <m/>
    <m/>
    <m/>
    <m/>
    <m/>
    <m/>
    <m/>
    <m/>
    <m/>
    <n v="2"/>
    <n v="1"/>
    <x v="6"/>
    <x v="6"/>
  </r>
  <r>
    <s v="134-1080"/>
    <m/>
    <x v="0"/>
    <s v="8 WASHBURN CT"/>
    <n v="101"/>
    <s v="SEELEY EARL J"/>
    <s v="MR30"/>
    <s v="ONE FAMILY"/>
    <s v="134//1080//"/>
    <n v="0.26704"/>
    <n v="1"/>
    <n v="1"/>
    <n v="1"/>
    <n v="1"/>
    <s v="SEPTIC"/>
    <n v="0"/>
    <n v="1"/>
    <n v="2100"/>
    <s v="YES"/>
    <n v="2100"/>
    <s v="134-1080"/>
    <s v="Public Water,Septic"/>
    <s v="SEPTIC"/>
    <s v="SEPTIC"/>
    <n v="2100"/>
    <m/>
    <m/>
    <n v="1"/>
    <n v="1"/>
    <n v="3"/>
    <n v="1346"/>
    <n v="1"/>
    <m/>
    <m/>
    <m/>
    <m/>
    <m/>
    <m/>
    <m/>
    <m/>
    <m/>
    <m/>
    <n v="1"/>
    <n v="1"/>
    <x v="6"/>
    <x v="6"/>
  </r>
  <r>
    <s v="47-1082B"/>
    <m/>
    <x v="0"/>
    <s v="10 LADNER LN"/>
    <n v="101"/>
    <s v="TAMAGINI ROBERT F"/>
    <s v="MR30"/>
    <s v="ONE FAMILY"/>
    <s v="47//1082/B/"/>
    <n v="0.32950000000000002"/>
    <n v="1"/>
    <n v="1"/>
    <n v="1"/>
    <n v="1"/>
    <s v="SEPTIC"/>
    <n v="0"/>
    <n v="1"/>
    <n v="19000"/>
    <s v="YES"/>
    <n v="19000"/>
    <s v="47-1082B"/>
    <s v="All Public"/>
    <s v="SEWER"/>
    <s v="SEPTIC"/>
    <n v="19000"/>
    <m/>
    <m/>
    <n v="1"/>
    <n v="1"/>
    <n v="3"/>
    <n v="1714"/>
    <n v="1.75"/>
    <m/>
    <m/>
    <m/>
    <m/>
    <m/>
    <m/>
    <m/>
    <m/>
    <m/>
    <m/>
    <n v="1"/>
    <n v="1"/>
    <x v="6"/>
    <x v="6"/>
  </r>
  <r>
    <s v="47-1085"/>
    <m/>
    <x v="0"/>
    <s v="16 CHAPEL ST"/>
    <n v="101"/>
    <s v="DICKSON DOROTHY P LIFE EST"/>
    <s v="MR30"/>
    <s v="ONE FAMILY"/>
    <s v="47//1085//"/>
    <n v="0.24939"/>
    <n v="0"/>
    <n v="0"/>
    <n v="1"/>
    <n v="1"/>
    <s v="SEWER"/>
    <n v="0"/>
    <n v="1"/>
    <n v="0"/>
    <s v="YES"/>
    <n v="0"/>
    <s v="47-1085"/>
    <s v="All Public"/>
    <s v="SEWER"/>
    <s v="SEWER"/>
    <n v="0"/>
    <m/>
    <m/>
    <n v="0"/>
    <n v="0"/>
    <n v="3"/>
    <n v="1469"/>
    <n v="1.5"/>
    <m/>
    <m/>
    <m/>
    <m/>
    <m/>
    <m/>
    <m/>
    <m/>
    <m/>
    <m/>
    <n v="1"/>
    <n v="1"/>
    <x v="6"/>
    <x v="6"/>
  </r>
  <r>
    <s v="61-1158"/>
    <m/>
    <x v="0"/>
    <s v="53 MARION RD"/>
    <n v="342"/>
    <s v="MARION ROAD PROFESSIONAL"/>
    <s v="MR30"/>
    <s v="PROF BLDG"/>
    <s v="61//1158//"/>
    <n v="1.0714900000000001"/>
    <n v="0"/>
    <n v="0"/>
    <n v="1"/>
    <n v="1"/>
    <s v="SEWER"/>
    <n v="1"/>
    <n v="12"/>
    <n v="36700"/>
    <s v="YES"/>
    <n v="0"/>
    <s v="61-1158"/>
    <s v="All Public"/>
    <s v="SEWER"/>
    <s v="SEWER"/>
    <n v="3058.33"/>
    <m/>
    <m/>
    <n v="0"/>
    <n v="0"/>
    <n v="0"/>
    <n v="15750"/>
    <n v="1"/>
    <m/>
    <m/>
    <m/>
    <m/>
    <m/>
    <m/>
    <m/>
    <m/>
    <m/>
    <m/>
    <n v="1"/>
    <n v="1"/>
    <x v="6"/>
    <x v="6"/>
  </r>
  <r>
    <s v="134-1087"/>
    <m/>
    <x v="0"/>
    <s v="8 CHERRY ST"/>
    <n v="101"/>
    <s v="TAVARES NAOMI"/>
    <s v="MR30"/>
    <s v="ONE FAMILY"/>
    <s v="134//1087//"/>
    <n v="0.37453999999999998"/>
    <n v="1"/>
    <n v="1"/>
    <n v="1"/>
    <n v="1"/>
    <s v="SEPTIC"/>
    <n v="0"/>
    <n v="1"/>
    <n v="19900"/>
    <s v="YES"/>
    <n v="19900"/>
    <s v="134-1087"/>
    <s v="Public Water,Septic"/>
    <s v="SEPTIC"/>
    <s v="SEPTIC"/>
    <n v="19900"/>
    <m/>
    <m/>
    <n v="1"/>
    <n v="1"/>
    <n v="4"/>
    <n v="1248"/>
    <n v="1"/>
    <m/>
    <m/>
    <m/>
    <m/>
    <m/>
    <m/>
    <m/>
    <m/>
    <m/>
    <m/>
    <n v="2"/>
    <n v="1"/>
    <x v="6"/>
    <x v="6"/>
  </r>
  <r>
    <s v="LAND_NOPARC"/>
    <m/>
    <x v="0"/>
    <m/>
    <n v="0"/>
    <m/>
    <m/>
    <m/>
    <m/>
    <n v="0.43858999999999998"/>
    <n v="0"/>
    <n v="0"/>
    <n v="0"/>
    <n v="0"/>
    <m/>
    <n v="0"/>
    <n v="0"/>
    <n v="0"/>
    <s v="NO"/>
    <n v="0"/>
    <m/>
    <m/>
    <m/>
    <m/>
    <n v="0"/>
    <m/>
    <m/>
    <n v="0"/>
    <n v="0"/>
    <n v="0"/>
    <n v="0"/>
    <n v="0"/>
    <m/>
    <m/>
    <m/>
    <m/>
    <m/>
    <m/>
    <m/>
    <m/>
    <m/>
    <m/>
    <n v="0"/>
    <n v="1"/>
    <x v="6"/>
    <x v="6"/>
  </r>
  <r>
    <s v="132-1088"/>
    <m/>
    <x v="0"/>
    <s v="0 MAIN ST  OFF"/>
    <n v="929"/>
    <s v="COMM OF MASS"/>
    <s v="MR30"/>
    <s v="OTHER"/>
    <s v="132//1088//"/>
    <n v="7.2447600000000003"/>
    <n v="0"/>
    <n v="0"/>
    <n v="0"/>
    <n v="0"/>
    <m/>
    <n v="0"/>
    <n v="0"/>
    <n v="0"/>
    <s v="YES"/>
    <n v="0"/>
    <s v="132-1088"/>
    <s v="Public Water,Septic"/>
    <s v="SEPTIC"/>
    <m/>
    <n v="0"/>
    <m/>
    <m/>
    <n v="0"/>
    <n v="0"/>
    <n v="0"/>
    <n v="0"/>
    <n v="0"/>
    <m/>
    <m/>
    <m/>
    <m/>
    <m/>
    <m/>
    <m/>
    <m/>
    <m/>
    <m/>
    <n v="1"/>
    <n v="1"/>
    <x v="6"/>
    <x v="6"/>
  </r>
  <r>
    <s v="61-M13"/>
    <m/>
    <x v="0"/>
    <s v="5 MORSE AVE"/>
    <n v="101"/>
    <s v="LOXLEY JOSEPH R"/>
    <s v="MR30"/>
    <s v="ONE FAMILY"/>
    <s v="61//M13//"/>
    <n v="0.16961999999999999"/>
    <n v="0"/>
    <n v="0"/>
    <n v="1"/>
    <n v="1"/>
    <s v="SEWER"/>
    <n v="1"/>
    <n v="1"/>
    <n v="0"/>
    <s v="YES"/>
    <n v="0"/>
    <s v="61-M13"/>
    <s v="All Public"/>
    <s v="SEWER"/>
    <s v="SEWER"/>
    <n v="0"/>
    <m/>
    <m/>
    <n v="0"/>
    <n v="0"/>
    <n v="3"/>
    <n v="1672"/>
    <n v="1"/>
    <m/>
    <m/>
    <m/>
    <m/>
    <m/>
    <m/>
    <m/>
    <m/>
    <m/>
    <m/>
    <n v="1"/>
    <n v="1"/>
    <x v="6"/>
    <x v="6"/>
  </r>
  <r>
    <s v="47-1087A"/>
    <m/>
    <x v="0"/>
    <s v="14 LADNER LN"/>
    <n v="101"/>
    <s v="MCCUSKER WILLIAM J"/>
    <s v="MR30"/>
    <s v="ONE FAMILY"/>
    <s v="47//1087/A/"/>
    <n v="0.35563"/>
    <n v="0"/>
    <n v="0"/>
    <n v="1"/>
    <n v="1"/>
    <s v="SEWER"/>
    <n v="1"/>
    <n v="1"/>
    <n v="8100"/>
    <s v="YES"/>
    <n v="0"/>
    <s v="47-1087A"/>
    <s v="All Public"/>
    <s v="SEWER"/>
    <s v="SEWER"/>
    <n v="8100"/>
    <m/>
    <m/>
    <n v="0"/>
    <n v="0"/>
    <n v="3"/>
    <n v="1846"/>
    <n v="1.5"/>
    <m/>
    <m/>
    <m/>
    <m/>
    <m/>
    <m/>
    <m/>
    <m/>
    <m/>
    <m/>
    <n v="1"/>
    <n v="1"/>
    <x v="6"/>
    <x v="6"/>
  </r>
  <r>
    <s v="43-W35"/>
    <m/>
    <x v="0"/>
    <s v="24 LINWOOD AVE"/>
    <n v="101"/>
    <s v="PLANTE GERARD V"/>
    <s v="MR30"/>
    <s v="ONE FAMILY"/>
    <s v="43//W35//"/>
    <n v="0.24127999999999999"/>
    <n v="1"/>
    <n v="1"/>
    <n v="1"/>
    <n v="1"/>
    <s v="SEPTIC"/>
    <n v="0"/>
    <n v="1"/>
    <n v="1200"/>
    <s v="YES"/>
    <n v="1200"/>
    <s v="43-W35"/>
    <s v="Public Water,Gas,Septic"/>
    <s v="SEPTIC"/>
    <s v="SEPTIC"/>
    <n v="1200"/>
    <m/>
    <m/>
    <n v="1"/>
    <n v="1"/>
    <n v="3"/>
    <n v="1414"/>
    <n v="1.75"/>
    <m/>
    <m/>
    <m/>
    <m/>
    <m/>
    <m/>
    <m/>
    <m/>
    <m/>
    <m/>
    <n v="1"/>
    <n v="1"/>
    <x v="6"/>
    <x v="6"/>
  </r>
  <r>
    <s v="134-1043"/>
    <m/>
    <x v="0"/>
    <s v="21 AVENUE A"/>
    <n v="101"/>
    <s v="GOMES SHARON ANN BAPTISTE"/>
    <s v="MR30"/>
    <s v="ONE FAMILY"/>
    <s v="134//1043//"/>
    <n v="0.317"/>
    <n v="1"/>
    <n v="1"/>
    <n v="1"/>
    <n v="1"/>
    <s v="SEPTIC"/>
    <n v="0"/>
    <n v="1"/>
    <n v="6300"/>
    <s v="YES"/>
    <n v="6300"/>
    <s v="134-1043"/>
    <s v="Public Water,Septic"/>
    <s v="SEPTIC"/>
    <s v="SEPTIC"/>
    <n v="6300"/>
    <m/>
    <m/>
    <n v="1"/>
    <n v="1"/>
    <n v="3"/>
    <n v="1716"/>
    <n v="2"/>
    <m/>
    <m/>
    <m/>
    <m/>
    <m/>
    <m/>
    <m/>
    <m/>
    <m/>
    <m/>
    <n v="1"/>
    <n v="1"/>
    <x v="6"/>
    <x v="6"/>
  </r>
  <r>
    <s v="43-1035"/>
    <m/>
    <x v="0"/>
    <s v="8 CHAPEL LN"/>
    <n v="101"/>
    <s v="ASHBURN I KENNETH"/>
    <s v="MR30"/>
    <s v="ONE FAMILY"/>
    <s v="43//1035//"/>
    <n v="2.4289900000000002"/>
    <n v="1"/>
    <n v="1"/>
    <n v="2"/>
    <n v="2"/>
    <s v="SEPTIC"/>
    <n v="0"/>
    <n v="1"/>
    <n v="7200"/>
    <s v="YES"/>
    <n v="7200"/>
    <s v="43-1035"/>
    <s v="Public Water,Septic"/>
    <s v="SEPTIC"/>
    <s v="SEPTIC"/>
    <n v="7200"/>
    <m/>
    <m/>
    <n v="1"/>
    <n v="1"/>
    <n v="5"/>
    <n v="2576"/>
    <n v="1.75"/>
    <m/>
    <m/>
    <m/>
    <m/>
    <m/>
    <m/>
    <m/>
    <m/>
    <m/>
    <m/>
    <n v="1"/>
    <n v="1"/>
    <x v="6"/>
    <x v="6"/>
  </r>
  <r>
    <s v="134-1008"/>
    <m/>
    <x v="0"/>
    <s v="20 AVENUE A"/>
    <n v="132"/>
    <s v="NUOVO FRANK J"/>
    <s v="MR30"/>
    <s v="RES ACLNUD  MDL-00"/>
    <s v="134//1008//"/>
    <n v="2.0823299999999998"/>
    <n v="0"/>
    <n v="0"/>
    <n v="0"/>
    <n v="0"/>
    <m/>
    <n v="0"/>
    <n v="0"/>
    <n v="0"/>
    <s v="YES"/>
    <n v="0"/>
    <s v="134-1008"/>
    <s v="Public Water,Septic"/>
    <s v="SEPTIC"/>
    <m/>
    <n v="0"/>
    <m/>
    <m/>
    <n v="0"/>
    <n v="0"/>
    <n v="0"/>
    <n v="0"/>
    <n v="0"/>
    <m/>
    <m/>
    <m/>
    <m/>
    <m/>
    <m/>
    <m/>
    <m/>
    <m/>
    <m/>
    <n v="1"/>
    <n v="1"/>
    <x v="6"/>
    <x v="6"/>
  </r>
  <r>
    <s v="61-M4"/>
    <m/>
    <x v="0"/>
    <s v="8 MORSE AVE"/>
    <n v="101"/>
    <s v="LUCAS JENNIFER N"/>
    <s v="MR30"/>
    <s v="ONE FAMILY"/>
    <s v="61//M4//"/>
    <n v="0.13078000000000001"/>
    <n v="0"/>
    <n v="0"/>
    <n v="1"/>
    <n v="1"/>
    <s v="SEWER"/>
    <n v="1"/>
    <n v="1"/>
    <n v="10600"/>
    <s v="YES"/>
    <n v="0"/>
    <s v="61-M4"/>
    <s v="Public Water,Public Sewer"/>
    <s v="SEWER"/>
    <s v="SEWER"/>
    <n v="10600"/>
    <m/>
    <m/>
    <n v="0"/>
    <n v="0"/>
    <n v="2"/>
    <n v="954"/>
    <n v="1"/>
    <m/>
    <m/>
    <m/>
    <m/>
    <m/>
    <m/>
    <m/>
    <m/>
    <m/>
    <m/>
    <n v="1"/>
    <n v="1"/>
    <x v="6"/>
    <x v="6"/>
  </r>
  <r>
    <s v="47-B"/>
    <m/>
    <x v="0"/>
    <s v="329 MAIN ST"/>
    <n v="105"/>
    <s v="WOLVERTON JAN B DBA WOLVERTON"/>
    <s v="WRVL"/>
    <s v="THREE FAM"/>
    <s v="47///B/"/>
    <n v="0.18365000000000001"/>
    <n v="0"/>
    <n v="0"/>
    <n v="1"/>
    <n v="1"/>
    <s v="SEWER"/>
    <n v="1"/>
    <n v="1"/>
    <n v="19000"/>
    <s v="YES"/>
    <n v="0"/>
    <s v="47-B"/>
    <s v="All Public"/>
    <s v="SEWER"/>
    <s v="SEWER"/>
    <n v="19000"/>
    <m/>
    <m/>
    <n v="0"/>
    <n v="0"/>
    <n v="9"/>
    <n v="3755"/>
    <n v="2"/>
    <m/>
    <m/>
    <m/>
    <m/>
    <m/>
    <m/>
    <m/>
    <m/>
    <m/>
    <m/>
    <n v="1"/>
    <n v="1"/>
    <x v="6"/>
    <x v="6"/>
  </r>
  <r>
    <s v="43-1031"/>
    <m/>
    <x v="0"/>
    <s v="5 CHAPEL LN"/>
    <n v="104"/>
    <s v="CROOKER SARAH A"/>
    <s v="MR30"/>
    <s v="TWO FAMILY"/>
    <s v="43//1031//"/>
    <n v="0.41243000000000002"/>
    <n v="1"/>
    <n v="1"/>
    <n v="1"/>
    <n v="1"/>
    <s v="SEPTIC"/>
    <n v="0"/>
    <n v="1"/>
    <n v="15600"/>
    <s v="YES"/>
    <n v="15600"/>
    <s v="43-1031"/>
    <s v="Public Water,Septic"/>
    <s v="SEPTIC"/>
    <s v="SEPTIC"/>
    <n v="15600"/>
    <m/>
    <m/>
    <n v="2"/>
    <n v="2"/>
    <n v="4"/>
    <n v="2125"/>
    <n v="1.5"/>
    <m/>
    <m/>
    <m/>
    <m/>
    <m/>
    <m/>
    <m/>
    <m/>
    <m/>
    <m/>
    <n v="1"/>
    <n v="1"/>
    <x v="6"/>
    <x v="6"/>
  </r>
  <r>
    <s v="134-F105"/>
    <m/>
    <x v="0"/>
    <s v="13 APPLE ST"/>
    <n v="132"/>
    <s v="MATTHEWS ROSEMARIE"/>
    <s v="MR30"/>
    <s v="RES ACLNUD  MDL-00"/>
    <s v="134//F105//"/>
    <n v="0.37203000000000003"/>
    <n v="0"/>
    <n v="0"/>
    <n v="0"/>
    <n v="0"/>
    <m/>
    <n v="0"/>
    <n v="0"/>
    <n v="0"/>
    <s v="YES"/>
    <n v="0"/>
    <s v="134-F105"/>
    <s v="Public Water,Septic"/>
    <s v="SEPTIC"/>
    <m/>
    <n v="0"/>
    <m/>
    <m/>
    <n v="0"/>
    <n v="0"/>
    <n v="0"/>
    <n v="0"/>
    <n v="0"/>
    <m/>
    <m/>
    <m/>
    <m/>
    <m/>
    <m/>
    <m/>
    <m/>
    <m/>
    <m/>
    <n v="1"/>
    <n v="1"/>
    <x v="6"/>
    <x v="6"/>
  </r>
  <r>
    <s v="43-W44"/>
    <m/>
    <x v="0"/>
    <s v="25 LINWOOD AVE"/>
    <n v="132"/>
    <s v="FEIGIN KATHRYN M"/>
    <s v="MR30"/>
    <s v="RES ACLNUD  MDL-00"/>
    <s v="43//W44//"/>
    <n v="0.36948999999999999"/>
    <n v="0"/>
    <n v="0"/>
    <n v="0"/>
    <n v="0"/>
    <m/>
    <n v="0"/>
    <n v="0"/>
    <n v="0"/>
    <s v="YES"/>
    <n v="0"/>
    <s v="43-W44"/>
    <s v="Public Water,Septic"/>
    <s v="SEPTIC"/>
    <m/>
    <n v="0"/>
    <m/>
    <m/>
    <n v="0"/>
    <n v="0"/>
    <n v="0"/>
    <n v="0"/>
    <n v="0"/>
    <m/>
    <m/>
    <m/>
    <m/>
    <m/>
    <m/>
    <m/>
    <m/>
    <m/>
    <m/>
    <n v="1"/>
    <n v="1"/>
    <x v="6"/>
    <x v="6"/>
  </r>
  <r>
    <s v="134-1082"/>
    <m/>
    <x v="0"/>
    <s v="12 WASHBURN CT"/>
    <n v="101"/>
    <s v="GOMES AARON"/>
    <s v="MR30"/>
    <s v="ONE FAMILY"/>
    <s v="134//1082//"/>
    <n v="0.28888999999999998"/>
    <n v="1"/>
    <n v="1"/>
    <n v="1"/>
    <n v="1"/>
    <s v="SEPTIC"/>
    <n v="0"/>
    <n v="1"/>
    <n v="4000"/>
    <s v="YES"/>
    <n v="4000"/>
    <s v="134-1082"/>
    <s v="Public Water,Septic"/>
    <s v="SEPTIC"/>
    <s v="SEPTIC"/>
    <n v="4000"/>
    <m/>
    <m/>
    <n v="1"/>
    <n v="1"/>
    <n v="2"/>
    <n v="683"/>
    <n v="1.3"/>
    <m/>
    <m/>
    <m/>
    <m/>
    <m/>
    <m/>
    <m/>
    <m/>
    <m/>
    <m/>
    <n v="1"/>
    <n v="1"/>
    <x v="6"/>
    <x v="6"/>
  </r>
  <r>
    <s v="61-1162"/>
    <m/>
    <x v="0"/>
    <s v="59 MARION RD"/>
    <n v="903"/>
    <s v="TOWN OF WAREHAM"/>
    <s v="MR30"/>
    <s v="MUNICIPAL  MDL-94"/>
    <s v="61//1162//"/>
    <n v="2.90957"/>
    <n v="0"/>
    <n v="0"/>
    <n v="1"/>
    <n v="1"/>
    <s v="SEWER"/>
    <n v="1"/>
    <n v="0"/>
    <n v="0"/>
    <s v="YES"/>
    <n v="0"/>
    <s v="61-1162"/>
    <s v="All Public"/>
    <s v="SEWER"/>
    <s v="SEWER"/>
    <n v="0"/>
    <m/>
    <m/>
    <n v="0"/>
    <n v="0"/>
    <n v="0"/>
    <n v="19700"/>
    <n v="1"/>
    <m/>
    <m/>
    <m/>
    <m/>
    <m/>
    <m/>
    <m/>
    <m/>
    <m/>
    <m/>
    <n v="1"/>
    <n v="1"/>
    <x v="4"/>
    <x v="4"/>
  </r>
  <r>
    <s v="134-1078"/>
    <m/>
    <x v="0"/>
    <s v="4 WASHBURN CT"/>
    <n v="130"/>
    <s v="SPINOLA FLORIANO"/>
    <s v="MR30"/>
    <s v="RES ACLNDV  MDL-00"/>
    <s v="134//1078//"/>
    <n v="0.95845999999999998"/>
    <n v="0"/>
    <n v="0"/>
    <n v="0"/>
    <n v="0"/>
    <m/>
    <n v="0"/>
    <n v="0"/>
    <n v="0"/>
    <s v="YES"/>
    <n v="0"/>
    <s v="134-1078"/>
    <s v="Public Water,Septic"/>
    <s v="SEPTIC"/>
    <m/>
    <n v="0"/>
    <m/>
    <m/>
    <n v="0"/>
    <n v="0"/>
    <n v="0"/>
    <n v="0"/>
    <n v="0"/>
    <m/>
    <m/>
    <m/>
    <m/>
    <m/>
    <m/>
    <m/>
    <m/>
    <m/>
    <m/>
    <n v="1"/>
    <n v="1"/>
    <x v="6"/>
    <x v="6"/>
  </r>
  <r>
    <s v="61-1157"/>
    <m/>
    <x v="0"/>
    <s v="184 HIGH ST OFF"/>
    <n v="132"/>
    <s v="WARR DAVID J"/>
    <s v="MR30"/>
    <s v="RES ACLNUD  MDL-00"/>
    <s v="61//1157//"/>
    <n v="7.3870000000000005E-2"/>
    <n v="0"/>
    <n v="0"/>
    <n v="0"/>
    <n v="0"/>
    <m/>
    <n v="0"/>
    <n v="0"/>
    <n v="0"/>
    <s v="YES"/>
    <n v="0"/>
    <s v="61-1157"/>
    <s v="All Public"/>
    <s v="SEWER"/>
    <m/>
    <n v="0"/>
    <m/>
    <m/>
    <n v="0"/>
    <n v="0"/>
    <n v="0"/>
    <n v="0"/>
    <n v="0"/>
    <m/>
    <m/>
    <m/>
    <m/>
    <m/>
    <m/>
    <m/>
    <m/>
    <m/>
    <m/>
    <n v="1"/>
    <n v="1"/>
    <x v="6"/>
    <x v="6"/>
  </r>
  <r>
    <s v="LAND_NOPARC"/>
    <m/>
    <x v="0"/>
    <m/>
    <n v="0"/>
    <m/>
    <m/>
    <m/>
    <m/>
    <n v="0.15518999999999999"/>
    <n v="0"/>
    <n v="0"/>
    <n v="0"/>
    <n v="0"/>
    <m/>
    <n v="0"/>
    <n v="0"/>
    <n v="0"/>
    <s v="NO"/>
    <n v="0"/>
    <m/>
    <m/>
    <m/>
    <m/>
    <n v="0"/>
    <m/>
    <m/>
    <n v="0"/>
    <n v="0"/>
    <n v="0"/>
    <n v="0"/>
    <n v="0"/>
    <m/>
    <m/>
    <m/>
    <m/>
    <m/>
    <m/>
    <m/>
    <m/>
    <m/>
    <m/>
    <n v="0"/>
    <n v="1"/>
    <x v="6"/>
    <x v="6"/>
  </r>
  <r>
    <s v="134-1046"/>
    <m/>
    <x v="0"/>
    <s v="20 OAKDALE ST"/>
    <n v="101"/>
    <s v="HARRIS EMILY J"/>
    <s v="MR30"/>
    <s v="ONE FAMILY"/>
    <s v="134//1046//"/>
    <n v="0.53256000000000003"/>
    <n v="1"/>
    <n v="1"/>
    <n v="1"/>
    <n v="1"/>
    <s v="SEPTIC"/>
    <n v="0"/>
    <n v="1"/>
    <n v="2200"/>
    <s v="YES"/>
    <n v="2200"/>
    <s v="134-1046"/>
    <s v="Public Water,Septic"/>
    <s v="SEPTIC"/>
    <s v="SEPTIC"/>
    <n v="2200"/>
    <m/>
    <m/>
    <n v="1"/>
    <n v="1"/>
    <n v="2"/>
    <n v="648"/>
    <n v="1"/>
    <m/>
    <m/>
    <m/>
    <m/>
    <m/>
    <m/>
    <m/>
    <m/>
    <m/>
    <m/>
    <n v="2"/>
    <n v="1"/>
    <x v="6"/>
    <x v="6"/>
  </r>
  <r>
    <s v="60-1025"/>
    <m/>
    <x v="0"/>
    <s v="103 GIBBS AVE"/>
    <n v="104"/>
    <s v="ROUSTOM SIRRY A &amp; CONSTANCE A"/>
    <s v="MR30"/>
    <s v="TWO FAMILY"/>
    <s v="60//1025//"/>
    <n v="1.61212"/>
    <n v="0"/>
    <n v="0"/>
    <n v="1"/>
    <n v="1"/>
    <s v="SEWER"/>
    <n v="1"/>
    <n v="0"/>
    <n v="0"/>
    <s v="YES"/>
    <n v="0"/>
    <s v="60-1025"/>
    <s v="All Public"/>
    <s v="SEWER"/>
    <s v="SEWER"/>
    <n v="0"/>
    <m/>
    <m/>
    <n v="0"/>
    <n v="0"/>
    <n v="2"/>
    <n v="1514"/>
    <n v="1.75"/>
    <m/>
    <m/>
    <m/>
    <m/>
    <m/>
    <m/>
    <m/>
    <m/>
    <m/>
    <m/>
    <n v="1"/>
    <n v="1"/>
    <x v="4"/>
    <x v="4"/>
  </r>
  <r>
    <s v="134-1088"/>
    <m/>
    <x v="0"/>
    <s v="0 AVENUE A"/>
    <n v="132"/>
    <s v="GOMES AARON"/>
    <s v="MR30"/>
    <s v="RES ACLNUD  MDL-00"/>
    <s v="134//1088//"/>
    <n v="6.9389999999999993E-2"/>
    <n v="0"/>
    <n v="0"/>
    <n v="0"/>
    <n v="0"/>
    <m/>
    <n v="0"/>
    <n v="0"/>
    <n v="0"/>
    <s v="YES"/>
    <n v="0"/>
    <s v="134-1088"/>
    <s v="Public Water,Septic"/>
    <s v="SEPTIC"/>
    <m/>
    <n v="0"/>
    <m/>
    <m/>
    <n v="0"/>
    <n v="0"/>
    <n v="0"/>
    <n v="0"/>
    <n v="0"/>
    <m/>
    <m/>
    <m/>
    <m/>
    <m/>
    <m/>
    <m/>
    <m/>
    <m/>
    <m/>
    <n v="1"/>
    <n v="1"/>
    <x v="6"/>
    <x v="6"/>
  </r>
  <r>
    <s v="134-2"/>
    <m/>
    <x v="0"/>
    <s v="3 OAKDALE HEIGHTS LN"/>
    <n v="101"/>
    <s v="SMITH GEOFFREY C"/>
    <s v="MR30"/>
    <s v="ONE FAMILY"/>
    <s v="134//2//"/>
    <n v="0.44507000000000002"/>
    <n v="1"/>
    <n v="1"/>
    <n v="1"/>
    <n v="1"/>
    <s v="SEPTIC"/>
    <n v="0"/>
    <n v="1"/>
    <n v="7200"/>
    <s v="YES"/>
    <n v="7200"/>
    <s v="134-2"/>
    <s v="Public Water,Septic"/>
    <s v="SEPTIC"/>
    <s v="SEPTIC"/>
    <n v="7200"/>
    <m/>
    <m/>
    <n v="1"/>
    <n v="1"/>
    <n v="3"/>
    <n v="1409"/>
    <n v="1.75"/>
    <m/>
    <m/>
    <m/>
    <m/>
    <m/>
    <m/>
    <m/>
    <m/>
    <m/>
    <m/>
    <n v="1"/>
    <n v="1"/>
    <x v="6"/>
    <x v="6"/>
  </r>
  <r>
    <s v="61-M12"/>
    <m/>
    <x v="0"/>
    <s v="7 MORSE AVE"/>
    <n v="101"/>
    <s v="MITCHELL STEPHEN"/>
    <s v="MR30"/>
    <s v="ONE FAMILY"/>
    <s v="61//M12//"/>
    <n v="0.17086999999999999"/>
    <n v="0"/>
    <n v="0"/>
    <n v="1"/>
    <n v="1"/>
    <s v="SEWER"/>
    <n v="1"/>
    <n v="1"/>
    <n v="4800"/>
    <s v="YES"/>
    <n v="0"/>
    <s v="61-M12"/>
    <m/>
    <m/>
    <s v="SEWER"/>
    <n v="4800"/>
    <m/>
    <m/>
    <n v="0"/>
    <n v="0"/>
    <n v="3"/>
    <n v="1491"/>
    <n v="1.75"/>
    <m/>
    <m/>
    <m/>
    <m/>
    <m/>
    <m/>
    <m/>
    <m/>
    <m/>
    <m/>
    <n v="1"/>
    <n v="1"/>
    <x v="6"/>
    <x v="6"/>
  </r>
  <r>
    <s v="61-1089"/>
    <m/>
    <x v="0"/>
    <s v="17 CHAPEL ST"/>
    <n v="101"/>
    <s v="CAREY ARTHUR"/>
    <s v="MR30"/>
    <s v="ONE FAMILY"/>
    <s v="61//1089//"/>
    <n v="0.29214000000000001"/>
    <n v="0"/>
    <n v="0"/>
    <n v="1"/>
    <n v="1"/>
    <s v="SEWER"/>
    <n v="1"/>
    <n v="1"/>
    <n v="28400"/>
    <s v="YES"/>
    <n v="0"/>
    <s v="61-1089"/>
    <s v="Public Water,Public Sewer"/>
    <s v="SEWER"/>
    <s v="SEWER"/>
    <n v="28400"/>
    <m/>
    <m/>
    <n v="0"/>
    <n v="0"/>
    <n v="3"/>
    <n v="2594"/>
    <n v="2"/>
    <m/>
    <m/>
    <m/>
    <m/>
    <m/>
    <m/>
    <m/>
    <m/>
    <m/>
    <m/>
    <n v="1"/>
    <n v="1"/>
    <x v="6"/>
    <x v="6"/>
  </r>
  <r>
    <s v="44-1006C"/>
    <m/>
    <x v="0"/>
    <s v="109 SANDWICH RD"/>
    <n v="388"/>
    <s v="NOBLE GOLF LLC"/>
    <s v="MR30"/>
    <s v="OTHR OUTDR  MDL-94"/>
    <s v="44//1006/C/"/>
    <n v="11.827070000000001"/>
    <n v="1"/>
    <n v="1"/>
    <n v="1"/>
    <n v="1"/>
    <s v="SEPTIC"/>
    <n v="0"/>
    <n v="0"/>
    <n v="0"/>
    <s v="YES"/>
    <n v="0"/>
    <s v="44-1006C"/>
    <m/>
    <m/>
    <s v="SEPTIC"/>
    <n v="0"/>
    <m/>
    <m/>
    <n v="1"/>
    <n v="1"/>
    <n v="0"/>
    <n v="1120"/>
    <n v="1"/>
    <m/>
    <m/>
    <m/>
    <m/>
    <m/>
    <m/>
    <m/>
    <m/>
    <m/>
    <m/>
    <n v="1"/>
    <n v="1"/>
    <x v="6"/>
    <x v="6"/>
  </r>
  <r>
    <s v="LAND_NOPARC"/>
    <m/>
    <x v="0"/>
    <m/>
    <n v="0"/>
    <m/>
    <m/>
    <m/>
    <m/>
    <n v="1.524E-2"/>
    <n v="0"/>
    <n v="0"/>
    <n v="0"/>
    <n v="0"/>
    <m/>
    <n v="0"/>
    <n v="0"/>
    <n v="0"/>
    <s v="NO"/>
    <n v="0"/>
    <m/>
    <m/>
    <m/>
    <m/>
    <n v="0"/>
    <m/>
    <m/>
    <n v="0"/>
    <n v="0"/>
    <n v="0"/>
    <n v="0"/>
    <n v="0"/>
    <m/>
    <m/>
    <m/>
    <m/>
    <m/>
    <m/>
    <m/>
    <m/>
    <m/>
    <m/>
    <n v="0"/>
    <n v="1"/>
    <x v="6"/>
    <x v="6"/>
  </r>
  <r>
    <s v="43-W34"/>
    <m/>
    <x v="0"/>
    <s v="22 LINWOOD AVE"/>
    <n v="101"/>
    <s v="SASS GLENN"/>
    <s v="MR30"/>
    <s v="ONE FAMILY"/>
    <s v="43//W34//"/>
    <n v="0.2452"/>
    <n v="1"/>
    <n v="1"/>
    <n v="1"/>
    <n v="1"/>
    <s v="SEPTIC"/>
    <n v="0"/>
    <n v="2"/>
    <n v="32900"/>
    <s v="YES"/>
    <n v="32900"/>
    <s v="43-W34"/>
    <s v="Public Water,Gas,Septic"/>
    <s v="SEPTIC"/>
    <s v="SEPTIC"/>
    <n v="16450"/>
    <m/>
    <m/>
    <n v="1"/>
    <n v="1"/>
    <n v="3"/>
    <n v="1414"/>
    <n v="1.75"/>
    <m/>
    <m/>
    <m/>
    <m/>
    <m/>
    <m/>
    <m/>
    <m/>
    <m/>
    <m/>
    <n v="1"/>
    <n v="1"/>
    <x v="6"/>
    <x v="6"/>
  </r>
  <r>
    <s v="61-1204"/>
    <m/>
    <x v="0"/>
    <s v="101 GIBBS AVE"/>
    <n v="101"/>
    <s v="SPINOLA VICKIE L &amp; IEZZI WENDY A"/>
    <s v="MR30"/>
    <s v="ONE FAMILY"/>
    <s v="61//1204//"/>
    <n v="0.21767"/>
    <n v="0"/>
    <n v="0"/>
    <n v="1"/>
    <n v="1"/>
    <s v="SEWER"/>
    <n v="1"/>
    <n v="1"/>
    <n v="4100"/>
    <s v="YES"/>
    <n v="0"/>
    <s v="61-1204"/>
    <s v="All Public"/>
    <s v="SEWER"/>
    <s v="SEWER"/>
    <n v="4100"/>
    <m/>
    <m/>
    <n v="0"/>
    <n v="0"/>
    <n v="3"/>
    <n v="1120"/>
    <n v="1"/>
    <m/>
    <m/>
    <m/>
    <m/>
    <m/>
    <m/>
    <m/>
    <m/>
    <m/>
    <m/>
    <n v="2"/>
    <n v="1"/>
    <x v="4"/>
    <x v="4"/>
  </r>
  <r>
    <s v="134-1053"/>
    <m/>
    <x v="0"/>
    <s v="23 OAKDALE ST"/>
    <n v="101"/>
    <s v="ANDREWS DEBORAH J"/>
    <s v="MR30"/>
    <s v="ONE FAMILY"/>
    <s v="134//1053//"/>
    <n v="0.68383000000000005"/>
    <n v="1"/>
    <n v="1"/>
    <n v="1"/>
    <n v="1"/>
    <s v="SEPTIC"/>
    <n v="0"/>
    <n v="1"/>
    <n v="11400"/>
    <s v="YES"/>
    <n v="11400"/>
    <s v="134-1053"/>
    <s v="Public Water,Septic"/>
    <s v="SEPTIC"/>
    <s v="SEPTIC"/>
    <n v="11400"/>
    <m/>
    <m/>
    <n v="1"/>
    <n v="1"/>
    <n v="2"/>
    <n v="1146"/>
    <n v="1"/>
    <m/>
    <m/>
    <m/>
    <m/>
    <m/>
    <m/>
    <m/>
    <m/>
    <m/>
    <m/>
    <n v="1"/>
    <n v="1"/>
    <x v="6"/>
    <x v="6"/>
  </r>
  <r>
    <s v="47-A"/>
    <m/>
    <x v="0"/>
    <s v="335 MAIN ST"/>
    <n v="111"/>
    <s v="BARRETT GEORGE F"/>
    <s v="WRVL"/>
    <s v="APT 4-8  MDL-03"/>
    <s v="47///A/"/>
    <n v="0.26796999999999999"/>
    <n v="0"/>
    <n v="0"/>
    <n v="1"/>
    <n v="1"/>
    <s v="SEWER"/>
    <n v="1"/>
    <n v="0"/>
    <n v="0"/>
    <s v="YES"/>
    <n v="0"/>
    <s v="47-A"/>
    <s v="All Public"/>
    <s v="SEWER"/>
    <s v="SEWER"/>
    <n v="0"/>
    <m/>
    <m/>
    <n v="0"/>
    <n v="0"/>
    <n v="8"/>
    <n v="2877"/>
    <n v="1.5"/>
    <m/>
    <m/>
    <m/>
    <m/>
    <m/>
    <m/>
    <m/>
    <m/>
    <m/>
    <m/>
    <n v="1"/>
    <n v="1"/>
    <x v="6"/>
    <x v="6"/>
  </r>
  <r>
    <s v="47-1087B"/>
    <m/>
    <x v="0"/>
    <s v="348 MAIN ST"/>
    <n v="322"/>
    <s v="BARRETT GEORGE F"/>
    <s v="WRVL"/>
    <s v="STORE/SHOP  MDL-94"/>
    <s v="47//1087/B/"/>
    <n v="0.41844999999999999"/>
    <n v="0"/>
    <n v="0"/>
    <n v="1"/>
    <n v="1"/>
    <s v="SEWER"/>
    <n v="2"/>
    <n v="1"/>
    <n v="20000"/>
    <s v="NO_W1"/>
    <n v="0"/>
    <s v="47-1087B"/>
    <s v="All Public"/>
    <s v="SEWER"/>
    <s v="SEWER"/>
    <n v="20000"/>
    <m/>
    <m/>
    <n v="0"/>
    <n v="0"/>
    <n v="2"/>
    <n v="2198"/>
    <n v="2"/>
    <m/>
    <m/>
    <m/>
    <m/>
    <m/>
    <m/>
    <m/>
    <m/>
    <m/>
    <m/>
    <n v="2"/>
    <n v="1"/>
    <x v="6"/>
    <x v="6"/>
  </r>
  <r>
    <s v="134-F94B"/>
    <m/>
    <x v="0"/>
    <s v="13 CHERRY ST"/>
    <n v="101"/>
    <s v="LOGAN CHRISTY J"/>
    <s v="MR30"/>
    <s v="ONE FAMILY"/>
    <s v="134//F94/B/"/>
    <n v="0.23047000000000001"/>
    <n v="1"/>
    <n v="1"/>
    <n v="1"/>
    <n v="1"/>
    <s v="SEPTIC"/>
    <n v="0"/>
    <n v="1"/>
    <n v="23500"/>
    <s v="YES"/>
    <n v="23500"/>
    <s v="134-F94B"/>
    <s v="Public Water,Septic"/>
    <s v="SEPTIC"/>
    <s v="SEPTIC"/>
    <n v="23500"/>
    <m/>
    <m/>
    <n v="1"/>
    <n v="1"/>
    <n v="3"/>
    <n v="1028"/>
    <n v="1"/>
    <m/>
    <m/>
    <m/>
    <m/>
    <m/>
    <m/>
    <m/>
    <m/>
    <m/>
    <m/>
    <n v="2"/>
    <n v="1"/>
    <x v="6"/>
    <x v="6"/>
  </r>
  <r>
    <s v="134-1"/>
    <m/>
    <x v="0"/>
    <s v="47 AVENUE A"/>
    <n v="101"/>
    <s v="FONTES JOAN R"/>
    <s v="MR30"/>
    <s v="ONE FAMILY"/>
    <s v="134//1//"/>
    <n v="0.38346999999999998"/>
    <n v="1"/>
    <n v="1"/>
    <n v="1"/>
    <n v="1"/>
    <s v="SEPTIC"/>
    <n v="0"/>
    <n v="1"/>
    <n v="8800"/>
    <s v="YES"/>
    <n v="8800"/>
    <s v="134-1"/>
    <s v="Public Water,Septic"/>
    <s v="SEPTIC"/>
    <s v="SEPTIC"/>
    <n v="8800"/>
    <m/>
    <m/>
    <n v="1"/>
    <n v="1"/>
    <n v="3"/>
    <n v="2287"/>
    <n v="2"/>
    <m/>
    <m/>
    <m/>
    <m/>
    <m/>
    <m/>
    <m/>
    <m/>
    <m/>
    <m/>
    <n v="1"/>
    <n v="1"/>
    <x v="6"/>
    <x v="6"/>
  </r>
  <r>
    <s v="61-M5"/>
    <m/>
    <x v="0"/>
    <s v="10 MORSE AVE"/>
    <n v="101"/>
    <s v="WOOD JOCELYN M"/>
    <s v="MR30"/>
    <s v="ONE FAMILY"/>
    <s v="61//M5//"/>
    <n v="0.15892000000000001"/>
    <n v="0"/>
    <n v="0"/>
    <n v="1"/>
    <n v="1"/>
    <s v="SEWER"/>
    <n v="1"/>
    <n v="1"/>
    <n v="7700"/>
    <s v="YES"/>
    <n v="0"/>
    <s v="61-M5"/>
    <s v="Public Water,Public Sewer"/>
    <s v="SEWER"/>
    <s v="SEWER"/>
    <n v="7700"/>
    <m/>
    <m/>
    <n v="0"/>
    <n v="0"/>
    <n v="3"/>
    <n v="1000"/>
    <n v="1"/>
    <m/>
    <m/>
    <m/>
    <m/>
    <m/>
    <m/>
    <m/>
    <m/>
    <m/>
    <m/>
    <n v="1"/>
    <n v="1"/>
    <x v="6"/>
    <x v="6"/>
  </r>
  <r>
    <s v="134-3"/>
    <m/>
    <x v="0"/>
    <s v="4 OAKDALE HEIGHTS LN"/>
    <n v="101"/>
    <s v="TOMCHAK MARY L"/>
    <s v="MR30"/>
    <s v="ONE FAMILY"/>
    <s v="134//3//"/>
    <n v="0.35186000000000001"/>
    <n v="1"/>
    <n v="1"/>
    <n v="1"/>
    <n v="1"/>
    <s v="SEPTIC"/>
    <n v="0"/>
    <n v="1"/>
    <n v="10100"/>
    <s v="YES"/>
    <n v="10100"/>
    <s v="134-3"/>
    <s v="Public Water,Septic"/>
    <s v="SEPTIC"/>
    <s v="SEPTIC"/>
    <n v="10100"/>
    <m/>
    <m/>
    <n v="1"/>
    <n v="1"/>
    <n v="3"/>
    <n v="1784"/>
    <n v="1.75"/>
    <m/>
    <m/>
    <m/>
    <m/>
    <m/>
    <m/>
    <m/>
    <m/>
    <m/>
    <m/>
    <n v="1"/>
    <n v="1"/>
    <x v="6"/>
    <x v="6"/>
  </r>
  <r>
    <s v="43-1030-2"/>
    <s v="FEE"/>
    <x v="0"/>
    <s v="7B CHAPEL LN"/>
    <n v="102"/>
    <s v="WOOD BARBARA A"/>
    <s v="MR30"/>
    <s v="CONDO"/>
    <m/>
    <n v="0.18396999999999999"/>
    <n v="1"/>
    <n v="1"/>
    <n v="1"/>
    <n v="1"/>
    <s v="SEPTIC"/>
    <n v="0"/>
    <n v="0"/>
    <n v="0"/>
    <m/>
    <n v="0"/>
    <m/>
    <m/>
    <m/>
    <s v="SEPTIC"/>
    <n v="0"/>
    <m/>
    <m/>
    <n v="1"/>
    <n v="1"/>
    <n v="0"/>
    <n v="0"/>
    <n v="0"/>
    <s v="CONDO UNIT TAGGED TO MERGE LOT"/>
    <m/>
    <m/>
    <m/>
    <m/>
    <m/>
    <m/>
    <m/>
    <m/>
    <m/>
    <n v="1"/>
    <n v="1"/>
    <x v="6"/>
    <x v="6"/>
  </r>
  <r>
    <s v="134-4"/>
    <m/>
    <x v="0"/>
    <s v="51 AVENUE A"/>
    <n v="101"/>
    <s v="ABRAHAMSON SHIRLEY"/>
    <s v="MR30"/>
    <s v="ONE FAMILY"/>
    <s v="134//4//"/>
    <n v="0.28265000000000001"/>
    <n v="1"/>
    <n v="1"/>
    <n v="1"/>
    <n v="1"/>
    <s v="SEPTIC"/>
    <n v="0"/>
    <n v="2"/>
    <n v="18300"/>
    <s v="YES"/>
    <n v="18300"/>
    <s v="134-4"/>
    <m/>
    <m/>
    <s v="SEPTIC"/>
    <n v="9150"/>
    <m/>
    <m/>
    <n v="1"/>
    <n v="1"/>
    <n v="3"/>
    <n v="1423"/>
    <n v="1.75"/>
    <m/>
    <m/>
    <m/>
    <m/>
    <m/>
    <m/>
    <m/>
    <m/>
    <m/>
    <m/>
    <n v="1"/>
    <n v="1"/>
    <x v="6"/>
    <x v="6"/>
  </r>
  <r>
    <s v="134-F95A"/>
    <m/>
    <x v="0"/>
    <s v="6 APPLE ST"/>
    <n v="101"/>
    <s v="GIRON KERRY B"/>
    <s v="MR30"/>
    <s v="ONE FAMILY"/>
    <s v="134//F95/A/"/>
    <n v="0.43707000000000001"/>
    <n v="1"/>
    <n v="1"/>
    <n v="1"/>
    <n v="1"/>
    <s v="SEPTIC"/>
    <n v="0"/>
    <n v="1"/>
    <n v="13100"/>
    <s v="YES"/>
    <n v="13100"/>
    <s v="134-F95A"/>
    <s v="Public Water,Septic"/>
    <s v="SEPTIC"/>
    <s v="SEPTIC"/>
    <n v="13100"/>
    <m/>
    <m/>
    <n v="1"/>
    <n v="1"/>
    <n v="3"/>
    <n v="1300"/>
    <n v="2"/>
    <m/>
    <m/>
    <m/>
    <m/>
    <m/>
    <m/>
    <m/>
    <m/>
    <m/>
    <m/>
    <n v="1"/>
    <n v="1"/>
    <x v="6"/>
    <x v="6"/>
  </r>
  <r>
    <s v="47-1086"/>
    <m/>
    <x v="0"/>
    <s v="8 CHAPEL ST"/>
    <n v="101"/>
    <s v="BEATON JOHN J JR"/>
    <s v="WRVL"/>
    <s v="ONE FAMILY"/>
    <s v="47//1086//"/>
    <n v="0.73209000000000002"/>
    <n v="0"/>
    <n v="0"/>
    <n v="1"/>
    <n v="1"/>
    <s v="SEWER"/>
    <n v="1"/>
    <n v="1"/>
    <n v="8100"/>
    <s v="YES"/>
    <n v="0"/>
    <s v="47-1086"/>
    <s v="All Public"/>
    <s v="SEWER"/>
    <s v="SEWER"/>
    <n v="8100"/>
    <m/>
    <m/>
    <n v="0"/>
    <n v="0"/>
    <n v="4"/>
    <n v="3199"/>
    <n v="2"/>
    <m/>
    <m/>
    <m/>
    <m/>
    <m/>
    <m/>
    <m/>
    <m/>
    <m/>
    <m/>
    <n v="1"/>
    <n v="1"/>
    <x v="6"/>
    <x v="6"/>
  </r>
  <r>
    <s v="134-1091"/>
    <m/>
    <x v="0"/>
    <s v="10 CHERRY ST"/>
    <n v="101"/>
    <s v="TAVARES NAOMI"/>
    <s v="MR30"/>
    <s v="ONE FAMILY"/>
    <s v="134//1091//"/>
    <n v="0.36248999999999998"/>
    <n v="1"/>
    <n v="1"/>
    <n v="1"/>
    <n v="1"/>
    <s v="SEPTIC"/>
    <n v="0"/>
    <n v="1"/>
    <n v="15700"/>
    <s v="YES"/>
    <n v="15700"/>
    <s v="134-1091"/>
    <s v="Public Water,Septic"/>
    <s v="SEPTIC"/>
    <s v="SEPTIC"/>
    <n v="15700"/>
    <m/>
    <m/>
    <n v="1"/>
    <n v="1"/>
    <n v="4"/>
    <n v="1816"/>
    <n v="1"/>
    <m/>
    <m/>
    <m/>
    <m/>
    <m/>
    <m/>
    <m/>
    <m/>
    <m/>
    <m/>
    <n v="1"/>
    <n v="1"/>
    <x v="6"/>
    <x v="6"/>
  </r>
  <r>
    <s v="43-1025A"/>
    <m/>
    <x v="0"/>
    <s v="4 ANGEL COVE WAY"/>
    <n v="906"/>
    <s v="EMMANUEL CHURCH OF THE"/>
    <s v="MR30"/>
    <s v="CHURCH ETC  MDL-00"/>
    <s v="43//1025/A/"/>
    <n v="6.1334099999999996"/>
    <n v="0"/>
    <n v="0"/>
    <n v="0"/>
    <n v="0"/>
    <m/>
    <n v="0"/>
    <n v="0"/>
    <n v="0"/>
    <s v="YES"/>
    <n v="0"/>
    <s v="43-1025A"/>
    <s v="Public Water,Septic"/>
    <s v="SEPTIC"/>
    <m/>
    <n v="0"/>
    <m/>
    <m/>
    <n v="0"/>
    <n v="0"/>
    <n v="0"/>
    <n v="0"/>
    <n v="0"/>
    <m/>
    <m/>
    <m/>
    <m/>
    <m/>
    <m/>
    <m/>
    <m/>
    <m/>
    <m/>
    <n v="1"/>
    <n v="1"/>
    <x v="6"/>
    <x v="6"/>
  </r>
  <r>
    <s v="LAND_NOPARC"/>
    <m/>
    <x v="0"/>
    <m/>
    <n v="0"/>
    <m/>
    <m/>
    <m/>
    <m/>
    <n v="7.3200000000000001E-3"/>
    <n v="0"/>
    <n v="0"/>
    <n v="0"/>
    <n v="0"/>
    <m/>
    <n v="0"/>
    <n v="0"/>
    <n v="0"/>
    <s v="NO"/>
    <n v="0"/>
    <m/>
    <m/>
    <m/>
    <m/>
    <n v="0"/>
    <m/>
    <m/>
    <n v="0"/>
    <n v="0"/>
    <n v="0"/>
    <n v="0"/>
    <n v="0"/>
    <m/>
    <m/>
    <m/>
    <m/>
    <m/>
    <m/>
    <m/>
    <m/>
    <m/>
    <m/>
    <n v="0"/>
    <n v="1"/>
    <x v="6"/>
    <x v="6"/>
  </r>
  <r>
    <s v="LAND_NOPARC"/>
    <m/>
    <x v="0"/>
    <m/>
    <n v="0"/>
    <m/>
    <m/>
    <m/>
    <m/>
    <n v="4.5609999999999998E-2"/>
    <n v="0"/>
    <n v="0"/>
    <n v="0"/>
    <n v="0"/>
    <m/>
    <n v="0"/>
    <n v="0"/>
    <n v="0"/>
    <s v="NO"/>
    <n v="0"/>
    <m/>
    <m/>
    <m/>
    <m/>
    <n v="0"/>
    <m/>
    <m/>
    <n v="0"/>
    <n v="0"/>
    <n v="0"/>
    <n v="0"/>
    <n v="0"/>
    <m/>
    <m/>
    <m/>
    <m/>
    <m/>
    <m/>
    <m/>
    <m/>
    <m/>
    <m/>
    <n v="0"/>
    <n v="1"/>
    <x v="6"/>
    <x v="6"/>
  </r>
  <r>
    <s v="47-C1"/>
    <m/>
    <x v="0"/>
    <s v="337 MAIN ST"/>
    <n v="316"/>
    <s v="WAREHAM FEED COMPANY INC"/>
    <s v="WRVL"/>
    <s v="COMM WHSE  MDL-96"/>
    <s v="47//C1//"/>
    <n v="0.21076"/>
    <n v="0"/>
    <n v="0"/>
    <n v="0"/>
    <n v="0"/>
    <m/>
    <n v="0"/>
    <n v="0"/>
    <n v="0"/>
    <s v="YES"/>
    <n v="0"/>
    <s v="47-C1"/>
    <s v="All Public"/>
    <s v="SEWER"/>
    <m/>
    <n v="0"/>
    <m/>
    <m/>
    <n v="0"/>
    <n v="0"/>
    <n v="0"/>
    <n v="4104"/>
    <n v="1"/>
    <m/>
    <m/>
    <m/>
    <m/>
    <m/>
    <m/>
    <m/>
    <m/>
    <m/>
    <m/>
    <n v="1"/>
    <n v="1"/>
    <x v="6"/>
    <x v="6"/>
  </r>
  <r>
    <s v="134-1040"/>
    <m/>
    <x v="0"/>
    <s v="23 AVENUE A"/>
    <n v="101"/>
    <s v="WILLIAMS TODD A"/>
    <s v="MR30"/>
    <s v="ONE FAMILY"/>
    <s v="134//1040//"/>
    <n v="0.51871999999999996"/>
    <n v="1"/>
    <n v="1"/>
    <n v="1"/>
    <n v="1"/>
    <s v="SEPTIC"/>
    <n v="0"/>
    <n v="1"/>
    <n v="8100"/>
    <s v="YES"/>
    <n v="8100"/>
    <s v="134-1040"/>
    <s v="Public Water,Septic"/>
    <s v="SEPTIC"/>
    <s v="SEPTIC"/>
    <n v="8100"/>
    <m/>
    <m/>
    <n v="1"/>
    <n v="1"/>
    <n v="3"/>
    <n v="1200"/>
    <n v="1"/>
    <m/>
    <m/>
    <m/>
    <m/>
    <m/>
    <m/>
    <m/>
    <m/>
    <m/>
    <m/>
    <n v="2"/>
    <n v="1"/>
    <x v="6"/>
    <x v="6"/>
  </r>
  <r>
    <s v="134-1042"/>
    <m/>
    <x v="0"/>
    <s v="45 AVENUE A"/>
    <n v="101"/>
    <s v="PIRES ANGELA"/>
    <s v="MR30"/>
    <s v="ONE FAMILY"/>
    <s v="134//1042//"/>
    <n v="0.22683"/>
    <n v="1"/>
    <n v="1"/>
    <n v="1"/>
    <n v="1"/>
    <s v="SEPTIC"/>
    <n v="0"/>
    <n v="1"/>
    <n v="4600"/>
    <s v="NO_W1"/>
    <n v="4600"/>
    <s v="134-1042"/>
    <s v="Public Water,Septic"/>
    <s v="SEPTIC"/>
    <s v="SEPTIC"/>
    <n v="4600"/>
    <m/>
    <m/>
    <n v="1"/>
    <n v="1"/>
    <n v="2"/>
    <n v="984"/>
    <n v="1"/>
    <m/>
    <m/>
    <m/>
    <m/>
    <m/>
    <m/>
    <m/>
    <m/>
    <m/>
    <m/>
    <n v="2"/>
    <n v="1"/>
    <x v="6"/>
    <x v="6"/>
  </r>
  <r>
    <s v="134-F104"/>
    <m/>
    <x v="0"/>
    <s v="11 APPLE ST"/>
    <n v="101"/>
    <s v="MATTHEWS ROSE MARIE"/>
    <s v="MR30"/>
    <s v="ONE FAMILY"/>
    <s v="134//F104//"/>
    <n v="0.35428999999999999"/>
    <n v="1"/>
    <n v="1"/>
    <n v="1"/>
    <n v="1"/>
    <s v="SEPTIC"/>
    <n v="0"/>
    <n v="1"/>
    <n v="14800"/>
    <s v="YES"/>
    <n v="14800"/>
    <s v="134-F104"/>
    <s v="Public Water,Septic"/>
    <s v="SEPTIC"/>
    <s v="SEPTIC"/>
    <n v="14800"/>
    <m/>
    <m/>
    <n v="1"/>
    <n v="1"/>
    <n v="3"/>
    <n v="1298"/>
    <n v="1"/>
    <m/>
    <m/>
    <m/>
    <m/>
    <m/>
    <m/>
    <m/>
    <m/>
    <m/>
    <m/>
    <n v="1"/>
    <n v="1"/>
    <x v="6"/>
    <x v="6"/>
  </r>
  <r>
    <s v="43-1030-1"/>
    <s v="FEE"/>
    <x v="0"/>
    <s v="7 CHAPEL LN"/>
    <n v="102"/>
    <s v="DECOTEAU JANICE A"/>
    <s v="MR30"/>
    <s v="CONDO"/>
    <m/>
    <n v="0.36581999999999998"/>
    <n v="1"/>
    <n v="1"/>
    <n v="1"/>
    <n v="1"/>
    <s v="SEPTIC"/>
    <n v="0"/>
    <n v="0"/>
    <n v="0"/>
    <m/>
    <n v="0"/>
    <m/>
    <m/>
    <m/>
    <s v="SEPTIC"/>
    <n v="0"/>
    <m/>
    <m/>
    <n v="1"/>
    <n v="1"/>
    <n v="0"/>
    <n v="0"/>
    <n v="0"/>
    <s v="CONDO UNIT, NOTE ADJACENT LOT"/>
    <m/>
    <m/>
    <m/>
    <m/>
    <m/>
    <m/>
    <m/>
    <m/>
    <m/>
    <n v="1"/>
    <n v="1"/>
    <x v="6"/>
    <x v="6"/>
  </r>
  <r>
    <s v="133-1018"/>
    <m/>
    <x v="0"/>
    <s v="102 SANDWICH RD"/>
    <n v="132"/>
    <s v="POTTER NEIL A"/>
    <s v="MR30"/>
    <s v="RES ACLNUD  MDL-00"/>
    <s v="133//1018//"/>
    <n v="2.0305900000000001"/>
    <n v="0"/>
    <n v="0"/>
    <n v="0"/>
    <n v="0"/>
    <m/>
    <n v="0"/>
    <n v="0"/>
    <n v="0"/>
    <s v="YES"/>
    <n v="0"/>
    <s v="133-1018"/>
    <s v="Public Water,Septic"/>
    <s v="SEPTIC"/>
    <m/>
    <n v="0"/>
    <m/>
    <m/>
    <n v="0"/>
    <n v="0"/>
    <n v="0"/>
    <n v="0"/>
    <n v="0"/>
    <m/>
    <m/>
    <m/>
    <m/>
    <m/>
    <m/>
    <m/>
    <m/>
    <m/>
    <m/>
    <n v="1"/>
    <n v="1"/>
    <x v="6"/>
    <x v="6"/>
  </r>
  <r>
    <s v="133-101"/>
    <m/>
    <x v="0"/>
    <s v="110 SANDWICH RD"/>
    <n v="101"/>
    <s v="AMADEO RALPH F"/>
    <s v="MR30"/>
    <s v="ONE FAMILY"/>
    <s v="133//101//"/>
    <n v="1.14697"/>
    <n v="1"/>
    <n v="1"/>
    <n v="1"/>
    <n v="1"/>
    <s v="SEPTIC"/>
    <n v="0"/>
    <n v="1"/>
    <n v="4000"/>
    <s v="YES"/>
    <n v="4000"/>
    <s v="133-101"/>
    <s v="Public Water,Gas,Septic"/>
    <s v="SEPTIC"/>
    <s v="SEPTIC"/>
    <n v="4000"/>
    <m/>
    <m/>
    <n v="1"/>
    <n v="1"/>
    <n v="2"/>
    <n v="953"/>
    <n v="1.5"/>
    <m/>
    <m/>
    <m/>
    <m/>
    <m/>
    <m/>
    <m/>
    <m/>
    <m/>
    <m/>
    <n v="2"/>
    <n v="1"/>
    <x v="6"/>
    <x v="6"/>
  </r>
  <r>
    <s v="61-1156"/>
    <m/>
    <x v="0"/>
    <s v="184 HIGH ST"/>
    <n v="101"/>
    <s v="WARR DAVID J"/>
    <s v="MR30"/>
    <s v="ONE FAMILY"/>
    <s v="61//1156//"/>
    <n v="0.33928999999999998"/>
    <n v="0"/>
    <n v="0"/>
    <n v="1"/>
    <n v="1"/>
    <s v="SEWER"/>
    <n v="1"/>
    <n v="1"/>
    <n v="12900"/>
    <s v="YES"/>
    <n v="0"/>
    <s v="61-1156"/>
    <s v="Public Water,Public Sewer"/>
    <s v="SEWER"/>
    <s v="SEWER"/>
    <n v="12900"/>
    <m/>
    <m/>
    <n v="0"/>
    <n v="0"/>
    <n v="4"/>
    <n v="2080"/>
    <n v="1.75"/>
    <m/>
    <m/>
    <m/>
    <m/>
    <m/>
    <m/>
    <m/>
    <m/>
    <m/>
    <m/>
    <n v="1"/>
    <n v="1"/>
    <x v="6"/>
    <x v="6"/>
  </r>
  <r>
    <s v="61-M11"/>
    <m/>
    <x v="0"/>
    <s v="9 MORSE AVE"/>
    <n v="101"/>
    <s v="AVILA FRANK"/>
    <s v="MR30"/>
    <s v="ONE FAMILY"/>
    <s v="61//M11//"/>
    <n v="0.1787"/>
    <n v="0"/>
    <n v="0"/>
    <n v="1"/>
    <n v="1"/>
    <s v="SEWER"/>
    <n v="1"/>
    <n v="1"/>
    <n v="3900"/>
    <s v="YES"/>
    <n v="0"/>
    <s v="61-M11"/>
    <s v="Public Water,Public Sewer"/>
    <s v="SEWER"/>
    <s v="SEWER"/>
    <n v="3900"/>
    <m/>
    <m/>
    <n v="0"/>
    <n v="0"/>
    <n v="2"/>
    <n v="1144"/>
    <n v="1"/>
    <m/>
    <m/>
    <m/>
    <m/>
    <m/>
    <m/>
    <m/>
    <m/>
    <m/>
    <m/>
    <n v="1"/>
    <n v="1"/>
    <x v="6"/>
    <x v="6"/>
  </r>
  <r>
    <s v="61-M6"/>
    <m/>
    <x v="0"/>
    <s v="12 MORSE AVE"/>
    <n v="101"/>
    <s v="FREDRICKSON DAVID A"/>
    <s v="MR30"/>
    <s v="ONE FAMILY"/>
    <s v="61//M6//"/>
    <n v="0.1401"/>
    <n v="0"/>
    <n v="0"/>
    <n v="1"/>
    <n v="1"/>
    <s v="SEWER"/>
    <n v="1"/>
    <n v="1"/>
    <n v="9300"/>
    <s v="YES"/>
    <n v="0"/>
    <s v="61-M6"/>
    <s v="Public Water,Public Sewer"/>
    <s v="SEWER"/>
    <s v="SEWER"/>
    <n v="9300"/>
    <m/>
    <m/>
    <n v="0"/>
    <n v="0"/>
    <n v="2"/>
    <n v="1240"/>
    <n v="1.5"/>
    <m/>
    <m/>
    <m/>
    <m/>
    <m/>
    <m/>
    <m/>
    <m/>
    <m/>
    <m/>
    <n v="1"/>
    <n v="1"/>
    <x v="6"/>
    <x v="6"/>
  </r>
  <r>
    <s v="LAND_NOPARC"/>
    <m/>
    <x v="0"/>
    <m/>
    <n v="0"/>
    <m/>
    <m/>
    <m/>
    <m/>
    <n v="5.3899999999999998E-3"/>
    <n v="0"/>
    <n v="0"/>
    <n v="0"/>
    <n v="0"/>
    <m/>
    <n v="0"/>
    <n v="0"/>
    <n v="0"/>
    <s v="NO"/>
    <n v="0"/>
    <m/>
    <m/>
    <m/>
    <m/>
    <n v="0"/>
    <m/>
    <m/>
    <n v="0"/>
    <n v="0"/>
    <n v="0"/>
    <n v="0"/>
    <n v="0"/>
    <m/>
    <m/>
    <m/>
    <m/>
    <m/>
    <m/>
    <m/>
    <m/>
    <m/>
    <m/>
    <n v="0"/>
    <n v="1"/>
    <x v="6"/>
    <x v="6"/>
  </r>
  <r>
    <s v="LAND_NOPARC"/>
    <m/>
    <x v="0"/>
    <m/>
    <n v="0"/>
    <m/>
    <m/>
    <m/>
    <m/>
    <n v="3.8370000000000001E-2"/>
    <n v="0"/>
    <n v="0"/>
    <n v="0"/>
    <n v="0"/>
    <m/>
    <n v="0"/>
    <n v="0"/>
    <n v="0"/>
    <s v="NO"/>
    <n v="0"/>
    <m/>
    <m/>
    <m/>
    <m/>
    <n v="0"/>
    <m/>
    <m/>
    <n v="0"/>
    <n v="0"/>
    <n v="0"/>
    <n v="0"/>
    <n v="0"/>
    <m/>
    <m/>
    <m/>
    <m/>
    <m/>
    <m/>
    <m/>
    <m/>
    <m/>
    <m/>
    <n v="0"/>
    <n v="1"/>
    <x v="6"/>
    <x v="6"/>
  </r>
  <r>
    <s v="134-1079"/>
    <m/>
    <x v="0"/>
    <s v="73 AVENUE A"/>
    <n v="101"/>
    <s v="BARNETT JUDITH M"/>
    <s v="MR30"/>
    <s v="ONE FAMILY"/>
    <s v="134//1079//"/>
    <n v="0.77493000000000001"/>
    <n v="1"/>
    <n v="1"/>
    <n v="1"/>
    <n v="1"/>
    <s v="SEPTIC"/>
    <n v="0"/>
    <n v="1"/>
    <n v="1100"/>
    <s v="YES"/>
    <n v="1100"/>
    <s v="134-1079"/>
    <s v="Public Water,Septic"/>
    <s v="SEPTIC"/>
    <s v="SEPTIC"/>
    <n v="1100"/>
    <m/>
    <m/>
    <n v="1"/>
    <n v="1"/>
    <n v="2"/>
    <n v="576"/>
    <n v="1.5"/>
    <m/>
    <m/>
    <m/>
    <m/>
    <m/>
    <m/>
    <m/>
    <m/>
    <m/>
    <m/>
    <n v="1"/>
    <n v="1"/>
    <x v="6"/>
    <x v="6"/>
  </r>
  <r>
    <s v="61-1160"/>
    <m/>
    <x v="0"/>
    <s v="13 MORSE AVE  OFF"/>
    <n v="132"/>
    <s v="ROBERGE TERRY A"/>
    <s v="MR30"/>
    <s v="RES ACLNUD  MDL-00"/>
    <s v="61//1160//"/>
    <n v="8.9840000000000003E-2"/>
    <n v="0"/>
    <n v="0"/>
    <n v="0"/>
    <n v="0"/>
    <m/>
    <n v="0"/>
    <n v="0"/>
    <n v="0"/>
    <s v="YES"/>
    <n v="0"/>
    <s v="61-1160"/>
    <s v="All Public"/>
    <s v="SEWER"/>
    <m/>
    <n v="0"/>
    <m/>
    <m/>
    <n v="0"/>
    <n v="0"/>
    <n v="0"/>
    <n v="0"/>
    <n v="0"/>
    <m/>
    <m/>
    <m/>
    <m/>
    <m/>
    <m/>
    <m/>
    <m/>
    <m/>
    <m/>
    <n v="1"/>
    <n v="1"/>
    <x v="6"/>
    <x v="6"/>
  </r>
  <r>
    <s v="61-1088"/>
    <m/>
    <x v="0"/>
    <s v="11 CHAPEL ST"/>
    <n v="101"/>
    <s v="ROSS BEVERLY"/>
    <s v="MR30"/>
    <s v="ONE FAMILY"/>
    <s v="61//1088//"/>
    <n v="0.2082"/>
    <n v="0"/>
    <n v="0"/>
    <n v="1"/>
    <n v="1"/>
    <s v="SEWER"/>
    <n v="1"/>
    <n v="1"/>
    <n v="9200"/>
    <s v="YES"/>
    <n v="0"/>
    <s v="61-1088"/>
    <s v="All Public"/>
    <s v="SEWER"/>
    <s v="SEWER"/>
    <n v="9200"/>
    <m/>
    <m/>
    <n v="0"/>
    <n v="0"/>
    <n v="4"/>
    <n v="1611"/>
    <n v="2"/>
    <m/>
    <m/>
    <m/>
    <m/>
    <m/>
    <m/>
    <m/>
    <m/>
    <m/>
    <m/>
    <n v="1"/>
    <n v="1"/>
    <x v="6"/>
    <x v="6"/>
  </r>
  <r>
    <s v="61-1154"/>
    <m/>
    <x v="0"/>
    <s v="186 HIGH ST"/>
    <n v="101"/>
    <s v="GEORGITSIS PETER"/>
    <s v="MR30"/>
    <s v="ONE FAMILY"/>
    <s v="61//1154//"/>
    <n v="0.46858"/>
    <n v="0"/>
    <n v="0"/>
    <n v="1"/>
    <n v="1"/>
    <s v="SEWER"/>
    <n v="1"/>
    <n v="1"/>
    <n v="13700"/>
    <s v="YES"/>
    <n v="0"/>
    <s v="61-1154"/>
    <s v="Public Water,Public Sewer"/>
    <s v="SEWER"/>
    <s v="SEWER"/>
    <n v="13700"/>
    <m/>
    <m/>
    <n v="0"/>
    <n v="0"/>
    <n v="4"/>
    <n v="1516"/>
    <n v="2"/>
    <m/>
    <m/>
    <m/>
    <m/>
    <m/>
    <m/>
    <m/>
    <m/>
    <m/>
    <m/>
    <n v="2"/>
    <n v="1"/>
    <x v="6"/>
    <x v="6"/>
  </r>
  <r>
    <s v="134-1052"/>
    <m/>
    <x v="0"/>
    <s v="67 AVENUE A"/>
    <n v="101"/>
    <s v="FRANCISCO JOSE C"/>
    <s v="MR30"/>
    <s v="ONE FAMILY"/>
    <s v="134//1052//"/>
    <n v="0.10513"/>
    <n v="1"/>
    <n v="1"/>
    <n v="1"/>
    <n v="1"/>
    <s v="SEPTIC"/>
    <n v="0"/>
    <n v="1"/>
    <n v="0"/>
    <s v="YES"/>
    <n v="0"/>
    <s v="134-1052"/>
    <s v="Public Water,Septic"/>
    <s v="SEPTIC"/>
    <s v="SEPTIC"/>
    <n v="0"/>
    <m/>
    <m/>
    <n v="1"/>
    <n v="1"/>
    <n v="1"/>
    <n v="484"/>
    <n v="1"/>
    <m/>
    <m/>
    <m/>
    <m/>
    <m/>
    <m/>
    <m/>
    <m/>
    <m/>
    <m/>
    <n v="1"/>
    <n v="1"/>
    <x v="6"/>
    <x v="6"/>
  </r>
  <r>
    <s v="47-1157"/>
    <m/>
    <x v="0"/>
    <s v="341 MAIN ST"/>
    <n v="334"/>
    <s v="IBRAHIM DIYAA G"/>
    <s v="WRVL"/>
    <s v="GAS ST SRV  MDL-95"/>
    <s v="47//1157//"/>
    <n v="0.39635999999999999"/>
    <n v="0"/>
    <n v="0"/>
    <n v="1"/>
    <n v="1"/>
    <s v="SEWER"/>
    <n v="1"/>
    <n v="1"/>
    <n v="2200"/>
    <s v="YES"/>
    <n v="0"/>
    <s v="47-1157"/>
    <s v="All Public"/>
    <s v="SEWER"/>
    <s v="SEWER"/>
    <n v="2200"/>
    <m/>
    <m/>
    <n v="0"/>
    <n v="0"/>
    <n v="0"/>
    <n v="1297"/>
    <n v="1"/>
    <m/>
    <m/>
    <m/>
    <m/>
    <m/>
    <m/>
    <m/>
    <m/>
    <m/>
    <m/>
    <n v="1"/>
    <n v="1"/>
    <x v="6"/>
    <x v="6"/>
  </r>
  <r>
    <s v="61-1203"/>
    <m/>
    <x v="0"/>
    <s v="95 GIBBS AVE  OFF"/>
    <n v="132"/>
    <s v="FLOOD LUANN M"/>
    <s v="MR30"/>
    <s v="RES ACLNUD  MDL-00"/>
    <s v="61//1203//"/>
    <n v="0.57647000000000004"/>
    <n v="0"/>
    <n v="0"/>
    <n v="0"/>
    <n v="0"/>
    <m/>
    <n v="0"/>
    <n v="0"/>
    <n v="0"/>
    <s v="YES"/>
    <n v="0"/>
    <s v="61-1203"/>
    <s v="All Public"/>
    <s v="SEWER"/>
    <m/>
    <n v="0"/>
    <m/>
    <m/>
    <n v="0"/>
    <n v="0"/>
    <n v="0"/>
    <n v="0"/>
    <n v="0"/>
    <m/>
    <m/>
    <m/>
    <m/>
    <m/>
    <m/>
    <m/>
    <m/>
    <m/>
    <m/>
    <n v="1"/>
    <n v="1"/>
    <x v="4"/>
    <x v="4"/>
  </r>
  <r>
    <s v="61-1202"/>
    <m/>
    <x v="0"/>
    <s v="95 GIBBS AVE"/>
    <n v="105"/>
    <s v="FLOOD LUANN M"/>
    <s v="MR30"/>
    <s v="THREE FAM"/>
    <s v="61//1202//"/>
    <n v="0.30177999999999999"/>
    <n v="0"/>
    <n v="0"/>
    <n v="1"/>
    <n v="1"/>
    <s v="SEWER"/>
    <n v="1"/>
    <n v="1"/>
    <n v="14700"/>
    <s v="YES"/>
    <n v="0"/>
    <s v="61-1202"/>
    <s v="All Public"/>
    <s v="SEWER"/>
    <s v="SEWER"/>
    <n v="14700"/>
    <m/>
    <m/>
    <n v="0"/>
    <n v="0"/>
    <n v="5"/>
    <n v="2276"/>
    <n v="1.5"/>
    <m/>
    <m/>
    <m/>
    <m/>
    <m/>
    <m/>
    <m/>
    <m/>
    <m/>
    <m/>
    <n v="1"/>
    <n v="1"/>
    <x v="4"/>
    <x v="4"/>
  </r>
  <r>
    <s v="43-W33"/>
    <m/>
    <x v="0"/>
    <s v="20 LINWOOD AVE"/>
    <n v="101"/>
    <s v="FLATTES TERRI"/>
    <s v="MR30"/>
    <s v="ONE FAMILY"/>
    <s v="43//W33//"/>
    <n v="0.34755000000000003"/>
    <n v="1"/>
    <n v="1"/>
    <n v="1"/>
    <n v="1"/>
    <s v="SEPTIC"/>
    <n v="0"/>
    <n v="1"/>
    <n v="10300"/>
    <s v="YES"/>
    <n v="10300"/>
    <s v="43-W33"/>
    <s v="Public Water,Gas,Septic"/>
    <s v="SEPTIC"/>
    <s v="SEPTIC"/>
    <n v="10300"/>
    <m/>
    <m/>
    <n v="1"/>
    <n v="1"/>
    <n v="3"/>
    <n v="1248"/>
    <n v="1.5"/>
    <m/>
    <m/>
    <m/>
    <m/>
    <m/>
    <m/>
    <m/>
    <m/>
    <m/>
    <m/>
    <n v="1"/>
    <n v="1"/>
    <x v="6"/>
    <x v="6"/>
  </r>
  <r>
    <s v="61-1086"/>
    <m/>
    <x v="0"/>
    <s v="167 HIGH ST"/>
    <n v="101"/>
    <s v="YOUNG GEORGE W"/>
    <s v="MR30"/>
    <s v="ONE FAMILY"/>
    <s v="61//1086//"/>
    <n v="0.33056999999999997"/>
    <n v="0"/>
    <n v="0"/>
    <n v="1"/>
    <n v="1"/>
    <s v="SEWER"/>
    <n v="1"/>
    <n v="1"/>
    <n v="9600"/>
    <s v="YES"/>
    <n v="0"/>
    <s v="61-1086"/>
    <s v="Public Water,Public Sewer"/>
    <s v="SEWER"/>
    <s v="SEWER"/>
    <n v="9600"/>
    <m/>
    <m/>
    <n v="0"/>
    <n v="0"/>
    <n v="3"/>
    <n v="2010"/>
    <n v="2"/>
    <m/>
    <m/>
    <m/>
    <m/>
    <m/>
    <m/>
    <m/>
    <m/>
    <m/>
    <m/>
    <n v="1"/>
    <n v="1"/>
    <x v="6"/>
    <x v="6"/>
  </r>
  <r>
    <s v="83-1016B"/>
    <m/>
    <x v="0"/>
    <s v="22 DINAH'S WAY"/>
    <n v="101"/>
    <s v="RASMUSSEN PAUL E"/>
    <s v="MR30"/>
    <s v="ONE FAMILY"/>
    <s v="83//1016/B/"/>
    <n v="0.58384999999999998"/>
    <n v="1"/>
    <n v="1"/>
    <n v="1"/>
    <n v="1"/>
    <s v="SEPTIC"/>
    <n v="0"/>
    <n v="1"/>
    <n v="4200"/>
    <s v="YES"/>
    <n v="4200"/>
    <s v="83-1016B"/>
    <s v="Public Water,Septic"/>
    <s v="SEPTIC"/>
    <s v="SEPTIC"/>
    <n v="4200"/>
    <m/>
    <m/>
    <n v="1"/>
    <n v="1"/>
    <n v="4"/>
    <n v="2356"/>
    <n v="1.75"/>
    <m/>
    <m/>
    <m/>
    <m/>
    <m/>
    <m/>
    <m/>
    <m/>
    <m/>
    <m/>
    <n v="1"/>
    <n v="1"/>
    <x v="4"/>
    <x v="4"/>
  </r>
  <r>
    <s v="134-1007"/>
    <m/>
    <x v="0"/>
    <s v="22 AVENUE A"/>
    <n v="101"/>
    <s v="FANTASIA ALBERT A"/>
    <s v="MR30"/>
    <s v="ONE FAMILY"/>
    <s v="134//1007//"/>
    <n v="0.80908000000000002"/>
    <n v="1"/>
    <n v="1"/>
    <n v="1"/>
    <n v="1"/>
    <s v="SEPTIC"/>
    <n v="0"/>
    <n v="1"/>
    <n v="1700"/>
    <s v="YES"/>
    <n v="1700"/>
    <s v="134-1007"/>
    <m/>
    <m/>
    <s v="SEPTIC"/>
    <n v="1700"/>
    <m/>
    <m/>
    <n v="1"/>
    <n v="1"/>
    <n v="1"/>
    <n v="446"/>
    <n v="1"/>
    <m/>
    <m/>
    <m/>
    <m/>
    <m/>
    <m/>
    <m/>
    <m/>
    <m/>
    <m/>
    <n v="1"/>
    <n v="1"/>
    <x v="6"/>
    <x v="6"/>
  </r>
  <r>
    <s v="134-1081"/>
    <m/>
    <x v="0"/>
    <s v="75 AVENUE A"/>
    <n v="101"/>
    <s v="CARDOZA JOHN M ET ALS"/>
    <s v="MR30"/>
    <s v="ONE FAMILY"/>
    <s v="134//1081//"/>
    <n v="0.44005"/>
    <n v="1"/>
    <n v="1"/>
    <n v="1"/>
    <n v="1"/>
    <s v="SEPTIC"/>
    <n v="0"/>
    <n v="1"/>
    <n v="2200"/>
    <s v="YES"/>
    <n v="2200"/>
    <s v="134-1081"/>
    <s v="Public Water,Septic"/>
    <s v="SEPTIC"/>
    <s v="SEPTIC"/>
    <n v="2200"/>
    <m/>
    <m/>
    <n v="1"/>
    <n v="1"/>
    <n v="2"/>
    <n v="660"/>
    <n v="1"/>
    <m/>
    <m/>
    <m/>
    <m/>
    <m/>
    <m/>
    <m/>
    <m/>
    <m/>
    <m/>
    <n v="2"/>
    <n v="1"/>
    <x v="6"/>
    <x v="6"/>
  </r>
  <r>
    <s v="61-1150"/>
    <m/>
    <x v="0"/>
    <s v="84 GIBBS AVE"/>
    <n v="101"/>
    <s v="CORMIER JAMES F"/>
    <s v="MR30"/>
    <s v="ONE FAMILY"/>
    <s v="61//1150//"/>
    <n v="0.24055000000000001"/>
    <n v="0"/>
    <n v="0"/>
    <n v="1"/>
    <n v="1"/>
    <s v="SEWER"/>
    <n v="1"/>
    <n v="1"/>
    <n v="13700"/>
    <s v="YES"/>
    <n v="0"/>
    <s v="61-1150"/>
    <s v="All Public"/>
    <s v="SEWER"/>
    <s v="SEWER"/>
    <n v="13700"/>
    <m/>
    <m/>
    <n v="0"/>
    <n v="0"/>
    <n v="3"/>
    <n v="1570"/>
    <n v="2"/>
    <m/>
    <m/>
    <m/>
    <m/>
    <m/>
    <m/>
    <m/>
    <m/>
    <m/>
    <m/>
    <n v="1"/>
    <n v="1"/>
    <x v="4"/>
    <x v="4"/>
  </r>
  <r>
    <s v="133-103"/>
    <m/>
    <x v="0"/>
    <s v="116 SANDWICH RD"/>
    <n v="101"/>
    <s v="WILLIAMSON-TAYLOR RODERICK DIANA"/>
    <s v="MR30"/>
    <s v="ONE FAMILY"/>
    <s v="133//103//"/>
    <n v="0.31444"/>
    <n v="1"/>
    <n v="1"/>
    <n v="1"/>
    <n v="1"/>
    <s v="SEPTIC"/>
    <n v="0"/>
    <n v="1"/>
    <n v="4700"/>
    <s v="YES"/>
    <n v="4700"/>
    <s v="133-103"/>
    <s v="Public Water,Septic"/>
    <s v="SEPTIC"/>
    <s v="SEPTIC"/>
    <n v="4700"/>
    <m/>
    <m/>
    <n v="1"/>
    <n v="1"/>
    <n v="3"/>
    <n v="1591"/>
    <n v="1.75"/>
    <m/>
    <m/>
    <m/>
    <m/>
    <m/>
    <m/>
    <m/>
    <m/>
    <m/>
    <m/>
    <n v="1"/>
    <n v="1"/>
    <x v="6"/>
    <x v="6"/>
  </r>
  <r>
    <s v="47-1158A"/>
    <m/>
    <x v="0"/>
    <s v="355 MAIN ST"/>
    <n v="322"/>
    <s v="MOHAMMED OSSAMA"/>
    <s v="WRVL"/>
    <s v="STORE/SHOP  MDL-94"/>
    <s v="47//1158/A/"/>
    <n v="0.19646"/>
    <n v="1"/>
    <n v="1"/>
    <n v="1"/>
    <n v="1"/>
    <s v="SEPTIC"/>
    <n v="0"/>
    <n v="1"/>
    <n v="0"/>
    <s v="YES"/>
    <n v="0"/>
    <s v="47-1158A"/>
    <s v="All Public"/>
    <s v="SEWER"/>
    <s v="SEPTIC"/>
    <n v="0"/>
    <m/>
    <m/>
    <n v="1"/>
    <n v="1"/>
    <n v="0"/>
    <n v="1200"/>
    <n v="2"/>
    <m/>
    <m/>
    <m/>
    <m/>
    <m/>
    <m/>
    <m/>
    <m/>
    <m/>
    <m/>
    <n v="1"/>
    <n v="1"/>
    <x v="6"/>
    <x v="6"/>
  </r>
  <r>
    <s v="LAND_NOPARC"/>
    <m/>
    <x v="0"/>
    <m/>
    <n v="0"/>
    <m/>
    <m/>
    <m/>
    <m/>
    <n v="1.7229999999999999E-2"/>
    <n v="0"/>
    <n v="0"/>
    <n v="0"/>
    <n v="0"/>
    <m/>
    <n v="0"/>
    <n v="0"/>
    <n v="0"/>
    <s v="NO"/>
    <n v="0"/>
    <m/>
    <m/>
    <m/>
    <m/>
    <n v="0"/>
    <m/>
    <m/>
    <n v="0"/>
    <n v="0"/>
    <n v="0"/>
    <n v="0"/>
    <n v="0"/>
    <m/>
    <m/>
    <m/>
    <m/>
    <m/>
    <m/>
    <m/>
    <m/>
    <m/>
    <m/>
    <n v="0"/>
    <n v="1"/>
    <x v="6"/>
    <x v="6"/>
  </r>
  <r>
    <s v="61-1147"/>
    <m/>
    <x v="0"/>
    <s v="9 HIGHLAND CRT"/>
    <n v="101"/>
    <s v="PENA DAVID"/>
    <s v="MR30"/>
    <s v="ONE FAMILY"/>
    <s v="61//1147//"/>
    <n v="0.30343999999999999"/>
    <n v="0"/>
    <n v="0"/>
    <n v="1"/>
    <n v="1"/>
    <s v="SEWER"/>
    <n v="1"/>
    <n v="1"/>
    <n v="14900"/>
    <s v="YES"/>
    <n v="0"/>
    <s v="61-1147"/>
    <s v="Public Water,Public Sewer"/>
    <s v="SEWER"/>
    <s v="SEWER"/>
    <n v="14900"/>
    <m/>
    <m/>
    <n v="0"/>
    <n v="0"/>
    <n v="3"/>
    <n v="1876"/>
    <n v="1.5"/>
    <m/>
    <m/>
    <m/>
    <m/>
    <m/>
    <m/>
    <m/>
    <m/>
    <m/>
    <m/>
    <n v="1"/>
    <n v="1"/>
    <x v="4"/>
    <x v="4"/>
  </r>
  <r>
    <s v="61-M10"/>
    <m/>
    <x v="0"/>
    <s v="11 MORSE AVE"/>
    <n v="101"/>
    <s v="DAVIDSON RUTH L"/>
    <s v="MR30"/>
    <s v="ONE FAMILY"/>
    <s v="61//M10//"/>
    <n v="0.18615999999999999"/>
    <n v="0"/>
    <n v="0"/>
    <n v="1"/>
    <n v="1"/>
    <s v="SEWER"/>
    <n v="1"/>
    <n v="1"/>
    <n v="6700"/>
    <s v="YES"/>
    <n v="0"/>
    <s v="61-M10"/>
    <s v="Public Water,Public Sewer"/>
    <s v="SEWER"/>
    <s v="SEWER"/>
    <n v="6700"/>
    <m/>
    <m/>
    <n v="0"/>
    <n v="0"/>
    <n v="3"/>
    <n v="1177"/>
    <n v="1"/>
    <m/>
    <m/>
    <m/>
    <m/>
    <m/>
    <m/>
    <m/>
    <m/>
    <m/>
    <m/>
    <n v="1"/>
    <n v="1"/>
    <x v="6"/>
    <x v="6"/>
  </r>
  <r>
    <s v="61-1084"/>
    <m/>
    <x v="0"/>
    <s v="169 HIGH ST"/>
    <n v="101"/>
    <s v="KIERNAN RICHARD D"/>
    <s v="MR30"/>
    <s v="ONE FAMILY"/>
    <s v="61//1084//"/>
    <n v="0.22181999999999999"/>
    <n v="0"/>
    <n v="0"/>
    <n v="1"/>
    <n v="1"/>
    <s v="SEWER"/>
    <n v="1"/>
    <n v="1"/>
    <n v="3900"/>
    <s v="YES"/>
    <n v="0"/>
    <s v="61-1084"/>
    <s v="All Public"/>
    <s v="SEWER"/>
    <s v="SEWER"/>
    <n v="3900"/>
    <m/>
    <m/>
    <n v="0"/>
    <n v="0"/>
    <n v="3"/>
    <n v="1627"/>
    <n v="1.5"/>
    <m/>
    <m/>
    <m/>
    <m/>
    <m/>
    <m/>
    <m/>
    <m/>
    <m/>
    <m/>
    <n v="1"/>
    <n v="1"/>
    <x v="6"/>
    <x v="6"/>
  </r>
  <r>
    <s v="134-1090"/>
    <m/>
    <x v="0"/>
    <s v="79 AVENUE A"/>
    <n v="101"/>
    <s v="TAVANO MATTHEW S"/>
    <s v="MR30"/>
    <s v="ONE FAMILY"/>
    <s v="134//1090//"/>
    <n v="0.43403999999999998"/>
    <n v="1"/>
    <n v="1"/>
    <n v="1"/>
    <n v="1"/>
    <s v="SEPTIC"/>
    <n v="0"/>
    <n v="1"/>
    <n v="6500"/>
    <s v="YES"/>
    <n v="6500"/>
    <s v="134-1090"/>
    <s v="Public Water,Septic"/>
    <s v="SEPTIC"/>
    <s v="SEPTIC"/>
    <n v="6500"/>
    <m/>
    <m/>
    <n v="1"/>
    <n v="1"/>
    <n v="3"/>
    <n v="1456"/>
    <n v="1"/>
    <m/>
    <m/>
    <m/>
    <m/>
    <m/>
    <m/>
    <m/>
    <m/>
    <m/>
    <m/>
    <n v="1"/>
    <n v="1"/>
    <x v="6"/>
    <x v="6"/>
  </r>
  <r>
    <s v="133-104"/>
    <m/>
    <x v="0"/>
    <s v="118 SANDWICH RD"/>
    <n v="101"/>
    <s v="PHILLIPS JOSEPH C ET ALS"/>
    <s v="MR30"/>
    <s v="ONE FAMILY"/>
    <s v="133//104//"/>
    <n v="0.50038000000000005"/>
    <n v="1"/>
    <n v="1"/>
    <n v="1"/>
    <n v="1"/>
    <s v="SEPTIC"/>
    <n v="0"/>
    <n v="1"/>
    <n v="500"/>
    <s v="YES"/>
    <n v="500"/>
    <s v="133-104"/>
    <s v="Public Water,Gas,Septic"/>
    <s v="SEPTIC"/>
    <s v="SEPTIC"/>
    <n v="500"/>
    <m/>
    <m/>
    <n v="1"/>
    <n v="1"/>
    <n v="2"/>
    <n v="568"/>
    <n v="1"/>
    <m/>
    <m/>
    <m/>
    <m/>
    <m/>
    <m/>
    <m/>
    <m/>
    <m/>
    <m/>
    <n v="2"/>
    <n v="1"/>
    <x v="6"/>
    <x v="6"/>
  </r>
  <r>
    <s v="61-M7"/>
    <m/>
    <x v="0"/>
    <s v="14 MORSE AVE"/>
    <n v="101"/>
    <s v="PASQUARELLO TIMOTHY J"/>
    <s v="MR30"/>
    <s v="ONE FAMILY"/>
    <s v="61//M7//"/>
    <n v="0.2089"/>
    <n v="0"/>
    <n v="0"/>
    <n v="1"/>
    <n v="1"/>
    <s v="SEWER"/>
    <n v="1"/>
    <n v="1"/>
    <n v="7900"/>
    <s v="YES"/>
    <n v="0"/>
    <s v="61-M7"/>
    <s v="Public Water,Public Sewer"/>
    <s v="SEWER"/>
    <s v="SEWER"/>
    <n v="7900"/>
    <m/>
    <m/>
    <n v="0"/>
    <n v="0"/>
    <n v="3"/>
    <n v="1154"/>
    <n v="1"/>
    <m/>
    <m/>
    <m/>
    <m/>
    <m/>
    <m/>
    <m/>
    <m/>
    <m/>
    <m/>
    <n v="1"/>
    <n v="1"/>
    <x v="6"/>
    <x v="6"/>
  </r>
  <r>
    <s v="LAND_NOPARC"/>
    <m/>
    <x v="0"/>
    <m/>
    <n v="0"/>
    <m/>
    <m/>
    <m/>
    <m/>
    <n v="1.627E-2"/>
    <n v="0"/>
    <n v="0"/>
    <n v="0"/>
    <n v="0"/>
    <m/>
    <n v="0"/>
    <n v="0"/>
    <n v="0"/>
    <s v="NO"/>
    <n v="0"/>
    <m/>
    <m/>
    <m/>
    <m/>
    <n v="0"/>
    <m/>
    <m/>
    <n v="0"/>
    <n v="0"/>
    <n v="0"/>
    <n v="0"/>
    <n v="0"/>
    <m/>
    <m/>
    <m/>
    <m/>
    <m/>
    <m/>
    <m/>
    <m/>
    <m/>
    <m/>
    <n v="0"/>
    <n v="1"/>
    <x v="6"/>
    <x v="6"/>
  </r>
  <r>
    <s v="134-F96"/>
    <m/>
    <x v="0"/>
    <s v="17 CHERRY ST"/>
    <n v="101"/>
    <s v="SHERMAN PATRICK A"/>
    <s v="MR30"/>
    <s v="ONE FAMILY"/>
    <s v="134//F96//"/>
    <n v="0.33945999999999998"/>
    <n v="1"/>
    <n v="1"/>
    <n v="1"/>
    <n v="1"/>
    <s v="SEPTIC"/>
    <n v="0"/>
    <n v="1"/>
    <n v="7800"/>
    <s v="YES"/>
    <n v="7800"/>
    <s v="134-F96"/>
    <s v="Public Water,Septic"/>
    <s v="SEPTIC"/>
    <s v="SEPTIC"/>
    <n v="7800"/>
    <m/>
    <m/>
    <n v="1"/>
    <n v="1"/>
    <n v="2"/>
    <n v="880"/>
    <n v="1"/>
    <m/>
    <m/>
    <m/>
    <m/>
    <m/>
    <m/>
    <m/>
    <m/>
    <m/>
    <m/>
    <n v="1"/>
    <n v="1"/>
    <x v="6"/>
    <x v="6"/>
  </r>
  <r>
    <s v="61-1159"/>
    <m/>
    <x v="0"/>
    <s v="13 MORSE AVE"/>
    <n v="101"/>
    <s v="ROBERGE TERRY A"/>
    <s v="MR30"/>
    <s v="ONE FAMILY"/>
    <s v="61//1159//"/>
    <n v="0.30097000000000002"/>
    <n v="0"/>
    <n v="0"/>
    <n v="1"/>
    <n v="1"/>
    <s v="SEWER"/>
    <n v="1"/>
    <n v="1"/>
    <n v="2100"/>
    <s v="YES"/>
    <n v="0"/>
    <s v="61-1159"/>
    <s v="Public Water,Public Sewer"/>
    <s v="SEWER"/>
    <s v="SEWER"/>
    <n v="2100"/>
    <m/>
    <m/>
    <n v="0"/>
    <n v="0"/>
    <n v="3"/>
    <n v="1434"/>
    <n v="1"/>
    <m/>
    <m/>
    <m/>
    <m/>
    <m/>
    <m/>
    <m/>
    <m/>
    <m/>
    <m/>
    <n v="1"/>
    <n v="1"/>
    <x v="6"/>
    <x v="6"/>
  </r>
  <r>
    <s v="UNK1174"/>
    <s v="FEE"/>
    <x v="0"/>
    <s v="ROUTE 6 &amp; 28"/>
    <n v="0"/>
    <m/>
    <m/>
    <m/>
    <m/>
    <n v="0.20285"/>
    <n v="0"/>
    <n v="0"/>
    <n v="0"/>
    <n v="0"/>
    <m/>
    <n v="0"/>
    <n v="0"/>
    <n v="0"/>
    <s v="NO_W2"/>
    <n v="0"/>
    <m/>
    <m/>
    <m/>
    <m/>
    <n v="0"/>
    <m/>
    <m/>
    <n v="0"/>
    <n v="0"/>
    <n v="0"/>
    <n v="0"/>
    <n v="0"/>
    <s v="Not in new Assr DB, Makepe?, old info"/>
    <m/>
    <m/>
    <m/>
    <m/>
    <m/>
    <m/>
    <m/>
    <m/>
    <m/>
    <n v="1"/>
    <n v="1"/>
    <x v="6"/>
    <x v="6"/>
  </r>
  <r>
    <s v="43-W37"/>
    <m/>
    <x v="0"/>
    <s v="23 LINWOOD AVE"/>
    <n v="101"/>
    <s v="CLISH SCOTT J"/>
    <s v="MR30"/>
    <s v="ONE FAMILY"/>
    <s v="43//W37//"/>
    <n v="1.12967"/>
    <n v="1"/>
    <n v="1"/>
    <n v="1"/>
    <n v="1"/>
    <s v="SEPTIC"/>
    <n v="0"/>
    <n v="1"/>
    <n v="5500"/>
    <s v="YES"/>
    <n v="5500"/>
    <s v="43-W37"/>
    <s v="Public Water,Gas,Septic"/>
    <s v="SEPTIC"/>
    <s v="SEPTIC"/>
    <n v="5500"/>
    <m/>
    <m/>
    <n v="1"/>
    <n v="1"/>
    <n v="3"/>
    <n v="1008"/>
    <n v="1"/>
    <m/>
    <m/>
    <m/>
    <m/>
    <m/>
    <m/>
    <m/>
    <m/>
    <m/>
    <m/>
    <n v="1"/>
    <n v="1"/>
    <x v="6"/>
    <x v="6"/>
  </r>
  <r>
    <s v="LAND_NOPARC"/>
    <m/>
    <x v="0"/>
    <m/>
    <n v="0"/>
    <m/>
    <m/>
    <m/>
    <m/>
    <n v="6.4999999999999997E-4"/>
    <n v="0"/>
    <n v="0"/>
    <n v="0"/>
    <n v="0"/>
    <m/>
    <n v="0"/>
    <n v="0"/>
    <n v="0"/>
    <s v="NO"/>
    <n v="0"/>
    <m/>
    <m/>
    <m/>
    <m/>
    <n v="0"/>
    <m/>
    <m/>
    <n v="0"/>
    <n v="0"/>
    <n v="0"/>
    <n v="0"/>
    <n v="0"/>
    <m/>
    <m/>
    <m/>
    <m/>
    <m/>
    <m/>
    <m/>
    <m/>
    <m/>
    <m/>
    <n v="0"/>
    <n v="1"/>
    <x v="6"/>
    <x v="6"/>
  </r>
  <r>
    <s v="43-1025C"/>
    <m/>
    <x v="0"/>
    <s v="0 CRAN HWY"/>
    <n v="132"/>
    <s v="WAREHAM LAND TRUST INC"/>
    <s v="MR30"/>
    <s v="RES ACLNUD  MDL-00"/>
    <s v="43//1025/C/"/>
    <n v="6.3810000000000006E-2"/>
    <n v="0"/>
    <n v="0"/>
    <n v="0"/>
    <n v="0"/>
    <m/>
    <n v="0"/>
    <n v="0"/>
    <n v="0"/>
    <s v="YES"/>
    <n v="0"/>
    <s v="43-1025C"/>
    <s v="Public Water,Septic"/>
    <s v="SEPTIC"/>
    <m/>
    <n v="0"/>
    <s v="fee simple"/>
    <s v="YES"/>
    <n v="0"/>
    <n v="0"/>
    <n v="0"/>
    <n v="0"/>
    <n v="0"/>
    <m/>
    <m/>
    <m/>
    <m/>
    <m/>
    <m/>
    <m/>
    <m/>
    <m/>
    <m/>
    <n v="1"/>
    <n v="1"/>
    <x v="6"/>
    <x v="6"/>
  </r>
  <r>
    <s v="61-1087"/>
    <m/>
    <x v="0"/>
    <s v="7 CHAPEL ST"/>
    <n v="105"/>
    <s v="FRITSCHMANN ROBERT D"/>
    <s v="MR30"/>
    <s v="THREE FAM"/>
    <s v="61//1087//"/>
    <n v="0.49298999999999998"/>
    <n v="0"/>
    <n v="0"/>
    <n v="1"/>
    <n v="1"/>
    <s v="SEWER"/>
    <n v="1"/>
    <n v="1"/>
    <n v="11100"/>
    <s v="YES"/>
    <n v="0"/>
    <s v="61-1087"/>
    <s v="All Public"/>
    <s v="SEWER"/>
    <s v="SEWER"/>
    <n v="11100"/>
    <m/>
    <m/>
    <n v="0"/>
    <n v="0"/>
    <n v="4"/>
    <n v="2647"/>
    <n v="1.75"/>
    <m/>
    <m/>
    <m/>
    <m/>
    <m/>
    <m/>
    <m/>
    <m/>
    <m/>
    <m/>
    <n v="1"/>
    <n v="1"/>
    <x v="6"/>
    <x v="6"/>
  </r>
  <r>
    <s v="43-W32"/>
    <m/>
    <x v="0"/>
    <s v="18 LINWOOD AVE"/>
    <n v="101"/>
    <s v="ALLEN ANOTHONY M"/>
    <s v="MR30"/>
    <s v="ONE FAMILY"/>
    <s v="43//W32//"/>
    <n v="0.30884"/>
    <n v="1"/>
    <n v="1"/>
    <n v="1"/>
    <n v="1"/>
    <s v="SEPTIC"/>
    <n v="0"/>
    <n v="1"/>
    <n v="11100"/>
    <s v="YES"/>
    <n v="11100"/>
    <s v="43-W32"/>
    <s v="Public Water,Gas,Septic"/>
    <s v="SEPTIC"/>
    <s v="SEPTIC"/>
    <n v="11100"/>
    <m/>
    <m/>
    <n v="1"/>
    <n v="1"/>
    <n v="3"/>
    <n v="1248"/>
    <n v="1.5"/>
    <m/>
    <m/>
    <m/>
    <m/>
    <m/>
    <m/>
    <m/>
    <m/>
    <m/>
    <m/>
    <n v="1"/>
    <n v="1"/>
    <x v="6"/>
    <x v="6"/>
  </r>
  <r>
    <s v="61-1153"/>
    <m/>
    <x v="0"/>
    <s v="188 HIGH ST"/>
    <n v="101"/>
    <s v="TAMAGINI RAYMOND F"/>
    <s v="MR30"/>
    <s v="ONE FAMILY"/>
    <s v="61//1153//"/>
    <n v="0.32566000000000001"/>
    <n v="0"/>
    <n v="0"/>
    <n v="1"/>
    <n v="1"/>
    <s v="SEWER"/>
    <n v="1"/>
    <n v="1"/>
    <n v="1900"/>
    <s v="YES"/>
    <n v="0"/>
    <s v="61-1153"/>
    <s v="Public Water,Public Sewer"/>
    <s v="SEWER"/>
    <s v="SEWER"/>
    <n v="1900"/>
    <m/>
    <m/>
    <n v="0"/>
    <n v="0"/>
    <n v="3"/>
    <n v="1320"/>
    <n v="1"/>
    <m/>
    <m/>
    <m/>
    <m/>
    <m/>
    <m/>
    <m/>
    <m/>
    <m/>
    <m/>
    <n v="1"/>
    <n v="1"/>
    <x v="6"/>
    <x v="6"/>
  </r>
  <r>
    <s v="61-1143"/>
    <m/>
    <x v="0"/>
    <s v="4 HIGHLAND CRT"/>
    <n v="101"/>
    <s v="KINSKY THOMAS R"/>
    <s v="MR30"/>
    <s v="ONE FAMILY"/>
    <s v="61//1143//"/>
    <n v="0.1724"/>
    <n v="0"/>
    <n v="0"/>
    <n v="1"/>
    <n v="1"/>
    <s v="SEWER"/>
    <n v="1"/>
    <n v="1"/>
    <n v="5800"/>
    <s v="YES"/>
    <n v="0"/>
    <s v="61-1143"/>
    <s v="Public Water,Public Sewer"/>
    <s v="SEWER"/>
    <s v="SEWER"/>
    <n v="5800"/>
    <m/>
    <m/>
    <n v="0"/>
    <n v="0"/>
    <n v="3"/>
    <n v="1394"/>
    <n v="2"/>
    <m/>
    <m/>
    <m/>
    <m/>
    <m/>
    <m/>
    <m/>
    <m/>
    <m/>
    <m/>
    <n v="0"/>
    <n v="1"/>
    <x v="6"/>
    <x v="6"/>
  </r>
  <r>
    <s v="134-1022"/>
    <m/>
    <x v="0"/>
    <s v="50 AVENUE A"/>
    <n v="101"/>
    <s v="DEANGELIS ROBERT L"/>
    <s v="MR30"/>
    <s v="ONE FAMILY"/>
    <s v="134//1022//"/>
    <n v="0.22350999999999999"/>
    <n v="1"/>
    <n v="1"/>
    <n v="1"/>
    <n v="1"/>
    <s v="SEPTIC"/>
    <n v="0"/>
    <n v="1"/>
    <n v="11000"/>
    <s v="YES"/>
    <n v="11000"/>
    <s v="134-1022"/>
    <s v="Public Water,Septic"/>
    <s v="SEPTIC"/>
    <s v="SEPTIC"/>
    <n v="11000"/>
    <m/>
    <m/>
    <n v="1"/>
    <n v="1"/>
    <n v="3"/>
    <n v="1260"/>
    <n v="1"/>
    <m/>
    <m/>
    <m/>
    <m/>
    <m/>
    <m/>
    <m/>
    <m/>
    <m/>
    <m/>
    <n v="1"/>
    <n v="1"/>
    <x v="6"/>
    <x v="6"/>
  </r>
  <r>
    <s v="61-1199B"/>
    <m/>
    <x v="0"/>
    <s v="81 GIBBS AVE"/>
    <n v="101"/>
    <s v="CORBITT SAMUEL J"/>
    <s v="MR30"/>
    <s v="ONE FAMILY"/>
    <s v="61//1199/B/"/>
    <n v="1.0129999999999999"/>
    <n v="0"/>
    <n v="0"/>
    <n v="1"/>
    <n v="1"/>
    <s v="SEWER"/>
    <n v="1"/>
    <n v="1"/>
    <n v="9300"/>
    <s v="YES"/>
    <n v="0"/>
    <s v="61-1199B"/>
    <s v="All Public"/>
    <s v="SEWER"/>
    <s v="SEWER"/>
    <n v="9300"/>
    <m/>
    <m/>
    <n v="0"/>
    <n v="0"/>
    <n v="3"/>
    <n v="1932"/>
    <n v="2"/>
    <m/>
    <m/>
    <m/>
    <m/>
    <m/>
    <m/>
    <m/>
    <m/>
    <m/>
    <m/>
    <n v="2"/>
    <n v="1"/>
    <x v="4"/>
    <x v="4"/>
  </r>
  <r>
    <s v="61-M8"/>
    <m/>
    <x v="0"/>
    <s v="16 MORSE AVE"/>
    <n v="101"/>
    <s v="TECENO FRANK J"/>
    <s v="MR30"/>
    <s v="ONE FAMILY"/>
    <s v="61//M8//"/>
    <n v="0.16037999999999999"/>
    <n v="0"/>
    <n v="0"/>
    <n v="1"/>
    <n v="1"/>
    <s v="SEWER"/>
    <n v="1"/>
    <n v="1"/>
    <n v="2900"/>
    <s v="YES"/>
    <n v="0"/>
    <s v="61-M8"/>
    <s v="Public Water,Public Sewer"/>
    <s v="SEWER"/>
    <s v="SEWER"/>
    <n v="2900"/>
    <m/>
    <m/>
    <n v="0"/>
    <n v="0"/>
    <n v="3"/>
    <n v="1206"/>
    <n v="1.5"/>
    <m/>
    <m/>
    <m/>
    <m/>
    <m/>
    <m/>
    <m/>
    <m/>
    <m/>
    <m/>
    <n v="1"/>
    <n v="1"/>
    <x v="6"/>
    <x v="6"/>
  </r>
  <r>
    <s v="134-B"/>
    <m/>
    <x v="0"/>
    <s v="1 FRANKS WAY"/>
    <n v="101"/>
    <s v="HAMMOND JOHN TR OF FRANK S"/>
    <s v="MR30"/>
    <s v="ONE FAMILY"/>
    <s v="134///B/"/>
    <n v="0.432"/>
    <n v="1"/>
    <n v="1"/>
    <n v="1"/>
    <n v="1"/>
    <s v="SEPTIC"/>
    <n v="0"/>
    <n v="1"/>
    <n v="17300"/>
    <s v="YES"/>
    <n v="17300"/>
    <s v="134-B"/>
    <s v="Public Water,Septic"/>
    <s v="SEPTIC"/>
    <s v="SEPTIC"/>
    <n v="17300"/>
    <m/>
    <m/>
    <n v="1"/>
    <n v="1"/>
    <n v="4"/>
    <n v="1776"/>
    <n v="2"/>
    <m/>
    <m/>
    <m/>
    <m/>
    <m/>
    <m/>
    <m/>
    <m/>
    <m/>
    <m/>
    <n v="2"/>
    <n v="1"/>
    <x v="6"/>
    <x v="6"/>
  </r>
  <r>
    <s v="LAND_NOPARC"/>
    <m/>
    <x v="0"/>
    <m/>
    <n v="0"/>
    <m/>
    <m/>
    <m/>
    <m/>
    <n v="4.0999999999999999E-4"/>
    <n v="0"/>
    <n v="0"/>
    <n v="0"/>
    <n v="0"/>
    <m/>
    <n v="0"/>
    <n v="0"/>
    <n v="0"/>
    <s v="NO"/>
    <n v="0"/>
    <m/>
    <m/>
    <m/>
    <m/>
    <n v="0"/>
    <m/>
    <m/>
    <n v="0"/>
    <n v="0"/>
    <n v="0"/>
    <n v="0"/>
    <n v="0"/>
    <m/>
    <m/>
    <m/>
    <m/>
    <m/>
    <m/>
    <m/>
    <m/>
    <m/>
    <m/>
    <n v="0"/>
    <n v="1"/>
    <x v="6"/>
    <x v="6"/>
  </r>
  <r>
    <s v="47-1158B"/>
    <m/>
    <x v="0"/>
    <s v="355 MAIN ST  OFF"/>
    <n v="392"/>
    <s v="MOHAMED OSSAMA"/>
    <s v="WRVL"/>
    <s v="UNDEV LAND"/>
    <s v="47//1158/B/"/>
    <n v="0.23039999999999999"/>
    <n v="0"/>
    <n v="0"/>
    <n v="0"/>
    <n v="0"/>
    <m/>
    <n v="0"/>
    <n v="0"/>
    <n v="0"/>
    <s v="YES"/>
    <n v="0"/>
    <s v="47-1158B"/>
    <m/>
    <m/>
    <m/>
    <n v="0"/>
    <m/>
    <m/>
    <n v="0"/>
    <n v="0"/>
    <n v="0"/>
    <n v="0"/>
    <n v="0"/>
    <m/>
    <m/>
    <m/>
    <m/>
    <m/>
    <m/>
    <m/>
    <m/>
    <m/>
    <m/>
    <n v="1"/>
    <n v="1"/>
    <x v="6"/>
    <x v="6"/>
  </r>
  <r>
    <s v="61-1082"/>
    <m/>
    <x v="0"/>
    <s v="171 HIGH ST"/>
    <n v="101"/>
    <s v="ROBINSON RAYMOND"/>
    <s v="MR30"/>
    <s v="ONE FAMILY"/>
    <s v="61//1082//"/>
    <n v="0.35876999999999998"/>
    <n v="0"/>
    <n v="0"/>
    <n v="1"/>
    <n v="1"/>
    <s v="SEWER"/>
    <n v="1"/>
    <n v="1"/>
    <n v="13500"/>
    <s v="YES"/>
    <n v="0"/>
    <s v="61-1082"/>
    <s v="Public Water,Public Sewer"/>
    <s v="SEWER"/>
    <s v="SEWER"/>
    <n v="13500"/>
    <m/>
    <m/>
    <n v="0"/>
    <n v="0"/>
    <n v="3"/>
    <n v="1652"/>
    <n v="1"/>
    <m/>
    <m/>
    <m/>
    <m/>
    <m/>
    <m/>
    <m/>
    <m/>
    <m/>
    <m/>
    <n v="1"/>
    <n v="1"/>
    <x v="6"/>
    <x v="6"/>
  </r>
  <r>
    <s v="LAND_NOPARC"/>
    <m/>
    <x v="0"/>
    <m/>
    <n v="0"/>
    <m/>
    <m/>
    <m/>
    <m/>
    <n v="0.11051999999999999"/>
    <n v="0"/>
    <n v="0"/>
    <n v="0"/>
    <n v="0"/>
    <m/>
    <n v="0"/>
    <n v="0"/>
    <n v="0"/>
    <s v="NO"/>
    <n v="0"/>
    <m/>
    <m/>
    <m/>
    <m/>
    <n v="0"/>
    <m/>
    <m/>
    <n v="0"/>
    <n v="0"/>
    <n v="0"/>
    <n v="0"/>
    <n v="0"/>
    <m/>
    <m/>
    <m/>
    <m/>
    <m/>
    <m/>
    <m/>
    <m/>
    <m/>
    <m/>
    <n v="0"/>
    <n v="1"/>
    <x v="6"/>
    <x v="6"/>
  </r>
  <r>
    <s v="61-1149"/>
    <m/>
    <x v="0"/>
    <s v="78 GIBBS AVE"/>
    <n v="101"/>
    <s v="PELLETIER BARBARA A"/>
    <s v="MR30"/>
    <s v="ONE FAMILY"/>
    <s v="61//1149//"/>
    <n v="0.20362"/>
    <n v="0"/>
    <n v="0"/>
    <n v="1"/>
    <n v="1"/>
    <s v="SEWER"/>
    <n v="1"/>
    <n v="1"/>
    <n v="5700"/>
    <s v="YES"/>
    <n v="0"/>
    <s v="61-1149"/>
    <s v="Public Water,Public Sewer"/>
    <s v="SEWER"/>
    <s v="SEWER"/>
    <n v="5700"/>
    <m/>
    <m/>
    <n v="0"/>
    <n v="0"/>
    <n v="3"/>
    <n v="1320"/>
    <n v="2"/>
    <m/>
    <m/>
    <m/>
    <m/>
    <m/>
    <m/>
    <m/>
    <m/>
    <m/>
    <m/>
    <n v="1"/>
    <n v="1"/>
    <x v="4"/>
    <x v="4"/>
  </r>
  <r>
    <s v="134-1021"/>
    <m/>
    <x v="0"/>
    <s v="46 AVENUE A"/>
    <n v="131"/>
    <s v="NOLAN JOHN J"/>
    <s v="MR30"/>
    <s v="RES ACLNPO  MDL-00"/>
    <s v="134//1021//"/>
    <n v="0.22831000000000001"/>
    <n v="0"/>
    <n v="0"/>
    <n v="0"/>
    <n v="0"/>
    <m/>
    <n v="0"/>
    <n v="0"/>
    <n v="0"/>
    <s v="YES"/>
    <n v="0"/>
    <s v="134-1021"/>
    <s v="Public Water,Septic"/>
    <s v="SEPTIC"/>
    <m/>
    <n v="0"/>
    <m/>
    <m/>
    <n v="0"/>
    <n v="0"/>
    <n v="0"/>
    <n v="0"/>
    <n v="0"/>
    <m/>
    <m/>
    <m/>
    <m/>
    <m/>
    <m/>
    <m/>
    <m/>
    <m/>
    <m/>
    <n v="1"/>
    <n v="1"/>
    <x v="6"/>
    <x v="6"/>
  </r>
  <r>
    <s v="61-1201"/>
    <m/>
    <x v="0"/>
    <s v="85 GIBBS AVE"/>
    <n v="101"/>
    <s v="NICODEMUS BERNADINE ET AL"/>
    <s v="MR30"/>
    <s v="ONE FAMILY"/>
    <s v="61//1201//"/>
    <n v="0.13466"/>
    <n v="0"/>
    <n v="0"/>
    <n v="1"/>
    <n v="1"/>
    <s v="SEWER"/>
    <n v="1"/>
    <n v="1"/>
    <n v="5500"/>
    <s v="YES"/>
    <n v="0"/>
    <s v="61-1201"/>
    <s v="All Public"/>
    <s v="SEWER"/>
    <s v="SEWER"/>
    <n v="5500"/>
    <m/>
    <m/>
    <n v="0"/>
    <n v="0"/>
    <n v="3"/>
    <n v="1148"/>
    <n v="2"/>
    <m/>
    <m/>
    <m/>
    <m/>
    <m/>
    <m/>
    <m/>
    <m/>
    <m/>
    <m/>
    <n v="1"/>
    <n v="1"/>
    <x v="4"/>
    <x v="4"/>
  </r>
  <r>
    <s v="47-1159"/>
    <m/>
    <x v="0"/>
    <s v="361 MAIN ST"/>
    <n v="322"/>
    <s v="POTENTIAL PROPERTIES LLC"/>
    <s v="WRVL"/>
    <s v="STORE/SHOP  MDL-96"/>
    <s v="47//1159//"/>
    <n v="0.45384999999999998"/>
    <n v="0"/>
    <n v="0"/>
    <n v="1"/>
    <n v="1"/>
    <s v="SEWER"/>
    <n v="1"/>
    <n v="1"/>
    <n v="0"/>
    <s v="YES"/>
    <n v="0"/>
    <s v="47-1159"/>
    <s v="All Public"/>
    <s v="SEWER"/>
    <s v="SEWER"/>
    <n v="0"/>
    <m/>
    <m/>
    <n v="0"/>
    <n v="0"/>
    <n v="0"/>
    <n v="11974"/>
    <n v="3"/>
    <m/>
    <m/>
    <m/>
    <m/>
    <m/>
    <m/>
    <m/>
    <m/>
    <m/>
    <m/>
    <n v="1"/>
    <n v="1"/>
    <x v="6"/>
    <x v="6"/>
  </r>
  <r>
    <s v="129-1152"/>
    <m/>
    <x v="0"/>
    <s v="7 DEPOT ST"/>
    <n v="301"/>
    <s v="PATEL BHARAT P"/>
    <s v="SC"/>
    <s v="MOTELS  MDL-94"/>
    <s v="129//1152//"/>
    <n v="0.71047000000000005"/>
    <n v="0"/>
    <n v="0"/>
    <n v="1"/>
    <n v="1"/>
    <s v="SEWER"/>
    <n v="1"/>
    <n v="3"/>
    <n v="114500"/>
    <s v="YES"/>
    <n v="0"/>
    <s v="129-1152"/>
    <s v="All Public"/>
    <s v="SEWER"/>
    <s v="SEWER"/>
    <n v="38166.67"/>
    <m/>
    <m/>
    <n v="0"/>
    <n v="0"/>
    <n v="3"/>
    <n v="1882"/>
    <n v="2"/>
    <m/>
    <m/>
    <m/>
    <m/>
    <m/>
    <m/>
    <m/>
    <m/>
    <m/>
    <m/>
    <n v="1"/>
    <n v="1"/>
    <x v="6"/>
    <x v="6"/>
  </r>
  <r>
    <s v="61-M9A"/>
    <m/>
    <x v="0"/>
    <s v="20 MORSE AVE"/>
    <n v="101"/>
    <s v="GARDNER JOHN R"/>
    <s v="MR30"/>
    <s v="ONE FAMILY"/>
    <s v="61//M9/A/"/>
    <n v="0.34098000000000001"/>
    <n v="0"/>
    <n v="0"/>
    <n v="1"/>
    <n v="1"/>
    <s v="SEWER"/>
    <n v="1"/>
    <n v="1"/>
    <n v="2600"/>
    <s v="NO_W1"/>
    <n v="0"/>
    <s v="61-M9A"/>
    <s v="Public Water,Public Sewer"/>
    <s v="SEWER"/>
    <s v="SEWER"/>
    <n v="2600"/>
    <m/>
    <m/>
    <n v="0"/>
    <n v="0"/>
    <n v="3"/>
    <n v="1366"/>
    <n v="1.3"/>
    <m/>
    <m/>
    <m/>
    <m/>
    <m/>
    <m/>
    <m/>
    <m/>
    <m/>
    <m/>
    <n v="4"/>
    <n v="1"/>
    <x v="6"/>
    <x v="6"/>
  </r>
  <r>
    <s v="LAND_NOPARC"/>
    <m/>
    <x v="0"/>
    <m/>
    <n v="0"/>
    <m/>
    <m/>
    <m/>
    <m/>
    <n v="1.3699999999999999E-3"/>
    <n v="0"/>
    <n v="0"/>
    <n v="0"/>
    <n v="0"/>
    <m/>
    <n v="0"/>
    <n v="0"/>
    <n v="0"/>
    <s v="NO"/>
    <n v="0"/>
    <m/>
    <m/>
    <m/>
    <m/>
    <n v="0"/>
    <m/>
    <m/>
    <n v="0"/>
    <n v="0"/>
    <n v="0"/>
    <n v="0"/>
    <n v="0"/>
    <m/>
    <m/>
    <m/>
    <m/>
    <m/>
    <m/>
    <m/>
    <m/>
    <m/>
    <m/>
    <n v="0"/>
    <n v="1"/>
    <x v="6"/>
    <x v="6"/>
  </r>
  <r>
    <s v="134-1019"/>
    <m/>
    <x v="0"/>
    <s v="44 AVENUE A"/>
    <n v="101"/>
    <s v="DEJESUS F RICHARD"/>
    <s v="MR30"/>
    <s v="ONE FAMILY"/>
    <s v="134//1019//"/>
    <n v="0.23300999999999999"/>
    <n v="1"/>
    <n v="1"/>
    <n v="1"/>
    <n v="1"/>
    <s v="SEPTIC"/>
    <n v="0"/>
    <n v="1"/>
    <n v="1200"/>
    <s v="NO_W1"/>
    <n v="1200"/>
    <s v="134-1019"/>
    <s v="Public Water,Septic"/>
    <s v="SEPTIC"/>
    <s v="SEPTIC"/>
    <n v="1200"/>
    <m/>
    <m/>
    <n v="1"/>
    <n v="1"/>
    <n v="1"/>
    <n v="576"/>
    <n v="1"/>
    <m/>
    <m/>
    <m/>
    <m/>
    <m/>
    <m/>
    <m/>
    <m/>
    <m/>
    <m/>
    <n v="2"/>
    <n v="1"/>
    <x v="6"/>
    <x v="6"/>
  </r>
  <r>
    <s v="43-W31"/>
    <m/>
    <x v="0"/>
    <s v="16 LINWOOD AVE"/>
    <n v="101"/>
    <s v="DENNIS CREGG T"/>
    <s v="MR30"/>
    <s v="ONE FAMILY"/>
    <s v="43//W31//"/>
    <n v="0.26891999999999999"/>
    <n v="1"/>
    <n v="1"/>
    <n v="1"/>
    <n v="1"/>
    <s v="SEPTIC"/>
    <n v="0"/>
    <n v="1"/>
    <n v="10300"/>
    <s v="YES"/>
    <n v="10300"/>
    <s v="43-W31"/>
    <s v="Public Water,Septic"/>
    <s v="SEPTIC"/>
    <s v="SEPTIC"/>
    <n v="10300"/>
    <m/>
    <m/>
    <n v="1"/>
    <n v="1"/>
    <n v="3"/>
    <n v="1248"/>
    <n v="1.5"/>
    <m/>
    <m/>
    <m/>
    <m/>
    <m/>
    <m/>
    <m/>
    <m/>
    <m/>
    <m/>
    <n v="1"/>
    <n v="1"/>
    <x v="6"/>
    <x v="6"/>
  </r>
  <r>
    <s v="134-1016"/>
    <m/>
    <x v="0"/>
    <s v="39 AVENUE A"/>
    <n v="101"/>
    <s v="QUINN TIMOTHY W"/>
    <s v="MR30"/>
    <s v="ONE FAMILY"/>
    <s v="134//1016//"/>
    <n v="0.33896999999999999"/>
    <n v="1"/>
    <n v="1"/>
    <n v="1"/>
    <n v="1"/>
    <s v="SEPTIC"/>
    <n v="0"/>
    <n v="1"/>
    <n v="6300"/>
    <s v="YES"/>
    <n v="6300"/>
    <s v="134-1016"/>
    <s v="Public Water,Septic"/>
    <s v="SEPTIC"/>
    <s v="SEPTIC"/>
    <n v="6300"/>
    <m/>
    <m/>
    <n v="1"/>
    <n v="1"/>
    <n v="3"/>
    <n v="832"/>
    <n v="1"/>
    <m/>
    <m/>
    <m/>
    <m/>
    <m/>
    <m/>
    <m/>
    <m/>
    <m/>
    <m/>
    <n v="1"/>
    <n v="1"/>
    <x v="6"/>
    <x v="6"/>
  </r>
  <r>
    <s v="134-1017"/>
    <m/>
    <x v="0"/>
    <s v="36 AVENUE A"/>
    <n v="131"/>
    <s v="SANTOS JOSEPH &amp; JOANNA"/>
    <s v="MR30"/>
    <s v="RES ACLNPO  MDL-00"/>
    <s v="134//1017//"/>
    <n v="0.28597"/>
    <n v="0"/>
    <n v="0"/>
    <n v="0"/>
    <n v="0"/>
    <m/>
    <n v="0"/>
    <n v="0"/>
    <n v="0"/>
    <s v="YES"/>
    <n v="0"/>
    <s v="134-1017"/>
    <s v="Public Water,Septic"/>
    <s v="SEPTIC"/>
    <m/>
    <n v="0"/>
    <m/>
    <m/>
    <n v="0"/>
    <n v="0"/>
    <n v="0"/>
    <n v="0"/>
    <n v="0"/>
    <m/>
    <m/>
    <m/>
    <m/>
    <m/>
    <m/>
    <m/>
    <m/>
    <m/>
    <m/>
    <n v="1"/>
    <n v="1"/>
    <x v="6"/>
    <x v="6"/>
  </r>
  <r>
    <s v="61-1199A"/>
    <m/>
    <x v="0"/>
    <s v="79 GIBBS AVE"/>
    <n v="132"/>
    <s v="MILESKI MARY C"/>
    <s v="MR30"/>
    <s v="RES ACLNUD  MDL-00"/>
    <s v="61//1199/A/"/>
    <n v="0.62790999999999997"/>
    <n v="0"/>
    <n v="0"/>
    <n v="0"/>
    <n v="0"/>
    <m/>
    <n v="0"/>
    <n v="0"/>
    <n v="0"/>
    <s v="YES"/>
    <n v="0"/>
    <s v="61-1199A"/>
    <s v="All Public"/>
    <s v="SEWER"/>
    <m/>
    <n v="0"/>
    <m/>
    <m/>
    <n v="0"/>
    <n v="0"/>
    <n v="0"/>
    <n v="0"/>
    <n v="0"/>
    <m/>
    <m/>
    <m/>
    <m/>
    <m/>
    <m/>
    <m/>
    <m/>
    <m/>
    <m/>
    <n v="1"/>
    <n v="1"/>
    <x v="4"/>
    <x v="4"/>
  </r>
  <r>
    <s v="61-1085"/>
    <m/>
    <x v="0"/>
    <s v="376 MAIN ST"/>
    <n v="105"/>
    <s v="VALLE DAVID M"/>
    <s v="MR30"/>
    <s v="THREE FAM"/>
    <s v="61//1085//"/>
    <n v="0.30884"/>
    <n v="0"/>
    <n v="0"/>
    <n v="1"/>
    <n v="1"/>
    <s v="SEWER"/>
    <n v="1"/>
    <n v="1"/>
    <n v="17400"/>
    <s v="YES"/>
    <n v="0"/>
    <s v="61-1085"/>
    <s v="All Public"/>
    <s v="SEWER"/>
    <s v="SEWER"/>
    <n v="17400"/>
    <m/>
    <m/>
    <n v="0"/>
    <n v="0"/>
    <n v="6"/>
    <n v="3214"/>
    <n v="2.5"/>
    <m/>
    <m/>
    <m/>
    <m/>
    <m/>
    <m/>
    <m/>
    <m/>
    <m/>
    <m/>
    <n v="1"/>
    <n v="1"/>
    <x v="6"/>
    <x v="6"/>
  </r>
  <r>
    <s v="61-M9B"/>
    <m/>
    <x v="0"/>
    <s v="18 MORSE AVE"/>
    <n v="101"/>
    <s v="LEFAVOR PHYLLIS H LIFE ESTATE"/>
    <s v="MR30"/>
    <s v="ONE FAMILY"/>
    <s v="61//M9/B/"/>
    <n v="1.5089999999999999E-2"/>
    <n v="0"/>
    <n v="0"/>
    <n v="1"/>
    <n v="1"/>
    <s v="SEWER"/>
    <n v="1"/>
    <n v="1"/>
    <n v="7400"/>
    <s v="YES"/>
    <n v="0"/>
    <s v="61-M9B"/>
    <s v="Public Water,Public Sewer"/>
    <s v="SEWER"/>
    <s v="SEWER"/>
    <n v="7400"/>
    <m/>
    <m/>
    <n v="0"/>
    <n v="0"/>
    <n v="3"/>
    <n v="1516"/>
    <n v="1.5"/>
    <m/>
    <m/>
    <m/>
    <m/>
    <m/>
    <m/>
    <m/>
    <m/>
    <m/>
    <m/>
    <n v="1"/>
    <n v="1"/>
    <x v="6"/>
    <x v="6"/>
  </r>
  <r>
    <s v="UNK788"/>
    <s v="FEE"/>
    <x v="0"/>
    <s v="APPLE ST"/>
    <n v="0"/>
    <m/>
    <m/>
    <m/>
    <m/>
    <n v="1.5126200000000001"/>
    <n v="0"/>
    <n v="0"/>
    <n v="0"/>
    <n v="0"/>
    <m/>
    <n v="0"/>
    <n v="0"/>
    <n v="0"/>
    <s v="NO_W2"/>
    <n v="0"/>
    <m/>
    <m/>
    <m/>
    <m/>
    <n v="0"/>
    <m/>
    <m/>
    <n v="0"/>
    <n v="0"/>
    <n v="0"/>
    <n v="0"/>
    <n v="0"/>
    <s v="Not in new Assr DB, Makepe?, old info"/>
    <m/>
    <m/>
    <m/>
    <m/>
    <m/>
    <m/>
    <m/>
    <m/>
    <m/>
    <n v="4"/>
    <n v="1"/>
    <x v="6"/>
    <x v="6"/>
  </r>
  <r>
    <s v="61-1151"/>
    <m/>
    <x v="0"/>
    <s v="190 HIGH ST"/>
    <n v="101"/>
    <s v="SULLIVAN WILLIAM F"/>
    <s v="MR30"/>
    <s v="ONE FAMILY"/>
    <s v="61//1151//"/>
    <n v="0.31886999999999999"/>
    <n v="0"/>
    <n v="0"/>
    <n v="1"/>
    <n v="1"/>
    <s v="SEWER"/>
    <n v="1"/>
    <n v="1"/>
    <n v="3500"/>
    <s v="YES"/>
    <n v="0"/>
    <s v="61-1151"/>
    <s v="Public Water,Public Sewer"/>
    <s v="SEWER"/>
    <s v="SEWER"/>
    <n v="3500"/>
    <m/>
    <m/>
    <n v="0"/>
    <n v="0"/>
    <n v="3"/>
    <n v="1350"/>
    <n v="1"/>
    <m/>
    <m/>
    <m/>
    <m/>
    <m/>
    <m/>
    <m/>
    <m/>
    <m/>
    <m/>
    <n v="2"/>
    <n v="1"/>
    <x v="6"/>
    <x v="6"/>
  </r>
  <r>
    <s v="134-1015"/>
    <m/>
    <x v="0"/>
    <s v="26 AVENUE A"/>
    <n v="131"/>
    <s v="FANTASIA ALBERT A"/>
    <s v="MR30"/>
    <s v="RES ACLNPO  MDL-00"/>
    <s v="134//1015//"/>
    <n v="0.20568"/>
    <n v="0"/>
    <n v="0"/>
    <n v="0"/>
    <n v="0"/>
    <m/>
    <n v="0"/>
    <n v="0"/>
    <n v="0"/>
    <s v="YES"/>
    <n v="0"/>
    <s v="134-1015"/>
    <s v="Public Water,Septic"/>
    <s v="SEPTIC"/>
    <m/>
    <n v="0"/>
    <m/>
    <m/>
    <n v="0"/>
    <n v="0"/>
    <n v="0"/>
    <n v="0"/>
    <n v="0"/>
    <m/>
    <m/>
    <m/>
    <m/>
    <m/>
    <m/>
    <m/>
    <m/>
    <m/>
    <m/>
    <n v="1"/>
    <n v="1"/>
    <x v="6"/>
    <x v="6"/>
  </r>
  <r>
    <s v="133-105"/>
    <m/>
    <x v="0"/>
    <s v="120 SANDWICH RD"/>
    <n v="132"/>
    <s v="MENDES NORMAN E"/>
    <s v="MR30"/>
    <s v="RES ACLNUD  MDL-00"/>
    <s v="133//105//"/>
    <n v="1.74779"/>
    <n v="0"/>
    <n v="0"/>
    <n v="0"/>
    <n v="0"/>
    <m/>
    <n v="0"/>
    <n v="0"/>
    <n v="0"/>
    <s v="YES"/>
    <n v="0"/>
    <s v="133-105"/>
    <s v="Public Water,Septic"/>
    <s v="SEPTIC"/>
    <m/>
    <n v="0"/>
    <m/>
    <m/>
    <n v="0"/>
    <n v="0"/>
    <n v="0"/>
    <n v="0"/>
    <n v="0"/>
    <m/>
    <m/>
    <m/>
    <m/>
    <m/>
    <m/>
    <m/>
    <m/>
    <m/>
    <m/>
    <n v="4"/>
    <n v="1"/>
    <x v="6"/>
    <x v="6"/>
  </r>
  <r>
    <s v="LAND_NOPARC"/>
    <m/>
    <x v="0"/>
    <m/>
    <n v="0"/>
    <m/>
    <m/>
    <m/>
    <m/>
    <n v="8.8000000000000003E-4"/>
    <n v="0"/>
    <n v="0"/>
    <n v="0"/>
    <n v="0"/>
    <m/>
    <n v="0"/>
    <n v="0"/>
    <n v="0"/>
    <s v="NO"/>
    <n v="0"/>
    <m/>
    <m/>
    <m/>
    <m/>
    <n v="0"/>
    <m/>
    <m/>
    <n v="0"/>
    <n v="0"/>
    <n v="0"/>
    <n v="0"/>
    <n v="0"/>
    <m/>
    <m/>
    <m/>
    <m/>
    <m/>
    <m/>
    <m/>
    <m/>
    <m/>
    <m/>
    <n v="0"/>
    <n v="1"/>
    <x v="6"/>
    <x v="6"/>
  </r>
  <r>
    <s v="LAND_NOPARC"/>
    <m/>
    <x v="0"/>
    <m/>
    <n v="0"/>
    <m/>
    <m/>
    <m/>
    <m/>
    <n v="2.0200000000000001E-3"/>
    <n v="0"/>
    <n v="0"/>
    <n v="0"/>
    <n v="0"/>
    <m/>
    <n v="0"/>
    <n v="0"/>
    <n v="0"/>
    <s v="NO"/>
    <n v="0"/>
    <m/>
    <m/>
    <m/>
    <m/>
    <n v="0"/>
    <m/>
    <m/>
    <n v="0"/>
    <n v="0"/>
    <n v="0"/>
    <n v="0"/>
    <n v="0"/>
    <m/>
    <m/>
    <m/>
    <m/>
    <m/>
    <m/>
    <m/>
    <m/>
    <m/>
    <m/>
    <n v="0"/>
    <n v="1"/>
    <x v="6"/>
    <x v="6"/>
  </r>
  <r>
    <s v="134-1024"/>
    <m/>
    <x v="0"/>
    <s v="4 FRANK'S WAY"/>
    <n v="132"/>
    <s v="HARRIS JAMES W"/>
    <s v="MR30"/>
    <s v="RES ACLNUD  MDL-00"/>
    <s v="134//1024//"/>
    <n v="0.21415000000000001"/>
    <n v="0"/>
    <n v="0"/>
    <n v="0"/>
    <n v="0"/>
    <m/>
    <n v="0"/>
    <n v="0"/>
    <n v="0"/>
    <s v="YES"/>
    <n v="0"/>
    <s v="134-1024"/>
    <s v="Public Water,Septic"/>
    <s v="SEPTIC"/>
    <m/>
    <n v="0"/>
    <m/>
    <m/>
    <n v="0"/>
    <n v="0"/>
    <n v="0"/>
    <n v="0"/>
    <n v="0"/>
    <m/>
    <m/>
    <m/>
    <m/>
    <m/>
    <m/>
    <m/>
    <m/>
    <m/>
    <m/>
    <n v="1"/>
    <n v="1"/>
    <x v="6"/>
    <x v="6"/>
  </r>
  <r>
    <s v="134-1028"/>
    <m/>
    <x v="0"/>
    <s v="70 AVENUE A"/>
    <n v="101"/>
    <s v="JARVIS ROBERT L"/>
    <s v="MR30"/>
    <s v="ONE FAMILY"/>
    <s v="134//1028//"/>
    <n v="0.72307999999999995"/>
    <n v="1"/>
    <n v="1"/>
    <n v="1"/>
    <n v="1"/>
    <s v="SEPTIC"/>
    <n v="0"/>
    <n v="1"/>
    <n v="5600"/>
    <s v="YES"/>
    <n v="5600"/>
    <s v="134-1028"/>
    <s v="Public Water,Septic"/>
    <s v="SEPTIC"/>
    <s v="SEPTIC"/>
    <n v="5600"/>
    <m/>
    <m/>
    <n v="1"/>
    <n v="1"/>
    <n v="3"/>
    <n v="910"/>
    <n v="1.75"/>
    <m/>
    <m/>
    <m/>
    <m/>
    <m/>
    <m/>
    <m/>
    <m/>
    <m/>
    <m/>
    <n v="1"/>
    <n v="1"/>
    <x v="6"/>
    <x v="6"/>
  </r>
  <r>
    <s v="61-1146"/>
    <m/>
    <x v="0"/>
    <s v="32 HIGHLAND RD"/>
    <n v="101"/>
    <s v="DONAHUE GREGG"/>
    <s v="MR30"/>
    <s v="ONE FAMILY"/>
    <s v="61//1146//"/>
    <n v="0.32046000000000002"/>
    <n v="0"/>
    <n v="0"/>
    <n v="1"/>
    <n v="1"/>
    <s v="SEWER"/>
    <n v="1"/>
    <n v="1"/>
    <n v="6400"/>
    <s v="YES"/>
    <n v="0"/>
    <s v="61-1146"/>
    <s v="Public Water,Public Sewer"/>
    <s v="SEWER"/>
    <s v="SEWER"/>
    <n v="6400"/>
    <m/>
    <m/>
    <n v="0"/>
    <n v="0"/>
    <n v="3"/>
    <n v="1633"/>
    <n v="2.2999999999999998"/>
    <m/>
    <m/>
    <m/>
    <m/>
    <m/>
    <m/>
    <m/>
    <m/>
    <m/>
    <m/>
    <n v="1"/>
    <n v="1"/>
    <x v="4"/>
    <x v="4"/>
  </r>
  <r>
    <s v="132-1076B"/>
    <m/>
    <x v="0"/>
    <s v="MAYFLOWER RIDGE DR OFF"/>
    <n v="132"/>
    <s v="COMMUNITY GARAGE INC"/>
    <s v="MR30"/>
    <s v="RES ACLNUD  MDL-00"/>
    <s v="132//1076/B/"/>
    <n v="1.4724200000000001"/>
    <n v="0"/>
    <n v="0"/>
    <n v="0"/>
    <n v="0"/>
    <m/>
    <n v="0"/>
    <n v="0"/>
    <n v="0"/>
    <s v="YES"/>
    <n v="0"/>
    <s v="132-1076B"/>
    <m/>
    <m/>
    <m/>
    <n v="0"/>
    <m/>
    <m/>
    <n v="0"/>
    <n v="0"/>
    <n v="0"/>
    <n v="0"/>
    <n v="0"/>
    <m/>
    <m/>
    <m/>
    <m/>
    <m/>
    <m/>
    <m/>
    <m/>
    <m/>
    <m/>
    <n v="1"/>
    <n v="1"/>
    <x v="6"/>
    <x v="6"/>
  </r>
  <r>
    <s v="134-1023"/>
    <m/>
    <x v="0"/>
    <s v="52 AVENUE A"/>
    <n v="101"/>
    <s v="CASEY MICHAEL S"/>
    <s v="MR30"/>
    <s v="ONE FAMILY"/>
    <s v="134//1023//"/>
    <n v="0.96045999999999998"/>
    <n v="1"/>
    <n v="1"/>
    <n v="1"/>
    <n v="1"/>
    <s v="SEPTIC"/>
    <n v="0"/>
    <n v="1"/>
    <n v="16700"/>
    <s v="YES"/>
    <n v="16700"/>
    <s v="134-1023"/>
    <s v="Public Water,Septic"/>
    <s v="SEPTIC"/>
    <s v="SEPTIC"/>
    <n v="16700"/>
    <m/>
    <m/>
    <n v="1"/>
    <n v="1"/>
    <n v="4"/>
    <n v="2593"/>
    <n v="1.75"/>
    <m/>
    <m/>
    <m/>
    <m/>
    <m/>
    <m/>
    <m/>
    <m/>
    <m/>
    <m/>
    <n v="1"/>
    <n v="1"/>
    <x v="6"/>
    <x v="6"/>
  </r>
  <r>
    <s v="61-1144"/>
    <m/>
    <x v="0"/>
    <s v="28 HIGHLAND RD"/>
    <n v="101"/>
    <s v="MONAST ROGER E"/>
    <s v="MR30"/>
    <s v="ONE FAMILY"/>
    <s v="61//1144//"/>
    <n v="0.32421"/>
    <n v="0"/>
    <n v="0"/>
    <n v="1"/>
    <n v="1"/>
    <s v="SEWER"/>
    <n v="1"/>
    <n v="1"/>
    <n v="10400"/>
    <s v="YES"/>
    <n v="0"/>
    <s v="61-1144"/>
    <s v="Public Water,Public Sewer"/>
    <s v="SEWER"/>
    <s v="SEWER"/>
    <n v="10400"/>
    <m/>
    <m/>
    <n v="0"/>
    <n v="0"/>
    <n v="3"/>
    <n v="1169"/>
    <n v="1.75"/>
    <m/>
    <m/>
    <m/>
    <m/>
    <m/>
    <m/>
    <m/>
    <m/>
    <m/>
    <m/>
    <n v="1"/>
    <n v="1"/>
    <x v="4"/>
    <x v="4"/>
  </r>
  <r>
    <s v="61-1141"/>
    <m/>
    <x v="0"/>
    <s v="22 HIGHLAND RD"/>
    <n v="101"/>
    <s v="GOMES JOY"/>
    <s v="MR30"/>
    <s v="ONE FAMILY"/>
    <s v="61//1141//"/>
    <n v="0.36464000000000002"/>
    <n v="0"/>
    <n v="0"/>
    <n v="1"/>
    <n v="1"/>
    <s v="SEWER"/>
    <n v="1"/>
    <n v="1"/>
    <n v="3700"/>
    <s v="YES"/>
    <n v="0"/>
    <s v="61-1141"/>
    <s v="Public Water,Public Sewer"/>
    <s v="SEWER"/>
    <s v="SEWER"/>
    <n v="3700"/>
    <m/>
    <m/>
    <n v="0"/>
    <n v="0"/>
    <n v="4"/>
    <n v="1664"/>
    <n v="2"/>
    <m/>
    <m/>
    <m/>
    <m/>
    <m/>
    <m/>
    <m/>
    <m/>
    <m/>
    <m/>
    <n v="1"/>
    <n v="1"/>
    <x v="6"/>
    <x v="6"/>
  </r>
  <r>
    <s v="61-1083"/>
    <m/>
    <x v="0"/>
    <s v="380 MAIN ST"/>
    <n v="109"/>
    <s v="NYMAN MARY M"/>
    <s v="MR30"/>
    <s v="MULTI HSES"/>
    <s v="61//1083//"/>
    <n v="0.39868999999999999"/>
    <n v="0"/>
    <n v="0"/>
    <n v="2"/>
    <n v="2"/>
    <s v="SEWER"/>
    <n v="1"/>
    <n v="1"/>
    <n v="9400"/>
    <s v="YES"/>
    <n v="0"/>
    <s v="61-1083"/>
    <s v="All Public"/>
    <s v="SEWER"/>
    <s v="SEWER"/>
    <n v="9400"/>
    <m/>
    <m/>
    <n v="0"/>
    <n v="0"/>
    <n v="3"/>
    <n v="1955"/>
    <n v="1.5"/>
    <m/>
    <m/>
    <m/>
    <m/>
    <m/>
    <m/>
    <m/>
    <m/>
    <m/>
    <m/>
    <n v="1"/>
    <n v="1"/>
    <x v="6"/>
    <x v="6"/>
  </r>
  <r>
    <s v="134-1030"/>
    <m/>
    <x v="0"/>
    <s v="72 AVENUE A"/>
    <n v="101"/>
    <s v="BARNETT JUDITH M &amp; MENDES"/>
    <s v="MR30"/>
    <s v="ONE FAMILY"/>
    <s v="134//1030//"/>
    <n v="0.54218999999999995"/>
    <n v="1"/>
    <n v="1"/>
    <n v="1"/>
    <n v="1"/>
    <s v="SEPTIC"/>
    <n v="0"/>
    <n v="1"/>
    <n v="3800"/>
    <s v="YES"/>
    <n v="3800"/>
    <s v="134-1030"/>
    <s v="Public Water,Septic"/>
    <s v="SEPTIC"/>
    <s v="SEPTIC"/>
    <n v="3800"/>
    <m/>
    <m/>
    <n v="1"/>
    <n v="1"/>
    <n v="2"/>
    <n v="1032"/>
    <n v="1.3"/>
    <m/>
    <m/>
    <m/>
    <m/>
    <m/>
    <m/>
    <m/>
    <m/>
    <m/>
    <m/>
    <n v="1"/>
    <n v="1"/>
    <x v="6"/>
    <x v="6"/>
  </r>
  <r>
    <s v="43-W38"/>
    <m/>
    <x v="0"/>
    <s v="21 LINWOOD AVE"/>
    <n v="111"/>
    <s v="LES THEODORE I"/>
    <s v="MR30"/>
    <s v="APT 4-8  MDL-94"/>
    <s v="43//W38//"/>
    <n v="0.77124000000000004"/>
    <n v="0"/>
    <n v="0"/>
    <n v="0"/>
    <n v="0"/>
    <m/>
    <n v="0"/>
    <n v="0"/>
    <n v="0"/>
    <s v="YES"/>
    <n v="0"/>
    <s v="43-W38"/>
    <s v="Public Water,Septic"/>
    <s v="SEPTIC"/>
    <m/>
    <n v="0"/>
    <m/>
    <m/>
    <n v="0"/>
    <n v="0"/>
    <n v="8"/>
    <n v="3494"/>
    <n v="2"/>
    <m/>
    <m/>
    <m/>
    <m/>
    <m/>
    <m/>
    <m/>
    <m/>
    <m/>
    <m/>
    <n v="2"/>
    <n v="1"/>
    <x v="6"/>
    <x v="6"/>
  </r>
  <r>
    <s v="61-1036"/>
    <m/>
    <x v="0"/>
    <s v="367 MAIN ST"/>
    <n v="310"/>
    <s v="NELSON JOHN R"/>
    <s v="WRVL"/>
    <s v="PRI COMM  MDL-94"/>
    <s v="61//1036//"/>
    <n v="0.84963999999999995"/>
    <n v="0"/>
    <n v="0"/>
    <n v="1"/>
    <n v="1"/>
    <s v="SEWER"/>
    <n v="2"/>
    <n v="2"/>
    <n v="31600"/>
    <s v="YES"/>
    <n v="0"/>
    <s v="61-1036"/>
    <s v="All Public"/>
    <s v="SEWER"/>
    <s v="SEWER"/>
    <n v="15800"/>
    <m/>
    <m/>
    <n v="0"/>
    <n v="0"/>
    <n v="3"/>
    <n v="2668"/>
    <n v="1.5"/>
    <m/>
    <m/>
    <m/>
    <m/>
    <m/>
    <m/>
    <m/>
    <m/>
    <m/>
    <m/>
    <n v="1"/>
    <n v="1"/>
    <x v="6"/>
    <x v="6"/>
  </r>
  <r>
    <s v="134-1031"/>
    <m/>
    <x v="0"/>
    <s v="74 AVENUE A"/>
    <n v="101"/>
    <s v="BABBITT GERALD W"/>
    <s v="MR30"/>
    <s v="ONE FAMILY"/>
    <s v="134//1031//"/>
    <n v="0.43681999999999999"/>
    <n v="1"/>
    <n v="1"/>
    <n v="1"/>
    <n v="1"/>
    <s v="SEPTIC"/>
    <n v="0"/>
    <n v="1"/>
    <n v="11200"/>
    <s v="YES"/>
    <n v="11200"/>
    <s v="134-1031"/>
    <s v="Public Water,Septic"/>
    <s v="SEPTIC"/>
    <s v="SEPTIC"/>
    <n v="11200"/>
    <m/>
    <m/>
    <n v="1"/>
    <n v="1"/>
    <n v="3"/>
    <n v="1881"/>
    <n v="2"/>
    <m/>
    <m/>
    <m/>
    <m/>
    <m/>
    <m/>
    <m/>
    <m/>
    <m/>
    <m/>
    <n v="1"/>
    <n v="1"/>
    <x v="6"/>
    <x v="6"/>
  </r>
  <r>
    <s v="61-1208"/>
    <m/>
    <x v="0"/>
    <s v="0 HIGH ST"/>
    <n v="132"/>
    <s v="LOVE EDISON M ET ALS"/>
    <s v="MR30"/>
    <s v="RES ACLNUD  MDL-00"/>
    <s v="61//1208//"/>
    <n v="0.22814999999999999"/>
    <n v="0"/>
    <n v="0"/>
    <n v="0"/>
    <n v="0"/>
    <m/>
    <n v="0"/>
    <n v="0"/>
    <n v="0"/>
    <s v="YES"/>
    <n v="0"/>
    <s v="61-1208"/>
    <s v="All Public"/>
    <s v="SEWER"/>
    <m/>
    <n v="0"/>
    <m/>
    <m/>
    <n v="0"/>
    <n v="0"/>
    <n v="0"/>
    <n v="0"/>
    <n v="0"/>
    <m/>
    <m/>
    <m/>
    <m/>
    <m/>
    <m/>
    <m/>
    <m/>
    <m/>
    <m/>
    <n v="1"/>
    <n v="1"/>
    <x v="6"/>
    <x v="6"/>
  </r>
  <r>
    <s v="61-1140"/>
    <m/>
    <x v="0"/>
    <s v="18 HIGHLAND RD"/>
    <n v="105"/>
    <s v="KEATING JOHN F JR"/>
    <s v="MR30"/>
    <s v="THREE FAM"/>
    <s v="61//1140//"/>
    <n v="0.37303999999999998"/>
    <n v="0"/>
    <n v="0"/>
    <n v="1"/>
    <n v="1"/>
    <s v="SEWER"/>
    <n v="1"/>
    <n v="1"/>
    <n v="25600"/>
    <s v="YES"/>
    <n v="0"/>
    <s v="61-1140"/>
    <s v="Public Water,Public Sewer"/>
    <s v="SEWER"/>
    <s v="SEWER"/>
    <n v="25600"/>
    <m/>
    <m/>
    <n v="0"/>
    <n v="0"/>
    <n v="9"/>
    <n v="3601"/>
    <n v="2.75"/>
    <m/>
    <m/>
    <m/>
    <m/>
    <m/>
    <m/>
    <m/>
    <m/>
    <m/>
    <m/>
    <n v="1"/>
    <n v="1"/>
    <x v="6"/>
    <x v="6"/>
  </r>
  <r>
    <s v="61-1080"/>
    <m/>
    <x v="0"/>
    <s v="181 HIGH ST"/>
    <n v="101"/>
    <s v="FRASER NORMA LIFE ESTATE"/>
    <s v="MR30"/>
    <s v="ONE FAMILY"/>
    <s v="61//1080//"/>
    <n v="0.46373999999999999"/>
    <n v="0"/>
    <n v="0"/>
    <n v="1"/>
    <n v="1"/>
    <s v="SEWER"/>
    <n v="1"/>
    <n v="1"/>
    <n v="8600"/>
    <s v="YES"/>
    <n v="0"/>
    <s v="61-1080"/>
    <s v="Public Water,Public Sewer"/>
    <s v="SEWER"/>
    <s v="SEWER"/>
    <n v="8600"/>
    <m/>
    <m/>
    <n v="0"/>
    <n v="0"/>
    <n v="4"/>
    <n v="1721"/>
    <n v="1.75"/>
    <m/>
    <m/>
    <m/>
    <m/>
    <m/>
    <m/>
    <m/>
    <m/>
    <m/>
    <m/>
    <n v="2"/>
    <n v="1"/>
    <x v="6"/>
    <x v="6"/>
  </r>
  <r>
    <s v="134-A"/>
    <m/>
    <x v="0"/>
    <s v="68 AVENUE A"/>
    <n v="101"/>
    <s v="RODERICK JULIO P JR"/>
    <s v="MR30"/>
    <s v="ONE FAMILY"/>
    <s v="134///A/"/>
    <n v="0.56132000000000004"/>
    <n v="1"/>
    <n v="1"/>
    <n v="1"/>
    <n v="1"/>
    <s v="SEPTIC"/>
    <n v="0"/>
    <n v="1"/>
    <n v="11300"/>
    <s v="YES"/>
    <n v="11300"/>
    <s v="134-A"/>
    <s v="Public Water,Septic"/>
    <s v="SEPTIC"/>
    <s v="SEPTIC"/>
    <n v="11300"/>
    <m/>
    <m/>
    <n v="1"/>
    <n v="1"/>
    <n v="3"/>
    <n v="1826"/>
    <n v="2"/>
    <m/>
    <m/>
    <m/>
    <m/>
    <m/>
    <m/>
    <m/>
    <m/>
    <m/>
    <m/>
    <n v="2"/>
    <n v="1"/>
    <x v="6"/>
    <x v="6"/>
  </r>
  <r>
    <s v="61-1148"/>
    <m/>
    <x v="0"/>
    <s v="38 HIGHLAND RD"/>
    <n v="101"/>
    <s v="DENEEN PAULA M"/>
    <s v="MR30"/>
    <s v="ONE FAMILY"/>
    <s v="61//1148//"/>
    <n v="0.24132000000000001"/>
    <n v="0"/>
    <n v="0"/>
    <n v="1"/>
    <n v="1"/>
    <s v="SEWER"/>
    <n v="1"/>
    <n v="1"/>
    <n v="5600"/>
    <s v="YES"/>
    <n v="0"/>
    <s v="61-1148"/>
    <s v="All Public"/>
    <s v="SEWER"/>
    <s v="SEWER"/>
    <n v="5600"/>
    <m/>
    <m/>
    <n v="0"/>
    <n v="0"/>
    <n v="4"/>
    <n v="1680"/>
    <n v="2"/>
    <m/>
    <m/>
    <m/>
    <m/>
    <m/>
    <m/>
    <m/>
    <m/>
    <m/>
    <m/>
    <n v="1"/>
    <n v="1"/>
    <x v="4"/>
    <x v="4"/>
  </r>
  <r>
    <s v="134-1038"/>
    <m/>
    <x v="0"/>
    <s v="78 AVENUE A"/>
    <n v="101"/>
    <s v="JONES CHRISTOPHER"/>
    <s v="MR30"/>
    <s v="ONE FAMILY"/>
    <s v="134//1038//"/>
    <n v="0.45096999999999998"/>
    <n v="1"/>
    <n v="1"/>
    <n v="1"/>
    <n v="1"/>
    <s v="SEPTIC"/>
    <n v="0"/>
    <n v="1"/>
    <n v="7600"/>
    <s v="YES"/>
    <n v="7600"/>
    <s v="134-1038"/>
    <s v="Public Water,Septic"/>
    <s v="SEPTIC"/>
    <s v="SEPTIC"/>
    <n v="7600"/>
    <m/>
    <m/>
    <n v="1"/>
    <n v="1"/>
    <n v="3"/>
    <n v="1800"/>
    <n v="1.3"/>
    <m/>
    <m/>
    <m/>
    <m/>
    <m/>
    <m/>
    <m/>
    <m/>
    <m/>
    <m/>
    <n v="1"/>
    <n v="1"/>
    <x v="6"/>
    <x v="6"/>
  </r>
  <r>
    <s v="LAND_NOPARC"/>
    <m/>
    <x v="0"/>
    <m/>
    <n v="0"/>
    <m/>
    <m/>
    <m/>
    <m/>
    <n v="4.2300000000000003E-3"/>
    <n v="0"/>
    <n v="0"/>
    <n v="0"/>
    <n v="0"/>
    <m/>
    <n v="0"/>
    <n v="0"/>
    <n v="0"/>
    <s v="NO"/>
    <n v="0"/>
    <m/>
    <m/>
    <m/>
    <m/>
    <n v="0"/>
    <m/>
    <m/>
    <n v="0"/>
    <n v="0"/>
    <n v="0"/>
    <n v="0"/>
    <n v="0"/>
    <m/>
    <m/>
    <m/>
    <m/>
    <m/>
    <m/>
    <m/>
    <m/>
    <m/>
    <m/>
    <n v="0"/>
    <n v="1"/>
    <x v="6"/>
    <x v="6"/>
  </r>
  <r>
    <s v="61-1138"/>
    <m/>
    <x v="0"/>
    <s v="14 HIGHLAND RD"/>
    <n v="101"/>
    <s v="BROSSEAU WILLIAM G"/>
    <s v="MR30"/>
    <s v="ONE FAMILY"/>
    <s v="61//1138//"/>
    <n v="0.26705000000000001"/>
    <n v="0"/>
    <n v="0"/>
    <n v="1"/>
    <n v="1"/>
    <s v="SEWER"/>
    <n v="1"/>
    <n v="1"/>
    <n v="8000"/>
    <s v="YES"/>
    <n v="0"/>
    <s v="61-1138"/>
    <s v="Public Water,Public Sewer"/>
    <s v="SEWER"/>
    <s v="SEWER"/>
    <n v="8000"/>
    <m/>
    <m/>
    <n v="0"/>
    <n v="0"/>
    <n v="4"/>
    <n v="1996"/>
    <n v="2"/>
    <m/>
    <m/>
    <m/>
    <m/>
    <m/>
    <m/>
    <m/>
    <m/>
    <m/>
    <m/>
    <n v="1"/>
    <n v="1"/>
    <x v="6"/>
    <x v="6"/>
  </r>
  <r>
    <s v="61-1142"/>
    <m/>
    <x v="0"/>
    <s v="26 HIGHLAND RD"/>
    <n v="101"/>
    <s v="REED ROBERT A JR"/>
    <s v="MR30"/>
    <s v="ONE FAMILY"/>
    <s v="61//1142//"/>
    <n v="0.25233"/>
    <n v="0"/>
    <n v="0"/>
    <n v="1"/>
    <n v="1"/>
    <s v="SEWER"/>
    <n v="1"/>
    <n v="1"/>
    <n v="9700"/>
    <s v="YES"/>
    <n v="0"/>
    <s v="61-1142"/>
    <s v="Public Water,Public Sewer"/>
    <s v="SEWER"/>
    <s v="SEWER"/>
    <n v="9700"/>
    <m/>
    <m/>
    <n v="0"/>
    <n v="0"/>
    <n v="3"/>
    <n v="1024"/>
    <n v="1.25"/>
    <m/>
    <m/>
    <m/>
    <m/>
    <m/>
    <m/>
    <m/>
    <m/>
    <m/>
    <m/>
    <n v="1"/>
    <n v="1"/>
    <x v="6"/>
    <x v="6"/>
  </r>
  <r>
    <s v="LAND_NOPARC"/>
    <m/>
    <x v="0"/>
    <m/>
    <n v="0"/>
    <m/>
    <m/>
    <m/>
    <m/>
    <n v="1.7099999999999999E-3"/>
    <n v="0"/>
    <n v="0"/>
    <n v="0"/>
    <n v="0"/>
    <m/>
    <n v="0"/>
    <n v="0"/>
    <n v="0"/>
    <s v="NO"/>
    <n v="0"/>
    <m/>
    <m/>
    <m/>
    <m/>
    <n v="0"/>
    <m/>
    <m/>
    <n v="0"/>
    <n v="0"/>
    <n v="0"/>
    <n v="0"/>
    <n v="0"/>
    <m/>
    <m/>
    <m/>
    <m/>
    <m/>
    <m/>
    <m/>
    <m/>
    <m/>
    <m/>
    <n v="0"/>
    <n v="1"/>
    <x v="6"/>
    <x v="6"/>
  </r>
  <r>
    <s v="61-1139"/>
    <m/>
    <x v="0"/>
    <s v="16 HIGHLAND RD"/>
    <n v="101"/>
    <s v="AMARAL RAYMOND JR"/>
    <s v="MR30"/>
    <s v="ONE FAMILY"/>
    <s v="61//1139//"/>
    <n v="0.29505999999999999"/>
    <n v="0"/>
    <n v="0"/>
    <n v="1"/>
    <n v="1"/>
    <s v="SEWER"/>
    <n v="1"/>
    <n v="1"/>
    <n v="2500"/>
    <s v="YES"/>
    <n v="0"/>
    <s v="61-1139"/>
    <s v="All Public,Public Sewer"/>
    <s v="SEWER"/>
    <s v="SEWER"/>
    <n v="2500"/>
    <m/>
    <m/>
    <n v="0"/>
    <n v="0"/>
    <n v="3"/>
    <n v="2772"/>
    <n v="2.2999999999999998"/>
    <m/>
    <m/>
    <m/>
    <m/>
    <m/>
    <m/>
    <m/>
    <m/>
    <m/>
    <m/>
    <n v="1"/>
    <n v="1"/>
    <x v="6"/>
    <x v="6"/>
  </r>
  <r>
    <s v="134-F97"/>
    <m/>
    <x v="0"/>
    <s v="82 AVENUE A"/>
    <n v="101"/>
    <s v="VAUGHN  NANCY J"/>
    <s v="MR30"/>
    <s v="ONE FAMILY"/>
    <s v="134//F97//"/>
    <n v="0.76326000000000005"/>
    <n v="1"/>
    <n v="1"/>
    <n v="1"/>
    <n v="1"/>
    <s v="SEPTIC"/>
    <n v="0"/>
    <n v="1"/>
    <n v="5600"/>
    <s v="NO_W1"/>
    <n v="5600"/>
    <s v="134-F97"/>
    <s v="Public Water,Septic"/>
    <s v="SEPTIC"/>
    <s v="SEPTIC"/>
    <n v="5600"/>
    <m/>
    <m/>
    <n v="1"/>
    <n v="1"/>
    <n v="2"/>
    <n v="1019"/>
    <n v="1"/>
    <m/>
    <m/>
    <m/>
    <m/>
    <m/>
    <m/>
    <m/>
    <m/>
    <m/>
    <m/>
    <n v="2"/>
    <n v="1"/>
    <x v="6"/>
    <x v="6"/>
  </r>
  <r>
    <s v="134-1035"/>
    <m/>
    <x v="0"/>
    <s v="76 AVENUE A"/>
    <n v="101"/>
    <s v="FIELDING &amp; SONS BUILDERS"/>
    <s v="MR30"/>
    <s v="ONE FAMILY"/>
    <s v="134//1035//"/>
    <n v="0.89085000000000003"/>
    <n v="1"/>
    <n v="1"/>
    <n v="1"/>
    <n v="1"/>
    <s v="SEPTIC"/>
    <n v="0"/>
    <n v="1"/>
    <n v="0"/>
    <s v="YES"/>
    <n v="0"/>
    <s v="134-1035"/>
    <s v="Public Water,Septic"/>
    <s v="SEPTIC"/>
    <s v="SEPTIC"/>
    <n v="0"/>
    <m/>
    <m/>
    <n v="1"/>
    <n v="1"/>
    <n v="3"/>
    <n v="1320"/>
    <n v="2"/>
    <m/>
    <m/>
    <m/>
    <m/>
    <m/>
    <m/>
    <m/>
    <m/>
    <m/>
    <m/>
    <n v="1"/>
    <n v="1"/>
    <x v="6"/>
    <x v="6"/>
  </r>
  <r>
    <s v="134-1009"/>
    <m/>
    <x v="0"/>
    <s v="24 AVENUE A OFF"/>
    <n v="132"/>
    <s v="FANTASIA ALBERT"/>
    <s v="MR30"/>
    <s v="RES ACLNUD  MDL-00"/>
    <s v="134//1009//"/>
    <n v="0.64432"/>
    <n v="0"/>
    <n v="0"/>
    <n v="0"/>
    <n v="0"/>
    <m/>
    <n v="0"/>
    <n v="0"/>
    <n v="0"/>
    <s v="YES"/>
    <n v="0"/>
    <s v="134-1009"/>
    <s v="Public Water,Septic"/>
    <s v="SEPTIC"/>
    <m/>
    <n v="0"/>
    <m/>
    <m/>
    <n v="0"/>
    <n v="0"/>
    <n v="0"/>
    <n v="0"/>
    <n v="0"/>
    <m/>
    <m/>
    <m/>
    <m/>
    <m/>
    <m/>
    <m/>
    <m/>
    <m/>
    <m/>
    <n v="1"/>
    <n v="1"/>
    <x v="6"/>
    <x v="6"/>
  </r>
  <r>
    <s v="133-1016"/>
    <m/>
    <x v="0"/>
    <s v="0 SANDWICH RD  OFF"/>
    <n v="101"/>
    <s v="POTTER NEIL A"/>
    <s v="MR30"/>
    <s v="ONE FAMILY"/>
    <s v="133//1016//"/>
    <n v="0.96133000000000002"/>
    <n v="1"/>
    <n v="1"/>
    <n v="1"/>
    <n v="1"/>
    <s v="SEPTIC"/>
    <n v="0"/>
    <n v="0"/>
    <n v="0"/>
    <s v="YES"/>
    <n v="0"/>
    <s v="133-1016"/>
    <s v="Public Water,Septic"/>
    <s v="SEPTIC"/>
    <s v="SEPTIC"/>
    <n v="0"/>
    <m/>
    <m/>
    <n v="1"/>
    <n v="1"/>
    <n v="1"/>
    <n v="478"/>
    <n v="1"/>
    <m/>
    <m/>
    <m/>
    <m/>
    <m/>
    <m/>
    <m/>
    <m/>
    <m/>
    <m/>
    <n v="1"/>
    <n v="1"/>
    <x v="6"/>
    <x v="6"/>
  </r>
  <r>
    <s v="132-1074"/>
    <m/>
    <x v="0"/>
    <s v="0 MAYFLOWER RIDGE DR"/>
    <n v="132"/>
    <s v="YELLICK LORRAINE K"/>
    <s v="MR30"/>
    <s v="RES ACLNUD  MDL-00"/>
    <s v="132//1074//"/>
    <n v="0.28505000000000003"/>
    <n v="0"/>
    <n v="0"/>
    <n v="0"/>
    <n v="0"/>
    <m/>
    <n v="0"/>
    <n v="0"/>
    <n v="0"/>
    <s v="YES"/>
    <n v="0"/>
    <s v="132-1074"/>
    <s v="Public Water,Septic"/>
    <s v="SEPTIC"/>
    <m/>
    <n v="0"/>
    <m/>
    <m/>
    <n v="0"/>
    <n v="0"/>
    <n v="0"/>
    <n v="0"/>
    <n v="0"/>
    <m/>
    <m/>
    <m/>
    <m/>
    <m/>
    <m/>
    <m/>
    <m/>
    <m/>
    <m/>
    <n v="1"/>
    <n v="1"/>
    <x v="6"/>
    <x v="6"/>
  </r>
  <r>
    <s v="43-W39"/>
    <m/>
    <x v="0"/>
    <s v="19 LINWOOD AVE"/>
    <n v="111"/>
    <s v="LES THEODORE I"/>
    <s v="MR30"/>
    <s v="APT 4-8  MDL-94"/>
    <s v="43//W39//"/>
    <n v="0.9546"/>
    <n v="1"/>
    <n v="1"/>
    <n v="1"/>
    <n v="1"/>
    <s v="SEPTIC"/>
    <n v="0"/>
    <n v="1"/>
    <n v="22000"/>
    <s v="YES"/>
    <n v="22000"/>
    <s v="43-W39"/>
    <s v="All Public,Septic"/>
    <s v="SEPTIC"/>
    <s v="SEPTIC"/>
    <n v="22000"/>
    <m/>
    <m/>
    <n v="1"/>
    <n v="1"/>
    <n v="8"/>
    <n v="3494"/>
    <n v="2"/>
    <m/>
    <m/>
    <m/>
    <m/>
    <m/>
    <m/>
    <m/>
    <m/>
    <m/>
    <m/>
    <n v="2"/>
    <n v="1"/>
    <x v="6"/>
    <x v="6"/>
  </r>
  <r>
    <s v="61-1198"/>
    <m/>
    <x v="0"/>
    <s v="79 GIBBS AVE"/>
    <n v="101"/>
    <s v="BUMPUS MARY C"/>
    <s v="MR30"/>
    <s v="ONE FAMILY"/>
    <s v="61//1198//"/>
    <n v="0.18189"/>
    <n v="0"/>
    <n v="0"/>
    <n v="1"/>
    <n v="1"/>
    <s v="SEWER"/>
    <n v="1"/>
    <n v="1"/>
    <n v="500"/>
    <s v="YES"/>
    <n v="0"/>
    <s v="61-1198"/>
    <s v="All Public"/>
    <s v="SEWER"/>
    <s v="SEWER"/>
    <n v="500"/>
    <m/>
    <m/>
    <n v="0"/>
    <n v="0"/>
    <n v="3"/>
    <n v="1282"/>
    <n v="1.75"/>
    <m/>
    <m/>
    <m/>
    <m/>
    <m/>
    <m/>
    <m/>
    <m/>
    <m/>
    <m/>
    <n v="1"/>
    <n v="1"/>
    <x v="4"/>
    <x v="4"/>
  </r>
  <r>
    <s v="83-18"/>
    <m/>
    <x v="0"/>
    <s v="17 DINAH'S WAY"/>
    <n v="101"/>
    <s v="FEENY TIMOTHY M"/>
    <s v="MR30"/>
    <s v="ONE FAMILY"/>
    <s v="83//18//"/>
    <n v="0.54193000000000002"/>
    <n v="1"/>
    <n v="1"/>
    <n v="1"/>
    <n v="1"/>
    <s v="SEPTIC"/>
    <n v="0"/>
    <n v="1"/>
    <n v="41500"/>
    <s v="YES"/>
    <n v="41500"/>
    <s v="83-18"/>
    <s v="Public Water,Septic"/>
    <s v="SEPTIC"/>
    <s v="SEPTIC"/>
    <n v="41500"/>
    <m/>
    <m/>
    <n v="1"/>
    <n v="1"/>
    <n v="3"/>
    <n v="2232"/>
    <n v="1.75"/>
    <m/>
    <m/>
    <m/>
    <m/>
    <m/>
    <m/>
    <m/>
    <m/>
    <m/>
    <m/>
    <n v="1"/>
    <n v="1"/>
    <x v="4"/>
    <x v="4"/>
  </r>
  <r>
    <s v="61-1131"/>
    <m/>
    <x v="0"/>
    <s v="0 MORSE AVE"/>
    <n v="132"/>
    <s v="CASTRO GEORGE A"/>
    <s v="MR30"/>
    <s v="RES ACLNUD  MDL-00"/>
    <s v="61//1131//"/>
    <n v="4.4249999999999998E-2"/>
    <n v="0"/>
    <n v="0"/>
    <n v="0"/>
    <n v="0"/>
    <m/>
    <n v="0"/>
    <n v="0"/>
    <n v="0"/>
    <s v="YES"/>
    <n v="0"/>
    <s v="61-1131"/>
    <s v="All Public"/>
    <s v="SEWER"/>
    <m/>
    <n v="0"/>
    <m/>
    <m/>
    <n v="0"/>
    <n v="0"/>
    <n v="0"/>
    <n v="0"/>
    <n v="0"/>
    <m/>
    <m/>
    <m/>
    <m/>
    <m/>
    <m/>
    <m/>
    <m/>
    <m/>
    <m/>
    <n v="1"/>
    <n v="1"/>
    <x v="6"/>
    <x v="6"/>
  </r>
  <r>
    <s v="LAND_NOPARC"/>
    <m/>
    <x v="0"/>
    <m/>
    <n v="0"/>
    <m/>
    <m/>
    <m/>
    <m/>
    <n v="7.6999999999999996E-4"/>
    <n v="0"/>
    <n v="0"/>
    <n v="0"/>
    <n v="0"/>
    <m/>
    <n v="0"/>
    <n v="0"/>
    <n v="0"/>
    <s v="NO"/>
    <n v="0"/>
    <m/>
    <m/>
    <m/>
    <m/>
    <n v="0"/>
    <m/>
    <m/>
    <n v="0"/>
    <n v="0"/>
    <n v="0"/>
    <n v="0"/>
    <n v="0"/>
    <m/>
    <m/>
    <m/>
    <m/>
    <m/>
    <m/>
    <m/>
    <m/>
    <m/>
    <m/>
    <n v="0"/>
    <n v="1"/>
    <x v="6"/>
    <x v="6"/>
  </r>
  <r>
    <s v="133-108"/>
    <m/>
    <x v="0"/>
    <s v="126 SANDWICH RD"/>
    <n v="101"/>
    <s v="MENDES NORMAN E"/>
    <s v="MR30"/>
    <s v="ONE FAMILY"/>
    <s v="133//108//"/>
    <n v="1.5064"/>
    <n v="1"/>
    <n v="1"/>
    <n v="1"/>
    <n v="1"/>
    <s v="SEPTIC"/>
    <n v="0"/>
    <n v="1"/>
    <n v="6800"/>
    <s v="YES"/>
    <n v="6800"/>
    <s v="133-108"/>
    <s v="Public Water,Septic"/>
    <s v="SEPTIC"/>
    <s v="SEPTIC"/>
    <n v="6800"/>
    <m/>
    <m/>
    <n v="1"/>
    <n v="1"/>
    <n v="3"/>
    <n v="1570"/>
    <n v="1.75"/>
    <m/>
    <m/>
    <m/>
    <m/>
    <m/>
    <m/>
    <m/>
    <m/>
    <m/>
    <m/>
    <n v="2"/>
    <n v="1"/>
    <x v="6"/>
    <x v="6"/>
  </r>
  <r>
    <s v="LAND_NOPARC"/>
    <m/>
    <x v="0"/>
    <m/>
    <n v="0"/>
    <m/>
    <m/>
    <m/>
    <m/>
    <n v="3.4199999999999999E-3"/>
    <n v="0"/>
    <n v="0"/>
    <n v="0"/>
    <n v="0"/>
    <m/>
    <n v="0"/>
    <n v="0"/>
    <n v="0"/>
    <s v="NO"/>
    <n v="0"/>
    <m/>
    <m/>
    <m/>
    <m/>
    <n v="0"/>
    <m/>
    <m/>
    <n v="0"/>
    <n v="0"/>
    <n v="0"/>
    <n v="0"/>
    <n v="0"/>
    <m/>
    <m/>
    <m/>
    <m/>
    <m/>
    <m/>
    <m/>
    <m/>
    <m/>
    <m/>
    <n v="0"/>
    <n v="1"/>
    <x v="6"/>
    <x v="6"/>
  </r>
  <r>
    <s v="61-1133"/>
    <m/>
    <x v="0"/>
    <s v="12 HIGHLAND RD"/>
    <n v="101"/>
    <s v="TOPOULOS ANDREW G"/>
    <s v="MR30"/>
    <s v="ONE FAMILY"/>
    <s v="61//1133//"/>
    <n v="0.28225"/>
    <n v="0"/>
    <n v="0"/>
    <n v="1"/>
    <n v="1"/>
    <s v="SEWER"/>
    <n v="1"/>
    <n v="1"/>
    <n v="13200"/>
    <s v="YES"/>
    <n v="0"/>
    <s v="61-1133"/>
    <s v="Public Water,Public Sewer"/>
    <s v="SEWER"/>
    <s v="SEWER"/>
    <n v="13200"/>
    <m/>
    <m/>
    <n v="0"/>
    <n v="0"/>
    <n v="3"/>
    <n v="1608"/>
    <n v="1.9"/>
    <m/>
    <m/>
    <m/>
    <m/>
    <m/>
    <m/>
    <m/>
    <m/>
    <m/>
    <m/>
    <n v="2"/>
    <n v="1"/>
    <x v="6"/>
    <x v="6"/>
  </r>
  <r>
    <s v="132-1076A"/>
    <m/>
    <x v="0"/>
    <s v="MAYFLOWER RIDGE DR"/>
    <n v="132"/>
    <s v="SIMONETTI JENNIE T"/>
    <s v="MR30"/>
    <s v="RES ACLNUD  MDL-00"/>
    <s v="132//1076/A/"/>
    <n v="8.3690000000000001E-2"/>
    <n v="0"/>
    <n v="0"/>
    <n v="0"/>
    <n v="0"/>
    <m/>
    <n v="0"/>
    <n v="0"/>
    <n v="0"/>
    <s v="YES"/>
    <n v="0"/>
    <s v="132-1076A"/>
    <m/>
    <m/>
    <m/>
    <n v="0"/>
    <m/>
    <m/>
    <n v="0"/>
    <n v="0"/>
    <n v="0"/>
    <n v="0"/>
    <n v="0"/>
    <m/>
    <m/>
    <m/>
    <m/>
    <m/>
    <m/>
    <m/>
    <m/>
    <m/>
    <m/>
    <n v="1"/>
    <n v="1"/>
    <x v="6"/>
    <x v="6"/>
  </r>
  <r>
    <s v="61-1197"/>
    <m/>
    <x v="0"/>
    <s v="73 GIBBS AVE"/>
    <n v="101"/>
    <s v="HOLDEN TODD M"/>
    <s v="MR30"/>
    <s v="ONE FAMILY"/>
    <s v="61//1197//"/>
    <n v="1.95553"/>
    <n v="0"/>
    <n v="0"/>
    <n v="1"/>
    <n v="1"/>
    <s v="SEWER"/>
    <n v="1"/>
    <n v="1"/>
    <n v="5000"/>
    <s v="YES"/>
    <n v="0"/>
    <s v="61-1197"/>
    <s v="All Public"/>
    <s v="SEWER"/>
    <s v="SEWER"/>
    <n v="5000"/>
    <m/>
    <m/>
    <n v="0"/>
    <n v="0"/>
    <n v="4"/>
    <n v="2194"/>
    <n v="2.5"/>
    <m/>
    <m/>
    <m/>
    <m/>
    <m/>
    <m/>
    <m/>
    <m/>
    <m/>
    <m/>
    <n v="1"/>
    <n v="1"/>
    <x v="4"/>
    <x v="4"/>
  </r>
  <r>
    <s v="134-1011"/>
    <m/>
    <x v="0"/>
    <s v="34 AVENUE A OFF"/>
    <n v="131"/>
    <s v="SMETHURST BRUCE H TRUSTEE"/>
    <s v="MR30"/>
    <s v="RES ACLNPO  MDL-00"/>
    <s v="134//1011//"/>
    <n v="1.4036500000000001"/>
    <n v="0"/>
    <n v="0"/>
    <n v="0"/>
    <n v="0"/>
    <m/>
    <n v="0"/>
    <n v="0"/>
    <n v="0"/>
    <s v="NO_W1"/>
    <n v="0"/>
    <s v="134-1011"/>
    <s v="Public Water,Septic"/>
    <s v="SEPTIC"/>
    <m/>
    <n v="0"/>
    <m/>
    <m/>
    <n v="0"/>
    <n v="0"/>
    <n v="0"/>
    <n v="0"/>
    <n v="0"/>
    <m/>
    <m/>
    <m/>
    <m/>
    <m/>
    <m/>
    <m/>
    <m/>
    <m/>
    <m/>
    <n v="5"/>
    <n v="1"/>
    <x v="6"/>
    <x v="6"/>
  </r>
  <r>
    <s v="61-1079"/>
    <m/>
    <x v="0"/>
    <s v="386 MAIN ST"/>
    <n v="111"/>
    <s v="CROWLEY DENNIS D"/>
    <s v="MR30"/>
    <s v="APT 4-8  MDL-03"/>
    <s v="61//1079//"/>
    <n v="0.95821999999999996"/>
    <n v="0"/>
    <n v="0"/>
    <n v="1"/>
    <n v="1"/>
    <s v="SEWER"/>
    <n v="1"/>
    <n v="1"/>
    <n v="21100"/>
    <s v="YES"/>
    <n v="0"/>
    <s v="61-1079"/>
    <s v="All Public"/>
    <s v="SEWER"/>
    <s v="SEWER"/>
    <n v="21100"/>
    <m/>
    <m/>
    <n v="0"/>
    <n v="0"/>
    <n v="8"/>
    <n v="3401"/>
    <n v="2"/>
    <m/>
    <m/>
    <m/>
    <m/>
    <m/>
    <m/>
    <m/>
    <m/>
    <m/>
    <m/>
    <n v="1"/>
    <n v="1"/>
    <x v="6"/>
    <x v="6"/>
  </r>
  <r>
    <s v="43-1080"/>
    <m/>
    <x v="0"/>
    <s v="11 CAMPINHA WAY"/>
    <n v="132"/>
    <s v="CAMPINHA GUY S SR"/>
    <s v="MR30"/>
    <s v="RES ACLNUD  MDL-00"/>
    <s v="43//1080//"/>
    <n v="0.44358999999999998"/>
    <n v="0"/>
    <n v="0"/>
    <n v="0"/>
    <n v="0"/>
    <m/>
    <n v="0"/>
    <n v="0"/>
    <n v="0"/>
    <s v="YES"/>
    <n v="0"/>
    <s v="43-1080"/>
    <s v="Public Water,Septic"/>
    <s v="SEPTIC"/>
    <m/>
    <n v="0"/>
    <m/>
    <m/>
    <n v="0"/>
    <n v="0"/>
    <n v="0"/>
    <n v="0"/>
    <n v="0"/>
    <m/>
    <m/>
    <m/>
    <m/>
    <m/>
    <m/>
    <m/>
    <m/>
    <m/>
    <m/>
    <n v="0"/>
    <n v="1"/>
    <x v="6"/>
    <x v="6"/>
  </r>
  <r>
    <s v="129-1153A1"/>
    <m/>
    <x v="0"/>
    <s v="2859 CRAN HWY"/>
    <n v="326"/>
    <s v="JUSTICE REALTY LLC"/>
    <s v="SC"/>
    <s v="REST/CLUBS  MDL-94"/>
    <s v="129//1153/A1/"/>
    <n v="0.22678999999999999"/>
    <n v="0"/>
    <n v="0"/>
    <n v="1"/>
    <n v="1"/>
    <s v="SEWER"/>
    <n v="1"/>
    <n v="0"/>
    <n v="0"/>
    <s v="YES"/>
    <n v="0"/>
    <s v="129-1153A1"/>
    <s v="All Public"/>
    <s v="SEWER"/>
    <s v="SEWER"/>
    <n v="0"/>
    <m/>
    <m/>
    <n v="0"/>
    <n v="0"/>
    <n v="0"/>
    <n v="5200"/>
    <n v="1"/>
    <m/>
    <m/>
    <m/>
    <m/>
    <m/>
    <m/>
    <m/>
    <m/>
    <m/>
    <m/>
    <n v="1"/>
    <n v="1"/>
    <x v="6"/>
    <x v="6"/>
  </r>
  <r>
    <s v="134-1025"/>
    <m/>
    <x v="0"/>
    <s v="6 FRANK'S WAY"/>
    <n v="101"/>
    <s v="HARRIS JAMES W"/>
    <s v="MR30"/>
    <s v="ONE FAMILY"/>
    <s v="134//1025//"/>
    <n v="0.23071"/>
    <n v="1"/>
    <n v="1"/>
    <n v="1"/>
    <n v="1"/>
    <s v="SEPTIC"/>
    <n v="0"/>
    <n v="1"/>
    <n v="6700"/>
    <s v="YES"/>
    <n v="6700"/>
    <s v="134-1025"/>
    <s v="Public Water,Septic"/>
    <s v="SEPTIC"/>
    <s v="SEPTIC"/>
    <n v="6700"/>
    <m/>
    <m/>
    <n v="1"/>
    <n v="1"/>
    <n v="3"/>
    <n v="1000"/>
    <n v="1"/>
    <m/>
    <m/>
    <m/>
    <m/>
    <m/>
    <m/>
    <m/>
    <m/>
    <m/>
    <m/>
    <n v="1"/>
    <n v="1"/>
    <x v="6"/>
    <x v="6"/>
  </r>
  <r>
    <s v="61-1078"/>
    <m/>
    <x v="0"/>
    <s v="187 HIGH ST"/>
    <n v="101"/>
    <s v="MAKRYS JAMES G"/>
    <s v="MR30"/>
    <s v="ONE FAMILY"/>
    <s v="61//1078//"/>
    <n v="0.32973000000000002"/>
    <n v="0"/>
    <n v="0"/>
    <n v="1"/>
    <n v="1"/>
    <s v="SEWER"/>
    <n v="1"/>
    <n v="1"/>
    <n v="7400"/>
    <s v="YES"/>
    <n v="0"/>
    <s v="61-1078"/>
    <s v="Public Water,Public Sewer"/>
    <s v="SEWER"/>
    <s v="SEWER"/>
    <n v="7400"/>
    <m/>
    <m/>
    <n v="0"/>
    <n v="0"/>
    <n v="4"/>
    <n v="2285"/>
    <n v="1.75"/>
    <m/>
    <m/>
    <m/>
    <m/>
    <m/>
    <m/>
    <m/>
    <m/>
    <m/>
    <m/>
    <n v="1"/>
    <n v="1"/>
    <x v="6"/>
    <x v="6"/>
  </r>
  <r>
    <s v="133-115"/>
    <m/>
    <x v="0"/>
    <s v="140 SANDWICH RD"/>
    <n v="310"/>
    <s v="AKINS DENNIS"/>
    <s v="MR30"/>
    <s v="RTL OIL ST"/>
    <s v="133//115//"/>
    <n v="0.28942000000000001"/>
    <n v="0"/>
    <n v="0"/>
    <n v="0"/>
    <n v="0"/>
    <m/>
    <n v="0"/>
    <n v="0"/>
    <n v="0"/>
    <s v="YES"/>
    <n v="0"/>
    <s v="133-115"/>
    <s v="All Public"/>
    <s v="SEWER"/>
    <m/>
    <n v="0"/>
    <m/>
    <m/>
    <n v="0"/>
    <n v="0"/>
    <n v="0"/>
    <n v="0"/>
    <n v="0"/>
    <m/>
    <m/>
    <m/>
    <m/>
    <m/>
    <m/>
    <m/>
    <m/>
    <m/>
    <m/>
    <n v="1"/>
    <n v="1"/>
    <x v="6"/>
    <x v="6"/>
  </r>
  <r>
    <s v="43-1020"/>
    <m/>
    <x v="0"/>
    <s v="9 CAMPINHA WAY"/>
    <n v="101"/>
    <s v="CAMPINHA GUY S SR"/>
    <s v="MR30"/>
    <s v="ONE FAMILY"/>
    <s v="43//1020//"/>
    <n v="0.24457999999999999"/>
    <n v="1"/>
    <n v="1"/>
    <n v="1"/>
    <n v="1"/>
    <s v="SEPTIC"/>
    <n v="0"/>
    <n v="1"/>
    <n v="4600"/>
    <s v="YES"/>
    <n v="4600"/>
    <s v="43-1020"/>
    <s v="Public Water,Septic"/>
    <s v="SEPTIC"/>
    <s v="SEPTIC"/>
    <n v="4600"/>
    <m/>
    <m/>
    <n v="1"/>
    <n v="1"/>
    <n v="2"/>
    <n v="973"/>
    <n v="1"/>
    <m/>
    <m/>
    <m/>
    <m/>
    <m/>
    <m/>
    <m/>
    <m/>
    <m/>
    <m/>
    <n v="1"/>
    <n v="1"/>
    <x v="6"/>
    <x v="6"/>
  </r>
  <r>
    <s v="43-W40"/>
    <m/>
    <x v="0"/>
    <s v="17 LINWOOD AVE"/>
    <n v="101"/>
    <s v="BOLTON FRED J JR"/>
    <s v="MR30"/>
    <s v="ONE FAMILY"/>
    <s v="43//W40//"/>
    <n v="0.89554"/>
    <n v="1"/>
    <n v="1"/>
    <n v="1"/>
    <n v="1"/>
    <s v="SEPTIC"/>
    <n v="0"/>
    <n v="1"/>
    <n v="5000"/>
    <s v="YES"/>
    <n v="5000"/>
    <s v="43-W40"/>
    <s v="All Public"/>
    <s v="SEWER"/>
    <s v="SEPTIC"/>
    <n v="5000"/>
    <m/>
    <m/>
    <n v="1"/>
    <n v="1"/>
    <n v="3"/>
    <n v="1008"/>
    <n v="1"/>
    <m/>
    <m/>
    <m/>
    <m/>
    <m/>
    <m/>
    <m/>
    <m/>
    <m/>
    <m/>
    <n v="1"/>
    <n v="1"/>
    <x v="6"/>
    <x v="6"/>
  </r>
  <r>
    <s v="133-116"/>
    <m/>
    <x v="0"/>
    <s v="142 SANDWICH RD"/>
    <n v="132"/>
    <s v="NSTAR ELECTRIC COMPANY"/>
    <s v="MR30"/>
    <s v="RES ACLNUD  MDL-00"/>
    <s v="133//116//"/>
    <n v="0.21101"/>
    <n v="0"/>
    <n v="0"/>
    <n v="0"/>
    <n v="0"/>
    <m/>
    <n v="0"/>
    <n v="0"/>
    <n v="0"/>
    <s v="YES"/>
    <n v="0"/>
    <s v="133-116"/>
    <s v="Public Water,Septic"/>
    <s v="SEPTIC"/>
    <m/>
    <n v="0"/>
    <m/>
    <m/>
    <n v="0"/>
    <n v="0"/>
    <n v="0"/>
    <n v="0"/>
    <n v="0"/>
    <m/>
    <m/>
    <m/>
    <m/>
    <m/>
    <m/>
    <m/>
    <m/>
    <m/>
    <m/>
    <n v="2"/>
    <n v="1"/>
    <x v="6"/>
    <x v="6"/>
  </r>
  <r>
    <s v="134-1032"/>
    <m/>
    <x v="0"/>
    <s v="0 JOHNSON ST"/>
    <n v="132"/>
    <s v="SEQUEIRA GORDON"/>
    <s v="MR30"/>
    <s v="RES ACLNUD  MDL-00"/>
    <s v="134//1032//"/>
    <n v="4.895E-2"/>
    <n v="0"/>
    <n v="0"/>
    <n v="0"/>
    <n v="0"/>
    <m/>
    <n v="0"/>
    <n v="0"/>
    <n v="0"/>
    <s v="YES"/>
    <n v="0"/>
    <s v="134-1032"/>
    <s v="Public Water,Septic"/>
    <s v="SEPTIC"/>
    <m/>
    <n v="0"/>
    <m/>
    <m/>
    <n v="0"/>
    <n v="0"/>
    <n v="0"/>
    <n v="0"/>
    <n v="0"/>
    <m/>
    <m/>
    <m/>
    <m/>
    <m/>
    <m/>
    <m/>
    <m/>
    <m/>
    <m/>
    <n v="1"/>
    <n v="1"/>
    <x v="6"/>
    <x v="6"/>
  </r>
  <r>
    <s v="129-1151"/>
    <m/>
    <x v="0"/>
    <s v="2855 CRAN HWY"/>
    <n v="353"/>
    <s v="WAREHAM LODGE OF ELKS #1548"/>
    <s v="SC"/>
    <s v="FRATNL ORG"/>
    <s v="129//1151//"/>
    <n v="2.7909999999999999"/>
    <n v="0"/>
    <n v="0"/>
    <n v="1"/>
    <n v="1"/>
    <s v="SEWER"/>
    <n v="0"/>
    <n v="1"/>
    <n v="26400"/>
    <s v="YES"/>
    <n v="0"/>
    <s v="129-1151"/>
    <s v="All Public"/>
    <s v="SEWER"/>
    <s v="SEWER"/>
    <n v="26400"/>
    <m/>
    <m/>
    <n v="0"/>
    <n v="0"/>
    <n v="0"/>
    <n v="12604"/>
    <n v="1"/>
    <m/>
    <m/>
    <m/>
    <m/>
    <m/>
    <m/>
    <m/>
    <m/>
    <m/>
    <m/>
    <n v="1"/>
    <n v="1"/>
    <x v="6"/>
    <x v="6"/>
  </r>
  <r>
    <s v="61-1132"/>
    <m/>
    <x v="0"/>
    <s v="10 HIGHLAND RD"/>
    <n v="101"/>
    <s v="BAND SHIRLEY M"/>
    <s v="MR30"/>
    <s v="ONE FAMILY"/>
    <s v="61//1132//"/>
    <n v="0.31658999999999998"/>
    <n v="0"/>
    <n v="0"/>
    <n v="1"/>
    <n v="1"/>
    <s v="SEWER"/>
    <n v="1"/>
    <n v="1"/>
    <n v="2800"/>
    <s v="YES"/>
    <n v="0"/>
    <s v="61-1132"/>
    <s v="Public Water,Public Sewer"/>
    <s v="SEWER"/>
    <s v="SEWER"/>
    <n v="2800"/>
    <m/>
    <m/>
    <n v="0"/>
    <n v="0"/>
    <n v="3"/>
    <n v="1183"/>
    <n v="1"/>
    <m/>
    <m/>
    <m/>
    <m/>
    <m/>
    <m/>
    <m/>
    <m/>
    <m/>
    <m/>
    <n v="1"/>
    <n v="1"/>
    <x v="6"/>
    <x v="6"/>
  </r>
  <r>
    <s v="61-1130"/>
    <m/>
    <x v="0"/>
    <s v="194 HIGH ST"/>
    <n v="109"/>
    <s v="KOBRIN ALVIN LIFE ESTATE"/>
    <s v="MR30"/>
    <s v="MULTI HSES"/>
    <s v="61//1130//"/>
    <n v="0.40245999999999998"/>
    <n v="0"/>
    <n v="0"/>
    <n v="2"/>
    <n v="2"/>
    <s v="SEWER"/>
    <n v="1"/>
    <n v="1"/>
    <n v="5300"/>
    <s v="NO_W1"/>
    <n v="0"/>
    <s v="61-1130"/>
    <s v="Public Water,Public Sewer"/>
    <s v="SEWER"/>
    <s v="SEWER"/>
    <n v="5300"/>
    <m/>
    <m/>
    <n v="0"/>
    <n v="0"/>
    <n v="3"/>
    <n v="1300"/>
    <n v="1.9"/>
    <m/>
    <m/>
    <m/>
    <m/>
    <m/>
    <m/>
    <m/>
    <m/>
    <m/>
    <m/>
    <n v="2"/>
    <n v="1"/>
    <x v="6"/>
    <x v="6"/>
  </r>
  <r>
    <s v="134-1010"/>
    <m/>
    <x v="0"/>
    <s v="28 AVENUE A"/>
    <n v="101"/>
    <s v="ANDREWS ANTHONY G"/>
    <s v="MR30"/>
    <s v="ONE FAMILY"/>
    <s v="134//1010//"/>
    <n v="0.48742000000000002"/>
    <n v="1"/>
    <n v="1"/>
    <n v="1"/>
    <n v="1"/>
    <s v="SEPTIC"/>
    <n v="0"/>
    <n v="1"/>
    <n v="4600"/>
    <s v="YES"/>
    <n v="4600"/>
    <s v="134-1010"/>
    <s v="Public Water,Septic"/>
    <s v="SEPTIC"/>
    <s v="SEPTIC"/>
    <n v="4600"/>
    <m/>
    <m/>
    <n v="1"/>
    <n v="1"/>
    <n v="3"/>
    <n v="1260"/>
    <n v="1"/>
    <m/>
    <m/>
    <m/>
    <m/>
    <m/>
    <m/>
    <m/>
    <m/>
    <m/>
    <m/>
    <n v="1"/>
    <n v="1"/>
    <x v="6"/>
    <x v="6"/>
  </r>
  <r>
    <s v="43-1024"/>
    <m/>
    <x v="0"/>
    <s v="8 ROGERS AVE"/>
    <n v="906"/>
    <s v="PEOPLE'S CHURCH OF THE"/>
    <s v="MR30"/>
    <s v="CHURCH ETC  MDL-01"/>
    <s v="43//1024//"/>
    <n v="0.39104"/>
    <n v="1"/>
    <n v="1"/>
    <n v="1"/>
    <n v="1"/>
    <s v="SEPTIC"/>
    <n v="0"/>
    <n v="0"/>
    <n v="0"/>
    <s v="YES"/>
    <n v="0"/>
    <s v="43-1024"/>
    <s v="Public Water,Septic"/>
    <s v="SEPTIC"/>
    <s v="SEPTIC"/>
    <n v="0"/>
    <m/>
    <m/>
    <n v="1"/>
    <n v="1"/>
    <n v="3"/>
    <n v="1646"/>
    <n v="1.75"/>
    <m/>
    <m/>
    <m/>
    <m/>
    <m/>
    <m/>
    <m/>
    <m/>
    <m/>
    <m/>
    <n v="1"/>
    <n v="1"/>
    <x v="6"/>
    <x v="6"/>
  </r>
  <r>
    <s v="83-1016C"/>
    <m/>
    <x v="0"/>
    <s v="20 DINAH'S WAY"/>
    <n v="101"/>
    <s v="COLETTI ANTHONY E &amp; BARBARA G"/>
    <s v="MR30"/>
    <s v="ONE FAMILY"/>
    <s v="83//1016/C/"/>
    <n v="7.9654499999999997"/>
    <n v="1"/>
    <n v="1"/>
    <n v="1"/>
    <n v="1"/>
    <s v="SEPTIC"/>
    <n v="0"/>
    <n v="1"/>
    <n v="8600"/>
    <s v="YES"/>
    <n v="8600"/>
    <s v="83-1016C"/>
    <s v="Public Water,Septic"/>
    <s v="SEPTIC"/>
    <s v="SEPTIC"/>
    <n v="8600"/>
    <m/>
    <m/>
    <n v="1"/>
    <n v="1"/>
    <n v="3"/>
    <n v="1772"/>
    <n v="1.75"/>
    <m/>
    <m/>
    <m/>
    <m/>
    <m/>
    <m/>
    <m/>
    <m/>
    <m/>
    <m/>
    <n v="1"/>
    <n v="1"/>
    <x v="4"/>
    <x v="4"/>
  </r>
  <r>
    <s v="LAND_NOPARC"/>
    <m/>
    <x v="0"/>
    <m/>
    <n v="0"/>
    <m/>
    <m/>
    <m/>
    <m/>
    <n v="3.909E-2"/>
    <n v="0"/>
    <n v="0"/>
    <n v="0"/>
    <n v="0"/>
    <m/>
    <n v="0"/>
    <n v="0"/>
    <n v="0"/>
    <s v="NO"/>
    <n v="0"/>
    <m/>
    <m/>
    <m/>
    <m/>
    <n v="0"/>
    <m/>
    <m/>
    <n v="0"/>
    <n v="0"/>
    <n v="0"/>
    <n v="0"/>
    <n v="0"/>
    <m/>
    <m/>
    <m/>
    <m/>
    <m/>
    <m/>
    <m/>
    <m/>
    <m/>
    <m/>
    <n v="0"/>
    <n v="1"/>
    <x v="6"/>
    <x v="6"/>
  </r>
  <r>
    <s v="LAND_NOPARC"/>
    <m/>
    <x v="0"/>
    <m/>
    <n v="0"/>
    <m/>
    <m/>
    <m/>
    <m/>
    <n v="1.5339999999999999E-2"/>
    <n v="0"/>
    <n v="0"/>
    <n v="0"/>
    <n v="0"/>
    <m/>
    <n v="0"/>
    <n v="0"/>
    <n v="0"/>
    <s v="NO"/>
    <n v="0"/>
    <m/>
    <m/>
    <m/>
    <m/>
    <n v="0"/>
    <m/>
    <m/>
    <n v="0"/>
    <n v="0"/>
    <n v="0"/>
    <n v="0"/>
    <n v="0"/>
    <m/>
    <m/>
    <m/>
    <m/>
    <m/>
    <m/>
    <m/>
    <m/>
    <m/>
    <m/>
    <n v="0"/>
    <n v="1"/>
    <x v="6"/>
    <x v="6"/>
  </r>
  <r>
    <s v="LAND_NOPARC"/>
    <m/>
    <x v="0"/>
    <m/>
    <n v="0"/>
    <m/>
    <m/>
    <m/>
    <m/>
    <n v="3.066E-2"/>
    <n v="0"/>
    <n v="0"/>
    <n v="0"/>
    <n v="0"/>
    <m/>
    <n v="0"/>
    <n v="0"/>
    <n v="0"/>
    <s v="NO"/>
    <n v="0"/>
    <m/>
    <m/>
    <m/>
    <m/>
    <n v="0"/>
    <m/>
    <m/>
    <n v="0"/>
    <n v="0"/>
    <n v="0"/>
    <n v="0"/>
    <n v="0"/>
    <m/>
    <m/>
    <m/>
    <m/>
    <m/>
    <m/>
    <m/>
    <m/>
    <m/>
    <m/>
    <n v="0"/>
    <n v="1"/>
    <x v="6"/>
    <x v="6"/>
  </r>
  <r>
    <s v="134-1027"/>
    <m/>
    <x v="0"/>
    <s v="5 FRANKS WAY"/>
    <n v="101"/>
    <s v="HARRIS JAMES W"/>
    <s v="MR30"/>
    <s v="ONE FAMILY"/>
    <s v="134//1027//"/>
    <n v="0.71609999999999996"/>
    <n v="1"/>
    <n v="1"/>
    <n v="1"/>
    <n v="1"/>
    <s v="SEPTIC"/>
    <n v="0"/>
    <n v="1"/>
    <n v="11500"/>
    <s v="YES"/>
    <n v="11500"/>
    <s v="134-1027"/>
    <s v="Public Water,Septic"/>
    <s v="SEPTIC"/>
    <s v="SEPTIC"/>
    <n v="11500"/>
    <m/>
    <m/>
    <n v="1"/>
    <n v="1"/>
    <n v="2"/>
    <n v="1380"/>
    <n v="1.75"/>
    <m/>
    <m/>
    <m/>
    <m/>
    <m/>
    <m/>
    <m/>
    <m/>
    <m/>
    <m/>
    <n v="1"/>
    <n v="1"/>
    <x v="6"/>
    <x v="6"/>
  </r>
  <r>
    <s v="132-1076"/>
    <m/>
    <x v="0"/>
    <s v="0 MAYFLOWER RIDGE DR"/>
    <n v="132"/>
    <s v="COMMUNITY GARAGE INC"/>
    <s v="MR30"/>
    <s v="RES ACLNUD  MDL-00"/>
    <s v="132//1076//"/>
    <n v="3.3986200000000002"/>
    <n v="0"/>
    <n v="0"/>
    <n v="0"/>
    <n v="0"/>
    <m/>
    <n v="0"/>
    <n v="0"/>
    <n v="0"/>
    <s v="YES"/>
    <n v="0"/>
    <s v="132-1076"/>
    <s v="Public Water,Septic"/>
    <s v="SEPTIC"/>
    <m/>
    <n v="0"/>
    <m/>
    <m/>
    <n v="0"/>
    <n v="0"/>
    <n v="0"/>
    <n v="0"/>
    <n v="0"/>
    <m/>
    <m/>
    <m/>
    <m/>
    <m/>
    <m/>
    <m/>
    <m/>
    <m/>
    <m/>
    <n v="1"/>
    <n v="1"/>
    <x v="6"/>
    <x v="6"/>
  </r>
  <r>
    <s v="61-1034"/>
    <m/>
    <x v="0"/>
    <s v="379 MAIN ST"/>
    <n v="332"/>
    <s v="FRANCONIA COAL CO INC"/>
    <s v="WRVL"/>
    <s v="SVC GAR/GAR M-96"/>
    <s v="61//1034//"/>
    <n v="1.77382"/>
    <n v="0"/>
    <n v="0"/>
    <n v="1"/>
    <n v="1"/>
    <s v="SEWER"/>
    <n v="2"/>
    <n v="2"/>
    <n v="0"/>
    <s v="YES"/>
    <n v="0"/>
    <s v="61-1034"/>
    <s v="All Public"/>
    <s v="SEWER"/>
    <s v="SEWER"/>
    <n v="0"/>
    <m/>
    <m/>
    <n v="0"/>
    <n v="0"/>
    <n v="0"/>
    <n v="2400"/>
    <n v="1"/>
    <m/>
    <m/>
    <m/>
    <m/>
    <m/>
    <m/>
    <m/>
    <m/>
    <m/>
    <m/>
    <n v="2"/>
    <n v="1"/>
    <x v="6"/>
    <x v="6"/>
  </r>
  <r>
    <s v="61-1126"/>
    <m/>
    <x v="0"/>
    <s v="39 HIGHLAND RD"/>
    <n v="101"/>
    <s v="THOMAS MEDIHA H"/>
    <s v="MR30"/>
    <s v="ONE FAMILY"/>
    <s v="61//1126//"/>
    <n v="0.17451"/>
    <n v="0"/>
    <n v="0"/>
    <n v="1"/>
    <n v="1"/>
    <s v="SEWER"/>
    <n v="1"/>
    <n v="1"/>
    <n v="8500"/>
    <s v="YES"/>
    <n v="0"/>
    <s v="61-1126"/>
    <s v="All Public"/>
    <s v="SEWER"/>
    <s v="SEWER"/>
    <n v="8500"/>
    <m/>
    <m/>
    <n v="0"/>
    <n v="0"/>
    <n v="3"/>
    <n v="1372"/>
    <n v="1.75"/>
    <m/>
    <m/>
    <m/>
    <m/>
    <m/>
    <m/>
    <m/>
    <m/>
    <m/>
    <m/>
    <n v="1"/>
    <n v="1"/>
    <x v="4"/>
    <x v="4"/>
  </r>
  <r>
    <s v="133-114"/>
    <m/>
    <x v="0"/>
    <s v="138 SANDWICH RD"/>
    <n v="101"/>
    <s v="AKINS DENNIS"/>
    <s v="MR30"/>
    <s v="ONE FAMILY"/>
    <s v="133//114//"/>
    <n v="0.50915999999999995"/>
    <n v="1"/>
    <n v="1"/>
    <n v="1"/>
    <n v="1"/>
    <s v="SEPTIC"/>
    <n v="0"/>
    <n v="1"/>
    <n v="0"/>
    <s v="YES"/>
    <n v="0"/>
    <s v="133-114"/>
    <s v="Public Water,Gas,Septic"/>
    <s v="SEPTIC"/>
    <s v="SEPTIC"/>
    <n v="0"/>
    <m/>
    <m/>
    <n v="1"/>
    <n v="1"/>
    <n v="1"/>
    <n v="616"/>
    <n v="1"/>
    <m/>
    <m/>
    <m/>
    <m/>
    <m/>
    <m/>
    <m/>
    <m/>
    <m/>
    <m/>
    <n v="0"/>
    <n v="1"/>
    <x v="6"/>
    <x v="6"/>
  </r>
  <r>
    <s v="43-W41"/>
    <m/>
    <x v="0"/>
    <s v="15 LINWOOD AVE"/>
    <n v="101"/>
    <s v="WHITE JANICE R"/>
    <s v="MR30"/>
    <s v="ONE FAMILY"/>
    <s v="43//W41//"/>
    <n v="0.64980000000000004"/>
    <n v="1"/>
    <n v="1"/>
    <n v="1"/>
    <n v="1"/>
    <s v="SEPTIC"/>
    <n v="0"/>
    <n v="1"/>
    <n v="3400"/>
    <s v="YES"/>
    <n v="3400"/>
    <s v="43-W41"/>
    <s v="Public Water,Gas,Septic"/>
    <s v="SEPTIC"/>
    <s v="SEPTIC"/>
    <n v="3400"/>
    <m/>
    <m/>
    <n v="1"/>
    <n v="1"/>
    <n v="3"/>
    <n v="1008"/>
    <n v="1"/>
    <m/>
    <m/>
    <m/>
    <m/>
    <m/>
    <m/>
    <m/>
    <m/>
    <m/>
    <m/>
    <n v="1"/>
    <n v="1"/>
    <x v="6"/>
    <x v="6"/>
  </r>
  <r>
    <s v="43-W30"/>
    <m/>
    <x v="0"/>
    <s v="12 LINWOOD AVE"/>
    <n v="101"/>
    <s v="LEPORE ALAN S"/>
    <s v="MR30"/>
    <s v="ONE FAMILY"/>
    <s v="43//W30//"/>
    <n v="0.17075000000000001"/>
    <n v="1"/>
    <n v="1"/>
    <n v="1"/>
    <n v="1"/>
    <s v="SEPTIC"/>
    <n v="0"/>
    <n v="1"/>
    <n v="9300"/>
    <s v="YES"/>
    <n v="9300"/>
    <s v="43-W30"/>
    <s v="Public Water,Gas,Septic"/>
    <s v="SEPTIC"/>
    <s v="SEPTIC"/>
    <n v="9300"/>
    <m/>
    <m/>
    <n v="1"/>
    <n v="1"/>
    <n v="2"/>
    <n v="864"/>
    <n v="1"/>
    <m/>
    <m/>
    <m/>
    <m/>
    <m/>
    <m/>
    <m/>
    <m/>
    <m/>
    <m/>
    <n v="1"/>
    <n v="1"/>
    <x v="6"/>
    <x v="6"/>
  </r>
  <r>
    <s v="61-1125"/>
    <m/>
    <x v="0"/>
    <s v="35 HIGHLAND RD"/>
    <n v="101"/>
    <s v="BURKETT MICHAELYN S"/>
    <s v="MR30"/>
    <s v="ONE FAMILY"/>
    <s v="61//1125//"/>
    <n v="0.14932999999999999"/>
    <n v="0"/>
    <n v="0"/>
    <n v="1"/>
    <n v="1"/>
    <s v="SEWER"/>
    <n v="1"/>
    <n v="1"/>
    <n v="21600"/>
    <s v="YES"/>
    <n v="0"/>
    <s v="61-1125"/>
    <s v="Public Water,Public Sewer"/>
    <s v="SEWER"/>
    <s v="SEWER"/>
    <n v="21600"/>
    <m/>
    <m/>
    <n v="0"/>
    <n v="0"/>
    <n v="4"/>
    <n v="1545"/>
    <n v="2"/>
    <m/>
    <m/>
    <m/>
    <m/>
    <m/>
    <m/>
    <m/>
    <m/>
    <m/>
    <m/>
    <n v="0"/>
    <n v="1"/>
    <x v="4"/>
    <x v="4"/>
  </r>
  <r>
    <s v="134-F99"/>
    <m/>
    <x v="0"/>
    <s v="23 APPLE ST"/>
    <n v="903"/>
    <s v="TOWN OF WAREHAM"/>
    <s v="MR30"/>
    <s v="MUNICIPAL  MDL-00"/>
    <s v="134//F99//"/>
    <n v="0.43274000000000001"/>
    <n v="0"/>
    <n v="0"/>
    <n v="0"/>
    <n v="0"/>
    <m/>
    <n v="0"/>
    <n v="1"/>
    <n v="0"/>
    <s v="YES"/>
    <n v="0"/>
    <s v="134-F99"/>
    <s v="Public Water,Septic"/>
    <s v="SEPTIC"/>
    <m/>
    <n v="0"/>
    <s v="fee simple"/>
    <s v="YES"/>
    <n v="0"/>
    <n v="0"/>
    <n v="0"/>
    <n v="0"/>
    <n v="0"/>
    <m/>
    <m/>
    <m/>
    <m/>
    <m/>
    <m/>
    <m/>
    <m/>
    <m/>
    <m/>
    <n v="2"/>
    <n v="1"/>
    <x v="6"/>
    <x v="6"/>
  </r>
  <r>
    <s v="LAND_NOPARC"/>
    <m/>
    <x v="0"/>
    <m/>
    <n v="0"/>
    <m/>
    <m/>
    <m/>
    <m/>
    <n v="1.27258"/>
    <n v="0"/>
    <n v="0"/>
    <n v="0"/>
    <n v="0"/>
    <m/>
    <n v="0"/>
    <n v="0"/>
    <n v="0"/>
    <s v="NO"/>
    <n v="0"/>
    <m/>
    <m/>
    <m/>
    <m/>
    <n v="0"/>
    <m/>
    <m/>
    <n v="0"/>
    <n v="0"/>
    <n v="0"/>
    <n v="0"/>
    <n v="0"/>
    <m/>
    <m/>
    <m/>
    <m/>
    <m/>
    <m/>
    <m/>
    <m/>
    <m/>
    <m/>
    <n v="0"/>
    <n v="1"/>
    <x v="6"/>
    <x v="6"/>
  </r>
  <r>
    <s v="134-1036"/>
    <m/>
    <x v="0"/>
    <s v="3 JOHNSON ST"/>
    <n v="101"/>
    <s v="GOMES-BEACH BARBARA"/>
    <s v="MR30"/>
    <s v="ONE FAMILY"/>
    <s v="134//1036//"/>
    <n v="0.21684999999999999"/>
    <n v="1"/>
    <n v="1"/>
    <n v="1"/>
    <n v="1"/>
    <s v="SEPTIC"/>
    <n v="0"/>
    <n v="1"/>
    <n v="4400"/>
    <s v="YES"/>
    <n v="4400"/>
    <s v="134-1036"/>
    <s v="Public Water"/>
    <m/>
    <s v="SEPTIC"/>
    <n v="4400"/>
    <m/>
    <m/>
    <n v="1"/>
    <n v="1"/>
    <n v="3"/>
    <n v="1714"/>
    <n v="1.75"/>
    <m/>
    <m/>
    <m/>
    <m/>
    <m/>
    <m/>
    <m/>
    <m/>
    <m/>
    <m/>
    <n v="1"/>
    <n v="1"/>
    <x v="6"/>
    <x v="6"/>
  </r>
  <r>
    <s v="61-1124"/>
    <m/>
    <x v="0"/>
    <s v="31 HIGHLAND RD"/>
    <n v="101"/>
    <s v="DONAHUE JOHN T"/>
    <s v="MR30"/>
    <s v="ONE FAMILY"/>
    <s v="61//1124//"/>
    <n v="0.31284000000000001"/>
    <n v="0"/>
    <n v="0"/>
    <n v="1"/>
    <n v="1"/>
    <s v="SEWER"/>
    <n v="1"/>
    <n v="1"/>
    <n v="10800"/>
    <s v="YES"/>
    <n v="0"/>
    <s v="61-1124"/>
    <s v="All Public"/>
    <s v="SEWER"/>
    <s v="SEWER"/>
    <n v="10800"/>
    <m/>
    <m/>
    <n v="0"/>
    <n v="0"/>
    <n v="4"/>
    <n v="2338"/>
    <n v="2"/>
    <m/>
    <m/>
    <m/>
    <m/>
    <m/>
    <m/>
    <m/>
    <m/>
    <m/>
    <m/>
    <n v="1"/>
    <n v="1"/>
    <x v="6"/>
    <x v="6"/>
  </r>
  <r>
    <s v="83-14"/>
    <m/>
    <x v="0"/>
    <s v="15 DINAH'S WAY"/>
    <n v="101"/>
    <s v="RICHARD ROBERT P JR"/>
    <s v="MR30"/>
    <s v="ONE FAMILY"/>
    <s v="83//14//"/>
    <n v="0.66188000000000002"/>
    <n v="1"/>
    <n v="1"/>
    <n v="1"/>
    <n v="1"/>
    <s v="SEPTIC"/>
    <n v="0"/>
    <n v="1"/>
    <n v="18600"/>
    <s v="YES"/>
    <n v="18600"/>
    <s v="83-14"/>
    <s v="Public Water,Septic"/>
    <s v="SEPTIC"/>
    <s v="SEPTIC"/>
    <n v="18600"/>
    <m/>
    <m/>
    <n v="1"/>
    <n v="1"/>
    <n v="3"/>
    <n v="1899"/>
    <n v="1.75"/>
    <m/>
    <m/>
    <m/>
    <m/>
    <m/>
    <m/>
    <m/>
    <m/>
    <m/>
    <m/>
    <n v="1"/>
    <n v="1"/>
    <x v="4"/>
    <x v="4"/>
  </r>
  <r>
    <s v="61-1074"/>
    <m/>
    <x v="0"/>
    <s v="191 HIGH ST"/>
    <n v="101"/>
    <s v="SPENARD KENNETH P"/>
    <s v="MR30"/>
    <s v="ONE FAMILY"/>
    <s v="61//1074//"/>
    <n v="0.30026999999999998"/>
    <n v="0"/>
    <n v="0"/>
    <n v="1"/>
    <n v="1"/>
    <s v="SEWER"/>
    <n v="1"/>
    <n v="1"/>
    <n v="10800"/>
    <s v="YES"/>
    <n v="0"/>
    <s v="61-1074"/>
    <s v="Public Water,Public Sewer"/>
    <s v="SEWER"/>
    <s v="SEWER"/>
    <n v="10800"/>
    <m/>
    <m/>
    <n v="0"/>
    <n v="0"/>
    <n v="3"/>
    <n v="1828"/>
    <n v="1.75"/>
    <m/>
    <m/>
    <m/>
    <m/>
    <m/>
    <m/>
    <m/>
    <m/>
    <m/>
    <m/>
    <n v="2"/>
    <n v="1"/>
    <x v="6"/>
    <x v="6"/>
  </r>
  <r>
    <s v="LAND_NOPARC"/>
    <m/>
    <x v="0"/>
    <m/>
    <n v="0"/>
    <m/>
    <m/>
    <m/>
    <m/>
    <n v="4.28E-3"/>
    <n v="0"/>
    <n v="0"/>
    <n v="0"/>
    <n v="0"/>
    <m/>
    <n v="0"/>
    <n v="0"/>
    <n v="0"/>
    <s v="NO"/>
    <n v="0"/>
    <m/>
    <m/>
    <m/>
    <m/>
    <n v="0"/>
    <m/>
    <m/>
    <n v="0"/>
    <n v="0"/>
    <n v="0"/>
    <n v="0"/>
    <n v="0"/>
    <m/>
    <m/>
    <m/>
    <m/>
    <m/>
    <m/>
    <m/>
    <m/>
    <m/>
    <m/>
    <n v="0"/>
    <n v="1"/>
    <x v="6"/>
    <x v="6"/>
  </r>
  <r>
    <s v="61-1120"/>
    <m/>
    <x v="0"/>
    <s v="29 HIGHLAND RD"/>
    <n v="101"/>
    <s v="MILLET-SQUILLANTE DIANE E"/>
    <s v="MR30"/>
    <s v="ONE FAMILY"/>
    <s v="61//1120//"/>
    <n v="0.19472"/>
    <n v="0"/>
    <n v="0"/>
    <n v="1"/>
    <n v="1"/>
    <s v="SEWER"/>
    <n v="1"/>
    <n v="1"/>
    <n v="26300"/>
    <s v="YES"/>
    <n v="0"/>
    <s v="61-1120"/>
    <s v="Public Water,Public Sewer"/>
    <s v="SEWER"/>
    <s v="SEWER"/>
    <n v="26300"/>
    <m/>
    <m/>
    <n v="0"/>
    <n v="0"/>
    <n v="3"/>
    <n v="1841"/>
    <n v="1.9"/>
    <m/>
    <m/>
    <m/>
    <m/>
    <m/>
    <m/>
    <m/>
    <m/>
    <m/>
    <m/>
    <n v="1"/>
    <n v="1"/>
    <x v="6"/>
    <x v="6"/>
  </r>
  <r>
    <s v="134-1039"/>
    <m/>
    <x v="0"/>
    <s v="80 CHERRY ST OFF"/>
    <n v="131"/>
    <s v="FIELDING GUY S"/>
    <s v="MR30"/>
    <s v="RES ACLNPO  MDL-00"/>
    <s v="134//1039//"/>
    <n v="1.31789"/>
    <n v="0"/>
    <n v="0"/>
    <n v="0"/>
    <n v="0"/>
    <m/>
    <n v="0"/>
    <n v="0"/>
    <n v="0"/>
    <s v="YES"/>
    <n v="0"/>
    <s v="134-1039"/>
    <s v="Public Water,Septic"/>
    <s v="SEPTIC"/>
    <m/>
    <n v="0"/>
    <m/>
    <m/>
    <n v="0"/>
    <n v="0"/>
    <n v="0"/>
    <n v="0"/>
    <n v="0"/>
    <m/>
    <m/>
    <m/>
    <m/>
    <m/>
    <m/>
    <m/>
    <m/>
    <m/>
    <m/>
    <n v="1"/>
    <n v="1"/>
    <x v="6"/>
    <x v="6"/>
  </r>
  <r>
    <s v="133-110"/>
    <m/>
    <x v="0"/>
    <s v="130 SANDWICH RD"/>
    <n v="132"/>
    <s v="SYLVESTER EUNICE M"/>
    <s v="MR30"/>
    <s v="RES ACLNUD  MDL-00"/>
    <s v="133//110//"/>
    <n v="1.1126499999999999"/>
    <n v="0"/>
    <n v="0"/>
    <n v="0"/>
    <n v="0"/>
    <m/>
    <n v="0"/>
    <n v="0"/>
    <n v="0"/>
    <s v="YES"/>
    <n v="0"/>
    <s v="133-110"/>
    <s v="Public Water,Septic"/>
    <s v="SEPTIC"/>
    <m/>
    <n v="0"/>
    <m/>
    <m/>
    <n v="0"/>
    <n v="0"/>
    <n v="0"/>
    <n v="0"/>
    <n v="0"/>
    <m/>
    <m/>
    <m/>
    <m/>
    <m/>
    <m/>
    <m/>
    <m/>
    <m/>
    <m/>
    <n v="1"/>
    <n v="1"/>
    <x v="6"/>
    <x v="6"/>
  </r>
  <r>
    <s v="61-1119"/>
    <m/>
    <x v="0"/>
    <s v="23 HIGHLAND RD"/>
    <n v="101"/>
    <s v="KAURANEN MICHAEL J"/>
    <s v="MR30"/>
    <s v="ONE FAMILY"/>
    <s v="61//1119//"/>
    <n v="0.13653999999999999"/>
    <n v="0"/>
    <n v="0"/>
    <n v="1"/>
    <n v="1"/>
    <s v="SEWER"/>
    <n v="1"/>
    <n v="1"/>
    <n v="9100"/>
    <s v="YES"/>
    <n v="0"/>
    <s v="61-1119"/>
    <s v="Public Water,Public Sewer"/>
    <s v="SEWER"/>
    <s v="SEWER"/>
    <n v="9100"/>
    <m/>
    <m/>
    <n v="0"/>
    <n v="0"/>
    <n v="3"/>
    <n v="1680"/>
    <n v="1.85"/>
    <m/>
    <m/>
    <m/>
    <m/>
    <m/>
    <m/>
    <m/>
    <m/>
    <m/>
    <m/>
    <n v="1"/>
    <n v="1"/>
    <x v="6"/>
    <x v="6"/>
  </r>
  <r>
    <s v="134-1097B"/>
    <m/>
    <x v="0"/>
    <s v="0 APPLE ST"/>
    <n v="903"/>
    <s v="TOWN OF WAREHAM"/>
    <s v="MR30"/>
    <s v="MUNICIPAL  MDL-00"/>
    <s v="134//1097/B/"/>
    <n v="9.4149999999999998E-2"/>
    <n v="0"/>
    <n v="0"/>
    <n v="0"/>
    <n v="0"/>
    <m/>
    <n v="0"/>
    <n v="0"/>
    <n v="0"/>
    <s v="YES"/>
    <n v="0"/>
    <s v="134-1097B"/>
    <s v="Public Water,Septic"/>
    <s v="SEPTIC"/>
    <m/>
    <n v="0"/>
    <m/>
    <m/>
    <n v="0"/>
    <n v="0"/>
    <n v="0"/>
    <n v="0"/>
    <n v="0"/>
    <m/>
    <m/>
    <m/>
    <m/>
    <m/>
    <m/>
    <m/>
    <m/>
    <m/>
    <m/>
    <n v="0"/>
    <n v="1"/>
    <x v="6"/>
    <x v="6"/>
  </r>
  <r>
    <s v="133-113"/>
    <m/>
    <x v="0"/>
    <s v="136 SANDWICH RD"/>
    <n v="340"/>
    <s v="AKINS DENNIS"/>
    <s v="SC"/>
    <s v="OFFICE BLD  MDL-94"/>
    <s v="133//113//"/>
    <n v="0.68259999999999998"/>
    <n v="1"/>
    <n v="1"/>
    <n v="1"/>
    <n v="1"/>
    <s v="SEPTIC"/>
    <n v="0"/>
    <n v="0"/>
    <n v="0"/>
    <s v="YES"/>
    <n v="0"/>
    <s v="133-113"/>
    <s v="All Public"/>
    <s v="SEWER"/>
    <s v="SEPTIC"/>
    <n v="0"/>
    <m/>
    <m/>
    <n v="1"/>
    <n v="1"/>
    <n v="0"/>
    <n v="320"/>
    <n v="1"/>
    <m/>
    <m/>
    <m/>
    <m/>
    <m/>
    <m/>
    <m/>
    <m/>
    <m/>
    <m/>
    <n v="2"/>
    <n v="1"/>
    <x v="6"/>
    <x v="6"/>
  </r>
  <r>
    <s v="43-1019"/>
    <m/>
    <x v="0"/>
    <s v="3 ROGERS AVE"/>
    <n v="101"/>
    <s v="CARDOZA JOHN J JR"/>
    <s v="MR30"/>
    <s v="ONE FAMILY"/>
    <s v="43//1019//"/>
    <n v="0.28619"/>
    <n v="1"/>
    <n v="1"/>
    <n v="1"/>
    <n v="1"/>
    <s v="SEPTIC"/>
    <n v="0"/>
    <n v="1"/>
    <n v="6500"/>
    <s v="YES"/>
    <n v="6500"/>
    <s v="43-1019"/>
    <s v="Public Water,Septic"/>
    <s v="SEPTIC"/>
    <s v="SEPTIC"/>
    <n v="6500"/>
    <m/>
    <m/>
    <n v="1"/>
    <n v="1"/>
    <n v="2"/>
    <n v="875"/>
    <n v="1"/>
    <m/>
    <m/>
    <m/>
    <m/>
    <m/>
    <m/>
    <m/>
    <m/>
    <m/>
    <m/>
    <n v="1"/>
    <n v="1"/>
    <x v="6"/>
    <x v="6"/>
  </r>
  <r>
    <s v="61-1192"/>
    <m/>
    <x v="0"/>
    <s v="0 GIBBS AVE  OFF"/>
    <n v="132"/>
    <s v="PIERCE NELSON C"/>
    <s v="MR30"/>
    <s v="RES ACLNUD  MDL-00"/>
    <s v="61//1192//"/>
    <n v="1.27535"/>
    <n v="0"/>
    <n v="0"/>
    <n v="0"/>
    <n v="0"/>
    <m/>
    <n v="0"/>
    <n v="0"/>
    <n v="0"/>
    <s v="YES"/>
    <n v="0"/>
    <s v="61-1192"/>
    <s v="All Public"/>
    <s v="SEWER"/>
    <m/>
    <n v="0"/>
    <m/>
    <m/>
    <n v="0"/>
    <n v="0"/>
    <n v="0"/>
    <n v="0"/>
    <n v="0"/>
    <m/>
    <m/>
    <m/>
    <m/>
    <m/>
    <m/>
    <m/>
    <m/>
    <m/>
    <m/>
    <n v="1"/>
    <n v="1"/>
    <x v="4"/>
    <x v="4"/>
  </r>
  <r>
    <s v="61-1077"/>
    <m/>
    <x v="0"/>
    <s v="394 MAIN ST"/>
    <n v="104"/>
    <s v="POTENTIAL PROPERTIES LLC"/>
    <s v="MR30"/>
    <s v="TWO FAMILY"/>
    <s v="61//1077//"/>
    <n v="0.23849000000000001"/>
    <n v="0"/>
    <n v="0"/>
    <n v="1"/>
    <n v="1"/>
    <s v="SEWER"/>
    <n v="1"/>
    <n v="1"/>
    <n v="32800"/>
    <s v="YES"/>
    <n v="0"/>
    <s v="61-1077"/>
    <s v="All Public"/>
    <s v="SEWER"/>
    <s v="SEWER"/>
    <n v="32800"/>
    <m/>
    <m/>
    <n v="0"/>
    <n v="0"/>
    <n v="6"/>
    <n v="2554"/>
    <n v="1.75"/>
    <m/>
    <m/>
    <m/>
    <m/>
    <m/>
    <m/>
    <m/>
    <m/>
    <m/>
    <m/>
    <n v="1"/>
    <n v="1"/>
    <x v="6"/>
    <x v="6"/>
  </r>
  <r>
    <s v="43-1078"/>
    <m/>
    <x v="0"/>
    <s v="7 CAMPINHA WAY"/>
    <n v="132"/>
    <s v="CAMPINHA GUY S SR"/>
    <s v="MR30"/>
    <s v="RES ACLNUD  MDL-00"/>
    <s v="43//1078//"/>
    <n v="0.21548"/>
    <n v="0"/>
    <n v="0"/>
    <n v="0"/>
    <n v="0"/>
    <m/>
    <n v="0"/>
    <n v="0"/>
    <n v="0"/>
    <s v="YES"/>
    <n v="0"/>
    <s v="43-1078"/>
    <s v="Public Water,Septic"/>
    <s v="SEPTIC"/>
    <m/>
    <n v="0"/>
    <m/>
    <m/>
    <n v="0"/>
    <n v="0"/>
    <n v="0"/>
    <n v="0"/>
    <n v="0"/>
    <m/>
    <m/>
    <m/>
    <m/>
    <m/>
    <m/>
    <m/>
    <m/>
    <m/>
    <m/>
    <n v="1"/>
    <n v="1"/>
    <x v="6"/>
    <x v="6"/>
  </r>
  <r>
    <s v="61-1196"/>
    <m/>
    <x v="0"/>
    <s v="71 GIBBS AVE"/>
    <n v="101"/>
    <s v="VANDER STAAY CHARLES L"/>
    <s v="MR30"/>
    <s v="ONE FAMILY"/>
    <s v="61//1196//"/>
    <n v="0.40123999999999999"/>
    <n v="0"/>
    <n v="0"/>
    <n v="1"/>
    <n v="1"/>
    <s v="SEWER"/>
    <n v="1"/>
    <n v="1"/>
    <n v="6000"/>
    <s v="YES"/>
    <n v="0"/>
    <s v="61-1196"/>
    <s v="All Public"/>
    <s v="SEWER"/>
    <s v="SEWER"/>
    <n v="6000"/>
    <m/>
    <m/>
    <n v="0"/>
    <n v="0"/>
    <n v="3"/>
    <n v="1890"/>
    <n v="1.5"/>
    <m/>
    <m/>
    <m/>
    <m/>
    <m/>
    <m/>
    <m/>
    <m/>
    <m/>
    <m/>
    <n v="1"/>
    <n v="1"/>
    <x v="4"/>
    <x v="4"/>
  </r>
  <r>
    <s v="61-1115"/>
    <m/>
    <x v="0"/>
    <s v="19 HIGHLAND RD"/>
    <n v="101"/>
    <s v="CHIARALUCE PHILIP J"/>
    <s v="MR30"/>
    <s v="ONE FAMILY"/>
    <s v="61//1115//"/>
    <n v="0.18174000000000001"/>
    <n v="0"/>
    <n v="0"/>
    <n v="1"/>
    <n v="1"/>
    <s v="SEWER"/>
    <n v="1"/>
    <n v="1"/>
    <n v="7400"/>
    <s v="YES"/>
    <n v="0"/>
    <s v="61-1115"/>
    <s v="All Public"/>
    <s v="SEWER"/>
    <s v="SEWER"/>
    <n v="7400"/>
    <m/>
    <m/>
    <n v="0"/>
    <n v="0"/>
    <n v="3"/>
    <n v="1792"/>
    <n v="2"/>
    <m/>
    <m/>
    <m/>
    <m/>
    <m/>
    <m/>
    <m/>
    <m/>
    <m/>
    <m/>
    <n v="1"/>
    <n v="1"/>
    <x v="6"/>
    <x v="6"/>
  </r>
  <r>
    <s v="61-1206A"/>
    <m/>
    <x v="0"/>
    <s v="0 BODFISH AVE OFF"/>
    <n v="905"/>
    <s v="ANNAWON COUNCIL INC"/>
    <m/>
    <s v="CHAR ORG  MDL-00"/>
    <s v="61//1206/A/"/>
    <n v="13.189249999999999"/>
    <n v="0"/>
    <n v="0"/>
    <n v="0"/>
    <n v="0"/>
    <m/>
    <n v="0"/>
    <n v="0"/>
    <n v="0"/>
    <s v="YES"/>
    <n v="0"/>
    <s v="61-1206A"/>
    <m/>
    <m/>
    <m/>
    <n v="0"/>
    <m/>
    <m/>
    <n v="0"/>
    <n v="0"/>
    <n v="0"/>
    <n v="0"/>
    <n v="0"/>
    <m/>
    <m/>
    <m/>
    <m/>
    <m/>
    <m/>
    <m/>
    <m/>
    <m/>
    <m/>
    <n v="1"/>
    <n v="1"/>
    <x v="4"/>
    <x v="4"/>
  </r>
  <r>
    <s v="43-1008"/>
    <m/>
    <x v="0"/>
    <s v="237 SANDWICH RD"/>
    <n v="101"/>
    <s v="MCJ MANAGEMENT LLC"/>
    <s v="MR30"/>
    <s v="ONE FAMILY"/>
    <s v="43//1008//"/>
    <n v="4.2035799999999997"/>
    <n v="1"/>
    <n v="1"/>
    <n v="1"/>
    <n v="1"/>
    <s v="SEPTIC"/>
    <n v="0"/>
    <n v="1"/>
    <n v="0"/>
    <s v="YES"/>
    <n v="0"/>
    <s v="43-1008"/>
    <s v="Public Water,Septic"/>
    <s v="SEPTIC"/>
    <s v="SEPTIC"/>
    <n v="0"/>
    <m/>
    <m/>
    <n v="1"/>
    <n v="1"/>
    <n v="4"/>
    <n v="1156"/>
    <n v="1.75"/>
    <m/>
    <m/>
    <m/>
    <m/>
    <m/>
    <m/>
    <m/>
    <m/>
    <m/>
    <m/>
    <n v="1"/>
    <n v="1"/>
    <x v="6"/>
    <x v="6"/>
  </r>
  <r>
    <s v="61-1128"/>
    <m/>
    <x v="0"/>
    <s v="200 HIGH ST"/>
    <n v="101"/>
    <s v="SYLVIA MANUEL J JR"/>
    <s v="MR30"/>
    <s v="ONE FAMILY"/>
    <s v="61//1128//"/>
    <n v="0.13253000000000001"/>
    <n v="0"/>
    <n v="0"/>
    <n v="1"/>
    <n v="1"/>
    <s v="SEWER"/>
    <n v="1"/>
    <n v="1"/>
    <n v="2600"/>
    <s v="YES"/>
    <n v="0"/>
    <s v="61-1128"/>
    <s v="Public Water,Public Sewer"/>
    <s v="SEWER"/>
    <s v="SEWER"/>
    <n v="2600"/>
    <m/>
    <m/>
    <n v="0"/>
    <n v="0"/>
    <n v="3"/>
    <n v="927"/>
    <n v="1"/>
    <m/>
    <m/>
    <m/>
    <m/>
    <m/>
    <m/>
    <m/>
    <m/>
    <m/>
    <m/>
    <n v="1"/>
    <n v="1"/>
    <x v="6"/>
    <x v="6"/>
  </r>
  <r>
    <s v="134-1097A"/>
    <m/>
    <x v="0"/>
    <s v="2 APPLE ST"/>
    <n v="132"/>
    <s v="VAUGHN  NANCY J"/>
    <s v="MR30"/>
    <s v="RES ACLNUD  MDL-00"/>
    <s v="134//1097/A/"/>
    <n v="0.64405000000000001"/>
    <n v="0"/>
    <n v="0"/>
    <n v="0"/>
    <n v="0"/>
    <m/>
    <n v="0"/>
    <n v="0"/>
    <n v="0"/>
    <s v="YES"/>
    <n v="0"/>
    <s v="134-1097A"/>
    <m/>
    <m/>
    <m/>
    <n v="0"/>
    <m/>
    <m/>
    <n v="0"/>
    <n v="0"/>
    <n v="0"/>
    <n v="0"/>
    <n v="0"/>
    <m/>
    <m/>
    <m/>
    <m/>
    <m/>
    <m/>
    <m/>
    <m/>
    <m/>
    <m/>
    <n v="1"/>
    <n v="1"/>
    <x v="6"/>
    <x v="6"/>
  </r>
  <r>
    <s v="LAND_NOPARC"/>
    <m/>
    <x v="0"/>
    <m/>
    <n v="0"/>
    <m/>
    <m/>
    <m/>
    <m/>
    <n v="1.92E-3"/>
    <n v="0"/>
    <n v="0"/>
    <n v="0"/>
    <n v="0"/>
    <m/>
    <n v="0"/>
    <n v="0"/>
    <n v="0"/>
    <s v="NO"/>
    <n v="0"/>
    <m/>
    <m/>
    <m/>
    <m/>
    <n v="0"/>
    <m/>
    <m/>
    <n v="0"/>
    <n v="0"/>
    <n v="0"/>
    <n v="0"/>
    <n v="0"/>
    <m/>
    <m/>
    <m/>
    <m/>
    <m/>
    <m/>
    <m/>
    <m/>
    <m/>
    <m/>
    <n v="0"/>
    <n v="1"/>
    <x v="6"/>
    <x v="6"/>
  </r>
  <r>
    <s v="129-1150"/>
    <m/>
    <x v="0"/>
    <s v="2849 CRAN HWY"/>
    <n v="390"/>
    <s v="WAREHAM B P O ELKS #1548"/>
    <s v="SC"/>
    <s v="DEVEL LAND  MDL-00"/>
    <s v="129//1150//"/>
    <n v="3.00434"/>
    <n v="0"/>
    <n v="0"/>
    <n v="0"/>
    <n v="0"/>
    <m/>
    <n v="1"/>
    <n v="0"/>
    <n v="0"/>
    <s v="YES"/>
    <n v="0"/>
    <s v="129-1150"/>
    <m/>
    <m/>
    <m/>
    <n v="0"/>
    <m/>
    <m/>
    <n v="0"/>
    <n v="0"/>
    <n v="0"/>
    <n v="0"/>
    <n v="0"/>
    <m/>
    <m/>
    <m/>
    <m/>
    <m/>
    <m/>
    <m/>
    <m/>
    <m/>
    <m/>
    <n v="1"/>
    <n v="1"/>
    <x v="6"/>
    <x v="6"/>
  </r>
  <r>
    <s v="61-1113"/>
    <m/>
    <x v="0"/>
    <s v="15 HIGHLAND RD"/>
    <n v="101"/>
    <s v="KUPPENS CHRISTOPHER"/>
    <s v="MR30"/>
    <s v="ONE FAMILY"/>
    <s v="61//1113//"/>
    <n v="0.22836999999999999"/>
    <n v="0"/>
    <n v="0"/>
    <n v="1"/>
    <n v="1"/>
    <s v="SEWER"/>
    <n v="1"/>
    <n v="1"/>
    <n v="7200"/>
    <s v="NO_W1"/>
    <n v="0"/>
    <s v="61-1113"/>
    <s v="Public Water,Public Sewer"/>
    <s v="SEWER"/>
    <s v="SEWER"/>
    <n v="7200"/>
    <m/>
    <m/>
    <n v="0"/>
    <n v="0"/>
    <n v="2"/>
    <n v="1791"/>
    <n v="2"/>
    <m/>
    <m/>
    <m/>
    <m/>
    <m/>
    <m/>
    <m/>
    <m/>
    <m/>
    <m/>
    <n v="2"/>
    <n v="1"/>
    <x v="6"/>
    <x v="6"/>
  </r>
  <r>
    <s v="134-1029"/>
    <m/>
    <x v="0"/>
    <s v="4 JOHNSON ST"/>
    <n v="101"/>
    <s v="KING DARIN A"/>
    <s v="MR30"/>
    <s v="ONE FAMILY"/>
    <s v="134//1029//"/>
    <n v="1.4135800000000001"/>
    <n v="1"/>
    <n v="1"/>
    <n v="1"/>
    <n v="1"/>
    <s v="SEPTIC"/>
    <n v="0"/>
    <n v="1"/>
    <n v="13300"/>
    <s v="YES"/>
    <n v="13300"/>
    <s v="134-1029"/>
    <s v="Public Water,Septic"/>
    <s v="SEPTIC"/>
    <s v="SEPTIC"/>
    <n v="13300"/>
    <m/>
    <m/>
    <n v="1"/>
    <n v="1"/>
    <n v="3"/>
    <n v="4132"/>
    <n v="2"/>
    <m/>
    <m/>
    <m/>
    <m/>
    <m/>
    <m/>
    <m/>
    <m/>
    <m/>
    <m/>
    <n v="1"/>
    <n v="1"/>
    <x v="6"/>
    <x v="6"/>
  </r>
  <r>
    <s v="43-1011"/>
    <m/>
    <x v="0"/>
    <s v="5 CAMPINHA WAY"/>
    <n v="101"/>
    <s v="CAMPINHA JESSE"/>
    <s v="MR30"/>
    <s v="ONE FAMILY"/>
    <s v="43//1011//"/>
    <n v="0.72994000000000003"/>
    <n v="1"/>
    <n v="1"/>
    <n v="1"/>
    <n v="1"/>
    <s v="SEPTIC"/>
    <n v="0"/>
    <n v="1"/>
    <n v="6500"/>
    <s v="YES"/>
    <n v="6500"/>
    <s v="43-1011"/>
    <s v="Public Water,Gas,Septic"/>
    <s v="SEPTIC"/>
    <s v="SEPTIC"/>
    <n v="6500"/>
    <m/>
    <m/>
    <n v="1"/>
    <n v="1"/>
    <n v="3"/>
    <n v="1344"/>
    <n v="1"/>
    <m/>
    <m/>
    <m/>
    <m/>
    <m/>
    <m/>
    <m/>
    <m/>
    <m/>
    <m/>
    <n v="1"/>
    <n v="1"/>
    <x v="6"/>
    <x v="6"/>
  </r>
  <r>
    <s v="133-118"/>
    <m/>
    <x v="0"/>
    <s v="146 SANDWICH RD"/>
    <n v="132"/>
    <s v="SANTIAGO EILEEN P"/>
    <s v="MR30"/>
    <s v="RES ACLNUD  MDL-00"/>
    <s v="133//118//"/>
    <n v="0.39291999999999999"/>
    <n v="0"/>
    <n v="0"/>
    <n v="0"/>
    <n v="0"/>
    <m/>
    <n v="0"/>
    <n v="0"/>
    <n v="0"/>
    <s v="YES"/>
    <n v="0"/>
    <s v="133-118"/>
    <s v="Public Water,Septic"/>
    <s v="SEPTIC"/>
    <m/>
    <n v="0"/>
    <m/>
    <m/>
    <n v="0"/>
    <n v="0"/>
    <n v="0"/>
    <n v="0"/>
    <n v="0"/>
    <m/>
    <m/>
    <m/>
    <m/>
    <m/>
    <m/>
    <m/>
    <m/>
    <m/>
    <m/>
    <n v="5"/>
    <n v="1"/>
    <x v="6"/>
    <x v="6"/>
  </r>
  <r>
    <s v="43-1023"/>
    <m/>
    <x v="0"/>
    <s v="6 ROGERS AVE"/>
    <n v="906"/>
    <s v="PEOPLE'S CHURCH OF THE"/>
    <s v="MR30"/>
    <s v="CHURCH ETC  MDL-96"/>
    <s v="43//1023//"/>
    <n v="0.30229"/>
    <n v="1"/>
    <n v="1"/>
    <n v="1"/>
    <n v="1"/>
    <s v="SEPTIC"/>
    <n v="0"/>
    <n v="2"/>
    <n v="17000"/>
    <s v="YES"/>
    <n v="17000"/>
    <s v="43-1023"/>
    <s v="Public Water,Septic"/>
    <s v="SEPTIC"/>
    <s v="SEPTIC"/>
    <n v="8500"/>
    <m/>
    <m/>
    <n v="1"/>
    <n v="1"/>
    <n v="0"/>
    <n v="11196"/>
    <n v="1"/>
    <m/>
    <m/>
    <m/>
    <m/>
    <m/>
    <m/>
    <m/>
    <m/>
    <m/>
    <m/>
    <n v="1"/>
    <n v="1"/>
    <x v="6"/>
    <x v="6"/>
  </r>
  <r>
    <s v="43-W42"/>
    <m/>
    <x v="0"/>
    <s v="13 LINWOOD AVE"/>
    <n v="101"/>
    <s v="SPILLANE CLEMENT JR"/>
    <s v="MR30"/>
    <s v="ONE FAMILY"/>
    <s v="43//W42//"/>
    <n v="0.61531000000000002"/>
    <n v="1"/>
    <n v="1"/>
    <n v="1"/>
    <n v="1"/>
    <s v="SEPTIC"/>
    <n v="0"/>
    <n v="1"/>
    <n v="3300"/>
    <s v="YES"/>
    <n v="3300"/>
    <s v="43-W42"/>
    <s v="Public Water,Gas,Septic"/>
    <s v="SEPTIC"/>
    <s v="SEPTIC"/>
    <n v="3300"/>
    <m/>
    <m/>
    <n v="1"/>
    <n v="1"/>
    <n v="2"/>
    <n v="1008"/>
    <n v="1"/>
    <m/>
    <m/>
    <m/>
    <m/>
    <m/>
    <m/>
    <m/>
    <m/>
    <m/>
    <m/>
    <n v="1"/>
    <n v="1"/>
    <x v="6"/>
    <x v="6"/>
  </r>
  <r>
    <s v="132-1073"/>
    <m/>
    <x v="0"/>
    <s v="0 MAYFLOWER RIDGE DR"/>
    <n v="132"/>
    <s v="YELLICK LORRAINEK"/>
    <s v="MR30"/>
    <s v="RES ACLNUD  MDL-00"/>
    <s v="132//1073//"/>
    <n v="1.4171800000000001"/>
    <n v="0"/>
    <n v="0"/>
    <n v="0"/>
    <n v="0"/>
    <m/>
    <n v="0"/>
    <n v="0"/>
    <n v="0"/>
    <s v="YES"/>
    <n v="0"/>
    <s v="132-1073"/>
    <s v="Public Water,Septic"/>
    <s v="SEPTIC"/>
    <m/>
    <n v="0"/>
    <m/>
    <m/>
    <n v="0"/>
    <n v="0"/>
    <n v="0"/>
    <n v="0"/>
    <n v="0"/>
    <m/>
    <m/>
    <m/>
    <m/>
    <m/>
    <m/>
    <m/>
    <m/>
    <m/>
    <m/>
    <n v="1"/>
    <n v="1"/>
    <x v="6"/>
    <x v="6"/>
  </r>
  <r>
    <s v="133-111"/>
    <m/>
    <x v="0"/>
    <s v="134 SANDWICH RD"/>
    <n v="101"/>
    <s v="SYLVESTER EUNICE M"/>
    <s v="MR30"/>
    <s v="ONE FAMILY"/>
    <s v="133//111//"/>
    <n v="1.9672400000000001"/>
    <n v="1"/>
    <n v="1"/>
    <n v="1"/>
    <n v="1"/>
    <s v="SEPTIC"/>
    <n v="0"/>
    <n v="1"/>
    <n v="31900"/>
    <s v="YES"/>
    <n v="31900"/>
    <s v="133-111"/>
    <s v="Public Water,Septic"/>
    <s v="SEPTIC"/>
    <s v="SEPTIC"/>
    <n v="31900"/>
    <m/>
    <m/>
    <n v="1"/>
    <n v="1"/>
    <n v="4"/>
    <n v="1836"/>
    <n v="1"/>
    <m/>
    <m/>
    <m/>
    <m/>
    <m/>
    <m/>
    <m/>
    <m/>
    <m/>
    <m/>
    <n v="2"/>
    <n v="1"/>
    <x v="6"/>
    <x v="6"/>
  </r>
  <r>
    <s v="43-W29"/>
    <m/>
    <x v="0"/>
    <s v="10 LINWOOD AVE"/>
    <n v="101"/>
    <s v="SHIVVERS EDWIN M JR"/>
    <s v="MR30"/>
    <s v="ONE FAMILY"/>
    <s v="43//W29//"/>
    <n v="0.16841"/>
    <n v="1"/>
    <n v="1"/>
    <n v="1"/>
    <n v="1"/>
    <s v="SEPTIC"/>
    <n v="0"/>
    <n v="1"/>
    <n v="3600"/>
    <s v="YES"/>
    <n v="3600"/>
    <s v="43-W29"/>
    <s v="Public Water,Septic"/>
    <s v="SEPTIC"/>
    <s v="SEPTIC"/>
    <n v="3600"/>
    <m/>
    <m/>
    <n v="1"/>
    <n v="1"/>
    <n v="3"/>
    <n v="1176"/>
    <n v="1.5"/>
    <m/>
    <m/>
    <m/>
    <m/>
    <m/>
    <m/>
    <m/>
    <m/>
    <m/>
    <m/>
    <n v="1"/>
    <n v="1"/>
    <x v="6"/>
    <x v="6"/>
  </r>
  <r>
    <s v="134-1097B"/>
    <m/>
    <x v="0"/>
    <s v="0 APPLE ST"/>
    <n v="903"/>
    <s v="TOWN OF WAREHAM"/>
    <s v="MR30"/>
    <s v="MUNICIPAL  MDL-00"/>
    <s v="134//1097/B/"/>
    <n v="4.4269999999999997E-2"/>
    <n v="0"/>
    <n v="0"/>
    <n v="0"/>
    <n v="0"/>
    <m/>
    <n v="0"/>
    <n v="0"/>
    <n v="0"/>
    <s v="YES"/>
    <n v="0"/>
    <s v="134-1097B"/>
    <s v="Public Water,Septic"/>
    <s v="SEPTIC"/>
    <m/>
    <n v="0"/>
    <m/>
    <m/>
    <n v="0"/>
    <n v="0"/>
    <n v="0"/>
    <n v="0"/>
    <n v="0"/>
    <m/>
    <m/>
    <m/>
    <m/>
    <m/>
    <m/>
    <m/>
    <m/>
    <m/>
    <m/>
    <n v="0"/>
    <n v="1"/>
    <x v="6"/>
    <x v="6"/>
  </r>
  <r>
    <s v="61-1108"/>
    <m/>
    <x v="0"/>
    <s v="11 HIGHLAND RD"/>
    <n v="101"/>
    <s v="BUGG KEVIN"/>
    <s v="MR30"/>
    <s v="ONE FAMILY"/>
    <s v="61//1108//"/>
    <n v="0.15581"/>
    <n v="0"/>
    <n v="0"/>
    <n v="1"/>
    <n v="1"/>
    <s v="SEWER"/>
    <n v="1"/>
    <n v="1"/>
    <n v="10700"/>
    <s v="YES"/>
    <n v="0"/>
    <s v="61-1108"/>
    <s v="All Public"/>
    <s v="SEWER"/>
    <s v="SEWER"/>
    <n v="10700"/>
    <m/>
    <m/>
    <n v="0"/>
    <n v="0"/>
    <n v="3"/>
    <n v="1815"/>
    <n v="1.9"/>
    <m/>
    <m/>
    <m/>
    <m/>
    <m/>
    <m/>
    <m/>
    <m/>
    <m/>
    <m/>
    <n v="1"/>
    <n v="1"/>
    <x v="6"/>
    <x v="6"/>
  </r>
  <r>
    <s v="61-1076"/>
    <m/>
    <x v="0"/>
    <s v="398 MAIN ST"/>
    <n v="101"/>
    <s v="EACOBACCI JAMES D"/>
    <s v="MR30"/>
    <s v="ONE FAMILY"/>
    <s v="61//1076//"/>
    <n v="0.40216000000000002"/>
    <n v="0"/>
    <n v="0"/>
    <n v="1"/>
    <n v="1"/>
    <s v="SEWER"/>
    <n v="1"/>
    <n v="1"/>
    <n v="10100"/>
    <s v="YES"/>
    <n v="0"/>
    <s v="61-1076"/>
    <s v="All Public"/>
    <s v="SEWER"/>
    <s v="SEWER"/>
    <n v="10100"/>
    <m/>
    <m/>
    <n v="0"/>
    <n v="0"/>
    <n v="4"/>
    <n v="2324"/>
    <n v="1.75"/>
    <m/>
    <m/>
    <m/>
    <m/>
    <m/>
    <m/>
    <m/>
    <m/>
    <m/>
    <m/>
    <n v="1"/>
    <n v="1"/>
    <x v="6"/>
    <x v="6"/>
  </r>
  <r>
    <s v="134-1026"/>
    <m/>
    <x v="0"/>
    <s v="0 AVENUE A  OFF"/>
    <n v="132"/>
    <s v="HARRIS JAMES W"/>
    <s v="MR30"/>
    <s v="RES ACLNUD  MDL-00"/>
    <s v="134//1026//"/>
    <n v="0.41835"/>
    <n v="0"/>
    <n v="0"/>
    <n v="0"/>
    <n v="0"/>
    <m/>
    <n v="0"/>
    <n v="0"/>
    <n v="0"/>
    <s v="YES"/>
    <n v="0"/>
    <s v="134-1026"/>
    <s v="Public Water,Septic"/>
    <s v="SEPTIC"/>
    <m/>
    <n v="0"/>
    <m/>
    <m/>
    <n v="0"/>
    <n v="0"/>
    <n v="0"/>
    <n v="0"/>
    <n v="0"/>
    <m/>
    <m/>
    <m/>
    <m/>
    <m/>
    <m/>
    <m/>
    <m/>
    <m/>
    <m/>
    <n v="1"/>
    <n v="1"/>
    <x v="6"/>
    <x v="6"/>
  </r>
  <r>
    <s v="83-13P"/>
    <m/>
    <x v="0"/>
    <s v="13 DINAH'S WAY"/>
    <n v="101"/>
    <s v="DUNFEE RICHARD L"/>
    <s v="MR30"/>
    <s v="ONE FAMILY"/>
    <s v="83//13/P/"/>
    <n v="0.16542000000000001"/>
    <n v="1"/>
    <n v="1"/>
    <n v="1"/>
    <n v="1"/>
    <s v="SEPTIC"/>
    <n v="0"/>
    <n v="1"/>
    <n v="11500"/>
    <s v="YES"/>
    <n v="11500"/>
    <s v="83-13P"/>
    <s v="Public Water,Septic"/>
    <s v="SEPTIC"/>
    <s v="SEPTIC"/>
    <n v="11500"/>
    <m/>
    <m/>
    <n v="1"/>
    <n v="1"/>
    <n v="4"/>
    <n v="1600"/>
    <n v="2"/>
    <m/>
    <m/>
    <m/>
    <m/>
    <m/>
    <m/>
    <m/>
    <m/>
    <m/>
    <m/>
    <n v="1"/>
    <n v="1"/>
    <x v="4"/>
    <x v="4"/>
  </r>
  <r>
    <s v="61-1127"/>
    <m/>
    <x v="0"/>
    <s v="202 HIGH ST"/>
    <n v="104"/>
    <s v="CASCONE KAREN I"/>
    <s v="MR30"/>
    <s v="TWO FAMILY"/>
    <s v="61//1127//"/>
    <n v="0.14951"/>
    <n v="0"/>
    <n v="0"/>
    <n v="1"/>
    <n v="1"/>
    <s v="SEWER"/>
    <n v="1"/>
    <n v="1"/>
    <n v="18100"/>
    <s v="YES"/>
    <n v="0"/>
    <s v="61-1127"/>
    <s v="Public Water,Public Sewer"/>
    <s v="SEWER"/>
    <s v="SEWER"/>
    <n v="18100"/>
    <m/>
    <m/>
    <n v="0"/>
    <n v="0"/>
    <n v="6"/>
    <n v="1895"/>
    <n v="1.5"/>
    <m/>
    <m/>
    <m/>
    <m/>
    <m/>
    <m/>
    <m/>
    <m/>
    <m/>
    <m/>
    <n v="1"/>
    <n v="1"/>
    <x v="6"/>
    <x v="6"/>
  </r>
  <r>
    <s v="61-1072"/>
    <m/>
    <x v="0"/>
    <s v="195 HIGH ST"/>
    <n v="101"/>
    <s v="CARNEY RICHARD F"/>
    <s v="MR30"/>
    <s v="ONE FAMILY"/>
    <s v="61//1072//"/>
    <n v="0.15493999999999999"/>
    <n v="0"/>
    <n v="0"/>
    <n v="1"/>
    <n v="1"/>
    <s v="SEWER"/>
    <n v="1"/>
    <n v="1"/>
    <n v="21400"/>
    <s v="YES"/>
    <n v="0"/>
    <s v="61-1072"/>
    <s v="Public Water,Public Sewer"/>
    <s v="SEWER"/>
    <s v="SEWER"/>
    <n v="21400"/>
    <m/>
    <m/>
    <n v="0"/>
    <n v="0"/>
    <n v="4"/>
    <n v="1388"/>
    <n v="2"/>
    <m/>
    <m/>
    <m/>
    <m/>
    <m/>
    <m/>
    <m/>
    <m/>
    <m/>
    <m/>
    <n v="1"/>
    <n v="1"/>
    <x v="6"/>
    <x v="6"/>
  </r>
  <r>
    <s v="LAND_NOPARC"/>
    <m/>
    <x v="0"/>
    <m/>
    <n v="0"/>
    <m/>
    <m/>
    <m/>
    <m/>
    <n v="6.2399999999999999E-3"/>
    <n v="0"/>
    <n v="0"/>
    <n v="0"/>
    <n v="0"/>
    <m/>
    <n v="0"/>
    <n v="0"/>
    <n v="0"/>
    <s v="NO"/>
    <n v="0"/>
    <m/>
    <m/>
    <m/>
    <m/>
    <n v="0"/>
    <m/>
    <m/>
    <n v="0"/>
    <n v="0"/>
    <n v="0"/>
    <n v="0"/>
    <n v="0"/>
    <m/>
    <m/>
    <m/>
    <m/>
    <m/>
    <m/>
    <m/>
    <m/>
    <m/>
    <m/>
    <n v="0"/>
    <n v="1"/>
    <x v="6"/>
    <x v="6"/>
  </r>
  <r>
    <s v="134-1033"/>
    <m/>
    <x v="0"/>
    <s v="6 JOHNSON ST"/>
    <n v="101"/>
    <s v="RODERICK CHRISTINE E LIFE ESTATE"/>
    <s v="MR30"/>
    <s v="ONE FAMILY"/>
    <s v="134//1033//"/>
    <n v="0.20396"/>
    <n v="1"/>
    <n v="1"/>
    <n v="1"/>
    <n v="1"/>
    <s v="SEPTIC"/>
    <n v="0"/>
    <n v="1"/>
    <n v="1800"/>
    <s v="YES"/>
    <n v="1800"/>
    <s v="134-1033"/>
    <s v="Public Water,Septic"/>
    <s v="SEPTIC"/>
    <s v="SEPTIC"/>
    <n v="1800"/>
    <m/>
    <m/>
    <n v="1"/>
    <n v="1"/>
    <n v="3"/>
    <n v="884"/>
    <n v="1"/>
    <m/>
    <m/>
    <m/>
    <m/>
    <m/>
    <m/>
    <m/>
    <m/>
    <m/>
    <m/>
    <n v="1"/>
    <n v="1"/>
    <x v="6"/>
    <x v="6"/>
  </r>
  <r>
    <s v="44-1006A"/>
    <m/>
    <x v="0"/>
    <s v="179 SANDWICH RD"/>
    <n v="31"/>
    <s v="BRYANT NONA L TR SANDWICH"/>
    <s v="MR30"/>
    <s v="PRI COMM  MDL-01"/>
    <s v="44//1006/A/"/>
    <n v="9.1750000000000007"/>
    <n v="1"/>
    <n v="1"/>
    <n v="1"/>
    <n v="1"/>
    <s v="SEPTIC"/>
    <n v="0"/>
    <n v="1"/>
    <n v="2800"/>
    <s v="YES"/>
    <n v="2800"/>
    <s v="44-1006A"/>
    <s v="Public Water"/>
    <m/>
    <s v="SEPTIC"/>
    <n v="2800"/>
    <m/>
    <m/>
    <n v="1"/>
    <n v="1"/>
    <n v="3"/>
    <n v="1931"/>
    <n v="1.75"/>
    <m/>
    <m/>
    <m/>
    <m/>
    <m/>
    <m/>
    <m/>
    <m/>
    <m/>
    <m/>
    <n v="1"/>
    <n v="1"/>
    <x v="6"/>
    <x v="6"/>
  </r>
  <r>
    <s v="61-1123"/>
    <m/>
    <x v="0"/>
    <s v="64 GIBBS AVE"/>
    <n v="101"/>
    <s v="SHAW GEORGE J"/>
    <s v="MR30"/>
    <s v="ONE FAMILY"/>
    <s v="61//1123//"/>
    <n v="0.70284999999999997"/>
    <n v="0"/>
    <n v="0"/>
    <n v="1"/>
    <n v="1"/>
    <s v="SEWER"/>
    <n v="1"/>
    <n v="1"/>
    <n v="8000"/>
    <s v="NO_W1"/>
    <n v="0"/>
    <s v="61-1123"/>
    <s v="All Public"/>
    <s v="SEWER"/>
    <s v="SEWER"/>
    <n v="8000"/>
    <m/>
    <m/>
    <n v="0"/>
    <n v="0"/>
    <n v="3"/>
    <n v="2088"/>
    <n v="1.5"/>
    <m/>
    <m/>
    <m/>
    <m/>
    <m/>
    <m/>
    <m/>
    <m/>
    <m/>
    <m/>
    <n v="1"/>
    <n v="1"/>
    <x v="6"/>
    <x v="6"/>
  </r>
  <r>
    <s v="61-1070"/>
    <m/>
    <x v="0"/>
    <s v="197 HIGH ST"/>
    <n v="101"/>
    <s v="CAHOON DOROTHY V LIFE ESTATE"/>
    <s v="MR30"/>
    <s v="ONE FAMILY"/>
    <s v="61//1070//"/>
    <n v="0.14574000000000001"/>
    <n v="0"/>
    <n v="0"/>
    <n v="1"/>
    <n v="1"/>
    <s v="SEWER"/>
    <n v="1"/>
    <n v="1"/>
    <n v="10900"/>
    <s v="YES"/>
    <n v="0"/>
    <s v="61-1070"/>
    <s v="Public Water,Public Sewer"/>
    <s v="SEWER"/>
    <s v="SEWER"/>
    <n v="10900"/>
    <m/>
    <m/>
    <n v="0"/>
    <n v="0"/>
    <n v="3"/>
    <n v="1273"/>
    <n v="1.75"/>
    <m/>
    <m/>
    <m/>
    <m/>
    <m/>
    <m/>
    <m/>
    <m/>
    <m/>
    <m/>
    <n v="1"/>
    <n v="1"/>
    <x v="6"/>
    <x v="6"/>
  </r>
  <r>
    <s v="132A-20"/>
    <m/>
    <x v="0"/>
    <s v="0 MAYFLOWER RIDGE DR"/>
    <n v="101"/>
    <s v="ALDEN JOHN"/>
    <s v="MR30"/>
    <s v="ONE FAMILY"/>
    <s v="132/A/20//"/>
    <n v="0.67107000000000006"/>
    <n v="1"/>
    <n v="1"/>
    <n v="1"/>
    <n v="1"/>
    <s v="SEPTIC"/>
    <n v="0"/>
    <n v="0"/>
    <n v="0"/>
    <s v="YES"/>
    <n v="0"/>
    <s v="132A-20"/>
    <s v="Public Water,Septic"/>
    <s v="SEPTIC"/>
    <s v="SEPTIC"/>
    <n v="0"/>
    <m/>
    <m/>
    <n v="1"/>
    <n v="1"/>
    <n v="3"/>
    <n v="1520"/>
    <n v="1"/>
    <m/>
    <m/>
    <m/>
    <m/>
    <m/>
    <m/>
    <m/>
    <m/>
    <m/>
    <m/>
    <n v="2"/>
    <n v="1"/>
    <x v="6"/>
    <x v="6"/>
  </r>
  <r>
    <s v="43-W43"/>
    <m/>
    <x v="0"/>
    <s v="11 LINWOOD AVE"/>
    <n v="111"/>
    <s v="LINN STEVEN D"/>
    <s v="MR30"/>
    <s v="APT 4-8  MDL-94"/>
    <s v="43//W43//"/>
    <n v="0.72108000000000005"/>
    <n v="1"/>
    <n v="1"/>
    <n v="1"/>
    <n v="1"/>
    <s v="SEPTIC"/>
    <n v="0"/>
    <n v="1"/>
    <n v="14300"/>
    <s v="YES"/>
    <n v="14300"/>
    <s v="43-W43"/>
    <s v="Public Water,Septic"/>
    <s v="SEPTIC"/>
    <s v="SEPTIC"/>
    <n v="14300"/>
    <m/>
    <m/>
    <n v="1"/>
    <n v="1"/>
    <n v="8"/>
    <n v="3373"/>
    <n v="2"/>
    <m/>
    <m/>
    <m/>
    <m/>
    <m/>
    <m/>
    <m/>
    <m/>
    <m/>
    <m/>
    <n v="1"/>
    <n v="1"/>
    <x v="6"/>
    <x v="6"/>
  </r>
  <r>
    <s v="61-1193"/>
    <m/>
    <x v="0"/>
    <s v="65 GIBBS AVE"/>
    <n v="101"/>
    <s v="HELEEN PAUL W"/>
    <s v="MR30"/>
    <s v="ONE FAMILY"/>
    <s v="61//1193//"/>
    <n v="0.87031999999999998"/>
    <n v="0"/>
    <n v="0"/>
    <n v="1"/>
    <n v="1"/>
    <s v="SEWER"/>
    <n v="1"/>
    <n v="1"/>
    <n v="5400"/>
    <s v="YES"/>
    <n v="0"/>
    <s v="61-1193"/>
    <s v="All Public"/>
    <s v="SEWER"/>
    <s v="SEWER"/>
    <n v="5400"/>
    <m/>
    <m/>
    <n v="0"/>
    <n v="0"/>
    <n v="3"/>
    <n v="1786"/>
    <n v="1.75"/>
    <m/>
    <m/>
    <m/>
    <m/>
    <m/>
    <m/>
    <m/>
    <m/>
    <m/>
    <m/>
    <n v="1"/>
    <n v="1"/>
    <x v="4"/>
    <x v="4"/>
  </r>
  <r>
    <s v="134-B1"/>
    <m/>
    <x v="0"/>
    <s v="0 AVENUE A OFF"/>
    <n v="132"/>
    <s v="LOUIS EARNEST A"/>
    <s v="MR30"/>
    <s v="RES ACLNUD  MDL-00"/>
    <s v="134//B1//"/>
    <n v="0.20308999999999999"/>
    <n v="0"/>
    <n v="0"/>
    <n v="0"/>
    <n v="0"/>
    <m/>
    <n v="0"/>
    <n v="0"/>
    <n v="0"/>
    <s v="YES"/>
    <n v="0"/>
    <s v="134-B1"/>
    <s v="Public Water,Septic"/>
    <s v="SEPTIC"/>
    <m/>
    <n v="0"/>
    <m/>
    <m/>
    <n v="0"/>
    <n v="0"/>
    <n v="0"/>
    <n v="0"/>
    <n v="0"/>
    <m/>
    <m/>
    <m/>
    <m/>
    <m/>
    <m/>
    <m/>
    <m/>
    <m/>
    <m/>
    <n v="1"/>
    <n v="1"/>
    <x v="6"/>
    <x v="6"/>
  </r>
  <r>
    <s v="43-1022"/>
    <m/>
    <x v="0"/>
    <s v="4 ROGERS AVE"/>
    <n v="906"/>
    <s v="EMMANUEL CHURCH OF THE"/>
    <s v="MR30"/>
    <s v="CHURCH ETC  MDL-00"/>
    <s v="43//1022//"/>
    <n v="0.14530999999999999"/>
    <n v="0"/>
    <n v="0"/>
    <n v="0"/>
    <n v="0"/>
    <m/>
    <n v="0"/>
    <n v="0"/>
    <n v="0"/>
    <s v="YES"/>
    <n v="0"/>
    <s v="43-1022"/>
    <s v="Public Water,Septic"/>
    <s v="SEPTIC"/>
    <m/>
    <n v="0"/>
    <m/>
    <m/>
    <n v="0"/>
    <n v="0"/>
    <n v="0"/>
    <n v="0"/>
    <n v="0"/>
    <m/>
    <m/>
    <m/>
    <m/>
    <m/>
    <m/>
    <m/>
    <m/>
    <m/>
    <m/>
    <n v="1"/>
    <n v="1"/>
    <x v="6"/>
    <x v="6"/>
  </r>
  <r>
    <s v="129-1149"/>
    <m/>
    <x v="0"/>
    <s v="2845 CRAN HWY"/>
    <n v="392"/>
    <s v="WAREHAM LAND TRUST INC"/>
    <s v="SC"/>
    <s v="UNDEV LAND"/>
    <s v="129//1149//"/>
    <n v="0.64656999999999998"/>
    <n v="0"/>
    <n v="0"/>
    <n v="0"/>
    <n v="0"/>
    <m/>
    <n v="0"/>
    <n v="0"/>
    <n v="0"/>
    <s v="YES"/>
    <n v="0"/>
    <s v="129-1149"/>
    <m/>
    <m/>
    <m/>
    <n v="0"/>
    <s v="fee simple"/>
    <s v="YES"/>
    <n v="0"/>
    <n v="0"/>
    <n v="0"/>
    <n v="0"/>
    <n v="0"/>
    <m/>
    <m/>
    <m/>
    <m/>
    <m/>
    <m/>
    <m/>
    <m/>
    <m/>
    <m/>
    <n v="1"/>
    <n v="1"/>
    <x v="6"/>
    <x v="6"/>
  </r>
  <r>
    <s v="61-1106"/>
    <m/>
    <x v="0"/>
    <s v="7 HIGHLAND RD"/>
    <n v="101"/>
    <s v="PAPPI ANN M TRUSTEE OF THE"/>
    <s v="MR30"/>
    <s v="ONE FAMILY"/>
    <s v="61//1106//"/>
    <n v="0.11766"/>
    <n v="0"/>
    <n v="0"/>
    <n v="1"/>
    <n v="1"/>
    <s v="SEWER"/>
    <n v="1"/>
    <n v="1"/>
    <n v="1100"/>
    <s v="YES"/>
    <n v="0"/>
    <s v="61-1106"/>
    <s v="All Public"/>
    <s v="SEWER"/>
    <s v="SEWER"/>
    <n v="1100"/>
    <m/>
    <m/>
    <n v="0"/>
    <n v="0"/>
    <n v="3"/>
    <n v="1131"/>
    <n v="1.9"/>
    <m/>
    <m/>
    <m/>
    <m/>
    <m/>
    <m/>
    <m/>
    <m/>
    <m/>
    <m/>
    <n v="1"/>
    <n v="1"/>
    <x v="6"/>
    <x v="6"/>
  </r>
  <r>
    <s v="43-1014A"/>
    <m/>
    <x v="0"/>
    <s v="0 ROGERS AVE"/>
    <n v="132"/>
    <s v="MORSE JOHN W"/>
    <s v="MR30"/>
    <s v="RES ACLNUD  MDL-00"/>
    <s v="43//1014/A/"/>
    <n v="1.66E-3"/>
    <n v="0"/>
    <n v="0"/>
    <n v="0"/>
    <n v="0"/>
    <m/>
    <n v="0"/>
    <n v="0"/>
    <n v="0"/>
    <s v="YES"/>
    <n v="0"/>
    <s v="43-1014A"/>
    <s v="Public Water,Septic"/>
    <s v="SEPTIC"/>
    <m/>
    <n v="0"/>
    <m/>
    <m/>
    <n v="0"/>
    <n v="0"/>
    <n v="0"/>
    <n v="0"/>
    <n v="0"/>
    <m/>
    <m/>
    <m/>
    <m/>
    <m/>
    <m/>
    <m/>
    <m/>
    <m/>
    <m/>
    <n v="0"/>
    <n v="1"/>
    <x v="6"/>
    <x v="6"/>
  </r>
  <r>
    <s v="43-1018"/>
    <m/>
    <x v="0"/>
    <s v="1 ROGERS AVE"/>
    <n v="101"/>
    <s v="PINA MARILYN M"/>
    <s v="MR30"/>
    <s v="ONE FAMILY"/>
    <s v="43//1018//"/>
    <n v="0.62319999999999998"/>
    <n v="1"/>
    <n v="1"/>
    <n v="1"/>
    <n v="1"/>
    <s v="SEPTIC"/>
    <n v="0"/>
    <n v="1"/>
    <n v="3000"/>
    <s v="YES"/>
    <n v="3000"/>
    <s v="43-1018"/>
    <s v="Public Water,Septic"/>
    <s v="SEPTIC"/>
    <s v="SEPTIC"/>
    <n v="3000"/>
    <m/>
    <m/>
    <n v="1"/>
    <n v="1"/>
    <n v="3"/>
    <n v="1104"/>
    <n v="2"/>
    <m/>
    <m/>
    <m/>
    <m/>
    <m/>
    <m/>
    <m/>
    <m/>
    <m/>
    <m/>
    <n v="1"/>
    <n v="1"/>
    <x v="6"/>
    <x v="6"/>
  </r>
  <r>
    <s v="61-1118"/>
    <m/>
    <x v="0"/>
    <s v="26 HIGHLAND TER"/>
    <n v="101"/>
    <s v="BRIGGS ELIZABETH J"/>
    <s v="MR30"/>
    <s v="ONE FAMILY"/>
    <s v="61//1118//"/>
    <n v="0.13613"/>
    <n v="0"/>
    <n v="0"/>
    <n v="1"/>
    <n v="1"/>
    <s v="SEWER"/>
    <n v="1"/>
    <n v="1"/>
    <n v="4300"/>
    <s v="YES"/>
    <n v="0"/>
    <s v="61-1118"/>
    <s v="Public Water,Public Sewer"/>
    <s v="SEWER"/>
    <s v="SEWER"/>
    <n v="4300"/>
    <m/>
    <m/>
    <n v="0"/>
    <n v="0"/>
    <n v="3"/>
    <n v="1471"/>
    <n v="1.9"/>
    <m/>
    <m/>
    <m/>
    <m/>
    <m/>
    <m/>
    <m/>
    <m/>
    <m/>
    <m/>
    <n v="1"/>
    <n v="1"/>
    <x v="6"/>
    <x v="6"/>
  </r>
  <r>
    <s v="43-W28"/>
    <m/>
    <x v="0"/>
    <s v="8 LINWOOD AVE"/>
    <n v="106"/>
    <s v="SHIVVERS EDWIN M JR"/>
    <s v="MR30"/>
    <s v="AC LND IMP  MDL-00"/>
    <s v="43//W28//"/>
    <n v="0.16486000000000001"/>
    <n v="0"/>
    <n v="0"/>
    <n v="0"/>
    <n v="0"/>
    <m/>
    <n v="0"/>
    <n v="0"/>
    <n v="0"/>
    <s v="YES"/>
    <n v="0"/>
    <s v="43-W28"/>
    <s v="Public Water,Septic"/>
    <s v="SEPTIC"/>
    <m/>
    <n v="0"/>
    <m/>
    <m/>
    <n v="0"/>
    <n v="0"/>
    <n v="0"/>
    <n v="0"/>
    <n v="0"/>
    <m/>
    <m/>
    <m/>
    <m/>
    <m/>
    <m/>
    <m/>
    <m/>
    <m/>
    <m/>
    <n v="1"/>
    <n v="1"/>
    <x v="6"/>
    <x v="6"/>
  </r>
  <r>
    <s v="61-1114"/>
    <m/>
    <x v="0"/>
    <s v="17 HIGHLAND TER"/>
    <n v="101"/>
    <s v="COYLE RICHARD"/>
    <s v="MR30"/>
    <s v="ONE FAMILY"/>
    <s v="61//1114//"/>
    <n v="0.17948"/>
    <n v="0"/>
    <n v="0"/>
    <n v="1"/>
    <n v="1"/>
    <s v="SEWER"/>
    <n v="1"/>
    <n v="1"/>
    <n v="9100"/>
    <s v="YES"/>
    <n v="0"/>
    <s v="61-1114"/>
    <s v="Public Water,Public Sewer"/>
    <s v="SEWER"/>
    <s v="SEWER"/>
    <n v="9100"/>
    <m/>
    <m/>
    <n v="0"/>
    <n v="0"/>
    <n v="3"/>
    <n v="1335"/>
    <n v="1.9"/>
    <m/>
    <m/>
    <m/>
    <m/>
    <m/>
    <m/>
    <m/>
    <m/>
    <m/>
    <m/>
    <n v="1"/>
    <n v="1"/>
    <x v="6"/>
    <x v="6"/>
  </r>
  <r>
    <s v="LAND_NOPARC"/>
    <m/>
    <x v="0"/>
    <m/>
    <n v="0"/>
    <m/>
    <m/>
    <m/>
    <m/>
    <n v="0.85260999999999998"/>
    <n v="0"/>
    <n v="0"/>
    <n v="0"/>
    <n v="0"/>
    <m/>
    <n v="0"/>
    <n v="0"/>
    <n v="0"/>
    <s v="NO"/>
    <n v="0"/>
    <m/>
    <m/>
    <m/>
    <m/>
    <n v="0"/>
    <m/>
    <m/>
    <n v="0"/>
    <n v="0"/>
    <n v="0"/>
    <n v="0"/>
    <n v="0"/>
    <m/>
    <m/>
    <m/>
    <m/>
    <m/>
    <m/>
    <m/>
    <m/>
    <m/>
    <m/>
    <n v="0"/>
    <n v="1"/>
    <x v="4"/>
    <x v="4"/>
  </r>
  <r>
    <s v="61-1068"/>
    <m/>
    <x v="0"/>
    <s v="199 HIGH ST"/>
    <n v="101"/>
    <s v="FEDERAL NATIONAL MORTGAGE"/>
    <s v="MR30"/>
    <s v="ONE FAMILY"/>
    <s v="61//1068//"/>
    <n v="8.3229999999999998E-2"/>
    <n v="0"/>
    <n v="0"/>
    <n v="1"/>
    <n v="1"/>
    <s v="SEWER"/>
    <n v="1"/>
    <n v="1"/>
    <n v="1400"/>
    <s v="YES"/>
    <n v="0"/>
    <s v="61-1068"/>
    <s v="Public Water,Public Sewer"/>
    <s v="SEWER"/>
    <s v="SEWER"/>
    <n v="1400"/>
    <m/>
    <m/>
    <n v="0"/>
    <n v="0"/>
    <n v="1"/>
    <n v="560"/>
    <n v="1"/>
    <m/>
    <m/>
    <m/>
    <m/>
    <m/>
    <m/>
    <m/>
    <m/>
    <m/>
    <m/>
    <n v="1"/>
    <n v="1"/>
    <x v="6"/>
    <x v="6"/>
  </r>
  <r>
    <s v="61-1193"/>
    <m/>
    <x v="0"/>
    <s v="65 GIBBS AVE"/>
    <n v="101"/>
    <s v="HELEEN PAUL W"/>
    <s v="MR30"/>
    <s v="ONE FAMILY"/>
    <s v="61//1193//"/>
    <n v="0.24403"/>
    <n v="0"/>
    <n v="0"/>
    <n v="1"/>
    <n v="1"/>
    <s v="SEWER"/>
    <n v="1"/>
    <n v="1"/>
    <n v="5400"/>
    <s v="YES"/>
    <n v="0"/>
    <s v="61-1193"/>
    <s v="All Public"/>
    <s v="SEWER"/>
    <s v="SEWER"/>
    <n v="5400"/>
    <m/>
    <m/>
    <n v="0"/>
    <n v="0"/>
    <n v="3"/>
    <n v="1786"/>
    <n v="1.75"/>
    <m/>
    <m/>
    <m/>
    <m/>
    <m/>
    <m/>
    <m/>
    <m/>
    <m/>
    <m/>
    <n v="1"/>
    <n v="1"/>
    <x v="4"/>
    <x v="4"/>
  </r>
  <r>
    <s v="61-1073"/>
    <m/>
    <x v="0"/>
    <s v="400 MAIN ST"/>
    <n v="31"/>
    <s v="REED BRENDA"/>
    <s v="MR30"/>
    <s v="PRI COMM  MDL-01"/>
    <s v="61//1073//"/>
    <n v="0.19319"/>
    <n v="0"/>
    <n v="0"/>
    <n v="1"/>
    <n v="1"/>
    <s v="SEWER"/>
    <n v="2"/>
    <n v="1"/>
    <n v="7500"/>
    <s v="YES"/>
    <n v="0"/>
    <s v="61-1073"/>
    <s v="All Public"/>
    <s v="SEWER"/>
    <s v="SEWER"/>
    <n v="7500"/>
    <m/>
    <m/>
    <n v="0"/>
    <n v="0"/>
    <n v="2"/>
    <n v="2044"/>
    <n v="1.5"/>
    <m/>
    <m/>
    <m/>
    <m/>
    <m/>
    <m/>
    <m/>
    <m/>
    <m/>
    <m/>
    <n v="1"/>
    <n v="1"/>
    <x v="6"/>
    <x v="6"/>
  </r>
  <r>
    <s v="61-1111"/>
    <m/>
    <x v="0"/>
    <s v="7 HIGHLAND TER"/>
    <n v="101"/>
    <s v="GRENDA PATRICIA J"/>
    <s v="MR30"/>
    <s v="ONE FAMILY"/>
    <s v="61//1111//"/>
    <n v="0.19505"/>
    <n v="0"/>
    <n v="0"/>
    <n v="1"/>
    <n v="1"/>
    <s v="SEWER"/>
    <n v="1"/>
    <n v="1"/>
    <n v="5400"/>
    <s v="YES"/>
    <n v="0"/>
    <s v="61-1111"/>
    <s v="Public Water,Public Sewer"/>
    <s v="SEWER"/>
    <s v="SEWER"/>
    <n v="5400"/>
    <m/>
    <m/>
    <n v="0"/>
    <n v="0"/>
    <n v="4"/>
    <n v="1292"/>
    <n v="1.5"/>
    <m/>
    <m/>
    <m/>
    <m/>
    <m/>
    <m/>
    <m/>
    <m/>
    <m/>
    <m/>
    <n v="1"/>
    <n v="1"/>
    <x v="6"/>
    <x v="6"/>
  </r>
  <r>
    <s v="LAND_NOPARC"/>
    <m/>
    <x v="0"/>
    <m/>
    <n v="0"/>
    <m/>
    <m/>
    <m/>
    <m/>
    <n v="3.8800000000000002E-3"/>
    <n v="0"/>
    <n v="0"/>
    <n v="0"/>
    <n v="0"/>
    <m/>
    <n v="0"/>
    <n v="0"/>
    <n v="0"/>
    <s v="NO"/>
    <n v="0"/>
    <m/>
    <m/>
    <m/>
    <m/>
    <n v="0"/>
    <m/>
    <m/>
    <n v="0"/>
    <n v="0"/>
    <n v="0"/>
    <n v="0"/>
    <n v="0"/>
    <m/>
    <m/>
    <m/>
    <m/>
    <m/>
    <m/>
    <m/>
    <m/>
    <m/>
    <m/>
    <n v="0"/>
    <n v="1"/>
    <x v="6"/>
    <x v="6"/>
  </r>
  <r>
    <s v="61-1105"/>
    <m/>
    <x v="0"/>
    <s v="0 HIGHLAND RD"/>
    <n v="132"/>
    <s v="NOLAN ENIS B"/>
    <s v="MR30"/>
    <s v="RES ACLNUD  MDL-00"/>
    <s v="61//1105//"/>
    <n v="0.11215"/>
    <n v="0"/>
    <n v="0"/>
    <n v="0"/>
    <n v="0"/>
    <m/>
    <n v="0"/>
    <n v="0"/>
    <n v="0"/>
    <s v="YES"/>
    <n v="0"/>
    <s v="61-1105"/>
    <s v="All Public"/>
    <s v="SEWER"/>
    <m/>
    <n v="0"/>
    <m/>
    <m/>
    <n v="0"/>
    <n v="0"/>
    <n v="0"/>
    <n v="0"/>
    <n v="0"/>
    <m/>
    <m/>
    <m/>
    <m/>
    <m/>
    <m/>
    <m/>
    <m/>
    <m/>
    <m/>
    <n v="1"/>
    <n v="1"/>
    <x v="6"/>
    <x v="6"/>
  </r>
  <r>
    <s v="61-1066"/>
    <m/>
    <x v="0"/>
    <s v="201 HIGH ST"/>
    <n v="101"/>
    <s v="PESTA ERIK C"/>
    <s v="MR30"/>
    <s v="ONE FAMILY"/>
    <s v="61//1066//"/>
    <n v="0.17593"/>
    <n v="0"/>
    <n v="0"/>
    <n v="1"/>
    <n v="1"/>
    <s v="SEWER"/>
    <n v="1"/>
    <n v="1"/>
    <n v="3700"/>
    <s v="YES"/>
    <n v="0"/>
    <s v="61-1066"/>
    <s v="All Public"/>
    <s v="SEWER"/>
    <s v="SEWER"/>
    <n v="3700"/>
    <m/>
    <m/>
    <n v="0"/>
    <n v="0"/>
    <n v="3"/>
    <n v="1528"/>
    <n v="2"/>
    <m/>
    <m/>
    <m/>
    <m/>
    <m/>
    <m/>
    <m/>
    <m/>
    <m/>
    <m/>
    <n v="1"/>
    <n v="1"/>
    <x v="6"/>
    <x v="6"/>
  </r>
  <r>
    <s v="43-W26"/>
    <m/>
    <x v="0"/>
    <s v="9 LINWOOD AVE"/>
    <n v="101"/>
    <s v="SMILEY MARIA J"/>
    <s v="MR30"/>
    <s v="ONE FAMILY"/>
    <s v="43//W26//"/>
    <n v="0.28688999999999998"/>
    <n v="1"/>
    <n v="1"/>
    <n v="1"/>
    <n v="1"/>
    <s v="SEPTIC"/>
    <n v="0"/>
    <n v="1"/>
    <n v="7600"/>
    <s v="YES"/>
    <n v="7600"/>
    <s v="43-W26"/>
    <s v="Public Water,Septic"/>
    <s v="SEPTIC"/>
    <s v="SEPTIC"/>
    <n v="7600"/>
    <m/>
    <m/>
    <n v="1"/>
    <n v="1"/>
    <n v="2"/>
    <n v="728"/>
    <n v="1"/>
    <m/>
    <m/>
    <m/>
    <m/>
    <m/>
    <m/>
    <m/>
    <m/>
    <m/>
    <m/>
    <n v="1"/>
    <n v="1"/>
    <x v="6"/>
    <x v="6"/>
  </r>
  <r>
    <s v="129-1075"/>
    <m/>
    <x v="0"/>
    <s v="2856 CRAN HWY"/>
    <n v="322"/>
    <s v="LINN ASSOCIATES INC"/>
    <s v="SC"/>
    <s v="STORE/SHOP  MDL-96"/>
    <s v="129//1075//"/>
    <n v="0.14576"/>
    <n v="1"/>
    <n v="1"/>
    <n v="1"/>
    <n v="1"/>
    <s v="SEPTIC"/>
    <n v="0"/>
    <n v="1"/>
    <n v="1200"/>
    <s v="YES"/>
    <n v="1200"/>
    <s v="129-1075"/>
    <s v="All Public"/>
    <s v="SEWER"/>
    <s v="SEPTIC"/>
    <n v="1200"/>
    <m/>
    <m/>
    <n v="1"/>
    <n v="1"/>
    <n v="0"/>
    <n v="933"/>
    <n v="1"/>
    <m/>
    <m/>
    <m/>
    <m/>
    <m/>
    <m/>
    <m/>
    <m/>
    <m/>
    <m/>
    <n v="1"/>
    <n v="1"/>
    <x v="6"/>
    <x v="6"/>
  </r>
  <r>
    <s v="43-1021"/>
    <m/>
    <x v="0"/>
    <s v="2 ROGERS AVE"/>
    <n v="906"/>
    <s v="PEOPLE'S CHURCH OF THE"/>
    <s v="MR30"/>
    <s v="CHURCH ETC  MDL-00"/>
    <s v="43//1021//"/>
    <n v="1.728E-2"/>
    <n v="0"/>
    <n v="0"/>
    <n v="0"/>
    <n v="0"/>
    <m/>
    <n v="0"/>
    <n v="0"/>
    <n v="0"/>
    <s v="YES"/>
    <n v="0"/>
    <s v="43-1021"/>
    <s v="Public Water,Septic"/>
    <s v="SEPTIC"/>
    <m/>
    <n v="0"/>
    <m/>
    <m/>
    <n v="0"/>
    <n v="0"/>
    <n v="0"/>
    <n v="0"/>
    <n v="0"/>
    <m/>
    <m/>
    <m/>
    <m/>
    <m/>
    <m/>
    <m/>
    <m/>
    <m/>
    <m/>
    <n v="1"/>
    <n v="1"/>
    <x v="6"/>
    <x v="6"/>
  </r>
  <r>
    <s v="61-1104"/>
    <m/>
    <x v="0"/>
    <s v="208 HIGH ST"/>
    <n v="101"/>
    <s v="NOLAN ENIS B"/>
    <s v="MR30"/>
    <s v="ONE FAMILY"/>
    <s v="61//1104//"/>
    <n v="0.18901999999999999"/>
    <n v="0"/>
    <n v="0"/>
    <n v="1"/>
    <n v="1"/>
    <s v="SEWER"/>
    <n v="1"/>
    <n v="1"/>
    <n v="2500"/>
    <s v="YES"/>
    <n v="0"/>
    <s v="61-1104"/>
    <s v="All Public"/>
    <s v="SEWER"/>
    <s v="SEWER"/>
    <n v="2500"/>
    <m/>
    <m/>
    <n v="0"/>
    <n v="0"/>
    <n v="3"/>
    <n v="1288"/>
    <n v="1.5"/>
    <m/>
    <m/>
    <m/>
    <m/>
    <m/>
    <m/>
    <m/>
    <m/>
    <m/>
    <m/>
    <n v="1"/>
    <n v="1"/>
    <x v="6"/>
    <x v="6"/>
  </r>
  <r>
    <s v="134-A1"/>
    <m/>
    <x v="0"/>
    <s v="0 AVENUE A OFF"/>
    <n v="132"/>
    <s v="LOUIS EARNEST A"/>
    <s v="MR30"/>
    <s v="RES ACLNUD  MDL-00"/>
    <s v="134//A1//"/>
    <n v="0.19818"/>
    <n v="0"/>
    <n v="0"/>
    <n v="0"/>
    <n v="0"/>
    <m/>
    <n v="0"/>
    <n v="0"/>
    <n v="0"/>
    <s v="YES"/>
    <n v="0"/>
    <s v="134-A1"/>
    <s v="Public Water,Septic"/>
    <s v="SEPTIC"/>
    <m/>
    <n v="0"/>
    <m/>
    <m/>
    <n v="0"/>
    <n v="0"/>
    <n v="0"/>
    <n v="0"/>
    <n v="0"/>
    <m/>
    <m/>
    <m/>
    <m/>
    <m/>
    <m/>
    <m/>
    <m/>
    <m/>
    <m/>
    <n v="1"/>
    <n v="1"/>
    <x v="6"/>
    <x v="6"/>
  </r>
  <r>
    <s v="134-1037"/>
    <m/>
    <x v="0"/>
    <s v="5 JOHNSON ST"/>
    <n v="101"/>
    <s v="FIELDING GUY S"/>
    <s v="MR30"/>
    <s v="ONE FAMILY"/>
    <s v="134//1037//"/>
    <n v="0.93691999999999998"/>
    <n v="1"/>
    <n v="1"/>
    <n v="1"/>
    <n v="1"/>
    <s v="SEPTIC"/>
    <n v="0"/>
    <n v="1"/>
    <n v="6200"/>
    <s v="YES"/>
    <n v="6200"/>
    <s v="134-1037"/>
    <s v="Public Water,Septic"/>
    <s v="SEPTIC"/>
    <s v="SEPTIC"/>
    <n v="6200"/>
    <m/>
    <m/>
    <n v="1"/>
    <n v="1"/>
    <n v="3"/>
    <n v="1760"/>
    <n v="1"/>
    <m/>
    <m/>
    <m/>
    <m/>
    <m/>
    <m/>
    <m/>
    <m/>
    <m/>
    <m/>
    <n v="1"/>
    <n v="1"/>
    <x v="6"/>
    <x v="6"/>
  </r>
  <r>
    <s v="61-1071"/>
    <m/>
    <x v="0"/>
    <s v="402 MAIN ST"/>
    <n v="104"/>
    <s v="PERRY RAYMOND M"/>
    <s v="MR30"/>
    <s v="TWO FAMILY"/>
    <s v="61//1071//"/>
    <n v="0.23044999999999999"/>
    <n v="0"/>
    <n v="0"/>
    <n v="1"/>
    <n v="1"/>
    <s v="SEWER"/>
    <n v="1"/>
    <n v="1"/>
    <n v="10900"/>
    <s v="YES"/>
    <n v="0"/>
    <s v="61-1071"/>
    <s v="All Public"/>
    <s v="SEWER"/>
    <s v="SEWER"/>
    <n v="10900"/>
    <m/>
    <m/>
    <n v="0"/>
    <n v="0"/>
    <n v="6"/>
    <n v="2055"/>
    <n v="1.5"/>
    <m/>
    <m/>
    <m/>
    <m/>
    <m/>
    <m/>
    <m/>
    <m/>
    <m/>
    <m/>
    <n v="1"/>
    <n v="1"/>
    <x v="6"/>
    <x v="6"/>
  </r>
  <r>
    <s v="LAND_NOPARC"/>
    <m/>
    <x v="0"/>
    <m/>
    <n v="0"/>
    <m/>
    <m/>
    <m/>
    <m/>
    <n v="7.0900000000000005E-2"/>
    <n v="0"/>
    <n v="0"/>
    <n v="0"/>
    <n v="0"/>
    <m/>
    <n v="0"/>
    <n v="0"/>
    <n v="0"/>
    <s v="NO"/>
    <n v="0"/>
    <m/>
    <m/>
    <m/>
    <m/>
    <n v="0"/>
    <m/>
    <m/>
    <n v="0"/>
    <n v="0"/>
    <n v="0"/>
    <n v="0"/>
    <n v="0"/>
    <m/>
    <m/>
    <m/>
    <m/>
    <m/>
    <m/>
    <m/>
    <m/>
    <m/>
    <m/>
    <n v="0"/>
    <n v="1"/>
    <x v="6"/>
    <x v="6"/>
  </r>
  <r>
    <s v="43-W27"/>
    <m/>
    <x v="0"/>
    <s v="6 LINWOOD AVE"/>
    <n v="101"/>
    <s v="KELLEY BARBARA E"/>
    <s v="MR30"/>
    <s v="ONE FAMILY"/>
    <s v="43//W27//"/>
    <n v="0.17327000000000001"/>
    <n v="1"/>
    <n v="1"/>
    <n v="1"/>
    <n v="1"/>
    <s v="SEPTIC"/>
    <n v="0"/>
    <n v="1"/>
    <n v="7200"/>
    <s v="YES"/>
    <n v="7200"/>
    <s v="43-W27"/>
    <s v="Public Water,Gas,Septic"/>
    <s v="SEPTIC"/>
    <s v="SEPTIC"/>
    <n v="7200"/>
    <m/>
    <m/>
    <n v="1"/>
    <n v="1"/>
    <n v="3"/>
    <n v="1590"/>
    <n v="1.5"/>
    <m/>
    <m/>
    <m/>
    <m/>
    <m/>
    <m/>
    <m/>
    <m/>
    <m/>
    <m/>
    <n v="1"/>
    <n v="1"/>
    <x v="6"/>
    <x v="6"/>
  </r>
  <r>
    <s v="LAND_NOPARC"/>
    <m/>
    <x v="0"/>
    <m/>
    <n v="0"/>
    <m/>
    <m/>
    <m/>
    <m/>
    <n v="0.12859000000000001"/>
    <n v="0"/>
    <n v="0"/>
    <n v="0"/>
    <n v="0"/>
    <m/>
    <n v="0"/>
    <n v="0"/>
    <n v="0"/>
    <s v="NO"/>
    <n v="0"/>
    <m/>
    <m/>
    <m/>
    <m/>
    <n v="0"/>
    <m/>
    <m/>
    <n v="0"/>
    <n v="0"/>
    <n v="0"/>
    <n v="0"/>
    <n v="0"/>
    <m/>
    <m/>
    <m/>
    <m/>
    <m/>
    <m/>
    <m/>
    <m/>
    <m/>
    <m/>
    <n v="0"/>
    <n v="1"/>
    <x v="6"/>
    <x v="6"/>
  </r>
  <r>
    <s v="132A-1078A"/>
    <m/>
    <x v="0"/>
    <s v="80 MAYFLOWER RIDGE DR"/>
    <n v="101"/>
    <s v="LEVY DANA L"/>
    <s v="MR30"/>
    <s v="ONE FAMILY"/>
    <s v="132/A/1078/A/"/>
    <n v="1.13914"/>
    <n v="1"/>
    <n v="1"/>
    <n v="1"/>
    <n v="1"/>
    <s v="SEPTIC"/>
    <n v="0"/>
    <n v="0"/>
    <n v="0"/>
    <s v="YES"/>
    <n v="0"/>
    <s v="132A-1078A"/>
    <s v="Public Water,Septic"/>
    <s v="SEPTIC"/>
    <s v="SEPTIC"/>
    <n v="0"/>
    <m/>
    <m/>
    <n v="1"/>
    <n v="1"/>
    <n v="0"/>
    <n v="587"/>
    <n v="1"/>
    <m/>
    <m/>
    <m/>
    <m/>
    <m/>
    <m/>
    <m/>
    <m/>
    <m/>
    <m/>
    <n v="2"/>
    <n v="1"/>
    <x v="6"/>
    <x v="6"/>
  </r>
  <r>
    <s v="LAND_NOPARC"/>
    <m/>
    <x v="0"/>
    <m/>
    <n v="0"/>
    <m/>
    <m/>
    <m/>
    <m/>
    <n v="1.8429999999999998E-2"/>
    <n v="0"/>
    <n v="0"/>
    <n v="0"/>
    <n v="0"/>
    <m/>
    <n v="0"/>
    <n v="0"/>
    <n v="0"/>
    <s v="NO"/>
    <n v="0"/>
    <m/>
    <m/>
    <m/>
    <m/>
    <n v="0"/>
    <m/>
    <m/>
    <n v="0"/>
    <n v="0"/>
    <n v="0"/>
    <n v="0"/>
    <n v="0"/>
    <m/>
    <m/>
    <m/>
    <m/>
    <m/>
    <m/>
    <m/>
    <m/>
    <m/>
    <m/>
    <n v="0"/>
    <n v="1"/>
    <x v="6"/>
    <x v="6"/>
  </r>
  <r>
    <s v="132A-22"/>
    <m/>
    <x v="0"/>
    <s v="66 MAYFLOWER RIDGE DR"/>
    <n v="101"/>
    <s v="HAMILTON SUSAN J"/>
    <s v="MR30"/>
    <s v="ONE FAMILY"/>
    <s v="132/A/22//"/>
    <n v="0.35117999999999999"/>
    <n v="1"/>
    <n v="1"/>
    <n v="1"/>
    <n v="1"/>
    <s v="SEPTIC"/>
    <n v="0"/>
    <n v="1"/>
    <n v="6900"/>
    <s v="YES"/>
    <n v="6900"/>
    <s v="132A-22"/>
    <s v="Public Water,Septic"/>
    <s v="SEPTIC"/>
    <s v="SEPTIC"/>
    <n v="6900"/>
    <m/>
    <m/>
    <n v="1"/>
    <n v="1"/>
    <n v="2"/>
    <n v="1104"/>
    <n v="1"/>
    <m/>
    <m/>
    <m/>
    <m/>
    <m/>
    <m/>
    <m/>
    <m/>
    <m/>
    <m/>
    <n v="1"/>
    <n v="1"/>
    <x v="6"/>
    <x v="6"/>
  </r>
  <r>
    <s v="61-1069"/>
    <m/>
    <x v="0"/>
    <s v="406 MAIN ST"/>
    <n v="101"/>
    <s v="SULLIVAN JOEL"/>
    <s v="MR30"/>
    <s v="ONE FAMILY"/>
    <s v="61//1069//"/>
    <n v="0.18855"/>
    <n v="0"/>
    <n v="0"/>
    <n v="1"/>
    <n v="1"/>
    <s v="SEWER"/>
    <n v="1"/>
    <n v="1"/>
    <n v="3700"/>
    <s v="YES"/>
    <n v="0"/>
    <s v="61-1069"/>
    <s v="All Public"/>
    <s v="SEWER"/>
    <s v="SEWER"/>
    <n v="3700"/>
    <m/>
    <m/>
    <n v="0"/>
    <n v="0"/>
    <n v="3"/>
    <n v="1284"/>
    <n v="1.9"/>
    <m/>
    <m/>
    <m/>
    <m/>
    <m/>
    <m/>
    <m/>
    <m/>
    <m/>
    <m/>
    <n v="1"/>
    <n v="1"/>
    <x v="6"/>
    <x v="6"/>
  </r>
  <r>
    <s v="133-131"/>
    <m/>
    <x v="0"/>
    <s v="154 SANDWICH RD"/>
    <n v="101"/>
    <s v="SOUSA PHILLIP"/>
    <s v="MR30"/>
    <s v="ONE FAMILY"/>
    <s v="133//131//"/>
    <n v="0.26296000000000003"/>
    <n v="1"/>
    <n v="1"/>
    <n v="1"/>
    <n v="1"/>
    <s v="SEPTIC"/>
    <n v="0"/>
    <n v="1"/>
    <n v="400"/>
    <s v="NO_W1"/>
    <n v="400"/>
    <s v="133-131"/>
    <s v="Public Water,Septic"/>
    <s v="SEPTIC"/>
    <s v="SEPTIC"/>
    <n v="400"/>
    <m/>
    <m/>
    <n v="1"/>
    <n v="1"/>
    <n v="2"/>
    <n v="1748"/>
    <n v="2"/>
    <m/>
    <m/>
    <m/>
    <m/>
    <m/>
    <m/>
    <m/>
    <m/>
    <m/>
    <m/>
    <n v="2"/>
    <n v="1"/>
    <x v="6"/>
    <x v="6"/>
  </r>
  <r>
    <s v="61-1121"/>
    <m/>
    <x v="0"/>
    <s v="60 GIBBS AVE"/>
    <n v="101"/>
    <s v="WHALLEY JOHN J"/>
    <s v="MR30"/>
    <s v="ONE FAMILY"/>
    <s v="61//1121//"/>
    <n v="0.81855999999999995"/>
    <n v="0"/>
    <n v="0"/>
    <n v="1"/>
    <n v="1"/>
    <s v="SEWER"/>
    <n v="1"/>
    <n v="1"/>
    <n v="17200"/>
    <s v="YES"/>
    <n v="0"/>
    <s v="61-1121"/>
    <s v="All Public"/>
    <s v="SEWER"/>
    <s v="SEWER"/>
    <n v="17200"/>
    <m/>
    <m/>
    <n v="0"/>
    <n v="0"/>
    <n v="4"/>
    <n v="2358"/>
    <n v="2"/>
    <m/>
    <m/>
    <m/>
    <m/>
    <m/>
    <m/>
    <m/>
    <m/>
    <m/>
    <m/>
    <n v="1"/>
    <n v="1"/>
    <x v="6"/>
    <x v="6"/>
  </r>
  <r>
    <s v="43-W25"/>
    <m/>
    <x v="0"/>
    <s v="4 SHORE AVE"/>
    <n v="106"/>
    <s v="STILLINGS CARL F"/>
    <s v="MR30"/>
    <s v="AC LND IMP  MDL-00"/>
    <s v="43//W25//"/>
    <n v="0.27939000000000003"/>
    <n v="0"/>
    <n v="0"/>
    <n v="0"/>
    <n v="0"/>
    <m/>
    <n v="0"/>
    <n v="0"/>
    <n v="0"/>
    <s v="YES"/>
    <n v="0"/>
    <s v="43-W25"/>
    <s v="Public Water,Septic"/>
    <s v="SEPTIC"/>
    <m/>
    <n v="0"/>
    <m/>
    <m/>
    <n v="0"/>
    <n v="0"/>
    <n v="0"/>
    <n v="0"/>
    <n v="0"/>
    <m/>
    <m/>
    <m/>
    <m/>
    <m/>
    <m/>
    <m/>
    <m/>
    <m/>
    <m/>
    <n v="1"/>
    <n v="1"/>
    <x v="6"/>
    <x v="6"/>
  </r>
  <r>
    <s v="43-1010"/>
    <m/>
    <x v="0"/>
    <s v="241 SANDWICH RD"/>
    <n v="101"/>
    <s v="DASILVA LIVIA"/>
    <s v="MR30"/>
    <s v="ONE FAMILY"/>
    <s v="43//1010//"/>
    <n v="0.55776000000000003"/>
    <n v="1"/>
    <n v="1"/>
    <n v="1"/>
    <n v="1"/>
    <s v="SEPTIC"/>
    <n v="0"/>
    <n v="1"/>
    <n v="5900"/>
    <s v="YES"/>
    <n v="5900"/>
    <s v="43-1010"/>
    <s v="Public Water,Gas,Septic"/>
    <s v="SEPTIC"/>
    <s v="SEPTIC"/>
    <n v="5900"/>
    <m/>
    <m/>
    <n v="1"/>
    <n v="1"/>
    <n v="3"/>
    <n v="1155"/>
    <n v="1.5"/>
    <m/>
    <m/>
    <m/>
    <m/>
    <m/>
    <m/>
    <m/>
    <m/>
    <m/>
    <m/>
    <n v="1"/>
    <n v="1"/>
    <x v="6"/>
    <x v="6"/>
  </r>
  <r>
    <s v="61-1195"/>
    <m/>
    <x v="0"/>
    <s v="67 GIBBS AVE"/>
    <n v="104"/>
    <s v="VANDERSTAAY JOAN E"/>
    <s v="MR30"/>
    <s v="TWO FAMILY"/>
    <s v="61//1195//"/>
    <n v="0.35292000000000001"/>
    <n v="0"/>
    <n v="0"/>
    <n v="1"/>
    <n v="1"/>
    <s v="SEWER"/>
    <n v="1"/>
    <n v="1"/>
    <n v="9600"/>
    <s v="YES"/>
    <n v="0"/>
    <s v="61-1195"/>
    <s v="All Public"/>
    <s v="SEWER"/>
    <s v="SEWER"/>
    <n v="9600"/>
    <m/>
    <m/>
    <n v="0"/>
    <n v="0"/>
    <n v="3"/>
    <n v="1110"/>
    <n v="1"/>
    <m/>
    <m/>
    <m/>
    <m/>
    <m/>
    <m/>
    <m/>
    <m/>
    <m/>
    <m/>
    <n v="1"/>
    <n v="1"/>
    <x v="4"/>
    <x v="4"/>
  </r>
  <r>
    <s v="129-1148A"/>
    <m/>
    <x v="0"/>
    <s v="2841 CRAN HWY"/>
    <n v="340"/>
    <s v="LYNCH RAMONA M TR OF THE"/>
    <s v="SC"/>
    <s v="OFFICE BLD  MDL-94"/>
    <s v="129//1148/A/"/>
    <n v="0.81923000000000001"/>
    <n v="1"/>
    <n v="1"/>
    <n v="1"/>
    <n v="1"/>
    <s v="SEPTIC"/>
    <n v="0"/>
    <n v="1"/>
    <n v="5600"/>
    <s v="YES"/>
    <n v="5600"/>
    <s v="129-1148A"/>
    <s v="All Public"/>
    <s v="SEWER"/>
    <s v="SEPTIC"/>
    <n v="5600"/>
    <m/>
    <m/>
    <n v="1"/>
    <n v="1"/>
    <n v="0"/>
    <n v="572"/>
    <n v="1"/>
    <m/>
    <m/>
    <m/>
    <m/>
    <m/>
    <m/>
    <m/>
    <m/>
    <m/>
    <m/>
    <n v="1"/>
    <n v="1"/>
    <x v="6"/>
    <x v="6"/>
  </r>
  <r>
    <s v="43-1015"/>
    <m/>
    <x v="0"/>
    <s v="245 SANDWICH RD"/>
    <n v="101"/>
    <s v="BLANCHETTE RICHARD D"/>
    <s v="MR30"/>
    <s v="ONE FAMILY"/>
    <s v="43//1015//"/>
    <n v="0.32955000000000001"/>
    <n v="1"/>
    <n v="1"/>
    <n v="1"/>
    <n v="1"/>
    <s v="SEPTIC"/>
    <n v="0"/>
    <n v="1"/>
    <n v="7400"/>
    <s v="YES"/>
    <n v="7400"/>
    <s v="43-1015"/>
    <s v="Public Water,Septic"/>
    <s v="SEPTIC"/>
    <s v="SEPTIC"/>
    <n v="7400"/>
    <m/>
    <m/>
    <n v="1"/>
    <n v="1"/>
    <n v="4"/>
    <n v="1056"/>
    <n v="2"/>
    <m/>
    <m/>
    <m/>
    <m/>
    <m/>
    <m/>
    <m/>
    <m/>
    <m/>
    <m/>
    <n v="1"/>
    <n v="1"/>
    <x v="6"/>
    <x v="6"/>
  </r>
  <r>
    <s v="129-1148B"/>
    <m/>
    <x v="0"/>
    <s v="2843 CRAN HWY"/>
    <n v="316"/>
    <s v="LYNCH RAMONA M TR OF JAMES LYNCH"/>
    <s v="SC"/>
    <s v="COMM WHSE  MDL-96"/>
    <s v="129//1148/B/"/>
    <n v="1.07403"/>
    <n v="1"/>
    <n v="1"/>
    <n v="1"/>
    <n v="1"/>
    <s v="SEPTIC"/>
    <n v="0"/>
    <n v="1"/>
    <n v="9200"/>
    <s v="YES"/>
    <n v="9200"/>
    <s v="129-1148B"/>
    <s v="All Public"/>
    <s v="SEWER"/>
    <s v="SEPTIC"/>
    <n v="9200"/>
    <m/>
    <m/>
    <n v="1"/>
    <n v="1"/>
    <n v="0"/>
    <n v="30420"/>
    <n v="2"/>
    <m/>
    <m/>
    <m/>
    <m/>
    <m/>
    <m/>
    <m/>
    <m/>
    <m/>
    <m/>
    <n v="1"/>
    <n v="1"/>
    <x v="6"/>
    <x v="6"/>
  </r>
  <r>
    <s v="83-1016A"/>
    <m/>
    <x v="0"/>
    <s v="18 DINAH'S WAY"/>
    <n v="101"/>
    <s v="LEMIEUX WENDY A"/>
    <s v="MR30"/>
    <s v="ONE FAMILY"/>
    <s v="83//1016/A/"/>
    <n v="0.99238999999999999"/>
    <n v="1"/>
    <n v="1"/>
    <n v="1"/>
    <n v="1"/>
    <s v="SEPTIC"/>
    <n v="0"/>
    <n v="1"/>
    <n v="11400"/>
    <s v="YES"/>
    <n v="11400"/>
    <s v="83-1016A"/>
    <s v="Public Water,Septic"/>
    <s v="SEPTIC"/>
    <s v="SEPTIC"/>
    <n v="11400"/>
    <m/>
    <m/>
    <n v="1"/>
    <n v="1"/>
    <n v="4"/>
    <n v="1776"/>
    <n v="2"/>
    <m/>
    <m/>
    <m/>
    <m/>
    <m/>
    <m/>
    <m/>
    <m/>
    <m/>
    <m/>
    <n v="1"/>
    <n v="1"/>
    <x v="4"/>
    <x v="4"/>
  </r>
  <r>
    <s v="43-1013"/>
    <m/>
    <x v="0"/>
    <s v="0 TOWN WAY"/>
    <n v="132"/>
    <s v="DASILVA JOANNA C"/>
    <s v="MR30"/>
    <s v="RES ACLNUD  MDL-00"/>
    <s v="43//1013//"/>
    <n v="1.8509999999999999E-2"/>
    <n v="0"/>
    <n v="0"/>
    <n v="0"/>
    <n v="0"/>
    <m/>
    <n v="0"/>
    <n v="0"/>
    <n v="0"/>
    <s v="YES"/>
    <n v="0"/>
    <s v="43-1013"/>
    <s v="Public Water,Septic"/>
    <s v="SEPTIC"/>
    <m/>
    <n v="0"/>
    <m/>
    <m/>
    <n v="0"/>
    <n v="0"/>
    <n v="0"/>
    <n v="0"/>
    <n v="0"/>
    <m/>
    <m/>
    <m/>
    <m/>
    <m/>
    <m/>
    <m/>
    <m/>
    <m/>
    <m/>
    <n v="1"/>
    <n v="1"/>
    <x v="6"/>
    <x v="6"/>
  </r>
  <r>
    <s v="61-1191"/>
    <m/>
    <x v="0"/>
    <s v="0 GIBBS AVE  OFF"/>
    <n v="132"/>
    <s v="PIERCE NELSON C"/>
    <s v="MR30"/>
    <s v="RES ACLNUD  MDL-00"/>
    <s v="61//1191//"/>
    <n v="1.33887"/>
    <n v="0"/>
    <n v="0"/>
    <n v="0"/>
    <n v="0"/>
    <m/>
    <n v="0"/>
    <n v="0"/>
    <n v="0"/>
    <s v="YES"/>
    <n v="0"/>
    <s v="61-1191"/>
    <s v="All Public"/>
    <s v="SEWER"/>
    <m/>
    <n v="0"/>
    <m/>
    <m/>
    <n v="0"/>
    <n v="0"/>
    <n v="0"/>
    <n v="0"/>
    <n v="0"/>
    <m/>
    <m/>
    <m/>
    <m/>
    <m/>
    <m/>
    <m/>
    <m/>
    <m/>
    <m/>
    <n v="1"/>
    <n v="1"/>
    <x v="4"/>
    <x v="4"/>
  </r>
  <r>
    <s v="133-124"/>
    <m/>
    <x v="0"/>
    <s v="158 SANDWICH RD"/>
    <n v="101"/>
    <s v="SYLVESTER ROBERT J"/>
    <s v="MR30"/>
    <s v="ONE FAMILY"/>
    <s v="133//124//"/>
    <n v="8.7090000000000001E-2"/>
    <n v="1"/>
    <n v="1"/>
    <n v="1"/>
    <n v="1"/>
    <s v="SEPTIC"/>
    <n v="0"/>
    <n v="1"/>
    <n v="5200"/>
    <s v="YES"/>
    <n v="5200"/>
    <s v="133-124"/>
    <s v="Public Water,Gas,Septic"/>
    <s v="SEPTIC"/>
    <s v="SEPTIC"/>
    <n v="5200"/>
    <m/>
    <m/>
    <n v="1"/>
    <n v="1"/>
    <n v="3"/>
    <n v="1452"/>
    <n v="1"/>
    <m/>
    <m/>
    <m/>
    <m/>
    <m/>
    <m/>
    <m/>
    <m/>
    <m/>
    <m/>
    <n v="1"/>
    <n v="1"/>
    <x v="6"/>
    <x v="6"/>
  </r>
  <r>
    <s v="43-1009"/>
    <m/>
    <x v="0"/>
    <s v="239 SANDWICH RD"/>
    <n v="101"/>
    <s v="MATOS SALVADOR"/>
    <m/>
    <s v="ONE FAMILY"/>
    <s v="43//1009//"/>
    <n v="0.45134000000000002"/>
    <n v="1"/>
    <n v="1"/>
    <n v="1"/>
    <n v="1"/>
    <s v="SEPTIC"/>
    <n v="0"/>
    <n v="1"/>
    <n v="9100"/>
    <s v="YES"/>
    <n v="9100"/>
    <s v="43-1009"/>
    <s v="Public Water,Septic"/>
    <s v="SEPTIC"/>
    <s v="SEPTIC"/>
    <n v="9100"/>
    <m/>
    <m/>
    <n v="1"/>
    <n v="1"/>
    <n v="3"/>
    <n v="1036"/>
    <n v="1.3"/>
    <m/>
    <m/>
    <m/>
    <m/>
    <m/>
    <m/>
    <m/>
    <m/>
    <m/>
    <m/>
    <n v="1"/>
    <n v="1"/>
    <x v="6"/>
    <x v="6"/>
  </r>
  <r>
    <s v="61-1033"/>
    <m/>
    <x v="0"/>
    <s v="411 MAIN ST"/>
    <n v="323"/>
    <s v="IACIOFANO JOSEPH P"/>
    <s v="WRVL"/>
    <s v="PLAZA"/>
    <s v="61//1033//"/>
    <n v="2.8858600000000001"/>
    <n v="0"/>
    <n v="0"/>
    <n v="1"/>
    <n v="1"/>
    <s v="SEWER"/>
    <n v="5"/>
    <n v="4"/>
    <n v="50600"/>
    <s v="YES"/>
    <n v="0"/>
    <s v="61-1033"/>
    <s v="All Public"/>
    <s v="SEWER"/>
    <s v="SEWER"/>
    <n v="12650"/>
    <m/>
    <m/>
    <n v="0"/>
    <n v="0"/>
    <n v="0"/>
    <n v="18346"/>
    <n v="1"/>
    <m/>
    <m/>
    <m/>
    <m/>
    <m/>
    <m/>
    <m/>
    <m/>
    <m/>
    <m/>
    <n v="1"/>
    <n v="1"/>
    <x v="6"/>
    <x v="6"/>
  </r>
  <r>
    <s v="61-1117"/>
    <m/>
    <x v="0"/>
    <s v="24 HIGHLAND TER"/>
    <n v="101"/>
    <s v="BARRETT GEORGE T"/>
    <s v="MR30"/>
    <s v="ONE FAMILY"/>
    <s v="61//1117//"/>
    <n v="0.20003000000000001"/>
    <n v="0"/>
    <n v="0"/>
    <n v="1"/>
    <n v="1"/>
    <s v="SEWER"/>
    <n v="1"/>
    <n v="1"/>
    <n v="8400"/>
    <s v="YES"/>
    <n v="0"/>
    <s v="61-1117"/>
    <s v="Public Water,Public Sewer"/>
    <s v="SEWER"/>
    <s v="SEWER"/>
    <n v="8400"/>
    <m/>
    <m/>
    <n v="0"/>
    <n v="0"/>
    <n v="3"/>
    <n v="1757"/>
    <n v="1.75"/>
    <m/>
    <m/>
    <m/>
    <m/>
    <m/>
    <m/>
    <m/>
    <m/>
    <m/>
    <m/>
    <n v="1"/>
    <n v="1"/>
    <x v="6"/>
    <x v="6"/>
  </r>
  <r>
    <s v="61-1065"/>
    <m/>
    <x v="0"/>
    <s v="205 HIGH ST"/>
    <n v="104"/>
    <s v="PRECOURT CHARLES ERNEST"/>
    <s v="MR30"/>
    <s v="TWO FAMILY"/>
    <s v="61//1065//"/>
    <n v="0.22314000000000001"/>
    <n v="0"/>
    <n v="0"/>
    <n v="1"/>
    <n v="1"/>
    <s v="SEWER"/>
    <n v="1"/>
    <n v="1"/>
    <n v="6200"/>
    <s v="YES"/>
    <n v="0"/>
    <s v="61-1065"/>
    <s v="All Public"/>
    <s v="SEWER"/>
    <s v="SEWER"/>
    <n v="6200"/>
    <m/>
    <m/>
    <n v="0"/>
    <n v="0"/>
    <n v="3"/>
    <n v="2108"/>
    <n v="1.5"/>
    <m/>
    <m/>
    <m/>
    <m/>
    <m/>
    <m/>
    <m/>
    <m/>
    <m/>
    <m/>
    <n v="1"/>
    <n v="1"/>
    <x v="6"/>
    <x v="6"/>
  </r>
  <r>
    <s v="43-1006B"/>
    <m/>
    <x v="0"/>
    <s v="231 SANDWICH RD"/>
    <n v="132"/>
    <s v="MATTHEWS NATHAN"/>
    <s v="MR30"/>
    <s v="RES ACLNUD  MDL-00"/>
    <s v="43//1006/B/"/>
    <n v="0.30669999999999997"/>
    <n v="0"/>
    <n v="0"/>
    <n v="0"/>
    <n v="0"/>
    <m/>
    <n v="0"/>
    <n v="0"/>
    <n v="0"/>
    <s v="YES"/>
    <n v="0"/>
    <s v="43-1006B"/>
    <s v="Public Water,Septic"/>
    <s v="SEPTIC"/>
    <m/>
    <n v="0"/>
    <m/>
    <m/>
    <n v="0"/>
    <n v="0"/>
    <n v="0"/>
    <n v="0"/>
    <n v="0"/>
    <m/>
    <m/>
    <m/>
    <m/>
    <m/>
    <m/>
    <m/>
    <m/>
    <m/>
    <m/>
    <n v="1"/>
    <n v="1"/>
    <x v="6"/>
    <x v="6"/>
  </r>
  <r>
    <s v="43-1014"/>
    <m/>
    <x v="0"/>
    <s v="245 SANDWICH RD"/>
    <n v="106"/>
    <s v="GOMES ANTONE J JR"/>
    <s v="MR30"/>
    <s v="AC LND IMP  MDL-00"/>
    <s v="43//1014//"/>
    <n v="0.15892999999999999"/>
    <n v="1"/>
    <n v="1"/>
    <n v="1"/>
    <n v="1"/>
    <s v="SEPTIC"/>
    <n v="0"/>
    <n v="1"/>
    <n v="4700"/>
    <s v="YES"/>
    <n v="4700"/>
    <s v="43-1014"/>
    <s v="Public Water,Septic"/>
    <s v="SEPTIC"/>
    <s v="SEPTIC"/>
    <n v="4700"/>
    <m/>
    <m/>
    <n v="1"/>
    <n v="1"/>
    <n v="0"/>
    <n v="0"/>
    <n v="0"/>
    <m/>
    <m/>
    <m/>
    <m/>
    <m/>
    <m/>
    <m/>
    <m/>
    <m/>
    <m/>
    <n v="1"/>
    <n v="1"/>
    <x v="6"/>
    <x v="6"/>
  </r>
  <r>
    <s v="134-1034"/>
    <m/>
    <x v="0"/>
    <s v="10 JOHNSON ST"/>
    <n v="131"/>
    <s v="GOMES MANUEL J"/>
    <s v="MR30"/>
    <s v="RES ACLNPO  MDL-00"/>
    <s v="134//1034//"/>
    <n v="0.37430999999999998"/>
    <n v="0"/>
    <n v="0"/>
    <n v="0"/>
    <n v="0"/>
    <m/>
    <n v="0"/>
    <n v="0"/>
    <n v="0"/>
    <s v="YES"/>
    <n v="0"/>
    <s v="134-1034"/>
    <s v="Public Water,Septic"/>
    <s v="SEPTIC"/>
    <m/>
    <n v="0"/>
    <m/>
    <m/>
    <n v="0"/>
    <n v="0"/>
    <n v="0"/>
    <n v="0"/>
    <n v="0"/>
    <m/>
    <m/>
    <m/>
    <m/>
    <m/>
    <m/>
    <m/>
    <m/>
    <m/>
    <m/>
    <n v="1"/>
    <n v="1"/>
    <x v="6"/>
    <x v="6"/>
  </r>
  <r>
    <s v="LAND_NOPARC"/>
    <m/>
    <x v="0"/>
    <m/>
    <n v="0"/>
    <m/>
    <m/>
    <m/>
    <m/>
    <n v="0.71081000000000005"/>
    <n v="0"/>
    <n v="0"/>
    <n v="0"/>
    <n v="0"/>
    <m/>
    <n v="0"/>
    <n v="0"/>
    <n v="0"/>
    <s v="NO"/>
    <n v="0"/>
    <m/>
    <m/>
    <m/>
    <m/>
    <n v="0"/>
    <m/>
    <m/>
    <n v="0"/>
    <n v="0"/>
    <n v="0"/>
    <n v="0"/>
    <n v="0"/>
    <m/>
    <m/>
    <m/>
    <m/>
    <m/>
    <m/>
    <m/>
    <m/>
    <m/>
    <m/>
    <n v="0"/>
    <n v="1"/>
    <x v="6"/>
    <x v="6"/>
  </r>
  <r>
    <s v="61-1116"/>
    <m/>
    <x v="0"/>
    <s v="20 HIGHLAND TER"/>
    <n v="101"/>
    <s v="PETERSON JAMES H"/>
    <s v="MR30"/>
    <s v="ONE FAMILY"/>
    <s v="61//1116//"/>
    <n v="0.12981000000000001"/>
    <n v="0"/>
    <n v="0"/>
    <n v="1"/>
    <n v="1"/>
    <s v="SEWER"/>
    <n v="1"/>
    <n v="1"/>
    <n v="9700"/>
    <s v="YES"/>
    <n v="0"/>
    <s v="61-1116"/>
    <s v="All Public"/>
    <s v="SEWER"/>
    <s v="SEWER"/>
    <n v="9700"/>
    <m/>
    <m/>
    <n v="0"/>
    <n v="0"/>
    <n v="2"/>
    <n v="860"/>
    <n v="1"/>
    <m/>
    <m/>
    <m/>
    <m/>
    <m/>
    <m/>
    <m/>
    <m/>
    <m/>
    <m/>
    <n v="1"/>
    <n v="1"/>
    <x v="6"/>
    <x v="6"/>
  </r>
  <r>
    <s v="133-125"/>
    <m/>
    <x v="0"/>
    <s v="160 SANDWICH RD"/>
    <n v="132"/>
    <s v="SYLVESTER ROBERT J"/>
    <s v="MR30"/>
    <s v="RES ACLNUD  MDL-00"/>
    <s v="133//125//"/>
    <n v="8.3900000000000002E-2"/>
    <n v="0"/>
    <n v="0"/>
    <n v="0"/>
    <n v="0"/>
    <m/>
    <n v="0"/>
    <n v="0"/>
    <n v="0"/>
    <s v="YES"/>
    <n v="0"/>
    <s v="133-125"/>
    <s v="Public Water,Septic"/>
    <s v="SEPTIC"/>
    <m/>
    <n v="0"/>
    <m/>
    <m/>
    <n v="0"/>
    <n v="0"/>
    <n v="0"/>
    <n v="0"/>
    <n v="0"/>
    <m/>
    <m/>
    <m/>
    <m/>
    <m/>
    <m/>
    <m/>
    <m/>
    <m/>
    <m/>
    <n v="1"/>
    <n v="1"/>
    <x v="6"/>
    <x v="6"/>
  </r>
  <r>
    <s v="43-1007"/>
    <m/>
    <x v="0"/>
    <s v="231 SANDWICH RD"/>
    <n v="101"/>
    <s v="MATTHEWS NATHAN"/>
    <s v="MR30"/>
    <s v="ONE FAMILY"/>
    <s v="43//1007//"/>
    <n v="0.25670999999999999"/>
    <n v="1"/>
    <n v="1"/>
    <n v="1"/>
    <n v="1"/>
    <s v="SEPTIC"/>
    <n v="0"/>
    <n v="1"/>
    <n v="1800"/>
    <s v="YES"/>
    <n v="1800"/>
    <s v="43-1007"/>
    <s v="Public Water,Gas,Septic"/>
    <s v="SEPTIC"/>
    <s v="SEPTIC"/>
    <n v="1800"/>
    <m/>
    <m/>
    <n v="1"/>
    <n v="1"/>
    <n v="3"/>
    <n v="1176"/>
    <n v="1.5"/>
    <m/>
    <m/>
    <m/>
    <m/>
    <m/>
    <m/>
    <m/>
    <m/>
    <m/>
    <m/>
    <n v="1"/>
    <n v="1"/>
    <x v="6"/>
    <x v="6"/>
  </r>
  <r>
    <s v="43-W18"/>
    <m/>
    <x v="0"/>
    <s v="7 LINWOOD AVE"/>
    <n v="101"/>
    <s v="WILLIAMS EDDISON"/>
    <s v="MR30"/>
    <s v="ONE FAMILY"/>
    <s v="43//W18//"/>
    <n v="0.10656"/>
    <n v="1"/>
    <n v="1"/>
    <n v="1"/>
    <n v="1"/>
    <s v="SEPTIC"/>
    <n v="0"/>
    <n v="1"/>
    <n v="4500"/>
    <s v="YES"/>
    <n v="4500"/>
    <s v="43-W18"/>
    <s v="Public Water,Septic"/>
    <s v="SEPTIC"/>
    <s v="SEPTIC"/>
    <n v="4500"/>
    <m/>
    <m/>
    <n v="1"/>
    <n v="1"/>
    <n v="2"/>
    <n v="680"/>
    <n v="1"/>
    <m/>
    <m/>
    <m/>
    <m/>
    <m/>
    <m/>
    <m/>
    <m/>
    <m/>
    <m/>
    <n v="1"/>
    <n v="1"/>
    <x v="6"/>
    <x v="6"/>
  </r>
  <r>
    <s v="129-1076"/>
    <m/>
    <x v="0"/>
    <s v="2854 CRAN HWY"/>
    <n v="340"/>
    <s v="CHURCHILL JOHN L JR"/>
    <s v="SC"/>
    <s v="OFFICE BLD  MDL-01"/>
    <s v="129//1076//"/>
    <n v="0.64354"/>
    <n v="1"/>
    <n v="1"/>
    <n v="1"/>
    <n v="1"/>
    <s v="SEPTIC"/>
    <n v="0"/>
    <n v="1"/>
    <n v="3600"/>
    <s v="YES"/>
    <n v="3600"/>
    <s v="129-1076"/>
    <m/>
    <m/>
    <s v="SEPTIC"/>
    <n v="3600"/>
    <m/>
    <m/>
    <n v="1"/>
    <n v="1"/>
    <n v="3"/>
    <n v="1591"/>
    <n v="1.75"/>
    <m/>
    <m/>
    <m/>
    <m/>
    <m/>
    <m/>
    <m/>
    <m/>
    <m/>
    <m/>
    <n v="1"/>
    <n v="1"/>
    <x v="6"/>
    <x v="6"/>
  </r>
  <r>
    <s v="61-1103"/>
    <m/>
    <x v="0"/>
    <s v="212 HIGH ST"/>
    <n v="101"/>
    <s v="JUDD FRANCIS H III"/>
    <s v="MR30"/>
    <s v="ONE FAMILY"/>
    <s v="61//1103//"/>
    <n v="0.50080000000000002"/>
    <n v="0"/>
    <n v="0"/>
    <n v="1"/>
    <n v="1"/>
    <s v="SEWER"/>
    <n v="1"/>
    <n v="1"/>
    <n v="20500"/>
    <s v="YES"/>
    <n v="0"/>
    <s v="61-1103"/>
    <s v="Public Water,Public Sewer"/>
    <s v="SEWER"/>
    <s v="SEWER"/>
    <n v="20500"/>
    <m/>
    <m/>
    <n v="0"/>
    <n v="0"/>
    <n v="4"/>
    <n v="1995"/>
    <n v="2"/>
    <m/>
    <m/>
    <m/>
    <m/>
    <m/>
    <m/>
    <m/>
    <m/>
    <m/>
    <m/>
    <n v="1"/>
    <n v="1"/>
    <x v="6"/>
    <x v="6"/>
  </r>
  <r>
    <s v="61-1110"/>
    <m/>
    <x v="0"/>
    <s v="14 HIGHLAND TER"/>
    <n v="101"/>
    <s v="MORRIS MARIANNE"/>
    <s v="MR30"/>
    <s v="ONE FAMILY"/>
    <s v="61//1110//"/>
    <n v="0.12436"/>
    <n v="0"/>
    <n v="0"/>
    <n v="1"/>
    <n v="1"/>
    <s v="SEWER"/>
    <n v="1"/>
    <n v="1"/>
    <n v="8400"/>
    <s v="YES"/>
    <n v="0"/>
    <s v="61-1110"/>
    <s v="All Public"/>
    <s v="SEWER"/>
    <s v="SEWER"/>
    <n v="8400"/>
    <m/>
    <m/>
    <n v="0"/>
    <n v="0"/>
    <n v="3"/>
    <n v="1437"/>
    <n v="1.9"/>
    <m/>
    <m/>
    <m/>
    <m/>
    <m/>
    <m/>
    <m/>
    <m/>
    <m/>
    <m/>
    <n v="1"/>
    <n v="1"/>
    <x v="6"/>
    <x v="6"/>
  </r>
  <r>
    <s v="129-1147"/>
    <m/>
    <x v="0"/>
    <s v="251 SANDWICH RD"/>
    <n v="101"/>
    <s v="PIKE LUCAS W"/>
    <s v="SC"/>
    <s v="ONE FAMILY"/>
    <s v="129//1147//"/>
    <n v="0.44017000000000001"/>
    <n v="1"/>
    <n v="1"/>
    <n v="1"/>
    <n v="1"/>
    <s v="SEPTIC"/>
    <n v="0"/>
    <n v="1"/>
    <n v="16100"/>
    <s v="YES"/>
    <n v="16100"/>
    <s v="129-1147"/>
    <s v="Public Water,Septic"/>
    <s v="SEPTIC"/>
    <s v="SEPTIC"/>
    <n v="16100"/>
    <m/>
    <m/>
    <n v="1"/>
    <n v="1"/>
    <n v="3"/>
    <n v="958"/>
    <n v="1"/>
    <m/>
    <m/>
    <m/>
    <m/>
    <m/>
    <m/>
    <m/>
    <m/>
    <m/>
    <m/>
    <n v="1"/>
    <n v="1"/>
    <x v="6"/>
    <x v="6"/>
  </r>
  <r>
    <s v="61-1067"/>
    <m/>
    <x v="0"/>
    <s v="408 MAIN ST"/>
    <n v="104"/>
    <s v="KELLY BERNADETTE M"/>
    <s v="MR30"/>
    <s v="TWO FAMILY"/>
    <s v="61//1067//"/>
    <n v="0.21482000000000001"/>
    <n v="0"/>
    <n v="0"/>
    <n v="1"/>
    <n v="1"/>
    <s v="SEWER"/>
    <n v="1"/>
    <n v="1"/>
    <n v="26300"/>
    <s v="YES"/>
    <n v="0"/>
    <s v="61-1067"/>
    <s v="All Public"/>
    <s v="SEWER"/>
    <s v="SEWER"/>
    <n v="26300"/>
    <m/>
    <m/>
    <n v="0"/>
    <n v="0"/>
    <n v="6"/>
    <n v="2386"/>
    <n v="2"/>
    <m/>
    <m/>
    <m/>
    <m/>
    <m/>
    <m/>
    <m/>
    <m/>
    <m/>
    <m/>
    <n v="1"/>
    <n v="1"/>
    <x v="6"/>
    <x v="6"/>
  </r>
  <r>
    <s v="43-1005"/>
    <m/>
    <x v="0"/>
    <s v="229 SANDWICH RD"/>
    <n v="101"/>
    <s v="GOMES MARGARET N"/>
    <s v="MR30"/>
    <s v="ONE FAMILY"/>
    <s v="43//1005//"/>
    <n v="0.54074"/>
    <n v="1"/>
    <n v="1"/>
    <n v="1"/>
    <n v="1"/>
    <s v="SEPTIC"/>
    <n v="0"/>
    <n v="1"/>
    <n v="7400"/>
    <s v="YES"/>
    <n v="7400"/>
    <s v="43-1005"/>
    <s v="Public Water,Gas,Septic"/>
    <s v="SEPTIC"/>
    <s v="SEPTIC"/>
    <n v="7400"/>
    <m/>
    <m/>
    <n v="1"/>
    <n v="1"/>
    <n v="3"/>
    <n v="1280"/>
    <n v="1"/>
    <m/>
    <m/>
    <m/>
    <m/>
    <m/>
    <m/>
    <m/>
    <m/>
    <m/>
    <m/>
    <n v="1"/>
    <n v="1"/>
    <x v="6"/>
    <x v="6"/>
  </r>
  <r>
    <s v="LAND_NOPARC"/>
    <m/>
    <x v="0"/>
    <m/>
    <n v="0"/>
    <m/>
    <m/>
    <m/>
    <m/>
    <n v="3.3400000000000001E-3"/>
    <n v="0"/>
    <n v="0"/>
    <n v="0"/>
    <n v="0"/>
    <m/>
    <n v="0"/>
    <n v="0"/>
    <n v="0"/>
    <s v="NO"/>
    <n v="0"/>
    <m/>
    <m/>
    <m/>
    <m/>
    <n v="0"/>
    <m/>
    <m/>
    <n v="0"/>
    <n v="0"/>
    <n v="0"/>
    <n v="0"/>
    <n v="0"/>
    <m/>
    <m/>
    <m/>
    <m/>
    <m/>
    <m/>
    <m/>
    <m/>
    <m/>
    <m/>
    <n v="0"/>
    <n v="1"/>
    <x v="6"/>
    <x v="6"/>
  </r>
  <r>
    <s v="61-1190B"/>
    <m/>
    <x v="0"/>
    <s v="59 GIBBS AVE"/>
    <n v="101"/>
    <s v="PIERCE MARK WILLIAM"/>
    <s v="MR30"/>
    <s v="ONE FAMILY"/>
    <s v="61//1190/B/"/>
    <n v="0.55100000000000005"/>
    <n v="0"/>
    <n v="0"/>
    <n v="1"/>
    <n v="1"/>
    <s v="SEWER"/>
    <n v="1"/>
    <n v="1"/>
    <n v="4200"/>
    <s v="YES"/>
    <n v="0"/>
    <s v="61-1190B"/>
    <s v="Public Water,Septic"/>
    <s v="SEPTIC"/>
    <s v="SEWER"/>
    <n v="4200"/>
    <m/>
    <m/>
    <n v="0"/>
    <n v="0"/>
    <n v="3"/>
    <n v="952"/>
    <n v="2"/>
    <m/>
    <m/>
    <m/>
    <m/>
    <m/>
    <m/>
    <m/>
    <m/>
    <m/>
    <m/>
    <n v="1"/>
    <n v="1"/>
    <x v="4"/>
    <x v="4"/>
  </r>
  <r>
    <s v="61-1109"/>
    <m/>
    <x v="0"/>
    <s v="12 HIGHLAND TER"/>
    <n v="101"/>
    <s v="HOLWAY JOAN M"/>
    <s v="MR30"/>
    <s v="ONE FAMILY"/>
    <s v="61//1109//"/>
    <n v="0.12402000000000001"/>
    <n v="0"/>
    <n v="0"/>
    <n v="1"/>
    <n v="1"/>
    <s v="SEWER"/>
    <n v="1"/>
    <n v="1"/>
    <n v="3300"/>
    <s v="YES"/>
    <n v="0"/>
    <s v="61-1109"/>
    <s v="Public Water,Public Sewer"/>
    <s v="SEWER"/>
    <s v="SEWER"/>
    <n v="3300"/>
    <m/>
    <m/>
    <n v="0"/>
    <n v="0"/>
    <n v="3"/>
    <n v="1279"/>
    <n v="1.9"/>
    <m/>
    <m/>
    <m/>
    <m/>
    <m/>
    <m/>
    <m/>
    <m/>
    <m/>
    <m/>
    <n v="1"/>
    <n v="1"/>
    <x v="6"/>
    <x v="6"/>
  </r>
  <r>
    <s v="83-12P"/>
    <m/>
    <x v="0"/>
    <s v="12 DINAH'S WAY"/>
    <n v="101"/>
    <s v="HAMBLETT GLENN J"/>
    <s v="MR30"/>
    <s v="ONE FAMILY"/>
    <s v="83//12/P/"/>
    <n v="0.71389000000000002"/>
    <n v="1"/>
    <n v="1"/>
    <n v="1"/>
    <n v="1"/>
    <s v="SEPTIC"/>
    <n v="0"/>
    <n v="1"/>
    <n v="20200"/>
    <s v="YES"/>
    <n v="20200"/>
    <s v="83-12P"/>
    <s v="Public Water,Septic"/>
    <s v="SEPTIC"/>
    <s v="SEPTIC"/>
    <n v="20200"/>
    <m/>
    <m/>
    <n v="1"/>
    <n v="1"/>
    <n v="4"/>
    <n v="1924"/>
    <n v="2"/>
    <m/>
    <m/>
    <m/>
    <m/>
    <m/>
    <m/>
    <m/>
    <m/>
    <m/>
    <m/>
    <n v="1"/>
    <n v="1"/>
    <x v="4"/>
    <x v="4"/>
  </r>
  <r>
    <s v="61-1064"/>
    <m/>
    <x v="0"/>
    <s v="412 MAIN ST"/>
    <n v="111"/>
    <s v="D &amp; D REALTY PARTNERS LLC"/>
    <s v="MR30"/>
    <s v="APT 4-8  MDL-03"/>
    <s v="61//1064//"/>
    <n v="0.26106000000000001"/>
    <n v="0"/>
    <n v="0"/>
    <n v="1"/>
    <n v="1"/>
    <s v="SEWER"/>
    <n v="1"/>
    <n v="1"/>
    <n v="30100"/>
    <s v="YES"/>
    <n v="0"/>
    <s v="61-1064"/>
    <s v="All Public"/>
    <s v="SEWER"/>
    <s v="SEWER"/>
    <n v="30100"/>
    <m/>
    <m/>
    <n v="0"/>
    <n v="0"/>
    <n v="9"/>
    <n v="3828"/>
    <n v="2.2999999999999998"/>
    <m/>
    <m/>
    <m/>
    <m/>
    <m/>
    <m/>
    <m/>
    <m/>
    <m/>
    <m/>
    <n v="1"/>
    <n v="1"/>
    <x v="6"/>
    <x v="6"/>
  </r>
  <r>
    <s v="43-W10"/>
    <m/>
    <x v="0"/>
    <s v="22 LADD AVE"/>
    <n v="903"/>
    <s v="TOWN OF WAREHAM"/>
    <s v="MR30"/>
    <s v="MUNICIPAL  MDL-00"/>
    <s v="43//W10//"/>
    <n v="0.32895000000000002"/>
    <n v="0"/>
    <n v="0"/>
    <n v="0"/>
    <n v="0"/>
    <m/>
    <n v="0"/>
    <n v="0"/>
    <n v="0"/>
    <s v="NO_W1"/>
    <n v="0"/>
    <s v="43-W10"/>
    <s v="Public Water,Septic"/>
    <s v="SEPTIC"/>
    <m/>
    <n v="0"/>
    <m/>
    <m/>
    <n v="0"/>
    <n v="0"/>
    <n v="0"/>
    <n v="0"/>
    <n v="0"/>
    <m/>
    <m/>
    <m/>
    <m/>
    <m/>
    <m/>
    <m/>
    <m/>
    <m/>
    <m/>
    <n v="3"/>
    <n v="1"/>
    <x v="6"/>
    <x v="6"/>
  </r>
  <r>
    <s v="129-1148C"/>
    <m/>
    <x v="0"/>
    <s v="2843 CRAN HWY"/>
    <n v="924"/>
    <s v="COMMONWEALTH OF MASS"/>
    <s v="SC"/>
    <s v="MASS X-WAY  MDL-00"/>
    <s v="129//1148/C/"/>
    <n v="0.25074000000000002"/>
    <n v="0"/>
    <n v="0"/>
    <n v="0"/>
    <n v="0"/>
    <m/>
    <n v="0"/>
    <n v="0"/>
    <n v="0"/>
    <s v="YES"/>
    <n v="0"/>
    <s v="129-1148C"/>
    <m/>
    <m/>
    <m/>
    <n v="0"/>
    <m/>
    <m/>
    <n v="0"/>
    <n v="0"/>
    <n v="0"/>
    <n v="0"/>
    <n v="0"/>
    <m/>
    <m/>
    <m/>
    <m/>
    <m/>
    <m/>
    <m/>
    <m/>
    <m/>
    <m/>
    <n v="1"/>
    <n v="1"/>
    <x v="6"/>
    <x v="6"/>
  </r>
  <r>
    <s v="43-1012"/>
    <m/>
    <x v="0"/>
    <s v="243 SANDWICH RD"/>
    <n v="101"/>
    <s v="GOMES ANTONE J JR"/>
    <s v="MR30"/>
    <s v="ONE FAMILY"/>
    <s v="43//1012//"/>
    <n v="9.5009999999999997E-2"/>
    <n v="1"/>
    <n v="1"/>
    <n v="1"/>
    <n v="1"/>
    <s v="SEPTIC"/>
    <n v="0"/>
    <n v="0"/>
    <n v="0"/>
    <s v="YES"/>
    <n v="0"/>
    <s v="43-1012"/>
    <s v="Public Water,Gas,Septic"/>
    <s v="SEPTIC"/>
    <s v="SEPTIC"/>
    <n v="0"/>
    <m/>
    <m/>
    <n v="1"/>
    <n v="1"/>
    <n v="2"/>
    <n v="928"/>
    <n v="1"/>
    <m/>
    <m/>
    <m/>
    <m/>
    <m/>
    <m/>
    <m/>
    <m/>
    <m/>
    <m/>
    <n v="1"/>
    <n v="1"/>
    <x v="6"/>
    <x v="6"/>
  </r>
  <r>
    <s v="132A-23"/>
    <m/>
    <x v="0"/>
    <s v="64 MAYFLOWER RIDGE DR"/>
    <n v="101"/>
    <s v="DANGORA KENDRA"/>
    <s v="MR30"/>
    <s v="ONE FAMILY"/>
    <s v="132/A/23//"/>
    <n v="0.46601999999999999"/>
    <n v="1"/>
    <n v="1"/>
    <n v="1"/>
    <n v="1"/>
    <s v="SEPTIC"/>
    <n v="0"/>
    <n v="1"/>
    <n v="7600"/>
    <s v="YES"/>
    <n v="7600"/>
    <s v="132A-23"/>
    <s v="Public Water,Septic"/>
    <s v="SEPTIC"/>
    <s v="SEPTIC"/>
    <n v="7600"/>
    <m/>
    <m/>
    <n v="1"/>
    <n v="1"/>
    <n v="1"/>
    <n v="907"/>
    <n v="1"/>
    <m/>
    <m/>
    <m/>
    <m/>
    <m/>
    <m/>
    <m/>
    <m/>
    <m/>
    <m/>
    <n v="2"/>
    <n v="1"/>
    <x v="6"/>
    <x v="6"/>
  </r>
  <r>
    <s v="43-SR4"/>
    <m/>
    <x v="0"/>
    <s v="249 SANDWICH RD"/>
    <n v="132"/>
    <s v="BLANCHETTE RICHARD"/>
    <s v="MR30"/>
    <s v="RES ACLNUD  MDL-00"/>
    <s v="43//SR4//"/>
    <n v="0.29393000000000002"/>
    <n v="0"/>
    <n v="0"/>
    <n v="0"/>
    <n v="0"/>
    <m/>
    <n v="0"/>
    <n v="0"/>
    <n v="0"/>
    <s v="YES"/>
    <n v="0"/>
    <s v="43-SR4"/>
    <s v="Public Water,Septic"/>
    <s v="SEPTIC"/>
    <m/>
    <n v="0"/>
    <m/>
    <m/>
    <n v="0"/>
    <n v="0"/>
    <n v="0"/>
    <n v="0"/>
    <n v="0"/>
    <m/>
    <m/>
    <m/>
    <m/>
    <m/>
    <m/>
    <m/>
    <m/>
    <m/>
    <m/>
    <n v="1"/>
    <n v="1"/>
    <x v="6"/>
    <x v="6"/>
  </r>
  <r>
    <s v="43-W17"/>
    <m/>
    <x v="0"/>
    <s v="15 LADD AVE"/>
    <n v="101"/>
    <s v="WORDEN DAVID J"/>
    <s v="MR30"/>
    <s v="ONE FAMILY"/>
    <s v="43//W17//"/>
    <n v="0.10656"/>
    <n v="1"/>
    <n v="1"/>
    <n v="1"/>
    <n v="1"/>
    <s v="SEPTIC"/>
    <n v="0"/>
    <n v="1"/>
    <n v="1100"/>
    <s v="YES"/>
    <n v="1100"/>
    <s v="43-W17"/>
    <s v="Public Water,Gas,Septic"/>
    <s v="SEPTIC"/>
    <s v="SEPTIC"/>
    <n v="1100"/>
    <m/>
    <m/>
    <n v="1"/>
    <n v="1"/>
    <n v="2"/>
    <n v="672"/>
    <n v="1"/>
    <m/>
    <m/>
    <m/>
    <m/>
    <m/>
    <m/>
    <m/>
    <m/>
    <m/>
    <m/>
    <n v="1"/>
    <n v="1"/>
    <x v="6"/>
    <x v="6"/>
  </r>
  <r>
    <s v="133-126"/>
    <m/>
    <x v="0"/>
    <s v="162 SANDWICH RD"/>
    <n v="132"/>
    <s v="SYLVESTER ROBERT J"/>
    <s v="MR30"/>
    <s v="RES ACLNUD  MDL-00"/>
    <s v="133//126//"/>
    <n v="8.8450000000000001E-2"/>
    <n v="0"/>
    <n v="0"/>
    <n v="0"/>
    <n v="0"/>
    <m/>
    <n v="0"/>
    <n v="0"/>
    <n v="0"/>
    <s v="YES"/>
    <n v="0"/>
    <s v="133-126"/>
    <s v="Public Water,Septic"/>
    <s v="SEPTIC"/>
    <m/>
    <n v="0"/>
    <m/>
    <m/>
    <n v="0"/>
    <n v="0"/>
    <n v="0"/>
    <n v="0"/>
    <n v="0"/>
    <m/>
    <m/>
    <m/>
    <m/>
    <m/>
    <m/>
    <m/>
    <m/>
    <m/>
    <m/>
    <n v="1"/>
    <n v="1"/>
    <x v="6"/>
    <x v="6"/>
  </r>
  <r>
    <s v="83-15"/>
    <m/>
    <x v="0"/>
    <s v="14 DINAH'S WAY"/>
    <n v="101"/>
    <s v="CAUBLE STEVEN A"/>
    <s v="MR30"/>
    <s v="ONE FAMILY"/>
    <s v="83//15//"/>
    <n v="0.73875000000000002"/>
    <n v="1"/>
    <n v="1"/>
    <n v="1"/>
    <n v="1"/>
    <s v="SEPTIC"/>
    <n v="0"/>
    <n v="1"/>
    <n v="15500"/>
    <s v="YES"/>
    <n v="15500"/>
    <s v="83-15"/>
    <s v="Public Water,Septic"/>
    <s v="SEPTIC"/>
    <s v="SEPTIC"/>
    <n v="15500"/>
    <m/>
    <m/>
    <n v="1"/>
    <n v="1"/>
    <n v="4"/>
    <n v="2501"/>
    <n v="1.75"/>
    <m/>
    <m/>
    <m/>
    <m/>
    <m/>
    <m/>
    <m/>
    <m/>
    <m/>
    <m/>
    <n v="1"/>
    <n v="1"/>
    <x v="4"/>
    <x v="4"/>
  </r>
  <r>
    <s v="133A-C1"/>
    <m/>
    <x v="0"/>
    <s v="2 SANDPIPER TER"/>
    <n v="903"/>
    <s v="TOWN OF WAREHAM"/>
    <s v="MR30"/>
    <s v="TAX POSS  MDL-00"/>
    <s v="133/A/C1//"/>
    <n v="1.2248699999999999"/>
    <n v="0"/>
    <n v="0"/>
    <n v="0"/>
    <n v="0"/>
    <m/>
    <n v="0"/>
    <n v="0"/>
    <n v="0"/>
    <s v="YES"/>
    <n v="0"/>
    <s v="133A-C1"/>
    <s v="Public Water,Septic"/>
    <s v="SEPTIC"/>
    <m/>
    <n v="0"/>
    <m/>
    <m/>
    <n v="0"/>
    <n v="0"/>
    <n v="0"/>
    <n v="0"/>
    <n v="0"/>
    <m/>
    <m/>
    <m/>
    <m/>
    <m/>
    <m/>
    <m/>
    <m/>
    <m/>
    <m/>
    <n v="1"/>
    <n v="1"/>
    <x v="6"/>
    <x v="6"/>
  </r>
  <r>
    <s v="129-1146"/>
    <m/>
    <x v="0"/>
    <s v="249 SANDWICH RD"/>
    <n v="101"/>
    <s v="RAND LINDA A"/>
    <s v="SC"/>
    <s v="ONE FAMILY"/>
    <s v="129//1146//"/>
    <n v="0.17348"/>
    <n v="1"/>
    <n v="1"/>
    <n v="1"/>
    <n v="1"/>
    <s v="SEPTIC"/>
    <n v="0"/>
    <n v="1"/>
    <n v="4500"/>
    <s v="YES"/>
    <n v="4500"/>
    <s v="129-1146"/>
    <s v="Public Water,Septic"/>
    <s v="SEPTIC"/>
    <s v="SEPTIC"/>
    <n v="4500"/>
    <m/>
    <m/>
    <n v="1"/>
    <n v="1"/>
    <n v="2"/>
    <n v="1187"/>
    <n v="1.5"/>
    <m/>
    <m/>
    <m/>
    <m/>
    <m/>
    <m/>
    <m/>
    <m/>
    <m/>
    <m/>
    <n v="1"/>
    <n v="1"/>
    <x v="6"/>
    <x v="6"/>
  </r>
  <r>
    <s v="43-R4"/>
    <m/>
    <x v="0"/>
    <s v="225 SANDWICH RD"/>
    <n v="101"/>
    <s v="PIRES ANTHONY D"/>
    <s v="MR30"/>
    <s v="ONE FAMILY"/>
    <s v="43//R4//"/>
    <n v="0.31779000000000002"/>
    <n v="1"/>
    <n v="1"/>
    <n v="1"/>
    <n v="1"/>
    <s v="SEPTIC"/>
    <n v="0"/>
    <n v="1"/>
    <n v="6800"/>
    <s v="YES"/>
    <n v="6800"/>
    <s v="43-R4"/>
    <s v="Public Water,Septic"/>
    <s v="SEPTIC"/>
    <s v="SEPTIC"/>
    <n v="6800"/>
    <m/>
    <m/>
    <n v="1"/>
    <n v="1"/>
    <n v="4"/>
    <n v="1552"/>
    <n v="2"/>
    <m/>
    <m/>
    <m/>
    <m/>
    <m/>
    <m/>
    <m/>
    <m/>
    <m/>
    <m/>
    <n v="1"/>
    <n v="1"/>
    <x v="6"/>
    <x v="6"/>
  </r>
  <r>
    <s v="83-16"/>
    <m/>
    <x v="0"/>
    <s v="16 DINAH'S WAY"/>
    <n v="101"/>
    <s v="ELLIS PAUL L"/>
    <s v="MR30"/>
    <s v="ONE FAMILY"/>
    <s v="83//16//"/>
    <n v="0.78556999999999999"/>
    <n v="1"/>
    <n v="1"/>
    <n v="1"/>
    <n v="1"/>
    <s v="SEPTIC"/>
    <n v="0"/>
    <n v="1"/>
    <n v="4200"/>
    <s v="YES"/>
    <n v="4200"/>
    <s v="83-16"/>
    <s v="Public Water,Septic"/>
    <s v="SEPTIC"/>
    <s v="SEPTIC"/>
    <n v="4200"/>
    <m/>
    <m/>
    <n v="1"/>
    <n v="1"/>
    <n v="4"/>
    <n v="1896"/>
    <n v="2"/>
    <m/>
    <m/>
    <m/>
    <m/>
    <m/>
    <m/>
    <m/>
    <m/>
    <m/>
    <m/>
    <n v="1"/>
    <n v="1"/>
    <x v="4"/>
    <x v="4"/>
  </r>
  <r>
    <s v="61-1190A"/>
    <m/>
    <x v="0"/>
    <s v="59 GIBBS AVE"/>
    <n v="104"/>
    <s v="FONDULIS GEORGE T"/>
    <s v="MR30"/>
    <s v="TWO FAMILY"/>
    <s v="61//1190/A/"/>
    <n v="0.51434000000000002"/>
    <n v="0"/>
    <n v="0"/>
    <n v="1"/>
    <n v="1"/>
    <s v="SEWER"/>
    <n v="1"/>
    <n v="1"/>
    <n v="20800"/>
    <s v="YES"/>
    <n v="0"/>
    <s v="61-1190A"/>
    <s v="All Public"/>
    <s v="SEWER"/>
    <s v="SEWER"/>
    <n v="20800"/>
    <m/>
    <m/>
    <n v="0"/>
    <n v="0"/>
    <n v="4"/>
    <n v="2129"/>
    <n v="2"/>
    <m/>
    <m/>
    <m/>
    <m/>
    <m/>
    <m/>
    <m/>
    <m/>
    <m/>
    <m/>
    <n v="1"/>
    <n v="1"/>
    <x v="4"/>
    <x v="4"/>
  </r>
  <r>
    <s v="133-132"/>
    <m/>
    <x v="0"/>
    <s v="158 SANDWICH RD"/>
    <n v="132"/>
    <s v="SANTIAGO EILEEN P &amp; BRUCE A"/>
    <s v="MR30"/>
    <s v="RES ACLNUD  MDL-00"/>
    <s v="133//132//"/>
    <n v="9.2910000000000006E-2"/>
    <n v="0"/>
    <n v="0"/>
    <n v="0"/>
    <n v="0"/>
    <m/>
    <n v="0"/>
    <n v="0"/>
    <n v="0"/>
    <s v="YES"/>
    <n v="0"/>
    <s v="133-132"/>
    <s v="Public Water,Septic"/>
    <s v="SEPTIC"/>
    <m/>
    <n v="0"/>
    <m/>
    <m/>
    <n v="0"/>
    <n v="0"/>
    <n v="0"/>
    <n v="0"/>
    <n v="0"/>
    <m/>
    <m/>
    <m/>
    <m/>
    <m/>
    <m/>
    <m/>
    <m/>
    <m/>
    <m/>
    <n v="1"/>
    <n v="1"/>
    <x v="6"/>
    <x v="6"/>
  </r>
  <r>
    <s v="134-1094"/>
    <m/>
    <x v="0"/>
    <s v="0 JOHNSON ST"/>
    <n v="132"/>
    <s v="GOMES MANUEL J"/>
    <s v="MR30"/>
    <s v="RES ACLNUD  MDL-00"/>
    <s v="134//1094//"/>
    <n v="8.9010000000000006E-2"/>
    <n v="0"/>
    <n v="0"/>
    <n v="0"/>
    <n v="0"/>
    <m/>
    <n v="0"/>
    <n v="0"/>
    <n v="0"/>
    <s v="YES"/>
    <n v="0"/>
    <s v="134-1094"/>
    <s v="Public Water,Septic"/>
    <s v="SEPTIC"/>
    <m/>
    <n v="0"/>
    <m/>
    <m/>
    <n v="0"/>
    <n v="0"/>
    <n v="0"/>
    <n v="0"/>
    <n v="0"/>
    <m/>
    <m/>
    <m/>
    <m/>
    <m/>
    <m/>
    <m/>
    <m/>
    <m/>
    <m/>
    <n v="0"/>
    <n v="1"/>
    <x v="6"/>
    <x v="6"/>
  </r>
  <r>
    <s v="132-1072"/>
    <m/>
    <x v="0"/>
    <s v="55 MAYFLOWER RIDGE DR"/>
    <n v="101"/>
    <s v="YELLICK LORRAINE K"/>
    <s v="MR30"/>
    <s v="ONE FAMILY"/>
    <s v="132//1072//"/>
    <n v="1.4991300000000001"/>
    <n v="1"/>
    <n v="1"/>
    <n v="1"/>
    <n v="1"/>
    <s v="SEPTIC"/>
    <n v="0"/>
    <n v="1"/>
    <n v="2000"/>
    <s v="YES"/>
    <n v="2000"/>
    <s v="132-1072"/>
    <s v="Public Water,Septic"/>
    <s v="SEPTIC"/>
    <s v="SEPTIC"/>
    <n v="2000"/>
    <m/>
    <m/>
    <n v="1"/>
    <n v="1"/>
    <n v="2"/>
    <n v="1725"/>
    <n v="1"/>
    <m/>
    <m/>
    <m/>
    <m/>
    <m/>
    <m/>
    <m/>
    <m/>
    <m/>
    <m/>
    <n v="2"/>
    <n v="1"/>
    <x v="6"/>
    <x v="6"/>
  </r>
  <r>
    <s v="61-1062"/>
    <m/>
    <x v="0"/>
    <s v="211 HIGH ST"/>
    <n v="101"/>
    <s v="CINCOTTA MARIA C"/>
    <s v="MR30"/>
    <s v="ONE FAMILY"/>
    <s v="61//1062//"/>
    <n v="0.28786"/>
    <n v="0"/>
    <n v="0"/>
    <n v="1"/>
    <n v="1"/>
    <s v="SEWER"/>
    <n v="1"/>
    <n v="1"/>
    <n v="12400"/>
    <s v="YES"/>
    <n v="0"/>
    <s v="61-1062"/>
    <s v="Public Water,Public Sewer"/>
    <s v="SEWER"/>
    <s v="SEWER"/>
    <n v="12400"/>
    <m/>
    <m/>
    <n v="0"/>
    <n v="0"/>
    <n v="4"/>
    <n v="2525"/>
    <n v="2"/>
    <m/>
    <m/>
    <m/>
    <m/>
    <m/>
    <m/>
    <m/>
    <m/>
    <m/>
    <m/>
    <n v="0"/>
    <n v="1"/>
    <x v="6"/>
    <x v="6"/>
  </r>
  <r>
    <s v="133-127"/>
    <m/>
    <x v="0"/>
    <s v="164 SANDWICH RD"/>
    <n v="101"/>
    <s v="SYLVESTER ROBERT J"/>
    <s v="MR30"/>
    <s v="ONE FAMILY"/>
    <s v="133//127//"/>
    <n v="8.727E-2"/>
    <n v="1"/>
    <n v="1"/>
    <n v="1"/>
    <n v="1"/>
    <s v="SEPTIC"/>
    <n v="0"/>
    <n v="1"/>
    <n v="4400"/>
    <s v="YES"/>
    <n v="4400"/>
    <s v="133-127"/>
    <s v="Public Water,Gas,Septic"/>
    <s v="SEPTIC"/>
    <s v="SEPTIC"/>
    <n v="4400"/>
    <m/>
    <m/>
    <n v="1"/>
    <n v="1"/>
    <n v="3"/>
    <n v="1043"/>
    <n v="1.9"/>
    <m/>
    <m/>
    <m/>
    <m/>
    <m/>
    <m/>
    <m/>
    <m/>
    <m/>
    <m/>
    <n v="1"/>
    <n v="1"/>
    <x v="6"/>
    <x v="6"/>
  </r>
  <r>
    <s v="83-W10"/>
    <m/>
    <x v="0"/>
    <s v="10 DINAH'S WAY"/>
    <n v="101"/>
    <s v="IAMPIETRO MILDRED C"/>
    <s v="MR30"/>
    <s v="ONE FAMILY"/>
    <s v="83//W10//"/>
    <n v="0.12203"/>
    <n v="0"/>
    <n v="0"/>
    <n v="0"/>
    <n v="0"/>
    <m/>
    <n v="0"/>
    <n v="1"/>
    <n v="4200"/>
    <s v="YES"/>
    <n v="0"/>
    <s v="83-W10"/>
    <s v="Public Water,Septic"/>
    <s v="SEPTIC"/>
    <m/>
    <n v="4200"/>
    <m/>
    <m/>
    <n v="0"/>
    <n v="0"/>
    <n v="3"/>
    <n v="1502"/>
    <n v="1"/>
    <m/>
    <m/>
    <m/>
    <m/>
    <m/>
    <m/>
    <m/>
    <m/>
    <m/>
    <m/>
    <n v="1"/>
    <n v="1"/>
    <x v="4"/>
    <x v="4"/>
  </r>
  <r>
    <s v="43-W15"/>
    <m/>
    <x v="0"/>
    <s v="13 LADD AVE"/>
    <n v="101"/>
    <s v="STILLINGS CARL F"/>
    <s v="MR30"/>
    <s v="ONE FAMILY"/>
    <s v="43//W15//"/>
    <n v="0.21634"/>
    <n v="1"/>
    <n v="1"/>
    <n v="1"/>
    <n v="1"/>
    <s v="SEPTIC"/>
    <n v="0"/>
    <n v="1"/>
    <n v="16800"/>
    <s v="NO_W1"/>
    <n v="16800"/>
    <s v="43-W15"/>
    <s v="Public Water,Septic"/>
    <s v="SEPTIC"/>
    <s v="SEPTIC"/>
    <n v="16800"/>
    <m/>
    <m/>
    <n v="1"/>
    <n v="1"/>
    <n v="3"/>
    <n v="1098"/>
    <n v="1"/>
    <m/>
    <m/>
    <m/>
    <m/>
    <m/>
    <m/>
    <m/>
    <m/>
    <m/>
    <m/>
    <n v="2"/>
    <n v="1"/>
    <x v="6"/>
    <x v="6"/>
  </r>
  <r>
    <s v="61-1101"/>
    <m/>
    <x v="0"/>
    <s v="54 GIBBS AVE"/>
    <n v="101"/>
    <s v="MURPHY JAMES B TRUSTEE OF THE"/>
    <s v="MR30"/>
    <s v="ONE FAMILY"/>
    <s v="61//1101//"/>
    <n v="0.59111999999999998"/>
    <n v="0"/>
    <n v="0"/>
    <n v="1"/>
    <n v="1"/>
    <s v="SEWER"/>
    <n v="1"/>
    <n v="1"/>
    <n v="200"/>
    <s v="YES"/>
    <n v="0"/>
    <s v="61-1101"/>
    <s v="All Public"/>
    <s v="SEWER"/>
    <s v="SEWER"/>
    <n v="200"/>
    <m/>
    <m/>
    <n v="0"/>
    <n v="0"/>
    <n v="4"/>
    <n v="2068"/>
    <n v="2"/>
    <m/>
    <m/>
    <m/>
    <m/>
    <m/>
    <m/>
    <m/>
    <m/>
    <m/>
    <m/>
    <n v="1"/>
    <n v="1"/>
    <x v="6"/>
    <x v="6"/>
  </r>
  <r>
    <s v="133A-152"/>
    <m/>
    <x v="0"/>
    <s v="6 SANDPIPER TER"/>
    <n v="101"/>
    <s v="VERTULI MICHAEL"/>
    <s v="MR30"/>
    <s v="ONE FAMILY"/>
    <s v="133/A/152//"/>
    <n v="0.37645000000000001"/>
    <n v="1"/>
    <n v="1"/>
    <n v="1"/>
    <n v="1"/>
    <s v="SEPTIC"/>
    <n v="0"/>
    <n v="1"/>
    <n v="2100"/>
    <s v="YES"/>
    <n v="2100"/>
    <s v="133A-152"/>
    <s v="Public Water,Septic"/>
    <s v="SEPTIC"/>
    <s v="SEPTIC"/>
    <n v="2100"/>
    <m/>
    <m/>
    <n v="1"/>
    <n v="1"/>
    <n v="2"/>
    <n v="880"/>
    <n v="1"/>
    <m/>
    <m/>
    <m/>
    <m/>
    <m/>
    <m/>
    <m/>
    <m/>
    <m/>
    <m/>
    <n v="1"/>
    <n v="1"/>
    <x v="6"/>
    <x v="6"/>
  </r>
  <r>
    <s v="LAND_NOPARC"/>
    <m/>
    <x v="0"/>
    <m/>
    <n v="0"/>
    <m/>
    <m/>
    <m/>
    <m/>
    <n v="8.7550000000000003E-2"/>
    <n v="0"/>
    <n v="0"/>
    <n v="0"/>
    <n v="0"/>
    <m/>
    <n v="0"/>
    <n v="0"/>
    <n v="0"/>
    <s v="NO"/>
    <n v="0"/>
    <m/>
    <m/>
    <m/>
    <m/>
    <n v="0"/>
    <m/>
    <m/>
    <n v="0"/>
    <n v="0"/>
    <n v="0"/>
    <n v="0"/>
    <n v="0"/>
    <m/>
    <m/>
    <m/>
    <m/>
    <m/>
    <m/>
    <m/>
    <m/>
    <m/>
    <m/>
    <n v="0"/>
    <n v="1"/>
    <x v="6"/>
    <x v="6"/>
  </r>
  <r>
    <s v="133A-153"/>
    <m/>
    <x v="0"/>
    <s v="4 SANDPIPER TER"/>
    <n v="101"/>
    <s v="FISHER CLEMENT J"/>
    <s v="MR30"/>
    <s v="ONE FAMILY"/>
    <s v="133/A/153//"/>
    <n v="0.45399"/>
    <n v="1"/>
    <n v="1"/>
    <n v="1"/>
    <n v="1"/>
    <s v="SEPTIC"/>
    <n v="0"/>
    <n v="1"/>
    <n v="4300"/>
    <s v="YES"/>
    <n v="4300"/>
    <s v="133A-153"/>
    <s v="Public Water,Septic"/>
    <s v="SEPTIC"/>
    <s v="SEPTIC"/>
    <n v="4300"/>
    <m/>
    <m/>
    <n v="1"/>
    <n v="1"/>
    <n v="2"/>
    <n v="864"/>
    <n v="1"/>
    <m/>
    <m/>
    <m/>
    <m/>
    <m/>
    <m/>
    <m/>
    <m/>
    <m/>
    <m/>
    <n v="1"/>
    <n v="1"/>
    <x v="6"/>
    <x v="6"/>
  </r>
  <r>
    <s v="43-W8"/>
    <m/>
    <x v="0"/>
    <s v="4 LINWOOD AVE"/>
    <n v="101"/>
    <s v="MORRISON SALLY A"/>
    <s v="MR30"/>
    <s v="ONE FAMILY"/>
    <s v="43//W8//"/>
    <n v="0.23097999999999999"/>
    <n v="1"/>
    <n v="1"/>
    <n v="1"/>
    <n v="1"/>
    <s v="SEPTIC"/>
    <n v="0"/>
    <n v="1"/>
    <n v="4400"/>
    <s v="NO_W1"/>
    <n v="4400"/>
    <s v="43-W8"/>
    <s v="Public Water,Septic"/>
    <s v="SEPTIC"/>
    <s v="SEPTIC"/>
    <n v="4400"/>
    <m/>
    <m/>
    <n v="1"/>
    <n v="1"/>
    <n v="2"/>
    <n v="976"/>
    <n v="1"/>
    <m/>
    <m/>
    <m/>
    <m/>
    <m/>
    <m/>
    <m/>
    <m/>
    <m/>
    <m/>
    <n v="2"/>
    <n v="1"/>
    <x v="6"/>
    <x v="6"/>
  </r>
  <r>
    <s v="43-R5"/>
    <m/>
    <x v="0"/>
    <s v="223 SANDWICH RD"/>
    <n v="101"/>
    <s v="NASCIMENTO RENE JR"/>
    <s v="MR30"/>
    <s v="ONE FAMILY"/>
    <s v="43//R5//"/>
    <n v="0.2452"/>
    <n v="1"/>
    <n v="1"/>
    <n v="1"/>
    <n v="1"/>
    <s v="SEPTIC"/>
    <n v="0"/>
    <n v="1"/>
    <n v="8400"/>
    <s v="YES"/>
    <n v="8400"/>
    <s v="43-R5"/>
    <s v="Public Water,Septic"/>
    <s v="SEPTIC"/>
    <s v="SEPTIC"/>
    <n v="8400"/>
    <m/>
    <m/>
    <n v="1"/>
    <n v="1"/>
    <n v="2"/>
    <n v="1441"/>
    <n v="1"/>
    <m/>
    <m/>
    <m/>
    <m/>
    <m/>
    <m/>
    <m/>
    <m/>
    <m/>
    <m/>
    <n v="1"/>
    <n v="1"/>
    <x v="6"/>
    <x v="6"/>
  </r>
  <r>
    <s v="133-128"/>
    <m/>
    <x v="0"/>
    <s v="166 SANDWICH RD"/>
    <n v="101"/>
    <s v="FISHER DAVID LIFE ESTATE"/>
    <s v="MR30"/>
    <s v="ONE FAMILY"/>
    <s v="133//128//"/>
    <n v="9.3060000000000004E-2"/>
    <n v="1"/>
    <n v="1"/>
    <n v="1"/>
    <n v="1"/>
    <s v="SEPTIC"/>
    <n v="0"/>
    <n v="1"/>
    <n v="8500"/>
    <s v="YES"/>
    <n v="8500"/>
    <s v="133-128"/>
    <s v="Public Water,Gas,Septic"/>
    <s v="SEPTIC"/>
    <s v="SEPTIC"/>
    <n v="8500"/>
    <m/>
    <m/>
    <n v="1"/>
    <n v="1"/>
    <n v="3"/>
    <n v="938"/>
    <n v="1.75"/>
    <m/>
    <m/>
    <m/>
    <m/>
    <m/>
    <m/>
    <m/>
    <m/>
    <m/>
    <m/>
    <n v="1"/>
    <n v="1"/>
    <x v="6"/>
    <x v="6"/>
  </r>
  <r>
    <s v="133-133"/>
    <m/>
    <x v="0"/>
    <s v="158 SANDWICH RD"/>
    <n v="132"/>
    <s v="SYLVESTER ROBERT J"/>
    <s v="MR30"/>
    <s v="RES ACLNUD  MDL-00"/>
    <s v="133//133//"/>
    <n v="0.18071000000000001"/>
    <n v="0"/>
    <n v="0"/>
    <n v="0"/>
    <n v="0"/>
    <m/>
    <n v="0"/>
    <n v="0"/>
    <n v="0"/>
    <s v="YES"/>
    <n v="0"/>
    <s v="133-133"/>
    <s v="Public Water,Septic"/>
    <s v="SEPTIC"/>
    <m/>
    <n v="0"/>
    <m/>
    <m/>
    <n v="0"/>
    <n v="0"/>
    <n v="0"/>
    <n v="0"/>
    <n v="0"/>
    <m/>
    <m/>
    <m/>
    <m/>
    <m/>
    <m/>
    <m/>
    <m/>
    <m/>
    <m/>
    <n v="2"/>
    <n v="1"/>
    <x v="6"/>
    <x v="6"/>
  </r>
  <r>
    <s v="43-W13"/>
    <m/>
    <x v="0"/>
    <s v="7 LADD AVE"/>
    <n v="101"/>
    <s v="AMIRAULT PAUL B &amp; CAROL J TRS"/>
    <s v="MR30"/>
    <s v="ONE FAMILY"/>
    <s v="43//W13//"/>
    <n v="0.62763999999999998"/>
    <n v="1"/>
    <n v="1"/>
    <n v="1"/>
    <n v="1"/>
    <s v="SEPTIC"/>
    <n v="0"/>
    <n v="0"/>
    <n v="0"/>
    <s v="NO_W1"/>
    <n v="0"/>
    <s v="43-W13"/>
    <s v="Public Water,Gas,Septic"/>
    <s v="SEPTIC"/>
    <s v="SEPTIC"/>
    <n v="0"/>
    <m/>
    <m/>
    <n v="1"/>
    <n v="1"/>
    <n v="1"/>
    <n v="1205"/>
    <n v="1.75"/>
    <m/>
    <m/>
    <m/>
    <m/>
    <m/>
    <m/>
    <m/>
    <m/>
    <m/>
    <m/>
    <n v="4"/>
    <n v="1"/>
    <x v="6"/>
    <x v="6"/>
  </r>
  <r>
    <s v="132A-18"/>
    <m/>
    <x v="0"/>
    <s v="94 MAYFLOWER RIDGE DR"/>
    <n v="101"/>
    <s v="LEFORT DAVID H"/>
    <s v="MR30"/>
    <s v="ONE FAMILY"/>
    <s v="132/A/18//"/>
    <n v="1.1121000000000001"/>
    <n v="1"/>
    <n v="1"/>
    <n v="1"/>
    <n v="1"/>
    <s v="SEPTIC"/>
    <n v="0"/>
    <n v="0"/>
    <n v="0"/>
    <s v="YES"/>
    <n v="0"/>
    <s v="132A-18"/>
    <s v="Public Water"/>
    <m/>
    <s v="SEPTIC"/>
    <n v="0"/>
    <m/>
    <m/>
    <n v="1"/>
    <n v="1"/>
    <n v="3"/>
    <n v="1503"/>
    <n v="1.75"/>
    <m/>
    <m/>
    <m/>
    <m/>
    <m/>
    <m/>
    <m/>
    <m/>
    <m/>
    <m/>
    <n v="3"/>
    <n v="1"/>
    <x v="6"/>
    <x v="6"/>
  </r>
  <r>
    <s v="LAND_NOPARC"/>
    <m/>
    <x v="0"/>
    <m/>
    <n v="0"/>
    <m/>
    <m/>
    <m/>
    <m/>
    <n v="0.70703000000000005"/>
    <n v="0"/>
    <n v="0"/>
    <n v="0"/>
    <n v="0"/>
    <m/>
    <n v="0"/>
    <n v="0"/>
    <n v="0"/>
    <s v="NO"/>
    <n v="0"/>
    <m/>
    <m/>
    <m/>
    <m/>
    <n v="0"/>
    <m/>
    <m/>
    <n v="0"/>
    <n v="0"/>
    <n v="0"/>
    <n v="0"/>
    <n v="0"/>
    <m/>
    <m/>
    <m/>
    <m/>
    <m/>
    <m/>
    <m/>
    <m/>
    <m/>
    <m/>
    <n v="0"/>
    <n v="1"/>
    <x v="6"/>
    <x v="6"/>
  </r>
  <r>
    <s v="61-1063"/>
    <m/>
    <x v="0"/>
    <s v="414 MAIN ST"/>
    <n v="105"/>
    <s v="BUZZ BAY HOLDINGS LLC"/>
    <s v="MR30"/>
    <s v="THREE FAM"/>
    <s v="61//1063//"/>
    <n v="0.26677000000000001"/>
    <n v="0"/>
    <n v="0"/>
    <n v="1"/>
    <n v="1"/>
    <s v="SEWER"/>
    <n v="2"/>
    <n v="1"/>
    <n v="13100"/>
    <s v="YES"/>
    <n v="0"/>
    <s v="61-1063"/>
    <s v="All Public"/>
    <s v="SEWER"/>
    <s v="SEWER"/>
    <n v="13100"/>
    <m/>
    <m/>
    <n v="0"/>
    <n v="0"/>
    <n v="4"/>
    <n v="1659"/>
    <n v="1.5"/>
    <m/>
    <m/>
    <m/>
    <m/>
    <m/>
    <m/>
    <m/>
    <m/>
    <m/>
    <m/>
    <n v="1"/>
    <n v="1"/>
    <x v="6"/>
    <x v="6"/>
  </r>
  <r>
    <s v="61-1100"/>
    <m/>
    <x v="0"/>
    <s v="220 HIGH ST  OFF"/>
    <n v="101"/>
    <s v="ZINE DEBRA F"/>
    <s v="MR30"/>
    <s v="ONE FAMILY"/>
    <s v="61//1100//"/>
    <n v="0.31031999999999998"/>
    <n v="0"/>
    <n v="0"/>
    <n v="1"/>
    <n v="1"/>
    <s v="SEWER"/>
    <n v="1"/>
    <n v="1"/>
    <n v="23600"/>
    <s v="YES"/>
    <n v="0"/>
    <s v="61-1100"/>
    <s v="Public Water,Public Sewer"/>
    <s v="SEWER"/>
    <s v="SEWER"/>
    <n v="23600"/>
    <m/>
    <m/>
    <n v="0"/>
    <n v="0"/>
    <n v="3"/>
    <n v="1571"/>
    <n v="1.75"/>
    <m/>
    <m/>
    <m/>
    <m/>
    <m/>
    <m/>
    <m/>
    <m/>
    <m/>
    <m/>
    <n v="1"/>
    <n v="1"/>
    <x v="6"/>
    <x v="6"/>
  </r>
  <r>
    <s v="43-R6"/>
    <m/>
    <x v="0"/>
    <s v="221 SANDWICH RD"/>
    <n v="132"/>
    <s v="NASCIMENTO RENE JR"/>
    <s v="MR30"/>
    <s v="RES ACLNUD  MDL-00"/>
    <s v="43//R6//"/>
    <n v="0.26939999999999997"/>
    <n v="0"/>
    <n v="0"/>
    <n v="0"/>
    <n v="0"/>
    <m/>
    <n v="0"/>
    <n v="0"/>
    <n v="0"/>
    <s v="YES"/>
    <n v="0"/>
    <s v="43-R6"/>
    <s v="Public Water,Septic"/>
    <s v="SEPTIC"/>
    <m/>
    <n v="0"/>
    <m/>
    <m/>
    <n v="0"/>
    <n v="0"/>
    <n v="0"/>
    <n v="0"/>
    <n v="0"/>
    <m/>
    <m/>
    <m/>
    <m/>
    <m/>
    <m/>
    <m/>
    <m/>
    <m/>
    <m/>
    <n v="1"/>
    <n v="1"/>
    <x v="6"/>
    <x v="6"/>
  </r>
  <r>
    <s v="LAND_NOPARC"/>
    <m/>
    <x v="0"/>
    <m/>
    <n v="0"/>
    <m/>
    <m/>
    <m/>
    <m/>
    <n v="4.5530000000000001E-2"/>
    <n v="0"/>
    <n v="0"/>
    <n v="0"/>
    <n v="0"/>
    <m/>
    <n v="0"/>
    <n v="0"/>
    <n v="0"/>
    <s v="NO"/>
    <n v="0"/>
    <m/>
    <m/>
    <m/>
    <m/>
    <n v="0"/>
    <m/>
    <m/>
    <n v="0"/>
    <n v="0"/>
    <n v="0"/>
    <n v="0"/>
    <n v="0"/>
    <m/>
    <m/>
    <m/>
    <m/>
    <m/>
    <m/>
    <m/>
    <m/>
    <m/>
    <m/>
    <n v="0"/>
    <n v="1"/>
    <x v="6"/>
    <x v="6"/>
  </r>
  <r>
    <s v="LAND_NOPARC"/>
    <m/>
    <x v="0"/>
    <m/>
    <n v="0"/>
    <m/>
    <m/>
    <m/>
    <m/>
    <n v="9.443E-2"/>
    <n v="0"/>
    <n v="0"/>
    <n v="0"/>
    <n v="0"/>
    <m/>
    <n v="0"/>
    <n v="0"/>
    <n v="0"/>
    <s v="NO"/>
    <n v="0"/>
    <m/>
    <m/>
    <m/>
    <m/>
    <n v="0"/>
    <m/>
    <m/>
    <n v="0"/>
    <n v="0"/>
    <n v="0"/>
    <n v="0"/>
    <n v="0"/>
    <m/>
    <m/>
    <m/>
    <m/>
    <m/>
    <m/>
    <m/>
    <m/>
    <m/>
    <m/>
    <n v="0"/>
    <n v="1"/>
    <x v="6"/>
    <x v="6"/>
  </r>
  <r>
    <s v="133-129"/>
    <m/>
    <x v="0"/>
    <s v="168 SANDWICH RD"/>
    <n v="101"/>
    <s v="MACHADO JOHN"/>
    <s v="MR30"/>
    <s v="ONE FAMILY"/>
    <s v="133//129//"/>
    <n v="9.0459999999999999E-2"/>
    <n v="1"/>
    <n v="1"/>
    <n v="1"/>
    <n v="1"/>
    <s v="SEPTIC"/>
    <n v="0"/>
    <n v="1"/>
    <n v="2500"/>
    <s v="YES"/>
    <n v="2500"/>
    <s v="133-129"/>
    <s v="Public Water,Septic"/>
    <s v="SEPTIC"/>
    <s v="SEPTIC"/>
    <n v="2500"/>
    <m/>
    <m/>
    <n v="1"/>
    <n v="1"/>
    <n v="3"/>
    <n v="938"/>
    <n v="1.75"/>
    <m/>
    <m/>
    <m/>
    <m/>
    <m/>
    <m/>
    <m/>
    <m/>
    <m/>
    <m/>
    <n v="1"/>
    <n v="1"/>
    <x v="6"/>
    <x v="6"/>
  </r>
  <r>
    <s v="61-1061"/>
    <m/>
    <x v="0"/>
    <s v="416 MAIN ST"/>
    <n v="104"/>
    <s v="FARIA RAYMOND I"/>
    <s v="MR30"/>
    <s v="TWO FAMILY"/>
    <s v="61//1061//"/>
    <n v="0.18629000000000001"/>
    <n v="0"/>
    <n v="0"/>
    <n v="1"/>
    <n v="1"/>
    <s v="SEWER"/>
    <n v="1"/>
    <n v="0"/>
    <n v="0"/>
    <s v="NO_W1"/>
    <n v="0"/>
    <s v="61-1061"/>
    <s v="All Public"/>
    <s v="SEWER"/>
    <s v="SEWER"/>
    <n v="0"/>
    <m/>
    <m/>
    <n v="0"/>
    <n v="0"/>
    <n v="8"/>
    <n v="2924"/>
    <n v="2"/>
    <m/>
    <m/>
    <m/>
    <m/>
    <m/>
    <m/>
    <m/>
    <m/>
    <m/>
    <m/>
    <n v="2"/>
    <n v="1"/>
    <x v="6"/>
    <x v="6"/>
  </r>
  <r>
    <s v="132A-5"/>
    <m/>
    <x v="0"/>
    <s v="53 MAYFLOWER RIDGE DR"/>
    <n v="101"/>
    <s v="SAMPLE LINDA J"/>
    <s v="MR30"/>
    <s v="ONE FAMILY"/>
    <s v="132/A/5//"/>
    <n v="0.49367"/>
    <n v="1"/>
    <n v="1"/>
    <n v="1"/>
    <n v="1"/>
    <s v="SEPTIC"/>
    <n v="0"/>
    <n v="1"/>
    <n v="1300"/>
    <s v="YES"/>
    <n v="1300"/>
    <s v="132A-5"/>
    <s v="Public Water,Septic"/>
    <s v="SEPTIC"/>
    <s v="SEPTIC"/>
    <n v="1300"/>
    <m/>
    <m/>
    <n v="1"/>
    <n v="1"/>
    <n v="3"/>
    <n v="1566"/>
    <n v="1"/>
    <m/>
    <m/>
    <m/>
    <m/>
    <m/>
    <m/>
    <m/>
    <m/>
    <m/>
    <m/>
    <n v="1"/>
    <n v="1"/>
    <x v="6"/>
    <x v="6"/>
  </r>
  <r>
    <s v="61-1099"/>
    <m/>
    <x v="0"/>
    <s v="220 HIGH ST"/>
    <n v="101"/>
    <s v="WHITE LAURIE J"/>
    <s v="MR30"/>
    <s v="ONE FAMILY"/>
    <s v="61//1099//"/>
    <n v="0.41621999999999998"/>
    <n v="0"/>
    <n v="0"/>
    <n v="1"/>
    <n v="1"/>
    <s v="SEWER"/>
    <n v="1"/>
    <n v="1"/>
    <n v="8200"/>
    <s v="YES"/>
    <n v="0"/>
    <s v="61-1099"/>
    <s v="All Public"/>
    <s v="SEWER"/>
    <s v="SEWER"/>
    <n v="8200"/>
    <m/>
    <m/>
    <n v="0"/>
    <n v="0"/>
    <n v="4"/>
    <n v="1950"/>
    <n v="2"/>
    <m/>
    <m/>
    <m/>
    <m/>
    <m/>
    <m/>
    <m/>
    <m/>
    <m/>
    <m/>
    <n v="1"/>
    <n v="1"/>
    <x v="6"/>
    <x v="6"/>
  </r>
  <r>
    <s v="LAND_NOPARC"/>
    <m/>
    <x v="0"/>
    <m/>
    <n v="0"/>
    <m/>
    <m/>
    <m/>
    <m/>
    <n v="9.7999999999999997E-3"/>
    <n v="0"/>
    <n v="0"/>
    <n v="0"/>
    <n v="0"/>
    <m/>
    <n v="0"/>
    <n v="0"/>
    <n v="0"/>
    <s v="NO"/>
    <n v="0"/>
    <m/>
    <m/>
    <m/>
    <m/>
    <n v="0"/>
    <m/>
    <m/>
    <n v="0"/>
    <n v="0"/>
    <n v="0"/>
    <n v="0"/>
    <n v="0"/>
    <m/>
    <m/>
    <m/>
    <m/>
    <m/>
    <m/>
    <m/>
    <m/>
    <m/>
    <m/>
    <n v="0"/>
    <n v="1"/>
    <x v="6"/>
    <x v="6"/>
  </r>
  <r>
    <s v="133A-151"/>
    <m/>
    <x v="0"/>
    <s v="8 SANDPIPER TER"/>
    <n v="101"/>
    <s v="PILOTTE ZACHARY"/>
    <s v="MR30"/>
    <s v="ONE FAMILY"/>
    <s v="133/A/151//"/>
    <n v="0.32636999999999999"/>
    <n v="1"/>
    <n v="1"/>
    <n v="1"/>
    <n v="1"/>
    <s v="SEPTIC"/>
    <n v="0"/>
    <n v="1"/>
    <n v="1300"/>
    <s v="YES"/>
    <n v="1300"/>
    <s v="133A-151"/>
    <s v="Public Water,Septic"/>
    <s v="SEPTIC"/>
    <s v="SEPTIC"/>
    <n v="1300"/>
    <m/>
    <m/>
    <n v="1"/>
    <n v="1"/>
    <n v="2"/>
    <n v="944"/>
    <n v="1"/>
    <m/>
    <m/>
    <m/>
    <m/>
    <m/>
    <m/>
    <m/>
    <m/>
    <m/>
    <m/>
    <n v="1"/>
    <n v="1"/>
    <x v="6"/>
    <x v="6"/>
  </r>
  <r>
    <s v="132-1079"/>
    <m/>
    <x v="0"/>
    <s v="97 MAYFLOWER RIDGE DR"/>
    <n v="131"/>
    <s v="LEVY DANA L"/>
    <s v="MR30"/>
    <s v="RES ACLNPO  MDL-00"/>
    <s v="132//1079//"/>
    <n v="0.68901999999999997"/>
    <n v="0"/>
    <n v="0"/>
    <n v="0"/>
    <n v="0"/>
    <m/>
    <n v="0"/>
    <n v="1"/>
    <n v="300"/>
    <s v="YES"/>
    <n v="0"/>
    <s v="132-1079"/>
    <s v="Public Water,Septic"/>
    <s v="SEPTIC"/>
    <m/>
    <n v="300"/>
    <m/>
    <m/>
    <n v="0"/>
    <n v="0"/>
    <n v="0"/>
    <n v="0"/>
    <n v="0"/>
    <m/>
    <m/>
    <m/>
    <m/>
    <m/>
    <m/>
    <m/>
    <m/>
    <m/>
    <m/>
    <n v="1"/>
    <n v="1"/>
    <x v="6"/>
    <x v="6"/>
  </r>
  <r>
    <s v="133-135"/>
    <m/>
    <x v="0"/>
    <s v="0 SANDWICH RD  OFF"/>
    <n v="132"/>
    <s v="PETRUSEWICZ JOSEPH P"/>
    <s v="MR30"/>
    <s v="RES ACLNUD  MDL-00"/>
    <s v="133//135//"/>
    <n v="8.7010000000000004E-2"/>
    <n v="0"/>
    <n v="0"/>
    <n v="0"/>
    <n v="0"/>
    <m/>
    <n v="0"/>
    <n v="0"/>
    <n v="0"/>
    <s v="YES"/>
    <n v="0"/>
    <s v="133-135"/>
    <s v="Public Water,Septic"/>
    <s v="SEPTIC"/>
    <m/>
    <n v="0"/>
    <m/>
    <m/>
    <n v="0"/>
    <n v="0"/>
    <n v="0"/>
    <n v="0"/>
    <n v="0"/>
    <m/>
    <m/>
    <m/>
    <m/>
    <m/>
    <m/>
    <m/>
    <m/>
    <m/>
    <m/>
    <n v="1"/>
    <n v="1"/>
    <x v="6"/>
    <x v="6"/>
  </r>
  <r>
    <s v="129-1077"/>
    <m/>
    <x v="0"/>
    <s v="2850 CRAN HWY"/>
    <n v="390"/>
    <s v="CHURCHILL JOHN L JR"/>
    <s v="SC"/>
    <s v="DEVEL LAND  MDL-00"/>
    <s v="129//1077//"/>
    <n v="0.73080999999999996"/>
    <n v="0"/>
    <n v="0"/>
    <n v="0"/>
    <n v="0"/>
    <m/>
    <n v="0"/>
    <n v="0"/>
    <n v="0"/>
    <s v="YES"/>
    <n v="0"/>
    <s v="129-1077"/>
    <m/>
    <m/>
    <m/>
    <n v="0"/>
    <m/>
    <m/>
    <n v="0"/>
    <n v="0"/>
    <n v="0"/>
    <n v="0"/>
    <n v="0"/>
    <m/>
    <m/>
    <m/>
    <m/>
    <m/>
    <m/>
    <m/>
    <m/>
    <m/>
    <m/>
    <n v="1"/>
    <n v="1"/>
    <x v="7"/>
    <x v="7"/>
  </r>
  <r>
    <s v="43-R7"/>
    <m/>
    <x v="0"/>
    <s v="219 SANDWICH RD"/>
    <n v="101"/>
    <s v="AMES WILLIAM D"/>
    <s v="MR30"/>
    <s v="ONE FAMILY"/>
    <s v="43//R7//"/>
    <n v="0.24063000000000001"/>
    <n v="1"/>
    <n v="1"/>
    <n v="1"/>
    <n v="1"/>
    <s v="SEPTIC"/>
    <n v="0"/>
    <n v="0"/>
    <n v="0"/>
    <s v="YES"/>
    <n v="0"/>
    <s v="43-R7"/>
    <s v="Public Water,Septic"/>
    <s v="SEPTIC"/>
    <s v="SEPTIC"/>
    <n v="0"/>
    <m/>
    <m/>
    <n v="1"/>
    <n v="1"/>
    <n v="3"/>
    <n v="1860"/>
    <n v="2"/>
    <m/>
    <m/>
    <m/>
    <m/>
    <m/>
    <m/>
    <m/>
    <m/>
    <m/>
    <m/>
    <n v="1"/>
    <n v="1"/>
    <x v="6"/>
    <x v="6"/>
  </r>
  <r>
    <s v="133-130"/>
    <m/>
    <x v="0"/>
    <s v="170 SANDWICH RD"/>
    <n v="101"/>
    <s v="CASSELS CATHI M"/>
    <s v="MR30"/>
    <s v="ONE FAMILY"/>
    <s v="133//130//"/>
    <n v="9.2480000000000007E-2"/>
    <n v="1"/>
    <n v="1"/>
    <n v="1"/>
    <n v="1"/>
    <s v="SEPTIC"/>
    <n v="0"/>
    <n v="1"/>
    <n v="9400"/>
    <s v="YES"/>
    <n v="9400"/>
    <s v="133-130"/>
    <s v="Public Water,Gas,Septic"/>
    <s v="SEPTIC"/>
    <s v="SEPTIC"/>
    <n v="9400"/>
    <m/>
    <m/>
    <n v="1"/>
    <n v="1"/>
    <n v="3"/>
    <n v="1115"/>
    <n v="1.75"/>
    <m/>
    <m/>
    <m/>
    <m/>
    <m/>
    <m/>
    <m/>
    <m/>
    <m/>
    <m/>
    <n v="1"/>
    <n v="1"/>
    <x v="6"/>
    <x v="6"/>
  </r>
  <r>
    <s v="61-1102"/>
    <m/>
    <x v="0"/>
    <s v="50 GIBBS AVE  OFF"/>
    <n v="132"/>
    <s v="MURPHY JAMES B TRUSTEE OF THE"/>
    <s v="MR30"/>
    <s v="RES ACLNUD  MDL-00"/>
    <s v="61//1102//"/>
    <n v="6.9040000000000004E-2"/>
    <n v="0"/>
    <n v="0"/>
    <n v="0"/>
    <n v="0"/>
    <m/>
    <n v="0"/>
    <n v="0"/>
    <n v="0"/>
    <s v="YES"/>
    <n v="0"/>
    <s v="61-1102"/>
    <s v="All Public"/>
    <s v="SEWER"/>
    <m/>
    <n v="0"/>
    <m/>
    <m/>
    <n v="0"/>
    <n v="0"/>
    <n v="0"/>
    <n v="0"/>
    <n v="0"/>
    <m/>
    <m/>
    <m/>
    <m/>
    <m/>
    <m/>
    <m/>
    <m/>
    <m/>
    <m/>
    <n v="1"/>
    <n v="1"/>
    <x v="6"/>
    <x v="6"/>
  </r>
  <r>
    <s v="61-1059"/>
    <m/>
    <x v="0"/>
    <s v="215 HIGH ST"/>
    <n v="101"/>
    <s v="RICHARDSON MARY ELLEN"/>
    <s v="MR30"/>
    <s v="ONE FAMILY"/>
    <s v="61//1059//"/>
    <n v="0.32044"/>
    <n v="0"/>
    <n v="0"/>
    <n v="1"/>
    <n v="1"/>
    <s v="SEWER"/>
    <n v="1"/>
    <n v="1"/>
    <n v="2700"/>
    <s v="YES"/>
    <n v="0"/>
    <s v="61-1059"/>
    <s v="All Public"/>
    <s v="SEWER"/>
    <s v="SEWER"/>
    <n v="2700"/>
    <m/>
    <m/>
    <n v="0"/>
    <n v="0"/>
    <n v="3"/>
    <n v="1347"/>
    <n v="1.75"/>
    <m/>
    <m/>
    <m/>
    <m/>
    <m/>
    <m/>
    <m/>
    <m/>
    <m/>
    <m/>
    <n v="1"/>
    <n v="1"/>
    <x v="6"/>
    <x v="6"/>
  </r>
  <r>
    <s v="43-W6"/>
    <m/>
    <x v="0"/>
    <s v="5 LINWOOD AVE"/>
    <n v="101"/>
    <s v="AUSTIN RICHARD D"/>
    <s v="MR30"/>
    <s v="ONE FAMILY"/>
    <s v="43//W6//"/>
    <n v="0.23386000000000001"/>
    <n v="1"/>
    <n v="1"/>
    <n v="1"/>
    <n v="1"/>
    <s v="SEPTIC"/>
    <n v="0"/>
    <n v="1"/>
    <n v="14200"/>
    <s v="NO_W1"/>
    <n v="14200"/>
    <s v="43-W6"/>
    <s v="Public Water,Gas,Septic"/>
    <s v="SEPTIC"/>
    <s v="SEPTIC"/>
    <n v="14200"/>
    <m/>
    <m/>
    <n v="1"/>
    <n v="1"/>
    <n v="4"/>
    <n v="1536"/>
    <n v="1.5"/>
    <m/>
    <m/>
    <m/>
    <m/>
    <m/>
    <m/>
    <m/>
    <m/>
    <m/>
    <m/>
    <n v="2"/>
    <n v="1"/>
    <x v="6"/>
    <x v="6"/>
  </r>
  <r>
    <s v="UNK1478"/>
    <s v="FEE"/>
    <x v="0"/>
    <s v="425 MAIN ST"/>
    <n v="102"/>
    <s v="DACEY MATTHEW J TRUSTE"/>
    <s v="MR30"/>
    <s v="AC LND IM"/>
    <m/>
    <n v="0.68461000000000005"/>
    <n v="0"/>
    <n v="0"/>
    <n v="0"/>
    <n v="2"/>
    <m/>
    <n v="0"/>
    <n v="0"/>
    <n v="0"/>
    <s v="NO_W2"/>
    <n v="0"/>
    <m/>
    <m/>
    <m/>
    <s v="SEWER"/>
    <n v="0"/>
    <m/>
    <m/>
    <n v="0"/>
    <n v="0"/>
    <n v="0"/>
    <n v="0"/>
    <n v="0"/>
    <s v="Not in new DB, now split into 4 condos"/>
    <m/>
    <m/>
    <m/>
    <m/>
    <m/>
    <m/>
    <m/>
    <m/>
    <m/>
    <n v="1"/>
    <n v="1"/>
    <x v="6"/>
    <x v="6"/>
  </r>
  <r>
    <s v="61-1206B"/>
    <m/>
    <x v="0"/>
    <s v="10 BODFISH AVE"/>
    <n v="101"/>
    <s v="PIERCE ROBERT S"/>
    <s v="MR30"/>
    <s v="ONE FAMILY"/>
    <s v="61//1206/B/"/>
    <n v="1.3263"/>
    <n v="1"/>
    <n v="1"/>
    <n v="1"/>
    <n v="1"/>
    <s v="SEPTIC"/>
    <n v="0"/>
    <n v="1"/>
    <n v="7500"/>
    <s v="YES"/>
    <n v="7500"/>
    <s v="61-1206B"/>
    <s v="All Public"/>
    <s v="SEWER"/>
    <s v="SEPTIC"/>
    <n v="7500"/>
    <m/>
    <m/>
    <n v="1"/>
    <n v="1"/>
    <n v="2"/>
    <n v="864"/>
    <n v="1"/>
    <m/>
    <m/>
    <m/>
    <m/>
    <m/>
    <m/>
    <m/>
    <m/>
    <m/>
    <m/>
    <n v="1"/>
    <n v="1"/>
    <x v="4"/>
    <x v="4"/>
  </r>
  <r>
    <s v="132A-17B"/>
    <m/>
    <x v="0"/>
    <s v="60 MAYFLOWER RIDGE DR"/>
    <n v="101"/>
    <s v="LEFORT DAVID H"/>
    <s v="MR30"/>
    <s v="ONE FAMILY"/>
    <s v="132/A/17/B/"/>
    <n v="0.72723000000000004"/>
    <n v="1"/>
    <n v="1"/>
    <n v="1"/>
    <n v="1"/>
    <s v="SEPTIC"/>
    <n v="0"/>
    <n v="0"/>
    <n v="0"/>
    <s v="YES"/>
    <n v="0"/>
    <s v="132A-17B"/>
    <s v="Public Water,Septic"/>
    <s v="SEPTIC"/>
    <s v="SEPTIC"/>
    <n v="0"/>
    <m/>
    <m/>
    <n v="1"/>
    <n v="1"/>
    <n v="3"/>
    <n v="1417"/>
    <n v="1.75"/>
    <m/>
    <m/>
    <m/>
    <m/>
    <m/>
    <m/>
    <m/>
    <m/>
    <m/>
    <m/>
    <n v="4"/>
    <n v="1"/>
    <x v="6"/>
    <x v="6"/>
  </r>
  <r>
    <s v="43-R8"/>
    <m/>
    <x v="0"/>
    <s v="217 SANDWICH RD"/>
    <n v="101"/>
    <s v="GALLAGHER LOUISE V"/>
    <s v="MR30"/>
    <s v="ONE FAMILY"/>
    <s v="43//R8//"/>
    <n v="0.25541999999999998"/>
    <n v="1"/>
    <n v="1"/>
    <n v="1"/>
    <n v="1"/>
    <s v="SEPTIC"/>
    <n v="0"/>
    <n v="1"/>
    <n v="3800"/>
    <s v="YES"/>
    <n v="3800"/>
    <s v="43-R8"/>
    <s v="Public Water,Gas,Septic"/>
    <s v="SEPTIC"/>
    <s v="SEPTIC"/>
    <n v="3800"/>
    <m/>
    <m/>
    <n v="1"/>
    <n v="1"/>
    <n v="1"/>
    <n v="622"/>
    <n v="1"/>
    <m/>
    <m/>
    <m/>
    <m/>
    <m/>
    <m/>
    <m/>
    <m/>
    <m/>
    <m/>
    <n v="1"/>
    <n v="1"/>
    <x v="6"/>
    <x v="6"/>
  </r>
  <r>
    <s v="61-1185"/>
    <m/>
    <x v="0"/>
    <s v="53 GIBBS AVE"/>
    <n v="101"/>
    <s v="HATHAWAY RONSEL D"/>
    <s v="MR30"/>
    <s v="ONE FAMILY"/>
    <s v="61//1185//"/>
    <n v="0.30345"/>
    <n v="0"/>
    <n v="0"/>
    <n v="1"/>
    <n v="1"/>
    <s v="SEWER"/>
    <n v="1"/>
    <n v="1"/>
    <n v="16500"/>
    <s v="YES"/>
    <n v="0"/>
    <s v="61-1185"/>
    <s v="All Public"/>
    <s v="SEWER"/>
    <s v="SEWER"/>
    <n v="16500"/>
    <m/>
    <m/>
    <n v="0"/>
    <n v="0"/>
    <n v="3"/>
    <n v="1575"/>
    <n v="1.9"/>
    <m/>
    <m/>
    <m/>
    <m/>
    <m/>
    <m/>
    <m/>
    <m/>
    <m/>
    <m/>
    <n v="1"/>
    <n v="1"/>
    <x v="6"/>
    <x v="6"/>
  </r>
  <r>
    <s v="132A-4"/>
    <m/>
    <x v="0"/>
    <s v="51 MAYFLOWER RIDGE DR"/>
    <n v="132"/>
    <s v="SAMPLE LINDA J"/>
    <s v="MR30"/>
    <s v="RES ACLNUD  MDL-00"/>
    <s v="132/A/4//"/>
    <n v="0.53498999999999997"/>
    <n v="0"/>
    <n v="0"/>
    <n v="0"/>
    <n v="0"/>
    <m/>
    <n v="0"/>
    <n v="0"/>
    <n v="0"/>
    <s v="YES"/>
    <n v="0"/>
    <s v="132A-4"/>
    <s v="Public Water,Septic"/>
    <s v="SEPTIC"/>
    <m/>
    <n v="0"/>
    <m/>
    <m/>
    <n v="0"/>
    <n v="0"/>
    <n v="0"/>
    <n v="0"/>
    <n v="0"/>
    <m/>
    <m/>
    <m/>
    <m/>
    <m/>
    <m/>
    <m/>
    <m/>
    <m/>
    <m/>
    <n v="1"/>
    <n v="1"/>
    <x v="6"/>
    <x v="6"/>
  </r>
  <r>
    <s v="129-RB"/>
    <m/>
    <x v="0"/>
    <s v="6 OLD GLEN CHARLIE RD"/>
    <n v="101"/>
    <s v="ROGERS ESTHER S"/>
    <s v="R130"/>
    <s v="ONE FAMILY"/>
    <s v="129//RB//"/>
    <n v="0.26807999999999998"/>
    <n v="1"/>
    <n v="1"/>
    <n v="1"/>
    <n v="1"/>
    <s v="SEPTIC"/>
    <n v="0"/>
    <n v="1"/>
    <n v="0"/>
    <s v="YES"/>
    <n v="0"/>
    <s v="129-RB"/>
    <s v="Public Water,Gas,Septic"/>
    <s v="SEPTIC"/>
    <s v="SEPTIC"/>
    <n v="0"/>
    <m/>
    <m/>
    <n v="1"/>
    <n v="1"/>
    <n v="1"/>
    <n v="415"/>
    <n v="1"/>
    <m/>
    <m/>
    <m/>
    <m/>
    <m/>
    <m/>
    <m/>
    <m/>
    <m/>
    <m/>
    <n v="1"/>
    <n v="1"/>
    <x v="7"/>
    <x v="7"/>
  </r>
  <r>
    <s v="61-1098"/>
    <m/>
    <x v="0"/>
    <s v="50 GIBBS AVE"/>
    <n v="101"/>
    <s v="BAKER RUSSELL G"/>
    <s v="MR30"/>
    <s v="ONE FAMILY"/>
    <s v="61//1098//"/>
    <n v="0.48737999999999998"/>
    <n v="0"/>
    <n v="0"/>
    <n v="1"/>
    <n v="1"/>
    <s v="SEWER"/>
    <n v="1"/>
    <n v="1"/>
    <n v="2600"/>
    <s v="YES"/>
    <n v="0"/>
    <s v="61-1098"/>
    <s v="All Public"/>
    <s v="SEWER"/>
    <s v="SEWER"/>
    <n v="2600"/>
    <m/>
    <m/>
    <n v="0"/>
    <n v="0"/>
    <n v="3"/>
    <n v="1405"/>
    <n v="1"/>
    <m/>
    <m/>
    <m/>
    <m/>
    <m/>
    <m/>
    <m/>
    <m/>
    <m/>
    <m/>
    <n v="1"/>
    <n v="1"/>
    <x v="6"/>
    <x v="6"/>
  </r>
  <r>
    <s v="61-1189"/>
    <m/>
    <x v="0"/>
    <s v="8 BODFISH AVE"/>
    <n v="101"/>
    <s v="PIERCE NELSON C"/>
    <s v="MR30"/>
    <s v="ONE FAMILY"/>
    <s v="61//1189//"/>
    <n v="0.49631999999999998"/>
    <n v="0"/>
    <n v="0"/>
    <n v="1"/>
    <n v="1"/>
    <s v="SEWER"/>
    <n v="1"/>
    <n v="1"/>
    <n v="11600"/>
    <s v="YES"/>
    <n v="0"/>
    <s v="61-1189"/>
    <s v="All Public"/>
    <s v="SEWER"/>
    <s v="SEWER"/>
    <n v="11600"/>
    <m/>
    <m/>
    <n v="0"/>
    <n v="0"/>
    <n v="3"/>
    <n v="1130"/>
    <n v="1"/>
    <m/>
    <m/>
    <m/>
    <m/>
    <m/>
    <m/>
    <m/>
    <m/>
    <m/>
    <m/>
    <n v="1"/>
    <n v="1"/>
    <x v="4"/>
    <x v="4"/>
  </r>
  <r>
    <s v="43-R9"/>
    <m/>
    <x v="0"/>
    <s v="215 SANDWICH RD"/>
    <n v="905"/>
    <s v="SOUTH SHORE MENTAL HEALTH"/>
    <s v="MR30"/>
    <s v="CHAR ORG  MDL-94"/>
    <s v="43//R9//"/>
    <n v="0.26139000000000001"/>
    <n v="1"/>
    <n v="1"/>
    <n v="1"/>
    <n v="1"/>
    <s v="SEPTIC"/>
    <n v="0"/>
    <n v="1"/>
    <n v="3700"/>
    <s v="YES"/>
    <n v="3700"/>
    <s v="43-R9"/>
    <s v="Public Water,Septic"/>
    <s v="SEPTIC"/>
    <s v="SEPTIC"/>
    <n v="3700"/>
    <m/>
    <m/>
    <n v="1"/>
    <n v="1"/>
    <n v="0"/>
    <n v="3386"/>
    <n v="1.75"/>
    <m/>
    <m/>
    <m/>
    <m/>
    <m/>
    <m/>
    <m/>
    <m/>
    <m/>
    <m/>
    <n v="1"/>
    <n v="1"/>
    <x v="6"/>
    <x v="6"/>
  </r>
  <r>
    <s v="133A-150"/>
    <m/>
    <x v="0"/>
    <s v="10 SANDPIPER TER"/>
    <n v="101"/>
    <s v="FINN HERBERT"/>
    <s v="MR30"/>
    <s v="ONE FAMILY"/>
    <s v="133/A/150//"/>
    <n v="0.31042999999999998"/>
    <n v="1"/>
    <n v="1"/>
    <n v="1"/>
    <n v="1"/>
    <s v="SEPTIC"/>
    <n v="0"/>
    <n v="1"/>
    <n v="2500"/>
    <s v="YES"/>
    <n v="2500"/>
    <s v="133A-150"/>
    <s v="Public Water,Septic"/>
    <s v="SEPTIC"/>
    <s v="SEPTIC"/>
    <n v="2500"/>
    <m/>
    <m/>
    <n v="1"/>
    <n v="1"/>
    <n v="3"/>
    <n v="840"/>
    <n v="1"/>
    <m/>
    <m/>
    <m/>
    <m/>
    <m/>
    <m/>
    <m/>
    <m/>
    <m/>
    <m/>
    <n v="1"/>
    <n v="1"/>
    <x v="6"/>
    <x v="6"/>
  </r>
  <r>
    <s v="43-W5"/>
    <m/>
    <x v="0"/>
    <s v="12 LADD AVE"/>
    <n v="101"/>
    <s v="DELANO WILLIAM R"/>
    <s v="MR30"/>
    <s v="ONE FAMILY"/>
    <s v="43//W5//"/>
    <n v="0.11443"/>
    <n v="1"/>
    <n v="1"/>
    <n v="1"/>
    <n v="1"/>
    <s v="SEPTIC"/>
    <n v="0"/>
    <n v="1"/>
    <n v="17200"/>
    <s v="YES"/>
    <n v="17200"/>
    <s v="43-W5"/>
    <s v="Public Water,Gas,Septic"/>
    <s v="SEPTIC"/>
    <s v="SEPTIC"/>
    <n v="17200"/>
    <m/>
    <m/>
    <n v="1"/>
    <n v="1"/>
    <n v="3"/>
    <n v="1008"/>
    <n v="1.5"/>
    <m/>
    <m/>
    <m/>
    <m/>
    <m/>
    <m/>
    <m/>
    <m/>
    <m/>
    <m/>
    <n v="1"/>
    <n v="1"/>
    <x v="6"/>
    <x v="6"/>
  </r>
  <r>
    <s v="61-1188"/>
    <m/>
    <x v="0"/>
    <s v="6 BODFISH AVE"/>
    <n v="101"/>
    <s v="CANNON JOHANNA P"/>
    <s v="MR30"/>
    <s v="ONE FAMILY"/>
    <s v="61//1188//"/>
    <n v="0.23613999999999999"/>
    <n v="0"/>
    <n v="0"/>
    <n v="1"/>
    <n v="1"/>
    <s v="SEWER"/>
    <n v="1"/>
    <n v="1"/>
    <n v="6800"/>
    <s v="YES"/>
    <n v="0"/>
    <s v="61-1188"/>
    <s v="All Public"/>
    <s v="SEWER"/>
    <s v="SEWER"/>
    <n v="6800"/>
    <m/>
    <m/>
    <n v="0"/>
    <n v="0"/>
    <n v="3"/>
    <n v="1116"/>
    <n v="1.5"/>
    <m/>
    <m/>
    <m/>
    <m/>
    <m/>
    <m/>
    <m/>
    <m/>
    <m/>
    <m/>
    <n v="1"/>
    <n v="1"/>
    <x v="4"/>
    <x v="4"/>
  </r>
  <r>
    <s v="61-1060"/>
    <m/>
    <x v="0"/>
    <s v="420 MAIN ST"/>
    <n v="104"/>
    <s v="COUGHLIN STEVEN P"/>
    <s v="MR30"/>
    <s v="TWO FAMILY"/>
    <s v="61//1060//"/>
    <n v="0.17624000000000001"/>
    <n v="0"/>
    <n v="0"/>
    <n v="1"/>
    <n v="1"/>
    <s v="SEWER"/>
    <n v="1"/>
    <n v="2"/>
    <n v="257200"/>
    <s v="YES"/>
    <n v="0"/>
    <s v="61-1060"/>
    <s v="All Public"/>
    <s v="SEWER"/>
    <s v="SEWER"/>
    <n v="128600"/>
    <m/>
    <m/>
    <n v="0"/>
    <n v="0"/>
    <n v="5"/>
    <n v="2221"/>
    <n v="2"/>
    <m/>
    <m/>
    <m/>
    <m/>
    <m/>
    <m/>
    <m/>
    <m/>
    <m/>
    <m/>
    <n v="1"/>
    <n v="1"/>
    <x v="6"/>
    <x v="6"/>
  </r>
  <r>
    <s v="133-136"/>
    <m/>
    <x v="0"/>
    <s v="166 SANDWICH RD"/>
    <n v="131"/>
    <s v="SANTIAGO EILEEN P &amp; BRUCE A"/>
    <s v="MR30"/>
    <s v="RES ACLNPO  MDL-00"/>
    <s v="133//136//"/>
    <n v="0.28123999999999999"/>
    <n v="0"/>
    <n v="0"/>
    <n v="0"/>
    <n v="0"/>
    <m/>
    <n v="0"/>
    <n v="0"/>
    <n v="0"/>
    <s v="YES"/>
    <n v="0"/>
    <s v="133-136"/>
    <s v="Public Water,Septic"/>
    <s v="SEPTIC"/>
    <m/>
    <n v="0"/>
    <m/>
    <m/>
    <n v="0"/>
    <n v="0"/>
    <n v="0"/>
    <n v="0"/>
    <n v="0"/>
    <m/>
    <m/>
    <m/>
    <m/>
    <m/>
    <m/>
    <m/>
    <m/>
    <m/>
    <m/>
    <n v="3"/>
    <n v="1"/>
    <x v="6"/>
    <x v="6"/>
  </r>
  <r>
    <s v="133-1099"/>
    <m/>
    <x v="0"/>
    <s v="1 PLYMOUTH RD"/>
    <n v="104"/>
    <s v="WESTGATE LEON ALLEN"/>
    <s v="SC"/>
    <s v="TWO FAMILY"/>
    <s v="133//1099//"/>
    <n v="0.17155999999999999"/>
    <n v="1"/>
    <n v="1"/>
    <n v="1"/>
    <n v="1"/>
    <s v="SEPTIC"/>
    <n v="0"/>
    <n v="1"/>
    <n v="6900"/>
    <s v="YES"/>
    <n v="6900"/>
    <s v="133-1099"/>
    <s v="Public Water,Gas,Septic"/>
    <s v="SEPTIC"/>
    <s v="SEPTIC"/>
    <n v="6900"/>
    <m/>
    <m/>
    <n v="2"/>
    <n v="2"/>
    <n v="6"/>
    <n v="1856"/>
    <n v="1.75"/>
    <m/>
    <m/>
    <m/>
    <m/>
    <m/>
    <m/>
    <m/>
    <m/>
    <m/>
    <m/>
    <n v="1"/>
    <n v="1"/>
    <x v="6"/>
    <x v="6"/>
  </r>
  <r>
    <s v="61-1187"/>
    <m/>
    <x v="0"/>
    <s v="4 BODFISH AVE"/>
    <n v="104"/>
    <s v="DUNCAN RANDOLPH PAYSON"/>
    <s v="MR30"/>
    <s v="TWO FAMILY"/>
    <s v="61//1187//"/>
    <n v="0.53659000000000001"/>
    <n v="0"/>
    <n v="0"/>
    <n v="1"/>
    <n v="1"/>
    <s v="SEWER"/>
    <n v="1"/>
    <n v="1"/>
    <n v="19000"/>
    <s v="YES"/>
    <n v="0"/>
    <s v="61-1187"/>
    <s v="All Public"/>
    <s v="SEWER"/>
    <s v="SEWER"/>
    <n v="19000"/>
    <m/>
    <m/>
    <n v="0"/>
    <n v="0"/>
    <n v="4"/>
    <n v="2763"/>
    <n v="2.2999999999999998"/>
    <m/>
    <m/>
    <m/>
    <m/>
    <m/>
    <m/>
    <m/>
    <m/>
    <m/>
    <m/>
    <n v="1"/>
    <n v="1"/>
    <x v="4"/>
    <x v="4"/>
  </r>
  <r>
    <s v="133-1078"/>
    <m/>
    <x v="0"/>
    <s v="246 SANDWICH RD"/>
    <n v="340"/>
    <s v="ANGUS NANCY C"/>
    <s v="SC"/>
    <s v="OFFICE BLD  MDL-94"/>
    <s v="133//1078//"/>
    <n v="0.13222999999999999"/>
    <n v="1"/>
    <n v="1"/>
    <n v="1"/>
    <n v="1"/>
    <s v="SEPTIC"/>
    <n v="0"/>
    <n v="1"/>
    <n v="4700"/>
    <s v="YES"/>
    <n v="4700"/>
    <s v="133-1078"/>
    <s v="All Public"/>
    <s v="SEWER"/>
    <s v="SEPTIC"/>
    <n v="4700"/>
    <m/>
    <m/>
    <n v="1"/>
    <n v="1"/>
    <n v="0"/>
    <n v="1122"/>
    <n v="1.5"/>
    <m/>
    <m/>
    <m/>
    <m/>
    <m/>
    <m/>
    <m/>
    <m/>
    <m/>
    <m/>
    <n v="1"/>
    <n v="1"/>
    <x v="6"/>
    <x v="6"/>
  </r>
  <r>
    <s v="129-1078"/>
    <m/>
    <x v="0"/>
    <s v="2848 CRAN HWY"/>
    <n v="392"/>
    <s v="WAREHAM LAND TRUST INC"/>
    <s v="SC"/>
    <s v="UNDEV LAND"/>
    <s v="129//1078//"/>
    <n v="0.39615"/>
    <n v="0"/>
    <n v="0"/>
    <n v="0"/>
    <n v="0"/>
    <m/>
    <n v="0"/>
    <n v="0"/>
    <n v="0"/>
    <s v="YES"/>
    <n v="0"/>
    <s v="129-1078"/>
    <m/>
    <m/>
    <m/>
    <n v="0"/>
    <s v="fee simple"/>
    <s v="YES"/>
    <n v="0"/>
    <n v="0"/>
    <n v="0"/>
    <n v="0"/>
    <n v="0"/>
    <m/>
    <m/>
    <m/>
    <m/>
    <m/>
    <m/>
    <m/>
    <m/>
    <m/>
    <m/>
    <n v="1"/>
    <n v="1"/>
    <x v="7"/>
    <x v="7"/>
  </r>
  <r>
    <s v="61-1186"/>
    <m/>
    <x v="0"/>
    <s v="2 BODFISH AVE"/>
    <n v="101"/>
    <s v="GIBBS BETTINA P"/>
    <s v="MR30"/>
    <s v="ONE FAMILY"/>
    <s v="61//1186//"/>
    <n v="0.34803000000000001"/>
    <n v="0"/>
    <n v="0"/>
    <n v="1"/>
    <n v="1"/>
    <s v="SEWER"/>
    <n v="1"/>
    <n v="1"/>
    <n v="6600"/>
    <s v="YES"/>
    <n v="0"/>
    <s v="61-1186"/>
    <s v="All Public"/>
    <s v="SEWER"/>
    <s v="SEWER"/>
    <n v="6600"/>
    <m/>
    <m/>
    <n v="0"/>
    <n v="0"/>
    <n v="2"/>
    <n v="1461"/>
    <n v="2"/>
    <m/>
    <m/>
    <m/>
    <m/>
    <m/>
    <m/>
    <m/>
    <m/>
    <m/>
    <m/>
    <n v="1"/>
    <n v="1"/>
    <x v="4"/>
    <x v="4"/>
  </r>
  <r>
    <s v="129-1145"/>
    <m/>
    <x v="0"/>
    <s v="252 SANDWICH RD"/>
    <n v="130"/>
    <s v="MASISON DONALD D"/>
    <s v="SC"/>
    <s v="PRI RES  MDL-01"/>
    <s v="129//1145//"/>
    <n v="0.15595999999999999"/>
    <n v="1"/>
    <n v="1"/>
    <n v="1"/>
    <n v="1"/>
    <s v="SEPTIC"/>
    <n v="0"/>
    <n v="1"/>
    <n v="13500"/>
    <s v="YES"/>
    <n v="13500"/>
    <s v="129-1145"/>
    <s v="Public Water,Gas,Septic"/>
    <s v="SEPTIC"/>
    <s v="SEPTIC"/>
    <n v="13500"/>
    <m/>
    <m/>
    <n v="1"/>
    <n v="1"/>
    <n v="3"/>
    <n v="1317"/>
    <n v="1.75"/>
    <m/>
    <m/>
    <m/>
    <m/>
    <m/>
    <m/>
    <m/>
    <m/>
    <m/>
    <m/>
    <n v="1"/>
    <n v="1"/>
    <x v="6"/>
    <x v="6"/>
  </r>
  <r>
    <s v="UNK1477"/>
    <s v="FEE"/>
    <x v="0"/>
    <s v="425 MAIN ST"/>
    <n v="102"/>
    <s v="DACEY MATTHEW J TRUSTE"/>
    <s v="MR30"/>
    <s v="AC LND IM"/>
    <m/>
    <n v="0.67029000000000005"/>
    <n v="0"/>
    <n v="0"/>
    <n v="0"/>
    <n v="1"/>
    <m/>
    <n v="0"/>
    <n v="0"/>
    <n v="0"/>
    <s v="NO_W2"/>
    <n v="0"/>
    <m/>
    <m/>
    <m/>
    <s v="SEWER"/>
    <n v="0"/>
    <m/>
    <m/>
    <n v="0"/>
    <n v="0"/>
    <n v="0"/>
    <n v="0"/>
    <n v="0"/>
    <s v="Not in new DB, now split into 4 condos"/>
    <m/>
    <m/>
    <m/>
    <m/>
    <m/>
    <m/>
    <m/>
    <m/>
    <m/>
    <n v="1"/>
    <n v="1"/>
    <x v="6"/>
    <x v="6"/>
  </r>
  <r>
    <s v="43-W3"/>
    <m/>
    <x v="0"/>
    <s v="8 LADD AVE"/>
    <n v="101"/>
    <s v="QUINN GRAHAM I"/>
    <s v="MR30"/>
    <s v="ONE FAMILY"/>
    <s v="43//W3//"/>
    <n v="0.20441000000000001"/>
    <n v="1"/>
    <n v="1"/>
    <n v="1"/>
    <n v="1"/>
    <s v="SEPTIC"/>
    <n v="0"/>
    <n v="1"/>
    <n v="10000"/>
    <s v="NO_W1"/>
    <n v="10000"/>
    <s v="43-W3"/>
    <s v="Public Water,Gas,Septic"/>
    <s v="SEPTIC"/>
    <s v="SEPTIC"/>
    <n v="10000"/>
    <m/>
    <m/>
    <n v="1"/>
    <n v="1"/>
    <n v="3"/>
    <n v="1167"/>
    <n v="1.75"/>
    <m/>
    <m/>
    <m/>
    <m/>
    <m/>
    <m/>
    <m/>
    <m/>
    <m/>
    <m/>
    <n v="2"/>
    <n v="1"/>
    <x v="6"/>
    <x v="6"/>
  </r>
  <r>
    <s v="43-R10"/>
    <m/>
    <x v="0"/>
    <s v="213 SANDWICH RD"/>
    <n v="101"/>
    <s v="HORTA DANIEL J"/>
    <s v="MR30"/>
    <s v="ONE FAMILY"/>
    <s v="43//R10//"/>
    <n v="0.26538"/>
    <n v="1"/>
    <n v="1"/>
    <n v="1"/>
    <n v="1"/>
    <s v="SEPTIC"/>
    <n v="0"/>
    <n v="1"/>
    <n v="14300"/>
    <s v="YES"/>
    <n v="14300"/>
    <s v="43-R10"/>
    <s v="Public Water,Gas,Septic"/>
    <s v="SEPTIC"/>
    <s v="SEPTIC"/>
    <n v="14300"/>
    <m/>
    <m/>
    <n v="1"/>
    <n v="1"/>
    <n v="4"/>
    <n v="1195"/>
    <n v="1.5"/>
    <m/>
    <m/>
    <m/>
    <m/>
    <m/>
    <m/>
    <m/>
    <m/>
    <m/>
    <m/>
    <n v="1"/>
    <n v="1"/>
    <x v="6"/>
    <x v="6"/>
  </r>
  <r>
    <s v="129-1144"/>
    <m/>
    <x v="0"/>
    <s v="250 SANDWICH RD"/>
    <n v="101"/>
    <s v="WESTERLING BRANDON"/>
    <s v="SC"/>
    <s v="ONE FAMILY"/>
    <s v="129//1144//"/>
    <n v="0.12984999999999999"/>
    <n v="1"/>
    <n v="1"/>
    <n v="1"/>
    <n v="1"/>
    <s v="SEPTIC"/>
    <n v="0"/>
    <n v="1"/>
    <n v="0"/>
    <s v="YES"/>
    <n v="0"/>
    <s v="129-1144"/>
    <s v="Public Water,Gas,Septic"/>
    <s v="SEPTIC"/>
    <s v="SEPTIC"/>
    <n v="0"/>
    <m/>
    <m/>
    <n v="1"/>
    <n v="1"/>
    <n v="4"/>
    <n v="1698"/>
    <n v="1.5"/>
    <m/>
    <m/>
    <m/>
    <m/>
    <m/>
    <m/>
    <m/>
    <m/>
    <m/>
    <m/>
    <n v="1"/>
    <n v="1"/>
    <x v="6"/>
    <x v="6"/>
  </r>
  <r>
    <s v="129-1141"/>
    <m/>
    <x v="0"/>
    <s v="0 SANDWICH RD"/>
    <n v="392"/>
    <s v="NOLAN ENIS B  ET ALS"/>
    <s v="SC"/>
    <s v="UNDEV LAND"/>
    <s v="129//1141//"/>
    <n v="8.9200000000000002E-2"/>
    <n v="0"/>
    <n v="0"/>
    <n v="0"/>
    <n v="0"/>
    <m/>
    <n v="0"/>
    <n v="0"/>
    <n v="0"/>
    <s v="YES"/>
    <n v="0"/>
    <s v="129-1141"/>
    <m/>
    <m/>
    <m/>
    <n v="0"/>
    <m/>
    <m/>
    <n v="0"/>
    <n v="0"/>
    <n v="0"/>
    <n v="0"/>
    <n v="0"/>
    <m/>
    <m/>
    <m/>
    <m/>
    <m/>
    <m/>
    <m/>
    <m/>
    <m/>
    <m/>
    <n v="1"/>
    <n v="1"/>
    <x v="6"/>
    <x v="6"/>
  </r>
  <r>
    <s v="61-1030"/>
    <m/>
    <x v="0"/>
    <s v="431 MAIN ST"/>
    <n v="101"/>
    <s v="ROOMEY RICHARD"/>
    <s v="MR30"/>
    <s v="ONE FAMILY"/>
    <s v="61//1030//"/>
    <n v="0.39694000000000002"/>
    <n v="0"/>
    <n v="0"/>
    <n v="1"/>
    <n v="1"/>
    <s v="SEWER"/>
    <n v="1"/>
    <n v="1"/>
    <n v="12700"/>
    <s v="YES"/>
    <n v="0"/>
    <s v="61-1030"/>
    <s v="All Public"/>
    <s v="SEWER"/>
    <s v="SEWER"/>
    <n v="12700"/>
    <m/>
    <m/>
    <n v="0"/>
    <n v="0"/>
    <n v="4"/>
    <n v="1498"/>
    <n v="1.5"/>
    <m/>
    <m/>
    <m/>
    <m/>
    <m/>
    <m/>
    <m/>
    <m/>
    <m/>
    <m/>
    <n v="1"/>
    <n v="1"/>
    <x v="6"/>
    <x v="6"/>
  </r>
  <r>
    <s v="133A-119"/>
    <m/>
    <x v="0"/>
    <s v="1 WREN TER"/>
    <n v="104"/>
    <s v="GALLANT DAVID J"/>
    <s v="MR30"/>
    <s v="TWO FAMILY"/>
    <s v="133/A/119//"/>
    <n v="0.71220000000000006"/>
    <n v="1"/>
    <n v="1"/>
    <n v="1"/>
    <n v="1"/>
    <s v="SEPTIC"/>
    <n v="0"/>
    <n v="1"/>
    <n v="22900"/>
    <s v="YES"/>
    <n v="22900"/>
    <s v="133A-119"/>
    <s v="Public Water,Septic"/>
    <s v="SEPTIC"/>
    <s v="SEPTIC"/>
    <n v="22900"/>
    <m/>
    <m/>
    <n v="2"/>
    <n v="2"/>
    <n v="4"/>
    <n v="1286"/>
    <n v="1"/>
    <m/>
    <m/>
    <m/>
    <m/>
    <m/>
    <m/>
    <m/>
    <m/>
    <m/>
    <m/>
    <n v="2"/>
    <n v="1"/>
    <x v="6"/>
    <x v="6"/>
  </r>
  <r>
    <s v="43-R12A"/>
    <m/>
    <x v="0"/>
    <s v="3 LINWOOD AVE"/>
    <n v="106"/>
    <s v="GROSE STEPHEN P"/>
    <s v="MR30"/>
    <s v="AC LND IMP  MDL-00"/>
    <s v="43//R12/A/"/>
    <n v="0.17027"/>
    <n v="0"/>
    <n v="0"/>
    <n v="0"/>
    <n v="0"/>
    <m/>
    <n v="0"/>
    <n v="0"/>
    <n v="0"/>
    <s v="YES"/>
    <n v="0"/>
    <s v="43-R12A"/>
    <s v="Public Water,Septic"/>
    <s v="SEPTIC"/>
    <m/>
    <n v="0"/>
    <m/>
    <m/>
    <n v="0"/>
    <n v="0"/>
    <n v="0"/>
    <n v="0"/>
    <n v="0"/>
    <m/>
    <m/>
    <m/>
    <m/>
    <m/>
    <m/>
    <m/>
    <m/>
    <m/>
    <m/>
    <n v="1"/>
    <n v="1"/>
    <x v="6"/>
    <x v="6"/>
  </r>
  <r>
    <s v="133A-149"/>
    <m/>
    <x v="0"/>
    <s v="12 SANDPIPER TER"/>
    <n v="101"/>
    <s v="LEWIS RICHARD TRUSTEE"/>
    <s v="MR30"/>
    <s v="ONE FAMILY"/>
    <s v="133/A/149//"/>
    <n v="0.36170000000000002"/>
    <n v="1"/>
    <n v="1"/>
    <n v="1"/>
    <n v="1"/>
    <s v="SEPTIC"/>
    <n v="0"/>
    <n v="1"/>
    <n v="100"/>
    <s v="YES"/>
    <n v="100"/>
    <s v="133A-149"/>
    <s v="Public Water,Septic"/>
    <s v="SEPTIC"/>
    <s v="SEPTIC"/>
    <n v="100"/>
    <m/>
    <m/>
    <n v="1"/>
    <n v="1"/>
    <n v="2"/>
    <n v="704"/>
    <n v="1"/>
    <m/>
    <m/>
    <m/>
    <m/>
    <m/>
    <m/>
    <m/>
    <m/>
    <m/>
    <m/>
    <n v="1"/>
    <n v="1"/>
    <x v="6"/>
    <x v="6"/>
  </r>
  <r>
    <s v="61-1028"/>
    <m/>
    <x v="0"/>
    <s v="437 MAIN ST"/>
    <n v="101"/>
    <s v="MCGONIGLE PAUL F"/>
    <s v="MR30"/>
    <s v="ONE FAMILY"/>
    <s v="61//1028//"/>
    <n v="0.18637999999999999"/>
    <n v="0"/>
    <n v="0"/>
    <n v="1"/>
    <n v="1"/>
    <s v="SEWER"/>
    <n v="1"/>
    <n v="1"/>
    <n v="3400"/>
    <s v="YES"/>
    <n v="0"/>
    <s v="61-1028"/>
    <s v="All Public"/>
    <s v="SEWER"/>
    <s v="SEWER"/>
    <n v="3400"/>
    <m/>
    <m/>
    <n v="0"/>
    <n v="0"/>
    <n v="4"/>
    <n v="1922"/>
    <n v="1.75"/>
    <m/>
    <m/>
    <m/>
    <m/>
    <m/>
    <m/>
    <m/>
    <m/>
    <m/>
    <m/>
    <n v="1"/>
    <n v="1"/>
    <x v="6"/>
    <x v="6"/>
  </r>
  <r>
    <s v="129-1142"/>
    <m/>
    <x v="0"/>
    <s v="248 SANDWICH RD"/>
    <n v="340"/>
    <s v="LINDEN SPRAGUE ASSOCIATES LLC"/>
    <s v="SC"/>
    <s v="OFFICE BLD  MDL-01"/>
    <s v="129//1142//"/>
    <n v="0.30497999999999997"/>
    <n v="1"/>
    <n v="1"/>
    <n v="1"/>
    <n v="1"/>
    <s v="SEPTIC"/>
    <n v="0"/>
    <n v="1"/>
    <n v="0"/>
    <s v="YES"/>
    <n v="0"/>
    <s v="129-1142"/>
    <s v="All Public"/>
    <s v="SEWER"/>
    <s v="SEPTIC"/>
    <n v="0"/>
    <m/>
    <m/>
    <n v="1"/>
    <n v="1"/>
    <n v="1"/>
    <n v="1716"/>
    <n v="1.5"/>
    <m/>
    <m/>
    <m/>
    <m/>
    <m/>
    <m/>
    <m/>
    <m/>
    <m/>
    <m/>
    <n v="1"/>
    <n v="1"/>
    <x v="6"/>
    <x v="6"/>
  </r>
  <r>
    <s v="61-1097"/>
    <m/>
    <x v="0"/>
    <s v="228 HIGH ST"/>
    <n v="101"/>
    <s v="CRABB RAY S"/>
    <s v="MR30"/>
    <s v="ONE FAMILY"/>
    <s v="61//1097//"/>
    <n v="0.28827000000000003"/>
    <n v="0"/>
    <n v="0"/>
    <n v="1"/>
    <n v="1"/>
    <s v="SEWER"/>
    <n v="1"/>
    <n v="1"/>
    <n v="9000"/>
    <s v="YES"/>
    <n v="0"/>
    <s v="61-1097"/>
    <s v="Public Water,Public Sewer"/>
    <s v="SEWER"/>
    <s v="SEWER"/>
    <n v="9000"/>
    <m/>
    <m/>
    <n v="0"/>
    <n v="0"/>
    <n v="4"/>
    <n v="1728"/>
    <n v="2"/>
    <m/>
    <m/>
    <m/>
    <m/>
    <m/>
    <m/>
    <m/>
    <m/>
    <m/>
    <m/>
    <n v="1"/>
    <n v="1"/>
    <x v="6"/>
    <x v="6"/>
  </r>
  <r>
    <s v="133-1101A"/>
    <m/>
    <x v="0"/>
    <s v="240 SANDWICH RD"/>
    <n v="390"/>
    <s v="FLYNN-MANNIX ELAINE M TRUSTEE"/>
    <s v="SC"/>
    <s v="DEVEL LAND  MDL-00"/>
    <s v="133//1101/A/"/>
    <n v="1.25068"/>
    <n v="0"/>
    <n v="0"/>
    <n v="0"/>
    <n v="0"/>
    <m/>
    <n v="0"/>
    <n v="0"/>
    <n v="0"/>
    <s v="YES"/>
    <n v="0"/>
    <s v="133-1101A"/>
    <s v="Public Water,Septic"/>
    <s v="SEPTIC"/>
    <m/>
    <n v="0"/>
    <m/>
    <m/>
    <n v="0"/>
    <n v="0"/>
    <n v="0"/>
    <n v="0"/>
    <n v="0"/>
    <m/>
    <m/>
    <m/>
    <m/>
    <m/>
    <m/>
    <m/>
    <m/>
    <m/>
    <m/>
    <n v="1"/>
    <n v="1"/>
    <x v="6"/>
    <x v="6"/>
  </r>
  <r>
    <s v="43-R11"/>
    <m/>
    <x v="0"/>
    <s v="211 SANDWICH RD"/>
    <n v="101"/>
    <s v="HAYES SCOTT M"/>
    <s v="MR30"/>
    <s v="ONE FAMILY"/>
    <s v="43//R11//"/>
    <n v="0.28192"/>
    <n v="1"/>
    <n v="1"/>
    <n v="1"/>
    <n v="1"/>
    <s v="SEPTIC"/>
    <n v="0"/>
    <n v="1"/>
    <n v="5400"/>
    <s v="YES"/>
    <n v="5400"/>
    <s v="43-R11"/>
    <s v="Public Water,Gas,Septic"/>
    <s v="SEPTIC"/>
    <s v="SEPTIC"/>
    <n v="5400"/>
    <m/>
    <m/>
    <n v="1"/>
    <n v="1"/>
    <n v="4"/>
    <n v="1668"/>
    <n v="2"/>
    <m/>
    <m/>
    <m/>
    <m/>
    <m/>
    <m/>
    <m/>
    <m/>
    <m/>
    <m/>
    <n v="1"/>
    <n v="1"/>
    <x v="6"/>
    <x v="6"/>
  </r>
  <r>
    <s v="61-1058"/>
    <m/>
    <x v="0"/>
    <s v="426 MAIN ST"/>
    <n v="101"/>
    <s v="MOHAMED OSSAMA M"/>
    <s v="MR30"/>
    <s v="ONE FAMILY"/>
    <s v="61//1058//"/>
    <n v="0.36321999999999999"/>
    <n v="0"/>
    <n v="0"/>
    <n v="1"/>
    <n v="1"/>
    <s v="SEWER"/>
    <n v="1"/>
    <n v="1"/>
    <n v="10000"/>
    <s v="YES"/>
    <n v="0"/>
    <s v="61-1058"/>
    <s v="All Public"/>
    <s v="SEWER"/>
    <s v="SEWER"/>
    <n v="10000"/>
    <m/>
    <m/>
    <n v="0"/>
    <n v="0"/>
    <n v="4"/>
    <n v="3298"/>
    <n v="1.75"/>
    <m/>
    <m/>
    <m/>
    <m/>
    <m/>
    <m/>
    <m/>
    <m/>
    <m/>
    <m/>
    <n v="1"/>
    <n v="1"/>
    <x v="6"/>
    <x v="6"/>
  </r>
  <r>
    <s v="129-1097"/>
    <m/>
    <x v="0"/>
    <s v="9 OLD GLEN CHARLIE RD"/>
    <n v="332"/>
    <s v="ELLIS WILLIAM"/>
    <s v="SC"/>
    <s v="SVC GAR/GAR M-95"/>
    <s v="129//1097//"/>
    <n v="0.22223999999999999"/>
    <n v="1"/>
    <n v="1"/>
    <n v="1"/>
    <n v="1"/>
    <s v="SEPTIC"/>
    <n v="0"/>
    <n v="1"/>
    <n v="400"/>
    <s v="YES"/>
    <n v="400"/>
    <s v="129-1097"/>
    <s v="All Public"/>
    <s v="SEWER"/>
    <s v="SEPTIC"/>
    <n v="400"/>
    <m/>
    <m/>
    <n v="1"/>
    <n v="1"/>
    <n v="0"/>
    <n v="1750"/>
    <n v="1"/>
    <m/>
    <m/>
    <m/>
    <m/>
    <m/>
    <m/>
    <m/>
    <m/>
    <m/>
    <m/>
    <n v="1"/>
    <n v="1"/>
    <x v="7"/>
    <x v="7"/>
  </r>
  <r>
    <s v="132A-26A"/>
    <m/>
    <x v="0"/>
    <s v="3 HEATHER HILL RD"/>
    <n v="101"/>
    <s v="CAMANDO PAUL C"/>
    <s v="MR30"/>
    <s v="ONE FAMILY"/>
    <s v="132/A/26/A/"/>
    <n v="0.2024"/>
    <n v="1"/>
    <n v="1"/>
    <n v="1"/>
    <n v="1"/>
    <s v="SEPTIC"/>
    <n v="0"/>
    <n v="1"/>
    <n v="11800"/>
    <s v="YES"/>
    <n v="11800"/>
    <s v="132A-26A"/>
    <s v="Public Water,Septic"/>
    <s v="SEPTIC"/>
    <s v="SEPTIC"/>
    <n v="11800"/>
    <m/>
    <m/>
    <n v="1"/>
    <n v="1"/>
    <n v="3"/>
    <n v="1144"/>
    <n v="1"/>
    <m/>
    <m/>
    <m/>
    <m/>
    <m/>
    <m/>
    <m/>
    <m/>
    <m/>
    <m/>
    <n v="1"/>
    <n v="1"/>
    <x v="6"/>
    <x v="6"/>
  </r>
  <r>
    <s v="132-1080"/>
    <m/>
    <x v="0"/>
    <s v="33 OLD CARR LANDING RD"/>
    <n v="101"/>
    <s v="ELDREDGE DAVID W ET AL CO TRS"/>
    <s v="MR30"/>
    <s v="ONE FAMILY"/>
    <s v="132//1080//"/>
    <n v="0.36096"/>
    <n v="1"/>
    <n v="1"/>
    <n v="1"/>
    <n v="1"/>
    <s v="SEPTIC"/>
    <n v="0"/>
    <n v="0"/>
    <n v="0"/>
    <s v="YES"/>
    <n v="0"/>
    <s v="132-1080"/>
    <s v="Well,Septic"/>
    <s v="SEPTIC"/>
    <s v="SEPTIC"/>
    <n v="0"/>
    <m/>
    <m/>
    <n v="1"/>
    <n v="1"/>
    <n v="1"/>
    <n v="520"/>
    <n v="1"/>
    <m/>
    <m/>
    <m/>
    <m/>
    <m/>
    <m/>
    <m/>
    <m/>
    <m/>
    <m/>
    <n v="1"/>
    <n v="1"/>
    <x v="6"/>
    <x v="6"/>
  </r>
  <r>
    <s v="43-W2"/>
    <m/>
    <x v="0"/>
    <s v="6 LADD AVE"/>
    <n v="104"/>
    <s v="DINON SUSAN M"/>
    <s v="MR30"/>
    <s v="TWO FAMILY"/>
    <s v="43//W2//"/>
    <n v="0.11395"/>
    <n v="1"/>
    <n v="1"/>
    <n v="1"/>
    <n v="1"/>
    <s v="SEPTIC"/>
    <n v="0"/>
    <n v="1"/>
    <n v="4700"/>
    <s v="YES"/>
    <n v="4700"/>
    <s v="43-W2"/>
    <s v="Public Water,Gas,Septic"/>
    <s v="SEPTIC"/>
    <s v="SEPTIC"/>
    <n v="4700"/>
    <m/>
    <m/>
    <n v="2"/>
    <n v="2"/>
    <n v="4"/>
    <n v="1456"/>
    <n v="2"/>
    <m/>
    <m/>
    <m/>
    <m/>
    <m/>
    <m/>
    <m/>
    <m/>
    <m/>
    <m/>
    <n v="1"/>
    <n v="1"/>
    <x v="6"/>
    <x v="6"/>
  </r>
  <r>
    <s v="61-R3"/>
    <m/>
    <x v="0"/>
    <s v="228 HIGH ST  OFF"/>
    <n v="101"/>
    <s v="RYDER REBECCA E &amp; MORRILL S III"/>
    <s v="MR30"/>
    <s v="ONE FAMILY"/>
    <s v="61//R3//"/>
    <n v="0.52958000000000005"/>
    <n v="0"/>
    <n v="0"/>
    <n v="1"/>
    <n v="1"/>
    <s v="SEWER"/>
    <n v="0"/>
    <n v="1"/>
    <n v="1800"/>
    <s v="YES"/>
    <n v="0"/>
    <s v="61-R3"/>
    <s v="Public Water,Public Sewer"/>
    <s v="SEWER"/>
    <s v="SEWER"/>
    <n v="1800"/>
    <m/>
    <m/>
    <n v="0"/>
    <n v="0"/>
    <n v="3"/>
    <n v="954"/>
    <n v="1"/>
    <m/>
    <m/>
    <m/>
    <m/>
    <m/>
    <m/>
    <m/>
    <m/>
    <m/>
    <m/>
    <n v="1"/>
    <n v="1"/>
    <x v="6"/>
    <x v="6"/>
  </r>
  <r>
    <s v="133-1019A"/>
    <m/>
    <x v="0"/>
    <s v="172 SANDWICH RD"/>
    <n v="101"/>
    <s v="HERZOG RUDOLF E"/>
    <s v="MR30"/>
    <s v="ONE FAMILY"/>
    <s v="133//1019/A/"/>
    <n v="0.79498999999999997"/>
    <n v="1"/>
    <n v="1"/>
    <n v="1"/>
    <n v="1"/>
    <s v="SEPTIC"/>
    <n v="0"/>
    <n v="1"/>
    <n v="7100"/>
    <s v="YES"/>
    <n v="7100"/>
    <s v="133-1019A"/>
    <s v="Public Water,Gas,Septic"/>
    <s v="SEPTIC"/>
    <s v="SEPTIC"/>
    <n v="7100"/>
    <m/>
    <m/>
    <n v="1"/>
    <n v="1"/>
    <n v="3"/>
    <n v="988"/>
    <n v="1"/>
    <m/>
    <m/>
    <m/>
    <m/>
    <m/>
    <m/>
    <m/>
    <m/>
    <m/>
    <m/>
    <n v="1"/>
    <n v="1"/>
    <x v="6"/>
    <x v="6"/>
  </r>
  <r>
    <s v="134-1096"/>
    <m/>
    <x v="0"/>
    <s v="8 JOHNSON ST"/>
    <n v="101"/>
    <s v="QUEELEY HELENA ET ALS"/>
    <s v="MR30"/>
    <s v="ONE FAMILY"/>
    <s v="134//1096//"/>
    <n v="5.43912"/>
    <n v="1"/>
    <n v="1"/>
    <n v="1"/>
    <n v="1"/>
    <s v="SEPTIC"/>
    <n v="0"/>
    <n v="1"/>
    <n v="0"/>
    <s v="YES"/>
    <n v="0"/>
    <s v="134-1096"/>
    <s v="Public Water,Septic"/>
    <s v="SEPTIC"/>
    <s v="SEPTIC"/>
    <n v="0"/>
    <m/>
    <m/>
    <n v="1"/>
    <n v="1"/>
    <n v="3"/>
    <n v="1288"/>
    <n v="1"/>
    <m/>
    <m/>
    <m/>
    <m/>
    <m/>
    <m/>
    <m/>
    <m/>
    <m/>
    <m/>
    <n v="1"/>
    <n v="1"/>
    <x v="6"/>
    <x v="6"/>
  </r>
  <r>
    <s v="132-1077"/>
    <m/>
    <x v="0"/>
    <s v="96 MAYFLOWER RIDGE DR"/>
    <n v="101"/>
    <s v="LITTLER ROBERT H"/>
    <s v="MR30"/>
    <s v="ONE FAMILY"/>
    <s v="132//1077//"/>
    <n v="9.572E-2"/>
    <n v="1"/>
    <n v="1"/>
    <n v="1"/>
    <n v="1"/>
    <s v="SEPTIC"/>
    <n v="0"/>
    <n v="1"/>
    <n v="5300"/>
    <s v="YES"/>
    <n v="5300"/>
    <s v="132-1077"/>
    <s v="Public Water,Septic"/>
    <s v="SEPTIC"/>
    <s v="SEPTIC"/>
    <n v="5300"/>
    <m/>
    <m/>
    <n v="1"/>
    <n v="1"/>
    <n v="2"/>
    <n v="811"/>
    <n v="1"/>
    <m/>
    <m/>
    <m/>
    <m/>
    <m/>
    <m/>
    <m/>
    <m/>
    <m/>
    <m/>
    <n v="1"/>
    <n v="1"/>
    <x v="6"/>
    <x v="6"/>
  </r>
  <r>
    <s v="61-1184"/>
    <m/>
    <x v="0"/>
    <s v="49 GIBBS AVE"/>
    <n v="101"/>
    <s v="PRENDERGAST ANNE"/>
    <s v="MR30"/>
    <s v="ONE FAMILY"/>
    <s v="61//1184//"/>
    <n v="0.30371999999999999"/>
    <n v="0"/>
    <n v="0"/>
    <n v="1"/>
    <n v="1"/>
    <s v="SEWER"/>
    <n v="1"/>
    <n v="1"/>
    <n v="6700"/>
    <s v="YES"/>
    <n v="0"/>
    <s v="61-1184"/>
    <s v="All Public"/>
    <s v="SEWER"/>
    <s v="SEWER"/>
    <n v="6700"/>
    <m/>
    <m/>
    <n v="0"/>
    <n v="0"/>
    <n v="2"/>
    <n v="2079"/>
    <n v="1.5"/>
    <m/>
    <m/>
    <m/>
    <m/>
    <m/>
    <m/>
    <m/>
    <m/>
    <m/>
    <m/>
    <n v="1"/>
    <n v="1"/>
    <x v="6"/>
    <x v="6"/>
  </r>
  <r>
    <s v="133A-141"/>
    <m/>
    <x v="0"/>
    <s v="1 SANDPIPER TER"/>
    <n v="101"/>
    <s v="DONAHUE DAVID J 3RD"/>
    <s v="MR30"/>
    <s v="ONE FAMILY"/>
    <s v="133/A/141//"/>
    <n v="0.23491999999999999"/>
    <n v="1"/>
    <n v="1"/>
    <n v="1"/>
    <n v="1"/>
    <s v="SEPTIC"/>
    <n v="0"/>
    <n v="1"/>
    <n v="500"/>
    <s v="YES"/>
    <n v="500"/>
    <s v="133A-141"/>
    <s v="Public Water,Septic"/>
    <s v="SEPTIC"/>
    <s v="SEPTIC"/>
    <n v="500"/>
    <m/>
    <m/>
    <n v="1"/>
    <n v="1"/>
    <n v="1"/>
    <n v="920"/>
    <n v="1"/>
    <m/>
    <m/>
    <m/>
    <m/>
    <m/>
    <m/>
    <m/>
    <m/>
    <m/>
    <m/>
    <n v="1"/>
    <n v="1"/>
    <x v="6"/>
    <x v="6"/>
  </r>
  <r>
    <s v="133-1100A"/>
    <m/>
    <x v="0"/>
    <s v="238 SANDWICH RD"/>
    <n v="101"/>
    <s v="FLYNN-MANNIX ELAINE M TRUSTEE"/>
    <s v="SC"/>
    <s v="ONE FAMILY"/>
    <s v="133//1100/A/"/>
    <n v="0.84621000000000002"/>
    <n v="1"/>
    <n v="1"/>
    <n v="1"/>
    <n v="1"/>
    <s v="SEPTIC"/>
    <n v="0"/>
    <n v="1"/>
    <n v="0"/>
    <s v="YES"/>
    <n v="0"/>
    <s v="133-1100A"/>
    <s v="Public Water,Septic"/>
    <s v="SEPTIC"/>
    <s v="SEPTIC"/>
    <n v="0"/>
    <m/>
    <m/>
    <n v="1"/>
    <n v="1"/>
    <n v="4"/>
    <n v="2018"/>
    <n v="1.75"/>
    <m/>
    <m/>
    <m/>
    <m/>
    <m/>
    <m/>
    <m/>
    <m/>
    <m/>
    <m/>
    <n v="1"/>
    <n v="1"/>
    <x v="6"/>
    <x v="6"/>
  </r>
  <r>
    <s v="43-W1"/>
    <m/>
    <x v="0"/>
    <s v="4 LADD AVE"/>
    <n v="104"/>
    <s v="CHURCHILL JOHN L JR"/>
    <s v="MR30"/>
    <s v="TWO FAMILY"/>
    <s v="43//W1//"/>
    <n v="0.11012"/>
    <n v="1"/>
    <n v="1"/>
    <n v="1"/>
    <n v="1"/>
    <s v="SEPTIC"/>
    <n v="0"/>
    <n v="1"/>
    <n v="15300"/>
    <s v="YES"/>
    <n v="15300"/>
    <s v="43-W1"/>
    <s v="Public Water,Gas,Septic"/>
    <s v="SEPTIC"/>
    <s v="SEPTIC"/>
    <n v="15300"/>
    <m/>
    <m/>
    <n v="2"/>
    <n v="2"/>
    <n v="4"/>
    <n v="1372"/>
    <n v="2"/>
    <m/>
    <m/>
    <m/>
    <m/>
    <m/>
    <m/>
    <m/>
    <m/>
    <m/>
    <m/>
    <n v="1"/>
    <n v="1"/>
    <x v="6"/>
    <x v="6"/>
  </r>
  <r>
    <s v="129-1074"/>
    <m/>
    <x v="0"/>
    <s v="2844 CRAN HWY"/>
    <n v="911"/>
    <s v="COMMONWEALTH OF MASSACHUSETTS"/>
    <s v="CS"/>
    <s v="FISH-WILD"/>
    <s v="129//1074//"/>
    <n v="1.3971100000000001"/>
    <n v="0"/>
    <n v="0"/>
    <n v="0"/>
    <n v="0"/>
    <m/>
    <n v="0"/>
    <n v="0"/>
    <n v="0"/>
    <s v="YES"/>
    <n v="0"/>
    <s v="129-1074"/>
    <m/>
    <m/>
    <m/>
    <n v="0"/>
    <s v="fee simple"/>
    <s v="YES"/>
    <n v="0"/>
    <n v="0"/>
    <n v="0"/>
    <n v="0"/>
    <n v="0"/>
    <m/>
    <m/>
    <m/>
    <m/>
    <m/>
    <m/>
    <m/>
    <m/>
    <m/>
    <m/>
    <n v="1"/>
    <n v="1"/>
    <x v="7"/>
    <x v="7"/>
  </r>
  <r>
    <s v="132A-2"/>
    <m/>
    <x v="0"/>
    <s v="47 MAYFLOWER RIDGE DR"/>
    <n v="101"/>
    <s v="CASTRO MANUEL O III"/>
    <s v="MR30"/>
    <s v="ONE FAMILY"/>
    <s v="132/A/2//"/>
    <n v="0.84201999999999999"/>
    <n v="1"/>
    <n v="1"/>
    <n v="1"/>
    <n v="1"/>
    <s v="SEPTIC"/>
    <n v="0"/>
    <n v="0"/>
    <n v="0"/>
    <s v="YES"/>
    <n v="0"/>
    <s v="132A-2"/>
    <s v="Public Water,Septic"/>
    <s v="SEPTIC"/>
    <s v="SEPTIC"/>
    <n v="0"/>
    <m/>
    <m/>
    <n v="1"/>
    <n v="1"/>
    <n v="3"/>
    <n v="2145"/>
    <n v="1"/>
    <m/>
    <m/>
    <m/>
    <m/>
    <m/>
    <m/>
    <m/>
    <m/>
    <m/>
    <m/>
    <n v="2"/>
    <n v="1"/>
    <x v="6"/>
    <x v="6"/>
  </r>
  <r>
    <s v="129-RA"/>
    <m/>
    <x v="0"/>
    <s v="8 OLD GLEN CHARLIE RD"/>
    <n v="101"/>
    <s v="ROGERS ESTHER S"/>
    <s v="R130"/>
    <s v="ONE FAMILY"/>
    <s v="129//RA//"/>
    <n v="0.33500000000000002"/>
    <n v="1"/>
    <n v="1"/>
    <n v="1"/>
    <n v="1"/>
    <s v="SEPTIC"/>
    <n v="0"/>
    <n v="1"/>
    <n v="1800"/>
    <s v="YES"/>
    <n v="1800"/>
    <s v="129-RA"/>
    <s v="Public Water,Septic"/>
    <s v="SEPTIC"/>
    <s v="SEPTIC"/>
    <n v="1800"/>
    <m/>
    <m/>
    <n v="1"/>
    <n v="1"/>
    <n v="3"/>
    <n v="1464"/>
    <n v="1"/>
    <m/>
    <m/>
    <m/>
    <m/>
    <m/>
    <m/>
    <m/>
    <m/>
    <m/>
    <m/>
    <n v="1"/>
    <n v="1"/>
    <x v="7"/>
    <x v="7"/>
  </r>
  <r>
    <s v="44-1008"/>
    <m/>
    <x v="0"/>
    <s v="1 LADD AVE"/>
    <n v="101"/>
    <s v="BELLUCHE DAVID"/>
    <s v="MR30"/>
    <s v="ONE FAMILY"/>
    <s v="44//1008//"/>
    <n v="2.1193399999999998"/>
    <n v="1"/>
    <n v="1"/>
    <n v="1"/>
    <n v="1"/>
    <s v="SEPTIC"/>
    <n v="0"/>
    <n v="1"/>
    <n v="1400"/>
    <s v="YES"/>
    <n v="1400"/>
    <s v="44-1008"/>
    <s v="Public Water,Septic"/>
    <s v="SEPTIC"/>
    <s v="SEPTIC"/>
    <n v="1400"/>
    <m/>
    <m/>
    <n v="1"/>
    <n v="1"/>
    <n v="2"/>
    <n v="784"/>
    <n v="1"/>
    <m/>
    <m/>
    <m/>
    <m/>
    <m/>
    <m/>
    <m/>
    <m/>
    <m/>
    <m/>
    <n v="1"/>
    <n v="1"/>
    <x v="6"/>
    <x v="6"/>
  </r>
  <r>
    <s v="133A-148"/>
    <m/>
    <x v="0"/>
    <s v="14 SANDPIPER TER"/>
    <n v="101"/>
    <s v="CARRIGAN WILLIAM C SR"/>
    <s v="MR30"/>
    <s v="ONE FAMILY"/>
    <s v="133/A/148//"/>
    <n v="0.33123000000000002"/>
    <n v="1"/>
    <n v="1"/>
    <n v="1"/>
    <n v="1"/>
    <s v="SEPTIC"/>
    <n v="0"/>
    <n v="1"/>
    <n v="6700"/>
    <s v="YES"/>
    <n v="6700"/>
    <s v="133A-148"/>
    <s v="Public Water,Septic"/>
    <s v="SEPTIC"/>
    <s v="SEPTIC"/>
    <n v="6700"/>
    <m/>
    <m/>
    <n v="1"/>
    <n v="1"/>
    <n v="2"/>
    <n v="1244"/>
    <n v="1"/>
    <m/>
    <m/>
    <m/>
    <m/>
    <m/>
    <m/>
    <m/>
    <m/>
    <m/>
    <m/>
    <n v="1"/>
    <n v="1"/>
    <x v="6"/>
    <x v="6"/>
  </r>
  <r>
    <s v="132A-6"/>
    <m/>
    <x v="0"/>
    <s v="56 MAYFLOWER RIDGE DR"/>
    <n v="101"/>
    <s v="WILSON JOAN HARRIS TRUSTEE"/>
    <s v="MR30"/>
    <s v="ONE FAMILY"/>
    <s v="132/A/6//"/>
    <n v="0.55901000000000001"/>
    <n v="1"/>
    <n v="1"/>
    <n v="1"/>
    <n v="1"/>
    <s v="SEPTIC"/>
    <n v="0"/>
    <n v="1"/>
    <n v="3900"/>
    <s v="YES"/>
    <n v="3900"/>
    <s v="132A-6"/>
    <s v="Public Water,Septic"/>
    <s v="SEPTIC"/>
    <s v="SEPTIC"/>
    <n v="3900"/>
    <m/>
    <m/>
    <n v="1"/>
    <n v="1"/>
    <n v="3"/>
    <n v="1605"/>
    <n v="1.75"/>
    <m/>
    <m/>
    <m/>
    <m/>
    <m/>
    <m/>
    <m/>
    <m/>
    <m/>
    <m/>
    <n v="2"/>
    <n v="1"/>
    <x v="6"/>
    <x v="6"/>
  </r>
  <r>
    <s v="LAND_NOPARC"/>
    <m/>
    <x v="0"/>
    <m/>
    <n v="0"/>
    <m/>
    <m/>
    <m/>
    <m/>
    <n v="0.11335000000000001"/>
    <n v="0"/>
    <n v="0"/>
    <n v="0"/>
    <n v="0"/>
    <m/>
    <n v="0"/>
    <n v="0"/>
    <n v="0"/>
    <s v="NO"/>
    <n v="0"/>
    <m/>
    <m/>
    <m/>
    <m/>
    <n v="0"/>
    <m/>
    <m/>
    <n v="0"/>
    <n v="0"/>
    <n v="0"/>
    <n v="0"/>
    <n v="0"/>
    <m/>
    <m/>
    <m/>
    <m/>
    <m/>
    <m/>
    <m/>
    <m/>
    <m/>
    <m/>
    <n v="0"/>
    <n v="1"/>
    <x v="6"/>
    <x v="6"/>
  </r>
  <r>
    <s v="61-1096"/>
    <m/>
    <x v="0"/>
    <s v="230 HIGH ST"/>
    <n v="101"/>
    <s v="ZOPATTI RICHARD C JR"/>
    <s v="MR30"/>
    <s v="ONE FAMILY"/>
    <s v="61//1096//"/>
    <n v="0.25775999999999999"/>
    <n v="0"/>
    <n v="0"/>
    <n v="1"/>
    <n v="1"/>
    <s v="SEWER"/>
    <n v="1"/>
    <n v="1"/>
    <n v="6900"/>
    <s v="YES"/>
    <n v="0"/>
    <s v="61-1096"/>
    <s v="All Public"/>
    <s v="SEWER"/>
    <s v="SEWER"/>
    <n v="6900"/>
    <m/>
    <m/>
    <n v="0"/>
    <n v="0"/>
    <n v="4"/>
    <n v="2429"/>
    <n v="1.9"/>
    <m/>
    <m/>
    <m/>
    <m/>
    <m/>
    <m/>
    <m/>
    <m/>
    <m/>
    <m/>
    <n v="1"/>
    <n v="1"/>
    <x v="6"/>
    <x v="6"/>
  </r>
  <r>
    <s v="LAND_NOPARC"/>
    <m/>
    <x v="0"/>
    <m/>
    <n v="0"/>
    <m/>
    <m/>
    <m/>
    <m/>
    <n v="0.10074"/>
    <n v="0"/>
    <n v="0"/>
    <n v="0"/>
    <n v="0"/>
    <m/>
    <n v="0"/>
    <n v="0"/>
    <n v="0"/>
    <s v="NO"/>
    <n v="0"/>
    <m/>
    <m/>
    <m/>
    <m/>
    <n v="0"/>
    <m/>
    <m/>
    <n v="0"/>
    <n v="0"/>
    <n v="0"/>
    <n v="0"/>
    <n v="0"/>
    <m/>
    <m/>
    <m/>
    <m/>
    <m/>
    <m/>
    <m/>
    <m/>
    <m/>
    <m/>
    <n v="0"/>
    <n v="1"/>
    <x v="6"/>
    <x v="6"/>
  </r>
  <r>
    <s v="133-1094"/>
    <m/>
    <x v="0"/>
    <s v="2 PLYMOUTH RD"/>
    <n v="905"/>
    <s v="COMPREHENSIVE MENTAL HEALTH"/>
    <s v="MR30"/>
    <s v="CHAR ORG  MDL-01"/>
    <s v="133//1094//"/>
    <n v="0.88168999999999997"/>
    <n v="1"/>
    <n v="1"/>
    <n v="1"/>
    <n v="1"/>
    <s v="SEPTIC"/>
    <n v="0"/>
    <n v="1"/>
    <n v="27800"/>
    <s v="YES"/>
    <n v="27800"/>
    <s v="133-1094"/>
    <s v="Public Water,Gas,Septic"/>
    <s v="SEPTIC"/>
    <s v="SEPTIC"/>
    <n v="27800"/>
    <m/>
    <m/>
    <n v="1"/>
    <n v="1"/>
    <n v="3"/>
    <n v="1560"/>
    <n v="1"/>
    <m/>
    <m/>
    <m/>
    <m/>
    <m/>
    <m/>
    <m/>
    <m/>
    <m/>
    <m/>
    <n v="1"/>
    <n v="1"/>
    <x v="6"/>
    <x v="6"/>
  </r>
  <r>
    <s v="133A-147"/>
    <m/>
    <x v="0"/>
    <s v="16 SANDPIPER TER"/>
    <n v="101"/>
    <s v="MITCHELL ROBERT J"/>
    <s v="MR30"/>
    <s v="ONE FAMILY"/>
    <s v="133/A/147//"/>
    <n v="0.32286999999999999"/>
    <n v="1"/>
    <n v="1"/>
    <n v="1"/>
    <n v="1"/>
    <s v="SEPTIC"/>
    <n v="0"/>
    <n v="1"/>
    <n v="3400"/>
    <s v="YES"/>
    <n v="3400"/>
    <s v="133A-147"/>
    <s v="Public Water,Septic"/>
    <s v="SEPTIC"/>
    <s v="SEPTIC"/>
    <n v="3400"/>
    <m/>
    <m/>
    <n v="1"/>
    <n v="1"/>
    <n v="2"/>
    <n v="720"/>
    <n v="1"/>
    <m/>
    <m/>
    <m/>
    <m/>
    <m/>
    <m/>
    <m/>
    <m/>
    <m/>
    <m/>
    <n v="1"/>
    <n v="1"/>
    <x v="6"/>
    <x v="6"/>
  </r>
  <r>
    <s v="133-139"/>
    <m/>
    <x v="0"/>
    <s v="156 SANDWICH RD"/>
    <n v="101"/>
    <s v="GORDON MICHELLE B"/>
    <s v="MR30"/>
    <s v="ONE FAMILY"/>
    <s v="133//139//"/>
    <n v="1.6460999999999999"/>
    <n v="1"/>
    <n v="1"/>
    <n v="1"/>
    <n v="1"/>
    <s v="SEPTIC"/>
    <n v="0"/>
    <n v="1"/>
    <n v="3400"/>
    <s v="YES"/>
    <n v="3400"/>
    <s v="133-139"/>
    <s v="Public Water,Gas,Septic"/>
    <s v="SEPTIC"/>
    <s v="SEPTIC"/>
    <n v="3400"/>
    <m/>
    <m/>
    <n v="1"/>
    <n v="1"/>
    <n v="2"/>
    <n v="651"/>
    <n v="1"/>
    <m/>
    <m/>
    <m/>
    <m/>
    <m/>
    <m/>
    <m/>
    <m/>
    <m/>
    <m/>
    <n v="8"/>
    <n v="1"/>
    <x v="6"/>
    <x v="6"/>
  </r>
  <r>
    <s v="132A-16"/>
    <m/>
    <x v="0"/>
    <s v="5 HEATHER HILL RD"/>
    <n v="101"/>
    <s v="DAVIS EDWARD L"/>
    <s v="MR30"/>
    <s v="ONE FAMILY"/>
    <s v="132/A/16//"/>
    <n v="0.43280000000000002"/>
    <n v="1"/>
    <n v="1"/>
    <n v="1"/>
    <n v="1"/>
    <s v="SEPTIC"/>
    <n v="0"/>
    <n v="1"/>
    <n v="600"/>
    <s v="YES"/>
    <n v="600"/>
    <s v="132A-16"/>
    <s v="Public Water,Septic"/>
    <s v="SEPTIC"/>
    <s v="SEPTIC"/>
    <n v="600"/>
    <m/>
    <m/>
    <n v="1"/>
    <n v="1"/>
    <n v="4"/>
    <n v="1082"/>
    <n v="1.3"/>
    <m/>
    <m/>
    <m/>
    <m/>
    <m/>
    <m/>
    <m/>
    <m/>
    <m/>
    <m/>
    <n v="2"/>
    <n v="1"/>
    <x v="6"/>
    <x v="6"/>
  </r>
  <r>
    <s v="133A-140"/>
    <m/>
    <x v="0"/>
    <s v="3 SANDPIPER TER"/>
    <n v="131"/>
    <s v="BLUE RIDGE MOUNTAIN CORP"/>
    <s v="MR30"/>
    <s v="RES ACLNPO  MDL-00"/>
    <s v="133/A/140//"/>
    <n v="0.27432000000000001"/>
    <n v="0"/>
    <n v="0"/>
    <n v="0"/>
    <n v="0"/>
    <m/>
    <n v="0"/>
    <n v="0"/>
    <n v="0"/>
    <s v="YES"/>
    <n v="0"/>
    <s v="133A-140"/>
    <s v="Public Water,Septic"/>
    <s v="SEPTIC"/>
    <m/>
    <n v="0"/>
    <m/>
    <m/>
    <n v="0"/>
    <n v="0"/>
    <n v="0"/>
    <n v="0"/>
    <n v="0"/>
    <m/>
    <m/>
    <m/>
    <m/>
    <m/>
    <m/>
    <m/>
    <m/>
    <m/>
    <m/>
    <n v="1"/>
    <n v="1"/>
    <x v="6"/>
    <x v="6"/>
  </r>
  <r>
    <s v="43-R13"/>
    <m/>
    <x v="0"/>
    <s v="207 SANDWICH RD"/>
    <n v="101"/>
    <s v="TOKARZ JAMES M"/>
    <s v="MR30"/>
    <s v="ONE FAMILY"/>
    <s v="43//R13//"/>
    <n v="0.49995000000000001"/>
    <n v="1"/>
    <n v="1"/>
    <n v="1"/>
    <n v="1"/>
    <s v="SEPTIC"/>
    <n v="0"/>
    <n v="1"/>
    <n v="19600"/>
    <s v="YES"/>
    <n v="19600"/>
    <s v="43-R13"/>
    <s v="Public Water,Gas,Septic"/>
    <s v="SEPTIC"/>
    <s v="SEPTIC"/>
    <n v="19600"/>
    <m/>
    <m/>
    <n v="1"/>
    <n v="1"/>
    <n v="4"/>
    <n v="2037"/>
    <n v="1.75"/>
    <m/>
    <m/>
    <m/>
    <m/>
    <m/>
    <m/>
    <m/>
    <m/>
    <m/>
    <m/>
    <n v="2"/>
    <n v="1"/>
    <x v="6"/>
    <x v="6"/>
  </r>
  <r>
    <s v="61-R2"/>
    <m/>
    <x v="0"/>
    <s v="40 GIBBS AVE"/>
    <n v="101"/>
    <s v="PERRY SYLVIA D"/>
    <s v="MR30"/>
    <s v="ONE FAMILY"/>
    <s v="61//R2//"/>
    <n v="0.82525999999999999"/>
    <n v="0"/>
    <n v="0"/>
    <n v="1"/>
    <n v="1"/>
    <s v="SEWER"/>
    <n v="1"/>
    <n v="1"/>
    <n v="14800"/>
    <s v="YES"/>
    <n v="0"/>
    <s v="61-R2"/>
    <s v="All Public"/>
    <s v="SEWER"/>
    <s v="SEWER"/>
    <n v="14800"/>
    <m/>
    <m/>
    <n v="0"/>
    <n v="0"/>
    <n v="4"/>
    <n v="3579"/>
    <n v="2.2999999999999998"/>
    <m/>
    <m/>
    <m/>
    <m/>
    <m/>
    <m/>
    <m/>
    <m/>
    <m/>
    <m/>
    <n v="1"/>
    <n v="1"/>
    <x v="6"/>
    <x v="6"/>
  </r>
  <r>
    <s v="129-1099"/>
    <m/>
    <x v="0"/>
    <s v="13 OLD GLEN CHARLIE RD"/>
    <n v="109"/>
    <s v="OSBORN MARK C"/>
    <s v="MR30"/>
    <s v="MULTI HSES"/>
    <s v="129//1099//"/>
    <n v="0.55757999999999996"/>
    <n v="0"/>
    <n v="0"/>
    <n v="0"/>
    <n v="0"/>
    <m/>
    <n v="0"/>
    <n v="1"/>
    <n v="9400"/>
    <s v="NO_W1"/>
    <n v="0"/>
    <s v="129-1099"/>
    <s v="Public Water,Septic"/>
    <s v="SEPTIC"/>
    <m/>
    <n v="9400"/>
    <m/>
    <m/>
    <n v="0"/>
    <n v="0"/>
    <n v="3"/>
    <n v="1457"/>
    <n v="1.25"/>
    <m/>
    <m/>
    <m/>
    <m/>
    <m/>
    <m/>
    <m/>
    <m/>
    <m/>
    <m/>
    <n v="3"/>
    <n v="1"/>
    <x v="7"/>
    <x v="7"/>
  </r>
  <r>
    <s v="61-1057"/>
    <m/>
    <x v="0"/>
    <s v="434 MAIN ST"/>
    <n v="101"/>
    <s v="COONEY MARIE E"/>
    <s v="MR30"/>
    <s v="ONE FAMILY"/>
    <s v="61//1057//"/>
    <n v="1.69154"/>
    <n v="0"/>
    <n v="0"/>
    <n v="1"/>
    <n v="1"/>
    <s v="SEWER"/>
    <n v="1"/>
    <n v="1"/>
    <n v="7800"/>
    <s v="YES"/>
    <n v="0"/>
    <s v="61-1057"/>
    <s v="All Public"/>
    <s v="SEWER"/>
    <s v="SEWER"/>
    <n v="7800"/>
    <m/>
    <m/>
    <n v="0"/>
    <n v="0"/>
    <n v="6"/>
    <n v="4753"/>
    <n v="2"/>
    <m/>
    <m/>
    <m/>
    <m/>
    <m/>
    <m/>
    <m/>
    <m/>
    <m/>
    <m/>
    <n v="1"/>
    <n v="1"/>
    <x v="6"/>
    <x v="6"/>
  </r>
  <r>
    <s v="43-1004"/>
    <m/>
    <x v="0"/>
    <s v="205 SANDWICH RD"/>
    <n v="111"/>
    <s v="LES THEODORE I"/>
    <s v="MR30"/>
    <s v="APT 4-8  MDL-94"/>
    <s v="43//1004//"/>
    <n v="0.41221000000000002"/>
    <n v="1"/>
    <n v="1"/>
    <n v="1"/>
    <n v="1"/>
    <s v="SEPTIC"/>
    <n v="0"/>
    <n v="1"/>
    <n v="19600"/>
    <s v="YES"/>
    <n v="19600"/>
    <s v="43-1004"/>
    <s v="Public Water,Septic"/>
    <s v="SEPTIC"/>
    <s v="SEPTIC"/>
    <n v="19600"/>
    <m/>
    <m/>
    <n v="1"/>
    <n v="1"/>
    <n v="8"/>
    <n v="3245"/>
    <n v="2"/>
    <m/>
    <m/>
    <m/>
    <m/>
    <m/>
    <m/>
    <m/>
    <m/>
    <m/>
    <m/>
    <n v="1"/>
    <n v="1"/>
    <x v="6"/>
    <x v="6"/>
  </r>
  <r>
    <s v="43-R12"/>
    <m/>
    <x v="0"/>
    <s v="209 SANDWICH RD"/>
    <n v="101"/>
    <s v="GROSE STEPHEN P"/>
    <s v="MR30"/>
    <s v="ONE FAMILY"/>
    <s v="43//R12//"/>
    <n v="0.21254000000000001"/>
    <n v="1"/>
    <n v="1"/>
    <n v="1"/>
    <n v="1"/>
    <s v="SEPTIC"/>
    <n v="0"/>
    <n v="1"/>
    <n v="5100"/>
    <s v="YES"/>
    <n v="5100"/>
    <s v="43-R12"/>
    <s v="Public Water,Gas,Septic"/>
    <s v="SEPTIC"/>
    <s v="SEPTIC"/>
    <n v="5100"/>
    <m/>
    <m/>
    <n v="1"/>
    <n v="1"/>
    <n v="3"/>
    <n v="2126"/>
    <n v="1.5"/>
    <m/>
    <m/>
    <m/>
    <m/>
    <m/>
    <m/>
    <m/>
    <m/>
    <m/>
    <m/>
    <n v="1"/>
    <n v="1"/>
    <x v="6"/>
    <x v="6"/>
  </r>
  <r>
    <s v="129-1143"/>
    <m/>
    <x v="0"/>
    <s v="2833 CRAN HWY"/>
    <n v="310"/>
    <s v="GARDEN HOMES ESTATES LLC"/>
    <s v="SC"/>
    <s v="PRI COMM  MDL-94"/>
    <s v="129//1143//"/>
    <n v="0.28033000000000002"/>
    <n v="1"/>
    <n v="1"/>
    <n v="1"/>
    <n v="1"/>
    <s v="SEPTIC"/>
    <n v="0"/>
    <n v="2"/>
    <n v="3500"/>
    <s v="YES"/>
    <n v="3500"/>
    <s v="129-1143"/>
    <s v="All Public"/>
    <s v="SEWER"/>
    <s v="SEPTIC"/>
    <n v="1750"/>
    <m/>
    <m/>
    <n v="1"/>
    <n v="1"/>
    <n v="0"/>
    <n v="2206"/>
    <n v="1"/>
    <m/>
    <m/>
    <m/>
    <m/>
    <m/>
    <m/>
    <m/>
    <m/>
    <m/>
    <m/>
    <n v="1"/>
    <n v="1"/>
    <x v="6"/>
    <x v="6"/>
  </r>
  <r>
    <s v="133-1019B"/>
    <m/>
    <x v="0"/>
    <s v="180 SANDWICH RD"/>
    <n v="101"/>
    <s v="BENNETT GUY"/>
    <s v="MR30"/>
    <s v="ONE FAMILY"/>
    <s v="133//1019/B/"/>
    <n v="1.68943"/>
    <n v="1"/>
    <n v="1"/>
    <n v="1"/>
    <n v="1"/>
    <s v="SEPTIC"/>
    <n v="0"/>
    <n v="1"/>
    <n v="5300"/>
    <s v="YES"/>
    <n v="5300"/>
    <s v="133-1019B"/>
    <s v="Public Water,Septic"/>
    <s v="SEPTIC"/>
    <s v="SEPTIC"/>
    <n v="5300"/>
    <m/>
    <m/>
    <n v="1"/>
    <n v="1"/>
    <n v="3"/>
    <n v="1744"/>
    <n v="1"/>
    <m/>
    <m/>
    <m/>
    <m/>
    <m/>
    <m/>
    <m/>
    <m/>
    <m/>
    <m/>
    <n v="2"/>
    <n v="1"/>
    <x v="6"/>
    <x v="6"/>
  </r>
  <r>
    <s v="133A-118"/>
    <m/>
    <x v="0"/>
    <s v="3 WREN TER"/>
    <n v="111"/>
    <s v="LOT 118 GATEWAY SHORES TRUST"/>
    <s v="MR30"/>
    <s v="APT 4-8  MDL-94"/>
    <s v="133/A/118//"/>
    <n v="0.45656000000000002"/>
    <n v="1"/>
    <n v="1"/>
    <n v="1"/>
    <n v="1"/>
    <s v="SEPTIC"/>
    <n v="0"/>
    <n v="1"/>
    <n v="22400"/>
    <s v="YES"/>
    <n v="22400"/>
    <s v="133A-118"/>
    <s v="Public Water,Septic"/>
    <s v="SEPTIC"/>
    <s v="SEPTIC"/>
    <n v="22400"/>
    <m/>
    <m/>
    <n v="1"/>
    <n v="1"/>
    <n v="7"/>
    <n v="2981"/>
    <n v="2"/>
    <m/>
    <m/>
    <m/>
    <m/>
    <m/>
    <m/>
    <m/>
    <m/>
    <m/>
    <m/>
    <n v="1"/>
    <n v="1"/>
    <x v="6"/>
    <x v="6"/>
  </r>
  <r>
    <s v="LAND_NOPARC"/>
    <m/>
    <x v="0"/>
    <m/>
    <n v="0"/>
    <m/>
    <m/>
    <m/>
    <m/>
    <n v="3.4130000000000001E-2"/>
    <n v="0"/>
    <n v="0"/>
    <n v="0"/>
    <n v="0"/>
    <m/>
    <n v="0"/>
    <n v="0"/>
    <n v="0"/>
    <s v="NO"/>
    <n v="0"/>
    <m/>
    <m/>
    <m/>
    <m/>
    <n v="0"/>
    <m/>
    <m/>
    <n v="0"/>
    <n v="0"/>
    <n v="0"/>
    <n v="0"/>
    <n v="0"/>
    <m/>
    <m/>
    <m/>
    <m/>
    <m/>
    <m/>
    <m/>
    <m/>
    <m/>
    <m/>
    <n v="0"/>
    <n v="1"/>
    <x v="6"/>
    <x v="6"/>
  </r>
  <r>
    <s v="133A-146"/>
    <m/>
    <x v="0"/>
    <s v="18 SANDPIPER TER"/>
    <n v="101"/>
    <s v="WELLS HARRY E III"/>
    <s v="MR30"/>
    <s v="ONE FAMILY"/>
    <s v="133/A/146//"/>
    <n v="0.34601999999999999"/>
    <n v="1"/>
    <n v="1"/>
    <n v="1"/>
    <n v="1"/>
    <s v="SEPTIC"/>
    <n v="0"/>
    <n v="1"/>
    <n v="5300"/>
    <s v="YES"/>
    <n v="5300"/>
    <s v="133A-146"/>
    <s v="Public Water,Septic"/>
    <s v="SEPTIC"/>
    <s v="SEPTIC"/>
    <n v="5300"/>
    <m/>
    <m/>
    <n v="1"/>
    <n v="1"/>
    <n v="2"/>
    <n v="1312"/>
    <n v="1"/>
    <m/>
    <m/>
    <m/>
    <m/>
    <m/>
    <m/>
    <m/>
    <m/>
    <m/>
    <m/>
    <n v="2"/>
    <n v="1"/>
    <x v="6"/>
    <x v="6"/>
  </r>
  <r>
    <s v="129-1162"/>
    <m/>
    <x v="0"/>
    <s v="10 OLD GLEN CHARLIE RD"/>
    <n v="903"/>
    <s v="TOWN OF WAREHAM"/>
    <s v="MR30"/>
    <s v="MUNICIPAL  MDL-00"/>
    <s v="129//1162//"/>
    <n v="0.17996999999999999"/>
    <n v="0"/>
    <n v="0"/>
    <n v="0"/>
    <n v="0"/>
    <m/>
    <n v="0"/>
    <n v="0"/>
    <n v="0"/>
    <s v="YES"/>
    <n v="0"/>
    <s v="129-1162"/>
    <m/>
    <m/>
    <m/>
    <n v="0"/>
    <s v="fee simple"/>
    <s v="YES"/>
    <n v="0"/>
    <n v="0"/>
    <n v="0"/>
    <n v="0"/>
    <n v="0"/>
    <m/>
    <m/>
    <m/>
    <m/>
    <m/>
    <m/>
    <m/>
    <m/>
    <m/>
    <m/>
    <n v="1"/>
    <n v="1"/>
    <x v="7"/>
    <x v="7"/>
  </r>
  <r>
    <s v="LAND_NOPARC"/>
    <m/>
    <x v="0"/>
    <m/>
    <n v="0"/>
    <m/>
    <m/>
    <m/>
    <m/>
    <n v="8.43E-3"/>
    <n v="0"/>
    <n v="0"/>
    <n v="0"/>
    <n v="0"/>
    <m/>
    <n v="0"/>
    <n v="0"/>
    <n v="0"/>
    <s v="NO"/>
    <n v="0"/>
    <m/>
    <m/>
    <m/>
    <m/>
    <n v="0"/>
    <m/>
    <m/>
    <n v="0"/>
    <n v="0"/>
    <n v="0"/>
    <n v="0"/>
    <n v="0"/>
    <m/>
    <m/>
    <m/>
    <m/>
    <m/>
    <m/>
    <m/>
    <m/>
    <m/>
    <m/>
    <n v="0"/>
    <n v="1"/>
    <x v="6"/>
    <x v="6"/>
  </r>
  <r>
    <s v="133A-132"/>
    <m/>
    <x v="0"/>
    <s v="2 WREN TER"/>
    <n v="101"/>
    <s v="LEITE EDUARDO V"/>
    <s v="MR30"/>
    <s v="ONE FAMILY"/>
    <s v="133/A/132//"/>
    <n v="0.25773000000000001"/>
    <n v="1"/>
    <n v="1"/>
    <n v="1"/>
    <n v="1"/>
    <s v="SEPTIC"/>
    <n v="0"/>
    <n v="1"/>
    <n v="19800"/>
    <s v="YES"/>
    <n v="19800"/>
    <s v="133A-132"/>
    <s v="Public Water,Septic"/>
    <s v="SEPTIC"/>
    <s v="SEPTIC"/>
    <n v="19800"/>
    <m/>
    <m/>
    <n v="1"/>
    <n v="1"/>
    <n v="3"/>
    <n v="1000"/>
    <n v="1"/>
    <m/>
    <m/>
    <m/>
    <m/>
    <m/>
    <m/>
    <m/>
    <m/>
    <m/>
    <m/>
    <n v="1"/>
    <n v="1"/>
    <x v="6"/>
    <x v="6"/>
  </r>
  <r>
    <s v="61-1183"/>
    <m/>
    <x v="0"/>
    <s v="5 BODFISH AVE"/>
    <n v="101"/>
    <s v="TAMAGINI EDWARD J III"/>
    <s v="MR30"/>
    <s v="ONE FAMILY"/>
    <s v="61//1183//"/>
    <n v="0.57177999999999995"/>
    <n v="0"/>
    <n v="0"/>
    <n v="1"/>
    <n v="1"/>
    <s v="SEWER"/>
    <n v="1"/>
    <n v="1"/>
    <n v="7600"/>
    <s v="YES"/>
    <n v="0"/>
    <s v="61-1183"/>
    <s v="All Public"/>
    <s v="SEWER"/>
    <s v="SEWER"/>
    <n v="7600"/>
    <m/>
    <m/>
    <n v="0"/>
    <n v="0"/>
    <n v="3"/>
    <n v="1626"/>
    <n v="2"/>
    <m/>
    <m/>
    <m/>
    <m/>
    <m/>
    <m/>
    <m/>
    <m/>
    <m/>
    <m/>
    <n v="1"/>
    <n v="1"/>
    <x v="4"/>
    <x v="4"/>
  </r>
  <r>
    <s v="129-1080"/>
    <m/>
    <x v="0"/>
    <s v="14 OLD GLEN CHARLIE RD"/>
    <n v="101"/>
    <s v="GONSALVES CLARA LIFE ESTATE"/>
    <s v="MR30"/>
    <s v="ONE FAMILY"/>
    <s v="129//1080//"/>
    <n v="8.7309999999999999E-2"/>
    <n v="1"/>
    <n v="1"/>
    <n v="1"/>
    <n v="1"/>
    <s v="SEPTIC"/>
    <n v="0"/>
    <n v="1"/>
    <n v="2600"/>
    <s v="YES"/>
    <n v="2600"/>
    <s v="129-1080"/>
    <s v="Public Water,Septic"/>
    <s v="SEPTIC"/>
    <s v="SEPTIC"/>
    <n v="2600"/>
    <m/>
    <m/>
    <n v="1"/>
    <n v="1"/>
    <n v="4"/>
    <n v="1020"/>
    <n v="1.75"/>
    <m/>
    <m/>
    <m/>
    <m/>
    <m/>
    <m/>
    <m/>
    <m/>
    <m/>
    <m/>
    <n v="1"/>
    <n v="1"/>
    <x v="7"/>
    <x v="7"/>
  </r>
  <r>
    <s v="LAND_NOPARC"/>
    <m/>
    <x v="0"/>
    <m/>
    <n v="0"/>
    <m/>
    <m/>
    <m/>
    <m/>
    <n v="8.3580000000000002E-2"/>
    <n v="0"/>
    <n v="0"/>
    <n v="0"/>
    <n v="0"/>
    <m/>
    <n v="0"/>
    <n v="0"/>
    <n v="0"/>
    <s v="NO"/>
    <n v="0"/>
    <m/>
    <m/>
    <m/>
    <m/>
    <n v="0"/>
    <m/>
    <m/>
    <n v="0"/>
    <n v="0"/>
    <n v="0"/>
    <n v="0"/>
    <n v="0"/>
    <m/>
    <m/>
    <m/>
    <m/>
    <m/>
    <m/>
    <m/>
    <m/>
    <m/>
    <m/>
    <n v="0"/>
    <n v="1"/>
    <x v="6"/>
    <x v="6"/>
  </r>
  <r>
    <s v="61-1029"/>
    <m/>
    <x v="0"/>
    <s v="437 MAIN ST  OFF"/>
    <n v="132"/>
    <s v="MCGONIGLE PAUL F"/>
    <s v="MR30"/>
    <s v="RES ACLNUD  MDL-00"/>
    <s v="61//1029//"/>
    <n v="0.64615"/>
    <n v="0"/>
    <n v="0"/>
    <n v="0"/>
    <n v="0"/>
    <m/>
    <n v="0"/>
    <n v="0"/>
    <n v="0"/>
    <s v="YES"/>
    <n v="0"/>
    <s v="61-1029"/>
    <s v="All Public"/>
    <s v="SEWER"/>
    <m/>
    <n v="0"/>
    <m/>
    <m/>
    <n v="0"/>
    <n v="0"/>
    <n v="0"/>
    <n v="0"/>
    <n v="0"/>
    <m/>
    <m/>
    <m/>
    <m/>
    <m/>
    <m/>
    <m/>
    <m/>
    <m/>
    <m/>
    <n v="1"/>
    <n v="1"/>
    <x v="6"/>
    <x v="6"/>
  </r>
  <r>
    <s v="LAND_NOPARC"/>
    <m/>
    <x v="0"/>
    <m/>
    <n v="0"/>
    <m/>
    <m/>
    <m/>
    <m/>
    <n v="6.4000000000000005E-4"/>
    <n v="0"/>
    <n v="0"/>
    <n v="0"/>
    <n v="0"/>
    <m/>
    <n v="0"/>
    <n v="0"/>
    <n v="0"/>
    <s v="NO"/>
    <n v="0"/>
    <m/>
    <m/>
    <m/>
    <m/>
    <n v="0"/>
    <m/>
    <m/>
    <n v="0"/>
    <n v="0"/>
    <n v="0"/>
    <n v="0"/>
    <n v="0"/>
    <m/>
    <m/>
    <m/>
    <m/>
    <m/>
    <m/>
    <m/>
    <m/>
    <m/>
    <m/>
    <n v="0"/>
    <n v="1"/>
    <x v="6"/>
    <x v="6"/>
  </r>
  <r>
    <s v="61-1095"/>
    <m/>
    <x v="0"/>
    <s v="236 HIGH ST"/>
    <n v="101"/>
    <s v="DUNPHY MICHAEL F"/>
    <s v="MR30"/>
    <s v="ONE FAMILY"/>
    <s v="61//1095//"/>
    <n v="0.19499"/>
    <n v="0"/>
    <n v="0"/>
    <n v="1"/>
    <n v="1"/>
    <s v="SEWER"/>
    <n v="1"/>
    <n v="1"/>
    <n v="94100"/>
    <s v="YES"/>
    <n v="0"/>
    <s v="61-1095"/>
    <s v="All Public"/>
    <s v="SEWER"/>
    <s v="SEWER"/>
    <n v="94100"/>
    <m/>
    <m/>
    <n v="0"/>
    <n v="0"/>
    <n v="3"/>
    <n v="1809"/>
    <n v="1.75"/>
    <m/>
    <m/>
    <m/>
    <m/>
    <m/>
    <m/>
    <m/>
    <m/>
    <m/>
    <m/>
    <n v="2"/>
    <n v="1"/>
    <x v="6"/>
    <x v="6"/>
  </r>
  <r>
    <s v="133A-139"/>
    <m/>
    <x v="0"/>
    <s v="5 SANDPIPER TER"/>
    <n v="101"/>
    <s v="DUFFY ANDREW J"/>
    <s v="MR30"/>
    <s v="ONE FAMILY"/>
    <s v="133/A/139//"/>
    <n v="0.3054"/>
    <n v="1"/>
    <n v="1"/>
    <n v="1"/>
    <n v="1"/>
    <s v="SEPTIC"/>
    <n v="0"/>
    <n v="1"/>
    <n v="6300"/>
    <s v="YES"/>
    <n v="6300"/>
    <s v="133A-139"/>
    <s v="Public Water,Septic"/>
    <s v="SEPTIC"/>
    <s v="SEPTIC"/>
    <n v="6300"/>
    <m/>
    <m/>
    <n v="1"/>
    <n v="1"/>
    <n v="3"/>
    <n v="1000"/>
    <n v="1"/>
    <m/>
    <m/>
    <m/>
    <m/>
    <m/>
    <m/>
    <m/>
    <m/>
    <m/>
    <m/>
    <n v="1"/>
    <n v="1"/>
    <x v="6"/>
    <x v="6"/>
  </r>
  <r>
    <s v="61-1027"/>
    <m/>
    <x v="0"/>
    <s v="441 MAIN ST"/>
    <n v="101"/>
    <s v="NADEAU RONALD J"/>
    <s v="MR30"/>
    <s v="ONE FAMILY"/>
    <s v="61//1027//"/>
    <n v="0.76937999999999995"/>
    <n v="0"/>
    <n v="0"/>
    <n v="1"/>
    <n v="1"/>
    <s v="SEWER"/>
    <n v="1"/>
    <n v="1"/>
    <n v="11900"/>
    <s v="YES"/>
    <n v="0"/>
    <s v="61-1027"/>
    <s v="All Public"/>
    <s v="SEWER"/>
    <s v="SEWER"/>
    <n v="11900"/>
    <m/>
    <m/>
    <n v="0"/>
    <n v="0"/>
    <n v="3"/>
    <n v="1882"/>
    <n v="1.75"/>
    <m/>
    <m/>
    <m/>
    <m/>
    <m/>
    <m/>
    <m/>
    <m/>
    <m/>
    <m/>
    <n v="1"/>
    <n v="1"/>
    <x v="6"/>
    <x v="6"/>
  </r>
  <r>
    <s v="132-1081"/>
    <m/>
    <x v="0"/>
    <s v="25 OLD CARR LANDING RD"/>
    <n v="109"/>
    <s v="ELDREDGE DAVID W ET AL CO TRS"/>
    <s v="MR30"/>
    <s v="MULTI HSES"/>
    <s v="132//1081//"/>
    <n v="4.5907600000000004"/>
    <n v="4"/>
    <n v="4"/>
    <n v="4"/>
    <n v="4"/>
    <s v="SEPTIC"/>
    <n v="0"/>
    <n v="0"/>
    <n v="0"/>
    <s v="YES"/>
    <n v="0"/>
    <s v="132-1081"/>
    <s v="Well,Septic"/>
    <s v="SEPTIC"/>
    <s v="SEPTIC"/>
    <n v="0"/>
    <m/>
    <m/>
    <n v="4"/>
    <n v="4"/>
    <n v="2"/>
    <n v="1767"/>
    <n v="1"/>
    <m/>
    <m/>
    <m/>
    <m/>
    <m/>
    <m/>
    <m/>
    <m/>
    <m/>
    <m/>
    <n v="1"/>
    <n v="1"/>
    <x v="6"/>
    <x v="6"/>
  </r>
  <r>
    <s v="LAND_NOPARC"/>
    <m/>
    <x v="0"/>
    <m/>
    <n v="0"/>
    <m/>
    <m/>
    <m/>
    <m/>
    <n v="8.7000000000000001E-4"/>
    <n v="0"/>
    <n v="0"/>
    <n v="0"/>
    <n v="0"/>
    <m/>
    <n v="0"/>
    <n v="0"/>
    <n v="0"/>
    <s v="NO"/>
    <n v="0"/>
    <m/>
    <m/>
    <m/>
    <m/>
    <n v="0"/>
    <m/>
    <m/>
    <n v="0"/>
    <n v="0"/>
    <n v="0"/>
    <n v="0"/>
    <n v="0"/>
    <m/>
    <m/>
    <m/>
    <m/>
    <m/>
    <m/>
    <m/>
    <m/>
    <m/>
    <m/>
    <n v="0"/>
    <n v="1"/>
    <x v="6"/>
    <x v="6"/>
  </r>
  <r>
    <s v="129-1081"/>
    <m/>
    <x v="0"/>
    <s v="16 OLD GLEN CHARLIE RD"/>
    <n v="101"/>
    <s v="SWART DIANNE M"/>
    <s v="MR30"/>
    <s v="ONE FAMILY"/>
    <s v="129//1081//"/>
    <n v="0.56560999999999995"/>
    <n v="1"/>
    <n v="1"/>
    <n v="1"/>
    <n v="1"/>
    <s v="SEPTIC"/>
    <n v="0"/>
    <n v="1"/>
    <n v="5100"/>
    <s v="YES"/>
    <n v="5100"/>
    <s v="129-1081"/>
    <s v="Public Water,Septic"/>
    <s v="SEPTIC"/>
    <s v="SEPTIC"/>
    <n v="5100"/>
    <m/>
    <m/>
    <n v="1"/>
    <n v="1"/>
    <n v="5"/>
    <n v="3570"/>
    <n v="1.75"/>
    <m/>
    <m/>
    <m/>
    <m/>
    <m/>
    <m/>
    <m/>
    <m/>
    <m/>
    <m/>
    <n v="1"/>
    <n v="1"/>
    <x v="7"/>
    <x v="7"/>
  </r>
  <r>
    <s v="133-1093"/>
    <m/>
    <x v="0"/>
    <s v="220 SANDWICH RD"/>
    <n v="101"/>
    <s v="MCGOWAN ALICEN J"/>
    <s v="MR30"/>
    <s v="ONE FAMILY"/>
    <s v="133//1093//"/>
    <n v="0.71382999999999996"/>
    <n v="1"/>
    <n v="1"/>
    <n v="1"/>
    <n v="1"/>
    <s v="SEPTIC"/>
    <n v="0"/>
    <n v="1"/>
    <n v="900"/>
    <s v="YES"/>
    <n v="900"/>
    <s v="133-1093"/>
    <s v="Public Water,Septic"/>
    <s v="SEPTIC"/>
    <s v="SEPTIC"/>
    <n v="900"/>
    <m/>
    <m/>
    <n v="1"/>
    <n v="1"/>
    <n v="2"/>
    <n v="1150"/>
    <n v="2"/>
    <m/>
    <m/>
    <m/>
    <m/>
    <m/>
    <m/>
    <m/>
    <m/>
    <m/>
    <m/>
    <n v="1"/>
    <n v="1"/>
    <x v="6"/>
    <x v="6"/>
  </r>
  <r>
    <s v="LAND_NOPARC"/>
    <m/>
    <x v="0"/>
    <m/>
    <n v="0"/>
    <m/>
    <m/>
    <m/>
    <m/>
    <n v="5.5999999999999995E-4"/>
    <n v="0"/>
    <n v="0"/>
    <n v="0"/>
    <n v="0"/>
    <m/>
    <n v="0"/>
    <n v="0"/>
    <n v="0"/>
    <s v="NO"/>
    <n v="0"/>
    <m/>
    <m/>
    <m/>
    <m/>
    <n v="0"/>
    <m/>
    <m/>
    <n v="0"/>
    <n v="0"/>
    <n v="0"/>
    <n v="0"/>
    <n v="0"/>
    <m/>
    <m/>
    <m/>
    <m/>
    <m/>
    <m/>
    <m/>
    <m/>
    <m/>
    <m/>
    <n v="0"/>
    <n v="1"/>
    <x v="6"/>
    <x v="6"/>
  </r>
  <r>
    <s v="LAND_NOPARC"/>
    <m/>
    <x v="0"/>
    <m/>
    <n v="0"/>
    <m/>
    <m/>
    <m/>
    <m/>
    <n v="6.0999999999999997E-4"/>
    <n v="0"/>
    <n v="0"/>
    <n v="0"/>
    <n v="0"/>
    <m/>
    <n v="0"/>
    <n v="0"/>
    <n v="0"/>
    <s v="NO"/>
    <n v="0"/>
    <m/>
    <m/>
    <m/>
    <m/>
    <n v="0"/>
    <m/>
    <m/>
    <n v="0"/>
    <n v="0"/>
    <n v="0"/>
    <n v="0"/>
    <n v="0"/>
    <m/>
    <m/>
    <m/>
    <m/>
    <m/>
    <m/>
    <m/>
    <m/>
    <m/>
    <m/>
    <n v="0"/>
    <n v="1"/>
    <x v="6"/>
    <x v="6"/>
  </r>
  <r>
    <s v="61-1182"/>
    <m/>
    <x v="0"/>
    <s v="3 BODFISH AVE"/>
    <n v="101"/>
    <s v="BONELL NANCY LARUE"/>
    <s v="MR30"/>
    <s v="ONE FAMILY"/>
    <s v="61//1182//"/>
    <n v="0.29874000000000001"/>
    <n v="0"/>
    <n v="0"/>
    <n v="1"/>
    <n v="1"/>
    <s v="SEWER"/>
    <n v="1"/>
    <n v="1"/>
    <n v="8600"/>
    <s v="YES"/>
    <n v="0"/>
    <s v="61-1182"/>
    <s v="All Public"/>
    <s v="SEWER"/>
    <s v="SEWER"/>
    <n v="8600"/>
    <m/>
    <m/>
    <n v="0"/>
    <n v="0"/>
    <n v="4"/>
    <n v="1841"/>
    <n v="1.75"/>
    <m/>
    <m/>
    <m/>
    <m/>
    <m/>
    <m/>
    <m/>
    <m/>
    <m/>
    <m/>
    <n v="1"/>
    <n v="1"/>
    <x v="4"/>
    <x v="4"/>
  </r>
  <r>
    <s v="83-1012"/>
    <m/>
    <x v="0"/>
    <s v="187 HATHAWAY ST"/>
    <n v="906"/>
    <s v="TABERNACLE OF PRAISE INC"/>
    <s v="MR30"/>
    <s v="CHURCH ETC  MDL-96"/>
    <s v="83//1012//"/>
    <n v="13.01207"/>
    <n v="1"/>
    <n v="1"/>
    <n v="1"/>
    <n v="1"/>
    <s v="SEPTIC"/>
    <n v="0"/>
    <n v="1"/>
    <n v="1500"/>
    <s v="YES"/>
    <n v="1500"/>
    <s v="83-1012"/>
    <m/>
    <m/>
    <s v="SEPTIC"/>
    <n v="1500"/>
    <m/>
    <m/>
    <n v="1"/>
    <n v="1"/>
    <n v="0"/>
    <n v="12377"/>
    <n v="1"/>
    <m/>
    <m/>
    <m/>
    <m/>
    <m/>
    <m/>
    <m/>
    <m/>
    <m/>
    <m/>
    <n v="1"/>
    <n v="1"/>
    <x v="4"/>
    <x v="4"/>
  </r>
  <r>
    <s v="132A-7B"/>
    <m/>
    <x v="0"/>
    <s v="52 MAYFLOWER RIDGE DR"/>
    <n v="101"/>
    <s v="TALBOT TRACEY"/>
    <s v="MR30"/>
    <s v="ONE FAMILY"/>
    <s v="132/A/7/B/"/>
    <n v="0.53208999999999995"/>
    <n v="1"/>
    <n v="1"/>
    <n v="1"/>
    <n v="1"/>
    <s v="SEPTIC"/>
    <n v="0"/>
    <n v="0"/>
    <n v="0"/>
    <s v="YES"/>
    <n v="0"/>
    <s v="132A-7B"/>
    <s v="Public Water,Septic"/>
    <s v="SEPTIC"/>
    <s v="SEPTIC"/>
    <n v="0"/>
    <m/>
    <m/>
    <n v="1"/>
    <n v="1"/>
    <n v="3"/>
    <n v="1591"/>
    <n v="1.75"/>
    <m/>
    <m/>
    <m/>
    <m/>
    <m/>
    <m/>
    <m/>
    <m/>
    <m/>
    <m/>
    <n v="2"/>
    <n v="1"/>
    <x v="6"/>
    <x v="6"/>
  </r>
  <r>
    <s v="129-1140"/>
    <m/>
    <x v="0"/>
    <s v="2827 CRAN HWY"/>
    <n v="390"/>
    <s v="TUCY ENTERPRISES INC"/>
    <s v="SC"/>
    <s v="DEVEL LAND  MDL-00"/>
    <s v="129//1140//"/>
    <n v="0.49001"/>
    <n v="0"/>
    <n v="0"/>
    <n v="0"/>
    <n v="0"/>
    <m/>
    <n v="0"/>
    <n v="1"/>
    <n v="300"/>
    <s v="YES"/>
    <n v="0"/>
    <s v="129-1140"/>
    <m/>
    <m/>
    <m/>
    <n v="300"/>
    <m/>
    <m/>
    <n v="0"/>
    <n v="0"/>
    <n v="0"/>
    <n v="0"/>
    <n v="0"/>
    <m/>
    <m/>
    <m/>
    <m/>
    <m/>
    <m/>
    <m/>
    <m/>
    <m/>
    <m/>
    <n v="1"/>
    <n v="1"/>
    <x v="6"/>
    <x v="6"/>
  </r>
  <r>
    <s v="132A-15"/>
    <m/>
    <x v="0"/>
    <s v="102 MAYFLOWER RIDGE DR"/>
    <n v="101"/>
    <s v="WEEDEN LAWRENCE E"/>
    <s v="MR30"/>
    <s v="ONE FAMILY"/>
    <s v="132/A/15//"/>
    <n v="0.55786000000000002"/>
    <n v="1"/>
    <n v="1"/>
    <n v="1"/>
    <n v="1"/>
    <s v="SEPTIC"/>
    <n v="0"/>
    <n v="1"/>
    <n v="10100"/>
    <s v="YES"/>
    <n v="10100"/>
    <s v="132A-15"/>
    <s v="Public Water,Septic"/>
    <s v="SEPTIC"/>
    <s v="SEPTIC"/>
    <n v="10100"/>
    <m/>
    <m/>
    <n v="1"/>
    <n v="1"/>
    <n v="4"/>
    <n v="1809"/>
    <n v="1.75"/>
    <m/>
    <m/>
    <m/>
    <m/>
    <m/>
    <m/>
    <m/>
    <m/>
    <m/>
    <m/>
    <n v="1"/>
    <n v="1"/>
    <x v="6"/>
    <x v="6"/>
  </r>
  <r>
    <s v="133A-145"/>
    <m/>
    <x v="0"/>
    <s v="20 SANDPIPER TER"/>
    <n v="101"/>
    <s v="ETTER CATHERINE M"/>
    <s v="MR30"/>
    <s v="ONE FAMILY"/>
    <s v="133/A/145//"/>
    <n v="0.24252000000000001"/>
    <n v="1"/>
    <n v="1"/>
    <n v="1"/>
    <n v="1"/>
    <s v="SEPTIC"/>
    <n v="0"/>
    <n v="1"/>
    <n v="6600"/>
    <s v="YES"/>
    <n v="6600"/>
    <s v="133A-145"/>
    <s v="Public Water,Septic"/>
    <s v="SEPTIC"/>
    <s v="SEPTIC"/>
    <n v="6600"/>
    <m/>
    <m/>
    <n v="1"/>
    <n v="1"/>
    <n v="2"/>
    <n v="1032"/>
    <n v="1"/>
    <m/>
    <m/>
    <m/>
    <m/>
    <m/>
    <m/>
    <m/>
    <m/>
    <m/>
    <m/>
    <n v="1"/>
    <n v="1"/>
    <x v="6"/>
    <x v="6"/>
  </r>
  <r>
    <s v="LAND_NOPARC"/>
    <m/>
    <x v="0"/>
    <m/>
    <n v="0"/>
    <m/>
    <m/>
    <m/>
    <m/>
    <n v="1.1199999999999999E-3"/>
    <n v="0"/>
    <n v="0"/>
    <n v="0"/>
    <n v="0"/>
    <m/>
    <n v="0"/>
    <n v="0"/>
    <n v="0"/>
    <s v="NO"/>
    <n v="0"/>
    <m/>
    <m/>
    <m/>
    <m/>
    <n v="0"/>
    <m/>
    <m/>
    <n v="0"/>
    <n v="0"/>
    <n v="0"/>
    <n v="0"/>
    <n v="0"/>
    <m/>
    <m/>
    <m/>
    <m/>
    <m/>
    <m/>
    <m/>
    <m/>
    <m/>
    <m/>
    <n v="0"/>
    <n v="1"/>
    <x v="6"/>
    <x v="6"/>
  </r>
  <r>
    <s v="129-1073"/>
    <m/>
    <x v="0"/>
    <s v="2842 CRAN HWY"/>
    <n v="316"/>
    <s v="MEDAS LISA A TRUSTEE"/>
    <s v="SC"/>
    <s v="COMM WHSE  MDL-96"/>
    <s v="129//1073//"/>
    <n v="0.65556999999999999"/>
    <n v="1"/>
    <n v="1"/>
    <n v="1"/>
    <n v="1"/>
    <s v="SEPTIC"/>
    <n v="0"/>
    <n v="1"/>
    <n v="4800"/>
    <s v="YES"/>
    <n v="4800"/>
    <s v="129-1073"/>
    <s v="All Public"/>
    <s v="SEWER"/>
    <s v="SEPTIC"/>
    <n v="4800"/>
    <m/>
    <m/>
    <n v="1"/>
    <n v="1"/>
    <n v="0"/>
    <n v="3750"/>
    <n v="1"/>
    <m/>
    <m/>
    <m/>
    <m/>
    <m/>
    <m/>
    <m/>
    <m/>
    <m/>
    <m/>
    <n v="1"/>
    <n v="1"/>
    <x v="7"/>
    <x v="7"/>
  </r>
  <r>
    <s v="LAND_NOPARC"/>
    <m/>
    <x v="0"/>
    <m/>
    <n v="0"/>
    <m/>
    <m/>
    <m/>
    <m/>
    <n v="1.1199999999999999E-3"/>
    <n v="0"/>
    <n v="0"/>
    <n v="0"/>
    <n v="0"/>
    <m/>
    <n v="0"/>
    <n v="0"/>
    <n v="0"/>
    <s v="NO"/>
    <n v="0"/>
    <m/>
    <m/>
    <m/>
    <m/>
    <n v="0"/>
    <m/>
    <m/>
    <n v="0"/>
    <n v="0"/>
    <n v="0"/>
    <n v="0"/>
    <n v="0"/>
    <m/>
    <m/>
    <m/>
    <m/>
    <m/>
    <m/>
    <m/>
    <m/>
    <m/>
    <m/>
    <n v="0"/>
    <n v="1"/>
    <x v="6"/>
    <x v="6"/>
  </r>
  <r>
    <s v="61-1206C"/>
    <m/>
    <x v="0"/>
    <s v="9 BODFISH AVE"/>
    <n v="101"/>
    <s v="VAZQUEZ GEORGE WILLIAM"/>
    <s v="MR30"/>
    <s v="ONE FAMILY"/>
    <s v="61//1206/C/"/>
    <n v="1.0443"/>
    <n v="1"/>
    <n v="1"/>
    <n v="1"/>
    <n v="1"/>
    <s v="SEPTIC"/>
    <n v="0"/>
    <n v="1"/>
    <n v="7400"/>
    <s v="YES"/>
    <n v="7400"/>
    <s v="61-1206C"/>
    <s v="Public Water,Septic"/>
    <s v="SEPTIC"/>
    <s v="SEPTIC"/>
    <n v="7400"/>
    <m/>
    <m/>
    <n v="1"/>
    <n v="1"/>
    <n v="3"/>
    <n v="1728"/>
    <n v="2"/>
    <m/>
    <m/>
    <m/>
    <m/>
    <m/>
    <m/>
    <m/>
    <m/>
    <m/>
    <m/>
    <n v="1"/>
    <n v="1"/>
    <x v="4"/>
    <x v="4"/>
  </r>
  <r>
    <s v="43-1002"/>
    <m/>
    <x v="0"/>
    <s v="203 SANDWICH RD"/>
    <n v="101"/>
    <s v="SHEPLEY STEVEN M JR"/>
    <s v="MR30"/>
    <s v="ONE FAMILY"/>
    <s v="43//1002//"/>
    <n v="0.32074000000000003"/>
    <n v="1"/>
    <n v="1"/>
    <n v="1"/>
    <n v="1"/>
    <s v="SEPTIC"/>
    <n v="0"/>
    <n v="1"/>
    <n v="5400"/>
    <s v="YES"/>
    <n v="5400"/>
    <s v="43-1002"/>
    <s v="Public Water,Septic"/>
    <s v="SEPTIC"/>
    <s v="SEPTIC"/>
    <n v="5400"/>
    <m/>
    <m/>
    <n v="1"/>
    <n v="1"/>
    <n v="3"/>
    <n v="1234"/>
    <n v="1.5"/>
    <m/>
    <m/>
    <m/>
    <m/>
    <m/>
    <m/>
    <m/>
    <m/>
    <m/>
    <m/>
    <n v="1"/>
    <n v="1"/>
    <x v="6"/>
    <x v="6"/>
  </r>
  <r>
    <s v="133A-138"/>
    <m/>
    <x v="0"/>
    <s v="7 SANDPIPER TER"/>
    <n v="101"/>
    <s v="ROUNDS TIMOTHY A"/>
    <s v="MR30"/>
    <s v="ONE FAMILY"/>
    <s v="133/A/138//"/>
    <n v="0.21817"/>
    <n v="1"/>
    <n v="1"/>
    <n v="1"/>
    <n v="1"/>
    <s v="SEPTIC"/>
    <n v="0"/>
    <n v="1"/>
    <n v="10400"/>
    <s v="YES"/>
    <n v="10400"/>
    <s v="133A-138"/>
    <s v="Public Water,Septic"/>
    <s v="SEPTIC"/>
    <s v="SEPTIC"/>
    <n v="10400"/>
    <m/>
    <m/>
    <n v="1"/>
    <n v="1"/>
    <n v="3"/>
    <n v="1050"/>
    <n v="1"/>
    <m/>
    <m/>
    <m/>
    <m/>
    <m/>
    <m/>
    <m/>
    <m/>
    <m/>
    <m/>
    <n v="1"/>
    <n v="1"/>
    <x v="6"/>
    <x v="6"/>
  </r>
  <r>
    <s v="LAND_NOPARC"/>
    <m/>
    <x v="0"/>
    <m/>
    <n v="0"/>
    <m/>
    <m/>
    <m/>
    <m/>
    <n v="1.6549999999999999E-2"/>
    <n v="0"/>
    <n v="0"/>
    <n v="0"/>
    <n v="0"/>
    <m/>
    <n v="0"/>
    <n v="0"/>
    <n v="0"/>
    <s v="NO"/>
    <n v="0"/>
    <m/>
    <m/>
    <m/>
    <m/>
    <n v="0"/>
    <m/>
    <m/>
    <n v="0"/>
    <n v="0"/>
    <n v="0"/>
    <n v="0"/>
    <n v="0"/>
    <m/>
    <m/>
    <m/>
    <m/>
    <m/>
    <m/>
    <m/>
    <m/>
    <m/>
    <m/>
    <n v="0"/>
    <n v="1"/>
    <x v="6"/>
    <x v="6"/>
  </r>
  <r>
    <s v="LAND_NOPARC"/>
    <m/>
    <x v="0"/>
    <m/>
    <n v="0"/>
    <m/>
    <m/>
    <m/>
    <m/>
    <n v="6.6E-4"/>
    <n v="0"/>
    <n v="0"/>
    <n v="0"/>
    <n v="0"/>
    <m/>
    <n v="0"/>
    <n v="0"/>
    <n v="0"/>
    <s v="NO"/>
    <n v="0"/>
    <m/>
    <m/>
    <m/>
    <m/>
    <n v="0"/>
    <m/>
    <m/>
    <n v="0"/>
    <n v="0"/>
    <n v="0"/>
    <n v="0"/>
    <n v="0"/>
    <m/>
    <m/>
    <m/>
    <m/>
    <m/>
    <m/>
    <m/>
    <m/>
    <m/>
    <m/>
    <n v="0"/>
    <n v="1"/>
    <x v="6"/>
    <x v="6"/>
  </r>
  <r>
    <s v="133-1097"/>
    <m/>
    <x v="0"/>
    <s v="5 PLYMOUTH RD"/>
    <n v="31"/>
    <s v="DIXON DAVID A"/>
    <s v="SC"/>
    <s v="PRI COMM  MDL-01"/>
    <s v="133//1097//"/>
    <n v="1.04799"/>
    <n v="1"/>
    <n v="1"/>
    <n v="1"/>
    <n v="1"/>
    <s v="SEPTIC"/>
    <n v="0"/>
    <n v="1"/>
    <n v="7700"/>
    <s v="YES"/>
    <n v="7700"/>
    <s v="133-1097"/>
    <s v="Public Water,Septic"/>
    <s v="SEPTIC"/>
    <s v="SEPTIC"/>
    <n v="7700"/>
    <m/>
    <m/>
    <n v="1"/>
    <n v="1"/>
    <n v="4"/>
    <n v="1461"/>
    <n v="1"/>
    <m/>
    <m/>
    <m/>
    <m/>
    <m/>
    <m/>
    <m/>
    <m/>
    <m/>
    <m/>
    <n v="1"/>
    <n v="1"/>
    <x v="6"/>
    <x v="6"/>
  </r>
  <r>
    <s v="129-1079"/>
    <m/>
    <x v="0"/>
    <s v="12 OLD GLEN CHARLIE RD"/>
    <n v="132"/>
    <s v="SWART REALTY TRUST"/>
    <s v="MR30"/>
    <s v="RES ACLNUD  MDL-00"/>
    <s v="129//1079//"/>
    <n v="0.10854"/>
    <n v="0"/>
    <n v="0"/>
    <n v="0"/>
    <n v="0"/>
    <m/>
    <n v="0"/>
    <n v="0"/>
    <n v="0"/>
    <s v="YES"/>
    <n v="0"/>
    <s v="129-1079"/>
    <m/>
    <m/>
    <m/>
    <n v="0"/>
    <m/>
    <m/>
    <n v="0"/>
    <n v="0"/>
    <n v="0"/>
    <n v="0"/>
    <n v="0"/>
    <m/>
    <m/>
    <m/>
    <m/>
    <m/>
    <m/>
    <m/>
    <m/>
    <m/>
    <m/>
    <n v="1"/>
    <n v="1"/>
    <x v="7"/>
    <x v="7"/>
  </r>
  <r>
    <s v="133-1092"/>
    <m/>
    <x v="0"/>
    <s v="218 SANDWICH RD"/>
    <n v="322"/>
    <s v="JORDAN BROOKE PARTNERS LLC"/>
    <s v="SC"/>
    <s v="STORE/SHOP  MDL-94"/>
    <s v="133//1092//"/>
    <n v="0.47933999999999999"/>
    <n v="1"/>
    <n v="1"/>
    <n v="1"/>
    <n v="1"/>
    <s v="SEPTIC"/>
    <n v="0"/>
    <n v="1"/>
    <n v="2200"/>
    <s v="YES"/>
    <n v="2200"/>
    <s v="133-1092"/>
    <s v="All Public"/>
    <s v="SEWER"/>
    <s v="SEPTIC"/>
    <n v="2200"/>
    <m/>
    <m/>
    <n v="1"/>
    <n v="1"/>
    <n v="0"/>
    <n v="1618"/>
    <n v="1"/>
    <m/>
    <m/>
    <m/>
    <m/>
    <m/>
    <m/>
    <m/>
    <m/>
    <m/>
    <m/>
    <n v="1"/>
    <n v="1"/>
    <x v="6"/>
    <x v="6"/>
  </r>
  <r>
    <s v="61-1181"/>
    <m/>
    <x v="0"/>
    <s v="1 BODFISH AVE"/>
    <n v="111"/>
    <s v="CUBELLIS LENORD G TRUSTEE OF"/>
    <s v="MR30"/>
    <s v="APT 4-8  MDL-03"/>
    <s v="61//1181//"/>
    <n v="0.55120999999999998"/>
    <n v="0"/>
    <n v="0"/>
    <n v="1"/>
    <n v="1"/>
    <s v="SEWER"/>
    <n v="1"/>
    <n v="1"/>
    <n v="23100"/>
    <s v="YES"/>
    <n v="0"/>
    <s v="61-1181"/>
    <s v="All Public"/>
    <s v="SEWER"/>
    <s v="SEWER"/>
    <n v="23100"/>
    <m/>
    <m/>
    <n v="0"/>
    <n v="0"/>
    <n v="9"/>
    <n v="4645"/>
    <n v="2.5"/>
    <m/>
    <m/>
    <m/>
    <m/>
    <m/>
    <m/>
    <m/>
    <m/>
    <m/>
    <m/>
    <n v="1"/>
    <n v="1"/>
    <x v="6"/>
    <x v="6"/>
  </r>
  <r>
    <s v="61-1056"/>
    <m/>
    <x v="0"/>
    <s v="231 HIGH ST"/>
    <n v="101"/>
    <s v="MCCARTHY GERALD P"/>
    <s v="MR30"/>
    <s v="ONE FAMILY"/>
    <s v="61//1056//"/>
    <n v="0.28473999999999999"/>
    <n v="0"/>
    <n v="0"/>
    <n v="1"/>
    <n v="1"/>
    <s v="SEWER"/>
    <n v="1"/>
    <n v="1"/>
    <n v="6800"/>
    <s v="YES"/>
    <n v="0"/>
    <s v="61-1056"/>
    <s v="Public Water,Public Sewer"/>
    <s v="SEWER"/>
    <s v="SEWER"/>
    <n v="6800"/>
    <m/>
    <m/>
    <n v="0"/>
    <n v="0"/>
    <n v="4"/>
    <n v="2249"/>
    <n v="1.75"/>
    <m/>
    <m/>
    <m/>
    <m/>
    <m/>
    <m/>
    <m/>
    <m/>
    <m/>
    <m/>
    <n v="1"/>
    <n v="1"/>
    <x v="6"/>
    <x v="6"/>
  </r>
  <r>
    <s v="61-52"/>
    <m/>
    <x v="0"/>
    <s v="30 STONEY RUN DR"/>
    <n v="903"/>
    <s v="TOWN OF WAREHAM"/>
    <s v="MR30"/>
    <s v="MUNICIPAL  MDL-00"/>
    <s v="61//52//"/>
    <n v="6.4046799999999999"/>
    <n v="0"/>
    <n v="0"/>
    <n v="0"/>
    <n v="0"/>
    <m/>
    <n v="0"/>
    <n v="0"/>
    <n v="0"/>
    <s v="YES"/>
    <n v="0"/>
    <s v="61-52"/>
    <m/>
    <m/>
    <m/>
    <n v="0"/>
    <s v="fee simple"/>
    <s v="YES"/>
    <n v="0"/>
    <n v="0"/>
    <n v="0"/>
    <n v="0"/>
    <n v="0"/>
    <m/>
    <m/>
    <m/>
    <m/>
    <m/>
    <m/>
    <m/>
    <m/>
    <m/>
    <m/>
    <n v="1"/>
    <n v="1"/>
    <x v="4"/>
    <x v="4"/>
  </r>
  <r>
    <s v="129-1072"/>
    <m/>
    <x v="0"/>
    <s v="2840 CRAN HWY"/>
    <n v="101"/>
    <s v="SANTOS JOHN L"/>
    <s v="SC"/>
    <s v="ONE FAMILY"/>
    <s v="129//1072//"/>
    <n v="0.88017000000000001"/>
    <n v="1"/>
    <n v="1"/>
    <n v="1"/>
    <n v="1"/>
    <s v="SEPTIC"/>
    <n v="0"/>
    <n v="1"/>
    <n v="0"/>
    <s v="YES"/>
    <n v="0"/>
    <s v="129-1072"/>
    <s v="Public Water,Septic"/>
    <s v="SEPTIC"/>
    <s v="SEPTIC"/>
    <n v="0"/>
    <m/>
    <m/>
    <n v="1"/>
    <n v="1"/>
    <n v="3"/>
    <n v="1167"/>
    <n v="1.75"/>
    <m/>
    <m/>
    <m/>
    <m/>
    <m/>
    <m/>
    <m/>
    <m/>
    <m/>
    <m/>
    <n v="1"/>
    <n v="1"/>
    <x v="7"/>
    <x v="7"/>
  </r>
  <r>
    <s v="133A-144"/>
    <m/>
    <x v="0"/>
    <s v="22 SANDPIPER TER"/>
    <n v="132"/>
    <s v="FISHER JOHN S"/>
    <s v="MR30"/>
    <s v="RES ACLNUD  MDL-00"/>
    <s v="133/A/144//"/>
    <n v="0.30398999999999998"/>
    <n v="0"/>
    <n v="0"/>
    <n v="0"/>
    <n v="0"/>
    <m/>
    <n v="0"/>
    <n v="0"/>
    <n v="0"/>
    <s v="YES"/>
    <n v="0"/>
    <s v="133A-144"/>
    <s v="Public Water,Septic"/>
    <s v="SEPTIC"/>
    <m/>
    <n v="0"/>
    <m/>
    <m/>
    <n v="0"/>
    <n v="0"/>
    <n v="0"/>
    <n v="0"/>
    <n v="0"/>
    <m/>
    <m/>
    <m/>
    <m/>
    <m/>
    <m/>
    <m/>
    <m/>
    <m/>
    <m/>
    <n v="1"/>
    <n v="1"/>
    <x v="6"/>
    <x v="6"/>
  </r>
  <r>
    <s v="133A-131"/>
    <m/>
    <x v="0"/>
    <s v="4 WREN TER"/>
    <n v="131"/>
    <s v="TARR JW OR TARR BEVERLY KRAMER"/>
    <s v="MR30"/>
    <s v="RES ACLNPO  MDL-00"/>
    <s v="133/A/131//"/>
    <n v="0.25728000000000001"/>
    <n v="0"/>
    <n v="0"/>
    <n v="0"/>
    <n v="0"/>
    <m/>
    <n v="0"/>
    <n v="0"/>
    <n v="0"/>
    <s v="YES"/>
    <n v="0"/>
    <s v="133A-131"/>
    <s v="Public Water,Septic"/>
    <s v="SEPTIC"/>
    <m/>
    <n v="0"/>
    <m/>
    <m/>
    <n v="0"/>
    <n v="0"/>
    <n v="0"/>
    <n v="0"/>
    <n v="0"/>
    <m/>
    <m/>
    <m/>
    <m/>
    <m/>
    <m/>
    <m/>
    <m/>
    <m/>
    <m/>
    <n v="1"/>
    <n v="1"/>
    <x v="6"/>
    <x v="6"/>
  </r>
  <r>
    <s v="129-1070B"/>
    <m/>
    <x v="0"/>
    <s v="0 CRAN HWY"/>
    <n v="132"/>
    <s v="WHITE RICHARD"/>
    <s v="SC"/>
    <s v="RES ACLNUD  MDL-00"/>
    <s v="129//1070/B/"/>
    <n v="2.96E-3"/>
    <n v="0"/>
    <n v="0"/>
    <n v="0"/>
    <n v="0"/>
    <m/>
    <n v="0"/>
    <n v="0"/>
    <n v="0"/>
    <s v="YES"/>
    <n v="0"/>
    <s v="129-1070B"/>
    <m/>
    <m/>
    <m/>
    <n v="0"/>
    <m/>
    <m/>
    <n v="0"/>
    <n v="0"/>
    <n v="0"/>
    <n v="0"/>
    <n v="0"/>
    <m/>
    <m/>
    <m/>
    <m/>
    <m/>
    <m/>
    <m/>
    <m/>
    <m/>
    <m/>
    <n v="0"/>
    <n v="1"/>
    <x v="7"/>
    <x v="7"/>
  </r>
  <r>
    <s v="61-1179"/>
    <m/>
    <x v="0"/>
    <s v="41 GIBBS AVE"/>
    <n v="101"/>
    <s v="MANIGLIA FRANK E"/>
    <s v="MR30"/>
    <s v="ONE FAMILY"/>
    <s v="61//1179//"/>
    <n v="0.98956"/>
    <n v="0"/>
    <n v="0"/>
    <n v="1"/>
    <n v="1"/>
    <s v="SEWER"/>
    <n v="1"/>
    <n v="1"/>
    <n v="5300"/>
    <s v="YES"/>
    <n v="0"/>
    <s v="61-1179"/>
    <s v="All Public"/>
    <s v="SEWER"/>
    <s v="SEWER"/>
    <n v="5300"/>
    <m/>
    <m/>
    <n v="0"/>
    <n v="0"/>
    <n v="4"/>
    <n v="2738"/>
    <n v="2"/>
    <m/>
    <m/>
    <m/>
    <m/>
    <m/>
    <m/>
    <m/>
    <m/>
    <m/>
    <m/>
    <n v="1"/>
    <n v="1"/>
    <x v="6"/>
    <x v="6"/>
  </r>
  <r>
    <s v="61-8"/>
    <m/>
    <x v="0"/>
    <s v="16 TOWER TER"/>
    <n v="101"/>
    <s v="DAHER ELIAS A"/>
    <s v="MR30"/>
    <s v="ONE FAMILY"/>
    <s v="61//8//"/>
    <n v="0.25974000000000003"/>
    <n v="1"/>
    <n v="1"/>
    <n v="1"/>
    <n v="1"/>
    <s v="SEPTIC"/>
    <n v="0"/>
    <n v="1"/>
    <n v="14700"/>
    <s v="YES"/>
    <n v="14700"/>
    <s v="61-8"/>
    <s v="Public Water,Public Sewer"/>
    <s v="SEWER"/>
    <s v="SEPTIC"/>
    <n v="14700"/>
    <m/>
    <m/>
    <n v="1"/>
    <n v="1"/>
    <n v="3"/>
    <n v="1888"/>
    <n v="2"/>
    <m/>
    <m/>
    <m/>
    <m/>
    <m/>
    <m/>
    <m/>
    <m/>
    <m/>
    <m/>
    <n v="1"/>
    <n v="1"/>
    <x v="4"/>
    <x v="4"/>
  </r>
  <r>
    <s v="LAND_NOPARC"/>
    <m/>
    <x v="0"/>
    <m/>
    <n v="0"/>
    <m/>
    <m/>
    <m/>
    <m/>
    <n v="2.1000000000000001E-4"/>
    <n v="0"/>
    <n v="0"/>
    <n v="0"/>
    <n v="0"/>
    <m/>
    <n v="0"/>
    <n v="0"/>
    <n v="0"/>
    <s v="NO"/>
    <n v="0"/>
    <m/>
    <m/>
    <m/>
    <m/>
    <n v="0"/>
    <m/>
    <m/>
    <n v="0"/>
    <n v="0"/>
    <n v="0"/>
    <n v="0"/>
    <n v="0"/>
    <m/>
    <m/>
    <m/>
    <m/>
    <m/>
    <m/>
    <m/>
    <m/>
    <m/>
    <m/>
    <n v="0"/>
    <n v="1"/>
    <x v="6"/>
    <x v="6"/>
  </r>
  <r>
    <s v="LAND_NOPARC"/>
    <m/>
    <x v="0"/>
    <m/>
    <n v="0"/>
    <m/>
    <m/>
    <m/>
    <m/>
    <n v="1.14E-3"/>
    <n v="0"/>
    <n v="0"/>
    <n v="0"/>
    <n v="0"/>
    <m/>
    <n v="0"/>
    <n v="0"/>
    <n v="0"/>
    <s v="NO"/>
    <n v="0"/>
    <m/>
    <m/>
    <m/>
    <m/>
    <n v="0"/>
    <m/>
    <m/>
    <n v="0"/>
    <n v="0"/>
    <n v="0"/>
    <n v="0"/>
    <n v="0"/>
    <m/>
    <m/>
    <m/>
    <m/>
    <m/>
    <m/>
    <m/>
    <m/>
    <m/>
    <m/>
    <n v="0"/>
    <n v="1"/>
    <x v="6"/>
    <x v="6"/>
  </r>
  <r>
    <s v="129-1101A"/>
    <m/>
    <x v="0"/>
    <s v="17 OLD GLEN CHARLIE RD"/>
    <n v="101"/>
    <s v="LIZARRALDE DANIEL"/>
    <s v="MR30"/>
    <s v="ONE FAMILY"/>
    <s v="129//1101/A/"/>
    <n v="0.55400000000000005"/>
    <n v="0"/>
    <n v="0"/>
    <n v="0"/>
    <n v="0"/>
    <m/>
    <n v="0"/>
    <n v="1"/>
    <n v="6200"/>
    <s v="YES"/>
    <n v="6200"/>
    <s v="129-1101A"/>
    <s v="Public Water,Septic"/>
    <s v="SEPTIC"/>
    <m/>
    <n v="6200"/>
    <m/>
    <m/>
    <n v="0"/>
    <n v="0"/>
    <n v="3"/>
    <n v="2159"/>
    <n v="2"/>
    <m/>
    <m/>
    <m/>
    <m/>
    <m/>
    <m/>
    <m/>
    <m/>
    <m/>
    <m/>
    <n v="1"/>
    <n v="1"/>
    <x v="7"/>
    <x v="7"/>
  </r>
  <r>
    <s v="LAND_NOPARC"/>
    <m/>
    <x v="0"/>
    <m/>
    <n v="0"/>
    <m/>
    <m/>
    <m/>
    <m/>
    <n v="1.39E-3"/>
    <n v="0"/>
    <n v="0"/>
    <n v="0"/>
    <n v="0"/>
    <m/>
    <n v="0"/>
    <n v="0"/>
    <n v="0"/>
    <s v="NO"/>
    <n v="0"/>
    <m/>
    <m/>
    <m/>
    <m/>
    <n v="0"/>
    <m/>
    <m/>
    <n v="0"/>
    <n v="0"/>
    <n v="0"/>
    <n v="0"/>
    <n v="0"/>
    <m/>
    <m/>
    <m/>
    <m/>
    <m/>
    <m/>
    <m/>
    <m/>
    <m/>
    <m/>
    <n v="0"/>
    <n v="1"/>
    <x v="6"/>
    <x v="6"/>
  </r>
  <r>
    <s v="132A-27"/>
    <m/>
    <x v="0"/>
    <s v="99 MAYFLOWER RIDGE DR"/>
    <n v="101"/>
    <s v="GORMAN DALE J"/>
    <s v="MR30"/>
    <s v="ONE FAMILY"/>
    <s v="132/A/27//"/>
    <n v="0.71326999999999996"/>
    <n v="1"/>
    <n v="1"/>
    <n v="1"/>
    <n v="1"/>
    <s v="SEPTIC"/>
    <n v="0"/>
    <n v="0"/>
    <n v="0"/>
    <s v="YES"/>
    <n v="0"/>
    <s v="132A-27"/>
    <s v="Public Water,Septic"/>
    <s v="SEPTIC"/>
    <s v="SEPTIC"/>
    <n v="0"/>
    <m/>
    <m/>
    <n v="1"/>
    <n v="1"/>
    <n v="4"/>
    <n v="1909"/>
    <n v="1"/>
    <m/>
    <m/>
    <m/>
    <m/>
    <m/>
    <m/>
    <m/>
    <m/>
    <m/>
    <m/>
    <n v="2"/>
    <n v="1"/>
    <x v="6"/>
    <x v="6"/>
  </r>
  <r>
    <s v="133A-143"/>
    <m/>
    <x v="0"/>
    <s v="24 SANDPIPER TER"/>
    <n v="101"/>
    <s v="FISHER LORRAINE M TRUSTEE"/>
    <s v="MR30"/>
    <s v="ONE FAMILY"/>
    <s v="133/A/143//"/>
    <n v="0.36135"/>
    <n v="1"/>
    <n v="1"/>
    <n v="1"/>
    <n v="1"/>
    <s v="SEPTIC"/>
    <n v="0"/>
    <n v="1"/>
    <n v="2300"/>
    <s v="YES"/>
    <n v="2300"/>
    <s v="133A-143"/>
    <s v="Public Water,Septic"/>
    <s v="SEPTIC"/>
    <s v="SEPTIC"/>
    <n v="2300"/>
    <m/>
    <m/>
    <n v="1"/>
    <n v="1"/>
    <n v="4"/>
    <n v="1387"/>
    <n v="1.75"/>
    <m/>
    <m/>
    <m/>
    <m/>
    <m/>
    <m/>
    <m/>
    <m/>
    <m/>
    <m/>
    <n v="1"/>
    <n v="1"/>
    <x v="6"/>
    <x v="6"/>
  </r>
  <r>
    <s v="132-1083"/>
    <m/>
    <x v="0"/>
    <s v="31 OLD CARR LANDING RD"/>
    <n v="131"/>
    <s v="ELDREDGE DAVID W"/>
    <s v="MR30"/>
    <s v="RES ACLNPO  MDL-00"/>
    <s v="132//1083//"/>
    <n v="8.3128499999999992"/>
    <n v="0"/>
    <n v="0"/>
    <n v="0"/>
    <n v="0"/>
    <m/>
    <n v="0"/>
    <n v="0"/>
    <n v="0"/>
    <s v="YES"/>
    <n v="0"/>
    <s v="132-1083"/>
    <s v="Well,Septic"/>
    <s v="SEPTIC"/>
    <m/>
    <n v="0"/>
    <m/>
    <m/>
    <n v="0"/>
    <n v="0"/>
    <n v="0"/>
    <n v="0"/>
    <n v="0"/>
    <m/>
    <m/>
    <m/>
    <m/>
    <m/>
    <m/>
    <m/>
    <m/>
    <m/>
    <m/>
    <n v="1"/>
    <n v="1"/>
    <x v="6"/>
    <x v="6"/>
  </r>
  <r>
    <s v="61-1091"/>
    <m/>
    <x v="0"/>
    <s v="240 HIGH ST"/>
    <n v="109"/>
    <s v="BRIGGS DIANE M"/>
    <s v="MR30"/>
    <s v="MULTI HSES"/>
    <s v="61//1091//"/>
    <n v="0.35205999999999998"/>
    <n v="0"/>
    <n v="0"/>
    <n v="2"/>
    <n v="2"/>
    <s v="SEWER"/>
    <n v="1"/>
    <n v="1"/>
    <n v="9600"/>
    <s v="YES"/>
    <n v="0"/>
    <s v="61-1091"/>
    <s v="Public Water,Public Sewer"/>
    <s v="SEWER"/>
    <s v="SEWER"/>
    <n v="9600"/>
    <m/>
    <m/>
    <n v="0"/>
    <n v="0"/>
    <n v="3"/>
    <n v="1450"/>
    <n v="1.75"/>
    <m/>
    <m/>
    <m/>
    <m/>
    <m/>
    <m/>
    <m/>
    <m/>
    <m/>
    <m/>
    <n v="1"/>
    <n v="1"/>
    <x v="6"/>
    <x v="6"/>
  </r>
  <r>
    <s v="132A-1"/>
    <m/>
    <x v="0"/>
    <s v="45 MAYFLOWER RIDGE DR"/>
    <n v="101"/>
    <s v="MARTENSON DOROTHY L"/>
    <s v="MR30"/>
    <s v="ONE FAMILY"/>
    <s v="132/A/1//"/>
    <n v="0.46172000000000002"/>
    <n v="1"/>
    <n v="1"/>
    <n v="1"/>
    <n v="1"/>
    <s v="SEPTIC"/>
    <n v="0"/>
    <n v="1"/>
    <n v="4800"/>
    <s v="YES"/>
    <n v="4800"/>
    <s v="132A-1"/>
    <s v="Public Water,Septic"/>
    <s v="SEPTIC"/>
    <s v="SEPTIC"/>
    <n v="4800"/>
    <m/>
    <m/>
    <n v="1"/>
    <n v="1"/>
    <n v="3"/>
    <n v="1275"/>
    <n v="1"/>
    <m/>
    <m/>
    <m/>
    <m/>
    <m/>
    <m/>
    <m/>
    <m/>
    <m/>
    <m/>
    <n v="1"/>
    <n v="1"/>
    <x v="6"/>
    <x v="6"/>
  </r>
  <r>
    <s v="133A-117"/>
    <m/>
    <x v="0"/>
    <s v="5 WREN TER"/>
    <n v="101"/>
    <s v="SULLIVAN JOSEPH J"/>
    <s v="MR30"/>
    <s v="ONE FAMILY"/>
    <s v="133/A/117//"/>
    <n v="0.51846000000000003"/>
    <n v="1"/>
    <n v="1"/>
    <n v="1"/>
    <n v="1"/>
    <s v="SEPTIC"/>
    <n v="0"/>
    <n v="1"/>
    <n v="12200"/>
    <s v="YES"/>
    <n v="12200"/>
    <s v="133A-117"/>
    <s v="Public Water,Septic"/>
    <s v="SEPTIC"/>
    <s v="SEPTIC"/>
    <n v="12200"/>
    <m/>
    <m/>
    <n v="1"/>
    <n v="1"/>
    <n v="2"/>
    <n v="864"/>
    <n v="1"/>
    <m/>
    <m/>
    <m/>
    <m/>
    <m/>
    <m/>
    <m/>
    <m/>
    <m/>
    <m/>
    <n v="1"/>
    <n v="1"/>
    <x v="6"/>
    <x v="6"/>
  </r>
  <r>
    <s v="LAND_NOPARC"/>
    <m/>
    <x v="0"/>
    <m/>
    <n v="0"/>
    <m/>
    <m/>
    <m/>
    <m/>
    <n v="2.7399999999999998E-3"/>
    <n v="0"/>
    <n v="0"/>
    <n v="0"/>
    <n v="0"/>
    <m/>
    <n v="0"/>
    <n v="0"/>
    <n v="0"/>
    <s v="NO"/>
    <n v="0"/>
    <m/>
    <m/>
    <m/>
    <m/>
    <n v="0"/>
    <m/>
    <m/>
    <n v="0"/>
    <n v="0"/>
    <n v="0"/>
    <n v="0"/>
    <n v="0"/>
    <m/>
    <m/>
    <m/>
    <m/>
    <m/>
    <m/>
    <m/>
    <m/>
    <m/>
    <m/>
    <n v="0"/>
    <n v="1"/>
    <x v="6"/>
    <x v="6"/>
  </r>
  <r>
    <s v="133A-137"/>
    <m/>
    <x v="0"/>
    <s v="42 MEADOWLARK DR"/>
    <n v="101"/>
    <s v="ALCAMISI MARY J"/>
    <s v="MR30"/>
    <s v="ONE FAMILY"/>
    <s v="133/A/137//"/>
    <n v="0.23885000000000001"/>
    <n v="1"/>
    <n v="1"/>
    <n v="1"/>
    <n v="1"/>
    <s v="SEPTIC"/>
    <n v="0"/>
    <n v="1"/>
    <n v="10500"/>
    <s v="YES"/>
    <n v="10500"/>
    <s v="133A-137"/>
    <s v="Public Water,Septic"/>
    <s v="SEPTIC"/>
    <s v="SEPTIC"/>
    <n v="10500"/>
    <m/>
    <m/>
    <n v="1"/>
    <n v="1"/>
    <n v="2"/>
    <n v="880"/>
    <n v="1"/>
    <m/>
    <m/>
    <m/>
    <m/>
    <m/>
    <m/>
    <m/>
    <m/>
    <m/>
    <m/>
    <n v="1"/>
    <n v="1"/>
    <x v="6"/>
    <x v="6"/>
  </r>
  <r>
    <s v="61-R1"/>
    <m/>
    <x v="0"/>
    <s v="0 GIBBS AVE"/>
    <n v="903"/>
    <s v="TOWN OF WAREHAM"/>
    <s v="MR30"/>
    <s v="MUNICIPAL  MDL-00"/>
    <s v="61//R1//"/>
    <n v="0.36598999999999998"/>
    <n v="0"/>
    <n v="0"/>
    <n v="0"/>
    <n v="0"/>
    <m/>
    <n v="0"/>
    <n v="0"/>
    <n v="0"/>
    <s v="YES"/>
    <n v="0"/>
    <s v="61-R1"/>
    <s v="All Public"/>
    <s v="SEWER"/>
    <m/>
    <n v="0"/>
    <m/>
    <m/>
    <n v="0"/>
    <n v="0"/>
    <n v="0"/>
    <n v="0"/>
    <n v="0"/>
    <m/>
    <m/>
    <m/>
    <m/>
    <m/>
    <m/>
    <m/>
    <m/>
    <m/>
    <m/>
    <n v="1"/>
    <n v="1"/>
    <x v="6"/>
    <x v="6"/>
  </r>
  <r>
    <s v="133-1085B"/>
    <m/>
    <x v="0"/>
    <s v="224 SANDWICH RD"/>
    <n v="393"/>
    <s v="AMES WILLIAM D"/>
    <s v="SC"/>
    <s v="AH-NOT 61A"/>
    <s v="133//1085/B/"/>
    <n v="6.5342099999999999"/>
    <n v="0"/>
    <n v="0"/>
    <n v="0"/>
    <n v="0"/>
    <m/>
    <n v="0"/>
    <n v="1"/>
    <n v="17000"/>
    <s v="YES"/>
    <n v="0"/>
    <s v="133-1085B"/>
    <m/>
    <m/>
    <m/>
    <n v="17000"/>
    <m/>
    <m/>
    <n v="0"/>
    <n v="0"/>
    <n v="0"/>
    <n v="0"/>
    <n v="0"/>
    <m/>
    <m/>
    <m/>
    <m/>
    <m/>
    <m/>
    <m/>
    <m/>
    <m/>
    <m/>
    <n v="1"/>
    <n v="1"/>
    <x v="6"/>
    <x v="6"/>
  </r>
  <r>
    <s v="129-1070A"/>
    <m/>
    <x v="0"/>
    <s v="2832 CRAN HWY"/>
    <n v="101"/>
    <s v="SYLVESTER JEANETTE L"/>
    <s v="SC"/>
    <s v="ONE FAMILY"/>
    <s v="129//1070/A/"/>
    <n v="9.6479999999999996E-2"/>
    <n v="1"/>
    <n v="1"/>
    <n v="1"/>
    <n v="1"/>
    <s v="SEPTIC"/>
    <n v="0"/>
    <n v="1"/>
    <n v="5300"/>
    <s v="NO_W1"/>
    <n v="5300"/>
    <s v="129-1070A"/>
    <s v="Public Water,Gas,Septic"/>
    <s v="SEPTIC"/>
    <s v="SEPTIC"/>
    <n v="5300"/>
    <m/>
    <m/>
    <n v="1"/>
    <n v="1"/>
    <n v="4"/>
    <n v="1404"/>
    <n v="1"/>
    <m/>
    <m/>
    <m/>
    <m/>
    <m/>
    <m/>
    <m/>
    <m/>
    <m/>
    <m/>
    <n v="1"/>
    <n v="1"/>
    <x v="7"/>
    <x v="7"/>
  </r>
  <r>
    <s v="61-1026"/>
    <m/>
    <x v="0"/>
    <s v="443 MAIN ST"/>
    <n v="105"/>
    <s v="BLACK PATRICIA A"/>
    <s v="MR30"/>
    <s v="THREE FAM"/>
    <s v="61//1026//"/>
    <n v="0.71016999999999997"/>
    <n v="0"/>
    <n v="0"/>
    <n v="1"/>
    <n v="1"/>
    <s v="SEWER"/>
    <n v="1"/>
    <n v="1"/>
    <n v="12800"/>
    <s v="YES"/>
    <n v="0"/>
    <s v="61-1026"/>
    <s v="All Public"/>
    <s v="SEWER"/>
    <s v="SEWER"/>
    <n v="12800"/>
    <m/>
    <m/>
    <n v="0"/>
    <n v="0"/>
    <n v="7"/>
    <n v="3990"/>
    <n v="2.5"/>
    <m/>
    <m/>
    <m/>
    <m/>
    <m/>
    <m/>
    <m/>
    <m/>
    <m/>
    <m/>
    <n v="1"/>
    <n v="1"/>
    <x v="6"/>
    <x v="6"/>
  </r>
  <r>
    <s v="61-1023"/>
    <m/>
    <x v="0"/>
    <s v="451 MAIN ST"/>
    <n v="105"/>
    <s v="SANBORN RALPH S"/>
    <s v="MR30"/>
    <s v="THREE FAM"/>
    <s v="61//1023//"/>
    <n v="0.24879000000000001"/>
    <n v="0"/>
    <n v="0"/>
    <n v="1"/>
    <n v="1"/>
    <s v="SEWER"/>
    <n v="1"/>
    <n v="0"/>
    <n v="0"/>
    <s v="YES"/>
    <n v="0"/>
    <s v="61-1023"/>
    <s v="All Public"/>
    <s v="SEWER"/>
    <s v="SEWER"/>
    <n v="0"/>
    <m/>
    <m/>
    <n v="0"/>
    <n v="0"/>
    <n v="8"/>
    <n v="2934"/>
    <n v="2.5"/>
    <m/>
    <m/>
    <m/>
    <m/>
    <m/>
    <m/>
    <m/>
    <m/>
    <m/>
    <m/>
    <n v="1"/>
    <n v="1"/>
    <x v="6"/>
    <x v="6"/>
  </r>
  <r>
    <s v="132A-9"/>
    <m/>
    <x v="0"/>
    <s v="50 MAYFLOWER RIDGE DR"/>
    <n v="101"/>
    <s v="MAHONEY BRIAN"/>
    <s v="MR30"/>
    <s v="ONE FAMILY"/>
    <s v="132/A/9//"/>
    <n v="0.33171"/>
    <n v="1"/>
    <n v="1"/>
    <n v="1"/>
    <n v="1"/>
    <s v="SEPTIC"/>
    <n v="0"/>
    <n v="1"/>
    <n v="8200"/>
    <s v="YES"/>
    <n v="8200"/>
    <s v="132A-9"/>
    <s v="Public Water,Septic"/>
    <s v="SEPTIC"/>
    <s v="SEPTIC"/>
    <n v="8200"/>
    <m/>
    <m/>
    <n v="1"/>
    <n v="1"/>
    <n v="2"/>
    <n v="832"/>
    <n v="1"/>
    <m/>
    <m/>
    <m/>
    <m/>
    <m/>
    <m/>
    <m/>
    <m/>
    <m/>
    <m/>
    <n v="1"/>
    <n v="1"/>
    <x v="6"/>
    <x v="6"/>
  </r>
  <r>
    <s v="133A-142"/>
    <m/>
    <x v="0"/>
    <s v="26 SANDPIPER TER"/>
    <n v="106"/>
    <s v="J &amp; L REALTY CO"/>
    <s v="MR30"/>
    <s v="AC LND IMP  MDL-00"/>
    <s v="133/A/142//"/>
    <n v="0.34392"/>
    <n v="0"/>
    <n v="0"/>
    <n v="0"/>
    <n v="0"/>
    <m/>
    <n v="0"/>
    <n v="0"/>
    <n v="0"/>
    <s v="YES"/>
    <n v="0"/>
    <s v="133A-142"/>
    <s v="Septic"/>
    <s v="SEPTIC"/>
    <m/>
    <n v="0"/>
    <m/>
    <m/>
    <n v="0"/>
    <n v="0"/>
    <n v="0"/>
    <n v="0"/>
    <n v="0"/>
    <m/>
    <m/>
    <m/>
    <m/>
    <m/>
    <m/>
    <m/>
    <m/>
    <m/>
    <m/>
    <n v="1"/>
    <n v="1"/>
    <x v="6"/>
    <x v="6"/>
  </r>
  <r>
    <s v="133-1082"/>
    <m/>
    <x v="0"/>
    <s v="216 SANDWICH RD"/>
    <n v="301"/>
    <s v="BRANION ANICETRA LIFE ESTATE"/>
    <s v="SC"/>
    <s v="MOTELS  MDL-94"/>
    <s v="133//1082//"/>
    <n v="0.63041999999999998"/>
    <n v="1"/>
    <n v="1"/>
    <n v="1"/>
    <n v="1"/>
    <s v="SEPTIC"/>
    <n v="0"/>
    <n v="1"/>
    <n v="7200"/>
    <s v="YES"/>
    <n v="7200"/>
    <s v="133-1082"/>
    <s v="All Public"/>
    <s v="SEWER"/>
    <s v="SEPTIC"/>
    <n v="7200"/>
    <m/>
    <m/>
    <n v="1"/>
    <n v="1"/>
    <n v="0"/>
    <n v="1600"/>
    <n v="1"/>
    <m/>
    <m/>
    <m/>
    <m/>
    <m/>
    <m/>
    <m/>
    <m/>
    <m/>
    <m/>
    <n v="1"/>
    <n v="1"/>
    <x v="6"/>
    <x v="6"/>
  </r>
  <r>
    <s v="133A-130"/>
    <m/>
    <x v="0"/>
    <s v="6 WREN TER"/>
    <n v="101"/>
    <s v="FEMINO RICHARD"/>
    <s v="MR30"/>
    <s v="ONE FAMILY"/>
    <s v="133/A/130//"/>
    <n v="0.31652000000000002"/>
    <n v="1"/>
    <n v="1"/>
    <n v="1"/>
    <n v="1"/>
    <s v="SEPTIC"/>
    <n v="0"/>
    <n v="1"/>
    <n v="7700"/>
    <s v="YES"/>
    <n v="7700"/>
    <s v="133A-130"/>
    <s v="Public Water,Septic"/>
    <s v="SEPTIC"/>
    <s v="SEPTIC"/>
    <n v="7700"/>
    <m/>
    <m/>
    <n v="1"/>
    <n v="1"/>
    <n v="4"/>
    <n v="2624"/>
    <n v="2"/>
    <m/>
    <m/>
    <m/>
    <m/>
    <m/>
    <m/>
    <m/>
    <m/>
    <m/>
    <m/>
    <n v="1"/>
    <n v="1"/>
    <x v="6"/>
    <x v="6"/>
  </r>
  <r>
    <s v="61-1053"/>
    <m/>
    <x v="0"/>
    <s v="237 HIGH ST"/>
    <n v="101"/>
    <s v="STRANG PATRICIA"/>
    <s v="MR30"/>
    <s v="ONE FAMILY"/>
    <s v="61//1053//"/>
    <n v="0.35489999999999999"/>
    <n v="0"/>
    <n v="0"/>
    <n v="1"/>
    <n v="1"/>
    <s v="SEWER"/>
    <n v="1"/>
    <n v="1"/>
    <n v="6700"/>
    <s v="YES"/>
    <n v="0"/>
    <s v="61-1053"/>
    <s v="Public Water,Public Sewer"/>
    <s v="SEWER"/>
    <s v="SEWER"/>
    <n v="6700"/>
    <m/>
    <m/>
    <n v="0"/>
    <n v="0"/>
    <n v="4"/>
    <n v="1538"/>
    <n v="1.5"/>
    <m/>
    <m/>
    <m/>
    <m/>
    <m/>
    <m/>
    <m/>
    <m/>
    <m/>
    <m/>
    <n v="1"/>
    <n v="1"/>
    <x v="6"/>
    <x v="6"/>
  </r>
  <r>
    <s v="132B-22"/>
    <m/>
    <x v="0"/>
    <s v="0 CRAN HWY  OFF"/>
    <n v="132"/>
    <s v="HAYES CONSTANCE J"/>
    <s v="MR30"/>
    <s v="RES ACLNUD  MDL-00"/>
    <s v="132/B/22//"/>
    <n v="0.23455999999999999"/>
    <n v="0"/>
    <n v="0"/>
    <n v="0"/>
    <n v="0"/>
    <m/>
    <n v="0"/>
    <n v="0"/>
    <n v="0"/>
    <s v="YES"/>
    <n v="0"/>
    <s v="132B-22"/>
    <s v="Public Water,Septic"/>
    <s v="SEPTIC"/>
    <m/>
    <n v="0"/>
    <m/>
    <m/>
    <n v="0"/>
    <n v="0"/>
    <n v="0"/>
    <n v="0"/>
    <n v="0"/>
    <m/>
    <m/>
    <m/>
    <m/>
    <m/>
    <m/>
    <m/>
    <m/>
    <m/>
    <m/>
    <n v="1"/>
    <n v="1"/>
    <x v="6"/>
    <x v="6"/>
  </r>
  <r>
    <s v="61-1055"/>
    <m/>
    <x v="0"/>
    <s v="440 MAIN ST"/>
    <n v="332"/>
    <s v="FELTMATE ALAN B"/>
    <s v="MR30"/>
    <s v="SVC GAR/GAR M-95"/>
    <s v="61//1055//"/>
    <n v="0.24199000000000001"/>
    <n v="1"/>
    <n v="1"/>
    <n v="1"/>
    <n v="1"/>
    <s v="SEPTIC"/>
    <n v="0"/>
    <n v="1"/>
    <n v="0"/>
    <s v="YES"/>
    <n v="0"/>
    <s v="61-1055"/>
    <s v="All Public"/>
    <s v="SEWER"/>
    <s v="SEPTIC"/>
    <n v="0"/>
    <m/>
    <m/>
    <n v="1"/>
    <n v="1"/>
    <n v="0"/>
    <n v="3600"/>
    <n v="1"/>
    <m/>
    <m/>
    <m/>
    <m/>
    <m/>
    <m/>
    <m/>
    <m/>
    <m/>
    <m/>
    <n v="1"/>
    <n v="1"/>
    <x v="6"/>
    <x v="6"/>
  </r>
  <r>
    <s v="LAND_NOPARC"/>
    <m/>
    <x v="0"/>
    <m/>
    <n v="0"/>
    <m/>
    <m/>
    <m/>
    <m/>
    <n v="9.9900000000000006E-3"/>
    <n v="0"/>
    <n v="0"/>
    <n v="0"/>
    <n v="0"/>
    <m/>
    <n v="0"/>
    <n v="0"/>
    <n v="0"/>
    <s v="NO"/>
    <n v="0"/>
    <m/>
    <m/>
    <m/>
    <m/>
    <n v="0"/>
    <m/>
    <m/>
    <n v="0"/>
    <n v="0"/>
    <n v="0"/>
    <n v="0"/>
    <n v="0"/>
    <m/>
    <m/>
    <m/>
    <m/>
    <m/>
    <m/>
    <m/>
    <m/>
    <m/>
    <m/>
    <n v="0"/>
    <n v="1"/>
    <x v="6"/>
    <x v="6"/>
  </r>
  <r>
    <s v="LAND_NOPARC"/>
    <m/>
    <x v="0"/>
    <m/>
    <n v="0"/>
    <m/>
    <m/>
    <m/>
    <m/>
    <n v="1.2099999999999999E-3"/>
    <n v="0"/>
    <n v="0"/>
    <n v="0"/>
    <n v="0"/>
    <m/>
    <n v="0"/>
    <n v="0"/>
    <n v="0"/>
    <s v="NO"/>
    <n v="0"/>
    <m/>
    <m/>
    <m/>
    <m/>
    <n v="0"/>
    <m/>
    <m/>
    <n v="0"/>
    <n v="0"/>
    <n v="0"/>
    <n v="0"/>
    <n v="0"/>
    <m/>
    <m/>
    <m/>
    <m/>
    <m/>
    <m/>
    <m/>
    <m/>
    <m/>
    <m/>
    <n v="0"/>
    <n v="1"/>
    <x v="6"/>
    <x v="6"/>
  </r>
  <r>
    <s v="132-1082"/>
    <m/>
    <x v="0"/>
    <s v="27 OLD CARR LANDING RD"/>
    <n v="101"/>
    <s v="FREEMAN LUCY A"/>
    <s v="MR30"/>
    <s v="ONE FAMILY"/>
    <s v="132//1082//"/>
    <n v="2.4824000000000002"/>
    <n v="1"/>
    <n v="1"/>
    <n v="1"/>
    <n v="1"/>
    <s v="SEPTIC"/>
    <n v="0"/>
    <n v="0"/>
    <n v="0"/>
    <s v="YES"/>
    <n v="0"/>
    <s v="132-1082"/>
    <s v="Well,Septic"/>
    <s v="SEPTIC"/>
    <s v="SEPTIC"/>
    <n v="0"/>
    <m/>
    <m/>
    <n v="1"/>
    <n v="1"/>
    <n v="1"/>
    <n v="540"/>
    <n v="1"/>
    <m/>
    <m/>
    <m/>
    <m/>
    <m/>
    <m/>
    <m/>
    <m/>
    <m/>
    <m/>
    <n v="1"/>
    <n v="1"/>
    <x v="6"/>
    <x v="6"/>
  </r>
  <r>
    <s v="132A-14"/>
    <m/>
    <x v="0"/>
    <s v="104 MAYFLOWER RIDGE DR"/>
    <n v="101"/>
    <s v="HOUDLETTE MICHAEL W"/>
    <s v="MR30"/>
    <s v="ONE FAMILY"/>
    <s v="132/A/14//"/>
    <n v="0.58218999999999999"/>
    <n v="1"/>
    <n v="1"/>
    <n v="1"/>
    <n v="1"/>
    <s v="SEPTIC"/>
    <n v="0"/>
    <n v="1"/>
    <n v="17200"/>
    <s v="NO_W1"/>
    <n v="17200"/>
    <s v="132A-14"/>
    <s v="Public Water,Septic"/>
    <s v="SEPTIC"/>
    <s v="SEPTIC"/>
    <n v="17200"/>
    <m/>
    <m/>
    <n v="1"/>
    <n v="1"/>
    <n v="3"/>
    <n v="1991"/>
    <n v="1.75"/>
    <m/>
    <m/>
    <m/>
    <m/>
    <m/>
    <m/>
    <m/>
    <m/>
    <m/>
    <m/>
    <n v="2"/>
    <n v="1"/>
    <x v="6"/>
    <x v="6"/>
  </r>
  <r>
    <s v="133-1090"/>
    <m/>
    <x v="0"/>
    <s v="4 PLYMOUTH RD"/>
    <n v="101"/>
    <s v="MONTEIRO GREGORY L"/>
    <s v="SC"/>
    <s v="ONE FAMILY"/>
    <s v="133//1090//"/>
    <n v="0.54054999999999997"/>
    <n v="1"/>
    <n v="1"/>
    <n v="1"/>
    <n v="1"/>
    <s v="SEPTIC"/>
    <n v="0"/>
    <n v="1"/>
    <n v="5700"/>
    <s v="YES"/>
    <n v="5700"/>
    <s v="133-1090"/>
    <s v="Public Water,Septic"/>
    <s v="SEPTIC"/>
    <s v="SEPTIC"/>
    <n v="5700"/>
    <m/>
    <m/>
    <n v="1"/>
    <n v="1"/>
    <n v="2"/>
    <n v="876"/>
    <n v="1.3"/>
    <m/>
    <m/>
    <m/>
    <m/>
    <m/>
    <m/>
    <m/>
    <m/>
    <m/>
    <m/>
    <n v="1"/>
    <n v="1"/>
    <x v="6"/>
    <x v="6"/>
  </r>
  <r>
    <s v="132B-1000"/>
    <m/>
    <x v="0"/>
    <s v="0 CRAN HWY  OFF"/>
    <n v="132"/>
    <s v="HAYES CONSTANCE J"/>
    <s v="MR30"/>
    <s v="RES ACLNUD  MDL-00"/>
    <s v="132/B/1000//"/>
    <n v="1.4487000000000001"/>
    <n v="0"/>
    <n v="0"/>
    <n v="0"/>
    <n v="0"/>
    <m/>
    <n v="0"/>
    <n v="0"/>
    <n v="0"/>
    <s v="YES"/>
    <n v="0"/>
    <s v="132B-1000"/>
    <s v="Public Water,Septic"/>
    <s v="SEPTIC"/>
    <m/>
    <n v="0"/>
    <m/>
    <m/>
    <n v="0"/>
    <n v="0"/>
    <n v="0"/>
    <n v="0"/>
    <n v="0"/>
    <m/>
    <m/>
    <m/>
    <m/>
    <m/>
    <m/>
    <m/>
    <m/>
    <m/>
    <m/>
    <n v="2"/>
    <n v="1"/>
    <x v="6"/>
    <x v="6"/>
  </r>
  <r>
    <s v="133A-136"/>
    <m/>
    <x v="0"/>
    <s v="11 SANDPIPER TER"/>
    <n v="101"/>
    <s v="STANWOOD JOHN M"/>
    <s v="MR30"/>
    <s v="ONE FAMILY"/>
    <s v="133/A/136//"/>
    <n v="0.24723000000000001"/>
    <n v="1"/>
    <n v="1"/>
    <n v="1"/>
    <n v="1"/>
    <s v="SEPTIC"/>
    <n v="0"/>
    <n v="1"/>
    <n v="6200"/>
    <s v="YES"/>
    <n v="6200"/>
    <s v="133A-136"/>
    <s v="Public Water,Septic"/>
    <s v="SEPTIC"/>
    <s v="SEPTIC"/>
    <n v="6200"/>
    <m/>
    <m/>
    <n v="1"/>
    <n v="1"/>
    <n v="2"/>
    <n v="792"/>
    <n v="1"/>
    <m/>
    <m/>
    <m/>
    <m/>
    <m/>
    <m/>
    <m/>
    <m/>
    <m/>
    <m/>
    <n v="1"/>
    <n v="1"/>
    <x v="6"/>
    <x v="6"/>
  </r>
  <r>
    <s v="LAND_NOPARC"/>
    <m/>
    <x v="0"/>
    <m/>
    <n v="0"/>
    <m/>
    <m/>
    <m/>
    <m/>
    <n v="4.6000000000000001E-4"/>
    <n v="0"/>
    <n v="0"/>
    <n v="0"/>
    <n v="0"/>
    <m/>
    <n v="0"/>
    <n v="0"/>
    <n v="0"/>
    <s v="NO"/>
    <n v="0"/>
    <m/>
    <m/>
    <m/>
    <m/>
    <n v="0"/>
    <m/>
    <m/>
    <n v="0"/>
    <n v="0"/>
    <n v="0"/>
    <n v="0"/>
    <n v="0"/>
    <m/>
    <m/>
    <m/>
    <m/>
    <m/>
    <m/>
    <m/>
    <m/>
    <m/>
    <m/>
    <n v="0"/>
    <n v="1"/>
    <x v="6"/>
    <x v="6"/>
  </r>
  <r>
    <s v="129-1071"/>
    <m/>
    <x v="0"/>
    <s v="2836 CRAN HWY"/>
    <n v="392"/>
    <s v="BOUSQUET DOROTHY O &amp; HALL ROGER"/>
    <s v="SC"/>
    <s v="UNDEV LAND"/>
    <s v="129//1071//"/>
    <n v="0.31428"/>
    <n v="0"/>
    <n v="0"/>
    <n v="0"/>
    <n v="0"/>
    <m/>
    <n v="0"/>
    <n v="0"/>
    <n v="0"/>
    <s v="YES"/>
    <n v="0"/>
    <s v="129-1071"/>
    <m/>
    <m/>
    <m/>
    <n v="0"/>
    <m/>
    <m/>
    <n v="0"/>
    <n v="0"/>
    <n v="0"/>
    <n v="0"/>
    <n v="0"/>
    <m/>
    <m/>
    <m/>
    <m/>
    <m/>
    <m/>
    <m/>
    <m/>
    <m/>
    <m/>
    <n v="1"/>
    <n v="1"/>
    <x v="7"/>
    <x v="7"/>
  </r>
  <r>
    <s v="LAND_NOPARC"/>
    <m/>
    <x v="0"/>
    <m/>
    <n v="0"/>
    <m/>
    <m/>
    <m/>
    <m/>
    <n v="2.5649999999999999E-2"/>
    <n v="0"/>
    <n v="0"/>
    <n v="0"/>
    <n v="0"/>
    <m/>
    <n v="0"/>
    <n v="0"/>
    <n v="0"/>
    <s v="NO"/>
    <n v="0"/>
    <m/>
    <m/>
    <m/>
    <m/>
    <n v="0"/>
    <m/>
    <m/>
    <n v="0"/>
    <n v="0"/>
    <n v="0"/>
    <n v="0"/>
    <n v="0"/>
    <m/>
    <m/>
    <m/>
    <m/>
    <m/>
    <m/>
    <m/>
    <m/>
    <m/>
    <m/>
    <n v="0"/>
    <n v="1"/>
    <x v="6"/>
    <x v="6"/>
  </r>
  <r>
    <s v="LAND_NOPARC"/>
    <m/>
    <x v="0"/>
    <m/>
    <n v="0"/>
    <m/>
    <m/>
    <m/>
    <m/>
    <n v="3.79E-3"/>
    <n v="0"/>
    <n v="0"/>
    <n v="0"/>
    <n v="0"/>
    <m/>
    <n v="0"/>
    <n v="0"/>
    <n v="0"/>
    <s v="NO"/>
    <n v="0"/>
    <m/>
    <m/>
    <m/>
    <m/>
    <n v="0"/>
    <m/>
    <m/>
    <n v="0"/>
    <n v="0"/>
    <n v="0"/>
    <n v="0"/>
    <n v="0"/>
    <m/>
    <m/>
    <m/>
    <m/>
    <m/>
    <m/>
    <m/>
    <m/>
    <m/>
    <m/>
    <n v="0"/>
    <n v="1"/>
    <x v="6"/>
    <x v="6"/>
  </r>
  <r>
    <s v="LAND_NOPARC"/>
    <m/>
    <x v="0"/>
    <m/>
    <n v="0"/>
    <m/>
    <m/>
    <m/>
    <m/>
    <n v="0.14313000000000001"/>
    <n v="0"/>
    <n v="0"/>
    <n v="0"/>
    <n v="0"/>
    <m/>
    <n v="0"/>
    <n v="0"/>
    <n v="0"/>
    <s v="NO"/>
    <n v="0"/>
    <m/>
    <m/>
    <m/>
    <m/>
    <n v="0"/>
    <m/>
    <m/>
    <n v="0"/>
    <n v="0"/>
    <n v="0"/>
    <n v="0"/>
    <n v="0"/>
    <m/>
    <m/>
    <m/>
    <m/>
    <m/>
    <m/>
    <m/>
    <m/>
    <m/>
    <m/>
    <n v="0"/>
    <n v="1"/>
    <x v="6"/>
    <x v="6"/>
  </r>
  <r>
    <s v="133-1096"/>
    <m/>
    <x v="0"/>
    <s v="7 PLYMOUTH RD"/>
    <n v="101"/>
    <s v="PETRONE MICHAEL A"/>
    <s v="SC"/>
    <s v="ONE FAMILY"/>
    <s v="133//1096//"/>
    <n v="0.31777"/>
    <n v="1"/>
    <n v="1"/>
    <n v="1"/>
    <n v="1"/>
    <s v="SEPTIC"/>
    <n v="0"/>
    <n v="1"/>
    <n v="9800"/>
    <s v="YES"/>
    <n v="9800"/>
    <s v="133-1096"/>
    <s v="Public Water,Gas,Septic"/>
    <s v="SEPTIC"/>
    <s v="SEPTIC"/>
    <n v="9800"/>
    <m/>
    <m/>
    <n v="1"/>
    <n v="1"/>
    <n v="3"/>
    <n v="882"/>
    <n v="1.5"/>
    <m/>
    <m/>
    <m/>
    <m/>
    <m/>
    <m/>
    <m/>
    <m/>
    <m/>
    <m/>
    <n v="1"/>
    <n v="1"/>
    <x v="6"/>
    <x v="6"/>
  </r>
  <r>
    <s v="133-1081"/>
    <m/>
    <x v="0"/>
    <s v="214 SANDWICH RD"/>
    <n v="303"/>
    <s v="BRANION ANICETRA LIFE ESTATE"/>
    <s v="MR30"/>
    <s v="ACC COM LD"/>
    <s v="133//1081//"/>
    <n v="0.25790999999999997"/>
    <n v="1"/>
    <n v="1"/>
    <n v="1"/>
    <n v="1"/>
    <s v="SEPTIC"/>
    <n v="0"/>
    <n v="0"/>
    <n v="0"/>
    <s v="YES"/>
    <n v="0"/>
    <s v="133-1081"/>
    <m/>
    <m/>
    <s v="SEPTIC"/>
    <n v="0"/>
    <m/>
    <m/>
    <n v="1"/>
    <n v="1"/>
    <n v="0"/>
    <n v="0"/>
    <n v="0"/>
    <m/>
    <m/>
    <m/>
    <m/>
    <m/>
    <m/>
    <m/>
    <m/>
    <m/>
    <m/>
    <n v="1"/>
    <n v="1"/>
    <x v="6"/>
    <x v="6"/>
  </r>
  <r>
    <s v="133A-129"/>
    <m/>
    <x v="0"/>
    <s v="8 WREN TERR"/>
    <n v="104"/>
    <s v="FANTONI RUSSELL R"/>
    <s v="MR30"/>
    <s v="TWO FAMILY"/>
    <s v="133/A/129//"/>
    <n v="0.24609"/>
    <n v="1"/>
    <n v="1"/>
    <n v="1"/>
    <n v="1"/>
    <s v="SEPTIC"/>
    <n v="0"/>
    <n v="1"/>
    <n v="16400"/>
    <s v="YES"/>
    <n v="16400"/>
    <s v="133A-129"/>
    <s v="Public Water,Septic"/>
    <s v="SEPTIC"/>
    <s v="SEPTIC"/>
    <n v="16400"/>
    <m/>
    <m/>
    <n v="2"/>
    <n v="2"/>
    <n v="3"/>
    <n v="1184"/>
    <n v="1"/>
    <m/>
    <m/>
    <m/>
    <m/>
    <m/>
    <m/>
    <m/>
    <m/>
    <m/>
    <m/>
    <n v="1"/>
    <n v="1"/>
    <x v="6"/>
    <x v="6"/>
  </r>
  <r>
    <s v="133A-116"/>
    <m/>
    <x v="0"/>
    <s v="7 WREN TER"/>
    <n v="101"/>
    <s v="BETTENCOURT DUARTE M"/>
    <s v="MR30"/>
    <s v="ONE FAMILY"/>
    <s v="133/A/116//"/>
    <n v="0.31796000000000002"/>
    <n v="1"/>
    <n v="1"/>
    <n v="1"/>
    <n v="1"/>
    <s v="SEPTIC"/>
    <n v="0"/>
    <n v="1"/>
    <n v="13400"/>
    <s v="YES"/>
    <n v="13400"/>
    <s v="133A-116"/>
    <s v="Public Water,Septic"/>
    <s v="SEPTIC"/>
    <s v="SEPTIC"/>
    <n v="13400"/>
    <m/>
    <m/>
    <n v="1"/>
    <n v="1"/>
    <n v="2"/>
    <n v="620"/>
    <n v="1"/>
    <m/>
    <m/>
    <m/>
    <m/>
    <m/>
    <m/>
    <m/>
    <m/>
    <m/>
    <m/>
    <n v="1"/>
    <n v="1"/>
    <x v="6"/>
    <x v="6"/>
  </r>
  <r>
    <s v="83-BD4"/>
    <m/>
    <x v="0"/>
    <s v="0 BRITTANY DR"/>
    <n v="130"/>
    <s v="MONTEIRO JEANNETTE V"/>
    <s v="MR30"/>
    <s v="RES ACLNDV  MDL-00"/>
    <s v="83//BD4//"/>
    <n v="0.41678999999999999"/>
    <n v="0"/>
    <n v="0"/>
    <n v="0"/>
    <n v="0"/>
    <m/>
    <n v="0"/>
    <n v="0"/>
    <n v="0"/>
    <s v="YES"/>
    <n v="0"/>
    <s v="83-BD4"/>
    <m/>
    <m/>
    <m/>
    <n v="0"/>
    <m/>
    <m/>
    <n v="0"/>
    <n v="0"/>
    <n v="0"/>
    <n v="0"/>
    <n v="0"/>
    <m/>
    <m/>
    <m/>
    <m/>
    <m/>
    <m/>
    <m/>
    <m/>
    <m/>
    <m/>
    <n v="2"/>
    <n v="1"/>
    <x v="4"/>
    <x v="4"/>
  </r>
  <r>
    <s v="133A-135"/>
    <m/>
    <x v="0"/>
    <s v="13 SANDPIPER TER"/>
    <n v="101"/>
    <s v="PORTER JAMES M"/>
    <s v="MR30"/>
    <s v="ONE FAMILY"/>
    <s v="133/A/135//"/>
    <n v="0.25662000000000001"/>
    <n v="1"/>
    <n v="1"/>
    <n v="1"/>
    <n v="1"/>
    <s v="SEPTIC"/>
    <n v="0"/>
    <n v="1"/>
    <n v="0"/>
    <s v="YES"/>
    <n v="0"/>
    <s v="133A-135"/>
    <s v="Public Water,Septic"/>
    <s v="SEPTIC"/>
    <s v="SEPTIC"/>
    <n v="0"/>
    <m/>
    <m/>
    <n v="1"/>
    <n v="1"/>
    <n v="2"/>
    <n v="836"/>
    <n v="1"/>
    <m/>
    <m/>
    <m/>
    <m/>
    <m/>
    <m/>
    <m/>
    <m/>
    <m/>
    <m/>
    <n v="1"/>
    <n v="1"/>
    <x v="6"/>
    <x v="6"/>
  </r>
  <r>
    <s v="LAND_NOPARC"/>
    <m/>
    <x v="0"/>
    <m/>
    <n v="0"/>
    <m/>
    <m/>
    <m/>
    <m/>
    <n v="0.25180999999999998"/>
    <n v="0"/>
    <n v="0"/>
    <n v="0"/>
    <n v="0"/>
    <m/>
    <n v="0"/>
    <n v="0"/>
    <n v="0"/>
    <s v="NO"/>
    <n v="0"/>
    <m/>
    <m/>
    <m/>
    <m/>
    <n v="0"/>
    <m/>
    <m/>
    <n v="0"/>
    <n v="0"/>
    <n v="0"/>
    <n v="0"/>
    <n v="0"/>
    <m/>
    <m/>
    <m/>
    <m/>
    <m/>
    <m/>
    <m/>
    <m/>
    <m/>
    <m/>
    <n v="0"/>
    <n v="1"/>
    <x v="6"/>
    <x v="6"/>
  </r>
  <r>
    <s v="132-1057"/>
    <m/>
    <x v="0"/>
    <s v="43 MAYFLOWER RIDGE DR"/>
    <n v="106"/>
    <s v="GIAMO FRANK T"/>
    <s v="MR30"/>
    <s v="AC LND IMP  MDL-00"/>
    <s v="132//1057//"/>
    <n v="0.19813"/>
    <n v="0"/>
    <n v="0"/>
    <n v="0"/>
    <n v="0"/>
    <m/>
    <n v="0"/>
    <n v="0"/>
    <n v="0"/>
    <s v="YES"/>
    <n v="0"/>
    <s v="132-1057"/>
    <s v="Public Water"/>
    <m/>
    <m/>
    <n v="0"/>
    <m/>
    <m/>
    <n v="0"/>
    <n v="0"/>
    <n v="0"/>
    <n v="0"/>
    <n v="0"/>
    <m/>
    <m/>
    <m/>
    <m/>
    <m/>
    <m/>
    <m/>
    <m/>
    <m/>
    <m/>
    <n v="1"/>
    <n v="1"/>
    <x v="6"/>
    <x v="6"/>
  </r>
  <r>
    <s v="61-1054"/>
    <m/>
    <x v="0"/>
    <s v="442 MAIN ST"/>
    <n v="104"/>
    <s v="BARTLETT BERTHA"/>
    <s v="MR30"/>
    <s v="TWO FAMILY"/>
    <s v="61//1054//"/>
    <n v="6.4089999999999994E-2"/>
    <n v="0"/>
    <n v="0"/>
    <n v="1"/>
    <n v="1"/>
    <s v="SEWER"/>
    <n v="1"/>
    <n v="1"/>
    <n v="9900"/>
    <s v="YES"/>
    <n v="0"/>
    <s v="61-1054"/>
    <s v="All Public"/>
    <s v="SEWER"/>
    <s v="SEWER"/>
    <n v="9900"/>
    <m/>
    <m/>
    <n v="0"/>
    <n v="0"/>
    <n v="2"/>
    <n v="1760"/>
    <n v="2"/>
    <m/>
    <m/>
    <m/>
    <m/>
    <m/>
    <m/>
    <m/>
    <m/>
    <m/>
    <m/>
    <n v="1"/>
    <n v="1"/>
    <x v="6"/>
    <x v="6"/>
  </r>
  <r>
    <s v="132A-10"/>
    <m/>
    <x v="0"/>
    <s v="48 MAYFLOWER RIDGE DR"/>
    <n v="101"/>
    <s v="FRANCOEUR HENRY N"/>
    <s v="MR30"/>
    <s v="ONE FAMILY"/>
    <s v="132/A/10//"/>
    <n v="0.40064"/>
    <n v="1"/>
    <n v="1"/>
    <n v="1"/>
    <n v="1"/>
    <s v="SEPTIC"/>
    <n v="0"/>
    <n v="1"/>
    <n v="6200"/>
    <s v="YES"/>
    <n v="6200"/>
    <s v="132A-10"/>
    <s v="Public Water,Septic"/>
    <s v="SEPTIC"/>
    <s v="SEPTIC"/>
    <n v="6200"/>
    <m/>
    <m/>
    <n v="1"/>
    <n v="1"/>
    <n v="3"/>
    <n v="1148"/>
    <n v="1"/>
    <m/>
    <m/>
    <m/>
    <m/>
    <m/>
    <m/>
    <m/>
    <m/>
    <m/>
    <m/>
    <n v="1"/>
    <n v="1"/>
    <x v="6"/>
    <x v="6"/>
  </r>
  <r>
    <s v="129-1101C2"/>
    <m/>
    <x v="0"/>
    <s v="19 OLD GLEN CHARLIE RD"/>
    <n v="101"/>
    <s v="WHITE LAUREN B"/>
    <s v="MR30"/>
    <s v="ONE FAMILY"/>
    <s v="129//1101/C2/"/>
    <n v="0.76185999999999998"/>
    <n v="1"/>
    <n v="1"/>
    <n v="1"/>
    <n v="1"/>
    <s v="SEPTIC"/>
    <n v="0"/>
    <n v="1"/>
    <n v="2400"/>
    <s v="YES"/>
    <n v="2400"/>
    <s v="129-1101C2"/>
    <s v="Public Water,Septic"/>
    <s v="SEPTIC"/>
    <s v="SEPTIC"/>
    <n v="2400"/>
    <m/>
    <m/>
    <n v="1"/>
    <n v="1"/>
    <n v="3"/>
    <n v="1387"/>
    <n v="1.75"/>
    <m/>
    <m/>
    <m/>
    <m/>
    <m/>
    <m/>
    <m/>
    <m/>
    <m/>
    <m/>
    <n v="1"/>
    <n v="1"/>
    <x v="7"/>
    <x v="7"/>
  </r>
  <r>
    <s v="132A-29"/>
    <m/>
    <x v="0"/>
    <s v="103 MAYFLOWER RIDGE DR"/>
    <n v="101"/>
    <s v="GORMAN DALE J"/>
    <s v="MR30"/>
    <s v="ONE FAMILY"/>
    <s v="132/A/29//"/>
    <n v="0.41647000000000001"/>
    <n v="1"/>
    <n v="1"/>
    <n v="1"/>
    <n v="1"/>
    <s v="SEPTIC"/>
    <n v="0"/>
    <n v="1"/>
    <n v="6600"/>
    <s v="YES"/>
    <n v="6600"/>
    <s v="132A-29"/>
    <s v="Public Water,Septic"/>
    <s v="SEPTIC"/>
    <s v="SEPTIC"/>
    <n v="6600"/>
    <m/>
    <m/>
    <n v="1"/>
    <n v="1"/>
    <n v="3"/>
    <n v="1173"/>
    <n v="1.5"/>
    <m/>
    <m/>
    <m/>
    <m/>
    <m/>
    <m/>
    <m/>
    <m/>
    <m/>
    <m/>
    <n v="1"/>
    <n v="1"/>
    <x v="6"/>
    <x v="6"/>
  </r>
  <r>
    <s v="133-1070"/>
    <m/>
    <x v="0"/>
    <s v="10 SANTOS DR REAR"/>
    <n v="132"/>
    <s v="AMES WILLIAM D"/>
    <s v="MR30"/>
    <s v="RES ACLNUD  MDL-00"/>
    <s v="133//1070//"/>
    <n v="0.21657000000000001"/>
    <n v="0"/>
    <n v="0"/>
    <n v="0"/>
    <n v="0"/>
    <m/>
    <n v="0"/>
    <n v="0"/>
    <n v="0"/>
    <s v="YES"/>
    <n v="0"/>
    <s v="133-1070"/>
    <s v="Public Water,Septic"/>
    <s v="SEPTIC"/>
    <m/>
    <n v="0"/>
    <m/>
    <m/>
    <n v="0"/>
    <n v="0"/>
    <n v="0"/>
    <n v="0"/>
    <n v="0"/>
    <m/>
    <m/>
    <m/>
    <m/>
    <m/>
    <m/>
    <m/>
    <m/>
    <m/>
    <m/>
    <n v="1"/>
    <n v="1"/>
    <x v="6"/>
    <x v="6"/>
  </r>
  <r>
    <s v="61-6"/>
    <m/>
    <x v="0"/>
    <s v="12 TOWER TER"/>
    <n v="101"/>
    <s v="GREENE JAMES F"/>
    <s v="MR30"/>
    <s v="ONE FAMILY"/>
    <s v="61//6//"/>
    <n v="1.02433"/>
    <n v="0"/>
    <n v="0"/>
    <n v="1"/>
    <n v="1"/>
    <s v="SEWER"/>
    <n v="1"/>
    <n v="3"/>
    <n v="19500"/>
    <s v="NO_W1"/>
    <n v="0"/>
    <s v="61-6"/>
    <s v="Public Water,Public Sewer"/>
    <s v="SEWER"/>
    <s v="SEWER"/>
    <n v="6500"/>
    <m/>
    <m/>
    <n v="0"/>
    <n v="0"/>
    <n v="3"/>
    <n v="1184"/>
    <n v="1"/>
    <m/>
    <m/>
    <m/>
    <m/>
    <m/>
    <m/>
    <m/>
    <m/>
    <m/>
    <m/>
    <n v="2"/>
    <n v="1"/>
    <x v="6"/>
    <x v="6"/>
  </r>
  <r>
    <s v="129-1082"/>
    <m/>
    <x v="0"/>
    <s v="18 OLD GLEN CHARLIE RD"/>
    <n v="101"/>
    <s v="ULIANO CHRISTINE G"/>
    <s v="R130"/>
    <s v="ONE FAMILY"/>
    <s v="129//1082//"/>
    <n v="0.20626"/>
    <n v="1"/>
    <n v="1"/>
    <n v="1"/>
    <n v="1"/>
    <s v="SEPTIC"/>
    <n v="0"/>
    <n v="1"/>
    <n v="1900"/>
    <s v="YES"/>
    <n v="1900"/>
    <s v="129-1082"/>
    <s v="Public Water,Septic"/>
    <s v="SEPTIC"/>
    <s v="SEPTIC"/>
    <n v="1900"/>
    <m/>
    <m/>
    <n v="1"/>
    <n v="1"/>
    <n v="2"/>
    <n v="890"/>
    <n v="1"/>
    <m/>
    <m/>
    <m/>
    <m/>
    <m/>
    <m/>
    <m/>
    <m/>
    <m/>
    <m/>
    <n v="1"/>
    <n v="1"/>
    <x v="7"/>
    <x v="7"/>
  </r>
  <r>
    <s v="133-1012"/>
    <m/>
    <x v="0"/>
    <s v="0 CRAN HWY"/>
    <n v="132"/>
    <s v="GARDEN HOMES ESTATES LLC"/>
    <s v="MR30"/>
    <s v="RES ACLNUD  MDL-00"/>
    <s v="133//1012//"/>
    <n v="7.1000000000000002E-4"/>
    <n v="0"/>
    <n v="0"/>
    <n v="0"/>
    <n v="0"/>
    <m/>
    <n v="0"/>
    <n v="0"/>
    <n v="0"/>
    <s v="YES"/>
    <n v="0"/>
    <s v="133-1012"/>
    <s v="Public Water,Septic"/>
    <s v="SEPTIC"/>
    <m/>
    <n v="0"/>
    <m/>
    <m/>
    <n v="0"/>
    <n v="0"/>
    <n v="0"/>
    <n v="0"/>
    <n v="0"/>
    <m/>
    <m/>
    <m/>
    <m/>
    <m/>
    <m/>
    <m/>
    <m/>
    <m/>
    <m/>
    <n v="0"/>
    <n v="1"/>
    <x v="6"/>
    <x v="6"/>
  </r>
  <r>
    <s v="LAND_NOPARC"/>
    <m/>
    <x v="0"/>
    <m/>
    <n v="0"/>
    <m/>
    <m/>
    <m/>
    <m/>
    <n v="4.5300000000000002E-3"/>
    <n v="0"/>
    <n v="0"/>
    <n v="0"/>
    <n v="0"/>
    <m/>
    <n v="0"/>
    <n v="0"/>
    <n v="0"/>
    <s v="NO"/>
    <n v="0"/>
    <m/>
    <m/>
    <m/>
    <m/>
    <n v="0"/>
    <m/>
    <m/>
    <n v="0"/>
    <n v="0"/>
    <n v="0"/>
    <n v="0"/>
    <n v="0"/>
    <m/>
    <m/>
    <m/>
    <m/>
    <m/>
    <m/>
    <m/>
    <m/>
    <m/>
    <m/>
    <n v="0"/>
    <n v="1"/>
    <x v="6"/>
    <x v="6"/>
  </r>
  <r>
    <s v="61-1022"/>
    <m/>
    <x v="0"/>
    <s v="459 MAIN ST"/>
    <n v="111"/>
    <s v="HOLT DAVID R"/>
    <s v="MR30"/>
    <s v="APT 4-8  MDL-03"/>
    <s v="61//1022//"/>
    <n v="0.27332000000000001"/>
    <n v="0"/>
    <n v="0"/>
    <n v="1"/>
    <n v="1"/>
    <s v="SEWER"/>
    <n v="1"/>
    <n v="1"/>
    <n v="23900"/>
    <s v="YES"/>
    <n v="0"/>
    <s v="61-1022"/>
    <s v="All Public"/>
    <s v="SEWER"/>
    <s v="SEWER"/>
    <n v="23900"/>
    <m/>
    <m/>
    <n v="0"/>
    <n v="0"/>
    <n v="8"/>
    <n v="4329"/>
    <n v="2"/>
    <m/>
    <m/>
    <m/>
    <m/>
    <m/>
    <m/>
    <m/>
    <m/>
    <m/>
    <m/>
    <n v="1"/>
    <n v="1"/>
    <x v="6"/>
    <x v="6"/>
  </r>
  <r>
    <s v="133-1091"/>
    <m/>
    <x v="0"/>
    <s v="10 SANTOS DR"/>
    <n v="101"/>
    <s v="ASHLEY HERBERT W &amp; PATRICIA I"/>
    <s v="MR30"/>
    <s v="ONE FAMILY"/>
    <s v="133//1091//"/>
    <n v="0.24754999999999999"/>
    <n v="1"/>
    <n v="1"/>
    <n v="1"/>
    <n v="1"/>
    <s v="SEPTIC"/>
    <n v="0"/>
    <n v="1"/>
    <n v="5600"/>
    <s v="NO_W1"/>
    <n v="5600"/>
    <s v="133-1091"/>
    <s v="Public Water,Septic"/>
    <s v="SEPTIC"/>
    <s v="SEPTIC"/>
    <n v="5600"/>
    <m/>
    <m/>
    <n v="1"/>
    <n v="1"/>
    <n v="3"/>
    <n v="892"/>
    <n v="1"/>
    <m/>
    <m/>
    <m/>
    <m/>
    <m/>
    <m/>
    <m/>
    <m/>
    <m/>
    <m/>
    <n v="2"/>
    <n v="1"/>
    <x v="6"/>
    <x v="6"/>
  </r>
  <r>
    <s v="133-1012"/>
    <m/>
    <x v="0"/>
    <s v="0 CRAN HWY"/>
    <n v="132"/>
    <s v="GARDEN HOMES ESTATES LLC"/>
    <s v="MR30"/>
    <s v="RES ACLNUD  MDL-00"/>
    <s v="133//1012//"/>
    <n v="2.7099999999999999E-2"/>
    <n v="0"/>
    <n v="0"/>
    <n v="0"/>
    <n v="0"/>
    <m/>
    <n v="0"/>
    <n v="0"/>
    <n v="0"/>
    <s v="YES"/>
    <n v="0"/>
    <s v="133-1012"/>
    <s v="Public Water,Septic"/>
    <s v="SEPTIC"/>
    <m/>
    <n v="0"/>
    <m/>
    <m/>
    <n v="0"/>
    <n v="0"/>
    <n v="0"/>
    <n v="0"/>
    <n v="0"/>
    <m/>
    <m/>
    <m/>
    <m/>
    <m/>
    <m/>
    <m/>
    <m/>
    <m/>
    <m/>
    <n v="0"/>
    <n v="1"/>
    <x v="6"/>
    <x v="6"/>
  </r>
  <r>
    <s v="61-1050"/>
    <m/>
    <x v="0"/>
    <s v="247 HIGH ST"/>
    <n v="104"/>
    <s v="GROPMAN WILLIAM"/>
    <s v="MR30"/>
    <s v="TWO FAMILY"/>
    <s v="61//1050//"/>
    <n v="0.29346"/>
    <n v="0"/>
    <n v="0"/>
    <n v="1"/>
    <n v="1"/>
    <s v="SEWER"/>
    <n v="1"/>
    <n v="1"/>
    <n v="13900"/>
    <s v="YES"/>
    <n v="0"/>
    <s v="61-1050"/>
    <s v="Public Water,Public Sewer"/>
    <s v="SEWER"/>
    <s v="SEWER"/>
    <n v="13900"/>
    <m/>
    <m/>
    <n v="0"/>
    <n v="0"/>
    <n v="4"/>
    <n v="1784"/>
    <n v="1.75"/>
    <m/>
    <m/>
    <m/>
    <m/>
    <m/>
    <m/>
    <m/>
    <m/>
    <m/>
    <m/>
    <n v="1"/>
    <n v="1"/>
    <x v="6"/>
    <x v="6"/>
  </r>
  <r>
    <s v="133A-134"/>
    <m/>
    <x v="0"/>
    <s v="15 SANDPIPER TER"/>
    <n v="101"/>
    <s v="YOULDEN RICHARD H JR"/>
    <s v="MR30"/>
    <s v="ONE FAMILY"/>
    <s v="133/A/134//"/>
    <n v="0.23741000000000001"/>
    <n v="1"/>
    <n v="1"/>
    <n v="1"/>
    <n v="1"/>
    <s v="SEPTIC"/>
    <n v="0"/>
    <n v="1"/>
    <n v="6000"/>
    <s v="YES"/>
    <n v="6000"/>
    <s v="133A-134"/>
    <s v="Public Water,Septic"/>
    <s v="SEPTIC"/>
    <s v="SEPTIC"/>
    <n v="6000"/>
    <m/>
    <m/>
    <n v="1"/>
    <n v="1"/>
    <n v="3"/>
    <n v="1238"/>
    <n v="1"/>
    <m/>
    <m/>
    <m/>
    <m/>
    <m/>
    <m/>
    <m/>
    <m/>
    <m/>
    <m/>
    <n v="1"/>
    <n v="1"/>
    <x v="6"/>
    <x v="6"/>
  </r>
  <r>
    <s v="133A-128"/>
    <m/>
    <x v="0"/>
    <s v="10 WREN TER"/>
    <n v="101"/>
    <s v="BAKER CHARLES R"/>
    <s v="MR30"/>
    <s v="ONE FAMILY"/>
    <s v="133/A/128//"/>
    <n v="0.23935999999999999"/>
    <n v="1"/>
    <n v="1"/>
    <n v="1"/>
    <n v="1"/>
    <s v="SEPTIC"/>
    <n v="0"/>
    <n v="1"/>
    <n v="33400"/>
    <s v="YES"/>
    <n v="33400"/>
    <s v="133A-128"/>
    <s v="Public Water,Septic"/>
    <s v="SEPTIC"/>
    <s v="SEPTIC"/>
    <n v="33400"/>
    <m/>
    <m/>
    <n v="1"/>
    <n v="1"/>
    <n v="2"/>
    <n v="960"/>
    <n v="1"/>
    <m/>
    <m/>
    <m/>
    <m/>
    <m/>
    <m/>
    <m/>
    <m/>
    <m/>
    <m/>
    <n v="1"/>
    <n v="1"/>
    <x v="6"/>
    <x v="6"/>
  </r>
  <r>
    <s v="61-1052"/>
    <m/>
    <x v="0"/>
    <s v="444 MAIN ST"/>
    <n v="105"/>
    <s v="MORLEY JEFFREY N"/>
    <s v="MR30"/>
    <s v="THREE FAM"/>
    <s v="61//1052//"/>
    <n v="0.25631999999999999"/>
    <n v="0"/>
    <n v="0"/>
    <n v="1"/>
    <n v="1"/>
    <s v="SEWER"/>
    <n v="1"/>
    <n v="1"/>
    <n v="24100"/>
    <s v="YES"/>
    <n v="0"/>
    <s v="61-1052"/>
    <s v="All Public"/>
    <s v="SEWER"/>
    <s v="SEWER"/>
    <n v="24100"/>
    <m/>
    <m/>
    <n v="0"/>
    <n v="0"/>
    <n v="5"/>
    <n v="2456"/>
    <n v="1.75"/>
    <m/>
    <m/>
    <m/>
    <m/>
    <m/>
    <m/>
    <m/>
    <m/>
    <m/>
    <m/>
    <n v="1"/>
    <n v="1"/>
    <x v="6"/>
    <x v="6"/>
  </r>
  <r>
    <s v="133-1080"/>
    <m/>
    <x v="0"/>
    <s v="210 SANDWICH RD"/>
    <n v="101"/>
    <s v="CAVACAS PAUL F"/>
    <s v="MR30"/>
    <s v="ONE FAMILY"/>
    <s v="133//1080//"/>
    <n v="0.72665000000000002"/>
    <n v="1"/>
    <n v="1"/>
    <n v="1"/>
    <n v="1"/>
    <s v="SEPTIC"/>
    <n v="0"/>
    <n v="1"/>
    <n v="8100"/>
    <s v="YES"/>
    <n v="8100"/>
    <s v="133-1080"/>
    <s v="Public Water,Septic"/>
    <s v="SEPTIC"/>
    <s v="SEPTIC"/>
    <n v="8100"/>
    <m/>
    <m/>
    <n v="1"/>
    <n v="1"/>
    <n v="3"/>
    <n v="1632"/>
    <n v="2"/>
    <m/>
    <m/>
    <m/>
    <m/>
    <m/>
    <m/>
    <m/>
    <m/>
    <m/>
    <m/>
    <n v="1"/>
    <n v="1"/>
    <x v="6"/>
    <x v="6"/>
  </r>
  <r>
    <s v="132A-32"/>
    <m/>
    <x v="0"/>
    <s v="108 MAYFLOWER RIDGE DR"/>
    <n v="101"/>
    <s v="FEARING LESLIE H"/>
    <s v="MR30"/>
    <s v="ONE FAMILY"/>
    <s v="132/A/32//"/>
    <n v="0.53974999999999995"/>
    <n v="1"/>
    <n v="1"/>
    <n v="1"/>
    <n v="1"/>
    <s v="SEPTIC"/>
    <n v="0"/>
    <n v="1"/>
    <n v="12500"/>
    <s v="YES"/>
    <n v="12500"/>
    <s v="132A-32"/>
    <s v="Public Water,Septic"/>
    <s v="SEPTIC"/>
    <s v="SEPTIC"/>
    <n v="12500"/>
    <m/>
    <m/>
    <n v="1"/>
    <n v="1"/>
    <n v="4"/>
    <n v="2132"/>
    <n v="2"/>
    <m/>
    <m/>
    <m/>
    <m/>
    <m/>
    <m/>
    <m/>
    <m/>
    <m/>
    <m/>
    <n v="1"/>
    <n v="1"/>
    <x v="6"/>
    <x v="6"/>
  </r>
  <r>
    <s v="133A-115"/>
    <m/>
    <x v="0"/>
    <s v="9 WREN TERR"/>
    <n v="903"/>
    <s v="TOWN OF WAREHAM"/>
    <s v="MR30"/>
    <s v="TAX POSS  MDL-00"/>
    <s v="133/A/115//"/>
    <n v="0.30330000000000001"/>
    <n v="0"/>
    <n v="0"/>
    <n v="0"/>
    <n v="0"/>
    <m/>
    <n v="0"/>
    <n v="0"/>
    <n v="0"/>
    <s v="YES"/>
    <n v="0"/>
    <s v="133A-115"/>
    <s v="Public Water,Septic"/>
    <s v="SEPTIC"/>
    <m/>
    <n v="0"/>
    <m/>
    <m/>
    <n v="0"/>
    <n v="0"/>
    <n v="0"/>
    <n v="0"/>
    <n v="0"/>
    <m/>
    <m/>
    <m/>
    <m/>
    <m/>
    <m/>
    <m/>
    <m/>
    <m/>
    <m/>
    <n v="1"/>
    <n v="1"/>
    <x v="6"/>
    <x v="6"/>
  </r>
  <r>
    <s v="133A-133"/>
    <m/>
    <x v="0"/>
    <s v="17 SANDPIPER TER"/>
    <n v="101"/>
    <s v="JACKSON BEATRICE T"/>
    <s v="MR30"/>
    <s v="ONE FAMILY"/>
    <s v="133/A/133//"/>
    <n v="0.22783999999999999"/>
    <n v="1"/>
    <n v="1"/>
    <n v="1"/>
    <n v="1"/>
    <s v="SEPTIC"/>
    <n v="0"/>
    <n v="1"/>
    <n v="100"/>
    <s v="YES"/>
    <n v="100"/>
    <s v="133A-133"/>
    <s v="Public Water,Septic"/>
    <s v="SEPTIC"/>
    <s v="SEPTIC"/>
    <n v="100"/>
    <m/>
    <m/>
    <n v="1"/>
    <n v="1"/>
    <n v="3"/>
    <n v="1582"/>
    <n v="1"/>
    <m/>
    <m/>
    <m/>
    <m/>
    <m/>
    <m/>
    <m/>
    <m/>
    <m/>
    <m/>
    <n v="1"/>
    <n v="1"/>
    <x v="6"/>
    <x v="6"/>
  </r>
  <r>
    <s v="133-1012"/>
    <m/>
    <x v="0"/>
    <s v="0 CRAN HWY"/>
    <n v="132"/>
    <s v="GARDEN HOMES ESTATES LLC"/>
    <s v="MR30"/>
    <s v="RES ACLNUD  MDL-00"/>
    <s v="133//1012//"/>
    <n v="0.20219000000000001"/>
    <n v="0"/>
    <n v="0"/>
    <n v="0"/>
    <n v="0"/>
    <m/>
    <n v="0"/>
    <n v="0"/>
    <n v="0"/>
    <s v="YES"/>
    <n v="0"/>
    <s v="133-1012"/>
    <s v="Public Water,Septic"/>
    <s v="SEPTIC"/>
    <m/>
    <n v="0"/>
    <m/>
    <m/>
    <n v="0"/>
    <n v="0"/>
    <n v="0"/>
    <n v="0"/>
    <n v="0"/>
    <m/>
    <m/>
    <m/>
    <m/>
    <m/>
    <m/>
    <m/>
    <m/>
    <m/>
    <m/>
    <n v="2"/>
    <n v="1"/>
    <x v="6"/>
    <x v="6"/>
  </r>
  <r>
    <s v="133-1095"/>
    <m/>
    <x v="0"/>
    <s v="9 PLYMOUTH RD"/>
    <n v="101"/>
    <s v="FORD LYNN A"/>
    <s v="SC"/>
    <s v="ONE FAMILY"/>
    <s v="133//1095//"/>
    <n v="0.20483000000000001"/>
    <n v="1"/>
    <n v="1"/>
    <n v="1"/>
    <n v="1"/>
    <s v="SEPTIC"/>
    <n v="0"/>
    <n v="1"/>
    <n v="6100"/>
    <s v="YES"/>
    <n v="6100"/>
    <s v="133-1095"/>
    <s v="Public Water,Gas,Septic"/>
    <s v="SEPTIC"/>
    <s v="SEPTIC"/>
    <n v="6100"/>
    <m/>
    <m/>
    <n v="1"/>
    <n v="1"/>
    <n v="3"/>
    <n v="1094"/>
    <n v="1.5"/>
    <m/>
    <m/>
    <m/>
    <m/>
    <m/>
    <m/>
    <m/>
    <m/>
    <m/>
    <m/>
    <n v="1"/>
    <n v="1"/>
    <x v="6"/>
    <x v="6"/>
  </r>
  <r>
    <s v="133A-127"/>
    <m/>
    <x v="0"/>
    <s v="37 MEADOWLARK DR"/>
    <n v="101"/>
    <s v="BIRD JESSICA F"/>
    <s v="MR30"/>
    <s v="ONE FAMILY"/>
    <s v="133/A/127//"/>
    <n v="0.25398999999999999"/>
    <n v="1"/>
    <n v="1"/>
    <n v="1"/>
    <n v="1"/>
    <s v="SEPTIC"/>
    <n v="0"/>
    <n v="1"/>
    <n v="11400"/>
    <s v="YES"/>
    <n v="11400"/>
    <s v="133A-127"/>
    <s v="Public Water,Septic"/>
    <s v="SEPTIC"/>
    <s v="SEPTIC"/>
    <n v="11400"/>
    <m/>
    <m/>
    <n v="1"/>
    <n v="1"/>
    <n v="2"/>
    <n v="720"/>
    <n v="1"/>
    <m/>
    <m/>
    <m/>
    <m/>
    <m/>
    <m/>
    <m/>
    <m/>
    <m/>
    <m/>
    <n v="1"/>
    <n v="1"/>
    <x v="6"/>
    <x v="6"/>
  </r>
  <r>
    <s v="61-1024"/>
    <m/>
    <x v="0"/>
    <s v="449 MAIN ST"/>
    <n v="104"/>
    <s v="SYLVIA MARTHA"/>
    <s v="MR30"/>
    <s v="TWO FAMILY"/>
    <s v="61//1024//"/>
    <n v="1.67296"/>
    <n v="0"/>
    <n v="0"/>
    <n v="1"/>
    <n v="1"/>
    <s v="SEWER"/>
    <n v="1"/>
    <n v="2"/>
    <n v="21500"/>
    <s v="YES"/>
    <n v="0"/>
    <s v="61-1024"/>
    <s v="All Public"/>
    <s v="SEWER"/>
    <s v="SEWER"/>
    <n v="10750"/>
    <m/>
    <m/>
    <n v="0"/>
    <n v="0"/>
    <n v="6"/>
    <n v="2898"/>
    <n v="2.2999999999999998"/>
    <m/>
    <m/>
    <m/>
    <m/>
    <m/>
    <m/>
    <m/>
    <m/>
    <m/>
    <m/>
    <n v="2"/>
    <n v="1"/>
    <x v="6"/>
    <x v="6"/>
  </r>
  <r>
    <s v="133-1012"/>
    <m/>
    <x v="0"/>
    <s v="0 CRAN HWY"/>
    <n v="132"/>
    <s v="GARDEN HOMES ESTATES LLC"/>
    <s v="MR30"/>
    <s v="RES ACLNUD  MDL-00"/>
    <s v="133//1012//"/>
    <n v="4.4400000000000004E-3"/>
    <n v="0"/>
    <n v="0"/>
    <n v="0"/>
    <n v="0"/>
    <m/>
    <n v="0"/>
    <n v="0"/>
    <n v="0"/>
    <s v="YES"/>
    <n v="0"/>
    <s v="133-1012"/>
    <s v="Public Water,Septic"/>
    <s v="SEPTIC"/>
    <m/>
    <n v="0"/>
    <m/>
    <m/>
    <n v="0"/>
    <n v="0"/>
    <n v="0"/>
    <n v="0"/>
    <n v="0"/>
    <m/>
    <m/>
    <m/>
    <m/>
    <m/>
    <m/>
    <m/>
    <m/>
    <m/>
    <m/>
    <n v="0"/>
    <n v="1"/>
    <x v="6"/>
    <x v="6"/>
  </r>
  <r>
    <s v="UNK767"/>
    <s v="FEE"/>
    <x v="0"/>
    <s v="CRAN HWY"/>
    <n v="0"/>
    <m/>
    <m/>
    <m/>
    <m/>
    <n v="4.0188300000000003"/>
    <n v="0"/>
    <n v="0"/>
    <n v="0"/>
    <n v="0"/>
    <m/>
    <n v="0"/>
    <n v="0"/>
    <n v="0"/>
    <s v="NO_W2"/>
    <n v="0"/>
    <m/>
    <m/>
    <m/>
    <m/>
    <n v="0"/>
    <m/>
    <m/>
    <n v="0"/>
    <n v="0"/>
    <n v="0"/>
    <n v="0"/>
    <n v="0"/>
    <s v="Not in new Assr DB, Makepe?, old info"/>
    <m/>
    <m/>
    <m/>
    <m/>
    <m/>
    <m/>
    <m/>
    <m/>
    <m/>
    <n v="10"/>
    <n v="1"/>
    <x v="6"/>
    <x v="6"/>
  </r>
  <r>
    <s v="61-1090"/>
    <m/>
    <x v="0"/>
    <s v="38 GIBBS AVE"/>
    <n v="101"/>
    <s v="WESTGATE DAWN M"/>
    <s v="MR30"/>
    <s v="ONE FAMILY"/>
    <s v="61//1090//"/>
    <n v="0.64134999999999998"/>
    <n v="0"/>
    <n v="0"/>
    <n v="1"/>
    <n v="1"/>
    <s v="SEWER"/>
    <n v="1"/>
    <n v="1"/>
    <n v="9700"/>
    <s v="YES"/>
    <n v="0"/>
    <s v="61-1090"/>
    <s v="All Public"/>
    <s v="SEWER"/>
    <s v="SEWER"/>
    <n v="9700"/>
    <m/>
    <m/>
    <n v="0"/>
    <n v="0"/>
    <n v="4"/>
    <n v="1840"/>
    <n v="1.9"/>
    <m/>
    <m/>
    <m/>
    <m/>
    <m/>
    <m/>
    <m/>
    <m/>
    <m/>
    <m/>
    <n v="1"/>
    <n v="1"/>
    <x v="6"/>
    <x v="6"/>
  </r>
  <r>
    <s v="129A-3-A2"/>
    <m/>
    <x v="0"/>
    <s v="0 AMES ISLAND RD OFF"/>
    <n v="132"/>
    <s v="AMES ISLAND ASSOC INC"/>
    <s v="R130"/>
    <s v="RES ACLNUD  MDL-00"/>
    <s v="129/A3/A2//"/>
    <n v="0.44663999999999998"/>
    <n v="0"/>
    <n v="0"/>
    <n v="0"/>
    <n v="0"/>
    <m/>
    <n v="0"/>
    <n v="0"/>
    <n v="0"/>
    <s v="YES"/>
    <n v="0"/>
    <s v="129A-3-A2"/>
    <m/>
    <m/>
    <m/>
    <n v="0"/>
    <m/>
    <m/>
    <n v="0"/>
    <n v="0"/>
    <n v="0"/>
    <n v="0"/>
    <n v="0"/>
    <m/>
    <m/>
    <m/>
    <m/>
    <m/>
    <m/>
    <m/>
    <m/>
    <m/>
    <m/>
    <n v="1"/>
    <n v="1"/>
    <x v="7"/>
    <x v="7"/>
  </r>
  <r>
    <s v="129-1069A"/>
    <m/>
    <x v="0"/>
    <s v="2838 CRAN HWY"/>
    <n v="101"/>
    <s v="WHITE RICHARD"/>
    <s v="SC"/>
    <s v="ONE FAMILY"/>
    <s v="129//1069/A/"/>
    <n v="1.02237"/>
    <n v="1"/>
    <n v="1"/>
    <n v="1"/>
    <n v="1"/>
    <s v="SEPTIC"/>
    <n v="0"/>
    <n v="1"/>
    <n v="0"/>
    <s v="YES"/>
    <n v="0"/>
    <s v="129-1069A"/>
    <s v="Public Water,Septic"/>
    <s v="SEPTIC"/>
    <s v="SEPTIC"/>
    <n v="0"/>
    <m/>
    <m/>
    <n v="1"/>
    <n v="1"/>
    <n v="4"/>
    <n v="1163"/>
    <n v="1.5"/>
    <m/>
    <m/>
    <m/>
    <m/>
    <m/>
    <m/>
    <m/>
    <m/>
    <m/>
    <m/>
    <n v="1"/>
    <n v="1"/>
    <x v="7"/>
    <x v="7"/>
  </r>
  <r>
    <s v="61-1177"/>
    <m/>
    <x v="0"/>
    <s v="31 GIBBS AVE"/>
    <n v="101"/>
    <s v="SPEARE EMMANUEL J TRUSTEE"/>
    <s v="MR30"/>
    <s v="ONE FAMILY"/>
    <s v="61//1177//"/>
    <n v="0.60989000000000004"/>
    <n v="0"/>
    <n v="0"/>
    <n v="1"/>
    <n v="1"/>
    <s v="SEWER"/>
    <n v="1"/>
    <n v="1"/>
    <n v="4800"/>
    <s v="YES"/>
    <n v="0"/>
    <s v="61-1177"/>
    <s v="All Public"/>
    <s v="SEWER"/>
    <s v="SEWER"/>
    <n v="4800"/>
    <m/>
    <m/>
    <n v="0"/>
    <n v="0"/>
    <n v="4"/>
    <n v="2000"/>
    <n v="2"/>
    <m/>
    <m/>
    <m/>
    <m/>
    <m/>
    <m/>
    <m/>
    <m/>
    <m/>
    <m/>
    <n v="1"/>
    <n v="1"/>
    <x v="6"/>
    <x v="6"/>
  </r>
  <r>
    <s v="61-1051"/>
    <m/>
    <x v="0"/>
    <s v="448 MAIN ST"/>
    <n v="104"/>
    <s v="HALLET OLIVER W III"/>
    <s v="MR30"/>
    <s v="TWO FAMILY"/>
    <s v="61//1051//"/>
    <n v="0.13327"/>
    <n v="0"/>
    <n v="0"/>
    <n v="1"/>
    <n v="1"/>
    <s v="SEWER"/>
    <n v="1"/>
    <n v="1"/>
    <n v="13300"/>
    <s v="YES"/>
    <n v="0"/>
    <s v="61-1051"/>
    <s v="All Public"/>
    <s v="SEWER"/>
    <s v="SEWER"/>
    <n v="13300"/>
    <m/>
    <m/>
    <n v="0"/>
    <n v="0"/>
    <n v="6"/>
    <n v="2394"/>
    <n v="2"/>
    <m/>
    <m/>
    <m/>
    <m/>
    <m/>
    <m/>
    <m/>
    <m/>
    <m/>
    <m/>
    <n v="1"/>
    <n v="1"/>
    <x v="6"/>
    <x v="6"/>
  </r>
  <r>
    <s v="LAND_NOPARC"/>
    <m/>
    <x v="0"/>
    <m/>
    <n v="0"/>
    <m/>
    <m/>
    <m/>
    <m/>
    <n v="0.15945000000000001"/>
    <n v="0"/>
    <n v="0"/>
    <n v="0"/>
    <n v="0"/>
    <m/>
    <n v="0"/>
    <n v="0"/>
    <n v="0"/>
    <s v="NO"/>
    <n v="0"/>
    <m/>
    <m/>
    <m/>
    <m/>
    <n v="0"/>
    <m/>
    <m/>
    <n v="0"/>
    <n v="0"/>
    <n v="0"/>
    <n v="0"/>
    <n v="0"/>
    <m/>
    <m/>
    <m/>
    <m/>
    <m/>
    <m/>
    <m/>
    <m/>
    <m/>
    <m/>
    <n v="0"/>
    <n v="1"/>
    <x v="6"/>
    <x v="6"/>
  </r>
  <r>
    <s v="129A-3-A1"/>
    <m/>
    <x v="0"/>
    <s v="30 AMES ISLAND RD"/>
    <n v="101"/>
    <s v="COOLEY RICHARD H"/>
    <s v="R130"/>
    <s v="ONE FAMILY"/>
    <s v="129/A3/A1//"/>
    <n v="9.69E-2"/>
    <n v="1"/>
    <n v="1"/>
    <n v="1"/>
    <n v="1"/>
    <s v="SEPTIC"/>
    <n v="0"/>
    <n v="0"/>
    <n v="0"/>
    <s v="YES"/>
    <n v="0"/>
    <s v="129A-3-A1"/>
    <m/>
    <m/>
    <s v="SEPTIC"/>
    <n v="0"/>
    <m/>
    <m/>
    <n v="1"/>
    <n v="1"/>
    <n v="0"/>
    <n v="354"/>
    <n v="1.25"/>
    <m/>
    <m/>
    <m/>
    <m/>
    <m/>
    <m/>
    <m/>
    <m/>
    <m/>
    <m/>
    <n v="1"/>
    <n v="1"/>
    <x v="7"/>
    <x v="7"/>
  </r>
  <r>
    <s v="132A-30"/>
    <m/>
    <x v="0"/>
    <s v="105 MAYFLOWER RIDGE DR"/>
    <n v="101"/>
    <s v="ROY WILLIAM F JR"/>
    <s v="MR30"/>
    <s v="ONE FAMILY"/>
    <s v="132/A/30//"/>
    <n v="0.41721999999999998"/>
    <n v="1"/>
    <n v="1"/>
    <n v="1"/>
    <n v="1"/>
    <s v="SEPTIC"/>
    <n v="0"/>
    <n v="1"/>
    <n v="6800"/>
    <s v="YES"/>
    <n v="6800"/>
    <s v="132A-30"/>
    <s v="Public Water,Septic"/>
    <s v="SEPTIC"/>
    <s v="SEPTIC"/>
    <n v="6800"/>
    <m/>
    <m/>
    <n v="1"/>
    <n v="1"/>
    <n v="3"/>
    <n v="1470"/>
    <n v="1.75"/>
    <m/>
    <m/>
    <m/>
    <m/>
    <m/>
    <m/>
    <m/>
    <m/>
    <m/>
    <m/>
    <n v="1"/>
    <n v="1"/>
    <x v="6"/>
    <x v="6"/>
  </r>
  <r>
    <s v="133-1089"/>
    <m/>
    <x v="0"/>
    <s v="6 PLYMOUTH RD"/>
    <n v="101"/>
    <s v="VASCONCELLOS VIRGINIA S"/>
    <s v="SC"/>
    <s v="ONE FAMILY"/>
    <s v="133//1089//"/>
    <n v="0.62436000000000003"/>
    <n v="1"/>
    <n v="1"/>
    <n v="1"/>
    <n v="1"/>
    <s v="SEPTIC"/>
    <n v="0"/>
    <n v="1"/>
    <n v="11100"/>
    <s v="YES"/>
    <n v="11100"/>
    <s v="133-1089"/>
    <s v="Public Water,Gas,Septic"/>
    <s v="SEPTIC"/>
    <s v="SEPTIC"/>
    <n v="11100"/>
    <m/>
    <m/>
    <n v="1"/>
    <n v="1"/>
    <n v="3"/>
    <n v="1112"/>
    <n v="1.5"/>
    <m/>
    <m/>
    <m/>
    <m/>
    <m/>
    <m/>
    <m/>
    <m/>
    <m/>
    <m/>
    <n v="1"/>
    <n v="1"/>
    <x v="6"/>
    <x v="6"/>
  </r>
  <r>
    <s v="61-1048"/>
    <m/>
    <x v="0"/>
    <s v="245 HIGH ST"/>
    <n v="130"/>
    <s v="MCGRAW TRACY ANNE"/>
    <s v="MR30"/>
    <s v="PRI RES  MDL-01"/>
    <s v="61//1048//"/>
    <n v="0.31630999999999998"/>
    <n v="0"/>
    <n v="0"/>
    <n v="1"/>
    <n v="1"/>
    <s v="SEWER"/>
    <n v="2"/>
    <n v="1"/>
    <n v="8700"/>
    <s v="YES"/>
    <n v="0"/>
    <s v="61-1048"/>
    <s v="Public Water,Public Sewer"/>
    <s v="SEWER"/>
    <s v="SEWER"/>
    <n v="8700"/>
    <m/>
    <m/>
    <n v="0"/>
    <n v="0"/>
    <n v="3"/>
    <n v="1493"/>
    <n v="1.75"/>
    <m/>
    <m/>
    <m/>
    <m/>
    <m/>
    <m/>
    <m/>
    <m/>
    <m/>
    <m/>
    <n v="1"/>
    <n v="1"/>
    <x v="6"/>
    <x v="6"/>
  </r>
  <r>
    <s v="LAND_NOPARC"/>
    <m/>
    <x v="0"/>
    <m/>
    <n v="0"/>
    <m/>
    <m/>
    <m/>
    <m/>
    <n v="2.5389999999999999E-2"/>
    <n v="0"/>
    <n v="0"/>
    <n v="0"/>
    <n v="0"/>
    <m/>
    <n v="0"/>
    <n v="0"/>
    <n v="0"/>
    <s v="NO"/>
    <n v="0"/>
    <m/>
    <m/>
    <m/>
    <m/>
    <n v="0"/>
    <m/>
    <m/>
    <n v="0"/>
    <n v="0"/>
    <n v="0"/>
    <n v="0"/>
    <n v="0"/>
    <m/>
    <m/>
    <m/>
    <m/>
    <m/>
    <m/>
    <m/>
    <m/>
    <m/>
    <m/>
    <n v="0"/>
    <n v="1"/>
    <x v="6"/>
    <x v="6"/>
  </r>
  <r>
    <s v="133A-126"/>
    <m/>
    <x v="0"/>
    <s v="14 WREN TER"/>
    <n v="101"/>
    <s v="MULLEN MICHAEL R"/>
    <s v="MR30"/>
    <s v="ONE FAMILY"/>
    <s v="133/A/126//"/>
    <n v="0.24002999999999999"/>
    <n v="1"/>
    <n v="1"/>
    <n v="1"/>
    <n v="1"/>
    <s v="SEPTIC"/>
    <n v="0"/>
    <n v="1"/>
    <n v="5700"/>
    <s v="YES"/>
    <n v="5700"/>
    <s v="133A-126"/>
    <s v="Public Water,Septic"/>
    <s v="SEPTIC"/>
    <s v="SEPTIC"/>
    <n v="5700"/>
    <m/>
    <m/>
    <n v="1"/>
    <n v="1"/>
    <n v="2"/>
    <n v="1061"/>
    <n v="1.3"/>
    <m/>
    <m/>
    <m/>
    <m/>
    <m/>
    <m/>
    <m/>
    <m/>
    <m/>
    <m/>
    <n v="1"/>
    <n v="1"/>
    <x v="6"/>
    <x v="6"/>
  </r>
  <r>
    <s v="132-1056"/>
    <m/>
    <x v="0"/>
    <s v="33 MAYFLOWER RIDGE DR"/>
    <n v="101"/>
    <s v="ASSAD SANDRA A"/>
    <s v="MR30"/>
    <s v="ONE FAMILY"/>
    <s v="132//1056//"/>
    <n v="0.46145000000000003"/>
    <n v="1"/>
    <n v="1"/>
    <n v="1"/>
    <n v="1"/>
    <s v="SEPTIC"/>
    <n v="0"/>
    <n v="1"/>
    <n v="30200"/>
    <s v="YES"/>
    <n v="30200"/>
    <s v="132-1056"/>
    <s v="Public Water,Septic"/>
    <s v="SEPTIC"/>
    <s v="SEPTIC"/>
    <n v="30200"/>
    <m/>
    <m/>
    <n v="1"/>
    <n v="1"/>
    <n v="2"/>
    <n v="1376"/>
    <n v="2"/>
    <m/>
    <m/>
    <m/>
    <m/>
    <m/>
    <m/>
    <m/>
    <m/>
    <m/>
    <m/>
    <n v="1"/>
    <n v="1"/>
    <x v="6"/>
    <x v="6"/>
  </r>
  <r>
    <s v="133-1012"/>
    <m/>
    <x v="0"/>
    <s v="0 CRAN HWY"/>
    <n v="132"/>
    <s v="GARDEN HOMES ESTATES LLC"/>
    <s v="MR30"/>
    <s v="RES ACLNUD  MDL-00"/>
    <s v="133//1012//"/>
    <n v="1.3500000000000001E-3"/>
    <n v="0"/>
    <n v="0"/>
    <n v="0"/>
    <n v="0"/>
    <m/>
    <n v="0"/>
    <n v="0"/>
    <n v="0"/>
    <s v="YES"/>
    <n v="0"/>
    <s v="133-1012"/>
    <s v="Public Water,Septic"/>
    <s v="SEPTIC"/>
    <m/>
    <n v="0"/>
    <m/>
    <m/>
    <n v="0"/>
    <n v="0"/>
    <n v="0"/>
    <n v="0"/>
    <n v="0"/>
    <m/>
    <m/>
    <m/>
    <m/>
    <m/>
    <m/>
    <m/>
    <m/>
    <m/>
    <m/>
    <n v="0"/>
    <n v="1"/>
    <x v="6"/>
    <x v="6"/>
  </r>
  <r>
    <s v="133-1079"/>
    <m/>
    <x v="0"/>
    <s v="208 SANDWICH RD"/>
    <n v="101"/>
    <s v="DILLEN JOHN J"/>
    <s v="MR30"/>
    <s v="ONE FAMILY"/>
    <s v="133//1079//"/>
    <n v="0.65619000000000005"/>
    <n v="1"/>
    <n v="1"/>
    <n v="1"/>
    <n v="1"/>
    <s v="SEPTIC"/>
    <n v="0"/>
    <n v="1"/>
    <n v="8600"/>
    <s v="YES"/>
    <n v="8600"/>
    <s v="133-1079"/>
    <s v="Public Water,Septic"/>
    <s v="SEPTIC"/>
    <s v="SEPTIC"/>
    <n v="8600"/>
    <m/>
    <m/>
    <n v="1"/>
    <n v="1"/>
    <n v="3"/>
    <n v="1536"/>
    <n v="2"/>
    <m/>
    <m/>
    <m/>
    <m/>
    <m/>
    <m/>
    <m/>
    <m/>
    <m/>
    <m/>
    <n v="1"/>
    <n v="1"/>
    <x v="6"/>
    <x v="6"/>
  </r>
  <r>
    <s v="61-LC18"/>
    <m/>
    <x v="0"/>
    <s v="9 TOWER TER"/>
    <n v="101"/>
    <s v="BERGERON JANET L"/>
    <s v="MR30"/>
    <s v="ONE FAMILY"/>
    <s v="61//LC18//"/>
    <n v="0.30479000000000001"/>
    <n v="1"/>
    <n v="1"/>
    <n v="1"/>
    <n v="1"/>
    <s v="SEPTIC"/>
    <n v="0"/>
    <n v="1"/>
    <n v="1800"/>
    <s v="YES"/>
    <n v="1800"/>
    <s v="61-LC18"/>
    <s v="Public Water,Public Sewer"/>
    <s v="SEWER"/>
    <s v="SEPTIC"/>
    <n v="1800"/>
    <m/>
    <m/>
    <n v="1"/>
    <n v="1"/>
    <n v="2"/>
    <n v="1148"/>
    <n v="1"/>
    <m/>
    <m/>
    <m/>
    <m/>
    <m/>
    <m/>
    <m/>
    <m/>
    <m/>
    <m/>
    <n v="1"/>
    <n v="1"/>
    <x v="4"/>
    <x v="4"/>
  </r>
  <r>
    <s v="129-1068"/>
    <m/>
    <x v="0"/>
    <s v="2830 CRAN HWY"/>
    <n v="130"/>
    <s v="MCKEE ROSS S"/>
    <s v="SC"/>
    <s v="PRI RES  MDL-01"/>
    <s v="129//1068//"/>
    <n v="1.0582499999999999"/>
    <n v="1"/>
    <n v="1"/>
    <n v="1"/>
    <n v="1"/>
    <s v="SEPTIC"/>
    <n v="0"/>
    <n v="1"/>
    <n v="14500"/>
    <s v="YES"/>
    <n v="14500"/>
    <s v="129-1068"/>
    <m/>
    <m/>
    <s v="SEPTIC"/>
    <n v="14500"/>
    <m/>
    <m/>
    <n v="1"/>
    <n v="1"/>
    <n v="3"/>
    <n v="1591"/>
    <n v="1.75"/>
    <m/>
    <m/>
    <m/>
    <m/>
    <m/>
    <m/>
    <m/>
    <m/>
    <m/>
    <m/>
    <n v="1"/>
    <n v="1"/>
    <x v="7"/>
    <x v="7"/>
  </r>
  <r>
    <s v="83-BD8"/>
    <m/>
    <x v="0"/>
    <s v="0 HATHAWAY ST"/>
    <n v="132"/>
    <s v="207 HATHAWAY ST REALTY TRUST"/>
    <s v="MR30"/>
    <s v="RES ACLNUD  MDL-00"/>
    <s v="83//BD8//"/>
    <n v="0.10938000000000001"/>
    <n v="0"/>
    <n v="0"/>
    <n v="0"/>
    <n v="0"/>
    <m/>
    <n v="0"/>
    <n v="0"/>
    <n v="0"/>
    <s v="YES"/>
    <n v="0"/>
    <s v="83-BD8"/>
    <m/>
    <m/>
    <m/>
    <n v="0"/>
    <m/>
    <m/>
    <n v="0"/>
    <n v="0"/>
    <n v="0"/>
    <n v="0"/>
    <n v="0"/>
    <m/>
    <m/>
    <m/>
    <m/>
    <m/>
    <m/>
    <m/>
    <m/>
    <m/>
    <m/>
    <n v="4"/>
    <n v="1"/>
    <x v="4"/>
    <x v="4"/>
  </r>
  <r>
    <s v="UNK768"/>
    <s v="FEE"/>
    <x v="0"/>
    <s v="CRAN HWY"/>
    <n v="0"/>
    <m/>
    <m/>
    <m/>
    <m/>
    <n v="5.0720000000000001E-2"/>
    <n v="0"/>
    <n v="0"/>
    <n v="0"/>
    <n v="0"/>
    <m/>
    <n v="0"/>
    <n v="0"/>
    <n v="0"/>
    <s v="NO_W2"/>
    <n v="0"/>
    <m/>
    <m/>
    <m/>
    <m/>
    <n v="0"/>
    <m/>
    <m/>
    <n v="0"/>
    <n v="0"/>
    <n v="0"/>
    <n v="0"/>
    <n v="0"/>
    <s v="Not in new Assr DB, Makepe?, old info"/>
    <m/>
    <m/>
    <m/>
    <m/>
    <m/>
    <m/>
    <m/>
    <m/>
    <m/>
    <n v="0"/>
    <n v="1"/>
    <x v="6"/>
    <x v="6"/>
  </r>
  <r>
    <s v="61-LC9"/>
    <m/>
    <x v="0"/>
    <s v="7 TOWER TER"/>
    <n v="101"/>
    <s v="GIASSON MICHELLE D"/>
    <s v="MR30"/>
    <s v="ONE FAMILY"/>
    <s v="61//LC9//"/>
    <n v="0.29759999999999998"/>
    <n v="0"/>
    <n v="0"/>
    <n v="1"/>
    <n v="1"/>
    <s v="SEWER"/>
    <n v="1"/>
    <n v="1"/>
    <n v="6200"/>
    <s v="YES"/>
    <n v="0"/>
    <s v="61-LC9"/>
    <s v="Public Water,Public Sewer"/>
    <s v="SEWER"/>
    <s v="SEWER"/>
    <n v="6200"/>
    <m/>
    <m/>
    <n v="0"/>
    <n v="0"/>
    <n v="3"/>
    <n v="1304"/>
    <n v="1"/>
    <m/>
    <m/>
    <m/>
    <m/>
    <m/>
    <m/>
    <m/>
    <m/>
    <m/>
    <m/>
    <n v="1"/>
    <n v="1"/>
    <x v="4"/>
    <x v="4"/>
  </r>
  <r>
    <s v="83-1004A"/>
    <m/>
    <x v="0"/>
    <s v="199 HATHAWAY ST"/>
    <n v="101"/>
    <s v="BRIGGS STEPHEN"/>
    <s v="MR30"/>
    <s v="ONE FAMILY"/>
    <s v="83//1004/A/"/>
    <n v="0.33001000000000003"/>
    <n v="1"/>
    <n v="1"/>
    <n v="1"/>
    <n v="1"/>
    <s v="SEPTIC"/>
    <n v="0"/>
    <n v="1"/>
    <n v="1900"/>
    <s v="YES"/>
    <n v="1900"/>
    <s v="83-1004A"/>
    <s v="Public Water,Septic"/>
    <s v="SEPTIC"/>
    <s v="SEPTIC"/>
    <n v="1900"/>
    <m/>
    <m/>
    <n v="1"/>
    <n v="1"/>
    <n v="3"/>
    <n v="1048"/>
    <n v="1.5"/>
    <m/>
    <m/>
    <m/>
    <m/>
    <m/>
    <m/>
    <m/>
    <m/>
    <m/>
    <m/>
    <n v="1"/>
    <n v="1"/>
    <x v="4"/>
    <x v="4"/>
  </r>
  <r>
    <s v="133-1077"/>
    <m/>
    <x v="0"/>
    <s v="9 SANTOS DR"/>
    <n v="101"/>
    <s v="PARSONS RICHARD A"/>
    <s v="MR30"/>
    <s v="ONE FAMILY"/>
    <s v="133//1077//"/>
    <n v="0.84143000000000001"/>
    <n v="1"/>
    <n v="1"/>
    <n v="1"/>
    <n v="1"/>
    <s v="SEPTIC"/>
    <n v="0"/>
    <n v="1"/>
    <n v="11700"/>
    <s v="YES"/>
    <n v="11700"/>
    <s v="133-1077"/>
    <s v="Public Water,Septic"/>
    <s v="SEPTIC"/>
    <s v="SEPTIC"/>
    <n v="11700"/>
    <m/>
    <m/>
    <n v="1"/>
    <n v="1"/>
    <n v="3"/>
    <n v="1536"/>
    <n v="2"/>
    <m/>
    <m/>
    <m/>
    <m/>
    <m/>
    <m/>
    <m/>
    <m/>
    <m/>
    <m/>
    <n v="1"/>
    <n v="1"/>
    <x v="6"/>
    <x v="6"/>
  </r>
  <r>
    <s v="133-1059"/>
    <m/>
    <x v="0"/>
    <s v="0 SANDWICH RD"/>
    <n v="132"/>
    <s v="CARDOZA ROBERT F"/>
    <s v="MR30"/>
    <s v="RES ACLNUD  MDL-00"/>
    <s v="133//1059//"/>
    <n v="0.30403999999999998"/>
    <n v="0"/>
    <n v="0"/>
    <n v="0"/>
    <n v="0"/>
    <m/>
    <n v="0"/>
    <n v="0"/>
    <n v="0"/>
    <s v="YES"/>
    <n v="0"/>
    <s v="133-1059"/>
    <s v="Well,Septic"/>
    <s v="SEPTIC"/>
    <m/>
    <n v="0"/>
    <m/>
    <m/>
    <n v="0"/>
    <n v="0"/>
    <n v="0"/>
    <n v="0"/>
    <n v="0"/>
    <m/>
    <m/>
    <m/>
    <m/>
    <m/>
    <m/>
    <m/>
    <m/>
    <m/>
    <m/>
    <n v="1"/>
    <n v="1"/>
    <x v="6"/>
    <x v="6"/>
  </r>
  <r>
    <s v="133-1061"/>
    <m/>
    <x v="0"/>
    <s v="204 SANDWICH RD"/>
    <n v="101"/>
    <s v="CRUZ WALTER B"/>
    <s v="MR30"/>
    <s v="ONE FAMILY"/>
    <s v="133//1061//"/>
    <n v="0.48042000000000001"/>
    <n v="1"/>
    <n v="1"/>
    <n v="1"/>
    <n v="1"/>
    <s v="SEPTIC"/>
    <n v="0"/>
    <n v="1"/>
    <n v="8800"/>
    <s v="YES"/>
    <n v="8800"/>
    <s v="133-1061"/>
    <s v="Public Water,Septic"/>
    <s v="SEPTIC"/>
    <s v="SEPTIC"/>
    <n v="8800"/>
    <m/>
    <m/>
    <n v="1"/>
    <n v="1"/>
    <n v="2"/>
    <n v="676"/>
    <n v="2"/>
    <m/>
    <m/>
    <m/>
    <m/>
    <m/>
    <m/>
    <m/>
    <m/>
    <m/>
    <m/>
    <n v="1"/>
    <n v="1"/>
    <x v="6"/>
    <x v="6"/>
  </r>
  <r>
    <s v="129A-3-6"/>
    <m/>
    <x v="0"/>
    <s v="28 AMES ISLAND RD"/>
    <n v="101"/>
    <s v="COOLEY RICHARD H"/>
    <s v="R130"/>
    <s v="ONE FAMILY"/>
    <s v="129/A3/6//"/>
    <n v="0.12257999999999999"/>
    <n v="1"/>
    <n v="1"/>
    <n v="1"/>
    <n v="1"/>
    <s v="SEPTIC"/>
    <n v="0"/>
    <n v="1"/>
    <n v="13200"/>
    <s v="YES"/>
    <n v="13200"/>
    <s v="129A-3-6"/>
    <s v="Well,Septic"/>
    <s v="SEPTIC"/>
    <s v="SEPTIC"/>
    <n v="13200"/>
    <m/>
    <m/>
    <n v="1"/>
    <n v="1"/>
    <n v="3"/>
    <n v="1416"/>
    <n v="1"/>
    <m/>
    <m/>
    <m/>
    <m/>
    <m/>
    <m/>
    <m/>
    <m/>
    <m/>
    <m/>
    <n v="1"/>
    <n v="1"/>
    <x v="7"/>
    <x v="7"/>
  </r>
  <r>
    <s v="133-1027A"/>
    <m/>
    <x v="0"/>
    <s v="8 SANDY RD"/>
    <n v="101"/>
    <s v="GUINIER PATRICIA"/>
    <s v="MR30"/>
    <s v="ONE FAMILY"/>
    <s v="133//1027/A/"/>
    <n v="0.57399"/>
    <n v="1"/>
    <n v="1"/>
    <n v="1"/>
    <n v="1"/>
    <s v="SEPTIC"/>
    <n v="0"/>
    <n v="1"/>
    <n v="14700"/>
    <s v="YES"/>
    <n v="14700"/>
    <s v="133-1027A"/>
    <s v="Well,Septic"/>
    <s v="SEPTIC"/>
    <s v="SEPTIC"/>
    <n v="14700"/>
    <m/>
    <m/>
    <n v="1"/>
    <n v="1"/>
    <n v="3"/>
    <n v="1714"/>
    <n v="1.75"/>
    <m/>
    <m/>
    <m/>
    <m/>
    <m/>
    <m/>
    <m/>
    <m/>
    <m/>
    <m/>
    <n v="1"/>
    <n v="1"/>
    <x v="6"/>
    <x v="6"/>
  </r>
  <r>
    <s v="83-BD3"/>
    <m/>
    <x v="0"/>
    <s v="0 BRITTANY DR"/>
    <n v="130"/>
    <s v="REVALEON-MONTEIRO JEANNETTE V"/>
    <s v="MR30"/>
    <s v="RES ACLNDV  MDL-00"/>
    <s v="83//BD3//"/>
    <n v="0.44912999999999997"/>
    <n v="0"/>
    <n v="0"/>
    <n v="0"/>
    <n v="0"/>
    <m/>
    <n v="0"/>
    <n v="0"/>
    <n v="0"/>
    <s v="YES"/>
    <n v="0"/>
    <s v="83-BD3"/>
    <s v="Public Water,Septic"/>
    <s v="SEPTIC"/>
    <m/>
    <n v="0"/>
    <m/>
    <m/>
    <n v="0"/>
    <n v="0"/>
    <n v="0"/>
    <n v="0"/>
    <n v="0"/>
    <m/>
    <m/>
    <m/>
    <m/>
    <m/>
    <m/>
    <m/>
    <m/>
    <m/>
    <m/>
    <n v="0"/>
    <n v="1"/>
    <x v="4"/>
    <x v="4"/>
  </r>
  <r>
    <s v="61-1049"/>
    <m/>
    <x v="0"/>
    <s v="450 MAIN ST"/>
    <n v="101"/>
    <s v="BURKE HOWARD B JR"/>
    <s v="MR30"/>
    <s v="ONE FAMILY"/>
    <s v="61//1049//"/>
    <n v="0.31873000000000001"/>
    <n v="0"/>
    <n v="0"/>
    <n v="1"/>
    <n v="1"/>
    <s v="SEWER"/>
    <n v="1"/>
    <n v="1"/>
    <n v="3500"/>
    <s v="YES"/>
    <n v="0"/>
    <s v="61-1049"/>
    <s v="All Public"/>
    <s v="SEWER"/>
    <s v="SEWER"/>
    <n v="3500"/>
    <m/>
    <m/>
    <n v="0"/>
    <n v="0"/>
    <n v="3"/>
    <n v="1470"/>
    <n v="1.9"/>
    <m/>
    <m/>
    <m/>
    <m/>
    <m/>
    <m/>
    <m/>
    <m/>
    <m/>
    <m/>
    <n v="1"/>
    <n v="1"/>
    <x v="6"/>
    <x v="6"/>
  </r>
  <r>
    <s v="132A-11"/>
    <m/>
    <x v="0"/>
    <s v="110 MAYFLOWER RIDGE DR"/>
    <n v="101"/>
    <s v="STRAWN SONIA L"/>
    <s v="MR30"/>
    <s v="ONE FAMILY"/>
    <s v="132/A/11//"/>
    <n v="0.32606000000000002"/>
    <n v="1"/>
    <n v="1"/>
    <n v="1"/>
    <n v="1"/>
    <s v="SEPTIC"/>
    <n v="0"/>
    <n v="1"/>
    <n v="13300"/>
    <s v="YES"/>
    <n v="13300"/>
    <s v="132A-11"/>
    <s v="Public Water,Septic"/>
    <s v="SEPTIC"/>
    <s v="SEPTIC"/>
    <n v="13300"/>
    <m/>
    <m/>
    <n v="1"/>
    <n v="1"/>
    <n v="2"/>
    <n v="3202"/>
    <n v="2"/>
    <m/>
    <m/>
    <m/>
    <m/>
    <m/>
    <m/>
    <m/>
    <m/>
    <m/>
    <m/>
    <n v="1"/>
    <n v="1"/>
    <x v="6"/>
    <x v="6"/>
  </r>
  <r>
    <s v="133A-125"/>
    <m/>
    <x v="0"/>
    <s v="16 WREN TER"/>
    <n v="101"/>
    <s v="HSBC BANK USA NATIONAL ASSOC"/>
    <s v="MR30"/>
    <s v="ONE FAMILY"/>
    <s v="133/A/125//"/>
    <n v="0.23294000000000001"/>
    <n v="1"/>
    <n v="1"/>
    <n v="1"/>
    <n v="1"/>
    <s v="SEPTIC"/>
    <n v="0"/>
    <n v="1"/>
    <n v="3300"/>
    <s v="YES"/>
    <n v="3300"/>
    <s v="133A-125"/>
    <s v="Public Water,Septic"/>
    <s v="SEPTIC"/>
    <s v="SEPTIC"/>
    <n v="3300"/>
    <m/>
    <m/>
    <n v="1"/>
    <n v="1"/>
    <n v="3"/>
    <n v="1184"/>
    <n v="1"/>
    <m/>
    <m/>
    <m/>
    <m/>
    <m/>
    <m/>
    <m/>
    <m/>
    <m/>
    <m/>
    <n v="1"/>
    <n v="1"/>
    <x v="6"/>
    <x v="6"/>
  </r>
  <r>
    <s v="133A-123"/>
    <m/>
    <x v="0"/>
    <s v="7 TERN ST"/>
    <n v="101"/>
    <s v="JACK JASON C"/>
    <s v="MR30"/>
    <s v="ONE FAMILY"/>
    <s v="133/A/123//"/>
    <n v="0.23421"/>
    <n v="1"/>
    <n v="1"/>
    <n v="1"/>
    <n v="1"/>
    <s v="SEPTIC"/>
    <n v="0"/>
    <n v="1"/>
    <n v="19800"/>
    <s v="YES"/>
    <n v="19800"/>
    <s v="133A-123"/>
    <s v="Public Water,Septic"/>
    <s v="SEPTIC"/>
    <s v="SEPTIC"/>
    <n v="19800"/>
    <m/>
    <m/>
    <n v="1"/>
    <n v="1"/>
    <n v="3"/>
    <n v="1512"/>
    <n v="2"/>
    <m/>
    <m/>
    <m/>
    <m/>
    <m/>
    <m/>
    <m/>
    <m/>
    <m/>
    <m/>
    <n v="1"/>
    <n v="1"/>
    <x v="6"/>
    <x v="6"/>
  </r>
  <r>
    <s v="129-W1"/>
    <m/>
    <x v="0"/>
    <s v="20 OLD GLEN CHARLIE RD"/>
    <n v="101"/>
    <s v="BAUGHNS MARY A"/>
    <s v="MR30"/>
    <s v="ONE FAMILY"/>
    <s v="129//W1//"/>
    <n v="0.47638999999999998"/>
    <n v="1"/>
    <n v="1"/>
    <n v="1"/>
    <n v="1"/>
    <s v="SEPTIC"/>
    <n v="0"/>
    <n v="1"/>
    <n v="900"/>
    <s v="YES"/>
    <n v="900"/>
    <s v="129-W1"/>
    <s v="Public Water,Gas,Septic"/>
    <s v="SEPTIC"/>
    <s v="SEPTIC"/>
    <n v="900"/>
    <m/>
    <m/>
    <n v="1"/>
    <n v="1"/>
    <n v="2"/>
    <n v="956"/>
    <n v="1"/>
    <m/>
    <m/>
    <m/>
    <m/>
    <m/>
    <m/>
    <m/>
    <m/>
    <m/>
    <m/>
    <n v="2"/>
    <n v="1"/>
    <x v="7"/>
    <x v="7"/>
  </r>
  <r>
    <s v="133A-114"/>
    <m/>
    <x v="0"/>
    <s v="22 MALLARD RD"/>
    <n v="903"/>
    <s v="TOWN OF WAREHAM"/>
    <s v="MR30"/>
    <s v="TAX POSS  MDL-00"/>
    <s v="133/A/114//"/>
    <n v="0.27829999999999999"/>
    <n v="0"/>
    <n v="0"/>
    <n v="0"/>
    <n v="0"/>
    <m/>
    <n v="0"/>
    <n v="0"/>
    <n v="0"/>
    <s v="YES"/>
    <n v="0"/>
    <s v="133A-114"/>
    <s v="Public Water,Septic"/>
    <s v="SEPTIC"/>
    <m/>
    <n v="0"/>
    <m/>
    <m/>
    <n v="0"/>
    <n v="0"/>
    <n v="0"/>
    <n v="0"/>
    <n v="0"/>
    <m/>
    <m/>
    <m/>
    <m/>
    <m/>
    <m/>
    <m/>
    <m/>
    <m/>
    <m/>
    <n v="1"/>
    <n v="1"/>
    <x v="6"/>
    <x v="6"/>
  </r>
  <r>
    <s v="LAND_NOPARC"/>
    <m/>
    <x v="0"/>
    <m/>
    <n v="0"/>
    <m/>
    <m/>
    <m/>
    <m/>
    <n v="3.4000000000000002E-4"/>
    <n v="0"/>
    <n v="0"/>
    <n v="0"/>
    <n v="0"/>
    <m/>
    <n v="0"/>
    <n v="0"/>
    <n v="0"/>
    <s v="NO"/>
    <n v="0"/>
    <m/>
    <m/>
    <m/>
    <m/>
    <n v="0"/>
    <m/>
    <m/>
    <n v="0"/>
    <n v="0"/>
    <n v="0"/>
    <n v="0"/>
    <n v="0"/>
    <m/>
    <m/>
    <m/>
    <m/>
    <m/>
    <m/>
    <m/>
    <m/>
    <m/>
    <m/>
    <n v="0"/>
    <n v="1"/>
    <x v="6"/>
    <x v="6"/>
  </r>
  <r>
    <s v="61-5"/>
    <m/>
    <x v="0"/>
    <s v="10 TOWER TER"/>
    <n v="101"/>
    <s v="PALING RICHARD J"/>
    <s v="MR30"/>
    <s v="ONE FAMILY"/>
    <s v="61//5//"/>
    <n v="0.23017000000000001"/>
    <n v="0"/>
    <n v="0"/>
    <n v="1"/>
    <n v="1"/>
    <s v="SEWER"/>
    <n v="1"/>
    <n v="1"/>
    <n v="17000"/>
    <s v="YES"/>
    <n v="0"/>
    <s v="61-5"/>
    <s v="Public Water,Public Sewer"/>
    <s v="SEWER"/>
    <s v="SEWER"/>
    <n v="17000"/>
    <m/>
    <m/>
    <n v="0"/>
    <n v="0"/>
    <n v="4"/>
    <n v="1944"/>
    <n v="2"/>
    <m/>
    <m/>
    <m/>
    <m/>
    <m/>
    <m/>
    <m/>
    <m/>
    <m/>
    <m/>
    <n v="1"/>
    <n v="1"/>
    <x v="6"/>
    <x v="6"/>
  </r>
  <r>
    <s v="132B-23"/>
    <m/>
    <x v="0"/>
    <s v="0 CRAN HWY  OFF"/>
    <n v="132"/>
    <s v="HAYES CONSTANCE J"/>
    <s v="MR30"/>
    <s v="RES ACLNUD  MDL-00"/>
    <s v="132/B/23//"/>
    <n v="0.45507999999999998"/>
    <n v="0"/>
    <n v="0"/>
    <n v="0"/>
    <n v="0"/>
    <m/>
    <n v="0"/>
    <n v="0"/>
    <n v="0"/>
    <s v="YES"/>
    <n v="0"/>
    <s v="132B-23"/>
    <s v="Public Water,Septic"/>
    <s v="SEPTIC"/>
    <m/>
    <n v="0"/>
    <m/>
    <m/>
    <n v="0"/>
    <n v="0"/>
    <n v="0"/>
    <n v="0"/>
    <n v="0"/>
    <m/>
    <m/>
    <m/>
    <m/>
    <m/>
    <m/>
    <m/>
    <m/>
    <m/>
    <m/>
    <n v="1"/>
    <n v="1"/>
    <x v="6"/>
    <x v="6"/>
  </r>
  <r>
    <s v="83-BD5"/>
    <m/>
    <x v="0"/>
    <s v="0 BRITTANY DR"/>
    <n v="130"/>
    <s v="MONTEIRO JEANNETTE V"/>
    <s v="MR30"/>
    <s v="RES ACLNDV  MDL-00"/>
    <s v="83//BD5//"/>
    <n v="0.27632000000000001"/>
    <n v="0"/>
    <n v="0"/>
    <n v="0"/>
    <n v="0"/>
    <m/>
    <n v="0"/>
    <n v="0"/>
    <n v="0"/>
    <s v="YES"/>
    <n v="0"/>
    <s v="83-BD5"/>
    <s v="Public Water,Septic"/>
    <s v="SEPTIC"/>
    <m/>
    <n v="0"/>
    <m/>
    <m/>
    <n v="0"/>
    <n v="0"/>
    <n v="0"/>
    <n v="0"/>
    <n v="0"/>
    <m/>
    <m/>
    <m/>
    <m/>
    <m/>
    <m/>
    <m/>
    <m/>
    <m/>
    <m/>
    <n v="3"/>
    <n v="1"/>
    <x v="4"/>
    <x v="4"/>
  </r>
  <r>
    <s v="129A-3-7"/>
    <m/>
    <x v="0"/>
    <s v="27 AMES ISLAND RD"/>
    <n v="132"/>
    <s v="COOLEY RICHARD H"/>
    <s v="R130"/>
    <s v="RES ACLNUD  MDL-00"/>
    <s v="129/A3/7//"/>
    <n v="0.16089000000000001"/>
    <n v="0"/>
    <n v="0"/>
    <n v="0"/>
    <n v="0"/>
    <m/>
    <n v="0"/>
    <n v="0"/>
    <n v="0"/>
    <s v="YES"/>
    <n v="0"/>
    <s v="129A-3-7"/>
    <m/>
    <m/>
    <m/>
    <n v="0"/>
    <m/>
    <m/>
    <n v="0"/>
    <n v="0"/>
    <n v="0"/>
    <n v="0"/>
    <n v="0"/>
    <m/>
    <m/>
    <m/>
    <m/>
    <m/>
    <m/>
    <m/>
    <m/>
    <m/>
    <m/>
    <n v="2"/>
    <n v="1"/>
    <x v="7"/>
    <x v="7"/>
  </r>
  <r>
    <s v="LAND_NOPARC"/>
    <m/>
    <x v="0"/>
    <m/>
    <n v="0"/>
    <m/>
    <m/>
    <m/>
    <m/>
    <n v="1.205E-2"/>
    <n v="0"/>
    <n v="0"/>
    <n v="0"/>
    <n v="0"/>
    <m/>
    <n v="0"/>
    <n v="0"/>
    <n v="0"/>
    <s v="NO"/>
    <n v="0"/>
    <m/>
    <m/>
    <m/>
    <m/>
    <n v="0"/>
    <m/>
    <m/>
    <n v="0"/>
    <n v="0"/>
    <n v="0"/>
    <n v="0"/>
    <n v="0"/>
    <m/>
    <m/>
    <m/>
    <m/>
    <m/>
    <m/>
    <m/>
    <m/>
    <m/>
    <m/>
    <n v="0"/>
    <n v="1"/>
    <x v="6"/>
    <x v="6"/>
  </r>
  <r>
    <s v="129-1067C"/>
    <m/>
    <x v="0"/>
    <s v="0 CRAN HWY"/>
    <n v="924"/>
    <s v="COMMONWEALTH OF MASSACHUSETTS"/>
    <s v="SC"/>
    <s v="MASS X-WAY  MDL-00"/>
    <s v="129//1067/C/"/>
    <n v="2.588E-2"/>
    <n v="0"/>
    <n v="0"/>
    <n v="0"/>
    <n v="0"/>
    <m/>
    <n v="0"/>
    <n v="0"/>
    <n v="0"/>
    <s v="YES"/>
    <n v="0"/>
    <s v="129-1067C"/>
    <m/>
    <m/>
    <m/>
    <n v="0"/>
    <m/>
    <m/>
    <n v="0"/>
    <n v="0"/>
    <n v="0"/>
    <n v="0"/>
    <n v="0"/>
    <m/>
    <m/>
    <m/>
    <m/>
    <m/>
    <m/>
    <m/>
    <m/>
    <m/>
    <m/>
    <n v="1"/>
    <n v="1"/>
    <x v="7"/>
    <x v="7"/>
  </r>
  <r>
    <s v="61-19"/>
    <m/>
    <x v="0"/>
    <s v="20 TOWER TER"/>
    <n v="101"/>
    <s v="ELKALLASSI BOUTROS A"/>
    <s v="MR30"/>
    <s v="ONE FAMILY"/>
    <s v="61//19//"/>
    <n v="0.89995999999999998"/>
    <n v="1"/>
    <n v="1"/>
    <n v="1"/>
    <n v="1"/>
    <s v="SEPTIC"/>
    <n v="0"/>
    <n v="1"/>
    <n v="9700"/>
    <s v="YES"/>
    <n v="9700"/>
    <s v="61-19"/>
    <s v="Public Water,Public Sewer"/>
    <s v="SEWER"/>
    <s v="SEPTIC"/>
    <n v="9700"/>
    <m/>
    <m/>
    <n v="1"/>
    <n v="1"/>
    <n v="5"/>
    <n v="3460"/>
    <n v="2"/>
    <m/>
    <m/>
    <m/>
    <m/>
    <m/>
    <m/>
    <m/>
    <m/>
    <m/>
    <m/>
    <n v="3"/>
    <n v="1"/>
    <x v="4"/>
    <x v="4"/>
  </r>
  <r>
    <s v="133A-103"/>
    <m/>
    <x v="0"/>
    <s v="21 MALLARD RD"/>
    <n v="101"/>
    <s v="CORCORAN DONNA"/>
    <s v="MR30"/>
    <s v="ONE FAMILY"/>
    <s v="133/A/103//"/>
    <n v="0.23454"/>
    <n v="1"/>
    <n v="1"/>
    <n v="1"/>
    <n v="1"/>
    <s v="SEPTIC"/>
    <n v="0"/>
    <n v="1"/>
    <n v="6000"/>
    <s v="YES"/>
    <n v="6000"/>
    <s v="133A-103"/>
    <s v="Public Water,Septic"/>
    <s v="SEPTIC"/>
    <s v="SEPTIC"/>
    <n v="6000"/>
    <m/>
    <m/>
    <n v="1"/>
    <n v="1"/>
    <n v="2"/>
    <n v="792"/>
    <n v="1"/>
    <m/>
    <m/>
    <m/>
    <m/>
    <m/>
    <m/>
    <m/>
    <m/>
    <m/>
    <m/>
    <n v="1"/>
    <n v="1"/>
    <x v="6"/>
    <x v="6"/>
  </r>
  <r>
    <s v="133A-124"/>
    <m/>
    <x v="0"/>
    <s v="6 TERN ST"/>
    <n v="101"/>
    <s v="MITCHELL H JOHN LIFE ESTATE"/>
    <s v="MR30"/>
    <s v="ONE FAMILY"/>
    <s v="133/A/124//"/>
    <n v="0.22116"/>
    <n v="1"/>
    <n v="1"/>
    <n v="1"/>
    <n v="1"/>
    <s v="SEPTIC"/>
    <n v="0"/>
    <n v="1"/>
    <n v="9900"/>
    <s v="YES"/>
    <n v="9900"/>
    <s v="133A-124"/>
    <s v="Public Water,Septic"/>
    <s v="SEPTIC"/>
    <s v="SEPTIC"/>
    <n v="9900"/>
    <m/>
    <m/>
    <n v="1"/>
    <n v="1"/>
    <n v="2"/>
    <n v="720"/>
    <n v="1"/>
    <m/>
    <m/>
    <m/>
    <m/>
    <m/>
    <m/>
    <m/>
    <m/>
    <m/>
    <m/>
    <n v="1"/>
    <n v="1"/>
    <x v="6"/>
    <x v="6"/>
  </r>
  <r>
    <s v="61-31"/>
    <m/>
    <x v="0"/>
    <s v="9 KRISABIL LN"/>
    <n v="903"/>
    <s v="TOWN OF WAREHAM"/>
    <s v="MR30"/>
    <s v="MUNICIPAL  MDL-00"/>
    <s v="61//31//"/>
    <n v="1.67954"/>
    <n v="0"/>
    <n v="0"/>
    <n v="0"/>
    <n v="0"/>
    <m/>
    <n v="0"/>
    <n v="0"/>
    <n v="0"/>
    <s v="NO_W1"/>
    <n v="0"/>
    <s v="61-31"/>
    <m/>
    <m/>
    <m/>
    <n v="0"/>
    <s v="fee simple"/>
    <s v="YES"/>
    <n v="0"/>
    <n v="0"/>
    <n v="0"/>
    <n v="0"/>
    <n v="0"/>
    <m/>
    <m/>
    <m/>
    <m/>
    <m/>
    <m/>
    <m/>
    <m/>
    <m/>
    <m/>
    <n v="5"/>
    <n v="1"/>
    <x v="4"/>
    <x v="4"/>
  </r>
  <r>
    <s v="132A-31"/>
    <m/>
    <x v="0"/>
    <s v="107 MAYFLOWER RIDGE DR"/>
    <n v="101"/>
    <s v="MCGRAW CARROLL E JR"/>
    <s v="MR30"/>
    <s v="ONE FAMILY"/>
    <s v="132/A/31//"/>
    <n v="0.43297000000000002"/>
    <n v="1"/>
    <n v="1"/>
    <n v="1"/>
    <n v="1"/>
    <s v="SEPTIC"/>
    <n v="0"/>
    <n v="1"/>
    <n v="5100"/>
    <s v="YES"/>
    <n v="5100"/>
    <s v="132A-31"/>
    <s v="Public Water,Septic"/>
    <s v="SEPTIC"/>
    <s v="SEPTIC"/>
    <n v="5100"/>
    <m/>
    <m/>
    <n v="1"/>
    <n v="1"/>
    <n v="3"/>
    <n v="1618"/>
    <n v="1.75"/>
    <m/>
    <m/>
    <m/>
    <m/>
    <m/>
    <m/>
    <m/>
    <m/>
    <m/>
    <m/>
    <n v="1"/>
    <n v="1"/>
    <x v="6"/>
    <x v="6"/>
  </r>
  <r>
    <s v="132-1060B"/>
    <m/>
    <x v="0"/>
    <s v="44 MAYFLOWER RIDGE DR"/>
    <n v="101"/>
    <s v="STRAWN SUZY M"/>
    <s v="MR30"/>
    <s v="ONE FAMILY"/>
    <s v="132//1060/B/"/>
    <n v="0.88739999999999997"/>
    <n v="1"/>
    <n v="1"/>
    <n v="1"/>
    <n v="1"/>
    <s v="SEPTIC"/>
    <n v="0"/>
    <n v="1"/>
    <n v="7800"/>
    <s v="YES"/>
    <n v="7800"/>
    <s v="132-1060B"/>
    <s v="Public Water,Septic"/>
    <s v="SEPTIC"/>
    <s v="SEPTIC"/>
    <n v="7800"/>
    <m/>
    <m/>
    <n v="1"/>
    <n v="1"/>
    <n v="3"/>
    <n v="2349"/>
    <n v="1.9"/>
    <m/>
    <m/>
    <m/>
    <m/>
    <m/>
    <m/>
    <m/>
    <m/>
    <m/>
    <m/>
    <n v="1"/>
    <n v="1"/>
    <x v="6"/>
    <x v="6"/>
  </r>
  <r>
    <s v="ESTUARY"/>
    <m/>
    <x v="0"/>
    <m/>
    <n v="0"/>
    <m/>
    <m/>
    <m/>
    <m/>
    <n v="139.04363000000001"/>
    <n v="0"/>
    <n v="0"/>
    <n v="0"/>
    <n v="0"/>
    <m/>
    <n v="0"/>
    <n v="0"/>
    <n v="0"/>
    <s v="NO"/>
    <n v="0"/>
    <m/>
    <m/>
    <m/>
    <m/>
    <n v="0"/>
    <m/>
    <m/>
    <n v="0"/>
    <n v="0"/>
    <n v="0"/>
    <n v="0"/>
    <n v="0"/>
    <m/>
    <m/>
    <m/>
    <m/>
    <m/>
    <m/>
    <m/>
    <m/>
    <m/>
    <m/>
    <n v="0"/>
    <n v="1"/>
    <x v="6"/>
    <x v="6"/>
  </r>
  <r>
    <s v="129-1101C1"/>
    <m/>
    <x v="0"/>
    <s v="21 OLD GLEN CHARLIE RD"/>
    <n v="104"/>
    <s v="MOTTO RUSSELL J"/>
    <s v="MR30"/>
    <s v="TWO FAMILY"/>
    <s v="129//1101/C1/"/>
    <n v="0.94389999999999996"/>
    <n v="1"/>
    <n v="1"/>
    <n v="1"/>
    <n v="1"/>
    <s v="SEPTIC"/>
    <n v="0"/>
    <n v="1"/>
    <n v="9000"/>
    <s v="YES"/>
    <n v="9000"/>
    <s v="129-1101C1"/>
    <s v="Public Water,Septic"/>
    <s v="SEPTIC"/>
    <s v="SEPTIC"/>
    <n v="9000"/>
    <m/>
    <m/>
    <n v="2"/>
    <n v="2"/>
    <n v="4"/>
    <n v="1784"/>
    <n v="1"/>
    <m/>
    <m/>
    <m/>
    <m/>
    <m/>
    <m/>
    <m/>
    <m/>
    <m/>
    <m/>
    <n v="1"/>
    <n v="1"/>
    <x v="7"/>
    <x v="7"/>
  </r>
  <r>
    <s v="61-1046"/>
    <m/>
    <x v="0"/>
    <s v="255 HIGH ST"/>
    <n v="101"/>
    <s v="BEAUDOIN EINER A"/>
    <s v="MR30"/>
    <s v="ONE FAMILY"/>
    <s v="61//1046//"/>
    <n v="0.37568000000000001"/>
    <n v="0"/>
    <n v="0"/>
    <n v="1"/>
    <n v="1"/>
    <s v="SEWER"/>
    <n v="1"/>
    <n v="1"/>
    <n v="9000"/>
    <s v="YES"/>
    <n v="0"/>
    <s v="61-1046"/>
    <s v="All Public"/>
    <s v="SEWER"/>
    <s v="SEWER"/>
    <n v="9000"/>
    <m/>
    <m/>
    <n v="0"/>
    <n v="0"/>
    <n v="3"/>
    <n v="1422"/>
    <n v="1.5"/>
    <m/>
    <m/>
    <m/>
    <m/>
    <m/>
    <m/>
    <m/>
    <m/>
    <m/>
    <m/>
    <n v="1"/>
    <n v="1"/>
    <x v="6"/>
    <x v="6"/>
  </r>
  <r>
    <s v="129A-3-5"/>
    <m/>
    <x v="0"/>
    <s v="26 AMES ISLAND RD"/>
    <n v="101"/>
    <s v="SENTER GAYLE P &amp; MADSEN ALPHA P"/>
    <s v="R130"/>
    <s v="ONE FAMILY"/>
    <s v="129/A3/5//"/>
    <n v="0.12263"/>
    <n v="1"/>
    <n v="1"/>
    <n v="1"/>
    <n v="1"/>
    <s v="SEPTIC"/>
    <n v="0"/>
    <n v="1"/>
    <n v="800"/>
    <s v="YES"/>
    <n v="800"/>
    <s v="129A-3-5"/>
    <s v="Well,Septic"/>
    <s v="SEPTIC"/>
    <s v="SEPTIC"/>
    <n v="800"/>
    <m/>
    <m/>
    <n v="1"/>
    <n v="1"/>
    <n v="2"/>
    <n v="626"/>
    <n v="1"/>
    <m/>
    <m/>
    <m/>
    <m/>
    <m/>
    <m/>
    <m/>
    <m/>
    <m/>
    <m/>
    <n v="1"/>
    <n v="1"/>
    <x v="7"/>
    <x v="7"/>
  </r>
  <r>
    <s v="LAND_NOPARC"/>
    <m/>
    <x v="0"/>
    <m/>
    <n v="0"/>
    <m/>
    <m/>
    <m/>
    <m/>
    <n v="1.4499999999999999E-3"/>
    <n v="0"/>
    <n v="0"/>
    <n v="0"/>
    <n v="0"/>
    <m/>
    <n v="0"/>
    <n v="0"/>
    <n v="0"/>
    <s v="NO"/>
    <n v="0"/>
    <m/>
    <m/>
    <m/>
    <m/>
    <n v="0"/>
    <m/>
    <m/>
    <n v="0"/>
    <n v="0"/>
    <n v="0"/>
    <n v="0"/>
    <n v="0"/>
    <m/>
    <m/>
    <m/>
    <m/>
    <m/>
    <m/>
    <m/>
    <m/>
    <m/>
    <m/>
    <n v="0"/>
    <n v="1"/>
    <x v="6"/>
    <x v="6"/>
  </r>
  <r>
    <s v="133-1088"/>
    <m/>
    <x v="0"/>
    <s v="8 PLYMOUTH RD"/>
    <n v="101"/>
    <s v="VASCONCELOS GINO"/>
    <s v="SC"/>
    <s v="ONE FAMILY"/>
    <s v="133//1088//"/>
    <n v="0.25941999999999998"/>
    <n v="1"/>
    <n v="1"/>
    <n v="1"/>
    <n v="1"/>
    <s v="SEPTIC"/>
    <n v="0"/>
    <n v="1"/>
    <n v="6000"/>
    <s v="YES"/>
    <n v="6000"/>
    <s v="133-1088"/>
    <s v="Public Water,Septic"/>
    <s v="SEPTIC"/>
    <s v="SEPTIC"/>
    <n v="6000"/>
    <m/>
    <m/>
    <n v="1"/>
    <n v="1"/>
    <n v="2"/>
    <n v="892"/>
    <n v="1.5"/>
    <m/>
    <m/>
    <m/>
    <m/>
    <m/>
    <m/>
    <m/>
    <m/>
    <m/>
    <m/>
    <n v="1"/>
    <n v="1"/>
    <x v="6"/>
    <x v="6"/>
  </r>
  <r>
    <s v="132-1060A"/>
    <m/>
    <x v="0"/>
    <s v="0 MAYFLOWER RIDGE DR"/>
    <n v="132"/>
    <s v="STRAWN MERRITT E"/>
    <s v="MR30"/>
    <s v="RES ACLNUD  MDL-00"/>
    <s v="132//1060/A/"/>
    <n v="0.18583"/>
    <n v="0"/>
    <n v="0"/>
    <n v="0"/>
    <n v="0"/>
    <m/>
    <n v="0"/>
    <n v="0"/>
    <n v="0"/>
    <s v="YES"/>
    <n v="0"/>
    <s v="132-1060A"/>
    <m/>
    <m/>
    <m/>
    <n v="0"/>
    <m/>
    <m/>
    <n v="0"/>
    <n v="0"/>
    <n v="0"/>
    <n v="0"/>
    <n v="0"/>
    <m/>
    <m/>
    <m/>
    <m/>
    <m/>
    <m/>
    <m/>
    <m/>
    <m/>
    <m/>
    <n v="1"/>
    <n v="1"/>
    <x v="6"/>
    <x v="6"/>
  </r>
  <r>
    <s v="61-1176"/>
    <m/>
    <x v="0"/>
    <s v="25 GIBBS AVE"/>
    <n v="101"/>
    <s v="WARATUKE STEPHEN A"/>
    <s v="MR30"/>
    <s v="ONE FAMILY"/>
    <s v="61//1176//"/>
    <n v="0.96414"/>
    <n v="0"/>
    <n v="0"/>
    <n v="1"/>
    <n v="1"/>
    <s v="SEWER"/>
    <n v="1"/>
    <n v="0"/>
    <n v="0"/>
    <s v="YES"/>
    <n v="0"/>
    <s v="61-1176"/>
    <s v="All Public"/>
    <s v="SEWER"/>
    <s v="SEWER"/>
    <n v="0"/>
    <m/>
    <m/>
    <n v="0"/>
    <n v="0"/>
    <n v="5"/>
    <n v="1932"/>
    <n v="1.9"/>
    <m/>
    <m/>
    <m/>
    <m/>
    <m/>
    <m/>
    <m/>
    <m/>
    <m/>
    <m/>
    <n v="1"/>
    <n v="1"/>
    <x v="6"/>
    <x v="6"/>
  </r>
  <r>
    <s v="133A-92"/>
    <m/>
    <x v="0"/>
    <s v="13 WREN TER"/>
    <n v="101"/>
    <s v="BRITTO MANUEL J"/>
    <s v="MR30"/>
    <s v="ONE FAMILY"/>
    <s v="133/A/92//"/>
    <n v="0.22744"/>
    <n v="1"/>
    <n v="1"/>
    <n v="1"/>
    <n v="1"/>
    <s v="SEPTIC"/>
    <n v="0"/>
    <n v="1"/>
    <n v="8900"/>
    <s v="YES"/>
    <n v="8900"/>
    <s v="133A-92"/>
    <s v="Public Water,Septic"/>
    <s v="SEPTIC"/>
    <s v="SEPTIC"/>
    <n v="8900"/>
    <m/>
    <m/>
    <n v="1"/>
    <n v="1"/>
    <n v="2"/>
    <n v="720"/>
    <n v="1"/>
    <m/>
    <m/>
    <m/>
    <m/>
    <m/>
    <m/>
    <m/>
    <m/>
    <m/>
    <m/>
    <n v="1"/>
    <n v="1"/>
    <x v="6"/>
    <x v="6"/>
  </r>
  <r>
    <s v="133-1058"/>
    <m/>
    <x v="0"/>
    <s v="200 SANDWICH RD"/>
    <n v="130"/>
    <s v="REMICK CLARICE"/>
    <s v="MR30"/>
    <s v="RES ACLNDV  MDL-00"/>
    <s v="133//1058//"/>
    <n v="0.64180000000000004"/>
    <n v="1"/>
    <n v="1"/>
    <n v="1"/>
    <n v="1"/>
    <s v="SEPTIC"/>
    <n v="0"/>
    <n v="1"/>
    <n v="0"/>
    <s v="YES"/>
    <n v="0"/>
    <s v="133-1058"/>
    <s v="Public Water,Septic"/>
    <s v="SEPTIC"/>
    <s v="SEPTIC"/>
    <n v="0"/>
    <m/>
    <m/>
    <n v="1"/>
    <n v="1"/>
    <n v="0"/>
    <n v="0"/>
    <n v="0"/>
    <m/>
    <m/>
    <m/>
    <m/>
    <m/>
    <m/>
    <m/>
    <m/>
    <m/>
    <m/>
    <n v="1"/>
    <n v="1"/>
    <x v="6"/>
    <x v="6"/>
  </r>
  <r>
    <s v="61-31"/>
    <m/>
    <x v="0"/>
    <s v="9 KRISABIL LN"/>
    <n v="903"/>
    <s v="TOWN OF WAREHAM"/>
    <s v="MR30"/>
    <s v="MUNICIPAL  MDL-00"/>
    <s v="61//31//"/>
    <n v="0.76683999999999997"/>
    <n v="0"/>
    <n v="0"/>
    <n v="0"/>
    <n v="0"/>
    <m/>
    <n v="0"/>
    <n v="0"/>
    <n v="0"/>
    <s v="NO_W1"/>
    <n v="0"/>
    <s v="61-31"/>
    <m/>
    <m/>
    <m/>
    <n v="0"/>
    <s v="fee simple"/>
    <s v="YES"/>
    <n v="0"/>
    <n v="0"/>
    <n v="0"/>
    <n v="0"/>
    <n v="0"/>
    <m/>
    <m/>
    <m/>
    <m/>
    <m/>
    <m/>
    <m/>
    <m/>
    <m/>
    <m/>
    <n v="2"/>
    <n v="1"/>
    <x v="4"/>
    <x v="4"/>
  </r>
  <r>
    <s v="LAND_NOPARC"/>
    <m/>
    <x v="0"/>
    <m/>
    <n v="0"/>
    <m/>
    <m/>
    <m/>
    <m/>
    <n v="6.2300000000000003E-3"/>
    <n v="0"/>
    <n v="0"/>
    <n v="0"/>
    <n v="0"/>
    <m/>
    <n v="0"/>
    <n v="0"/>
    <n v="0"/>
    <s v="NO"/>
    <n v="0"/>
    <m/>
    <m/>
    <m/>
    <m/>
    <n v="0"/>
    <m/>
    <m/>
    <n v="0"/>
    <n v="0"/>
    <n v="0"/>
    <n v="0"/>
    <n v="0"/>
    <m/>
    <m/>
    <m/>
    <m/>
    <m/>
    <m/>
    <m/>
    <m/>
    <m/>
    <m/>
    <n v="0"/>
    <n v="1"/>
    <x v="6"/>
    <x v="6"/>
  </r>
  <r>
    <s v="LAND_NOPARC"/>
    <m/>
    <x v="0"/>
    <m/>
    <n v="0"/>
    <m/>
    <m/>
    <m/>
    <m/>
    <n v="6.4099999999999999E-3"/>
    <n v="0"/>
    <n v="0"/>
    <n v="0"/>
    <n v="0"/>
    <m/>
    <n v="0"/>
    <n v="0"/>
    <n v="0"/>
    <s v="NO"/>
    <n v="0"/>
    <m/>
    <m/>
    <m/>
    <m/>
    <n v="0"/>
    <m/>
    <m/>
    <n v="0"/>
    <n v="0"/>
    <n v="0"/>
    <n v="0"/>
    <n v="0"/>
    <m/>
    <m/>
    <m/>
    <m/>
    <m/>
    <m/>
    <m/>
    <m/>
    <m/>
    <m/>
    <n v="0"/>
    <n v="1"/>
    <x v="7"/>
    <x v="7"/>
  </r>
  <r>
    <s v="129-1067B"/>
    <m/>
    <x v="0"/>
    <s v="2828 CRAN HWY"/>
    <n v="924"/>
    <s v="COMMONWEALTH OF MASSACHUSETTS"/>
    <s v="SC"/>
    <s v="MASS X-WAY  MDL-00"/>
    <s v="129//1067/B/"/>
    <n v="0.40799999999999997"/>
    <n v="0"/>
    <n v="0"/>
    <n v="0"/>
    <n v="0"/>
    <m/>
    <n v="0"/>
    <n v="0"/>
    <n v="0"/>
    <s v="YES"/>
    <n v="0"/>
    <s v="129-1067B"/>
    <m/>
    <m/>
    <m/>
    <n v="0"/>
    <m/>
    <m/>
    <n v="0"/>
    <n v="0"/>
    <n v="0"/>
    <n v="0"/>
    <n v="0"/>
    <m/>
    <m/>
    <m/>
    <m/>
    <m/>
    <m/>
    <m/>
    <m/>
    <m/>
    <m/>
    <n v="1"/>
    <n v="1"/>
    <x v="7"/>
    <x v="7"/>
  </r>
  <r>
    <s v="132B-24"/>
    <m/>
    <x v="0"/>
    <s v="0 CRAN HWY  OFF"/>
    <n v="132"/>
    <s v="ZION STEVEN"/>
    <s v="MR30"/>
    <s v="RES ACLNUD  MDL-00"/>
    <s v="132/B/24//"/>
    <n v="0.42952000000000001"/>
    <n v="0"/>
    <n v="0"/>
    <n v="0"/>
    <n v="0"/>
    <m/>
    <n v="0"/>
    <n v="0"/>
    <n v="0"/>
    <s v="YES"/>
    <n v="0"/>
    <s v="132B-24"/>
    <s v="Public Water,Septic"/>
    <s v="SEPTIC"/>
    <m/>
    <n v="0"/>
    <m/>
    <m/>
    <n v="0"/>
    <n v="0"/>
    <n v="0"/>
    <n v="0"/>
    <n v="0"/>
    <m/>
    <m/>
    <m/>
    <m/>
    <m/>
    <m/>
    <m/>
    <m/>
    <m/>
    <m/>
    <n v="1"/>
    <n v="1"/>
    <x v="6"/>
    <x v="6"/>
  </r>
  <r>
    <s v="61-36"/>
    <m/>
    <x v="0"/>
    <s v="20 STONEY RUN DR"/>
    <n v="903"/>
    <s v="TOWN OF WAREHAM"/>
    <s v="MR30"/>
    <s v="MUNICIPAL  MDL-00"/>
    <s v="61//36//"/>
    <n v="0.42346"/>
    <n v="0"/>
    <n v="0"/>
    <n v="0"/>
    <n v="0"/>
    <m/>
    <n v="0"/>
    <n v="0"/>
    <n v="0"/>
    <s v="YES"/>
    <n v="0"/>
    <s v="61-36"/>
    <m/>
    <m/>
    <m/>
    <n v="0"/>
    <s v="fee simple"/>
    <s v="YES"/>
    <n v="0"/>
    <n v="0"/>
    <n v="0"/>
    <n v="0"/>
    <n v="0"/>
    <m/>
    <m/>
    <m/>
    <m/>
    <m/>
    <m/>
    <m/>
    <m/>
    <m/>
    <m/>
    <n v="1"/>
    <n v="1"/>
    <x v="4"/>
    <x v="4"/>
  </r>
  <r>
    <s v="61-1047"/>
    <m/>
    <x v="0"/>
    <s v="456 MAIN ST"/>
    <n v="101"/>
    <s v="BITHER DALE C"/>
    <s v="MR30"/>
    <s v="ONE FAMILY"/>
    <s v="61//1047//"/>
    <n v="0.38451999999999997"/>
    <n v="0"/>
    <n v="0"/>
    <n v="1"/>
    <n v="1"/>
    <s v="SEWER"/>
    <n v="1"/>
    <n v="1"/>
    <n v="5900"/>
    <s v="YES"/>
    <n v="0"/>
    <s v="61-1047"/>
    <s v="All Public"/>
    <s v="SEWER"/>
    <s v="SEWER"/>
    <n v="5900"/>
    <m/>
    <m/>
    <n v="0"/>
    <n v="0"/>
    <n v="4"/>
    <n v="2056"/>
    <n v="2"/>
    <m/>
    <m/>
    <m/>
    <m/>
    <m/>
    <m/>
    <m/>
    <m/>
    <m/>
    <m/>
    <n v="1"/>
    <n v="1"/>
    <x v="6"/>
    <x v="6"/>
  </r>
  <r>
    <s v="83-BD2"/>
    <m/>
    <x v="0"/>
    <s v="0 BRITTANY DR"/>
    <n v="130"/>
    <s v="REVALEON-MONTEIRO JEANNETTE V"/>
    <s v="MR30"/>
    <s v="RES ACLNDV  MDL-00"/>
    <s v="83//BD2//"/>
    <n v="1.6704699999999999"/>
    <n v="0"/>
    <n v="0"/>
    <n v="0"/>
    <n v="0"/>
    <m/>
    <n v="0"/>
    <n v="0"/>
    <n v="0"/>
    <s v="YES"/>
    <n v="0"/>
    <s v="83-BD2"/>
    <s v="Public Water,Septic"/>
    <s v="SEPTIC"/>
    <m/>
    <n v="0"/>
    <m/>
    <m/>
    <n v="0"/>
    <n v="0"/>
    <n v="0"/>
    <n v="0"/>
    <n v="0"/>
    <m/>
    <m/>
    <m/>
    <m/>
    <m/>
    <m/>
    <m/>
    <m/>
    <m/>
    <m/>
    <n v="2"/>
    <n v="1"/>
    <x v="4"/>
    <x v="4"/>
  </r>
  <r>
    <s v="132B-21"/>
    <m/>
    <x v="0"/>
    <s v="0 CRAN HWY  OFF"/>
    <n v="132"/>
    <s v="HAYES CONSTANCE J"/>
    <s v="MR30"/>
    <s v="RES ACLNUD  MDL-00"/>
    <s v="132/B/21//"/>
    <n v="0.21379999999999999"/>
    <n v="0"/>
    <n v="0"/>
    <n v="0"/>
    <n v="0"/>
    <m/>
    <n v="0"/>
    <n v="0"/>
    <n v="0"/>
    <s v="YES"/>
    <n v="0"/>
    <s v="132B-21"/>
    <s v="Public Water,Septic"/>
    <s v="SEPTIC"/>
    <m/>
    <n v="0"/>
    <m/>
    <m/>
    <n v="0"/>
    <n v="0"/>
    <n v="0"/>
    <n v="0"/>
    <n v="0"/>
    <m/>
    <m/>
    <m/>
    <m/>
    <m/>
    <m/>
    <m/>
    <m/>
    <m/>
    <m/>
    <n v="1"/>
    <n v="1"/>
    <x v="6"/>
    <x v="6"/>
  </r>
  <r>
    <s v="LAND_NOPARC"/>
    <m/>
    <x v="0"/>
    <m/>
    <n v="0"/>
    <m/>
    <m/>
    <m/>
    <m/>
    <n v="3.7200000000000002E-3"/>
    <n v="0"/>
    <n v="0"/>
    <n v="0"/>
    <n v="0"/>
    <m/>
    <n v="0"/>
    <n v="0"/>
    <n v="0"/>
    <s v="NO"/>
    <n v="0"/>
    <m/>
    <m/>
    <m/>
    <m/>
    <n v="0"/>
    <m/>
    <m/>
    <n v="0"/>
    <n v="0"/>
    <n v="0"/>
    <n v="0"/>
    <n v="0"/>
    <m/>
    <m/>
    <m/>
    <m/>
    <m/>
    <m/>
    <m/>
    <m/>
    <m/>
    <m/>
    <n v="0"/>
    <n v="1"/>
    <x v="6"/>
    <x v="6"/>
  </r>
  <r>
    <s v="133A-113"/>
    <m/>
    <x v="0"/>
    <s v="20 MALLARD RD"/>
    <n v="903"/>
    <s v="TOWN OF WAREHAM"/>
    <s v="MR30"/>
    <s v="TAX POSS  MDL-00"/>
    <s v="133/A/113//"/>
    <n v="0.28222999999999998"/>
    <n v="0"/>
    <n v="0"/>
    <n v="0"/>
    <n v="0"/>
    <m/>
    <n v="0"/>
    <n v="0"/>
    <n v="0"/>
    <s v="YES"/>
    <n v="0"/>
    <s v="133A-113"/>
    <s v="Public Water,Septic"/>
    <s v="SEPTIC"/>
    <m/>
    <n v="0"/>
    <m/>
    <m/>
    <n v="0"/>
    <n v="0"/>
    <n v="0"/>
    <n v="0"/>
    <n v="0"/>
    <m/>
    <m/>
    <m/>
    <m/>
    <m/>
    <m/>
    <m/>
    <m/>
    <m/>
    <m/>
    <n v="1"/>
    <n v="1"/>
    <x v="6"/>
    <x v="6"/>
  </r>
  <r>
    <s v="61-LC17"/>
    <m/>
    <x v="0"/>
    <s v="11 TOWER TER"/>
    <n v="132"/>
    <s v="DECAS JOHN A"/>
    <s v="MR30"/>
    <s v="RES ACLNUD  MDL-00"/>
    <s v="61//LC17//"/>
    <n v="0.25562000000000001"/>
    <n v="0"/>
    <n v="0"/>
    <n v="0"/>
    <n v="0"/>
    <m/>
    <n v="0"/>
    <n v="0"/>
    <n v="0"/>
    <s v="YES"/>
    <n v="0"/>
    <s v="61-LC17"/>
    <s v="Public Water,Public Sewer"/>
    <s v="SEWER"/>
    <m/>
    <n v="0"/>
    <m/>
    <m/>
    <n v="0"/>
    <n v="0"/>
    <n v="0"/>
    <n v="0"/>
    <n v="0"/>
    <m/>
    <m/>
    <m/>
    <m/>
    <m/>
    <m/>
    <m/>
    <m/>
    <m/>
    <m/>
    <n v="1"/>
    <n v="1"/>
    <x v="4"/>
    <x v="4"/>
  </r>
  <r>
    <s v="LAND_NOPARC"/>
    <m/>
    <x v="0"/>
    <m/>
    <n v="0"/>
    <m/>
    <m/>
    <m/>
    <m/>
    <n v="1.9871799999999999"/>
    <n v="0"/>
    <n v="0"/>
    <n v="0"/>
    <n v="0"/>
    <m/>
    <n v="0"/>
    <n v="0"/>
    <n v="0"/>
    <s v="NO"/>
    <n v="0"/>
    <m/>
    <m/>
    <m/>
    <m/>
    <n v="0"/>
    <m/>
    <m/>
    <n v="0"/>
    <n v="0"/>
    <n v="0"/>
    <n v="0"/>
    <n v="0"/>
    <m/>
    <m/>
    <m/>
    <m/>
    <m/>
    <m/>
    <m/>
    <m/>
    <m/>
    <m/>
    <n v="0"/>
    <n v="1"/>
    <x v="7"/>
    <x v="7"/>
  </r>
  <r>
    <s v="UNK768"/>
    <s v="FEE"/>
    <x v="0"/>
    <s v="CRAN HWY"/>
    <n v="0"/>
    <m/>
    <m/>
    <m/>
    <m/>
    <n v="26.491019999999999"/>
    <n v="0"/>
    <n v="0"/>
    <n v="0"/>
    <n v="0"/>
    <m/>
    <n v="0"/>
    <n v="0"/>
    <n v="0"/>
    <s v="NO_W2"/>
    <n v="0"/>
    <m/>
    <m/>
    <m/>
    <m/>
    <n v="0"/>
    <m/>
    <m/>
    <n v="0"/>
    <n v="0"/>
    <n v="0"/>
    <n v="0"/>
    <n v="0"/>
    <s v="Not in new Assr DB, Makepe?, old info"/>
    <m/>
    <m/>
    <m/>
    <m/>
    <m/>
    <m/>
    <m/>
    <m/>
    <m/>
    <n v="6"/>
    <n v="1"/>
    <x v="6"/>
    <x v="6"/>
  </r>
  <r>
    <s v="133-1057"/>
    <m/>
    <x v="0"/>
    <s v="5 SANDY RD"/>
    <n v="130"/>
    <s v="DEUTSCHE BANK NATL TR CO"/>
    <s v="MR30"/>
    <s v="RES ACLNDV  MDL-01"/>
    <s v="133//1057//"/>
    <n v="0.38157000000000002"/>
    <n v="1"/>
    <n v="1"/>
    <n v="1"/>
    <n v="1"/>
    <s v="SEPTIC"/>
    <n v="0"/>
    <n v="1"/>
    <n v="0"/>
    <s v="YES"/>
    <n v="0"/>
    <s v="133-1057"/>
    <s v="Public Water,Septic"/>
    <s v="SEPTIC"/>
    <s v="SEPTIC"/>
    <n v="0"/>
    <m/>
    <m/>
    <n v="1"/>
    <n v="1"/>
    <n v="2"/>
    <n v="1040"/>
    <n v="1.5"/>
    <m/>
    <m/>
    <m/>
    <m/>
    <m/>
    <m/>
    <m/>
    <m/>
    <m/>
    <m/>
    <n v="1"/>
    <n v="1"/>
    <x v="6"/>
    <x v="6"/>
  </r>
  <r>
    <s v="133-1087"/>
    <m/>
    <x v="0"/>
    <s v="10 PLYMOUTH RD"/>
    <n v="132"/>
    <s v="ELICIER JOSE R"/>
    <s v="SC"/>
    <s v="RES ACLNUD  MDL-00"/>
    <s v="133//1087//"/>
    <n v="0.14352000000000001"/>
    <n v="0"/>
    <n v="0"/>
    <n v="0"/>
    <n v="0"/>
    <m/>
    <n v="0"/>
    <n v="0"/>
    <n v="0"/>
    <s v="YES"/>
    <n v="0"/>
    <s v="133-1087"/>
    <s v="Public Water,Septic"/>
    <s v="SEPTIC"/>
    <m/>
    <n v="0"/>
    <m/>
    <m/>
    <n v="0"/>
    <n v="0"/>
    <n v="0"/>
    <n v="0"/>
    <n v="0"/>
    <m/>
    <m/>
    <m/>
    <m/>
    <m/>
    <m/>
    <m/>
    <m/>
    <m/>
    <m/>
    <n v="1"/>
    <n v="1"/>
    <x v="6"/>
    <x v="6"/>
  </r>
  <r>
    <s v="129-W3"/>
    <m/>
    <x v="0"/>
    <s v="24 OLD GLEN CHARLIE RD"/>
    <n v="101"/>
    <s v="BENNETT MARCUS G"/>
    <s v="MR30"/>
    <s v="ONE FAMILY"/>
    <s v="129//W3//"/>
    <n v="0.20605999999999999"/>
    <n v="1"/>
    <n v="1"/>
    <n v="1"/>
    <n v="1"/>
    <s v="SEPTIC"/>
    <n v="0"/>
    <n v="1"/>
    <n v="4700"/>
    <s v="YES"/>
    <n v="4700"/>
    <s v="129-W3"/>
    <s v="Public Water,Septic"/>
    <s v="SEPTIC"/>
    <s v="SEPTIC"/>
    <n v="4700"/>
    <m/>
    <m/>
    <n v="1"/>
    <n v="1"/>
    <n v="3"/>
    <n v="1120"/>
    <n v="1"/>
    <m/>
    <m/>
    <m/>
    <m/>
    <m/>
    <m/>
    <m/>
    <m/>
    <m/>
    <m/>
    <n v="1"/>
    <n v="1"/>
    <x v="7"/>
    <x v="7"/>
  </r>
  <r>
    <s v="129-1064B"/>
    <m/>
    <x v="0"/>
    <s v="2 AMES ISLAND RD"/>
    <n v="132"/>
    <s v="AMES ISLAND ASSOC INC"/>
    <s v="MR30"/>
    <s v="RES ACLNUD  MDL-00"/>
    <s v="129//1064/B/"/>
    <n v="0.58689000000000002"/>
    <n v="0"/>
    <n v="0"/>
    <n v="0"/>
    <n v="0"/>
    <m/>
    <n v="0"/>
    <n v="0"/>
    <n v="0"/>
    <s v="YES"/>
    <n v="0"/>
    <s v="129-1064B"/>
    <m/>
    <m/>
    <m/>
    <n v="0"/>
    <m/>
    <m/>
    <n v="0"/>
    <n v="0"/>
    <n v="0"/>
    <n v="0"/>
    <n v="0"/>
    <m/>
    <m/>
    <m/>
    <m/>
    <m/>
    <m/>
    <m/>
    <m/>
    <m/>
    <m/>
    <n v="2"/>
    <n v="1"/>
    <x v="7"/>
    <x v="7"/>
  </r>
  <r>
    <s v="133A-80"/>
    <m/>
    <x v="0"/>
    <s v="35 MEADOWLARK DR"/>
    <n v="132"/>
    <s v="FRANKLIN GARY"/>
    <s v="MR30"/>
    <s v="RES ACLNUD  MDL-00"/>
    <s v="133/A/80//"/>
    <n v="0.23760000000000001"/>
    <n v="0"/>
    <n v="0"/>
    <n v="0"/>
    <n v="0"/>
    <m/>
    <n v="0"/>
    <n v="0"/>
    <n v="0"/>
    <s v="YES"/>
    <n v="0"/>
    <s v="133A-80"/>
    <s v="Public Water,Septic"/>
    <s v="SEPTIC"/>
    <m/>
    <n v="0"/>
    <m/>
    <m/>
    <n v="0"/>
    <n v="0"/>
    <n v="0"/>
    <n v="0"/>
    <n v="0"/>
    <m/>
    <m/>
    <m/>
    <m/>
    <m/>
    <m/>
    <m/>
    <m/>
    <m/>
    <m/>
    <n v="1"/>
    <n v="1"/>
    <x v="6"/>
    <x v="6"/>
  </r>
  <r>
    <s v="UNK768"/>
    <s v="FEE"/>
    <x v="0"/>
    <s v="CRAN HWY"/>
    <n v="0"/>
    <m/>
    <m/>
    <m/>
    <m/>
    <n v="5.9520000000000003E-2"/>
    <n v="0"/>
    <n v="0"/>
    <n v="0"/>
    <n v="0"/>
    <m/>
    <n v="0"/>
    <n v="0"/>
    <n v="0"/>
    <s v="NO_W2"/>
    <n v="0"/>
    <m/>
    <m/>
    <m/>
    <m/>
    <n v="0"/>
    <m/>
    <m/>
    <n v="0"/>
    <n v="0"/>
    <n v="0"/>
    <n v="0"/>
    <n v="0"/>
    <s v="Not in new Assr DB, Makepe?, old info"/>
    <m/>
    <m/>
    <m/>
    <m/>
    <m/>
    <m/>
    <m/>
    <m/>
    <m/>
    <n v="0"/>
    <n v="1"/>
    <x v="6"/>
    <x v="6"/>
  </r>
  <r>
    <s v="133-1060"/>
    <m/>
    <x v="0"/>
    <s v="0 SANDWICH RD  OFF"/>
    <n v="132"/>
    <s v="CARDOZA ROBERT F"/>
    <s v="MR30"/>
    <s v="RES ACLNUD  MDL-00"/>
    <s v="133//1060//"/>
    <n v="9.7960000000000005E-2"/>
    <n v="0"/>
    <n v="0"/>
    <n v="0"/>
    <n v="0"/>
    <m/>
    <n v="0"/>
    <n v="0"/>
    <n v="0"/>
    <s v="YES"/>
    <n v="0"/>
    <s v="133-1060"/>
    <s v="Well,Septic"/>
    <s v="SEPTIC"/>
    <m/>
    <n v="0"/>
    <m/>
    <m/>
    <n v="0"/>
    <n v="0"/>
    <n v="0"/>
    <n v="0"/>
    <n v="0"/>
    <m/>
    <m/>
    <m/>
    <m/>
    <m/>
    <m/>
    <m/>
    <m/>
    <m/>
    <m/>
    <n v="1"/>
    <n v="1"/>
    <x v="6"/>
    <x v="6"/>
  </r>
  <r>
    <s v="129A-3-4"/>
    <m/>
    <x v="0"/>
    <s v="24 AMES ISLAND RD"/>
    <n v="101"/>
    <s v="MILLS VIVIAN KAREN"/>
    <s v="R130"/>
    <s v="ONE FAMILY"/>
    <s v="129/A3/4//"/>
    <n v="0.10391"/>
    <n v="1"/>
    <n v="1"/>
    <n v="1"/>
    <n v="1"/>
    <s v="SEPTIC"/>
    <n v="0"/>
    <n v="1"/>
    <n v="2400"/>
    <s v="YES"/>
    <n v="2400"/>
    <s v="129A-3-4"/>
    <s v="Well,Septic"/>
    <s v="SEPTIC"/>
    <s v="SEPTIC"/>
    <n v="2400"/>
    <m/>
    <m/>
    <n v="1"/>
    <n v="1"/>
    <n v="1"/>
    <n v="748"/>
    <n v="1"/>
    <m/>
    <m/>
    <m/>
    <m/>
    <m/>
    <m/>
    <m/>
    <m/>
    <m/>
    <m/>
    <n v="1"/>
    <n v="1"/>
    <x v="7"/>
    <x v="7"/>
  </r>
  <r>
    <s v="133-1028A"/>
    <m/>
    <x v="0"/>
    <s v="1 GILBERT WAY"/>
    <n v="101"/>
    <s v="CORBIN GREGORY M"/>
    <s v="MR30"/>
    <s v="ONE FAMILY"/>
    <s v="133//1028/A/"/>
    <n v="2.6431399999999998"/>
    <n v="1"/>
    <n v="1"/>
    <n v="1"/>
    <n v="1"/>
    <s v="SEPTIC"/>
    <n v="0"/>
    <n v="1"/>
    <n v="18600"/>
    <s v="YES"/>
    <n v="18600"/>
    <s v="133-1028A"/>
    <s v="Public Water,Septic"/>
    <s v="SEPTIC"/>
    <s v="SEPTIC"/>
    <n v="18600"/>
    <m/>
    <m/>
    <n v="1"/>
    <n v="1"/>
    <n v="3"/>
    <n v="3494"/>
    <n v="2"/>
    <m/>
    <m/>
    <m/>
    <m/>
    <m/>
    <m/>
    <m/>
    <m/>
    <m/>
    <m/>
    <n v="1"/>
    <n v="1"/>
    <x v="6"/>
    <x v="6"/>
  </r>
  <r>
    <s v="133-1075"/>
    <m/>
    <x v="0"/>
    <s v="7 SANTOS DR"/>
    <n v="101"/>
    <s v="SANTOS MARY J"/>
    <s v="SC"/>
    <s v="ONE FAMILY"/>
    <s v="133//1075//"/>
    <n v="0.43178"/>
    <n v="1"/>
    <n v="1"/>
    <n v="1"/>
    <n v="1"/>
    <s v="SEPTIC"/>
    <n v="0"/>
    <n v="1"/>
    <n v="900"/>
    <s v="YES"/>
    <n v="900"/>
    <s v="133-1075"/>
    <m/>
    <m/>
    <s v="SEPTIC"/>
    <n v="900"/>
    <m/>
    <m/>
    <n v="1"/>
    <n v="1"/>
    <n v="3"/>
    <n v="1064"/>
    <n v="1"/>
    <m/>
    <m/>
    <m/>
    <m/>
    <m/>
    <m/>
    <m/>
    <m/>
    <m/>
    <m/>
    <n v="1"/>
    <n v="1"/>
    <x v="6"/>
    <x v="6"/>
  </r>
  <r>
    <s v="129-1067A"/>
    <m/>
    <x v="0"/>
    <s v="2828 CRAN HWY"/>
    <n v="924"/>
    <s v="COMMONWEALTH OF MASSACHUSETTS"/>
    <s v="SC"/>
    <s v="MASS X-WAY  MDL-00"/>
    <s v="129//1067/A/"/>
    <n v="0.27007999999999999"/>
    <n v="0"/>
    <n v="0"/>
    <n v="0"/>
    <n v="0"/>
    <m/>
    <n v="0"/>
    <n v="0"/>
    <n v="0"/>
    <s v="YES"/>
    <n v="0"/>
    <s v="129-1067A"/>
    <m/>
    <m/>
    <m/>
    <n v="0"/>
    <m/>
    <m/>
    <n v="0"/>
    <n v="0"/>
    <n v="0"/>
    <n v="0"/>
    <n v="0"/>
    <m/>
    <m/>
    <m/>
    <m/>
    <m/>
    <m/>
    <m/>
    <m/>
    <m/>
    <m/>
    <n v="1"/>
    <n v="1"/>
    <x v="7"/>
    <x v="7"/>
  </r>
  <r>
    <s v="132B-25"/>
    <m/>
    <x v="0"/>
    <s v="0 CRAN HWY  OFF"/>
    <n v="132"/>
    <s v="JOSEPH DELIA C"/>
    <s v="MR30"/>
    <s v="RES ACLNUD  MDL-00"/>
    <s v="132/B/25//"/>
    <n v="0.41406999999999999"/>
    <n v="0"/>
    <n v="0"/>
    <n v="0"/>
    <n v="0"/>
    <m/>
    <n v="0"/>
    <n v="0"/>
    <n v="0"/>
    <s v="YES"/>
    <n v="0"/>
    <s v="132B-25"/>
    <s v="Public Water,Septic"/>
    <s v="SEPTIC"/>
    <m/>
    <n v="0"/>
    <m/>
    <m/>
    <n v="0"/>
    <n v="0"/>
    <n v="0"/>
    <n v="0"/>
    <n v="0"/>
    <m/>
    <m/>
    <m/>
    <m/>
    <m/>
    <m/>
    <m/>
    <m/>
    <m/>
    <m/>
    <n v="1"/>
    <n v="1"/>
    <x v="6"/>
    <x v="6"/>
  </r>
  <r>
    <s v="133A-122"/>
    <m/>
    <x v="0"/>
    <s v="5 TERN ST"/>
    <n v="101"/>
    <s v="ANDREWS PETER JR"/>
    <s v="MR30"/>
    <s v="ONE FAMILY"/>
    <s v="133/A/122//"/>
    <n v="0.24107999999999999"/>
    <n v="1"/>
    <n v="1"/>
    <n v="1"/>
    <n v="1"/>
    <s v="SEPTIC"/>
    <n v="0"/>
    <n v="1"/>
    <n v="5700"/>
    <s v="YES"/>
    <n v="5700"/>
    <s v="133A-122"/>
    <s v="Public Water,Septic"/>
    <s v="SEPTIC"/>
    <s v="SEPTIC"/>
    <n v="5700"/>
    <m/>
    <m/>
    <n v="1"/>
    <n v="1"/>
    <n v="3"/>
    <n v="1163"/>
    <n v="1.5"/>
    <m/>
    <m/>
    <m/>
    <m/>
    <m/>
    <m/>
    <m/>
    <m/>
    <m/>
    <m/>
    <n v="1"/>
    <n v="1"/>
    <x v="6"/>
    <x v="6"/>
  </r>
  <r>
    <s v="132-1084"/>
    <m/>
    <x v="0"/>
    <s v="40 CRAN HWY  OFF"/>
    <n v="132"/>
    <s v="HORNE JOHN D TRUSTEE"/>
    <s v="MR30"/>
    <s v="RES ACLNUD  MDL-00"/>
    <s v="132//1084//"/>
    <n v="1.0866400000000001"/>
    <n v="0"/>
    <n v="0"/>
    <n v="0"/>
    <n v="0"/>
    <m/>
    <n v="0"/>
    <n v="0"/>
    <n v="0"/>
    <s v="YES"/>
    <n v="0"/>
    <s v="132-1084"/>
    <s v="Well,Septic"/>
    <s v="SEPTIC"/>
    <m/>
    <n v="0"/>
    <m/>
    <m/>
    <n v="0"/>
    <n v="0"/>
    <n v="0"/>
    <n v="0"/>
    <n v="0"/>
    <m/>
    <m/>
    <m/>
    <m/>
    <m/>
    <m/>
    <m/>
    <m/>
    <m/>
    <m/>
    <n v="2"/>
    <n v="1"/>
    <x v="6"/>
    <x v="6"/>
  </r>
  <r>
    <s v="61-1044"/>
    <m/>
    <x v="0"/>
    <s v="257 HIGH ST"/>
    <n v="302"/>
    <s v="MURPHY FRANCES A"/>
    <s v="MR30"/>
    <s v="INNS  MDL-01"/>
    <s v="61//1044//"/>
    <n v="0.33159"/>
    <n v="0"/>
    <n v="0"/>
    <n v="1"/>
    <n v="1"/>
    <s v="SEWER"/>
    <n v="1"/>
    <n v="1"/>
    <n v="9000"/>
    <s v="YES"/>
    <n v="0"/>
    <s v="61-1044"/>
    <s v="Public Water,Public Sewer"/>
    <s v="SEWER"/>
    <s v="SEWER"/>
    <n v="9000"/>
    <m/>
    <m/>
    <n v="0"/>
    <n v="0"/>
    <n v="4"/>
    <n v="1542"/>
    <n v="1.5"/>
    <m/>
    <m/>
    <m/>
    <m/>
    <m/>
    <m/>
    <m/>
    <m/>
    <m/>
    <m/>
    <n v="1"/>
    <n v="1"/>
    <x v="6"/>
    <x v="6"/>
  </r>
  <r>
    <s v="61-LC10"/>
    <m/>
    <x v="0"/>
    <s v="5 TOWER TER"/>
    <n v="101"/>
    <s v="DECAS JOHN A"/>
    <s v="MR30"/>
    <s v="ONE FAMILY"/>
    <s v="61//LC10//"/>
    <n v="0.32186999999999999"/>
    <n v="0"/>
    <n v="0"/>
    <n v="1"/>
    <n v="1"/>
    <s v="SEWER"/>
    <n v="1"/>
    <n v="1"/>
    <n v="12800"/>
    <s v="YES"/>
    <n v="0"/>
    <s v="61-LC10"/>
    <s v="Public Water,Public Sewer"/>
    <s v="SEWER"/>
    <s v="SEWER"/>
    <n v="12800"/>
    <m/>
    <m/>
    <n v="0"/>
    <n v="0"/>
    <n v="3"/>
    <n v="1608"/>
    <n v="1"/>
    <m/>
    <m/>
    <m/>
    <m/>
    <m/>
    <m/>
    <m/>
    <m/>
    <m/>
    <m/>
    <n v="0"/>
    <n v="1"/>
    <x v="4"/>
    <x v="4"/>
  </r>
  <r>
    <s v="61-1019"/>
    <m/>
    <x v="0"/>
    <s v="471 MAIN ST"/>
    <n v="316"/>
    <s v="MAKEPEACE CO A D"/>
    <s v="MR30"/>
    <s v="COMM WHSE  MDL-96"/>
    <s v="61//1019//"/>
    <n v="1.9635199999999999"/>
    <n v="1"/>
    <n v="1"/>
    <n v="1"/>
    <n v="1"/>
    <s v="SEPTIC"/>
    <n v="0"/>
    <n v="0"/>
    <n v="0"/>
    <s v="YES"/>
    <n v="0"/>
    <s v="61-1019"/>
    <s v="All Public"/>
    <s v="SEWER"/>
    <s v="SEPTIC"/>
    <n v="0"/>
    <m/>
    <m/>
    <n v="1"/>
    <n v="1"/>
    <n v="0"/>
    <n v="6390"/>
    <n v="2"/>
    <m/>
    <m/>
    <m/>
    <m/>
    <m/>
    <m/>
    <m/>
    <m/>
    <m/>
    <m/>
    <n v="3"/>
    <n v="1"/>
    <x v="6"/>
    <x v="6"/>
  </r>
  <r>
    <s v="129A-3-9"/>
    <m/>
    <x v="0"/>
    <s v="23 AMES ISLAND RD"/>
    <n v="132"/>
    <s v="COOLEY RICHARD H"/>
    <s v="R130"/>
    <s v="RES ACLNUD  MDL-00"/>
    <s v="129/A3/9//"/>
    <n v="7.8579999999999997E-2"/>
    <n v="0"/>
    <n v="0"/>
    <n v="0"/>
    <n v="0"/>
    <m/>
    <n v="0"/>
    <n v="0"/>
    <n v="0"/>
    <s v="YES"/>
    <n v="0"/>
    <s v="129A-3-9"/>
    <m/>
    <m/>
    <m/>
    <n v="0"/>
    <m/>
    <m/>
    <n v="0"/>
    <n v="0"/>
    <n v="0"/>
    <n v="0"/>
    <n v="0"/>
    <m/>
    <m/>
    <m/>
    <m/>
    <m/>
    <m/>
    <m/>
    <m/>
    <m/>
    <m/>
    <n v="1"/>
    <n v="1"/>
    <x v="7"/>
    <x v="7"/>
  </r>
  <r>
    <s v="132-1062B"/>
    <m/>
    <x v="0"/>
    <s v="109 MAYFLOWER RIDGE DR"/>
    <n v="101"/>
    <s v="BRUNDAGE EDWIN G JR"/>
    <s v="MR30"/>
    <s v="ONE FAMILY"/>
    <s v="132//1062/B/"/>
    <n v="0.70496000000000003"/>
    <n v="1"/>
    <n v="1"/>
    <n v="1"/>
    <n v="1"/>
    <s v="SEPTIC"/>
    <n v="0"/>
    <n v="1"/>
    <n v="6500"/>
    <s v="YES"/>
    <n v="6500"/>
    <s v="132-1062B"/>
    <s v="Public Water,Septic"/>
    <s v="SEPTIC"/>
    <s v="SEPTIC"/>
    <n v="6500"/>
    <m/>
    <m/>
    <n v="1"/>
    <n v="1"/>
    <n v="4"/>
    <n v="3719"/>
    <n v="2"/>
    <m/>
    <m/>
    <m/>
    <m/>
    <m/>
    <m/>
    <m/>
    <m/>
    <m/>
    <m/>
    <n v="1"/>
    <n v="1"/>
    <x v="6"/>
    <x v="6"/>
  </r>
  <r>
    <s v="133A-68"/>
    <m/>
    <x v="0"/>
    <s v="17 WREN TER"/>
    <n v="101"/>
    <s v="FERNANDES CHRISTIAN"/>
    <s v="MR30"/>
    <s v="ONE FAMILY"/>
    <s v="133/A/68//"/>
    <n v="0.23993"/>
    <n v="1"/>
    <n v="1"/>
    <n v="1"/>
    <n v="1"/>
    <s v="SEPTIC"/>
    <n v="0"/>
    <n v="1"/>
    <n v="21300"/>
    <s v="YES"/>
    <n v="21300"/>
    <s v="133A-68"/>
    <s v="Public Water,Septic"/>
    <s v="SEPTIC"/>
    <s v="SEPTIC"/>
    <n v="21300"/>
    <m/>
    <m/>
    <n v="1"/>
    <n v="1"/>
    <n v="2"/>
    <n v="1288"/>
    <n v="1"/>
    <m/>
    <m/>
    <m/>
    <m/>
    <m/>
    <m/>
    <m/>
    <m/>
    <m/>
    <m/>
    <n v="1"/>
    <n v="1"/>
    <x v="6"/>
    <x v="6"/>
  </r>
  <r>
    <s v="LAND_NOPARC"/>
    <m/>
    <x v="0"/>
    <m/>
    <n v="0"/>
    <m/>
    <m/>
    <m/>
    <m/>
    <n v="9.4900000000000002E-3"/>
    <n v="0"/>
    <n v="0"/>
    <n v="0"/>
    <n v="0"/>
    <m/>
    <n v="0"/>
    <n v="0"/>
    <n v="0"/>
    <s v="NO"/>
    <n v="0"/>
    <m/>
    <m/>
    <m/>
    <m/>
    <n v="0"/>
    <m/>
    <m/>
    <n v="0"/>
    <n v="0"/>
    <n v="0"/>
    <n v="0"/>
    <n v="0"/>
    <m/>
    <m/>
    <m/>
    <m/>
    <m/>
    <m/>
    <m/>
    <m/>
    <m/>
    <m/>
    <n v="0"/>
    <n v="1"/>
    <x v="6"/>
    <x v="6"/>
  </r>
  <r>
    <s v="129-1101B"/>
    <m/>
    <x v="0"/>
    <s v="23 OLD GLEN CHARLIE RD"/>
    <n v="101"/>
    <s v="NOBLE HERBERT P"/>
    <s v="MR30"/>
    <s v="ONE FAMILY"/>
    <s v="129//1101/B/"/>
    <n v="0.26289000000000001"/>
    <n v="1"/>
    <n v="1"/>
    <n v="1"/>
    <n v="1"/>
    <s v="SEPTIC"/>
    <n v="0"/>
    <n v="1"/>
    <n v="7000"/>
    <s v="YES"/>
    <n v="7000"/>
    <s v="129-1101B"/>
    <s v="Public Water,Gas,Septic"/>
    <s v="SEPTIC"/>
    <s v="SEPTIC"/>
    <n v="7000"/>
    <m/>
    <m/>
    <n v="1"/>
    <n v="1"/>
    <n v="3"/>
    <n v="960"/>
    <n v="1"/>
    <m/>
    <m/>
    <m/>
    <m/>
    <m/>
    <m/>
    <m/>
    <m/>
    <m/>
    <m/>
    <n v="1"/>
    <n v="1"/>
    <x v="7"/>
    <x v="7"/>
  </r>
  <r>
    <s v="61-4"/>
    <m/>
    <x v="0"/>
    <s v="8 TOWER TER"/>
    <n v="101"/>
    <s v="SEQUEIRA SUSAN E GOVONI TRUSTEE"/>
    <s v="MR30"/>
    <s v="ONE FAMILY"/>
    <s v="61//4//"/>
    <n v="0.22664999999999999"/>
    <n v="0"/>
    <n v="0"/>
    <n v="1"/>
    <n v="1"/>
    <s v="SEWER"/>
    <n v="1"/>
    <n v="1"/>
    <n v="5300"/>
    <s v="YES"/>
    <n v="0"/>
    <s v="61-4"/>
    <s v="Public Water,Public Sewer"/>
    <s v="SEWER"/>
    <s v="SEWER"/>
    <n v="5300"/>
    <m/>
    <m/>
    <n v="0"/>
    <n v="0"/>
    <n v="3"/>
    <n v="1092"/>
    <n v="1"/>
    <m/>
    <m/>
    <m/>
    <m/>
    <m/>
    <m/>
    <m/>
    <m/>
    <m/>
    <m/>
    <n v="1"/>
    <n v="1"/>
    <x v="6"/>
    <x v="6"/>
  </r>
  <r>
    <s v="133A-90"/>
    <m/>
    <x v="0"/>
    <s v="34 MEADOWLARK DR"/>
    <n v="130"/>
    <s v="HARDING MARY"/>
    <s v="MR30"/>
    <s v="RES ACLNDV  MDL-00"/>
    <s v="133/A/90//"/>
    <n v="0.23457"/>
    <n v="0"/>
    <n v="0"/>
    <n v="0"/>
    <n v="0"/>
    <m/>
    <n v="0"/>
    <n v="0"/>
    <n v="0"/>
    <s v="NO_W1"/>
    <n v="0"/>
    <s v="133A-90"/>
    <s v="Public Water,Septic"/>
    <s v="SEPTIC"/>
    <m/>
    <n v="0"/>
    <m/>
    <m/>
    <n v="0"/>
    <n v="0"/>
    <n v="0"/>
    <n v="0"/>
    <n v="0"/>
    <m/>
    <m/>
    <m/>
    <m/>
    <m/>
    <m/>
    <m/>
    <m/>
    <m/>
    <m/>
    <n v="1"/>
    <n v="1"/>
    <x v="6"/>
    <x v="6"/>
  </r>
  <r>
    <s v="133-1062"/>
    <m/>
    <x v="0"/>
    <s v="0 SANDWICH RD  OFF"/>
    <n v="132"/>
    <s v="VIERA MARIA C ET ALS"/>
    <s v="MR30"/>
    <s v="RES ACLNUD  MDL-00"/>
    <s v="133//1062//"/>
    <n v="0.30315999999999999"/>
    <n v="0"/>
    <n v="0"/>
    <n v="0"/>
    <n v="0"/>
    <m/>
    <n v="0"/>
    <n v="0"/>
    <n v="0"/>
    <s v="YES"/>
    <n v="0"/>
    <s v="133-1062"/>
    <s v="Well,Septic"/>
    <s v="SEPTIC"/>
    <m/>
    <n v="0"/>
    <m/>
    <m/>
    <n v="0"/>
    <n v="0"/>
    <n v="0"/>
    <n v="0"/>
    <n v="0"/>
    <m/>
    <m/>
    <m/>
    <m/>
    <m/>
    <m/>
    <m/>
    <m/>
    <m/>
    <m/>
    <n v="1"/>
    <n v="1"/>
    <x v="6"/>
    <x v="6"/>
  </r>
  <r>
    <s v="61-24"/>
    <m/>
    <x v="0"/>
    <s v="14 STONEY RUN DR"/>
    <n v="903"/>
    <s v="TOWN OF WAREHAM"/>
    <s v="MR30"/>
    <s v="MUNICIPAL  MDL-00"/>
    <s v="61//24//"/>
    <n v="1.9890099999999999"/>
    <n v="0"/>
    <n v="0"/>
    <n v="0"/>
    <n v="0"/>
    <m/>
    <n v="0"/>
    <n v="0"/>
    <n v="0"/>
    <s v="NO_W1"/>
    <n v="0"/>
    <s v="61-24"/>
    <m/>
    <m/>
    <m/>
    <n v="0"/>
    <s v="fee simple"/>
    <s v="YES"/>
    <n v="0"/>
    <n v="0"/>
    <n v="0"/>
    <n v="0"/>
    <n v="0"/>
    <m/>
    <m/>
    <m/>
    <m/>
    <m/>
    <m/>
    <m/>
    <m/>
    <m/>
    <m/>
    <n v="7"/>
    <n v="1"/>
    <x v="4"/>
    <x v="4"/>
  </r>
  <r>
    <s v="LAND_NOPARC"/>
    <m/>
    <x v="0"/>
    <m/>
    <n v="0"/>
    <m/>
    <m/>
    <m/>
    <m/>
    <n v="0.40633999999999998"/>
    <n v="0"/>
    <n v="0"/>
    <n v="0"/>
    <n v="0"/>
    <m/>
    <n v="0"/>
    <n v="0"/>
    <n v="0"/>
    <s v="NO"/>
    <n v="0"/>
    <m/>
    <m/>
    <m/>
    <m/>
    <n v="0"/>
    <m/>
    <m/>
    <n v="0"/>
    <n v="0"/>
    <n v="0"/>
    <n v="0"/>
    <n v="0"/>
    <m/>
    <m/>
    <m/>
    <m/>
    <m/>
    <m/>
    <m/>
    <m/>
    <m/>
    <m/>
    <n v="0"/>
    <n v="1"/>
    <x v="7"/>
    <x v="7"/>
  </r>
  <r>
    <s v="83-1005C"/>
    <m/>
    <x v="0"/>
    <s v="201 HATHAWAY ST"/>
    <n v="101"/>
    <s v="ODONNELL AMY"/>
    <s v="MR30"/>
    <s v="ONE FAMILY"/>
    <s v="83//1005/C/"/>
    <n v="0.65032999999999996"/>
    <n v="1"/>
    <n v="1"/>
    <n v="1"/>
    <n v="1"/>
    <s v="SEPTIC"/>
    <n v="0"/>
    <n v="1"/>
    <n v="10700"/>
    <s v="YES"/>
    <n v="10700"/>
    <s v="83-1005C"/>
    <s v="Public Water,Septic"/>
    <s v="SEPTIC"/>
    <s v="SEPTIC"/>
    <n v="10700"/>
    <m/>
    <m/>
    <n v="1"/>
    <n v="1"/>
    <n v="4"/>
    <n v="1990"/>
    <n v="1.5"/>
    <m/>
    <m/>
    <m/>
    <m/>
    <m/>
    <m/>
    <m/>
    <m/>
    <m/>
    <m/>
    <n v="1"/>
    <n v="1"/>
    <x v="4"/>
    <x v="4"/>
  </r>
  <r>
    <s v="LAND_NOPARC"/>
    <m/>
    <x v="0"/>
    <m/>
    <n v="0"/>
    <m/>
    <m/>
    <m/>
    <m/>
    <n v="0.12781000000000001"/>
    <n v="0"/>
    <n v="0"/>
    <n v="0"/>
    <n v="0"/>
    <m/>
    <n v="0"/>
    <n v="0"/>
    <n v="0"/>
    <s v="NO"/>
    <n v="0"/>
    <m/>
    <m/>
    <m/>
    <m/>
    <n v="0"/>
    <m/>
    <m/>
    <n v="0"/>
    <n v="0"/>
    <n v="0"/>
    <n v="0"/>
    <n v="0"/>
    <m/>
    <m/>
    <m/>
    <m/>
    <m/>
    <m/>
    <m/>
    <m/>
    <m/>
    <m/>
    <n v="0"/>
    <n v="1"/>
    <x v="6"/>
    <x v="6"/>
  </r>
  <r>
    <s v="133-1022"/>
    <m/>
    <x v="0"/>
    <s v="2767 CRAN HWY"/>
    <n v="132"/>
    <s v="MANTER LESLIE F"/>
    <s v="MR30"/>
    <s v="RES ACLNUD  MDL-00"/>
    <s v="133//1022//"/>
    <n v="1.26065"/>
    <n v="0"/>
    <n v="0"/>
    <n v="0"/>
    <n v="0"/>
    <m/>
    <n v="0"/>
    <n v="0"/>
    <n v="0"/>
    <s v="YES"/>
    <n v="0"/>
    <s v="133-1022"/>
    <s v="Well,Septic"/>
    <s v="SEPTIC"/>
    <m/>
    <n v="0"/>
    <m/>
    <m/>
    <n v="0"/>
    <n v="0"/>
    <n v="0"/>
    <n v="0"/>
    <n v="0"/>
    <m/>
    <m/>
    <m/>
    <m/>
    <m/>
    <m/>
    <m/>
    <m/>
    <m/>
    <m/>
    <n v="1"/>
    <n v="1"/>
    <x v="6"/>
    <x v="6"/>
  </r>
  <r>
    <s v="LAND_NOPARC"/>
    <m/>
    <x v="0"/>
    <m/>
    <n v="0"/>
    <m/>
    <m/>
    <m/>
    <m/>
    <n v="5.6100000000000004E-3"/>
    <n v="0"/>
    <n v="0"/>
    <n v="0"/>
    <n v="0"/>
    <m/>
    <n v="0"/>
    <n v="0"/>
    <n v="0"/>
    <s v="NO"/>
    <n v="0"/>
    <m/>
    <m/>
    <m/>
    <m/>
    <n v="0"/>
    <m/>
    <m/>
    <n v="0"/>
    <n v="0"/>
    <n v="0"/>
    <n v="0"/>
    <n v="0"/>
    <m/>
    <m/>
    <m/>
    <m/>
    <m/>
    <m/>
    <m/>
    <m/>
    <m/>
    <m/>
    <n v="0"/>
    <n v="1"/>
    <x v="7"/>
    <x v="7"/>
  </r>
  <r>
    <s v="61-LC33"/>
    <m/>
    <x v="0"/>
    <s v="0 TOWER TER"/>
    <n v="132"/>
    <s v="GRAHAM ROBERT"/>
    <s v="MR30"/>
    <s v="RES ACLNUD  MDL-00"/>
    <s v="61//LC33//"/>
    <n v="2.4299999999999999E-2"/>
    <n v="0"/>
    <n v="0"/>
    <n v="0"/>
    <n v="0"/>
    <m/>
    <n v="0"/>
    <n v="0"/>
    <n v="0"/>
    <s v="YES"/>
    <n v="0"/>
    <s v="61-LC33"/>
    <s v="Public Water,Public Sewer"/>
    <s v="SEWER"/>
    <m/>
    <n v="0"/>
    <m/>
    <m/>
    <n v="0"/>
    <n v="0"/>
    <n v="0"/>
    <n v="0"/>
    <n v="0"/>
    <m/>
    <m/>
    <m/>
    <m/>
    <m/>
    <m/>
    <m/>
    <m/>
    <m/>
    <m/>
    <n v="1"/>
    <n v="1"/>
    <x v="4"/>
    <x v="4"/>
  </r>
  <r>
    <s v="61-1045"/>
    <m/>
    <x v="0"/>
    <s v="460 MAIN ST"/>
    <n v="101"/>
    <s v="TOBIN MICHAEL J II"/>
    <s v="MR30"/>
    <s v="ONE FAMILY"/>
    <s v="61//1045//"/>
    <n v="0.42193000000000003"/>
    <n v="0"/>
    <n v="0"/>
    <n v="1"/>
    <n v="1"/>
    <s v="SEWER"/>
    <n v="1"/>
    <n v="1"/>
    <n v="10700"/>
    <s v="YES"/>
    <n v="0"/>
    <s v="61-1045"/>
    <s v="All Public"/>
    <s v="SEWER"/>
    <s v="SEWER"/>
    <n v="10700"/>
    <m/>
    <m/>
    <n v="0"/>
    <n v="0"/>
    <n v="6"/>
    <n v="2631"/>
    <n v="1.75"/>
    <m/>
    <m/>
    <m/>
    <m/>
    <m/>
    <m/>
    <m/>
    <m/>
    <m/>
    <m/>
    <n v="1"/>
    <n v="1"/>
    <x v="6"/>
    <x v="6"/>
  </r>
  <r>
    <s v="133-1086"/>
    <m/>
    <x v="0"/>
    <s v="10 PLYMOUTH RD"/>
    <n v="101"/>
    <s v="ELICIER JOSE R"/>
    <s v="SC"/>
    <s v="ONE FAMILY"/>
    <s v="133//1086//"/>
    <n v="0.23945"/>
    <n v="1"/>
    <n v="1"/>
    <n v="1"/>
    <n v="1"/>
    <s v="SEPTIC"/>
    <n v="0"/>
    <n v="1"/>
    <n v="13000"/>
    <s v="YES"/>
    <n v="13000"/>
    <s v="133-1086"/>
    <s v="Public Water,Septic"/>
    <s v="SEPTIC"/>
    <s v="SEPTIC"/>
    <n v="13000"/>
    <m/>
    <m/>
    <n v="1"/>
    <n v="1"/>
    <n v="3"/>
    <n v="1381"/>
    <n v="1.5"/>
    <m/>
    <m/>
    <m/>
    <m/>
    <m/>
    <m/>
    <m/>
    <m/>
    <m/>
    <m/>
    <n v="1"/>
    <n v="1"/>
    <x v="6"/>
    <x v="6"/>
  </r>
  <r>
    <s v="133A-67"/>
    <m/>
    <x v="0"/>
    <s v="19 WREN TER"/>
    <n v="101"/>
    <s v="MAXIM RAYMOND"/>
    <s v="MR30"/>
    <s v="ONE FAMILY"/>
    <s v="133/A/67//"/>
    <n v="0.25653999999999999"/>
    <n v="1"/>
    <n v="1"/>
    <n v="1"/>
    <n v="1"/>
    <s v="SEPTIC"/>
    <n v="0"/>
    <n v="1"/>
    <n v="9200"/>
    <s v="YES"/>
    <n v="9200"/>
    <s v="133A-67"/>
    <s v="Public Water,Septic"/>
    <s v="SEPTIC"/>
    <s v="SEPTIC"/>
    <n v="9200"/>
    <m/>
    <m/>
    <n v="1"/>
    <n v="1"/>
    <n v="3"/>
    <n v="720"/>
    <n v="1"/>
    <m/>
    <m/>
    <m/>
    <m/>
    <m/>
    <m/>
    <m/>
    <m/>
    <m/>
    <m/>
    <n v="1"/>
    <n v="1"/>
    <x v="6"/>
    <x v="6"/>
  </r>
  <r>
    <s v="133-1021B"/>
    <m/>
    <x v="0"/>
    <s v="2759 CRAN HWY"/>
    <n v="903"/>
    <s v="TOWN OF WAREHAM"/>
    <s v="MR30"/>
    <s v="MUNICIPAL  MDL-00"/>
    <s v="133//1021/B/"/>
    <n v="0.97047000000000005"/>
    <n v="0"/>
    <n v="0"/>
    <n v="0"/>
    <n v="0"/>
    <m/>
    <n v="0"/>
    <n v="0"/>
    <n v="0"/>
    <s v="YES"/>
    <n v="0"/>
    <s v="133-1021B"/>
    <s v="Well,Septic"/>
    <s v="SEPTIC"/>
    <m/>
    <n v="0"/>
    <m/>
    <m/>
    <n v="0"/>
    <n v="0"/>
    <n v="0"/>
    <n v="0"/>
    <n v="0"/>
    <m/>
    <m/>
    <m/>
    <m/>
    <m/>
    <m/>
    <m/>
    <m/>
    <m/>
    <m/>
    <n v="1"/>
    <n v="1"/>
    <x v="6"/>
    <x v="6"/>
  </r>
  <r>
    <s v="UNK782"/>
    <s v="FEE"/>
    <x v="0"/>
    <s v="MEADOWLARK DR"/>
    <n v="0"/>
    <m/>
    <m/>
    <m/>
    <m/>
    <n v="0.22434000000000001"/>
    <n v="0"/>
    <n v="0"/>
    <n v="0"/>
    <n v="0"/>
    <m/>
    <n v="0"/>
    <n v="0"/>
    <n v="0"/>
    <s v="NO_W2"/>
    <n v="0"/>
    <m/>
    <m/>
    <m/>
    <m/>
    <n v="0"/>
    <m/>
    <m/>
    <n v="0"/>
    <n v="0"/>
    <n v="0"/>
    <n v="0"/>
    <n v="0"/>
    <s v="Not in new Assr DB, Makepe?, old info"/>
    <m/>
    <m/>
    <m/>
    <m/>
    <m/>
    <m/>
    <m/>
    <m/>
    <m/>
    <n v="1"/>
    <n v="1"/>
    <x v="6"/>
    <x v="6"/>
  </r>
  <r>
    <s v="129-1066"/>
    <m/>
    <x v="0"/>
    <s v="2826 CRAN HWY"/>
    <n v="924"/>
    <s v="COMMONWEALTH OF MASSACHUSETTS"/>
    <s v="SC"/>
    <s v="MASS X-WAY  MDL-00"/>
    <s v="129//1066//"/>
    <n v="0.51141000000000003"/>
    <n v="0"/>
    <n v="0"/>
    <n v="0"/>
    <n v="0"/>
    <m/>
    <n v="0"/>
    <n v="0"/>
    <n v="0"/>
    <s v="YES"/>
    <n v="0"/>
    <s v="129-1066"/>
    <m/>
    <m/>
    <m/>
    <n v="0"/>
    <m/>
    <m/>
    <n v="0"/>
    <n v="0"/>
    <n v="0"/>
    <n v="0"/>
    <n v="0"/>
    <m/>
    <m/>
    <m/>
    <m/>
    <m/>
    <m/>
    <m/>
    <m/>
    <m/>
    <m/>
    <n v="1"/>
    <n v="1"/>
    <x v="7"/>
    <x v="7"/>
  </r>
  <r>
    <s v="132B-26"/>
    <m/>
    <x v="0"/>
    <s v="0 CRAN HWY  OFF"/>
    <n v="132"/>
    <s v="HAYES CONSTANCE J"/>
    <s v="MR30"/>
    <s v="RES ACLNUD  MDL-00"/>
    <s v="132/B/26//"/>
    <n v="0.37594"/>
    <n v="0"/>
    <n v="0"/>
    <n v="0"/>
    <n v="0"/>
    <m/>
    <n v="0"/>
    <n v="0"/>
    <n v="0"/>
    <s v="YES"/>
    <n v="0"/>
    <s v="132B-26"/>
    <s v="Public Water,Septic"/>
    <s v="SEPTIC"/>
    <m/>
    <n v="0"/>
    <m/>
    <m/>
    <n v="0"/>
    <n v="0"/>
    <n v="0"/>
    <n v="0"/>
    <n v="0"/>
    <m/>
    <m/>
    <m/>
    <m/>
    <m/>
    <m/>
    <m/>
    <m/>
    <m/>
    <m/>
    <n v="1"/>
    <n v="1"/>
    <x v="6"/>
    <x v="6"/>
  </r>
  <r>
    <s v="83-BD6"/>
    <m/>
    <x v="0"/>
    <s v="HATHAWAY ST REAR"/>
    <n v="0"/>
    <s v="MONTEIRO JEANNETTE V"/>
    <m/>
    <m/>
    <m/>
    <n v="0.32721"/>
    <n v="0"/>
    <n v="0"/>
    <n v="0"/>
    <n v="0"/>
    <m/>
    <n v="0"/>
    <n v="0"/>
    <n v="0"/>
    <s v="YES"/>
    <n v="0"/>
    <s v="83-BD6"/>
    <m/>
    <m/>
    <m/>
    <n v="0"/>
    <m/>
    <m/>
    <n v="0"/>
    <n v="0"/>
    <n v="0"/>
    <n v="0"/>
    <n v="0"/>
    <m/>
    <m/>
    <m/>
    <m/>
    <m/>
    <m/>
    <m/>
    <m/>
    <m/>
    <m/>
    <n v="2"/>
    <n v="1"/>
    <x v="4"/>
    <x v="4"/>
  </r>
  <r>
    <s v="133A-112"/>
    <m/>
    <x v="0"/>
    <s v="18 MALLARD RD"/>
    <n v="903"/>
    <s v="TOWN OF WAREHAM"/>
    <s v="MR30"/>
    <s v="TAX POSS  MDL-00"/>
    <s v="133/A/112//"/>
    <n v="0.30610999999999999"/>
    <n v="0"/>
    <n v="0"/>
    <n v="0"/>
    <n v="0"/>
    <m/>
    <n v="0"/>
    <n v="0"/>
    <n v="0"/>
    <s v="YES"/>
    <n v="0"/>
    <s v="133A-112"/>
    <s v="Public Water,Septic"/>
    <s v="SEPTIC"/>
    <m/>
    <n v="0"/>
    <m/>
    <m/>
    <n v="0"/>
    <n v="0"/>
    <n v="0"/>
    <n v="0"/>
    <n v="0"/>
    <m/>
    <m/>
    <m/>
    <m/>
    <m/>
    <m/>
    <m/>
    <m/>
    <m/>
    <m/>
    <n v="1"/>
    <n v="1"/>
    <x v="6"/>
    <x v="6"/>
  </r>
  <r>
    <s v="61-1042"/>
    <m/>
    <x v="0"/>
    <s v="259 HIGH ST"/>
    <n v="104"/>
    <s v="HATCH SANDRA A"/>
    <s v="MR30"/>
    <s v="TWO FAMILY"/>
    <s v="61//1042//"/>
    <n v="0.11076"/>
    <n v="0"/>
    <n v="0"/>
    <n v="1"/>
    <n v="1"/>
    <s v="SEWER"/>
    <n v="1"/>
    <n v="1"/>
    <n v="12000"/>
    <s v="YES"/>
    <n v="0"/>
    <s v="61-1042"/>
    <s v="All Public"/>
    <s v="SEWER"/>
    <s v="SEWER"/>
    <n v="12000"/>
    <m/>
    <m/>
    <n v="0"/>
    <n v="0"/>
    <n v="4"/>
    <n v="2080"/>
    <n v="2"/>
    <m/>
    <m/>
    <m/>
    <m/>
    <m/>
    <m/>
    <m/>
    <m/>
    <m/>
    <m/>
    <n v="1"/>
    <n v="1"/>
    <x v="6"/>
    <x v="6"/>
  </r>
  <r>
    <s v="LAND_NOPARC"/>
    <m/>
    <x v="0"/>
    <m/>
    <n v="0"/>
    <m/>
    <m/>
    <m/>
    <m/>
    <n v="6.9899999999999997E-3"/>
    <n v="0"/>
    <n v="0"/>
    <n v="0"/>
    <n v="0"/>
    <m/>
    <n v="0"/>
    <n v="0"/>
    <n v="0"/>
    <s v="NO"/>
    <n v="0"/>
    <m/>
    <m/>
    <m/>
    <m/>
    <n v="0"/>
    <m/>
    <m/>
    <n v="0"/>
    <n v="0"/>
    <n v="0"/>
    <n v="0"/>
    <n v="0"/>
    <m/>
    <m/>
    <m/>
    <m/>
    <m/>
    <m/>
    <m/>
    <m/>
    <m/>
    <m/>
    <n v="0"/>
    <n v="1"/>
    <x v="6"/>
    <x v="6"/>
  </r>
  <r>
    <s v="129A-3-3"/>
    <m/>
    <x v="0"/>
    <s v="22 AMES ISLAND RD"/>
    <n v="101"/>
    <s v="RILEY VIRGINIA A"/>
    <s v="R130"/>
    <s v="ONE FAMILY"/>
    <s v="129/A3/3//"/>
    <n v="0.11700000000000001"/>
    <n v="1"/>
    <n v="1"/>
    <n v="1"/>
    <n v="1"/>
    <s v="SEPTIC"/>
    <n v="0"/>
    <n v="1"/>
    <n v="5100"/>
    <s v="YES"/>
    <n v="5100"/>
    <s v="129A-3-3"/>
    <s v="Well,Septic"/>
    <s v="SEPTIC"/>
    <s v="SEPTIC"/>
    <n v="5100"/>
    <m/>
    <m/>
    <n v="1"/>
    <n v="1"/>
    <n v="2"/>
    <n v="1044"/>
    <n v="1"/>
    <m/>
    <m/>
    <m/>
    <m/>
    <m/>
    <m/>
    <m/>
    <m/>
    <m/>
    <m/>
    <n v="1"/>
    <n v="1"/>
    <x v="7"/>
    <x v="7"/>
  </r>
  <r>
    <s v="132-1050F"/>
    <m/>
    <x v="0"/>
    <s v="29 MAYFLOWER RIDGE DR"/>
    <n v="101"/>
    <s v="SKELLY PETER J"/>
    <s v="MR30"/>
    <s v="ONE FAMILY"/>
    <s v="132//1050/F/"/>
    <n v="1.1426499999999999"/>
    <n v="1"/>
    <n v="1"/>
    <n v="1"/>
    <n v="1"/>
    <s v="SEPTIC"/>
    <n v="0"/>
    <n v="1"/>
    <n v="17500"/>
    <s v="YES"/>
    <n v="17500"/>
    <s v="132-1050F"/>
    <s v="Public Water,Septic"/>
    <s v="SEPTIC"/>
    <s v="SEPTIC"/>
    <n v="17500"/>
    <m/>
    <m/>
    <n v="1"/>
    <n v="1"/>
    <n v="3"/>
    <n v="1778"/>
    <n v="1.75"/>
    <m/>
    <m/>
    <m/>
    <m/>
    <m/>
    <m/>
    <m/>
    <m/>
    <m/>
    <m/>
    <n v="1"/>
    <n v="1"/>
    <x v="6"/>
    <x v="6"/>
  </r>
  <r>
    <s v="132-1059A"/>
    <m/>
    <x v="0"/>
    <s v="114 MAYFLOWER RIDGE DR"/>
    <n v="101"/>
    <s v="STRAWN THOMAS E"/>
    <s v="MR30"/>
    <s v="ONE FAMILY"/>
    <s v="132//1059/A/"/>
    <n v="0.69684000000000001"/>
    <n v="1"/>
    <n v="1"/>
    <n v="1"/>
    <n v="1"/>
    <s v="SEPTIC"/>
    <n v="0"/>
    <n v="1"/>
    <n v="25100"/>
    <s v="YES"/>
    <n v="25100"/>
    <s v="132-1059A"/>
    <s v="Public Water,Septic"/>
    <s v="SEPTIC"/>
    <s v="SEPTIC"/>
    <n v="25100"/>
    <m/>
    <m/>
    <n v="1"/>
    <n v="1"/>
    <n v="4"/>
    <n v="2912"/>
    <n v="2"/>
    <m/>
    <m/>
    <m/>
    <m/>
    <m/>
    <m/>
    <m/>
    <m/>
    <m/>
    <m/>
    <n v="1"/>
    <n v="1"/>
    <x v="6"/>
    <x v="6"/>
  </r>
  <r>
    <s v="LAND_NOPARC"/>
    <m/>
    <x v="0"/>
    <m/>
    <n v="0"/>
    <m/>
    <m/>
    <m/>
    <m/>
    <n v="4.2000000000000002E-4"/>
    <n v="0"/>
    <n v="0"/>
    <n v="0"/>
    <n v="0"/>
    <m/>
    <n v="0"/>
    <n v="0"/>
    <n v="0"/>
    <s v="NO"/>
    <n v="0"/>
    <m/>
    <m/>
    <m/>
    <m/>
    <n v="0"/>
    <m/>
    <m/>
    <n v="0"/>
    <n v="0"/>
    <n v="0"/>
    <n v="0"/>
    <n v="0"/>
    <m/>
    <m/>
    <m/>
    <m/>
    <m/>
    <m/>
    <m/>
    <m/>
    <m/>
    <m/>
    <n v="0"/>
    <n v="1"/>
    <x v="6"/>
    <x v="6"/>
  </r>
  <r>
    <s v="129-1083"/>
    <m/>
    <x v="0"/>
    <s v="26 OLD GLEN CHARLIE RD"/>
    <n v="131"/>
    <s v="BENNETT MARCUS G"/>
    <s v="MR30"/>
    <s v="RES ACLNPO  MDL-00"/>
    <s v="129//1083//"/>
    <n v="0.25155"/>
    <n v="0"/>
    <n v="0"/>
    <n v="0"/>
    <n v="0"/>
    <m/>
    <n v="0"/>
    <n v="0"/>
    <n v="0"/>
    <s v="YES"/>
    <n v="0"/>
    <s v="129-1083"/>
    <m/>
    <m/>
    <m/>
    <n v="0"/>
    <m/>
    <m/>
    <n v="0"/>
    <n v="0"/>
    <n v="0"/>
    <n v="0"/>
    <n v="0"/>
    <m/>
    <m/>
    <m/>
    <m/>
    <m/>
    <m/>
    <m/>
    <m/>
    <m/>
    <m/>
    <n v="1"/>
    <n v="1"/>
    <x v="7"/>
    <x v="7"/>
  </r>
  <r>
    <s v="129-1108"/>
    <m/>
    <x v="0"/>
    <s v="33 OLD GLEN CHARLIE RD"/>
    <n v="924"/>
    <s v="COMMONWEALTH OF MASSACHUSETTS"/>
    <s v="MR30"/>
    <s v="MASS X-WAY  MDL-00"/>
    <s v="129//1108//"/>
    <n v="0.17842"/>
    <n v="0"/>
    <n v="0"/>
    <n v="0"/>
    <n v="0"/>
    <m/>
    <n v="0"/>
    <n v="0"/>
    <n v="0"/>
    <s v="YES"/>
    <n v="0"/>
    <s v="129-1108"/>
    <m/>
    <m/>
    <m/>
    <n v="0"/>
    <m/>
    <m/>
    <n v="0"/>
    <n v="0"/>
    <n v="0"/>
    <n v="0"/>
    <n v="0"/>
    <m/>
    <m/>
    <m/>
    <m/>
    <m/>
    <m/>
    <m/>
    <m/>
    <m/>
    <m/>
    <n v="1"/>
    <n v="1"/>
    <x v="7"/>
    <x v="7"/>
  </r>
  <r>
    <s v="LAND_NOPARC"/>
    <m/>
    <x v="0"/>
    <m/>
    <n v="0"/>
    <m/>
    <m/>
    <m/>
    <m/>
    <n v="3.2200000000000002E-3"/>
    <n v="0"/>
    <n v="0"/>
    <n v="0"/>
    <n v="0"/>
    <m/>
    <n v="0"/>
    <n v="0"/>
    <n v="0"/>
    <s v="NO"/>
    <n v="0"/>
    <m/>
    <m/>
    <m/>
    <m/>
    <n v="0"/>
    <m/>
    <m/>
    <n v="0"/>
    <n v="0"/>
    <n v="0"/>
    <n v="0"/>
    <n v="0"/>
    <m/>
    <m/>
    <m/>
    <m/>
    <m/>
    <m/>
    <m/>
    <m/>
    <m/>
    <m/>
    <n v="0"/>
    <n v="1"/>
    <x v="6"/>
    <x v="6"/>
  </r>
  <r>
    <s v="133A-66"/>
    <m/>
    <x v="0"/>
    <s v="21 WREN TER"/>
    <n v="101"/>
    <s v="BEAULIEU AGNES A"/>
    <s v="MR30"/>
    <s v="ONE FAMILY"/>
    <s v="133/A/66//"/>
    <n v="0.24959999999999999"/>
    <n v="1"/>
    <n v="1"/>
    <n v="1"/>
    <n v="1"/>
    <s v="SEPTIC"/>
    <n v="0"/>
    <n v="1"/>
    <n v="1000"/>
    <s v="YES"/>
    <n v="1000"/>
    <s v="133A-66"/>
    <s v="Public Water,Septic"/>
    <s v="SEPTIC"/>
    <s v="SEPTIC"/>
    <n v="1000"/>
    <m/>
    <m/>
    <n v="1"/>
    <n v="1"/>
    <n v="2"/>
    <n v="1000"/>
    <n v="1"/>
    <m/>
    <m/>
    <m/>
    <m/>
    <m/>
    <m/>
    <m/>
    <m/>
    <m/>
    <m/>
    <n v="1"/>
    <n v="1"/>
    <x v="6"/>
    <x v="6"/>
  </r>
  <r>
    <s v="133-1021A"/>
    <m/>
    <x v="0"/>
    <s v="2759 CRAN HWY"/>
    <n v="903"/>
    <s v="TOWN OF WAREHAM"/>
    <s v="MR30"/>
    <s v="MUNICIPAL  MDL-00"/>
    <s v="133//1021/A/"/>
    <n v="1.26309"/>
    <n v="0"/>
    <n v="0"/>
    <n v="0"/>
    <n v="0"/>
    <m/>
    <n v="0"/>
    <n v="0"/>
    <n v="0"/>
    <s v="YES"/>
    <n v="0"/>
    <s v="133-1021A"/>
    <s v="Well,Septic"/>
    <s v="SEPTIC"/>
    <m/>
    <n v="0"/>
    <m/>
    <m/>
    <n v="0"/>
    <n v="0"/>
    <n v="0"/>
    <n v="0"/>
    <n v="0"/>
    <m/>
    <m/>
    <m/>
    <m/>
    <m/>
    <m/>
    <m/>
    <m/>
    <m/>
    <m/>
    <n v="1"/>
    <n v="1"/>
    <x v="6"/>
    <x v="6"/>
  </r>
  <r>
    <s v="129A-3-14"/>
    <m/>
    <x v="0"/>
    <s v="19 AMES ISLAND RD"/>
    <n v="101"/>
    <s v="KARLING ROBERT A"/>
    <s v="R130"/>
    <s v="ONE FAMILY"/>
    <s v="129/A3/14//"/>
    <n v="0.24840000000000001"/>
    <n v="1"/>
    <n v="1"/>
    <n v="1"/>
    <n v="1"/>
    <s v="SEPTIC"/>
    <n v="0"/>
    <n v="0"/>
    <n v="0"/>
    <s v="NO_W1"/>
    <n v="0"/>
    <s v="129A-3-14"/>
    <s v="Well,Septic"/>
    <s v="SEPTIC"/>
    <s v="SEPTIC"/>
    <n v="0"/>
    <m/>
    <m/>
    <n v="1"/>
    <n v="1"/>
    <n v="1"/>
    <n v="760"/>
    <n v="1"/>
    <m/>
    <m/>
    <m/>
    <m/>
    <m/>
    <m/>
    <m/>
    <m/>
    <m/>
    <m/>
    <n v="4"/>
    <n v="1"/>
    <x v="7"/>
    <x v="7"/>
  </r>
  <r>
    <s v="133A-D"/>
    <m/>
    <x v="0"/>
    <s v="0 WHIPPOORWILL WAY"/>
    <n v="903"/>
    <s v="TOWN OF WAREHAM"/>
    <s v="MR30"/>
    <s v="MUNICIPAL  MDL-00"/>
    <s v="133/A//D/"/>
    <n v="10.71184"/>
    <n v="0"/>
    <n v="0"/>
    <n v="0"/>
    <n v="0"/>
    <m/>
    <n v="0"/>
    <n v="0"/>
    <n v="0"/>
    <s v="YES"/>
    <n v="0"/>
    <s v="133A-D"/>
    <s v="Public Water,Septic"/>
    <s v="SEPTIC"/>
    <m/>
    <n v="0"/>
    <s v="fee simple"/>
    <s v="YES"/>
    <n v="0"/>
    <n v="0"/>
    <n v="0"/>
    <n v="0"/>
    <n v="0"/>
    <m/>
    <m/>
    <m/>
    <m/>
    <m/>
    <m/>
    <m/>
    <m/>
    <m/>
    <m/>
    <n v="1"/>
    <n v="1"/>
    <x v="6"/>
    <x v="6"/>
  </r>
  <r>
    <s v="133-1051"/>
    <m/>
    <x v="0"/>
    <s v="6 STEEP BANK RD"/>
    <n v="101"/>
    <s v="CARDOZA ROBERT F"/>
    <s v="MR30"/>
    <s v="ONE FAMILY"/>
    <s v="133//1051//"/>
    <n v="0.52176"/>
    <n v="1"/>
    <n v="1"/>
    <n v="1"/>
    <n v="1"/>
    <s v="SEPTIC"/>
    <n v="0"/>
    <n v="1"/>
    <n v="7900"/>
    <s v="YES"/>
    <n v="7900"/>
    <s v="133-1051"/>
    <s v="Public Water,Septic"/>
    <s v="SEPTIC"/>
    <s v="SEPTIC"/>
    <n v="7900"/>
    <m/>
    <m/>
    <n v="1"/>
    <n v="1"/>
    <n v="3"/>
    <n v="1029"/>
    <n v="1.5"/>
    <m/>
    <m/>
    <m/>
    <m/>
    <m/>
    <m/>
    <m/>
    <m/>
    <m/>
    <m/>
    <n v="3"/>
    <n v="1"/>
    <x v="6"/>
    <x v="6"/>
  </r>
  <r>
    <s v="133-1074"/>
    <m/>
    <x v="0"/>
    <s v="5 SANTOS DR"/>
    <n v="101"/>
    <s v="LACOURSE JESSICA A"/>
    <s v="SC"/>
    <s v="ONE FAMILY"/>
    <s v="133//1074//"/>
    <n v="0.54161000000000004"/>
    <n v="1"/>
    <n v="1"/>
    <n v="1"/>
    <n v="1"/>
    <s v="SEPTIC"/>
    <n v="0"/>
    <n v="1"/>
    <n v="10700"/>
    <s v="YES"/>
    <n v="10700"/>
    <s v="133-1074"/>
    <s v="Public Water,Septic"/>
    <s v="SEPTIC"/>
    <s v="SEPTIC"/>
    <n v="10700"/>
    <m/>
    <m/>
    <n v="1"/>
    <n v="1"/>
    <n v="3"/>
    <n v="1348"/>
    <n v="1"/>
    <m/>
    <m/>
    <m/>
    <m/>
    <m/>
    <m/>
    <m/>
    <m/>
    <m/>
    <m/>
    <n v="1"/>
    <n v="1"/>
    <x v="6"/>
    <x v="6"/>
  </r>
  <r>
    <s v="133-1084"/>
    <m/>
    <x v="0"/>
    <s v="4 SANTOS DR"/>
    <n v="132"/>
    <s v="GRACA EDWARD D"/>
    <s v="SC"/>
    <s v="RES ACLNUD  MDL-00"/>
    <s v="133//1084//"/>
    <n v="0.21918000000000001"/>
    <n v="0"/>
    <n v="0"/>
    <n v="0"/>
    <n v="0"/>
    <m/>
    <n v="0"/>
    <n v="0"/>
    <n v="0"/>
    <s v="YES"/>
    <n v="0"/>
    <s v="133-1084"/>
    <s v="Public Water,Septic"/>
    <s v="SEPTIC"/>
    <m/>
    <n v="0"/>
    <m/>
    <m/>
    <n v="0"/>
    <n v="0"/>
    <n v="0"/>
    <n v="0"/>
    <n v="0"/>
    <m/>
    <m/>
    <m/>
    <m/>
    <m/>
    <m/>
    <m/>
    <m/>
    <m/>
    <m/>
    <n v="1"/>
    <n v="1"/>
    <x v="6"/>
    <x v="6"/>
  </r>
  <r>
    <s v="61-1171"/>
    <m/>
    <x v="0"/>
    <s v="0 TOWER TER OFF"/>
    <n v="132"/>
    <s v="GRAHAM ROBERT"/>
    <s v="MR30"/>
    <s v="RES ACLNUD  MDL-00"/>
    <s v="61//1171//"/>
    <n v="0.19750999999999999"/>
    <n v="0"/>
    <n v="0"/>
    <n v="0"/>
    <n v="0"/>
    <m/>
    <n v="0"/>
    <n v="0"/>
    <n v="0"/>
    <s v="YES"/>
    <n v="0"/>
    <s v="61-1171"/>
    <s v="Public Water,Public Sewer"/>
    <s v="SEWER"/>
    <m/>
    <n v="0"/>
    <s v="fee simple"/>
    <s v="YES"/>
    <n v="0"/>
    <n v="0"/>
    <n v="0"/>
    <n v="0"/>
    <n v="0"/>
    <m/>
    <m/>
    <m/>
    <m/>
    <m/>
    <m/>
    <m/>
    <m/>
    <m/>
    <m/>
    <n v="0"/>
    <n v="1"/>
    <x v="4"/>
    <x v="4"/>
  </r>
  <r>
    <s v="133A-79"/>
    <m/>
    <x v="0"/>
    <s v="33 MEADOWLARK DR"/>
    <n v="101"/>
    <s v="FRANKLIN GARY A"/>
    <s v="MR30"/>
    <s v="ONE FAMILY"/>
    <s v="133/A/79//"/>
    <n v="0.23429"/>
    <n v="1"/>
    <n v="1"/>
    <n v="1"/>
    <n v="1"/>
    <s v="SEPTIC"/>
    <n v="0"/>
    <n v="1"/>
    <n v="16600"/>
    <s v="YES"/>
    <n v="16600"/>
    <s v="133A-79"/>
    <s v="Public Water,Septic"/>
    <s v="SEPTIC"/>
    <s v="SEPTIC"/>
    <n v="16600"/>
    <m/>
    <m/>
    <n v="1"/>
    <n v="1"/>
    <n v="3"/>
    <n v="1424"/>
    <n v="1"/>
    <m/>
    <m/>
    <m/>
    <m/>
    <m/>
    <m/>
    <m/>
    <m/>
    <m/>
    <m/>
    <n v="1"/>
    <n v="1"/>
    <x v="6"/>
    <x v="6"/>
  </r>
  <r>
    <s v="132B-20"/>
    <m/>
    <x v="0"/>
    <s v="0 CRAN HWY  OFF"/>
    <n v="132"/>
    <s v="JOSEPH HERBERT J JR ET ALS"/>
    <s v="MR30"/>
    <s v="RES ACLNUD  MDL-00"/>
    <s v="132/B/20//"/>
    <n v="0.22639999999999999"/>
    <n v="0"/>
    <n v="0"/>
    <n v="0"/>
    <n v="0"/>
    <m/>
    <n v="0"/>
    <n v="0"/>
    <n v="0"/>
    <s v="YES"/>
    <n v="0"/>
    <s v="132B-20"/>
    <s v="Public Water,Septic"/>
    <s v="SEPTIC"/>
    <m/>
    <n v="0"/>
    <m/>
    <m/>
    <n v="0"/>
    <n v="0"/>
    <n v="0"/>
    <n v="0"/>
    <n v="0"/>
    <m/>
    <m/>
    <m/>
    <m/>
    <m/>
    <m/>
    <m/>
    <m/>
    <m/>
    <m/>
    <n v="1"/>
    <n v="1"/>
    <x v="6"/>
    <x v="6"/>
  </r>
  <r>
    <s v="61-LC16"/>
    <m/>
    <x v="0"/>
    <s v="0 TOWER TER"/>
    <n v="132"/>
    <s v="GRAHAM ROBERT"/>
    <s v="MR30"/>
    <s v="RES ACLNUD  MDL-00"/>
    <s v="61//LC16//"/>
    <n v="1.7649999999999999E-2"/>
    <n v="0"/>
    <n v="0"/>
    <n v="0"/>
    <n v="0"/>
    <m/>
    <n v="0"/>
    <n v="0"/>
    <n v="0"/>
    <s v="YES"/>
    <n v="0"/>
    <s v="61-LC16"/>
    <s v="Public Water,Public Sewer"/>
    <s v="SEWER"/>
    <m/>
    <n v="0"/>
    <m/>
    <m/>
    <n v="0"/>
    <n v="0"/>
    <n v="0"/>
    <n v="0"/>
    <n v="0"/>
    <m/>
    <m/>
    <m/>
    <m/>
    <m/>
    <m/>
    <m/>
    <m/>
    <m/>
    <m/>
    <n v="0"/>
    <n v="1"/>
    <x v="4"/>
    <x v="4"/>
  </r>
  <r>
    <s v="133-1021C"/>
    <m/>
    <x v="0"/>
    <s v="2757 CRAN HWY"/>
    <n v="132"/>
    <s v="CHAMPION BUILDERS INC"/>
    <s v="MR30"/>
    <s v="RES ACLNUD  MDL-00"/>
    <s v="133//1021/C/"/>
    <n v="0.82050000000000001"/>
    <n v="0"/>
    <n v="0"/>
    <n v="0"/>
    <n v="0"/>
    <m/>
    <n v="0"/>
    <n v="0"/>
    <n v="0"/>
    <s v="YES"/>
    <n v="0"/>
    <s v="133-1021C"/>
    <s v="Well,Septic"/>
    <s v="SEPTIC"/>
    <m/>
    <n v="0"/>
    <m/>
    <m/>
    <n v="0"/>
    <n v="0"/>
    <n v="0"/>
    <n v="0"/>
    <n v="0"/>
    <m/>
    <m/>
    <m/>
    <m/>
    <m/>
    <m/>
    <m/>
    <m/>
    <m/>
    <m/>
    <n v="1"/>
    <n v="1"/>
    <x v="6"/>
    <x v="6"/>
  </r>
  <r>
    <s v="132B-32"/>
    <m/>
    <x v="0"/>
    <s v="0 CRAN HWY  OFF"/>
    <n v="132"/>
    <s v="HAYES CONSTANCE J"/>
    <s v="MR30"/>
    <s v="RES ACLNUD  MDL-00"/>
    <s v="132/B/32//"/>
    <n v="0.44941999999999999"/>
    <n v="0"/>
    <n v="0"/>
    <n v="0"/>
    <n v="0"/>
    <m/>
    <n v="0"/>
    <n v="0"/>
    <n v="0"/>
    <s v="YES"/>
    <n v="0"/>
    <s v="132B-32"/>
    <s v="Public Water,Septic"/>
    <s v="SEPTIC"/>
    <m/>
    <n v="0"/>
    <m/>
    <m/>
    <n v="0"/>
    <n v="0"/>
    <n v="0"/>
    <n v="0"/>
    <n v="0"/>
    <m/>
    <m/>
    <m/>
    <m/>
    <m/>
    <m/>
    <m/>
    <m/>
    <m/>
    <m/>
    <n v="1"/>
    <n v="1"/>
    <x v="6"/>
    <x v="6"/>
  </r>
  <r>
    <s v="61-1043"/>
    <m/>
    <x v="0"/>
    <s v="462 MAIN ST"/>
    <n v="906"/>
    <s v="WESLEY UNITED METHODIST CHURCH"/>
    <s v="MR30"/>
    <s v="CHURCH ETC  MDL-96"/>
    <s v="61//1043//"/>
    <n v="0.52532999999999996"/>
    <n v="0"/>
    <n v="0"/>
    <n v="1"/>
    <n v="1"/>
    <s v="SEWER"/>
    <n v="1"/>
    <n v="1"/>
    <n v="1400"/>
    <s v="YES"/>
    <n v="0"/>
    <s v="61-1043"/>
    <s v="All Public"/>
    <s v="SEWER"/>
    <s v="SEWER"/>
    <n v="1400"/>
    <m/>
    <m/>
    <n v="0"/>
    <n v="0"/>
    <n v="0"/>
    <n v="6378"/>
    <n v="1"/>
    <m/>
    <m/>
    <m/>
    <m/>
    <m/>
    <m/>
    <m/>
    <m/>
    <m/>
    <m/>
    <n v="2"/>
    <n v="1"/>
    <x v="6"/>
    <x v="6"/>
  </r>
  <r>
    <s v="61-LC11"/>
    <m/>
    <x v="0"/>
    <s v="3 TOWER TER"/>
    <n v="101"/>
    <s v="DECAS DEAN J"/>
    <s v="MR30"/>
    <s v="ONE FAMILY"/>
    <s v="61//LC11//"/>
    <n v="0.34183000000000002"/>
    <n v="0"/>
    <n v="0"/>
    <n v="1"/>
    <n v="1"/>
    <s v="SEWER"/>
    <n v="1"/>
    <n v="1"/>
    <n v="16100"/>
    <s v="YES"/>
    <n v="0"/>
    <s v="61-LC11"/>
    <s v="Public Water,Public Sewer"/>
    <s v="SEWER"/>
    <s v="SEWER"/>
    <n v="16100"/>
    <m/>
    <m/>
    <n v="0"/>
    <n v="0"/>
    <n v="3"/>
    <n v="1656"/>
    <n v="2"/>
    <m/>
    <m/>
    <m/>
    <m/>
    <m/>
    <m/>
    <m/>
    <m/>
    <m/>
    <m/>
    <n v="0"/>
    <n v="1"/>
    <x v="6"/>
    <x v="6"/>
  </r>
  <r>
    <s v="LAND_NOPARC"/>
    <m/>
    <x v="0"/>
    <m/>
    <n v="0"/>
    <m/>
    <m/>
    <m/>
    <m/>
    <n v="1.9800000000000002E-2"/>
    <n v="0"/>
    <n v="0"/>
    <n v="0"/>
    <n v="0"/>
    <m/>
    <n v="0"/>
    <n v="0"/>
    <n v="0"/>
    <s v="NO"/>
    <n v="0"/>
    <m/>
    <m/>
    <m/>
    <m/>
    <n v="0"/>
    <m/>
    <m/>
    <n v="0"/>
    <n v="0"/>
    <n v="0"/>
    <n v="0"/>
    <n v="0"/>
    <m/>
    <m/>
    <m/>
    <m/>
    <m/>
    <m/>
    <m/>
    <m/>
    <m/>
    <m/>
    <n v="0"/>
    <n v="1"/>
    <x v="6"/>
    <x v="6"/>
  </r>
  <r>
    <s v="129A-3-2"/>
    <m/>
    <x v="0"/>
    <s v="20 AMES ISLAND RD"/>
    <n v="101"/>
    <s v="PAPARELLA VICTOR"/>
    <s v="R130"/>
    <s v="ONE FAMILY"/>
    <s v="129/A3/2//"/>
    <n v="9.6839999999999996E-2"/>
    <n v="1"/>
    <n v="1"/>
    <n v="1"/>
    <n v="1"/>
    <s v="SEPTIC"/>
    <n v="0"/>
    <n v="1"/>
    <n v="2200"/>
    <s v="YES"/>
    <n v="2200"/>
    <s v="129A-3-2"/>
    <s v="Well,Septic"/>
    <s v="SEPTIC"/>
    <s v="SEPTIC"/>
    <n v="2200"/>
    <m/>
    <m/>
    <n v="1"/>
    <n v="1"/>
    <n v="2"/>
    <n v="910"/>
    <n v="1"/>
    <m/>
    <m/>
    <m/>
    <m/>
    <m/>
    <m/>
    <m/>
    <m/>
    <m/>
    <m/>
    <n v="1"/>
    <n v="1"/>
    <x v="7"/>
    <x v="7"/>
  </r>
  <r>
    <s v="132B-27"/>
    <m/>
    <x v="0"/>
    <s v="0 CRAN HWY  OFF"/>
    <n v="132"/>
    <s v="ZION STEVEN"/>
    <s v="MR30"/>
    <s v="RES ACLNUD  MDL-00"/>
    <s v="132/B/27//"/>
    <n v="0.30936000000000002"/>
    <n v="0"/>
    <n v="0"/>
    <n v="0"/>
    <n v="0"/>
    <m/>
    <n v="0"/>
    <n v="0"/>
    <n v="0"/>
    <s v="YES"/>
    <n v="0"/>
    <s v="132B-27"/>
    <s v="Public Water,Septic"/>
    <s v="SEPTIC"/>
    <m/>
    <n v="0"/>
    <m/>
    <m/>
    <n v="0"/>
    <n v="0"/>
    <n v="0"/>
    <n v="0"/>
    <n v="0"/>
    <m/>
    <m/>
    <m/>
    <m/>
    <m/>
    <m/>
    <m/>
    <m/>
    <m/>
    <m/>
    <n v="1"/>
    <n v="1"/>
    <x v="6"/>
    <x v="6"/>
  </r>
  <r>
    <s v="61-1175"/>
    <m/>
    <x v="0"/>
    <s v="15 GIBBS AVE"/>
    <n v="903"/>
    <s v="TOWN OF WAREHAM"/>
    <s v="MR30"/>
    <s v="MUNICIPAL  MDL-94"/>
    <s v="61//1175//"/>
    <n v="1.96024"/>
    <n v="0"/>
    <n v="0"/>
    <n v="1"/>
    <n v="1"/>
    <s v="SEWER"/>
    <n v="1"/>
    <n v="1"/>
    <n v="2500"/>
    <s v="YES"/>
    <n v="0"/>
    <s v="61-1175"/>
    <s v="All Public"/>
    <s v="SEWER"/>
    <s v="SEWER"/>
    <n v="2500"/>
    <m/>
    <m/>
    <n v="0"/>
    <n v="0"/>
    <n v="0"/>
    <n v="3950"/>
    <n v="1.5"/>
    <m/>
    <m/>
    <m/>
    <m/>
    <m/>
    <m/>
    <m/>
    <m/>
    <m/>
    <m/>
    <n v="1"/>
    <n v="1"/>
    <x v="6"/>
    <x v="6"/>
  </r>
  <r>
    <s v="132-1062A"/>
    <m/>
    <x v="0"/>
    <s v="117 MAYFLOWER RIDGE DR"/>
    <n v="101"/>
    <s v="MACKAY JULIA A"/>
    <s v="MR30"/>
    <s v="ONE FAMILY"/>
    <s v="132//1062/A/"/>
    <n v="11.921889999999999"/>
    <n v="1"/>
    <n v="1"/>
    <n v="1"/>
    <n v="1"/>
    <s v="SEPTIC"/>
    <n v="0"/>
    <n v="1"/>
    <n v="8100"/>
    <s v="YES"/>
    <n v="8100"/>
    <s v="132-1062A"/>
    <s v="Public Water,Septic"/>
    <s v="SEPTIC"/>
    <s v="SEPTIC"/>
    <n v="8100"/>
    <m/>
    <m/>
    <n v="1"/>
    <n v="1"/>
    <n v="3"/>
    <n v="1712"/>
    <n v="2"/>
    <m/>
    <m/>
    <m/>
    <m/>
    <m/>
    <m/>
    <m/>
    <m/>
    <m/>
    <m/>
    <n v="1"/>
    <n v="1"/>
    <x v="6"/>
    <x v="6"/>
  </r>
  <r>
    <s v="UNK774"/>
    <s v="FEE"/>
    <x v="0"/>
    <s v="MALLARD RD"/>
    <n v="0"/>
    <m/>
    <m/>
    <m/>
    <m/>
    <n v="0.24584"/>
    <n v="0"/>
    <n v="0"/>
    <n v="0"/>
    <n v="0"/>
    <m/>
    <n v="0"/>
    <n v="0"/>
    <n v="0"/>
    <s v="NO_W2"/>
    <n v="0"/>
    <m/>
    <m/>
    <m/>
    <m/>
    <n v="0"/>
    <m/>
    <m/>
    <n v="0"/>
    <n v="0"/>
    <n v="0"/>
    <n v="0"/>
    <n v="0"/>
    <s v="Not in new Assr DB, Makepe?, old info"/>
    <m/>
    <m/>
    <m/>
    <m/>
    <m/>
    <m/>
    <m/>
    <m/>
    <m/>
    <n v="1"/>
    <n v="1"/>
    <x v="6"/>
    <x v="6"/>
  </r>
  <r>
    <s v="LAND_NOPARC"/>
    <m/>
    <x v="0"/>
    <m/>
    <n v="0"/>
    <m/>
    <m/>
    <m/>
    <m/>
    <n v="7.5100000000000002E-3"/>
    <n v="0"/>
    <n v="0"/>
    <n v="0"/>
    <n v="0"/>
    <m/>
    <n v="0"/>
    <n v="0"/>
    <n v="0"/>
    <s v="NO"/>
    <n v="0"/>
    <m/>
    <m/>
    <m/>
    <m/>
    <n v="0"/>
    <m/>
    <m/>
    <n v="0"/>
    <n v="0"/>
    <n v="0"/>
    <n v="0"/>
    <n v="0"/>
    <m/>
    <m/>
    <m/>
    <m/>
    <m/>
    <m/>
    <m/>
    <m/>
    <m/>
    <m/>
    <n v="0"/>
    <n v="1"/>
    <x v="6"/>
    <x v="6"/>
  </r>
  <r>
    <s v="61-3"/>
    <m/>
    <x v="0"/>
    <s v="6 TOWER TER"/>
    <n v="101"/>
    <s v="LAINE SHIRLEY C"/>
    <s v="MR30"/>
    <s v="ONE FAMILY"/>
    <s v="61//3//"/>
    <n v="0.24757999999999999"/>
    <n v="0"/>
    <n v="0"/>
    <n v="1"/>
    <n v="1"/>
    <s v="SEWER"/>
    <n v="1"/>
    <n v="1"/>
    <n v="9000"/>
    <s v="YES"/>
    <n v="0"/>
    <s v="61-3"/>
    <s v="Public Water,Public Sewer"/>
    <s v="SEWER"/>
    <s v="SEWER"/>
    <n v="9000"/>
    <m/>
    <m/>
    <n v="0"/>
    <n v="0"/>
    <n v="3"/>
    <n v="1266"/>
    <n v="1"/>
    <m/>
    <m/>
    <m/>
    <m/>
    <m/>
    <m/>
    <m/>
    <m/>
    <m/>
    <m/>
    <n v="1"/>
    <n v="1"/>
    <x v="6"/>
    <x v="6"/>
  </r>
  <r>
    <s v="61-1018"/>
    <m/>
    <x v="0"/>
    <s v="473 MAIN ST"/>
    <n v="130"/>
    <s v="DECAS CHRIST N TRUSTEE OF"/>
    <s v="MR30"/>
    <s v="PRI RES  MDL-01"/>
    <s v="61//1018//"/>
    <n v="0.55266999999999999"/>
    <n v="0"/>
    <n v="0"/>
    <n v="1"/>
    <n v="1"/>
    <s v="SEWER"/>
    <n v="1"/>
    <n v="2"/>
    <n v="14600"/>
    <s v="YES"/>
    <n v="0"/>
    <s v="61-1018"/>
    <s v="All Public"/>
    <s v="SEWER"/>
    <s v="SEWER"/>
    <n v="7300"/>
    <m/>
    <m/>
    <n v="0"/>
    <n v="0"/>
    <n v="3"/>
    <n v="1954"/>
    <n v="1.5"/>
    <m/>
    <m/>
    <m/>
    <m/>
    <m/>
    <m/>
    <m/>
    <m/>
    <m/>
    <m/>
    <n v="1"/>
    <n v="1"/>
    <x v="6"/>
    <x v="6"/>
  </r>
  <r>
    <s v="133A-64"/>
    <m/>
    <x v="0"/>
    <s v="2 GULL LN"/>
    <n v="101"/>
    <s v="JOHNSTON PETER K"/>
    <s v="MR30"/>
    <s v="ONE FAMILY"/>
    <s v="133/A/64//"/>
    <n v="0.35598999999999997"/>
    <n v="1"/>
    <n v="1"/>
    <n v="1"/>
    <n v="1"/>
    <s v="SEPTIC"/>
    <n v="0"/>
    <n v="1"/>
    <n v="5700"/>
    <s v="YES"/>
    <n v="5700"/>
    <s v="133A-64"/>
    <s v="Public Water,Septic"/>
    <s v="SEPTIC"/>
    <s v="SEPTIC"/>
    <n v="5700"/>
    <m/>
    <m/>
    <n v="1"/>
    <n v="1"/>
    <n v="3"/>
    <n v="988"/>
    <n v="1"/>
    <m/>
    <m/>
    <m/>
    <m/>
    <m/>
    <m/>
    <m/>
    <m/>
    <m/>
    <m/>
    <n v="1"/>
    <n v="1"/>
    <x v="6"/>
    <x v="6"/>
  </r>
  <r>
    <s v="133-1073"/>
    <m/>
    <x v="0"/>
    <s v="3 SANTOS DR"/>
    <n v="101"/>
    <s v="ANDREWS SHEILA M LIFE ESTATE"/>
    <s v="SC"/>
    <s v="ONE FAMILY"/>
    <s v="133//1073//"/>
    <n v="0.15351000000000001"/>
    <n v="1"/>
    <n v="1"/>
    <n v="1"/>
    <n v="1"/>
    <s v="SEPTIC"/>
    <n v="0"/>
    <n v="1"/>
    <n v="2000"/>
    <s v="YES"/>
    <n v="2000"/>
    <s v="133-1073"/>
    <s v="Public Water,Septic"/>
    <s v="SEPTIC"/>
    <s v="SEPTIC"/>
    <n v="2000"/>
    <m/>
    <m/>
    <n v="1"/>
    <n v="1"/>
    <n v="4"/>
    <n v="1306"/>
    <n v="1.75"/>
    <m/>
    <m/>
    <m/>
    <m/>
    <m/>
    <m/>
    <m/>
    <m/>
    <m/>
    <m/>
    <n v="1"/>
    <n v="1"/>
    <x v="6"/>
    <x v="6"/>
  </r>
  <r>
    <s v="133-1025"/>
    <m/>
    <x v="0"/>
    <s v="6 GILBERT WAY"/>
    <n v="0"/>
    <s v="FRANKLIN GILBERT E SR"/>
    <m/>
    <m/>
    <m/>
    <n v="1.4851000000000001"/>
    <n v="1"/>
    <n v="1"/>
    <n v="1"/>
    <n v="1"/>
    <s v="SEPTIC"/>
    <n v="0"/>
    <n v="0"/>
    <n v="0"/>
    <s v="YES"/>
    <n v="0"/>
    <s v="133-1025"/>
    <m/>
    <m/>
    <s v="SEPTIC"/>
    <n v="0"/>
    <m/>
    <m/>
    <n v="1"/>
    <n v="1"/>
    <n v="0"/>
    <n v="0"/>
    <n v="0"/>
    <m/>
    <m/>
    <m/>
    <m/>
    <m/>
    <m/>
    <m/>
    <m/>
    <m/>
    <m/>
    <n v="1"/>
    <n v="1"/>
    <x v="6"/>
    <x v="6"/>
  </r>
  <r>
    <s v="133A-111"/>
    <m/>
    <x v="0"/>
    <s v="16 MALLARD RD"/>
    <n v="101"/>
    <s v="DONAHUE DENNIS A JR"/>
    <s v="MR30"/>
    <s v="ONE FAMILY"/>
    <s v="133/A/111//"/>
    <n v="0.33654000000000001"/>
    <n v="1"/>
    <n v="1"/>
    <n v="1"/>
    <n v="1"/>
    <s v="SEPTIC"/>
    <n v="0"/>
    <n v="1"/>
    <n v="3300"/>
    <s v="YES"/>
    <n v="3300"/>
    <s v="133A-111"/>
    <s v="All Public,Septic"/>
    <s v="SEPTIC"/>
    <s v="SEPTIC"/>
    <n v="3300"/>
    <m/>
    <m/>
    <n v="1"/>
    <n v="1"/>
    <n v="2"/>
    <n v="768"/>
    <n v="1"/>
    <m/>
    <m/>
    <m/>
    <m/>
    <m/>
    <m/>
    <m/>
    <m/>
    <m/>
    <m/>
    <n v="1"/>
    <n v="1"/>
    <x v="6"/>
    <x v="6"/>
  </r>
  <r>
    <s v="133-1056"/>
    <m/>
    <x v="0"/>
    <s v="7 SANDY RD"/>
    <n v="101"/>
    <s v="SYLVESTER ROBERT J"/>
    <s v="MR30"/>
    <s v="ONE FAMILY"/>
    <s v="133//1056//"/>
    <n v="0.42552000000000001"/>
    <n v="1"/>
    <n v="1"/>
    <n v="1"/>
    <n v="1"/>
    <s v="SEPTIC"/>
    <n v="0"/>
    <n v="1"/>
    <n v="8800"/>
    <s v="YES"/>
    <n v="8800"/>
    <s v="133-1056"/>
    <s v="Well,Septic"/>
    <s v="SEPTIC"/>
    <s v="SEPTIC"/>
    <n v="8800"/>
    <m/>
    <m/>
    <n v="1"/>
    <n v="1"/>
    <n v="3"/>
    <n v="1420"/>
    <n v="1"/>
    <m/>
    <m/>
    <m/>
    <m/>
    <m/>
    <m/>
    <m/>
    <m/>
    <m/>
    <m/>
    <n v="1"/>
    <n v="1"/>
    <x v="6"/>
    <x v="6"/>
  </r>
  <r>
    <s v="133A-90"/>
    <m/>
    <x v="0"/>
    <s v="34 MEADOWLARK DR"/>
    <n v="130"/>
    <s v="HARDING MARY"/>
    <s v="MR30"/>
    <s v="RES ACLNDV  MDL-00"/>
    <s v="133/A/90//"/>
    <n v="0.23497999999999999"/>
    <n v="0"/>
    <n v="0"/>
    <n v="0"/>
    <n v="0"/>
    <m/>
    <n v="0"/>
    <n v="0"/>
    <n v="0"/>
    <s v="NO_W1"/>
    <n v="0"/>
    <s v="133A-90"/>
    <s v="Public Water,Septic"/>
    <s v="SEPTIC"/>
    <m/>
    <n v="0"/>
    <m/>
    <m/>
    <n v="0"/>
    <n v="0"/>
    <n v="0"/>
    <n v="0"/>
    <n v="0"/>
    <m/>
    <m/>
    <m/>
    <m/>
    <m/>
    <m/>
    <m/>
    <m/>
    <m/>
    <m/>
    <n v="1"/>
    <n v="1"/>
    <x v="6"/>
    <x v="6"/>
  </r>
  <r>
    <s v="133-1054"/>
    <m/>
    <x v="0"/>
    <s v="10 STEEP BANK RD"/>
    <n v="101"/>
    <s v="CARDOZA AMOS P"/>
    <s v="MR30"/>
    <s v="ONE FAMILY"/>
    <s v="133//1054//"/>
    <n v="0.60468"/>
    <n v="1"/>
    <n v="1"/>
    <n v="1"/>
    <n v="1"/>
    <s v="SEPTIC"/>
    <n v="0"/>
    <n v="1"/>
    <n v="1400"/>
    <s v="YES"/>
    <n v="1400"/>
    <s v="133-1054"/>
    <s v="Public Water,Septic"/>
    <s v="SEPTIC"/>
    <s v="SEPTIC"/>
    <n v="1400"/>
    <m/>
    <m/>
    <n v="1"/>
    <n v="1"/>
    <n v="4"/>
    <n v="2280"/>
    <n v="2"/>
    <m/>
    <m/>
    <m/>
    <m/>
    <m/>
    <m/>
    <m/>
    <m/>
    <m/>
    <m/>
    <n v="2"/>
    <n v="1"/>
    <x v="6"/>
    <x v="6"/>
  </r>
  <r>
    <s v="132-1085"/>
    <m/>
    <x v="0"/>
    <s v="0 CRAN HWY"/>
    <n v="132"/>
    <s v="WALKER MERRILL BRADLEY JR"/>
    <s v="MR30"/>
    <s v="RES ACLNUD  MDL-00"/>
    <s v="132//1085//"/>
    <n v="0.21887999999999999"/>
    <n v="0"/>
    <n v="0"/>
    <n v="0"/>
    <n v="0"/>
    <m/>
    <n v="0"/>
    <n v="0"/>
    <n v="0"/>
    <s v="YES"/>
    <n v="0"/>
    <s v="132-1085"/>
    <s v="Well,Septic"/>
    <s v="SEPTIC"/>
    <m/>
    <n v="0"/>
    <m/>
    <m/>
    <n v="0"/>
    <n v="0"/>
    <n v="0"/>
    <n v="0"/>
    <n v="0"/>
    <m/>
    <m/>
    <m/>
    <m/>
    <m/>
    <m/>
    <m/>
    <m/>
    <m/>
    <m/>
    <n v="1"/>
    <n v="1"/>
    <x v="6"/>
    <x v="6"/>
  </r>
  <r>
    <s v="61-1040"/>
    <m/>
    <x v="0"/>
    <s v="16 GIBBS AVE"/>
    <n v="104"/>
    <s v="HAYDEN DENNIS"/>
    <s v="MR30"/>
    <s v="TWO FAMILY"/>
    <s v="61//1040//"/>
    <n v="0.21274000000000001"/>
    <n v="0"/>
    <n v="0"/>
    <n v="1"/>
    <n v="1"/>
    <s v="SEWER"/>
    <n v="1"/>
    <n v="1"/>
    <n v="16700"/>
    <s v="YES"/>
    <n v="0"/>
    <s v="61-1040"/>
    <s v="All Public"/>
    <s v="SEWER"/>
    <s v="SEWER"/>
    <n v="16700"/>
    <m/>
    <m/>
    <n v="0"/>
    <n v="0"/>
    <n v="5"/>
    <n v="1908"/>
    <n v="1.75"/>
    <m/>
    <m/>
    <m/>
    <m/>
    <m/>
    <m/>
    <m/>
    <m/>
    <m/>
    <m/>
    <n v="1"/>
    <n v="1"/>
    <x v="6"/>
    <x v="6"/>
  </r>
  <r>
    <s v="129-1084"/>
    <m/>
    <x v="0"/>
    <s v="28 OLD GLEN CHARLIE RD"/>
    <n v="132"/>
    <s v="HOPWOOD ROLAND C JR"/>
    <s v="MR30"/>
    <s v="RES ACLNUD  MDL-00"/>
    <s v="129//1084//"/>
    <n v="0.29864000000000002"/>
    <n v="0"/>
    <n v="0"/>
    <n v="0"/>
    <n v="0"/>
    <m/>
    <n v="0"/>
    <n v="0"/>
    <n v="0"/>
    <s v="YES"/>
    <n v="0"/>
    <s v="129-1084"/>
    <m/>
    <m/>
    <m/>
    <n v="0"/>
    <m/>
    <m/>
    <n v="0"/>
    <n v="0"/>
    <n v="0"/>
    <n v="0"/>
    <n v="0"/>
    <m/>
    <m/>
    <m/>
    <m/>
    <m/>
    <m/>
    <m/>
    <m/>
    <m/>
    <m/>
    <n v="1"/>
    <n v="1"/>
    <x v="7"/>
    <x v="7"/>
  </r>
  <r>
    <s v="61-23"/>
    <m/>
    <x v="0"/>
    <s v="28 TOWER TER"/>
    <n v="101"/>
    <s v="AMARAL SCOTT F"/>
    <s v="MR30"/>
    <s v="ONE FAMILY"/>
    <s v="61//23//"/>
    <n v="0.63495000000000001"/>
    <n v="1"/>
    <n v="1"/>
    <n v="1"/>
    <n v="1"/>
    <s v="SEPTIC"/>
    <n v="0"/>
    <n v="1"/>
    <n v="7800"/>
    <s v="NO_W1"/>
    <n v="7800"/>
    <s v="61-23"/>
    <s v="Public Water,Septic"/>
    <s v="SEPTIC"/>
    <s v="SEPTIC"/>
    <n v="7800"/>
    <m/>
    <m/>
    <n v="1"/>
    <n v="1"/>
    <n v="3"/>
    <n v="1800"/>
    <n v="1.75"/>
    <m/>
    <m/>
    <m/>
    <m/>
    <m/>
    <m/>
    <m/>
    <m/>
    <m/>
    <m/>
    <n v="2"/>
    <n v="1"/>
    <x v="4"/>
    <x v="4"/>
  </r>
  <r>
    <s v="LAND_NOPARC"/>
    <m/>
    <x v="0"/>
    <m/>
    <n v="0"/>
    <m/>
    <m/>
    <m/>
    <m/>
    <n v="5.0800000000000003E-3"/>
    <n v="0"/>
    <n v="0"/>
    <n v="0"/>
    <n v="0"/>
    <m/>
    <n v="0"/>
    <n v="0"/>
    <n v="0"/>
    <s v="NO"/>
    <n v="0"/>
    <m/>
    <m/>
    <m/>
    <m/>
    <n v="0"/>
    <m/>
    <m/>
    <n v="0"/>
    <n v="0"/>
    <n v="0"/>
    <n v="0"/>
    <n v="0"/>
    <m/>
    <m/>
    <m/>
    <m/>
    <m/>
    <m/>
    <m/>
    <m/>
    <m/>
    <m/>
    <n v="0"/>
    <n v="1"/>
    <x v="6"/>
    <x v="6"/>
  </r>
  <r>
    <s v="133-1050"/>
    <m/>
    <x v="0"/>
    <s v="0 SANDWICH RD  OFF"/>
    <n v="132"/>
    <s v="CARDOZA ROBERT F"/>
    <s v="MR30"/>
    <s v="RES ACLNUD  MDL-00"/>
    <s v="133//1050//"/>
    <n v="5.8790000000000002E-2"/>
    <n v="0"/>
    <n v="0"/>
    <n v="0"/>
    <n v="0"/>
    <m/>
    <n v="0"/>
    <n v="0"/>
    <n v="0"/>
    <s v="YES"/>
    <n v="0"/>
    <s v="133-1050"/>
    <s v="Well,Septic"/>
    <s v="SEPTIC"/>
    <m/>
    <n v="0"/>
    <m/>
    <m/>
    <n v="0"/>
    <n v="0"/>
    <n v="0"/>
    <n v="0"/>
    <n v="0"/>
    <m/>
    <m/>
    <m/>
    <m/>
    <m/>
    <m/>
    <m/>
    <m/>
    <m/>
    <m/>
    <n v="1"/>
    <n v="1"/>
    <x v="6"/>
    <x v="6"/>
  </r>
  <r>
    <s v="133A-121"/>
    <m/>
    <x v="0"/>
    <s v="3 TERN ST"/>
    <n v="101"/>
    <s v="COLELLA KIMBERLY A &amp; MICHAEL F"/>
    <s v="MR30"/>
    <s v="ONE FAMILY"/>
    <s v="133/A/121//"/>
    <n v="0.45528999999999997"/>
    <n v="1"/>
    <n v="1"/>
    <n v="1"/>
    <n v="1"/>
    <s v="SEPTIC"/>
    <n v="0"/>
    <n v="1"/>
    <n v="6200"/>
    <s v="NO_W1"/>
    <n v="6200"/>
    <s v="133A-121"/>
    <s v="Public Water,Septic"/>
    <s v="SEPTIC"/>
    <s v="SEPTIC"/>
    <n v="6200"/>
    <m/>
    <m/>
    <n v="1"/>
    <n v="1"/>
    <n v="2"/>
    <n v="1144"/>
    <n v="1"/>
    <m/>
    <m/>
    <m/>
    <m/>
    <m/>
    <m/>
    <m/>
    <m/>
    <m/>
    <m/>
    <n v="2"/>
    <n v="1"/>
    <x v="6"/>
    <x v="6"/>
  </r>
  <r>
    <s v="LAND_NOPARC"/>
    <m/>
    <x v="0"/>
    <m/>
    <n v="0"/>
    <m/>
    <m/>
    <m/>
    <m/>
    <n v="0.95474000000000003"/>
    <n v="0"/>
    <n v="0"/>
    <n v="0"/>
    <n v="0"/>
    <m/>
    <n v="0"/>
    <n v="0"/>
    <n v="0"/>
    <s v="NO"/>
    <n v="0"/>
    <m/>
    <m/>
    <m/>
    <m/>
    <n v="0"/>
    <m/>
    <m/>
    <n v="0"/>
    <n v="0"/>
    <n v="0"/>
    <n v="0"/>
    <n v="0"/>
    <m/>
    <m/>
    <m/>
    <m/>
    <m/>
    <m/>
    <m/>
    <m/>
    <m/>
    <m/>
    <n v="0"/>
    <n v="1"/>
    <x v="4"/>
    <x v="4"/>
  </r>
  <r>
    <s v="129-1065"/>
    <m/>
    <x v="0"/>
    <s v="0 PLYMOUTH ROAD"/>
    <n v="924"/>
    <s v="COMMONWEALTH OF MASSACHUSETTS"/>
    <s v="SC"/>
    <s v="MASS X-WAY  MDL-00"/>
    <s v="129//1065//"/>
    <n v="0.19839999999999999"/>
    <n v="0"/>
    <n v="0"/>
    <n v="0"/>
    <n v="0"/>
    <m/>
    <n v="0"/>
    <n v="0"/>
    <n v="0"/>
    <s v="YES"/>
    <n v="0"/>
    <s v="129-1065"/>
    <m/>
    <m/>
    <m/>
    <n v="0"/>
    <m/>
    <m/>
    <n v="0"/>
    <n v="0"/>
    <n v="0"/>
    <n v="0"/>
    <n v="0"/>
    <m/>
    <m/>
    <m/>
    <m/>
    <m/>
    <m/>
    <m/>
    <m/>
    <m/>
    <m/>
    <n v="1"/>
    <n v="1"/>
    <x v="7"/>
    <x v="7"/>
  </r>
  <r>
    <s v="LAND_NOPARC"/>
    <m/>
    <x v="0"/>
    <m/>
    <n v="0"/>
    <m/>
    <m/>
    <m/>
    <m/>
    <n v="2.9090000000000001E-2"/>
    <n v="0"/>
    <n v="0"/>
    <n v="0"/>
    <n v="0"/>
    <m/>
    <n v="0"/>
    <n v="0"/>
    <n v="0"/>
    <s v="NO"/>
    <n v="0"/>
    <m/>
    <m/>
    <m/>
    <m/>
    <n v="0"/>
    <m/>
    <m/>
    <n v="0"/>
    <n v="0"/>
    <n v="0"/>
    <n v="0"/>
    <n v="0"/>
    <m/>
    <m/>
    <m/>
    <m/>
    <m/>
    <m/>
    <m/>
    <m/>
    <m/>
    <m/>
    <n v="0"/>
    <n v="1"/>
    <x v="6"/>
    <x v="6"/>
  </r>
  <r>
    <s v="FRESHWATER"/>
    <m/>
    <x v="0"/>
    <m/>
    <n v="0"/>
    <m/>
    <m/>
    <m/>
    <m/>
    <n v="13.489050000000001"/>
    <n v="0"/>
    <n v="0"/>
    <n v="0"/>
    <n v="0"/>
    <m/>
    <n v="0"/>
    <n v="0"/>
    <n v="0"/>
    <s v="NO"/>
    <n v="0"/>
    <m/>
    <m/>
    <m/>
    <m/>
    <n v="0"/>
    <m/>
    <m/>
    <n v="0"/>
    <n v="0"/>
    <n v="0"/>
    <n v="0"/>
    <n v="0"/>
    <m/>
    <m/>
    <m/>
    <m/>
    <m/>
    <m/>
    <m/>
    <m/>
    <m/>
    <m/>
    <n v="0"/>
    <n v="1"/>
    <x v="7"/>
    <x v="7"/>
  </r>
  <r>
    <s v="129A-3-1"/>
    <m/>
    <x v="0"/>
    <s v="18 AMES ISLAND RD"/>
    <n v="101"/>
    <s v="WESTGATE ERIC M"/>
    <s v="R130"/>
    <s v="ONE FAMILY"/>
    <s v="129/A3/1//"/>
    <n v="7.4099999999999999E-2"/>
    <n v="1"/>
    <n v="1"/>
    <n v="1"/>
    <n v="1"/>
    <s v="SEPTIC"/>
    <n v="0"/>
    <n v="0"/>
    <n v="0"/>
    <s v="YES"/>
    <n v="0"/>
    <s v="129A-3-1"/>
    <s v="Well,Septic"/>
    <s v="SEPTIC"/>
    <s v="SEPTIC"/>
    <n v="0"/>
    <m/>
    <m/>
    <n v="1"/>
    <n v="1"/>
    <n v="2"/>
    <n v="674"/>
    <n v="1"/>
    <m/>
    <m/>
    <m/>
    <m/>
    <m/>
    <m/>
    <m/>
    <m/>
    <m/>
    <m/>
    <n v="1"/>
    <n v="1"/>
    <x v="7"/>
    <x v="7"/>
  </r>
  <r>
    <s v="132-1058"/>
    <m/>
    <x v="0"/>
    <s v="40 MAYFLOWER RIDGE DR"/>
    <n v="101"/>
    <s v="SWANSON CARL D"/>
    <s v="MR30"/>
    <s v="ONE FAMILY"/>
    <s v="132//1058//"/>
    <n v="0.65722000000000003"/>
    <n v="1"/>
    <n v="1"/>
    <n v="1"/>
    <n v="1"/>
    <s v="SEPTIC"/>
    <n v="0"/>
    <n v="1"/>
    <n v="1800"/>
    <s v="YES"/>
    <n v="1800"/>
    <s v="132-1058"/>
    <s v="Public Water,Septic"/>
    <s v="SEPTIC"/>
    <s v="SEPTIC"/>
    <n v="1800"/>
    <m/>
    <m/>
    <n v="1"/>
    <n v="1"/>
    <n v="3"/>
    <n v="960"/>
    <n v="1"/>
    <m/>
    <m/>
    <m/>
    <m/>
    <m/>
    <m/>
    <m/>
    <m/>
    <m/>
    <m/>
    <n v="1"/>
    <n v="1"/>
    <x v="6"/>
    <x v="6"/>
  </r>
  <r>
    <s v="129A-3-12"/>
    <m/>
    <x v="0"/>
    <s v="15-17 AMES ISLAND RD"/>
    <n v="131"/>
    <s v="KALIGIAN DWIGHT TR OF DONALD S"/>
    <s v="R130"/>
    <s v="RES ACLNPO  MDL-00"/>
    <s v="129/A3/12//"/>
    <n v="0.26211000000000001"/>
    <n v="0"/>
    <n v="0"/>
    <n v="0"/>
    <n v="0"/>
    <m/>
    <n v="0"/>
    <n v="0"/>
    <n v="0"/>
    <s v="YES"/>
    <n v="0"/>
    <s v="129A-3-12"/>
    <m/>
    <m/>
    <m/>
    <n v="0"/>
    <m/>
    <m/>
    <n v="0"/>
    <n v="0"/>
    <n v="0"/>
    <n v="0"/>
    <n v="0"/>
    <m/>
    <m/>
    <m/>
    <m/>
    <m/>
    <m/>
    <m/>
    <m/>
    <m/>
    <m/>
    <n v="4"/>
    <n v="1"/>
    <x v="7"/>
    <x v="7"/>
  </r>
  <r>
    <s v="83-BD7"/>
    <m/>
    <x v="0"/>
    <s v="HATHAWAY ST REAR"/>
    <n v="0"/>
    <s v="MONTEIRO JEANNETTE V"/>
    <m/>
    <m/>
    <m/>
    <n v="4.4119999999999999E-2"/>
    <n v="0"/>
    <n v="0"/>
    <n v="0"/>
    <n v="0"/>
    <m/>
    <n v="0"/>
    <n v="0"/>
    <n v="0"/>
    <s v="YES"/>
    <n v="0"/>
    <s v="83-BD7"/>
    <m/>
    <m/>
    <m/>
    <n v="0"/>
    <m/>
    <m/>
    <n v="0"/>
    <n v="0"/>
    <n v="0"/>
    <n v="0"/>
    <n v="0"/>
    <m/>
    <m/>
    <m/>
    <m/>
    <m/>
    <m/>
    <m/>
    <m/>
    <m/>
    <m/>
    <n v="0"/>
    <n v="1"/>
    <x v="4"/>
    <x v="4"/>
  </r>
  <r>
    <s v="83-BD8"/>
    <m/>
    <x v="0"/>
    <s v="0 HATHAWAY ST"/>
    <n v="132"/>
    <s v="207 HATHAWAY ST REALTY TRUST"/>
    <s v="MR30"/>
    <s v="RES ACLNUD  MDL-00"/>
    <s v="83//BD8//"/>
    <n v="15.835100000000001"/>
    <n v="0"/>
    <n v="0"/>
    <n v="0"/>
    <n v="0"/>
    <m/>
    <n v="0"/>
    <n v="0"/>
    <n v="0"/>
    <s v="YES"/>
    <n v="0"/>
    <s v="83-BD8"/>
    <m/>
    <m/>
    <m/>
    <n v="0"/>
    <m/>
    <m/>
    <n v="0"/>
    <n v="0"/>
    <n v="0"/>
    <n v="0"/>
    <n v="0"/>
    <m/>
    <m/>
    <m/>
    <m/>
    <m/>
    <m/>
    <m/>
    <m/>
    <m/>
    <m/>
    <n v="6"/>
    <n v="1"/>
    <x v="4"/>
    <x v="4"/>
  </r>
  <r>
    <s v="LAND_NOPARC"/>
    <m/>
    <x v="0"/>
    <m/>
    <n v="0"/>
    <m/>
    <m/>
    <m/>
    <m/>
    <n v="7.6600000000000001E-3"/>
    <n v="0"/>
    <n v="0"/>
    <n v="0"/>
    <n v="0"/>
    <m/>
    <n v="0"/>
    <n v="0"/>
    <n v="0"/>
    <s v="NO"/>
    <n v="0"/>
    <m/>
    <m/>
    <m/>
    <m/>
    <n v="0"/>
    <m/>
    <m/>
    <n v="0"/>
    <n v="0"/>
    <n v="0"/>
    <n v="0"/>
    <n v="0"/>
    <m/>
    <m/>
    <m/>
    <m/>
    <m/>
    <m/>
    <m/>
    <m/>
    <m/>
    <m/>
    <n v="0"/>
    <n v="1"/>
    <x v="8"/>
    <x v="8"/>
  </r>
  <r>
    <s v="133A-65"/>
    <m/>
    <x v="0"/>
    <s v="4 GULL LN"/>
    <n v="101"/>
    <s v="REIDY JAMES F II"/>
    <s v="MR30"/>
    <s v="ONE FAMILY"/>
    <s v="133/A/65//"/>
    <n v="0.22309000000000001"/>
    <n v="1"/>
    <n v="1"/>
    <n v="1"/>
    <n v="1"/>
    <s v="SEPTIC"/>
    <n v="0"/>
    <n v="1"/>
    <n v="2700"/>
    <s v="YES"/>
    <n v="2700"/>
    <s v="133A-65"/>
    <s v="Public Water,Septic"/>
    <s v="SEPTIC"/>
    <s v="SEPTIC"/>
    <n v="2700"/>
    <m/>
    <m/>
    <n v="1"/>
    <n v="1"/>
    <n v="3"/>
    <n v="988"/>
    <n v="1"/>
    <m/>
    <m/>
    <m/>
    <m/>
    <m/>
    <m/>
    <m/>
    <m/>
    <m/>
    <m/>
    <n v="1"/>
    <n v="1"/>
    <x v="6"/>
    <x v="6"/>
  </r>
  <r>
    <s v="133A-63"/>
    <m/>
    <x v="0"/>
    <s v="28 PHEASANT AVE"/>
    <n v="101"/>
    <s v="AIDUK MARK A"/>
    <s v="MR30"/>
    <s v="ONE FAMILY"/>
    <s v="133/A/63//"/>
    <n v="0.35647000000000001"/>
    <n v="1"/>
    <n v="1"/>
    <n v="1"/>
    <n v="1"/>
    <s v="SEPTIC"/>
    <n v="0"/>
    <n v="1"/>
    <n v="8800"/>
    <s v="YES"/>
    <n v="8800"/>
    <s v="133A-63"/>
    <s v="Public Water,Septic"/>
    <s v="SEPTIC"/>
    <s v="SEPTIC"/>
    <n v="8800"/>
    <m/>
    <m/>
    <n v="1"/>
    <n v="1"/>
    <n v="5"/>
    <n v="1387"/>
    <n v="1.75"/>
    <m/>
    <m/>
    <m/>
    <m/>
    <m/>
    <m/>
    <m/>
    <m/>
    <m/>
    <m/>
    <n v="1"/>
    <n v="1"/>
    <x v="6"/>
    <x v="6"/>
  </r>
  <r>
    <s v="LAND_NOPARC"/>
    <m/>
    <x v="0"/>
    <m/>
    <n v="0"/>
    <m/>
    <m/>
    <m/>
    <m/>
    <n v="8.8000000000000003E-4"/>
    <n v="0"/>
    <n v="0"/>
    <n v="0"/>
    <n v="0"/>
    <m/>
    <n v="0"/>
    <n v="0"/>
    <n v="0"/>
    <s v="NO"/>
    <n v="0"/>
    <m/>
    <m/>
    <m/>
    <m/>
    <n v="0"/>
    <m/>
    <m/>
    <n v="0"/>
    <n v="0"/>
    <n v="0"/>
    <n v="0"/>
    <n v="0"/>
    <m/>
    <m/>
    <m/>
    <m/>
    <m/>
    <m/>
    <m/>
    <m/>
    <m/>
    <m/>
    <n v="0"/>
    <n v="1"/>
    <x v="6"/>
    <x v="6"/>
  </r>
  <r>
    <s v="132B-31"/>
    <m/>
    <x v="0"/>
    <s v="0 CRAN HWY  OFF"/>
    <n v="132"/>
    <s v="COLL PIERRE M"/>
    <s v="MR30"/>
    <s v="RES ACLNUD  MDL-00"/>
    <s v="132/B/31//"/>
    <n v="0.29729"/>
    <n v="0"/>
    <n v="0"/>
    <n v="0"/>
    <n v="0"/>
    <m/>
    <n v="0"/>
    <n v="0"/>
    <n v="0"/>
    <s v="YES"/>
    <n v="0"/>
    <s v="132B-31"/>
    <s v="Public Water,Septic"/>
    <s v="SEPTIC"/>
    <m/>
    <n v="0"/>
    <m/>
    <m/>
    <n v="0"/>
    <n v="0"/>
    <n v="0"/>
    <n v="0"/>
    <n v="0"/>
    <m/>
    <m/>
    <m/>
    <m/>
    <m/>
    <m/>
    <m/>
    <m/>
    <m/>
    <m/>
    <n v="1"/>
    <n v="1"/>
    <x v="6"/>
    <x v="6"/>
  </r>
  <r>
    <s v="61-1041"/>
    <m/>
    <x v="0"/>
    <s v="466 MAIN ST"/>
    <n v="101"/>
    <s v="BARNES PAUL A"/>
    <s v="MR30"/>
    <s v="ONE FAMILY"/>
    <s v="61//1041//"/>
    <n v="0.75978999999999997"/>
    <n v="0"/>
    <n v="0"/>
    <n v="1"/>
    <n v="1"/>
    <s v="SEWER"/>
    <n v="1"/>
    <n v="1"/>
    <n v="4200"/>
    <s v="YES"/>
    <n v="0"/>
    <s v="61-1041"/>
    <s v="All Public"/>
    <s v="SEWER"/>
    <s v="SEWER"/>
    <n v="4200"/>
    <m/>
    <m/>
    <n v="0"/>
    <n v="0"/>
    <n v="4"/>
    <n v="2028"/>
    <n v="2"/>
    <m/>
    <m/>
    <m/>
    <m/>
    <m/>
    <m/>
    <m/>
    <m/>
    <m/>
    <m/>
    <n v="1"/>
    <n v="1"/>
    <x v="6"/>
    <x v="6"/>
  </r>
  <r>
    <s v="133-1072"/>
    <m/>
    <x v="0"/>
    <s v="0 CRAN HWY"/>
    <n v="132"/>
    <s v="CARDOZA JOSEPH J"/>
    <s v="SC"/>
    <s v="RES ACLNUD  MDL-00"/>
    <s v="133//1072//"/>
    <n v="0.34687000000000001"/>
    <n v="0"/>
    <n v="0"/>
    <n v="0"/>
    <n v="0"/>
    <m/>
    <n v="0"/>
    <n v="0"/>
    <n v="0"/>
    <s v="YES"/>
    <n v="0"/>
    <s v="133-1072"/>
    <s v="Public Water,Septic"/>
    <s v="SEPTIC"/>
    <m/>
    <n v="0"/>
    <m/>
    <m/>
    <n v="0"/>
    <n v="0"/>
    <n v="0"/>
    <n v="0"/>
    <n v="0"/>
    <m/>
    <m/>
    <m/>
    <m/>
    <m/>
    <m/>
    <m/>
    <m/>
    <m/>
    <m/>
    <n v="1"/>
    <n v="1"/>
    <x v="6"/>
    <x v="6"/>
  </r>
  <r>
    <s v="133A-78"/>
    <m/>
    <x v="0"/>
    <s v="31 MEADOWLARK DR"/>
    <n v="101"/>
    <s v="FIEN KERRY A"/>
    <s v="MR30"/>
    <s v="ONE FAMILY"/>
    <s v="133/A/78//"/>
    <n v="0.27263999999999999"/>
    <n v="1"/>
    <n v="1"/>
    <n v="1"/>
    <n v="1"/>
    <s v="SEPTIC"/>
    <n v="0"/>
    <n v="1"/>
    <n v="9100"/>
    <s v="YES"/>
    <n v="9100"/>
    <s v="133A-78"/>
    <s v="Public Water,Septic"/>
    <s v="SEPTIC"/>
    <s v="SEPTIC"/>
    <n v="9100"/>
    <m/>
    <m/>
    <n v="1"/>
    <n v="1"/>
    <n v="3"/>
    <n v="988"/>
    <n v="1"/>
    <m/>
    <m/>
    <m/>
    <m/>
    <m/>
    <m/>
    <m/>
    <m/>
    <m/>
    <m/>
    <n v="1"/>
    <n v="1"/>
    <x v="6"/>
    <x v="6"/>
  </r>
  <r>
    <s v="132B-33"/>
    <m/>
    <x v="0"/>
    <s v="0 CRAN HWY  OFF"/>
    <n v="132"/>
    <s v="JOSEPH HERBERT J JR  ET ALS"/>
    <s v="MR30"/>
    <s v="RES ACLNUD  MDL-00"/>
    <s v="132/B/33//"/>
    <n v="0.39521000000000001"/>
    <n v="0"/>
    <n v="0"/>
    <n v="0"/>
    <n v="0"/>
    <m/>
    <n v="0"/>
    <n v="0"/>
    <n v="0"/>
    <s v="YES"/>
    <n v="0"/>
    <s v="132B-33"/>
    <s v="Public Water,Septic"/>
    <s v="SEPTIC"/>
    <m/>
    <n v="0"/>
    <m/>
    <m/>
    <n v="0"/>
    <n v="0"/>
    <n v="0"/>
    <n v="0"/>
    <n v="0"/>
    <m/>
    <m/>
    <m/>
    <m/>
    <m/>
    <m/>
    <m/>
    <m/>
    <m/>
    <m/>
    <n v="1"/>
    <n v="1"/>
    <x v="6"/>
    <x v="6"/>
  </r>
  <r>
    <s v="133-1083"/>
    <m/>
    <x v="0"/>
    <s v="2811 CRAN HWY"/>
    <n v="104"/>
    <s v="THOMAS WALTER M"/>
    <s v="SC"/>
    <s v="TWO FAMILY"/>
    <s v="133//1083//"/>
    <n v="0.22237999999999999"/>
    <n v="1"/>
    <n v="1"/>
    <n v="1"/>
    <n v="1"/>
    <s v="SEPTIC"/>
    <n v="0"/>
    <n v="1"/>
    <n v="6300"/>
    <s v="YES"/>
    <n v="6300"/>
    <s v="133-1083"/>
    <s v="Public Water,Septic"/>
    <s v="SEPTIC"/>
    <s v="SEPTIC"/>
    <n v="6300"/>
    <m/>
    <m/>
    <n v="2"/>
    <n v="2"/>
    <n v="4"/>
    <n v="1284"/>
    <n v="1.75"/>
    <m/>
    <m/>
    <m/>
    <m/>
    <m/>
    <m/>
    <m/>
    <m/>
    <m/>
    <m/>
    <n v="1"/>
    <n v="1"/>
    <x v="6"/>
    <x v="6"/>
  </r>
  <r>
    <s v="LAND_NOPARC"/>
    <m/>
    <x v="0"/>
    <m/>
    <n v="0"/>
    <m/>
    <m/>
    <m/>
    <m/>
    <n v="3.4040000000000001E-2"/>
    <n v="0"/>
    <n v="0"/>
    <n v="0"/>
    <n v="0"/>
    <m/>
    <n v="0"/>
    <n v="0"/>
    <n v="0"/>
    <s v="NO"/>
    <n v="0"/>
    <m/>
    <m/>
    <m/>
    <m/>
    <n v="0"/>
    <m/>
    <m/>
    <n v="0"/>
    <n v="0"/>
    <n v="0"/>
    <n v="0"/>
    <n v="0"/>
    <m/>
    <m/>
    <m/>
    <m/>
    <m/>
    <m/>
    <m/>
    <m/>
    <m/>
    <m/>
    <n v="0"/>
    <n v="1"/>
    <x v="7"/>
    <x v="7"/>
  </r>
  <r>
    <s v="132B-28"/>
    <m/>
    <x v="0"/>
    <s v="33 CRAN HWY  OFF"/>
    <n v="132"/>
    <s v="JOSEPH HERBERT &amp; DELIA"/>
    <s v="MR30"/>
    <s v="RES ACLNUD  MDL-00"/>
    <s v="132/B/28//"/>
    <n v="0.62973999999999997"/>
    <n v="0"/>
    <n v="0"/>
    <n v="0"/>
    <n v="0"/>
    <m/>
    <n v="0"/>
    <n v="0"/>
    <n v="0"/>
    <s v="YES"/>
    <n v="0"/>
    <s v="132B-28"/>
    <s v="Public Water,Septic"/>
    <s v="SEPTIC"/>
    <m/>
    <n v="0"/>
    <m/>
    <m/>
    <n v="0"/>
    <n v="0"/>
    <n v="0"/>
    <n v="0"/>
    <n v="0"/>
    <m/>
    <m/>
    <m/>
    <m/>
    <m/>
    <m/>
    <m/>
    <m/>
    <m/>
    <m/>
    <n v="1"/>
    <n v="1"/>
    <x v="8"/>
    <x v="8"/>
  </r>
  <r>
    <s v="61-1017"/>
    <m/>
    <x v="0"/>
    <s v="477 MAIN ST"/>
    <n v="390"/>
    <s v="ADM MAIN STREET WAREHAM LLC"/>
    <s v="MR30"/>
    <s v="DEVEL LAND  MDL-00"/>
    <s v="61//1017//"/>
    <n v="0.81154000000000004"/>
    <n v="1"/>
    <n v="1"/>
    <n v="1"/>
    <n v="1"/>
    <s v="SEPTIC"/>
    <n v="0"/>
    <n v="0"/>
    <n v="0"/>
    <s v="YES"/>
    <n v="0"/>
    <s v="61-1017"/>
    <s v="All Public"/>
    <s v="SEWER"/>
    <s v="SEPTIC"/>
    <n v="0"/>
    <m/>
    <m/>
    <n v="1"/>
    <n v="1"/>
    <n v="0"/>
    <n v="0"/>
    <n v="0"/>
    <m/>
    <m/>
    <m/>
    <m/>
    <m/>
    <m/>
    <m/>
    <m/>
    <m/>
    <m/>
    <n v="1"/>
    <n v="1"/>
    <x v="6"/>
    <x v="6"/>
  </r>
  <r>
    <s v="133-1076"/>
    <m/>
    <x v="0"/>
    <s v="0 CRAN HWY  OFF"/>
    <n v="132"/>
    <s v="AMES WILLIAM D"/>
    <s v="MR30"/>
    <s v="RES ACLNUD  MDL-00"/>
    <s v="133//1076//"/>
    <n v="4.51091"/>
    <n v="0"/>
    <n v="0"/>
    <n v="0"/>
    <n v="0"/>
    <m/>
    <n v="0"/>
    <n v="0"/>
    <n v="0"/>
    <s v="YES"/>
    <n v="0"/>
    <s v="133-1076"/>
    <s v="Public Water,Septic"/>
    <s v="SEPTIC"/>
    <m/>
    <n v="0"/>
    <m/>
    <m/>
    <n v="0"/>
    <n v="0"/>
    <n v="0"/>
    <n v="0"/>
    <n v="0"/>
    <m/>
    <m/>
    <m/>
    <m/>
    <m/>
    <m/>
    <m/>
    <m/>
    <m/>
    <m/>
    <n v="1"/>
    <n v="1"/>
    <x v="6"/>
    <x v="6"/>
  </r>
  <r>
    <s v="133-1049C"/>
    <m/>
    <x v="0"/>
    <s v="14 STEEP BANK RD"/>
    <n v="132"/>
    <s v="COSTA JOHN ET ALS"/>
    <s v="MR30"/>
    <s v="RES ACLNUD  MDL-00"/>
    <s v="133//1049/C/"/>
    <n v="0.33528000000000002"/>
    <n v="0"/>
    <n v="0"/>
    <n v="0"/>
    <n v="0"/>
    <m/>
    <n v="0"/>
    <n v="0"/>
    <n v="0"/>
    <s v="YES"/>
    <n v="0"/>
    <s v="133-1049C"/>
    <s v="Public Water,Septic"/>
    <s v="SEPTIC"/>
    <m/>
    <n v="0"/>
    <m/>
    <m/>
    <n v="0"/>
    <n v="0"/>
    <n v="0"/>
    <n v="0"/>
    <n v="0"/>
    <m/>
    <m/>
    <m/>
    <m/>
    <m/>
    <m/>
    <m/>
    <m/>
    <m/>
    <m/>
    <n v="1"/>
    <n v="1"/>
    <x v="6"/>
    <x v="6"/>
  </r>
  <r>
    <s v="132B-19"/>
    <m/>
    <x v="0"/>
    <s v="2691 CRAN HWY  OFF"/>
    <n v="132"/>
    <s v="ZION STEVEN"/>
    <s v="MR30"/>
    <s v="RES ACLNUD  MDL-00"/>
    <s v="132/B/19//"/>
    <n v="0.24969"/>
    <n v="0"/>
    <n v="0"/>
    <n v="0"/>
    <n v="0"/>
    <m/>
    <n v="0"/>
    <n v="0"/>
    <n v="0"/>
    <s v="YES"/>
    <n v="0"/>
    <s v="132B-19"/>
    <s v="Public Water,Septic"/>
    <s v="SEPTIC"/>
    <m/>
    <n v="0"/>
    <m/>
    <m/>
    <n v="0"/>
    <n v="0"/>
    <n v="0"/>
    <n v="0"/>
    <n v="0"/>
    <m/>
    <m/>
    <m/>
    <m/>
    <m/>
    <m/>
    <m/>
    <m/>
    <m/>
    <m/>
    <n v="1"/>
    <n v="1"/>
    <x v="6"/>
    <x v="6"/>
  </r>
  <r>
    <s v="132B-30"/>
    <m/>
    <x v="0"/>
    <s v="0 CRAN HWY  OFF"/>
    <n v="132"/>
    <s v="JOSEPH HERBERT J JR ET ALS"/>
    <s v="MR30"/>
    <s v="RES ACLNUD  MDL-00"/>
    <s v="132/B/30//"/>
    <n v="0.27211999999999997"/>
    <n v="0"/>
    <n v="0"/>
    <n v="0"/>
    <n v="0"/>
    <m/>
    <n v="0"/>
    <n v="0"/>
    <n v="0"/>
    <s v="YES"/>
    <n v="0"/>
    <s v="132B-30"/>
    <s v="Public Water,Septic"/>
    <s v="SEPTIC"/>
    <m/>
    <n v="0"/>
    <m/>
    <m/>
    <n v="0"/>
    <n v="0"/>
    <n v="0"/>
    <n v="0"/>
    <n v="0"/>
    <m/>
    <m/>
    <m/>
    <m/>
    <m/>
    <m/>
    <m/>
    <m/>
    <m/>
    <m/>
    <n v="1"/>
    <n v="1"/>
    <x v="6"/>
    <x v="6"/>
  </r>
  <r>
    <s v="129A-3-1A"/>
    <m/>
    <x v="0"/>
    <s v="1 AMES ISLAND EXT"/>
    <n v="132"/>
    <s v="PARKER MARY ELLEN"/>
    <s v="R130"/>
    <s v="RES ACLNUD  MDL-00"/>
    <s v="129/A3/1/A/"/>
    <n v="6.2520000000000006E-2"/>
    <n v="0"/>
    <n v="0"/>
    <n v="0"/>
    <n v="0"/>
    <m/>
    <n v="0"/>
    <n v="0"/>
    <n v="0"/>
    <s v="YES"/>
    <n v="0"/>
    <s v="129A-3-1A"/>
    <m/>
    <m/>
    <m/>
    <n v="0"/>
    <m/>
    <m/>
    <n v="0"/>
    <n v="0"/>
    <n v="0"/>
    <n v="0"/>
    <n v="0"/>
    <m/>
    <m/>
    <m/>
    <m/>
    <m/>
    <m/>
    <m/>
    <m/>
    <m/>
    <m/>
    <n v="1"/>
    <n v="1"/>
    <x v="7"/>
    <x v="7"/>
  </r>
  <r>
    <s v="133A-110"/>
    <m/>
    <x v="0"/>
    <s v="14 MALLARD RD"/>
    <n v="101"/>
    <s v="MELLO PENELOPE"/>
    <s v="MR30"/>
    <s v="ONE FAMILY"/>
    <s v="133/A/110//"/>
    <n v="0.34144999999999998"/>
    <n v="1"/>
    <n v="1"/>
    <n v="1"/>
    <n v="1"/>
    <s v="SEPTIC"/>
    <n v="0"/>
    <n v="1"/>
    <n v="2500"/>
    <s v="YES"/>
    <n v="2500"/>
    <s v="133A-110"/>
    <s v="Public Water,Septic"/>
    <s v="SEPTIC"/>
    <s v="SEPTIC"/>
    <n v="2500"/>
    <m/>
    <m/>
    <n v="1"/>
    <n v="1"/>
    <n v="2"/>
    <n v="1152"/>
    <n v="1"/>
    <m/>
    <m/>
    <m/>
    <m/>
    <m/>
    <m/>
    <m/>
    <m/>
    <m/>
    <m/>
    <n v="1"/>
    <n v="1"/>
    <x v="6"/>
    <x v="6"/>
  </r>
  <r>
    <s v="61-1039"/>
    <m/>
    <x v="0"/>
    <s v="10 GIBBS AVE"/>
    <n v="101"/>
    <s v="BEAUPRE YELENA F"/>
    <s v="MR30"/>
    <s v="ONE FAMILY"/>
    <s v="61//1039//"/>
    <n v="0.12712999999999999"/>
    <n v="0"/>
    <n v="0"/>
    <n v="1"/>
    <n v="1"/>
    <s v="SEWER"/>
    <n v="1"/>
    <n v="1"/>
    <n v="3900"/>
    <s v="YES"/>
    <n v="0"/>
    <s v="61-1039"/>
    <s v="All Public"/>
    <s v="SEWER"/>
    <s v="SEWER"/>
    <n v="3900"/>
    <m/>
    <m/>
    <n v="0"/>
    <n v="0"/>
    <n v="4"/>
    <n v="1705"/>
    <n v="2"/>
    <m/>
    <m/>
    <m/>
    <m/>
    <m/>
    <m/>
    <m/>
    <m/>
    <m/>
    <m/>
    <n v="1"/>
    <n v="1"/>
    <x v="6"/>
    <x v="6"/>
  </r>
  <r>
    <s v="133A-100"/>
    <m/>
    <x v="0"/>
    <s v="15 MALLARD RD"/>
    <n v="101"/>
    <s v="HARRIS WILLIAM J JR"/>
    <s v="MR30"/>
    <s v="ONE FAMILY"/>
    <s v="133/A/100//"/>
    <n v="0.25355"/>
    <n v="1"/>
    <n v="1"/>
    <n v="1"/>
    <n v="1"/>
    <s v="SEPTIC"/>
    <n v="0"/>
    <n v="1"/>
    <n v="7500"/>
    <s v="YES"/>
    <n v="7500"/>
    <s v="133A-100"/>
    <s v="Public Water"/>
    <m/>
    <s v="SEPTIC"/>
    <n v="7500"/>
    <m/>
    <m/>
    <n v="1"/>
    <n v="1"/>
    <n v="1"/>
    <n v="880"/>
    <n v="1"/>
    <m/>
    <m/>
    <m/>
    <m/>
    <m/>
    <m/>
    <m/>
    <m/>
    <m/>
    <m/>
    <n v="1"/>
    <n v="1"/>
    <x v="6"/>
    <x v="6"/>
  </r>
  <r>
    <s v="83-BD1"/>
    <m/>
    <x v="0"/>
    <s v="0 BRITTANY DR"/>
    <n v="130"/>
    <s v="REVALEON-MONTEIRO JEANNETTE V"/>
    <s v="MR30"/>
    <s v="RES ACLNDV  MDL-00"/>
    <s v="83//BD1//"/>
    <n v="0.86580999999999997"/>
    <n v="0"/>
    <n v="0"/>
    <n v="0"/>
    <n v="0"/>
    <m/>
    <n v="0"/>
    <n v="0"/>
    <n v="0"/>
    <s v="YES"/>
    <n v="0"/>
    <s v="83-BD1"/>
    <s v="Public Water,Septic"/>
    <s v="SEPTIC"/>
    <m/>
    <n v="0"/>
    <m/>
    <m/>
    <n v="0"/>
    <n v="0"/>
    <n v="0"/>
    <n v="0"/>
    <n v="0"/>
    <m/>
    <m/>
    <m/>
    <m/>
    <m/>
    <m/>
    <m/>
    <m/>
    <m/>
    <m/>
    <n v="2"/>
    <n v="1"/>
    <x v="4"/>
    <x v="4"/>
  </r>
  <r>
    <s v="61-39"/>
    <m/>
    <x v="0"/>
    <s v="31 STONEY RUN DR"/>
    <n v="903"/>
    <s v="TOWN OF WAREHAM"/>
    <s v="MR30"/>
    <s v="MUNICIPAL  MDL-00"/>
    <s v="61//39//"/>
    <n v="2.97946"/>
    <n v="0"/>
    <n v="0"/>
    <n v="0"/>
    <n v="0"/>
    <m/>
    <n v="0"/>
    <n v="0"/>
    <n v="0"/>
    <s v="NO_W1"/>
    <n v="0"/>
    <s v="61-39"/>
    <m/>
    <m/>
    <m/>
    <n v="0"/>
    <s v="fee simple"/>
    <s v="YES"/>
    <n v="0"/>
    <n v="0"/>
    <n v="0"/>
    <n v="0"/>
    <n v="0"/>
    <m/>
    <m/>
    <m/>
    <m/>
    <m/>
    <m/>
    <m/>
    <m/>
    <m/>
    <m/>
    <n v="11"/>
    <n v="1"/>
    <x v="4"/>
    <x v="4"/>
  </r>
  <r>
    <s v="129-1062"/>
    <m/>
    <x v="0"/>
    <s v="21 PLYMOUTH RD OFF"/>
    <n v="924"/>
    <s v="COMMONWEALTH OF MASSACHUSETTS"/>
    <s v="MR30"/>
    <s v="MASS X-WAY  MDL-00"/>
    <s v="129//1062//"/>
    <n v="1.8691800000000001"/>
    <n v="0"/>
    <n v="0"/>
    <n v="0"/>
    <n v="0"/>
    <m/>
    <n v="0"/>
    <n v="0"/>
    <n v="0"/>
    <s v="YES"/>
    <n v="0"/>
    <s v="129-1062"/>
    <m/>
    <m/>
    <m/>
    <n v="0"/>
    <m/>
    <m/>
    <n v="0"/>
    <n v="0"/>
    <n v="0"/>
    <n v="0"/>
    <n v="0"/>
    <m/>
    <m/>
    <m/>
    <m/>
    <m/>
    <m/>
    <m/>
    <m/>
    <m/>
    <m/>
    <n v="1"/>
    <n v="1"/>
    <x v="7"/>
    <x v="7"/>
  </r>
  <r>
    <s v="61-LC12"/>
    <m/>
    <x v="0"/>
    <s v="1 TOWER TER"/>
    <n v="101"/>
    <s v="GRAHAM ROBERT FRANCIS"/>
    <s v="MR30"/>
    <s v="ONE FAMILY"/>
    <s v="61//LC12//"/>
    <n v="1.1836199999999999"/>
    <n v="0"/>
    <n v="0"/>
    <n v="1"/>
    <n v="1"/>
    <s v="SEWER"/>
    <n v="1"/>
    <n v="1"/>
    <n v="5600"/>
    <s v="YES"/>
    <n v="0"/>
    <s v="61-LC12"/>
    <s v="Public Water,Public Sewer"/>
    <s v="SEWER"/>
    <s v="SEWER"/>
    <n v="5600"/>
    <m/>
    <m/>
    <n v="0"/>
    <n v="0"/>
    <n v="3"/>
    <n v="1684"/>
    <n v="1.75"/>
    <m/>
    <m/>
    <m/>
    <m/>
    <m/>
    <m/>
    <m/>
    <m/>
    <m/>
    <m/>
    <n v="2"/>
    <n v="1"/>
    <x v="6"/>
    <x v="6"/>
  </r>
  <r>
    <s v="61-2"/>
    <m/>
    <x v="0"/>
    <s v="4 TOWER TER"/>
    <n v="101"/>
    <s v="HENNESSEY ALBERT T &amp; PATRICIA J"/>
    <s v="MR30"/>
    <s v="ONE FAMILY"/>
    <s v="61//2//"/>
    <n v="0.28227000000000002"/>
    <n v="0"/>
    <n v="0"/>
    <n v="1"/>
    <n v="1"/>
    <s v="SEWER"/>
    <n v="1"/>
    <n v="1"/>
    <n v="7000"/>
    <s v="YES"/>
    <n v="0"/>
    <s v="61-2"/>
    <s v="Public Water,Public Sewer"/>
    <s v="SEWER"/>
    <s v="SEWER"/>
    <n v="7000"/>
    <m/>
    <m/>
    <n v="0"/>
    <n v="0"/>
    <n v="2"/>
    <n v="1416"/>
    <n v="1"/>
    <m/>
    <m/>
    <m/>
    <m/>
    <m/>
    <m/>
    <m/>
    <m/>
    <m/>
    <m/>
    <n v="1"/>
    <n v="1"/>
    <x v="6"/>
    <x v="6"/>
  </r>
  <r>
    <s v="83-1006"/>
    <m/>
    <x v="0"/>
    <s v="205 HATHAWAY ST"/>
    <n v="101"/>
    <s v="MONTEIRO LISA A"/>
    <s v="MR30"/>
    <s v="ONE FAMILY"/>
    <s v="83//1006//"/>
    <n v="0.48508000000000001"/>
    <n v="1"/>
    <n v="1"/>
    <n v="1"/>
    <n v="1"/>
    <s v="SEPTIC"/>
    <n v="0"/>
    <n v="1"/>
    <n v="4500"/>
    <s v="YES"/>
    <n v="4500"/>
    <s v="83-1006"/>
    <s v="Public Water,Septic"/>
    <s v="SEPTIC"/>
    <s v="SEPTIC"/>
    <n v="4500"/>
    <m/>
    <m/>
    <n v="1"/>
    <n v="1"/>
    <n v="4"/>
    <n v="2754"/>
    <n v="1.75"/>
    <m/>
    <m/>
    <m/>
    <m/>
    <m/>
    <m/>
    <m/>
    <m/>
    <m/>
    <m/>
    <n v="1"/>
    <n v="1"/>
    <x v="4"/>
    <x v="4"/>
  </r>
  <r>
    <s v="132-1050E"/>
    <m/>
    <x v="0"/>
    <s v="25 MAYFLOWER RIDGE DR"/>
    <n v="101"/>
    <s v="PILLSBURY CHARLES H III"/>
    <s v="MR30"/>
    <s v="ONE FAMILY"/>
    <s v="132//1050/E/"/>
    <n v="0.85348999999999997"/>
    <n v="1"/>
    <n v="1"/>
    <n v="1"/>
    <n v="1"/>
    <s v="SEPTIC"/>
    <n v="0"/>
    <n v="1"/>
    <n v="15800"/>
    <s v="YES"/>
    <n v="15800"/>
    <s v="132-1050E"/>
    <s v="Public Water,Septic"/>
    <s v="SEPTIC"/>
    <s v="SEPTIC"/>
    <n v="15800"/>
    <m/>
    <m/>
    <n v="1"/>
    <n v="1"/>
    <n v="4"/>
    <n v="2583"/>
    <n v="2"/>
    <m/>
    <m/>
    <m/>
    <m/>
    <m/>
    <m/>
    <m/>
    <m/>
    <m/>
    <m/>
    <n v="1"/>
    <n v="1"/>
    <x v="6"/>
    <x v="6"/>
  </r>
  <r>
    <s v="133A-89"/>
    <m/>
    <x v="0"/>
    <s v="32 MEADOWLARK DR"/>
    <n v="132"/>
    <s v="SMITH RONALD S"/>
    <s v="MR30"/>
    <s v="RES ACLNUD  MDL-00"/>
    <s v="133/A/89//"/>
    <n v="0.22441"/>
    <n v="0"/>
    <n v="0"/>
    <n v="0"/>
    <n v="0"/>
    <m/>
    <n v="0"/>
    <n v="0"/>
    <n v="0"/>
    <s v="YES"/>
    <n v="0"/>
    <s v="133A-89"/>
    <s v="Public Water,Septic"/>
    <s v="SEPTIC"/>
    <m/>
    <n v="0"/>
    <m/>
    <m/>
    <n v="0"/>
    <n v="0"/>
    <n v="0"/>
    <n v="0"/>
    <n v="0"/>
    <m/>
    <m/>
    <m/>
    <m/>
    <m/>
    <m/>
    <m/>
    <m/>
    <m/>
    <m/>
    <n v="1"/>
    <n v="1"/>
    <x v="6"/>
    <x v="6"/>
  </r>
  <r>
    <s v="133-1071"/>
    <m/>
    <x v="0"/>
    <s v="1 SANTOS DR"/>
    <n v="101"/>
    <s v="BARREIROS BARBARA M LIFE ESTATE"/>
    <s v="SC"/>
    <s v="ONE FAMILY"/>
    <s v="133//1071//"/>
    <n v="0.32924999999999999"/>
    <n v="1"/>
    <n v="1"/>
    <n v="1"/>
    <n v="1"/>
    <s v="SEPTIC"/>
    <n v="0"/>
    <n v="1"/>
    <n v="2700"/>
    <s v="YES"/>
    <n v="2700"/>
    <s v="133-1071"/>
    <s v="Public Water,Septic"/>
    <s v="SEPTIC"/>
    <s v="SEPTIC"/>
    <n v="2700"/>
    <m/>
    <m/>
    <n v="1"/>
    <n v="1"/>
    <n v="3"/>
    <n v="1144"/>
    <n v="1"/>
    <m/>
    <m/>
    <m/>
    <m/>
    <m/>
    <m/>
    <m/>
    <m/>
    <m/>
    <m/>
    <n v="1"/>
    <n v="1"/>
    <x v="6"/>
    <x v="6"/>
  </r>
  <r>
    <s v="133-1068"/>
    <m/>
    <x v="0"/>
    <s v="2805 CRAN HWY REAR"/>
    <n v="132"/>
    <s v="FERNADNDES EVA F LIFE ESTATE"/>
    <s v="SC"/>
    <s v="RES ACLNUD  MDL-00"/>
    <s v="133//1068//"/>
    <n v="7.6759999999999995E-2"/>
    <n v="0"/>
    <n v="0"/>
    <n v="0"/>
    <n v="0"/>
    <m/>
    <n v="0"/>
    <n v="0"/>
    <n v="0"/>
    <s v="YES"/>
    <n v="0"/>
    <s v="133-1068"/>
    <s v="Public Water,Septic"/>
    <s v="SEPTIC"/>
    <m/>
    <n v="0"/>
    <m/>
    <m/>
    <n v="0"/>
    <n v="0"/>
    <n v="0"/>
    <n v="0"/>
    <n v="0"/>
    <m/>
    <m/>
    <m/>
    <m/>
    <m/>
    <m/>
    <m/>
    <m/>
    <m/>
    <m/>
    <n v="1"/>
    <n v="1"/>
    <x v="6"/>
    <x v="6"/>
  </r>
  <r>
    <s v="61-1174"/>
    <m/>
    <x v="0"/>
    <s v="11 GIBBS AVE"/>
    <n v="906"/>
    <s v="FIRST CONGREGATIONAL CHURCH"/>
    <s v="MR30"/>
    <s v="CHURCH ETC  MDL-94"/>
    <s v="61//1174//"/>
    <n v="0.23111000000000001"/>
    <n v="0"/>
    <n v="0"/>
    <n v="1"/>
    <n v="1"/>
    <s v="SEWER"/>
    <n v="2"/>
    <n v="2"/>
    <n v="8600"/>
    <s v="YES"/>
    <n v="0"/>
    <s v="61-1174"/>
    <s v="All Public"/>
    <s v="SEWER"/>
    <s v="SEWER"/>
    <n v="4300"/>
    <m/>
    <m/>
    <n v="0"/>
    <n v="0"/>
    <n v="0"/>
    <n v="7330"/>
    <n v="1"/>
    <m/>
    <m/>
    <m/>
    <m/>
    <m/>
    <m/>
    <m/>
    <m/>
    <m/>
    <m/>
    <n v="1"/>
    <n v="1"/>
    <x v="6"/>
    <x v="6"/>
  </r>
  <r>
    <s v="133-1023"/>
    <m/>
    <x v="0"/>
    <s v="2755 CRAN HWY"/>
    <n v="391"/>
    <s v="ROBERTSON'S REALTY CORP"/>
    <s v="SC"/>
    <s v="POT DEVEL"/>
    <s v="133//1023//"/>
    <n v="9.75E-3"/>
    <n v="0"/>
    <n v="0"/>
    <n v="0"/>
    <n v="0"/>
    <m/>
    <n v="0"/>
    <n v="0"/>
    <n v="0"/>
    <s v="YES"/>
    <n v="0"/>
    <s v="133-1023"/>
    <s v="Public Water,Septic"/>
    <s v="SEPTIC"/>
    <m/>
    <n v="0"/>
    <m/>
    <m/>
    <n v="0"/>
    <n v="0"/>
    <n v="0"/>
    <n v="0"/>
    <n v="0"/>
    <m/>
    <m/>
    <m/>
    <m/>
    <m/>
    <m/>
    <m/>
    <m/>
    <m/>
    <m/>
    <n v="0"/>
    <n v="1"/>
    <x v="6"/>
    <x v="6"/>
  </r>
  <r>
    <s v="132-1070"/>
    <m/>
    <x v="0"/>
    <s v="26 OLD CARR LANDING RD"/>
    <n v="101"/>
    <s v="HORNE KARL A"/>
    <s v="MC30"/>
    <s v="ONE FAMILY"/>
    <s v="132//1070//"/>
    <n v="7.6108599999999997"/>
    <n v="1"/>
    <n v="1"/>
    <n v="1"/>
    <n v="1"/>
    <s v="SEPTIC"/>
    <n v="0"/>
    <n v="0"/>
    <n v="0"/>
    <s v="YES"/>
    <n v="0"/>
    <s v="132-1070"/>
    <s v="Well,Septic"/>
    <s v="SEPTIC"/>
    <s v="SEPTIC"/>
    <n v="0"/>
    <m/>
    <m/>
    <n v="1"/>
    <n v="1"/>
    <n v="2"/>
    <n v="500"/>
    <n v="1"/>
    <m/>
    <m/>
    <m/>
    <m/>
    <m/>
    <m/>
    <m/>
    <m/>
    <m/>
    <m/>
    <n v="1"/>
    <n v="1"/>
    <x v="6"/>
    <x v="6"/>
  </r>
  <r>
    <s v="133-1049A"/>
    <m/>
    <x v="0"/>
    <s v="11 SANDY RD"/>
    <n v="132"/>
    <s v="VIERA MARIA COSTA ET ALS"/>
    <s v="MR30"/>
    <s v="RES ACLNUD  MDL-00"/>
    <s v="133//1049/A/"/>
    <n v="0.31891999999999998"/>
    <n v="0"/>
    <n v="0"/>
    <n v="0"/>
    <n v="0"/>
    <m/>
    <n v="0"/>
    <n v="0"/>
    <n v="0"/>
    <s v="YES"/>
    <n v="0"/>
    <s v="133-1049A"/>
    <s v="Well,Septic"/>
    <s v="SEPTIC"/>
    <m/>
    <n v="0"/>
    <m/>
    <m/>
    <n v="0"/>
    <n v="0"/>
    <n v="0"/>
    <n v="0"/>
    <n v="0"/>
    <m/>
    <m/>
    <m/>
    <m/>
    <m/>
    <m/>
    <m/>
    <m/>
    <m/>
    <m/>
    <n v="1"/>
    <n v="1"/>
    <x v="6"/>
    <x v="6"/>
  </r>
  <r>
    <s v="132B-29"/>
    <m/>
    <x v="0"/>
    <s v="32 CRAN HWY  OFF"/>
    <n v="132"/>
    <s v="COLL PIERRE M"/>
    <s v="MR30"/>
    <s v="RES ACLNUD  MDL-00"/>
    <s v="132/B/29//"/>
    <n v="0.20810000000000001"/>
    <n v="0"/>
    <n v="0"/>
    <n v="0"/>
    <n v="0"/>
    <m/>
    <n v="0"/>
    <n v="0"/>
    <n v="0"/>
    <s v="YES"/>
    <n v="0"/>
    <s v="132B-29"/>
    <s v="Public Water,Septic"/>
    <s v="SEPTIC"/>
    <m/>
    <n v="0"/>
    <m/>
    <m/>
    <n v="0"/>
    <n v="0"/>
    <n v="0"/>
    <n v="0"/>
    <n v="0"/>
    <m/>
    <m/>
    <m/>
    <m/>
    <m/>
    <m/>
    <m/>
    <m/>
    <m/>
    <m/>
    <n v="1"/>
    <n v="1"/>
    <x v="6"/>
    <x v="6"/>
  </r>
  <r>
    <s v="133-1026"/>
    <m/>
    <x v="0"/>
    <s v="12 SANDY RD"/>
    <n v="101"/>
    <s v="THATCHER ALICIA"/>
    <s v="MR30"/>
    <s v="ONE FAMILY"/>
    <s v="133//1026//"/>
    <n v="0.48421999999999998"/>
    <n v="1"/>
    <n v="1"/>
    <n v="1"/>
    <n v="1"/>
    <s v="SEPTIC"/>
    <n v="0"/>
    <n v="0"/>
    <n v="0"/>
    <s v="YES"/>
    <n v="0"/>
    <s v="133-1026"/>
    <s v="Well,Septic"/>
    <s v="SEPTIC"/>
    <s v="SEPTIC"/>
    <n v="0"/>
    <m/>
    <m/>
    <n v="1"/>
    <n v="1"/>
    <n v="3"/>
    <n v="1056"/>
    <n v="1"/>
    <m/>
    <m/>
    <m/>
    <m/>
    <m/>
    <m/>
    <m/>
    <m/>
    <m/>
    <m/>
    <n v="1"/>
    <n v="1"/>
    <x v="6"/>
    <x v="6"/>
  </r>
  <r>
    <s v="129-1059"/>
    <m/>
    <x v="0"/>
    <s v="15 PLYMOUTH RD"/>
    <n v="924"/>
    <s v="COMMONWEALTH OF MASSACHUSETTS"/>
    <s v="MR30"/>
    <s v="MASS X-WAY  MDL-00"/>
    <s v="129//1059//"/>
    <n v="3.2696200000000002"/>
    <n v="0"/>
    <n v="0"/>
    <n v="0"/>
    <n v="0"/>
    <m/>
    <n v="0"/>
    <n v="0"/>
    <n v="0"/>
    <s v="YES"/>
    <n v="0"/>
    <s v="129-1059"/>
    <m/>
    <m/>
    <m/>
    <n v="0"/>
    <m/>
    <m/>
    <n v="0"/>
    <n v="0"/>
    <n v="0"/>
    <n v="0"/>
    <n v="0"/>
    <m/>
    <m/>
    <m/>
    <m/>
    <m/>
    <m/>
    <m/>
    <m/>
    <m/>
    <m/>
    <n v="1"/>
    <n v="1"/>
    <x v="7"/>
    <x v="7"/>
  </r>
  <r>
    <s v="129A-3-5A"/>
    <m/>
    <x v="0"/>
    <s v="2 AMES ISLAND EXT"/>
    <n v="101"/>
    <s v="MCGARRY PATRICK D"/>
    <s v="R130"/>
    <s v="ONE FAMILY"/>
    <s v="129/A3/5/A/"/>
    <n v="0.24273"/>
    <n v="1"/>
    <n v="1"/>
    <n v="1"/>
    <n v="1"/>
    <s v="SEPTIC"/>
    <n v="0"/>
    <n v="1"/>
    <n v="5200"/>
    <s v="NO_W1"/>
    <n v="5200"/>
    <s v="129A-3-5A"/>
    <s v="Well,Septic"/>
    <s v="SEPTIC"/>
    <s v="SEPTIC"/>
    <n v="5200"/>
    <m/>
    <m/>
    <n v="1"/>
    <n v="1"/>
    <n v="4"/>
    <n v="2244"/>
    <n v="2"/>
    <m/>
    <m/>
    <m/>
    <m/>
    <m/>
    <m/>
    <m/>
    <m/>
    <m/>
    <m/>
    <n v="4"/>
    <n v="1"/>
    <x v="7"/>
    <x v="7"/>
  </r>
  <r>
    <s v="132B-34"/>
    <m/>
    <x v="0"/>
    <s v="0 CRAN HWY  OFF"/>
    <n v="132"/>
    <s v="COLL PIERRE M"/>
    <s v="MR30"/>
    <s v="RES ACLNUD  MDL-00"/>
    <s v="132/B/34//"/>
    <n v="0.34420000000000001"/>
    <n v="0"/>
    <n v="0"/>
    <n v="0"/>
    <n v="0"/>
    <m/>
    <n v="0"/>
    <n v="0"/>
    <n v="0"/>
    <s v="YES"/>
    <n v="0"/>
    <s v="132B-34"/>
    <s v="Public Water,Septic"/>
    <s v="SEPTIC"/>
    <m/>
    <n v="0"/>
    <m/>
    <m/>
    <n v="0"/>
    <n v="0"/>
    <n v="0"/>
    <n v="0"/>
    <n v="0"/>
    <m/>
    <m/>
    <m/>
    <m/>
    <m/>
    <m/>
    <m/>
    <m/>
    <m/>
    <m/>
    <n v="1"/>
    <n v="1"/>
    <x v="6"/>
    <x v="6"/>
  </r>
  <r>
    <s v="61-1016"/>
    <m/>
    <x v="0"/>
    <s v="481 MAIN ST"/>
    <n v="131"/>
    <s v="ADM MAIN STREET WAREHAM LLC"/>
    <s v="MR30"/>
    <s v="RES ACLNPO  MDL-00"/>
    <s v="61//1016//"/>
    <n v="0.49926999999999999"/>
    <n v="0"/>
    <n v="0"/>
    <n v="0"/>
    <n v="0"/>
    <m/>
    <n v="0"/>
    <n v="0"/>
    <n v="0"/>
    <s v="YES"/>
    <n v="0"/>
    <s v="61-1016"/>
    <s v="All Public"/>
    <s v="SEWER"/>
    <m/>
    <n v="0"/>
    <m/>
    <m/>
    <n v="0"/>
    <n v="0"/>
    <n v="0"/>
    <n v="0"/>
    <n v="0"/>
    <m/>
    <m/>
    <m/>
    <m/>
    <m/>
    <m/>
    <m/>
    <m/>
    <m/>
    <m/>
    <n v="1"/>
    <n v="1"/>
    <x v="6"/>
    <x v="6"/>
  </r>
  <r>
    <s v="129A-3-2A"/>
    <m/>
    <x v="0"/>
    <s v="3 AMES ISLAND EXT"/>
    <n v="101"/>
    <s v="PARKER J RANDOLPH JR"/>
    <s v="R130"/>
    <s v="ONE FAMILY"/>
    <s v="129/A3/2/A/"/>
    <n v="0.11940000000000001"/>
    <n v="1"/>
    <n v="1"/>
    <n v="1"/>
    <n v="1"/>
    <s v="SEPTIC"/>
    <n v="0"/>
    <n v="1"/>
    <n v="4200"/>
    <s v="YES"/>
    <n v="4200"/>
    <s v="129A-3-2A"/>
    <s v="Well,Septic"/>
    <s v="SEPTIC"/>
    <s v="SEPTIC"/>
    <n v="4200"/>
    <m/>
    <m/>
    <n v="1"/>
    <n v="1"/>
    <n v="2"/>
    <n v="660"/>
    <n v="1"/>
    <m/>
    <m/>
    <m/>
    <m/>
    <m/>
    <m/>
    <m/>
    <m/>
    <m/>
    <m/>
    <n v="2"/>
    <n v="1"/>
    <x v="7"/>
    <x v="7"/>
  </r>
  <r>
    <s v="129-1064A"/>
    <m/>
    <x v="0"/>
    <s v="8 AMES ISLAND RD"/>
    <n v="131"/>
    <s v="COOLEY RICHARD H"/>
    <s v="MR30"/>
    <s v="RES ACLNPO  MDL-00"/>
    <s v="129//1064/A/"/>
    <n v="1.38472"/>
    <n v="0"/>
    <n v="0"/>
    <n v="0"/>
    <n v="0"/>
    <m/>
    <n v="0"/>
    <n v="0"/>
    <n v="0"/>
    <s v="YES"/>
    <n v="0"/>
    <s v="129-1064A"/>
    <m/>
    <m/>
    <m/>
    <n v="0"/>
    <m/>
    <m/>
    <n v="0"/>
    <n v="0"/>
    <n v="0"/>
    <n v="0"/>
    <n v="0"/>
    <m/>
    <m/>
    <m/>
    <m/>
    <m/>
    <m/>
    <m/>
    <m/>
    <m/>
    <m/>
    <n v="1"/>
    <n v="1"/>
    <x v="7"/>
    <x v="7"/>
  </r>
  <r>
    <s v="132-1050B"/>
    <m/>
    <x v="0"/>
    <s v="21 MAYFLOWER RIDGE DR"/>
    <n v="130"/>
    <s v="PILLSBURY CHARLES H"/>
    <s v="MR30"/>
    <s v="RES ACLNDV  MDL-00"/>
    <s v="132//1050/B/"/>
    <n v="1.08775"/>
    <n v="0"/>
    <n v="0"/>
    <n v="0"/>
    <n v="0"/>
    <m/>
    <n v="0"/>
    <n v="0"/>
    <n v="0"/>
    <s v="YES"/>
    <n v="0"/>
    <s v="132-1050B"/>
    <s v="Public Water,Septic"/>
    <s v="SEPTIC"/>
    <m/>
    <n v="0"/>
    <m/>
    <m/>
    <n v="0"/>
    <n v="0"/>
    <n v="0"/>
    <n v="0"/>
    <n v="0"/>
    <m/>
    <m/>
    <m/>
    <m/>
    <m/>
    <m/>
    <m/>
    <m/>
    <m/>
    <m/>
    <n v="1"/>
    <n v="1"/>
    <x v="6"/>
    <x v="6"/>
  </r>
  <r>
    <s v="133-1049B"/>
    <m/>
    <x v="0"/>
    <s v="0 CRAN HWY  OFF"/>
    <n v="132"/>
    <s v="VIERA MARIA COSTA ET ALS"/>
    <s v="MR30"/>
    <s v="RES ACLNUD  MDL-00"/>
    <s v="133//1049/B/"/>
    <n v="0.24085999999999999"/>
    <n v="0"/>
    <n v="0"/>
    <n v="0"/>
    <n v="0"/>
    <m/>
    <n v="0"/>
    <n v="0"/>
    <n v="0"/>
    <s v="YES"/>
    <n v="0"/>
    <s v="133-1049B"/>
    <s v="Well,Septic"/>
    <s v="SEPTIC"/>
    <m/>
    <n v="0"/>
    <m/>
    <m/>
    <n v="0"/>
    <n v="0"/>
    <n v="0"/>
    <n v="0"/>
    <n v="0"/>
    <m/>
    <m/>
    <m/>
    <m/>
    <m/>
    <m/>
    <m/>
    <m/>
    <m/>
    <m/>
    <n v="1"/>
    <n v="1"/>
    <x v="6"/>
    <x v="6"/>
  </r>
  <r>
    <s v="133A-77"/>
    <m/>
    <x v="0"/>
    <s v="29 MEADOWLARK DR"/>
    <n v="101"/>
    <s v="LOPES MICHAEL P"/>
    <s v="MR30"/>
    <s v="ONE FAMILY"/>
    <s v="133/A/77//"/>
    <n v="0.25899"/>
    <n v="1"/>
    <n v="1"/>
    <n v="1"/>
    <n v="1"/>
    <s v="SEPTIC"/>
    <n v="0"/>
    <n v="1"/>
    <n v="15800"/>
    <s v="YES"/>
    <n v="15800"/>
    <s v="133A-77"/>
    <s v="Public Water,Septic"/>
    <s v="SEPTIC"/>
    <s v="SEPTIC"/>
    <n v="15800"/>
    <m/>
    <m/>
    <n v="1"/>
    <n v="1"/>
    <n v="2"/>
    <n v="1392"/>
    <n v="1"/>
    <m/>
    <m/>
    <m/>
    <m/>
    <m/>
    <m/>
    <m/>
    <m/>
    <m/>
    <m/>
    <n v="1"/>
    <n v="1"/>
    <x v="6"/>
    <x v="6"/>
  </r>
  <r>
    <s v="133-1046B"/>
    <m/>
    <x v="0"/>
    <s v="8 FANNIES LN"/>
    <n v="101"/>
    <s v="EL-CHALFOUN ELIE"/>
    <s v="SC"/>
    <s v="ONE FAMILY"/>
    <s v="133//1046/B/"/>
    <n v="0.44194"/>
    <n v="1"/>
    <n v="1"/>
    <n v="1"/>
    <n v="1"/>
    <s v="SEPTIC"/>
    <n v="0"/>
    <n v="1"/>
    <n v="0"/>
    <s v="YES"/>
    <n v="0"/>
    <s v="133-1046B"/>
    <s v="Public Water,Septic"/>
    <s v="SEPTIC"/>
    <s v="SEPTIC"/>
    <n v="0"/>
    <m/>
    <m/>
    <n v="1"/>
    <n v="1"/>
    <n v="2"/>
    <n v="950"/>
    <n v="1"/>
    <m/>
    <m/>
    <m/>
    <m/>
    <m/>
    <m/>
    <m/>
    <m/>
    <m/>
    <m/>
    <n v="1"/>
    <n v="1"/>
    <x v="6"/>
    <x v="6"/>
  </r>
  <r>
    <s v="129-1165"/>
    <m/>
    <x v="0"/>
    <s v="0 AMES ISLAND EXT OFF"/>
    <n v="132"/>
    <s v="MCGARRY PATRICK D"/>
    <s v="MR30"/>
    <s v="RES ACLNUD  MDL-00"/>
    <s v="129//1165//"/>
    <n v="7.5719999999999996E-2"/>
    <n v="0"/>
    <n v="0"/>
    <n v="0"/>
    <n v="0"/>
    <m/>
    <n v="0"/>
    <n v="0"/>
    <n v="0"/>
    <s v="YES"/>
    <n v="0"/>
    <s v="129-1165"/>
    <m/>
    <m/>
    <m/>
    <n v="0"/>
    <m/>
    <m/>
    <n v="0"/>
    <n v="0"/>
    <n v="0"/>
    <n v="0"/>
    <n v="0"/>
    <m/>
    <m/>
    <m/>
    <m/>
    <m/>
    <m/>
    <m/>
    <m/>
    <m/>
    <m/>
    <n v="1"/>
    <n v="1"/>
    <x v="7"/>
    <x v="7"/>
  </r>
  <r>
    <s v="132B-35"/>
    <m/>
    <x v="0"/>
    <s v="0 CRAN HWY  OFF"/>
    <n v="132"/>
    <s v="HAYES CONSTANCE J"/>
    <s v="MR30"/>
    <s v="RES ACLNUD  MDL-00"/>
    <s v="132/B/35//"/>
    <n v="0.27311999999999997"/>
    <n v="0"/>
    <n v="0"/>
    <n v="0"/>
    <n v="0"/>
    <m/>
    <n v="0"/>
    <n v="0"/>
    <n v="0"/>
    <s v="YES"/>
    <n v="0"/>
    <s v="132B-35"/>
    <s v="Public Water,Septic"/>
    <s v="SEPTIC"/>
    <m/>
    <n v="0"/>
    <m/>
    <m/>
    <n v="0"/>
    <n v="0"/>
    <n v="0"/>
    <n v="0"/>
    <n v="0"/>
    <m/>
    <m/>
    <m/>
    <m/>
    <m/>
    <m/>
    <m/>
    <m/>
    <m/>
    <m/>
    <n v="1"/>
    <n v="1"/>
    <x v="6"/>
    <x v="6"/>
  </r>
  <r>
    <s v="61-1"/>
    <m/>
    <x v="0"/>
    <s v="2 TOWER TER"/>
    <n v="101"/>
    <s v="MCKAY DANIEL J"/>
    <s v="MR30"/>
    <s v="ONE FAMILY"/>
    <s v="61//1//"/>
    <n v="0.22961000000000001"/>
    <n v="0"/>
    <n v="0"/>
    <n v="1"/>
    <n v="1"/>
    <s v="SEWER"/>
    <n v="1"/>
    <n v="1"/>
    <n v="11300"/>
    <s v="YES"/>
    <n v="0"/>
    <s v="61-1"/>
    <s v="Public Water,Public Sewer"/>
    <s v="SEWER"/>
    <s v="SEWER"/>
    <n v="11300"/>
    <m/>
    <m/>
    <n v="0"/>
    <n v="0"/>
    <n v="3"/>
    <n v="1714"/>
    <n v="1.75"/>
    <m/>
    <m/>
    <m/>
    <m/>
    <m/>
    <m/>
    <m/>
    <m/>
    <m/>
    <m/>
    <n v="1"/>
    <n v="1"/>
    <x v="6"/>
    <x v="6"/>
  </r>
  <r>
    <s v="133A-109"/>
    <m/>
    <x v="0"/>
    <s v="12 MALLARD RD"/>
    <n v="131"/>
    <s v="MENTON BERNARD F"/>
    <s v="MR30"/>
    <s v="RES ACLNPO  MDL-00"/>
    <s v="133/A/109//"/>
    <n v="0.32973999999999998"/>
    <n v="0"/>
    <n v="0"/>
    <n v="0"/>
    <n v="0"/>
    <m/>
    <n v="0"/>
    <n v="0"/>
    <n v="0"/>
    <s v="YES"/>
    <n v="0"/>
    <s v="133A-109"/>
    <s v="Public Water,Septic"/>
    <s v="SEPTIC"/>
    <m/>
    <n v="0"/>
    <m/>
    <m/>
    <n v="0"/>
    <n v="0"/>
    <n v="0"/>
    <n v="0"/>
    <n v="0"/>
    <m/>
    <m/>
    <m/>
    <m/>
    <m/>
    <m/>
    <m/>
    <m/>
    <m/>
    <m/>
    <n v="1"/>
    <n v="1"/>
    <x v="6"/>
    <x v="6"/>
  </r>
  <r>
    <s v="133A-14"/>
    <m/>
    <x v="0"/>
    <s v="1 GULL LN"/>
    <n v="101"/>
    <s v="MURTEIRA PAUL A"/>
    <s v="MR30"/>
    <s v="ONE FAMILY"/>
    <s v="133/A/14//"/>
    <n v="0.21912000000000001"/>
    <n v="1"/>
    <n v="1"/>
    <n v="1"/>
    <n v="1"/>
    <s v="SEPTIC"/>
    <n v="0"/>
    <n v="1"/>
    <n v="12600"/>
    <s v="YES"/>
    <n v="12600"/>
    <s v="133A-14"/>
    <s v="Public Water,Septic"/>
    <s v="SEPTIC"/>
    <s v="SEPTIC"/>
    <n v="12600"/>
    <m/>
    <m/>
    <n v="1"/>
    <n v="1"/>
    <n v="2"/>
    <n v="872"/>
    <n v="1"/>
    <m/>
    <m/>
    <m/>
    <m/>
    <m/>
    <m/>
    <m/>
    <m/>
    <m/>
    <m/>
    <n v="1"/>
    <n v="1"/>
    <x v="6"/>
    <x v="6"/>
  </r>
  <r>
    <s v="61-1038"/>
    <m/>
    <x v="0"/>
    <s v="1 PARK ST"/>
    <n v="111"/>
    <s v="MJT PARK STREET LLC"/>
    <s v="MR30"/>
    <s v="APT 4-8  MDL-03"/>
    <s v="61//1038//"/>
    <n v="1.1901600000000001"/>
    <n v="0"/>
    <n v="0"/>
    <n v="1"/>
    <n v="1"/>
    <s v="SEWER"/>
    <n v="1"/>
    <n v="1"/>
    <n v="56300"/>
    <s v="YES"/>
    <n v="0"/>
    <s v="61-1038"/>
    <s v="All Public"/>
    <s v="SEWER"/>
    <s v="SEWER"/>
    <n v="56300"/>
    <m/>
    <m/>
    <n v="0"/>
    <n v="0"/>
    <n v="9"/>
    <n v="7082"/>
    <n v="2"/>
    <m/>
    <m/>
    <m/>
    <m/>
    <m/>
    <m/>
    <m/>
    <m/>
    <m/>
    <m/>
    <n v="1"/>
    <n v="1"/>
    <x v="6"/>
    <x v="6"/>
  </r>
  <r>
    <s v="132-1064"/>
    <m/>
    <x v="0"/>
    <s v="11 OLD CARR LANDING RD"/>
    <n v="106"/>
    <s v="ELDREDGE DAVID W"/>
    <s v="MR30"/>
    <s v="AC LND IMP  MDL-01"/>
    <s v="132//1064//"/>
    <n v="10.3025"/>
    <n v="0"/>
    <n v="0"/>
    <n v="0"/>
    <n v="0"/>
    <m/>
    <n v="0"/>
    <n v="0"/>
    <n v="0"/>
    <s v="YES"/>
    <n v="0"/>
    <s v="132-1064"/>
    <s v="Well"/>
    <m/>
    <m/>
    <n v="0"/>
    <m/>
    <m/>
    <n v="0"/>
    <n v="0"/>
    <n v="1"/>
    <n v="268"/>
    <n v="1"/>
    <m/>
    <m/>
    <m/>
    <m/>
    <m/>
    <m/>
    <m/>
    <m/>
    <m/>
    <m/>
    <n v="1"/>
    <n v="1"/>
    <x v="6"/>
    <x v="6"/>
  </r>
  <r>
    <s v="133-1046A"/>
    <m/>
    <x v="0"/>
    <s v="10 FANNIES LN"/>
    <n v="903"/>
    <s v="TOWN OF WAREHAM"/>
    <s v="MR30"/>
    <s v="MUNICIPAL  MDL-01"/>
    <s v="133//1046/A/"/>
    <n v="0.51861000000000002"/>
    <n v="1"/>
    <n v="1"/>
    <n v="1"/>
    <n v="1"/>
    <s v="SEPTIC"/>
    <n v="0"/>
    <n v="1"/>
    <n v="0"/>
    <s v="YES"/>
    <n v="0"/>
    <s v="133-1046A"/>
    <s v="Public Water,Septic"/>
    <s v="SEPTIC"/>
    <s v="SEPTIC"/>
    <n v="0"/>
    <m/>
    <m/>
    <n v="1"/>
    <n v="1"/>
    <n v="2"/>
    <n v="752"/>
    <n v="1"/>
    <m/>
    <m/>
    <m/>
    <m/>
    <m/>
    <m/>
    <m/>
    <m/>
    <m/>
    <m/>
    <n v="1"/>
    <n v="1"/>
    <x v="6"/>
    <x v="6"/>
  </r>
  <r>
    <s v="133A-62"/>
    <m/>
    <x v="0"/>
    <s v="26 PHEASANT AVE"/>
    <n v="101"/>
    <s v="CONNOR TIMOTHY A"/>
    <s v="MR30"/>
    <s v="ONE FAMILY"/>
    <s v="133/A/62//"/>
    <n v="0.23607"/>
    <n v="1"/>
    <n v="1"/>
    <n v="1"/>
    <n v="1"/>
    <s v="SEPTIC"/>
    <n v="0"/>
    <n v="1"/>
    <n v="8000"/>
    <s v="YES"/>
    <n v="8000"/>
    <s v="133A-62"/>
    <s v="Public Water,Septic"/>
    <s v="SEPTIC"/>
    <s v="SEPTIC"/>
    <n v="8000"/>
    <m/>
    <m/>
    <n v="1"/>
    <n v="1"/>
    <n v="2"/>
    <n v="720"/>
    <n v="1"/>
    <m/>
    <m/>
    <m/>
    <m/>
    <m/>
    <m/>
    <m/>
    <m/>
    <m/>
    <m/>
    <n v="1"/>
    <n v="1"/>
    <x v="6"/>
    <x v="6"/>
  </r>
  <r>
    <s v="133-1069"/>
    <m/>
    <x v="0"/>
    <s v="2805 CRAN HWY"/>
    <n v="101"/>
    <s v="FERNANDES EVA F LIFE ESTATE"/>
    <s v="SC"/>
    <s v="ONE FAMILY"/>
    <s v="133//1069//"/>
    <n v="0.16536999999999999"/>
    <n v="1"/>
    <n v="1"/>
    <n v="1"/>
    <n v="1"/>
    <s v="SEPTIC"/>
    <n v="0"/>
    <n v="1"/>
    <n v="10900"/>
    <s v="YES"/>
    <n v="10900"/>
    <s v="133-1069"/>
    <s v="Public Water,Septic"/>
    <s v="SEPTIC"/>
    <s v="SEPTIC"/>
    <n v="10900"/>
    <m/>
    <m/>
    <n v="1"/>
    <n v="1"/>
    <n v="3"/>
    <n v="1208"/>
    <n v="1"/>
    <m/>
    <m/>
    <m/>
    <m/>
    <m/>
    <m/>
    <m/>
    <m/>
    <m/>
    <m/>
    <n v="1"/>
    <n v="1"/>
    <x v="6"/>
    <x v="6"/>
  </r>
  <r>
    <s v="133A-88"/>
    <m/>
    <x v="0"/>
    <s v="30 MEADOWLARK DR"/>
    <n v="101"/>
    <s v="HARDING MARY I"/>
    <s v="MR30"/>
    <s v="ONE FAMILY"/>
    <s v="133/A/88//"/>
    <n v="0.22372"/>
    <n v="1"/>
    <n v="1"/>
    <n v="1"/>
    <n v="1"/>
    <s v="SEPTIC"/>
    <n v="0"/>
    <n v="1"/>
    <n v="2100"/>
    <s v="YES"/>
    <n v="2100"/>
    <s v="133A-88"/>
    <s v="Public Water,Septic"/>
    <s v="SEPTIC"/>
    <s v="SEPTIC"/>
    <n v="2100"/>
    <m/>
    <m/>
    <n v="1"/>
    <n v="1"/>
    <n v="2"/>
    <n v="364"/>
    <n v="1"/>
    <m/>
    <m/>
    <m/>
    <m/>
    <m/>
    <m/>
    <m/>
    <m/>
    <m/>
    <m/>
    <n v="1"/>
    <n v="1"/>
    <x v="6"/>
    <x v="6"/>
  </r>
  <r>
    <s v="LAND_NOPARC"/>
    <m/>
    <x v="0"/>
    <m/>
    <n v="0"/>
    <m/>
    <m/>
    <m/>
    <m/>
    <n v="2.7820000000000001E-2"/>
    <n v="0"/>
    <n v="0"/>
    <n v="0"/>
    <n v="0"/>
    <m/>
    <n v="0"/>
    <n v="0"/>
    <n v="0"/>
    <s v="NO"/>
    <n v="0"/>
    <m/>
    <m/>
    <m/>
    <m/>
    <n v="0"/>
    <m/>
    <m/>
    <n v="0"/>
    <n v="0"/>
    <n v="0"/>
    <n v="0"/>
    <n v="0"/>
    <m/>
    <m/>
    <m/>
    <m/>
    <m/>
    <m/>
    <m/>
    <m/>
    <m/>
    <m/>
    <n v="0"/>
    <n v="1"/>
    <x v="7"/>
    <x v="7"/>
  </r>
  <r>
    <s v="133A-99"/>
    <m/>
    <x v="0"/>
    <s v="13 MALLARD RD"/>
    <n v="101"/>
    <s v="YAHNER ANDREW J"/>
    <s v="MR30"/>
    <s v="ONE FAMILY"/>
    <s v="133/A/99//"/>
    <n v="0.24027999999999999"/>
    <n v="1"/>
    <n v="1"/>
    <n v="1"/>
    <n v="1"/>
    <s v="SEPTIC"/>
    <n v="0"/>
    <n v="1"/>
    <n v="7800"/>
    <s v="YES"/>
    <n v="7800"/>
    <s v="133A-99"/>
    <s v="Public Water,Septic"/>
    <s v="SEPTIC"/>
    <s v="SEPTIC"/>
    <n v="7800"/>
    <m/>
    <m/>
    <n v="1"/>
    <n v="1"/>
    <n v="3"/>
    <n v="1300"/>
    <n v="2"/>
    <m/>
    <m/>
    <m/>
    <m/>
    <m/>
    <m/>
    <m/>
    <m/>
    <m/>
    <m/>
    <n v="1"/>
    <n v="1"/>
    <x v="6"/>
    <x v="6"/>
  </r>
  <r>
    <s v="132B-36"/>
    <m/>
    <x v="0"/>
    <s v="0 CRAN HWY  OFF"/>
    <n v="132"/>
    <s v="COLL PIERRE M"/>
    <s v="MR30"/>
    <s v="RES ACLNUD  MDL-00"/>
    <s v="132/B/36//"/>
    <n v="0.25768999999999997"/>
    <n v="0"/>
    <n v="0"/>
    <n v="0"/>
    <n v="0"/>
    <m/>
    <n v="0"/>
    <n v="0"/>
    <n v="0"/>
    <s v="YES"/>
    <n v="0"/>
    <s v="132B-36"/>
    <s v="Public Water,Septic"/>
    <s v="SEPTIC"/>
    <m/>
    <n v="0"/>
    <m/>
    <m/>
    <n v="0"/>
    <n v="0"/>
    <n v="0"/>
    <n v="0"/>
    <n v="0"/>
    <m/>
    <m/>
    <m/>
    <m/>
    <m/>
    <m/>
    <m/>
    <m/>
    <m/>
    <m/>
    <n v="1"/>
    <n v="1"/>
    <x v="6"/>
    <x v="6"/>
  </r>
  <r>
    <s v="133-1067"/>
    <m/>
    <x v="0"/>
    <s v="2801 CRAN HWY"/>
    <n v="101"/>
    <s v="CARDOZA JOSEPH J"/>
    <s v="SC"/>
    <s v="ONE FAMILY"/>
    <s v="133//1067//"/>
    <n v="0.50197999999999998"/>
    <n v="1"/>
    <n v="1"/>
    <n v="1"/>
    <n v="1"/>
    <s v="SEPTIC"/>
    <n v="0"/>
    <n v="1"/>
    <n v="5100"/>
    <s v="YES"/>
    <n v="5100"/>
    <s v="133-1067"/>
    <s v="Public Water,Septic"/>
    <s v="SEPTIC"/>
    <s v="SEPTIC"/>
    <n v="5100"/>
    <m/>
    <m/>
    <n v="1"/>
    <n v="1"/>
    <n v="3"/>
    <n v="1928"/>
    <n v="2"/>
    <m/>
    <m/>
    <m/>
    <m/>
    <m/>
    <m/>
    <m/>
    <m/>
    <m/>
    <m/>
    <n v="1"/>
    <n v="1"/>
    <x v="6"/>
    <x v="6"/>
  </r>
  <r>
    <s v="133A-15"/>
    <m/>
    <x v="0"/>
    <s v="3 GULL LN"/>
    <n v="101"/>
    <s v="AUSTIN KAREN H"/>
    <s v="MR30"/>
    <s v="ONE FAMILY"/>
    <s v="133/A/15//"/>
    <n v="0.25516"/>
    <n v="1"/>
    <n v="1"/>
    <n v="1"/>
    <n v="1"/>
    <s v="SEPTIC"/>
    <n v="0"/>
    <n v="1"/>
    <n v="12000"/>
    <s v="YES"/>
    <n v="12000"/>
    <s v="133A-15"/>
    <s v="Public Water,Septic"/>
    <s v="SEPTIC"/>
    <s v="SEPTIC"/>
    <n v="12000"/>
    <m/>
    <m/>
    <n v="1"/>
    <n v="1"/>
    <n v="3"/>
    <n v="1469"/>
    <n v="1.75"/>
    <m/>
    <m/>
    <m/>
    <m/>
    <m/>
    <m/>
    <m/>
    <m/>
    <m/>
    <m/>
    <n v="1"/>
    <n v="1"/>
    <x v="6"/>
    <x v="6"/>
  </r>
  <r>
    <s v="129A-3-7A"/>
    <m/>
    <x v="0"/>
    <s v="6 AMES ISLAND EXT"/>
    <n v="101"/>
    <s v="ROBADO KEVIN B"/>
    <s v="R130"/>
    <s v="ONE FAMILY"/>
    <s v="129/A3/7/A/"/>
    <n v="0.11189"/>
    <n v="1"/>
    <n v="1"/>
    <n v="1"/>
    <n v="1"/>
    <s v="SEPTIC"/>
    <n v="0"/>
    <n v="1"/>
    <n v="5800"/>
    <s v="NO_W1"/>
    <n v="5800"/>
    <s v="129A-3-7A"/>
    <s v="Well,Septic"/>
    <s v="SEPTIC"/>
    <s v="SEPTIC"/>
    <n v="5800"/>
    <m/>
    <m/>
    <n v="1"/>
    <n v="1"/>
    <n v="2"/>
    <n v="520"/>
    <n v="1"/>
    <m/>
    <m/>
    <m/>
    <m/>
    <m/>
    <m/>
    <m/>
    <m/>
    <m/>
    <m/>
    <n v="2"/>
    <n v="1"/>
    <x v="7"/>
    <x v="7"/>
  </r>
  <r>
    <s v="132-1050A"/>
    <m/>
    <x v="0"/>
    <s v="16 SWAN LANE"/>
    <n v="101"/>
    <s v="BREDBERG CAROL D"/>
    <s v="MR30"/>
    <s v="ONE FAMILY"/>
    <s v="132//1050/A/"/>
    <n v="0.56279000000000001"/>
    <n v="1"/>
    <n v="1"/>
    <n v="1"/>
    <n v="1"/>
    <s v="SEPTIC"/>
    <n v="0"/>
    <n v="1"/>
    <n v="5200"/>
    <s v="YES"/>
    <n v="5200"/>
    <s v="132-1050A"/>
    <s v="Public Water,Septic"/>
    <s v="SEPTIC"/>
    <s v="SEPTIC"/>
    <n v="5200"/>
    <m/>
    <m/>
    <n v="1"/>
    <n v="1"/>
    <n v="2"/>
    <n v="1460"/>
    <n v="2"/>
    <m/>
    <m/>
    <m/>
    <m/>
    <m/>
    <m/>
    <m/>
    <m/>
    <m/>
    <m/>
    <n v="3"/>
    <n v="1"/>
    <x v="6"/>
    <x v="6"/>
  </r>
  <r>
    <s v="132B-37"/>
    <m/>
    <x v="0"/>
    <s v="30 CRAN HWY  OFF"/>
    <n v="132"/>
    <s v="HAYES CONSTANCE J"/>
    <s v="MR30"/>
    <s v="RES ACLNUD  MDL-00"/>
    <s v="132/B/37//"/>
    <n v="0.19750000000000001"/>
    <n v="0"/>
    <n v="0"/>
    <n v="0"/>
    <n v="0"/>
    <m/>
    <n v="0"/>
    <n v="0"/>
    <n v="0"/>
    <s v="YES"/>
    <n v="0"/>
    <s v="132B-37"/>
    <s v="Public Water,Septic"/>
    <s v="SEPTIC"/>
    <m/>
    <n v="0"/>
    <m/>
    <m/>
    <n v="0"/>
    <n v="0"/>
    <n v="0"/>
    <n v="0"/>
    <n v="0"/>
    <m/>
    <m/>
    <m/>
    <m/>
    <m/>
    <m/>
    <m/>
    <m/>
    <m/>
    <m/>
    <n v="1"/>
    <n v="1"/>
    <x v="6"/>
    <x v="6"/>
  </r>
  <r>
    <s v="129A-3-B"/>
    <m/>
    <x v="0"/>
    <s v="7 AMES ISLAND EXT"/>
    <n v="101"/>
    <s v="ADAMS MAROLYN J"/>
    <s v="R130"/>
    <s v="ONE FAMILY"/>
    <s v="129/A3//B/"/>
    <n v="0.13528000000000001"/>
    <n v="1"/>
    <n v="1"/>
    <n v="1"/>
    <n v="1"/>
    <s v="SEPTIC"/>
    <n v="0"/>
    <n v="1"/>
    <n v="3100"/>
    <s v="YES"/>
    <n v="3100"/>
    <s v="129A-3-B"/>
    <s v="Well,Septic"/>
    <s v="SEPTIC"/>
    <s v="SEPTIC"/>
    <n v="3100"/>
    <m/>
    <m/>
    <n v="1"/>
    <n v="1"/>
    <n v="1"/>
    <n v="922"/>
    <n v="1"/>
    <m/>
    <m/>
    <m/>
    <m/>
    <m/>
    <m/>
    <m/>
    <m/>
    <m/>
    <m/>
    <n v="1"/>
    <n v="1"/>
    <x v="7"/>
    <x v="7"/>
  </r>
  <r>
    <s v="133-1047"/>
    <m/>
    <x v="0"/>
    <s v="15 SANDY RD"/>
    <n v="132"/>
    <s v="JOHNSON ALFRED A EXECUTOR"/>
    <s v="MR30"/>
    <s v="RES ACLNUD  MDL-00"/>
    <s v="133//1047//"/>
    <n v="0.25623000000000001"/>
    <n v="0"/>
    <n v="0"/>
    <n v="0"/>
    <n v="0"/>
    <m/>
    <n v="0"/>
    <n v="0"/>
    <n v="0"/>
    <s v="YES"/>
    <n v="0"/>
    <s v="133-1047"/>
    <s v="Well,Septic"/>
    <s v="SEPTIC"/>
    <m/>
    <n v="0"/>
    <m/>
    <m/>
    <n v="0"/>
    <n v="0"/>
    <n v="0"/>
    <n v="0"/>
    <n v="0"/>
    <m/>
    <m/>
    <m/>
    <m/>
    <m/>
    <m/>
    <m/>
    <m/>
    <m/>
    <m/>
    <n v="2"/>
    <n v="1"/>
    <x v="6"/>
    <x v="6"/>
  </r>
  <r>
    <s v="133A-16"/>
    <m/>
    <x v="0"/>
    <s v="5 GULL LN"/>
    <n v="101"/>
    <s v="MCDOUGAL KAREN A"/>
    <s v="MR30"/>
    <s v="ONE FAMILY"/>
    <s v="133/A/16//"/>
    <n v="0.27850000000000003"/>
    <n v="1"/>
    <n v="1"/>
    <n v="1"/>
    <n v="1"/>
    <s v="SEPTIC"/>
    <n v="0"/>
    <n v="1"/>
    <n v="12000"/>
    <s v="YES"/>
    <n v="12000"/>
    <s v="133A-16"/>
    <s v="Public Water,Septic"/>
    <s v="SEPTIC"/>
    <s v="SEPTIC"/>
    <n v="12000"/>
    <m/>
    <m/>
    <n v="1"/>
    <n v="1"/>
    <n v="3"/>
    <n v="988"/>
    <n v="1"/>
    <m/>
    <m/>
    <m/>
    <m/>
    <m/>
    <m/>
    <m/>
    <m/>
    <m/>
    <m/>
    <n v="1"/>
    <n v="1"/>
    <x v="6"/>
    <x v="6"/>
  </r>
  <r>
    <s v="129-1166"/>
    <m/>
    <x v="0"/>
    <s v="AMES ISLAND RD OFF"/>
    <n v="132"/>
    <s v="ROBADO KEVIN B"/>
    <s v="MR30"/>
    <s v="RES ACLNUD  MDL-00"/>
    <s v="129//1166//"/>
    <n v="5.8160000000000003E-2"/>
    <n v="0"/>
    <n v="0"/>
    <n v="0"/>
    <n v="0"/>
    <m/>
    <n v="0"/>
    <n v="0"/>
    <n v="0"/>
    <s v="YES"/>
    <n v="0"/>
    <s v="129-1166"/>
    <m/>
    <m/>
    <m/>
    <n v="0"/>
    <m/>
    <m/>
    <n v="0"/>
    <n v="0"/>
    <n v="0"/>
    <n v="0"/>
    <n v="0"/>
    <m/>
    <m/>
    <m/>
    <m/>
    <m/>
    <m/>
    <m/>
    <m/>
    <m/>
    <m/>
    <n v="1"/>
    <n v="1"/>
    <x v="7"/>
    <x v="7"/>
  </r>
  <r>
    <s v="61-1015"/>
    <m/>
    <x v="0"/>
    <s v="485 MAIN ST"/>
    <n v="906"/>
    <s v="WESLEY UNITED METHODIST CHURCH"/>
    <s v="MR30"/>
    <s v="CHURCH ETC  MDL-01"/>
    <s v="61//1015//"/>
    <n v="0.53878999999999999"/>
    <n v="0"/>
    <n v="0"/>
    <n v="1"/>
    <n v="1"/>
    <s v="SEWER"/>
    <n v="1"/>
    <n v="1"/>
    <n v="31200"/>
    <s v="YES"/>
    <n v="0"/>
    <s v="61-1015"/>
    <s v="All Public"/>
    <s v="SEWER"/>
    <s v="SEWER"/>
    <n v="31200"/>
    <m/>
    <m/>
    <n v="0"/>
    <n v="0"/>
    <n v="3"/>
    <n v="1445"/>
    <n v="1.75"/>
    <m/>
    <m/>
    <m/>
    <m/>
    <m/>
    <m/>
    <m/>
    <m/>
    <m/>
    <m/>
    <n v="1"/>
    <n v="1"/>
    <x v="6"/>
    <x v="6"/>
  </r>
  <r>
    <s v="132-MR5C"/>
    <m/>
    <x v="0"/>
    <s v="119 MAYFLOWER RIDGE DR"/>
    <n v="132"/>
    <s v="MCCARTHY GERALD P"/>
    <s v="MR30"/>
    <s v="RES ACLNUD  MDL-00"/>
    <s v="132//MR5/C/"/>
    <n v="2.3424100000000001"/>
    <n v="0"/>
    <n v="0"/>
    <n v="0"/>
    <n v="0"/>
    <m/>
    <n v="0"/>
    <n v="0"/>
    <n v="0"/>
    <s v="YES"/>
    <n v="0"/>
    <s v="132-MR5C"/>
    <m/>
    <m/>
    <m/>
    <n v="0"/>
    <m/>
    <m/>
    <n v="0"/>
    <n v="0"/>
    <n v="0"/>
    <n v="0"/>
    <n v="0"/>
    <m/>
    <m/>
    <m/>
    <m/>
    <m/>
    <m/>
    <m/>
    <m/>
    <m/>
    <m/>
    <n v="1"/>
    <n v="1"/>
    <x v="6"/>
    <x v="6"/>
  </r>
  <r>
    <s v="133A-108"/>
    <m/>
    <x v="0"/>
    <s v="10 MALLARD RD"/>
    <n v="131"/>
    <s v="PACKARD DAVID F"/>
    <s v="MR30"/>
    <s v="RES ACLNPO  MDL-00"/>
    <s v="133/A/108//"/>
    <n v="0.34361999999999998"/>
    <n v="0"/>
    <n v="0"/>
    <n v="0"/>
    <n v="0"/>
    <m/>
    <n v="0"/>
    <n v="0"/>
    <n v="0"/>
    <s v="YES"/>
    <n v="0"/>
    <s v="133A-108"/>
    <s v="Public Water,Septic"/>
    <s v="SEPTIC"/>
    <m/>
    <n v="0"/>
    <m/>
    <m/>
    <n v="0"/>
    <n v="0"/>
    <n v="0"/>
    <n v="0"/>
    <n v="0"/>
    <m/>
    <m/>
    <m/>
    <m/>
    <m/>
    <m/>
    <m/>
    <m/>
    <m/>
    <m/>
    <n v="1"/>
    <n v="1"/>
    <x v="6"/>
    <x v="6"/>
  </r>
  <r>
    <s v="132B-78"/>
    <m/>
    <x v="0"/>
    <s v="31 CRAN HWY  OFF"/>
    <n v="132"/>
    <s v="HAYES CONSTANCE J"/>
    <s v="MR30"/>
    <s v="RES ACLNUD  MDL-00"/>
    <s v="132/B/78//"/>
    <n v="0.27699000000000001"/>
    <n v="0"/>
    <n v="0"/>
    <n v="0"/>
    <n v="0"/>
    <m/>
    <n v="0"/>
    <n v="0"/>
    <n v="0"/>
    <s v="YES"/>
    <n v="0"/>
    <s v="132B-78"/>
    <s v="Public Water,Septic"/>
    <s v="SEPTIC"/>
    <m/>
    <n v="0"/>
    <m/>
    <m/>
    <n v="0"/>
    <n v="0"/>
    <n v="0"/>
    <n v="0"/>
    <n v="0"/>
    <m/>
    <m/>
    <m/>
    <m/>
    <m/>
    <m/>
    <m/>
    <m/>
    <m/>
    <m/>
    <n v="1"/>
    <n v="1"/>
    <x v="8"/>
    <x v="8"/>
  </r>
  <r>
    <s v="61-1173"/>
    <m/>
    <x v="0"/>
    <s v="498 MAIN ST"/>
    <n v="906"/>
    <s v="FIRST CONGREGATIONAL CHURCH"/>
    <s v="MR30"/>
    <s v="CHURCH ETC  MDL-96"/>
    <s v="61//1173//"/>
    <n v="1.0970800000000001"/>
    <n v="0"/>
    <n v="0"/>
    <n v="1"/>
    <n v="1"/>
    <s v="SEWER"/>
    <n v="1"/>
    <n v="0"/>
    <n v="0"/>
    <s v="YES"/>
    <n v="0"/>
    <s v="61-1173"/>
    <s v="All Public"/>
    <s v="SEWER"/>
    <s v="SEWER"/>
    <n v="0"/>
    <m/>
    <m/>
    <n v="0"/>
    <n v="0"/>
    <n v="0"/>
    <n v="5350"/>
    <n v="1"/>
    <m/>
    <m/>
    <m/>
    <m/>
    <m/>
    <m/>
    <m/>
    <m/>
    <m/>
    <m/>
    <n v="1"/>
    <n v="1"/>
    <x v="6"/>
    <x v="6"/>
  </r>
  <r>
    <s v="132B-18"/>
    <m/>
    <x v="0"/>
    <s v="0 CRAN HWY  OFF"/>
    <n v="132"/>
    <s v="HAYES CONSTANCE J"/>
    <s v="MR30"/>
    <s v="RES ACLNUD  MDL-00"/>
    <s v="132/B/18//"/>
    <n v="0.23149"/>
    <n v="0"/>
    <n v="0"/>
    <n v="0"/>
    <n v="0"/>
    <m/>
    <n v="0"/>
    <n v="0"/>
    <n v="0"/>
    <s v="YES"/>
    <n v="0"/>
    <s v="132B-18"/>
    <s v="Public Water,Septic"/>
    <s v="SEPTIC"/>
    <m/>
    <n v="0"/>
    <m/>
    <m/>
    <n v="0"/>
    <n v="0"/>
    <n v="0"/>
    <n v="0"/>
    <n v="0"/>
    <m/>
    <m/>
    <m/>
    <m/>
    <m/>
    <m/>
    <m/>
    <m/>
    <m/>
    <m/>
    <n v="1"/>
    <n v="1"/>
    <x v="6"/>
    <x v="6"/>
  </r>
  <r>
    <s v="83-1020"/>
    <m/>
    <x v="0"/>
    <s v="0 MAIN ST"/>
    <n v="132"/>
    <s v="GODFREY CRANSTON H"/>
    <s v="MR30"/>
    <s v="RES ACLNUD  MDL-00"/>
    <s v="83//1020//"/>
    <n v="2.7869299999999999"/>
    <n v="0"/>
    <n v="0"/>
    <n v="0"/>
    <n v="0"/>
    <m/>
    <n v="0"/>
    <n v="0"/>
    <n v="0"/>
    <s v="YES"/>
    <n v="0"/>
    <s v="83-1020"/>
    <m/>
    <m/>
    <m/>
    <n v="0"/>
    <m/>
    <m/>
    <n v="0"/>
    <n v="0"/>
    <n v="0"/>
    <n v="0"/>
    <n v="0"/>
    <m/>
    <m/>
    <m/>
    <m/>
    <m/>
    <m/>
    <m/>
    <m/>
    <m/>
    <m/>
    <n v="1"/>
    <n v="1"/>
    <x v="4"/>
    <x v="4"/>
  </r>
  <r>
    <s v="83-1018A"/>
    <m/>
    <x v="0"/>
    <s v="532 MAIN ST"/>
    <n v="104"/>
    <s v="WENTWORTH PAUL"/>
    <s v="MR30"/>
    <s v="TWO FAMILY"/>
    <s v="83//1018/A/"/>
    <n v="2.86917"/>
    <n v="0"/>
    <n v="0"/>
    <n v="1"/>
    <n v="1"/>
    <s v="SEWER"/>
    <n v="1"/>
    <n v="1"/>
    <n v="17800"/>
    <s v="YES"/>
    <n v="0"/>
    <s v="83-1018A"/>
    <s v="All Public"/>
    <s v="SEWER"/>
    <s v="SEWER"/>
    <n v="17800"/>
    <m/>
    <m/>
    <n v="0"/>
    <n v="0"/>
    <n v="6"/>
    <n v="3418"/>
    <n v="2"/>
    <m/>
    <m/>
    <m/>
    <m/>
    <m/>
    <m/>
    <m/>
    <m/>
    <m/>
    <m/>
    <n v="1"/>
    <n v="1"/>
    <x v="4"/>
    <x v="4"/>
  </r>
  <r>
    <s v="133A-76"/>
    <m/>
    <x v="0"/>
    <s v="27 MEADOWLARK DR"/>
    <n v="101"/>
    <s v="BRUN RONALD A"/>
    <s v="MR30"/>
    <s v="ONE FAMILY"/>
    <s v="133/A/76//"/>
    <n v="0.29082999999999998"/>
    <n v="1"/>
    <n v="1"/>
    <n v="1"/>
    <n v="1"/>
    <s v="SEPTIC"/>
    <n v="0"/>
    <n v="1"/>
    <n v="11400"/>
    <s v="YES"/>
    <n v="11400"/>
    <s v="133A-76"/>
    <s v="Public Water,Septic"/>
    <s v="SEPTIC"/>
    <s v="SEPTIC"/>
    <n v="11400"/>
    <m/>
    <m/>
    <n v="1"/>
    <n v="1"/>
    <n v="3"/>
    <n v="1973"/>
    <n v="1.75"/>
    <m/>
    <m/>
    <m/>
    <m/>
    <m/>
    <m/>
    <m/>
    <m/>
    <m/>
    <m/>
    <n v="1"/>
    <n v="1"/>
    <x v="6"/>
    <x v="6"/>
  </r>
  <r>
    <s v="129-A2"/>
    <m/>
    <x v="0"/>
    <s v="0 MAPLE SPRGS RD"/>
    <n v="132"/>
    <s v="ADAMS MAROLYN"/>
    <s v="MR30"/>
    <s v="RES ACLNUD  MDL-00"/>
    <s v="129//A2//"/>
    <n v="0.17282"/>
    <n v="0"/>
    <n v="0"/>
    <n v="0"/>
    <n v="0"/>
    <m/>
    <n v="0"/>
    <n v="0"/>
    <n v="0"/>
    <s v="YES"/>
    <n v="0"/>
    <s v="129-A2"/>
    <m/>
    <m/>
    <m/>
    <n v="0"/>
    <m/>
    <m/>
    <n v="0"/>
    <n v="0"/>
    <n v="0"/>
    <n v="0"/>
    <n v="0"/>
    <m/>
    <m/>
    <m/>
    <m/>
    <m/>
    <m/>
    <m/>
    <m/>
    <m/>
    <m/>
    <n v="1"/>
    <n v="1"/>
    <x v="7"/>
    <x v="7"/>
  </r>
  <r>
    <s v="133-1045"/>
    <m/>
    <x v="0"/>
    <s v="17 SANDY RD"/>
    <n v="132"/>
    <s v="PETERS JOSEPH"/>
    <s v="MR30"/>
    <s v="RES ACLNUD  MDL-00"/>
    <s v="133//1045//"/>
    <n v="0.26334000000000002"/>
    <n v="0"/>
    <n v="0"/>
    <n v="0"/>
    <n v="0"/>
    <m/>
    <n v="0"/>
    <n v="0"/>
    <n v="0"/>
    <s v="YES"/>
    <n v="0"/>
    <s v="133-1045"/>
    <s v="Well,Septic"/>
    <s v="SEPTIC"/>
    <m/>
    <n v="0"/>
    <m/>
    <m/>
    <n v="0"/>
    <n v="0"/>
    <n v="0"/>
    <n v="0"/>
    <n v="0"/>
    <m/>
    <m/>
    <m/>
    <m/>
    <m/>
    <m/>
    <m/>
    <m/>
    <m/>
    <m/>
    <n v="1"/>
    <n v="1"/>
    <x v="6"/>
    <x v="6"/>
  </r>
  <r>
    <s v="61-1014B"/>
    <m/>
    <x v="0"/>
    <s v="0 MAIN ST"/>
    <n v="906"/>
    <s v="WESLEY UNITED METHODIST CHURCH"/>
    <s v="MR30"/>
    <s v="CHURCH ETC  MDL-00"/>
    <s v="61//1014/B/"/>
    <n v="8.2030000000000006E-2"/>
    <n v="0"/>
    <n v="0"/>
    <n v="0"/>
    <n v="0"/>
    <m/>
    <n v="0"/>
    <n v="0"/>
    <n v="0"/>
    <s v="YES"/>
    <n v="0"/>
    <s v="61-1014B"/>
    <s v="All Public"/>
    <s v="SEWER"/>
    <m/>
    <n v="0"/>
    <m/>
    <m/>
    <n v="0"/>
    <n v="0"/>
    <n v="0"/>
    <n v="0"/>
    <n v="0"/>
    <m/>
    <m/>
    <m/>
    <m/>
    <m/>
    <m/>
    <m/>
    <m/>
    <m/>
    <m/>
    <n v="1"/>
    <n v="1"/>
    <x v="6"/>
    <x v="6"/>
  </r>
  <r>
    <s v="133-1066"/>
    <m/>
    <x v="0"/>
    <s v="2795 CRAN HWY"/>
    <n v="101"/>
    <s v="MAURICE CHARLES W"/>
    <s v="SC"/>
    <s v="ONE FAMILY"/>
    <s v="133//1066//"/>
    <n v="0.51124999999999998"/>
    <n v="1"/>
    <n v="1"/>
    <n v="1"/>
    <n v="1"/>
    <s v="SEPTIC"/>
    <n v="0"/>
    <n v="1"/>
    <n v="1600"/>
    <s v="YES"/>
    <n v="1600"/>
    <s v="133-1066"/>
    <s v="Public Water,Septic"/>
    <s v="SEPTIC"/>
    <s v="SEPTIC"/>
    <n v="1600"/>
    <m/>
    <m/>
    <n v="1"/>
    <n v="1"/>
    <n v="3"/>
    <n v="979"/>
    <n v="1.75"/>
    <m/>
    <m/>
    <m/>
    <m/>
    <m/>
    <m/>
    <m/>
    <m/>
    <m/>
    <m/>
    <n v="1"/>
    <n v="1"/>
    <x v="6"/>
    <x v="6"/>
  </r>
  <r>
    <s v="61-50"/>
    <m/>
    <x v="0"/>
    <s v="9 STONEY RUN DR"/>
    <n v="101"/>
    <s v="SLAVIN OWEN J"/>
    <s v="MR30"/>
    <s v="ONE FAMILY"/>
    <s v="61//50//"/>
    <n v="0.48531000000000002"/>
    <n v="1"/>
    <n v="1"/>
    <n v="1"/>
    <n v="1"/>
    <s v="SEPTIC"/>
    <n v="0"/>
    <n v="1"/>
    <n v="5100"/>
    <s v="YES"/>
    <n v="5100"/>
    <s v="61-50"/>
    <s v="Public Water,Public Sewer"/>
    <s v="SEWER"/>
    <s v="SEPTIC"/>
    <n v="5100"/>
    <m/>
    <m/>
    <n v="1"/>
    <n v="1"/>
    <n v="3"/>
    <n v="1734"/>
    <n v="2"/>
    <m/>
    <m/>
    <m/>
    <m/>
    <m/>
    <m/>
    <m/>
    <m/>
    <m/>
    <m/>
    <n v="1"/>
    <n v="1"/>
    <x v="6"/>
    <x v="6"/>
  </r>
  <r>
    <s v="133A-13"/>
    <m/>
    <x v="0"/>
    <s v="25 PHEASANT AVE"/>
    <n v="101"/>
    <s v="SORBELLO ROBERT J"/>
    <s v="MR30"/>
    <s v="ONE FAMILY"/>
    <s v="133/A/13//"/>
    <n v="0.23685999999999999"/>
    <n v="1"/>
    <n v="1"/>
    <n v="1"/>
    <n v="1"/>
    <s v="SEPTIC"/>
    <n v="0"/>
    <n v="1"/>
    <n v="4800"/>
    <s v="YES"/>
    <n v="4800"/>
    <s v="133A-13"/>
    <s v="Public Water,Septic"/>
    <s v="SEPTIC"/>
    <s v="SEPTIC"/>
    <n v="4800"/>
    <m/>
    <m/>
    <n v="1"/>
    <n v="1"/>
    <n v="3"/>
    <n v="1144"/>
    <n v="1"/>
    <m/>
    <m/>
    <m/>
    <m/>
    <m/>
    <m/>
    <m/>
    <m/>
    <m/>
    <m/>
    <n v="1"/>
    <n v="1"/>
    <x v="6"/>
    <x v="6"/>
  </r>
  <r>
    <s v="61-1210"/>
    <m/>
    <x v="0"/>
    <s v="0 TREMONT RD"/>
    <n v="924"/>
    <s v="COMM OF MASS"/>
    <s v="MR30"/>
    <s v="MASS X-WAY  MDL-00"/>
    <s v="61//1210//"/>
    <n v="1.21898"/>
    <n v="0"/>
    <n v="0"/>
    <n v="0"/>
    <n v="0"/>
    <m/>
    <n v="0"/>
    <n v="0"/>
    <n v="0"/>
    <s v="YES"/>
    <n v="0"/>
    <s v="61-1210"/>
    <s v="All Public"/>
    <s v="SEWER"/>
    <m/>
    <n v="0"/>
    <m/>
    <m/>
    <n v="0"/>
    <n v="0"/>
    <n v="0"/>
    <n v="0"/>
    <n v="0"/>
    <m/>
    <m/>
    <m/>
    <m/>
    <m/>
    <m/>
    <m/>
    <m/>
    <m/>
    <m/>
    <n v="1"/>
    <n v="1"/>
    <x v="6"/>
    <x v="6"/>
  </r>
  <r>
    <s v="132-1063"/>
    <m/>
    <x v="0"/>
    <s v="19 OLD CARR LANDING RD"/>
    <n v="132"/>
    <s v="ELDREDGE DAVID WILLIAM"/>
    <s v="MR30"/>
    <s v="RES ACLNUD  MDL-00"/>
    <s v="132//1063//"/>
    <n v="9.8752800000000001"/>
    <n v="0"/>
    <n v="0"/>
    <n v="0"/>
    <n v="0"/>
    <m/>
    <n v="0"/>
    <n v="0"/>
    <n v="0"/>
    <s v="YES"/>
    <n v="0"/>
    <s v="132-1063"/>
    <s v="Public Water,Septic"/>
    <s v="SEPTIC"/>
    <m/>
    <n v="0"/>
    <m/>
    <m/>
    <n v="0"/>
    <n v="0"/>
    <n v="0"/>
    <n v="0"/>
    <n v="0"/>
    <m/>
    <m/>
    <m/>
    <m/>
    <m/>
    <m/>
    <m/>
    <m/>
    <m/>
    <m/>
    <n v="1"/>
    <n v="1"/>
    <x v="6"/>
    <x v="6"/>
  </r>
  <r>
    <s v="83-1005F"/>
    <m/>
    <x v="0"/>
    <s v="207 HATHAWAY ST"/>
    <n v="101"/>
    <s v="MESSINA MICHAEL J"/>
    <s v="MR30"/>
    <s v="ONE FAMILY"/>
    <s v="83//1005/F/"/>
    <n v="0.86272000000000004"/>
    <n v="1"/>
    <n v="1"/>
    <n v="1"/>
    <n v="1"/>
    <s v="SEPTIC"/>
    <n v="0"/>
    <n v="1"/>
    <n v="24200"/>
    <s v="YES"/>
    <n v="24200"/>
    <s v="83-1005F"/>
    <s v="Public Water,Septic"/>
    <s v="SEPTIC"/>
    <s v="SEPTIC"/>
    <n v="24200"/>
    <m/>
    <m/>
    <n v="1"/>
    <n v="1"/>
    <n v="3"/>
    <n v="1503"/>
    <n v="1.75"/>
    <m/>
    <m/>
    <m/>
    <m/>
    <m/>
    <m/>
    <m/>
    <m/>
    <m/>
    <m/>
    <n v="1"/>
    <n v="1"/>
    <x v="4"/>
    <x v="4"/>
  </r>
  <r>
    <s v="133A-87"/>
    <m/>
    <x v="0"/>
    <s v="28 MEADOWLARK DR"/>
    <n v="101"/>
    <s v="LAFRENIERE JERI A"/>
    <s v="MR30"/>
    <s v="ONE FAMILY"/>
    <s v="133/A/87//"/>
    <n v="0.22195999999999999"/>
    <n v="1"/>
    <n v="1"/>
    <n v="1"/>
    <n v="1"/>
    <s v="SEPTIC"/>
    <n v="0"/>
    <n v="1"/>
    <n v="23700"/>
    <s v="YES"/>
    <n v="23700"/>
    <s v="133A-87"/>
    <s v="Public Water,Septic"/>
    <s v="SEPTIC"/>
    <s v="SEPTIC"/>
    <n v="23700"/>
    <m/>
    <m/>
    <n v="1"/>
    <n v="1"/>
    <n v="3"/>
    <n v="1387"/>
    <n v="1.75"/>
    <m/>
    <m/>
    <m/>
    <m/>
    <m/>
    <m/>
    <m/>
    <m/>
    <m/>
    <m/>
    <n v="1"/>
    <n v="1"/>
    <x v="6"/>
    <x v="6"/>
  </r>
  <r>
    <s v="129A-3-A"/>
    <m/>
    <x v="0"/>
    <s v="10 AMES ISLAND EXT"/>
    <n v="101"/>
    <s v="FRENETTE PETER J"/>
    <s v="R130"/>
    <s v="ONE FAMILY"/>
    <s v="129/A3//A/"/>
    <n v="8.8419999999999999E-2"/>
    <n v="1"/>
    <n v="1"/>
    <n v="1"/>
    <n v="1"/>
    <s v="SEPTIC"/>
    <n v="0"/>
    <n v="1"/>
    <n v="11700"/>
    <s v="YES"/>
    <n v="11700"/>
    <s v="129A-3-A"/>
    <s v="Well,Septic"/>
    <s v="SEPTIC"/>
    <s v="SEPTIC"/>
    <n v="11700"/>
    <m/>
    <m/>
    <n v="1"/>
    <n v="1"/>
    <n v="3"/>
    <n v="1488"/>
    <n v="2"/>
    <m/>
    <m/>
    <m/>
    <m/>
    <m/>
    <m/>
    <m/>
    <m/>
    <m/>
    <m/>
    <n v="1"/>
    <n v="1"/>
    <x v="7"/>
    <x v="7"/>
  </r>
  <r>
    <s v="133A-61"/>
    <m/>
    <x v="0"/>
    <s v="24 PHEASANT AVE"/>
    <n v="101"/>
    <s v="VIGNOLO JOSEPHINE"/>
    <s v="MR30"/>
    <s v="ONE FAMILY"/>
    <s v="133/A/61//"/>
    <n v="0.27743000000000001"/>
    <n v="1"/>
    <n v="1"/>
    <n v="1"/>
    <n v="1"/>
    <s v="SEPTIC"/>
    <n v="0"/>
    <n v="1"/>
    <n v="1400"/>
    <s v="YES"/>
    <n v="1400"/>
    <s v="133A-61"/>
    <s v="Public Water,Septic"/>
    <s v="SEPTIC"/>
    <s v="SEPTIC"/>
    <n v="1400"/>
    <m/>
    <m/>
    <n v="1"/>
    <n v="1"/>
    <n v="3"/>
    <n v="1040"/>
    <n v="1"/>
    <m/>
    <m/>
    <m/>
    <m/>
    <m/>
    <m/>
    <m/>
    <m/>
    <m/>
    <m/>
    <n v="1"/>
    <n v="1"/>
    <x v="6"/>
    <x v="6"/>
  </r>
  <r>
    <s v="133A-98"/>
    <m/>
    <x v="0"/>
    <s v="11 MALLARD RD"/>
    <n v="101"/>
    <s v="CASWELL ROBERT"/>
    <s v="MR30"/>
    <s v="ONE FAMILY"/>
    <s v="133/A/98//"/>
    <n v="0.24590999999999999"/>
    <n v="1"/>
    <n v="1"/>
    <n v="1"/>
    <n v="1"/>
    <s v="SEPTIC"/>
    <n v="0"/>
    <n v="1"/>
    <n v="800"/>
    <s v="YES"/>
    <n v="800"/>
    <s v="133A-98"/>
    <s v="Public Water"/>
    <m/>
    <s v="SEPTIC"/>
    <n v="800"/>
    <m/>
    <m/>
    <n v="1"/>
    <n v="1"/>
    <n v="3"/>
    <n v="880"/>
    <n v="1"/>
    <m/>
    <m/>
    <m/>
    <m/>
    <m/>
    <m/>
    <m/>
    <m/>
    <m/>
    <m/>
    <n v="1"/>
    <n v="1"/>
    <x v="6"/>
    <x v="6"/>
  </r>
  <r>
    <s v="61-1172"/>
    <m/>
    <x v="0"/>
    <s v="504 MAIN ST"/>
    <n v="101"/>
    <s v="DONOVAN WILLIAM JOSEPH &amp; CLAIRE EV"/>
    <s v="MR30"/>
    <s v="ONE FAMILY"/>
    <s v="61//1172//"/>
    <n v="1.5385"/>
    <n v="0"/>
    <n v="0"/>
    <n v="1"/>
    <n v="1"/>
    <s v="SEWER"/>
    <n v="1"/>
    <n v="0"/>
    <n v="0"/>
    <s v="YES"/>
    <n v="0"/>
    <s v="61-1172"/>
    <s v="All Public"/>
    <s v="SEWER"/>
    <s v="SEWER"/>
    <n v="0"/>
    <m/>
    <m/>
    <n v="0"/>
    <n v="0"/>
    <n v="4"/>
    <n v="3202"/>
    <n v="2"/>
    <m/>
    <m/>
    <m/>
    <m/>
    <m/>
    <m/>
    <m/>
    <m/>
    <m/>
    <m/>
    <n v="2"/>
    <n v="1"/>
    <x v="6"/>
    <x v="6"/>
  </r>
  <r>
    <s v="132B-41"/>
    <m/>
    <x v="0"/>
    <s v="0 CRAN HWY  OFF"/>
    <n v="132"/>
    <s v="JOSEPH HERBERT J JR ET ALS"/>
    <s v="MR30"/>
    <s v="RES ACLNUD  MDL-00"/>
    <s v="132/B/41//"/>
    <n v="0.31153999999999998"/>
    <n v="0"/>
    <n v="0"/>
    <n v="0"/>
    <n v="0"/>
    <m/>
    <n v="0"/>
    <n v="0"/>
    <n v="0"/>
    <s v="YES"/>
    <n v="0"/>
    <s v="132B-41"/>
    <s v="Public Water,Septic"/>
    <s v="SEPTIC"/>
    <m/>
    <n v="0"/>
    <m/>
    <m/>
    <n v="0"/>
    <n v="0"/>
    <n v="0"/>
    <n v="0"/>
    <n v="0"/>
    <m/>
    <m/>
    <m/>
    <m/>
    <m/>
    <m/>
    <m/>
    <m/>
    <m/>
    <m/>
    <n v="1"/>
    <n v="1"/>
    <x v="6"/>
    <x v="6"/>
  </r>
  <r>
    <s v="129A-3-T1"/>
    <m/>
    <x v="0"/>
    <s v="9 AMES ISLAND EXT"/>
    <n v="132"/>
    <s v="FRENETTE PETER J"/>
    <s v="R130"/>
    <s v="RES ACLNUD  MDL-00"/>
    <s v="129/A3/T1//"/>
    <n v="6.2260000000000003E-2"/>
    <n v="0"/>
    <n v="0"/>
    <n v="0"/>
    <n v="0"/>
    <m/>
    <n v="0"/>
    <n v="0"/>
    <n v="0"/>
    <s v="YES"/>
    <n v="0"/>
    <s v="129A-3-T1"/>
    <m/>
    <m/>
    <m/>
    <n v="0"/>
    <m/>
    <m/>
    <n v="0"/>
    <n v="0"/>
    <n v="0"/>
    <n v="0"/>
    <n v="0"/>
    <m/>
    <m/>
    <m/>
    <m/>
    <m/>
    <m/>
    <m/>
    <m/>
    <m/>
    <m/>
    <n v="1"/>
    <n v="1"/>
    <x v="7"/>
    <x v="7"/>
  </r>
  <r>
    <s v="129-1052A"/>
    <m/>
    <x v="0"/>
    <s v="2822 CRAN HWY"/>
    <n v="322"/>
    <s v="ATLANTIC BOAT STORE LLC"/>
    <s v="SC"/>
    <s v="STORE/SHOP  MDL-96"/>
    <s v="129//1052/A/"/>
    <n v="1.7518400000000001"/>
    <n v="1"/>
    <n v="1"/>
    <n v="1"/>
    <n v="1"/>
    <s v="SEPTIC"/>
    <n v="0"/>
    <n v="1"/>
    <n v="17500"/>
    <s v="YES"/>
    <n v="17500"/>
    <s v="129-1052A"/>
    <s v="All Public"/>
    <s v="SEWER"/>
    <s v="SEPTIC"/>
    <n v="17500"/>
    <m/>
    <m/>
    <n v="1"/>
    <n v="1"/>
    <n v="0"/>
    <n v="5040"/>
    <n v="1"/>
    <m/>
    <m/>
    <m/>
    <m/>
    <m/>
    <m/>
    <m/>
    <m/>
    <m/>
    <m/>
    <n v="3"/>
    <n v="1"/>
    <x v="6"/>
    <x v="6"/>
  </r>
  <r>
    <s v="133A-107"/>
    <m/>
    <x v="0"/>
    <s v="8 MALLARD RD"/>
    <n v="131"/>
    <s v="SANDWICH COOPERATIVE BANK"/>
    <s v="MR30"/>
    <s v="RES ACLNPO  MDL-00"/>
    <s v="133/A/107//"/>
    <n v="0.35632000000000003"/>
    <n v="0"/>
    <n v="0"/>
    <n v="0"/>
    <n v="0"/>
    <m/>
    <n v="0"/>
    <n v="0"/>
    <n v="0"/>
    <s v="YES"/>
    <n v="0"/>
    <s v="133A-107"/>
    <s v="Public Water,Septic"/>
    <s v="SEPTIC"/>
    <m/>
    <n v="0"/>
    <m/>
    <m/>
    <n v="0"/>
    <n v="0"/>
    <n v="0"/>
    <n v="0"/>
    <n v="0"/>
    <m/>
    <m/>
    <m/>
    <m/>
    <m/>
    <m/>
    <m/>
    <m/>
    <m/>
    <m/>
    <n v="1"/>
    <n v="1"/>
    <x v="6"/>
    <x v="6"/>
  </r>
  <r>
    <s v="129-1049"/>
    <m/>
    <x v="0"/>
    <s v="2820 CRAN HWY"/>
    <n v="316"/>
    <s v="ATLANTIC ANNEX LLC"/>
    <s v="SC"/>
    <s v="COMM WHSE  MDL-96"/>
    <s v="129//1049//"/>
    <n v="0.66771000000000003"/>
    <n v="1"/>
    <n v="1"/>
    <n v="1"/>
    <n v="1"/>
    <s v="SEPTIC"/>
    <n v="0"/>
    <n v="1"/>
    <n v="35900"/>
    <s v="YES"/>
    <n v="35900"/>
    <s v="129-1049"/>
    <m/>
    <m/>
    <s v="SEPTIC"/>
    <n v="35900"/>
    <m/>
    <m/>
    <n v="1"/>
    <n v="1"/>
    <n v="0"/>
    <n v="8120"/>
    <n v="1"/>
    <m/>
    <m/>
    <m/>
    <m/>
    <m/>
    <m/>
    <m/>
    <m/>
    <m/>
    <m/>
    <n v="2"/>
    <n v="1"/>
    <x v="6"/>
    <x v="6"/>
  </r>
  <r>
    <s v="132B-17"/>
    <m/>
    <x v="0"/>
    <s v="0 CRAN HWY  OFF"/>
    <n v="132"/>
    <s v="JOSEPH HERBERT J JR ET ALS"/>
    <s v="MR30"/>
    <s v="RES ACLNUD  MDL-00"/>
    <s v="132/B/17//"/>
    <n v="6.3329999999999997E-2"/>
    <n v="0"/>
    <n v="0"/>
    <n v="0"/>
    <n v="0"/>
    <m/>
    <n v="0"/>
    <n v="0"/>
    <n v="0"/>
    <s v="YES"/>
    <n v="0"/>
    <s v="132B-17"/>
    <s v="Public Water,Septic"/>
    <s v="SEPTIC"/>
    <m/>
    <n v="0"/>
    <m/>
    <m/>
    <n v="0"/>
    <n v="0"/>
    <n v="0"/>
    <n v="0"/>
    <n v="0"/>
    <m/>
    <m/>
    <m/>
    <m/>
    <m/>
    <m/>
    <m/>
    <m/>
    <m/>
    <m/>
    <n v="1"/>
    <n v="1"/>
    <x v="6"/>
    <x v="6"/>
  </r>
  <r>
    <s v="132-1087"/>
    <m/>
    <x v="0"/>
    <s v="14 SWAN LANE"/>
    <n v="131"/>
    <s v="TREMONT NAIL LIMITED PARTNERSHIP"/>
    <s v="MR30"/>
    <s v="RES ACLNPO  MDL-00"/>
    <s v="132//1087//"/>
    <n v="0.68427000000000004"/>
    <n v="0"/>
    <n v="0"/>
    <n v="0"/>
    <n v="0"/>
    <m/>
    <n v="0"/>
    <n v="0"/>
    <n v="0"/>
    <s v="YES"/>
    <n v="0"/>
    <s v="132-1087"/>
    <s v="Public Water,Septic"/>
    <s v="SEPTIC"/>
    <m/>
    <n v="0"/>
    <m/>
    <m/>
    <n v="0"/>
    <n v="0"/>
    <n v="0"/>
    <n v="0"/>
    <n v="0"/>
    <m/>
    <m/>
    <m/>
    <m/>
    <m/>
    <m/>
    <m/>
    <m/>
    <m/>
    <m/>
    <n v="2"/>
    <n v="1"/>
    <x v="6"/>
    <x v="6"/>
  </r>
  <r>
    <s v="132B-40"/>
    <m/>
    <x v="0"/>
    <s v="0 CRAN HWY  OFF"/>
    <n v="132"/>
    <s v="HAYES CONSTANCE J"/>
    <s v="MR30"/>
    <s v="RES ACLNUD  MDL-00"/>
    <s v="132/B/40//"/>
    <n v="0.23468"/>
    <n v="0"/>
    <n v="0"/>
    <n v="0"/>
    <n v="0"/>
    <m/>
    <n v="0"/>
    <n v="0"/>
    <n v="0"/>
    <s v="YES"/>
    <n v="0"/>
    <s v="132B-40"/>
    <s v="Public Water,Septic"/>
    <s v="SEPTIC"/>
    <m/>
    <n v="0"/>
    <m/>
    <m/>
    <n v="0"/>
    <n v="0"/>
    <n v="0"/>
    <n v="0"/>
    <n v="0"/>
    <m/>
    <m/>
    <m/>
    <m/>
    <m/>
    <m/>
    <m/>
    <m/>
    <m/>
    <m/>
    <n v="1"/>
    <n v="1"/>
    <x v="6"/>
    <x v="6"/>
  </r>
  <r>
    <s v="61-1037"/>
    <m/>
    <x v="0"/>
    <s v="0 MAIN ST"/>
    <n v="903"/>
    <s v="TOWN OF WAREHAM"/>
    <s v="MR30"/>
    <s v="MUNICIPAL  MDL-00"/>
    <s v="61//1037//"/>
    <n v="0.51785000000000003"/>
    <n v="0"/>
    <n v="0"/>
    <n v="0"/>
    <n v="0"/>
    <m/>
    <n v="0"/>
    <n v="1"/>
    <n v="0"/>
    <s v="YES"/>
    <n v="0"/>
    <s v="61-1037"/>
    <s v="All Public"/>
    <s v="SEWER"/>
    <m/>
    <n v="0"/>
    <m/>
    <m/>
    <n v="0"/>
    <n v="0"/>
    <n v="0"/>
    <n v="0"/>
    <n v="0"/>
    <m/>
    <m/>
    <m/>
    <m/>
    <m/>
    <m/>
    <m/>
    <m/>
    <m/>
    <m/>
    <n v="1"/>
    <n v="1"/>
    <x v="6"/>
    <x v="6"/>
  </r>
  <r>
    <s v="133-1044"/>
    <m/>
    <x v="0"/>
    <s v="6 FANNIES LN"/>
    <n v="101"/>
    <s v="JPMORGAN CHASE BANK NATIONAL"/>
    <s v="SC"/>
    <s v="ONE FAMILY"/>
    <s v="133//1044//"/>
    <n v="0.54761000000000004"/>
    <n v="1"/>
    <n v="1"/>
    <n v="1"/>
    <n v="1"/>
    <s v="SEPTIC"/>
    <n v="0"/>
    <n v="1"/>
    <n v="900"/>
    <s v="YES"/>
    <n v="900"/>
    <s v="133-1044"/>
    <s v="Public Water"/>
    <m/>
    <s v="SEPTIC"/>
    <n v="900"/>
    <m/>
    <m/>
    <n v="1"/>
    <n v="1"/>
    <n v="1"/>
    <n v="272"/>
    <n v="1"/>
    <m/>
    <m/>
    <m/>
    <m/>
    <m/>
    <m/>
    <m/>
    <m/>
    <m/>
    <m/>
    <n v="1"/>
    <n v="1"/>
    <x v="6"/>
    <x v="6"/>
  </r>
  <r>
    <s v="61-1013"/>
    <m/>
    <x v="0"/>
    <s v="495 MAIN ST"/>
    <n v="905"/>
    <s v="WAREHAM HISTORICAL SOCIETY INC"/>
    <s v="MR30"/>
    <s v="CHAR ORG  MDL-94"/>
    <s v="61//1013//"/>
    <n v="0.67215000000000003"/>
    <n v="0"/>
    <n v="0"/>
    <n v="1"/>
    <n v="1"/>
    <s v="SEWER"/>
    <n v="1"/>
    <n v="1"/>
    <n v="500"/>
    <s v="YES"/>
    <n v="0"/>
    <s v="61-1013"/>
    <s v="All Public"/>
    <s v="SEWER"/>
    <s v="SEWER"/>
    <n v="500"/>
    <m/>
    <m/>
    <n v="0"/>
    <n v="0"/>
    <n v="0"/>
    <n v="1596"/>
    <n v="1"/>
    <m/>
    <m/>
    <m/>
    <m/>
    <m/>
    <m/>
    <m/>
    <m/>
    <m/>
    <m/>
    <n v="2"/>
    <n v="1"/>
    <x v="6"/>
    <x v="6"/>
  </r>
  <r>
    <s v="129-1164"/>
    <m/>
    <x v="0"/>
    <s v="10 AMES ISLAND EXT"/>
    <n v="132"/>
    <s v="FRENETTE PETER J"/>
    <s v="MR30"/>
    <s v="RES ACLNUD  MDL-00"/>
    <s v="129//1164//"/>
    <n v="0.29022999999999999"/>
    <n v="0"/>
    <n v="0"/>
    <n v="0"/>
    <n v="0"/>
    <m/>
    <n v="0"/>
    <n v="0"/>
    <n v="0"/>
    <s v="YES"/>
    <n v="0"/>
    <s v="129-1164"/>
    <m/>
    <m/>
    <m/>
    <n v="0"/>
    <m/>
    <m/>
    <n v="0"/>
    <n v="0"/>
    <n v="0"/>
    <n v="0"/>
    <n v="0"/>
    <m/>
    <m/>
    <m/>
    <m/>
    <m/>
    <m/>
    <m/>
    <m/>
    <m/>
    <m/>
    <n v="2"/>
    <n v="1"/>
    <x v="7"/>
    <x v="7"/>
  </r>
  <r>
    <s v="129A-3-T2"/>
    <m/>
    <x v="0"/>
    <s v="11 AMES ISLAND EXT"/>
    <n v="924"/>
    <s v="COMMONWEALTH OF MASSACHUSETTS"/>
    <s v="R130"/>
    <s v="MASS X-WAY  MDL-00"/>
    <s v="129/A3/T2//"/>
    <n v="9.4490000000000005E-2"/>
    <n v="0"/>
    <n v="0"/>
    <n v="0"/>
    <n v="0"/>
    <m/>
    <n v="0"/>
    <n v="0"/>
    <n v="0"/>
    <s v="NO_W1"/>
    <n v="0"/>
    <s v="129A-3-T2"/>
    <m/>
    <m/>
    <m/>
    <n v="0"/>
    <m/>
    <m/>
    <n v="0"/>
    <n v="0"/>
    <n v="0"/>
    <n v="0"/>
    <n v="0"/>
    <m/>
    <m/>
    <m/>
    <m/>
    <m/>
    <m/>
    <m/>
    <m/>
    <m/>
    <m/>
    <n v="2"/>
    <n v="1"/>
    <x v="7"/>
    <x v="7"/>
  </r>
  <r>
    <s v="133-1064"/>
    <m/>
    <x v="0"/>
    <s v="2793 CRAN HWY"/>
    <n v="101"/>
    <s v="ANDREWS STEVEN J"/>
    <s v="SC"/>
    <s v="ONE FAMILY"/>
    <s v="133//1064//"/>
    <n v="0.63724999999999998"/>
    <n v="1"/>
    <n v="1"/>
    <n v="1"/>
    <n v="1"/>
    <s v="SEPTIC"/>
    <n v="0"/>
    <n v="1"/>
    <n v="10300"/>
    <s v="YES"/>
    <n v="10300"/>
    <s v="133-1064"/>
    <s v="Public Water,Septic"/>
    <s v="SEPTIC"/>
    <s v="SEPTIC"/>
    <n v="10300"/>
    <m/>
    <m/>
    <n v="1"/>
    <n v="1"/>
    <n v="4"/>
    <n v="1602"/>
    <n v="1"/>
    <m/>
    <m/>
    <m/>
    <m/>
    <m/>
    <m/>
    <m/>
    <m/>
    <m/>
    <m/>
    <n v="2"/>
    <n v="1"/>
    <x v="6"/>
    <x v="6"/>
  </r>
  <r>
    <s v="132B-77"/>
    <m/>
    <x v="0"/>
    <s v="29 CRAN HWY  OFF"/>
    <n v="132"/>
    <s v="ZION STEVEN"/>
    <s v="MR30"/>
    <s v="RES ACLNUD  MDL-00"/>
    <s v="132/B/77//"/>
    <n v="0.28552"/>
    <n v="0"/>
    <n v="0"/>
    <n v="0"/>
    <n v="0"/>
    <m/>
    <n v="0"/>
    <n v="0"/>
    <n v="0"/>
    <s v="YES"/>
    <n v="0"/>
    <s v="132B-77"/>
    <s v="Public Water,Septic"/>
    <s v="SEPTIC"/>
    <m/>
    <n v="0"/>
    <m/>
    <m/>
    <n v="0"/>
    <n v="0"/>
    <n v="0"/>
    <n v="0"/>
    <n v="0"/>
    <m/>
    <m/>
    <m/>
    <m/>
    <m/>
    <m/>
    <m/>
    <m/>
    <m/>
    <m/>
    <n v="1"/>
    <n v="1"/>
    <x v="8"/>
    <x v="8"/>
  </r>
  <r>
    <s v="129A-3-T13"/>
    <m/>
    <x v="0"/>
    <s v="0 ROUTE 25"/>
    <n v="924"/>
    <s v="COMMONWEALTH OF MASSACHUSETTS"/>
    <s v="R130"/>
    <s v="MASS X-WAY  MDL-00"/>
    <s v="129/A3/T13//"/>
    <n v="5.4919999999999997E-2"/>
    <n v="0"/>
    <n v="0"/>
    <n v="0"/>
    <n v="0"/>
    <m/>
    <n v="0"/>
    <n v="0"/>
    <n v="0"/>
    <s v="YES"/>
    <n v="0"/>
    <s v="129A-3-T13"/>
    <m/>
    <m/>
    <m/>
    <n v="0"/>
    <m/>
    <m/>
    <n v="0"/>
    <n v="0"/>
    <n v="0"/>
    <n v="0"/>
    <n v="0"/>
    <m/>
    <m/>
    <m/>
    <m/>
    <m/>
    <m/>
    <m/>
    <m/>
    <m/>
    <m/>
    <n v="1"/>
    <n v="1"/>
    <x v="7"/>
    <x v="7"/>
  </r>
  <r>
    <s v="133-1043"/>
    <m/>
    <x v="0"/>
    <s v="5 FANNIES LN"/>
    <n v="101"/>
    <s v="ELKALLASSI NAZIH TRUSTEE OF"/>
    <s v="SC"/>
    <s v="ONE FAMILY"/>
    <s v="133//1043//"/>
    <n v="0.32081999999999999"/>
    <n v="1"/>
    <n v="1"/>
    <n v="1"/>
    <n v="1"/>
    <s v="SEPTIC"/>
    <n v="0"/>
    <n v="1"/>
    <n v="16000"/>
    <s v="YES"/>
    <n v="16000"/>
    <s v="133-1043"/>
    <s v="Public Water,Septic"/>
    <s v="SEPTIC"/>
    <s v="SEPTIC"/>
    <n v="16000"/>
    <m/>
    <m/>
    <n v="1"/>
    <n v="1"/>
    <n v="2"/>
    <n v="1536"/>
    <n v="2"/>
    <m/>
    <m/>
    <m/>
    <m/>
    <m/>
    <m/>
    <m/>
    <m/>
    <m/>
    <m/>
    <n v="1"/>
    <n v="1"/>
    <x v="6"/>
    <x v="6"/>
  </r>
  <r>
    <s v="132B-39"/>
    <m/>
    <x v="0"/>
    <s v="0 CRAN HWY  OFF"/>
    <n v="132"/>
    <s v="ZION STEVEN"/>
    <s v="MR30"/>
    <s v="RES ACLNUD  MDL-00"/>
    <s v="132/B/39//"/>
    <n v="0.24123"/>
    <n v="0"/>
    <n v="0"/>
    <n v="0"/>
    <n v="0"/>
    <m/>
    <n v="0"/>
    <n v="0"/>
    <n v="0"/>
    <s v="YES"/>
    <n v="0"/>
    <s v="132B-39"/>
    <s v="Public Water,Septic"/>
    <s v="SEPTIC"/>
    <m/>
    <n v="0"/>
    <m/>
    <m/>
    <n v="0"/>
    <n v="0"/>
    <n v="0"/>
    <n v="0"/>
    <n v="0"/>
    <m/>
    <m/>
    <m/>
    <m/>
    <m/>
    <m/>
    <m/>
    <m/>
    <m/>
    <m/>
    <n v="1"/>
    <n v="1"/>
    <x v="6"/>
    <x v="6"/>
  </r>
  <r>
    <s v="133A-86"/>
    <m/>
    <x v="0"/>
    <s v="26 MEADOWLARK DR"/>
    <n v="101"/>
    <s v="NICHOLSON KYLE"/>
    <s v="MR30"/>
    <s v="ONE FAMILY"/>
    <s v="133/A/86//"/>
    <n v="0.23913999999999999"/>
    <n v="1"/>
    <n v="1"/>
    <n v="1"/>
    <n v="1"/>
    <s v="SEPTIC"/>
    <n v="0"/>
    <n v="1"/>
    <n v="900"/>
    <s v="YES"/>
    <n v="900"/>
    <s v="133A-86"/>
    <s v="Public Water,Septic"/>
    <s v="SEPTIC"/>
    <s v="SEPTIC"/>
    <n v="900"/>
    <m/>
    <m/>
    <n v="1"/>
    <n v="1"/>
    <n v="2"/>
    <n v="720"/>
    <n v="1"/>
    <m/>
    <m/>
    <m/>
    <m/>
    <m/>
    <m/>
    <m/>
    <m/>
    <m/>
    <m/>
    <n v="1"/>
    <n v="1"/>
    <x v="6"/>
    <x v="6"/>
  </r>
  <r>
    <s v="129A-3-T3"/>
    <m/>
    <x v="0"/>
    <s v="13 AMES ISLAND EXT"/>
    <n v="132"/>
    <s v="ADAMS RONALD G"/>
    <s v="R130"/>
    <s v="RES ACLNUD  MDL-00"/>
    <s v="129/A3/T3//"/>
    <n v="6.8690000000000001E-2"/>
    <n v="0"/>
    <n v="0"/>
    <n v="0"/>
    <n v="0"/>
    <m/>
    <n v="0"/>
    <n v="0"/>
    <n v="0"/>
    <s v="YES"/>
    <n v="0"/>
    <s v="129A-3-T3"/>
    <m/>
    <m/>
    <m/>
    <n v="0"/>
    <m/>
    <m/>
    <n v="0"/>
    <n v="0"/>
    <n v="0"/>
    <n v="0"/>
    <n v="0"/>
    <m/>
    <m/>
    <m/>
    <m/>
    <m/>
    <m/>
    <m/>
    <m/>
    <m/>
    <m/>
    <n v="1"/>
    <n v="1"/>
    <x v="7"/>
    <x v="7"/>
  </r>
  <r>
    <s v="133A-75"/>
    <m/>
    <x v="0"/>
    <s v="25 MEADOWLARK DR"/>
    <n v="101"/>
    <s v="CANHA CRAIG H"/>
    <s v="MR30"/>
    <s v="ONE FAMILY"/>
    <s v="133/A/75//"/>
    <n v="0.32750000000000001"/>
    <n v="1"/>
    <n v="1"/>
    <n v="1"/>
    <n v="1"/>
    <s v="SEPTIC"/>
    <n v="0"/>
    <n v="1"/>
    <n v="21200"/>
    <s v="YES"/>
    <n v="21200"/>
    <s v="133A-75"/>
    <s v="Public Water,Septic"/>
    <s v="SEPTIC"/>
    <s v="SEPTIC"/>
    <n v="21200"/>
    <m/>
    <m/>
    <n v="1"/>
    <n v="1"/>
    <n v="4"/>
    <n v="1810"/>
    <n v="2"/>
    <m/>
    <m/>
    <m/>
    <m/>
    <m/>
    <m/>
    <m/>
    <m/>
    <m/>
    <m/>
    <n v="1"/>
    <n v="1"/>
    <x v="6"/>
    <x v="6"/>
  </r>
  <r>
    <s v="133-1041"/>
    <m/>
    <x v="0"/>
    <s v="19 SANDY RD"/>
    <n v="132"/>
    <s v="FERNANDES COREY R"/>
    <s v="SC"/>
    <s v="RES ACLNUD  MDL-00"/>
    <s v="133//1041//"/>
    <n v="0.75544999999999995"/>
    <n v="0"/>
    <n v="0"/>
    <n v="0"/>
    <n v="0"/>
    <m/>
    <n v="0"/>
    <n v="0"/>
    <n v="0"/>
    <s v="YES"/>
    <n v="0"/>
    <s v="133-1041"/>
    <s v="Well,Septic"/>
    <s v="SEPTIC"/>
    <m/>
    <n v="0"/>
    <m/>
    <m/>
    <n v="0"/>
    <n v="0"/>
    <n v="0"/>
    <n v="0"/>
    <n v="0"/>
    <m/>
    <m/>
    <m/>
    <m/>
    <m/>
    <m/>
    <m/>
    <m/>
    <m/>
    <m/>
    <n v="1"/>
    <n v="1"/>
    <x v="6"/>
    <x v="6"/>
  </r>
  <r>
    <s v="133A-97"/>
    <m/>
    <x v="0"/>
    <s v="9 MALLARD RD"/>
    <n v="101"/>
    <s v="ROCHA ROBERT R"/>
    <s v="MR30"/>
    <s v="ONE FAMILY"/>
    <s v="133/A/97//"/>
    <n v="0.24307000000000001"/>
    <n v="1"/>
    <n v="1"/>
    <n v="1"/>
    <n v="1"/>
    <s v="SEPTIC"/>
    <n v="0"/>
    <n v="1"/>
    <n v="6900"/>
    <s v="YES"/>
    <n v="6900"/>
    <s v="133A-97"/>
    <s v="Public Water,Septic"/>
    <s v="SEPTIC"/>
    <s v="SEPTIC"/>
    <n v="6900"/>
    <m/>
    <m/>
    <n v="1"/>
    <n v="1"/>
    <n v="3"/>
    <n v="1300"/>
    <n v="2"/>
    <m/>
    <m/>
    <m/>
    <m/>
    <m/>
    <m/>
    <m/>
    <m/>
    <m/>
    <m/>
    <n v="1"/>
    <n v="1"/>
    <x v="6"/>
    <x v="6"/>
  </r>
  <r>
    <s v="129A-3-T14"/>
    <m/>
    <x v="0"/>
    <s v="0 ROUTE 25"/>
    <n v="924"/>
    <s v="COMMONWEALTH OF MASSACHUSETTS"/>
    <s v="R130"/>
    <s v="MASS X-WAY  MDL-00"/>
    <s v="129/A3/T14//"/>
    <n v="1.41E-3"/>
    <n v="0"/>
    <n v="0"/>
    <n v="0"/>
    <n v="0"/>
    <m/>
    <n v="0"/>
    <n v="0"/>
    <n v="0"/>
    <s v="YES"/>
    <n v="0"/>
    <s v="129A-3-T14"/>
    <m/>
    <m/>
    <m/>
    <n v="0"/>
    <m/>
    <m/>
    <n v="0"/>
    <n v="0"/>
    <n v="0"/>
    <n v="0"/>
    <n v="0"/>
    <m/>
    <m/>
    <m/>
    <m/>
    <m/>
    <m/>
    <m/>
    <m/>
    <m/>
    <m/>
    <n v="0"/>
    <n v="1"/>
    <x v="7"/>
    <x v="7"/>
  </r>
  <r>
    <s v="133A-12"/>
    <m/>
    <x v="0"/>
    <s v="23 PHEASANT AVE"/>
    <n v="101"/>
    <s v="SPENCER JEFFREY"/>
    <s v="MR30"/>
    <s v="ONE FAMILY"/>
    <s v="133/A/12//"/>
    <n v="0.23676"/>
    <n v="1"/>
    <n v="1"/>
    <n v="1"/>
    <n v="1"/>
    <s v="SEPTIC"/>
    <n v="0"/>
    <n v="1"/>
    <n v="12300"/>
    <s v="YES"/>
    <n v="12300"/>
    <s v="133A-12"/>
    <s v="Public Water,Septic"/>
    <s v="SEPTIC"/>
    <s v="SEPTIC"/>
    <n v="12300"/>
    <m/>
    <m/>
    <n v="1"/>
    <n v="1"/>
    <n v="2"/>
    <n v="1180"/>
    <n v="1.75"/>
    <m/>
    <m/>
    <m/>
    <m/>
    <m/>
    <m/>
    <m/>
    <m/>
    <m/>
    <m/>
    <n v="1"/>
    <n v="1"/>
    <x v="6"/>
    <x v="6"/>
  </r>
  <r>
    <s v="132-1071A"/>
    <s v="FEE"/>
    <x v="0"/>
    <s v="2657 CRAN HWY REAR"/>
    <n v="132"/>
    <s v="DEGRENIER ROSEANN TRUSTEE"/>
    <s v="MR30"/>
    <s v="RES ACLNU"/>
    <m/>
    <n v="11.492419999999999"/>
    <n v="0"/>
    <n v="0"/>
    <n v="0"/>
    <n v="0"/>
    <m/>
    <n v="0"/>
    <n v="0"/>
    <n v="0"/>
    <s v="NO_W2"/>
    <n v="0"/>
    <m/>
    <m/>
    <m/>
    <m/>
    <n v="0"/>
    <m/>
    <m/>
    <n v="0"/>
    <n v="0"/>
    <n v="0"/>
    <n v="0"/>
    <n v="0"/>
    <s v="Not in new Assr DB, parcel split A+B"/>
    <m/>
    <m/>
    <m/>
    <m/>
    <m/>
    <m/>
    <m/>
    <m/>
    <m/>
    <n v="1"/>
    <n v="1"/>
    <x v="8"/>
    <x v="8"/>
  </r>
  <r>
    <s v="133A-106"/>
    <m/>
    <x v="0"/>
    <s v="6 MALLARD RD"/>
    <n v="131"/>
    <s v="GABLE REALTY TRUST"/>
    <s v="MR30"/>
    <s v="RES ACLNPO  MDL-00"/>
    <s v="133/A/106//"/>
    <n v="0.38622000000000001"/>
    <n v="0"/>
    <n v="0"/>
    <n v="0"/>
    <n v="0"/>
    <m/>
    <n v="0"/>
    <n v="0"/>
    <n v="0"/>
    <s v="YES"/>
    <n v="0"/>
    <s v="133A-106"/>
    <s v="Public Water,Septic"/>
    <s v="SEPTIC"/>
    <m/>
    <n v="0"/>
    <m/>
    <m/>
    <n v="0"/>
    <n v="0"/>
    <n v="0"/>
    <n v="0"/>
    <n v="0"/>
    <m/>
    <m/>
    <m/>
    <m/>
    <m/>
    <m/>
    <m/>
    <m/>
    <m/>
    <m/>
    <n v="1"/>
    <n v="1"/>
    <x v="6"/>
    <x v="6"/>
  </r>
  <r>
    <s v="133A-60"/>
    <m/>
    <x v="0"/>
    <s v="22 PHEASANT AVE"/>
    <n v="101"/>
    <s v="BROWN RUSSELL L"/>
    <s v="MR30"/>
    <s v="ONE FAMILY"/>
    <s v="133/A/60//"/>
    <n v="0.26572000000000001"/>
    <n v="1"/>
    <n v="1"/>
    <n v="1"/>
    <n v="1"/>
    <s v="SEPTIC"/>
    <n v="0"/>
    <n v="1"/>
    <n v="5900"/>
    <s v="YES"/>
    <n v="5900"/>
    <s v="133A-60"/>
    <s v="Public Water,Septic"/>
    <s v="SEPTIC"/>
    <s v="SEPTIC"/>
    <n v="5900"/>
    <m/>
    <m/>
    <n v="1"/>
    <n v="1"/>
    <n v="3"/>
    <n v="1040"/>
    <n v="1"/>
    <m/>
    <m/>
    <m/>
    <m/>
    <m/>
    <m/>
    <m/>
    <m/>
    <m/>
    <m/>
    <n v="1"/>
    <n v="1"/>
    <x v="6"/>
    <x v="6"/>
  </r>
  <r>
    <s v="132B-38"/>
    <m/>
    <x v="0"/>
    <s v="28 CRAN HWY  OFF"/>
    <n v="132"/>
    <s v="HAYES CONSTANCE J"/>
    <s v="MR30"/>
    <s v="RES ACLNUD  MDL-00"/>
    <s v="132/B/38//"/>
    <n v="0.26380999999999999"/>
    <n v="0"/>
    <n v="0"/>
    <n v="0"/>
    <n v="0"/>
    <m/>
    <n v="0"/>
    <n v="0"/>
    <n v="0"/>
    <s v="YES"/>
    <n v="0"/>
    <s v="132B-38"/>
    <s v="Public Water,Septic"/>
    <s v="SEPTIC"/>
    <m/>
    <n v="0"/>
    <m/>
    <m/>
    <n v="0"/>
    <n v="0"/>
    <n v="0"/>
    <n v="0"/>
    <n v="0"/>
    <m/>
    <m/>
    <m/>
    <m/>
    <m/>
    <m/>
    <m/>
    <m/>
    <m/>
    <m/>
    <n v="1"/>
    <n v="1"/>
    <x v="6"/>
    <x v="6"/>
  </r>
  <r>
    <s v="61-LC1"/>
    <m/>
    <x v="0"/>
    <s v="520 MAIN ST"/>
    <n v="101"/>
    <s v="ALLEN BRUCE E"/>
    <s v="MR30"/>
    <s v="ONE FAMILY"/>
    <s v="61//LC1//"/>
    <n v="1.3535900000000001"/>
    <n v="0"/>
    <n v="0"/>
    <n v="1"/>
    <n v="1"/>
    <s v="SEWER"/>
    <n v="1"/>
    <n v="1"/>
    <n v="3800"/>
    <s v="YES"/>
    <n v="0"/>
    <s v="61-LC1"/>
    <s v="All Public"/>
    <s v="SEWER"/>
    <s v="SEWER"/>
    <n v="3800"/>
    <m/>
    <m/>
    <n v="0"/>
    <n v="0"/>
    <n v="5"/>
    <n v="3061"/>
    <n v="2"/>
    <m/>
    <m/>
    <m/>
    <m/>
    <m/>
    <m/>
    <m/>
    <m/>
    <m/>
    <m/>
    <n v="1"/>
    <n v="1"/>
    <x v="6"/>
    <x v="6"/>
  </r>
  <r>
    <s v="129A-3-T4"/>
    <m/>
    <x v="0"/>
    <s v="15 AMES ISLAND EXT"/>
    <n v="132"/>
    <s v="FRENETTE PETER J"/>
    <s v="R130"/>
    <s v="RES ACLNUD  MDL-00"/>
    <s v="129/A3/T4//"/>
    <n v="5.9700000000000003E-2"/>
    <n v="0"/>
    <n v="0"/>
    <n v="0"/>
    <n v="0"/>
    <m/>
    <n v="0"/>
    <n v="0"/>
    <n v="0"/>
    <s v="YES"/>
    <n v="0"/>
    <s v="129A-3-T4"/>
    <m/>
    <m/>
    <m/>
    <n v="0"/>
    <m/>
    <m/>
    <n v="0"/>
    <n v="0"/>
    <n v="0"/>
    <n v="0"/>
    <n v="0"/>
    <m/>
    <m/>
    <m/>
    <m/>
    <m/>
    <m/>
    <m/>
    <m/>
    <m/>
    <m/>
    <n v="1"/>
    <n v="1"/>
    <x v="7"/>
    <x v="7"/>
  </r>
  <r>
    <s v="132-1049B"/>
    <m/>
    <x v="0"/>
    <s v="12 SWAN LANE"/>
    <n v="101"/>
    <s v="ESTES GEORGE A JR"/>
    <s v="MR30"/>
    <s v="ONE FAMILY"/>
    <s v="132//1049/B/"/>
    <n v="0.37870999999999999"/>
    <n v="1"/>
    <n v="1"/>
    <n v="1"/>
    <n v="1"/>
    <s v="SEPTIC"/>
    <n v="0"/>
    <n v="1"/>
    <n v="6500"/>
    <s v="YES"/>
    <n v="6500"/>
    <s v="132-1049B"/>
    <s v="Public Water,Gas,Septic"/>
    <s v="SEPTIC"/>
    <s v="SEPTIC"/>
    <n v="6500"/>
    <m/>
    <m/>
    <n v="1"/>
    <n v="1"/>
    <n v="4"/>
    <n v="1612"/>
    <n v="2.2999999999999998"/>
    <m/>
    <m/>
    <m/>
    <m/>
    <m/>
    <m/>
    <m/>
    <m/>
    <m/>
    <m/>
    <n v="1"/>
    <n v="1"/>
    <x v="6"/>
    <x v="6"/>
  </r>
  <r>
    <s v="132B-42"/>
    <m/>
    <x v="0"/>
    <s v="0 CRAN HWY  OFF"/>
    <n v="132"/>
    <s v="ZION STEVEN"/>
    <s v="MR30"/>
    <s v="RES ACLNUD  MDL-00"/>
    <s v="132/B/42//"/>
    <n v="0.38275999999999999"/>
    <n v="0"/>
    <n v="0"/>
    <n v="0"/>
    <n v="0"/>
    <m/>
    <n v="0"/>
    <n v="0"/>
    <n v="0"/>
    <s v="YES"/>
    <n v="0"/>
    <s v="132B-42"/>
    <s v="Public Water,Septic"/>
    <s v="SEPTIC"/>
    <m/>
    <n v="0"/>
    <m/>
    <m/>
    <n v="0"/>
    <n v="0"/>
    <n v="0"/>
    <n v="0"/>
    <n v="0"/>
    <m/>
    <m/>
    <m/>
    <m/>
    <m/>
    <m/>
    <m/>
    <m/>
    <m/>
    <m/>
    <n v="1"/>
    <n v="1"/>
    <x v="6"/>
    <x v="6"/>
  </r>
  <r>
    <s v="UNK709"/>
    <s v="FEE"/>
    <x v="0"/>
    <s v="0 ROUTE 25"/>
    <n v="924"/>
    <s v="COMMONWEALTH OF MASSAC"/>
    <s v="R130"/>
    <s v="MASS X-WA"/>
    <m/>
    <n v="2.4420000000000001E-2"/>
    <n v="0"/>
    <n v="0"/>
    <n v="0"/>
    <n v="0"/>
    <m/>
    <n v="0"/>
    <n v="0"/>
    <n v="0"/>
    <s v="NO_W2"/>
    <n v="0"/>
    <m/>
    <m/>
    <m/>
    <m/>
    <n v="0"/>
    <m/>
    <m/>
    <n v="0"/>
    <n v="0"/>
    <n v="0"/>
    <n v="0"/>
    <n v="0"/>
    <s v="Not in new Assr DB, part of T10?"/>
    <m/>
    <m/>
    <m/>
    <m/>
    <m/>
    <m/>
    <m/>
    <m/>
    <m/>
    <n v="1"/>
    <n v="1"/>
    <x v="7"/>
    <x v="7"/>
  </r>
  <r>
    <s v="133-1063"/>
    <m/>
    <x v="0"/>
    <s v="2791 CRAN HWY"/>
    <n v="101"/>
    <s v="BAPTISTE AMELIA G LIFE ESTATE"/>
    <s v="SC"/>
    <s v="ONE FAMILY"/>
    <s v="133//1063//"/>
    <n v="0.33856000000000003"/>
    <n v="1"/>
    <n v="1"/>
    <n v="1"/>
    <n v="1"/>
    <s v="SEPTIC"/>
    <n v="0"/>
    <n v="1"/>
    <n v="200"/>
    <s v="YES"/>
    <n v="200"/>
    <s v="133-1063"/>
    <s v="Public Water,Gas,Septic"/>
    <s v="SEPTIC"/>
    <s v="SEPTIC"/>
    <n v="200"/>
    <m/>
    <m/>
    <n v="1"/>
    <n v="1"/>
    <n v="3"/>
    <n v="1160"/>
    <n v="1"/>
    <m/>
    <m/>
    <m/>
    <m/>
    <m/>
    <m/>
    <m/>
    <m/>
    <m/>
    <m/>
    <n v="1"/>
    <n v="1"/>
    <x v="6"/>
    <x v="6"/>
  </r>
  <r>
    <s v="83-1026"/>
    <m/>
    <x v="0"/>
    <s v="0 MAIN ST"/>
    <n v="929"/>
    <s v="COMM OF MASS"/>
    <s v="MR30"/>
    <s v="OTHER"/>
    <s v="83//1026//"/>
    <n v="5.2799399999999999"/>
    <n v="0"/>
    <n v="0"/>
    <n v="0"/>
    <n v="0"/>
    <m/>
    <n v="0"/>
    <n v="0"/>
    <n v="0"/>
    <s v="YES"/>
    <n v="0"/>
    <s v="83-1026"/>
    <m/>
    <m/>
    <m/>
    <n v="0"/>
    <m/>
    <m/>
    <n v="0"/>
    <n v="0"/>
    <n v="0"/>
    <n v="0"/>
    <n v="0"/>
    <m/>
    <m/>
    <m/>
    <m/>
    <m/>
    <m/>
    <m/>
    <m/>
    <m/>
    <m/>
    <n v="1"/>
    <n v="1"/>
    <x v="4"/>
    <x v="4"/>
  </r>
  <r>
    <s v="132-A1"/>
    <m/>
    <x v="0"/>
    <s v="7 ELM ST"/>
    <n v="903"/>
    <s v="TOWN OF WAREHAM"/>
    <m/>
    <s v="MUNICIPAL  MDL-96"/>
    <s v="132//A1//"/>
    <n v="6.4141700000000004"/>
    <n v="0"/>
    <n v="0"/>
    <n v="5"/>
    <n v="5"/>
    <s v="SEWER"/>
    <n v="1"/>
    <n v="1"/>
    <n v="0"/>
    <s v="YES"/>
    <n v="0"/>
    <s v="132-A1"/>
    <s v="All Public"/>
    <s v="SEWER"/>
    <s v="SEWER"/>
    <n v="0"/>
    <m/>
    <m/>
    <n v="0"/>
    <n v="0"/>
    <n v="0"/>
    <n v="19746"/>
    <n v="1"/>
    <m/>
    <m/>
    <m/>
    <m/>
    <m/>
    <m/>
    <m/>
    <m/>
    <m/>
    <m/>
    <n v="1"/>
    <n v="1"/>
    <x v="6"/>
    <x v="6"/>
  </r>
  <r>
    <s v="129A-3-T5"/>
    <m/>
    <x v="0"/>
    <s v="0 ROUTE 25"/>
    <n v="924"/>
    <s v="COMMONWEALTH OF MASSACHUSETTS"/>
    <s v="R130"/>
    <s v="MASS X-WAY  MDL-00"/>
    <s v="129/A3/T5//"/>
    <n v="5.2740000000000002E-2"/>
    <n v="0"/>
    <n v="0"/>
    <n v="0"/>
    <n v="0"/>
    <m/>
    <n v="0"/>
    <n v="0"/>
    <n v="0"/>
    <s v="YES"/>
    <n v="0"/>
    <s v="129A-3-T5"/>
    <m/>
    <m/>
    <m/>
    <n v="0"/>
    <m/>
    <m/>
    <n v="0"/>
    <n v="0"/>
    <n v="0"/>
    <n v="0"/>
    <n v="0"/>
    <m/>
    <m/>
    <m/>
    <m/>
    <m/>
    <m/>
    <m/>
    <m/>
    <m/>
    <m/>
    <n v="1"/>
    <n v="1"/>
    <x v="7"/>
    <x v="7"/>
  </r>
  <r>
    <s v="133-1042"/>
    <m/>
    <x v="0"/>
    <s v="4 FERNANDES WY"/>
    <n v="101"/>
    <s v="FERNANDES KEVIN M"/>
    <s v="SC"/>
    <s v="ONE FAMILY"/>
    <s v="133//1042//"/>
    <n v="0.19994000000000001"/>
    <n v="1"/>
    <n v="1"/>
    <n v="1"/>
    <n v="1"/>
    <s v="SEPTIC"/>
    <n v="0"/>
    <n v="1"/>
    <n v="0"/>
    <s v="YES"/>
    <n v="0"/>
    <s v="133-1042"/>
    <s v="Public Water,Septic"/>
    <s v="SEPTIC"/>
    <s v="SEPTIC"/>
    <n v="0"/>
    <m/>
    <m/>
    <n v="1"/>
    <n v="1"/>
    <n v="3"/>
    <n v="1142"/>
    <n v="1.75"/>
    <m/>
    <m/>
    <m/>
    <m/>
    <m/>
    <m/>
    <m/>
    <m/>
    <m/>
    <m/>
    <n v="1"/>
    <n v="1"/>
    <x v="6"/>
    <x v="6"/>
  </r>
  <r>
    <s v="129A-3-T10"/>
    <m/>
    <x v="0"/>
    <s v="0 ROUTE 25"/>
    <n v="924"/>
    <s v="COMMONWEALTH OF MASSACHUSETTS"/>
    <s v="R130"/>
    <s v="MASS X-WAY  MDL-00"/>
    <s v="129/A3/T10//"/>
    <n v="6.4400000000000004E-3"/>
    <n v="0"/>
    <n v="0"/>
    <n v="0"/>
    <n v="0"/>
    <m/>
    <n v="0"/>
    <n v="0"/>
    <n v="0"/>
    <s v="YES"/>
    <n v="0"/>
    <s v="129A-3-T10"/>
    <m/>
    <m/>
    <m/>
    <n v="0"/>
    <m/>
    <m/>
    <n v="0"/>
    <n v="0"/>
    <n v="0"/>
    <n v="0"/>
    <n v="0"/>
    <m/>
    <m/>
    <m/>
    <m/>
    <m/>
    <m/>
    <m/>
    <m/>
    <m/>
    <m/>
    <n v="0"/>
    <n v="1"/>
    <x v="7"/>
    <x v="7"/>
  </r>
  <r>
    <s v="83-1025"/>
    <m/>
    <x v="0"/>
    <s v="528 MAIN ST"/>
    <n v="101"/>
    <s v="SHUSTACK STEVEN"/>
    <s v="MR30"/>
    <s v="ONE FAMILY"/>
    <s v="83//1025//"/>
    <n v="0.61568999999999996"/>
    <n v="0"/>
    <n v="0"/>
    <n v="1"/>
    <n v="1"/>
    <s v="SEWER"/>
    <n v="1"/>
    <n v="1"/>
    <n v="8500"/>
    <s v="YES"/>
    <n v="0"/>
    <s v="83-1025"/>
    <s v="All Public"/>
    <s v="SEWER"/>
    <s v="SEWER"/>
    <n v="8500"/>
    <m/>
    <m/>
    <n v="0"/>
    <n v="0"/>
    <n v="3"/>
    <n v="1663"/>
    <n v="1.75"/>
    <m/>
    <m/>
    <m/>
    <m/>
    <m/>
    <m/>
    <m/>
    <m/>
    <m/>
    <m/>
    <n v="1"/>
    <n v="1"/>
    <x v="6"/>
    <x v="6"/>
  </r>
  <r>
    <s v="132-1061"/>
    <m/>
    <x v="0"/>
    <s v="0 MAYFLOWER RIDGE DR"/>
    <n v="131"/>
    <s v="ELDREDGE DAVID W ET AL CO TRS"/>
    <s v="MR30"/>
    <s v="RES ACLNPO  MDL-00"/>
    <s v="132//1061//"/>
    <n v="5.9005799999999997"/>
    <n v="0"/>
    <n v="0"/>
    <n v="0"/>
    <n v="0"/>
    <m/>
    <n v="0"/>
    <n v="0"/>
    <n v="0"/>
    <s v="YES"/>
    <n v="0"/>
    <s v="132-1061"/>
    <s v="Public Water,Septic"/>
    <s v="SEPTIC"/>
    <m/>
    <n v="0"/>
    <m/>
    <m/>
    <n v="0"/>
    <n v="0"/>
    <n v="0"/>
    <n v="0"/>
    <n v="0"/>
    <m/>
    <m/>
    <m/>
    <m/>
    <m/>
    <m/>
    <m/>
    <m/>
    <m/>
    <m/>
    <n v="1"/>
    <n v="1"/>
    <x v="6"/>
    <x v="6"/>
  </r>
  <r>
    <s v="133A-105"/>
    <m/>
    <x v="0"/>
    <s v="4 MALLARD RD"/>
    <n v="101"/>
    <s v="BISHOP STEPHEN M"/>
    <s v="MR30"/>
    <s v="ONE FAMILY"/>
    <s v="133/A/105//"/>
    <n v="0.38217000000000001"/>
    <n v="1"/>
    <n v="1"/>
    <n v="1"/>
    <n v="1"/>
    <s v="SEPTIC"/>
    <n v="0"/>
    <n v="1"/>
    <n v="5700"/>
    <s v="YES"/>
    <n v="5700"/>
    <s v="133A-105"/>
    <s v="Public Water,Septic"/>
    <s v="SEPTIC"/>
    <s v="SEPTIC"/>
    <n v="5700"/>
    <m/>
    <m/>
    <n v="1"/>
    <n v="1"/>
    <n v="2"/>
    <n v="931"/>
    <n v="1.3"/>
    <m/>
    <m/>
    <m/>
    <m/>
    <m/>
    <m/>
    <m/>
    <m/>
    <m/>
    <m/>
    <n v="1"/>
    <n v="1"/>
    <x v="6"/>
    <x v="6"/>
  </r>
  <r>
    <s v="133-1040"/>
    <m/>
    <x v="0"/>
    <s v="4 FANNIES LN"/>
    <n v="132"/>
    <s v="VIEIRA HERMAN"/>
    <s v="SC"/>
    <s v="RES ACLNUD  MDL-00"/>
    <s v="133//1040//"/>
    <n v="0.15675"/>
    <n v="0"/>
    <n v="0"/>
    <n v="0"/>
    <n v="0"/>
    <m/>
    <n v="0"/>
    <n v="0"/>
    <n v="0"/>
    <s v="YES"/>
    <n v="0"/>
    <s v="133-1040"/>
    <s v="Public Water,Septic"/>
    <s v="SEPTIC"/>
    <m/>
    <n v="0"/>
    <m/>
    <m/>
    <n v="0"/>
    <n v="0"/>
    <n v="0"/>
    <n v="0"/>
    <n v="0"/>
    <m/>
    <m/>
    <m/>
    <m/>
    <m/>
    <m/>
    <m/>
    <m/>
    <m/>
    <m/>
    <n v="1"/>
    <n v="1"/>
    <x v="6"/>
    <x v="6"/>
  </r>
  <r>
    <s v="129-1054"/>
    <m/>
    <x v="0"/>
    <s v="0 ROUTE 25"/>
    <n v="924"/>
    <s v="COMMONWEALTH OF MASSACHUSETTS"/>
    <s v="MR30"/>
    <s v="MASS X-WAY  MDL-00"/>
    <s v="129//1054//"/>
    <n v="1.5220400000000001"/>
    <n v="0"/>
    <n v="0"/>
    <n v="0"/>
    <n v="0"/>
    <m/>
    <n v="0"/>
    <n v="0"/>
    <n v="0"/>
    <s v="YES"/>
    <n v="0"/>
    <s v="129-1054"/>
    <m/>
    <m/>
    <m/>
    <n v="0"/>
    <m/>
    <m/>
    <n v="0"/>
    <n v="0"/>
    <n v="0"/>
    <n v="0"/>
    <n v="0"/>
    <m/>
    <m/>
    <m/>
    <m/>
    <m/>
    <m/>
    <m/>
    <m/>
    <m/>
    <m/>
    <n v="1"/>
    <n v="1"/>
    <x v="7"/>
    <x v="7"/>
  </r>
  <r>
    <s v="133A-85"/>
    <m/>
    <x v="0"/>
    <s v="24 MEADOWLARK DR"/>
    <n v="101"/>
    <s v="SMITH MARILYN E"/>
    <s v="MR30"/>
    <s v="ONE FAMILY"/>
    <s v="133/A/85//"/>
    <n v="0.26413999999999999"/>
    <n v="1"/>
    <n v="1"/>
    <n v="1"/>
    <n v="1"/>
    <s v="SEPTIC"/>
    <n v="0"/>
    <n v="1"/>
    <n v="2000"/>
    <s v="YES"/>
    <n v="2000"/>
    <s v="133A-85"/>
    <s v="Public Water,Septic"/>
    <s v="SEPTIC"/>
    <s v="SEPTIC"/>
    <n v="2000"/>
    <m/>
    <m/>
    <n v="1"/>
    <n v="1"/>
    <n v="2"/>
    <n v="816"/>
    <n v="1"/>
    <m/>
    <m/>
    <m/>
    <m/>
    <m/>
    <m/>
    <m/>
    <m/>
    <m/>
    <m/>
    <n v="1"/>
    <n v="1"/>
    <x v="6"/>
    <x v="6"/>
  </r>
  <r>
    <s v="129A-3-T6"/>
    <m/>
    <x v="0"/>
    <s v="0 ROUTE 25"/>
    <n v="924"/>
    <s v="COMMONWEALTH OF MASSACHUSETTS"/>
    <s v="R130"/>
    <s v="MASS X-WAY  MDL-00"/>
    <s v="129/A3/T6//"/>
    <n v="3.5380000000000002E-2"/>
    <n v="0"/>
    <n v="0"/>
    <n v="0"/>
    <n v="0"/>
    <m/>
    <n v="0"/>
    <n v="0"/>
    <n v="0"/>
    <s v="YES"/>
    <n v="0"/>
    <s v="129A-3-T6"/>
    <m/>
    <m/>
    <m/>
    <n v="0"/>
    <m/>
    <m/>
    <n v="0"/>
    <n v="0"/>
    <n v="0"/>
    <n v="0"/>
    <n v="0"/>
    <m/>
    <m/>
    <m/>
    <m/>
    <m/>
    <m/>
    <m/>
    <m/>
    <m/>
    <m/>
    <n v="1"/>
    <n v="1"/>
    <x v="7"/>
    <x v="7"/>
  </r>
  <r>
    <s v="129-1047B"/>
    <m/>
    <x v="0"/>
    <s v="2816 CRAN HWY"/>
    <n v="101"/>
    <s v="ROSE PAUL TRUSTEE OF THE"/>
    <s v="R130"/>
    <s v="ONE FAMILY"/>
    <s v="129//1047/B/"/>
    <n v="0.19358"/>
    <n v="1"/>
    <n v="1"/>
    <n v="1"/>
    <n v="1"/>
    <s v="SEPTIC"/>
    <n v="0"/>
    <n v="1"/>
    <n v="1800"/>
    <s v="YES"/>
    <n v="1800"/>
    <s v="129-1047B"/>
    <s v="Public Water,Septic"/>
    <s v="SEPTIC"/>
    <s v="SEPTIC"/>
    <n v="1800"/>
    <m/>
    <m/>
    <n v="1"/>
    <n v="1"/>
    <n v="2"/>
    <n v="1101"/>
    <n v="1.5"/>
    <m/>
    <m/>
    <m/>
    <m/>
    <m/>
    <m/>
    <m/>
    <m/>
    <m/>
    <m/>
    <n v="1"/>
    <n v="1"/>
    <x v="6"/>
    <x v="6"/>
  </r>
  <r>
    <s v="132B-76"/>
    <m/>
    <x v="0"/>
    <s v="27 CRAN HWY  OFF"/>
    <n v="132"/>
    <s v="JOSEPH HERBERT J JR ET ALS"/>
    <s v="MR30"/>
    <s v="RES ACLNUD  MDL-00"/>
    <s v="132/B/76//"/>
    <n v="0.29204000000000002"/>
    <n v="0"/>
    <n v="0"/>
    <n v="0"/>
    <n v="0"/>
    <m/>
    <n v="0"/>
    <n v="0"/>
    <n v="0"/>
    <s v="YES"/>
    <n v="0"/>
    <s v="132B-76"/>
    <s v="Public Water,Septic"/>
    <s v="SEPTIC"/>
    <m/>
    <n v="0"/>
    <m/>
    <m/>
    <n v="0"/>
    <n v="0"/>
    <n v="0"/>
    <n v="0"/>
    <n v="0"/>
    <m/>
    <m/>
    <m/>
    <m/>
    <m/>
    <m/>
    <m/>
    <m/>
    <m/>
    <m/>
    <n v="1"/>
    <n v="1"/>
    <x v="8"/>
    <x v="8"/>
  </r>
  <r>
    <s v="133A-96"/>
    <m/>
    <x v="0"/>
    <s v="7 MALLARD RD"/>
    <n v="101"/>
    <s v="BARBOZA TODD"/>
    <s v="MR30"/>
    <s v="ONE FAMILY"/>
    <s v="133/A/96//"/>
    <n v="0.24151"/>
    <n v="1"/>
    <n v="1"/>
    <n v="1"/>
    <n v="1"/>
    <s v="SEPTIC"/>
    <n v="0"/>
    <n v="1"/>
    <n v="7000"/>
    <s v="YES"/>
    <n v="7000"/>
    <s v="133A-96"/>
    <s v="Public Water,Septic"/>
    <s v="SEPTIC"/>
    <s v="SEPTIC"/>
    <n v="7000"/>
    <m/>
    <m/>
    <n v="1"/>
    <n v="1"/>
    <n v="2"/>
    <n v="900"/>
    <n v="1"/>
    <m/>
    <m/>
    <m/>
    <m/>
    <m/>
    <m/>
    <m/>
    <m/>
    <m/>
    <m/>
    <n v="1"/>
    <n v="1"/>
    <x v="6"/>
    <x v="6"/>
  </r>
  <r>
    <s v="129-1047C"/>
    <m/>
    <x v="0"/>
    <s v="2818 CRAN HWY"/>
    <n v="101"/>
    <s v="ROSE PAUL TRUSTEE OF THE"/>
    <s v="R130"/>
    <s v="ONE FAMILY"/>
    <s v="129//1047/C/"/>
    <n v="0.55566000000000004"/>
    <n v="1"/>
    <n v="1"/>
    <n v="1"/>
    <n v="1"/>
    <s v="SEPTIC"/>
    <n v="0"/>
    <n v="0"/>
    <n v="0"/>
    <s v="YES"/>
    <n v="0"/>
    <s v="129-1047C"/>
    <m/>
    <m/>
    <s v="SEPTIC"/>
    <n v="0"/>
    <m/>
    <m/>
    <n v="1"/>
    <n v="1"/>
    <n v="1"/>
    <n v="624"/>
    <n v="2"/>
    <m/>
    <m/>
    <m/>
    <m/>
    <m/>
    <m/>
    <m/>
    <m/>
    <m/>
    <m/>
    <n v="1"/>
    <n v="1"/>
    <x v="6"/>
    <x v="6"/>
  </r>
  <r>
    <s v="132-1049A"/>
    <m/>
    <x v="0"/>
    <s v="10 SWAN LANE"/>
    <n v="101"/>
    <s v="LORRAINE SCOTT F"/>
    <s v="MR30"/>
    <s v="ONE FAMILY"/>
    <s v="132//1049/A/"/>
    <n v="0.42520999999999998"/>
    <n v="1"/>
    <n v="1"/>
    <n v="1"/>
    <n v="1"/>
    <s v="SEPTIC"/>
    <n v="0"/>
    <n v="1"/>
    <n v="8700"/>
    <s v="YES"/>
    <n v="8700"/>
    <s v="132-1049A"/>
    <s v="Public Water,Gas,Septic"/>
    <s v="SEPTIC"/>
    <s v="SEPTIC"/>
    <n v="8700"/>
    <m/>
    <m/>
    <n v="1"/>
    <n v="1"/>
    <n v="2"/>
    <n v="1458"/>
    <n v="1.75"/>
    <m/>
    <m/>
    <m/>
    <m/>
    <m/>
    <m/>
    <m/>
    <m/>
    <m/>
    <m/>
    <n v="2"/>
    <n v="1"/>
    <x v="6"/>
    <x v="6"/>
  </r>
  <r>
    <s v="129A-3-T7"/>
    <m/>
    <x v="0"/>
    <s v="0 ROUTE 25"/>
    <n v="924"/>
    <s v="COMMONWEALTH OF MASSACHUSETTS"/>
    <s v="R130"/>
    <s v="MASS X-WAY  MDL-00"/>
    <s v="129/A3/T7//"/>
    <n v="1.9519999999999999E-2"/>
    <n v="0"/>
    <n v="0"/>
    <n v="0"/>
    <n v="0"/>
    <m/>
    <n v="0"/>
    <n v="0"/>
    <n v="0"/>
    <s v="YES"/>
    <n v="0"/>
    <s v="129A-3-T7"/>
    <m/>
    <m/>
    <m/>
    <n v="0"/>
    <m/>
    <m/>
    <n v="0"/>
    <n v="0"/>
    <n v="0"/>
    <n v="0"/>
    <n v="0"/>
    <m/>
    <m/>
    <m/>
    <m/>
    <m/>
    <m/>
    <m/>
    <m/>
    <m/>
    <m/>
    <n v="1"/>
    <n v="1"/>
    <x v="7"/>
    <x v="7"/>
  </r>
  <r>
    <s v="132-1053"/>
    <m/>
    <x v="0"/>
    <s v="13 MAYFLOWER RIDGE DR"/>
    <n v="131"/>
    <s v="TREMONT NAIL LIMITED PARTNERSH"/>
    <s v="MR30"/>
    <s v="RES ACLNPO  MDL-00"/>
    <s v="132//1053//"/>
    <n v="0.90341000000000005"/>
    <n v="0"/>
    <n v="0"/>
    <n v="0"/>
    <n v="0"/>
    <m/>
    <n v="0"/>
    <n v="0"/>
    <n v="0"/>
    <s v="YES"/>
    <n v="0"/>
    <s v="132-1053"/>
    <s v="Public Water,Septic"/>
    <s v="SEPTIC"/>
    <m/>
    <n v="0"/>
    <m/>
    <m/>
    <n v="0"/>
    <n v="0"/>
    <n v="0"/>
    <n v="0"/>
    <n v="0"/>
    <m/>
    <m/>
    <m/>
    <m/>
    <m/>
    <m/>
    <m/>
    <m/>
    <m/>
    <m/>
    <n v="1"/>
    <n v="1"/>
    <x v="6"/>
    <x v="6"/>
  </r>
  <r>
    <s v="132-MR5B"/>
    <m/>
    <x v="0"/>
    <s v="135 MAYFLOWER RIDGE DR"/>
    <n v="130"/>
    <s v="MCCARTHY DENNIS P TRUSTEE"/>
    <s v="MR30"/>
    <s v="RES ACLNDV  MDL-00"/>
    <s v="132//MR5/B/"/>
    <n v="4.3800499999999998"/>
    <n v="0"/>
    <n v="0"/>
    <n v="0"/>
    <n v="0"/>
    <m/>
    <n v="0"/>
    <n v="0"/>
    <n v="0"/>
    <s v="YES"/>
    <n v="0"/>
    <s v="132-MR5B"/>
    <m/>
    <m/>
    <m/>
    <n v="0"/>
    <m/>
    <m/>
    <n v="0"/>
    <n v="0"/>
    <n v="0"/>
    <n v="0"/>
    <n v="0"/>
    <m/>
    <m/>
    <m/>
    <m/>
    <m/>
    <m/>
    <m/>
    <m/>
    <m/>
    <m/>
    <n v="1"/>
    <n v="1"/>
    <x v="6"/>
    <x v="6"/>
  </r>
  <r>
    <s v="133A-59"/>
    <m/>
    <x v="0"/>
    <s v="20 PHEASANT AVE"/>
    <n v="101"/>
    <s v="EVERS MILION W"/>
    <s v="MR30"/>
    <s v="ONE FAMILY"/>
    <s v="133/A/59//"/>
    <n v="0.25746999999999998"/>
    <n v="1"/>
    <n v="1"/>
    <n v="1"/>
    <n v="1"/>
    <s v="SEPTIC"/>
    <n v="0"/>
    <n v="1"/>
    <n v="9200"/>
    <s v="YES"/>
    <n v="9200"/>
    <s v="133A-59"/>
    <s v="Public Water,Septic"/>
    <s v="SEPTIC"/>
    <s v="SEPTIC"/>
    <n v="9200"/>
    <m/>
    <m/>
    <n v="1"/>
    <n v="1"/>
    <n v="4"/>
    <n v="1224"/>
    <n v="1.5"/>
    <m/>
    <m/>
    <m/>
    <m/>
    <m/>
    <m/>
    <m/>
    <m/>
    <m/>
    <m/>
    <n v="1"/>
    <n v="1"/>
    <x v="6"/>
    <x v="6"/>
  </r>
  <r>
    <s v="132B-43"/>
    <m/>
    <x v="0"/>
    <s v="26 CRAN HWY  OFF"/>
    <n v="132"/>
    <s v="JOSEPH HERBERT J JR ET ALS"/>
    <s v="MR30"/>
    <s v="RES ACLNUD  MDL-00"/>
    <s v="132/B/43//"/>
    <n v="0.47819"/>
    <n v="0"/>
    <n v="0"/>
    <n v="0"/>
    <n v="0"/>
    <m/>
    <n v="0"/>
    <n v="0"/>
    <n v="0"/>
    <s v="YES"/>
    <n v="0"/>
    <s v="132B-43"/>
    <s v="Public Water,Septic"/>
    <s v="SEPTIC"/>
    <m/>
    <n v="0"/>
    <m/>
    <m/>
    <n v="0"/>
    <n v="0"/>
    <n v="0"/>
    <n v="0"/>
    <n v="0"/>
    <m/>
    <m/>
    <m/>
    <m/>
    <m/>
    <m/>
    <m/>
    <m/>
    <m/>
    <m/>
    <n v="1"/>
    <n v="1"/>
    <x v="6"/>
    <x v="6"/>
  </r>
  <r>
    <s v="133A-104"/>
    <m/>
    <x v="0"/>
    <s v="2 MALLARD RD"/>
    <n v="101"/>
    <s v="USDAN MARY-ANNE"/>
    <s v="MR30"/>
    <s v="ONE FAMILY"/>
    <s v="133/A/104//"/>
    <n v="0.30207000000000001"/>
    <n v="1"/>
    <n v="1"/>
    <n v="1"/>
    <n v="1"/>
    <s v="SEPTIC"/>
    <n v="0"/>
    <n v="1"/>
    <n v="7300"/>
    <s v="YES"/>
    <n v="7300"/>
    <s v="133A-104"/>
    <s v="Public Water,Septic"/>
    <s v="SEPTIC"/>
    <s v="SEPTIC"/>
    <n v="7300"/>
    <m/>
    <m/>
    <n v="1"/>
    <n v="1"/>
    <n v="3"/>
    <n v="1453"/>
    <n v="1.75"/>
    <m/>
    <m/>
    <m/>
    <m/>
    <m/>
    <m/>
    <m/>
    <m/>
    <m/>
    <m/>
    <n v="1"/>
    <n v="1"/>
    <x v="6"/>
    <x v="6"/>
  </r>
  <r>
    <s v="133A-11"/>
    <m/>
    <x v="0"/>
    <s v="21 PHEASANT AVE"/>
    <n v="101"/>
    <s v="GARRITY ROBERT J"/>
    <s v="MR30"/>
    <s v="ONE FAMILY"/>
    <s v="133/A/11//"/>
    <n v="0.22700000000000001"/>
    <n v="1"/>
    <n v="1"/>
    <n v="1"/>
    <n v="1"/>
    <s v="SEPTIC"/>
    <n v="0"/>
    <n v="1"/>
    <n v="9900"/>
    <s v="YES"/>
    <n v="9900"/>
    <s v="133A-11"/>
    <s v="Public Water,Septic"/>
    <s v="SEPTIC"/>
    <s v="SEPTIC"/>
    <n v="9900"/>
    <m/>
    <m/>
    <n v="1"/>
    <n v="1"/>
    <n v="3"/>
    <n v="1387"/>
    <n v="1.75"/>
    <m/>
    <m/>
    <m/>
    <m/>
    <m/>
    <m/>
    <m/>
    <m/>
    <m/>
    <m/>
    <n v="1"/>
    <n v="1"/>
    <x v="6"/>
    <x v="6"/>
  </r>
  <r>
    <s v="133-1039"/>
    <m/>
    <x v="0"/>
    <s v="3 FANNIES LN"/>
    <n v="101"/>
    <s v="FERNANDES DONALD"/>
    <s v="MR30"/>
    <s v="ONE FAMILY"/>
    <s v="133//1039//"/>
    <n v="0.31472"/>
    <n v="1"/>
    <n v="1"/>
    <n v="1"/>
    <n v="1"/>
    <s v="SEPTIC"/>
    <n v="0"/>
    <n v="1"/>
    <n v="2800"/>
    <s v="YES"/>
    <n v="2800"/>
    <s v="133-1039"/>
    <s v="Public Water"/>
    <m/>
    <s v="SEPTIC"/>
    <n v="2800"/>
    <m/>
    <m/>
    <n v="1"/>
    <n v="1"/>
    <n v="1"/>
    <n v="390"/>
    <n v="1.3"/>
    <m/>
    <m/>
    <m/>
    <m/>
    <m/>
    <m/>
    <m/>
    <m/>
    <m/>
    <m/>
    <n v="1"/>
    <n v="1"/>
    <x v="6"/>
    <x v="6"/>
  </r>
  <r>
    <s v="83-1023"/>
    <m/>
    <x v="0"/>
    <s v="544 MAIN ST"/>
    <n v="101"/>
    <s v="GODFREY CRANSTON H"/>
    <s v="MR30"/>
    <s v="ONE FAMILY"/>
    <s v="83//1023//"/>
    <n v="1.5588200000000001"/>
    <n v="1"/>
    <n v="1"/>
    <n v="1"/>
    <n v="1"/>
    <s v="SEPTIC"/>
    <n v="0"/>
    <n v="1"/>
    <n v="100"/>
    <s v="YES"/>
    <n v="100"/>
    <s v="83-1023"/>
    <s v="Public Water,Septic"/>
    <s v="SEPTIC"/>
    <s v="SEPTIC"/>
    <n v="100"/>
    <m/>
    <m/>
    <n v="1"/>
    <n v="1"/>
    <n v="2"/>
    <n v="830"/>
    <n v="1"/>
    <m/>
    <m/>
    <m/>
    <m/>
    <m/>
    <m/>
    <m/>
    <m/>
    <m/>
    <m/>
    <n v="1"/>
    <n v="1"/>
    <x v="4"/>
    <x v="4"/>
  </r>
  <r>
    <s v="129-1055"/>
    <m/>
    <x v="0"/>
    <s v="23 PLYMOUTH RD"/>
    <n v="924"/>
    <s v="COMMONWEALTH OF MASSACHUSETTS"/>
    <s v="MR30"/>
    <s v="MASS X-WAY  MDL-00"/>
    <s v="129//1055//"/>
    <n v="6.3537600000000003"/>
    <n v="1"/>
    <n v="1"/>
    <n v="1"/>
    <n v="1"/>
    <s v="SEPTIC"/>
    <n v="0"/>
    <n v="1"/>
    <n v="0"/>
    <s v="YES"/>
    <n v="0"/>
    <s v="129-1055"/>
    <m/>
    <m/>
    <s v="SEPTIC"/>
    <n v="0"/>
    <m/>
    <m/>
    <n v="1"/>
    <n v="1"/>
    <n v="0"/>
    <n v="0"/>
    <n v="0"/>
    <m/>
    <m/>
    <m/>
    <m/>
    <m/>
    <m/>
    <m/>
    <m/>
    <m/>
    <m/>
    <n v="1"/>
    <n v="1"/>
    <x v="7"/>
    <x v="7"/>
  </r>
  <r>
    <s v="129-1048"/>
    <m/>
    <x v="0"/>
    <s v="2822 CRAN HWY  OFF"/>
    <n v="303"/>
    <s v="ATLANTIC ANNEX LLC"/>
    <s v="R130"/>
    <s v="ACC COM LD"/>
    <s v="129//1048//"/>
    <n v="0.33850999999999998"/>
    <n v="1"/>
    <n v="1"/>
    <n v="1"/>
    <n v="1"/>
    <s v="SEPTIC"/>
    <n v="0"/>
    <n v="0"/>
    <n v="0"/>
    <s v="YES"/>
    <n v="0"/>
    <s v="129-1048"/>
    <s v="Public Sewer,Septic"/>
    <s v="SEPTIC"/>
    <s v="SEPTIC"/>
    <n v="17500"/>
    <m/>
    <m/>
    <n v="1"/>
    <n v="1"/>
    <n v="0"/>
    <n v="0"/>
    <n v="0"/>
    <m/>
    <m/>
    <m/>
    <m/>
    <m/>
    <m/>
    <m/>
    <m/>
    <m/>
    <m/>
    <n v="2"/>
    <n v="1"/>
    <x v="6"/>
    <x v="6"/>
  </r>
  <r>
    <s v="83-1024"/>
    <m/>
    <x v="0"/>
    <s v="540 MAIN ST"/>
    <n v="101"/>
    <s v="CHARBONNEAU DENISE"/>
    <s v="MR30"/>
    <s v="ONE FAMILY"/>
    <s v="83//1024//"/>
    <n v="0.24453"/>
    <n v="1"/>
    <n v="1"/>
    <n v="1"/>
    <n v="1"/>
    <s v="SEPTIC"/>
    <n v="0"/>
    <n v="1"/>
    <n v="7600"/>
    <s v="YES"/>
    <n v="7600"/>
    <s v="83-1024"/>
    <s v="Public Water,Septic"/>
    <s v="SEPTIC"/>
    <s v="SEPTIC"/>
    <n v="7600"/>
    <m/>
    <m/>
    <n v="1"/>
    <n v="1"/>
    <n v="3"/>
    <n v="1288"/>
    <n v="1.5"/>
    <m/>
    <m/>
    <m/>
    <m/>
    <m/>
    <m/>
    <m/>
    <m/>
    <m/>
    <m/>
    <n v="0"/>
    <n v="1"/>
    <x v="6"/>
    <x v="6"/>
  </r>
  <r>
    <s v="132-1068"/>
    <m/>
    <x v="0"/>
    <s v="16 OLD CARR LANDING RD"/>
    <n v="109"/>
    <s v="HORNE KARL A"/>
    <s v="MR30"/>
    <s v="MULTI HSES"/>
    <s v="132//1068//"/>
    <n v="3.94415"/>
    <n v="1"/>
    <n v="1"/>
    <n v="1"/>
    <n v="1"/>
    <s v="SEPTIC"/>
    <n v="0"/>
    <n v="0"/>
    <n v="0"/>
    <s v="YES"/>
    <n v="0"/>
    <s v="132-1068"/>
    <s v="Well,Septic"/>
    <s v="SEPTIC"/>
    <s v="SEPTIC"/>
    <n v="0"/>
    <m/>
    <m/>
    <n v="1"/>
    <n v="1"/>
    <n v="3"/>
    <n v="2628"/>
    <n v="1.75"/>
    <m/>
    <m/>
    <m/>
    <m/>
    <m/>
    <m/>
    <m/>
    <m/>
    <m/>
    <m/>
    <n v="1"/>
    <n v="1"/>
    <x v="6"/>
    <x v="6"/>
  </r>
  <r>
    <s v="61-1009"/>
    <m/>
    <x v="0"/>
    <s v="529 MAIN ST"/>
    <n v="101"/>
    <s v="TAMBURRINI BRUNO"/>
    <s v="MR30"/>
    <s v="ONE FAMILY"/>
    <s v="61//1009//"/>
    <n v="0.27850999999999998"/>
    <n v="0"/>
    <n v="0"/>
    <n v="1"/>
    <n v="1"/>
    <s v="SEWER"/>
    <n v="1"/>
    <n v="1"/>
    <n v="6600"/>
    <s v="YES"/>
    <n v="0"/>
    <s v="61-1009"/>
    <s v="All Public"/>
    <s v="SEWER"/>
    <s v="SEWER"/>
    <n v="6600"/>
    <m/>
    <m/>
    <n v="0"/>
    <n v="0"/>
    <n v="4"/>
    <n v="1788"/>
    <n v="2"/>
    <m/>
    <m/>
    <m/>
    <m/>
    <m/>
    <m/>
    <m/>
    <m/>
    <m/>
    <m/>
    <n v="1"/>
    <n v="1"/>
    <x v="6"/>
    <x v="6"/>
  </r>
  <r>
    <s v="UNK761"/>
    <s v="FEE"/>
    <x v="0"/>
    <s v="CRAN HWY  OFF"/>
    <n v="0"/>
    <m/>
    <m/>
    <m/>
    <m/>
    <n v="4.1000000000000003E-3"/>
    <n v="0"/>
    <n v="0"/>
    <n v="0"/>
    <n v="0"/>
    <m/>
    <n v="0"/>
    <n v="0"/>
    <n v="0"/>
    <s v="NO_W2"/>
    <n v="0"/>
    <m/>
    <m/>
    <m/>
    <m/>
    <n v="0"/>
    <m/>
    <m/>
    <n v="0"/>
    <n v="0"/>
    <n v="0"/>
    <n v="0"/>
    <n v="0"/>
    <s v="Not in new Assr DB, Makepe?, old info"/>
    <m/>
    <m/>
    <m/>
    <m/>
    <m/>
    <m/>
    <m/>
    <m/>
    <m/>
    <n v="0"/>
    <n v="1"/>
    <x v="6"/>
    <x v="6"/>
  </r>
  <r>
    <s v="133A-74"/>
    <m/>
    <x v="0"/>
    <s v="21 MEADOWLARK DR"/>
    <n v="101"/>
    <s v="MURPHY PATRICK L"/>
    <s v="MR30"/>
    <s v="ONE FAMILY"/>
    <s v="133/A/74//"/>
    <n v="0.25853999999999999"/>
    <n v="1"/>
    <n v="1"/>
    <n v="1"/>
    <n v="1"/>
    <s v="SEPTIC"/>
    <n v="0"/>
    <n v="1"/>
    <n v="400"/>
    <s v="YES"/>
    <n v="400"/>
    <s v="133A-74"/>
    <s v="Public Water,Septic"/>
    <s v="SEPTIC"/>
    <s v="SEPTIC"/>
    <n v="400"/>
    <m/>
    <m/>
    <n v="1"/>
    <n v="1"/>
    <n v="2"/>
    <n v="744"/>
    <n v="1"/>
    <m/>
    <m/>
    <m/>
    <m/>
    <m/>
    <m/>
    <m/>
    <m/>
    <m/>
    <m/>
    <n v="1"/>
    <n v="1"/>
    <x v="6"/>
    <x v="6"/>
  </r>
  <r>
    <s v="133-1035"/>
    <m/>
    <x v="0"/>
    <s v="2789 CRAN HWY"/>
    <n v="101"/>
    <s v="PATEL NANUBHAI B"/>
    <s v="SC"/>
    <s v="ONE FAMILY"/>
    <s v="133//1035//"/>
    <n v="0.25896000000000002"/>
    <n v="1"/>
    <n v="1"/>
    <n v="1"/>
    <n v="1"/>
    <s v="SEPTIC"/>
    <n v="0"/>
    <n v="1"/>
    <n v="12700"/>
    <s v="YES"/>
    <n v="12700"/>
    <s v="133-1035"/>
    <s v="Public Water,Septic"/>
    <s v="SEPTIC"/>
    <s v="SEPTIC"/>
    <n v="12700"/>
    <m/>
    <m/>
    <n v="1"/>
    <n v="1"/>
    <n v="3"/>
    <n v="1632"/>
    <n v="2"/>
    <m/>
    <m/>
    <m/>
    <m/>
    <m/>
    <m/>
    <m/>
    <m/>
    <m/>
    <m/>
    <n v="1"/>
    <n v="1"/>
    <x v="6"/>
    <x v="6"/>
  </r>
  <r>
    <s v="132-1069"/>
    <m/>
    <x v="0"/>
    <s v="16B OLD CARR LANDING"/>
    <n v="101"/>
    <s v="HORNE KARL A"/>
    <s v="MR30"/>
    <s v="ONE FAMILY"/>
    <s v="132//1069//"/>
    <n v="6.1499999999999999E-2"/>
    <n v="1"/>
    <n v="1"/>
    <n v="1"/>
    <n v="1"/>
    <s v="SEPTIC"/>
    <n v="0"/>
    <n v="0"/>
    <n v="0"/>
    <s v="YES"/>
    <n v="0"/>
    <s v="132-1069"/>
    <s v="Well,Septic"/>
    <s v="SEPTIC"/>
    <s v="SEPTIC"/>
    <n v="0"/>
    <m/>
    <m/>
    <n v="1"/>
    <n v="1"/>
    <n v="1"/>
    <n v="402"/>
    <n v="1"/>
    <m/>
    <m/>
    <m/>
    <m/>
    <m/>
    <m/>
    <m/>
    <m/>
    <m/>
    <m/>
    <n v="1"/>
    <n v="1"/>
    <x v="6"/>
    <x v="6"/>
  </r>
  <r>
    <s v="133A-84"/>
    <m/>
    <x v="0"/>
    <s v="22 MEADOWLARK DR"/>
    <n v="101"/>
    <s v="LOVETT PHYLLIS E"/>
    <s v="MR30"/>
    <s v="ONE FAMILY"/>
    <s v="133/A/84//"/>
    <n v="0.22656999999999999"/>
    <n v="1"/>
    <n v="1"/>
    <n v="1"/>
    <n v="1"/>
    <s v="SEPTIC"/>
    <n v="0"/>
    <n v="1"/>
    <n v="14700"/>
    <s v="YES"/>
    <n v="14700"/>
    <s v="133A-84"/>
    <s v="Public Water,Septic"/>
    <s v="SEPTIC"/>
    <s v="SEPTIC"/>
    <n v="14700"/>
    <m/>
    <m/>
    <n v="1"/>
    <n v="1"/>
    <n v="3"/>
    <n v="1300"/>
    <n v="1"/>
    <m/>
    <m/>
    <m/>
    <m/>
    <m/>
    <m/>
    <m/>
    <m/>
    <m/>
    <m/>
    <n v="1"/>
    <n v="1"/>
    <x v="6"/>
    <x v="6"/>
  </r>
  <r>
    <s v="83-1008E"/>
    <m/>
    <x v="0"/>
    <s v="213 HATHAWAY ST REAR"/>
    <n v="132"/>
    <s v="HALE DOUGLAS A"/>
    <s v="MR30"/>
    <s v="RES ACLNUD  MDL-00"/>
    <s v="83//1008/E/"/>
    <n v="1.0832299999999999"/>
    <n v="0"/>
    <n v="0"/>
    <n v="0"/>
    <n v="0"/>
    <m/>
    <n v="0"/>
    <n v="0"/>
    <n v="0"/>
    <s v="YES"/>
    <n v="0"/>
    <s v="83-1008E"/>
    <m/>
    <m/>
    <m/>
    <n v="0"/>
    <m/>
    <m/>
    <n v="0"/>
    <n v="0"/>
    <n v="0"/>
    <n v="0"/>
    <n v="0"/>
    <m/>
    <m/>
    <m/>
    <m/>
    <m/>
    <m/>
    <m/>
    <m/>
    <m/>
    <m/>
    <n v="1"/>
    <n v="1"/>
    <x v="4"/>
    <x v="4"/>
  </r>
  <r>
    <s v="61-1012"/>
    <m/>
    <x v="0"/>
    <s v="505 MAIN ST"/>
    <n v="903"/>
    <s v="TOWN OF WAREHAM"/>
    <s v="MR30"/>
    <s v="MUNICIPAL  MDL-94"/>
    <s v="61//1012//"/>
    <n v="1.0273099999999999"/>
    <n v="0"/>
    <n v="0"/>
    <n v="1"/>
    <n v="1"/>
    <s v="SEWER"/>
    <n v="1"/>
    <n v="1"/>
    <n v="1000"/>
    <s v="YES"/>
    <n v="0"/>
    <s v="61-1012"/>
    <s v="All Public"/>
    <s v="SEWER"/>
    <s v="SEWER"/>
    <n v="1000"/>
    <m/>
    <m/>
    <n v="0"/>
    <n v="0"/>
    <n v="0"/>
    <n v="2142"/>
    <n v="1"/>
    <m/>
    <m/>
    <m/>
    <m/>
    <m/>
    <m/>
    <m/>
    <m/>
    <m/>
    <m/>
    <n v="1"/>
    <n v="1"/>
    <x v="6"/>
    <x v="6"/>
  </r>
  <r>
    <s v="133A-95"/>
    <m/>
    <x v="0"/>
    <s v="5 MALLARD RD"/>
    <n v="101"/>
    <s v="FARRELL JAMES E"/>
    <s v="MR30"/>
    <s v="ONE FAMILY"/>
    <s v="133/A/95//"/>
    <n v="0.25496000000000002"/>
    <n v="1"/>
    <n v="1"/>
    <n v="1"/>
    <n v="1"/>
    <s v="SEPTIC"/>
    <n v="0"/>
    <n v="1"/>
    <n v="0"/>
    <s v="YES"/>
    <n v="0"/>
    <s v="133A-95"/>
    <s v="Public Water,Septic"/>
    <s v="SEPTIC"/>
    <s v="SEPTIC"/>
    <n v="0"/>
    <m/>
    <m/>
    <n v="1"/>
    <n v="1"/>
    <n v="2"/>
    <n v="720"/>
    <n v="1"/>
    <m/>
    <m/>
    <m/>
    <m/>
    <m/>
    <m/>
    <m/>
    <m/>
    <m/>
    <m/>
    <n v="1"/>
    <n v="1"/>
    <x v="6"/>
    <x v="6"/>
  </r>
  <r>
    <s v="133-1038B"/>
    <m/>
    <x v="0"/>
    <s v="2785 CRAN HWY REAR"/>
    <n v="132"/>
    <s v="GOMES AARON"/>
    <s v="SC"/>
    <s v="RES ACLNUD  MDL-00"/>
    <s v="133//1038/B/"/>
    <n v="0.14277000000000001"/>
    <n v="0"/>
    <n v="0"/>
    <n v="0"/>
    <n v="0"/>
    <m/>
    <n v="0"/>
    <n v="0"/>
    <n v="0"/>
    <s v="YES"/>
    <n v="0"/>
    <s v="133-1038B"/>
    <s v="Public Water,Septic"/>
    <s v="SEPTIC"/>
    <m/>
    <n v="0"/>
    <m/>
    <m/>
    <n v="0"/>
    <n v="0"/>
    <n v="0"/>
    <n v="0"/>
    <n v="0"/>
    <m/>
    <m/>
    <m/>
    <m/>
    <m/>
    <m/>
    <m/>
    <m/>
    <m/>
    <m/>
    <n v="1"/>
    <n v="1"/>
    <x v="6"/>
    <x v="6"/>
  </r>
  <r>
    <s v="61-1011"/>
    <m/>
    <x v="0"/>
    <s v="521 MAIN ST"/>
    <n v="104"/>
    <s v="KNAPP GLENN L"/>
    <s v="MR30"/>
    <s v="TWO FAMILY"/>
    <s v="61//1011//"/>
    <n v="0.46098"/>
    <n v="0"/>
    <n v="0"/>
    <n v="1"/>
    <n v="1"/>
    <s v="SEWER"/>
    <n v="1"/>
    <n v="1"/>
    <n v="22000"/>
    <s v="YES"/>
    <n v="0"/>
    <s v="61-1011"/>
    <s v="All Public"/>
    <s v="SEWER"/>
    <s v="SEWER"/>
    <n v="22000"/>
    <m/>
    <m/>
    <n v="0"/>
    <n v="0"/>
    <n v="4"/>
    <n v="2254"/>
    <n v="2"/>
    <m/>
    <m/>
    <m/>
    <m/>
    <m/>
    <m/>
    <m/>
    <m/>
    <m/>
    <m/>
    <n v="1"/>
    <n v="1"/>
    <x v="6"/>
    <x v="6"/>
  </r>
  <r>
    <s v="132-1048"/>
    <m/>
    <x v="0"/>
    <s v="6 SWAN LANE"/>
    <n v="101"/>
    <s v="BEAN DAVID J"/>
    <s v="MR30"/>
    <s v="ONE FAMILY"/>
    <s v="132//1048//"/>
    <n v="0.53757999999999995"/>
    <n v="1"/>
    <n v="1"/>
    <n v="1"/>
    <n v="1"/>
    <s v="SEPTIC"/>
    <n v="0"/>
    <n v="1"/>
    <n v="8300"/>
    <s v="YES"/>
    <n v="8300"/>
    <s v="132-1048"/>
    <s v="Public Water,Septic"/>
    <s v="SEPTIC"/>
    <s v="SEPTIC"/>
    <n v="8300"/>
    <m/>
    <m/>
    <n v="1"/>
    <n v="1"/>
    <n v="5"/>
    <n v="1928"/>
    <n v="1"/>
    <m/>
    <m/>
    <m/>
    <m/>
    <m/>
    <m/>
    <m/>
    <m/>
    <m/>
    <m/>
    <n v="1"/>
    <n v="1"/>
    <x v="6"/>
    <x v="6"/>
  </r>
  <r>
    <s v="133A-33"/>
    <m/>
    <x v="0"/>
    <s v="1 WHIPPOORWILL WAY"/>
    <n v="132"/>
    <s v="YUKNEWICZ CYNTHIA"/>
    <s v="MR30"/>
    <s v="RES ACLNUD  MDL-00"/>
    <s v="133/A/33//"/>
    <n v="0.30148000000000003"/>
    <n v="0"/>
    <n v="0"/>
    <n v="0"/>
    <n v="0"/>
    <m/>
    <n v="0"/>
    <n v="0"/>
    <n v="0"/>
    <s v="YES"/>
    <n v="0"/>
    <s v="133A-33"/>
    <s v="Public Water,Septic"/>
    <s v="SEPTIC"/>
    <m/>
    <n v="0"/>
    <m/>
    <m/>
    <n v="0"/>
    <n v="0"/>
    <n v="0"/>
    <n v="0"/>
    <n v="0"/>
    <m/>
    <m/>
    <m/>
    <m/>
    <m/>
    <m/>
    <m/>
    <m/>
    <m/>
    <m/>
    <n v="1"/>
    <n v="1"/>
    <x v="6"/>
    <x v="6"/>
  </r>
  <r>
    <s v="132B-44"/>
    <m/>
    <x v="0"/>
    <s v="24 CRAN HWY  OFF"/>
    <n v="132"/>
    <s v="ZION STEVEN"/>
    <s v="MR30"/>
    <s v="RES ACLNUD  MDL-00"/>
    <s v="132/B/44//"/>
    <n v="0.15443000000000001"/>
    <n v="0"/>
    <n v="0"/>
    <n v="0"/>
    <n v="0"/>
    <m/>
    <n v="0"/>
    <n v="0"/>
    <n v="0"/>
    <s v="YES"/>
    <n v="0"/>
    <s v="132B-44"/>
    <s v="Public Water,Septic"/>
    <s v="SEPTIC"/>
    <m/>
    <n v="0"/>
    <m/>
    <m/>
    <n v="0"/>
    <n v="0"/>
    <n v="0"/>
    <n v="0"/>
    <n v="0"/>
    <m/>
    <m/>
    <m/>
    <m/>
    <m/>
    <m/>
    <m/>
    <m/>
    <m/>
    <m/>
    <n v="1"/>
    <n v="1"/>
    <x v="6"/>
    <x v="6"/>
  </r>
  <r>
    <s v="132B-75"/>
    <m/>
    <x v="0"/>
    <s v="25 CRAN HWY  OFF"/>
    <n v="132"/>
    <s v="HAYES CONSTANCE J"/>
    <s v="MR30"/>
    <s v="RES ACLNUD  MDL-00"/>
    <s v="132/B/75//"/>
    <n v="0.31996000000000002"/>
    <n v="0"/>
    <n v="0"/>
    <n v="0"/>
    <n v="0"/>
    <m/>
    <n v="0"/>
    <n v="0"/>
    <n v="0"/>
    <s v="YES"/>
    <n v="0"/>
    <s v="132B-75"/>
    <s v="Public Water,Septic"/>
    <s v="SEPTIC"/>
    <m/>
    <n v="0"/>
    <m/>
    <m/>
    <n v="0"/>
    <n v="0"/>
    <n v="0"/>
    <n v="0"/>
    <n v="0"/>
    <m/>
    <m/>
    <m/>
    <m/>
    <m/>
    <m/>
    <m/>
    <m/>
    <m/>
    <m/>
    <n v="1"/>
    <n v="1"/>
    <x v="8"/>
    <x v="8"/>
  </r>
  <r>
    <s v="129-1047D"/>
    <m/>
    <x v="0"/>
    <s v="2814 CRAN HWY"/>
    <n v="101"/>
    <s v="GOMES EDWARD F"/>
    <s v="R130"/>
    <s v="ONE FAMILY"/>
    <s v="129//1047/D/"/>
    <n v="0.47738000000000003"/>
    <n v="1"/>
    <n v="1"/>
    <n v="1"/>
    <n v="1"/>
    <s v="SEPTIC"/>
    <n v="0"/>
    <n v="0"/>
    <n v="0"/>
    <s v="YES"/>
    <n v="0"/>
    <s v="129-1047D"/>
    <s v="Public Water,Septic"/>
    <s v="SEPTIC"/>
    <s v="SEPTIC"/>
    <n v="0"/>
    <m/>
    <m/>
    <n v="1"/>
    <n v="1"/>
    <n v="3"/>
    <n v="1107"/>
    <n v="1.75"/>
    <m/>
    <m/>
    <m/>
    <m/>
    <m/>
    <m/>
    <m/>
    <m/>
    <m/>
    <m/>
    <n v="1"/>
    <n v="1"/>
    <x v="6"/>
    <x v="6"/>
  </r>
  <r>
    <s v="61-1010"/>
    <m/>
    <x v="0"/>
    <s v="525 MAIN ST"/>
    <n v="101"/>
    <s v="SAMPSON LORI A"/>
    <s v="MR30"/>
    <s v="ONE FAMILY"/>
    <s v="61//1010//"/>
    <n v="0.20130999999999999"/>
    <n v="0"/>
    <n v="0"/>
    <n v="1"/>
    <n v="1"/>
    <s v="SEWER"/>
    <n v="1"/>
    <n v="1"/>
    <n v="3900"/>
    <s v="YES"/>
    <n v="0"/>
    <s v="61-1010"/>
    <s v="All Public"/>
    <s v="SEWER"/>
    <s v="SEWER"/>
    <n v="3900"/>
    <m/>
    <m/>
    <n v="0"/>
    <n v="0"/>
    <n v="2"/>
    <n v="979"/>
    <n v="2"/>
    <m/>
    <m/>
    <m/>
    <m/>
    <m/>
    <m/>
    <m/>
    <m/>
    <m/>
    <m/>
    <n v="1"/>
    <n v="1"/>
    <x v="6"/>
    <x v="6"/>
  </r>
  <r>
    <s v="83-S5"/>
    <m/>
    <x v="0"/>
    <s v="213 HATHAWAY ST"/>
    <n v="101"/>
    <s v="HALE DOUGLAS A"/>
    <s v="MR30"/>
    <s v="ONE FAMILY"/>
    <s v="83//S5//"/>
    <n v="1.0706199999999999"/>
    <n v="1"/>
    <n v="1"/>
    <n v="1"/>
    <n v="1"/>
    <s v="SEPTIC"/>
    <n v="0"/>
    <n v="1"/>
    <n v="17900"/>
    <s v="YES"/>
    <n v="17900"/>
    <s v="83-S5"/>
    <s v="Public Water,Septic"/>
    <s v="SEPTIC"/>
    <s v="SEPTIC"/>
    <n v="17900"/>
    <m/>
    <m/>
    <n v="1"/>
    <n v="1"/>
    <n v="3"/>
    <n v="2172"/>
    <n v="2"/>
    <m/>
    <m/>
    <m/>
    <m/>
    <m/>
    <m/>
    <m/>
    <m/>
    <m/>
    <m/>
    <n v="1"/>
    <n v="1"/>
    <x v="4"/>
    <x v="4"/>
  </r>
  <r>
    <s v="133-1036"/>
    <m/>
    <x v="0"/>
    <s v="2781 CRAN HWY"/>
    <n v="132"/>
    <s v="MIRANDA JENNIE ET ALS"/>
    <s v="SC"/>
    <s v="RES ACLNUD  MDL-00"/>
    <s v="133//1036//"/>
    <n v="0.36207"/>
    <n v="0"/>
    <n v="0"/>
    <n v="0"/>
    <n v="0"/>
    <m/>
    <n v="0"/>
    <n v="0"/>
    <n v="0"/>
    <s v="YES"/>
    <n v="0"/>
    <s v="133-1036"/>
    <s v="Well,Septic"/>
    <s v="SEPTIC"/>
    <m/>
    <n v="0"/>
    <m/>
    <m/>
    <n v="0"/>
    <n v="0"/>
    <n v="0"/>
    <n v="0"/>
    <n v="0"/>
    <m/>
    <m/>
    <m/>
    <m/>
    <m/>
    <m/>
    <m/>
    <m/>
    <m/>
    <m/>
    <n v="1"/>
    <n v="1"/>
    <x v="6"/>
    <x v="6"/>
  </r>
  <r>
    <s v="133A-94"/>
    <m/>
    <x v="0"/>
    <s v="3 MALLARD RD"/>
    <n v="101"/>
    <s v="DEPINA PATRICK A"/>
    <s v="MR30"/>
    <s v="ONE FAMILY"/>
    <s v="133/A/94//"/>
    <n v="0.26085000000000003"/>
    <n v="1"/>
    <n v="1"/>
    <n v="1"/>
    <n v="1"/>
    <s v="SEPTIC"/>
    <n v="0"/>
    <n v="1"/>
    <n v="8000"/>
    <s v="YES"/>
    <n v="8000"/>
    <s v="133A-94"/>
    <s v="Public Water,Septic"/>
    <s v="SEPTIC"/>
    <s v="SEPTIC"/>
    <n v="8000"/>
    <m/>
    <m/>
    <n v="1"/>
    <n v="1"/>
    <n v="2"/>
    <n v="880"/>
    <n v="1"/>
    <m/>
    <m/>
    <m/>
    <m/>
    <m/>
    <m/>
    <m/>
    <m/>
    <m/>
    <m/>
    <n v="1"/>
    <n v="1"/>
    <x v="6"/>
    <x v="6"/>
  </r>
  <r>
    <s v="61-1007"/>
    <m/>
    <x v="0"/>
    <s v="535 MAIN ST"/>
    <n v="101"/>
    <s v="RATTON NORMA C"/>
    <s v="MR30"/>
    <s v="ONE FAMILY"/>
    <s v="61//1007//"/>
    <n v="0.32288"/>
    <n v="0"/>
    <n v="0"/>
    <n v="1"/>
    <n v="1"/>
    <s v="SEWER"/>
    <n v="1"/>
    <n v="1"/>
    <n v="4500"/>
    <s v="YES"/>
    <n v="0"/>
    <s v="61-1007"/>
    <s v="All Public"/>
    <s v="SEWER"/>
    <s v="SEWER"/>
    <n v="4500"/>
    <m/>
    <m/>
    <n v="0"/>
    <n v="0"/>
    <n v="3"/>
    <n v="1392"/>
    <n v="1.75"/>
    <m/>
    <m/>
    <m/>
    <m/>
    <m/>
    <m/>
    <m/>
    <m/>
    <m/>
    <m/>
    <n v="1"/>
    <n v="1"/>
    <x v="6"/>
    <x v="6"/>
  </r>
  <r>
    <s v="129-1047A"/>
    <m/>
    <x v="0"/>
    <s v="2812 CRAN HWY"/>
    <n v="101"/>
    <s v="VAN ALLEN BEVERLY A"/>
    <s v="R130"/>
    <s v="ONE FAMILY"/>
    <s v="129//1047/A/"/>
    <n v="0.19212000000000001"/>
    <n v="1"/>
    <n v="1"/>
    <n v="1"/>
    <n v="1"/>
    <s v="SEPTIC"/>
    <n v="0"/>
    <n v="1"/>
    <n v="400"/>
    <s v="YES"/>
    <n v="400"/>
    <s v="129-1047A"/>
    <s v="Public Water,Gas,Septic"/>
    <s v="SEPTIC"/>
    <s v="SEPTIC"/>
    <n v="400"/>
    <m/>
    <m/>
    <n v="1"/>
    <n v="1"/>
    <n v="1"/>
    <n v="941"/>
    <n v="1.75"/>
    <m/>
    <m/>
    <m/>
    <m/>
    <m/>
    <m/>
    <m/>
    <m/>
    <m/>
    <m/>
    <n v="1"/>
    <n v="1"/>
    <x v="6"/>
    <x v="6"/>
  </r>
  <r>
    <s v="133A-10"/>
    <m/>
    <x v="0"/>
    <s v="19 PHEASANT AVE"/>
    <n v="101"/>
    <s v="GALLO ROBERT A"/>
    <s v="MR30"/>
    <s v="ONE FAMILY"/>
    <s v="133/A/10//"/>
    <n v="0.22681000000000001"/>
    <n v="1"/>
    <n v="1"/>
    <n v="1"/>
    <n v="1"/>
    <s v="SEPTIC"/>
    <n v="0"/>
    <n v="1"/>
    <n v="12600"/>
    <s v="YES"/>
    <n v="12600"/>
    <s v="133A-10"/>
    <s v="Public Water,Septic"/>
    <s v="SEPTIC"/>
    <s v="SEPTIC"/>
    <n v="12600"/>
    <m/>
    <m/>
    <n v="1"/>
    <n v="1"/>
    <n v="4"/>
    <n v="1306"/>
    <n v="1.75"/>
    <m/>
    <m/>
    <m/>
    <m/>
    <m/>
    <m/>
    <m/>
    <m/>
    <m/>
    <m/>
    <n v="1"/>
    <n v="1"/>
    <x v="6"/>
    <x v="6"/>
  </r>
  <r>
    <s v="133-1034"/>
    <m/>
    <x v="0"/>
    <s v="2787 CRAN HWY"/>
    <n v="101"/>
    <s v="GARCIA LOUISA"/>
    <s v="SC"/>
    <s v="ONE FAMILY"/>
    <s v="133//1034//"/>
    <n v="0.25559999999999999"/>
    <n v="1"/>
    <n v="1"/>
    <n v="1"/>
    <n v="1"/>
    <s v="SEPTIC"/>
    <n v="0"/>
    <n v="1"/>
    <n v="0"/>
    <s v="YES"/>
    <n v="0"/>
    <s v="133-1034"/>
    <s v="Public Water,Septic"/>
    <s v="SEPTIC"/>
    <s v="SEPTIC"/>
    <n v="0"/>
    <m/>
    <m/>
    <n v="1"/>
    <n v="1"/>
    <n v="1"/>
    <n v="650"/>
    <n v="1"/>
    <m/>
    <m/>
    <m/>
    <m/>
    <m/>
    <m/>
    <m/>
    <m/>
    <m/>
    <m/>
    <n v="1"/>
    <n v="1"/>
    <x v="6"/>
    <x v="6"/>
  </r>
  <r>
    <s v="133-1023"/>
    <m/>
    <x v="0"/>
    <s v="2755 CRAN HWY"/>
    <n v="391"/>
    <s v="ROBERTSON'S REALTY CORP"/>
    <s v="SC"/>
    <s v="POT DEVEL"/>
    <s v="133//1023//"/>
    <n v="9.55274"/>
    <n v="0"/>
    <n v="0"/>
    <n v="0"/>
    <n v="0"/>
    <m/>
    <n v="0"/>
    <n v="0"/>
    <n v="0"/>
    <s v="YES"/>
    <n v="0"/>
    <s v="133-1023"/>
    <s v="Public Water,Septic"/>
    <s v="SEPTIC"/>
    <m/>
    <n v="0"/>
    <m/>
    <m/>
    <n v="0"/>
    <n v="0"/>
    <n v="0"/>
    <n v="0"/>
    <n v="0"/>
    <m/>
    <m/>
    <m/>
    <m/>
    <m/>
    <m/>
    <m/>
    <m/>
    <m/>
    <m/>
    <n v="1"/>
    <n v="1"/>
    <x v="6"/>
    <x v="6"/>
  </r>
  <r>
    <s v="132-1000B"/>
    <m/>
    <x v="0"/>
    <s v="2571 CRAN HWY"/>
    <n v="326"/>
    <s v="GOYETTE WILLIAM A JR"/>
    <s v="SC"/>
    <s v="REST/CLUBS  MDL-94"/>
    <s v="132//1000/B/"/>
    <n v="0.81057999999999997"/>
    <n v="0"/>
    <n v="0"/>
    <n v="1"/>
    <n v="1"/>
    <s v="SEWER"/>
    <n v="1"/>
    <n v="1"/>
    <n v="28100"/>
    <s v="YES"/>
    <n v="0"/>
    <s v="132-1000B"/>
    <s v="All Public"/>
    <s v="SEWER"/>
    <s v="SEWER"/>
    <n v="28100"/>
    <m/>
    <m/>
    <n v="0"/>
    <n v="0"/>
    <n v="0"/>
    <n v="1778"/>
    <n v="1"/>
    <m/>
    <m/>
    <m/>
    <m/>
    <m/>
    <m/>
    <m/>
    <m/>
    <m/>
    <m/>
    <n v="1"/>
    <n v="1"/>
    <x v="6"/>
    <x v="6"/>
  </r>
  <r>
    <s v="129A-2-14"/>
    <m/>
    <x v="0"/>
    <s v="2808 CRAN HWY"/>
    <n v="101"/>
    <s v="FARLIN MARY P"/>
    <s v="SC"/>
    <s v="ONE FAMILY"/>
    <s v="129/A2/14//"/>
    <n v="8.9829999999999993E-2"/>
    <n v="1"/>
    <n v="1"/>
    <n v="1"/>
    <n v="1"/>
    <s v="SEPTIC"/>
    <n v="0"/>
    <n v="1"/>
    <n v="7200"/>
    <s v="YES"/>
    <n v="7200"/>
    <s v="129A-2-14"/>
    <s v="Public Water,Gas,Septic"/>
    <s v="SEPTIC"/>
    <s v="SEPTIC"/>
    <n v="7200"/>
    <m/>
    <m/>
    <n v="1"/>
    <n v="1"/>
    <n v="3"/>
    <n v="1063"/>
    <n v="1"/>
    <m/>
    <m/>
    <m/>
    <m/>
    <m/>
    <m/>
    <m/>
    <m/>
    <m/>
    <m/>
    <n v="1"/>
    <n v="1"/>
    <x v="6"/>
    <x v="6"/>
  </r>
  <r>
    <s v="133-1037"/>
    <m/>
    <x v="0"/>
    <s v="2779 CRAN HWY  OFF"/>
    <n v="101"/>
    <s v="MIRANDA MARY J ET ALS"/>
    <s v="SC"/>
    <s v="ONE FAMILY"/>
    <s v="133//1037//"/>
    <n v="0.29781999999999997"/>
    <n v="1"/>
    <n v="1"/>
    <n v="1"/>
    <n v="1"/>
    <s v="SEPTIC"/>
    <n v="0"/>
    <n v="1"/>
    <n v="12200"/>
    <s v="YES"/>
    <n v="12200"/>
    <s v="133-1037"/>
    <s v="Public Water,Septic"/>
    <s v="SEPTIC"/>
    <s v="SEPTIC"/>
    <n v="12200"/>
    <m/>
    <m/>
    <n v="1"/>
    <n v="1"/>
    <n v="1"/>
    <n v="720"/>
    <n v="1.3"/>
    <m/>
    <m/>
    <m/>
    <m/>
    <m/>
    <m/>
    <m/>
    <m/>
    <m/>
    <m/>
    <n v="1"/>
    <n v="1"/>
    <x v="6"/>
    <x v="6"/>
  </r>
  <r>
    <s v="133A-73"/>
    <m/>
    <x v="0"/>
    <s v="19 MEADOWLARK DR"/>
    <n v="101"/>
    <s v="SPRUNK JOSEPH A JR"/>
    <s v="MR30"/>
    <s v="ONE FAMILY"/>
    <s v="133/A/73//"/>
    <n v="0.22386"/>
    <n v="1"/>
    <n v="1"/>
    <n v="1"/>
    <n v="1"/>
    <s v="SEPTIC"/>
    <n v="0"/>
    <n v="1"/>
    <n v="12100"/>
    <s v="YES"/>
    <n v="12100"/>
    <s v="133A-73"/>
    <s v="Public Water,Septic"/>
    <s v="SEPTIC"/>
    <s v="SEPTIC"/>
    <n v="12100"/>
    <m/>
    <m/>
    <n v="1"/>
    <n v="1"/>
    <n v="2"/>
    <n v="870"/>
    <n v="1"/>
    <m/>
    <m/>
    <m/>
    <m/>
    <m/>
    <m/>
    <m/>
    <m/>
    <m/>
    <m/>
    <n v="1"/>
    <n v="1"/>
    <x v="6"/>
    <x v="6"/>
  </r>
  <r>
    <s v="133A-A"/>
    <m/>
    <x v="0"/>
    <s v="23 MEADOWLARK DR"/>
    <n v="903"/>
    <s v="TOWN OF WAREHAM"/>
    <s v="MR30"/>
    <s v="TAX POSS  MDL-00"/>
    <s v="133/A//A/"/>
    <n v="1.3037000000000001"/>
    <n v="0"/>
    <n v="0"/>
    <n v="0"/>
    <n v="0"/>
    <m/>
    <n v="0"/>
    <n v="0"/>
    <n v="0"/>
    <s v="YES"/>
    <n v="0"/>
    <s v="133A-A"/>
    <s v="Public Water,Septic"/>
    <s v="SEPTIC"/>
    <m/>
    <n v="0"/>
    <m/>
    <m/>
    <n v="0"/>
    <n v="0"/>
    <n v="0"/>
    <n v="0"/>
    <n v="0"/>
    <m/>
    <m/>
    <m/>
    <m/>
    <m/>
    <m/>
    <m/>
    <m/>
    <m/>
    <m/>
    <n v="1"/>
    <n v="1"/>
    <x v="6"/>
    <x v="6"/>
  </r>
  <r>
    <s v="133A-83"/>
    <m/>
    <x v="0"/>
    <s v="20 MEADOWLARK DR"/>
    <n v="101"/>
    <s v="ALFONSO MICHAEL D"/>
    <s v="MR30"/>
    <s v="ONE FAMILY"/>
    <s v="133/A/83//"/>
    <n v="0.26103999999999999"/>
    <n v="1"/>
    <n v="1"/>
    <n v="1"/>
    <n v="1"/>
    <s v="SEPTIC"/>
    <n v="0"/>
    <n v="1"/>
    <n v="5200"/>
    <s v="YES"/>
    <n v="5200"/>
    <s v="133A-83"/>
    <s v="Public Water,Septic"/>
    <s v="SEPTIC"/>
    <s v="SEPTIC"/>
    <n v="5200"/>
    <m/>
    <m/>
    <n v="1"/>
    <n v="1"/>
    <n v="3"/>
    <n v="984"/>
    <n v="1"/>
    <m/>
    <m/>
    <m/>
    <m/>
    <m/>
    <m/>
    <m/>
    <m/>
    <m/>
    <m/>
    <n v="1"/>
    <n v="1"/>
    <x v="6"/>
    <x v="6"/>
  </r>
  <r>
    <s v="132-1000B1"/>
    <m/>
    <x v="0"/>
    <s v="1 ELM ST"/>
    <n v="903"/>
    <s v="WAREHAM HISTORICAL SOCIETY INC"/>
    <s v="SC"/>
    <s v="MUNICIPAL  MDL-00"/>
    <s v="132//1000/B1/"/>
    <n v="2.6009999999999998E-2"/>
    <n v="0"/>
    <n v="0"/>
    <n v="0"/>
    <n v="0"/>
    <m/>
    <n v="0"/>
    <n v="0"/>
    <n v="0"/>
    <s v="YES"/>
    <n v="0"/>
    <s v="132-1000B1"/>
    <s v="Public Water,Septic"/>
    <s v="SEPTIC"/>
    <m/>
    <n v="0"/>
    <m/>
    <m/>
    <n v="0"/>
    <n v="0"/>
    <n v="0"/>
    <n v="0"/>
    <n v="0"/>
    <m/>
    <m/>
    <m/>
    <m/>
    <m/>
    <m/>
    <m/>
    <m/>
    <m/>
    <m/>
    <n v="1"/>
    <n v="1"/>
    <x v="6"/>
    <x v="6"/>
  </r>
  <r>
    <s v="133-1033A"/>
    <m/>
    <x v="0"/>
    <s v="2783 CRAN HWY"/>
    <n v="322"/>
    <s v="GOMES AARON"/>
    <s v="SC"/>
    <s v="STORE/SHOP  MDL-94"/>
    <s v="133//1033/A/"/>
    <n v="0.27815000000000001"/>
    <n v="1"/>
    <n v="1"/>
    <n v="1"/>
    <n v="1"/>
    <s v="SEPTIC"/>
    <n v="0"/>
    <n v="1"/>
    <n v="0"/>
    <s v="YES"/>
    <n v="0"/>
    <s v="133-1033A"/>
    <s v="Public Water"/>
    <m/>
    <s v="SEPTIC"/>
    <n v="0"/>
    <m/>
    <m/>
    <n v="1"/>
    <n v="1"/>
    <n v="0"/>
    <n v="616"/>
    <n v="1"/>
    <m/>
    <m/>
    <m/>
    <m/>
    <m/>
    <m/>
    <m/>
    <m/>
    <m/>
    <m/>
    <n v="2"/>
    <n v="1"/>
    <x v="6"/>
    <x v="6"/>
  </r>
  <r>
    <s v="133-SV4B"/>
    <m/>
    <x v="0"/>
    <s v="2743 CRAN HWY"/>
    <n v="102"/>
    <s v="NUISSL GUNTHER L"/>
    <s v="SC"/>
    <s v="CONDO  MDL-05"/>
    <s v="133//SV4/B/"/>
    <n v="1.406E-2"/>
    <n v="1"/>
    <n v="1"/>
    <n v="1"/>
    <n v="1"/>
    <s v="SEPTIC"/>
    <n v="0"/>
    <n v="1"/>
    <n v="6200"/>
    <s v="YES"/>
    <n v="6200"/>
    <s v="133-SV4B"/>
    <m/>
    <m/>
    <s v="SEPTIC"/>
    <n v="6200"/>
    <m/>
    <m/>
    <n v="1"/>
    <n v="1"/>
    <n v="2"/>
    <n v="1206"/>
    <n v="2"/>
    <m/>
    <m/>
    <m/>
    <m/>
    <m/>
    <m/>
    <m/>
    <m/>
    <m/>
    <m/>
    <n v="1"/>
    <n v="1"/>
    <x v="6"/>
    <x v="6"/>
  </r>
  <r>
    <s v="61-1006"/>
    <m/>
    <x v="0"/>
    <s v="537 MAIN ST"/>
    <n v="101"/>
    <s v="MONTY MICHAEL A"/>
    <s v="MR30"/>
    <s v="ONE FAMILY"/>
    <s v="61//1006//"/>
    <n v="0.46112999999999998"/>
    <n v="0"/>
    <n v="0"/>
    <n v="1"/>
    <n v="1"/>
    <s v="SEWER"/>
    <n v="1"/>
    <n v="1"/>
    <n v="16000"/>
    <s v="YES"/>
    <n v="0"/>
    <s v="61-1006"/>
    <s v="All Public"/>
    <s v="SEWER"/>
    <s v="SEWER"/>
    <n v="16000"/>
    <m/>
    <m/>
    <n v="0"/>
    <n v="0"/>
    <n v="3"/>
    <n v="1681"/>
    <n v="1.9"/>
    <m/>
    <m/>
    <m/>
    <m/>
    <m/>
    <m/>
    <m/>
    <m/>
    <m/>
    <m/>
    <n v="1"/>
    <n v="1"/>
    <x v="6"/>
    <x v="6"/>
  </r>
  <r>
    <s v="133-SV4C"/>
    <m/>
    <x v="0"/>
    <s v="2743 CRAN HWY"/>
    <n v="102"/>
    <s v="GRANT KEVIN"/>
    <s v="SC"/>
    <s v="CONDO  MDL-05"/>
    <s v="133//SV4/C/"/>
    <n v="1.363E-2"/>
    <n v="1"/>
    <n v="1"/>
    <n v="1"/>
    <n v="1"/>
    <s v="SEPTIC"/>
    <n v="0"/>
    <n v="1"/>
    <n v="6200"/>
    <s v="YES"/>
    <n v="6200"/>
    <s v="133-SV4C"/>
    <m/>
    <m/>
    <s v="SEPTIC"/>
    <n v="6200"/>
    <m/>
    <m/>
    <n v="1"/>
    <n v="1"/>
    <n v="2"/>
    <n v="1206"/>
    <n v="2"/>
    <m/>
    <m/>
    <m/>
    <m/>
    <m/>
    <m/>
    <m/>
    <m/>
    <m/>
    <m/>
    <n v="1"/>
    <n v="1"/>
    <x v="6"/>
    <x v="6"/>
  </r>
  <r>
    <s v="133-SV4A"/>
    <m/>
    <x v="0"/>
    <s v="2743 CRAN HWY"/>
    <n v="102"/>
    <s v="NUISSL GUNTHER L"/>
    <s v="SC"/>
    <s v="CONDO  MDL-05"/>
    <s v="133//SV4/A/"/>
    <n v="1.2670000000000001E-2"/>
    <n v="1"/>
    <n v="1"/>
    <n v="1"/>
    <n v="1"/>
    <s v="SEPTIC"/>
    <n v="0"/>
    <n v="1"/>
    <n v="5600"/>
    <s v="YES"/>
    <n v="5600"/>
    <s v="133-SV4A"/>
    <m/>
    <m/>
    <s v="SEPTIC"/>
    <n v="5600"/>
    <m/>
    <m/>
    <n v="1"/>
    <n v="1"/>
    <n v="2"/>
    <n v="1206"/>
    <n v="2"/>
    <m/>
    <m/>
    <m/>
    <m/>
    <m/>
    <m/>
    <m/>
    <m/>
    <m/>
    <m/>
    <n v="1"/>
    <n v="1"/>
    <x v="6"/>
    <x v="6"/>
  </r>
  <r>
    <s v="133-SV4D"/>
    <m/>
    <x v="0"/>
    <s v="2743 CRAN HWY"/>
    <n v="102"/>
    <s v="ROSE ROBERT J"/>
    <s v="SC"/>
    <s v="CONDO  MDL-05"/>
    <s v="133//SV4/D/"/>
    <n v="1.342E-2"/>
    <n v="1"/>
    <n v="1"/>
    <n v="1"/>
    <n v="1"/>
    <s v="SEPTIC"/>
    <n v="0"/>
    <n v="1"/>
    <n v="8400"/>
    <s v="YES"/>
    <n v="8400"/>
    <s v="133-SV4D"/>
    <m/>
    <m/>
    <s v="SEPTIC"/>
    <n v="8400"/>
    <m/>
    <m/>
    <n v="1"/>
    <n v="1"/>
    <n v="2"/>
    <n v="1206"/>
    <n v="2"/>
    <m/>
    <m/>
    <m/>
    <m/>
    <m/>
    <m/>
    <m/>
    <m/>
    <m/>
    <m/>
    <n v="1"/>
    <n v="1"/>
    <x v="6"/>
    <x v="6"/>
  </r>
  <r>
    <s v="129A-2-25"/>
    <m/>
    <x v="0"/>
    <s v="2812 CRAN HWY"/>
    <n v="903"/>
    <s v="TOWN OF WAREHAM"/>
    <s v="SC"/>
    <s v="TAX POSS  MDL-00"/>
    <s v="129/A2/25//"/>
    <n v="0.13711000000000001"/>
    <n v="0"/>
    <n v="0"/>
    <n v="0"/>
    <n v="0"/>
    <m/>
    <n v="0"/>
    <n v="0"/>
    <n v="0"/>
    <s v="YES"/>
    <n v="0"/>
    <s v="129A-2-25"/>
    <m/>
    <m/>
    <m/>
    <n v="0"/>
    <m/>
    <m/>
    <n v="0"/>
    <n v="0"/>
    <n v="0"/>
    <n v="0"/>
    <n v="0"/>
    <m/>
    <m/>
    <m/>
    <m/>
    <m/>
    <m/>
    <m/>
    <m/>
    <m/>
    <m/>
    <n v="1"/>
    <n v="1"/>
    <x v="6"/>
    <x v="6"/>
  </r>
  <r>
    <s v="132-1001"/>
    <m/>
    <x v="0"/>
    <s v="11 ELM ST"/>
    <n v="903"/>
    <s v="WAREHAM HISTORICAL SOCIETY INC"/>
    <s v="SC"/>
    <s v="MUNICIPAL  MDL-00"/>
    <s v="132//1001//"/>
    <n v="0.16111"/>
    <n v="1"/>
    <n v="1"/>
    <n v="1"/>
    <n v="1"/>
    <s v="SEPTIC"/>
    <n v="0"/>
    <n v="1"/>
    <n v="100"/>
    <s v="YES"/>
    <n v="100"/>
    <s v="132-1001"/>
    <s v="All Public"/>
    <s v="SEWER"/>
    <s v="SEPTIC"/>
    <n v="100"/>
    <m/>
    <m/>
    <n v="1"/>
    <n v="1"/>
    <n v="0"/>
    <n v="0"/>
    <n v="0"/>
    <m/>
    <m/>
    <m/>
    <m/>
    <m/>
    <m/>
    <m/>
    <m/>
    <m/>
    <m/>
    <n v="1"/>
    <n v="1"/>
    <x v="6"/>
    <x v="6"/>
  </r>
  <r>
    <s v="61-1008"/>
    <m/>
    <x v="0"/>
    <s v="531 MAIN ST"/>
    <n v="101"/>
    <s v="WALKER VERNA L"/>
    <s v="MR30"/>
    <s v="ONE FAMILY"/>
    <s v="61//1008//"/>
    <n v="0.19442000000000001"/>
    <n v="0"/>
    <n v="0"/>
    <n v="1"/>
    <n v="1"/>
    <s v="SEWER"/>
    <n v="1"/>
    <n v="0"/>
    <n v="0"/>
    <s v="YES"/>
    <n v="0"/>
    <s v="61-1008"/>
    <s v="All Public"/>
    <s v="SEWER"/>
    <s v="SEWER"/>
    <n v="0"/>
    <m/>
    <m/>
    <n v="0"/>
    <n v="0"/>
    <n v="3"/>
    <n v="864"/>
    <n v="1"/>
    <m/>
    <m/>
    <m/>
    <m/>
    <m/>
    <m/>
    <m/>
    <m/>
    <m/>
    <m/>
    <n v="1"/>
    <n v="1"/>
    <x v="6"/>
    <x v="6"/>
  </r>
  <r>
    <s v="61-1005"/>
    <m/>
    <x v="0"/>
    <s v="541 MAIN ST"/>
    <n v="101"/>
    <s v="KIRKLAND ELEANOR M LIFE ESTATE"/>
    <s v="MR30"/>
    <s v="ONE FAMILY"/>
    <s v="61//1005//"/>
    <n v="0.34516000000000002"/>
    <n v="0"/>
    <n v="0"/>
    <n v="1"/>
    <n v="1"/>
    <s v="SEWER"/>
    <n v="1"/>
    <n v="1"/>
    <n v="2000"/>
    <s v="YES"/>
    <n v="0"/>
    <s v="61-1005"/>
    <s v="All Public"/>
    <s v="SEWER"/>
    <s v="SEWER"/>
    <n v="2000"/>
    <m/>
    <m/>
    <n v="0"/>
    <n v="0"/>
    <n v="4"/>
    <n v="1340"/>
    <n v="1.75"/>
    <m/>
    <m/>
    <m/>
    <m/>
    <m/>
    <m/>
    <m/>
    <m/>
    <m/>
    <m/>
    <n v="1"/>
    <n v="1"/>
    <x v="6"/>
    <x v="6"/>
  </r>
  <r>
    <s v="133A-32"/>
    <m/>
    <x v="0"/>
    <s v="5B PHEASANT AVE"/>
    <n v="102"/>
    <s v="EMERY ERNEST"/>
    <s v="MR30"/>
    <s v="CONDO  MDL-05"/>
    <s v="133/A/3/2/"/>
    <n v="0.26099"/>
    <n v="1"/>
    <n v="1"/>
    <n v="1"/>
    <n v="1"/>
    <s v="SEPTIC"/>
    <n v="0"/>
    <n v="1"/>
    <n v="5700"/>
    <s v="YES"/>
    <n v="5700"/>
    <s v="133A-32"/>
    <m/>
    <m/>
    <s v="SEPTIC"/>
    <n v="5700"/>
    <m/>
    <m/>
    <n v="1"/>
    <n v="1"/>
    <n v="2"/>
    <n v="882"/>
    <n v="2"/>
    <m/>
    <m/>
    <m/>
    <m/>
    <m/>
    <m/>
    <m/>
    <m/>
    <m/>
    <m/>
    <n v="1"/>
    <n v="1"/>
    <x v="6"/>
    <x v="6"/>
  </r>
  <r>
    <s v="129A-2-11"/>
    <m/>
    <x v="0"/>
    <s v="2804 CRAN HWY"/>
    <n v="101"/>
    <s v="WEICHEL WILLIAM A"/>
    <s v="R130"/>
    <s v="ONE FAMILY"/>
    <s v="129/A2/11//"/>
    <n v="7.4690000000000006E-2"/>
    <n v="1"/>
    <n v="1"/>
    <n v="1"/>
    <n v="1"/>
    <s v="SEPTIC"/>
    <n v="0"/>
    <n v="1"/>
    <n v="8400"/>
    <s v="YES"/>
    <n v="8400"/>
    <s v="129A-2-11"/>
    <s v="Public Water,Septic"/>
    <s v="SEPTIC"/>
    <s v="SEPTIC"/>
    <n v="8400"/>
    <m/>
    <m/>
    <n v="1"/>
    <n v="1"/>
    <n v="3"/>
    <n v="936"/>
    <n v="1.75"/>
    <m/>
    <m/>
    <m/>
    <m/>
    <m/>
    <m/>
    <m/>
    <m/>
    <m/>
    <m/>
    <n v="1"/>
    <n v="1"/>
    <x v="6"/>
    <x v="6"/>
  </r>
  <r>
    <s v="83-1021"/>
    <m/>
    <x v="0"/>
    <s v="0 MAIN ST  OFF"/>
    <n v="132"/>
    <s v="RHODES WILLIAM H"/>
    <s v="MR30"/>
    <s v="RES ACLNUD  MDL-00"/>
    <s v="83//1021//"/>
    <n v="1.3668199999999999"/>
    <n v="1"/>
    <n v="1"/>
    <n v="1"/>
    <n v="1"/>
    <s v="SEPTIC"/>
    <n v="0"/>
    <n v="0"/>
    <n v="0"/>
    <s v="YES"/>
    <n v="0"/>
    <s v="83-1021"/>
    <m/>
    <m/>
    <s v="SEPTIC"/>
    <n v="0"/>
    <m/>
    <m/>
    <n v="1"/>
    <n v="1"/>
    <n v="0"/>
    <n v="0"/>
    <n v="0"/>
    <m/>
    <m/>
    <m/>
    <m/>
    <m/>
    <m/>
    <m/>
    <m/>
    <m/>
    <m/>
    <n v="1"/>
    <n v="1"/>
    <x v="4"/>
    <x v="4"/>
  </r>
  <r>
    <s v="129A-2-17"/>
    <m/>
    <x v="0"/>
    <s v="2810 CRAN HWY"/>
    <n v="101"/>
    <s v="DEWITT MAUREEN E"/>
    <s v="R130"/>
    <s v="ONE FAMILY"/>
    <s v="129/A2/17//"/>
    <n v="0.43551000000000001"/>
    <n v="1"/>
    <n v="1"/>
    <n v="1"/>
    <n v="1"/>
    <s v="SEPTIC"/>
    <n v="0"/>
    <n v="1"/>
    <n v="3100"/>
    <s v="YES"/>
    <n v="3100"/>
    <s v="129A-2-17"/>
    <s v="Public Water,Septic"/>
    <s v="SEPTIC"/>
    <s v="SEPTIC"/>
    <n v="3100"/>
    <m/>
    <m/>
    <n v="1"/>
    <n v="1"/>
    <n v="2"/>
    <n v="998"/>
    <n v="1.3"/>
    <m/>
    <m/>
    <m/>
    <m/>
    <m/>
    <m/>
    <m/>
    <m/>
    <m/>
    <m/>
    <n v="1"/>
    <n v="1"/>
    <x v="6"/>
    <x v="6"/>
  </r>
  <r>
    <s v="133-1033B"/>
    <m/>
    <x v="0"/>
    <s v="2785 CRAN HWY"/>
    <n v="101"/>
    <s v="GOMES AARON"/>
    <s v="SC"/>
    <s v="ONE FAMILY"/>
    <s v="133//1033/B/"/>
    <n v="0.11922000000000001"/>
    <n v="1"/>
    <n v="1"/>
    <n v="1"/>
    <n v="1"/>
    <s v="SEPTIC"/>
    <n v="0"/>
    <n v="1"/>
    <n v="1200"/>
    <s v="YES"/>
    <n v="1200"/>
    <s v="133-1033B"/>
    <s v="Public Water"/>
    <m/>
    <s v="SEPTIC"/>
    <n v="1200"/>
    <m/>
    <m/>
    <n v="1"/>
    <n v="1"/>
    <n v="3"/>
    <n v="824"/>
    <n v="1.75"/>
    <m/>
    <m/>
    <m/>
    <m/>
    <m/>
    <m/>
    <m/>
    <m/>
    <m/>
    <m/>
    <n v="1"/>
    <n v="1"/>
    <x v="6"/>
    <x v="6"/>
  </r>
  <r>
    <s v="132-MR5A"/>
    <m/>
    <x v="0"/>
    <s v="38 MAYFLOWER RIDGE DR"/>
    <n v="101"/>
    <s v="MCCARTHY GERALD P"/>
    <s v="MR30"/>
    <s v="ONE FAMILY"/>
    <s v="132//MR5/A/"/>
    <n v="4.5046299999999997"/>
    <n v="1"/>
    <n v="1"/>
    <n v="1"/>
    <n v="1"/>
    <s v="SEPTIC"/>
    <n v="0"/>
    <n v="1"/>
    <n v="21800"/>
    <s v="YES"/>
    <n v="21800"/>
    <s v="132-MR5A"/>
    <s v="Public Water,Septic"/>
    <s v="SEPTIC"/>
    <s v="SEPTIC"/>
    <n v="21800"/>
    <m/>
    <m/>
    <n v="1"/>
    <n v="1"/>
    <n v="3"/>
    <n v="3533"/>
    <n v="2"/>
    <m/>
    <m/>
    <m/>
    <m/>
    <m/>
    <m/>
    <m/>
    <m/>
    <m/>
    <m/>
    <n v="1"/>
    <n v="1"/>
    <x v="6"/>
    <x v="6"/>
  </r>
  <r>
    <s v="133A-58"/>
    <m/>
    <x v="0"/>
    <s v="16 PHEASANT AVE"/>
    <n v="101"/>
    <s v="PELTIER MICHAEL A"/>
    <s v="MR30"/>
    <s v="ONE FAMILY"/>
    <s v="133/A/58//"/>
    <n v="0.22198000000000001"/>
    <n v="1"/>
    <n v="1"/>
    <n v="1"/>
    <n v="1"/>
    <s v="SEPTIC"/>
    <n v="0"/>
    <n v="1"/>
    <n v="12700"/>
    <s v="YES"/>
    <n v="12700"/>
    <s v="133A-58"/>
    <s v="Public Water,Septic"/>
    <s v="SEPTIC"/>
    <s v="SEPTIC"/>
    <n v="12700"/>
    <m/>
    <m/>
    <n v="1"/>
    <n v="1"/>
    <n v="3"/>
    <n v="960"/>
    <n v="1"/>
    <m/>
    <m/>
    <m/>
    <m/>
    <m/>
    <m/>
    <m/>
    <m/>
    <m/>
    <m/>
    <n v="1"/>
    <n v="1"/>
    <x v="6"/>
    <x v="6"/>
  </r>
  <r>
    <s v="61-1004"/>
    <m/>
    <x v="0"/>
    <s v="547 MAIN ST"/>
    <n v="104"/>
    <s v="SEMPLE MEGAN"/>
    <s v="MR30"/>
    <s v="TWO FAMILY"/>
    <s v="61//1004//"/>
    <n v="0.25731999999999999"/>
    <n v="0"/>
    <n v="0"/>
    <n v="1"/>
    <n v="1"/>
    <s v="SEWER"/>
    <n v="1"/>
    <n v="1"/>
    <n v="23500"/>
    <s v="YES"/>
    <n v="0"/>
    <s v="61-1004"/>
    <s v="All Public"/>
    <s v="SEWER"/>
    <s v="SEWER"/>
    <n v="23500"/>
    <m/>
    <m/>
    <n v="0"/>
    <n v="0"/>
    <n v="6"/>
    <n v="2216"/>
    <n v="1.75"/>
    <m/>
    <m/>
    <m/>
    <m/>
    <m/>
    <m/>
    <m/>
    <m/>
    <m/>
    <m/>
    <n v="1"/>
    <n v="1"/>
    <x v="6"/>
    <x v="6"/>
  </r>
  <r>
    <s v="132-1029"/>
    <m/>
    <x v="0"/>
    <s v="2641 CRAN HWY"/>
    <n v="101"/>
    <s v="WALKER MERRILL BRADLEY JR"/>
    <s v="MR30"/>
    <s v="ONE FAMILY"/>
    <s v="132//1029//"/>
    <n v="11.207700000000001"/>
    <n v="1"/>
    <n v="1"/>
    <n v="1"/>
    <n v="1"/>
    <s v="SEPTIC"/>
    <n v="0"/>
    <n v="0"/>
    <n v="0"/>
    <s v="YES"/>
    <n v="0"/>
    <s v="132-1029"/>
    <s v="Well,Septic"/>
    <s v="SEPTIC"/>
    <s v="SEPTIC"/>
    <n v="0"/>
    <m/>
    <m/>
    <n v="1"/>
    <n v="1"/>
    <n v="3"/>
    <n v="2143"/>
    <n v="1.75"/>
    <m/>
    <m/>
    <m/>
    <m/>
    <m/>
    <m/>
    <m/>
    <m/>
    <m/>
    <m/>
    <n v="1"/>
    <n v="1"/>
    <x v="6"/>
    <x v="6"/>
  </r>
  <r>
    <s v="133A-93"/>
    <m/>
    <x v="0"/>
    <s v="4 WHIPPOORWILL WAY"/>
    <n v="101"/>
    <s v="BASSETT CHARLENE A"/>
    <s v="MR30"/>
    <s v="ONE FAMILY"/>
    <s v="133/A/93//"/>
    <n v="0.24968000000000001"/>
    <n v="1"/>
    <n v="1"/>
    <n v="1"/>
    <n v="1"/>
    <s v="SEPTIC"/>
    <n v="0"/>
    <n v="1"/>
    <n v="4900"/>
    <s v="YES"/>
    <n v="4900"/>
    <s v="133A-93"/>
    <s v="Public Water,Septic"/>
    <s v="SEPTIC"/>
    <s v="SEPTIC"/>
    <n v="4900"/>
    <m/>
    <m/>
    <n v="1"/>
    <n v="1"/>
    <n v="1"/>
    <n v="880"/>
    <n v="1"/>
    <m/>
    <m/>
    <m/>
    <m/>
    <m/>
    <m/>
    <m/>
    <m/>
    <m/>
    <m/>
    <n v="1"/>
    <n v="1"/>
    <x v="6"/>
    <x v="6"/>
  </r>
  <r>
    <s v="UNK756"/>
    <s v="FEE"/>
    <x v="0"/>
    <s v="PHEASANT AVE"/>
    <n v="0"/>
    <m/>
    <m/>
    <m/>
    <m/>
    <n v="7.2553999999999998"/>
    <n v="0"/>
    <n v="28"/>
    <n v="0"/>
    <n v="28"/>
    <m/>
    <n v="0"/>
    <n v="0"/>
    <n v="0"/>
    <s v="NO_W2"/>
    <n v="0"/>
    <m/>
    <m/>
    <m/>
    <s v="SEPTIC"/>
    <n v="0"/>
    <m/>
    <m/>
    <n v="0"/>
    <n v="28"/>
    <n v="0"/>
    <n v="0"/>
    <n v="0"/>
    <s v="Not in new Assr DB, Makepe?, old info"/>
    <m/>
    <m/>
    <m/>
    <m/>
    <m/>
    <m/>
    <m/>
    <m/>
    <m/>
    <n v="1"/>
    <n v="1"/>
    <x v="6"/>
    <x v="6"/>
  </r>
  <r>
    <s v="109A-2-1050"/>
    <m/>
    <x v="0"/>
    <s v="2567 CRAN HWY"/>
    <n v="101"/>
    <s v="KASPAR PAUL F"/>
    <s v="SC"/>
    <s v="ONE FAMILY"/>
    <s v="109/A2/1050//"/>
    <n v="0.1434"/>
    <n v="1"/>
    <n v="1"/>
    <n v="1"/>
    <n v="1"/>
    <s v="SEPTIC"/>
    <n v="0"/>
    <n v="1"/>
    <n v="2400"/>
    <s v="YES"/>
    <n v="2400"/>
    <s v="109A-2-1050"/>
    <s v="Public Water,Septic"/>
    <s v="SEPTIC"/>
    <s v="SEPTIC"/>
    <n v="2400"/>
    <m/>
    <m/>
    <n v="1"/>
    <n v="1"/>
    <n v="2"/>
    <n v="944"/>
    <n v="1"/>
    <m/>
    <m/>
    <m/>
    <m/>
    <m/>
    <m/>
    <m/>
    <m/>
    <m/>
    <m/>
    <n v="1"/>
    <n v="1"/>
    <x v="6"/>
    <x v="6"/>
  </r>
  <r>
    <s v="132-1067"/>
    <m/>
    <x v="0"/>
    <s v="14 OLD CARR LANDING RD"/>
    <n v="132"/>
    <s v="HORNE KARL A"/>
    <m/>
    <s v="RES ACLNUD  MDL-00"/>
    <s v="132//1067//"/>
    <n v="1.00125"/>
    <n v="0"/>
    <n v="0"/>
    <n v="0"/>
    <n v="0"/>
    <m/>
    <n v="0"/>
    <n v="0"/>
    <n v="0"/>
    <s v="YES"/>
    <n v="0"/>
    <s v="132-1067"/>
    <m/>
    <m/>
    <m/>
    <n v="0"/>
    <m/>
    <m/>
    <n v="0"/>
    <n v="0"/>
    <n v="0"/>
    <n v="0"/>
    <n v="0"/>
    <m/>
    <m/>
    <m/>
    <m/>
    <m/>
    <m/>
    <m/>
    <m/>
    <m/>
    <m/>
    <n v="1"/>
    <n v="1"/>
    <x v="6"/>
    <x v="6"/>
  </r>
  <r>
    <s v="132B-74"/>
    <m/>
    <x v="0"/>
    <s v="23 CRAN HWY  OFF"/>
    <n v="132"/>
    <s v="ZION STEVEN"/>
    <s v="MR30"/>
    <s v="RES ACLNUD  MDL-00"/>
    <s v="132/B/74//"/>
    <n v="0.48361999999999999"/>
    <n v="0"/>
    <n v="0"/>
    <n v="0"/>
    <n v="0"/>
    <m/>
    <n v="0"/>
    <n v="0"/>
    <n v="0"/>
    <s v="YES"/>
    <n v="0"/>
    <s v="132B-74"/>
    <s v="Public Water,Septic"/>
    <s v="SEPTIC"/>
    <m/>
    <n v="0"/>
    <m/>
    <m/>
    <n v="0"/>
    <n v="0"/>
    <n v="0"/>
    <n v="0"/>
    <n v="0"/>
    <m/>
    <m/>
    <m/>
    <m/>
    <m/>
    <m/>
    <m/>
    <m/>
    <m/>
    <m/>
    <n v="1"/>
    <n v="1"/>
    <x v="8"/>
    <x v="8"/>
  </r>
  <r>
    <s v="129A-2-15"/>
    <m/>
    <x v="0"/>
    <s v="15 CHOR AVE"/>
    <n v="101"/>
    <s v="FARLIN DONALD J"/>
    <s v="SC"/>
    <s v="ONE FAMILY"/>
    <s v="129/A2/15//"/>
    <n v="0.12792000000000001"/>
    <n v="1"/>
    <n v="1"/>
    <n v="1"/>
    <n v="1"/>
    <s v="SEPTIC"/>
    <n v="0"/>
    <n v="1"/>
    <n v="16600"/>
    <s v="YES"/>
    <n v="16600"/>
    <s v="129A-2-15"/>
    <s v="Public Water,Gas,Septic"/>
    <s v="SEPTIC"/>
    <s v="SEPTIC"/>
    <n v="16600"/>
    <m/>
    <m/>
    <n v="1"/>
    <n v="1"/>
    <n v="3"/>
    <n v="1561"/>
    <n v="1.75"/>
    <m/>
    <m/>
    <m/>
    <m/>
    <m/>
    <m/>
    <m/>
    <m/>
    <m/>
    <m/>
    <n v="1"/>
    <n v="1"/>
    <x v="6"/>
    <x v="6"/>
  </r>
  <r>
    <s v="61-1003"/>
    <m/>
    <x v="0"/>
    <s v="549 MAIN ST"/>
    <n v="101"/>
    <s v="PIPHER MICHAEL F"/>
    <s v="MR30"/>
    <s v="ONE FAMILY"/>
    <s v="61//1003//"/>
    <n v="0.37361"/>
    <n v="0"/>
    <n v="0"/>
    <n v="1"/>
    <n v="1"/>
    <s v="SEWER"/>
    <n v="1"/>
    <n v="1"/>
    <n v="3800"/>
    <s v="YES"/>
    <n v="0"/>
    <s v="61-1003"/>
    <s v="All Public"/>
    <s v="SEWER"/>
    <s v="SEWER"/>
    <n v="3800"/>
    <m/>
    <m/>
    <n v="0"/>
    <n v="0"/>
    <n v="4"/>
    <n v="2523"/>
    <n v="1.75"/>
    <m/>
    <m/>
    <m/>
    <m/>
    <m/>
    <m/>
    <m/>
    <m/>
    <m/>
    <m/>
    <n v="1"/>
    <n v="1"/>
    <x v="6"/>
    <x v="6"/>
  </r>
  <r>
    <s v="133A-72"/>
    <m/>
    <x v="0"/>
    <s v="17 MEADOWLARK DR"/>
    <n v="101"/>
    <s v="KING GILBERT J JR"/>
    <s v="MR30"/>
    <s v="ONE FAMILY"/>
    <s v="133/A/72//"/>
    <n v="0.24129999999999999"/>
    <n v="1"/>
    <n v="1"/>
    <n v="1"/>
    <n v="1"/>
    <s v="SEPTIC"/>
    <n v="0"/>
    <n v="1"/>
    <n v="7800"/>
    <s v="YES"/>
    <n v="7800"/>
    <s v="133A-72"/>
    <s v="Public Water,Septic"/>
    <s v="SEPTIC"/>
    <s v="SEPTIC"/>
    <n v="7800"/>
    <m/>
    <m/>
    <n v="1"/>
    <n v="1"/>
    <n v="3"/>
    <n v="1056"/>
    <n v="1"/>
    <m/>
    <m/>
    <m/>
    <m/>
    <m/>
    <m/>
    <m/>
    <m/>
    <m/>
    <m/>
    <n v="1"/>
    <n v="1"/>
    <x v="6"/>
    <x v="6"/>
  </r>
  <r>
    <s v="133A-82"/>
    <m/>
    <x v="0"/>
    <s v="18 MEADOWLARK DR"/>
    <n v="101"/>
    <s v="HARDER TIMOTHY P"/>
    <s v="MR30"/>
    <s v="ONE FAMILY"/>
    <s v="133/A/82//"/>
    <n v="0.25746999999999998"/>
    <n v="1"/>
    <n v="1"/>
    <n v="1"/>
    <n v="1"/>
    <s v="SEPTIC"/>
    <n v="0"/>
    <n v="1"/>
    <n v="5000"/>
    <s v="YES"/>
    <n v="5000"/>
    <s v="133A-82"/>
    <s v="Public Water,Septic"/>
    <s v="SEPTIC"/>
    <s v="SEPTIC"/>
    <n v="5000"/>
    <m/>
    <m/>
    <n v="1"/>
    <n v="1"/>
    <n v="4"/>
    <n v="1061"/>
    <n v="1.3"/>
    <m/>
    <m/>
    <m/>
    <m/>
    <m/>
    <m/>
    <m/>
    <m/>
    <m/>
    <m/>
    <n v="1"/>
    <n v="1"/>
    <x v="6"/>
    <x v="6"/>
  </r>
  <r>
    <s v="133-SV3D"/>
    <m/>
    <x v="0"/>
    <s v="2743 CRAN HWY"/>
    <n v="102"/>
    <s v="JOHN RANDY L"/>
    <s v="SC"/>
    <s v="CONDO  MDL-05"/>
    <s v="133//SV3/D/"/>
    <n v="1.4239999999999999E-2"/>
    <n v="1"/>
    <n v="1"/>
    <n v="1"/>
    <n v="1"/>
    <s v="SEPTIC"/>
    <n v="0"/>
    <n v="1"/>
    <n v="2700"/>
    <s v="YES"/>
    <n v="2700"/>
    <s v="133-SV3D"/>
    <m/>
    <m/>
    <s v="SEPTIC"/>
    <n v="2700"/>
    <m/>
    <m/>
    <n v="1"/>
    <n v="1"/>
    <n v="2"/>
    <n v="1206"/>
    <n v="2"/>
    <m/>
    <m/>
    <m/>
    <m/>
    <m/>
    <m/>
    <m/>
    <m/>
    <m/>
    <m/>
    <n v="1"/>
    <n v="1"/>
    <x v="6"/>
    <x v="6"/>
  </r>
  <r>
    <s v="UNK755"/>
    <s v="FEE"/>
    <x v="0"/>
    <s v="ESSEX WAY"/>
    <n v="0"/>
    <m/>
    <m/>
    <m/>
    <m/>
    <n v="1.18363"/>
    <n v="0"/>
    <n v="0"/>
    <n v="0"/>
    <n v="0"/>
    <m/>
    <n v="0"/>
    <n v="0"/>
    <n v="0"/>
    <s v="NO_W2"/>
    <n v="0"/>
    <m/>
    <m/>
    <m/>
    <m/>
    <n v="0"/>
    <m/>
    <m/>
    <n v="0"/>
    <n v="0"/>
    <n v="0"/>
    <n v="0"/>
    <n v="0"/>
    <s v="Not in new Assr DB, Makepe?, old info"/>
    <m/>
    <m/>
    <m/>
    <m/>
    <m/>
    <m/>
    <m/>
    <m/>
    <m/>
    <n v="0"/>
    <n v="1"/>
    <x v="6"/>
    <x v="6"/>
  </r>
  <r>
    <s v="132-1044"/>
    <m/>
    <x v="0"/>
    <s v="4 SWAN LANE"/>
    <n v="140"/>
    <s v="DESOUSA JOYCE TRUSTEE"/>
    <s v="SC"/>
    <s v="CHILD CARE  MDL-94"/>
    <s v="132//1044//"/>
    <n v="0.96555000000000002"/>
    <n v="1"/>
    <n v="1"/>
    <n v="1"/>
    <n v="1"/>
    <s v="SEPTIC"/>
    <n v="0"/>
    <n v="1"/>
    <n v="40400"/>
    <s v="YES"/>
    <n v="40400"/>
    <s v="132-1044"/>
    <s v="All Public"/>
    <s v="SEWER"/>
    <s v="SEPTIC"/>
    <n v="40400"/>
    <m/>
    <m/>
    <n v="1"/>
    <n v="1"/>
    <n v="0"/>
    <n v="6000"/>
    <n v="1"/>
    <m/>
    <m/>
    <m/>
    <m/>
    <m/>
    <m/>
    <m/>
    <m/>
    <m/>
    <m/>
    <n v="1"/>
    <n v="1"/>
    <x v="6"/>
    <x v="6"/>
  </r>
  <r>
    <s v="129-1051A"/>
    <m/>
    <x v="0"/>
    <s v="0 MAPLE SPRGS RD"/>
    <n v="316"/>
    <s v="ATLANTIC ANNEX LLC"/>
    <s v="SC"/>
    <s v="COMM WHSE  MDL-95"/>
    <s v="129//1051/A/"/>
    <n v="1.4621599999999999"/>
    <n v="0"/>
    <n v="0"/>
    <n v="0"/>
    <n v="0"/>
    <m/>
    <n v="0"/>
    <n v="0"/>
    <n v="0"/>
    <s v="YES"/>
    <n v="0"/>
    <s v="129-1051A"/>
    <m/>
    <m/>
    <m/>
    <n v="0"/>
    <m/>
    <m/>
    <n v="0"/>
    <n v="0"/>
    <n v="0"/>
    <n v="2360"/>
    <n v="1"/>
    <m/>
    <m/>
    <m/>
    <m/>
    <m/>
    <m/>
    <m/>
    <m/>
    <m/>
    <m/>
    <n v="1"/>
    <n v="1"/>
    <x v="6"/>
    <x v="6"/>
  </r>
  <r>
    <s v="133-SV5A"/>
    <m/>
    <x v="0"/>
    <s v="2743 CRAN HWY"/>
    <n v="102"/>
    <s v="WILLIAMS ELLEN T"/>
    <s v="SC"/>
    <s v="CONDO  MDL-05"/>
    <s v="133//SV5/A/"/>
    <n v="1.189E-2"/>
    <n v="1"/>
    <n v="1"/>
    <n v="1"/>
    <n v="1"/>
    <s v="SEPTIC"/>
    <n v="0"/>
    <n v="0"/>
    <n v="0"/>
    <s v="YES"/>
    <n v="0"/>
    <s v="133-SV5A"/>
    <m/>
    <m/>
    <s v="SEPTIC"/>
    <n v="0"/>
    <m/>
    <m/>
    <n v="1"/>
    <n v="1"/>
    <n v="2"/>
    <n v="1206"/>
    <n v="2"/>
    <m/>
    <m/>
    <m/>
    <m/>
    <m/>
    <m/>
    <m/>
    <m/>
    <m/>
    <m/>
    <n v="1"/>
    <n v="1"/>
    <x v="6"/>
    <x v="6"/>
  </r>
  <r>
    <s v="132-1052"/>
    <m/>
    <x v="0"/>
    <s v="9 MAYFLOWER RIDGE DR"/>
    <n v="101"/>
    <s v="BURMAN MICHAEL V W"/>
    <s v="SC"/>
    <s v="ONE FAMILY"/>
    <s v="132//1052//"/>
    <n v="0.38346999999999998"/>
    <n v="1"/>
    <n v="1"/>
    <n v="1"/>
    <n v="1"/>
    <s v="SEPTIC"/>
    <n v="0"/>
    <n v="1"/>
    <n v="7000"/>
    <s v="YES"/>
    <n v="7000"/>
    <s v="132-1052"/>
    <s v="Public Water,Septic"/>
    <s v="SEPTIC"/>
    <s v="SEPTIC"/>
    <n v="7000"/>
    <m/>
    <m/>
    <n v="1"/>
    <n v="1"/>
    <n v="3"/>
    <n v="1014"/>
    <n v="1.5"/>
    <m/>
    <m/>
    <m/>
    <m/>
    <m/>
    <m/>
    <m/>
    <m/>
    <m/>
    <m/>
    <n v="1"/>
    <n v="1"/>
    <x v="6"/>
    <x v="6"/>
  </r>
  <r>
    <s v="129-LC4B"/>
    <m/>
    <x v="0"/>
    <s v="0 CRAN HWY  OFF"/>
    <n v="392"/>
    <s v="GOMES EDWARD D"/>
    <s v="SC"/>
    <s v="UNDEV LAND"/>
    <s v="129//LC4/B/"/>
    <n v="0.83416000000000001"/>
    <n v="0"/>
    <n v="0"/>
    <n v="0"/>
    <n v="0"/>
    <m/>
    <n v="0"/>
    <n v="0"/>
    <n v="0"/>
    <s v="YES"/>
    <n v="0"/>
    <s v="129-LC4B"/>
    <m/>
    <m/>
    <m/>
    <n v="8900"/>
    <m/>
    <m/>
    <n v="0"/>
    <n v="0"/>
    <n v="0"/>
    <n v="0"/>
    <n v="0"/>
    <m/>
    <m/>
    <m/>
    <m/>
    <m/>
    <m/>
    <m/>
    <m/>
    <m/>
    <m/>
    <n v="1"/>
    <n v="1"/>
    <x v="6"/>
    <x v="6"/>
  </r>
  <r>
    <s v="61-1001"/>
    <m/>
    <x v="0"/>
    <s v="553 MAIN ST"/>
    <n v="101"/>
    <s v="PIPHER ROBERT F"/>
    <s v="MR30"/>
    <s v="ONE FAMILY"/>
    <s v="61//1001//"/>
    <n v="0.41693000000000002"/>
    <n v="0"/>
    <n v="0"/>
    <n v="1"/>
    <n v="1"/>
    <s v="SEWER"/>
    <n v="1"/>
    <n v="1"/>
    <n v="5100"/>
    <s v="YES"/>
    <n v="0"/>
    <s v="61-1001"/>
    <s v="All Public"/>
    <s v="SEWER"/>
    <s v="SEWER"/>
    <n v="5100"/>
    <m/>
    <m/>
    <n v="0"/>
    <n v="0"/>
    <n v="5"/>
    <n v="1991"/>
    <n v="1"/>
    <m/>
    <m/>
    <m/>
    <m/>
    <m/>
    <m/>
    <m/>
    <m/>
    <m/>
    <m/>
    <n v="0"/>
    <n v="1"/>
    <x v="6"/>
    <x v="6"/>
  </r>
  <r>
    <s v="133-1032"/>
    <m/>
    <x v="0"/>
    <s v="2781 CRAN HWY"/>
    <n v="132"/>
    <s v="MIRANDA GEORGE J ET ALS"/>
    <s v="SC"/>
    <s v="RES ACLNUD  MDL-00"/>
    <s v="133//1032//"/>
    <n v="0.11398999999999999"/>
    <n v="0"/>
    <n v="0"/>
    <n v="0"/>
    <n v="0"/>
    <m/>
    <n v="0"/>
    <n v="0"/>
    <n v="0"/>
    <s v="YES"/>
    <n v="0"/>
    <s v="133-1032"/>
    <s v="Public Water,Septic"/>
    <s v="SEPTIC"/>
    <m/>
    <n v="0"/>
    <m/>
    <m/>
    <n v="0"/>
    <n v="0"/>
    <n v="0"/>
    <n v="0"/>
    <n v="0"/>
    <m/>
    <m/>
    <m/>
    <m/>
    <m/>
    <m/>
    <m/>
    <m/>
    <m/>
    <m/>
    <n v="1"/>
    <n v="1"/>
    <x v="6"/>
    <x v="6"/>
  </r>
  <r>
    <s v="133-SV3C"/>
    <m/>
    <x v="0"/>
    <s v="2743 CRAN HWY"/>
    <n v="102"/>
    <s v="WEST ANDREW P"/>
    <s v="SC"/>
    <s v="CONDO  MDL-05"/>
    <s v="133//SV3/C/"/>
    <n v="1.3440000000000001E-2"/>
    <n v="1"/>
    <n v="1"/>
    <n v="1"/>
    <n v="1"/>
    <s v="SEPTIC"/>
    <n v="0"/>
    <n v="1"/>
    <n v="2400"/>
    <s v="YES"/>
    <n v="2400"/>
    <s v="133-SV3C"/>
    <m/>
    <m/>
    <s v="SEPTIC"/>
    <n v="2400"/>
    <m/>
    <m/>
    <n v="1"/>
    <n v="1"/>
    <n v="2"/>
    <n v="1206"/>
    <n v="2"/>
    <m/>
    <m/>
    <m/>
    <m/>
    <m/>
    <m/>
    <m/>
    <m/>
    <m/>
    <m/>
    <n v="1"/>
    <n v="1"/>
    <x v="6"/>
    <x v="6"/>
  </r>
  <r>
    <s v="133-SV5B"/>
    <m/>
    <x v="0"/>
    <s v="2743 CRAN HWY"/>
    <n v="102"/>
    <s v="WOLCOTT COLLEEN A"/>
    <s v="SC"/>
    <s v="CONDO  MDL-05"/>
    <s v="133//SV5/B/"/>
    <n v="1.277E-2"/>
    <n v="1"/>
    <n v="1"/>
    <n v="1"/>
    <n v="1"/>
    <s v="SEPTIC"/>
    <n v="0"/>
    <n v="0"/>
    <n v="0"/>
    <s v="YES"/>
    <n v="0"/>
    <s v="133-SV5B"/>
    <m/>
    <m/>
    <s v="SEPTIC"/>
    <n v="0"/>
    <m/>
    <m/>
    <n v="1"/>
    <n v="1"/>
    <n v="2"/>
    <n v="1206"/>
    <n v="2"/>
    <m/>
    <m/>
    <m/>
    <m/>
    <m/>
    <m/>
    <m/>
    <m/>
    <m/>
    <m/>
    <n v="1"/>
    <n v="1"/>
    <x v="6"/>
    <x v="6"/>
  </r>
  <r>
    <s v="129A-2-10"/>
    <m/>
    <x v="0"/>
    <s v="2800 CRAN HWY"/>
    <n v="101"/>
    <s v="CARDOZA MANUEL"/>
    <s v="SC"/>
    <s v="ONE FAMILY"/>
    <s v="129/A2/10//"/>
    <n v="0.18737000000000001"/>
    <n v="1"/>
    <n v="1"/>
    <n v="1"/>
    <n v="1"/>
    <s v="SEPTIC"/>
    <n v="0"/>
    <n v="1"/>
    <n v="400"/>
    <s v="YES"/>
    <n v="400"/>
    <s v="129A-2-10"/>
    <s v="Public Water,Septic"/>
    <s v="SEPTIC"/>
    <s v="SEPTIC"/>
    <n v="400"/>
    <m/>
    <m/>
    <n v="1"/>
    <n v="1"/>
    <n v="3"/>
    <n v="1250"/>
    <n v="1.75"/>
    <m/>
    <m/>
    <m/>
    <m/>
    <m/>
    <m/>
    <m/>
    <m/>
    <m/>
    <m/>
    <n v="1"/>
    <n v="1"/>
    <x v="6"/>
    <x v="6"/>
  </r>
  <r>
    <s v="UNK769"/>
    <s v="FEE"/>
    <x v="0"/>
    <s v="CRAN HWY"/>
    <n v="0"/>
    <m/>
    <m/>
    <m/>
    <m/>
    <n v="17.956880000000002"/>
    <n v="0"/>
    <n v="0"/>
    <n v="0"/>
    <n v="0"/>
    <m/>
    <n v="0"/>
    <n v="0"/>
    <n v="0"/>
    <s v="NO_W2"/>
    <n v="0"/>
    <m/>
    <m/>
    <m/>
    <m/>
    <n v="0"/>
    <m/>
    <m/>
    <n v="0"/>
    <n v="0"/>
    <n v="0"/>
    <n v="0"/>
    <n v="0"/>
    <s v="Not in new Assr DB, Makepe?, old info"/>
    <m/>
    <m/>
    <m/>
    <m/>
    <m/>
    <m/>
    <m/>
    <m/>
    <m/>
    <n v="3"/>
    <n v="1"/>
    <x v="6"/>
    <x v="6"/>
  </r>
  <r>
    <s v="133A-31"/>
    <m/>
    <x v="0"/>
    <s v="5 WHIPPOORWILL WAY"/>
    <n v="101"/>
    <s v="HUTCHINS DONALD A"/>
    <s v="MR30"/>
    <s v="ONE FAMILY"/>
    <s v="133/A/31//"/>
    <n v="0.26080999999999999"/>
    <n v="1"/>
    <n v="1"/>
    <n v="1"/>
    <n v="1"/>
    <s v="SEPTIC"/>
    <n v="0"/>
    <n v="1"/>
    <n v="5500"/>
    <s v="YES"/>
    <n v="5500"/>
    <s v="133A-31"/>
    <s v="Public Water,Septic"/>
    <s v="SEPTIC"/>
    <s v="SEPTIC"/>
    <n v="5500"/>
    <m/>
    <m/>
    <n v="1"/>
    <n v="1"/>
    <n v="2"/>
    <n v="720"/>
    <n v="1"/>
    <m/>
    <m/>
    <m/>
    <m/>
    <m/>
    <m/>
    <m/>
    <m/>
    <m/>
    <m/>
    <n v="1"/>
    <n v="1"/>
    <x v="6"/>
    <x v="6"/>
  </r>
  <r>
    <s v="129A-2-12"/>
    <m/>
    <x v="0"/>
    <s v="4 CHOR AVE"/>
    <n v="391"/>
    <s v="FARLIN MARY PAT"/>
    <s v="SC"/>
    <s v="POT DEVEL"/>
    <s v="129/A2/12//"/>
    <n v="0.11563"/>
    <n v="0"/>
    <n v="0"/>
    <n v="0"/>
    <n v="0"/>
    <m/>
    <n v="0"/>
    <n v="0"/>
    <n v="0"/>
    <s v="YES"/>
    <n v="0"/>
    <s v="129A-2-12"/>
    <m/>
    <m/>
    <m/>
    <n v="0"/>
    <m/>
    <m/>
    <n v="0"/>
    <n v="0"/>
    <n v="0"/>
    <n v="0"/>
    <n v="0"/>
    <m/>
    <m/>
    <m/>
    <m/>
    <m/>
    <m/>
    <m/>
    <m/>
    <m/>
    <m/>
    <n v="1"/>
    <n v="1"/>
    <x v="6"/>
    <x v="6"/>
  </r>
  <r>
    <s v="133-SV3B"/>
    <m/>
    <x v="0"/>
    <s v="2743 CRAN HWY"/>
    <n v="102"/>
    <s v="CONNOR GRADY M"/>
    <s v="SC"/>
    <s v="CONDO  MDL-05"/>
    <s v="133//SV3/B/"/>
    <n v="1.257E-2"/>
    <n v="1"/>
    <n v="1"/>
    <n v="1"/>
    <n v="1"/>
    <s v="SEPTIC"/>
    <n v="0"/>
    <n v="1"/>
    <n v="1300"/>
    <s v="YES"/>
    <n v="1300"/>
    <s v="133-SV3B"/>
    <m/>
    <m/>
    <s v="SEPTIC"/>
    <n v="1300"/>
    <m/>
    <m/>
    <n v="1"/>
    <n v="1"/>
    <n v="2"/>
    <n v="1206"/>
    <n v="2"/>
    <m/>
    <m/>
    <m/>
    <m/>
    <m/>
    <m/>
    <m/>
    <m/>
    <m/>
    <m/>
    <n v="0"/>
    <n v="1"/>
    <x v="6"/>
    <x v="6"/>
  </r>
  <r>
    <s v="83-S4"/>
    <m/>
    <x v="0"/>
    <s v="219 HATHAWAY ST"/>
    <n v="101"/>
    <s v="SYLVESTER WAYNE M"/>
    <s v="MR30"/>
    <s v="ONE FAMILY"/>
    <s v="83//S4//"/>
    <n v="0.80276000000000003"/>
    <n v="1"/>
    <n v="1"/>
    <n v="1"/>
    <n v="1"/>
    <s v="SEPTIC"/>
    <n v="0"/>
    <n v="1"/>
    <n v="29800"/>
    <s v="YES"/>
    <n v="29800"/>
    <s v="83-S4"/>
    <s v="Public Water,Septic"/>
    <s v="SEPTIC"/>
    <s v="SEPTIC"/>
    <n v="29800"/>
    <m/>
    <m/>
    <n v="1"/>
    <n v="1"/>
    <n v="3"/>
    <n v="2865"/>
    <n v="2"/>
    <m/>
    <m/>
    <m/>
    <m/>
    <m/>
    <m/>
    <m/>
    <m/>
    <m/>
    <m/>
    <n v="1"/>
    <n v="1"/>
    <x v="4"/>
    <x v="4"/>
  </r>
  <r>
    <s v="61-1000"/>
    <m/>
    <x v="0"/>
    <s v="559 MAIN ST"/>
    <n v="101"/>
    <s v="JENKINS JEAN P M"/>
    <s v="MR30"/>
    <s v="ONE FAMILY"/>
    <s v="61//1000//"/>
    <n v="0.11977"/>
    <n v="0"/>
    <n v="0"/>
    <n v="1"/>
    <n v="1"/>
    <s v="SEWER"/>
    <n v="1"/>
    <n v="1"/>
    <n v="0"/>
    <s v="YES"/>
    <n v="0"/>
    <s v="61-1000"/>
    <s v="All Public"/>
    <s v="SEWER"/>
    <s v="SEWER"/>
    <n v="0"/>
    <m/>
    <m/>
    <n v="0"/>
    <n v="0"/>
    <n v="2"/>
    <n v="1026"/>
    <n v="1"/>
    <m/>
    <m/>
    <m/>
    <m/>
    <m/>
    <m/>
    <m/>
    <m/>
    <m/>
    <m/>
    <n v="1"/>
    <n v="1"/>
    <x v="6"/>
    <x v="6"/>
  </r>
  <r>
    <s v="133-SV5C"/>
    <m/>
    <x v="0"/>
    <s v="2743 CRAN HWY"/>
    <n v="102"/>
    <s v="BORGES MELISSA E"/>
    <s v="SC"/>
    <s v="CONDO  MDL-05"/>
    <s v="133//SV5/C/"/>
    <n v="1.405E-2"/>
    <n v="1"/>
    <n v="1"/>
    <n v="1"/>
    <n v="1"/>
    <s v="SEPTIC"/>
    <n v="0"/>
    <n v="0"/>
    <n v="0"/>
    <s v="YES"/>
    <n v="0"/>
    <s v="133-SV5C"/>
    <m/>
    <m/>
    <s v="SEPTIC"/>
    <n v="0"/>
    <m/>
    <m/>
    <n v="1"/>
    <n v="1"/>
    <n v="2"/>
    <n v="1206"/>
    <n v="2"/>
    <m/>
    <m/>
    <m/>
    <m/>
    <m/>
    <m/>
    <m/>
    <m/>
    <m/>
    <m/>
    <n v="1"/>
    <n v="1"/>
    <x v="6"/>
    <x v="6"/>
  </r>
  <r>
    <s v="133-1031"/>
    <m/>
    <x v="0"/>
    <s v="2779 CRAN HWY"/>
    <n v="130"/>
    <s v="CARDOZA JOSEPH J ET ALS"/>
    <s v="SC"/>
    <s v="RES ACLNDV  MDL-00"/>
    <s v="133//1031//"/>
    <n v="0.12773999999999999"/>
    <n v="0"/>
    <n v="1"/>
    <n v="0"/>
    <n v="1"/>
    <m/>
    <n v="0"/>
    <n v="1"/>
    <n v="0"/>
    <s v="YES"/>
    <n v="0"/>
    <s v="133-1031"/>
    <s v="Public Water,Septic"/>
    <s v="SEPTIC"/>
    <s v="SEPTIC"/>
    <n v="0"/>
    <m/>
    <m/>
    <n v="0"/>
    <n v="1"/>
    <n v="0"/>
    <n v="0"/>
    <n v="0"/>
    <m/>
    <m/>
    <m/>
    <m/>
    <m/>
    <m/>
    <m/>
    <m/>
    <m/>
    <m/>
    <n v="1"/>
    <n v="1"/>
    <x v="6"/>
    <x v="6"/>
  </r>
  <r>
    <s v="109A-2-1049"/>
    <m/>
    <x v="0"/>
    <s v="2565 CRAN HWY"/>
    <n v="322"/>
    <s v="KASPAR PAUL F"/>
    <s v="SC"/>
    <s v="STORE/SHOP  MDL-96"/>
    <s v="109/A2/1049//"/>
    <n v="0.27765000000000001"/>
    <n v="1"/>
    <n v="1"/>
    <n v="1"/>
    <n v="1"/>
    <s v="SEPTIC"/>
    <n v="0"/>
    <n v="1"/>
    <n v="0"/>
    <s v="YES"/>
    <n v="0"/>
    <s v="109A-2-1049"/>
    <s v="All Public"/>
    <s v="SEWER"/>
    <s v="SEPTIC"/>
    <n v="0"/>
    <m/>
    <m/>
    <n v="1"/>
    <n v="1"/>
    <n v="0"/>
    <n v="1791"/>
    <n v="1"/>
    <m/>
    <m/>
    <m/>
    <m/>
    <m/>
    <m/>
    <m/>
    <m/>
    <m/>
    <m/>
    <n v="1"/>
    <n v="1"/>
    <x v="9"/>
    <x v="9"/>
  </r>
  <r>
    <s v="132-1000A"/>
    <m/>
    <x v="0"/>
    <s v="2569 CRAN HWY"/>
    <n v="333"/>
    <s v="MILL POND STATION LLC"/>
    <s v="SC"/>
    <s v="FUEL SV/PR"/>
    <s v="132//1000/A/"/>
    <n v="0.31598999999999999"/>
    <n v="1"/>
    <n v="1"/>
    <n v="1"/>
    <n v="1"/>
    <s v="SEPTIC"/>
    <n v="0"/>
    <n v="2"/>
    <n v="12900"/>
    <s v="YES"/>
    <n v="12900"/>
    <s v="132-1000A"/>
    <s v="All Public"/>
    <s v="SEWER"/>
    <s v="SEPTIC"/>
    <n v="6450"/>
    <m/>
    <m/>
    <n v="1"/>
    <n v="1"/>
    <n v="0"/>
    <n v="2601"/>
    <n v="1"/>
    <m/>
    <m/>
    <m/>
    <m/>
    <m/>
    <m/>
    <m/>
    <m/>
    <m/>
    <m/>
    <n v="1"/>
    <n v="1"/>
    <x v="9"/>
    <x v="9"/>
  </r>
  <r>
    <s v="132-1066"/>
    <m/>
    <x v="0"/>
    <s v="12 OLD CARR LANDING RD"/>
    <n v="132"/>
    <s v="ELDREDGE DAVID W ET AL CO TRS"/>
    <s v="MR30"/>
    <s v="RES ACLNUD  MDL-00"/>
    <s v="132//1066//"/>
    <n v="1.0236700000000001"/>
    <n v="0"/>
    <n v="0"/>
    <n v="0"/>
    <n v="0"/>
    <m/>
    <n v="0"/>
    <n v="0"/>
    <n v="0"/>
    <s v="YES"/>
    <n v="0"/>
    <s v="132-1066"/>
    <s v="Public Water,Septic"/>
    <s v="SEPTIC"/>
    <m/>
    <n v="0"/>
    <m/>
    <m/>
    <n v="0"/>
    <n v="0"/>
    <n v="0"/>
    <n v="0"/>
    <n v="0"/>
    <m/>
    <m/>
    <m/>
    <m/>
    <m/>
    <m/>
    <m/>
    <m/>
    <m/>
    <m/>
    <n v="1"/>
    <n v="1"/>
    <x v="6"/>
    <x v="6"/>
  </r>
  <r>
    <s v="133-SV3A"/>
    <m/>
    <x v="0"/>
    <s v="2743 CRAN HWY"/>
    <n v="102"/>
    <s v="GRANT TIMOTHY M"/>
    <s v="SC"/>
    <s v="CONDO  MDL-05"/>
    <s v="133//SV3/A/"/>
    <n v="1.294E-2"/>
    <n v="1"/>
    <n v="1"/>
    <n v="1"/>
    <n v="1"/>
    <s v="SEPTIC"/>
    <n v="0"/>
    <n v="1"/>
    <n v="8300"/>
    <s v="YES"/>
    <n v="8300"/>
    <s v="133-SV3A"/>
    <m/>
    <m/>
    <s v="SEPTIC"/>
    <n v="8300"/>
    <m/>
    <m/>
    <n v="1"/>
    <n v="1"/>
    <n v="2"/>
    <n v="1206"/>
    <n v="2"/>
    <m/>
    <m/>
    <m/>
    <m/>
    <m/>
    <m/>
    <m/>
    <m/>
    <m/>
    <m/>
    <n v="1"/>
    <n v="1"/>
    <x v="6"/>
    <x v="6"/>
  </r>
  <r>
    <s v="129A-2-8"/>
    <m/>
    <x v="0"/>
    <s v="2800 CRAN HWY"/>
    <n v="392"/>
    <s v="CARDOZA MANUEL"/>
    <s v="SC"/>
    <s v="UNDEV LAND"/>
    <s v="129/A2/8//"/>
    <n v="0.19345999999999999"/>
    <n v="0"/>
    <n v="0"/>
    <n v="0"/>
    <n v="0"/>
    <m/>
    <n v="0"/>
    <n v="0"/>
    <n v="0"/>
    <s v="YES"/>
    <n v="0"/>
    <s v="129A-2-8"/>
    <m/>
    <m/>
    <m/>
    <n v="0"/>
    <m/>
    <m/>
    <n v="0"/>
    <n v="0"/>
    <n v="0"/>
    <n v="0"/>
    <n v="0"/>
    <m/>
    <m/>
    <m/>
    <m/>
    <m/>
    <m/>
    <m/>
    <m/>
    <m/>
    <m/>
    <n v="1"/>
    <n v="1"/>
    <x v="6"/>
    <x v="6"/>
  </r>
  <r>
    <s v="129A-2-14"/>
    <m/>
    <x v="0"/>
    <s v="2808 CRAN HWY"/>
    <n v="101"/>
    <s v="FARLIN MARY P"/>
    <s v="SC"/>
    <s v="ONE FAMILY"/>
    <s v="129/A2/14//"/>
    <n v="0.10954"/>
    <n v="1"/>
    <n v="1"/>
    <n v="1"/>
    <n v="1"/>
    <s v="SEPTIC"/>
    <n v="0"/>
    <n v="1"/>
    <n v="7200"/>
    <s v="YES"/>
    <n v="7200"/>
    <s v="129A-2-14"/>
    <s v="Public Water,Gas,Septic"/>
    <s v="SEPTIC"/>
    <s v="SEPTIC"/>
    <n v="7200"/>
    <m/>
    <m/>
    <n v="1"/>
    <n v="1"/>
    <n v="3"/>
    <n v="1063"/>
    <n v="1"/>
    <m/>
    <m/>
    <m/>
    <m/>
    <m/>
    <m/>
    <m/>
    <m/>
    <m/>
    <m/>
    <n v="1"/>
    <n v="1"/>
    <x v="6"/>
    <x v="6"/>
  </r>
  <r>
    <s v="133A-81"/>
    <m/>
    <x v="0"/>
    <s v="16 MEADOWLARK DR"/>
    <n v="101"/>
    <s v="GRAF NICOLE L"/>
    <s v="MR30"/>
    <s v="ONE FAMILY"/>
    <s v="133/A/81//"/>
    <n v="0.24632000000000001"/>
    <n v="1"/>
    <n v="1"/>
    <n v="1"/>
    <n v="1"/>
    <s v="SEPTIC"/>
    <n v="0"/>
    <n v="1"/>
    <n v="1500"/>
    <s v="YES"/>
    <n v="1500"/>
    <s v="133A-81"/>
    <s v="Public Water,Septic"/>
    <s v="SEPTIC"/>
    <s v="SEPTIC"/>
    <n v="1500"/>
    <m/>
    <m/>
    <n v="1"/>
    <n v="1"/>
    <n v="2"/>
    <n v="1040"/>
    <n v="1"/>
    <m/>
    <m/>
    <m/>
    <m/>
    <m/>
    <m/>
    <m/>
    <m/>
    <m/>
    <m/>
    <n v="1"/>
    <n v="1"/>
    <x v="6"/>
    <x v="6"/>
  </r>
  <r>
    <s v="133-SV5D"/>
    <m/>
    <x v="0"/>
    <s v="2743 CRAN HWY"/>
    <n v="102"/>
    <s v="RIDER IAN M"/>
    <s v="SC"/>
    <s v="CONDO  MDL-05"/>
    <s v="133//SV5/D/"/>
    <n v="1.206E-2"/>
    <n v="1"/>
    <n v="1"/>
    <n v="1"/>
    <n v="1"/>
    <s v="SEPTIC"/>
    <n v="0"/>
    <n v="0"/>
    <n v="0"/>
    <s v="YES"/>
    <n v="0"/>
    <s v="133-SV5D"/>
    <m/>
    <m/>
    <s v="SEPTIC"/>
    <n v="0"/>
    <m/>
    <m/>
    <n v="1"/>
    <n v="1"/>
    <n v="2"/>
    <n v="1206"/>
    <n v="2"/>
    <m/>
    <m/>
    <m/>
    <m/>
    <m/>
    <m/>
    <m/>
    <m/>
    <m/>
    <m/>
    <n v="1"/>
    <n v="1"/>
    <x v="6"/>
    <x v="6"/>
  </r>
  <r>
    <s v="133A-57"/>
    <m/>
    <x v="0"/>
    <s v="14 PHEASANT AVE"/>
    <n v="101"/>
    <s v="HARBACK HARRY"/>
    <s v="MR30"/>
    <s v="ONE FAMILY"/>
    <s v="133/A/57//"/>
    <n v="0.22219"/>
    <n v="1"/>
    <n v="1"/>
    <n v="1"/>
    <n v="1"/>
    <s v="SEPTIC"/>
    <n v="0"/>
    <n v="1"/>
    <n v="2700"/>
    <s v="YES"/>
    <n v="2700"/>
    <s v="133A-57"/>
    <s v="Public Water,Septic"/>
    <s v="SEPTIC"/>
    <s v="SEPTIC"/>
    <n v="2700"/>
    <m/>
    <m/>
    <n v="1"/>
    <n v="1"/>
    <n v="2"/>
    <n v="960"/>
    <n v="1"/>
    <m/>
    <m/>
    <m/>
    <m/>
    <m/>
    <m/>
    <m/>
    <m/>
    <m/>
    <m/>
    <n v="1"/>
    <n v="1"/>
    <x v="6"/>
    <x v="6"/>
  </r>
  <r>
    <s v="133A-8"/>
    <m/>
    <x v="0"/>
    <s v="15 PHEASANT AVE"/>
    <n v="101"/>
    <s v="LYNCH PAUL J"/>
    <s v="MR30"/>
    <s v="ONE FAMILY"/>
    <s v="133/A/8//"/>
    <n v="0.48048999999999997"/>
    <n v="1"/>
    <n v="1"/>
    <n v="1"/>
    <n v="1"/>
    <s v="SEPTIC"/>
    <n v="0"/>
    <n v="1"/>
    <n v="14500"/>
    <s v="YES"/>
    <n v="14500"/>
    <s v="133A-8"/>
    <s v="Public Water,Septic"/>
    <s v="SEPTIC"/>
    <s v="SEPTIC"/>
    <n v="14500"/>
    <m/>
    <m/>
    <n v="1"/>
    <n v="1"/>
    <n v="3"/>
    <n v="1144"/>
    <n v="1"/>
    <m/>
    <m/>
    <m/>
    <m/>
    <m/>
    <m/>
    <m/>
    <m/>
    <m/>
    <m/>
    <n v="2"/>
    <n v="1"/>
    <x v="6"/>
    <x v="6"/>
  </r>
  <r>
    <s v="132-1008C"/>
    <m/>
    <x v="0"/>
    <s v="0 ELM ST"/>
    <n v="392"/>
    <s v="MAKEPEACE CO A D"/>
    <s v="SC"/>
    <s v="UNDEV LAND"/>
    <s v="132//1008/C/"/>
    <n v="0.33294000000000001"/>
    <n v="1"/>
    <n v="1"/>
    <n v="1"/>
    <n v="1"/>
    <s v="SEPTIC"/>
    <n v="0"/>
    <n v="5"/>
    <n v="4400"/>
    <s v="YES"/>
    <n v="4400"/>
    <s v="132-1008C"/>
    <m/>
    <m/>
    <s v="SEPTIC"/>
    <n v="880"/>
    <m/>
    <m/>
    <n v="1"/>
    <n v="1"/>
    <n v="0"/>
    <n v="0"/>
    <n v="0"/>
    <m/>
    <m/>
    <m/>
    <m/>
    <m/>
    <m/>
    <m/>
    <m/>
    <m/>
    <m/>
    <n v="2"/>
    <n v="1"/>
    <x v="6"/>
    <x v="6"/>
  </r>
  <r>
    <s v="83-1008D"/>
    <m/>
    <x v="0"/>
    <s v="219 HATHAWAY ST REAR"/>
    <n v="132"/>
    <s v="SYLVESTER WAYNE M"/>
    <s v="MR30"/>
    <s v="RES ACLNUD  MDL-00"/>
    <s v="83//1008/D/"/>
    <n v="1.6216600000000001"/>
    <n v="0"/>
    <n v="0"/>
    <n v="0"/>
    <n v="0"/>
    <m/>
    <n v="0"/>
    <n v="0"/>
    <n v="0"/>
    <s v="YES"/>
    <n v="0"/>
    <s v="83-1008D"/>
    <m/>
    <m/>
    <m/>
    <n v="0"/>
    <m/>
    <m/>
    <n v="0"/>
    <n v="0"/>
    <n v="0"/>
    <n v="0"/>
    <n v="0"/>
    <m/>
    <m/>
    <m/>
    <m/>
    <m/>
    <m/>
    <m/>
    <m/>
    <m/>
    <m/>
    <n v="1"/>
    <n v="1"/>
    <x v="4"/>
    <x v="4"/>
  </r>
  <r>
    <s v="133-1030"/>
    <m/>
    <x v="0"/>
    <s v="2777 CRAN HWY"/>
    <n v="332"/>
    <s v="ROBERTSON'S REALTY CORP"/>
    <s v="SC"/>
    <s v="SVC GAR/GAR M-95"/>
    <s v="133//1030//"/>
    <n v="0.48143999999999998"/>
    <n v="1"/>
    <n v="1"/>
    <n v="1"/>
    <n v="1"/>
    <s v="SEPTIC"/>
    <n v="0"/>
    <n v="1"/>
    <n v="6700"/>
    <s v="NO_W1"/>
    <n v="6700"/>
    <s v="133-1030"/>
    <s v="All Public"/>
    <s v="SEWER"/>
    <s v="SEPTIC"/>
    <n v="6700"/>
    <m/>
    <m/>
    <n v="1"/>
    <n v="1"/>
    <n v="0"/>
    <n v="5715"/>
    <n v="1"/>
    <m/>
    <m/>
    <m/>
    <m/>
    <m/>
    <m/>
    <m/>
    <m/>
    <m/>
    <m/>
    <n v="2"/>
    <n v="1"/>
    <x v="6"/>
    <x v="6"/>
  </r>
  <r>
    <s v="133A-71"/>
    <m/>
    <x v="0"/>
    <s v="4 PARTRIDGE PATH"/>
    <n v="101"/>
    <s v="WHITNEY MARC H"/>
    <s v="MR30"/>
    <s v="ONE FAMILY"/>
    <s v="133/A/71//"/>
    <n v="0.24182000000000001"/>
    <n v="1"/>
    <n v="1"/>
    <n v="1"/>
    <n v="1"/>
    <s v="SEPTIC"/>
    <n v="0"/>
    <n v="1"/>
    <n v="6700"/>
    <s v="YES"/>
    <n v="6700"/>
    <s v="133A-71"/>
    <s v="Public Water,Septic"/>
    <s v="SEPTIC"/>
    <s v="SEPTIC"/>
    <n v="6700"/>
    <m/>
    <m/>
    <n v="1"/>
    <n v="1"/>
    <n v="3"/>
    <n v="984"/>
    <n v="1"/>
    <m/>
    <m/>
    <m/>
    <m/>
    <m/>
    <m/>
    <m/>
    <m/>
    <m/>
    <m/>
    <n v="1"/>
    <n v="1"/>
    <x v="6"/>
    <x v="6"/>
  </r>
  <r>
    <s v="133-1002"/>
    <m/>
    <x v="0"/>
    <s v="2729 CRAN HWY"/>
    <n v="105"/>
    <s v="FELDMAN GREGORY S"/>
    <s v="MR30"/>
    <s v="THREE FAM"/>
    <s v="133//1002//"/>
    <n v="3.8685200000000002"/>
    <n v="1"/>
    <n v="1"/>
    <n v="1"/>
    <n v="1"/>
    <s v="SEPTIC"/>
    <n v="0"/>
    <n v="1"/>
    <n v="12200"/>
    <s v="YES"/>
    <n v="12200"/>
    <s v="133-1002"/>
    <s v="Public Water,Septic"/>
    <s v="SEPTIC"/>
    <s v="SEPTIC"/>
    <n v="12200"/>
    <m/>
    <m/>
    <n v="3"/>
    <n v="3"/>
    <n v="5"/>
    <n v="2204"/>
    <n v="1"/>
    <m/>
    <m/>
    <m/>
    <m/>
    <m/>
    <m/>
    <m/>
    <m/>
    <m/>
    <m/>
    <n v="1"/>
    <n v="1"/>
    <x v="6"/>
    <x v="6"/>
  </r>
  <r>
    <s v="129A-2-23"/>
    <m/>
    <x v="0"/>
    <s v="10 GONSALVES AVE"/>
    <n v="392"/>
    <s v="TAVARES MANUEL &amp; LUIZA"/>
    <s v="SC"/>
    <s v="UNDEV LAND"/>
    <s v="129/A2/23//"/>
    <n v="0.15279999999999999"/>
    <n v="0"/>
    <n v="0"/>
    <n v="0"/>
    <n v="0"/>
    <m/>
    <n v="0"/>
    <n v="0"/>
    <n v="0"/>
    <s v="YES"/>
    <n v="0"/>
    <s v="129A-2-23"/>
    <m/>
    <m/>
    <m/>
    <n v="0"/>
    <m/>
    <m/>
    <n v="0"/>
    <n v="0"/>
    <n v="0"/>
    <n v="0"/>
    <n v="0"/>
    <m/>
    <m/>
    <m/>
    <m/>
    <m/>
    <m/>
    <m/>
    <m/>
    <m/>
    <m/>
    <n v="1"/>
    <n v="1"/>
    <x v="6"/>
    <x v="6"/>
  </r>
  <r>
    <s v="61-1209"/>
    <m/>
    <x v="0"/>
    <s v="0 TREMONT RD"/>
    <n v="924"/>
    <s v="COMM OF MASS"/>
    <s v="MR30"/>
    <s v="MASS X-WAY  MDL-00"/>
    <s v="61//1209//"/>
    <n v="1.7125999999999999"/>
    <n v="0"/>
    <n v="0"/>
    <n v="0"/>
    <n v="0"/>
    <m/>
    <n v="0"/>
    <n v="0"/>
    <n v="0"/>
    <s v="YES"/>
    <n v="0"/>
    <s v="61-1209"/>
    <s v="All Public"/>
    <s v="SEWER"/>
    <m/>
    <n v="0"/>
    <m/>
    <m/>
    <n v="0"/>
    <n v="0"/>
    <n v="0"/>
    <n v="0"/>
    <n v="0"/>
    <m/>
    <m/>
    <m/>
    <m/>
    <m/>
    <m/>
    <m/>
    <m/>
    <m/>
    <m/>
    <n v="1"/>
    <n v="1"/>
    <x v="9"/>
    <x v="9"/>
  </r>
  <r>
    <s v="132B-73"/>
    <m/>
    <x v="0"/>
    <s v="21 CRAN HWY  OFF"/>
    <n v="132"/>
    <s v="JOSEPH HERBERT J JR"/>
    <s v="MR30"/>
    <s v="RES ACLNUD  MDL-00"/>
    <s v="132/B/73//"/>
    <n v="0.42675999999999997"/>
    <n v="0"/>
    <n v="0"/>
    <n v="0"/>
    <n v="0"/>
    <m/>
    <n v="0"/>
    <n v="0"/>
    <n v="0"/>
    <s v="YES"/>
    <n v="0"/>
    <s v="132B-73"/>
    <s v="Public Water,Septic"/>
    <s v="SEPTIC"/>
    <m/>
    <n v="0"/>
    <m/>
    <m/>
    <n v="0"/>
    <n v="0"/>
    <n v="0"/>
    <n v="0"/>
    <n v="0"/>
    <m/>
    <m/>
    <m/>
    <m/>
    <m/>
    <m/>
    <m/>
    <m/>
    <m/>
    <m/>
    <n v="1"/>
    <n v="1"/>
    <x v="8"/>
    <x v="8"/>
  </r>
  <r>
    <s v="129A-2-6"/>
    <m/>
    <x v="0"/>
    <s v="2798 CRAN HWY"/>
    <n v="101"/>
    <s v="FERNANDES RUTH"/>
    <s v="SC"/>
    <s v="ONE FAMILY"/>
    <s v="129/A2/6//"/>
    <n v="0.17074"/>
    <n v="1"/>
    <n v="1"/>
    <n v="1"/>
    <n v="1"/>
    <s v="SEPTIC"/>
    <n v="0"/>
    <n v="1"/>
    <n v="4400"/>
    <s v="YES"/>
    <n v="4400"/>
    <s v="129A-2-6"/>
    <s v="Public Water,Septic"/>
    <s v="SEPTIC"/>
    <s v="SEPTIC"/>
    <n v="4400"/>
    <m/>
    <m/>
    <n v="1"/>
    <n v="1"/>
    <n v="3"/>
    <n v="1485"/>
    <n v="1.5"/>
    <m/>
    <m/>
    <m/>
    <m/>
    <m/>
    <m/>
    <m/>
    <m/>
    <m/>
    <m/>
    <n v="1"/>
    <n v="1"/>
    <x v="6"/>
    <x v="6"/>
  </r>
  <r>
    <s v="132B-51"/>
    <m/>
    <x v="0"/>
    <s v="22 CRAN HWY  OFF"/>
    <n v="132"/>
    <s v="JOSEPH HERBERT J JR ET ALS"/>
    <s v="MR30"/>
    <s v="RES ACLNUD  MDL-00"/>
    <s v="132/B/51//"/>
    <n v="6.8029999999999993E-2"/>
    <n v="0"/>
    <n v="0"/>
    <n v="0"/>
    <n v="0"/>
    <m/>
    <n v="0"/>
    <n v="0"/>
    <n v="0"/>
    <s v="YES"/>
    <n v="0"/>
    <s v="132B-51"/>
    <s v="Public Water,Septic"/>
    <s v="SEPTIC"/>
    <m/>
    <n v="0"/>
    <m/>
    <m/>
    <n v="0"/>
    <n v="0"/>
    <n v="0"/>
    <n v="0"/>
    <n v="0"/>
    <m/>
    <m/>
    <m/>
    <m/>
    <m/>
    <m/>
    <m/>
    <m/>
    <m/>
    <m/>
    <n v="1"/>
    <n v="1"/>
    <x v="8"/>
    <x v="8"/>
  </r>
  <r>
    <s v="132-B1"/>
    <m/>
    <x v="0"/>
    <s v="7 ELM ST"/>
    <n v="325"/>
    <s v="ASSAD SANDRA A TRUSTEE OF THE"/>
    <s v="SC"/>
    <s v="CONV FOOD  MDL-94"/>
    <s v="132//B1//"/>
    <n v="1.3012699999999999"/>
    <n v="0"/>
    <n v="0"/>
    <n v="1"/>
    <n v="1"/>
    <s v="SEWER"/>
    <n v="3"/>
    <n v="1"/>
    <n v="17100"/>
    <s v="YES"/>
    <n v="0"/>
    <s v="132-B1"/>
    <s v="All Public"/>
    <s v="SEWER"/>
    <s v="SEWER"/>
    <n v="17100"/>
    <m/>
    <m/>
    <n v="0"/>
    <n v="0"/>
    <n v="0"/>
    <n v="1160"/>
    <n v="1"/>
    <m/>
    <m/>
    <m/>
    <m/>
    <m/>
    <m/>
    <m/>
    <m/>
    <m/>
    <m/>
    <n v="1"/>
    <n v="1"/>
    <x v="6"/>
    <x v="6"/>
  </r>
  <r>
    <s v="133-SV2D"/>
    <m/>
    <x v="0"/>
    <s v="2743 CRAN HWY"/>
    <n v="102"/>
    <s v="GILBERT DONALD R"/>
    <s v="SC"/>
    <s v="CONDO  MDL-05"/>
    <s v="133//SV2/D/"/>
    <n v="1.4069999999999999E-2"/>
    <n v="1"/>
    <n v="1"/>
    <n v="1"/>
    <n v="1"/>
    <s v="SEPTIC"/>
    <n v="0"/>
    <n v="1"/>
    <n v="4600"/>
    <s v="YES"/>
    <n v="4600"/>
    <s v="133-SV2D"/>
    <m/>
    <m/>
    <s v="SEPTIC"/>
    <n v="4600"/>
    <m/>
    <m/>
    <n v="1"/>
    <n v="1"/>
    <n v="2"/>
    <n v="1188"/>
    <n v="2"/>
    <m/>
    <m/>
    <m/>
    <m/>
    <m/>
    <m/>
    <m/>
    <m/>
    <m/>
    <m/>
    <n v="1"/>
    <n v="1"/>
    <x v="6"/>
    <x v="6"/>
  </r>
  <r>
    <s v="129-4"/>
    <m/>
    <x v="0"/>
    <s v="18 SPECTACLE POND RD"/>
    <n v="109"/>
    <s v="DRAKE ROBERT T &amp; DAVID L"/>
    <s v="R130"/>
    <s v="MULTI HSES"/>
    <s v="129//4//"/>
    <n v="2.3E-2"/>
    <n v="0"/>
    <n v="0"/>
    <n v="0"/>
    <n v="0"/>
    <m/>
    <n v="0"/>
    <n v="0"/>
    <n v="0"/>
    <s v="YES"/>
    <n v="0"/>
    <s v="129-4"/>
    <s v="Well,Septic"/>
    <s v="SEPTIC"/>
    <m/>
    <n v="0"/>
    <m/>
    <m/>
    <n v="0"/>
    <n v="0"/>
    <n v="2"/>
    <n v="1044"/>
    <n v="1"/>
    <m/>
    <m/>
    <m/>
    <m/>
    <m/>
    <m/>
    <m/>
    <m/>
    <m/>
    <m/>
    <n v="0"/>
    <n v="1"/>
    <x v="10"/>
    <x v="10"/>
  </r>
  <r>
    <s v="133A-30"/>
    <m/>
    <x v="0"/>
    <s v="7 WHIPPOORWILL WAY"/>
    <n v="132"/>
    <s v="MORAN JOHN F"/>
    <s v="MR30"/>
    <s v="RES ACLNUD  MDL-00"/>
    <s v="133/A/30//"/>
    <n v="0.26333000000000001"/>
    <n v="0"/>
    <n v="0"/>
    <n v="0"/>
    <n v="0"/>
    <m/>
    <n v="0"/>
    <n v="0"/>
    <n v="0"/>
    <s v="YES"/>
    <n v="0"/>
    <s v="133A-30"/>
    <s v="Public Water,Septic"/>
    <s v="SEPTIC"/>
    <m/>
    <n v="0"/>
    <m/>
    <m/>
    <n v="0"/>
    <n v="0"/>
    <n v="0"/>
    <n v="0"/>
    <n v="0"/>
    <m/>
    <m/>
    <m/>
    <m/>
    <m/>
    <m/>
    <m/>
    <m/>
    <m/>
    <m/>
    <n v="1"/>
    <n v="1"/>
    <x v="6"/>
    <x v="6"/>
  </r>
  <r>
    <s v="129A-2-24"/>
    <m/>
    <x v="0"/>
    <s v="12 GONSALVES AVE"/>
    <n v="392"/>
    <s v="GARCIA LUIZA"/>
    <s v="SC"/>
    <s v="UNDEV LAND"/>
    <s v="129/A2/24//"/>
    <n v="0.12182"/>
    <n v="0"/>
    <n v="0"/>
    <n v="0"/>
    <n v="0"/>
    <m/>
    <n v="0"/>
    <n v="0"/>
    <n v="0"/>
    <s v="YES"/>
    <n v="0"/>
    <s v="129A-2-24"/>
    <m/>
    <m/>
    <m/>
    <n v="0"/>
    <m/>
    <m/>
    <n v="0"/>
    <n v="0"/>
    <n v="0"/>
    <n v="0"/>
    <n v="0"/>
    <m/>
    <m/>
    <m/>
    <m/>
    <m/>
    <m/>
    <m/>
    <m/>
    <m/>
    <m/>
    <n v="1"/>
    <n v="1"/>
    <x v="6"/>
    <x v="6"/>
  </r>
  <r>
    <s v="133A-70"/>
    <m/>
    <x v="0"/>
    <s v="6 PARTRIDGE PATH"/>
    <n v="101"/>
    <s v="AREANO RONALD J"/>
    <s v="MR30"/>
    <s v="ONE FAMILY"/>
    <s v="133/A/70//"/>
    <n v="0.23646"/>
    <n v="1"/>
    <n v="1"/>
    <n v="1"/>
    <n v="1"/>
    <s v="SEPTIC"/>
    <n v="0"/>
    <n v="1"/>
    <n v="9000"/>
    <s v="YES"/>
    <n v="9000"/>
    <s v="133A-70"/>
    <s v="Public Water,Septic"/>
    <s v="SEPTIC"/>
    <s v="SEPTIC"/>
    <n v="9000"/>
    <m/>
    <m/>
    <n v="1"/>
    <n v="1"/>
    <n v="4"/>
    <n v="1868"/>
    <n v="1"/>
    <m/>
    <m/>
    <m/>
    <m/>
    <m/>
    <m/>
    <m/>
    <m/>
    <m/>
    <m/>
    <n v="1"/>
    <n v="1"/>
    <x v="6"/>
    <x v="6"/>
  </r>
  <r>
    <s v="132-1051"/>
    <m/>
    <x v="0"/>
    <s v="7 MAYFLOWER RIDGE DR"/>
    <n v="101"/>
    <s v="LAVALLEY RICHARD F"/>
    <s v="SC"/>
    <s v="ONE FAMILY"/>
    <s v="132//1051//"/>
    <n v="0.23413999999999999"/>
    <n v="1"/>
    <n v="1"/>
    <n v="1"/>
    <n v="1"/>
    <s v="SEPTIC"/>
    <n v="0"/>
    <n v="1"/>
    <n v="9400"/>
    <s v="YES"/>
    <n v="9400"/>
    <s v="132-1051"/>
    <s v="Public Water,Gas"/>
    <m/>
    <s v="SEPTIC"/>
    <n v="9400"/>
    <m/>
    <m/>
    <n v="1"/>
    <n v="1"/>
    <n v="4"/>
    <n v="1540"/>
    <n v="1.75"/>
    <m/>
    <m/>
    <m/>
    <m/>
    <m/>
    <m/>
    <m/>
    <m/>
    <m/>
    <m/>
    <n v="1"/>
    <n v="1"/>
    <x v="6"/>
    <x v="6"/>
  </r>
  <r>
    <s v="133-SV2C"/>
    <m/>
    <x v="0"/>
    <s v="2743 CRAN HWY"/>
    <n v="102"/>
    <s v="FERNANDES PATRICIA A"/>
    <s v="SC"/>
    <s v="CONDO  MDL-05"/>
    <s v="133//SV2/C/"/>
    <n v="1.4670000000000001E-2"/>
    <n v="1"/>
    <n v="1"/>
    <n v="1"/>
    <n v="1"/>
    <s v="SEPTIC"/>
    <n v="0"/>
    <n v="1"/>
    <n v="4200"/>
    <s v="YES"/>
    <n v="4200"/>
    <s v="133-SV2C"/>
    <m/>
    <m/>
    <s v="SEPTIC"/>
    <n v="4200"/>
    <m/>
    <m/>
    <n v="1"/>
    <n v="1"/>
    <n v="2"/>
    <n v="1188"/>
    <n v="2"/>
    <m/>
    <m/>
    <m/>
    <m/>
    <m/>
    <m/>
    <m/>
    <m/>
    <m/>
    <m/>
    <n v="1"/>
    <n v="1"/>
    <x v="6"/>
    <x v="6"/>
  </r>
  <r>
    <s v="129A-2-13"/>
    <m/>
    <x v="0"/>
    <s v="13 CHOR AVE"/>
    <n v="101"/>
    <s v="FARLIN DONALD J"/>
    <s v="SC"/>
    <s v="ONE FAMILY"/>
    <s v="129/A2/13//"/>
    <n v="0.19897999999999999"/>
    <n v="1"/>
    <n v="1"/>
    <n v="1"/>
    <n v="1"/>
    <s v="SEPTIC"/>
    <n v="0"/>
    <n v="1"/>
    <n v="8300"/>
    <s v="YES"/>
    <n v="8300"/>
    <s v="129A-2-13"/>
    <s v="Public Water,Gas,Septic"/>
    <s v="SEPTIC"/>
    <s v="SEPTIC"/>
    <n v="8300"/>
    <m/>
    <m/>
    <n v="1"/>
    <n v="1"/>
    <n v="2"/>
    <n v="1080"/>
    <n v="1"/>
    <m/>
    <m/>
    <m/>
    <m/>
    <m/>
    <m/>
    <m/>
    <m/>
    <m/>
    <m/>
    <n v="1"/>
    <n v="1"/>
    <x v="6"/>
    <x v="6"/>
  </r>
  <r>
    <s v="133A-55"/>
    <m/>
    <x v="0"/>
    <s v="15 MEADOWLARK DR"/>
    <n v="101"/>
    <s v="CAVANAUGH SHIRLEY A"/>
    <s v="MR30"/>
    <s v="ONE FAMILY"/>
    <s v="133/A/55//"/>
    <n v="0.26713999999999999"/>
    <n v="1"/>
    <n v="1"/>
    <n v="1"/>
    <n v="1"/>
    <s v="SEPTIC"/>
    <n v="0"/>
    <n v="1"/>
    <n v="2400"/>
    <s v="YES"/>
    <n v="2400"/>
    <s v="133A-55"/>
    <s v="Public Water,Septic"/>
    <s v="SEPTIC"/>
    <s v="SEPTIC"/>
    <n v="2400"/>
    <m/>
    <m/>
    <n v="1"/>
    <n v="1"/>
    <n v="3"/>
    <n v="1350"/>
    <n v="1"/>
    <m/>
    <m/>
    <m/>
    <m/>
    <m/>
    <m/>
    <m/>
    <m/>
    <m/>
    <m/>
    <n v="1"/>
    <n v="1"/>
    <x v="6"/>
    <x v="6"/>
  </r>
  <r>
    <s v="83-1022"/>
    <m/>
    <x v="0"/>
    <s v="0 MAIN ST  OFF"/>
    <n v="132"/>
    <s v="RHODES WILLIAM H"/>
    <s v="MR30"/>
    <s v="RES ACLNUD  MDL-00"/>
    <s v="83//1022//"/>
    <n v="0.11405999999999999"/>
    <n v="0"/>
    <n v="0"/>
    <n v="0"/>
    <n v="0"/>
    <m/>
    <n v="0"/>
    <n v="0"/>
    <n v="0"/>
    <s v="YES"/>
    <n v="0"/>
    <s v="83-1022"/>
    <m/>
    <m/>
    <m/>
    <n v="0"/>
    <m/>
    <m/>
    <n v="0"/>
    <n v="0"/>
    <n v="0"/>
    <n v="0"/>
    <n v="0"/>
    <m/>
    <m/>
    <m/>
    <m/>
    <m/>
    <m/>
    <m/>
    <m/>
    <m/>
    <m/>
    <n v="1"/>
    <n v="1"/>
    <x v="4"/>
    <x v="4"/>
  </r>
  <r>
    <s v="129-6"/>
    <m/>
    <x v="0"/>
    <s v="22 SPECTACLE POND RD"/>
    <n v="101"/>
    <s v="ROUSSEAU PAUL N"/>
    <s v="R130"/>
    <s v="ONE FAMILY"/>
    <s v="129//6//"/>
    <n v="4.4999999999999998E-2"/>
    <n v="0"/>
    <n v="0"/>
    <n v="0"/>
    <n v="0"/>
    <m/>
    <n v="0"/>
    <n v="0"/>
    <n v="0"/>
    <s v="YES"/>
    <n v="0"/>
    <s v="129-6"/>
    <s v="Well,Septic"/>
    <s v="SEPTIC"/>
    <m/>
    <n v="1200"/>
    <m/>
    <m/>
    <n v="0"/>
    <n v="0"/>
    <n v="3"/>
    <n v="896"/>
    <n v="1"/>
    <m/>
    <m/>
    <m/>
    <m/>
    <m/>
    <m/>
    <m/>
    <m/>
    <m/>
    <m/>
    <n v="1"/>
    <n v="1"/>
    <x v="10"/>
    <x v="10"/>
  </r>
  <r>
    <s v="83-H1"/>
    <m/>
    <x v="0"/>
    <s v="7 LINCOLN HILL TER"/>
    <n v="101"/>
    <s v="PARENTEAU WILLIAM F"/>
    <s v="MR30"/>
    <s v="ONE FAMILY"/>
    <s v="83//H1//"/>
    <n v="1.23122"/>
    <n v="1"/>
    <n v="1"/>
    <n v="1"/>
    <n v="1"/>
    <s v="SEPTIC"/>
    <n v="0"/>
    <n v="1"/>
    <n v="8500"/>
    <s v="YES"/>
    <n v="8500"/>
    <s v="83-H1"/>
    <m/>
    <m/>
    <s v="SEPTIC"/>
    <n v="8500"/>
    <m/>
    <m/>
    <n v="1"/>
    <n v="1"/>
    <n v="4"/>
    <n v="2459"/>
    <n v="2"/>
    <m/>
    <m/>
    <m/>
    <m/>
    <m/>
    <m/>
    <m/>
    <m/>
    <m/>
    <m/>
    <n v="1"/>
    <n v="1"/>
    <x v="4"/>
    <x v="4"/>
  </r>
  <r>
    <s v="129A-2-5"/>
    <m/>
    <x v="0"/>
    <s v="2796 CRAN HWY"/>
    <n v="101"/>
    <s v="WORTHY SYLVIA"/>
    <s v="SC"/>
    <s v="ONE FAMILY"/>
    <s v="129/A2/5//"/>
    <n v="0.16395999999999999"/>
    <n v="1"/>
    <n v="1"/>
    <n v="1"/>
    <n v="1"/>
    <s v="SEPTIC"/>
    <n v="0"/>
    <n v="1"/>
    <n v="1500"/>
    <s v="YES"/>
    <n v="1500"/>
    <s v="129A-2-5"/>
    <s v="Public Water,Septic"/>
    <s v="SEPTIC"/>
    <s v="SEPTIC"/>
    <n v="1500"/>
    <m/>
    <m/>
    <n v="1"/>
    <n v="1"/>
    <n v="3"/>
    <n v="998"/>
    <n v="1.5"/>
    <m/>
    <m/>
    <m/>
    <m/>
    <m/>
    <m/>
    <m/>
    <m/>
    <m/>
    <m/>
    <n v="1"/>
    <n v="1"/>
    <x v="6"/>
    <x v="6"/>
  </r>
  <r>
    <s v="83-1"/>
    <m/>
    <x v="0"/>
    <s v="562 MAIN ST"/>
    <n v="106"/>
    <s v="GALAVOTTI LUCIA M LIFE ESTATE"/>
    <s v="MR30"/>
    <s v="AC LND IMP  MDL-00"/>
    <s v="83//1//"/>
    <n v="0.21964"/>
    <n v="0"/>
    <n v="0"/>
    <n v="0"/>
    <n v="0"/>
    <m/>
    <n v="0"/>
    <n v="0"/>
    <n v="0"/>
    <s v="YES"/>
    <n v="0"/>
    <s v="83-1"/>
    <m/>
    <m/>
    <m/>
    <n v="0"/>
    <m/>
    <m/>
    <n v="0"/>
    <n v="0"/>
    <n v="0"/>
    <n v="0"/>
    <n v="0"/>
    <m/>
    <m/>
    <m/>
    <m/>
    <m/>
    <m/>
    <m/>
    <m/>
    <m/>
    <m/>
    <n v="0"/>
    <n v="1"/>
    <x v="6"/>
    <x v="6"/>
  </r>
  <r>
    <s v="129-3"/>
    <m/>
    <x v="0"/>
    <s v="16 SPECTACLE POND RD"/>
    <n v="101"/>
    <s v="PAIGE WILLIAM A JR"/>
    <s v="R130"/>
    <s v="ONE FAMILY"/>
    <s v="129//3//"/>
    <n v="4.9630000000000001E-2"/>
    <n v="0"/>
    <n v="0"/>
    <n v="0"/>
    <n v="0"/>
    <m/>
    <n v="0"/>
    <n v="0"/>
    <n v="0"/>
    <s v="YES"/>
    <n v="0"/>
    <s v="129-3"/>
    <s v="Well,Septic"/>
    <s v="SEPTIC"/>
    <m/>
    <n v="0"/>
    <m/>
    <m/>
    <n v="0"/>
    <n v="0"/>
    <n v="2"/>
    <n v="748"/>
    <n v="1"/>
    <m/>
    <m/>
    <m/>
    <m/>
    <m/>
    <m/>
    <m/>
    <m/>
    <m/>
    <m/>
    <n v="0"/>
    <n v="1"/>
    <x v="10"/>
    <x v="10"/>
  </r>
  <r>
    <s v="132-1065"/>
    <m/>
    <x v="0"/>
    <s v="10 OLD CARR LANDING RD"/>
    <n v="101"/>
    <s v="ELDREDGE DAVID W ET AL CO TRS"/>
    <s v="MR30"/>
    <s v="ONE FAMILY"/>
    <s v="132//1065//"/>
    <n v="1.6361699999999999"/>
    <n v="1"/>
    <n v="1"/>
    <n v="1"/>
    <n v="1"/>
    <s v="SEPTIC"/>
    <n v="0"/>
    <n v="0"/>
    <n v="0"/>
    <s v="YES"/>
    <n v="0"/>
    <s v="132-1065"/>
    <s v="Well,Septic"/>
    <s v="SEPTIC"/>
    <s v="SEPTIC"/>
    <n v="0"/>
    <m/>
    <m/>
    <n v="1"/>
    <n v="1"/>
    <n v="2"/>
    <n v="600"/>
    <n v="1"/>
    <m/>
    <m/>
    <m/>
    <m/>
    <m/>
    <m/>
    <m/>
    <m/>
    <m/>
    <m/>
    <n v="1"/>
    <n v="1"/>
    <x v="6"/>
    <x v="6"/>
  </r>
  <r>
    <s v="133-SV2B"/>
    <m/>
    <x v="0"/>
    <s v="2743 CRAN HWY"/>
    <n v="102"/>
    <s v="CARLSON ANGEL M"/>
    <s v="SC"/>
    <s v="CONDO  MDL-05"/>
    <s v="133//SV2/B/"/>
    <n v="1.532E-2"/>
    <n v="1"/>
    <n v="1"/>
    <n v="1"/>
    <n v="1"/>
    <s v="SEPTIC"/>
    <n v="0"/>
    <n v="1"/>
    <n v="6100"/>
    <s v="YES"/>
    <n v="6100"/>
    <s v="133-SV2B"/>
    <m/>
    <m/>
    <s v="SEPTIC"/>
    <n v="6100"/>
    <m/>
    <m/>
    <n v="1"/>
    <n v="1"/>
    <n v="2"/>
    <n v="1188"/>
    <n v="2"/>
    <m/>
    <m/>
    <m/>
    <m/>
    <m/>
    <m/>
    <m/>
    <m/>
    <m/>
    <m/>
    <n v="1"/>
    <n v="1"/>
    <x v="6"/>
    <x v="6"/>
  </r>
  <r>
    <s v="109A-2-1048"/>
    <m/>
    <x v="0"/>
    <s v="2549 CRAN HWY"/>
    <n v="132"/>
    <s v="WAREHAM HEALTH GROUP LLC"/>
    <m/>
    <s v="RES ACLNUD  MDL-00"/>
    <s v="109/A2/1048//"/>
    <n v="1.1553800000000001"/>
    <n v="0"/>
    <n v="0"/>
    <n v="0"/>
    <n v="0"/>
    <m/>
    <n v="0"/>
    <n v="0"/>
    <n v="0"/>
    <s v="YES"/>
    <n v="0"/>
    <s v="109A-2-1048"/>
    <m/>
    <m/>
    <m/>
    <n v="0"/>
    <m/>
    <m/>
    <n v="0"/>
    <n v="0"/>
    <n v="0"/>
    <n v="0"/>
    <n v="0"/>
    <m/>
    <m/>
    <m/>
    <m/>
    <m/>
    <m/>
    <m/>
    <m/>
    <m/>
    <m/>
    <n v="1"/>
    <n v="1"/>
    <x v="9"/>
    <x v="9"/>
  </r>
  <r>
    <s v="133A-69"/>
    <m/>
    <x v="0"/>
    <s v="8 PARTRIDGE PATH"/>
    <n v="106"/>
    <s v="AREANO RONALD J"/>
    <s v="MR30"/>
    <s v="AC LND IMP  MDL-00"/>
    <s v="133/A/69//"/>
    <n v="0.24793999999999999"/>
    <n v="0"/>
    <n v="0"/>
    <n v="0"/>
    <n v="0"/>
    <m/>
    <n v="0"/>
    <n v="0"/>
    <n v="0"/>
    <s v="YES"/>
    <n v="0"/>
    <s v="133A-69"/>
    <s v="Public Water,Septic"/>
    <s v="SEPTIC"/>
    <m/>
    <n v="0"/>
    <m/>
    <m/>
    <n v="0"/>
    <n v="0"/>
    <n v="0"/>
    <n v="0"/>
    <n v="0"/>
    <m/>
    <m/>
    <m/>
    <m/>
    <m/>
    <m/>
    <m/>
    <m/>
    <m/>
    <m/>
    <n v="1"/>
    <n v="1"/>
    <x v="6"/>
    <x v="6"/>
  </r>
  <r>
    <s v="133-1012"/>
    <m/>
    <x v="0"/>
    <s v="0 CRAN HWY"/>
    <n v="132"/>
    <s v="GARDEN HOMES ESTATES LLC"/>
    <s v="MR30"/>
    <s v="RES ACLNUD  MDL-00"/>
    <s v="133//1012//"/>
    <n v="0.73997000000000002"/>
    <n v="0"/>
    <n v="0"/>
    <n v="0"/>
    <n v="0"/>
    <m/>
    <n v="0"/>
    <n v="0"/>
    <n v="0"/>
    <s v="YES"/>
    <n v="0"/>
    <s v="133-1012"/>
    <s v="Public Water,Septic"/>
    <s v="SEPTIC"/>
    <m/>
    <n v="0"/>
    <m/>
    <m/>
    <n v="0"/>
    <n v="0"/>
    <n v="0"/>
    <n v="0"/>
    <n v="0"/>
    <m/>
    <m/>
    <m/>
    <m/>
    <m/>
    <m/>
    <m/>
    <m/>
    <m/>
    <m/>
    <n v="0"/>
    <n v="1"/>
    <x v="6"/>
    <x v="6"/>
  </r>
  <r>
    <s v="83-2"/>
    <m/>
    <x v="0"/>
    <s v="562 MAIN ST"/>
    <n v="101"/>
    <s v="GALAVOTTI LUCIA M LIFE ESTATE"/>
    <s v="MR30"/>
    <s v="ONE FAMILY"/>
    <s v="83//2//"/>
    <n v="0.20730000000000001"/>
    <n v="1"/>
    <n v="1"/>
    <n v="1"/>
    <n v="1"/>
    <s v="SEPTIC"/>
    <n v="0"/>
    <n v="1"/>
    <n v="3300"/>
    <s v="YES"/>
    <n v="3300"/>
    <s v="83-2"/>
    <s v="Public Water,Septic"/>
    <s v="SEPTIC"/>
    <s v="SEPTIC"/>
    <n v="3300"/>
    <m/>
    <m/>
    <n v="1"/>
    <n v="1"/>
    <n v="2"/>
    <n v="1354"/>
    <n v="1"/>
    <m/>
    <m/>
    <m/>
    <m/>
    <m/>
    <m/>
    <m/>
    <m/>
    <m/>
    <m/>
    <n v="0"/>
    <n v="1"/>
    <x v="4"/>
    <x v="4"/>
  </r>
  <r>
    <s v="129A-2-4"/>
    <m/>
    <x v="0"/>
    <s v="2794 CRAN HWY"/>
    <n v="392"/>
    <s v="WORTHY SYLVIA"/>
    <s v="SC"/>
    <s v="UNDEV LAND"/>
    <s v="129/A2/4//"/>
    <n v="9.0590000000000004E-2"/>
    <n v="0"/>
    <n v="0"/>
    <n v="0"/>
    <n v="0"/>
    <m/>
    <n v="0"/>
    <n v="0"/>
    <n v="0"/>
    <s v="YES"/>
    <n v="0"/>
    <s v="129A-2-4"/>
    <m/>
    <m/>
    <m/>
    <n v="0"/>
    <m/>
    <m/>
    <n v="0"/>
    <n v="0"/>
    <n v="0"/>
    <n v="0"/>
    <n v="0"/>
    <m/>
    <m/>
    <m/>
    <m/>
    <m/>
    <m/>
    <m/>
    <m/>
    <m/>
    <m/>
    <n v="1"/>
    <n v="1"/>
    <x v="6"/>
    <x v="6"/>
  </r>
  <r>
    <s v="132-MR4"/>
    <m/>
    <x v="0"/>
    <s v="34 MAYFLOWER RIDGE DR"/>
    <n v="101"/>
    <s v="MCNAIR RICHARD H"/>
    <s v="SC"/>
    <s v="ONE FAMILY"/>
    <s v="132//MR4//"/>
    <n v="1.23308"/>
    <n v="1"/>
    <n v="1"/>
    <n v="1"/>
    <n v="1"/>
    <s v="SEPTIC"/>
    <n v="0"/>
    <n v="1"/>
    <n v="9500"/>
    <s v="YES"/>
    <n v="9500"/>
    <s v="132-MR4"/>
    <m/>
    <m/>
    <s v="SEPTIC"/>
    <n v="9500"/>
    <m/>
    <m/>
    <n v="1"/>
    <n v="1"/>
    <n v="4"/>
    <n v="1502"/>
    <n v="1"/>
    <m/>
    <m/>
    <m/>
    <m/>
    <m/>
    <m/>
    <m/>
    <m/>
    <m/>
    <m/>
    <n v="1"/>
    <n v="1"/>
    <x v="6"/>
    <x v="6"/>
  </r>
  <r>
    <s v="129A-2-22"/>
    <m/>
    <x v="0"/>
    <s v="0 GONSALVES AVE"/>
    <n v="392"/>
    <s v="RICHARDSON THELMA WILLIAMS"/>
    <s v="SC"/>
    <s v="UNDEV LAND"/>
    <s v="129/A2/22//"/>
    <n v="2.6890000000000001E-2"/>
    <n v="0"/>
    <n v="0"/>
    <n v="0"/>
    <n v="0"/>
    <m/>
    <n v="0"/>
    <n v="0"/>
    <n v="0"/>
    <s v="YES"/>
    <n v="0"/>
    <s v="129A-2-22"/>
    <m/>
    <m/>
    <m/>
    <n v="0"/>
    <m/>
    <m/>
    <n v="0"/>
    <n v="0"/>
    <n v="0"/>
    <n v="0"/>
    <n v="0"/>
    <m/>
    <m/>
    <m/>
    <m/>
    <m/>
    <m/>
    <m/>
    <m/>
    <m/>
    <m/>
    <n v="1"/>
    <n v="1"/>
    <x v="6"/>
    <x v="6"/>
  </r>
  <r>
    <s v="83-1014"/>
    <m/>
    <x v="0"/>
    <s v="650 MAIN ST"/>
    <n v="104"/>
    <s v="KUCHARSKI SHIRLEY"/>
    <s v="MR30"/>
    <s v="TWO FAMILY"/>
    <s v="83//1014//"/>
    <n v="6.3743800000000004"/>
    <n v="1"/>
    <n v="1"/>
    <n v="1"/>
    <n v="1"/>
    <s v="SEPTIC"/>
    <n v="0"/>
    <n v="1"/>
    <n v="5400"/>
    <s v="YES"/>
    <n v="5400"/>
    <s v="83-1014"/>
    <s v="Public Water,Septic"/>
    <s v="SEPTIC"/>
    <s v="SEPTIC"/>
    <n v="5400"/>
    <m/>
    <m/>
    <n v="2"/>
    <n v="2"/>
    <n v="4"/>
    <n v="2624"/>
    <n v="2"/>
    <m/>
    <m/>
    <m/>
    <m/>
    <m/>
    <m/>
    <m/>
    <m/>
    <m/>
    <m/>
    <n v="1"/>
    <n v="1"/>
    <x v="4"/>
    <x v="4"/>
  </r>
  <r>
    <s v="83-1019"/>
    <m/>
    <x v="0"/>
    <s v="600 MAIN ST"/>
    <n v="131"/>
    <s v="ELIOTT THEODORE"/>
    <s v="MR30"/>
    <s v="RES ACLNPO  MDL-00"/>
    <s v="83//1019//"/>
    <n v="6.5670200000000003"/>
    <n v="0"/>
    <n v="0"/>
    <n v="0"/>
    <n v="0"/>
    <m/>
    <n v="0"/>
    <n v="0"/>
    <n v="0"/>
    <s v="YES"/>
    <n v="0"/>
    <s v="83-1019"/>
    <m/>
    <m/>
    <m/>
    <n v="0"/>
    <m/>
    <m/>
    <n v="0"/>
    <n v="0"/>
    <n v="0"/>
    <n v="0"/>
    <n v="0"/>
    <m/>
    <m/>
    <m/>
    <m/>
    <m/>
    <m/>
    <m/>
    <m/>
    <m/>
    <m/>
    <n v="1"/>
    <n v="1"/>
    <x v="4"/>
    <x v="4"/>
  </r>
  <r>
    <s v="129A-2-2A"/>
    <m/>
    <x v="0"/>
    <s v="2788 CRAN HWY"/>
    <n v="392"/>
    <s v="CHURCHILL RICHARD M"/>
    <s v="SC"/>
    <s v="UNDEV LAND"/>
    <s v="129/A2/2/A/"/>
    <n v="7.485E-2"/>
    <n v="0"/>
    <n v="0"/>
    <n v="0"/>
    <n v="0"/>
    <m/>
    <n v="0"/>
    <n v="0"/>
    <n v="0"/>
    <s v="YES"/>
    <n v="0"/>
    <s v="129A-2-2A"/>
    <m/>
    <m/>
    <m/>
    <n v="0"/>
    <m/>
    <m/>
    <n v="0"/>
    <n v="0"/>
    <n v="0"/>
    <n v="0"/>
    <n v="0"/>
    <m/>
    <m/>
    <m/>
    <m/>
    <m/>
    <m/>
    <m/>
    <m/>
    <m/>
    <m/>
    <n v="1"/>
    <n v="1"/>
    <x v="6"/>
    <x v="6"/>
  </r>
  <r>
    <s v="133-SV2A"/>
    <m/>
    <x v="0"/>
    <s v="2743 CRAN HWY"/>
    <n v="102"/>
    <s v="HOPEY WILLIAM C"/>
    <s v="SC"/>
    <s v="CONDO  MDL-05"/>
    <s v="133//SV2/A/"/>
    <n v="1.4800000000000001E-2"/>
    <n v="1"/>
    <n v="1"/>
    <n v="1"/>
    <n v="1"/>
    <s v="SEPTIC"/>
    <n v="0"/>
    <n v="1"/>
    <n v="3600"/>
    <s v="YES"/>
    <n v="3600"/>
    <s v="133-SV2A"/>
    <m/>
    <m/>
    <s v="SEPTIC"/>
    <n v="3600"/>
    <m/>
    <m/>
    <n v="1"/>
    <n v="1"/>
    <n v="2"/>
    <n v="1188"/>
    <n v="2"/>
    <m/>
    <m/>
    <m/>
    <m/>
    <m/>
    <m/>
    <m/>
    <m/>
    <m/>
    <m/>
    <n v="1"/>
    <n v="1"/>
    <x v="6"/>
    <x v="6"/>
  </r>
  <r>
    <s v="129-2"/>
    <m/>
    <x v="0"/>
    <s v="14 SPECTACLE POND RD"/>
    <n v="101"/>
    <s v="OLIVEIRA JILL M"/>
    <s v="R130"/>
    <s v="ONE FAMILY"/>
    <s v="129//2//"/>
    <n v="4.9279999999999997E-2"/>
    <n v="0"/>
    <n v="0"/>
    <n v="0"/>
    <n v="0"/>
    <m/>
    <n v="0"/>
    <n v="0"/>
    <n v="0"/>
    <s v="YES"/>
    <n v="0"/>
    <s v="129-2"/>
    <s v="Well,Septic"/>
    <s v="SEPTIC"/>
    <m/>
    <n v="11900"/>
    <m/>
    <m/>
    <n v="0"/>
    <n v="0"/>
    <n v="3"/>
    <n v="1030"/>
    <n v="1"/>
    <m/>
    <m/>
    <m/>
    <m/>
    <m/>
    <m/>
    <m/>
    <m/>
    <m/>
    <m/>
    <n v="0"/>
    <n v="1"/>
    <x v="10"/>
    <x v="10"/>
  </r>
  <r>
    <s v="129A-2-9"/>
    <m/>
    <x v="0"/>
    <s v="3 LOPES AVE"/>
    <n v="392"/>
    <s v="CARDOSA EUGENIA"/>
    <s v="SC"/>
    <s v="UNDEV LAND"/>
    <s v="129/A2/9//"/>
    <n v="9.6960000000000005E-2"/>
    <n v="0"/>
    <n v="0"/>
    <n v="0"/>
    <n v="0"/>
    <m/>
    <n v="0"/>
    <n v="0"/>
    <n v="0"/>
    <s v="YES"/>
    <n v="0"/>
    <s v="129A-2-9"/>
    <m/>
    <m/>
    <m/>
    <n v="0"/>
    <m/>
    <m/>
    <n v="0"/>
    <n v="0"/>
    <n v="0"/>
    <n v="0"/>
    <n v="0"/>
    <m/>
    <m/>
    <m/>
    <m/>
    <m/>
    <m/>
    <m/>
    <m/>
    <m/>
    <m/>
    <n v="1"/>
    <n v="1"/>
    <x v="6"/>
    <x v="6"/>
  </r>
  <r>
    <s v="UNK759"/>
    <s v="FEE"/>
    <x v="0"/>
    <s v="CRAN HWY"/>
    <n v="0"/>
    <m/>
    <m/>
    <m/>
    <m/>
    <n v="2.85629"/>
    <n v="0"/>
    <n v="0"/>
    <n v="0"/>
    <n v="0"/>
    <m/>
    <n v="0"/>
    <n v="0"/>
    <n v="0"/>
    <s v="NO_W2"/>
    <n v="0"/>
    <m/>
    <m/>
    <m/>
    <m/>
    <n v="0"/>
    <m/>
    <m/>
    <n v="0"/>
    <n v="0"/>
    <n v="0"/>
    <n v="0"/>
    <n v="0"/>
    <s v="Not in new Assr DB, Makepe?, old info"/>
    <m/>
    <m/>
    <m/>
    <m/>
    <m/>
    <m/>
    <m/>
    <m/>
    <m/>
    <n v="1"/>
    <n v="1"/>
    <x v="6"/>
    <x v="6"/>
  </r>
  <r>
    <s v="83-3"/>
    <m/>
    <x v="0"/>
    <s v="566 MAIN ST"/>
    <n v="316"/>
    <s v="RHODES WILLIAM H"/>
    <s v="SC"/>
    <s v="COMM WHSE  MDL-95"/>
    <s v="83//3//"/>
    <n v="0.18401999999999999"/>
    <n v="0"/>
    <n v="0"/>
    <n v="0"/>
    <n v="0"/>
    <m/>
    <n v="0"/>
    <n v="0"/>
    <n v="0"/>
    <s v="YES"/>
    <n v="0"/>
    <s v="83-3"/>
    <s v="All Public"/>
    <s v="SEWER"/>
    <m/>
    <n v="0"/>
    <m/>
    <m/>
    <n v="0"/>
    <n v="0"/>
    <n v="0"/>
    <n v="2500"/>
    <n v="1"/>
    <m/>
    <m/>
    <m/>
    <m/>
    <m/>
    <m/>
    <m/>
    <m/>
    <m/>
    <m/>
    <n v="1"/>
    <n v="1"/>
    <x v="4"/>
    <x v="4"/>
  </r>
  <r>
    <s v="129-7"/>
    <m/>
    <x v="0"/>
    <s v="24 SPECTACLE POND RD"/>
    <n v="101"/>
    <s v="MCLEAN ANDREW J"/>
    <s v="R130"/>
    <s v="ONE FAMILY"/>
    <s v="129//7//"/>
    <n v="5.3960000000000001E-2"/>
    <n v="0"/>
    <n v="0"/>
    <n v="0"/>
    <n v="0"/>
    <m/>
    <n v="0"/>
    <n v="0"/>
    <n v="0"/>
    <s v="YES"/>
    <n v="0"/>
    <s v="129-7"/>
    <s v="Well,Septic"/>
    <s v="SEPTIC"/>
    <m/>
    <n v="4600"/>
    <m/>
    <m/>
    <n v="0"/>
    <n v="0"/>
    <n v="2"/>
    <n v="928"/>
    <n v="1"/>
    <m/>
    <m/>
    <m/>
    <m/>
    <m/>
    <m/>
    <m/>
    <m/>
    <m/>
    <m/>
    <n v="1"/>
    <n v="1"/>
    <x v="10"/>
    <x v="10"/>
  </r>
  <r>
    <s v="129A-2-21"/>
    <m/>
    <x v="0"/>
    <s v="8 GONSALVES AVE"/>
    <n v="392"/>
    <s v="BARROS GEORGE"/>
    <s v="SC"/>
    <s v="UNDEV LAND"/>
    <s v="129/A2/21//"/>
    <n v="0.13405"/>
    <n v="0"/>
    <n v="0"/>
    <n v="0"/>
    <n v="0"/>
    <m/>
    <n v="0"/>
    <n v="0"/>
    <n v="0"/>
    <s v="YES"/>
    <n v="0"/>
    <s v="129A-2-21"/>
    <m/>
    <m/>
    <m/>
    <n v="0"/>
    <m/>
    <m/>
    <n v="0"/>
    <n v="0"/>
    <n v="0"/>
    <n v="0"/>
    <n v="0"/>
    <m/>
    <m/>
    <m/>
    <m/>
    <m/>
    <m/>
    <m/>
    <m/>
    <m/>
    <m/>
    <n v="1"/>
    <n v="1"/>
    <x v="6"/>
    <x v="6"/>
  </r>
  <r>
    <s v="132-1004"/>
    <m/>
    <x v="0"/>
    <s v="0 ELM ST"/>
    <n v="392"/>
    <s v="MAKEPEACE CO A D"/>
    <s v="SC"/>
    <s v="UNDEV LAND"/>
    <s v="132//1004//"/>
    <n v="0.69423999999999997"/>
    <n v="0"/>
    <n v="0"/>
    <n v="0"/>
    <n v="0"/>
    <m/>
    <n v="0"/>
    <n v="0"/>
    <n v="0"/>
    <s v="YES"/>
    <n v="0"/>
    <s v="132-1004"/>
    <m/>
    <m/>
    <m/>
    <n v="0"/>
    <m/>
    <m/>
    <n v="0"/>
    <n v="0"/>
    <n v="0"/>
    <n v="0"/>
    <n v="0"/>
    <m/>
    <m/>
    <m/>
    <m/>
    <m/>
    <m/>
    <m/>
    <m/>
    <m/>
    <m/>
    <n v="2"/>
    <n v="1"/>
    <x v="6"/>
    <x v="6"/>
  </r>
  <r>
    <s v="133A-56"/>
    <m/>
    <x v="0"/>
    <s v="10 PARTRIDGE PATH"/>
    <n v="101"/>
    <s v="MAXIM THOMAS B"/>
    <s v="MR30"/>
    <s v="ONE FAMILY"/>
    <s v="133/A/56//"/>
    <n v="0.22853000000000001"/>
    <n v="1"/>
    <n v="1"/>
    <n v="1"/>
    <n v="1"/>
    <s v="SEPTIC"/>
    <n v="0"/>
    <n v="1"/>
    <n v="16100"/>
    <s v="YES"/>
    <n v="16100"/>
    <s v="133A-56"/>
    <s v="Public Water,Septic"/>
    <s v="SEPTIC"/>
    <s v="SEPTIC"/>
    <n v="16100"/>
    <m/>
    <m/>
    <n v="1"/>
    <n v="1"/>
    <n v="3"/>
    <n v="912"/>
    <n v="1"/>
    <m/>
    <m/>
    <m/>
    <m/>
    <m/>
    <m/>
    <m/>
    <m/>
    <m/>
    <m/>
    <n v="1"/>
    <n v="1"/>
    <x v="6"/>
    <x v="6"/>
  </r>
  <r>
    <s v="132-W1"/>
    <m/>
    <x v="0"/>
    <s v="4 ELM ST"/>
    <n v="111"/>
    <s v="MICHELS G SCOTT"/>
    <s v="SC"/>
    <s v="APT 4-8  MDL-03"/>
    <s v="132//W1//"/>
    <n v="0.74953000000000003"/>
    <n v="1"/>
    <n v="1"/>
    <n v="1"/>
    <n v="1"/>
    <s v="SEPTIC"/>
    <n v="0"/>
    <n v="1"/>
    <n v="15600"/>
    <s v="YES"/>
    <n v="15600"/>
    <s v="132-W1"/>
    <s v="Public Water,Septic"/>
    <s v="SEPTIC"/>
    <s v="SEPTIC"/>
    <n v="15600"/>
    <m/>
    <m/>
    <n v="1"/>
    <n v="1"/>
    <n v="8"/>
    <n v="2995"/>
    <n v="2.2999999999999998"/>
    <m/>
    <m/>
    <m/>
    <m/>
    <m/>
    <m/>
    <m/>
    <m/>
    <m/>
    <m/>
    <n v="1"/>
    <n v="1"/>
    <x v="6"/>
    <x v="6"/>
  </r>
  <r>
    <s v="109A-2-1047"/>
    <m/>
    <x v="0"/>
    <s v="571 MAIN ST"/>
    <n v="104"/>
    <s v="WAREHAM HEALTH GROUP LLC"/>
    <s v="SC"/>
    <s v="TWO FAMILY"/>
    <s v="109/A2/1047//"/>
    <n v="0.40938999999999998"/>
    <n v="0"/>
    <n v="0"/>
    <n v="1"/>
    <n v="1"/>
    <s v="SEWER"/>
    <n v="0"/>
    <n v="1"/>
    <n v="4300"/>
    <s v="YES"/>
    <n v="0"/>
    <s v="109A-2-1047"/>
    <s v="Public Water,Gas,Septic"/>
    <s v="SEPTIC"/>
    <s v="SEWER"/>
    <n v="4300"/>
    <m/>
    <m/>
    <n v="0"/>
    <n v="0"/>
    <n v="2"/>
    <n v="2285"/>
    <n v="2"/>
    <m/>
    <m/>
    <m/>
    <m/>
    <m/>
    <m/>
    <m/>
    <m/>
    <m/>
    <m/>
    <n v="1"/>
    <n v="1"/>
    <x v="6"/>
    <x v="6"/>
  </r>
  <r>
    <s v="83-S2B"/>
    <m/>
    <x v="0"/>
    <s v="0 HATHAWAY ST"/>
    <n v="132"/>
    <s v="ROGERS MARK F"/>
    <s v="MR30"/>
    <s v="RES ACLNUD  MDL-00"/>
    <s v="83//S2/B/"/>
    <n v="0.28456999999999999"/>
    <n v="0"/>
    <n v="0"/>
    <n v="0"/>
    <n v="0"/>
    <m/>
    <n v="0"/>
    <n v="0"/>
    <n v="0"/>
    <s v="YES"/>
    <n v="0"/>
    <s v="83-S2B"/>
    <m/>
    <m/>
    <m/>
    <n v="0"/>
    <m/>
    <m/>
    <n v="0"/>
    <n v="0"/>
    <n v="0"/>
    <n v="0"/>
    <n v="0"/>
    <m/>
    <m/>
    <m/>
    <m/>
    <m/>
    <m/>
    <m/>
    <m/>
    <m/>
    <m/>
    <n v="1"/>
    <n v="1"/>
    <x v="4"/>
    <x v="4"/>
  </r>
  <r>
    <s v="129B-1-5"/>
    <m/>
    <x v="0"/>
    <s v="6 LAKE VIEW DR"/>
    <n v="132"/>
    <s v="AGAPINE COMMUNITY ASSOC INC"/>
    <s v="R130"/>
    <s v="RES ACLNUD  MDL-00"/>
    <s v="129/B1/5//"/>
    <n v="7.9659999999999995E-2"/>
    <n v="0"/>
    <n v="0"/>
    <n v="0"/>
    <n v="0"/>
    <m/>
    <n v="0"/>
    <n v="0"/>
    <n v="0"/>
    <s v="YES"/>
    <n v="0"/>
    <s v="129B-1-5"/>
    <m/>
    <m/>
    <m/>
    <n v="0"/>
    <m/>
    <m/>
    <n v="0"/>
    <n v="0"/>
    <n v="0"/>
    <n v="0"/>
    <n v="0"/>
    <m/>
    <m/>
    <m/>
    <m/>
    <m/>
    <m/>
    <m/>
    <m/>
    <m/>
    <m/>
    <n v="1"/>
    <n v="1"/>
    <x v="7"/>
    <x v="7"/>
  </r>
  <r>
    <s v="132B-72"/>
    <m/>
    <x v="0"/>
    <s v="19 CRAN HWY  OFF"/>
    <n v="132"/>
    <s v="HAYES CONSTANCE J"/>
    <s v="MR30"/>
    <s v="RES ACLNUD  MDL-00"/>
    <s v="132/B/72//"/>
    <n v="0.43872"/>
    <n v="0"/>
    <n v="0"/>
    <n v="0"/>
    <n v="0"/>
    <m/>
    <n v="0"/>
    <n v="0"/>
    <n v="0"/>
    <s v="YES"/>
    <n v="0"/>
    <s v="132B-72"/>
    <s v="Public Water,Septic"/>
    <s v="SEPTIC"/>
    <m/>
    <n v="0"/>
    <m/>
    <m/>
    <n v="0"/>
    <n v="0"/>
    <n v="0"/>
    <n v="0"/>
    <n v="0"/>
    <m/>
    <m/>
    <m/>
    <m/>
    <m/>
    <m/>
    <m/>
    <m/>
    <m/>
    <m/>
    <n v="1"/>
    <n v="1"/>
    <x v="8"/>
    <x v="8"/>
  </r>
  <r>
    <s v="129-1157"/>
    <m/>
    <x v="0"/>
    <s v="0 PLYMOUTH RD"/>
    <n v="924"/>
    <s v="COMMONWEALTH OF MASSACHUSETTS"/>
    <s v="MR30"/>
    <s v="MASS X-WAY  MDL-00"/>
    <s v="129//1157//"/>
    <n v="5.3170000000000002E-2"/>
    <n v="0"/>
    <n v="0"/>
    <n v="0"/>
    <n v="0"/>
    <m/>
    <n v="0"/>
    <n v="0"/>
    <n v="0"/>
    <s v="YES"/>
    <n v="0"/>
    <s v="129-1157"/>
    <m/>
    <m/>
    <m/>
    <n v="0"/>
    <m/>
    <m/>
    <n v="0"/>
    <n v="0"/>
    <n v="0"/>
    <n v="0"/>
    <n v="0"/>
    <m/>
    <m/>
    <m/>
    <m/>
    <m/>
    <m/>
    <m/>
    <m/>
    <m/>
    <m/>
    <n v="1"/>
    <n v="1"/>
    <x v="7"/>
    <x v="7"/>
  </r>
  <r>
    <s v="133A-50"/>
    <m/>
    <x v="0"/>
    <s v="13 MEADOWLARK DR"/>
    <n v="101"/>
    <s v="SULLIVAN COLLEEN M"/>
    <s v="MR30"/>
    <s v="ONE FAMILY"/>
    <s v="133/A/50//"/>
    <n v="0.24909000000000001"/>
    <n v="1"/>
    <n v="1"/>
    <n v="1"/>
    <n v="1"/>
    <s v="SEPTIC"/>
    <n v="0"/>
    <n v="1"/>
    <n v="5800"/>
    <s v="YES"/>
    <n v="5800"/>
    <s v="133A-50"/>
    <s v="Public Water,Septic"/>
    <s v="SEPTIC"/>
    <s v="SEPTIC"/>
    <n v="5800"/>
    <m/>
    <m/>
    <n v="1"/>
    <n v="1"/>
    <n v="3"/>
    <n v="900"/>
    <n v="1"/>
    <m/>
    <m/>
    <m/>
    <m/>
    <m/>
    <m/>
    <m/>
    <m/>
    <m/>
    <m/>
    <n v="1"/>
    <n v="1"/>
    <x v="6"/>
    <x v="6"/>
  </r>
  <r>
    <s v="129A-2-1A"/>
    <m/>
    <x v="0"/>
    <s v="2786 CRAN HWY"/>
    <n v="390"/>
    <s v="CHURCHILL RICHARD M"/>
    <s v="SC"/>
    <s v="DEVEL LAND  MDL-00"/>
    <s v="129/A2/1/A/"/>
    <n v="8.5540000000000005E-2"/>
    <n v="0"/>
    <n v="0"/>
    <n v="0"/>
    <n v="0"/>
    <m/>
    <n v="0"/>
    <n v="0"/>
    <n v="0"/>
    <s v="YES"/>
    <n v="0"/>
    <s v="129A-2-1A"/>
    <m/>
    <m/>
    <m/>
    <n v="0"/>
    <m/>
    <m/>
    <n v="0"/>
    <n v="0"/>
    <n v="0"/>
    <n v="0"/>
    <n v="0"/>
    <m/>
    <m/>
    <m/>
    <m/>
    <m/>
    <m/>
    <m/>
    <m/>
    <m/>
    <m/>
    <n v="1"/>
    <n v="1"/>
    <x v="6"/>
    <x v="6"/>
  </r>
  <r>
    <s v="132B-52"/>
    <m/>
    <x v="0"/>
    <s v="20 CRAN HWY  OFF"/>
    <n v="132"/>
    <s v="ZION STEVEN"/>
    <s v="MR30"/>
    <s v="RES ACLNUD  MDL-00"/>
    <s v="132/B/52//"/>
    <n v="6.2839999999999993E-2"/>
    <n v="0"/>
    <n v="0"/>
    <n v="0"/>
    <n v="0"/>
    <m/>
    <n v="0"/>
    <n v="0"/>
    <n v="0"/>
    <s v="YES"/>
    <n v="0"/>
    <s v="132B-52"/>
    <s v="Public Water,Septic"/>
    <s v="SEPTIC"/>
    <m/>
    <n v="0"/>
    <m/>
    <m/>
    <n v="0"/>
    <n v="0"/>
    <n v="0"/>
    <n v="0"/>
    <n v="0"/>
    <m/>
    <m/>
    <m/>
    <m/>
    <m/>
    <m/>
    <m/>
    <m/>
    <m/>
    <m/>
    <n v="1"/>
    <n v="1"/>
    <x v="8"/>
    <x v="8"/>
  </r>
  <r>
    <s v="83-4"/>
    <m/>
    <x v="0"/>
    <s v="566 MAIN ST"/>
    <n v="101"/>
    <s v="BUTLER ELAINE M"/>
    <s v="MR30"/>
    <s v="ONE FAMILY"/>
    <s v="83//4//"/>
    <n v="0.22644"/>
    <n v="1"/>
    <n v="1"/>
    <n v="1"/>
    <n v="1"/>
    <s v="SEPTIC"/>
    <n v="0"/>
    <n v="1"/>
    <n v="5200"/>
    <s v="YES"/>
    <n v="5200"/>
    <s v="83-4"/>
    <s v="Public Water,Septic"/>
    <s v="SEPTIC"/>
    <s v="SEPTIC"/>
    <n v="5200"/>
    <m/>
    <m/>
    <n v="1"/>
    <n v="1"/>
    <n v="3"/>
    <n v="1428"/>
    <n v="1.75"/>
    <m/>
    <m/>
    <m/>
    <m/>
    <m/>
    <m/>
    <m/>
    <m/>
    <m/>
    <m/>
    <n v="1"/>
    <n v="1"/>
    <x v="4"/>
    <x v="4"/>
  </r>
  <r>
    <s v="133-SV1D"/>
    <m/>
    <x v="0"/>
    <s v="2743 CRAN HWY"/>
    <n v="102"/>
    <s v="JOSEPH ALBERT J"/>
    <s v="SC"/>
    <s v="CONDO  MDL-05"/>
    <s v="133//SV1/D/"/>
    <n v="1.333E-2"/>
    <n v="1"/>
    <n v="1"/>
    <n v="1"/>
    <n v="1"/>
    <s v="SEPTIC"/>
    <n v="0"/>
    <n v="1"/>
    <n v="2400"/>
    <s v="YES"/>
    <n v="2400"/>
    <s v="133-SV1D"/>
    <m/>
    <m/>
    <s v="SEPTIC"/>
    <n v="2400"/>
    <m/>
    <m/>
    <n v="1"/>
    <n v="1"/>
    <n v="2"/>
    <n v="1188"/>
    <n v="2"/>
    <m/>
    <m/>
    <m/>
    <m/>
    <m/>
    <m/>
    <m/>
    <m/>
    <m/>
    <m/>
    <n v="1"/>
    <n v="1"/>
    <x v="6"/>
    <x v="6"/>
  </r>
  <r>
    <s v="129-1"/>
    <m/>
    <x v="0"/>
    <s v="12 SPECTACLE POND RD"/>
    <n v="101"/>
    <s v="WHALEN PHYLLIS E"/>
    <s v="R130"/>
    <s v="ONE FAMILY"/>
    <s v="129//1//"/>
    <n v="6.1809999999999997E-2"/>
    <n v="0"/>
    <n v="0"/>
    <n v="0"/>
    <n v="0"/>
    <m/>
    <n v="0"/>
    <n v="0"/>
    <n v="0"/>
    <s v="YES"/>
    <n v="0"/>
    <s v="129-1"/>
    <s v="Well,Septic"/>
    <s v="SEPTIC"/>
    <m/>
    <n v="0"/>
    <m/>
    <m/>
    <n v="0"/>
    <n v="0"/>
    <n v="3"/>
    <n v="1130"/>
    <n v="1"/>
    <m/>
    <m/>
    <m/>
    <m/>
    <m/>
    <m/>
    <m/>
    <m/>
    <m/>
    <m/>
    <n v="0"/>
    <n v="1"/>
    <x v="10"/>
    <x v="10"/>
  </r>
  <r>
    <s v="129B-1-26"/>
    <m/>
    <x v="0"/>
    <s v="58 GLEN CHARLIE RD"/>
    <n v="101"/>
    <s v="TAMBURRINI VINCENT TRUSTEE OF"/>
    <s v="R130"/>
    <s v="ONE FAMILY"/>
    <s v="129/B1/26//"/>
    <n v="0.12559999999999999"/>
    <n v="1"/>
    <n v="1"/>
    <n v="1"/>
    <n v="1"/>
    <s v="SEPTIC"/>
    <n v="0"/>
    <n v="1"/>
    <n v="6800"/>
    <s v="YES"/>
    <n v="6800"/>
    <s v="129B-1-26"/>
    <m/>
    <m/>
    <s v="SEPTIC"/>
    <n v="6800"/>
    <m/>
    <m/>
    <n v="1"/>
    <n v="1"/>
    <n v="2"/>
    <n v="600"/>
    <n v="1"/>
    <m/>
    <m/>
    <m/>
    <m/>
    <m/>
    <m/>
    <m/>
    <m/>
    <m/>
    <m/>
    <n v="2"/>
    <n v="1"/>
    <x v="7"/>
    <x v="7"/>
  </r>
  <r>
    <s v="83-S3"/>
    <m/>
    <x v="0"/>
    <s v="221 HATHAWAY ST"/>
    <n v="101"/>
    <s v="ROGERS MARK F"/>
    <s v="MR30"/>
    <s v="ONE FAMILY"/>
    <s v="83//S3//"/>
    <n v="0.17337"/>
    <n v="0"/>
    <n v="0"/>
    <n v="0"/>
    <n v="0"/>
    <m/>
    <n v="0"/>
    <n v="1"/>
    <n v="11600"/>
    <s v="YES"/>
    <n v="0"/>
    <s v="83-S3"/>
    <s v="Public Water,Septic"/>
    <s v="SEPTIC"/>
    <m/>
    <n v="11600"/>
    <m/>
    <m/>
    <n v="0"/>
    <n v="0"/>
    <n v="3"/>
    <n v="2320"/>
    <n v="1.9"/>
    <m/>
    <m/>
    <m/>
    <m/>
    <m/>
    <m/>
    <m/>
    <m/>
    <m/>
    <m/>
    <n v="1"/>
    <n v="1"/>
    <x v="4"/>
    <x v="4"/>
  </r>
  <r>
    <s v="129B-1-40"/>
    <m/>
    <x v="0"/>
    <s v="1 LAKE VIEW DR"/>
    <n v="101"/>
    <s v="GROPMAN WILLIAM F"/>
    <s v="R130"/>
    <s v="ONE FAMILY"/>
    <s v="129/B1/40//"/>
    <n v="0.15196999999999999"/>
    <n v="1"/>
    <n v="1"/>
    <n v="1"/>
    <n v="1"/>
    <s v="SEPTIC"/>
    <n v="0"/>
    <n v="1"/>
    <n v="1300"/>
    <s v="YES"/>
    <n v="1300"/>
    <s v="129B-1-40"/>
    <s v="Public Water,Gas,Septic"/>
    <s v="SEPTIC"/>
    <s v="SEPTIC"/>
    <n v="1300"/>
    <m/>
    <m/>
    <n v="1"/>
    <n v="1"/>
    <n v="2"/>
    <n v="680"/>
    <n v="1"/>
    <m/>
    <m/>
    <m/>
    <m/>
    <m/>
    <m/>
    <m/>
    <m/>
    <m/>
    <m/>
    <n v="1"/>
    <n v="1"/>
    <x v="7"/>
    <x v="7"/>
  </r>
  <r>
    <s v="133-SV13B"/>
    <m/>
    <x v="0"/>
    <s v="2743 CRAN HWY"/>
    <n v="102"/>
    <s v="KENNEDY KAREN"/>
    <s v="MR30"/>
    <s v="CONDO  MDL-05"/>
    <s v="133//SV13/B/"/>
    <n v="1.1950000000000001E-2"/>
    <n v="1"/>
    <n v="1"/>
    <n v="1"/>
    <n v="1"/>
    <s v="SEPTIC"/>
    <n v="0"/>
    <n v="1"/>
    <n v="4500"/>
    <s v="YES"/>
    <n v="4500"/>
    <s v="133-SV13B"/>
    <s v="All Public"/>
    <s v="SEWER"/>
    <s v="SEPTIC"/>
    <n v="4500"/>
    <m/>
    <m/>
    <n v="1"/>
    <n v="1"/>
    <n v="2"/>
    <n v="1122"/>
    <n v="2"/>
    <m/>
    <m/>
    <m/>
    <m/>
    <m/>
    <m/>
    <m/>
    <m/>
    <m/>
    <m/>
    <n v="1"/>
    <n v="1"/>
    <x v="6"/>
    <x v="6"/>
  </r>
  <r>
    <s v="129B-1-1001"/>
    <m/>
    <x v="0"/>
    <s v="8 LAKE VIEW DR"/>
    <n v="132"/>
    <s v="AGAPINE COMMUNITY ASSOC INC"/>
    <s v="R130"/>
    <s v="RES ACLNUD  MDL-00"/>
    <s v="129/B1/1001//"/>
    <n v="7.4649999999999994E-2"/>
    <n v="0"/>
    <n v="0"/>
    <n v="0"/>
    <n v="0"/>
    <m/>
    <n v="0"/>
    <n v="0"/>
    <n v="0"/>
    <s v="YES"/>
    <n v="0"/>
    <s v="129B-1-1001"/>
    <m/>
    <m/>
    <m/>
    <n v="0"/>
    <m/>
    <m/>
    <n v="0"/>
    <n v="0"/>
    <n v="0"/>
    <n v="0"/>
    <n v="0"/>
    <m/>
    <m/>
    <m/>
    <m/>
    <m/>
    <m/>
    <m/>
    <m/>
    <m/>
    <m/>
    <n v="1"/>
    <n v="1"/>
    <x v="7"/>
    <x v="7"/>
  </r>
  <r>
    <s v="133-SV1C"/>
    <m/>
    <x v="0"/>
    <s v="2743 CRAN HWY"/>
    <n v="102"/>
    <s v="PAASCHE MARY JANE"/>
    <s v="SC"/>
    <s v="CONDO  MDL-05"/>
    <s v="133//SV1/C/"/>
    <n v="1.6119999999999999E-2"/>
    <n v="1"/>
    <n v="1"/>
    <n v="1"/>
    <n v="1"/>
    <s v="SEPTIC"/>
    <n v="0"/>
    <n v="1"/>
    <n v="2400"/>
    <s v="YES"/>
    <n v="2400"/>
    <s v="133-SV1C"/>
    <m/>
    <m/>
    <s v="SEPTIC"/>
    <n v="2400"/>
    <m/>
    <m/>
    <n v="1"/>
    <n v="1"/>
    <n v="2"/>
    <n v="1188"/>
    <n v="2"/>
    <m/>
    <m/>
    <m/>
    <m/>
    <m/>
    <m/>
    <m/>
    <m/>
    <m/>
    <m/>
    <n v="2"/>
    <n v="1"/>
    <x v="6"/>
    <x v="6"/>
  </r>
  <r>
    <s v="133-SV13A"/>
    <m/>
    <x v="0"/>
    <s v="2743 CRAN HWY"/>
    <n v="102"/>
    <s v="SMITH PATRICIA"/>
    <s v="MR30"/>
    <s v="CONDO  MDL-05"/>
    <s v="133//SV13/A/"/>
    <n v="1.073E-2"/>
    <n v="1"/>
    <n v="1"/>
    <n v="1"/>
    <n v="1"/>
    <s v="SEPTIC"/>
    <n v="0"/>
    <n v="1"/>
    <n v="2900"/>
    <s v="YES"/>
    <n v="2900"/>
    <s v="133-SV13A"/>
    <s v="All Public"/>
    <s v="SEWER"/>
    <s v="SEPTIC"/>
    <n v="2900"/>
    <m/>
    <m/>
    <n v="1"/>
    <n v="1"/>
    <n v="2"/>
    <n v="1122"/>
    <n v="2"/>
    <m/>
    <m/>
    <m/>
    <m/>
    <m/>
    <m/>
    <m/>
    <m/>
    <m/>
    <m/>
    <n v="0"/>
    <n v="1"/>
    <x v="6"/>
    <x v="6"/>
  </r>
  <r>
    <s v="133-SV13C"/>
    <m/>
    <x v="0"/>
    <s v="2743 CRAN HWY"/>
    <n v="102"/>
    <s v="LETENDRE SUZANNE"/>
    <s v="MR30"/>
    <s v="CONDO  MDL-05"/>
    <s v="133//SV13/C/"/>
    <n v="1.1860000000000001E-2"/>
    <n v="1"/>
    <n v="1"/>
    <n v="1"/>
    <n v="1"/>
    <s v="SEPTIC"/>
    <n v="0"/>
    <n v="1"/>
    <n v="2300"/>
    <s v="YES"/>
    <n v="2300"/>
    <s v="133-SV13C"/>
    <s v="All Public"/>
    <s v="SEWER"/>
    <s v="SEPTIC"/>
    <n v="2300"/>
    <m/>
    <m/>
    <n v="1"/>
    <n v="1"/>
    <n v="2"/>
    <n v="1122"/>
    <n v="2"/>
    <m/>
    <m/>
    <m/>
    <m/>
    <m/>
    <m/>
    <m/>
    <m/>
    <m/>
    <m/>
    <n v="1"/>
    <n v="1"/>
    <x v="6"/>
    <x v="6"/>
  </r>
  <r>
    <s v="133A-54"/>
    <m/>
    <x v="0"/>
    <s v="3 PARTRIDGE PATH"/>
    <n v="101"/>
    <s v="DIX NIGEL D"/>
    <s v="MR30"/>
    <s v="ONE FAMILY"/>
    <s v="133/A/54//"/>
    <n v="0.36637999999999998"/>
    <n v="1"/>
    <n v="1"/>
    <n v="1"/>
    <n v="1"/>
    <s v="SEPTIC"/>
    <n v="0"/>
    <n v="1"/>
    <n v="8800"/>
    <s v="YES"/>
    <n v="8800"/>
    <s v="133A-54"/>
    <s v="Public Water,Septic"/>
    <s v="SEPTIC"/>
    <s v="SEPTIC"/>
    <n v="8800"/>
    <m/>
    <m/>
    <n v="1"/>
    <n v="1"/>
    <n v="3"/>
    <n v="1500"/>
    <n v="1"/>
    <m/>
    <m/>
    <m/>
    <m/>
    <m/>
    <m/>
    <m/>
    <m/>
    <m/>
    <m/>
    <n v="1"/>
    <n v="1"/>
    <x v="6"/>
    <x v="6"/>
  </r>
  <r>
    <s v="132-1046C9"/>
    <m/>
    <x v="0"/>
    <s v="2697 CRAN HWY #9"/>
    <n v="102"/>
    <s v="GREGOIRE DEREK"/>
    <s v="MR30"/>
    <s v="CONDO  MDL-05"/>
    <s v="132//1046/C9/"/>
    <n v="1.2659999999999999E-2"/>
    <n v="1"/>
    <n v="1"/>
    <n v="1"/>
    <n v="1"/>
    <s v="SEPTIC"/>
    <n v="0"/>
    <n v="1"/>
    <n v="7900"/>
    <s v="YES"/>
    <n v="7900"/>
    <s v="132-1046C9"/>
    <s v="All Public"/>
    <s v="SEWER"/>
    <s v="SEPTIC"/>
    <n v="7900"/>
    <m/>
    <m/>
    <n v="1"/>
    <n v="1"/>
    <n v="2"/>
    <n v="950"/>
    <n v="2"/>
    <m/>
    <m/>
    <m/>
    <m/>
    <m/>
    <m/>
    <m/>
    <m/>
    <m/>
    <m/>
    <n v="1"/>
    <n v="1"/>
    <x v="6"/>
    <x v="6"/>
  </r>
  <r>
    <s v="133-SV14B"/>
    <m/>
    <x v="0"/>
    <s v="2743 CRAN HWY"/>
    <n v="102"/>
    <s v="DEJESUS SHANNEN"/>
    <s v="MR30"/>
    <s v="CONDO  MDL-05"/>
    <s v="133//SV14/B/"/>
    <n v="1.5980000000000001E-2"/>
    <n v="1"/>
    <n v="1"/>
    <n v="1"/>
    <n v="1"/>
    <s v="SEPTIC"/>
    <n v="0"/>
    <n v="1"/>
    <n v="13100"/>
    <s v="YES"/>
    <n v="13100"/>
    <s v="133-SV14B"/>
    <s v="All Public"/>
    <s v="SEWER"/>
    <s v="SEPTIC"/>
    <n v="13100"/>
    <m/>
    <m/>
    <n v="1"/>
    <n v="1"/>
    <n v="2"/>
    <n v="1122"/>
    <n v="2"/>
    <m/>
    <m/>
    <m/>
    <m/>
    <m/>
    <m/>
    <m/>
    <m/>
    <m/>
    <m/>
    <n v="1"/>
    <n v="1"/>
    <x v="6"/>
    <x v="6"/>
  </r>
  <r>
    <s v="129-LC4A"/>
    <m/>
    <x v="0"/>
    <s v="0 CRAN HWY  OFF"/>
    <n v="392"/>
    <s v="COLLINS PHYLLIS M"/>
    <s v="SC"/>
    <s v="UNDEV LAND"/>
    <s v="129//LC4/A/"/>
    <n v="1.0628"/>
    <n v="0"/>
    <n v="0"/>
    <n v="0"/>
    <n v="0"/>
    <m/>
    <n v="0"/>
    <n v="0"/>
    <n v="0"/>
    <s v="YES"/>
    <n v="0"/>
    <s v="129-LC4A"/>
    <m/>
    <m/>
    <m/>
    <n v="0"/>
    <m/>
    <m/>
    <n v="0"/>
    <n v="0"/>
    <n v="0"/>
    <n v="0"/>
    <n v="0"/>
    <m/>
    <m/>
    <m/>
    <m/>
    <m/>
    <m/>
    <m/>
    <m/>
    <m/>
    <m/>
    <n v="1"/>
    <n v="1"/>
    <x v="6"/>
    <x v="6"/>
  </r>
  <r>
    <s v="129A-2-20"/>
    <m/>
    <x v="0"/>
    <s v="6 GONSALVES AVE"/>
    <n v="101"/>
    <s v="BARROS GEORGE"/>
    <s v="SC"/>
    <s v="ONE FAMILY"/>
    <s v="129/A2/20//"/>
    <n v="0.26296000000000003"/>
    <n v="1"/>
    <n v="1"/>
    <n v="1"/>
    <n v="1"/>
    <s v="SEPTIC"/>
    <n v="0"/>
    <n v="1"/>
    <n v="15200"/>
    <s v="YES"/>
    <n v="15200"/>
    <s v="129A-2-20"/>
    <s v="Public Water,Gas,Septic"/>
    <s v="SEPTIC"/>
    <s v="SEPTIC"/>
    <n v="15200"/>
    <m/>
    <m/>
    <n v="1"/>
    <n v="1"/>
    <n v="2"/>
    <n v="580"/>
    <n v="1"/>
    <m/>
    <m/>
    <m/>
    <m/>
    <m/>
    <m/>
    <m/>
    <m/>
    <m/>
    <m/>
    <n v="1"/>
    <n v="1"/>
    <x v="6"/>
    <x v="6"/>
  </r>
  <r>
    <s v="83-5"/>
    <m/>
    <x v="0"/>
    <s v="572 MAIN ST"/>
    <n v="101"/>
    <s v="RHODES WILLIAM H"/>
    <s v="MR30"/>
    <s v="ONE FAMILY"/>
    <s v="83//5//"/>
    <n v="0.20054"/>
    <n v="1"/>
    <n v="1"/>
    <n v="1"/>
    <n v="1"/>
    <s v="SEPTIC"/>
    <n v="0"/>
    <n v="1"/>
    <n v="9500"/>
    <s v="YES"/>
    <n v="9500"/>
    <s v="83-5"/>
    <s v="Public Water,Septic"/>
    <s v="SEPTIC"/>
    <s v="SEPTIC"/>
    <n v="9500"/>
    <m/>
    <m/>
    <n v="1"/>
    <n v="1"/>
    <n v="3"/>
    <n v="1667"/>
    <n v="1.75"/>
    <m/>
    <m/>
    <m/>
    <m/>
    <m/>
    <m/>
    <m/>
    <m/>
    <m/>
    <m/>
    <n v="1"/>
    <n v="1"/>
    <x v="4"/>
    <x v="4"/>
  </r>
  <r>
    <s v="133-SV14A"/>
    <m/>
    <x v="0"/>
    <s v="2743 CRAN HWY"/>
    <n v="102"/>
    <s v="AITCHISON ALICE I"/>
    <s v="MR30"/>
    <s v="CONDO  MDL-05"/>
    <s v="133//SV14/A/"/>
    <n v="1.3939999999999999E-2"/>
    <n v="1"/>
    <n v="1"/>
    <n v="1"/>
    <n v="1"/>
    <s v="SEPTIC"/>
    <n v="0"/>
    <n v="1"/>
    <n v="2100"/>
    <s v="YES"/>
    <n v="2100"/>
    <s v="133-SV14A"/>
    <s v="All Public"/>
    <s v="SEWER"/>
    <s v="SEPTIC"/>
    <n v="2100"/>
    <m/>
    <m/>
    <n v="1"/>
    <n v="1"/>
    <n v="2"/>
    <n v="1122"/>
    <n v="2"/>
    <m/>
    <m/>
    <m/>
    <m/>
    <m/>
    <m/>
    <m/>
    <m/>
    <m/>
    <m/>
    <n v="1"/>
    <n v="1"/>
    <x v="6"/>
    <x v="6"/>
  </r>
  <r>
    <s v="129B-1-1000"/>
    <m/>
    <x v="0"/>
    <s v="10 LAKE VIEW DR"/>
    <n v="132"/>
    <s v="AGAPINE COMMUNITY ASSOC INC"/>
    <s v="R130"/>
    <s v="RES ACLNUD  MDL-00"/>
    <s v="129/B1/1000//"/>
    <n v="6.1420000000000002E-2"/>
    <n v="0"/>
    <n v="0"/>
    <n v="0"/>
    <n v="0"/>
    <m/>
    <n v="0"/>
    <n v="0"/>
    <n v="0"/>
    <s v="YES"/>
    <n v="0"/>
    <s v="129B-1-1000"/>
    <m/>
    <m/>
    <m/>
    <n v="0"/>
    <m/>
    <m/>
    <n v="0"/>
    <n v="0"/>
    <n v="0"/>
    <n v="0"/>
    <n v="0"/>
    <m/>
    <m/>
    <m/>
    <m/>
    <m/>
    <m/>
    <m/>
    <m/>
    <m/>
    <m/>
    <n v="1"/>
    <n v="1"/>
    <x v="7"/>
    <x v="7"/>
  </r>
  <r>
    <s v="132-1046C8"/>
    <m/>
    <x v="0"/>
    <s v="2697 CRAN HWY #8"/>
    <n v="102"/>
    <s v="BURNHAM DONNA J"/>
    <s v="MR30"/>
    <s v="CONDO  MDL-05"/>
    <s v="132//1046/C8/"/>
    <n v="1.3140000000000001E-2"/>
    <n v="1"/>
    <n v="1"/>
    <n v="1"/>
    <n v="1"/>
    <s v="SEPTIC"/>
    <n v="0"/>
    <n v="1"/>
    <n v="10400"/>
    <s v="YES"/>
    <n v="10400"/>
    <s v="132-1046C8"/>
    <s v="All Public"/>
    <s v="SEWER"/>
    <s v="SEPTIC"/>
    <n v="10400"/>
    <m/>
    <m/>
    <n v="1"/>
    <n v="1"/>
    <n v="2"/>
    <n v="950"/>
    <n v="2"/>
    <m/>
    <m/>
    <m/>
    <m/>
    <m/>
    <m/>
    <m/>
    <m/>
    <m/>
    <m/>
    <n v="1"/>
    <n v="1"/>
    <x v="6"/>
    <x v="6"/>
  </r>
  <r>
    <s v="109A-2-1046"/>
    <m/>
    <x v="0"/>
    <s v="577 MAIN ST"/>
    <n v="340"/>
    <s v="WAREHAM HEALTH GROUP LLC"/>
    <s v="SC"/>
    <s v="OFFICE BLD  MDL-01"/>
    <s v="109/A2/1046//"/>
    <n v="0.35920999999999997"/>
    <n v="0"/>
    <n v="0"/>
    <n v="1"/>
    <n v="1"/>
    <s v="SEWER"/>
    <n v="0"/>
    <n v="1"/>
    <n v="4000"/>
    <s v="YES"/>
    <n v="0"/>
    <s v="109A-2-1046"/>
    <s v="All Public,Septic"/>
    <s v="SEPTIC"/>
    <s v="SEWER"/>
    <n v="4000"/>
    <m/>
    <m/>
    <n v="0"/>
    <n v="0"/>
    <n v="2"/>
    <n v="2373"/>
    <n v="2"/>
    <m/>
    <m/>
    <m/>
    <m/>
    <m/>
    <m/>
    <m/>
    <m/>
    <m/>
    <m/>
    <n v="1"/>
    <n v="1"/>
    <x v="6"/>
    <x v="6"/>
  </r>
  <r>
    <s v="132-1046C10"/>
    <m/>
    <x v="0"/>
    <s v="2697 CRAN HWY #10"/>
    <n v="102"/>
    <s v="HALL JOHN"/>
    <s v="MR30"/>
    <s v="CONDO  MDL-05"/>
    <s v="132//1046/C10/"/>
    <n v="1.3050000000000001E-2"/>
    <n v="1"/>
    <n v="1"/>
    <n v="1"/>
    <n v="1"/>
    <s v="SEPTIC"/>
    <n v="0"/>
    <n v="1"/>
    <n v="7500"/>
    <s v="YES"/>
    <n v="7500"/>
    <s v="132-1046C10"/>
    <s v="All Public"/>
    <s v="SEWER"/>
    <s v="SEPTIC"/>
    <n v="7500"/>
    <m/>
    <m/>
    <n v="1"/>
    <n v="1"/>
    <n v="2"/>
    <n v="950"/>
    <n v="2"/>
    <m/>
    <m/>
    <m/>
    <m/>
    <m/>
    <m/>
    <m/>
    <m/>
    <m/>
    <m/>
    <n v="1"/>
    <n v="1"/>
    <x v="6"/>
    <x v="6"/>
  </r>
  <r>
    <s v="133A-7"/>
    <m/>
    <x v="0"/>
    <s v="13 PHEASANT AVE"/>
    <n v="101"/>
    <s v="GAINES LAWRENCE M"/>
    <s v="MR30"/>
    <s v="ONE FAMILY"/>
    <s v="133/A/7//"/>
    <n v="0.24775"/>
    <n v="1"/>
    <n v="1"/>
    <n v="1"/>
    <n v="1"/>
    <s v="SEPTIC"/>
    <n v="0"/>
    <n v="1"/>
    <n v="4000"/>
    <s v="YES"/>
    <n v="4000"/>
    <s v="133A-7"/>
    <s v="Public Water,Septic"/>
    <s v="SEPTIC"/>
    <s v="SEPTIC"/>
    <n v="4000"/>
    <m/>
    <m/>
    <n v="1"/>
    <n v="1"/>
    <n v="3"/>
    <n v="1469"/>
    <n v="1.75"/>
    <m/>
    <m/>
    <m/>
    <m/>
    <m/>
    <m/>
    <m/>
    <m/>
    <m/>
    <m/>
    <n v="1"/>
    <n v="1"/>
    <x v="6"/>
    <x v="6"/>
  </r>
  <r>
    <s v="133-SV14C"/>
    <m/>
    <x v="0"/>
    <s v="2743 CRAN HWY"/>
    <n v="102"/>
    <s v="DEARDON ROBERT P"/>
    <s v="MR30"/>
    <s v="CONDO  MDL-05"/>
    <s v="133//SV14/C/"/>
    <n v="1.5140000000000001E-2"/>
    <n v="1"/>
    <n v="1"/>
    <n v="1"/>
    <n v="1"/>
    <s v="SEPTIC"/>
    <n v="0"/>
    <n v="1"/>
    <n v="9500"/>
    <s v="YES"/>
    <n v="9500"/>
    <s v="133-SV14C"/>
    <s v="All Public"/>
    <s v="SEWER"/>
    <s v="SEPTIC"/>
    <n v="9500"/>
    <m/>
    <m/>
    <n v="1"/>
    <n v="1"/>
    <n v="2"/>
    <n v="1122"/>
    <n v="2"/>
    <m/>
    <m/>
    <m/>
    <m/>
    <m/>
    <m/>
    <m/>
    <m/>
    <m/>
    <m/>
    <n v="1"/>
    <n v="1"/>
    <x v="6"/>
    <x v="6"/>
  </r>
  <r>
    <s v="133-SV1B"/>
    <m/>
    <x v="0"/>
    <s v="2743 CRAN HWY"/>
    <n v="102"/>
    <s v="WALDEN LORI"/>
    <s v="SC"/>
    <s v="CONDO  MDL-05"/>
    <s v="133//SV1/B/"/>
    <n v="1.3270000000000001E-2"/>
    <n v="1"/>
    <n v="1"/>
    <n v="1"/>
    <n v="1"/>
    <s v="SEPTIC"/>
    <n v="0"/>
    <n v="2"/>
    <n v="8600"/>
    <s v="YES"/>
    <n v="8600"/>
    <s v="133-SV1B"/>
    <m/>
    <m/>
    <s v="SEPTIC"/>
    <n v="4300"/>
    <m/>
    <m/>
    <n v="1"/>
    <n v="1"/>
    <n v="2"/>
    <n v="1188"/>
    <n v="2"/>
    <m/>
    <m/>
    <m/>
    <m/>
    <m/>
    <m/>
    <m/>
    <m/>
    <m/>
    <m/>
    <n v="1"/>
    <n v="1"/>
    <x v="6"/>
    <x v="6"/>
  </r>
  <r>
    <s v="129-1044"/>
    <m/>
    <x v="0"/>
    <s v="10 SPECTACLE POND RD"/>
    <n v="104"/>
    <s v="WESTGATE PHYLLIS A"/>
    <s v="R130"/>
    <s v="TWO FAMILY"/>
    <s v="129//1044//"/>
    <n v="8.8620000000000004E-2"/>
    <n v="0"/>
    <n v="0"/>
    <n v="0"/>
    <n v="0"/>
    <m/>
    <n v="0"/>
    <n v="0"/>
    <n v="0"/>
    <s v="YES"/>
    <n v="0"/>
    <s v="129-1044"/>
    <s v="Well,Septic"/>
    <s v="SEPTIC"/>
    <m/>
    <n v="0"/>
    <m/>
    <m/>
    <n v="0"/>
    <n v="0"/>
    <n v="3"/>
    <n v="1549"/>
    <n v="1"/>
    <m/>
    <m/>
    <m/>
    <m/>
    <m/>
    <m/>
    <m/>
    <m/>
    <m/>
    <m/>
    <n v="0"/>
    <n v="1"/>
    <x v="10"/>
    <x v="10"/>
  </r>
  <r>
    <s v="132-1046C7"/>
    <m/>
    <x v="0"/>
    <s v="2697 CRAN HWY # 7"/>
    <n v="102"/>
    <s v="HAEMER DEANNE M"/>
    <s v="MR30"/>
    <s v="CONDO  MDL-05"/>
    <s v="132//1046/C7/"/>
    <n v="1.251E-2"/>
    <n v="1"/>
    <n v="1"/>
    <n v="1"/>
    <n v="1"/>
    <s v="SEPTIC"/>
    <n v="0"/>
    <n v="1"/>
    <n v="2300"/>
    <s v="YES"/>
    <n v="2300"/>
    <s v="132-1046C7"/>
    <s v="All Public"/>
    <s v="SEWER"/>
    <s v="SEPTIC"/>
    <n v="2300"/>
    <m/>
    <m/>
    <n v="1"/>
    <n v="1"/>
    <n v="2"/>
    <n v="950"/>
    <n v="2"/>
    <m/>
    <m/>
    <m/>
    <m/>
    <m/>
    <m/>
    <m/>
    <m/>
    <m/>
    <m/>
    <n v="1"/>
    <n v="1"/>
    <x v="6"/>
    <x v="6"/>
  </r>
  <r>
    <s v="132-MR3"/>
    <m/>
    <x v="0"/>
    <s v="28 MAYFLOWER RIDGE DR"/>
    <n v="101"/>
    <s v="OWEN CHRIS"/>
    <s v="SC"/>
    <s v="ONE FAMILY"/>
    <s v="132//MR3//"/>
    <n v="0.87100999999999995"/>
    <n v="1"/>
    <n v="1"/>
    <n v="1"/>
    <n v="1"/>
    <s v="SEPTIC"/>
    <n v="0"/>
    <n v="1"/>
    <n v="7700"/>
    <s v="YES"/>
    <n v="7700"/>
    <s v="132-MR3"/>
    <m/>
    <m/>
    <s v="SEPTIC"/>
    <n v="7700"/>
    <m/>
    <m/>
    <n v="1"/>
    <n v="1"/>
    <n v="3"/>
    <n v="2560"/>
    <n v="2"/>
    <m/>
    <m/>
    <m/>
    <m/>
    <m/>
    <m/>
    <m/>
    <m/>
    <m/>
    <m/>
    <n v="1"/>
    <n v="1"/>
    <x v="6"/>
    <x v="6"/>
  </r>
  <r>
    <s v="132-1046C11"/>
    <m/>
    <x v="0"/>
    <s v="2697 CRAN HWY #11"/>
    <n v="102"/>
    <s v="KELLIHER JOHN T"/>
    <s v="MR30"/>
    <s v="CONDO  MDL-05"/>
    <s v="132//1046/C11/"/>
    <n v="1.2500000000000001E-2"/>
    <n v="1"/>
    <n v="1"/>
    <n v="1"/>
    <n v="1"/>
    <s v="SEPTIC"/>
    <n v="0"/>
    <n v="1"/>
    <n v="8800"/>
    <s v="YES"/>
    <n v="8800"/>
    <s v="132-1046C11"/>
    <s v="All Public"/>
    <s v="SEWER"/>
    <s v="SEPTIC"/>
    <n v="8800"/>
    <m/>
    <m/>
    <n v="1"/>
    <n v="1"/>
    <n v="2"/>
    <n v="950"/>
    <n v="2"/>
    <m/>
    <m/>
    <m/>
    <m/>
    <m/>
    <m/>
    <m/>
    <m/>
    <m/>
    <m/>
    <n v="1"/>
    <n v="1"/>
    <x v="6"/>
    <x v="6"/>
  </r>
  <r>
    <s v="132-W2"/>
    <m/>
    <x v="0"/>
    <s v="2 ELM ST"/>
    <n v="101"/>
    <s v="MEMOLI JENNIFER E"/>
    <s v="SC"/>
    <s v="ONE FAMILY"/>
    <s v="132//W2//"/>
    <n v="0.58350999999999997"/>
    <n v="1"/>
    <n v="1"/>
    <n v="1"/>
    <n v="1"/>
    <s v="SEPTIC"/>
    <n v="0"/>
    <n v="0"/>
    <n v="0"/>
    <s v="YES"/>
    <n v="0"/>
    <s v="132-W2"/>
    <m/>
    <m/>
    <s v="SEPTIC"/>
    <n v="0"/>
    <m/>
    <m/>
    <n v="1"/>
    <n v="1"/>
    <n v="3"/>
    <n v="1500"/>
    <n v="1.5"/>
    <m/>
    <m/>
    <m/>
    <m/>
    <m/>
    <m/>
    <m/>
    <m/>
    <m/>
    <m/>
    <n v="1"/>
    <n v="1"/>
    <x v="6"/>
    <x v="6"/>
  </r>
  <r>
    <s v="133-SV1A"/>
    <m/>
    <x v="0"/>
    <s v="2743 CRAN HWY"/>
    <n v="102"/>
    <s v="SPILLANE SHAWN EDWARD"/>
    <s v="SC"/>
    <s v="CONDO  MDL-05"/>
    <s v="133//SV1/A/"/>
    <n v="1.393E-2"/>
    <n v="1"/>
    <n v="1"/>
    <n v="1"/>
    <n v="1"/>
    <s v="SEPTIC"/>
    <n v="0"/>
    <n v="2"/>
    <n v="39700"/>
    <s v="YES"/>
    <n v="39700"/>
    <s v="133-SV1A"/>
    <m/>
    <m/>
    <s v="SEPTIC"/>
    <n v="19850"/>
    <m/>
    <m/>
    <n v="1"/>
    <n v="1"/>
    <n v="2"/>
    <n v="1188"/>
    <n v="2"/>
    <m/>
    <m/>
    <m/>
    <m/>
    <m/>
    <m/>
    <m/>
    <m/>
    <m/>
    <m/>
    <n v="1"/>
    <n v="1"/>
    <x v="6"/>
    <x v="6"/>
  </r>
  <r>
    <s v="109-1015"/>
    <m/>
    <x v="0"/>
    <s v="2562 CRAN HWY"/>
    <n v="101"/>
    <s v="TEAL MILDRED M LIFE ESTATE"/>
    <s v="SC"/>
    <s v="ONE FAMILY"/>
    <s v="109//1015//"/>
    <n v="0.21210999999999999"/>
    <n v="1"/>
    <n v="1"/>
    <n v="1"/>
    <n v="1"/>
    <s v="SEPTIC"/>
    <n v="0"/>
    <n v="1"/>
    <n v="5000"/>
    <s v="YES"/>
    <n v="5000"/>
    <s v="109-1015"/>
    <s v="Public Water,Septic"/>
    <s v="SEPTIC"/>
    <s v="SEPTIC"/>
    <n v="5000"/>
    <m/>
    <m/>
    <n v="1"/>
    <n v="1"/>
    <n v="3"/>
    <n v="2358"/>
    <n v="2.2999999999999998"/>
    <m/>
    <m/>
    <m/>
    <m/>
    <m/>
    <m/>
    <m/>
    <m/>
    <m/>
    <m/>
    <n v="1"/>
    <n v="1"/>
    <x v="9"/>
    <x v="9"/>
  </r>
  <r>
    <s v="129A-2-3"/>
    <m/>
    <x v="0"/>
    <s v="4 LOPES AVENIDA"/>
    <n v="101"/>
    <s v="PLENTY LAWRENCE S"/>
    <s v="SC"/>
    <s v="ONE FAMILY"/>
    <s v="129/A2/3//"/>
    <n v="0.36220999999999998"/>
    <n v="1"/>
    <n v="1"/>
    <n v="1"/>
    <n v="1"/>
    <s v="SEPTIC"/>
    <n v="0"/>
    <n v="1"/>
    <n v="8500"/>
    <s v="YES"/>
    <n v="8500"/>
    <s v="129A-2-3"/>
    <s v="Public Water,Gas,Septic"/>
    <s v="SEPTIC"/>
    <s v="SEPTIC"/>
    <n v="8500"/>
    <m/>
    <m/>
    <n v="1"/>
    <n v="1"/>
    <n v="4"/>
    <n v="2424"/>
    <n v="2"/>
    <m/>
    <m/>
    <m/>
    <m/>
    <m/>
    <m/>
    <m/>
    <m/>
    <m/>
    <m/>
    <n v="1"/>
    <n v="1"/>
    <x v="6"/>
    <x v="6"/>
  </r>
  <r>
    <s v="132-1046C6"/>
    <m/>
    <x v="0"/>
    <s v="2697 CRAN HWY #6"/>
    <n v="102"/>
    <s v="BAPTISTE ROBERTA L"/>
    <s v="MR30"/>
    <s v="CONDO  MDL-05"/>
    <s v="132//1046/C6/"/>
    <n v="1.2500000000000001E-2"/>
    <n v="1"/>
    <n v="1"/>
    <n v="1"/>
    <n v="1"/>
    <s v="SEPTIC"/>
    <n v="0"/>
    <n v="1"/>
    <n v="4300"/>
    <s v="YES"/>
    <n v="4300"/>
    <s v="132-1046C6"/>
    <s v="All Public"/>
    <s v="SEWER"/>
    <s v="SEPTIC"/>
    <n v="4300"/>
    <m/>
    <m/>
    <n v="1"/>
    <n v="1"/>
    <n v="2"/>
    <n v="950"/>
    <n v="2"/>
    <m/>
    <m/>
    <m/>
    <m/>
    <m/>
    <m/>
    <m/>
    <m/>
    <m/>
    <m/>
    <n v="1"/>
    <n v="1"/>
    <x v="6"/>
    <x v="6"/>
  </r>
  <r>
    <s v="109-1016"/>
    <m/>
    <x v="0"/>
    <s v="28 TIHONET RD"/>
    <n v="903"/>
    <s v="TOWN OF WAREHAM"/>
    <s v="R60"/>
    <s v="MUNICIPAL  MDL-00"/>
    <s v="109//1016//"/>
    <n v="1.0149900000000001"/>
    <n v="0"/>
    <n v="0"/>
    <n v="0"/>
    <n v="0"/>
    <m/>
    <n v="0"/>
    <n v="0"/>
    <n v="0"/>
    <s v="YES"/>
    <n v="0"/>
    <s v="109-1016"/>
    <m/>
    <m/>
    <m/>
    <n v="0"/>
    <m/>
    <m/>
    <n v="0"/>
    <n v="0"/>
    <n v="0"/>
    <n v="0"/>
    <n v="0"/>
    <m/>
    <m/>
    <m/>
    <m/>
    <m/>
    <m/>
    <m/>
    <m/>
    <m/>
    <m/>
    <n v="1"/>
    <n v="1"/>
    <x v="9"/>
    <x v="9"/>
  </r>
  <r>
    <s v="132-1046C12"/>
    <m/>
    <x v="0"/>
    <s v="2697 CRAN HWY #12"/>
    <n v="102"/>
    <s v="STETKIEWICZ F PETER"/>
    <s v="MR30"/>
    <s v="CONDO  MDL-05"/>
    <s v="132//1046/C12/"/>
    <n v="1.2579999999999999E-2"/>
    <n v="1"/>
    <n v="1"/>
    <n v="1"/>
    <n v="1"/>
    <s v="SEPTIC"/>
    <n v="0"/>
    <n v="1"/>
    <n v="5200"/>
    <s v="YES"/>
    <n v="5200"/>
    <s v="132-1046C12"/>
    <s v="All Public"/>
    <s v="SEWER"/>
    <s v="SEPTIC"/>
    <n v="5200"/>
    <m/>
    <m/>
    <n v="1"/>
    <n v="1"/>
    <n v="2"/>
    <n v="950"/>
    <n v="2"/>
    <m/>
    <m/>
    <m/>
    <m/>
    <m/>
    <m/>
    <m/>
    <m/>
    <m/>
    <m/>
    <n v="1"/>
    <n v="1"/>
    <x v="6"/>
    <x v="6"/>
  </r>
  <r>
    <s v="132-1005B"/>
    <m/>
    <x v="0"/>
    <s v="0 ELM ST"/>
    <n v="903"/>
    <s v="TOWN OF WAREHAM"/>
    <s v="SC"/>
    <s v="MUNICIPAL  MDL-00"/>
    <s v="132//1005/B/"/>
    <n v="2.4590000000000001E-2"/>
    <n v="0"/>
    <n v="0"/>
    <n v="0"/>
    <n v="0"/>
    <m/>
    <n v="0"/>
    <n v="0"/>
    <n v="0"/>
    <s v="YES"/>
    <n v="0"/>
    <s v="132-1005B"/>
    <s v="All Public"/>
    <s v="SEWER"/>
    <m/>
    <n v="0"/>
    <m/>
    <m/>
    <n v="0"/>
    <n v="0"/>
    <n v="0"/>
    <n v="0"/>
    <n v="0"/>
    <m/>
    <m/>
    <m/>
    <m/>
    <m/>
    <m/>
    <m/>
    <m/>
    <m/>
    <m/>
    <n v="1"/>
    <n v="1"/>
    <x v="6"/>
    <x v="6"/>
  </r>
  <r>
    <s v="129B-1-52"/>
    <m/>
    <x v="0"/>
    <s v="12 LAKE VIEW DR"/>
    <n v="101"/>
    <s v="HILTUNEN ROBERT A"/>
    <s v="R130"/>
    <s v="ONE FAMILY"/>
    <s v="129/B1/52//"/>
    <n v="0.21657999999999999"/>
    <n v="1"/>
    <n v="1"/>
    <n v="1"/>
    <n v="1"/>
    <s v="SEPTIC"/>
    <n v="0"/>
    <n v="1"/>
    <n v="1100"/>
    <s v="YES"/>
    <n v="1100"/>
    <s v="129B-1-52"/>
    <s v="Public Water,Septic"/>
    <s v="SEPTIC"/>
    <s v="SEPTIC"/>
    <n v="1100"/>
    <m/>
    <m/>
    <n v="1"/>
    <n v="1"/>
    <n v="1"/>
    <n v="720"/>
    <n v="1"/>
    <m/>
    <m/>
    <m/>
    <m/>
    <m/>
    <m/>
    <m/>
    <m/>
    <m/>
    <m/>
    <n v="2"/>
    <n v="1"/>
    <x v="7"/>
    <x v="7"/>
  </r>
  <r>
    <s v="129A-2-19"/>
    <m/>
    <x v="0"/>
    <s v="4 GONSALVES AVE"/>
    <n v="392"/>
    <s v="BARROS GEORGE"/>
    <s v="SC"/>
    <s v="UNDEV LAND"/>
    <s v="129/A2/19//"/>
    <n v="0.13930000000000001"/>
    <n v="1"/>
    <n v="1"/>
    <n v="1"/>
    <n v="1"/>
    <s v="SEPTIC"/>
    <n v="0"/>
    <n v="0"/>
    <n v="0"/>
    <s v="YES"/>
    <n v="0"/>
    <s v="129A-2-19"/>
    <m/>
    <m/>
    <s v="SEPTIC"/>
    <n v="0"/>
    <m/>
    <m/>
    <n v="1"/>
    <n v="1"/>
    <n v="0"/>
    <n v="0"/>
    <n v="0"/>
    <m/>
    <m/>
    <m/>
    <m/>
    <m/>
    <m/>
    <m/>
    <m/>
    <m/>
    <m/>
    <n v="1"/>
    <n v="1"/>
    <x v="6"/>
    <x v="6"/>
  </r>
  <r>
    <s v="UNK707"/>
    <s v="FEE"/>
    <x v="0"/>
    <s v="FORIA AVENIDA"/>
    <n v="0"/>
    <m/>
    <m/>
    <m/>
    <m/>
    <n v="0.36824000000000001"/>
    <n v="0"/>
    <n v="0"/>
    <n v="0"/>
    <n v="0"/>
    <m/>
    <n v="0"/>
    <n v="0"/>
    <n v="0"/>
    <s v="NO_W2"/>
    <n v="0"/>
    <m/>
    <m/>
    <m/>
    <m/>
    <n v="0"/>
    <m/>
    <m/>
    <n v="0"/>
    <n v="0"/>
    <n v="0"/>
    <n v="0"/>
    <n v="0"/>
    <s v="Not in new Assr DB, Makepe?, old info"/>
    <m/>
    <m/>
    <m/>
    <m/>
    <m/>
    <m/>
    <m/>
    <m/>
    <m/>
    <n v="2"/>
    <n v="1"/>
    <x v="6"/>
    <x v="6"/>
  </r>
  <r>
    <s v="132-1015"/>
    <m/>
    <x v="0"/>
    <s v="2589 CRAN HWY"/>
    <n v="106"/>
    <s v="TOMASIK SAMUEL F JR"/>
    <s v="SC"/>
    <s v="AC LND IMP  MDL-00"/>
    <s v="132//1015//"/>
    <n v="1.50179"/>
    <n v="1"/>
    <n v="1"/>
    <n v="1"/>
    <n v="1"/>
    <s v="SEPTIC"/>
    <n v="0"/>
    <n v="0"/>
    <n v="0"/>
    <s v="YES"/>
    <n v="0"/>
    <s v="132-1015"/>
    <m/>
    <m/>
    <s v="SEPTIC"/>
    <n v="0"/>
    <m/>
    <m/>
    <n v="1"/>
    <n v="1"/>
    <n v="0"/>
    <n v="0"/>
    <n v="0"/>
    <m/>
    <m/>
    <m/>
    <m/>
    <m/>
    <m/>
    <m/>
    <m/>
    <m/>
    <m/>
    <n v="1"/>
    <n v="1"/>
    <x v="6"/>
    <x v="6"/>
  </r>
  <r>
    <s v="132-1046C5"/>
    <m/>
    <x v="0"/>
    <s v="2697 CRAN HWY #5"/>
    <n v="102"/>
    <s v="BAIRD MARIANNE L"/>
    <s v="MR30"/>
    <s v="CONDO  MDL-05"/>
    <s v="132//1046/C5/"/>
    <n v="1.286E-2"/>
    <n v="1"/>
    <n v="1"/>
    <n v="1"/>
    <n v="1"/>
    <s v="SEPTIC"/>
    <n v="0"/>
    <n v="1"/>
    <n v="6900"/>
    <s v="YES"/>
    <n v="6900"/>
    <s v="132-1046C5"/>
    <s v="All Public"/>
    <s v="SEWER"/>
    <s v="SEPTIC"/>
    <n v="6900"/>
    <m/>
    <m/>
    <n v="1"/>
    <n v="1"/>
    <n v="2"/>
    <n v="950"/>
    <n v="2"/>
    <m/>
    <m/>
    <m/>
    <m/>
    <m/>
    <m/>
    <m/>
    <m/>
    <m/>
    <m/>
    <n v="1"/>
    <n v="1"/>
    <x v="6"/>
    <x v="6"/>
  </r>
  <r>
    <s v="133A-49"/>
    <m/>
    <x v="0"/>
    <s v="10 WHIPPOORWILL WAY"/>
    <n v="101"/>
    <s v="SMITH DOUGLAS B SR"/>
    <s v="MR30"/>
    <s v="ONE FAMILY"/>
    <s v="133/A/49//"/>
    <n v="0.23130999999999999"/>
    <n v="1"/>
    <n v="1"/>
    <n v="1"/>
    <n v="1"/>
    <s v="SEPTIC"/>
    <n v="0"/>
    <n v="1"/>
    <n v="3500"/>
    <s v="YES"/>
    <n v="3500"/>
    <s v="133A-49"/>
    <s v="Public Water,Septic"/>
    <s v="SEPTIC"/>
    <s v="SEPTIC"/>
    <n v="3500"/>
    <m/>
    <m/>
    <n v="1"/>
    <n v="1"/>
    <n v="2"/>
    <n v="816"/>
    <n v="1"/>
    <m/>
    <m/>
    <m/>
    <m/>
    <m/>
    <m/>
    <m/>
    <m/>
    <m/>
    <m/>
    <n v="1"/>
    <n v="1"/>
    <x v="6"/>
    <x v="6"/>
  </r>
  <r>
    <s v="133-SV15A"/>
    <m/>
    <x v="0"/>
    <s v="2743 CRAN HWY"/>
    <n v="102"/>
    <s v="BURKE OWEN V &amp; MARY JANE"/>
    <s v="MR30"/>
    <s v="CONDO  MDL-05"/>
    <s v="133//SV15/A/"/>
    <n v="1.49E-2"/>
    <n v="1"/>
    <n v="1"/>
    <n v="1"/>
    <n v="1"/>
    <s v="SEPTIC"/>
    <n v="0"/>
    <n v="1"/>
    <n v="2000"/>
    <s v="YES"/>
    <n v="2000"/>
    <s v="133-SV15A"/>
    <s v="All Public"/>
    <s v="SEWER"/>
    <s v="SEPTIC"/>
    <n v="2000"/>
    <m/>
    <m/>
    <n v="1"/>
    <n v="1"/>
    <n v="2"/>
    <n v="1122"/>
    <n v="2"/>
    <m/>
    <m/>
    <m/>
    <m/>
    <m/>
    <m/>
    <m/>
    <m/>
    <m/>
    <m/>
    <n v="1"/>
    <n v="1"/>
    <x v="6"/>
    <x v="6"/>
  </r>
  <r>
    <s v="133A-53"/>
    <m/>
    <x v="0"/>
    <s v="5 PARTRIDGE PATH"/>
    <n v="101"/>
    <s v="PASIK WILLIAM J"/>
    <s v="MR30"/>
    <s v="ONE FAMILY"/>
    <s v="133/A/53//"/>
    <n v="0.2291"/>
    <n v="1"/>
    <n v="1"/>
    <n v="1"/>
    <n v="1"/>
    <s v="SEPTIC"/>
    <n v="0"/>
    <n v="1"/>
    <n v="8300"/>
    <s v="YES"/>
    <n v="8300"/>
    <s v="133A-53"/>
    <s v="Public Water,Septic"/>
    <s v="SEPTIC"/>
    <s v="SEPTIC"/>
    <n v="8300"/>
    <m/>
    <m/>
    <n v="1"/>
    <n v="1"/>
    <n v="3"/>
    <n v="1306"/>
    <n v="1.75"/>
    <m/>
    <m/>
    <m/>
    <m/>
    <m/>
    <m/>
    <m/>
    <m/>
    <m/>
    <m/>
    <n v="1"/>
    <n v="1"/>
    <x v="6"/>
    <x v="6"/>
  </r>
  <r>
    <s v="129-1163B"/>
    <m/>
    <x v="0"/>
    <s v="0 SPECTACLE POND TER"/>
    <n v="106"/>
    <s v="HOWARD GENEVIEVE TRUSTEE"/>
    <s v="R130"/>
    <s v="AC LND IMP  MDL-00"/>
    <s v="129//1163/B/"/>
    <n v="9.1999999999999998E-2"/>
    <n v="0"/>
    <n v="0"/>
    <n v="0"/>
    <n v="0"/>
    <m/>
    <n v="0"/>
    <n v="0"/>
    <n v="0"/>
    <s v="YES"/>
    <n v="0"/>
    <s v="129-1163B"/>
    <m/>
    <m/>
    <m/>
    <n v="0"/>
    <m/>
    <m/>
    <n v="0"/>
    <n v="0"/>
    <n v="0"/>
    <n v="0"/>
    <n v="0"/>
    <m/>
    <m/>
    <m/>
    <m/>
    <m/>
    <m/>
    <m/>
    <m/>
    <m/>
    <m/>
    <n v="0"/>
    <n v="1"/>
    <x v="10"/>
    <x v="10"/>
  </r>
  <r>
    <s v="132B-71"/>
    <m/>
    <x v="0"/>
    <s v="17 CRAN HWY  OFF"/>
    <n v="132"/>
    <s v="ZION STEVEN"/>
    <s v="MR30"/>
    <s v="RES ACLNUD  MDL-00"/>
    <s v="132/B/71//"/>
    <n v="0.48266999999999999"/>
    <n v="0"/>
    <n v="0"/>
    <n v="0"/>
    <n v="0"/>
    <m/>
    <n v="0"/>
    <n v="0"/>
    <n v="0"/>
    <s v="YES"/>
    <n v="0"/>
    <s v="132B-71"/>
    <s v="Public Water,Septic"/>
    <s v="SEPTIC"/>
    <m/>
    <n v="0"/>
    <m/>
    <m/>
    <n v="0"/>
    <n v="0"/>
    <n v="0"/>
    <n v="0"/>
    <n v="0"/>
    <m/>
    <m/>
    <m/>
    <m/>
    <m/>
    <m/>
    <m/>
    <m/>
    <m/>
    <m/>
    <n v="1"/>
    <n v="1"/>
    <x v="8"/>
    <x v="8"/>
  </r>
  <r>
    <s v="132B-55"/>
    <m/>
    <x v="0"/>
    <s v="18 CRAN HWY  OFF"/>
    <n v="132"/>
    <s v="JOSEPH HERBERT J JR ET ALS"/>
    <s v="MR30"/>
    <s v="RES ACLNUD  MDL-00"/>
    <s v="132/B/55//"/>
    <n v="6.5780000000000005E-2"/>
    <n v="0"/>
    <n v="0"/>
    <n v="0"/>
    <n v="0"/>
    <m/>
    <n v="0"/>
    <n v="0"/>
    <n v="0"/>
    <s v="YES"/>
    <n v="0"/>
    <s v="132B-55"/>
    <s v="Public Water,Septic"/>
    <s v="SEPTIC"/>
    <m/>
    <n v="0"/>
    <m/>
    <m/>
    <n v="0"/>
    <n v="0"/>
    <n v="0"/>
    <n v="0"/>
    <n v="0"/>
    <m/>
    <m/>
    <m/>
    <m/>
    <m/>
    <m/>
    <m/>
    <m/>
    <m/>
    <m/>
    <n v="1"/>
    <n v="1"/>
    <x v="8"/>
    <x v="8"/>
  </r>
  <r>
    <s v="129B-1-41"/>
    <m/>
    <x v="0"/>
    <s v="62 GLEN CHARLIE RD"/>
    <n v="101"/>
    <s v="HEAL DAVID A"/>
    <s v="R130"/>
    <s v="ONE FAMILY"/>
    <s v="129/B1/41//"/>
    <n v="0.19348000000000001"/>
    <n v="1"/>
    <n v="1"/>
    <n v="1"/>
    <n v="1"/>
    <s v="SEPTIC"/>
    <n v="0"/>
    <n v="1"/>
    <n v="12100"/>
    <s v="YES"/>
    <n v="12100"/>
    <s v="129B-1-41"/>
    <s v="Public Water,Septic"/>
    <s v="SEPTIC"/>
    <s v="SEPTIC"/>
    <n v="12100"/>
    <m/>
    <m/>
    <n v="1"/>
    <n v="1"/>
    <n v="2"/>
    <n v="1066"/>
    <n v="1.5"/>
    <m/>
    <m/>
    <m/>
    <m/>
    <m/>
    <m/>
    <m/>
    <m/>
    <m/>
    <m/>
    <n v="1"/>
    <n v="1"/>
    <x v="7"/>
    <x v="7"/>
  </r>
  <r>
    <s v="133-SV15B"/>
    <m/>
    <x v="0"/>
    <s v="2743 CRAN HWY"/>
    <n v="102"/>
    <s v="WATERS JENNIFER B"/>
    <s v="MR30"/>
    <s v="CONDO  MDL-05"/>
    <s v="133//SV15/B/"/>
    <n v="1.453E-2"/>
    <n v="1"/>
    <n v="1"/>
    <n v="1"/>
    <n v="1"/>
    <s v="SEPTIC"/>
    <n v="0"/>
    <n v="1"/>
    <n v="10400"/>
    <s v="YES"/>
    <n v="10400"/>
    <s v="133-SV15B"/>
    <s v="All Public"/>
    <s v="SEWER"/>
    <s v="SEPTIC"/>
    <n v="10400"/>
    <m/>
    <m/>
    <n v="1"/>
    <n v="1"/>
    <n v="2"/>
    <n v="1122"/>
    <n v="2"/>
    <m/>
    <m/>
    <m/>
    <m/>
    <m/>
    <m/>
    <m/>
    <m/>
    <m/>
    <m/>
    <n v="2"/>
    <n v="1"/>
    <x v="6"/>
    <x v="6"/>
  </r>
  <r>
    <s v="83-S2A"/>
    <m/>
    <x v="0"/>
    <s v="225 HATHAWAY ST"/>
    <n v="101"/>
    <s v="NIEMI BARBARA A"/>
    <s v="MR30"/>
    <s v="ONE FAMILY"/>
    <s v="83//S2/A/"/>
    <n v="0.18515000000000001"/>
    <n v="0"/>
    <n v="1"/>
    <n v="0"/>
    <n v="1"/>
    <m/>
    <n v="0"/>
    <n v="1"/>
    <n v="8300"/>
    <s v="YES"/>
    <n v="8300"/>
    <s v="83-S2A"/>
    <s v="Public Water,Septic"/>
    <s v="SEPTIC"/>
    <s v="SEPTIC"/>
    <n v="8300"/>
    <m/>
    <m/>
    <n v="0"/>
    <n v="1"/>
    <n v="4"/>
    <n v="1632"/>
    <n v="1.5"/>
    <m/>
    <m/>
    <m/>
    <m/>
    <m/>
    <m/>
    <m/>
    <m/>
    <m/>
    <m/>
    <n v="1"/>
    <n v="1"/>
    <x v="4"/>
    <x v="4"/>
  </r>
  <r>
    <s v="83-1008A"/>
    <m/>
    <x v="0"/>
    <s v="688 MAIN ST"/>
    <n v="101"/>
    <s v="ASARO ANTHONY"/>
    <s v="MR30"/>
    <s v="ONE FAMILY"/>
    <s v="83//1008/A/"/>
    <n v="2.0395500000000002"/>
    <n v="1"/>
    <n v="1"/>
    <n v="1"/>
    <n v="1"/>
    <s v="SEPTIC"/>
    <n v="0"/>
    <n v="1"/>
    <n v="22500"/>
    <s v="YES"/>
    <n v="22500"/>
    <s v="83-1008A"/>
    <m/>
    <m/>
    <s v="SEPTIC"/>
    <n v="22500"/>
    <m/>
    <m/>
    <n v="1"/>
    <n v="1"/>
    <n v="3"/>
    <n v="2375"/>
    <n v="2"/>
    <m/>
    <m/>
    <m/>
    <m/>
    <m/>
    <m/>
    <m/>
    <m/>
    <m/>
    <m/>
    <n v="1"/>
    <n v="1"/>
    <x v="4"/>
    <x v="4"/>
  </r>
  <r>
    <s v="UNK758"/>
    <s v="FEE"/>
    <x v="0"/>
    <s v="CRAN HWY"/>
    <n v="0"/>
    <m/>
    <m/>
    <m/>
    <m/>
    <n v="1.6539200000000001"/>
    <n v="0"/>
    <n v="0"/>
    <n v="0"/>
    <n v="0"/>
    <m/>
    <n v="0"/>
    <n v="0"/>
    <n v="0"/>
    <s v="NO_W2"/>
    <n v="0"/>
    <m/>
    <m/>
    <m/>
    <m/>
    <n v="0"/>
    <m/>
    <m/>
    <n v="0"/>
    <n v="0"/>
    <n v="0"/>
    <n v="0"/>
    <n v="0"/>
    <s v="Not in new Assr DB, Makepe?, old info"/>
    <m/>
    <m/>
    <m/>
    <m/>
    <m/>
    <m/>
    <m/>
    <m/>
    <m/>
    <n v="1"/>
    <n v="1"/>
    <x v="6"/>
    <x v="6"/>
  </r>
  <r>
    <s v="133A-52"/>
    <m/>
    <x v="0"/>
    <s v="7 PARTRIDGE PATH"/>
    <n v="101"/>
    <s v="WENGER LAWRENCE G"/>
    <s v="MR30"/>
    <s v="ONE FAMILY"/>
    <s v="133/A/52//"/>
    <n v="0.22117999999999999"/>
    <n v="1"/>
    <n v="1"/>
    <n v="1"/>
    <n v="1"/>
    <s v="SEPTIC"/>
    <n v="0"/>
    <n v="1"/>
    <n v="3200"/>
    <s v="YES"/>
    <n v="3200"/>
    <s v="133A-52"/>
    <s v="Public Water,Septic"/>
    <s v="SEPTIC"/>
    <s v="SEPTIC"/>
    <n v="3200"/>
    <m/>
    <m/>
    <n v="1"/>
    <n v="1"/>
    <n v="2"/>
    <n v="720"/>
    <n v="1"/>
    <m/>
    <m/>
    <m/>
    <m/>
    <m/>
    <m/>
    <m/>
    <m/>
    <m/>
    <m/>
    <n v="1"/>
    <n v="1"/>
    <x v="6"/>
    <x v="6"/>
  </r>
  <r>
    <s v="132-1046C14"/>
    <m/>
    <x v="0"/>
    <s v="2697 CRAN HWY #14"/>
    <n v="102"/>
    <s v="CLEVELAND PHILLIP J"/>
    <m/>
    <s v="CONDO  MDL-05"/>
    <s v="132//1046/C14/"/>
    <n v="1.238E-2"/>
    <n v="1"/>
    <n v="1"/>
    <n v="1"/>
    <n v="1"/>
    <s v="SEPTIC"/>
    <n v="0"/>
    <n v="1"/>
    <n v="7700"/>
    <s v="YES"/>
    <n v="7700"/>
    <s v="132-1046C14"/>
    <m/>
    <m/>
    <s v="SEPTIC"/>
    <n v="7700"/>
    <m/>
    <m/>
    <n v="1"/>
    <n v="1"/>
    <n v="2"/>
    <n v="950"/>
    <n v="2"/>
    <m/>
    <m/>
    <m/>
    <m/>
    <m/>
    <m/>
    <m/>
    <m/>
    <m/>
    <m/>
    <n v="1"/>
    <n v="1"/>
    <x v="6"/>
    <x v="6"/>
  </r>
  <r>
    <s v="133-SV15C"/>
    <m/>
    <x v="0"/>
    <s v="2743 CRAN HWY"/>
    <n v="102"/>
    <s v="COHEN MARK J"/>
    <s v="MR30"/>
    <s v="CONDO  MDL-05"/>
    <s v="133//SV15/C/"/>
    <n v="1.2959999999999999E-2"/>
    <n v="1"/>
    <n v="1"/>
    <n v="1"/>
    <n v="1"/>
    <s v="SEPTIC"/>
    <n v="0"/>
    <n v="1"/>
    <n v="5200"/>
    <s v="YES"/>
    <n v="5200"/>
    <s v="133-SV15C"/>
    <s v="All Public"/>
    <s v="SEWER"/>
    <s v="SEPTIC"/>
    <n v="5200"/>
    <m/>
    <m/>
    <n v="1"/>
    <n v="1"/>
    <n v="2"/>
    <n v="1122"/>
    <n v="2"/>
    <m/>
    <m/>
    <m/>
    <m/>
    <m/>
    <m/>
    <m/>
    <m/>
    <m/>
    <m/>
    <n v="1"/>
    <n v="1"/>
    <x v="6"/>
    <x v="6"/>
  </r>
  <r>
    <s v="129-1163A"/>
    <m/>
    <x v="0"/>
    <s v="0 SPECTACLE POND TER"/>
    <n v="132"/>
    <s v="HINES PAUL"/>
    <s v="R130"/>
    <s v="RES ACLNUD  MDL-00"/>
    <s v="129//1163/A/"/>
    <n v="5.7189999999999998E-2"/>
    <n v="0"/>
    <n v="0"/>
    <n v="0"/>
    <n v="0"/>
    <m/>
    <n v="0"/>
    <n v="0"/>
    <n v="0"/>
    <s v="YES"/>
    <n v="0"/>
    <s v="129-1163A"/>
    <m/>
    <m/>
    <m/>
    <n v="0"/>
    <m/>
    <m/>
    <n v="0"/>
    <n v="0"/>
    <n v="0"/>
    <n v="0"/>
    <n v="0"/>
    <m/>
    <m/>
    <m/>
    <m/>
    <m/>
    <m/>
    <m/>
    <m/>
    <m/>
    <m/>
    <n v="0"/>
    <n v="1"/>
    <x v="10"/>
    <x v="10"/>
  </r>
  <r>
    <s v="129B-1-54"/>
    <m/>
    <x v="0"/>
    <s v="16 LAKE VIEW DR"/>
    <n v="101"/>
    <s v="HILTUNEN ROBERT TRUSTEE"/>
    <s v="R130"/>
    <s v="ONE FAMILY"/>
    <s v="129/B1/54//"/>
    <n v="0.11301"/>
    <n v="1"/>
    <n v="1"/>
    <n v="1"/>
    <n v="1"/>
    <s v="SEPTIC"/>
    <n v="0"/>
    <n v="0"/>
    <n v="0"/>
    <s v="YES"/>
    <n v="0"/>
    <s v="129B-1-54"/>
    <s v="Public Water,Septic"/>
    <s v="SEPTIC"/>
    <s v="SEPTIC"/>
    <n v="0"/>
    <m/>
    <m/>
    <n v="1"/>
    <n v="1"/>
    <n v="1"/>
    <n v="240"/>
    <n v="1"/>
    <m/>
    <m/>
    <m/>
    <m/>
    <m/>
    <m/>
    <m/>
    <m/>
    <m/>
    <m/>
    <n v="1"/>
    <n v="1"/>
    <x v="7"/>
    <x v="7"/>
  </r>
  <r>
    <s v="109A-2-1043"/>
    <m/>
    <x v="0"/>
    <s v="605 MAIN ST"/>
    <n v="304"/>
    <s v="WAREHAM HEALTH GROUP LLC"/>
    <s v="SC"/>
    <s v="NURSING HM"/>
    <s v="109/A2/1043//"/>
    <n v="1.43943"/>
    <n v="0"/>
    <n v="0"/>
    <n v="1"/>
    <n v="1"/>
    <s v="SEWER"/>
    <n v="1"/>
    <n v="1"/>
    <n v="378100"/>
    <s v="YES"/>
    <n v="0"/>
    <s v="109A-2-1043"/>
    <s v="All Public"/>
    <s v="SEWER"/>
    <s v="SEWER"/>
    <n v="378100"/>
    <m/>
    <m/>
    <n v="0"/>
    <n v="0"/>
    <n v="2"/>
    <n v="35438"/>
    <n v="1"/>
    <m/>
    <m/>
    <m/>
    <m/>
    <m/>
    <m/>
    <m/>
    <m/>
    <m/>
    <m/>
    <n v="3"/>
    <n v="1"/>
    <x v="6"/>
    <x v="6"/>
  </r>
  <r>
    <s v="133A-25"/>
    <m/>
    <x v="0"/>
    <s v="11 WHIPPOORWILL WAY"/>
    <n v="101"/>
    <s v="RULISON SUSAN M"/>
    <s v="MR30"/>
    <s v="ONE FAMILY"/>
    <s v="133/A/25//"/>
    <n v="0.27464"/>
    <n v="1"/>
    <n v="1"/>
    <n v="1"/>
    <n v="1"/>
    <s v="SEPTIC"/>
    <n v="0"/>
    <n v="1"/>
    <n v="1000"/>
    <s v="YES"/>
    <n v="1000"/>
    <s v="133A-25"/>
    <s v="Public Water,Septic"/>
    <s v="SEPTIC"/>
    <s v="SEPTIC"/>
    <n v="1000"/>
    <m/>
    <m/>
    <n v="1"/>
    <n v="1"/>
    <n v="2"/>
    <n v="806"/>
    <n v="1"/>
    <m/>
    <m/>
    <m/>
    <m/>
    <m/>
    <m/>
    <m/>
    <m/>
    <m/>
    <m/>
    <n v="1"/>
    <n v="1"/>
    <x v="6"/>
    <x v="6"/>
  </r>
  <r>
    <s v="133-SV15D"/>
    <m/>
    <x v="0"/>
    <s v="2743 CRAN HWY"/>
    <n v="102"/>
    <s v="POPOVICS MICHAEL"/>
    <s v="MR30"/>
    <s v="CONDO  MDL-05"/>
    <s v="133//SV15/D/"/>
    <n v="1.3270000000000001E-2"/>
    <n v="1"/>
    <n v="1"/>
    <n v="1"/>
    <n v="1"/>
    <s v="SEPTIC"/>
    <n v="0"/>
    <n v="1"/>
    <n v="6500"/>
    <s v="YES"/>
    <n v="6500"/>
    <s v="133-SV15D"/>
    <s v="All Public"/>
    <s v="SEWER"/>
    <s v="SEPTIC"/>
    <n v="6500"/>
    <m/>
    <m/>
    <n v="1"/>
    <n v="1"/>
    <n v="2"/>
    <n v="1122"/>
    <n v="2"/>
    <m/>
    <m/>
    <m/>
    <m/>
    <m/>
    <m/>
    <m/>
    <m/>
    <m/>
    <m/>
    <n v="1"/>
    <n v="1"/>
    <x v="6"/>
    <x v="6"/>
  </r>
  <r>
    <s v="133A-51"/>
    <m/>
    <x v="0"/>
    <s v="9 PARTRIDGE PATH"/>
    <n v="101"/>
    <s v="AMATO MADELINE J"/>
    <s v="MR30"/>
    <s v="ONE FAMILY"/>
    <s v="133/A/51//"/>
    <n v="0.20818"/>
    <n v="1"/>
    <n v="1"/>
    <n v="1"/>
    <n v="1"/>
    <s v="SEPTIC"/>
    <n v="0"/>
    <n v="1"/>
    <n v="1700"/>
    <s v="YES"/>
    <n v="1700"/>
    <s v="133A-51"/>
    <s v="Public Water,Septic"/>
    <s v="SEPTIC"/>
    <s v="SEPTIC"/>
    <n v="1700"/>
    <m/>
    <m/>
    <n v="1"/>
    <n v="1"/>
    <n v="3"/>
    <n v="960"/>
    <n v="1"/>
    <m/>
    <m/>
    <m/>
    <m/>
    <m/>
    <m/>
    <m/>
    <m/>
    <m/>
    <m/>
    <n v="1"/>
    <n v="1"/>
    <x v="6"/>
    <x v="6"/>
  </r>
  <r>
    <s v="132-1046C4"/>
    <m/>
    <x v="0"/>
    <s v="2697 CRAN HWY #4"/>
    <n v="102"/>
    <s v="RICARDO TRACEY R"/>
    <s v="MR30"/>
    <s v="CONDO  MDL-05"/>
    <s v="132//1046/C4/"/>
    <n v="1.2449999999999999E-2"/>
    <n v="1"/>
    <n v="1"/>
    <n v="1"/>
    <n v="1"/>
    <s v="SEPTIC"/>
    <n v="0"/>
    <n v="1"/>
    <n v="1000"/>
    <s v="YES"/>
    <n v="1000"/>
    <s v="132-1046C4"/>
    <s v="All Public"/>
    <s v="SEWER"/>
    <s v="SEPTIC"/>
    <n v="1000"/>
    <m/>
    <m/>
    <n v="1"/>
    <n v="1"/>
    <n v="2"/>
    <n v="950"/>
    <n v="2"/>
    <m/>
    <m/>
    <m/>
    <m/>
    <m/>
    <m/>
    <m/>
    <m/>
    <m/>
    <m/>
    <n v="1"/>
    <n v="1"/>
    <x v="6"/>
    <x v="6"/>
  </r>
  <r>
    <s v="132-1046C15"/>
    <m/>
    <x v="0"/>
    <s v="2697 CRAN HWY #15"/>
    <n v="102"/>
    <s v="TREMBLAY RODNEY D F"/>
    <s v="MR30"/>
    <s v="CONDO  MDL-05"/>
    <s v="132//1046/C15/"/>
    <n v="1.272E-2"/>
    <n v="1"/>
    <n v="1"/>
    <n v="1"/>
    <n v="1"/>
    <s v="SEPTIC"/>
    <n v="0"/>
    <n v="1"/>
    <n v="3700"/>
    <s v="YES"/>
    <n v="3700"/>
    <s v="132-1046C15"/>
    <s v="All Public"/>
    <s v="SEWER"/>
    <s v="SEPTIC"/>
    <n v="3700"/>
    <m/>
    <m/>
    <n v="1"/>
    <n v="1"/>
    <n v="2"/>
    <n v="950"/>
    <n v="2"/>
    <m/>
    <m/>
    <m/>
    <m/>
    <m/>
    <m/>
    <m/>
    <m/>
    <m/>
    <m/>
    <n v="1"/>
    <n v="1"/>
    <x v="6"/>
    <x v="6"/>
  </r>
  <r>
    <s v="133-SV17C"/>
    <m/>
    <x v="0"/>
    <s v="2743 CRAN HWY"/>
    <n v="102"/>
    <s v="MARTIN ELEANOR M"/>
    <s v="MR30"/>
    <s v="CONDO  MDL-05"/>
    <s v="133//SV17/C/"/>
    <n v="1.21E-2"/>
    <n v="1"/>
    <n v="1"/>
    <n v="1"/>
    <n v="1"/>
    <s v="SEPTIC"/>
    <n v="0"/>
    <n v="1"/>
    <n v="3800"/>
    <s v="YES"/>
    <n v="3800"/>
    <s v="133-SV17C"/>
    <s v="All Public"/>
    <s v="SEWER"/>
    <s v="SEPTIC"/>
    <n v="3800"/>
    <m/>
    <m/>
    <n v="1"/>
    <n v="1"/>
    <n v="2"/>
    <n v="1122"/>
    <n v="2"/>
    <m/>
    <m/>
    <m/>
    <m/>
    <m/>
    <m/>
    <m/>
    <m/>
    <m/>
    <m/>
    <n v="1"/>
    <n v="1"/>
    <x v="6"/>
    <x v="6"/>
  </r>
  <r>
    <s v="132-1020"/>
    <m/>
    <x v="0"/>
    <s v="2613 CRAN HWY"/>
    <n v="392"/>
    <s v="BARBOZA JOSEPH E"/>
    <s v="SC"/>
    <s v="UNDEV LAND"/>
    <s v="132//1020//"/>
    <n v="18.361740000000001"/>
    <n v="0"/>
    <n v="0"/>
    <n v="0"/>
    <n v="0"/>
    <m/>
    <n v="0"/>
    <n v="0"/>
    <n v="0"/>
    <s v="NO_W1"/>
    <n v="0"/>
    <s v="132-1021"/>
    <s v="Public Water,Septic"/>
    <s v="SEPTIC"/>
    <m/>
    <n v="0"/>
    <m/>
    <m/>
    <n v="0"/>
    <n v="0"/>
    <n v="0"/>
    <n v="0"/>
    <n v="0"/>
    <m/>
    <m/>
    <m/>
    <m/>
    <m/>
    <m/>
    <m/>
    <m/>
    <m/>
    <m/>
    <n v="2"/>
    <n v="1"/>
    <x v="6"/>
    <x v="6"/>
  </r>
  <r>
    <s v="UNK772"/>
    <s v="FEE"/>
    <x v="0"/>
    <s v="CRAN HWY"/>
    <n v="0"/>
    <m/>
    <m/>
    <m/>
    <m/>
    <n v="1.79508"/>
    <n v="0"/>
    <n v="0"/>
    <n v="0"/>
    <n v="0"/>
    <m/>
    <n v="0"/>
    <n v="0"/>
    <n v="0"/>
    <s v="NO_W2"/>
    <n v="0"/>
    <m/>
    <m/>
    <m/>
    <m/>
    <n v="0"/>
    <m/>
    <m/>
    <n v="0"/>
    <n v="0"/>
    <n v="0"/>
    <n v="0"/>
    <n v="0"/>
    <s v="Not in new Assr DB, Makepe?, old info"/>
    <m/>
    <m/>
    <m/>
    <m/>
    <m/>
    <m/>
    <m/>
    <m/>
    <m/>
    <n v="1"/>
    <n v="1"/>
    <x v="6"/>
    <x v="6"/>
  </r>
  <r>
    <s v="132-1005A"/>
    <m/>
    <x v="0"/>
    <s v="0 CRAN HWY"/>
    <n v="903"/>
    <s v="TOWN OF WAREHAM"/>
    <m/>
    <s v="MUNICIPAL  MDL-00"/>
    <s v="132//1005/A/"/>
    <n v="0.15776000000000001"/>
    <n v="0"/>
    <n v="0"/>
    <n v="0"/>
    <n v="0"/>
    <m/>
    <n v="0"/>
    <n v="0"/>
    <n v="0"/>
    <s v="YES"/>
    <n v="0"/>
    <s v="132-1005A"/>
    <m/>
    <m/>
    <m/>
    <n v="0"/>
    <m/>
    <m/>
    <n v="0"/>
    <n v="0"/>
    <n v="0"/>
    <n v="0"/>
    <n v="0"/>
    <m/>
    <m/>
    <m/>
    <m/>
    <m/>
    <m/>
    <m/>
    <m/>
    <m/>
    <m/>
    <n v="1"/>
    <n v="1"/>
    <x v="6"/>
    <x v="6"/>
  </r>
  <r>
    <s v="133-SV16A"/>
    <m/>
    <x v="0"/>
    <s v="2743 CRAN HWY"/>
    <n v="102"/>
    <s v="GRETSKY ARTEM G"/>
    <s v="MR30"/>
    <s v="CONDO  MDL-05"/>
    <s v="133//SV16/A/"/>
    <n v="1.342E-2"/>
    <n v="1"/>
    <n v="1"/>
    <n v="1"/>
    <n v="1"/>
    <s v="SEPTIC"/>
    <n v="0"/>
    <n v="1"/>
    <n v="7200"/>
    <s v="YES"/>
    <n v="7200"/>
    <s v="133-SV16A"/>
    <s v="All Public"/>
    <s v="SEWER"/>
    <s v="SEPTIC"/>
    <n v="7200"/>
    <m/>
    <m/>
    <n v="1"/>
    <n v="1"/>
    <n v="2"/>
    <n v="1122"/>
    <n v="2"/>
    <m/>
    <m/>
    <m/>
    <m/>
    <m/>
    <m/>
    <m/>
    <m/>
    <m/>
    <m/>
    <n v="1"/>
    <n v="1"/>
    <x v="6"/>
    <x v="6"/>
  </r>
  <r>
    <s v="133A-48"/>
    <m/>
    <x v="0"/>
    <s v="12 WHIPPOORWILL WAY"/>
    <n v="131"/>
    <s v="BOZZI ROBERT D"/>
    <s v="MR30"/>
    <s v="RES ACLNPO  MDL-00"/>
    <s v="133/A/48//"/>
    <n v="0.26243"/>
    <n v="0"/>
    <n v="0"/>
    <n v="0"/>
    <n v="0"/>
    <m/>
    <n v="0"/>
    <n v="0"/>
    <n v="0"/>
    <s v="YES"/>
    <n v="0"/>
    <s v="133A-48"/>
    <s v="Public Water,Septic"/>
    <s v="SEPTIC"/>
    <m/>
    <n v="0"/>
    <m/>
    <m/>
    <n v="0"/>
    <n v="0"/>
    <n v="0"/>
    <n v="0"/>
    <n v="0"/>
    <m/>
    <m/>
    <m/>
    <m/>
    <m/>
    <m/>
    <m/>
    <m/>
    <m/>
    <m/>
    <n v="1"/>
    <n v="1"/>
    <x v="6"/>
    <x v="6"/>
  </r>
  <r>
    <s v="132-A"/>
    <m/>
    <x v="0"/>
    <s v="6 OLD CARR LANDING RD"/>
    <n v="101"/>
    <s v="ELDREDGE DAVID WILLIAM"/>
    <s v="MR30"/>
    <s v="ONE FAMILY"/>
    <s v="132///A/"/>
    <n v="2.1049000000000002"/>
    <n v="1"/>
    <n v="1"/>
    <n v="1"/>
    <n v="1"/>
    <s v="SEPTIC"/>
    <n v="0"/>
    <n v="0"/>
    <n v="0"/>
    <s v="YES"/>
    <n v="0"/>
    <s v="132-A"/>
    <s v="Well,Septic"/>
    <s v="SEPTIC"/>
    <s v="SEPTIC"/>
    <n v="0"/>
    <m/>
    <m/>
    <n v="1"/>
    <n v="1"/>
    <n v="4"/>
    <n v="1609"/>
    <n v="1.5"/>
    <m/>
    <m/>
    <m/>
    <m/>
    <m/>
    <m/>
    <m/>
    <m/>
    <m/>
    <m/>
    <n v="1"/>
    <n v="1"/>
    <x v="6"/>
    <x v="6"/>
  </r>
  <r>
    <s v="133-SV17B"/>
    <m/>
    <x v="0"/>
    <s v="2743 CRAN HWY"/>
    <n v="102"/>
    <s v="ALLEN MARGARET B"/>
    <s v="MR30"/>
    <s v="CONDO  MDL-05"/>
    <s v="133//SV17/B/"/>
    <n v="9.5999999999999992E-3"/>
    <n v="1"/>
    <n v="1"/>
    <n v="1"/>
    <n v="1"/>
    <s v="SEPTIC"/>
    <n v="0"/>
    <n v="1"/>
    <n v="4000"/>
    <s v="YES"/>
    <n v="4000"/>
    <s v="133-SV17B"/>
    <s v="All Public"/>
    <s v="SEWER"/>
    <s v="SEPTIC"/>
    <n v="4000"/>
    <m/>
    <m/>
    <n v="1"/>
    <n v="1"/>
    <n v="2"/>
    <n v="1122"/>
    <n v="2"/>
    <m/>
    <m/>
    <m/>
    <m/>
    <m/>
    <m/>
    <m/>
    <m/>
    <m/>
    <m/>
    <n v="0"/>
    <n v="1"/>
    <x v="6"/>
    <x v="6"/>
  </r>
  <r>
    <s v="132-MR2"/>
    <m/>
    <x v="0"/>
    <s v="20 MAYFLOWER RIDGE DR"/>
    <n v="101"/>
    <s v="BLAKE PETER E JR"/>
    <s v="SC"/>
    <s v="ONE FAMILY"/>
    <s v="132//MR2//"/>
    <n v="1.0018400000000001"/>
    <n v="1"/>
    <n v="1"/>
    <n v="1"/>
    <n v="1"/>
    <s v="SEPTIC"/>
    <n v="0"/>
    <n v="0"/>
    <n v="0"/>
    <s v="YES"/>
    <n v="0"/>
    <s v="132-MR2"/>
    <m/>
    <m/>
    <s v="SEPTIC"/>
    <n v="0"/>
    <m/>
    <m/>
    <n v="1"/>
    <n v="1"/>
    <n v="3"/>
    <n v="2334"/>
    <n v="2.5"/>
    <m/>
    <m/>
    <m/>
    <m/>
    <m/>
    <m/>
    <m/>
    <m/>
    <m/>
    <m/>
    <n v="1"/>
    <n v="1"/>
    <x v="6"/>
    <x v="6"/>
  </r>
  <r>
    <s v="132-1037"/>
    <m/>
    <x v="0"/>
    <s v="2677 CRAN HWY"/>
    <n v="392"/>
    <s v="GABRIEL ROSE ZION"/>
    <s v="SC"/>
    <s v="UNDEV LAND"/>
    <s v="132//1037//"/>
    <n v="4.42239"/>
    <n v="0"/>
    <n v="0"/>
    <n v="0"/>
    <n v="0"/>
    <m/>
    <n v="0"/>
    <n v="0"/>
    <n v="0"/>
    <s v="YES"/>
    <n v="0"/>
    <s v="132-1037"/>
    <s v="Public Water,Septic"/>
    <s v="SEPTIC"/>
    <m/>
    <n v="0"/>
    <m/>
    <m/>
    <n v="0"/>
    <n v="0"/>
    <n v="0"/>
    <n v="0"/>
    <n v="0"/>
    <m/>
    <m/>
    <m/>
    <m/>
    <m/>
    <m/>
    <m/>
    <m/>
    <m/>
    <m/>
    <n v="1"/>
    <n v="1"/>
    <x v="8"/>
    <x v="8"/>
  </r>
  <r>
    <s v="133-SV17A"/>
    <m/>
    <x v="0"/>
    <s v="2743 CRAN HWY"/>
    <n v="102"/>
    <s v="ALECKNA STACEY J"/>
    <s v="MR30"/>
    <s v="CONDO  MDL-05"/>
    <s v="133//SV17/A/"/>
    <n v="1.1769999999999999E-2"/>
    <n v="1"/>
    <n v="1"/>
    <n v="1"/>
    <n v="1"/>
    <s v="SEPTIC"/>
    <n v="0"/>
    <n v="1"/>
    <n v="3900"/>
    <s v="YES"/>
    <n v="3900"/>
    <s v="133-SV17A"/>
    <s v="All Public"/>
    <s v="SEWER"/>
    <s v="SEPTIC"/>
    <n v="3900"/>
    <m/>
    <m/>
    <n v="1"/>
    <n v="1"/>
    <n v="2"/>
    <n v="1122"/>
    <n v="2"/>
    <m/>
    <m/>
    <m/>
    <m/>
    <m/>
    <m/>
    <m/>
    <m/>
    <m/>
    <m/>
    <n v="1"/>
    <n v="1"/>
    <x v="6"/>
    <x v="6"/>
  </r>
  <r>
    <s v="UNK771"/>
    <s v="FEE"/>
    <x v="0"/>
    <s v="CRAN HWY"/>
    <n v="0"/>
    <m/>
    <m/>
    <m/>
    <m/>
    <n v="1.63781"/>
    <n v="0"/>
    <n v="0"/>
    <n v="0"/>
    <n v="0"/>
    <m/>
    <n v="0"/>
    <n v="0"/>
    <n v="0"/>
    <s v="NO_W2"/>
    <n v="0"/>
    <m/>
    <m/>
    <m/>
    <m/>
    <n v="0"/>
    <m/>
    <m/>
    <n v="0"/>
    <n v="0"/>
    <n v="0"/>
    <n v="0"/>
    <n v="0"/>
    <s v="Not in new Assr DB, Makepe?, old info"/>
    <m/>
    <m/>
    <m/>
    <m/>
    <m/>
    <m/>
    <m/>
    <m/>
    <m/>
    <n v="1"/>
    <n v="1"/>
    <x v="6"/>
    <x v="6"/>
  </r>
  <r>
    <s v="129B-1-42"/>
    <m/>
    <x v="0"/>
    <s v="5 LAKE VIEW DR"/>
    <n v="101"/>
    <s v="WHEELING CODY"/>
    <s v="R130"/>
    <s v="ONE FAMILY"/>
    <s v="129/B1/42//"/>
    <n v="0.10516"/>
    <n v="1"/>
    <n v="1"/>
    <n v="1"/>
    <n v="1"/>
    <s v="SEPTIC"/>
    <n v="0"/>
    <n v="1"/>
    <n v="7000"/>
    <s v="YES"/>
    <n v="7000"/>
    <s v="129B-1-42"/>
    <s v="Public Water,Septic"/>
    <s v="SEPTIC"/>
    <s v="SEPTIC"/>
    <n v="7000"/>
    <m/>
    <m/>
    <n v="1"/>
    <n v="1"/>
    <n v="1"/>
    <n v="558"/>
    <n v="1"/>
    <m/>
    <m/>
    <m/>
    <m/>
    <m/>
    <m/>
    <m/>
    <m/>
    <m/>
    <m/>
    <n v="1"/>
    <n v="1"/>
    <x v="7"/>
    <x v="7"/>
  </r>
  <r>
    <s v="132-1046B12"/>
    <m/>
    <x v="0"/>
    <s v="2697 CRAN HWY # 20"/>
    <n v="102"/>
    <s v="LOW LOUISE J"/>
    <s v="MR30"/>
    <s v="CONDO  MDL-05"/>
    <s v="132//1046/B12/"/>
    <n v="1.234E-2"/>
    <n v="1"/>
    <n v="1"/>
    <n v="1"/>
    <n v="1"/>
    <s v="SEPTIC"/>
    <n v="0"/>
    <n v="0"/>
    <n v="0"/>
    <s v="YES"/>
    <n v="0"/>
    <s v="132-1046B12"/>
    <m/>
    <m/>
    <s v="SEPTIC"/>
    <n v="0"/>
    <m/>
    <m/>
    <n v="1"/>
    <n v="1"/>
    <n v="2"/>
    <n v="1040"/>
    <n v="2"/>
    <m/>
    <m/>
    <m/>
    <m/>
    <m/>
    <m/>
    <m/>
    <m/>
    <m/>
    <m/>
    <n v="1"/>
    <n v="1"/>
    <x v="6"/>
    <x v="6"/>
  </r>
  <r>
    <s v="132-1046C3"/>
    <m/>
    <x v="0"/>
    <s v="2697 CRAN HWY #3"/>
    <n v="102"/>
    <s v="SCHNEIDER NANCY L"/>
    <s v="MR30"/>
    <s v="CONDO  MDL-05"/>
    <s v="132//1046/C3/"/>
    <n v="1.208E-2"/>
    <n v="1"/>
    <n v="1"/>
    <n v="1"/>
    <n v="1"/>
    <s v="SEPTIC"/>
    <n v="0"/>
    <n v="1"/>
    <n v="3900"/>
    <s v="YES"/>
    <n v="3900"/>
    <s v="132-1046C3"/>
    <s v="All Public"/>
    <s v="SEWER"/>
    <s v="SEPTIC"/>
    <n v="3900"/>
    <m/>
    <m/>
    <n v="1"/>
    <n v="1"/>
    <n v="2"/>
    <n v="950"/>
    <n v="2"/>
    <m/>
    <m/>
    <m/>
    <m/>
    <m/>
    <m/>
    <m/>
    <m/>
    <m/>
    <m/>
    <n v="1"/>
    <n v="1"/>
    <x v="6"/>
    <x v="6"/>
  </r>
  <r>
    <s v="129A-2-18"/>
    <m/>
    <x v="0"/>
    <s v="2 GONSALVES AVE"/>
    <n v="106"/>
    <s v="GARDEN HOMES ESTATES LLC"/>
    <s v="SC"/>
    <s v="AC LND IMP  MDL-00"/>
    <s v="129/A2/18//"/>
    <n v="0.48746"/>
    <n v="1"/>
    <n v="1"/>
    <n v="1"/>
    <n v="1"/>
    <s v="SEPTIC"/>
    <n v="0"/>
    <n v="0"/>
    <n v="0"/>
    <s v="YES"/>
    <n v="0"/>
    <s v="129A-2-18"/>
    <m/>
    <m/>
    <s v="SEPTIC"/>
    <n v="0"/>
    <m/>
    <m/>
    <n v="1"/>
    <n v="1"/>
    <n v="0"/>
    <n v="0"/>
    <n v="0"/>
    <m/>
    <m/>
    <m/>
    <m/>
    <m/>
    <m/>
    <m/>
    <m/>
    <m/>
    <m/>
    <n v="1"/>
    <n v="1"/>
    <x v="6"/>
    <x v="6"/>
  </r>
  <r>
    <s v="132-1046C16"/>
    <m/>
    <x v="0"/>
    <s v="2697 CRAN HWY #16"/>
    <n v="102"/>
    <s v="ANCAHAS CHRISTINE A"/>
    <s v="MR30"/>
    <s v="CONDO  MDL-05"/>
    <s v="132//1046/C16/"/>
    <n v="1.259E-2"/>
    <n v="1"/>
    <n v="1"/>
    <n v="1"/>
    <n v="1"/>
    <s v="SEPTIC"/>
    <n v="0"/>
    <n v="1"/>
    <n v="10900"/>
    <s v="YES"/>
    <n v="10900"/>
    <s v="132-1046C16"/>
    <s v="All Public"/>
    <s v="SEWER"/>
    <s v="SEPTIC"/>
    <n v="10900"/>
    <m/>
    <m/>
    <n v="1"/>
    <n v="1"/>
    <n v="2"/>
    <n v="950"/>
    <n v="2"/>
    <m/>
    <m/>
    <m/>
    <m/>
    <m/>
    <m/>
    <m/>
    <m/>
    <m/>
    <m/>
    <n v="1"/>
    <n v="1"/>
    <x v="6"/>
    <x v="6"/>
  </r>
  <r>
    <s v="132-1046B11"/>
    <m/>
    <x v="0"/>
    <s v="2697 CRAN HWY # 21"/>
    <n v="102"/>
    <s v="TAM NEWMAN"/>
    <s v="MR30"/>
    <s v="CONDO  MDL-05"/>
    <s v="132//1046/B11/"/>
    <n v="1.231E-2"/>
    <n v="1"/>
    <n v="1"/>
    <n v="1"/>
    <n v="1"/>
    <s v="SEPTIC"/>
    <n v="0"/>
    <n v="0"/>
    <n v="0"/>
    <s v="YES"/>
    <n v="0"/>
    <s v="132-1046B11"/>
    <m/>
    <m/>
    <s v="SEPTIC"/>
    <n v="0"/>
    <m/>
    <m/>
    <n v="1"/>
    <n v="1"/>
    <n v="2"/>
    <n v="1040"/>
    <n v="2"/>
    <m/>
    <m/>
    <m/>
    <m/>
    <m/>
    <m/>
    <m/>
    <m/>
    <m/>
    <m/>
    <n v="1"/>
    <n v="1"/>
    <x v="6"/>
    <x v="6"/>
  </r>
  <r>
    <s v="UNK762"/>
    <s v="FEE"/>
    <x v="0"/>
    <s v="CRAN HWY"/>
    <n v="0"/>
    <m/>
    <m/>
    <m/>
    <m/>
    <n v="1.6412199999999999"/>
    <n v="0"/>
    <n v="0"/>
    <n v="0"/>
    <n v="0"/>
    <m/>
    <n v="0"/>
    <n v="0"/>
    <n v="0"/>
    <s v="NO_W2"/>
    <n v="0"/>
    <m/>
    <m/>
    <m/>
    <m/>
    <n v="0"/>
    <m/>
    <m/>
    <n v="0"/>
    <n v="0"/>
    <n v="0"/>
    <n v="0"/>
    <n v="0"/>
    <s v="Not in new Assr DB, Makepe?, old info"/>
    <m/>
    <m/>
    <m/>
    <m/>
    <m/>
    <m/>
    <m/>
    <m/>
    <m/>
    <n v="1"/>
    <n v="1"/>
    <x v="6"/>
    <x v="6"/>
  </r>
  <r>
    <s v="129B-1-29"/>
    <m/>
    <x v="0"/>
    <s v="66 GLEN CHARLIE RD"/>
    <n v="101"/>
    <s v="MILLETT HERBERT L III"/>
    <s v="R130"/>
    <s v="ONE FAMILY"/>
    <s v="129/B1/29//"/>
    <n v="0.21051"/>
    <n v="1"/>
    <n v="1"/>
    <n v="1"/>
    <n v="1"/>
    <s v="SEPTIC"/>
    <n v="0"/>
    <n v="1"/>
    <n v="3400"/>
    <s v="YES"/>
    <n v="3400"/>
    <s v="129B-1-29"/>
    <s v="Public Water,Septic"/>
    <s v="SEPTIC"/>
    <s v="SEPTIC"/>
    <n v="3400"/>
    <m/>
    <m/>
    <n v="1"/>
    <n v="1"/>
    <n v="2"/>
    <n v="1282"/>
    <n v="1"/>
    <m/>
    <m/>
    <m/>
    <m/>
    <m/>
    <m/>
    <m/>
    <m/>
    <m/>
    <m/>
    <n v="2"/>
    <n v="1"/>
    <x v="7"/>
    <x v="7"/>
  </r>
  <r>
    <s v="129B-1-6"/>
    <m/>
    <x v="0"/>
    <s v="18 LAKE VIEW DR"/>
    <n v="101"/>
    <s v="POIRIER LISA A"/>
    <s v="R130"/>
    <s v="ONE FAMILY"/>
    <s v="129/B1/6//"/>
    <n v="0.12053999999999999"/>
    <n v="1"/>
    <n v="1"/>
    <n v="1"/>
    <n v="1"/>
    <s v="SEPTIC"/>
    <n v="0"/>
    <n v="1"/>
    <n v="1200"/>
    <s v="YES"/>
    <n v="1200"/>
    <s v="129B-1-6"/>
    <s v="Public Water,Septic"/>
    <s v="SEPTIC"/>
    <s v="SEPTIC"/>
    <n v="1200"/>
    <m/>
    <m/>
    <n v="1"/>
    <n v="1"/>
    <n v="2"/>
    <n v="672"/>
    <n v="1"/>
    <m/>
    <m/>
    <m/>
    <m/>
    <m/>
    <m/>
    <m/>
    <m/>
    <m/>
    <m/>
    <n v="1"/>
    <n v="1"/>
    <x v="7"/>
    <x v="7"/>
  </r>
  <r>
    <s v="133-SV16B"/>
    <m/>
    <x v="0"/>
    <s v="2743 CRAN HWY"/>
    <n v="102"/>
    <s v="BURNETT CHARLES E JR"/>
    <s v="MR30"/>
    <s v="CONDO  MDL-05"/>
    <s v="133//SV16/B/"/>
    <n v="1.298E-2"/>
    <n v="1"/>
    <n v="1"/>
    <n v="1"/>
    <n v="1"/>
    <s v="SEPTIC"/>
    <n v="0"/>
    <n v="1"/>
    <n v="9900"/>
    <s v="YES"/>
    <n v="9900"/>
    <s v="133-SV16B"/>
    <s v="All Public"/>
    <s v="SEWER"/>
    <s v="SEPTIC"/>
    <n v="9900"/>
    <m/>
    <m/>
    <n v="1"/>
    <n v="1"/>
    <n v="2"/>
    <n v="1122"/>
    <n v="2"/>
    <m/>
    <m/>
    <m/>
    <m/>
    <m/>
    <m/>
    <m/>
    <m/>
    <m/>
    <m/>
    <n v="1"/>
    <n v="1"/>
    <x v="6"/>
    <x v="6"/>
  </r>
  <r>
    <s v="132-1046B10"/>
    <m/>
    <x v="0"/>
    <s v="2697 CRAN HWY # 22"/>
    <n v="102"/>
    <s v="COSTA THOMAS"/>
    <s v="MR30"/>
    <s v="CONDO  MDL-05"/>
    <s v="132//1046/B10/"/>
    <n v="1.248E-2"/>
    <n v="1"/>
    <n v="1"/>
    <n v="1"/>
    <n v="1"/>
    <s v="SEPTIC"/>
    <n v="0"/>
    <n v="0"/>
    <n v="0"/>
    <s v="YES"/>
    <n v="0"/>
    <s v="132-1046B10"/>
    <m/>
    <m/>
    <s v="SEPTIC"/>
    <n v="0"/>
    <m/>
    <m/>
    <n v="1"/>
    <n v="1"/>
    <n v="2"/>
    <n v="1040"/>
    <n v="2"/>
    <m/>
    <m/>
    <m/>
    <m/>
    <m/>
    <m/>
    <m/>
    <m/>
    <m/>
    <m/>
    <n v="1"/>
    <n v="1"/>
    <x v="6"/>
    <x v="6"/>
  </r>
  <r>
    <s v="129-1057"/>
    <m/>
    <x v="0"/>
    <s v="0 ROUTE 25"/>
    <n v="924"/>
    <s v="COMMONWEALTH OF MASSACHUSETTS"/>
    <s v="MR30"/>
    <s v="MASS X-WAY  MDL-00"/>
    <s v="129//1057//"/>
    <n v="0.35914000000000001"/>
    <n v="0"/>
    <n v="0"/>
    <n v="0"/>
    <n v="0"/>
    <m/>
    <n v="0"/>
    <n v="0"/>
    <n v="0"/>
    <s v="YES"/>
    <n v="0"/>
    <s v="129-1057"/>
    <m/>
    <m/>
    <m/>
    <n v="0"/>
    <m/>
    <m/>
    <n v="0"/>
    <n v="0"/>
    <n v="0"/>
    <n v="0"/>
    <n v="0"/>
    <m/>
    <m/>
    <m/>
    <m/>
    <m/>
    <m/>
    <m/>
    <m/>
    <m/>
    <m/>
    <n v="1"/>
    <n v="1"/>
    <x v="7"/>
    <x v="7"/>
  </r>
  <r>
    <s v="133-SV16C"/>
    <m/>
    <x v="0"/>
    <s v="2743 CRAN HWY"/>
    <n v="102"/>
    <s v="CAUTILLO CHRISTOPHER"/>
    <s v="MR30"/>
    <s v="CONDO  MDL-05"/>
    <s v="133//SV16/C/"/>
    <n v="1.231E-2"/>
    <n v="1"/>
    <n v="1"/>
    <n v="1"/>
    <n v="1"/>
    <s v="SEPTIC"/>
    <n v="0"/>
    <n v="1"/>
    <n v="4700"/>
    <s v="YES"/>
    <n v="4700"/>
    <s v="133-SV16C"/>
    <s v="All Public"/>
    <s v="SEWER"/>
    <s v="SEPTIC"/>
    <n v="4700"/>
    <m/>
    <m/>
    <n v="1"/>
    <n v="1"/>
    <n v="2"/>
    <n v="1122"/>
    <n v="2"/>
    <m/>
    <m/>
    <m/>
    <m/>
    <m/>
    <m/>
    <m/>
    <m/>
    <m/>
    <m/>
    <n v="1"/>
    <n v="1"/>
    <x v="6"/>
    <x v="6"/>
  </r>
  <r>
    <s v="132-1046B14"/>
    <m/>
    <x v="0"/>
    <s v="2697 CRAN HWY # 19"/>
    <n v="102"/>
    <s v="STEVENS MICHAEL W"/>
    <s v="MR30"/>
    <s v="CONDO  MDL-05"/>
    <s v="132//1046/B14/"/>
    <n v="1.2449999999999999E-2"/>
    <n v="1"/>
    <n v="1"/>
    <n v="1"/>
    <n v="1"/>
    <s v="SEPTIC"/>
    <n v="0"/>
    <n v="0"/>
    <n v="0"/>
    <s v="YES"/>
    <n v="0"/>
    <s v="132-1046B14"/>
    <m/>
    <m/>
    <s v="SEPTIC"/>
    <n v="0"/>
    <m/>
    <m/>
    <n v="1"/>
    <n v="1"/>
    <n v="2"/>
    <n v="1040"/>
    <n v="2"/>
    <m/>
    <m/>
    <m/>
    <m/>
    <m/>
    <m/>
    <m/>
    <m/>
    <m/>
    <m/>
    <n v="1"/>
    <n v="1"/>
    <x v="6"/>
    <x v="6"/>
  </r>
  <r>
    <s v="132B-56"/>
    <m/>
    <x v="0"/>
    <s v="16 CRAN HWY  OFF"/>
    <n v="132"/>
    <s v="ZION STEVEN"/>
    <s v="MR30"/>
    <s v="RES ACLNUD  MDL-00"/>
    <s v="132/B/56//"/>
    <n v="6.6030000000000005E-2"/>
    <n v="0"/>
    <n v="0"/>
    <n v="0"/>
    <n v="0"/>
    <m/>
    <n v="0"/>
    <n v="0"/>
    <n v="0"/>
    <s v="YES"/>
    <n v="0"/>
    <s v="132B-56"/>
    <s v="Public Water,Septic"/>
    <s v="SEPTIC"/>
    <m/>
    <n v="0"/>
    <m/>
    <m/>
    <n v="0"/>
    <n v="0"/>
    <n v="0"/>
    <n v="0"/>
    <n v="0"/>
    <m/>
    <m/>
    <m/>
    <m/>
    <m/>
    <m/>
    <m/>
    <m/>
    <m/>
    <m/>
    <n v="1"/>
    <n v="1"/>
    <x v="8"/>
    <x v="8"/>
  </r>
  <r>
    <s v="132B-70"/>
    <m/>
    <x v="0"/>
    <s v="15 CRAN HWY  OFF"/>
    <n v="132"/>
    <s v="JOSEPH HERBERT J JR ET ALS"/>
    <s v="MR30"/>
    <s v="RES ACLNUD  MDL-00"/>
    <s v="132/B/70//"/>
    <n v="0.50221000000000005"/>
    <n v="0"/>
    <n v="0"/>
    <n v="0"/>
    <n v="0"/>
    <m/>
    <n v="0"/>
    <n v="0"/>
    <n v="0"/>
    <s v="YES"/>
    <n v="0"/>
    <s v="132B-70"/>
    <s v="Public Water,Septic"/>
    <s v="SEPTIC"/>
    <m/>
    <n v="0"/>
    <m/>
    <m/>
    <n v="0"/>
    <n v="0"/>
    <n v="0"/>
    <n v="0"/>
    <n v="0"/>
    <m/>
    <m/>
    <m/>
    <m/>
    <m/>
    <m/>
    <m/>
    <m/>
    <m/>
    <m/>
    <n v="1"/>
    <n v="1"/>
    <x v="8"/>
    <x v="8"/>
  </r>
  <r>
    <s v="132-1046C2"/>
    <m/>
    <x v="0"/>
    <s v="2697 CRAN HWY #2"/>
    <n v="102"/>
    <s v="SOULE MARY C"/>
    <s v="MR30"/>
    <s v="CONDO  MDL-05"/>
    <s v="132//1046/C2/"/>
    <n v="1.272E-2"/>
    <n v="1"/>
    <n v="1"/>
    <n v="1"/>
    <n v="1"/>
    <s v="SEPTIC"/>
    <n v="0"/>
    <n v="1"/>
    <n v="4400"/>
    <s v="YES"/>
    <n v="4400"/>
    <s v="132-1046C2"/>
    <s v="All Public"/>
    <s v="SEWER"/>
    <s v="SEPTIC"/>
    <n v="4400"/>
    <m/>
    <m/>
    <n v="1"/>
    <n v="1"/>
    <n v="2"/>
    <n v="950"/>
    <n v="2"/>
    <m/>
    <m/>
    <m/>
    <m/>
    <m/>
    <m/>
    <m/>
    <m/>
    <m/>
    <m/>
    <n v="1"/>
    <n v="1"/>
    <x v="6"/>
    <x v="6"/>
  </r>
  <r>
    <s v="132-1046B9"/>
    <m/>
    <x v="0"/>
    <s v="2697 CRAN HWY # 23"/>
    <n v="102"/>
    <s v="SMITH KATHLEEN M"/>
    <s v="MR30"/>
    <s v="CONDO  MDL-05"/>
    <s v="132//1046/B9/"/>
    <n v="1.2670000000000001E-2"/>
    <n v="1"/>
    <n v="1"/>
    <n v="1"/>
    <n v="1"/>
    <s v="SEPTIC"/>
    <n v="0"/>
    <n v="0"/>
    <n v="0"/>
    <s v="YES"/>
    <n v="0"/>
    <s v="132-1046B9"/>
    <m/>
    <m/>
    <s v="SEPTIC"/>
    <n v="0"/>
    <m/>
    <m/>
    <n v="1"/>
    <n v="1"/>
    <n v="2"/>
    <n v="1040"/>
    <n v="2"/>
    <m/>
    <m/>
    <m/>
    <m/>
    <m/>
    <m/>
    <m/>
    <m/>
    <m/>
    <m/>
    <n v="1"/>
    <n v="1"/>
    <x v="6"/>
    <x v="6"/>
  </r>
  <r>
    <s v="133A-47"/>
    <m/>
    <x v="0"/>
    <s v="14 WHIPPOORWILL WAY"/>
    <n v="101"/>
    <s v="FERRANTI JAMES N"/>
    <s v="MR30"/>
    <s v="ONE FAMILY"/>
    <s v="133/A/47//"/>
    <n v="0.23555000000000001"/>
    <n v="1"/>
    <n v="1"/>
    <n v="1"/>
    <n v="1"/>
    <s v="SEPTIC"/>
    <n v="0"/>
    <n v="1"/>
    <n v="7200"/>
    <s v="YES"/>
    <n v="7200"/>
    <s v="133A-47"/>
    <s v="Public Water,Septic"/>
    <s v="SEPTIC"/>
    <s v="SEPTIC"/>
    <n v="7200"/>
    <m/>
    <m/>
    <n v="1"/>
    <n v="1"/>
    <n v="2"/>
    <n v="792"/>
    <n v="1"/>
    <m/>
    <m/>
    <m/>
    <m/>
    <m/>
    <m/>
    <m/>
    <m/>
    <m/>
    <m/>
    <n v="1"/>
    <n v="1"/>
    <x v="6"/>
    <x v="6"/>
  </r>
  <r>
    <s v="129-1043"/>
    <m/>
    <x v="0"/>
    <s v="14 SPECTACLE POND TER"/>
    <n v="101"/>
    <s v="WOOD CHARLES J"/>
    <s v="R130"/>
    <s v="ONE FAMILY"/>
    <s v="129//1043//"/>
    <n v="2.298E-2"/>
    <n v="0"/>
    <n v="0"/>
    <n v="0"/>
    <n v="0"/>
    <m/>
    <n v="0"/>
    <n v="0"/>
    <n v="0"/>
    <s v="YES"/>
    <n v="0"/>
    <s v="129-1043"/>
    <s v="Well,Septic"/>
    <s v="SEPTIC"/>
    <m/>
    <n v="0"/>
    <m/>
    <m/>
    <n v="0"/>
    <n v="0"/>
    <n v="3"/>
    <n v="898"/>
    <n v="1"/>
    <m/>
    <m/>
    <m/>
    <m/>
    <m/>
    <m/>
    <m/>
    <m/>
    <m/>
    <m/>
    <n v="0"/>
    <n v="1"/>
    <x v="10"/>
    <x v="10"/>
  </r>
  <r>
    <s v="133A-5"/>
    <m/>
    <x v="0"/>
    <s v="9 PHEASANT AVE"/>
    <n v="101"/>
    <s v="HIGGINS STANLEY W"/>
    <s v="R30"/>
    <s v="ONE FAMILY"/>
    <s v="133/A/5//"/>
    <n v="0.47256999999999999"/>
    <n v="1"/>
    <n v="1"/>
    <n v="1"/>
    <n v="1"/>
    <s v="SEPTIC"/>
    <n v="0"/>
    <n v="1"/>
    <n v="16100"/>
    <s v="YES"/>
    <n v="16100"/>
    <s v="133A-5"/>
    <s v="Public Water,Septic"/>
    <s v="SEPTIC"/>
    <s v="SEPTIC"/>
    <n v="16100"/>
    <m/>
    <m/>
    <n v="1"/>
    <n v="1"/>
    <n v="3"/>
    <n v="1144"/>
    <n v="1"/>
    <m/>
    <m/>
    <m/>
    <m/>
    <m/>
    <m/>
    <m/>
    <m/>
    <m/>
    <m/>
    <n v="2"/>
    <n v="1"/>
    <x v="6"/>
    <x v="6"/>
  </r>
  <r>
    <s v="132-1046B15"/>
    <m/>
    <x v="0"/>
    <s v="2697 CRAN HWY # 18"/>
    <n v="102"/>
    <s v="SILVEIRA CIDALIA M"/>
    <s v="MR30"/>
    <s v="CONDO  MDL-05"/>
    <s v="132//1046/B15/"/>
    <n v="1.2409999999999999E-2"/>
    <n v="1"/>
    <n v="1"/>
    <n v="1"/>
    <n v="1"/>
    <s v="SEPTIC"/>
    <n v="0"/>
    <n v="0"/>
    <n v="0"/>
    <s v="YES"/>
    <n v="0"/>
    <s v="132-1046B15"/>
    <m/>
    <m/>
    <s v="SEPTIC"/>
    <n v="0"/>
    <m/>
    <m/>
    <n v="1"/>
    <n v="1"/>
    <n v="2"/>
    <n v="1040"/>
    <n v="2"/>
    <m/>
    <m/>
    <m/>
    <m/>
    <m/>
    <m/>
    <m/>
    <m/>
    <m/>
    <m/>
    <n v="1"/>
    <n v="1"/>
    <x v="6"/>
    <x v="6"/>
  </r>
  <r>
    <s v="84-1041"/>
    <m/>
    <x v="0"/>
    <s v="3 TREMONT RD"/>
    <n v="310"/>
    <s v="JASON REGAN C"/>
    <s v="SC"/>
    <s v="PRI COMM  MDL-94"/>
    <s v="84//1041//"/>
    <n v="0.28845999999999999"/>
    <n v="0"/>
    <n v="0"/>
    <n v="1"/>
    <n v="1"/>
    <s v="SEWER"/>
    <n v="2"/>
    <n v="1"/>
    <n v="4500"/>
    <s v="YES"/>
    <n v="0"/>
    <s v="84-1041"/>
    <s v="All Public"/>
    <s v="SEWER"/>
    <s v="SEWER"/>
    <n v="4500"/>
    <m/>
    <m/>
    <n v="0"/>
    <n v="0"/>
    <n v="2"/>
    <n v="2732"/>
    <n v="1.5"/>
    <m/>
    <m/>
    <m/>
    <m/>
    <m/>
    <m/>
    <m/>
    <m/>
    <m/>
    <m/>
    <n v="0"/>
    <n v="1"/>
    <x v="4"/>
    <x v="4"/>
  </r>
  <r>
    <s v="133A-E"/>
    <m/>
    <x v="0"/>
    <s v="8 MEADOWLARK DR"/>
    <n v="903"/>
    <s v="TOWN OF WAREHAM"/>
    <s v="MR30"/>
    <s v="TAX POSS  MDL-00"/>
    <s v="133/A//E/"/>
    <n v="1.27061"/>
    <n v="0"/>
    <n v="0"/>
    <n v="0"/>
    <n v="0"/>
    <m/>
    <n v="0"/>
    <n v="0"/>
    <n v="0"/>
    <s v="YES"/>
    <n v="0"/>
    <s v="133A-E"/>
    <s v="Public Water,Septic"/>
    <s v="SEPTIC"/>
    <m/>
    <n v="0"/>
    <m/>
    <m/>
    <n v="0"/>
    <n v="0"/>
    <n v="0"/>
    <n v="0"/>
    <n v="0"/>
    <m/>
    <m/>
    <m/>
    <m/>
    <m/>
    <m/>
    <m/>
    <m/>
    <m/>
    <m/>
    <n v="1"/>
    <n v="1"/>
    <x v="6"/>
    <x v="6"/>
  </r>
  <r>
    <s v="132-1046C1"/>
    <m/>
    <x v="0"/>
    <s v="2697 CRAN HWY #1"/>
    <n v="102"/>
    <s v="FERNANDES DAREN A"/>
    <s v="MR30"/>
    <s v="CONDO  MDL-05"/>
    <s v="132//1046/C1/"/>
    <n v="1.2670000000000001E-2"/>
    <n v="1"/>
    <n v="1"/>
    <n v="1"/>
    <n v="1"/>
    <s v="SEPTIC"/>
    <n v="0"/>
    <n v="1"/>
    <n v="2100"/>
    <s v="YES"/>
    <n v="2100"/>
    <s v="132-1046C1"/>
    <s v="All Public"/>
    <s v="SEWER"/>
    <s v="SEPTIC"/>
    <n v="2100"/>
    <m/>
    <m/>
    <n v="1"/>
    <n v="1"/>
    <n v="2"/>
    <n v="950"/>
    <n v="2"/>
    <m/>
    <m/>
    <m/>
    <m/>
    <m/>
    <m/>
    <m/>
    <m/>
    <m/>
    <m/>
    <n v="1"/>
    <n v="1"/>
    <x v="6"/>
    <x v="6"/>
  </r>
  <r>
    <s v="132-1046B16"/>
    <m/>
    <x v="0"/>
    <s v="2697 CRAN HWY # 17"/>
    <n v="102"/>
    <s v="CASEY PATRICK"/>
    <s v="MR30"/>
    <s v="CONDO  MDL-05"/>
    <s v="132//1046/B16/"/>
    <n v="1.231E-2"/>
    <n v="1"/>
    <n v="1"/>
    <n v="1"/>
    <n v="1"/>
    <s v="SEPTIC"/>
    <n v="0"/>
    <n v="0"/>
    <n v="0"/>
    <s v="YES"/>
    <n v="0"/>
    <s v="132-1046B16"/>
    <m/>
    <m/>
    <s v="SEPTIC"/>
    <n v="0"/>
    <m/>
    <m/>
    <n v="1"/>
    <n v="1"/>
    <n v="2"/>
    <n v="1040"/>
    <n v="2"/>
    <m/>
    <m/>
    <m/>
    <m/>
    <m/>
    <m/>
    <m/>
    <m/>
    <m/>
    <m/>
    <n v="1"/>
    <n v="1"/>
    <x v="6"/>
    <x v="6"/>
  </r>
  <r>
    <s v="83-1010"/>
    <m/>
    <x v="0"/>
    <s v="672 MAIN ST  OFF"/>
    <n v="101"/>
    <s v="BUTLER DAVID J"/>
    <s v="MR30"/>
    <s v="ONE FAMILY"/>
    <s v="83//1010//"/>
    <n v="0.93608999999999998"/>
    <n v="1"/>
    <n v="1"/>
    <n v="1"/>
    <n v="1"/>
    <s v="SEPTIC"/>
    <n v="0"/>
    <n v="2"/>
    <n v="11700"/>
    <s v="NO_W1"/>
    <n v="11700"/>
    <s v="83-1010"/>
    <s v="Public Water,Septic"/>
    <s v="SEPTIC"/>
    <s v="SEPTIC"/>
    <n v="5850"/>
    <m/>
    <m/>
    <n v="1"/>
    <n v="1"/>
    <n v="3"/>
    <n v="1692"/>
    <n v="1.5"/>
    <m/>
    <m/>
    <m/>
    <m/>
    <m/>
    <m/>
    <m/>
    <m/>
    <m/>
    <m/>
    <n v="2"/>
    <n v="1"/>
    <x v="4"/>
    <x v="4"/>
  </r>
  <r>
    <s v="129-LC5"/>
    <m/>
    <x v="0"/>
    <s v="2750B CRAN HWY"/>
    <n v="103"/>
    <s v="GARDEN HOMES ESTATES LLC"/>
    <m/>
    <s v="MOBILE HOM  MDL-00"/>
    <s v="129//LC5//"/>
    <n v="3.3852699999999998"/>
    <n v="18"/>
    <n v="18"/>
    <n v="18"/>
    <n v="18"/>
    <s v="SEPTIC"/>
    <n v="0"/>
    <n v="0"/>
    <n v="0"/>
    <s v="YES"/>
    <n v="0"/>
    <s v="129-LC5"/>
    <m/>
    <m/>
    <s v="SEPTIC"/>
    <n v="0"/>
    <m/>
    <m/>
    <n v="18"/>
    <n v="18"/>
    <n v="0"/>
    <n v="0"/>
    <n v="0"/>
    <m/>
    <m/>
    <m/>
    <m/>
    <m/>
    <m/>
    <m/>
    <m/>
    <m/>
    <m/>
    <n v="1"/>
    <n v="1"/>
    <x v="6"/>
    <x v="6"/>
  </r>
  <r>
    <s v="129B-1-7"/>
    <m/>
    <x v="0"/>
    <s v="20 LAKE VIEW DR"/>
    <n v="101"/>
    <s v="FEDERAL NATIONAL MORTGAGE"/>
    <s v="R130"/>
    <s v="ONE FAMILY"/>
    <s v="129/B1/7//"/>
    <n v="0.10892"/>
    <n v="1"/>
    <n v="1"/>
    <n v="1"/>
    <n v="1"/>
    <s v="SEPTIC"/>
    <n v="0"/>
    <n v="1"/>
    <n v="4600"/>
    <s v="YES"/>
    <n v="4600"/>
    <s v="129B-1-7"/>
    <s v="Public Water,Septic"/>
    <s v="SEPTIC"/>
    <s v="SEPTIC"/>
    <n v="4600"/>
    <m/>
    <m/>
    <n v="1"/>
    <n v="1"/>
    <n v="1"/>
    <n v="480"/>
    <n v="1"/>
    <m/>
    <m/>
    <m/>
    <m/>
    <m/>
    <m/>
    <m/>
    <m/>
    <m/>
    <m/>
    <n v="1"/>
    <n v="1"/>
    <x v="7"/>
    <x v="7"/>
  </r>
  <r>
    <s v="133A-46"/>
    <m/>
    <x v="0"/>
    <s v="16 WHIPPOORWILL WAY"/>
    <n v="101"/>
    <s v="GARFIELD MARIE"/>
    <s v="MR30"/>
    <s v="ONE FAMILY"/>
    <s v="133/A/46//"/>
    <n v="0.22986000000000001"/>
    <n v="1"/>
    <n v="1"/>
    <n v="1"/>
    <n v="1"/>
    <s v="SEPTIC"/>
    <n v="0"/>
    <n v="1"/>
    <n v="3300"/>
    <s v="YES"/>
    <n v="3300"/>
    <s v="133A-46"/>
    <s v="Public Water,Septic"/>
    <s v="SEPTIC"/>
    <s v="SEPTIC"/>
    <n v="3300"/>
    <m/>
    <m/>
    <n v="1"/>
    <n v="1"/>
    <n v="2"/>
    <n v="792"/>
    <n v="1"/>
    <m/>
    <m/>
    <m/>
    <m/>
    <m/>
    <m/>
    <m/>
    <m/>
    <m/>
    <m/>
    <n v="1"/>
    <n v="1"/>
    <x v="6"/>
    <x v="6"/>
  </r>
  <r>
    <s v="133A-24"/>
    <m/>
    <x v="0"/>
    <s v="13 WHIPPOORWILL WAY"/>
    <n v="101"/>
    <s v="SILVA KENNETH P"/>
    <s v="MR30"/>
    <s v="ONE FAMILY"/>
    <s v="133/A/24//"/>
    <n v="0.30214000000000002"/>
    <n v="1"/>
    <n v="1"/>
    <n v="1"/>
    <n v="1"/>
    <s v="SEPTIC"/>
    <n v="0"/>
    <n v="1"/>
    <n v="11500"/>
    <s v="YES"/>
    <n v="11500"/>
    <s v="133A-24"/>
    <s v="Public Water,Septic"/>
    <s v="SEPTIC"/>
    <s v="SEPTIC"/>
    <n v="11500"/>
    <m/>
    <m/>
    <n v="1"/>
    <n v="1"/>
    <n v="2"/>
    <n v="870"/>
    <n v="1"/>
    <m/>
    <m/>
    <m/>
    <m/>
    <m/>
    <m/>
    <m/>
    <m/>
    <m/>
    <m/>
    <n v="1"/>
    <n v="1"/>
    <x v="6"/>
    <x v="6"/>
  </r>
  <r>
    <s v="109-1014"/>
    <m/>
    <x v="0"/>
    <s v="6 TIHONET RD"/>
    <n v="903"/>
    <s v="TOWN OF WAREHAM"/>
    <s v="R60"/>
    <s v="MUNICIPAL  MDL-00"/>
    <s v="109//1014//"/>
    <n v="0.24251"/>
    <n v="0"/>
    <n v="0"/>
    <n v="0"/>
    <n v="0"/>
    <m/>
    <n v="0"/>
    <n v="0"/>
    <n v="0"/>
    <s v="YES"/>
    <n v="0"/>
    <s v="109-1014"/>
    <s v="Public Water,All Public,Septic"/>
    <s v="SEPTIC"/>
    <m/>
    <n v="0"/>
    <m/>
    <m/>
    <n v="0"/>
    <n v="0"/>
    <n v="0"/>
    <n v="0"/>
    <n v="0"/>
    <m/>
    <m/>
    <m/>
    <m/>
    <m/>
    <m/>
    <m/>
    <m/>
    <m/>
    <m/>
    <n v="1"/>
    <n v="1"/>
    <x v="9"/>
    <x v="9"/>
  </r>
  <r>
    <s v="110-1017"/>
    <m/>
    <x v="0"/>
    <s v="2576 CRAN HWY"/>
    <n v="101"/>
    <s v="ATCHUE KATHLEEN BAPTISTE"/>
    <s v="SC"/>
    <s v="ONE FAMILY"/>
    <s v="110//1017//"/>
    <n v="1.5746199999999999"/>
    <n v="1"/>
    <n v="1"/>
    <n v="1"/>
    <n v="1"/>
    <s v="SEPTIC"/>
    <n v="0"/>
    <n v="1"/>
    <n v="3200"/>
    <s v="YES"/>
    <n v="3200"/>
    <s v="110-1017"/>
    <s v="Public Water,Septic"/>
    <s v="SEPTIC"/>
    <s v="SEPTIC"/>
    <n v="3200"/>
    <m/>
    <m/>
    <n v="1"/>
    <n v="1"/>
    <n v="3"/>
    <n v="1336"/>
    <n v="1.25"/>
    <m/>
    <m/>
    <m/>
    <m/>
    <m/>
    <m/>
    <m/>
    <m/>
    <m/>
    <m/>
    <n v="1"/>
    <n v="1"/>
    <x v="11"/>
    <x v="11"/>
  </r>
  <r>
    <s v="129B-1-43"/>
    <m/>
    <x v="0"/>
    <s v="7 LAKE VIEW DR"/>
    <n v="101"/>
    <s v="SCHWORM DANIEL R"/>
    <s v="R130"/>
    <s v="ONE FAMILY"/>
    <s v="129/B1/43//"/>
    <n v="0.14549000000000001"/>
    <n v="1"/>
    <n v="1"/>
    <n v="1"/>
    <n v="1"/>
    <s v="SEPTIC"/>
    <n v="0"/>
    <n v="1"/>
    <n v="600"/>
    <s v="YES"/>
    <n v="600"/>
    <s v="129B-1-43"/>
    <s v="Public Water,Gas,Septic"/>
    <s v="SEPTIC"/>
    <s v="SEPTIC"/>
    <n v="600"/>
    <m/>
    <m/>
    <n v="1"/>
    <n v="1"/>
    <n v="1"/>
    <n v="700"/>
    <n v="1"/>
    <m/>
    <m/>
    <m/>
    <m/>
    <m/>
    <m/>
    <m/>
    <m/>
    <m/>
    <m/>
    <n v="2"/>
    <n v="1"/>
    <x v="7"/>
    <x v="7"/>
  </r>
  <r>
    <s v="133-1003"/>
    <m/>
    <x v="0"/>
    <s v="2731 CRAN HWY"/>
    <n v="101"/>
    <s v="GOLEMO STEVEN A"/>
    <s v="SC"/>
    <s v="ONE FAMILY"/>
    <s v="133//1003//"/>
    <n v="3.2611400000000001"/>
    <n v="1"/>
    <n v="1"/>
    <n v="1"/>
    <n v="1"/>
    <s v="SEPTIC"/>
    <n v="0"/>
    <n v="0"/>
    <n v="0"/>
    <s v="YES"/>
    <n v="0"/>
    <s v="133-1003"/>
    <s v="Public Water,Septic"/>
    <s v="SEPTIC"/>
    <s v="SEPTIC"/>
    <n v="0"/>
    <m/>
    <m/>
    <n v="1"/>
    <n v="1"/>
    <n v="2"/>
    <n v="1022"/>
    <n v="1.5"/>
    <m/>
    <m/>
    <m/>
    <m/>
    <m/>
    <m/>
    <m/>
    <m/>
    <m/>
    <m/>
    <n v="1"/>
    <n v="1"/>
    <x v="6"/>
    <x v="6"/>
  </r>
  <r>
    <s v="133A-45"/>
    <m/>
    <x v="0"/>
    <s v="18 WHIPPOORWILL WAY"/>
    <n v="101"/>
    <s v="ZION MARK A"/>
    <s v="MR30"/>
    <s v="ONE FAMILY"/>
    <s v="133/A/45//"/>
    <n v="0.21265000000000001"/>
    <n v="1"/>
    <n v="1"/>
    <n v="1"/>
    <n v="1"/>
    <s v="SEPTIC"/>
    <n v="0"/>
    <n v="1"/>
    <n v="6900"/>
    <s v="YES"/>
    <n v="6900"/>
    <s v="133A-45"/>
    <s v="Public Water,Septic"/>
    <s v="SEPTIC"/>
    <s v="SEPTIC"/>
    <n v="6900"/>
    <m/>
    <m/>
    <n v="1"/>
    <n v="1"/>
    <n v="2"/>
    <n v="720"/>
    <n v="1"/>
    <m/>
    <m/>
    <m/>
    <m/>
    <m/>
    <m/>
    <m/>
    <m/>
    <m/>
    <m/>
    <n v="1"/>
    <n v="1"/>
    <x v="6"/>
    <x v="6"/>
  </r>
  <r>
    <s v="132-1046B8"/>
    <m/>
    <x v="0"/>
    <s v="2697 CRAN HWY # 24"/>
    <n v="102"/>
    <s v="INGRAM CLIFFORD B"/>
    <s v="MR30"/>
    <s v="CONDO  MDL-05"/>
    <s v="132//1046/B8/"/>
    <n v="1.234E-2"/>
    <n v="1"/>
    <n v="1"/>
    <n v="1"/>
    <n v="1"/>
    <s v="SEPTIC"/>
    <n v="0"/>
    <n v="0"/>
    <n v="0"/>
    <s v="YES"/>
    <n v="0"/>
    <s v="132-1046B8"/>
    <m/>
    <m/>
    <s v="SEPTIC"/>
    <n v="0"/>
    <m/>
    <m/>
    <n v="1"/>
    <n v="1"/>
    <n v="2"/>
    <n v="1040"/>
    <n v="2"/>
    <m/>
    <m/>
    <m/>
    <m/>
    <m/>
    <m/>
    <m/>
    <m/>
    <m/>
    <m/>
    <n v="1"/>
    <n v="1"/>
    <x v="6"/>
    <x v="6"/>
  </r>
  <r>
    <s v="83-H2"/>
    <m/>
    <x v="0"/>
    <s v="1 LINCOLN HILL TER"/>
    <n v="101"/>
    <s v="JARVIS LEAH"/>
    <s v="MR30"/>
    <s v="ONE FAMILY"/>
    <s v="83//H2//"/>
    <n v="0.86521000000000003"/>
    <n v="1"/>
    <n v="1"/>
    <n v="1"/>
    <n v="1"/>
    <s v="SEPTIC"/>
    <n v="0"/>
    <n v="0"/>
    <n v="0"/>
    <s v="YES"/>
    <n v="0"/>
    <s v="83-H2"/>
    <s v="Public Water,Septic"/>
    <s v="SEPTIC"/>
    <s v="SEPTIC"/>
    <n v="0"/>
    <m/>
    <m/>
    <n v="1"/>
    <n v="1"/>
    <n v="3"/>
    <n v="1788"/>
    <n v="1.5"/>
    <m/>
    <m/>
    <m/>
    <m/>
    <m/>
    <m/>
    <m/>
    <m/>
    <m/>
    <m/>
    <n v="1"/>
    <n v="1"/>
    <x v="4"/>
    <x v="4"/>
  </r>
  <r>
    <s v="129B-1-31"/>
    <m/>
    <x v="0"/>
    <s v="68 GLEN CHARLIE RD"/>
    <n v="101"/>
    <s v="ATKOCIUS ALBERT"/>
    <s v="R130"/>
    <s v="ONE FAMILY"/>
    <s v="129/B1/31//"/>
    <n v="0.10019"/>
    <n v="1"/>
    <n v="1"/>
    <n v="1"/>
    <n v="1"/>
    <s v="SEPTIC"/>
    <n v="0"/>
    <n v="1"/>
    <n v="0"/>
    <s v="YES"/>
    <n v="0"/>
    <s v="129B-1-31"/>
    <s v="Public Water,Septic"/>
    <s v="SEPTIC"/>
    <s v="SEPTIC"/>
    <n v="0"/>
    <m/>
    <m/>
    <n v="1"/>
    <n v="1"/>
    <n v="2"/>
    <n v="676"/>
    <n v="1"/>
    <m/>
    <m/>
    <m/>
    <m/>
    <m/>
    <m/>
    <m/>
    <m/>
    <m/>
    <m/>
    <n v="1"/>
    <n v="1"/>
    <x v="7"/>
    <x v="7"/>
  </r>
  <r>
    <s v="132-1023"/>
    <m/>
    <x v="0"/>
    <s v="0 CRAN HWY  OFF"/>
    <n v="132"/>
    <s v="ELDREDGE DAVID WILLIAM"/>
    <s v="MR30"/>
    <s v="RES ACLNUD  MDL-00"/>
    <s v="132//1023//"/>
    <n v="8.6040000000000005E-2"/>
    <n v="0"/>
    <n v="0"/>
    <n v="0"/>
    <n v="0"/>
    <m/>
    <n v="0"/>
    <n v="0"/>
    <n v="0"/>
    <s v="YES"/>
    <n v="0"/>
    <s v="132-1023"/>
    <s v="Well,Septic"/>
    <s v="SEPTIC"/>
    <m/>
    <n v="0"/>
    <m/>
    <m/>
    <n v="0"/>
    <n v="0"/>
    <n v="0"/>
    <n v="0"/>
    <n v="0"/>
    <m/>
    <m/>
    <m/>
    <m/>
    <m/>
    <m/>
    <m/>
    <m/>
    <m/>
    <m/>
    <n v="1"/>
    <n v="1"/>
    <x v="6"/>
    <x v="6"/>
  </r>
  <r>
    <s v="129B-1-8"/>
    <m/>
    <x v="0"/>
    <s v="22 LAKE VIEW DR"/>
    <n v="101"/>
    <s v="AHERN ROBERT J"/>
    <s v="R13"/>
    <s v="ONE FAMILY"/>
    <s v="129/B1/8//"/>
    <n v="9.1050000000000006E-2"/>
    <n v="1"/>
    <n v="1"/>
    <n v="1"/>
    <n v="1"/>
    <s v="SEPTIC"/>
    <n v="0"/>
    <n v="1"/>
    <n v="400"/>
    <s v="YES"/>
    <n v="400"/>
    <s v="129B-1-8"/>
    <s v="Public Water,Septic"/>
    <s v="SEPTIC"/>
    <s v="SEPTIC"/>
    <n v="400"/>
    <m/>
    <m/>
    <n v="1"/>
    <n v="1"/>
    <n v="2"/>
    <n v="612"/>
    <n v="1"/>
    <m/>
    <m/>
    <m/>
    <m/>
    <m/>
    <m/>
    <m/>
    <m/>
    <m/>
    <m/>
    <n v="1"/>
    <n v="1"/>
    <x v="7"/>
    <x v="7"/>
  </r>
  <r>
    <s v="133-1001"/>
    <m/>
    <x v="0"/>
    <s v="2727 CRAN HWY"/>
    <n v="101"/>
    <s v="ADAMS JOSEPH F"/>
    <s v="SC"/>
    <s v="ONE FAMILY"/>
    <s v="133//1001//"/>
    <n v="1.45583"/>
    <n v="1"/>
    <n v="1"/>
    <n v="1"/>
    <n v="1"/>
    <s v="SEPTIC"/>
    <n v="0"/>
    <n v="1"/>
    <n v="21900"/>
    <s v="YES"/>
    <n v="21900"/>
    <s v="133-1001"/>
    <s v="Public Water,Septic"/>
    <s v="SEPTIC"/>
    <s v="SEPTIC"/>
    <n v="21900"/>
    <m/>
    <m/>
    <n v="1"/>
    <n v="1"/>
    <n v="2"/>
    <n v="1962"/>
    <n v="1.75"/>
    <m/>
    <m/>
    <m/>
    <m/>
    <m/>
    <m/>
    <m/>
    <m/>
    <m/>
    <m/>
    <n v="1"/>
    <n v="1"/>
    <x v="6"/>
    <x v="6"/>
  </r>
  <r>
    <s v="132-1046B7"/>
    <m/>
    <x v="0"/>
    <s v="2697 CRAN HWY # 25"/>
    <n v="102"/>
    <s v="DONAHUE MARILYN C TR OF THE"/>
    <s v="MR30"/>
    <s v="CONDO  MDL-05"/>
    <s v="132//1046/B7/"/>
    <n v="1.244E-2"/>
    <n v="1"/>
    <n v="1"/>
    <n v="1"/>
    <n v="1"/>
    <s v="SEPTIC"/>
    <n v="0"/>
    <n v="0"/>
    <n v="0"/>
    <s v="YES"/>
    <n v="0"/>
    <s v="132-1046B7"/>
    <m/>
    <m/>
    <s v="SEPTIC"/>
    <n v="0"/>
    <m/>
    <m/>
    <n v="1"/>
    <n v="1"/>
    <n v="2"/>
    <n v="1040"/>
    <n v="2"/>
    <m/>
    <m/>
    <m/>
    <m/>
    <m/>
    <m/>
    <m/>
    <m/>
    <m/>
    <m/>
    <n v="1"/>
    <n v="1"/>
    <x v="6"/>
    <x v="6"/>
  </r>
  <r>
    <s v="133-1011"/>
    <m/>
    <x v="0"/>
    <s v="2747 CRAN HWY"/>
    <n v="13"/>
    <s v="LAVERTY PETER"/>
    <s v="SC"/>
    <s v="PRI RES  MDL-95"/>
    <s v="133//1011//"/>
    <n v="1.32507"/>
    <n v="1"/>
    <n v="1"/>
    <n v="1"/>
    <n v="1"/>
    <s v="SEPTIC"/>
    <n v="0"/>
    <n v="2"/>
    <n v="19400"/>
    <s v="YES"/>
    <n v="19400"/>
    <s v="133-1011"/>
    <s v="All Public"/>
    <s v="SEWER"/>
    <s v="SEPTIC"/>
    <n v="9700"/>
    <m/>
    <m/>
    <n v="1"/>
    <n v="1"/>
    <n v="0"/>
    <n v="1668"/>
    <n v="1"/>
    <m/>
    <m/>
    <m/>
    <m/>
    <m/>
    <m/>
    <m/>
    <m/>
    <m/>
    <m/>
    <n v="1"/>
    <n v="1"/>
    <x v="6"/>
    <x v="6"/>
  </r>
  <r>
    <s v="132B-69"/>
    <m/>
    <x v="0"/>
    <s v="13 CRAN HWY  OFF"/>
    <n v="132"/>
    <s v="HAYES CONSTANCE J"/>
    <s v="MR30"/>
    <s v="RES ACLNUD  MDL-00"/>
    <s v="132/B/69//"/>
    <n v="0.51141999999999999"/>
    <n v="0"/>
    <n v="0"/>
    <n v="0"/>
    <n v="0"/>
    <m/>
    <n v="0"/>
    <n v="0"/>
    <n v="0"/>
    <s v="YES"/>
    <n v="0"/>
    <s v="132B-69"/>
    <s v="Public Water,Septic"/>
    <s v="SEPTIC"/>
    <m/>
    <n v="0"/>
    <m/>
    <m/>
    <n v="0"/>
    <n v="0"/>
    <n v="0"/>
    <n v="0"/>
    <n v="0"/>
    <m/>
    <m/>
    <m/>
    <m/>
    <m/>
    <m/>
    <m/>
    <m/>
    <m/>
    <m/>
    <n v="1"/>
    <n v="1"/>
    <x v="8"/>
    <x v="8"/>
  </r>
  <r>
    <s v="132-MR1"/>
    <m/>
    <x v="0"/>
    <s v="2 MAYFLOWER RIDGE DR"/>
    <n v="101"/>
    <s v="GOLD DAVID C"/>
    <s v="SC"/>
    <s v="ONE FAMILY"/>
    <s v="132//MR1//"/>
    <n v="1.02728"/>
    <n v="1"/>
    <n v="1"/>
    <n v="1"/>
    <n v="1"/>
    <s v="SEPTIC"/>
    <n v="0"/>
    <n v="0"/>
    <n v="0"/>
    <s v="YES"/>
    <n v="0"/>
    <s v="132-MR1"/>
    <s v="All Public"/>
    <s v="SEWER"/>
    <s v="SEPTIC"/>
    <n v="0"/>
    <m/>
    <m/>
    <n v="1"/>
    <n v="1"/>
    <n v="3"/>
    <n v="2220"/>
    <n v="2"/>
    <m/>
    <m/>
    <m/>
    <m/>
    <m/>
    <m/>
    <m/>
    <m/>
    <m/>
    <m/>
    <n v="1"/>
    <n v="1"/>
    <x v="6"/>
    <x v="6"/>
  </r>
  <r>
    <s v="133-1005"/>
    <m/>
    <x v="0"/>
    <s v="2741 CRAN HWY"/>
    <n v="322"/>
    <s v="DIANTONIO GUY G TRUSTEE"/>
    <s v="SC"/>
    <s v="STORE/SHOP  MDL-94"/>
    <s v="133//1005//"/>
    <n v="0.63683000000000001"/>
    <n v="1"/>
    <n v="1"/>
    <n v="1"/>
    <n v="1"/>
    <s v="SEPTIC"/>
    <n v="0"/>
    <n v="1"/>
    <n v="1300"/>
    <s v="YES"/>
    <n v="1300"/>
    <s v="133-1005"/>
    <s v="All Public"/>
    <s v="SEWER"/>
    <s v="SEPTIC"/>
    <n v="1300"/>
    <m/>
    <m/>
    <n v="1"/>
    <n v="1"/>
    <n v="0"/>
    <n v="2150"/>
    <n v="1"/>
    <m/>
    <m/>
    <m/>
    <m/>
    <m/>
    <m/>
    <m/>
    <m/>
    <m/>
    <m/>
    <n v="4"/>
    <n v="1"/>
    <x v="6"/>
    <x v="6"/>
  </r>
  <r>
    <s v="132-1016"/>
    <m/>
    <x v="0"/>
    <s v="2597 CRAN HWY"/>
    <n v="101"/>
    <s v="PRADA MELVIN M"/>
    <s v="SC"/>
    <s v="ONE FAMILY"/>
    <s v="132//1016//"/>
    <n v="0.97474000000000005"/>
    <n v="1"/>
    <n v="1"/>
    <n v="1"/>
    <n v="1"/>
    <s v="SEPTIC"/>
    <n v="0"/>
    <n v="1"/>
    <n v="5200"/>
    <s v="YES"/>
    <n v="5200"/>
    <s v="132-1016"/>
    <s v="Public Water,Gas,Septic"/>
    <s v="SEPTIC"/>
    <s v="SEPTIC"/>
    <n v="5200"/>
    <m/>
    <m/>
    <n v="1"/>
    <n v="1"/>
    <n v="3"/>
    <n v="1707"/>
    <n v="1"/>
    <m/>
    <m/>
    <m/>
    <m/>
    <m/>
    <m/>
    <m/>
    <m/>
    <m/>
    <m/>
    <n v="1"/>
    <n v="1"/>
    <x v="6"/>
    <x v="6"/>
  </r>
  <r>
    <s v="133A-23"/>
    <m/>
    <x v="0"/>
    <s v="15 WHIPPOORWILL WAY"/>
    <n v="101"/>
    <s v="AYALA JOHN R"/>
    <s v="SC"/>
    <s v="ONE FAMILY"/>
    <s v="133/A/23//"/>
    <n v="0.29308000000000001"/>
    <n v="1"/>
    <n v="1"/>
    <n v="1"/>
    <n v="1"/>
    <s v="SEPTIC"/>
    <n v="0"/>
    <n v="1"/>
    <n v="7200"/>
    <s v="YES"/>
    <n v="7200"/>
    <s v="133A-23"/>
    <s v="Public Water,Septic"/>
    <s v="SEPTIC"/>
    <s v="SEPTIC"/>
    <n v="7200"/>
    <m/>
    <m/>
    <n v="1"/>
    <n v="1"/>
    <n v="4"/>
    <n v="1451"/>
    <n v="1"/>
    <m/>
    <m/>
    <m/>
    <m/>
    <m/>
    <m/>
    <m/>
    <m/>
    <m/>
    <m/>
    <n v="1"/>
    <n v="1"/>
    <x v="6"/>
    <x v="6"/>
  </r>
  <r>
    <s v="132-1046B6"/>
    <m/>
    <x v="0"/>
    <s v="2697 CRAN HWY # 26"/>
    <n v="102"/>
    <s v="STREETER JEFFREY W"/>
    <s v="MR30"/>
    <s v="CONDO  MDL-05"/>
    <s v="132//1046/B6/"/>
    <n v="1.209E-2"/>
    <n v="1"/>
    <n v="1"/>
    <n v="1"/>
    <n v="1"/>
    <s v="SEPTIC"/>
    <n v="0"/>
    <n v="0"/>
    <n v="0"/>
    <s v="YES"/>
    <n v="0"/>
    <s v="132-1046B6"/>
    <m/>
    <m/>
    <s v="SEPTIC"/>
    <n v="0"/>
    <m/>
    <m/>
    <n v="1"/>
    <n v="1"/>
    <n v="2"/>
    <n v="1040"/>
    <n v="2"/>
    <m/>
    <m/>
    <m/>
    <m/>
    <m/>
    <m/>
    <m/>
    <m/>
    <m/>
    <m/>
    <n v="1"/>
    <n v="1"/>
    <x v="6"/>
    <x v="6"/>
  </r>
  <r>
    <s v="133-1004"/>
    <m/>
    <x v="0"/>
    <s v="2739 CRAN HWY"/>
    <n v="301"/>
    <s v="REDS PROPERTIES INC"/>
    <s v="SC"/>
    <s v="MOTELS  MDL-94"/>
    <s v="133//1004//"/>
    <n v="0.81235999999999997"/>
    <n v="1"/>
    <n v="1"/>
    <n v="1"/>
    <n v="1"/>
    <s v="SEPTIC"/>
    <n v="0"/>
    <n v="1"/>
    <n v="21500"/>
    <s v="YES"/>
    <n v="21500"/>
    <s v="133-1004"/>
    <s v="All Public"/>
    <s v="SEWER"/>
    <s v="SEPTIC"/>
    <n v="21500"/>
    <m/>
    <m/>
    <n v="1"/>
    <n v="1"/>
    <n v="9"/>
    <n v="3901"/>
    <n v="1"/>
    <m/>
    <m/>
    <m/>
    <m/>
    <m/>
    <m/>
    <m/>
    <m/>
    <m/>
    <m/>
    <n v="1"/>
    <n v="1"/>
    <x v="6"/>
    <x v="6"/>
  </r>
  <r>
    <s v="132B-59"/>
    <m/>
    <x v="0"/>
    <s v="14 CRAN HWY  OFF"/>
    <n v="132"/>
    <s v="HAYES CONSTANCE J"/>
    <s v="MR30"/>
    <s v="RES ACLNUD  MDL-00"/>
    <s v="132/B/59//"/>
    <n v="8.9770000000000003E-2"/>
    <n v="0"/>
    <n v="0"/>
    <n v="0"/>
    <n v="0"/>
    <m/>
    <n v="0"/>
    <n v="0"/>
    <n v="0"/>
    <s v="YES"/>
    <n v="0"/>
    <s v="132B-59"/>
    <s v="Public Water,Septic"/>
    <s v="SEPTIC"/>
    <m/>
    <n v="0"/>
    <m/>
    <m/>
    <n v="0"/>
    <n v="0"/>
    <n v="0"/>
    <n v="0"/>
    <n v="0"/>
    <m/>
    <m/>
    <m/>
    <m/>
    <m/>
    <m/>
    <m/>
    <m/>
    <m/>
    <m/>
    <n v="1"/>
    <n v="1"/>
    <x v="8"/>
    <x v="8"/>
  </r>
  <r>
    <s v="83-HA"/>
    <m/>
    <x v="0"/>
    <s v="0 LINCOLN HILL TER"/>
    <n v="132"/>
    <s v="HEALY ROBERT"/>
    <s v="MR30"/>
    <s v="RES ACLNUD  MDL-00"/>
    <s v="83//HA//"/>
    <n v="2.332E-2"/>
    <n v="0"/>
    <n v="0"/>
    <n v="0"/>
    <n v="0"/>
    <m/>
    <n v="0"/>
    <n v="0"/>
    <n v="0"/>
    <s v="YES"/>
    <n v="0"/>
    <s v="83-HA"/>
    <m/>
    <m/>
    <m/>
    <n v="0"/>
    <m/>
    <m/>
    <n v="0"/>
    <n v="0"/>
    <n v="0"/>
    <n v="0"/>
    <n v="0"/>
    <m/>
    <m/>
    <m/>
    <m/>
    <m/>
    <m/>
    <m/>
    <m/>
    <m/>
    <m/>
    <n v="1"/>
    <n v="1"/>
    <x v="4"/>
    <x v="4"/>
  </r>
  <r>
    <s v="132-1032"/>
    <m/>
    <x v="0"/>
    <s v="2661 CRAN HWY"/>
    <n v="710"/>
    <s v="DEGRENIER ROSEANN"/>
    <s v="SC"/>
    <s v="CRANBERRY  MDL-00"/>
    <s v="132//1032//"/>
    <n v="14.35257"/>
    <n v="1"/>
    <n v="1"/>
    <n v="1"/>
    <n v="1"/>
    <s v="SEPTIC"/>
    <n v="0"/>
    <n v="0"/>
    <n v="0"/>
    <s v="YES"/>
    <n v="0"/>
    <s v="132-1032"/>
    <m/>
    <m/>
    <s v="SEPTIC"/>
    <n v="0"/>
    <m/>
    <m/>
    <n v="1"/>
    <n v="1"/>
    <n v="0"/>
    <n v="0"/>
    <n v="0"/>
    <m/>
    <m/>
    <m/>
    <m/>
    <m/>
    <m/>
    <m/>
    <m/>
    <m/>
    <m/>
    <n v="1"/>
    <n v="1"/>
    <x v="8"/>
    <x v="8"/>
  </r>
  <r>
    <s v="84-1039"/>
    <m/>
    <x v="0"/>
    <s v="609 MAIN ST"/>
    <n v="101"/>
    <s v="DAVIS WILLIAM F LIFE ESTATE"/>
    <s v="SC"/>
    <s v="ONE FAMILY"/>
    <s v="84//1039//"/>
    <n v="0.98094999999999999"/>
    <n v="1"/>
    <n v="1"/>
    <n v="1"/>
    <n v="1"/>
    <s v="SEPTIC"/>
    <n v="0"/>
    <n v="1"/>
    <n v="800"/>
    <s v="YES"/>
    <n v="800"/>
    <s v="84-1039"/>
    <s v="Public Water,Septic"/>
    <s v="SEPTIC"/>
    <s v="SEPTIC"/>
    <n v="800"/>
    <m/>
    <m/>
    <n v="1"/>
    <n v="1"/>
    <n v="4"/>
    <n v="1812"/>
    <n v="2.2999999999999998"/>
    <m/>
    <m/>
    <m/>
    <m/>
    <m/>
    <m/>
    <m/>
    <m/>
    <m/>
    <m/>
    <n v="1"/>
    <n v="1"/>
    <x v="4"/>
    <x v="4"/>
  </r>
  <r>
    <s v="129B-1-32"/>
    <m/>
    <x v="0"/>
    <s v="70 GLEN CHARLIE RD"/>
    <n v="106"/>
    <s v="ATKOCIUS ALBERT"/>
    <s v="R130"/>
    <s v="AC LND IMP  MDL-00"/>
    <s v="129/B1/32//"/>
    <n v="0.11032"/>
    <n v="1"/>
    <n v="1"/>
    <n v="1"/>
    <n v="1"/>
    <s v="SEPTIC"/>
    <n v="0"/>
    <n v="0"/>
    <n v="0"/>
    <s v="YES"/>
    <n v="0"/>
    <s v="129B-1-32"/>
    <m/>
    <m/>
    <s v="SEPTIC"/>
    <n v="0"/>
    <m/>
    <m/>
    <n v="1"/>
    <n v="1"/>
    <n v="0"/>
    <n v="0"/>
    <n v="0"/>
    <m/>
    <m/>
    <m/>
    <m/>
    <m/>
    <m/>
    <m/>
    <m/>
    <m/>
    <m/>
    <n v="1"/>
    <n v="1"/>
    <x v="7"/>
    <x v="7"/>
  </r>
  <r>
    <s v="129B-1-9"/>
    <m/>
    <x v="0"/>
    <s v="24 LAKE VIEW DR"/>
    <n v="132"/>
    <s v="PERRY ANTONIO"/>
    <s v="R130"/>
    <s v="RES ACLNUD  MDL-00"/>
    <s v="129/B1/9//"/>
    <n v="8.6569999999999994E-2"/>
    <n v="0"/>
    <n v="0"/>
    <n v="0"/>
    <n v="0"/>
    <m/>
    <n v="0"/>
    <n v="0"/>
    <n v="0"/>
    <s v="YES"/>
    <n v="0"/>
    <s v="129B-1-9"/>
    <m/>
    <m/>
    <m/>
    <n v="0"/>
    <m/>
    <m/>
    <n v="0"/>
    <n v="0"/>
    <n v="0"/>
    <n v="0"/>
    <n v="0"/>
    <m/>
    <m/>
    <m/>
    <m/>
    <m/>
    <m/>
    <m/>
    <m/>
    <m/>
    <m/>
    <n v="1"/>
    <n v="1"/>
    <x v="7"/>
    <x v="7"/>
  </r>
  <r>
    <s v="132-1046B5"/>
    <m/>
    <x v="0"/>
    <s v="2697 CRAN HWY # 27"/>
    <n v="102"/>
    <s v="HELMRICH ELLEN M"/>
    <s v="MR30"/>
    <s v="CONDO  MDL-05"/>
    <s v="132//1046/B5/"/>
    <n v="1.2319999999999999E-2"/>
    <n v="1"/>
    <n v="1"/>
    <n v="1"/>
    <n v="1"/>
    <s v="SEPTIC"/>
    <n v="0"/>
    <n v="0"/>
    <n v="0"/>
    <s v="YES"/>
    <n v="0"/>
    <s v="132-1046B5"/>
    <m/>
    <m/>
    <s v="SEPTIC"/>
    <n v="0"/>
    <m/>
    <m/>
    <n v="1"/>
    <n v="1"/>
    <n v="2"/>
    <n v="1040"/>
    <n v="2"/>
    <m/>
    <m/>
    <m/>
    <m/>
    <m/>
    <m/>
    <m/>
    <m/>
    <m/>
    <m/>
    <n v="1"/>
    <n v="1"/>
    <x v="6"/>
    <x v="6"/>
  </r>
  <r>
    <s v="UNK1610"/>
    <s v="FEE"/>
    <x v="0"/>
    <s v="MAIN ST"/>
    <n v="0"/>
    <m/>
    <m/>
    <m/>
    <m/>
    <n v="4.5199999999999997E-2"/>
    <n v="0"/>
    <n v="0"/>
    <n v="0"/>
    <n v="0"/>
    <m/>
    <n v="0"/>
    <n v="0"/>
    <n v="0"/>
    <s v="NO_W2"/>
    <n v="0"/>
    <m/>
    <m/>
    <m/>
    <m/>
    <n v="0"/>
    <m/>
    <m/>
    <n v="0"/>
    <n v="0"/>
    <n v="0"/>
    <n v="0"/>
    <n v="0"/>
    <s v="Not in new Assr DB, Makepe?, old info"/>
    <m/>
    <m/>
    <m/>
    <m/>
    <m/>
    <m/>
    <m/>
    <m/>
    <m/>
    <n v="1"/>
    <n v="1"/>
    <x v="4"/>
    <x v="4"/>
  </r>
  <r>
    <s v="132-1013"/>
    <m/>
    <x v="0"/>
    <s v="2589 CRAN HWY"/>
    <n v="101"/>
    <s v="TOMASIK SAMUEL F JR"/>
    <s v="SC"/>
    <s v="ONE FAMILY"/>
    <s v="132//1013//"/>
    <n v="0.53161999999999998"/>
    <n v="1"/>
    <n v="1"/>
    <n v="1"/>
    <n v="1"/>
    <s v="SEPTIC"/>
    <n v="0"/>
    <n v="1"/>
    <n v="6600"/>
    <s v="YES"/>
    <n v="6600"/>
    <s v="132-1013"/>
    <s v="Public Water,Septic"/>
    <s v="SEPTIC"/>
    <s v="SEPTIC"/>
    <n v="6600"/>
    <m/>
    <m/>
    <n v="1"/>
    <n v="1"/>
    <n v="4"/>
    <n v="1434"/>
    <n v="1.5"/>
    <m/>
    <m/>
    <m/>
    <m/>
    <m/>
    <m/>
    <m/>
    <m/>
    <m/>
    <m/>
    <n v="1"/>
    <n v="1"/>
    <x v="6"/>
    <x v="6"/>
  </r>
  <r>
    <s v="129-1045"/>
    <m/>
    <x v="0"/>
    <s v="26 SPECTACLE POND RD"/>
    <n v="101"/>
    <s v="WESTGATE RONALD W"/>
    <s v="R130"/>
    <s v="ONE FAMILY"/>
    <s v="129//1045//"/>
    <n v="0.59419"/>
    <n v="0"/>
    <n v="0"/>
    <n v="0"/>
    <n v="0"/>
    <m/>
    <n v="0"/>
    <n v="0"/>
    <n v="0"/>
    <s v="YES"/>
    <n v="0"/>
    <s v="129-1045"/>
    <s v="Well,Septic"/>
    <s v="SEPTIC"/>
    <m/>
    <n v="0"/>
    <m/>
    <m/>
    <n v="0"/>
    <n v="0"/>
    <n v="2"/>
    <n v="1300"/>
    <n v="1"/>
    <m/>
    <m/>
    <m/>
    <m/>
    <m/>
    <m/>
    <m/>
    <m/>
    <m/>
    <m/>
    <n v="0"/>
    <n v="1"/>
    <x v="10"/>
    <x v="10"/>
  </r>
  <r>
    <s v="129B-1-45"/>
    <m/>
    <x v="0"/>
    <s v="13 LAKE VIEW DR"/>
    <n v="101"/>
    <s v="PERRY ANTONIA"/>
    <s v="R130"/>
    <s v="ONE FAMILY"/>
    <s v="129/B1/45//"/>
    <n v="0.13664000000000001"/>
    <n v="1"/>
    <n v="1"/>
    <n v="1"/>
    <n v="1"/>
    <s v="SEPTIC"/>
    <n v="0"/>
    <n v="1"/>
    <n v="500"/>
    <s v="NO_W1"/>
    <n v="500"/>
    <s v="129B-1-45"/>
    <s v="Public Water,Septic"/>
    <s v="SEPTIC"/>
    <s v="SEPTIC"/>
    <n v="500"/>
    <m/>
    <m/>
    <n v="1"/>
    <n v="1"/>
    <n v="2"/>
    <n v="336"/>
    <n v="1"/>
    <m/>
    <m/>
    <m/>
    <m/>
    <m/>
    <m/>
    <m/>
    <m/>
    <m/>
    <m/>
    <n v="2"/>
    <n v="1"/>
    <x v="7"/>
    <x v="7"/>
  </r>
  <r>
    <s v="109A-2-1042"/>
    <m/>
    <x v="0"/>
    <s v="2537 CRAN HWY"/>
    <n v="333"/>
    <s v="KBS REALTY LLC"/>
    <s v="SC"/>
    <s v="FUEL SV/PR"/>
    <s v="109/A2/1042//"/>
    <n v="0.39006000000000002"/>
    <n v="0"/>
    <n v="0"/>
    <n v="1"/>
    <n v="1"/>
    <s v="SEWER"/>
    <n v="1"/>
    <n v="1"/>
    <n v="38300"/>
    <s v="NO_W1"/>
    <n v="0"/>
    <s v="109A-2-1042"/>
    <s v="All Public"/>
    <s v="SEWER"/>
    <s v="SEWER"/>
    <n v="38300"/>
    <m/>
    <m/>
    <n v="0"/>
    <n v="0"/>
    <n v="0"/>
    <n v="1510"/>
    <n v="1"/>
    <m/>
    <m/>
    <m/>
    <m/>
    <m/>
    <m/>
    <m/>
    <m/>
    <m/>
    <m/>
    <n v="2"/>
    <n v="1"/>
    <x v="9"/>
    <x v="9"/>
  </r>
  <r>
    <s v="83-1015"/>
    <m/>
    <x v="0"/>
    <s v="656 MAIN ST"/>
    <n v="131"/>
    <s v="KUCHARSKI SHIRLEY"/>
    <s v="MR30"/>
    <s v="RES ACLNPO  MDL-00"/>
    <s v="83//1015//"/>
    <n v="0.36357"/>
    <n v="0"/>
    <n v="0"/>
    <n v="0"/>
    <n v="0"/>
    <m/>
    <n v="0"/>
    <n v="0"/>
    <n v="0"/>
    <s v="YES"/>
    <n v="0"/>
    <s v="83-1015"/>
    <m/>
    <m/>
    <m/>
    <n v="0"/>
    <m/>
    <m/>
    <n v="0"/>
    <n v="0"/>
    <n v="0"/>
    <n v="0"/>
    <n v="0"/>
    <m/>
    <m/>
    <m/>
    <m/>
    <m/>
    <m/>
    <m/>
    <m/>
    <m/>
    <m/>
    <n v="1"/>
    <n v="1"/>
    <x v="4"/>
    <x v="4"/>
  </r>
  <r>
    <s v="132-1024"/>
    <m/>
    <x v="0"/>
    <s v="11 CRAN HWY"/>
    <n v="101"/>
    <s v="ELDREDGE DAVID WILLIAM"/>
    <s v="MR30"/>
    <s v="ONE FAMILY"/>
    <s v="132//1024//"/>
    <n v="1.4594800000000001"/>
    <n v="1"/>
    <n v="1"/>
    <n v="1"/>
    <n v="1"/>
    <s v="SEPTIC"/>
    <n v="0"/>
    <n v="0"/>
    <n v="0"/>
    <s v="YES"/>
    <n v="0"/>
    <s v="132-1024"/>
    <s v="Well,Septic"/>
    <s v="SEPTIC"/>
    <s v="SEPTIC"/>
    <n v="0"/>
    <m/>
    <m/>
    <n v="1"/>
    <n v="1"/>
    <n v="2"/>
    <n v="997"/>
    <n v="1"/>
    <m/>
    <m/>
    <m/>
    <m/>
    <m/>
    <m/>
    <m/>
    <m/>
    <m/>
    <m/>
    <n v="1"/>
    <n v="1"/>
    <x v="6"/>
    <x v="6"/>
  </r>
  <r>
    <s v="132-1046B4"/>
    <m/>
    <x v="0"/>
    <s v="2697 CRAN HWY # 28"/>
    <n v="102"/>
    <s v="SENNOTT IRENE A"/>
    <s v="MR30"/>
    <s v="CONDO  MDL-05"/>
    <s v="132//1046/B4/"/>
    <n v="1.2630000000000001E-2"/>
    <n v="1"/>
    <n v="1"/>
    <n v="1"/>
    <n v="1"/>
    <s v="SEPTIC"/>
    <n v="0"/>
    <n v="0"/>
    <n v="0"/>
    <s v="YES"/>
    <n v="0"/>
    <s v="132-1046B4"/>
    <m/>
    <m/>
    <s v="SEPTIC"/>
    <n v="0"/>
    <m/>
    <m/>
    <n v="1"/>
    <n v="1"/>
    <n v="2"/>
    <n v="1040"/>
    <n v="2"/>
    <m/>
    <m/>
    <m/>
    <m/>
    <m/>
    <m/>
    <m/>
    <m/>
    <m/>
    <m/>
    <n v="1"/>
    <n v="1"/>
    <x v="6"/>
    <x v="6"/>
  </r>
  <r>
    <s v="133A-22"/>
    <m/>
    <x v="0"/>
    <s v="17 WHIPPOORWILL WAY"/>
    <n v="101"/>
    <s v="KASPAR PAUL F"/>
    <s v="SC"/>
    <s v="ONE FAMILY"/>
    <s v="133/A/22//"/>
    <n v="0.23879"/>
    <n v="1"/>
    <n v="1"/>
    <n v="1"/>
    <n v="1"/>
    <s v="SEPTIC"/>
    <n v="0"/>
    <n v="1"/>
    <n v="8900"/>
    <s v="YES"/>
    <n v="8900"/>
    <s v="133A-22"/>
    <s v="Public Water,Septic"/>
    <s v="SEPTIC"/>
    <s v="SEPTIC"/>
    <n v="8900"/>
    <m/>
    <m/>
    <n v="1"/>
    <n v="1"/>
    <n v="2"/>
    <n v="816"/>
    <n v="1"/>
    <m/>
    <m/>
    <m/>
    <m/>
    <m/>
    <m/>
    <m/>
    <m/>
    <m/>
    <m/>
    <n v="1"/>
    <n v="1"/>
    <x v="6"/>
    <x v="6"/>
  </r>
  <r>
    <s v="129A-1-108"/>
    <m/>
    <x v="0"/>
    <s v="45 AGAWAM LAKE SHORE DR"/>
    <n v="132"/>
    <s v="AGAWAM LAKE IMPROVEMENT ASSOC"/>
    <s v="R130"/>
    <s v="RES ACLNUD  MDL-00"/>
    <s v="129/A1/108//"/>
    <n v="0.16875000000000001"/>
    <n v="0"/>
    <n v="0"/>
    <n v="0"/>
    <n v="0"/>
    <m/>
    <n v="0"/>
    <n v="0"/>
    <n v="0"/>
    <s v="YES"/>
    <n v="0"/>
    <s v="129A-1-108"/>
    <m/>
    <m/>
    <m/>
    <n v="0"/>
    <m/>
    <m/>
    <n v="0"/>
    <n v="0"/>
    <n v="0"/>
    <n v="0"/>
    <n v="0"/>
    <m/>
    <m/>
    <m/>
    <m/>
    <m/>
    <m/>
    <m/>
    <m/>
    <m/>
    <m/>
    <n v="1"/>
    <n v="1"/>
    <x v="7"/>
    <x v="7"/>
  </r>
  <r>
    <s v="129A-1-107"/>
    <m/>
    <x v="0"/>
    <s v="43 AGAWAM LAKE SHORE DR"/>
    <n v="111"/>
    <s v="WESSLING DEBORAH ANN"/>
    <s v="R130"/>
    <s v="APT 4-8  MDL-01"/>
    <s v="129/A1/107//"/>
    <n v="0.47153"/>
    <n v="1"/>
    <n v="1"/>
    <n v="1"/>
    <n v="1"/>
    <s v="SEPTIC"/>
    <n v="0"/>
    <n v="2"/>
    <n v="23500"/>
    <s v="NO_W1"/>
    <n v="23500"/>
    <s v="129A-1-107"/>
    <s v="Public Water,Septic"/>
    <s v="SEPTIC"/>
    <s v="SEPTIC"/>
    <n v="11750"/>
    <m/>
    <m/>
    <n v="1"/>
    <n v="1"/>
    <n v="1"/>
    <n v="624"/>
    <n v="1"/>
    <m/>
    <m/>
    <m/>
    <m/>
    <m/>
    <m/>
    <m/>
    <m/>
    <m/>
    <m/>
    <n v="2"/>
    <n v="1"/>
    <x v="7"/>
    <x v="7"/>
  </r>
  <r>
    <s v="83-B2"/>
    <m/>
    <x v="0"/>
    <s v="680 MAIN ST"/>
    <n v="101"/>
    <s v="MAXIM ELIZABETH B &amp; DAVID"/>
    <s v="MR30"/>
    <s v="ONE FAMILY"/>
    <s v="83//B2//"/>
    <n v="0.62095"/>
    <n v="1"/>
    <n v="1"/>
    <n v="1"/>
    <n v="1"/>
    <s v="SEPTIC"/>
    <n v="0"/>
    <n v="1"/>
    <n v="11300"/>
    <s v="YES"/>
    <n v="11300"/>
    <s v="83-B2"/>
    <s v="Public Water,Septic"/>
    <s v="SEPTIC"/>
    <s v="SEPTIC"/>
    <n v="11300"/>
    <m/>
    <m/>
    <n v="1"/>
    <n v="1"/>
    <n v="3"/>
    <n v="1126"/>
    <n v="1"/>
    <m/>
    <m/>
    <m/>
    <m/>
    <m/>
    <m/>
    <m/>
    <m/>
    <m/>
    <m/>
    <n v="1"/>
    <n v="1"/>
    <x v="4"/>
    <x v="4"/>
  </r>
  <r>
    <s v="84-1036"/>
    <m/>
    <x v="0"/>
    <s v="615 MAIN ST"/>
    <n v="101"/>
    <s v="ALANDER FRANCIS E"/>
    <s v="SC"/>
    <s v="ONE FAMILY"/>
    <s v="84//1036//"/>
    <n v="0.34512999999999999"/>
    <n v="1"/>
    <n v="1"/>
    <n v="1"/>
    <n v="1"/>
    <s v="SEPTIC"/>
    <n v="0"/>
    <n v="1"/>
    <n v="2300"/>
    <s v="YES"/>
    <n v="2300"/>
    <s v="84-1036"/>
    <s v="Public Water,Septic"/>
    <s v="SEPTIC"/>
    <s v="SEPTIC"/>
    <n v="2300"/>
    <m/>
    <m/>
    <n v="1"/>
    <n v="1"/>
    <n v="3"/>
    <n v="1389"/>
    <n v="2"/>
    <m/>
    <m/>
    <m/>
    <m/>
    <m/>
    <m/>
    <m/>
    <m/>
    <m/>
    <m/>
    <n v="1"/>
    <n v="1"/>
    <x v="4"/>
    <x v="4"/>
  </r>
  <r>
    <s v="133A-3-5"/>
    <m/>
    <x v="0"/>
    <s v="5E PHEASANT AVE"/>
    <n v="102"/>
    <s v="WALES NATHANIEL B III"/>
    <s v="MR30"/>
    <s v="CONDO  MDL-05"/>
    <s v="133/A/3/5/"/>
    <n v="5.6499999999999996E-3"/>
    <n v="1"/>
    <n v="1"/>
    <n v="1"/>
    <n v="1"/>
    <s v="SEPTIC"/>
    <n v="0"/>
    <n v="0"/>
    <n v="0"/>
    <s v="YES"/>
    <n v="0"/>
    <s v="133A-3-5"/>
    <m/>
    <m/>
    <s v="SEPTIC"/>
    <n v="0"/>
    <m/>
    <m/>
    <n v="1"/>
    <n v="1"/>
    <n v="1"/>
    <n v="308"/>
    <n v="2"/>
    <m/>
    <m/>
    <m/>
    <m/>
    <m/>
    <m/>
    <m/>
    <m/>
    <m/>
    <m/>
    <n v="0"/>
    <n v="1"/>
    <x v="6"/>
    <x v="6"/>
  </r>
  <r>
    <s v="132-1046B3"/>
    <m/>
    <x v="0"/>
    <s v="2697 CRAN HWY # 29"/>
    <n v="102"/>
    <s v="SMOLINSKY SHARON"/>
    <s v="MR30"/>
    <s v="CONDO  MDL-05"/>
    <s v="132//1046/B3/"/>
    <n v="1.235E-2"/>
    <n v="1"/>
    <n v="1"/>
    <n v="1"/>
    <n v="1"/>
    <s v="SEPTIC"/>
    <n v="0"/>
    <n v="0"/>
    <n v="0"/>
    <s v="YES"/>
    <n v="0"/>
    <s v="132-1046B3"/>
    <m/>
    <m/>
    <s v="SEPTIC"/>
    <n v="0"/>
    <m/>
    <m/>
    <n v="1"/>
    <n v="1"/>
    <n v="2"/>
    <n v="1040"/>
    <n v="2"/>
    <m/>
    <m/>
    <m/>
    <m/>
    <m/>
    <m/>
    <m/>
    <m/>
    <m/>
    <m/>
    <n v="1"/>
    <n v="1"/>
    <x v="6"/>
    <x v="6"/>
  </r>
  <r>
    <s v="132-1046B2"/>
    <m/>
    <x v="0"/>
    <s v="2697 CRAN HWY # 30"/>
    <n v="102"/>
    <s v="PITTSLEY GARY A JR"/>
    <s v="MR30"/>
    <s v="CONDO  MDL-05"/>
    <s v="132//1046/B2/"/>
    <n v="1.2540000000000001E-2"/>
    <n v="1"/>
    <n v="1"/>
    <n v="1"/>
    <n v="1"/>
    <s v="SEPTIC"/>
    <n v="0"/>
    <n v="0"/>
    <n v="0"/>
    <s v="YES"/>
    <n v="0"/>
    <s v="132-1046B2"/>
    <m/>
    <m/>
    <s v="SEPTIC"/>
    <n v="0"/>
    <m/>
    <m/>
    <n v="1"/>
    <n v="1"/>
    <n v="2"/>
    <n v="1040"/>
    <n v="2"/>
    <m/>
    <m/>
    <m/>
    <m/>
    <m/>
    <m/>
    <m/>
    <m/>
    <m/>
    <m/>
    <n v="1"/>
    <n v="1"/>
    <x v="6"/>
    <x v="6"/>
  </r>
  <r>
    <s v="83-B1"/>
    <m/>
    <x v="0"/>
    <s v="684 MAIN ST"/>
    <n v="101"/>
    <s v="BONIN GAIL M"/>
    <s v="MR30"/>
    <s v="ONE FAMILY"/>
    <s v="83//B1//"/>
    <n v="0.81694"/>
    <n v="0"/>
    <n v="0"/>
    <n v="1"/>
    <n v="1"/>
    <s v="SEWER"/>
    <n v="1"/>
    <n v="1"/>
    <n v="15300"/>
    <s v="NO_W1"/>
    <n v="0"/>
    <s v="83-B1"/>
    <s v="Public Water,Septic"/>
    <s v="SEPTIC"/>
    <s v="SEWER"/>
    <n v="15300"/>
    <m/>
    <m/>
    <n v="0"/>
    <n v="0"/>
    <n v="4"/>
    <n v="2642"/>
    <n v="2"/>
    <m/>
    <m/>
    <m/>
    <m/>
    <m/>
    <m/>
    <m/>
    <m/>
    <m/>
    <m/>
    <n v="2"/>
    <n v="1"/>
    <x v="4"/>
    <x v="4"/>
  </r>
  <r>
    <s v="132-1046B1"/>
    <m/>
    <x v="0"/>
    <s v="2697 CRAN HWY # 31"/>
    <n v="102"/>
    <s v="LEYDON BETSEY J"/>
    <s v="MR30"/>
    <s v="CONDO  MDL-05"/>
    <s v="132//1046/B1/"/>
    <n v="1.2019999999999999E-2"/>
    <n v="1"/>
    <n v="1"/>
    <n v="1"/>
    <n v="1"/>
    <s v="SEPTIC"/>
    <n v="0"/>
    <n v="0"/>
    <n v="0"/>
    <s v="YES"/>
    <n v="0"/>
    <s v="132-1046B1"/>
    <m/>
    <m/>
    <s v="SEPTIC"/>
    <n v="0"/>
    <m/>
    <m/>
    <n v="1"/>
    <n v="1"/>
    <n v="2"/>
    <n v="1040"/>
    <n v="2"/>
    <m/>
    <m/>
    <m/>
    <m/>
    <m/>
    <m/>
    <m/>
    <m/>
    <m/>
    <m/>
    <n v="1"/>
    <n v="1"/>
    <x v="6"/>
    <x v="6"/>
  </r>
  <r>
    <s v="83-HB"/>
    <m/>
    <x v="0"/>
    <s v="0 LINCOLN HILL TER"/>
    <n v="132"/>
    <s v="HEALY ROBERT"/>
    <s v="MR30"/>
    <s v="RES ACLNUD  MDL-00"/>
    <s v="83//HB//"/>
    <n v="1.537E-2"/>
    <n v="0"/>
    <n v="0"/>
    <n v="0"/>
    <n v="0"/>
    <m/>
    <n v="0"/>
    <n v="0"/>
    <n v="0"/>
    <s v="YES"/>
    <n v="0"/>
    <s v="83-HB"/>
    <m/>
    <m/>
    <m/>
    <n v="0"/>
    <m/>
    <m/>
    <n v="0"/>
    <n v="0"/>
    <n v="0"/>
    <n v="0"/>
    <n v="0"/>
    <m/>
    <m/>
    <m/>
    <m/>
    <m/>
    <m/>
    <m/>
    <m/>
    <m/>
    <m/>
    <n v="1"/>
    <n v="1"/>
    <x v="4"/>
    <x v="4"/>
  </r>
  <r>
    <s v="84-1035"/>
    <m/>
    <x v="0"/>
    <s v="619 MAIN ST"/>
    <n v="101"/>
    <s v="LAKE KATHRYN E"/>
    <s v="SC"/>
    <s v="ONE FAMILY"/>
    <s v="84//1035//"/>
    <n v="0.31373000000000001"/>
    <n v="1"/>
    <n v="1"/>
    <n v="1"/>
    <n v="1"/>
    <s v="SEPTIC"/>
    <n v="0"/>
    <n v="1"/>
    <n v="4800"/>
    <s v="YES"/>
    <n v="4800"/>
    <s v="84-1035"/>
    <s v="Public Water,Septic"/>
    <s v="SEPTIC"/>
    <s v="SEPTIC"/>
    <n v="4800"/>
    <m/>
    <m/>
    <n v="1"/>
    <n v="1"/>
    <n v="3"/>
    <n v="1360"/>
    <n v="2"/>
    <m/>
    <m/>
    <m/>
    <m/>
    <m/>
    <m/>
    <m/>
    <m/>
    <m/>
    <m/>
    <n v="1"/>
    <n v="1"/>
    <x v="4"/>
    <x v="4"/>
  </r>
  <r>
    <s v="129B-1-33"/>
    <m/>
    <x v="0"/>
    <s v="72 GLEN CHARLIE RD"/>
    <n v="101"/>
    <s v="BISCEGLIA PAUL M &amp; PAUL M JR"/>
    <s v="R130"/>
    <s v="ONE FAMILY"/>
    <s v="129/B1/33//"/>
    <n v="0.10940999999999999"/>
    <n v="1"/>
    <n v="1"/>
    <n v="1"/>
    <n v="1"/>
    <s v="SEPTIC"/>
    <n v="0"/>
    <n v="1"/>
    <n v="6700"/>
    <s v="YES"/>
    <n v="6700"/>
    <s v="129B-1-33"/>
    <s v="Public Water,Gas,Septic"/>
    <s v="SEPTIC"/>
    <s v="SEPTIC"/>
    <n v="6700"/>
    <m/>
    <m/>
    <n v="1"/>
    <n v="1"/>
    <n v="3"/>
    <n v="944"/>
    <n v="1"/>
    <m/>
    <m/>
    <m/>
    <m/>
    <m/>
    <m/>
    <m/>
    <m/>
    <m/>
    <m/>
    <n v="1"/>
    <n v="1"/>
    <x v="7"/>
    <x v="7"/>
  </r>
  <r>
    <s v="133A-3-4"/>
    <m/>
    <x v="0"/>
    <s v="5D PHEASANT AVE"/>
    <n v="102"/>
    <s v="MOORE CAROLYN M"/>
    <s v="MR30"/>
    <s v="CONDO  MDL-05"/>
    <s v="133/A/3/4/"/>
    <n v="1.299E-2"/>
    <n v="1"/>
    <n v="1"/>
    <n v="1"/>
    <n v="1"/>
    <s v="SEPTIC"/>
    <n v="0"/>
    <n v="0"/>
    <n v="0"/>
    <s v="YES"/>
    <n v="0"/>
    <s v="133A-3-4"/>
    <m/>
    <m/>
    <s v="SEPTIC"/>
    <n v="0"/>
    <m/>
    <m/>
    <n v="1"/>
    <n v="1"/>
    <n v="2"/>
    <n v="882"/>
    <n v="2"/>
    <m/>
    <m/>
    <m/>
    <m/>
    <m/>
    <m/>
    <m/>
    <m/>
    <m/>
    <m/>
    <n v="1"/>
    <n v="1"/>
    <x v="6"/>
    <x v="6"/>
  </r>
  <r>
    <s v="83-1011"/>
    <m/>
    <x v="0"/>
    <s v="664 MAIN ST"/>
    <n v="101"/>
    <s v="OCONNOR STEVEN"/>
    <s v="MR30"/>
    <s v="ONE FAMILY"/>
    <s v="83//1011//"/>
    <n v="0.38550000000000001"/>
    <n v="1"/>
    <n v="1"/>
    <n v="1"/>
    <n v="1"/>
    <s v="SEPTIC"/>
    <n v="0"/>
    <n v="1"/>
    <n v="5300"/>
    <s v="YES"/>
    <n v="5300"/>
    <s v="83-1011"/>
    <s v="Public Water,Septic"/>
    <s v="SEPTIC"/>
    <s v="SEPTIC"/>
    <n v="5300"/>
    <m/>
    <m/>
    <n v="1"/>
    <n v="1"/>
    <n v="2"/>
    <n v="874"/>
    <n v="1"/>
    <m/>
    <m/>
    <m/>
    <m/>
    <m/>
    <m/>
    <m/>
    <m/>
    <m/>
    <m/>
    <n v="1"/>
    <n v="1"/>
    <x v="4"/>
    <x v="4"/>
  </r>
  <r>
    <s v="UNK781"/>
    <s v="FEE"/>
    <x v="0"/>
    <s v="WHIPPOORWILL WAY"/>
    <n v="0"/>
    <m/>
    <m/>
    <m/>
    <m/>
    <n v="0.14832000000000001"/>
    <n v="0"/>
    <n v="0"/>
    <n v="0"/>
    <n v="0"/>
    <m/>
    <n v="0"/>
    <n v="0"/>
    <n v="0"/>
    <s v="NO_W2"/>
    <n v="0"/>
    <m/>
    <m/>
    <m/>
    <m/>
    <n v="0"/>
    <m/>
    <m/>
    <n v="0"/>
    <n v="0"/>
    <n v="0"/>
    <n v="0"/>
    <n v="0"/>
    <s v="Not in new Assr DB, Makepe?, old info"/>
    <m/>
    <m/>
    <m/>
    <m/>
    <m/>
    <m/>
    <m/>
    <m/>
    <m/>
    <n v="1"/>
    <n v="1"/>
    <x v="6"/>
    <x v="6"/>
  </r>
  <r>
    <s v="133A-21"/>
    <m/>
    <x v="0"/>
    <s v="19 WHIPPOORWILL WAY"/>
    <n v="101"/>
    <s v="ENOS ANTHONY L"/>
    <s v="SC"/>
    <s v="ONE FAMILY"/>
    <s v="133/A/21//"/>
    <n v="0.26350000000000001"/>
    <n v="1"/>
    <n v="1"/>
    <n v="1"/>
    <n v="1"/>
    <s v="SEPTIC"/>
    <n v="0"/>
    <n v="1"/>
    <n v="8400"/>
    <s v="YES"/>
    <n v="8400"/>
    <s v="133A-21"/>
    <s v="Public Water,Septic"/>
    <s v="SEPTIC"/>
    <s v="SEPTIC"/>
    <n v="8400"/>
    <m/>
    <m/>
    <n v="1"/>
    <n v="1"/>
    <n v="3"/>
    <n v="1224"/>
    <n v="1.5"/>
    <m/>
    <m/>
    <m/>
    <m/>
    <m/>
    <m/>
    <m/>
    <m/>
    <m/>
    <m/>
    <n v="1"/>
    <n v="1"/>
    <x v="6"/>
    <x v="6"/>
  </r>
  <r>
    <s v="129B-1-10"/>
    <m/>
    <x v="0"/>
    <s v="28 LAKE VIEW DR"/>
    <n v="101"/>
    <s v="MCLEAN ROBERT F"/>
    <s v="R130"/>
    <s v="ONE FAMILY"/>
    <s v="129/B1/10//"/>
    <n v="0.14227000000000001"/>
    <n v="1"/>
    <n v="1"/>
    <n v="1"/>
    <n v="1"/>
    <s v="SEPTIC"/>
    <n v="0"/>
    <n v="1"/>
    <n v="3500"/>
    <s v="YES"/>
    <n v="3500"/>
    <s v="129B-1-10"/>
    <s v="Public Water,Gas,Septic"/>
    <s v="SEPTIC"/>
    <s v="SEPTIC"/>
    <n v="3500"/>
    <m/>
    <m/>
    <n v="1"/>
    <n v="1"/>
    <n v="2"/>
    <n v="874"/>
    <n v="1"/>
    <m/>
    <m/>
    <m/>
    <m/>
    <m/>
    <m/>
    <m/>
    <m/>
    <m/>
    <m/>
    <n v="2"/>
    <n v="1"/>
    <x v="7"/>
    <x v="7"/>
  </r>
  <r>
    <s v="84-1030"/>
    <m/>
    <x v="0"/>
    <s v="627 MAIN ST"/>
    <n v="101"/>
    <s v="BRITT STEPHEN T"/>
    <s v="SC"/>
    <s v="ONE FAMILY"/>
    <s v="84//1030//"/>
    <n v="0.32930999999999999"/>
    <n v="1"/>
    <n v="1"/>
    <n v="1"/>
    <n v="1"/>
    <s v="SEPTIC"/>
    <n v="0"/>
    <n v="1"/>
    <n v="6000"/>
    <s v="YES"/>
    <n v="6000"/>
    <s v="84-1030"/>
    <s v="Public Water,Septic"/>
    <s v="SEPTIC"/>
    <s v="SEPTIC"/>
    <n v="6000"/>
    <m/>
    <m/>
    <n v="1"/>
    <n v="1"/>
    <n v="3"/>
    <n v="1044"/>
    <n v="1"/>
    <m/>
    <m/>
    <m/>
    <m/>
    <m/>
    <m/>
    <m/>
    <m/>
    <m/>
    <m/>
    <n v="1"/>
    <n v="1"/>
    <x v="4"/>
    <x v="4"/>
  </r>
  <r>
    <s v="132B-68"/>
    <m/>
    <x v="0"/>
    <s v="11 CRAN HWY  OFF"/>
    <n v="132"/>
    <s v="ZION STEVEN"/>
    <s v="MR30"/>
    <s v="RES ACLNUD  MDL-00"/>
    <s v="132/B/68//"/>
    <n v="0.47538000000000002"/>
    <n v="0"/>
    <n v="0"/>
    <n v="0"/>
    <n v="0"/>
    <m/>
    <n v="0"/>
    <n v="0"/>
    <n v="0"/>
    <s v="YES"/>
    <n v="0"/>
    <s v="132B-68"/>
    <s v="Public Water,Septic"/>
    <s v="SEPTIC"/>
    <m/>
    <n v="0"/>
    <m/>
    <m/>
    <n v="0"/>
    <n v="0"/>
    <n v="0"/>
    <n v="0"/>
    <n v="0"/>
    <m/>
    <m/>
    <m/>
    <m/>
    <m/>
    <m/>
    <m/>
    <m/>
    <m/>
    <m/>
    <n v="1"/>
    <n v="1"/>
    <x v="8"/>
    <x v="8"/>
  </r>
  <r>
    <s v="132-1014"/>
    <m/>
    <x v="0"/>
    <s v="2591 CRAN HWY"/>
    <n v="101"/>
    <s v="CURRY JOSEPH J"/>
    <s v="SC"/>
    <s v="ONE FAMILY"/>
    <s v="132//1014//"/>
    <n v="0.35718"/>
    <n v="1"/>
    <n v="1"/>
    <n v="1"/>
    <n v="1"/>
    <s v="SEPTIC"/>
    <n v="0"/>
    <n v="1"/>
    <n v="6900"/>
    <s v="YES"/>
    <n v="6900"/>
    <s v="132-1014"/>
    <s v="Public Water,Septic"/>
    <s v="SEPTIC"/>
    <s v="SEPTIC"/>
    <n v="6900"/>
    <m/>
    <m/>
    <n v="1"/>
    <n v="1"/>
    <n v="3"/>
    <n v="1224"/>
    <n v="1.5"/>
    <m/>
    <m/>
    <m/>
    <m/>
    <m/>
    <m/>
    <m/>
    <m/>
    <m/>
    <m/>
    <n v="1"/>
    <n v="1"/>
    <x v="6"/>
    <x v="6"/>
  </r>
  <r>
    <s v="133A-3-3"/>
    <m/>
    <x v="0"/>
    <s v="5C PHEASANT AVE"/>
    <n v="102"/>
    <s v="BROSSEAU ELINOR I"/>
    <s v="MR30"/>
    <s v="CONDO  MDL-05"/>
    <s v="133/A/3/3/"/>
    <n v="1.299E-2"/>
    <n v="1"/>
    <n v="1"/>
    <n v="1"/>
    <n v="1"/>
    <s v="SEPTIC"/>
    <n v="0"/>
    <n v="0"/>
    <n v="0"/>
    <s v="YES"/>
    <n v="0"/>
    <s v="133A-3-3"/>
    <m/>
    <m/>
    <s v="SEPTIC"/>
    <n v="0"/>
    <m/>
    <m/>
    <n v="1"/>
    <n v="1"/>
    <n v="2"/>
    <n v="882"/>
    <n v="2"/>
    <m/>
    <m/>
    <m/>
    <m/>
    <m/>
    <m/>
    <m/>
    <m/>
    <m/>
    <m/>
    <n v="1"/>
    <n v="1"/>
    <x v="6"/>
    <x v="6"/>
  </r>
  <r>
    <s v="UNK783"/>
    <s v="FEE"/>
    <x v="0"/>
    <s v="MEADOWLARK DR"/>
    <n v="0"/>
    <m/>
    <m/>
    <m/>
    <m/>
    <n v="1.9947900000000001"/>
    <n v="0"/>
    <n v="0"/>
    <n v="0"/>
    <n v="0"/>
    <m/>
    <n v="0"/>
    <n v="0"/>
    <n v="0"/>
    <s v="NO_W2"/>
    <n v="0"/>
    <m/>
    <m/>
    <m/>
    <m/>
    <n v="0"/>
    <m/>
    <m/>
    <n v="0"/>
    <n v="0"/>
    <n v="0"/>
    <n v="0"/>
    <n v="0"/>
    <s v="Not in new Assr DB, Makepe?, old info"/>
    <m/>
    <m/>
    <m/>
    <m/>
    <m/>
    <m/>
    <m/>
    <m/>
    <m/>
    <n v="3"/>
    <n v="1"/>
    <x v="6"/>
    <x v="6"/>
  </r>
  <r>
    <s v="132-1028"/>
    <m/>
    <x v="0"/>
    <s v="14 ESSEX WAY"/>
    <n v="101"/>
    <s v="WALKER MERRILL BRADLEY JR"/>
    <s v="MR30"/>
    <s v="ONE FAMILY"/>
    <s v="132//1028//"/>
    <n v="0.32746999999999998"/>
    <n v="1"/>
    <n v="1"/>
    <n v="1"/>
    <n v="1"/>
    <s v="SEPTIC"/>
    <n v="0"/>
    <n v="0"/>
    <n v="0"/>
    <s v="YES"/>
    <n v="0"/>
    <s v="132-1028"/>
    <s v="Well,Septic"/>
    <s v="SEPTIC"/>
    <s v="SEPTIC"/>
    <n v="0"/>
    <m/>
    <m/>
    <n v="1"/>
    <n v="1"/>
    <n v="1"/>
    <n v="678"/>
    <n v="1"/>
    <m/>
    <m/>
    <m/>
    <m/>
    <m/>
    <m/>
    <m/>
    <m/>
    <m/>
    <m/>
    <n v="1"/>
    <n v="1"/>
    <x v="6"/>
    <x v="6"/>
  </r>
  <r>
    <s v="132-1017"/>
    <m/>
    <x v="0"/>
    <s v="2599 CRAN HWY"/>
    <n v="355"/>
    <s v="CHAPMAN DAVID M TRUSTEE OF THE"/>
    <s v="SC"/>
    <s v="FUNERAL HM"/>
    <s v="132//1017//"/>
    <n v="3.24675"/>
    <n v="1"/>
    <n v="1"/>
    <n v="1"/>
    <n v="1"/>
    <s v="SEPTIC"/>
    <n v="0"/>
    <n v="2"/>
    <n v="94800"/>
    <s v="YES"/>
    <n v="94800"/>
    <s v="132-1017"/>
    <s v="All Public"/>
    <s v="SEWER"/>
    <s v="SEPTIC"/>
    <n v="47400"/>
    <m/>
    <m/>
    <n v="1"/>
    <n v="1"/>
    <n v="1"/>
    <n v="8676"/>
    <n v="1"/>
    <m/>
    <m/>
    <m/>
    <m/>
    <m/>
    <m/>
    <m/>
    <m/>
    <m/>
    <m/>
    <n v="1"/>
    <n v="1"/>
    <x v="6"/>
    <x v="6"/>
  </r>
  <r>
    <s v="132-1012"/>
    <m/>
    <x v="0"/>
    <s v="2587 CRAN HWY"/>
    <n v="104"/>
    <s v="ROBERTS CHARLOTTE L"/>
    <s v="SC"/>
    <s v="TWO FAMILY"/>
    <s v="132//1012//"/>
    <n v="0.15162999999999999"/>
    <n v="1"/>
    <n v="1"/>
    <n v="1"/>
    <n v="1"/>
    <s v="SEPTIC"/>
    <n v="0"/>
    <n v="1"/>
    <n v="2300"/>
    <s v="YES"/>
    <n v="2300"/>
    <s v="132-1012"/>
    <s v="Public Water,Septic"/>
    <s v="SEPTIC"/>
    <s v="SEPTIC"/>
    <n v="2300"/>
    <m/>
    <m/>
    <n v="2"/>
    <n v="2"/>
    <n v="3"/>
    <n v="1826"/>
    <n v="1.5"/>
    <m/>
    <m/>
    <m/>
    <m/>
    <m/>
    <m/>
    <m/>
    <m/>
    <m/>
    <m/>
    <n v="1"/>
    <n v="1"/>
    <x v="6"/>
    <x v="6"/>
  </r>
  <r>
    <s v="133A-20"/>
    <m/>
    <x v="0"/>
    <s v="21 WHIPPOORWILL WAY"/>
    <n v="101"/>
    <s v="HARDSOG WILLIAM G"/>
    <s v="SC"/>
    <s v="ONE FAMILY"/>
    <s v="133/A/20//"/>
    <n v="0.24546000000000001"/>
    <n v="1"/>
    <n v="1"/>
    <n v="1"/>
    <n v="1"/>
    <s v="SEPTIC"/>
    <n v="0"/>
    <n v="1"/>
    <n v="7700"/>
    <s v="YES"/>
    <n v="7700"/>
    <s v="133A-20"/>
    <s v="Public Water,Septic"/>
    <s v="SEPTIC"/>
    <s v="SEPTIC"/>
    <n v="7700"/>
    <m/>
    <m/>
    <n v="1"/>
    <n v="1"/>
    <n v="3"/>
    <n v="912"/>
    <n v="1"/>
    <m/>
    <m/>
    <m/>
    <m/>
    <m/>
    <m/>
    <m/>
    <m/>
    <m/>
    <m/>
    <n v="1"/>
    <n v="1"/>
    <x v="6"/>
    <x v="6"/>
  </r>
  <r>
    <s v="132B-60"/>
    <m/>
    <x v="0"/>
    <s v="12 CRAN HWY  OFF"/>
    <n v="132"/>
    <s v="ZION STEVEN"/>
    <s v="MR30"/>
    <s v="RES ACLNUD  MDL-00"/>
    <s v="132/B/60//"/>
    <n v="0.16907"/>
    <n v="0"/>
    <n v="0"/>
    <n v="0"/>
    <n v="0"/>
    <m/>
    <n v="0"/>
    <n v="0"/>
    <n v="0"/>
    <s v="YES"/>
    <n v="0"/>
    <s v="132B-60"/>
    <s v="Public Water,Septic"/>
    <s v="SEPTIC"/>
    <m/>
    <n v="0"/>
    <m/>
    <m/>
    <n v="0"/>
    <n v="0"/>
    <n v="0"/>
    <n v="0"/>
    <n v="0"/>
    <m/>
    <m/>
    <m/>
    <m/>
    <m/>
    <m/>
    <m/>
    <m/>
    <m/>
    <m/>
    <n v="1"/>
    <n v="1"/>
    <x v="8"/>
    <x v="8"/>
  </r>
  <r>
    <s v="84-1040"/>
    <m/>
    <x v="0"/>
    <s v="14 TREMONT RD"/>
    <n v="101"/>
    <s v="DAVIS WILLIAM F"/>
    <s v="SC"/>
    <s v="ONE FAMILY"/>
    <s v="84//1040//"/>
    <n v="0.33396999999999999"/>
    <n v="1"/>
    <n v="1"/>
    <n v="1"/>
    <n v="1"/>
    <s v="SEPTIC"/>
    <n v="0"/>
    <n v="1"/>
    <n v="0"/>
    <s v="YES"/>
    <n v="0"/>
    <s v="84-1040"/>
    <s v="Public Water,Septic"/>
    <s v="SEPTIC"/>
    <s v="SEPTIC"/>
    <n v="0"/>
    <m/>
    <m/>
    <n v="1"/>
    <n v="1"/>
    <n v="3"/>
    <n v="1684"/>
    <n v="1.75"/>
    <m/>
    <m/>
    <m/>
    <m/>
    <m/>
    <m/>
    <m/>
    <m/>
    <m/>
    <m/>
    <n v="0"/>
    <n v="1"/>
    <x v="4"/>
    <x v="4"/>
  </r>
  <r>
    <s v="129B-1-46"/>
    <m/>
    <x v="0"/>
    <s v="15 LAKE VIEW DR"/>
    <n v="101"/>
    <s v="MALOVICH SUZANNE M"/>
    <s v="R130"/>
    <s v="ONE FAMILY"/>
    <s v="129/B1/46//"/>
    <n v="9.3820000000000001E-2"/>
    <n v="1"/>
    <n v="1"/>
    <n v="1"/>
    <n v="1"/>
    <s v="SEPTIC"/>
    <n v="0"/>
    <n v="1"/>
    <n v="2400"/>
    <s v="YES"/>
    <n v="2400"/>
    <s v="129B-1-46"/>
    <s v="Public Water,Septic"/>
    <s v="SEPTIC"/>
    <s v="SEPTIC"/>
    <n v="2400"/>
    <m/>
    <m/>
    <n v="1"/>
    <n v="1"/>
    <n v="1"/>
    <n v="660"/>
    <n v="1"/>
    <m/>
    <m/>
    <m/>
    <m/>
    <m/>
    <m/>
    <m/>
    <m/>
    <m/>
    <m/>
    <n v="1"/>
    <n v="1"/>
    <x v="7"/>
    <x v="7"/>
  </r>
  <r>
    <s v="132-1018A"/>
    <m/>
    <x v="0"/>
    <s v="2607 CRAN HWY"/>
    <n v="101"/>
    <s v="PRADA MELVIN M TR OF THE"/>
    <s v="SC"/>
    <s v="ONE FAMILY"/>
    <s v="132//1018/A/"/>
    <n v="3.9923600000000001"/>
    <n v="1"/>
    <n v="1"/>
    <n v="1"/>
    <n v="1"/>
    <s v="SEPTIC"/>
    <n v="0"/>
    <n v="1"/>
    <n v="6600"/>
    <s v="YES"/>
    <n v="6600"/>
    <s v="132-1018A"/>
    <s v="Public Water,Gas,Septic"/>
    <s v="SEPTIC"/>
    <s v="SEPTIC"/>
    <n v="6600"/>
    <m/>
    <m/>
    <n v="1"/>
    <n v="1"/>
    <n v="4"/>
    <n v="2568"/>
    <n v="1.5"/>
    <m/>
    <m/>
    <m/>
    <m/>
    <m/>
    <m/>
    <m/>
    <m/>
    <m/>
    <m/>
    <n v="1"/>
    <n v="1"/>
    <x v="6"/>
    <x v="6"/>
  </r>
  <r>
    <s v="133A-3-2"/>
    <m/>
    <x v="0"/>
    <s v="3 WHIPPOORWILL WAY"/>
    <n v="101"/>
    <s v="RYAN CHRISTOPHER J"/>
    <s v="MR30"/>
    <s v="ONE FAMILY"/>
    <s v="133/A/32//"/>
    <n v="1.26E-2"/>
    <n v="1"/>
    <n v="1"/>
    <n v="1"/>
    <n v="1"/>
    <s v="SEPTIC"/>
    <n v="0"/>
    <n v="0"/>
    <n v="0"/>
    <s v="YES"/>
    <n v="0"/>
    <s v="133A-3-2"/>
    <s v="Public Water,Septic"/>
    <s v="SEPTIC"/>
    <s v="SEPTIC"/>
    <n v="0"/>
    <m/>
    <m/>
    <n v="1"/>
    <n v="1"/>
    <n v="3"/>
    <n v="1306"/>
    <n v="1.75"/>
    <m/>
    <m/>
    <m/>
    <m/>
    <m/>
    <m/>
    <m/>
    <m/>
    <m/>
    <m/>
    <n v="1"/>
    <n v="1"/>
    <x v="6"/>
    <x v="6"/>
  </r>
  <r>
    <s v="133A-B2"/>
    <m/>
    <x v="0"/>
    <s v="7B MEADOWLARK DR"/>
    <n v="102"/>
    <s v="LATHAM PETER R JR"/>
    <s v="SC"/>
    <s v="CONDO  MDL-05"/>
    <s v="133/A//B2/"/>
    <n v="1.41E-2"/>
    <n v="1"/>
    <n v="1"/>
    <n v="1"/>
    <n v="1"/>
    <s v="SEPTIC"/>
    <n v="0"/>
    <n v="0"/>
    <n v="0"/>
    <s v="YES"/>
    <n v="0"/>
    <s v="133A-B2"/>
    <m/>
    <m/>
    <s v="SEPTIC"/>
    <n v="0"/>
    <m/>
    <m/>
    <n v="1"/>
    <n v="1"/>
    <n v="3"/>
    <n v="1200"/>
    <n v="2"/>
    <m/>
    <m/>
    <m/>
    <m/>
    <m/>
    <m/>
    <m/>
    <m/>
    <m/>
    <m/>
    <n v="3"/>
    <n v="1"/>
    <x v="6"/>
    <x v="6"/>
  </r>
  <r>
    <s v="133A-19"/>
    <m/>
    <x v="0"/>
    <s v="23 WHIPPOORWILL WAY"/>
    <n v="101"/>
    <s v="PENNINGTON HENRY B"/>
    <s v="SC"/>
    <s v="ONE FAMILY"/>
    <s v="133/A/19//"/>
    <n v="0.25974999999999998"/>
    <n v="1"/>
    <n v="1"/>
    <n v="1"/>
    <n v="1"/>
    <s v="SEPTIC"/>
    <n v="0"/>
    <n v="1"/>
    <n v="11100"/>
    <s v="YES"/>
    <n v="11100"/>
    <s v="133A-19"/>
    <s v="Public Water,Septic"/>
    <s v="SEPTIC"/>
    <s v="SEPTIC"/>
    <n v="11100"/>
    <m/>
    <m/>
    <n v="1"/>
    <n v="1"/>
    <n v="3"/>
    <n v="960"/>
    <n v="1"/>
    <m/>
    <m/>
    <m/>
    <m/>
    <m/>
    <m/>
    <m/>
    <m/>
    <m/>
    <m/>
    <n v="1"/>
    <n v="1"/>
    <x v="6"/>
    <x v="6"/>
  </r>
  <r>
    <s v="129A-1-105"/>
    <m/>
    <x v="0"/>
    <s v="39 AGAWAM LAKE SHORE DR"/>
    <n v="101"/>
    <s v="GRAHAM STEPHEN"/>
    <s v="R130"/>
    <s v="ONE FAMILY"/>
    <s v="129/A1/105//"/>
    <n v="0.16392000000000001"/>
    <n v="1"/>
    <n v="1"/>
    <n v="1"/>
    <n v="1"/>
    <s v="SEPTIC"/>
    <n v="0"/>
    <n v="1"/>
    <n v="2900"/>
    <s v="YES"/>
    <n v="2900"/>
    <s v="129A-1-105"/>
    <s v="Public Water,Septic"/>
    <s v="SEPTIC"/>
    <s v="SEPTIC"/>
    <n v="2900"/>
    <m/>
    <m/>
    <n v="1"/>
    <n v="1"/>
    <n v="3"/>
    <n v="936"/>
    <n v="1"/>
    <m/>
    <m/>
    <m/>
    <m/>
    <m/>
    <m/>
    <m/>
    <m/>
    <m/>
    <m/>
    <n v="1"/>
    <n v="1"/>
    <x v="7"/>
    <x v="7"/>
  </r>
  <r>
    <s v="129A-1-A"/>
    <m/>
    <x v="0"/>
    <s v="47 AGAWAM LAKE SHORE DR"/>
    <n v="104"/>
    <s v="THOMSON JANICE"/>
    <s v="R130"/>
    <s v="TWO FAMILY"/>
    <s v="129/A1//A/"/>
    <n v="0.16356999999999999"/>
    <n v="1"/>
    <n v="1"/>
    <n v="1"/>
    <n v="1"/>
    <s v="SEPTIC"/>
    <n v="0"/>
    <n v="1"/>
    <n v="2500"/>
    <s v="YES"/>
    <n v="2500"/>
    <s v="129A-1-A"/>
    <s v="Public Water,Septic"/>
    <s v="SEPTIC"/>
    <s v="SEPTIC"/>
    <n v="2500"/>
    <m/>
    <m/>
    <n v="2"/>
    <n v="2"/>
    <n v="3"/>
    <n v="2360"/>
    <n v="2"/>
    <m/>
    <m/>
    <m/>
    <m/>
    <m/>
    <m/>
    <m/>
    <m/>
    <m/>
    <m/>
    <n v="1"/>
    <n v="1"/>
    <x v="7"/>
    <x v="7"/>
  </r>
  <r>
    <s v="133A-3-1"/>
    <m/>
    <x v="0"/>
    <s v="5A PHEASANT AVE"/>
    <n v="102"/>
    <s v="RIOUX ANITA L"/>
    <s v="MR30"/>
    <s v="CONDO  MDL-05"/>
    <s v="133/A/3/1/"/>
    <n v="1.281E-2"/>
    <n v="1"/>
    <n v="1"/>
    <n v="1"/>
    <n v="1"/>
    <s v="SEPTIC"/>
    <n v="0"/>
    <n v="0"/>
    <n v="0"/>
    <s v="YES"/>
    <n v="0"/>
    <s v="133A-3-1"/>
    <s v="Public Water,Septic"/>
    <s v="SEPTIC"/>
    <s v="SEPTIC"/>
    <n v="0"/>
    <m/>
    <m/>
    <n v="1"/>
    <n v="1"/>
    <n v="2"/>
    <n v="882"/>
    <n v="2"/>
    <m/>
    <m/>
    <m/>
    <m/>
    <m/>
    <m/>
    <m/>
    <m/>
    <m/>
    <m/>
    <n v="1"/>
    <n v="1"/>
    <x v="6"/>
    <x v="6"/>
  </r>
  <r>
    <s v="FRESHWATER"/>
    <m/>
    <x v="0"/>
    <m/>
    <n v="0"/>
    <m/>
    <m/>
    <m/>
    <m/>
    <n v="0.48607"/>
    <n v="0"/>
    <n v="0"/>
    <n v="0"/>
    <n v="0"/>
    <m/>
    <n v="0"/>
    <n v="0"/>
    <n v="0"/>
    <s v="NO"/>
    <n v="0"/>
    <m/>
    <m/>
    <m/>
    <m/>
    <n v="0"/>
    <m/>
    <m/>
    <n v="0"/>
    <n v="0"/>
    <n v="0"/>
    <n v="0"/>
    <n v="0"/>
    <m/>
    <m/>
    <m/>
    <m/>
    <m/>
    <m/>
    <m/>
    <m/>
    <m/>
    <m/>
    <n v="0"/>
    <n v="1"/>
    <x v="7"/>
    <x v="7"/>
  </r>
  <r>
    <s v="129B-1-12"/>
    <m/>
    <x v="0"/>
    <s v="30 LAKE VIEW DR"/>
    <n v="101"/>
    <s v="LIBARDONI NANCY J TRUSTEE"/>
    <s v="R130"/>
    <s v="ONE FAMILY"/>
    <s v="129/B1/12//"/>
    <n v="6.7339999999999997E-2"/>
    <n v="1"/>
    <n v="1"/>
    <n v="1"/>
    <n v="1"/>
    <s v="SEPTIC"/>
    <n v="0"/>
    <n v="1"/>
    <n v="500"/>
    <s v="YES"/>
    <n v="500"/>
    <s v="129B-1-12"/>
    <s v="Public Water,Gas,Septic"/>
    <s v="SEPTIC"/>
    <s v="SEPTIC"/>
    <n v="500"/>
    <m/>
    <m/>
    <n v="1"/>
    <n v="1"/>
    <n v="2"/>
    <n v="570"/>
    <n v="1"/>
    <m/>
    <m/>
    <m/>
    <m/>
    <m/>
    <m/>
    <m/>
    <m/>
    <m/>
    <m/>
    <n v="1"/>
    <n v="1"/>
    <x v="7"/>
    <x v="7"/>
  </r>
  <r>
    <s v="132-E"/>
    <m/>
    <x v="0"/>
    <s v="4 OLD CARR LANDING RD"/>
    <n v="132"/>
    <s v="ELDREDGE DAVID WILLIAM"/>
    <s v="MR30"/>
    <s v="RES ACLNUD  MDL-00"/>
    <s v="132///E/"/>
    <n v="1.8146899999999999"/>
    <n v="0"/>
    <n v="0"/>
    <n v="0"/>
    <n v="0"/>
    <m/>
    <n v="0"/>
    <n v="0"/>
    <n v="0"/>
    <s v="YES"/>
    <n v="0"/>
    <s v="132-E"/>
    <m/>
    <m/>
    <m/>
    <n v="0"/>
    <m/>
    <m/>
    <n v="0"/>
    <n v="0"/>
    <n v="0"/>
    <n v="0"/>
    <n v="0"/>
    <m/>
    <m/>
    <m/>
    <m/>
    <m/>
    <m/>
    <m/>
    <m/>
    <m/>
    <m/>
    <n v="1"/>
    <n v="1"/>
    <x v="6"/>
    <x v="6"/>
  </r>
  <r>
    <s v="129B-1-34"/>
    <m/>
    <x v="0"/>
    <s v="74 GLEN CHARLIE RD"/>
    <n v="101"/>
    <s v="MCMILLIAN ELZA"/>
    <s v="R130"/>
    <s v="ONE FAMILY"/>
    <s v="129/B1/34//"/>
    <n v="0.21548999999999999"/>
    <n v="1"/>
    <n v="1"/>
    <n v="1"/>
    <n v="1"/>
    <s v="SEPTIC"/>
    <n v="0"/>
    <n v="1"/>
    <n v="2700"/>
    <s v="YES"/>
    <n v="2700"/>
    <s v="129B-1-34"/>
    <s v="Public Water,Septic"/>
    <s v="SEPTIC"/>
    <s v="SEPTIC"/>
    <n v="2700"/>
    <m/>
    <m/>
    <n v="1"/>
    <n v="1"/>
    <n v="2"/>
    <n v="768"/>
    <n v="1"/>
    <m/>
    <m/>
    <m/>
    <m/>
    <m/>
    <m/>
    <m/>
    <m/>
    <m/>
    <m/>
    <n v="2"/>
    <n v="1"/>
    <x v="7"/>
    <x v="7"/>
  </r>
  <r>
    <s v="133A-B1"/>
    <m/>
    <x v="0"/>
    <s v="7A MEADOWLARK DR"/>
    <n v="102"/>
    <s v="AVERY DAVID A"/>
    <s v="SC"/>
    <s v="CONDO  MDL-05"/>
    <s v="133/A//B1/"/>
    <n v="1.4829999999999999E-2"/>
    <n v="1"/>
    <n v="1"/>
    <n v="1"/>
    <n v="1"/>
    <s v="SEPTIC"/>
    <n v="0"/>
    <n v="2"/>
    <n v="11700"/>
    <s v="YES"/>
    <n v="11700"/>
    <s v="133A-B1"/>
    <s v="Public Water,Septic"/>
    <s v="SEPTIC"/>
    <s v="SEPTIC"/>
    <n v="5850"/>
    <m/>
    <m/>
    <n v="1"/>
    <n v="1"/>
    <n v="3"/>
    <n v="1200"/>
    <n v="2"/>
    <m/>
    <m/>
    <m/>
    <m/>
    <m/>
    <m/>
    <m/>
    <m/>
    <m/>
    <m/>
    <n v="2"/>
    <n v="1"/>
    <x v="6"/>
    <x v="6"/>
  </r>
  <r>
    <s v="132B-61"/>
    <m/>
    <x v="0"/>
    <s v="0 CRAN HWY  OFF"/>
    <n v="132"/>
    <s v="HAYES CONSTANCE J"/>
    <s v="MR30"/>
    <s v="RES ACLNUD  MDL-00"/>
    <s v="132/B/61//"/>
    <n v="1.06E-3"/>
    <n v="0"/>
    <n v="0"/>
    <n v="0"/>
    <n v="0"/>
    <m/>
    <n v="0"/>
    <n v="0"/>
    <n v="0"/>
    <s v="YES"/>
    <n v="0"/>
    <s v="132B-61"/>
    <s v="Public Water,Septic"/>
    <s v="SEPTIC"/>
    <m/>
    <n v="0"/>
    <m/>
    <m/>
    <n v="0"/>
    <n v="0"/>
    <n v="0"/>
    <n v="0"/>
    <n v="0"/>
    <m/>
    <m/>
    <m/>
    <m/>
    <m/>
    <m/>
    <m/>
    <m/>
    <m/>
    <m/>
    <n v="0"/>
    <n v="1"/>
    <x v="8"/>
    <x v="8"/>
  </r>
  <r>
    <s v="129B-1-47"/>
    <m/>
    <x v="0"/>
    <s v="17 LAKE VIEW DR"/>
    <n v="101"/>
    <s v="MAZZOLA LOUIS"/>
    <s v="R130"/>
    <s v="ONE FAMILY"/>
    <s v="129/B1/47//"/>
    <n v="9.7949999999999995E-2"/>
    <n v="1"/>
    <n v="1"/>
    <n v="1"/>
    <n v="1"/>
    <s v="SEPTIC"/>
    <n v="0"/>
    <n v="1"/>
    <n v="12000"/>
    <s v="YES"/>
    <n v="12000"/>
    <s v="129B-1-47"/>
    <s v="Public Water,Septic"/>
    <s v="SEPTIC"/>
    <s v="SEPTIC"/>
    <n v="12000"/>
    <m/>
    <m/>
    <n v="1"/>
    <n v="1"/>
    <n v="4"/>
    <n v="1764"/>
    <n v="2"/>
    <m/>
    <m/>
    <m/>
    <m/>
    <m/>
    <m/>
    <m/>
    <m/>
    <m/>
    <m/>
    <n v="1"/>
    <n v="1"/>
    <x v="7"/>
    <x v="7"/>
  </r>
  <r>
    <s v="UNK775"/>
    <s v="FEE"/>
    <x v="0"/>
    <s v="PHEASANT AVE"/>
    <n v="0"/>
    <m/>
    <m/>
    <m/>
    <m/>
    <n v="0.37720999999999999"/>
    <n v="1"/>
    <n v="1"/>
    <n v="1"/>
    <n v="1"/>
    <s v="SEPTIC"/>
    <n v="0"/>
    <n v="0"/>
    <n v="0"/>
    <s v="NO_W2"/>
    <n v="0"/>
    <m/>
    <m/>
    <m/>
    <s v="SEPTIC"/>
    <n v="0"/>
    <m/>
    <m/>
    <n v="1"/>
    <n v="1"/>
    <n v="0"/>
    <n v="0"/>
    <n v="0"/>
    <s v="Not in new Assr DB, Makepe?, old info"/>
    <m/>
    <m/>
    <m/>
    <m/>
    <m/>
    <m/>
    <m/>
    <m/>
    <m/>
    <n v="1"/>
    <n v="1"/>
    <x v="6"/>
    <x v="6"/>
  </r>
  <r>
    <s v="129A-1-104"/>
    <m/>
    <x v="0"/>
    <s v="37 AGAWAM LAKE SHORE DR"/>
    <n v="101"/>
    <s v="TRIPP SHELBY J"/>
    <s v="R130"/>
    <s v="ONE FAMILY"/>
    <s v="129/A1/104//"/>
    <n v="0.13205"/>
    <n v="1"/>
    <n v="1"/>
    <n v="1"/>
    <n v="1"/>
    <s v="SEPTIC"/>
    <n v="0"/>
    <n v="1"/>
    <n v="300"/>
    <s v="YES"/>
    <n v="300"/>
    <s v="129A-1-104"/>
    <s v="Public Water,Septic"/>
    <s v="SEPTIC"/>
    <s v="SEPTIC"/>
    <n v="300"/>
    <m/>
    <m/>
    <n v="1"/>
    <n v="1"/>
    <n v="2"/>
    <n v="464"/>
    <n v="1"/>
    <m/>
    <m/>
    <m/>
    <m/>
    <m/>
    <m/>
    <m/>
    <m/>
    <m/>
    <m/>
    <n v="1"/>
    <n v="1"/>
    <x v="7"/>
    <x v="7"/>
  </r>
  <r>
    <s v="132-1046A12"/>
    <m/>
    <x v="0"/>
    <s v="2697 CRAN HWY #32"/>
    <n v="102"/>
    <s v="PETERS PAMELA"/>
    <s v="MR30"/>
    <s v="CONDO  MDL-05"/>
    <s v="132//1046/A12/"/>
    <n v="1.256E-2"/>
    <n v="1"/>
    <n v="1"/>
    <n v="1"/>
    <n v="1"/>
    <s v="SEPTIC"/>
    <n v="0"/>
    <n v="0"/>
    <n v="0"/>
    <s v="YES"/>
    <n v="0"/>
    <s v="132-1046A12"/>
    <m/>
    <m/>
    <s v="SEPTIC"/>
    <n v="0"/>
    <m/>
    <m/>
    <n v="1"/>
    <n v="1"/>
    <n v="2"/>
    <n v="1040"/>
    <n v="2"/>
    <m/>
    <m/>
    <m/>
    <m/>
    <m/>
    <m/>
    <m/>
    <m/>
    <m/>
    <m/>
    <n v="1"/>
    <n v="1"/>
    <x v="6"/>
    <x v="6"/>
  </r>
  <r>
    <s v="133A-29"/>
    <m/>
    <x v="0"/>
    <s v="4 MEADOWLARK DR"/>
    <n v="903"/>
    <s v="TOWN OF WAREHAM"/>
    <s v="SC"/>
    <s v="TAX POSS  MDL-00"/>
    <s v="133/A/29//"/>
    <n v="0.30864000000000003"/>
    <n v="0"/>
    <n v="0"/>
    <n v="0"/>
    <n v="0"/>
    <m/>
    <n v="0"/>
    <n v="0"/>
    <n v="0"/>
    <s v="YES"/>
    <n v="0"/>
    <s v="133A-29"/>
    <s v="Public Water,Septic"/>
    <s v="SEPTIC"/>
    <m/>
    <n v="0"/>
    <m/>
    <m/>
    <n v="0"/>
    <n v="0"/>
    <n v="0"/>
    <n v="0"/>
    <n v="0"/>
    <m/>
    <m/>
    <m/>
    <m/>
    <m/>
    <m/>
    <m/>
    <m/>
    <m/>
    <m/>
    <n v="1"/>
    <n v="1"/>
    <x v="6"/>
    <x v="6"/>
  </r>
  <r>
    <s v="132B-67"/>
    <m/>
    <x v="0"/>
    <s v="9 CRAN HWY  OFF"/>
    <n v="132"/>
    <s v="JOSEPH HERBERT J JR  ET ALS"/>
    <s v="MR30"/>
    <s v="RES ACLNUD  MDL-00"/>
    <s v="132/B/67//"/>
    <n v="0.43547000000000002"/>
    <n v="0"/>
    <n v="0"/>
    <n v="0"/>
    <n v="0"/>
    <m/>
    <n v="0"/>
    <n v="0"/>
    <n v="0"/>
    <s v="YES"/>
    <n v="0"/>
    <s v="132B-67"/>
    <s v="Public Water,Septic"/>
    <s v="SEPTIC"/>
    <m/>
    <n v="0"/>
    <m/>
    <m/>
    <n v="0"/>
    <n v="0"/>
    <n v="0"/>
    <n v="0"/>
    <n v="0"/>
    <m/>
    <m/>
    <m/>
    <m/>
    <m/>
    <m/>
    <m/>
    <m/>
    <m/>
    <m/>
    <n v="1"/>
    <n v="1"/>
    <x v="8"/>
    <x v="8"/>
  </r>
  <r>
    <s v="129B-1-13"/>
    <m/>
    <x v="0"/>
    <s v="32 LAKE VIEW DR"/>
    <n v="101"/>
    <s v="RAYMOND MARK F"/>
    <s v="R130"/>
    <s v="ONE FAMILY"/>
    <s v="129/B1/13//"/>
    <n v="6.9819999999999993E-2"/>
    <n v="1"/>
    <n v="1"/>
    <n v="1"/>
    <n v="1"/>
    <s v="SEPTIC"/>
    <n v="0"/>
    <n v="1"/>
    <n v="1900"/>
    <s v="YES"/>
    <n v="1900"/>
    <s v="129B-1-13"/>
    <s v="Public Water,Septic"/>
    <s v="SEPTIC"/>
    <s v="SEPTIC"/>
    <n v="1900"/>
    <m/>
    <m/>
    <n v="1"/>
    <n v="1"/>
    <n v="2"/>
    <n v="675"/>
    <n v="1"/>
    <m/>
    <m/>
    <m/>
    <m/>
    <m/>
    <m/>
    <m/>
    <m/>
    <m/>
    <m/>
    <n v="1"/>
    <n v="1"/>
    <x v="7"/>
    <x v="7"/>
  </r>
  <r>
    <s v="133-1000C"/>
    <m/>
    <x v="0"/>
    <s v="0 CRAN HWY"/>
    <n v="392"/>
    <s v="DEMIRANDA MANUEL"/>
    <s v="SC"/>
    <s v="UNDEV LAND"/>
    <s v="133//1000/C/"/>
    <n v="0.44164999999999999"/>
    <n v="0"/>
    <n v="0"/>
    <n v="0"/>
    <n v="0"/>
    <m/>
    <n v="0"/>
    <n v="0"/>
    <n v="0"/>
    <s v="YES"/>
    <n v="0"/>
    <s v="133-1000C"/>
    <s v="Public Water,Septic"/>
    <s v="SEPTIC"/>
    <m/>
    <n v="0"/>
    <m/>
    <m/>
    <n v="0"/>
    <n v="0"/>
    <n v="0"/>
    <n v="0"/>
    <n v="0"/>
    <m/>
    <m/>
    <m/>
    <m/>
    <m/>
    <m/>
    <m/>
    <m/>
    <m/>
    <m/>
    <n v="0"/>
    <n v="1"/>
    <x v="6"/>
    <x v="6"/>
  </r>
  <r>
    <s v="129A-1-B"/>
    <m/>
    <x v="0"/>
    <s v="49 AGAWAM LAKE SHORE DR"/>
    <n v="105"/>
    <s v="GABREY MURIEL A"/>
    <s v="R130"/>
    <s v="THREE FAM"/>
    <s v="129/A1//B/"/>
    <n v="0.24476000000000001"/>
    <n v="1"/>
    <n v="1"/>
    <n v="1"/>
    <n v="1"/>
    <s v="SEPTIC"/>
    <n v="0"/>
    <n v="1"/>
    <n v="28000"/>
    <s v="YES"/>
    <n v="28000"/>
    <s v="129A-1-B"/>
    <s v="Public Water,Septic"/>
    <s v="SEPTIC"/>
    <s v="SEPTIC"/>
    <n v="28000"/>
    <m/>
    <m/>
    <n v="3"/>
    <n v="3"/>
    <n v="3"/>
    <n v="2159"/>
    <n v="1"/>
    <m/>
    <m/>
    <m/>
    <m/>
    <m/>
    <m/>
    <m/>
    <m/>
    <m/>
    <m/>
    <n v="1"/>
    <n v="1"/>
    <x v="7"/>
    <x v="7"/>
  </r>
  <r>
    <s v="132-1046A11"/>
    <m/>
    <x v="0"/>
    <s v="2697 CRAN HWY #33"/>
    <n v="102"/>
    <s v="INGALLS JEFFREY E"/>
    <s v="MR30"/>
    <s v="CONDO  MDL-05"/>
    <s v="132//1046/A11/"/>
    <n v="1.285E-2"/>
    <n v="1"/>
    <n v="1"/>
    <n v="1"/>
    <n v="1"/>
    <s v="SEPTIC"/>
    <n v="0"/>
    <n v="0"/>
    <n v="0"/>
    <s v="YES"/>
    <n v="0"/>
    <s v="132-1046A11"/>
    <m/>
    <m/>
    <s v="SEPTIC"/>
    <n v="0"/>
    <m/>
    <m/>
    <n v="1"/>
    <n v="1"/>
    <n v="2"/>
    <n v="1040"/>
    <n v="2"/>
    <m/>
    <m/>
    <m/>
    <m/>
    <m/>
    <m/>
    <m/>
    <m/>
    <m/>
    <m/>
    <n v="1"/>
    <n v="1"/>
    <x v="6"/>
    <x v="6"/>
  </r>
  <r>
    <s v="84-1037"/>
    <m/>
    <x v="0"/>
    <s v="0 MAIN ST  OFF"/>
    <n v="132"/>
    <s v="DAVIS WILLIAM F"/>
    <s v="SC"/>
    <s v="RES ACLNUD  MDL-00"/>
    <s v="84//1037//"/>
    <n v="0.15318999999999999"/>
    <n v="0"/>
    <n v="0"/>
    <n v="0"/>
    <n v="0"/>
    <m/>
    <n v="0"/>
    <n v="0"/>
    <n v="0"/>
    <s v="YES"/>
    <n v="0"/>
    <s v="84-1037"/>
    <s v="Public Water,Septic"/>
    <s v="SEPTIC"/>
    <m/>
    <n v="0"/>
    <m/>
    <m/>
    <n v="0"/>
    <n v="0"/>
    <n v="0"/>
    <n v="0"/>
    <n v="0"/>
    <m/>
    <m/>
    <m/>
    <m/>
    <m/>
    <m/>
    <m/>
    <m/>
    <m/>
    <m/>
    <n v="1"/>
    <n v="1"/>
    <x v="4"/>
    <x v="4"/>
  </r>
  <r>
    <s v="UNK757"/>
    <s v="FEE"/>
    <x v="0"/>
    <s v="PHEASANT AVE"/>
    <n v="0"/>
    <m/>
    <m/>
    <m/>
    <m/>
    <n v="1.9827300000000001"/>
    <n v="0"/>
    <n v="0"/>
    <n v="0"/>
    <n v="0"/>
    <m/>
    <n v="0"/>
    <n v="0"/>
    <n v="0"/>
    <s v="NO_W2"/>
    <n v="0"/>
    <m/>
    <m/>
    <m/>
    <m/>
    <n v="0"/>
    <m/>
    <m/>
    <n v="0"/>
    <n v="0"/>
    <n v="0"/>
    <n v="0"/>
    <n v="0"/>
    <s v="Not in new Assr DB, Makepe?, old info"/>
    <m/>
    <m/>
    <m/>
    <m/>
    <m/>
    <m/>
    <m/>
    <m/>
    <m/>
    <n v="1"/>
    <n v="1"/>
    <x v="6"/>
    <x v="6"/>
  </r>
  <r>
    <s v="132B-61"/>
    <m/>
    <x v="0"/>
    <s v="0 CRAN HWY  OFF"/>
    <n v="132"/>
    <s v="HAYES CONSTANCE J"/>
    <s v="MR30"/>
    <s v="RES ACLNUD  MDL-00"/>
    <s v="132/B/61//"/>
    <n v="0.21256"/>
    <n v="0"/>
    <n v="0"/>
    <n v="0"/>
    <n v="0"/>
    <m/>
    <n v="0"/>
    <n v="0"/>
    <n v="0"/>
    <s v="YES"/>
    <n v="0"/>
    <s v="132B-61"/>
    <s v="Public Water,Septic"/>
    <s v="SEPTIC"/>
    <m/>
    <n v="0"/>
    <m/>
    <m/>
    <n v="0"/>
    <n v="0"/>
    <n v="0"/>
    <n v="0"/>
    <n v="0"/>
    <m/>
    <m/>
    <m/>
    <m/>
    <m/>
    <m/>
    <m/>
    <m/>
    <m/>
    <m/>
    <n v="1"/>
    <n v="1"/>
    <x v="8"/>
    <x v="8"/>
  </r>
  <r>
    <s v="132-1021"/>
    <m/>
    <x v="0"/>
    <s v="2619 CRAN HWY"/>
    <n v="109"/>
    <s v="BARBOZA JOSEPH E"/>
    <s v="SC"/>
    <s v="MULTI HSES"/>
    <s v="132//1021//"/>
    <n v="1.55202"/>
    <n v="0"/>
    <n v="1"/>
    <n v="0"/>
    <n v="1"/>
    <m/>
    <n v="0"/>
    <n v="2"/>
    <n v="0"/>
    <s v="NO_W1"/>
    <n v="0"/>
    <s v="132-1020"/>
    <s v="Public Water,Septic"/>
    <s v="SEPTIC"/>
    <s v="SEPTIC"/>
    <n v="0"/>
    <m/>
    <m/>
    <n v="0"/>
    <n v="1"/>
    <n v="3"/>
    <n v="988"/>
    <n v="1.5"/>
    <m/>
    <m/>
    <m/>
    <m/>
    <m/>
    <m/>
    <m/>
    <m/>
    <m/>
    <m/>
    <n v="1"/>
    <n v="1"/>
    <x v="6"/>
    <x v="6"/>
  </r>
  <r>
    <s v="129A-1-103"/>
    <m/>
    <x v="0"/>
    <s v="35 AGAWAM LAKE SHORE DR"/>
    <n v="101"/>
    <s v="DOHERTY PATRICK F JR"/>
    <s v="R130"/>
    <s v="ONE FAMILY"/>
    <s v="129/A1/103//"/>
    <n v="0.11117"/>
    <n v="1"/>
    <n v="1"/>
    <n v="1"/>
    <n v="1"/>
    <s v="SEPTIC"/>
    <n v="0"/>
    <n v="1"/>
    <n v="1700"/>
    <s v="YES"/>
    <n v="1700"/>
    <s v="129A-1-103"/>
    <s v="Public Water,Septic"/>
    <s v="SEPTIC"/>
    <s v="SEPTIC"/>
    <n v="1700"/>
    <m/>
    <m/>
    <n v="1"/>
    <n v="1"/>
    <n v="1"/>
    <n v="720"/>
    <n v="1"/>
    <m/>
    <m/>
    <m/>
    <m/>
    <m/>
    <m/>
    <m/>
    <m/>
    <m/>
    <m/>
    <n v="1"/>
    <n v="1"/>
    <x v="7"/>
    <x v="7"/>
  </r>
  <r>
    <s v="LAND_NOPARC"/>
    <m/>
    <x v="0"/>
    <m/>
    <n v="0"/>
    <m/>
    <m/>
    <m/>
    <m/>
    <n v="3.0120000000000001E-2"/>
    <n v="0"/>
    <n v="0"/>
    <n v="0"/>
    <n v="0"/>
    <m/>
    <n v="0"/>
    <n v="0"/>
    <n v="0"/>
    <s v="NO"/>
    <n v="0"/>
    <m/>
    <m/>
    <m/>
    <m/>
    <n v="0"/>
    <m/>
    <m/>
    <n v="0"/>
    <n v="0"/>
    <n v="0"/>
    <n v="0"/>
    <n v="0"/>
    <m/>
    <m/>
    <m/>
    <m/>
    <m/>
    <m/>
    <m/>
    <m/>
    <m/>
    <m/>
    <n v="0"/>
    <n v="1"/>
    <x v="10"/>
    <x v="10"/>
  </r>
  <r>
    <s v="132-1046A10"/>
    <m/>
    <x v="0"/>
    <s v="2697 CRAN HWY #34"/>
    <n v="102"/>
    <s v="NUNO SANDRA"/>
    <s v="MR30"/>
    <s v="CONDO  MDL-05"/>
    <s v="132//1046/A10/"/>
    <n v="1.2409999999999999E-2"/>
    <n v="1"/>
    <n v="1"/>
    <n v="1"/>
    <n v="1"/>
    <s v="SEPTIC"/>
    <n v="0"/>
    <n v="0"/>
    <n v="0"/>
    <s v="YES"/>
    <n v="0"/>
    <s v="132-1046A10"/>
    <m/>
    <m/>
    <s v="SEPTIC"/>
    <n v="0"/>
    <m/>
    <m/>
    <n v="1"/>
    <n v="1"/>
    <n v="2"/>
    <n v="1040"/>
    <n v="2"/>
    <m/>
    <m/>
    <m/>
    <m/>
    <m/>
    <m/>
    <m/>
    <m/>
    <m/>
    <m/>
    <n v="1"/>
    <n v="1"/>
    <x v="6"/>
    <x v="6"/>
  </r>
  <r>
    <s v="83-S1"/>
    <m/>
    <x v="0"/>
    <s v="229 HATHAWAY ST"/>
    <n v="101"/>
    <s v="CHIARALUCE JOSEPH H"/>
    <s v="MR30"/>
    <s v="ONE FAMILY"/>
    <s v="83//S1//"/>
    <n v="0.40747"/>
    <n v="1"/>
    <n v="1"/>
    <n v="1"/>
    <n v="1"/>
    <s v="SEPTIC"/>
    <n v="0"/>
    <n v="1"/>
    <n v="17100"/>
    <s v="YES"/>
    <n v="17100"/>
    <s v="83-S1"/>
    <m/>
    <m/>
    <s v="SEPTIC"/>
    <n v="17100"/>
    <m/>
    <m/>
    <n v="1"/>
    <n v="1"/>
    <n v="4"/>
    <n v="2865"/>
    <n v="2"/>
    <m/>
    <m/>
    <m/>
    <m/>
    <m/>
    <m/>
    <m/>
    <m/>
    <m/>
    <m/>
    <n v="1"/>
    <n v="1"/>
    <x v="4"/>
    <x v="4"/>
  </r>
  <r>
    <s v="129B-1-48"/>
    <m/>
    <x v="0"/>
    <s v="19 LAKE VIEW DR"/>
    <n v="101"/>
    <s v="CHANCE JOSEPH M"/>
    <s v="R130"/>
    <s v="ONE FAMILY"/>
    <s v="129/B1/48//"/>
    <n v="9.6070000000000003E-2"/>
    <n v="1"/>
    <n v="1"/>
    <n v="1"/>
    <n v="1"/>
    <s v="SEPTIC"/>
    <n v="0"/>
    <n v="1"/>
    <n v="0"/>
    <s v="YES"/>
    <n v="0"/>
    <s v="129B-1-48"/>
    <s v="Public Water,Septic"/>
    <s v="SEPTIC"/>
    <s v="SEPTIC"/>
    <n v="0"/>
    <m/>
    <m/>
    <n v="1"/>
    <n v="1"/>
    <n v="2"/>
    <n v="440"/>
    <n v="1"/>
    <m/>
    <m/>
    <m/>
    <m/>
    <m/>
    <m/>
    <m/>
    <m/>
    <m/>
    <m/>
    <n v="1"/>
    <n v="1"/>
    <x v="7"/>
    <x v="7"/>
  </r>
  <r>
    <s v="129B-1-36"/>
    <m/>
    <x v="0"/>
    <s v="78 GLEN CHARLIE RD"/>
    <n v="132"/>
    <s v="HOLMES WILLIAM H"/>
    <s v="R130"/>
    <s v="RES ACLNUD  MDL-00"/>
    <s v="129/B1/36//"/>
    <n v="0.11413"/>
    <n v="0"/>
    <n v="0"/>
    <n v="0"/>
    <n v="0"/>
    <m/>
    <n v="0"/>
    <n v="0"/>
    <n v="0"/>
    <s v="YES"/>
    <n v="0"/>
    <s v="129B-1-36"/>
    <m/>
    <m/>
    <m/>
    <n v="0"/>
    <m/>
    <m/>
    <n v="0"/>
    <n v="0"/>
    <n v="0"/>
    <n v="0"/>
    <n v="0"/>
    <m/>
    <m/>
    <m/>
    <m/>
    <m/>
    <m/>
    <m/>
    <m/>
    <m/>
    <m/>
    <n v="1"/>
    <n v="1"/>
    <x v="7"/>
    <x v="7"/>
  </r>
  <r>
    <s v="110-1021"/>
    <m/>
    <x v="0"/>
    <s v="2584 CRAN HWY"/>
    <n v="104"/>
    <s v="ALDEN JOHN"/>
    <s v="SC"/>
    <s v="TWO FAMILY"/>
    <s v="110//1021//"/>
    <n v="0.29601"/>
    <n v="1"/>
    <n v="1"/>
    <n v="1"/>
    <n v="1"/>
    <s v="SEPTIC"/>
    <n v="0"/>
    <n v="1"/>
    <n v="10500"/>
    <s v="YES"/>
    <n v="10500"/>
    <s v="110-1021"/>
    <s v="Public Water,Septic"/>
    <s v="SEPTIC"/>
    <s v="SEPTIC"/>
    <n v="10500"/>
    <m/>
    <m/>
    <n v="2"/>
    <n v="2"/>
    <n v="4"/>
    <n v="1768"/>
    <n v="2"/>
    <m/>
    <m/>
    <m/>
    <m/>
    <m/>
    <m/>
    <m/>
    <m/>
    <m/>
    <m/>
    <n v="1"/>
    <n v="1"/>
    <x v="6"/>
    <x v="6"/>
  </r>
  <r>
    <s v="133A-18"/>
    <m/>
    <x v="0"/>
    <s v="4 PHEASANT AVE"/>
    <n v="101"/>
    <s v="KING GABRIEL A"/>
    <s v="SC"/>
    <s v="ONE FAMILY"/>
    <s v="133/A/18//"/>
    <n v="0.32922000000000001"/>
    <n v="1"/>
    <n v="1"/>
    <n v="1"/>
    <n v="1"/>
    <s v="SEPTIC"/>
    <n v="0"/>
    <n v="1"/>
    <n v="11100"/>
    <s v="YES"/>
    <n v="11100"/>
    <s v="133A-18"/>
    <s v="Public Water,Septic"/>
    <s v="SEPTIC"/>
    <s v="SEPTIC"/>
    <n v="11100"/>
    <m/>
    <m/>
    <n v="1"/>
    <n v="1"/>
    <n v="2"/>
    <n v="720"/>
    <n v="1"/>
    <m/>
    <m/>
    <m/>
    <m/>
    <m/>
    <m/>
    <m/>
    <m/>
    <m/>
    <m/>
    <n v="1"/>
    <n v="1"/>
    <x v="6"/>
    <x v="6"/>
  </r>
  <r>
    <s v="132B-62"/>
    <m/>
    <x v="0"/>
    <s v="8 CRAN HWY  OFF"/>
    <n v="132"/>
    <s v="JOSEPH HERBERT J JR  ET ALS"/>
    <s v="MR30"/>
    <s v="RES ACLNUD  MDL-00"/>
    <s v="132/B/62//"/>
    <n v="7.8939999999999996E-2"/>
    <n v="0"/>
    <n v="0"/>
    <n v="0"/>
    <n v="0"/>
    <m/>
    <n v="0"/>
    <n v="0"/>
    <n v="0"/>
    <s v="YES"/>
    <n v="0"/>
    <s v="132B-62"/>
    <s v="Public Water,Septic"/>
    <s v="SEPTIC"/>
    <m/>
    <n v="0"/>
    <m/>
    <m/>
    <n v="0"/>
    <n v="0"/>
    <n v="0"/>
    <n v="0"/>
    <n v="0"/>
    <m/>
    <m/>
    <m/>
    <m/>
    <m/>
    <m/>
    <m/>
    <m/>
    <m/>
    <m/>
    <n v="1"/>
    <n v="1"/>
    <x v="8"/>
    <x v="8"/>
  </r>
  <r>
    <s v="132-1046A9"/>
    <m/>
    <x v="0"/>
    <s v="2697 CRAN HWY #35"/>
    <n v="102"/>
    <s v="BAPTISTE JODI L"/>
    <s v="MR30"/>
    <s v="CONDO  MDL-05"/>
    <s v="132//1046/A9/"/>
    <n v="1.247E-2"/>
    <n v="1"/>
    <n v="1"/>
    <n v="1"/>
    <n v="1"/>
    <s v="SEPTIC"/>
    <n v="0"/>
    <n v="0"/>
    <n v="0"/>
    <s v="YES"/>
    <n v="0"/>
    <s v="132-1046A9"/>
    <m/>
    <m/>
    <s v="SEPTIC"/>
    <n v="0"/>
    <m/>
    <m/>
    <n v="1"/>
    <n v="1"/>
    <n v="2"/>
    <n v="1040"/>
    <n v="2"/>
    <m/>
    <m/>
    <m/>
    <m/>
    <m/>
    <m/>
    <m/>
    <m/>
    <m/>
    <m/>
    <n v="1"/>
    <n v="1"/>
    <x v="6"/>
    <x v="6"/>
  </r>
  <r>
    <s v="129A-1-58"/>
    <m/>
    <x v="0"/>
    <s v="28 AGAWAM LAKE SHORE DR"/>
    <n v="132"/>
    <s v="THOMSON JANICE"/>
    <s v="R130"/>
    <s v="RES ACLNUD  MDL-00"/>
    <s v="129/A1/58//"/>
    <n v="0.13902999999999999"/>
    <n v="0"/>
    <n v="0"/>
    <n v="0"/>
    <n v="0"/>
    <m/>
    <n v="0"/>
    <n v="0"/>
    <n v="0"/>
    <s v="YES"/>
    <n v="0"/>
    <s v="129A-1-58"/>
    <m/>
    <m/>
    <m/>
    <n v="0"/>
    <m/>
    <m/>
    <n v="0"/>
    <n v="0"/>
    <n v="0"/>
    <n v="0"/>
    <n v="0"/>
    <m/>
    <m/>
    <m/>
    <m/>
    <m/>
    <m/>
    <m/>
    <m/>
    <m/>
    <m/>
    <n v="1"/>
    <n v="1"/>
    <x v="7"/>
    <x v="7"/>
  </r>
  <r>
    <s v="132-1046A1"/>
    <m/>
    <x v="0"/>
    <s v="2697 CRAN HWY #43"/>
    <n v="102"/>
    <s v="CONNOR KERIN"/>
    <s v="MR30"/>
    <s v="CONDO  MDL-05"/>
    <s v="132//1046/A1/"/>
    <n v="1.2579999999999999E-2"/>
    <n v="1"/>
    <n v="1"/>
    <n v="1"/>
    <n v="1"/>
    <s v="SEPTIC"/>
    <n v="0"/>
    <n v="0"/>
    <n v="0"/>
    <s v="YES"/>
    <n v="0"/>
    <s v="132-1046A1"/>
    <m/>
    <m/>
    <s v="SEPTIC"/>
    <n v="0"/>
    <m/>
    <m/>
    <n v="1"/>
    <n v="1"/>
    <n v="2"/>
    <n v="1040"/>
    <n v="2"/>
    <m/>
    <m/>
    <m/>
    <m/>
    <m/>
    <m/>
    <m/>
    <m/>
    <m/>
    <m/>
    <n v="1"/>
    <n v="1"/>
    <x v="6"/>
    <x v="6"/>
  </r>
  <r>
    <s v="110-1018"/>
    <m/>
    <x v="0"/>
    <s v="2578 CRAN HWY"/>
    <n v="105"/>
    <s v="MORSE JUDITH"/>
    <s v="SC"/>
    <s v="THREE FAM"/>
    <s v="110//1018//"/>
    <n v="1.1502300000000001"/>
    <n v="1"/>
    <n v="1"/>
    <n v="1"/>
    <n v="1"/>
    <s v="SEPTIC"/>
    <n v="0"/>
    <n v="1"/>
    <n v="10200"/>
    <s v="YES"/>
    <n v="10200"/>
    <s v="110-1018"/>
    <s v="Public Water,Septic"/>
    <s v="SEPTIC"/>
    <s v="SEPTIC"/>
    <n v="10200"/>
    <m/>
    <m/>
    <n v="3"/>
    <n v="3"/>
    <n v="6"/>
    <n v="3924"/>
    <n v="2.2999999999999998"/>
    <m/>
    <m/>
    <m/>
    <m/>
    <m/>
    <m/>
    <m/>
    <m/>
    <m/>
    <m/>
    <n v="1"/>
    <n v="1"/>
    <x v="11"/>
    <x v="11"/>
  </r>
  <r>
    <s v="129B-1-14"/>
    <m/>
    <x v="0"/>
    <s v="34 LAKE VIEW DR"/>
    <n v="101"/>
    <s v="CONROY JAMES M"/>
    <s v="R130"/>
    <s v="ONE FAMILY"/>
    <s v="129/B1/14//"/>
    <n v="0.14280999999999999"/>
    <n v="1"/>
    <n v="1"/>
    <n v="1"/>
    <n v="1"/>
    <s v="SEPTIC"/>
    <n v="0"/>
    <n v="1"/>
    <n v="1800"/>
    <s v="YES"/>
    <n v="1800"/>
    <s v="129B-1-14"/>
    <s v="Public Water,Gas,Septic"/>
    <s v="SEPTIC"/>
    <s v="SEPTIC"/>
    <n v="1800"/>
    <m/>
    <m/>
    <n v="1"/>
    <n v="1"/>
    <n v="2"/>
    <n v="1368"/>
    <n v="1"/>
    <m/>
    <m/>
    <m/>
    <m/>
    <m/>
    <m/>
    <m/>
    <m/>
    <m/>
    <m/>
    <n v="2"/>
    <n v="1"/>
    <x v="7"/>
    <x v="7"/>
  </r>
  <r>
    <s v="84-1027"/>
    <m/>
    <x v="0"/>
    <s v="641 MAIN ST"/>
    <n v="132"/>
    <s v="MACNEIL JANE E"/>
    <s v="MR30"/>
    <s v="RES ACLNUD  MDL-00"/>
    <s v="84//1027//"/>
    <n v="1.40666"/>
    <n v="0"/>
    <n v="0"/>
    <n v="0"/>
    <n v="0"/>
    <m/>
    <n v="0"/>
    <n v="0"/>
    <n v="0"/>
    <s v="YES"/>
    <n v="0"/>
    <s v="84-1027"/>
    <s v="Public Water,Septic"/>
    <s v="SEPTIC"/>
    <m/>
    <n v="0"/>
    <m/>
    <m/>
    <n v="0"/>
    <n v="0"/>
    <n v="0"/>
    <n v="0"/>
    <n v="0"/>
    <m/>
    <m/>
    <m/>
    <m/>
    <m/>
    <m/>
    <m/>
    <m/>
    <m/>
    <m/>
    <n v="1"/>
    <n v="1"/>
    <x v="4"/>
    <x v="4"/>
  </r>
  <r>
    <s v="129A-1-112"/>
    <m/>
    <x v="0"/>
    <s v="51 AGAWAM LAKE SHORE DR"/>
    <n v="101"/>
    <s v="FIELD NELSON B JR"/>
    <s v="R130"/>
    <s v="ONE FAMILY"/>
    <s v="129/A1/112//"/>
    <n v="0.14299999999999999"/>
    <n v="1"/>
    <n v="1"/>
    <n v="1"/>
    <n v="1"/>
    <s v="SEPTIC"/>
    <n v="0"/>
    <n v="0"/>
    <n v="0"/>
    <s v="YES"/>
    <n v="0"/>
    <s v="129A-1-112"/>
    <s v="Public Water,Septic"/>
    <s v="SEPTIC"/>
    <s v="SEPTIC"/>
    <n v="2200"/>
    <m/>
    <m/>
    <n v="1"/>
    <n v="1"/>
    <n v="2"/>
    <n v="870"/>
    <n v="1"/>
    <m/>
    <m/>
    <m/>
    <m/>
    <m/>
    <m/>
    <m/>
    <m/>
    <m/>
    <m/>
    <n v="1"/>
    <n v="1"/>
    <x v="7"/>
    <x v="7"/>
  </r>
  <r>
    <s v="129A-1-102"/>
    <m/>
    <x v="0"/>
    <s v="33 AGAWAM LAKE SHORE DR"/>
    <n v="101"/>
    <s v="FEDERAL HOME LOAN MORTGAGE"/>
    <s v="R130"/>
    <s v="ONE FAMILY"/>
    <s v="129/A1/102//"/>
    <n v="0.12286999999999999"/>
    <n v="1"/>
    <n v="1"/>
    <n v="1"/>
    <n v="1"/>
    <s v="SEPTIC"/>
    <n v="0"/>
    <n v="1"/>
    <n v="2400"/>
    <s v="YES"/>
    <n v="2400"/>
    <s v="129A-1-102"/>
    <s v="Public Water,Septic"/>
    <s v="SEPTIC"/>
    <s v="SEPTIC"/>
    <n v="2400"/>
    <m/>
    <m/>
    <n v="1"/>
    <n v="1"/>
    <n v="4"/>
    <n v="1596"/>
    <n v="2"/>
    <m/>
    <m/>
    <m/>
    <m/>
    <m/>
    <m/>
    <m/>
    <m/>
    <m/>
    <m/>
    <n v="1"/>
    <n v="1"/>
    <x v="7"/>
    <x v="7"/>
  </r>
  <r>
    <s v="133A-2"/>
    <m/>
    <x v="0"/>
    <s v="3 PHEASANT AVE"/>
    <n v="101"/>
    <s v="MAGUIRE DAWN M"/>
    <s v="SC"/>
    <s v="ONE FAMILY"/>
    <s v="133/A/2//"/>
    <n v="0.3286"/>
    <n v="1"/>
    <n v="1"/>
    <n v="1"/>
    <n v="1"/>
    <s v="SEPTIC"/>
    <n v="0"/>
    <n v="1"/>
    <n v="17000"/>
    <s v="YES"/>
    <n v="17000"/>
    <s v="133A-2"/>
    <s v="Public Water,Septic"/>
    <s v="SEPTIC"/>
    <s v="SEPTIC"/>
    <n v="17000"/>
    <m/>
    <m/>
    <n v="1"/>
    <n v="1"/>
    <n v="3"/>
    <n v="1469"/>
    <n v="1.75"/>
    <m/>
    <m/>
    <m/>
    <m/>
    <m/>
    <m/>
    <m/>
    <m/>
    <m/>
    <m/>
    <n v="1"/>
    <n v="1"/>
    <x v="6"/>
    <x v="6"/>
  </r>
  <r>
    <s v="132-1046A2"/>
    <m/>
    <x v="0"/>
    <s v="2697 CRAN HWY #42"/>
    <n v="102"/>
    <s v="CURRY JOHN"/>
    <s v="MR30"/>
    <s v="CONDO  MDL-05"/>
    <s v="132//1046/A2/"/>
    <n v="1.1900000000000001E-2"/>
    <n v="1"/>
    <n v="1"/>
    <n v="1"/>
    <n v="1"/>
    <s v="SEPTIC"/>
    <n v="0"/>
    <n v="0"/>
    <n v="0"/>
    <s v="YES"/>
    <n v="0"/>
    <s v="132-1046A2"/>
    <m/>
    <m/>
    <s v="SEPTIC"/>
    <n v="0"/>
    <m/>
    <m/>
    <n v="1"/>
    <n v="1"/>
    <n v="2"/>
    <n v="1040"/>
    <n v="2"/>
    <m/>
    <m/>
    <m/>
    <m/>
    <m/>
    <m/>
    <m/>
    <m/>
    <m/>
    <m/>
    <n v="1"/>
    <n v="1"/>
    <x v="6"/>
    <x v="6"/>
  </r>
  <r>
    <s v="109A-1-A1"/>
    <m/>
    <x v="0"/>
    <s v="2550 CRAN HWY"/>
    <n v="903"/>
    <s v="WAREHAM FIRE DISTRICT"/>
    <m/>
    <s v="MUNICIPAL  MDL-96"/>
    <s v="109/A1/A1//"/>
    <n v="2.6214300000000001"/>
    <n v="1"/>
    <n v="1"/>
    <n v="1"/>
    <n v="1"/>
    <s v="SEPTIC"/>
    <n v="0"/>
    <n v="0"/>
    <n v="0"/>
    <s v="YES"/>
    <n v="0"/>
    <s v="109A-1-A1"/>
    <m/>
    <m/>
    <s v="SEPTIC"/>
    <n v="0"/>
    <m/>
    <m/>
    <n v="1"/>
    <n v="1"/>
    <n v="0"/>
    <n v="10000"/>
    <n v="1"/>
    <m/>
    <m/>
    <m/>
    <m/>
    <m/>
    <m/>
    <m/>
    <m/>
    <m/>
    <m/>
    <n v="1"/>
    <n v="1"/>
    <x v="9"/>
    <x v="9"/>
  </r>
  <r>
    <s v="132-C2"/>
    <m/>
    <x v="0"/>
    <s v="2623 CRAN HWY"/>
    <n v="132"/>
    <s v="ELDREDGE DAVID W ET AL CO TRS"/>
    <s v="SC"/>
    <s v="RES ACLNUD  MDL-00"/>
    <s v="132//C2//"/>
    <n v="0.61958000000000002"/>
    <n v="0"/>
    <n v="0"/>
    <n v="0"/>
    <n v="0"/>
    <m/>
    <n v="0"/>
    <n v="0"/>
    <n v="0"/>
    <s v="YES"/>
    <n v="0"/>
    <s v="132-C2"/>
    <s v="Public Water,Septic"/>
    <s v="SEPTIC"/>
    <m/>
    <n v="0"/>
    <m/>
    <m/>
    <n v="0"/>
    <n v="0"/>
    <n v="0"/>
    <n v="0"/>
    <n v="0"/>
    <m/>
    <m/>
    <m/>
    <m/>
    <m/>
    <m/>
    <m/>
    <m/>
    <m/>
    <m/>
    <n v="1"/>
    <n v="1"/>
    <x v="6"/>
    <x v="6"/>
  </r>
  <r>
    <s v="133A-28"/>
    <m/>
    <x v="0"/>
    <s v="2725 CRAN HWY"/>
    <n v="101"/>
    <s v="FARROW RICHARD G"/>
    <s v="SC"/>
    <s v="ONE FAMILY"/>
    <s v="133/A/28//"/>
    <n v="0.33256999999999998"/>
    <n v="1"/>
    <n v="1"/>
    <n v="1"/>
    <n v="1"/>
    <s v="SEPTIC"/>
    <n v="0"/>
    <n v="1"/>
    <n v="1000"/>
    <s v="YES"/>
    <n v="1000"/>
    <s v="133A-28"/>
    <s v="Public Water,Septic"/>
    <s v="SEPTIC"/>
    <s v="SEPTIC"/>
    <n v="1000"/>
    <m/>
    <m/>
    <n v="1"/>
    <n v="1"/>
    <n v="2"/>
    <n v="880"/>
    <n v="1"/>
    <m/>
    <m/>
    <m/>
    <m/>
    <m/>
    <m/>
    <m/>
    <m/>
    <m/>
    <m/>
    <n v="1"/>
    <n v="1"/>
    <x v="6"/>
    <x v="6"/>
  </r>
  <r>
    <s v="129B-1-37"/>
    <m/>
    <x v="0"/>
    <s v="80 GLEN CHARLIE RD"/>
    <n v="101"/>
    <s v="INGEMI ROBERT R"/>
    <s v="R130"/>
    <s v="ONE FAMILY"/>
    <s v="129/B1/37//"/>
    <n v="0.11280999999999999"/>
    <n v="1"/>
    <n v="1"/>
    <n v="1"/>
    <n v="1"/>
    <s v="SEPTIC"/>
    <n v="0"/>
    <n v="1"/>
    <n v="5600"/>
    <s v="YES"/>
    <n v="5600"/>
    <s v="129B-1-37"/>
    <s v="Public Water,Septic"/>
    <s v="SEPTIC"/>
    <s v="SEPTIC"/>
    <n v="5600"/>
    <m/>
    <m/>
    <n v="1"/>
    <n v="1"/>
    <n v="2"/>
    <n v="700"/>
    <n v="1"/>
    <m/>
    <m/>
    <m/>
    <m/>
    <m/>
    <m/>
    <m/>
    <m/>
    <m/>
    <m/>
    <n v="1"/>
    <n v="1"/>
    <x v="7"/>
    <x v="7"/>
  </r>
  <r>
    <s v="132-1040"/>
    <m/>
    <x v="0"/>
    <s v="0 CRAN HWY"/>
    <n v="132"/>
    <s v="ZINE MICHAEL P"/>
    <s v="SC"/>
    <s v="RES ACLNUD  MDL-00"/>
    <s v="132//1040//"/>
    <n v="0.1167"/>
    <n v="0"/>
    <n v="0"/>
    <n v="0"/>
    <n v="0"/>
    <m/>
    <n v="0"/>
    <n v="0"/>
    <n v="0"/>
    <s v="YES"/>
    <n v="0"/>
    <s v="132-1040"/>
    <s v="Public Water,Septic"/>
    <s v="SEPTIC"/>
    <m/>
    <n v="0"/>
    <m/>
    <m/>
    <n v="0"/>
    <n v="0"/>
    <n v="0"/>
    <n v="0"/>
    <n v="0"/>
    <m/>
    <m/>
    <m/>
    <m/>
    <m/>
    <m/>
    <m/>
    <m/>
    <m/>
    <m/>
    <n v="1"/>
    <n v="1"/>
    <x v="8"/>
    <x v="8"/>
  </r>
  <r>
    <s v="132-1046A3"/>
    <m/>
    <x v="0"/>
    <s v="2697 CRAN HWY #41"/>
    <n v="102"/>
    <s v="CONNAUGHTON STEVEN T"/>
    <s v="MR30"/>
    <s v="CONDO  MDL-05"/>
    <s v="132//1046/A3/"/>
    <n v="1.176E-2"/>
    <n v="1"/>
    <n v="1"/>
    <n v="1"/>
    <n v="1"/>
    <s v="SEPTIC"/>
    <n v="0"/>
    <n v="0"/>
    <n v="0"/>
    <s v="YES"/>
    <n v="0"/>
    <s v="132-1046A3"/>
    <m/>
    <m/>
    <s v="SEPTIC"/>
    <n v="0"/>
    <m/>
    <m/>
    <n v="1"/>
    <n v="1"/>
    <n v="2"/>
    <n v="1040"/>
    <n v="2"/>
    <m/>
    <m/>
    <m/>
    <m/>
    <m/>
    <m/>
    <m/>
    <m/>
    <m/>
    <m/>
    <n v="1"/>
    <n v="1"/>
    <x v="6"/>
    <x v="6"/>
  </r>
  <r>
    <s v="UNK1609"/>
    <s v="FEE"/>
    <x v="0"/>
    <s v="CRAN HWY"/>
    <n v="0"/>
    <m/>
    <m/>
    <m/>
    <m/>
    <n v="1.6727799999999999"/>
    <n v="1"/>
    <n v="1"/>
    <n v="1"/>
    <n v="1"/>
    <s v="SEPTIC"/>
    <n v="0"/>
    <n v="0"/>
    <n v="0"/>
    <s v="NO_W2"/>
    <n v="0"/>
    <m/>
    <m/>
    <m/>
    <s v="SEPTIC"/>
    <n v="0"/>
    <m/>
    <m/>
    <n v="1"/>
    <n v="1"/>
    <n v="0"/>
    <n v="0"/>
    <n v="0"/>
    <s v="Not in new Assr DB, Makepe?, old info"/>
    <m/>
    <m/>
    <m/>
    <m/>
    <m/>
    <m/>
    <m/>
    <m/>
    <m/>
    <n v="1"/>
    <n v="1"/>
    <x v="4"/>
    <x v="4"/>
  </r>
  <r>
    <s v="132B-66"/>
    <m/>
    <x v="0"/>
    <s v="2695 CRAN HWY  OFF"/>
    <n v="109"/>
    <s v="HAYES CONSTANCE J"/>
    <s v="SC"/>
    <s v="MULTI HSES"/>
    <s v="132/B/66//"/>
    <n v="0.45307999999999998"/>
    <n v="0"/>
    <n v="0"/>
    <n v="0"/>
    <n v="0"/>
    <m/>
    <n v="0"/>
    <n v="1"/>
    <n v="1700"/>
    <s v="YES"/>
    <n v="0"/>
    <s v="132B-66"/>
    <s v="Public Water,Septic"/>
    <s v="SEPTIC"/>
    <m/>
    <n v="1700"/>
    <m/>
    <m/>
    <n v="0"/>
    <n v="0"/>
    <n v="1"/>
    <n v="448"/>
    <n v="1"/>
    <m/>
    <m/>
    <m/>
    <m/>
    <m/>
    <m/>
    <m/>
    <m/>
    <m/>
    <m/>
    <n v="1"/>
    <n v="1"/>
    <x v="8"/>
    <x v="8"/>
  </r>
  <r>
    <s v="129A-1-57"/>
    <m/>
    <x v="0"/>
    <s v="26 AGAWAM LAKE SHORE DR"/>
    <n v="101"/>
    <s v="FERDERAL NATIONAL MORTGAGE"/>
    <s v="R130"/>
    <s v="ONE FAMILY"/>
    <s v="129/A1/57//"/>
    <n v="0.10588"/>
    <n v="1"/>
    <n v="1"/>
    <n v="1"/>
    <n v="1"/>
    <s v="SEPTIC"/>
    <n v="0"/>
    <n v="1"/>
    <n v="500"/>
    <s v="YES"/>
    <n v="500"/>
    <s v="129A-1-57"/>
    <s v="Public Water"/>
    <m/>
    <s v="SEPTIC"/>
    <n v="500"/>
    <m/>
    <m/>
    <n v="1"/>
    <n v="1"/>
    <n v="1"/>
    <n v="720"/>
    <n v="1"/>
    <m/>
    <m/>
    <m/>
    <m/>
    <m/>
    <m/>
    <m/>
    <m/>
    <m/>
    <m/>
    <n v="1"/>
    <n v="1"/>
    <x v="7"/>
    <x v="7"/>
  </r>
  <r>
    <s v="132-1046A8"/>
    <m/>
    <x v="0"/>
    <s v="2697 CRAN HWY #36"/>
    <n v="102"/>
    <s v="SULLIVAN PATRICIA"/>
    <s v="MR30"/>
    <s v="CONDO  MDL-05"/>
    <s v="132//1046/A8/"/>
    <n v="1.2659999999999999E-2"/>
    <n v="1"/>
    <n v="1"/>
    <n v="1"/>
    <n v="1"/>
    <s v="SEPTIC"/>
    <n v="0"/>
    <n v="0"/>
    <n v="0"/>
    <s v="YES"/>
    <n v="0"/>
    <s v="132-1046A8"/>
    <m/>
    <m/>
    <s v="SEPTIC"/>
    <n v="0"/>
    <m/>
    <m/>
    <n v="1"/>
    <n v="1"/>
    <n v="2"/>
    <n v="1040"/>
    <n v="2"/>
    <m/>
    <m/>
    <m/>
    <m/>
    <m/>
    <m/>
    <m/>
    <m/>
    <m/>
    <m/>
    <n v="1"/>
    <n v="1"/>
    <x v="6"/>
    <x v="6"/>
  </r>
  <r>
    <s v="UNK1613"/>
    <s v="FEE"/>
    <x v="0"/>
    <s v="CRAN HWY"/>
    <n v="0"/>
    <m/>
    <m/>
    <m/>
    <m/>
    <n v="1.0041199999999999"/>
    <n v="0"/>
    <n v="0"/>
    <n v="2"/>
    <n v="2"/>
    <s v="SEWER"/>
    <n v="0"/>
    <n v="0"/>
    <n v="0"/>
    <s v="NO_W2"/>
    <n v="0"/>
    <m/>
    <m/>
    <m/>
    <s v="SEWER"/>
    <n v="0"/>
    <m/>
    <m/>
    <n v="0"/>
    <n v="0"/>
    <n v="0"/>
    <n v="0"/>
    <n v="0"/>
    <s v="Not in new Assr DB, Makepe?, old info"/>
    <m/>
    <m/>
    <m/>
    <m/>
    <m/>
    <m/>
    <m/>
    <m/>
    <m/>
    <n v="0"/>
    <n v="1"/>
    <x v="9"/>
    <x v="9"/>
  </r>
  <r>
    <s v="129A-1-101"/>
    <m/>
    <x v="0"/>
    <s v="31 AGAWAM LAKE SHORE DR"/>
    <n v="101"/>
    <s v="CUSHMAN GEORGE A"/>
    <s v="R130"/>
    <s v="ONE FAMILY"/>
    <s v="129/A1/101//"/>
    <n v="0.11197"/>
    <n v="1"/>
    <n v="1"/>
    <n v="1"/>
    <n v="1"/>
    <s v="SEPTIC"/>
    <n v="0"/>
    <n v="1"/>
    <n v="100"/>
    <s v="YES"/>
    <n v="100"/>
    <s v="129A-1-101"/>
    <s v="Public Water,Septic"/>
    <s v="SEPTIC"/>
    <s v="SEPTIC"/>
    <n v="100"/>
    <m/>
    <m/>
    <n v="1"/>
    <n v="1"/>
    <n v="1"/>
    <n v="527"/>
    <n v="1"/>
    <m/>
    <m/>
    <m/>
    <m/>
    <m/>
    <m/>
    <m/>
    <m/>
    <m/>
    <m/>
    <n v="1"/>
    <n v="1"/>
    <x v="7"/>
    <x v="7"/>
  </r>
  <r>
    <s v="110-1019"/>
    <m/>
    <x v="0"/>
    <s v="2580 CRAN HWY"/>
    <n v="101"/>
    <s v="FOOTE GORDON M"/>
    <s v="SC"/>
    <s v="ONE FAMILY"/>
    <s v="110//1019//"/>
    <n v="0.60014000000000001"/>
    <n v="1"/>
    <n v="1"/>
    <n v="1"/>
    <n v="1"/>
    <s v="SEPTIC"/>
    <n v="0"/>
    <n v="1"/>
    <n v="7400"/>
    <s v="YES"/>
    <n v="7400"/>
    <s v="110-1019"/>
    <s v="Public Water,Gas,Septic"/>
    <s v="SEPTIC"/>
    <s v="SEPTIC"/>
    <n v="7400"/>
    <m/>
    <m/>
    <n v="1"/>
    <n v="1"/>
    <n v="3"/>
    <n v="1503"/>
    <n v="1.75"/>
    <m/>
    <m/>
    <m/>
    <m/>
    <m/>
    <m/>
    <m/>
    <m/>
    <m/>
    <m/>
    <n v="1"/>
    <n v="1"/>
    <x v="11"/>
    <x v="11"/>
  </r>
  <r>
    <s v="129A-1-113"/>
    <m/>
    <x v="0"/>
    <s v="53 AGAWAM LAKE SHORE DR"/>
    <n v="101"/>
    <s v="FITZGERALD ARTHUR EXECUTOR"/>
    <s v="R130"/>
    <s v="ONE FAMILY"/>
    <s v="129/A1/113//"/>
    <n v="0.14788999999999999"/>
    <n v="1"/>
    <n v="1"/>
    <n v="1"/>
    <n v="1"/>
    <s v="SEPTIC"/>
    <n v="0"/>
    <n v="1"/>
    <n v="47900"/>
    <s v="YES"/>
    <n v="47900"/>
    <s v="129A-1-113"/>
    <s v="Public Water,Septic"/>
    <s v="SEPTIC"/>
    <s v="SEPTIC"/>
    <n v="47900"/>
    <m/>
    <m/>
    <n v="1"/>
    <n v="1"/>
    <n v="1"/>
    <n v="960"/>
    <n v="1"/>
    <m/>
    <m/>
    <m/>
    <m/>
    <m/>
    <m/>
    <m/>
    <m/>
    <m/>
    <m/>
    <n v="1"/>
    <n v="1"/>
    <x v="7"/>
    <x v="7"/>
  </r>
  <r>
    <s v="132-1018B"/>
    <m/>
    <x v="0"/>
    <s v="2605 CRAN HWY"/>
    <n v="326"/>
    <s v="QUINTAL GLORIA"/>
    <s v="SC"/>
    <s v="REST/CLUBS  MDL-94"/>
    <s v="132//1018/B/"/>
    <n v="0.64753000000000005"/>
    <n v="1"/>
    <n v="1"/>
    <n v="1"/>
    <n v="1"/>
    <s v="SEPTIC"/>
    <n v="0"/>
    <n v="0"/>
    <n v="0"/>
    <s v="YES"/>
    <n v="0"/>
    <s v="132-1018B"/>
    <s v="All Public"/>
    <s v="SEWER"/>
    <s v="SEPTIC"/>
    <n v="0"/>
    <m/>
    <m/>
    <n v="1"/>
    <n v="1"/>
    <n v="0"/>
    <n v="1450"/>
    <n v="1"/>
    <m/>
    <m/>
    <m/>
    <m/>
    <m/>
    <m/>
    <m/>
    <m/>
    <m/>
    <m/>
    <n v="1"/>
    <n v="1"/>
    <x v="6"/>
    <x v="6"/>
  </r>
  <r>
    <s v="133A-26"/>
    <m/>
    <x v="0"/>
    <s v="1 MEADOWLARK DR"/>
    <n v="131"/>
    <s v="DEMIRANDA MANUEL"/>
    <s v="SC"/>
    <s v="RES ACLNPO  MDL-00"/>
    <s v="133/A/26//"/>
    <n v="0.52181999999999995"/>
    <n v="0"/>
    <n v="0"/>
    <n v="0"/>
    <n v="0"/>
    <m/>
    <n v="0"/>
    <n v="0"/>
    <n v="0"/>
    <s v="YES"/>
    <n v="0"/>
    <s v="133A-26"/>
    <s v="Public Water,Septic"/>
    <s v="SEPTIC"/>
    <m/>
    <n v="0"/>
    <m/>
    <m/>
    <n v="0"/>
    <n v="0"/>
    <n v="0"/>
    <n v="0"/>
    <n v="0"/>
    <m/>
    <m/>
    <m/>
    <m/>
    <m/>
    <m/>
    <m/>
    <m/>
    <m/>
    <m/>
    <n v="2"/>
    <n v="1"/>
    <x v="6"/>
    <x v="6"/>
  </r>
  <r>
    <s v="132-1046A4"/>
    <m/>
    <x v="0"/>
    <s v="2697 CRAN HWY #40"/>
    <n v="102"/>
    <s v="MANCUSO WILLIAM"/>
    <s v="MR30"/>
    <s v="CONDO  MDL-05"/>
    <s v="132//1046/A4/"/>
    <n v="1.2330000000000001E-2"/>
    <n v="1"/>
    <n v="1"/>
    <n v="1"/>
    <n v="1"/>
    <s v="SEPTIC"/>
    <n v="0"/>
    <n v="0"/>
    <n v="0"/>
    <s v="YES"/>
    <n v="0"/>
    <s v="132-1046A4"/>
    <m/>
    <m/>
    <s v="SEPTIC"/>
    <n v="0"/>
    <m/>
    <m/>
    <n v="1"/>
    <n v="1"/>
    <n v="2"/>
    <n v="1040"/>
    <n v="2"/>
    <m/>
    <m/>
    <m/>
    <m/>
    <m/>
    <m/>
    <m/>
    <m/>
    <m/>
    <m/>
    <n v="1"/>
    <n v="1"/>
    <x v="6"/>
    <x v="6"/>
  </r>
  <r>
    <s v="84-1026"/>
    <m/>
    <x v="0"/>
    <s v="661 MAIN ST"/>
    <n v="132"/>
    <s v="MACNEIL JANE E"/>
    <s v="MR30"/>
    <s v="RES ACLNUD  MDL-00"/>
    <s v="84//1026//"/>
    <n v="0.80308000000000002"/>
    <n v="0"/>
    <n v="0"/>
    <n v="0"/>
    <n v="0"/>
    <m/>
    <n v="0"/>
    <n v="0"/>
    <n v="0"/>
    <s v="YES"/>
    <n v="0"/>
    <s v="84-1026"/>
    <s v="Public Water,Septic"/>
    <s v="SEPTIC"/>
    <m/>
    <n v="0"/>
    <m/>
    <m/>
    <n v="0"/>
    <n v="0"/>
    <n v="0"/>
    <n v="0"/>
    <n v="0"/>
    <m/>
    <m/>
    <m/>
    <m/>
    <m/>
    <m/>
    <m/>
    <m/>
    <m/>
    <m/>
    <n v="1"/>
    <n v="1"/>
    <x v="4"/>
    <x v="4"/>
  </r>
  <r>
    <s v="129B-1-16"/>
    <m/>
    <x v="0"/>
    <s v="38 LAKE VIEW DR"/>
    <n v="101"/>
    <s v="VICAWESTRO NOMINEE TRUST"/>
    <s v="R130"/>
    <s v="ONE FAMILY"/>
    <s v="129/B1/16//"/>
    <n v="8.2030000000000006E-2"/>
    <n v="1"/>
    <n v="1"/>
    <n v="1"/>
    <n v="1"/>
    <s v="SEPTIC"/>
    <n v="0"/>
    <n v="1"/>
    <n v="700"/>
    <s v="YES"/>
    <n v="700"/>
    <s v="129B-1-16"/>
    <s v="Public Water,Septic"/>
    <s v="SEPTIC"/>
    <s v="SEPTIC"/>
    <n v="700"/>
    <m/>
    <m/>
    <n v="1"/>
    <n v="1"/>
    <n v="4"/>
    <n v="1056"/>
    <n v="1"/>
    <m/>
    <m/>
    <m/>
    <m/>
    <m/>
    <m/>
    <m/>
    <m/>
    <m/>
    <m/>
    <n v="1"/>
    <n v="1"/>
    <x v="7"/>
    <x v="7"/>
  </r>
  <r>
    <s v="129B-1-49"/>
    <m/>
    <x v="0"/>
    <s v="21 LAKE VIEW DR"/>
    <n v="101"/>
    <s v="MCLEAN ROBERT F"/>
    <s v="R130"/>
    <s v="ONE FAMILY"/>
    <s v="129/B1/49//"/>
    <n v="0.18940000000000001"/>
    <n v="1"/>
    <n v="1"/>
    <n v="1"/>
    <n v="1"/>
    <s v="SEPTIC"/>
    <n v="0"/>
    <n v="1"/>
    <n v="1500"/>
    <s v="YES"/>
    <n v="1500"/>
    <s v="129B-1-49"/>
    <s v="Public Water,Gas,Septic"/>
    <s v="SEPTIC"/>
    <s v="SEPTIC"/>
    <n v="1500"/>
    <m/>
    <m/>
    <n v="1"/>
    <n v="1"/>
    <n v="1"/>
    <n v="500"/>
    <n v="1"/>
    <m/>
    <m/>
    <m/>
    <m/>
    <m/>
    <m/>
    <m/>
    <m/>
    <m/>
    <m/>
    <n v="2"/>
    <n v="1"/>
    <x v="7"/>
    <x v="7"/>
  </r>
  <r>
    <s v="132-1046A7"/>
    <m/>
    <x v="0"/>
    <s v="2697 CRAN HWY #37"/>
    <n v="102"/>
    <s v="DEBARROS BROOKE L"/>
    <s v="MR30"/>
    <s v="CONDO  MDL-05"/>
    <s v="132//1046/A7/"/>
    <n v="1.2449999999999999E-2"/>
    <n v="1"/>
    <n v="1"/>
    <n v="1"/>
    <n v="1"/>
    <s v="SEPTIC"/>
    <n v="0"/>
    <n v="0"/>
    <n v="0"/>
    <s v="YES"/>
    <n v="0"/>
    <s v="132-1046A7"/>
    <m/>
    <m/>
    <s v="SEPTIC"/>
    <n v="0"/>
    <m/>
    <m/>
    <n v="1"/>
    <n v="1"/>
    <n v="2"/>
    <n v="1040"/>
    <n v="2"/>
    <m/>
    <m/>
    <m/>
    <m/>
    <m/>
    <m/>
    <m/>
    <m/>
    <m/>
    <m/>
    <n v="1"/>
    <n v="1"/>
    <x v="6"/>
    <x v="6"/>
  </r>
  <r>
    <s v="LAND_NOPARC"/>
    <m/>
    <x v="0"/>
    <m/>
    <n v="0"/>
    <m/>
    <m/>
    <m/>
    <m/>
    <n v="4.4200000000000003E-3"/>
    <n v="0"/>
    <n v="0"/>
    <n v="0"/>
    <n v="0"/>
    <m/>
    <n v="0"/>
    <n v="0"/>
    <n v="0"/>
    <s v="NO"/>
    <n v="0"/>
    <m/>
    <m/>
    <m/>
    <m/>
    <n v="0"/>
    <m/>
    <m/>
    <n v="0"/>
    <n v="0"/>
    <n v="0"/>
    <n v="0"/>
    <n v="0"/>
    <m/>
    <m/>
    <m/>
    <m/>
    <m/>
    <m/>
    <m/>
    <m/>
    <m/>
    <m/>
    <n v="0"/>
    <n v="1"/>
    <x v="10"/>
    <x v="10"/>
  </r>
  <r>
    <s v="132-1043A"/>
    <m/>
    <x v="0"/>
    <s v="2683 CRAN HWY"/>
    <n v="101"/>
    <s v="GOLDSTEIN DAWN M"/>
    <s v="SC"/>
    <s v="ONE FAMILY"/>
    <s v="132//1043/A/"/>
    <n v="3.27902"/>
    <n v="1"/>
    <n v="1"/>
    <n v="1"/>
    <n v="1"/>
    <s v="SEPTIC"/>
    <n v="0"/>
    <n v="1"/>
    <n v="9300"/>
    <s v="YES"/>
    <n v="9300"/>
    <s v="132-1043A"/>
    <s v="Public Water,Well"/>
    <m/>
    <s v="SEPTIC"/>
    <n v="9300"/>
    <m/>
    <m/>
    <n v="1"/>
    <n v="1"/>
    <n v="3"/>
    <n v="2377"/>
    <n v="2"/>
    <m/>
    <m/>
    <m/>
    <m/>
    <m/>
    <m/>
    <m/>
    <m/>
    <m/>
    <m/>
    <n v="1"/>
    <n v="1"/>
    <x v="8"/>
    <x v="8"/>
  </r>
  <r>
    <s v="109A-1-1039"/>
    <m/>
    <x v="0"/>
    <s v="2544 CRAN HWY"/>
    <n v="392"/>
    <s v="THOMSON BETTY ANN TRUSTEE OF"/>
    <s v="SC"/>
    <s v="UNDEV LAND"/>
    <s v="109/A1/1039//"/>
    <n v="0.14263000000000001"/>
    <n v="0"/>
    <n v="0"/>
    <n v="0"/>
    <n v="0"/>
    <m/>
    <n v="0"/>
    <n v="1"/>
    <n v="28200"/>
    <s v="YES"/>
    <n v="0"/>
    <s v="109A-1-1039"/>
    <m/>
    <m/>
    <m/>
    <n v="28200"/>
    <m/>
    <m/>
    <n v="0"/>
    <n v="0"/>
    <n v="0"/>
    <n v="0"/>
    <n v="0"/>
    <m/>
    <m/>
    <m/>
    <m/>
    <m/>
    <m/>
    <m/>
    <m/>
    <m/>
    <m/>
    <n v="1"/>
    <n v="1"/>
    <x v="9"/>
    <x v="9"/>
  </r>
  <r>
    <s v="132-1046A6"/>
    <m/>
    <x v="0"/>
    <s v="2697 CRAN HWY #38"/>
    <n v="102"/>
    <s v="LEONARDI ARMANDO"/>
    <s v="MR30"/>
    <s v="CONDO  MDL-05"/>
    <s v="132//1046/A6/"/>
    <n v="1.225E-2"/>
    <n v="1"/>
    <n v="1"/>
    <n v="1"/>
    <n v="1"/>
    <s v="SEPTIC"/>
    <n v="0"/>
    <n v="0"/>
    <n v="0"/>
    <s v="YES"/>
    <n v="0"/>
    <s v="132-1046A6"/>
    <m/>
    <m/>
    <s v="SEPTIC"/>
    <n v="0"/>
    <m/>
    <m/>
    <n v="1"/>
    <n v="1"/>
    <n v="2"/>
    <n v="1040"/>
    <n v="2"/>
    <m/>
    <m/>
    <m/>
    <m/>
    <m/>
    <m/>
    <m/>
    <m/>
    <m/>
    <m/>
    <n v="1"/>
    <n v="1"/>
    <x v="6"/>
    <x v="6"/>
  </r>
  <r>
    <s v="110-1022"/>
    <m/>
    <x v="0"/>
    <s v="2586 CRAN HWY"/>
    <n v="101"/>
    <s v="BAPTISTE WALTER C"/>
    <s v="SC"/>
    <s v="ONE FAMILY"/>
    <s v="110//1022//"/>
    <n v="0.84523999999999999"/>
    <n v="1"/>
    <n v="1"/>
    <n v="1"/>
    <n v="1"/>
    <s v="SEPTIC"/>
    <n v="0"/>
    <n v="1"/>
    <n v="5300"/>
    <s v="YES"/>
    <n v="5300"/>
    <s v="110-1022"/>
    <s v="Public Water,Septic"/>
    <s v="SEPTIC"/>
    <s v="SEPTIC"/>
    <n v="5300"/>
    <m/>
    <m/>
    <n v="1"/>
    <n v="1"/>
    <n v="3"/>
    <n v="2301"/>
    <n v="2"/>
    <m/>
    <m/>
    <m/>
    <m/>
    <m/>
    <m/>
    <m/>
    <m/>
    <m/>
    <m/>
    <n v="1"/>
    <n v="1"/>
    <x v="6"/>
    <x v="6"/>
  </r>
  <r>
    <s v="132-1030B"/>
    <m/>
    <x v="0"/>
    <s v="0 CRAN HWY"/>
    <n v="392"/>
    <s v="WALKER MERRILL BRADLEY JR TR"/>
    <s v="SC"/>
    <s v="UNDEV LAND"/>
    <s v="132//1030/B/"/>
    <n v="0.75541000000000003"/>
    <n v="0"/>
    <n v="0"/>
    <n v="0"/>
    <n v="0"/>
    <m/>
    <n v="0"/>
    <n v="0"/>
    <n v="0"/>
    <s v="YES"/>
    <n v="0"/>
    <s v="132-1030B"/>
    <s v="Public Water,Septic"/>
    <s v="SEPTIC"/>
    <m/>
    <n v="0"/>
    <m/>
    <m/>
    <n v="0"/>
    <n v="0"/>
    <n v="0"/>
    <n v="0"/>
    <n v="0"/>
    <m/>
    <m/>
    <m/>
    <m/>
    <m/>
    <m/>
    <m/>
    <m/>
    <m/>
    <m/>
    <n v="1"/>
    <n v="1"/>
    <x v="6"/>
    <x v="6"/>
  </r>
  <r>
    <s v="129B-1-38"/>
    <m/>
    <x v="0"/>
    <s v="82 GLEN CHARLIE RD"/>
    <n v="101"/>
    <s v="SWISTAK FRANK &amp; YVONNE"/>
    <s v="R130"/>
    <s v="ONE FAMILY"/>
    <s v="129/B1/38//"/>
    <n v="0.10743"/>
    <n v="1"/>
    <n v="1"/>
    <n v="1"/>
    <n v="1"/>
    <s v="SEPTIC"/>
    <n v="0"/>
    <n v="1"/>
    <n v="0"/>
    <s v="YES"/>
    <n v="0"/>
    <s v="129B-1-38"/>
    <s v="Public Water,Septic"/>
    <s v="SEPTIC"/>
    <s v="SEPTIC"/>
    <n v="0"/>
    <m/>
    <m/>
    <n v="1"/>
    <n v="1"/>
    <n v="2"/>
    <n v="592"/>
    <n v="1"/>
    <m/>
    <m/>
    <m/>
    <m/>
    <m/>
    <m/>
    <m/>
    <m/>
    <m/>
    <m/>
    <n v="1"/>
    <n v="1"/>
    <x v="7"/>
    <x v="7"/>
  </r>
  <r>
    <s v="132-1046A5"/>
    <m/>
    <x v="0"/>
    <s v="2697 CRAN HWY #39"/>
    <n v="102"/>
    <s v="DOAK JOHN"/>
    <s v="MR30"/>
    <s v="CONDO  MDL-05"/>
    <s v="132//1046/A5/"/>
    <n v="1.256E-2"/>
    <n v="1"/>
    <n v="1"/>
    <n v="1"/>
    <n v="1"/>
    <s v="SEPTIC"/>
    <n v="0"/>
    <n v="0"/>
    <n v="0"/>
    <s v="YES"/>
    <n v="0"/>
    <s v="132-1046A5"/>
    <m/>
    <m/>
    <s v="SEPTIC"/>
    <n v="0"/>
    <m/>
    <m/>
    <n v="1"/>
    <n v="1"/>
    <n v="2"/>
    <n v="1040"/>
    <n v="2"/>
    <m/>
    <m/>
    <m/>
    <m/>
    <m/>
    <m/>
    <m/>
    <m/>
    <m/>
    <m/>
    <n v="1"/>
    <n v="1"/>
    <x v="6"/>
    <x v="6"/>
  </r>
  <r>
    <s v="133A-17"/>
    <m/>
    <x v="0"/>
    <s v="2 PHEASANT AVE"/>
    <n v="101"/>
    <s v="MCGONAGLE HUGH D"/>
    <s v="SC"/>
    <s v="ONE FAMILY"/>
    <s v="133/A/17//"/>
    <n v="0.30892999999999998"/>
    <n v="1"/>
    <n v="1"/>
    <n v="1"/>
    <n v="1"/>
    <s v="SEPTIC"/>
    <n v="0"/>
    <n v="1"/>
    <n v="6300"/>
    <s v="YES"/>
    <n v="6300"/>
    <s v="133A-17"/>
    <s v="Public Water,Septic"/>
    <s v="SEPTIC"/>
    <s v="SEPTIC"/>
    <n v="6300"/>
    <m/>
    <m/>
    <n v="1"/>
    <n v="1"/>
    <n v="4"/>
    <n v="1306"/>
    <n v="1.75"/>
    <m/>
    <m/>
    <m/>
    <m/>
    <m/>
    <m/>
    <m/>
    <m/>
    <m/>
    <m/>
    <n v="1"/>
    <n v="1"/>
    <x v="6"/>
    <x v="6"/>
  </r>
  <r>
    <s v="129A-1-59"/>
    <m/>
    <x v="0"/>
    <s v="30 AGAWAM LAKE SHORE DR"/>
    <n v="101"/>
    <s v="TRAVIS FRANK L JR"/>
    <s v="R130"/>
    <s v="ONE FAMILY"/>
    <s v="129/A1/59//"/>
    <n v="0.15862000000000001"/>
    <n v="1"/>
    <n v="1"/>
    <n v="1"/>
    <n v="1"/>
    <s v="SEPTIC"/>
    <n v="0"/>
    <n v="1"/>
    <n v="6800"/>
    <s v="YES"/>
    <n v="6800"/>
    <s v="129A-1-59"/>
    <s v="Public Water,Septic"/>
    <s v="SEPTIC"/>
    <s v="SEPTIC"/>
    <n v="6800"/>
    <m/>
    <m/>
    <n v="1"/>
    <n v="1"/>
    <n v="2"/>
    <n v="840"/>
    <n v="1"/>
    <m/>
    <m/>
    <m/>
    <m/>
    <m/>
    <m/>
    <m/>
    <m/>
    <m/>
    <m/>
    <n v="1"/>
    <n v="1"/>
    <x v="7"/>
    <x v="7"/>
  </r>
  <r>
    <s v="84-1022"/>
    <m/>
    <x v="0"/>
    <s v="663 MAIN ST"/>
    <n v="101"/>
    <s v="BRIGHAM JUDITH D"/>
    <s v="MR30"/>
    <s v="ONE FAMILY"/>
    <s v="84//1022//"/>
    <n v="0.86006000000000005"/>
    <n v="0"/>
    <n v="0"/>
    <n v="1"/>
    <n v="1"/>
    <s v="SEWER"/>
    <n v="1"/>
    <n v="1"/>
    <n v="12200"/>
    <s v="YES"/>
    <n v="0"/>
    <s v="84-1022"/>
    <s v="Public Water,Septic"/>
    <s v="SEPTIC"/>
    <s v="SEWER"/>
    <n v="12200"/>
    <m/>
    <m/>
    <n v="0"/>
    <n v="0"/>
    <n v="3"/>
    <n v="1072"/>
    <n v="1.5"/>
    <m/>
    <m/>
    <m/>
    <m/>
    <m/>
    <m/>
    <m/>
    <m/>
    <m/>
    <m/>
    <n v="1"/>
    <n v="1"/>
    <x v="4"/>
    <x v="4"/>
  </r>
  <r>
    <s v="129A-1-56"/>
    <m/>
    <x v="0"/>
    <s v="24 AGAWAM LAKE SHORE DR"/>
    <n v="101"/>
    <s v="AMODEO ROBERT C"/>
    <s v="R130"/>
    <s v="ONE FAMILY"/>
    <s v="129/A1/56//"/>
    <n v="0.11216"/>
    <n v="1"/>
    <n v="1"/>
    <n v="1"/>
    <n v="1"/>
    <s v="SEPTIC"/>
    <n v="0"/>
    <n v="1"/>
    <n v="300"/>
    <s v="YES"/>
    <n v="300"/>
    <s v="129A-1-56"/>
    <s v="Public Water,Septic"/>
    <s v="SEPTIC"/>
    <s v="SEPTIC"/>
    <n v="300"/>
    <m/>
    <m/>
    <n v="1"/>
    <n v="1"/>
    <n v="2"/>
    <n v="774"/>
    <n v="1"/>
    <m/>
    <m/>
    <m/>
    <m/>
    <m/>
    <m/>
    <m/>
    <m/>
    <m/>
    <m/>
    <n v="1"/>
    <n v="1"/>
    <x v="7"/>
    <x v="7"/>
  </r>
  <r>
    <s v="110-1020"/>
    <m/>
    <x v="0"/>
    <s v="2582 CRAN HWY"/>
    <n v="132"/>
    <s v="ALDEN JOHN"/>
    <s v="SC"/>
    <s v="RES ACLNUD  MDL-00"/>
    <s v="110//1020//"/>
    <n v="0.78132999999999997"/>
    <n v="0"/>
    <n v="0"/>
    <n v="0"/>
    <n v="0"/>
    <m/>
    <n v="0"/>
    <n v="0"/>
    <n v="0"/>
    <s v="YES"/>
    <n v="0"/>
    <s v="110-1020"/>
    <s v="Public Water,Septic"/>
    <s v="SEPTIC"/>
    <m/>
    <n v="0"/>
    <m/>
    <m/>
    <n v="0"/>
    <n v="0"/>
    <n v="0"/>
    <n v="0"/>
    <n v="0"/>
    <m/>
    <m/>
    <m/>
    <m/>
    <m/>
    <m/>
    <m/>
    <m/>
    <m/>
    <m/>
    <n v="1"/>
    <n v="1"/>
    <x v="11"/>
    <x v="11"/>
  </r>
  <r>
    <s v="129A-1-114"/>
    <m/>
    <x v="0"/>
    <s v="55 AGAWAM LAKE SHORE DR"/>
    <n v="101"/>
    <s v="SVARTSTROM KARL"/>
    <s v="R130"/>
    <s v="ONE FAMILY"/>
    <s v="129/A1/114//"/>
    <n v="0.14893999999999999"/>
    <n v="1"/>
    <n v="1"/>
    <n v="1"/>
    <n v="1"/>
    <s v="SEPTIC"/>
    <n v="0"/>
    <n v="1"/>
    <n v="200"/>
    <s v="YES"/>
    <n v="200"/>
    <s v="129A-1-114"/>
    <s v="Public Water,Septic"/>
    <s v="SEPTIC"/>
    <s v="SEPTIC"/>
    <n v="200"/>
    <m/>
    <m/>
    <n v="1"/>
    <n v="1"/>
    <n v="2"/>
    <n v="674"/>
    <n v="1"/>
    <m/>
    <m/>
    <m/>
    <m/>
    <m/>
    <m/>
    <m/>
    <m/>
    <m/>
    <m/>
    <n v="1"/>
    <n v="1"/>
    <x v="7"/>
    <x v="7"/>
  </r>
  <r>
    <s v="129B-1-17"/>
    <m/>
    <x v="0"/>
    <s v="40 LAKE VIEW DR"/>
    <n v="101"/>
    <s v="JARVIS TINA M"/>
    <s v="R130"/>
    <s v="ONE FAMILY"/>
    <s v="129/B1/17//"/>
    <n v="9.0039999999999995E-2"/>
    <n v="1"/>
    <n v="1"/>
    <n v="1"/>
    <n v="1"/>
    <s v="SEPTIC"/>
    <n v="0"/>
    <n v="1"/>
    <n v="4800"/>
    <s v="YES"/>
    <n v="4800"/>
    <s v="129B-1-17"/>
    <s v="Public Water,Gas,Septic"/>
    <s v="SEPTIC"/>
    <s v="SEPTIC"/>
    <n v="4800"/>
    <m/>
    <m/>
    <n v="1"/>
    <n v="1"/>
    <n v="4"/>
    <n v="1360"/>
    <n v="2"/>
    <m/>
    <m/>
    <m/>
    <m/>
    <m/>
    <m/>
    <m/>
    <m/>
    <m/>
    <m/>
    <n v="1"/>
    <n v="1"/>
    <x v="7"/>
    <x v="7"/>
  </r>
  <r>
    <s v="109A-1-1037"/>
    <m/>
    <x v="0"/>
    <s v="2536 CRAN HWY"/>
    <n v="101"/>
    <s v="PHILLIPS RONALD W"/>
    <s v="SC"/>
    <s v="ONE FAMILY"/>
    <s v="109/A1/1037//"/>
    <n v="0.47542000000000001"/>
    <n v="1"/>
    <n v="1"/>
    <n v="1"/>
    <n v="1"/>
    <s v="SEPTIC"/>
    <n v="0"/>
    <n v="1"/>
    <n v="2200"/>
    <s v="NO_W1"/>
    <n v="2200"/>
    <s v="109A-1-1037"/>
    <s v="Public Water,Septic"/>
    <s v="SEPTIC"/>
    <s v="SEPTIC"/>
    <n v="2200"/>
    <m/>
    <m/>
    <n v="1"/>
    <n v="1"/>
    <n v="3"/>
    <n v="1233"/>
    <n v="1.75"/>
    <m/>
    <m/>
    <m/>
    <m/>
    <m/>
    <m/>
    <m/>
    <m/>
    <m/>
    <m/>
    <n v="4"/>
    <n v="1"/>
    <x v="9"/>
    <x v="9"/>
  </r>
  <r>
    <s v="133A-1"/>
    <m/>
    <x v="0"/>
    <s v="1 PHEASANT AVE"/>
    <n v="101"/>
    <s v="DEMARCO PAUL JR"/>
    <s v="SC"/>
    <s v="ONE FAMILY"/>
    <s v="133/A/1//"/>
    <n v="0.26101000000000002"/>
    <n v="1"/>
    <n v="1"/>
    <n v="1"/>
    <n v="1"/>
    <s v="SEPTIC"/>
    <n v="0"/>
    <n v="1"/>
    <n v="8300"/>
    <s v="YES"/>
    <n v="8300"/>
    <s v="133A-1"/>
    <s v="Public Water,Septic"/>
    <s v="SEPTIC"/>
    <s v="SEPTIC"/>
    <n v="8300"/>
    <m/>
    <m/>
    <n v="1"/>
    <n v="1"/>
    <n v="2"/>
    <n v="1050"/>
    <n v="1"/>
    <m/>
    <m/>
    <m/>
    <m/>
    <m/>
    <m/>
    <m/>
    <m/>
    <m/>
    <m/>
    <n v="1"/>
    <n v="1"/>
    <x v="6"/>
    <x v="6"/>
  </r>
  <r>
    <s v="129A-1-99"/>
    <m/>
    <x v="0"/>
    <s v="27 AGAWAM LAKE SHORE DR"/>
    <n v="101"/>
    <s v="MACNEVIN DORIS C"/>
    <s v="R130"/>
    <s v="ONE FAMILY"/>
    <s v="129/A1/99//"/>
    <n v="0.21909999999999999"/>
    <n v="1"/>
    <n v="1"/>
    <n v="1"/>
    <n v="1"/>
    <s v="SEPTIC"/>
    <n v="0"/>
    <n v="1"/>
    <n v="0"/>
    <s v="NO_W1"/>
    <n v="0"/>
    <s v="129A-1-99"/>
    <s v="Public Water,Septic"/>
    <s v="SEPTIC"/>
    <s v="SEPTIC"/>
    <n v="0"/>
    <m/>
    <m/>
    <n v="1"/>
    <n v="1"/>
    <n v="2"/>
    <n v="840"/>
    <n v="1"/>
    <m/>
    <m/>
    <m/>
    <m/>
    <m/>
    <m/>
    <m/>
    <m/>
    <m/>
    <m/>
    <n v="2"/>
    <n v="1"/>
    <x v="7"/>
    <x v="7"/>
  </r>
  <r>
    <s v="132-1027"/>
    <m/>
    <x v="0"/>
    <s v="0 CRAN HWY  OFF"/>
    <n v="132"/>
    <s v="HORNE KARL A"/>
    <s v="MR30"/>
    <s v="RES ACLNUD  MDL-00"/>
    <s v="132//1027//"/>
    <n v="0.96201000000000003"/>
    <n v="0"/>
    <n v="0"/>
    <n v="0"/>
    <n v="0"/>
    <m/>
    <n v="0"/>
    <n v="0"/>
    <n v="0"/>
    <s v="YES"/>
    <n v="0"/>
    <s v="132-1027"/>
    <s v="Public Water,Septic"/>
    <s v="SEPTIC"/>
    <m/>
    <n v="0"/>
    <m/>
    <m/>
    <n v="0"/>
    <n v="0"/>
    <n v="0"/>
    <n v="0"/>
    <n v="0"/>
    <m/>
    <m/>
    <m/>
    <m/>
    <m/>
    <m/>
    <m/>
    <m/>
    <m/>
    <m/>
    <n v="1"/>
    <n v="1"/>
    <x v="6"/>
    <x v="6"/>
  </r>
  <r>
    <s v="133-1000B"/>
    <m/>
    <x v="0"/>
    <s v="2701 CRAN HWY"/>
    <n v="390"/>
    <s v="DEMIRANDA MANUEL"/>
    <s v="SC"/>
    <s v="DEVEL LAND  MDL-00"/>
    <s v="133//1000/B/"/>
    <n v="4.4420500000000001"/>
    <n v="0"/>
    <n v="0"/>
    <n v="0"/>
    <n v="0"/>
    <m/>
    <n v="0"/>
    <n v="0"/>
    <n v="0"/>
    <s v="YES"/>
    <n v="0"/>
    <s v="133-1000B"/>
    <s v="Public Water,Septic"/>
    <s v="SEPTIC"/>
    <m/>
    <n v="0"/>
    <m/>
    <m/>
    <n v="0"/>
    <n v="0"/>
    <n v="0"/>
    <n v="0"/>
    <n v="0"/>
    <m/>
    <m/>
    <m/>
    <m/>
    <m/>
    <m/>
    <m/>
    <m/>
    <m/>
    <m/>
    <n v="1"/>
    <n v="1"/>
    <x v="6"/>
    <x v="6"/>
  </r>
  <r>
    <s v="132-1031"/>
    <m/>
    <x v="0"/>
    <s v="2647 CRAN HWY"/>
    <n v="392"/>
    <s v="WALKER MERRILL BRADLEY JR"/>
    <s v="SC"/>
    <s v="UNDEV LAND"/>
    <s v="132//1031//"/>
    <n v="5.7306999999999997"/>
    <n v="0"/>
    <n v="0"/>
    <n v="0"/>
    <n v="0"/>
    <m/>
    <n v="0"/>
    <n v="0"/>
    <n v="0"/>
    <s v="YES"/>
    <n v="0"/>
    <s v="132-1031"/>
    <s v="Public Water,Septic"/>
    <s v="SEPTIC"/>
    <m/>
    <n v="0"/>
    <m/>
    <m/>
    <n v="0"/>
    <n v="0"/>
    <n v="0"/>
    <n v="0"/>
    <n v="0"/>
    <m/>
    <m/>
    <m/>
    <m/>
    <m/>
    <m/>
    <m/>
    <m/>
    <m/>
    <m/>
    <n v="1"/>
    <n v="1"/>
    <x v="6"/>
    <x v="6"/>
  </r>
  <r>
    <s v="132-1025"/>
    <m/>
    <x v="0"/>
    <s v="2637 CRAN HWY"/>
    <n v="316"/>
    <s v="BOUDREAU MARK H TRUSTEE"/>
    <s v="SC"/>
    <s v="COMM WHSE  MDL-96"/>
    <s v="132//1025//"/>
    <n v="4.0529599999999997"/>
    <n v="1"/>
    <n v="1"/>
    <n v="1"/>
    <n v="1"/>
    <s v="SEPTIC"/>
    <n v="0"/>
    <n v="1"/>
    <n v="700"/>
    <s v="YES"/>
    <n v="700"/>
    <s v="132-1025"/>
    <s v="Public Water,Septic"/>
    <s v="SEPTIC"/>
    <s v="SEPTIC"/>
    <n v="700"/>
    <m/>
    <m/>
    <n v="1"/>
    <n v="1"/>
    <n v="0"/>
    <n v="8100"/>
    <n v="1"/>
    <m/>
    <m/>
    <m/>
    <m/>
    <m/>
    <m/>
    <m/>
    <m/>
    <m/>
    <m/>
    <n v="1"/>
    <n v="1"/>
    <x v="6"/>
    <x v="6"/>
  </r>
  <r>
    <s v="129B-1-39"/>
    <m/>
    <x v="0"/>
    <s v="84 GLEN CHARLIE RD"/>
    <n v="101"/>
    <s v="BRIGGS LAURIE L"/>
    <s v="R130"/>
    <s v="ONE FAMILY"/>
    <s v="129/B1/39//"/>
    <n v="9.4549999999999995E-2"/>
    <n v="1"/>
    <n v="1"/>
    <n v="1"/>
    <n v="1"/>
    <s v="SEPTIC"/>
    <n v="0"/>
    <n v="1"/>
    <n v="4700"/>
    <s v="YES"/>
    <n v="4700"/>
    <s v="129B-1-39"/>
    <s v="Public Water,Septic"/>
    <s v="SEPTIC"/>
    <s v="SEPTIC"/>
    <n v="4700"/>
    <m/>
    <m/>
    <n v="1"/>
    <n v="1"/>
    <n v="2"/>
    <n v="490"/>
    <n v="1"/>
    <m/>
    <m/>
    <m/>
    <m/>
    <m/>
    <m/>
    <m/>
    <m/>
    <m/>
    <m/>
    <n v="1"/>
    <n v="1"/>
    <x v="7"/>
    <x v="7"/>
  </r>
  <r>
    <s v="129-1028"/>
    <m/>
    <x v="0"/>
    <s v="0 GLEN CHARLIE RD"/>
    <n v="917"/>
    <s v="COMMONWEALTH OF MASSACHUSETTS"/>
    <s v="R130"/>
    <s v="UMASS"/>
    <s v="129//1028//"/>
    <n v="0.83431"/>
    <n v="0"/>
    <n v="0"/>
    <n v="0"/>
    <n v="0"/>
    <m/>
    <n v="0"/>
    <n v="0"/>
    <n v="0"/>
    <s v="YES"/>
    <n v="0"/>
    <s v="129-1028"/>
    <m/>
    <m/>
    <m/>
    <n v="0"/>
    <m/>
    <m/>
    <n v="0"/>
    <n v="0"/>
    <n v="0"/>
    <n v="0"/>
    <n v="0"/>
    <m/>
    <m/>
    <m/>
    <m/>
    <m/>
    <m/>
    <m/>
    <m/>
    <m/>
    <m/>
    <n v="0"/>
    <n v="1"/>
    <x v="7"/>
    <x v="7"/>
  </r>
  <r>
    <s v="115-1024"/>
    <m/>
    <x v="0"/>
    <s v="2750A CRAN HWY"/>
    <n v="103"/>
    <s v="GARDEN HOMES ESTATES LLC"/>
    <s v="SC"/>
    <s v="MOBILE HOM  MDL-00"/>
    <s v="115//1024//"/>
    <n v="23.991949999999999"/>
    <n v="120"/>
    <n v="120"/>
    <n v="120"/>
    <n v="120"/>
    <s v="SEPTIC"/>
    <n v="0"/>
    <n v="3"/>
    <n v="1935500"/>
    <s v="YES"/>
    <n v="1935500"/>
    <s v="115-1024"/>
    <s v="Public Water,Gas,Septic"/>
    <s v="SEPTIC"/>
    <s v="SEPTIC"/>
    <n v="645166.67000000004"/>
    <m/>
    <m/>
    <n v="120"/>
    <n v="120"/>
    <n v="0"/>
    <n v="0"/>
    <n v="0"/>
    <m/>
    <m/>
    <m/>
    <m/>
    <m/>
    <m/>
    <m/>
    <m/>
    <m/>
    <m/>
    <n v="1"/>
    <n v="1"/>
    <x v="6"/>
    <x v="6"/>
  </r>
  <r>
    <s v="132B-64"/>
    <m/>
    <x v="0"/>
    <s v="3 CRAN HWY  OFF"/>
    <n v="392"/>
    <s v="ZION STEVEN"/>
    <s v="SC"/>
    <s v="UNDEV LAND"/>
    <s v="132/B/64//"/>
    <n v="0.39217999999999997"/>
    <n v="0"/>
    <n v="0"/>
    <n v="0"/>
    <n v="0"/>
    <m/>
    <n v="0"/>
    <n v="0"/>
    <n v="0"/>
    <s v="YES"/>
    <n v="0"/>
    <s v="132B-64"/>
    <s v="Public Water,Septic"/>
    <s v="SEPTIC"/>
    <m/>
    <n v="0"/>
    <m/>
    <m/>
    <n v="0"/>
    <n v="0"/>
    <n v="0"/>
    <n v="0"/>
    <n v="0"/>
    <m/>
    <m/>
    <m/>
    <m/>
    <m/>
    <m/>
    <m/>
    <m/>
    <m/>
    <m/>
    <n v="1"/>
    <n v="1"/>
    <x v="8"/>
    <x v="8"/>
  </r>
  <r>
    <s v="129A-1-115"/>
    <m/>
    <x v="0"/>
    <s v="57 AGAWAM LAKE SHORE DR"/>
    <n v="101"/>
    <s v="DELGRANDE ANNE C"/>
    <s v="R130"/>
    <s v="ONE FAMILY"/>
    <s v="129/A1/115//"/>
    <n v="0.18287"/>
    <n v="1"/>
    <n v="1"/>
    <n v="1"/>
    <n v="1"/>
    <s v="SEPTIC"/>
    <n v="0"/>
    <n v="1"/>
    <n v="2400"/>
    <s v="YES"/>
    <n v="2400"/>
    <s v="129A-1-115"/>
    <s v="Public Water,Septic"/>
    <s v="SEPTIC"/>
    <s v="SEPTIC"/>
    <n v="2400"/>
    <m/>
    <m/>
    <n v="1"/>
    <n v="1"/>
    <n v="1"/>
    <n v="876"/>
    <n v="1"/>
    <m/>
    <m/>
    <m/>
    <m/>
    <m/>
    <m/>
    <m/>
    <m/>
    <m/>
    <m/>
    <n v="1"/>
    <n v="1"/>
    <x v="7"/>
    <x v="7"/>
  </r>
  <r>
    <s v="129B-1-18"/>
    <m/>
    <x v="0"/>
    <s v="42 LAKE VIEW DR"/>
    <n v="903"/>
    <s v="TOWN OF WAREHAM"/>
    <s v="R130"/>
    <s v="TAX POSS  MDL-00"/>
    <s v="129/B1/18//"/>
    <n v="0.10879999999999999"/>
    <n v="0"/>
    <n v="0"/>
    <n v="0"/>
    <n v="0"/>
    <m/>
    <n v="0"/>
    <n v="0"/>
    <n v="0"/>
    <s v="YES"/>
    <n v="0"/>
    <s v="129B-1-18"/>
    <m/>
    <m/>
    <m/>
    <n v="0"/>
    <m/>
    <m/>
    <n v="0"/>
    <n v="0"/>
    <n v="0"/>
    <n v="0"/>
    <n v="0"/>
    <m/>
    <m/>
    <m/>
    <m/>
    <m/>
    <m/>
    <m/>
    <m/>
    <m/>
    <m/>
    <n v="1"/>
    <n v="1"/>
    <x v="7"/>
    <x v="7"/>
  </r>
  <r>
    <s v="129A-1-55"/>
    <m/>
    <x v="0"/>
    <s v="22 AGAWAM LAKE SHORE DR"/>
    <n v="101"/>
    <s v="MCWILLIAMS RANDY"/>
    <s v="R130"/>
    <s v="ONE FAMILY"/>
    <s v="129/A1/55//"/>
    <n v="0.10415000000000001"/>
    <n v="1"/>
    <n v="1"/>
    <n v="1"/>
    <n v="1"/>
    <s v="SEPTIC"/>
    <n v="0"/>
    <n v="1"/>
    <n v="4300"/>
    <s v="YES"/>
    <n v="4300"/>
    <s v="129A-1-55"/>
    <s v="Public Water,Septic"/>
    <s v="SEPTIC"/>
    <s v="SEPTIC"/>
    <n v="4300"/>
    <m/>
    <m/>
    <n v="1"/>
    <n v="1"/>
    <n v="2"/>
    <n v="836"/>
    <n v="1"/>
    <m/>
    <m/>
    <m/>
    <m/>
    <m/>
    <m/>
    <m/>
    <m/>
    <m/>
    <m/>
    <n v="1"/>
    <n v="1"/>
    <x v="7"/>
    <x v="7"/>
  </r>
  <r>
    <s v="132-1039"/>
    <m/>
    <x v="0"/>
    <s v="0 CRAN HWY"/>
    <n v="132"/>
    <s v="ZINE MICHAEL P"/>
    <s v="SC"/>
    <s v="RES ACLNUD  MDL-00"/>
    <s v="132//1039//"/>
    <n v="0.12416000000000001"/>
    <n v="0"/>
    <n v="0"/>
    <n v="0"/>
    <n v="0"/>
    <m/>
    <n v="0"/>
    <n v="0"/>
    <n v="0"/>
    <s v="YES"/>
    <n v="0"/>
    <s v="132-1039"/>
    <s v="Public Water,Septic"/>
    <s v="SEPTIC"/>
    <m/>
    <n v="0"/>
    <m/>
    <m/>
    <n v="0"/>
    <n v="0"/>
    <n v="0"/>
    <n v="0"/>
    <n v="0"/>
    <m/>
    <m/>
    <m/>
    <m/>
    <m/>
    <m/>
    <m/>
    <m/>
    <m/>
    <m/>
    <n v="1"/>
    <n v="1"/>
    <x v="8"/>
    <x v="8"/>
  </r>
  <r>
    <s v="132B-65"/>
    <m/>
    <x v="0"/>
    <s v="5 CRAN HWY  OFF"/>
    <n v="392"/>
    <s v="JOSEPH HERBERT J JR ET ALS"/>
    <s v="SC"/>
    <s v="UNDEV LAND"/>
    <s v="132/B/65//"/>
    <n v="0.57545999999999997"/>
    <n v="0"/>
    <n v="0"/>
    <n v="0"/>
    <n v="0"/>
    <m/>
    <n v="0"/>
    <n v="0"/>
    <n v="0"/>
    <s v="YES"/>
    <n v="0"/>
    <s v="132B-65"/>
    <s v="Public Water,Septic"/>
    <s v="SEPTIC"/>
    <m/>
    <n v="0"/>
    <m/>
    <m/>
    <n v="0"/>
    <n v="0"/>
    <n v="0"/>
    <n v="0"/>
    <n v="0"/>
    <m/>
    <m/>
    <m/>
    <m/>
    <m/>
    <m/>
    <m/>
    <m/>
    <m/>
    <m/>
    <n v="1"/>
    <n v="1"/>
    <x v="8"/>
    <x v="8"/>
  </r>
  <r>
    <s v="129B-1-51"/>
    <m/>
    <x v="0"/>
    <s v="25 LAKE VIEW DR"/>
    <n v="101"/>
    <s v="CERRATO SAMUEL"/>
    <s v="R130"/>
    <s v="ONE FAMILY"/>
    <s v="129/B1/51//"/>
    <n v="9.2160000000000006E-2"/>
    <n v="1"/>
    <n v="1"/>
    <n v="1"/>
    <n v="1"/>
    <s v="SEPTIC"/>
    <n v="0"/>
    <n v="1"/>
    <n v="5600"/>
    <s v="YES"/>
    <n v="5600"/>
    <s v="129B-1-51"/>
    <s v="Public Water,Septic"/>
    <s v="SEPTIC"/>
    <s v="SEPTIC"/>
    <n v="5600"/>
    <m/>
    <m/>
    <n v="1"/>
    <n v="1"/>
    <n v="2"/>
    <n v="1039"/>
    <n v="1"/>
    <m/>
    <m/>
    <m/>
    <m/>
    <m/>
    <m/>
    <m/>
    <m/>
    <m/>
    <m/>
    <n v="1"/>
    <n v="1"/>
    <x v="7"/>
    <x v="7"/>
  </r>
  <r>
    <s v="UNK1611"/>
    <s v="FEE"/>
    <x v="0"/>
    <s v="CRAN HWY"/>
    <n v="0"/>
    <m/>
    <m/>
    <m/>
    <m/>
    <n v="0.47450999999999999"/>
    <n v="1"/>
    <n v="1"/>
    <n v="1"/>
    <n v="1"/>
    <s v="SEPTIC"/>
    <n v="0"/>
    <n v="0"/>
    <n v="0"/>
    <s v="NO_W2"/>
    <n v="0"/>
    <m/>
    <m/>
    <m/>
    <s v="SEPTIC"/>
    <n v="0"/>
    <m/>
    <m/>
    <n v="1"/>
    <n v="1"/>
    <n v="0"/>
    <n v="0"/>
    <n v="0"/>
    <s v="Not in new Assr DB, Makepe?, old info"/>
    <m/>
    <m/>
    <m/>
    <m/>
    <m/>
    <m/>
    <m/>
    <m/>
    <m/>
    <n v="1"/>
    <n v="1"/>
    <x v="4"/>
    <x v="4"/>
  </r>
  <r>
    <s v="132B-5"/>
    <m/>
    <x v="0"/>
    <s v="5 CRAN HWY"/>
    <n v="132"/>
    <s v="HAYES CONSTANCE J"/>
    <s v="SC"/>
    <s v="RES ACLNUD  MDL-00"/>
    <s v="132/B/5//"/>
    <n v="1.018E-2"/>
    <n v="0"/>
    <n v="0"/>
    <n v="0"/>
    <n v="0"/>
    <m/>
    <n v="0"/>
    <n v="0"/>
    <n v="0"/>
    <s v="YES"/>
    <n v="0"/>
    <s v="132B-5"/>
    <s v="Public Water,Septic"/>
    <s v="SEPTIC"/>
    <m/>
    <n v="0"/>
    <m/>
    <m/>
    <n v="0"/>
    <n v="0"/>
    <n v="0"/>
    <n v="0"/>
    <n v="0"/>
    <m/>
    <m/>
    <m/>
    <m/>
    <m/>
    <m/>
    <m/>
    <m/>
    <m/>
    <m/>
    <n v="0"/>
    <n v="1"/>
    <x v="6"/>
    <x v="6"/>
  </r>
  <r>
    <s v="132-1022"/>
    <m/>
    <x v="0"/>
    <s v="2621 CRAN HWY"/>
    <n v="340"/>
    <s v="WIEGANDT PROPERTIES LLC"/>
    <s v="SC"/>
    <s v="OFFICE BLD  MDL-94"/>
    <s v="132//1022//"/>
    <n v="0.93378000000000005"/>
    <n v="1"/>
    <n v="1"/>
    <n v="1"/>
    <n v="1"/>
    <s v="SEPTIC"/>
    <n v="0"/>
    <n v="1"/>
    <n v="16500"/>
    <s v="YES"/>
    <n v="16500"/>
    <s v="132-1022"/>
    <s v="All Public"/>
    <s v="SEWER"/>
    <s v="SEPTIC"/>
    <n v="16500"/>
    <m/>
    <m/>
    <n v="1"/>
    <n v="1"/>
    <n v="0"/>
    <n v="5408"/>
    <n v="1"/>
    <m/>
    <m/>
    <m/>
    <m/>
    <m/>
    <m/>
    <m/>
    <m/>
    <m/>
    <m/>
    <n v="1"/>
    <n v="1"/>
    <x v="6"/>
    <x v="6"/>
  </r>
  <r>
    <s v="132-D2"/>
    <m/>
    <x v="0"/>
    <s v="2 OLD CARR LANDING RD"/>
    <n v="392"/>
    <s v="ANDREWS-RODERICK NANCY"/>
    <s v="SC"/>
    <s v="UNDEV LAND"/>
    <s v="132//D2//"/>
    <n v="1.0989899999999999"/>
    <n v="0"/>
    <n v="0"/>
    <n v="0"/>
    <n v="0"/>
    <m/>
    <n v="0"/>
    <n v="1"/>
    <n v="10100"/>
    <s v="YES"/>
    <n v="0"/>
    <s v="132-D2"/>
    <s v="Public Water,Septic"/>
    <s v="SEPTIC"/>
    <m/>
    <n v="10100"/>
    <m/>
    <m/>
    <n v="0"/>
    <n v="0"/>
    <n v="0"/>
    <n v="0"/>
    <n v="0"/>
    <m/>
    <m/>
    <m/>
    <m/>
    <m/>
    <m/>
    <m/>
    <m/>
    <m/>
    <m/>
    <n v="1"/>
    <n v="1"/>
    <x v="6"/>
    <x v="6"/>
  </r>
  <r>
    <s v="115-1023"/>
    <m/>
    <x v="0"/>
    <s v="2746 CRAN HWY"/>
    <n v="400"/>
    <s v="HIWAY CONCRETE PRODUCTS CO INC"/>
    <s v="SC"/>
    <s v="FACTORY  MDL-96"/>
    <s v="115//1023//"/>
    <n v="5.2636000000000003"/>
    <n v="1"/>
    <n v="1"/>
    <n v="1"/>
    <n v="1"/>
    <s v="SEPTIC"/>
    <n v="0"/>
    <n v="2"/>
    <n v="20500"/>
    <s v="YES"/>
    <n v="20500"/>
    <s v="115-1023"/>
    <s v="All Public"/>
    <s v="SEWER"/>
    <s v="SEPTIC"/>
    <n v="10250"/>
    <m/>
    <m/>
    <n v="1"/>
    <n v="1"/>
    <n v="0"/>
    <n v="14518"/>
    <n v="1"/>
    <m/>
    <m/>
    <m/>
    <m/>
    <m/>
    <m/>
    <m/>
    <m/>
    <m/>
    <m/>
    <n v="1"/>
    <n v="1"/>
    <x v="6"/>
    <x v="6"/>
  </r>
  <r>
    <s v="LAND_NOPARC"/>
    <m/>
    <x v="0"/>
    <m/>
    <n v="0"/>
    <m/>
    <m/>
    <m/>
    <m/>
    <n v="2.4140000000000002E-2"/>
    <n v="0"/>
    <n v="0"/>
    <n v="0"/>
    <n v="0"/>
    <m/>
    <n v="0"/>
    <n v="0"/>
    <n v="0"/>
    <s v="NO"/>
    <n v="0"/>
    <m/>
    <m/>
    <m/>
    <m/>
    <n v="0"/>
    <m/>
    <m/>
    <n v="0"/>
    <n v="0"/>
    <n v="0"/>
    <n v="0"/>
    <n v="0"/>
    <m/>
    <m/>
    <m/>
    <m/>
    <m/>
    <m/>
    <m/>
    <m/>
    <m/>
    <m/>
    <n v="0"/>
    <n v="1"/>
    <x v="10"/>
    <x v="10"/>
  </r>
  <r>
    <s v="110-1025"/>
    <m/>
    <x v="0"/>
    <s v="2594 CRAN HWY"/>
    <n v="101"/>
    <s v="WESTBERG DONALD R &amp; ELIZABETH R"/>
    <s v="SC"/>
    <s v="ONE FAMILY"/>
    <s v="110//1025//"/>
    <n v="1.47725"/>
    <n v="1"/>
    <n v="1"/>
    <n v="1"/>
    <n v="1"/>
    <s v="SEPTIC"/>
    <n v="0"/>
    <n v="1"/>
    <n v="4400"/>
    <s v="YES"/>
    <n v="4400"/>
    <s v="110-1025"/>
    <s v="Public Water,Septic"/>
    <s v="SEPTIC"/>
    <s v="SEPTIC"/>
    <n v="4400"/>
    <m/>
    <m/>
    <n v="1"/>
    <n v="1"/>
    <n v="3"/>
    <n v="1347"/>
    <n v="1.75"/>
    <m/>
    <m/>
    <m/>
    <m/>
    <m/>
    <m/>
    <m/>
    <m/>
    <m/>
    <m/>
    <n v="1"/>
    <n v="1"/>
    <x v="6"/>
    <x v="6"/>
  </r>
  <r>
    <s v="109A-1-1036"/>
    <m/>
    <x v="0"/>
    <s v="2532 CRAN HWY"/>
    <n v="101"/>
    <s v="BLAIR RITA L LIFE ESTATE"/>
    <s v="SC"/>
    <s v="ONE FAMILY"/>
    <s v="109/A1/1036//"/>
    <n v="0.47804000000000002"/>
    <n v="1"/>
    <n v="1"/>
    <n v="1"/>
    <n v="1"/>
    <s v="SEPTIC"/>
    <n v="0"/>
    <n v="1"/>
    <n v="2900"/>
    <s v="YES"/>
    <n v="2900"/>
    <s v="109A-1-1036"/>
    <s v="Public Water,Septic"/>
    <s v="SEPTIC"/>
    <s v="SEPTIC"/>
    <n v="2900"/>
    <m/>
    <m/>
    <n v="1"/>
    <n v="1"/>
    <n v="3"/>
    <n v="2042"/>
    <n v="2"/>
    <m/>
    <m/>
    <m/>
    <m/>
    <m/>
    <m/>
    <m/>
    <m/>
    <m/>
    <m/>
    <n v="4"/>
    <n v="1"/>
    <x v="9"/>
    <x v="9"/>
  </r>
  <r>
    <s v="129A-1-98"/>
    <m/>
    <x v="0"/>
    <s v="25 AGAWAM LAKE SHORE DR"/>
    <n v="101"/>
    <s v="HEYWOSZ JAMES M"/>
    <s v="R130"/>
    <s v="ONE FAMILY"/>
    <s v="129/A1/98//"/>
    <n v="9.1800000000000007E-2"/>
    <n v="1"/>
    <n v="1"/>
    <n v="1"/>
    <n v="1"/>
    <s v="SEPTIC"/>
    <n v="0"/>
    <n v="1"/>
    <n v="9600"/>
    <s v="YES"/>
    <n v="9600"/>
    <s v="129A-1-98"/>
    <s v="Public Water,Septic"/>
    <s v="SEPTIC"/>
    <s v="SEPTIC"/>
    <n v="9600"/>
    <m/>
    <m/>
    <n v="1"/>
    <n v="1"/>
    <n v="3"/>
    <n v="988"/>
    <n v="1"/>
    <m/>
    <m/>
    <m/>
    <m/>
    <m/>
    <m/>
    <m/>
    <m/>
    <m/>
    <m/>
    <n v="1"/>
    <n v="1"/>
    <x v="7"/>
    <x v="7"/>
  </r>
  <r>
    <s v="84-1018"/>
    <m/>
    <x v="0"/>
    <s v="669 MAIN ST"/>
    <n v="101"/>
    <s v="MACNEIL JANE E"/>
    <s v="MR30"/>
    <s v="ONE FAMILY"/>
    <s v="84//1018//"/>
    <n v="1.17496"/>
    <n v="1"/>
    <n v="1"/>
    <n v="1"/>
    <n v="1"/>
    <s v="SEPTIC"/>
    <n v="0"/>
    <n v="1"/>
    <n v="3300"/>
    <s v="YES"/>
    <n v="3300"/>
    <s v="84-1018"/>
    <s v="Public Water,Septic"/>
    <s v="SEPTIC"/>
    <s v="SEPTIC"/>
    <n v="3300"/>
    <m/>
    <m/>
    <n v="1"/>
    <n v="1"/>
    <n v="5"/>
    <n v="2220"/>
    <n v="1.5"/>
    <m/>
    <m/>
    <m/>
    <m/>
    <m/>
    <m/>
    <m/>
    <m/>
    <m/>
    <m/>
    <n v="1"/>
    <n v="1"/>
    <x v="4"/>
    <x v="4"/>
  </r>
  <r>
    <s v="84-4"/>
    <m/>
    <x v="0"/>
    <s v="703 MAIN ST"/>
    <n v="101"/>
    <s v="CECIL ADAM"/>
    <s v="MR30"/>
    <s v="ONE FAMILY"/>
    <s v="84//4//"/>
    <n v="0.65354999999999996"/>
    <n v="1"/>
    <n v="1"/>
    <n v="1"/>
    <n v="1"/>
    <s v="SEPTIC"/>
    <n v="0"/>
    <n v="1"/>
    <n v="2100"/>
    <s v="YES"/>
    <n v="2100"/>
    <s v="84-4"/>
    <s v="Public Water,Septic"/>
    <s v="SEPTIC"/>
    <s v="SEPTIC"/>
    <n v="2100"/>
    <m/>
    <m/>
    <n v="1"/>
    <n v="1"/>
    <n v="2"/>
    <n v="744"/>
    <n v="1.75"/>
    <m/>
    <m/>
    <m/>
    <m/>
    <m/>
    <m/>
    <m/>
    <m/>
    <m/>
    <m/>
    <n v="1"/>
    <n v="1"/>
    <x v="4"/>
    <x v="4"/>
  </r>
  <r>
    <s v="132-1034A"/>
    <m/>
    <x v="0"/>
    <s v="2675 CRAN HWY"/>
    <n v="392"/>
    <s v="SWEENEY CHERYL TRUSTEE"/>
    <s v="SC"/>
    <s v="UNDEV LAND"/>
    <s v="132//1034/A/"/>
    <n v="1.16795"/>
    <n v="0"/>
    <n v="0"/>
    <n v="0"/>
    <n v="0"/>
    <m/>
    <n v="0"/>
    <n v="0"/>
    <n v="0"/>
    <s v="YES"/>
    <n v="0"/>
    <s v="132-1034A"/>
    <s v="Public Water,Septic"/>
    <s v="SEPTIC"/>
    <m/>
    <n v="0"/>
    <m/>
    <m/>
    <n v="0"/>
    <n v="0"/>
    <n v="0"/>
    <n v="0"/>
    <n v="0"/>
    <m/>
    <m/>
    <m/>
    <m/>
    <m/>
    <m/>
    <m/>
    <m/>
    <m/>
    <m/>
    <n v="1"/>
    <n v="1"/>
    <x v="8"/>
    <x v="8"/>
  </r>
  <r>
    <s v="129A-1-116"/>
    <m/>
    <x v="0"/>
    <s v="59 AGAWAM LAKE SHORE DR"/>
    <n v="101"/>
    <s v="MURPHY SEAN P"/>
    <s v="R130"/>
    <s v="ONE FAMILY"/>
    <s v="129/A1/116//"/>
    <n v="0.26469999999999999"/>
    <n v="1"/>
    <n v="1"/>
    <n v="1"/>
    <n v="1"/>
    <s v="SEPTIC"/>
    <n v="0"/>
    <n v="1"/>
    <n v="900"/>
    <s v="YES"/>
    <n v="900"/>
    <s v="129A-1-116"/>
    <s v="Public Water,Septic"/>
    <s v="SEPTIC"/>
    <s v="SEPTIC"/>
    <n v="900"/>
    <m/>
    <m/>
    <n v="1"/>
    <n v="1"/>
    <n v="1"/>
    <n v="680"/>
    <n v="1"/>
    <m/>
    <m/>
    <m/>
    <m/>
    <m/>
    <m/>
    <m/>
    <m/>
    <m/>
    <m/>
    <n v="1"/>
    <n v="1"/>
    <x v="7"/>
    <x v="7"/>
  </r>
  <r>
    <s v="132-1043C"/>
    <m/>
    <x v="0"/>
    <s v="2681 CRAN HWY"/>
    <n v="332"/>
    <s v="GOLDSTEIN ARLENE E"/>
    <s v="SC"/>
    <s v="SVC GAR/GAR M-95"/>
    <s v="132//1043/C/"/>
    <n v="0.16131999999999999"/>
    <n v="1"/>
    <n v="1"/>
    <n v="1"/>
    <n v="1"/>
    <s v="SEPTIC"/>
    <n v="0"/>
    <n v="0"/>
    <n v="0"/>
    <s v="YES"/>
    <n v="0"/>
    <s v="132-1043C"/>
    <m/>
    <m/>
    <s v="SEPTIC"/>
    <n v="0"/>
    <m/>
    <m/>
    <n v="1"/>
    <n v="1"/>
    <n v="0"/>
    <n v="1728"/>
    <n v="1"/>
    <m/>
    <m/>
    <m/>
    <m/>
    <m/>
    <m/>
    <m/>
    <m/>
    <m/>
    <m/>
    <n v="1"/>
    <n v="1"/>
    <x v="8"/>
    <x v="8"/>
  </r>
  <r>
    <s v="129A-1-60"/>
    <m/>
    <x v="0"/>
    <s v="4 SHAKER AVE"/>
    <n v="101"/>
    <s v="L'HOMME DONALD A JR"/>
    <s v="R130"/>
    <s v="ONE FAMILY"/>
    <s v="129/A1/60//"/>
    <n v="0.34415000000000001"/>
    <n v="1"/>
    <n v="1"/>
    <n v="1"/>
    <n v="1"/>
    <s v="SEPTIC"/>
    <n v="0"/>
    <n v="1"/>
    <n v="6800"/>
    <s v="YES"/>
    <n v="6800"/>
    <s v="129A-1-60"/>
    <s v="Public Water,Septic"/>
    <s v="SEPTIC"/>
    <s v="SEPTIC"/>
    <n v="6800"/>
    <m/>
    <m/>
    <n v="1"/>
    <n v="1"/>
    <n v="3"/>
    <n v="2224"/>
    <n v="1"/>
    <m/>
    <m/>
    <m/>
    <m/>
    <m/>
    <m/>
    <m/>
    <m/>
    <m/>
    <m/>
    <n v="3"/>
    <n v="1"/>
    <x v="7"/>
    <x v="7"/>
  </r>
  <r>
    <s v="84-1013"/>
    <m/>
    <x v="0"/>
    <s v="675 MAIN ST"/>
    <n v="101"/>
    <s v="PIZZOLATO GENE WILLIAM"/>
    <s v="MR30"/>
    <s v="ONE FAMILY"/>
    <s v="84//1013//"/>
    <n v="1.1476299999999999"/>
    <n v="1"/>
    <n v="1"/>
    <n v="1"/>
    <n v="1"/>
    <s v="SEPTIC"/>
    <n v="0"/>
    <n v="1"/>
    <n v="7300"/>
    <s v="YES"/>
    <n v="7300"/>
    <s v="84-1013"/>
    <s v="Public Water,Septic"/>
    <s v="SEPTIC"/>
    <s v="SEPTIC"/>
    <n v="7300"/>
    <m/>
    <m/>
    <n v="1"/>
    <n v="1"/>
    <n v="4"/>
    <n v="2044"/>
    <n v="1.9"/>
    <m/>
    <m/>
    <m/>
    <m/>
    <m/>
    <m/>
    <m/>
    <m/>
    <m/>
    <m/>
    <n v="1"/>
    <n v="1"/>
    <x v="4"/>
    <x v="4"/>
  </r>
  <r>
    <s v="132-D1"/>
    <m/>
    <x v="0"/>
    <s v="2629 CRAN HWY"/>
    <n v="101"/>
    <s v="ANDREWS NANCY A"/>
    <s v="SC"/>
    <s v="ONE FAMILY"/>
    <s v="132//D1//"/>
    <n v="1.5779300000000001"/>
    <n v="1"/>
    <n v="1"/>
    <n v="1"/>
    <n v="1"/>
    <s v="SEPTIC"/>
    <n v="0"/>
    <n v="2"/>
    <n v="5200"/>
    <s v="YES"/>
    <n v="5200"/>
    <s v="132-D1"/>
    <s v="Public Water,Septic"/>
    <s v="SEPTIC"/>
    <s v="SEPTIC"/>
    <n v="2600"/>
    <m/>
    <m/>
    <n v="1"/>
    <n v="1"/>
    <n v="3"/>
    <n v="1310"/>
    <n v="1.3"/>
    <m/>
    <m/>
    <m/>
    <m/>
    <m/>
    <m/>
    <m/>
    <m/>
    <m/>
    <m/>
    <n v="1"/>
    <n v="1"/>
    <x v="6"/>
    <x v="6"/>
  </r>
  <r>
    <s v="129B-1-19"/>
    <m/>
    <x v="0"/>
    <s v="44 LAKE VIEW DR"/>
    <n v="132"/>
    <s v="DOURIAN NANCY"/>
    <s v="R130"/>
    <s v="RES ACLNUD  MDL-00"/>
    <s v="129/B1/19//"/>
    <n v="0.26546999999999998"/>
    <n v="0"/>
    <n v="0"/>
    <n v="0"/>
    <n v="0"/>
    <m/>
    <n v="0"/>
    <n v="0"/>
    <n v="0"/>
    <s v="YES"/>
    <n v="0"/>
    <s v="129B-1-19"/>
    <m/>
    <m/>
    <m/>
    <n v="0"/>
    <m/>
    <m/>
    <n v="0"/>
    <n v="0"/>
    <n v="0"/>
    <n v="0"/>
    <n v="0"/>
    <m/>
    <m/>
    <m/>
    <m/>
    <m/>
    <m/>
    <m/>
    <m/>
    <m/>
    <m/>
    <n v="2"/>
    <n v="1"/>
    <x v="7"/>
    <x v="7"/>
  </r>
  <r>
    <s v="129A-1-53"/>
    <m/>
    <x v="0"/>
    <s v="18 AGAWAM LAKE SHORE DR"/>
    <n v="106"/>
    <s v="AGAWAM LAKE IMP ASSOC INC"/>
    <s v="R130"/>
    <s v="AC LND IMP  MDL-94"/>
    <s v="129/A1/53//"/>
    <n v="0.21898000000000001"/>
    <n v="1"/>
    <n v="1"/>
    <n v="1"/>
    <n v="1"/>
    <s v="SEPTIC"/>
    <n v="0"/>
    <n v="1"/>
    <n v="0"/>
    <s v="YES"/>
    <n v="0"/>
    <s v="129A-1-53"/>
    <s v="Public Water,Gas,Septic"/>
    <s v="SEPTIC"/>
    <s v="SEPTIC"/>
    <n v="0"/>
    <m/>
    <m/>
    <n v="1"/>
    <n v="1"/>
    <n v="0"/>
    <n v="1230"/>
    <n v="1"/>
    <m/>
    <m/>
    <m/>
    <m/>
    <m/>
    <m/>
    <m/>
    <m/>
    <m/>
    <m/>
    <n v="2"/>
    <n v="1"/>
    <x v="7"/>
    <x v="7"/>
  </r>
  <r>
    <s v="84-1028"/>
    <m/>
    <x v="0"/>
    <s v="631 MAIN ST"/>
    <n v="132"/>
    <s v="BOARN JOAN N"/>
    <s v="MR30"/>
    <s v="RES ACLNUD  MDL-00"/>
    <s v="84//1028//"/>
    <n v="3.2599100000000001"/>
    <n v="0"/>
    <n v="0"/>
    <n v="0"/>
    <n v="0"/>
    <m/>
    <n v="0"/>
    <n v="0"/>
    <n v="0"/>
    <s v="YES"/>
    <n v="0"/>
    <s v="84-1028"/>
    <s v="Public Water,Septic"/>
    <s v="SEPTIC"/>
    <m/>
    <n v="0"/>
    <m/>
    <m/>
    <n v="0"/>
    <n v="0"/>
    <n v="0"/>
    <n v="0"/>
    <n v="0"/>
    <m/>
    <m/>
    <m/>
    <m/>
    <m/>
    <m/>
    <m/>
    <m/>
    <m/>
    <m/>
    <n v="1"/>
    <n v="1"/>
    <x v="4"/>
    <x v="4"/>
  </r>
  <r>
    <s v="129B-1-24"/>
    <m/>
    <x v="0"/>
    <s v="88 GLEN CHARLIE RD"/>
    <n v="101"/>
    <s v="REID SANDRA M"/>
    <s v="R130"/>
    <s v="ONE FAMILY"/>
    <s v="129/B1/24//"/>
    <n v="0.14113999999999999"/>
    <n v="1"/>
    <n v="1"/>
    <n v="1"/>
    <n v="1"/>
    <s v="SEPTIC"/>
    <n v="0"/>
    <n v="1"/>
    <n v="2600"/>
    <s v="YES"/>
    <n v="2600"/>
    <s v="129B-1-24"/>
    <s v="Public Sewer,Septic"/>
    <s v="SEPTIC"/>
    <s v="SEPTIC"/>
    <n v="2600"/>
    <m/>
    <m/>
    <n v="1"/>
    <n v="1"/>
    <n v="2"/>
    <n v="656"/>
    <n v="1"/>
    <m/>
    <m/>
    <m/>
    <m/>
    <m/>
    <m/>
    <m/>
    <m/>
    <m/>
    <m/>
    <n v="1"/>
    <n v="1"/>
    <x v="7"/>
    <x v="7"/>
  </r>
  <r>
    <s v="115-1022B"/>
    <m/>
    <x v="0"/>
    <s v="2738 CRAN HWY"/>
    <n v="392"/>
    <s v="HI-WAY CONCRETE PRODUCTS CO INC"/>
    <s v="SC"/>
    <s v="UNDEV LAND"/>
    <s v="115//1022/B/"/>
    <n v="0.54600000000000004"/>
    <n v="0"/>
    <n v="0"/>
    <n v="0"/>
    <n v="0"/>
    <m/>
    <n v="0"/>
    <n v="0"/>
    <n v="0"/>
    <s v="YES"/>
    <n v="0"/>
    <s v="115-1022B"/>
    <m/>
    <m/>
    <m/>
    <n v="0"/>
    <m/>
    <m/>
    <n v="0"/>
    <n v="0"/>
    <n v="0"/>
    <n v="0"/>
    <n v="0"/>
    <m/>
    <m/>
    <m/>
    <m/>
    <m/>
    <m/>
    <m/>
    <m/>
    <m/>
    <m/>
    <n v="1"/>
    <n v="1"/>
    <x v="6"/>
    <x v="6"/>
  </r>
  <r>
    <s v="84-1000"/>
    <m/>
    <x v="0"/>
    <s v="687 MAIN ST"/>
    <n v="101"/>
    <s v="LUDLOW JOHN L"/>
    <s v="MR30"/>
    <s v="ONE FAMILY"/>
    <s v="84//1000//"/>
    <n v="2.4558800000000001"/>
    <n v="1"/>
    <n v="1"/>
    <n v="1"/>
    <n v="1"/>
    <s v="SEPTIC"/>
    <n v="0"/>
    <n v="1"/>
    <n v="3000"/>
    <s v="YES"/>
    <n v="3000"/>
    <s v="84-1000"/>
    <s v="Public Water,Septic"/>
    <s v="SEPTIC"/>
    <s v="SEPTIC"/>
    <n v="3000"/>
    <m/>
    <m/>
    <n v="1"/>
    <n v="1"/>
    <n v="7"/>
    <n v="2960"/>
    <n v="2"/>
    <m/>
    <m/>
    <m/>
    <m/>
    <m/>
    <m/>
    <m/>
    <m/>
    <m/>
    <m/>
    <n v="1"/>
    <n v="1"/>
    <x v="4"/>
    <x v="4"/>
  </r>
  <r>
    <s v="129A-1-97"/>
    <m/>
    <x v="0"/>
    <s v="23 AGAWAM LAKE SHORE DR"/>
    <n v="132"/>
    <s v="BRUNO ANTHONY"/>
    <s v="R130"/>
    <s v="RES ACLNUD  MDL-00"/>
    <s v="129/A1/97//"/>
    <n v="9.9580000000000002E-2"/>
    <n v="0"/>
    <n v="0"/>
    <n v="0"/>
    <n v="0"/>
    <m/>
    <n v="0"/>
    <n v="0"/>
    <n v="0"/>
    <s v="YES"/>
    <n v="0"/>
    <s v="129A-1-97"/>
    <m/>
    <m/>
    <m/>
    <n v="0"/>
    <m/>
    <m/>
    <n v="0"/>
    <n v="0"/>
    <n v="0"/>
    <n v="0"/>
    <n v="0"/>
    <m/>
    <m/>
    <m/>
    <m/>
    <m/>
    <m/>
    <m/>
    <m/>
    <m/>
    <m/>
    <n v="1"/>
    <n v="1"/>
    <x v="7"/>
    <x v="7"/>
  </r>
  <r>
    <s v="132B-4"/>
    <m/>
    <x v="0"/>
    <s v="4 CRAN HWY  OFF"/>
    <n v="392"/>
    <s v="JOSEPH HERBERT J JR ET ALS"/>
    <s v="SC"/>
    <s v="UNDEV LAND"/>
    <s v="132/B/4//"/>
    <n v="0.11258"/>
    <n v="0"/>
    <n v="0"/>
    <n v="0"/>
    <n v="0"/>
    <m/>
    <n v="0"/>
    <n v="0"/>
    <n v="0"/>
    <s v="YES"/>
    <n v="0"/>
    <s v="132B-4"/>
    <s v="Public Water,Septic"/>
    <s v="SEPTIC"/>
    <m/>
    <n v="0"/>
    <m/>
    <m/>
    <n v="0"/>
    <n v="0"/>
    <n v="0"/>
    <n v="0"/>
    <n v="0"/>
    <m/>
    <m/>
    <m/>
    <m/>
    <m/>
    <m/>
    <m/>
    <m/>
    <m/>
    <m/>
    <n v="1"/>
    <n v="1"/>
    <x v="6"/>
    <x v="6"/>
  </r>
  <r>
    <s v="132-3"/>
    <m/>
    <x v="0"/>
    <s v="2667 CRAN HWY"/>
    <n v="111"/>
    <s v="DEGRENIER JOHN E"/>
    <s v="SC"/>
    <s v="APT 4-8  MDL-94"/>
    <s v="132//3//"/>
    <n v="0.75304000000000004"/>
    <n v="1"/>
    <n v="1"/>
    <n v="1"/>
    <n v="1"/>
    <s v="SEPTIC"/>
    <n v="0"/>
    <n v="0"/>
    <n v="0"/>
    <s v="YES"/>
    <n v="0"/>
    <s v="132-3"/>
    <s v="All Public"/>
    <s v="SEWER"/>
    <s v="SEPTIC"/>
    <n v="0"/>
    <m/>
    <m/>
    <n v="1"/>
    <n v="1"/>
    <n v="8"/>
    <n v="3573"/>
    <n v="1"/>
    <m/>
    <m/>
    <m/>
    <m/>
    <m/>
    <m/>
    <m/>
    <m/>
    <m/>
    <m/>
    <n v="3"/>
    <n v="1"/>
    <x v="8"/>
    <x v="8"/>
  </r>
  <r>
    <s v="109A-1-V9A"/>
    <m/>
    <x v="0"/>
    <s v="2528 CRAN HWY"/>
    <n v="101"/>
    <s v="DUNNINGTON RICHARD A"/>
    <s v="SC"/>
    <s v="ONE FAMILY"/>
    <s v="109/A1/V9/A/"/>
    <n v="0.20036999999999999"/>
    <n v="1"/>
    <n v="1"/>
    <n v="1"/>
    <n v="1"/>
    <s v="SEPTIC"/>
    <n v="0"/>
    <n v="1"/>
    <n v="4700"/>
    <s v="NO_W1"/>
    <n v="4700"/>
    <s v="109A-1-V9A"/>
    <s v="Public Water,Septic"/>
    <s v="SEPTIC"/>
    <s v="SEPTIC"/>
    <n v="4700"/>
    <m/>
    <m/>
    <n v="1"/>
    <n v="1"/>
    <n v="3"/>
    <n v="1518"/>
    <n v="1.75"/>
    <m/>
    <m/>
    <m/>
    <m/>
    <m/>
    <m/>
    <m/>
    <m/>
    <m/>
    <m/>
    <n v="2"/>
    <n v="1"/>
    <x v="9"/>
    <x v="9"/>
  </r>
  <r>
    <s v="129B-5-5"/>
    <m/>
    <x v="0"/>
    <s v="7 PINE LAKE DR"/>
    <n v="101"/>
    <s v="CURRAN BARBARA A"/>
    <s v="R130"/>
    <s v="ONE FAMILY"/>
    <s v="129/B5/5//"/>
    <n v="0.11532000000000001"/>
    <n v="1"/>
    <n v="1"/>
    <n v="1"/>
    <n v="1"/>
    <s v="SEPTIC"/>
    <n v="0"/>
    <n v="1"/>
    <n v="2200"/>
    <s v="YES"/>
    <n v="2200"/>
    <s v="129B-5-5"/>
    <s v="Public Water,Septic"/>
    <s v="SEPTIC"/>
    <s v="SEPTIC"/>
    <n v="2200"/>
    <m/>
    <m/>
    <n v="1"/>
    <n v="1"/>
    <n v="3"/>
    <n v="720"/>
    <n v="1"/>
    <m/>
    <m/>
    <m/>
    <m/>
    <m/>
    <m/>
    <m/>
    <m/>
    <m/>
    <m/>
    <n v="1"/>
    <n v="1"/>
    <x v="7"/>
    <x v="7"/>
  </r>
  <r>
    <s v="110-1026"/>
    <m/>
    <x v="0"/>
    <s v="2596 CRAN HWY"/>
    <n v="101"/>
    <s v="BRIGGS KENNETH H"/>
    <s v="SC"/>
    <s v="ONE FAMILY"/>
    <s v="110//1026//"/>
    <n v="0.92239000000000004"/>
    <n v="1"/>
    <n v="1"/>
    <n v="1"/>
    <n v="1"/>
    <s v="SEPTIC"/>
    <n v="0"/>
    <n v="1"/>
    <n v="2200"/>
    <s v="YES"/>
    <n v="2200"/>
    <s v="110-1026"/>
    <s v="Public Water,Septic"/>
    <s v="SEPTIC"/>
    <s v="SEPTIC"/>
    <n v="2200"/>
    <m/>
    <m/>
    <n v="1"/>
    <n v="1"/>
    <n v="3"/>
    <n v="1893"/>
    <n v="1.75"/>
    <m/>
    <m/>
    <m/>
    <m/>
    <m/>
    <m/>
    <m/>
    <m/>
    <m/>
    <m/>
    <n v="2"/>
    <n v="1"/>
    <x v="6"/>
    <x v="6"/>
  </r>
  <r>
    <s v="129A-1-76"/>
    <m/>
    <x v="0"/>
    <s v="3 SHAKER AVE"/>
    <n v="101"/>
    <s v="ATKINSON KATHLEEN A"/>
    <s v="R130"/>
    <s v="ONE FAMILY"/>
    <s v="129/A1/76//"/>
    <n v="0.24268999999999999"/>
    <n v="1"/>
    <n v="1"/>
    <n v="1"/>
    <n v="1"/>
    <s v="SEPTIC"/>
    <n v="0"/>
    <n v="1"/>
    <n v="15000"/>
    <s v="YES"/>
    <n v="15000"/>
    <s v="129A-1-76"/>
    <s v="Public Water,Septic"/>
    <s v="SEPTIC"/>
    <s v="SEPTIC"/>
    <n v="15000"/>
    <m/>
    <m/>
    <n v="1"/>
    <n v="1"/>
    <n v="3"/>
    <n v="1166"/>
    <n v="1"/>
    <m/>
    <m/>
    <m/>
    <m/>
    <m/>
    <m/>
    <m/>
    <m/>
    <m/>
    <m/>
    <n v="2"/>
    <n v="1"/>
    <x v="7"/>
    <x v="7"/>
  </r>
  <r>
    <s v="133-1000A"/>
    <m/>
    <x v="0"/>
    <s v="0 CRAN HWY"/>
    <n v="390"/>
    <s v="DEMIRANDA MANUEL"/>
    <s v="SC"/>
    <s v="DEVEL LAND  MDL-00"/>
    <s v="133//1000/A/"/>
    <n v="0.72050000000000003"/>
    <n v="0"/>
    <n v="0"/>
    <n v="0"/>
    <n v="0"/>
    <m/>
    <n v="0"/>
    <n v="0"/>
    <n v="0"/>
    <s v="YES"/>
    <n v="0"/>
    <s v="133-1000A"/>
    <s v="Public Water,Septic"/>
    <s v="SEPTIC"/>
    <m/>
    <n v="0"/>
    <m/>
    <m/>
    <n v="0"/>
    <n v="0"/>
    <n v="0"/>
    <n v="0"/>
    <n v="0"/>
    <m/>
    <m/>
    <m/>
    <m/>
    <m/>
    <m/>
    <m/>
    <m/>
    <m/>
    <m/>
    <n v="0"/>
    <n v="1"/>
    <x v="6"/>
    <x v="6"/>
  </r>
  <r>
    <s v="129B-5-6"/>
    <m/>
    <x v="0"/>
    <s v="9 PINE LAKE DR"/>
    <n v="132"/>
    <s v="SAUTE MAUREEN TR MARION FAHEY"/>
    <s v="R130"/>
    <s v="RES ACLNUD  MDL-00"/>
    <s v="129/B5/6//"/>
    <n v="4.4769999999999997E-2"/>
    <n v="0"/>
    <n v="0"/>
    <n v="0"/>
    <n v="0"/>
    <m/>
    <n v="0"/>
    <n v="0"/>
    <n v="0"/>
    <s v="YES"/>
    <n v="0"/>
    <s v="129B-5-6"/>
    <m/>
    <m/>
    <m/>
    <n v="0"/>
    <m/>
    <m/>
    <n v="0"/>
    <n v="0"/>
    <n v="0"/>
    <n v="0"/>
    <n v="0"/>
    <m/>
    <m/>
    <m/>
    <m/>
    <m/>
    <m/>
    <m/>
    <m/>
    <m/>
    <m/>
    <n v="1"/>
    <n v="1"/>
    <x v="7"/>
    <x v="7"/>
  </r>
  <r>
    <s v="129B-5-4"/>
    <m/>
    <x v="0"/>
    <s v="5 PINE LAKE DR"/>
    <n v="101"/>
    <s v="CHANDLER JOANNE"/>
    <s v="R130"/>
    <s v="ONE FAMILY"/>
    <s v="129/B5/4//"/>
    <n v="0.1144"/>
    <n v="1"/>
    <n v="1"/>
    <n v="1"/>
    <n v="1"/>
    <s v="SEPTIC"/>
    <n v="0"/>
    <n v="1"/>
    <n v="4800"/>
    <s v="YES"/>
    <n v="4800"/>
    <s v="129B-5-4"/>
    <s v="Public Water,Gas,Septic"/>
    <s v="SEPTIC"/>
    <s v="SEPTIC"/>
    <n v="4800"/>
    <m/>
    <m/>
    <n v="1"/>
    <n v="1"/>
    <n v="3"/>
    <n v="1373"/>
    <n v="1.75"/>
    <m/>
    <m/>
    <m/>
    <m/>
    <m/>
    <m/>
    <m/>
    <m/>
    <m/>
    <m/>
    <n v="1"/>
    <n v="1"/>
    <x v="7"/>
    <x v="7"/>
  </r>
  <r>
    <s v="129A-1-96"/>
    <m/>
    <x v="0"/>
    <s v="21 AGAWAM LAKE SHORE DR"/>
    <n v="101"/>
    <s v="SAEMANN RUTH K"/>
    <s v="R130"/>
    <s v="ONE FAMILY"/>
    <s v="129/A1/96//"/>
    <n v="0.11416"/>
    <n v="1"/>
    <n v="1"/>
    <n v="1"/>
    <n v="1"/>
    <s v="SEPTIC"/>
    <n v="0"/>
    <n v="1"/>
    <n v="2400"/>
    <s v="YES"/>
    <n v="2400"/>
    <s v="129A-1-96"/>
    <s v="Public Water,Septic"/>
    <s v="SEPTIC"/>
    <s v="SEPTIC"/>
    <n v="2400"/>
    <m/>
    <m/>
    <n v="1"/>
    <n v="1"/>
    <n v="2"/>
    <n v="860"/>
    <n v="1"/>
    <m/>
    <m/>
    <m/>
    <m/>
    <m/>
    <m/>
    <m/>
    <m/>
    <m/>
    <m/>
    <n v="1"/>
    <n v="1"/>
    <x v="7"/>
    <x v="7"/>
  </r>
  <r>
    <s v="UNK1612"/>
    <s v="FEE"/>
    <x v="0"/>
    <s v="2523 CRAN HWY"/>
    <n v="340"/>
    <s v="G &amp; SC REALTY INC"/>
    <s v="SC"/>
    <s v="OFFICE BLD"/>
    <m/>
    <n v="0.75497000000000003"/>
    <n v="0"/>
    <n v="0"/>
    <n v="1"/>
    <n v="1"/>
    <s v="SEWER"/>
    <n v="0"/>
    <n v="0"/>
    <n v="0"/>
    <s v="NO_W2"/>
    <n v="0"/>
    <m/>
    <m/>
    <m/>
    <s v="SEWER"/>
    <n v="0"/>
    <m/>
    <m/>
    <n v="0"/>
    <n v="0"/>
    <n v="0"/>
    <n v="0"/>
    <n v="0"/>
    <s v="Not in new Assr DB, split to 1034A&amp;B"/>
    <m/>
    <m/>
    <m/>
    <m/>
    <m/>
    <m/>
    <m/>
    <m/>
    <m/>
    <n v="1"/>
    <n v="1"/>
    <x v="4"/>
    <x v="4"/>
  </r>
  <r>
    <s v="129A-1-95"/>
    <m/>
    <x v="0"/>
    <s v="19 AGAWAM LAKE SHORE DR"/>
    <n v="132"/>
    <s v="HARKINS ROSEMARIE"/>
    <s v="R130"/>
    <s v="RES ACLNUD  MDL-00"/>
    <s v="129/A1/95//"/>
    <n v="0.10924"/>
    <n v="0"/>
    <n v="0"/>
    <n v="0"/>
    <n v="0"/>
    <m/>
    <n v="0"/>
    <n v="0"/>
    <n v="0"/>
    <s v="YES"/>
    <n v="0"/>
    <s v="129A-1-95"/>
    <m/>
    <m/>
    <m/>
    <n v="0"/>
    <m/>
    <m/>
    <n v="0"/>
    <n v="0"/>
    <n v="0"/>
    <n v="0"/>
    <n v="0"/>
    <m/>
    <m/>
    <m/>
    <m/>
    <m/>
    <m/>
    <m/>
    <m/>
    <m/>
    <m/>
    <n v="1"/>
    <n v="1"/>
    <x v="7"/>
    <x v="7"/>
  </r>
  <r>
    <s v="115-A2"/>
    <m/>
    <x v="0"/>
    <s v="2724 CRAN HWY"/>
    <n v="391"/>
    <s v="BITHER RICHARD L"/>
    <s v="SC"/>
    <s v="POT DEVEL"/>
    <s v="115//A2//"/>
    <n v="0.98167000000000004"/>
    <n v="0"/>
    <n v="0"/>
    <n v="0"/>
    <n v="0"/>
    <m/>
    <n v="0"/>
    <n v="0"/>
    <n v="0"/>
    <s v="YES"/>
    <n v="0"/>
    <s v="115-A2"/>
    <s v="Public Water,Septic"/>
    <s v="SEPTIC"/>
    <m/>
    <n v="0"/>
    <m/>
    <m/>
    <n v="0"/>
    <n v="0"/>
    <n v="0"/>
    <n v="0"/>
    <n v="0"/>
    <m/>
    <m/>
    <m/>
    <m/>
    <m/>
    <m/>
    <m/>
    <m/>
    <m/>
    <m/>
    <n v="1"/>
    <n v="1"/>
    <x v="6"/>
    <x v="6"/>
  </r>
  <r>
    <s v="129B-1-23"/>
    <m/>
    <x v="0"/>
    <s v="4 PERRY AVE"/>
    <n v="101"/>
    <s v="HOISINGTON SEAN T"/>
    <s v="R130"/>
    <s v="ONE FAMILY"/>
    <s v="129/B1/23//"/>
    <n v="0.27261000000000002"/>
    <n v="1"/>
    <n v="1"/>
    <n v="1"/>
    <n v="1"/>
    <s v="SEPTIC"/>
    <n v="0"/>
    <n v="1"/>
    <n v="7300"/>
    <s v="NO_W1"/>
    <n v="7300"/>
    <s v="129B-1-23"/>
    <s v="Public Water,Septic"/>
    <s v="SEPTIC"/>
    <s v="SEPTIC"/>
    <n v="7300"/>
    <m/>
    <m/>
    <n v="1"/>
    <n v="1"/>
    <n v="3"/>
    <n v="1096"/>
    <n v="1"/>
    <m/>
    <m/>
    <m/>
    <m/>
    <m/>
    <m/>
    <m/>
    <m/>
    <m/>
    <m/>
    <n v="2"/>
    <n v="1"/>
    <x v="7"/>
    <x v="7"/>
  </r>
  <r>
    <s v="129B-1-25"/>
    <m/>
    <x v="0"/>
    <s v="90 GLEN CHARLIE RD"/>
    <n v="101"/>
    <s v="SAVOIE ELIE J"/>
    <s v="R130"/>
    <s v="ONE FAMILY"/>
    <s v="129/B1/25//"/>
    <n v="0.12026000000000001"/>
    <n v="1"/>
    <n v="1"/>
    <n v="1"/>
    <n v="1"/>
    <s v="SEPTIC"/>
    <n v="0"/>
    <n v="1"/>
    <n v="2500"/>
    <s v="YES"/>
    <n v="2500"/>
    <s v="129B-1-25"/>
    <s v="Public Water,Gas,Septic"/>
    <s v="SEPTIC"/>
    <s v="SEPTIC"/>
    <n v="2500"/>
    <m/>
    <m/>
    <n v="1"/>
    <n v="1"/>
    <n v="2"/>
    <n v="1113"/>
    <n v="1.9"/>
    <m/>
    <m/>
    <m/>
    <m/>
    <m/>
    <m/>
    <m/>
    <m/>
    <m/>
    <m/>
    <n v="1"/>
    <n v="1"/>
    <x v="7"/>
    <x v="7"/>
  </r>
  <r>
    <s v="129B-5-3"/>
    <m/>
    <x v="0"/>
    <s v="3 PINE LAKE DR"/>
    <n v="132"/>
    <s v="DELGADO NAPOLEON N"/>
    <s v="R130"/>
    <s v="RES ACLNUD  MDL-00"/>
    <s v="129/B5/3//"/>
    <n v="0.1158"/>
    <n v="0"/>
    <n v="0"/>
    <n v="0"/>
    <n v="0"/>
    <m/>
    <n v="0"/>
    <n v="0"/>
    <n v="0"/>
    <s v="YES"/>
    <n v="0"/>
    <s v="129B-5-3"/>
    <m/>
    <m/>
    <m/>
    <n v="0"/>
    <m/>
    <m/>
    <n v="0"/>
    <n v="0"/>
    <n v="0"/>
    <n v="0"/>
    <n v="0"/>
    <m/>
    <m/>
    <m/>
    <m/>
    <m/>
    <m/>
    <m/>
    <m/>
    <m/>
    <m/>
    <n v="1"/>
    <n v="1"/>
    <x v="7"/>
    <x v="7"/>
  </r>
  <r>
    <s v="129A-1-52"/>
    <m/>
    <x v="0"/>
    <s v="16 AGAWAM LAKE SHORE DR"/>
    <n v="101"/>
    <s v="MARANI EVELYN A"/>
    <s v="R130"/>
    <s v="ONE FAMILY"/>
    <s v="129/A1/52//"/>
    <n v="0.10034999999999999"/>
    <n v="1"/>
    <n v="1"/>
    <n v="1"/>
    <n v="1"/>
    <s v="SEPTIC"/>
    <n v="0"/>
    <n v="1"/>
    <n v="1300"/>
    <s v="YES"/>
    <n v="1300"/>
    <s v="129A-1-52"/>
    <s v="Public Water,Septic"/>
    <s v="SEPTIC"/>
    <s v="SEPTIC"/>
    <n v="1300"/>
    <m/>
    <m/>
    <n v="1"/>
    <n v="1"/>
    <n v="2"/>
    <n v="960"/>
    <n v="1"/>
    <m/>
    <m/>
    <m/>
    <m/>
    <m/>
    <m/>
    <m/>
    <m/>
    <m/>
    <m/>
    <n v="1"/>
    <n v="1"/>
    <x v="7"/>
    <x v="7"/>
  </r>
  <r>
    <s v="129B-5-1"/>
    <m/>
    <x v="0"/>
    <s v="69 GLEN CHARLIE RD"/>
    <n v="101"/>
    <s v="VAN FLEET DIANE A"/>
    <s v="R130"/>
    <s v="ONE FAMILY"/>
    <s v="129/B5/1//"/>
    <n v="0.11236"/>
    <n v="1"/>
    <n v="1"/>
    <n v="1"/>
    <n v="1"/>
    <s v="SEPTIC"/>
    <n v="0"/>
    <n v="1"/>
    <n v="3100"/>
    <s v="YES"/>
    <n v="3100"/>
    <s v="129B-5-1"/>
    <s v="Public Water,Septic"/>
    <s v="SEPTIC"/>
    <s v="SEPTIC"/>
    <n v="3100"/>
    <m/>
    <m/>
    <n v="1"/>
    <n v="1"/>
    <n v="2"/>
    <n v="1232"/>
    <n v="2"/>
    <m/>
    <m/>
    <m/>
    <m/>
    <m/>
    <m/>
    <m/>
    <m/>
    <m/>
    <m/>
    <n v="1"/>
    <n v="1"/>
    <x v="7"/>
    <x v="7"/>
  </r>
  <r>
    <s v="132-1043B"/>
    <m/>
    <x v="0"/>
    <s v="2681 CRAN HWY"/>
    <n v="132"/>
    <s v="GOLDSTEIN ARLENE E"/>
    <s v="SC"/>
    <s v="RES ACLNUD  MDL-00"/>
    <s v="132//1043/B/"/>
    <n v="0.12043"/>
    <n v="0"/>
    <n v="0"/>
    <n v="0"/>
    <n v="0"/>
    <m/>
    <n v="0"/>
    <n v="0"/>
    <n v="0"/>
    <s v="YES"/>
    <n v="0"/>
    <s v="132-1043B"/>
    <s v="Public Water,Septic"/>
    <s v="SEPTIC"/>
    <m/>
    <n v="0"/>
    <m/>
    <m/>
    <n v="0"/>
    <n v="0"/>
    <n v="0"/>
    <n v="0"/>
    <n v="0"/>
    <m/>
    <m/>
    <m/>
    <m/>
    <m/>
    <m/>
    <m/>
    <m/>
    <m/>
    <m/>
    <n v="1"/>
    <n v="1"/>
    <x v="8"/>
    <x v="8"/>
  </r>
  <r>
    <s v="110-1028"/>
    <m/>
    <x v="0"/>
    <s v="2598 CRAN HWY"/>
    <n v="403"/>
    <s v="COLONIAL GAS CO"/>
    <s v="SC"/>
    <s v="ACC LD MFG  MDL-00"/>
    <s v="110//1028//"/>
    <n v="0.52980000000000005"/>
    <n v="1"/>
    <n v="1"/>
    <n v="1"/>
    <n v="1"/>
    <s v="SEPTIC"/>
    <n v="0"/>
    <n v="1"/>
    <n v="1000"/>
    <s v="YES"/>
    <n v="1000"/>
    <s v="110-1028"/>
    <s v="Public Water,All Public,Septic"/>
    <s v="SEPTIC"/>
    <s v="SEPTIC"/>
    <n v="1000"/>
    <m/>
    <m/>
    <n v="1"/>
    <n v="1"/>
    <n v="0"/>
    <n v="0"/>
    <n v="0"/>
    <m/>
    <m/>
    <m/>
    <m/>
    <m/>
    <m/>
    <m/>
    <m/>
    <m/>
    <m/>
    <n v="1"/>
    <n v="1"/>
    <x v="6"/>
    <x v="6"/>
  </r>
  <r>
    <s v="129A-1-94"/>
    <m/>
    <x v="0"/>
    <s v="17 AGAWAM LAKE SHORE DR"/>
    <n v="101"/>
    <s v="LANDRY CHARLES W"/>
    <s v="R130"/>
    <s v="ONE FAMILY"/>
    <s v="129/A1/94//"/>
    <n v="0.10668999999999999"/>
    <n v="1"/>
    <n v="1"/>
    <n v="1"/>
    <n v="1"/>
    <s v="SEPTIC"/>
    <n v="0"/>
    <n v="1"/>
    <n v="7700"/>
    <s v="YES"/>
    <n v="7700"/>
    <s v="129A-1-94"/>
    <s v="Public Water,Septic"/>
    <s v="SEPTIC"/>
    <s v="SEPTIC"/>
    <n v="7700"/>
    <m/>
    <m/>
    <n v="1"/>
    <n v="1"/>
    <n v="2"/>
    <n v="804"/>
    <n v="1"/>
    <m/>
    <m/>
    <m/>
    <m/>
    <m/>
    <m/>
    <m/>
    <m/>
    <m/>
    <m/>
    <n v="1"/>
    <n v="1"/>
    <x v="7"/>
    <x v="7"/>
  </r>
  <r>
    <s v="129A-1-63"/>
    <m/>
    <x v="0"/>
    <s v="10 SHAKER AVE"/>
    <n v="101"/>
    <s v="LHOMME DONALD JR TRUSTEE"/>
    <s v="R130"/>
    <s v="ONE FAMILY"/>
    <s v="129/A1/63//"/>
    <n v="0.1154"/>
    <n v="1"/>
    <n v="1"/>
    <n v="1"/>
    <n v="1"/>
    <s v="SEPTIC"/>
    <n v="0"/>
    <n v="1"/>
    <n v="0"/>
    <s v="YES"/>
    <n v="0"/>
    <s v="129A-1-63"/>
    <s v="Public Water,Septic"/>
    <s v="SEPTIC"/>
    <s v="SEPTIC"/>
    <n v="0"/>
    <m/>
    <m/>
    <n v="1"/>
    <n v="1"/>
    <n v="2"/>
    <n v="564"/>
    <n v="1"/>
    <m/>
    <m/>
    <m/>
    <m/>
    <m/>
    <m/>
    <m/>
    <m/>
    <m/>
    <m/>
    <n v="1"/>
    <n v="1"/>
    <x v="7"/>
    <x v="7"/>
  </r>
  <r>
    <s v="129B-1-21"/>
    <m/>
    <x v="0"/>
    <s v="48 LAKE VIEW DR"/>
    <n v="101"/>
    <s v="DOURIAN NANCY"/>
    <s v="R130"/>
    <s v="ONE FAMILY"/>
    <s v="129/B1/21//"/>
    <n v="0.27503"/>
    <n v="1"/>
    <n v="1"/>
    <n v="1"/>
    <n v="1"/>
    <s v="SEPTIC"/>
    <n v="0"/>
    <n v="1"/>
    <n v="29200"/>
    <s v="YES"/>
    <n v="29200"/>
    <s v="129B-1-21"/>
    <s v="Public Water,Gas,Septic"/>
    <s v="SEPTIC"/>
    <s v="SEPTIC"/>
    <n v="29200"/>
    <m/>
    <m/>
    <n v="1"/>
    <n v="1"/>
    <n v="5"/>
    <n v="2629"/>
    <n v="1.75"/>
    <m/>
    <m/>
    <m/>
    <m/>
    <m/>
    <m/>
    <m/>
    <m/>
    <m/>
    <m/>
    <n v="1"/>
    <n v="1"/>
    <x v="7"/>
    <x v="7"/>
  </r>
  <r>
    <s v="129A-1-93"/>
    <m/>
    <x v="0"/>
    <s v="15 AGAWAM LAKE SHORE DR"/>
    <n v="132"/>
    <s v="ALMEIDA JOHN M"/>
    <s v="R130"/>
    <s v="RES ACLNUD  MDL-00"/>
    <s v="129/A1/93//"/>
    <n v="0.11531"/>
    <n v="0"/>
    <n v="0"/>
    <n v="0"/>
    <n v="0"/>
    <m/>
    <n v="0"/>
    <n v="0"/>
    <n v="0"/>
    <s v="YES"/>
    <n v="0"/>
    <s v="129A-1-93"/>
    <m/>
    <m/>
    <m/>
    <n v="0"/>
    <m/>
    <m/>
    <n v="0"/>
    <n v="0"/>
    <n v="0"/>
    <n v="0"/>
    <n v="0"/>
    <m/>
    <m/>
    <m/>
    <m/>
    <m/>
    <m/>
    <m/>
    <m/>
    <m/>
    <m/>
    <n v="1"/>
    <n v="1"/>
    <x v="7"/>
    <x v="7"/>
  </r>
  <r>
    <s v="109A-1-V10"/>
    <m/>
    <x v="0"/>
    <s v="2526 CRAN HWY"/>
    <n v="101"/>
    <s v="GATEWAY MOTEL REAL ESTATE"/>
    <s v="SC"/>
    <s v="ONE FAMILY"/>
    <s v="109/A1/V10//"/>
    <n v="0.20036999999999999"/>
    <n v="1"/>
    <n v="1"/>
    <n v="1"/>
    <n v="1"/>
    <s v="SEPTIC"/>
    <n v="0"/>
    <n v="1"/>
    <n v="0"/>
    <s v="YES"/>
    <n v="0"/>
    <s v="109A-1-V10"/>
    <s v="Public Water,Septic"/>
    <s v="SEPTIC"/>
    <s v="SEPTIC"/>
    <n v="0"/>
    <m/>
    <m/>
    <n v="1"/>
    <n v="1"/>
    <n v="3"/>
    <n v="999"/>
    <n v="1"/>
    <m/>
    <m/>
    <m/>
    <m/>
    <m/>
    <m/>
    <m/>
    <m/>
    <m/>
    <m/>
    <n v="1"/>
    <n v="1"/>
    <x v="9"/>
    <x v="9"/>
  </r>
  <r>
    <s v="132B-1"/>
    <m/>
    <x v="0"/>
    <s v="2691 CRAN HWY"/>
    <n v="326"/>
    <s v="SEVEN JAY'S LLC"/>
    <s v="SC"/>
    <s v="REST/CLUBS  MDL-94"/>
    <s v="132/B/1//"/>
    <n v="1.0789299999999999"/>
    <n v="1"/>
    <n v="1"/>
    <n v="1"/>
    <n v="1"/>
    <s v="SEPTIC"/>
    <n v="0"/>
    <n v="1"/>
    <n v="44100"/>
    <s v="YES"/>
    <n v="44100"/>
    <s v="132B-1"/>
    <s v="All Public"/>
    <s v="SEWER"/>
    <s v="SEPTIC"/>
    <n v="44100"/>
    <m/>
    <m/>
    <n v="1"/>
    <n v="1"/>
    <n v="2"/>
    <n v="2898"/>
    <n v="1.25"/>
    <m/>
    <m/>
    <m/>
    <m/>
    <m/>
    <m/>
    <m/>
    <m/>
    <m/>
    <m/>
    <n v="1"/>
    <n v="1"/>
    <x v="8"/>
    <x v="8"/>
  </r>
  <r>
    <s v="129-1024"/>
    <m/>
    <x v="0"/>
    <s v="1 AGAWAM LAKE SHORE DR"/>
    <n v="101"/>
    <s v="THEODORE GINA"/>
    <s v="R130"/>
    <s v="ONE FAMILY"/>
    <s v="129//1024//"/>
    <n v="0.19320000000000001"/>
    <n v="1"/>
    <n v="1"/>
    <n v="1"/>
    <n v="1"/>
    <s v="SEPTIC"/>
    <n v="0"/>
    <n v="1"/>
    <n v="4800"/>
    <s v="YES"/>
    <n v="4800"/>
    <s v="129-1024"/>
    <s v="Public Water,Septic"/>
    <s v="SEPTIC"/>
    <s v="SEPTIC"/>
    <n v="4800"/>
    <m/>
    <m/>
    <n v="1"/>
    <n v="1"/>
    <n v="1"/>
    <n v="474"/>
    <n v="1"/>
    <m/>
    <m/>
    <m/>
    <m/>
    <m/>
    <m/>
    <m/>
    <m/>
    <m/>
    <m/>
    <n v="1"/>
    <n v="1"/>
    <x v="7"/>
    <x v="7"/>
  </r>
  <r>
    <s v="129A-1-92"/>
    <m/>
    <x v="0"/>
    <s v="13 AGAWAM LAKE SHORE DR"/>
    <n v="101"/>
    <s v="CARPENTER ROGER E"/>
    <s v="R130"/>
    <s v="ONE FAMILY"/>
    <s v="129/A1/92//"/>
    <n v="0.11831999999999999"/>
    <n v="1"/>
    <n v="1"/>
    <n v="1"/>
    <n v="1"/>
    <s v="SEPTIC"/>
    <n v="0"/>
    <n v="1"/>
    <n v="4900"/>
    <s v="YES"/>
    <n v="4900"/>
    <s v="129A-1-92"/>
    <s v="Public Water,Septic"/>
    <s v="SEPTIC"/>
    <s v="SEPTIC"/>
    <n v="4900"/>
    <m/>
    <m/>
    <n v="1"/>
    <n v="1"/>
    <n v="2"/>
    <n v="1396"/>
    <n v="2"/>
    <m/>
    <m/>
    <m/>
    <m/>
    <m/>
    <m/>
    <m/>
    <m/>
    <m/>
    <m/>
    <n v="1"/>
    <n v="1"/>
    <x v="7"/>
    <x v="7"/>
  </r>
  <r>
    <s v="115-1022A"/>
    <m/>
    <x v="0"/>
    <s v="2728 CRAN HWY"/>
    <n v="316"/>
    <s v="HI-WAY RETAIL PARTNERSHIP LLC"/>
    <s v="SC"/>
    <s v="COMM WHSE  MDL-96"/>
    <s v="115//1022/A/"/>
    <n v="9.3043800000000001"/>
    <n v="1"/>
    <n v="1"/>
    <n v="1"/>
    <n v="1"/>
    <s v="SEPTIC"/>
    <n v="0"/>
    <n v="1"/>
    <n v="5800"/>
    <s v="YES"/>
    <n v="5800"/>
    <s v="115-1022A"/>
    <s v="All Public"/>
    <s v="SEWER"/>
    <s v="SEPTIC"/>
    <n v="5800"/>
    <m/>
    <m/>
    <n v="1"/>
    <n v="1"/>
    <n v="1"/>
    <n v="9600"/>
    <n v="1"/>
    <m/>
    <m/>
    <m/>
    <m/>
    <m/>
    <m/>
    <m/>
    <m/>
    <m/>
    <m/>
    <n v="1"/>
    <n v="1"/>
    <x v="6"/>
    <x v="6"/>
  </r>
  <r>
    <s v="129A-1-91"/>
    <m/>
    <x v="0"/>
    <s v="11 AGAWAM LAKE SHORE DR"/>
    <n v="101"/>
    <s v="RICHARD DONALD M"/>
    <s v="R130"/>
    <s v="ONE FAMILY"/>
    <s v="129/A1/91//"/>
    <n v="8.1500000000000003E-2"/>
    <n v="1"/>
    <n v="1"/>
    <n v="1"/>
    <n v="1"/>
    <s v="SEPTIC"/>
    <n v="0"/>
    <n v="1"/>
    <n v="7300"/>
    <s v="YES"/>
    <n v="7300"/>
    <s v="129A-1-91"/>
    <s v="Public Water,Septic"/>
    <s v="SEPTIC"/>
    <s v="SEPTIC"/>
    <n v="7300"/>
    <m/>
    <m/>
    <n v="1"/>
    <n v="1"/>
    <n v="2"/>
    <n v="1632"/>
    <n v="1.75"/>
    <m/>
    <m/>
    <m/>
    <m/>
    <m/>
    <m/>
    <m/>
    <m/>
    <m/>
    <m/>
    <n v="1"/>
    <n v="1"/>
    <x v="7"/>
    <x v="7"/>
  </r>
  <r>
    <s v="129-1027"/>
    <m/>
    <x v="0"/>
    <s v="9 AGAWAM LAKE SHORE DR"/>
    <n v="101"/>
    <s v="PEACH TAMARA C"/>
    <s v="R130"/>
    <s v="ONE FAMILY"/>
    <s v="129//1027//"/>
    <n v="0.13743"/>
    <n v="1"/>
    <n v="1"/>
    <n v="1"/>
    <n v="1"/>
    <s v="SEPTIC"/>
    <n v="0"/>
    <n v="1"/>
    <n v="8300"/>
    <s v="YES"/>
    <n v="8300"/>
    <s v="129-1027"/>
    <s v="Public Water,Septic"/>
    <s v="SEPTIC"/>
    <s v="SEPTIC"/>
    <n v="8300"/>
    <m/>
    <m/>
    <n v="1"/>
    <n v="1"/>
    <n v="1"/>
    <n v="672"/>
    <n v="1"/>
    <m/>
    <m/>
    <m/>
    <m/>
    <m/>
    <m/>
    <m/>
    <m/>
    <m/>
    <m/>
    <n v="1"/>
    <n v="1"/>
    <x v="7"/>
    <x v="7"/>
  </r>
  <r>
    <s v="110-1029"/>
    <m/>
    <x v="0"/>
    <s v="2600 CRAN HWY"/>
    <n v="101"/>
    <s v="SLATER IRENE F"/>
    <s v="SC"/>
    <s v="ONE FAMILY"/>
    <s v="110//1029//"/>
    <n v="0.60082999999999998"/>
    <n v="1"/>
    <n v="1"/>
    <n v="1"/>
    <n v="1"/>
    <s v="SEPTIC"/>
    <n v="0"/>
    <n v="1"/>
    <n v="1600"/>
    <s v="YES"/>
    <n v="1600"/>
    <s v="110-1029"/>
    <s v="Public Water,Septic"/>
    <s v="SEPTIC"/>
    <s v="SEPTIC"/>
    <n v="1600"/>
    <m/>
    <m/>
    <n v="1"/>
    <n v="1"/>
    <n v="4"/>
    <n v="2028"/>
    <n v="2"/>
    <m/>
    <m/>
    <m/>
    <m/>
    <m/>
    <m/>
    <m/>
    <m/>
    <m/>
    <m/>
    <n v="1"/>
    <n v="1"/>
    <x v="6"/>
    <x v="6"/>
  </r>
  <r>
    <s v="129-1025"/>
    <m/>
    <x v="0"/>
    <s v="5 AGAWAM LAKE SHORE DR"/>
    <n v="101"/>
    <s v="WILLIAMS CLARENCE J JR ET ALS"/>
    <s v="R130"/>
    <s v="ONE FAMILY"/>
    <s v="129//1025//"/>
    <n v="0.21775"/>
    <n v="1"/>
    <n v="1"/>
    <n v="1"/>
    <n v="1"/>
    <s v="SEPTIC"/>
    <n v="0"/>
    <n v="1"/>
    <n v="8000"/>
    <s v="YES"/>
    <n v="8000"/>
    <s v="129-1025"/>
    <s v="Public Water,Septic"/>
    <s v="SEPTIC"/>
    <s v="SEPTIC"/>
    <n v="8000"/>
    <m/>
    <m/>
    <n v="1"/>
    <n v="1"/>
    <n v="3"/>
    <n v="1566"/>
    <n v="2"/>
    <m/>
    <m/>
    <m/>
    <m/>
    <m/>
    <m/>
    <m/>
    <m/>
    <m/>
    <m/>
    <n v="1"/>
    <n v="1"/>
    <x v="7"/>
    <x v="7"/>
  </r>
  <r>
    <s v="132B-3"/>
    <m/>
    <x v="0"/>
    <s v="0 CRAN HWY"/>
    <n v="392"/>
    <s v="ZION STEVEN"/>
    <s v="SC"/>
    <s v="UNDEV LAND"/>
    <s v="132/B/3//"/>
    <n v="0.24171000000000001"/>
    <n v="0"/>
    <n v="0"/>
    <n v="0"/>
    <n v="0"/>
    <m/>
    <n v="0"/>
    <n v="0"/>
    <n v="0"/>
    <s v="YES"/>
    <n v="0"/>
    <s v="132B-3"/>
    <s v="Public Water,Septic"/>
    <s v="SEPTIC"/>
    <m/>
    <n v="0"/>
    <m/>
    <m/>
    <n v="0"/>
    <n v="0"/>
    <n v="0"/>
    <n v="0"/>
    <n v="0"/>
    <m/>
    <m/>
    <m/>
    <m/>
    <m/>
    <m/>
    <m/>
    <m/>
    <m/>
    <m/>
    <n v="1"/>
    <n v="1"/>
    <x v="8"/>
    <x v="8"/>
  </r>
  <r>
    <s v="129A-1-51"/>
    <m/>
    <x v="0"/>
    <s v="14 AGAWAM LAKE SHORE DR"/>
    <n v="132"/>
    <s v="MARANI EVELYN"/>
    <s v="R130"/>
    <s v="RES ACLNUD  MDL-00"/>
    <s v="129/A1/51//"/>
    <n v="0.10784000000000001"/>
    <n v="0"/>
    <n v="0"/>
    <n v="0"/>
    <n v="0"/>
    <m/>
    <n v="0"/>
    <n v="0"/>
    <n v="0"/>
    <s v="YES"/>
    <n v="0"/>
    <s v="129A-1-51"/>
    <m/>
    <m/>
    <m/>
    <n v="0"/>
    <m/>
    <m/>
    <n v="0"/>
    <n v="0"/>
    <n v="0"/>
    <n v="0"/>
    <n v="0"/>
    <m/>
    <m/>
    <m/>
    <m/>
    <m/>
    <m/>
    <m/>
    <m/>
    <m/>
    <m/>
    <n v="1"/>
    <n v="1"/>
    <x v="7"/>
    <x v="7"/>
  </r>
  <r>
    <s v="129-1026"/>
    <m/>
    <x v="0"/>
    <s v="7 AGAWAM LAKE SHORE DR"/>
    <n v="132"/>
    <s v="WILLIAMS CLARENCE JOSEPH JR"/>
    <s v="R130"/>
    <s v="RES ACLNUD  MDL-00"/>
    <s v="129//1026//"/>
    <n v="0.13788"/>
    <n v="0"/>
    <n v="0"/>
    <n v="0"/>
    <n v="0"/>
    <m/>
    <n v="0"/>
    <n v="0"/>
    <n v="0"/>
    <s v="YES"/>
    <n v="0"/>
    <s v="129-1026"/>
    <m/>
    <m/>
    <m/>
    <n v="0"/>
    <m/>
    <m/>
    <n v="0"/>
    <n v="0"/>
    <n v="0"/>
    <n v="0"/>
    <n v="0"/>
    <m/>
    <m/>
    <m/>
    <m/>
    <m/>
    <m/>
    <m/>
    <m/>
    <m/>
    <m/>
    <n v="1"/>
    <n v="1"/>
    <x v="7"/>
    <x v="7"/>
  </r>
  <r>
    <s v="132-1036"/>
    <m/>
    <x v="0"/>
    <s v="2679 CRAN HWY"/>
    <n v="101"/>
    <s v="ZINE GEORGE F JR"/>
    <s v="SC"/>
    <s v="ONE FAMILY"/>
    <s v="132//1036//"/>
    <n v="0.31733"/>
    <n v="1"/>
    <n v="1"/>
    <n v="1"/>
    <n v="1"/>
    <s v="SEPTIC"/>
    <n v="0"/>
    <n v="1"/>
    <n v="2100"/>
    <s v="YES"/>
    <n v="2100"/>
    <s v="132-1036"/>
    <s v="Public Water,Septic"/>
    <s v="SEPTIC"/>
    <s v="SEPTIC"/>
    <n v="2100"/>
    <m/>
    <m/>
    <n v="1"/>
    <n v="1"/>
    <n v="3"/>
    <n v="1898"/>
    <n v="1"/>
    <m/>
    <m/>
    <m/>
    <m/>
    <m/>
    <m/>
    <m/>
    <m/>
    <m/>
    <m/>
    <n v="1"/>
    <n v="1"/>
    <x v="8"/>
    <x v="8"/>
  </r>
  <r>
    <s v="132-1030A"/>
    <m/>
    <x v="0"/>
    <s v="2645 CRAN HWY"/>
    <n v="31"/>
    <s v="WALKER MERRILL BRADLEY JR TR"/>
    <s v="SC"/>
    <s v="PRI COMM  MDL-01"/>
    <s v="132//1030/A/"/>
    <n v="0.90407999999999999"/>
    <n v="1"/>
    <n v="1"/>
    <n v="1"/>
    <n v="1"/>
    <s v="SEPTIC"/>
    <n v="0"/>
    <n v="1"/>
    <n v="600"/>
    <s v="YES"/>
    <n v="600"/>
    <s v="132-1030A"/>
    <s v="Public Water,Septic"/>
    <s v="SEPTIC"/>
    <s v="SEPTIC"/>
    <n v="600"/>
    <m/>
    <m/>
    <n v="1"/>
    <n v="1"/>
    <n v="2"/>
    <n v="1695"/>
    <n v="1.5"/>
    <m/>
    <m/>
    <m/>
    <m/>
    <m/>
    <m/>
    <m/>
    <m/>
    <m/>
    <m/>
    <n v="2"/>
    <n v="1"/>
    <x v="6"/>
    <x v="6"/>
  </r>
  <r>
    <s v="129A-1-75"/>
    <m/>
    <x v="0"/>
    <s v="5 SHAKER AVE"/>
    <n v="101"/>
    <s v="LARSEN ALLAN"/>
    <s v="R130"/>
    <s v="ONE FAMILY"/>
    <s v="129/A1/75//"/>
    <n v="0.12243999999999999"/>
    <n v="1"/>
    <n v="1"/>
    <n v="1"/>
    <n v="1"/>
    <s v="SEPTIC"/>
    <n v="0"/>
    <n v="1"/>
    <n v="0"/>
    <s v="YES"/>
    <n v="0"/>
    <s v="129A-1-75"/>
    <s v="Public Water,Septic"/>
    <s v="SEPTIC"/>
    <s v="SEPTIC"/>
    <n v="0"/>
    <m/>
    <m/>
    <n v="1"/>
    <n v="1"/>
    <n v="1"/>
    <n v="696"/>
    <n v="1"/>
    <m/>
    <m/>
    <m/>
    <m/>
    <m/>
    <m/>
    <m/>
    <m/>
    <m/>
    <m/>
    <n v="1"/>
    <n v="1"/>
    <x v="7"/>
    <x v="7"/>
  </r>
  <r>
    <s v="129A-1-117"/>
    <m/>
    <x v="0"/>
    <s v="61 AGAWAM LAKE SHORE DR"/>
    <n v="101"/>
    <s v="OCONNOR SHARON"/>
    <s v="R130"/>
    <s v="ONE FAMILY"/>
    <s v="129/A1/117//"/>
    <n v="0.49436999999999998"/>
    <n v="1"/>
    <n v="1"/>
    <n v="1"/>
    <n v="1"/>
    <s v="SEPTIC"/>
    <n v="0"/>
    <n v="1"/>
    <n v="1300"/>
    <s v="YES"/>
    <n v="1300"/>
    <s v="129A-1-117"/>
    <s v="Public Water,Septic"/>
    <s v="SEPTIC"/>
    <s v="SEPTIC"/>
    <n v="1300"/>
    <m/>
    <m/>
    <n v="1"/>
    <n v="1"/>
    <n v="2"/>
    <n v="910"/>
    <n v="1"/>
    <m/>
    <m/>
    <m/>
    <m/>
    <m/>
    <m/>
    <m/>
    <m/>
    <m/>
    <m/>
    <n v="3"/>
    <n v="1"/>
    <x v="7"/>
    <x v="7"/>
  </r>
  <r>
    <s v="132-1086"/>
    <m/>
    <x v="0"/>
    <s v="2667 CRAN HWY"/>
    <n v="392"/>
    <s v="DEGRENIER ETHELYN"/>
    <s v="SC"/>
    <s v="UNDEV LAND"/>
    <s v="132//1086//"/>
    <n v="0.39810000000000001"/>
    <n v="0"/>
    <n v="0"/>
    <n v="0"/>
    <n v="0"/>
    <m/>
    <n v="0"/>
    <n v="1"/>
    <n v="7500"/>
    <s v="YES"/>
    <n v="0"/>
    <s v="132-1086"/>
    <s v="Public Water,Septic"/>
    <s v="SEPTIC"/>
    <m/>
    <n v="7500"/>
    <m/>
    <m/>
    <n v="0"/>
    <n v="0"/>
    <n v="0"/>
    <n v="0"/>
    <n v="0"/>
    <m/>
    <m/>
    <m/>
    <m/>
    <m/>
    <m/>
    <m/>
    <m/>
    <m/>
    <m/>
    <n v="1"/>
    <n v="1"/>
    <x v="8"/>
    <x v="8"/>
  </r>
  <r>
    <s v="84-3"/>
    <m/>
    <x v="0"/>
    <s v="709 MAIN ST"/>
    <n v="101"/>
    <s v="YACHMETZ BEVERLY JEAN"/>
    <s v="MR30"/>
    <s v="ONE FAMILY"/>
    <s v="84//3//"/>
    <n v="1.04843"/>
    <n v="1"/>
    <n v="1"/>
    <n v="1"/>
    <n v="1"/>
    <s v="SEPTIC"/>
    <n v="0"/>
    <n v="2"/>
    <n v="6100"/>
    <s v="YES"/>
    <n v="6100"/>
    <s v="84-3"/>
    <m/>
    <m/>
    <s v="SEPTIC"/>
    <n v="3050"/>
    <m/>
    <m/>
    <n v="1"/>
    <n v="1"/>
    <n v="7"/>
    <n v="4720"/>
    <n v="2"/>
    <m/>
    <m/>
    <m/>
    <m/>
    <m/>
    <m/>
    <m/>
    <m/>
    <m/>
    <m/>
    <n v="2"/>
    <n v="1"/>
    <x v="4"/>
    <x v="4"/>
  </r>
  <r>
    <s v="129-1022"/>
    <m/>
    <x v="0"/>
    <s v="35 PLYMOUTH RD"/>
    <n v="130"/>
    <s v="GONSALVES ELSIE V ET ALS"/>
    <s v="R130"/>
    <s v="RES ACLNDV  MDL-00"/>
    <s v="129//1022//"/>
    <n v="0.64180000000000004"/>
    <n v="0"/>
    <n v="0"/>
    <n v="0"/>
    <n v="0"/>
    <m/>
    <n v="0"/>
    <n v="0"/>
    <n v="0"/>
    <s v="YES"/>
    <n v="0"/>
    <s v="129-1022"/>
    <m/>
    <m/>
    <m/>
    <n v="0"/>
    <m/>
    <m/>
    <n v="0"/>
    <n v="0"/>
    <n v="0"/>
    <n v="0"/>
    <n v="0"/>
    <m/>
    <m/>
    <m/>
    <m/>
    <m/>
    <m/>
    <m/>
    <m/>
    <m/>
    <m/>
    <n v="1"/>
    <n v="1"/>
    <x v="7"/>
    <x v="7"/>
  </r>
  <r>
    <s v="129A-1-64"/>
    <m/>
    <x v="0"/>
    <s v="12 SHAKER AVE"/>
    <n v="101"/>
    <s v="KELLEHER ROBERT P JR"/>
    <s v="R130"/>
    <s v="ONE FAMILY"/>
    <s v="129/A1/64//"/>
    <n v="0.10836"/>
    <n v="1"/>
    <n v="1"/>
    <n v="1"/>
    <n v="1"/>
    <s v="SEPTIC"/>
    <n v="0"/>
    <n v="1"/>
    <n v="4300"/>
    <s v="YES"/>
    <n v="4300"/>
    <s v="129A-1-64"/>
    <s v="Public Water,Septic"/>
    <s v="SEPTIC"/>
    <s v="SEPTIC"/>
    <n v="4300"/>
    <m/>
    <m/>
    <n v="1"/>
    <n v="1"/>
    <n v="3"/>
    <n v="960"/>
    <n v="2"/>
    <m/>
    <m/>
    <m/>
    <m/>
    <m/>
    <m/>
    <m/>
    <m/>
    <m/>
    <m/>
    <n v="1"/>
    <n v="1"/>
    <x v="7"/>
    <x v="7"/>
  </r>
  <r>
    <s v="110-1030"/>
    <m/>
    <x v="0"/>
    <s v="2602 CRAN HWY"/>
    <n v="104"/>
    <s v="DAHLQUIST MELISSA J"/>
    <s v="SC"/>
    <s v="TWO FAMILY"/>
    <s v="110//1030//"/>
    <n v="0.51598999999999995"/>
    <n v="1"/>
    <n v="1"/>
    <n v="1"/>
    <n v="1"/>
    <s v="SEPTIC"/>
    <n v="0"/>
    <n v="1"/>
    <n v="12500"/>
    <s v="YES"/>
    <n v="12500"/>
    <s v="110-1030"/>
    <s v="Public Water,Septic"/>
    <s v="SEPTIC"/>
    <s v="SEPTIC"/>
    <n v="12500"/>
    <m/>
    <m/>
    <n v="2"/>
    <n v="2"/>
    <n v="6"/>
    <n v="2468"/>
    <n v="2"/>
    <m/>
    <m/>
    <m/>
    <m/>
    <m/>
    <m/>
    <m/>
    <m/>
    <m/>
    <m/>
    <n v="1"/>
    <n v="1"/>
    <x v="6"/>
    <x v="6"/>
  </r>
  <r>
    <s v="129B-5-2"/>
    <m/>
    <x v="0"/>
    <s v="1 PINE LAKE DR"/>
    <n v="101"/>
    <s v="MOZELESKI JEREMY S TRUSTEE"/>
    <s v="R130"/>
    <s v="ONE FAMILY"/>
    <s v="129/B5/2//"/>
    <n v="0.15472"/>
    <n v="1"/>
    <n v="1"/>
    <n v="1"/>
    <n v="1"/>
    <s v="SEPTIC"/>
    <n v="0"/>
    <n v="1"/>
    <n v="1500"/>
    <s v="YES"/>
    <n v="1500"/>
    <s v="129B-5-2"/>
    <s v="Public Water,Gas,Septic"/>
    <s v="SEPTIC"/>
    <s v="SEPTIC"/>
    <n v="1500"/>
    <m/>
    <m/>
    <n v="1"/>
    <n v="1"/>
    <n v="2"/>
    <n v="620"/>
    <n v="1"/>
    <m/>
    <m/>
    <m/>
    <m/>
    <m/>
    <m/>
    <m/>
    <m/>
    <m/>
    <m/>
    <n v="1"/>
    <n v="1"/>
    <x v="7"/>
    <x v="7"/>
  </r>
  <r>
    <s v="84-1023"/>
    <m/>
    <x v="0"/>
    <s v="0 MAIN ST  OFF"/>
    <n v="132"/>
    <s v="MACNEIL JANE E"/>
    <s v="MR30"/>
    <s v="RES ACLNUD  MDL-00"/>
    <s v="84//1023//"/>
    <n v="0.87978000000000001"/>
    <n v="0"/>
    <n v="0"/>
    <n v="0"/>
    <n v="0"/>
    <m/>
    <n v="0"/>
    <n v="0"/>
    <n v="0"/>
    <s v="YES"/>
    <n v="0"/>
    <s v="84-1023"/>
    <s v="Public Water,Septic"/>
    <s v="SEPTIC"/>
    <m/>
    <n v="0"/>
    <m/>
    <m/>
    <n v="0"/>
    <n v="0"/>
    <n v="0"/>
    <n v="0"/>
    <n v="0"/>
    <m/>
    <m/>
    <m/>
    <m/>
    <m/>
    <m/>
    <m/>
    <m/>
    <m/>
    <m/>
    <n v="1"/>
    <n v="1"/>
    <x v="4"/>
    <x v="4"/>
  </r>
  <r>
    <s v="109A-1-DE"/>
    <m/>
    <x v="0"/>
    <s v="2524 CRAN HWY"/>
    <n v="106"/>
    <s v="GATEWAY MOTEL REAL ESTATE"/>
    <s v="SC"/>
    <s v="AC LND IMP  MDL-00"/>
    <s v="109/A1/DE//"/>
    <n v="0.20549000000000001"/>
    <n v="0"/>
    <n v="0"/>
    <n v="0"/>
    <n v="0"/>
    <m/>
    <n v="0"/>
    <n v="0"/>
    <n v="0"/>
    <s v="YES"/>
    <n v="0"/>
    <s v="109A-1-DE"/>
    <m/>
    <m/>
    <m/>
    <n v="0"/>
    <m/>
    <m/>
    <n v="0"/>
    <n v="0"/>
    <n v="0"/>
    <n v="0"/>
    <n v="0"/>
    <m/>
    <m/>
    <m/>
    <m/>
    <m/>
    <m/>
    <m/>
    <m/>
    <m/>
    <m/>
    <n v="1"/>
    <n v="1"/>
    <x v="9"/>
    <x v="9"/>
  </r>
  <r>
    <s v="129A-1-81"/>
    <m/>
    <x v="0"/>
    <s v="34 AGAWAM LAKE SHORE DR"/>
    <n v="101"/>
    <s v="FISHER RONALD S &amp; CATHY A"/>
    <s v="R130"/>
    <s v="ONE FAMILY"/>
    <s v="129/A1/81//"/>
    <n v="0.17760000000000001"/>
    <n v="1"/>
    <n v="1"/>
    <n v="1"/>
    <n v="1"/>
    <s v="SEPTIC"/>
    <n v="0"/>
    <n v="1"/>
    <n v="12200"/>
    <s v="YES"/>
    <n v="12200"/>
    <s v="129A-1-81"/>
    <s v="Public Water,Septic"/>
    <s v="SEPTIC"/>
    <s v="SEPTIC"/>
    <n v="12200"/>
    <m/>
    <m/>
    <n v="1"/>
    <n v="1"/>
    <n v="3"/>
    <n v="1873"/>
    <n v="2"/>
    <m/>
    <m/>
    <m/>
    <m/>
    <m/>
    <m/>
    <m/>
    <m/>
    <m/>
    <m/>
    <n v="1"/>
    <n v="1"/>
    <x v="7"/>
    <x v="7"/>
  </r>
  <r>
    <s v="84-1021"/>
    <m/>
    <x v="0"/>
    <s v="665 MAIN ST"/>
    <n v="132"/>
    <s v="MACNEIL JANE E"/>
    <s v="MR30"/>
    <s v="RES ACLNUD  MDL-00"/>
    <s v="84//1021//"/>
    <n v="0.35582999999999998"/>
    <n v="0"/>
    <n v="0"/>
    <n v="0"/>
    <n v="0"/>
    <m/>
    <n v="0"/>
    <n v="0"/>
    <n v="0"/>
    <s v="YES"/>
    <n v="0"/>
    <s v="84-1021"/>
    <s v="Public Water,Septic"/>
    <s v="SEPTIC"/>
    <m/>
    <n v="0"/>
    <m/>
    <m/>
    <n v="0"/>
    <n v="0"/>
    <n v="0"/>
    <n v="0"/>
    <n v="0"/>
    <m/>
    <m/>
    <m/>
    <m/>
    <m/>
    <m/>
    <m/>
    <m/>
    <m/>
    <m/>
    <n v="1"/>
    <n v="1"/>
    <x v="4"/>
    <x v="4"/>
  </r>
  <r>
    <s v="110-1031"/>
    <m/>
    <x v="0"/>
    <s v="2604 CRAN HWY"/>
    <n v="101"/>
    <s v="POTTER RICHARD D"/>
    <s v="SC"/>
    <s v="ONE FAMILY"/>
    <s v="110//1031//"/>
    <n v="0.56071000000000004"/>
    <n v="1"/>
    <n v="1"/>
    <n v="1"/>
    <n v="1"/>
    <s v="SEPTIC"/>
    <n v="0"/>
    <n v="1"/>
    <n v="3200"/>
    <s v="YES"/>
    <n v="3200"/>
    <s v="110-1031"/>
    <s v="Public Water,Septic"/>
    <s v="SEPTIC"/>
    <s v="SEPTIC"/>
    <n v="3200"/>
    <m/>
    <m/>
    <n v="1"/>
    <n v="1"/>
    <n v="2"/>
    <n v="1180"/>
    <n v="1.5"/>
    <m/>
    <m/>
    <m/>
    <m/>
    <m/>
    <m/>
    <m/>
    <m/>
    <m/>
    <m/>
    <n v="1"/>
    <n v="1"/>
    <x v="6"/>
    <x v="6"/>
  </r>
  <r>
    <s v="132-1042"/>
    <m/>
    <x v="0"/>
    <s v="2683 CRAN HWY"/>
    <n v="101"/>
    <s v="LUTOFF MABEL T"/>
    <s v="SC"/>
    <s v="ONE FAMILY"/>
    <s v="132//1042//"/>
    <n v="0.22034000000000001"/>
    <n v="1"/>
    <n v="1"/>
    <n v="1"/>
    <n v="1"/>
    <s v="SEPTIC"/>
    <n v="0"/>
    <n v="1"/>
    <n v="6900"/>
    <s v="YES"/>
    <n v="6900"/>
    <s v="132-1042"/>
    <s v="Public Water,Septic"/>
    <s v="SEPTIC"/>
    <s v="SEPTIC"/>
    <n v="6900"/>
    <m/>
    <m/>
    <n v="1"/>
    <n v="1"/>
    <n v="4"/>
    <n v="2280"/>
    <n v="1.9"/>
    <m/>
    <m/>
    <m/>
    <m/>
    <m/>
    <m/>
    <m/>
    <m/>
    <m/>
    <m/>
    <n v="1"/>
    <n v="1"/>
    <x v="8"/>
    <x v="8"/>
  </r>
  <r>
    <s v="132-1026"/>
    <m/>
    <x v="0"/>
    <s v="2639 CRAN HWY"/>
    <n v="130"/>
    <s v="SILVEIRA NANCE A"/>
    <s v="SC"/>
    <s v="PRI RES  MDL-01"/>
    <s v="132//1026//"/>
    <n v="0.19828000000000001"/>
    <n v="1"/>
    <n v="1"/>
    <n v="1"/>
    <n v="1"/>
    <s v="SEPTIC"/>
    <n v="0"/>
    <n v="1"/>
    <n v="13400"/>
    <s v="YES"/>
    <n v="13400"/>
    <s v="132-1026"/>
    <s v="Public Water,Septic"/>
    <s v="SEPTIC"/>
    <s v="SEPTIC"/>
    <n v="13400"/>
    <m/>
    <m/>
    <n v="1"/>
    <n v="1"/>
    <n v="3"/>
    <n v="2360"/>
    <n v="1.75"/>
    <m/>
    <m/>
    <m/>
    <m/>
    <m/>
    <m/>
    <m/>
    <m/>
    <m/>
    <m/>
    <n v="1"/>
    <n v="1"/>
    <x v="6"/>
    <x v="6"/>
  </r>
  <r>
    <s v="129-1023"/>
    <m/>
    <x v="0"/>
    <s v="1 AGAWAM LAKE SHORE DR"/>
    <n v="132"/>
    <s v="BARNES DAVID R"/>
    <s v="R130"/>
    <s v="RES ACLNUD  MDL-00"/>
    <s v="129//1023//"/>
    <n v="0.39084000000000002"/>
    <n v="0"/>
    <n v="0"/>
    <n v="0"/>
    <n v="0"/>
    <m/>
    <n v="0"/>
    <n v="0"/>
    <n v="0"/>
    <s v="YES"/>
    <n v="0"/>
    <s v="129-1023"/>
    <m/>
    <m/>
    <m/>
    <n v="0"/>
    <m/>
    <m/>
    <n v="0"/>
    <n v="0"/>
    <n v="0"/>
    <n v="0"/>
    <n v="0"/>
    <m/>
    <m/>
    <m/>
    <m/>
    <m/>
    <m/>
    <m/>
    <m/>
    <m/>
    <m/>
    <n v="1"/>
    <n v="1"/>
    <x v="7"/>
    <x v="7"/>
  </r>
  <r>
    <s v="132-1035A"/>
    <m/>
    <x v="0"/>
    <s v="2677 CRAN HWY"/>
    <n v="101"/>
    <s v="GABRIEL MICHAEL A"/>
    <s v="SC"/>
    <s v="ONE FAMILY"/>
    <s v="132//1035/A/"/>
    <n v="0.28194999999999998"/>
    <n v="1"/>
    <n v="1"/>
    <n v="1"/>
    <n v="1"/>
    <s v="SEPTIC"/>
    <n v="0"/>
    <n v="1"/>
    <n v="11900"/>
    <s v="YES"/>
    <n v="11900"/>
    <s v="132-1035A"/>
    <s v="Public Water,Septic"/>
    <s v="SEPTIC"/>
    <s v="SEPTIC"/>
    <n v="11900"/>
    <m/>
    <m/>
    <n v="1"/>
    <n v="1"/>
    <n v="3"/>
    <n v="1803"/>
    <n v="1.5"/>
    <m/>
    <m/>
    <m/>
    <m/>
    <m/>
    <m/>
    <m/>
    <m/>
    <m/>
    <m/>
    <n v="1"/>
    <n v="1"/>
    <x v="8"/>
    <x v="8"/>
  </r>
  <r>
    <s v="110-1001"/>
    <m/>
    <x v="0"/>
    <s v="7 TIHONET RD"/>
    <n v="906"/>
    <s v="ROMAN CATHOLIC BISHOP"/>
    <s v="R60"/>
    <s v="CHURCH ETC  MDL-00"/>
    <s v="110//1001//"/>
    <n v="8.3139000000000003"/>
    <n v="0"/>
    <n v="0"/>
    <n v="0"/>
    <n v="0"/>
    <m/>
    <n v="0"/>
    <n v="0"/>
    <n v="0"/>
    <s v="YES"/>
    <n v="0"/>
    <s v="110-1001"/>
    <s v="Public Water,Septic"/>
    <s v="SEPTIC"/>
    <m/>
    <n v="0"/>
    <m/>
    <m/>
    <n v="0"/>
    <n v="0"/>
    <n v="0"/>
    <n v="0"/>
    <n v="0"/>
    <m/>
    <m/>
    <m/>
    <m/>
    <m/>
    <m/>
    <m/>
    <m/>
    <m/>
    <m/>
    <n v="1"/>
    <n v="1"/>
    <x v="11"/>
    <x v="11"/>
  </r>
  <r>
    <s v="129A-1-50"/>
    <m/>
    <x v="0"/>
    <s v="12 AGAWAM LAKE SHORE DR"/>
    <n v="101"/>
    <s v="ZIGOURAS KAREN"/>
    <s v="R130"/>
    <s v="ONE FAMILY"/>
    <s v="129/A1/50//"/>
    <n v="0.11083"/>
    <n v="1"/>
    <n v="1"/>
    <n v="1"/>
    <n v="1"/>
    <s v="SEPTIC"/>
    <n v="0"/>
    <n v="1"/>
    <n v="4200"/>
    <s v="YES"/>
    <n v="4200"/>
    <s v="129A-1-50"/>
    <s v="Public Water,Septic"/>
    <s v="SEPTIC"/>
    <s v="SEPTIC"/>
    <n v="4200"/>
    <m/>
    <m/>
    <n v="1"/>
    <n v="1"/>
    <n v="2"/>
    <n v="500"/>
    <n v="1"/>
    <m/>
    <m/>
    <m/>
    <m/>
    <m/>
    <m/>
    <m/>
    <m/>
    <m/>
    <m/>
    <n v="1"/>
    <n v="1"/>
    <x v="7"/>
    <x v="7"/>
  </r>
  <r>
    <s v="129B-5-51"/>
    <m/>
    <x v="0"/>
    <s v="8 PINE LAKE DR"/>
    <n v="101"/>
    <s v="POWER KURT J"/>
    <s v="R130"/>
    <s v="ONE FAMILY"/>
    <s v="129/B5/51//"/>
    <n v="0.18260000000000001"/>
    <n v="1"/>
    <n v="1"/>
    <n v="1"/>
    <n v="1"/>
    <s v="SEPTIC"/>
    <n v="0"/>
    <n v="1"/>
    <n v="8200"/>
    <s v="YES"/>
    <n v="8200"/>
    <s v="129B-5-51"/>
    <s v="Public Water,Septic"/>
    <s v="SEPTIC"/>
    <s v="SEPTIC"/>
    <n v="8200"/>
    <m/>
    <m/>
    <n v="1"/>
    <n v="1"/>
    <n v="2"/>
    <n v="968"/>
    <n v="1.5"/>
    <m/>
    <m/>
    <m/>
    <m/>
    <m/>
    <m/>
    <m/>
    <m/>
    <m/>
    <m/>
    <n v="1"/>
    <n v="1"/>
    <x v="7"/>
    <x v="7"/>
  </r>
  <r>
    <s v="132-1041"/>
    <m/>
    <x v="0"/>
    <s v="2681 CRAN HWY"/>
    <n v="101"/>
    <s v="GOLDSTEIN ARLENE E"/>
    <s v="SC"/>
    <s v="ONE FAMILY"/>
    <s v="132//1041//"/>
    <n v="0.12428"/>
    <n v="1"/>
    <n v="1"/>
    <n v="1"/>
    <n v="1"/>
    <s v="SEPTIC"/>
    <n v="0"/>
    <n v="1"/>
    <n v="2300"/>
    <s v="YES"/>
    <n v="2300"/>
    <s v="132-1041"/>
    <s v="Public Water,Septic"/>
    <s v="SEPTIC"/>
    <s v="SEPTIC"/>
    <n v="2300"/>
    <m/>
    <m/>
    <n v="1"/>
    <n v="1"/>
    <n v="2"/>
    <n v="1167"/>
    <n v="1.75"/>
    <m/>
    <m/>
    <m/>
    <m/>
    <m/>
    <m/>
    <m/>
    <m/>
    <m/>
    <m/>
    <n v="1"/>
    <n v="1"/>
    <x v="8"/>
    <x v="8"/>
  </r>
  <r>
    <s v="129A-1-74"/>
    <m/>
    <x v="0"/>
    <s v="7 SHAKER AVE"/>
    <n v="101"/>
    <s v="LINDBERG MATTHEW"/>
    <s v="R130"/>
    <s v="ONE FAMILY"/>
    <s v="129/A1/74//"/>
    <n v="0.11985"/>
    <n v="1"/>
    <n v="1"/>
    <n v="1"/>
    <n v="1"/>
    <s v="SEPTIC"/>
    <n v="0"/>
    <n v="1"/>
    <n v="11500"/>
    <s v="YES"/>
    <n v="11500"/>
    <s v="129A-1-74"/>
    <s v="Public Water,Septic"/>
    <s v="SEPTIC"/>
    <s v="SEPTIC"/>
    <n v="11500"/>
    <m/>
    <m/>
    <n v="1"/>
    <n v="1"/>
    <n v="2"/>
    <n v="594"/>
    <n v="1"/>
    <m/>
    <m/>
    <m/>
    <m/>
    <m/>
    <m/>
    <m/>
    <m/>
    <m/>
    <m/>
    <n v="1"/>
    <n v="1"/>
    <x v="7"/>
    <x v="7"/>
  </r>
  <r>
    <s v="132-1038"/>
    <m/>
    <x v="0"/>
    <s v="2679 CRAN HWY"/>
    <n v="101"/>
    <s v="ZINE GEORGE F"/>
    <s v="SC"/>
    <s v="ONE FAMILY"/>
    <s v="132//1038//"/>
    <n v="0.11230999999999999"/>
    <n v="1"/>
    <n v="1"/>
    <n v="1"/>
    <n v="1"/>
    <s v="SEPTIC"/>
    <n v="0"/>
    <n v="1"/>
    <n v="7900"/>
    <s v="YES"/>
    <n v="7900"/>
    <s v="132-1038"/>
    <s v="Public Water,Septic"/>
    <s v="SEPTIC"/>
    <s v="SEPTIC"/>
    <n v="7900"/>
    <m/>
    <m/>
    <n v="1"/>
    <n v="1"/>
    <n v="2"/>
    <n v="1075"/>
    <n v="1"/>
    <m/>
    <m/>
    <m/>
    <m/>
    <m/>
    <m/>
    <m/>
    <m/>
    <m/>
    <m/>
    <n v="1"/>
    <n v="1"/>
    <x v="8"/>
    <x v="8"/>
  </r>
  <r>
    <s v="129B-5-52"/>
    <m/>
    <x v="0"/>
    <s v="10 PINE LAKE DR"/>
    <n v="101"/>
    <s v="VANOSDOL JOHN W"/>
    <s v="R130"/>
    <s v="ONE FAMILY"/>
    <s v="129/B5/52//"/>
    <n v="0.15118999999999999"/>
    <n v="1"/>
    <n v="1"/>
    <n v="1"/>
    <n v="1"/>
    <s v="SEPTIC"/>
    <n v="0"/>
    <n v="1"/>
    <n v="7200"/>
    <s v="YES"/>
    <n v="7200"/>
    <s v="129B-5-52"/>
    <s v="Public Water,Septic"/>
    <s v="SEPTIC"/>
    <s v="SEPTIC"/>
    <n v="7200"/>
    <m/>
    <m/>
    <n v="1"/>
    <n v="1"/>
    <n v="3"/>
    <n v="1418"/>
    <n v="1"/>
    <m/>
    <m/>
    <m/>
    <m/>
    <m/>
    <m/>
    <m/>
    <m/>
    <m/>
    <m/>
    <n v="1"/>
    <n v="1"/>
    <x v="7"/>
    <x v="7"/>
  </r>
  <r>
    <s v="132-1033"/>
    <m/>
    <x v="0"/>
    <s v="2673 CRAN HWY"/>
    <n v="101"/>
    <s v="RUSSO JASON"/>
    <s v="SC"/>
    <s v="ONE FAMILY"/>
    <s v="132//1033//"/>
    <n v="0.68118000000000001"/>
    <n v="1"/>
    <n v="1"/>
    <n v="1"/>
    <n v="1"/>
    <s v="SEPTIC"/>
    <n v="0"/>
    <n v="1"/>
    <n v="8000"/>
    <s v="YES"/>
    <n v="8000"/>
    <s v="132-1033"/>
    <s v="Public Water,Septic"/>
    <s v="SEPTIC"/>
    <s v="SEPTIC"/>
    <n v="8000"/>
    <m/>
    <m/>
    <n v="1"/>
    <n v="1"/>
    <n v="3"/>
    <n v="1788"/>
    <n v="1.9"/>
    <m/>
    <m/>
    <m/>
    <m/>
    <m/>
    <m/>
    <m/>
    <m/>
    <m/>
    <m/>
    <n v="1"/>
    <n v="1"/>
    <x v="8"/>
    <x v="8"/>
  </r>
  <r>
    <s v="110-1032"/>
    <m/>
    <x v="0"/>
    <s v="2606 CRAN HWY"/>
    <n v="101"/>
    <s v="SVEDINE LAWRENCE C JR"/>
    <s v="SC"/>
    <s v="ONE FAMILY"/>
    <s v="110//1032//"/>
    <n v="0.77042999999999995"/>
    <n v="1"/>
    <n v="1"/>
    <n v="1"/>
    <n v="1"/>
    <s v="SEPTIC"/>
    <n v="0"/>
    <n v="1"/>
    <n v="18500"/>
    <s v="YES"/>
    <n v="18500"/>
    <s v="110-1032"/>
    <s v="Public Water,Septic"/>
    <s v="SEPTIC"/>
    <s v="SEPTIC"/>
    <n v="18500"/>
    <m/>
    <m/>
    <n v="1"/>
    <n v="1"/>
    <n v="2"/>
    <n v="1001"/>
    <n v="1.3"/>
    <m/>
    <m/>
    <m/>
    <m/>
    <m/>
    <m/>
    <m/>
    <m/>
    <m/>
    <m/>
    <n v="1"/>
    <n v="1"/>
    <x v="6"/>
    <x v="6"/>
  </r>
  <r>
    <s v="129B-5-50"/>
    <m/>
    <x v="0"/>
    <s v="6 PINE LAKE DR"/>
    <n v="101"/>
    <s v="RANDALL SUSAN J"/>
    <s v="R130"/>
    <s v="ONE FAMILY"/>
    <s v="129/B5/50//"/>
    <n v="0.1157"/>
    <n v="1"/>
    <n v="1"/>
    <n v="1"/>
    <n v="1"/>
    <s v="SEPTIC"/>
    <n v="0"/>
    <n v="1"/>
    <n v="6500"/>
    <s v="YES"/>
    <n v="6500"/>
    <s v="129B-5-50"/>
    <s v="Public Water,Septic"/>
    <s v="SEPTIC"/>
    <s v="SEPTIC"/>
    <n v="6500"/>
    <m/>
    <m/>
    <n v="1"/>
    <n v="1"/>
    <n v="2"/>
    <n v="874"/>
    <n v="1"/>
    <m/>
    <m/>
    <m/>
    <m/>
    <m/>
    <m/>
    <m/>
    <m/>
    <m/>
    <m/>
    <n v="1"/>
    <n v="1"/>
    <x v="7"/>
    <x v="7"/>
  </r>
  <r>
    <s v="110-1045"/>
    <m/>
    <x v="0"/>
    <s v="3 CHARGE POND RD"/>
    <n v="392"/>
    <s v="MAKEPEACE CO A D"/>
    <s v="SC"/>
    <s v="UNDEV LAND"/>
    <s v="110//1045//"/>
    <n v="0.20877000000000001"/>
    <n v="0"/>
    <n v="0"/>
    <n v="0"/>
    <n v="0"/>
    <m/>
    <n v="0"/>
    <n v="0"/>
    <n v="0"/>
    <s v="YES"/>
    <n v="0"/>
    <s v="110-1045"/>
    <s v="Public Water,Septic"/>
    <s v="SEPTIC"/>
    <m/>
    <n v="0"/>
    <m/>
    <m/>
    <n v="0"/>
    <n v="0"/>
    <n v="0"/>
    <n v="0"/>
    <n v="0"/>
    <m/>
    <m/>
    <m/>
    <m/>
    <m/>
    <m/>
    <m/>
    <m/>
    <m/>
    <m/>
    <n v="1"/>
    <n v="1"/>
    <x v="6"/>
    <x v="6"/>
  </r>
  <r>
    <s v="129B-2-4"/>
    <m/>
    <x v="0"/>
    <s v="7 PERRY AVE"/>
    <n v="101"/>
    <s v="FLYNN MARTIN"/>
    <s v="R130"/>
    <s v="ONE FAMILY"/>
    <s v="129/B2/4//"/>
    <n v="0.16108"/>
    <n v="1"/>
    <n v="1"/>
    <n v="1"/>
    <n v="1"/>
    <s v="SEPTIC"/>
    <n v="0"/>
    <n v="1"/>
    <n v="300"/>
    <s v="YES"/>
    <n v="300"/>
    <s v="129B-2-4"/>
    <s v="Public Water,Septic"/>
    <s v="SEPTIC"/>
    <s v="SEPTIC"/>
    <n v="300"/>
    <m/>
    <m/>
    <n v="1"/>
    <n v="1"/>
    <n v="4"/>
    <n v="1358"/>
    <n v="2"/>
    <m/>
    <m/>
    <m/>
    <m/>
    <m/>
    <m/>
    <m/>
    <m/>
    <m/>
    <m/>
    <n v="2"/>
    <n v="1"/>
    <x v="7"/>
    <x v="7"/>
  </r>
  <r>
    <s v="109A-1-V8A"/>
    <m/>
    <x v="0"/>
    <s v="2530 CRAN HWY"/>
    <n v="101"/>
    <s v="SALVESEN WILLIAM F"/>
    <s v="SC"/>
    <s v="ONE FAMILY"/>
    <s v="109/A1/V8/A/"/>
    <n v="2.29643"/>
    <n v="1"/>
    <n v="1"/>
    <n v="1"/>
    <n v="1"/>
    <s v="SEPTIC"/>
    <n v="0"/>
    <n v="1"/>
    <n v="4200"/>
    <s v="NO_W1"/>
    <n v="4200"/>
    <s v="109A-1-V8A"/>
    <s v="Public Water,Gas,Septic"/>
    <s v="SEPTIC"/>
    <s v="SEPTIC"/>
    <n v="4200"/>
    <m/>
    <m/>
    <n v="1"/>
    <n v="1"/>
    <n v="3"/>
    <n v="1576"/>
    <n v="2"/>
    <m/>
    <m/>
    <m/>
    <m/>
    <m/>
    <m/>
    <m/>
    <m/>
    <m/>
    <m/>
    <n v="2"/>
    <n v="1"/>
    <x v="9"/>
    <x v="9"/>
  </r>
  <r>
    <s v="129B-2-2"/>
    <m/>
    <x v="0"/>
    <s v="11 PERRY AVE"/>
    <n v="101"/>
    <s v="KRISTMAS MARY"/>
    <s v="R130"/>
    <s v="ONE FAMILY"/>
    <s v="129/B2/2//"/>
    <n v="0.21329000000000001"/>
    <n v="1"/>
    <n v="1"/>
    <n v="1"/>
    <n v="1"/>
    <s v="SEPTIC"/>
    <n v="0"/>
    <n v="1"/>
    <n v="5000"/>
    <s v="NO_W1"/>
    <n v="5000"/>
    <s v="129B-2-2"/>
    <s v="Public Water,Septic"/>
    <s v="SEPTIC"/>
    <s v="SEPTIC"/>
    <n v="5000"/>
    <m/>
    <m/>
    <n v="1"/>
    <n v="1"/>
    <n v="1"/>
    <n v="828"/>
    <n v="1"/>
    <m/>
    <m/>
    <m/>
    <m/>
    <m/>
    <m/>
    <m/>
    <m/>
    <m/>
    <m/>
    <n v="2"/>
    <n v="1"/>
    <x v="7"/>
    <x v="7"/>
  </r>
  <r>
    <s v="115-1"/>
    <m/>
    <x v="0"/>
    <s v="2714 CRAN HWY"/>
    <n v="101"/>
    <s v="ROGERS DONALD J"/>
    <s v="SC"/>
    <s v="ONE FAMILY"/>
    <s v="115//1//"/>
    <n v="0.21844"/>
    <n v="1"/>
    <n v="1"/>
    <n v="1"/>
    <n v="1"/>
    <s v="SEPTIC"/>
    <n v="0"/>
    <n v="1"/>
    <n v="7400"/>
    <s v="YES"/>
    <n v="7400"/>
    <s v="115-1"/>
    <s v="Public Water,Gas,Septic"/>
    <s v="SEPTIC"/>
    <s v="SEPTIC"/>
    <n v="7400"/>
    <m/>
    <m/>
    <n v="1"/>
    <n v="1"/>
    <n v="3"/>
    <n v="1390"/>
    <n v="1"/>
    <m/>
    <m/>
    <m/>
    <m/>
    <m/>
    <m/>
    <m/>
    <m/>
    <m/>
    <m/>
    <n v="1"/>
    <n v="1"/>
    <x v="6"/>
    <x v="6"/>
  </r>
  <r>
    <s v="129A-1-65"/>
    <m/>
    <x v="0"/>
    <s v="14 SHAKER AVE"/>
    <n v="101"/>
    <s v="MUSTO VICTOR N"/>
    <s v="R130"/>
    <s v="ONE FAMILY"/>
    <s v="129/A1/65//"/>
    <n v="0.22642000000000001"/>
    <n v="1"/>
    <n v="1"/>
    <n v="1"/>
    <n v="1"/>
    <s v="SEPTIC"/>
    <n v="0"/>
    <n v="1"/>
    <n v="8100"/>
    <s v="YES"/>
    <n v="8100"/>
    <s v="129A-1-65"/>
    <s v="Public Sewer,Septic"/>
    <s v="SEPTIC"/>
    <s v="SEPTIC"/>
    <n v="8100"/>
    <m/>
    <m/>
    <n v="1"/>
    <n v="1"/>
    <n v="3"/>
    <n v="640"/>
    <n v="1"/>
    <m/>
    <m/>
    <m/>
    <m/>
    <m/>
    <m/>
    <m/>
    <m/>
    <m/>
    <m/>
    <n v="2"/>
    <n v="1"/>
    <x v="7"/>
    <x v="7"/>
  </r>
  <r>
    <s v="129-1019"/>
    <m/>
    <x v="0"/>
    <s v="151 GLEN CHARLIE RD REAR"/>
    <n v="132"/>
    <s v="TRURAN MARK D TRUSTEE"/>
    <s v="R130"/>
    <s v="RES ACLNUD  MDL-00"/>
    <s v="129//1019//"/>
    <n v="1.5761099999999999"/>
    <n v="0"/>
    <n v="0"/>
    <n v="0"/>
    <n v="0"/>
    <m/>
    <n v="0"/>
    <n v="0"/>
    <n v="0"/>
    <s v="YES"/>
    <n v="0"/>
    <s v="129-1019"/>
    <m/>
    <m/>
    <m/>
    <n v="0"/>
    <m/>
    <m/>
    <n v="0"/>
    <n v="0"/>
    <n v="0"/>
    <n v="0"/>
    <n v="0"/>
    <m/>
    <m/>
    <m/>
    <m/>
    <m/>
    <m/>
    <m/>
    <m/>
    <m/>
    <m/>
    <n v="1"/>
    <n v="1"/>
    <x v="10"/>
    <x v="10"/>
  </r>
  <r>
    <s v="129A-1-47"/>
    <m/>
    <x v="0"/>
    <s v="10 AGAWAM LAKE SHORE DR"/>
    <n v="101"/>
    <s v="BRUNO ANTHONY"/>
    <s v="R130"/>
    <s v="ONE FAMILY"/>
    <s v="129/A1/47//"/>
    <n v="0.15468999999999999"/>
    <n v="1"/>
    <n v="1"/>
    <n v="1"/>
    <n v="1"/>
    <s v="SEPTIC"/>
    <n v="0"/>
    <n v="1"/>
    <n v="3600"/>
    <s v="YES"/>
    <n v="3600"/>
    <s v="129A-1-47"/>
    <s v="Public Water,Septic"/>
    <s v="SEPTIC"/>
    <s v="SEPTIC"/>
    <n v="3600"/>
    <m/>
    <m/>
    <n v="1"/>
    <n v="1"/>
    <n v="3"/>
    <n v="1236"/>
    <n v="1"/>
    <m/>
    <m/>
    <m/>
    <m/>
    <m/>
    <m/>
    <m/>
    <m/>
    <m/>
    <m/>
    <n v="1"/>
    <n v="1"/>
    <x v="7"/>
    <x v="7"/>
  </r>
  <r>
    <s v="129B-2-3"/>
    <m/>
    <x v="0"/>
    <s v="9 PERRY AVE"/>
    <n v="101"/>
    <s v="CLARKSON JOY"/>
    <s v="R130"/>
    <s v="ONE FAMILY"/>
    <s v="129/B2/3//"/>
    <n v="0.10657"/>
    <n v="1"/>
    <n v="1"/>
    <n v="1"/>
    <n v="1"/>
    <s v="SEPTIC"/>
    <n v="0"/>
    <n v="1"/>
    <n v="3400"/>
    <s v="YES"/>
    <n v="3400"/>
    <s v="129B-2-3"/>
    <s v="Public Water,Septic"/>
    <s v="SEPTIC"/>
    <s v="SEPTIC"/>
    <n v="3400"/>
    <m/>
    <m/>
    <n v="1"/>
    <n v="1"/>
    <n v="1"/>
    <n v="448"/>
    <n v="1"/>
    <m/>
    <m/>
    <m/>
    <m/>
    <m/>
    <m/>
    <m/>
    <m/>
    <m/>
    <m/>
    <n v="1"/>
    <n v="1"/>
    <x v="7"/>
    <x v="7"/>
  </r>
  <r>
    <s v="129B-5-49"/>
    <m/>
    <x v="0"/>
    <s v="4 PINE LAKE DR"/>
    <n v="101"/>
    <s v="COOK JEB B"/>
    <s v="R130"/>
    <s v="ONE FAMILY"/>
    <s v="129/B5/49//"/>
    <n v="0.113"/>
    <n v="1"/>
    <n v="1"/>
    <n v="1"/>
    <n v="1"/>
    <s v="SEPTIC"/>
    <n v="0"/>
    <n v="1"/>
    <n v="4400"/>
    <s v="YES"/>
    <n v="4400"/>
    <s v="129B-5-49"/>
    <s v="Public Water,Septic"/>
    <s v="SEPTIC"/>
    <s v="SEPTIC"/>
    <n v="4400"/>
    <m/>
    <m/>
    <n v="1"/>
    <n v="1"/>
    <n v="2"/>
    <n v="768"/>
    <n v="1"/>
    <m/>
    <m/>
    <m/>
    <m/>
    <m/>
    <m/>
    <m/>
    <m/>
    <m/>
    <m/>
    <n v="1"/>
    <n v="1"/>
    <x v="7"/>
    <x v="7"/>
  </r>
  <r>
    <s v="110-1033"/>
    <m/>
    <x v="0"/>
    <s v="2608 CRAN HWY"/>
    <n v="101"/>
    <s v="SAVARY PETER J"/>
    <s v="SC"/>
    <s v="ONE FAMILY"/>
    <s v="110//1033//"/>
    <n v="0.74599000000000004"/>
    <n v="1"/>
    <n v="1"/>
    <n v="1"/>
    <n v="1"/>
    <s v="SEPTIC"/>
    <n v="0"/>
    <n v="1"/>
    <n v="500"/>
    <s v="YES"/>
    <n v="500"/>
    <s v="110-1033"/>
    <s v="Public Water,Gas,Septic"/>
    <s v="SEPTIC"/>
    <s v="SEPTIC"/>
    <n v="500"/>
    <m/>
    <m/>
    <n v="1"/>
    <n v="1"/>
    <n v="3"/>
    <n v="874"/>
    <n v="1.25"/>
    <m/>
    <m/>
    <m/>
    <m/>
    <m/>
    <m/>
    <m/>
    <m/>
    <m/>
    <m/>
    <n v="1"/>
    <n v="1"/>
    <x v="6"/>
    <x v="6"/>
  </r>
  <r>
    <s v="129B-2-5B"/>
    <m/>
    <x v="0"/>
    <s v="1 PERRY AVE"/>
    <n v="101"/>
    <s v="GOULD WILLIAM R"/>
    <s v="R130"/>
    <s v="ONE FAMILY"/>
    <s v="129/B2/5/B/"/>
    <n v="0.49858000000000002"/>
    <n v="1"/>
    <n v="1"/>
    <n v="1"/>
    <n v="1"/>
    <s v="SEPTIC"/>
    <n v="0"/>
    <n v="0"/>
    <n v="0"/>
    <s v="NO_W1"/>
    <n v="0"/>
    <s v="129B-2-5B"/>
    <s v="Public Water,Septic"/>
    <s v="SEPTIC"/>
    <s v="SEPTIC"/>
    <n v="0"/>
    <m/>
    <m/>
    <n v="1"/>
    <n v="1"/>
    <n v="2"/>
    <n v="1815"/>
    <n v="1"/>
    <m/>
    <m/>
    <m/>
    <m/>
    <m/>
    <m/>
    <m/>
    <m/>
    <m/>
    <m/>
    <n v="4"/>
    <n v="1"/>
    <x v="7"/>
    <x v="7"/>
  </r>
  <r>
    <s v="132-2"/>
    <m/>
    <x v="0"/>
    <s v="2667 CRAN HWY"/>
    <n v="101"/>
    <s v="DEGRENIER ETHELYN"/>
    <s v="SC"/>
    <s v="ONE FAMILY"/>
    <s v="132//2//"/>
    <n v="0.30906"/>
    <n v="1"/>
    <n v="1"/>
    <n v="1"/>
    <n v="1"/>
    <s v="SEPTIC"/>
    <n v="0"/>
    <n v="1"/>
    <n v="14400"/>
    <s v="YES"/>
    <n v="14400"/>
    <s v="132-2"/>
    <s v="Public Water,Septic"/>
    <s v="SEPTIC"/>
    <s v="SEPTIC"/>
    <n v="14400"/>
    <m/>
    <m/>
    <n v="1"/>
    <n v="1"/>
    <n v="2"/>
    <n v="1422"/>
    <n v="1"/>
    <m/>
    <m/>
    <m/>
    <m/>
    <m/>
    <m/>
    <m/>
    <m/>
    <m/>
    <m/>
    <n v="1"/>
    <n v="1"/>
    <x v="8"/>
    <x v="8"/>
  </r>
  <r>
    <s v="115-2"/>
    <m/>
    <x v="0"/>
    <s v="2712 CRAN HWY"/>
    <n v="101"/>
    <s v="ROHRBACH CHARLES"/>
    <s v="SC"/>
    <s v="ONE FAMILY"/>
    <s v="115//2//"/>
    <n v="0.20254"/>
    <n v="1"/>
    <n v="1"/>
    <n v="1"/>
    <n v="1"/>
    <s v="SEPTIC"/>
    <n v="0"/>
    <n v="1"/>
    <n v="7100"/>
    <s v="YES"/>
    <n v="7100"/>
    <s v="115-2"/>
    <s v="Public Water,Septic"/>
    <s v="SEPTIC"/>
    <s v="SEPTIC"/>
    <n v="7100"/>
    <m/>
    <m/>
    <n v="1"/>
    <n v="1"/>
    <n v="2"/>
    <n v="712"/>
    <n v="1"/>
    <m/>
    <m/>
    <m/>
    <m/>
    <m/>
    <m/>
    <m/>
    <m/>
    <m/>
    <m/>
    <n v="1"/>
    <n v="1"/>
    <x v="6"/>
    <x v="6"/>
  </r>
  <r>
    <s v="FRESHWATER"/>
    <m/>
    <x v="0"/>
    <m/>
    <n v="0"/>
    <m/>
    <m/>
    <m/>
    <m/>
    <n v="42.967559999999999"/>
    <n v="0"/>
    <n v="0"/>
    <n v="0"/>
    <n v="0"/>
    <m/>
    <n v="0"/>
    <n v="0"/>
    <n v="0"/>
    <s v="NO"/>
    <n v="0"/>
    <m/>
    <m/>
    <m/>
    <m/>
    <n v="0"/>
    <m/>
    <m/>
    <n v="0"/>
    <n v="0"/>
    <n v="0"/>
    <n v="0"/>
    <n v="0"/>
    <m/>
    <m/>
    <m/>
    <m/>
    <m/>
    <m/>
    <m/>
    <m/>
    <m/>
    <m/>
    <n v="0"/>
    <n v="1"/>
    <x v="10"/>
    <x v="10"/>
  </r>
  <r>
    <s v="132-1"/>
    <m/>
    <x v="0"/>
    <s v="2667 CRAN HWY"/>
    <n v="322"/>
    <s v="DEGRENIER JOHN E"/>
    <s v="SC"/>
    <s v="STORE/SHOP  MDL-94"/>
    <s v="132//1//"/>
    <n v="0.30656"/>
    <n v="2"/>
    <n v="2"/>
    <n v="2"/>
    <n v="2"/>
    <s v="SEPTIC"/>
    <n v="0"/>
    <n v="3"/>
    <n v="9200"/>
    <s v="YES"/>
    <n v="9200"/>
    <s v="132-1"/>
    <s v="All Public"/>
    <s v="SEWER"/>
    <s v="SEPTIC"/>
    <n v="3066.67"/>
    <m/>
    <m/>
    <n v="2"/>
    <n v="2"/>
    <n v="0"/>
    <n v="1224"/>
    <n v="1"/>
    <m/>
    <m/>
    <m/>
    <m/>
    <m/>
    <m/>
    <m/>
    <m/>
    <m/>
    <m/>
    <n v="1"/>
    <n v="1"/>
    <x v="8"/>
    <x v="8"/>
  </r>
  <r>
    <s v="129A-1-82"/>
    <m/>
    <x v="0"/>
    <s v="36 AGAWAM LAKE SHORE DR"/>
    <n v="101"/>
    <s v="CUMMINGS THOMAS J"/>
    <s v="R130"/>
    <s v="ONE FAMILY"/>
    <s v="129/A1/82//"/>
    <n v="0.12911"/>
    <n v="1"/>
    <n v="1"/>
    <n v="1"/>
    <n v="1"/>
    <s v="SEPTIC"/>
    <n v="0"/>
    <n v="1"/>
    <n v="9500"/>
    <s v="YES"/>
    <n v="9500"/>
    <s v="129A-1-82"/>
    <s v="Public Water,Septic"/>
    <s v="SEPTIC"/>
    <s v="SEPTIC"/>
    <n v="9500"/>
    <m/>
    <m/>
    <n v="1"/>
    <n v="1"/>
    <n v="3"/>
    <n v="1414"/>
    <n v="1.75"/>
    <m/>
    <m/>
    <m/>
    <m/>
    <m/>
    <m/>
    <m/>
    <m/>
    <m/>
    <m/>
    <n v="1"/>
    <n v="1"/>
    <x v="7"/>
    <x v="7"/>
  </r>
  <r>
    <s v="129A-1-48"/>
    <m/>
    <x v="0"/>
    <s v="5 REGENT AVE"/>
    <n v="101"/>
    <s v="KING ROBERT K"/>
    <s v="R130"/>
    <s v="ONE FAMILY"/>
    <s v="129/A1/48//"/>
    <n v="0.21789"/>
    <n v="1"/>
    <n v="1"/>
    <n v="1"/>
    <n v="1"/>
    <s v="SEPTIC"/>
    <n v="0"/>
    <n v="1"/>
    <n v="12200"/>
    <s v="YES"/>
    <n v="12200"/>
    <s v="129A-1-48"/>
    <s v="Public Water,Septic"/>
    <s v="SEPTIC"/>
    <s v="SEPTIC"/>
    <n v="12200"/>
    <m/>
    <m/>
    <n v="1"/>
    <n v="1"/>
    <n v="2"/>
    <n v="1184"/>
    <n v="1"/>
    <m/>
    <m/>
    <m/>
    <m/>
    <m/>
    <m/>
    <m/>
    <m/>
    <m/>
    <m/>
    <n v="1"/>
    <n v="1"/>
    <x v="7"/>
    <x v="7"/>
  </r>
  <r>
    <s v="129B-5-48"/>
    <m/>
    <x v="0"/>
    <s v="2 PINE LAKE DR"/>
    <n v="101"/>
    <s v="DELGADO NAPOLEON N"/>
    <s v="R130"/>
    <s v="ONE FAMILY"/>
    <s v="129/B5/48//"/>
    <n v="0.12644"/>
    <n v="1"/>
    <n v="1"/>
    <n v="1"/>
    <n v="1"/>
    <s v="SEPTIC"/>
    <n v="0"/>
    <n v="1"/>
    <n v="3300"/>
    <s v="YES"/>
    <n v="3300"/>
    <s v="129B-5-48"/>
    <s v="Public Water,Septic"/>
    <s v="SEPTIC"/>
    <s v="SEPTIC"/>
    <n v="3300"/>
    <m/>
    <m/>
    <n v="1"/>
    <n v="1"/>
    <n v="3"/>
    <n v="870"/>
    <n v="1"/>
    <m/>
    <m/>
    <m/>
    <m/>
    <m/>
    <m/>
    <m/>
    <m/>
    <m/>
    <m/>
    <n v="1"/>
    <n v="1"/>
    <x v="7"/>
    <x v="7"/>
  </r>
  <r>
    <s v="115-3"/>
    <m/>
    <x v="0"/>
    <s v="2710 CRAN HWY"/>
    <n v="101"/>
    <s v="SHUMWAY MELVIN P"/>
    <s v="SC"/>
    <s v="ONE FAMILY"/>
    <s v="115//3//"/>
    <n v="0.20923"/>
    <n v="1"/>
    <n v="1"/>
    <n v="1"/>
    <n v="1"/>
    <s v="SEPTIC"/>
    <n v="0"/>
    <n v="1"/>
    <n v="800"/>
    <s v="YES"/>
    <n v="800"/>
    <s v="115-3"/>
    <s v="Public Water,Septic"/>
    <s v="SEPTIC"/>
    <s v="SEPTIC"/>
    <n v="800"/>
    <m/>
    <m/>
    <n v="1"/>
    <n v="1"/>
    <n v="2"/>
    <n v="720"/>
    <n v="1"/>
    <m/>
    <m/>
    <m/>
    <m/>
    <m/>
    <m/>
    <m/>
    <m/>
    <m/>
    <m/>
    <n v="1"/>
    <n v="1"/>
    <x v="6"/>
    <x v="6"/>
  </r>
  <r>
    <s v="115-1018"/>
    <m/>
    <x v="0"/>
    <s v="74 MAPLE SPRINGS RD"/>
    <n v="903"/>
    <s v="WAREHAM ATHLETIC ASSOCIATION"/>
    <s v="R130"/>
    <s v="MUNICIPAL  MDL-00"/>
    <s v="115//1018//"/>
    <n v="4.6120799999999997"/>
    <n v="0"/>
    <n v="0"/>
    <n v="0"/>
    <n v="0"/>
    <m/>
    <n v="0"/>
    <n v="1"/>
    <n v="0"/>
    <s v="YES"/>
    <n v="0"/>
    <s v="115-1018"/>
    <s v="Public Water,Septic"/>
    <s v="SEPTIC"/>
    <m/>
    <n v="0"/>
    <m/>
    <m/>
    <n v="0"/>
    <n v="0"/>
    <n v="0"/>
    <n v="0"/>
    <n v="0"/>
    <m/>
    <m/>
    <m/>
    <m/>
    <m/>
    <m/>
    <m/>
    <m/>
    <m/>
    <m/>
    <n v="1"/>
    <n v="1"/>
    <x v="7"/>
    <x v="7"/>
  </r>
  <r>
    <s v="129A-1-72"/>
    <m/>
    <x v="0"/>
    <s v="11 SHAKER AVE"/>
    <n v="101"/>
    <s v="CHANTRE THOMAS A"/>
    <s v="R130"/>
    <s v="ONE FAMILY"/>
    <s v="129/A1/72//"/>
    <n v="0.31735000000000002"/>
    <n v="1"/>
    <n v="1"/>
    <n v="1"/>
    <n v="1"/>
    <s v="SEPTIC"/>
    <n v="0"/>
    <n v="0"/>
    <n v="0"/>
    <s v="YES"/>
    <n v="0"/>
    <s v="129A-1-72"/>
    <s v="Public Water,Septic"/>
    <s v="SEPTIC"/>
    <s v="SEPTIC"/>
    <n v="0"/>
    <m/>
    <m/>
    <n v="1"/>
    <n v="1"/>
    <n v="3"/>
    <n v="744"/>
    <n v="1"/>
    <m/>
    <m/>
    <m/>
    <m/>
    <m/>
    <m/>
    <m/>
    <m/>
    <m/>
    <m/>
    <n v="2"/>
    <n v="1"/>
    <x v="7"/>
    <x v="7"/>
  </r>
  <r>
    <s v="129B-5-53"/>
    <m/>
    <x v="0"/>
    <s v="12 PINE LAKE DR"/>
    <n v="101"/>
    <s v="POOLE WILLIAM F"/>
    <s v="R130"/>
    <s v="ONE FAMILY"/>
    <s v="129/B5/53//"/>
    <n v="0.10949"/>
    <n v="1"/>
    <n v="1"/>
    <n v="1"/>
    <n v="1"/>
    <s v="SEPTIC"/>
    <n v="0"/>
    <n v="1"/>
    <n v="2900"/>
    <s v="YES"/>
    <n v="2900"/>
    <s v="129B-5-53"/>
    <s v="Public Water,Septic"/>
    <s v="SEPTIC"/>
    <s v="SEPTIC"/>
    <n v="2900"/>
    <m/>
    <m/>
    <n v="1"/>
    <n v="1"/>
    <n v="2"/>
    <n v="640"/>
    <n v="1"/>
    <m/>
    <m/>
    <m/>
    <m/>
    <m/>
    <m/>
    <m/>
    <m/>
    <m/>
    <m/>
    <n v="1"/>
    <n v="1"/>
    <x v="7"/>
    <x v="7"/>
  </r>
  <r>
    <s v="115-4"/>
    <m/>
    <x v="0"/>
    <s v="2708 CRAN HWY"/>
    <n v="101"/>
    <s v="DONAHUE KEVIN J SR"/>
    <s v="SC"/>
    <s v="ONE FAMILY"/>
    <s v="115//4//"/>
    <n v="0.19864000000000001"/>
    <n v="1"/>
    <n v="1"/>
    <n v="1"/>
    <n v="1"/>
    <s v="SEPTIC"/>
    <n v="0"/>
    <n v="1"/>
    <n v="4400"/>
    <s v="YES"/>
    <n v="4400"/>
    <s v="115-4"/>
    <s v="Public Water,Septic"/>
    <s v="SEPTIC"/>
    <s v="SEPTIC"/>
    <n v="4400"/>
    <m/>
    <m/>
    <n v="1"/>
    <n v="1"/>
    <n v="2"/>
    <n v="960"/>
    <n v="1"/>
    <m/>
    <m/>
    <m/>
    <m/>
    <m/>
    <m/>
    <m/>
    <m/>
    <m/>
    <m/>
    <n v="1"/>
    <n v="1"/>
    <x v="6"/>
    <x v="6"/>
  </r>
  <r>
    <s v="129A-1-120"/>
    <m/>
    <x v="0"/>
    <s v="67 AGAWAM LAKE SHORE DR"/>
    <n v="101"/>
    <s v="CULLEN MICHAEL A &amp; ANNA L TR"/>
    <s v="R130"/>
    <s v="ONE FAMILY"/>
    <s v="129/A1/120//"/>
    <n v="0.16467000000000001"/>
    <n v="1"/>
    <n v="1"/>
    <n v="1"/>
    <n v="1"/>
    <s v="SEPTIC"/>
    <n v="0"/>
    <n v="1"/>
    <n v="500"/>
    <s v="YES"/>
    <n v="500"/>
    <s v="129A-1-120"/>
    <s v="Public Water,Septic"/>
    <s v="SEPTIC"/>
    <s v="SEPTIC"/>
    <n v="500"/>
    <m/>
    <m/>
    <n v="1"/>
    <n v="1"/>
    <n v="2"/>
    <n v="756"/>
    <n v="1"/>
    <m/>
    <m/>
    <m/>
    <m/>
    <m/>
    <m/>
    <m/>
    <m/>
    <m/>
    <m/>
    <n v="1"/>
    <n v="1"/>
    <x v="7"/>
    <x v="7"/>
  </r>
  <r>
    <s v="110-1046"/>
    <m/>
    <x v="0"/>
    <s v="2610 CRAN HWY"/>
    <n v="101"/>
    <s v="ANDREWS STANLEY"/>
    <s v="SC"/>
    <s v="ONE FAMILY"/>
    <s v="110//1046//"/>
    <n v="0.53334000000000004"/>
    <n v="1"/>
    <n v="1"/>
    <n v="1"/>
    <n v="1"/>
    <s v="SEPTIC"/>
    <n v="0"/>
    <n v="1"/>
    <n v="1200"/>
    <s v="YES"/>
    <n v="1200"/>
    <s v="110-1046"/>
    <s v="Public Water,Septic"/>
    <s v="SEPTIC"/>
    <s v="SEPTIC"/>
    <n v="1200"/>
    <m/>
    <m/>
    <n v="1"/>
    <n v="1"/>
    <n v="1"/>
    <n v="828"/>
    <n v="1.3"/>
    <m/>
    <m/>
    <m/>
    <m/>
    <m/>
    <m/>
    <m/>
    <m/>
    <m/>
    <m/>
    <n v="1"/>
    <n v="1"/>
    <x v="6"/>
    <x v="6"/>
  </r>
  <r>
    <s v="129B-5-13"/>
    <m/>
    <x v="0"/>
    <s v="25 PINE LAKE DR"/>
    <n v="101"/>
    <s v="CHRISTIANI DAVID C"/>
    <s v="R130"/>
    <s v="ONE FAMILY"/>
    <s v="129/B5/13//"/>
    <n v="4.2180000000000002E-2"/>
    <n v="1"/>
    <n v="1"/>
    <n v="1"/>
    <n v="1"/>
    <s v="SEPTIC"/>
    <n v="0"/>
    <n v="1"/>
    <n v="1700"/>
    <s v="YES"/>
    <n v="1700"/>
    <s v="129B-5-13"/>
    <s v="Public Water,Septic"/>
    <s v="SEPTIC"/>
    <s v="SEPTIC"/>
    <n v="1700"/>
    <m/>
    <m/>
    <n v="1"/>
    <n v="1"/>
    <n v="2"/>
    <n v="555"/>
    <n v="1"/>
    <m/>
    <m/>
    <m/>
    <m/>
    <m/>
    <m/>
    <m/>
    <m/>
    <m/>
    <m/>
    <n v="1"/>
    <n v="1"/>
    <x v="7"/>
    <x v="7"/>
  </r>
  <r>
    <s v="129A-1-26"/>
    <m/>
    <x v="0"/>
    <s v="6 AGAWAM LAKE SHORE DR"/>
    <n v="101"/>
    <s v="ANDERSON GARY D"/>
    <s v="R130"/>
    <s v="ONE FAMILY"/>
    <s v="129/A1/26//"/>
    <n v="0.10675"/>
    <n v="1"/>
    <n v="1"/>
    <n v="1"/>
    <n v="1"/>
    <s v="SEPTIC"/>
    <n v="0"/>
    <n v="1"/>
    <n v="3700"/>
    <s v="YES"/>
    <n v="3700"/>
    <s v="129A-1-26"/>
    <s v="Public Water,Septic"/>
    <s v="SEPTIC"/>
    <s v="SEPTIC"/>
    <n v="3700"/>
    <m/>
    <m/>
    <n v="1"/>
    <n v="1"/>
    <n v="3"/>
    <n v="1680"/>
    <n v="2"/>
    <m/>
    <m/>
    <m/>
    <m/>
    <m/>
    <m/>
    <m/>
    <m/>
    <m/>
    <m/>
    <n v="1"/>
    <n v="1"/>
    <x v="7"/>
    <x v="7"/>
  </r>
  <r>
    <s v="129B-5-68"/>
    <m/>
    <x v="0"/>
    <s v="71 GLEN CHARLIE RD"/>
    <n v="101"/>
    <s v="IRVING PAUL M"/>
    <s v="R130"/>
    <s v="ONE FAMILY"/>
    <s v="129/B5/68//"/>
    <n v="0.19807"/>
    <n v="1"/>
    <n v="1"/>
    <n v="1"/>
    <n v="1"/>
    <s v="SEPTIC"/>
    <n v="0"/>
    <n v="1"/>
    <n v="14700"/>
    <s v="YES"/>
    <n v="14700"/>
    <s v="129B-5-68"/>
    <s v="Public Water,Septic"/>
    <s v="SEPTIC"/>
    <s v="SEPTIC"/>
    <n v="14700"/>
    <m/>
    <m/>
    <n v="1"/>
    <n v="1"/>
    <n v="3"/>
    <n v="960"/>
    <n v="1"/>
    <m/>
    <m/>
    <m/>
    <m/>
    <m/>
    <m/>
    <m/>
    <m/>
    <m/>
    <m/>
    <n v="2"/>
    <n v="1"/>
    <x v="7"/>
    <x v="7"/>
  </r>
  <r>
    <s v="84-1019"/>
    <m/>
    <x v="0"/>
    <s v="669 MAIN ST  OFF"/>
    <n v="132"/>
    <s v="MACNEIL JANE E"/>
    <s v="MR30"/>
    <s v="RES ACLNUD  MDL-00"/>
    <s v="84//1019//"/>
    <n v="0.24643000000000001"/>
    <n v="0"/>
    <n v="0"/>
    <n v="0"/>
    <n v="0"/>
    <m/>
    <n v="0"/>
    <n v="0"/>
    <n v="0"/>
    <s v="YES"/>
    <n v="0"/>
    <s v="84-1019"/>
    <s v="Public Water,Septic"/>
    <s v="SEPTIC"/>
    <m/>
    <n v="0"/>
    <m/>
    <m/>
    <n v="0"/>
    <n v="0"/>
    <n v="0"/>
    <n v="0"/>
    <n v="0"/>
    <m/>
    <m/>
    <m/>
    <m/>
    <m/>
    <m/>
    <m/>
    <m/>
    <m/>
    <m/>
    <n v="1"/>
    <n v="1"/>
    <x v="4"/>
    <x v="4"/>
  </r>
  <r>
    <s v="115-5"/>
    <m/>
    <x v="0"/>
    <s v="2706 CRAN HWY"/>
    <n v="101"/>
    <s v="LAFOUNTAIN BRIAN J"/>
    <s v="SC"/>
    <s v="ONE FAMILY"/>
    <s v="115//5//"/>
    <n v="0.19541"/>
    <n v="1"/>
    <n v="1"/>
    <n v="1"/>
    <n v="1"/>
    <s v="SEPTIC"/>
    <n v="0"/>
    <n v="1"/>
    <n v="7000"/>
    <s v="YES"/>
    <n v="7000"/>
    <s v="115-5"/>
    <s v="Public Water,Septic"/>
    <s v="SEPTIC"/>
    <s v="SEPTIC"/>
    <n v="7000"/>
    <m/>
    <m/>
    <n v="1"/>
    <n v="1"/>
    <n v="2"/>
    <n v="1056"/>
    <n v="1"/>
    <m/>
    <m/>
    <m/>
    <m/>
    <m/>
    <m/>
    <m/>
    <m/>
    <m/>
    <m/>
    <n v="1"/>
    <n v="1"/>
    <x v="6"/>
    <x v="6"/>
  </r>
  <r>
    <s v="110-1047"/>
    <m/>
    <x v="0"/>
    <s v="2612 CRAN HWY"/>
    <n v="101"/>
    <s v="JONES MARIAN H"/>
    <s v="SC"/>
    <s v="ONE FAMILY"/>
    <s v="110//1047//"/>
    <n v="0.53774999999999995"/>
    <n v="1"/>
    <n v="1"/>
    <n v="1"/>
    <n v="1"/>
    <s v="SEPTIC"/>
    <n v="0"/>
    <n v="1"/>
    <n v="4500"/>
    <s v="YES"/>
    <n v="4500"/>
    <s v="110-1047"/>
    <s v="Public Water,Septic"/>
    <s v="SEPTIC"/>
    <s v="SEPTIC"/>
    <n v="4500"/>
    <m/>
    <m/>
    <n v="1"/>
    <n v="1"/>
    <n v="2"/>
    <n v="744"/>
    <n v="1.25"/>
    <m/>
    <m/>
    <m/>
    <m/>
    <m/>
    <m/>
    <m/>
    <m/>
    <m/>
    <m/>
    <n v="1"/>
    <n v="1"/>
    <x v="6"/>
    <x v="6"/>
  </r>
  <r>
    <s v="129A-1-83"/>
    <m/>
    <x v="0"/>
    <s v="38 AGAWAM LAKE SHORE DR"/>
    <n v="101"/>
    <s v="HANNIGAN ROBERT A"/>
    <s v="R130"/>
    <s v="ONE FAMILY"/>
    <s v="129/A1/83//"/>
    <n v="0.12753"/>
    <n v="1"/>
    <n v="1"/>
    <n v="1"/>
    <n v="1"/>
    <s v="SEPTIC"/>
    <n v="0"/>
    <n v="1"/>
    <n v="2000"/>
    <s v="YES"/>
    <n v="2000"/>
    <s v="129A-1-83"/>
    <s v="Public Water,Septic"/>
    <s v="SEPTIC"/>
    <s v="SEPTIC"/>
    <n v="2000"/>
    <m/>
    <m/>
    <n v="1"/>
    <n v="1"/>
    <n v="1"/>
    <n v="668"/>
    <n v="1"/>
    <m/>
    <m/>
    <m/>
    <m/>
    <m/>
    <m/>
    <m/>
    <m/>
    <m/>
    <m/>
    <n v="1"/>
    <n v="1"/>
    <x v="7"/>
    <x v="7"/>
  </r>
  <r>
    <s v="109A-1-DA"/>
    <m/>
    <x v="0"/>
    <s v="2516 CRAN HWY"/>
    <n v="322"/>
    <s v="LOWE GAIL M"/>
    <s v="SC"/>
    <s v="STORE/SHOP  MDL-96"/>
    <s v="109/A1/DA//"/>
    <n v="0.95930000000000004"/>
    <n v="1"/>
    <n v="1"/>
    <n v="1"/>
    <n v="1"/>
    <s v="SEPTIC"/>
    <n v="0"/>
    <n v="1"/>
    <n v="12200"/>
    <s v="YES"/>
    <n v="12200"/>
    <s v="109A-1-DA"/>
    <s v="All Public"/>
    <s v="SEWER"/>
    <s v="SEPTIC"/>
    <n v="12200"/>
    <m/>
    <m/>
    <n v="1"/>
    <n v="1"/>
    <n v="0"/>
    <n v="6540"/>
    <n v="1"/>
    <m/>
    <m/>
    <m/>
    <m/>
    <m/>
    <m/>
    <m/>
    <m/>
    <m/>
    <m/>
    <n v="1"/>
    <n v="1"/>
    <x v="9"/>
    <x v="9"/>
  </r>
  <r>
    <s v="129A-1-67"/>
    <m/>
    <x v="0"/>
    <s v="18 SHAKER AVE"/>
    <n v="101"/>
    <s v="MCNEELY THOMAS J III"/>
    <s v="R130"/>
    <s v="ONE FAMILY"/>
    <s v="129/A1/67//"/>
    <n v="0.20471"/>
    <n v="1"/>
    <n v="1"/>
    <n v="1"/>
    <n v="1"/>
    <s v="SEPTIC"/>
    <n v="0"/>
    <n v="1"/>
    <n v="11200"/>
    <s v="YES"/>
    <n v="11200"/>
    <s v="129A-1-67"/>
    <s v="Public Water,Septic"/>
    <s v="SEPTIC"/>
    <s v="SEPTIC"/>
    <n v="11200"/>
    <m/>
    <m/>
    <n v="1"/>
    <n v="1"/>
    <n v="3"/>
    <n v="1580"/>
    <n v="1"/>
    <m/>
    <m/>
    <m/>
    <m/>
    <m/>
    <m/>
    <m/>
    <m/>
    <m/>
    <m/>
    <n v="2"/>
    <n v="1"/>
    <x v="7"/>
    <x v="7"/>
  </r>
  <r>
    <s v="115-6"/>
    <m/>
    <x v="0"/>
    <s v="2704 CRAN HWY"/>
    <n v="326"/>
    <s v="PERRY WILLIAM R &amp; EILEEN C"/>
    <s v="SC"/>
    <s v="REST/CLUBS  MDL-94"/>
    <s v="115//6//"/>
    <n v="0.37995000000000001"/>
    <n v="1"/>
    <n v="1"/>
    <n v="1"/>
    <n v="1"/>
    <s v="SEPTIC"/>
    <n v="0"/>
    <n v="1"/>
    <n v="11700"/>
    <s v="YES"/>
    <n v="11700"/>
    <s v="115-6"/>
    <s v="All Public"/>
    <s v="SEWER"/>
    <s v="SEPTIC"/>
    <n v="11700"/>
    <m/>
    <m/>
    <n v="1"/>
    <n v="1"/>
    <n v="0"/>
    <n v="1268"/>
    <n v="1"/>
    <m/>
    <m/>
    <m/>
    <m/>
    <m/>
    <m/>
    <m/>
    <m/>
    <m/>
    <m/>
    <n v="2"/>
    <n v="1"/>
    <x v="6"/>
    <x v="6"/>
  </r>
  <r>
    <s v="129B-5-64"/>
    <m/>
    <x v="0"/>
    <s v="5 BENJAMIN ST"/>
    <n v="101"/>
    <s v="YOUNG SANDRA M"/>
    <s v="R130"/>
    <s v="ONE FAMILY"/>
    <s v="129/B5/64//"/>
    <n v="0.18911"/>
    <n v="1"/>
    <n v="1"/>
    <n v="1"/>
    <n v="1"/>
    <s v="SEPTIC"/>
    <n v="0"/>
    <n v="1"/>
    <n v="6900"/>
    <s v="YES"/>
    <n v="6900"/>
    <s v="129B-5-64"/>
    <s v="Public Water,Septic"/>
    <s v="SEPTIC"/>
    <s v="SEPTIC"/>
    <n v="6900"/>
    <m/>
    <m/>
    <n v="1"/>
    <n v="1"/>
    <n v="2"/>
    <n v="589"/>
    <n v="1"/>
    <m/>
    <m/>
    <m/>
    <m/>
    <m/>
    <m/>
    <m/>
    <m/>
    <m/>
    <m/>
    <n v="1"/>
    <n v="1"/>
    <x v="7"/>
    <x v="7"/>
  </r>
  <r>
    <s v="110-1048"/>
    <m/>
    <x v="0"/>
    <s v="2614 CRAN HWY"/>
    <n v="101"/>
    <s v="MORROW RICHARD G TR OF RICHARD"/>
    <s v="SC"/>
    <s v="ONE FAMILY"/>
    <s v="110//1048//"/>
    <n v="0.53322000000000003"/>
    <n v="1"/>
    <n v="1"/>
    <n v="1"/>
    <n v="1"/>
    <s v="SEPTIC"/>
    <n v="0"/>
    <n v="1"/>
    <n v="2100"/>
    <s v="YES"/>
    <n v="2100"/>
    <s v="110-1048"/>
    <s v="Public Water,Septic"/>
    <s v="SEPTIC"/>
    <s v="SEPTIC"/>
    <n v="2100"/>
    <m/>
    <m/>
    <n v="1"/>
    <n v="1"/>
    <n v="3"/>
    <n v="1455"/>
    <n v="1.9"/>
    <m/>
    <m/>
    <m/>
    <m/>
    <m/>
    <m/>
    <m/>
    <m/>
    <m/>
    <m/>
    <n v="1"/>
    <n v="1"/>
    <x v="6"/>
    <x v="6"/>
  </r>
  <r>
    <s v="129A-1-25"/>
    <m/>
    <x v="0"/>
    <s v="4 AGAWAM LAKE SHORE DR"/>
    <n v="101"/>
    <s v="BOWER MICHALE M"/>
    <s v="R130"/>
    <s v="ONE FAMILY"/>
    <s v="129/A1/25//"/>
    <n v="0.47793999999999998"/>
    <n v="1"/>
    <n v="1"/>
    <n v="1"/>
    <n v="1"/>
    <s v="SEPTIC"/>
    <n v="0"/>
    <n v="1"/>
    <n v="7800"/>
    <s v="NO_W1"/>
    <n v="7800"/>
    <s v="129A-1-25"/>
    <s v="Public Water,Septic"/>
    <s v="SEPTIC"/>
    <s v="SEPTIC"/>
    <n v="7800"/>
    <m/>
    <m/>
    <n v="1"/>
    <n v="1"/>
    <n v="4"/>
    <n v="1870"/>
    <n v="1.9"/>
    <m/>
    <m/>
    <m/>
    <m/>
    <m/>
    <m/>
    <m/>
    <m/>
    <m/>
    <m/>
    <n v="4"/>
    <n v="1"/>
    <x v="7"/>
    <x v="7"/>
  </r>
  <r>
    <s v="110-1055"/>
    <m/>
    <x v="0"/>
    <s v="2622 CRAN HWY"/>
    <n v="101"/>
    <s v="MCCARTHY JAMES H"/>
    <s v="SC"/>
    <s v="ONE FAMILY"/>
    <s v="110//1055//"/>
    <n v="0.54296"/>
    <n v="1"/>
    <n v="1"/>
    <n v="1"/>
    <n v="1"/>
    <s v="SEPTIC"/>
    <n v="0"/>
    <n v="1"/>
    <n v="6700"/>
    <s v="YES"/>
    <n v="6700"/>
    <s v="110-1055"/>
    <s v="Public Water,Septic"/>
    <s v="SEPTIC"/>
    <s v="SEPTIC"/>
    <n v="6700"/>
    <m/>
    <m/>
    <n v="1"/>
    <n v="1"/>
    <n v="1"/>
    <n v="1411"/>
    <n v="1.5"/>
    <m/>
    <m/>
    <m/>
    <m/>
    <m/>
    <m/>
    <m/>
    <m/>
    <m/>
    <m/>
    <n v="1"/>
    <n v="1"/>
    <x v="6"/>
    <x v="6"/>
  </r>
  <r>
    <s v="129B-5-54"/>
    <m/>
    <x v="0"/>
    <s v="14 PINE LAKE DR"/>
    <n v="101"/>
    <s v="DOLLIVER KATHLEEN A"/>
    <s v="R130"/>
    <s v="ONE FAMILY"/>
    <s v="129/B5/54//"/>
    <n v="8.3599999999999994E-2"/>
    <n v="1"/>
    <n v="1"/>
    <n v="1"/>
    <n v="1"/>
    <s v="SEPTIC"/>
    <n v="0"/>
    <n v="1"/>
    <n v="400"/>
    <s v="YES"/>
    <n v="400"/>
    <s v="129B-5-54"/>
    <s v="Public Water,Septic"/>
    <s v="SEPTIC"/>
    <s v="SEPTIC"/>
    <n v="400"/>
    <m/>
    <m/>
    <n v="1"/>
    <n v="1"/>
    <n v="1"/>
    <n v="456"/>
    <n v="1"/>
    <m/>
    <m/>
    <m/>
    <m/>
    <m/>
    <m/>
    <m/>
    <m/>
    <m/>
    <m/>
    <n v="1"/>
    <n v="1"/>
    <x v="7"/>
    <x v="7"/>
  </r>
  <r>
    <s v="110-1002"/>
    <m/>
    <x v="0"/>
    <s v="27 TIHONET RD"/>
    <n v="906"/>
    <s v="ROMAN CATHOLIC BISHOP"/>
    <s v="R60"/>
    <s v="CHURCH ETC  MDL-00"/>
    <s v="110//1002//"/>
    <n v="2.0783700000000001"/>
    <n v="0"/>
    <n v="0"/>
    <n v="0"/>
    <n v="0"/>
    <m/>
    <n v="0"/>
    <n v="0"/>
    <n v="0"/>
    <s v="YES"/>
    <n v="0"/>
    <s v="110-1002"/>
    <s v="Public Water,Septic"/>
    <s v="SEPTIC"/>
    <m/>
    <n v="0"/>
    <m/>
    <m/>
    <n v="0"/>
    <n v="0"/>
    <n v="0"/>
    <n v="0"/>
    <n v="0"/>
    <m/>
    <m/>
    <m/>
    <m/>
    <m/>
    <m/>
    <m/>
    <m/>
    <m/>
    <m/>
    <n v="1"/>
    <n v="1"/>
    <x v="11"/>
    <x v="11"/>
  </r>
  <r>
    <s v="129A-1-27"/>
    <m/>
    <x v="0"/>
    <s v="4 REGENT AVE"/>
    <n v="101"/>
    <s v="LIMA ANTONIO S"/>
    <s v="R130"/>
    <s v="ONE FAMILY"/>
    <s v="129/A1/27//"/>
    <n v="0.34087000000000001"/>
    <n v="1"/>
    <n v="1"/>
    <n v="1"/>
    <n v="1"/>
    <s v="SEPTIC"/>
    <n v="0"/>
    <n v="1"/>
    <n v="8000"/>
    <s v="YES"/>
    <n v="8000"/>
    <s v="129A-1-27"/>
    <s v="Public Water,Septic"/>
    <s v="SEPTIC"/>
    <s v="SEPTIC"/>
    <n v="8000"/>
    <m/>
    <m/>
    <n v="1"/>
    <n v="1"/>
    <n v="2"/>
    <n v="816"/>
    <n v="1.75"/>
    <m/>
    <m/>
    <m/>
    <m/>
    <m/>
    <m/>
    <m/>
    <m/>
    <m/>
    <m/>
    <n v="3"/>
    <n v="1"/>
    <x v="7"/>
    <x v="7"/>
  </r>
  <r>
    <s v="LAND_NOPARC"/>
    <m/>
    <x v="0"/>
    <m/>
    <n v="0"/>
    <m/>
    <m/>
    <m/>
    <m/>
    <n v="3.023E-2"/>
    <n v="0"/>
    <n v="0"/>
    <n v="0"/>
    <n v="0"/>
    <m/>
    <n v="0"/>
    <n v="0"/>
    <n v="0"/>
    <s v="NO"/>
    <n v="0"/>
    <m/>
    <m/>
    <m/>
    <m/>
    <n v="0"/>
    <m/>
    <m/>
    <n v="0"/>
    <n v="0"/>
    <n v="0"/>
    <n v="0"/>
    <n v="0"/>
    <m/>
    <m/>
    <m/>
    <m/>
    <m/>
    <m/>
    <m/>
    <m/>
    <m/>
    <m/>
    <n v="0"/>
    <n v="1"/>
    <x v="10"/>
    <x v="10"/>
  </r>
  <r>
    <s v="129A-1-71"/>
    <m/>
    <x v="0"/>
    <s v="13 SHAKER AVE"/>
    <n v="101"/>
    <s v="MALAGUTI BEVERLY J"/>
    <s v="R130"/>
    <s v="ONE FAMILY"/>
    <s v="129/A1/71//"/>
    <n v="0.10549"/>
    <n v="1"/>
    <n v="1"/>
    <n v="1"/>
    <n v="1"/>
    <s v="SEPTIC"/>
    <n v="0"/>
    <n v="1"/>
    <n v="5500"/>
    <s v="YES"/>
    <n v="5500"/>
    <s v="129A-1-71"/>
    <s v="Public Water,Septic"/>
    <s v="SEPTIC"/>
    <s v="SEPTIC"/>
    <n v="5500"/>
    <m/>
    <m/>
    <n v="1"/>
    <n v="1"/>
    <n v="1"/>
    <n v="816"/>
    <n v="1"/>
    <m/>
    <m/>
    <m/>
    <m/>
    <m/>
    <m/>
    <m/>
    <m/>
    <m/>
    <m/>
    <n v="1"/>
    <n v="1"/>
    <x v="7"/>
    <x v="7"/>
  </r>
  <r>
    <s v="115-7B"/>
    <m/>
    <x v="0"/>
    <s v="2698 CRAN HWY"/>
    <n v="316"/>
    <s v="PERRY WILLIAM R &amp; EILEEN C"/>
    <s v="SC"/>
    <s v="COMM WHSE  MDL-96"/>
    <s v="115//7/B/"/>
    <n v="0.73182000000000003"/>
    <n v="1"/>
    <n v="1"/>
    <n v="1"/>
    <n v="1"/>
    <s v="SEPTIC"/>
    <n v="0"/>
    <n v="0"/>
    <n v="0"/>
    <s v="YES"/>
    <n v="0"/>
    <s v="115-7B"/>
    <s v="All Public"/>
    <s v="SEWER"/>
    <s v="SEPTIC"/>
    <n v="0"/>
    <m/>
    <m/>
    <n v="1"/>
    <n v="1"/>
    <n v="0"/>
    <n v="3200"/>
    <n v="1"/>
    <m/>
    <m/>
    <m/>
    <m/>
    <m/>
    <m/>
    <m/>
    <m/>
    <m/>
    <m/>
    <n v="3"/>
    <n v="1"/>
    <x v="6"/>
    <x v="6"/>
  </r>
  <r>
    <s v="129A-1-121"/>
    <m/>
    <x v="0"/>
    <s v="69 AGAWAM LAKE SHORE DR"/>
    <n v="101"/>
    <s v="CLOUTIER  MARGARET P TRUSTEE"/>
    <s v="R130"/>
    <s v="ONE FAMILY"/>
    <s v="129/A1/121//"/>
    <n v="0.14171"/>
    <n v="1"/>
    <n v="1"/>
    <n v="1"/>
    <n v="1"/>
    <s v="SEPTIC"/>
    <n v="0"/>
    <n v="1"/>
    <n v="3300"/>
    <s v="YES"/>
    <n v="3300"/>
    <s v="129A-1-121"/>
    <s v="Public Sewer,Septic"/>
    <s v="SEPTIC"/>
    <s v="SEPTIC"/>
    <n v="3300"/>
    <m/>
    <m/>
    <n v="1"/>
    <n v="1"/>
    <n v="1"/>
    <n v="576"/>
    <n v="1"/>
    <m/>
    <m/>
    <m/>
    <m/>
    <m/>
    <m/>
    <m/>
    <m/>
    <m/>
    <m/>
    <n v="1"/>
    <n v="1"/>
    <x v="7"/>
    <x v="7"/>
  </r>
  <r>
    <s v="129B-2-9"/>
    <m/>
    <x v="0"/>
    <s v="96 GLEN CHARLIE RD"/>
    <n v="101"/>
    <s v="BROOKS RICHARD L"/>
    <s v="R130"/>
    <s v="ONE FAMILY"/>
    <s v="129/B2/9//"/>
    <n v="0.10179000000000001"/>
    <n v="1"/>
    <n v="1"/>
    <n v="1"/>
    <n v="1"/>
    <s v="SEPTIC"/>
    <n v="0"/>
    <n v="1"/>
    <n v="600"/>
    <s v="YES"/>
    <n v="600"/>
    <s v="129B-2-9"/>
    <s v="Septic,All Public"/>
    <m/>
    <s v="SEPTIC"/>
    <n v="600"/>
    <m/>
    <m/>
    <n v="1"/>
    <n v="1"/>
    <n v="2"/>
    <n v="600"/>
    <n v="1"/>
    <m/>
    <m/>
    <m/>
    <m/>
    <m/>
    <m/>
    <m/>
    <m/>
    <m/>
    <m/>
    <n v="1"/>
    <n v="1"/>
    <x v="7"/>
    <x v="7"/>
  </r>
  <r>
    <s v="110-1003"/>
    <m/>
    <x v="0"/>
    <s v="25 TIHONET RD"/>
    <n v="906"/>
    <s v="ROMAN CATHOLIC BISHOP"/>
    <s v="R60"/>
    <s v="CHURCH ETC  MDL-00"/>
    <s v="110//1003//"/>
    <n v="0.55871999999999999"/>
    <n v="0"/>
    <n v="0"/>
    <n v="0"/>
    <n v="0"/>
    <m/>
    <n v="0"/>
    <n v="0"/>
    <n v="0"/>
    <s v="YES"/>
    <n v="0"/>
    <s v="110-1003"/>
    <s v="Public Water,Septic"/>
    <s v="SEPTIC"/>
    <m/>
    <n v="0"/>
    <m/>
    <m/>
    <n v="0"/>
    <n v="0"/>
    <n v="0"/>
    <n v="0"/>
    <n v="0"/>
    <m/>
    <m/>
    <m/>
    <m/>
    <m/>
    <m/>
    <m/>
    <m/>
    <m/>
    <m/>
    <n v="1"/>
    <n v="1"/>
    <x v="11"/>
    <x v="11"/>
  </r>
  <r>
    <s v="110-1051"/>
    <m/>
    <x v="0"/>
    <s v="2618 CRAN HWY"/>
    <n v="101"/>
    <s v="BRIGGS STEVEN"/>
    <s v="SC"/>
    <s v="ONE FAMILY"/>
    <s v="110//1051//"/>
    <n v="0.73145000000000004"/>
    <n v="1"/>
    <n v="1"/>
    <n v="1"/>
    <n v="1"/>
    <s v="SEPTIC"/>
    <n v="0"/>
    <n v="1"/>
    <n v="3400"/>
    <s v="YES"/>
    <n v="3400"/>
    <s v="110-1051"/>
    <s v="Public Water,Septic"/>
    <s v="SEPTIC"/>
    <s v="SEPTIC"/>
    <n v="3400"/>
    <m/>
    <m/>
    <n v="1"/>
    <n v="1"/>
    <n v="3"/>
    <n v="1170"/>
    <n v="1.5"/>
    <m/>
    <m/>
    <m/>
    <m/>
    <m/>
    <m/>
    <m/>
    <m/>
    <m/>
    <m/>
    <n v="1"/>
    <n v="1"/>
    <x v="6"/>
    <x v="6"/>
  </r>
  <r>
    <s v="84-1014"/>
    <m/>
    <x v="0"/>
    <s v="0 MAIN ST"/>
    <n v="132"/>
    <s v="PIZZOLATO GENE WILLIAM"/>
    <s v="MR30"/>
    <s v="RES ACLNUD  MDL-00"/>
    <s v="84//1014//"/>
    <n v="2.1866699999999999"/>
    <n v="0"/>
    <n v="0"/>
    <n v="0"/>
    <n v="0"/>
    <m/>
    <n v="0"/>
    <n v="0"/>
    <n v="0"/>
    <s v="YES"/>
    <n v="0"/>
    <s v="84-1014"/>
    <s v="Public Water,Septic"/>
    <s v="SEPTIC"/>
    <m/>
    <n v="0"/>
    <m/>
    <m/>
    <n v="0"/>
    <n v="0"/>
    <n v="0"/>
    <n v="0"/>
    <n v="0"/>
    <m/>
    <m/>
    <m/>
    <m/>
    <m/>
    <m/>
    <m/>
    <m/>
    <m/>
    <m/>
    <n v="1"/>
    <n v="1"/>
    <x v="4"/>
    <x v="4"/>
  </r>
  <r>
    <s v="115-10"/>
    <m/>
    <x v="0"/>
    <s v="4 SPRING AVE"/>
    <n v="101"/>
    <s v="FLORINDO JOAN C"/>
    <s v="SC"/>
    <s v="ONE FAMILY"/>
    <s v="115//10//"/>
    <n v="0.25952999999999998"/>
    <n v="1"/>
    <n v="1"/>
    <n v="1"/>
    <n v="1"/>
    <s v="SEPTIC"/>
    <n v="0"/>
    <n v="1"/>
    <n v="2600"/>
    <s v="YES"/>
    <n v="2600"/>
    <s v="115-10"/>
    <s v="Public Water,Septic"/>
    <s v="SEPTIC"/>
    <s v="SEPTIC"/>
    <n v="2600"/>
    <m/>
    <m/>
    <n v="1"/>
    <n v="1"/>
    <n v="2"/>
    <n v="984"/>
    <n v="1"/>
    <m/>
    <m/>
    <m/>
    <m/>
    <m/>
    <m/>
    <m/>
    <m/>
    <m/>
    <m/>
    <n v="1"/>
    <n v="1"/>
    <x v="6"/>
    <x v="6"/>
  </r>
  <r>
    <s v="110-1049"/>
    <m/>
    <x v="0"/>
    <s v="2616 CRAN HWY"/>
    <n v="106"/>
    <s v="MORROW RICHARD G TR"/>
    <s v="SC"/>
    <s v="AC LND IMP  MDL-00"/>
    <s v="110//1049//"/>
    <n v="0.85985"/>
    <n v="0"/>
    <n v="0"/>
    <n v="0"/>
    <n v="0"/>
    <m/>
    <n v="0"/>
    <n v="0"/>
    <n v="0"/>
    <s v="YES"/>
    <n v="0"/>
    <s v="110-1049"/>
    <s v="Public Water,Septic"/>
    <s v="SEPTIC"/>
    <m/>
    <n v="0"/>
    <m/>
    <m/>
    <n v="0"/>
    <n v="0"/>
    <n v="0"/>
    <n v="0"/>
    <n v="0"/>
    <m/>
    <m/>
    <m/>
    <m/>
    <m/>
    <m/>
    <m/>
    <m/>
    <m/>
    <m/>
    <n v="1"/>
    <n v="1"/>
    <x v="6"/>
    <x v="6"/>
  </r>
  <r>
    <s v="129B-5-62"/>
    <m/>
    <x v="0"/>
    <s v="1 BENJAMIN ST"/>
    <n v="101"/>
    <s v="BUSSIERE WILLIAM"/>
    <s v="R130"/>
    <s v="ONE FAMILY"/>
    <s v="129/B5/62//"/>
    <n v="0.20752999999999999"/>
    <n v="1"/>
    <n v="1"/>
    <n v="1"/>
    <n v="1"/>
    <s v="SEPTIC"/>
    <n v="0"/>
    <n v="1"/>
    <n v="10300"/>
    <s v="YES"/>
    <n v="10300"/>
    <s v="129B-5-62"/>
    <s v="Public Water,Septic"/>
    <s v="SEPTIC"/>
    <s v="SEPTIC"/>
    <n v="10300"/>
    <m/>
    <m/>
    <n v="1"/>
    <n v="1"/>
    <n v="1"/>
    <n v="461"/>
    <n v="1"/>
    <m/>
    <m/>
    <m/>
    <m/>
    <m/>
    <m/>
    <m/>
    <m/>
    <m/>
    <m/>
    <n v="2"/>
    <n v="1"/>
    <x v="7"/>
    <x v="7"/>
  </r>
  <r>
    <s v="129A-1-84"/>
    <m/>
    <x v="0"/>
    <s v="40 AGAWAM LAKE SHORE DR"/>
    <n v="101"/>
    <s v="BENEWAY ALMON N"/>
    <s v="R130"/>
    <s v="ONE FAMILY"/>
    <s v="129/A1/84//"/>
    <n v="0.13149"/>
    <n v="1"/>
    <n v="1"/>
    <n v="1"/>
    <n v="1"/>
    <s v="SEPTIC"/>
    <n v="0"/>
    <n v="1"/>
    <n v="1600"/>
    <s v="YES"/>
    <n v="1600"/>
    <s v="129A-1-84"/>
    <s v="Public Water,Septic"/>
    <s v="SEPTIC"/>
    <s v="SEPTIC"/>
    <n v="1600"/>
    <m/>
    <m/>
    <n v="1"/>
    <n v="1"/>
    <n v="1"/>
    <n v="430"/>
    <n v="1"/>
    <m/>
    <m/>
    <m/>
    <m/>
    <m/>
    <m/>
    <m/>
    <m/>
    <m/>
    <m/>
    <n v="1"/>
    <n v="1"/>
    <x v="7"/>
    <x v="7"/>
  </r>
  <r>
    <s v="129B-5-42"/>
    <m/>
    <x v="0"/>
    <s v="75 GLEN CHARLIE RD"/>
    <n v="101"/>
    <s v="DUPUIS ROGER P"/>
    <s v="R130"/>
    <s v="ONE FAMILY"/>
    <s v="129/B5/42//"/>
    <n v="0.10863"/>
    <n v="1"/>
    <n v="1"/>
    <n v="1"/>
    <n v="1"/>
    <s v="SEPTIC"/>
    <n v="0"/>
    <n v="1"/>
    <n v="100"/>
    <s v="YES"/>
    <n v="100"/>
    <s v="129B-5-42"/>
    <s v="Public Water,Septic"/>
    <s v="SEPTIC"/>
    <s v="SEPTIC"/>
    <n v="100"/>
    <m/>
    <m/>
    <n v="1"/>
    <n v="1"/>
    <n v="2"/>
    <n v="500"/>
    <n v="1"/>
    <m/>
    <m/>
    <m/>
    <m/>
    <m/>
    <m/>
    <m/>
    <m/>
    <m/>
    <m/>
    <n v="1"/>
    <n v="1"/>
    <x v="7"/>
    <x v="7"/>
  </r>
  <r>
    <s v="110-1053"/>
    <m/>
    <x v="0"/>
    <s v="4 CABRAL WAY"/>
    <n v="101"/>
    <s v="ALMEIDA LUKE &amp; LINDA"/>
    <s v="SC"/>
    <s v="ONE FAMILY"/>
    <s v="110//1053//"/>
    <n v="1.1355599999999999"/>
    <n v="1"/>
    <n v="1"/>
    <n v="1"/>
    <n v="1"/>
    <s v="SEPTIC"/>
    <n v="0"/>
    <n v="1"/>
    <n v="13600"/>
    <s v="YES"/>
    <n v="13600"/>
    <s v="110-1053"/>
    <s v="Public Water,Septic"/>
    <s v="SEPTIC"/>
    <s v="SEPTIC"/>
    <n v="13600"/>
    <m/>
    <m/>
    <n v="1"/>
    <n v="1"/>
    <n v="3"/>
    <n v="1561"/>
    <n v="1"/>
    <m/>
    <m/>
    <m/>
    <m/>
    <m/>
    <m/>
    <m/>
    <m/>
    <m/>
    <m/>
    <n v="1"/>
    <n v="1"/>
    <x v="6"/>
    <x v="6"/>
  </r>
  <r>
    <s v="129B-5-55"/>
    <m/>
    <x v="0"/>
    <s v="16 PINE LAKE DR"/>
    <n v="101"/>
    <s v="BOWEN GEORGE H JR"/>
    <s v="R130"/>
    <s v="ONE FAMILY"/>
    <s v="129/B5/55//"/>
    <n v="9.8030000000000006E-2"/>
    <n v="1"/>
    <n v="1"/>
    <n v="1"/>
    <n v="1"/>
    <s v="SEPTIC"/>
    <n v="0"/>
    <n v="1"/>
    <n v="900"/>
    <s v="YES"/>
    <n v="900"/>
    <s v="129B-5-55"/>
    <s v="Public Water,Gas,Septic"/>
    <s v="SEPTIC"/>
    <s v="SEPTIC"/>
    <n v="900"/>
    <m/>
    <m/>
    <n v="1"/>
    <n v="1"/>
    <n v="1"/>
    <n v="604"/>
    <n v="1"/>
    <m/>
    <m/>
    <m/>
    <m/>
    <m/>
    <m/>
    <m/>
    <m/>
    <m/>
    <m/>
    <n v="1"/>
    <n v="1"/>
    <x v="7"/>
    <x v="7"/>
  </r>
  <r>
    <s v="129A-1-30"/>
    <m/>
    <x v="0"/>
    <s v="8 REGENT AVE"/>
    <n v="101"/>
    <s v="DOVE RITA L"/>
    <s v="R130"/>
    <s v="ONE FAMILY"/>
    <s v="129/A1/30//"/>
    <n v="0.11948"/>
    <n v="1"/>
    <n v="1"/>
    <n v="1"/>
    <n v="1"/>
    <s v="SEPTIC"/>
    <n v="0"/>
    <n v="1"/>
    <n v="1500"/>
    <s v="YES"/>
    <n v="1500"/>
    <s v="129A-1-30"/>
    <s v="Public Water,Septic"/>
    <s v="SEPTIC"/>
    <s v="SEPTIC"/>
    <n v="1500"/>
    <m/>
    <m/>
    <n v="1"/>
    <n v="1"/>
    <n v="1"/>
    <n v="560"/>
    <n v="1"/>
    <m/>
    <m/>
    <m/>
    <m/>
    <m/>
    <m/>
    <m/>
    <m/>
    <m/>
    <m/>
    <n v="1"/>
    <n v="1"/>
    <x v="7"/>
    <x v="7"/>
  </r>
  <r>
    <s v="110-1052"/>
    <m/>
    <x v="0"/>
    <s v="2620 CRAN HWY"/>
    <n v="101"/>
    <s v="DEOLIM ANTONIO"/>
    <s v="SC"/>
    <s v="ONE FAMILY"/>
    <s v="110//1052//"/>
    <n v="0.66854999999999998"/>
    <n v="1"/>
    <n v="1"/>
    <n v="1"/>
    <n v="1"/>
    <s v="SEPTIC"/>
    <n v="0"/>
    <n v="1"/>
    <n v="16000"/>
    <s v="YES"/>
    <n v="16000"/>
    <s v="110-1052"/>
    <s v="Public Water,Septic"/>
    <s v="SEPTIC"/>
    <s v="SEPTIC"/>
    <n v="16000"/>
    <m/>
    <m/>
    <n v="1"/>
    <n v="1"/>
    <n v="2"/>
    <n v="816"/>
    <n v="1"/>
    <m/>
    <m/>
    <m/>
    <m/>
    <m/>
    <m/>
    <m/>
    <m/>
    <m/>
    <m/>
    <n v="1"/>
    <n v="1"/>
    <x v="6"/>
    <x v="6"/>
  </r>
  <r>
    <s v="129B-5-14"/>
    <m/>
    <x v="0"/>
    <s v="29 PINE LAKE DR"/>
    <n v="101"/>
    <s v="SANTO STEPHEN P"/>
    <s v="R130"/>
    <s v="ONE FAMILY"/>
    <s v="129/B5/14//"/>
    <n v="0.26102999999999998"/>
    <n v="1"/>
    <n v="1"/>
    <n v="1"/>
    <n v="1"/>
    <s v="SEPTIC"/>
    <n v="0"/>
    <n v="1"/>
    <n v="800"/>
    <s v="YES"/>
    <n v="800"/>
    <s v="129B-5-14"/>
    <s v="Public Sewer,Septic"/>
    <s v="SEPTIC"/>
    <s v="SEPTIC"/>
    <n v="800"/>
    <m/>
    <m/>
    <n v="1"/>
    <n v="1"/>
    <n v="1"/>
    <n v="576"/>
    <n v="1.5"/>
    <m/>
    <m/>
    <m/>
    <m/>
    <m/>
    <m/>
    <m/>
    <m/>
    <m/>
    <m/>
    <n v="2"/>
    <n v="1"/>
    <x v="7"/>
    <x v="7"/>
  </r>
  <r>
    <s v="84-1024"/>
    <m/>
    <x v="0"/>
    <s v="2507 CRAN HWY"/>
    <n v="132"/>
    <s v="BOARN JOAN N"/>
    <s v="MR30"/>
    <s v="RES ACLNUD  MDL-00"/>
    <s v="84//1024//"/>
    <n v="1.1373899999999999"/>
    <n v="0"/>
    <n v="0"/>
    <n v="0"/>
    <n v="0"/>
    <m/>
    <n v="0"/>
    <n v="0"/>
    <n v="0"/>
    <s v="YES"/>
    <n v="0"/>
    <s v="84-1024"/>
    <s v="Public Water,Septic"/>
    <s v="SEPTIC"/>
    <m/>
    <n v="0"/>
    <m/>
    <m/>
    <n v="0"/>
    <n v="0"/>
    <n v="0"/>
    <n v="0"/>
    <n v="0"/>
    <m/>
    <m/>
    <m/>
    <m/>
    <m/>
    <m/>
    <m/>
    <m/>
    <m/>
    <m/>
    <n v="1"/>
    <n v="1"/>
    <x v="4"/>
    <x v="4"/>
  </r>
  <r>
    <s v="115-11"/>
    <m/>
    <x v="0"/>
    <s v="6 SPRUCE ST"/>
    <n v="101"/>
    <s v="FANIEL SHARON L"/>
    <s v="SC"/>
    <s v="ONE FAMILY"/>
    <s v="115//11//"/>
    <n v="0.40154000000000001"/>
    <n v="1"/>
    <n v="1"/>
    <n v="1"/>
    <n v="1"/>
    <s v="SEPTIC"/>
    <n v="0"/>
    <n v="1"/>
    <n v="7200"/>
    <s v="YES"/>
    <n v="7200"/>
    <s v="115-11"/>
    <s v="Public Water,Septic"/>
    <s v="SEPTIC"/>
    <s v="SEPTIC"/>
    <n v="7200"/>
    <m/>
    <m/>
    <n v="1"/>
    <n v="1"/>
    <n v="3"/>
    <n v="1130"/>
    <n v="1"/>
    <m/>
    <m/>
    <m/>
    <m/>
    <m/>
    <m/>
    <m/>
    <m/>
    <m/>
    <m/>
    <n v="2"/>
    <n v="1"/>
    <x v="6"/>
    <x v="6"/>
  </r>
  <r>
    <s v="129A-1-4"/>
    <m/>
    <x v="0"/>
    <s v="45 MAPLE SPRINGS RD"/>
    <n v="101"/>
    <s v="FERREIRA JOHN S"/>
    <s v="R130"/>
    <s v="ONE FAMILY"/>
    <s v="129/A1/4//"/>
    <n v="0.11627999999999999"/>
    <n v="1"/>
    <n v="1"/>
    <n v="1"/>
    <n v="1"/>
    <s v="SEPTIC"/>
    <n v="0"/>
    <n v="1"/>
    <n v="1400"/>
    <s v="YES"/>
    <n v="1400"/>
    <s v="129A-1-4"/>
    <s v="Well,Septic"/>
    <s v="SEPTIC"/>
    <s v="SEPTIC"/>
    <n v="1400"/>
    <m/>
    <m/>
    <n v="1"/>
    <n v="1"/>
    <n v="3"/>
    <n v="1428"/>
    <n v="1.75"/>
    <m/>
    <m/>
    <m/>
    <m/>
    <m/>
    <m/>
    <m/>
    <m/>
    <m/>
    <m/>
    <n v="1"/>
    <n v="1"/>
    <x v="7"/>
    <x v="7"/>
  </r>
  <r>
    <s v="110-1058"/>
    <m/>
    <x v="0"/>
    <s v="2628 CRAN HWY"/>
    <n v="303"/>
    <s v="TWENTY-SIX TWENTY-EIGHT"/>
    <s v="SC"/>
    <s v="ACC COM LD"/>
    <s v="110//1058//"/>
    <n v="1.4835499999999999"/>
    <n v="1"/>
    <n v="1"/>
    <n v="1"/>
    <n v="1"/>
    <s v="SEPTIC"/>
    <n v="0"/>
    <n v="1"/>
    <n v="1100"/>
    <s v="YES"/>
    <n v="1100"/>
    <s v="110-1058"/>
    <s v="All Public"/>
    <s v="SEWER"/>
    <s v="SEPTIC"/>
    <n v="1100"/>
    <m/>
    <m/>
    <n v="1"/>
    <n v="1"/>
    <n v="0"/>
    <n v="0"/>
    <n v="0"/>
    <m/>
    <m/>
    <m/>
    <m/>
    <m/>
    <m/>
    <m/>
    <m/>
    <m/>
    <m/>
    <n v="1"/>
    <n v="1"/>
    <x v="6"/>
    <x v="6"/>
  </r>
  <r>
    <s v="115-A"/>
    <m/>
    <x v="0"/>
    <s v="2722 CRAN HWY"/>
    <n v="101"/>
    <s v="BITHER RICHARD L"/>
    <s v="SC"/>
    <s v="ONE FAMILY"/>
    <s v="115///A/"/>
    <n v="4.9957500000000001"/>
    <n v="1"/>
    <n v="3"/>
    <n v="1"/>
    <n v="3"/>
    <s v="SEPTIC"/>
    <n v="0"/>
    <n v="1"/>
    <n v="1400"/>
    <s v="YES"/>
    <n v="1400"/>
    <s v="115-A"/>
    <s v="Public Water,Septic"/>
    <s v="SEPTIC"/>
    <s v="SEPTIC"/>
    <n v="1400"/>
    <m/>
    <m/>
    <n v="1"/>
    <n v="3"/>
    <n v="4"/>
    <n v="1795"/>
    <n v="1.75"/>
    <m/>
    <m/>
    <m/>
    <m/>
    <m/>
    <m/>
    <m/>
    <m/>
    <m/>
    <m/>
    <n v="1"/>
    <n v="1"/>
    <x v="6"/>
    <x v="6"/>
  </r>
  <r>
    <s v="84-17"/>
    <m/>
    <x v="0"/>
    <s v="11 MAUD PALMER DR"/>
    <n v="101"/>
    <s v="BREWER STEVEN E"/>
    <s v="MR30"/>
    <s v="ONE FAMILY"/>
    <s v="84//17//"/>
    <n v="0.70426999999999995"/>
    <n v="1"/>
    <n v="1"/>
    <n v="1"/>
    <n v="1"/>
    <s v="SEPTIC"/>
    <n v="0"/>
    <n v="1"/>
    <n v="7800"/>
    <s v="YES"/>
    <n v="7800"/>
    <s v="84-17"/>
    <m/>
    <m/>
    <s v="SEPTIC"/>
    <n v="7800"/>
    <m/>
    <m/>
    <n v="1"/>
    <n v="1"/>
    <n v="3"/>
    <n v="1591"/>
    <n v="1.75"/>
    <m/>
    <m/>
    <m/>
    <m/>
    <m/>
    <m/>
    <m/>
    <m/>
    <m/>
    <m/>
    <n v="1"/>
    <n v="1"/>
    <x v="4"/>
    <x v="4"/>
  </r>
  <r>
    <s v="129B-5-65"/>
    <m/>
    <x v="0"/>
    <s v="6 BENJAMIN ST"/>
    <n v="101"/>
    <s v="ORCUTT BERNARD R"/>
    <s v="R130"/>
    <s v="ONE FAMILY"/>
    <s v="129/B5/65//"/>
    <n v="0.12416000000000001"/>
    <n v="1"/>
    <n v="1"/>
    <n v="1"/>
    <n v="1"/>
    <s v="SEPTIC"/>
    <n v="0"/>
    <n v="1"/>
    <n v="1600"/>
    <s v="YES"/>
    <n v="1600"/>
    <s v="129B-5-65"/>
    <s v="Public Water,Septic"/>
    <s v="SEPTIC"/>
    <s v="SEPTIC"/>
    <n v="1600"/>
    <m/>
    <m/>
    <n v="1"/>
    <n v="1"/>
    <n v="2"/>
    <n v="648"/>
    <n v="1"/>
    <m/>
    <m/>
    <m/>
    <m/>
    <m/>
    <m/>
    <m/>
    <m/>
    <m/>
    <m/>
    <n v="1"/>
    <n v="1"/>
    <x v="7"/>
    <x v="7"/>
  </r>
  <r>
    <s v="129A-1-31"/>
    <m/>
    <x v="0"/>
    <s v="10 REGENT AVE"/>
    <n v="101"/>
    <s v="GOYER AMY L"/>
    <s v="R130"/>
    <s v="ONE FAMILY"/>
    <s v="129/A1/31//"/>
    <n v="0.11602"/>
    <n v="1"/>
    <n v="1"/>
    <n v="1"/>
    <n v="1"/>
    <s v="SEPTIC"/>
    <n v="0"/>
    <n v="1"/>
    <n v="6100"/>
    <s v="YES"/>
    <n v="6100"/>
    <s v="129A-1-31"/>
    <s v="Public Sewer,Septic"/>
    <s v="SEPTIC"/>
    <s v="SEPTIC"/>
    <n v="6100"/>
    <m/>
    <m/>
    <n v="1"/>
    <n v="1"/>
    <n v="1"/>
    <n v="804"/>
    <n v="1"/>
    <m/>
    <m/>
    <m/>
    <m/>
    <m/>
    <m/>
    <m/>
    <m/>
    <m/>
    <m/>
    <n v="1"/>
    <n v="1"/>
    <x v="7"/>
    <x v="7"/>
  </r>
  <r>
    <s v="129-1031"/>
    <m/>
    <x v="0"/>
    <s v="6 OLD WOODS RD"/>
    <n v="101"/>
    <s v="TINKHAM LORI A"/>
    <s v="R130"/>
    <s v="ONE FAMILY"/>
    <s v="129//1031//"/>
    <n v="6.6460000000000005E-2"/>
    <n v="1"/>
    <n v="1"/>
    <n v="1"/>
    <n v="1"/>
    <s v="SEPTIC"/>
    <n v="0"/>
    <n v="0"/>
    <n v="0"/>
    <s v="YES"/>
    <n v="0"/>
    <s v="129-1031"/>
    <s v="Well,Septic"/>
    <s v="SEPTIC"/>
    <s v="SEPTIC"/>
    <n v="0"/>
    <m/>
    <m/>
    <n v="1"/>
    <n v="1"/>
    <n v="1"/>
    <n v="435"/>
    <n v="1"/>
    <m/>
    <m/>
    <m/>
    <m/>
    <m/>
    <m/>
    <m/>
    <m/>
    <m/>
    <m/>
    <n v="1"/>
    <n v="1"/>
    <x v="7"/>
    <x v="7"/>
  </r>
  <r>
    <s v="129B-2-10"/>
    <m/>
    <x v="0"/>
    <s v="98 GLEN CHARLIE RD"/>
    <n v="132"/>
    <s v="WILLS ROBERT H"/>
    <s v="R130"/>
    <s v="RES ACLNUD  MDL-00"/>
    <s v="129/B2/10//"/>
    <n v="0.11498999999999999"/>
    <n v="0"/>
    <n v="0"/>
    <n v="0"/>
    <n v="0"/>
    <m/>
    <n v="0"/>
    <n v="0"/>
    <n v="0"/>
    <s v="YES"/>
    <n v="0"/>
    <s v="129B-2-10"/>
    <m/>
    <m/>
    <m/>
    <n v="0"/>
    <m/>
    <m/>
    <n v="0"/>
    <n v="0"/>
    <n v="0"/>
    <n v="0"/>
    <n v="0"/>
    <m/>
    <m/>
    <m/>
    <m/>
    <m/>
    <m/>
    <m/>
    <m/>
    <m/>
    <m/>
    <n v="1"/>
    <n v="1"/>
    <x v="7"/>
    <x v="7"/>
  </r>
  <r>
    <s v="129A-1-122"/>
    <m/>
    <x v="0"/>
    <s v="71 AGAWAM LAKE SHORE DR"/>
    <n v="101"/>
    <s v="DIPASQUALLE JOSEPH P JR"/>
    <s v="R130"/>
    <s v="ONE FAMILY"/>
    <s v="129/A1/122//"/>
    <n v="0.11634"/>
    <n v="1"/>
    <n v="1"/>
    <n v="1"/>
    <n v="1"/>
    <s v="SEPTIC"/>
    <n v="0"/>
    <n v="1"/>
    <n v="7100"/>
    <s v="YES"/>
    <n v="7100"/>
    <s v="129A-1-122"/>
    <s v="Public Water,Septic"/>
    <s v="SEPTIC"/>
    <s v="SEPTIC"/>
    <n v="7100"/>
    <m/>
    <m/>
    <n v="1"/>
    <n v="1"/>
    <n v="4"/>
    <n v="1440"/>
    <n v="2"/>
    <m/>
    <m/>
    <m/>
    <m/>
    <m/>
    <m/>
    <m/>
    <m/>
    <m/>
    <m/>
    <n v="1"/>
    <n v="1"/>
    <x v="7"/>
    <x v="7"/>
  </r>
  <r>
    <s v="84-12B"/>
    <m/>
    <x v="0"/>
    <s v="3B EMMA LN"/>
    <n v="102"/>
    <s v="DACEY MATTHEW J TRUSTEE OF"/>
    <s v="MR30"/>
    <s v="CONDO  MDL-05"/>
    <s v="84//12/B/"/>
    <n v="0.90122000000000002"/>
    <n v="1"/>
    <n v="1"/>
    <n v="1"/>
    <n v="1"/>
    <s v="SEPTIC"/>
    <n v="0"/>
    <n v="0"/>
    <n v="0"/>
    <s v="NO_W1"/>
    <n v="0"/>
    <s v="84-12B"/>
    <m/>
    <m/>
    <s v="SEPTIC"/>
    <n v="0"/>
    <m/>
    <m/>
    <n v="1"/>
    <n v="1"/>
    <n v="3"/>
    <n v="1834"/>
    <n v="2"/>
    <m/>
    <m/>
    <m/>
    <m/>
    <m/>
    <m/>
    <m/>
    <m/>
    <m/>
    <m/>
    <n v="2"/>
    <n v="1"/>
    <x v="4"/>
    <x v="4"/>
  </r>
  <r>
    <s v="115-C1"/>
    <m/>
    <x v="0"/>
    <s v="2718 CRAN HWY"/>
    <n v="101"/>
    <s v="OBER MARTIN"/>
    <s v="SC"/>
    <s v="ONE FAMILY"/>
    <s v="115//C1//"/>
    <n v="2.6020099999999999"/>
    <n v="1"/>
    <n v="1"/>
    <n v="1"/>
    <n v="1"/>
    <s v="SEPTIC"/>
    <n v="0"/>
    <n v="1"/>
    <n v="2800"/>
    <s v="YES"/>
    <n v="2800"/>
    <s v="115-C1"/>
    <s v="Public Water,Septic"/>
    <s v="SEPTIC"/>
    <s v="SEPTIC"/>
    <n v="2800"/>
    <m/>
    <m/>
    <n v="1"/>
    <n v="1"/>
    <n v="2"/>
    <n v="1008"/>
    <n v="1"/>
    <m/>
    <m/>
    <m/>
    <m/>
    <m/>
    <m/>
    <m/>
    <m/>
    <m/>
    <m/>
    <n v="1"/>
    <n v="1"/>
    <x v="6"/>
    <x v="6"/>
  </r>
  <r>
    <s v="110-1073"/>
    <m/>
    <x v="0"/>
    <s v="2688 CRAN HWY"/>
    <n v="332"/>
    <s v="WHITNEY MARC H"/>
    <s v="SC"/>
    <s v="AUTO REPR"/>
    <s v="110//1073//"/>
    <n v="1.05339"/>
    <n v="1"/>
    <n v="1"/>
    <n v="1"/>
    <n v="1"/>
    <s v="SEPTIC"/>
    <n v="0"/>
    <n v="1"/>
    <n v="4600"/>
    <s v="YES"/>
    <n v="4600"/>
    <s v="110-1073"/>
    <s v="All Public"/>
    <s v="SEWER"/>
    <s v="SEPTIC"/>
    <n v="4600"/>
    <m/>
    <m/>
    <n v="1"/>
    <n v="1"/>
    <n v="1"/>
    <n v="2500"/>
    <n v="1"/>
    <m/>
    <m/>
    <m/>
    <m/>
    <m/>
    <m/>
    <m/>
    <m/>
    <m/>
    <m/>
    <n v="1"/>
    <n v="1"/>
    <x v="8"/>
    <x v="8"/>
  </r>
  <r>
    <s v="129A-1-69"/>
    <m/>
    <x v="0"/>
    <s v="9 REGENT AVE"/>
    <n v="101"/>
    <s v="LESPERANCE CHARLOTTE"/>
    <s v="R130"/>
    <s v="ONE FAMILY"/>
    <s v="129/A1/69//"/>
    <n v="0.21475"/>
    <n v="1"/>
    <n v="1"/>
    <n v="1"/>
    <n v="1"/>
    <s v="SEPTIC"/>
    <n v="0"/>
    <n v="1"/>
    <n v="14700"/>
    <s v="YES"/>
    <n v="14700"/>
    <s v="129A-1-69"/>
    <s v="Public Water,Septic"/>
    <s v="SEPTIC"/>
    <s v="SEPTIC"/>
    <n v="14700"/>
    <m/>
    <m/>
    <n v="1"/>
    <n v="1"/>
    <n v="4"/>
    <n v="1136"/>
    <n v="1"/>
    <m/>
    <m/>
    <m/>
    <m/>
    <m/>
    <m/>
    <m/>
    <m/>
    <m/>
    <m/>
    <n v="2"/>
    <n v="1"/>
    <x v="7"/>
    <x v="7"/>
  </r>
  <r>
    <s v="115-13"/>
    <m/>
    <x v="0"/>
    <s v="3 DIVISION AVE"/>
    <n v="101"/>
    <s v="SHERMAN MICHAEL E"/>
    <s v="SC"/>
    <s v="ONE FAMILY"/>
    <s v="115//13//"/>
    <n v="0.39752999999999999"/>
    <n v="1"/>
    <n v="1"/>
    <n v="1"/>
    <n v="1"/>
    <s v="SEPTIC"/>
    <n v="0"/>
    <n v="1"/>
    <n v="2400"/>
    <s v="YES"/>
    <n v="2400"/>
    <s v="115-13"/>
    <s v="Public Water,Septic"/>
    <s v="SEPTIC"/>
    <s v="SEPTIC"/>
    <n v="2400"/>
    <m/>
    <m/>
    <n v="1"/>
    <n v="1"/>
    <n v="2"/>
    <n v="1071"/>
    <n v="1"/>
    <m/>
    <m/>
    <m/>
    <m/>
    <m/>
    <m/>
    <m/>
    <m/>
    <m/>
    <m/>
    <n v="2"/>
    <n v="1"/>
    <x v="6"/>
    <x v="6"/>
  </r>
  <r>
    <s v="115-A1"/>
    <m/>
    <x v="0"/>
    <s v="2696 CRAN HWY"/>
    <n v="392"/>
    <s v="PERRY WILLIAM R &amp; EILEEN C"/>
    <s v="SC"/>
    <s v="UNDEV LAND"/>
    <s v="115//A1//"/>
    <n v="0.32756000000000002"/>
    <n v="0"/>
    <n v="0"/>
    <n v="0"/>
    <n v="0"/>
    <m/>
    <n v="0"/>
    <n v="0"/>
    <n v="0"/>
    <s v="YES"/>
    <n v="0"/>
    <s v="115-A1"/>
    <m/>
    <m/>
    <m/>
    <n v="0"/>
    <m/>
    <m/>
    <n v="0"/>
    <n v="0"/>
    <n v="0"/>
    <n v="0"/>
    <n v="0"/>
    <m/>
    <m/>
    <m/>
    <m/>
    <m/>
    <m/>
    <m/>
    <m/>
    <m/>
    <m/>
    <n v="1"/>
    <n v="1"/>
    <x v="6"/>
    <x v="6"/>
  </r>
  <r>
    <s v="129A-1-5"/>
    <m/>
    <x v="0"/>
    <s v="47 MAPLE SPRINGS RD"/>
    <n v="101"/>
    <s v="PONTE GARY P"/>
    <s v="R130"/>
    <s v="ONE FAMILY"/>
    <s v="129/A1/5//"/>
    <n v="0.22764000000000001"/>
    <n v="1"/>
    <n v="1"/>
    <n v="1"/>
    <n v="1"/>
    <s v="SEPTIC"/>
    <n v="0"/>
    <n v="1"/>
    <n v="3600"/>
    <s v="YES"/>
    <n v="3600"/>
    <s v="129A-1-5"/>
    <s v="Public Water,Septic"/>
    <s v="SEPTIC"/>
    <s v="SEPTIC"/>
    <n v="3600"/>
    <m/>
    <m/>
    <n v="1"/>
    <n v="1"/>
    <n v="3"/>
    <n v="816"/>
    <n v="1.3"/>
    <m/>
    <m/>
    <m/>
    <m/>
    <m/>
    <m/>
    <m/>
    <m/>
    <m/>
    <m/>
    <n v="2"/>
    <n v="1"/>
    <x v="7"/>
    <x v="7"/>
  </r>
  <r>
    <s v="129A-1-32"/>
    <m/>
    <x v="0"/>
    <s v="12 REGENT AVE"/>
    <n v="101"/>
    <s v="DEBONISE ANTHONY"/>
    <s v="R130"/>
    <s v="ONE FAMILY"/>
    <s v="129/A1/32//"/>
    <n v="0.10777"/>
    <n v="1"/>
    <n v="1"/>
    <n v="1"/>
    <n v="1"/>
    <s v="SEPTIC"/>
    <n v="0"/>
    <n v="1"/>
    <n v="5300"/>
    <s v="YES"/>
    <n v="5300"/>
    <s v="129A-1-32"/>
    <s v="Public Water,Septic"/>
    <s v="SEPTIC"/>
    <s v="SEPTIC"/>
    <n v="5300"/>
    <m/>
    <m/>
    <n v="1"/>
    <n v="1"/>
    <n v="2"/>
    <n v="728"/>
    <n v="1"/>
    <m/>
    <m/>
    <m/>
    <m/>
    <m/>
    <m/>
    <m/>
    <m/>
    <m/>
    <m/>
    <n v="1"/>
    <n v="1"/>
    <x v="7"/>
    <x v="7"/>
  </r>
  <r>
    <s v="84-1029"/>
    <m/>
    <x v="0"/>
    <s v="2515 CRAN HWY"/>
    <n v="903"/>
    <s v="TOWN OF WAREHAM"/>
    <s v="SC"/>
    <s v="MUNICIPAL  MDL-96"/>
    <s v="84//1029//"/>
    <n v="3.1310699999999998"/>
    <n v="0"/>
    <n v="0"/>
    <n v="1"/>
    <n v="1"/>
    <s v="SEWER"/>
    <n v="1"/>
    <n v="2"/>
    <n v="18500"/>
    <s v="YES"/>
    <n v="0"/>
    <s v="84-1029"/>
    <s v="Public Water,Septic"/>
    <s v="SEPTIC"/>
    <s v="SEWER"/>
    <n v="9250"/>
    <m/>
    <m/>
    <n v="0"/>
    <n v="0"/>
    <n v="0"/>
    <n v="6856"/>
    <n v="1"/>
    <m/>
    <m/>
    <m/>
    <m/>
    <m/>
    <m/>
    <m/>
    <m/>
    <m/>
    <m/>
    <n v="1"/>
    <n v="1"/>
    <x v="9"/>
    <x v="9"/>
  </r>
  <r>
    <s v="110-1074B"/>
    <m/>
    <x v="0"/>
    <s v="2696 CRAN HWY"/>
    <n v="316"/>
    <s v="CKN ENTERPRISES LLC"/>
    <s v="SC"/>
    <s v="COMM WHSE  MDL-96"/>
    <s v="110//1074/B/"/>
    <n v="0.96748000000000001"/>
    <n v="1"/>
    <n v="1"/>
    <n v="1"/>
    <n v="1"/>
    <s v="SEPTIC"/>
    <n v="0"/>
    <n v="1"/>
    <n v="33900"/>
    <s v="YES"/>
    <n v="33900"/>
    <s v="110-1074B"/>
    <s v="All Public"/>
    <s v="SEWER"/>
    <s v="SEPTIC"/>
    <n v="33900"/>
    <m/>
    <m/>
    <n v="1"/>
    <n v="1"/>
    <n v="0"/>
    <n v="3200"/>
    <n v="1"/>
    <m/>
    <m/>
    <m/>
    <m/>
    <m/>
    <m/>
    <m/>
    <m/>
    <m/>
    <m/>
    <n v="1"/>
    <n v="1"/>
    <x v="8"/>
    <x v="8"/>
  </r>
  <r>
    <s v="129A-1-85"/>
    <m/>
    <x v="0"/>
    <s v="42 AGAWAM LAKE SHORE DR"/>
    <n v="101"/>
    <s v="MITCHELL DAVID P"/>
    <s v="R130"/>
    <s v="ONE FAMILY"/>
    <s v="129/A1/85//"/>
    <n v="0.12569"/>
    <n v="1"/>
    <n v="1"/>
    <n v="1"/>
    <n v="1"/>
    <s v="SEPTIC"/>
    <n v="0"/>
    <n v="1"/>
    <n v="9300"/>
    <s v="YES"/>
    <n v="9300"/>
    <s v="129A-1-85"/>
    <s v="Septic"/>
    <s v="SEPTIC"/>
    <s v="SEPTIC"/>
    <n v="9300"/>
    <m/>
    <m/>
    <n v="1"/>
    <n v="1"/>
    <n v="3"/>
    <n v="1624"/>
    <n v="2"/>
    <m/>
    <m/>
    <m/>
    <m/>
    <m/>
    <m/>
    <m/>
    <m/>
    <m/>
    <m/>
    <n v="1"/>
    <n v="1"/>
    <x v="7"/>
    <x v="7"/>
  </r>
  <r>
    <s v="129B-5-56"/>
    <m/>
    <x v="0"/>
    <s v="18 PINE LAKE DR"/>
    <n v="101"/>
    <s v="GILHOOLY DEAN MICHAEL"/>
    <s v="R130"/>
    <s v="ONE FAMILY"/>
    <s v="129/B5/56//"/>
    <n v="0.11232"/>
    <n v="1"/>
    <n v="1"/>
    <n v="1"/>
    <n v="1"/>
    <s v="SEPTIC"/>
    <n v="0"/>
    <n v="1"/>
    <n v="200"/>
    <s v="YES"/>
    <n v="200"/>
    <s v="129B-5-56"/>
    <s v="Public Water,Septic"/>
    <s v="SEPTIC"/>
    <s v="SEPTIC"/>
    <n v="200"/>
    <m/>
    <m/>
    <n v="1"/>
    <n v="1"/>
    <n v="1"/>
    <n v="384"/>
    <n v="1"/>
    <m/>
    <m/>
    <m/>
    <m/>
    <m/>
    <m/>
    <m/>
    <m/>
    <m/>
    <m/>
    <n v="1"/>
    <n v="1"/>
    <x v="7"/>
    <x v="7"/>
  </r>
  <r>
    <s v="129B-5-43"/>
    <m/>
    <x v="0"/>
    <s v="77 GLEN CHARLIE RD"/>
    <n v="132"/>
    <s v="DUPUIS ROGER P"/>
    <s v="R130"/>
    <s v="RES ACLNUD  MDL-00"/>
    <s v="129/B5/43//"/>
    <n v="0.13283"/>
    <n v="0"/>
    <n v="0"/>
    <n v="0"/>
    <n v="0"/>
    <m/>
    <n v="0"/>
    <n v="0"/>
    <n v="0"/>
    <s v="YES"/>
    <n v="0"/>
    <s v="129B-5-43"/>
    <m/>
    <m/>
    <m/>
    <n v="0"/>
    <m/>
    <m/>
    <n v="0"/>
    <n v="0"/>
    <n v="0"/>
    <n v="0"/>
    <n v="0"/>
    <m/>
    <m/>
    <m/>
    <m/>
    <m/>
    <m/>
    <m/>
    <m/>
    <m/>
    <m/>
    <n v="1"/>
    <n v="1"/>
    <x v="7"/>
    <x v="7"/>
  </r>
  <r>
    <s v="110-1074A"/>
    <m/>
    <x v="0"/>
    <s v="2696A CRAN HWY"/>
    <n v="316"/>
    <s v="CLARK HARRY M"/>
    <s v="SC"/>
    <s v="COMM WHSE  MDL-96"/>
    <s v="110//1074/A/"/>
    <n v="1.09368"/>
    <n v="1"/>
    <n v="1"/>
    <n v="1"/>
    <n v="1"/>
    <s v="SEPTIC"/>
    <n v="0"/>
    <n v="1"/>
    <n v="3700"/>
    <s v="YES"/>
    <n v="3700"/>
    <s v="110-1074A"/>
    <s v="All Public"/>
    <s v="SEWER"/>
    <s v="SEPTIC"/>
    <n v="3700"/>
    <m/>
    <m/>
    <n v="1"/>
    <n v="1"/>
    <n v="0"/>
    <n v="7500"/>
    <n v="1"/>
    <m/>
    <m/>
    <m/>
    <m/>
    <m/>
    <m/>
    <m/>
    <m/>
    <m/>
    <m/>
    <n v="1"/>
    <n v="1"/>
    <x v="8"/>
    <x v="8"/>
  </r>
  <r>
    <s v="84-18"/>
    <m/>
    <x v="0"/>
    <s v="9 MAUD PALMER DR"/>
    <n v="101"/>
    <s v="YOUSSEF YOUSSEF F"/>
    <s v="MR30"/>
    <s v="ONE FAMILY"/>
    <s v="84//18//"/>
    <n v="0.72575999999999996"/>
    <n v="1"/>
    <n v="1"/>
    <n v="1"/>
    <n v="1"/>
    <s v="SEPTIC"/>
    <n v="0"/>
    <n v="1"/>
    <n v="16300"/>
    <s v="YES"/>
    <n v="16300"/>
    <s v="84-18"/>
    <m/>
    <m/>
    <s v="SEPTIC"/>
    <n v="16300"/>
    <m/>
    <m/>
    <n v="1"/>
    <n v="1"/>
    <n v="4"/>
    <n v="2447"/>
    <n v="2"/>
    <m/>
    <m/>
    <m/>
    <m/>
    <m/>
    <m/>
    <m/>
    <m/>
    <m/>
    <m/>
    <n v="1"/>
    <n v="1"/>
    <x v="4"/>
    <x v="4"/>
  </r>
  <r>
    <s v="129A-1-33"/>
    <m/>
    <x v="0"/>
    <s v="14 REGENT AVE"/>
    <n v="101"/>
    <s v="BURKE VIRGINIA M"/>
    <s v="R130"/>
    <s v="ONE FAMILY"/>
    <s v="129/A1/33//"/>
    <n v="0.11236"/>
    <n v="1"/>
    <n v="1"/>
    <n v="1"/>
    <n v="1"/>
    <s v="SEPTIC"/>
    <n v="0"/>
    <n v="1"/>
    <n v="3100"/>
    <s v="YES"/>
    <n v="3100"/>
    <s v="129A-1-33"/>
    <s v="Public Water,Septic"/>
    <s v="SEPTIC"/>
    <s v="SEPTIC"/>
    <n v="3100"/>
    <m/>
    <m/>
    <n v="1"/>
    <n v="1"/>
    <n v="1"/>
    <n v="640"/>
    <n v="1"/>
    <m/>
    <m/>
    <m/>
    <m/>
    <m/>
    <m/>
    <m/>
    <m/>
    <m/>
    <m/>
    <n v="1"/>
    <n v="1"/>
    <x v="7"/>
    <x v="7"/>
  </r>
  <r>
    <s v="129A-1-78"/>
    <m/>
    <x v="0"/>
    <s v="11 REGENT AVE"/>
    <n v="104"/>
    <s v="WHITE BARBARA A"/>
    <s v="R130"/>
    <s v="TWO FAMILY"/>
    <s v="129/A1/78//"/>
    <n v="0.32511000000000001"/>
    <n v="1"/>
    <n v="1"/>
    <n v="1"/>
    <n v="1"/>
    <s v="SEPTIC"/>
    <n v="0"/>
    <n v="1"/>
    <n v="5100"/>
    <s v="YES"/>
    <n v="5100"/>
    <s v="129A-1-78"/>
    <s v="Public Water,Septic"/>
    <s v="SEPTIC"/>
    <s v="SEPTIC"/>
    <n v="5100"/>
    <m/>
    <m/>
    <n v="2"/>
    <n v="2"/>
    <n v="4"/>
    <n v="1960"/>
    <n v="2"/>
    <m/>
    <m/>
    <m/>
    <m/>
    <m/>
    <m/>
    <m/>
    <m/>
    <m/>
    <m/>
    <n v="2"/>
    <n v="1"/>
    <x v="7"/>
    <x v="7"/>
  </r>
  <r>
    <s v="115-15"/>
    <m/>
    <x v="0"/>
    <s v="4 DIVISION AVE"/>
    <n v="101"/>
    <s v="STILL CHRISTOPHER G"/>
    <s v="SC"/>
    <s v="ONE FAMILY"/>
    <s v="115//15//"/>
    <n v="0.40605000000000002"/>
    <n v="1"/>
    <n v="1"/>
    <n v="1"/>
    <n v="1"/>
    <s v="SEPTIC"/>
    <n v="0"/>
    <n v="1"/>
    <n v="7100"/>
    <s v="YES"/>
    <n v="7100"/>
    <s v="115-15"/>
    <s v="Public Water,Septic"/>
    <s v="SEPTIC"/>
    <s v="SEPTIC"/>
    <n v="7100"/>
    <m/>
    <m/>
    <n v="1"/>
    <n v="1"/>
    <n v="2"/>
    <n v="798"/>
    <n v="1"/>
    <m/>
    <m/>
    <m/>
    <m/>
    <m/>
    <m/>
    <m/>
    <m/>
    <m/>
    <m/>
    <n v="2"/>
    <n v="1"/>
    <x v="6"/>
    <x v="6"/>
  </r>
  <r>
    <s v="129B-5-1005"/>
    <m/>
    <x v="0"/>
    <s v="0 PINE LAKE DR"/>
    <n v="132"/>
    <s v="AGAPINE COMMUNITY ASSOC INC"/>
    <s v="R130"/>
    <s v="RES ACLNUD  MDL-00"/>
    <s v="129/B5/1005//"/>
    <n v="3.27E-2"/>
    <n v="0"/>
    <n v="0"/>
    <n v="0"/>
    <n v="0"/>
    <m/>
    <n v="0"/>
    <n v="0"/>
    <n v="0"/>
    <s v="YES"/>
    <n v="0"/>
    <s v="129B-5-1005"/>
    <m/>
    <m/>
    <m/>
    <n v="0"/>
    <m/>
    <m/>
    <n v="0"/>
    <n v="0"/>
    <n v="0"/>
    <n v="0"/>
    <n v="0"/>
    <m/>
    <m/>
    <m/>
    <m/>
    <m/>
    <m/>
    <m/>
    <m/>
    <m/>
    <m/>
    <n v="1"/>
    <n v="1"/>
    <x v="7"/>
    <x v="7"/>
  </r>
  <r>
    <s v="129B-2-11"/>
    <m/>
    <x v="0"/>
    <s v="100 GLEN CHARLIE RD"/>
    <n v="101"/>
    <s v="WILLS ROBERT H"/>
    <s v="R130"/>
    <s v="ONE FAMILY"/>
    <s v="129/B2/11//"/>
    <n v="0.12042"/>
    <n v="1"/>
    <n v="1"/>
    <n v="1"/>
    <n v="1"/>
    <s v="SEPTIC"/>
    <n v="0"/>
    <n v="1"/>
    <n v="8200"/>
    <s v="YES"/>
    <n v="8200"/>
    <s v="129B-2-11"/>
    <s v="Public Water,Septic"/>
    <s v="SEPTIC"/>
    <s v="SEPTIC"/>
    <n v="8200"/>
    <m/>
    <m/>
    <n v="1"/>
    <n v="1"/>
    <n v="1"/>
    <n v="526"/>
    <n v="1"/>
    <m/>
    <m/>
    <m/>
    <m/>
    <m/>
    <m/>
    <m/>
    <m/>
    <m/>
    <m/>
    <n v="1"/>
    <n v="1"/>
    <x v="7"/>
    <x v="7"/>
  </r>
  <r>
    <s v="129A-1-123"/>
    <m/>
    <x v="0"/>
    <s v="73 AGAWAM LAKE SHORE DR"/>
    <n v="101"/>
    <s v="SHANNON BRENDON J"/>
    <s v="R130"/>
    <s v="ONE FAMILY"/>
    <s v="129/A1/123//"/>
    <n v="0.11747"/>
    <n v="1"/>
    <n v="1"/>
    <n v="1"/>
    <n v="1"/>
    <s v="SEPTIC"/>
    <n v="0"/>
    <n v="1"/>
    <n v="2900"/>
    <s v="YES"/>
    <n v="2900"/>
    <s v="129A-1-123"/>
    <s v="Public Water,Septic"/>
    <s v="SEPTIC"/>
    <s v="SEPTIC"/>
    <n v="2900"/>
    <m/>
    <m/>
    <n v="1"/>
    <n v="1"/>
    <n v="2"/>
    <n v="611"/>
    <n v="1.3"/>
    <m/>
    <m/>
    <m/>
    <m/>
    <m/>
    <m/>
    <m/>
    <m/>
    <m/>
    <m/>
    <n v="1"/>
    <n v="1"/>
    <x v="7"/>
    <x v="7"/>
  </r>
  <r>
    <s v="109A-1-1034"/>
    <m/>
    <x v="0"/>
    <s v="2518 CRAN HWY REAR"/>
    <n v="392"/>
    <s v="LOWE GAIL"/>
    <s v="SC"/>
    <s v="UNDEV LAND"/>
    <s v="109/A1/1034//"/>
    <n v="0.93047000000000002"/>
    <n v="0"/>
    <n v="0"/>
    <n v="0"/>
    <n v="0"/>
    <m/>
    <n v="0"/>
    <n v="0"/>
    <n v="0"/>
    <s v="YES"/>
    <n v="0"/>
    <s v="109A-1-1034"/>
    <m/>
    <m/>
    <m/>
    <n v="0"/>
    <m/>
    <m/>
    <n v="0"/>
    <n v="0"/>
    <n v="0"/>
    <n v="0"/>
    <n v="0"/>
    <m/>
    <m/>
    <m/>
    <m/>
    <m/>
    <m/>
    <m/>
    <m/>
    <m/>
    <m/>
    <n v="1"/>
    <n v="1"/>
    <x v="9"/>
    <x v="9"/>
  </r>
  <r>
    <s v="110-1004"/>
    <m/>
    <x v="0"/>
    <s v="11 TIHONET RD"/>
    <n v="906"/>
    <s v="ROMAN CATHOLIC BISHOP"/>
    <s v="R60"/>
    <s v="CHURCH ETC  MDL-00"/>
    <s v="110//1004//"/>
    <n v="1.87643"/>
    <n v="0"/>
    <n v="0"/>
    <n v="0"/>
    <n v="0"/>
    <m/>
    <n v="0"/>
    <n v="2"/>
    <n v="17200"/>
    <s v="YES"/>
    <n v="0"/>
    <s v="110-1004"/>
    <s v="Public Water,Septic"/>
    <s v="SEPTIC"/>
    <m/>
    <n v="8600"/>
    <m/>
    <m/>
    <n v="0"/>
    <n v="0"/>
    <n v="0"/>
    <n v="0"/>
    <n v="0"/>
    <m/>
    <m/>
    <m/>
    <m/>
    <m/>
    <m/>
    <m/>
    <m/>
    <m/>
    <m/>
    <n v="1"/>
    <n v="1"/>
    <x v="11"/>
    <x v="11"/>
  </r>
  <r>
    <s v="129B-5-57"/>
    <m/>
    <x v="0"/>
    <s v="20 PINE LAKE DR"/>
    <n v="101"/>
    <s v="ROUSSEAU PAUL"/>
    <s v="R130"/>
    <s v="ONE FAMILY"/>
    <s v="129/B5/57//"/>
    <n v="0.11212"/>
    <n v="1"/>
    <n v="1"/>
    <n v="1"/>
    <n v="1"/>
    <s v="SEPTIC"/>
    <n v="0"/>
    <n v="1"/>
    <n v="2500"/>
    <s v="YES"/>
    <n v="2500"/>
    <s v="129B-5-57"/>
    <s v="Public Water,Gas,Septic"/>
    <s v="SEPTIC"/>
    <s v="SEPTIC"/>
    <n v="2500"/>
    <m/>
    <m/>
    <n v="1"/>
    <n v="1"/>
    <n v="2"/>
    <n v="660"/>
    <n v="1"/>
    <m/>
    <m/>
    <m/>
    <m/>
    <m/>
    <m/>
    <m/>
    <m/>
    <m/>
    <m/>
    <n v="1"/>
    <n v="1"/>
    <x v="7"/>
    <x v="7"/>
  </r>
  <r>
    <s v="129A-1-7"/>
    <m/>
    <x v="0"/>
    <s v="51 MAPLE SPRINGS RD"/>
    <n v="132"/>
    <s v="PONTE GARY P"/>
    <s v="R130"/>
    <s v="RES ACLNUD  MDL-00"/>
    <s v="129/A1/7//"/>
    <n v="0.23154"/>
    <n v="0"/>
    <n v="0"/>
    <n v="0"/>
    <n v="0"/>
    <m/>
    <n v="0"/>
    <n v="0"/>
    <n v="0"/>
    <s v="YES"/>
    <n v="0"/>
    <s v="129A-1-7"/>
    <m/>
    <m/>
    <m/>
    <n v="0"/>
    <m/>
    <m/>
    <n v="0"/>
    <n v="0"/>
    <n v="0"/>
    <n v="0"/>
    <n v="0"/>
    <m/>
    <m/>
    <m/>
    <m/>
    <m/>
    <m/>
    <m/>
    <m/>
    <m/>
    <m/>
    <n v="2"/>
    <n v="1"/>
    <x v="7"/>
    <x v="7"/>
  </r>
  <r>
    <s v="110-1067"/>
    <m/>
    <x v="0"/>
    <s v="2648 CRAN HWY"/>
    <n v="31"/>
    <s v="DEMIRANDA MANUEL"/>
    <s v="SC"/>
    <s v="PRI COMM  MDL-96"/>
    <s v="110//1067//"/>
    <n v="0.67732999999999999"/>
    <n v="1"/>
    <n v="1"/>
    <n v="1"/>
    <n v="1"/>
    <s v="SEPTIC"/>
    <n v="0"/>
    <n v="1"/>
    <n v="14400"/>
    <s v="YES"/>
    <n v="14400"/>
    <s v="110-1067"/>
    <s v="All Public"/>
    <s v="SEWER"/>
    <s v="SEPTIC"/>
    <n v="14400"/>
    <m/>
    <m/>
    <n v="1"/>
    <n v="1"/>
    <n v="0"/>
    <n v="5880"/>
    <n v="1"/>
    <m/>
    <m/>
    <m/>
    <m/>
    <m/>
    <m/>
    <m/>
    <m/>
    <m/>
    <m/>
    <n v="1"/>
    <n v="1"/>
    <x v="6"/>
    <x v="6"/>
  </r>
  <r>
    <s v="129B-5-66"/>
    <m/>
    <x v="0"/>
    <s v="4 BENJAMIN ST"/>
    <n v="101"/>
    <s v="CAMANDONA TERESA A"/>
    <s v="R13"/>
    <s v="ONE FAMILY"/>
    <s v="129/B5/66//"/>
    <n v="9.9739999999999995E-2"/>
    <n v="1"/>
    <n v="1"/>
    <n v="1"/>
    <n v="1"/>
    <s v="SEPTIC"/>
    <n v="0"/>
    <n v="1"/>
    <n v="0"/>
    <s v="YES"/>
    <n v="0"/>
    <s v="129B-5-66"/>
    <s v="Public Water,Septic"/>
    <s v="SEPTIC"/>
    <s v="SEPTIC"/>
    <n v="0"/>
    <m/>
    <m/>
    <n v="1"/>
    <n v="1"/>
    <n v="2"/>
    <n v="576"/>
    <n v="1"/>
    <m/>
    <m/>
    <m/>
    <m/>
    <m/>
    <m/>
    <m/>
    <m/>
    <m/>
    <m/>
    <n v="1"/>
    <n v="1"/>
    <x v="7"/>
    <x v="7"/>
  </r>
  <r>
    <s v="129A-1-86"/>
    <m/>
    <x v="0"/>
    <s v="44 AGAWAM LAKE SHORE DR"/>
    <n v="101"/>
    <s v="GREEN JAYNE"/>
    <s v="R130"/>
    <s v="ONE FAMILY"/>
    <s v="129/A1/86//"/>
    <n v="0.12747"/>
    <n v="1"/>
    <n v="1"/>
    <n v="1"/>
    <n v="1"/>
    <s v="SEPTIC"/>
    <n v="0"/>
    <n v="1"/>
    <n v="7200"/>
    <s v="YES"/>
    <n v="7200"/>
    <s v="129A-1-86"/>
    <s v="Public Water,Septic"/>
    <s v="SEPTIC"/>
    <s v="SEPTIC"/>
    <n v="7200"/>
    <m/>
    <m/>
    <n v="1"/>
    <n v="1"/>
    <n v="3"/>
    <n v="988"/>
    <n v="1"/>
    <m/>
    <m/>
    <m/>
    <m/>
    <m/>
    <m/>
    <m/>
    <m/>
    <m/>
    <m/>
    <n v="1"/>
    <n v="1"/>
    <x v="7"/>
    <x v="7"/>
  </r>
  <r>
    <s v="110-1066"/>
    <m/>
    <x v="0"/>
    <s v="2644 CRAN HWY"/>
    <n v="391"/>
    <s v="GLEASON ROBERT CHRISTOPHER"/>
    <s v="SC"/>
    <s v="POT DEVEL"/>
    <s v="110//1066//"/>
    <n v="1.17289"/>
    <n v="0"/>
    <n v="0"/>
    <n v="0"/>
    <n v="0"/>
    <m/>
    <n v="0"/>
    <n v="0"/>
    <n v="0"/>
    <s v="YES"/>
    <n v="0"/>
    <s v="110-1066"/>
    <s v="All Public"/>
    <s v="SEWER"/>
    <m/>
    <n v="0"/>
    <m/>
    <m/>
    <n v="0"/>
    <n v="0"/>
    <n v="0"/>
    <n v="0"/>
    <n v="0"/>
    <m/>
    <m/>
    <m/>
    <m/>
    <m/>
    <m/>
    <m/>
    <m/>
    <m/>
    <m/>
    <n v="1"/>
    <n v="1"/>
    <x v="6"/>
    <x v="6"/>
  </r>
  <r>
    <s v="115-17"/>
    <m/>
    <x v="0"/>
    <s v="16 SPRUCE ST"/>
    <n v="101"/>
    <s v="JOHNSON GREGORY T"/>
    <s v="SC"/>
    <s v="ONE FAMILY"/>
    <s v="115//17//"/>
    <n v="0.28123999999999999"/>
    <n v="1"/>
    <n v="1"/>
    <n v="1"/>
    <n v="1"/>
    <s v="SEPTIC"/>
    <n v="0"/>
    <n v="1"/>
    <n v="8700"/>
    <s v="NO_W1"/>
    <n v="8700"/>
    <s v="115-17"/>
    <s v="Septic"/>
    <s v="SEPTIC"/>
    <s v="SEPTIC"/>
    <n v="8700"/>
    <m/>
    <m/>
    <n v="1"/>
    <n v="1"/>
    <n v="3"/>
    <n v="1044"/>
    <n v="1"/>
    <m/>
    <m/>
    <m/>
    <m/>
    <m/>
    <m/>
    <m/>
    <m/>
    <m/>
    <m/>
    <n v="2"/>
    <n v="1"/>
    <x v="6"/>
    <x v="6"/>
  </r>
  <r>
    <s v="110-2"/>
    <m/>
    <x v="0"/>
    <s v="2640 CRAN HWY"/>
    <n v="322"/>
    <s v="HOBBS WILLILAM C"/>
    <s v="SC"/>
    <s v="STORE/SHOP  MDL-94"/>
    <s v="110//2//"/>
    <n v="1.1223099999999999"/>
    <n v="1"/>
    <n v="1"/>
    <n v="1"/>
    <n v="1"/>
    <s v="SEPTIC"/>
    <n v="0"/>
    <n v="1"/>
    <n v="19900"/>
    <s v="YES"/>
    <n v="19900"/>
    <s v="110-2"/>
    <s v="All Public"/>
    <s v="SEWER"/>
    <s v="SEPTIC"/>
    <n v="19900"/>
    <m/>
    <m/>
    <n v="1"/>
    <n v="1"/>
    <n v="0"/>
    <n v="408"/>
    <n v="1"/>
    <m/>
    <m/>
    <m/>
    <m/>
    <m/>
    <m/>
    <m/>
    <m/>
    <m/>
    <m/>
    <n v="1"/>
    <n v="1"/>
    <x v="6"/>
    <x v="6"/>
  </r>
  <r>
    <s v="110-1"/>
    <m/>
    <x v="0"/>
    <s v="6 MATTOS AVE"/>
    <n v="101"/>
    <s v="ANDREWS DENISE M"/>
    <s v="SC"/>
    <s v="ONE FAMILY"/>
    <s v="110//1//"/>
    <n v="0.71787000000000001"/>
    <n v="1"/>
    <n v="1"/>
    <n v="1"/>
    <n v="1"/>
    <s v="SEPTIC"/>
    <n v="0"/>
    <n v="1"/>
    <n v="15000"/>
    <s v="YES"/>
    <n v="15000"/>
    <s v="110-1"/>
    <s v="Public Water,Septic"/>
    <s v="SEPTIC"/>
    <s v="SEPTIC"/>
    <n v="15000"/>
    <m/>
    <m/>
    <n v="1"/>
    <n v="1"/>
    <n v="3"/>
    <n v="2015"/>
    <n v="1.9"/>
    <m/>
    <m/>
    <m/>
    <m/>
    <m/>
    <m/>
    <m/>
    <m/>
    <m/>
    <m/>
    <n v="1"/>
    <n v="1"/>
    <x v="6"/>
    <x v="6"/>
  </r>
  <r>
    <s v="84-19"/>
    <m/>
    <x v="0"/>
    <s v="7 MAUD PALMER DR"/>
    <n v="101"/>
    <s v="ANDERSON BARBARA E"/>
    <s v="MR30"/>
    <s v="ONE FAMILY"/>
    <s v="84//19//"/>
    <n v="0.60109000000000001"/>
    <n v="1"/>
    <n v="1"/>
    <n v="1"/>
    <n v="1"/>
    <s v="SEPTIC"/>
    <n v="0"/>
    <n v="1"/>
    <n v="9100"/>
    <s v="YES"/>
    <n v="9100"/>
    <s v="84-19"/>
    <m/>
    <m/>
    <s v="SEPTIC"/>
    <n v="9100"/>
    <m/>
    <m/>
    <n v="1"/>
    <n v="1"/>
    <n v="3"/>
    <n v="1924"/>
    <n v="1"/>
    <m/>
    <m/>
    <m/>
    <m/>
    <m/>
    <m/>
    <m/>
    <m/>
    <m/>
    <m/>
    <n v="1"/>
    <n v="1"/>
    <x v="4"/>
    <x v="4"/>
  </r>
  <r>
    <s v="110-1059"/>
    <m/>
    <x v="0"/>
    <s v="2632 CRAN HWY"/>
    <n v="330"/>
    <s v="TWENTY-SIX TWENTY-EIGHT"/>
    <s v="SC"/>
    <s v="AUTO V S&amp;S  MDL-96"/>
    <s v="110//1059//"/>
    <n v="2.72824"/>
    <n v="1"/>
    <n v="1"/>
    <n v="1"/>
    <n v="1"/>
    <s v="SEPTIC"/>
    <n v="0"/>
    <n v="1"/>
    <n v="50200"/>
    <s v="YES"/>
    <n v="50200"/>
    <s v="110-1059"/>
    <s v="All Public"/>
    <s v="SEWER"/>
    <s v="SEPTIC"/>
    <n v="50200"/>
    <m/>
    <m/>
    <n v="1"/>
    <n v="1"/>
    <n v="0"/>
    <n v="21056"/>
    <n v="1"/>
    <m/>
    <m/>
    <m/>
    <m/>
    <m/>
    <m/>
    <m/>
    <m/>
    <m/>
    <m/>
    <n v="1"/>
    <n v="1"/>
    <x v="6"/>
    <x v="6"/>
  </r>
  <r>
    <s v="LAND_NOPARC"/>
    <m/>
    <x v="0"/>
    <m/>
    <n v="0"/>
    <m/>
    <m/>
    <m/>
    <m/>
    <n v="7.3940000000000006E-2"/>
    <n v="0"/>
    <n v="0"/>
    <n v="0"/>
    <n v="0"/>
    <m/>
    <n v="0"/>
    <n v="0"/>
    <n v="0"/>
    <s v="NO"/>
    <n v="0"/>
    <m/>
    <m/>
    <m/>
    <m/>
    <n v="0"/>
    <m/>
    <m/>
    <n v="0"/>
    <n v="0"/>
    <n v="0"/>
    <n v="0"/>
    <n v="0"/>
    <m/>
    <m/>
    <m/>
    <m/>
    <m/>
    <m/>
    <m/>
    <m/>
    <m/>
    <m/>
    <n v="0"/>
    <n v="1"/>
    <x v="7"/>
    <x v="7"/>
  </r>
  <r>
    <s v="129B-5-58A"/>
    <m/>
    <x v="0"/>
    <s v="0 PINE LAKE DR"/>
    <n v="132"/>
    <s v="JORDAN MARIE C LIFE ESTATE"/>
    <s v="R130"/>
    <s v="RES ACLNUD  MDL-00"/>
    <s v="129/B5/58/A/"/>
    <n v="6.3289999999999999E-2"/>
    <n v="0"/>
    <n v="0"/>
    <n v="0"/>
    <n v="0"/>
    <m/>
    <n v="0"/>
    <n v="0"/>
    <n v="0"/>
    <s v="YES"/>
    <n v="0"/>
    <s v="129B-5-58A"/>
    <m/>
    <m/>
    <m/>
    <n v="0"/>
    <m/>
    <m/>
    <n v="0"/>
    <n v="0"/>
    <n v="0"/>
    <n v="0"/>
    <n v="0"/>
    <m/>
    <m/>
    <m/>
    <m/>
    <m/>
    <m/>
    <m/>
    <m/>
    <m/>
    <m/>
    <n v="1"/>
    <n v="1"/>
    <x v="7"/>
    <x v="7"/>
  </r>
  <r>
    <s v="129A-1-9"/>
    <m/>
    <x v="0"/>
    <s v="55 MAPLE SPRINGS RD"/>
    <n v="132"/>
    <s v="ELKALLASSI NAZIH TRUSTEE"/>
    <s v="R130"/>
    <s v="RES ACLNUD  MDL-00"/>
    <s v="129/A1/9//"/>
    <n v="0.10511"/>
    <n v="0"/>
    <n v="0"/>
    <n v="0"/>
    <n v="0"/>
    <m/>
    <n v="0"/>
    <n v="0"/>
    <n v="0"/>
    <s v="YES"/>
    <n v="0"/>
    <s v="129A-1-9"/>
    <m/>
    <m/>
    <m/>
    <n v="0"/>
    <m/>
    <m/>
    <n v="0"/>
    <n v="0"/>
    <n v="0"/>
    <n v="0"/>
    <n v="0"/>
    <m/>
    <m/>
    <m/>
    <m/>
    <m/>
    <m/>
    <m/>
    <m/>
    <m/>
    <m/>
    <n v="1"/>
    <n v="1"/>
    <x v="7"/>
    <x v="7"/>
  </r>
  <r>
    <s v="115-18B"/>
    <m/>
    <x v="0"/>
    <s v="18 SPRUCE ST"/>
    <n v="101"/>
    <s v="SEQUEIRA PAMELA A"/>
    <s v="SC"/>
    <s v="ONE FAMILY"/>
    <s v="115//18/B/"/>
    <n v="0.29594999999999999"/>
    <n v="1"/>
    <n v="1"/>
    <n v="1"/>
    <n v="1"/>
    <s v="SEPTIC"/>
    <n v="0"/>
    <n v="1"/>
    <n v="9500"/>
    <s v="YES"/>
    <n v="9500"/>
    <s v="115-18B"/>
    <s v="Public Water,Septic"/>
    <s v="SEPTIC"/>
    <s v="SEPTIC"/>
    <n v="9500"/>
    <m/>
    <m/>
    <n v="1"/>
    <n v="1"/>
    <n v="4"/>
    <n v="1296"/>
    <n v="1.5"/>
    <m/>
    <m/>
    <m/>
    <m/>
    <m/>
    <m/>
    <m/>
    <m/>
    <m/>
    <m/>
    <n v="1"/>
    <n v="1"/>
    <x v="6"/>
    <x v="6"/>
  </r>
  <r>
    <s v="129A-1-34"/>
    <m/>
    <x v="0"/>
    <s v="16 REGENT AVE"/>
    <n v="101"/>
    <s v="PEIRCE JOHN F"/>
    <s v="R130"/>
    <s v="ONE FAMILY"/>
    <s v="129/A1/34//"/>
    <n v="0.22139"/>
    <n v="1"/>
    <n v="1"/>
    <n v="1"/>
    <n v="1"/>
    <s v="SEPTIC"/>
    <n v="0"/>
    <n v="1"/>
    <n v="4200"/>
    <s v="YES"/>
    <n v="4200"/>
    <s v="129A-1-34"/>
    <s v="Public Water,Septic"/>
    <s v="SEPTIC"/>
    <s v="SEPTIC"/>
    <n v="4200"/>
    <m/>
    <m/>
    <n v="1"/>
    <n v="1"/>
    <n v="3"/>
    <n v="1337"/>
    <n v="1"/>
    <m/>
    <m/>
    <m/>
    <m/>
    <m/>
    <m/>
    <m/>
    <m/>
    <m/>
    <m/>
    <n v="2"/>
    <n v="1"/>
    <x v="7"/>
    <x v="7"/>
  </r>
  <r>
    <s v="129B-5-67"/>
    <m/>
    <x v="0"/>
    <s v="2 BENJAMIN ST"/>
    <n v="101"/>
    <s v="GAUDETTE LEON F JR"/>
    <s v="R130"/>
    <s v="ONE FAMILY"/>
    <s v="129/B5/67//"/>
    <n v="0.11788999999999999"/>
    <n v="1"/>
    <n v="1"/>
    <n v="1"/>
    <n v="1"/>
    <s v="SEPTIC"/>
    <n v="0"/>
    <n v="1"/>
    <n v="9000"/>
    <s v="YES"/>
    <n v="9000"/>
    <s v="129B-5-67"/>
    <s v="Public Water,Septic"/>
    <s v="SEPTIC"/>
    <s v="SEPTIC"/>
    <n v="9000"/>
    <m/>
    <m/>
    <n v="1"/>
    <n v="1"/>
    <n v="2"/>
    <n v="1010"/>
    <n v="2"/>
    <m/>
    <m/>
    <m/>
    <m/>
    <m/>
    <m/>
    <m/>
    <m/>
    <m/>
    <m/>
    <n v="1"/>
    <n v="1"/>
    <x v="7"/>
    <x v="7"/>
  </r>
  <r>
    <s v="129B-2-12"/>
    <m/>
    <x v="0"/>
    <s v="102 GLEN CHARLIE RD"/>
    <n v="101"/>
    <s v="BUDRESKI ANNE"/>
    <s v="R130"/>
    <s v="ONE FAMILY"/>
    <s v="129/B2/12//"/>
    <n v="0.14599000000000001"/>
    <n v="1"/>
    <n v="1"/>
    <n v="1"/>
    <n v="1"/>
    <s v="SEPTIC"/>
    <n v="0"/>
    <n v="1"/>
    <n v="10000"/>
    <s v="YES"/>
    <n v="10000"/>
    <s v="129B-2-12"/>
    <s v="Public Water,Gas,Septic"/>
    <s v="SEPTIC"/>
    <s v="SEPTIC"/>
    <n v="10000"/>
    <m/>
    <m/>
    <n v="1"/>
    <n v="1"/>
    <n v="2"/>
    <n v="512"/>
    <n v="1"/>
    <m/>
    <m/>
    <m/>
    <m/>
    <m/>
    <m/>
    <m/>
    <m/>
    <m/>
    <m/>
    <n v="1"/>
    <n v="1"/>
    <x v="7"/>
    <x v="7"/>
  </r>
  <r>
    <s v="129A-1-124"/>
    <m/>
    <x v="0"/>
    <s v="75 AGAWAM LAKE SHORE DR"/>
    <n v="101"/>
    <s v="LEWIS GUY R &amp; JAMES F"/>
    <s v="R130"/>
    <s v="ONE FAMILY"/>
    <s v="129/A1/124//"/>
    <n v="0.12118"/>
    <n v="1"/>
    <n v="1"/>
    <n v="1"/>
    <n v="1"/>
    <s v="SEPTIC"/>
    <n v="0"/>
    <n v="1"/>
    <n v="200"/>
    <s v="YES"/>
    <n v="200"/>
    <s v="129A-1-124"/>
    <s v="Public Water,Septic"/>
    <s v="SEPTIC"/>
    <s v="SEPTIC"/>
    <n v="200"/>
    <m/>
    <m/>
    <n v="1"/>
    <n v="1"/>
    <n v="2"/>
    <n v="720"/>
    <n v="1"/>
    <m/>
    <m/>
    <m/>
    <m/>
    <m/>
    <m/>
    <m/>
    <m/>
    <m/>
    <m/>
    <n v="1"/>
    <n v="1"/>
    <x v="7"/>
    <x v="7"/>
  </r>
  <r>
    <s v="129B-5-44"/>
    <m/>
    <x v="0"/>
    <s v="79 GLEN CHARLIE RD"/>
    <n v="101"/>
    <s v="SMIRVOV WILLIAM J"/>
    <s v="R130"/>
    <s v="ONE FAMILY"/>
    <s v="129/B5/44//"/>
    <n v="0.12809999999999999"/>
    <n v="1"/>
    <n v="1"/>
    <n v="1"/>
    <n v="1"/>
    <s v="SEPTIC"/>
    <n v="0"/>
    <n v="1"/>
    <n v="3300"/>
    <s v="YES"/>
    <n v="3300"/>
    <s v="129B-5-44"/>
    <s v="Public Water,Septic"/>
    <s v="SEPTIC"/>
    <s v="SEPTIC"/>
    <n v="3300"/>
    <m/>
    <m/>
    <n v="1"/>
    <n v="1"/>
    <n v="2"/>
    <n v="587"/>
    <n v="1"/>
    <m/>
    <m/>
    <m/>
    <m/>
    <m/>
    <m/>
    <m/>
    <m/>
    <m/>
    <m/>
    <n v="1"/>
    <n v="1"/>
    <x v="7"/>
    <x v="7"/>
  </r>
  <r>
    <s v="129B-5-57"/>
    <m/>
    <x v="0"/>
    <s v="20 PINE LAKE DR"/>
    <n v="101"/>
    <s v="ROUSSEAU PAUL"/>
    <s v="R130"/>
    <s v="ONE FAMILY"/>
    <s v="129/B5/57//"/>
    <n v="5.969E-2"/>
    <n v="1"/>
    <n v="1"/>
    <n v="1"/>
    <n v="1"/>
    <s v="SEPTIC"/>
    <n v="0"/>
    <n v="1"/>
    <n v="2500"/>
    <s v="YES"/>
    <n v="2500"/>
    <s v="129B-5-57"/>
    <s v="Public Water,Gas,Septic"/>
    <s v="SEPTIC"/>
    <s v="SEPTIC"/>
    <n v="2500"/>
    <m/>
    <m/>
    <n v="1"/>
    <n v="1"/>
    <n v="2"/>
    <n v="660"/>
    <n v="1"/>
    <m/>
    <m/>
    <m/>
    <m/>
    <m/>
    <m/>
    <m/>
    <m/>
    <m/>
    <m/>
    <n v="1"/>
    <n v="1"/>
    <x v="7"/>
    <x v="7"/>
  </r>
  <r>
    <s v="129A-1-10"/>
    <m/>
    <x v="0"/>
    <s v="57 MAPLE SPRINGS RD"/>
    <n v="101"/>
    <s v="EL-CHALFOUN ELIE"/>
    <s v="R130"/>
    <s v="ONE FAMILY"/>
    <s v="129/A1/10//"/>
    <n v="0.10764"/>
    <n v="1"/>
    <n v="1"/>
    <n v="1"/>
    <n v="1"/>
    <s v="SEPTIC"/>
    <n v="0"/>
    <n v="1"/>
    <n v="0"/>
    <s v="YES"/>
    <n v="0"/>
    <s v="129A-1-10"/>
    <s v="Public Water,Septic"/>
    <s v="SEPTIC"/>
    <s v="SEPTIC"/>
    <n v="0"/>
    <m/>
    <m/>
    <n v="1"/>
    <n v="1"/>
    <n v="4"/>
    <n v="1552"/>
    <n v="2"/>
    <m/>
    <m/>
    <m/>
    <m/>
    <m/>
    <m/>
    <m/>
    <m/>
    <m/>
    <m/>
    <n v="1"/>
    <n v="1"/>
    <x v="7"/>
    <x v="7"/>
  </r>
  <r>
    <s v="129B-5-16"/>
    <m/>
    <x v="0"/>
    <s v="31 PINE LAKE DR"/>
    <n v="101"/>
    <s v="SILVEIRA JOSEPH G JR"/>
    <s v="R130"/>
    <s v="ONE FAMILY"/>
    <s v="129/B5/16//"/>
    <n v="0.24443999999999999"/>
    <n v="1"/>
    <n v="1"/>
    <n v="1"/>
    <n v="1"/>
    <s v="SEPTIC"/>
    <n v="0"/>
    <n v="1"/>
    <n v="800"/>
    <s v="NO_W1"/>
    <n v="800"/>
    <s v="129B-5-16"/>
    <s v="Public Water,Septic"/>
    <s v="SEPTIC"/>
    <s v="SEPTIC"/>
    <n v="800"/>
    <m/>
    <m/>
    <n v="1"/>
    <n v="1"/>
    <n v="1"/>
    <n v="1296"/>
    <n v="1"/>
    <m/>
    <m/>
    <m/>
    <m/>
    <m/>
    <m/>
    <m/>
    <m/>
    <m/>
    <m/>
    <n v="3"/>
    <n v="1"/>
    <x v="7"/>
    <x v="7"/>
  </r>
  <r>
    <s v="115-28"/>
    <m/>
    <x v="0"/>
    <s v="1 SPRUCE ST"/>
    <n v="101"/>
    <s v="SEWALL MICHAEL J"/>
    <s v="SC"/>
    <s v="ONE FAMILY"/>
    <s v="115//28//"/>
    <n v="0.34754000000000002"/>
    <n v="1"/>
    <n v="1"/>
    <n v="1"/>
    <n v="1"/>
    <s v="SEPTIC"/>
    <n v="0"/>
    <n v="1"/>
    <n v="25300"/>
    <s v="YES"/>
    <n v="25300"/>
    <s v="115-28"/>
    <s v="Public Water,Septic"/>
    <s v="SEPTIC"/>
    <s v="SEPTIC"/>
    <n v="25300"/>
    <m/>
    <m/>
    <n v="1"/>
    <n v="1"/>
    <n v="3"/>
    <n v="1360"/>
    <n v="2"/>
    <m/>
    <m/>
    <m/>
    <m/>
    <m/>
    <m/>
    <m/>
    <m/>
    <m/>
    <m/>
    <n v="1"/>
    <n v="1"/>
    <x v="6"/>
    <x v="6"/>
  </r>
  <r>
    <s v="110-1054"/>
    <m/>
    <x v="0"/>
    <s v="3 CABRAL WAY"/>
    <n v="101"/>
    <s v="GISCOMBE SHEILA A"/>
    <s v="SC"/>
    <s v="ONE FAMILY"/>
    <s v="110//1054//"/>
    <n v="0.41921000000000003"/>
    <n v="0"/>
    <n v="1"/>
    <n v="0"/>
    <n v="1"/>
    <m/>
    <n v="0"/>
    <n v="1"/>
    <n v="8900"/>
    <s v="YES"/>
    <n v="8900"/>
    <s v="110-1054"/>
    <s v="Public Water,Septic"/>
    <s v="SEPTIC"/>
    <s v="SEPTIC"/>
    <n v="8900"/>
    <m/>
    <m/>
    <n v="0"/>
    <n v="1"/>
    <n v="2"/>
    <n v="762"/>
    <n v="1.5"/>
    <m/>
    <m/>
    <m/>
    <m/>
    <m/>
    <m/>
    <m/>
    <m/>
    <m/>
    <m/>
    <n v="1"/>
    <n v="1"/>
    <x v="6"/>
    <x v="6"/>
  </r>
  <r>
    <s v="110-1034"/>
    <m/>
    <x v="0"/>
    <s v="0 CRAN HWY"/>
    <n v="427"/>
    <s v="COLONIAL GAS COMPANY"/>
    <s v="SC"/>
    <s v="GAS STG  MDL-96"/>
    <s v="110//1034//"/>
    <n v="5.9548800000000002"/>
    <n v="1"/>
    <n v="1"/>
    <n v="1"/>
    <n v="1"/>
    <s v="SEPTIC"/>
    <n v="0"/>
    <n v="0"/>
    <n v="0"/>
    <s v="YES"/>
    <n v="0"/>
    <s v="110-1034"/>
    <s v="All Public"/>
    <s v="SEWER"/>
    <s v="SEPTIC"/>
    <n v="0"/>
    <m/>
    <m/>
    <n v="1"/>
    <n v="1"/>
    <n v="0"/>
    <n v="800"/>
    <n v="1"/>
    <m/>
    <m/>
    <m/>
    <m/>
    <m/>
    <m/>
    <m/>
    <m/>
    <m/>
    <m/>
    <n v="1"/>
    <n v="1"/>
    <x v="6"/>
    <x v="6"/>
  </r>
  <r>
    <s v="129A-1-11"/>
    <m/>
    <x v="0"/>
    <s v="59 MAPLE SPRINGS RD"/>
    <n v="101"/>
    <s v="MALLARD RONALD L TRUSTEE THE"/>
    <s v="R130"/>
    <s v="ONE FAMILY"/>
    <s v="129/A1/11//"/>
    <n v="0.10896"/>
    <n v="1"/>
    <n v="1"/>
    <n v="1"/>
    <n v="1"/>
    <s v="SEPTIC"/>
    <n v="0"/>
    <n v="1"/>
    <n v="0"/>
    <s v="YES"/>
    <n v="0"/>
    <s v="129A-1-11"/>
    <s v="Public Water,Septic"/>
    <s v="SEPTIC"/>
    <s v="SEPTIC"/>
    <n v="0"/>
    <m/>
    <m/>
    <n v="1"/>
    <n v="1"/>
    <n v="2"/>
    <n v="496"/>
    <n v="1"/>
    <m/>
    <m/>
    <m/>
    <m/>
    <m/>
    <m/>
    <m/>
    <m/>
    <m/>
    <m/>
    <n v="1"/>
    <n v="1"/>
    <x v="7"/>
    <x v="7"/>
  </r>
  <r>
    <s v="115-1021"/>
    <m/>
    <x v="0"/>
    <s v="0 ROUTE 25"/>
    <n v="393"/>
    <s v="ASHLEY JAMES E"/>
    <s v="MR30"/>
    <s v="AH-NOT 61A"/>
    <s v="115//1021//"/>
    <n v="6.2113800000000001"/>
    <n v="0"/>
    <n v="0"/>
    <n v="0"/>
    <n v="0"/>
    <m/>
    <n v="0"/>
    <n v="0"/>
    <n v="0"/>
    <s v="YES"/>
    <n v="0"/>
    <s v="115-1021"/>
    <m/>
    <m/>
    <m/>
    <n v="0"/>
    <m/>
    <m/>
    <n v="0"/>
    <n v="0"/>
    <n v="0"/>
    <n v="0"/>
    <n v="0"/>
    <m/>
    <m/>
    <m/>
    <m/>
    <m/>
    <m/>
    <m/>
    <m/>
    <m/>
    <m/>
    <n v="1"/>
    <n v="1"/>
    <x v="6"/>
    <x v="6"/>
  </r>
  <r>
    <s v="129B-5-59"/>
    <m/>
    <x v="0"/>
    <s v="24 PINE LAKE DR"/>
    <n v="101"/>
    <s v="JORDAN MARIE C LIFE ESTATE"/>
    <s v="R130"/>
    <s v="ONE FAMILY"/>
    <s v="129/B5/59//"/>
    <n v="0.11591"/>
    <n v="1"/>
    <n v="1"/>
    <n v="1"/>
    <n v="1"/>
    <s v="SEPTIC"/>
    <n v="0"/>
    <n v="1"/>
    <n v="400"/>
    <s v="YES"/>
    <n v="400"/>
    <s v="129B-5-59"/>
    <s v="Public Water,Septic"/>
    <s v="SEPTIC"/>
    <s v="SEPTIC"/>
    <n v="400"/>
    <m/>
    <m/>
    <n v="1"/>
    <n v="1"/>
    <n v="2"/>
    <n v="640"/>
    <n v="1"/>
    <m/>
    <m/>
    <m/>
    <m/>
    <m/>
    <m/>
    <m/>
    <m/>
    <m/>
    <m/>
    <n v="1"/>
    <n v="1"/>
    <x v="7"/>
    <x v="7"/>
  </r>
  <r>
    <s v="129A-1-87"/>
    <m/>
    <x v="0"/>
    <s v="46 AGAWAM LAKE SHORE DR"/>
    <n v="101"/>
    <s v="DEKKERS ROEL"/>
    <s v="R130"/>
    <s v="ONE FAMILY"/>
    <s v="129/A1/87//"/>
    <n v="0.35693000000000003"/>
    <n v="1"/>
    <n v="1"/>
    <n v="1"/>
    <n v="1"/>
    <s v="SEPTIC"/>
    <n v="0"/>
    <n v="1"/>
    <n v="1800"/>
    <s v="NO_W1"/>
    <n v="1800"/>
    <s v="129A-1-87"/>
    <s v="Public Water,Septic"/>
    <s v="SEPTIC"/>
    <s v="SEPTIC"/>
    <n v="1800"/>
    <m/>
    <m/>
    <n v="1"/>
    <n v="1"/>
    <n v="2"/>
    <n v="1108"/>
    <n v="1"/>
    <m/>
    <m/>
    <m/>
    <m/>
    <m/>
    <m/>
    <m/>
    <m/>
    <m/>
    <m/>
    <n v="3"/>
    <n v="1"/>
    <x v="7"/>
    <x v="7"/>
  </r>
  <r>
    <s v="115-26A"/>
    <m/>
    <x v="0"/>
    <s v="3 SPRUCE ST"/>
    <n v="101"/>
    <s v="PRADA GLENN A"/>
    <s v="SC"/>
    <s v="ONE FAMILY"/>
    <s v="115//26/A/"/>
    <n v="0.64520999999999995"/>
    <n v="1"/>
    <n v="1"/>
    <n v="1"/>
    <n v="1"/>
    <s v="SEPTIC"/>
    <n v="0"/>
    <n v="1"/>
    <n v="2800"/>
    <s v="NO_W1"/>
    <n v="2800"/>
    <s v="115-26A"/>
    <s v="Public Water,Septic"/>
    <s v="SEPTIC"/>
    <s v="SEPTIC"/>
    <n v="2800"/>
    <m/>
    <m/>
    <n v="1"/>
    <n v="1"/>
    <n v="3"/>
    <n v="1120"/>
    <n v="1"/>
    <m/>
    <m/>
    <m/>
    <m/>
    <m/>
    <m/>
    <m/>
    <m/>
    <m/>
    <m/>
    <n v="3"/>
    <n v="1"/>
    <x v="6"/>
    <x v="6"/>
  </r>
  <r>
    <s v="129A-1-125"/>
    <m/>
    <x v="0"/>
    <s v="77 AGAWAM LAKE SHORE DR"/>
    <n v="101"/>
    <s v="CARLSON BRUCE W"/>
    <s v="R130"/>
    <s v="ONE FAMILY"/>
    <s v="129/A1/125//"/>
    <n v="0.12441000000000001"/>
    <n v="1"/>
    <n v="1"/>
    <n v="1"/>
    <n v="1"/>
    <s v="SEPTIC"/>
    <n v="0"/>
    <n v="1"/>
    <n v="800"/>
    <s v="YES"/>
    <n v="800"/>
    <s v="129A-1-125"/>
    <s v="Public Water,Septic"/>
    <s v="SEPTIC"/>
    <s v="SEPTIC"/>
    <n v="800"/>
    <m/>
    <m/>
    <n v="1"/>
    <n v="1"/>
    <n v="1"/>
    <n v="1040"/>
    <n v="2"/>
    <m/>
    <m/>
    <m/>
    <m/>
    <m/>
    <m/>
    <m/>
    <m/>
    <m/>
    <m/>
    <n v="1"/>
    <n v="1"/>
    <x v="7"/>
    <x v="7"/>
  </r>
  <r>
    <s v="129A-1-36"/>
    <m/>
    <x v="0"/>
    <s v="24 REGENT AVE"/>
    <n v="101"/>
    <s v="SMILEY MARIA J"/>
    <s v="R130"/>
    <s v="ONE FAMILY"/>
    <s v="129/A1/36//"/>
    <n v="0.21571000000000001"/>
    <n v="1"/>
    <n v="1"/>
    <n v="1"/>
    <n v="1"/>
    <s v="SEPTIC"/>
    <n v="0"/>
    <n v="0"/>
    <n v="0"/>
    <s v="YES"/>
    <n v="0"/>
    <s v="129A-1-36"/>
    <s v="Public Water,Septic"/>
    <s v="SEPTIC"/>
    <s v="SEPTIC"/>
    <n v="0"/>
    <m/>
    <m/>
    <n v="1"/>
    <n v="1"/>
    <n v="4"/>
    <n v="1854"/>
    <n v="1"/>
    <m/>
    <m/>
    <m/>
    <m/>
    <m/>
    <m/>
    <m/>
    <m/>
    <m/>
    <m/>
    <n v="2"/>
    <n v="1"/>
    <x v="7"/>
    <x v="7"/>
  </r>
  <r>
    <s v="110-1006"/>
    <m/>
    <x v="0"/>
    <s v="0 TIHONET RD  OFF"/>
    <n v="393"/>
    <s v="MCDUFFY ROBERT M"/>
    <s v="R60"/>
    <s v="AH-NOT 61A"/>
    <s v="110//1006//"/>
    <n v="3.9575"/>
    <n v="0"/>
    <n v="0"/>
    <n v="0"/>
    <n v="0"/>
    <m/>
    <n v="0"/>
    <n v="0"/>
    <n v="0"/>
    <s v="YES"/>
    <n v="0"/>
    <s v="110-1006"/>
    <s v="Public Water,Septic"/>
    <s v="SEPTIC"/>
    <m/>
    <n v="0"/>
    <m/>
    <m/>
    <n v="0"/>
    <n v="0"/>
    <n v="0"/>
    <n v="0"/>
    <n v="0"/>
    <m/>
    <m/>
    <m/>
    <m/>
    <m/>
    <m/>
    <m/>
    <m/>
    <m/>
    <m/>
    <n v="1"/>
    <n v="1"/>
    <x v="11"/>
    <x v="11"/>
  </r>
  <r>
    <s v="129B-2-13"/>
    <m/>
    <x v="0"/>
    <s v="104 GLEN CHARLIE RD"/>
    <n v="101"/>
    <s v="SILVA T MARLENE"/>
    <s v="R130"/>
    <s v="ONE FAMILY"/>
    <s v="129/B2/13//"/>
    <n v="0.18648999999999999"/>
    <n v="1"/>
    <n v="1"/>
    <n v="1"/>
    <n v="1"/>
    <s v="SEPTIC"/>
    <n v="0"/>
    <n v="1"/>
    <n v="4900"/>
    <s v="YES"/>
    <n v="4900"/>
    <s v="129B-2-13"/>
    <s v="Public Water,Gas,Septic"/>
    <s v="SEPTIC"/>
    <s v="SEPTIC"/>
    <n v="4900"/>
    <m/>
    <m/>
    <n v="1"/>
    <n v="1"/>
    <n v="2"/>
    <n v="1056"/>
    <n v="1"/>
    <m/>
    <m/>
    <m/>
    <m/>
    <m/>
    <m/>
    <m/>
    <m/>
    <m/>
    <m/>
    <n v="1"/>
    <n v="1"/>
    <x v="7"/>
    <x v="7"/>
  </r>
  <r>
    <s v="110-1072"/>
    <m/>
    <x v="0"/>
    <s v="0 CRAN HWY  OFF"/>
    <n v="720"/>
    <s v="BAYSIDE AGRICULTURAL INC"/>
    <s v="MR30"/>
    <s v="NONPRNECLD"/>
    <s v="110//1072//"/>
    <n v="8.9793800000000008"/>
    <n v="0"/>
    <n v="0"/>
    <n v="0"/>
    <n v="0"/>
    <m/>
    <n v="0"/>
    <n v="0"/>
    <n v="0"/>
    <s v="YES"/>
    <n v="0"/>
    <s v="110-1072"/>
    <s v="Public Water,Septic"/>
    <s v="SEPTIC"/>
    <m/>
    <n v="0"/>
    <m/>
    <m/>
    <n v="0"/>
    <n v="0"/>
    <n v="0"/>
    <n v="0"/>
    <n v="0"/>
    <m/>
    <m/>
    <m/>
    <m/>
    <m/>
    <m/>
    <m/>
    <m/>
    <m/>
    <m/>
    <n v="1"/>
    <n v="1"/>
    <x v="8"/>
    <x v="8"/>
  </r>
  <r>
    <s v="110-3A"/>
    <m/>
    <x v="0"/>
    <s v="2 MATTOS AVE"/>
    <n v="101"/>
    <s v="ANDREWS DOMINGO J JR"/>
    <s v="SC"/>
    <s v="ONE FAMILY"/>
    <s v="110//3/A/"/>
    <n v="0.17323"/>
    <n v="1"/>
    <n v="1"/>
    <n v="1"/>
    <n v="1"/>
    <s v="SEPTIC"/>
    <n v="0"/>
    <n v="1"/>
    <n v="5200"/>
    <s v="YES"/>
    <n v="5200"/>
    <s v="110-3A"/>
    <s v="Public Water,Septic"/>
    <s v="SEPTIC"/>
    <s v="SEPTIC"/>
    <n v="5200"/>
    <m/>
    <m/>
    <n v="1"/>
    <n v="1"/>
    <n v="3"/>
    <n v="816"/>
    <n v="1"/>
    <m/>
    <m/>
    <m/>
    <m/>
    <m/>
    <m/>
    <m/>
    <m/>
    <m/>
    <m/>
    <n v="1"/>
    <n v="1"/>
    <x v="6"/>
    <x v="6"/>
  </r>
  <r>
    <s v="115-24"/>
    <m/>
    <x v="0"/>
    <s v="5 DIVISION AVE"/>
    <n v="101"/>
    <s v="BENITEZ-FIGUEROA EDWIN"/>
    <s v="SC"/>
    <s v="ONE FAMILY"/>
    <s v="115//24//"/>
    <n v="0.22459000000000001"/>
    <n v="1"/>
    <n v="1"/>
    <n v="1"/>
    <n v="1"/>
    <s v="SEPTIC"/>
    <n v="0"/>
    <n v="1"/>
    <n v="9400"/>
    <s v="YES"/>
    <n v="9400"/>
    <s v="115-24"/>
    <s v="Public Water,Septic"/>
    <s v="SEPTIC"/>
    <s v="SEPTIC"/>
    <n v="9400"/>
    <m/>
    <m/>
    <n v="1"/>
    <n v="1"/>
    <n v="3"/>
    <n v="988"/>
    <n v="1"/>
    <m/>
    <m/>
    <m/>
    <m/>
    <m/>
    <m/>
    <m/>
    <m/>
    <m/>
    <m/>
    <n v="1"/>
    <n v="1"/>
    <x v="6"/>
    <x v="6"/>
  </r>
  <r>
    <s v="84-6"/>
    <m/>
    <x v="0"/>
    <s v="5 MAUD PALMER DR"/>
    <n v="101"/>
    <s v="HIGGINS BERNADETTE M"/>
    <s v="MR30"/>
    <s v="ONE FAMILY"/>
    <s v="84//6//"/>
    <n v="0.29185"/>
    <n v="1"/>
    <n v="1"/>
    <n v="1"/>
    <n v="1"/>
    <s v="SEPTIC"/>
    <n v="0"/>
    <n v="1"/>
    <n v="21300"/>
    <s v="YES"/>
    <n v="21300"/>
    <s v="84-6"/>
    <s v="Public Water,Septic"/>
    <s v="SEPTIC"/>
    <s v="SEPTIC"/>
    <n v="21300"/>
    <m/>
    <m/>
    <n v="1"/>
    <n v="1"/>
    <n v="3"/>
    <n v="1534"/>
    <n v="1"/>
    <m/>
    <m/>
    <m/>
    <m/>
    <m/>
    <m/>
    <m/>
    <m/>
    <m/>
    <m/>
    <n v="1"/>
    <n v="1"/>
    <x v="4"/>
    <x v="4"/>
  </r>
  <r>
    <s v="129B-5-19"/>
    <m/>
    <x v="0"/>
    <s v="37 PINE LAKE DR"/>
    <n v="101"/>
    <s v="LOPRESTI JOHN F"/>
    <s v="R130"/>
    <s v="ONE FAMILY"/>
    <s v="129/B5/19//"/>
    <n v="0.10283"/>
    <n v="1"/>
    <n v="1"/>
    <n v="1"/>
    <n v="1"/>
    <s v="SEPTIC"/>
    <n v="0"/>
    <n v="1"/>
    <n v="1200"/>
    <s v="YES"/>
    <n v="1200"/>
    <s v="129B-5-19"/>
    <s v="Public Water,Septic"/>
    <s v="SEPTIC"/>
    <s v="SEPTIC"/>
    <n v="1200"/>
    <m/>
    <m/>
    <n v="1"/>
    <n v="1"/>
    <n v="2"/>
    <n v="608"/>
    <n v="1"/>
    <m/>
    <m/>
    <m/>
    <m/>
    <m/>
    <m/>
    <m/>
    <m/>
    <m/>
    <m/>
    <n v="1"/>
    <n v="1"/>
    <x v="7"/>
    <x v="7"/>
  </r>
  <r>
    <s v="110-1057"/>
    <m/>
    <x v="0"/>
    <s v="12 MATTOS AVE"/>
    <n v="303"/>
    <s v="TWENTY-SIX TWENTY-EIGHT"/>
    <s v="SC"/>
    <s v="ACC COM LD"/>
    <s v="110//1057//"/>
    <n v="0.72116000000000002"/>
    <n v="1"/>
    <n v="1"/>
    <n v="1"/>
    <n v="1"/>
    <s v="SEPTIC"/>
    <n v="0"/>
    <n v="0"/>
    <n v="0"/>
    <s v="YES"/>
    <n v="0"/>
    <s v="110-1057"/>
    <s v="All Public"/>
    <s v="SEWER"/>
    <s v="SEPTIC"/>
    <n v="0"/>
    <m/>
    <m/>
    <n v="1"/>
    <n v="1"/>
    <n v="0"/>
    <n v="0"/>
    <n v="0"/>
    <m/>
    <m/>
    <m/>
    <m/>
    <m/>
    <m/>
    <m/>
    <m/>
    <m/>
    <m/>
    <n v="1"/>
    <n v="1"/>
    <x v="6"/>
    <x v="6"/>
  </r>
  <r>
    <s v="109A-1-A"/>
    <m/>
    <x v="0"/>
    <s v="2546 CRAN HWY"/>
    <n v="322"/>
    <s v="THOMSON BETTY ANN TRUSTEE"/>
    <s v="SC"/>
    <s v="STORE/SHOP  MDL-96"/>
    <s v="109/A1//A/"/>
    <n v="7.6944299999999997"/>
    <n v="1"/>
    <n v="1"/>
    <n v="1"/>
    <n v="1"/>
    <s v="SEPTIC"/>
    <n v="0"/>
    <n v="0"/>
    <n v="0"/>
    <s v="YES"/>
    <n v="0"/>
    <s v="109A-1-A"/>
    <s v="All Public"/>
    <s v="SEWER"/>
    <s v="SEPTIC"/>
    <n v="0"/>
    <m/>
    <m/>
    <n v="1"/>
    <n v="1"/>
    <n v="0"/>
    <n v="6300"/>
    <n v="1"/>
    <m/>
    <m/>
    <m/>
    <m/>
    <m/>
    <m/>
    <m/>
    <m/>
    <m/>
    <m/>
    <n v="1"/>
    <n v="1"/>
    <x v="9"/>
    <x v="9"/>
  </r>
  <r>
    <s v="110-1076"/>
    <m/>
    <x v="0"/>
    <s v="10 CHARGE POND RD"/>
    <n v="131"/>
    <s v="LEE WILLIAM JR"/>
    <s v="SC"/>
    <s v="RES ACLNPO  MDL-00"/>
    <s v="110//1076//"/>
    <n v="0.90978999999999999"/>
    <n v="0"/>
    <n v="0"/>
    <n v="0"/>
    <n v="0"/>
    <m/>
    <n v="0"/>
    <n v="0"/>
    <n v="0"/>
    <s v="YES"/>
    <n v="0"/>
    <s v="110-1076"/>
    <s v="Public Water,Septic"/>
    <s v="SEPTIC"/>
    <m/>
    <n v="0"/>
    <m/>
    <m/>
    <n v="0"/>
    <n v="0"/>
    <n v="0"/>
    <n v="0"/>
    <n v="0"/>
    <m/>
    <m/>
    <m/>
    <m/>
    <m/>
    <m/>
    <m/>
    <m/>
    <m/>
    <m/>
    <n v="1"/>
    <n v="1"/>
    <x v="6"/>
    <x v="6"/>
  </r>
  <r>
    <s v="129A-1-12"/>
    <m/>
    <x v="0"/>
    <s v="61 MAPLE SPRINGS RD"/>
    <n v="101"/>
    <s v="BARROWS DAMIEN M"/>
    <s v="R130"/>
    <s v="ONE FAMILY"/>
    <s v="129/A1/12//"/>
    <n v="0.22559999999999999"/>
    <n v="1"/>
    <n v="1"/>
    <n v="1"/>
    <n v="1"/>
    <s v="SEPTIC"/>
    <n v="0"/>
    <n v="1"/>
    <n v="5900"/>
    <s v="YES"/>
    <n v="5900"/>
    <s v="129A-1-12"/>
    <s v="Public Water,Septic"/>
    <s v="SEPTIC"/>
    <s v="SEPTIC"/>
    <n v="5900"/>
    <m/>
    <m/>
    <n v="1"/>
    <n v="1"/>
    <n v="2"/>
    <n v="1000"/>
    <n v="1"/>
    <m/>
    <m/>
    <m/>
    <m/>
    <m/>
    <m/>
    <m/>
    <m/>
    <m/>
    <m/>
    <n v="2"/>
    <n v="1"/>
    <x v="7"/>
    <x v="7"/>
  </r>
  <r>
    <s v="129B-5-45"/>
    <m/>
    <x v="0"/>
    <s v="81 GLEN CHARLIE RD"/>
    <n v="101"/>
    <s v="ROBBINS JOSHUA J"/>
    <s v="R130"/>
    <s v="ONE FAMILY"/>
    <s v="129/B5/45//"/>
    <n v="0.20008999999999999"/>
    <n v="1"/>
    <n v="1"/>
    <n v="1"/>
    <n v="1"/>
    <s v="SEPTIC"/>
    <n v="0"/>
    <n v="1"/>
    <n v="4500"/>
    <s v="YES"/>
    <n v="4500"/>
    <s v="129B-5-45"/>
    <s v="Public Water,Septic"/>
    <s v="SEPTIC"/>
    <s v="SEPTIC"/>
    <n v="4500"/>
    <m/>
    <m/>
    <n v="1"/>
    <n v="1"/>
    <n v="3"/>
    <n v="1300"/>
    <n v="2"/>
    <m/>
    <m/>
    <m/>
    <m/>
    <m/>
    <m/>
    <m/>
    <m/>
    <m/>
    <m/>
    <n v="1"/>
    <n v="1"/>
    <x v="7"/>
    <x v="7"/>
  </r>
  <r>
    <s v="110-1069"/>
    <m/>
    <x v="0"/>
    <s v="2680 CRAN HWY"/>
    <n v="330"/>
    <s v="ROBERTSON'S REALTY CORP"/>
    <s v="SC"/>
    <s v="AUTO V S&amp;S  MDL-96"/>
    <s v="110//1069//"/>
    <n v="8.2753899999999998"/>
    <n v="1"/>
    <n v="1"/>
    <n v="1"/>
    <n v="1"/>
    <s v="SEPTIC"/>
    <n v="0"/>
    <n v="2"/>
    <n v="25000"/>
    <s v="YES"/>
    <n v="25000"/>
    <s v="110-1069"/>
    <s v="All Public"/>
    <s v="SEWER"/>
    <s v="SEPTIC"/>
    <n v="12500"/>
    <m/>
    <m/>
    <n v="1"/>
    <n v="1"/>
    <n v="0"/>
    <n v="37288"/>
    <n v="1"/>
    <m/>
    <m/>
    <m/>
    <m/>
    <m/>
    <m/>
    <m/>
    <m/>
    <m/>
    <m/>
    <n v="1"/>
    <n v="1"/>
    <x v="8"/>
    <x v="8"/>
  </r>
  <r>
    <s v="LAND_NOPARC"/>
    <m/>
    <x v="0"/>
    <m/>
    <n v="0"/>
    <m/>
    <m/>
    <m/>
    <m/>
    <n v="1.30501"/>
    <n v="0"/>
    <n v="0"/>
    <n v="0"/>
    <n v="0"/>
    <m/>
    <n v="0"/>
    <n v="0"/>
    <n v="0"/>
    <s v="NO"/>
    <n v="0"/>
    <m/>
    <m/>
    <m/>
    <m/>
    <n v="0"/>
    <m/>
    <m/>
    <n v="0"/>
    <n v="0"/>
    <n v="0"/>
    <n v="0"/>
    <n v="0"/>
    <m/>
    <m/>
    <m/>
    <m/>
    <m/>
    <m/>
    <m/>
    <m/>
    <m/>
    <m/>
    <n v="0"/>
    <n v="1"/>
    <x v="4"/>
    <x v="4"/>
  </r>
  <r>
    <s v="110-1050B"/>
    <m/>
    <x v="0"/>
    <s v="7 CHARGE POND RD"/>
    <n v="101"/>
    <s v="BARRASSO DEREK A"/>
    <s v="SC"/>
    <s v="ONE FAMILY"/>
    <s v="110//1050/B/"/>
    <n v="0.88746000000000003"/>
    <n v="1"/>
    <n v="1"/>
    <n v="1"/>
    <n v="1"/>
    <s v="SEPTIC"/>
    <n v="0"/>
    <n v="1"/>
    <n v="9400"/>
    <s v="YES"/>
    <n v="9400"/>
    <s v="110-1050B"/>
    <s v="Public Water,Septic"/>
    <s v="SEPTIC"/>
    <s v="SEPTIC"/>
    <n v="9400"/>
    <m/>
    <m/>
    <n v="1"/>
    <n v="1"/>
    <n v="3"/>
    <n v="1206"/>
    <n v="1"/>
    <m/>
    <m/>
    <m/>
    <m/>
    <m/>
    <m/>
    <m/>
    <m/>
    <m/>
    <m/>
    <n v="1"/>
    <n v="1"/>
    <x v="6"/>
    <x v="6"/>
  </r>
  <r>
    <s v="129B-5-60"/>
    <m/>
    <x v="0"/>
    <s v="26 PINE LAKE DR"/>
    <n v="101"/>
    <s v="SHERMAN LYDIA B"/>
    <s v="R130"/>
    <s v="ONE FAMILY"/>
    <s v="129/B5/60//"/>
    <n v="0.24565999999999999"/>
    <n v="1"/>
    <n v="1"/>
    <n v="1"/>
    <n v="1"/>
    <s v="SEPTIC"/>
    <n v="0"/>
    <n v="1"/>
    <n v="2400"/>
    <s v="YES"/>
    <n v="2400"/>
    <s v="129B-5-60"/>
    <m/>
    <m/>
    <s v="SEPTIC"/>
    <n v="2400"/>
    <m/>
    <m/>
    <n v="1"/>
    <n v="1"/>
    <n v="3"/>
    <n v="1004"/>
    <n v="1"/>
    <m/>
    <m/>
    <m/>
    <m/>
    <m/>
    <m/>
    <m/>
    <m/>
    <m/>
    <m/>
    <n v="2"/>
    <n v="1"/>
    <x v="7"/>
    <x v="7"/>
  </r>
  <r>
    <s v="84-A"/>
    <m/>
    <x v="0"/>
    <s v="0 CRAN HWY  OFF"/>
    <n v="906"/>
    <s v="SOCIAL HARMONY TEMPLE, INC."/>
    <s v="SC"/>
    <s v="CHURCH ETC  MDL-00"/>
    <s v="84///A/"/>
    <n v="0.20744000000000001"/>
    <n v="0"/>
    <n v="0"/>
    <n v="0"/>
    <n v="0"/>
    <m/>
    <n v="0"/>
    <n v="0"/>
    <n v="0"/>
    <s v="YES"/>
    <n v="0"/>
    <s v="84-A"/>
    <s v="Public Water,Septic"/>
    <s v="SEPTIC"/>
    <m/>
    <n v="0"/>
    <m/>
    <m/>
    <n v="0"/>
    <n v="0"/>
    <n v="0"/>
    <n v="0"/>
    <n v="0"/>
    <m/>
    <m/>
    <m/>
    <m/>
    <m/>
    <m/>
    <m/>
    <m/>
    <m/>
    <m/>
    <n v="1"/>
    <n v="1"/>
    <x v="9"/>
    <x v="9"/>
  </r>
  <r>
    <s v="110-1035"/>
    <m/>
    <x v="0"/>
    <s v="8 CHARGE POND RD"/>
    <n v="132"/>
    <s v="LEE WILLIAM JR"/>
    <s v="SC"/>
    <s v="RES ACLNUD  MDL-00"/>
    <s v="110//1035//"/>
    <n v="2.5978500000000002"/>
    <n v="0"/>
    <n v="0"/>
    <n v="0"/>
    <n v="0"/>
    <m/>
    <n v="0"/>
    <n v="0"/>
    <n v="0"/>
    <s v="YES"/>
    <n v="0"/>
    <s v="110-1035"/>
    <m/>
    <m/>
    <m/>
    <n v="0"/>
    <m/>
    <m/>
    <n v="0"/>
    <n v="0"/>
    <n v="0"/>
    <n v="0"/>
    <n v="0"/>
    <m/>
    <m/>
    <m/>
    <m/>
    <m/>
    <m/>
    <m/>
    <m/>
    <m/>
    <m/>
    <n v="1"/>
    <n v="1"/>
    <x v="6"/>
    <x v="6"/>
  </r>
  <r>
    <s v="109A-1-1033"/>
    <m/>
    <x v="0"/>
    <s v="2514 CRAN HWY"/>
    <n v="903"/>
    <s v="TOWN OF WAREHAM"/>
    <m/>
    <s v="MUNICIPAL  MDL-00"/>
    <s v="109/A1/1033//"/>
    <n v="1.24719"/>
    <n v="0"/>
    <n v="0"/>
    <n v="0"/>
    <n v="0"/>
    <m/>
    <n v="0"/>
    <n v="0"/>
    <n v="0"/>
    <s v="YES"/>
    <n v="0"/>
    <s v="109A-1-1033"/>
    <m/>
    <m/>
    <m/>
    <n v="0"/>
    <m/>
    <m/>
    <n v="0"/>
    <n v="0"/>
    <n v="0"/>
    <n v="0"/>
    <n v="0"/>
    <m/>
    <m/>
    <m/>
    <m/>
    <m/>
    <m/>
    <m/>
    <m/>
    <m/>
    <m/>
    <n v="1"/>
    <n v="1"/>
    <x v="9"/>
    <x v="9"/>
  </r>
  <r>
    <s v="129A-1-126"/>
    <m/>
    <x v="0"/>
    <s v="79 AGAWAM LAKE SHORE DR"/>
    <n v="101"/>
    <s v="RAGUSA PHILIP L &amp; GLORIA C"/>
    <s v="R130"/>
    <s v="ONE FAMILY"/>
    <s v="129/A1/126//"/>
    <n v="0.11144999999999999"/>
    <n v="1"/>
    <n v="1"/>
    <n v="1"/>
    <n v="1"/>
    <s v="SEPTIC"/>
    <n v="0"/>
    <n v="1"/>
    <n v="3700"/>
    <s v="YES"/>
    <n v="3700"/>
    <s v="129A-1-126"/>
    <s v="Public Water,Septic"/>
    <s v="SEPTIC"/>
    <s v="SEPTIC"/>
    <n v="3700"/>
    <m/>
    <m/>
    <n v="1"/>
    <n v="1"/>
    <n v="1"/>
    <n v="836"/>
    <n v="1.75"/>
    <m/>
    <m/>
    <m/>
    <m/>
    <m/>
    <m/>
    <m/>
    <m/>
    <m/>
    <m/>
    <n v="1"/>
    <n v="1"/>
    <x v="7"/>
    <x v="7"/>
  </r>
  <r>
    <s v="115-23"/>
    <m/>
    <x v="0"/>
    <s v="9 SPRUCE ST"/>
    <n v="101"/>
    <s v="EDWARDS FRED T LIFE ESTATE"/>
    <s v="SC"/>
    <s v="ONE FAMILY"/>
    <s v="115//23//"/>
    <n v="0.43783"/>
    <n v="1"/>
    <n v="1"/>
    <n v="1"/>
    <n v="1"/>
    <s v="SEPTIC"/>
    <n v="0"/>
    <n v="1"/>
    <n v="1900"/>
    <s v="NO_W1"/>
    <n v="1900"/>
    <s v="115-23"/>
    <s v="Public Water,Septic"/>
    <s v="SEPTIC"/>
    <s v="SEPTIC"/>
    <n v="1900"/>
    <m/>
    <m/>
    <n v="1"/>
    <n v="1"/>
    <n v="3"/>
    <n v="1424"/>
    <n v="1"/>
    <m/>
    <m/>
    <m/>
    <m/>
    <m/>
    <m/>
    <m/>
    <m/>
    <m/>
    <m/>
    <n v="2"/>
    <n v="1"/>
    <x v="6"/>
    <x v="6"/>
  </r>
  <r>
    <s v="129B-2-14"/>
    <m/>
    <x v="0"/>
    <s v="2 BOYNTON AVE"/>
    <n v="101"/>
    <s v="INNIS PAUL F"/>
    <s v="R130"/>
    <s v="ONE FAMILY"/>
    <s v="129/B2/14//"/>
    <n v="0.30485000000000001"/>
    <n v="1"/>
    <n v="1"/>
    <n v="1"/>
    <n v="1"/>
    <s v="SEPTIC"/>
    <n v="0"/>
    <n v="1"/>
    <n v="3100"/>
    <s v="NO_W1"/>
    <n v="3100"/>
    <s v="129B-2-14"/>
    <s v="Public Water,Septic"/>
    <s v="SEPTIC"/>
    <s v="SEPTIC"/>
    <n v="3100"/>
    <m/>
    <m/>
    <n v="1"/>
    <n v="1"/>
    <n v="2"/>
    <n v="720"/>
    <n v="1"/>
    <m/>
    <m/>
    <m/>
    <m/>
    <m/>
    <m/>
    <m/>
    <m/>
    <m/>
    <m/>
    <n v="3"/>
    <n v="1"/>
    <x v="7"/>
    <x v="7"/>
  </r>
  <r>
    <s v="129B-5-20"/>
    <m/>
    <x v="0"/>
    <s v="39 PINE LAKE DR"/>
    <n v="101"/>
    <s v="JONES ANNA HART  LIFE ESTATE"/>
    <s v="R130"/>
    <s v="ONE FAMILY"/>
    <s v="129/B5/20//"/>
    <n v="0.10581"/>
    <n v="1"/>
    <n v="1"/>
    <n v="1"/>
    <n v="1"/>
    <s v="SEPTIC"/>
    <n v="0"/>
    <n v="1"/>
    <n v="100"/>
    <s v="YES"/>
    <n v="100"/>
    <s v="129B-5-20"/>
    <s v="Public Water,Septic"/>
    <s v="SEPTIC"/>
    <s v="SEPTIC"/>
    <n v="100"/>
    <m/>
    <m/>
    <n v="1"/>
    <n v="1"/>
    <n v="2"/>
    <n v="440"/>
    <n v="1"/>
    <m/>
    <m/>
    <m/>
    <m/>
    <m/>
    <m/>
    <m/>
    <m/>
    <m/>
    <m/>
    <n v="1"/>
    <n v="1"/>
    <x v="7"/>
    <x v="7"/>
  </r>
  <r>
    <s v="129A-1-38"/>
    <m/>
    <x v="0"/>
    <s v="26 REGENT AVE"/>
    <n v="101"/>
    <s v="MARSHALL NANC C LIFE ESTATE"/>
    <s v="R130"/>
    <s v="ONE FAMILY"/>
    <s v="129/A1/38//"/>
    <n v="0.23341000000000001"/>
    <n v="1"/>
    <n v="1"/>
    <n v="1"/>
    <n v="1"/>
    <s v="SEPTIC"/>
    <n v="0"/>
    <n v="1"/>
    <n v="2100"/>
    <s v="YES"/>
    <n v="2100"/>
    <s v="129A-1-38"/>
    <s v="Public Water,Septic"/>
    <s v="SEPTIC"/>
    <s v="SEPTIC"/>
    <n v="2100"/>
    <m/>
    <m/>
    <n v="1"/>
    <n v="1"/>
    <n v="4"/>
    <n v="1104"/>
    <n v="1"/>
    <m/>
    <m/>
    <m/>
    <m/>
    <m/>
    <m/>
    <m/>
    <m/>
    <m/>
    <m/>
    <n v="2"/>
    <n v="1"/>
    <x v="7"/>
    <x v="7"/>
  </r>
  <r>
    <s v="115-21"/>
    <m/>
    <x v="0"/>
    <s v="13 SPRUCE ST"/>
    <n v="101"/>
    <s v="DONAHUE CHRISTINE M"/>
    <s v="SC"/>
    <s v="ONE FAMILY"/>
    <s v="115//21//"/>
    <n v="0.31489"/>
    <n v="1"/>
    <n v="1"/>
    <n v="1"/>
    <n v="1"/>
    <s v="SEPTIC"/>
    <n v="0"/>
    <n v="1"/>
    <n v="3700"/>
    <s v="NO_W1"/>
    <n v="3700"/>
    <s v="115-21"/>
    <s v="Public Water,Septic"/>
    <s v="SEPTIC"/>
    <s v="SEPTIC"/>
    <n v="3700"/>
    <m/>
    <m/>
    <n v="1"/>
    <n v="1"/>
    <n v="3"/>
    <n v="1588"/>
    <n v="1"/>
    <m/>
    <m/>
    <m/>
    <m/>
    <m/>
    <m/>
    <m/>
    <m/>
    <m/>
    <m/>
    <n v="2"/>
    <n v="1"/>
    <x v="6"/>
    <x v="6"/>
  </r>
  <r>
    <s v="129A-1-89"/>
    <m/>
    <x v="0"/>
    <s v="17 REGENT AVE"/>
    <n v="101"/>
    <s v="GALLOT DAVID F"/>
    <s v="R130"/>
    <s v="ONE FAMILY"/>
    <s v="129/A1/89//"/>
    <n v="0.17904999999999999"/>
    <n v="1"/>
    <n v="1"/>
    <n v="1"/>
    <n v="1"/>
    <s v="SEPTIC"/>
    <n v="0"/>
    <n v="1"/>
    <n v="7500"/>
    <s v="YES"/>
    <n v="7500"/>
    <s v="129A-1-89"/>
    <s v="Public Water,Septic"/>
    <s v="SEPTIC"/>
    <s v="SEPTIC"/>
    <n v="7500"/>
    <m/>
    <m/>
    <n v="1"/>
    <n v="1"/>
    <n v="2"/>
    <n v="884"/>
    <n v="1"/>
    <m/>
    <m/>
    <m/>
    <m/>
    <m/>
    <m/>
    <m/>
    <m/>
    <m/>
    <m/>
    <n v="1"/>
    <n v="1"/>
    <x v="7"/>
    <x v="7"/>
  </r>
  <r>
    <s v="129-1020B"/>
    <m/>
    <x v="0"/>
    <s v="161 GLEN CHARLIE RD"/>
    <n v="101"/>
    <s v="TRURAN MARK D"/>
    <s v="R130"/>
    <s v="ONE FAMILY"/>
    <s v="129//1020/B/"/>
    <n v="4.8079499999999999"/>
    <n v="1"/>
    <n v="1"/>
    <n v="1"/>
    <n v="1"/>
    <s v="SEPTIC"/>
    <n v="0"/>
    <n v="1"/>
    <n v="0"/>
    <s v="YES"/>
    <n v="10500"/>
    <s v="129-1020B"/>
    <m/>
    <m/>
    <s v="SEPTIC"/>
    <n v="10500"/>
    <m/>
    <m/>
    <n v="1"/>
    <n v="1"/>
    <n v="3"/>
    <n v="1407"/>
    <n v="1.5"/>
    <m/>
    <m/>
    <m/>
    <m/>
    <m/>
    <m/>
    <m/>
    <m/>
    <m/>
    <m/>
    <n v="2"/>
    <n v="1"/>
    <x v="10"/>
    <x v="10"/>
  </r>
  <r>
    <s v="115-1030"/>
    <m/>
    <x v="0"/>
    <s v="2 SUMMER ST"/>
    <n v="101"/>
    <s v="DEBONISE ERNEST"/>
    <s v="MR30"/>
    <s v="ONE FAMILY"/>
    <s v="115//1030//"/>
    <n v="3.4292600000000002"/>
    <n v="1"/>
    <n v="3"/>
    <n v="1"/>
    <n v="3"/>
    <s v="SEPTIC"/>
    <n v="0"/>
    <n v="1"/>
    <n v="26300"/>
    <s v="YES"/>
    <n v="26300"/>
    <s v="115-1030"/>
    <s v="Public Water,Septic"/>
    <s v="SEPTIC"/>
    <s v="SEPTIC"/>
    <n v="26300"/>
    <m/>
    <m/>
    <n v="1"/>
    <n v="3"/>
    <n v="3"/>
    <n v="2241"/>
    <n v="1.75"/>
    <m/>
    <m/>
    <m/>
    <m/>
    <m/>
    <m/>
    <m/>
    <m/>
    <m/>
    <m/>
    <n v="1"/>
    <n v="1"/>
    <x v="6"/>
    <x v="6"/>
  </r>
  <r>
    <s v="84-1025"/>
    <m/>
    <x v="0"/>
    <s v="2511 CRAN HWY"/>
    <n v="101"/>
    <s v="PHILLIPS CARL B"/>
    <s v="SC"/>
    <s v="ONE FAMILY"/>
    <s v="84//1025//"/>
    <n v="0.26584999999999998"/>
    <n v="0"/>
    <n v="0"/>
    <n v="1"/>
    <n v="1"/>
    <s v="SEWER"/>
    <n v="1"/>
    <n v="1"/>
    <n v="5100"/>
    <s v="YES"/>
    <n v="0"/>
    <s v="84-1025"/>
    <s v="Public Water,Septic"/>
    <s v="SEPTIC"/>
    <s v="SEWER"/>
    <n v="5100"/>
    <m/>
    <m/>
    <n v="0"/>
    <n v="0"/>
    <n v="4"/>
    <n v="1563"/>
    <n v="1.75"/>
    <m/>
    <m/>
    <m/>
    <m/>
    <m/>
    <m/>
    <m/>
    <m/>
    <m/>
    <m/>
    <n v="1"/>
    <n v="1"/>
    <x v="9"/>
    <x v="9"/>
  </r>
  <r>
    <s v="129B-5-21"/>
    <m/>
    <x v="0"/>
    <s v="41 PINE LAKE DR"/>
    <n v="101"/>
    <s v="STANHEWICZ JOHN J"/>
    <s v="R130"/>
    <s v="ONE FAMILY"/>
    <s v="129/B5/21//"/>
    <n v="0.11988"/>
    <n v="1"/>
    <n v="1"/>
    <n v="1"/>
    <n v="1"/>
    <s v="SEPTIC"/>
    <n v="0"/>
    <n v="1"/>
    <n v="200"/>
    <s v="YES"/>
    <n v="200"/>
    <s v="129B-5-21"/>
    <s v="Public Water,Septic"/>
    <s v="SEPTIC"/>
    <s v="SEPTIC"/>
    <n v="200"/>
    <m/>
    <m/>
    <n v="1"/>
    <n v="1"/>
    <n v="2"/>
    <n v="680"/>
    <n v="1"/>
    <m/>
    <m/>
    <m/>
    <m/>
    <m/>
    <m/>
    <m/>
    <m/>
    <m/>
    <m/>
    <n v="1"/>
    <n v="1"/>
    <x v="7"/>
    <x v="7"/>
  </r>
  <r>
    <s v="129A-1-14"/>
    <m/>
    <x v="0"/>
    <s v="65 MAPLE SPRINGS RD"/>
    <n v="101"/>
    <s v="WAGER STEPHEN H"/>
    <s v="R130"/>
    <s v="ONE FAMILY"/>
    <s v="129/A1/14//"/>
    <n v="0.21837999999999999"/>
    <n v="1"/>
    <n v="1"/>
    <n v="1"/>
    <n v="1"/>
    <s v="SEPTIC"/>
    <n v="0"/>
    <n v="1"/>
    <n v="15900"/>
    <s v="YES"/>
    <n v="15900"/>
    <s v="129A-1-14"/>
    <s v="Public Water,Septic"/>
    <s v="SEPTIC"/>
    <s v="SEPTIC"/>
    <n v="15900"/>
    <m/>
    <m/>
    <n v="1"/>
    <n v="1"/>
    <n v="2"/>
    <n v="528"/>
    <n v="1"/>
    <m/>
    <m/>
    <m/>
    <m/>
    <m/>
    <m/>
    <m/>
    <m/>
    <m/>
    <m/>
    <n v="2"/>
    <n v="1"/>
    <x v="7"/>
    <x v="7"/>
  </r>
  <r>
    <s v="115-19"/>
    <m/>
    <x v="0"/>
    <s v="19 SPRUCE ST"/>
    <n v="101"/>
    <s v="CATTABRIGA MARK G"/>
    <s v="SC"/>
    <s v="ONE FAMILY"/>
    <s v="115//19//"/>
    <n v="0.31558999999999998"/>
    <n v="1"/>
    <n v="1"/>
    <n v="1"/>
    <n v="1"/>
    <s v="SEPTIC"/>
    <n v="0"/>
    <n v="1"/>
    <n v="6900"/>
    <s v="YES"/>
    <n v="6900"/>
    <s v="115-19"/>
    <s v="Public Water,Septic"/>
    <s v="SEPTIC"/>
    <s v="SEPTIC"/>
    <n v="6900"/>
    <m/>
    <m/>
    <n v="1"/>
    <n v="1"/>
    <n v="3"/>
    <n v="1976"/>
    <n v="1.9"/>
    <m/>
    <m/>
    <m/>
    <m/>
    <m/>
    <m/>
    <m/>
    <m/>
    <m/>
    <m/>
    <n v="2"/>
    <n v="1"/>
    <x v="6"/>
    <x v="6"/>
  </r>
  <r>
    <s v="115-33A"/>
    <m/>
    <x v="0"/>
    <s v="4 FALL ST"/>
    <n v="101"/>
    <s v="LUPO ANDREA L"/>
    <s v="SC"/>
    <s v="ONE FAMILY"/>
    <s v="115//33/A/"/>
    <n v="1.0026299999999999"/>
    <n v="1"/>
    <n v="1"/>
    <n v="1"/>
    <n v="1"/>
    <s v="SEPTIC"/>
    <n v="0"/>
    <n v="1"/>
    <n v="7600"/>
    <s v="YES"/>
    <n v="7600"/>
    <s v="115-33A"/>
    <s v="Public Water,Septic"/>
    <s v="SEPTIC"/>
    <s v="SEPTIC"/>
    <n v="7600"/>
    <m/>
    <m/>
    <n v="1"/>
    <n v="1"/>
    <n v="3"/>
    <n v="1600"/>
    <n v="2"/>
    <m/>
    <m/>
    <m/>
    <m/>
    <m/>
    <m/>
    <m/>
    <m/>
    <m/>
    <m/>
    <n v="1"/>
    <n v="1"/>
    <x v="6"/>
    <x v="6"/>
  </r>
  <r>
    <s v="109A-1-1032"/>
    <m/>
    <x v="0"/>
    <s v="2512 CRAN HWY"/>
    <n v="130"/>
    <s v="GABRIEL CHRISTOPHER P"/>
    <s v="SC"/>
    <s v="PRI RES  MDL-01"/>
    <s v="109/A1/1032//"/>
    <n v="0.86292000000000002"/>
    <n v="1"/>
    <n v="1"/>
    <n v="1"/>
    <n v="1"/>
    <s v="SEPTIC"/>
    <n v="0"/>
    <n v="1"/>
    <n v="7500"/>
    <s v="YES"/>
    <n v="7500"/>
    <s v="109A-1-1032"/>
    <s v="All Public"/>
    <s v="SEWER"/>
    <s v="SEPTIC"/>
    <n v="7500"/>
    <m/>
    <m/>
    <n v="1"/>
    <n v="1"/>
    <n v="4"/>
    <n v="1674"/>
    <n v="1.75"/>
    <m/>
    <m/>
    <m/>
    <m/>
    <m/>
    <m/>
    <m/>
    <m/>
    <m/>
    <m/>
    <n v="1"/>
    <n v="1"/>
    <x v="9"/>
    <x v="9"/>
  </r>
  <r>
    <s v="84-1015"/>
    <m/>
    <x v="0"/>
    <s v="2507 CRAN HWY"/>
    <n v="101"/>
    <s v="BOARN JOAN N"/>
    <s v="SC"/>
    <s v="ONE FAMILY"/>
    <s v="84//1015//"/>
    <n v="5.7231100000000001"/>
    <n v="1"/>
    <n v="1"/>
    <n v="1"/>
    <n v="1"/>
    <s v="SEPTIC"/>
    <n v="0"/>
    <n v="1"/>
    <n v="1500"/>
    <s v="YES"/>
    <n v="1500"/>
    <s v="84-1015"/>
    <s v="All Public"/>
    <s v="SEWER"/>
    <s v="SEPTIC"/>
    <n v="1500"/>
    <m/>
    <m/>
    <n v="1"/>
    <n v="1"/>
    <n v="3"/>
    <n v="1872"/>
    <n v="1"/>
    <m/>
    <m/>
    <m/>
    <m/>
    <m/>
    <m/>
    <m/>
    <m/>
    <m/>
    <m/>
    <n v="1"/>
    <n v="1"/>
    <x v="4"/>
    <x v="4"/>
  </r>
  <r>
    <s v="115-1020A"/>
    <m/>
    <x v="0"/>
    <s v="33 WILLARD ST"/>
    <n v="101"/>
    <s v="JOHNSON CHRISTOPHER M"/>
    <s v="SC"/>
    <s v="ONE FAMILY"/>
    <s v="115//1020/A/"/>
    <n v="0.73399000000000003"/>
    <n v="1"/>
    <n v="1"/>
    <n v="1"/>
    <n v="1"/>
    <s v="SEPTIC"/>
    <n v="0"/>
    <n v="1"/>
    <n v="10300"/>
    <s v="YES"/>
    <n v="10300"/>
    <s v="115-1020A"/>
    <s v="Public Water,Septic"/>
    <s v="SEPTIC"/>
    <s v="SEPTIC"/>
    <n v="10300"/>
    <m/>
    <m/>
    <n v="1"/>
    <n v="1"/>
    <n v="2"/>
    <n v="1040"/>
    <n v="1"/>
    <m/>
    <m/>
    <m/>
    <m/>
    <m/>
    <m/>
    <m/>
    <m/>
    <m/>
    <m/>
    <n v="1"/>
    <n v="1"/>
    <x v="8"/>
    <x v="8"/>
  </r>
  <r>
    <s v="129B-2-17"/>
    <m/>
    <x v="0"/>
    <s v="8 BOYNTON AVE"/>
    <n v="101"/>
    <s v="COUNSELL JOHN A"/>
    <s v="R130"/>
    <s v="ONE FAMILY"/>
    <s v="129/B2/17//"/>
    <n v="0.11351"/>
    <n v="1"/>
    <n v="1"/>
    <n v="1"/>
    <n v="1"/>
    <s v="SEPTIC"/>
    <n v="0"/>
    <n v="1"/>
    <n v="7100"/>
    <s v="YES"/>
    <n v="7100"/>
    <s v="129B-2-17"/>
    <s v="Public Water,Septic"/>
    <s v="SEPTIC"/>
    <s v="SEPTIC"/>
    <n v="7100"/>
    <m/>
    <m/>
    <n v="1"/>
    <n v="1"/>
    <n v="2"/>
    <n v="612"/>
    <n v="1"/>
    <m/>
    <m/>
    <m/>
    <m/>
    <m/>
    <m/>
    <m/>
    <m/>
    <m/>
    <m/>
    <n v="1"/>
    <n v="1"/>
    <x v="7"/>
    <x v="7"/>
  </r>
  <r>
    <s v="110-1075"/>
    <m/>
    <x v="0"/>
    <s v="6 CABRAL WAY"/>
    <n v="101"/>
    <s v="GIFUNE GREG"/>
    <s v="SC"/>
    <s v="ONE FAMILY"/>
    <s v="110//1075//"/>
    <n v="0.50800000000000001"/>
    <n v="1"/>
    <n v="1"/>
    <n v="1"/>
    <n v="1"/>
    <s v="SEPTIC"/>
    <n v="0"/>
    <n v="1"/>
    <n v="700"/>
    <s v="YES"/>
    <n v="700"/>
    <s v="110-1075"/>
    <s v="Public Water,Septic"/>
    <s v="SEPTIC"/>
    <s v="SEPTIC"/>
    <n v="700"/>
    <m/>
    <m/>
    <n v="1"/>
    <n v="1"/>
    <n v="3"/>
    <n v="1918"/>
    <n v="1.75"/>
    <m/>
    <m/>
    <m/>
    <m/>
    <m/>
    <m/>
    <m/>
    <m/>
    <m/>
    <m/>
    <n v="1"/>
    <n v="1"/>
    <x v="6"/>
    <x v="6"/>
  </r>
  <r>
    <s v="110-1075A"/>
    <m/>
    <x v="0"/>
    <s v="6 CABRAL WAY"/>
    <n v="132"/>
    <s v="ROUNDS WALDO C JR"/>
    <s v="SC"/>
    <s v="RES ACLNUD  MDL-00"/>
    <s v="110//1075/A/"/>
    <n v="0.27160000000000001"/>
    <n v="0"/>
    <n v="0"/>
    <n v="0"/>
    <n v="0"/>
    <m/>
    <n v="0"/>
    <n v="0"/>
    <n v="0"/>
    <s v="YES"/>
    <n v="0"/>
    <s v="110-1075A"/>
    <s v="Public Water,Septic"/>
    <s v="SEPTIC"/>
    <m/>
    <n v="0"/>
    <m/>
    <m/>
    <n v="0"/>
    <n v="0"/>
    <n v="0"/>
    <n v="0"/>
    <n v="0"/>
    <m/>
    <m/>
    <m/>
    <m/>
    <m/>
    <m/>
    <m/>
    <m/>
    <m/>
    <m/>
    <n v="1"/>
    <n v="1"/>
    <x v="6"/>
    <x v="6"/>
  </r>
  <r>
    <s v="84-13A"/>
    <m/>
    <x v="0"/>
    <s v="1A EMMA LN"/>
    <n v="102"/>
    <s v="DACEY MATTHEW J TRUSTEE OF"/>
    <s v="MR30"/>
    <s v="CONDO  MDL-05"/>
    <s v="84//13/A/"/>
    <n v="3.3090000000000001E-2"/>
    <n v="1"/>
    <n v="1"/>
    <n v="1"/>
    <n v="1"/>
    <s v="SEPTIC"/>
    <n v="0"/>
    <n v="0"/>
    <n v="0"/>
    <s v="YES"/>
    <n v="0"/>
    <s v="84-13A"/>
    <s v=",Septic"/>
    <s v="SEWER"/>
    <s v="SEPTIC"/>
    <n v="0"/>
    <m/>
    <m/>
    <n v="1"/>
    <n v="1"/>
    <n v="3"/>
    <n v="2126"/>
    <n v="1.75"/>
    <m/>
    <m/>
    <m/>
    <m/>
    <m/>
    <m/>
    <m/>
    <m/>
    <m/>
    <m/>
    <n v="2"/>
    <n v="1"/>
    <x v="4"/>
    <x v="4"/>
  </r>
  <r>
    <s v="129B-5-46"/>
    <m/>
    <x v="0"/>
    <s v="83 GLEN CHARLIE RD"/>
    <n v="101"/>
    <s v="FISK JEFFREY T"/>
    <s v="R130"/>
    <s v="ONE FAMILY"/>
    <s v="129/B5/46//"/>
    <n v="0.22058"/>
    <n v="1"/>
    <n v="1"/>
    <n v="1"/>
    <n v="1"/>
    <s v="SEPTIC"/>
    <n v="0"/>
    <n v="1"/>
    <n v="5400"/>
    <s v="YES"/>
    <n v="5400"/>
    <s v="129B-5-46"/>
    <s v="Public Water,Septic"/>
    <s v="SEPTIC"/>
    <s v="SEPTIC"/>
    <n v="5400"/>
    <m/>
    <m/>
    <n v="1"/>
    <n v="1"/>
    <n v="2"/>
    <n v="808"/>
    <n v="1"/>
    <m/>
    <m/>
    <m/>
    <m/>
    <m/>
    <m/>
    <m/>
    <m/>
    <m/>
    <m/>
    <n v="2"/>
    <n v="1"/>
    <x v="7"/>
    <x v="7"/>
  </r>
  <r>
    <s v="129B-2-18"/>
    <m/>
    <x v="0"/>
    <s v="10 BOYNTON AVE"/>
    <n v="101"/>
    <s v="STEELE CORPORATION"/>
    <s v="R130"/>
    <s v="ONE FAMILY"/>
    <s v="129/B2/18//"/>
    <n v="0.10943"/>
    <n v="1"/>
    <n v="1"/>
    <n v="1"/>
    <n v="1"/>
    <s v="SEPTIC"/>
    <n v="0"/>
    <n v="1"/>
    <n v="800"/>
    <s v="YES"/>
    <n v="800"/>
    <s v="129B-2-18"/>
    <s v="Public Water,Septic"/>
    <s v="SEPTIC"/>
    <s v="SEPTIC"/>
    <n v="800"/>
    <m/>
    <m/>
    <n v="1"/>
    <n v="1"/>
    <n v="2"/>
    <n v="740"/>
    <n v="1"/>
    <m/>
    <m/>
    <m/>
    <m/>
    <m/>
    <m/>
    <m/>
    <m/>
    <m/>
    <m/>
    <n v="1"/>
    <n v="1"/>
    <x v="7"/>
    <x v="7"/>
  </r>
  <r>
    <s v="129A-1-128"/>
    <m/>
    <x v="0"/>
    <s v="83 AGAWAM LAKE SHORE DR"/>
    <n v="101"/>
    <s v="BOURNE STEPHEN"/>
    <s v="R130"/>
    <s v="ONE FAMILY"/>
    <s v="129/A1/128//"/>
    <n v="0.24962000000000001"/>
    <n v="1"/>
    <n v="1"/>
    <n v="1"/>
    <n v="1"/>
    <s v="SEPTIC"/>
    <n v="0"/>
    <n v="1"/>
    <n v="100"/>
    <s v="NO_W1"/>
    <n v="100"/>
    <s v="129A-1-128"/>
    <s v="Public Water,Septic"/>
    <s v="SEPTIC"/>
    <s v="SEPTIC"/>
    <n v="100"/>
    <m/>
    <m/>
    <n v="1"/>
    <n v="1"/>
    <n v="1"/>
    <n v="648"/>
    <n v="1"/>
    <m/>
    <m/>
    <m/>
    <m/>
    <m/>
    <m/>
    <m/>
    <m/>
    <m/>
    <m/>
    <n v="2"/>
    <n v="1"/>
    <x v="7"/>
    <x v="7"/>
  </r>
  <r>
    <s v="130-1002A"/>
    <m/>
    <x v="0"/>
    <s v="203 GLEN CHARLIE RD OFF"/>
    <n v="101"/>
    <s v="ROUNSVILLE HAMMOND"/>
    <s v="R130"/>
    <s v="ONE FAMILY"/>
    <s v="130//1002/A/"/>
    <n v="6.0609999999999997E-2"/>
    <n v="1"/>
    <n v="1"/>
    <n v="1"/>
    <n v="1"/>
    <s v="SEPTIC"/>
    <n v="0"/>
    <n v="0"/>
    <n v="0"/>
    <s v="YES"/>
    <n v="0"/>
    <s v="130-1002A"/>
    <s v="Well,Septic"/>
    <s v="SEPTIC"/>
    <s v="SEPTIC"/>
    <n v="0"/>
    <m/>
    <m/>
    <n v="1"/>
    <n v="1"/>
    <n v="3"/>
    <n v="1944"/>
    <n v="1.5"/>
    <m/>
    <m/>
    <m/>
    <m/>
    <m/>
    <m/>
    <m/>
    <m/>
    <m/>
    <m/>
    <n v="0"/>
    <n v="1"/>
    <x v="12"/>
    <x v="12"/>
  </r>
  <r>
    <s v="129B-5-22"/>
    <m/>
    <x v="0"/>
    <s v="43 PINE LAKE DR"/>
    <n v="132"/>
    <s v="STANHEWICZ JOHN J"/>
    <s v="R130"/>
    <s v="RES ACLNUD  MDL-00"/>
    <s v="129/B5/22//"/>
    <n v="0.11538"/>
    <n v="0"/>
    <n v="0"/>
    <n v="0"/>
    <n v="0"/>
    <m/>
    <n v="0"/>
    <n v="0"/>
    <n v="0"/>
    <s v="YES"/>
    <n v="0"/>
    <s v="129B-5-22"/>
    <m/>
    <m/>
    <m/>
    <n v="0"/>
    <m/>
    <m/>
    <n v="0"/>
    <n v="0"/>
    <n v="0"/>
    <n v="0"/>
    <n v="0"/>
    <m/>
    <m/>
    <m/>
    <m/>
    <m/>
    <m/>
    <m/>
    <m/>
    <m/>
    <m/>
    <n v="1"/>
    <n v="1"/>
    <x v="7"/>
    <x v="7"/>
  </r>
  <r>
    <s v="115-34"/>
    <m/>
    <x v="0"/>
    <s v="7 DIVISION AVE"/>
    <n v="101"/>
    <s v="WAMBOLT MICHAEL EDWIN"/>
    <s v="SC"/>
    <s v="ONE FAMILY"/>
    <s v="115//34//"/>
    <n v="0.21672"/>
    <n v="1"/>
    <n v="1"/>
    <n v="1"/>
    <n v="1"/>
    <s v="SEPTIC"/>
    <n v="0"/>
    <n v="1"/>
    <n v="8700"/>
    <s v="YES"/>
    <n v="8700"/>
    <s v="115-34"/>
    <s v="Public Water,Septic"/>
    <s v="SEPTIC"/>
    <s v="SEPTIC"/>
    <n v="8700"/>
    <m/>
    <m/>
    <n v="1"/>
    <n v="1"/>
    <n v="3"/>
    <n v="988"/>
    <n v="1"/>
    <m/>
    <m/>
    <m/>
    <m/>
    <m/>
    <m/>
    <m/>
    <m/>
    <m/>
    <m/>
    <n v="1"/>
    <n v="1"/>
    <x v="6"/>
    <x v="6"/>
  </r>
  <r>
    <s v="115-1016"/>
    <m/>
    <x v="0"/>
    <s v="0 MAPLE SPRGS RD  OFF"/>
    <n v="710"/>
    <s v="ASHLEY HERBERT W"/>
    <m/>
    <s v="CRANBERRY  MDL-00"/>
    <s v="115//1016//"/>
    <n v="1.9468799999999999"/>
    <n v="0"/>
    <n v="0"/>
    <n v="0"/>
    <n v="0"/>
    <m/>
    <n v="0"/>
    <n v="0"/>
    <n v="0"/>
    <s v="YES"/>
    <n v="0"/>
    <s v="115-1016"/>
    <m/>
    <m/>
    <m/>
    <n v="0"/>
    <m/>
    <m/>
    <n v="0"/>
    <n v="0"/>
    <n v="0"/>
    <n v="0"/>
    <n v="0"/>
    <m/>
    <m/>
    <m/>
    <m/>
    <m/>
    <m/>
    <m/>
    <m/>
    <m/>
    <m/>
    <n v="1"/>
    <n v="1"/>
    <x v="7"/>
    <x v="7"/>
  </r>
  <r>
    <s v="110-1050A"/>
    <m/>
    <x v="0"/>
    <s v="17 CHARGE POND RD"/>
    <n v="31"/>
    <s v="BARRASSO DEREK A"/>
    <s v="MR30"/>
    <s v="PRI COMM  MDL-01"/>
    <s v="110//1050/A/"/>
    <n v="0.96738999999999997"/>
    <n v="1"/>
    <n v="1"/>
    <n v="1"/>
    <n v="1"/>
    <s v="SEPTIC"/>
    <n v="0"/>
    <n v="1"/>
    <n v="21200"/>
    <s v="YES"/>
    <n v="21200"/>
    <s v="110-1050A"/>
    <s v="Public Water,Gas,Septic"/>
    <s v="SEPTIC"/>
    <s v="SEPTIC"/>
    <n v="21200"/>
    <m/>
    <m/>
    <n v="1"/>
    <n v="1"/>
    <n v="3"/>
    <n v="768"/>
    <n v="1"/>
    <m/>
    <m/>
    <m/>
    <m/>
    <m/>
    <m/>
    <m/>
    <m/>
    <m/>
    <m/>
    <n v="1"/>
    <n v="1"/>
    <x v="6"/>
    <x v="6"/>
  </r>
  <r>
    <s v="110-1056"/>
    <m/>
    <x v="0"/>
    <s v="19 MATTOS AVE"/>
    <n v="392"/>
    <s v="TWENTY-SIX TWENTY-EIGHT"/>
    <s v="SC"/>
    <s v="UNDEV LAND"/>
    <s v="110//1056//"/>
    <n v="1.00108"/>
    <n v="0"/>
    <n v="0"/>
    <n v="0"/>
    <n v="0"/>
    <m/>
    <n v="0"/>
    <n v="0"/>
    <n v="0"/>
    <s v="YES"/>
    <n v="0"/>
    <s v="110-1056"/>
    <s v="All Public"/>
    <s v="SEWER"/>
    <m/>
    <n v="0"/>
    <m/>
    <m/>
    <n v="0"/>
    <n v="0"/>
    <n v="0"/>
    <n v="0"/>
    <n v="0"/>
    <m/>
    <m/>
    <m/>
    <m/>
    <m/>
    <m/>
    <m/>
    <m/>
    <m/>
    <m/>
    <n v="1"/>
    <n v="1"/>
    <x v="6"/>
    <x v="6"/>
  </r>
  <r>
    <s v="129B-3-3"/>
    <m/>
    <x v="0"/>
    <s v="2 AGAWAM DR"/>
    <n v="101"/>
    <s v="CAREY GAIL A"/>
    <s v="R130"/>
    <s v="ONE FAMILY"/>
    <s v="129/B3/3//"/>
    <n v="0.39604"/>
    <n v="1"/>
    <n v="1"/>
    <n v="1"/>
    <n v="1"/>
    <s v="SEPTIC"/>
    <n v="0"/>
    <n v="1"/>
    <n v="3300"/>
    <s v="NO_W1"/>
    <n v="3300"/>
    <s v="129B-3-3"/>
    <s v="Public Water,Septic"/>
    <s v="SEPTIC"/>
    <s v="SEPTIC"/>
    <n v="3300"/>
    <m/>
    <m/>
    <n v="1"/>
    <n v="1"/>
    <n v="2"/>
    <n v="740"/>
    <n v="1"/>
    <m/>
    <m/>
    <m/>
    <m/>
    <m/>
    <m/>
    <m/>
    <m/>
    <m/>
    <m/>
    <n v="3"/>
    <n v="1"/>
    <x v="7"/>
    <x v="7"/>
  </r>
  <r>
    <s v="129A-1-40"/>
    <m/>
    <x v="0"/>
    <s v="30 REGENT AVE"/>
    <n v="101"/>
    <s v="CONNOLLY JEANNE E"/>
    <s v="R130"/>
    <s v="ONE FAMILY"/>
    <s v="129/A1/40//"/>
    <n v="0.23122999999999999"/>
    <n v="1"/>
    <n v="1"/>
    <n v="1"/>
    <n v="1"/>
    <s v="SEPTIC"/>
    <n v="0"/>
    <n v="1"/>
    <n v="3100"/>
    <s v="YES"/>
    <n v="3100"/>
    <s v="129A-1-40"/>
    <s v="Public Water,Septic"/>
    <s v="SEPTIC"/>
    <s v="SEPTIC"/>
    <n v="3100"/>
    <m/>
    <m/>
    <n v="1"/>
    <n v="1"/>
    <n v="0"/>
    <n v="576"/>
    <n v="1"/>
    <m/>
    <m/>
    <m/>
    <m/>
    <m/>
    <m/>
    <m/>
    <m/>
    <m/>
    <m/>
    <n v="2"/>
    <n v="1"/>
    <x v="7"/>
    <x v="7"/>
  </r>
  <r>
    <s v="84-13B"/>
    <m/>
    <x v="0"/>
    <s v="1B EMMA LN"/>
    <n v="102"/>
    <s v="DACEY MATTHEW J TRUSTEE OF"/>
    <s v="MR30"/>
    <s v="CONDO  MDL-05"/>
    <s v="84//13/B/"/>
    <n v="2.248E-2"/>
    <n v="1"/>
    <n v="1"/>
    <n v="1"/>
    <n v="1"/>
    <s v="SEPTIC"/>
    <n v="0"/>
    <n v="0"/>
    <n v="0"/>
    <s v="YES"/>
    <n v="0"/>
    <s v="84-13B"/>
    <s v=",Septic"/>
    <s v="SEWER"/>
    <s v="SEPTIC"/>
    <n v="0"/>
    <m/>
    <m/>
    <n v="1"/>
    <n v="1"/>
    <n v="3"/>
    <n v="1431"/>
    <n v="1.75"/>
    <m/>
    <m/>
    <m/>
    <m/>
    <m/>
    <m/>
    <m/>
    <m/>
    <m/>
    <m/>
    <n v="3"/>
    <n v="1"/>
    <x v="4"/>
    <x v="4"/>
  </r>
  <r>
    <s v="129A-1-16"/>
    <m/>
    <x v="0"/>
    <s v="69 MAPLE SPRINGS RD"/>
    <n v="101"/>
    <s v="BRODEUR NORMAND O"/>
    <s v="R130"/>
    <s v="ONE FAMILY"/>
    <s v="129/A1/16//"/>
    <n v="0.22824"/>
    <n v="1"/>
    <n v="1"/>
    <n v="1"/>
    <n v="1"/>
    <s v="SEPTIC"/>
    <n v="0"/>
    <n v="1"/>
    <n v="7100"/>
    <s v="YES"/>
    <n v="7100"/>
    <s v="129A-1-16"/>
    <s v="Public Water,Septic"/>
    <s v="SEPTIC"/>
    <s v="SEPTIC"/>
    <n v="7100"/>
    <m/>
    <m/>
    <n v="1"/>
    <n v="1"/>
    <n v="1"/>
    <n v="912"/>
    <n v="1"/>
    <m/>
    <m/>
    <m/>
    <m/>
    <m/>
    <m/>
    <m/>
    <m/>
    <m/>
    <m/>
    <n v="2"/>
    <n v="1"/>
    <x v="7"/>
    <x v="7"/>
  </r>
  <r>
    <s v="110-1060"/>
    <m/>
    <x v="0"/>
    <s v="13 MATTOS AVE"/>
    <n v="101"/>
    <s v="PERKINS RONALD"/>
    <s v="SC"/>
    <s v="ONE FAMILY"/>
    <s v="110//1060//"/>
    <n v="0.19067000000000001"/>
    <n v="1"/>
    <n v="1"/>
    <n v="1"/>
    <n v="1"/>
    <s v="SEPTIC"/>
    <n v="0"/>
    <n v="1"/>
    <n v="0"/>
    <s v="YES"/>
    <n v="0"/>
    <s v="110-1060"/>
    <s v="Public Water,Septic"/>
    <s v="SEPTIC"/>
    <s v="SEPTIC"/>
    <n v="0"/>
    <m/>
    <m/>
    <n v="1"/>
    <n v="1"/>
    <n v="3"/>
    <n v="902"/>
    <n v="1"/>
    <m/>
    <m/>
    <m/>
    <m/>
    <m/>
    <m/>
    <m/>
    <m/>
    <m/>
    <m/>
    <n v="1"/>
    <n v="1"/>
    <x v="6"/>
    <x v="6"/>
  </r>
  <r>
    <s v="84-B"/>
    <m/>
    <x v="0"/>
    <s v="0 CRAN HWY"/>
    <n v="906"/>
    <s v="SOCIAL HARMONY TEMPLE INC"/>
    <s v="SC"/>
    <s v="CHURCH ETC  MDL-96"/>
    <s v="84///B/"/>
    <n v="0.71545999999999998"/>
    <n v="1"/>
    <n v="1"/>
    <n v="1"/>
    <n v="1"/>
    <s v="SEPTIC"/>
    <n v="0"/>
    <n v="1"/>
    <n v="900"/>
    <s v="YES"/>
    <n v="900"/>
    <s v="84-B"/>
    <s v="Public Water,Septic"/>
    <s v="SEPTIC"/>
    <s v="SEPTIC"/>
    <n v="900"/>
    <m/>
    <m/>
    <n v="1"/>
    <n v="1"/>
    <n v="0"/>
    <n v="4304"/>
    <n v="1"/>
    <m/>
    <m/>
    <m/>
    <m/>
    <m/>
    <m/>
    <m/>
    <m/>
    <m/>
    <m/>
    <n v="2"/>
    <n v="1"/>
    <x v="9"/>
    <x v="9"/>
  </r>
  <r>
    <s v="115-35A"/>
    <m/>
    <x v="0"/>
    <s v="8 DIVISION AVE"/>
    <n v="101"/>
    <s v="LORIZIO JOSEPH PAUL SR"/>
    <s v="SC"/>
    <s v="ONE FAMILY"/>
    <s v="115//35/A/"/>
    <n v="0.24879000000000001"/>
    <n v="1"/>
    <n v="1"/>
    <n v="1"/>
    <n v="1"/>
    <s v="SEPTIC"/>
    <n v="0"/>
    <n v="1"/>
    <n v="11100"/>
    <s v="YES"/>
    <n v="11100"/>
    <s v="115-35A"/>
    <s v="Public Water,Septic"/>
    <s v="SEPTIC"/>
    <s v="SEPTIC"/>
    <n v="11100"/>
    <m/>
    <m/>
    <n v="1"/>
    <n v="1"/>
    <n v="3"/>
    <n v="988"/>
    <n v="1"/>
    <m/>
    <m/>
    <m/>
    <m/>
    <m/>
    <m/>
    <m/>
    <m/>
    <m/>
    <m/>
    <n v="1"/>
    <n v="1"/>
    <x v="6"/>
    <x v="6"/>
  </r>
  <r>
    <s v="84-16"/>
    <m/>
    <x v="0"/>
    <s v="13 MAUD PALMER DR"/>
    <n v="101"/>
    <s v="NICOLETTI RAYMOND S"/>
    <s v="MR30"/>
    <s v="ONE FAMILY"/>
    <s v="84//16//"/>
    <n v="1.6356999999999999"/>
    <n v="0"/>
    <n v="1"/>
    <n v="0"/>
    <n v="1"/>
    <m/>
    <n v="0"/>
    <n v="1"/>
    <n v="11300"/>
    <s v="YES"/>
    <n v="11300"/>
    <s v="84-16"/>
    <m/>
    <m/>
    <s v="SEPTIC"/>
    <n v="11300"/>
    <m/>
    <m/>
    <n v="0"/>
    <n v="1"/>
    <n v="4"/>
    <n v="2556"/>
    <n v="2"/>
    <m/>
    <m/>
    <m/>
    <m/>
    <m/>
    <m/>
    <m/>
    <m/>
    <m/>
    <m/>
    <n v="1"/>
    <n v="1"/>
    <x v="4"/>
    <x v="4"/>
  </r>
  <r>
    <s v="84-8"/>
    <m/>
    <x v="0"/>
    <s v="6 MAUD PALMER DR"/>
    <n v="101"/>
    <s v="DOBBINS ANDREW A"/>
    <s v="MR30"/>
    <s v="ONE FAMILY"/>
    <s v="84//8//"/>
    <n v="0.67645999999999995"/>
    <n v="1"/>
    <n v="1"/>
    <n v="1"/>
    <n v="1"/>
    <s v="SEPTIC"/>
    <n v="0"/>
    <n v="1"/>
    <n v="25500"/>
    <s v="YES"/>
    <n v="25500"/>
    <s v="84-8"/>
    <s v="Public Water,Septic"/>
    <s v="SEPTIC"/>
    <s v="SEPTIC"/>
    <n v="25500"/>
    <m/>
    <m/>
    <n v="1"/>
    <n v="1"/>
    <n v="3"/>
    <n v="1608"/>
    <n v="1"/>
    <m/>
    <m/>
    <m/>
    <m/>
    <m/>
    <m/>
    <m/>
    <m/>
    <m/>
    <m/>
    <n v="1"/>
    <n v="1"/>
    <x v="4"/>
    <x v="4"/>
  </r>
  <r>
    <s v="110-7"/>
    <m/>
    <x v="0"/>
    <s v="5 MONTEIRO ST"/>
    <n v="101"/>
    <s v="HAMMOND KENNETH B"/>
    <s v="SC"/>
    <s v="ONE FAMILY"/>
    <s v="110//7//"/>
    <n v="0.44353999999999999"/>
    <n v="1"/>
    <n v="1"/>
    <n v="1"/>
    <n v="1"/>
    <s v="SEPTIC"/>
    <n v="0"/>
    <n v="1"/>
    <n v="5500"/>
    <s v="YES"/>
    <n v="5500"/>
    <s v="110-7"/>
    <s v="Public Water,Septic"/>
    <s v="SEPTIC"/>
    <s v="SEPTIC"/>
    <n v="5500"/>
    <m/>
    <m/>
    <n v="1"/>
    <n v="1"/>
    <n v="1"/>
    <n v="880"/>
    <n v="1"/>
    <m/>
    <m/>
    <m/>
    <m/>
    <m/>
    <m/>
    <m/>
    <m/>
    <m/>
    <m/>
    <n v="1"/>
    <n v="1"/>
    <x v="6"/>
    <x v="6"/>
  </r>
  <r>
    <s v="129B-3-4"/>
    <m/>
    <x v="0"/>
    <s v="4 AGAWAM DR"/>
    <n v="101"/>
    <s v="TALVY HILDA E"/>
    <s v="R130"/>
    <s v="ONE FAMILY"/>
    <s v="129/B3/4//"/>
    <n v="0.17408999999999999"/>
    <n v="1"/>
    <n v="1"/>
    <n v="1"/>
    <n v="1"/>
    <s v="SEPTIC"/>
    <n v="0"/>
    <n v="1"/>
    <n v="1600"/>
    <s v="YES"/>
    <n v="1600"/>
    <s v="129B-3-4"/>
    <s v="Public Water,Septic"/>
    <s v="SEPTIC"/>
    <s v="SEPTIC"/>
    <n v="1600"/>
    <m/>
    <m/>
    <n v="1"/>
    <n v="1"/>
    <n v="1"/>
    <n v="800"/>
    <n v="1"/>
    <m/>
    <m/>
    <m/>
    <m/>
    <m/>
    <m/>
    <m/>
    <m/>
    <m/>
    <m/>
    <n v="1"/>
    <n v="1"/>
    <x v="7"/>
    <x v="7"/>
  </r>
  <r>
    <s v="110-B"/>
    <m/>
    <x v="0"/>
    <s v="1 MATTOS AVE"/>
    <n v="101"/>
    <s v="LEIGHTON BENJAMIN S"/>
    <s v="SC"/>
    <s v="ONE FAMILY"/>
    <s v="110///B/"/>
    <n v="0.50290000000000001"/>
    <n v="1"/>
    <n v="1"/>
    <n v="1"/>
    <n v="1"/>
    <s v="SEPTIC"/>
    <n v="0"/>
    <n v="1"/>
    <n v="3100"/>
    <s v="YES"/>
    <n v="3100"/>
    <s v="110-B"/>
    <s v="Public Water,Septic"/>
    <s v="SEPTIC"/>
    <s v="SEPTIC"/>
    <n v="3100"/>
    <m/>
    <m/>
    <n v="1"/>
    <n v="1"/>
    <n v="2"/>
    <n v="758"/>
    <n v="1"/>
    <m/>
    <m/>
    <m/>
    <m/>
    <m/>
    <m/>
    <m/>
    <m/>
    <m/>
    <m/>
    <n v="1"/>
    <n v="1"/>
    <x v="6"/>
    <x v="6"/>
  </r>
  <r>
    <s v="115-36A"/>
    <m/>
    <x v="0"/>
    <s v="12 FALL ST"/>
    <n v="101"/>
    <s v="VIOLETTE RICHARD M"/>
    <m/>
    <s v="ONE FAMILY"/>
    <s v="115//36/A/"/>
    <n v="0.27695999999999998"/>
    <n v="1"/>
    <n v="1"/>
    <n v="1"/>
    <n v="1"/>
    <s v="SEPTIC"/>
    <n v="0"/>
    <n v="1"/>
    <n v="2600"/>
    <s v="YES"/>
    <n v="2600"/>
    <s v="115-36A"/>
    <s v="Public Water,Septic"/>
    <s v="SEPTIC"/>
    <s v="SEPTIC"/>
    <n v="2600"/>
    <m/>
    <m/>
    <n v="1"/>
    <n v="1"/>
    <n v="3"/>
    <n v="988"/>
    <n v="1"/>
    <m/>
    <m/>
    <m/>
    <m/>
    <m/>
    <m/>
    <m/>
    <m/>
    <m/>
    <m/>
    <n v="1"/>
    <n v="1"/>
    <x v="6"/>
    <x v="6"/>
  </r>
  <r>
    <s v="129B-2-19"/>
    <m/>
    <x v="0"/>
    <s v="12 BOYNTON AVE"/>
    <n v="101"/>
    <s v="MACINTOSH JAMES D"/>
    <s v="R130"/>
    <s v="ONE FAMILY"/>
    <s v="129/B2/19//"/>
    <n v="0.10403999999999999"/>
    <n v="1"/>
    <n v="1"/>
    <n v="1"/>
    <n v="1"/>
    <s v="SEPTIC"/>
    <n v="0"/>
    <n v="1"/>
    <n v="1200"/>
    <s v="YES"/>
    <n v="1200"/>
    <s v="129B-2-19"/>
    <s v="Public Water,Septic"/>
    <s v="SEPTIC"/>
    <s v="SEPTIC"/>
    <n v="1200"/>
    <m/>
    <m/>
    <n v="1"/>
    <n v="1"/>
    <n v="2"/>
    <n v="878"/>
    <n v="1"/>
    <m/>
    <m/>
    <m/>
    <m/>
    <m/>
    <m/>
    <m/>
    <m/>
    <m/>
    <m/>
    <n v="1"/>
    <n v="1"/>
    <x v="7"/>
    <x v="7"/>
  </r>
  <r>
    <s v="110-1005"/>
    <m/>
    <x v="0"/>
    <s v="29 TIHONET RD"/>
    <n v="906"/>
    <s v="ROMAN CATHOLIC BISHOP"/>
    <s v="R60"/>
    <s v="CHURCH ETC  MDL-00"/>
    <s v="110//1005//"/>
    <n v="1.47455"/>
    <n v="0"/>
    <n v="0"/>
    <n v="0"/>
    <n v="0"/>
    <m/>
    <n v="0"/>
    <n v="0"/>
    <n v="0"/>
    <s v="YES"/>
    <n v="0"/>
    <s v="110-1005"/>
    <s v="Public Water,Septic"/>
    <s v="SEPTIC"/>
    <m/>
    <n v="0"/>
    <m/>
    <m/>
    <n v="0"/>
    <n v="0"/>
    <n v="0"/>
    <n v="0"/>
    <n v="0"/>
    <m/>
    <m/>
    <m/>
    <m/>
    <m/>
    <m/>
    <m/>
    <m/>
    <m/>
    <m/>
    <n v="1"/>
    <n v="1"/>
    <x v="11"/>
    <x v="11"/>
  </r>
  <r>
    <s v="110-A"/>
    <m/>
    <x v="0"/>
    <s v="3 MATTOS AVE"/>
    <n v="132"/>
    <s v="NUNES DOUGLAS"/>
    <s v="SC"/>
    <s v="RES ACLNUD  MDL-00"/>
    <s v="110///A/"/>
    <n v="0.15531"/>
    <n v="0"/>
    <n v="0"/>
    <n v="0"/>
    <n v="0"/>
    <m/>
    <n v="0"/>
    <n v="0"/>
    <n v="0"/>
    <s v="YES"/>
    <n v="0"/>
    <s v="110-A"/>
    <s v="Public Water,Septic"/>
    <s v="SEPTIC"/>
    <m/>
    <n v="0"/>
    <m/>
    <m/>
    <n v="0"/>
    <n v="0"/>
    <n v="0"/>
    <n v="0"/>
    <n v="0"/>
    <m/>
    <m/>
    <m/>
    <m/>
    <m/>
    <m/>
    <m/>
    <m/>
    <m/>
    <m/>
    <n v="1"/>
    <n v="1"/>
    <x v="6"/>
    <x v="6"/>
  </r>
  <r>
    <s v="110-8"/>
    <m/>
    <x v="0"/>
    <s v="5 MATTOS AVE"/>
    <n v="101"/>
    <s v="NUNES JOAQUINA &amp; JASON O"/>
    <s v="SC"/>
    <s v="ONE FAMILY"/>
    <s v="110//8//"/>
    <n v="0.27090999999999998"/>
    <n v="1"/>
    <n v="1"/>
    <n v="1"/>
    <n v="1"/>
    <s v="SEPTIC"/>
    <n v="0"/>
    <n v="1"/>
    <n v="3700"/>
    <s v="YES"/>
    <n v="3700"/>
    <s v="110-8"/>
    <s v="Public Water,Septic"/>
    <s v="SEPTIC"/>
    <s v="SEPTIC"/>
    <n v="3700"/>
    <m/>
    <m/>
    <n v="1"/>
    <n v="1"/>
    <n v="3"/>
    <n v="864"/>
    <n v="1"/>
    <m/>
    <m/>
    <m/>
    <m/>
    <m/>
    <m/>
    <m/>
    <m/>
    <m/>
    <m/>
    <n v="1"/>
    <n v="1"/>
    <x v="6"/>
    <x v="6"/>
  </r>
  <r>
    <s v="115-1029"/>
    <m/>
    <x v="0"/>
    <s v="10 SUMMER ST"/>
    <n v="101"/>
    <s v="AHR EDWARD J JR"/>
    <s v="MR30"/>
    <s v="ONE FAMILY"/>
    <s v="115//1029//"/>
    <n v="1.0596099999999999"/>
    <n v="1"/>
    <n v="1"/>
    <n v="1"/>
    <n v="1"/>
    <s v="SEPTIC"/>
    <n v="0"/>
    <n v="1"/>
    <n v="8400"/>
    <s v="YES"/>
    <n v="8400"/>
    <s v="115-1029"/>
    <s v="Public Water,Septic"/>
    <s v="SEPTIC"/>
    <s v="SEPTIC"/>
    <n v="8400"/>
    <m/>
    <m/>
    <n v="1"/>
    <n v="1"/>
    <n v="3"/>
    <n v="1330"/>
    <n v="1"/>
    <m/>
    <m/>
    <m/>
    <m/>
    <m/>
    <m/>
    <m/>
    <m/>
    <m/>
    <m/>
    <n v="1"/>
    <n v="1"/>
    <x v="6"/>
    <x v="6"/>
  </r>
  <r>
    <s v="129B-5-24"/>
    <m/>
    <x v="0"/>
    <s v="87 GLEN CHARLIE RD"/>
    <n v="101"/>
    <s v="RILEY THOMAS J"/>
    <s v="R130"/>
    <s v="ONE FAMILY"/>
    <s v="129/B5/24//"/>
    <n v="0.48415999999999998"/>
    <n v="1"/>
    <n v="1"/>
    <n v="1"/>
    <n v="1"/>
    <s v="SEPTIC"/>
    <n v="0"/>
    <n v="1"/>
    <n v="3100"/>
    <s v="NO_W1"/>
    <n v="3100"/>
    <s v="129B-5-24"/>
    <s v="Public Water,Gas,Septic"/>
    <s v="SEPTIC"/>
    <s v="SEPTIC"/>
    <n v="3100"/>
    <m/>
    <m/>
    <n v="1"/>
    <n v="1"/>
    <n v="3"/>
    <n v="1736"/>
    <n v="1.5"/>
    <m/>
    <m/>
    <m/>
    <m/>
    <m/>
    <m/>
    <m/>
    <m/>
    <m/>
    <m/>
    <n v="3"/>
    <n v="1"/>
    <x v="7"/>
    <x v="7"/>
  </r>
  <r>
    <s v="115-1015"/>
    <m/>
    <x v="0"/>
    <s v="0 MAPLE SPRGS RD  OFF"/>
    <n v="710"/>
    <s v="ASHLEY HERBERT W"/>
    <m/>
    <s v="CRANBERRY  MDL-00"/>
    <s v="115//1015//"/>
    <n v="3.8194699999999999"/>
    <n v="0"/>
    <n v="0"/>
    <n v="0"/>
    <n v="0"/>
    <m/>
    <n v="0"/>
    <n v="0"/>
    <n v="0"/>
    <s v="YES"/>
    <n v="0"/>
    <s v="115-1015"/>
    <m/>
    <m/>
    <m/>
    <n v="0"/>
    <m/>
    <m/>
    <n v="0"/>
    <n v="0"/>
    <n v="0"/>
    <n v="0"/>
    <n v="0"/>
    <m/>
    <m/>
    <m/>
    <m/>
    <m/>
    <m/>
    <m/>
    <m/>
    <m/>
    <m/>
    <n v="1"/>
    <n v="1"/>
    <x v="7"/>
    <x v="7"/>
  </r>
  <r>
    <s v="110-9B"/>
    <m/>
    <x v="0"/>
    <s v="7 MATTOS AVE"/>
    <n v="101"/>
    <s v="SILVA ADELINE"/>
    <s v="SC"/>
    <s v="ONE FAMILY"/>
    <s v="110//9/B/"/>
    <n v="0.27345999999999998"/>
    <n v="1"/>
    <n v="1"/>
    <n v="1"/>
    <n v="1"/>
    <s v="SEPTIC"/>
    <n v="0"/>
    <n v="1"/>
    <n v="1800"/>
    <s v="YES"/>
    <n v="1800"/>
    <s v="110-9B"/>
    <s v="Public Water,Septic"/>
    <s v="SEPTIC"/>
    <s v="SEPTIC"/>
    <n v="1800"/>
    <m/>
    <m/>
    <n v="1"/>
    <n v="1"/>
    <n v="2"/>
    <n v="643"/>
    <n v="1"/>
    <m/>
    <m/>
    <m/>
    <m/>
    <m/>
    <m/>
    <m/>
    <m/>
    <m/>
    <m/>
    <n v="1"/>
    <n v="1"/>
    <x v="6"/>
    <x v="6"/>
  </r>
  <r>
    <s v="129A-1-129"/>
    <m/>
    <x v="0"/>
    <s v="85 AGAWAM LAKE SHORE DR"/>
    <n v="101"/>
    <s v="DURKIN PATRICIA A &amp; DAVID T TRS"/>
    <s v="R130"/>
    <s v="ONE FAMILY"/>
    <s v="129/A1/129//"/>
    <n v="0.14071"/>
    <n v="1"/>
    <n v="1"/>
    <n v="1"/>
    <n v="1"/>
    <s v="SEPTIC"/>
    <n v="0"/>
    <n v="1"/>
    <n v="400"/>
    <s v="YES"/>
    <n v="400"/>
    <s v="129A-1-129"/>
    <s v="Public Water,Septic"/>
    <s v="SEPTIC"/>
    <s v="SEPTIC"/>
    <n v="400"/>
    <m/>
    <m/>
    <n v="1"/>
    <n v="1"/>
    <n v="1"/>
    <n v="778"/>
    <n v="1"/>
    <m/>
    <m/>
    <m/>
    <m/>
    <m/>
    <m/>
    <m/>
    <m/>
    <m/>
    <m/>
    <n v="1"/>
    <n v="1"/>
    <x v="7"/>
    <x v="7"/>
  </r>
  <r>
    <s v="110-9A"/>
    <m/>
    <x v="0"/>
    <s v="11 MATTOS AVE"/>
    <n v="101"/>
    <s v="ROSARIO WILFREDO SERRANO"/>
    <s v="SC"/>
    <s v="ONE FAMILY"/>
    <s v="110//9/A/"/>
    <n v="0.32602999999999999"/>
    <n v="1"/>
    <n v="1"/>
    <n v="1"/>
    <n v="1"/>
    <s v="SEPTIC"/>
    <n v="0"/>
    <n v="1"/>
    <n v="8000"/>
    <s v="YES"/>
    <n v="8000"/>
    <s v="110-9A"/>
    <s v="Public Water,Septic"/>
    <s v="SEPTIC"/>
    <s v="SEPTIC"/>
    <n v="8000"/>
    <m/>
    <m/>
    <n v="1"/>
    <n v="1"/>
    <n v="3"/>
    <n v="2418"/>
    <n v="1"/>
    <m/>
    <m/>
    <m/>
    <m/>
    <m/>
    <m/>
    <m/>
    <m/>
    <m/>
    <m/>
    <n v="1"/>
    <n v="1"/>
    <x v="6"/>
    <x v="6"/>
  </r>
  <r>
    <s v="129B-3-5"/>
    <m/>
    <x v="0"/>
    <s v="6 AGAWAM DR"/>
    <n v="101"/>
    <s v="TOOTLE ROBERT W"/>
    <s v="R130"/>
    <s v="ONE FAMILY"/>
    <s v="129/B3/5//"/>
    <n v="0.26899000000000001"/>
    <n v="1"/>
    <n v="1"/>
    <n v="1"/>
    <n v="1"/>
    <s v="SEPTIC"/>
    <n v="0"/>
    <n v="1"/>
    <n v="2500"/>
    <s v="YES"/>
    <n v="2500"/>
    <s v="129B-3-5"/>
    <s v="Public Water,Septic"/>
    <s v="SEPTIC"/>
    <s v="SEPTIC"/>
    <n v="2500"/>
    <m/>
    <m/>
    <n v="1"/>
    <n v="1"/>
    <n v="1"/>
    <n v="776"/>
    <n v="1"/>
    <m/>
    <m/>
    <m/>
    <m/>
    <m/>
    <m/>
    <m/>
    <m/>
    <m/>
    <m/>
    <n v="1"/>
    <n v="1"/>
    <x v="7"/>
    <x v="7"/>
  </r>
  <r>
    <s v="110-1071"/>
    <m/>
    <x v="0"/>
    <s v="0 CRAN HWY  OFF"/>
    <n v="431"/>
    <s v="ROBERTSON'S REALTY CORP"/>
    <s v="MR30"/>
    <s v="TEL REL TW"/>
    <s v="110//1071//"/>
    <n v="8.4133899999999997"/>
    <n v="0"/>
    <n v="0"/>
    <n v="0"/>
    <n v="0"/>
    <m/>
    <n v="0"/>
    <n v="0"/>
    <n v="0"/>
    <s v="YES"/>
    <n v="0"/>
    <s v="110-1071"/>
    <s v="Public Water,Septic"/>
    <s v="SEPTIC"/>
    <m/>
    <n v="0"/>
    <m/>
    <m/>
    <n v="0"/>
    <n v="0"/>
    <n v="0"/>
    <n v="0"/>
    <n v="0"/>
    <m/>
    <m/>
    <m/>
    <m/>
    <m/>
    <m/>
    <m/>
    <m/>
    <m/>
    <m/>
    <n v="1"/>
    <n v="1"/>
    <x v="8"/>
    <x v="8"/>
  </r>
  <r>
    <s v="115-39A"/>
    <m/>
    <x v="0"/>
    <s v="16 FALL ST"/>
    <n v="101"/>
    <s v="LEVATO NATALIE LIFE ESTATE"/>
    <s v="SC"/>
    <s v="ONE FAMILY"/>
    <s v="115//39/A/"/>
    <n v="0.48160999999999998"/>
    <n v="1"/>
    <n v="1"/>
    <n v="1"/>
    <n v="1"/>
    <s v="SEPTIC"/>
    <n v="0"/>
    <n v="1"/>
    <n v="11500"/>
    <s v="NO_W1"/>
    <n v="11500"/>
    <s v="115-39A"/>
    <s v="Public Water,Septic"/>
    <s v="SEPTIC"/>
    <s v="SEPTIC"/>
    <n v="11500"/>
    <m/>
    <m/>
    <n v="1"/>
    <n v="1"/>
    <n v="3"/>
    <n v="1215"/>
    <n v="1"/>
    <m/>
    <m/>
    <m/>
    <m/>
    <m/>
    <m/>
    <m/>
    <m/>
    <m/>
    <m/>
    <n v="2"/>
    <n v="1"/>
    <x v="6"/>
    <x v="6"/>
  </r>
  <r>
    <s v="109A-1-1031"/>
    <m/>
    <x v="0"/>
    <s v="2508 CRAN HWY"/>
    <n v="340"/>
    <s v="CRANBERRY REAL ESTATE CO INC"/>
    <s v="SC"/>
    <s v="OFFICE BLD  MDL-94"/>
    <s v="109/A1/1031//"/>
    <n v="0.42170000000000002"/>
    <n v="1"/>
    <n v="1"/>
    <n v="1"/>
    <n v="1"/>
    <s v="SEPTIC"/>
    <n v="0"/>
    <n v="1"/>
    <n v="400"/>
    <s v="YES"/>
    <n v="400"/>
    <s v="109A-1-1031"/>
    <s v="All Public"/>
    <s v="SEWER"/>
    <s v="SEPTIC"/>
    <n v="400"/>
    <m/>
    <m/>
    <n v="1"/>
    <n v="1"/>
    <n v="0"/>
    <n v="3768"/>
    <n v="2"/>
    <m/>
    <m/>
    <m/>
    <m/>
    <m/>
    <m/>
    <m/>
    <m/>
    <m/>
    <m/>
    <n v="1"/>
    <n v="1"/>
    <x v="9"/>
    <x v="9"/>
  </r>
  <r>
    <s v="84-9"/>
    <m/>
    <x v="0"/>
    <s v="2 EMMA LN"/>
    <n v="101"/>
    <s v="CARRILLO JORGE R JR"/>
    <s v="MR30"/>
    <s v="ONE FAMILY"/>
    <s v="84//9//"/>
    <n v="0.72243000000000002"/>
    <n v="1"/>
    <n v="1"/>
    <n v="1"/>
    <n v="1"/>
    <s v="SEPTIC"/>
    <n v="0"/>
    <n v="1"/>
    <n v="6600"/>
    <s v="YES"/>
    <n v="6600"/>
    <s v="84-9"/>
    <m/>
    <m/>
    <s v="SEPTIC"/>
    <n v="6600"/>
    <m/>
    <m/>
    <n v="1"/>
    <n v="1"/>
    <n v="3"/>
    <n v="1768"/>
    <n v="2"/>
    <m/>
    <m/>
    <m/>
    <m/>
    <m/>
    <m/>
    <m/>
    <m/>
    <m/>
    <m/>
    <n v="1"/>
    <n v="1"/>
    <x v="4"/>
    <x v="4"/>
  </r>
  <r>
    <s v="129B-3-43"/>
    <m/>
    <x v="0"/>
    <s v="112 GLEN CHARLIE RD"/>
    <n v="101"/>
    <s v="SCHLUTER SCOTT C"/>
    <s v="R130"/>
    <s v="ONE FAMILY"/>
    <s v="129/B3/43//"/>
    <n v="0.12486999999999999"/>
    <n v="1"/>
    <n v="1"/>
    <n v="1"/>
    <n v="1"/>
    <s v="SEPTIC"/>
    <n v="0"/>
    <n v="1"/>
    <n v="400"/>
    <s v="YES"/>
    <n v="400"/>
    <s v="129B-3-43"/>
    <s v="Public Water,Gas,Septic"/>
    <s v="SEPTIC"/>
    <s v="SEPTIC"/>
    <n v="400"/>
    <m/>
    <m/>
    <n v="1"/>
    <n v="1"/>
    <n v="2"/>
    <n v="612"/>
    <n v="1"/>
    <m/>
    <m/>
    <m/>
    <m/>
    <m/>
    <m/>
    <m/>
    <m/>
    <m/>
    <m/>
    <n v="1"/>
    <n v="1"/>
    <x v="7"/>
    <x v="7"/>
  </r>
  <r>
    <s v="84-15"/>
    <m/>
    <x v="0"/>
    <s v="14 MAUD PALMER DR"/>
    <n v="101"/>
    <s v="COVEL GEORGE P JR"/>
    <s v="MR30"/>
    <s v="ONE FAMILY"/>
    <s v="84//15//"/>
    <n v="1.6465700000000001"/>
    <n v="1"/>
    <n v="1"/>
    <n v="1"/>
    <n v="1"/>
    <s v="SEPTIC"/>
    <n v="0"/>
    <n v="1"/>
    <n v="10900"/>
    <s v="YES"/>
    <n v="10900"/>
    <s v="84-15"/>
    <m/>
    <m/>
    <s v="SEPTIC"/>
    <n v="10900"/>
    <m/>
    <m/>
    <n v="1"/>
    <n v="1"/>
    <n v="3"/>
    <n v="1872"/>
    <n v="2"/>
    <m/>
    <m/>
    <m/>
    <m/>
    <m/>
    <m/>
    <m/>
    <m/>
    <m/>
    <m/>
    <n v="1"/>
    <n v="1"/>
    <x v="4"/>
    <x v="4"/>
  </r>
  <r>
    <s v="110-1068A"/>
    <m/>
    <x v="0"/>
    <s v="0 CRAN HWY OFF"/>
    <n v="392"/>
    <s v="ROBERTSON'S REALTY CORP"/>
    <s v="MR30"/>
    <s v="UNDEV LAND"/>
    <s v="110//1068/A/"/>
    <n v="0.22606000000000001"/>
    <n v="0"/>
    <n v="0"/>
    <n v="0"/>
    <n v="0"/>
    <m/>
    <n v="0"/>
    <n v="0"/>
    <n v="0"/>
    <s v="YES"/>
    <n v="0"/>
    <s v="110-1068A"/>
    <m/>
    <m/>
    <m/>
    <n v="0"/>
    <m/>
    <m/>
    <n v="0"/>
    <n v="0"/>
    <n v="0"/>
    <n v="0"/>
    <n v="0"/>
    <m/>
    <m/>
    <m/>
    <m/>
    <m/>
    <m/>
    <m/>
    <m/>
    <m/>
    <m/>
    <n v="1"/>
    <n v="1"/>
    <x v="8"/>
    <x v="8"/>
  </r>
  <r>
    <s v="129B-5-26"/>
    <m/>
    <x v="0"/>
    <s v="89 GLEN CHARLIE RD"/>
    <n v="101"/>
    <s v="WHITTAKER FRANK J"/>
    <s v="R130"/>
    <s v="ONE FAMILY"/>
    <s v="129/B5/26//"/>
    <n v="0.13164000000000001"/>
    <n v="1"/>
    <n v="1"/>
    <n v="1"/>
    <n v="1"/>
    <s v="SEPTIC"/>
    <n v="0"/>
    <n v="1"/>
    <n v="600"/>
    <s v="YES"/>
    <n v="600"/>
    <s v="129B-5-26"/>
    <s v="Public Water,Septic"/>
    <s v="SEPTIC"/>
    <s v="SEPTIC"/>
    <n v="600"/>
    <m/>
    <m/>
    <n v="1"/>
    <n v="1"/>
    <n v="3"/>
    <n v="908"/>
    <n v="1"/>
    <m/>
    <m/>
    <m/>
    <m/>
    <m/>
    <m/>
    <m/>
    <m/>
    <m/>
    <m/>
    <n v="2"/>
    <n v="1"/>
    <x v="7"/>
    <x v="7"/>
  </r>
  <r>
    <s v="115-53A"/>
    <m/>
    <x v="0"/>
    <s v="3 FALL ST"/>
    <n v="101"/>
    <s v="VICINO FRANCIS C JR"/>
    <s v="MR30"/>
    <s v="ONE FAMILY"/>
    <s v="115//53/A/"/>
    <n v="0.92035"/>
    <n v="1"/>
    <n v="1"/>
    <n v="1"/>
    <n v="1"/>
    <s v="SEPTIC"/>
    <n v="0"/>
    <n v="1"/>
    <n v="26800"/>
    <s v="YES"/>
    <n v="26800"/>
    <s v="115-53A"/>
    <s v="Public Water,Septic"/>
    <s v="SEPTIC"/>
    <s v="SEPTIC"/>
    <n v="26800"/>
    <m/>
    <m/>
    <n v="1"/>
    <n v="1"/>
    <n v="3"/>
    <n v="2400"/>
    <n v="2.2999999999999998"/>
    <m/>
    <m/>
    <m/>
    <m/>
    <m/>
    <m/>
    <m/>
    <m/>
    <m/>
    <m/>
    <n v="1"/>
    <n v="1"/>
    <x v="6"/>
    <x v="6"/>
  </r>
  <r>
    <s v="129A-1-130"/>
    <m/>
    <x v="0"/>
    <s v="87 AGAWAM LAKE SHORE DR"/>
    <n v="101"/>
    <s v="DIONNE PAUL A"/>
    <s v="R130"/>
    <s v="ONE FAMILY"/>
    <s v="129/A1/130//"/>
    <n v="0.11976000000000001"/>
    <n v="1"/>
    <n v="1"/>
    <n v="1"/>
    <n v="1"/>
    <s v="SEPTIC"/>
    <n v="0"/>
    <n v="0"/>
    <n v="0"/>
    <s v="YES"/>
    <n v="0"/>
    <s v="129A-1-130"/>
    <s v="Public Water,Septic"/>
    <s v="SEPTIC"/>
    <s v="SEPTIC"/>
    <n v="5700"/>
    <m/>
    <m/>
    <n v="1"/>
    <n v="1"/>
    <n v="4"/>
    <n v="952"/>
    <n v="1"/>
    <m/>
    <m/>
    <m/>
    <m/>
    <m/>
    <m/>
    <m/>
    <m/>
    <m/>
    <m/>
    <n v="1"/>
    <n v="1"/>
    <x v="7"/>
    <x v="7"/>
  </r>
  <r>
    <s v="115-1027"/>
    <m/>
    <x v="0"/>
    <s v="14 SUMMER ST"/>
    <n v="101"/>
    <s v="TAVARES JOSEPH M"/>
    <s v="MR30"/>
    <s v="ONE FAMILY"/>
    <s v="115//1027//"/>
    <n v="0.71872000000000003"/>
    <n v="1"/>
    <n v="1"/>
    <n v="1"/>
    <n v="1"/>
    <s v="SEPTIC"/>
    <n v="0"/>
    <n v="1"/>
    <n v="19800"/>
    <s v="YES"/>
    <n v="19800"/>
    <s v="115-1027"/>
    <s v="Public Water,Septic"/>
    <s v="SEPTIC"/>
    <s v="SEPTIC"/>
    <n v="19800"/>
    <m/>
    <m/>
    <n v="1"/>
    <n v="1"/>
    <n v="4"/>
    <n v="1959"/>
    <n v="1"/>
    <m/>
    <m/>
    <m/>
    <m/>
    <m/>
    <m/>
    <m/>
    <m/>
    <m/>
    <m/>
    <n v="1"/>
    <n v="1"/>
    <x v="6"/>
    <x v="6"/>
  </r>
  <r>
    <s v="115-1028"/>
    <m/>
    <x v="0"/>
    <s v="12 SUMMER ST"/>
    <n v="101"/>
    <s v="PIERRO GERALD"/>
    <s v="MR30"/>
    <s v="ONE FAMILY"/>
    <s v="115//1028//"/>
    <n v="0.47785"/>
    <n v="1"/>
    <n v="1"/>
    <n v="1"/>
    <n v="1"/>
    <s v="SEPTIC"/>
    <n v="0"/>
    <n v="1"/>
    <n v="10300"/>
    <s v="YES"/>
    <n v="10300"/>
    <s v="115-1028"/>
    <s v="Public Water,Septic"/>
    <s v="SEPTIC"/>
    <s v="SEPTIC"/>
    <n v="10300"/>
    <m/>
    <m/>
    <n v="1"/>
    <n v="1"/>
    <n v="3"/>
    <n v="1320"/>
    <n v="1"/>
    <m/>
    <m/>
    <m/>
    <m/>
    <m/>
    <m/>
    <m/>
    <m/>
    <m/>
    <m/>
    <n v="1"/>
    <n v="1"/>
    <x v="6"/>
    <x v="6"/>
  </r>
  <r>
    <s v="129B-3-44"/>
    <m/>
    <x v="0"/>
    <s v="114 GLEN CHARLIE RD"/>
    <n v="101"/>
    <s v="ANDERSEN KIM"/>
    <s v="R130"/>
    <s v="ONE FAMILY"/>
    <s v="129/B3/44//"/>
    <n v="0.12559999999999999"/>
    <n v="1"/>
    <n v="1"/>
    <n v="1"/>
    <n v="1"/>
    <s v="SEPTIC"/>
    <n v="0"/>
    <n v="1"/>
    <n v="8500"/>
    <s v="YES"/>
    <n v="8500"/>
    <s v="129B-3-44"/>
    <s v="Public Water,Septic"/>
    <s v="SEPTIC"/>
    <s v="SEPTIC"/>
    <n v="8500"/>
    <m/>
    <m/>
    <n v="1"/>
    <n v="1"/>
    <n v="2"/>
    <n v="928"/>
    <n v="2"/>
    <m/>
    <m/>
    <m/>
    <m/>
    <m/>
    <m/>
    <m/>
    <m/>
    <m/>
    <m/>
    <n v="1"/>
    <n v="1"/>
    <x v="7"/>
    <x v="7"/>
  </r>
  <r>
    <s v="110-1061B"/>
    <m/>
    <x v="0"/>
    <s v="15 MATTOS AVE"/>
    <n v="101"/>
    <s v="ALVES CECELIA LIFE ESTATE"/>
    <s v="SC"/>
    <s v="ONE FAMILY"/>
    <s v="110//1061/B/"/>
    <n v="0.88492000000000004"/>
    <n v="1"/>
    <n v="1"/>
    <n v="1"/>
    <n v="1"/>
    <s v="SEPTIC"/>
    <n v="0"/>
    <n v="1"/>
    <n v="18600"/>
    <s v="YES"/>
    <n v="18600"/>
    <s v="110-1061B"/>
    <s v="Public Water,Septic"/>
    <s v="SEPTIC"/>
    <s v="SEPTIC"/>
    <n v="18600"/>
    <m/>
    <m/>
    <n v="1"/>
    <n v="1"/>
    <n v="3"/>
    <n v="936"/>
    <n v="1.5"/>
    <m/>
    <m/>
    <m/>
    <m/>
    <m/>
    <m/>
    <m/>
    <m/>
    <m/>
    <m/>
    <n v="1"/>
    <n v="1"/>
    <x v="6"/>
    <x v="6"/>
  </r>
  <r>
    <s v="129A-1-42"/>
    <m/>
    <x v="0"/>
    <s v="52 REGENT AVE"/>
    <n v="101"/>
    <s v="BETTENCOURT ELLA L TRUSTEE"/>
    <s v="R130"/>
    <s v="ONE FAMILY"/>
    <s v="129/A1/42//"/>
    <n v="0.35094999999999998"/>
    <n v="1"/>
    <n v="1"/>
    <n v="1"/>
    <n v="1"/>
    <s v="SEPTIC"/>
    <n v="0"/>
    <n v="1"/>
    <n v="1700"/>
    <s v="YES"/>
    <n v="1700"/>
    <s v="129A-1-42"/>
    <s v="Public Water,Septic"/>
    <s v="SEPTIC"/>
    <s v="SEPTIC"/>
    <n v="1700"/>
    <m/>
    <m/>
    <n v="1"/>
    <n v="1"/>
    <n v="2"/>
    <n v="768"/>
    <n v="1"/>
    <m/>
    <m/>
    <m/>
    <m/>
    <m/>
    <m/>
    <m/>
    <m/>
    <m/>
    <m/>
    <n v="3"/>
    <n v="1"/>
    <x v="7"/>
    <x v="7"/>
  </r>
  <r>
    <s v="129A-1-18"/>
    <m/>
    <x v="0"/>
    <s v="75 MAPLE SPRINGS RD"/>
    <n v="101"/>
    <s v="DEBONISE ANGELA"/>
    <s v="R130"/>
    <s v="ONE FAMILY"/>
    <s v="129/A1/18//"/>
    <n v="0.34673999999999999"/>
    <n v="1"/>
    <n v="1"/>
    <n v="1"/>
    <n v="1"/>
    <s v="SEPTIC"/>
    <n v="0"/>
    <n v="1"/>
    <n v="10500"/>
    <s v="YES"/>
    <n v="10500"/>
    <s v="129A-1-18"/>
    <s v="Public Water,Septic"/>
    <s v="SEPTIC"/>
    <s v="SEPTIC"/>
    <n v="10500"/>
    <m/>
    <m/>
    <n v="1"/>
    <n v="1"/>
    <n v="3"/>
    <n v="1308"/>
    <n v="1"/>
    <m/>
    <m/>
    <m/>
    <m/>
    <m/>
    <m/>
    <m/>
    <m/>
    <m/>
    <m/>
    <n v="3"/>
    <n v="1"/>
    <x v="7"/>
    <x v="7"/>
  </r>
  <r>
    <s v="129B-3-6"/>
    <m/>
    <x v="0"/>
    <s v="8 AGAWAM DR"/>
    <n v="101"/>
    <s v="BLY LUCY A"/>
    <s v="R130"/>
    <s v="ONE FAMILY"/>
    <s v="129/B3/6//"/>
    <n v="0.39591999999999999"/>
    <n v="1"/>
    <n v="1"/>
    <n v="1"/>
    <n v="1"/>
    <s v="SEPTIC"/>
    <n v="0"/>
    <n v="1"/>
    <n v="0"/>
    <s v="YES"/>
    <n v="0"/>
    <s v="129B-3-6"/>
    <s v="Public Water,Septic"/>
    <s v="SEPTIC"/>
    <s v="SEPTIC"/>
    <n v="0"/>
    <m/>
    <m/>
    <n v="1"/>
    <n v="1"/>
    <n v="1"/>
    <n v="440"/>
    <n v="1"/>
    <m/>
    <m/>
    <m/>
    <m/>
    <m/>
    <m/>
    <m/>
    <m/>
    <m/>
    <m/>
    <n v="1"/>
    <n v="1"/>
    <x v="7"/>
    <x v="7"/>
  </r>
  <r>
    <s v="UNK215"/>
    <s v="FEE"/>
    <x v="0"/>
    <s v="CRAN HWY"/>
    <n v="0"/>
    <m/>
    <m/>
    <m/>
    <m/>
    <n v="86.499229999999997"/>
    <n v="0"/>
    <n v="0"/>
    <n v="0"/>
    <n v="0"/>
    <m/>
    <n v="0"/>
    <n v="0"/>
    <n v="0"/>
    <s v="NO_W2"/>
    <n v="0"/>
    <m/>
    <m/>
    <m/>
    <m/>
    <n v="0"/>
    <m/>
    <m/>
    <n v="0"/>
    <n v="0"/>
    <n v="0"/>
    <n v="0"/>
    <n v="0"/>
    <s v="Not in new Assr DB, Makepe?, old info"/>
    <m/>
    <m/>
    <m/>
    <m/>
    <m/>
    <m/>
    <m/>
    <m/>
    <m/>
    <n v="4"/>
    <n v="1"/>
    <x v="9"/>
    <x v="9"/>
  </r>
  <r>
    <s v="110-1061A"/>
    <m/>
    <x v="0"/>
    <s v="17 MATTOS AVE"/>
    <n v="101"/>
    <s v="PAYZANT WAYNE P"/>
    <s v="SC"/>
    <s v="ONE FAMILY"/>
    <s v="110//1061/A/"/>
    <n v="0.76695999999999998"/>
    <n v="1"/>
    <n v="1"/>
    <n v="1"/>
    <n v="1"/>
    <s v="SEPTIC"/>
    <n v="0"/>
    <n v="1"/>
    <n v="800"/>
    <s v="YES"/>
    <n v="800"/>
    <s v="110-1061A"/>
    <s v="Public Water,Septic"/>
    <s v="SEPTIC"/>
    <s v="SEPTIC"/>
    <n v="800"/>
    <m/>
    <m/>
    <n v="1"/>
    <n v="1"/>
    <n v="1"/>
    <n v="270"/>
    <n v="1"/>
    <m/>
    <m/>
    <m/>
    <m/>
    <m/>
    <m/>
    <m/>
    <m/>
    <m/>
    <m/>
    <n v="1"/>
    <n v="1"/>
    <x v="6"/>
    <x v="6"/>
  </r>
  <r>
    <s v="110-1070B2"/>
    <m/>
    <x v="0"/>
    <s v="0 CRAN HWY OFF"/>
    <n v="392"/>
    <s v="ROBERTSON'S REALTY CORP"/>
    <s v="SC"/>
    <s v="UNDEV LAND"/>
    <s v="110//1070/B2/"/>
    <n v="0.50624000000000002"/>
    <n v="0"/>
    <n v="0"/>
    <n v="0"/>
    <n v="0"/>
    <m/>
    <n v="0"/>
    <n v="0"/>
    <n v="0"/>
    <s v="YES"/>
    <n v="0"/>
    <s v="110-1070B2"/>
    <m/>
    <m/>
    <m/>
    <n v="0"/>
    <m/>
    <m/>
    <n v="0"/>
    <n v="0"/>
    <n v="0"/>
    <n v="0"/>
    <n v="0"/>
    <m/>
    <m/>
    <m/>
    <m/>
    <m/>
    <m/>
    <m/>
    <m/>
    <m/>
    <m/>
    <n v="1"/>
    <n v="1"/>
    <x v="8"/>
    <x v="8"/>
  </r>
  <r>
    <s v="129B-5-27"/>
    <m/>
    <x v="0"/>
    <s v="91 GLEN CHARLIE RD"/>
    <n v="101"/>
    <s v="GALLIPOLI KEVIN A"/>
    <s v="R130"/>
    <s v="ONE FAMILY"/>
    <s v="129/B5/27//"/>
    <n v="0.1489"/>
    <n v="1"/>
    <n v="1"/>
    <n v="1"/>
    <n v="1"/>
    <s v="SEPTIC"/>
    <n v="0"/>
    <n v="1"/>
    <n v="5300"/>
    <s v="YES"/>
    <n v="5300"/>
    <s v="129B-5-27"/>
    <s v="Public Water,Septic"/>
    <s v="SEPTIC"/>
    <s v="SEPTIC"/>
    <n v="5300"/>
    <m/>
    <m/>
    <n v="1"/>
    <n v="1"/>
    <n v="1"/>
    <n v="560"/>
    <n v="1"/>
    <m/>
    <m/>
    <m/>
    <m/>
    <m/>
    <m/>
    <m/>
    <m/>
    <m/>
    <m/>
    <n v="2"/>
    <n v="1"/>
    <x v="7"/>
    <x v="7"/>
  </r>
  <r>
    <s v="110-H5"/>
    <m/>
    <x v="0"/>
    <s v="35 TIHONET RD"/>
    <n v="906"/>
    <s v="ROMAN CATHOLIC BISHOP"/>
    <s v="R60"/>
    <s v="CHURCH ETC  MDL-00"/>
    <s v="110//H5//"/>
    <n v="1.8709"/>
    <n v="0"/>
    <n v="0"/>
    <n v="0"/>
    <n v="0"/>
    <m/>
    <n v="0"/>
    <n v="0"/>
    <n v="0"/>
    <s v="YES"/>
    <n v="0"/>
    <s v="110-H5"/>
    <s v="Public Water,Septic"/>
    <s v="SEPTIC"/>
    <m/>
    <n v="0"/>
    <m/>
    <m/>
    <n v="0"/>
    <n v="0"/>
    <n v="0"/>
    <n v="0"/>
    <n v="0"/>
    <m/>
    <m/>
    <m/>
    <m/>
    <m/>
    <m/>
    <m/>
    <m/>
    <m/>
    <m/>
    <n v="1"/>
    <n v="1"/>
    <x v="11"/>
    <x v="11"/>
  </r>
  <r>
    <s v="129A-1-131"/>
    <m/>
    <x v="0"/>
    <s v="89 AGAWAM LAKE SHORE DR"/>
    <n v="132"/>
    <s v="BETTENCOURT ELLA L"/>
    <s v="R130"/>
    <s v="RES ACLNUD  MDL-00"/>
    <s v="129/A1/131//"/>
    <n v="0.13597000000000001"/>
    <n v="0"/>
    <n v="0"/>
    <n v="0"/>
    <n v="0"/>
    <m/>
    <n v="0"/>
    <n v="0"/>
    <n v="0"/>
    <s v="YES"/>
    <n v="0"/>
    <s v="129A-1-131"/>
    <m/>
    <m/>
    <m/>
    <n v="0"/>
    <m/>
    <m/>
    <n v="0"/>
    <n v="0"/>
    <n v="0"/>
    <n v="0"/>
    <n v="0"/>
    <m/>
    <m/>
    <m/>
    <m/>
    <m/>
    <m/>
    <m/>
    <m/>
    <m/>
    <m/>
    <n v="1"/>
    <n v="1"/>
    <x v="7"/>
    <x v="7"/>
  </r>
  <r>
    <s v="129B-3-45"/>
    <m/>
    <x v="0"/>
    <s v="116 GLEN CHARLIE RD"/>
    <n v="101"/>
    <s v="COOPER ERIC"/>
    <s v="R130"/>
    <s v="ONE FAMILY"/>
    <s v="129/B3/45//"/>
    <n v="0.22108"/>
    <n v="1"/>
    <n v="1"/>
    <n v="1"/>
    <n v="1"/>
    <s v="SEPTIC"/>
    <n v="0"/>
    <n v="1"/>
    <n v="4000"/>
    <s v="YES"/>
    <n v="4000"/>
    <s v="129B-3-45"/>
    <s v="Public Water,Septic"/>
    <s v="SEPTIC"/>
    <s v="SEPTIC"/>
    <n v="4000"/>
    <m/>
    <m/>
    <n v="1"/>
    <n v="1"/>
    <n v="2"/>
    <n v="340"/>
    <n v="1"/>
    <m/>
    <m/>
    <m/>
    <m/>
    <m/>
    <m/>
    <m/>
    <m/>
    <m/>
    <m/>
    <n v="2"/>
    <n v="1"/>
    <x v="7"/>
    <x v="7"/>
  </r>
  <r>
    <s v="84-14"/>
    <m/>
    <x v="0"/>
    <s v="12 MAUD PALMER DR"/>
    <n v="101"/>
    <s v="BRUCE JAMES E TRUSTEE"/>
    <s v="MR30"/>
    <s v="ONE FAMILY"/>
    <s v="84//14//"/>
    <n v="2.07978"/>
    <n v="1"/>
    <n v="1"/>
    <n v="1"/>
    <n v="1"/>
    <s v="SEPTIC"/>
    <n v="0"/>
    <n v="1"/>
    <n v="22900"/>
    <s v="YES"/>
    <n v="22900"/>
    <s v="84-14"/>
    <m/>
    <m/>
    <s v="SEPTIC"/>
    <n v="22900"/>
    <m/>
    <m/>
    <n v="1"/>
    <n v="1"/>
    <n v="3"/>
    <n v="1872"/>
    <n v="2"/>
    <m/>
    <m/>
    <m/>
    <m/>
    <m/>
    <m/>
    <m/>
    <m/>
    <m/>
    <m/>
    <n v="1"/>
    <n v="1"/>
    <x v="4"/>
    <x v="4"/>
  </r>
  <r>
    <s v="110-Y1"/>
    <m/>
    <x v="0"/>
    <s v="19 CHARGE POND RD"/>
    <n v="101"/>
    <s v="COLP EDWARD J"/>
    <s v="MR30"/>
    <s v="ONE FAMILY"/>
    <s v="110//Y1//"/>
    <n v="0.85668"/>
    <n v="1"/>
    <n v="1"/>
    <n v="1"/>
    <n v="1"/>
    <s v="SEPTIC"/>
    <n v="0"/>
    <n v="1"/>
    <n v="16000"/>
    <s v="YES"/>
    <n v="16000"/>
    <s v="110-Y1"/>
    <m/>
    <m/>
    <s v="SEPTIC"/>
    <n v="16000"/>
    <m/>
    <m/>
    <n v="1"/>
    <n v="1"/>
    <n v="4"/>
    <n v="2816"/>
    <n v="2"/>
    <m/>
    <m/>
    <m/>
    <m/>
    <m/>
    <m/>
    <m/>
    <m/>
    <m/>
    <m/>
    <n v="1"/>
    <n v="1"/>
    <x v="6"/>
    <x v="6"/>
  </r>
  <r>
    <s v="109A-1-1030"/>
    <m/>
    <x v="0"/>
    <s v="2508 CRAN HWY"/>
    <n v="101"/>
    <s v="MALONEY MICHAEL R"/>
    <s v="SC"/>
    <s v="ONE FAMILY"/>
    <s v="109/A1/1030//"/>
    <n v="0.42714000000000002"/>
    <n v="1"/>
    <n v="1"/>
    <n v="1"/>
    <n v="1"/>
    <s v="SEPTIC"/>
    <n v="0"/>
    <n v="1"/>
    <n v="600"/>
    <s v="YES"/>
    <n v="600"/>
    <s v="109A-1-1030"/>
    <s v="Public Water,Septic"/>
    <s v="SEPTIC"/>
    <s v="SEPTIC"/>
    <n v="600"/>
    <m/>
    <m/>
    <n v="1"/>
    <n v="1"/>
    <n v="3"/>
    <n v="1016"/>
    <n v="1"/>
    <m/>
    <m/>
    <m/>
    <m/>
    <m/>
    <m/>
    <m/>
    <m/>
    <m/>
    <m/>
    <n v="1"/>
    <n v="1"/>
    <x v="9"/>
    <x v="9"/>
  </r>
  <r>
    <s v="110-1A"/>
    <m/>
    <x v="0"/>
    <s v="7 CABRAL WAY"/>
    <n v="101"/>
    <s v="MELLO MARK D"/>
    <s v="SC"/>
    <s v="ONE FAMILY"/>
    <s v="110//1/A/"/>
    <n v="0.81228"/>
    <n v="1"/>
    <n v="1"/>
    <n v="1"/>
    <n v="1"/>
    <s v="SEPTIC"/>
    <n v="0"/>
    <n v="1"/>
    <n v="12700"/>
    <s v="YES"/>
    <n v="12700"/>
    <s v="110-1A"/>
    <s v="Public Water,Septic"/>
    <s v="SEPTIC"/>
    <s v="SEPTIC"/>
    <n v="12700"/>
    <m/>
    <m/>
    <n v="1"/>
    <n v="1"/>
    <n v="4"/>
    <n v="1418"/>
    <n v="1.75"/>
    <m/>
    <m/>
    <m/>
    <m/>
    <m/>
    <m/>
    <m/>
    <m/>
    <m/>
    <m/>
    <n v="1"/>
    <n v="1"/>
    <x v="6"/>
    <x v="6"/>
  </r>
  <r>
    <s v="110-1069A"/>
    <m/>
    <x v="0"/>
    <s v="0 REAR CRAN HWY"/>
    <n v="392"/>
    <s v="TWEEDY &amp; BARNES CO"/>
    <s v="MR30"/>
    <s v="UNDEV LAND"/>
    <s v="110//1069/A/"/>
    <n v="1.213E-2"/>
    <n v="0"/>
    <n v="0"/>
    <n v="0"/>
    <n v="0"/>
    <m/>
    <n v="0"/>
    <n v="0"/>
    <n v="0"/>
    <s v="YES"/>
    <n v="0"/>
    <s v="110-1069A"/>
    <m/>
    <m/>
    <m/>
    <n v="0"/>
    <m/>
    <m/>
    <n v="0"/>
    <n v="0"/>
    <n v="0"/>
    <n v="0"/>
    <n v="0"/>
    <m/>
    <m/>
    <m/>
    <m/>
    <m/>
    <m/>
    <m/>
    <m/>
    <m/>
    <m/>
    <n v="1"/>
    <n v="1"/>
    <x v="8"/>
    <x v="8"/>
  </r>
  <r>
    <s v="129-1018"/>
    <m/>
    <x v="0"/>
    <s v="155 GLEN CHARLIE RD"/>
    <n v="130"/>
    <s v="TRURAN DOUGLAS W"/>
    <s v="R130"/>
    <s v="PRI RES  MDL-01"/>
    <s v="129//1018//"/>
    <n v="13.85759"/>
    <n v="0"/>
    <n v="0"/>
    <n v="0"/>
    <n v="0"/>
    <m/>
    <n v="0"/>
    <n v="0"/>
    <n v="0"/>
    <s v="YES"/>
    <n v="0"/>
    <s v="129-1018"/>
    <m/>
    <m/>
    <m/>
    <n v="0"/>
    <s v="CR"/>
    <s v="YES"/>
    <n v="0"/>
    <n v="0"/>
    <n v="2"/>
    <n v="1836"/>
    <n v="1"/>
    <m/>
    <m/>
    <m/>
    <m/>
    <m/>
    <m/>
    <m/>
    <m/>
    <m/>
    <m/>
    <n v="1"/>
    <n v="1"/>
    <x v="10"/>
    <x v="10"/>
  </r>
  <r>
    <s v="129B-3-34"/>
    <m/>
    <x v="0"/>
    <s v="3 VIEW ST"/>
    <n v="101"/>
    <s v="ODEA THERESA S LIFE EST"/>
    <s v="R130"/>
    <s v="ONE FAMILY"/>
    <s v="129/B3/34//"/>
    <n v="0.28693999999999997"/>
    <n v="1"/>
    <n v="1"/>
    <n v="1"/>
    <n v="1"/>
    <s v="SEPTIC"/>
    <n v="0"/>
    <n v="1"/>
    <n v="2000"/>
    <s v="YES"/>
    <n v="2000"/>
    <s v="129B-3-34"/>
    <s v="Public Water,Gas,Septic"/>
    <s v="SEPTIC"/>
    <s v="SEPTIC"/>
    <n v="2000"/>
    <m/>
    <m/>
    <n v="1"/>
    <n v="1"/>
    <n v="1"/>
    <n v="684"/>
    <n v="1"/>
    <m/>
    <m/>
    <m/>
    <m/>
    <m/>
    <m/>
    <m/>
    <m/>
    <m/>
    <m/>
    <n v="2"/>
    <n v="1"/>
    <x v="7"/>
    <x v="7"/>
  </r>
  <r>
    <s v="UNK250"/>
    <s v="FEE"/>
    <x v="0"/>
    <s v="TIHONET RD"/>
    <n v="0"/>
    <m/>
    <m/>
    <m/>
    <m/>
    <n v="60.826360000000001"/>
    <n v="0"/>
    <n v="0"/>
    <n v="0"/>
    <n v="0"/>
    <m/>
    <n v="0"/>
    <n v="0"/>
    <n v="0"/>
    <s v="NO_W2"/>
    <n v="0"/>
    <m/>
    <m/>
    <m/>
    <m/>
    <n v="0"/>
    <m/>
    <m/>
    <n v="0"/>
    <n v="0"/>
    <n v="0"/>
    <n v="0"/>
    <n v="0"/>
    <s v="Not in new Assr DB, Makepe?, old info"/>
    <m/>
    <m/>
    <m/>
    <m/>
    <m/>
    <m/>
    <m/>
    <m/>
    <m/>
    <n v="3"/>
    <n v="1"/>
    <x v="11"/>
    <x v="11"/>
  </r>
  <r>
    <s v="109A-1-1028"/>
    <m/>
    <x v="0"/>
    <s v="2510 CRAN HWY OFF"/>
    <n v="340"/>
    <s v="CRANBERRY REAL ESTATE CO"/>
    <s v="SC"/>
    <s v="OFFICE BLD  MDL-94"/>
    <s v="109/A1/1028//"/>
    <n v="1.09474"/>
    <n v="1"/>
    <n v="1"/>
    <n v="1"/>
    <n v="1"/>
    <s v="SEPTIC"/>
    <n v="0"/>
    <n v="1"/>
    <n v="1500"/>
    <s v="YES"/>
    <n v="1500"/>
    <s v="109A-1-1028"/>
    <s v="All Public"/>
    <s v="SEWER"/>
    <s v="SEPTIC"/>
    <n v="1500"/>
    <m/>
    <m/>
    <n v="1"/>
    <n v="1"/>
    <n v="0"/>
    <n v="1875"/>
    <n v="1"/>
    <m/>
    <m/>
    <m/>
    <m/>
    <m/>
    <m/>
    <m/>
    <m/>
    <m/>
    <m/>
    <n v="1"/>
    <n v="1"/>
    <x v="9"/>
    <x v="9"/>
  </r>
  <r>
    <s v="115-44"/>
    <m/>
    <x v="0"/>
    <s v="10 DIVISION AVE"/>
    <n v="101"/>
    <s v="HATHAWAY CYNTHIA L"/>
    <s v="MR30"/>
    <s v="ONE FAMILY"/>
    <s v="115//44//"/>
    <n v="0.25785999999999998"/>
    <n v="1"/>
    <n v="1"/>
    <n v="1"/>
    <n v="1"/>
    <s v="SEPTIC"/>
    <n v="0"/>
    <n v="1"/>
    <n v="6200"/>
    <s v="NO_W1"/>
    <n v="6200"/>
    <s v="115-44"/>
    <s v="Public Water,Septic"/>
    <s v="SEPTIC"/>
    <s v="SEPTIC"/>
    <n v="6200"/>
    <m/>
    <m/>
    <n v="1"/>
    <n v="1"/>
    <n v="3"/>
    <n v="1248"/>
    <n v="1.5"/>
    <m/>
    <m/>
    <m/>
    <m/>
    <m/>
    <m/>
    <m/>
    <m/>
    <m/>
    <m/>
    <n v="2"/>
    <n v="1"/>
    <x v="6"/>
    <x v="6"/>
  </r>
  <r>
    <s v="129B-5-28"/>
    <m/>
    <x v="0"/>
    <s v="93 GLEN CHARLIE RD"/>
    <n v="101"/>
    <s v="EARLE WILLIAM N JR"/>
    <s v="R130"/>
    <s v="ONE FAMILY"/>
    <s v="129/B5/28//"/>
    <n v="8.4510000000000002E-2"/>
    <n v="1"/>
    <n v="1"/>
    <n v="1"/>
    <n v="1"/>
    <s v="SEPTIC"/>
    <n v="0"/>
    <n v="1"/>
    <n v="4900"/>
    <s v="YES"/>
    <n v="4900"/>
    <s v="129B-5-28"/>
    <s v="Public Water,Gas,Septic"/>
    <s v="SEPTIC"/>
    <s v="SEPTIC"/>
    <n v="4900"/>
    <m/>
    <m/>
    <n v="1"/>
    <n v="1"/>
    <n v="2"/>
    <n v="820"/>
    <n v="1"/>
    <m/>
    <m/>
    <m/>
    <m/>
    <m/>
    <m/>
    <m/>
    <m/>
    <m/>
    <m/>
    <n v="1"/>
    <n v="1"/>
    <x v="7"/>
    <x v="7"/>
  </r>
  <r>
    <s v="LAND_NOPARC"/>
    <m/>
    <x v="0"/>
    <m/>
    <n v="0"/>
    <m/>
    <m/>
    <m/>
    <m/>
    <n v="8.5500000000000003E-3"/>
    <n v="0"/>
    <n v="0"/>
    <n v="0"/>
    <n v="0"/>
    <m/>
    <n v="0"/>
    <n v="0"/>
    <n v="0"/>
    <s v="NO"/>
    <n v="0"/>
    <m/>
    <m/>
    <m/>
    <m/>
    <n v="0"/>
    <m/>
    <m/>
    <n v="0"/>
    <n v="0"/>
    <n v="0"/>
    <n v="0"/>
    <n v="0"/>
    <m/>
    <m/>
    <m/>
    <m/>
    <m/>
    <m/>
    <m/>
    <m/>
    <m/>
    <m/>
    <n v="0"/>
    <n v="1"/>
    <x v="10"/>
    <x v="10"/>
  </r>
  <r>
    <s v="84-10A"/>
    <m/>
    <x v="0"/>
    <s v="4 EMMA LN"/>
    <n v="101"/>
    <s v="BOTTINO JAMES"/>
    <s v="MR30"/>
    <s v="ONE FAMILY"/>
    <s v="84//10/A/"/>
    <n v="0.78203999999999996"/>
    <n v="1"/>
    <n v="1"/>
    <n v="1"/>
    <n v="1"/>
    <s v="SEPTIC"/>
    <n v="0"/>
    <n v="1"/>
    <n v="10900"/>
    <s v="YES"/>
    <n v="10900"/>
    <s v="84-10A"/>
    <m/>
    <m/>
    <s v="SEPTIC"/>
    <n v="10900"/>
    <m/>
    <m/>
    <n v="1"/>
    <n v="1"/>
    <n v="3"/>
    <n v="2153"/>
    <n v="2"/>
    <m/>
    <m/>
    <m/>
    <m/>
    <m/>
    <m/>
    <m/>
    <m/>
    <m/>
    <m/>
    <n v="1"/>
    <n v="1"/>
    <x v="4"/>
    <x v="4"/>
  </r>
  <r>
    <s v="110-1065"/>
    <m/>
    <x v="0"/>
    <s v="8 MONTEIRO ST"/>
    <n v="101"/>
    <s v="JORGE EPIFANIO"/>
    <s v="SC"/>
    <s v="ONE FAMILY"/>
    <s v="110//1065//"/>
    <n v="0.22739999999999999"/>
    <n v="1"/>
    <n v="1"/>
    <n v="1"/>
    <n v="1"/>
    <s v="SEPTIC"/>
    <n v="0"/>
    <n v="1"/>
    <n v="4300"/>
    <s v="YES"/>
    <n v="4300"/>
    <s v="110-1065"/>
    <s v="Public Water,Septic"/>
    <s v="SEPTIC"/>
    <s v="SEPTIC"/>
    <n v="4300"/>
    <m/>
    <m/>
    <n v="1"/>
    <n v="1"/>
    <n v="2"/>
    <n v="584"/>
    <n v="1"/>
    <m/>
    <m/>
    <m/>
    <m/>
    <m/>
    <m/>
    <m/>
    <m/>
    <m/>
    <m/>
    <n v="1"/>
    <n v="1"/>
    <x v="6"/>
    <x v="6"/>
  </r>
  <r>
    <s v="110-1070B1"/>
    <m/>
    <x v="0"/>
    <s v="0 CRAN HWY OFF"/>
    <n v="392"/>
    <s v="ROBERTSON'S REALTY CORP"/>
    <s v="MR30"/>
    <s v="UNDEV LAND"/>
    <s v="110//1070/B1/"/>
    <n v="7.7920000000000003E-2"/>
    <n v="0"/>
    <n v="0"/>
    <n v="0"/>
    <n v="0"/>
    <m/>
    <n v="0"/>
    <n v="0"/>
    <n v="0"/>
    <s v="YES"/>
    <n v="0"/>
    <s v="110-1070B1"/>
    <m/>
    <m/>
    <m/>
    <n v="0"/>
    <m/>
    <m/>
    <n v="0"/>
    <n v="0"/>
    <n v="0"/>
    <n v="0"/>
    <n v="0"/>
    <m/>
    <m/>
    <m/>
    <m/>
    <m/>
    <m/>
    <m/>
    <m/>
    <m/>
    <m/>
    <n v="1"/>
    <n v="1"/>
    <x v="8"/>
    <x v="8"/>
  </r>
  <r>
    <s v="129B-3-47"/>
    <m/>
    <x v="0"/>
    <s v="120 GLEN CHARLIE RD"/>
    <n v="101"/>
    <s v="DRAVES KARL G"/>
    <s v="R130"/>
    <s v="ONE FAMILY"/>
    <s v="129/B3/47//"/>
    <n v="0.10648000000000001"/>
    <n v="1"/>
    <n v="1"/>
    <n v="1"/>
    <n v="1"/>
    <s v="SEPTIC"/>
    <n v="0"/>
    <n v="1"/>
    <n v="6700"/>
    <s v="YES"/>
    <n v="6700"/>
    <s v="129B-3-47"/>
    <s v="Public Water,Gas,Septic"/>
    <s v="SEPTIC"/>
    <s v="SEPTIC"/>
    <n v="6700"/>
    <m/>
    <m/>
    <n v="1"/>
    <n v="1"/>
    <n v="2"/>
    <n v="635"/>
    <n v="1"/>
    <m/>
    <m/>
    <m/>
    <m/>
    <m/>
    <m/>
    <m/>
    <m/>
    <m/>
    <m/>
    <n v="1"/>
    <n v="1"/>
    <x v="7"/>
    <x v="7"/>
  </r>
  <r>
    <s v="115-1031"/>
    <m/>
    <x v="0"/>
    <s v="3 SUMMER ST"/>
    <n v="101"/>
    <s v="BAPTISTE KENNETH J"/>
    <s v="MR30"/>
    <s v="ONE FAMILY"/>
    <s v="115//1031//"/>
    <n v="1.0920399999999999"/>
    <n v="1"/>
    <n v="1"/>
    <n v="1"/>
    <n v="1"/>
    <s v="SEPTIC"/>
    <n v="0"/>
    <n v="1"/>
    <n v="0"/>
    <s v="YES"/>
    <n v="0"/>
    <s v="115-1031"/>
    <s v="Public Water,Septic"/>
    <s v="SEPTIC"/>
    <s v="SEPTIC"/>
    <n v="0"/>
    <m/>
    <m/>
    <n v="1"/>
    <n v="1"/>
    <n v="3"/>
    <n v="1080"/>
    <n v="1"/>
    <m/>
    <m/>
    <m/>
    <m/>
    <m/>
    <m/>
    <m/>
    <m/>
    <m/>
    <m/>
    <n v="1"/>
    <n v="1"/>
    <x v="6"/>
    <x v="6"/>
  </r>
  <r>
    <s v="115-42B"/>
    <m/>
    <x v="0"/>
    <s v="13 FALL ST"/>
    <n v="101"/>
    <s v="JOHNSON MARK D"/>
    <s v="MR30"/>
    <s v="ONE FAMILY"/>
    <s v="115//42/B/"/>
    <n v="0.31119000000000002"/>
    <n v="1"/>
    <n v="1"/>
    <n v="1"/>
    <n v="1"/>
    <s v="SEPTIC"/>
    <n v="0"/>
    <n v="1"/>
    <n v="7400"/>
    <s v="YES"/>
    <n v="7400"/>
    <s v="115-42B"/>
    <s v="Public Water,Septic"/>
    <s v="SEPTIC"/>
    <s v="SEPTIC"/>
    <n v="7400"/>
    <m/>
    <m/>
    <n v="1"/>
    <n v="1"/>
    <n v="4"/>
    <n v="1326"/>
    <n v="1.5"/>
    <m/>
    <m/>
    <m/>
    <m/>
    <m/>
    <m/>
    <m/>
    <m/>
    <m/>
    <m/>
    <n v="2"/>
    <n v="1"/>
    <x v="6"/>
    <x v="6"/>
  </r>
  <r>
    <s v="115-53B"/>
    <m/>
    <x v="0"/>
    <s v="9 FALL ST"/>
    <n v="101"/>
    <s v="VICINO DIANE ELAINE"/>
    <s v="MR30"/>
    <s v="ONE FAMILY"/>
    <s v="115//53/B/"/>
    <n v="1.2007300000000001"/>
    <n v="1"/>
    <n v="1"/>
    <n v="1"/>
    <n v="1"/>
    <s v="SEPTIC"/>
    <n v="0"/>
    <n v="1"/>
    <n v="7200"/>
    <s v="YES"/>
    <n v="7200"/>
    <s v="115-53B"/>
    <s v="Public Water,Septic"/>
    <s v="SEPTIC"/>
    <s v="SEPTIC"/>
    <n v="7200"/>
    <m/>
    <m/>
    <n v="1"/>
    <n v="1"/>
    <n v="3"/>
    <n v="1477"/>
    <n v="1"/>
    <m/>
    <m/>
    <m/>
    <m/>
    <m/>
    <m/>
    <m/>
    <m/>
    <m/>
    <m/>
    <n v="1"/>
    <n v="1"/>
    <x v="6"/>
    <x v="6"/>
  </r>
  <r>
    <s v="129A-1-45"/>
    <m/>
    <x v="0"/>
    <s v="56 REGENT AVE"/>
    <n v="101"/>
    <s v="SWIFT GARY W"/>
    <s v="R130"/>
    <s v="ONE FAMILY"/>
    <s v="129/A1/45//"/>
    <n v="0.11562"/>
    <n v="1"/>
    <n v="1"/>
    <n v="1"/>
    <n v="1"/>
    <s v="SEPTIC"/>
    <n v="0"/>
    <n v="1"/>
    <n v="7600"/>
    <s v="YES"/>
    <n v="7600"/>
    <s v="129A-1-45"/>
    <s v="Public Water,Septic"/>
    <s v="SEPTIC"/>
    <s v="SEPTIC"/>
    <n v="7600"/>
    <m/>
    <m/>
    <n v="1"/>
    <n v="1"/>
    <n v="2"/>
    <n v="868"/>
    <n v="1"/>
    <m/>
    <m/>
    <m/>
    <m/>
    <m/>
    <m/>
    <m/>
    <m/>
    <m/>
    <m/>
    <n v="1"/>
    <n v="1"/>
    <x v="7"/>
    <x v="7"/>
  </r>
  <r>
    <s v="110-Y2"/>
    <m/>
    <x v="0"/>
    <s v="23 CHARGE POND RD"/>
    <n v="101"/>
    <s v="TAMBURRINI VINCENT W"/>
    <s v="MR30"/>
    <s v="ONE FAMILY"/>
    <s v="110//Y2//"/>
    <n v="1.0764400000000001"/>
    <n v="1"/>
    <n v="1"/>
    <n v="1"/>
    <n v="1"/>
    <s v="SEPTIC"/>
    <n v="0"/>
    <n v="1"/>
    <n v="2700"/>
    <s v="YES"/>
    <n v="2700"/>
    <s v="110-Y2"/>
    <s v=",Septic"/>
    <s v="SEWER"/>
    <s v="SEPTIC"/>
    <n v="2700"/>
    <m/>
    <m/>
    <n v="1"/>
    <n v="1"/>
    <n v="4"/>
    <n v="2395"/>
    <n v="2"/>
    <m/>
    <m/>
    <m/>
    <m/>
    <m/>
    <m/>
    <m/>
    <m/>
    <m/>
    <m/>
    <n v="1"/>
    <n v="1"/>
    <x v="6"/>
    <x v="6"/>
  </r>
  <r>
    <s v="110-10"/>
    <m/>
    <x v="0"/>
    <s v="R11 MATTOS AVE"/>
    <n v="132"/>
    <s v="ROSARIO WILFREDO SERRANO"/>
    <s v="MR30"/>
    <s v="RES ACLNUD  MDL-00"/>
    <s v="110//10//"/>
    <n v="0.35670000000000002"/>
    <n v="0"/>
    <n v="0"/>
    <n v="0"/>
    <n v="0"/>
    <m/>
    <n v="0"/>
    <n v="0"/>
    <n v="0"/>
    <s v="YES"/>
    <n v="0"/>
    <s v="110-10"/>
    <s v="Public Water,Septic"/>
    <s v="SEPTIC"/>
    <m/>
    <n v="0"/>
    <m/>
    <m/>
    <n v="0"/>
    <n v="0"/>
    <n v="0"/>
    <n v="0"/>
    <n v="0"/>
    <m/>
    <m/>
    <m/>
    <m/>
    <m/>
    <m/>
    <m/>
    <m/>
    <m/>
    <m/>
    <n v="1"/>
    <n v="1"/>
    <x v="6"/>
    <x v="6"/>
  </r>
  <r>
    <s v="129B-3-7"/>
    <m/>
    <x v="0"/>
    <s v="10 AGAWAM DR"/>
    <n v="101"/>
    <s v="COADY SCOTT W"/>
    <s v="R130"/>
    <s v="ONE FAMILY"/>
    <s v="129/B3/7//"/>
    <n v="0.14579"/>
    <n v="1"/>
    <n v="1"/>
    <n v="1"/>
    <n v="1"/>
    <s v="SEPTIC"/>
    <n v="0"/>
    <n v="1"/>
    <n v="300"/>
    <s v="YES"/>
    <n v="300"/>
    <s v="129B-3-7"/>
    <s v="Public Water,Septic"/>
    <s v="SEPTIC"/>
    <s v="SEPTIC"/>
    <n v="300"/>
    <m/>
    <m/>
    <n v="1"/>
    <n v="1"/>
    <n v="2"/>
    <n v="600"/>
    <n v="1"/>
    <m/>
    <m/>
    <m/>
    <m/>
    <m/>
    <m/>
    <m/>
    <m/>
    <m/>
    <m/>
    <n v="1"/>
    <n v="1"/>
    <x v="7"/>
    <x v="7"/>
  </r>
  <r>
    <s v="129B-5-29"/>
    <m/>
    <x v="0"/>
    <s v="95 GLEN CHARLIE RD"/>
    <n v="132"/>
    <s v="DILIDDO ONERFRIO V ET AL"/>
    <m/>
    <s v="RES ACLNUD  MDL-00"/>
    <s v="129/B5/29//"/>
    <n v="7.7490000000000003E-2"/>
    <n v="0"/>
    <n v="0"/>
    <n v="0"/>
    <n v="0"/>
    <m/>
    <n v="0"/>
    <n v="0"/>
    <n v="0"/>
    <s v="YES"/>
    <n v="0"/>
    <s v="129B-5-29"/>
    <m/>
    <m/>
    <m/>
    <n v="0"/>
    <m/>
    <m/>
    <n v="0"/>
    <n v="0"/>
    <n v="0"/>
    <n v="0"/>
    <n v="0"/>
    <m/>
    <m/>
    <m/>
    <m/>
    <m/>
    <m/>
    <m/>
    <m/>
    <m/>
    <m/>
    <n v="1"/>
    <n v="1"/>
    <x v="7"/>
    <x v="7"/>
  </r>
  <r>
    <s v="115-51"/>
    <m/>
    <x v="0"/>
    <s v="16 SUMMER ST"/>
    <n v="101"/>
    <s v="SWAIN WESLEY"/>
    <s v="MR30"/>
    <s v="ONE FAMILY"/>
    <s v="115//51//"/>
    <n v="0.31879000000000002"/>
    <n v="1"/>
    <n v="1"/>
    <n v="1"/>
    <n v="1"/>
    <s v="SEPTIC"/>
    <n v="0"/>
    <n v="1"/>
    <n v="5600"/>
    <s v="YES"/>
    <n v="5600"/>
    <s v="115-51"/>
    <s v="Public Water,Septic"/>
    <s v="SEPTIC"/>
    <s v="SEPTIC"/>
    <n v="5600"/>
    <m/>
    <m/>
    <n v="1"/>
    <n v="1"/>
    <n v="2"/>
    <n v="1032"/>
    <n v="1"/>
    <m/>
    <m/>
    <m/>
    <m/>
    <m/>
    <m/>
    <m/>
    <m/>
    <m/>
    <m/>
    <n v="1"/>
    <n v="1"/>
    <x v="6"/>
    <x v="6"/>
  </r>
  <r>
    <s v="129A-1-132"/>
    <m/>
    <x v="0"/>
    <s v="91 AGAWAM LAKE SHORE DR"/>
    <n v="101"/>
    <s v="MCLAUGHLIN CHARLES J"/>
    <s v="R130"/>
    <s v="ONE FAMILY"/>
    <s v="129/A1/132//"/>
    <n v="0.13961000000000001"/>
    <n v="1"/>
    <n v="1"/>
    <n v="1"/>
    <n v="1"/>
    <s v="SEPTIC"/>
    <n v="0"/>
    <n v="1"/>
    <n v="5200"/>
    <s v="YES"/>
    <n v="5200"/>
    <s v="129A-1-132"/>
    <s v="Public Water,Septic"/>
    <s v="SEPTIC"/>
    <s v="SEPTIC"/>
    <n v="5200"/>
    <m/>
    <m/>
    <n v="1"/>
    <n v="1"/>
    <n v="1"/>
    <n v="708"/>
    <n v="1"/>
    <m/>
    <m/>
    <m/>
    <m/>
    <m/>
    <m/>
    <m/>
    <m/>
    <m/>
    <m/>
    <n v="1"/>
    <n v="1"/>
    <x v="7"/>
    <x v="7"/>
  </r>
  <r>
    <s v="129B-3-36"/>
    <m/>
    <x v="0"/>
    <s v="5 VIEW ST"/>
    <n v="101"/>
    <s v="BLASZIES BARBARA A"/>
    <s v="R130"/>
    <s v="ONE FAMILY"/>
    <s v="129/B3/36//"/>
    <n v="0.10767"/>
    <n v="1"/>
    <n v="1"/>
    <n v="1"/>
    <n v="1"/>
    <s v="SEPTIC"/>
    <n v="0"/>
    <n v="1"/>
    <n v="2000"/>
    <s v="YES"/>
    <n v="2000"/>
    <s v="129B-3-36"/>
    <s v="Public Water,Gas,Septic"/>
    <s v="SEPTIC"/>
    <s v="SEPTIC"/>
    <n v="2000"/>
    <m/>
    <m/>
    <n v="1"/>
    <n v="1"/>
    <n v="3"/>
    <n v="1318"/>
    <n v="1.75"/>
    <m/>
    <m/>
    <m/>
    <m/>
    <m/>
    <m/>
    <m/>
    <m/>
    <m/>
    <m/>
    <n v="1"/>
    <n v="1"/>
    <x v="7"/>
    <x v="7"/>
  </r>
  <r>
    <s v="115-41B"/>
    <m/>
    <x v="0"/>
    <s v="15 FALL ST"/>
    <n v="101"/>
    <s v="DUARTE JOSEPH C"/>
    <s v="MR30"/>
    <s v="ONE FAMILY"/>
    <s v="115//41/B/"/>
    <n v="0.28863"/>
    <n v="1"/>
    <n v="1"/>
    <n v="1"/>
    <n v="1"/>
    <s v="SEPTIC"/>
    <n v="0"/>
    <n v="1"/>
    <n v="5300"/>
    <s v="YES"/>
    <n v="5300"/>
    <s v="115-41B"/>
    <s v="Public Water,Septic"/>
    <s v="SEPTIC"/>
    <s v="SEPTIC"/>
    <n v="5300"/>
    <m/>
    <m/>
    <n v="1"/>
    <n v="1"/>
    <n v="2"/>
    <n v="804"/>
    <n v="1"/>
    <m/>
    <m/>
    <m/>
    <m/>
    <m/>
    <m/>
    <m/>
    <m/>
    <m/>
    <m/>
    <n v="2"/>
    <n v="1"/>
    <x v="6"/>
    <x v="6"/>
  </r>
  <r>
    <s v="115-1017"/>
    <m/>
    <x v="0"/>
    <s v="0 PLYMOUTH RD"/>
    <n v="131"/>
    <s v="GONSALVES ELSIE V ET ALS"/>
    <s v="R130"/>
    <s v="RES ACLNPO  MDL-00"/>
    <s v="115//1017//"/>
    <n v="12.495229999999999"/>
    <n v="0"/>
    <n v="0"/>
    <n v="0"/>
    <n v="0"/>
    <m/>
    <n v="0"/>
    <n v="0"/>
    <n v="0"/>
    <s v="YES"/>
    <n v="0"/>
    <s v="115-1017"/>
    <s v="Public Water,Septic"/>
    <s v="SEPTIC"/>
    <m/>
    <n v="0"/>
    <m/>
    <m/>
    <n v="0"/>
    <n v="0"/>
    <n v="0"/>
    <n v="0"/>
    <n v="0"/>
    <m/>
    <m/>
    <m/>
    <m/>
    <m/>
    <m/>
    <m/>
    <m/>
    <m/>
    <m/>
    <n v="1"/>
    <n v="1"/>
    <x v="7"/>
    <x v="7"/>
  </r>
  <r>
    <s v="129A-1-21"/>
    <m/>
    <x v="0"/>
    <s v="81 MAPLE SPRINGS RD"/>
    <n v="132"/>
    <s v="DEBONISE ANTHONY A"/>
    <s v="R130"/>
    <s v="RES ACLNUD  MDL-00"/>
    <s v="129/A1/21//"/>
    <n v="0.21684"/>
    <n v="0"/>
    <n v="0"/>
    <n v="0"/>
    <n v="0"/>
    <m/>
    <n v="0"/>
    <n v="0"/>
    <n v="0"/>
    <s v="YES"/>
    <n v="0"/>
    <s v="129A-1-21"/>
    <m/>
    <m/>
    <m/>
    <n v="0"/>
    <m/>
    <m/>
    <n v="0"/>
    <n v="0"/>
    <n v="0"/>
    <n v="0"/>
    <n v="0"/>
    <m/>
    <m/>
    <m/>
    <m/>
    <m/>
    <m/>
    <m/>
    <m/>
    <m/>
    <m/>
    <n v="2"/>
    <n v="1"/>
    <x v="7"/>
    <x v="7"/>
  </r>
  <r>
    <s v="129B-5-30"/>
    <m/>
    <x v="0"/>
    <s v="97 GLEN CHARLIE RD"/>
    <n v="101"/>
    <s v="BESSETTE JOHN A"/>
    <s v="R130"/>
    <s v="ONE FAMILY"/>
    <s v="129/B5/30//"/>
    <n v="7.3010000000000005E-2"/>
    <n v="1"/>
    <n v="1"/>
    <n v="1"/>
    <n v="1"/>
    <s v="SEPTIC"/>
    <n v="0"/>
    <n v="1"/>
    <n v="200"/>
    <s v="YES"/>
    <n v="200"/>
    <s v="129B-5-30"/>
    <s v="Public Water,Septic"/>
    <s v="SEPTIC"/>
    <s v="SEPTIC"/>
    <n v="200"/>
    <m/>
    <m/>
    <n v="1"/>
    <n v="1"/>
    <n v="1"/>
    <n v="480"/>
    <n v="1"/>
    <m/>
    <m/>
    <m/>
    <m/>
    <m/>
    <m/>
    <m/>
    <m/>
    <m/>
    <m/>
    <n v="1"/>
    <n v="1"/>
    <x v="7"/>
    <x v="7"/>
  </r>
  <r>
    <s v="109A-1-1029"/>
    <m/>
    <x v="0"/>
    <s v="2506 CRAN HWY"/>
    <n v="101"/>
    <s v="GROPMAN WILLIAM F"/>
    <s v="SC"/>
    <s v="ONE FAMILY"/>
    <s v="109/A1/1029//"/>
    <n v="0.39456000000000002"/>
    <n v="1"/>
    <n v="1"/>
    <n v="1"/>
    <n v="1"/>
    <s v="SEPTIC"/>
    <n v="0"/>
    <n v="1"/>
    <n v="7800"/>
    <s v="YES"/>
    <n v="7800"/>
    <s v="109A-1-1029"/>
    <s v="Public Water,Septic"/>
    <s v="SEPTIC"/>
    <s v="SEPTIC"/>
    <n v="7800"/>
    <m/>
    <m/>
    <n v="1"/>
    <n v="1"/>
    <n v="3"/>
    <n v="1229"/>
    <n v="1.75"/>
    <m/>
    <m/>
    <m/>
    <m/>
    <m/>
    <m/>
    <m/>
    <m/>
    <m/>
    <m/>
    <n v="1"/>
    <n v="1"/>
    <x v="9"/>
    <x v="9"/>
  </r>
  <r>
    <s v="115-40"/>
    <m/>
    <x v="0"/>
    <s v="20 WILLARD ST"/>
    <n v="101"/>
    <s v="HODGKINSON ROBERT &amp; RENEE"/>
    <s v="MR30"/>
    <s v="ONE FAMILY"/>
    <s v="115//40//"/>
    <n v="0.28186"/>
    <n v="1"/>
    <n v="1"/>
    <n v="1"/>
    <n v="1"/>
    <s v="SEPTIC"/>
    <n v="0"/>
    <n v="1"/>
    <n v="5600"/>
    <s v="YES"/>
    <n v="5600"/>
    <s v="115-40"/>
    <s v="Public Water,Septic"/>
    <s v="SEPTIC"/>
    <s v="SEPTIC"/>
    <n v="5600"/>
    <m/>
    <m/>
    <n v="1"/>
    <n v="1"/>
    <n v="3"/>
    <n v="1550"/>
    <n v="2"/>
    <m/>
    <m/>
    <m/>
    <m/>
    <m/>
    <m/>
    <m/>
    <m/>
    <m/>
    <m/>
    <n v="2"/>
    <n v="1"/>
    <x v="6"/>
    <x v="6"/>
  </r>
  <r>
    <s v="UNK1608"/>
    <s v="FEE"/>
    <x v="0"/>
    <s v="CRAN HWY"/>
    <n v="0"/>
    <m/>
    <m/>
    <m/>
    <m/>
    <n v="1.17092"/>
    <n v="1"/>
    <n v="1"/>
    <n v="1"/>
    <n v="1"/>
    <s v="SEPTIC"/>
    <n v="0"/>
    <n v="0"/>
    <n v="0"/>
    <s v="NO_W2"/>
    <n v="0"/>
    <m/>
    <m/>
    <m/>
    <s v="SEPTIC"/>
    <n v="0"/>
    <m/>
    <m/>
    <n v="1"/>
    <n v="1"/>
    <n v="0"/>
    <n v="0"/>
    <n v="0"/>
    <s v="Not in new Assr DB, Makepe?, old info"/>
    <m/>
    <m/>
    <m/>
    <m/>
    <m/>
    <m/>
    <m/>
    <m/>
    <m/>
    <n v="1"/>
    <n v="1"/>
    <x v="9"/>
    <x v="9"/>
  </r>
  <r>
    <s v="129B-3-49"/>
    <m/>
    <x v="0"/>
    <s v="124 GLEN CHARLIE RD"/>
    <n v="101"/>
    <s v="BOSSE ARLEEN C"/>
    <s v="R130"/>
    <s v="ONE FAMILY"/>
    <s v="129/B3/49//"/>
    <n v="0.21601000000000001"/>
    <n v="1"/>
    <n v="1"/>
    <n v="1"/>
    <n v="1"/>
    <s v="SEPTIC"/>
    <n v="0"/>
    <n v="1"/>
    <n v="2800"/>
    <s v="NO_W1"/>
    <n v="2800"/>
    <s v="129B-3-49"/>
    <s v="Public Water,Septic"/>
    <s v="SEPTIC"/>
    <s v="SEPTIC"/>
    <n v="2800"/>
    <m/>
    <m/>
    <n v="1"/>
    <n v="1"/>
    <n v="1"/>
    <n v="690"/>
    <n v="1"/>
    <m/>
    <m/>
    <m/>
    <m/>
    <m/>
    <m/>
    <m/>
    <m/>
    <m/>
    <m/>
    <n v="2"/>
    <n v="1"/>
    <x v="7"/>
    <x v="7"/>
  </r>
  <r>
    <s v="110-H4"/>
    <m/>
    <x v="0"/>
    <s v="33 TIHONET RD"/>
    <n v="906"/>
    <s v="ROMAN CATHOLIC BISHOP"/>
    <s v="R60"/>
    <s v="CHURCH ETC  MDL-00"/>
    <s v="110//H4//"/>
    <n v="1.7230399999999999"/>
    <n v="0"/>
    <n v="0"/>
    <n v="0"/>
    <n v="0"/>
    <m/>
    <n v="0"/>
    <n v="0"/>
    <n v="0"/>
    <s v="YES"/>
    <n v="0"/>
    <s v="110-H4"/>
    <s v="Public Water,Septic"/>
    <s v="SEPTIC"/>
    <m/>
    <n v="0"/>
    <m/>
    <m/>
    <n v="0"/>
    <n v="0"/>
    <n v="0"/>
    <n v="0"/>
    <n v="0"/>
    <m/>
    <m/>
    <m/>
    <m/>
    <m/>
    <m/>
    <m/>
    <m/>
    <m/>
    <m/>
    <n v="1"/>
    <n v="1"/>
    <x v="11"/>
    <x v="11"/>
  </r>
  <r>
    <s v="129A-1-133"/>
    <m/>
    <x v="0"/>
    <s v="93 AGAWAM LAKE SHORE DR"/>
    <n v="101"/>
    <s v="GEORGE JOSHUA"/>
    <s v="R130"/>
    <s v="ONE FAMILY"/>
    <s v="129/A1/133//"/>
    <n v="6.5989999999999993E-2"/>
    <n v="1"/>
    <n v="1"/>
    <n v="1"/>
    <n v="1"/>
    <s v="SEPTIC"/>
    <n v="0"/>
    <n v="1"/>
    <n v="2200"/>
    <s v="YES"/>
    <n v="2200"/>
    <s v="129A-1-133"/>
    <s v="Public Water,Septic"/>
    <s v="SEPTIC"/>
    <s v="SEPTIC"/>
    <n v="2200"/>
    <m/>
    <m/>
    <n v="1"/>
    <n v="1"/>
    <n v="2"/>
    <n v="840"/>
    <n v="1"/>
    <m/>
    <m/>
    <m/>
    <m/>
    <m/>
    <m/>
    <m/>
    <m/>
    <m/>
    <m/>
    <n v="1"/>
    <n v="1"/>
    <x v="7"/>
    <x v="7"/>
  </r>
  <r>
    <s v="129B-3-37"/>
    <m/>
    <x v="0"/>
    <s v="7 VIEW ST"/>
    <n v="101"/>
    <s v="CULLY TROY"/>
    <s v="R130"/>
    <s v="ONE FAMILY"/>
    <s v="129/B3/37//"/>
    <n v="0.10775"/>
    <n v="1"/>
    <n v="1"/>
    <n v="1"/>
    <n v="1"/>
    <s v="SEPTIC"/>
    <n v="0"/>
    <n v="1"/>
    <n v="100"/>
    <s v="YES"/>
    <n v="100"/>
    <s v="129B-3-37"/>
    <s v="Public Water,Septic"/>
    <s v="SEPTIC"/>
    <s v="SEPTIC"/>
    <n v="100"/>
    <m/>
    <m/>
    <n v="1"/>
    <n v="1"/>
    <n v="2"/>
    <n v="572"/>
    <n v="1"/>
    <m/>
    <m/>
    <m/>
    <m/>
    <m/>
    <m/>
    <m/>
    <m/>
    <m/>
    <m/>
    <n v="1"/>
    <n v="1"/>
    <x v="7"/>
    <x v="7"/>
  </r>
  <r>
    <s v="129B-3-8"/>
    <m/>
    <x v="0"/>
    <s v="12 AGAWAM DR"/>
    <n v="101"/>
    <s v="REAMS CAROL"/>
    <s v="R130"/>
    <s v="ONE FAMILY"/>
    <s v="129/B3/8//"/>
    <n v="0.13413"/>
    <n v="1"/>
    <n v="1"/>
    <n v="1"/>
    <n v="1"/>
    <s v="SEPTIC"/>
    <n v="0"/>
    <n v="1"/>
    <n v="2400"/>
    <s v="YES"/>
    <n v="2400"/>
    <s v="129B-3-8"/>
    <s v="Public Water,Septic"/>
    <s v="SEPTIC"/>
    <s v="SEPTIC"/>
    <n v="2400"/>
    <m/>
    <m/>
    <n v="1"/>
    <n v="1"/>
    <n v="2"/>
    <n v="705"/>
    <n v="1.5"/>
    <m/>
    <m/>
    <m/>
    <m/>
    <m/>
    <m/>
    <m/>
    <m/>
    <m/>
    <m/>
    <n v="1"/>
    <n v="1"/>
    <x v="7"/>
    <x v="7"/>
  </r>
  <r>
    <s v="129B-5-31"/>
    <m/>
    <x v="0"/>
    <s v="99 GLEN CHARLIE RD"/>
    <n v="101"/>
    <s v="FULLER ROBERT"/>
    <s v="R130"/>
    <s v="ONE FAMILY"/>
    <s v="129/B5/31//"/>
    <n v="6.7909999999999998E-2"/>
    <n v="1"/>
    <n v="1"/>
    <n v="1"/>
    <n v="1"/>
    <s v="SEPTIC"/>
    <n v="0"/>
    <n v="1"/>
    <n v="3800"/>
    <s v="YES"/>
    <n v="3800"/>
    <s v="129B-5-31"/>
    <s v="Public Water,Gas,Septic"/>
    <s v="SEPTIC"/>
    <s v="SEPTIC"/>
    <n v="3800"/>
    <m/>
    <m/>
    <n v="1"/>
    <n v="1"/>
    <n v="2"/>
    <n v="608"/>
    <n v="1"/>
    <m/>
    <m/>
    <m/>
    <m/>
    <m/>
    <m/>
    <m/>
    <m/>
    <m/>
    <m/>
    <n v="1"/>
    <n v="1"/>
    <x v="7"/>
    <x v="7"/>
  </r>
  <r>
    <s v="109A-1-C"/>
    <m/>
    <x v="0"/>
    <s v="0 CRAN HWY  OFF"/>
    <n v="132"/>
    <s v="CRANBERRY REAL ESTATE COMPANY"/>
    <m/>
    <s v="RES ACLNUD  MDL-00"/>
    <s v="109/A1//C/"/>
    <n v="4.0040100000000001"/>
    <n v="0"/>
    <n v="0"/>
    <n v="0"/>
    <n v="0"/>
    <m/>
    <n v="0"/>
    <n v="0"/>
    <n v="0"/>
    <s v="YES"/>
    <n v="0"/>
    <s v="109A-1-C"/>
    <m/>
    <m/>
    <m/>
    <n v="0"/>
    <m/>
    <m/>
    <n v="0"/>
    <n v="0"/>
    <n v="0"/>
    <n v="0"/>
    <n v="0"/>
    <m/>
    <m/>
    <m/>
    <m/>
    <m/>
    <m/>
    <m/>
    <m/>
    <m/>
    <m/>
    <n v="1"/>
    <n v="1"/>
    <x v="9"/>
    <x v="9"/>
  </r>
  <r>
    <s v="110-1062"/>
    <m/>
    <x v="0"/>
    <s v="9 CABRAL WAY"/>
    <n v="101"/>
    <s v="CABRAL THERESA S"/>
    <s v="MR30"/>
    <s v="ONE FAMILY"/>
    <s v="110//1062//"/>
    <n v="0.48351"/>
    <n v="1"/>
    <n v="1"/>
    <n v="1"/>
    <n v="1"/>
    <s v="SEPTIC"/>
    <n v="0"/>
    <n v="1"/>
    <n v="12800"/>
    <s v="YES"/>
    <n v="12800"/>
    <s v="110-1062"/>
    <s v="Public Water,Septic"/>
    <s v="SEPTIC"/>
    <s v="SEPTIC"/>
    <n v="12800"/>
    <m/>
    <m/>
    <n v="1"/>
    <n v="1"/>
    <n v="2"/>
    <n v="1067"/>
    <n v="1"/>
    <m/>
    <m/>
    <m/>
    <m/>
    <m/>
    <m/>
    <m/>
    <m/>
    <m/>
    <m/>
    <n v="1"/>
    <n v="1"/>
    <x v="6"/>
    <x v="6"/>
  </r>
  <r>
    <s v="130-1002"/>
    <m/>
    <x v="0"/>
    <s v="157 GLEN CHARLIE RD"/>
    <n v="710"/>
    <s v="ROUNSVILLE, HAMMOND &amp;"/>
    <s v="R130"/>
    <s v="CRANBERRY  MDL-00"/>
    <s v="130//1002//"/>
    <n v="23.295110000000001"/>
    <n v="0"/>
    <n v="0"/>
    <n v="0"/>
    <n v="0"/>
    <m/>
    <n v="0"/>
    <n v="0"/>
    <n v="10500"/>
    <s v="YES"/>
    <n v="0"/>
    <s v="130-1002"/>
    <s v="Public Water,Septic"/>
    <m/>
    <m/>
    <n v="0"/>
    <m/>
    <m/>
    <n v="0"/>
    <n v="0"/>
    <n v="0"/>
    <n v="0"/>
    <n v="0"/>
    <m/>
    <m/>
    <m/>
    <m/>
    <m/>
    <m/>
    <m/>
    <m/>
    <m/>
    <m/>
    <n v="3"/>
    <n v="1"/>
    <x v="10"/>
    <x v="10"/>
  </r>
  <r>
    <s v="LAND_NOPARC"/>
    <m/>
    <x v="0"/>
    <m/>
    <n v="0"/>
    <m/>
    <m/>
    <m/>
    <m/>
    <n v="3.7299999999999998E-3"/>
    <n v="0"/>
    <n v="0"/>
    <n v="0"/>
    <n v="0"/>
    <m/>
    <n v="0"/>
    <n v="0"/>
    <n v="0"/>
    <s v="NO"/>
    <n v="0"/>
    <m/>
    <m/>
    <m/>
    <m/>
    <n v="0"/>
    <m/>
    <m/>
    <n v="0"/>
    <n v="0"/>
    <n v="0"/>
    <n v="0"/>
    <n v="0"/>
    <m/>
    <m/>
    <m/>
    <m/>
    <m/>
    <m/>
    <m/>
    <m/>
    <m/>
    <m/>
    <n v="0"/>
    <n v="1"/>
    <x v="12"/>
    <x v="12"/>
  </r>
  <r>
    <s v="129B-3-38"/>
    <m/>
    <x v="0"/>
    <s v="9 VIEW ST"/>
    <n v="101"/>
    <s v="HARUNKIEWICZ DANA J"/>
    <s v="R130"/>
    <s v="ONE FAMILY"/>
    <s v="129/B3/38//"/>
    <n v="9.3920000000000003E-2"/>
    <n v="1"/>
    <n v="1"/>
    <n v="1"/>
    <n v="1"/>
    <s v="SEPTIC"/>
    <n v="0"/>
    <n v="1"/>
    <n v="500"/>
    <s v="YES"/>
    <n v="500"/>
    <s v="129B-3-38"/>
    <s v="Public Water,Septic"/>
    <s v="SEPTIC"/>
    <s v="SEPTIC"/>
    <n v="500"/>
    <m/>
    <m/>
    <n v="1"/>
    <n v="1"/>
    <n v="1"/>
    <n v="656"/>
    <n v="1"/>
    <m/>
    <m/>
    <m/>
    <m/>
    <m/>
    <m/>
    <m/>
    <m/>
    <m/>
    <m/>
    <n v="1"/>
    <n v="1"/>
    <x v="7"/>
    <x v="7"/>
  </r>
  <r>
    <s v="129B-3-27"/>
    <m/>
    <x v="0"/>
    <s v="1 AGAWAM DR"/>
    <n v="101"/>
    <s v="CARRARA CLAUDIO J"/>
    <s v="R130"/>
    <s v="ONE FAMILY"/>
    <s v="129/B3/27//"/>
    <n v="0.18196000000000001"/>
    <n v="1"/>
    <n v="1"/>
    <n v="1"/>
    <n v="1"/>
    <s v="SEPTIC"/>
    <n v="0"/>
    <n v="1"/>
    <n v="0"/>
    <s v="YES"/>
    <n v="0"/>
    <s v="129B-3-27"/>
    <s v="Public Water,Septic"/>
    <s v="SEPTIC"/>
    <s v="SEPTIC"/>
    <n v="0"/>
    <m/>
    <m/>
    <n v="1"/>
    <n v="1"/>
    <n v="2"/>
    <n v="696"/>
    <n v="1"/>
    <m/>
    <m/>
    <m/>
    <m/>
    <m/>
    <m/>
    <m/>
    <m/>
    <m/>
    <m/>
    <n v="1"/>
    <n v="1"/>
    <x v="7"/>
    <x v="7"/>
  </r>
  <r>
    <s v="129A-1-46"/>
    <m/>
    <x v="0"/>
    <s v="58 AGAWAM LAKE SHORE DR"/>
    <n v="101"/>
    <s v="SALADINO RICHARD J"/>
    <s v="R130"/>
    <s v="ONE FAMILY"/>
    <s v="129/A1/46//"/>
    <n v="0.17016000000000001"/>
    <n v="1"/>
    <n v="1"/>
    <n v="1"/>
    <n v="1"/>
    <s v="SEPTIC"/>
    <n v="0"/>
    <n v="1"/>
    <n v="1300"/>
    <s v="YES"/>
    <n v="1300"/>
    <s v="129A-1-46"/>
    <s v="Public Water,Septic"/>
    <s v="SEPTIC"/>
    <s v="SEPTIC"/>
    <n v="1300"/>
    <m/>
    <m/>
    <n v="1"/>
    <n v="1"/>
    <n v="2"/>
    <n v="380"/>
    <n v="1"/>
    <m/>
    <m/>
    <m/>
    <m/>
    <m/>
    <m/>
    <m/>
    <m/>
    <m/>
    <m/>
    <n v="2"/>
    <n v="1"/>
    <x v="7"/>
    <x v="7"/>
  </r>
  <r>
    <s v="LAND_NOPARC"/>
    <m/>
    <x v="0"/>
    <m/>
    <n v="0"/>
    <m/>
    <m/>
    <m/>
    <m/>
    <n v="0.16161"/>
    <n v="0"/>
    <n v="0"/>
    <n v="0"/>
    <n v="0"/>
    <m/>
    <n v="0"/>
    <n v="0"/>
    <n v="0"/>
    <s v="NO"/>
    <n v="0"/>
    <m/>
    <m/>
    <m/>
    <m/>
    <n v="0"/>
    <m/>
    <m/>
    <n v="0"/>
    <n v="0"/>
    <n v="0"/>
    <n v="0"/>
    <n v="0"/>
    <m/>
    <m/>
    <m/>
    <m/>
    <m/>
    <m/>
    <m/>
    <m/>
    <m/>
    <m/>
    <n v="0"/>
    <n v="1"/>
    <x v="10"/>
    <x v="10"/>
  </r>
  <r>
    <s v="115-1032"/>
    <m/>
    <x v="0"/>
    <s v="7 SUMMER ST"/>
    <n v="101"/>
    <s v="KEATING JANET S"/>
    <s v="MR30"/>
    <s v="ONE FAMILY"/>
    <s v="115//1032//"/>
    <n v="0.80115999999999998"/>
    <n v="1"/>
    <n v="1"/>
    <n v="1"/>
    <n v="1"/>
    <s v="SEPTIC"/>
    <n v="0"/>
    <n v="1"/>
    <n v="5900"/>
    <s v="YES"/>
    <n v="5900"/>
    <s v="115-1032"/>
    <s v="Public Water,Septic"/>
    <s v="SEPTIC"/>
    <s v="SEPTIC"/>
    <n v="5900"/>
    <m/>
    <m/>
    <n v="1"/>
    <n v="1"/>
    <n v="3"/>
    <n v="1080"/>
    <n v="1"/>
    <m/>
    <m/>
    <m/>
    <m/>
    <m/>
    <m/>
    <m/>
    <m/>
    <m/>
    <m/>
    <n v="1"/>
    <n v="1"/>
    <x v="6"/>
    <x v="6"/>
  </r>
  <r>
    <s v="129B-5-32"/>
    <m/>
    <x v="0"/>
    <s v="101 GLEN CHARLIE RD"/>
    <n v="101"/>
    <s v="KING STANLEY R"/>
    <s v="R130"/>
    <s v="ONE FAMILY"/>
    <s v="129/B5/32//"/>
    <n v="7.0900000000000005E-2"/>
    <n v="1"/>
    <n v="1"/>
    <n v="1"/>
    <n v="1"/>
    <s v="SEPTIC"/>
    <n v="0"/>
    <n v="1"/>
    <n v="5500"/>
    <s v="YES"/>
    <n v="5500"/>
    <s v="129B-5-32"/>
    <s v="Public Water,Gas,Septic"/>
    <s v="SEPTIC"/>
    <s v="SEPTIC"/>
    <n v="5500"/>
    <m/>
    <m/>
    <n v="1"/>
    <n v="1"/>
    <n v="1"/>
    <n v="655"/>
    <n v="1"/>
    <m/>
    <m/>
    <m/>
    <m/>
    <m/>
    <m/>
    <m/>
    <m/>
    <m/>
    <m/>
    <n v="1"/>
    <n v="1"/>
    <x v="7"/>
    <x v="7"/>
  </r>
  <r>
    <s v="130-1002"/>
    <m/>
    <x v="0"/>
    <s v="157 GLEN CHARLIE RD"/>
    <n v="710"/>
    <s v="ROUNSVILLE, HAMMOND &amp;"/>
    <s v="R130"/>
    <s v="CRANBERRY  MDL-00"/>
    <s v="130//1002//"/>
    <n v="1.2160000000000001E-2"/>
    <n v="1"/>
    <n v="1"/>
    <n v="1"/>
    <n v="1"/>
    <s v="SEPTIC"/>
    <n v="0"/>
    <n v="1"/>
    <n v="10500"/>
    <s v="YES"/>
    <n v="10500"/>
    <s v="130-1002"/>
    <s v="Public Water,Septic"/>
    <s v="SEPTIC"/>
    <s v="SEPTIC"/>
    <n v="10500"/>
    <m/>
    <m/>
    <n v="1"/>
    <n v="1"/>
    <n v="0"/>
    <n v="0"/>
    <n v="0"/>
    <m/>
    <m/>
    <m/>
    <m/>
    <m/>
    <m/>
    <m/>
    <m/>
    <m/>
    <m/>
    <n v="0"/>
    <n v="1"/>
    <x v="12"/>
    <x v="12"/>
  </r>
  <r>
    <s v="129B-3-9"/>
    <m/>
    <x v="0"/>
    <s v="14 AGAWAM DR"/>
    <n v="101"/>
    <s v="PERRY CATHERINE H"/>
    <s v="R130"/>
    <s v="ONE FAMILY"/>
    <s v="129/B3/9//"/>
    <n v="0.11329"/>
    <n v="1"/>
    <n v="1"/>
    <n v="1"/>
    <n v="1"/>
    <s v="SEPTIC"/>
    <n v="0"/>
    <n v="1"/>
    <n v="2600"/>
    <s v="YES"/>
    <n v="2600"/>
    <s v="129B-3-9"/>
    <s v="Public Water,Septic"/>
    <s v="SEPTIC"/>
    <s v="SEPTIC"/>
    <n v="2600"/>
    <m/>
    <m/>
    <n v="1"/>
    <n v="1"/>
    <n v="2"/>
    <n v="777"/>
    <n v="1"/>
    <m/>
    <m/>
    <m/>
    <m/>
    <m/>
    <m/>
    <m/>
    <m/>
    <m/>
    <m/>
    <n v="1"/>
    <n v="1"/>
    <x v="7"/>
    <x v="7"/>
  </r>
  <r>
    <s v="129B-3-50"/>
    <m/>
    <x v="0"/>
    <s v="126 GLEN CHARLIE RD"/>
    <n v="101"/>
    <s v="CARD TIMOTHY A"/>
    <s v="R130"/>
    <s v="ONE FAMILY"/>
    <s v="129/B3/50//"/>
    <n v="0.1067"/>
    <n v="1"/>
    <n v="1"/>
    <n v="1"/>
    <n v="1"/>
    <s v="SEPTIC"/>
    <n v="0"/>
    <n v="1"/>
    <n v="7600"/>
    <s v="YES"/>
    <n v="7600"/>
    <s v="129B-3-50"/>
    <s v="Public Water,Gas,Septic"/>
    <s v="SEPTIC"/>
    <s v="SEPTIC"/>
    <n v="7600"/>
    <m/>
    <m/>
    <n v="1"/>
    <n v="1"/>
    <n v="2"/>
    <n v="848"/>
    <n v="1"/>
    <m/>
    <m/>
    <m/>
    <m/>
    <m/>
    <m/>
    <m/>
    <m/>
    <m/>
    <m/>
    <n v="1"/>
    <n v="1"/>
    <x v="7"/>
    <x v="7"/>
  </r>
  <r>
    <s v="110-YB"/>
    <m/>
    <x v="0"/>
    <s v="0 ROBBINS ST"/>
    <n v="131"/>
    <s v="GLEASON ROBERT CHRISTOPHER"/>
    <s v="MR30"/>
    <s v="RES ACLNPO  MDL-00"/>
    <s v="110//YB//"/>
    <n v="3.8913099999999998"/>
    <n v="0"/>
    <n v="0"/>
    <n v="0"/>
    <n v="0"/>
    <m/>
    <n v="0"/>
    <n v="0"/>
    <n v="0"/>
    <s v="YES"/>
    <n v="0"/>
    <s v="110-YB"/>
    <m/>
    <m/>
    <m/>
    <n v="0"/>
    <m/>
    <m/>
    <n v="0"/>
    <n v="0"/>
    <n v="0"/>
    <n v="0"/>
    <n v="0"/>
    <m/>
    <m/>
    <m/>
    <m/>
    <m/>
    <m/>
    <m/>
    <m/>
    <m/>
    <m/>
    <n v="1"/>
    <n v="1"/>
    <x v="6"/>
    <x v="6"/>
  </r>
  <r>
    <s v="115-1020B"/>
    <m/>
    <x v="0"/>
    <s v="35 WILLARD ST"/>
    <n v="101"/>
    <s v="KUNCES CARL P"/>
    <s v="MR30"/>
    <s v="ONE FAMILY"/>
    <s v="115//1020/B/"/>
    <n v="3.62113"/>
    <n v="1"/>
    <n v="1"/>
    <n v="1"/>
    <n v="1"/>
    <s v="SEPTIC"/>
    <n v="0"/>
    <n v="1"/>
    <n v="2900"/>
    <s v="YES"/>
    <n v="2900"/>
    <s v="115-1020B"/>
    <s v="Public Water,Septic"/>
    <s v="SEPTIC"/>
    <s v="SEPTIC"/>
    <n v="2900"/>
    <m/>
    <m/>
    <n v="1"/>
    <n v="1"/>
    <n v="2"/>
    <n v="988"/>
    <n v="1"/>
    <m/>
    <m/>
    <m/>
    <m/>
    <m/>
    <m/>
    <m/>
    <m/>
    <m/>
    <m/>
    <n v="1"/>
    <n v="1"/>
    <x v="8"/>
    <x v="8"/>
  </r>
  <r>
    <s v="129A-1-134"/>
    <m/>
    <x v="0"/>
    <s v="95 AGAWAM LAKE SHORE DR"/>
    <n v="101"/>
    <s v="BESSE DIANE L"/>
    <s v="R130"/>
    <s v="ONE FAMILY"/>
    <s v="129/A1/134//"/>
    <n v="0.1512"/>
    <n v="1"/>
    <n v="1"/>
    <n v="1"/>
    <n v="1"/>
    <s v="SEPTIC"/>
    <n v="0"/>
    <n v="1"/>
    <n v="1500"/>
    <s v="YES"/>
    <n v="1500"/>
    <s v="129A-1-134"/>
    <s v="Public Water,Septic"/>
    <s v="SEPTIC"/>
    <s v="SEPTIC"/>
    <n v="1500"/>
    <m/>
    <m/>
    <n v="1"/>
    <n v="1"/>
    <n v="3"/>
    <n v="2152"/>
    <n v="1.75"/>
    <m/>
    <m/>
    <m/>
    <m/>
    <m/>
    <m/>
    <m/>
    <m/>
    <m/>
    <m/>
    <n v="1"/>
    <n v="1"/>
    <x v="7"/>
    <x v="7"/>
  </r>
  <r>
    <s v="115-57"/>
    <m/>
    <x v="0"/>
    <s v="12 DIVISION AVE"/>
    <n v="101"/>
    <s v="BAKER RONALD R"/>
    <s v="MR30"/>
    <s v="ONE FAMILY"/>
    <s v="115//57//"/>
    <n v="0.25247000000000003"/>
    <n v="1"/>
    <n v="1"/>
    <n v="1"/>
    <n v="1"/>
    <s v="SEPTIC"/>
    <n v="0"/>
    <n v="1"/>
    <n v="13400"/>
    <s v="YES"/>
    <n v="13400"/>
    <s v="115-57"/>
    <s v="Public Water,Septic"/>
    <s v="SEPTIC"/>
    <s v="SEPTIC"/>
    <n v="13400"/>
    <m/>
    <m/>
    <n v="1"/>
    <n v="1"/>
    <n v="3"/>
    <n v="988"/>
    <n v="1"/>
    <m/>
    <m/>
    <m/>
    <m/>
    <m/>
    <m/>
    <m/>
    <m/>
    <m/>
    <m/>
    <n v="1"/>
    <n v="1"/>
    <x v="6"/>
    <x v="6"/>
  </r>
  <r>
    <s v="129B-3-39"/>
    <m/>
    <x v="0"/>
    <s v="11 VIEW ST"/>
    <n v="101"/>
    <s v="GOODBAND GREGORY O"/>
    <s v="R130"/>
    <s v="ONE FAMILY"/>
    <s v="129/B3/39//"/>
    <n v="0.10901"/>
    <n v="1"/>
    <n v="1"/>
    <n v="1"/>
    <n v="1"/>
    <s v="SEPTIC"/>
    <n v="0"/>
    <n v="1"/>
    <n v="800"/>
    <s v="YES"/>
    <n v="800"/>
    <s v="129B-3-39"/>
    <s v="Public Water,Septic"/>
    <s v="SEPTIC"/>
    <s v="SEPTIC"/>
    <n v="800"/>
    <m/>
    <m/>
    <n v="1"/>
    <n v="1"/>
    <n v="2"/>
    <n v="480"/>
    <n v="1"/>
    <m/>
    <m/>
    <m/>
    <m/>
    <m/>
    <m/>
    <m/>
    <m/>
    <m/>
    <m/>
    <n v="1"/>
    <n v="1"/>
    <x v="7"/>
    <x v="7"/>
  </r>
  <r>
    <s v="110-1070A"/>
    <m/>
    <x v="0"/>
    <s v="0 CRAN HWY  OFF"/>
    <n v="392"/>
    <s v="ROBERTSON'S REALTY CORP"/>
    <s v="MR30"/>
    <s v="UNDEV LAND"/>
    <s v="110//1070/A/"/>
    <n v="1.57202"/>
    <n v="0"/>
    <n v="0"/>
    <n v="0"/>
    <n v="0"/>
    <m/>
    <n v="0"/>
    <n v="0"/>
    <n v="0"/>
    <s v="YES"/>
    <n v="0"/>
    <s v="110-1070A"/>
    <s v="All Public"/>
    <s v="SEWER"/>
    <m/>
    <n v="0"/>
    <m/>
    <m/>
    <n v="0"/>
    <n v="0"/>
    <n v="0"/>
    <n v="0"/>
    <n v="0"/>
    <m/>
    <m/>
    <m/>
    <m/>
    <m/>
    <m/>
    <m/>
    <m/>
    <m/>
    <m/>
    <n v="1"/>
    <n v="1"/>
    <x v="8"/>
    <x v="8"/>
  </r>
  <r>
    <s v="LAND_NOPARC"/>
    <m/>
    <x v="0"/>
    <m/>
    <n v="0"/>
    <m/>
    <m/>
    <m/>
    <m/>
    <n v="0.18683"/>
    <n v="0"/>
    <n v="0"/>
    <n v="0"/>
    <n v="0"/>
    <m/>
    <n v="0"/>
    <n v="0"/>
    <n v="0"/>
    <s v="NO"/>
    <n v="0"/>
    <m/>
    <m/>
    <m/>
    <m/>
    <n v="0"/>
    <m/>
    <m/>
    <n v="0"/>
    <n v="0"/>
    <n v="0"/>
    <n v="0"/>
    <n v="0"/>
    <m/>
    <m/>
    <m/>
    <m/>
    <m/>
    <m/>
    <m/>
    <m/>
    <m/>
    <m/>
    <n v="0"/>
    <n v="1"/>
    <x v="12"/>
    <x v="12"/>
  </r>
  <r>
    <s v="84-12B"/>
    <m/>
    <x v="0"/>
    <s v="3B EMMA LN"/>
    <n v="102"/>
    <s v="DACEY MATTHEW J TRUSTEE OF"/>
    <s v="MR30"/>
    <s v="CONDO  MDL-05"/>
    <s v="84//12/B/"/>
    <n v="2.25665"/>
    <n v="2"/>
    <n v="3"/>
    <n v="2"/>
    <n v="3"/>
    <s v="SEPTIC"/>
    <n v="0"/>
    <n v="0"/>
    <n v="0"/>
    <s v="NO_W1"/>
    <n v="0"/>
    <s v="84-12B"/>
    <m/>
    <m/>
    <s v="SEPTIC"/>
    <n v="0"/>
    <m/>
    <m/>
    <n v="2"/>
    <n v="3"/>
    <n v="3"/>
    <n v="1834"/>
    <n v="2"/>
    <m/>
    <m/>
    <m/>
    <m/>
    <m/>
    <m/>
    <m/>
    <m/>
    <m/>
    <m/>
    <n v="3"/>
    <n v="1"/>
    <x v="4"/>
    <x v="4"/>
  </r>
  <r>
    <s v="129B-5-34"/>
    <m/>
    <x v="0"/>
    <s v="105 GLEN CHARLIE RD"/>
    <n v="101"/>
    <s v="CASWELL EDWARD A"/>
    <s v="R130"/>
    <s v="ONE FAMILY"/>
    <s v="129/B5/34//"/>
    <n v="0.14541000000000001"/>
    <n v="1"/>
    <n v="1"/>
    <n v="1"/>
    <n v="1"/>
    <s v="SEPTIC"/>
    <n v="0"/>
    <n v="1"/>
    <n v="6800"/>
    <s v="NO_W1"/>
    <n v="6800"/>
    <s v="129B-5-34"/>
    <s v="Public Water,Septic"/>
    <s v="SEPTIC"/>
    <s v="SEPTIC"/>
    <n v="6800"/>
    <m/>
    <m/>
    <n v="1"/>
    <n v="1"/>
    <n v="2"/>
    <n v="992"/>
    <n v="1"/>
    <m/>
    <m/>
    <m/>
    <m/>
    <m/>
    <m/>
    <m/>
    <m/>
    <m/>
    <m/>
    <n v="2"/>
    <n v="1"/>
    <x v="7"/>
    <x v="7"/>
  </r>
  <r>
    <s v="109-1005"/>
    <m/>
    <x v="0"/>
    <s v="34 TIHONET RD"/>
    <n v="903"/>
    <s v="TOWN OF WAREHAM"/>
    <s v="R60"/>
    <s v="MUNICIPAL  MDL-00"/>
    <s v="109//1005//"/>
    <n v="1.7099899999999999"/>
    <n v="0"/>
    <n v="0"/>
    <n v="0"/>
    <n v="0"/>
    <m/>
    <n v="0"/>
    <n v="0"/>
    <n v="0"/>
    <s v="YES"/>
    <n v="0"/>
    <s v="109-1005"/>
    <s v="Public Water,All Public,Septic"/>
    <s v="SEPTIC"/>
    <m/>
    <n v="0"/>
    <m/>
    <m/>
    <n v="0"/>
    <n v="0"/>
    <n v="0"/>
    <n v="0"/>
    <n v="0"/>
    <m/>
    <m/>
    <m/>
    <m/>
    <m/>
    <m/>
    <m/>
    <m/>
    <m/>
    <m/>
    <n v="2"/>
    <n v="1"/>
    <x v="11"/>
    <x v="11"/>
  </r>
  <r>
    <s v="115-58"/>
    <m/>
    <x v="0"/>
    <s v="24 SUMMER ST"/>
    <n v="101"/>
    <s v="THOMPSON MARK E"/>
    <s v="MR30"/>
    <s v="ONE FAMILY"/>
    <s v="115//58//"/>
    <n v="0.26357999999999998"/>
    <n v="1"/>
    <n v="1"/>
    <n v="1"/>
    <n v="1"/>
    <s v="SEPTIC"/>
    <n v="0"/>
    <n v="1"/>
    <n v="17500"/>
    <s v="YES"/>
    <n v="17500"/>
    <s v="115-58"/>
    <s v="Public Water,Septic"/>
    <s v="SEPTIC"/>
    <s v="SEPTIC"/>
    <n v="17500"/>
    <m/>
    <m/>
    <n v="1"/>
    <n v="1"/>
    <n v="3"/>
    <n v="988"/>
    <n v="1"/>
    <m/>
    <m/>
    <m/>
    <m/>
    <m/>
    <m/>
    <m/>
    <m/>
    <m/>
    <m/>
    <n v="1"/>
    <n v="1"/>
    <x v="6"/>
    <x v="6"/>
  </r>
  <r>
    <s v="129B-3-10A"/>
    <m/>
    <x v="0"/>
    <s v="16 AGAWAM DR"/>
    <n v="132"/>
    <s v="PERRY CATHERINE H"/>
    <s v="R130"/>
    <s v="RES ACLNUD  MDL-00"/>
    <s v="129/B3/10/A/"/>
    <n v="7.3279999999999998E-2"/>
    <n v="0"/>
    <n v="0"/>
    <n v="0"/>
    <n v="0"/>
    <m/>
    <n v="0"/>
    <n v="0"/>
    <n v="0"/>
    <s v="YES"/>
    <n v="0"/>
    <s v="129B-3-10A"/>
    <m/>
    <m/>
    <m/>
    <n v="0"/>
    <m/>
    <m/>
    <n v="0"/>
    <n v="0"/>
    <n v="0"/>
    <n v="0"/>
    <n v="0"/>
    <m/>
    <m/>
    <m/>
    <m/>
    <m/>
    <m/>
    <m/>
    <m/>
    <m/>
    <m/>
    <n v="1"/>
    <n v="1"/>
    <x v="7"/>
    <x v="7"/>
  </r>
  <r>
    <s v="109-1007"/>
    <m/>
    <x v="0"/>
    <s v="0 TIHONET RD  OFF"/>
    <n v="903"/>
    <s v="TOWN OF WAREHAM"/>
    <s v="R60"/>
    <s v="MUNICIPAL  MDL-00"/>
    <s v="109//1007//"/>
    <n v="9.6530000000000005E-2"/>
    <n v="0"/>
    <n v="0"/>
    <n v="0"/>
    <n v="0"/>
    <m/>
    <n v="0"/>
    <n v="0"/>
    <n v="0"/>
    <s v="YES"/>
    <n v="0"/>
    <s v="109-1007"/>
    <s v="Public Water,Septic"/>
    <s v="SEPTIC"/>
    <m/>
    <n v="0"/>
    <m/>
    <m/>
    <n v="0"/>
    <n v="0"/>
    <n v="0"/>
    <n v="0"/>
    <n v="0"/>
    <m/>
    <m/>
    <m/>
    <m/>
    <m/>
    <m/>
    <m/>
    <m/>
    <m/>
    <m/>
    <n v="1"/>
    <n v="1"/>
    <x v="11"/>
    <x v="11"/>
  </r>
  <r>
    <s v="115-1033"/>
    <m/>
    <x v="0"/>
    <s v="0 SUMMER ST"/>
    <n v="131"/>
    <s v="KEATING JANET S"/>
    <s v="MR30"/>
    <s v="RES ACLNPO  MDL-00"/>
    <s v="115//1033//"/>
    <n v="0.80525000000000002"/>
    <n v="0"/>
    <n v="0"/>
    <n v="0"/>
    <n v="0"/>
    <m/>
    <n v="0"/>
    <n v="0"/>
    <n v="0"/>
    <s v="YES"/>
    <n v="0"/>
    <s v="115-1033"/>
    <m/>
    <m/>
    <m/>
    <n v="0"/>
    <m/>
    <m/>
    <n v="0"/>
    <n v="0"/>
    <n v="0"/>
    <n v="0"/>
    <n v="0"/>
    <m/>
    <m/>
    <m/>
    <m/>
    <m/>
    <m/>
    <m/>
    <m/>
    <m/>
    <m/>
    <n v="2"/>
    <n v="1"/>
    <x v="6"/>
    <x v="6"/>
  </r>
  <r>
    <s v="84-11A"/>
    <m/>
    <x v="0"/>
    <s v="5 EMMA LN"/>
    <n v="101"/>
    <s v="LANGFORD MICHAEL G"/>
    <s v="MR30"/>
    <s v="ONE FAMILY"/>
    <s v="84//11/A/"/>
    <n v="0.62907000000000002"/>
    <n v="1"/>
    <n v="1"/>
    <n v="1"/>
    <n v="1"/>
    <s v="SEPTIC"/>
    <n v="0"/>
    <n v="1"/>
    <n v="5700"/>
    <s v="YES"/>
    <n v="5700"/>
    <s v="84-11A"/>
    <m/>
    <m/>
    <s v="SEPTIC"/>
    <n v="5700"/>
    <m/>
    <m/>
    <n v="1"/>
    <n v="1"/>
    <n v="3"/>
    <n v="2153"/>
    <n v="2"/>
    <m/>
    <m/>
    <m/>
    <m/>
    <m/>
    <m/>
    <m/>
    <m/>
    <m/>
    <m/>
    <n v="1"/>
    <n v="1"/>
    <x v="4"/>
    <x v="4"/>
  </r>
  <r>
    <s v="129B-3-51"/>
    <m/>
    <x v="0"/>
    <s v="128 GLEN CHARLIE RD"/>
    <n v="101"/>
    <s v="DILIDDO ELIZABETH A"/>
    <s v="R130"/>
    <s v="ONE FAMILY"/>
    <s v="129/B3/51//"/>
    <n v="0.13608999999999999"/>
    <n v="1"/>
    <n v="1"/>
    <n v="1"/>
    <n v="1"/>
    <s v="SEPTIC"/>
    <n v="0"/>
    <n v="1"/>
    <n v="5000"/>
    <s v="YES"/>
    <n v="5000"/>
    <s v="129B-3-51"/>
    <s v="Public Water,Gas,Septic"/>
    <s v="SEPTIC"/>
    <s v="SEPTIC"/>
    <n v="5000"/>
    <m/>
    <m/>
    <n v="1"/>
    <n v="1"/>
    <n v="1"/>
    <n v="703"/>
    <n v="1"/>
    <m/>
    <m/>
    <m/>
    <m/>
    <m/>
    <m/>
    <m/>
    <m/>
    <m/>
    <m/>
    <n v="1"/>
    <n v="1"/>
    <x v="7"/>
    <x v="7"/>
  </r>
  <r>
    <s v="129A-1-23"/>
    <m/>
    <x v="0"/>
    <s v="83 MAPLE SPRINGS RD"/>
    <n v="101"/>
    <s v="MAXIM JAMES N"/>
    <s v="R130"/>
    <s v="ONE FAMILY"/>
    <s v="129/A1/23//"/>
    <n v="0.30382999999999999"/>
    <n v="1"/>
    <n v="1"/>
    <n v="1"/>
    <n v="1"/>
    <s v="SEPTIC"/>
    <n v="0"/>
    <n v="1"/>
    <n v="19800"/>
    <s v="YES"/>
    <n v="19800"/>
    <s v="129A-1-23"/>
    <s v="Public Water,Septic"/>
    <s v="SEPTIC"/>
    <s v="SEPTIC"/>
    <n v="19800"/>
    <m/>
    <m/>
    <n v="1"/>
    <n v="1"/>
    <n v="2"/>
    <n v="1040"/>
    <n v="1.5"/>
    <m/>
    <m/>
    <m/>
    <m/>
    <m/>
    <m/>
    <m/>
    <m/>
    <m/>
    <m/>
    <n v="2"/>
    <n v="1"/>
    <x v="7"/>
    <x v="7"/>
  </r>
  <r>
    <s v="115-G25"/>
    <m/>
    <x v="0"/>
    <s v="1 WILLARD ST"/>
    <n v="101"/>
    <s v="FREY CAROL E"/>
    <s v="MR30"/>
    <s v="ONE FAMILY"/>
    <s v="115//G25//"/>
    <n v="0.82311999999999996"/>
    <n v="1"/>
    <n v="1"/>
    <n v="1"/>
    <n v="1"/>
    <s v="SEPTIC"/>
    <n v="0"/>
    <n v="1"/>
    <n v="23400"/>
    <s v="NO_W1"/>
    <n v="23400"/>
    <s v="115-G25"/>
    <s v="Public Water,Septic"/>
    <s v="SEPTIC"/>
    <s v="SEPTIC"/>
    <n v="23400"/>
    <m/>
    <m/>
    <n v="1"/>
    <n v="1"/>
    <n v="4"/>
    <n v="1800"/>
    <n v="2"/>
    <m/>
    <m/>
    <m/>
    <m/>
    <m/>
    <m/>
    <m/>
    <m/>
    <m/>
    <m/>
    <n v="2"/>
    <n v="1"/>
    <x v="6"/>
    <x v="6"/>
  </r>
  <r>
    <s v="129B-3-28"/>
    <m/>
    <x v="0"/>
    <s v="3 AGAWAM DR"/>
    <n v="101"/>
    <s v="FEELEY JAMES FRANCIS III"/>
    <s v="R130"/>
    <s v="ONE FAMILY"/>
    <s v="129/B3/28//"/>
    <n v="0.12889"/>
    <n v="1"/>
    <n v="1"/>
    <n v="1"/>
    <n v="1"/>
    <s v="SEPTIC"/>
    <n v="0"/>
    <n v="1"/>
    <n v="800"/>
    <s v="YES"/>
    <n v="800"/>
    <s v="129B-3-28"/>
    <s v="Public Water,Septic"/>
    <s v="SEPTIC"/>
    <s v="SEPTIC"/>
    <n v="800"/>
    <m/>
    <m/>
    <n v="1"/>
    <n v="1"/>
    <n v="2"/>
    <n v="546"/>
    <n v="1"/>
    <m/>
    <m/>
    <m/>
    <m/>
    <m/>
    <m/>
    <m/>
    <m/>
    <m/>
    <m/>
    <n v="1"/>
    <n v="1"/>
    <x v="7"/>
    <x v="7"/>
  </r>
  <r>
    <s v="129B-5-35"/>
    <m/>
    <x v="0"/>
    <s v="107 GLEN CHARLIE RD"/>
    <n v="101"/>
    <s v="MENDEZ MORRIS H"/>
    <s v="R130"/>
    <s v="ONE FAMILY"/>
    <s v="129/B5/35//"/>
    <n v="0.10153"/>
    <n v="1"/>
    <n v="1"/>
    <n v="1"/>
    <n v="1"/>
    <s v="SEPTIC"/>
    <n v="0"/>
    <n v="1"/>
    <n v="300"/>
    <s v="YES"/>
    <n v="300"/>
    <s v="129B-5-35"/>
    <s v="Public Water,Septic"/>
    <s v="SEPTIC"/>
    <s v="SEPTIC"/>
    <n v="300"/>
    <m/>
    <m/>
    <n v="1"/>
    <n v="1"/>
    <n v="2"/>
    <n v="834"/>
    <n v="1"/>
    <m/>
    <m/>
    <m/>
    <m/>
    <m/>
    <m/>
    <m/>
    <m/>
    <m/>
    <m/>
    <n v="1"/>
    <n v="1"/>
    <x v="7"/>
    <x v="7"/>
  </r>
  <r>
    <s v="115-59"/>
    <m/>
    <x v="0"/>
    <s v="26 SUMMER ST"/>
    <n v="101"/>
    <s v="HIGGINS RICHARD"/>
    <s v="MR30"/>
    <s v="ONE FAMILY"/>
    <s v="115//59//"/>
    <n v="0.23988000000000001"/>
    <n v="1"/>
    <n v="1"/>
    <n v="1"/>
    <n v="1"/>
    <s v="SEPTIC"/>
    <n v="0"/>
    <n v="1"/>
    <n v="1100"/>
    <s v="YES"/>
    <n v="1100"/>
    <s v="115-59"/>
    <s v="Public Water,Septic"/>
    <s v="SEPTIC"/>
    <s v="SEPTIC"/>
    <n v="1100"/>
    <m/>
    <m/>
    <n v="1"/>
    <n v="1"/>
    <n v="3"/>
    <n v="974"/>
    <n v="1"/>
    <m/>
    <m/>
    <m/>
    <m/>
    <m/>
    <m/>
    <m/>
    <m/>
    <m/>
    <m/>
    <n v="1"/>
    <n v="1"/>
    <x v="6"/>
    <x v="6"/>
  </r>
  <r>
    <s v="129B-3-10B"/>
    <m/>
    <x v="0"/>
    <s v="0 AGAWAM DR"/>
    <n v="132"/>
    <s v="MCDONALD JOSEPH P"/>
    <s v="R130"/>
    <s v="RES ACLNUD  MDL-00"/>
    <s v="129/B3/10/B/"/>
    <n v="6.0089999999999998E-2"/>
    <n v="1"/>
    <n v="1"/>
    <n v="1"/>
    <n v="1"/>
    <s v="SEPTIC"/>
    <n v="0"/>
    <n v="0"/>
    <n v="0"/>
    <s v="YES"/>
    <n v="0"/>
    <s v="129B-3-10B"/>
    <m/>
    <m/>
    <s v="SEPTIC"/>
    <n v="0"/>
    <m/>
    <m/>
    <n v="1"/>
    <n v="1"/>
    <n v="0"/>
    <n v="0"/>
    <n v="0"/>
    <m/>
    <m/>
    <m/>
    <m/>
    <m/>
    <m/>
    <m/>
    <m/>
    <m/>
    <m/>
    <n v="1"/>
    <n v="1"/>
    <x v="7"/>
    <x v="7"/>
  </r>
  <r>
    <s v="129B-3-40"/>
    <m/>
    <x v="0"/>
    <s v="13 VIEW ST"/>
    <n v="101"/>
    <s v="MACDONALD MARILOUISE"/>
    <s v="R130"/>
    <s v="ONE FAMILY"/>
    <s v="129/B3/40//"/>
    <n v="0.21831"/>
    <n v="1"/>
    <n v="1"/>
    <n v="1"/>
    <n v="1"/>
    <s v="SEPTIC"/>
    <n v="0"/>
    <n v="1"/>
    <n v="4800"/>
    <s v="YES"/>
    <n v="4800"/>
    <s v="129B-3-40"/>
    <s v="Public Water,Septic"/>
    <s v="SEPTIC"/>
    <s v="SEPTIC"/>
    <n v="4800"/>
    <m/>
    <m/>
    <n v="1"/>
    <n v="1"/>
    <n v="2"/>
    <n v="1224"/>
    <n v="1"/>
    <m/>
    <m/>
    <m/>
    <m/>
    <m/>
    <m/>
    <m/>
    <m/>
    <m/>
    <m/>
    <n v="2"/>
    <n v="1"/>
    <x v="7"/>
    <x v="7"/>
  </r>
  <r>
    <s v="110-H3"/>
    <m/>
    <x v="0"/>
    <s v="35 TIHONET RD"/>
    <n v="101"/>
    <s v="CARTY ERMINE"/>
    <s v="R60"/>
    <s v="ONE FAMILY"/>
    <s v="110//H3//"/>
    <n v="1.16659"/>
    <n v="1"/>
    <n v="1"/>
    <n v="1"/>
    <n v="1"/>
    <s v="SEPTIC"/>
    <n v="0"/>
    <n v="1"/>
    <n v="5900"/>
    <s v="YES"/>
    <n v="5900"/>
    <s v="110-H3"/>
    <s v="Public Water,Septic"/>
    <s v="SEPTIC"/>
    <s v="SEPTIC"/>
    <n v="5900"/>
    <m/>
    <m/>
    <n v="1"/>
    <n v="1"/>
    <n v="2"/>
    <n v="828"/>
    <n v="1"/>
    <m/>
    <m/>
    <m/>
    <m/>
    <m/>
    <m/>
    <m/>
    <m/>
    <m/>
    <m/>
    <n v="1"/>
    <n v="1"/>
    <x v="11"/>
    <x v="11"/>
  </r>
  <r>
    <s v="115-60"/>
    <m/>
    <x v="0"/>
    <s v="18 WILLARD ST"/>
    <n v="101"/>
    <s v="GOODWIN HOWARD D"/>
    <s v="MR30"/>
    <s v="ONE FAMILY"/>
    <s v="115//60//"/>
    <n v="0.20713999999999999"/>
    <n v="1"/>
    <n v="1"/>
    <n v="1"/>
    <n v="1"/>
    <s v="SEPTIC"/>
    <n v="0"/>
    <n v="1"/>
    <n v="2500"/>
    <s v="YES"/>
    <n v="2500"/>
    <s v="115-60"/>
    <s v="Public Water,Septic"/>
    <s v="SEPTIC"/>
    <s v="SEPTIC"/>
    <n v="2500"/>
    <m/>
    <m/>
    <n v="1"/>
    <n v="1"/>
    <n v="3"/>
    <n v="1040"/>
    <n v="1"/>
    <m/>
    <m/>
    <m/>
    <m/>
    <m/>
    <m/>
    <m/>
    <m/>
    <m/>
    <m/>
    <n v="1"/>
    <n v="1"/>
    <x v="6"/>
    <x v="6"/>
  </r>
  <r>
    <s v="129B-5-36"/>
    <m/>
    <x v="0"/>
    <s v="109 GLEN CHARLIE RD"/>
    <n v="101"/>
    <s v="CAMPIA GRACE F LIFE ESTATE"/>
    <s v="R130"/>
    <s v="ONE FAMILY"/>
    <s v="129/B5/36//"/>
    <n v="0.14299000000000001"/>
    <n v="1"/>
    <n v="1"/>
    <n v="1"/>
    <n v="1"/>
    <s v="SEPTIC"/>
    <n v="0"/>
    <n v="1"/>
    <n v="3300"/>
    <s v="YES"/>
    <n v="3300"/>
    <s v="129B-5-36"/>
    <s v="Public Water,Gas,Septic"/>
    <s v="SEPTIC"/>
    <s v="SEPTIC"/>
    <n v="3300"/>
    <m/>
    <m/>
    <n v="1"/>
    <n v="1"/>
    <n v="3"/>
    <n v="1332"/>
    <n v="1.5"/>
    <m/>
    <m/>
    <m/>
    <m/>
    <m/>
    <m/>
    <m/>
    <m/>
    <m/>
    <m/>
    <n v="1"/>
    <n v="1"/>
    <x v="7"/>
    <x v="7"/>
  </r>
  <r>
    <s v="115-G1"/>
    <m/>
    <x v="0"/>
    <s v="2 WILLARD ST"/>
    <n v="101"/>
    <s v="HALEY JUSTIN B"/>
    <s v="MR30"/>
    <s v="ONE FAMILY"/>
    <s v="115//G1//"/>
    <n v="0.45067000000000002"/>
    <n v="1"/>
    <n v="1"/>
    <n v="1"/>
    <n v="1"/>
    <s v="SEPTIC"/>
    <n v="0"/>
    <n v="1"/>
    <n v="7300"/>
    <s v="YES"/>
    <n v="7300"/>
    <s v="115-G1"/>
    <s v="Public Water,Septic"/>
    <s v="SEPTIC"/>
    <s v="SEPTIC"/>
    <n v="7300"/>
    <m/>
    <m/>
    <n v="1"/>
    <n v="1"/>
    <n v="3"/>
    <n v="816"/>
    <n v="1"/>
    <m/>
    <m/>
    <m/>
    <m/>
    <m/>
    <m/>
    <m/>
    <m/>
    <m/>
    <m/>
    <n v="1"/>
    <n v="1"/>
    <x v="6"/>
    <x v="6"/>
  </r>
  <r>
    <s v="115-G2"/>
    <m/>
    <x v="0"/>
    <s v="15 SUMMER ST"/>
    <n v="101"/>
    <s v="GEMMELL AMY S"/>
    <s v="MR30"/>
    <s v="ONE FAMILY"/>
    <s v="115//G2//"/>
    <n v="0.22483"/>
    <n v="1"/>
    <n v="1"/>
    <n v="1"/>
    <n v="1"/>
    <s v="SEPTIC"/>
    <n v="0"/>
    <n v="1"/>
    <n v="6700"/>
    <s v="YES"/>
    <n v="6700"/>
    <s v="115-G2"/>
    <s v="Public Water,Septic"/>
    <s v="SEPTIC"/>
    <s v="SEPTIC"/>
    <n v="6700"/>
    <m/>
    <m/>
    <n v="1"/>
    <n v="1"/>
    <n v="1"/>
    <n v="892"/>
    <n v="1"/>
    <m/>
    <m/>
    <m/>
    <m/>
    <m/>
    <m/>
    <m/>
    <m/>
    <m/>
    <m/>
    <n v="1"/>
    <n v="1"/>
    <x v="6"/>
    <x v="6"/>
  </r>
  <r>
    <s v="129B-3-11"/>
    <m/>
    <x v="0"/>
    <s v="18 AGAWAM DR"/>
    <n v="101"/>
    <s v="MCDONALD JOSEPH P"/>
    <m/>
    <s v="ONE FAMILY"/>
    <s v="129/B3/11//"/>
    <n v="0.10374"/>
    <n v="1"/>
    <n v="1"/>
    <n v="1"/>
    <n v="1"/>
    <s v="SEPTIC"/>
    <n v="0"/>
    <n v="1"/>
    <n v="7400"/>
    <s v="YES"/>
    <n v="7400"/>
    <s v="129B-3-11"/>
    <s v="Public Water,Septic"/>
    <s v="SEPTIC"/>
    <s v="SEPTIC"/>
    <n v="7400"/>
    <m/>
    <m/>
    <n v="1"/>
    <n v="1"/>
    <n v="2"/>
    <n v="1000"/>
    <n v="1"/>
    <m/>
    <m/>
    <m/>
    <m/>
    <m/>
    <m/>
    <m/>
    <m/>
    <m/>
    <m/>
    <n v="1"/>
    <n v="1"/>
    <x v="7"/>
    <x v="7"/>
  </r>
  <r>
    <s v="129B-3-25"/>
    <m/>
    <x v="0"/>
    <s v="130 GLEN CHARLIE RD"/>
    <n v="101"/>
    <s v="FERNANDES PAUL D"/>
    <s v="R130"/>
    <s v="ONE FAMILY"/>
    <s v="129/B3/25//"/>
    <n v="9.6619999999999998E-2"/>
    <n v="1"/>
    <n v="1"/>
    <n v="1"/>
    <n v="1"/>
    <s v="SEPTIC"/>
    <n v="0"/>
    <n v="1"/>
    <n v="4900"/>
    <s v="YES"/>
    <n v="4900"/>
    <s v="129B-3-25"/>
    <s v="Public Water,Gas,Septic"/>
    <s v="SEPTIC"/>
    <s v="SEPTIC"/>
    <n v="4900"/>
    <m/>
    <m/>
    <n v="1"/>
    <n v="1"/>
    <n v="1"/>
    <n v="720"/>
    <n v="1"/>
    <m/>
    <m/>
    <m/>
    <m/>
    <m/>
    <m/>
    <m/>
    <m/>
    <m/>
    <m/>
    <n v="1"/>
    <n v="1"/>
    <x v="7"/>
    <x v="7"/>
  </r>
  <r>
    <s v="129B-3-29"/>
    <m/>
    <x v="0"/>
    <s v="5 AGAWAM DR"/>
    <n v="101"/>
    <s v="SULLIVAN SUZANNE T &amp; LAWRENCE"/>
    <s v="R130"/>
    <s v="ONE FAMILY"/>
    <s v="129/B3/29//"/>
    <n v="0.11984"/>
    <n v="1"/>
    <n v="1"/>
    <n v="1"/>
    <n v="1"/>
    <s v="SEPTIC"/>
    <n v="0"/>
    <n v="1"/>
    <n v="0"/>
    <s v="YES"/>
    <n v="0"/>
    <s v="129B-3-29"/>
    <s v="Public Water,Septic"/>
    <s v="SEPTIC"/>
    <s v="SEPTIC"/>
    <n v="0"/>
    <m/>
    <m/>
    <n v="1"/>
    <n v="1"/>
    <n v="2"/>
    <n v="880"/>
    <n v="3"/>
    <m/>
    <m/>
    <m/>
    <m/>
    <m/>
    <m/>
    <m/>
    <m/>
    <m/>
    <m/>
    <n v="1"/>
    <n v="1"/>
    <x v="7"/>
    <x v="7"/>
  </r>
  <r>
    <s v="115-G4"/>
    <m/>
    <x v="0"/>
    <s v="17 SUMMER ST"/>
    <n v="101"/>
    <s v="ROBINSON JON C"/>
    <s v="MR30"/>
    <s v="ONE FAMILY"/>
    <s v="115//G4//"/>
    <n v="0.22574"/>
    <n v="1"/>
    <n v="1"/>
    <n v="1"/>
    <n v="1"/>
    <s v="SEPTIC"/>
    <n v="0"/>
    <n v="1"/>
    <n v="1500"/>
    <s v="YES"/>
    <n v="1500"/>
    <s v="115-G4"/>
    <s v="Public Water,Septic"/>
    <s v="SEPTIC"/>
    <s v="SEPTIC"/>
    <n v="1500"/>
    <m/>
    <m/>
    <n v="1"/>
    <n v="1"/>
    <n v="3"/>
    <n v="1061"/>
    <n v="1.75"/>
    <m/>
    <m/>
    <m/>
    <m/>
    <m/>
    <m/>
    <m/>
    <m/>
    <m/>
    <m/>
    <n v="1"/>
    <n v="1"/>
    <x v="6"/>
    <x v="6"/>
  </r>
  <r>
    <s v="129-1010"/>
    <m/>
    <x v="0"/>
    <s v="121 GLEN CHARLIE RD"/>
    <n v="101"/>
    <s v="DOHERTY MARGARET M"/>
    <s v="R130"/>
    <s v="ONE FAMILY"/>
    <s v="129//1010//"/>
    <n v="0.18879000000000001"/>
    <n v="1"/>
    <n v="1"/>
    <n v="1"/>
    <n v="1"/>
    <s v="SEPTIC"/>
    <n v="0"/>
    <n v="1"/>
    <n v="3600"/>
    <s v="YES"/>
    <n v="3600"/>
    <s v="129-1010"/>
    <s v="Public Water,Septic"/>
    <s v="SEPTIC"/>
    <s v="SEPTIC"/>
    <n v="3600"/>
    <m/>
    <m/>
    <n v="1"/>
    <n v="1"/>
    <n v="2"/>
    <n v="936"/>
    <n v="1"/>
    <m/>
    <m/>
    <m/>
    <m/>
    <m/>
    <m/>
    <m/>
    <m/>
    <m/>
    <m/>
    <n v="1"/>
    <n v="1"/>
    <x v="7"/>
    <x v="7"/>
  </r>
  <r>
    <s v="LAND_NOPARC"/>
    <m/>
    <x v="0"/>
    <m/>
    <n v="0"/>
    <m/>
    <m/>
    <m/>
    <m/>
    <n v="4.0499999999999998E-3"/>
    <n v="0"/>
    <n v="0"/>
    <n v="0"/>
    <n v="0"/>
    <m/>
    <n v="0"/>
    <n v="0"/>
    <n v="0"/>
    <s v="NO"/>
    <n v="0"/>
    <m/>
    <m/>
    <m/>
    <m/>
    <n v="0"/>
    <m/>
    <m/>
    <n v="0"/>
    <n v="0"/>
    <n v="0"/>
    <n v="0"/>
    <n v="0"/>
    <m/>
    <m/>
    <m/>
    <m/>
    <m/>
    <m/>
    <m/>
    <m/>
    <m/>
    <m/>
    <n v="0"/>
    <n v="1"/>
    <x v="10"/>
    <x v="10"/>
  </r>
  <r>
    <s v="84-1017"/>
    <m/>
    <x v="0"/>
    <s v="2501 CRAN HWY"/>
    <n v="333"/>
    <s v="BETA REALTY LLC"/>
    <s v="SC"/>
    <s v="FUEL SV/PR"/>
    <s v="84//1017//"/>
    <n v="0.43101"/>
    <n v="0"/>
    <n v="0"/>
    <n v="1"/>
    <n v="1"/>
    <s v="SEWER"/>
    <n v="1"/>
    <n v="0"/>
    <n v="0"/>
    <s v="YES"/>
    <n v="0"/>
    <s v="84-1017"/>
    <s v="All Public"/>
    <s v="SEWER"/>
    <s v="SEWER"/>
    <n v="0"/>
    <m/>
    <m/>
    <n v="0"/>
    <n v="0"/>
    <n v="0"/>
    <n v="3360"/>
    <n v="1"/>
    <m/>
    <m/>
    <m/>
    <m/>
    <m/>
    <m/>
    <m/>
    <m/>
    <m/>
    <m/>
    <n v="1"/>
    <n v="1"/>
    <x v="9"/>
    <x v="9"/>
  </r>
  <r>
    <s v="129A-1-135"/>
    <m/>
    <x v="0"/>
    <s v="97 AGAWAM LAKE SHORE DR"/>
    <n v="101"/>
    <s v="CACCIOLFI MARK A"/>
    <s v="R130"/>
    <s v="ONE FAMILY"/>
    <s v="129/A1/135//"/>
    <n v="0.45390000000000003"/>
    <n v="1"/>
    <n v="1"/>
    <n v="1"/>
    <n v="1"/>
    <s v="SEPTIC"/>
    <n v="0"/>
    <n v="0"/>
    <n v="0"/>
    <s v="YES"/>
    <n v="0"/>
    <s v="129A-1-135"/>
    <s v="Public Water,Septic"/>
    <s v="SEPTIC"/>
    <s v="SEPTIC"/>
    <n v="5000"/>
    <m/>
    <m/>
    <n v="1"/>
    <n v="1"/>
    <n v="3"/>
    <n v="936"/>
    <n v="1"/>
    <m/>
    <m/>
    <m/>
    <m/>
    <m/>
    <m/>
    <m/>
    <m/>
    <m/>
    <m/>
    <n v="4"/>
    <n v="1"/>
    <x v="7"/>
    <x v="7"/>
  </r>
  <r>
    <s v="129B-5-37"/>
    <m/>
    <x v="0"/>
    <s v="111 GLEN CHARLIE RD"/>
    <n v="101"/>
    <s v="BOONE ROBERTA M"/>
    <s v="R130"/>
    <s v="ONE FAMILY"/>
    <s v="129/B5/37//"/>
    <n v="0.13696"/>
    <n v="1"/>
    <n v="1"/>
    <n v="1"/>
    <n v="1"/>
    <s v="SEPTIC"/>
    <n v="0"/>
    <n v="1"/>
    <n v="800"/>
    <s v="YES"/>
    <n v="800"/>
    <s v="129B-5-37"/>
    <s v="Public Water,Septic"/>
    <s v="SEPTIC"/>
    <s v="SEPTIC"/>
    <n v="800"/>
    <m/>
    <m/>
    <n v="1"/>
    <n v="1"/>
    <n v="2"/>
    <n v="1224"/>
    <n v="1"/>
    <m/>
    <m/>
    <m/>
    <m/>
    <m/>
    <m/>
    <m/>
    <m/>
    <m/>
    <m/>
    <n v="2"/>
    <n v="1"/>
    <x v="7"/>
    <x v="7"/>
  </r>
  <r>
    <s v="129B-3-42"/>
    <m/>
    <x v="0"/>
    <s v="17 VIEW ST"/>
    <n v="132"/>
    <s v="DILIDDO MARIO R"/>
    <s v="R130"/>
    <s v="RES ACLNUD  MDL-00"/>
    <s v="129/B3/42//"/>
    <n v="0.17524999999999999"/>
    <n v="0"/>
    <n v="0"/>
    <n v="0"/>
    <n v="0"/>
    <m/>
    <n v="0"/>
    <n v="0"/>
    <n v="0"/>
    <s v="YES"/>
    <n v="0"/>
    <s v="129B-3-42"/>
    <m/>
    <m/>
    <m/>
    <n v="0"/>
    <m/>
    <m/>
    <n v="0"/>
    <n v="0"/>
    <n v="0"/>
    <n v="0"/>
    <n v="0"/>
    <m/>
    <m/>
    <m/>
    <m/>
    <m/>
    <m/>
    <m/>
    <m/>
    <m/>
    <m/>
    <n v="1"/>
    <n v="1"/>
    <x v="7"/>
    <x v="7"/>
  </r>
  <r>
    <s v="109-1004"/>
    <m/>
    <x v="0"/>
    <s v="36 TIHONET RD"/>
    <n v="903"/>
    <s v="TOWN OF WAREHAM"/>
    <s v="R60"/>
    <s v="MUNICIPAL  MDL-00"/>
    <s v="109//1004//"/>
    <n v="1.6872199999999999"/>
    <n v="0"/>
    <n v="0"/>
    <n v="0"/>
    <n v="0"/>
    <m/>
    <n v="0"/>
    <n v="0"/>
    <n v="0"/>
    <s v="YES"/>
    <n v="0"/>
    <s v="109-1004"/>
    <s v="Public Water,All Public,Septic"/>
    <s v="SEPTIC"/>
    <m/>
    <n v="0"/>
    <m/>
    <m/>
    <n v="0"/>
    <n v="0"/>
    <n v="0"/>
    <n v="0"/>
    <n v="0"/>
    <m/>
    <m/>
    <m/>
    <m/>
    <m/>
    <m/>
    <m/>
    <m/>
    <m/>
    <m/>
    <n v="1"/>
    <n v="1"/>
    <x v="11"/>
    <x v="11"/>
  </r>
  <r>
    <s v="129-1011"/>
    <m/>
    <x v="0"/>
    <s v="123 GLEN CHARLIE RD"/>
    <n v="101"/>
    <s v="PIKE GEORGE E"/>
    <s v="R130"/>
    <s v="ONE FAMILY"/>
    <s v="129//1011//"/>
    <n v="0.23424"/>
    <n v="1"/>
    <n v="1"/>
    <n v="1"/>
    <n v="1"/>
    <s v="SEPTIC"/>
    <n v="0"/>
    <n v="1"/>
    <n v="5600"/>
    <s v="YES"/>
    <n v="5600"/>
    <s v="129-1011"/>
    <s v="Public Water,Septic"/>
    <s v="SEPTIC"/>
    <s v="SEPTIC"/>
    <n v="5600"/>
    <m/>
    <m/>
    <n v="1"/>
    <n v="1"/>
    <n v="2"/>
    <n v="780"/>
    <n v="1"/>
    <m/>
    <m/>
    <m/>
    <m/>
    <m/>
    <m/>
    <m/>
    <m/>
    <m/>
    <m/>
    <n v="1"/>
    <n v="1"/>
    <x v="7"/>
    <x v="7"/>
  </r>
  <r>
    <s v="115-G5"/>
    <m/>
    <x v="0"/>
    <s v="13 DIVISION AVE"/>
    <n v="101"/>
    <s v="WHITTON CHRISTOPHER"/>
    <s v="MR30"/>
    <s v="ONE FAMILY"/>
    <s v="115//G5//"/>
    <n v="0.25940000000000002"/>
    <n v="1"/>
    <n v="1"/>
    <n v="1"/>
    <n v="1"/>
    <s v="SEPTIC"/>
    <n v="0"/>
    <n v="1"/>
    <n v="10500"/>
    <s v="YES"/>
    <n v="10500"/>
    <s v="115-G5"/>
    <s v="Public Water,Septic"/>
    <s v="SEPTIC"/>
    <s v="SEPTIC"/>
    <n v="10500"/>
    <m/>
    <m/>
    <n v="1"/>
    <n v="1"/>
    <n v="3"/>
    <n v="1026"/>
    <n v="1"/>
    <m/>
    <m/>
    <m/>
    <m/>
    <m/>
    <m/>
    <m/>
    <m/>
    <m/>
    <m/>
    <n v="1"/>
    <n v="1"/>
    <x v="6"/>
    <x v="6"/>
  </r>
  <r>
    <s v="129B-3-12"/>
    <m/>
    <x v="0"/>
    <s v="20 AGAWAM DR"/>
    <n v="101"/>
    <s v="BUCK RICHARD C &amp; CHARL"/>
    <m/>
    <m/>
    <m/>
    <n v="8.7889999999999996E-2"/>
    <n v="1"/>
    <n v="1"/>
    <n v="1"/>
    <n v="1"/>
    <s v="SEPTIC"/>
    <n v="0"/>
    <n v="1"/>
    <n v="0"/>
    <s v="YES"/>
    <n v="0"/>
    <s v="129B-3-12"/>
    <m/>
    <m/>
    <s v="SEPTIC"/>
    <n v="0"/>
    <m/>
    <m/>
    <n v="1"/>
    <n v="1"/>
    <n v="0"/>
    <n v="0"/>
    <n v="0"/>
    <m/>
    <m/>
    <m/>
    <m/>
    <m/>
    <m/>
    <m/>
    <m/>
    <m/>
    <m/>
    <n v="1"/>
    <n v="1"/>
    <x v="7"/>
    <x v="7"/>
  </r>
  <r>
    <s v="129B-3-26"/>
    <m/>
    <x v="0"/>
    <s v="132 GLEN CHARLIE RD"/>
    <n v="101"/>
    <s v="MARES JOHN A JR"/>
    <s v="R130"/>
    <s v="ONE FAMILY"/>
    <s v="129/B3/26//"/>
    <n v="0.14427999999999999"/>
    <n v="1"/>
    <n v="1"/>
    <n v="1"/>
    <n v="1"/>
    <s v="SEPTIC"/>
    <n v="0"/>
    <n v="1"/>
    <n v="19200"/>
    <s v="YES"/>
    <n v="19200"/>
    <s v="129B-3-26"/>
    <s v="Public Water,Gas,Septic"/>
    <s v="SEPTIC"/>
    <s v="SEPTIC"/>
    <n v="19200"/>
    <m/>
    <m/>
    <n v="1"/>
    <n v="1"/>
    <n v="3"/>
    <n v="912"/>
    <n v="1"/>
    <m/>
    <m/>
    <m/>
    <m/>
    <m/>
    <m/>
    <m/>
    <m/>
    <m/>
    <m/>
    <n v="1"/>
    <n v="1"/>
    <x v="7"/>
    <x v="7"/>
  </r>
  <r>
    <s v="129B-5-40"/>
    <m/>
    <x v="0"/>
    <s v="117 GLEN CHARLIE RD"/>
    <n v="101"/>
    <s v="DEFILIPPO GINA G"/>
    <s v="R130"/>
    <s v="ONE FAMILY"/>
    <s v="129/B5/40//"/>
    <n v="9.4469999999999998E-2"/>
    <n v="1"/>
    <n v="1"/>
    <n v="1"/>
    <n v="1"/>
    <s v="SEPTIC"/>
    <n v="0"/>
    <n v="1"/>
    <n v="4000"/>
    <s v="YES"/>
    <n v="4000"/>
    <s v="129B-5-40"/>
    <s v="Public Water,Septic"/>
    <s v="SEPTIC"/>
    <s v="SEPTIC"/>
    <n v="4000"/>
    <m/>
    <m/>
    <n v="1"/>
    <n v="1"/>
    <n v="2"/>
    <n v="520"/>
    <n v="1"/>
    <m/>
    <m/>
    <m/>
    <m/>
    <m/>
    <m/>
    <m/>
    <m/>
    <m/>
    <m/>
    <n v="1"/>
    <n v="1"/>
    <x v="7"/>
    <x v="7"/>
  </r>
  <r>
    <s v="129B-3-30"/>
    <m/>
    <x v="0"/>
    <s v="7 AGAWAM DR"/>
    <n v="132"/>
    <s v="PISARI ROSE"/>
    <s v="R130"/>
    <s v="RES ACLNUD  MDL-00"/>
    <s v="129/B3/30//"/>
    <n v="0.11788999999999999"/>
    <n v="0"/>
    <n v="0"/>
    <n v="0"/>
    <n v="0"/>
    <m/>
    <n v="0"/>
    <n v="0"/>
    <n v="0"/>
    <s v="YES"/>
    <n v="0"/>
    <s v="129B-3-30"/>
    <m/>
    <m/>
    <m/>
    <n v="700"/>
    <m/>
    <m/>
    <n v="0"/>
    <n v="0"/>
    <n v="0"/>
    <n v="0"/>
    <n v="0"/>
    <m/>
    <m/>
    <m/>
    <m/>
    <m/>
    <m/>
    <m/>
    <m/>
    <m/>
    <m/>
    <n v="1"/>
    <n v="1"/>
    <x v="7"/>
    <x v="7"/>
  </r>
  <r>
    <s v="109A-1-1027"/>
    <m/>
    <x v="0"/>
    <s v="2502 CRAN HWY"/>
    <n v="313"/>
    <s v="MORSE CO INC EDWIN L"/>
    <s v="SC"/>
    <s v="LUMBER YRD"/>
    <s v="109/A1/1027//"/>
    <n v="2.7993800000000002"/>
    <n v="1"/>
    <n v="1"/>
    <n v="1"/>
    <n v="1"/>
    <s v="SEPTIC"/>
    <n v="0"/>
    <n v="1"/>
    <n v="29200"/>
    <s v="YES"/>
    <n v="29200"/>
    <s v="109A-1-1027"/>
    <s v="All Public"/>
    <s v="SEWER"/>
    <s v="SEPTIC"/>
    <n v="29200"/>
    <m/>
    <m/>
    <n v="1"/>
    <n v="1"/>
    <n v="0"/>
    <n v="9058"/>
    <n v="2"/>
    <m/>
    <m/>
    <m/>
    <m/>
    <m/>
    <m/>
    <m/>
    <m/>
    <m/>
    <m/>
    <n v="4"/>
    <n v="1"/>
    <x v="9"/>
    <x v="9"/>
  </r>
  <r>
    <s v="129-1017"/>
    <m/>
    <x v="0"/>
    <s v="135 GLEN CHARLIE RD"/>
    <n v="720"/>
    <s v="MAKEPEACE CO A D"/>
    <s v="R130"/>
    <s v="NONPRNECLD"/>
    <s v="129//1017//"/>
    <n v="0.13297999999999999"/>
    <n v="0"/>
    <n v="0"/>
    <n v="0"/>
    <n v="0"/>
    <m/>
    <n v="0"/>
    <n v="0"/>
    <n v="0"/>
    <s v="YES"/>
    <n v="0"/>
    <s v="129-1017"/>
    <m/>
    <m/>
    <m/>
    <n v="0"/>
    <m/>
    <m/>
    <n v="0"/>
    <n v="0"/>
    <n v="0"/>
    <n v="0"/>
    <n v="0"/>
    <m/>
    <m/>
    <m/>
    <m/>
    <m/>
    <m/>
    <m/>
    <m/>
    <m/>
    <m/>
    <n v="1"/>
    <n v="1"/>
    <x v="10"/>
    <x v="10"/>
  </r>
  <r>
    <s v="110-H2"/>
    <m/>
    <x v="0"/>
    <s v="39 TIHONET RD"/>
    <n v="109"/>
    <s v="VIEIRA ELIZABETH"/>
    <s v="R60"/>
    <s v="MULTI HSES"/>
    <s v="110//H2//"/>
    <n v="1.5574300000000001"/>
    <n v="3"/>
    <n v="3"/>
    <n v="3"/>
    <n v="3"/>
    <s v="SEPTIC"/>
    <n v="0"/>
    <n v="2"/>
    <n v="1900"/>
    <s v="YES"/>
    <n v="1900"/>
    <s v="110-H2"/>
    <s v="Public Water,Septic"/>
    <s v="SEPTIC"/>
    <s v="SEPTIC"/>
    <n v="950"/>
    <m/>
    <m/>
    <n v="3"/>
    <n v="3"/>
    <n v="1"/>
    <n v="828"/>
    <n v="1"/>
    <m/>
    <m/>
    <m/>
    <m/>
    <m/>
    <m/>
    <m/>
    <m/>
    <m/>
    <m/>
    <n v="1"/>
    <n v="1"/>
    <x v="11"/>
    <x v="11"/>
  </r>
  <r>
    <s v="129-1012"/>
    <m/>
    <x v="0"/>
    <s v="125 GLEN CHARLIE RD"/>
    <n v="101"/>
    <s v="ARCARO JOHN ET ALS"/>
    <s v="R130"/>
    <s v="ONE FAMILY"/>
    <s v="129//1012//"/>
    <n v="0.20226"/>
    <n v="1"/>
    <n v="1"/>
    <n v="1"/>
    <n v="1"/>
    <s v="SEPTIC"/>
    <n v="0"/>
    <n v="0"/>
    <n v="0"/>
    <s v="YES"/>
    <n v="0"/>
    <s v="129-1012"/>
    <s v="Public Water,Septic"/>
    <s v="SEPTIC"/>
    <s v="SEPTIC"/>
    <n v="0"/>
    <m/>
    <m/>
    <n v="1"/>
    <n v="1"/>
    <n v="3"/>
    <n v="624"/>
    <n v="1"/>
    <m/>
    <m/>
    <m/>
    <m/>
    <m/>
    <m/>
    <m/>
    <m/>
    <m/>
    <m/>
    <n v="1"/>
    <n v="1"/>
    <x v="7"/>
    <x v="7"/>
  </r>
  <r>
    <s v="129B-5-38"/>
    <m/>
    <x v="0"/>
    <s v="113 GLEN CHARLIE RD"/>
    <n v="101"/>
    <s v="DOROFI VICTOR W"/>
    <s v="R130"/>
    <s v="ONE FAMILY"/>
    <s v="129/B5/38//"/>
    <n v="0.11489000000000001"/>
    <n v="1"/>
    <n v="1"/>
    <n v="1"/>
    <n v="1"/>
    <s v="SEPTIC"/>
    <n v="0"/>
    <n v="1"/>
    <n v="200"/>
    <s v="YES"/>
    <n v="200"/>
    <s v="129B-5-38"/>
    <s v="Public Water,Gas,Septic"/>
    <s v="SEPTIC"/>
    <s v="SEPTIC"/>
    <n v="200"/>
    <m/>
    <m/>
    <n v="1"/>
    <n v="1"/>
    <n v="2"/>
    <n v="624"/>
    <n v="1"/>
    <m/>
    <m/>
    <m/>
    <m/>
    <m/>
    <m/>
    <m/>
    <m/>
    <m/>
    <m/>
    <n v="1"/>
    <n v="1"/>
    <x v="7"/>
    <x v="7"/>
  </r>
  <r>
    <s v="129B-5-39"/>
    <m/>
    <x v="0"/>
    <s v="115 GLEN CHARLIE RD"/>
    <n v="101"/>
    <s v="WELIK STEPHEN L"/>
    <s v="R130"/>
    <s v="ONE FAMILY"/>
    <s v="129/B5/39//"/>
    <n v="0.12761"/>
    <n v="1"/>
    <n v="1"/>
    <n v="1"/>
    <n v="1"/>
    <s v="SEPTIC"/>
    <n v="0"/>
    <n v="1"/>
    <n v="7200"/>
    <s v="YES"/>
    <n v="7200"/>
    <s v="129B-5-39"/>
    <s v="Public Water,Septic"/>
    <s v="SEPTIC"/>
    <s v="SEPTIC"/>
    <n v="7200"/>
    <m/>
    <m/>
    <n v="1"/>
    <n v="1"/>
    <n v="2"/>
    <n v="768"/>
    <n v="1"/>
    <m/>
    <m/>
    <m/>
    <m/>
    <m/>
    <m/>
    <m/>
    <m/>
    <m/>
    <m/>
    <n v="1"/>
    <n v="1"/>
    <x v="7"/>
    <x v="7"/>
  </r>
  <r>
    <s v="129B-5-41"/>
    <m/>
    <x v="0"/>
    <s v="119 GLEN CHARLIE RD"/>
    <n v="101"/>
    <s v="MEDEIROS JOSEPH J"/>
    <s v="R130"/>
    <s v="ONE FAMILY"/>
    <s v="129/B5/41//"/>
    <n v="0.13650999999999999"/>
    <n v="1"/>
    <n v="1"/>
    <n v="1"/>
    <n v="1"/>
    <s v="SEPTIC"/>
    <n v="0"/>
    <n v="1"/>
    <n v="500"/>
    <s v="YES"/>
    <n v="500"/>
    <s v="129B-5-41"/>
    <s v="Public Water,Septic"/>
    <s v="SEPTIC"/>
    <s v="SEPTIC"/>
    <n v="500"/>
    <m/>
    <m/>
    <n v="1"/>
    <n v="1"/>
    <n v="2"/>
    <n v="647"/>
    <n v="1"/>
    <m/>
    <m/>
    <m/>
    <m/>
    <m/>
    <m/>
    <m/>
    <m/>
    <m/>
    <m/>
    <n v="2"/>
    <n v="1"/>
    <x v="7"/>
    <x v="7"/>
  </r>
  <r>
    <s v="129-1016"/>
    <m/>
    <x v="0"/>
    <s v="133 GLEN CHARLIE RD"/>
    <n v="903"/>
    <s v="TOWN OF WAREHAM"/>
    <s v="R130"/>
    <s v="MUNICIPAL  MDL-00"/>
    <s v="129//1016//"/>
    <n v="0.16708000000000001"/>
    <n v="0"/>
    <n v="0"/>
    <n v="0"/>
    <n v="0"/>
    <m/>
    <n v="0"/>
    <n v="0"/>
    <n v="0"/>
    <s v="YES"/>
    <n v="0"/>
    <s v="129-1016"/>
    <m/>
    <m/>
    <m/>
    <n v="0"/>
    <m/>
    <m/>
    <n v="0"/>
    <n v="0"/>
    <n v="0"/>
    <n v="0"/>
    <n v="0"/>
    <m/>
    <m/>
    <m/>
    <m/>
    <m/>
    <m/>
    <m/>
    <m/>
    <m/>
    <m/>
    <n v="1"/>
    <n v="1"/>
    <x v="7"/>
    <x v="7"/>
  </r>
  <r>
    <s v="129-1013"/>
    <m/>
    <x v="0"/>
    <s v="127 GLEN CHARLIE RD"/>
    <n v="911"/>
    <s v="COMMONWEALTH OF MASS"/>
    <s v="R130"/>
    <s v="FISH-WILD"/>
    <s v="129//1013//"/>
    <n v="0.38945999999999997"/>
    <n v="0"/>
    <n v="0"/>
    <n v="0"/>
    <n v="0"/>
    <m/>
    <n v="0"/>
    <n v="0"/>
    <n v="0"/>
    <s v="YES"/>
    <n v="0"/>
    <s v="129-1013"/>
    <m/>
    <m/>
    <m/>
    <n v="0"/>
    <s v="fee simple"/>
    <s v="YES"/>
    <n v="0"/>
    <n v="0"/>
    <n v="0"/>
    <n v="0"/>
    <n v="0"/>
    <m/>
    <m/>
    <m/>
    <m/>
    <m/>
    <m/>
    <m/>
    <m/>
    <m/>
    <m/>
    <n v="1"/>
    <n v="1"/>
    <x v="7"/>
    <x v="7"/>
  </r>
  <r>
    <s v="129B-3-13"/>
    <m/>
    <x v="0"/>
    <s v="22 AGAWAM DR"/>
    <n v="101"/>
    <s v="PATRONE ROSE LIFE ESTATE"/>
    <s v="R130"/>
    <s v="ONE FAMILY"/>
    <s v="129/B3/13//"/>
    <n v="9.5619999999999997E-2"/>
    <n v="1"/>
    <n v="1"/>
    <n v="1"/>
    <n v="1"/>
    <s v="SEPTIC"/>
    <n v="0"/>
    <n v="1"/>
    <n v="0"/>
    <s v="YES"/>
    <n v="0"/>
    <s v="129B-3-13"/>
    <s v="Public Water,Septic"/>
    <s v="SEPTIC"/>
    <s v="SEPTIC"/>
    <n v="0"/>
    <m/>
    <m/>
    <n v="1"/>
    <n v="1"/>
    <n v="2"/>
    <n v="450"/>
    <n v="1"/>
    <m/>
    <m/>
    <m/>
    <m/>
    <m/>
    <m/>
    <m/>
    <m/>
    <m/>
    <m/>
    <n v="1"/>
    <n v="1"/>
    <x v="7"/>
    <x v="7"/>
  </r>
  <r>
    <s v="129-1015"/>
    <m/>
    <x v="0"/>
    <s v="131 GLEN CHARLIE RD"/>
    <n v="911"/>
    <s v="COMM OF MASS DEPT OF"/>
    <s v="R130"/>
    <s v="FISH-WILD"/>
    <s v="129//1015//"/>
    <n v="0.14621999999999999"/>
    <n v="0"/>
    <n v="0"/>
    <n v="0"/>
    <n v="0"/>
    <m/>
    <n v="0"/>
    <n v="0"/>
    <n v="0"/>
    <s v="YES"/>
    <n v="0"/>
    <s v="129-1015"/>
    <m/>
    <m/>
    <m/>
    <n v="0"/>
    <m/>
    <m/>
    <n v="0"/>
    <n v="0"/>
    <n v="0"/>
    <n v="0"/>
    <n v="0"/>
    <m/>
    <m/>
    <m/>
    <m/>
    <m/>
    <m/>
    <m/>
    <m/>
    <m/>
    <m/>
    <n v="1"/>
    <n v="1"/>
    <x v="7"/>
    <x v="7"/>
  </r>
  <r>
    <s v="115-64"/>
    <m/>
    <x v="0"/>
    <s v="14 DIVISION AVE"/>
    <n v="131"/>
    <s v="VICINO DEREK J"/>
    <s v="R130"/>
    <s v="RES ACLNPO  MDL-00"/>
    <s v="115//64//"/>
    <n v="0.25058999999999998"/>
    <n v="0"/>
    <n v="0"/>
    <n v="0"/>
    <n v="0"/>
    <m/>
    <n v="0"/>
    <n v="0"/>
    <n v="0"/>
    <s v="YES"/>
    <n v="0"/>
    <s v="115-64"/>
    <s v="Public Water,Septic"/>
    <s v="SEPTIC"/>
    <m/>
    <n v="0"/>
    <m/>
    <m/>
    <n v="0"/>
    <n v="0"/>
    <n v="0"/>
    <n v="0"/>
    <n v="0"/>
    <m/>
    <m/>
    <m/>
    <m/>
    <m/>
    <m/>
    <m/>
    <m/>
    <m/>
    <m/>
    <n v="1"/>
    <n v="1"/>
    <x v="6"/>
    <x v="6"/>
  </r>
  <r>
    <s v="129-1014"/>
    <m/>
    <x v="0"/>
    <s v="129 GLEN CHARLIE RD"/>
    <n v="911"/>
    <s v="COMM OF MA  DEPT OF FISH AND"/>
    <s v="R130"/>
    <s v="FISH-WILD"/>
    <s v="129//1014//"/>
    <n v="0.11064"/>
    <n v="0"/>
    <n v="0"/>
    <n v="0"/>
    <n v="0"/>
    <m/>
    <n v="0"/>
    <n v="0"/>
    <n v="0"/>
    <s v="YES"/>
    <n v="0"/>
    <s v="129-1014"/>
    <m/>
    <m/>
    <m/>
    <n v="0"/>
    <s v="fee simple"/>
    <s v="YES"/>
    <n v="0"/>
    <n v="0"/>
    <n v="0"/>
    <n v="0"/>
    <n v="0"/>
    <m/>
    <m/>
    <m/>
    <m/>
    <m/>
    <m/>
    <m/>
    <m/>
    <m/>
    <m/>
    <n v="1"/>
    <n v="1"/>
    <x v="7"/>
    <x v="7"/>
  </r>
  <r>
    <s v="129-GB"/>
    <m/>
    <x v="0"/>
    <s v="134 GLEN CHARLIE RD"/>
    <n v="106"/>
    <s v="TAKAYANAGI TETSUO"/>
    <s v="R130"/>
    <s v="AC LND IMP  MDL-00"/>
    <s v="129//GB//"/>
    <n v="0.12901000000000001"/>
    <n v="1"/>
    <n v="1"/>
    <n v="1"/>
    <n v="1"/>
    <s v="SEPTIC"/>
    <n v="0"/>
    <n v="0"/>
    <n v="0"/>
    <s v="YES"/>
    <n v="0"/>
    <s v="129-GB"/>
    <s v="Public Water,Septic"/>
    <s v="SEPTIC"/>
    <s v="SEPTIC"/>
    <n v="0"/>
    <m/>
    <m/>
    <n v="1"/>
    <n v="1"/>
    <n v="0"/>
    <n v="0"/>
    <n v="0"/>
    <m/>
    <m/>
    <m/>
    <m/>
    <m/>
    <m/>
    <m/>
    <m/>
    <m/>
    <m/>
    <n v="1"/>
    <n v="1"/>
    <x v="7"/>
    <x v="7"/>
  </r>
  <r>
    <s v="LAND_NOPARC"/>
    <m/>
    <x v="0"/>
    <m/>
    <n v="0"/>
    <m/>
    <m/>
    <m/>
    <m/>
    <n v="2.4250000000000001E-2"/>
    <n v="0"/>
    <n v="0"/>
    <n v="0"/>
    <n v="0"/>
    <m/>
    <n v="0"/>
    <n v="0"/>
    <n v="0"/>
    <s v="NO"/>
    <n v="0"/>
    <m/>
    <m/>
    <m/>
    <m/>
    <n v="0"/>
    <m/>
    <m/>
    <n v="0"/>
    <n v="0"/>
    <n v="0"/>
    <n v="0"/>
    <n v="0"/>
    <m/>
    <m/>
    <m/>
    <m/>
    <m/>
    <m/>
    <m/>
    <m/>
    <m/>
    <m/>
    <n v="0"/>
    <n v="1"/>
    <x v="12"/>
    <x v="12"/>
  </r>
  <r>
    <s v="129B-3-31"/>
    <m/>
    <x v="0"/>
    <s v="9 AGAWAM DR"/>
    <n v="101"/>
    <s v="PISARI ROSE"/>
    <s v="R130"/>
    <s v="ONE FAMILY"/>
    <s v="129/B3/31//"/>
    <n v="0.10813"/>
    <n v="1"/>
    <n v="1"/>
    <n v="1"/>
    <n v="1"/>
    <s v="SEPTIC"/>
    <n v="0"/>
    <n v="0"/>
    <n v="0"/>
    <s v="YES"/>
    <n v="0"/>
    <s v="129B-3-31"/>
    <s v="Public Water,Septic"/>
    <s v="SEPTIC"/>
    <s v="SEPTIC"/>
    <n v="0"/>
    <m/>
    <m/>
    <n v="1"/>
    <n v="1"/>
    <n v="3"/>
    <n v="1080"/>
    <n v="1"/>
    <m/>
    <m/>
    <m/>
    <m/>
    <m/>
    <m/>
    <m/>
    <m/>
    <m/>
    <m/>
    <n v="1"/>
    <n v="1"/>
    <x v="7"/>
    <x v="7"/>
  </r>
  <r>
    <s v="115-G24"/>
    <m/>
    <x v="0"/>
    <s v="3 WILLARD ST"/>
    <n v="101"/>
    <s v="HARDY JAMES E"/>
    <s v="MR30"/>
    <s v="ONE FAMILY"/>
    <s v="115//G24//"/>
    <n v="0.51812999999999998"/>
    <n v="1"/>
    <n v="1"/>
    <n v="1"/>
    <n v="1"/>
    <s v="SEPTIC"/>
    <n v="0"/>
    <n v="1"/>
    <n v="14800"/>
    <s v="YES"/>
    <n v="14800"/>
    <s v="115-G24"/>
    <s v="Public Water,Septic"/>
    <s v="SEPTIC"/>
    <s v="SEPTIC"/>
    <n v="14800"/>
    <m/>
    <m/>
    <n v="1"/>
    <n v="1"/>
    <n v="2"/>
    <n v="1224"/>
    <n v="1.5"/>
    <m/>
    <m/>
    <m/>
    <m/>
    <m/>
    <m/>
    <m/>
    <m/>
    <m/>
    <m/>
    <n v="1"/>
    <n v="1"/>
    <x v="6"/>
    <x v="6"/>
  </r>
  <r>
    <s v="115-G3"/>
    <m/>
    <x v="0"/>
    <s v="4 WILLARD ST"/>
    <n v="101"/>
    <s v="BEAUCHEMIN SCOTT"/>
    <s v="MR30"/>
    <s v="ONE FAMILY"/>
    <s v="115//G3//"/>
    <n v="0.33106000000000002"/>
    <n v="1"/>
    <n v="1"/>
    <n v="1"/>
    <n v="1"/>
    <s v="SEPTIC"/>
    <n v="0"/>
    <n v="1"/>
    <n v="5700"/>
    <s v="YES"/>
    <n v="5700"/>
    <s v="115-G3"/>
    <s v="Public Water,Septic"/>
    <s v="SEPTIC"/>
    <s v="SEPTIC"/>
    <n v="5700"/>
    <m/>
    <m/>
    <n v="1"/>
    <n v="1"/>
    <n v="3"/>
    <n v="960"/>
    <n v="1"/>
    <m/>
    <m/>
    <m/>
    <m/>
    <m/>
    <m/>
    <m/>
    <m/>
    <m/>
    <m/>
    <n v="1"/>
    <n v="1"/>
    <x v="6"/>
    <x v="6"/>
  </r>
  <r>
    <s v="110-1070B"/>
    <m/>
    <x v="0"/>
    <s v="0 CRAN HWY  OFF"/>
    <n v="710"/>
    <s v="TWEEDY &amp; BARNES CO"/>
    <s v="MR30"/>
    <s v="CRANBERRY  MDL-00"/>
    <s v="110//1070/B/"/>
    <n v="6.2309799999999997"/>
    <n v="0"/>
    <n v="0"/>
    <n v="0"/>
    <n v="0"/>
    <m/>
    <n v="0"/>
    <n v="0"/>
    <n v="0"/>
    <s v="YES"/>
    <n v="0"/>
    <s v="110-1070B"/>
    <s v="Public Water,All Public,Septic"/>
    <s v="SEPTIC"/>
    <m/>
    <n v="0"/>
    <m/>
    <m/>
    <n v="0"/>
    <n v="0"/>
    <n v="0"/>
    <n v="0"/>
    <n v="0"/>
    <m/>
    <m/>
    <m/>
    <m/>
    <m/>
    <m/>
    <m/>
    <m/>
    <m/>
    <m/>
    <n v="1"/>
    <n v="1"/>
    <x v="8"/>
    <x v="8"/>
  </r>
  <r>
    <s v="129B-3-14"/>
    <m/>
    <x v="0"/>
    <s v="24 AGAWAM DR"/>
    <n v="101"/>
    <s v="AUSTRAS ANN M"/>
    <s v="R130"/>
    <s v="ONE FAMILY"/>
    <s v="129/B3/14//"/>
    <n v="8.2890000000000005E-2"/>
    <n v="1"/>
    <n v="1"/>
    <n v="1"/>
    <n v="1"/>
    <s v="SEPTIC"/>
    <n v="0"/>
    <n v="1"/>
    <n v="200"/>
    <s v="YES"/>
    <n v="200"/>
    <s v="129B-3-14"/>
    <s v="Public Water,Gas,Septic"/>
    <s v="SEPTIC"/>
    <s v="SEPTIC"/>
    <n v="200"/>
    <m/>
    <m/>
    <n v="1"/>
    <n v="1"/>
    <n v="3"/>
    <n v="740"/>
    <n v="1"/>
    <m/>
    <m/>
    <m/>
    <m/>
    <m/>
    <m/>
    <m/>
    <m/>
    <m/>
    <m/>
    <n v="1"/>
    <n v="1"/>
    <x v="7"/>
    <x v="7"/>
  </r>
  <r>
    <s v="115-63"/>
    <m/>
    <x v="0"/>
    <s v="23 SUMMER ST"/>
    <n v="131"/>
    <s v="VICINO DEREK J"/>
    <s v="R130"/>
    <s v="RES ACLNPO  MDL-00"/>
    <s v="115//63//"/>
    <n v="0.24743000000000001"/>
    <n v="0"/>
    <n v="0"/>
    <n v="0"/>
    <n v="0"/>
    <m/>
    <n v="0"/>
    <n v="0"/>
    <n v="0"/>
    <s v="YES"/>
    <n v="0"/>
    <s v="115-63"/>
    <s v="Public Water,Septic"/>
    <s v="SEPTIC"/>
    <m/>
    <n v="0"/>
    <m/>
    <m/>
    <n v="0"/>
    <n v="0"/>
    <n v="0"/>
    <n v="0"/>
    <n v="0"/>
    <m/>
    <m/>
    <m/>
    <m/>
    <m/>
    <m/>
    <m/>
    <m/>
    <m/>
    <m/>
    <n v="1"/>
    <n v="1"/>
    <x v="6"/>
    <x v="6"/>
  </r>
  <r>
    <s v="130-1002A2"/>
    <m/>
    <x v="0"/>
    <s v="173 GLEN CHARLIE RD"/>
    <n v="101"/>
    <s v="LIFFERS ROBERT C"/>
    <s v="R130"/>
    <s v="ONE FAMILY"/>
    <s v="130//1002/A2/"/>
    <n v="2.9409200000000002"/>
    <n v="1"/>
    <n v="1"/>
    <n v="1"/>
    <n v="1"/>
    <s v="SEPTIC"/>
    <n v="0"/>
    <n v="0"/>
    <n v="0"/>
    <s v="YES"/>
    <n v="0"/>
    <s v="130-1002A2"/>
    <s v="Public Water,Septic"/>
    <s v="SEPTIC"/>
    <s v="SEPTIC"/>
    <n v="0"/>
    <m/>
    <m/>
    <n v="1"/>
    <n v="1"/>
    <n v="3"/>
    <n v="1583"/>
    <n v="1.75"/>
    <m/>
    <m/>
    <m/>
    <m/>
    <m/>
    <m/>
    <m/>
    <m/>
    <m/>
    <m/>
    <n v="2"/>
    <n v="1"/>
    <x v="10"/>
    <x v="10"/>
  </r>
  <r>
    <s v="129B-3-23"/>
    <m/>
    <x v="0"/>
    <s v="50 AGAWAM DR"/>
    <n v="101"/>
    <s v="DOLAN STEPHEN A"/>
    <s v="R130"/>
    <s v="ONE FAMILY"/>
    <s v="129/B3/23//"/>
    <n v="0.25484000000000001"/>
    <n v="1"/>
    <n v="1"/>
    <n v="1"/>
    <n v="1"/>
    <s v="SEPTIC"/>
    <n v="0"/>
    <n v="1"/>
    <n v="200"/>
    <s v="YES"/>
    <n v="200"/>
    <s v="129B-3-23"/>
    <s v="Public Water,Gas,Septic"/>
    <s v="SEPTIC"/>
    <s v="SEPTIC"/>
    <n v="200"/>
    <m/>
    <m/>
    <n v="1"/>
    <n v="1"/>
    <n v="2"/>
    <n v="688"/>
    <n v="1"/>
    <m/>
    <m/>
    <m/>
    <m/>
    <m/>
    <m/>
    <m/>
    <m/>
    <m/>
    <m/>
    <n v="2"/>
    <n v="1"/>
    <x v="7"/>
    <x v="7"/>
  </r>
  <r>
    <s v="129-G1"/>
    <m/>
    <x v="0"/>
    <s v="136 GLEN CHARLIE RD"/>
    <n v="101"/>
    <s v="WESTON ERIC H"/>
    <s v="R130"/>
    <s v="ONE FAMILY"/>
    <s v="129//G1//"/>
    <n v="0.16250999999999999"/>
    <n v="1"/>
    <n v="1"/>
    <n v="1"/>
    <n v="1"/>
    <s v="SEPTIC"/>
    <n v="0"/>
    <n v="1"/>
    <n v="4900"/>
    <s v="YES"/>
    <n v="4900"/>
    <s v="129-G1"/>
    <s v="Public Water,Gas,Septic"/>
    <s v="SEPTIC"/>
    <s v="SEPTIC"/>
    <n v="4900"/>
    <m/>
    <m/>
    <n v="1"/>
    <n v="1"/>
    <n v="2"/>
    <n v="820"/>
    <n v="1"/>
    <m/>
    <m/>
    <m/>
    <m/>
    <m/>
    <m/>
    <m/>
    <m/>
    <m/>
    <m/>
    <n v="1"/>
    <n v="1"/>
    <x v="7"/>
    <x v="7"/>
  </r>
  <r>
    <s v="129B-3-15"/>
    <m/>
    <x v="0"/>
    <s v="26 AGAWAM DR"/>
    <n v="101"/>
    <s v="BRESCIA JOHN T"/>
    <s v="R130"/>
    <s v="ONE FAMILY"/>
    <s v="129/B3/15//"/>
    <n v="8.4720000000000004E-2"/>
    <n v="1"/>
    <n v="1"/>
    <n v="1"/>
    <n v="1"/>
    <s v="SEPTIC"/>
    <n v="0"/>
    <n v="1"/>
    <n v="400"/>
    <s v="YES"/>
    <n v="400"/>
    <s v="129B-3-15"/>
    <s v="Public Water,Septic"/>
    <s v="SEPTIC"/>
    <s v="SEPTIC"/>
    <n v="400"/>
    <m/>
    <m/>
    <n v="1"/>
    <n v="1"/>
    <n v="2"/>
    <n v="400"/>
    <n v="1"/>
    <m/>
    <m/>
    <m/>
    <m/>
    <m/>
    <m/>
    <m/>
    <m/>
    <m/>
    <m/>
    <n v="1"/>
    <n v="1"/>
    <x v="7"/>
    <x v="7"/>
  </r>
  <r>
    <s v="FRESHWATER"/>
    <m/>
    <x v="0"/>
    <m/>
    <n v="0"/>
    <m/>
    <m/>
    <m/>
    <m/>
    <n v="15.039870000000001"/>
    <n v="0"/>
    <n v="0"/>
    <n v="0"/>
    <n v="0"/>
    <m/>
    <n v="0"/>
    <n v="0"/>
    <n v="0"/>
    <s v="NO"/>
    <n v="0"/>
    <m/>
    <m/>
    <m/>
    <m/>
    <n v="0"/>
    <m/>
    <m/>
    <n v="0"/>
    <n v="0"/>
    <n v="0"/>
    <n v="0"/>
    <n v="0"/>
    <m/>
    <m/>
    <m/>
    <m/>
    <m/>
    <m/>
    <m/>
    <m/>
    <m/>
    <m/>
    <n v="0"/>
    <n v="1"/>
    <x v="12"/>
    <x v="12"/>
  </r>
  <r>
    <s v="84-WB"/>
    <m/>
    <x v="0"/>
    <s v="2499 CRAN HWY"/>
    <n v="340"/>
    <s v="LINN STEVEN D TR OF 2499 CRAN"/>
    <s v="SC"/>
    <s v="OFFICE BLD  MDL-01"/>
    <s v="84//WB//"/>
    <n v="0.49975999999999998"/>
    <n v="1"/>
    <n v="1"/>
    <n v="1"/>
    <n v="1"/>
    <s v="SEPTIC"/>
    <n v="0"/>
    <n v="0"/>
    <n v="0"/>
    <s v="NO_W1"/>
    <n v="0"/>
    <s v="84-WB"/>
    <s v="Public Water,Septic"/>
    <s v="SEPTIC"/>
    <s v="SEPTIC"/>
    <n v="0"/>
    <m/>
    <m/>
    <n v="1"/>
    <n v="1"/>
    <n v="4"/>
    <n v="2390"/>
    <n v="1.5"/>
    <m/>
    <m/>
    <m/>
    <m/>
    <m/>
    <m/>
    <m/>
    <m/>
    <m/>
    <m/>
    <n v="2"/>
    <n v="1"/>
    <x v="9"/>
    <x v="9"/>
  </r>
  <r>
    <s v="115-62"/>
    <m/>
    <x v="0"/>
    <s v="25 SUMMER ST"/>
    <n v="101"/>
    <s v="STRINGER THOMAS N"/>
    <s v="MR30"/>
    <s v="ONE FAMILY"/>
    <s v="115//62//"/>
    <n v="0.45474999999999999"/>
    <n v="1"/>
    <n v="1"/>
    <n v="1"/>
    <n v="1"/>
    <s v="SEPTIC"/>
    <n v="0"/>
    <n v="1"/>
    <n v="5500"/>
    <s v="NO_W1"/>
    <n v="5500"/>
    <s v="115-62"/>
    <s v="Public Water,Septic"/>
    <s v="SEPTIC"/>
    <s v="SEPTIC"/>
    <n v="5500"/>
    <m/>
    <m/>
    <n v="1"/>
    <n v="1"/>
    <n v="3"/>
    <n v="1514"/>
    <n v="1"/>
    <m/>
    <m/>
    <m/>
    <m/>
    <m/>
    <m/>
    <m/>
    <m/>
    <m/>
    <m/>
    <n v="2"/>
    <n v="1"/>
    <x v="6"/>
    <x v="6"/>
  </r>
  <r>
    <s v="84-12A"/>
    <m/>
    <x v="0"/>
    <s v="3A EMMA LN"/>
    <n v="102"/>
    <s v="DACEY MATTHEW J TRUSTEE OF"/>
    <s v="MR30"/>
    <s v="CONDO  MDL-05"/>
    <s v="84//12/A/"/>
    <n v="5.024"/>
    <n v="1"/>
    <n v="1"/>
    <n v="1"/>
    <n v="1"/>
    <s v="SEPTIC"/>
    <n v="0"/>
    <n v="2"/>
    <n v="17700"/>
    <s v="YES"/>
    <n v="17700"/>
    <s v="84-12A"/>
    <m/>
    <m/>
    <s v="SEPTIC"/>
    <n v="8850"/>
    <m/>
    <m/>
    <n v="1"/>
    <n v="1"/>
    <n v="3"/>
    <n v="1834"/>
    <n v="2"/>
    <m/>
    <m/>
    <m/>
    <m/>
    <m/>
    <m/>
    <m/>
    <m/>
    <m/>
    <m/>
    <n v="3"/>
    <n v="1"/>
    <x v="4"/>
    <x v="4"/>
  </r>
  <r>
    <s v="129B-3-33"/>
    <m/>
    <x v="0"/>
    <s v="11 AGAWAM DR"/>
    <n v="101"/>
    <s v="MEANEY KAREN E"/>
    <s v="R130"/>
    <s v="ONE FAMILY"/>
    <s v="129/B3/33//"/>
    <n v="0.12825"/>
    <n v="1"/>
    <n v="1"/>
    <n v="1"/>
    <n v="1"/>
    <s v="SEPTIC"/>
    <n v="0"/>
    <n v="1"/>
    <n v="5400"/>
    <s v="YES"/>
    <n v="5400"/>
    <s v="129B-3-33"/>
    <s v="Public Water,Septic"/>
    <s v="SEPTIC"/>
    <s v="SEPTIC"/>
    <n v="5400"/>
    <m/>
    <m/>
    <n v="1"/>
    <n v="1"/>
    <n v="1"/>
    <n v="765"/>
    <n v="1"/>
    <m/>
    <m/>
    <m/>
    <m/>
    <m/>
    <m/>
    <m/>
    <m/>
    <m/>
    <m/>
    <n v="1"/>
    <n v="1"/>
    <x v="7"/>
    <x v="7"/>
  </r>
  <r>
    <s v="115-G6"/>
    <m/>
    <x v="0"/>
    <s v="6 WILLARD ST"/>
    <n v="101"/>
    <s v="GFROERER HEIDI"/>
    <s v="MR30"/>
    <s v="ONE FAMILY"/>
    <s v="115//G6//"/>
    <n v="0.24246000000000001"/>
    <n v="1"/>
    <n v="1"/>
    <n v="1"/>
    <n v="1"/>
    <s v="SEPTIC"/>
    <n v="0"/>
    <n v="1"/>
    <n v="1600"/>
    <s v="YES"/>
    <n v="1600"/>
    <s v="115-G6"/>
    <s v="Public Water,Septic"/>
    <s v="SEPTIC"/>
    <s v="SEPTIC"/>
    <n v="1600"/>
    <m/>
    <m/>
    <n v="1"/>
    <n v="1"/>
    <n v="3"/>
    <n v="864"/>
    <n v="1"/>
    <m/>
    <m/>
    <m/>
    <m/>
    <m/>
    <m/>
    <m/>
    <m/>
    <m/>
    <m/>
    <n v="1"/>
    <n v="1"/>
    <x v="6"/>
    <x v="6"/>
  </r>
  <r>
    <s v="LAND_NOPARC"/>
    <m/>
    <x v="0"/>
    <m/>
    <n v="0"/>
    <m/>
    <m/>
    <m/>
    <m/>
    <n v="4.4000000000000003E-3"/>
    <n v="0"/>
    <n v="0"/>
    <n v="0"/>
    <n v="0"/>
    <m/>
    <n v="0"/>
    <n v="0"/>
    <n v="0"/>
    <s v="NO"/>
    <n v="0"/>
    <m/>
    <m/>
    <m/>
    <m/>
    <n v="0"/>
    <m/>
    <m/>
    <n v="0"/>
    <n v="0"/>
    <n v="0"/>
    <n v="0"/>
    <n v="0"/>
    <m/>
    <m/>
    <m/>
    <m/>
    <m/>
    <m/>
    <m/>
    <m/>
    <m/>
    <m/>
    <n v="0"/>
    <n v="1"/>
    <x v="12"/>
    <x v="12"/>
  </r>
  <r>
    <s v="129B-3-16"/>
    <m/>
    <x v="0"/>
    <s v="28 AGAWAM DR"/>
    <n v="101"/>
    <s v="BERGERON NANETTE F"/>
    <s v="R130"/>
    <s v="ONE FAMILY"/>
    <s v="129/B3/16//"/>
    <n v="9.6869999999999998E-2"/>
    <n v="1"/>
    <n v="1"/>
    <n v="1"/>
    <n v="1"/>
    <s v="SEPTIC"/>
    <n v="0"/>
    <n v="1"/>
    <n v="700"/>
    <s v="YES"/>
    <n v="700"/>
    <s v="129B-3-16"/>
    <s v="Public Water,Septic"/>
    <s v="SEPTIC"/>
    <s v="SEPTIC"/>
    <n v="700"/>
    <m/>
    <m/>
    <n v="1"/>
    <n v="1"/>
    <n v="3"/>
    <n v="1150"/>
    <n v="1.75"/>
    <m/>
    <m/>
    <m/>
    <m/>
    <m/>
    <m/>
    <m/>
    <m/>
    <m/>
    <m/>
    <n v="1"/>
    <n v="1"/>
    <x v="7"/>
    <x v="7"/>
  </r>
  <r>
    <s v="115-G23"/>
    <m/>
    <x v="0"/>
    <s v="5 WILLARD ST"/>
    <n v="101"/>
    <s v="ATWOOD ROBERT E"/>
    <s v="MR30"/>
    <s v="ONE FAMILY"/>
    <s v="115//G23//"/>
    <n v="0.34033999999999998"/>
    <n v="1"/>
    <n v="1"/>
    <n v="1"/>
    <n v="1"/>
    <s v="SEPTIC"/>
    <n v="0"/>
    <n v="1"/>
    <n v="5100"/>
    <s v="YES"/>
    <n v="5100"/>
    <s v="115-G23"/>
    <s v="Public Water,Septic"/>
    <s v="SEPTIC"/>
    <s v="SEPTIC"/>
    <n v="5100"/>
    <m/>
    <m/>
    <n v="1"/>
    <n v="1"/>
    <n v="3"/>
    <n v="980"/>
    <n v="1"/>
    <m/>
    <m/>
    <m/>
    <m/>
    <m/>
    <m/>
    <m/>
    <m/>
    <m/>
    <m/>
    <n v="1"/>
    <n v="1"/>
    <x v="6"/>
    <x v="6"/>
  </r>
  <r>
    <s v="84-12B"/>
    <m/>
    <x v="0"/>
    <s v="3B EMMA LN"/>
    <n v="102"/>
    <s v="DACEY MATTHEW J TRUSTEE OF"/>
    <s v="MR30"/>
    <s v="CONDO  MDL-05"/>
    <s v="84//12/B/"/>
    <n v="5.5870000000000003E-2"/>
    <n v="2"/>
    <n v="6"/>
    <n v="2"/>
    <n v="6"/>
    <s v="SEPTIC"/>
    <n v="0"/>
    <n v="0"/>
    <n v="0"/>
    <s v="NO_W1"/>
    <n v="0"/>
    <s v="84-12B"/>
    <m/>
    <m/>
    <s v="SEPTIC"/>
    <n v="0"/>
    <m/>
    <m/>
    <n v="2"/>
    <n v="6"/>
    <n v="3"/>
    <n v="1834"/>
    <n v="2"/>
    <m/>
    <m/>
    <m/>
    <m/>
    <m/>
    <m/>
    <m/>
    <m/>
    <m/>
    <m/>
    <n v="3"/>
    <n v="1"/>
    <x v="4"/>
    <x v="4"/>
  </r>
  <r>
    <s v="110-H1"/>
    <m/>
    <x v="0"/>
    <s v="41 TIHONET RD"/>
    <n v="101"/>
    <s v="BARROWS GERALD"/>
    <s v="R60"/>
    <s v="ONE FAMILY"/>
    <s v="110//H1//"/>
    <n v="1.24735"/>
    <n v="1"/>
    <n v="1"/>
    <n v="1"/>
    <n v="1"/>
    <s v="SEPTIC"/>
    <n v="0"/>
    <n v="1"/>
    <n v="4400"/>
    <s v="YES"/>
    <n v="4400"/>
    <s v="110-H1"/>
    <s v="Public Water,Septic"/>
    <s v="SEPTIC"/>
    <s v="SEPTIC"/>
    <n v="4400"/>
    <m/>
    <m/>
    <n v="1"/>
    <n v="1"/>
    <n v="2"/>
    <n v="964"/>
    <n v="1"/>
    <m/>
    <m/>
    <m/>
    <m/>
    <m/>
    <m/>
    <m/>
    <m/>
    <m/>
    <m/>
    <n v="1"/>
    <n v="1"/>
    <x v="11"/>
    <x v="11"/>
  </r>
  <r>
    <s v="129-K7"/>
    <m/>
    <x v="0"/>
    <s v="4 DIANNE DR"/>
    <n v="101"/>
    <s v="SABOURIN STEVEN E"/>
    <s v="R130"/>
    <s v="ONE FAMILY"/>
    <s v="129//K7//"/>
    <n v="0.21504999999999999"/>
    <n v="1"/>
    <n v="1"/>
    <n v="1"/>
    <n v="1"/>
    <s v="SEPTIC"/>
    <n v="0"/>
    <n v="1"/>
    <n v="9800"/>
    <s v="YES"/>
    <n v="9800"/>
    <s v="129-K7"/>
    <s v="Public Water,Gas,Septic"/>
    <s v="SEPTIC"/>
    <s v="SEPTIC"/>
    <n v="9800"/>
    <m/>
    <m/>
    <n v="1"/>
    <n v="1"/>
    <n v="3"/>
    <n v="1387"/>
    <n v="1.75"/>
    <m/>
    <m/>
    <m/>
    <m/>
    <m/>
    <m/>
    <m/>
    <m/>
    <m/>
    <m/>
    <n v="1"/>
    <n v="1"/>
    <x v="7"/>
    <x v="7"/>
  </r>
  <r>
    <s v="129B-3-17"/>
    <m/>
    <x v="0"/>
    <s v="30 AGAWAM DR"/>
    <n v="101"/>
    <s v="BRESCIA JOHN T ET UX &amp; AUSTRAS"/>
    <s v="R130"/>
    <s v="ONE FAMILY"/>
    <s v="129/B3/17//"/>
    <n v="8.3640000000000006E-2"/>
    <n v="1"/>
    <n v="1"/>
    <n v="1"/>
    <n v="1"/>
    <s v="SEPTIC"/>
    <n v="0"/>
    <n v="1"/>
    <n v="4600"/>
    <s v="YES"/>
    <n v="4600"/>
    <s v="129B-3-17"/>
    <s v="Public Water,Septic"/>
    <s v="SEPTIC"/>
    <s v="SEPTIC"/>
    <n v="4600"/>
    <m/>
    <m/>
    <n v="1"/>
    <n v="1"/>
    <n v="2"/>
    <n v="540"/>
    <n v="1"/>
    <m/>
    <m/>
    <m/>
    <m/>
    <m/>
    <m/>
    <m/>
    <m/>
    <m/>
    <m/>
    <n v="1"/>
    <n v="1"/>
    <x v="7"/>
    <x v="7"/>
  </r>
  <r>
    <s v="130-1002"/>
    <m/>
    <x v="0"/>
    <s v="157 GLEN CHARLIE RD"/>
    <n v="710"/>
    <s v="ROUNSVILLE, HAMMOND &amp;"/>
    <s v="R130"/>
    <s v="CRANBERRY  MDL-00"/>
    <s v="130//1002//"/>
    <n v="1.23176"/>
    <n v="0"/>
    <n v="0"/>
    <n v="0"/>
    <n v="0"/>
    <m/>
    <n v="0"/>
    <n v="1"/>
    <n v="10500"/>
    <s v="YES"/>
    <n v="0"/>
    <s v="130-1002"/>
    <s v="Public Water,Septic"/>
    <s v="SEPTIC"/>
    <m/>
    <n v="10500"/>
    <m/>
    <m/>
    <n v="0"/>
    <n v="0"/>
    <n v="0"/>
    <n v="0"/>
    <n v="0"/>
    <m/>
    <m/>
    <m/>
    <m/>
    <m/>
    <m/>
    <m/>
    <m/>
    <m/>
    <m/>
    <n v="1"/>
    <n v="1"/>
    <x v="12"/>
    <x v="12"/>
  </r>
  <r>
    <s v="115-G11"/>
    <m/>
    <x v="0"/>
    <s v="29 WILLARD ST"/>
    <n v="101"/>
    <s v="CLOUETTE-STENQUIST BRENDA L"/>
    <s v="MR30"/>
    <s v="ONE FAMILY"/>
    <s v="115//G11//"/>
    <n v="0.27083000000000002"/>
    <n v="1"/>
    <n v="1"/>
    <n v="1"/>
    <n v="1"/>
    <s v="SEPTIC"/>
    <n v="0"/>
    <n v="1"/>
    <n v="2000"/>
    <s v="YES"/>
    <n v="2000"/>
    <s v="115-G11"/>
    <s v="Public Water,Septic"/>
    <s v="SEPTIC"/>
    <s v="SEPTIC"/>
    <n v="2000"/>
    <m/>
    <m/>
    <n v="1"/>
    <n v="1"/>
    <n v="2"/>
    <n v="1176"/>
    <n v="1"/>
    <m/>
    <m/>
    <m/>
    <m/>
    <m/>
    <m/>
    <m/>
    <m/>
    <m/>
    <m/>
    <n v="1"/>
    <n v="1"/>
    <x v="8"/>
    <x v="8"/>
  </r>
  <r>
    <s v="129-G2"/>
    <m/>
    <x v="0"/>
    <s v="138 GLEN CHARLIE RD"/>
    <n v="101"/>
    <s v="WILLIAMS ERIC S"/>
    <s v="R130"/>
    <s v="ONE FAMILY"/>
    <s v="129//G2//"/>
    <n v="0.21168000000000001"/>
    <n v="1"/>
    <n v="1"/>
    <n v="1"/>
    <n v="1"/>
    <s v="SEPTIC"/>
    <n v="0"/>
    <n v="1"/>
    <n v="11900"/>
    <s v="YES"/>
    <n v="11900"/>
    <s v="129-G2"/>
    <s v="Public Water,Septic"/>
    <s v="SEPTIC"/>
    <s v="SEPTIC"/>
    <n v="11900"/>
    <m/>
    <m/>
    <n v="1"/>
    <n v="1"/>
    <n v="2"/>
    <n v="968"/>
    <n v="1"/>
    <m/>
    <m/>
    <m/>
    <m/>
    <m/>
    <m/>
    <m/>
    <m/>
    <m/>
    <m/>
    <n v="1"/>
    <n v="1"/>
    <x v="7"/>
    <x v="7"/>
  </r>
  <r>
    <s v="129A-1-139"/>
    <m/>
    <x v="0"/>
    <s v="87 MAPLE SPRINGS RD"/>
    <n v="101"/>
    <s v="MCDONALD FRANCIS L"/>
    <s v="R130"/>
    <s v="ONE FAMILY"/>
    <s v="129/A1/139//"/>
    <n v="0.25289"/>
    <n v="1"/>
    <n v="1"/>
    <n v="1"/>
    <n v="1"/>
    <s v="SEPTIC"/>
    <n v="0"/>
    <n v="1"/>
    <n v="5800"/>
    <s v="YES"/>
    <n v="5800"/>
    <s v="129A-1-139"/>
    <s v="Public Water,Septic"/>
    <s v="SEPTIC"/>
    <s v="SEPTIC"/>
    <n v="5800"/>
    <m/>
    <m/>
    <n v="1"/>
    <n v="1"/>
    <n v="2"/>
    <n v="884"/>
    <n v="1"/>
    <m/>
    <m/>
    <m/>
    <m/>
    <m/>
    <m/>
    <m/>
    <m/>
    <m/>
    <m/>
    <n v="2"/>
    <n v="1"/>
    <x v="7"/>
    <x v="7"/>
  </r>
  <r>
    <s v="129B-3-22"/>
    <m/>
    <x v="0"/>
    <s v="48 AGAWAM DR"/>
    <n v="101"/>
    <s v="ASHE MARYANN D"/>
    <s v="R130"/>
    <s v="ONE FAMILY"/>
    <s v="129/B3/22//"/>
    <n v="0.1318"/>
    <n v="1"/>
    <n v="1"/>
    <n v="1"/>
    <n v="1"/>
    <s v="SEPTIC"/>
    <n v="0"/>
    <n v="1"/>
    <n v="12400"/>
    <s v="YES"/>
    <n v="12400"/>
    <s v="129B-3-22"/>
    <s v="Public Water,Gas,Septic"/>
    <s v="SEPTIC"/>
    <s v="SEPTIC"/>
    <n v="12400"/>
    <m/>
    <m/>
    <n v="1"/>
    <n v="1"/>
    <n v="2"/>
    <n v="596"/>
    <n v="1"/>
    <m/>
    <m/>
    <m/>
    <m/>
    <m/>
    <m/>
    <m/>
    <m/>
    <m/>
    <m/>
    <n v="1"/>
    <n v="1"/>
    <x v="7"/>
    <x v="7"/>
  </r>
  <r>
    <s v="129B-3-18"/>
    <m/>
    <x v="0"/>
    <s v="32 AGAWAM DR"/>
    <n v="101"/>
    <s v="SMITH RICHARD J TRUSTEE"/>
    <s v="R130"/>
    <s v="ONE FAMILY"/>
    <s v="129/B3/18//"/>
    <n v="9.1020000000000004E-2"/>
    <n v="1"/>
    <n v="1"/>
    <n v="1"/>
    <n v="1"/>
    <s v="SEPTIC"/>
    <n v="0"/>
    <n v="1"/>
    <n v="2400"/>
    <s v="YES"/>
    <n v="2400"/>
    <s v="129B-3-18"/>
    <s v="Public Water,Septic"/>
    <s v="SEPTIC"/>
    <s v="SEPTIC"/>
    <n v="2400"/>
    <m/>
    <m/>
    <n v="1"/>
    <n v="1"/>
    <n v="2"/>
    <n v="1124"/>
    <n v="1"/>
    <m/>
    <m/>
    <m/>
    <m/>
    <m/>
    <m/>
    <m/>
    <m/>
    <m/>
    <m/>
    <n v="1"/>
    <n v="1"/>
    <x v="7"/>
    <x v="7"/>
  </r>
  <r>
    <s v="109-1003"/>
    <m/>
    <x v="0"/>
    <s v="38 TIHONET RD"/>
    <n v="903"/>
    <s v="TOWN OF WAREHAM"/>
    <s v="R60"/>
    <s v="MUNICIPAL  MDL-96"/>
    <s v="109//1003//"/>
    <n v="1.3010699999999999"/>
    <n v="1"/>
    <n v="1"/>
    <n v="1"/>
    <n v="1"/>
    <s v="SEPTIC"/>
    <n v="0"/>
    <n v="1"/>
    <n v="0"/>
    <s v="YES"/>
    <n v="0"/>
    <s v="109-1003"/>
    <s v="Public Water,Septic"/>
    <s v="SEPTIC"/>
    <s v="SEPTIC"/>
    <n v="0"/>
    <m/>
    <m/>
    <n v="1"/>
    <n v="1"/>
    <n v="0"/>
    <n v="1512"/>
    <n v="1"/>
    <m/>
    <m/>
    <m/>
    <m/>
    <m/>
    <m/>
    <m/>
    <m/>
    <m/>
    <m/>
    <n v="1"/>
    <n v="1"/>
    <x v="11"/>
    <x v="11"/>
  </r>
  <r>
    <s v="115-G7"/>
    <m/>
    <x v="0"/>
    <s v="16 WILLARD ST"/>
    <n v="101"/>
    <s v="WOLFE RENEE"/>
    <s v="MR30"/>
    <s v="ONE FAMILY"/>
    <s v="115//G7//"/>
    <n v="0.26577000000000001"/>
    <n v="1"/>
    <n v="1"/>
    <n v="1"/>
    <n v="1"/>
    <s v="SEPTIC"/>
    <n v="0"/>
    <n v="1"/>
    <n v="8100"/>
    <s v="YES"/>
    <n v="8100"/>
    <s v="115-G7"/>
    <s v="Public Water,Septic"/>
    <s v="SEPTIC"/>
    <s v="SEPTIC"/>
    <n v="8100"/>
    <m/>
    <m/>
    <n v="1"/>
    <n v="1"/>
    <n v="3"/>
    <n v="1240"/>
    <n v="1"/>
    <m/>
    <m/>
    <m/>
    <m/>
    <m/>
    <m/>
    <m/>
    <m/>
    <m/>
    <m/>
    <n v="1"/>
    <n v="1"/>
    <x v="6"/>
    <x v="6"/>
  </r>
  <r>
    <s v="115-G22"/>
    <m/>
    <x v="0"/>
    <s v="7 WILLARD ST"/>
    <n v="101"/>
    <s v="HASKELL JOAN E"/>
    <s v="MR30"/>
    <s v="ONE FAMILY"/>
    <s v="115//G22//"/>
    <n v="0.25475999999999999"/>
    <n v="1"/>
    <n v="1"/>
    <n v="1"/>
    <n v="1"/>
    <s v="SEPTIC"/>
    <n v="0"/>
    <n v="1"/>
    <n v="7500"/>
    <s v="YES"/>
    <n v="7500"/>
    <s v="115-G22"/>
    <s v="Public Water,Septic"/>
    <s v="SEPTIC"/>
    <s v="SEPTIC"/>
    <n v="7500"/>
    <m/>
    <m/>
    <n v="1"/>
    <n v="1"/>
    <n v="3"/>
    <n v="864"/>
    <n v="1"/>
    <m/>
    <m/>
    <m/>
    <m/>
    <m/>
    <m/>
    <m/>
    <m/>
    <m/>
    <m/>
    <n v="1"/>
    <n v="1"/>
    <x v="6"/>
    <x v="6"/>
  </r>
  <r>
    <s v="129-K1"/>
    <m/>
    <x v="0"/>
    <s v="140 GLEN CHARLIE RD"/>
    <n v="101"/>
    <s v="MCDONOUGH MONICA L"/>
    <s v="R130"/>
    <s v="ONE FAMILY"/>
    <s v="129//K1//"/>
    <n v="0.24656"/>
    <n v="1"/>
    <n v="1"/>
    <n v="1"/>
    <n v="1"/>
    <s v="SEPTIC"/>
    <n v="0"/>
    <n v="1"/>
    <n v="6900"/>
    <s v="YES"/>
    <n v="6900"/>
    <s v="129-K1"/>
    <s v="Public Water,Gas,Septic"/>
    <s v="SEPTIC"/>
    <s v="SEPTIC"/>
    <n v="6900"/>
    <m/>
    <m/>
    <n v="1"/>
    <n v="1"/>
    <n v="2"/>
    <n v="832"/>
    <n v="1"/>
    <m/>
    <m/>
    <m/>
    <m/>
    <m/>
    <m/>
    <m/>
    <m/>
    <m/>
    <m/>
    <n v="1"/>
    <n v="1"/>
    <x v="7"/>
    <x v="7"/>
  </r>
  <r>
    <s v="129B-3-19B"/>
    <m/>
    <x v="0"/>
    <s v="0 AGAWAM DR"/>
    <n v="132"/>
    <s v="SMITH RICHARD J TRUSTEE"/>
    <s v="R130"/>
    <s v="RES ACLNUD  MDL-00"/>
    <s v="129/B3/19/B/"/>
    <n v="3.8429999999999999E-2"/>
    <n v="0"/>
    <n v="0"/>
    <n v="0"/>
    <n v="0"/>
    <m/>
    <n v="0"/>
    <n v="0"/>
    <n v="0"/>
    <s v="YES"/>
    <n v="0"/>
    <s v="129B-3-19B"/>
    <m/>
    <m/>
    <m/>
    <n v="0"/>
    <m/>
    <m/>
    <n v="0"/>
    <n v="0"/>
    <n v="0"/>
    <n v="0"/>
    <n v="0"/>
    <m/>
    <m/>
    <m/>
    <m/>
    <m/>
    <m/>
    <m/>
    <m/>
    <m/>
    <m/>
    <n v="1"/>
    <n v="1"/>
    <x v="7"/>
    <x v="7"/>
  </r>
  <r>
    <s v="129B-3-21A"/>
    <m/>
    <x v="0"/>
    <s v="46 AGAWAM DR"/>
    <n v="101"/>
    <s v="BLAHA ROBERT F"/>
    <s v="R130"/>
    <s v="ONE FAMILY"/>
    <s v="129/B3/21/A/"/>
    <n v="0.24909999999999999"/>
    <n v="1"/>
    <n v="1"/>
    <n v="1"/>
    <n v="1"/>
    <s v="SEPTIC"/>
    <n v="0"/>
    <n v="1"/>
    <n v="1500"/>
    <s v="YES"/>
    <n v="1500"/>
    <s v="129B-3-21A"/>
    <s v="Public Water,Septic"/>
    <s v="SEPTIC"/>
    <s v="SEPTIC"/>
    <n v="1500"/>
    <m/>
    <m/>
    <n v="1"/>
    <n v="1"/>
    <n v="1"/>
    <n v="800"/>
    <n v="1"/>
    <m/>
    <m/>
    <m/>
    <m/>
    <m/>
    <m/>
    <m/>
    <m/>
    <m/>
    <m/>
    <n v="1"/>
    <n v="1"/>
    <x v="7"/>
    <x v="7"/>
  </r>
  <r>
    <s v="129B-3-19A"/>
    <m/>
    <x v="0"/>
    <s v="0 AGAWAM DR"/>
    <n v="132"/>
    <s v="DIXON JOHN B"/>
    <s v="R130"/>
    <s v="RES ACLNUD  MDL-00"/>
    <s v="129/B3/19/A/"/>
    <n v="4.1410000000000002E-2"/>
    <n v="0"/>
    <n v="0"/>
    <n v="0"/>
    <n v="0"/>
    <m/>
    <n v="0"/>
    <n v="0"/>
    <n v="0"/>
    <s v="YES"/>
    <n v="0"/>
    <s v="129B-3-19A"/>
    <m/>
    <m/>
    <m/>
    <n v="0"/>
    <m/>
    <m/>
    <n v="0"/>
    <n v="0"/>
    <n v="0"/>
    <n v="0"/>
    <n v="0"/>
    <m/>
    <m/>
    <m/>
    <m/>
    <m/>
    <m/>
    <m/>
    <m/>
    <m/>
    <m/>
    <n v="1"/>
    <n v="1"/>
    <x v="7"/>
    <x v="7"/>
  </r>
  <r>
    <s v="115-G8"/>
    <m/>
    <x v="0"/>
    <s v="10 WILLARD ST"/>
    <n v="101"/>
    <s v="CABE CHRISTOPHER G"/>
    <s v="MR30"/>
    <s v="ONE FAMILY"/>
    <s v="115//G8//"/>
    <n v="0.29498000000000002"/>
    <n v="1"/>
    <n v="1"/>
    <n v="1"/>
    <n v="1"/>
    <s v="SEPTIC"/>
    <n v="0"/>
    <n v="1"/>
    <n v="4400"/>
    <s v="YES"/>
    <n v="4400"/>
    <s v="115-G8"/>
    <s v="Public Water,Septic"/>
    <s v="SEPTIC"/>
    <s v="SEPTIC"/>
    <n v="4400"/>
    <m/>
    <m/>
    <n v="1"/>
    <n v="1"/>
    <n v="3"/>
    <n v="1362"/>
    <n v="1"/>
    <m/>
    <m/>
    <m/>
    <m/>
    <m/>
    <m/>
    <m/>
    <m/>
    <m/>
    <m/>
    <n v="1"/>
    <n v="1"/>
    <x v="6"/>
    <x v="6"/>
  </r>
  <r>
    <s v="129B-3-20"/>
    <m/>
    <x v="0"/>
    <s v="44 AGAWAM DR"/>
    <n v="101"/>
    <s v="MARTIN BRYCE D"/>
    <s v="R130"/>
    <s v="ONE FAMILY"/>
    <s v="129/B3/20//"/>
    <n v="0.18720999999999999"/>
    <n v="1"/>
    <n v="1"/>
    <n v="1"/>
    <n v="1"/>
    <s v="SEPTIC"/>
    <n v="0"/>
    <n v="1"/>
    <n v="3800"/>
    <s v="YES"/>
    <n v="3800"/>
    <s v="129B-3-20"/>
    <s v="Public Water,Septic"/>
    <s v="SEPTIC"/>
    <s v="SEPTIC"/>
    <n v="3800"/>
    <m/>
    <m/>
    <n v="1"/>
    <n v="1"/>
    <n v="1"/>
    <n v="752"/>
    <n v="1"/>
    <m/>
    <m/>
    <m/>
    <m/>
    <m/>
    <m/>
    <m/>
    <m/>
    <m/>
    <m/>
    <n v="1"/>
    <n v="1"/>
    <x v="7"/>
    <x v="7"/>
  </r>
  <r>
    <s v="129B-3-52"/>
    <m/>
    <x v="0"/>
    <s v="36 AGAWAM DR"/>
    <n v="101"/>
    <s v="DIXON JOHN B LIFE ESTATE"/>
    <s v="R130"/>
    <s v="ONE FAMILY"/>
    <s v="129/B3/52//"/>
    <n v="8.6430000000000007E-2"/>
    <n v="1"/>
    <n v="1"/>
    <n v="1"/>
    <n v="1"/>
    <s v="SEPTIC"/>
    <n v="0"/>
    <n v="1"/>
    <n v="3400"/>
    <s v="YES"/>
    <n v="3400"/>
    <s v="129B-3-52"/>
    <s v="Public Water,Gas,Septic"/>
    <s v="SEPTIC"/>
    <s v="SEPTIC"/>
    <n v="3400"/>
    <m/>
    <m/>
    <n v="1"/>
    <n v="1"/>
    <n v="1"/>
    <n v="584"/>
    <n v="1"/>
    <m/>
    <m/>
    <m/>
    <m/>
    <m/>
    <m/>
    <m/>
    <m/>
    <m/>
    <m/>
    <n v="1"/>
    <n v="1"/>
    <x v="7"/>
    <x v="7"/>
  </r>
  <r>
    <s v="115-G21"/>
    <m/>
    <x v="0"/>
    <s v="9 WILLARD ST"/>
    <n v="104"/>
    <s v="HOWE JOHN R"/>
    <s v="MR30"/>
    <s v="TWO FAMILY"/>
    <s v="115//G21//"/>
    <n v="0.27498"/>
    <n v="1"/>
    <n v="1"/>
    <n v="1"/>
    <n v="1"/>
    <s v="SEPTIC"/>
    <n v="0"/>
    <n v="1"/>
    <n v="6600"/>
    <s v="YES"/>
    <n v="6600"/>
    <s v="115-G21"/>
    <s v="Public Water,Septic"/>
    <s v="SEPTIC"/>
    <s v="SEPTIC"/>
    <n v="6600"/>
    <m/>
    <m/>
    <n v="2"/>
    <n v="2"/>
    <n v="6"/>
    <n v="2094"/>
    <n v="1.5"/>
    <m/>
    <m/>
    <m/>
    <m/>
    <m/>
    <m/>
    <m/>
    <m/>
    <m/>
    <m/>
    <n v="1"/>
    <n v="1"/>
    <x v="6"/>
    <x v="6"/>
  </r>
  <r>
    <s v="LAND_NOPARC"/>
    <m/>
    <x v="0"/>
    <m/>
    <n v="0"/>
    <m/>
    <m/>
    <m/>
    <m/>
    <n v="0.13063"/>
    <n v="0"/>
    <n v="0"/>
    <n v="0"/>
    <n v="0"/>
    <m/>
    <n v="0"/>
    <n v="0"/>
    <n v="0"/>
    <s v="NO"/>
    <n v="0"/>
    <m/>
    <m/>
    <m/>
    <m/>
    <n v="0"/>
    <m/>
    <m/>
    <n v="0"/>
    <n v="0"/>
    <n v="0"/>
    <n v="0"/>
    <n v="0"/>
    <m/>
    <m/>
    <m/>
    <m/>
    <m/>
    <m/>
    <m/>
    <m/>
    <m/>
    <m/>
    <n v="0"/>
    <n v="1"/>
    <x v="12"/>
    <x v="12"/>
  </r>
  <r>
    <s v="129-K8"/>
    <m/>
    <x v="0"/>
    <s v="2 DIANNE DR"/>
    <n v="101"/>
    <s v="KAURANEN JASON J"/>
    <s v="R130"/>
    <s v="ONE FAMILY"/>
    <s v="129//K8//"/>
    <n v="0.31468000000000002"/>
    <n v="1"/>
    <n v="1"/>
    <n v="1"/>
    <n v="1"/>
    <s v="SEPTIC"/>
    <n v="0"/>
    <n v="1"/>
    <n v="12400"/>
    <s v="YES"/>
    <n v="12400"/>
    <s v="129-K8"/>
    <m/>
    <m/>
    <s v="SEPTIC"/>
    <n v="12400"/>
    <m/>
    <m/>
    <n v="1"/>
    <n v="1"/>
    <n v="3"/>
    <n v="2099"/>
    <n v="1.75"/>
    <m/>
    <m/>
    <m/>
    <m/>
    <m/>
    <m/>
    <m/>
    <m/>
    <m/>
    <m/>
    <n v="1"/>
    <n v="1"/>
    <x v="7"/>
    <x v="7"/>
  </r>
  <r>
    <s v="115-G9"/>
    <m/>
    <x v="0"/>
    <s v="12 WILLARD ST"/>
    <n v="101"/>
    <s v="FAULKNER JOE P"/>
    <s v="MR30"/>
    <s v="ONE FAMILY"/>
    <s v="115//G9//"/>
    <n v="0.32275999999999999"/>
    <n v="1"/>
    <n v="1"/>
    <n v="1"/>
    <n v="1"/>
    <s v="SEPTIC"/>
    <n v="0"/>
    <n v="1"/>
    <n v="7100"/>
    <s v="YES"/>
    <n v="7100"/>
    <s v="115-G9"/>
    <s v="Public Water,Septic"/>
    <s v="SEPTIC"/>
    <s v="SEPTIC"/>
    <n v="7100"/>
    <m/>
    <m/>
    <n v="1"/>
    <n v="1"/>
    <n v="3"/>
    <n v="1026"/>
    <n v="1"/>
    <m/>
    <m/>
    <m/>
    <m/>
    <m/>
    <m/>
    <m/>
    <m/>
    <m/>
    <m/>
    <n v="1"/>
    <n v="1"/>
    <x v="6"/>
    <x v="6"/>
  </r>
  <r>
    <s v="129B-3-53"/>
    <m/>
    <x v="0"/>
    <s v="38 AGAWAM DR"/>
    <n v="101"/>
    <s v="ROY KENNETH FRANCIS"/>
    <s v="R130"/>
    <s v="ONE FAMILY"/>
    <s v="129/B3/53//"/>
    <n v="9.9900000000000003E-2"/>
    <n v="1"/>
    <n v="1"/>
    <n v="1"/>
    <n v="1"/>
    <s v="SEPTIC"/>
    <n v="0"/>
    <n v="1"/>
    <n v="1100"/>
    <s v="YES"/>
    <n v="1100"/>
    <s v="129B-3-53"/>
    <s v="Public Water,Septic"/>
    <s v="SEPTIC"/>
    <s v="SEPTIC"/>
    <n v="1100"/>
    <m/>
    <m/>
    <n v="1"/>
    <n v="1"/>
    <n v="2"/>
    <n v="600"/>
    <n v="1"/>
    <m/>
    <m/>
    <m/>
    <m/>
    <m/>
    <m/>
    <m/>
    <m/>
    <m/>
    <m/>
    <n v="1"/>
    <n v="1"/>
    <x v="7"/>
    <x v="7"/>
  </r>
  <r>
    <s v="115-G12"/>
    <m/>
    <x v="0"/>
    <s v="27 WILLARD ST"/>
    <n v="101"/>
    <s v="GFROERER DONALD W"/>
    <s v="MR30"/>
    <s v="ONE FAMILY"/>
    <s v="115//G12//"/>
    <n v="0.27261999999999997"/>
    <n v="1"/>
    <n v="1"/>
    <n v="1"/>
    <n v="1"/>
    <s v="SEPTIC"/>
    <n v="0"/>
    <n v="1"/>
    <n v="7900"/>
    <s v="YES"/>
    <n v="7900"/>
    <s v="115-G12"/>
    <s v="Public Water,Septic"/>
    <s v="SEPTIC"/>
    <s v="SEPTIC"/>
    <n v="7900"/>
    <m/>
    <m/>
    <n v="1"/>
    <n v="1"/>
    <n v="3"/>
    <n v="936"/>
    <n v="1"/>
    <m/>
    <m/>
    <m/>
    <m/>
    <m/>
    <m/>
    <m/>
    <m/>
    <m/>
    <m/>
    <n v="1"/>
    <n v="1"/>
    <x v="8"/>
    <x v="8"/>
  </r>
  <r>
    <s v="115-G10"/>
    <m/>
    <x v="0"/>
    <s v="14 WILLARD ST"/>
    <n v="101"/>
    <s v="INGEMI ROBERT R"/>
    <s v="MR30"/>
    <s v="ONE FAMILY"/>
    <s v="115//G10//"/>
    <n v="0.27485999999999999"/>
    <n v="1"/>
    <n v="1"/>
    <n v="1"/>
    <n v="1"/>
    <s v="SEPTIC"/>
    <n v="0"/>
    <n v="1"/>
    <n v="7400"/>
    <s v="YES"/>
    <n v="7400"/>
    <s v="115-G10"/>
    <s v="Public Water,Septic"/>
    <s v="SEPTIC"/>
    <s v="SEPTIC"/>
    <n v="7400"/>
    <m/>
    <m/>
    <n v="1"/>
    <n v="1"/>
    <n v="3"/>
    <n v="1498"/>
    <n v="1.75"/>
    <m/>
    <m/>
    <m/>
    <m/>
    <m/>
    <m/>
    <m/>
    <m/>
    <m/>
    <m/>
    <n v="1"/>
    <n v="1"/>
    <x v="8"/>
    <x v="8"/>
  </r>
  <r>
    <s v="115-1026"/>
    <s v="FEE"/>
    <x v="0"/>
    <s v="0 WILLARD ST"/>
    <n v="132"/>
    <s v="GRANT WILLARD C"/>
    <s v="MR30"/>
    <s v="RES ACLNU"/>
    <m/>
    <n v="0.75992999999999999"/>
    <n v="0"/>
    <n v="0"/>
    <n v="0"/>
    <n v="0"/>
    <m/>
    <n v="0"/>
    <n v="0"/>
    <n v="0"/>
    <s v="NO_W2"/>
    <n v="0"/>
    <m/>
    <m/>
    <m/>
    <m/>
    <n v="0"/>
    <m/>
    <m/>
    <n v="0"/>
    <n v="0"/>
    <n v="0"/>
    <n v="0"/>
    <n v="0"/>
    <s v="Not in new Assr DB, parcel split to A&amp;B"/>
    <m/>
    <m/>
    <m/>
    <m/>
    <m/>
    <m/>
    <m/>
    <m/>
    <m/>
    <n v="1"/>
    <n v="1"/>
    <x v="8"/>
    <x v="8"/>
  </r>
  <r>
    <s v="115-G20"/>
    <m/>
    <x v="0"/>
    <s v="11 WILLARD ST"/>
    <n v="101"/>
    <s v="ETHIER DAVID F"/>
    <s v="MR30"/>
    <s v="ONE FAMILY"/>
    <s v="115//G20//"/>
    <n v="0.25183"/>
    <n v="1"/>
    <n v="1"/>
    <n v="1"/>
    <n v="1"/>
    <s v="SEPTIC"/>
    <n v="0"/>
    <n v="1"/>
    <n v="4400"/>
    <s v="YES"/>
    <n v="4400"/>
    <s v="115-G20"/>
    <s v="Public Water,Septic"/>
    <s v="SEPTIC"/>
    <s v="SEPTIC"/>
    <n v="4400"/>
    <m/>
    <m/>
    <n v="1"/>
    <n v="1"/>
    <n v="3"/>
    <n v="864"/>
    <n v="1"/>
    <m/>
    <m/>
    <m/>
    <m/>
    <m/>
    <m/>
    <m/>
    <m/>
    <m/>
    <m/>
    <n v="1"/>
    <n v="1"/>
    <x v="6"/>
    <x v="6"/>
  </r>
  <r>
    <s v="129-1003"/>
    <m/>
    <x v="0"/>
    <s v="0 GLEN CHARLIE RD OFF"/>
    <n v="720"/>
    <s v="MAKEPEACE CO A D"/>
    <s v="R130"/>
    <s v="NONPRNECLD"/>
    <s v="129//1003//"/>
    <n v="0.19291"/>
    <n v="0"/>
    <n v="0"/>
    <n v="0"/>
    <n v="0"/>
    <m/>
    <n v="0"/>
    <n v="0"/>
    <n v="0"/>
    <s v="YES"/>
    <n v="0"/>
    <s v="129-1003"/>
    <m/>
    <m/>
    <m/>
    <n v="0"/>
    <m/>
    <m/>
    <n v="0"/>
    <n v="0"/>
    <n v="0"/>
    <n v="0"/>
    <n v="0"/>
    <m/>
    <m/>
    <m/>
    <m/>
    <m/>
    <m/>
    <m/>
    <m/>
    <m/>
    <m/>
    <n v="1"/>
    <n v="1"/>
    <x v="7"/>
    <x v="7"/>
  </r>
  <r>
    <s v="129-1004"/>
    <m/>
    <x v="0"/>
    <s v="150 GLEN CHARLIE RD"/>
    <n v="905"/>
    <s v="WAREHAM LAND TRUST INC"/>
    <s v="R130"/>
    <s v="CHAR ORG  MDL-00"/>
    <s v="129//1004//"/>
    <n v="0.48476999999999998"/>
    <n v="0"/>
    <n v="0"/>
    <n v="0"/>
    <n v="0"/>
    <m/>
    <n v="0"/>
    <n v="0"/>
    <n v="0"/>
    <s v="YES"/>
    <n v="0"/>
    <s v="129-1004"/>
    <m/>
    <m/>
    <m/>
    <n v="0"/>
    <s v="fee simple"/>
    <s v="YES"/>
    <n v="0"/>
    <n v="0"/>
    <n v="0"/>
    <n v="0"/>
    <n v="0"/>
    <m/>
    <m/>
    <m/>
    <m/>
    <m/>
    <m/>
    <m/>
    <m/>
    <m/>
    <m/>
    <n v="1"/>
    <n v="1"/>
    <x v="7"/>
    <x v="7"/>
  </r>
  <r>
    <s v="84-1012"/>
    <m/>
    <x v="0"/>
    <s v="2495 CRAN HWY"/>
    <n v="130"/>
    <s v="SOUTHCOAST VENTURES INC"/>
    <s v="SC"/>
    <s v="RES ACLNDV  MDL-00"/>
    <s v="84//1012//"/>
    <n v="0.40619"/>
    <n v="1"/>
    <n v="1"/>
    <n v="1"/>
    <n v="1"/>
    <s v="SEPTIC"/>
    <n v="0"/>
    <n v="1"/>
    <n v="0"/>
    <s v="YES"/>
    <n v="0"/>
    <s v="84-1012"/>
    <s v="Public Water,Septic"/>
    <s v="SEPTIC"/>
    <s v="SEPTIC"/>
    <n v="0"/>
    <m/>
    <m/>
    <n v="1"/>
    <n v="1"/>
    <n v="0"/>
    <n v="0"/>
    <n v="0"/>
    <m/>
    <m/>
    <m/>
    <m/>
    <m/>
    <m/>
    <m/>
    <m/>
    <m/>
    <m/>
    <n v="1"/>
    <n v="1"/>
    <x v="9"/>
    <x v="9"/>
  </r>
  <r>
    <s v="LAND_NOPARC"/>
    <m/>
    <x v="0"/>
    <m/>
    <n v="0"/>
    <m/>
    <m/>
    <m/>
    <m/>
    <n v="0.33222000000000002"/>
    <n v="0"/>
    <n v="0"/>
    <n v="0"/>
    <n v="0"/>
    <m/>
    <n v="0"/>
    <n v="0"/>
    <n v="0"/>
    <s v="NO"/>
    <n v="0"/>
    <m/>
    <m/>
    <m/>
    <m/>
    <n v="0"/>
    <m/>
    <m/>
    <n v="0"/>
    <n v="0"/>
    <n v="0"/>
    <n v="0"/>
    <n v="0"/>
    <m/>
    <m/>
    <m/>
    <m/>
    <m/>
    <m/>
    <m/>
    <m/>
    <m/>
    <m/>
    <n v="0"/>
    <n v="1"/>
    <x v="7"/>
    <x v="7"/>
  </r>
  <r>
    <s v="129B-3-54"/>
    <m/>
    <x v="0"/>
    <s v="40 AGAWAM DR"/>
    <n v="101"/>
    <s v="ROSSINI JAMES E"/>
    <s v="R130"/>
    <s v="ONE FAMILY"/>
    <s v="129/B3/54//"/>
    <n v="9.3299999999999994E-2"/>
    <n v="1"/>
    <n v="1"/>
    <n v="1"/>
    <n v="1"/>
    <s v="SEPTIC"/>
    <n v="0"/>
    <n v="1"/>
    <n v="900"/>
    <s v="YES"/>
    <n v="900"/>
    <s v="129B-3-54"/>
    <s v="Public Water,Septic"/>
    <s v="SEPTIC"/>
    <s v="SEPTIC"/>
    <n v="900"/>
    <m/>
    <m/>
    <n v="1"/>
    <n v="1"/>
    <n v="2"/>
    <n v="1229"/>
    <n v="2"/>
    <m/>
    <m/>
    <m/>
    <m/>
    <m/>
    <m/>
    <m/>
    <m/>
    <m/>
    <m/>
    <n v="1"/>
    <n v="1"/>
    <x v="7"/>
    <x v="7"/>
  </r>
  <r>
    <s v="129B-3-1003"/>
    <m/>
    <x v="0"/>
    <s v="42 AGAWAM DR"/>
    <n v="132"/>
    <s v="AGAPINE COMMUNITY ASSOC INC"/>
    <s v="R130"/>
    <s v="RES ACLNUD  MDL-00"/>
    <s v="129/B3/1003//"/>
    <n v="6.8199999999999997E-2"/>
    <n v="0"/>
    <n v="0"/>
    <n v="0"/>
    <n v="0"/>
    <m/>
    <n v="0"/>
    <n v="0"/>
    <n v="0"/>
    <s v="YES"/>
    <n v="0"/>
    <s v="129B-3-1003"/>
    <m/>
    <m/>
    <m/>
    <n v="0"/>
    <m/>
    <m/>
    <n v="0"/>
    <n v="0"/>
    <n v="0"/>
    <n v="0"/>
    <n v="0"/>
    <m/>
    <m/>
    <m/>
    <m/>
    <m/>
    <m/>
    <m/>
    <m/>
    <m/>
    <m/>
    <n v="1"/>
    <n v="1"/>
    <x v="7"/>
    <x v="7"/>
  </r>
  <r>
    <s v="110-Y3"/>
    <m/>
    <x v="0"/>
    <s v="33 CHARGE POND RD"/>
    <n v="905"/>
    <s v="YOUNG MEN'S CHRISTIAN"/>
    <s v="MR30"/>
    <s v="CHAR ORG  MDL-96"/>
    <s v="110//Y3//"/>
    <n v="14.950530000000001"/>
    <n v="1"/>
    <n v="1"/>
    <n v="1"/>
    <n v="1"/>
    <s v="SEPTIC"/>
    <n v="0"/>
    <n v="2"/>
    <n v="96500"/>
    <s v="YES"/>
    <n v="96500"/>
    <s v="110-Y3"/>
    <s v="Public Water,Septic"/>
    <s v="SEPTIC"/>
    <s v="SEPTIC"/>
    <n v="48250"/>
    <m/>
    <m/>
    <n v="1"/>
    <n v="1"/>
    <n v="0"/>
    <n v="40933"/>
    <n v="2"/>
    <m/>
    <m/>
    <m/>
    <m/>
    <m/>
    <m/>
    <m/>
    <m/>
    <m/>
    <m/>
    <n v="1"/>
    <n v="1"/>
    <x v="6"/>
    <x v="6"/>
  </r>
  <r>
    <s v="110-1007"/>
    <m/>
    <x v="0"/>
    <s v="43 TIHONET RD"/>
    <n v="109"/>
    <s v="JESUS ROBERT A"/>
    <s v="R60"/>
    <s v="MULTI HSES"/>
    <s v="110//1007//"/>
    <n v="2.13062"/>
    <n v="2"/>
    <n v="2"/>
    <n v="2"/>
    <n v="2"/>
    <s v="SEPTIC"/>
    <n v="0"/>
    <n v="1"/>
    <n v="9500"/>
    <s v="YES"/>
    <n v="9500"/>
    <s v="110-1007"/>
    <s v="Public Water,Septic"/>
    <s v="SEPTIC"/>
    <s v="SEPTIC"/>
    <n v="9500"/>
    <m/>
    <m/>
    <n v="2"/>
    <n v="2"/>
    <n v="3"/>
    <n v="1113"/>
    <n v="1"/>
    <m/>
    <m/>
    <m/>
    <m/>
    <m/>
    <m/>
    <m/>
    <m/>
    <m/>
    <m/>
    <n v="1"/>
    <n v="1"/>
    <x v="11"/>
    <x v="11"/>
  </r>
  <r>
    <s v="129-K2"/>
    <m/>
    <x v="0"/>
    <s v="1 MICHAEL DR"/>
    <n v="101"/>
    <s v="REILLY KEVIN A"/>
    <s v="R130"/>
    <s v="ONE FAMILY"/>
    <s v="129//K2//"/>
    <n v="0.25800000000000001"/>
    <n v="1"/>
    <n v="1"/>
    <n v="1"/>
    <n v="1"/>
    <s v="SEPTIC"/>
    <n v="0"/>
    <n v="1"/>
    <n v="7800"/>
    <s v="YES"/>
    <n v="7800"/>
    <s v="129-K2"/>
    <s v="Public Water,Gas,Septic"/>
    <s v="SEPTIC"/>
    <s v="SEPTIC"/>
    <n v="7800"/>
    <m/>
    <m/>
    <n v="1"/>
    <n v="1"/>
    <n v="3"/>
    <n v="1387"/>
    <n v="1.75"/>
    <m/>
    <m/>
    <m/>
    <m/>
    <m/>
    <m/>
    <m/>
    <m/>
    <m/>
    <m/>
    <n v="1"/>
    <n v="1"/>
    <x v="7"/>
    <x v="7"/>
  </r>
  <r>
    <s v="115-G19"/>
    <m/>
    <x v="0"/>
    <s v="13 WILLARD ST"/>
    <n v="101"/>
    <s v="MANN ERIC S"/>
    <s v="MR30"/>
    <s v="ONE FAMILY"/>
    <s v="115//G19//"/>
    <n v="0.28721000000000002"/>
    <n v="1"/>
    <n v="1"/>
    <n v="1"/>
    <n v="1"/>
    <s v="SEPTIC"/>
    <n v="0"/>
    <n v="1"/>
    <n v="7500"/>
    <s v="YES"/>
    <n v="7500"/>
    <s v="115-G19"/>
    <s v="Public Water,Septic"/>
    <s v="SEPTIC"/>
    <s v="SEPTIC"/>
    <n v="7500"/>
    <m/>
    <m/>
    <n v="1"/>
    <n v="1"/>
    <n v="3"/>
    <n v="982"/>
    <n v="1"/>
    <m/>
    <m/>
    <m/>
    <m/>
    <m/>
    <m/>
    <m/>
    <m/>
    <m/>
    <m/>
    <n v="1"/>
    <n v="1"/>
    <x v="6"/>
    <x v="6"/>
  </r>
  <r>
    <s v="109A-1-2"/>
    <m/>
    <x v="0"/>
    <s v="2494 CRAN HWY"/>
    <n v="130"/>
    <s v="MAKEPEACE CO A D"/>
    <s v="SC"/>
    <s v="RES ACLNDV  MDL-00"/>
    <s v="109/A1/2//"/>
    <n v="0.20801"/>
    <n v="1"/>
    <n v="1"/>
    <n v="1"/>
    <n v="1"/>
    <s v="SEPTIC"/>
    <n v="0"/>
    <n v="1"/>
    <n v="0"/>
    <s v="YES"/>
    <n v="0"/>
    <s v="109A-1-2"/>
    <s v="Public Water,Septic"/>
    <s v="SEPTIC"/>
    <s v="SEPTIC"/>
    <n v="0"/>
    <m/>
    <m/>
    <n v="1"/>
    <n v="1"/>
    <n v="2"/>
    <n v="864"/>
    <n v="1"/>
    <m/>
    <m/>
    <m/>
    <m/>
    <m/>
    <m/>
    <m/>
    <m/>
    <m/>
    <m/>
    <n v="1"/>
    <n v="1"/>
    <x v="9"/>
    <x v="9"/>
  </r>
  <r>
    <s v="109A-1-1025"/>
    <m/>
    <x v="0"/>
    <s v="2496 CRAN HWY"/>
    <n v="337"/>
    <s v="JBMB LLC"/>
    <s v="SC"/>
    <s v="PARK LOT  MDL-00"/>
    <s v="109/A1/1025//"/>
    <n v="1.56406"/>
    <n v="1"/>
    <n v="1"/>
    <n v="1"/>
    <n v="1"/>
    <s v="SEPTIC"/>
    <n v="0"/>
    <n v="1"/>
    <n v="0"/>
    <s v="YES"/>
    <n v="0"/>
    <s v="109A-1-1025"/>
    <s v="Public Water,Septic"/>
    <s v="SEPTIC"/>
    <s v="SEPTIC"/>
    <n v="0"/>
    <m/>
    <m/>
    <n v="1"/>
    <n v="1"/>
    <n v="0"/>
    <n v="0"/>
    <n v="0"/>
    <m/>
    <m/>
    <m/>
    <m/>
    <m/>
    <m/>
    <m/>
    <m/>
    <m/>
    <m/>
    <n v="3"/>
    <n v="1"/>
    <x v="9"/>
    <x v="9"/>
  </r>
  <r>
    <s v="85-1002A2"/>
    <m/>
    <x v="0"/>
    <s v="0 SETH F TOBEY RD"/>
    <n v="322"/>
    <s v="W/S WAREHAM PROPERTIES LLC"/>
    <s v="IND"/>
    <s v="STORE/SHOP  MDL-94"/>
    <s v="85//1002/A2/"/>
    <n v="3.4936099999999999"/>
    <n v="0"/>
    <n v="0"/>
    <n v="1"/>
    <n v="1"/>
    <s v="SEWER"/>
    <n v="1"/>
    <n v="0"/>
    <n v="0"/>
    <s v="YES"/>
    <n v="0"/>
    <s v="85-1002A2"/>
    <s v="Public Water"/>
    <m/>
    <s v="SEWER"/>
    <n v="0"/>
    <m/>
    <m/>
    <n v="0"/>
    <n v="0"/>
    <n v="0"/>
    <n v="135082"/>
    <n v="1"/>
    <m/>
    <m/>
    <m/>
    <m/>
    <m/>
    <m/>
    <m/>
    <m/>
    <m/>
    <m/>
    <n v="2"/>
    <n v="1"/>
    <x v="4"/>
    <x v="4"/>
  </r>
  <r>
    <s v="LAND_NOPARC"/>
    <m/>
    <x v="0"/>
    <m/>
    <n v="0"/>
    <m/>
    <m/>
    <m/>
    <m/>
    <n v="0.23018"/>
    <n v="0"/>
    <n v="0"/>
    <n v="0"/>
    <n v="0"/>
    <m/>
    <n v="0"/>
    <n v="0"/>
    <n v="0"/>
    <s v="NO"/>
    <n v="0"/>
    <m/>
    <m/>
    <m/>
    <m/>
    <n v="0"/>
    <m/>
    <m/>
    <n v="0"/>
    <n v="0"/>
    <n v="0"/>
    <n v="0"/>
    <n v="0"/>
    <m/>
    <m/>
    <m/>
    <m/>
    <m/>
    <m/>
    <m/>
    <m/>
    <m/>
    <m/>
    <n v="0"/>
    <n v="1"/>
    <x v="12"/>
    <x v="12"/>
  </r>
  <r>
    <s v="129-O3"/>
    <m/>
    <x v="0"/>
    <s v="146 GLEN CHARLIE RD"/>
    <n v="132"/>
    <s v="DOHERTY MARGARET M"/>
    <s v="R130"/>
    <s v="RES ACLNUD  MDL-00"/>
    <s v="129//O3//"/>
    <n v="1.2456499999999999"/>
    <n v="0"/>
    <n v="0"/>
    <n v="0"/>
    <n v="0"/>
    <m/>
    <n v="0"/>
    <n v="0"/>
    <n v="0"/>
    <s v="YES"/>
    <n v="0"/>
    <s v="129-O3"/>
    <m/>
    <m/>
    <m/>
    <n v="0"/>
    <m/>
    <m/>
    <n v="0"/>
    <n v="0"/>
    <n v="0"/>
    <n v="0"/>
    <n v="0"/>
    <m/>
    <m/>
    <m/>
    <m/>
    <m/>
    <m/>
    <m/>
    <m/>
    <m/>
    <m/>
    <n v="1"/>
    <n v="1"/>
    <x v="7"/>
    <x v="7"/>
  </r>
  <r>
    <s v="84-1001A"/>
    <m/>
    <x v="0"/>
    <s v="0 CRAN HWY"/>
    <n v="390"/>
    <s v="SLH VENTURES INC"/>
    <s v="SC"/>
    <s v="DEVEL LAND  MDL-00"/>
    <s v="84//1001/A/"/>
    <n v="8.2351700000000001"/>
    <n v="0"/>
    <n v="0"/>
    <n v="0"/>
    <n v="0"/>
    <m/>
    <n v="0"/>
    <n v="0"/>
    <n v="0"/>
    <s v="YES"/>
    <n v="0"/>
    <s v="84-1001A"/>
    <m/>
    <m/>
    <m/>
    <n v="0"/>
    <m/>
    <m/>
    <n v="0"/>
    <n v="0"/>
    <n v="0"/>
    <n v="0"/>
    <n v="0"/>
    <m/>
    <m/>
    <m/>
    <m/>
    <m/>
    <m/>
    <m/>
    <m/>
    <m/>
    <m/>
    <n v="1"/>
    <n v="1"/>
    <x v="9"/>
    <x v="9"/>
  </r>
  <r>
    <s v="110-1068"/>
    <m/>
    <x v="0"/>
    <s v="2650 CRAN HWY"/>
    <n v="710"/>
    <s v="TWEEDY &amp; BARNES CO"/>
    <s v="SC"/>
    <s v="CRANBERRY  MDL-00"/>
    <s v="110//1068//"/>
    <n v="59.023609999999998"/>
    <n v="0"/>
    <n v="0"/>
    <n v="0"/>
    <n v="0"/>
    <m/>
    <n v="0"/>
    <n v="0"/>
    <n v="0"/>
    <s v="YES"/>
    <n v="0"/>
    <s v="110-1068"/>
    <s v="All Public"/>
    <s v="SEWER"/>
    <m/>
    <n v="0"/>
    <m/>
    <m/>
    <n v="0"/>
    <n v="0"/>
    <n v="0"/>
    <n v="0"/>
    <n v="0"/>
    <m/>
    <m/>
    <m/>
    <m/>
    <m/>
    <m/>
    <m/>
    <m/>
    <m/>
    <m/>
    <n v="1"/>
    <n v="1"/>
    <x v="8"/>
    <x v="8"/>
  </r>
  <r>
    <s v="129-O1"/>
    <m/>
    <x v="0"/>
    <s v="142 GLEN CHARLIE RD"/>
    <n v="101"/>
    <s v="ARCARO JOHN"/>
    <s v="R130"/>
    <s v="ONE FAMILY"/>
    <s v="129//O1//"/>
    <n v="1.6167899999999999"/>
    <n v="1"/>
    <n v="1"/>
    <n v="1"/>
    <n v="1"/>
    <s v="SEPTIC"/>
    <n v="0"/>
    <n v="1"/>
    <n v="5200"/>
    <s v="YES"/>
    <n v="5200"/>
    <s v="129-O1"/>
    <s v="Public Water,Septic"/>
    <s v="SEPTIC"/>
    <s v="SEPTIC"/>
    <n v="5200"/>
    <m/>
    <m/>
    <n v="1"/>
    <n v="1"/>
    <n v="2"/>
    <n v="910"/>
    <n v="1"/>
    <m/>
    <m/>
    <m/>
    <m/>
    <m/>
    <m/>
    <m/>
    <m/>
    <m/>
    <m/>
    <n v="1"/>
    <n v="1"/>
    <x v="7"/>
    <x v="7"/>
  </r>
  <r>
    <s v="115-G18"/>
    <m/>
    <x v="0"/>
    <s v="15 WILLARD ST"/>
    <n v="101"/>
    <s v="HALEY JAMES P"/>
    <s v="MR30"/>
    <s v="ONE FAMILY"/>
    <s v="115//G18//"/>
    <n v="0.26153999999999999"/>
    <n v="1"/>
    <n v="1"/>
    <n v="1"/>
    <n v="1"/>
    <s v="SEPTIC"/>
    <n v="0"/>
    <n v="1"/>
    <n v="4100"/>
    <s v="YES"/>
    <n v="4100"/>
    <s v="115-G18"/>
    <s v="Public Water,Septic"/>
    <s v="SEPTIC"/>
    <s v="SEPTIC"/>
    <n v="4100"/>
    <m/>
    <m/>
    <n v="1"/>
    <n v="1"/>
    <n v="3"/>
    <n v="972"/>
    <n v="1"/>
    <m/>
    <m/>
    <m/>
    <m/>
    <m/>
    <m/>
    <m/>
    <m/>
    <m/>
    <m/>
    <n v="1"/>
    <n v="1"/>
    <x v="6"/>
    <x v="6"/>
  </r>
  <r>
    <s v="115-G13"/>
    <m/>
    <x v="0"/>
    <s v="25 WILLARD ST"/>
    <n v="101"/>
    <s v="OATES PAUL M"/>
    <s v="MR30"/>
    <s v="ONE FAMILY"/>
    <s v="115//G13//"/>
    <n v="0.24970000000000001"/>
    <n v="1"/>
    <n v="1"/>
    <n v="1"/>
    <n v="1"/>
    <s v="SEPTIC"/>
    <n v="0"/>
    <n v="1"/>
    <n v="3400"/>
    <s v="YES"/>
    <n v="3400"/>
    <s v="115-G13"/>
    <s v="Public Water,Septic"/>
    <s v="SEPTIC"/>
    <s v="SEPTIC"/>
    <n v="3400"/>
    <m/>
    <m/>
    <n v="1"/>
    <n v="1"/>
    <n v="4"/>
    <n v="2060"/>
    <n v="2"/>
    <m/>
    <m/>
    <m/>
    <m/>
    <m/>
    <m/>
    <m/>
    <m/>
    <m/>
    <m/>
    <n v="1"/>
    <n v="1"/>
    <x v="8"/>
    <x v="8"/>
  </r>
  <r>
    <s v="LAND_NOPARC"/>
    <m/>
    <x v="0"/>
    <m/>
    <n v="0"/>
    <m/>
    <m/>
    <m/>
    <m/>
    <n v="6.4000000000000005E-4"/>
    <n v="0"/>
    <n v="0"/>
    <n v="0"/>
    <n v="0"/>
    <m/>
    <n v="0"/>
    <n v="0"/>
    <n v="0"/>
    <s v="NO"/>
    <n v="0"/>
    <m/>
    <m/>
    <m/>
    <m/>
    <n v="0"/>
    <m/>
    <m/>
    <n v="0"/>
    <n v="0"/>
    <n v="0"/>
    <n v="0"/>
    <n v="0"/>
    <m/>
    <m/>
    <m/>
    <m/>
    <m/>
    <m/>
    <m/>
    <m/>
    <m/>
    <m/>
    <n v="0"/>
    <n v="1"/>
    <x v="7"/>
    <x v="7"/>
  </r>
  <r>
    <s v="129-1005A"/>
    <m/>
    <x v="0"/>
    <s v="152 GLEN CHARLIE RD"/>
    <n v="13"/>
    <s v="TRURAN DOUGLAS W"/>
    <s v="R130"/>
    <s v="PRI RES  MDL-00"/>
    <s v="129//1005/A/"/>
    <n v="6.1152499999999996"/>
    <n v="0"/>
    <n v="0"/>
    <n v="0"/>
    <n v="0"/>
    <m/>
    <n v="0"/>
    <n v="0"/>
    <n v="0"/>
    <s v="YES"/>
    <n v="0"/>
    <s v="129-1005A"/>
    <m/>
    <m/>
    <m/>
    <n v="0"/>
    <s v="CR"/>
    <s v="YES"/>
    <n v="0"/>
    <n v="0"/>
    <n v="0"/>
    <n v="0"/>
    <n v="0"/>
    <m/>
    <m/>
    <m/>
    <m/>
    <m/>
    <m/>
    <m/>
    <m/>
    <m/>
    <m/>
    <n v="1"/>
    <n v="1"/>
    <x v="7"/>
    <x v="7"/>
  </r>
  <r>
    <s v="129-K6"/>
    <m/>
    <x v="0"/>
    <s v="5 DIANNE DR"/>
    <n v="101"/>
    <s v="SCHULTZ FRANK J JR"/>
    <s v="R130"/>
    <s v="ONE FAMILY"/>
    <s v="129//K6//"/>
    <n v="0.39942"/>
    <n v="1"/>
    <n v="1"/>
    <n v="1"/>
    <n v="1"/>
    <s v="SEPTIC"/>
    <n v="0"/>
    <n v="1"/>
    <n v="12200"/>
    <s v="YES"/>
    <n v="12200"/>
    <s v="129-K6"/>
    <s v="Public Water,Gas"/>
    <m/>
    <s v="SEPTIC"/>
    <n v="12200"/>
    <m/>
    <m/>
    <n v="1"/>
    <n v="1"/>
    <n v="3"/>
    <n v="1582"/>
    <n v="1.75"/>
    <m/>
    <m/>
    <m/>
    <m/>
    <m/>
    <m/>
    <m/>
    <m/>
    <m/>
    <m/>
    <n v="1"/>
    <n v="1"/>
    <x v="7"/>
    <x v="7"/>
  </r>
  <r>
    <s v="129-O2"/>
    <m/>
    <x v="0"/>
    <s v="144 GLEN CHARLIE RD"/>
    <n v="101"/>
    <s v="CLARK DINAH R TRUSTEE"/>
    <s v="R130"/>
    <s v="ONE FAMILY"/>
    <s v="129//O2//"/>
    <n v="1.62548"/>
    <n v="1"/>
    <n v="1"/>
    <n v="1"/>
    <n v="1"/>
    <s v="SEPTIC"/>
    <n v="0"/>
    <n v="1"/>
    <n v="9600"/>
    <s v="YES"/>
    <n v="9600"/>
    <s v="129-O2"/>
    <s v="Public Water,Gas,Septic"/>
    <s v="SEPTIC"/>
    <s v="SEPTIC"/>
    <n v="9600"/>
    <m/>
    <m/>
    <n v="1"/>
    <n v="1"/>
    <n v="2"/>
    <n v="1780"/>
    <n v="1"/>
    <m/>
    <m/>
    <m/>
    <m/>
    <m/>
    <m/>
    <m/>
    <m/>
    <m/>
    <m/>
    <n v="1"/>
    <n v="1"/>
    <x v="7"/>
    <x v="7"/>
  </r>
  <r>
    <s v="109A-1-3"/>
    <m/>
    <x v="0"/>
    <s v="3 LOU AVE"/>
    <n v="390"/>
    <s v="MAKEPEACE CO A D"/>
    <s v="SC"/>
    <s v="DEVEL LAND  MDL-00"/>
    <s v="109/A1/3//"/>
    <n v="0.43260999999999999"/>
    <n v="1"/>
    <n v="1"/>
    <n v="1"/>
    <n v="1"/>
    <s v="SEPTIC"/>
    <n v="0"/>
    <n v="1"/>
    <n v="0"/>
    <s v="YES"/>
    <n v="0"/>
    <s v="109A-1-3"/>
    <s v="Public Water,Septic"/>
    <s v="SEPTIC"/>
    <s v="SEPTIC"/>
    <n v="0"/>
    <m/>
    <m/>
    <n v="1"/>
    <n v="1"/>
    <n v="0"/>
    <n v="0"/>
    <n v="0"/>
    <m/>
    <m/>
    <m/>
    <m/>
    <m/>
    <m/>
    <m/>
    <m/>
    <m/>
    <m/>
    <n v="2"/>
    <n v="1"/>
    <x v="9"/>
    <x v="9"/>
  </r>
  <r>
    <s v="115-G17"/>
    <m/>
    <x v="0"/>
    <s v="17 WILLARD ST"/>
    <n v="101"/>
    <s v="WOOD CARLSTON H III"/>
    <s v="MR30"/>
    <s v="ONE FAMILY"/>
    <s v="115//G17//"/>
    <n v="0.27127000000000001"/>
    <n v="1"/>
    <n v="1"/>
    <n v="1"/>
    <n v="1"/>
    <s v="SEPTIC"/>
    <n v="0"/>
    <n v="1"/>
    <n v="8300"/>
    <s v="YES"/>
    <n v="8300"/>
    <s v="115-G17"/>
    <s v="Public Water,Septic"/>
    <s v="SEPTIC"/>
    <s v="SEPTIC"/>
    <n v="8300"/>
    <m/>
    <m/>
    <n v="1"/>
    <n v="1"/>
    <n v="3"/>
    <n v="982"/>
    <n v="1"/>
    <m/>
    <m/>
    <m/>
    <m/>
    <m/>
    <m/>
    <m/>
    <m/>
    <m/>
    <m/>
    <n v="1"/>
    <n v="1"/>
    <x v="6"/>
    <x v="6"/>
  </r>
  <r>
    <s v="130-1004"/>
    <m/>
    <x v="0"/>
    <s v="169 GLEN CHARLIE RD"/>
    <n v="101"/>
    <s v="ROUNSVILLE MARCIA"/>
    <s v="R130"/>
    <s v="ONE FAMILY"/>
    <s v="130//1004//"/>
    <n v="2.4131399999999998"/>
    <n v="1"/>
    <n v="1"/>
    <n v="1"/>
    <n v="1"/>
    <s v="SEPTIC"/>
    <n v="0"/>
    <n v="0"/>
    <n v="0"/>
    <s v="YES"/>
    <n v="0"/>
    <s v="130-1004"/>
    <s v="Public Water,Septic"/>
    <s v="SEPTIC"/>
    <s v="SEPTIC"/>
    <n v="0"/>
    <m/>
    <m/>
    <n v="1"/>
    <n v="1"/>
    <n v="2"/>
    <n v="1151"/>
    <n v="1"/>
    <m/>
    <m/>
    <m/>
    <m/>
    <m/>
    <m/>
    <m/>
    <m/>
    <m/>
    <m/>
    <n v="1"/>
    <n v="1"/>
    <x v="7"/>
    <x v="7"/>
  </r>
  <r>
    <s v="129-K5"/>
    <m/>
    <x v="0"/>
    <s v="3 DIANNE DR"/>
    <n v="101"/>
    <s v="HOWES BENJAMIN S II"/>
    <s v="R130"/>
    <s v="ONE FAMILY"/>
    <s v="129//K5//"/>
    <n v="0.45602999999999999"/>
    <n v="1"/>
    <n v="1"/>
    <n v="1"/>
    <n v="1"/>
    <s v="SEPTIC"/>
    <n v="0"/>
    <n v="1"/>
    <n v="7200"/>
    <s v="YES"/>
    <n v="7200"/>
    <s v="129-K5"/>
    <s v="Public Water,Gas,Septic"/>
    <s v="SEPTIC"/>
    <s v="SEPTIC"/>
    <n v="7200"/>
    <m/>
    <m/>
    <n v="1"/>
    <n v="1"/>
    <n v="3"/>
    <n v="1604"/>
    <n v="1"/>
    <m/>
    <m/>
    <m/>
    <m/>
    <m/>
    <m/>
    <m/>
    <m/>
    <m/>
    <m/>
    <n v="1"/>
    <n v="1"/>
    <x v="7"/>
    <x v="7"/>
  </r>
  <r>
    <s v="109-1001A"/>
    <m/>
    <x v="0"/>
    <s v="40 TIHONET RD"/>
    <n v="903"/>
    <s v="TOWN OF WAREHAM"/>
    <s v="R60"/>
    <s v="MUNICIPAL  MDL-00"/>
    <s v="109//1001/A/"/>
    <n v="6.0544000000000002"/>
    <n v="0"/>
    <n v="0"/>
    <n v="0"/>
    <n v="0"/>
    <m/>
    <n v="0"/>
    <n v="0"/>
    <n v="0"/>
    <s v="YES"/>
    <n v="0"/>
    <s v="109-1001A"/>
    <s v="Public Water,Septic"/>
    <s v="SEPTIC"/>
    <m/>
    <n v="0"/>
    <m/>
    <m/>
    <n v="0"/>
    <n v="0"/>
    <n v="0"/>
    <n v="0"/>
    <n v="0"/>
    <m/>
    <m/>
    <m/>
    <m/>
    <m/>
    <m/>
    <m/>
    <m/>
    <m/>
    <m/>
    <n v="1"/>
    <n v="1"/>
    <x v="11"/>
    <x v="11"/>
  </r>
  <r>
    <s v="129-K4"/>
    <m/>
    <x v="0"/>
    <s v="1 DIANNE DR"/>
    <n v="101"/>
    <s v="SAWCZUK DOLORES W"/>
    <s v="R130"/>
    <s v="ONE FAMILY"/>
    <s v="129//K4//"/>
    <n v="0.39862999999999998"/>
    <n v="1"/>
    <n v="1"/>
    <n v="1"/>
    <n v="1"/>
    <s v="SEPTIC"/>
    <n v="0"/>
    <n v="1"/>
    <n v="4500"/>
    <s v="YES"/>
    <n v="4500"/>
    <s v="129-K4"/>
    <s v="Public Water,Gas,Septic"/>
    <s v="SEPTIC"/>
    <s v="SEPTIC"/>
    <n v="4500"/>
    <m/>
    <m/>
    <n v="1"/>
    <n v="1"/>
    <n v="3"/>
    <n v="1560"/>
    <n v="2"/>
    <m/>
    <m/>
    <m/>
    <m/>
    <m/>
    <m/>
    <m/>
    <m/>
    <m/>
    <m/>
    <n v="1"/>
    <n v="1"/>
    <x v="7"/>
    <x v="7"/>
  </r>
  <r>
    <s v="115-G16"/>
    <m/>
    <x v="0"/>
    <s v="19 WILLARD ST"/>
    <n v="101"/>
    <s v="GARDINER ROBERT W"/>
    <s v="MR30"/>
    <s v="ONE FAMILY"/>
    <s v="115//G16//"/>
    <n v="0.27138000000000001"/>
    <n v="1"/>
    <n v="1"/>
    <n v="1"/>
    <n v="1"/>
    <s v="SEPTIC"/>
    <n v="0"/>
    <n v="1"/>
    <n v="6900"/>
    <s v="YES"/>
    <n v="6900"/>
    <s v="115-G16"/>
    <s v="Public Water,Septic"/>
    <s v="SEPTIC"/>
    <s v="SEPTIC"/>
    <n v="6900"/>
    <m/>
    <m/>
    <n v="1"/>
    <n v="1"/>
    <n v="4"/>
    <n v="1358"/>
    <n v="1"/>
    <m/>
    <m/>
    <m/>
    <m/>
    <m/>
    <m/>
    <m/>
    <m/>
    <m/>
    <m/>
    <n v="1"/>
    <n v="1"/>
    <x v="8"/>
    <x v="8"/>
  </r>
  <r>
    <s v="130-1003"/>
    <m/>
    <x v="0"/>
    <s v="165 GLEN CHARLIE RD"/>
    <n v="132"/>
    <s v="TUCY ENTERPRISES INC"/>
    <s v="R130"/>
    <s v="RES ACLNUD  MDL-00"/>
    <s v="130//1003//"/>
    <n v="0.11878"/>
    <n v="0"/>
    <n v="0"/>
    <n v="0"/>
    <n v="0"/>
    <m/>
    <n v="0"/>
    <n v="0"/>
    <n v="0"/>
    <s v="YES"/>
    <n v="0"/>
    <s v="130-1003"/>
    <s v="Public Water,Septic"/>
    <s v="SEPTIC"/>
    <m/>
    <n v="0"/>
    <m/>
    <m/>
    <n v="0"/>
    <n v="0"/>
    <n v="0"/>
    <n v="0"/>
    <n v="0"/>
    <m/>
    <m/>
    <m/>
    <m/>
    <m/>
    <m/>
    <m/>
    <m/>
    <m/>
    <m/>
    <n v="1"/>
    <n v="1"/>
    <x v="7"/>
    <x v="7"/>
  </r>
  <r>
    <s v="84-1009"/>
    <m/>
    <x v="0"/>
    <s v="2489 CRAN HWY"/>
    <n v="392"/>
    <s v="SOUTHCOAST VENTURES INC"/>
    <s v="SC"/>
    <s v="UNDEV LAND"/>
    <s v="84//1009//"/>
    <n v="7.8890000000000002E-2"/>
    <n v="0"/>
    <n v="0"/>
    <n v="0"/>
    <n v="0"/>
    <m/>
    <n v="0"/>
    <n v="0"/>
    <n v="0"/>
    <s v="YES"/>
    <n v="0"/>
    <s v="84-1009"/>
    <s v="Public Water,Septic"/>
    <s v="SEPTIC"/>
    <m/>
    <n v="0"/>
    <m/>
    <m/>
    <n v="0"/>
    <n v="0"/>
    <n v="0"/>
    <n v="0"/>
    <n v="0"/>
    <m/>
    <m/>
    <m/>
    <m/>
    <m/>
    <m/>
    <m/>
    <m/>
    <m/>
    <m/>
    <n v="1"/>
    <n v="1"/>
    <x v="9"/>
    <x v="9"/>
  </r>
  <r>
    <s v="110-1070B3"/>
    <m/>
    <x v="0"/>
    <s v="0 CRAN HWY OFF"/>
    <n v="330"/>
    <s v="ROBERTSON'S REALTY CORP"/>
    <s v="MR30"/>
    <s v="AUTO V S&amp;S  MDL-00"/>
    <s v="110//1070/B3/"/>
    <n v="1.5474300000000001"/>
    <n v="0"/>
    <n v="0"/>
    <n v="0"/>
    <n v="0"/>
    <m/>
    <n v="0"/>
    <n v="0"/>
    <n v="0"/>
    <s v="YES"/>
    <n v="0"/>
    <s v="110-1070B3"/>
    <m/>
    <m/>
    <m/>
    <n v="0"/>
    <m/>
    <m/>
    <n v="0"/>
    <n v="0"/>
    <n v="0"/>
    <n v="0"/>
    <n v="0"/>
    <m/>
    <m/>
    <m/>
    <m/>
    <m/>
    <m/>
    <m/>
    <m/>
    <m/>
    <m/>
    <n v="1"/>
    <n v="1"/>
    <x v="8"/>
    <x v="8"/>
  </r>
  <r>
    <s v="129-K3"/>
    <m/>
    <x v="0"/>
    <s v="3 MICHAEL DR"/>
    <n v="131"/>
    <s v="DARMETKO STEPHEN F"/>
    <s v="R130"/>
    <s v="RES ACLNPO  MDL-00"/>
    <s v="129//K3//"/>
    <n v="0.42752000000000001"/>
    <n v="0"/>
    <n v="0"/>
    <n v="0"/>
    <n v="0"/>
    <m/>
    <n v="0"/>
    <n v="0"/>
    <n v="0"/>
    <s v="YES"/>
    <n v="0"/>
    <s v="129-K3"/>
    <m/>
    <m/>
    <m/>
    <n v="0"/>
    <m/>
    <m/>
    <n v="0"/>
    <n v="0"/>
    <n v="0"/>
    <n v="0"/>
    <n v="0"/>
    <m/>
    <m/>
    <m/>
    <m/>
    <m/>
    <m/>
    <m/>
    <m/>
    <m/>
    <m/>
    <n v="1"/>
    <n v="1"/>
    <x v="7"/>
    <x v="7"/>
  </r>
  <r>
    <s v="LAND_NOPARC"/>
    <m/>
    <x v="0"/>
    <m/>
    <n v="0"/>
    <m/>
    <m/>
    <m/>
    <m/>
    <n v="41.030659999999997"/>
    <n v="0"/>
    <n v="0"/>
    <n v="0"/>
    <n v="0"/>
    <m/>
    <n v="0"/>
    <n v="0"/>
    <n v="0"/>
    <s v="NO"/>
    <n v="0"/>
    <m/>
    <m/>
    <m/>
    <m/>
    <n v="0"/>
    <m/>
    <m/>
    <n v="0"/>
    <n v="0"/>
    <n v="0"/>
    <n v="0"/>
    <n v="0"/>
    <m/>
    <m/>
    <m/>
    <m/>
    <m/>
    <m/>
    <m/>
    <m/>
    <m/>
    <m/>
    <n v="0"/>
    <n v="1"/>
    <x v="7"/>
    <x v="7"/>
  </r>
  <r>
    <s v="129-1006A"/>
    <m/>
    <x v="0"/>
    <s v="162 GLEN CHARLIE RD"/>
    <n v="132"/>
    <s v="STEFANSKI GERALD"/>
    <s v="R130"/>
    <s v="RES ACLNUD  MDL-00"/>
    <s v="129//1006/A/"/>
    <n v="0.40016000000000002"/>
    <n v="0"/>
    <n v="0"/>
    <n v="0"/>
    <n v="0"/>
    <m/>
    <n v="0"/>
    <n v="0"/>
    <n v="0"/>
    <s v="YES"/>
    <n v="0"/>
    <s v="129-1006A"/>
    <m/>
    <m/>
    <m/>
    <n v="0"/>
    <m/>
    <m/>
    <n v="0"/>
    <n v="0"/>
    <n v="0"/>
    <n v="0"/>
    <n v="0"/>
    <m/>
    <m/>
    <m/>
    <m/>
    <m/>
    <m/>
    <m/>
    <m/>
    <m/>
    <m/>
    <n v="1"/>
    <n v="1"/>
    <x v="7"/>
    <x v="7"/>
  </r>
  <r>
    <s v="109A-1-7"/>
    <m/>
    <x v="0"/>
    <s v="9 LOU AVE"/>
    <n v="130"/>
    <s v="MAKEPEACE CO A D"/>
    <s v="SC"/>
    <s v="RES ACLNDV  MDL-00"/>
    <s v="109/A1/7//"/>
    <n v="0.44714999999999999"/>
    <n v="1"/>
    <n v="1"/>
    <n v="1"/>
    <n v="1"/>
    <s v="SEPTIC"/>
    <n v="0"/>
    <n v="1"/>
    <n v="0"/>
    <s v="YES"/>
    <n v="0"/>
    <s v="109A-1-7"/>
    <s v="Public Water,Septic"/>
    <s v="SEPTIC"/>
    <s v="SEPTIC"/>
    <n v="0"/>
    <m/>
    <m/>
    <n v="1"/>
    <n v="1"/>
    <n v="3"/>
    <n v="1314"/>
    <n v="1"/>
    <m/>
    <m/>
    <m/>
    <m/>
    <m/>
    <m/>
    <m/>
    <m/>
    <m/>
    <m/>
    <n v="2"/>
    <n v="1"/>
    <x v="9"/>
    <x v="9"/>
  </r>
  <r>
    <s v="110-1008"/>
    <m/>
    <x v="0"/>
    <s v="47 TIHONET RD"/>
    <n v="720"/>
    <s v="MAKEPEACE CO A D"/>
    <s v="R60"/>
    <s v="NONPRNECLD"/>
    <s v="110//1008//"/>
    <n v="1.36208"/>
    <n v="0"/>
    <n v="0"/>
    <n v="0"/>
    <n v="0"/>
    <m/>
    <n v="0"/>
    <n v="0"/>
    <n v="0"/>
    <s v="YES"/>
    <n v="0"/>
    <s v="110-1008"/>
    <m/>
    <m/>
    <m/>
    <n v="0"/>
    <m/>
    <m/>
    <n v="0"/>
    <n v="0"/>
    <n v="0"/>
    <n v="0"/>
    <n v="0"/>
    <m/>
    <m/>
    <m/>
    <m/>
    <m/>
    <m/>
    <m/>
    <m/>
    <m/>
    <m/>
    <n v="1"/>
    <n v="1"/>
    <x v="11"/>
    <x v="11"/>
  </r>
  <r>
    <s v="129-1000B"/>
    <m/>
    <x v="0"/>
    <s v="0 MAPLE SPRINGS RD"/>
    <n v="720"/>
    <s v="MAKEPEACE CO A D"/>
    <s v="R130"/>
    <s v="NONPRNECLD"/>
    <s v="129//1000/B/"/>
    <n v="6.8564400000000001"/>
    <n v="0"/>
    <n v="0"/>
    <n v="0"/>
    <n v="0"/>
    <m/>
    <n v="0"/>
    <n v="0"/>
    <n v="0"/>
    <s v="YES"/>
    <n v="0"/>
    <s v="129-1000B"/>
    <m/>
    <m/>
    <m/>
    <n v="0"/>
    <m/>
    <m/>
    <n v="0"/>
    <n v="0"/>
    <n v="0"/>
    <n v="0"/>
    <n v="0"/>
    <m/>
    <m/>
    <m/>
    <m/>
    <m/>
    <m/>
    <m/>
    <m/>
    <m/>
    <m/>
    <n v="1"/>
    <n v="1"/>
    <x v="7"/>
    <x v="7"/>
  </r>
  <r>
    <s v="115-G15"/>
    <m/>
    <x v="0"/>
    <s v="21 WILLARD ST"/>
    <n v="101"/>
    <s v="VROOM CHARLES J"/>
    <s v="MR30"/>
    <s v="ONE FAMILY"/>
    <s v="115//G15//"/>
    <n v="0.26748"/>
    <n v="1"/>
    <n v="1"/>
    <n v="1"/>
    <n v="1"/>
    <s v="SEPTIC"/>
    <n v="0"/>
    <n v="1"/>
    <n v="11300"/>
    <s v="YES"/>
    <n v="11300"/>
    <s v="115-G15"/>
    <s v="Public Water,Septic"/>
    <s v="SEPTIC"/>
    <s v="SEPTIC"/>
    <n v="11300"/>
    <m/>
    <m/>
    <n v="1"/>
    <n v="1"/>
    <n v="3"/>
    <n v="1216"/>
    <n v="1"/>
    <m/>
    <m/>
    <m/>
    <m/>
    <m/>
    <m/>
    <m/>
    <m/>
    <m/>
    <m/>
    <n v="1"/>
    <n v="1"/>
    <x v="8"/>
    <x v="8"/>
  </r>
  <r>
    <s v="109A-1-1"/>
    <m/>
    <x v="0"/>
    <s v="2 LOU AVE"/>
    <n v="390"/>
    <s v="MAKEPEACE CO A D"/>
    <s v="SC"/>
    <s v="DEVEL LAND  MDL-00"/>
    <s v="109/A1/1//"/>
    <n v="0.51295999999999997"/>
    <n v="1"/>
    <n v="0"/>
    <n v="1"/>
    <n v="0"/>
    <s v="SEPTIC"/>
    <n v="0"/>
    <n v="1"/>
    <n v="0"/>
    <s v="YES"/>
    <n v="0"/>
    <s v="109A-1-1"/>
    <s v="Public Water,Septic"/>
    <s v="SEPTIC"/>
    <m/>
    <n v="0"/>
    <m/>
    <m/>
    <n v="1"/>
    <n v="0"/>
    <n v="0"/>
    <n v="0"/>
    <n v="0"/>
    <s v="HOUSE REMOVED"/>
    <m/>
    <m/>
    <m/>
    <m/>
    <m/>
    <m/>
    <m/>
    <m/>
    <m/>
    <n v="1"/>
    <n v="1"/>
    <x v="9"/>
    <x v="9"/>
  </r>
  <r>
    <s v="115-G14"/>
    <m/>
    <x v="0"/>
    <s v="23 WILLARD ST"/>
    <n v="101"/>
    <s v="BUTTERWORTH GARY E"/>
    <s v="MR30"/>
    <s v="ONE FAMILY"/>
    <s v="115//G14//"/>
    <n v="0.48380000000000001"/>
    <n v="1"/>
    <n v="1"/>
    <n v="1"/>
    <n v="1"/>
    <s v="SEPTIC"/>
    <n v="0"/>
    <n v="1"/>
    <n v="8000"/>
    <s v="YES"/>
    <n v="8000"/>
    <s v="115-G14"/>
    <s v="Public Water,Septic"/>
    <s v="SEPTIC"/>
    <s v="SEPTIC"/>
    <n v="8000"/>
    <m/>
    <m/>
    <n v="1"/>
    <n v="1"/>
    <n v="3"/>
    <n v="960"/>
    <n v="1"/>
    <m/>
    <m/>
    <m/>
    <m/>
    <m/>
    <m/>
    <m/>
    <m/>
    <m/>
    <m/>
    <n v="1"/>
    <n v="1"/>
    <x v="8"/>
    <x v="8"/>
  </r>
  <r>
    <s v="84-1007"/>
    <m/>
    <x v="0"/>
    <s v="2485 CRAN HWY"/>
    <n v="132"/>
    <s v="SOUTHCOAST VENTURES INC"/>
    <s v="SC"/>
    <s v="RES ACLNUD  MDL-00"/>
    <s v="84//1007//"/>
    <n v="8.4169999999999995E-2"/>
    <n v="0"/>
    <n v="0"/>
    <n v="0"/>
    <n v="0"/>
    <m/>
    <n v="0"/>
    <n v="0"/>
    <n v="0"/>
    <s v="YES"/>
    <n v="0"/>
    <s v="84-1007"/>
    <s v="Public Water,Septic"/>
    <s v="SEPTIC"/>
    <m/>
    <n v="0"/>
    <m/>
    <m/>
    <n v="0"/>
    <n v="0"/>
    <n v="0"/>
    <n v="0"/>
    <n v="0"/>
    <m/>
    <m/>
    <m/>
    <m/>
    <m/>
    <m/>
    <m/>
    <m/>
    <m/>
    <m/>
    <n v="2"/>
    <n v="1"/>
    <x v="9"/>
    <x v="9"/>
  </r>
  <r>
    <s v="129-1007"/>
    <m/>
    <x v="0"/>
    <s v="168 GLEN CHARLIE RD"/>
    <n v="101"/>
    <s v="STEFANSKI GERALD"/>
    <s v="R130"/>
    <s v="ONE FAMILY"/>
    <s v="129//1007//"/>
    <n v="2.2810299999999999"/>
    <n v="1"/>
    <n v="1"/>
    <n v="1"/>
    <n v="1"/>
    <s v="SEPTIC"/>
    <n v="0"/>
    <n v="1"/>
    <n v="1500"/>
    <s v="NO_W1"/>
    <n v="1500"/>
    <s v="129-1007"/>
    <s v="Public Water,Septic"/>
    <s v="SEPTIC"/>
    <s v="SEPTIC"/>
    <n v="1500"/>
    <m/>
    <m/>
    <n v="1"/>
    <n v="1"/>
    <n v="2"/>
    <n v="1522"/>
    <n v="1"/>
    <m/>
    <m/>
    <m/>
    <m/>
    <m/>
    <m/>
    <m/>
    <m/>
    <m/>
    <m/>
    <n v="2"/>
    <n v="1"/>
    <x v="7"/>
    <x v="7"/>
  </r>
  <r>
    <s v="129B-4-6"/>
    <m/>
    <x v="0"/>
    <s v="178 GLEN CHARLIE RD"/>
    <n v="132"/>
    <s v="GAGNON PAM"/>
    <s v="R130"/>
    <s v="RES ACLNUD  MDL-00"/>
    <s v="129/B4/6//"/>
    <n v="0.13236999999999999"/>
    <n v="0"/>
    <n v="0"/>
    <n v="0"/>
    <n v="0"/>
    <m/>
    <n v="0"/>
    <n v="0"/>
    <n v="0"/>
    <s v="YES"/>
    <n v="0"/>
    <s v="129B-4-6"/>
    <m/>
    <m/>
    <m/>
    <n v="0"/>
    <m/>
    <m/>
    <n v="0"/>
    <n v="0"/>
    <n v="0"/>
    <n v="0"/>
    <n v="0"/>
    <m/>
    <m/>
    <m/>
    <m/>
    <m/>
    <m/>
    <m/>
    <m/>
    <m/>
    <m/>
    <n v="1"/>
    <n v="1"/>
    <x v="7"/>
    <x v="7"/>
  </r>
  <r>
    <s v="127-A1"/>
    <m/>
    <x v="0"/>
    <s v="205 GLEN CHARLIE RD REAR"/>
    <n v="720"/>
    <s v="ROUNSVILLE HAMMOND &amp;"/>
    <m/>
    <s v="NONPRNECLD"/>
    <s v="127//A1//"/>
    <n v="7.0894000000000004"/>
    <n v="0"/>
    <n v="0"/>
    <n v="0"/>
    <n v="0"/>
    <m/>
    <n v="0"/>
    <n v="0"/>
    <n v="0"/>
    <s v="YES"/>
    <n v="0"/>
    <s v="127-A1"/>
    <m/>
    <m/>
    <m/>
    <n v="0"/>
    <m/>
    <m/>
    <n v="0"/>
    <n v="0"/>
    <n v="0"/>
    <n v="0"/>
    <n v="0"/>
    <m/>
    <m/>
    <m/>
    <m/>
    <m/>
    <m/>
    <m/>
    <m/>
    <m/>
    <m/>
    <n v="1"/>
    <n v="1"/>
    <x v="12"/>
    <x v="12"/>
  </r>
  <r>
    <s v="129B-4-7"/>
    <m/>
    <x v="0"/>
    <s v="180 GLEN CHARLIE RD"/>
    <n v="132"/>
    <s v="DENTINO GEORGE"/>
    <s v="R130"/>
    <s v="RES ACLNUD  MDL-00"/>
    <s v="129/B4/7//"/>
    <n v="0.1361"/>
    <n v="0"/>
    <n v="0"/>
    <n v="0"/>
    <n v="0"/>
    <m/>
    <n v="0"/>
    <n v="0"/>
    <n v="0"/>
    <s v="YES"/>
    <n v="0"/>
    <s v="129B-4-7"/>
    <m/>
    <m/>
    <m/>
    <n v="0"/>
    <m/>
    <m/>
    <n v="0"/>
    <n v="0"/>
    <n v="0"/>
    <n v="0"/>
    <n v="0"/>
    <m/>
    <m/>
    <m/>
    <m/>
    <m/>
    <m/>
    <m/>
    <m/>
    <m/>
    <m/>
    <n v="1"/>
    <n v="1"/>
    <x v="7"/>
    <x v="7"/>
  </r>
  <r>
    <s v="129B-4-12"/>
    <m/>
    <x v="0"/>
    <s v="182 GLEN CHARLIE RD"/>
    <n v="101"/>
    <s v="FERNANDES ALCIDO"/>
    <s v="R130"/>
    <s v="ONE FAMILY"/>
    <s v="129/B4/12//"/>
    <n v="0.14707000000000001"/>
    <n v="1"/>
    <n v="1"/>
    <n v="1"/>
    <n v="1"/>
    <s v="SEPTIC"/>
    <n v="0"/>
    <n v="1"/>
    <n v="6300"/>
    <s v="YES"/>
    <n v="6300"/>
    <s v="129B-4-12"/>
    <s v="Public Water,Gas,Septic"/>
    <s v="SEPTIC"/>
    <s v="SEPTIC"/>
    <n v="6300"/>
    <m/>
    <m/>
    <n v="1"/>
    <n v="1"/>
    <n v="2"/>
    <n v="480"/>
    <n v="1"/>
    <m/>
    <m/>
    <m/>
    <m/>
    <m/>
    <m/>
    <m/>
    <m/>
    <m/>
    <m/>
    <n v="1"/>
    <n v="1"/>
    <x v="7"/>
    <x v="7"/>
  </r>
  <r>
    <s v="129B-4-13"/>
    <m/>
    <x v="0"/>
    <s v="184 GLEN CHARLIE RD"/>
    <n v="101"/>
    <s v="AINSLEY EARLE D JR"/>
    <s v="R130"/>
    <s v="ONE FAMILY"/>
    <s v="129/B4/13//"/>
    <n v="0.12816"/>
    <n v="1"/>
    <n v="1"/>
    <n v="1"/>
    <n v="1"/>
    <s v="SEPTIC"/>
    <n v="0"/>
    <n v="1"/>
    <n v="6600"/>
    <s v="YES"/>
    <n v="6600"/>
    <s v="129B-4-13"/>
    <s v="Public Water,Septic"/>
    <s v="SEPTIC"/>
    <s v="SEPTIC"/>
    <n v="6600"/>
    <m/>
    <m/>
    <n v="1"/>
    <n v="1"/>
    <n v="2"/>
    <n v="1032"/>
    <n v="1"/>
    <m/>
    <m/>
    <m/>
    <m/>
    <m/>
    <m/>
    <m/>
    <m/>
    <m/>
    <m/>
    <n v="1"/>
    <n v="1"/>
    <x v="7"/>
    <x v="7"/>
  </r>
  <r>
    <s v="129-1000A"/>
    <m/>
    <x v="0"/>
    <s v="0 MAPLE SPRINGS RD"/>
    <n v="720"/>
    <s v="MAKEPEACE CO A D"/>
    <s v="R130"/>
    <s v="NONPRNECLD"/>
    <s v="129//1000/A/"/>
    <n v="1.76925"/>
    <n v="0"/>
    <n v="0"/>
    <n v="0"/>
    <n v="0"/>
    <m/>
    <n v="0"/>
    <n v="0"/>
    <n v="0"/>
    <s v="YES"/>
    <n v="0"/>
    <s v="129-1000A"/>
    <m/>
    <m/>
    <m/>
    <n v="0"/>
    <m/>
    <m/>
    <n v="0"/>
    <n v="0"/>
    <n v="0"/>
    <n v="0"/>
    <n v="0"/>
    <m/>
    <m/>
    <m/>
    <m/>
    <m/>
    <m/>
    <m/>
    <m/>
    <m/>
    <m/>
    <n v="1"/>
    <n v="1"/>
    <x v="7"/>
    <x v="7"/>
  </r>
  <r>
    <s v="129B-4-15"/>
    <m/>
    <x v="0"/>
    <s v="188 GLEN CHARLIE RD"/>
    <n v="101"/>
    <s v="RUTHERFORD KENNETH L"/>
    <s v="R130"/>
    <s v="ONE FAMILY"/>
    <s v="129/B4/15//"/>
    <n v="8.4449999999999997E-2"/>
    <n v="1"/>
    <n v="1"/>
    <n v="1"/>
    <n v="1"/>
    <s v="SEPTIC"/>
    <n v="0"/>
    <n v="1"/>
    <n v="1700"/>
    <s v="YES"/>
    <n v="1700"/>
    <s v="129B-4-15"/>
    <s v="Public Water,Septic"/>
    <s v="SEPTIC"/>
    <s v="SEPTIC"/>
    <n v="1700"/>
    <m/>
    <m/>
    <n v="1"/>
    <n v="1"/>
    <n v="2"/>
    <n v="602"/>
    <n v="1"/>
    <m/>
    <m/>
    <m/>
    <m/>
    <m/>
    <m/>
    <m/>
    <m/>
    <m/>
    <m/>
    <n v="1"/>
    <n v="1"/>
    <x v="7"/>
    <x v="7"/>
  </r>
  <r>
    <s v="129B-4-17"/>
    <m/>
    <x v="0"/>
    <s v="190 GLEN CHARLIE RD"/>
    <n v="101"/>
    <s v="RAMANAUSKAS REMIGIJUS"/>
    <s v="R130"/>
    <s v="ONE FAMILY"/>
    <s v="129/B4/17//"/>
    <n v="0.14973"/>
    <n v="1"/>
    <n v="1"/>
    <n v="1"/>
    <n v="1"/>
    <s v="SEPTIC"/>
    <n v="0"/>
    <n v="1"/>
    <n v="0"/>
    <s v="NO_W1"/>
    <n v="0"/>
    <s v="129B-4-17"/>
    <s v="Public Water,Gas,Septic"/>
    <s v="SEPTIC"/>
    <s v="SEPTIC"/>
    <n v="0"/>
    <m/>
    <m/>
    <n v="1"/>
    <n v="1"/>
    <n v="2"/>
    <n v="1600"/>
    <n v="2"/>
    <m/>
    <m/>
    <m/>
    <m/>
    <m/>
    <m/>
    <m/>
    <m/>
    <m/>
    <m/>
    <n v="2"/>
    <n v="1"/>
    <x v="7"/>
    <x v="7"/>
  </r>
  <r>
    <s v="129B-4-14"/>
    <m/>
    <x v="0"/>
    <s v="186 GLEN CHARLIE RD"/>
    <n v="101"/>
    <s v="REPETTI JOSEPH M"/>
    <s v="R130"/>
    <s v="ONE FAMILY"/>
    <s v="129/B4/14//"/>
    <n v="0.15626999999999999"/>
    <n v="1"/>
    <n v="1"/>
    <n v="1"/>
    <n v="1"/>
    <s v="SEPTIC"/>
    <n v="0"/>
    <n v="1"/>
    <n v="4400"/>
    <s v="YES"/>
    <n v="4400"/>
    <s v="129B-4-14"/>
    <s v="Public Water,Septic"/>
    <s v="SEPTIC"/>
    <s v="SEPTIC"/>
    <n v="4400"/>
    <m/>
    <m/>
    <n v="1"/>
    <n v="1"/>
    <n v="3"/>
    <n v="1336"/>
    <n v="1.75"/>
    <m/>
    <m/>
    <m/>
    <m/>
    <m/>
    <m/>
    <m/>
    <m/>
    <m/>
    <m/>
    <n v="2"/>
    <n v="1"/>
    <x v="7"/>
    <x v="7"/>
  </r>
  <r>
    <s v="129B-4-18"/>
    <m/>
    <x v="0"/>
    <s v="192 GLEN CHARLIE RD"/>
    <n v="101"/>
    <s v="CUNNINGHAM WAYNE B"/>
    <s v="R130"/>
    <s v="ONE FAMILY"/>
    <s v="129/B4/18//"/>
    <n v="6.1990000000000003E-2"/>
    <n v="1"/>
    <n v="1"/>
    <n v="1"/>
    <n v="1"/>
    <s v="SEPTIC"/>
    <n v="0"/>
    <n v="1"/>
    <n v="1100"/>
    <s v="YES"/>
    <n v="1100"/>
    <s v="129B-4-18"/>
    <s v="Public Water,Gas,Septic"/>
    <s v="SEPTIC"/>
    <s v="SEPTIC"/>
    <n v="1100"/>
    <m/>
    <m/>
    <n v="1"/>
    <n v="1"/>
    <n v="1"/>
    <n v="416"/>
    <n v="1"/>
    <m/>
    <m/>
    <m/>
    <m/>
    <m/>
    <m/>
    <m/>
    <m/>
    <m/>
    <m/>
    <n v="1"/>
    <n v="1"/>
    <x v="7"/>
    <x v="7"/>
  </r>
  <r>
    <s v="129B-4-19"/>
    <m/>
    <x v="0"/>
    <s v="194 GLEN CHARLIE RD"/>
    <n v="101"/>
    <s v="BRUM ROBERT M"/>
    <s v="R130"/>
    <s v="ONE FAMILY"/>
    <s v="129/B4/19//"/>
    <n v="7.1660000000000001E-2"/>
    <n v="1"/>
    <n v="1"/>
    <n v="1"/>
    <n v="1"/>
    <s v="SEPTIC"/>
    <n v="0"/>
    <n v="1"/>
    <n v="900"/>
    <s v="YES"/>
    <n v="900"/>
    <s v="129B-4-19"/>
    <s v="Public Water,Septic"/>
    <s v="SEPTIC"/>
    <s v="SEPTIC"/>
    <n v="900"/>
    <m/>
    <m/>
    <n v="1"/>
    <n v="1"/>
    <n v="2"/>
    <n v="704"/>
    <n v="1"/>
    <m/>
    <m/>
    <m/>
    <m/>
    <m/>
    <m/>
    <m/>
    <m/>
    <m/>
    <m/>
    <n v="1"/>
    <n v="1"/>
    <x v="7"/>
    <x v="7"/>
  </r>
  <r>
    <s v="129B-4-1"/>
    <m/>
    <x v="0"/>
    <s v="174 GLEN CHARLIE RD"/>
    <n v="101"/>
    <s v="STEWART SANDRA L"/>
    <s v="R130"/>
    <s v="ONE FAMILY"/>
    <s v="129/B4/1//"/>
    <n v="0.22059000000000001"/>
    <n v="1"/>
    <n v="1"/>
    <n v="1"/>
    <n v="1"/>
    <s v="SEPTIC"/>
    <n v="0"/>
    <n v="1"/>
    <n v="6700"/>
    <s v="YES"/>
    <n v="6700"/>
    <s v="129B-4-1"/>
    <s v="Well,Gas,Septic"/>
    <s v="SEPTIC"/>
    <s v="SEPTIC"/>
    <n v="6700"/>
    <m/>
    <m/>
    <n v="1"/>
    <n v="1"/>
    <n v="2"/>
    <n v="840"/>
    <n v="2"/>
    <m/>
    <m/>
    <m/>
    <m/>
    <m/>
    <m/>
    <m/>
    <m/>
    <m/>
    <m/>
    <n v="1"/>
    <n v="1"/>
    <x v="7"/>
    <x v="7"/>
  </r>
  <r>
    <s v="109A-1-1024B"/>
    <m/>
    <x v="0"/>
    <s v="4 GARAGE ST"/>
    <n v="390"/>
    <s v="MAKEPEACE CO A D"/>
    <s v="SC"/>
    <s v="DEVEL LAND  MDL-00"/>
    <s v="109/A1/1024/B/"/>
    <n v="0.24088999999999999"/>
    <n v="1"/>
    <n v="0"/>
    <n v="1"/>
    <n v="0"/>
    <s v="SEPTIC"/>
    <n v="0"/>
    <n v="1"/>
    <n v="0"/>
    <s v="YES"/>
    <n v="0"/>
    <s v="109A-1-1024B"/>
    <s v="Public Water,Septic"/>
    <s v="SEPTIC"/>
    <m/>
    <n v="0"/>
    <m/>
    <m/>
    <n v="1"/>
    <n v="0"/>
    <n v="0"/>
    <n v="0"/>
    <n v="0"/>
    <s v="HOUSE REMOVED"/>
    <m/>
    <m/>
    <m/>
    <m/>
    <m/>
    <m/>
    <m/>
    <m/>
    <m/>
    <n v="1"/>
    <n v="1"/>
    <x v="9"/>
    <x v="9"/>
  </r>
  <r>
    <s v="110-1036"/>
    <m/>
    <x v="0"/>
    <s v="22 CHARGE POND RD"/>
    <n v="903"/>
    <s v="TOWN OF WAREHAM"/>
    <s v="R60"/>
    <s v="MUNICIPAL  MDL-00"/>
    <s v="110//1036//"/>
    <n v="9.9668500000000009"/>
    <n v="0"/>
    <n v="0"/>
    <n v="0"/>
    <n v="0"/>
    <m/>
    <n v="0"/>
    <n v="0"/>
    <n v="0"/>
    <s v="YES"/>
    <n v="0"/>
    <s v="110-1036"/>
    <s v="Public Water,Septic"/>
    <s v="SEPTIC"/>
    <m/>
    <n v="0"/>
    <m/>
    <m/>
    <n v="0"/>
    <n v="0"/>
    <n v="0"/>
    <n v="0"/>
    <n v="0"/>
    <m/>
    <m/>
    <m/>
    <m/>
    <m/>
    <m/>
    <m/>
    <m/>
    <m/>
    <m/>
    <n v="1"/>
    <n v="1"/>
    <x v="6"/>
    <x v="6"/>
  </r>
  <r>
    <s v="110-1010"/>
    <m/>
    <x v="0"/>
    <s v="51 TIHONET RD"/>
    <n v="101"/>
    <s v="CABRAL ROBERT M"/>
    <s v="R60"/>
    <s v="ONE FAMILY"/>
    <s v="110//1010//"/>
    <n v="0.58955999999999997"/>
    <n v="1"/>
    <n v="1"/>
    <n v="1"/>
    <n v="1"/>
    <s v="SEPTIC"/>
    <n v="0"/>
    <n v="1"/>
    <n v="9500"/>
    <s v="YES"/>
    <n v="9500"/>
    <s v="110-1010"/>
    <s v="Public Water,Septic"/>
    <s v="SEPTIC"/>
    <s v="SEPTIC"/>
    <n v="9500"/>
    <m/>
    <m/>
    <n v="1"/>
    <n v="1"/>
    <n v="3"/>
    <n v="1356"/>
    <n v="1"/>
    <m/>
    <m/>
    <m/>
    <m/>
    <m/>
    <m/>
    <m/>
    <m/>
    <m/>
    <m/>
    <n v="1"/>
    <n v="1"/>
    <x v="11"/>
    <x v="11"/>
  </r>
  <r>
    <s v="129B-4-2"/>
    <m/>
    <x v="0"/>
    <s v="176 GLEN CHARLIE RD"/>
    <n v="101"/>
    <s v="DENTINO GEORGE R"/>
    <s v="R130"/>
    <s v="ONE FAMILY"/>
    <s v="129/B4/2//"/>
    <n v="0.21645"/>
    <n v="1"/>
    <n v="1"/>
    <n v="1"/>
    <n v="1"/>
    <s v="SEPTIC"/>
    <n v="0"/>
    <n v="0"/>
    <n v="0"/>
    <s v="NO_W1"/>
    <n v="0"/>
    <s v="129B-4-2"/>
    <s v="Septic"/>
    <s v="SEPTIC"/>
    <s v="SEPTIC"/>
    <n v="0"/>
    <m/>
    <m/>
    <n v="1"/>
    <n v="1"/>
    <n v="0"/>
    <n v="532"/>
    <n v="1"/>
    <m/>
    <m/>
    <m/>
    <m/>
    <m/>
    <m/>
    <m/>
    <m/>
    <m/>
    <m/>
    <n v="1"/>
    <n v="1"/>
    <x v="7"/>
    <x v="7"/>
  </r>
  <r>
    <s v="129B-4-20"/>
    <m/>
    <x v="0"/>
    <s v="196 GLEN CHARLIE RD"/>
    <n v="101"/>
    <s v="PRUNIER NORMAN"/>
    <s v="R13"/>
    <s v="ONE FAMILY"/>
    <s v="129/B4/20//"/>
    <n v="8.6629999999999999E-2"/>
    <n v="1"/>
    <n v="1"/>
    <n v="1"/>
    <n v="1"/>
    <s v="SEPTIC"/>
    <n v="0"/>
    <n v="1"/>
    <n v="4500"/>
    <s v="YES"/>
    <n v="4500"/>
    <s v="129B-4-20"/>
    <s v="Public Water,Septic"/>
    <s v="SEPTIC"/>
    <s v="SEPTIC"/>
    <n v="4500"/>
    <m/>
    <m/>
    <n v="1"/>
    <n v="1"/>
    <n v="1"/>
    <n v="512"/>
    <n v="1"/>
    <m/>
    <m/>
    <m/>
    <m/>
    <m/>
    <m/>
    <m/>
    <m/>
    <m/>
    <m/>
    <n v="1"/>
    <n v="1"/>
    <x v="7"/>
    <x v="7"/>
  </r>
  <r>
    <s v="129B-4-21"/>
    <m/>
    <x v="0"/>
    <s v="198 GLEN CHARLIE RD"/>
    <n v="101"/>
    <s v="GITTENS ROBERT P"/>
    <s v="R130"/>
    <s v="ONE FAMILY"/>
    <s v="129/B4/21//"/>
    <n v="0.11989"/>
    <n v="1"/>
    <n v="1"/>
    <n v="1"/>
    <n v="1"/>
    <s v="SEPTIC"/>
    <n v="0"/>
    <n v="0"/>
    <n v="0"/>
    <s v="YES"/>
    <n v="0"/>
    <s v="129B-4-21"/>
    <s v="Public Water,Septic"/>
    <s v="SEPTIC"/>
    <s v="SEPTIC"/>
    <n v="0"/>
    <m/>
    <m/>
    <n v="1"/>
    <n v="1"/>
    <n v="1"/>
    <n v="400"/>
    <n v="1"/>
    <m/>
    <m/>
    <m/>
    <m/>
    <m/>
    <m/>
    <m/>
    <m/>
    <m/>
    <m/>
    <n v="1"/>
    <n v="1"/>
    <x v="7"/>
    <x v="7"/>
  </r>
  <r>
    <s v="129B-4-3"/>
    <m/>
    <x v="0"/>
    <s v="1 GAUVIN ST"/>
    <n v="101"/>
    <s v="KELLY MEGAN M"/>
    <s v="R13"/>
    <s v="ONE FAMILY"/>
    <s v="129/B4/3//"/>
    <n v="0.22614000000000001"/>
    <n v="0"/>
    <n v="1"/>
    <n v="0"/>
    <n v="1"/>
    <m/>
    <n v="0"/>
    <n v="1"/>
    <n v="0"/>
    <s v="YES"/>
    <n v="0"/>
    <s v="129B-4-3"/>
    <s v="Well,Septic"/>
    <s v="SEPTIC"/>
    <s v="SEPTIC"/>
    <n v="0"/>
    <m/>
    <m/>
    <n v="0"/>
    <n v="1"/>
    <n v="1"/>
    <n v="480"/>
    <n v="1"/>
    <m/>
    <m/>
    <m/>
    <m/>
    <m/>
    <m/>
    <m/>
    <m/>
    <m/>
    <m/>
    <n v="1"/>
    <n v="1"/>
    <x v="7"/>
    <x v="7"/>
  </r>
  <r>
    <s v="129B-4-8"/>
    <m/>
    <x v="0"/>
    <s v="2 GAUVIN ST"/>
    <n v="132"/>
    <s v="DENTINO GUY"/>
    <s v="R130"/>
    <s v="RES ACLNUD  MDL-00"/>
    <s v="129/B4/8//"/>
    <n v="0.12051000000000001"/>
    <n v="0"/>
    <n v="0"/>
    <n v="0"/>
    <n v="0"/>
    <m/>
    <n v="0"/>
    <n v="1"/>
    <n v="0"/>
    <s v="YES"/>
    <n v="0"/>
    <s v="129B-4-8"/>
    <m/>
    <m/>
    <m/>
    <n v="0"/>
    <m/>
    <m/>
    <n v="0"/>
    <n v="0"/>
    <n v="0"/>
    <n v="0"/>
    <n v="0"/>
    <m/>
    <m/>
    <m/>
    <m/>
    <m/>
    <m/>
    <m/>
    <m/>
    <m/>
    <m/>
    <n v="1"/>
    <n v="1"/>
    <x v="7"/>
    <x v="7"/>
  </r>
  <r>
    <s v="109A-1-1024C"/>
    <m/>
    <x v="0"/>
    <s v="2486 CRAN HWY"/>
    <n v="130"/>
    <s v="MAKEPEACE CO A D"/>
    <s v="SC"/>
    <s v="RES ACLNDV  MDL-00"/>
    <s v="109/A1/1024/C/"/>
    <n v="0.14141000000000001"/>
    <n v="1"/>
    <n v="0"/>
    <n v="1"/>
    <n v="0"/>
    <s v="SEPTIC"/>
    <n v="0"/>
    <n v="1"/>
    <n v="0"/>
    <s v="YES"/>
    <n v="0"/>
    <s v="109A-1-1024C"/>
    <s v="Public Water,Septic"/>
    <s v="SEPTIC"/>
    <m/>
    <n v="0"/>
    <m/>
    <m/>
    <n v="1"/>
    <n v="0"/>
    <n v="0"/>
    <n v="0"/>
    <n v="0"/>
    <s v="HOUSE REMOVED"/>
    <m/>
    <m/>
    <m/>
    <m/>
    <m/>
    <m/>
    <m/>
    <m/>
    <m/>
    <n v="1"/>
    <n v="1"/>
    <x v="9"/>
    <x v="9"/>
  </r>
  <r>
    <s v="129B-4-2"/>
    <m/>
    <x v="0"/>
    <s v="176 GLEN CHARLIE RD"/>
    <n v="101"/>
    <s v="DENTINO GEORGE R"/>
    <s v="R130"/>
    <s v="ONE FAMILY"/>
    <s v="129/B4/2//"/>
    <n v="0.20555999999999999"/>
    <n v="1"/>
    <n v="1"/>
    <n v="1"/>
    <n v="1"/>
    <s v="SEPTIC"/>
    <n v="0"/>
    <n v="0"/>
    <n v="0"/>
    <s v="NO_W1"/>
    <n v="0"/>
    <s v="129B-4-2"/>
    <s v="Septic"/>
    <s v="SEPTIC"/>
    <s v="SEPTIC"/>
    <n v="0"/>
    <m/>
    <m/>
    <n v="1"/>
    <n v="1"/>
    <n v="0"/>
    <n v="532"/>
    <n v="1"/>
    <m/>
    <m/>
    <m/>
    <m/>
    <m/>
    <m/>
    <m/>
    <m/>
    <m/>
    <m/>
    <n v="2"/>
    <n v="1"/>
    <x v="7"/>
    <x v="7"/>
  </r>
  <r>
    <s v="109A-1-5"/>
    <m/>
    <x v="0"/>
    <s v="6 LOU AVE"/>
    <n v="131"/>
    <s v="MAKEPEACE CO A D"/>
    <m/>
    <s v="RES ACLNPO  MDL-00"/>
    <s v="109/A1/5//"/>
    <n v="0.60729999999999995"/>
    <n v="0"/>
    <n v="0"/>
    <n v="0"/>
    <n v="0"/>
    <m/>
    <n v="0"/>
    <n v="0"/>
    <n v="0"/>
    <s v="YES"/>
    <n v="0"/>
    <s v="109A-1-5"/>
    <m/>
    <m/>
    <m/>
    <n v="0"/>
    <m/>
    <m/>
    <n v="0"/>
    <n v="0"/>
    <n v="0"/>
    <n v="0"/>
    <n v="0"/>
    <m/>
    <m/>
    <m/>
    <m/>
    <m/>
    <m/>
    <m/>
    <m/>
    <m/>
    <m/>
    <n v="3"/>
    <n v="1"/>
    <x v="9"/>
    <x v="9"/>
  </r>
  <r>
    <s v="129B-4-22"/>
    <m/>
    <x v="0"/>
    <s v="200 GLEN CHARLIE RD"/>
    <n v="101"/>
    <s v="SUTTON ROBERT P"/>
    <s v="R130"/>
    <s v="ONE FAMILY"/>
    <s v="129/B4/22//"/>
    <n v="0.151"/>
    <n v="1"/>
    <n v="1"/>
    <n v="1"/>
    <n v="1"/>
    <s v="SEPTIC"/>
    <n v="0"/>
    <n v="1"/>
    <n v="2200"/>
    <s v="YES"/>
    <n v="2200"/>
    <s v="129B-4-22"/>
    <s v="Public Water,Gas,Septic"/>
    <s v="SEPTIC"/>
    <s v="SEPTIC"/>
    <n v="2200"/>
    <m/>
    <m/>
    <n v="1"/>
    <n v="1"/>
    <n v="1"/>
    <n v="400"/>
    <n v="1"/>
    <m/>
    <m/>
    <m/>
    <m/>
    <m/>
    <m/>
    <m/>
    <m/>
    <m/>
    <m/>
    <n v="1"/>
    <n v="1"/>
    <x v="7"/>
    <x v="7"/>
  </r>
  <r>
    <s v="109A-1-1023B"/>
    <m/>
    <x v="0"/>
    <s v="8 GARAGE ST"/>
    <n v="132"/>
    <s v="MAKEPEACE CO A D"/>
    <m/>
    <s v="RES ACLNUD  MDL-00"/>
    <s v="109/A1/1023/B/"/>
    <n v="2.6419999999999999E-2"/>
    <n v="0"/>
    <n v="0"/>
    <n v="0"/>
    <n v="0"/>
    <m/>
    <n v="0"/>
    <n v="0"/>
    <n v="0"/>
    <s v="YES"/>
    <n v="0"/>
    <s v="109A-1-1023B"/>
    <m/>
    <m/>
    <m/>
    <n v="0"/>
    <m/>
    <m/>
    <n v="0"/>
    <n v="0"/>
    <n v="0"/>
    <n v="0"/>
    <n v="0"/>
    <m/>
    <m/>
    <m/>
    <m/>
    <m/>
    <m/>
    <m/>
    <m/>
    <m/>
    <m/>
    <n v="1"/>
    <n v="1"/>
    <x v="9"/>
    <x v="9"/>
  </r>
  <r>
    <s v="129B-4-23"/>
    <m/>
    <x v="0"/>
    <s v="202 GLEN CHARLIE RD"/>
    <n v="101"/>
    <s v="CAPUTO LOUIS F"/>
    <s v="R130"/>
    <s v="ONE FAMILY"/>
    <s v="129/B4/23//"/>
    <n v="0.16688"/>
    <n v="1"/>
    <n v="1"/>
    <n v="1"/>
    <n v="1"/>
    <s v="SEPTIC"/>
    <n v="0"/>
    <n v="1"/>
    <n v="700"/>
    <s v="YES"/>
    <n v="700"/>
    <s v="129B-4-23"/>
    <s v="Public Water,Septic"/>
    <s v="SEPTIC"/>
    <s v="SEPTIC"/>
    <n v="700"/>
    <m/>
    <m/>
    <n v="1"/>
    <n v="1"/>
    <n v="2"/>
    <n v="850"/>
    <n v="1"/>
    <m/>
    <m/>
    <m/>
    <m/>
    <m/>
    <m/>
    <m/>
    <m/>
    <m/>
    <m/>
    <n v="1"/>
    <n v="1"/>
    <x v="7"/>
    <x v="7"/>
  </r>
  <r>
    <s v="115-1013"/>
    <m/>
    <x v="0"/>
    <s v="0 MAPLE SPRGS RD  OFF"/>
    <n v="710"/>
    <s v="ASHLEY JAMES E"/>
    <m/>
    <s v="CRANBERRY  MDL-00"/>
    <s v="115//1013//"/>
    <n v="30.996269999999999"/>
    <n v="0"/>
    <n v="0"/>
    <n v="0"/>
    <n v="0"/>
    <m/>
    <n v="0"/>
    <n v="0"/>
    <n v="0"/>
    <s v="YES"/>
    <n v="0"/>
    <s v="115-1013"/>
    <m/>
    <m/>
    <m/>
    <n v="0"/>
    <m/>
    <m/>
    <n v="0"/>
    <n v="0"/>
    <n v="0"/>
    <n v="0"/>
    <n v="0"/>
    <m/>
    <m/>
    <m/>
    <m/>
    <m/>
    <m/>
    <m/>
    <m/>
    <m/>
    <m/>
    <n v="1"/>
    <n v="1"/>
    <x v="7"/>
    <x v="7"/>
  </r>
  <r>
    <s v="129B-4-9"/>
    <m/>
    <x v="0"/>
    <s v="4 GAUVIN ST"/>
    <n v="132"/>
    <s v="DENTINO EMMA"/>
    <s v="R130"/>
    <s v="RES ACLNUD  MDL-00"/>
    <s v="129/B4/9//"/>
    <n v="0.14008999999999999"/>
    <n v="0"/>
    <n v="0"/>
    <n v="0"/>
    <n v="0"/>
    <m/>
    <n v="0"/>
    <n v="1"/>
    <n v="0"/>
    <s v="YES"/>
    <n v="0"/>
    <s v="129B-4-9"/>
    <m/>
    <m/>
    <m/>
    <n v="0"/>
    <m/>
    <m/>
    <n v="0"/>
    <n v="0"/>
    <n v="0"/>
    <n v="0"/>
    <n v="0"/>
    <m/>
    <m/>
    <m/>
    <m/>
    <m/>
    <m/>
    <m/>
    <m/>
    <m/>
    <m/>
    <n v="1"/>
    <n v="1"/>
    <x v="7"/>
    <x v="7"/>
  </r>
  <r>
    <s v="129B-4-4"/>
    <m/>
    <x v="0"/>
    <s v="3 GAUVIN ST"/>
    <n v="101"/>
    <s v="GAUVIN ANDRE P"/>
    <s v="R130"/>
    <s v="ONE FAMILY"/>
    <s v="129/B4/4//"/>
    <n v="0.24564"/>
    <n v="1"/>
    <n v="1"/>
    <n v="1"/>
    <n v="1"/>
    <s v="SEPTIC"/>
    <n v="0"/>
    <n v="1"/>
    <n v="0"/>
    <s v="YES"/>
    <n v="0"/>
    <s v="129B-4-4"/>
    <s v="Public Water,Septic"/>
    <s v="SEPTIC"/>
    <s v="SEPTIC"/>
    <n v="0"/>
    <m/>
    <m/>
    <n v="1"/>
    <n v="1"/>
    <n v="2"/>
    <n v="1088"/>
    <n v="1"/>
    <m/>
    <m/>
    <m/>
    <m/>
    <m/>
    <m/>
    <m/>
    <m/>
    <m/>
    <m/>
    <n v="3"/>
    <n v="1"/>
    <x v="7"/>
    <x v="7"/>
  </r>
  <r>
    <s v="110-1011"/>
    <m/>
    <x v="0"/>
    <s v="53 TIHONET RD"/>
    <n v="101"/>
    <s v="GOMES FRANK J"/>
    <s v="R60"/>
    <s v="ONE FAMILY"/>
    <s v="110//1011//"/>
    <n v="0.46661999999999998"/>
    <n v="1"/>
    <n v="1"/>
    <n v="1"/>
    <n v="1"/>
    <s v="SEPTIC"/>
    <n v="0"/>
    <n v="1"/>
    <n v="13600"/>
    <s v="YES"/>
    <n v="13600"/>
    <s v="110-1011"/>
    <s v="Public Water,Septic"/>
    <s v="SEPTIC"/>
    <s v="SEPTIC"/>
    <n v="13600"/>
    <m/>
    <m/>
    <n v="1"/>
    <n v="1"/>
    <n v="3"/>
    <n v="1568"/>
    <n v="1"/>
    <m/>
    <m/>
    <m/>
    <m/>
    <m/>
    <m/>
    <m/>
    <m/>
    <m/>
    <m/>
    <n v="1"/>
    <n v="1"/>
    <x v="11"/>
    <x v="11"/>
  </r>
  <r>
    <s v="LAND_NOPARC"/>
    <m/>
    <x v="0"/>
    <m/>
    <n v="0"/>
    <m/>
    <m/>
    <m/>
    <m/>
    <n v="2.5100000000000001E-3"/>
    <n v="0"/>
    <n v="0"/>
    <n v="0"/>
    <n v="0"/>
    <m/>
    <n v="0"/>
    <n v="0"/>
    <n v="0"/>
    <s v="NO"/>
    <n v="0"/>
    <m/>
    <m/>
    <m/>
    <m/>
    <n v="0"/>
    <m/>
    <m/>
    <n v="0"/>
    <n v="0"/>
    <n v="0"/>
    <n v="0"/>
    <n v="0"/>
    <m/>
    <m/>
    <m/>
    <m/>
    <m/>
    <m/>
    <m/>
    <m/>
    <m/>
    <m/>
    <n v="0"/>
    <n v="1"/>
    <x v="7"/>
    <x v="7"/>
  </r>
  <r>
    <s v="129B-4-24"/>
    <m/>
    <x v="0"/>
    <s v="204 GLEN CHARLIE RD"/>
    <n v="101"/>
    <s v="ANDERSON MARY M TRUSTEE OF"/>
    <s v="R130"/>
    <s v="ONE FAMILY"/>
    <s v="129/B4/24//"/>
    <n v="0.22352"/>
    <n v="1"/>
    <n v="1"/>
    <n v="1"/>
    <n v="1"/>
    <s v="SEPTIC"/>
    <n v="0"/>
    <n v="1"/>
    <n v="2700"/>
    <s v="YES"/>
    <n v="2700"/>
    <s v="129B-4-24"/>
    <s v="Public Water,Gas,Septic"/>
    <s v="SEPTIC"/>
    <s v="SEPTIC"/>
    <n v="2700"/>
    <m/>
    <m/>
    <n v="1"/>
    <n v="1"/>
    <n v="2"/>
    <n v="558"/>
    <n v="1"/>
    <m/>
    <m/>
    <m/>
    <m/>
    <m/>
    <m/>
    <m/>
    <m/>
    <m/>
    <m/>
    <n v="2"/>
    <n v="1"/>
    <x v="7"/>
    <x v="7"/>
  </r>
  <r>
    <s v="129B-4-25A"/>
    <m/>
    <x v="0"/>
    <s v="206 GLEN CHARLIE RD"/>
    <n v="101"/>
    <s v="NAGY AGNES"/>
    <s v="R130"/>
    <s v="ONE FAMILY"/>
    <s v="129/B4/25/A/"/>
    <n v="0.19186"/>
    <n v="1"/>
    <n v="1"/>
    <n v="1"/>
    <n v="1"/>
    <s v="SEPTIC"/>
    <n v="0"/>
    <n v="1"/>
    <n v="1300"/>
    <s v="YES"/>
    <n v="1300"/>
    <s v="129B-4-25A"/>
    <s v="Gas,Well,Septic"/>
    <s v="SEPTIC"/>
    <s v="SEPTIC"/>
    <n v="1300"/>
    <m/>
    <m/>
    <n v="1"/>
    <n v="1"/>
    <n v="3"/>
    <n v="1202"/>
    <n v="1"/>
    <m/>
    <m/>
    <m/>
    <m/>
    <m/>
    <m/>
    <m/>
    <m/>
    <m/>
    <m/>
    <n v="2"/>
    <n v="1"/>
    <x v="7"/>
    <x v="7"/>
  </r>
  <r>
    <s v="129B-4-2"/>
    <m/>
    <x v="0"/>
    <s v="176 GLEN CHARLIE RD"/>
    <n v="101"/>
    <s v="DENTINO GEORGE R"/>
    <s v="R130"/>
    <s v="ONE FAMILY"/>
    <s v="129/B4/2//"/>
    <n v="0.10716000000000001"/>
    <n v="0"/>
    <n v="1"/>
    <n v="0"/>
    <n v="1"/>
    <m/>
    <n v="0"/>
    <n v="0"/>
    <n v="0"/>
    <s v="NO_W1"/>
    <n v="0"/>
    <s v="129B-4-2"/>
    <s v="Septic"/>
    <s v="SEPTIC"/>
    <s v="SEPTIC"/>
    <n v="0"/>
    <m/>
    <m/>
    <n v="0"/>
    <n v="1"/>
    <n v="0"/>
    <n v="532"/>
    <n v="1"/>
    <m/>
    <m/>
    <m/>
    <m/>
    <m/>
    <m/>
    <m/>
    <m/>
    <m/>
    <m/>
    <n v="1"/>
    <n v="1"/>
    <x v="7"/>
    <x v="7"/>
  </r>
  <r>
    <s v="109A-1-1024A"/>
    <m/>
    <x v="0"/>
    <s v="3 GARAGE ST"/>
    <n v="130"/>
    <s v="MAKEPEACE CO A D"/>
    <s v="SC"/>
    <s v="RES ACLNDV  MDL-00"/>
    <s v="109/A1/1024/A/"/>
    <n v="1.0237799999999999"/>
    <n v="1"/>
    <n v="0"/>
    <n v="1"/>
    <n v="0"/>
    <s v="SEPTIC"/>
    <n v="0"/>
    <n v="1"/>
    <n v="0"/>
    <s v="YES"/>
    <n v="0"/>
    <s v="109A-1-1024A"/>
    <s v="Public Water,Septic"/>
    <s v="SEPTIC"/>
    <m/>
    <n v="0"/>
    <m/>
    <m/>
    <n v="1"/>
    <n v="0"/>
    <n v="0"/>
    <n v="0"/>
    <n v="0"/>
    <s v="HOUSE REMOVED"/>
    <m/>
    <m/>
    <m/>
    <m/>
    <m/>
    <m/>
    <m/>
    <m/>
    <m/>
    <n v="1"/>
    <n v="1"/>
    <x v="9"/>
    <x v="9"/>
  </r>
  <r>
    <s v="129B-4-A"/>
    <m/>
    <x v="0"/>
    <s v="208 GLEN CHARLIE RD"/>
    <n v="101"/>
    <s v="COSTA PETER J"/>
    <s v="R130"/>
    <s v="ONE FAMILY"/>
    <s v="129/B4//A/"/>
    <n v="0.21207000000000001"/>
    <n v="1"/>
    <n v="1"/>
    <n v="1"/>
    <n v="1"/>
    <s v="SEPTIC"/>
    <n v="0"/>
    <n v="1"/>
    <n v="12500"/>
    <s v="YES"/>
    <n v="12500"/>
    <s v="129B-4-A"/>
    <s v="Public Water,Gas,Septic"/>
    <s v="SEPTIC"/>
    <s v="SEPTIC"/>
    <n v="12500"/>
    <m/>
    <m/>
    <n v="1"/>
    <n v="1"/>
    <n v="2"/>
    <n v="944"/>
    <n v="1"/>
    <m/>
    <m/>
    <m/>
    <m/>
    <m/>
    <m/>
    <m/>
    <m/>
    <m/>
    <m/>
    <n v="1"/>
    <n v="1"/>
    <x v="7"/>
    <x v="7"/>
  </r>
  <r>
    <s v="129B-4-29"/>
    <m/>
    <x v="0"/>
    <s v="5 GAUVIN ST"/>
    <n v="101"/>
    <s v="HALEY JAMES A"/>
    <s v="R13"/>
    <s v="ONE FAMILY"/>
    <s v="129/B4/29//"/>
    <n v="0.15823000000000001"/>
    <n v="1"/>
    <n v="1"/>
    <n v="1"/>
    <n v="1"/>
    <s v="SEPTIC"/>
    <n v="0"/>
    <n v="1"/>
    <n v="500"/>
    <s v="YES"/>
    <n v="500"/>
    <s v="129B-4-29"/>
    <s v="Well,Septic"/>
    <s v="SEPTIC"/>
    <s v="SEPTIC"/>
    <n v="500"/>
    <m/>
    <m/>
    <n v="1"/>
    <n v="1"/>
    <n v="4"/>
    <n v="1006"/>
    <n v="1"/>
    <m/>
    <m/>
    <m/>
    <m/>
    <m/>
    <m/>
    <m/>
    <m/>
    <m/>
    <m/>
    <n v="1"/>
    <n v="1"/>
    <x v="7"/>
    <x v="7"/>
  </r>
  <r>
    <s v="126-17"/>
    <s v="FEE"/>
    <x v="0"/>
    <s v="0 MAPLE SPRINGS RD"/>
    <n v="720"/>
    <s v="MAKEPEACE CO A D"/>
    <s v="R130"/>
    <s v="NONPRNECL"/>
    <m/>
    <n v="0.42462"/>
    <n v="0"/>
    <n v="0"/>
    <n v="0"/>
    <n v="0"/>
    <m/>
    <n v="0"/>
    <n v="0"/>
    <n v="0"/>
    <m/>
    <n v="0"/>
    <m/>
    <m/>
    <m/>
    <m/>
    <n v="0"/>
    <m/>
    <m/>
    <n v="0"/>
    <n v="0"/>
    <n v="0"/>
    <n v="0"/>
    <n v="0"/>
    <m/>
    <m/>
    <m/>
    <m/>
    <m/>
    <m/>
    <m/>
    <m/>
    <m/>
    <m/>
    <n v="1"/>
    <n v="1"/>
    <x v="7"/>
    <x v="7"/>
  </r>
  <r>
    <s v="129B-4-11"/>
    <m/>
    <x v="0"/>
    <s v="8 GAUVIN ST"/>
    <n v="101"/>
    <s v="SILVA MICHELLE"/>
    <s v="R130"/>
    <s v="ONE FAMILY"/>
    <s v="129/B4/11//"/>
    <n v="9.3880000000000005E-2"/>
    <n v="1"/>
    <n v="1"/>
    <n v="1"/>
    <n v="1"/>
    <s v="SEPTIC"/>
    <n v="0"/>
    <n v="1"/>
    <n v="2600"/>
    <s v="YES"/>
    <n v="2600"/>
    <s v="129B-4-11"/>
    <s v="Well,Septic"/>
    <s v="SEPTIC"/>
    <s v="SEPTIC"/>
    <n v="2600"/>
    <m/>
    <m/>
    <n v="1"/>
    <n v="1"/>
    <n v="2"/>
    <n v="808"/>
    <n v="1"/>
    <m/>
    <m/>
    <m/>
    <m/>
    <m/>
    <m/>
    <m/>
    <m/>
    <m/>
    <m/>
    <n v="0"/>
    <n v="1"/>
    <x v="7"/>
    <x v="7"/>
  </r>
  <r>
    <s v="115-LC6"/>
    <m/>
    <x v="0"/>
    <s v="0 MAPLE SPRGS RD  OFF"/>
    <n v="710"/>
    <s v="ASHLEY JAMES E"/>
    <m/>
    <s v="CRANBERRY  MDL-00"/>
    <s v="115//LC6//"/>
    <n v="2.10338"/>
    <n v="0"/>
    <n v="0"/>
    <n v="0"/>
    <n v="0"/>
    <m/>
    <n v="0"/>
    <n v="0"/>
    <n v="0"/>
    <s v="YES"/>
    <n v="0"/>
    <s v="115-LC6"/>
    <m/>
    <m/>
    <m/>
    <n v="0"/>
    <m/>
    <m/>
    <n v="0"/>
    <n v="0"/>
    <n v="0"/>
    <n v="0"/>
    <n v="0"/>
    <m/>
    <m/>
    <m/>
    <m/>
    <m/>
    <m/>
    <m/>
    <m/>
    <m/>
    <m/>
    <n v="1"/>
    <n v="1"/>
    <x v="7"/>
    <x v="7"/>
  </r>
  <r>
    <s v="109A-1-1023A"/>
    <m/>
    <x v="0"/>
    <s v="5 GARAGE ST"/>
    <n v="130"/>
    <s v="MAKEPEACE CO A D"/>
    <s v="SC"/>
    <s v="RES ACLNDV  MDL-00"/>
    <s v="109/A1/1023/A/"/>
    <n v="1.35226"/>
    <n v="1"/>
    <n v="0"/>
    <n v="1"/>
    <n v="0"/>
    <s v="SEPTIC"/>
    <n v="0"/>
    <n v="1"/>
    <n v="0"/>
    <s v="YES"/>
    <n v="0"/>
    <s v="109A-1-1023A"/>
    <s v="Public Water,Septic"/>
    <s v="SEPTIC"/>
    <m/>
    <n v="0"/>
    <m/>
    <m/>
    <n v="1"/>
    <n v="0"/>
    <n v="2"/>
    <n v="1092"/>
    <n v="2"/>
    <s v="HOUSE REMOVED"/>
    <m/>
    <m/>
    <m/>
    <m/>
    <m/>
    <m/>
    <m/>
    <m/>
    <m/>
    <n v="1"/>
    <n v="1"/>
    <x v="9"/>
    <x v="9"/>
  </r>
  <r>
    <s v="129B-4-27"/>
    <m/>
    <x v="0"/>
    <s v="10 GAUVIN ST"/>
    <n v="101"/>
    <s v="PURPURA AUGUSTINE J"/>
    <s v="R130"/>
    <s v="ONE FAMILY"/>
    <s v="129/B4/27//"/>
    <n v="0.13980999999999999"/>
    <n v="1"/>
    <n v="1"/>
    <n v="1"/>
    <n v="1"/>
    <s v="SEPTIC"/>
    <n v="0"/>
    <n v="1"/>
    <n v="4600"/>
    <s v="YES"/>
    <n v="4600"/>
    <s v="129B-4-27"/>
    <s v="Well,Septic"/>
    <s v="SEPTIC"/>
    <s v="SEPTIC"/>
    <n v="4600"/>
    <m/>
    <m/>
    <n v="1"/>
    <n v="1"/>
    <n v="2"/>
    <n v="814"/>
    <n v="1"/>
    <m/>
    <m/>
    <m/>
    <m/>
    <m/>
    <m/>
    <m/>
    <m/>
    <m/>
    <m/>
    <n v="0"/>
    <n v="1"/>
    <x v="7"/>
    <x v="7"/>
  </r>
  <r>
    <s v="129-1001"/>
    <m/>
    <x v="0"/>
    <s v="0 GLEN CHARLIE RD OFF"/>
    <n v="132"/>
    <s v="TUCY ENTERPRISES INC"/>
    <s v="R130"/>
    <s v="RES ACLNUD  MDL-00"/>
    <s v="129//1001//"/>
    <n v="113.11235000000001"/>
    <n v="0"/>
    <n v="0"/>
    <n v="0"/>
    <n v="0"/>
    <m/>
    <n v="0"/>
    <n v="0"/>
    <n v="0"/>
    <s v="YES"/>
    <n v="0"/>
    <s v="129-1001"/>
    <m/>
    <m/>
    <m/>
    <n v="0"/>
    <m/>
    <m/>
    <n v="0"/>
    <n v="0"/>
    <n v="0"/>
    <n v="0"/>
    <n v="0"/>
    <m/>
    <m/>
    <m/>
    <m/>
    <m/>
    <m/>
    <m/>
    <m/>
    <m/>
    <m/>
    <n v="1"/>
    <n v="1"/>
    <x v="7"/>
    <x v="7"/>
  </r>
  <r>
    <s v="129B-4-28A"/>
    <m/>
    <x v="0"/>
    <s v="9 GAUVIN ST"/>
    <n v="101"/>
    <s v="SMITH DONALD C"/>
    <s v="R130"/>
    <s v="ONE FAMILY"/>
    <s v="129/B4/28/A/"/>
    <n v="0.18171000000000001"/>
    <n v="1"/>
    <n v="1"/>
    <n v="1"/>
    <n v="1"/>
    <s v="SEPTIC"/>
    <n v="0"/>
    <n v="1"/>
    <n v="1500"/>
    <s v="YES"/>
    <n v="1500"/>
    <s v="129B-4-28A"/>
    <s v="Well,Septic"/>
    <s v="SEPTIC"/>
    <s v="SEPTIC"/>
    <n v="1500"/>
    <m/>
    <m/>
    <n v="1"/>
    <n v="1"/>
    <n v="2"/>
    <n v="706"/>
    <n v="1"/>
    <m/>
    <m/>
    <m/>
    <m/>
    <m/>
    <m/>
    <m/>
    <m/>
    <m/>
    <m/>
    <n v="1"/>
    <n v="1"/>
    <x v="7"/>
    <x v="7"/>
  </r>
  <r>
    <s v="129B-4-28B"/>
    <m/>
    <x v="0"/>
    <s v="7 GAUVIN ST"/>
    <n v="101"/>
    <s v="CHOQUETTE GEORGE A"/>
    <s v="R130"/>
    <s v="ONE FAMILY"/>
    <s v="129/B4/28/B/"/>
    <n v="0.25428000000000001"/>
    <n v="1"/>
    <n v="1"/>
    <n v="1"/>
    <n v="1"/>
    <s v="SEPTIC"/>
    <n v="0"/>
    <n v="1"/>
    <n v="2900"/>
    <s v="YES"/>
    <n v="2900"/>
    <s v="129B-4-28B"/>
    <s v="Well,Septic"/>
    <s v="SEPTIC"/>
    <s v="SEPTIC"/>
    <n v="2900"/>
    <m/>
    <m/>
    <n v="1"/>
    <n v="1"/>
    <n v="1"/>
    <n v="828"/>
    <n v="1"/>
    <m/>
    <m/>
    <m/>
    <m/>
    <m/>
    <m/>
    <m/>
    <m/>
    <m/>
    <m/>
    <n v="1"/>
    <n v="1"/>
    <x v="7"/>
    <x v="7"/>
  </r>
  <r>
    <s v="129B-4-1004"/>
    <m/>
    <x v="0"/>
    <s v="0 GAUVIN ST"/>
    <n v="132"/>
    <s v="AGAPINE COMMUNITY ASSOC INC"/>
    <s v="R130"/>
    <s v="RES ACLNUD  MDL-00"/>
    <s v="129/B4/1004//"/>
    <n v="3.9309999999999998E-2"/>
    <n v="0"/>
    <n v="0"/>
    <n v="0"/>
    <n v="0"/>
    <m/>
    <n v="0"/>
    <n v="0"/>
    <n v="0"/>
    <s v="YES"/>
    <n v="0"/>
    <s v="129B-4-1004"/>
    <m/>
    <m/>
    <m/>
    <n v="0"/>
    <m/>
    <m/>
    <n v="0"/>
    <n v="0"/>
    <n v="0"/>
    <n v="0"/>
    <n v="0"/>
    <m/>
    <m/>
    <m/>
    <m/>
    <m/>
    <m/>
    <m/>
    <m/>
    <m/>
    <m/>
    <n v="0"/>
    <n v="1"/>
    <x v="7"/>
    <x v="7"/>
  </r>
  <r>
    <s v="127-8A"/>
    <m/>
    <x v="0"/>
    <s v="91 MAPLE SPRINGS RD REAR"/>
    <n v="132"/>
    <s v="BINDAS LISA V"/>
    <s v="R130"/>
    <s v="RES ACLNUD  MDL-00"/>
    <s v="127//8/A/"/>
    <n v="2.9767299999999999"/>
    <n v="0"/>
    <n v="0"/>
    <n v="0"/>
    <n v="0"/>
    <m/>
    <n v="0"/>
    <n v="0"/>
    <n v="0"/>
    <s v="YES"/>
    <n v="0"/>
    <s v="127-8A"/>
    <m/>
    <m/>
    <m/>
    <n v="0"/>
    <m/>
    <m/>
    <n v="0"/>
    <n v="0"/>
    <n v="0"/>
    <n v="0"/>
    <n v="0"/>
    <m/>
    <m/>
    <m/>
    <m/>
    <m/>
    <m/>
    <m/>
    <m/>
    <m/>
    <m/>
    <n v="1"/>
    <n v="1"/>
    <x v="7"/>
    <x v="7"/>
  </r>
  <r>
    <s v="126-8"/>
    <m/>
    <x v="0"/>
    <s v="91 MAPLE SPRINGS RD"/>
    <n v="101"/>
    <s v="BINDAS LISA V"/>
    <s v="R130"/>
    <s v="ONE FAMILY"/>
    <s v="126//8//"/>
    <n v="2.9672200000000002"/>
    <n v="1"/>
    <n v="1"/>
    <n v="1"/>
    <n v="1"/>
    <s v="SEPTIC"/>
    <n v="0"/>
    <n v="0"/>
    <n v="0"/>
    <s v="YES"/>
    <n v="0"/>
    <s v="126-8"/>
    <s v="Septic"/>
    <s v="SEPTIC"/>
    <s v="SEPTIC"/>
    <n v="0"/>
    <m/>
    <m/>
    <n v="1"/>
    <n v="1"/>
    <n v="4"/>
    <n v="3202"/>
    <n v="2"/>
    <m/>
    <m/>
    <m/>
    <m/>
    <m/>
    <m/>
    <m/>
    <m/>
    <m/>
    <m/>
    <n v="1"/>
    <n v="1"/>
    <x v="7"/>
    <x v="7"/>
  </r>
  <r>
    <s v="110-1068B"/>
    <m/>
    <x v="0"/>
    <s v="0 CRAN HWY OFF"/>
    <n v="330"/>
    <s v="ROBERTSON'S REALTY CORP"/>
    <s v="MR30"/>
    <s v="AUTO V S&amp;S  MDL-00"/>
    <s v="110//1068/B/"/>
    <n v="1.32636"/>
    <n v="0"/>
    <n v="0"/>
    <n v="0"/>
    <n v="0"/>
    <m/>
    <n v="0"/>
    <n v="0"/>
    <n v="0"/>
    <s v="YES"/>
    <n v="0"/>
    <s v="110-1068B"/>
    <m/>
    <m/>
    <m/>
    <n v="0"/>
    <m/>
    <m/>
    <n v="0"/>
    <n v="0"/>
    <n v="0"/>
    <n v="0"/>
    <n v="0"/>
    <m/>
    <m/>
    <m/>
    <m/>
    <m/>
    <m/>
    <m/>
    <m/>
    <m/>
    <m/>
    <n v="1"/>
    <n v="1"/>
    <x v="8"/>
    <x v="8"/>
  </r>
  <r>
    <s v="110-1064"/>
    <m/>
    <x v="0"/>
    <s v="0 CHARGE POND RD"/>
    <n v="720"/>
    <s v="TWEEDY &amp; BARNES CO"/>
    <s v="MR30"/>
    <s v="NONPRNECLD"/>
    <s v="110//1064//"/>
    <n v="4.9020000000000001E-2"/>
    <n v="0"/>
    <n v="0"/>
    <n v="0"/>
    <n v="0"/>
    <m/>
    <n v="0"/>
    <n v="0"/>
    <n v="0"/>
    <s v="YES"/>
    <n v="0"/>
    <s v="110-1064"/>
    <s v="Public Water,Septic"/>
    <s v="SEPTIC"/>
    <m/>
    <n v="0"/>
    <m/>
    <m/>
    <n v="0"/>
    <n v="0"/>
    <n v="0"/>
    <n v="0"/>
    <n v="0"/>
    <m/>
    <m/>
    <m/>
    <m/>
    <m/>
    <m/>
    <m/>
    <m/>
    <m/>
    <m/>
    <n v="1"/>
    <n v="1"/>
    <x v="6"/>
    <x v="6"/>
  </r>
  <r>
    <s v="109A-1-1022"/>
    <m/>
    <x v="0"/>
    <s v="7 GARAGE ST"/>
    <n v="130"/>
    <s v="MAKEPEACE CO AD"/>
    <s v="SC"/>
    <s v="RES ACLNDV  MDL-00"/>
    <s v="109/A1/1022//"/>
    <n v="0.74299000000000004"/>
    <n v="0"/>
    <n v="0"/>
    <n v="0"/>
    <n v="0"/>
    <m/>
    <n v="0"/>
    <n v="0"/>
    <n v="0"/>
    <s v="YES"/>
    <n v="0"/>
    <s v="109A-1-1022"/>
    <m/>
    <m/>
    <m/>
    <n v="0"/>
    <m/>
    <m/>
    <n v="0"/>
    <n v="0"/>
    <n v="0"/>
    <n v="0"/>
    <n v="0"/>
    <m/>
    <m/>
    <m/>
    <m/>
    <m/>
    <m/>
    <m/>
    <m/>
    <m/>
    <m/>
    <n v="1"/>
    <n v="1"/>
    <x v="9"/>
    <x v="9"/>
  </r>
  <r>
    <s v="109A-1-1021"/>
    <m/>
    <x v="0"/>
    <s v="9 GARAGE ST"/>
    <n v="130"/>
    <s v="MAKEPEACE CO AD"/>
    <s v="SC"/>
    <s v="RES ACLNDV  MDL-00"/>
    <s v="109/A1/1021//"/>
    <n v="0.69718000000000002"/>
    <n v="1"/>
    <n v="1"/>
    <n v="1"/>
    <n v="1"/>
    <s v="SEPTIC"/>
    <n v="0"/>
    <n v="1"/>
    <n v="2900"/>
    <s v="YES"/>
    <n v="2900"/>
    <s v="109A-1-1021"/>
    <s v="Public Water,Septic"/>
    <s v="SEPTIC"/>
    <s v="SEPTIC"/>
    <n v="2900"/>
    <m/>
    <m/>
    <n v="1"/>
    <n v="1"/>
    <n v="0"/>
    <n v="0"/>
    <n v="0"/>
    <m/>
    <m/>
    <m/>
    <m/>
    <m/>
    <m/>
    <m/>
    <m/>
    <m/>
    <m/>
    <n v="1"/>
    <n v="1"/>
    <x v="9"/>
    <x v="9"/>
  </r>
  <r>
    <s v="110-1012"/>
    <m/>
    <x v="0"/>
    <s v="55 TIHONET RD"/>
    <n v="101"/>
    <s v="STEC JUNE E LIFE ESTATE"/>
    <s v="R60"/>
    <s v="ONE FAMILY"/>
    <s v="110//1012//"/>
    <n v="0.84962000000000004"/>
    <n v="1"/>
    <n v="1"/>
    <n v="1"/>
    <n v="1"/>
    <s v="SEPTIC"/>
    <n v="0"/>
    <n v="1"/>
    <n v="8700"/>
    <s v="YES"/>
    <n v="8700"/>
    <s v="110-1012"/>
    <s v="Public Water,Septic"/>
    <s v="SEPTIC"/>
    <s v="SEPTIC"/>
    <n v="8700"/>
    <m/>
    <m/>
    <n v="1"/>
    <n v="1"/>
    <n v="3"/>
    <n v="1092"/>
    <n v="1"/>
    <m/>
    <m/>
    <m/>
    <m/>
    <m/>
    <m/>
    <m/>
    <m/>
    <m/>
    <m/>
    <n v="0"/>
    <n v="1"/>
    <x v="11"/>
    <x v="11"/>
  </r>
  <r>
    <s v="109A-1-1020B"/>
    <m/>
    <x v="0"/>
    <s v="11 GARAGE ST"/>
    <n v="130"/>
    <s v="MAKEPEACE CO AD"/>
    <s v="SC"/>
    <s v="RES ACLNDV  MDL-00"/>
    <s v="109/A1/1020/B/"/>
    <n v="0.56930999999999998"/>
    <n v="1"/>
    <n v="1"/>
    <n v="1"/>
    <n v="1"/>
    <s v="SEPTIC"/>
    <n v="0"/>
    <n v="1"/>
    <n v="5300"/>
    <s v="YES"/>
    <n v="5300"/>
    <s v="109A-1-1020B"/>
    <s v="Public Water,Septic"/>
    <s v="SEPTIC"/>
    <s v="SEPTIC"/>
    <n v="5300"/>
    <m/>
    <m/>
    <n v="1"/>
    <n v="1"/>
    <n v="3"/>
    <n v="1067"/>
    <n v="1.75"/>
    <m/>
    <m/>
    <m/>
    <m/>
    <m/>
    <m/>
    <m/>
    <m/>
    <m/>
    <m/>
    <n v="1"/>
    <n v="1"/>
    <x v="9"/>
    <x v="9"/>
  </r>
  <r>
    <s v="127-9A"/>
    <m/>
    <x v="0"/>
    <s v="93 MAPLE SPRINGS RD REAR"/>
    <n v="132"/>
    <s v="DALRYMPLE PHILLIP D"/>
    <s v="R130"/>
    <s v="RES ACLNUD  MDL-00"/>
    <s v="127//9/A/"/>
    <n v="1.1192800000000001"/>
    <n v="0"/>
    <n v="0"/>
    <n v="0"/>
    <n v="0"/>
    <m/>
    <n v="0"/>
    <n v="0"/>
    <n v="0"/>
    <s v="YES"/>
    <n v="0"/>
    <s v="127-9A"/>
    <m/>
    <m/>
    <m/>
    <n v="0"/>
    <m/>
    <m/>
    <n v="0"/>
    <n v="0"/>
    <n v="0"/>
    <n v="0"/>
    <n v="0"/>
    <m/>
    <m/>
    <m/>
    <m/>
    <m/>
    <m/>
    <m/>
    <m/>
    <m/>
    <m/>
    <n v="1"/>
    <n v="1"/>
    <x v="7"/>
    <x v="7"/>
  </r>
  <r>
    <s v="126-9"/>
    <m/>
    <x v="0"/>
    <s v="93 MAPLE SPRINGS RD"/>
    <n v="101"/>
    <s v="DALRYMPLE PHILLIP D"/>
    <s v="R130"/>
    <s v="ONE FAMILY"/>
    <s v="126//9//"/>
    <n v="2.0824199999999999"/>
    <n v="1"/>
    <n v="1"/>
    <n v="1"/>
    <n v="1"/>
    <s v="SEPTIC"/>
    <n v="0"/>
    <n v="1"/>
    <n v="7400"/>
    <s v="YES"/>
    <n v="7400"/>
    <s v="126-9"/>
    <s v="Septic"/>
    <s v="SEPTIC"/>
    <s v="SEPTIC"/>
    <n v="7400"/>
    <m/>
    <m/>
    <n v="1"/>
    <n v="1"/>
    <n v="3"/>
    <n v="2596"/>
    <n v="2"/>
    <m/>
    <m/>
    <m/>
    <m/>
    <m/>
    <m/>
    <m/>
    <m/>
    <m/>
    <m/>
    <n v="1"/>
    <n v="1"/>
    <x v="7"/>
    <x v="7"/>
  </r>
  <r>
    <s v="109A-1-1020A"/>
    <m/>
    <x v="0"/>
    <s v="13 GARAGE ST"/>
    <n v="332"/>
    <s v="CAPE COD CHOPPERS"/>
    <s v="SC"/>
    <s v="SVC GAR/GAR M-95"/>
    <s v="109/A1/1020/A/"/>
    <n v="0.57027000000000005"/>
    <n v="1"/>
    <n v="1"/>
    <n v="1"/>
    <n v="1"/>
    <s v="SEPTIC"/>
    <n v="0"/>
    <n v="1"/>
    <n v="1100"/>
    <s v="YES"/>
    <n v="1100"/>
    <s v="109A-1-1020A"/>
    <s v="All Public"/>
    <s v="SEWER"/>
    <s v="SEPTIC"/>
    <n v="1100"/>
    <m/>
    <m/>
    <n v="1"/>
    <n v="1"/>
    <n v="0"/>
    <n v="2320"/>
    <n v="1"/>
    <m/>
    <m/>
    <m/>
    <m/>
    <m/>
    <m/>
    <m/>
    <m/>
    <m/>
    <m/>
    <n v="1"/>
    <n v="1"/>
    <x v="9"/>
    <x v="9"/>
  </r>
  <r>
    <s v="110-1037"/>
    <m/>
    <x v="0"/>
    <s v="44 CHARGE POND RD"/>
    <n v="905"/>
    <s v="WAREHAM LITTLE LEAGUE INC"/>
    <s v="R60"/>
    <s v="CHAR ORG  MDL-00"/>
    <s v="110//1037//"/>
    <n v="9.8938500000000005"/>
    <n v="2"/>
    <n v="2"/>
    <n v="2"/>
    <n v="2"/>
    <s v="SEPTIC"/>
    <n v="0"/>
    <n v="1"/>
    <n v="172100"/>
    <s v="YES"/>
    <n v="172100"/>
    <s v="110-1037"/>
    <s v="Public Water,All Public,Septic"/>
    <s v="SEPTIC"/>
    <s v="SEPTIC"/>
    <n v="172100"/>
    <m/>
    <m/>
    <n v="2"/>
    <n v="2"/>
    <n v="0"/>
    <n v="0"/>
    <n v="0"/>
    <m/>
    <m/>
    <m/>
    <m/>
    <m/>
    <m/>
    <m/>
    <m/>
    <m/>
    <m/>
    <n v="2"/>
    <n v="1"/>
    <x v="6"/>
    <x v="6"/>
  </r>
  <r>
    <s v="109A-1-1019"/>
    <m/>
    <x v="0"/>
    <s v="15 GARAGE ST"/>
    <n v="130"/>
    <s v="MAKEPEACE CO A D"/>
    <s v="SC"/>
    <s v="RES ACLNDV  MDL-00"/>
    <s v="109/A1/1019//"/>
    <n v="0.59172000000000002"/>
    <n v="1"/>
    <n v="1"/>
    <n v="1"/>
    <n v="1"/>
    <s v="SEPTIC"/>
    <n v="0"/>
    <n v="1"/>
    <n v="4900"/>
    <s v="YES"/>
    <n v="4900"/>
    <s v="109A-1-1019"/>
    <s v="Public Water,Septic"/>
    <s v="SEPTIC"/>
    <s v="SEPTIC"/>
    <n v="4900"/>
    <m/>
    <m/>
    <n v="1"/>
    <n v="1"/>
    <n v="0"/>
    <n v="0"/>
    <n v="0"/>
    <m/>
    <m/>
    <m/>
    <m/>
    <m/>
    <m/>
    <m/>
    <m/>
    <m/>
    <m/>
    <n v="1"/>
    <n v="1"/>
    <x v="9"/>
    <x v="9"/>
  </r>
  <r>
    <s v="UNK689"/>
    <s v="FEE"/>
    <x v="0"/>
    <s v="PLYMOUTH RD"/>
    <n v="0"/>
    <m/>
    <m/>
    <m/>
    <m/>
    <n v="79.882509999999996"/>
    <n v="1"/>
    <n v="1"/>
    <n v="1"/>
    <n v="1"/>
    <s v="SEPTIC"/>
    <n v="0"/>
    <n v="0"/>
    <n v="0"/>
    <s v="NO_W2"/>
    <n v="0"/>
    <m/>
    <m/>
    <m/>
    <s v="SEPTIC"/>
    <n v="0"/>
    <m/>
    <m/>
    <n v="1"/>
    <n v="1"/>
    <n v="0"/>
    <n v="0"/>
    <n v="0"/>
    <s v="Not in new Assr DB, Makepe?, old info"/>
    <m/>
    <m/>
    <m/>
    <m/>
    <m/>
    <m/>
    <m/>
    <m/>
    <m/>
    <n v="1"/>
    <n v="1"/>
    <x v="7"/>
    <x v="7"/>
  </r>
  <r>
    <s v="130-1006"/>
    <m/>
    <x v="0"/>
    <s v="173 GLEN CHARLIE RD"/>
    <n v="710"/>
    <s v="ROUNSVILLE HAMMOND &amp;"/>
    <s v="R130"/>
    <s v="CRANBERRY  MDL-00"/>
    <s v="130//1006//"/>
    <n v="27.559699999999999"/>
    <n v="0"/>
    <n v="0"/>
    <n v="0"/>
    <n v="0"/>
    <m/>
    <n v="0"/>
    <n v="0"/>
    <n v="0"/>
    <s v="YES"/>
    <n v="0"/>
    <s v="130-1006"/>
    <m/>
    <m/>
    <m/>
    <n v="0"/>
    <m/>
    <m/>
    <n v="0"/>
    <n v="0"/>
    <n v="0"/>
    <n v="0"/>
    <n v="0"/>
    <m/>
    <m/>
    <m/>
    <m/>
    <m/>
    <m/>
    <m/>
    <m/>
    <m/>
    <m/>
    <n v="2"/>
    <n v="1"/>
    <x v="7"/>
    <x v="7"/>
  </r>
  <r>
    <s v="110-1042"/>
    <m/>
    <x v="0"/>
    <s v="52 CHARGE POND RD"/>
    <n v="903"/>
    <s v="TOWN OF WAREHAM"/>
    <s v="R60"/>
    <s v="MUNICIPAL  MDL-00"/>
    <s v="110//1042//"/>
    <n v="5.2440000000000001E-2"/>
    <n v="0"/>
    <n v="0"/>
    <n v="0"/>
    <n v="0"/>
    <m/>
    <n v="0"/>
    <n v="0"/>
    <n v="0"/>
    <s v="YES"/>
    <n v="0"/>
    <s v="110-1042"/>
    <s v="Public Water,Septic"/>
    <s v="SEPTIC"/>
    <m/>
    <n v="0"/>
    <m/>
    <m/>
    <n v="0"/>
    <n v="0"/>
    <n v="0"/>
    <n v="0"/>
    <n v="0"/>
    <m/>
    <m/>
    <m/>
    <m/>
    <m/>
    <m/>
    <m/>
    <m/>
    <m/>
    <m/>
    <n v="1"/>
    <n v="1"/>
    <x v="6"/>
    <x v="6"/>
  </r>
  <r>
    <s v="115-1010"/>
    <m/>
    <x v="0"/>
    <s v="0 ROUTE 25"/>
    <n v="132"/>
    <s v="FLETCHER DAVID"/>
    <s v="R130"/>
    <s v="RES ACLNUD  MDL-00"/>
    <s v="115//1010//"/>
    <n v="38.830390000000001"/>
    <n v="0"/>
    <n v="0"/>
    <n v="0"/>
    <n v="0"/>
    <m/>
    <n v="0"/>
    <n v="0"/>
    <n v="0"/>
    <s v="YES"/>
    <n v="0"/>
    <s v="115-1010"/>
    <m/>
    <m/>
    <m/>
    <n v="0"/>
    <m/>
    <m/>
    <n v="0"/>
    <n v="0"/>
    <n v="0"/>
    <n v="0"/>
    <n v="0"/>
    <m/>
    <m/>
    <m/>
    <m/>
    <m/>
    <m/>
    <m/>
    <m/>
    <m/>
    <m/>
    <n v="1"/>
    <n v="1"/>
    <x v="6"/>
    <x v="6"/>
  </r>
  <r>
    <s v="127-10A"/>
    <m/>
    <x v="0"/>
    <s v="95 MAPLE SPRINGS RD REAR"/>
    <n v="132"/>
    <s v="RING VANESSA M"/>
    <s v="R130"/>
    <s v="RES ACLNUD  MDL-00"/>
    <s v="127//10/A/"/>
    <n v="1.10619"/>
    <n v="0"/>
    <n v="0"/>
    <n v="0"/>
    <n v="0"/>
    <m/>
    <n v="0"/>
    <n v="0"/>
    <n v="0"/>
    <s v="YES"/>
    <n v="0"/>
    <s v="127-10A"/>
    <m/>
    <m/>
    <m/>
    <n v="0"/>
    <m/>
    <m/>
    <n v="0"/>
    <n v="0"/>
    <n v="0"/>
    <n v="0"/>
    <n v="0"/>
    <m/>
    <m/>
    <m/>
    <m/>
    <m/>
    <m/>
    <m/>
    <m/>
    <m/>
    <m/>
    <n v="1"/>
    <n v="1"/>
    <x v="7"/>
    <x v="7"/>
  </r>
  <r>
    <s v="115-1014"/>
    <m/>
    <x v="0"/>
    <s v="0 PLYMOUTH RD  OFF"/>
    <n v="710"/>
    <s v="ASHLEY JAMES E"/>
    <s v="R130"/>
    <s v="CRANBERRY  MDL-00"/>
    <s v="115//1014//"/>
    <n v="239.60735"/>
    <n v="1"/>
    <n v="1"/>
    <n v="1"/>
    <n v="1"/>
    <s v="SEPTIC"/>
    <n v="0"/>
    <n v="0"/>
    <n v="0"/>
    <s v="YES"/>
    <n v="0"/>
    <s v="115-1014"/>
    <m/>
    <m/>
    <s v="SEPTIC"/>
    <n v="0"/>
    <m/>
    <m/>
    <n v="1"/>
    <n v="1"/>
    <n v="0"/>
    <n v="0"/>
    <n v="0"/>
    <m/>
    <m/>
    <m/>
    <m/>
    <m/>
    <m/>
    <m/>
    <m/>
    <m/>
    <m/>
    <n v="1"/>
    <n v="1"/>
    <x v="7"/>
    <x v="7"/>
  </r>
  <r>
    <s v="130-1005"/>
    <m/>
    <x v="0"/>
    <s v="210 GLEN CHARLIE RD"/>
    <n v="720"/>
    <s v="ROUNSVILLE HAMMOND &amp;"/>
    <s v="R130"/>
    <s v="NONPRNECLD"/>
    <s v="130//1005//"/>
    <n v="1.47505"/>
    <n v="0"/>
    <n v="0"/>
    <n v="0"/>
    <n v="0"/>
    <m/>
    <n v="0"/>
    <n v="0"/>
    <n v="0"/>
    <s v="YES"/>
    <n v="0"/>
    <s v="130-1005"/>
    <m/>
    <m/>
    <m/>
    <n v="0"/>
    <m/>
    <m/>
    <n v="0"/>
    <n v="0"/>
    <n v="0"/>
    <n v="0"/>
    <n v="0"/>
    <m/>
    <m/>
    <m/>
    <m/>
    <m/>
    <m/>
    <m/>
    <m/>
    <m/>
    <m/>
    <n v="1"/>
    <n v="1"/>
    <x v="7"/>
    <x v="7"/>
  </r>
  <r>
    <s v="126-10"/>
    <m/>
    <x v="0"/>
    <s v="95 MAPLE SPRINGS RD"/>
    <n v="101"/>
    <s v="RING VANESSA M"/>
    <s v="R130"/>
    <s v="ONE FAMILY"/>
    <s v="126//10//"/>
    <n v="2.06602"/>
    <n v="0"/>
    <n v="1"/>
    <n v="0"/>
    <n v="1"/>
    <m/>
    <n v="0"/>
    <n v="1"/>
    <n v="800"/>
    <s v="YES"/>
    <n v="800"/>
    <s v="126-10"/>
    <s v=",Septic"/>
    <s v="SEWER"/>
    <s v="SEPTIC"/>
    <n v="800"/>
    <m/>
    <m/>
    <n v="0"/>
    <n v="1"/>
    <n v="3"/>
    <n v="2159"/>
    <n v="2"/>
    <m/>
    <m/>
    <m/>
    <m/>
    <m/>
    <m/>
    <m/>
    <m/>
    <m/>
    <m/>
    <n v="1"/>
    <n v="1"/>
    <x v="7"/>
    <x v="7"/>
  </r>
  <r>
    <s v="109A-1-1018A"/>
    <m/>
    <x v="0"/>
    <s v="17 GARAGE ST"/>
    <n v="390"/>
    <s v="MAKEPEACE CO A D"/>
    <s v="SC"/>
    <s v="DEVEL LAND  MDL-00"/>
    <s v="109/A1/1018/A/"/>
    <n v="0.92962999999999996"/>
    <n v="1"/>
    <n v="1"/>
    <n v="1"/>
    <n v="1"/>
    <s v="SEPTIC"/>
    <n v="0"/>
    <n v="1"/>
    <n v="0"/>
    <s v="YES"/>
    <n v="0"/>
    <s v="109A-1-1018A"/>
    <s v="All Public"/>
    <s v="SEWER"/>
    <s v="SEPTIC"/>
    <n v="0"/>
    <m/>
    <m/>
    <n v="1"/>
    <n v="1"/>
    <n v="0"/>
    <n v="0"/>
    <n v="0"/>
    <m/>
    <m/>
    <m/>
    <m/>
    <m/>
    <m/>
    <m/>
    <m/>
    <m/>
    <m/>
    <n v="1"/>
    <n v="1"/>
    <x v="9"/>
    <x v="9"/>
  </r>
  <r>
    <s v="UNK213"/>
    <s v="FEE"/>
    <x v="0"/>
    <s v="ROUTE 25"/>
    <n v="0"/>
    <m/>
    <m/>
    <m/>
    <m/>
    <n v="51.188270000000003"/>
    <n v="0"/>
    <n v="0"/>
    <n v="0"/>
    <n v="0"/>
    <m/>
    <n v="0"/>
    <n v="0"/>
    <n v="0"/>
    <s v="NO_W2"/>
    <n v="0"/>
    <m/>
    <m/>
    <m/>
    <m/>
    <n v="0"/>
    <m/>
    <m/>
    <n v="0"/>
    <n v="0"/>
    <n v="0"/>
    <n v="0"/>
    <n v="0"/>
    <s v="Not in new Assr DB, Makepe?, old info"/>
    <m/>
    <m/>
    <m/>
    <m/>
    <m/>
    <m/>
    <m/>
    <m/>
    <m/>
    <n v="1"/>
    <n v="1"/>
    <x v="11"/>
    <x v="11"/>
  </r>
  <r>
    <s v="127-11A"/>
    <m/>
    <x v="0"/>
    <s v="97 MAPLE SPRINGS RD REAR"/>
    <n v="132"/>
    <s v="PAROLA MICHAEL L"/>
    <s v="R130"/>
    <s v="RES ACLNUD  MDL-00"/>
    <s v="127//11/A/"/>
    <n v="0.71853"/>
    <n v="0"/>
    <n v="0"/>
    <n v="0"/>
    <n v="0"/>
    <m/>
    <n v="0"/>
    <n v="0"/>
    <n v="0"/>
    <s v="YES"/>
    <n v="0"/>
    <s v="127-11A"/>
    <m/>
    <m/>
    <m/>
    <n v="0"/>
    <m/>
    <m/>
    <n v="0"/>
    <n v="0"/>
    <n v="0"/>
    <n v="0"/>
    <n v="0"/>
    <m/>
    <m/>
    <m/>
    <m/>
    <m/>
    <m/>
    <m/>
    <m/>
    <m/>
    <m/>
    <n v="1"/>
    <n v="1"/>
    <x v="7"/>
    <x v="7"/>
  </r>
  <r>
    <s v="115-1006"/>
    <m/>
    <x v="0"/>
    <s v="0 ROUTE 25"/>
    <n v="720"/>
    <s v="BAYSIDE AGRICULTURAL INC"/>
    <m/>
    <s v="NONPRNECLD"/>
    <s v="115//1006//"/>
    <n v="6.1724699999999997"/>
    <n v="0"/>
    <n v="0"/>
    <n v="0"/>
    <n v="0"/>
    <m/>
    <n v="0"/>
    <n v="0"/>
    <n v="0"/>
    <s v="YES"/>
    <n v="0"/>
    <s v="115-1006"/>
    <m/>
    <m/>
    <m/>
    <n v="0"/>
    <m/>
    <m/>
    <n v="0"/>
    <n v="0"/>
    <n v="0"/>
    <n v="0"/>
    <n v="0"/>
    <m/>
    <m/>
    <m/>
    <m/>
    <m/>
    <m/>
    <m/>
    <m/>
    <m/>
    <m/>
    <n v="1"/>
    <n v="1"/>
    <x v="8"/>
    <x v="8"/>
  </r>
  <r>
    <s v="127-C"/>
    <m/>
    <x v="0"/>
    <s v="0 BATES BOG RD"/>
    <n v="131"/>
    <s v="BATES BOG ROAD LLC"/>
    <s v="R130"/>
    <s v="RES ACLNPO  MDL-00"/>
    <s v="127///C/"/>
    <n v="8.1331699999999998"/>
    <n v="0"/>
    <n v="0"/>
    <n v="0"/>
    <n v="0"/>
    <m/>
    <n v="0"/>
    <n v="0"/>
    <n v="0"/>
    <s v="YES"/>
    <n v="0"/>
    <s v="127-C"/>
    <m/>
    <m/>
    <m/>
    <n v="0"/>
    <m/>
    <m/>
    <n v="0"/>
    <n v="0"/>
    <n v="0"/>
    <n v="0"/>
    <n v="0"/>
    <m/>
    <m/>
    <m/>
    <m/>
    <m/>
    <m/>
    <m/>
    <m/>
    <m/>
    <m/>
    <n v="1"/>
    <n v="1"/>
    <x v="12"/>
    <x v="12"/>
  </r>
  <r>
    <s v="110-1043"/>
    <m/>
    <x v="0"/>
    <s v="0 CHARGE POND RD"/>
    <n v="903"/>
    <s v="TOWN OF WAREHAM"/>
    <s v="R60"/>
    <s v="MUNICIPAL  MDL-00"/>
    <s v="110//1043//"/>
    <n v="1.8150500000000001"/>
    <n v="0"/>
    <n v="0"/>
    <n v="0"/>
    <n v="0"/>
    <m/>
    <n v="0"/>
    <n v="0"/>
    <n v="0"/>
    <s v="YES"/>
    <n v="0"/>
    <s v="110-1043"/>
    <s v="Public Water,Septic"/>
    <s v="SEPTIC"/>
    <m/>
    <n v="0"/>
    <m/>
    <m/>
    <n v="0"/>
    <n v="0"/>
    <n v="0"/>
    <n v="0"/>
    <n v="0"/>
    <m/>
    <m/>
    <m/>
    <m/>
    <m/>
    <m/>
    <m/>
    <m/>
    <m/>
    <m/>
    <n v="1"/>
    <n v="1"/>
    <x v="6"/>
    <x v="6"/>
  </r>
  <r>
    <s v="126-11"/>
    <m/>
    <x v="0"/>
    <s v="97 MAPLE SPRINGS RD"/>
    <n v="101"/>
    <s v="PAROLA MICHAEL L"/>
    <s v="R130"/>
    <s v="ONE FAMILY"/>
    <s v="126//11//"/>
    <n v="2.2633399999999999"/>
    <n v="1"/>
    <n v="1"/>
    <n v="1"/>
    <n v="1"/>
    <s v="SEPTIC"/>
    <n v="0"/>
    <n v="1"/>
    <n v="26500"/>
    <s v="YES"/>
    <n v="26500"/>
    <s v="126-11"/>
    <s v="Septic"/>
    <s v="SEPTIC"/>
    <s v="SEPTIC"/>
    <n v="26500"/>
    <m/>
    <m/>
    <n v="1"/>
    <n v="1"/>
    <n v="3"/>
    <n v="2560"/>
    <n v="2"/>
    <m/>
    <m/>
    <m/>
    <m/>
    <m/>
    <m/>
    <m/>
    <m/>
    <m/>
    <m/>
    <n v="1"/>
    <n v="1"/>
    <x v="7"/>
    <x v="7"/>
  </r>
  <r>
    <s v="127-12A"/>
    <m/>
    <x v="0"/>
    <s v="99 MAPLE SPRINGS RD REAR"/>
    <n v="132"/>
    <s v="BALBONI HELEN E"/>
    <s v="R130"/>
    <s v="RES ACLNUD  MDL-00"/>
    <s v="127//12/A/"/>
    <n v="0.45345000000000002"/>
    <n v="0"/>
    <n v="0"/>
    <n v="0"/>
    <n v="0"/>
    <m/>
    <n v="0"/>
    <n v="0"/>
    <n v="0"/>
    <s v="YES"/>
    <n v="0"/>
    <s v="127-12A"/>
    <m/>
    <m/>
    <m/>
    <n v="0"/>
    <m/>
    <m/>
    <n v="0"/>
    <n v="0"/>
    <n v="0"/>
    <n v="0"/>
    <n v="0"/>
    <m/>
    <m/>
    <m/>
    <m/>
    <m/>
    <m/>
    <m/>
    <m/>
    <m/>
    <m/>
    <n v="1"/>
    <n v="1"/>
    <x v="7"/>
    <x v="7"/>
  </r>
  <r>
    <s v="110-1038"/>
    <m/>
    <x v="0"/>
    <s v="0 CHARGE POND RD OFF"/>
    <n v="903"/>
    <s v="WAREHAM LITTLE LEAGUE INC"/>
    <s v="R60"/>
    <s v="MUNICIPAL  MDL-00"/>
    <s v="110//1038//"/>
    <n v="1.1888399999999999"/>
    <n v="0"/>
    <n v="0"/>
    <n v="0"/>
    <n v="0"/>
    <m/>
    <n v="0"/>
    <n v="0"/>
    <n v="0"/>
    <s v="YES"/>
    <n v="0"/>
    <s v="110-1038"/>
    <s v="Public Water,Septic"/>
    <s v="SEPTIC"/>
    <m/>
    <n v="0"/>
    <m/>
    <m/>
    <n v="0"/>
    <n v="0"/>
    <n v="0"/>
    <n v="0"/>
    <n v="0"/>
    <m/>
    <m/>
    <m/>
    <m/>
    <m/>
    <m/>
    <m/>
    <m/>
    <m/>
    <m/>
    <n v="1"/>
    <n v="1"/>
    <x v="6"/>
    <x v="6"/>
  </r>
  <r>
    <s v="UNK248"/>
    <s v="FEE"/>
    <x v="0"/>
    <s v="TIHONET RD"/>
    <n v="0"/>
    <m/>
    <m/>
    <m/>
    <m/>
    <n v="45.473610000000001"/>
    <n v="0"/>
    <n v="0"/>
    <n v="0"/>
    <n v="0"/>
    <m/>
    <n v="0"/>
    <n v="0"/>
    <n v="0"/>
    <s v="NO_W2"/>
    <n v="0"/>
    <m/>
    <m/>
    <m/>
    <m/>
    <n v="0"/>
    <m/>
    <m/>
    <n v="0"/>
    <n v="0"/>
    <n v="0"/>
    <n v="0"/>
    <n v="0"/>
    <s v="Not in new Assr DB, Makepe?, old info"/>
    <m/>
    <m/>
    <m/>
    <m/>
    <m/>
    <m/>
    <m/>
    <m/>
    <m/>
    <n v="2"/>
    <n v="1"/>
    <x v="11"/>
    <x v="11"/>
  </r>
  <r>
    <s v="110-1044"/>
    <m/>
    <x v="0"/>
    <s v="58 CHARGE POND RD"/>
    <n v="720"/>
    <s v="TWEEDY &amp; BARNES CO"/>
    <s v="R60"/>
    <s v="NONPRNECLD"/>
    <s v="110//1044//"/>
    <n v="2.59165"/>
    <n v="0"/>
    <n v="0"/>
    <n v="0"/>
    <n v="0"/>
    <m/>
    <n v="0"/>
    <n v="0"/>
    <n v="0"/>
    <s v="YES"/>
    <n v="0"/>
    <s v="110-1044"/>
    <s v="Public Water,Septic"/>
    <s v="SEPTIC"/>
    <m/>
    <n v="0"/>
    <m/>
    <m/>
    <n v="0"/>
    <n v="0"/>
    <n v="0"/>
    <n v="0"/>
    <n v="0"/>
    <m/>
    <m/>
    <m/>
    <m/>
    <m/>
    <m/>
    <m/>
    <m/>
    <m/>
    <m/>
    <n v="1"/>
    <n v="1"/>
    <x v="6"/>
    <x v="6"/>
  </r>
  <r>
    <s v="127-16A"/>
    <m/>
    <x v="0"/>
    <s v="0 MAPLE SPRINGS RD"/>
    <n v="132"/>
    <s v="MAKEPEACE CO A D"/>
    <s v="R130"/>
    <s v="RES ACLNUD  MDL-00"/>
    <s v="127//16/A/"/>
    <n v="2.8988999999999998"/>
    <n v="0"/>
    <n v="0"/>
    <n v="0"/>
    <n v="0"/>
    <m/>
    <n v="0"/>
    <n v="0"/>
    <n v="0"/>
    <s v="YES"/>
    <n v="0"/>
    <s v="127-16A"/>
    <m/>
    <m/>
    <m/>
    <n v="0"/>
    <m/>
    <m/>
    <n v="0"/>
    <n v="0"/>
    <n v="0"/>
    <n v="0"/>
    <n v="0"/>
    <m/>
    <m/>
    <m/>
    <m/>
    <m/>
    <m/>
    <m/>
    <m/>
    <m/>
    <m/>
    <n v="1"/>
    <n v="1"/>
    <x v="7"/>
    <x v="7"/>
  </r>
  <r>
    <s v="UNK249"/>
    <s v="FEE"/>
    <x v="0"/>
    <s v="TIHONET RD"/>
    <n v="0"/>
    <m/>
    <m/>
    <m/>
    <m/>
    <n v="66.827650000000006"/>
    <n v="0"/>
    <n v="0"/>
    <n v="0"/>
    <n v="0"/>
    <m/>
    <n v="0"/>
    <n v="0"/>
    <n v="0"/>
    <s v="NO_W2"/>
    <n v="0"/>
    <m/>
    <m/>
    <m/>
    <m/>
    <n v="0"/>
    <m/>
    <m/>
    <n v="0"/>
    <n v="0"/>
    <n v="0"/>
    <n v="0"/>
    <n v="0"/>
    <s v="Not in new Assr DB, Makepe?, old info"/>
    <m/>
    <m/>
    <m/>
    <m/>
    <m/>
    <m/>
    <m/>
    <m/>
    <m/>
    <n v="2"/>
    <n v="1"/>
    <x v="11"/>
    <x v="11"/>
  </r>
  <r>
    <s v="115-1000"/>
    <m/>
    <x v="0"/>
    <s v="0 ROUTE 25"/>
    <n v="132"/>
    <s v="FLETCHER DAVID"/>
    <s v="R130"/>
    <s v="RES ACLNUD  MDL-00"/>
    <s v="115//1000//"/>
    <n v="19.951930000000001"/>
    <n v="0"/>
    <n v="0"/>
    <n v="0"/>
    <n v="0"/>
    <m/>
    <n v="0"/>
    <n v="0"/>
    <n v="0"/>
    <s v="YES"/>
    <n v="0"/>
    <s v="115-1000"/>
    <m/>
    <m/>
    <m/>
    <n v="0"/>
    <m/>
    <m/>
    <n v="0"/>
    <n v="0"/>
    <n v="0"/>
    <n v="0"/>
    <n v="0"/>
    <m/>
    <m/>
    <m/>
    <m/>
    <m/>
    <m/>
    <m/>
    <m/>
    <m/>
    <m/>
    <n v="1"/>
    <n v="1"/>
    <x v="8"/>
    <x v="8"/>
  </r>
  <r>
    <s v="126-12"/>
    <m/>
    <x v="0"/>
    <s v="99 MAPLE SPRINGS RD"/>
    <n v="101"/>
    <s v="BALBONI HELEN E"/>
    <s v="R130"/>
    <s v="ONE FAMILY"/>
    <s v="126//12//"/>
    <n v="2.8250999999999999"/>
    <n v="0"/>
    <n v="1"/>
    <n v="0"/>
    <n v="1"/>
    <m/>
    <n v="0"/>
    <n v="1"/>
    <n v="10300"/>
    <s v="YES"/>
    <n v="10300"/>
    <s v="126-12"/>
    <s v=",Septic"/>
    <s v="SEWER"/>
    <s v="SEPTIC"/>
    <n v="10300"/>
    <m/>
    <m/>
    <n v="0"/>
    <n v="1"/>
    <n v="4"/>
    <n v="3007"/>
    <n v="2"/>
    <m/>
    <m/>
    <m/>
    <m/>
    <m/>
    <m/>
    <m/>
    <m/>
    <m/>
    <m/>
    <n v="1"/>
    <n v="1"/>
    <x v="7"/>
    <x v="7"/>
  </r>
  <r>
    <s v="126-1003"/>
    <m/>
    <x v="0"/>
    <s v="31 PLYMOUTH RD"/>
    <n v="710"/>
    <s v="MAKEPEACE CO A D"/>
    <s v="R130"/>
    <s v="CRANBERRY  MDL-00"/>
    <s v="126//1003//"/>
    <n v="25.385999999999999"/>
    <n v="1"/>
    <n v="1"/>
    <n v="1"/>
    <n v="1"/>
    <s v="SEPTIC"/>
    <n v="0"/>
    <n v="0"/>
    <n v="0"/>
    <s v="YES"/>
    <n v="0"/>
    <s v="126-1003"/>
    <m/>
    <m/>
    <s v="SEPTIC"/>
    <n v="0"/>
    <m/>
    <m/>
    <n v="1"/>
    <n v="1"/>
    <n v="0"/>
    <n v="0"/>
    <n v="0"/>
    <m/>
    <m/>
    <m/>
    <m/>
    <m/>
    <m/>
    <m/>
    <m/>
    <m/>
    <m/>
    <n v="1"/>
    <n v="1"/>
    <x v="7"/>
    <x v="7"/>
  </r>
  <r>
    <s v="85-1003A1"/>
    <m/>
    <x v="0"/>
    <s v="2421 CRAN HWY"/>
    <n v="323"/>
    <s v="W/S WAREHAM PROPERTIES LLC"/>
    <s v="IND"/>
    <s v="PLAZA"/>
    <s v="85//1003/A1/"/>
    <n v="30.548590000000001"/>
    <n v="0"/>
    <n v="0"/>
    <n v="2"/>
    <n v="2"/>
    <s v="SEWER"/>
    <n v="6"/>
    <n v="23"/>
    <n v="1013900"/>
    <s v="YES"/>
    <n v="0"/>
    <s v="85-1003A1"/>
    <s v="All Public"/>
    <s v="SEWER"/>
    <s v="SEWER"/>
    <n v="44082.61"/>
    <m/>
    <m/>
    <n v="0"/>
    <n v="0"/>
    <n v="0"/>
    <n v="102027"/>
    <n v="1"/>
    <m/>
    <m/>
    <m/>
    <m/>
    <m/>
    <m/>
    <m/>
    <m/>
    <m/>
    <m/>
    <n v="1"/>
    <n v="1"/>
    <x v="4"/>
    <x v="4"/>
  </r>
  <r>
    <s v="110-1039"/>
    <m/>
    <x v="0"/>
    <s v="0 CHARGE POND RD"/>
    <n v="720"/>
    <s v="TWEEDY &amp; BARNES CO"/>
    <s v="R60"/>
    <s v="NONPRNECLD"/>
    <s v="110//1039//"/>
    <n v="5.3707500000000001"/>
    <n v="0"/>
    <n v="0"/>
    <n v="0"/>
    <n v="0"/>
    <m/>
    <n v="0"/>
    <n v="0"/>
    <n v="0"/>
    <s v="YES"/>
    <n v="0"/>
    <s v="110-1039"/>
    <s v="Public Water,Septic"/>
    <s v="SEPTIC"/>
    <m/>
    <n v="0"/>
    <m/>
    <m/>
    <n v="0"/>
    <n v="0"/>
    <n v="0"/>
    <n v="0"/>
    <n v="0"/>
    <m/>
    <m/>
    <m/>
    <m/>
    <m/>
    <m/>
    <m/>
    <m/>
    <m/>
    <m/>
    <n v="1"/>
    <n v="1"/>
    <x v="6"/>
    <x v="6"/>
  </r>
  <r>
    <s v="113-1028"/>
    <m/>
    <x v="0"/>
    <s v="89 CHARGE POND RD"/>
    <n v="316"/>
    <s v="SURE-CRAN SERVICES INC"/>
    <s v="R130"/>
    <s v="COMM WHSE  MDL-94"/>
    <s v="113//1028//"/>
    <n v="6.9294099999999998"/>
    <n v="0"/>
    <n v="0"/>
    <n v="0"/>
    <n v="0"/>
    <m/>
    <n v="0"/>
    <n v="0"/>
    <n v="0"/>
    <s v="YES"/>
    <n v="0"/>
    <s v="113-1028"/>
    <m/>
    <m/>
    <m/>
    <n v="0"/>
    <m/>
    <m/>
    <n v="0"/>
    <n v="0"/>
    <n v="0"/>
    <n v="960"/>
    <n v="1"/>
    <m/>
    <m/>
    <m/>
    <m/>
    <m/>
    <m/>
    <m/>
    <m/>
    <m/>
    <m/>
    <n v="1"/>
    <n v="1"/>
    <x v="8"/>
    <x v="8"/>
  </r>
  <r>
    <s v="113-1027"/>
    <m/>
    <x v="0"/>
    <s v="75 CHARGE POND RD"/>
    <n v="720"/>
    <s v="BAYSIDE AGRICULTURAL INC"/>
    <s v="R130"/>
    <s v="NONPRNECLD"/>
    <s v="113//1027//"/>
    <n v="1.0304"/>
    <n v="0"/>
    <n v="0"/>
    <n v="0"/>
    <n v="0"/>
    <m/>
    <n v="0"/>
    <n v="0"/>
    <n v="0"/>
    <s v="YES"/>
    <n v="0"/>
    <s v="113-1027"/>
    <m/>
    <m/>
    <m/>
    <n v="0"/>
    <m/>
    <m/>
    <n v="0"/>
    <n v="0"/>
    <n v="0"/>
    <n v="0"/>
    <n v="0"/>
    <m/>
    <m/>
    <m/>
    <m/>
    <m/>
    <m/>
    <m/>
    <m/>
    <m/>
    <m/>
    <n v="1"/>
    <n v="1"/>
    <x v="8"/>
    <x v="8"/>
  </r>
  <r>
    <s v="127-B"/>
    <m/>
    <x v="0"/>
    <s v="0 BATES BOG RD"/>
    <n v="131"/>
    <s v="BATES BOG ROAD LLC"/>
    <s v="R130"/>
    <s v="RES ACLNPO  MDL-00"/>
    <s v="127///B/"/>
    <n v="3.74709"/>
    <n v="0"/>
    <n v="0"/>
    <n v="0"/>
    <n v="0"/>
    <m/>
    <n v="0"/>
    <n v="0"/>
    <n v="0"/>
    <s v="YES"/>
    <n v="0"/>
    <s v="127-B"/>
    <m/>
    <m/>
    <m/>
    <n v="0"/>
    <m/>
    <m/>
    <n v="0"/>
    <n v="0"/>
    <n v="0"/>
    <n v="0"/>
    <n v="0"/>
    <m/>
    <m/>
    <m/>
    <m/>
    <m/>
    <m/>
    <m/>
    <m/>
    <m/>
    <m/>
    <n v="1"/>
    <n v="1"/>
    <x v="12"/>
    <x v="12"/>
  </r>
  <r>
    <s v="115-1007"/>
    <m/>
    <x v="0"/>
    <s v="0 ROUTE 25  OFF"/>
    <n v="710"/>
    <s v="BAYSIDE AGRICULTURAL INC"/>
    <m/>
    <s v="CRANBERRY  MDL-00"/>
    <s v="115//1007//"/>
    <n v="7.0197599999999998"/>
    <n v="0"/>
    <n v="0"/>
    <n v="0"/>
    <n v="0"/>
    <m/>
    <n v="0"/>
    <n v="0"/>
    <n v="0"/>
    <s v="YES"/>
    <n v="0"/>
    <s v="115-1007"/>
    <m/>
    <m/>
    <m/>
    <n v="0"/>
    <m/>
    <m/>
    <n v="0"/>
    <n v="0"/>
    <n v="0"/>
    <n v="0"/>
    <n v="0"/>
    <m/>
    <m/>
    <m/>
    <m/>
    <m/>
    <m/>
    <m/>
    <m/>
    <m/>
    <m/>
    <n v="1"/>
    <n v="1"/>
    <x v="8"/>
    <x v="8"/>
  </r>
  <r>
    <s v="130-1007"/>
    <m/>
    <x v="0"/>
    <s v="236 GLEN CHARLIE RD"/>
    <n v="101"/>
    <s v="BOURGEOIS DANIEL R"/>
    <s v="R130"/>
    <s v="ONE FAMILY"/>
    <s v="130//1007//"/>
    <n v="3.29426"/>
    <n v="1"/>
    <n v="1"/>
    <n v="1"/>
    <n v="1"/>
    <s v="SEPTIC"/>
    <n v="0"/>
    <n v="1"/>
    <n v="7800"/>
    <s v="YES"/>
    <n v="7800"/>
    <s v="130-1007"/>
    <s v="Public Water,Gas,Septic"/>
    <s v="SEPTIC"/>
    <s v="SEPTIC"/>
    <n v="7800"/>
    <m/>
    <m/>
    <n v="1"/>
    <n v="1"/>
    <n v="3"/>
    <n v="1962"/>
    <n v="1"/>
    <m/>
    <m/>
    <m/>
    <m/>
    <m/>
    <m/>
    <m/>
    <m/>
    <m/>
    <m/>
    <n v="1"/>
    <n v="1"/>
    <x v="7"/>
    <x v="7"/>
  </r>
  <r>
    <s v="127-1"/>
    <m/>
    <x v="0"/>
    <s v="207 GLEN CHARLIE RD"/>
    <n v="101"/>
    <s v="WILLIAMS THERESA A"/>
    <s v="R130"/>
    <s v="ONE FAMILY"/>
    <s v="127//1//"/>
    <n v="0.68735999999999997"/>
    <n v="1"/>
    <n v="1"/>
    <n v="1"/>
    <n v="1"/>
    <s v="SEPTIC"/>
    <n v="0"/>
    <n v="1"/>
    <n v="3100"/>
    <s v="YES"/>
    <n v="3100"/>
    <s v="127-1"/>
    <s v="Public Water,Gas,Septic"/>
    <s v="SEPTIC"/>
    <s v="SEPTIC"/>
    <n v="3100"/>
    <m/>
    <m/>
    <n v="1"/>
    <n v="1"/>
    <n v="3"/>
    <n v="1092"/>
    <n v="1"/>
    <m/>
    <m/>
    <m/>
    <m/>
    <m/>
    <m/>
    <m/>
    <m/>
    <m/>
    <m/>
    <n v="1"/>
    <n v="1"/>
    <x v="7"/>
    <x v="7"/>
  </r>
  <r>
    <s v="126-13"/>
    <m/>
    <x v="0"/>
    <s v="101 MAPLE SPRINGS RD"/>
    <n v="101"/>
    <s v="STURTEVANT TIMOTHY"/>
    <s v="R130"/>
    <s v="ONE FAMILY"/>
    <s v="126//13//"/>
    <n v="3.4865200000000001"/>
    <n v="1"/>
    <n v="1"/>
    <n v="1"/>
    <n v="1"/>
    <s v="SEPTIC"/>
    <n v="0"/>
    <n v="1"/>
    <n v="25300"/>
    <s v="YES"/>
    <n v="25300"/>
    <s v="126-13"/>
    <s v="Septic"/>
    <s v="SEPTIC"/>
    <s v="SEPTIC"/>
    <n v="25300"/>
    <m/>
    <m/>
    <n v="1"/>
    <n v="1"/>
    <n v="3"/>
    <n v="2604"/>
    <n v="2"/>
    <m/>
    <m/>
    <m/>
    <m/>
    <m/>
    <m/>
    <m/>
    <m/>
    <m/>
    <m/>
    <n v="1"/>
    <n v="1"/>
    <x v="7"/>
    <x v="7"/>
  </r>
  <r>
    <s v="113-1023"/>
    <m/>
    <x v="0"/>
    <s v="72 CHARGE POND RD"/>
    <n v="903"/>
    <s v="TOWN OF WAREHAM"/>
    <s v="R60"/>
    <s v="MUNICIPAL  MDL-00"/>
    <s v="113//1023//"/>
    <n v="0.39095999999999997"/>
    <n v="0"/>
    <n v="0"/>
    <n v="0"/>
    <n v="0"/>
    <m/>
    <n v="0"/>
    <n v="0"/>
    <n v="0"/>
    <s v="YES"/>
    <n v="0"/>
    <s v="113-1023"/>
    <m/>
    <m/>
    <m/>
    <n v="0"/>
    <m/>
    <m/>
    <n v="0"/>
    <n v="0"/>
    <n v="0"/>
    <n v="0"/>
    <n v="0"/>
    <m/>
    <m/>
    <m/>
    <m/>
    <m/>
    <m/>
    <m/>
    <m/>
    <m/>
    <m/>
    <n v="1"/>
    <n v="1"/>
    <x v="8"/>
    <x v="8"/>
  </r>
  <r>
    <s v="126-16"/>
    <m/>
    <x v="0"/>
    <s v="0 MAPLE SPRINGS RD"/>
    <n v="720"/>
    <s v="MAKEPEACE CO A D"/>
    <s v="R130"/>
    <s v="NONPRNECLD"/>
    <s v="126//16//"/>
    <n v="23.057739999999999"/>
    <n v="0"/>
    <n v="0"/>
    <n v="0"/>
    <n v="0"/>
    <m/>
    <n v="0"/>
    <n v="0"/>
    <n v="0"/>
    <s v="YES"/>
    <n v="0"/>
    <s v="126-16"/>
    <m/>
    <m/>
    <m/>
    <n v="0"/>
    <m/>
    <m/>
    <n v="0"/>
    <n v="0"/>
    <n v="0"/>
    <n v="0"/>
    <n v="0"/>
    <m/>
    <m/>
    <m/>
    <m/>
    <m/>
    <m/>
    <m/>
    <m/>
    <m/>
    <m/>
    <n v="1"/>
    <n v="1"/>
    <x v="7"/>
    <x v="7"/>
  </r>
  <r>
    <s v="127-208"/>
    <m/>
    <x v="0"/>
    <s v="246 GLEN CHARLIE RD"/>
    <n v="101"/>
    <s v="MAGALETTA SAVINO J"/>
    <s v="R130"/>
    <s v="ONE FAMILY"/>
    <s v="127//208//"/>
    <n v="1.88375"/>
    <n v="1"/>
    <n v="1"/>
    <n v="1"/>
    <n v="1"/>
    <s v="SEPTIC"/>
    <n v="0"/>
    <n v="1"/>
    <n v="9800"/>
    <s v="YES"/>
    <n v="9800"/>
    <s v="127-208"/>
    <s v="Public Water,Septic"/>
    <s v="SEPTIC"/>
    <s v="SEPTIC"/>
    <n v="9800"/>
    <m/>
    <m/>
    <n v="1"/>
    <n v="1"/>
    <n v="4"/>
    <n v="1536"/>
    <n v="2"/>
    <m/>
    <m/>
    <m/>
    <m/>
    <m/>
    <m/>
    <m/>
    <m/>
    <m/>
    <m/>
    <n v="2"/>
    <n v="1"/>
    <x v="7"/>
    <x v="7"/>
  </r>
  <r>
    <s v="127-2"/>
    <m/>
    <x v="0"/>
    <s v="211 GLEN CHARLIE RD"/>
    <n v="101"/>
    <s v="MILLER FORREST"/>
    <m/>
    <s v="ONE FAMILY"/>
    <s v="127//2//"/>
    <n v="0.62273999999999996"/>
    <n v="1"/>
    <n v="1"/>
    <n v="1"/>
    <n v="1"/>
    <s v="SEPTIC"/>
    <n v="0"/>
    <n v="1"/>
    <n v="16700"/>
    <s v="YES"/>
    <n v="16700"/>
    <s v="127-2"/>
    <s v="Public Water,Gas,Septic"/>
    <s v="SEPTIC"/>
    <s v="SEPTIC"/>
    <n v="16700"/>
    <m/>
    <m/>
    <n v="1"/>
    <n v="1"/>
    <n v="3"/>
    <n v="1591"/>
    <n v="1.75"/>
    <m/>
    <m/>
    <m/>
    <m/>
    <m/>
    <m/>
    <m/>
    <m/>
    <m/>
    <m/>
    <n v="1"/>
    <n v="1"/>
    <x v="7"/>
    <x v="7"/>
  </r>
  <r>
    <s v="127-210"/>
    <m/>
    <x v="0"/>
    <s v="250 GLEN CHARLIE RD"/>
    <n v="101"/>
    <s v="DOANE KEVIN"/>
    <s v="R130"/>
    <s v="ONE FAMILY"/>
    <s v="127//210//"/>
    <n v="0.91127999999999998"/>
    <n v="1"/>
    <n v="1"/>
    <n v="1"/>
    <n v="1"/>
    <s v="SEPTIC"/>
    <n v="0"/>
    <n v="1"/>
    <n v="21100"/>
    <s v="YES"/>
    <n v="21100"/>
    <s v="127-210"/>
    <s v="Public Water,Septic"/>
    <s v="SEPTIC"/>
    <s v="SEPTIC"/>
    <n v="21100"/>
    <m/>
    <m/>
    <n v="1"/>
    <n v="1"/>
    <n v="4"/>
    <n v="2000"/>
    <n v="2"/>
    <m/>
    <m/>
    <m/>
    <m/>
    <m/>
    <m/>
    <m/>
    <m/>
    <m/>
    <m/>
    <n v="1"/>
    <n v="1"/>
    <x v="7"/>
    <x v="7"/>
  </r>
  <r>
    <s v="110-1040"/>
    <m/>
    <x v="0"/>
    <s v="0 CHARGE POND RD OFF"/>
    <n v="720"/>
    <s v="MAKEPEACE CO A D"/>
    <s v="R60"/>
    <s v="NONPRNECLD"/>
    <s v="110//1040//"/>
    <n v="2.9659999999999999E-2"/>
    <n v="0"/>
    <n v="0"/>
    <n v="0"/>
    <n v="0"/>
    <m/>
    <n v="0"/>
    <n v="0"/>
    <n v="0"/>
    <s v="YES"/>
    <n v="0"/>
    <s v="110-1040"/>
    <s v="Public Water,Septic"/>
    <s v="SEPTIC"/>
    <m/>
    <n v="0"/>
    <m/>
    <m/>
    <n v="0"/>
    <n v="0"/>
    <n v="0"/>
    <n v="0"/>
    <n v="0"/>
    <m/>
    <m/>
    <m/>
    <m/>
    <m/>
    <m/>
    <m/>
    <m/>
    <m/>
    <m/>
    <n v="1"/>
    <n v="1"/>
    <x v="11"/>
    <x v="11"/>
  </r>
  <r>
    <s v="113-1024"/>
    <m/>
    <x v="0"/>
    <s v="0 ROUTE 25"/>
    <n v="720"/>
    <s v="TWEEDY &amp; BARNES CO"/>
    <s v="R60"/>
    <s v="NONPRNECLD"/>
    <s v="113//1024//"/>
    <n v="7.4822100000000002"/>
    <n v="0"/>
    <n v="0"/>
    <n v="0"/>
    <n v="0"/>
    <m/>
    <n v="0"/>
    <n v="0"/>
    <n v="0"/>
    <s v="YES"/>
    <n v="0"/>
    <s v="113-1024"/>
    <m/>
    <m/>
    <m/>
    <n v="0"/>
    <m/>
    <m/>
    <n v="0"/>
    <n v="0"/>
    <n v="0"/>
    <n v="0"/>
    <n v="0"/>
    <m/>
    <m/>
    <m/>
    <m/>
    <m/>
    <m/>
    <m/>
    <m/>
    <m/>
    <m/>
    <n v="1"/>
    <n v="1"/>
    <x v="8"/>
    <x v="8"/>
  </r>
  <r>
    <s v="127-R211"/>
    <m/>
    <x v="0"/>
    <s v="252 GLEN CHARLIE RD"/>
    <n v="101"/>
    <s v="HAVEN KENT O"/>
    <s v="R130"/>
    <s v="ONE FAMILY"/>
    <s v="127//R211//"/>
    <n v="0.69479999999999997"/>
    <n v="1"/>
    <n v="1"/>
    <n v="1"/>
    <n v="1"/>
    <s v="SEPTIC"/>
    <n v="0"/>
    <n v="1"/>
    <n v="4700"/>
    <s v="YES"/>
    <n v="4700"/>
    <s v="127-R211"/>
    <s v="Public Water,Gas,Septic"/>
    <s v="SEPTIC"/>
    <s v="SEPTIC"/>
    <n v="4700"/>
    <m/>
    <m/>
    <n v="1"/>
    <n v="1"/>
    <n v="3"/>
    <n v="912"/>
    <n v="1"/>
    <m/>
    <m/>
    <m/>
    <m/>
    <m/>
    <m/>
    <m/>
    <m/>
    <m/>
    <m/>
    <n v="1"/>
    <n v="1"/>
    <x v="7"/>
    <x v="7"/>
  </r>
  <r>
    <s v="85-1008B"/>
    <m/>
    <x v="0"/>
    <s v="1 RECOVERY RD"/>
    <n v="340"/>
    <s v="H J PROPERTIES LLC"/>
    <s v="SC"/>
    <s v="OFFICE BLD  MDL-94"/>
    <s v="85//1008/B/"/>
    <n v="1.85242"/>
    <n v="0"/>
    <n v="0"/>
    <n v="1"/>
    <n v="1"/>
    <s v="SEWER"/>
    <n v="1"/>
    <n v="1"/>
    <n v="17600"/>
    <s v="YES"/>
    <n v="0"/>
    <s v="85-1008B"/>
    <s v="All Public"/>
    <s v="SEWER"/>
    <s v="SEWER"/>
    <n v="17600"/>
    <m/>
    <m/>
    <n v="0"/>
    <n v="0"/>
    <n v="0"/>
    <n v="11081"/>
    <n v="1"/>
    <m/>
    <m/>
    <m/>
    <m/>
    <m/>
    <m/>
    <m/>
    <m/>
    <m/>
    <m/>
    <n v="1"/>
    <n v="1"/>
    <x v="4"/>
    <x v="4"/>
  </r>
  <r>
    <s v="127-A"/>
    <m/>
    <x v="0"/>
    <s v="0 BATES BOG RD"/>
    <n v="131"/>
    <s v="BATES BOG ROAD LLC"/>
    <s v="R130"/>
    <s v="RES ACLNPO  MDL-00"/>
    <s v="127///A/"/>
    <n v="3.5087999999999999"/>
    <n v="0"/>
    <n v="0"/>
    <n v="0"/>
    <n v="0"/>
    <m/>
    <n v="0"/>
    <n v="0"/>
    <n v="0"/>
    <s v="YES"/>
    <n v="0"/>
    <s v="127-A"/>
    <m/>
    <m/>
    <m/>
    <n v="0"/>
    <m/>
    <m/>
    <n v="0"/>
    <n v="0"/>
    <n v="0"/>
    <n v="0"/>
    <n v="0"/>
    <m/>
    <m/>
    <m/>
    <m/>
    <m/>
    <m/>
    <m/>
    <m/>
    <m/>
    <m/>
    <n v="1"/>
    <n v="1"/>
    <x v="7"/>
    <x v="7"/>
  </r>
  <r>
    <s v="127-R212"/>
    <m/>
    <x v="0"/>
    <s v="254 GLEN CHARLIE RD"/>
    <n v="104"/>
    <s v="HAVEN KENT A"/>
    <s v="R130"/>
    <s v="TWO FAMILY"/>
    <s v="127//R212//"/>
    <n v="0.97494999999999998"/>
    <n v="1"/>
    <n v="1"/>
    <n v="1"/>
    <n v="1"/>
    <s v="SEPTIC"/>
    <n v="0"/>
    <n v="1"/>
    <n v="21700"/>
    <s v="YES"/>
    <n v="21700"/>
    <s v="127-R212"/>
    <s v="Public Water,Septic"/>
    <s v="SEPTIC"/>
    <s v="SEPTIC"/>
    <n v="21700"/>
    <m/>
    <m/>
    <n v="2"/>
    <n v="2"/>
    <n v="4"/>
    <n v="2580"/>
    <n v="1"/>
    <m/>
    <m/>
    <m/>
    <m/>
    <m/>
    <m/>
    <m/>
    <m/>
    <m/>
    <m/>
    <n v="1"/>
    <n v="1"/>
    <x v="7"/>
    <x v="7"/>
  </r>
  <r>
    <s v="127-3"/>
    <m/>
    <x v="0"/>
    <s v="213 GLEN CHARLIE RD"/>
    <n v="132"/>
    <s v="MILLER FORREST"/>
    <s v="R130"/>
    <s v="RES ACLNUD  MDL-00"/>
    <s v="127//3//"/>
    <n v="0.68083000000000005"/>
    <n v="0"/>
    <n v="0"/>
    <n v="0"/>
    <n v="0"/>
    <m/>
    <n v="0"/>
    <n v="0"/>
    <n v="0"/>
    <s v="YES"/>
    <n v="0"/>
    <s v="127-3"/>
    <m/>
    <m/>
    <m/>
    <n v="0"/>
    <m/>
    <m/>
    <n v="0"/>
    <n v="0"/>
    <n v="0"/>
    <n v="0"/>
    <n v="0"/>
    <m/>
    <m/>
    <m/>
    <m/>
    <m/>
    <m/>
    <m/>
    <m/>
    <m/>
    <m/>
    <n v="1"/>
    <n v="1"/>
    <x v="7"/>
    <x v="7"/>
  </r>
  <r>
    <s v="127-R213"/>
    <m/>
    <x v="0"/>
    <s v="256 GLEN CHARLIE RD"/>
    <n v="101"/>
    <s v="MOSCHERA PAULA J"/>
    <s v="R130"/>
    <s v="ONE FAMILY"/>
    <s v="127//R213//"/>
    <n v="0.42063"/>
    <n v="1"/>
    <n v="1"/>
    <n v="1"/>
    <n v="1"/>
    <s v="SEPTIC"/>
    <n v="0"/>
    <n v="1"/>
    <n v="5200"/>
    <s v="YES"/>
    <n v="5200"/>
    <s v="127-R213"/>
    <s v="Public Water,Septic"/>
    <s v="SEPTIC"/>
    <s v="SEPTIC"/>
    <n v="5200"/>
    <m/>
    <m/>
    <n v="1"/>
    <n v="1"/>
    <n v="2"/>
    <n v="960"/>
    <n v="1"/>
    <m/>
    <m/>
    <m/>
    <m/>
    <m/>
    <m/>
    <m/>
    <m/>
    <m/>
    <m/>
    <n v="1"/>
    <n v="1"/>
    <x v="7"/>
    <x v="7"/>
  </r>
  <r>
    <s v="127-214"/>
    <m/>
    <x v="0"/>
    <s v="258 GLEN CHARLIE RD"/>
    <n v="101"/>
    <s v="HENSLEY MARTHA J"/>
    <s v="R130"/>
    <s v="ONE FAMILY"/>
    <s v="127//214//"/>
    <n v="1.3814200000000001"/>
    <n v="1"/>
    <n v="1"/>
    <n v="1"/>
    <n v="1"/>
    <s v="SEPTIC"/>
    <n v="0"/>
    <n v="1"/>
    <n v="10300"/>
    <s v="YES"/>
    <n v="10300"/>
    <s v="127-214"/>
    <s v="Public Water,Septic"/>
    <s v="SEPTIC"/>
    <s v="SEPTIC"/>
    <n v="10300"/>
    <m/>
    <m/>
    <n v="1"/>
    <n v="1"/>
    <n v="2"/>
    <n v="1152"/>
    <n v="1"/>
    <m/>
    <m/>
    <m/>
    <m/>
    <m/>
    <m/>
    <m/>
    <m/>
    <m/>
    <m/>
    <n v="2"/>
    <n v="1"/>
    <x v="7"/>
    <x v="7"/>
  </r>
  <r>
    <s v="126-14"/>
    <m/>
    <x v="0"/>
    <s v="103 MAPLE SPRINGS RD"/>
    <n v="131"/>
    <s v="FOSTER THOMAS S"/>
    <s v="R130"/>
    <s v="RES ACLNPO  MDL-00"/>
    <s v="126//14//"/>
    <n v="3.1567099999999999"/>
    <n v="0"/>
    <n v="0"/>
    <n v="0"/>
    <n v="0"/>
    <m/>
    <n v="0"/>
    <n v="0"/>
    <n v="0"/>
    <s v="YES"/>
    <n v="0"/>
    <s v="126-14"/>
    <m/>
    <m/>
    <m/>
    <n v="0"/>
    <m/>
    <m/>
    <n v="0"/>
    <n v="0"/>
    <n v="0"/>
    <n v="0"/>
    <n v="0"/>
    <m/>
    <m/>
    <m/>
    <m/>
    <m/>
    <m/>
    <m/>
    <m/>
    <m/>
    <m/>
    <n v="1"/>
    <n v="1"/>
    <x v="7"/>
    <x v="7"/>
  </r>
  <r>
    <s v="113-1029"/>
    <m/>
    <x v="0"/>
    <s v="95 CHARGE POND RD"/>
    <n v="903"/>
    <s v="TOWN OF WAREHAM"/>
    <s v="R130"/>
    <s v="MUNICIPAL  MDL-96"/>
    <s v="113//1029//"/>
    <n v="29.239339999999999"/>
    <n v="1"/>
    <n v="1"/>
    <n v="1"/>
    <n v="1"/>
    <s v="SEPTIC"/>
    <n v="0"/>
    <n v="2"/>
    <n v="34000"/>
    <s v="YES"/>
    <n v="34000"/>
    <s v="113-1029"/>
    <m/>
    <m/>
    <s v="SEPTIC"/>
    <n v="17000"/>
    <m/>
    <m/>
    <n v="1"/>
    <n v="1"/>
    <n v="0"/>
    <n v="21600"/>
    <n v="1"/>
    <m/>
    <m/>
    <m/>
    <m/>
    <m/>
    <m/>
    <m/>
    <m/>
    <m/>
    <m/>
    <n v="1"/>
    <n v="1"/>
    <x v="8"/>
    <x v="8"/>
  </r>
  <r>
    <s v="115-1012"/>
    <m/>
    <x v="0"/>
    <s v="0 MAPLE SPRGS RD  OFF"/>
    <n v="710"/>
    <s v="ASHLEY HERBERT W"/>
    <m/>
    <s v="CRANBERRY  MDL-96"/>
    <s v="115//1012//"/>
    <n v="41.975560000000002"/>
    <n v="2"/>
    <n v="2"/>
    <n v="2"/>
    <n v="2"/>
    <s v="SEPTIC"/>
    <n v="0"/>
    <n v="0"/>
    <n v="0"/>
    <s v="YES"/>
    <n v="0"/>
    <s v="115-1012"/>
    <m/>
    <m/>
    <s v="SEPTIC"/>
    <n v="0"/>
    <m/>
    <m/>
    <n v="2"/>
    <n v="2"/>
    <n v="0"/>
    <n v="1410"/>
    <n v="2"/>
    <m/>
    <m/>
    <m/>
    <m/>
    <m/>
    <m/>
    <m/>
    <m/>
    <m/>
    <m/>
    <n v="1"/>
    <n v="1"/>
    <x v="7"/>
    <x v="7"/>
  </r>
  <r>
    <s v="108-1018A"/>
    <m/>
    <x v="0"/>
    <s v="6 RECOVERY RD"/>
    <n v="440"/>
    <s v="WAREHAM MEDICAL OFFICE"/>
    <s v="INDU"/>
    <s v="IND LD DV"/>
    <s v="108//1018/A/"/>
    <n v="5.1924000000000001"/>
    <n v="0"/>
    <n v="0"/>
    <n v="0"/>
    <n v="0"/>
    <m/>
    <n v="0"/>
    <n v="0"/>
    <n v="0"/>
    <s v="YES"/>
    <n v="0"/>
    <s v="108-1018A"/>
    <m/>
    <m/>
    <m/>
    <n v="0"/>
    <m/>
    <m/>
    <n v="0"/>
    <n v="0"/>
    <n v="0"/>
    <n v="0"/>
    <n v="0"/>
    <m/>
    <m/>
    <m/>
    <m/>
    <m/>
    <m/>
    <m/>
    <m/>
    <m/>
    <m/>
    <n v="1"/>
    <n v="1"/>
    <x v="9"/>
    <x v="9"/>
  </r>
  <r>
    <s v="113-1022"/>
    <m/>
    <x v="0"/>
    <s v="0 ROUTE 25"/>
    <n v="132"/>
    <s v="OCEAN SPRAY CRANBERRIES INC"/>
    <s v="R60"/>
    <s v="RES ACLNUD  MDL-00"/>
    <s v="113//1022//"/>
    <n v="2.21644"/>
    <n v="0"/>
    <n v="0"/>
    <n v="0"/>
    <n v="0"/>
    <m/>
    <n v="0"/>
    <n v="0"/>
    <n v="0"/>
    <s v="YES"/>
    <n v="0"/>
    <s v="113-1022"/>
    <m/>
    <m/>
    <m/>
    <n v="0"/>
    <m/>
    <m/>
    <n v="0"/>
    <n v="0"/>
    <n v="0"/>
    <n v="0"/>
    <n v="0"/>
    <m/>
    <m/>
    <m/>
    <m/>
    <m/>
    <m/>
    <m/>
    <m/>
    <m/>
    <m/>
    <n v="1"/>
    <n v="1"/>
    <x v="13"/>
    <x v="13"/>
  </r>
  <r>
    <s v="127-4"/>
    <m/>
    <x v="0"/>
    <s v="215 GLEN CHARLIE RD"/>
    <n v="101"/>
    <s v="DRINKWATER ANNE MARIE"/>
    <s v="R130"/>
    <s v="ONE FAMILY"/>
    <s v="127//4//"/>
    <n v="0.85367000000000004"/>
    <n v="1"/>
    <n v="1"/>
    <n v="1"/>
    <n v="1"/>
    <s v="SEPTIC"/>
    <n v="0"/>
    <n v="1"/>
    <n v="15100"/>
    <s v="YES"/>
    <n v="15100"/>
    <s v="127-4"/>
    <s v="Public Water,Gas,Septic"/>
    <s v="SEPTIC"/>
    <s v="SEPTIC"/>
    <n v="15100"/>
    <m/>
    <m/>
    <n v="1"/>
    <n v="1"/>
    <n v="3"/>
    <n v="1248"/>
    <n v="1"/>
    <m/>
    <m/>
    <m/>
    <m/>
    <m/>
    <m/>
    <m/>
    <m/>
    <m/>
    <m/>
    <n v="1"/>
    <n v="1"/>
    <x v="7"/>
    <x v="7"/>
  </r>
  <r>
    <s v="115-1008"/>
    <m/>
    <x v="0"/>
    <s v="0 ROUTE 25  OFF"/>
    <n v="710"/>
    <s v="BAYSIDE AGRICULTURAL INC"/>
    <m/>
    <s v="CRANBERRY  MDL-00"/>
    <s v="115//1008//"/>
    <n v="16.65174"/>
    <n v="0"/>
    <n v="0"/>
    <n v="0"/>
    <n v="0"/>
    <m/>
    <n v="0"/>
    <n v="0"/>
    <n v="0"/>
    <s v="YES"/>
    <n v="0"/>
    <s v="115-1008"/>
    <m/>
    <m/>
    <m/>
    <n v="0"/>
    <m/>
    <m/>
    <n v="0"/>
    <n v="0"/>
    <n v="0"/>
    <n v="0"/>
    <n v="0"/>
    <m/>
    <m/>
    <m/>
    <m/>
    <m/>
    <m/>
    <m/>
    <m/>
    <m/>
    <m/>
    <n v="1"/>
    <n v="1"/>
    <x v="6"/>
    <x v="6"/>
  </r>
  <r>
    <s v="127-216"/>
    <m/>
    <x v="0"/>
    <s v="260 GLEN CHARLIE RD"/>
    <n v="101"/>
    <s v="DICKENS KENNETH W"/>
    <s v="R130"/>
    <s v="ONE FAMILY"/>
    <s v="127//216//"/>
    <n v="0.35243999999999998"/>
    <n v="1"/>
    <n v="1"/>
    <n v="1"/>
    <n v="1"/>
    <s v="SEPTIC"/>
    <n v="0"/>
    <n v="1"/>
    <n v="8400"/>
    <s v="YES"/>
    <n v="8400"/>
    <s v="127-216"/>
    <s v="Public Water,Gas,Septic"/>
    <s v="SEPTIC"/>
    <s v="SEPTIC"/>
    <n v="8400"/>
    <m/>
    <m/>
    <n v="1"/>
    <n v="1"/>
    <n v="3"/>
    <n v="1028"/>
    <n v="1"/>
    <m/>
    <m/>
    <m/>
    <m/>
    <m/>
    <m/>
    <m/>
    <m/>
    <m/>
    <m/>
    <n v="1"/>
    <n v="1"/>
    <x v="7"/>
    <x v="7"/>
  </r>
  <r>
    <s v="85-1004B"/>
    <m/>
    <x v="0"/>
    <s v="18 SETH F TOBEY RD"/>
    <n v="101"/>
    <s v="ROGERS WILLIAM M &amp; THERESE C"/>
    <s v="IND"/>
    <s v="ONE FAMILY"/>
    <s v="85//1004/B/"/>
    <n v="7.6880000000000004E-2"/>
    <n v="0"/>
    <n v="0"/>
    <n v="0"/>
    <n v="0"/>
    <m/>
    <n v="1"/>
    <n v="1"/>
    <n v="3900"/>
    <s v="NO_W1"/>
    <n v="0"/>
    <s v="85-1004B"/>
    <s v="Public Water"/>
    <m/>
    <m/>
    <n v="3900"/>
    <m/>
    <m/>
    <n v="0"/>
    <n v="0"/>
    <n v="4"/>
    <n v="1478"/>
    <n v="1.75"/>
    <m/>
    <m/>
    <m/>
    <m/>
    <m/>
    <m/>
    <m/>
    <m/>
    <m/>
    <m/>
    <n v="1"/>
    <n v="1"/>
    <x v="4"/>
    <x v="4"/>
  </r>
  <r>
    <s v="127-6"/>
    <m/>
    <x v="0"/>
    <s v="219 GLEN CHARLIE RD"/>
    <n v="101"/>
    <s v="MEDEIROS GARRY"/>
    <s v="R130"/>
    <s v="ONE FAMILY"/>
    <s v="127//6//"/>
    <n v="3.12276"/>
    <n v="1"/>
    <n v="1"/>
    <n v="1"/>
    <n v="1"/>
    <s v="SEPTIC"/>
    <n v="0"/>
    <n v="1"/>
    <n v="5800"/>
    <s v="YES"/>
    <n v="5800"/>
    <s v="127-6"/>
    <s v="Public Water,Gas,Septic"/>
    <s v="SEPTIC"/>
    <s v="SEPTIC"/>
    <n v="5800"/>
    <m/>
    <m/>
    <n v="1"/>
    <n v="1"/>
    <n v="3"/>
    <n v="960"/>
    <n v="1"/>
    <m/>
    <m/>
    <m/>
    <m/>
    <m/>
    <m/>
    <m/>
    <m/>
    <m/>
    <m/>
    <n v="1"/>
    <n v="1"/>
    <x v="7"/>
    <x v="7"/>
  </r>
  <r>
    <s v="UNK214"/>
    <s v="FEE"/>
    <x v="0"/>
    <s v="ROUTE 195"/>
    <n v="0"/>
    <m/>
    <m/>
    <m/>
    <m/>
    <n v="169.01472000000001"/>
    <n v="1"/>
    <n v="1"/>
    <n v="1"/>
    <n v="1"/>
    <s v="SEPTIC"/>
    <n v="0"/>
    <n v="0"/>
    <n v="0"/>
    <s v="NO_W2"/>
    <n v="0"/>
    <m/>
    <m/>
    <m/>
    <s v="SEPTIC"/>
    <n v="0"/>
    <m/>
    <m/>
    <n v="1"/>
    <n v="1"/>
    <n v="0"/>
    <n v="0"/>
    <n v="0"/>
    <s v="Not in new Assr DB, Makepe?, old info"/>
    <m/>
    <m/>
    <m/>
    <m/>
    <m/>
    <m/>
    <m/>
    <m/>
    <m/>
    <n v="2"/>
    <n v="1"/>
    <x v="11"/>
    <x v="11"/>
  </r>
  <r>
    <s v="127-217"/>
    <m/>
    <x v="0"/>
    <s v="266 GLEN CHARLIE RD"/>
    <n v="101"/>
    <s v="DUQUETTE LINDA ANN"/>
    <s v="R130"/>
    <s v="ONE FAMILY"/>
    <s v="127//217//"/>
    <n v="0.91884999999999994"/>
    <n v="1"/>
    <n v="1"/>
    <n v="1"/>
    <n v="1"/>
    <s v="SEPTIC"/>
    <n v="0"/>
    <n v="1"/>
    <n v="2400"/>
    <s v="YES"/>
    <n v="2400"/>
    <s v="127-217"/>
    <s v="Public Water,Septic"/>
    <s v="SEPTIC"/>
    <s v="SEPTIC"/>
    <n v="2400"/>
    <m/>
    <m/>
    <n v="1"/>
    <n v="1"/>
    <n v="1"/>
    <n v="1008"/>
    <n v="1"/>
    <m/>
    <m/>
    <m/>
    <m/>
    <m/>
    <m/>
    <m/>
    <m/>
    <m/>
    <m/>
    <n v="1"/>
    <n v="1"/>
    <x v="7"/>
    <x v="7"/>
  </r>
  <r>
    <s v="127-5"/>
    <m/>
    <x v="0"/>
    <s v="217 GLEN CHARLIE RD"/>
    <n v="101"/>
    <s v="LAMKEN JOHN F JR"/>
    <s v="R130"/>
    <s v="ONE FAMILY"/>
    <s v="127//5//"/>
    <n v="0.72167999999999999"/>
    <n v="1"/>
    <n v="1"/>
    <n v="1"/>
    <n v="1"/>
    <s v="SEPTIC"/>
    <n v="0"/>
    <n v="1"/>
    <n v="12400"/>
    <s v="YES"/>
    <n v="12400"/>
    <s v="127-5"/>
    <s v="Public Water,Gas,Septic"/>
    <s v="SEPTIC"/>
    <s v="SEPTIC"/>
    <n v="12400"/>
    <m/>
    <m/>
    <n v="1"/>
    <n v="1"/>
    <n v="4"/>
    <n v="1591"/>
    <n v="1.75"/>
    <m/>
    <m/>
    <m/>
    <m/>
    <m/>
    <m/>
    <m/>
    <m/>
    <m/>
    <m/>
    <n v="1"/>
    <n v="1"/>
    <x v="7"/>
    <x v="7"/>
  </r>
  <r>
    <s v="115-1011"/>
    <m/>
    <x v="0"/>
    <s v="0 MAPLE SPRGS RD  OFF"/>
    <n v="710"/>
    <s v="ASHLEY HERBERT W"/>
    <m/>
    <s v="CRANBERRY  MDL-00"/>
    <s v="115//1011//"/>
    <n v="39.932839999999999"/>
    <n v="0"/>
    <n v="0"/>
    <n v="0"/>
    <n v="0"/>
    <m/>
    <n v="0"/>
    <n v="0"/>
    <n v="0"/>
    <s v="YES"/>
    <n v="0"/>
    <s v="115-1011"/>
    <m/>
    <m/>
    <m/>
    <n v="0"/>
    <m/>
    <m/>
    <n v="0"/>
    <n v="0"/>
    <n v="0"/>
    <n v="0"/>
    <n v="0"/>
    <m/>
    <m/>
    <m/>
    <m/>
    <m/>
    <m/>
    <m/>
    <m/>
    <m/>
    <m/>
    <n v="1"/>
    <n v="1"/>
    <x v="7"/>
    <x v="7"/>
  </r>
  <r>
    <s v="85-1004C"/>
    <m/>
    <x v="0"/>
    <s v="16 SETH F TOBEY RD"/>
    <n v="101"/>
    <s v="BUCKINGHAM MATTHEW D"/>
    <s v="IND"/>
    <s v="ONE FAMILY"/>
    <s v="85//1004/C/"/>
    <n v="0.19148999999999999"/>
    <n v="0"/>
    <n v="0"/>
    <n v="1"/>
    <n v="1"/>
    <s v="SEWER"/>
    <n v="1"/>
    <n v="1"/>
    <n v="5900"/>
    <s v="YES"/>
    <n v="0"/>
    <s v="85-1004C"/>
    <s v="Public Water,Septic"/>
    <s v="SEPTIC"/>
    <s v="SEWER"/>
    <n v="5900"/>
    <m/>
    <m/>
    <n v="0"/>
    <n v="0"/>
    <n v="2"/>
    <n v="1165"/>
    <n v="1.3"/>
    <m/>
    <m/>
    <m/>
    <m/>
    <m/>
    <m/>
    <m/>
    <m/>
    <m/>
    <m/>
    <n v="1"/>
    <n v="1"/>
    <x v="4"/>
    <x v="4"/>
  </r>
  <r>
    <s v="108-1006E"/>
    <m/>
    <x v="0"/>
    <s v="3 THACHER LN"/>
    <n v="401"/>
    <s v="OUIMET RICHARD J"/>
    <s v="INDU"/>
    <s v="IND WHSES"/>
    <s v="108//1006/E/"/>
    <n v="7.1233000000000004"/>
    <n v="0"/>
    <n v="0"/>
    <n v="1"/>
    <n v="1"/>
    <s v="SEWER"/>
    <n v="1"/>
    <n v="2"/>
    <n v="15800"/>
    <s v="YES"/>
    <n v="0"/>
    <s v="108-1006E"/>
    <s v="All Public"/>
    <s v="SEWER"/>
    <s v="SEWER"/>
    <n v="7900"/>
    <m/>
    <m/>
    <n v="0"/>
    <n v="0"/>
    <n v="0"/>
    <n v="32125"/>
    <n v="1"/>
    <m/>
    <m/>
    <m/>
    <m/>
    <m/>
    <m/>
    <m/>
    <m/>
    <m/>
    <m/>
    <n v="1"/>
    <n v="1"/>
    <x v="9"/>
    <x v="9"/>
  </r>
  <r>
    <s v="127-220"/>
    <m/>
    <x v="0"/>
    <s v="268 GLEN CHARLIE RD"/>
    <n v="101"/>
    <s v="ASKER ELIN T TRUSTEE"/>
    <s v="R130"/>
    <s v="ONE FAMILY"/>
    <s v="127//220//"/>
    <n v="0.27976000000000001"/>
    <n v="1"/>
    <n v="1"/>
    <n v="1"/>
    <n v="1"/>
    <s v="SEPTIC"/>
    <n v="0"/>
    <n v="1"/>
    <n v="1500"/>
    <s v="YES"/>
    <n v="1500"/>
    <s v="127-220"/>
    <s v="Public Water,Septic"/>
    <s v="SEPTIC"/>
    <s v="SEPTIC"/>
    <n v="1500"/>
    <m/>
    <m/>
    <n v="1"/>
    <n v="1"/>
    <n v="2"/>
    <n v="960"/>
    <n v="1"/>
    <m/>
    <m/>
    <m/>
    <m/>
    <m/>
    <m/>
    <m/>
    <m/>
    <m/>
    <m/>
    <n v="1"/>
    <n v="1"/>
    <x v="7"/>
    <x v="7"/>
  </r>
  <r>
    <s v="127-221"/>
    <m/>
    <x v="0"/>
    <s v="270 GLEN CHARLIE RD"/>
    <n v="132"/>
    <s v="ZEOLI ANTHONY J JR"/>
    <s v="R130"/>
    <s v="RES ACLNUD  MDL-00"/>
    <s v="127//221//"/>
    <n v="0.32414999999999999"/>
    <n v="0"/>
    <n v="0"/>
    <n v="0"/>
    <n v="0"/>
    <m/>
    <n v="0"/>
    <n v="0"/>
    <n v="0"/>
    <s v="YES"/>
    <n v="0"/>
    <s v="127-221"/>
    <m/>
    <m/>
    <m/>
    <n v="0"/>
    <m/>
    <m/>
    <n v="0"/>
    <n v="0"/>
    <n v="0"/>
    <n v="0"/>
    <n v="0"/>
    <m/>
    <m/>
    <m/>
    <m/>
    <m/>
    <m/>
    <m/>
    <m/>
    <m/>
    <m/>
    <n v="0"/>
    <n v="1"/>
    <x v="7"/>
    <x v="7"/>
  </r>
  <r>
    <s v="108-1006B"/>
    <m/>
    <x v="0"/>
    <s v="4 RECOVERY RD"/>
    <n v="905"/>
    <s v="WAREHAM COMMUNITY DEVELOPMENT"/>
    <s v="I"/>
    <s v="CHAR ORG  MDL-94"/>
    <s v="108//1006/B/"/>
    <n v="0.91829000000000005"/>
    <n v="0"/>
    <n v="0"/>
    <n v="1"/>
    <n v="1"/>
    <s v="SEWER"/>
    <n v="1"/>
    <n v="1"/>
    <n v="0"/>
    <s v="YES"/>
    <n v="0"/>
    <s v="108-1006B"/>
    <s v="All Public"/>
    <s v="SEWER"/>
    <s v="SEWER"/>
    <n v="0"/>
    <m/>
    <m/>
    <n v="0"/>
    <n v="0"/>
    <n v="0"/>
    <n v="3000"/>
    <n v="1"/>
    <m/>
    <m/>
    <m/>
    <m/>
    <m/>
    <m/>
    <m/>
    <m/>
    <m/>
    <m/>
    <n v="1"/>
    <n v="1"/>
    <x v="4"/>
    <x v="4"/>
  </r>
  <r>
    <s v="127-7"/>
    <m/>
    <x v="0"/>
    <s v="221 GLEN CHARLIE RD"/>
    <n v="101"/>
    <s v="IAMELE PASQUALE"/>
    <s v="R130"/>
    <s v="ONE FAMILY"/>
    <s v="127//7//"/>
    <n v="3.1016599999999999"/>
    <n v="1"/>
    <n v="1"/>
    <n v="1"/>
    <n v="1"/>
    <s v="SEPTIC"/>
    <n v="0"/>
    <n v="1"/>
    <n v="11800"/>
    <s v="YES"/>
    <n v="11800"/>
    <s v="127-7"/>
    <s v="Public Water,Gas,Septic"/>
    <s v="SEPTIC"/>
    <s v="SEPTIC"/>
    <n v="11800"/>
    <m/>
    <m/>
    <n v="1"/>
    <n v="1"/>
    <n v="2"/>
    <n v="1040"/>
    <n v="1"/>
    <m/>
    <m/>
    <m/>
    <m/>
    <m/>
    <m/>
    <m/>
    <m/>
    <m/>
    <m/>
    <n v="1"/>
    <n v="1"/>
    <x v="7"/>
    <x v="7"/>
  </r>
  <r>
    <s v="108-1006Q-3"/>
    <m/>
    <x v="0"/>
    <s v="0 THACHER LN EXT"/>
    <n v="431"/>
    <s v="NAVIONICS LLC"/>
    <s v="SC"/>
    <s v="TEL REL TW"/>
    <s v="108//1006/Q3/"/>
    <n v="0.88829000000000002"/>
    <n v="1"/>
    <n v="1"/>
    <n v="1"/>
    <n v="1"/>
    <s v="SEPTIC"/>
    <n v="0"/>
    <n v="1"/>
    <n v="19000"/>
    <s v="YES"/>
    <n v="19000"/>
    <s v="108-1006Q-3"/>
    <m/>
    <m/>
    <s v="SEPTIC"/>
    <n v="19000"/>
    <m/>
    <m/>
    <n v="1"/>
    <n v="1"/>
    <n v="0"/>
    <n v="0"/>
    <n v="0"/>
    <m/>
    <m/>
    <m/>
    <m/>
    <m/>
    <m/>
    <m/>
    <m/>
    <m/>
    <m/>
    <n v="1"/>
    <n v="1"/>
    <x v="9"/>
    <x v="9"/>
  </r>
  <r>
    <s v="85-1006"/>
    <m/>
    <x v="0"/>
    <s v="2427 CRAN HWY"/>
    <n v="390"/>
    <s v="BEATON DOUGLAS R &amp; PETER D"/>
    <s v="SC"/>
    <s v="DEVEL LAND  MDL-00"/>
    <s v="85//1006//"/>
    <n v="4.9358500000000003"/>
    <n v="0"/>
    <n v="0"/>
    <n v="0"/>
    <n v="0"/>
    <m/>
    <n v="0"/>
    <n v="0"/>
    <n v="0"/>
    <s v="YES"/>
    <n v="0"/>
    <s v="85-1006"/>
    <s v="All Public"/>
    <s v="SEWER"/>
    <m/>
    <n v="0"/>
    <m/>
    <m/>
    <n v="0"/>
    <n v="0"/>
    <n v="0"/>
    <n v="0"/>
    <n v="0"/>
    <m/>
    <m/>
    <m/>
    <m/>
    <m/>
    <m/>
    <m/>
    <m/>
    <m/>
    <m/>
    <n v="1"/>
    <n v="1"/>
    <x v="4"/>
    <x v="4"/>
  </r>
  <r>
    <s v="108-1006D"/>
    <m/>
    <x v="0"/>
    <s v="1 KENDRICK RD"/>
    <n v="400"/>
    <s v="STIMSON PATRICIA B TRUSTEE OF"/>
    <s v="IND"/>
    <s v="FACTORY  MDL-96"/>
    <s v="108//1006/D/"/>
    <n v="3.0621700000000001"/>
    <n v="0"/>
    <n v="0"/>
    <n v="1"/>
    <n v="1"/>
    <s v="SEWER"/>
    <n v="1"/>
    <n v="1"/>
    <n v="36900"/>
    <s v="YES"/>
    <n v="0"/>
    <s v="108-1006D"/>
    <s v="Public Water,Septic"/>
    <s v="SEPTIC"/>
    <s v="SEWER"/>
    <n v="36900"/>
    <m/>
    <m/>
    <n v="0"/>
    <n v="0"/>
    <n v="0"/>
    <n v="25176"/>
    <n v="1"/>
    <m/>
    <m/>
    <m/>
    <m/>
    <m/>
    <m/>
    <m/>
    <m/>
    <m/>
    <m/>
    <n v="1"/>
    <n v="1"/>
    <x v="9"/>
    <x v="9"/>
  </r>
  <r>
    <s v="127-222"/>
    <m/>
    <x v="0"/>
    <s v="272 GLEN CHARLIE RD"/>
    <n v="101"/>
    <s v="ZEOLI ANTHONY"/>
    <s v="R130"/>
    <s v="ONE FAMILY"/>
    <s v="127//222//"/>
    <n v="0.39676"/>
    <n v="1"/>
    <n v="1"/>
    <n v="1"/>
    <n v="1"/>
    <s v="SEPTIC"/>
    <n v="0"/>
    <n v="1"/>
    <n v="100"/>
    <s v="YES"/>
    <n v="100"/>
    <s v="127-222"/>
    <s v="Well,Septic"/>
    <s v="SEPTIC"/>
    <s v="SEPTIC"/>
    <n v="100"/>
    <m/>
    <m/>
    <n v="1"/>
    <n v="1"/>
    <n v="4"/>
    <n v="1262"/>
    <n v="1"/>
    <m/>
    <m/>
    <m/>
    <m/>
    <m/>
    <m/>
    <m/>
    <m/>
    <m/>
    <m/>
    <n v="1"/>
    <n v="1"/>
    <x v="7"/>
    <x v="7"/>
  </r>
  <r>
    <s v="108-1006F"/>
    <m/>
    <x v="0"/>
    <s v="0 CRAN HWY  OFF"/>
    <n v="903"/>
    <s v="TOWN OF WAREHAM"/>
    <s v="I"/>
    <s v="MUNICIPAL  MDL-00"/>
    <s v="108//1006/F/"/>
    <n v="0.25534000000000001"/>
    <n v="0"/>
    <n v="0"/>
    <n v="0"/>
    <n v="0"/>
    <m/>
    <n v="0"/>
    <n v="0"/>
    <n v="0"/>
    <s v="YES"/>
    <n v="0"/>
    <s v="108-1006F"/>
    <s v="All Public"/>
    <s v="SEWER"/>
    <m/>
    <n v="0"/>
    <m/>
    <m/>
    <n v="0"/>
    <n v="0"/>
    <n v="0"/>
    <n v="0"/>
    <n v="0"/>
    <m/>
    <m/>
    <m/>
    <m/>
    <m/>
    <m/>
    <m/>
    <m/>
    <m/>
    <m/>
    <n v="1"/>
    <n v="1"/>
    <x v="9"/>
    <x v="9"/>
  </r>
  <r>
    <s v="126-15"/>
    <m/>
    <x v="0"/>
    <s v="105 MAPLE SPRINGS RD"/>
    <n v="101"/>
    <s v="FITZPATRICK STEVEN A"/>
    <s v="R130"/>
    <s v="ONE FAMILY"/>
    <s v="126//15//"/>
    <n v="4.2399899999999997"/>
    <n v="1"/>
    <n v="1"/>
    <n v="1"/>
    <n v="1"/>
    <s v="SEPTIC"/>
    <n v="0"/>
    <n v="1"/>
    <n v="37500"/>
    <s v="YES"/>
    <n v="37500"/>
    <s v="126-15"/>
    <s v="Septic"/>
    <s v="SEPTIC"/>
    <s v="SEPTIC"/>
    <n v="37500"/>
    <m/>
    <m/>
    <n v="1"/>
    <n v="1"/>
    <n v="3"/>
    <n v="2715"/>
    <n v="1"/>
    <m/>
    <m/>
    <m/>
    <m/>
    <m/>
    <m/>
    <m/>
    <m/>
    <m/>
    <m/>
    <n v="1"/>
    <n v="1"/>
    <x v="7"/>
    <x v="7"/>
  </r>
  <r>
    <s v="108-1006I"/>
    <m/>
    <x v="0"/>
    <s v="0 CRAN HWY  OFF"/>
    <n v="903"/>
    <s v="WAREHAM ECONOMIC DEVELOPMENT"/>
    <s v="I"/>
    <s v="MUNICIPAL  MDL-00"/>
    <s v="108//1006/I/"/>
    <n v="0.14221"/>
    <n v="0"/>
    <n v="0"/>
    <n v="0"/>
    <n v="0"/>
    <m/>
    <n v="0"/>
    <n v="0"/>
    <n v="0"/>
    <s v="YES"/>
    <n v="0"/>
    <s v="108-1006I"/>
    <s v="All Public"/>
    <s v="SEWER"/>
    <m/>
    <n v="0"/>
    <m/>
    <m/>
    <n v="0"/>
    <n v="0"/>
    <n v="0"/>
    <n v="0"/>
    <n v="0"/>
    <m/>
    <m/>
    <m/>
    <m/>
    <m/>
    <m/>
    <m/>
    <m/>
    <m/>
    <m/>
    <n v="1"/>
    <n v="1"/>
    <x v="4"/>
    <x v="4"/>
  </r>
  <r>
    <s v="113-7-2"/>
    <m/>
    <x v="0"/>
    <s v="102 CHARGE POND RD"/>
    <n v="905"/>
    <s v="KEY PROGRAM INCORPORATED THE"/>
    <m/>
    <s v="CHAR ORG  MDL-01"/>
    <s v="113//40361//"/>
    <n v="1.46523"/>
    <n v="1"/>
    <n v="1"/>
    <n v="1"/>
    <n v="1"/>
    <s v="SEPTIC"/>
    <n v="0"/>
    <n v="1"/>
    <n v="29100"/>
    <s v="NO_W1"/>
    <n v="29100"/>
    <s v="113-7-2"/>
    <m/>
    <m/>
    <s v="SEPTIC"/>
    <n v="29100"/>
    <m/>
    <m/>
    <n v="1"/>
    <n v="1"/>
    <n v="2"/>
    <n v="3500"/>
    <n v="2"/>
    <m/>
    <m/>
    <m/>
    <m/>
    <m/>
    <m/>
    <m/>
    <m/>
    <m/>
    <m/>
    <n v="2"/>
    <n v="1"/>
    <x v="8"/>
    <x v="8"/>
  </r>
  <r>
    <s v="128-A3"/>
    <m/>
    <x v="0"/>
    <s v="0 GLEN CHARLIE RD OFF"/>
    <n v="132"/>
    <s v="LYNCH RAMONA M TRUSTEE"/>
    <s v="R130"/>
    <s v="RES ACLNUD  MDL-00"/>
    <s v="128//A3//"/>
    <n v="5.0125900000000003"/>
    <n v="0"/>
    <n v="0"/>
    <n v="0"/>
    <n v="0"/>
    <m/>
    <n v="0"/>
    <n v="0"/>
    <n v="0"/>
    <s v="YES"/>
    <n v="0"/>
    <s v="128-A3"/>
    <m/>
    <m/>
    <m/>
    <n v="0"/>
    <m/>
    <m/>
    <n v="0"/>
    <n v="0"/>
    <n v="0"/>
    <n v="0"/>
    <n v="0"/>
    <m/>
    <m/>
    <m/>
    <m/>
    <m/>
    <m/>
    <m/>
    <m/>
    <m/>
    <m/>
    <n v="1"/>
    <n v="1"/>
    <x v="12"/>
    <x v="12"/>
  </r>
  <r>
    <s v="127-1006"/>
    <m/>
    <x v="0"/>
    <s v="274 GLEN CHARLIE RD"/>
    <n v="106"/>
    <s v="HAMMOND NEIL H"/>
    <s v="R130"/>
    <s v="AC LND IMP  MDL-00"/>
    <s v="127//1006//"/>
    <n v="0.49979000000000001"/>
    <n v="0"/>
    <n v="0"/>
    <n v="0"/>
    <n v="0"/>
    <m/>
    <n v="0"/>
    <n v="0"/>
    <n v="0"/>
    <s v="YES"/>
    <n v="0"/>
    <s v="127-1006"/>
    <m/>
    <m/>
    <m/>
    <n v="0"/>
    <m/>
    <m/>
    <n v="0"/>
    <n v="0"/>
    <n v="0"/>
    <n v="0"/>
    <n v="0"/>
    <m/>
    <m/>
    <m/>
    <m/>
    <m/>
    <m/>
    <m/>
    <m/>
    <m/>
    <m/>
    <n v="1"/>
    <n v="1"/>
    <x v="7"/>
    <x v="7"/>
  </r>
  <r>
    <s v="127-8"/>
    <m/>
    <x v="0"/>
    <s v="223 GLEN CHARLIE RD"/>
    <n v="101"/>
    <s v="GORDON CRAIG A"/>
    <s v="R130"/>
    <s v="ONE FAMILY"/>
    <s v="127//8//"/>
    <n v="2.9165299999999998"/>
    <n v="1"/>
    <n v="1"/>
    <n v="1"/>
    <n v="1"/>
    <s v="SEPTIC"/>
    <n v="0"/>
    <n v="2"/>
    <n v="17500"/>
    <s v="YES"/>
    <n v="17500"/>
    <s v="127-8"/>
    <s v="Public Water,Gas,Septic"/>
    <s v="SEPTIC"/>
    <s v="SEPTIC"/>
    <n v="8750"/>
    <m/>
    <m/>
    <n v="1"/>
    <n v="1"/>
    <n v="3"/>
    <n v="1087"/>
    <n v="1.75"/>
    <m/>
    <m/>
    <m/>
    <m/>
    <m/>
    <m/>
    <m/>
    <m/>
    <m/>
    <m/>
    <n v="1"/>
    <n v="1"/>
    <x v="7"/>
    <x v="7"/>
  </r>
  <r>
    <s v="108-1016"/>
    <m/>
    <x v="0"/>
    <s v="2432 CRAN HWY"/>
    <n v="31"/>
    <s v="FIELDING THOMAS ET ALS"/>
    <s v="IND"/>
    <s v="PRI COMM  MDL-01"/>
    <s v="108//1016//"/>
    <n v="3.08589"/>
    <n v="1"/>
    <n v="1"/>
    <n v="1"/>
    <n v="1"/>
    <s v="SEPTIC"/>
    <n v="0"/>
    <n v="1"/>
    <n v="7900"/>
    <s v="YES"/>
    <n v="7900"/>
    <s v="108-1016"/>
    <m/>
    <m/>
    <s v="SEPTIC"/>
    <n v="7900"/>
    <m/>
    <m/>
    <n v="1"/>
    <n v="1"/>
    <n v="2"/>
    <n v="794"/>
    <n v="1"/>
    <m/>
    <m/>
    <m/>
    <m/>
    <m/>
    <m/>
    <m/>
    <m/>
    <m/>
    <m/>
    <n v="1"/>
    <n v="1"/>
    <x v="4"/>
    <x v="4"/>
  </r>
  <r>
    <s v="113-7-3"/>
    <m/>
    <x v="0"/>
    <s v="104 CHARGE POND RD"/>
    <n v="101"/>
    <s v="CRUZ JORGE L"/>
    <s v="R60"/>
    <s v="ONE FAMILY"/>
    <s v="113//40362//"/>
    <n v="0.81808999999999998"/>
    <n v="1"/>
    <n v="1"/>
    <n v="1"/>
    <n v="1"/>
    <s v="SEPTIC"/>
    <n v="0"/>
    <n v="1"/>
    <n v="10800"/>
    <s v="YES"/>
    <n v="10800"/>
    <s v="113-7-3"/>
    <m/>
    <m/>
    <s v="SEPTIC"/>
    <n v="10800"/>
    <m/>
    <m/>
    <n v="1"/>
    <n v="1"/>
    <n v="3"/>
    <n v="1042"/>
    <n v="1"/>
    <m/>
    <m/>
    <m/>
    <m/>
    <m/>
    <m/>
    <m/>
    <m/>
    <m/>
    <m/>
    <n v="1"/>
    <n v="1"/>
    <x v="8"/>
    <x v="8"/>
  </r>
  <r>
    <s v="128-A1"/>
    <m/>
    <x v="0"/>
    <s v="0 GLEN CHARLIE RD OFF"/>
    <n v="132"/>
    <s v="HIGHLAND INC"/>
    <s v="R130"/>
    <s v="RES ACLNUD  MDL-00"/>
    <s v="128//A1//"/>
    <n v="66.421930000000003"/>
    <n v="0"/>
    <n v="0"/>
    <n v="0"/>
    <n v="0"/>
    <m/>
    <n v="0"/>
    <n v="1"/>
    <n v="13600"/>
    <s v="YES"/>
    <n v="0"/>
    <s v="128-A1"/>
    <m/>
    <m/>
    <m/>
    <n v="13600"/>
    <m/>
    <m/>
    <n v="0"/>
    <n v="0"/>
    <n v="0"/>
    <n v="0"/>
    <n v="0"/>
    <m/>
    <m/>
    <m/>
    <m/>
    <m/>
    <m/>
    <m/>
    <m/>
    <m/>
    <m/>
    <n v="4"/>
    <n v="1"/>
    <x v="7"/>
    <x v="7"/>
  </r>
  <r>
    <s v="127-1007B"/>
    <m/>
    <x v="0"/>
    <s v="276 GLEN CHARLIE RD"/>
    <n v="131"/>
    <s v="TUCY ENTERPRISES INC"/>
    <s v="R130"/>
    <s v="RES ACLNPO  MDL-00"/>
    <s v="127//1007/B/"/>
    <n v="2.8006799999999998"/>
    <n v="0"/>
    <n v="0"/>
    <n v="0"/>
    <n v="0"/>
    <m/>
    <n v="0"/>
    <n v="0"/>
    <n v="0"/>
    <s v="YES"/>
    <n v="0"/>
    <s v="127-1007B"/>
    <m/>
    <m/>
    <m/>
    <n v="0"/>
    <m/>
    <m/>
    <n v="0"/>
    <n v="0"/>
    <n v="0"/>
    <n v="0"/>
    <n v="0"/>
    <m/>
    <m/>
    <m/>
    <m/>
    <m/>
    <m/>
    <m/>
    <m/>
    <m/>
    <m/>
    <n v="1"/>
    <n v="1"/>
    <x v="7"/>
    <x v="7"/>
  </r>
  <r>
    <s v="108-1006C"/>
    <m/>
    <x v="0"/>
    <s v="3 KENDRICK RD"/>
    <n v="400"/>
    <s v="DMI PROPERTY LLC"/>
    <s v="INDU"/>
    <s v="FACTORY  MDL-96"/>
    <s v="108//1006/C/"/>
    <n v="2.9083899999999998"/>
    <n v="0"/>
    <n v="0"/>
    <n v="1"/>
    <n v="1"/>
    <s v="SEWER"/>
    <n v="1"/>
    <n v="1"/>
    <n v="65000"/>
    <s v="YES"/>
    <n v="0"/>
    <s v="108-1006C"/>
    <s v="All Public"/>
    <s v="SEWER"/>
    <s v="SEWER"/>
    <n v="65000"/>
    <m/>
    <m/>
    <n v="0"/>
    <n v="0"/>
    <n v="0"/>
    <n v="16694"/>
    <n v="1"/>
    <m/>
    <m/>
    <m/>
    <m/>
    <m/>
    <m/>
    <m/>
    <m/>
    <m/>
    <m/>
    <n v="1"/>
    <n v="1"/>
    <x v="9"/>
    <x v="9"/>
  </r>
  <r>
    <s v="115-1001"/>
    <m/>
    <x v="0"/>
    <s v="0 CHARGE POND RD OFF"/>
    <n v="710"/>
    <s v="BAYSIDE AGRICULTURAL INC"/>
    <m/>
    <s v="CRANBERRY  MDL-00"/>
    <s v="115//1001//"/>
    <n v="24.00769"/>
    <n v="0"/>
    <n v="0"/>
    <n v="0"/>
    <n v="0"/>
    <m/>
    <n v="0"/>
    <n v="0"/>
    <n v="0"/>
    <s v="YES"/>
    <n v="0"/>
    <s v="115-1001"/>
    <m/>
    <m/>
    <m/>
    <n v="0"/>
    <m/>
    <m/>
    <n v="0"/>
    <n v="0"/>
    <n v="0"/>
    <n v="0"/>
    <n v="0"/>
    <m/>
    <m/>
    <m/>
    <m/>
    <m/>
    <m/>
    <m/>
    <m/>
    <m/>
    <m/>
    <n v="1"/>
    <n v="1"/>
    <x v="8"/>
    <x v="8"/>
  </r>
  <r>
    <s v="108-1006Q-2"/>
    <m/>
    <x v="0"/>
    <s v="0 THACHER LN EXT"/>
    <n v="440"/>
    <s v="NAVIONICS LLC"/>
    <s v="INDU"/>
    <s v="IND LD DV"/>
    <s v="108//1006/Q2/"/>
    <n v="2.0520700000000001"/>
    <n v="0"/>
    <n v="0"/>
    <n v="0"/>
    <n v="0"/>
    <m/>
    <n v="0"/>
    <n v="0"/>
    <n v="0"/>
    <s v="YES"/>
    <n v="0"/>
    <s v="108-1006Q-2"/>
    <m/>
    <m/>
    <m/>
    <n v="0"/>
    <m/>
    <m/>
    <n v="0"/>
    <n v="0"/>
    <n v="0"/>
    <n v="0"/>
    <n v="0"/>
    <m/>
    <m/>
    <m/>
    <m/>
    <m/>
    <m/>
    <m/>
    <m/>
    <m/>
    <m/>
    <n v="1"/>
    <n v="1"/>
    <x v="9"/>
    <x v="9"/>
  </r>
  <r>
    <s v="85-1004D"/>
    <m/>
    <x v="0"/>
    <s v="4 SETH F TOBEY RD"/>
    <n v="316"/>
    <s v="BAYSIDE AGRICULTURAL INC"/>
    <s v="SC"/>
    <s v="COMM WHSE  MDL-96"/>
    <s v="85//1004/D/"/>
    <n v="2.63809"/>
    <n v="1"/>
    <n v="1"/>
    <n v="1"/>
    <n v="1"/>
    <s v="SEPTIC"/>
    <n v="0"/>
    <n v="1"/>
    <n v="6200"/>
    <s v="YES"/>
    <n v="6200"/>
    <s v="85-1004D"/>
    <s v="Public Water"/>
    <m/>
    <s v="SEPTIC"/>
    <n v="6200"/>
    <m/>
    <m/>
    <n v="1"/>
    <n v="1"/>
    <n v="0"/>
    <n v="7800"/>
    <n v="1"/>
    <m/>
    <m/>
    <m/>
    <m/>
    <m/>
    <m/>
    <m/>
    <m/>
    <m/>
    <m/>
    <n v="1"/>
    <n v="1"/>
    <x v="4"/>
    <x v="4"/>
  </r>
  <r>
    <s v="115-1009"/>
    <m/>
    <x v="0"/>
    <s v="0 CHARGE POND RD  OFF"/>
    <n v="710"/>
    <s v="BAYSIDE AGRICULTURAL INC"/>
    <m/>
    <s v="CRANBERRY  MDL-00"/>
    <s v="115//1009//"/>
    <n v="6.4584400000000004"/>
    <n v="1"/>
    <n v="1"/>
    <n v="1"/>
    <n v="1"/>
    <s v="SEPTIC"/>
    <n v="0"/>
    <n v="0"/>
    <n v="0"/>
    <s v="YES"/>
    <n v="0"/>
    <s v="115-1009"/>
    <m/>
    <m/>
    <s v="SEPTIC"/>
    <n v="0"/>
    <m/>
    <m/>
    <n v="1"/>
    <n v="1"/>
    <n v="0"/>
    <n v="0"/>
    <n v="0"/>
    <m/>
    <m/>
    <m/>
    <m/>
    <m/>
    <m/>
    <m/>
    <m/>
    <m/>
    <m/>
    <n v="1"/>
    <n v="1"/>
    <x v="6"/>
    <x v="6"/>
  </r>
  <r>
    <s v="127-9"/>
    <m/>
    <x v="0"/>
    <s v="225 GLEN CHARLIE RD"/>
    <n v="101"/>
    <s v="BROGLE ROBERT M"/>
    <s v="R130"/>
    <s v="ONE FAMILY"/>
    <s v="127//9//"/>
    <n v="3.1481300000000001"/>
    <n v="1"/>
    <n v="1"/>
    <n v="1"/>
    <n v="1"/>
    <s v="SEPTIC"/>
    <n v="0"/>
    <n v="1"/>
    <n v="13000"/>
    <s v="YES"/>
    <n v="13000"/>
    <s v="127-9"/>
    <s v="Public Water,Gas,Septic"/>
    <s v="SEPTIC"/>
    <s v="SEPTIC"/>
    <n v="13000"/>
    <m/>
    <m/>
    <n v="1"/>
    <n v="1"/>
    <n v="3"/>
    <n v="1536"/>
    <n v="2"/>
    <m/>
    <m/>
    <m/>
    <m/>
    <m/>
    <m/>
    <m/>
    <m/>
    <m/>
    <m/>
    <n v="1"/>
    <n v="1"/>
    <x v="7"/>
    <x v="7"/>
  </r>
  <r>
    <s v="113-7-5"/>
    <m/>
    <x v="0"/>
    <s v="108 CHARGE POND RD"/>
    <n v="101"/>
    <s v="NASCIMENTO RENE"/>
    <s v="R60"/>
    <s v="ONE FAMILY"/>
    <s v="113//40364//"/>
    <n v="1.5976999999999999"/>
    <n v="1"/>
    <n v="1"/>
    <n v="1"/>
    <n v="1"/>
    <s v="SEPTIC"/>
    <n v="0"/>
    <n v="1"/>
    <n v="9000"/>
    <s v="NO_W1"/>
    <n v="9000"/>
    <s v="113-7-5"/>
    <m/>
    <m/>
    <s v="SEPTIC"/>
    <n v="9000"/>
    <m/>
    <m/>
    <n v="1"/>
    <n v="1"/>
    <n v="3"/>
    <n v="1028"/>
    <n v="1"/>
    <m/>
    <m/>
    <m/>
    <m/>
    <m/>
    <m/>
    <m/>
    <m/>
    <m/>
    <m/>
    <n v="2"/>
    <n v="1"/>
    <x v="13"/>
    <x v="13"/>
  </r>
  <r>
    <s v="108-1006M2"/>
    <m/>
    <x v="0"/>
    <s v="8 KENDRICK RD"/>
    <n v="401"/>
    <s v="MCCARTHY GERALD P TRUSTEE"/>
    <s v="INDU"/>
    <s v="IND WHSES"/>
    <s v="108//1006/M2/"/>
    <n v="3.7802899999999999"/>
    <n v="0"/>
    <n v="0"/>
    <n v="1"/>
    <n v="1"/>
    <s v="SEWER"/>
    <n v="7"/>
    <n v="5"/>
    <n v="39100"/>
    <s v="YES"/>
    <n v="0"/>
    <s v="108-1006M2"/>
    <m/>
    <m/>
    <s v="SEWER"/>
    <n v="7820"/>
    <m/>
    <m/>
    <n v="0"/>
    <n v="0"/>
    <n v="0"/>
    <n v="33500"/>
    <n v="1"/>
    <m/>
    <m/>
    <m/>
    <m/>
    <m/>
    <m/>
    <m/>
    <m/>
    <m/>
    <m/>
    <n v="1"/>
    <n v="1"/>
    <x v="9"/>
    <x v="9"/>
  </r>
  <r>
    <s v="127-1000"/>
    <m/>
    <x v="0"/>
    <s v="0 GLEN CHARLIE RD OFF"/>
    <n v="31"/>
    <s v="TUCY ENTERPRISES INC"/>
    <s v="R130"/>
    <s v="PRI COMM  MDL-01"/>
    <s v="127//1000//"/>
    <n v="312.86664999999999"/>
    <n v="5"/>
    <n v="5"/>
    <n v="5"/>
    <n v="5"/>
    <s v="SEPTIC"/>
    <n v="0"/>
    <n v="0"/>
    <n v="0"/>
    <s v="YES"/>
    <n v="0"/>
    <s v="127-1000"/>
    <s v="Public Water,Septic"/>
    <s v="SEPTIC"/>
    <s v="SEPTIC"/>
    <n v="0"/>
    <m/>
    <m/>
    <n v="5"/>
    <n v="5"/>
    <n v="2"/>
    <n v="3876"/>
    <n v="2"/>
    <m/>
    <m/>
    <m/>
    <m/>
    <m/>
    <m/>
    <m/>
    <m/>
    <m/>
    <m/>
    <n v="1"/>
    <n v="1"/>
    <x v="7"/>
    <x v="7"/>
  </r>
  <r>
    <s v="108-1020"/>
    <m/>
    <x v="0"/>
    <s v="2432 CRAN HWY"/>
    <n v="442"/>
    <s v="FIELDING THOMAS ARTHUR H ET AL"/>
    <s v="INDU"/>
    <s v="IND LD UD"/>
    <s v="108//1020//"/>
    <n v="0.89236000000000004"/>
    <n v="0"/>
    <n v="0"/>
    <n v="0"/>
    <n v="0"/>
    <m/>
    <n v="0"/>
    <n v="0"/>
    <n v="0"/>
    <s v="YES"/>
    <n v="0"/>
    <s v="108-1020"/>
    <m/>
    <m/>
    <m/>
    <n v="0"/>
    <m/>
    <m/>
    <n v="0"/>
    <n v="0"/>
    <n v="0"/>
    <n v="0"/>
    <n v="0"/>
    <m/>
    <m/>
    <m/>
    <m/>
    <m/>
    <m/>
    <m/>
    <m/>
    <m/>
    <m/>
    <n v="1"/>
    <n v="1"/>
    <x v="4"/>
    <x v="4"/>
  </r>
  <r>
    <s v="127-1007C"/>
    <m/>
    <x v="0"/>
    <s v="282 GLEN CHARLIE RD"/>
    <n v="101"/>
    <s v="TUCY ENTERPRISES INC"/>
    <s v="R130"/>
    <s v="ONE FAMILY"/>
    <s v="127//1007/C/"/>
    <n v="2.0634100000000002"/>
    <n v="1"/>
    <n v="1"/>
    <n v="1"/>
    <n v="1"/>
    <s v="SEPTIC"/>
    <n v="0"/>
    <n v="0"/>
    <n v="0"/>
    <s v="YES"/>
    <n v="0"/>
    <s v="127-1007C"/>
    <s v="Well,Septic"/>
    <s v="SEPTIC"/>
    <s v="SEPTIC"/>
    <n v="0"/>
    <m/>
    <m/>
    <n v="1"/>
    <n v="1"/>
    <n v="4"/>
    <n v="2937"/>
    <n v="2"/>
    <m/>
    <m/>
    <m/>
    <m/>
    <m/>
    <m/>
    <m/>
    <m/>
    <m/>
    <m/>
    <n v="1"/>
    <n v="1"/>
    <x v="7"/>
    <x v="7"/>
  </r>
  <r>
    <s v="127-10"/>
    <m/>
    <x v="0"/>
    <s v="227 GLEN CHARLIE RD"/>
    <n v="131"/>
    <s v="BATES BOG ROAD LLC"/>
    <m/>
    <s v="RES ACLNPO  MDL-00"/>
    <s v="127//10//"/>
    <n v="3.3390300000000002"/>
    <n v="0"/>
    <n v="0"/>
    <n v="0"/>
    <n v="0"/>
    <m/>
    <n v="0"/>
    <n v="0"/>
    <n v="0"/>
    <s v="YES"/>
    <n v="0"/>
    <s v="127-10"/>
    <m/>
    <m/>
    <m/>
    <n v="0"/>
    <m/>
    <m/>
    <n v="0"/>
    <n v="0"/>
    <n v="0"/>
    <n v="0"/>
    <n v="0"/>
    <m/>
    <m/>
    <m/>
    <m/>
    <m/>
    <m/>
    <m/>
    <m/>
    <m/>
    <m/>
    <n v="1"/>
    <n v="1"/>
    <x v="7"/>
    <x v="7"/>
  </r>
  <r>
    <s v="108-1006Q-1"/>
    <m/>
    <x v="0"/>
    <s v="6 THACHER LN"/>
    <n v="400"/>
    <s v="HEWSON ROY A ET ALS TRUSTEES"/>
    <s v="INDU"/>
    <s v="FACTORY  MDL-96"/>
    <s v="108//1006/Q1/"/>
    <n v="2.7241599999999999"/>
    <n v="0"/>
    <n v="0"/>
    <n v="1"/>
    <n v="1"/>
    <s v="SEWER"/>
    <n v="1"/>
    <n v="0"/>
    <n v="0"/>
    <s v="YES"/>
    <n v="0"/>
    <s v="108-1006Q-1"/>
    <s v="All Public"/>
    <s v="SEWER"/>
    <s v="SEWER"/>
    <n v="0"/>
    <m/>
    <m/>
    <n v="0"/>
    <n v="0"/>
    <n v="0"/>
    <n v="16311"/>
    <n v="1"/>
    <m/>
    <m/>
    <m/>
    <m/>
    <m/>
    <m/>
    <m/>
    <m/>
    <m/>
    <m/>
    <n v="1"/>
    <n v="1"/>
    <x v="9"/>
    <x v="9"/>
  </r>
  <r>
    <s v="108-1006H"/>
    <m/>
    <x v="0"/>
    <s v="4 THACHER LN"/>
    <n v="400"/>
    <s v="WOODEN BOAT CENTER INC"/>
    <s v="INDU"/>
    <s v="FACTORY  MDL-96"/>
    <s v="108//1006/H/"/>
    <n v="1.0948800000000001"/>
    <n v="0"/>
    <n v="0"/>
    <n v="1"/>
    <n v="1"/>
    <s v="SEWER"/>
    <n v="1"/>
    <n v="0"/>
    <n v="0"/>
    <s v="YES"/>
    <n v="0"/>
    <s v="108-1006H"/>
    <s v="All Public"/>
    <s v="SEWER"/>
    <s v="SEWER"/>
    <n v="0"/>
    <m/>
    <m/>
    <n v="0"/>
    <n v="0"/>
    <n v="0"/>
    <n v="10140"/>
    <n v="1"/>
    <m/>
    <m/>
    <m/>
    <m/>
    <m/>
    <m/>
    <m/>
    <m/>
    <m/>
    <m/>
    <n v="1"/>
    <n v="1"/>
    <x v="9"/>
    <x v="9"/>
  </r>
  <r>
    <s v="108-1019"/>
    <m/>
    <x v="0"/>
    <s v="2424 CRAN HWY"/>
    <n v="326"/>
    <s v="WELCH BRIAN M"/>
    <s v="INDU"/>
    <s v="REST/CLUBS  MDL-94"/>
    <s v="108//1019//"/>
    <n v="1.4929699999999999"/>
    <n v="1"/>
    <n v="1"/>
    <n v="1"/>
    <n v="1"/>
    <s v="SEPTIC"/>
    <n v="0"/>
    <n v="1"/>
    <n v="36700"/>
    <s v="YES"/>
    <n v="36700"/>
    <s v="108-1019"/>
    <s v="All Public"/>
    <s v="SEWER"/>
    <s v="SEPTIC"/>
    <n v="36700"/>
    <m/>
    <m/>
    <n v="1"/>
    <n v="1"/>
    <n v="0"/>
    <n v="4706"/>
    <n v="1"/>
    <m/>
    <m/>
    <m/>
    <m/>
    <m/>
    <m/>
    <m/>
    <m/>
    <m/>
    <m/>
    <n v="1"/>
    <n v="1"/>
    <x v="4"/>
    <x v="4"/>
  </r>
  <r>
    <s v="113-7-6"/>
    <m/>
    <x v="0"/>
    <s v="112 CHARGE POND RD"/>
    <n v="101"/>
    <s v="OCONNOR DANIEL F"/>
    <s v="R60"/>
    <s v="ONE FAMILY"/>
    <s v="113//40365//"/>
    <n v="1.4877400000000001"/>
    <n v="1"/>
    <n v="1"/>
    <n v="1"/>
    <n v="1"/>
    <s v="SEPTIC"/>
    <n v="0"/>
    <n v="1"/>
    <n v="12000"/>
    <s v="NO_W1"/>
    <n v="12000"/>
    <s v="113-7-6"/>
    <m/>
    <m/>
    <s v="SEPTIC"/>
    <n v="12000"/>
    <m/>
    <m/>
    <n v="1"/>
    <n v="1"/>
    <n v="3"/>
    <n v="1028"/>
    <n v="1"/>
    <m/>
    <m/>
    <m/>
    <m/>
    <m/>
    <m/>
    <m/>
    <m/>
    <m/>
    <m/>
    <n v="2"/>
    <n v="1"/>
    <x v="13"/>
    <x v="13"/>
  </r>
  <r>
    <s v="85-1004A"/>
    <m/>
    <x v="0"/>
    <s v="2419 CRAN HWY"/>
    <n v="340"/>
    <s v="BAYSIDE AGRICULTURAL INC"/>
    <s v="SC"/>
    <s v="OFFICE BLD  MDL-94"/>
    <s v="85//1004/A/"/>
    <n v="0.71945999999999999"/>
    <n v="1"/>
    <n v="1"/>
    <n v="1"/>
    <n v="1"/>
    <s v="SEPTIC"/>
    <n v="0"/>
    <n v="0"/>
    <n v="0"/>
    <s v="YES"/>
    <n v="0"/>
    <s v="85-1004A"/>
    <s v="All Public"/>
    <s v="SEWER"/>
    <s v="SEPTIC"/>
    <n v="0"/>
    <m/>
    <m/>
    <n v="1"/>
    <n v="1"/>
    <n v="0"/>
    <n v="2570"/>
    <n v="1"/>
    <m/>
    <m/>
    <m/>
    <m/>
    <m/>
    <m/>
    <m/>
    <m/>
    <m/>
    <m/>
    <n v="1"/>
    <n v="1"/>
    <x v="4"/>
    <x v="4"/>
  </r>
  <r>
    <s v="108-1006G"/>
    <m/>
    <x v="0"/>
    <s v="1 THACHER LN"/>
    <n v="401"/>
    <s v="SLKEV LIMITED PARTNERSHIP"/>
    <s v="IND"/>
    <s v="IND WHSES"/>
    <s v="108//1006/G/"/>
    <n v="0.91417000000000004"/>
    <n v="0"/>
    <n v="0"/>
    <n v="1"/>
    <n v="1"/>
    <s v="SEWER"/>
    <n v="1"/>
    <n v="1"/>
    <n v="5700"/>
    <s v="YES"/>
    <n v="0"/>
    <s v="108-1006G"/>
    <s v="Public Water,Septic"/>
    <s v="SEPTIC"/>
    <s v="SEWER"/>
    <n v="5700"/>
    <m/>
    <m/>
    <n v="0"/>
    <n v="0"/>
    <n v="0"/>
    <n v="8900"/>
    <n v="1"/>
    <m/>
    <m/>
    <m/>
    <m/>
    <m/>
    <m/>
    <m/>
    <m/>
    <m/>
    <m/>
    <n v="1"/>
    <n v="1"/>
    <x v="9"/>
    <x v="9"/>
  </r>
  <r>
    <s v="108-1004A1"/>
    <m/>
    <x v="0"/>
    <s v="2420 CRAN HWY"/>
    <n v="341"/>
    <s v="MAYFLOWER COOPERATIVE BANK"/>
    <s v="INDU"/>
    <s v="BANK BLDG"/>
    <s v="108//1004/A1/"/>
    <n v="1.0013300000000001"/>
    <n v="0"/>
    <n v="0"/>
    <n v="1"/>
    <n v="1"/>
    <s v="SEWER"/>
    <n v="1"/>
    <n v="1"/>
    <n v="44400"/>
    <s v="YES"/>
    <n v="0"/>
    <s v="108-1004A1"/>
    <m/>
    <m/>
    <s v="SEWER"/>
    <n v="44400"/>
    <m/>
    <m/>
    <n v="0"/>
    <n v="0"/>
    <n v="0"/>
    <n v="2998"/>
    <n v="1"/>
    <m/>
    <m/>
    <m/>
    <m/>
    <m/>
    <m/>
    <m/>
    <m/>
    <m/>
    <m/>
    <n v="1"/>
    <n v="1"/>
    <x v="4"/>
    <x v="4"/>
  </r>
  <r>
    <s v="127-11"/>
    <m/>
    <x v="0"/>
    <s v="229 GLEN CHARLIE RD"/>
    <n v="101"/>
    <s v="MOREAU WAYNE A &amp; CHERYL A TRS"/>
    <s v="R130"/>
    <s v="ONE FAMILY"/>
    <s v="127//11//"/>
    <n v="3.2337899999999999"/>
    <n v="1"/>
    <n v="1"/>
    <n v="1"/>
    <n v="1"/>
    <s v="SEPTIC"/>
    <n v="0"/>
    <n v="1"/>
    <n v="5800"/>
    <s v="YES"/>
    <n v="5800"/>
    <s v="127-11"/>
    <s v="Public Water,Gas,Septic"/>
    <s v="SEPTIC"/>
    <s v="SEPTIC"/>
    <n v="5800"/>
    <m/>
    <m/>
    <n v="1"/>
    <n v="1"/>
    <n v="3"/>
    <n v="1440"/>
    <n v="2"/>
    <m/>
    <m/>
    <m/>
    <m/>
    <m/>
    <m/>
    <m/>
    <m/>
    <m/>
    <m/>
    <n v="1"/>
    <n v="1"/>
    <x v="7"/>
    <x v="7"/>
  </r>
  <r>
    <s v="126-M1"/>
    <m/>
    <x v="0"/>
    <s v="0 CRIMSON LN"/>
    <n v="911"/>
    <s v="COMM OF MASS"/>
    <s v="R130"/>
    <s v="FISH-WILD"/>
    <s v="126//M1//"/>
    <n v="1.6317999999999999"/>
    <n v="0"/>
    <n v="0"/>
    <n v="0"/>
    <n v="0"/>
    <m/>
    <n v="0"/>
    <n v="0"/>
    <n v="0"/>
    <s v="YES"/>
    <n v="0"/>
    <s v="126-M1"/>
    <s v="Public Water,Septic"/>
    <s v="SEPTIC"/>
    <m/>
    <n v="0"/>
    <s v="fee simple"/>
    <s v="YES"/>
    <n v="0"/>
    <n v="0"/>
    <n v="0"/>
    <n v="0"/>
    <n v="0"/>
    <m/>
    <m/>
    <m/>
    <m/>
    <m/>
    <m/>
    <m/>
    <m/>
    <m/>
    <m/>
    <n v="0"/>
    <n v="1"/>
    <x v="7"/>
    <x v="7"/>
  </r>
  <r>
    <s v="108-1006M"/>
    <m/>
    <x v="0"/>
    <s v="12 KENDRICK RD"/>
    <n v="401"/>
    <s v="MCCARTHY GERALD P TRUSTEE"/>
    <s v="INDU"/>
    <s v="IND WHSES"/>
    <s v="108//1006/M/"/>
    <n v="3.9537900000000001"/>
    <n v="0"/>
    <n v="0"/>
    <n v="1"/>
    <n v="1"/>
    <s v="SEWER"/>
    <n v="10"/>
    <n v="2"/>
    <n v="47700"/>
    <s v="YES"/>
    <n v="0"/>
    <s v="108-1006M"/>
    <m/>
    <m/>
    <s v="SEWER"/>
    <n v="23850"/>
    <m/>
    <m/>
    <n v="0"/>
    <n v="0"/>
    <n v="0"/>
    <n v="22750"/>
    <n v="1"/>
    <m/>
    <m/>
    <m/>
    <m/>
    <m/>
    <m/>
    <m/>
    <m/>
    <m/>
    <m/>
    <n v="1"/>
    <n v="1"/>
    <x v="9"/>
    <x v="9"/>
  </r>
  <r>
    <s v="113-7-8"/>
    <m/>
    <x v="0"/>
    <s v="114 CHARGE POND RD"/>
    <n v="131"/>
    <s v="OCONNOR DANIEL F"/>
    <s v="R60"/>
    <s v="RES ACLNPO  MDL-00"/>
    <s v="113//40367//"/>
    <n v="0.84653999999999996"/>
    <n v="0"/>
    <n v="0"/>
    <n v="0"/>
    <n v="0"/>
    <m/>
    <n v="0"/>
    <n v="0"/>
    <n v="0"/>
    <s v="YES"/>
    <n v="0"/>
    <s v="113-7-8"/>
    <m/>
    <m/>
    <m/>
    <n v="0"/>
    <m/>
    <m/>
    <n v="0"/>
    <n v="0"/>
    <n v="0"/>
    <n v="0"/>
    <n v="0"/>
    <m/>
    <m/>
    <m/>
    <m/>
    <m/>
    <m/>
    <m/>
    <m/>
    <m/>
    <m/>
    <n v="1"/>
    <n v="1"/>
    <x v="13"/>
    <x v="13"/>
  </r>
  <r>
    <s v="126-M2"/>
    <m/>
    <x v="0"/>
    <s v="0 LILAC DR"/>
    <n v="911"/>
    <s v="COMM OF MASS"/>
    <s v="R130"/>
    <s v="FISH-WILD"/>
    <s v="126//M2//"/>
    <n v="1.00909"/>
    <n v="0"/>
    <n v="0"/>
    <n v="0"/>
    <n v="0"/>
    <m/>
    <n v="0"/>
    <n v="0"/>
    <n v="0"/>
    <s v="YES"/>
    <n v="0"/>
    <s v="126-M2"/>
    <s v="Public Water,Septic"/>
    <s v="SEPTIC"/>
    <m/>
    <n v="0"/>
    <s v="fee simple"/>
    <s v="YES"/>
    <n v="0"/>
    <n v="0"/>
    <n v="0"/>
    <n v="0"/>
    <n v="0"/>
    <m/>
    <m/>
    <m/>
    <m/>
    <m/>
    <m/>
    <m/>
    <m/>
    <m/>
    <m/>
    <n v="0"/>
    <n v="1"/>
    <x v="7"/>
    <x v="7"/>
  </r>
  <r>
    <s v="108-1006S"/>
    <m/>
    <x v="0"/>
    <s v="4 THACHER LN REAR"/>
    <n v="316"/>
    <s v="WOODEN BOAT CENTER INC"/>
    <s v="INDU"/>
    <s v="COMM WHSE  MDL-96"/>
    <s v="108//1006/S/"/>
    <n v="1.39442"/>
    <n v="1"/>
    <n v="1"/>
    <n v="1"/>
    <n v="1"/>
    <s v="SEPTIC"/>
    <n v="0"/>
    <n v="1"/>
    <n v="21600"/>
    <s v="YES"/>
    <n v="21600"/>
    <s v="108-1006S"/>
    <m/>
    <m/>
    <s v="SEPTIC"/>
    <n v="21600"/>
    <m/>
    <m/>
    <n v="1"/>
    <n v="1"/>
    <n v="0"/>
    <n v="5000"/>
    <n v="1"/>
    <m/>
    <m/>
    <m/>
    <m/>
    <m/>
    <m/>
    <m/>
    <m/>
    <m/>
    <m/>
    <n v="1"/>
    <n v="1"/>
    <x v="9"/>
    <x v="9"/>
  </r>
  <r>
    <s v="UNK693"/>
    <s v="FEE"/>
    <x v="0"/>
    <s v="PLYMOUTH RD"/>
    <n v="0"/>
    <m/>
    <m/>
    <m/>
    <m/>
    <n v="0.17813999999999999"/>
    <n v="0"/>
    <n v="0"/>
    <n v="0"/>
    <n v="0"/>
    <m/>
    <n v="0"/>
    <n v="0"/>
    <n v="0"/>
    <s v="NO_W2"/>
    <n v="0"/>
    <m/>
    <m/>
    <m/>
    <m/>
    <n v="0"/>
    <s v="fee simple"/>
    <s v="YES"/>
    <n v="0"/>
    <n v="0"/>
    <n v="0"/>
    <n v="0"/>
    <n v="0"/>
    <s v="Not in new Assr DB, Makepe?, old info"/>
    <m/>
    <m/>
    <m/>
    <m/>
    <m/>
    <m/>
    <m/>
    <m/>
    <m/>
    <n v="0"/>
    <n v="1"/>
    <x v="7"/>
    <x v="7"/>
  </r>
  <r>
    <s v="UNK207"/>
    <s v="FEE"/>
    <x v="0"/>
    <s v="KENDRICK RD"/>
    <n v="0"/>
    <m/>
    <m/>
    <m/>
    <m/>
    <n v="1.6610799999999999"/>
    <n v="0"/>
    <n v="0"/>
    <n v="1"/>
    <n v="1"/>
    <s v="SEWER"/>
    <n v="0"/>
    <n v="0"/>
    <n v="0"/>
    <s v="NO_W2"/>
    <n v="0"/>
    <m/>
    <m/>
    <m/>
    <s v="SEWER"/>
    <n v="0"/>
    <m/>
    <m/>
    <n v="0"/>
    <n v="0"/>
    <n v="0"/>
    <n v="0"/>
    <n v="0"/>
    <s v="Not in new Assr DB, Makepe?, old info"/>
    <m/>
    <m/>
    <m/>
    <m/>
    <m/>
    <m/>
    <m/>
    <m/>
    <m/>
    <n v="1"/>
    <n v="1"/>
    <x v="9"/>
    <x v="9"/>
  </r>
  <r>
    <s v="113-1018"/>
    <m/>
    <x v="0"/>
    <s v="0 CHARGE POND RD"/>
    <n v="710"/>
    <s v="TWEEDY &amp; BARNES CO"/>
    <s v="R60"/>
    <s v="CRANBERRY  MDL-00"/>
    <s v="113//1018//"/>
    <n v="61.961539999999999"/>
    <n v="0"/>
    <n v="0"/>
    <n v="0"/>
    <n v="0"/>
    <m/>
    <n v="0"/>
    <n v="0"/>
    <n v="0"/>
    <s v="YES"/>
    <n v="0"/>
    <s v="113-1018"/>
    <m/>
    <m/>
    <m/>
    <n v="0"/>
    <m/>
    <m/>
    <n v="0"/>
    <n v="0"/>
    <n v="0"/>
    <n v="0"/>
    <n v="0"/>
    <m/>
    <m/>
    <m/>
    <m/>
    <m/>
    <m/>
    <m/>
    <m/>
    <m/>
    <m/>
    <n v="1"/>
    <n v="1"/>
    <x v="13"/>
    <x v="13"/>
  </r>
  <r>
    <s v="127-12"/>
    <m/>
    <x v="0"/>
    <s v="231 GLEN CHARLIE RD"/>
    <n v="101"/>
    <s v="WALKER JASON M"/>
    <s v="R130"/>
    <s v="ONE FAMILY"/>
    <s v="127//12//"/>
    <n v="3.2767300000000001"/>
    <n v="1"/>
    <n v="1"/>
    <n v="1"/>
    <n v="1"/>
    <s v="SEPTIC"/>
    <n v="0"/>
    <n v="1"/>
    <n v="7500"/>
    <s v="YES"/>
    <n v="7500"/>
    <s v="127-12"/>
    <s v="Gas,Well,Septic"/>
    <s v="SEPTIC"/>
    <s v="SEPTIC"/>
    <n v="7500"/>
    <m/>
    <m/>
    <n v="1"/>
    <n v="1"/>
    <n v="3"/>
    <n v="1092"/>
    <n v="1"/>
    <m/>
    <m/>
    <m/>
    <m/>
    <m/>
    <m/>
    <m/>
    <m/>
    <m/>
    <m/>
    <n v="1"/>
    <n v="1"/>
    <x v="7"/>
    <x v="7"/>
  </r>
  <r>
    <s v="126-M3"/>
    <m/>
    <x v="0"/>
    <s v="0 LILAC DR"/>
    <n v="911"/>
    <s v="COMM OF MASS"/>
    <s v="R130"/>
    <s v="FISH-WILD"/>
    <s v="126//M3//"/>
    <n v="1.07863"/>
    <n v="0"/>
    <n v="0"/>
    <n v="0"/>
    <n v="0"/>
    <m/>
    <n v="0"/>
    <n v="0"/>
    <n v="0"/>
    <s v="YES"/>
    <n v="0"/>
    <s v="126-M3"/>
    <s v="Public Water,Septic"/>
    <s v="SEPTIC"/>
    <m/>
    <n v="0"/>
    <s v="fee simple"/>
    <s v="YES"/>
    <n v="0"/>
    <n v="0"/>
    <n v="0"/>
    <n v="0"/>
    <n v="0"/>
    <m/>
    <m/>
    <m/>
    <m/>
    <m/>
    <m/>
    <m/>
    <m/>
    <m/>
    <m/>
    <n v="0"/>
    <n v="1"/>
    <x v="7"/>
    <x v="7"/>
  </r>
  <r>
    <s v="87-1000-1C"/>
    <m/>
    <x v="0"/>
    <s v="1 TOBEY RD"/>
    <n v="440"/>
    <s v="S&amp;H REALTY LLC"/>
    <s v="INDU"/>
    <s v="IND LD DV"/>
    <s v="87//1000/1C/"/>
    <n v="6.2577800000000003"/>
    <n v="0"/>
    <n v="0"/>
    <n v="0"/>
    <n v="0"/>
    <m/>
    <n v="0"/>
    <n v="0"/>
    <n v="0"/>
    <s v="YES"/>
    <n v="0"/>
    <s v="87-1000-1C"/>
    <s v="Public Water"/>
    <m/>
    <m/>
    <n v="0"/>
    <m/>
    <m/>
    <n v="0"/>
    <n v="0"/>
    <n v="0"/>
    <n v="0"/>
    <n v="0"/>
    <m/>
    <m/>
    <m/>
    <m/>
    <m/>
    <m/>
    <m/>
    <m/>
    <m/>
    <m/>
    <n v="1"/>
    <n v="1"/>
    <x v="4"/>
    <x v="4"/>
  </r>
  <r>
    <s v="108-1004A"/>
    <m/>
    <x v="0"/>
    <s v="3 TOW RD"/>
    <n v="332"/>
    <s v="CJE &amp; R CO INC"/>
    <s v="INDU"/>
    <s v="SVC GAR/GAR M-95"/>
    <s v="108//1004/A/"/>
    <n v="4.6681600000000003"/>
    <n v="0"/>
    <n v="0"/>
    <n v="1"/>
    <n v="1"/>
    <s v="SEWER"/>
    <n v="2"/>
    <n v="2"/>
    <n v="10500"/>
    <s v="YES"/>
    <n v="0"/>
    <s v="108-1004A"/>
    <s v="Public Water,Public Sewer"/>
    <s v="SEWER"/>
    <s v="SEWER"/>
    <n v="5250"/>
    <m/>
    <m/>
    <n v="0"/>
    <n v="0"/>
    <n v="0"/>
    <n v="6000"/>
    <n v="1"/>
    <m/>
    <m/>
    <m/>
    <m/>
    <m/>
    <m/>
    <m/>
    <m/>
    <m/>
    <m/>
    <n v="1"/>
    <n v="1"/>
    <x v="4"/>
    <x v="4"/>
  </r>
  <r>
    <s v="126-6"/>
    <m/>
    <x v="0"/>
    <s v="0 MAPLE SPRGS RD"/>
    <n v="710"/>
    <s v="MAKEPEACE CO A D"/>
    <s v="R130"/>
    <s v="CRANBERRY  MDL-00"/>
    <s v="126//6//"/>
    <n v="17.016400000000001"/>
    <n v="0"/>
    <n v="0"/>
    <n v="0"/>
    <n v="0"/>
    <m/>
    <n v="0"/>
    <n v="0"/>
    <n v="0"/>
    <s v="YES"/>
    <n v="0"/>
    <s v="126-6"/>
    <m/>
    <m/>
    <m/>
    <n v="0"/>
    <m/>
    <m/>
    <n v="0"/>
    <n v="0"/>
    <n v="0"/>
    <n v="0"/>
    <n v="0"/>
    <m/>
    <m/>
    <m/>
    <m/>
    <m/>
    <m/>
    <m/>
    <m/>
    <m/>
    <m/>
    <n v="1"/>
    <n v="1"/>
    <x v="7"/>
    <x v="7"/>
  </r>
  <r>
    <s v="115-1002"/>
    <m/>
    <x v="0"/>
    <s v="0 CHARGE POND RD OFF"/>
    <n v="710"/>
    <s v="BAYSIDE AGRICULTURAL INC"/>
    <m/>
    <s v="CRANBERRY  MDL-00"/>
    <s v="115//1002//"/>
    <n v="35.372300000000003"/>
    <n v="0"/>
    <n v="0"/>
    <n v="0"/>
    <n v="0"/>
    <m/>
    <n v="0"/>
    <n v="0"/>
    <n v="0"/>
    <s v="YES"/>
    <n v="0"/>
    <s v="115-1002"/>
    <m/>
    <m/>
    <m/>
    <n v="0"/>
    <m/>
    <m/>
    <n v="0"/>
    <n v="0"/>
    <n v="0"/>
    <n v="0"/>
    <n v="0"/>
    <m/>
    <m/>
    <m/>
    <m/>
    <m/>
    <m/>
    <m/>
    <m/>
    <m/>
    <m/>
    <n v="1"/>
    <n v="1"/>
    <x v="6"/>
    <x v="6"/>
  </r>
  <r>
    <s v="127-1007A"/>
    <m/>
    <x v="0"/>
    <s v="284 GLEN CHARLIE RD"/>
    <n v="131"/>
    <s v="TUCY ENTERPRISES INC"/>
    <s v="R130"/>
    <s v="RES ACLNPO  MDL-00"/>
    <s v="127//1007/A/"/>
    <n v="11.21701"/>
    <n v="0"/>
    <n v="0"/>
    <n v="0"/>
    <n v="0"/>
    <m/>
    <n v="0"/>
    <n v="0"/>
    <n v="0"/>
    <s v="YES"/>
    <n v="0"/>
    <s v="127-1007A"/>
    <m/>
    <m/>
    <m/>
    <n v="0"/>
    <m/>
    <m/>
    <n v="0"/>
    <n v="0"/>
    <n v="0"/>
    <n v="0"/>
    <n v="0"/>
    <m/>
    <m/>
    <m/>
    <m/>
    <m/>
    <m/>
    <m/>
    <m/>
    <m/>
    <m/>
    <n v="1"/>
    <n v="1"/>
    <x v="7"/>
    <x v="7"/>
  </r>
  <r>
    <s v="108-3"/>
    <m/>
    <x v="0"/>
    <s v="2416 CRAN HWY"/>
    <n v="334"/>
    <s v="ANGUS NANCY C &amp; DONALD H TRS"/>
    <s v="INDU"/>
    <s v="GAS ST SRV  MDL-95"/>
    <s v="108//3//"/>
    <n v="1.0642799999999999"/>
    <n v="1"/>
    <n v="1"/>
    <n v="1"/>
    <n v="1"/>
    <s v="SEPTIC"/>
    <n v="0"/>
    <n v="1"/>
    <n v="1300"/>
    <s v="YES"/>
    <n v="1300"/>
    <s v="108-3"/>
    <s v="All Public"/>
    <s v="SEWER"/>
    <s v="SEPTIC"/>
    <n v="1300"/>
    <m/>
    <m/>
    <n v="1"/>
    <n v="1"/>
    <n v="0"/>
    <n v="4944"/>
    <n v="1"/>
    <m/>
    <m/>
    <m/>
    <m/>
    <m/>
    <m/>
    <m/>
    <m/>
    <m/>
    <m/>
    <n v="3"/>
    <n v="1"/>
    <x v="4"/>
    <x v="4"/>
  </r>
  <r>
    <s v="UNK688"/>
    <s v="FEE"/>
    <x v="0"/>
    <s v="GLEN CHARLIE RD"/>
    <n v="0"/>
    <m/>
    <m/>
    <m/>
    <m/>
    <n v="3.3323200000000002"/>
    <n v="0"/>
    <n v="0"/>
    <n v="0"/>
    <n v="0"/>
    <m/>
    <n v="0"/>
    <n v="0"/>
    <n v="0"/>
    <s v="NO_W2"/>
    <n v="0"/>
    <m/>
    <m/>
    <m/>
    <m/>
    <n v="0"/>
    <s v="fee simple"/>
    <s v="YES"/>
    <n v="0"/>
    <n v="0"/>
    <n v="0"/>
    <n v="0"/>
    <n v="0"/>
    <s v="Not in new Assr DB, Makepe?, old info"/>
    <m/>
    <m/>
    <m/>
    <m/>
    <m/>
    <m/>
    <m/>
    <m/>
    <m/>
    <n v="2"/>
    <n v="1"/>
    <x v="7"/>
    <x v="7"/>
  </r>
  <r>
    <s v="108-1004B"/>
    <m/>
    <x v="0"/>
    <s v="0 OLD WOOD RD"/>
    <n v="392"/>
    <s v="FIELDING STEVEN"/>
    <s v="INDU"/>
    <s v="UNDEV LAND"/>
    <s v="108//1004/B/"/>
    <n v="0.54867999999999995"/>
    <n v="0"/>
    <n v="0"/>
    <n v="0"/>
    <n v="0"/>
    <m/>
    <n v="0"/>
    <n v="1"/>
    <n v="3900"/>
    <s v="YES"/>
    <n v="0"/>
    <s v="108-1004B"/>
    <s v="Public Water,Public Sewer"/>
    <s v="SEWER"/>
    <m/>
    <n v="3900"/>
    <m/>
    <m/>
    <n v="0"/>
    <n v="0"/>
    <n v="0"/>
    <n v="0"/>
    <n v="0"/>
    <m/>
    <m/>
    <m/>
    <m/>
    <m/>
    <m/>
    <m/>
    <m/>
    <m/>
    <m/>
    <n v="0"/>
    <n v="1"/>
    <x v="4"/>
    <x v="4"/>
  </r>
  <r>
    <s v="108-1006A1"/>
    <m/>
    <x v="0"/>
    <s v="0 KENDRICK RD"/>
    <n v="710"/>
    <s v="MAKEPEACE CO A D"/>
    <s v="IND"/>
    <s v="CRANBERRY  MDL-00"/>
    <s v="108//1006/A1/"/>
    <n v="19.123629999999999"/>
    <n v="0"/>
    <n v="0"/>
    <n v="0"/>
    <n v="0"/>
    <m/>
    <n v="0"/>
    <n v="0"/>
    <n v="0"/>
    <s v="YES"/>
    <n v="0"/>
    <s v="108-1006A1"/>
    <s v="All Public"/>
    <s v="SEWER"/>
    <m/>
    <n v="0"/>
    <m/>
    <m/>
    <n v="0"/>
    <n v="0"/>
    <n v="0"/>
    <n v="0"/>
    <n v="0"/>
    <m/>
    <m/>
    <m/>
    <m/>
    <m/>
    <m/>
    <m/>
    <m/>
    <m/>
    <m/>
    <n v="1"/>
    <n v="1"/>
    <x v="9"/>
    <x v="9"/>
  </r>
  <r>
    <s v="126-M4"/>
    <m/>
    <x v="0"/>
    <s v="0 LILAC DR"/>
    <n v="911"/>
    <s v="COMM OF MASS"/>
    <s v="R130"/>
    <s v="FISH-WILD"/>
    <s v="126//M4//"/>
    <n v="0.85746999999999995"/>
    <n v="0"/>
    <n v="0"/>
    <n v="0"/>
    <n v="0"/>
    <m/>
    <n v="0"/>
    <n v="0"/>
    <n v="0"/>
    <s v="YES"/>
    <n v="0"/>
    <s v="126-M4"/>
    <s v="Public Water,Septic"/>
    <s v="SEPTIC"/>
    <m/>
    <n v="0"/>
    <s v="fee simple"/>
    <s v="YES"/>
    <n v="0"/>
    <n v="0"/>
    <n v="0"/>
    <n v="0"/>
    <n v="0"/>
    <m/>
    <m/>
    <m/>
    <m/>
    <m/>
    <m/>
    <m/>
    <m/>
    <m/>
    <m/>
    <n v="2"/>
    <n v="1"/>
    <x v="7"/>
    <x v="7"/>
  </r>
  <r>
    <s v="127-13"/>
    <m/>
    <x v="0"/>
    <s v="233 GLEN CHARLIE RD"/>
    <n v="101"/>
    <s v="MACDONALD JOHN TP"/>
    <s v="R13"/>
    <s v="ONE FAMILY"/>
    <s v="127//13//"/>
    <n v="3.4847100000000002"/>
    <n v="1"/>
    <n v="1"/>
    <n v="1"/>
    <n v="1"/>
    <s v="SEPTIC"/>
    <n v="0"/>
    <n v="1"/>
    <n v="16100"/>
    <s v="YES"/>
    <n v="16100"/>
    <s v="127-13"/>
    <s v="Gas,Well,Septic"/>
    <s v="SEPTIC"/>
    <s v="SEPTIC"/>
    <n v="16100"/>
    <m/>
    <m/>
    <n v="1"/>
    <n v="1"/>
    <n v="3"/>
    <n v="1092"/>
    <n v="1"/>
    <m/>
    <m/>
    <m/>
    <m/>
    <m/>
    <m/>
    <m/>
    <m/>
    <m/>
    <m/>
    <n v="1"/>
    <n v="1"/>
    <x v="7"/>
    <x v="7"/>
  </r>
  <r>
    <s v="113-7-10"/>
    <m/>
    <x v="0"/>
    <s v="118 CHARGE POND RD"/>
    <n v="101"/>
    <s v="OCONNOR DANIEL F"/>
    <s v="R60"/>
    <s v="ONE FAMILY"/>
    <s v="113//40369//"/>
    <n v="1.48871"/>
    <n v="1"/>
    <n v="1"/>
    <n v="1"/>
    <n v="1"/>
    <s v="SEPTIC"/>
    <n v="0"/>
    <n v="1"/>
    <n v="7200"/>
    <s v="NO_W1"/>
    <n v="7200"/>
    <s v="113-7-10"/>
    <m/>
    <m/>
    <s v="SEPTIC"/>
    <n v="7200"/>
    <m/>
    <m/>
    <n v="1"/>
    <n v="1"/>
    <n v="3"/>
    <n v="1028"/>
    <n v="1"/>
    <m/>
    <m/>
    <m/>
    <m/>
    <m/>
    <m/>
    <m/>
    <m/>
    <m/>
    <m/>
    <n v="2"/>
    <n v="1"/>
    <x v="13"/>
    <x v="13"/>
  </r>
  <r>
    <s v="UNK692"/>
    <s v="FEE"/>
    <x v="0"/>
    <s v="GLEN CHARLIE RD"/>
    <n v="0"/>
    <m/>
    <m/>
    <m/>
    <m/>
    <n v="0.76414000000000004"/>
    <n v="0"/>
    <n v="0"/>
    <n v="0"/>
    <n v="0"/>
    <m/>
    <n v="0"/>
    <n v="0"/>
    <n v="0"/>
    <s v="NO_W2"/>
    <n v="0"/>
    <m/>
    <m/>
    <m/>
    <m/>
    <n v="0"/>
    <s v="fee simple"/>
    <s v="YES"/>
    <n v="0"/>
    <n v="0"/>
    <n v="0"/>
    <n v="0"/>
    <n v="0"/>
    <s v="Not in new Assr DB, Makepe?, old info"/>
    <m/>
    <m/>
    <m/>
    <m/>
    <m/>
    <m/>
    <m/>
    <m/>
    <m/>
    <n v="0"/>
    <n v="1"/>
    <x v="7"/>
    <x v="7"/>
  </r>
  <r>
    <s v="108-1006K1"/>
    <m/>
    <x v="0"/>
    <s v="9 KENDRICK RD"/>
    <n v="401"/>
    <s v="MARIAN HEATH GREETING CARDS"/>
    <s v="INDU"/>
    <s v="IND WHSES"/>
    <s v="108//1006/K1/"/>
    <n v="2.9372400000000001"/>
    <n v="0"/>
    <n v="0"/>
    <n v="1"/>
    <n v="1"/>
    <s v="SEWER"/>
    <n v="1"/>
    <n v="1"/>
    <n v="0"/>
    <s v="YES"/>
    <n v="0"/>
    <s v="108-1006K1"/>
    <s v="All Public"/>
    <s v="SEWER"/>
    <s v="SEWER"/>
    <n v="0"/>
    <m/>
    <m/>
    <n v="0"/>
    <n v="0"/>
    <n v="0"/>
    <n v="40320"/>
    <n v="1"/>
    <m/>
    <m/>
    <m/>
    <m/>
    <m/>
    <m/>
    <m/>
    <m/>
    <m/>
    <m/>
    <n v="1"/>
    <n v="1"/>
    <x v="9"/>
    <x v="9"/>
  </r>
  <r>
    <s v="UNK202"/>
    <s v="FEE"/>
    <x v="0"/>
    <s v="KENDRICK RD"/>
    <n v="0"/>
    <m/>
    <m/>
    <m/>
    <m/>
    <n v="2.1751"/>
    <n v="0"/>
    <n v="0"/>
    <n v="1"/>
    <n v="1"/>
    <s v="SEWER"/>
    <n v="0"/>
    <n v="0"/>
    <n v="0"/>
    <s v="NO_W2"/>
    <n v="0"/>
    <m/>
    <m/>
    <m/>
    <s v="SEWER"/>
    <n v="0"/>
    <m/>
    <m/>
    <n v="0"/>
    <n v="0"/>
    <n v="0"/>
    <n v="0"/>
    <n v="0"/>
    <s v="Not in new Assr DB, Makepe?, old info"/>
    <m/>
    <m/>
    <m/>
    <m/>
    <m/>
    <m/>
    <m/>
    <m/>
    <m/>
    <n v="1"/>
    <n v="1"/>
    <x v="9"/>
    <x v="9"/>
  </r>
  <r>
    <s v="126-M28"/>
    <m/>
    <x v="0"/>
    <s v="0 CRIMSON LN"/>
    <n v="911"/>
    <s v="COMM OF MASS"/>
    <s v="R130"/>
    <s v="FISH-WILD"/>
    <s v="126//M28//"/>
    <n v="1.0995999999999999"/>
    <n v="0"/>
    <n v="0"/>
    <n v="0"/>
    <n v="0"/>
    <m/>
    <n v="0"/>
    <n v="0"/>
    <n v="0"/>
    <s v="YES"/>
    <n v="0"/>
    <s v="126-M28"/>
    <s v="Public Water,Septic"/>
    <s v="SEPTIC"/>
    <m/>
    <n v="0"/>
    <s v="fee simple"/>
    <s v="YES"/>
    <n v="0"/>
    <n v="0"/>
    <n v="0"/>
    <n v="0"/>
    <n v="0"/>
    <m/>
    <m/>
    <m/>
    <m/>
    <m/>
    <m/>
    <m/>
    <m/>
    <m/>
    <m/>
    <n v="0"/>
    <n v="1"/>
    <x v="7"/>
    <x v="7"/>
  </r>
  <r>
    <s v="108-1006P"/>
    <m/>
    <x v="0"/>
    <s v="0 KENDRICK RD"/>
    <n v="903"/>
    <s v="TOWN OF WAREHAM"/>
    <s v="I"/>
    <s v="MUNICIPAL  MDL-00"/>
    <s v="108//1006/P/"/>
    <n v="3.2399999999999998E-2"/>
    <n v="0"/>
    <n v="0"/>
    <n v="0"/>
    <n v="0"/>
    <m/>
    <n v="0"/>
    <n v="0"/>
    <n v="0"/>
    <s v="YES"/>
    <n v="0"/>
    <s v="108-1006P"/>
    <s v="All Public"/>
    <s v="SEWER"/>
    <m/>
    <n v="0"/>
    <m/>
    <m/>
    <n v="0"/>
    <n v="0"/>
    <n v="0"/>
    <n v="0"/>
    <n v="0"/>
    <m/>
    <m/>
    <m/>
    <m/>
    <m/>
    <m/>
    <m/>
    <m/>
    <m/>
    <m/>
    <n v="1"/>
    <n v="1"/>
    <x v="9"/>
    <x v="9"/>
  </r>
  <r>
    <s v="108-4"/>
    <m/>
    <x v="0"/>
    <s v="2414 CRAN HWY"/>
    <n v="101"/>
    <s v="ANGUS NANCY C &amp; DONALD H TRS"/>
    <s v="INDU"/>
    <s v="ONE FAMILY"/>
    <s v="108//4//"/>
    <n v="0.84441999999999995"/>
    <n v="0"/>
    <n v="1"/>
    <n v="0"/>
    <n v="1"/>
    <m/>
    <n v="0"/>
    <n v="1"/>
    <n v="5800"/>
    <s v="YES"/>
    <n v="5800"/>
    <s v="108-4"/>
    <s v="Public Water"/>
    <m/>
    <s v="SEPTIC"/>
    <n v="5800"/>
    <m/>
    <m/>
    <n v="0"/>
    <n v="1"/>
    <n v="2"/>
    <n v="632"/>
    <n v="1"/>
    <m/>
    <m/>
    <m/>
    <m/>
    <m/>
    <m/>
    <m/>
    <m/>
    <m/>
    <m/>
    <n v="3"/>
    <n v="1"/>
    <x v="4"/>
    <x v="4"/>
  </r>
  <r>
    <s v="108-2"/>
    <m/>
    <x v="0"/>
    <s v="4 TOW RD"/>
    <n v="441"/>
    <s v="ANGUS NANCY C &amp;  DONALD H TRS"/>
    <s v="INDU"/>
    <s v="IND LD PO"/>
    <s v="108//2//"/>
    <n v="0.996"/>
    <n v="0"/>
    <n v="0"/>
    <n v="1"/>
    <n v="1"/>
    <s v="SEWER"/>
    <n v="0"/>
    <n v="1"/>
    <n v="10200"/>
    <s v="YES"/>
    <n v="0"/>
    <s v="108-2"/>
    <m/>
    <m/>
    <s v="SEWER"/>
    <n v="10200"/>
    <m/>
    <m/>
    <n v="0"/>
    <n v="0"/>
    <n v="0"/>
    <n v="0"/>
    <n v="0"/>
    <m/>
    <m/>
    <m/>
    <m/>
    <m/>
    <m/>
    <m/>
    <m/>
    <m/>
    <m/>
    <n v="2"/>
    <n v="1"/>
    <x v="4"/>
    <x v="4"/>
  </r>
  <r>
    <s v="126-M5"/>
    <m/>
    <x v="0"/>
    <s v="0 LILAC DR"/>
    <n v="911"/>
    <s v="COMM OF MASS"/>
    <s v="R130"/>
    <s v="FISH-WILD"/>
    <s v="126//M5//"/>
    <n v="0.87641000000000002"/>
    <n v="0"/>
    <n v="0"/>
    <n v="0"/>
    <n v="0"/>
    <m/>
    <n v="0"/>
    <n v="0"/>
    <n v="0"/>
    <s v="YES"/>
    <n v="0"/>
    <s v="126-M5"/>
    <s v="Public Water,Septic"/>
    <s v="SEPTIC"/>
    <m/>
    <n v="0"/>
    <s v="fee simple"/>
    <s v="YES"/>
    <n v="0"/>
    <n v="0"/>
    <n v="0"/>
    <n v="0"/>
    <n v="0"/>
    <m/>
    <m/>
    <m/>
    <m/>
    <m/>
    <m/>
    <m/>
    <m/>
    <m/>
    <m/>
    <n v="2"/>
    <n v="1"/>
    <x v="7"/>
    <x v="7"/>
  </r>
  <r>
    <s v="113-1020"/>
    <m/>
    <x v="0"/>
    <s v="168 CHARGE POND RD"/>
    <n v="710"/>
    <s v="OCONNOR DANIEL F TRUSTEE"/>
    <s v="R60"/>
    <s v="CRANBERRY  MDL-94"/>
    <s v="113//1020//"/>
    <n v="152.67107999999999"/>
    <n v="1"/>
    <n v="1"/>
    <n v="1"/>
    <n v="1"/>
    <s v="SEPTIC"/>
    <n v="0"/>
    <n v="1"/>
    <n v="15900"/>
    <s v="YES"/>
    <n v="15900"/>
    <s v="113-1020"/>
    <s v="Well,Septic"/>
    <s v="SEPTIC"/>
    <s v="SEPTIC"/>
    <n v="15900"/>
    <m/>
    <m/>
    <n v="1"/>
    <n v="1"/>
    <n v="0"/>
    <n v="518"/>
    <n v="1"/>
    <m/>
    <m/>
    <m/>
    <m/>
    <m/>
    <m/>
    <m/>
    <m/>
    <m/>
    <m/>
    <n v="1"/>
    <n v="1"/>
    <x v="13"/>
    <x v="13"/>
  </r>
  <r>
    <s v="127-1016A"/>
    <m/>
    <x v="0"/>
    <s v="292 GLEN CHARLIE RD"/>
    <n v="131"/>
    <s v="TUCY BROCK P TRUSTEE OF GLEN"/>
    <s v="R130"/>
    <s v="RES ACLNPO  MDL-00"/>
    <s v="127//1016/A/"/>
    <n v="2.1915800000000001"/>
    <n v="0"/>
    <n v="0"/>
    <n v="0"/>
    <n v="0"/>
    <m/>
    <n v="0"/>
    <n v="0"/>
    <n v="0"/>
    <s v="YES"/>
    <n v="0"/>
    <s v="127-1016A"/>
    <m/>
    <m/>
    <m/>
    <n v="0"/>
    <m/>
    <m/>
    <n v="0"/>
    <n v="0"/>
    <n v="0"/>
    <n v="0"/>
    <n v="0"/>
    <m/>
    <m/>
    <m/>
    <m/>
    <m/>
    <m/>
    <m/>
    <m/>
    <m/>
    <m/>
    <n v="1"/>
    <n v="1"/>
    <x v="7"/>
    <x v="7"/>
  </r>
  <r>
    <s v="115-1003"/>
    <m/>
    <x v="0"/>
    <s v="0 ROUTE 25  OFF"/>
    <n v="720"/>
    <s v="BAYSIDE AGRICULTURAL INC"/>
    <m/>
    <s v="NONPRNECLD"/>
    <s v="115//1003//"/>
    <n v="5.0576100000000004"/>
    <n v="0"/>
    <n v="0"/>
    <n v="0"/>
    <n v="0"/>
    <m/>
    <n v="0"/>
    <n v="0"/>
    <n v="0"/>
    <s v="YES"/>
    <n v="0"/>
    <s v="115-1003"/>
    <m/>
    <m/>
    <m/>
    <n v="0"/>
    <m/>
    <m/>
    <n v="0"/>
    <n v="0"/>
    <n v="0"/>
    <n v="0"/>
    <n v="0"/>
    <m/>
    <m/>
    <m/>
    <m/>
    <m/>
    <m/>
    <m/>
    <m/>
    <m/>
    <m/>
    <n v="1"/>
    <n v="1"/>
    <x v="7"/>
    <x v="7"/>
  </r>
  <r>
    <s v="127-14"/>
    <m/>
    <x v="0"/>
    <s v="235 GLEN CHARLIE RD"/>
    <n v="101"/>
    <s v="SMEAD KENNETH R &amp; PATRICIA A"/>
    <s v="R130"/>
    <s v="ONE FAMILY"/>
    <s v="127//14//"/>
    <n v="3.26173"/>
    <n v="1"/>
    <n v="1"/>
    <n v="1"/>
    <n v="1"/>
    <s v="SEPTIC"/>
    <n v="0"/>
    <n v="1"/>
    <n v="19400"/>
    <s v="YES"/>
    <n v="19400"/>
    <s v="127-14"/>
    <s v="Gas,Well,Septic"/>
    <s v="SEPTIC"/>
    <s v="SEPTIC"/>
    <n v="19400"/>
    <m/>
    <m/>
    <n v="1"/>
    <n v="1"/>
    <n v="3"/>
    <n v="1092"/>
    <n v="1"/>
    <m/>
    <m/>
    <m/>
    <m/>
    <m/>
    <m/>
    <m/>
    <m/>
    <m/>
    <m/>
    <n v="1"/>
    <n v="1"/>
    <x v="7"/>
    <x v="7"/>
  </r>
  <r>
    <s v="126-M27"/>
    <m/>
    <x v="0"/>
    <s v="0 CRIMSON LN"/>
    <n v="911"/>
    <s v="COMM OF MASS"/>
    <s v="R130"/>
    <s v="FISH-WILD"/>
    <s v="126//M27//"/>
    <n v="1.09436"/>
    <n v="0"/>
    <n v="0"/>
    <n v="0"/>
    <n v="0"/>
    <m/>
    <n v="0"/>
    <n v="0"/>
    <n v="0"/>
    <s v="YES"/>
    <n v="0"/>
    <s v="126-M27"/>
    <s v="Public Water,Septic"/>
    <s v="SEPTIC"/>
    <m/>
    <n v="0"/>
    <s v="fee simple"/>
    <s v="YES"/>
    <n v="0"/>
    <n v="0"/>
    <n v="0"/>
    <n v="0"/>
    <n v="0"/>
    <m/>
    <m/>
    <m/>
    <m/>
    <m/>
    <m/>
    <m/>
    <m/>
    <m/>
    <m/>
    <n v="2"/>
    <n v="1"/>
    <x v="7"/>
    <x v="7"/>
  </r>
  <r>
    <s v="108-1004E"/>
    <m/>
    <x v="0"/>
    <s v="6 TOW RD"/>
    <n v="316"/>
    <s v="FARES REALTY CORP"/>
    <s v="INDU"/>
    <s v="COMM WHSE  MDL-95"/>
    <s v="108//1004/E/"/>
    <n v="1.2741800000000001"/>
    <n v="0"/>
    <n v="0"/>
    <n v="1"/>
    <n v="1"/>
    <s v="SEWER"/>
    <n v="1"/>
    <n v="0"/>
    <n v="0"/>
    <s v="YES"/>
    <n v="0"/>
    <s v="108-1004E"/>
    <m/>
    <m/>
    <s v="SEWER"/>
    <n v="0"/>
    <m/>
    <m/>
    <n v="0"/>
    <n v="0"/>
    <n v="0"/>
    <n v="4000"/>
    <n v="1"/>
    <m/>
    <m/>
    <m/>
    <m/>
    <m/>
    <m/>
    <m/>
    <m/>
    <m/>
    <m/>
    <n v="1"/>
    <n v="1"/>
    <x v="4"/>
    <x v="4"/>
  </r>
  <r>
    <s v="126-M6"/>
    <m/>
    <x v="0"/>
    <s v="0 LILAC DR"/>
    <n v="911"/>
    <s v="COMM OF MASS"/>
    <s v="R130"/>
    <s v="FISH-WILD"/>
    <s v="126//M6//"/>
    <n v="0.77915000000000001"/>
    <n v="0"/>
    <n v="0"/>
    <n v="0"/>
    <n v="0"/>
    <m/>
    <n v="0"/>
    <n v="0"/>
    <n v="0"/>
    <s v="YES"/>
    <n v="0"/>
    <s v="126-M6"/>
    <s v="Public Water,Septic"/>
    <s v="SEPTIC"/>
    <m/>
    <n v="0"/>
    <s v="fee simple"/>
    <s v="YES"/>
    <n v="0"/>
    <n v="0"/>
    <n v="0"/>
    <n v="0"/>
    <n v="0"/>
    <m/>
    <m/>
    <m/>
    <m/>
    <m/>
    <m/>
    <m/>
    <m/>
    <m/>
    <m/>
    <n v="0"/>
    <n v="1"/>
    <x v="7"/>
    <x v="7"/>
  </r>
  <r>
    <s v="UNK203"/>
    <s v="FEE"/>
    <x v="0"/>
    <s v="KENDRICK RD"/>
    <n v="0"/>
    <m/>
    <m/>
    <m/>
    <m/>
    <n v="1.6954400000000001"/>
    <n v="0"/>
    <n v="0"/>
    <n v="1"/>
    <n v="1"/>
    <s v="SEWER"/>
    <n v="0"/>
    <n v="0"/>
    <n v="0"/>
    <s v="NO_W2"/>
    <n v="0"/>
    <m/>
    <m/>
    <m/>
    <s v="SEWER"/>
    <n v="0"/>
    <m/>
    <m/>
    <n v="0"/>
    <n v="0"/>
    <n v="0"/>
    <n v="0"/>
    <n v="0"/>
    <s v="Not in new Assr DB, Makepe?, old info"/>
    <m/>
    <m/>
    <m/>
    <m/>
    <m/>
    <m/>
    <m/>
    <m/>
    <m/>
    <n v="1"/>
    <n v="1"/>
    <x v="9"/>
    <x v="9"/>
  </r>
  <r>
    <s v="108-1"/>
    <m/>
    <x v="0"/>
    <s v="2404 CRAN HWY"/>
    <n v="440"/>
    <s v="ANGUS NANCY C &amp; DONALD H TRS"/>
    <s v="INDU"/>
    <s v="IND LD DV"/>
    <s v="108//1//"/>
    <n v="0.97123000000000004"/>
    <n v="0"/>
    <n v="1"/>
    <n v="0"/>
    <n v="1"/>
    <m/>
    <n v="0"/>
    <n v="1"/>
    <n v="25100"/>
    <s v="YES"/>
    <n v="25100"/>
    <s v="108-1"/>
    <m/>
    <m/>
    <s v="SEPTIC"/>
    <n v="25100"/>
    <m/>
    <m/>
    <n v="0"/>
    <n v="1"/>
    <n v="0"/>
    <n v="0"/>
    <n v="0"/>
    <m/>
    <m/>
    <m/>
    <m/>
    <m/>
    <m/>
    <m/>
    <m/>
    <m/>
    <m/>
    <n v="1"/>
    <n v="1"/>
    <x v="4"/>
    <x v="4"/>
  </r>
  <r>
    <s v="UNK471"/>
    <s v="FEE"/>
    <x v="0"/>
    <s v="CHARGE POND RD"/>
    <n v="0"/>
    <m/>
    <m/>
    <m/>
    <m/>
    <n v="82.252629999999996"/>
    <n v="0"/>
    <n v="0"/>
    <n v="0"/>
    <n v="0"/>
    <m/>
    <n v="0"/>
    <n v="0"/>
    <n v="0"/>
    <s v="NO_W2"/>
    <n v="0"/>
    <m/>
    <m/>
    <m/>
    <m/>
    <n v="0"/>
    <m/>
    <m/>
    <n v="0"/>
    <n v="0"/>
    <n v="0"/>
    <n v="0"/>
    <n v="0"/>
    <s v="Not in new Assr DB, Makepe?, old info"/>
    <m/>
    <m/>
    <m/>
    <m/>
    <m/>
    <m/>
    <m/>
    <m/>
    <m/>
    <n v="3"/>
    <n v="1"/>
    <x v="14"/>
    <x v="14"/>
  </r>
  <r>
    <s v="108-1004G"/>
    <m/>
    <x v="0"/>
    <s v="9 TOW RD"/>
    <n v="400"/>
    <s v="KESTREL PROPERTIES LLC"/>
    <s v="INDU"/>
    <s v="FACTORY  MDL-96"/>
    <s v="108//1004/G/"/>
    <n v="2.3402099999999999"/>
    <n v="0"/>
    <n v="0"/>
    <n v="1"/>
    <n v="1"/>
    <s v="SEWER"/>
    <n v="1"/>
    <n v="1"/>
    <n v="11200"/>
    <s v="YES"/>
    <n v="0"/>
    <s v="108-1004G"/>
    <m/>
    <m/>
    <s v="SEWER"/>
    <n v="11200"/>
    <m/>
    <m/>
    <n v="0"/>
    <n v="0"/>
    <n v="0"/>
    <n v="33670"/>
    <n v="2"/>
    <m/>
    <m/>
    <m/>
    <m/>
    <m/>
    <m/>
    <m/>
    <m/>
    <m/>
    <m/>
    <n v="1"/>
    <n v="1"/>
    <x v="4"/>
    <x v="4"/>
  </r>
  <r>
    <s v="115-1005"/>
    <m/>
    <x v="0"/>
    <s v="0 MAPLE SPRGS RD  OFF"/>
    <n v="710"/>
    <s v="ASHLEY HERBERT W"/>
    <m/>
    <s v="CRANBERRY  MDL-00"/>
    <s v="115//1005//"/>
    <n v="32.141509999999997"/>
    <n v="0"/>
    <n v="0"/>
    <n v="0"/>
    <n v="0"/>
    <m/>
    <n v="0"/>
    <n v="0"/>
    <n v="0"/>
    <s v="YES"/>
    <n v="0"/>
    <s v="115-1005"/>
    <m/>
    <m/>
    <m/>
    <n v="0"/>
    <m/>
    <m/>
    <n v="0"/>
    <n v="0"/>
    <n v="0"/>
    <n v="0"/>
    <n v="0"/>
    <m/>
    <m/>
    <m/>
    <m/>
    <m/>
    <m/>
    <m/>
    <m/>
    <m/>
    <m/>
    <n v="1"/>
    <n v="1"/>
    <x v="7"/>
    <x v="7"/>
  </r>
  <r>
    <s v="113-7-11"/>
    <m/>
    <x v="0"/>
    <s v="122 CHARGE POND RD"/>
    <n v="101"/>
    <s v="BAZINET DANIEL A"/>
    <s v="R60"/>
    <s v="ONE FAMILY"/>
    <s v="113//40370//"/>
    <n v="1.4164600000000001"/>
    <n v="1"/>
    <n v="1"/>
    <n v="1"/>
    <n v="1"/>
    <s v="SEPTIC"/>
    <n v="0"/>
    <n v="1"/>
    <n v="8700"/>
    <s v="NO_W1"/>
    <n v="8700"/>
    <s v="113-7-11"/>
    <m/>
    <m/>
    <s v="SEPTIC"/>
    <n v="8700"/>
    <m/>
    <m/>
    <n v="1"/>
    <n v="1"/>
    <n v="3"/>
    <n v="1028"/>
    <n v="1"/>
    <m/>
    <m/>
    <m/>
    <m/>
    <m/>
    <m/>
    <m/>
    <m/>
    <m/>
    <m/>
    <n v="2"/>
    <n v="1"/>
    <x v="13"/>
    <x v="13"/>
  </r>
  <r>
    <s v="UNK690"/>
    <s v="FEE"/>
    <x v="0"/>
    <m/>
    <n v="0"/>
    <m/>
    <m/>
    <m/>
    <m/>
    <n v="5.4586699999999997"/>
    <n v="0"/>
    <n v="0"/>
    <n v="0"/>
    <n v="0"/>
    <m/>
    <n v="0"/>
    <n v="0"/>
    <n v="0"/>
    <s v="NO_W2"/>
    <n v="0"/>
    <m/>
    <m/>
    <m/>
    <m/>
    <n v="0"/>
    <m/>
    <m/>
    <n v="0"/>
    <n v="0"/>
    <n v="0"/>
    <n v="0"/>
    <n v="0"/>
    <s v="Not in new Assr DB, Makepe?, old info"/>
    <m/>
    <m/>
    <m/>
    <m/>
    <m/>
    <m/>
    <m/>
    <m/>
    <m/>
    <n v="0"/>
    <n v="1"/>
    <x v="7"/>
    <x v="7"/>
  </r>
  <r>
    <s v="115-1004"/>
    <m/>
    <x v="0"/>
    <s v="0 MAPLE SPRGS RD  OFF"/>
    <n v="132"/>
    <s v="FLETCHER DAVID"/>
    <s v="R130"/>
    <s v="RES ACLNUD  MDL-00"/>
    <s v="115//1004//"/>
    <n v="12.82878"/>
    <n v="0"/>
    <n v="0"/>
    <n v="0"/>
    <n v="0"/>
    <m/>
    <n v="0"/>
    <n v="0"/>
    <n v="0"/>
    <s v="YES"/>
    <n v="0"/>
    <s v="115-1004"/>
    <m/>
    <m/>
    <m/>
    <n v="0"/>
    <m/>
    <m/>
    <n v="0"/>
    <n v="0"/>
    <n v="0"/>
    <n v="0"/>
    <n v="0"/>
    <m/>
    <m/>
    <m/>
    <m/>
    <m/>
    <m/>
    <m/>
    <m/>
    <m/>
    <m/>
    <n v="1"/>
    <n v="1"/>
    <x v="7"/>
    <x v="7"/>
  </r>
  <r>
    <s v="UNK1620"/>
    <s v="FEE"/>
    <x v="0"/>
    <m/>
    <n v="0"/>
    <m/>
    <m/>
    <m/>
    <m/>
    <n v="2.5258600000000002"/>
    <n v="0"/>
    <n v="0"/>
    <n v="0"/>
    <n v="0"/>
    <m/>
    <n v="0"/>
    <n v="0"/>
    <n v="0"/>
    <s v="NO_W2"/>
    <n v="0"/>
    <m/>
    <m/>
    <m/>
    <m/>
    <n v="0"/>
    <m/>
    <m/>
    <n v="0"/>
    <n v="0"/>
    <n v="0"/>
    <n v="0"/>
    <n v="0"/>
    <s v="Not in new Assr DB, Makepe?, old info"/>
    <m/>
    <m/>
    <m/>
    <m/>
    <m/>
    <m/>
    <m/>
    <m/>
    <m/>
    <n v="1"/>
    <n v="1"/>
    <x v="4"/>
    <x v="4"/>
  </r>
  <r>
    <s v="126-M26"/>
    <m/>
    <x v="0"/>
    <s v="0 CRIMSON LN"/>
    <n v="911"/>
    <s v="COMM OF MASS"/>
    <s v="R130"/>
    <s v="FISH-WILD"/>
    <s v="126//M26//"/>
    <n v="0.86160999999999999"/>
    <n v="0"/>
    <n v="0"/>
    <n v="0"/>
    <n v="0"/>
    <m/>
    <n v="0"/>
    <n v="0"/>
    <n v="0"/>
    <s v="YES"/>
    <n v="0"/>
    <s v="126-M26"/>
    <s v="Public Water,Septic"/>
    <s v="SEPTIC"/>
    <m/>
    <n v="0"/>
    <s v="fee simple"/>
    <s v="YES"/>
    <n v="0"/>
    <n v="0"/>
    <n v="0"/>
    <n v="0"/>
    <n v="0"/>
    <m/>
    <m/>
    <m/>
    <m/>
    <m/>
    <m/>
    <m/>
    <m/>
    <m/>
    <m/>
    <n v="2"/>
    <n v="1"/>
    <x v="7"/>
    <x v="7"/>
  </r>
  <r>
    <s v="108-1006J"/>
    <m/>
    <x v="0"/>
    <s v="11 KENDRICK RD"/>
    <n v="401"/>
    <s v="BOUTON H L COMPANY INC"/>
    <s v="INDU"/>
    <s v="IND WHSES"/>
    <s v="108//1006/J/"/>
    <n v="2.9177200000000001"/>
    <n v="0"/>
    <n v="0"/>
    <n v="1"/>
    <n v="1"/>
    <s v="SEWER"/>
    <n v="1"/>
    <n v="0"/>
    <n v="0"/>
    <s v="YES"/>
    <n v="0"/>
    <s v="108-1006J"/>
    <s v="All Public"/>
    <s v="SEWER"/>
    <s v="SEWER"/>
    <n v="0"/>
    <m/>
    <m/>
    <n v="0"/>
    <n v="0"/>
    <n v="0"/>
    <n v="30000"/>
    <n v="1"/>
    <m/>
    <m/>
    <m/>
    <m/>
    <m/>
    <m/>
    <m/>
    <m/>
    <m/>
    <m/>
    <n v="1"/>
    <n v="1"/>
    <x v="9"/>
    <x v="9"/>
  </r>
  <r>
    <s v="127-1003"/>
    <m/>
    <x v="0"/>
    <s v="0 GLEN CHARLIE RD OFF"/>
    <n v="720"/>
    <s v="MAKEPEACE CO A D"/>
    <s v="R130"/>
    <s v="NONPRNECLD"/>
    <s v="127//1003//"/>
    <n v="1.98177"/>
    <n v="0"/>
    <n v="0"/>
    <n v="0"/>
    <n v="0"/>
    <m/>
    <n v="0"/>
    <n v="0"/>
    <n v="0"/>
    <s v="YES"/>
    <n v="0"/>
    <s v="127-1003"/>
    <m/>
    <m/>
    <m/>
    <n v="0"/>
    <m/>
    <m/>
    <n v="0"/>
    <n v="0"/>
    <n v="0"/>
    <n v="0"/>
    <n v="0"/>
    <m/>
    <m/>
    <m/>
    <m/>
    <m/>
    <m/>
    <m/>
    <m/>
    <m/>
    <m/>
    <n v="1"/>
    <n v="1"/>
    <x v="7"/>
    <x v="7"/>
  </r>
  <r>
    <s v="127-1008"/>
    <m/>
    <x v="0"/>
    <s v="290 GLEN CHARLIE RD"/>
    <n v="132"/>
    <s v="TUCY ENTERPRISES INC"/>
    <s v="R130"/>
    <s v="RES ACLNUD  MDL-00"/>
    <s v="127//1008//"/>
    <n v="12.388299999999999"/>
    <n v="0"/>
    <n v="0"/>
    <n v="0"/>
    <n v="0"/>
    <m/>
    <n v="0"/>
    <n v="0"/>
    <n v="0"/>
    <s v="YES"/>
    <n v="0"/>
    <s v="127-1008"/>
    <m/>
    <m/>
    <m/>
    <n v="0"/>
    <m/>
    <m/>
    <n v="0"/>
    <n v="0"/>
    <n v="0"/>
    <n v="0"/>
    <n v="0"/>
    <m/>
    <m/>
    <m/>
    <m/>
    <m/>
    <m/>
    <m/>
    <m/>
    <m/>
    <m/>
    <n v="1"/>
    <n v="1"/>
    <x v="7"/>
    <x v="7"/>
  </r>
  <r>
    <s v="108-A"/>
    <m/>
    <x v="0"/>
    <s v="2406 CRAN HWY"/>
    <n v="316"/>
    <s v="IBC SALES CORPORATION"/>
    <s v="INDU"/>
    <s v="COMM WHSE  MDL-96"/>
    <s v="108///A/"/>
    <n v="0.87285000000000001"/>
    <n v="1"/>
    <n v="1"/>
    <n v="1"/>
    <n v="1"/>
    <s v="SEPTIC"/>
    <n v="0"/>
    <n v="1"/>
    <n v="9600"/>
    <s v="YES"/>
    <n v="9600"/>
    <s v="108-A"/>
    <s v="All Public"/>
    <s v="SEWER"/>
    <s v="SEPTIC"/>
    <n v="9600"/>
    <m/>
    <m/>
    <n v="1"/>
    <n v="1"/>
    <n v="0"/>
    <n v="7320"/>
    <n v="1"/>
    <m/>
    <m/>
    <m/>
    <m/>
    <m/>
    <m/>
    <m/>
    <m/>
    <m/>
    <m/>
    <n v="1"/>
    <n v="1"/>
    <x v="4"/>
    <x v="4"/>
  </r>
  <r>
    <s v="127-15"/>
    <m/>
    <x v="0"/>
    <s v="237 GLEN CHARLIE RD"/>
    <n v="101"/>
    <s v="NORD RUSSELL J"/>
    <s v="R130"/>
    <s v="ONE FAMILY"/>
    <s v="127//15//"/>
    <n v="3.30905"/>
    <n v="1"/>
    <n v="1"/>
    <n v="1"/>
    <n v="1"/>
    <s v="SEPTIC"/>
    <n v="0"/>
    <n v="1"/>
    <n v="11100"/>
    <s v="YES"/>
    <n v="11100"/>
    <s v="127-15"/>
    <s v="Gas,Well,Septic"/>
    <s v="SEPTIC"/>
    <s v="SEPTIC"/>
    <n v="11100"/>
    <m/>
    <m/>
    <n v="1"/>
    <n v="1"/>
    <n v="3"/>
    <n v="1306"/>
    <n v="1.75"/>
    <m/>
    <m/>
    <m/>
    <m/>
    <m/>
    <m/>
    <m/>
    <m/>
    <m/>
    <m/>
    <n v="1"/>
    <n v="1"/>
    <x v="7"/>
    <x v="7"/>
  </r>
  <r>
    <s v="113-1019"/>
    <m/>
    <x v="0"/>
    <s v="10 SPINNING REEL DR"/>
    <n v="132"/>
    <s v="UNIVERSITY TRUST CO TRUSTEE"/>
    <s v="R60"/>
    <s v="RES ACLNUD  MDL-00"/>
    <s v="113//1019//"/>
    <n v="0.93266000000000004"/>
    <n v="0"/>
    <n v="0"/>
    <n v="0"/>
    <n v="0"/>
    <m/>
    <n v="0"/>
    <n v="0"/>
    <n v="0"/>
    <s v="YES"/>
    <n v="0"/>
    <s v="113-1019"/>
    <m/>
    <m/>
    <m/>
    <n v="0"/>
    <m/>
    <m/>
    <n v="0"/>
    <n v="0"/>
    <n v="0"/>
    <n v="0"/>
    <n v="0"/>
    <m/>
    <m/>
    <m/>
    <m/>
    <m/>
    <m/>
    <m/>
    <m/>
    <m/>
    <m/>
    <n v="1"/>
    <n v="1"/>
    <x v="13"/>
    <x v="13"/>
  </r>
  <r>
    <s v="108-1008"/>
    <m/>
    <x v="0"/>
    <s v="0 KENDRICK RD OFF"/>
    <n v="431"/>
    <s v="MAKEPEACE CO A D"/>
    <s v="SC"/>
    <s v="TEL REL TW"/>
    <s v="108//1008//"/>
    <n v="7.4677100000000003"/>
    <n v="0"/>
    <n v="0"/>
    <n v="0"/>
    <n v="0"/>
    <m/>
    <n v="0"/>
    <n v="0"/>
    <n v="0"/>
    <s v="YES"/>
    <n v="0"/>
    <s v="108-1008"/>
    <m/>
    <m/>
    <m/>
    <n v="0"/>
    <m/>
    <m/>
    <n v="0"/>
    <n v="0"/>
    <n v="0"/>
    <n v="0"/>
    <n v="0"/>
    <m/>
    <m/>
    <m/>
    <m/>
    <m/>
    <m/>
    <m/>
    <m/>
    <m/>
    <m/>
    <n v="1"/>
    <n v="1"/>
    <x v="9"/>
    <x v="9"/>
  </r>
  <r>
    <s v="108-1006T"/>
    <m/>
    <x v="0"/>
    <s v="18 KENDRICK RD"/>
    <n v="400"/>
    <s v="WARM WINDS INC"/>
    <s v="INDU"/>
    <s v="FACTORY  MDL-96"/>
    <s v="108//1006/T/"/>
    <n v="1.5833299999999999"/>
    <n v="0"/>
    <n v="0"/>
    <n v="1"/>
    <n v="1"/>
    <s v="SEWER"/>
    <n v="2"/>
    <n v="2"/>
    <n v="19600"/>
    <s v="YES"/>
    <n v="0"/>
    <s v="108-1006T"/>
    <s v="All Public"/>
    <s v="SEWER"/>
    <s v="SEWER"/>
    <n v="9800"/>
    <m/>
    <m/>
    <n v="0"/>
    <n v="0"/>
    <n v="0"/>
    <n v="6000"/>
    <n v="1"/>
    <m/>
    <m/>
    <m/>
    <m/>
    <m/>
    <m/>
    <m/>
    <m/>
    <m/>
    <m/>
    <n v="1"/>
    <n v="1"/>
    <x v="9"/>
    <x v="9"/>
  </r>
  <r>
    <s v="126-M25"/>
    <m/>
    <x v="0"/>
    <s v="0 CRIMSON LN"/>
    <n v="911"/>
    <s v="COMM OF MASS"/>
    <s v="R130"/>
    <s v="FISH-WILD"/>
    <s v="126//M25//"/>
    <n v="0.74121000000000004"/>
    <n v="0"/>
    <n v="0"/>
    <n v="0"/>
    <n v="0"/>
    <m/>
    <n v="0"/>
    <n v="0"/>
    <n v="0"/>
    <s v="YES"/>
    <n v="0"/>
    <s v="126-M25"/>
    <s v="Public Water,Septic"/>
    <s v="SEPTIC"/>
    <m/>
    <n v="0"/>
    <s v="fee simple"/>
    <s v="YES"/>
    <n v="0"/>
    <n v="0"/>
    <n v="0"/>
    <n v="0"/>
    <n v="0"/>
    <m/>
    <m/>
    <m/>
    <m/>
    <m/>
    <m/>
    <m/>
    <m/>
    <m/>
    <m/>
    <n v="2"/>
    <n v="1"/>
    <x v="7"/>
    <x v="7"/>
  </r>
  <r>
    <s v="126-M7"/>
    <m/>
    <x v="0"/>
    <s v="0 CRIMSON LN"/>
    <n v="911"/>
    <s v="COMM OF MASS"/>
    <s v="R130"/>
    <s v="FISH-WILD"/>
    <s v="126//M7//"/>
    <n v="0.75271999999999994"/>
    <n v="0"/>
    <n v="0"/>
    <n v="0"/>
    <n v="0"/>
    <m/>
    <n v="0"/>
    <n v="0"/>
    <n v="0"/>
    <s v="YES"/>
    <n v="0"/>
    <s v="126-M7"/>
    <s v="Public Water,Septic"/>
    <s v="SEPTIC"/>
    <m/>
    <n v="0"/>
    <s v="fee simple"/>
    <s v="YES"/>
    <n v="0"/>
    <n v="0"/>
    <n v="0"/>
    <n v="0"/>
    <n v="0"/>
    <m/>
    <m/>
    <m/>
    <m/>
    <m/>
    <m/>
    <m/>
    <m/>
    <m/>
    <m/>
    <n v="0"/>
    <n v="1"/>
    <x v="7"/>
    <x v="7"/>
  </r>
  <r>
    <s v="127-C4"/>
    <m/>
    <x v="0"/>
    <s v="300 GLEN CHARLIE RD"/>
    <n v="109"/>
    <s v="RAMOS REALTY TRUST"/>
    <s v="R130"/>
    <s v="MULTI HSES"/>
    <s v="127//C4//"/>
    <n v="1.4333400000000001"/>
    <n v="2"/>
    <n v="2"/>
    <n v="2"/>
    <n v="2"/>
    <s v="SEPTIC"/>
    <n v="0"/>
    <n v="1"/>
    <n v="6300"/>
    <s v="YES"/>
    <n v="6300"/>
    <s v="127-C4"/>
    <s v="Public Water,Septic"/>
    <s v="SEPTIC"/>
    <s v="SEPTIC"/>
    <n v="6300"/>
    <m/>
    <m/>
    <n v="2"/>
    <n v="2"/>
    <n v="3"/>
    <n v="1142"/>
    <n v="1.75"/>
    <m/>
    <m/>
    <m/>
    <m/>
    <m/>
    <m/>
    <m/>
    <m/>
    <m/>
    <m/>
    <n v="2"/>
    <n v="1"/>
    <x v="7"/>
    <x v="7"/>
  </r>
  <r>
    <s v="113-7-13"/>
    <m/>
    <x v="0"/>
    <s v="124 CHARGE POND RD"/>
    <n v="101"/>
    <s v="STJACQUES DAVID A"/>
    <s v="R60"/>
    <s v="ONE FAMILY"/>
    <s v="113//40372//"/>
    <n v="0.70860000000000001"/>
    <n v="1"/>
    <n v="1"/>
    <n v="1"/>
    <n v="1"/>
    <s v="SEPTIC"/>
    <n v="0"/>
    <n v="1"/>
    <n v="3500"/>
    <s v="YES"/>
    <n v="3500"/>
    <s v="113-7-13"/>
    <m/>
    <m/>
    <s v="SEPTIC"/>
    <n v="3500"/>
    <m/>
    <m/>
    <n v="1"/>
    <n v="1"/>
    <n v="3"/>
    <n v="1387"/>
    <n v="1.75"/>
    <m/>
    <m/>
    <m/>
    <m/>
    <m/>
    <m/>
    <m/>
    <m/>
    <m/>
    <m/>
    <n v="1"/>
    <n v="1"/>
    <x v="13"/>
    <x v="13"/>
  </r>
  <r>
    <s v="108-1004F"/>
    <m/>
    <x v="0"/>
    <s v="8 TOW RD"/>
    <n v="316"/>
    <s v="UPLAND STORAGE &amp; DEVELOPMENT"/>
    <s v="INDU"/>
    <s v="COMM WHSE  MDL-96"/>
    <s v="108//1004/F/"/>
    <n v="3.17475"/>
    <n v="0"/>
    <n v="0"/>
    <n v="1"/>
    <n v="1"/>
    <s v="SEWER"/>
    <n v="1"/>
    <n v="1"/>
    <n v="11200"/>
    <s v="YES"/>
    <n v="0"/>
    <s v="108-1004F"/>
    <m/>
    <m/>
    <s v="SEWER"/>
    <n v="11200"/>
    <m/>
    <m/>
    <n v="0"/>
    <n v="0"/>
    <n v="0"/>
    <n v="39382"/>
    <n v="2"/>
    <m/>
    <m/>
    <m/>
    <m/>
    <m/>
    <m/>
    <m/>
    <m/>
    <m/>
    <m/>
    <n v="1"/>
    <n v="1"/>
    <x v="4"/>
    <x v="4"/>
  </r>
  <r>
    <s v="108-1002D"/>
    <m/>
    <x v="0"/>
    <s v="2402 CRAN HWY"/>
    <n v="403"/>
    <s v="NELSON CARL L JR &amp; SALLY ANN"/>
    <s v="INDU"/>
    <s v="ACC LD MFG  MDL-00"/>
    <s v="108//1002/D/"/>
    <n v="0.74753000000000003"/>
    <n v="0"/>
    <n v="0"/>
    <n v="0"/>
    <n v="0"/>
    <m/>
    <n v="0"/>
    <n v="0"/>
    <n v="0"/>
    <s v="NO_W1"/>
    <n v="0"/>
    <s v="108-1002D"/>
    <s v="Public Water,All Public,Septic"/>
    <s v="SEPTIC"/>
    <m/>
    <n v="0"/>
    <m/>
    <m/>
    <n v="0"/>
    <n v="0"/>
    <n v="0"/>
    <n v="0"/>
    <n v="0"/>
    <m/>
    <m/>
    <m/>
    <m/>
    <m/>
    <m/>
    <m/>
    <m/>
    <m/>
    <m/>
    <n v="2"/>
    <n v="1"/>
    <x v="4"/>
    <x v="4"/>
  </r>
  <r>
    <s v="126-M24"/>
    <m/>
    <x v="0"/>
    <s v="0 CRIMSON LN"/>
    <n v="911"/>
    <s v="COMM OF MASS"/>
    <s v="R130"/>
    <s v="FISH-WILD"/>
    <s v="126//M24//"/>
    <n v="0.67930000000000001"/>
    <n v="0"/>
    <n v="0"/>
    <n v="0"/>
    <n v="0"/>
    <m/>
    <n v="0"/>
    <n v="0"/>
    <n v="0"/>
    <s v="YES"/>
    <n v="0"/>
    <s v="126-M24"/>
    <s v="Public Water,Septic"/>
    <s v="SEPTIC"/>
    <m/>
    <n v="0"/>
    <s v="fee simple"/>
    <s v="YES"/>
    <n v="0"/>
    <n v="0"/>
    <n v="0"/>
    <n v="0"/>
    <n v="0"/>
    <m/>
    <m/>
    <m/>
    <m/>
    <m/>
    <m/>
    <m/>
    <m/>
    <m/>
    <m/>
    <n v="2"/>
    <n v="1"/>
    <x v="7"/>
    <x v="7"/>
  </r>
  <r>
    <s v="127-1004"/>
    <m/>
    <x v="0"/>
    <s v="0 GLEN CHARLIE RD OFF"/>
    <n v="132"/>
    <s v="TUCY ENTERPRISES INC"/>
    <s v="R130"/>
    <s v="RES ACLNUD  MDL-00"/>
    <s v="127//1004//"/>
    <n v="0.15298"/>
    <n v="0"/>
    <n v="0"/>
    <n v="0"/>
    <n v="0"/>
    <m/>
    <n v="0"/>
    <n v="0"/>
    <n v="0"/>
    <s v="YES"/>
    <n v="0"/>
    <s v="127-1004"/>
    <m/>
    <m/>
    <m/>
    <n v="0"/>
    <m/>
    <m/>
    <n v="0"/>
    <n v="0"/>
    <n v="0"/>
    <n v="0"/>
    <n v="0"/>
    <m/>
    <m/>
    <m/>
    <m/>
    <m/>
    <m/>
    <m/>
    <m/>
    <m/>
    <m/>
    <n v="1"/>
    <n v="1"/>
    <x v="7"/>
    <x v="7"/>
  </r>
  <r>
    <s v="126-M8"/>
    <m/>
    <x v="0"/>
    <s v="0 CRIMSON LN"/>
    <n v="911"/>
    <s v="COMM OF MASS"/>
    <s v="R130"/>
    <s v="FISH-WILD"/>
    <s v="126//M8//"/>
    <n v="0.69425999999999999"/>
    <n v="0"/>
    <n v="0"/>
    <n v="0"/>
    <n v="0"/>
    <m/>
    <n v="0"/>
    <n v="0"/>
    <n v="0"/>
    <s v="YES"/>
    <n v="0"/>
    <s v="126-M8"/>
    <s v="Public Water,Septic"/>
    <s v="SEPTIC"/>
    <m/>
    <n v="0"/>
    <s v="fee simple"/>
    <s v="YES"/>
    <n v="0"/>
    <n v="0"/>
    <n v="0"/>
    <n v="0"/>
    <n v="0"/>
    <m/>
    <m/>
    <m/>
    <m/>
    <m/>
    <m/>
    <m/>
    <m/>
    <m/>
    <m/>
    <n v="0"/>
    <n v="1"/>
    <x v="7"/>
    <x v="7"/>
  </r>
  <r>
    <s v="126-5"/>
    <m/>
    <x v="0"/>
    <s v="0 MAPLE SPRGS RD  OFF"/>
    <n v="903"/>
    <s v="WAREHAM FIRE DISTRICT"/>
    <s v="R130"/>
    <s v="MUNICIPAL  MDL-00"/>
    <s v="126//5//"/>
    <n v="4.2472700000000003"/>
    <n v="0"/>
    <n v="0"/>
    <n v="0"/>
    <n v="0"/>
    <m/>
    <n v="0"/>
    <n v="0"/>
    <n v="0"/>
    <s v="YES"/>
    <n v="0"/>
    <s v="126-5"/>
    <m/>
    <m/>
    <m/>
    <n v="0"/>
    <s v="fee simple"/>
    <s v="YES"/>
    <n v="0"/>
    <n v="0"/>
    <n v="0"/>
    <n v="0"/>
    <n v="0"/>
    <m/>
    <m/>
    <m/>
    <m/>
    <m/>
    <m/>
    <m/>
    <m/>
    <m/>
    <m/>
    <n v="1"/>
    <n v="1"/>
    <x v="7"/>
    <x v="7"/>
  </r>
  <r>
    <s v="108-1002B2"/>
    <m/>
    <x v="0"/>
    <s v="2400 CRAN HWY"/>
    <n v="390"/>
    <s v="NELSON CARL A JR"/>
    <s v="INDU"/>
    <s v="DEVEL LAND  MDL-00"/>
    <s v="108//1002/B2/"/>
    <n v="1.0076000000000001"/>
    <n v="1"/>
    <n v="1"/>
    <n v="1"/>
    <n v="1"/>
    <s v="SEPTIC"/>
    <n v="0"/>
    <n v="1"/>
    <n v="0"/>
    <s v="YES"/>
    <n v="0"/>
    <s v="108-1002B2"/>
    <s v="All Public"/>
    <s v="SEWER"/>
    <s v="SEPTIC"/>
    <n v="0"/>
    <m/>
    <m/>
    <n v="1"/>
    <n v="1"/>
    <n v="0"/>
    <n v="0"/>
    <n v="0"/>
    <m/>
    <m/>
    <m/>
    <m/>
    <m/>
    <m/>
    <m/>
    <m/>
    <m/>
    <m/>
    <n v="2"/>
    <n v="1"/>
    <x v="4"/>
    <x v="4"/>
  </r>
  <r>
    <s v="126-C1A"/>
    <m/>
    <x v="0"/>
    <s v="0 MAPLE SPRGS RD"/>
    <n v="903"/>
    <s v="WAREHAM FIRE DISTRICT"/>
    <s v="R130"/>
    <s v="MUNICIPAL  MDL-00"/>
    <s v="126//C1/A/"/>
    <n v="2.01057"/>
    <n v="1"/>
    <n v="1"/>
    <n v="1"/>
    <n v="1"/>
    <s v="SEPTIC"/>
    <n v="0"/>
    <n v="0"/>
    <n v="0"/>
    <s v="YES"/>
    <n v="0"/>
    <s v="126-C1A"/>
    <m/>
    <m/>
    <s v="SEPTIC"/>
    <n v="0"/>
    <s v="fee simple"/>
    <s v="YES"/>
    <n v="1"/>
    <n v="1"/>
    <n v="0"/>
    <n v="0"/>
    <n v="0"/>
    <m/>
    <m/>
    <m/>
    <m/>
    <m/>
    <m/>
    <m/>
    <m/>
    <m/>
    <m/>
    <n v="1"/>
    <n v="1"/>
    <x v="7"/>
    <x v="7"/>
  </r>
  <r>
    <s v="108-1006U"/>
    <m/>
    <x v="0"/>
    <s v="20 KENDRICK RD"/>
    <n v="401"/>
    <s v="AUCELLO JOHN TRUSTEE"/>
    <s v="INDU"/>
    <s v="IND WHSES"/>
    <s v="108//1006/U/"/>
    <n v="2.3090600000000001"/>
    <n v="0"/>
    <n v="0"/>
    <n v="1"/>
    <n v="1"/>
    <s v="SEWER"/>
    <n v="3"/>
    <n v="6"/>
    <n v="51900"/>
    <s v="YES"/>
    <n v="0"/>
    <s v="108-1006U"/>
    <s v="All Public"/>
    <s v="SEWER"/>
    <s v="SEWER"/>
    <n v="8650"/>
    <m/>
    <m/>
    <n v="0"/>
    <n v="0"/>
    <n v="0"/>
    <n v="119576"/>
    <n v="1"/>
    <m/>
    <m/>
    <m/>
    <m/>
    <m/>
    <m/>
    <m/>
    <m/>
    <m/>
    <m/>
    <n v="1"/>
    <n v="1"/>
    <x v="9"/>
    <x v="9"/>
  </r>
  <r>
    <s v="113-7-14"/>
    <m/>
    <x v="0"/>
    <s v="126 CHARGE POND RD"/>
    <n v="101"/>
    <s v="WOLCOTT WAYNE F"/>
    <s v="R60"/>
    <s v="ONE FAMILY"/>
    <s v="113//40373//"/>
    <n v="0.71991000000000005"/>
    <n v="1"/>
    <n v="1"/>
    <n v="1"/>
    <n v="1"/>
    <s v="SEPTIC"/>
    <n v="0"/>
    <n v="1"/>
    <n v="14700"/>
    <s v="YES"/>
    <n v="14700"/>
    <s v="113-7-14"/>
    <m/>
    <m/>
    <s v="SEPTIC"/>
    <n v="14700"/>
    <m/>
    <m/>
    <n v="1"/>
    <n v="1"/>
    <n v="3"/>
    <n v="1484"/>
    <n v="2"/>
    <m/>
    <m/>
    <m/>
    <m/>
    <m/>
    <m/>
    <m/>
    <m/>
    <m/>
    <m/>
    <n v="1"/>
    <n v="1"/>
    <x v="13"/>
    <x v="13"/>
  </r>
  <r>
    <s v="87-1000B"/>
    <s v="FEE"/>
    <x v="0"/>
    <s v="2403 CRAN HWY"/>
    <n v="401"/>
    <s v="SAV ASSOCIATES LLC"/>
    <s v="I"/>
    <s v="IND WHSES"/>
    <m/>
    <n v="3.5840000000000001"/>
    <n v="1"/>
    <n v="1"/>
    <n v="1"/>
    <n v="1"/>
    <s v="SEPTIC"/>
    <n v="0"/>
    <n v="0"/>
    <n v="0"/>
    <s v="NO_W2"/>
    <n v="0"/>
    <m/>
    <m/>
    <m/>
    <s v="SEPTIC"/>
    <n v="0"/>
    <m/>
    <m/>
    <n v="1"/>
    <n v="1"/>
    <n v="0"/>
    <n v="0"/>
    <n v="0"/>
    <s v="Not in new Assr DB, Makepe?, old info"/>
    <m/>
    <m/>
    <m/>
    <m/>
    <m/>
    <m/>
    <m/>
    <m/>
    <m/>
    <n v="1"/>
    <n v="1"/>
    <x v="4"/>
    <x v="4"/>
  </r>
  <r>
    <s v="126-M9"/>
    <m/>
    <x v="0"/>
    <s v="0 CRIMSON LN"/>
    <n v="911"/>
    <s v="COMM OF MASS"/>
    <s v="R130"/>
    <s v="FISH-WILD"/>
    <s v="126//M9//"/>
    <n v="0.62192000000000003"/>
    <n v="0"/>
    <n v="0"/>
    <n v="0"/>
    <n v="0"/>
    <m/>
    <n v="0"/>
    <n v="0"/>
    <n v="0"/>
    <s v="YES"/>
    <n v="0"/>
    <s v="126-M9"/>
    <s v="Public Water,Septic"/>
    <s v="SEPTIC"/>
    <m/>
    <n v="0"/>
    <s v="fee simple"/>
    <s v="YES"/>
    <n v="0"/>
    <n v="0"/>
    <n v="0"/>
    <n v="0"/>
    <n v="0"/>
    <m/>
    <m/>
    <m/>
    <m/>
    <m/>
    <m/>
    <m/>
    <m/>
    <m/>
    <m/>
    <n v="0"/>
    <n v="1"/>
    <x v="7"/>
    <x v="7"/>
  </r>
  <r>
    <s v="126-M23"/>
    <m/>
    <x v="0"/>
    <s v="0 CRIMSON LN"/>
    <n v="911"/>
    <s v="COMM OF MASS"/>
    <s v="R130"/>
    <s v="FISH-WILD"/>
    <s v="126//M23//"/>
    <n v="0.61873999999999996"/>
    <n v="0"/>
    <n v="0"/>
    <n v="0"/>
    <n v="0"/>
    <m/>
    <n v="0"/>
    <n v="0"/>
    <n v="0"/>
    <s v="YES"/>
    <n v="0"/>
    <s v="126-M23"/>
    <s v="Public Water,Septic"/>
    <s v="SEPTIC"/>
    <m/>
    <n v="0"/>
    <s v="fee simple"/>
    <s v="YES"/>
    <n v="0"/>
    <n v="0"/>
    <n v="0"/>
    <n v="0"/>
    <n v="0"/>
    <m/>
    <m/>
    <m/>
    <m/>
    <m/>
    <m/>
    <m/>
    <m/>
    <m/>
    <m/>
    <n v="2"/>
    <n v="1"/>
    <x v="7"/>
    <x v="7"/>
  </r>
  <r>
    <s v="127-1009"/>
    <m/>
    <x v="0"/>
    <s v="302 GLEN CHARLIE RD"/>
    <n v="131"/>
    <s v="PASTENA RICHARD J EXECUTOR"/>
    <s v="R130"/>
    <s v="RES ACLNPO  MDL-00"/>
    <s v="127//1009//"/>
    <n v="3.5770499999999998"/>
    <n v="0"/>
    <n v="0"/>
    <n v="0"/>
    <n v="0"/>
    <m/>
    <n v="0"/>
    <n v="0"/>
    <n v="0"/>
    <s v="YES"/>
    <n v="0"/>
    <s v="127-1009"/>
    <m/>
    <m/>
    <m/>
    <n v="0"/>
    <m/>
    <m/>
    <n v="0"/>
    <n v="0"/>
    <n v="0"/>
    <n v="0"/>
    <n v="0"/>
    <m/>
    <m/>
    <m/>
    <m/>
    <m/>
    <m/>
    <m/>
    <m/>
    <m/>
    <m/>
    <n v="1"/>
    <n v="1"/>
    <x v="7"/>
    <x v="7"/>
  </r>
  <r>
    <s v="127-16"/>
    <m/>
    <x v="0"/>
    <s v="239 GLEN CHARLIE RD"/>
    <n v="101"/>
    <s v="GREENFIELD BRIAN J"/>
    <s v="R130"/>
    <s v="ONE FAMILY"/>
    <s v="127//16//"/>
    <n v="3.32273"/>
    <n v="1"/>
    <n v="1"/>
    <n v="1"/>
    <n v="1"/>
    <s v="SEPTIC"/>
    <n v="0"/>
    <n v="1"/>
    <n v="8900"/>
    <s v="YES"/>
    <n v="8900"/>
    <s v="127-16"/>
    <s v="Gas,Well,Septic"/>
    <s v="SEPTIC"/>
    <s v="SEPTIC"/>
    <n v="8900"/>
    <m/>
    <m/>
    <n v="1"/>
    <n v="1"/>
    <n v="3"/>
    <n v="960"/>
    <n v="1"/>
    <m/>
    <m/>
    <m/>
    <m/>
    <m/>
    <m/>
    <m/>
    <m/>
    <m/>
    <m/>
    <n v="1"/>
    <n v="1"/>
    <x v="7"/>
    <x v="7"/>
  </r>
  <r>
    <s v="UNK691"/>
    <s v="FEE"/>
    <x v="0"/>
    <s v="GLEN CHARLIE RD"/>
    <n v="0"/>
    <m/>
    <m/>
    <m/>
    <m/>
    <n v="104.09632999999999"/>
    <n v="0"/>
    <n v="0"/>
    <n v="0"/>
    <n v="0"/>
    <m/>
    <n v="0"/>
    <n v="0"/>
    <n v="0"/>
    <s v="NO_W2"/>
    <n v="0"/>
    <m/>
    <m/>
    <m/>
    <m/>
    <n v="0"/>
    <s v="fee simple"/>
    <s v="YES"/>
    <n v="0"/>
    <n v="0"/>
    <n v="0"/>
    <n v="0"/>
    <n v="0"/>
    <s v="Not in new Assr DB, Makepe?, old info"/>
    <m/>
    <m/>
    <m/>
    <m/>
    <m/>
    <m/>
    <m/>
    <m/>
    <m/>
    <n v="3"/>
    <n v="1"/>
    <x v="7"/>
    <x v="7"/>
  </r>
  <r>
    <s v="89-1A2"/>
    <m/>
    <x v="0"/>
    <s v="0 PATTERSONS BROOK RD"/>
    <n v="440"/>
    <s v="MCCARTHY JAMES M"/>
    <s v="INDU"/>
    <s v="IND LD DV"/>
    <s v="89//1A2//"/>
    <n v="1.0077199999999999"/>
    <n v="0"/>
    <n v="0"/>
    <n v="0"/>
    <n v="0"/>
    <m/>
    <n v="0"/>
    <n v="3"/>
    <n v="6300"/>
    <s v="NO_W1"/>
    <n v="0"/>
    <s v="89-1A2"/>
    <m/>
    <m/>
    <m/>
    <n v="2100"/>
    <m/>
    <m/>
    <n v="0"/>
    <n v="0"/>
    <n v="0"/>
    <n v="0"/>
    <n v="0"/>
    <m/>
    <m/>
    <m/>
    <m/>
    <m/>
    <m/>
    <m/>
    <m/>
    <m/>
    <m/>
    <n v="0"/>
    <n v="1"/>
    <x v="4"/>
    <x v="4"/>
  </r>
  <r>
    <s v="108-1002B1"/>
    <m/>
    <x v="0"/>
    <s v="2400 CRAN HWY"/>
    <n v="322"/>
    <s v="NELSON CARL A JR &amp; SALLY ANN"/>
    <s v="INDU"/>
    <s v="STORE/SHOP  MDL-94"/>
    <s v="108//1002/B1/"/>
    <n v="1.7523899999999999"/>
    <n v="1"/>
    <n v="1"/>
    <n v="1"/>
    <n v="1"/>
    <s v="SEPTIC"/>
    <n v="0"/>
    <n v="0"/>
    <n v="0"/>
    <s v="YES"/>
    <n v="0"/>
    <s v="108-1002B1"/>
    <s v="All Public"/>
    <s v="SEWER"/>
    <s v="SEPTIC"/>
    <n v="0"/>
    <m/>
    <m/>
    <n v="1"/>
    <n v="1"/>
    <n v="0"/>
    <n v="5287"/>
    <n v="1"/>
    <m/>
    <m/>
    <m/>
    <m/>
    <m/>
    <m/>
    <m/>
    <m/>
    <m/>
    <m/>
    <n v="2"/>
    <n v="1"/>
    <x v="4"/>
    <x v="4"/>
  </r>
  <r>
    <s v="113-7-15"/>
    <m/>
    <x v="0"/>
    <s v="128 CHARGE POND RD"/>
    <n v="101"/>
    <s v="CHURCHILL RICHARD A SR"/>
    <s v="R60"/>
    <s v="ONE FAMILY"/>
    <s v="113//40374//"/>
    <n v="0.72694000000000003"/>
    <n v="1"/>
    <n v="1"/>
    <n v="1"/>
    <n v="1"/>
    <s v="SEPTIC"/>
    <n v="0"/>
    <n v="1"/>
    <n v="13200"/>
    <s v="YES"/>
    <n v="13200"/>
    <s v="113-7-15"/>
    <m/>
    <m/>
    <s v="SEPTIC"/>
    <n v="13200"/>
    <m/>
    <m/>
    <n v="1"/>
    <n v="1"/>
    <n v="3"/>
    <n v="1028"/>
    <n v="1"/>
    <m/>
    <m/>
    <m/>
    <m/>
    <m/>
    <m/>
    <m/>
    <m/>
    <m/>
    <m/>
    <n v="1"/>
    <n v="1"/>
    <x v="13"/>
    <x v="13"/>
  </r>
  <r>
    <s v="126-M10"/>
    <m/>
    <x v="0"/>
    <s v="0 CRIMSON LN"/>
    <n v="911"/>
    <s v="COMM OF MASS"/>
    <s v="R130"/>
    <s v="FISH-WILD"/>
    <s v="126//M10//"/>
    <n v="0.73977000000000004"/>
    <n v="0"/>
    <n v="0"/>
    <n v="0"/>
    <n v="0"/>
    <m/>
    <n v="0"/>
    <n v="0"/>
    <n v="0"/>
    <s v="YES"/>
    <n v="0"/>
    <s v="126-M10"/>
    <s v="Public Water,Septic"/>
    <s v="SEPTIC"/>
    <m/>
    <n v="0"/>
    <s v="fee simple"/>
    <s v="YES"/>
    <n v="0"/>
    <n v="0"/>
    <n v="0"/>
    <n v="0"/>
    <n v="0"/>
    <m/>
    <m/>
    <m/>
    <m/>
    <m/>
    <m/>
    <m/>
    <m/>
    <m/>
    <m/>
    <n v="0"/>
    <n v="1"/>
    <x v="7"/>
    <x v="7"/>
  </r>
  <r>
    <s v="108-1004C"/>
    <m/>
    <x v="0"/>
    <s v="TOW RD REAR"/>
    <n v="440"/>
    <s v="AUCELLO JOHN TRUSTEE"/>
    <s v="UNDU"/>
    <s v="IND LD DV"/>
    <s v="108//1004/C/"/>
    <n v="4.6153000000000004"/>
    <n v="0"/>
    <n v="0"/>
    <n v="1"/>
    <n v="1"/>
    <s v="SEWER"/>
    <n v="0"/>
    <n v="0"/>
    <n v="0"/>
    <s v="YES"/>
    <n v="0"/>
    <s v="108-1004C"/>
    <m/>
    <m/>
    <s v="SEWER"/>
    <n v="0"/>
    <m/>
    <m/>
    <n v="0"/>
    <n v="0"/>
    <n v="0"/>
    <n v="0"/>
    <n v="0"/>
    <m/>
    <m/>
    <m/>
    <m/>
    <m/>
    <m/>
    <m/>
    <m/>
    <m/>
    <m/>
    <n v="1"/>
    <n v="1"/>
    <x v="4"/>
    <x v="4"/>
  </r>
  <r>
    <s v="120-66"/>
    <m/>
    <x v="0"/>
    <s v="91 WHM LK SHS DR"/>
    <n v="131"/>
    <s v="ROBERTO ANTHONY JOHN SR"/>
    <s v="R130"/>
    <s v="RES ACLNPO  MDL-00"/>
    <s v="120//66//"/>
    <n v="0.27399000000000001"/>
    <n v="0"/>
    <n v="0"/>
    <n v="0"/>
    <n v="0"/>
    <m/>
    <n v="0"/>
    <n v="0"/>
    <n v="0"/>
    <s v="YES"/>
    <n v="0"/>
    <s v="120-66"/>
    <m/>
    <m/>
    <m/>
    <n v="0"/>
    <m/>
    <m/>
    <n v="0"/>
    <n v="0"/>
    <n v="0"/>
    <n v="0"/>
    <n v="0"/>
    <m/>
    <m/>
    <m/>
    <m/>
    <m/>
    <m/>
    <m/>
    <m/>
    <m/>
    <m/>
    <n v="1"/>
    <n v="1"/>
    <x v="7"/>
    <x v="7"/>
  </r>
  <r>
    <s v="120-67"/>
    <m/>
    <x v="0"/>
    <s v="89 WHM LK SHS DR"/>
    <n v="132"/>
    <s v="ZAGARELLA JOHN D SR"/>
    <s v="R130"/>
    <s v="RES ACLNUD  MDL-00"/>
    <s v="120//67//"/>
    <n v="0.26812999999999998"/>
    <n v="0"/>
    <n v="0"/>
    <n v="0"/>
    <n v="0"/>
    <m/>
    <n v="0"/>
    <n v="0"/>
    <n v="0"/>
    <s v="YES"/>
    <n v="0"/>
    <s v="120-67"/>
    <m/>
    <m/>
    <m/>
    <n v="0"/>
    <m/>
    <m/>
    <n v="0"/>
    <n v="0"/>
    <n v="0"/>
    <n v="0"/>
    <n v="0"/>
    <m/>
    <m/>
    <m/>
    <m/>
    <m/>
    <m/>
    <m/>
    <m/>
    <m/>
    <m/>
    <n v="1"/>
    <n v="1"/>
    <x v="7"/>
    <x v="7"/>
  </r>
  <r>
    <s v="120-65"/>
    <m/>
    <x v="0"/>
    <s v="93 WHM LK SHS DR"/>
    <n v="101"/>
    <s v="HILL MARY E"/>
    <s v="R130"/>
    <s v="ONE FAMILY"/>
    <s v="120//65//"/>
    <n v="0.25670999999999999"/>
    <n v="1"/>
    <n v="1"/>
    <n v="1"/>
    <n v="1"/>
    <s v="SEPTIC"/>
    <n v="0"/>
    <n v="0"/>
    <n v="0"/>
    <s v="YES"/>
    <n v="0"/>
    <s v="120-65"/>
    <s v="Gas,Well,Septic"/>
    <s v="SEPTIC"/>
    <s v="SEPTIC"/>
    <n v="0"/>
    <m/>
    <m/>
    <n v="1"/>
    <n v="1"/>
    <n v="2"/>
    <n v="768"/>
    <n v="1"/>
    <m/>
    <m/>
    <m/>
    <m/>
    <m/>
    <m/>
    <m/>
    <m/>
    <m/>
    <m/>
    <n v="1"/>
    <n v="1"/>
    <x v="7"/>
    <x v="7"/>
  </r>
  <r>
    <s v="128-A5"/>
    <m/>
    <x v="0"/>
    <s v="243 GLEN CHARLIE RD"/>
    <n v="132"/>
    <s v="MALONEY SHANNON R"/>
    <s v="R130"/>
    <s v="RES ACLNUD  MDL-00"/>
    <s v="128//A5//"/>
    <n v="1.26447"/>
    <n v="0"/>
    <n v="0"/>
    <n v="0"/>
    <n v="0"/>
    <m/>
    <n v="0"/>
    <n v="0"/>
    <n v="0"/>
    <s v="YES"/>
    <n v="0"/>
    <s v="128-A5"/>
    <m/>
    <m/>
    <m/>
    <n v="0"/>
    <m/>
    <m/>
    <n v="0"/>
    <n v="0"/>
    <n v="0"/>
    <n v="0"/>
    <n v="0"/>
    <m/>
    <m/>
    <m/>
    <m/>
    <m/>
    <m/>
    <m/>
    <m/>
    <m/>
    <m/>
    <n v="0"/>
    <n v="1"/>
    <x v="7"/>
    <x v="7"/>
  </r>
  <r>
    <s v="120-64"/>
    <m/>
    <x v="0"/>
    <s v="95 WHM LK SHS DR"/>
    <n v="101"/>
    <s v="PARKS DANIEL P"/>
    <s v="R130"/>
    <s v="ONE FAMILY"/>
    <s v="120//64//"/>
    <n v="0.24504000000000001"/>
    <n v="1"/>
    <n v="1"/>
    <n v="1"/>
    <n v="1"/>
    <s v="SEPTIC"/>
    <n v="0"/>
    <n v="1"/>
    <n v="2900"/>
    <s v="YES"/>
    <n v="2900"/>
    <s v="120-64"/>
    <s v="Well,Septic"/>
    <s v="SEPTIC"/>
    <s v="SEPTIC"/>
    <n v="2900"/>
    <m/>
    <m/>
    <n v="1"/>
    <n v="1"/>
    <n v="2"/>
    <n v="768"/>
    <n v="1"/>
    <m/>
    <m/>
    <m/>
    <m/>
    <m/>
    <m/>
    <m/>
    <m/>
    <m/>
    <m/>
    <n v="1"/>
    <n v="1"/>
    <x v="7"/>
    <x v="7"/>
  </r>
  <r>
    <s v="120-63"/>
    <m/>
    <x v="0"/>
    <s v="97 WHM LK SHS DR"/>
    <n v="101"/>
    <s v="BENGAL JOYCE"/>
    <s v="R130"/>
    <s v="ONE FAMILY"/>
    <s v="120//63//"/>
    <n v="0.26916000000000001"/>
    <n v="1"/>
    <n v="1"/>
    <n v="1"/>
    <n v="1"/>
    <s v="SEPTIC"/>
    <n v="0"/>
    <n v="0"/>
    <n v="0"/>
    <s v="YES"/>
    <n v="0"/>
    <s v="120-63"/>
    <s v="Well,Septic"/>
    <s v="SEPTIC"/>
    <s v="SEPTIC"/>
    <n v="0"/>
    <m/>
    <m/>
    <n v="1"/>
    <n v="1"/>
    <n v="2"/>
    <n v="1724"/>
    <n v="2"/>
    <m/>
    <m/>
    <m/>
    <m/>
    <m/>
    <m/>
    <m/>
    <m/>
    <m/>
    <m/>
    <n v="1"/>
    <n v="1"/>
    <x v="7"/>
    <x v="7"/>
  </r>
  <r>
    <s v="120-68"/>
    <m/>
    <x v="0"/>
    <s v="87 WHM LK SHS DR"/>
    <n v="101"/>
    <s v="ANDREWS TODD M"/>
    <s v="R130"/>
    <s v="ONE FAMILY"/>
    <s v="120//68//"/>
    <n v="0.31814999999999999"/>
    <n v="1"/>
    <n v="1"/>
    <n v="1"/>
    <n v="1"/>
    <s v="SEPTIC"/>
    <n v="0"/>
    <n v="0"/>
    <n v="0"/>
    <s v="YES"/>
    <n v="0"/>
    <s v="120-68"/>
    <s v="Gas,Well,Septic"/>
    <s v="SEPTIC"/>
    <s v="SEPTIC"/>
    <n v="0"/>
    <m/>
    <m/>
    <n v="1"/>
    <n v="1"/>
    <n v="3"/>
    <n v="1256"/>
    <n v="1"/>
    <m/>
    <m/>
    <m/>
    <m/>
    <m/>
    <m/>
    <m/>
    <m/>
    <m/>
    <m/>
    <n v="1"/>
    <n v="1"/>
    <x v="7"/>
    <x v="7"/>
  </r>
  <r>
    <s v="108-1006W"/>
    <m/>
    <x v="0"/>
    <s v="0 KENDRICK RD"/>
    <n v="442"/>
    <s v="AUCELLO JOHN TRUSTEE OF MALDEN"/>
    <s v="INDU"/>
    <s v="IND LD UD"/>
    <s v="108//1006/W/"/>
    <n v="1.9483900000000001"/>
    <n v="0"/>
    <n v="0"/>
    <n v="0"/>
    <n v="0"/>
    <m/>
    <n v="0"/>
    <n v="0"/>
    <n v="0"/>
    <s v="YES"/>
    <n v="0"/>
    <s v="108-1006W"/>
    <s v="All Public"/>
    <s v="SEWER"/>
    <m/>
    <n v="0"/>
    <m/>
    <m/>
    <n v="0"/>
    <n v="0"/>
    <n v="0"/>
    <n v="0"/>
    <n v="0"/>
    <m/>
    <m/>
    <m/>
    <m/>
    <m/>
    <m/>
    <m/>
    <m/>
    <m/>
    <m/>
    <n v="1"/>
    <n v="1"/>
    <x v="9"/>
    <x v="9"/>
  </r>
  <r>
    <s v="120-62"/>
    <m/>
    <x v="0"/>
    <s v="99 WHM LK SHS DR"/>
    <n v="132"/>
    <s v="WILBUR BERNARD"/>
    <s v="R130"/>
    <s v="RES ACLNUD  MDL-00"/>
    <s v="120//62//"/>
    <n v="0.26101999999999997"/>
    <n v="0"/>
    <n v="0"/>
    <n v="0"/>
    <n v="0"/>
    <m/>
    <n v="0"/>
    <n v="0"/>
    <n v="0"/>
    <s v="YES"/>
    <n v="0"/>
    <s v="120-62"/>
    <m/>
    <m/>
    <m/>
    <n v="0"/>
    <m/>
    <m/>
    <n v="0"/>
    <n v="0"/>
    <n v="0"/>
    <n v="0"/>
    <n v="0"/>
    <m/>
    <m/>
    <m/>
    <m/>
    <m/>
    <m/>
    <m/>
    <m/>
    <m/>
    <m/>
    <n v="1"/>
    <n v="1"/>
    <x v="7"/>
    <x v="7"/>
  </r>
  <r>
    <s v="120-61"/>
    <m/>
    <x v="0"/>
    <s v="101 WHM LK SHS DR"/>
    <n v="101"/>
    <s v="WILBUR BERNARD"/>
    <s v="R130"/>
    <s v="ONE FAMILY"/>
    <s v="120//61//"/>
    <n v="0.25130000000000002"/>
    <n v="1"/>
    <n v="1"/>
    <n v="1"/>
    <n v="1"/>
    <s v="SEPTIC"/>
    <n v="0"/>
    <n v="1"/>
    <n v="5400"/>
    <s v="YES"/>
    <n v="5400"/>
    <s v="120-61"/>
    <s v="Gas,Well,Septic"/>
    <s v="SEPTIC"/>
    <s v="SEPTIC"/>
    <n v="5400"/>
    <m/>
    <m/>
    <n v="1"/>
    <n v="1"/>
    <n v="2"/>
    <n v="816"/>
    <n v="1"/>
    <m/>
    <m/>
    <m/>
    <m/>
    <m/>
    <m/>
    <m/>
    <m/>
    <m/>
    <m/>
    <n v="1"/>
    <n v="1"/>
    <x v="7"/>
    <x v="7"/>
  </r>
  <r>
    <s v="120-69"/>
    <m/>
    <x v="0"/>
    <s v="85 WHM LK SHS DR"/>
    <n v="101"/>
    <s v="MAURICE WINIE"/>
    <s v="R130"/>
    <s v="ONE FAMILY"/>
    <s v="120//69//"/>
    <n v="0.30845"/>
    <n v="1"/>
    <n v="1"/>
    <n v="1"/>
    <n v="1"/>
    <s v="SEPTIC"/>
    <n v="0"/>
    <n v="1"/>
    <n v="5000"/>
    <s v="YES"/>
    <n v="5000"/>
    <s v="120-69"/>
    <s v=",Public Water,Septic"/>
    <s v="SEWER"/>
    <s v="SEPTIC"/>
    <n v="5000"/>
    <m/>
    <m/>
    <n v="1"/>
    <n v="1"/>
    <n v="3"/>
    <n v="1370"/>
    <n v="1.75"/>
    <m/>
    <m/>
    <m/>
    <m/>
    <m/>
    <m/>
    <m/>
    <m/>
    <m/>
    <m/>
    <n v="1"/>
    <n v="1"/>
    <x v="7"/>
    <x v="7"/>
  </r>
  <r>
    <s v="108-1006N"/>
    <m/>
    <x v="0"/>
    <s v="15 KENDRICK RD"/>
    <n v="400"/>
    <s v="BUSNY IRVING H TRUSTEE"/>
    <s v="INDU"/>
    <s v="FACTORY  MDL-96"/>
    <s v="108//1006/N/"/>
    <n v="2.7591299999999999"/>
    <n v="0"/>
    <n v="0"/>
    <n v="1"/>
    <n v="1"/>
    <s v="SEWER"/>
    <n v="1"/>
    <n v="1"/>
    <n v="413200"/>
    <s v="YES"/>
    <n v="0"/>
    <s v="108-1006N"/>
    <s v="All Public"/>
    <s v="SEWER"/>
    <s v="SEWER"/>
    <n v="413200"/>
    <m/>
    <m/>
    <n v="0"/>
    <n v="0"/>
    <n v="0"/>
    <n v="36895"/>
    <n v="1"/>
    <m/>
    <m/>
    <m/>
    <m/>
    <m/>
    <m/>
    <m/>
    <m/>
    <m/>
    <m/>
    <n v="1"/>
    <n v="1"/>
    <x v="9"/>
    <x v="9"/>
  </r>
  <r>
    <s v="120-70"/>
    <m/>
    <x v="0"/>
    <s v="19 ALBATROSS AVE"/>
    <n v="101"/>
    <s v="MESSIA MARY JANE"/>
    <s v="R130"/>
    <s v="ONE FAMILY"/>
    <s v="120//70//"/>
    <n v="0.54891000000000001"/>
    <n v="1"/>
    <n v="1"/>
    <n v="1"/>
    <n v="1"/>
    <s v="SEPTIC"/>
    <n v="0"/>
    <n v="0"/>
    <n v="0"/>
    <s v="YES"/>
    <n v="0"/>
    <s v="120-70"/>
    <s v="Gas,Well,Septic"/>
    <s v="SEPTIC"/>
    <s v="SEPTIC"/>
    <n v="0"/>
    <m/>
    <m/>
    <n v="1"/>
    <n v="1"/>
    <n v="3"/>
    <n v="2808"/>
    <n v="1.75"/>
    <m/>
    <m/>
    <m/>
    <m/>
    <m/>
    <m/>
    <m/>
    <m/>
    <m/>
    <m/>
    <n v="2"/>
    <n v="1"/>
    <x v="7"/>
    <x v="7"/>
  </r>
  <r>
    <s v="120-72"/>
    <m/>
    <x v="0"/>
    <s v="17 ALBATROSS AVE"/>
    <n v="101"/>
    <s v="MOORE RICHARD J"/>
    <s v="R130"/>
    <s v="ONE FAMILY"/>
    <s v="120//72//"/>
    <n v="0.25507000000000002"/>
    <n v="1"/>
    <n v="1"/>
    <n v="1"/>
    <n v="1"/>
    <s v="SEPTIC"/>
    <n v="0"/>
    <n v="1"/>
    <n v="7300"/>
    <s v="YES"/>
    <n v="7300"/>
    <s v="120-72"/>
    <s v="Well,Septic"/>
    <s v="SEPTIC"/>
    <s v="SEPTIC"/>
    <n v="7300"/>
    <m/>
    <m/>
    <n v="1"/>
    <n v="1"/>
    <n v="0"/>
    <n v="620"/>
    <n v="1.5"/>
    <m/>
    <m/>
    <m/>
    <m/>
    <m/>
    <m/>
    <m/>
    <m/>
    <m/>
    <m/>
    <n v="1"/>
    <n v="1"/>
    <x v="7"/>
    <x v="7"/>
  </r>
  <r>
    <s v="127-17"/>
    <m/>
    <x v="0"/>
    <s v="241 GLEN CHARLIE RD"/>
    <n v="101"/>
    <s v="PECKSON WILLIAM V"/>
    <s v="R130"/>
    <s v="ONE FAMILY"/>
    <s v="127//17//"/>
    <n v="3.5098500000000001"/>
    <n v="1"/>
    <n v="1"/>
    <n v="1"/>
    <n v="1"/>
    <s v="SEPTIC"/>
    <n v="0"/>
    <n v="0"/>
    <n v="0"/>
    <s v="YES"/>
    <n v="0"/>
    <s v="127-17"/>
    <s v="Gas,Well,Septic"/>
    <s v="SEPTIC"/>
    <s v="SEPTIC"/>
    <n v="0"/>
    <m/>
    <m/>
    <n v="1"/>
    <n v="1"/>
    <n v="3"/>
    <n v="1592"/>
    <n v="2"/>
    <m/>
    <m/>
    <m/>
    <m/>
    <m/>
    <m/>
    <m/>
    <m/>
    <m/>
    <m/>
    <n v="1"/>
    <n v="1"/>
    <x v="7"/>
    <x v="7"/>
  </r>
  <r>
    <s v="120-73"/>
    <m/>
    <x v="0"/>
    <s v="15 ALBATROSS AVE"/>
    <n v="131"/>
    <s v="COUTURE QUINTIN"/>
    <s v="R130"/>
    <s v="RES ACLNPO  MDL-00"/>
    <s v="120//73//"/>
    <n v="0.24554000000000001"/>
    <n v="0"/>
    <n v="0"/>
    <n v="0"/>
    <n v="0"/>
    <m/>
    <n v="0"/>
    <n v="0"/>
    <n v="0"/>
    <s v="YES"/>
    <n v="0"/>
    <s v="120-73"/>
    <m/>
    <m/>
    <m/>
    <n v="0"/>
    <m/>
    <m/>
    <n v="0"/>
    <n v="0"/>
    <n v="0"/>
    <n v="0"/>
    <n v="0"/>
    <m/>
    <m/>
    <m/>
    <m/>
    <m/>
    <m/>
    <m/>
    <m/>
    <m/>
    <m/>
    <n v="1"/>
    <n v="1"/>
    <x v="7"/>
    <x v="7"/>
  </r>
  <r>
    <s v="120-74"/>
    <m/>
    <x v="0"/>
    <s v="13 ALBATROSS AVE"/>
    <n v="101"/>
    <s v="COUTURE QUINTIN"/>
    <s v="R130"/>
    <s v="ONE FAMILY"/>
    <s v="120//74//"/>
    <n v="0.52780000000000005"/>
    <n v="1"/>
    <n v="1"/>
    <n v="1"/>
    <n v="1"/>
    <s v="SEPTIC"/>
    <n v="0"/>
    <n v="1"/>
    <n v="8300"/>
    <s v="YES"/>
    <n v="8300"/>
    <s v="120-74"/>
    <s v="Gas,Well,Septic"/>
    <s v="SEPTIC"/>
    <s v="SEPTIC"/>
    <n v="8300"/>
    <m/>
    <m/>
    <n v="1"/>
    <n v="1"/>
    <n v="3"/>
    <n v="1224"/>
    <n v="1.75"/>
    <m/>
    <m/>
    <m/>
    <m/>
    <m/>
    <m/>
    <m/>
    <m/>
    <m/>
    <m/>
    <n v="2"/>
    <n v="1"/>
    <x v="7"/>
    <x v="7"/>
  </r>
  <r>
    <s v="126-M11"/>
    <m/>
    <x v="0"/>
    <s v="0 CRIMSON LN"/>
    <n v="911"/>
    <s v="COMM OF MASS"/>
    <s v="R130"/>
    <s v="FISH-WILD"/>
    <s v="126//M11//"/>
    <n v="0.61207"/>
    <n v="0"/>
    <n v="0"/>
    <n v="0"/>
    <n v="0"/>
    <m/>
    <n v="0"/>
    <n v="0"/>
    <n v="0"/>
    <s v="YES"/>
    <n v="0"/>
    <s v="126-M11"/>
    <s v="Public Water,Septic"/>
    <s v="SEPTIC"/>
    <m/>
    <n v="0"/>
    <s v="fee simple"/>
    <s v="YES"/>
    <n v="0"/>
    <n v="0"/>
    <n v="0"/>
    <n v="0"/>
    <n v="0"/>
    <m/>
    <m/>
    <m/>
    <m/>
    <m/>
    <m/>
    <m/>
    <m/>
    <m/>
    <m/>
    <n v="0"/>
    <n v="1"/>
    <x v="7"/>
    <x v="7"/>
  </r>
  <r>
    <s v="120-76"/>
    <m/>
    <x v="0"/>
    <s v="9 ALBATROSS AVE"/>
    <n v="101"/>
    <s v="DIZEL JOSEPH W JR"/>
    <s v="R130"/>
    <s v="ONE FAMILY"/>
    <s v="120//76//"/>
    <n v="0.48259000000000002"/>
    <n v="1"/>
    <n v="1"/>
    <n v="1"/>
    <n v="1"/>
    <s v="SEPTIC"/>
    <n v="0"/>
    <n v="1"/>
    <n v="1800"/>
    <s v="YES"/>
    <n v="1800"/>
    <s v="120-76"/>
    <s v="Well,Septic"/>
    <s v="SEPTIC"/>
    <s v="SEPTIC"/>
    <n v="1800"/>
    <m/>
    <m/>
    <n v="1"/>
    <n v="1"/>
    <n v="3"/>
    <n v="1658"/>
    <n v="2"/>
    <m/>
    <m/>
    <m/>
    <m/>
    <m/>
    <m/>
    <m/>
    <m/>
    <m/>
    <m/>
    <n v="1"/>
    <n v="1"/>
    <x v="7"/>
    <x v="7"/>
  </r>
  <r>
    <s v="113-7-16"/>
    <m/>
    <x v="0"/>
    <s v="130 CHARGE POND RD"/>
    <n v="101"/>
    <s v="MCCLOSKEY SARA E"/>
    <s v="R60"/>
    <s v="ONE FAMILY"/>
    <s v="113//40375//"/>
    <n v="0.71865999999999997"/>
    <n v="1"/>
    <n v="1"/>
    <n v="1"/>
    <n v="1"/>
    <s v="SEPTIC"/>
    <n v="0"/>
    <n v="1"/>
    <n v="8600"/>
    <s v="YES"/>
    <n v="8600"/>
    <s v="113-7-16"/>
    <m/>
    <m/>
    <s v="SEPTIC"/>
    <n v="8600"/>
    <m/>
    <m/>
    <n v="1"/>
    <n v="1"/>
    <n v="3"/>
    <n v="1260"/>
    <n v="1"/>
    <m/>
    <m/>
    <m/>
    <m/>
    <m/>
    <m/>
    <m/>
    <m/>
    <m/>
    <m/>
    <n v="1"/>
    <n v="1"/>
    <x v="13"/>
    <x v="13"/>
  </r>
  <r>
    <s v="113-1011"/>
    <m/>
    <x v="0"/>
    <s v="0 CHARGE POND RD"/>
    <n v="131"/>
    <s v="MONAST SARINA R TRUSTEE OF THE"/>
    <s v="R130"/>
    <s v="RES ACLNPO  MDL-00"/>
    <s v="113//1011//"/>
    <n v="10.988049999999999"/>
    <n v="0"/>
    <n v="0"/>
    <n v="0"/>
    <n v="0"/>
    <m/>
    <n v="0"/>
    <n v="0"/>
    <n v="0"/>
    <s v="YES"/>
    <n v="0"/>
    <s v="113-1011"/>
    <m/>
    <m/>
    <m/>
    <n v="0"/>
    <m/>
    <m/>
    <n v="0"/>
    <n v="0"/>
    <n v="0"/>
    <n v="0"/>
    <n v="0"/>
    <m/>
    <m/>
    <m/>
    <m/>
    <m/>
    <m/>
    <m/>
    <m/>
    <m/>
    <m/>
    <n v="1"/>
    <n v="1"/>
    <x v="8"/>
    <x v="8"/>
  </r>
  <r>
    <s v="127-1005"/>
    <m/>
    <x v="0"/>
    <s v="0 GLEN CHARLIE RD"/>
    <n v="720"/>
    <s v="MAKEPEACE CO A D"/>
    <s v="R130"/>
    <s v="NONPRNECLD"/>
    <s v="127//1005//"/>
    <n v="6.5989300000000002"/>
    <n v="0"/>
    <n v="0"/>
    <n v="0"/>
    <n v="0"/>
    <m/>
    <n v="0"/>
    <n v="0"/>
    <n v="0"/>
    <s v="YES"/>
    <n v="0"/>
    <s v="127-1005"/>
    <m/>
    <m/>
    <m/>
    <n v="0"/>
    <m/>
    <m/>
    <n v="0"/>
    <n v="0"/>
    <n v="0"/>
    <n v="0"/>
    <n v="0"/>
    <m/>
    <m/>
    <m/>
    <m/>
    <m/>
    <m/>
    <m/>
    <m/>
    <m/>
    <m/>
    <n v="1"/>
    <n v="1"/>
    <x v="7"/>
    <x v="7"/>
  </r>
  <r>
    <s v="126-1"/>
    <m/>
    <x v="0"/>
    <s v="0 PLYMOUTH RD OFF"/>
    <n v="903"/>
    <s v="WAREHAM FIRE DISTRICT"/>
    <s v="R130"/>
    <s v="MUNICIPAL  MDL-00"/>
    <s v="126//1//"/>
    <n v="4.8158799999999999"/>
    <n v="0"/>
    <n v="0"/>
    <n v="0"/>
    <n v="0"/>
    <m/>
    <n v="0"/>
    <n v="0"/>
    <n v="0"/>
    <s v="YES"/>
    <n v="0"/>
    <s v="126-1"/>
    <m/>
    <m/>
    <m/>
    <n v="0"/>
    <s v="fee simple"/>
    <s v="YES"/>
    <n v="0"/>
    <n v="0"/>
    <n v="0"/>
    <n v="0"/>
    <n v="0"/>
    <m/>
    <m/>
    <m/>
    <m/>
    <m/>
    <m/>
    <m/>
    <m/>
    <m/>
    <m/>
    <n v="1"/>
    <n v="1"/>
    <x v="7"/>
    <x v="7"/>
  </r>
  <r>
    <s v="120-117"/>
    <m/>
    <x v="0"/>
    <s v="70 WHM LK SHS DR"/>
    <n v="101"/>
    <s v="LONG THEODORE C"/>
    <s v="R130"/>
    <s v="ONE FAMILY"/>
    <s v="120//117//"/>
    <n v="0.18476999999999999"/>
    <n v="1"/>
    <n v="1"/>
    <n v="1"/>
    <n v="1"/>
    <s v="SEPTIC"/>
    <n v="0"/>
    <n v="1"/>
    <n v="9000"/>
    <s v="YES"/>
    <n v="9000"/>
    <s v="120-117"/>
    <s v="Well,Septic"/>
    <s v="SEPTIC"/>
    <s v="SEPTIC"/>
    <n v="9000"/>
    <m/>
    <m/>
    <n v="1"/>
    <n v="1"/>
    <n v="3"/>
    <n v="1306"/>
    <n v="1.75"/>
    <m/>
    <m/>
    <m/>
    <m/>
    <m/>
    <m/>
    <m/>
    <m/>
    <m/>
    <m/>
    <n v="1"/>
    <n v="1"/>
    <x v="7"/>
    <x v="7"/>
  </r>
  <r>
    <s v="120-116"/>
    <m/>
    <x v="0"/>
    <s v="72 WHM LK SHS DR"/>
    <n v="101"/>
    <s v="JENSEN ERIK H"/>
    <s v="R130"/>
    <s v="ONE FAMILY"/>
    <s v="120//116//"/>
    <n v="0.22417000000000001"/>
    <n v="1"/>
    <n v="1"/>
    <n v="1"/>
    <n v="1"/>
    <s v="SEPTIC"/>
    <n v="0"/>
    <n v="1"/>
    <n v="12900"/>
    <s v="YES"/>
    <n v="12900"/>
    <s v="120-116"/>
    <m/>
    <m/>
    <s v="SEPTIC"/>
    <n v="12900"/>
    <m/>
    <m/>
    <n v="1"/>
    <n v="1"/>
    <n v="2"/>
    <n v="776"/>
    <n v="1"/>
    <m/>
    <m/>
    <m/>
    <m/>
    <m/>
    <m/>
    <m/>
    <m/>
    <m/>
    <m/>
    <n v="1"/>
    <n v="1"/>
    <x v="7"/>
    <x v="7"/>
  </r>
  <r>
    <s v="90-1043"/>
    <m/>
    <x v="0"/>
    <s v="2381 CRAN HWY"/>
    <n v="316"/>
    <s v="NOONAN J PETER"/>
    <s v="INDU"/>
    <s v="COMM WHSE  MDL-96"/>
    <s v="90//1043//"/>
    <n v="1.4290000000000001E-2"/>
    <n v="1"/>
    <n v="1"/>
    <n v="1"/>
    <n v="1"/>
    <s v="SEPTIC"/>
    <n v="0"/>
    <n v="1"/>
    <n v="14300"/>
    <s v="YES"/>
    <n v="14300"/>
    <s v="90-1043"/>
    <s v="Public Water"/>
    <m/>
    <s v="SEPTIC"/>
    <n v="14300"/>
    <m/>
    <m/>
    <n v="1"/>
    <n v="1"/>
    <n v="0"/>
    <n v="10850"/>
    <n v="1"/>
    <m/>
    <m/>
    <m/>
    <m/>
    <m/>
    <m/>
    <m/>
    <m/>
    <m/>
    <m/>
    <n v="0"/>
    <n v="1"/>
    <x v="4"/>
    <x v="4"/>
  </r>
  <r>
    <s v="90-1040"/>
    <m/>
    <x v="0"/>
    <s v="2387 CRAN HWY"/>
    <n v="440"/>
    <s v="KNUTE SUSAN TRUSTEE OF"/>
    <s v="INDU"/>
    <s v="IND LD DV"/>
    <s v="90//1040//"/>
    <n v="0.81516"/>
    <n v="1"/>
    <n v="1"/>
    <n v="1"/>
    <n v="1"/>
    <s v="SEPTIC"/>
    <n v="0"/>
    <n v="1"/>
    <n v="0"/>
    <s v="YES"/>
    <n v="0"/>
    <s v="90-1040"/>
    <s v="Public Water,Septic"/>
    <s v="SEPTIC"/>
    <s v="SEPTIC"/>
    <n v="0"/>
    <m/>
    <m/>
    <n v="1"/>
    <n v="1"/>
    <n v="0"/>
    <n v="0"/>
    <n v="0"/>
    <m/>
    <m/>
    <m/>
    <m/>
    <m/>
    <m/>
    <m/>
    <m/>
    <m/>
    <m/>
    <n v="1"/>
    <n v="1"/>
    <x v="4"/>
    <x v="4"/>
  </r>
  <r>
    <s v="120-1001"/>
    <m/>
    <x v="0"/>
    <s v="7 ALBATROSS AVE"/>
    <n v="132"/>
    <s v="CAPORICCIO JAMES R"/>
    <s v="R130"/>
    <s v="RES ACLNUD  MDL-00"/>
    <s v="120//1001//"/>
    <n v="0.96667999999999998"/>
    <n v="0"/>
    <n v="0"/>
    <n v="0"/>
    <n v="0"/>
    <m/>
    <n v="0"/>
    <n v="0"/>
    <n v="0"/>
    <s v="YES"/>
    <n v="0"/>
    <s v="120-1001"/>
    <m/>
    <m/>
    <m/>
    <n v="0"/>
    <m/>
    <m/>
    <n v="0"/>
    <n v="0"/>
    <n v="0"/>
    <n v="0"/>
    <n v="0"/>
    <m/>
    <m/>
    <m/>
    <m/>
    <m/>
    <m/>
    <m/>
    <m/>
    <m/>
    <m/>
    <n v="1"/>
    <n v="1"/>
    <x v="7"/>
    <x v="7"/>
  </r>
  <r>
    <s v="126-M22"/>
    <m/>
    <x v="0"/>
    <s v="0 CRIMSON LN"/>
    <n v="911"/>
    <s v="COMM OF MASS"/>
    <s v="R130"/>
    <s v="FISH-WILD"/>
    <s v="126//M22//"/>
    <n v="0.69457000000000002"/>
    <n v="0"/>
    <n v="0"/>
    <n v="0"/>
    <n v="0"/>
    <m/>
    <n v="0"/>
    <n v="0"/>
    <n v="0"/>
    <s v="YES"/>
    <n v="0"/>
    <s v="126-M22"/>
    <s v="Public Water,Septic"/>
    <s v="SEPTIC"/>
    <m/>
    <n v="0"/>
    <s v="fee simple"/>
    <s v="YES"/>
    <n v="0"/>
    <n v="0"/>
    <n v="0"/>
    <n v="0"/>
    <n v="0"/>
    <m/>
    <m/>
    <m/>
    <m/>
    <m/>
    <m/>
    <m/>
    <m/>
    <m/>
    <m/>
    <n v="0"/>
    <n v="1"/>
    <x v="7"/>
    <x v="7"/>
  </r>
  <r>
    <s v="108-1006V"/>
    <m/>
    <x v="0"/>
    <s v="22 KENDRICK RD"/>
    <n v="316"/>
    <s v="GALLANT DAVID J"/>
    <s v="I"/>
    <s v="COMM WHSE  MDL-96"/>
    <s v="108//1006/V/"/>
    <n v="2.7738"/>
    <n v="0"/>
    <n v="0"/>
    <n v="1"/>
    <n v="1"/>
    <s v="SEWER"/>
    <n v="1"/>
    <n v="1"/>
    <n v="92400"/>
    <s v="YES"/>
    <n v="0"/>
    <s v="108-1006V"/>
    <s v="All Public"/>
    <s v="SEWER"/>
    <s v="SEWER"/>
    <n v="92400"/>
    <m/>
    <m/>
    <n v="0"/>
    <n v="0"/>
    <n v="0"/>
    <n v="3034"/>
    <n v="1"/>
    <m/>
    <m/>
    <m/>
    <m/>
    <m/>
    <m/>
    <m/>
    <m/>
    <m/>
    <m/>
    <n v="1"/>
    <n v="1"/>
    <x v="9"/>
    <x v="9"/>
  </r>
  <r>
    <s v="120-60"/>
    <m/>
    <x v="0"/>
    <s v="76 WHM LK SHS DR"/>
    <n v="101"/>
    <s v="PORZIO CONSTANTINO L LIFE EST"/>
    <s v="R130"/>
    <s v="ONE FAMILY"/>
    <s v="120//60//"/>
    <n v="0.45595999999999998"/>
    <n v="1"/>
    <n v="1"/>
    <n v="1"/>
    <n v="1"/>
    <s v="SEPTIC"/>
    <n v="0"/>
    <n v="1"/>
    <n v="1500"/>
    <s v="NO_W1"/>
    <n v="1500"/>
    <s v="120-60"/>
    <s v="Well,Septic"/>
    <s v="SEPTIC"/>
    <s v="SEPTIC"/>
    <n v="1500"/>
    <m/>
    <m/>
    <n v="1"/>
    <n v="1"/>
    <n v="3"/>
    <n v="864"/>
    <n v="1"/>
    <m/>
    <m/>
    <m/>
    <m/>
    <m/>
    <m/>
    <m/>
    <m/>
    <m/>
    <m/>
    <n v="2"/>
    <n v="1"/>
    <x v="7"/>
    <x v="7"/>
  </r>
  <r>
    <s v="126-C1B"/>
    <m/>
    <x v="0"/>
    <s v="0 MAPLE SPRGS RD"/>
    <n v="903"/>
    <s v="WAREHAM FIRE DISTRICT"/>
    <s v="R130"/>
    <s v="MUNICIPAL  MDL-00"/>
    <s v="126//C1/B/"/>
    <n v="20.559809999999999"/>
    <n v="0"/>
    <n v="0"/>
    <n v="0"/>
    <n v="0"/>
    <m/>
    <n v="0"/>
    <n v="0"/>
    <n v="0"/>
    <s v="YES"/>
    <n v="0"/>
    <s v="126-C1B"/>
    <m/>
    <m/>
    <m/>
    <n v="0"/>
    <s v="fee simple"/>
    <s v="YES"/>
    <n v="0"/>
    <n v="0"/>
    <n v="0"/>
    <n v="0"/>
    <n v="0"/>
    <m/>
    <m/>
    <m/>
    <m/>
    <m/>
    <m/>
    <m/>
    <m/>
    <m/>
    <m/>
    <n v="1"/>
    <n v="1"/>
    <x v="7"/>
    <x v="7"/>
  </r>
  <r>
    <s v="120-108"/>
    <m/>
    <x v="0"/>
    <s v="10 ALBATROSS AVE"/>
    <n v="101"/>
    <s v="HARNEY NOMINEE TRUST"/>
    <s v="R130"/>
    <s v="ONE FAMILY"/>
    <s v="120//108//"/>
    <n v="0.20136999999999999"/>
    <n v="1"/>
    <n v="1"/>
    <n v="1"/>
    <n v="1"/>
    <s v="SEPTIC"/>
    <n v="0"/>
    <n v="0"/>
    <n v="0"/>
    <s v="YES"/>
    <n v="0"/>
    <s v="120-108"/>
    <s v="Gas,Well,Septic"/>
    <s v="SEPTIC"/>
    <s v="SEPTIC"/>
    <n v="0"/>
    <m/>
    <m/>
    <n v="1"/>
    <n v="1"/>
    <n v="3"/>
    <n v="864"/>
    <n v="1"/>
    <m/>
    <m/>
    <m/>
    <m/>
    <m/>
    <m/>
    <m/>
    <m/>
    <m/>
    <m/>
    <n v="1"/>
    <n v="1"/>
    <x v="7"/>
    <x v="7"/>
  </r>
  <r>
    <s v="120-107"/>
    <m/>
    <x v="0"/>
    <s v="83 WHM LK SHS DR"/>
    <n v="101"/>
    <s v="KINSMAN YVONNE B"/>
    <s v="R130"/>
    <s v="ONE FAMILY"/>
    <s v="120//107//"/>
    <n v="0.18729999999999999"/>
    <n v="1"/>
    <n v="1"/>
    <n v="1"/>
    <n v="1"/>
    <s v="SEPTIC"/>
    <n v="0"/>
    <n v="1"/>
    <n v="4300"/>
    <s v="YES"/>
    <n v="4300"/>
    <s v="120-107"/>
    <s v="Public Water,Septic"/>
    <s v="SEPTIC"/>
    <s v="SEPTIC"/>
    <n v="4300"/>
    <m/>
    <m/>
    <n v="1"/>
    <n v="1"/>
    <n v="3"/>
    <n v="776"/>
    <n v="1"/>
    <m/>
    <m/>
    <m/>
    <m/>
    <m/>
    <m/>
    <m/>
    <m/>
    <m/>
    <m/>
    <n v="1"/>
    <n v="1"/>
    <x v="7"/>
    <x v="7"/>
  </r>
  <r>
    <s v="108-1010"/>
    <m/>
    <x v="0"/>
    <s v="2392 CRAN HWY"/>
    <n v="316"/>
    <s v="BARBOZA JOSEPH E"/>
    <s v="INDU"/>
    <s v="COMM WHSE  MDL-96"/>
    <s v="108//1010//"/>
    <n v="1.8754500000000001"/>
    <n v="1"/>
    <n v="1"/>
    <n v="1"/>
    <n v="1"/>
    <s v="SEPTIC"/>
    <n v="0"/>
    <n v="2"/>
    <n v="1500"/>
    <s v="YES"/>
    <n v="1500"/>
    <s v="108-1010"/>
    <s v="All Public"/>
    <s v="SEWER"/>
    <s v="SEPTIC"/>
    <n v="750"/>
    <m/>
    <m/>
    <n v="1"/>
    <n v="1"/>
    <n v="0"/>
    <n v="6000"/>
    <n v="1"/>
    <m/>
    <m/>
    <m/>
    <m/>
    <m/>
    <m/>
    <m/>
    <m/>
    <m/>
    <m/>
    <n v="1"/>
    <n v="1"/>
    <x v="4"/>
    <x v="4"/>
  </r>
  <r>
    <s v="113-4-329"/>
    <m/>
    <x v="0"/>
    <s v="132 CHARGE POND RD"/>
    <n v="101"/>
    <s v="WHITE JOHN P"/>
    <s v="R60"/>
    <s v="ONE FAMILY"/>
    <s v="113//4-329//"/>
    <n v="0.86538000000000004"/>
    <n v="1"/>
    <n v="1"/>
    <n v="1"/>
    <n v="1"/>
    <s v="SEPTIC"/>
    <n v="0"/>
    <n v="1"/>
    <n v="300"/>
    <s v="YES"/>
    <n v="300"/>
    <s v="113-4-329"/>
    <s v="Public Water,Septic"/>
    <s v="SEPTIC"/>
    <s v="SEPTIC"/>
    <n v="300"/>
    <m/>
    <m/>
    <n v="1"/>
    <n v="1"/>
    <n v="3"/>
    <n v="1632"/>
    <n v="1.75"/>
    <m/>
    <m/>
    <m/>
    <m/>
    <m/>
    <m/>
    <m/>
    <m/>
    <m/>
    <m/>
    <n v="2"/>
    <n v="1"/>
    <x v="13"/>
    <x v="13"/>
  </r>
  <r>
    <s v="120-1000"/>
    <m/>
    <x v="0"/>
    <s v="0 ALBATROSS AVE"/>
    <n v="132"/>
    <s v="CAPORICCIO JAMES R"/>
    <s v="R130"/>
    <s v="RES ACLNUD  MDL-00"/>
    <s v="120//1000//"/>
    <n v="0.52793999999999996"/>
    <n v="0"/>
    <n v="0"/>
    <n v="0"/>
    <n v="0"/>
    <m/>
    <n v="0"/>
    <n v="0"/>
    <n v="0"/>
    <s v="YES"/>
    <n v="0"/>
    <s v="120-1000"/>
    <m/>
    <m/>
    <m/>
    <n v="0"/>
    <m/>
    <m/>
    <n v="0"/>
    <n v="0"/>
    <n v="0"/>
    <n v="0"/>
    <n v="0"/>
    <m/>
    <m/>
    <m/>
    <m/>
    <m/>
    <m/>
    <m/>
    <m/>
    <m/>
    <m/>
    <n v="1"/>
    <n v="1"/>
    <x v="7"/>
    <x v="7"/>
  </r>
  <r>
    <s v="FRESHWATER"/>
    <m/>
    <x v="0"/>
    <m/>
    <n v="0"/>
    <m/>
    <m/>
    <m/>
    <m/>
    <n v="4.9500000000000004E-3"/>
    <n v="0"/>
    <n v="0"/>
    <n v="0"/>
    <n v="0"/>
    <m/>
    <n v="0"/>
    <n v="0"/>
    <n v="0"/>
    <s v="NO"/>
    <n v="0"/>
    <m/>
    <m/>
    <m/>
    <m/>
    <n v="0"/>
    <m/>
    <m/>
    <n v="0"/>
    <n v="0"/>
    <n v="0"/>
    <n v="0"/>
    <n v="0"/>
    <m/>
    <m/>
    <m/>
    <m/>
    <m/>
    <m/>
    <m/>
    <m/>
    <m/>
    <m/>
    <n v="0"/>
    <n v="1"/>
    <x v="9"/>
    <x v="9"/>
  </r>
  <r>
    <s v="120-1"/>
    <m/>
    <x v="0"/>
    <s v="103 WHM LK SHS DR"/>
    <n v="106"/>
    <s v="HAMMOND NEIL H TRUSTEE"/>
    <s v="R130"/>
    <s v="AC LND IMP  MDL-00"/>
    <s v="120//1//"/>
    <n v="0.24113999999999999"/>
    <n v="0"/>
    <n v="0"/>
    <n v="0"/>
    <n v="0"/>
    <m/>
    <n v="0"/>
    <n v="0"/>
    <n v="0"/>
    <s v="YES"/>
    <n v="0"/>
    <s v="120-1"/>
    <m/>
    <m/>
    <m/>
    <n v="0"/>
    <m/>
    <m/>
    <n v="0"/>
    <n v="0"/>
    <n v="0"/>
    <n v="0"/>
    <n v="0"/>
    <m/>
    <m/>
    <m/>
    <m/>
    <m/>
    <m/>
    <m/>
    <m/>
    <m/>
    <m/>
    <n v="1"/>
    <n v="1"/>
    <x v="7"/>
    <x v="7"/>
  </r>
  <r>
    <s v="120-109"/>
    <m/>
    <x v="0"/>
    <s v="8 ALBATROSS AVE"/>
    <n v="131"/>
    <s v="KEENE WADE M &amp; ROY A TR"/>
    <s v="R130"/>
    <s v="RES ACLNPO  MDL-00"/>
    <s v="120//109//"/>
    <n v="0.16958999999999999"/>
    <n v="0"/>
    <n v="0"/>
    <n v="0"/>
    <n v="0"/>
    <m/>
    <n v="0"/>
    <n v="0"/>
    <n v="0"/>
    <s v="YES"/>
    <n v="0"/>
    <s v="120-109"/>
    <m/>
    <m/>
    <m/>
    <n v="0"/>
    <m/>
    <m/>
    <n v="0"/>
    <n v="0"/>
    <n v="0"/>
    <n v="0"/>
    <n v="0"/>
    <m/>
    <m/>
    <m/>
    <m/>
    <m/>
    <m/>
    <m/>
    <m/>
    <m/>
    <m/>
    <n v="1"/>
    <n v="1"/>
    <x v="7"/>
    <x v="7"/>
  </r>
  <r>
    <s v="120-119"/>
    <m/>
    <x v="0"/>
    <s v="64 WHM LK SHS DR"/>
    <n v="101"/>
    <s v="SULLIVAN BRIAN M"/>
    <s v="R130"/>
    <s v="ONE FAMILY"/>
    <s v="120//119//"/>
    <n v="0.62307000000000001"/>
    <n v="1"/>
    <n v="1"/>
    <n v="1"/>
    <n v="1"/>
    <s v="SEPTIC"/>
    <n v="0"/>
    <n v="1"/>
    <n v="6700"/>
    <s v="NO_W1"/>
    <n v="6700"/>
    <s v="120-119"/>
    <s v="Well,Septic"/>
    <s v="SEPTIC"/>
    <s v="SEPTIC"/>
    <n v="6700"/>
    <m/>
    <m/>
    <n v="1"/>
    <n v="1"/>
    <n v="3"/>
    <n v="1730"/>
    <n v="1.9"/>
    <m/>
    <m/>
    <m/>
    <m/>
    <m/>
    <m/>
    <m/>
    <m/>
    <m/>
    <m/>
    <n v="4"/>
    <n v="1"/>
    <x v="7"/>
    <x v="7"/>
  </r>
  <r>
    <s v="126-M12"/>
    <m/>
    <x v="0"/>
    <s v="0 CRIMSON LN"/>
    <n v="911"/>
    <s v="COMM OF MASS"/>
    <s v="R130"/>
    <s v="FISH-WILD"/>
    <s v="126//M12//"/>
    <n v="0.58935000000000004"/>
    <n v="0"/>
    <n v="0"/>
    <n v="0"/>
    <n v="0"/>
    <m/>
    <n v="0"/>
    <n v="0"/>
    <n v="0"/>
    <s v="YES"/>
    <n v="0"/>
    <s v="126-M12"/>
    <s v="Public Water,Septic"/>
    <s v="SEPTIC"/>
    <m/>
    <n v="0"/>
    <s v="fee simple"/>
    <s v="YES"/>
    <n v="0"/>
    <n v="0"/>
    <n v="0"/>
    <n v="0"/>
    <n v="0"/>
    <m/>
    <m/>
    <m/>
    <m/>
    <m/>
    <m/>
    <m/>
    <m/>
    <m/>
    <m/>
    <n v="0"/>
    <n v="1"/>
    <x v="7"/>
    <x v="7"/>
  </r>
  <r>
    <s v="120-135"/>
    <m/>
    <x v="0"/>
    <s v="17 BLUEBIRD AVE"/>
    <n v="132"/>
    <s v="LONG THEODORE C"/>
    <s v="R130"/>
    <s v="RES ACLNUD  MDL-00"/>
    <s v="120//135//"/>
    <n v="0.17333999999999999"/>
    <n v="0"/>
    <n v="0"/>
    <n v="0"/>
    <n v="0"/>
    <m/>
    <n v="0"/>
    <n v="0"/>
    <n v="0"/>
    <s v="YES"/>
    <n v="0"/>
    <s v="120-135"/>
    <m/>
    <m/>
    <m/>
    <n v="0"/>
    <m/>
    <m/>
    <n v="0"/>
    <n v="0"/>
    <n v="0"/>
    <n v="0"/>
    <n v="0"/>
    <m/>
    <m/>
    <m/>
    <m/>
    <m/>
    <m/>
    <m/>
    <m/>
    <m/>
    <m/>
    <n v="1"/>
    <n v="1"/>
    <x v="7"/>
    <x v="7"/>
  </r>
  <r>
    <s v="120-115"/>
    <m/>
    <x v="0"/>
    <s v="81 WHM LK SHS DR"/>
    <n v="101"/>
    <s v="ZBYDNIEWSKI DEBRA A"/>
    <s v="R130"/>
    <s v="ONE FAMILY"/>
    <s v="120//115//"/>
    <n v="0.13758000000000001"/>
    <n v="1"/>
    <n v="1"/>
    <n v="1"/>
    <n v="1"/>
    <s v="SEPTIC"/>
    <n v="0"/>
    <n v="1"/>
    <n v="5800"/>
    <s v="YES"/>
    <n v="5800"/>
    <s v="120-115"/>
    <s v="Well,Septic"/>
    <s v="SEPTIC"/>
    <s v="SEPTIC"/>
    <n v="5800"/>
    <m/>
    <m/>
    <n v="1"/>
    <n v="1"/>
    <n v="2"/>
    <n v="576"/>
    <n v="1"/>
    <m/>
    <m/>
    <m/>
    <m/>
    <m/>
    <m/>
    <m/>
    <m/>
    <m/>
    <m/>
    <n v="1"/>
    <n v="1"/>
    <x v="7"/>
    <x v="7"/>
  </r>
  <r>
    <s v="120-137"/>
    <m/>
    <x v="0"/>
    <s v="20 BLUEBIRD AVE"/>
    <n v="101"/>
    <s v="PARKS RITA M TRUSTEE OF"/>
    <s v="R130"/>
    <s v="ONE FAMILY"/>
    <s v="120//137//"/>
    <n v="0.24606"/>
    <n v="1"/>
    <n v="1"/>
    <n v="1"/>
    <n v="1"/>
    <s v="SEPTIC"/>
    <n v="0"/>
    <n v="1"/>
    <n v="4300"/>
    <s v="YES"/>
    <n v="4300"/>
    <s v="120-137"/>
    <s v=",Septic"/>
    <s v="SEWER"/>
    <s v="SEPTIC"/>
    <n v="4300"/>
    <m/>
    <m/>
    <n v="1"/>
    <n v="1"/>
    <n v="3"/>
    <n v="1416"/>
    <n v="1"/>
    <m/>
    <m/>
    <m/>
    <m/>
    <m/>
    <m/>
    <m/>
    <m/>
    <m/>
    <m/>
    <n v="1"/>
    <n v="1"/>
    <x v="7"/>
    <x v="7"/>
  </r>
  <r>
    <s v="UNK694"/>
    <s v="FEE"/>
    <x v="0"/>
    <s v="GLEN CHARLIE RD"/>
    <n v="0"/>
    <m/>
    <m/>
    <m/>
    <m/>
    <n v="2.6100000000000002E-2"/>
    <n v="0"/>
    <n v="0"/>
    <n v="0"/>
    <n v="0"/>
    <m/>
    <n v="0"/>
    <n v="0"/>
    <n v="0"/>
    <s v="NO_W2"/>
    <n v="0"/>
    <m/>
    <m/>
    <m/>
    <m/>
    <n v="0"/>
    <m/>
    <m/>
    <n v="0"/>
    <n v="0"/>
    <n v="0"/>
    <n v="0"/>
    <n v="0"/>
    <s v="Not in new Assr DB, Makepe?, old info"/>
    <m/>
    <m/>
    <m/>
    <m/>
    <m/>
    <m/>
    <m/>
    <m/>
    <m/>
    <n v="0"/>
    <n v="1"/>
    <x v="7"/>
    <x v="7"/>
  </r>
  <r>
    <s v="108-1009"/>
    <m/>
    <x v="0"/>
    <s v="2390 CRAN HWY"/>
    <n v="101"/>
    <s v="BARBOZA JOSEPH E"/>
    <s v="IND"/>
    <s v="ONE FAMILY"/>
    <s v="108//1009//"/>
    <n v="0.72384999999999999"/>
    <n v="1"/>
    <n v="1"/>
    <n v="1"/>
    <n v="1"/>
    <s v="SEPTIC"/>
    <n v="0"/>
    <n v="0"/>
    <n v="0"/>
    <s v="YES"/>
    <n v="0"/>
    <s v="108-1009"/>
    <s v="Public Water"/>
    <m/>
    <s v="SEPTIC"/>
    <n v="0"/>
    <m/>
    <m/>
    <n v="1"/>
    <n v="1"/>
    <n v="2"/>
    <n v="798"/>
    <n v="1.5"/>
    <m/>
    <m/>
    <m/>
    <m/>
    <m/>
    <m/>
    <m/>
    <m/>
    <m/>
    <m/>
    <n v="1"/>
    <n v="1"/>
    <x v="4"/>
    <x v="4"/>
  </r>
  <r>
    <s v="FRESHWATER"/>
    <m/>
    <x v="0"/>
    <m/>
    <n v="0"/>
    <m/>
    <m/>
    <m/>
    <m/>
    <n v="4.6499999999999996E-3"/>
    <n v="0"/>
    <n v="0"/>
    <n v="0"/>
    <n v="0"/>
    <m/>
    <n v="0"/>
    <n v="0"/>
    <n v="0"/>
    <s v="NO"/>
    <n v="0"/>
    <m/>
    <m/>
    <m/>
    <m/>
    <n v="0"/>
    <m/>
    <m/>
    <n v="0"/>
    <n v="0"/>
    <n v="0"/>
    <n v="0"/>
    <n v="0"/>
    <m/>
    <m/>
    <m/>
    <m/>
    <m/>
    <m/>
    <m/>
    <m/>
    <m/>
    <m/>
    <n v="0"/>
    <n v="1"/>
    <x v="9"/>
    <x v="9"/>
  </r>
  <r>
    <s v="120-110"/>
    <m/>
    <x v="0"/>
    <s v="6 ALBATROSS AVE"/>
    <n v="101"/>
    <s v="HESELTON BRIAN C"/>
    <s v="R130"/>
    <s v="ONE FAMILY"/>
    <s v="120//110//"/>
    <n v="0.20033999999999999"/>
    <n v="1"/>
    <n v="1"/>
    <n v="1"/>
    <n v="1"/>
    <s v="SEPTIC"/>
    <n v="0"/>
    <n v="0"/>
    <n v="0"/>
    <s v="YES"/>
    <n v="0"/>
    <s v="120-110"/>
    <s v="Gas,Well,Septic"/>
    <s v="SEPTIC"/>
    <s v="SEPTIC"/>
    <n v="0"/>
    <m/>
    <m/>
    <n v="1"/>
    <n v="1"/>
    <n v="3"/>
    <n v="1076"/>
    <n v="1"/>
    <m/>
    <m/>
    <m/>
    <m/>
    <m/>
    <m/>
    <m/>
    <m/>
    <m/>
    <m/>
    <n v="1"/>
    <n v="1"/>
    <x v="7"/>
    <x v="7"/>
  </r>
  <r>
    <s v="120-134"/>
    <m/>
    <x v="0"/>
    <s v="15 BLUEBIRD AVE"/>
    <n v="132"/>
    <s v="GRADY JAMES J"/>
    <s v="R130"/>
    <s v="RES ACLNUD  MDL-00"/>
    <s v="120//134//"/>
    <n v="0.14563999999999999"/>
    <n v="0"/>
    <n v="0"/>
    <n v="0"/>
    <n v="0"/>
    <m/>
    <n v="0"/>
    <n v="0"/>
    <n v="0"/>
    <s v="YES"/>
    <n v="0"/>
    <s v="120-134"/>
    <m/>
    <m/>
    <m/>
    <n v="0"/>
    <m/>
    <m/>
    <n v="0"/>
    <n v="0"/>
    <n v="0"/>
    <n v="0"/>
    <n v="0"/>
    <m/>
    <m/>
    <m/>
    <m/>
    <m/>
    <m/>
    <m/>
    <m/>
    <m/>
    <m/>
    <n v="1"/>
    <n v="1"/>
    <x v="7"/>
    <x v="7"/>
  </r>
  <r>
    <s v="120-138"/>
    <m/>
    <x v="0"/>
    <s v="20 BLUEBIRD AVE"/>
    <n v="132"/>
    <s v="PARKS RITA M TRUSTEE OF"/>
    <s v="R130"/>
    <s v="RES ACLNUD  MDL-00"/>
    <s v="120//138//"/>
    <n v="0.20043"/>
    <n v="0"/>
    <n v="0"/>
    <n v="0"/>
    <n v="0"/>
    <m/>
    <n v="0"/>
    <n v="0"/>
    <n v="0"/>
    <s v="YES"/>
    <n v="0"/>
    <s v="120-138"/>
    <m/>
    <m/>
    <m/>
    <n v="0"/>
    <m/>
    <m/>
    <n v="0"/>
    <n v="0"/>
    <n v="0"/>
    <n v="0"/>
    <n v="0"/>
    <m/>
    <m/>
    <m/>
    <m/>
    <m/>
    <m/>
    <m/>
    <m/>
    <m/>
    <m/>
    <n v="1"/>
    <n v="1"/>
    <x v="7"/>
    <x v="7"/>
  </r>
  <r>
    <s v="107-1011"/>
    <m/>
    <x v="0"/>
    <s v="0 ROUTE 25"/>
    <n v="132"/>
    <s v="AMADO AMELIA"/>
    <s v="R60"/>
    <s v="RES ACLNUD  MDL-00"/>
    <s v="107//1011//"/>
    <n v="2.4994800000000001"/>
    <n v="0"/>
    <n v="0"/>
    <n v="0"/>
    <n v="0"/>
    <m/>
    <n v="0"/>
    <n v="0"/>
    <n v="0"/>
    <s v="YES"/>
    <n v="0"/>
    <s v="107-1011"/>
    <m/>
    <m/>
    <m/>
    <n v="0"/>
    <m/>
    <m/>
    <n v="0"/>
    <n v="0"/>
    <n v="0"/>
    <n v="0"/>
    <n v="0"/>
    <m/>
    <m/>
    <m/>
    <m/>
    <m/>
    <m/>
    <m/>
    <m/>
    <m/>
    <m/>
    <n v="1"/>
    <n v="1"/>
    <x v="11"/>
    <x v="11"/>
  </r>
  <r>
    <s v="90-1041"/>
    <m/>
    <x v="0"/>
    <s v="2393 CRAN HWY"/>
    <n v="440"/>
    <s v="PIERS JOHN E"/>
    <s v="INDU"/>
    <s v="IND LD DV"/>
    <s v="90//1041//"/>
    <n v="0.95226"/>
    <n v="0"/>
    <n v="0"/>
    <n v="0"/>
    <n v="0"/>
    <m/>
    <n v="0"/>
    <n v="0"/>
    <n v="0"/>
    <s v="YES"/>
    <n v="0"/>
    <s v="90-1041"/>
    <m/>
    <m/>
    <m/>
    <n v="0"/>
    <m/>
    <m/>
    <n v="0"/>
    <n v="0"/>
    <n v="0"/>
    <n v="0"/>
    <n v="0"/>
    <m/>
    <m/>
    <m/>
    <m/>
    <m/>
    <m/>
    <m/>
    <m/>
    <m/>
    <m/>
    <n v="1"/>
    <n v="1"/>
    <x v="4"/>
    <x v="4"/>
  </r>
  <r>
    <s v="120-113"/>
    <m/>
    <x v="0"/>
    <s v="79 WHM LK SHS DR"/>
    <n v="101"/>
    <s v="LESPERANCE WALTER J"/>
    <s v="R130"/>
    <s v="ONE FAMILY"/>
    <s v="120//113//"/>
    <n v="0.28405000000000002"/>
    <n v="1"/>
    <n v="1"/>
    <n v="1"/>
    <n v="1"/>
    <s v="SEPTIC"/>
    <n v="0"/>
    <n v="0"/>
    <n v="0"/>
    <s v="YES"/>
    <n v="0"/>
    <s v="120-113"/>
    <s v="Gas,Well,Septic"/>
    <s v="SEPTIC"/>
    <s v="SEPTIC"/>
    <n v="0"/>
    <m/>
    <m/>
    <n v="1"/>
    <n v="1"/>
    <n v="2"/>
    <n v="888"/>
    <n v="1"/>
    <m/>
    <m/>
    <m/>
    <m/>
    <m/>
    <m/>
    <m/>
    <m/>
    <m/>
    <m/>
    <n v="2"/>
    <n v="1"/>
    <x v="7"/>
    <x v="7"/>
  </r>
  <r>
    <s v="120-133"/>
    <m/>
    <x v="0"/>
    <s v="13 BLUEBIRD AVE"/>
    <n v="132"/>
    <s v="BERARD GEORGE A JR"/>
    <s v="R130"/>
    <s v="RES ACLNUD  MDL-00"/>
    <s v="120//133//"/>
    <n v="0.13800000000000001"/>
    <n v="0"/>
    <n v="0"/>
    <n v="0"/>
    <n v="0"/>
    <m/>
    <n v="0"/>
    <n v="0"/>
    <n v="0"/>
    <s v="YES"/>
    <n v="0"/>
    <s v="120-133"/>
    <m/>
    <m/>
    <m/>
    <n v="0"/>
    <m/>
    <m/>
    <n v="0"/>
    <n v="0"/>
    <n v="0"/>
    <n v="0"/>
    <n v="0"/>
    <m/>
    <m/>
    <m/>
    <m/>
    <m/>
    <m/>
    <m/>
    <m/>
    <m/>
    <m/>
    <n v="1"/>
    <n v="1"/>
    <x v="7"/>
    <x v="7"/>
  </r>
  <r>
    <s v="120-2"/>
    <m/>
    <x v="0"/>
    <s v="105 WHM LK SHS DR"/>
    <n v="101"/>
    <s v="HAMMOND NEIL H TRUSTEE"/>
    <s v="R130"/>
    <s v="ONE FAMILY"/>
    <s v="120//2//"/>
    <n v="0.17851"/>
    <n v="1"/>
    <n v="1"/>
    <n v="1"/>
    <n v="1"/>
    <s v="SEPTIC"/>
    <n v="0"/>
    <n v="1"/>
    <n v="400"/>
    <s v="YES"/>
    <n v="400"/>
    <s v="120-2"/>
    <s v="Well,Septic"/>
    <s v="SEPTIC"/>
    <s v="SEPTIC"/>
    <n v="400"/>
    <m/>
    <m/>
    <n v="1"/>
    <n v="1"/>
    <n v="2"/>
    <n v="520"/>
    <n v="1"/>
    <m/>
    <m/>
    <m/>
    <m/>
    <m/>
    <m/>
    <m/>
    <m/>
    <m/>
    <m/>
    <n v="1"/>
    <n v="1"/>
    <x v="7"/>
    <x v="7"/>
  </r>
  <r>
    <s v="LAND_NOPARC"/>
    <m/>
    <x v="0"/>
    <m/>
    <n v="0"/>
    <m/>
    <m/>
    <m/>
    <m/>
    <n v="6.7999999999999996E-3"/>
    <n v="0"/>
    <n v="0"/>
    <n v="0"/>
    <n v="0"/>
    <m/>
    <n v="0"/>
    <n v="0"/>
    <n v="0"/>
    <s v="NO"/>
    <n v="0"/>
    <m/>
    <m/>
    <m/>
    <m/>
    <n v="0"/>
    <m/>
    <m/>
    <n v="0"/>
    <n v="0"/>
    <n v="0"/>
    <n v="0"/>
    <n v="0"/>
    <m/>
    <m/>
    <m/>
    <m/>
    <m/>
    <m/>
    <m/>
    <m/>
    <m/>
    <m/>
    <n v="0"/>
    <n v="1"/>
    <x v="7"/>
    <x v="7"/>
  </r>
  <r>
    <s v="126-M13"/>
    <m/>
    <x v="0"/>
    <s v="0 CRIMSON LN"/>
    <n v="911"/>
    <s v="COMM OF MASS"/>
    <s v="R130"/>
    <s v="FISH-WILD"/>
    <s v="126//M13//"/>
    <n v="0.61712"/>
    <n v="0"/>
    <n v="0"/>
    <n v="0"/>
    <n v="0"/>
    <m/>
    <n v="0"/>
    <n v="0"/>
    <n v="0"/>
    <s v="YES"/>
    <n v="0"/>
    <s v="126-M13"/>
    <s v="Public Water,Septic"/>
    <s v="SEPTIC"/>
    <m/>
    <n v="0"/>
    <s v="fee simple"/>
    <s v="YES"/>
    <n v="0"/>
    <n v="0"/>
    <n v="0"/>
    <n v="0"/>
    <n v="0"/>
    <m/>
    <m/>
    <m/>
    <m/>
    <m/>
    <m/>
    <m/>
    <m/>
    <m/>
    <m/>
    <n v="0"/>
    <n v="1"/>
    <x v="7"/>
    <x v="7"/>
  </r>
  <r>
    <s v="120-59"/>
    <m/>
    <x v="0"/>
    <s v="17 CARDINAL AVE"/>
    <n v="101"/>
    <s v="RONANE WALTER J"/>
    <s v="R130"/>
    <s v="ONE FAMILY"/>
    <s v="120//59//"/>
    <n v="0.22592999999999999"/>
    <n v="1"/>
    <n v="1"/>
    <n v="1"/>
    <n v="1"/>
    <s v="SEPTIC"/>
    <n v="0"/>
    <n v="1"/>
    <n v="3500"/>
    <s v="YES"/>
    <n v="3500"/>
    <s v="120-59"/>
    <s v="Well,Septic"/>
    <s v="SEPTIC"/>
    <s v="SEPTIC"/>
    <n v="3500"/>
    <m/>
    <m/>
    <n v="1"/>
    <n v="1"/>
    <n v="2"/>
    <n v="480"/>
    <n v="1"/>
    <m/>
    <m/>
    <m/>
    <m/>
    <m/>
    <m/>
    <m/>
    <m/>
    <m/>
    <m/>
    <n v="1"/>
    <n v="1"/>
    <x v="7"/>
    <x v="7"/>
  </r>
  <r>
    <s v="127-18B"/>
    <m/>
    <x v="0"/>
    <s v="243 GLEN CHARLIE RD"/>
    <n v="101"/>
    <s v="MALONEY SHANNON R"/>
    <s v="R130"/>
    <s v="ONE FAMILY"/>
    <s v="127//18/B/"/>
    <n v="2.1091199999999999"/>
    <n v="1"/>
    <n v="1"/>
    <n v="1"/>
    <n v="1"/>
    <s v="SEPTIC"/>
    <n v="0"/>
    <n v="0"/>
    <n v="0"/>
    <s v="YES"/>
    <n v="0"/>
    <s v="127-18B"/>
    <s v="Gas,Well,Septic"/>
    <s v="SEPTIC"/>
    <s v="SEPTIC"/>
    <n v="0"/>
    <m/>
    <m/>
    <n v="1"/>
    <n v="1"/>
    <n v="3"/>
    <n v="1428"/>
    <n v="1"/>
    <m/>
    <m/>
    <m/>
    <m/>
    <m/>
    <m/>
    <m/>
    <m/>
    <m/>
    <m/>
    <n v="1"/>
    <n v="1"/>
    <x v="7"/>
    <x v="7"/>
  </r>
  <r>
    <s v="108-1006L"/>
    <m/>
    <x v="0"/>
    <s v="17 KENDRICK RD"/>
    <n v="400"/>
    <s v="DONUT II REALTY LLC"/>
    <s v="INDU"/>
    <s v="FACTORY  MDL-96"/>
    <s v="108//1006/L/"/>
    <n v="5.7945700000000002"/>
    <n v="0"/>
    <n v="0"/>
    <n v="1"/>
    <n v="1"/>
    <s v="SEWER"/>
    <n v="1"/>
    <n v="1"/>
    <n v="203900"/>
    <s v="YES"/>
    <n v="0"/>
    <s v="108-1006L"/>
    <m/>
    <m/>
    <s v="SEWER"/>
    <n v="203900"/>
    <m/>
    <m/>
    <n v="0"/>
    <n v="0"/>
    <n v="0"/>
    <n v="13737"/>
    <n v="1"/>
    <m/>
    <m/>
    <m/>
    <m/>
    <m/>
    <m/>
    <m/>
    <m/>
    <m/>
    <m/>
    <n v="1"/>
    <n v="1"/>
    <x v="9"/>
    <x v="9"/>
  </r>
  <r>
    <s v="120-122"/>
    <m/>
    <x v="0"/>
    <s v="60 WHM LK SHS DR"/>
    <n v="101"/>
    <s v="PIOTROWICZ PAUL W"/>
    <s v="R130"/>
    <s v="ONE FAMILY"/>
    <s v="120//122//"/>
    <n v="0.16028000000000001"/>
    <n v="1"/>
    <n v="1"/>
    <n v="1"/>
    <n v="1"/>
    <s v="SEPTIC"/>
    <n v="0"/>
    <n v="1"/>
    <n v="3400"/>
    <s v="YES"/>
    <n v="3400"/>
    <s v="120-122"/>
    <s v="Well,Septic"/>
    <s v="SEPTIC"/>
    <s v="SEPTIC"/>
    <n v="3400"/>
    <m/>
    <m/>
    <n v="1"/>
    <n v="1"/>
    <n v="2"/>
    <n v="660"/>
    <n v="1"/>
    <m/>
    <m/>
    <m/>
    <m/>
    <m/>
    <m/>
    <m/>
    <m/>
    <m/>
    <m/>
    <n v="1"/>
    <n v="1"/>
    <x v="7"/>
    <x v="7"/>
  </r>
  <r>
    <s v="126-M21"/>
    <m/>
    <x v="0"/>
    <s v="0 CRIMSON LN"/>
    <n v="911"/>
    <s v="COMM OF MASS"/>
    <s v="R130"/>
    <s v="FISH-WILD"/>
    <s v="126//M21//"/>
    <n v="0.58377999999999997"/>
    <n v="0"/>
    <n v="0"/>
    <n v="0"/>
    <n v="0"/>
    <m/>
    <n v="0"/>
    <n v="0"/>
    <n v="0"/>
    <s v="YES"/>
    <n v="0"/>
    <s v="126-M21"/>
    <s v="Public Water,Septic"/>
    <s v="SEPTIC"/>
    <m/>
    <n v="0"/>
    <s v="fee simple"/>
    <s v="YES"/>
    <n v="0"/>
    <n v="0"/>
    <n v="0"/>
    <n v="0"/>
    <n v="0"/>
    <m/>
    <m/>
    <m/>
    <m/>
    <m/>
    <m/>
    <m/>
    <m/>
    <m/>
    <m/>
    <n v="2"/>
    <n v="1"/>
    <x v="7"/>
    <x v="7"/>
  </r>
  <r>
    <s v="113-7-330A"/>
    <m/>
    <x v="0"/>
    <s v="134 CHARGE POND RD REAR"/>
    <n v="132"/>
    <s v="SUBON CO"/>
    <s v="R60"/>
    <s v="RES ACLNUD  MDL-00"/>
    <s v="113//7-330/A/"/>
    <n v="3.5929999999999997E-2"/>
    <n v="0"/>
    <n v="0"/>
    <n v="0"/>
    <n v="0"/>
    <m/>
    <n v="0"/>
    <n v="0"/>
    <n v="0"/>
    <s v="YES"/>
    <n v="0"/>
    <s v="113-7-330A"/>
    <m/>
    <m/>
    <m/>
    <n v="0"/>
    <m/>
    <m/>
    <n v="0"/>
    <n v="0"/>
    <n v="0"/>
    <n v="0"/>
    <n v="0"/>
    <m/>
    <m/>
    <m/>
    <m/>
    <m/>
    <m/>
    <m/>
    <m/>
    <m/>
    <m/>
    <n v="1"/>
    <n v="1"/>
    <x v="13"/>
    <x v="13"/>
  </r>
  <r>
    <s v="120-139"/>
    <m/>
    <x v="0"/>
    <s v="16 BLUEBIRD AVE"/>
    <n v="101"/>
    <s v="GRADY JAMES J"/>
    <s v="R130"/>
    <s v="ONE FAMILY"/>
    <s v="120//139//"/>
    <n v="0.19675999999999999"/>
    <n v="1"/>
    <n v="1"/>
    <n v="1"/>
    <n v="1"/>
    <s v="SEPTIC"/>
    <n v="0"/>
    <n v="1"/>
    <n v="1100"/>
    <s v="YES"/>
    <n v="1100"/>
    <s v="120-139"/>
    <s v="Well,Septic"/>
    <s v="SEPTIC"/>
    <s v="SEPTIC"/>
    <n v="1100"/>
    <m/>
    <m/>
    <n v="1"/>
    <n v="1"/>
    <n v="2"/>
    <n v="584"/>
    <n v="1"/>
    <m/>
    <m/>
    <m/>
    <m/>
    <m/>
    <m/>
    <m/>
    <m/>
    <m/>
    <m/>
    <n v="1"/>
    <n v="1"/>
    <x v="7"/>
    <x v="7"/>
  </r>
  <r>
    <s v="120-57"/>
    <m/>
    <x v="0"/>
    <s v="80 WHM LK SHS DR"/>
    <n v="101"/>
    <s v="THIBODEAU DANIEL W"/>
    <s v="R130"/>
    <s v="ONE FAMILY"/>
    <s v="120//57//"/>
    <n v="0.45895000000000002"/>
    <n v="1"/>
    <n v="1"/>
    <n v="1"/>
    <n v="1"/>
    <s v="SEPTIC"/>
    <n v="0"/>
    <n v="0"/>
    <n v="0"/>
    <s v="YES"/>
    <n v="0"/>
    <s v="120-57"/>
    <s v="Well,Septic"/>
    <s v="SEPTIC"/>
    <s v="SEPTIC"/>
    <n v="0"/>
    <m/>
    <m/>
    <n v="1"/>
    <n v="1"/>
    <n v="2"/>
    <n v="706"/>
    <n v="1"/>
    <m/>
    <m/>
    <m/>
    <m/>
    <m/>
    <m/>
    <m/>
    <m/>
    <m/>
    <m/>
    <n v="2"/>
    <n v="1"/>
    <x v="7"/>
    <x v="7"/>
  </r>
  <r>
    <s v="120-79"/>
    <m/>
    <x v="0"/>
    <s v="5 ALBATROSS AVE"/>
    <n v="101"/>
    <s v="CAPORICCIO JAMES R"/>
    <s v="R130"/>
    <s v="ONE FAMILY"/>
    <s v="120//79//"/>
    <n v="0.26939999999999997"/>
    <n v="1"/>
    <n v="1"/>
    <n v="1"/>
    <n v="1"/>
    <s v="SEPTIC"/>
    <n v="0"/>
    <n v="1"/>
    <n v="2400"/>
    <s v="YES"/>
    <n v="2400"/>
    <s v="120-79"/>
    <s v="Gas,Well,Septic"/>
    <s v="SEPTIC"/>
    <s v="SEPTIC"/>
    <n v="2400"/>
    <m/>
    <m/>
    <n v="1"/>
    <n v="1"/>
    <n v="3"/>
    <n v="864"/>
    <n v="1"/>
    <m/>
    <m/>
    <m/>
    <m/>
    <m/>
    <m/>
    <m/>
    <m/>
    <m/>
    <m/>
    <n v="1"/>
    <n v="1"/>
    <x v="7"/>
    <x v="7"/>
  </r>
  <r>
    <s v="113-1013B"/>
    <m/>
    <x v="0"/>
    <s v="0 CHARGE POND RD OFF"/>
    <n v="710"/>
    <s v="BAYSIDE AGRICULTURAL INC"/>
    <s v="R130"/>
    <s v="CRANBERRY  MDL-00"/>
    <s v="113//1013/B/"/>
    <n v="23.155010000000001"/>
    <n v="0"/>
    <n v="0"/>
    <n v="0"/>
    <n v="0"/>
    <m/>
    <n v="0"/>
    <n v="0"/>
    <n v="0"/>
    <s v="YES"/>
    <n v="0"/>
    <s v="113-1013B"/>
    <m/>
    <m/>
    <m/>
    <n v="0"/>
    <m/>
    <m/>
    <n v="0"/>
    <n v="0"/>
    <n v="0"/>
    <n v="0"/>
    <n v="0"/>
    <m/>
    <m/>
    <m/>
    <m/>
    <m/>
    <m/>
    <m/>
    <m/>
    <m/>
    <m/>
    <n v="1"/>
    <n v="1"/>
    <x v="8"/>
    <x v="8"/>
  </r>
  <r>
    <s v="120-112"/>
    <m/>
    <x v="0"/>
    <s v="2 ALBATROSS AVE"/>
    <n v="101"/>
    <s v="EVERS BETTY G LIFE ESTATE"/>
    <s v="R130"/>
    <s v="ONE FAMILY"/>
    <s v="120//112//"/>
    <n v="0.33756999999999998"/>
    <n v="1"/>
    <n v="1"/>
    <n v="1"/>
    <n v="1"/>
    <s v="SEPTIC"/>
    <n v="0"/>
    <n v="1"/>
    <n v="1700"/>
    <s v="NO_W1"/>
    <n v="1700"/>
    <s v="120-112"/>
    <s v="Gas,Well,Septic"/>
    <s v="SEPTIC"/>
    <s v="SEPTIC"/>
    <n v="1700"/>
    <m/>
    <m/>
    <n v="1"/>
    <n v="1"/>
    <n v="2"/>
    <n v="768"/>
    <n v="1"/>
    <m/>
    <m/>
    <m/>
    <m/>
    <m/>
    <m/>
    <m/>
    <m/>
    <m/>
    <m/>
    <n v="2"/>
    <n v="1"/>
    <x v="7"/>
    <x v="7"/>
  </r>
  <r>
    <s v="120-155"/>
    <m/>
    <x v="0"/>
    <s v="15 CARDINAL AVE"/>
    <n v="131"/>
    <s v="KILEY GERARD"/>
    <s v="R130"/>
    <s v="RES ACLNPO  MDL-00"/>
    <s v="120//155//"/>
    <n v="0.16317999999999999"/>
    <n v="0"/>
    <n v="0"/>
    <n v="0"/>
    <n v="0"/>
    <m/>
    <n v="0"/>
    <n v="0"/>
    <n v="0"/>
    <s v="YES"/>
    <n v="0"/>
    <s v="120-155"/>
    <m/>
    <m/>
    <m/>
    <n v="0"/>
    <m/>
    <m/>
    <n v="0"/>
    <n v="0"/>
    <n v="0"/>
    <n v="0"/>
    <n v="0"/>
    <m/>
    <m/>
    <m/>
    <m/>
    <m/>
    <m/>
    <m/>
    <m/>
    <m/>
    <m/>
    <n v="1"/>
    <n v="1"/>
    <x v="7"/>
    <x v="7"/>
  </r>
  <r>
    <s v="120-123"/>
    <m/>
    <x v="0"/>
    <s v="58 WHM LK SHS DR"/>
    <n v="101"/>
    <s v="TOMCZYK JOSEPH"/>
    <s v="R130"/>
    <s v="ONE FAMILY"/>
    <s v="120//123//"/>
    <n v="0.16899"/>
    <n v="1"/>
    <n v="1"/>
    <n v="1"/>
    <n v="1"/>
    <s v="SEPTIC"/>
    <n v="0"/>
    <n v="1"/>
    <n v="400"/>
    <s v="YES"/>
    <n v="400"/>
    <s v="120-123"/>
    <s v="Well,Septic"/>
    <s v="SEPTIC"/>
    <s v="SEPTIC"/>
    <n v="400"/>
    <m/>
    <m/>
    <n v="1"/>
    <n v="1"/>
    <n v="3"/>
    <n v="912"/>
    <n v="1"/>
    <m/>
    <m/>
    <m/>
    <m/>
    <m/>
    <m/>
    <m/>
    <m/>
    <m/>
    <m/>
    <n v="1"/>
    <n v="1"/>
    <x v="7"/>
    <x v="7"/>
  </r>
  <r>
    <s v="120-131"/>
    <m/>
    <x v="0"/>
    <s v="11 BLUEBIRD AVE"/>
    <n v="101"/>
    <s v="RUSSELL PETER G JR"/>
    <s v="R130"/>
    <s v="ONE FAMILY"/>
    <s v="120//131//"/>
    <n v="0.29209000000000002"/>
    <n v="1"/>
    <n v="1"/>
    <n v="1"/>
    <n v="1"/>
    <s v="SEPTIC"/>
    <n v="0"/>
    <n v="0"/>
    <n v="0"/>
    <s v="YES"/>
    <n v="0"/>
    <s v="120-131"/>
    <s v="Gas,Well,Septic"/>
    <s v="SEPTIC"/>
    <s v="SEPTIC"/>
    <n v="0"/>
    <m/>
    <m/>
    <n v="1"/>
    <n v="1"/>
    <n v="3"/>
    <n v="1571"/>
    <n v="1.75"/>
    <m/>
    <m/>
    <m/>
    <m/>
    <m/>
    <m/>
    <m/>
    <m/>
    <m/>
    <m/>
    <n v="1"/>
    <n v="1"/>
    <x v="7"/>
    <x v="7"/>
  </r>
  <r>
    <s v="LAND_NOPARC"/>
    <m/>
    <x v="0"/>
    <m/>
    <n v="0"/>
    <m/>
    <m/>
    <m/>
    <m/>
    <n v="2.1229999999999999E-2"/>
    <n v="0"/>
    <n v="0"/>
    <n v="0"/>
    <n v="0"/>
    <m/>
    <n v="0"/>
    <n v="0"/>
    <n v="0"/>
    <s v="NO"/>
    <n v="0"/>
    <m/>
    <m/>
    <m/>
    <m/>
    <n v="0"/>
    <m/>
    <m/>
    <n v="0"/>
    <n v="0"/>
    <n v="0"/>
    <n v="0"/>
    <n v="0"/>
    <m/>
    <m/>
    <m/>
    <m/>
    <m/>
    <m/>
    <m/>
    <m/>
    <m/>
    <m/>
    <n v="0"/>
    <n v="1"/>
    <x v="7"/>
    <x v="7"/>
  </r>
  <r>
    <s v="120-3"/>
    <m/>
    <x v="0"/>
    <s v="107 WHM LK SHS DR"/>
    <n v="132"/>
    <s v="HAMMOND NEIL H TRUSTEE"/>
    <s v="R130"/>
    <s v="RES ACLNUD  MDL-00"/>
    <s v="120//3//"/>
    <n v="0.14152999999999999"/>
    <n v="0"/>
    <n v="0"/>
    <n v="0"/>
    <n v="0"/>
    <m/>
    <n v="0"/>
    <n v="0"/>
    <n v="0"/>
    <s v="YES"/>
    <n v="0"/>
    <s v="120-3"/>
    <m/>
    <m/>
    <m/>
    <n v="0"/>
    <m/>
    <m/>
    <n v="0"/>
    <n v="0"/>
    <n v="0"/>
    <n v="0"/>
    <n v="0"/>
    <m/>
    <m/>
    <m/>
    <m/>
    <m/>
    <m/>
    <m/>
    <m/>
    <m/>
    <m/>
    <n v="1"/>
    <n v="1"/>
    <x v="7"/>
    <x v="7"/>
  </r>
  <r>
    <s v="LAND_NOPARC"/>
    <m/>
    <x v="0"/>
    <m/>
    <n v="0"/>
    <m/>
    <m/>
    <m/>
    <m/>
    <n v="2.6950000000000002E-2"/>
    <n v="0"/>
    <n v="0"/>
    <n v="0"/>
    <n v="0"/>
    <m/>
    <n v="0"/>
    <n v="0"/>
    <n v="0"/>
    <s v="NO"/>
    <n v="0"/>
    <m/>
    <m/>
    <m/>
    <m/>
    <n v="0"/>
    <m/>
    <m/>
    <n v="0"/>
    <n v="0"/>
    <n v="0"/>
    <n v="0"/>
    <n v="0"/>
    <m/>
    <m/>
    <m/>
    <m/>
    <m/>
    <m/>
    <m/>
    <m/>
    <m/>
    <m/>
    <n v="0"/>
    <n v="1"/>
    <x v="7"/>
    <x v="7"/>
  </r>
  <r>
    <s v="113-4-330"/>
    <m/>
    <x v="0"/>
    <s v="136 CHARGE POND RD"/>
    <n v="101"/>
    <s v="CHAVES MANUAL A"/>
    <s v="R60"/>
    <s v="ONE FAMILY"/>
    <s v="113//4-330//"/>
    <n v="1.45505"/>
    <n v="1"/>
    <n v="1"/>
    <n v="1"/>
    <n v="1"/>
    <s v="SEPTIC"/>
    <n v="0"/>
    <n v="1"/>
    <n v="5500"/>
    <s v="YES"/>
    <n v="5500"/>
    <s v="113-4-330"/>
    <s v="Public Water,Septic"/>
    <s v="SEPTIC"/>
    <s v="SEPTIC"/>
    <n v="5500"/>
    <m/>
    <m/>
    <n v="1"/>
    <n v="1"/>
    <n v="3"/>
    <n v="1028"/>
    <n v="1"/>
    <m/>
    <m/>
    <m/>
    <m/>
    <m/>
    <m/>
    <m/>
    <m/>
    <m/>
    <m/>
    <n v="3"/>
    <n v="1"/>
    <x v="13"/>
    <x v="13"/>
  </r>
  <r>
    <s v="126-M14"/>
    <m/>
    <x v="0"/>
    <s v="0 CRIMSON LN"/>
    <n v="911"/>
    <s v="COMM OF MASS"/>
    <s v="R130"/>
    <s v="FISH-WILD"/>
    <s v="126//M14//"/>
    <n v="0.59885999999999995"/>
    <n v="0"/>
    <n v="0"/>
    <n v="0"/>
    <n v="0"/>
    <m/>
    <n v="0"/>
    <n v="0"/>
    <n v="0"/>
    <s v="YES"/>
    <n v="0"/>
    <s v="126-M14"/>
    <s v="Public Water,Septic"/>
    <s v="SEPTIC"/>
    <m/>
    <n v="0"/>
    <s v="fee simple"/>
    <s v="YES"/>
    <n v="0"/>
    <n v="0"/>
    <n v="0"/>
    <n v="0"/>
    <n v="0"/>
    <m/>
    <m/>
    <m/>
    <m/>
    <m/>
    <m/>
    <m/>
    <m/>
    <m/>
    <m/>
    <n v="0"/>
    <n v="1"/>
    <x v="7"/>
    <x v="7"/>
  </r>
  <r>
    <s v="120-141"/>
    <m/>
    <x v="0"/>
    <s v="14 BLUEBIRD AVE"/>
    <n v="101"/>
    <s v="CUSICK VERONICA D LIFE ESTATE"/>
    <s v="R130"/>
    <s v="ONE FAMILY"/>
    <s v="120//141//"/>
    <n v="0.37803999999999999"/>
    <n v="1"/>
    <n v="1"/>
    <n v="1"/>
    <n v="1"/>
    <s v="SEPTIC"/>
    <n v="0"/>
    <n v="1"/>
    <n v="2500"/>
    <s v="NO_W1"/>
    <n v="2500"/>
    <s v="120-141"/>
    <s v="Well,Septic"/>
    <s v="SEPTIC"/>
    <s v="SEPTIC"/>
    <n v="2500"/>
    <m/>
    <m/>
    <n v="1"/>
    <n v="1"/>
    <n v="2"/>
    <n v="1040"/>
    <n v="1"/>
    <m/>
    <m/>
    <m/>
    <m/>
    <m/>
    <m/>
    <m/>
    <m/>
    <m/>
    <m/>
    <n v="2"/>
    <n v="1"/>
    <x v="7"/>
    <x v="7"/>
  </r>
  <r>
    <s v="120-80"/>
    <m/>
    <x v="0"/>
    <s v="3 ALBATROSS AVE"/>
    <n v="101"/>
    <s v="SCOTT LESLIE"/>
    <s v="R130"/>
    <s v="ONE FAMILY"/>
    <s v="120//80//"/>
    <n v="0.17441999999999999"/>
    <n v="1"/>
    <n v="1"/>
    <n v="1"/>
    <n v="1"/>
    <s v="SEPTIC"/>
    <n v="0"/>
    <n v="1"/>
    <n v="3900"/>
    <s v="YES"/>
    <n v="3900"/>
    <s v="120-80"/>
    <s v="Gas,Well,Septic"/>
    <s v="SEPTIC"/>
    <s v="SEPTIC"/>
    <n v="3900"/>
    <m/>
    <m/>
    <n v="1"/>
    <n v="1"/>
    <n v="3"/>
    <n v="1200"/>
    <n v="1"/>
    <m/>
    <m/>
    <m/>
    <m/>
    <m/>
    <m/>
    <m/>
    <m/>
    <m/>
    <m/>
    <n v="1"/>
    <n v="1"/>
    <x v="7"/>
    <x v="7"/>
  </r>
  <r>
    <s v="126-M20"/>
    <m/>
    <x v="0"/>
    <s v="0 CRIMSON LN"/>
    <n v="911"/>
    <s v="COMM OF MASS"/>
    <s v="R130"/>
    <s v="FISH-WILD"/>
    <s v="126//M20//"/>
    <n v="0.59031999999999996"/>
    <n v="0"/>
    <n v="0"/>
    <n v="0"/>
    <n v="0"/>
    <m/>
    <n v="0"/>
    <n v="0"/>
    <n v="0"/>
    <s v="YES"/>
    <n v="0"/>
    <s v="126-M20"/>
    <s v="Public Water,Septic"/>
    <s v="SEPTIC"/>
    <m/>
    <n v="0"/>
    <s v="fee simple"/>
    <s v="YES"/>
    <n v="0"/>
    <n v="0"/>
    <n v="0"/>
    <n v="0"/>
    <n v="0"/>
    <m/>
    <m/>
    <m/>
    <m/>
    <m/>
    <m/>
    <m/>
    <m/>
    <m/>
    <m/>
    <n v="2"/>
    <n v="1"/>
    <x v="7"/>
    <x v="7"/>
  </r>
  <r>
    <s v="LAND_NOPARC"/>
    <m/>
    <x v="0"/>
    <m/>
    <n v="0"/>
    <m/>
    <m/>
    <m/>
    <m/>
    <n v="2.7399999999999998E-3"/>
    <n v="0"/>
    <n v="0"/>
    <n v="0"/>
    <n v="0"/>
    <m/>
    <n v="0"/>
    <n v="0"/>
    <n v="0"/>
    <s v="NO"/>
    <n v="0"/>
    <m/>
    <m/>
    <m/>
    <m/>
    <n v="0"/>
    <m/>
    <m/>
    <n v="0"/>
    <n v="0"/>
    <n v="0"/>
    <n v="0"/>
    <n v="0"/>
    <m/>
    <m/>
    <m/>
    <m/>
    <m/>
    <m/>
    <m/>
    <m/>
    <m/>
    <m/>
    <n v="0"/>
    <n v="1"/>
    <x v="7"/>
    <x v="7"/>
  </r>
  <r>
    <s v="120-153"/>
    <m/>
    <x v="0"/>
    <s v="11 CARDINAL AVE"/>
    <n v="101"/>
    <s v="SULLIVAN WILLIAM F"/>
    <s v="R130"/>
    <s v="ONE FAMILY"/>
    <s v="120//153//"/>
    <n v="0.37407000000000001"/>
    <n v="1"/>
    <n v="1"/>
    <n v="1"/>
    <n v="1"/>
    <s v="SEPTIC"/>
    <n v="0"/>
    <n v="1"/>
    <n v="5400"/>
    <s v="YES"/>
    <n v="5400"/>
    <s v="120-153"/>
    <s v="Gas,Well,Septic"/>
    <s v="SEPTIC"/>
    <s v="SEPTIC"/>
    <n v="5400"/>
    <m/>
    <m/>
    <n v="1"/>
    <n v="1"/>
    <n v="3"/>
    <n v="990"/>
    <n v="1.5"/>
    <m/>
    <m/>
    <m/>
    <m/>
    <m/>
    <m/>
    <m/>
    <m/>
    <m/>
    <m/>
    <n v="2"/>
    <n v="1"/>
    <x v="7"/>
    <x v="7"/>
  </r>
  <r>
    <s v="90-1043"/>
    <m/>
    <x v="0"/>
    <s v="2381 CRAN HWY"/>
    <n v="316"/>
    <s v="NOONAN J PETER"/>
    <s v="INDU"/>
    <s v="COMM WHSE  MDL-96"/>
    <s v="90//1043//"/>
    <n v="0.85684000000000005"/>
    <n v="1"/>
    <n v="1"/>
    <n v="1"/>
    <n v="1"/>
    <s v="SEPTIC"/>
    <n v="0"/>
    <n v="1"/>
    <n v="14300"/>
    <s v="YES"/>
    <n v="14300"/>
    <s v="90-1043"/>
    <s v="Public Water"/>
    <m/>
    <s v="SEPTIC"/>
    <n v="14300"/>
    <m/>
    <m/>
    <n v="1"/>
    <n v="1"/>
    <n v="0"/>
    <n v="10850"/>
    <n v="1"/>
    <m/>
    <m/>
    <m/>
    <m/>
    <m/>
    <m/>
    <m/>
    <m/>
    <m/>
    <m/>
    <n v="0"/>
    <n v="1"/>
    <x v="4"/>
    <x v="4"/>
  </r>
  <r>
    <s v="120-124"/>
    <m/>
    <x v="0"/>
    <s v="56 WHM LK SHS DR"/>
    <n v="101"/>
    <s v="BLAKE THOMAS J"/>
    <s v="R130"/>
    <s v="ONE FAMILY"/>
    <s v="120//124//"/>
    <n v="0.49503000000000003"/>
    <n v="1"/>
    <n v="1"/>
    <n v="1"/>
    <n v="1"/>
    <s v="SEPTIC"/>
    <n v="0"/>
    <n v="1"/>
    <n v="2400"/>
    <s v="YES"/>
    <n v="2400"/>
    <s v="120-124"/>
    <s v="Well,Septic"/>
    <s v="SEPTIC"/>
    <s v="SEPTIC"/>
    <n v="2400"/>
    <m/>
    <m/>
    <n v="1"/>
    <n v="1"/>
    <n v="1"/>
    <n v="1260"/>
    <n v="1.5"/>
    <m/>
    <m/>
    <m/>
    <m/>
    <m/>
    <m/>
    <m/>
    <m/>
    <m/>
    <m/>
    <n v="1"/>
    <n v="1"/>
    <x v="7"/>
    <x v="7"/>
  </r>
  <r>
    <s v="120-156"/>
    <m/>
    <x v="0"/>
    <s v="16 CARDINAL AVE"/>
    <n v="101"/>
    <s v="SACCO ROBERT M"/>
    <s v="R130"/>
    <s v="ONE FAMILY"/>
    <s v="120//156//"/>
    <n v="0.14274999999999999"/>
    <n v="1"/>
    <n v="1"/>
    <n v="1"/>
    <n v="1"/>
    <s v="SEPTIC"/>
    <n v="0"/>
    <n v="1"/>
    <n v="400"/>
    <s v="YES"/>
    <n v="400"/>
    <s v="120-156"/>
    <s v="Well,Septic"/>
    <s v="SEPTIC"/>
    <s v="SEPTIC"/>
    <n v="400"/>
    <m/>
    <m/>
    <n v="1"/>
    <n v="1"/>
    <n v="2"/>
    <n v="960"/>
    <n v="1"/>
    <m/>
    <m/>
    <m/>
    <m/>
    <m/>
    <m/>
    <m/>
    <m/>
    <m/>
    <m/>
    <n v="1"/>
    <n v="1"/>
    <x v="7"/>
    <x v="7"/>
  </r>
  <r>
    <s v="120-129"/>
    <m/>
    <x v="0"/>
    <s v="5 BLUEBIRD AVE"/>
    <n v="101"/>
    <s v="PINA NADEEN T"/>
    <s v="R130"/>
    <s v="ONE FAMILY"/>
    <s v="120//129//"/>
    <n v="0.32307000000000002"/>
    <n v="1"/>
    <n v="1"/>
    <n v="1"/>
    <n v="1"/>
    <s v="SEPTIC"/>
    <n v="0"/>
    <n v="1"/>
    <n v="6100"/>
    <s v="YES"/>
    <n v="6100"/>
    <s v="120-129"/>
    <s v="Well,Septic"/>
    <s v="SEPTIC"/>
    <s v="SEPTIC"/>
    <n v="6100"/>
    <m/>
    <m/>
    <n v="1"/>
    <n v="1"/>
    <n v="3"/>
    <n v="1216"/>
    <n v="1"/>
    <m/>
    <m/>
    <m/>
    <m/>
    <m/>
    <m/>
    <m/>
    <m/>
    <m/>
    <m/>
    <n v="2"/>
    <n v="1"/>
    <x v="7"/>
    <x v="7"/>
  </r>
  <r>
    <s v="120-56"/>
    <m/>
    <x v="0"/>
    <s v="82 WHM LK SHS DR"/>
    <n v="101"/>
    <s v="OLIVIERI JOSEPH"/>
    <s v="R130"/>
    <s v="ONE FAMILY"/>
    <s v="120//56//"/>
    <n v="0.21177000000000001"/>
    <n v="1"/>
    <n v="1"/>
    <n v="1"/>
    <n v="1"/>
    <s v="SEPTIC"/>
    <n v="0"/>
    <n v="1"/>
    <n v="7000"/>
    <s v="YES"/>
    <n v="7000"/>
    <s v="120-56"/>
    <s v="Gas,Well,Septic"/>
    <s v="SEPTIC"/>
    <s v="SEPTIC"/>
    <n v="7000"/>
    <m/>
    <m/>
    <n v="1"/>
    <n v="1"/>
    <n v="3"/>
    <n v="1248"/>
    <n v="1"/>
    <m/>
    <m/>
    <m/>
    <m/>
    <m/>
    <m/>
    <m/>
    <m/>
    <m/>
    <m/>
    <n v="1"/>
    <n v="1"/>
    <x v="7"/>
    <x v="7"/>
  </r>
  <r>
    <s v="120-142"/>
    <m/>
    <x v="0"/>
    <s v="10 BLUEBIRD AVE"/>
    <n v="101"/>
    <s v="DAVIS PAUL E"/>
    <s v="R130"/>
    <s v="ONE FAMILY"/>
    <s v="120//142//"/>
    <n v="0.37653999999999999"/>
    <n v="1"/>
    <n v="1"/>
    <n v="1"/>
    <n v="1"/>
    <s v="SEPTIC"/>
    <n v="0"/>
    <n v="1"/>
    <n v="5200"/>
    <s v="YES"/>
    <n v="5200"/>
    <s v="120-142"/>
    <m/>
    <m/>
    <s v="SEPTIC"/>
    <n v="5200"/>
    <m/>
    <m/>
    <n v="1"/>
    <n v="1"/>
    <n v="3"/>
    <n v="1218"/>
    <n v="1"/>
    <m/>
    <m/>
    <m/>
    <m/>
    <m/>
    <m/>
    <m/>
    <m/>
    <m/>
    <m/>
    <n v="2"/>
    <n v="1"/>
    <x v="7"/>
    <x v="7"/>
  </r>
  <r>
    <s v="127-18A"/>
    <m/>
    <x v="0"/>
    <s v="243 GLEN CHARLIE RD"/>
    <n v="131"/>
    <s v="HIGHLAND INC"/>
    <s v="R130"/>
    <s v="RES ACLNPO  MDL-00"/>
    <s v="127//18/A/"/>
    <n v="1.27339"/>
    <n v="0"/>
    <n v="0"/>
    <n v="0"/>
    <n v="0"/>
    <m/>
    <n v="0"/>
    <n v="0"/>
    <n v="0"/>
    <s v="YES"/>
    <n v="0"/>
    <s v="127-18A"/>
    <m/>
    <m/>
    <m/>
    <n v="0"/>
    <m/>
    <m/>
    <n v="0"/>
    <n v="0"/>
    <n v="0"/>
    <n v="0"/>
    <n v="0"/>
    <s v="SEPTIC ASSIGNED TO ADJACENT"/>
    <m/>
    <m/>
    <m/>
    <m/>
    <m/>
    <m/>
    <m/>
    <m/>
    <m/>
    <n v="1"/>
    <n v="1"/>
    <x v="7"/>
    <x v="7"/>
  </r>
  <r>
    <s v="120-1002"/>
    <m/>
    <x v="0"/>
    <s v="100 ALBATROSS AVE"/>
    <n v="132"/>
    <s v="WAREHAM LAKE SHORES IMPR ASSOC"/>
    <s v="R130"/>
    <s v="RES ACLNUD  MDL-00"/>
    <s v="120//1002//"/>
    <n v="0.91759999999999997"/>
    <n v="0"/>
    <n v="0"/>
    <n v="0"/>
    <n v="0"/>
    <m/>
    <n v="0"/>
    <n v="0"/>
    <n v="0"/>
    <s v="YES"/>
    <n v="0"/>
    <s v="120-1002"/>
    <m/>
    <m/>
    <m/>
    <n v="0"/>
    <m/>
    <m/>
    <n v="0"/>
    <n v="0"/>
    <n v="0"/>
    <n v="0"/>
    <n v="0"/>
    <m/>
    <m/>
    <m/>
    <m/>
    <m/>
    <m/>
    <m/>
    <m/>
    <m/>
    <m/>
    <n v="2"/>
    <n v="1"/>
    <x v="7"/>
    <x v="7"/>
  </r>
  <r>
    <s v="120-152"/>
    <m/>
    <x v="0"/>
    <s v="9 CARDINAL AVE"/>
    <n v="101"/>
    <s v="HANNA JENNIE M"/>
    <s v="R130"/>
    <s v="ONE FAMILY"/>
    <s v="120//152//"/>
    <n v="0.18137"/>
    <n v="1"/>
    <n v="1"/>
    <n v="1"/>
    <n v="1"/>
    <s v="SEPTIC"/>
    <n v="0"/>
    <n v="1"/>
    <n v="0"/>
    <s v="YES"/>
    <n v="0"/>
    <s v="120-152"/>
    <s v="Well,Septic"/>
    <s v="SEPTIC"/>
    <s v="SEPTIC"/>
    <n v="0"/>
    <m/>
    <m/>
    <n v="1"/>
    <n v="1"/>
    <n v="3"/>
    <n v="768"/>
    <n v="1"/>
    <m/>
    <m/>
    <m/>
    <m/>
    <m/>
    <m/>
    <m/>
    <m/>
    <m/>
    <m/>
    <n v="1"/>
    <n v="1"/>
    <x v="7"/>
    <x v="7"/>
  </r>
  <r>
    <s v="120-157"/>
    <m/>
    <x v="0"/>
    <s v="14 CARDINAL AVE"/>
    <n v="132"/>
    <s v="SACCO ROBERT M"/>
    <s v="R130"/>
    <s v="RES ACLNUD  MDL-00"/>
    <s v="120//157//"/>
    <n v="0.14535999999999999"/>
    <n v="0"/>
    <n v="0"/>
    <n v="0"/>
    <n v="0"/>
    <m/>
    <n v="0"/>
    <n v="0"/>
    <n v="0"/>
    <s v="YES"/>
    <n v="0"/>
    <s v="120-157"/>
    <m/>
    <m/>
    <m/>
    <n v="400"/>
    <m/>
    <m/>
    <n v="0"/>
    <n v="0"/>
    <n v="0"/>
    <n v="0"/>
    <n v="0"/>
    <m/>
    <m/>
    <m/>
    <m/>
    <m/>
    <m/>
    <m/>
    <m/>
    <m/>
    <m/>
    <n v="1"/>
    <n v="1"/>
    <x v="7"/>
    <x v="7"/>
  </r>
  <r>
    <s v="126-M19"/>
    <m/>
    <x v="0"/>
    <s v="0 CRIMSON LN"/>
    <n v="911"/>
    <s v="COMM OF MASS"/>
    <s v="R130"/>
    <s v="FISH-WILD"/>
    <s v="126//M19//"/>
    <n v="0.68608999999999998"/>
    <n v="0"/>
    <n v="0"/>
    <n v="0"/>
    <n v="0"/>
    <m/>
    <n v="0"/>
    <n v="0"/>
    <n v="0"/>
    <s v="YES"/>
    <n v="0"/>
    <s v="126-M19"/>
    <s v="Public Water,Septic"/>
    <s v="SEPTIC"/>
    <m/>
    <n v="0"/>
    <s v="fee simple"/>
    <s v="YES"/>
    <n v="0"/>
    <n v="0"/>
    <n v="0"/>
    <n v="0"/>
    <n v="0"/>
    <m/>
    <m/>
    <m/>
    <m/>
    <m/>
    <m/>
    <m/>
    <m/>
    <m/>
    <m/>
    <n v="0"/>
    <n v="1"/>
    <x v="7"/>
    <x v="7"/>
  </r>
  <r>
    <s v="126-M15"/>
    <m/>
    <x v="0"/>
    <s v="0 CRIMSON LN"/>
    <n v="911"/>
    <s v="COMM OF MASS"/>
    <s v="R130"/>
    <s v="FISH-WILD"/>
    <s v="126//M15//"/>
    <n v="0.60189999999999999"/>
    <n v="0"/>
    <n v="0"/>
    <n v="0"/>
    <n v="0"/>
    <m/>
    <n v="0"/>
    <n v="0"/>
    <n v="0"/>
    <s v="YES"/>
    <n v="0"/>
    <s v="126-M15"/>
    <s v="Public Water,Septic"/>
    <s v="SEPTIC"/>
    <m/>
    <n v="0"/>
    <s v="fee simple"/>
    <s v="YES"/>
    <n v="0"/>
    <n v="0"/>
    <n v="0"/>
    <n v="0"/>
    <n v="0"/>
    <m/>
    <m/>
    <m/>
    <m/>
    <m/>
    <m/>
    <m/>
    <m/>
    <m/>
    <m/>
    <n v="0"/>
    <n v="1"/>
    <x v="7"/>
    <x v="7"/>
  </r>
  <r>
    <s v="120-165"/>
    <m/>
    <x v="0"/>
    <s v="15 DOVE AVE"/>
    <n v="101"/>
    <s v="DOWNS GEORGE"/>
    <s v="R130"/>
    <s v="ONE FAMILY"/>
    <s v="120//165//"/>
    <n v="0.16131000000000001"/>
    <n v="1"/>
    <n v="1"/>
    <n v="1"/>
    <n v="1"/>
    <s v="SEPTIC"/>
    <n v="0"/>
    <n v="1"/>
    <n v="4400"/>
    <s v="YES"/>
    <n v="4400"/>
    <s v="120-165"/>
    <s v="Well,Septic"/>
    <s v="SEPTIC"/>
    <s v="SEPTIC"/>
    <n v="4400"/>
    <m/>
    <m/>
    <n v="1"/>
    <n v="1"/>
    <n v="3"/>
    <n v="1080"/>
    <n v="1"/>
    <m/>
    <m/>
    <m/>
    <m/>
    <m/>
    <m/>
    <m/>
    <m/>
    <m/>
    <m/>
    <n v="1"/>
    <n v="1"/>
    <x v="7"/>
    <x v="7"/>
  </r>
  <r>
    <s v="120-151"/>
    <m/>
    <x v="0"/>
    <s v="7 CARDINAL AVE"/>
    <n v="101"/>
    <s v="KABILIAN ARTHUR J"/>
    <s v="R130"/>
    <s v="ONE FAMILY"/>
    <s v="120//151//"/>
    <n v="0.17696000000000001"/>
    <n v="1"/>
    <n v="1"/>
    <n v="1"/>
    <n v="1"/>
    <s v="SEPTIC"/>
    <n v="0"/>
    <n v="1"/>
    <n v="500"/>
    <s v="YES"/>
    <n v="500"/>
    <s v="120-151"/>
    <s v="Well,Septic"/>
    <s v="SEPTIC"/>
    <s v="SEPTIC"/>
    <n v="500"/>
    <m/>
    <m/>
    <n v="1"/>
    <n v="1"/>
    <n v="4"/>
    <n v="1492"/>
    <n v="2"/>
    <m/>
    <m/>
    <m/>
    <m/>
    <m/>
    <m/>
    <m/>
    <m/>
    <m/>
    <m/>
    <n v="1"/>
    <n v="1"/>
    <x v="7"/>
    <x v="7"/>
  </r>
  <r>
    <s v="120-144"/>
    <m/>
    <x v="0"/>
    <s v="6 BLUEBIRD AVE"/>
    <n v="101"/>
    <s v="WOLVERTON JAN B PC  TRUSTEE"/>
    <s v="R130"/>
    <s v="ONE FAMILY"/>
    <s v="120//144//"/>
    <n v="0.18023"/>
    <n v="1"/>
    <n v="1"/>
    <n v="1"/>
    <n v="1"/>
    <s v="SEPTIC"/>
    <n v="0"/>
    <n v="1"/>
    <n v="1300"/>
    <s v="YES"/>
    <n v="1300"/>
    <s v="120-144"/>
    <s v="Gas,Well,Septic"/>
    <s v="SEPTIC"/>
    <s v="SEPTIC"/>
    <n v="1300"/>
    <m/>
    <m/>
    <n v="1"/>
    <n v="1"/>
    <n v="2"/>
    <n v="600"/>
    <n v="1"/>
    <m/>
    <m/>
    <m/>
    <m/>
    <m/>
    <m/>
    <m/>
    <m/>
    <m/>
    <m/>
    <n v="1"/>
    <n v="1"/>
    <x v="7"/>
    <x v="7"/>
  </r>
  <r>
    <s v="120-6"/>
    <m/>
    <x v="0"/>
    <s v="113 WHM LK SHS DR"/>
    <n v="101"/>
    <s v="RUTAN JASON T"/>
    <s v="R130"/>
    <s v="ONE FAMILY"/>
    <s v="120//6//"/>
    <n v="0.15787999999999999"/>
    <n v="1"/>
    <n v="1"/>
    <n v="1"/>
    <n v="1"/>
    <s v="SEPTIC"/>
    <n v="0"/>
    <n v="1"/>
    <n v="5300"/>
    <s v="YES"/>
    <n v="5300"/>
    <s v="120-6"/>
    <s v="Well,Septic"/>
    <s v="SEPTIC"/>
    <s v="SEPTIC"/>
    <n v="5300"/>
    <m/>
    <m/>
    <n v="1"/>
    <n v="1"/>
    <n v="3"/>
    <n v="896"/>
    <n v="1"/>
    <m/>
    <m/>
    <m/>
    <m/>
    <m/>
    <m/>
    <m/>
    <m/>
    <m/>
    <m/>
    <n v="1"/>
    <n v="1"/>
    <x v="7"/>
    <x v="7"/>
  </r>
  <r>
    <s v="120-158"/>
    <m/>
    <x v="0"/>
    <s v="12 CARDINAL AVE"/>
    <n v="101"/>
    <s v="MESTIERI GUY A"/>
    <s v="R130"/>
    <s v="ONE FAMILY"/>
    <s v="120//158//"/>
    <n v="0.13980000000000001"/>
    <n v="1"/>
    <n v="1"/>
    <n v="1"/>
    <n v="1"/>
    <s v="SEPTIC"/>
    <n v="0"/>
    <n v="1"/>
    <n v="12300"/>
    <s v="YES"/>
    <n v="12300"/>
    <s v="120-158"/>
    <s v="Well,Septic"/>
    <s v="SEPTIC"/>
    <s v="SEPTIC"/>
    <n v="12300"/>
    <m/>
    <m/>
    <n v="1"/>
    <n v="1"/>
    <n v="2"/>
    <n v="858"/>
    <n v="1"/>
    <m/>
    <m/>
    <m/>
    <m/>
    <m/>
    <m/>
    <m/>
    <m/>
    <m/>
    <m/>
    <n v="1"/>
    <n v="1"/>
    <x v="7"/>
    <x v="7"/>
  </r>
  <r>
    <s v="113-4-333"/>
    <m/>
    <x v="0"/>
    <s v="140 CHARGE POND RD"/>
    <n v="101"/>
    <s v="BAKER MAGARET A"/>
    <s v="R60"/>
    <s v="ONE FAMILY"/>
    <s v="113//4-333//"/>
    <n v="0.45257999999999998"/>
    <n v="1"/>
    <n v="1"/>
    <n v="1"/>
    <n v="1"/>
    <s v="SEPTIC"/>
    <n v="0"/>
    <n v="1"/>
    <n v="8300"/>
    <s v="YES"/>
    <n v="8300"/>
    <s v="113-4-333"/>
    <s v="Public Water,Septic"/>
    <s v="SEPTIC"/>
    <s v="SEPTIC"/>
    <n v="8300"/>
    <m/>
    <m/>
    <n v="1"/>
    <n v="1"/>
    <n v="3"/>
    <n v="1455"/>
    <n v="1.75"/>
    <m/>
    <m/>
    <m/>
    <m/>
    <m/>
    <m/>
    <m/>
    <m/>
    <m/>
    <m/>
    <n v="1"/>
    <n v="1"/>
    <x v="13"/>
    <x v="13"/>
  </r>
  <r>
    <s v="LAND_NOPARC"/>
    <m/>
    <x v="0"/>
    <m/>
    <n v="0"/>
    <m/>
    <m/>
    <m/>
    <m/>
    <n v="6.2659999999999993E-2"/>
    <n v="0"/>
    <n v="0"/>
    <n v="0"/>
    <n v="0"/>
    <m/>
    <n v="0"/>
    <n v="0"/>
    <n v="0"/>
    <s v="NO"/>
    <n v="0"/>
    <m/>
    <m/>
    <m/>
    <m/>
    <n v="0"/>
    <m/>
    <m/>
    <n v="0"/>
    <n v="0"/>
    <n v="0"/>
    <n v="0"/>
    <n v="0"/>
    <m/>
    <m/>
    <m/>
    <m/>
    <m/>
    <m/>
    <m/>
    <m/>
    <m/>
    <m/>
    <n v="0"/>
    <n v="1"/>
    <x v="7"/>
    <x v="7"/>
  </r>
  <r>
    <s v="108-1002A"/>
    <m/>
    <x v="0"/>
    <s v="2394 CRAN HWY"/>
    <n v="103"/>
    <s v="GREAT HILL CORP"/>
    <s v="SC"/>
    <s v="MOBILE HOM  MDL-01"/>
    <s v="108//1002/A/"/>
    <n v="5.4768699999999999"/>
    <n v="30"/>
    <n v="0"/>
    <n v="30"/>
    <n v="30"/>
    <s v="SEPTIC"/>
    <n v="1"/>
    <n v="1"/>
    <n v="232600"/>
    <s v="NO_W1"/>
    <n v="232600"/>
    <s v="108-1002A"/>
    <s v="Public Water,Gas,Septic"/>
    <s v="SEPTIC"/>
    <s v="SEWER"/>
    <n v="232600"/>
    <m/>
    <m/>
    <n v="30"/>
    <n v="0"/>
    <n v="2"/>
    <n v="2100"/>
    <n v="1"/>
    <m/>
    <m/>
    <m/>
    <m/>
    <m/>
    <m/>
    <m/>
    <m/>
    <m/>
    <m/>
    <n v="1"/>
    <n v="1"/>
    <x v="9"/>
    <x v="9"/>
  </r>
  <r>
    <s v="127-25"/>
    <m/>
    <x v="0"/>
    <s v="257 GLEN CHARLIE RD"/>
    <n v="131"/>
    <s v="HIGHLAND INC &amp; FOX MADLYN A"/>
    <s v="R130"/>
    <s v="RES ACLNPO  MDL-00"/>
    <s v="127//25//"/>
    <n v="0.98423000000000005"/>
    <n v="0"/>
    <n v="0"/>
    <n v="0"/>
    <n v="0"/>
    <m/>
    <n v="0"/>
    <n v="0"/>
    <n v="0"/>
    <s v="YES"/>
    <n v="0"/>
    <s v="127-25"/>
    <m/>
    <m/>
    <m/>
    <n v="0"/>
    <m/>
    <m/>
    <n v="0"/>
    <n v="0"/>
    <n v="0"/>
    <n v="0"/>
    <n v="0"/>
    <s v="SEPTIC ASSIGNED TO ADJACENT"/>
    <m/>
    <m/>
    <m/>
    <m/>
    <m/>
    <m/>
    <m/>
    <m/>
    <m/>
    <n v="0"/>
    <n v="1"/>
    <x v="7"/>
    <x v="7"/>
  </r>
  <r>
    <s v="LAND_NOPARC"/>
    <m/>
    <x v="0"/>
    <m/>
    <n v="0"/>
    <m/>
    <m/>
    <m/>
    <m/>
    <n v="4.8460000000000003E-2"/>
    <n v="0"/>
    <n v="0"/>
    <n v="0"/>
    <n v="0"/>
    <m/>
    <n v="0"/>
    <n v="0"/>
    <n v="0"/>
    <s v="NO"/>
    <n v="0"/>
    <m/>
    <m/>
    <m/>
    <m/>
    <n v="0"/>
    <m/>
    <m/>
    <n v="0"/>
    <n v="0"/>
    <n v="0"/>
    <n v="0"/>
    <n v="0"/>
    <m/>
    <m/>
    <m/>
    <m/>
    <m/>
    <m/>
    <m/>
    <m/>
    <m/>
    <m/>
    <n v="0"/>
    <n v="1"/>
    <x v="7"/>
    <x v="7"/>
  </r>
  <r>
    <s v="108-1002A"/>
    <m/>
    <x v="0"/>
    <s v="2394 CRAN HWY"/>
    <n v="103"/>
    <s v="GREAT HILL CORP"/>
    <s v="SC"/>
    <s v="MOBILE HOM  MDL-01"/>
    <s v="108//1002/A/"/>
    <n v="37.764330000000001"/>
    <n v="170"/>
    <n v="170"/>
    <n v="170"/>
    <n v="170"/>
    <s v="SEPTIC"/>
    <n v="1"/>
    <n v="1"/>
    <n v="232600"/>
    <s v="NO_W1"/>
    <n v="232600"/>
    <s v="108-1002A"/>
    <s v="Public Water,Gas,Septic"/>
    <s v="SEPTIC"/>
    <s v="SEPTIC"/>
    <n v="232600"/>
    <m/>
    <m/>
    <n v="170"/>
    <n v="170"/>
    <n v="2"/>
    <n v="2100"/>
    <n v="1"/>
    <m/>
    <m/>
    <m/>
    <m/>
    <m/>
    <m/>
    <m/>
    <m/>
    <m/>
    <m/>
    <n v="4"/>
    <n v="1"/>
    <x v="4"/>
    <x v="4"/>
  </r>
  <r>
    <s v="113-1012"/>
    <m/>
    <x v="0"/>
    <s v="0 CHARGE POND RD"/>
    <n v="720"/>
    <s v="BAYSIDE AGRICULTURAL INC"/>
    <m/>
    <s v="NONPRNECLD"/>
    <s v="113//1012//"/>
    <n v="16.392399999999999"/>
    <n v="0"/>
    <n v="0"/>
    <n v="0"/>
    <n v="0"/>
    <m/>
    <n v="0"/>
    <n v="0"/>
    <n v="0"/>
    <s v="YES"/>
    <n v="0"/>
    <s v="113-1012"/>
    <m/>
    <m/>
    <m/>
    <n v="0"/>
    <m/>
    <m/>
    <n v="0"/>
    <n v="0"/>
    <n v="0"/>
    <n v="0"/>
    <n v="0"/>
    <m/>
    <m/>
    <m/>
    <m/>
    <m/>
    <m/>
    <m/>
    <m/>
    <m/>
    <m/>
    <n v="1"/>
    <n v="1"/>
    <x v="8"/>
    <x v="8"/>
  </r>
  <r>
    <s v="120-166"/>
    <m/>
    <x v="0"/>
    <s v="13 DOVE AVE"/>
    <n v="132"/>
    <s v="DOWNS GEORGE"/>
    <s v="R130"/>
    <s v="RES ACLNUD  MDL-00"/>
    <s v="120//166//"/>
    <n v="0.15706999999999999"/>
    <n v="0"/>
    <n v="0"/>
    <n v="0"/>
    <n v="0"/>
    <m/>
    <n v="0"/>
    <n v="0"/>
    <n v="0"/>
    <s v="YES"/>
    <n v="0"/>
    <s v="120-166"/>
    <m/>
    <m/>
    <m/>
    <n v="0"/>
    <m/>
    <m/>
    <n v="0"/>
    <n v="0"/>
    <n v="0"/>
    <n v="0"/>
    <n v="0"/>
    <m/>
    <m/>
    <m/>
    <m/>
    <m/>
    <m/>
    <m/>
    <m/>
    <m/>
    <m/>
    <n v="1"/>
    <n v="1"/>
    <x v="7"/>
    <x v="7"/>
  </r>
  <r>
    <s v="120-145"/>
    <m/>
    <x v="0"/>
    <s v="4 BLUEBIRD AVE"/>
    <n v="101"/>
    <s v="CARNEY KAREN C"/>
    <s v="R130"/>
    <s v="ONE FAMILY"/>
    <s v="120//145//"/>
    <n v="0.16575999999999999"/>
    <n v="1"/>
    <n v="1"/>
    <n v="1"/>
    <n v="1"/>
    <s v="SEPTIC"/>
    <n v="0"/>
    <n v="1"/>
    <n v="300"/>
    <s v="YES"/>
    <n v="300"/>
    <s v="120-145"/>
    <s v="Gas,Well,Septic"/>
    <s v="SEPTIC"/>
    <s v="SEPTIC"/>
    <n v="300"/>
    <m/>
    <m/>
    <n v="1"/>
    <n v="1"/>
    <n v="2"/>
    <n v="792"/>
    <n v="1"/>
    <m/>
    <m/>
    <m/>
    <m/>
    <m/>
    <m/>
    <m/>
    <m/>
    <m/>
    <m/>
    <n v="1"/>
    <n v="1"/>
    <x v="7"/>
    <x v="7"/>
  </r>
  <r>
    <s v="120-150"/>
    <m/>
    <x v="0"/>
    <s v="5 CARDINAL AVE"/>
    <n v="101"/>
    <s v="LEONARDO DAVID J"/>
    <s v="R130"/>
    <s v="ONE FAMILY"/>
    <s v="120//150//"/>
    <n v="0.15656"/>
    <n v="1"/>
    <n v="1"/>
    <n v="1"/>
    <n v="1"/>
    <s v="SEPTIC"/>
    <n v="0"/>
    <n v="1"/>
    <n v="11700"/>
    <s v="YES"/>
    <n v="11700"/>
    <s v="120-150"/>
    <s v="Well,Septic"/>
    <s v="SEPTIC"/>
    <s v="SEPTIC"/>
    <n v="11700"/>
    <m/>
    <m/>
    <n v="1"/>
    <n v="1"/>
    <n v="2"/>
    <n v="876"/>
    <n v="1"/>
    <m/>
    <m/>
    <m/>
    <m/>
    <m/>
    <m/>
    <m/>
    <m/>
    <m/>
    <m/>
    <n v="1"/>
    <n v="1"/>
    <x v="7"/>
    <x v="7"/>
  </r>
  <r>
    <s v="108-1001B"/>
    <m/>
    <x v="0"/>
    <s v="2384 CRAN HWY"/>
    <n v="440"/>
    <s v="MCCARTHY GERALD P TRUSTEE"/>
    <s v="INDU"/>
    <s v="IND LD DV"/>
    <s v="108//1001/B/"/>
    <n v="7.5524500000000003"/>
    <n v="1"/>
    <n v="1"/>
    <n v="1"/>
    <n v="1"/>
    <s v="SEPTIC"/>
    <n v="0"/>
    <n v="0"/>
    <n v="0"/>
    <s v="YES"/>
    <n v="0"/>
    <s v="108-1001B"/>
    <m/>
    <m/>
    <s v="SEPTIC"/>
    <n v="0"/>
    <m/>
    <m/>
    <n v="1"/>
    <n v="1"/>
    <n v="0"/>
    <n v="0"/>
    <n v="0"/>
    <m/>
    <m/>
    <m/>
    <m/>
    <m/>
    <m/>
    <m/>
    <m/>
    <m/>
    <m/>
    <n v="2"/>
    <n v="1"/>
    <x v="4"/>
    <x v="4"/>
  </r>
  <r>
    <s v="120-126"/>
    <m/>
    <x v="0"/>
    <s v="52 WHM LK SHS DR"/>
    <n v="101"/>
    <s v="KELLEY MARGUERITE A"/>
    <s v="R130"/>
    <s v="ONE FAMILY"/>
    <s v="120//126//"/>
    <n v="0.37134"/>
    <n v="1"/>
    <n v="1"/>
    <n v="1"/>
    <n v="1"/>
    <s v="SEPTIC"/>
    <n v="0"/>
    <n v="0"/>
    <n v="0"/>
    <s v="YES"/>
    <n v="0"/>
    <s v="120-126"/>
    <s v="Well,Septic"/>
    <s v="SEPTIC"/>
    <s v="SEPTIC"/>
    <n v="0"/>
    <m/>
    <m/>
    <n v="1"/>
    <n v="1"/>
    <n v="2"/>
    <n v="1068"/>
    <n v="1"/>
    <m/>
    <m/>
    <m/>
    <m/>
    <m/>
    <m/>
    <m/>
    <m/>
    <m/>
    <m/>
    <n v="2"/>
    <n v="1"/>
    <x v="7"/>
    <x v="7"/>
  </r>
  <r>
    <s v="120-159"/>
    <m/>
    <x v="0"/>
    <s v="10 CARDINAL AVE"/>
    <n v="101"/>
    <s v="PORTER LANCE E"/>
    <s v="R130"/>
    <s v="ONE FAMILY"/>
    <s v="120//159//"/>
    <n v="0.15407000000000001"/>
    <n v="1"/>
    <n v="1"/>
    <n v="1"/>
    <n v="1"/>
    <s v="SEPTIC"/>
    <n v="0"/>
    <n v="1"/>
    <n v="3100"/>
    <s v="YES"/>
    <n v="3100"/>
    <s v="120-159"/>
    <s v="Gas,Well,Septic"/>
    <s v="SEPTIC"/>
    <s v="SEPTIC"/>
    <n v="3100"/>
    <m/>
    <m/>
    <n v="1"/>
    <n v="1"/>
    <n v="2"/>
    <n v="646"/>
    <n v="1"/>
    <m/>
    <m/>
    <m/>
    <m/>
    <m/>
    <m/>
    <m/>
    <m/>
    <m/>
    <m/>
    <n v="1"/>
    <n v="1"/>
    <x v="7"/>
    <x v="7"/>
  </r>
  <r>
    <s v="120-149"/>
    <m/>
    <x v="0"/>
    <s v="3 CARDINAL AVE"/>
    <n v="132"/>
    <s v="KUSA ALGERD P TRUSTEE"/>
    <s v="R130"/>
    <s v="RES ACLNUD  MDL-00"/>
    <s v="120//149//"/>
    <n v="0.16944000000000001"/>
    <n v="0"/>
    <n v="0"/>
    <n v="0"/>
    <n v="0"/>
    <m/>
    <n v="0"/>
    <n v="0"/>
    <n v="0"/>
    <s v="YES"/>
    <n v="0"/>
    <s v="120-149"/>
    <m/>
    <m/>
    <m/>
    <n v="0"/>
    <m/>
    <m/>
    <n v="0"/>
    <n v="0"/>
    <n v="0"/>
    <n v="0"/>
    <n v="0"/>
    <m/>
    <m/>
    <m/>
    <m/>
    <m/>
    <m/>
    <m/>
    <m/>
    <m/>
    <m/>
    <n v="1"/>
    <n v="1"/>
    <x v="7"/>
    <x v="7"/>
  </r>
  <r>
    <s v="120-55"/>
    <m/>
    <x v="0"/>
    <s v="84 WHM LK SHS DR"/>
    <n v="131"/>
    <s v="ROSA GEORGE W"/>
    <s v="R130"/>
    <s v="RES ACLNPO  MDL-00"/>
    <s v="120//55//"/>
    <n v="0.15701999999999999"/>
    <n v="0"/>
    <n v="0"/>
    <n v="0"/>
    <n v="0"/>
    <m/>
    <n v="0"/>
    <n v="0"/>
    <n v="0"/>
    <s v="YES"/>
    <n v="0"/>
    <s v="120-55"/>
    <m/>
    <m/>
    <m/>
    <n v="0"/>
    <m/>
    <m/>
    <n v="0"/>
    <n v="0"/>
    <n v="0"/>
    <n v="0"/>
    <n v="0"/>
    <m/>
    <m/>
    <m/>
    <m/>
    <m/>
    <m/>
    <m/>
    <m/>
    <m/>
    <m/>
    <n v="1"/>
    <n v="1"/>
    <x v="7"/>
    <x v="7"/>
  </r>
  <r>
    <s v="120-146"/>
    <m/>
    <x v="0"/>
    <s v="2 BLUEBIRD AVE"/>
    <n v="132"/>
    <s v="CARNEY KAREN C"/>
    <s v="R130"/>
    <s v="RES ACLNUD  MDL-00"/>
    <s v="120//146//"/>
    <n v="0.16649"/>
    <n v="0"/>
    <n v="0"/>
    <n v="0"/>
    <n v="0"/>
    <m/>
    <n v="0"/>
    <n v="0"/>
    <n v="0"/>
    <s v="YES"/>
    <n v="0"/>
    <s v="120-146"/>
    <m/>
    <m/>
    <m/>
    <n v="0"/>
    <m/>
    <m/>
    <n v="0"/>
    <n v="0"/>
    <n v="0"/>
    <n v="0"/>
    <n v="0"/>
    <m/>
    <m/>
    <m/>
    <m/>
    <m/>
    <m/>
    <m/>
    <m/>
    <m/>
    <m/>
    <n v="1"/>
    <n v="1"/>
    <x v="7"/>
    <x v="7"/>
  </r>
  <r>
    <s v="126-4"/>
    <m/>
    <x v="0"/>
    <s v="0 PLYMOUTH RD"/>
    <n v="903"/>
    <s v="WAREHAM FIRE DISTRICT"/>
    <s v="R130"/>
    <s v="MUNICIPAL  MDL-00"/>
    <s v="126//4//"/>
    <n v="1.0320100000000001"/>
    <n v="0"/>
    <n v="0"/>
    <n v="0"/>
    <n v="0"/>
    <m/>
    <n v="0"/>
    <n v="0"/>
    <n v="0"/>
    <s v="YES"/>
    <n v="0"/>
    <s v="126-4"/>
    <m/>
    <m/>
    <m/>
    <n v="0"/>
    <s v="fee simple"/>
    <s v="YES"/>
    <n v="0"/>
    <n v="0"/>
    <n v="0"/>
    <n v="0"/>
    <n v="0"/>
    <m/>
    <m/>
    <m/>
    <m/>
    <m/>
    <m/>
    <m/>
    <m/>
    <m/>
    <m/>
    <n v="1"/>
    <n v="1"/>
    <x v="7"/>
    <x v="7"/>
  </r>
  <r>
    <s v="LAND_NOPARC"/>
    <m/>
    <x v="0"/>
    <m/>
    <n v="0"/>
    <m/>
    <m/>
    <m/>
    <m/>
    <n v="7.0600000000000003E-3"/>
    <n v="0"/>
    <n v="0"/>
    <n v="0"/>
    <n v="0"/>
    <m/>
    <n v="0"/>
    <n v="0"/>
    <n v="0"/>
    <s v="NO"/>
    <n v="0"/>
    <m/>
    <m/>
    <m/>
    <m/>
    <n v="0"/>
    <m/>
    <m/>
    <n v="0"/>
    <n v="0"/>
    <n v="0"/>
    <n v="0"/>
    <n v="0"/>
    <m/>
    <m/>
    <m/>
    <m/>
    <m/>
    <m/>
    <m/>
    <m/>
    <m/>
    <m/>
    <n v="0"/>
    <n v="1"/>
    <x v="7"/>
    <x v="7"/>
  </r>
  <r>
    <s v="126-M16"/>
    <m/>
    <x v="0"/>
    <s v="0 CRIMSON LN"/>
    <n v="911"/>
    <s v="COMM OF MASS"/>
    <s v="R130"/>
    <s v="FISH-WILD"/>
    <s v="126//M16//"/>
    <n v="0.58038999999999996"/>
    <n v="0"/>
    <n v="0"/>
    <n v="0"/>
    <n v="0"/>
    <m/>
    <n v="0"/>
    <n v="0"/>
    <n v="0"/>
    <s v="YES"/>
    <n v="0"/>
    <s v="126-M16"/>
    <s v="Public Water,Septic"/>
    <s v="SEPTIC"/>
    <m/>
    <n v="0"/>
    <s v="fee simple"/>
    <s v="YES"/>
    <n v="0"/>
    <n v="0"/>
    <n v="0"/>
    <n v="0"/>
    <n v="0"/>
    <m/>
    <m/>
    <m/>
    <m/>
    <m/>
    <m/>
    <m/>
    <m/>
    <m/>
    <m/>
    <n v="0"/>
    <n v="1"/>
    <x v="7"/>
    <x v="7"/>
  </r>
  <r>
    <s v="120-7"/>
    <m/>
    <x v="0"/>
    <s v="115 WHM LK SHS DR"/>
    <n v="101"/>
    <s v="DENEAULT GERARD O"/>
    <s v="R130"/>
    <s v="ONE FAMILY"/>
    <s v="120//7//"/>
    <n v="0.33232"/>
    <n v="1"/>
    <n v="1"/>
    <n v="1"/>
    <n v="1"/>
    <s v="SEPTIC"/>
    <n v="0"/>
    <n v="1"/>
    <n v="3200"/>
    <s v="YES"/>
    <n v="3200"/>
    <s v="120-7"/>
    <s v="Well,Septic"/>
    <s v="SEPTIC"/>
    <s v="SEPTIC"/>
    <n v="3200"/>
    <m/>
    <m/>
    <n v="1"/>
    <n v="1"/>
    <n v="2"/>
    <n v="816"/>
    <n v="1"/>
    <m/>
    <m/>
    <m/>
    <m/>
    <m/>
    <m/>
    <m/>
    <m/>
    <m/>
    <m/>
    <n v="2"/>
    <n v="1"/>
    <x v="7"/>
    <x v="7"/>
  </r>
  <r>
    <s v="113-4-334"/>
    <m/>
    <x v="0"/>
    <s v="142 CHARGE POND RD"/>
    <n v="130"/>
    <s v="BAKER MARGARET"/>
    <s v="R60"/>
    <s v="RES ACLNDV  MDL-00"/>
    <s v="113//4-334//"/>
    <n v="0.47092000000000001"/>
    <n v="0"/>
    <n v="0"/>
    <n v="0"/>
    <n v="0"/>
    <m/>
    <n v="0"/>
    <n v="0"/>
    <n v="0"/>
    <s v="YES"/>
    <n v="0"/>
    <s v="113-4-334"/>
    <m/>
    <m/>
    <m/>
    <n v="0"/>
    <m/>
    <m/>
    <n v="0"/>
    <n v="0"/>
    <n v="0"/>
    <n v="0"/>
    <n v="0"/>
    <m/>
    <m/>
    <m/>
    <m/>
    <m/>
    <m/>
    <m/>
    <m/>
    <m/>
    <m/>
    <n v="1"/>
    <n v="1"/>
    <x v="13"/>
    <x v="13"/>
  </r>
  <r>
    <s v="120-82"/>
    <m/>
    <x v="0"/>
    <s v="67 BLUEBIRD AVE"/>
    <n v="101"/>
    <s v="NEWTON ALAN R"/>
    <s v="R130"/>
    <s v="ONE FAMILY"/>
    <s v="120//82//"/>
    <n v="0.57384999999999997"/>
    <n v="1"/>
    <n v="1"/>
    <n v="1"/>
    <n v="1"/>
    <s v="SEPTIC"/>
    <n v="0"/>
    <n v="1"/>
    <n v="2700"/>
    <s v="NO_W1"/>
    <n v="2700"/>
    <s v="120-82"/>
    <s v="Gas,Well,Septic"/>
    <s v="SEPTIC"/>
    <s v="SEPTIC"/>
    <n v="2700"/>
    <m/>
    <m/>
    <n v="1"/>
    <n v="1"/>
    <n v="4"/>
    <n v="2770"/>
    <n v="2"/>
    <m/>
    <m/>
    <m/>
    <m/>
    <m/>
    <m/>
    <m/>
    <m/>
    <m/>
    <m/>
    <n v="2"/>
    <n v="1"/>
    <x v="7"/>
    <x v="7"/>
  </r>
  <r>
    <s v="120-167"/>
    <m/>
    <x v="0"/>
    <s v="9 DOVE AVE"/>
    <n v="101"/>
    <s v="LESPERANCE KAREN A"/>
    <s v="R130"/>
    <s v="ONE FAMILY"/>
    <s v="120//167//"/>
    <n v="0.32861000000000001"/>
    <n v="1"/>
    <n v="1"/>
    <n v="1"/>
    <n v="1"/>
    <s v="SEPTIC"/>
    <n v="0"/>
    <n v="0"/>
    <n v="0"/>
    <s v="YES"/>
    <n v="0"/>
    <s v="120-167"/>
    <m/>
    <m/>
    <s v="SEPTIC"/>
    <n v="0"/>
    <m/>
    <m/>
    <n v="1"/>
    <n v="1"/>
    <n v="3"/>
    <n v="1928"/>
    <n v="2"/>
    <m/>
    <m/>
    <m/>
    <m/>
    <m/>
    <m/>
    <m/>
    <m/>
    <m/>
    <m/>
    <n v="2"/>
    <n v="1"/>
    <x v="7"/>
    <x v="7"/>
  </r>
  <r>
    <s v="120-148"/>
    <m/>
    <x v="0"/>
    <s v="1 CARDINAL AVE"/>
    <n v="101"/>
    <s v="WORCESTER LINDA J"/>
    <s v="R130"/>
    <s v="ONE FAMILY"/>
    <s v="120//148//"/>
    <n v="0.26064999999999999"/>
    <n v="1"/>
    <n v="1"/>
    <n v="1"/>
    <n v="1"/>
    <s v="SEPTIC"/>
    <n v="0"/>
    <n v="1"/>
    <n v="10500"/>
    <s v="YES"/>
    <n v="10500"/>
    <s v="120-148"/>
    <s v="Well,Septic"/>
    <s v="SEPTIC"/>
    <s v="SEPTIC"/>
    <n v="10500"/>
    <m/>
    <m/>
    <n v="1"/>
    <n v="1"/>
    <n v="2"/>
    <n v="624"/>
    <n v="1"/>
    <m/>
    <m/>
    <m/>
    <m/>
    <m/>
    <m/>
    <m/>
    <m/>
    <m/>
    <m/>
    <n v="1"/>
    <n v="1"/>
    <x v="7"/>
    <x v="7"/>
  </r>
  <r>
    <s v="126-M18"/>
    <m/>
    <x v="0"/>
    <s v="0 CRIMSON LN"/>
    <n v="911"/>
    <s v="COMM OF MASS"/>
    <s v="R130"/>
    <s v="FISH-WILD"/>
    <s v="126//M18//"/>
    <n v="1.0133300000000001"/>
    <n v="0"/>
    <n v="0"/>
    <n v="0"/>
    <n v="0"/>
    <m/>
    <n v="0"/>
    <n v="0"/>
    <n v="0"/>
    <s v="YES"/>
    <n v="0"/>
    <s v="126-M18"/>
    <s v="Public Water,Septic"/>
    <s v="SEPTIC"/>
    <m/>
    <n v="0"/>
    <s v="fee simple"/>
    <s v="YES"/>
    <n v="0"/>
    <n v="0"/>
    <n v="0"/>
    <n v="0"/>
    <n v="0"/>
    <m/>
    <m/>
    <m/>
    <m/>
    <m/>
    <m/>
    <m/>
    <m/>
    <m/>
    <m/>
    <n v="0"/>
    <n v="1"/>
    <x v="7"/>
    <x v="7"/>
  </r>
  <r>
    <s v="120-161"/>
    <m/>
    <x v="0"/>
    <s v="6 CARDINAL AVE"/>
    <n v="101"/>
    <s v="BAKER ROBERT M"/>
    <s v="R130"/>
    <s v="ONE FAMILY"/>
    <s v="120//161//"/>
    <n v="0.28616999999999998"/>
    <n v="1"/>
    <n v="1"/>
    <n v="1"/>
    <n v="1"/>
    <s v="SEPTIC"/>
    <n v="0"/>
    <n v="2"/>
    <n v="10400"/>
    <s v="NO_W1"/>
    <n v="10400"/>
    <s v="120-161"/>
    <s v="Well,Septic"/>
    <s v="SEPTIC"/>
    <s v="SEPTIC"/>
    <n v="5200"/>
    <m/>
    <m/>
    <n v="1"/>
    <n v="1"/>
    <n v="2"/>
    <n v="800"/>
    <n v="1"/>
    <m/>
    <m/>
    <m/>
    <m/>
    <m/>
    <m/>
    <m/>
    <m/>
    <m/>
    <m/>
    <n v="2"/>
    <n v="1"/>
    <x v="7"/>
    <x v="7"/>
  </r>
  <r>
    <s v="LAND_NOPARC"/>
    <m/>
    <x v="0"/>
    <m/>
    <n v="0"/>
    <m/>
    <m/>
    <m/>
    <m/>
    <n v="1.41E-3"/>
    <n v="0"/>
    <n v="0"/>
    <n v="0"/>
    <n v="0"/>
    <m/>
    <n v="0"/>
    <n v="0"/>
    <n v="0"/>
    <s v="NO"/>
    <n v="0"/>
    <m/>
    <m/>
    <m/>
    <m/>
    <n v="0"/>
    <m/>
    <m/>
    <n v="0"/>
    <n v="0"/>
    <n v="0"/>
    <n v="0"/>
    <n v="0"/>
    <m/>
    <m/>
    <m/>
    <m/>
    <m/>
    <m/>
    <m/>
    <m/>
    <m/>
    <m/>
    <n v="0"/>
    <n v="1"/>
    <x v="7"/>
    <x v="7"/>
  </r>
  <r>
    <s v="LAND_NOPARC"/>
    <m/>
    <x v="0"/>
    <m/>
    <n v="0"/>
    <m/>
    <m/>
    <m/>
    <m/>
    <n v="8.3580000000000002E-2"/>
    <n v="0"/>
    <n v="0"/>
    <n v="0"/>
    <n v="0"/>
    <m/>
    <n v="0"/>
    <n v="0"/>
    <n v="0"/>
    <s v="NO"/>
    <n v="0"/>
    <m/>
    <m/>
    <m/>
    <m/>
    <n v="0"/>
    <m/>
    <m/>
    <n v="0"/>
    <n v="0"/>
    <n v="0"/>
    <n v="0"/>
    <n v="0"/>
    <m/>
    <m/>
    <m/>
    <m/>
    <m/>
    <m/>
    <m/>
    <m/>
    <m/>
    <m/>
    <n v="0"/>
    <n v="1"/>
    <x v="7"/>
    <x v="7"/>
  </r>
  <r>
    <s v="120-147"/>
    <m/>
    <x v="0"/>
    <s v="48 WHM LK SHS DR"/>
    <n v="101"/>
    <s v="WYLIE MARON D"/>
    <s v="R130"/>
    <s v="ONE FAMILY"/>
    <s v="120//147//"/>
    <n v="0.23157"/>
    <n v="1"/>
    <n v="1"/>
    <n v="1"/>
    <n v="1"/>
    <s v="SEPTIC"/>
    <n v="0"/>
    <n v="1"/>
    <n v="2500"/>
    <s v="YES"/>
    <n v="2500"/>
    <s v="120-147"/>
    <s v="Gas,Well,Septic"/>
    <s v="SEPTIC"/>
    <s v="SEPTIC"/>
    <n v="2500"/>
    <m/>
    <m/>
    <n v="1"/>
    <n v="1"/>
    <n v="5"/>
    <n v="1497"/>
    <n v="1.75"/>
    <m/>
    <m/>
    <m/>
    <m/>
    <m/>
    <m/>
    <m/>
    <m/>
    <m/>
    <m/>
    <n v="1"/>
    <n v="1"/>
    <x v="7"/>
    <x v="7"/>
  </r>
  <r>
    <s v="90-1044B"/>
    <m/>
    <x v="0"/>
    <s v="2 PATTERSONS BROOK RD"/>
    <n v="903"/>
    <s v="WAREHAM ECONOMIC DEVELOPMENT"/>
    <s v="IND"/>
    <s v="MUNICIPAL  MDL-00"/>
    <s v="90//1044/B/"/>
    <n v="5.1389999999999998E-2"/>
    <n v="0"/>
    <n v="0"/>
    <n v="0"/>
    <n v="0"/>
    <m/>
    <n v="0"/>
    <n v="0"/>
    <n v="0"/>
    <s v="YES"/>
    <n v="0"/>
    <s v="90-1044B"/>
    <m/>
    <m/>
    <m/>
    <n v="0"/>
    <m/>
    <m/>
    <n v="0"/>
    <n v="0"/>
    <n v="0"/>
    <n v="0"/>
    <n v="0"/>
    <m/>
    <m/>
    <m/>
    <m/>
    <m/>
    <m/>
    <m/>
    <m/>
    <m/>
    <m/>
    <n v="1"/>
    <n v="1"/>
    <x v="4"/>
    <x v="4"/>
  </r>
  <r>
    <s v="LAND_NOPARC"/>
    <m/>
    <x v="0"/>
    <m/>
    <n v="0"/>
    <m/>
    <m/>
    <m/>
    <m/>
    <n v="2.0719999999999999E-2"/>
    <n v="0"/>
    <n v="0"/>
    <n v="0"/>
    <n v="0"/>
    <m/>
    <n v="0"/>
    <n v="0"/>
    <n v="0"/>
    <s v="NO"/>
    <n v="0"/>
    <m/>
    <m/>
    <m/>
    <m/>
    <n v="0"/>
    <m/>
    <m/>
    <n v="0"/>
    <n v="0"/>
    <n v="0"/>
    <n v="0"/>
    <n v="0"/>
    <m/>
    <m/>
    <m/>
    <m/>
    <m/>
    <m/>
    <m/>
    <m/>
    <m/>
    <m/>
    <n v="0"/>
    <n v="1"/>
    <x v="7"/>
    <x v="7"/>
  </r>
  <r>
    <s v="127-1001"/>
    <m/>
    <x v="0"/>
    <s v="0 MAPLE SPRGS RD  OFF"/>
    <n v="720"/>
    <s v="MAKEPEACE CO A D"/>
    <s v="R130"/>
    <s v="NONPRNECLD"/>
    <s v="127//1001//"/>
    <n v="2.2479200000000001"/>
    <n v="0"/>
    <n v="0"/>
    <n v="0"/>
    <n v="0"/>
    <m/>
    <n v="0"/>
    <n v="0"/>
    <n v="0"/>
    <s v="YES"/>
    <n v="0"/>
    <s v="127-1001"/>
    <m/>
    <m/>
    <m/>
    <n v="0"/>
    <m/>
    <m/>
    <n v="0"/>
    <n v="0"/>
    <n v="0"/>
    <n v="0"/>
    <n v="0"/>
    <m/>
    <m/>
    <m/>
    <m/>
    <m/>
    <m/>
    <m/>
    <m/>
    <m/>
    <m/>
    <n v="1"/>
    <n v="1"/>
    <x v="7"/>
    <x v="7"/>
  </r>
  <r>
    <s v="120-174"/>
    <m/>
    <x v="0"/>
    <s v="12 DOVE AVE"/>
    <n v="101"/>
    <s v="RUSHTON ROBERT F"/>
    <s v="R130"/>
    <s v="ONE FAMILY"/>
    <s v="120//174//"/>
    <n v="0.28314"/>
    <n v="1"/>
    <n v="1"/>
    <n v="1"/>
    <n v="1"/>
    <s v="SEPTIC"/>
    <n v="0"/>
    <n v="1"/>
    <n v="4900"/>
    <s v="YES"/>
    <n v="4900"/>
    <s v="120-174"/>
    <s v="Well,Septic"/>
    <s v="SEPTIC"/>
    <s v="SEPTIC"/>
    <n v="4900"/>
    <m/>
    <m/>
    <n v="1"/>
    <n v="1"/>
    <n v="2"/>
    <n v="768"/>
    <n v="1"/>
    <m/>
    <m/>
    <m/>
    <m/>
    <m/>
    <m/>
    <m/>
    <m/>
    <m/>
    <m/>
    <n v="2"/>
    <n v="1"/>
    <x v="7"/>
    <x v="7"/>
  </r>
  <r>
    <s v="120-162"/>
    <m/>
    <x v="0"/>
    <s v="4 CARDINAL AVE"/>
    <n v="101"/>
    <s v="BOUDROT RICHARD C"/>
    <s v="R130"/>
    <s v="ONE FAMILY"/>
    <s v="120//162//"/>
    <n v="0.16239000000000001"/>
    <n v="1"/>
    <n v="1"/>
    <n v="1"/>
    <n v="1"/>
    <s v="SEPTIC"/>
    <n v="0"/>
    <n v="1"/>
    <n v="400"/>
    <s v="YES"/>
    <n v="400"/>
    <s v="120-162"/>
    <s v="Well,Septic"/>
    <s v="SEPTIC"/>
    <s v="SEPTIC"/>
    <n v="400"/>
    <m/>
    <m/>
    <n v="1"/>
    <n v="1"/>
    <n v="2"/>
    <n v="576"/>
    <n v="1"/>
    <m/>
    <m/>
    <m/>
    <m/>
    <m/>
    <m/>
    <m/>
    <m/>
    <m/>
    <m/>
    <n v="1"/>
    <n v="1"/>
    <x v="7"/>
    <x v="7"/>
  </r>
  <r>
    <s v="120-169"/>
    <m/>
    <x v="0"/>
    <s v="7 DOVE AVE"/>
    <n v="132"/>
    <s v="POZNAUSKIS DONALD J"/>
    <s v="R130"/>
    <s v="RES ACLNUD  MDL-00"/>
    <s v="120//169//"/>
    <n v="0.14817"/>
    <n v="0"/>
    <n v="0"/>
    <n v="0"/>
    <n v="0"/>
    <m/>
    <n v="0"/>
    <n v="0"/>
    <n v="0"/>
    <s v="YES"/>
    <n v="0"/>
    <s v="120-169"/>
    <m/>
    <m/>
    <m/>
    <n v="0"/>
    <m/>
    <m/>
    <n v="0"/>
    <n v="0"/>
    <n v="0"/>
    <n v="0"/>
    <n v="0"/>
    <m/>
    <m/>
    <m/>
    <m/>
    <m/>
    <m/>
    <m/>
    <m/>
    <m/>
    <m/>
    <n v="1"/>
    <n v="1"/>
    <x v="7"/>
    <x v="7"/>
  </r>
  <r>
    <s v="120-54"/>
    <m/>
    <x v="0"/>
    <s v="86 WHM LK SHS DR"/>
    <n v="101"/>
    <s v="HERRON JAMES M"/>
    <s v="R130"/>
    <s v="ONE FAMILY"/>
    <s v="120//54//"/>
    <n v="0.20322000000000001"/>
    <n v="1"/>
    <n v="1"/>
    <n v="1"/>
    <n v="1"/>
    <s v="SEPTIC"/>
    <n v="0"/>
    <n v="1"/>
    <n v="4000"/>
    <s v="YES"/>
    <n v="4000"/>
    <s v="120-54"/>
    <s v="Well,Septic"/>
    <s v="SEPTIC"/>
    <s v="SEPTIC"/>
    <n v="4000"/>
    <m/>
    <m/>
    <n v="1"/>
    <n v="1"/>
    <n v="3"/>
    <n v="1177"/>
    <n v="1"/>
    <m/>
    <m/>
    <m/>
    <m/>
    <m/>
    <m/>
    <m/>
    <m/>
    <m/>
    <m/>
    <n v="1"/>
    <n v="1"/>
    <x v="7"/>
    <x v="7"/>
  </r>
  <r>
    <s v="128-A2"/>
    <m/>
    <x v="0"/>
    <s v="261 GLEN CHARLIE RD"/>
    <n v="101"/>
    <s v="HIGHLAND INC"/>
    <s v="R130"/>
    <s v="ONE FAMILY"/>
    <s v="128//A2//"/>
    <n v="0.48246"/>
    <n v="0"/>
    <n v="1"/>
    <n v="0"/>
    <n v="1"/>
    <m/>
    <n v="0"/>
    <n v="0"/>
    <n v="0"/>
    <s v="YES"/>
    <n v="0"/>
    <s v="128-A2"/>
    <m/>
    <m/>
    <s v="SEPTIC"/>
    <n v="0"/>
    <m/>
    <m/>
    <n v="0"/>
    <n v="1"/>
    <n v="3"/>
    <n v="912"/>
    <n v="1"/>
    <m/>
    <m/>
    <m/>
    <m/>
    <m/>
    <m/>
    <m/>
    <m/>
    <m/>
    <m/>
    <n v="1"/>
    <n v="1"/>
    <x v="7"/>
    <x v="7"/>
  </r>
  <r>
    <s v="120-83"/>
    <m/>
    <x v="0"/>
    <s v="65 WHM LK SHS DR"/>
    <n v="101"/>
    <s v="NASH ROBERT C"/>
    <s v="R130"/>
    <s v="ONE FAMILY"/>
    <s v="120//83//"/>
    <n v="0.22334999999999999"/>
    <n v="1"/>
    <n v="1"/>
    <n v="1"/>
    <n v="1"/>
    <s v="SEPTIC"/>
    <n v="0"/>
    <n v="1"/>
    <n v="0"/>
    <s v="YES"/>
    <n v="0"/>
    <s v="120-83"/>
    <m/>
    <m/>
    <s v="SEPTIC"/>
    <n v="0"/>
    <m/>
    <m/>
    <n v="1"/>
    <n v="1"/>
    <n v="3"/>
    <n v="2128"/>
    <n v="1.9"/>
    <m/>
    <m/>
    <m/>
    <m/>
    <m/>
    <m/>
    <m/>
    <m/>
    <m/>
    <m/>
    <n v="1"/>
    <n v="1"/>
    <x v="7"/>
    <x v="7"/>
  </r>
  <r>
    <s v="117-1005A"/>
    <m/>
    <x v="0"/>
    <s v="0 GLEN CHARLIE RD OFF"/>
    <n v="132"/>
    <s v="TUCY ENTERPRISES INC"/>
    <s v="R130"/>
    <s v="RES ACLNUD  MDL-00"/>
    <s v="117//1005/A/"/>
    <n v="176.25380000000001"/>
    <n v="0"/>
    <n v="0"/>
    <n v="0"/>
    <n v="0"/>
    <m/>
    <n v="0"/>
    <n v="0"/>
    <n v="0"/>
    <s v="YES"/>
    <n v="0"/>
    <s v="117-1005A"/>
    <m/>
    <m/>
    <m/>
    <n v="0"/>
    <m/>
    <m/>
    <n v="0"/>
    <n v="0"/>
    <n v="0"/>
    <n v="0"/>
    <n v="0"/>
    <m/>
    <m/>
    <m/>
    <m/>
    <m/>
    <m/>
    <m/>
    <m/>
    <m/>
    <m/>
    <n v="3"/>
    <n v="1"/>
    <x v="7"/>
    <x v="7"/>
  </r>
  <r>
    <s v="120-163"/>
    <m/>
    <x v="0"/>
    <s v="2 CARDINAL AVE"/>
    <n v="101"/>
    <s v="COLLINS MICHAEL R"/>
    <m/>
    <s v="ONE FAMILY"/>
    <s v="120//163//"/>
    <n v="0.14821999999999999"/>
    <n v="1"/>
    <n v="1"/>
    <n v="1"/>
    <n v="1"/>
    <s v="SEPTIC"/>
    <n v="0"/>
    <n v="1"/>
    <n v="6200"/>
    <s v="YES"/>
    <n v="6200"/>
    <s v="120-163"/>
    <s v="Gas,Well,Septic"/>
    <s v="SEPTIC"/>
    <s v="SEPTIC"/>
    <n v="6200"/>
    <m/>
    <m/>
    <n v="1"/>
    <n v="1"/>
    <n v="4"/>
    <n v="1216"/>
    <n v="1"/>
    <m/>
    <m/>
    <m/>
    <m/>
    <m/>
    <m/>
    <m/>
    <m/>
    <m/>
    <m/>
    <n v="1"/>
    <n v="1"/>
    <x v="7"/>
    <x v="7"/>
  </r>
  <r>
    <s v="126-M17"/>
    <m/>
    <x v="0"/>
    <s v="0 CRIMSON LN"/>
    <n v="911"/>
    <s v="COMM OF MASS"/>
    <s v="R130"/>
    <s v="FISH-WILD"/>
    <s v="126//M17//"/>
    <n v="0.83533000000000002"/>
    <n v="0"/>
    <n v="0"/>
    <n v="0"/>
    <n v="0"/>
    <m/>
    <n v="0"/>
    <n v="0"/>
    <n v="0"/>
    <s v="YES"/>
    <n v="0"/>
    <s v="126-M17"/>
    <s v="Public Water,Septic"/>
    <s v="SEPTIC"/>
    <m/>
    <n v="0"/>
    <s v="fee simple"/>
    <s v="YES"/>
    <n v="0"/>
    <n v="0"/>
    <n v="0"/>
    <n v="0"/>
    <n v="0"/>
    <m/>
    <m/>
    <m/>
    <m/>
    <m/>
    <m/>
    <m/>
    <m/>
    <m/>
    <m/>
    <n v="0"/>
    <n v="1"/>
    <x v="7"/>
    <x v="7"/>
  </r>
  <r>
    <s v="LAND_NOPARC"/>
    <m/>
    <x v="0"/>
    <m/>
    <n v="0"/>
    <m/>
    <m/>
    <m/>
    <m/>
    <n v="4.3979999999999998E-2"/>
    <n v="0"/>
    <n v="0"/>
    <n v="0"/>
    <n v="0"/>
    <m/>
    <n v="0"/>
    <n v="0"/>
    <n v="0"/>
    <s v="NO"/>
    <n v="0"/>
    <m/>
    <m/>
    <m/>
    <m/>
    <n v="0"/>
    <m/>
    <m/>
    <n v="0"/>
    <n v="0"/>
    <n v="0"/>
    <n v="0"/>
    <n v="0"/>
    <m/>
    <m/>
    <m/>
    <m/>
    <m/>
    <m/>
    <m/>
    <m/>
    <m/>
    <m/>
    <n v="0"/>
    <n v="1"/>
    <x v="7"/>
    <x v="7"/>
  </r>
  <r>
    <s v="120-170"/>
    <m/>
    <x v="0"/>
    <s v="5 DOVE AVE"/>
    <n v="101"/>
    <s v="POZNAUSKIS CHARLES J"/>
    <s v="R130"/>
    <s v="ONE FAMILY"/>
    <s v="120//170//"/>
    <n v="0.16075999999999999"/>
    <n v="1"/>
    <n v="1"/>
    <n v="1"/>
    <n v="1"/>
    <s v="SEPTIC"/>
    <n v="0"/>
    <n v="0"/>
    <n v="0"/>
    <s v="YES"/>
    <n v="0"/>
    <s v="120-170"/>
    <s v="Gas,Well,Septic"/>
    <s v="SEPTIC"/>
    <s v="SEPTIC"/>
    <n v="0"/>
    <m/>
    <m/>
    <n v="1"/>
    <n v="1"/>
    <n v="2"/>
    <n v="576"/>
    <n v="1"/>
    <m/>
    <m/>
    <m/>
    <m/>
    <m/>
    <m/>
    <m/>
    <m/>
    <m/>
    <m/>
    <n v="1"/>
    <n v="1"/>
    <x v="7"/>
    <x v="7"/>
  </r>
  <r>
    <s v="120-10"/>
    <m/>
    <x v="0"/>
    <s v="121 WHM LK SHS DR"/>
    <n v="101"/>
    <s v="ANDERSON MARK"/>
    <s v="R130"/>
    <s v="ONE FAMILY"/>
    <s v="120//10//"/>
    <n v="0.32040000000000002"/>
    <n v="1"/>
    <n v="1"/>
    <n v="1"/>
    <n v="1"/>
    <s v="SEPTIC"/>
    <n v="0"/>
    <n v="1"/>
    <n v="6300"/>
    <s v="YES"/>
    <n v="6300"/>
    <s v="120-10"/>
    <s v="Gas,Well,Septic"/>
    <s v="SEPTIC"/>
    <s v="SEPTIC"/>
    <n v="6300"/>
    <m/>
    <m/>
    <n v="1"/>
    <n v="1"/>
    <n v="3"/>
    <n v="1503"/>
    <n v="1.75"/>
    <m/>
    <m/>
    <m/>
    <m/>
    <m/>
    <m/>
    <m/>
    <m/>
    <m/>
    <m/>
    <n v="2"/>
    <n v="1"/>
    <x v="7"/>
    <x v="7"/>
  </r>
  <r>
    <s v="126-1001"/>
    <m/>
    <x v="0"/>
    <s v="0 MAPLE SPRGS RD  OFF"/>
    <n v="903"/>
    <s v="WAREHAM FIRE DISTRICT"/>
    <s v="R130"/>
    <s v="MUNICIPAL  MDL-00"/>
    <s v="126//1001//"/>
    <n v="0.27324999999999999"/>
    <n v="0"/>
    <n v="0"/>
    <n v="0"/>
    <n v="0"/>
    <m/>
    <n v="0"/>
    <n v="0"/>
    <n v="0"/>
    <s v="YES"/>
    <n v="0"/>
    <s v="126-1001"/>
    <m/>
    <m/>
    <m/>
    <n v="0"/>
    <s v="fee simple"/>
    <s v="YES"/>
    <n v="0"/>
    <n v="0"/>
    <n v="0"/>
    <n v="0"/>
    <n v="0"/>
    <m/>
    <m/>
    <m/>
    <m/>
    <m/>
    <m/>
    <m/>
    <m/>
    <m/>
    <m/>
    <n v="1"/>
    <n v="1"/>
    <x v="7"/>
    <x v="7"/>
  </r>
  <r>
    <s v="120-176"/>
    <m/>
    <x v="0"/>
    <s v="8 DOVE AVE"/>
    <n v="101"/>
    <s v="CHISHOLM BARBARA R LIFE ESTATE"/>
    <s v="R130"/>
    <s v="ONE FAMILY"/>
    <s v="120//176//"/>
    <n v="0.14446999999999999"/>
    <n v="1"/>
    <n v="1"/>
    <n v="1"/>
    <n v="1"/>
    <s v="SEPTIC"/>
    <n v="0"/>
    <n v="1"/>
    <n v="7700"/>
    <s v="YES"/>
    <n v="7700"/>
    <s v="120-176"/>
    <s v="Gas,Well,Septic"/>
    <s v="SEPTIC"/>
    <s v="SEPTIC"/>
    <n v="7700"/>
    <m/>
    <m/>
    <n v="1"/>
    <n v="1"/>
    <n v="2"/>
    <n v="576"/>
    <n v="1"/>
    <m/>
    <m/>
    <m/>
    <m/>
    <m/>
    <m/>
    <m/>
    <m/>
    <m/>
    <m/>
    <n v="1"/>
    <n v="1"/>
    <x v="7"/>
    <x v="7"/>
  </r>
  <r>
    <s v="ROADLAYOUT"/>
    <m/>
    <x v="0"/>
    <m/>
    <n v="0"/>
    <m/>
    <m/>
    <m/>
    <m/>
    <n v="1.4616499999999999"/>
    <n v="0"/>
    <n v="0"/>
    <n v="0"/>
    <n v="0"/>
    <m/>
    <n v="0"/>
    <n v="0"/>
    <n v="0"/>
    <s v="NO_W1"/>
    <n v="0"/>
    <m/>
    <m/>
    <m/>
    <m/>
    <n v="0"/>
    <m/>
    <m/>
    <n v="0"/>
    <n v="0"/>
    <n v="0"/>
    <n v="0"/>
    <n v="0"/>
    <m/>
    <m/>
    <m/>
    <m/>
    <m/>
    <m/>
    <m/>
    <m/>
    <m/>
    <m/>
    <n v="0"/>
    <n v="1"/>
    <x v="4"/>
    <x v="4"/>
  </r>
  <r>
    <s v="120-164"/>
    <m/>
    <x v="0"/>
    <s v="46 WHM LK SHS DR"/>
    <n v="132"/>
    <s v="COLLINS MICHAEL R"/>
    <s v="R130"/>
    <s v="RES ACLNUD  MDL-00"/>
    <s v="120//164//"/>
    <n v="0.17080000000000001"/>
    <n v="0"/>
    <n v="0"/>
    <n v="0"/>
    <n v="0"/>
    <m/>
    <n v="0"/>
    <n v="0"/>
    <n v="0"/>
    <s v="YES"/>
    <n v="0"/>
    <s v="120-164"/>
    <m/>
    <m/>
    <m/>
    <n v="0"/>
    <m/>
    <m/>
    <n v="0"/>
    <n v="0"/>
    <n v="0"/>
    <n v="0"/>
    <n v="0"/>
    <m/>
    <m/>
    <m/>
    <m/>
    <m/>
    <m/>
    <m/>
    <m/>
    <m/>
    <m/>
    <n v="1"/>
    <n v="1"/>
    <x v="7"/>
    <x v="7"/>
  </r>
  <r>
    <s v="120-171"/>
    <m/>
    <x v="0"/>
    <s v="3 DOVE AVE"/>
    <n v="101"/>
    <s v="HAMMOND JOHN"/>
    <s v="R130"/>
    <s v="ONE FAMILY"/>
    <s v="120//171//"/>
    <n v="0.16617999999999999"/>
    <n v="1"/>
    <n v="1"/>
    <n v="1"/>
    <n v="1"/>
    <s v="SEPTIC"/>
    <n v="0"/>
    <n v="1"/>
    <n v="7000"/>
    <s v="YES"/>
    <n v="7000"/>
    <s v="120-171"/>
    <s v="Gas,Well,Septic"/>
    <s v="SEPTIC"/>
    <s v="SEPTIC"/>
    <n v="7000"/>
    <m/>
    <m/>
    <n v="1"/>
    <n v="1"/>
    <n v="2"/>
    <n v="864"/>
    <n v="1"/>
    <m/>
    <m/>
    <m/>
    <m/>
    <m/>
    <m/>
    <m/>
    <m/>
    <m/>
    <m/>
    <n v="1"/>
    <n v="1"/>
    <x v="7"/>
    <x v="7"/>
  </r>
  <r>
    <s v="128-K2"/>
    <m/>
    <x v="0"/>
    <s v="0 GLEN CHARLIE RD"/>
    <n v="132"/>
    <s v="KEENE WADE M ET AL"/>
    <s v="R130"/>
    <s v="RES ACLNUD  MDL-00"/>
    <s v="128//K2//"/>
    <n v="0.63005999999999995"/>
    <n v="0"/>
    <n v="0"/>
    <n v="0"/>
    <n v="0"/>
    <m/>
    <n v="0"/>
    <n v="0"/>
    <n v="0"/>
    <s v="YES"/>
    <n v="0"/>
    <s v="128-K2"/>
    <m/>
    <m/>
    <m/>
    <n v="0"/>
    <m/>
    <m/>
    <n v="0"/>
    <n v="0"/>
    <n v="0"/>
    <n v="0"/>
    <n v="0"/>
    <m/>
    <m/>
    <m/>
    <m/>
    <m/>
    <m/>
    <m/>
    <m/>
    <m/>
    <m/>
    <n v="1"/>
    <n v="1"/>
    <x v="7"/>
    <x v="7"/>
  </r>
  <r>
    <s v="113-4-335"/>
    <m/>
    <x v="0"/>
    <s v="146 CHARGE POND RD"/>
    <n v="101"/>
    <s v="SEELEY PAMELA"/>
    <s v="R60"/>
    <s v="ONE FAMILY"/>
    <s v="113//4-335//"/>
    <n v="1.3375999999999999"/>
    <n v="1"/>
    <n v="1"/>
    <n v="1"/>
    <n v="1"/>
    <s v="SEPTIC"/>
    <n v="0"/>
    <n v="1"/>
    <n v="7200"/>
    <s v="YES"/>
    <n v="7200"/>
    <s v="113-4-335"/>
    <s v="Public Water,Septic"/>
    <s v="SEPTIC"/>
    <s v="SEPTIC"/>
    <n v="7200"/>
    <m/>
    <m/>
    <n v="1"/>
    <n v="1"/>
    <n v="3"/>
    <n v="1028"/>
    <n v="1"/>
    <m/>
    <m/>
    <m/>
    <m/>
    <m/>
    <m/>
    <m/>
    <m/>
    <m/>
    <m/>
    <n v="3"/>
    <n v="1"/>
    <x v="13"/>
    <x v="13"/>
  </r>
  <r>
    <s v="120-178"/>
    <m/>
    <x v="0"/>
    <s v="2 EGRET AVE"/>
    <n v="101"/>
    <s v="SLIVINSKI CYNTHIA"/>
    <s v="R130"/>
    <s v="ONE FAMILY"/>
    <s v="120//178//"/>
    <n v="0.18883"/>
    <n v="1"/>
    <n v="1"/>
    <n v="1"/>
    <n v="1"/>
    <s v="SEPTIC"/>
    <n v="0"/>
    <n v="1"/>
    <n v="10200"/>
    <s v="YES"/>
    <n v="10200"/>
    <s v="120-178"/>
    <s v="Well,Septic"/>
    <s v="SEPTIC"/>
    <s v="SEPTIC"/>
    <n v="10200"/>
    <m/>
    <m/>
    <n v="1"/>
    <n v="1"/>
    <n v="2"/>
    <n v="740"/>
    <n v="1"/>
    <m/>
    <m/>
    <m/>
    <m/>
    <m/>
    <m/>
    <m/>
    <m/>
    <m/>
    <m/>
    <n v="1"/>
    <n v="1"/>
    <x v="7"/>
    <x v="7"/>
  </r>
  <r>
    <s v="120-5"/>
    <m/>
    <x v="0"/>
    <s v="111 WHM LK SHS DR"/>
    <n v="101"/>
    <s v="MORSE EDWARD J III"/>
    <s v="R130"/>
    <s v="ONE FAMILY"/>
    <s v="120//5//"/>
    <n v="1.11313"/>
    <n v="1"/>
    <n v="1"/>
    <n v="1"/>
    <n v="1"/>
    <s v="SEPTIC"/>
    <n v="0"/>
    <n v="1"/>
    <n v="9100"/>
    <s v="NO_W1"/>
    <n v="9100"/>
    <s v="120-5"/>
    <s v="Well,Septic"/>
    <s v="SEPTIC"/>
    <s v="SEPTIC"/>
    <n v="9100"/>
    <m/>
    <m/>
    <n v="1"/>
    <n v="1"/>
    <n v="2"/>
    <n v="1200"/>
    <n v="1"/>
    <m/>
    <m/>
    <m/>
    <m/>
    <m/>
    <m/>
    <m/>
    <m/>
    <m/>
    <m/>
    <n v="3"/>
    <n v="1"/>
    <x v="7"/>
    <x v="7"/>
  </r>
  <r>
    <s v="120-172"/>
    <m/>
    <x v="0"/>
    <s v="1 DOVE AVE"/>
    <n v="101"/>
    <s v="LEMBO- VOLPE ANTHONY"/>
    <s v="R130"/>
    <s v="ONE FAMILY"/>
    <s v="120//172//"/>
    <n v="0.14785999999999999"/>
    <n v="1"/>
    <n v="1"/>
    <n v="1"/>
    <n v="1"/>
    <s v="SEPTIC"/>
    <n v="0"/>
    <n v="1"/>
    <n v="3800"/>
    <s v="YES"/>
    <n v="3800"/>
    <s v="120-172"/>
    <s v="Well,Septic"/>
    <s v="SEPTIC"/>
    <s v="SEPTIC"/>
    <n v="3800"/>
    <m/>
    <m/>
    <n v="1"/>
    <n v="1"/>
    <n v="2"/>
    <n v="768"/>
    <n v="1"/>
    <m/>
    <m/>
    <m/>
    <m/>
    <m/>
    <m/>
    <m/>
    <m/>
    <m/>
    <m/>
    <n v="1"/>
    <n v="1"/>
    <x v="7"/>
    <x v="7"/>
  </r>
  <r>
    <s v="120-177"/>
    <m/>
    <x v="0"/>
    <s v="18 BLACKBIRD AVE"/>
    <n v="101"/>
    <s v="BRENNAN ROBERT J &amp; DIANE C"/>
    <s v="R130"/>
    <s v="ONE FAMILY"/>
    <s v="120//177//"/>
    <n v="0.15273"/>
    <n v="1"/>
    <n v="1"/>
    <n v="1"/>
    <n v="1"/>
    <s v="SEPTIC"/>
    <n v="0"/>
    <n v="1"/>
    <n v="100"/>
    <s v="YES"/>
    <n v="100"/>
    <s v="120-177"/>
    <s v="Well,Septic"/>
    <s v="SEPTIC"/>
    <s v="SEPTIC"/>
    <n v="100"/>
    <m/>
    <m/>
    <n v="1"/>
    <n v="1"/>
    <n v="2"/>
    <n v="816"/>
    <n v="1"/>
    <m/>
    <m/>
    <m/>
    <m/>
    <m/>
    <m/>
    <m/>
    <m/>
    <m/>
    <m/>
    <n v="1"/>
    <n v="1"/>
    <x v="7"/>
    <x v="7"/>
  </r>
  <r>
    <s v="117-1006"/>
    <m/>
    <x v="0"/>
    <s v="0 GLEN CHARLIE RD"/>
    <n v="720"/>
    <s v="MAKEPEACE CO A D"/>
    <s v="R130"/>
    <s v="NONPRNECLD"/>
    <s v="117//1006//"/>
    <n v="1.2122299999999999"/>
    <n v="0"/>
    <n v="0"/>
    <n v="0"/>
    <n v="0"/>
    <m/>
    <n v="0"/>
    <n v="0"/>
    <n v="0"/>
    <s v="YES"/>
    <n v="0"/>
    <s v="117-1006"/>
    <m/>
    <m/>
    <m/>
    <n v="0"/>
    <m/>
    <m/>
    <n v="0"/>
    <n v="0"/>
    <n v="0"/>
    <n v="0"/>
    <n v="0"/>
    <m/>
    <m/>
    <m/>
    <m/>
    <m/>
    <m/>
    <m/>
    <m/>
    <m/>
    <m/>
    <n v="1"/>
    <n v="1"/>
    <x v="7"/>
    <x v="7"/>
  </r>
  <r>
    <s v="113-1014"/>
    <m/>
    <x v="0"/>
    <s v="0 CHARGE POND RD OFF"/>
    <n v="710"/>
    <s v="BAYSIDE AGRICULTURAL INC"/>
    <s v="R130"/>
    <s v="CRANBERRY  MDL-00"/>
    <s v="113//1014//"/>
    <n v="53.325220000000002"/>
    <n v="0"/>
    <n v="0"/>
    <n v="0"/>
    <n v="0"/>
    <m/>
    <n v="0"/>
    <n v="0"/>
    <n v="0"/>
    <s v="YES"/>
    <n v="0"/>
    <s v="113-1014"/>
    <m/>
    <m/>
    <m/>
    <n v="0"/>
    <m/>
    <m/>
    <n v="0"/>
    <n v="0"/>
    <n v="0"/>
    <n v="0"/>
    <n v="0"/>
    <m/>
    <m/>
    <m/>
    <m/>
    <m/>
    <m/>
    <m/>
    <m/>
    <m/>
    <m/>
    <n v="3"/>
    <n v="1"/>
    <x v="7"/>
    <x v="7"/>
  </r>
  <r>
    <s v="120-84"/>
    <m/>
    <x v="0"/>
    <s v="63 WHM LK SHS DR"/>
    <n v="101"/>
    <s v="KENYON STEVEN L"/>
    <s v="R130"/>
    <s v="ONE FAMILY"/>
    <s v="120//84//"/>
    <n v="0.33239000000000002"/>
    <n v="1"/>
    <n v="1"/>
    <n v="1"/>
    <n v="1"/>
    <s v="SEPTIC"/>
    <n v="0"/>
    <n v="0"/>
    <n v="0"/>
    <s v="YES"/>
    <n v="0"/>
    <s v="120-84"/>
    <s v="Gas,Well,Septic"/>
    <s v="SEPTIC"/>
    <s v="SEPTIC"/>
    <n v="0"/>
    <m/>
    <m/>
    <n v="1"/>
    <n v="1"/>
    <n v="2"/>
    <n v="900"/>
    <n v="1"/>
    <m/>
    <m/>
    <m/>
    <m/>
    <m/>
    <m/>
    <m/>
    <m/>
    <m/>
    <m/>
    <n v="1"/>
    <n v="1"/>
    <x v="7"/>
    <x v="7"/>
  </r>
  <r>
    <s v="126-1002"/>
    <m/>
    <x v="0"/>
    <s v="0 PLYMOUTH RD"/>
    <n v="903"/>
    <s v="WAREHAM FIRE DISTRICT"/>
    <s v="R130"/>
    <s v="MUNICIPAL  MDL-00"/>
    <s v="126//1002//"/>
    <n v="4.2985800000000003"/>
    <n v="0"/>
    <n v="0"/>
    <n v="0"/>
    <n v="0"/>
    <m/>
    <n v="0"/>
    <n v="0"/>
    <n v="0"/>
    <s v="YES"/>
    <n v="0"/>
    <s v="126-1002"/>
    <m/>
    <m/>
    <m/>
    <n v="0"/>
    <s v="fee simple"/>
    <s v="YES"/>
    <n v="0"/>
    <n v="0"/>
    <n v="0"/>
    <n v="0"/>
    <n v="0"/>
    <m/>
    <m/>
    <m/>
    <m/>
    <m/>
    <m/>
    <m/>
    <m/>
    <m/>
    <m/>
    <n v="1"/>
    <n v="1"/>
    <x v="7"/>
    <x v="7"/>
  </r>
  <r>
    <s v="120-173"/>
    <m/>
    <x v="0"/>
    <s v="44 WHM LK SHS DR"/>
    <n v="101"/>
    <s v="CANFIELD JANET S"/>
    <s v="R130"/>
    <s v="ONE FAMILY"/>
    <s v="120//173//"/>
    <n v="0.15587999999999999"/>
    <n v="1"/>
    <n v="1"/>
    <n v="1"/>
    <n v="1"/>
    <s v="SEPTIC"/>
    <n v="0"/>
    <n v="1"/>
    <n v="2200"/>
    <s v="YES"/>
    <n v="2200"/>
    <s v="120-173"/>
    <s v="Gas,Well,Septic"/>
    <s v="SEPTIC"/>
    <s v="SEPTIC"/>
    <n v="2200"/>
    <m/>
    <m/>
    <n v="1"/>
    <n v="1"/>
    <n v="2"/>
    <n v="792"/>
    <n v="1"/>
    <m/>
    <m/>
    <m/>
    <m/>
    <m/>
    <m/>
    <m/>
    <m/>
    <m/>
    <m/>
    <n v="1"/>
    <n v="1"/>
    <x v="7"/>
    <x v="7"/>
  </r>
  <r>
    <s v="120-11"/>
    <m/>
    <x v="0"/>
    <s v="123 WHM LK SHS DR"/>
    <n v="101"/>
    <s v="BRAY MICHAEL B"/>
    <s v="R130"/>
    <s v="ONE FAMILY"/>
    <s v="120//11//"/>
    <n v="0.1593"/>
    <n v="1"/>
    <n v="1"/>
    <n v="1"/>
    <n v="1"/>
    <s v="SEPTIC"/>
    <n v="0"/>
    <n v="1"/>
    <n v="6200"/>
    <s v="YES"/>
    <n v="6200"/>
    <s v="120-11"/>
    <s v="Well,Septic"/>
    <s v="SEPTIC"/>
    <s v="SEPTIC"/>
    <n v="6200"/>
    <m/>
    <m/>
    <n v="1"/>
    <n v="1"/>
    <n v="3"/>
    <n v="760"/>
    <n v="1"/>
    <m/>
    <m/>
    <m/>
    <m/>
    <m/>
    <m/>
    <m/>
    <m/>
    <m/>
    <m/>
    <n v="1"/>
    <n v="1"/>
    <x v="7"/>
    <x v="7"/>
  </r>
  <r>
    <s v="126-1005A"/>
    <m/>
    <x v="0"/>
    <s v="0 MAPLE SPRINGS RD"/>
    <n v="720"/>
    <s v="BAYSIDE AGRICULTURAL INC"/>
    <s v="R130"/>
    <s v="NONPRNECLD"/>
    <s v="126//1005/A/"/>
    <n v="98.747659999999996"/>
    <n v="0"/>
    <n v="0"/>
    <n v="0"/>
    <n v="0"/>
    <m/>
    <n v="0"/>
    <n v="0"/>
    <n v="0"/>
    <s v="YES"/>
    <n v="0"/>
    <s v="126-1005A"/>
    <m/>
    <m/>
    <m/>
    <n v="0"/>
    <m/>
    <m/>
    <n v="0"/>
    <n v="0"/>
    <n v="0"/>
    <n v="0"/>
    <n v="0"/>
    <m/>
    <m/>
    <m/>
    <m/>
    <m/>
    <m/>
    <m/>
    <m/>
    <m/>
    <m/>
    <n v="1"/>
    <n v="1"/>
    <x v="7"/>
    <x v="7"/>
  </r>
  <r>
    <s v="120-90"/>
    <m/>
    <x v="0"/>
    <s v="51 WHM LK SHS DR"/>
    <n v="101"/>
    <s v="DOHERTY THOMAS R"/>
    <s v="R130"/>
    <s v="ONE FAMILY"/>
    <s v="120//90//"/>
    <n v="0.28491"/>
    <n v="1"/>
    <n v="1"/>
    <n v="1"/>
    <n v="1"/>
    <s v="SEPTIC"/>
    <n v="0"/>
    <n v="0"/>
    <n v="0"/>
    <s v="YES"/>
    <n v="0"/>
    <s v="120-90"/>
    <s v="Well,Septic"/>
    <s v="SEPTIC"/>
    <s v="SEPTIC"/>
    <n v="0"/>
    <m/>
    <m/>
    <n v="1"/>
    <n v="1"/>
    <n v="4"/>
    <n v="1250"/>
    <n v="1"/>
    <m/>
    <m/>
    <m/>
    <m/>
    <m/>
    <m/>
    <m/>
    <m/>
    <m/>
    <m/>
    <n v="1"/>
    <n v="1"/>
    <x v="7"/>
    <x v="7"/>
  </r>
  <r>
    <s v="120-87"/>
    <m/>
    <x v="0"/>
    <s v="57 WHM LK SHS DR"/>
    <n v="101"/>
    <s v="THEODORE THOMAS G"/>
    <s v="R130"/>
    <s v="ONE FAMILY"/>
    <s v="120//87//"/>
    <n v="0.63590000000000002"/>
    <n v="1"/>
    <n v="1"/>
    <n v="1"/>
    <n v="1"/>
    <s v="SEPTIC"/>
    <n v="0"/>
    <n v="1"/>
    <n v="7000"/>
    <s v="YES"/>
    <n v="7000"/>
    <s v="120-87"/>
    <s v="Gas,Well,Septic"/>
    <s v="SEPTIC"/>
    <s v="SEPTIC"/>
    <n v="7000"/>
    <m/>
    <m/>
    <n v="1"/>
    <n v="1"/>
    <n v="3"/>
    <n v="1992"/>
    <n v="2"/>
    <m/>
    <m/>
    <m/>
    <m/>
    <m/>
    <m/>
    <m/>
    <m/>
    <m/>
    <m/>
    <n v="2"/>
    <n v="1"/>
    <x v="7"/>
    <x v="7"/>
  </r>
  <r>
    <s v="120-179"/>
    <m/>
    <x v="0"/>
    <s v="4 EGRET AVE"/>
    <n v="132"/>
    <s v="HAMMOND NEIL H"/>
    <s v="R130"/>
    <s v="RES ACLNUD  MDL-00"/>
    <s v="120//179//"/>
    <n v="0.1784"/>
    <n v="0"/>
    <n v="0"/>
    <n v="0"/>
    <n v="0"/>
    <m/>
    <n v="0"/>
    <n v="0"/>
    <n v="0"/>
    <s v="YES"/>
    <n v="0"/>
    <s v="120-179"/>
    <m/>
    <m/>
    <m/>
    <n v="0"/>
    <m/>
    <m/>
    <n v="0"/>
    <n v="0"/>
    <n v="0"/>
    <n v="0"/>
    <n v="0"/>
    <m/>
    <m/>
    <m/>
    <m/>
    <m/>
    <m/>
    <m/>
    <m/>
    <m/>
    <m/>
    <n v="1"/>
    <n v="1"/>
    <x v="7"/>
    <x v="7"/>
  </r>
  <r>
    <s v="120-89"/>
    <m/>
    <x v="0"/>
    <s v="53 WHM LK SHS DR"/>
    <n v="101"/>
    <s v="BUCKLEY EUGENE W"/>
    <s v="R130"/>
    <s v="ONE FAMILY"/>
    <s v="120//89//"/>
    <n v="0.27224999999999999"/>
    <n v="1"/>
    <n v="1"/>
    <n v="1"/>
    <n v="1"/>
    <s v="SEPTIC"/>
    <n v="0"/>
    <n v="1"/>
    <n v="4700"/>
    <s v="YES"/>
    <n v="4700"/>
    <s v="120-89"/>
    <s v="Gas,Well,Septic"/>
    <s v="SEPTIC"/>
    <s v="SEPTIC"/>
    <n v="4700"/>
    <m/>
    <m/>
    <n v="1"/>
    <n v="1"/>
    <n v="2"/>
    <n v="730"/>
    <n v="1"/>
    <m/>
    <m/>
    <m/>
    <m/>
    <m/>
    <m/>
    <m/>
    <m/>
    <m/>
    <m/>
    <n v="1"/>
    <n v="1"/>
    <x v="7"/>
    <x v="7"/>
  </r>
  <r>
    <s v="120-91"/>
    <m/>
    <x v="0"/>
    <s v="47 WHM LK SHS DR"/>
    <n v="101"/>
    <s v="KUSA ALGERD P TRUSTEE"/>
    <s v="R130"/>
    <s v="ONE FAMILY"/>
    <s v="120//91//"/>
    <n v="0.26068999999999998"/>
    <n v="1"/>
    <n v="1"/>
    <n v="1"/>
    <n v="1"/>
    <s v="SEPTIC"/>
    <n v="0"/>
    <n v="1"/>
    <n v="1100"/>
    <s v="YES"/>
    <n v="1100"/>
    <s v="120-91"/>
    <s v="Well,Septic"/>
    <s v="SEPTIC"/>
    <s v="SEPTIC"/>
    <n v="1100"/>
    <m/>
    <m/>
    <n v="1"/>
    <n v="1"/>
    <n v="3"/>
    <n v="1028"/>
    <n v="1"/>
    <m/>
    <m/>
    <m/>
    <m/>
    <m/>
    <m/>
    <m/>
    <m/>
    <m/>
    <m/>
    <n v="1"/>
    <n v="1"/>
    <x v="7"/>
    <x v="7"/>
  </r>
  <r>
    <s v="108-1001A"/>
    <m/>
    <x v="0"/>
    <s v="2380 CRAN HWY"/>
    <n v="400"/>
    <s v="MCCARTHY GERALD P &amp; JAMES M"/>
    <s v="INDU"/>
    <s v="FACTORY  MDL-96"/>
    <s v="108//1001/A/"/>
    <n v="6.5354200000000002"/>
    <n v="1"/>
    <n v="1"/>
    <n v="1"/>
    <n v="1"/>
    <s v="SEPTIC"/>
    <n v="0"/>
    <n v="1"/>
    <n v="5700"/>
    <s v="YES"/>
    <n v="5700"/>
    <s v="108-1001A"/>
    <s v="All Public"/>
    <s v="SEWER"/>
    <s v="SEPTIC"/>
    <n v="5700"/>
    <m/>
    <m/>
    <n v="1"/>
    <n v="1"/>
    <n v="0"/>
    <n v="56310"/>
    <n v="1"/>
    <m/>
    <m/>
    <m/>
    <m/>
    <m/>
    <m/>
    <m/>
    <m/>
    <m/>
    <m/>
    <n v="1"/>
    <n v="1"/>
    <x v="4"/>
    <x v="4"/>
  </r>
  <r>
    <s v="105-C"/>
    <m/>
    <x v="0"/>
    <s v="2374 CRAN HWY"/>
    <n v="903"/>
    <s v="WAREHAM FIRE DISTRICT"/>
    <s v="SC"/>
    <s v="MUNICIPAL  MDL-00"/>
    <s v="105///C/"/>
    <n v="0.19073999999999999"/>
    <n v="0"/>
    <n v="0"/>
    <n v="0"/>
    <n v="0"/>
    <m/>
    <n v="0"/>
    <n v="0"/>
    <n v="0"/>
    <s v="YES"/>
    <n v="0"/>
    <s v="105-C"/>
    <s v="Public Water,Septic"/>
    <s v="SEPTIC"/>
    <m/>
    <n v="0"/>
    <m/>
    <m/>
    <n v="0"/>
    <n v="0"/>
    <n v="0"/>
    <n v="0"/>
    <n v="0"/>
    <m/>
    <m/>
    <m/>
    <m/>
    <m/>
    <m/>
    <m/>
    <m/>
    <m/>
    <m/>
    <n v="1"/>
    <n v="1"/>
    <x v="4"/>
    <x v="4"/>
  </r>
  <r>
    <s v="120-197"/>
    <m/>
    <x v="0"/>
    <s v="4 DOVE AVE"/>
    <n v="132"/>
    <s v="ANDREWS JOSEPH F"/>
    <s v="R130"/>
    <s v="RES ACLNUD  MDL-00"/>
    <s v="120//197//"/>
    <n v="0.17715"/>
    <n v="0"/>
    <n v="0"/>
    <n v="0"/>
    <n v="0"/>
    <m/>
    <n v="0"/>
    <n v="0"/>
    <n v="0"/>
    <s v="YES"/>
    <n v="0"/>
    <s v="120-197"/>
    <m/>
    <m/>
    <m/>
    <n v="0"/>
    <m/>
    <m/>
    <n v="0"/>
    <n v="0"/>
    <n v="0"/>
    <n v="0"/>
    <n v="0"/>
    <m/>
    <m/>
    <m/>
    <m/>
    <m/>
    <m/>
    <m/>
    <m/>
    <m/>
    <m/>
    <n v="1"/>
    <n v="1"/>
    <x v="7"/>
    <x v="7"/>
  </r>
  <r>
    <s v="120-92"/>
    <m/>
    <x v="0"/>
    <s v="47 WHM LK SHS DR"/>
    <n v="132"/>
    <s v="KUSA ALGERD P TRUSTEE"/>
    <s v="R130"/>
    <s v="RES ACLNUD  MDL-00"/>
    <s v="120//92//"/>
    <n v="0.21081"/>
    <n v="0"/>
    <n v="0"/>
    <n v="0"/>
    <n v="0"/>
    <m/>
    <n v="0"/>
    <n v="0"/>
    <n v="0"/>
    <s v="YES"/>
    <n v="0"/>
    <s v="120-92"/>
    <m/>
    <m/>
    <m/>
    <n v="0"/>
    <m/>
    <m/>
    <n v="0"/>
    <n v="0"/>
    <n v="0"/>
    <n v="0"/>
    <n v="0"/>
    <m/>
    <m/>
    <m/>
    <m/>
    <m/>
    <m/>
    <m/>
    <m/>
    <m/>
    <m/>
    <n v="1"/>
    <n v="1"/>
    <x v="7"/>
    <x v="7"/>
  </r>
  <r>
    <s v="LAND_NOPARC"/>
    <m/>
    <x v="0"/>
    <m/>
    <n v="0"/>
    <m/>
    <m/>
    <m/>
    <m/>
    <n v="1.91E-3"/>
    <n v="0"/>
    <n v="0"/>
    <n v="0"/>
    <n v="0"/>
    <m/>
    <n v="0"/>
    <n v="0"/>
    <n v="0"/>
    <s v="NO"/>
    <n v="0"/>
    <m/>
    <m/>
    <m/>
    <m/>
    <n v="0"/>
    <m/>
    <m/>
    <n v="0"/>
    <n v="0"/>
    <n v="0"/>
    <n v="0"/>
    <n v="0"/>
    <m/>
    <m/>
    <m/>
    <m/>
    <m/>
    <m/>
    <m/>
    <m/>
    <m/>
    <m/>
    <n v="0"/>
    <n v="1"/>
    <x v="7"/>
    <x v="7"/>
  </r>
  <r>
    <s v="120-53"/>
    <m/>
    <x v="0"/>
    <s v="88 WHM LK SHS DR"/>
    <n v="101"/>
    <s v="LOPES LENA S"/>
    <s v="R130"/>
    <s v="ONE FAMILY"/>
    <s v="120//53//"/>
    <n v="0.2109"/>
    <n v="1"/>
    <n v="1"/>
    <n v="1"/>
    <n v="1"/>
    <s v="SEPTIC"/>
    <n v="0"/>
    <n v="1"/>
    <n v="3400"/>
    <s v="YES"/>
    <n v="3400"/>
    <s v="120-53"/>
    <s v="Well,Septic"/>
    <s v="SEPTIC"/>
    <s v="SEPTIC"/>
    <n v="3400"/>
    <m/>
    <m/>
    <n v="1"/>
    <n v="1"/>
    <n v="3"/>
    <n v="1064"/>
    <n v="1"/>
    <m/>
    <m/>
    <m/>
    <m/>
    <m/>
    <m/>
    <m/>
    <m/>
    <m/>
    <m/>
    <n v="1"/>
    <n v="1"/>
    <x v="7"/>
    <x v="7"/>
  </r>
  <r>
    <s v="120-12"/>
    <m/>
    <x v="0"/>
    <s v="125 WHM LK SHS DR"/>
    <n v="132"/>
    <s v="ALBANESE JOSEPH J"/>
    <s v="R130"/>
    <s v="RES ACLNUD  MDL-00"/>
    <s v="120//12//"/>
    <n v="0.17924999999999999"/>
    <n v="0"/>
    <n v="0"/>
    <n v="0"/>
    <n v="0"/>
    <m/>
    <n v="0"/>
    <n v="0"/>
    <n v="0"/>
    <s v="YES"/>
    <n v="0"/>
    <s v="120-12"/>
    <m/>
    <m/>
    <m/>
    <n v="0"/>
    <m/>
    <m/>
    <n v="0"/>
    <n v="0"/>
    <n v="0"/>
    <n v="0"/>
    <n v="0"/>
    <m/>
    <m/>
    <m/>
    <m/>
    <m/>
    <m/>
    <m/>
    <m/>
    <m/>
    <m/>
    <n v="1"/>
    <n v="1"/>
    <x v="7"/>
    <x v="7"/>
  </r>
  <r>
    <s v="120-180"/>
    <m/>
    <x v="0"/>
    <s v="16 BLACKBIRD AVE"/>
    <n v="101"/>
    <s v="HAMMOND KATHLEEN M"/>
    <s v="R130"/>
    <s v="ONE FAMILY"/>
    <s v="120//180//"/>
    <n v="0.17624000000000001"/>
    <n v="1"/>
    <n v="1"/>
    <n v="1"/>
    <n v="1"/>
    <s v="SEPTIC"/>
    <n v="0"/>
    <n v="0"/>
    <n v="0"/>
    <s v="YES"/>
    <n v="0"/>
    <s v="120-180"/>
    <s v="Well,Septic"/>
    <s v="SEPTIC"/>
    <s v="SEPTIC"/>
    <n v="0"/>
    <m/>
    <m/>
    <n v="1"/>
    <n v="1"/>
    <n v="2"/>
    <n v="820"/>
    <n v="1"/>
    <m/>
    <m/>
    <m/>
    <m/>
    <m/>
    <m/>
    <m/>
    <m/>
    <m/>
    <m/>
    <n v="1"/>
    <n v="1"/>
    <x v="7"/>
    <x v="7"/>
  </r>
  <r>
    <s v="120-86"/>
    <m/>
    <x v="0"/>
    <s v="59 WHM LK SHS DR"/>
    <n v="101"/>
    <s v="GLYNN GERALD P"/>
    <s v="R130"/>
    <s v="ONE FAMILY"/>
    <s v="120//86//"/>
    <n v="0.33211000000000002"/>
    <n v="1"/>
    <n v="1"/>
    <n v="1"/>
    <n v="1"/>
    <s v="SEPTIC"/>
    <n v="0"/>
    <n v="1"/>
    <n v="2800"/>
    <s v="YES"/>
    <n v="2800"/>
    <s v="120-86"/>
    <s v="Well,Septic"/>
    <s v="SEPTIC"/>
    <s v="SEPTIC"/>
    <n v="2800"/>
    <m/>
    <m/>
    <n v="1"/>
    <n v="1"/>
    <n v="3"/>
    <n v="1152"/>
    <n v="1"/>
    <m/>
    <m/>
    <m/>
    <m/>
    <m/>
    <m/>
    <m/>
    <m/>
    <m/>
    <m/>
    <n v="1"/>
    <n v="1"/>
    <x v="7"/>
    <x v="7"/>
  </r>
  <r>
    <s v="120-85"/>
    <m/>
    <x v="0"/>
    <s v="61 WHM LK SHS DR"/>
    <n v="101"/>
    <s v="LESNIAK THERESA M &amp; JEANNE M TRS"/>
    <s v="R130"/>
    <s v="ONE FAMILY"/>
    <s v="120//85//"/>
    <n v="0.45161000000000001"/>
    <n v="1"/>
    <n v="1"/>
    <n v="1"/>
    <n v="1"/>
    <s v="SEPTIC"/>
    <n v="0"/>
    <n v="1"/>
    <n v="0"/>
    <s v="YES"/>
    <n v="0"/>
    <s v="120-85"/>
    <s v="Gas,Well,Septic"/>
    <s v="SEPTIC"/>
    <s v="SEPTIC"/>
    <n v="0"/>
    <m/>
    <m/>
    <n v="1"/>
    <n v="1"/>
    <n v="4"/>
    <n v="1792"/>
    <n v="1"/>
    <m/>
    <m/>
    <m/>
    <m/>
    <m/>
    <m/>
    <m/>
    <m/>
    <m/>
    <m/>
    <n v="0"/>
    <n v="1"/>
    <x v="7"/>
    <x v="7"/>
  </r>
  <r>
    <s v="127-1013"/>
    <m/>
    <x v="0"/>
    <s v="312 GLEN CHARLIE RD"/>
    <n v="101"/>
    <s v="VEUGEN ROY"/>
    <s v="R130"/>
    <s v="ONE FAMILY"/>
    <s v="127//1013//"/>
    <n v="5.55518"/>
    <n v="1"/>
    <n v="1"/>
    <n v="1"/>
    <n v="1"/>
    <s v="SEPTIC"/>
    <n v="0"/>
    <n v="0"/>
    <n v="0"/>
    <s v="YES"/>
    <n v="0"/>
    <s v="127-1013"/>
    <s v="Well,Septic"/>
    <s v="SEPTIC"/>
    <s v="SEPTIC"/>
    <n v="0"/>
    <m/>
    <m/>
    <n v="1"/>
    <n v="1"/>
    <n v="3"/>
    <n v="1408"/>
    <n v="2"/>
    <m/>
    <m/>
    <m/>
    <m/>
    <m/>
    <m/>
    <m/>
    <m/>
    <m/>
    <m/>
    <n v="1"/>
    <n v="1"/>
    <x v="7"/>
    <x v="7"/>
  </r>
  <r>
    <s v="120-93"/>
    <m/>
    <x v="0"/>
    <s v="45 WHM LK SHS DR"/>
    <n v="101"/>
    <s v="GUARNOTTA LAURETTA M"/>
    <s v="R130"/>
    <s v="ONE FAMILY"/>
    <s v="120//93//"/>
    <n v="0.24803"/>
    <n v="1"/>
    <n v="1"/>
    <n v="1"/>
    <n v="1"/>
    <s v="SEPTIC"/>
    <n v="0"/>
    <n v="1"/>
    <n v="1200"/>
    <s v="YES"/>
    <n v="1200"/>
    <s v="120-93"/>
    <s v="Gas,Well,Septic"/>
    <s v="SEPTIC"/>
    <s v="SEPTIC"/>
    <n v="1200"/>
    <m/>
    <m/>
    <n v="1"/>
    <n v="1"/>
    <n v="3"/>
    <n v="900"/>
    <n v="1"/>
    <m/>
    <m/>
    <m/>
    <m/>
    <m/>
    <m/>
    <m/>
    <m/>
    <m/>
    <m/>
    <n v="1"/>
    <n v="1"/>
    <x v="7"/>
    <x v="7"/>
  </r>
  <r>
    <s v="120-198"/>
    <m/>
    <x v="0"/>
    <s v="42 WHM LK SHS DR"/>
    <n v="101"/>
    <s v="PORT WILLIAM E"/>
    <s v="R130"/>
    <s v="ONE FAMILY"/>
    <s v="120//198//"/>
    <n v="0.33454"/>
    <n v="1"/>
    <n v="1"/>
    <n v="1"/>
    <n v="1"/>
    <s v="SEPTIC"/>
    <n v="0"/>
    <n v="1"/>
    <n v="4400"/>
    <s v="YES"/>
    <n v="4400"/>
    <s v="120-198"/>
    <s v="Gas,Well,Septic"/>
    <s v="SEPTIC"/>
    <s v="SEPTIC"/>
    <n v="4400"/>
    <m/>
    <m/>
    <n v="1"/>
    <n v="1"/>
    <n v="2"/>
    <n v="960"/>
    <n v="1"/>
    <m/>
    <m/>
    <m/>
    <m/>
    <m/>
    <m/>
    <m/>
    <m/>
    <m/>
    <m/>
    <n v="2"/>
    <n v="1"/>
    <x v="7"/>
    <x v="7"/>
  </r>
  <r>
    <s v="LAND_NOPARC"/>
    <m/>
    <x v="0"/>
    <m/>
    <n v="0"/>
    <m/>
    <m/>
    <m/>
    <m/>
    <n v="6.8129999999999996E-2"/>
    <n v="0"/>
    <n v="0"/>
    <n v="0"/>
    <n v="0"/>
    <m/>
    <n v="0"/>
    <n v="0"/>
    <n v="0"/>
    <s v="NO"/>
    <n v="0"/>
    <m/>
    <m/>
    <m/>
    <m/>
    <n v="0"/>
    <m/>
    <m/>
    <n v="0"/>
    <n v="0"/>
    <n v="0"/>
    <n v="0"/>
    <n v="0"/>
    <m/>
    <m/>
    <m/>
    <m/>
    <m/>
    <m/>
    <m/>
    <m/>
    <m/>
    <m/>
    <n v="0"/>
    <n v="1"/>
    <x v="7"/>
    <x v="7"/>
  </r>
  <r>
    <s v="120-13"/>
    <m/>
    <x v="0"/>
    <s v="127 WHM LK SHS DR"/>
    <n v="132"/>
    <s v="ALBANESE JOSEPH J"/>
    <s v="R130"/>
    <s v="RES ACLNUD  MDL-00"/>
    <s v="120//13//"/>
    <n v="0.16109999999999999"/>
    <n v="0"/>
    <n v="0"/>
    <n v="0"/>
    <n v="0"/>
    <m/>
    <n v="0"/>
    <n v="0"/>
    <n v="0"/>
    <s v="YES"/>
    <n v="0"/>
    <s v="120-13"/>
    <m/>
    <m/>
    <m/>
    <n v="0"/>
    <m/>
    <m/>
    <n v="0"/>
    <n v="0"/>
    <n v="0"/>
    <n v="0"/>
    <n v="0"/>
    <m/>
    <m/>
    <m/>
    <m/>
    <m/>
    <m/>
    <m/>
    <m/>
    <m/>
    <m/>
    <n v="1"/>
    <n v="1"/>
    <x v="7"/>
    <x v="7"/>
  </r>
  <r>
    <s v="120-181"/>
    <m/>
    <x v="0"/>
    <s v="1 EGRET AVE"/>
    <n v="106"/>
    <s v="LOPES LENA S"/>
    <s v="R130"/>
    <s v="AC LND IMP  MDL-00"/>
    <s v="120//181//"/>
    <n v="0.16636999999999999"/>
    <n v="0"/>
    <n v="0"/>
    <n v="0"/>
    <n v="0"/>
    <m/>
    <n v="0"/>
    <n v="0"/>
    <n v="0"/>
    <s v="YES"/>
    <n v="0"/>
    <s v="120-181"/>
    <m/>
    <m/>
    <m/>
    <n v="0"/>
    <m/>
    <m/>
    <n v="0"/>
    <n v="0"/>
    <n v="0"/>
    <n v="0"/>
    <n v="0"/>
    <m/>
    <m/>
    <m/>
    <m/>
    <m/>
    <m/>
    <m/>
    <m/>
    <m/>
    <m/>
    <n v="1"/>
    <n v="1"/>
    <x v="7"/>
    <x v="7"/>
  </r>
  <r>
    <s v="LAND_NOPARC"/>
    <m/>
    <x v="0"/>
    <m/>
    <n v="0"/>
    <m/>
    <m/>
    <m/>
    <m/>
    <n v="4.0699999999999998E-3"/>
    <n v="0"/>
    <n v="0"/>
    <n v="0"/>
    <n v="0"/>
    <m/>
    <n v="0"/>
    <n v="0"/>
    <n v="0"/>
    <s v="NO"/>
    <n v="0"/>
    <m/>
    <m/>
    <m/>
    <m/>
    <n v="0"/>
    <m/>
    <m/>
    <n v="0"/>
    <n v="0"/>
    <n v="0"/>
    <n v="0"/>
    <n v="0"/>
    <m/>
    <m/>
    <m/>
    <m/>
    <m/>
    <m/>
    <m/>
    <m/>
    <m/>
    <m/>
    <n v="0"/>
    <n v="1"/>
    <x v="7"/>
    <x v="7"/>
  </r>
  <r>
    <s v="120-196"/>
    <m/>
    <x v="0"/>
    <s v="15 BLACKBIRD AVE"/>
    <n v="101"/>
    <s v="ANDREWS JOSEPH F"/>
    <s v="R130"/>
    <s v="ONE FAMILY"/>
    <s v="120//196//"/>
    <n v="0.18636"/>
    <n v="1"/>
    <n v="1"/>
    <n v="1"/>
    <n v="1"/>
    <s v="SEPTIC"/>
    <n v="0"/>
    <n v="1"/>
    <n v="900"/>
    <s v="YES"/>
    <n v="900"/>
    <s v="120-196"/>
    <s v="Well,Septic"/>
    <s v="SEPTIC"/>
    <s v="SEPTIC"/>
    <n v="900"/>
    <m/>
    <m/>
    <n v="1"/>
    <n v="1"/>
    <n v="3"/>
    <n v="1092"/>
    <n v="1"/>
    <m/>
    <m/>
    <m/>
    <m/>
    <m/>
    <m/>
    <m/>
    <m/>
    <m/>
    <m/>
    <n v="1"/>
    <n v="1"/>
    <x v="7"/>
    <x v="7"/>
  </r>
  <r>
    <s v="120-94"/>
    <m/>
    <x v="0"/>
    <s v="43 WHM LK SHS DR"/>
    <n v="101"/>
    <s v="IACOZZA ANTHONY M III"/>
    <s v="R130"/>
    <s v="ONE FAMILY"/>
    <s v="120//94//"/>
    <n v="0.27625"/>
    <n v="1"/>
    <n v="1"/>
    <n v="1"/>
    <n v="1"/>
    <s v="SEPTIC"/>
    <n v="0"/>
    <n v="1"/>
    <n v="4900"/>
    <s v="YES"/>
    <n v="4900"/>
    <s v="120-94"/>
    <s v="Gas,Well,Septic"/>
    <s v="SEPTIC"/>
    <s v="SEPTIC"/>
    <n v="4900"/>
    <m/>
    <m/>
    <n v="1"/>
    <n v="1"/>
    <n v="3"/>
    <n v="1728"/>
    <n v="2"/>
    <m/>
    <m/>
    <m/>
    <m/>
    <m/>
    <m/>
    <m/>
    <m/>
    <m/>
    <m/>
    <n v="1"/>
    <n v="1"/>
    <x v="7"/>
    <x v="7"/>
  </r>
  <r>
    <s v="LAND_NOPARC"/>
    <m/>
    <x v="0"/>
    <m/>
    <n v="0"/>
    <m/>
    <m/>
    <m/>
    <m/>
    <n v="1.5699999999999999E-2"/>
    <n v="0"/>
    <n v="0"/>
    <n v="0"/>
    <n v="0"/>
    <m/>
    <n v="0"/>
    <n v="0"/>
    <n v="0"/>
    <s v="NO"/>
    <n v="0"/>
    <m/>
    <m/>
    <m/>
    <m/>
    <n v="0"/>
    <m/>
    <m/>
    <n v="0"/>
    <n v="0"/>
    <n v="0"/>
    <n v="0"/>
    <n v="0"/>
    <m/>
    <m/>
    <m/>
    <m/>
    <m/>
    <m/>
    <m/>
    <m/>
    <m/>
    <m/>
    <n v="0"/>
    <n v="1"/>
    <x v="7"/>
    <x v="7"/>
  </r>
  <r>
    <s v="116-1003"/>
    <m/>
    <x v="0"/>
    <s v="0 PLYMOUTH RD  OFF"/>
    <n v="132"/>
    <s v="TEXIERA JOHN JR"/>
    <s v="R130"/>
    <s v="RES ACLNUD  MDL-00"/>
    <s v="116//1003//"/>
    <n v="6.2394699999999998"/>
    <n v="0"/>
    <n v="0"/>
    <n v="0"/>
    <n v="0"/>
    <m/>
    <n v="0"/>
    <n v="0"/>
    <n v="0"/>
    <s v="YES"/>
    <n v="0"/>
    <s v="116-1003"/>
    <m/>
    <m/>
    <m/>
    <n v="0"/>
    <m/>
    <m/>
    <n v="0"/>
    <n v="0"/>
    <n v="0"/>
    <n v="0"/>
    <n v="0"/>
    <m/>
    <m/>
    <m/>
    <m/>
    <m/>
    <m/>
    <m/>
    <m/>
    <m/>
    <m/>
    <n v="1"/>
    <n v="1"/>
    <x v="7"/>
    <x v="7"/>
  </r>
  <r>
    <s v="LAND_NOPARC"/>
    <m/>
    <x v="0"/>
    <m/>
    <n v="0"/>
    <m/>
    <m/>
    <m/>
    <m/>
    <n v="7.3899999999999999E-3"/>
    <n v="0"/>
    <n v="0"/>
    <n v="0"/>
    <n v="0"/>
    <m/>
    <n v="0"/>
    <n v="0"/>
    <n v="0"/>
    <s v="NO"/>
    <n v="0"/>
    <m/>
    <m/>
    <m/>
    <m/>
    <n v="0"/>
    <m/>
    <m/>
    <n v="0"/>
    <n v="0"/>
    <n v="0"/>
    <n v="0"/>
    <n v="0"/>
    <m/>
    <m/>
    <m/>
    <m/>
    <m/>
    <m/>
    <m/>
    <m/>
    <m/>
    <m/>
    <n v="0"/>
    <n v="1"/>
    <x v="7"/>
    <x v="7"/>
  </r>
  <r>
    <s v="120-51"/>
    <m/>
    <x v="0"/>
    <s v="90 WHM LK SHS DR"/>
    <n v="101"/>
    <s v="BRETON BRUCE G"/>
    <s v="R130"/>
    <s v="ONE FAMILY"/>
    <s v="120//51//"/>
    <n v="0.28421999999999997"/>
    <n v="1"/>
    <n v="1"/>
    <n v="1"/>
    <n v="1"/>
    <s v="SEPTIC"/>
    <n v="0"/>
    <n v="1"/>
    <n v="6600"/>
    <s v="YES"/>
    <n v="6600"/>
    <s v="120-51"/>
    <s v="Gas,Well,Septic"/>
    <s v="SEPTIC"/>
    <s v="SEPTIC"/>
    <n v="6600"/>
    <m/>
    <m/>
    <n v="1"/>
    <n v="1"/>
    <n v="3"/>
    <n v="1900"/>
    <n v="1.75"/>
    <m/>
    <m/>
    <m/>
    <m/>
    <m/>
    <m/>
    <m/>
    <m/>
    <m/>
    <m/>
    <n v="2"/>
    <n v="1"/>
    <x v="7"/>
    <x v="7"/>
  </r>
  <r>
    <s v="120-182"/>
    <m/>
    <x v="0"/>
    <s v="3 EGRET AVE"/>
    <n v="101"/>
    <s v="CARVAHLO ROBERT JR"/>
    <s v="R130"/>
    <s v="ONE FAMILY"/>
    <s v="120//182//"/>
    <n v="0.22539999999999999"/>
    <n v="1"/>
    <n v="1"/>
    <n v="1"/>
    <n v="1"/>
    <s v="SEPTIC"/>
    <n v="0"/>
    <n v="1"/>
    <n v="6400"/>
    <s v="YES"/>
    <n v="6400"/>
    <s v="120-182"/>
    <s v="Well,Septic"/>
    <s v="SEPTIC"/>
    <s v="SEPTIC"/>
    <n v="6400"/>
    <m/>
    <m/>
    <n v="1"/>
    <n v="1"/>
    <n v="3"/>
    <n v="768"/>
    <n v="1"/>
    <m/>
    <m/>
    <m/>
    <m/>
    <m/>
    <m/>
    <m/>
    <m/>
    <m/>
    <m/>
    <n v="1"/>
    <n v="1"/>
    <x v="7"/>
    <x v="7"/>
  </r>
  <r>
    <s v="120-14"/>
    <m/>
    <x v="0"/>
    <s v="129 WHM LK SHS DR"/>
    <n v="132"/>
    <s v="HAMMOND NEIL H"/>
    <s v="R130"/>
    <s v="RES ACLNUD  MDL-00"/>
    <s v="120//14//"/>
    <n v="0.15701000000000001"/>
    <n v="0"/>
    <n v="0"/>
    <n v="0"/>
    <n v="0"/>
    <m/>
    <n v="0"/>
    <n v="0"/>
    <n v="0"/>
    <s v="YES"/>
    <n v="0"/>
    <s v="120-14"/>
    <m/>
    <m/>
    <m/>
    <n v="0"/>
    <m/>
    <m/>
    <n v="0"/>
    <n v="0"/>
    <n v="0"/>
    <n v="0"/>
    <n v="0"/>
    <m/>
    <m/>
    <m/>
    <m/>
    <m/>
    <m/>
    <m/>
    <m/>
    <m/>
    <m/>
    <n v="1"/>
    <n v="1"/>
    <x v="7"/>
    <x v="7"/>
  </r>
  <r>
    <s v="120-95"/>
    <m/>
    <x v="0"/>
    <s v="41 WHM LK SHS DR"/>
    <n v="101"/>
    <s v="RAMS JOHN"/>
    <s v="R130"/>
    <s v="ONE FAMILY"/>
    <s v="120//95//"/>
    <n v="0.22600999999999999"/>
    <n v="1"/>
    <n v="1"/>
    <n v="1"/>
    <n v="1"/>
    <s v="SEPTIC"/>
    <n v="0"/>
    <n v="1"/>
    <n v="9000"/>
    <s v="YES"/>
    <n v="9000"/>
    <s v="120-95"/>
    <s v="Gas,Well,Septic"/>
    <s v="SEPTIC"/>
    <s v="SEPTIC"/>
    <n v="9000"/>
    <m/>
    <m/>
    <n v="1"/>
    <n v="1"/>
    <n v="2"/>
    <n v="1232"/>
    <n v="1"/>
    <m/>
    <m/>
    <m/>
    <m/>
    <m/>
    <m/>
    <m/>
    <m/>
    <m/>
    <m/>
    <n v="1"/>
    <n v="1"/>
    <x v="7"/>
    <x v="7"/>
  </r>
  <r>
    <s v="120-200"/>
    <m/>
    <x v="0"/>
    <s v="40 WHM LK SHS DR"/>
    <n v="132"/>
    <s v="BELL RONALD F"/>
    <s v="R130"/>
    <s v="RES ACLNUD  MDL-00"/>
    <s v="120//200//"/>
    <n v="0.17674999999999999"/>
    <n v="0"/>
    <n v="0"/>
    <n v="0"/>
    <n v="0"/>
    <m/>
    <n v="0"/>
    <n v="0"/>
    <n v="0"/>
    <s v="YES"/>
    <n v="0"/>
    <s v="120-200"/>
    <m/>
    <m/>
    <m/>
    <n v="0"/>
    <m/>
    <m/>
    <n v="0"/>
    <n v="0"/>
    <n v="0"/>
    <n v="0"/>
    <n v="0"/>
    <m/>
    <m/>
    <m/>
    <m/>
    <m/>
    <m/>
    <m/>
    <m/>
    <m/>
    <m/>
    <n v="1"/>
    <n v="1"/>
    <x v="7"/>
    <x v="7"/>
  </r>
  <r>
    <s v="128-K1"/>
    <m/>
    <x v="0"/>
    <s v="263 GLEN CHARLIE RD"/>
    <n v="101"/>
    <s v="SCANLAN JASON R"/>
    <s v="R130"/>
    <s v="ONE FAMILY"/>
    <s v="128//K1//"/>
    <n v="2.3565"/>
    <n v="1"/>
    <n v="1"/>
    <n v="1"/>
    <n v="1"/>
    <s v="SEPTIC"/>
    <n v="0"/>
    <n v="1"/>
    <n v="18300"/>
    <s v="YES"/>
    <n v="18300"/>
    <s v="128-K1"/>
    <s v="Public Water,Septic"/>
    <s v="SEPTIC"/>
    <s v="SEPTIC"/>
    <n v="18300"/>
    <m/>
    <m/>
    <n v="1"/>
    <n v="1"/>
    <n v="3"/>
    <n v="1872"/>
    <n v="2"/>
    <m/>
    <m/>
    <m/>
    <m/>
    <m/>
    <m/>
    <m/>
    <m/>
    <m/>
    <m/>
    <n v="1"/>
    <n v="1"/>
    <x v="7"/>
    <x v="7"/>
  </r>
  <r>
    <s v="120-195"/>
    <m/>
    <x v="0"/>
    <s v="13 BLACKBIRD AVE"/>
    <n v="101"/>
    <s v="ANSELL JAMES F JR"/>
    <s v="R130"/>
    <s v="ONE FAMILY"/>
    <s v="120//195//"/>
    <n v="0.1822"/>
    <n v="1"/>
    <n v="1"/>
    <n v="1"/>
    <n v="1"/>
    <s v="SEPTIC"/>
    <n v="0"/>
    <n v="1"/>
    <n v="12000"/>
    <s v="YES"/>
    <n v="12000"/>
    <s v="120-195"/>
    <s v="Public Water,Septic"/>
    <s v="SEPTIC"/>
    <s v="SEPTIC"/>
    <n v="12000"/>
    <m/>
    <m/>
    <n v="1"/>
    <n v="1"/>
    <n v="3"/>
    <n v="1504"/>
    <n v="2"/>
    <m/>
    <m/>
    <m/>
    <m/>
    <m/>
    <m/>
    <m/>
    <m/>
    <m/>
    <m/>
    <n v="1"/>
    <n v="1"/>
    <x v="7"/>
    <x v="7"/>
  </r>
  <r>
    <s v="113-4-339"/>
    <m/>
    <x v="0"/>
    <s v="152 CHARGE POND RD"/>
    <n v="101"/>
    <s v="HAGOPIAN RICHARD J JR"/>
    <s v="R60"/>
    <s v="ONE FAMILY"/>
    <s v="113//4-339//"/>
    <n v="1.3910100000000001"/>
    <n v="1"/>
    <n v="1"/>
    <n v="1"/>
    <n v="1"/>
    <s v="SEPTIC"/>
    <n v="0"/>
    <n v="1"/>
    <n v="7000"/>
    <s v="NO_W1"/>
    <n v="7000"/>
    <s v="113-4-339"/>
    <s v="Public Water,Septic"/>
    <s v="SEPTIC"/>
    <s v="SEPTIC"/>
    <n v="7000"/>
    <m/>
    <m/>
    <n v="1"/>
    <n v="1"/>
    <n v="3"/>
    <n v="1148"/>
    <n v="1"/>
    <m/>
    <m/>
    <m/>
    <m/>
    <m/>
    <m/>
    <m/>
    <m/>
    <m/>
    <m/>
    <n v="3"/>
    <n v="1"/>
    <x v="13"/>
    <x v="13"/>
  </r>
  <r>
    <s v="120-183"/>
    <m/>
    <x v="0"/>
    <s v="12 BLACKBIRD AVE"/>
    <n v="101"/>
    <s v="FLORINDO JEFFREY P"/>
    <s v="R130"/>
    <s v="ONE FAMILY"/>
    <s v="120//183//"/>
    <n v="0.26185999999999998"/>
    <n v="1"/>
    <n v="1"/>
    <n v="1"/>
    <n v="1"/>
    <s v="SEPTIC"/>
    <n v="0"/>
    <n v="1"/>
    <n v="9500"/>
    <s v="YES"/>
    <n v="9500"/>
    <s v="120-183"/>
    <m/>
    <m/>
    <s v="SEPTIC"/>
    <n v="9500"/>
    <m/>
    <m/>
    <n v="1"/>
    <n v="1"/>
    <n v="3"/>
    <n v="1248"/>
    <n v="2"/>
    <m/>
    <m/>
    <m/>
    <m/>
    <m/>
    <m/>
    <m/>
    <m/>
    <m/>
    <m/>
    <n v="1"/>
    <n v="1"/>
    <x v="7"/>
    <x v="7"/>
  </r>
  <r>
    <s v="120-15"/>
    <m/>
    <x v="0"/>
    <s v="131 WHM LK SHS DR"/>
    <n v="101"/>
    <s v="HART JOHN"/>
    <s v="R130"/>
    <s v="ONE FAMILY"/>
    <s v="120//15//"/>
    <n v="0.16894999999999999"/>
    <n v="1"/>
    <n v="1"/>
    <n v="1"/>
    <n v="1"/>
    <s v="SEPTIC"/>
    <n v="0"/>
    <n v="1"/>
    <n v="2400"/>
    <s v="YES"/>
    <n v="2400"/>
    <s v="120-15"/>
    <s v="Gas,Well,Septic"/>
    <s v="SEPTIC"/>
    <s v="SEPTIC"/>
    <n v="2400"/>
    <m/>
    <m/>
    <n v="1"/>
    <n v="1"/>
    <n v="3"/>
    <n v="912"/>
    <n v="1"/>
    <m/>
    <m/>
    <m/>
    <m/>
    <m/>
    <m/>
    <m/>
    <m/>
    <m/>
    <m/>
    <n v="1"/>
    <n v="1"/>
    <x v="7"/>
    <x v="7"/>
  </r>
  <r>
    <s v="LAND_NOPARC"/>
    <m/>
    <x v="0"/>
    <m/>
    <n v="0"/>
    <m/>
    <m/>
    <m/>
    <m/>
    <n v="3.0290000000000001E-2"/>
    <n v="0"/>
    <n v="0"/>
    <n v="0"/>
    <n v="0"/>
    <m/>
    <n v="0"/>
    <n v="0"/>
    <n v="0"/>
    <s v="NO"/>
    <n v="0"/>
    <m/>
    <m/>
    <m/>
    <m/>
    <n v="0"/>
    <m/>
    <m/>
    <n v="0"/>
    <n v="0"/>
    <n v="0"/>
    <n v="0"/>
    <n v="0"/>
    <m/>
    <m/>
    <m/>
    <m/>
    <m/>
    <m/>
    <m/>
    <m/>
    <m/>
    <m/>
    <n v="0"/>
    <n v="1"/>
    <x v="7"/>
    <x v="7"/>
  </r>
  <r>
    <s v="120-50"/>
    <m/>
    <x v="0"/>
    <s v="94 WHM LK SHS DR"/>
    <n v="131"/>
    <s v="HARTNETT JEANNE EXEC"/>
    <s v="R130"/>
    <s v="RES ACLNPO  MDL-00"/>
    <s v="120//50//"/>
    <n v="0.14835000000000001"/>
    <n v="0"/>
    <n v="0"/>
    <n v="0"/>
    <n v="0"/>
    <m/>
    <n v="0"/>
    <n v="0"/>
    <n v="0"/>
    <s v="YES"/>
    <n v="0"/>
    <s v="120-50"/>
    <m/>
    <m/>
    <m/>
    <n v="0"/>
    <m/>
    <m/>
    <n v="0"/>
    <n v="0"/>
    <n v="0"/>
    <n v="0"/>
    <n v="0"/>
    <m/>
    <m/>
    <m/>
    <m/>
    <m/>
    <m/>
    <m/>
    <m/>
    <m/>
    <m/>
    <n v="1"/>
    <n v="1"/>
    <x v="7"/>
    <x v="7"/>
  </r>
  <r>
    <s v="120-201"/>
    <m/>
    <x v="0"/>
    <s v="38 WHM LK SHS DR"/>
    <n v="101"/>
    <s v="BELL RONALD F"/>
    <s v="R130"/>
    <s v="ONE FAMILY"/>
    <s v="120//201//"/>
    <n v="0.14729"/>
    <n v="1"/>
    <n v="1"/>
    <n v="1"/>
    <n v="1"/>
    <s v="SEPTIC"/>
    <n v="0"/>
    <n v="1"/>
    <n v="600"/>
    <s v="YES"/>
    <n v="600"/>
    <s v="120-201"/>
    <s v="Well,Septic"/>
    <s v="SEPTIC"/>
    <s v="SEPTIC"/>
    <n v="600"/>
    <m/>
    <m/>
    <n v="1"/>
    <n v="1"/>
    <n v="2"/>
    <n v="560"/>
    <n v="1"/>
    <m/>
    <m/>
    <m/>
    <m/>
    <m/>
    <m/>
    <m/>
    <m/>
    <m/>
    <m/>
    <n v="1"/>
    <n v="1"/>
    <x v="7"/>
    <x v="7"/>
  </r>
  <r>
    <s v="120-194"/>
    <m/>
    <x v="0"/>
    <s v="11 BLACKBIRD AVE"/>
    <n v="132"/>
    <s v="HAMMOND KATHLEEN"/>
    <s v="R130"/>
    <s v="RES ACLNUD  MDL-00"/>
    <s v="120//194//"/>
    <n v="0.1714"/>
    <n v="0"/>
    <n v="0"/>
    <n v="0"/>
    <n v="0"/>
    <m/>
    <n v="0"/>
    <n v="0"/>
    <n v="0"/>
    <s v="YES"/>
    <n v="0"/>
    <s v="120-194"/>
    <m/>
    <m/>
    <m/>
    <n v="0"/>
    <m/>
    <m/>
    <n v="0"/>
    <n v="0"/>
    <n v="0"/>
    <n v="0"/>
    <n v="0"/>
    <m/>
    <m/>
    <m/>
    <m/>
    <m/>
    <m/>
    <m/>
    <m/>
    <m/>
    <m/>
    <n v="1"/>
    <n v="1"/>
    <x v="7"/>
    <x v="7"/>
  </r>
  <r>
    <s v="120-184"/>
    <m/>
    <x v="0"/>
    <s v="10 BLACKBIRD AVE"/>
    <n v="101"/>
    <s v="ROUTSON MICHELLE"/>
    <s v="R130"/>
    <s v="ONE FAMILY"/>
    <s v="120//184//"/>
    <n v="0.23619000000000001"/>
    <n v="1"/>
    <n v="1"/>
    <n v="1"/>
    <n v="1"/>
    <s v="SEPTIC"/>
    <n v="0"/>
    <n v="1"/>
    <n v="2700"/>
    <s v="YES"/>
    <n v="2700"/>
    <s v="120-184"/>
    <s v="Well,Septic"/>
    <s v="SEPTIC"/>
    <s v="SEPTIC"/>
    <n v="2700"/>
    <m/>
    <m/>
    <n v="1"/>
    <n v="1"/>
    <n v="3"/>
    <n v="1088"/>
    <n v="1"/>
    <m/>
    <m/>
    <m/>
    <m/>
    <m/>
    <m/>
    <m/>
    <m/>
    <m/>
    <m/>
    <n v="1"/>
    <n v="1"/>
    <x v="7"/>
    <x v="7"/>
  </r>
  <r>
    <s v="108-1001D"/>
    <m/>
    <x v="0"/>
    <s v="5 CRAN PARK DR"/>
    <n v="440"/>
    <s v="MCCARTHY GERALD P &amp; JAMES M"/>
    <s v="INDU"/>
    <s v="IND LD DV"/>
    <s v="108//1001/D/"/>
    <n v="6.5593399999999997"/>
    <n v="0"/>
    <n v="0"/>
    <n v="0"/>
    <n v="0"/>
    <m/>
    <n v="0"/>
    <n v="0"/>
    <n v="0"/>
    <s v="YES"/>
    <n v="0"/>
    <s v="108-1001D"/>
    <m/>
    <m/>
    <m/>
    <n v="0"/>
    <m/>
    <m/>
    <n v="0"/>
    <n v="0"/>
    <n v="0"/>
    <n v="0"/>
    <n v="0"/>
    <m/>
    <m/>
    <m/>
    <m/>
    <m/>
    <m/>
    <m/>
    <m/>
    <m/>
    <m/>
    <n v="0"/>
    <n v="1"/>
    <x v="4"/>
    <x v="4"/>
  </r>
  <r>
    <s v="120-202"/>
    <m/>
    <x v="0"/>
    <s v="36 WHM LK SHS DR"/>
    <n v="132"/>
    <s v="HAMMOND NEIL H"/>
    <s v="R130"/>
    <s v="RES ACLNUD  MDL-00"/>
    <s v="120//202//"/>
    <n v="0.14643999999999999"/>
    <n v="0"/>
    <n v="0"/>
    <n v="0"/>
    <n v="0"/>
    <m/>
    <n v="0"/>
    <n v="0"/>
    <n v="0"/>
    <s v="YES"/>
    <n v="0"/>
    <s v="120-202"/>
    <m/>
    <m/>
    <m/>
    <n v="0"/>
    <m/>
    <m/>
    <n v="0"/>
    <n v="0"/>
    <n v="0"/>
    <n v="0"/>
    <n v="0"/>
    <m/>
    <m/>
    <m/>
    <m/>
    <m/>
    <m/>
    <m/>
    <m/>
    <m/>
    <m/>
    <n v="1"/>
    <n v="1"/>
    <x v="7"/>
    <x v="7"/>
  </r>
  <r>
    <s v="120-1003"/>
    <m/>
    <x v="0"/>
    <s v="33 WHM LK SHS DR"/>
    <n v="106"/>
    <s v="WAREHAM LAKE SHORES IMPR ASSOC"/>
    <s v="R130"/>
    <s v="AC LND IMP  MDL-00"/>
    <s v="120//1003//"/>
    <n v="1.1317900000000001"/>
    <n v="0"/>
    <n v="0"/>
    <n v="0"/>
    <n v="0"/>
    <m/>
    <n v="0"/>
    <n v="0"/>
    <n v="0"/>
    <s v="YES"/>
    <n v="0"/>
    <s v="120-1003"/>
    <m/>
    <m/>
    <m/>
    <n v="0"/>
    <m/>
    <m/>
    <n v="0"/>
    <n v="0"/>
    <n v="0"/>
    <n v="0"/>
    <n v="0"/>
    <m/>
    <m/>
    <m/>
    <m/>
    <m/>
    <m/>
    <m/>
    <m/>
    <m/>
    <m/>
    <n v="1"/>
    <n v="1"/>
    <x v="7"/>
    <x v="7"/>
  </r>
  <r>
    <s v="127-1015"/>
    <m/>
    <x v="0"/>
    <s v="324 GLEN CHARLIE RD"/>
    <n v="101"/>
    <s v="MILAN BRIAN P"/>
    <s v="R130"/>
    <s v="ONE FAMILY"/>
    <s v="127//1015//"/>
    <n v="4.4428200000000002"/>
    <n v="1"/>
    <n v="1"/>
    <n v="1"/>
    <n v="1"/>
    <s v="SEPTIC"/>
    <n v="0"/>
    <n v="1"/>
    <n v="13800"/>
    <s v="YES"/>
    <n v="13800"/>
    <s v="127-1015"/>
    <s v="Well,Septic"/>
    <s v="SEPTIC"/>
    <s v="SEPTIC"/>
    <n v="13800"/>
    <m/>
    <m/>
    <n v="1"/>
    <n v="1"/>
    <n v="3"/>
    <n v="1456"/>
    <n v="2"/>
    <m/>
    <m/>
    <m/>
    <m/>
    <m/>
    <m/>
    <m/>
    <m/>
    <m/>
    <m/>
    <n v="1"/>
    <n v="1"/>
    <x v="7"/>
    <x v="7"/>
  </r>
  <r>
    <s v="120-16"/>
    <m/>
    <x v="0"/>
    <s v="135 WHM LK SHS DR"/>
    <n v="101"/>
    <s v="SOUSA JAY F"/>
    <s v="R130"/>
    <s v="ONE FAMILY"/>
    <s v="120//16//"/>
    <n v="0.31847999999999999"/>
    <n v="1"/>
    <n v="1"/>
    <n v="1"/>
    <n v="1"/>
    <s v="SEPTIC"/>
    <n v="0"/>
    <n v="0"/>
    <n v="0"/>
    <s v="YES"/>
    <n v="0"/>
    <s v="120-16"/>
    <s v="Gas,Well,Septic"/>
    <s v="SEPTIC"/>
    <s v="SEPTIC"/>
    <n v="0"/>
    <m/>
    <m/>
    <n v="1"/>
    <n v="1"/>
    <n v="3"/>
    <n v="1976"/>
    <n v="2"/>
    <m/>
    <m/>
    <m/>
    <m/>
    <m/>
    <m/>
    <m/>
    <m/>
    <m/>
    <m/>
    <n v="2"/>
    <n v="1"/>
    <x v="7"/>
    <x v="7"/>
  </r>
  <r>
    <s v="LAND_NOPARC"/>
    <m/>
    <x v="0"/>
    <m/>
    <n v="0"/>
    <m/>
    <m/>
    <m/>
    <m/>
    <n v="1.9380000000000001E-2"/>
    <n v="0"/>
    <n v="0"/>
    <n v="0"/>
    <n v="0"/>
    <m/>
    <n v="0"/>
    <n v="0"/>
    <n v="0"/>
    <s v="NO"/>
    <n v="0"/>
    <m/>
    <m/>
    <m/>
    <m/>
    <n v="0"/>
    <m/>
    <m/>
    <n v="0"/>
    <n v="0"/>
    <n v="0"/>
    <n v="0"/>
    <n v="0"/>
    <m/>
    <m/>
    <m/>
    <m/>
    <m/>
    <m/>
    <m/>
    <m/>
    <m/>
    <m/>
    <n v="0"/>
    <n v="1"/>
    <x v="7"/>
    <x v="7"/>
  </r>
  <r>
    <s v="120-185"/>
    <m/>
    <x v="0"/>
    <s v="8 BLACKBIRD AVE"/>
    <n v="131"/>
    <s v="HOUTMAN ROBIN ANNE SACCO"/>
    <s v="R130"/>
    <s v="RES ACLNPO  MDL-00"/>
    <s v="120//185//"/>
    <n v="0.22796"/>
    <n v="0"/>
    <n v="0"/>
    <n v="0"/>
    <n v="0"/>
    <m/>
    <n v="0"/>
    <n v="0"/>
    <n v="0"/>
    <s v="YES"/>
    <n v="0"/>
    <s v="120-185"/>
    <m/>
    <m/>
    <m/>
    <n v="0"/>
    <m/>
    <m/>
    <n v="0"/>
    <n v="0"/>
    <n v="0"/>
    <n v="0"/>
    <n v="0"/>
    <m/>
    <m/>
    <m/>
    <m/>
    <m/>
    <m/>
    <m/>
    <m/>
    <m/>
    <m/>
    <n v="1"/>
    <n v="1"/>
    <x v="7"/>
    <x v="7"/>
  </r>
  <r>
    <s v="120-48"/>
    <m/>
    <x v="0"/>
    <s v="96 WHM LK SHS DR"/>
    <n v="101"/>
    <s v="PADILLA ANA F"/>
    <s v="R130"/>
    <s v="ONE FAMILY"/>
    <s v="120//48//"/>
    <n v="0.29377999999999999"/>
    <n v="1"/>
    <n v="1"/>
    <n v="1"/>
    <n v="1"/>
    <s v="SEPTIC"/>
    <n v="0"/>
    <n v="1"/>
    <n v="10100"/>
    <s v="YES"/>
    <n v="10100"/>
    <s v="120-48"/>
    <s v="Well,Septic"/>
    <s v="SEPTIC"/>
    <s v="SEPTIC"/>
    <n v="10100"/>
    <m/>
    <m/>
    <n v="1"/>
    <n v="1"/>
    <n v="4"/>
    <n v="1152"/>
    <n v="1.5"/>
    <m/>
    <m/>
    <m/>
    <m/>
    <m/>
    <m/>
    <m/>
    <m/>
    <m/>
    <m/>
    <n v="2"/>
    <n v="1"/>
    <x v="7"/>
    <x v="7"/>
  </r>
  <r>
    <s v="120-192"/>
    <m/>
    <x v="0"/>
    <s v="9 BLACKBIRD AVE"/>
    <n v="101"/>
    <s v="DIXON PAUL A"/>
    <s v="R130"/>
    <s v="ONE FAMILY"/>
    <s v="120//192//"/>
    <n v="0.31334000000000001"/>
    <n v="1"/>
    <n v="1"/>
    <n v="1"/>
    <n v="1"/>
    <s v="SEPTIC"/>
    <n v="0"/>
    <n v="0"/>
    <n v="0"/>
    <s v="YES"/>
    <n v="0"/>
    <s v="120-192"/>
    <s v="Well,Septic"/>
    <s v="SEPTIC"/>
    <s v="SEPTIC"/>
    <n v="0"/>
    <m/>
    <m/>
    <n v="1"/>
    <n v="1"/>
    <n v="4"/>
    <n v="1248"/>
    <n v="1.5"/>
    <m/>
    <m/>
    <m/>
    <m/>
    <m/>
    <m/>
    <m/>
    <m/>
    <m/>
    <m/>
    <n v="2"/>
    <n v="1"/>
    <x v="7"/>
    <x v="7"/>
  </r>
  <r>
    <s v="105-1046"/>
    <m/>
    <x v="0"/>
    <s v="2368 CRAN HWY"/>
    <n v="903"/>
    <s v="WAREHAM FIRE DISTRICT"/>
    <s v="SC"/>
    <s v="MUNICIPAL  MDL-96"/>
    <s v="105//1046//"/>
    <n v="1.90649"/>
    <n v="1"/>
    <n v="1"/>
    <n v="1"/>
    <n v="1"/>
    <s v="SEPTIC"/>
    <n v="0"/>
    <n v="1"/>
    <n v="1300"/>
    <s v="YES"/>
    <n v="1300"/>
    <s v="105-1046"/>
    <s v="Public Water,Septic"/>
    <s v="SEPTIC"/>
    <s v="SEPTIC"/>
    <n v="1300"/>
    <m/>
    <m/>
    <n v="1"/>
    <n v="1"/>
    <n v="0"/>
    <n v="5024"/>
    <n v="1"/>
    <m/>
    <m/>
    <m/>
    <m/>
    <m/>
    <m/>
    <m/>
    <m/>
    <m/>
    <m/>
    <n v="1"/>
    <n v="1"/>
    <x v="4"/>
    <x v="4"/>
  </r>
  <r>
    <s v="LAND_NOPARC"/>
    <m/>
    <x v="0"/>
    <m/>
    <n v="0"/>
    <m/>
    <m/>
    <m/>
    <m/>
    <n v="0.26788000000000001"/>
    <n v="0"/>
    <n v="0"/>
    <n v="0"/>
    <n v="0"/>
    <m/>
    <n v="0"/>
    <n v="0"/>
    <n v="0"/>
    <s v="NO"/>
    <n v="0"/>
    <m/>
    <m/>
    <m/>
    <m/>
    <n v="0"/>
    <m/>
    <m/>
    <n v="0"/>
    <n v="0"/>
    <n v="0"/>
    <n v="0"/>
    <n v="0"/>
    <m/>
    <m/>
    <m/>
    <m/>
    <m/>
    <m/>
    <m/>
    <m/>
    <m/>
    <m/>
    <n v="0"/>
    <n v="1"/>
    <x v="7"/>
    <x v="7"/>
  </r>
  <r>
    <s v="120-203"/>
    <m/>
    <x v="0"/>
    <s v="34 WHM LK SHS DR"/>
    <n v="101"/>
    <s v="OTTS KENNETH E"/>
    <s v="R130"/>
    <s v="ONE FAMILY"/>
    <s v="120//203//"/>
    <n v="0.15966"/>
    <n v="1"/>
    <n v="1"/>
    <n v="1"/>
    <n v="1"/>
    <s v="SEPTIC"/>
    <n v="0"/>
    <n v="1"/>
    <n v="1000"/>
    <s v="YES"/>
    <n v="1000"/>
    <s v="120-203"/>
    <s v="Gas,Well,Septic"/>
    <s v="SEPTIC"/>
    <s v="SEPTIC"/>
    <n v="1000"/>
    <m/>
    <m/>
    <n v="1"/>
    <n v="1"/>
    <n v="3"/>
    <n v="1728"/>
    <n v="2"/>
    <m/>
    <m/>
    <m/>
    <m/>
    <m/>
    <m/>
    <m/>
    <m/>
    <m/>
    <m/>
    <n v="1"/>
    <n v="1"/>
    <x v="7"/>
    <x v="7"/>
  </r>
  <r>
    <s v="120-186"/>
    <m/>
    <x v="0"/>
    <s v="6 BLACKBIRD AVE"/>
    <n v="101"/>
    <s v="CHARLEBOIS JOHN M"/>
    <s v="R130"/>
    <s v="ONE FAMILY"/>
    <s v="120//186//"/>
    <n v="0.20457"/>
    <n v="1"/>
    <n v="1"/>
    <n v="1"/>
    <n v="1"/>
    <s v="SEPTIC"/>
    <n v="0"/>
    <n v="1"/>
    <n v="1200"/>
    <s v="YES"/>
    <n v="1200"/>
    <s v="120-186"/>
    <s v="Well,Septic"/>
    <s v="SEPTIC"/>
    <s v="SEPTIC"/>
    <n v="1200"/>
    <m/>
    <m/>
    <n v="1"/>
    <n v="1"/>
    <n v="2"/>
    <n v="1113"/>
    <n v="1.75"/>
    <m/>
    <m/>
    <m/>
    <m/>
    <m/>
    <m/>
    <m/>
    <m/>
    <m/>
    <m/>
    <n v="1"/>
    <n v="1"/>
    <x v="7"/>
    <x v="7"/>
  </r>
  <r>
    <s v="120-18"/>
    <m/>
    <x v="0"/>
    <s v="137 WHM LK SHS DR"/>
    <n v="101"/>
    <s v="NAPER MICHAEL P"/>
    <s v="R130"/>
    <s v="ONE FAMILY"/>
    <s v="120//18//"/>
    <n v="0.16905000000000001"/>
    <n v="1"/>
    <n v="1"/>
    <n v="1"/>
    <n v="1"/>
    <s v="SEPTIC"/>
    <n v="0"/>
    <n v="1"/>
    <n v="13200"/>
    <s v="YES"/>
    <n v="13200"/>
    <s v="120-18"/>
    <m/>
    <m/>
    <s v="SEPTIC"/>
    <n v="13200"/>
    <m/>
    <m/>
    <n v="1"/>
    <n v="1"/>
    <n v="3"/>
    <n v="1469"/>
    <n v="1.75"/>
    <m/>
    <m/>
    <m/>
    <m/>
    <m/>
    <m/>
    <m/>
    <m/>
    <m/>
    <m/>
    <n v="1"/>
    <n v="1"/>
    <x v="7"/>
    <x v="7"/>
  </r>
  <r>
    <s v="LAND_NOPARC"/>
    <m/>
    <x v="0"/>
    <m/>
    <n v="0"/>
    <m/>
    <m/>
    <m/>
    <m/>
    <n v="0.13925999999999999"/>
    <n v="0"/>
    <n v="0"/>
    <n v="0"/>
    <n v="0"/>
    <m/>
    <n v="0"/>
    <n v="0"/>
    <n v="0"/>
    <s v="NO"/>
    <n v="0"/>
    <m/>
    <m/>
    <m/>
    <m/>
    <n v="0"/>
    <m/>
    <m/>
    <n v="0"/>
    <n v="0"/>
    <n v="0"/>
    <n v="0"/>
    <n v="0"/>
    <m/>
    <m/>
    <m/>
    <m/>
    <m/>
    <m/>
    <m/>
    <m/>
    <m/>
    <m/>
    <n v="0"/>
    <n v="1"/>
    <x v="7"/>
    <x v="7"/>
  </r>
  <r>
    <s v="120-47"/>
    <m/>
    <x v="0"/>
    <s v="100 WHM LK SHS DR"/>
    <n v="101"/>
    <s v="BEANE MICHAEL D"/>
    <s v="R130"/>
    <s v="ONE FAMILY"/>
    <s v="120//47//"/>
    <n v="0.15701999999999999"/>
    <n v="1"/>
    <n v="1"/>
    <n v="1"/>
    <n v="1"/>
    <s v="SEPTIC"/>
    <n v="0"/>
    <n v="1"/>
    <n v="12400"/>
    <s v="YES"/>
    <n v="12400"/>
    <s v="120-47"/>
    <s v="Well,Septic"/>
    <s v="SEPTIC"/>
    <s v="SEPTIC"/>
    <n v="12400"/>
    <m/>
    <m/>
    <n v="1"/>
    <n v="1"/>
    <n v="3"/>
    <n v="1480"/>
    <n v="1"/>
    <m/>
    <m/>
    <m/>
    <m/>
    <m/>
    <m/>
    <m/>
    <m/>
    <m/>
    <m/>
    <n v="1"/>
    <n v="1"/>
    <x v="7"/>
    <x v="7"/>
  </r>
  <r>
    <s v="120-187"/>
    <m/>
    <x v="0"/>
    <s v="4 BLACKBIRD AVE"/>
    <n v="101"/>
    <s v="VILKAS FRANK L"/>
    <s v="R130"/>
    <s v="ONE FAMILY"/>
    <s v="120//187//"/>
    <n v="0.18694"/>
    <n v="1"/>
    <n v="1"/>
    <n v="1"/>
    <n v="1"/>
    <s v="SEPTIC"/>
    <n v="0"/>
    <n v="1"/>
    <n v="2800"/>
    <s v="YES"/>
    <n v="2800"/>
    <s v="120-187"/>
    <s v="Well,Septic"/>
    <s v="SEPTIC"/>
    <s v="SEPTIC"/>
    <n v="2800"/>
    <m/>
    <m/>
    <n v="1"/>
    <n v="1"/>
    <n v="3"/>
    <n v="944"/>
    <n v="1"/>
    <m/>
    <m/>
    <m/>
    <m/>
    <m/>
    <m/>
    <m/>
    <m/>
    <m/>
    <m/>
    <n v="1"/>
    <n v="1"/>
    <x v="7"/>
    <x v="7"/>
  </r>
  <r>
    <s v="128-1001A"/>
    <m/>
    <x v="0"/>
    <s v="344 GLEN CHARLIE RD"/>
    <n v="130"/>
    <s v="CENTENNIAL REALTY TRUST"/>
    <s v="R130"/>
    <s v="PRI RES  MDL-01"/>
    <s v="128//1001/A/"/>
    <n v="1.4250000000000001E-2"/>
    <n v="0"/>
    <n v="0"/>
    <n v="0"/>
    <n v="0"/>
    <m/>
    <n v="0"/>
    <n v="0"/>
    <n v="0"/>
    <s v="YES"/>
    <n v="0"/>
    <s v="128-1001A"/>
    <m/>
    <m/>
    <m/>
    <n v="0"/>
    <m/>
    <m/>
    <n v="0"/>
    <n v="0"/>
    <n v="2"/>
    <n v="1344"/>
    <n v="1"/>
    <m/>
    <m/>
    <m/>
    <m/>
    <m/>
    <m/>
    <m/>
    <m/>
    <m/>
    <m/>
    <n v="0"/>
    <n v="1"/>
    <x v="7"/>
    <x v="7"/>
  </r>
  <r>
    <s v="120-204"/>
    <m/>
    <x v="0"/>
    <s v="32 WHM LK SHS DR"/>
    <n v="132"/>
    <s v="JORDAN MARION L"/>
    <s v="R130"/>
    <s v="RES ACLNUD  MDL-00"/>
    <s v="120//204//"/>
    <n v="0.18772"/>
    <n v="0"/>
    <n v="0"/>
    <n v="0"/>
    <n v="0"/>
    <m/>
    <n v="0"/>
    <n v="0"/>
    <n v="0"/>
    <s v="YES"/>
    <n v="0"/>
    <s v="120-204"/>
    <m/>
    <m/>
    <m/>
    <n v="0"/>
    <m/>
    <m/>
    <n v="0"/>
    <n v="0"/>
    <n v="0"/>
    <n v="0"/>
    <n v="0"/>
    <m/>
    <m/>
    <m/>
    <m/>
    <m/>
    <m/>
    <m/>
    <m/>
    <m/>
    <m/>
    <n v="1"/>
    <n v="1"/>
    <x v="7"/>
    <x v="7"/>
  </r>
  <r>
    <s v="120-191"/>
    <m/>
    <x v="0"/>
    <s v="5 BLACKBIRD AVE"/>
    <n v="101"/>
    <s v="DINARDO RONALD L"/>
    <s v="R130"/>
    <s v="ONE FAMILY"/>
    <s v="120//191//"/>
    <n v="0.31701000000000001"/>
    <n v="1"/>
    <n v="1"/>
    <n v="1"/>
    <n v="1"/>
    <s v="SEPTIC"/>
    <n v="0"/>
    <n v="1"/>
    <n v="900"/>
    <s v="NO_W1"/>
    <n v="900"/>
    <s v="120-191"/>
    <s v="Gas,Well,Septic"/>
    <s v="SEPTIC"/>
    <s v="SEPTIC"/>
    <n v="900"/>
    <m/>
    <m/>
    <n v="1"/>
    <n v="1"/>
    <n v="4"/>
    <n v="832"/>
    <n v="1"/>
    <m/>
    <m/>
    <m/>
    <m/>
    <m/>
    <m/>
    <m/>
    <m/>
    <m/>
    <m/>
    <n v="2"/>
    <n v="1"/>
    <x v="7"/>
    <x v="7"/>
  </r>
  <r>
    <s v="113-4-341"/>
    <m/>
    <x v="0"/>
    <s v="158 CHARGE POND RD"/>
    <n v="101"/>
    <s v="KELLEY DAWN L"/>
    <s v="R60"/>
    <s v="ONE FAMILY"/>
    <s v="113//4-341//"/>
    <n v="1.4298200000000001"/>
    <n v="1"/>
    <n v="1"/>
    <n v="1"/>
    <n v="1"/>
    <s v="SEPTIC"/>
    <n v="0"/>
    <n v="0"/>
    <n v="0"/>
    <s v="YES"/>
    <n v="0"/>
    <s v="113-4-341"/>
    <s v="Public Water,Septic"/>
    <s v="SEPTIC"/>
    <s v="SEPTIC"/>
    <n v="0"/>
    <m/>
    <m/>
    <n v="1"/>
    <n v="1"/>
    <n v="3"/>
    <n v="1132"/>
    <n v="1"/>
    <m/>
    <m/>
    <m/>
    <m/>
    <m/>
    <m/>
    <m/>
    <m/>
    <m/>
    <m/>
    <n v="3"/>
    <n v="1"/>
    <x v="13"/>
    <x v="13"/>
  </r>
  <r>
    <s v="120-19"/>
    <m/>
    <x v="0"/>
    <s v="139 WHM LK SHS DR"/>
    <n v="101"/>
    <s v="DORAN MICHAEL"/>
    <s v="R130"/>
    <s v="ONE FAMILY"/>
    <s v="120//19//"/>
    <n v="0.15204000000000001"/>
    <n v="1"/>
    <n v="1"/>
    <n v="1"/>
    <n v="1"/>
    <s v="SEPTIC"/>
    <n v="0"/>
    <n v="1"/>
    <n v="12600"/>
    <s v="YES"/>
    <n v="12600"/>
    <s v="120-19"/>
    <s v="Gas,Well,Septic"/>
    <s v="SEPTIC"/>
    <s v="SEPTIC"/>
    <n v="12600"/>
    <m/>
    <m/>
    <n v="1"/>
    <n v="1"/>
    <n v="3"/>
    <n v="864"/>
    <n v="1"/>
    <m/>
    <m/>
    <m/>
    <m/>
    <m/>
    <m/>
    <m/>
    <m/>
    <m/>
    <m/>
    <n v="1"/>
    <n v="1"/>
    <x v="7"/>
    <x v="7"/>
  </r>
  <r>
    <s v="UNK488"/>
    <s v="FEE"/>
    <x v="0"/>
    <s v="WHM LK SHS DR"/>
    <n v="0"/>
    <m/>
    <m/>
    <m/>
    <m/>
    <n v="7.2700000000000004E-3"/>
    <n v="0"/>
    <n v="0"/>
    <n v="0"/>
    <n v="0"/>
    <m/>
    <n v="0"/>
    <n v="0"/>
    <n v="0"/>
    <s v="NO_W2"/>
    <n v="0"/>
    <m/>
    <m/>
    <m/>
    <m/>
    <n v="0"/>
    <m/>
    <m/>
    <n v="0"/>
    <n v="0"/>
    <n v="0"/>
    <n v="0"/>
    <n v="0"/>
    <s v="Not in new Assr DB, Makepe?, old info"/>
    <m/>
    <m/>
    <m/>
    <m/>
    <m/>
    <m/>
    <m/>
    <m/>
    <m/>
    <n v="0"/>
    <n v="1"/>
    <x v="7"/>
    <x v="7"/>
  </r>
  <r>
    <s v="120-188A"/>
    <m/>
    <x v="0"/>
    <s v="2 BLACKBIRD AVE"/>
    <n v="132"/>
    <s v="BEANE MICHAEL D"/>
    <s v="R130"/>
    <s v="RES ACLNUD  MDL-00"/>
    <s v="120//188/A/"/>
    <n v="0.12973999999999999"/>
    <n v="0"/>
    <n v="0"/>
    <n v="0"/>
    <n v="0"/>
    <m/>
    <n v="0"/>
    <n v="0"/>
    <n v="0"/>
    <s v="YES"/>
    <n v="0"/>
    <s v="120-188A"/>
    <m/>
    <m/>
    <m/>
    <n v="0"/>
    <m/>
    <m/>
    <n v="0"/>
    <n v="0"/>
    <n v="0"/>
    <n v="0"/>
    <n v="0"/>
    <m/>
    <m/>
    <m/>
    <m/>
    <m/>
    <m/>
    <m/>
    <m/>
    <m/>
    <m/>
    <n v="1"/>
    <n v="1"/>
    <x v="7"/>
    <x v="7"/>
  </r>
  <r>
    <s v="105-1026"/>
    <m/>
    <x v="0"/>
    <s v="2370 CRAN HWY"/>
    <n v="316"/>
    <s v="2370 CRANBERRY HIGHWAY"/>
    <s v="INDU"/>
    <s v="COMM WHSE  MDL-96"/>
    <s v="105//1026//"/>
    <n v="5.9329299999999998"/>
    <n v="1"/>
    <n v="1"/>
    <n v="1"/>
    <n v="1"/>
    <s v="SEPTIC"/>
    <n v="0"/>
    <n v="1"/>
    <n v="1500"/>
    <s v="YES"/>
    <n v="1500"/>
    <s v="105-1026"/>
    <s v="All Public"/>
    <s v="SEWER"/>
    <s v="SEPTIC"/>
    <n v="1500"/>
    <m/>
    <m/>
    <n v="1"/>
    <n v="1"/>
    <n v="0"/>
    <n v="7200"/>
    <n v="1"/>
    <m/>
    <m/>
    <m/>
    <m/>
    <m/>
    <m/>
    <m/>
    <m/>
    <m/>
    <m/>
    <n v="1"/>
    <n v="1"/>
    <x v="4"/>
    <x v="4"/>
  </r>
  <r>
    <s v="128-1000A"/>
    <m/>
    <x v="0"/>
    <s v="326 GLEN CHARLIE RD"/>
    <n v="131"/>
    <s v="CENTENNIAL REALTY TRUST"/>
    <s v="R130"/>
    <s v="RES ACLNPO  MDL-00"/>
    <s v="128//1000/A/"/>
    <n v="5.3063000000000002"/>
    <n v="0"/>
    <n v="0"/>
    <n v="0"/>
    <n v="0"/>
    <m/>
    <n v="0"/>
    <n v="0"/>
    <n v="0"/>
    <s v="NO_W1"/>
    <n v="0"/>
    <s v="128-1000A"/>
    <m/>
    <m/>
    <m/>
    <n v="0"/>
    <m/>
    <m/>
    <n v="0"/>
    <n v="0"/>
    <n v="0"/>
    <n v="0"/>
    <n v="0"/>
    <m/>
    <m/>
    <m/>
    <m/>
    <m/>
    <m/>
    <m/>
    <m/>
    <m/>
    <m/>
    <n v="2"/>
    <n v="1"/>
    <x v="7"/>
    <x v="7"/>
  </r>
  <r>
    <s v="120-96"/>
    <m/>
    <x v="0"/>
    <s v="31 WHM LK SHS DR"/>
    <n v="101"/>
    <s v="FITZPATRICK EDWARD J"/>
    <s v="R130"/>
    <s v="ONE FAMILY"/>
    <s v="120//96//"/>
    <n v="0.37243999999999999"/>
    <n v="1"/>
    <n v="1"/>
    <n v="1"/>
    <n v="1"/>
    <s v="SEPTIC"/>
    <n v="0"/>
    <n v="1"/>
    <n v="700"/>
    <s v="YES"/>
    <n v="700"/>
    <s v="120-96"/>
    <s v="Well,Septic"/>
    <s v="SEPTIC"/>
    <s v="SEPTIC"/>
    <n v="700"/>
    <m/>
    <m/>
    <n v="1"/>
    <n v="1"/>
    <n v="4"/>
    <n v="1324"/>
    <n v="1.5"/>
    <m/>
    <m/>
    <m/>
    <m/>
    <m/>
    <m/>
    <m/>
    <m/>
    <m/>
    <m/>
    <n v="1"/>
    <n v="1"/>
    <x v="7"/>
    <x v="7"/>
  </r>
  <r>
    <s v="105-B"/>
    <m/>
    <x v="0"/>
    <s v="0 CRAN HWY"/>
    <n v="903"/>
    <s v="WAREHAM FIRE DISTRICT"/>
    <s v="SC"/>
    <s v="MUNICIPAL  MDL-00"/>
    <s v="105///B/"/>
    <n v="2.0919099999999999"/>
    <n v="0"/>
    <n v="0"/>
    <n v="0"/>
    <n v="0"/>
    <m/>
    <n v="0"/>
    <n v="0"/>
    <n v="0"/>
    <s v="YES"/>
    <n v="0"/>
    <s v="105-B"/>
    <s v="Public Water,Septic"/>
    <s v="SEPTIC"/>
    <m/>
    <n v="0"/>
    <m/>
    <m/>
    <n v="0"/>
    <n v="0"/>
    <n v="0"/>
    <n v="0"/>
    <n v="0"/>
    <m/>
    <m/>
    <m/>
    <m/>
    <m/>
    <m/>
    <m/>
    <m/>
    <m/>
    <m/>
    <n v="1"/>
    <n v="1"/>
    <x v="4"/>
    <x v="4"/>
  </r>
  <r>
    <s v="108-1001E"/>
    <m/>
    <x v="0"/>
    <s v="6 CRAN PARK DR"/>
    <n v="440"/>
    <s v="MCCARTHY GERALD P &amp; JAMES M"/>
    <s v="INDU"/>
    <s v="IND LD DV"/>
    <s v="108//1001/E/"/>
    <n v="6.9839099999999998"/>
    <n v="0"/>
    <n v="0"/>
    <n v="0"/>
    <n v="0"/>
    <m/>
    <n v="0"/>
    <n v="0"/>
    <n v="0"/>
    <s v="YES"/>
    <n v="0"/>
    <s v="108-1001E"/>
    <m/>
    <m/>
    <m/>
    <n v="0"/>
    <m/>
    <m/>
    <n v="0"/>
    <n v="0"/>
    <n v="0"/>
    <n v="0"/>
    <n v="0"/>
    <m/>
    <m/>
    <m/>
    <m/>
    <m/>
    <m/>
    <m/>
    <m/>
    <m/>
    <m/>
    <n v="1"/>
    <n v="1"/>
    <x v="4"/>
    <x v="4"/>
  </r>
  <r>
    <s v="120-46"/>
    <m/>
    <x v="0"/>
    <s v="102 WHM LK SHS DR"/>
    <n v="101"/>
    <s v="DIBIASIO JOSEPH III"/>
    <s v="R130"/>
    <s v="ONE FAMILY"/>
    <s v="120//46//"/>
    <n v="0.35443000000000002"/>
    <n v="1"/>
    <n v="1"/>
    <n v="1"/>
    <n v="1"/>
    <s v="SEPTIC"/>
    <n v="0"/>
    <n v="1"/>
    <n v="5800"/>
    <s v="NO_W1"/>
    <n v="5800"/>
    <s v="120-46"/>
    <s v="Gas,Well,Septic"/>
    <s v="SEPTIC"/>
    <s v="SEPTIC"/>
    <n v="5800"/>
    <m/>
    <m/>
    <n v="1"/>
    <n v="1"/>
    <n v="6"/>
    <n v="1980"/>
    <n v="2"/>
    <m/>
    <m/>
    <m/>
    <m/>
    <m/>
    <m/>
    <m/>
    <m/>
    <m/>
    <m/>
    <n v="2"/>
    <n v="1"/>
    <x v="7"/>
    <x v="7"/>
  </r>
  <r>
    <s v="120-206"/>
    <m/>
    <x v="0"/>
    <s v="28 WHM LK SHS DR"/>
    <n v="101"/>
    <s v="JOHNSON KATHRYN M"/>
    <s v="R130"/>
    <s v="ONE FAMILY"/>
    <s v="120//206//"/>
    <n v="0.38236999999999999"/>
    <n v="1"/>
    <n v="1"/>
    <n v="1"/>
    <n v="1"/>
    <s v="SEPTIC"/>
    <n v="0"/>
    <n v="1"/>
    <n v="3400"/>
    <s v="NO_W1"/>
    <n v="3400"/>
    <s v="120-206"/>
    <s v="Gas,Well,Septic"/>
    <s v="SEPTIC"/>
    <s v="SEPTIC"/>
    <n v="3400"/>
    <m/>
    <m/>
    <n v="1"/>
    <n v="1"/>
    <n v="2"/>
    <n v="1320"/>
    <n v="1.75"/>
    <m/>
    <m/>
    <m/>
    <m/>
    <m/>
    <m/>
    <m/>
    <m/>
    <m/>
    <m/>
    <n v="2"/>
    <n v="1"/>
    <x v="7"/>
    <x v="7"/>
  </r>
  <r>
    <s v="UNK271"/>
    <s v="FEE"/>
    <x v="0"/>
    <s v="TIHONET RD"/>
    <n v="0"/>
    <m/>
    <m/>
    <m/>
    <m/>
    <n v="21.701809999999998"/>
    <n v="0"/>
    <n v="0"/>
    <n v="0"/>
    <n v="0"/>
    <m/>
    <n v="0"/>
    <n v="0"/>
    <n v="0"/>
    <s v="NO_W2"/>
    <n v="0"/>
    <m/>
    <m/>
    <m/>
    <m/>
    <n v="0"/>
    <m/>
    <m/>
    <n v="0"/>
    <n v="0"/>
    <n v="0"/>
    <n v="0"/>
    <n v="0"/>
    <s v="Not in new Assr DB, Makepe?, old info"/>
    <m/>
    <m/>
    <m/>
    <m/>
    <m/>
    <m/>
    <m/>
    <m/>
    <m/>
    <n v="2"/>
    <n v="1"/>
    <x v="14"/>
    <x v="14"/>
  </r>
  <r>
    <s v="120-20"/>
    <m/>
    <x v="0"/>
    <s v="141 WHM LK SHS DR"/>
    <n v="101"/>
    <s v="HAMMOND NEIL H"/>
    <s v="R130"/>
    <s v="ONE FAMILY"/>
    <s v="120//20//"/>
    <n v="0.17568"/>
    <n v="1"/>
    <n v="1"/>
    <n v="1"/>
    <n v="1"/>
    <s v="SEPTIC"/>
    <n v="0"/>
    <n v="1"/>
    <n v="600"/>
    <s v="YES"/>
    <n v="600"/>
    <s v="120-20"/>
    <s v=",Septic"/>
    <s v="SEWER"/>
    <s v="SEPTIC"/>
    <n v="600"/>
    <m/>
    <m/>
    <n v="1"/>
    <n v="1"/>
    <n v="1"/>
    <n v="1754"/>
    <n v="2"/>
    <m/>
    <m/>
    <m/>
    <m/>
    <m/>
    <m/>
    <m/>
    <m/>
    <m/>
    <m/>
    <n v="1"/>
    <n v="1"/>
    <x v="7"/>
    <x v="7"/>
  </r>
  <r>
    <s v="120-189"/>
    <m/>
    <x v="0"/>
    <s v="1 BLACKBIRD AVE"/>
    <n v="101"/>
    <s v="CHARLEBOIS RICHARD"/>
    <s v="R130"/>
    <s v="ONE FAMILY"/>
    <s v="120//189//"/>
    <n v="0.14668"/>
    <n v="1"/>
    <n v="1"/>
    <n v="1"/>
    <n v="1"/>
    <s v="SEPTIC"/>
    <n v="0"/>
    <n v="1"/>
    <n v="1400"/>
    <s v="YES"/>
    <n v="1400"/>
    <s v="120-189"/>
    <s v="Gas,Well,Septic"/>
    <s v="SEPTIC"/>
    <s v="SEPTIC"/>
    <n v="1400"/>
    <m/>
    <m/>
    <n v="1"/>
    <n v="1"/>
    <n v="2"/>
    <n v="600"/>
    <n v="1"/>
    <m/>
    <m/>
    <m/>
    <m/>
    <m/>
    <m/>
    <m/>
    <m/>
    <m/>
    <m/>
    <n v="1"/>
    <n v="1"/>
    <x v="7"/>
    <x v="7"/>
  </r>
  <r>
    <s v="120-97"/>
    <m/>
    <x v="0"/>
    <s v="29 WHM LK SHS DR"/>
    <n v="101"/>
    <s v="DOLAHER LEO K"/>
    <s v="R130"/>
    <s v="ONE FAMILY"/>
    <s v="120//97//"/>
    <n v="0.41178999999999999"/>
    <n v="1"/>
    <n v="1"/>
    <n v="1"/>
    <n v="1"/>
    <s v="SEPTIC"/>
    <n v="0"/>
    <n v="1"/>
    <n v="1600"/>
    <s v="YES"/>
    <n v="1600"/>
    <s v="120-97"/>
    <s v="Well,Septic"/>
    <s v="SEPTIC"/>
    <s v="SEPTIC"/>
    <n v="1600"/>
    <m/>
    <m/>
    <n v="1"/>
    <n v="1"/>
    <n v="3"/>
    <n v="792"/>
    <n v="1"/>
    <m/>
    <m/>
    <m/>
    <m/>
    <m/>
    <m/>
    <m/>
    <m/>
    <m/>
    <m/>
    <n v="1"/>
    <n v="1"/>
    <x v="7"/>
    <x v="7"/>
  </r>
  <r>
    <s v="113-1013A"/>
    <m/>
    <x v="0"/>
    <s v="167 CHARGE POND RD"/>
    <n v="424"/>
    <s v="NSTAR ELECTRIC COMPANY"/>
    <s v="R130"/>
    <s v="ELECSUBSTA  MDL-00"/>
    <s v="113//1013/A/"/>
    <n v="10.73917"/>
    <n v="0"/>
    <n v="0"/>
    <n v="0"/>
    <n v="0"/>
    <m/>
    <n v="0"/>
    <n v="0"/>
    <n v="0"/>
    <s v="YES"/>
    <n v="0"/>
    <s v="113-1013A"/>
    <m/>
    <m/>
    <m/>
    <n v="0"/>
    <m/>
    <m/>
    <n v="0"/>
    <n v="0"/>
    <n v="0"/>
    <n v="0"/>
    <n v="0"/>
    <m/>
    <m/>
    <m/>
    <m/>
    <m/>
    <m/>
    <m/>
    <m/>
    <m/>
    <m/>
    <n v="1"/>
    <n v="1"/>
    <x v="8"/>
    <x v="8"/>
  </r>
  <r>
    <s v="120-44"/>
    <m/>
    <x v="0"/>
    <s v="106 WHM LK SHS DR"/>
    <n v="101"/>
    <s v="COSTA CRAIG C"/>
    <s v="R130"/>
    <s v="ONE FAMILY"/>
    <s v="120//44//"/>
    <n v="0.15870000000000001"/>
    <n v="1"/>
    <n v="1"/>
    <n v="1"/>
    <n v="1"/>
    <s v="SEPTIC"/>
    <n v="0"/>
    <n v="1"/>
    <n v="7500"/>
    <s v="YES"/>
    <n v="7500"/>
    <s v="120-44"/>
    <s v="All Public,Septic"/>
    <s v="SEPTIC"/>
    <s v="SEPTIC"/>
    <n v="7500"/>
    <m/>
    <m/>
    <n v="1"/>
    <n v="1"/>
    <n v="4"/>
    <n v="1576"/>
    <n v="2"/>
    <m/>
    <m/>
    <m/>
    <m/>
    <m/>
    <m/>
    <m/>
    <m/>
    <m/>
    <m/>
    <n v="1"/>
    <n v="1"/>
    <x v="7"/>
    <x v="7"/>
  </r>
  <r>
    <s v="LAND_NOPARC"/>
    <m/>
    <x v="0"/>
    <m/>
    <n v="0"/>
    <m/>
    <m/>
    <m/>
    <m/>
    <n v="1.5310000000000001E-2"/>
    <n v="0"/>
    <n v="0"/>
    <n v="0"/>
    <n v="0"/>
    <m/>
    <n v="0"/>
    <n v="0"/>
    <n v="0"/>
    <s v="NO"/>
    <n v="0"/>
    <m/>
    <m/>
    <m/>
    <m/>
    <n v="0"/>
    <m/>
    <m/>
    <n v="0"/>
    <n v="0"/>
    <n v="0"/>
    <n v="0"/>
    <n v="0"/>
    <m/>
    <m/>
    <m/>
    <m/>
    <m/>
    <m/>
    <m/>
    <m/>
    <m/>
    <m/>
    <n v="0"/>
    <n v="1"/>
    <x v="7"/>
    <x v="7"/>
  </r>
  <r>
    <s v="LAND_NOPARC"/>
    <m/>
    <x v="0"/>
    <m/>
    <n v="0"/>
    <m/>
    <m/>
    <m/>
    <m/>
    <n v="4.9300000000000004E-3"/>
    <n v="0"/>
    <n v="0"/>
    <n v="0"/>
    <n v="0"/>
    <m/>
    <n v="0"/>
    <n v="0"/>
    <n v="0"/>
    <s v="NO"/>
    <n v="0"/>
    <m/>
    <m/>
    <m/>
    <m/>
    <n v="0"/>
    <m/>
    <m/>
    <n v="0"/>
    <n v="0"/>
    <n v="0"/>
    <n v="0"/>
    <n v="0"/>
    <m/>
    <m/>
    <m/>
    <m/>
    <m/>
    <m/>
    <m/>
    <m/>
    <m/>
    <m/>
    <n v="0"/>
    <n v="1"/>
    <x v="7"/>
    <x v="7"/>
  </r>
  <r>
    <s v="120-207"/>
    <m/>
    <x v="0"/>
    <s v="26 WHM LK SHS DR"/>
    <n v="101"/>
    <s v="JENSEN ROBERT"/>
    <s v="R130"/>
    <s v="ONE FAMILY"/>
    <s v="120//207//"/>
    <n v="0.18917999999999999"/>
    <n v="1"/>
    <n v="1"/>
    <n v="1"/>
    <n v="1"/>
    <s v="SEPTIC"/>
    <n v="0"/>
    <n v="1"/>
    <n v="9500"/>
    <s v="YES"/>
    <n v="9500"/>
    <s v="120-207"/>
    <s v="Well,Septic"/>
    <s v="SEPTIC"/>
    <s v="SEPTIC"/>
    <n v="9500"/>
    <m/>
    <m/>
    <n v="1"/>
    <n v="1"/>
    <n v="2"/>
    <n v="576"/>
    <n v="1"/>
    <m/>
    <m/>
    <m/>
    <m/>
    <m/>
    <m/>
    <m/>
    <m/>
    <m/>
    <m/>
    <n v="1"/>
    <n v="1"/>
    <x v="7"/>
    <x v="7"/>
  </r>
  <r>
    <s v="120-43"/>
    <m/>
    <x v="0"/>
    <s v="108 WHM LK SHS DR"/>
    <n v="101"/>
    <s v="NEWBY JEAN M"/>
    <s v="R130"/>
    <s v="ONE FAMILY"/>
    <s v="120//43//"/>
    <n v="0.16128000000000001"/>
    <n v="1"/>
    <n v="1"/>
    <n v="1"/>
    <n v="1"/>
    <s v="SEPTIC"/>
    <n v="0"/>
    <n v="1"/>
    <n v="4900"/>
    <s v="YES"/>
    <n v="4900"/>
    <s v="120-43"/>
    <m/>
    <m/>
    <s v="SEPTIC"/>
    <n v="4900"/>
    <m/>
    <m/>
    <n v="1"/>
    <n v="1"/>
    <n v="3"/>
    <n v="1306"/>
    <n v="1.75"/>
    <m/>
    <m/>
    <m/>
    <m/>
    <m/>
    <m/>
    <m/>
    <m/>
    <m/>
    <m/>
    <n v="1"/>
    <n v="1"/>
    <x v="7"/>
    <x v="7"/>
  </r>
  <r>
    <s v="120-98"/>
    <m/>
    <x v="0"/>
    <s v="27 WHM LK SHS DR"/>
    <n v="101"/>
    <s v="ROACH JEANNE M"/>
    <s v="R130"/>
    <s v="ONE FAMILY"/>
    <s v="120//98//"/>
    <n v="0.75156000000000001"/>
    <n v="1"/>
    <n v="1"/>
    <n v="1"/>
    <n v="1"/>
    <s v="SEPTIC"/>
    <n v="0"/>
    <n v="1"/>
    <n v="21900"/>
    <s v="YES"/>
    <n v="21900"/>
    <s v="120-98"/>
    <s v="Well,Septic"/>
    <s v="SEPTIC"/>
    <s v="SEPTIC"/>
    <n v="21900"/>
    <m/>
    <m/>
    <n v="1"/>
    <n v="1"/>
    <n v="2"/>
    <n v="900"/>
    <n v="1"/>
    <m/>
    <m/>
    <m/>
    <m/>
    <m/>
    <m/>
    <m/>
    <m/>
    <m/>
    <m/>
    <n v="2"/>
    <n v="1"/>
    <x v="7"/>
    <x v="7"/>
  </r>
  <r>
    <s v="120-1005"/>
    <m/>
    <x v="0"/>
    <s v="100 WHM LK SHS DR"/>
    <n v="132"/>
    <s v="WAREHAM LAKE SHORES IMPR ASSOC"/>
    <s v="R130"/>
    <s v="RES ACLNUD  MDL-00"/>
    <s v="120//1005//"/>
    <n v="0.59657000000000004"/>
    <n v="0"/>
    <n v="0"/>
    <n v="0"/>
    <n v="0"/>
    <m/>
    <n v="0"/>
    <n v="0"/>
    <n v="0"/>
    <s v="YES"/>
    <n v="0"/>
    <s v="120-1005"/>
    <m/>
    <m/>
    <m/>
    <n v="0"/>
    <m/>
    <m/>
    <n v="0"/>
    <n v="0"/>
    <n v="0"/>
    <n v="0"/>
    <n v="0"/>
    <m/>
    <m/>
    <m/>
    <m/>
    <m/>
    <m/>
    <m/>
    <m/>
    <m/>
    <m/>
    <n v="1"/>
    <n v="1"/>
    <x v="7"/>
    <x v="7"/>
  </r>
  <r>
    <s v="120-21"/>
    <m/>
    <x v="0"/>
    <s v="145 WHM LK SHS DR"/>
    <n v="131"/>
    <s v="HAMMOND NEIL H"/>
    <s v="R130"/>
    <s v="RES ACLNPO  MDL-00"/>
    <s v="120//21//"/>
    <n v="0.28155000000000002"/>
    <n v="0"/>
    <n v="0"/>
    <n v="0"/>
    <n v="0"/>
    <m/>
    <n v="0"/>
    <n v="0"/>
    <n v="0"/>
    <s v="YES"/>
    <n v="0"/>
    <s v="120-21"/>
    <m/>
    <m/>
    <m/>
    <n v="0"/>
    <m/>
    <m/>
    <n v="0"/>
    <n v="0"/>
    <n v="0"/>
    <n v="0"/>
    <n v="0"/>
    <m/>
    <m/>
    <m/>
    <m/>
    <m/>
    <m/>
    <m/>
    <m/>
    <m/>
    <m/>
    <n v="1"/>
    <n v="1"/>
    <x v="7"/>
    <x v="7"/>
  </r>
  <r>
    <s v="120-22"/>
    <m/>
    <x v="0"/>
    <s v="147 WHM LK SHS DR"/>
    <n v="101"/>
    <s v="LEONARD THOMAS JR"/>
    <s v="R130"/>
    <s v="ONE FAMILY"/>
    <s v="120//22//"/>
    <n v="0.25081999999999999"/>
    <n v="1"/>
    <n v="1"/>
    <n v="1"/>
    <n v="1"/>
    <s v="SEPTIC"/>
    <n v="0"/>
    <n v="0"/>
    <n v="0"/>
    <s v="YES"/>
    <n v="0"/>
    <s v="120-22"/>
    <s v="Well,Septic"/>
    <s v="SEPTIC"/>
    <s v="SEPTIC"/>
    <n v="0"/>
    <m/>
    <m/>
    <n v="1"/>
    <n v="1"/>
    <n v="3"/>
    <n v="1333"/>
    <n v="1.75"/>
    <m/>
    <m/>
    <m/>
    <m/>
    <m/>
    <m/>
    <m/>
    <m/>
    <m/>
    <m/>
    <n v="1"/>
    <n v="1"/>
    <x v="7"/>
    <x v="7"/>
  </r>
  <r>
    <s v="120-42"/>
    <m/>
    <x v="0"/>
    <s v="24 WHM LK SHS DR"/>
    <n v="101"/>
    <s v="JUST MICHAEL A"/>
    <s v="R130"/>
    <s v="ONE FAMILY"/>
    <s v="120//42//"/>
    <n v="0.14876"/>
    <n v="1"/>
    <n v="1"/>
    <n v="1"/>
    <n v="1"/>
    <s v="SEPTIC"/>
    <n v="0"/>
    <n v="1"/>
    <n v="10900"/>
    <s v="YES"/>
    <n v="10900"/>
    <s v="120-42"/>
    <s v="Gas,Well,Septic"/>
    <s v="SEPTIC"/>
    <s v="SEPTIC"/>
    <n v="10900"/>
    <m/>
    <m/>
    <n v="1"/>
    <n v="1"/>
    <n v="2"/>
    <n v="912"/>
    <n v="1"/>
    <m/>
    <m/>
    <m/>
    <m/>
    <m/>
    <m/>
    <m/>
    <m/>
    <m/>
    <m/>
    <n v="1"/>
    <n v="1"/>
    <x v="7"/>
    <x v="7"/>
  </r>
  <r>
    <s v="113-4-344"/>
    <m/>
    <x v="0"/>
    <s v="164 CHARGE POND RD"/>
    <n v="101"/>
    <s v="OCONNOR DANIEL F"/>
    <s v="R60"/>
    <s v="ONE FAMILY"/>
    <s v="113//4-344//"/>
    <n v="1.6027199999999999"/>
    <n v="1"/>
    <n v="1"/>
    <n v="1"/>
    <n v="1"/>
    <s v="SEPTIC"/>
    <n v="0"/>
    <n v="0"/>
    <n v="0"/>
    <s v="YES"/>
    <n v="0"/>
    <s v="113-4-344"/>
    <s v="Public Water,Septic"/>
    <s v="SEPTIC"/>
    <s v="SEPTIC"/>
    <n v="0"/>
    <m/>
    <m/>
    <n v="1"/>
    <n v="1"/>
    <n v="3"/>
    <n v="1028"/>
    <n v="1"/>
    <m/>
    <m/>
    <m/>
    <m/>
    <m/>
    <m/>
    <m/>
    <m/>
    <m/>
    <m/>
    <n v="3"/>
    <n v="1"/>
    <x v="13"/>
    <x v="13"/>
  </r>
  <r>
    <s v="120-100"/>
    <m/>
    <x v="0"/>
    <s v="23 WHM LK SHS DR"/>
    <n v="101"/>
    <s v="MAXIM WILLIS E SR"/>
    <s v="R130"/>
    <s v="ONE FAMILY"/>
    <s v="120//100//"/>
    <n v="0.28090999999999999"/>
    <n v="1"/>
    <n v="1"/>
    <n v="1"/>
    <n v="1"/>
    <s v="SEPTIC"/>
    <n v="0"/>
    <n v="1"/>
    <n v="1400"/>
    <s v="YES"/>
    <n v="1400"/>
    <s v="120-100"/>
    <s v="Gas,Well,Septic"/>
    <s v="SEPTIC"/>
    <s v="SEPTIC"/>
    <n v="1400"/>
    <m/>
    <m/>
    <n v="1"/>
    <n v="1"/>
    <n v="2"/>
    <n v="896"/>
    <n v="1"/>
    <m/>
    <m/>
    <m/>
    <m/>
    <m/>
    <m/>
    <m/>
    <m/>
    <m/>
    <m/>
    <n v="1"/>
    <n v="1"/>
    <x v="7"/>
    <x v="7"/>
  </r>
  <r>
    <s v="126-1005B"/>
    <m/>
    <x v="0"/>
    <s v="0 MAPLE SPRGS RD  OFF"/>
    <n v="903"/>
    <s v="WAREHAM FIRE DISTRICT"/>
    <s v="R130"/>
    <s v="MUNICIPAL  MDL-00"/>
    <s v="126//1005/B/"/>
    <n v="16.077559999999998"/>
    <n v="0"/>
    <n v="0"/>
    <n v="0"/>
    <n v="0"/>
    <m/>
    <n v="0"/>
    <n v="0"/>
    <n v="0"/>
    <s v="YES"/>
    <n v="0"/>
    <s v="126-1005B"/>
    <m/>
    <m/>
    <m/>
    <n v="0"/>
    <s v="fee simple"/>
    <s v="YES"/>
    <n v="0"/>
    <n v="0"/>
    <n v="0"/>
    <n v="0"/>
    <n v="0"/>
    <m/>
    <m/>
    <m/>
    <m/>
    <m/>
    <m/>
    <m/>
    <m/>
    <m/>
    <m/>
    <n v="1"/>
    <n v="1"/>
    <x v="7"/>
    <x v="7"/>
  </r>
  <r>
    <s v="120-23"/>
    <m/>
    <x v="0"/>
    <s v="149 WHM LK SHS DR"/>
    <n v="132"/>
    <s v="HAMMOND KATHLEEN"/>
    <s v="R130"/>
    <s v="RES ACLNUD  MDL-00"/>
    <s v="120//23//"/>
    <n v="0.19103999999999999"/>
    <n v="0"/>
    <n v="0"/>
    <n v="0"/>
    <n v="0"/>
    <m/>
    <n v="0"/>
    <n v="0"/>
    <n v="0"/>
    <s v="YES"/>
    <n v="0"/>
    <s v="120-23"/>
    <m/>
    <m/>
    <m/>
    <n v="0"/>
    <m/>
    <m/>
    <n v="0"/>
    <n v="0"/>
    <n v="0"/>
    <n v="0"/>
    <n v="0"/>
    <m/>
    <m/>
    <m/>
    <m/>
    <m/>
    <m/>
    <m/>
    <m/>
    <m/>
    <m/>
    <n v="1"/>
    <n v="1"/>
    <x v="7"/>
    <x v="7"/>
  </r>
  <r>
    <s v="LAND_NOPARC"/>
    <m/>
    <x v="0"/>
    <m/>
    <n v="0"/>
    <m/>
    <m/>
    <m/>
    <m/>
    <n v="0.13086"/>
    <n v="0"/>
    <n v="0"/>
    <n v="0"/>
    <n v="0"/>
    <m/>
    <n v="0"/>
    <n v="0"/>
    <n v="0"/>
    <s v="NO"/>
    <n v="0"/>
    <m/>
    <m/>
    <m/>
    <m/>
    <n v="0"/>
    <m/>
    <m/>
    <n v="0"/>
    <n v="0"/>
    <n v="0"/>
    <n v="0"/>
    <n v="0"/>
    <m/>
    <m/>
    <m/>
    <m/>
    <m/>
    <m/>
    <m/>
    <m/>
    <m/>
    <m/>
    <n v="0"/>
    <n v="1"/>
    <x v="7"/>
    <x v="7"/>
  </r>
  <r>
    <s v="126-1005C"/>
    <m/>
    <x v="0"/>
    <s v="0 MAPLE SPRGS RD  OFF"/>
    <n v="903"/>
    <s v="WAREHAM FIRE DISTRICT"/>
    <s v="R130"/>
    <s v="MUNICIPAL  MDL-00"/>
    <s v="126//1005/C/"/>
    <n v="0.73399999999999999"/>
    <n v="0"/>
    <n v="0"/>
    <n v="0"/>
    <n v="0"/>
    <m/>
    <n v="0"/>
    <n v="0"/>
    <n v="0"/>
    <s v="YES"/>
    <n v="0"/>
    <s v="126-1005C"/>
    <m/>
    <m/>
    <m/>
    <n v="0"/>
    <s v="fee simple"/>
    <s v="YES"/>
    <n v="0"/>
    <n v="0"/>
    <n v="0"/>
    <n v="0"/>
    <n v="0"/>
    <m/>
    <m/>
    <m/>
    <m/>
    <m/>
    <m/>
    <m/>
    <m/>
    <m/>
    <m/>
    <n v="1"/>
    <n v="1"/>
    <x v="7"/>
    <x v="7"/>
  </r>
  <r>
    <s v="120-24"/>
    <m/>
    <x v="0"/>
    <s v="151 WHM LK SHS DR"/>
    <n v="101"/>
    <s v="WAUGH GEORGIA L"/>
    <s v="R130"/>
    <s v="ONE FAMILY"/>
    <s v="120//24//"/>
    <n v="0.19636999999999999"/>
    <n v="1"/>
    <n v="1"/>
    <n v="1"/>
    <n v="1"/>
    <s v="SEPTIC"/>
    <n v="0"/>
    <n v="0"/>
    <n v="0"/>
    <s v="YES"/>
    <n v="0"/>
    <s v="120-24"/>
    <s v="Well,Septic"/>
    <s v="SEPTIC"/>
    <s v="SEPTIC"/>
    <n v="0"/>
    <m/>
    <m/>
    <n v="1"/>
    <n v="1"/>
    <n v="3"/>
    <n v="864"/>
    <n v="1"/>
    <m/>
    <m/>
    <m/>
    <m/>
    <m/>
    <m/>
    <m/>
    <m/>
    <m/>
    <m/>
    <n v="1"/>
    <n v="1"/>
    <x v="7"/>
    <x v="7"/>
  </r>
  <r>
    <s v="UNK279"/>
    <s v="FEE"/>
    <x v="0"/>
    <s v="CHARGE POND RD"/>
    <n v="0"/>
    <m/>
    <m/>
    <m/>
    <m/>
    <n v="882.29804999999999"/>
    <n v="0"/>
    <n v="0"/>
    <n v="0"/>
    <n v="0"/>
    <m/>
    <n v="0"/>
    <n v="0"/>
    <n v="0"/>
    <s v="NO_W2"/>
    <n v="0"/>
    <m/>
    <m/>
    <m/>
    <m/>
    <n v="0"/>
    <m/>
    <m/>
    <n v="0"/>
    <n v="0"/>
    <n v="0"/>
    <n v="0"/>
    <n v="0"/>
    <s v="Not in new Assr DB, Makepe?, old info"/>
    <m/>
    <m/>
    <m/>
    <m/>
    <m/>
    <m/>
    <m/>
    <m/>
    <m/>
    <n v="8"/>
    <n v="1"/>
    <x v="13"/>
    <x v="13"/>
  </r>
  <r>
    <s v="120-101"/>
    <m/>
    <x v="0"/>
    <s v="21 WHM LK SHS DR"/>
    <n v="101"/>
    <s v="TRISCHITTA ROSE ANN LIFE ESTATE"/>
    <s v="R130"/>
    <s v="ONE FAMILY"/>
    <s v="120//101//"/>
    <n v="0.24565999999999999"/>
    <n v="1"/>
    <n v="1"/>
    <n v="1"/>
    <n v="1"/>
    <s v="SEPTIC"/>
    <n v="0"/>
    <n v="1"/>
    <n v="9500"/>
    <s v="YES"/>
    <n v="9500"/>
    <s v="120-101"/>
    <s v="Well,Septic"/>
    <s v="SEPTIC"/>
    <s v="SEPTIC"/>
    <n v="9500"/>
    <m/>
    <m/>
    <n v="1"/>
    <n v="1"/>
    <n v="2"/>
    <n v="864"/>
    <n v="1"/>
    <m/>
    <m/>
    <m/>
    <m/>
    <m/>
    <m/>
    <m/>
    <m/>
    <m/>
    <m/>
    <n v="1"/>
    <n v="1"/>
    <x v="7"/>
    <x v="7"/>
  </r>
  <r>
    <s v="LAND_NOPARC"/>
    <m/>
    <x v="0"/>
    <m/>
    <n v="0"/>
    <m/>
    <m/>
    <m/>
    <m/>
    <n v="2.001E-2"/>
    <n v="0"/>
    <n v="0"/>
    <n v="0"/>
    <n v="0"/>
    <m/>
    <n v="0"/>
    <n v="0"/>
    <n v="0"/>
    <s v="NO"/>
    <n v="0"/>
    <m/>
    <m/>
    <m/>
    <m/>
    <n v="0"/>
    <m/>
    <m/>
    <n v="0"/>
    <n v="0"/>
    <n v="0"/>
    <n v="0"/>
    <n v="0"/>
    <m/>
    <m/>
    <m/>
    <m/>
    <m/>
    <m/>
    <m/>
    <m/>
    <m/>
    <m/>
    <n v="0"/>
    <n v="1"/>
    <x v="7"/>
    <x v="7"/>
  </r>
  <r>
    <s v="LAND_NOPARC"/>
    <m/>
    <x v="0"/>
    <m/>
    <n v="0"/>
    <m/>
    <m/>
    <m/>
    <m/>
    <n v="0.11226999999999999"/>
    <n v="0"/>
    <n v="0"/>
    <n v="0"/>
    <n v="0"/>
    <m/>
    <n v="0"/>
    <n v="0"/>
    <n v="0"/>
    <s v="NO"/>
    <n v="0"/>
    <m/>
    <m/>
    <m/>
    <m/>
    <n v="0"/>
    <m/>
    <m/>
    <n v="0"/>
    <n v="0"/>
    <n v="0"/>
    <n v="0"/>
    <n v="0"/>
    <m/>
    <m/>
    <m/>
    <m/>
    <m/>
    <m/>
    <m/>
    <m/>
    <m/>
    <m/>
    <n v="0"/>
    <n v="1"/>
    <x v="7"/>
    <x v="7"/>
  </r>
  <r>
    <s v="LAND_NOPARC"/>
    <m/>
    <x v="0"/>
    <m/>
    <n v="0"/>
    <m/>
    <m/>
    <m/>
    <m/>
    <n v="4.9899999999999996E-3"/>
    <n v="0"/>
    <n v="0"/>
    <n v="0"/>
    <n v="0"/>
    <m/>
    <n v="0"/>
    <n v="0"/>
    <n v="0"/>
    <s v="NO"/>
    <n v="0"/>
    <m/>
    <m/>
    <m/>
    <m/>
    <n v="0"/>
    <m/>
    <m/>
    <n v="0"/>
    <n v="0"/>
    <n v="0"/>
    <n v="0"/>
    <n v="0"/>
    <m/>
    <m/>
    <m/>
    <m/>
    <m/>
    <m/>
    <m/>
    <m/>
    <m/>
    <m/>
    <n v="0"/>
    <n v="1"/>
    <x v="7"/>
    <x v="7"/>
  </r>
  <r>
    <s v="120-102"/>
    <m/>
    <x v="0"/>
    <s v="19 WHM LK SHS DR"/>
    <n v="101"/>
    <s v="WESTBERG HANS"/>
    <s v="R130"/>
    <s v="ONE FAMILY"/>
    <s v="120//102//"/>
    <n v="0.33733999999999997"/>
    <n v="1"/>
    <n v="1"/>
    <n v="1"/>
    <n v="1"/>
    <s v="SEPTIC"/>
    <n v="0"/>
    <n v="1"/>
    <n v="3400"/>
    <s v="YES"/>
    <n v="3400"/>
    <s v="120-102"/>
    <s v="Gas,Well,Septic"/>
    <s v="SEPTIC"/>
    <s v="SEPTIC"/>
    <n v="3400"/>
    <m/>
    <m/>
    <n v="1"/>
    <n v="1"/>
    <n v="2"/>
    <n v="1136"/>
    <n v="1"/>
    <m/>
    <m/>
    <m/>
    <m/>
    <m/>
    <m/>
    <m/>
    <m/>
    <m/>
    <m/>
    <n v="1"/>
    <n v="1"/>
    <x v="7"/>
    <x v="7"/>
  </r>
  <r>
    <s v="120-25"/>
    <m/>
    <x v="0"/>
    <s v="153 WHM LK SHS DR"/>
    <n v="101"/>
    <s v="RAIMO VINCENT L"/>
    <s v="R130"/>
    <s v="ONE FAMILY"/>
    <s v="120//25//"/>
    <n v="0.38456000000000001"/>
    <n v="1"/>
    <n v="1"/>
    <n v="1"/>
    <n v="1"/>
    <s v="SEPTIC"/>
    <n v="0"/>
    <n v="1"/>
    <n v="8800"/>
    <s v="YES"/>
    <n v="8800"/>
    <s v="120-25"/>
    <s v="Well,Septic"/>
    <s v="SEPTIC"/>
    <s v="SEPTIC"/>
    <n v="8800"/>
    <m/>
    <m/>
    <n v="1"/>
    <n v="1"/>
    <n v="2"/>
    <n v="936"/>
    <n v="1"/>
    <m/>
    <m/>
    <m/>
    <m/>
    <m/>
    <m/>
    <m/>
    <m/>
    <m/>
    <m/>
    <n v="2"/>
    <n v="1"/>
    <x v="7"/>
    <x v="7"/>
  </r>
  <r>
    <s v="FRESHWATER"/>
    <m/>
    <x v="0"/>
    <m/>
    <n v="0"/>
    <m/>
    <m/>
    <m/>
    <m/>
    <n v="160.35721000000001"/>
    <n v="0"/>
    <n v="0"/>
    <n v="0"/>
    <n v="0"/>
    <m/>
    <n v="0"/>
    <n v="0"/>
    <n v="0"/>
    <s v="NO"/>
    <n v="0"/>
    <m/>
    <m/>
    <m/>
    <m/>
    <n v="0"/>
    <m/>
    <m/>
    <n v="0"/>
    <n v="0"/>
    <n v="0"/>
    <n v="0"/>
    <n v="0"/>
    <m/>
    <m/>
    <m/>
    <m/>
    <m/>
    <m/>
    <m/>
    <m/>
    <m/>
    <m/>
    <n v="0"/>
    <n v="1"/>
    <x v="7"/>
    <x v="7"/>
  </r>
  <r>
    <s v="UNK198"/>
    <s v="FEE"/>
    <x v="0"/>
    <s v="ROUTE 25"/>
    <n v="0"/>
    <m/>
    <m/>
    <m/>
    <m/>
    <n v="177.31661"/>
    <n v="0"/>
    <n v="0"/>
    <n v="0"/>
    <n v="0"/>
    <m/>
    <n v="0"/>
    <n v="0"/>
    <n v="0"/>
    <s v="NO_W2"/>
    <n v="0"/>
    <m/>
    <m/>
    <m/>
    <m/>
    <n v="0"/>
    <m/>
    <m/>
    <n v="0"/>
    <n v="0"/>
    <n v="0"/>
    <n v="0"/>
    <n v="0"/>
    <s v="Not in new Assr DB, Makepe?, old info"/>
    <m/>
    <m/>
    <m/>
    <m/>
    <m/>
    <m/>
    <m/>
    <m/>
    <m/>
    <n v="1"/>
    <n v="1"/>
    <x v="14"/>
    <x v="14"/>
  </r>
  <r>
    <s v="LAND_NOPARC"/>
    <m/>
    <x v="0"/>
    <m/>
    <n v="0"/>
    <m/>
    <m/>
    <m/>
    <m/>
    <n v="5.2209999999999999E-2"/>
    <n v="0"/>
    <n v="0"/>
    <n v="0"/>
    <n v="0"/>
    <m/>
    <n v="0"/>
    <n v="0"/>
    <n v="0"/>
    <s v="NO"/>
    <n v="0"/>
    <m/>
    <m/>
    <m/>
    <m/>
    <n v="0"/>
    <m/>
    <m/>
    <n v="0"/>
    <n v="0"/>
    <n v="0"/>
    <n v="0"/>
    <n v="0"/>
    <m/>
    <m/>
    <m/>
    <m/>
    <m/>
    <m/>
    <m/>
    <m/>
    <m/>
    <m/>
    <n v="0"/>
    <n v="1"/>
    <x v="7"/>
    <x v="7"/>
  </r>
  <r>
    <s v="120-103"/>
    <m/>
    <x v="0"/>
    <s v="17 WHM LK SHS DR"/>
    <n v="101"/>
    <s v="CAHILL DENIS M"/>
    <s v="R130"/>
    <s v="ONE FAMILY"/>
    <s v="120//103//"/>
    <n v="0.36926999999999999"/>
    <n v="1"/>
    <n v="1"/>
    <n v="1"/>
    <n v="1"/>
    <s v="SEPTIC"/>
    <n v="0"/>
    <n v="0"/>
    <n v="0"/>
    <s v="YES"/>
    <n v="0"/>
    <s v="120-103"/>
    <s v="Gas,Well,Septic"/>
    <s v="SEPTIC"/>
    <s v="SEPTIC"/>
    <n v="0"/>
    <m/>
    <m/>
    <n v="1"/>
    <n v="1"/>
    <n v="3"/>
    <n v="1986"/>
    <n v="1.75"/>
    <m/>
    <m/>
    <m/>
    <m/>
    <m/>
    <m/>
    <m/>
    <m/>
    <m/>
    <m/>
    <n v="2"/>
    <n v="1"/>
    <x v="7"/>
    <x v="7"/>
  </r>
  <r>
    <s v="120-1006"/>
    <m/>
    <x v="0"/>
    <s v="0 WHM LK SHS DR"/>
    <n v="132"/>
    <s v="MEDEIROS JUDITH M ET ALS TRUSTEE"/>
    <s v="R130"/>
    <s v="RES ACLNUD  MDL-00"/>
    <s v="120//1006//"/>
    <n v="0.21490000000000001"/>
    <n v="0"/>
    <n v="0"/>
    <n v="0"/>
    <n v="0"/>
    <m/>
    <n v="0"/>
    <n v="0"/>
    <n v="0"/>
    <s v="YES"/>
    <n v="0"/>
    <s v="120-1006"/>
    <m/>
    <m/>
    <m/>
    <n v="0"/>
    <m/>
    <m/>
    <n v="0"/>
    <n v="0"/>
    <n v="0"/>
    <n v="0"/>
    <n v="0"/>
    <m/>
    <m/>
    <m/>
    <m/>
    <m/>
    <m/>
    <m/>
    <m/>
    <m/>
    <m/>
    <n v="0"/>
    <n v="1"/>
    <x v="7"/>
    <x v="7"/>
  </r>
  <r>
    <s v="113-1"/>
    <m/>
    <x v="0"/>
    <s v="168 CHARGE POND RD"/>
    <n v="101"/>
    <s v="OCONNOR BRIAN P"/>
    <s v="R60"/>
    <s v="ONE FAMILY"/>
    <s v="113//1//"/>
    <n v="2.3971800000000001"/>
    <n v="1"/>
    <n v="1"/>
    <n v="1"/>
    <n v="1"/>
    <s v="SEPTIC"/>
    <n v="0"/>
    <n v="0"/>
    <n v="0"/>
    <s v="YES"/>
    <n v="0"/>
    <s v="113-1"/>
    <s v="Public Water,Septic"/>
    <s v="SEPTIC"/>
    <s v="SEPTIC"/>
    <n v="0"/>
    <m/>
    <m/>
    <n v="1"/>
    <n v="1"/>
    <n v="3"/>
    <n v="1856"/>
    <n v="1.75"/>
    <m/>
    <m/>
    <m/>
    <m/>
    <m/>
    <m/>
    <m/>
    <m/>
    <m/>
    <m/>
    <n v="1"/>
    <n v="1"/>
    <x v="13"/>
    <x v="13"/>
  </r>
  <r>
    <s v="111-1"/>
    <m/>
    <x v="0"/>
    <s v="200 TIHONET RD"/>
    <n v="101"/>
    <s v="MAKEPEACE CO A D"/>
    <s v="R60"/>
    <s v="ONE FAMILY"/>
    <s v="111//1//"/>
    <n v="4.0208000000000004"/>
    <n v="1"/>
    <n v="1"/>
    <n v="1"/>
    <n v="1"/>
    <s v="SEPTIC"/>
    <n v="0"/>
    <n v="0"/>
    <n v="0"/>
    <s v="YES"/>
    <n v="0"/>
    <s v="111-1"/>
    <s v="Well,Septic"/>
    <s v="SEPTIC"/>
    <s v="SEPTIC"/>
    <n v="0"/>
    <m/>
    <m/>
    <n v="1"/>
    <n v="1"/>
    <n v="3"/>
    <n v="2914"/>
    <n v="1.5"/>
    <m/>
    <m/>
    <m/>
    <m/>
    <m/>
    <m/>
    <m/>
    <m/>
    <m/>
    <m/>
    <n v="1"/>
    <n v="1"/>
    <x v="14"/>
    <x v="14"/>
  </r>
  <r>
    <s v="105-1024"/>
    <m/>
    <x v="0"/>
    <s v="9 CHARLOTTE FURN RD"/>
    <n v="103"/>
    <s v="R D CORPORATION"/>
    <s v="SC"/>
    <s v="MOBILE HOM  MDL-00"/>
    <s v="105//1024//"/>
    <n v="13.83845"/>
    <n v="40"/>
    <n v="40"/>
    <n v="40"/>
    <n v="40"/>
    <s v="SEPTIC"/>
    <n v="0"/>
    <n v="0"/>
    <n v="0"/>
    <s v="YES"/>
    <n v="0"/>
    <s v="105-1024"/>
    <s v="Public Water,Septic"/>
    <s v="SEPTIC"/>
    <s v="SEPTIC"/>
    <n v="0"/>
    <m/>
    <m/>
    <n v="40"/>
    <n v="40"/>
    <n v="0"/>
    <n v="0"/>
    <n v="0"/>
    <m/>
    <m/>
    <m/>
    <m/>
    <m/>
    <m/>
    <m/>
    <m/>
    <m/>
    <m/>
    <n v="1"/>
    <n v="1"/>
    <x v="4"/>
    <x v="4"/>
  </r>
  <r>
    <s v="120-104"/>
    <m/>
    <x v="0"/>
    <s v="15 WHM LK SHS DR"/>
    <n v="101"/>
    <s v="CWIEKOWSKI GERY J"/>
    <s v="R130"/>
    <s v="ONE FAMILY"/>
    <s v="120//104//"/>
    <n v="0.32519999999999999"/>
    <n v="1"/>
    <n v="1"/>
    <n v="1"/>
    <n v="1"/>
    <s v="SEPTIC"/>
    <n v="0"/>
    <n v="1"/>
    <n v="8100"/>
    <s v="YES"/>
    <n v="8100"/>
    <s v="120-104"/>
    <s v="Gas,Well,Septic"/>
    <s v="SEPTIC"/>
    <s v="SEPTIC"/>
    <n v="8100"/>
    <m/>
    <m/>
    <n v="1"/>
    <n v="1"/>
    <n v="2"/>
    <n v="672"/>
    <n v="1"/>
    <m/>
    <m/>
    <m/>
    <m/>
    <m/>
    <m/>
    <m/>
    <m/>
    <m/>
    <m/>
    <n v="1"/>
    <n v="1"/>
    <x v="7"/>
    <x v="7"/>
  </r>
  <r>
    <s v="LAND_NOPARC"/>
    <m/>
    <x v="0"/>
    <m/>
    <n v="0"/>
    <m/>
    <m/>
    <m/>
    <m/>
    <n v="5.423E-2"/>
    <n v="0"/>
    <n v="0"/>
    <n v="0"/>
    <n v="0"/>
    <m/>
    <n v="0"/>
    <n v="0"/>
    <n v="0"/>
    <s v="NO"/>
    <n v="0"/>
    <m/>
    <m/>
    <m/>
    <m/>
    <n v="0"/>
    <m/>
    <m/>
    <n v="0"/>
    <n v="0"/>
    <n v="0"/>
    <n v="0"/>
    <n v="0"/>
    <m/>
    <m/>
    <m/>
    <m/>
    <m/>
    <m/>
    <m/>
    <m/>
    <m/>
    <m/>
    <n v="0"/>
    <n v="1"/>
    <x v="7"/>
    <x v="7"/>
  </r>
  <r>
    <s v="120-27"/>
    <m/>
    <x v="0"/>
    <s v="20 WHM LK SHS DR"/>
    <n v="101"/>
    <s v="OTTS KEVIN I"/>
    <s v="R130"/>
    <s v="ONE FAMILY"/>
    <s v="120//27//"/>
    <n v="0.27732000000000001"/>
    <n v="1"/>
    <n v="1"/>
    <n v="1"/>
    <n v="1"/>
    <s v="SEPTIC"/>
    <n v="0"/>
    <n v="1"/>
    <n v="11000"/>
    <s v="YES"/>
    <n v="11000"/>
    <s v="120-27"/>
    <s v="Well,Septic"/>
    <s v="SEPTIC"/>
    <s v="SEPTIC"/>
    <n v="11000"/>
    <m/>
    <m/>
    <n v="1"/>
    <n v="1"/>
    <n v="3"/>
    <n v="1229"/>
    <n v="1.75"/>
    <m/>
    <m/>
    <m/>
    <m/>
    <m/>
    <m/>
    <m/>
    <m/>
    <m/>
    <m/>
    <n v="1"/>
    <n v="1"/>
    <x v="7"/>
    <x v="7"/>
  </r>
  <r>
    <s v="120-28"/>
    <m/>
    <x v="0"/>
    <s v="18 WHM LK SHS DR"/>
    <n v="101"/>
    <s v="MEDEIROS JUDITH M TRUSTEE"/>
    <s v="R130"/>
    <s v="ONE FAMILY"/>
    <s v="120//28//"/>
    <n v="0.32367000000000001"/>
    <n v="1"/>
    <n v="1"/>
    <n v="1"/>
    <n v="1"/>
    <s v="SEPTIC"/>
    <n v="0"/>
    <n v="1"/>
    <n v="1400"/>
    <s v="YES"/>
    <n v="1400"/>
    <s v="120-28"/>
    <s v="Gas,Well,Septic"/>
    <s v="SEPTIC"/>
    <s v="SEPTIC"/>
    <n v="1400"/>
    <m/>
    <m/>
    <n v="1"/>
    <n v="1"/>
    <n v="2"/>
    <n v="1224"/>
    <n v="1.5"/>
    <m/>
    <m/>
    <m/>
    <m/>
    <m/>
    <m/>
    <m/>
    <m/>
    <m/>
    <m/>
    <n v="1"/>
    <n v="1"/>
    <x v="7"/>
    <x v="7"/>
  </r>
  <r>
    <s v="120-105"/>
    <m/>
    <x v="0"/>
    <s v="13 WHM LK SHS DR"/>
    <n v="101"/>
    <s v="LEDOUX MICHAEL R"/>
    <s v="R130"/>
    <s v="ONE FAMILY"/>
    <s v="120//105//"/>
    <n v="0.52595999999999998"/>
    <n v="1"/>
    <n v="1"/>
    <n v="1"/>
    <n v="1"/>
    <s v="SEPTIC"/>
    <n v="0"/>
    <n v="1"/>
    <n v="10400"/>
    <s v="YES"/>
    <n v="10400"/>
    <s v="120-105"/>
    <s v="Well,Septic"/>
    <s v="SEPTIC"/>
    <s v="SEPTIC"/>
    <n v="10400"/>
    <m/>
    <m/>
    <n v="1"/>
    <n v="1"/>
    <n v="3"/>
    <n v="3400"/>
    <n v="2.5"/>
    <m/>
    <m/>
    <m/>
    <m/>
    <m/>
    <m/>
    <m/>
    <m/>
    <m/>
    <m/>
    <n v="1"/>
    <n v="1"/>
    <x v="7"/>
    <x v="7"/>
  </r>
  <r>
    <s v="117-1007"/>
    <m/>
    <x v="0"/>
    <s v="0 GLEN CHARLIE RD"/>
    <n v="720"/>
    <s v="MAKEPEACE CO A D"/>
    <s v="R130"/>
    <s v="NONPRNECLD"/>
    <s v="117//1007//"/>
    <n v="13.15231"/>
    <n v="0"/>
    <n v="0"/>
    <n v="0"/>
    <n v="0"/>
    <m/>
    <n v="0"/>
    <n v="0"/>
    <n v="0"/>
    <s v="YES"/>
    <n v="0"/>
    <s v="117-1007"/>
    <m/>
    <m/>
    <m/>
    <n v="0"/>
    <m/>
    <m/>
    <n v="0"/>
    <n v="0"/>
    <n v="0"/>
    <n v="0"/>
    <n v="0"/>
    <m/>
    <m/>
    <m/>
    <m/>
    <m/>
    <m/>
    <m/>
    <m/>
    <m/>
    <m/>
    <n v="2"/>
    <n v="1"/>
    <x v="7"/>
    <x v="7"/>
  </r>
  <r>
    <s v="LAND_NOPARC"/>
    <m/>
    <x v="0"/>
    <m/>
    <n v="0"/>
    <m/>
    <m/>
    <m/>
    <m/>
    <n v="1.312E-2"/>
    <n v="0"/>
    <n v="0"/>
    <n v="0"/>
    <n v="0"/>
    <m/>
    <n v="0"/>
    <n v="0"/>
    <n v="0"/>
    <s v="NO"/>
    <n v="0"/>
    <m/>
    <m/>
    <m/>
    <m/>
    <n v="0"/>
    <m/>
    <m/>
    <n v="0"/>
    <n v="0"/>
    <n v="0"/>
    <n v="0"/>
    <n v="0"/>
    <m/>
    <m/>
    <m/>
    <m/>
    <m/>
    <m/>
    <m/>
    <m/>
    <m/>
    <m/>
    <n v="0"/>
    <n v="1"/>
    <x v="7"/>
    <x v="7"/>
  </r>
  <r>
    <s v="126-A"/>
    <m/>
    <x v="0"/>
    <s v="0 MAPLE SPRINGS RD"/>
    <n v="903"/>
    <s v="WAREHAM FIRE DISTRICT"/>
    <s v="R130"/>
    <s v="MUNICIPAL  MDL-00"/>
    <s v="126///A/"/>
    <n v="4.1308299999999996"/>
    <n v="0"/>
    <n v="0"/>
    <n v="0"/>
    <n v="0"/>
    <m/>
    <n v="0"/>
    <n v="0"/>
    <n v="0"/>
    <s v="YES"/>
    <n v="0"/>
    <s v="126-A"/>
    <m/>
    <m/>
    <m/>
    <n v="0"/>
    <s v="fee simple"/>
    <s v="YES"/>
    <n v="0"/>
    <n v="0"/>
    <n v="0"/>
    <n v="0"/>
    <n v="0"/>
    <m/>
    <m/>
    <m/>
    <m/>
    <m/>
    <m/>
    <m/>
    <m/>
    <m/>
    <m/>
    <n v="1"/>
    <n v="1"/>
    <x v="7"/>
    <x v="7"/>
  </r>
  <r>
    <s v="120-29"/>
    <m/>
    <x v="0"/>
    <s v="16 WHM LK SHS DR"/>
    <n v="101"/>
    <s v="DIFELICE SHARON"/>
    <s v="R130"/>
    <s v="ONE FAMILY"/>
    <s v="120//29//"/>
    <n v="0.30325000000000002"/>
    <n v="1"/>
    <n v="1"/>
    <n v="1"/>
    <n v="1"/>
    <s v="SEPTIC"/>
    <n v="0"/>
    <n v="1"/>
    <n v="1600"/>
    <s v="YES"/>
    <n v="1600"/>
    <s v="120-29"/>
    <s v="Well,Septic"/>
    <s v="SEPTIC"/>
    <s v="SEPTIC"/>
    <n v="1600"/>
    <m/>
    <m/>
    <n v="1"/>
    <n v="1"/>
    <n v="3"/>
    <n v="1102"/>
    <n v="1.75"/>
    <m/>
    <m/>
    <m/>
    <m/>
    <m/>
    <m/>
    <m/>
    <m/>
    <m/>
    <m/>
    <n v="2"/>
    <n v="1"/>
    <x v="7"/>
    <x v="7"/>
  </r>
  <r>
    <s v="120-106"/>
    <m/>
    <x v="0"/>
    <s v="11 WHM LK SHS DR"/>
    <n v="101"/>
    <s v="MANZOLA CHARLES G"/>
    <s v="R130"/>
    <s v="ONE FAMILY"/>
    <s v="120//106//"/>
    <n v="0.25231999999999999"/>
    <n v="1"/>
    <n v="1"/>
    <n v="1"/>
    <n v="1"/>
    <s v="SEPTIC"/>
    <n v="0"/>
    <n v="0"/>
    <n v="0"/>
    <s v="YES"/>
    <n v="0"/>
    <s v="120-106"/>
    <s v="Well,Septic"/>
    <s v="SEPTIC"/>
    <s v="SEPTIC"/>
    <n v="0"/>
    <m/>
    <m/>
    <n v="1"/>
    <n v="1"/>
    <n v="2"/>
    <n v="1092"/>
    <n v="1"/>
    <m/>
    <m/>
    <m/>
    <m/>
    <m/>
    <m/>
    <m/>
    <m/>
    <m/>
    <m/>
    <n v="1"/>
    <n v="1"/>
    <x v="7"/>
    <x v="7"/>
  </r>
  <r>
    <s v="113-1013C"/>
    <m/>
    <x v="0"/>
    <s v="0 CHARGE POND RD"/>
    <n v="720"/>
    <s v="BAYSIDE AGRICULTURAL INC"/>
    <s v="R130"/>
    <s v="NONPRNECLD"/>
    <s v="113//1013/C/"/>
    <n v="2.1371199999999999"/>
    <n v="0"/>
    <n v="0"/>
    <n v="0"/>
    <n v="0"/>
    <m/>
    <n v="0"/>
    <n v="0"/>
    <n v="0"/>
    <s v="YES"/>
    <n v="0"/>
    <s v="113-1013C"/>
    <m/>
    <m/>
    <m/>
    <n v="0"/>
    <m/>
    <m/>
    <n v="0"/>
    <n v="0"/>
    <n v="0"/>
    <n v="0"/>
    <n v="0"/>
    <m/>
    <m/>
    <m/>
    <m/>
    <m/>
    <m/>
    <m/>
    <m/>
    <m/>
    <m/>
    <n v="1"/>
    <n v="1"/>
    <x v="8"/>
    <x v="8"/>
  </r>
  <r>
    <s v="LAND_NOPARC"/>
    <m/>
    <x v="0"/>
    <m/>
    <n v="0"/>
    <m/>
    <m/>
    <m/>
    <m/>
    <n v="7.5799999999999999E-3"/>
    <n v="0"/>
    <n v="0"/>
    <n v="0"/>
    <n v="0"/>
    <m/>
    <n v="0"/>
    <n v="0"/>
    <n v="0"/>
    <s v="NO"/>
    <n v="0"/>
    <m/>
    <m/>
    <m/>
    <m/>
    <n v="0"/>
    <m/>
    <m/>
    <n v="0"/>
    <n v="0"/>
    <n v="0"/>
    <n v="0"/>
    <n v="0"/>
    <m/>
    <m/>
    <m/>
    <m/>
    <m/>
    <m/>
    <m/>
    <m/>
    <m/>
    <m/>
    <n v="0"/>
    <n v="1"/>
    <x v="7"/>
    <x v="7"/>
  </r>
  <r>
    <s v="LAND_NOPARC"/>
    <m/>
    <x v="0"/>
    <m/>
    <n v="0"/>
    <m/>
    <m/>
    <m/>
    <m/>
    <n v="1.0359999999999999E-2"/>
    <n v="0"/>
    <n v="0"/>
    <n v="0"/>
    <n v="0"/>
    <m/>
    <n v="0"/>
    <n v="0"/>
    <n v="0"/>
    <s v="NO"/>
    <n v="0"/>
    <m/>
    <m/>
    <m/>
    <m/>
    <n v="0"/>
    <m/>
    <m/>
    <n v="0"/>
    <n v="0"/>
    <n v="0"/>
    <n v="0"/>
    <n v="0"/>
    <m/>
    <m/>
    <m/>
    <m/>
    <m/>
    <m/>
    <m/>
    <m/>
    <m/>
    <m/>
    <n v="0"/>
    <n v="1"/>
    <x v="7"/>
    <x v="7"/>
  </r>
  <r>
    <s v="120-31"/>
    <m/>
    <x v="0"/>
    <s v="12 WHM LK SHS DR"/>
    <n v="101"/>
    <s v="KRISTENSON CARL R"/>
    <s v="R130"/>
    <s v="ONE FAMILY"/>
    <s v="120//31//"/>
    <n v="0.21056"/>
    <n v="1"/>
    <n v="1"/>
    <n v="1"/>
    <n v="1"/>
    <s v="SEPTIC"/>
    <n v="0"/>
    <n v="1"/>
    <n v="100"/>
    <s v="YES"/>
    <n v="100"/>
    <s v="120-31"/>
    <s v="Well,Septic"/>
    <s v="SEPTIC"/>
    <s v="SEPTIC"/>
    <n v="100"/>
    <m/>
    <m/>
    <n v="1"/>
    <n v="1"/>
    <n v="3"/>
    <n v="912"/>
    <n v="1"/>
    <m/>
    <m/>
    <m/>
    <m/>
    <m/>
    <m/>
    <m/>
    <m/>
    <m/>
    <m/>
    <n v="1"/>
    <n v="1"/>
    <x v="7"/>
    <x v="7"/>
  </r>
  <r>
    <s v="120-30"/>
    <m/>
    <x v="0"/>
    <s v="14 WHM LK SHS DR"/>
    <n v="101"/>
    <s v="BARTLETT ROBERT A"/>
    <s v="R130"/>
    <s v="ONE FAMILY"/>
    <s v="120//30//"/>
    <n v="0.25137999999999999"/>
    <n v="1"/>
    <n v="1"/>
    <n v="1"/>
    <n v="1"/>
    <s v="SEPTIC"/>
    <n v="0"/>
    <n v="1"/>
    <n v="2400"/>
    <s v="YES"/>
    <n v="2400"/>
    <s v="120-30"/>
    <s v="Gas,Well,Septic"/>
    <s v="SEPTIC"/>
    <s v="SEPTIC"/>
    <n v="2400"/>
    <m/>
    <m/>
    <n v="1"/>
    <n v="1"/>
    <n v="2"/>
    <n v="916"/>
    <n v="1"/>
    <m/>
    <m/>
    <m/>
    <m/>
    <m/>
    <m/>
    <m/>
    <m/>
    <m/>
    <m/>
    <n v="1"/>
    <n v="1"/>
    <x v="7"/>
    <x v="7"/>
  </r>
  <r>
    <s v="LAND_NOPARC"/>
    <m/>
    <x v="0"/>
    <m/>
    <n v="0"/>
    <m/>
    <m/>
    <m/>
    <m/>
    <n v="0.13724"/>
    <n v="0"/>
    <n v="0"/>
    <n v="0"/>
    <n v="0"/>
    <m/>
    <n v="0"/>
    <n v="0"/>
    <n v="0"/>
    <s v="NO"/>
    <n v="0"/>
    <m/>
    <m/>
    <m/>
    <m/>
    <n v="0"/>
    <m/>
    <m/>
    <n v="0"/>
    <n v="0"/>
    <n v="0"/>
    <n v="0"/>
    <n v="0"/>
    <m/>
    <m/>
    <m/>
    <m/>
    <m/>
    <m/>
    <m/>
    <m/>
    <m/>
    <m/>
    <n v="0"/>
    <n v="1"/>
    <x v="7"/>
    <x v="7"/>
  </r>
  <r>
    <s v="LAND_NOPARC"/>
    <m/>
    <x v="0"/>
    <m/>
    <n v="0"/>
    <m/>
    <m/>
    <m/>
    <m/>
    <n v="1.3939999999999999E-2"/>
    <n v="0"/>
    <n v="0"/>
    <n v="0"/>
    <n v="0"/>
    <m/>
    <n v="0"/>
    <n v="0"/>
    <n v="0"/>
    <s v="NO"/>
    <n v="0"/>
    <m/>
    <m/>
    <m/>
    <m/>
    <n v="0"/>
    <m/>
    <m/>
    <n v="0"/>
    <n v="0"/>
    <n v="0"/>
    <n v="0"/>
    <n v="0"/>
    <m/>
    <m/>
    <m/>
    <m/>
    <m/>
    <m/>
    <m/>
    <m/>
    <m/>
    <m/>
    <n v="0"/>
    <n v="1"/>
    <x v="7"/>
    <x v="7"/>
  </r>
  <r>
    <s v="114C-1-1000"/>
    <m/>
    <x v="0"/>
    <s v="0 CHARGE POND RD"/>
    <n v="903"/>
    <s v="WAREHAM FIRE DISTRICT"/>
    <s v="R130"/>
    <s v="MUNICIPAL  MDL-00"/>
    <s v="114/C1/1000//"/>
    <n v="0.10231999999999999"/>
    <n v="0"/>
    <n v="0"/>
    <n v="0"/>
    <n v="0"/>
    <m/>
    <n v="0"/>
    <n v="0"/>
    <n v="0"/>
    <s v="YES"/>
    <n v="0"/>
    <s v="114C-1-1000"/>
    <m/>
    <m/>
    <m/>
    <n v="0"/>
    <m/>
    <m/>
    <n v="0"/>
    <n v="0"/>
    <n v="0"/>
    <n v="0"/>
    <n v="0"/>
    <m/>
    <m/>
    <m/>
    <m/>
    <m/>
    <m/>
    <m/>
    <m/>
    <m/>
    <m/>
    <n v="1"/>
    <n v="1"/>
    <x v="8"/>
    <x v="8"/>
  </r>
  <r>
    <s v="128-1001A"/>
    <m/>
    <x v="0"/>
    <s v="344 GLEN CHARLIE RD"/>
    <n v="130"/>
    <s v="CENTENNIAL REALTY TRUST"/>
    <s v="R130"/>
    <s v="PRI RES  MDL-01"/>
    <s v="128//1001/A/"/>
    <n v="8.6199999999999992E-3"/>
    <n v="0"/>
    <n v="0"/>
    <n v="0"/>
    <n v="0"/>
    <m/>
    <n v="0"/>
    <n v="0"/>
    <n v="0"/>
    <s v="YES"/>
    <n v="0"/>
    <s v="128-1001A"/>
    <m/>
    <m/>
    <m/>
    <n v="0"/>
    <m/>
    <m/>
    <n v="0"/>
    <n v="0"/>
    <n v="2"/>
    <n v="1344"/>
    <n v="1"/>
    <m/>
    <m/>
    <m/>
    <m/>
    <m/>
    <m/>
    <m/>
    <m/>
    <m/>
    <m/>
    <n v="0"/>
    <n v="1"/>
    <x v="7"/>
    <x v="7"/>
  </r>
  <r>
    <s v="105-1016"/>
    <m/>
    <x v="0"/>
    <s v="0 CHARLOTTE FURN RD"/>
    <n v="720"/>
    <s v="MAKEPEACE CO A D"/>
    <m/>
    <s v="NONPRNECLD"/>
    <s v="105//1016//"/>
    <n v="0.11923"/>
    <n v="0"/>
    <n v="0"/>
    <n v="0"/>
    <n v="0"/>
    <m/>
    <n v="0"/>
    <n v="0"/>
    <n v="0"/>
    <s v="YES"/>
    <n v="0"/>
    <s v="105-1016"/>
    <m/>
    <m/>
    <m/>
    <n v="0"/>
    <m/>
    <m/>
    <n v="0"/>
    <n v="0"/>
    <n v="0"/>
    <n v="0"/>
    <n v="0"/>
    <m/>
    <m/>
    <m/>
    <m/>
    <m/>
    <m/>
    <m/>
    <m/>
    <m/>
    <m/>
    <n v="1"/>
    <n v="1"/>
    <x v="9"/>
    <x v="9"/>
  </r>
  <r>
    <s v="114C-1-15"/>
    <m/>
    <x v="0"/>
    <s v="203 CHARGE POND RD"/>
    <n v="101"/>
    <s v="SOUZA PAUL"/>
    <s v="R130"/>
    <s v="ONE FAMILY"/>
    <s v="114/C1/15//"/>
    <n v="0.37790000000000001"/>
    <n v="1"/>
    <n v="1"/>
    <n v="1"/>
    <n v="1"/>
    <s v="SEPTIC"/>
    <n v="0"/>
    <n v="0"/>
    <n v="0"/>
    <s v="YES"/>
    <n v="0"/>
    <s v="114C-1-15"/>
    <s v="Well,Septic"/>
    <s v="SEPTIC"/>
    <s v="SEPTIC"/>
    <n v="0"/>
    <m/>
    <m/>
    <n v="1"/>
    <n v="1"/>
    <n v="3"/>
    <n v="1852"/>
    <n v="2"/>
    <m/>
    <m/>
    <m/>
    <m/>
    <m/>
    <m/>
    <m/>
    <m/>
    <m/>
    <m/>
    <n v="1"/>
    <n v="1"/>
    <x v="8"/>
    <x v="8"/>
  </r>
  <r>
    <s v="120-41"/>
    <m/>
    <x v="0"/>
    <s v="9 WHM LK SHS DR"/>
    <n v="101"/>
    <s v="GOMES SCOTT"/>
    <s v="R130"/>
    <s v="ONE FAMILY"/>
    <s v="120//41//"/>
    <n v="0.44778000000000001"/>
    <n v="1"/>
    <n v="1"/>
    <n v="1"/>
    <n v="1"/>
    <s v="SEPTIC"/>
    <n v="0"/>
    <n v="1"/>
    <n v="7000"/>
    <s v="YES"/>
    <n v="7000"/>
    <s v="120-41"/>
    <s v="Well,Septic"/>
    <s v="SEPTIC"/>
    <s v="SEPTIC"/>
    <n v="7000"/>
    <m/>
    <m/>
    <n v="1"/>
    <n v="1"/>
    <n v="2"/>
    <n v="1171"/>
    <n v="1"/>
    <m/>
    <m/>
    <m/>
    <m/>
    <m/>
    <m/>
    <m/>
    <m/>
    <m/>
    <m/>
    <n v="1"/>
    <n v="1"/>
    <x v="7"/>
    <x v="7"/>
  </r>
  <r>
    <s v="113-1010"/>
    <m/>
    <x v="0"/>
    <s v="172 CHARGE POND RD"/>
    <n v="101"/>
    <s v="OCONNOR DANIEL F TRUSTEE"/>
    <s v="R60"/>
    <s v="ONE FAMILY"/>
    <s v="113//1010//"/>
    <n v="1.7588299999999999"/>
    <n v="1"/>
    <n v="1"/>
    <n v="1"/>
    <n v="1"/>
    <s v="SEPTIC"/>
    <n v="0"/>
    <n v="1"/>
    <n v="9900"/>
    <s v="YES"/>
    <n v="9900"/>
    <s v="113-1010"/>
    <s v="Public Water,Septic"/>
    <s v="SEPTIC"/>
    <s v="SEPTIC"/>
    <n v="9900"/>
    <m/>
    <m/>
    <n v="1"/>
    <n v="1"/>
    <n v="2"/>
    <n v="1591"/>
    <n v="1.75"/>
    <m/>
    <m/>
    <m/>
    <m/>
    <m/>
    <m/>
    <m/>
    <m/>
    <m/>
    <m/>
    <n v="2"/>
    <n v="1"/>
    <x v="13"/>
    <x v="13"/>
  </r>
  <r>
    <s v="LAND_NOPARC"/>
    <m/>
    <x v="0"/>
    <m/>
    <n v="0"/>
    <m/>
    <m/>
    <m/>
    <m/>
    <n v="8.6870000000000003E-2"/>
    <n v="0"/>
    <n v="0"/>
    <n v="0"/>
    <n v="0"/>
    <m/>
    <n v="0"/>
    <n v="0"/>
    <n v="0"/>
    <s v="NO"/>
    <n v="0"/>
    <m/>
    <m/>
    <m/>
    <m/>
    <n v="0"/>
    <m/>
    <m/>
    <n v="0"/>
    <n v="0"/>
    <n v="0"/>
    <n v="0"/>
    <n v="0"/>
    <m/>
    <m/>
    <m/>
    <m/>
    <m/>
    <m/>
    <m/>
    <m/>
    <m/>
    <m/>
    <n v="0"/>
    <n v="1"/>
    <x v="7"/>
    <x v="7"/>
  </r>
  <r>
    <s v="105-1025"/>
    <m/>
    <x v="0"/>
    <s v="23 CHARLOTTE FURN RD"/>
    <n v="103"/>
    <s v="HOLLY HEIGHTS COOPERATIVE"/>
    <s v="SC"/>
    <s v="MOBILE HOM  MDL-00"/>
    <s v="105//1025//"/>
    <n v="8.4312400000000007"/>
    <n v="45"/>
    <n v="45"/>
    <n v="45"/>
    <n v="45"/>
    <s v="SEPTIC"/>
    <n v="0"/>
    <n v="2"/>
    <n v="436400"/>
    <s v="YES"/>
    <n v="436400"/>
    <s v="105-1025"/>
    <s v="Public Water,Septic"/>
    <s v="SEPTIC"/>
    <s v="SEPTIC"/>
    <n v="218200"/>
    <m/>
    <m/>
    <n v="45"/>
    <n v="45"/>
    <n v="0"/>
    <n v="0"/>
    <n v="0"/>
    <m/>
    <m/>
    <m/>
    <m/>
    <m/>
    <m/>
    <m/>
    <m/>
    <m/>
    <m/>
    <n v="1"/>
    <n v="1"/>
    <x v="4"/>
    <x v="4"/>
  </r>
  <r>
    <s v="120-32"/>
    <m/>
    <x v="0"/>
    <s v="10 WHM LK SHS DR"/>
    <n v="101"/>
    <s v="CHAMBERLAIN DOROTHY V"/>
    <s v="R130"/>
    <s v="ONE FAMILY"/>
    <s v="120//32//"/>
    <n v="0.29339999999999999"/>
    <n v="1"/>
    <n v="1"/>
    <n v="1"/>
    <n v="1"/>
    <s v="SEPTIC"/>
    <n v="0"/>
    <n v="1"/>
    <n v="5300"/>
    <s v="YES"/>
    <n v="5300"/>
    <s v="120-32"/>
    <s v="Gas,Well,Septic"/>
    <s v="SEPTIC"/>
    <s v="SEPTIC"/>
    <n v="5300"/>
    <m/>
    <m/>
    <n v="1"/>
    <n v="1"/>
    <n v="2"/>
    <n v="1092"/>
    <n v="1"/>
    <m/>
    <m/>
    <m/>
    <m/>
    <m/>
    <m/>
    <m/>
    <m/>
    <m/>
    <m/>
    <n v="1"/>
    <n v="1"/>
    <x v="7"/>
    <x v="7"/>
  </r>
  <r>
    <s v="LAND_NOPARC"/>
    <m/>
    <x v="0"/>
    <m/>
    <n v="0"/>
    <m/>
    <m/>
    <m/>
    <m/>
    <n v="1.813E-2"/>
    <n v="0"/>
    <n v="0"/>
    <n v="0"/>
    <n v="0"/>
    <m/>
    <n v="0"/>
    <n v="0"/>
    <n v="0"/>
    <s v="NO"/>
    <n v="0"/>
    <m/>
    <m/>
    <m/>
    <m/>
    <n v="0"/>
    <m/>
    <m/>
    <n v="0"/>
    <n v="0"/>
    <n v="0"/>
    <n v="0"/>
    <n v="0"/>
    <m/>
    <m/>
    <m/>
    <m/>
    <m/>
    <m/>
    <m/>
    <m/>
    <m/>
    <m/>
    <n v="0"/>
    <n v="1"/>
    <x v="7"/>
    <x v="7"/>
  </r>
  <r>
    <s v="114C-1-16"/>
    <m/>
    <x v="0"/>
    <s v="205 CHARGE POND RD"/>
    <n v="101"/>
    <s v="BIRD MICHAEL A"/>
    <s v="R130"/>
    <s v="ONE FAMILY"/>
    <s v="114/C1/16//"/>
    <n v="0.27711999999999998"/>
    <n v="1"/>
    <n v="1"/>
    <n v="1"/>
    <n v="1"/>
    <s v="SEPTIC"/>
    <n v="0"/>
    <n v="0"/>
    <n v="0"/>
    <s v="YES"/>
    <n v="0"/>
    <s v="114C-1-16"/>
    <s v="Well,Septic"/>
    <s v="SEPTIC"/>
    <s v="SEPTIC"/>
    <n v="0"/>
    <m/>
    <m/>
    <n v="1"/>
    <n v="1"/>
    <n v="3"/>
    <n v="1387"/>
    <n v="1.75"/>
    <m/>
    <m/>
    <m/>
    <m/>
    <m/>
    <m/>
    <m/>
    <m/>
    <m/>
    <m/>
    <n v="1"/>
    <n v="1"/>
    <x v="8"/>
    <x v="8"/>
  </r>
  <r>
    <s v="128-1001A"/>
    <m/>
    <x v="0"/>
    <s v="344 GLEN CHARLIE RD"/>
    <n v="130"/>
    <s v="CENTENNIAL REALTY TRUST"/>
    <s v="R130"/>
    <s v="PRI RES  MDL-01"/>
    <s v="128//1001/A/"/>
    <n v="1.482E-2"/>
    <n v="0"/>
    <n v="0"/>
    <n v="0"/>
    <n v="0"/>
    <m/>
    <n v="0"/>
    <n v="0"/>
    <n v="0"/>
    <s v="YES"/>
    <n v="0"/>
    <s v="128-1001A"/>
    <m/>
    <m/>
    <m/>
    <n v="0"/>
    <m/>
    <m/>
    <n v="0"/>
    <n v="0"/>
    <n v="2"/>
    <n v="1344"/>
    <n v="1"/>
    <m/>
    <m/>
    <m/>
    <m/>
    <m/>
    <m/>
    <m/>
    <m/>
    <m/>
    <m/>
    <n v="0"/>
    <n v="1"/>
    <x v="7"/>
    <x v="7"/>
  </r>
  <r>
    <s v="120-40"/>
    <m/>
    <x v="0"/>
    <s v="7 WHM LK SHS DR"/>
    <n v="101"/>
    <s v="FLYNN DANIEL P"/>
    <s v="R130"/>
    <s v="ONE FAMILY"/>
    <s v="120//40//"/>
    <n v="0.38290000000000002"/>
    <n v="1"/>
    <n v="1"/>
    <n v="1"/>
    <n v="1"/>
    <s v="SEPTIC"/>
    <n v="0"/>
    <n v="1"/>
    <n v="10900"/>
    <s v="YES"/>
    <n v="10900"/>
    <s v="120-40"/>
    <s v="Well,Septic"/>
    <s v="SEPTIC"/>
    <s v="SEPTIC"/>
    <n v="10900"/>
    <m/>
    <m/>
    <n v="1"/>
    <n v="1"/>
    <n v="3"/>
    <n v="1432"/>
    <n v="1"/>
    <m/>
    <m/>
    <m/>
    <m/>
    <m/>
    <m/>
    <m/>
    <m/>
    <m/>
    <m/>
    <n v="1"/>
    <n v="1"/>
    <x v="7"/>
    <x v="7"/>
  </r>
  <r>
    <s v="114C-1-1"/>
    <m/>
    <x v="0"/>
    <s v="200 CHARGE POND RD"/>
    <n v="101"/>
    <s v="HOLLIS RICHARD B"/>
    <s v="R60"/>
    <s v="ONE FAMILY"/>
    <s v="114/C1/1//"/>
    <n v="0.27687"/>
    <n v="1"/>
    <n v="1"/>
    <n v="1"/>
    <n v="1"/>
    <s v="SEPTIC"/>
    <n v="0"/>
    <n v="1"/>
    <n v="28200"/>
    <s v="YES"/>
    <n v="28200"/>
    <s v="114C-1-1"/>
    <s v="Well,Septic"/>
    <s v="SEPTIC"/>
    <s v="SEPTIC"/>
    <n v="28200"/>
    <m/>
    <m/>
    <n v="1"/>
    <n v="1"/>
    <n v="3"/>
    <n v="1092"/>
    <n v="1"/>
    <m/>
    <m/>
    <m/>
    <m/>
    <m/>
    <m/>
    <m/>
    <m/>
    <m/>
    <m/>
    <n v="1"/>
    <n v="1"/>
    <x v="8"/>
    <x v="8"/>
  </r>
  <r>
    <s v="LAND_NOPARC"/>
    <m/>
    <x v="0"/>
    <m/>
    <n v="0"/>
    <m/>
    <m/>
    <m/>
    <m/>
    <n v="3.9849999999999997E-2"/>
    <n v="0"/>
    <n v="0"/>
    <n v="0"/>
    <n v="0"/>
    <m/>
    <n v="0"/>
    <n v="0"/>
    <n v="0"/>
    <s v="NO"/>
    <n v="0"/>
    <m/>
    <m/>
    <m/>
    <m/>
    <n v="0"/>
    <m/>
    <m/>
    <n v="0"/>
    <n v="0"/>
    <n v="0"/>
    <n v="0"/>
    <n v="0"/>
    <m/>
    <m/>
    <m/>
    <m/>
    <m/>
    <m/>
    <m/>
    <m/>
    <m/>
    <m/>
    <n v="0"/>
    <n v="1"/>
    <x v="7"/>
    <x v="7"/>
  </r>
  <r>
    <s v="120-33"/>
    <m/>
    <x v="0"/>
    <s v="8 WHM LK SHS DR"/>
    <n v="101"/>
    <s v="WILSON ELIZABETH A"/>
    <s v="R130"/>
    <s v="ONE FAMILY"/>
    <s v="120//33//"/>
    <n v="0.33140999999999998"/>
    <n v="1"/>
    <n v="1"/>
    <n v="1"/>
    <n v="1"/>
    <s v="SEPTIC"/>
    <n v="0"/>
    <n v="1"/>
    <n v="0"/>
    <s v="YES"/>
    <n v="0"/>
    <s v="120-33"/>
    <s v="Well,Septic"/>
    <s v="SEPTIC"/>
    <s v="SEPTIC"/>
    <n v="0"/>
    <m/>
    <m/>
    <n v="1"/>
    <n v="1"/>
    <n v="3"/>
    <n v="1452"/>
    <n v="1"/>
    <m/>
    <m/>
    <m/>
    <m/>
    <m/>
    <m/>
    <m/>
    <m/>
    <m/>
    <m/>
    <n v="1"/>
    <n v="1"/>
    <x v="7"/>
    <x v="7"/>
  </r>
  <r>
    <s v="105-1015"/>
    <m/>
    <x v="0"/>
    <s v="0 ROUTE 25"/>
    <n v="132"/>
    <s v="DIMARZIO CONSTRUCTION CO, INC"/>
    <s v="R60"/>
    <s v="RES ACLNUD  MDL-00"/>
    <s v="105//1015//"/>
    <n v="0.34710000000000002"/>
    <n v="0"/>
    <n v="0"/>
    <n v="0"/>
    <n v="0"/>
    <m/>
    <n v="0"/>
    <n v="0"/>
    <n v="0"/>
    <s v="YES"/>
    <n v="0"/>
    <s v="105-1015"/>
    <s v="Public Water,Septic"/>
    <s v="SEPTIC"/>
    <m/>
    <n v="0"/>
    <m/>
    <m/>
    <n v="0"/>
    <n v="0"/>
    <n v="0"/>
    <n v="0"/>
    <n v="0"/>
    <m/>
    <m/>
    <m/>
    <m/>
    <m/>
    <m/>
    <m/>
    <m/>
    <m/>
    <m/>
    <n v="1"/>
    <n v="1"/>
    <x v="9"/>
    <x v="9"/>
  </r>
  <r>
    <s v="LAND_NOPARC"/>
    <m/>
    <x v="0"/>
    <m/>
    <n v="0"/>
    <m/>
    <m/>
    <m/>
    <m/>
    <n v="3.5799999999999998E-3"/>
    <n v="0"/>
    <n v="0"/>
    <n v="0"/>
    <n v="0"/>
    <m/>
    <n v="0"/>
    <n v="0"/>
    <n v="0"/>
    <s v="NO"/>
    <n v="0"/>
    <m/>
    <m/>
    <m/>
    <m/>
    <n v="0"/>
    <m/>
    <m/>
    <n v="0"/>
    <n v="0"/>
    <n v="0"/>
    <n v="0"/>
    <n v="0"/>
    <m/>
    <m/>
    <m/>
    <m/>
    <m/>
    <m/>
    <m/>
    <m/>
    <m/>
    <m/>
    <n v="0"/>
    <n v="1"/>
    <x v="7"/>
    <x v="7"/>
  </r>
  <r>
    <s v="UNK255"/>
    <s v="FEE"/>
    <x v="0"/>
    <s v="169 TIHONET RD"/>
    <n v="710"/>
    <s v="MAKEPEACE CO A D"/>
    <s v="R60"/>
    <s v="CRANBERRY"/>
    <m/>
    <n v="1.36551"/>
    <n v="0"/>
    <n v="1"/>
    <n v="0"/>
    <n v="1"/>
    <m/>
    <n v="0"/>
    <n v="0"/>
    <n v="0"/>
    <s v="NO_W2"/>
    <n v="0"/>
    <m/>
    <m/>
    <m/>
    <s v="SEPTIC"/>
    <n v="0"/>
    <m/>
    <m/>
    <n v="0"/>
    <n v="1"/>
    <n v="0"/>
    <n v="0"/>
    <n v="0"/>
    <s v="Not in new Assr DB, still single MakePe"/>
    <m/>
    <m/>
    <m/>
    <m/>
    <m/>
    <m/>
    <m/>
    <m/>
    <m/>
    <n v="1"/>
    <n v="1"/>
    <x v="14"/>
    <x v="14"/>
  </r>
  <r>
    <s v="LAND_NOPARC"/>
    <m/>
    <x v="0"/>
    <m/>
    <n v="0"/>
    <m/>
    <m/>
    <m/>
    <m/>
    <n v="5.0000000000000001E-4"/>
    <n v="0"/>
    <n v="0"/>
    <n v="0"/>
    <n v="0"/>
    <m/>
    <n v="0"/>
    <n v="0"/>
    <n v="0"/>
    <s v="NO"/>
    <n v="0"/>
    <m/>
    <m/>
    <m/>
    <m/>
    <n v="0"/>
    <m/>
    <m/>
    <n v="0"/>
    <n v="0"/>
    <n v="0"/>
    <n v="0"/>
    <n v="0"/>
    <m/>
    <m/>
    <m/>
    <m/>
    <m/>
    <m/>
    <m/>
    <m/>
    <m/>
    <m/>
    <n v="0"/>
    <n v="1"/>
    <x v="7"/>
    <x v="7"/>
  </r>
  <r>
    <s v="114C-1-2"/>
    <m/>
    <x v="0"/>
    <s v="202 CHARGE POND RD"/>
    <n v="101"/>
    <s v="MONTEIRO MICHAEL S SR"/>
    <s v="R60"/>
    <s v="ONE FAMILY"/>
    <s v="114/C1/2//"/>
    <n v="0.2828"/>
    <n v="1"/>
    <n v="1"/>
    <n v="1"/>
    <n v="1"/>
    <s v="SEPTIC"/>
    <n v="0"/>
    <n v="1"/>
    <n v="8000"/>
    <s v="YES"/>
    <n v="8000"/>
    <s v="114C-1-2"/>
    <s v="Well,Septic"/>
    <s v="SEPTIC"/>
    <s v="SEPTIC"/>
    <n v="8000"/>
    <m/>
    <m/>
    <n v="1"/>
    <n v="1"/>
    <n v="3"/>
    <n v="1902"/>
    <n v="1.75"/>
    <m/>
    <m/>
    <m/>
    <m/>
    <m/>
    <m/>
    <m/>
    <m/>
    <m/>
    <m/>
    <n v="1"/>
    <n v="1"/>
    <x v="8"/>
    <x v="8"/>
  </r>
  <r>
    <s v="LAND_NOPARC"/>
    <m/>
    <x v="0"/>
    <m/>
    <n v="0"/>
    <m/>
    <m/>
    <m/>
    <m/>
    <n v="2.1309999999999999E-2"/>
    <n v="0"/>
    <n v="0"/>
    <n v="0"/>
    <n v="0"/>
    <m/>
    <n v="0"/>
    <n v="0"/>
    <n v="0"/>
    <s v="NO"/>
    <n v="0"/>
    <m/>
    <m/>
    <m/>
    <m/>
    <n v="0"/>
    <m/>
    <m/>
    <n v="0"/>
    <n v="0"/>
    <n v="0"/>
    <n v="0"/>
    <n v="0"/>
    <m/>
    <m/>
    <m/>
    <m/>
    <m/>
    <m/>
    <m/>
    <m/>
    <m/>
    <m/>
    <n v="0"/>
    <n v="1"/>
    <x v="7"/>
    <x v="7"/>
  </r>
  <r>
    <s v="UNK256"/>
    <s v="FEE"/>
    <x v="0"/>
    <s v="169 TIHONET RD"/>
    <n v="710"/>
    <s v="MAKEPEACE CO A D"/>
    <s v="R60"/>
    <s v="CRANBERRY"/>
    <m/>
    <n v="1.4445300000000001"/>
    <n v="0"/>
    <n v="1"/>
    <n v="0"/>
    <n v="1"/>
    <m/>
    <n v="0"/>
    <n v="0"/>
    <n v="0"/>
    <s v="NO_W2"/>
    <n v="0"/>
    <m/>
    <m/>
    <m/>
    <s v="SEPTIC"/>
    <n v="0"/>
    <m/>
    <m/>
    <n v="0"/>
    <n v="1"/>
    <n v="0"/>
    <n v="0"/>
    <n v="0"/>
    <s v="Not in new Assr DB, still single MakePe"/>
    <m/>
    <m/>
    <m/>
    <m/>
    <m/>
    <m/>
    <m/>
    <m/>
    <m/>
    <n v="1"/>
    <n v="1"/>
    <x v="14"/>
    <x v="14"/>
  </r>
  <r>
    <s v="120-39"/>
    <m/>
    <x v="0"/>
    <s v="5 WHM LK SHS DR"/>
    <n v="101"/>
    <s v="SHIELDS PAUL E"/>
    <s v="R130"/>
    <s v="ONE FAMILY"/>
    <s v="120//39//"/>
    <n v="0.26382"/>
    <n v="1"/>
    <n v="1"/>
    <n v="1"/>
    <n v="1"/>
    <s v="SEPTIC"/>
    <n v="0"/>
    <n v="1"/>
    <n v="10500"/>
    <s v="YES"/>
    <n v="10500"/>
    <s v="120-39"/>
    <s v="Gas,Well,Septic"/>
    <s v="SEPTIC"/>
    <s v="SEPTIC"/>
    <n v="10500"/>
    <m/>
    <m/>
    <n v="1"/>
    <n v="1"/>
    <n v="4"/>
    <n v="2264"/>
    <n v="1.9"/>
    <m/>
    <m/>
    <m/>
    <m/>
    <m/>
    <m/>
    <m/>
    <m/>
    <m/>
    <m/>
    <n v="1"/>
    <n v="1"/>
    <x v="7"/>
    <x v="7"/>
  </r>
  <r>
    <s v="LAND_NOPARC"/>
    <m/>
    <x v="0"/>
    <m/>
    <n v="0"/>
    <m/>
    <m/>
    <m/>
    <m/>
    <n v="1.5200000000000001E-3"/>
    <n v="0"/>
    <n v="0"/>
    <n v="0"/>
    <n v="0"/>
    <m/>
    <n v="0"/>
    <n v="0"/>
    <n v="0"/>
    <s v="NO"/>
    <n v="0"/>
    <m/>
    <m/>
    <m/>
    <m/>
    <n v="0"/>
    <m/>
    <m/>
    <n v="0"/>
    <n v="0"/>
    <n v="0"/>
    <n v="0"/>
    <n v="0"/>
    <m/>
    <m/>
    <m/>
    <m/>
    <m/>
    <m/>
    <m/>
    <m/>
    <m/>
    <m/>
    <n v="0"/>
    <n v="1"/>
    <x v="7"/>
    <x v="7"/>
  </r>
  <r>
    <s v="120-34"/>
    <m/>
    <x v="0"/>
    <s v="6 WHM LK SHS DR"/>
    <n v="101"/>
    <s v="TEXIERA STEVEN J"/>
    <s v="R130"/>
    <s v="ONE FAMILY"/>
    <s v="120//34//"/>
    <n v="0.307"/>
    <n v="1"/>
    <n v="1"/>
    <n v="1"/>
    <n v="1"/>
    <s v="SEPTIC"/>
    <n v="0"/>
    <n v="1"/>
    <n v="2500"/>
    <s v="YES"/>
    <n v="2500"/>
    <s v="120-34"/>
    <s v="Well,Septic"/>
    <s v="SEPTIC"/>
    <s v="SEPTIC"/>
    <n v="2500"/>
    <m/>
    <m/>
    <n v="1"/>
    <n v="1"/>
    <n v="2"/>
    <n v="560"/>
    <n v="1"/>
    <m/>
    <m/>
    <m/>
    <m/>
    <m/>
    <m/>
    <m/>
    <m/>
    <m/>
    <m/>
    <n v="1"/>
    <n v="1"/>
    <x v="7"/>
    <x v="7"/>
  </r>
  <r>
    <s v="LAND_NOPARC"/>
    <m/>
    <x v="0"/>
    <m/>
    <n v="0"/>
    <m/>
    <m/>
    <m/>
    <m/>
    <n v="2.4510000000000001E-2"/>
    <n v="0"/>
    <n v="0"/>
    <n v="0"/>
    <n v="0"/>
    <m/>
    <n v="0"/>
    <n v="0"/>
    <n v="0"/>
    <s v="NO"/>
    <n v="0"/>
    <m/>
    <m/>
    <m/>
    <m/>
    <n v="0"/>
    <m/>
    <m/>
    <n v="0"/>
    <n v="0"/>
    <n v="0"/>
    <n v="0"/>
    <n v="0"/>
    <m/>
    <m/>
    <m/>
    <m/>
    <m/>
    <m/>
    <m/>
    <m/>
    <m/>
    <m/>
    <n v="0"/>
    <n v="1"/>
    <x v="7"/>
    <x v="7"/>
  </r>
  <r>
    <s v="114C-1-3"/>
    <m/>
    <x v="0"/>
    <s v="204 CHARGE POND RD"/>
    <n v="101"/>
    <s v="GOODMAN JEFFREY M"/>
    <s v="R60"/>
    <s v="ONE FAMILY"/>
    <s v="114/C1/3//"/>
    <n v="0.28288999999999997"/>
    <n v="1"/>
    <n v="1"/>
    <n v="1"/>
    <n v="1"/>
    <s v="SEPTIC"/>
    <n v="0"/>
    <n v="1"/>
    <n v="8300"/>
    <s v="YES"/>
    <n v="8300"/>
    <s v="114C-1-3"/>
    <m/>
    <m/>
    <s v="SEPTIC"/>
    <n v="8300"/>
    <m/>
    <m/>
    <n v="1"/>
    <n v="1"/>
    <n v="3"/>
    <n v="2352"/>
    <n v="2"/>
    <m/>
    <m/>
    <m/>
    <m/>
    <m/>
    <m/>
    <m/>
    <m/>
    <m/>
    <m/>
    <n v="1"/>
    <n v="1"/>
    <x v="8"/>
    <x v="8"/>
  </r>
  <r>
    <s v="LAND_NOPARC"/>
    <m/>
    <x v="0"/>
    <m/>
    <n v="0"/>
    <m/>
    <m/>
    <m/>
    <m/>
    <n v="1.73E-3"/>
    <n v="0"/>
    <n v="0"/>
    <n v="0"/>
    <n v="0"/>
    <m/>
    <n v="0"/>
    <n v="0"/>
    <n v="0"/>
    <s v="NO"/>
    <n v="0"/>
    <m/>
    <m/>
    <m/>
    <m/>
    <n v="0"/>
    <m/>
    <m/>
    <n v="0"/>
    <n v="0"/>
    <n v="0"/>
    <n v="0"/>
    <n v="0"/>
    <m/>
    <m/>
    <m/>
    <m/>
    <m/>
    <m/>
    <m/>
    <m/>
    <m/>
    <m/>
    <n v="0"/>
    <n v="1"/>
    <x v="7"/>
    <x v="7"/>
  </r>
  <r>
    <s v="114C-1-17"/>
    <m/>
    <x v="0"/>
    <s v="207 CHARGE POND RD"/>
    <n v="101"/>
    <s v="CRONAN JOHN P"/>
    <s v="R130"/>
    <s v="ONE FAMILY"/>
    <s v="114/C1/17//"/>
    <n v="0.56864000000000003"/>
    <n v="1"/>
    <n v="1"/>
    <n v="1"/>
    <n v="1"/>
    <s v="SEPTIC"/>
    <n v="0"/>
    <n v="1"/>
    <n v="9900"/>
    <s v="YES"/>
    <n v="9900"/>
    <s v="114C-1-17"/>
    <s v="Well,Septic"/>
    <s v="SEPTIC"/>
    <s v="SEPTIC"/>
    <n v="9900"/>
    <m/>
    <m/>
    <n v="1"/>
    <n v="1"/>
    <n v="3"/>
    <n v="1028"/>
    <n v="1"/>
    <m/>
    <m/>
    <m/>
    <m/>
    <m/>
    <m/>
    <m/>
    <m/>
    <m/>
    <m/>
    <n v="2"/>
    <n v="1"/>
    <x v="8"/>
    <x v="8"/>
  </r>
  <r>
    <s v="114C-1-W11"/>
    <m/>
    <x v="0"/>
    <s v="0 CHARGE POND RD"/>
    <n v="903"/>
    <s v="WAREHAM FIRE DISTRICT"/>
    <s v="R130"/>
    <s v="MUNICIPAL  MDL-00"/>
    <s v="114/C1/W11//"/>
    <n v="3.2249599999999998"/>
    <n v="0"/>
    <n v="0"/>
    <n v="0"/>
    <n v="0"/>
    <m/>
    <n v="0"/>
    <n v="0"/>
    <n v="0"/>
    <s v="YES"/>
    <n v="0"/>
    <s v="114C-1-W11"/>
    <m/>
    <m/>
    <m/>
    <n v="0"/>
    <m/>
    <m/>
    <n v="0"/>
    <n v="0"/>
    <n v="0"/>
    <n v="0"/>
    <n v="0"/>
    <m/>
    <m/>
    <m/>
    <m/>
    <m/>
    <m/>
    <m/>
    <m/>
    <m/>
    <m/>
    <n v="1"/>
    <n v="1"/>
    <x v="8"/>
    <x v="8"/>
  </r>
  <r>
    <s v="LAND_NOPARC"/>
    <m/>
    <x v="0"/>
    <m/>
    <n v="0"/>
    <m/>
    <m/>
    <m/>
    <m/>
    <n v="4.0480000000000002E-2"/>
    <n v="0"/>
    <n v="0"/>
    <n v="0"/>
    <n v="0"/>
    <m/>
    <n v="0"/>
    <n v="0"/>
    <n v="0"/>
    <s v="NO"/>
    <n v="0"/>
    <m/>
    <m/>
    <m/>
    <m/>
    <n v="0"/>
    <m/>
    <m/>
    <n v="0"/>
    <n v="0"/>
    <n v="0"/>
    <n v="0"/>
    <n v="0"/>
    <m/>
    <m/>
    <m/>
    <m/>
    <m/>
    <m/>
    <m/>
    <m/>
    <m/>
    <m/>
    <n v="0"/>
    <n v="1"/>
    <x v="7"/>
    <x v="7"/>
  </r>
  <r>
    <s v="121-251"/>
    <m/>
    <x v="0"/>
    <s v="14 PLYMOUTH AVE"/>
    <n v="101"/>
    <s v="JONES JEANICE ANNE"/>
    <s v="R130"/>
    <s v="ONE FAMILY"/>
    <s v="121//251//"/>
    <n v="0.12792000000000001"/>
    <n v="1"/>
    <n v="1"/>
    <n v="1"/>
    <n v="1"/>
    <s v="SEPTIC"/>
    <n v="0"/>
    <n v="1"/>
    <n v="3400"/>
    <s v="YES"/>
    <n v="3400"/>
    <s v="121-251"/>
    <s v="Well,Septic"/>
    <s v="SEPTIC"/>
    <s v="SEPTIC"/>
    <n v="3400"/>
    <m/>
    <m/>
    <n v="1"/>
    <n v="1"/>
    <n v="3"/>
    <n v="1176"/>
    <n v="1"/>
    <m/>
    <m/>
    <m/>
    <m/>
    <m/>
    <m/>
    <m/>
    <m/>
    <m/>
    <m/>
    <n v="3"/>
    <n v="1"/>
    <x v="7"/>
    <x v="7"/>
  </r>
  <r>
    <s v="UNK254"/>
    <s v="FEE"/>
    <x v="0"/>
    <s v="169 TIHONET RD"/>
    <n v="710"/>
    <s v="MAKEPEACE CO A D"/>
    <s v="R60"/>
    <s v="CRANBERRY"/>
    <m/>
    <n v="1.34741"/>
    <n v="0"/>
    <n v="1"/>
    <n v="0"/>
    <n v="1"/>
    <m/>
    <n v="0"/>
    <n v="0"/>
    <n v="0"/>
    <s v="NO_W2"/>
    <n v="0"/>
    <m/>
    <m/>
    <m/>
    <s v="SEPTIC"/>
    <n v="0"/>
    <m/>
    <m/>
    <n v="0"/>
    <n v="1"/>
    <n v="0"/>
    <n v="0"/>
    <n v="0"/>
    <s v="Not in new Assr DB, still single MakePe"/>
    <m/>
    <m/>
    <m/>
    <m/>
    <m/>
    <m/>
    <m/>
    <m/>
    <m/>
    <n v="1"/>
    <n v="1"/>
    <x v="14"/>
    <x v="14"/>
  </r>
  <r>
    <s v="LAND_NOPARC"/>
    <m/>
    <x v="0"/>
    <m/>
    <n v="0"/>
    <m/>
    <m/>
    <m/>
    <m/>
    <n v="8.0999999999999996E-4"/>
    <n v="0"/>
    <n v="0"/>
    <n v="0"/>
    <n v="0"/>
    <m/>
    <n v="0"/>
    <n v="0"/>
    <n v="0"/>
    <s v="NO"/>
    <n v="0"/>
    <m/>
    <m/>
    <m/>
    <m/>
    <n v="0"/>
    <m/>
    <m/>
    <n v="0"/>
    <n v="0"/>
    <n v="0"/>
    <n v="0"/>
    <n v="0"/>
    <m/>
    <m/>
    <m/>
    <m/>
    <m/>
    <m/>
    <m/>
    <m/>
    <m/>
    <m/>
    <n v="0"/>
    <n v="1"/>
    <x v="7"/>
    <x v="7"/>
  </r>
  <r>
    <s v="120-35"/>
    <m/>
    <x v="0"/>
    <s v="4 WHM LK SHS DR"/>
    <n v="101"/>
    <s v="PERRY ROBERT J"/>
    <s v="R130"/>
    <s v="ONE FAMILY"/>
    <s v="120//35//"/>
    <n v="0.27828000000000003"/>
    <n v="1"/>
    <n v="1"/>
    <n v="1"/>
    <n v="1"/>
    <s v="SEPTIC"/>
    <n v="0"/>
    <n v="1"/>
    <n v="1200"/>
    <s v="YES"/>
    <n v="1200"/>
    <s v="120-35"/>
    <s v="Gas,Well,Septic"/>
    <s v="SEPTIC"/>
    <s v="SEPTIC"/>
    <n v="1200"/>
    <m/>
    <m/>
    <n v="1"/>
    <n v="1"/>
    <n v="4"/>
    <n v="900"/>
    <n v="1"/>
    <m/>
    <m/>
    <m/>
    <m/>
    <m/>
    <m/>
    <m/>
    <m/>
    <m/>
    <m/>
    <n v="1"/>
    <n v="1"/>
    <x v="7"/>
    <x v="7"/>
  </r>
  <r>
    <s v="114C-1-4"/>
    <m/>
    <x v="0"/>
    <s v="206 CHARGE POND RD"/>
    <n v="101"/>
    <s v="WRIGHT CATHY M"/>
    <s v="R60"/>
    <s v="ONE FAMILY"/>
    <s v="114/C1/4//"/>
    <n v="0.29815000000000003"/>
    <n v="1"/>
    <n v="1"/>
    <n v="1"/>
    <n v="1"/>
    <s v="SEPTIC"/>
    <n v="0"/>
    <n v="0"/>
    <n v="0"/>
    <s v="YES"/>
    <n v="0"/>
    <s v="114C-1-4"/>
    <s v="Well,Septic"/>
    <s v="SEPTIC"/>
    <s v="SEPTIC"/>
    <n v="0"/>
    <m/>
    <m/>
    <n v="1"/>
    <n v="1"/>
    <n v="4"/>
    <n v="2172"/>
    <n v="1.75"/>
    <m/>
    <m/>
    <m/>
    <m/>
    <m/>
    <m/>
    <m/>
    <m/>
    <m/>
    <m/>
    <n v="1"/>
    <n v="1"/>
    <x v="8"/>
    <x v="8"/>
  </r>
  <r>
    <s v="LAND_NOPARC"/>
    <m/>
    <x v="0"/>
    <m/>
    <n v="0"/>
    <m/>
    <m/>
    <m/>
    <m/>
    <n v="3.2219999999999999E-2"/>
    <n v="0"/>
    <n v="0"/>
    <n v="0"/>
    <n v="0"/>
    <m/>
    <n v="0"/>
    <n v="0"/>
    <n v="0"/>
    <s v="NO"/>
    <n v="0"/>
    <m/>
    <m/>
    <m/>
    <m/>
    <n v="0"/>
    <m/>
    <m/>
    <n v="0"/>
    <n v="0"/>
    <n v="0"/>
    <n v="0"/>
    <n v="0"/>
    <m/>
    <m/>
    <m/>
    <m/>
    <m/>
    <m/>
    <m/>
    <m/>
    <m/>
    <m/>
    <n v="0"/>
    <n v="1"/>
    <x v="7"/>
    <x v="7"/>
  </r>
  <r>
    <s v="117-1005B"/>
    <m/>
    <x v="0"/>
    <s v="0 GLEN CHARLIE RD OFF"/>
    <n v="903"/>
    <s v="WAREHAM FIRE DISTRICT"/>
    <s v="R130"/>
    <s v="MUNICIPAL  MDL-00"/>
    <s v="117//1005/B/"/>
    <n v="11.538790000000001"/>
    <n v="0"/>
    <n v="0"/>
    <n v="0"/>
    <n v="0"/>
    <m/>
    <n v="0"/>
    <n v="0"/>
    <n v="0"/>
    <s v="YES"/>
    <n v="0"/>
    <s v="117-1005B"/>
    <m/>
    <m/>
    <m/>
    <n v="0"/>
    <s v="fee simple"/>
    <s v="YES"/>
    <n v="0"/>
    <n v="0"/>
    <n v="0"/>
    <n v="0"/>
    <n v="0"/>
    <m/>
    <m/>
    <m/>
    <m/>
    <m/>
    <m/>
    <m/>
    <m/>
    <m/>
    <m/>
    <n v="1"/>
    <n v="1"/>
    <x v="7"/>
    <x v="7"/>
  </r>
  <r>
    <s v="LAND_NOPARC"/>
    <m/>
    <x v="0"/>
    <m/>
    <n v="0"/>
    <m/>
    <m/>
    <m/>
    <m/>
    <n v="2.332E-2"/>
    <n v="0"/>
    <n v="0"/>
    <n v="0"/>
    <n v="0"/>
    <m/>
    <n v="0"/>
    <n v="0"/>
    <n v="0"/>
    <s v="NO"/>
    <n v="0"/>
    <m/>
    <m/>
    <m/>
    <m/>
    <n v="0"/>
    <m/>
    <m/>
    <n v="0"/>
    <n v="0"/>
    <n v="0"/>
    <n v="0"/>
    <n v="0"/>
    <m/>
    <m/>
    <m/>
    <m/>
    <m/>
    <m/>
    <m/>
    <m/>
    <m/>
    <m/>
    <n v="0"/>
    <n v="1"/>
    <x v="7"/>
    <x v="7"/>
  </r>
  <r>
    <s v="LAND_NOPARC"/>
    <m/>
    <x v="0"/>
    <m/>
    <n v="0"/>
    <m/>
    <m/>
    <m/>
    <m/>
    <n v="1.56E-3"/>
    <n v="0"/>
    <n v="0"/>
    <n v="0"/>
    <n v="0"/>
    <m/>
    <n v="0"/>
    <n v="0"/>
    <n v="0"/>
    <s v="NO"/>
    <n v="0"/>
    <m/>
    <m/>
    <m/>
    <m/>
    <n v="0"/>
    <m/>
    <m/>
    <n v="0"/>
    <n v="0"/>
    <n v="0"/>
    <n v="0"/>
    <n v="0"/>
    <m/>
    <m/>
    <m/>
    <m/>
    <m/>
    <m/>
    <m/>
    <m/>
    <m/>
    <m/>
    <n v="0"/>
    <n v="1"/>
    <x v="7"/>
    <x v="7"/>
  </r>
  <r>
    <s v="LAND_NOPARC"/>
    <m/>
    <x v="0"/>
    <m/>
    <n v="0"/>
    <m/>
    <m/>
    <m/>
    <m/>
    <n v="2.5899999999999999E-3"/>
    <n v="0"/>
    <n v="0"/>
    <n v="0"/>
    <n v="0"/>
    <m/>
    <n v="0"/>
    <n v="0"/>
    <n v="0"/>
    <s v="NO"/>
    <n v="0"/>
    <m/>
    <m/>
    <m/>
    <m/>
    <n v="0"/>
    <m/>
    <m/>
    <n v="0"/>
    <n v="0"/>
    <n v="0"/>
    <n v="0"/>
    <n v="0"/>
    <m/>
    <m/>
    <m/>
    <m/>
    <m/>
    <m/>
    <m/>
    <m/>
    <m/>
    <m/>
    <n v="0"/>
    <n v="1"/>
    <x v="7"/>
    <x v="7"/>
  </r>
  <r>
    <s v="119-1004"/>
    <m/>
    <x v="0"/>
    <s v="8 GLENVIEW CIR"/>
    <n v="131"/>
    <s v="JONES JEANICE ANNE"/>
    <s v="R130"/>
    <s v="RES ACLNPO  MDL-00"/>
    <s v="119//1004//"/>
    <n v="1.2582"/>
    <n v="0"/>
    <n v="0"/>
    <n v="0"/>
    <n v="0"/>
    <m/>
    <n v="0"/>
    <n v="0"/>
    <n v="0"/>
    <s v="YES"/>
    <n v="0"/>
    <s v="119-1004"/>
    <m/>
    <m/>
    <m/>
    <n v="0"/>
    <m/>
    <m/>
    <n v="0"/>
    <n v="0"/>
    <n v="0"/>
    <n v="0"/>
    <n v="0"/>
    <m/>
    <m/>
    <m/>
    <m/>
    <m/>
    <m/>
    <m/>
    <m/>
    <m/>
    <m/>
    <n v="1"/>
    <n v="1"/>
    <x v="7"/>
    <x v="7"/>
  </r>
  <r>
    <s v="LAND_NOPARC"/>
    <m/>
    <x v="0"/>
    <m/>
    <n v="0"/>
    <m/>
    <m/>
    <m/>
    <m/>
    <n v="3.6900000000000002E-2"/>
    <n v="0"/>
    <n v="0"/>
    <n v="0"/>
    <n v="0"/>
    <m/>
    <n v="0"/>
    <n v="0"/>
    <n v="0"/>
    <s v="NO"/>
    <n v="0"/>
    <m/>
    <m/>
    <m/>
    <m/>
    <n v="0"/>
    <m/>
    <m/>
    <n v="0"/>
    <n v="0"/>
    <n v="0"/>
    <n v="0"/>
    <n v="0"/>
    <m/>
    <m/>
    <m/>
    <m/>
    <m/>
    <m/>
    <m/>
    <m/>
    <m/>
    <m/>
    <n v="0"/>
    <n v="1"/>
    <x v="7"/>
    <x v="7"/>
  </r>
  <r>
    <s v="LAND_NOPARC"/>
    <m/>
    <x v="0"/>
    <m/>
    <n v="0"/>
    <m/>
    <m/>
    <m/>
    <m/>
    <n v="4.2340000000000003E-2"/>
    <n v="0"/>
    <n v="0"/>
    <n v="0"/>
    <n v="0"/>
    <m/>
    <n v="0"/>
    <n v="0"/>
    <n v="0"/>
    <s v="NO"/>
    <n v="0"/>
    <m/>
    <m/>
    <m/>
    <m/>
    <n v="0"/>
    <m/>
    <m/>
    <n v="0"/>
    <n v="0"/>
    <n v="0"/>
    <n v="0"/>
    <n v="0"/>
    <m/>
    <m/>
    <m/>
    <m/>
    <m/>
    <m/>
    <m/>
    <m/>
    <m/>
    <m/>
    <n v="0"/>
    <n v="1"/>
    <x v="7"/>
    <x v="7"/>
  </r>
  <r>
    <s v="120-37"/>
    <m/>
    <x v="0"/>
    <s v="1 WHM LK SHS DR"/>
    <n v="101"/>
    <s v="MARTELL MARY B"/>
    <s v="R130"/>
    <s v="ONE FAMILY"/>
    <s v="120//37//"/>
    <n v="0.49069000000000002"/>
    <n v="1"/>
    <n v="1"/>
    <n v="1"/>
    <n v="1"/>
    <s v="SEPTIC"/>
    <n v="0"/>
    <n v="1"/>
    <n v="7100"/>
    <s v="YES"/>
    <n v="7100"/>
    <s v="120-37"/>
    <s v="Well,Septic"/>
    <s v="SEPTIC"/>
    <s v="SEPTIC"/>
    <n v="7100"/>
    <m/>
    <m/>
    <n v="1"/>
    <n v="1"/>
    <n v="2"/>
    <n v="1000"/>
    <n v="1"/>
    <m/>
    <m/>
    <m/>
    <m/>
    <m/>
    <m/>
    <m/>
    <m/>
    <m/>
    <m/>
    <n v="2"/>
    <n v="1"/>
    <x v="7"/>
    <x v="7"/>
  </r>
  <r>
    <s v="LAND_NOPARC"/>
    <m/>
    <x v="0"/>
    <m/>
    <n v="0"/>
    <m/>
    <m/>
    <m/>
    <m/>
    <n v="7.2700000000000004E-3"/>
    <n v="0"/>
    <n v="0"/>
    <n v="0"/>
    <n v="0"/>
    <m/>
    <n v="0"/>
    <n v="0"/>
    <n v="0"/>
    <s v="NO"/>
    <n v="0"/>
    <m/>
    <m/>
    <m/>
    <m/>
    <n v="0"/>
    <m/>
    <m/>
    <n v="0"/>
    <n v="0"/>
    <n v="0"/>
    <n v="0"/>
    <n v="0"/>
    <m/>
    <m/>
    <m/>
    <m/>
    <m/>
    <m/>
    <m/>
    <m/>
    <m/>
    <m/>
    <n v="0"/>
    <n v="1"/>
    <x v="7"/>
    <x v="7"/>
  </r>
  <r>
    <s v="114C-1-5"/>
    <m/>
    <x v="0"/>
    <s v="208 CHARGE POND RD"/>
    <n v="101"/>
    <s v="PELAGGI ALBERT D"/>
    <s v="R60"/>
    <s v="ONE FAMILY"/>
    <s v="114/C1/5//"/>
    <n v="0.29316999999999999"/>
    <n v="1"/>
    <n v="1"/>
    <n v="1"/>
    <n v="1"/>
    <s v="SEPTIC"/>
    <n v="0"/>
    <n v="0"/>
    <n v="0"/>
    <s v="YES"/>
    <n v="0"/>
    <s v="114C-1-5"/>
    <s v="Well,Septic"/>
    <s v="SEPTIC"/>
    <s v="SEPTIC"/>
    <n v="0"/>
    <m/>
    <m/>
    <n v="1"/>
    <n v="1"/>
    <n v="2"/>
    <n v="1040"/>
    <n v="1"/>
    <m/>
    <m/>
    <m/>
    <m/>
    <m/>
    <m/>
    <m/>
    <m/>
    <m/>
    <m/>
    <n v="1"/>
    <n v="1"/>
    <x v="8"/>
    <x v="8"/>
  </r>
  <r>
    <s v="LAND_NOPARC"/>
    <m/>
    <x v="0"/>
    <m/>
    <n v="0"/>
    <m/>
    <m/>
    <m/>
    <m/>
    <n v="6.0400000000000002E-3"/>
    <n v="0"/>
    <n v="0"/>
    <n v="0"/>
    <n v="0"/>
    <m/>
    <n v="0"/>
    <n v="0"/>
    <n v="0"/>
    <s v="NO"/>
    <n v="0"/>
    <m/>
    <m/>
    <m/>
    <m/>
    <n v="0"/>
    <m/>
    <m/>
    <n v="0"/>
    <n v="0"/>
    <n v="0"/>
    <n v="0"/>
    <n v="0"/>
    <m/>
    <m/>
    <m/>
    <m/>
    <m/>
    <m/>
    <m/>
    <m/>
    <m/>
    <m/>
    <n v="0"/>
    <n v="1"/>
    <x v="7"/>
    <x v="7"/>
  </r>
  <r>
    <s v="LAND_NOPARC"/>
    <m/>
    <x v="0"/>
    <m/>
    <n v="0"/>
    <m/>
    <m/>
    <m/>
    <m/>
    <n v="4.437E-2"/>
    <n v="0"/>
    <n v="0"/>
    <n v="0"/>
    <n v="0"/>
    <m/>
    <n v="0"/>
    <n v="0"/>
    <n v="0"/>
    <s v="NO"/>
    <n v="0"/>
    <m/>
    <m/>
    <m/>
    <m/>
    <n v="0"/>
    <m/>
    <m/>
    <n v="0"/>
    <n v="0"/>
    <n v="0"/>
    <n v="0"/>
    <n v="0"/>
    <m/>
    <m/>
    <m/>
    <m/>
    <m/>
    <m/>
    <m/>
    <m/>
    <m/>
    <m/>
    <n v="0"/>
    <n v="1"/>
    <x v="7"/>
    <x v="7"/>
  </r>
  <r>
    <s v="121-249"/>
    <m/>
    <x v="0"/>
    <s v="31 PLYMOUTH AVE"/>
    <n v="131"/>
    <s v="JONES JEANICE ANNE"/>
    <s v="R130"/>
    <s v="RES ACLNPO  MDL-00"/>
    <s v="121//249//"/>
    <n v="8.2839999999999997E-2"/>
    <n v="0"/>
    <n v="0"/>
    <n v="0"/>
    <n v="0"/>
    <m/>
    <n v="0"/>
    <n v="0"/>
    <n v="0"/>
    <s v="YES"/>
    <n v="0"/>
    <s v="121-249"/>
    <m/>
    <m/>
    <m/>
    <n v="0"/>
    <m/>
    <m/>
    <n v="0"/>
    <n v="0"/>
    <n v="0"/>
    <n v="0"/>
    <n v="0"/>
    <m/>
    <m/>
    <m/>
    <m/>
    <m/>
    <m/>
    <m/>
    <m/>
    <m/>
    <m/>
    <n v="2"/>
    <n v="1"/>
    <x v="7"/>
    <x v="7"/>
  </r>
  <r>
    <s v="121-248"/>
    <m/>
    <x v="0"/>
    <s v="33 PLYMOUTH AVE"/>
    <n v="132"/>
    <s v="JAS REALTY LLC"/>
    <s v="R130"/>
    <s v="RES ACLNUD  MDL-00"/>
    <s v="121//248//"/>
    <n v="6.9430000000000006E-2"/>
    <n v="0"/>
    <n v="0"/>
    <n v="0"/>
    <n v="0"/>
    <m/>
    <n v="0"/>
    <n v="0"/>
    <n v="0"/>
    <s v="YES"/>
    <n v="0"/>
    <s v="121-248"/>
    <m/>
    <m/>
    <m/>
    <n v="0"/>
    <m/>
    <m/>
    <n v="0"/>
    <n v="0"/>
    <n v="0"/>
    <n v="0"/>
    <n v="0"/>
    <m/>
    <m/>
    <m/>
    <m/>
    <m/>
    <m/>
    <m/>
    <m/>
    <m/>
    <m/>
    <n v="1"/>
    <n v="1"/>
    <x v="7"/>
    <x v="7"/>
  </r>
  <r>
    <s v="LAND_NOPARC"/>
    <m/>
    <x v="0"/>
    <m/>
    <n v="0"/>
    <m/>
    <m/>
    <m/>
    <m/>
    <n v="8.8999999999999995E-4"/>
    <n v="0"/>
    <n v="0"/>
    <n v="0"/>
    <n v="0"/>
    <m/>
    <n v="0"/>
    <n v="0"/>
    <n v="0"/>
    <s v="NO"/>
    <n v="0"/>
    <m/>
    <m/>
    <m/>
    <m/>
    <n v="0"/>
    <m/>
    <m/>
    <n v="0"/>
    <n v="0"/>
    <n v="0"/>
    <n v="0"/>
    <n v="0"/>
    <m/>
    <m/>
    <m/>
    <m/>
    <m/>
    <m/>
    <m/>
    <m/>
    <m/>
    <m/>
    <n v="0"/>
    <n v="1"/>
    <x v="7"/>
    <x v="7"/>
  </r>
  <r>
    <s v="UNK257"/>
    <s v="FEE"/>
    <x v="0"/>
    <s v="169 TIHONET RD"/>
    <n v="710"/>
    <s v="MAKEPEACE CO A D"/>
    <s v="R60"/>
    <s v="CRANBERRY"/>
    <m/>
    <n v="1.4281699999999999"/>
    <n v="0"/>
    <n v="1"/>
    <n v="0"/>
    <n v="1"/>
    <m/>
    <n v="0"/>
    <n v="0"/>
    <n v="0"/>
    <s v="NO_W2"/>
    <n v="0"/>
    <m/>
    <m/>
    <m/>
    <s v="SEPTIC"/>
    <n v="0"/>
    <m/>
    <m/>
    <n v="0"/>
    <n v="1"/>
    <n v="0"/>
    <n v="0"/>
    <n v="0"/>
    <s v="Not in new Assr DB, still single MakePe"/>
    <m/>
    <m/>
    <m/>
    <m/>
    <m/>
    <m/>
    <m/>
    <m/>
    <m/>
    <n v="1"/>
    <n v="1"/>
    <x v="14"/>
    <x v="14"/>
  </r>
  <r>
    <s v="119-G1"/>
    <m/>
    <x v="0"/>
    <s v="0 GLENVIEW CIR"/>
    <n v="903"/>
    <s v="TOWN OF WAREHAM"/>
    <s v="R130"/>
    <s v="TAX POSS  MDL-00"/>
    <s v="119//G1//"/>
    <n v="0.11103"/>
    <n v="0"/>
    <n v="0"/>
    <n v="0"/>
    <n v="0"/>
    <m/>
    <n v="0"/>
    <n v="1"/>
    <n v="3300"/>
    <s v="YES"/>
    <n v="0"/>
    <s v="119-G1"/>
    <m/>
    <m/>
    <m/>
    <n v="3300"/>
    <m/>
    <m/>
    <n v="0"/>
    <n v="0"/>
    <n v="0"/>
    <n v="0"/>
    <n v="0"/>
    <m/>
    <m/>
    <m/>
    <m/>
    <m/>
    <m/>
    <m/>
    <m/>
    <m/>
    <m/>
    <n v="1"/>
    <n v="1"/>
    <x v="7"/>
    <x v="7"/>
  </r>
  <r>
    <s v="120-36"/>
    <m/>
    <x v="0"/>
    <s v="2 WHM LK SHS DR"/>
    <n v="101"/>
    <s v="FERIOLI CARL P &amp; ELENA C TRUSTEES"/>
    <s v="R130"/>
    <s v="ONE FAMILY"/>
    <s v="120//36//"/>
    <n v="0.37125999999999998"/>
    <n v="1"/>
    <n v="1"/>
    <n v="1"/>
    <n v="1"/>
    <s v="SEPTIC"/>
    <n v="0"/>
    <n v="1"/>
    <n v="5200"/>
    <s v="YES"/>
    <n v="5200"/>
    <s v="120-36"/>
    <m/>
    <m/>
    <s v="SEPTIC"/>
    <n v="5200"/>
    <m/>
    <m/>
    <n v="1"/>
    <n v="1"/>
    <n v="3"/>
    <n v="1194"/>
    <n v="1"/>
    <m/>
    <m/>
    <m/>
    <m/>
    <m/>
    <m/>
    <m/>
    <m/>
    <m/>
    <m/>
    <n v="1"/>
    <n v="1"/>
    <x v="7"/>
    <x v="7"/>
  </r>
  <r>
    <s v="114C-1-19"/>
    <m/>
    <x v="0"/>
    <s v="211 CHARGE POND RD"/>
    <n v="101"/>
    <s v="BETTENCOURT DARYL L"/>
    <s v="R130"/>
    <s v="ONE FAMILY"/>
    <s v="114/C1/19//"/>
    <n v="0.30212"/>
    <n v="1"/>
    <n v="1"/>
    <n v="1"/>
    <n v="1"/>
    <s v="SEPTIC"/>
    <n v="0"/>
    <n v="0"/>
    <n v="0"/>
    <s v="YES"/>
    <n v="0"/>
    <s v="114C-1-19"/>
    <m/>
    <m/>
    <s v="SEPTIC"/>
    <n v="0"/>
    <m/>
    <m/>
    <n v="1"/>
    <n v="1"/>
    <n v="4"/>
    <n v="1850"/>
    <n v="1.75"/>
    <m/>
    <m/>
    <m/>
    <m/>
    <m/>
    <m/>
    <m/>
    <m/>
    <m/>
    <m/>
    <n v="1"/>
    <n v="1"/>
    <x v="8"/>
    <x v="8"/>
  </r>
  <r>
    <s v="119-G6"/>
    <m/>
    <x v="0"/>
    <s v="6 GLENVIEW CIR"/>
    <n v="101"/>
    <s v="HOLLANDER MICHAEL S"/>
    <s v="R130"/>
    <s v="ONE FAMILY"/>
    <s v="119//G6//"/>
    <n v="0.36474000000000001"/>
    <n v="1"/>
    <n v="1"/>
    <n v="1"/>
    <n v="1"/>
    <s v="SEPTIC"/>
    <n v="0"/>
    <n v="1"/>
    <n v="9900"/>
    <s v="NO_W1"/>
    <n v="9900"/>
    <s v="119-G6"/>
    <s v="Gas,Well,Septic"/>
    <s v="SEPTIC"/>
    <s v="SEPTIC"/>
    <n v="9900"/>
    <m/>
    <m/>
    <n v="1"/>
    <n v="1"/>
    <n v="3"/>
    <n v="2140"/>
    <n v="2"/>
    <m/>
    <m/>
    <m/>
    <m/>
    <m/>
    <m/>
    <m/>
    <m/>
    <m/>
    <m/>
    <n v="2"/>
    <n v="1"/>
    <x v="7"/>
    <x v="7"/>
  </r>
  <r>
    <s v="119-G7"/>
    <m/>
    <x v="0"/>
    <s v="9 GLENVIEW CIR"/>
    <n v="101"/>
    <s v="POVOAS JOSEPH"/>
    <s v="R130"/>
    <s v="ONE FAMILY"/>
    <s v="119//G7//"/>
    <n v="0.25348999999999999"/>
    <n v="1"/>
    <n v="1"/>
    <n v="1"/>
    <n v="1"/>
    <s v="SEPTIC"/>
    <n v="0"/>
    <n v="1"/>
    <n v="1600"/>
    <s v="YES"/>
    <n v="1600"/>
    <s v="119-G7"/>
    <s v="Well,Septic"/>
    <s v="SEPTIC"/>
    <s v="SEPTIC"/>
    <n v="1600"/>
    <m/>
    <m/>
    <n v="1"/>
    <n v="1"/>
    <n v="3"/>
    <n v="1352"/>
    <n v="1.5"/>
    <m/>
    <m/>
    <m/>
    <m/>
    <m/>
    <m/>
    <m/>
    <m/>
    <m/>
    <m/>
    <n v="1"/>
    <n v="1"/>
    <x v="7"/>
    <x v="7"/>
  </r>
  <r>
    <s v="UNK253"/>
    <s v="FEE"/>
    <x v="0"/>
    <s v="169 TIHONET RD"/>
    <n v="710"/>
    <s v="MAKEPEACE CO A D"/>
    <s v="R60"/>
    <s v="CRANBERRY"/>
    <m/>
    <n v="1.3686799999999999"/>
    <n v="0"/>
    <n v="1"/>
    <n v="0"/>
    <n v="1"/>
    <m/>
    <n v="0"/>
    <n v="0"/>
    <n v="0"/>
    <s v="NO_W2"/>
    <n v="0"/>
    <m/>
    <m/>
    <m/>
    <s v="SEPTIC"/>
    <n v="0"/>
    <m/>
    <m/>
    <n v="0"/>
    <n v="1"/>
    <n v="0"/>
    <n v="0"/>
    <n v="0"/>
    <s v="Not in new Assr DB, still single MakePe"/>
    <m/>
    <m/>
    <m/>
    <m/>
    <m/>
    <m/>
    <m/>
    <m/>
    <m/>
    <n v="1"/>
    <n v="1"/>
    <x v="14"/>
    <x v="14"/>
  </r>
  <r>
    <s v="LAND_NOPARC"/>
    <m/>
    <x v="0"/>
    <m/>
    <n v="0"/>
    <m/>
    <m/>
    <m/>
    <m/>
    <n v="7.417E-2"/>
    <n v="0"/>
    <n v="0"/>
    <n v="0"/>
    <n v="0"/>
    <m/>
    <n v="0"/>
    <n v="0"/>
    <n v="0"/>
    <s v="NO"/>
    <n v="0"/>
    <m/>
    <m/>
    <m/>
    <m/>
    <n v="0"/>
    <m/>
    <m/>
    <n v="0"/>
    <n v="0"/>
    <n v="0"/>
    <n v="0"/>
    <n v="0"/>
    <m/>
    <m/>
    <m/>
    <m/>
    <m/>
    <m/>
    <m/>
    <m/>
    <m/>
    <m/>
    <n v="0"/>
    <n v="1"/>
    <x v="7"/>
    <x v="7"/>
  </r>
  <r>
    <s v="121-244"/>
    <m/>
    <x v="0"/>
    <s v="16 PLYMOUTH AVE"/>
    <n v="101"/>
    <s v="LEWIS ROBERT C"/>
    <s v="R130"/>
    <s v="ONE FAMILY"/>
    <s v="121//244//"/>
    <n v="0.25456000000000001"/>
    <n v="1"/>
    <n v="1"/>
    <n v="1"/>
    <n v="1"/>
    <s v="SEPTIC"/>
    <n v="0"/>
    <n v="1"/>
    <n v="7600"/>
    <s v="YES"/>
    <n v="7600"/>
    <s v="121-244"/>
    <m/>
    <m/>
    <s v="SEPTIC"/>
    <n v="7600"/>
    <m/>
    <m/>
    <n v="1"/>
    <n v="1"/>
    <n v="3"/>
    <n v="750"/>
    <n v="1"/>
    <m/>
    <m/>
    <m/>
    <m/>
    <m/>
    <m/>
    <m/>
    <m/>
    <m/>
    <m/>
    <n v="4"/>
    <n v="1"/>
    <x v="7"/>
    <x v="7"/>
  </r>
  <r>
    <s v="LAND_NOPARC"/>
    <m/>
    <x v="0"/>
    <m/>
    <n v="0"/>
    <m/>
    <m/>
    <m/>
    <m/>
    <n v="4.9840000000000002E-2"/>
    <n v="0"/>
    <n v="0"/>
    <n v="0"/>
    <n v="0"/>
    <m/>
    <n v="0"/>
    <n v="0"/>
    <n v="0"/>
    <s v="NO"/>
    <n v="0"/>
    <m/>
    <m/>
    <m/>
    <m/>
    <n v="0"/>
    <m/>
    <m/>
    <n v="0"/>
    <n v="0"/>
    <n v="0"/>
    <n v="0"/>
    <n v="0"/>
    <m/>
    <m/>
    <m/>
    <m/>
    <m/>
    <m/>
    <m/>
    <m/>
    <m/>
    <m/>
    <n v="0"/>
    <n v="1"/>
    <x v="7"/>
    <x v="7"/>
  </r>
  <r>
    <s v="119-G8"/>
    <m/>
    <x v="0"/>
    <s v="7 GLENVIEW CIR"/>
    <n v="101"/>
    <s v="BELMORE JANICE A"/>
    <s v="R130"/>
    <s v="ONE FAMILY"/>
    <s v="119//G8//"/>
    <n v="0.26967000000000002"/>
    <n v="1"/>
    <n v="1"/>
    <n v="1"/>
    <n v="1"/>
    <s v="SEPTIC"/>
    <n v="0"/>
    <n v="1"/>
    <n v="10700"/>
    <s v="YES"/>
    <n v="10700"/>
    <s v="119-G8"/>
    <s v="Gas,Well,Septic"/>
    <s v="SEPTIC"/>
    <s v="SEPTIC"/>
    <n v="10700"/>
    <m/>
    <m/>
    <n v="1"/>
    <n v="1"/>
    <n v="3"/>
    <n v="1267"/>
    <n v="1.5"/>
    <m/>
    <m/>
    <m/>
    <m/>
    <m/>
    <m/>
    <m/>
    <m/>
    <m/>
    <m/>
    <n v="1"/>
    <n v="1"/>
    <x v="7"/>
    <x v="7"/>
  </r>
  <r>
    <s v="105-1023"/>
    <m/>
    <x v="0"/>
    <s v="10 CHARLOTTE FURN RD"/>
    <n v="103"/>
    <s v="LIVANIS HARRY TRUSTEE OF"/>
    <s v="SC"/>
    <s v="MOBILE HOM  MDL-00"/>
    <s v="105//1023//"/>
    <n v="4.5739299999999998"/>
    <n v="12"/>
    <n v="12"/>
    <n v="12"/>
    <n v="12"/>
    <s v="SEPTIC"/>
    <n v="0"/>
    <n v="3"/>
    <n v="150500"/>
    <s v="YES"/>
    <n v="150500"/>
    <s v="105-1023"/>
    <m/>
    <m/>
    <s v="SEPTIC"/>
    <n v="50166.67"/>
    <m/>
    <m/>
    <n v="12"/>
    <n v="12"/>
    <n v="0"/>
    <n v="0"/>
    <n v="0"/>
    <m/>
    <m/>
    <m/>
    <m/>
    <m/>
    <m/>
    <m/>
    <m/>
    <m/>
    <m/>
    <n v="1"/>
    <n v="1"/>
    <x v="4"/>
    <x v="4"/>
  </r>
  <r>
    <s v="114C-1-20"/>
    <m/>
    <x v="0"/>
    <s v="213 CHARGE POND RD"/>
    <n v="101"/>
    <s v="HALL THOMAS A"/>
    <s v="R130"/>
    <s v="ONE FAMILY"/>
    <s v="114/C1/20//"/>
    <n v="0.32362999999999997"/>
    <n v="1"/>
    <n v="1"/>
    <n v="1"/>
    <n v="1"/>
    <s v="SEPTIC"/>
    <n v="0"/>
    <n v="0"/>
    <n v="0"/>
    <s v="YES"/>
    <n v="0"/>
    <s v="114C-1-20"/>
    <s v="Well,Septic"/>
    <s v="SEPTIC"/>
    <s v="SEPTIC"/>
    <n v="0"/>
    <m/>
    <m/>
    <n v="1"/>
    <n v="1"/>
    <n v="3"/>
    <n v="1642"/>
    <n v="1.9"/>
    <m/>
    <m/>
    <m/>
    <m/>
    <m/>
    <m/>
    <m/>
    <m/>
    <m/>
    <m/>
    <n v="1"/>
    <n v="1"/>
    <x v="8"/>
    <x v="8"/>
  </r>
  <r>
    <s v="119-G2"/>
    <m/>
    <x v="0"/>
    <s v="2 CHURBUCK ST"/>
    <n v="101"/>
    <s v="PIERCE HOWARD"/>
    <s v="R130"/>
    <s v="ONE FAMILY"/>
    <s v="119//G2//"/>
    <n v="0.183"/>
    <n v="1"/>
    <n v="1"/>
    <n v="1"/>
    <n v="1"/>
    <s v="SEPTIC"/>
    <n v="0"/>
    <n v="1"/>
    <n v="3800"/>
    <s v="YES"/>
    <n v="3800"/>
    <s v="119-G2"/>
    <s v="Gas,Well,Septic"/>
    <s v="SEPTIC"/>
    <s v="SEPTIC"/>
    <n v="3800"/>
    <m/>
    <m/>
    <n v="1"/>
    <n v="1"/>
    <n v="3"/>
    <n v="1040"/>
    <n v="1"/>
    <m/>
    <m/>
    <m/>
    <m/>
    <m/>
    <m/>
    <m/>
    <m/>
    <m/>
    <m/>
    <n v="1"/>
    <n v="1"/>
    <x v="7"/>
    <x v="7"/>
  </r>
  <r>
    <s v="LAND_NOPARC"/>
    <m/>
    <x v="0"/>
    <m/>
    <n v="0"/>
    <m/>
    <m/>
    <m/>
    <m/>
    <n v="1.146E-2"/>
    <n v="0"/>
    <n v="0"/>
    <n v="0"/>
    <n v="0"/>
    <m/>
    <n v="0"/>
    <n v="0"/>
    <n v="0"/>
    <s v="NO"/>
    <n v="0"/>
    <m/>
    <m/>
    <m/>
    <m/>
    <n v="0"/>
    <m/>
    <m/>
    <n v="0"/>
    <n v="0"/>
    <n v="0"/>
    <n v="0"/>
    <n v="0"/>
    <m/>
    <m/>
    <m/>
    <m/>
    <m/>
    <m/>
    <m/>
    <m/>
    <m/>
    <m/>
    <n v="0"/>
    <n v="1"/>
    <x v="7"/>
    <x v="7"/>
  </r>
  <r>
    <s v="114C-1-6"/>
    <m/>
    <x v="0"/>
    <s v="212 CHARGE POND RD"/>
    <n v="101"/>
    <s v="ADAMS MARK"/>
    <s v="R60"/>
    <s v="ONE FAMILY"/>
    <s v="114/C1/6//"/>
    <n v="0.86480999999999997"/>
    <n v="1"/>
    <n v="1"/>
    <n v="1"/>
    <n v="1"/>
    <s v="SEPTIC"/>
    <n v="0"/>
    <n v="0"/>
    <n v="0"/>
    <s v="YES"/>
    <n v="0"/>
    <s v="114C-1-6"/>
    <m/>
    <m/>
    <s v="SEPTIC"/>
    <n v="0"/>
    <m/>
    <m/>
    <n v="1"/>
    <n v="1"/>
    <n v="3"/>
    <n v="1782"/>
    <n v="1"/>
    <m/>
    <m/>
    <m/>
    <m/>
    <m/>
    <m/>
    <m/>
    <m/>
    <m/>
    <m/>
    <n v="2"/>
    <n v="1"/>
    <x v="8"/>
    <x v="8"/>
  </r>
  <r>
    <s v="119-G3"/>
    <m/>
    <x v="0"/>
    <s v="4 SUNSET BLVD"/>
    <n v="101"/>
    <s v="CARDARELLI BARBARA A"/>
    <s v="R130"/>
    <s v="ONE FAMILY"/>
    <s v="119//G3//"/>
    <n v="0.16797999999999999"/>
    <n v="1"/>
    <n v="1"/>
    <n v="1"/>
    <n v="1"/>
    <s v="SEPTIC"/>
    <n v="0"/>
    <n v="1"/>
    <n v="1400"/>
    <s v="YES"/>
    <n v="1400"/>
    <s v="119-G3"/>
    <s v="Gas,Well,Septic"/>
    <s v="SEPTIC"/>
    <s v="SEPTIC"/>
    <n v="1400"/>
    <m/>
    <m/>
    <n v="1"/>
    <n v="1"/>
    <n v="3"/>
    <n v="1291"/>
    <n v="1"/>
    <m/>
    <m/>
    <m/>
    <m/>
    <m/>
    <m/>
    <m/>
    <m/>
    <m/>
    <m/>
    <n v="1"/>
    <n v="1"/>
    <x v="7"/>
    <x v="7"/>
  </r>
  <r>
    <s v="114-1010B"/>
    <m/>
    <x v="0"/>
    <s v="0 CHARGE POND RD"/>
    <n v="903"/>
    <s v="WAREHAM FIRE DISTRICT"/>
    <s v="R130"/>
    <s v="MUNICIPAL  MDL-00"/>
    <s v="114//1010/B/"/>
    <n v="58.666119999999999"/>
    <n v="0"/>
    <n v="0"/>
    <n v="0"/>
    <n v="0"/>
    <m/>
    <n v="0"/>
    <n v="0"/>
    <n v="0"/>
    <s v="YES"/>
    <n v="0"/>
    <s v="114-1010B"/>
    <m/>
    <m/>
    <m/>
    <n v="0"/>
    <s v="fee simple"/>
    <s v="YES"/>
    <n v="0"/>
    <n v="0"/>
    <n v="0"/>
    <n v="0"/>
    <n v="0"/>
    <m/>
    <m/>
    <m/>
    <m/>
    <m/>
    <m/>
    <m/>
    <m/>
    <m/>
    <m/>
    <n v="1"/>
    <n v="1"/>
    <x v="7"/>
    <x v="7"/>
  </r>
  <r>
    <s v="LAND_NOPARC"/>
    <m/>
    <x v="0"/>
    <m/>
    <n v="0"/>
    <m/>
    <m/>
    <m/>
    <m/>
    <n v="9.1800000000000007E-3"/>
    <n v="0"/>
    <n v="0"/>
    <n v="0"/>
    <n v="0"/>
    <m/>
    <n v="0"/>
    <n v="0"/>
    <n v="0"/>
    <s v="NO"/>
    <n v="0"/>
    <m/>
    <m/>
    <m/>
    <m/>
    <n v="0"/>
    <m/>
    <m/>
    <n v="0"/>
    <n v="0"/>
    <n v="0"/>
    <n v="0"/>
    <n v="0"/>
    <m/>
    <m/>
    <m/>
    <m/>
    <m/>
    <m/>
    <m/>
    <m/>
    <m/>
    <m/>
    <n v="0"/>
    <n v="1"/>
    <x v="7"/>
    <x v="7"/>
  </r>
  <r>
    <s v="119-G9"/>
    <m/>
    <x v="0"/>
    <s v="5 GLENVIEW CIR"/>
    <n v="101"/>
    <s v="CANEDY PHILLIP F SR"/>
    <s v="R130"/>
    <s v="ONE FAMILY"/>
    <s v="119//G9//"/>
    <n v="0.25148999999999999"/>
    <n v="1"/>
    <n v="1"/>
    <n v="1"/>
    <n v="1"/>
    <s v="SEPTIC"/>
    <n v="0"/>
    <n v="1"/>
    <n v="4700"/>
    <s v="YES"/>
    <n v="4700"/>
    <s v="119-G9"/>
    <s v="Gas,Well,Septic"/>
    <s v="SEPTIC"/>
    <s v="SEPTIC"/>
    <n v="4700"/>
    <m/>
    <m/>
    <n v="1"/>
    <n v="1"/>
    <n v="4"/>
    <n v="2304"/>
    <n v="2"/>
    <m/>
    <m/>
    <m/>
    <m/>
    <m/>
    <m/>
    <m/>
    <m/>
    <m/>
    <m/>
    <n v="1"/>
    <n v="1"/>
    <x v="7"/>
    <x v="7"/>
  </r>
  <r>
    <s v="119-G4"/>
    <m/>
    <x v="0"/>
    <s v="2 GLENVIEW CIR"/>
    <n v="101"/>
    <s v="SMITH PAULA M"/>
    <s v="R130"/>
    <s v="ONE FAMILY"/>
    <s v="119//G4//"/>
    <n v="0.1663"/>
    <n v="1"/>
    <n v="1"/>
    <n v="1"/>
    <n v="1"/>
    <s v="SEPTIC"/>
    <n v="0"/>
    <n v="1"/>
    <n v="3600"/>
    <s v="YES"/>
    <n v="3600"/>
    <s v="119-G4"/>
    <s v="Gas,Well,Septic"/>
    <s v="SEPTIC"/>
    <s v="SEPTIC"/>
    <n v="3600"/>
    <m/>
    <m/>
    <n v="1"/>
    <n v="1"/>
    <n v="4"/>
    <n v="1128"/>
    <n v="1"/>
    <m/>
    <m/>
    <m/>
    <m/>
    <m/>
    <m/>
    <m/>
    <m/>
    <m/>
    <m/>
    <n v="1"/>
    <n v="1"/>
    <x v="7"/>
    <x v="7"/>
  </r>
  <r>
    <s v="114-1006"/>
    <m/>
    <x v="0"/>
    <s v="0 CHARGE POND RD OFF"/>
    <n v="710"/>
    <s v="BAYSIDE AGRICULTURAL INC"/>
    <s v="R130"/>
    <s v="CRANBERRY  MDL-00"/>
    <s v="114//1006//"/>
    <n v="16.45129"/>
    <n v="0"/>
    <n v="0"/>
    <n v="0"/>
    <n v="0"/>
    <m/>
    <n v="0"/>
    <n v="0"/>
    <n v="0"/>
    <s v="YES"/>
    <n v="0"/>
    <s v="114-1006"/>
    <m/>
    <m/>
    <m/>
    <n v="0"/>
    <m/>
    <m/>
    <n v="0"/>
    <n v="0"/>
    <n v="0"/>
    <n v="0"/>
    <n v="0"/>
    <m/>
    <m/>
    <m/>
    <m/>
    <m/>
    <m/>
    <m/>
    <m/>
    <m/>
    <m/>
    <n v="2"/>
    <n v="1"/>
    <x v="7"/>
    <x v="7"/>
  </r>
  <r>
    <s v="LAND_NOPARC"/>
    <m/>
    <x v="0"/>
    <m/>
    <n v="0"/>
    <m/>
    <m/>
    <m/>
    <m/>
    <n v="6.8700000000000002E-3"/>
    <n v="0"/>
    <n v="0"/>
    <n v="0"/>
    <n v="0"/>
    <m/>
    <n v="0"/>
    <n v="0"/>
    <n v="0"/>
    <s v="NO"/>
    <n v="0"/>
    <m/>
    <m/>
    <m/>
    <m/>
    <n v="0"/>
    <m/>
    <m/>
    <n v="0"/>
    <n v="0"/>
    <n v="0"/>
    <n v="0"/>
    <n v="0"/>
    <m/>
    <m/>
    <m/>
    <m/>
    <m/>
    <m/>
    <m/>
    <m/>
    <m/>
    <m/>
    <n v="0"/>
    <n v="1"/>
    <x v="7"/>
    <x v="7"/>
  </r>
  <r>
    <s v="LAND_NOPARC"/>
    <m/>
    <x v="0"/>
    <m/>
    <n v="0"/>
    <m/>
    <m/>
    <m/>
    <m/>
    <n v="0.30926999999999999"/>
    <n v="0"/>
    <n v="0"/>
    <n v="0"/>
    <n v="0"/>
    <m/>
    <n v="0"/>
    <n v="0"/>
    <n v="0"/>
    <s v="NO"/>
    <n v="0"/>
    <m/>
    <m/>
    <m/>
    <m/>
    <n v="0"/>
    <m/>
    <m/>
    <n v="0"/>
    <n v="0"/>
    <n v="0"/>
    <n v="0"/>
    <n v="0"/>
    <m/>
    <m/>
    <m/>
    <m/>
    <m/>
    <m/>
    <m/>
    <m/>
    <m/>
    <m/>
    <n v="0"/>
    <n v="1"/>
    <x v="7"/>
    <x v="7"/>
  </r>
  <r>
    <s v="LAND_NOPARC"/>
    <m/>
    <x v="0"/>
    <m/>
    <n v="0"/>
    <m/>
    <m/>
    <m/>
    <m/>
    <n v="8.0000000000000004E-4"/>
    <n v="0"/>
    <n v="0"/>
    <n v="0"/>
    <n v="0"/>
    <m/>
    <n v="0"/>
    <n v="0"/>
    <n v="0"/>
    <s v="NO"/>
    <n v="0"/>
    <m/>
    <m/>
    <m/>
    <m/>
    <n v="0"/>
    <m/>
    <m/>
    <n v="0"/>
    <n v="0"/>
    <n v="0"/>
    <n v="0"/>
    <n v="0"/>
    <m/>
    <m/>
    <m/>
    <m/>
    <m/>
    <m/>
    <m/>
    <m/>
    <m/>
    <m/>
    <n v="0"/>
    <n v="1"/>
    <x v="7"/>
    <x v="7"/>
  </r>
  <r>
    <s v="LAND_NOPARC"/>
    <m/>
    <x v="0"/>
    <m/>
    <n v="0"/>
    <m/>
    <m/>
    <m/>
    <m/>
    <n v="3.2000000000000003E-4"/>
    <n v="0"/>
    <n v="0"/>
    <n v="0"/>
    <n v="0"/>
    <m/>
    <n v="0"/>
    <n v="0"/>
    <n v="0"/>
    <s v="NO"/>
    <n v="0"/>
    <m/>
    <m/>
    <m/>
    <m/>
    <n v="0"/>
    <m/>
    <m/>
    <n v="0"/>
    <n v="0"/>
    <n v="0"/>
    <n v="0"/>
    <n v="0"/>
    <m/>
    <m/>
    <m/>
    <m/>
    <m/>
    <m/>
    <m/>
    <m/>
    <m/>
    <m/>
    <n v="0"/>
    <n v="1"/>
    <x v="7"/>
    <x v="7"/>
  </r>
  <r>
    <s v="121-242"/>
    <m/>
    <x v="0"/>
    <s v="1 CHURBUCK ST"/>
    <n v="101"/>
    <s v="GRAY CLAUDIA A"/>
    <s v="R130"/>
    <s v="ONE FAMILY"/>
    <s v="121//242//"/>
    <n v="0.11562"/>
    <n v="1"/>
    <n v="1"/>
    <n v="1"/>
    <n v="1"/>
    <s v="SEPTIC"/>
    <n v="0"/>
    <n v="0"/>
    <n v="0"/>
    <s v="YES"/>
    <n v="0"/>
    <s v="121-242"/>
    <s v="Well,Septic"/>
    <s v="SEPTIC"/>
    <s v="SEPTIC"/>
    <n v="0"/>
    <m/>
    <m/>
    <n v="1"/>
    <n v="1"/>
    <n v="2"/>
    <n v="560"/>
    <n v="1"/>
    <m/>
    <m/>
    <m/>
    <m/>
    <m/>
    <m/>
    <m/>
    <m/>
    <m/>
    <m/>
    <n v="2"/>
    <n v="1"/>
    <x v="7"/>
    <x v="7"/>
  </r>
  <r>
    <s v="114C-1-8"/>
    <m/>
    <x v="0"/>
    <s v="214 CHARGE POND RD"/>
    <n v="101"/>
    <s v="FOX JENNIFER KEARNS"/>
    <s v="R60"/>
    <s v="ONE FAMILY"/>
    <s v="114/C1/8//"/>
    <n v="0.28561999999999999"/>
    <n v="1"/>
    <n v="1"/>
    <n v="1"/>
    <n v="1"/>
    <s v="SEPTIC"/>
    <n v="0"/>
    <n v="0"/>
    <n v="0"/>
    <s v="YES"/>
    <n v="0"/>
    <s v="114C-1-8"/>
    <m/>
    <m/>
    <s v="SEPTIC"/>
    <n v="0"/>
    <m/>
    <m/>
    <n v="1"/>
    <n v="1"/>
    <n v="3"/>
    <n v="2028"/>
    <n v="1.75"/>
    <m/>
    <m/>
    <m/>
    <m/>
    <m/>
    <m/>
    <m/>
    <m/>
    <m/>
    <m/>
    <n v="1"/>
    <n v="1"/>
    <x v="8"/>
    <x v="8"/>
  </r>
  <r>
    <s v="119-G10"/>
    <m/>
    <x v="0"/>
    <s v="3 GLENVIEW CIR"/>
    <n v="101"/>
    <s v="LEBEAU PAUL D"/>
    <s v="R130"/>
    <s v="ONE FAMILY"/>
    <s v="119//G10//"/>
    <n v="0.23821999999999999"/>
    <n v="1"/>
    <n v="1"/>
    <n v="1"/>
    <n v="1"/>
    <s v="SEPTIC"/>
    <n v="0"/>
    <n v="1"/>
    <n v="9100"/>
    <s v="YES"/>
    <n v="9100"/>
    <s v="119-G10"/>
    <s v="Gas,Well,Septic"/>
    <s v="SEPTIC"/>
    <s v="SEPTIC"/>
    <n v="9100"/>
    <m/>
    <m/>
    <n v="1"/>
    <n v="1"/>
    <n v="4"/>
    <n v="1008"/>
    <n v="1"/>
    <m/>
    <m/>
    <m/>
    <m/>
    <m/>
    <m/>
    <m/>
    <m/>
    <m/>
    <m/>
    <n v="1"/>
    <n v="1"/>
    <x v="7"/>
    <x v="7"/>
  </r>
  <r>
    <s v="121-413"/>
    <m/>
    <x v="0"/>
    <s v="23 PLYMOUTH AVE"/>
    <n v="101"/>
    <s v="ROBADO PAUL A"/>
    <s v="R130"/>
    <s v="ONE FAMILY"/>
    <s v="121//413//"/>
    <n v="3.6459999999999999E-2"/>
    <n v="1"/>
    <n v="1"/>
    <n v="1"/>
    <n v="1"/>
    <s v="SEPTIC"/>
    <n v="0"/>
    <n v="0"/>
    <n v="0"/>
    <s v="YES"/>
    <n v="0"/>
    <s v="121-413"/>
    <s v="Gas,Well,Septic"/>
    <s v="SEPTIC"/>
    <s v="SEPTIC"/>
    <n v="0"/>
    <m/>
    <m/>
    <n v="1"/>
    <n v="1"/>
    <n v="3"/>
    <n v="768"/>
    <n v="1"/>
    <m/>
    <m/>
    <m/>
    <m/>
    <m/>
    <m/>
    <m/>
    <m/>
    <m/>
    <m/>
    <n v="2"/>
    <n v="1"/>
    <x v="7"/>
    <x v="7"/>
  </r>
  <r>
    <s v="LAND_NOPARC"/>
    <m/>
    <x v="0"/>
    <m/>
    <n v="0"/>
    <m/>
    <m/>
    <m/>
    <m/>
    <n v="7.639E-2"/>
    <n v="0"/>
    <n v="0"/>
    <n v="0"/>
    <n v="0"/>
    <m/>
    <n v="0"/>
    <n v="0"/>
    <n v="0"/>
    <s v="NO"/>
    <n v="0"/>
    <m/>
    <m/>
    <m/>
    <m/>
    <n v="0"/>
    <m/>
    <m/>
    <n v="0"/>
    <n v="0"/>
    <n v="0"/>
    <n v="0"/>
    <n v="0"/>
    <m/>
    <m/>
    <m/>
    <m/>
    <m/>
    <m/>
    <m/>
    <m/>
    <m/>
    <m/>
    <n v="0"/>
    <n v="1"/>
    <x v="7"/>
    <x v="7"/>
  </r>
  <r>
    <s v="UNK268"/>
    <s v="FEE"/>
    <x v="0"/>
    <s v="169 TIHONET RD"/>
    <n v="710"/>
    <s v="MAKEPEACE CO A D"/>
    <s v="R60"/>
    <s v="CRANBERRY"/>
    <m/>
    <n v="1.40021"/>
    <n v="0"/>
    <n v="1"/>
    <n v="0"/>
    <n v="1"/>
    <m/>
    <n v="0"/>
    <n v="0"/>
    <n v="0"/>
    <s v="NO_W2"/>
    <n v="0"/>
    <m/>
    <m/>
    <m/>
    <s v="SEPTIC"/>
    <n v="0"/>
    <m/>
    <m/>
    <n v="0"/>
    <n v="1"/>
    <n v="0"/>
    <n v="0"/>
    <n v="0"/>
    <s v="Not in new Assr DB, still single MakePe"/>
    <m/>
    <m/>
    <m/>
    <m/>
    <m/>
    <m/>
    <m/>
    <m/>
    <m/>
    <n v="1"/>
    <n v="1"/>
    <x v="14"/>
    <x v="14"/>
  </r>
  <r>
    <s v="114C-1-21"/>
    <m/>
    <x v="0"/>
    <s v="215 CHARGE POND RD"/>
    <n v="101"/>
    <s v="CANNON MAUREEN A"/>
    <s v="R130"/>
    <s v="ONE FAMILY"/>
    <s v="114/C1/21//"/>
    <n v="0.29531000000000002"/>
    <n v="1"/>
    <n v="1"/>
    <n v="1"/>
    <n v="1"/>
    <s v="SEPTIC"/>
    <n v="0"/>
    <n v="0"/>
    <n v="0"/>
    <s v="YES"/>
    <n v="0"/>
    <s v="114C-1-21"/>
    <s v="Well,Septic"/>
    <s v="SEPTIC"/>
    <s v="SEPTIC"/>
    <n v="0"/>
    <m/>
    <m/>
    <n v="1"/>
    <n v="1"/>
    <n v="3"/>
    <n v="1306"/>
    <n v="1.75"/>
    <m/>
    <m/>
    <m/>
    <m/>
    <m/>
    <m/>
    <m/>
    <m/>
    <m/>
    <m/>
    <n v="1"/>
    <n v="1"/>
    <x v="8"/>
    <x v="8"/>
  </r>
  <r>
    <s v="UNK197"/>
    <s v="FEE"/>
    <x v="0"/>
    <s v="ROUTE 25"/>
    <n v="0"/>
    <m/>
    <m/>
    <m/>
    <m/>
    <n v="525.64971000000003"/>
    <n v="0"/>
    <n v="0"/>
    <n v="0"/>
    <n v="0"/>
    <m/>
    <n v="0"/>
    <n v="0"/>
    <n v="0"/>
    <s v="NO_W2"/>
    <n v="0"/>
    <m/>
    <m/>
    <m/>
    <m/>
    <n v="0"/>
    <m/>
    <m/>
    <n v="0"/>
    <n v="0"/>
    <n v="0"/>
    <n v="0"/>
    <n v="0"/>
    <s v="Not in new Assr DB, Makepe?, old info"/>
    <m/>
    <m/>
    <m/>
    <m/>
    <m/>
    <m/>
    <m/>
    <m/>
    <m/>
    <n v="4"/>
    <n v="1"/>
    <x v="9"/>
    <x v="9"/>
  </r>
  <r>
    <s v="121-240"/>
    <m/>
    <x v="0"/>
    <s v="18 PLYMOUTH AVE"/>
    <n v="101"/>
    <s v="FOLSOM JEANETTE A"/>
    <s v="R130"/>
    <s v="ONE FAMILY"/>
    <s v="121//240//"/>
    <n v="0.12737999999999999"/>
    <n v="1"/>
    <n v="1"/>
    <n v="1"/>
    <n v="1"/>
    <s v="SEPTIC"/>
    <n v="0"/>
    <n v="1"/>
    <n v="2400"/>
    <s v="YES"/>
    <n v="2400"/>
    <s v="121-240"/>
    <s v="Gas,Well,Septic"/>
    <s v="SEPTIC"/>
    <s v="SEPTIC"/>
    <n v="2400"/>
    <m/>
    <m/>
    <n v="1"/>
    <n v="1"/>
    <n v="3"/>
    <n v="1044"/>
    <n v="1"/>
    <m/>
    <m/>
    <m/>
    <m/>
    <m/>
    <m/>
    <m/>
    <m/>
    <m/>
    <m/>
    <n v="2"/>
    <n v="1"/>
    <x v="7"/>
    <x v="7"/>
  </r>
  <r>
    <s v="121-411"/>
    <m/>
    <x v="0"/>
    <s v="25 PLYMOUTH AVE"/>
    <n v="101"/>
    <s v="BURKE ELIZABETH"/>
    <s v="R130"/>
    <s v="ONE FAMILY"/>
    <s v="121//411//"/>
    <n v="5.7889999999999997E-2"/>
    <n v="1"/>
    <n v="1"/>
    <n v="1"/>
    <n v="1"/>
    <s v="SEPTIC"/>
    <n v="0"/>
    <n v="1"/>
    <n v="4300"/>
    <s v="YES"/>
    <n v="4300"/>
    <s v="121-411"/>
    <s v="Well,Septic"/>
    <s v="SEPTIC"/>
    <s v="SEPTIC"/>
    <n v="4300"/>
    <m/>
    <m/>
    <n v="1"/>
    <n v="1"/>
    <n v="2"/>
    <n v="768"/>
    <n v="1"/>
    <m/>
    <m/>
    <m/>
    <m/>
    <m/>
    <m/>
    <m/>
    <m/>
    <m/>
    <m/>
    <n v="2"/>
    <n v="1"/>
    <x v="7"/>
    <x v="7"/>
  </r>
  <r>
    <s v="UNK260"/>
    <s v="FEE"/>
    <x v="0"/>
    <s v="169 TIHONET RD"/>
    <n v="710"/>
    <s v="MAKEPEACE CO A D"/>
    <s v="R60"/>
    <s v="CRANBERRY"/>
    <m/>
    <n v="1.4491400000000001"/>
    <n v="0"/>
    <n v="1"/>
    <n v="0"/>
    <n v="1"/>
    <m/>
    <n v="0"/>
    <n v="0"/>
    <n v="0"/>
    <s v="NO_W2"/>
    <n v="0"/>
    <m/>
    <m/>
    <m/>
    <s v="SEPTIC"/>
    <n v="0"/>
    <m/>
    <m/>
    <n v="0"/>
    <n v="1"/>
    <n v="0"/>
    <n v="0"/>
    <n v="0"/>
    <s v="Not in new Assr DB, still single MakePe"/>
    <m/>
    <m/>
    <m/>
    <m/>
    <m/>
    <m/>
    <m/>
    <m/>
    <m/>
    <n v="1"/>
    <n v="1"/>
    <x v="14"/>
    <x v="14"/>
  </r>
  <r>
    <s v="114A-5"/>
    <m/>
    <x v="0"/>
    <s v="0 HIGH DAM RD"/>
    <n v="132"/>
    <s v="MAROTTA LOUISE M"/>
    <s v="R60"/>
    <s v="RES ACLNUD  MDL-00"/>
    <s v="114/A/5//"/>
    <n v="1.04965"/>
    <n v="0"/>
    <n v="0"/>
    <n v="0"/>
    <n v="0"/>
    <m/>
    <n v="0"/>
    <n v="0"/>
    <n v="0"/>
    <s v="NO_W1"/>
    <n v="0"/>
    <s v="114A-5"/>
    <m/>
    <m/>
    <m/>
    <n v="0"/>
    <m/>
    <m/>
    <n v="0"/>
    <n v="0"/>
    <n v="0"/>
    <n v="0"/>
    <n v="0"/>
    <m/>
    <m/>
    <m/>
    <m/>
    <m/>
    <m/>
    <m/>
    <m/>
    <m/>
    <m/>
    <n v="4"/>
    <n v="1"/>
    <x v="13"/>
    <x v="13"/>
  </r>
  <r>
    <s v="119-G12"/>
    <m/>
    <x v="0"/>
    <s v="3 CHURBUCK ST"/>
    <n v="101"/>
    <s v="ESTES MARGARET"/>
    <s v="R130"/>
    <s v="ONE FAMILY"/>
    <s v="119//G12//"/>
    <n v="0.35350999999999999"/>
    <n v="1"/>
    <n v="1"/>
    <n v="1"/>
    <n v="1"/>
    <s v="SEPTIC"/>
    <n v="0"/>
    <n v="1"/>
    <n v="500"/>
    <s v="YES"/>
    <n v="500"/>
    <s v="119-G12"/>
    <s v="Gas"/>
    <m/>
    <s v="SEPTIC"/>
    <n v="500"/>
    <m/>
    <m/>
    <n v="1"/>
    <n v="1"/>
    <n v="3"/>
    <n v="1586"/>
    <n v="1.75"/>
    <m/>
    <m/>
    <m/>
    <m/>
    <m/>
    <m/>
    <m/>
    <m/>
    <m/>
    <m/>
    <n v="2"/>
    <n v="1"/>
    <x v="7"/>
    <x v="7"/>
  </r>
  <r>
    <s v="114A-1005"/>
    <m/>
    <x v="0"/>
    <s v="REAR CHARGE POND RD"/>
    <n v="132"/>
    <s v="FOX JENNIFER KEARNS"/>
    <s v="R60"/>
    <s v="RES ACLNUD  MDL-00"/>
    <s v="114/A/1005//"/>
    <n v="0.35813"/>
    <n v="0"/>
    <n v="0"/>
    <n v="0"/>
    <n v="0"/>
    <m/>
    <n v="0"/>
    <n v="0"/>
    <n v="0"/>
    <s v="YES"/>
    <n v="0"/>
    <s v="114A-1005"/>
    <m/>
    <m/>
    <m/>
    <n v="0"/>
    <m/>
    <m/>
    <n v="0"/>
    <n v="0"/>
    <n v="0"/>
    <n v="0"/>
    <n v="0"/>
    <m/>
    <m/>
    <m/>
    <m/>
    <m/>
    <m/>
    <m/>
    <m/>
    <m/>
    <m/>
    <n v="1"/>
    <n v="1"/>
    <x v="8"/>
    <x v="8"/>
  </r>
  <r>
    <s v="105-1021A"/>
    <m/>
    <x v="0"/>
    <s v="0 CHARLOTTE FURN RD"/>
    <n v="132"/>
    <s v="LIVANIS HARRY TRUSTEE"/>
    <s v="SC"/>
    <s v="RES ACLNUD  MDL-00"/>
    <s v="105//1021/A/"/>
    <n v="0.38623000000000002"/>
    <n v="0"/>
    <n v="0"/>
    <n v="0"/>
    <n v="0"/>
    <m/>
    <n v="0"/>
    <n v="0"/>
    <n v="0"/>
    <s v="YES"/>
    <n v="0"/>
    <s v="105-1021A"/>
    <m/>
    <m/>
    <m/>
    <n v="0"/>
    <m/>
    <m/>
    <n v="0"/>
    <n v="0"/>
    <n v="0"/>
    <n v="0"/>
    <n v="0"/>
    <m/>
    <m/>
    <m/>
    <m/>
    <m/>
    <m/>
    <m/>
    <m/>
    <m/>
    <m/>
    <n v="1"/>
    <n v="1"/>
    <x v="4"/>
    <x v="4"/>
  </r>
  <r>
    <s v="UNK259"/>
    <s v="FEE"/>
    <x v="0"/>
    <s v="169 TIHONET RD"/>
    <n v="710"/>
    <s v="MAKEPEACE CO A D"/>
    <s v="R60"/>
    <s v="CRANBERRY"/>
    <m/>
    <n v="1.3736299999999999"/>
    <n v="0"/>
    <n v="1"/>
    <n v="0"/>
    <n v="1"/>
    <m/>
    <n v="0"/>
    <n v="0"/>
    <n v="0"/>
    <s v="NO_W2"/>
    <n v="0"/>
    <m/>
    <m/>
    <m/>
    <s v="SEPTIC"/>
    <n v="0"/>
    <m/>
    <m/>
    <n v="0"/>
    <n v="1"/>
    <n v="0"/>
    <n v="0"/>
    <n v="0"/>
    <s v="Not in new Assr DB, still single MakePe"/>
    <m/>
    <m/>
    <m/>
    <m/>
    <m/>
    <m/>
    <m/>
    <m/>
    <m/>
    <n v="1"/>
    <n v="1"/>
    <x v="14"/>
    <x v="14"/>
  </r>
  <r>
    <s v="UNK258"/>
    <s v="FEE"/>
    <x v="0"/>
    <s v="169 TIHONET RD"/>
    <n v="710"/>
    <s v="MAKEPEACE CO A D"/>
    <s v="R60"/>
    <s v="CRANBERRY"/>
    <m/>
    <n v="1.39561"/>
    <n v="0"/>
    <n v="0"/>
    <n v="0"/>
    <n v="0"/>
    <m/>
    <n v="0"/>
    <n v="0"/>
    <n v="0"/>
    <s v="NO_W2"/>
    <n v="0"/>
    <m/>
    <m/>
    <m/>
    <m/>
    <n v="0"/>
    <m/>
    <m/>
    <n v="0"/>
    <n v="0"/>
    <n v="0"/>
    <n v="0"/>
    <n v="0"/>
    <s v="Not in new Assr DB, still single MakePe"/>
    <m/>
    <m/>
    <m/>
    <m/>
    <m/>
    <m/>
    <m/>
    <m/>
    <m/>
    <n v="1"/>
    <n v="1"/>
    <x v="14"/>
    <x v="14"/>
  </r>
  <r>
    <s v="114A-1002"/>
    <m/>
    <x v="0"/>
    <s v="3 CHARGE POND RD"/>
    <n v="130"/>
    <s v="DEPAOLO JAMES A"/>
    <s v="R60"/>
    <s v="RES ACLNDV  MDL-00"/>
    <s v="114/A/1002//"/>
    <n v="1.1937"/>
    <n v="0"/>
    <n v="0"/>
    <n v="0"/>
    <n v="0"/>
    <m/>
    <n v="0"/>
    <n v="0"/>
    <n v="0"/>
    <s v="YES"/>
    <n v="0"/>
    <s v="114A-1002"/>
    <m/>
    <m/>
    <m/>
    <n v="0"/>
    <m/>
    <m/>
    <n v="0"/>
    <n v="0"/>
    <n v="0"/>
    <n v="0"/>
    <n v="0"/>
    <m/>
    <m/>
    <m/>
    <m/>
    <m/>
    <m/>
    <m/>
    <m/>
    <m/>
    <m/>
    <n v="1"/>
    <n v="1"/>
    <x v="8"/>
    <x v="8"/>
  </r>
  <r>
    <s v="119-G11"/>
    <m/>
    <x v="0"/>
    <s v="8 SUNSET BLVD"/>
    <n v="101"/>
    <s v="BARBIERI NANCY J"/>
    <s v="R130"/>
    <s v="ONE FAMILY"/>
    <s v="119//G11//"/>
    <n v="0.30970999999999999"/>
    <n v="1"/>
    <n v="1"/>
    <n v="1"/>
    <n v="1"/>
    <s v="SEPTIC"/>
    <n v="0"/>
    <n v="1"/>
    <n v="3800"/>
    <s v="YES"/>
    <n v="3800"/>
    <s v="119-G11"/>
    <s v="Well,Septic"/>
    <s v="SEPTIC"/>
    <s v="SEPTIC"/>
    <n v="3800"/>
    <m/>
    <m/>
    <n v="1"/>
    <n v="1"/>
    <n v="3"/>
    <n v="988"/>
    <n v="1"/>
    <m/>
    <m/>
    <m/>
    <m/>
    <m/>
    <m/>
    <m/>
    <m/>
    <m/>
    <m/>
    <n v="1"/>
    <n v="1"/>
    <x v="7"/>
    <x v="7"/>
  </r>
  <r>
    <s v="114C-1-22"/>
    <m/>
    <x v="0"/>
    <s v="217 CHARGE POND RD"/>
    <n v="101"/>
    <s v="KEARNS DOUGLAS R"/>
    <s v="R130"/>
    <s v="ONE FAMILY"/>
    <s v="114/C1/22//"/>
    <n v="0.48181000000000002"/>
    <n v="1"/>
    <n v="1"/>
    <n v="1"/>
    <n v="1"/>
    <s v="SEPTIC"/>
    <n v="0"/>
    <n v="0"/>
    <n v="0"/>
    <s v="YES"/>
    <n v="0"/>
    <s v="114C-1-22"/>
    <s v="Well,Septic"/>
    <s v="SEPTIC"/>
    <s v="SEPTIC"/>
    <n v="0"/>
    <m/>
    <m/>
    <n v="1"/>
    <n v="1"/>
    <n v="4"/>
    <n v="2381"/>
    <n v="1.75"/>
    <m/>
    <m/>
    <m/>
    <m/>
    <m/>
    <m/>
    <m/>
    <m/>
    <m/>
    <m/>
    <n v="1"/>
    <n v="1"/>
    <x v="8"/>
    <x v="8"/>
  </r>
  <r>
    <s v="121-406"/>
    <m/>
    <x v="0"/>
    <s v="29 PLYMOUTH AVE"/>
    <n v="101"/>
    <s v="MAYO KEVIN"/>
    <s v="R130"/>
    <s v="ONE FAMILY"/>
    <s v="121//406//"/>
    <n v="3.5159999999999997E-2"/>
    <n v="1"/>
    <n v="1"/>
    <n v="1"/>
    <n v="1"/>
    <s v="SEPTIC"/>
    <n v="0"/>
    <n v="1"/>
    <n v="16200"/>
    <s v="YES"/>
    <n v="16200"/>
    <s v="121-406"/>
    <s v="Well,Septic"/>
    <s v="SEPTIC"/>
    <s v="SEPTIC"/>
    <n v="16200"/>
    <m/>
    <m/>
    <n v="1"/>
    <n v="1"/>
    <n v="4"/>
    <n v="1208"/>
    <n v="1"/>
    <m/>
    <m/>
    <m/>
    <m/>
    <m/>
    <m/>
    <m/>
    <m/>
    <m/>
    <m/>
    <n v="1"/>
    <n v="1"/>
    <x v="7"/>
    <x v="7"/>
  </r>
  <r>
    <s v="121-238"/>
    <m/>
    <x v="0"/>
    <s v="22 PLYMOUTH AVE"/>
    <n v="101"/>
    <s v="ALLEN JOSEPH P"/>
    <s v="R130"/>
    <s v="ONE FAMILY"/>
    <s v="121//238//"/>
    <n v="0.13244"/>
    <n v="1"/>
    <n v="1"/>
    <n v="1"/>
    <n v="1"/>
    <s v="SEPTIC"/>
    <n v="0"/>
    <n v="1"/>
    <n v="5700"/>
    <s v="YES"/>
    <n v="5700"/>
    <s v="121-238"/>
    <s v="Gas,Well,Septic"/>
    <s v="SEPTIC"/>
    <s v="SEPTIC"/>
    <n v="5700"/>
    <m/>
    <m/>
    <n v="1"/>
    <n v="1"/>
    <n v="3"/>
    <n v="928"/>
    <n v="1"/>
    <m/>
    <m/>
    <m/>
    <m/>
    <m/>
    <m/>
    <m/>
    <m/>
    <m/>
    <m/>
    <n v="2"/>
    <n v="1"/>
    <x v="7"/>
    <x v="7"/>
  </r>
  <r>
    <s v="119-G16"/>
    <m/>
    <x v="0"/>
    <s v="1 SUNSET BLVD"/>
    <n v="101"/>
    <s v="HEALY CRAIG D"/>
    <s v="R130"/>
    <s v="ONE FAMILY"/>
    <s v="119//G16//"/>
    <n v="0.17746000000000001"/>
    <n v="1"/>
    <n v="1"/>
    <n v="1"/>
    <n v="1"/>
    <s v="SEPTIC"/>
    <n v="0"/>
    <n v="0"/>
    <n v="0"/>
    <s v="YES"/>
    <n v="0"/>
    <s v="119-G16"/>
    <m/>
    <m/>
    <s v="SEPTIC"/>
    <n v="7100"/>
    <m/>
    <m/>
    <n v="1"/>
    <n v="1"/>
    <n v="4"/>
    <n v="1387"/>
    <n v="1.75"/>
    <m/>
    <m/>
    <m/>
    <m/>
    <m/>
    <m/>
    <m/>
    <m/>
    <m/>
    <m/>
    <n v="1"/>
    <n v="1"/>
    <x v="7"/>
    <x v="7"/>
  </r>
  <r>
    <s v="121-492"/>
    <m/>
    <x v="0"/>
    <s v="92 LAKE AVE"/>
    <n v="101"/>
    <s v="SANTORO L BRADLEY"/>
    <s v="R130"/>
    <s v="ONE FAMILY"/>
    <s v="121//492//"/>
    <n v="3.1660000000000001E-2"/>
    <n v="1"/>
    <n v="1"/>
    <n v="1"/>
    <n v="1"/>
    <s v="SEPTIC"/>
    <n v="0"/>
    <n v="1"/>
    <n v="6700"/>
    <s v="NO_W1"/>
    <n v="6700"/>
    <s v="121-492"/>
    <s v="Gas,Well,Septic"/>
    <s v="SEPTIC"/>
    <s v="SEPTIC"/>
    <n v="6700"/>
    <m/>
    <m/>
    <n v="1"/>
    <n v="1"/>
    <n v="2"/>
    <n v="680"/>
    <n v="1"/>
    <m/>
    <m/>
    <m/>
    <m/>
    <m/>
    <m/>
    <m/>
    <m/>
    <m/>
    <m/>
    <n v="1"/>
    <n v="1"/>
    <x v="7"/>
    <x v="7"/>
  </r>
  <r>
    <s v="114C-1-9"/>
    <m/>
    <x v="0"/>
    <s v="216 CHARGE POND RD"/>
    <n v="101"/>
    <s v="HORTON DONALD H JR"/>
    <s v="R60"/>
    <s v="ONE FAMILY"/>
    <s v="114/C1/9//"/>
    <n v="0.27944999999999998"/>
    <n v="1"/>
    <n v="1"/>
    <n v="1"/>
    <n v="1"/>
    <s v="SEPTIC"/>
    <n v="0"/>
    <n v="0"/>
    <n v="0"/>
    <s v="YES"/>
    <n v="0"/>
    <s v="114C-1-9"/>
    <s v="Well,Septic"/>
    <s v="SEPTIC"/>
    <s v="SEPTIC"/>
    <n v="0"/>
    <m/>
    <m/>
    <n v="1"/>
    <n v="1"/>
    <n v="3"/>
    <n v="1579"/>
    <n v="1.75"/>
    <m/>
    <m/>
    <m/>
    <m/>
    <m/>
    <m/>
    <m/>
    <m/>
    <m/>
    <m/>
    <n v="1"/>
    <n v="1"/>
    <x v="8"/>
    <x v="8"/>
  </r>
  <r>
    <s v="119-G17"/>
    <m/>
    <x v="0"/>
    <s v="3 SUNSET BLVD"/>
    <n v="101"/>
    <s v="ROSS JOHN M"/>
    <s v="R130"/>
    <s v="ONE FAMILY"/>
    <s v="119//G17//"/>
    <n v="0.16833000000000001"/>
    <n v="1"/>
    <n v="1"/>
    <n v="1"/>
    <n v="1"/>
    <s v="SEPTIC"/>
    <n v="0"/>
    <n v="1"/>
    <n v="2400"/>
    <s v="YES"/>
    <n v="2400"/>
    <s v="119-G17"/>
    <s v="Well,Septic"/>
    <s v="SEPTIC"/>
    <s v="SEPTIC"/>
    <n v="2400"/>
    <m/>
    <m/>
    <n v="1"/>
    <n v="1"/>
    <n v="3"/>
    <n v="768"/>
    <n v="1"/>
    <m/>
    <m/>
    <m/>
    <m/>
    <m/>
    <m/>
    <m/>
    <m/>
    <m/>
    <m/>
    <n v="1"/>
    <n v="1"/>
    <x v="7"/>
    <x v="7"/>
  </r>
  <r>
    <s v="121-236"/>
    <m/>
    <x v="0"/>
    <s v="26 PLYMOUTH AVE"/>
    <n v="101"/>
    <s v="HOWE DAVID A"/>
    <s v="R130"/>
    <s v="ONE FAMILY"/>
    <s v="121//236//"/>
    <n v="0.12948999999999999"/>
    <n v="1"/>
    <n v="1"/>
    <n v="1"/>
    <n v="1"/>
    <s v="SEPTIC"/>
    <n v="0"/>
    <n v="1"/>
    <n v="100"/>
    <s v="YES"/>
    <n v="100"/>
    <s v="121-236"/>
    <s v="Gas,Well,Septic"/>
    <s v="SEPTIC"/>
    <s v="SEPTIC"/>
    <n v="100"/>
    <m/>
    <m/>
    <n v="1"/>
    <n v="1"/>
    <n v="3"/>
    <n v="672"/>
    <n v="1"/>
    <m/>
    <m/>
    <m/>
    <m/>
    <m/>
    <m/>
    <m/>
    <m/>
    <m/>
    <m/>
    <n v="2"/>
    <n v="1"/>
    <x v="7"/>
    <x v="7"/>
  </r>
  <r>
    <s v="UNK267"/>
    <s v="FEE"/>
    <x v="0"/>
    <s v="169 TIHONET RD"/>
    <n v="710"/>
    <s v="MAKEPEACE CO A D"/>
    <s v="R60"/>
    <s v="CRANBERRY"/>
    <m/>
    <n v="1.3727799999999999"/>
    <n v="0"/>
    <n v="1"/>
    <n v="0"/>
    <n v="1"/>
    <m/>
    <n v="0"/>
    <n v="0"/>
    <n v="0"/>
    <s v="NO_W2"/>
    <n v="0"/>
    <m/>
    <m/>
    <m/>
    <s v="SEPTIC"/>
    <n v="0"/>
    <m/>
    <m/>
    <n v="0"/>
    <n v="1"/>
    <n v="0"/>
    <n v="0"/>
    <n v="0"/>
    <s v="Not in new Assr DB, still single MakePe"/>
    <m/>
    <m/>
    <m/>
    <m/>
    <m/>
    <m/>
    <m/>
    <m/>
    <m/>
    <n v="1"/>
    <n v="1"/>
    <x v="14"/>
    <x v="14"/>
  </r>
  <r>
    <s v="121-406"/>
    <m/>
    <x v="0"/>
    <s v="29 PLYMOUTH AVE"/>
    <n v="101"/>
    <s v="MAYO KEVIN"/>
    <s v="R130"/>
    <s v="ONE FAMILY"/>
    <s v="121//406//"/>
    <n v="0.14717"/>
    <n v="1"/>
    <n v="1"/>
    <n v="1"/>
    <n v="1"/>
    <s v="SEPTIC"/>
    <n v="0"/>
    <n v="1"/>
    <n v="16200"/>
    <s v="YES"/>
    <n v="16200"/>
    <s v="121-406"/>
    <s v="Well,Septic"/>
    <s v="SEPTIC"/>
    <s v="SEPTIC"/>
    <n v="16200"/>
    <m/>
    <m/>
    <n v="1"/>
    <n v="1"/>
    <n v="4"/>
    <n v="1208"/>
    <n v="1"/>
    <m/>
    <m/>
    <m/>
    <m/>
    <m/>
    <m/>
    <m/>
    <m/>
    <m/>
    <m/>
    <n v="3"/>
    <n v="1"/>
    <x v="7"/>
    <x v="7"/>
  </r>
  <r>
    <s v="119-G14"/>
    <m/>
    <x v="0"/>
    <s v="5 MAYFLOWER WAY"/>
    <n v="101"/>
    <s v="HICKEY ASHLEY E"/>
    <s v="R13"/>
    <s v="ONE FAMILY"/>
    <s v="119//G14//"/>
    <n v="0.19098000000000001"/>
    <n v="1"/>
    <n v="1"/>
    <n v="1"/>
    <n v="1"/>
    <s v="SEPTIC"/>
    <n v="0"/>
    <n v="1"/>
    <n v="2900"/>
    <s v="YES"/>
    <n v="2900"/>
    <s v="119-G14"/>
    <s v="Gas"/>
    <m/>
    <s v="SEPTIC"/>
    <n v="2900"/>
    <m/>
    <m/>
    <n v="1"/>
    <n v="1"/>
    <n v="2"/>
    <n v="748"/>
    <n v="1"/>
    <m/>
    <m/>
    <m/>
    <m/>
    <m/>
    <m/>
    <m/>
    <m/>
    <m/>
    <m/>
    <n v="1"/>
    <n v="1"/>
    <x v="7"/>
    <x v="7"/>
  </r>
  <r>
    <s v="105-1021"/>
    <m/>
    <x v="0"/>
    <s v="2340 CRAN HWY"/>
    <n v="103"/>
    <s v="TAMAGINI ROBERT F TRUSTEE"/>
    <s v="SC"/>
    <s v="MOBILE HOM  MDL-00"/>
    <s v="105//1021//"/>
    <n v="0.91554000000000002"/>
    <n v="4"/>
    <n v="4"/>
    <n v="4"/>
    <n v="4"/>
    <s v="SEPTIC"/>
    <n v="0"/>
    <n v="1"/>
    <n v="45360"/>
    <s v="NO_W1"/>
    <n v="45360"/>
    <s v="105-1021"/>
    <s v="Public Water,Septic"/>
    <s v="SEPTIC"/>
    <s v="SEPTIC"/>
    <n v="45360"/>
    <m/>
    <m/>
    <n v="4"/>
    <n v="4"/>
    <n v="0"/>
    <n v="0"/>
    <n v="0"/>
    <m/>
    <m/>
    <m/>
    <m/>
    <m/>
    <m/>
    <m/>
    <m/>
    <m/>
    <m/>
    <n v="1"/>
    <n v="1"/>
    <x v="4"/>
    <x v="4"/>
  </r>
  <r>
    <s v="119-G22"/>
    <m/>
    <x v="0"/>
    <s v="4 MAYFLOWER WAY"/>
    <n v="131"/>
    <s v="GRBAC ARNO TRUSTEE"/>
    <s v="R130"/>
    <s v="RES ACLNPO  MDL-00"/>
    <s v="119//G22//"/>
    <n v="0.21306"/>
    <n v="0"/>
    <n v="0"/>
    <n v="0"/>
    <n v="0"/>
    <m/>
    <n v="0"/>
    <n v="0"/>
    <n v="0"/>
    <s v="YES"/>
    <n v="0"/>
    <s v="119-G22"/>
    <m/>
    <m/>
    <m/>
    <n v="0"/>
    <m/>
    <m/>
    <n v="0"/>
    <n v="0"/>
    <n v="0"/>
    <n v="0"/>
    <n v="0"/>
    <m/>
    <m/>
    <m/>
    <m/>
    <m/>
    <m/>
    <m/>
    <m/>
    <m/>
    <m/>
    <n v="1"/>
    <n v="1"/>
    <x v="7"/>
    <x v="7"/>
  </r>
  <r>
    <s v="114C-1-23"/>
    <m/>
    <x v="0"/>
    <s v="219 CHARGE POND RD"/>
    <n v="101"/>
    <s v="ATCHINSON-SILVIA  RHONDA L"/>
    <s v="R130"/>
    <s v="ONE FAMILY"/>
    <s v="114/C1/23//"/>
    <n v="0.91447999999999996"/>
    <n v="1"/>
    <n v="1"/>
    <n v="1"/>
    <n v="1"/>
    <s v="SEPTIC"/>
    <n v="0"/>
    <n v="0"/>
    <n v="0"/>
    <s v="YES"/>
    <n v="0"/>
    <s v="114C-1-23"/>
    <s v="Well,Septic"/>
    <s v="SEPTIC"/>
    <s v="SEPTIC"/>
    <n v="0"/>
    <m/>
    <m/>
    <n v="1"/>
    <n v="1"/>
    <n v="3"/>
    <n v="1028"/>
    <n v="1"/>
    <m/>
    <m/>
    <m/>
    <m/>
    <m/>
    <m/>
    <m/>
    <m/>
    <m/>
    <m/>
    <n v="2"/>
    <n v="1"/>
    <x v="7"/>
    <x v="7"/>
  </r>
  <r>
    <s v="LAND_NOPARC"/>
    <m/>
    <x v="0"/>
    <m/>
    <n v="0"/>
    <m/>
    <m/>
    <m/>
    <m/>
    <n v="4.521E-2"/>
    <n v="0"/>
    <n v="0"/>
    <n v="0"/>
    <n v="0"/>
    <m/>
    <n v="0"/>
    <n v="0"/>
    <n v="0"/>
    <s v="NO"/>
    <n v="0"/>
    <m/>
    <m/>
    <m/>
    <m/>
    <n v="0"/>
    <m/>
    <m/>
    <n v="0"/>
    <n v="0"/>
    <n v="0"/>
    <n v="0"/>
    <n v="0"/>
    <m/>
    <m/>
    <m/>
    <m/>
    <m/>
    <m/>
    <m/>
    <m/>
    <m/>
    <m/>
    <n v="0"/>
    <n v="1"/>
    <x v="7"/>
    <x v="7"/>
  </r>
  <r>
    <s v="121-234"/>
    <m/>
    <x v="0"/>
    <s v="30 PLYMOUTH AVE"/>
    <n v="101"/>
    <s v="CHAMP CHRISTINE L"/>
    <s v="R130"/>
    <s v="ONE FAMILY"/>
    <s v="121//234//"/>
    <n v="0.13184999999999999"/>
    <n v="1"/>
    <n v="1"/>
    <n v="1"/>
    <n v="1"/>
    <s v="SEPTIC"/>
    <n v="0"/>
    <n v="1"/>
    <n v="5600"/>
    <s v="YES"/>
    <n v="5600"/>
    <s v="121-234"/>
    <s v="Gas,Well,Septic"/>
    <s v="SEPTIC"/>
    <s v="SEPTIC"/>
    <n v="5600"/>
    <m/>
    <m/>
    <n v="1"/>
    <n v="1"/>
    <n v="2"/>
    <n v="576"/>
    <n v="1"/>
    <m/>
    <m/>
    <m/>
    <m/>
    <m/>
    <m/>
    <m/>
    <m/>
    <m/>
    <m/>
    <n v="2"/>
    <n v="1"/>
    <x v="7"/>
    <x v="7"/>
  </r>
  <r>
    <s v="114C-1-10"/>
    <m/>
    <x v="0"/>
    <s v="218 CHARGE POND RD"/>
    <n v="101"/>
    <s v="AMARO-MESSIER GLADYS"/>
    <s v="R60"/>
    <s v="ONE FAMILY"/>
    <s v="114/C1/10//"/>
    <n v="0.29909999999999998"/>
    <n v="1"/>
    <n v="1"/>
    <n v="1"/>
    <n v="1"/>
    <s v="SEPTIC"/>
    <n v="0"/>
    <n v="0"/>
    <n v="0"/>
    <s v="YES"/>
    <n v="0"/>
    <s v="114C-1-10"/>
    <s v="Well,Septic"/>
    <s v="SEPTIC"/>
    <s v="SEPTIC"/>
    <n v="0"/>
    <m/>
    <m/>
    <n v="1"/>
    <n v="1"/>
    <n v="3"/>
    <n v="1387"/>
    <n v="1.75"/>
    <m/>
    <m/>
    <m/>
    <m/>
    <m/>
    <m/>
    <m/>
    <m/>
    <m/>
    <m/>
    <n v="1"/>
    <n v="1"/>
    <x v="8"/>
    <x v="8"/>
  </r>
  <r>
    <s v="119-1003"/>
    <m/>
    <x v="0"/>
    <s v="10 SUNSET BLVD"/>
    <n v="903"/>
    <s v="TOWN OF WAREHAM"/>
    <s v="R130"/>
    <s v="TAX POSS  MDL-00"/>
    <s v="119//1003//"/>
    <n v="0.54681000000000002"/>
    <n v="0"/>
    <n v="0"/>
    <n v="0"/>
    <n v="0"/>
    <m/>
    <n v="0"/>
    <n v="0"/>
    <n v="0"/>
    <s v="YES"/>
    <n v="0"/>
    <s v="119-1003"/>
    <m/>
    <m/>
    <m/>
    <n v="0"/>
    <m/>
    <m/>
    <n v="0"/>
    <n v="0"/>
    <n v="0"/>
    <n v="0"/>
    <n v="0"/>
    <m/>
    <m/>
    <m/>
    <m/>
    <m/>
    <m/>
    <m/>
    <m/>
    <m/>
    <m/>
    <n v="1"/>
    <n v="1"/>
    <x v="7"/>
    <x v="7"/>
  </r>
  <r>
    <s v="119-G18"/>
    <m/>
    <x v="0"/>
    <s v="5 SUNSET BLVD"/>
    <n v="101"/>
    <s v="DEVEREAUX MAUREEN"/>
    <s v="R130"/>
    <s v="ONE FAMILY"/>
    <s v="119//G18//"/>
    <n v="0.20141999999999999"/>
    <n v="1"/>
    <n v="1"/>
    <n v="1"/>
    <n v="1"/>
    <s v="SEPTIC"/>
    <n v="0"/>
    <n v="0"/>
    <n v="0"/>
    <s v="YES"/>
    <n v="0"/>
    <s v="119-G18"/>
    <m/>
    <m/>
    <s v="SEPTIC"/>
    <n v="0"/>
    <m/>
    <m/>
    <n v="1"/>
    <n v="1"/>
    <n v="1"/>
    <n v="1248"/>
    <n v="1"/>
    <m/>
    <m/>
    <m/>
    <m/>
    <m/>
    <m/>
    <m/>
    <m/>
    <m/>
    <m/>
    <n v="1"/>
    <n v="1"/>
    <x v="7"/>
    <x v="7"/>
  </r>
  <r>
    <s v="LAND_NOPARC"/>
    <m/>
    <x v="0"/>
    <m/>
    <n v="0"/>
    <m/>
    <m/>
    <m/>
    <m/>
    <n v="2.3560000000000001E-2"/>
    <n v="0"/>
    <n v="0"/>
    <n v="0"/>
    <n v="0"/>
    <m/>
    <n v="0"/>
    <n v="0"/>
    <n v="0"/>
    <s v="NO"/>
    <n v="0"/>
    <m/>
    <m/>
    <m/>
    <m/>
    <n v="0"/>
    <m/>
    <m/>
    <n v="0"/>
    <n v="0"/>
    <n v="0"/>
    <n v="0"/>
    <n v="0"/>
    <m/>
    <m/>
    <m/>
    <m/>
    <m/>
    <m/>
    <m/>
    <m/>
    <m/>
    <m/>
    <n v="0"/>
    <n v="1"/>
    <x v="7"/>
    <x v="7"/>
  </r>
  <r>
    <s v="LAND_NOPARC"/>
    <m/>
    <x v="0"/>
    <m/>
    <n v="0"/>
    <m/>
    <m/>
    <m/>
    <m/>
    <n v="8.3199999999999993E-3"/>
    <n v="0"/>
    <n v="0"/>
    <n v="0"/>
    <n v="0"/>
    <m/>
    <n v="0"/>
    <n v="0"/>
    <n v="0"/>
    <s v="NO"/>
    <n v="0"/>
    <m/>
    <m/>
    <m/>
    <m/>
    <n v="0"/>
    <m/>
    <m/>
    <n v="0"/>
    <n v="0"/>
    <n v="0"/>
    <n v="0"/>
    <n v="0"/>
    <m/>
    <m/>
    <m/>
    <m/>
    <m/>
    <m/>
    <m/>
    <m/>
    <m/>
    <m/>
    <n v="0"/>
    <n v="1"/>
    <x v="7"/>
    <x v="7"/>
  </r>
  <r>
    <s v="121-233"/>
    <m/>
    <x v="0"/>
    <s v="32 PLYMOUTH AVE"/>
    <n v="132"/>
    <s v="HOLLOW REALTY LLC"/>
    <s v="R130"/>
    <s v="RES ACLNUD  MDL-00"/>
    <s v="121//233//"/>
    <n v="5.6939999999999998E-2"/>
    <n v="0"/>
    <n v="0"/>
    <n v="0"/>
    <n v="0"/>
    <m/>
    <n v="0"/>
    <n v="0"/>
    <n v="0"/>
    <s v="YES"/>
    <n v="0"/>
    <s v="121-233"/>
    <m/>
    <m/>
    <m/>
    <n v="0"/>
    <m/>
    <m/>
    <n v="0"/>
    <n v="0"/>
    <n v="0"/>
    <n v="0"/>
    <n v="0"/>
    <m/>
    <m/>
    <m/>
    <m/>
    <m/>
    <m/>
    <m/>
    <m/>
    <m/>
    <m/>
    <n v="1"/>
    <n v="1"/>
    <x v="7"/>
    <x v="7"/>
  </r>
  <r>
    <s v="119-G15"/>
    <m/>
    <x v="0"/>
    <s v="7 MAYFLOWER WAY"/>
    <n v="132"/>
    <s v="CHAMP CHRISTINE"/>
    <s v="R130"/>
    <s v="RES ACLNUD  MDL-00"/>
    <s v="119//G15//"/>
    <n v="0.19059999999999999"/>
    <n v="0"/>
    <n v="0"/>
    <n v="0"/>
    <n v="0"/>
    <m/>
    <n v="0"/>
    <n v="0"/>
    <n v="0"/>
    <s v="YES"/>
    <n v="0"/>
    <s v="119-G15"/>
    <m/>
    <m/>
    <m/>
    <n v="0"/>
    <m/>
    <m/>
    <n v="0"/>
    <n v="0"/>
    <n v="0"/>
    <n v="0"/>
    <n v="0"/>
    <m/>
    <m/>
    <m/>
    <m/>
    <m/>
    <m/>
    <m/>
    <m/>
    <m/>
    <m/>
    <n v="1"/>
    <n v="1"/>
    <x v="7"/>
    <x v="7"/>
  </r>
  <r>
    <s v="119-GC"/>
    <m/>
    <x v="0"/>
    <s v="8 SHAMROCK CIR"/>
    <n v="101"/>
    <s v="KEEFE EDWARD W"/>
    <s v="R130"/>
    <s v="ONE FAMILY"/>
    <s v="119//GC//"/>
    <n v="0.38929999999999998"/>
    <n v="1"/>
    <n v="1"/>
    <n v="1"/>
    <n v="1"/>
    <s v="SEPTIC"/>
    <n v="0"/>
    <n v="0"/>
    <n v="0"/>
    <s v="YES"/>
    <n v="0"/>
    <s v="119-GC"/>
    <s v="Gas,Well,Septic"/>
    <s v="SEPTIC"/>
    <s v="SEPTIC"/>
    <n v="0"/>
    <m/>
    <m/>
    <n v="1"/>
    <n v="1"/>
    <n v="2"/>
    <n v="1008"/>
    <n v="1"/>
    <m/>
    <m/>
    <m/>
    <m/>
    <m/>
    <m/>
    <m/>
    <m/>
    <m/>
    <m/>
    <n v="1"/>
    <n v="1"/>
    <x v="7"/>
    <x v="7"/>
  </r>
  <r>
    <s v="121-403"/>
    <m/>
    <x v="0"/>
    <s v="33 PLYMOUTH AVE"/>
    <n v="101"/>
    <s v="PAYTON EDWIN J TRUSTEE BEETLE"/>
    <s v="R130"/>
    <s v="ONE FAMILY"/>
    <s v="121//403//"/>
    <n v="0.18446000000000001"/>
    <n v="1"/>
    <n v="1"/>
    <n v="1"/>
    <n v="1"/>
    <s v="SEPTIC"/>
    <n v="0"/>
    <n v="1"/>
    <n v="3900"/>
    <s v="YES"/>
    <n v="3900"/>
    <s v="121-403"/>
    <s v="Gas,Well,Septic"/>
    <s v="SEPTIC"/>
    <s v="SEPTIC"/>
    <n v="3900"/>
    <m/>
    <m/>
    <n v="1"/>
    <n v="1"/>
    <n v="2"/>
    <n v="672"/>
    <n v="1"/>
    <m/>
    <m/>
    <m/>
    <m/>
    <m/>
    <m/>
    <m/>
    <m/>
    <m/>
    <m/>
    <n v="3"/>
    <n v="1"/>
    <x v="7"/>
    <x v="7"/>
  </r>
  <r>
    <s v="LAND_NOPARC"/>
    <m/>
    <x v="0"/>
    <m/>
    <n v="0"/>
    <m/>
    <m/>
    <m/>
    <m/>
    <n v="5.9450000000000003E-2"/>
    <n v="0"/>
    <n v="0"/>
    <n v="0"/>
    <n v="0"/>
    <m/>
    <n v="0"/>
    <n v="0"/>
    <n v="0"/>
    <s v="NO"/>
    <n v="0"/>
    <m/>
    <m/>
    <m/>
    <m/>
    <n v="0"/>
    <m/>
    <m/>
    <n v="0"/>
    <n v="0"/>
    <n v="0"/>
    <n v="0"/>
    <n v="0"/>
    <m/>
    <m/>
    <m/>
    <m/>
    <m/>
    <m/>
    <m/>
    <m/>
    <m/>
    <m/>
    <n v="0"/>
    <n v="1"/>
    <x v="7"/>
    <x v="7"/>
  </r>
  <r>
    <s v="LAND_NOPARC"/>
    <m/>
    <x v="0"/>
    <m/>
    <n v="0"/>
    <m/>
    <m/>
    <m/>
    <m/>
    <n v="6.2E-4"/>
    <n v="0"/>
    <n v="0"/>
    <n v="0"/>
    <n v="0"/>
    <m/>
    <n v="0"/>
    <n v="0"/>
    <n v="0"/>
    <s v="NO"/>
    <n v="0"/>
    <m/>
    <m/>
    <m/>
    <m/>
    <n v="0"/>
    <m/>
    <m/>
    <n v="0"/>
    <n v="0"/>
    <n v="0"/>
    <n v="0"/>
    <n v="0"/>
    <m/>
    <m/>
    <m/>
    <m/>
    <m/>
    <m/>
    <m/>
    <m/>
    <m/>
    <m/>
    <n v="0"/>
    <n v="1"/>
    <x v="7"/>
    <x v="7"/>
  </r>
  <r>
    <s v="119-GD"/>
    <m/>
    <x v="0"/>
    <s v="10 SHAMROCK CIR"/>
    <n v="101"/>
    <s v="LOMARTIRE JOHN A TRUSTEE OF THE"/>
    <s v="R130"/>
    <s v="ONE FAMILY"/>
    <s v="119//GD//"/>
    <n v="0.27933999999999998"/>
    <n v="1"/>
    <n v="1"/>
    <n v="1"/>
    <n v="1"/>
    <s v="SEPTIC"/>
    <n v="0"/>
    <n v="1"/>
    <n v="2800"/>
    <s v="YES"/>
    <n v="2800"/>
    <s v="119-GD"/>
    <s v="Gas,Well,Septic"/>
    <s v="SEPTIC"/>
    <s v="SEPTIC"/>
    <n v="2800"/>
    <m/>
    <m/>
    <n v="1"/>
    <n v="1"/>
    <n v="2"/>
    <n v="768"/>
    <n v="1"/>
    <m/>
    <m/>
    <m/>
    <m/>
    <m/>
    <m/>
    <m/>
    <m/>
    <m/>
    <m/>
    <n v="1"/>
    <n v="1"/>
    <x v="7"/>
    <x v="7"/>
  </r>
  <r>
    <s v="121-231"/>
    <m/>
    <x v="0"/>
    <s v="34 PLYMOUTH AVE"/>
    <n v="903"/>
    <s v="TOWN OF WAREHAM"/>
    <s v="R130"/>
    <s v="MUNICIPAL  MDL-00"/>
    <s v="121//231//"/>
    <n v="0.15060000000000001"/>
    <n v="0"/>
    <n v="0"/>
    <n v="0"/>
    <n v="0"/>
    <m/>
    <n v="0"/>
    <n v="0"/>
    <n v="0"/>
    <s v="YES"/>
    <n v="0"/>
    <s v="121-231"/>
    <m/>
    <m/>
    <m/>
    <n v="0"/>
    <m/>
    <m/>
    <n v="0"/>
    <n v="0"/>
    <n v="0"/>
    <n v="0"/>
    <n v="0"/>
    <m/>
    <m/>
    <m/>
    <m/>
    <m/>
    <m/>
    <m/>
    <m/>
    <m/>
    <m/>
    <n v="2"/>
    <n v="1"/>
    <x v="7"/>
    <x v="7"/>
  </r>
  <r>
    <s v="LAND_NOPARC"/>
    <m/>
    <x v="0"/>
    <m/>
    <n v="0"/>
    <m/>
    <m/>
    <m/>
    <m/>
    <n v="3.1370000000000002E-2"/>
    <n v="0"/>
    <n v="0"/>
    <n v="0"/>
    <n v="0"/>
    <m/>
    <n v="0"/>
    <n v="0"/>
    <n v="0"/>
    <s v="NO"/>
    <n v="0"/>
    <m/>
    <m/>
    <m/>
    <m/>
    <n v="0"/>
    <m/>
    <m/>
    <n v="0"/>
    <n v="0"/>
    <n v="0"/>
    <n v="0"/>
    <n v="0"/>
    <m/>
    <m/>
    <m/>
    <m/>
    <m/>
    <m/>
    <m/>
    <m/>
    <m/>
    <m/>
    <n v="0"/>
    <n v="1"/>
    <x v="7"/>
    <x v="7"/>
  </r>
  <r>
    <s v="119-1005"/>
    <m/>
    <x v="0"/>
    <s v="9 MAYFLOWER WAY"/>
    <n v="903"/>
    <s v="TOWN OF WAREHAM"/>
    <s v="R130"/>
    <s v="TAX POSS  MDL-00"/>
    <s v="119//1005//"/>
    <n v="8.8190000000000004E-2"/>
    <n v="0"/>
    <n v="0"/>
    <n v="0"/>
    <n v="0"/>
    <m/>
    <n v="0"/>
    <n v="0"/>
    <n v="0"/>
    <s v="YES"/>
    <n v="0"/>
    <s v="119-1005"/>
    <m/>
    <m/>
    <m/>
    <n v="0"/>
    <m/>
    <m/>
    <n v="0"/>
    <n v="0"/>
    <n v="0"/>
    <n v="0"/>
    <n v="0"/>
    <m/>
    <m/>
    <m/>
    <m/>
    <m/>
    <m/>
    <m/>
    <m/>
    <m/>
    <m/>
    <n v="1"/>
    <n v="1"/>
    <x v="7"/>
    <x v="7"/>
  </r>
  <r>
    <s v="LAND_NOPARC"/>
    <m/>
    <x v="0"/>
    <m/>
    <n v="0"/>
    <m/>
    <m/>
    <m/>
    <m/>
    <n v="2.5200000000000001E-3"/>
    <n v="0"/>
    <n v="0"/>
    <n v="0"/>
    <n v="0"/>
    <m/>
    <n v="0"/>
    <n v="0"/>
    <n v="0"/>
    <s v="NO"/>
    <n v="0"/>
    <m/>
    <m/>
    <m/>
    <m/>
    <n v="0"/>
    <m/>
    <m/>
    <n v="0"/>
    <n v="0"/>
    <n v="0"/>
    <n v="0"/>
    <n v="0"/>
    <m/>
    <m/>
    <m/>
    <m/>
    <m/>
    <m/>
    <m/>
    <m/>
    <m/>
    <m/>
    <n v="0"/>
    <n v="1"/>
    <x v="7"/>
    <x v="7"/>
  </r>
  <r>
    <s v="119-G23"/>
    <m/>
    <x v="0"/>
    <s v="12 SUNSET BLVD"/>
    <n v="903"/>
    <s v="TOWN OF WAREHAM"/>
    <s v="R130"/>
    <s v="TAX POSS  MDL-00"/>
    <s v="119//G23//"/>
    <n v="0.16905999999999999"/>
    <n v="0"/>
    <n v="0"/>
    <n v="0"/>
    <n v="0"/>
    <m/>
    <n v="0"/>
    <n v="0"/>
    <n v="0"/>
    <s v="YES"/>
    <n v="0"/>
    <s v="119-G23"/>
    <m/>
    <m/>
    <m/>
    <n v="0"/>
    <m/>
    <m/>
    <n v="0"/>
    <n v="0"/>
    <n v="0"/>
    <n v="0"/>
    <n v="0"/>
    <m/>
    <m/>
    <m/>
    <m/>
    <m/>
    <m/>
    <m/>
    <m/>
    <m/>
    <m/>
    <n v="1"/>
    <n v="1"/>
    <x v="7"/>
    <x v="7"/>
  </r>
  <r>
    <s v="UNK266"/>
    <s v="FEE"/>
    <x v="0"/>
    <s v="169 TIHONET RD"/>
    <n v="710"/>
    <s v="MAKEPEACE CO A D"/>
    <s v="R60"/>
    <s v="CRANBERRY"/>
    <m/>
    <n v="1.40666"/>
    <n v="0"/>
    <n v="1"/>
    <n v="0"/>
    <n v="1"/>
    <m/>
    <n v="0"/>
    <n v="0"/>
    <n v="0"/>
    <s v="NO_W2"/>
    <n v="0"/>
    <m/>
    <m/>
    <m/>
    <s v="SEPTIC"/>
    <n v="0"/>
    <m/>
    <m/>
    <n v="0"/>
    <n v="1"/>
    <n v="0"/>
    <n v="0"/>
    <n v="0"/>
    <s v="Not in new Assr DB, still single MakePe"/>
    <m/>
    <m/>
    <m/>
    <m/>
    <m/>
    <m/>
    <m/>
    <m/>
    <m/>
    <n v="1"/>
    <n v="1"/>
    <x v="14"/>
    <x v="14"/>
  </r>
  <r>
    <s v="119-G19"/>
    <m/>
    <x v="0"/>
    <s v="7 SUNSET BLVD"/>
    <n v="132"/>
    <s v="GILMETTE BETTY J"/>
    <s v="R130"/>
    <s v="RES ACLNUD  MDL-00"/>
    <s v="119//G19//"/>
    <n v="0.24404999999999999"/>
    <n v="0"/>
    <n v="0"/>
    <n v="0"/>
    <n v="0"/>
    <m/>
    <n v="0"/>
    <n v="0"/>
    <n v="0"/>
    <s v="YES"/>
    <n v="0"/>
    <s v="119-G19"/>
    <m/>
    <m/>
    <m/>
    <n v="0"/>
    <m/>
    <m/>
    <n v="0"/>
    <n v="0"/>
    <n v="0"/>
    <n v="0"/>
    <n v="0"/>
    <m/>
    <m/>
    <m/>
    <m/>
    <m/>
    <m/>
    <m/>
    <m/>
    <m/>
    <m/>
    <n v="1"/>
    <n v="1"/>
    <x v="7"/>
    <x v="7"/>
  </r>
  <r>
    <s v="119-G21"/>
    <m/>
    <x v="0"/>
    <s v="6 MAYFLOWER WAY"/>
    <n v="101"/>
    <s v="HAYWARD EDWARD"/>
    <s v="R130"/>
    <s v="ONE FAMILY"/>
    <s v="119//G21//"/>
    <n v="0.29685"/>
    <n v="1"/>
    <n v="1"/>
    <n v="1"/>
    <n v="1"/>
    <s v="SEPTIC"/>
    <n v="0"/>
    <n v="1"/>
    <n v="4100"/>
    <s v="YES"/>
    <n v="4100"/>
    <s v="119-G21"/>
    <s v="Gas,Well,Septic"/>
    <s v="SEPTIC"/>
    <s v="SEPTIC"/>
    <n v="4100"/>
    <m/>
    <m/>
    <n v="1"/>
    <n v="1"/>
    <n v="2"/>
    <n v="864"/>
    <n v="1"/>
    <m/>
    <m/>
    <m/>
    <m/>
    <m/>
    <m/>
    <m/>
    <m/>
    <m/>
    <m/>
    <n v="1"/>
    <n v="1"/>
    <x v="7"/>
    <x v="7"/>
  </r>
  <r>
    <s v="114C-1-25"/>
    <m/>
    <x v="0"/>
    <s v="223 CHARGE POND RD"/>
    <n v="101"/>
    <s v="ROBBINS MARK J"/>
    <s v="R130"/>
    <s v="ONE FAMILY"/>
    <s v="114/C1/25//"/>
    <n v="0.41763"/>
    <n v="1"/>
    <n v="1"/>
    <n v="1"/>
    <n v="1"/>
    <s v="SEPTIC"/>
    <n v="0"/>
    <n v="0"/>
    <n v="0"/>
    <s v="YES"/>
    <n v="0"/>
    <s v="114C-1-25"/>
    <s v="Well,Septic"/>
    <s v="SEPTIC"/>
    <s v="SEPTIC"/>
    <n v="0"/>
    <m/>
    <m/>
    <n v="1"/>
    <n v="1"/>
    <n v="3"/>
    <n v="1500"/>
    <n v="1"/>
    <m/>
    <m/>
    <m/>
    <m/>
    <m/>
    <m/>
    <m/>
    <m/>
    <m/>
    <m/>
    <n v="1"/>
    <n v="1"/>
    <x v="7"/>
    <x v="7"/>
  </r>
  <r>
    <s v="LAND_NOPARC"/>
    <m/>
    <x v="0"/>
    <m/>
    <n v="0"/>
    <m/>
    <m/>
    <m/>
    <m/>
    <n v="4.8700000000000002E-3"/>
    <n v="0"/>
    <n v="0"/>
    <n v="0"/>
    <n v="0"/>
    <m/>
    <n v="0"/>
    <n v="0"/>
    <n v="0"/>
    <s v="NO"/>
    <n v="0"/>
    <m/>
    <m/>
    <m/>
    <m/>
    <n v="0"/>
    <m/>
    <m/>
    <n v="0"/>
    <n v="0"/>
    <n v="0"/>
    <n v="0"/>
    <n v="0"/>
    <m/>
    <m/>
    <m/>
    <m/>
    <m/>
    <m/>
    <m/>
    <m/>
    <m/>
    <m/>
    <n v="0"/>
    <n v="1"/>
    <x v="7"/>
    <x v="7"/>
  </r>
  <r>
    <s v="LAND_NOPARC"/>
    <m/>
    <x v="0"/>
    <m/>
    <n v="0"/>
    <m/>
    <m/>
    <m/>
    <m/>
    <n v="5.849E-2"/>
    <n v="0"/>
    <n v="0"/>
    <n v="0"/>
    <n v="0"/>
    <m/>
    <n v="0"/>
    <n v="0"/>
    <n v="0"/>
    <s v="NO"/>
    <n v="0"/>
    <m/>
    <m/>
    <m/>
    <m/>
    <n v="0"/>
    <m/>
    <m/>
    <n v="0"/>
    <n v="0"/>
    <n v="0"/>
    <n v="0"/>
    <n v="0"/>
    <m/>
    <m/>
    <m/>
    <m/>
    <m/>
    <m/>
    <m/>
    <m/>
    <m/>
    <m/>
    <n v="0"/>
    <n v="1"/>
    <x v="7"/>
    <x v="7"/>
  </r>
  <r>
    <s v="119-GE"/>
    <m/>
    <x v="0"/>
    <s v="12 SHAMROCK CIR"/>
    <n v="101"/>
    <s v="SAVOIE PATRICIA MARY &amp; OFRIA"/>
    <s v="R130"/>
    <s v="ONE FAMILY"/>
    <s v="119//GE//"/>
    <n v="0.24076"/>
    <n v="1"/>
    <n v="1"/>
    <n v="1"/>
    <n v="1"/>
    <s v="SEPTIC"/>
    <n v="0"/>
    <n v="0"/>
    <n v="0"/>
    <s v="YES"/>
    <n v="0"/>
    <s v="119-GE"/>
    <s v="Gas,Well,Septic"/>
    <s v="SEPTIC"/>
    <s v="SEPTIC"/>
    <n v="0"/>
    <m/>
    <m/>
    <n v="1"/>
    <n v="1"/>
    <n v="3"/>
    <n v="768"/>
    <n v="1"/>
    <m/>
    <m/>
    <m/>
    <m/>
    <m/>
    <m/>
    <m/>
    <m/>
    <m/>
    <m/>
    <n v="1"/>
    <n v="1"/>
    <x v="7"/>
    <x v="7"/>
  </r>
  <r>
    <s v="114C-1-11"/>
    <m/>
    <x v="0"/>
    <s v="220 CHARGE POND RD"/>
    <n v="101"/>
    <s v="ELANDSON LINNEA ADELE"/>
    <s v="R60"/>
    <s v="ONE FAMILY"/>
    <s v="114/C1/11//"/>
    <n v="0.27204"/>
    <n v="1"/>
    <n v="1"/>
    <n v="1"/>
    <n v="1"/>
    <s v="SEPTIC"/>
    <n v="0"/>
    <n v="0"/>
    <n v="0"/>
    <s v="YES"/>
    <n v="0"/>
    <s v="114C-1-11"/>
    <s v="Well,Septic"/>
    <s v="SEPTIC"/>
    <s v="SEPTIC"/>
    <n v="0"/>
    <m/>
    <m/>
    <n v="1"/>
    <n v="1"/>
    <n v="2"/>
    <n v="1853"/>
    <n v="1"/>
    <m/>
    <m/>
    <m/>
    <m/>
    <m/>
    <m/>
    <m/>
    <m/>
    <m/>
    <m/>
    <n v="1"/>
    <n v="1"/>
    <x v="8"/>
    <x v="8"/>
  </r>
  <r>
    <s v="117-1008"/>
    <m/>
    <x v="0"/>
    <s v="0 GLEN CHARLIE RD"/>
    <n v="101"/>
    <s v="TUCY ENTERPRISES INC"/>
    <s v="R130"/>
    <s v="ONE FAMILY"/>
    <s v="117//1008//"/>
    <n v="3.3585699999999998"/>
    <n v="1"/>
    <n v="1"/>
    <n v="1"/>
    <n v="1"/>
    <s v="SEPTIC"/>
    <n v="0"/>
    <n v="0"/>
    <n v="0"/>
    <s v="YES"/>
    <n v="0"/>
    <s v="117-1008"/>
    <s v="Well"/>
    <m/>
    <s v="SEPTIC"/>
    <n v="0"/>
    <m/>
    <m/>
    <n v="1"/>
    <n v="1"/>
    <n v="0"/>
    <n v="700"/>
    <n v="1"/>
    <m/>
    <m/>
    <m/>
    <m/>
    <m/>
    <m/>
    <m/>
    <m/>
    <m/>
    <m/>
    <n v="1"/>
    <n v="1"/>
    <x v="7"/>
    <x v="7"/>
  </r>
  <r>
    <s v="121-229"/>
    <m/>
    <x v="0"/>
    <s v="38 PLYMOUTH AVE"/>
    <n v="903"/>
    <s v="TOWN OF WAREHAM"/>
    <s v="R130"/>
    <s v="TAX POSS  MDL-00"/>
    <s v="121//229//"/>
    <n v="0.12884999999999999"/>
    <n v="0"/>
    <n v="0"/>
    <n v="0"/>
    <n v="0"/>
    <m/>
    <n v="0"/>
    <n v="0"/>
    <n v="0"/>
    <s v="YES"/>
    <n v="0"/>
    <s v="121-229"/>
    <m/>
    <m/>
    <m/>
    <n v="0"/>
    <m/>
    <m/>
    <n v="0"/>
    <n v="0"/>
    <n v="0"/>
    <n v="0"/>
    <n v="0"/>
    <m/>
    <m/>
    <m/>
    <m/>
    <m/>
    <m/>
    <m/>
    <m/>
    <m/>
    <m/>
    <n v="2"/>
    <n v="1"/>
    <x v="7"/>
    <x v="7"/>
  </r>
  <r>
    <s v="114A-1001"/>
    <m/>
    <x v="0"/>
    <s v="0 LOWER POND"/>
    <n v="132"/>
    <s v="MAROTTA LOUISE M"/>
    <s v="R60"/>
    <s v="RES ACLNUD  MDL-00"/>
    <s v="114/A/1001//"/>
    <n v="28.006769999999999"/>
    <n v="0"/>
    <n v="0"/>
    <n v="0"/>
    <n v="0"/>
    <m/>
    <n v="0"/>
    <n v="0"/>
    <n v="0"/>
    <s v="YES"/>
    <n v="0"/>
    <s v="114A-1001"/>
    <m/>
    <m/>
    <m/>
    <n v="0"/>
    <m/>
    <m/>
    <n v="0"/>
    <n v="0"/>
    <n v="0"/>
    <n v="0"/>
    <n v="0"/>
    <m/>
    <m/>
    <m/>
    <m/>
    <m/>
    <m/>
    <m/>
    <m/>
    <m/>
    <m/>
    <n v="1"/>
    <n v="1"/>
    <x v="13"/>
    <x v="13"/>
  </r>
  <r>
    <s v="LAND_NOPARC"/>
    <m/>
    <x v="0"/>
    <m/>
    <n v="0"/>
    <m/>
    <m/>
    <m/>
    <m/>
    <n v="5.9380000000000002E-2"/>
    <n v="0"/>
    <n v="0"/>
    <n v="0"/>
    <n v="0"/>
    <m/>
    <n v="0"/>
    <n v="0"/>
    <n v="0"/>
    <s v="NO"/>
    <n v="0"/>
    <m/>
    <m/>
    <m/>
    <m/>
    <n v="0"/>
    <m/>
    <m/>
    <n v="0"/>
    <n v="0"/>
    <n v="0"/>
    <n v="0"/>
    <n v="0"/>
    <m/>
    <m/>
    <m/>
    <m/>
    <m/>
    <m/>
    <m/>
    <m/>
    <m/>
    <m/>
    <n v="0"/>
    <n v="1"/>
    <x v="7"/>
    <x v="7"/>
  </r>
  <r>
    <s v="119-426"/>
    <m/>
    <x v="0"/>
    <s v="1 MAYFLOWER LN"/>
    <n v="101"/>
    <s v="ADAMS ARTHUR A"/>
    <s v="R130"/>
    <s v="ONE FAMILY"/>
    <s v="119//426//"/>
    <n v="0.19656000000000001"/>
    <n v="1"/>
    <n v="1"/>
    <n v="1"/>
    <n v="1"/>
    <s v="SEPTIC"/>
    <n v="0"/>
    <n v="1"/>
    <n v="8700"/>
    <s v="YES"/>
    <n v="8700"/>
    <s v="119-426"/>
    <s v="Gas,Well,Septic"/>
    <s v="SEPTIC"/>
    <s v="SEPTIC"/>
    <n v="8700"/>
    <m/>
    <m/>
    <n v="1"/>
    <n v="1"/>
    <n v="3"/>
    <n v="920"/>
    <n v="1"/>
    <m/>
    <m/>
    <m/>
    <m/>
    <m/>
    <m/>
    <m/>
    <m/>
    <m/>
    <m/>
    <n v="1"/>
    <n v="1"/>
    <x v="7"/>
    <x v="7"/>
  </r>
  <r>
    <s v="105-1012"/>
    <m/>
    <x v="0"/>
    <s v="28 CHARLOTTE FURN RD"/>
    <n v="132"/>
    <s v="ROSE ROBERT"/>
    <s v="R60"/>
    <s v="RES ACLNUD  MDL-00"/>
    <s v="105//1012//"/>
    <n v="0.2908"/>
    <n v="0"/>
    <n v="0"/>
    <n v="0"/>
    <n v="0"/>
    <m/>
    <n v="0"/>
    <n v="0"/>
    <n v="0"/>
    <s v="YES"/>
    <n v="0"/>
    <s v="105-1012"/>
    <s v="Public Water,Septic"/>
    <s v="SEPTIC"/>
    <m/>
    <n v="0"/>
    <m/>
    <m/>
    <n v="0"/>
    <n v="0"/>
    <n v="0"/>
    <n v="0"/>
    <n v="0"/>
    <m/>
    <m/>
    <m/>
    <m/>
    <m/>
    <m/>
    <m/>
    <m/>
    <m/>
    <m/>
    <n v="1"/>
    <n v="1"/>
    <x v="4"/>
    <x v="4"/>
  </r>
  <r>
    <s v="121-400"/>
    <m/>
    <x v="0"/>
    <s v="41 PLYMOUTH AVE"/>
    <n v="101"/>
    <s v="SCHROTH EDWARD F SR"/>
    <s v="R130"/>
    <s v="ONE FAMILY"/>
    <s v="121//400//"/>
    <n v="0.26987"/>
    <n v="1"/>
    <n v="1"/>
    <n v="1"/>
    <n v="1"/>
    <s v="SEPTIC"/>
    <n v="0"/>
    <n v="1"/>
    <n v="700"/>
    <s v="NO_W1"/>
    <n v="700"/>
    <s v="121-400"/>
    <s v="Well,Septic"/>
    <s v="SEPTIC"/>
    <s v="SEPTIC"/>
    <n v="700"/>
    <m/>
    <m/>
    <n v="1"/>
    <n v="1"/>
    <n v="2"/>
    <n v="480"/>
    <n v="1"/>
    <m/>
    <m/>
    <m/>
    <m/>
    <m/>
    <m/>
    <m/>
    <m/>
    <m/>
    <m/>
    <n v="4"/>
    <n v="1"/>
    <x v="7"/>
    <x v="7"/>
  </r>
  <r>
    <s v="119-GF"/>
    <m/>
    <x v="0"/>
    <s v="13 SHAMROCK CIR"/>
    <n v="101"/>
    <s v="FIELDING RODNEY A"/>
    <s v="R130"/>
    <s v="ONE FAMILY"/>
    <s v="119//GF//"/>
    <n v="0.25547999999999998"/>
    <n v="1"/>
    <n v="1"/>
    <n v="1"/>
    <n v="1"/>
    <s v="SEPTIC"/>
    <n v="0"/>
    <n v="0"/>
    <n v="0"/>
    <s v="YES"/>
    <n v="0"/>
    <s v="119-GF"/>
    <s v="Gas,Well,Septic"/>
    <s v="SEPTIC"/>
    <s v="SEPTIC"/>
    <n v="0"/>
    <m/>
    <m/>
    <n v="1"/>
    <n v="1"/>
    <n v="1"/>
    <n v="760"/>
    <n v="1"/>
    <m/>
    <m/>
    <m/>
    <m/>
    <m/>
    <m/>
    <m/>
    <m/>
    <m/>
    <m/>
    <n v="1"/>
    <n v="1"/>
    <x v="7"/>
    <x v="7"/>
  </r>
  <r>
    <s v="114C-1-26"/>
    <m/>
    <x v="0"/>
    <s v="225 CHARGE POND RD"/>
    <n v="101"/>
    <s v="RODRIGUES ROY"/>
    <s v="R130"/>
    <s v="ONE FAMILY"/>
    <s v="114/C1/26//"/>
    <n v="0.39826"/>
    <n v="1"/>
    <n v="1"/>
    <n v="1"/>
    <n v="1"/>
    <s v="SEPTIC"/>
    <n v="0"/>
    <n v="0"/>
    <n v="0"/>
    <s v="YES"/>
    <n v="0"/>
    <s v="114C-1-26"/>
    <s v="Well,Septic"/>
    <s v="SEPTIC"/>
    <s v="SEPTIC"/>
    <n v="0"/>
    <m/>
    <m/>
    <n v="1"/>
    <n v="1"/>
    <n v="3"/>
    <n v="1242"/>
    <n v="1"/>
    <m/>
    <m/>
    <m/>
    <m/>
    <m/>
    <m/>
    <m/>
    <m/>
    <m/>
    <m/>
    <n v="1"/>
    <n v="1"/>
    <x v="7"/>
    <x v="7"/>
  </r>
  <r>
    <s v="119-G24"/>
    <m/>
    <x v="0"/>
    <s v="14 SUNSET BLVD"/>
    <n v="132"/>
    <s v="ROFFE JEAN S"/>
    <s v="R130"/>
    <s v="RES ACLNUD  MDL-00"/>
    <s v="119//G24//"/>
    <n v="0.30621999999999999"/>
    <n v="0"/>
    <n v="0"/>
    <n v="0"/>
    <n v="0"/>
    <m/>
    <n v="0"/>
    <n v="0"/>
    <n v="0"/>
    <s v="YES"/>
    <n v="0"/>
    <s v="119-G24"/>
    <m/>
    <m/>
    <m/>
    <n v="0"/>
    <m/>
    <m/>
    <n v="0"/>
    <n v="0"/>
    <n v="0"/>
    <n v="0"/>
    <n v="0"/>
    <m/>
    <m/>
    <m/>
    <m/>
    <m/>
    <m/>
    <m/>
    <m/>
    <m/>
    <m/>
    <n v="2"/>
    <n v="1"/>
    <x v="7"/>
    <x v="7"/>
  </r>
  <r>
    <s v="LAND_NOPARC"/>
    <m/>
    <x v="0"/>
    <m/>
    <n v="0"/>
    <m/>
    <m/>
    <m/>
    <m/>
    <n v="1.763E-2"/>
    <n v="0"/>
    <n v="0"/>
    <n v="0"/>
    <n v="0"/>
    <m/>
    <n v="0"/>
    <n v="0"/>
    <n v="0"/>
    <s v="NO"/>
    <n v="0"/>
    <m/>
    <m/>
    <m/>
    <m/>
    <n v="0"/>
    <m/>
    <m/>
    <n v="0"/>
    <n v="0"/>
    <n v="0"/>
    <n v="0"/>
    <n v="0"/>
    <m/>
    <m/>
    <m/>
    <m/>
    <m/>
    <m/>
    <m/>
    <m/>
    <m/>
    <m/>
    <n v="0"/>
    <n v="1"/>
    <x v="7"/>
    <x v="7"/>
  </r>
  <r>
    <s v="121-227"/>
    <m/>
    <x v="0"/>
    <s v="42 PLYMOUTH AVE"/>
    <n v="101"/>
    <s v="CHANDLER JOHNATHAN F"/>
    <s v="R130"/>
    <s v="ONE FAMILY"/>
    <s v="121//227//"/>
    <n v="0.12756999999999999"/>
    <n v="1"/>
    <n v="1"/>
    <n v="1"/>
    <n v="1"/>
    <s v="SEPTIC"/>
    <n v="0"/>
    <n v="1"/>
    <n v="10900"/>
    <s v="YES"/>
    <n v="10900"/>
    <s v="121-227"/>
    <s v="Gas,Well,Septic"/>
    <s v="SEPTIC"/>
    <s v="SEPTIC"/>
    <n v="10900"/>
    <m/>
    <m/>
    <n v="1"/>
    <n v="1"/>
    <n v="1"/>
    <n v="768"/>
    <n v="1"/>
    <m/>
    <m/>
    <m/>
    <m/>
    <m/>
    <m/>
    <m/>
    <m/>
    <m/>
    <m/>
    <n v="2"/>
    <n v="1"/>
    <x v="7"/>
    <x v="7"/>
  </r>
  <r>
    <s v="119-12"/>
    <m/>
    <x v="0"/>
    <s v="26 SHANGRI-LA BLVD"/>
    <n v="132"/>
    <s v="GRIAUZDE ALEKSANDRAS &amp;ELEONORA"/>
    <s v="R130"/>
    <s v="RES ACLNUD  MDL-00"/>
    <s v="119//12//"/>
    <n v="0.31930999999999998"/>
    <n v="0"/>
    <n v="0"/>
    <n v="0"/>
    <n v="0"/>
    <m/>
    <n v="0"/>
    <n v="0"/>
    <n v="0"/>
    <s v="YES"/>
    <n v="0"/>
    <s v="119-12"/>
    <m/>
    <m/>
    <m/>
    <n v="0"/>
    <m/>
    <m/>
    <n v="0"/>
    <n v="0"/>
    <n v="0"/>
    <n v="0"/>
    <n v="0"/>
    <m/>
    <m/>
    <m/>
    <m/>
    <m/>
    <m/>
    <m/>
    <m/>
    <m/>
    <m/>
    <n v="2"/>
    <n v="1"/>
    <x v="7"/>
    <x v="7"/>
  </r>
  <r>
    <s v="119-G20"/>
    <m/>
    <x v="0"/>
    <s v="9 SUNSET BLVD"/>
    <n v="101"/>
    <s v="GILMETTE BETTY J"/>
    <s v="R130"/>
    <s v="ONE FAMILY"/>
    <s v="119//G20//"/>
    <n v="0.2361"/>
    <n v="1"/>
    <n v="1"/>
    <n v="1"/>
    <n v="1"/>
    <s v="SEPTIC"/>
    <n v="0"/>
    <n v="1"/>
    <n v="6600"/>
    <s v="YES"/>
    <n v="6600"/>
    <s v="119-G20"/>
    <s v="Gas,Well,Septic"/>
    <s v="SEPTIC"/>
    <s v="SEPTIC"/>
    <n v="6600"/>
    <m/>
    <m/>
    <n v="1"/>
    <n v="1"/>
    <n v="3"/>
    <n v="1484"/>
    <n v="1.75"/>
    <m/>
    <m/>
    <m/>
    <m/>
    <m/>
    <m/>
    <m/>
    <m/>
    <m/>
    <m/>
    <n v="1"/>
    <n v="1"/>
    <x v="7"/>
    <x v="7"/>
  </r>
  <r>
    <s v="UNK263"/>
    <s v="FEE"/>
    <x v="0"/>
    <s v="169 TIHONET RD"/>
    <n v="710"/>
    <s v="MAKEPEACE CO A D"/>
    <s v="R60"/>
    <s v="CRANBERRY"/>
    <m/>
    <n v="1.59701"/>
    <n v="0"/>
    <n v="0"/>
    <n v="0"/>
    <n v="0"/>
    <m/>
    <n v="0"/>
    <n v="0"/>
    <n v="0"/>
    <s v="NO_W2"/>
    <n v="0"/>
    <m/>
    <m/>
    <m/>
    <m/>
    <n v="0"/>
    <m/>
    <m/>
    <n v="0"/>
    <n v="0"/>
    <n v="0"/>
    <n v="0"/>
    <n v="0"/>
    <s v="Not in new Assr DB, still single MakePe"/>
    <m/>
    <m/>
    <m/>
    <m/>
    <m/>
    <m/>
    <m/>
    <m/>
    <m/>
    <n v="1"/>
    <n v="1"/>
    <x v="14"/>
    <x v="14"/>
  </r>
  <r>
    <s v="UNK262"/>
    <s v="FEE"/>
    <x v="0"/>
    <s v="169 TIHONET RD"/>
    <n v="710"/>
    <s v="MAKEPEACE CO A D"/>
    <s v="R60"/>
    <s v="CRANBERRY"/>
    <m/>
    <n v="1.3385400000000001"/>
    <n v="0"/>
    <n v="0"/>
    <n v="0"/>
    <n v="0"/>
    <m/>
    <n v="0"/>
    <n v="0"/>
    <n v="0"/>
    <s v="NO_W2"/>
    <n v="0"/>
    <m/>
    <m/>
    <m/>
    <m/>
    <n v="0"/>
    <m/>
    <m/>
    <n v="0"/>
    <n v="0"/>
    <n v="0"/>
    <n v="0"/>
    <n v="0"/>
    <s v="Not in new Assr DB, still single MakePe"/>
    <m/>
    <m/>
    <m/>
    <m/>
    <m/>
    <m/>
    <m/>
    <m/>
    <m/>
    <n v="1"/>
    <n v="1"/>
    <x v="14"/>
    <x v="14"/>
  </r>
  <r>
    <s v="119-427"/>
    <m/>
    <x v="0"/>
    <s v="3 MAYFLOWER LN"/>
    <n v="101"/>
    <s v="JOHNSON DIANE I"/>
    <s v="R130"/>
    <s v="ONE FAMILY"/>
    <s v="119//427//"/>
    <n v="0.15132999999999999"/>
    <n v="1"/>
    <n v="1"/>
    <n v="1"/>
    <n v="1"/>
    <s v="SEPTIC"/>
    <n v="0"/>
    <n v="1"/>
    <n v="5500"/>
    <s v="YES"/>
    <n v="5500"/>
    <s v="119-427"/>
    <s v="Gas,Well,Septic"/>
    <s v="SEPTIC"/>
    <s v="SEPTIC"/>
    <n v="5500"/>
    <m/>
    <m/>
    <n v="1"/>
    <n v="1"/>
    <n v="2"/>
    <n v="1464"/>
    <n v="1"/>
    <m/>
    <m/>
    <m/>
    <m/>
    <m/>
    <m/>
    <m/>
    <m/>
    <m/>
    <m/>
    <n v="1"/>
    <n v="1"/>
    <x v="7"/>
    <x v="7"/>
  </r>
  <r>
    <s v="119-GA"/>
    <m/>
    <x v="0"/>
    <s v="20 SUNSET BLVD"/>
    <n v="101"/>
    <s v="FEDERAL NATIONAL MORTGAGE"/>
    <s v="R130"/>
    <s v="ONE FAMILY"/>
    <s v="119//GA//"/>
    <n v="0.82515000000000005"/>
    <n v="1"/>
    <n v="1"/>
    <n v="1"/>
    <n v="1"/>
    <s v="SEPTIC"/>
    <n v="0"/>
    <n v="1"/>
    <n v="10500"/>
    <s v="YES"/>
    <n v="10500"/>
    <s v="119-GA"/>
    <s v="Gas,Well,Septic"/>
    <s v="SEPTIC"/>
    <s v="SEPTIC"/>
    <n v="10500"/>
    <m/>
    <m/>
    <n v="1"/>
    <n v="1"/>
    <n v="3"/>
    <n v="696"/>
    <n v="1"/>
    <m/>
    <m/>
    <m/>
    <m/>
    <m/>
    <m/>
    <m/>
    <m/>
    <m/>
    <m/>
    <n v="1"/>
    <n v="1"/>
    <x v="7"/>
    <x v="7"/>
  </r>
  <r>
    <s v="119-GG"/>
    <m/>
    <x v="0"/>
    <s v="11 SHAMROCK CIR"/>
    <n v="101"/>
    <s v="CAMPAGNA NICHOLAS A JR &amp; BARBARA"/>
    <s v="R130"/>
    <s v="ONE FAMILY"/>
    <s v="119//GG//"/>
    <n v="0.27461999999999998"/>
    <n v="1"/>
    <n v="1"/>
    <n v="1"/>
    <n v="1"/>
    <s v="SEPTIC"/>
    <n v="0"/>
    <n v="1"/>
    <n v="1500"/>
    <s v="YES"/>
    <n v="1500"/>
    <s v="119-GG"/>
    <s v="Gas,Well,Septic"/>
    <s v="SEPTIC"/>
    <s v="SEPTIC"/>
    <n v="1500"/>
    <m/>
    <m/>
    <n v="1"/>
    <n v="1"/>
    <n v="2"/>
    <n v="1008"/>
    <n v="1"/>
    <m/>
    <m/>
    <m/>
    <m/>
    <m/>
    <m/>
    <m/>
    <m/>
    <m/>
    <m/>
    <n v="1"/>
    <n v="1"/>
    <x v="7"/>
    <x v="7"/>
  </r>
  <r>
    <s v="119-13"/>
    <m/>
    <x v="0"/>
    <s v="28 SHANGRI-LA BLVD"/>
    <n v="101"/>
    <s v="REZENDES JOSEPH E"/>
    <s v="R130"/>
    <s v="ONE FAMILY"/>
    <s v="119//13//"/>
    <n v="0.31244"/>
    <n v="1"/>
    <n v="1"/>
    <n v="1"/>
    <n v="1"/>
    <s v="SEPTIC"/>
    <n v="0"/>
    <n v="0"/>
    <n v="0"/>
    <s v="YES"/>
    <n v="0"/>
    <s v="119-13"/>
    <s v="Gas,Well,Septic"/>
    <s v="SEPTIC"/>
    <s v="SEPTIC"/>
    <n v="0"/>
    <m/>
    <m/>
    <n v="1"/>
    <n v="1"/>
    <n v="2"/>
    <n v="950"/>
    <n v="1"/>
    <m/>
    <m/>
    <m/>
    <m/>
    <m/>
    <m/>
    <m/>
    <m/>
    <m/>
    <m/>
    <n v="1"/>
    <n v="1"/>
    <x v="7"/>
    <x v="7"/>
  </r>
  <r>
    <s v="114C-1-12"/>
    <m/>
    <x v="0"/>
    <s v="222 CHARGE POND RD"/>
    <n v="101"/>
    <s v="GIBBS LINDA M"/>
    <s v="R60"/>
    <s v="ONE FAMILY"/>
    <s v="114/C1/12//"/>
    <n v="0.29776000000000002"/>
    <n v="1"/>
    <n v="1"/>
    <n v="1"/>
    <n v="1"/>
    <s v="SEPTIC"/>
    <n v="0"/>
    <n v="0"/>
    <n v="0"/>
    <s v="YES"/>
    <n v="0"/>
    <s v="114C-1-12"/>
    <s v="Well,Septic"/>
    <s v="SEPTIC"/>
    <s v="SEPTIC"/>
    <n v="0"/>
    <m/>
    <m/>
    <n v="1"/>
    <n v="1"/>
    <n v="4"/>
    <n v="2257"/>
    <n v="1.75"/>
    <m/>
    <m/>
    <m/>
    <m/>
    <m/>
    <m/>
    <m/>
    <m/>
    <m/>
    <m/>
    <n v="1"/>
    <n v="1"/>
    <x v="7"/>
    <x v="7"/>
  </r>
  <r>
    <s v="119-11"/>
    <m/>
    <x v="0"/>
    <s v="24 SHANGRI-LA BLVD"/>
    <n v="101"/>
    <s v="GOMES JOSEPH E"/>
    <s v="R130"/>
    <s v="ONE FAMILY"/>
    <s v="119//11//"/>
    <n v="0.19239000000000001"/>
    <n v="1"/>
    <n v="1"/>
    <n v="1"/>
    <n v="1"/>
    <s v="SEPTIC"/>
    <n v="0"/>
    <n v="1"/>
    <n v="7800"/>
    <s v="YES"/>
    <n v="7800"/>
    <s v="119-11"/>
    <s v="Gas,Well,Septic"/>
    <s v="SEPTIC"/>
    <s v="SEPTIC"/>
    <n v="7800"/>
    <m/>
    <m/>
    <n v="1"/>
    <n v="1"/>
    <n v="3"/>
    <n v="1308"/>
    <n v="1"/>
    <m/>
    <m/>
    <m/>
    <m/>
    <m/>
    <m/>
    <m/>
    <m/>
    <m/>
    <m/>
    <n v="1"/>
    <n v="1"/>
    <x v="7"/>
    <x v="7"/>
  </r>
  <r>
    <s v="UNK252"/>
    <s v="FEE"/>
    <x v="0"/>
    <s v="169 TIHONET RD"/>
    <n v="710"/>
    <s v="MAKEPEACE CO A D"/>
    <s v="R60"/>
    <s v="CRANBERRY"/>
    <m/>
    <n v="1.46221"/>
    <n v="0"/>
    <n v="0"/>
    <n v="0"/>
    <n v="0"/>
    <m/>
    <n v="0"/>
    <n v="0"/>
    <n v="0"/>
    <s v="NO_W2"/>
    <n v="0"/>
    <m/>
    <m/>
    <m/>
    <m/>
    <n v="0"/>
    <m/>
    <m/>
    <n v="0"/>
    <n v="0"/>
    <n v="0"/>
    <n v="0"/>
    <n v="0"/>
    <s v="Not in new Assr DB, still single MakePe"/>
    <m/>
    <m/>
    <m/>
    <m/>
    <m/>
    <m/>
    <m/>
    <m/>
    <m/>
    <n v="1"/>
    <n v="1"/>
    <x v="14"/>
    <x v="14"/>
  </r>
  <r>
    <s v="119-1006"/>
    <m/>
    <x v="0"/>
    <s v="2 LITTLE ST"/>
    <n v="903"/>
    <s v="TOWN OF WAREHAM"/>
    <s v="R130"/>
    <s v="TAX POSS  MDL-00"/>
    <s v="119//1006//"/>
    <n v="0.31123000000000001"/>
    <n v="0"/>
    <n v="0"/>
    <n v="0"/>
    <n v="0"/>
    <m/>
    <n v="0"/>
    <n v="0"/>
    <n v="0"/>
    <s v="YES"/>
    <n v="0"/>
    <s v="119-1006"/>
    <m/>
    <m/>
    <m/>
    <n v="0"/>
    <m/>
    <m/>
    <n v="0"/>
    <n v="0"/>
    <n v="0"/>
    <n v="0"/>
    <n v="0"/>
    <m/>
    <m/>
    <m/>
    <m/>
    <m/>
    <m/>
    <m/>
    <m/>
    <m/>
    <m/>
    <n v="1"/>
    <n v="1"/>
    <x v="7"/>
    <x v="7"/>
  </r>
  <r>
    <s v="121-398"/>
    <m/>
    <x v="0"/>
    <s v="43 PLYMOUTH AVE"/>
    <n v="101"/>
    <s v="PETRICCA FRANK A"/>
    <s v="R130"/>
    <s v="ONE FAMILY"/>
    <s v="121//398//"/>
    <n v="0.13131000000000001"/>
    <n v="1"/>
    <n v="1"/>
    <n v="1"/>
    <n v="1"/>
    <s v="SEPTIC"/>
    <n v="0"/>
    <n v="1"/>
    <n v="1400"/>
    <s v="YES"/>
    <n v="1400"/>
    <s v="121-398"/>
    <s v="Gas,Well,Septic"/>
    <s v="SEPTIC"/>
    <s v="SEPTIC"/>
    <n v="1400"/>
    <m/>
    <m/>
    <n v="1"/>
    <n v="1"/>
    <n v="2"/>
    <n v="720"/>
    <n v="1"/>
    <m/>
    <m/>
    <m/>
    <m/>
    <m/>
    <m/>
    <m/>
    <m/>
    <m/>
    <m/>
    <n v="2"/>
    <n v="1"/>
    <x v="7"/>
    <x v="7"/>
  </r>
  <r>
    <s v="LAND_NOPARC"/>
    <m/>
    <x v="0"/>
    <m/>
    <n v="0"/>
    <m/>
    <m/>
    <m/>
    <m/>
    <n v="7.9299999999999995E-3"/>
    <n v="0"/>
    <n v="0"/>
    <n v="0"/>
    <n v="0"/>
    <m/>
    <n v="0"/>
    <n v="0"/>
    <n v="0"/>
    <s v="NO"/>
    <n v="0"/>
    <m/>
    <m/>
    <m/>
    <m/>
    <n v="0"/>
    <m/>
    <m/>
    <n v="0"/>
    <n v="0"/>
    <n v="0"/>
    <n v="0"/>
    <n v="0"/>
    <m/>
    <m/>
    <m/>
    <m/>
    <m/>
    <m/>
    <m/>
    <m/>
    <m/>
    <m/>
    <n v="0"/>
    <n v="1"/>
    <x v="7"/>
    <x v="7"/>
  </r>
  <r>
    <s v="UNK261"/>
    <s v="FEE"/>
    <x v="0"/>
    <s v="169 TIHONET RD"/>
    <n v="710"/>
    <s v="MAKEPEACE CO A D"/>
    <s v="R60"/>
    <s v="CRANBERRY"/>
    <m/>
    <n v="1.3735200000000001"/>
    <n v="0"/>
    <n v="1"/>
    <n v="0"/>
    <n v="1"/>
    <m/>
    <n v="0"/>
    <n v="0"/>
    <n v="0"/>
    <s v="NO_W2"/>
    <n v="0"/>
    <m/>
    <m/>
    <m/>
    <s v="SEPTIC"/>
    <n v="0"/>
    <m/>
    <m/>
    <n v="0"/>
    <n v="1"/>
    <n v="0"/>
    <n v="0"/>
    <n v="0"/>
    <s v="Not in new Assr DB, still single MakePe"/>
    <m/>
    <m/>
    <m/>
    <m/>
    <m/>
    <m/>
    <m/>
    <m/>
    <m/>
    <n v="1"/>
    <n v="1"/>
    <x v="14"/>
    <x v="14"/>
  </r>
  <r>
    <s v="121-225"/>
    <m/>
    <x v="0"/>
    <s v="48 PLYMOUTH AVE"/>
    <n v="101"/>
    <s v="CLIFFORD VIRGINIA H"/>
    <s v="R130"/>
    <s v="ONE FAMILY"/>
    <s v="121//225//"/>
    <n v="0.13222"/>
    <n v="1"/>
    <n v="1"/>
    <n v="1"/>
    <n v="1"/>
    <s v="SEPTIC"/>
    <n v="0"/>
    <n v="1"/>
    <n v="3300"/>
    <s v="YES"/>
    <n v="3300"/>
    <s v="121-225"/>
    <s v="Gas,Well,Septic"/>
    <s v="SEPTIC"/>
    <s v="SEPTIC"/>
    <n v="3300"/>
    <m/>
    <m/>
    <n v="1"/>
    <n v="1"/>
    <n v="2"/>
    <n v="720"/>
    <n v="1"/>
    <m/>
    <m/>
    <m/>
    <m/>
    <m/>
    <m/>
    <m/>
    <m/>
    <m/>
    <m/>
    <n v="2"/>
    <n v="1"/>
    <x v="7"/>
    <x v="7"/>
  </r>
  <r>
    <s v="119-10"/>
    <m/>
    <x v="0"/>
    <s v="22 SHANGRI-LA BLVD"/>
    <n v="131"/>
    <s v="AHO LILLIAN M"/>
    <s v="R130"/>
    <s v="RES ACLNPO  MDL-00"/>
    <s v="119//10//"/>
    <n v="0.17619000000000001"/>
    <n v="0"/>
    <n v="0"/>
    <n v="0"/>
    <n v="0"/>
    <m/>
    <n v="0"/>
    <n v="0"/>
    <n v="0"/>
    <s v="YES"/>
    <n v="0"/>
    <s v="119-10"/>
    <m/>
    <m/>
    <m/>
    <n v="0"/>
    <m/>
    <m/>
    <n v="0"/>
    <n v="0"/>
    <n v="0"/>
    <n v="0"/>
    <n v="0"/>
    <m/>
    <m/>
    <m/>
    <m/>
    <m/>
    <m/>
    <m/>
    <m/>
    <m/>
    <m/>
    <n v="1"/>
    <n v="1"/>
    <x v="7"/>
    <x v="7"/>
  </r>
  <r>
    <s v="114C-1-27"/>
    <m/>
    <x v="0"/>
    <s v="227 CHARGE POND RD"/>
    <n v="101"/>
    <s v="COX JOSEPH L"/>
    <s v="R130"/>
    <s v="ONE FAMILY"/>
    <s v="114/C1/27//"/>
    <n v="0.3916"/>
    <n v="1"/>
    <n v="1"/>
    <n v="1"/>
    <n v="1"/>
    <s v="SEPTIC"/>
    <n v="0"/>
    <n v="0"/>
    <n v="0"/>
    <s v="YES"/>
    <n v="0"/>
    <s v="114C-1-27"/>
    <s v="Well,Septic"/>
    <s v="SEPTIC"/>
    <s v="SEPTIC"/>
    <n v="0"/>
    <m/>
    <m/>
    <n v="1"/>
    <n v="1"/>
    <n v="3"/>
    <n v="1028"/>
    <n v="1"/>
    <m/>
    <m/>
    <m/>
    <m/>
    <m/>
    <m/>
    <m/>
    <m/>
    <m/>
    <m/>
    <n v="1"/>
    <n v="1"/>
    <x v="7"/>
    <x v="7"/>
  </r>
  <r>
    <s v="UNK265"/>
    <s v="FEE"/>
    <x v="0"/>
    <s v="169 TIHONET RD"/>
    <n v="710"/>
    <s v="MAKEPEACE CO A D"/>
    <s v="R60"/>
    <s v="CRANBERRY"/>
    <m/>
    <n v="1.3910800000000001"/>
    <n v="0"/>
    <n v="0"/>
    <n v="0"/>
    <n v="0"/>
    <m/>
    <n v="0"/>
    <n v="0"/>
    <n v="0"/>
    <s v="NO_W2"/>
    <n v="0"/>
    <m/>
    <m/>
    <m/>
    <m/>
    <n v="0"/>
    <m/>
    <m/>
    <n v="0"/>
    <n v="0"/>
    <n v="0"/>
    <n v="0"/>
    <n v="0"/>
    <s v="Not in new Assr DB, still single MakePe"/>
    <m/>
    <m/>
    <m/>
    <m/>
    <m/>
    <m/>
    <m/>
    <m/>
    <m/>
    <n v="0"/>
    <n v="1"/>
    <x v="14"/>
    <x v="14"/>
  </r>
  <r>
    <s v="119-GB"/>
    <m/>
    <x v="0"/>
    <s v="6 SHAMROCK CIR"/>
    <n v="101"/>
    <s v="HOGAN CRAIG F"/>
    <s v="R130"/>
    <s v="ONE FAMILY"/>
    <s v="119//GB//"/>
    <n v="0.18046999999999999"/>
    <n v="1"/>
    <n v="1"/>
    <n v="1"/>
    <n v="1"/>
    <s v="SEPTIC"/>
    <n v="0"/>
    <n v="1"/>
    <n v="15300"/>
    <s v="YES"/>
    <n v="15300"/>
    <s v="119-GB"/>
    <s v="Gas,Well,Septic"/>
    <s v="SEPTIC"/>
    <s v="SEPTIC"/>
    <n v="15300"/>
    <m/>
    <m/>
    <n v="1"/>
    <n v="1"/>
    <n v="4"/>
    <n v="768"/>
    <n v="1"/>
    <m/>
    <m/>
    <m/>
    <m/>
    <m/>
    <m/>
    <m/>
    <m/>
    <m/>
    <m/>
    <n v="1"/>
    <n v="1"/>
    <x v="7"/>
    <x v="7"/>
  </r>
  <r>
    <s v="LAND_NOPARC"/>
    <m/>
    <x v="0"/>
    <m/>
    <n v="0"/>
    <m/>
    <m/>
    <m/>
    <m/>
    <n v="2.4649999999999998E-2"/>
    <n v="0"/>
    <n v="0"/>
    <n v="0"/>
    <n v="0"/>
    <m/>
    <n v="0"/>
    <n v="0"/>
    <n v="0"/>
    <s v="NO"/>
    <n v="0"/>
    <m/>
    <m/>
    <m/>
    <m/>
    <n v="0"/>
    <m/>
    <m/>
    <n v="0"/>
    <n v="0"/>
    <n v="0"/>
    <n v="0"/>
    <n v="0"/>
    <m/>
    <m/>
    <m/>
    <m/>
    <m/>
    <m/>
    <m/>
    <m/>
    <m/>
    <m/>
    <n v="0"/>
    <n v="1"/>
    <x v="7"/>
    <x v="7"/>
  </r>
  <r>
    <s v="119-1008"/>
    <m/>
    <x v="0"/>
    <s v="18 SUNSET BLVD"/>
    <n v="903"/>
    <s v="TOWN OF WAREHAM"/>
    <s v="R130"/>
    <s v="TAX POSS  MDL-00"/>
    <s v="119//1008//"/>
    <n v="4.7660000000000001E-2"/>
    <n v="0"/>
    <n v="0"/>
    <n v="0"/>
    <n v="0"/>
    <m/>
    <n v="0"/>
    <n v="0"/>
    <n v="0"/>
    <s v="YES"/>
    <n v="0"/>
    <s v="119-1008"/>
    <m/>
    <m/>
    <m/>
    <n v="0"/>
    <m/>
    <m/>
    <n v="0"/>
    <n v="0"/>
    <n v="0"/>
    <n v="0"/>
    <n v="0"/>
    <m/>
    <m/>
    <m/>
    <m/>
    <m/>
    <m/>
    <m/>
    <m/>
    <m/>
    <m/>
    <n v="1"/>
    <n v="1"/>
    <x v="7"/>
    <x v="7"/>
  </r>
  <r>
    <s v="119-9"/>
    <m/>
    <x v="0"/>
    <s v="20 SHANGRI-LA BLVD"/>
    <n v="101"/>
    <s v="HARTNETT CLAIRE A"/>
    <s v="R130"/>
    <s v="ONE FAMILY"/>
    <s v="119//9//"/>
    <n v="0.15947"/>
    <n v="1"/>
    <n v="1"/>
    <n v="1"/>
    <n v="1"/>
    <s v="SEPTIC"/>
    <n v="0"/>
    <n v="1"/>
    <n v="1600"/>
    <s v="YES"/>
    <n v="1600"/>
    <s v="119-9"/>
    <s v="Gas,Well,Septic"/>
    <s v="SEPTIC"/>
    <s v="SEPTIC"/>
    <n v="1600"/>
    <m/>
    <m/>
    <n v="1"/>
    <n v="1"/>
    <n v="2"/>
    <n v="884"/>
    <n v="1"/>
    <m/>
    <m/>
    <m/>
    <m/>
    <m/>
    <m/>
    <m/>
    <m/>
    <m/>
    <m/>
    <n v="1"/>
    <n v="1"/>
    <x v="7"/>
    <x v="7"/>
  </r>
  <r>
    <s v="121-488"/>
    <m/>
    <x v="0"/>
    <s v="84 LAKE AVE"/>
    <n v="101"/>
    <s v="LOCONTE ANTOINETTE"/>
    <s v="R130"/>
    <s v="ONE FAMILY"/>
    <s v="121//488//"/>
    <n v="7.6179999999999998E-2"/>
    <n v="0"/>
    <n v="0"/>
    <n v="0"/>
    <n v="0"/>
    <m/>
    <n v="0"/>
    <n v="1"/>
    <n v="0"/>
    <s v="NO_W1"/>
    <n v="0"/>
    <s v="121-488"/>
    <s v="Gas,Well,Septic"/>
    <s v="SEPTIC"/>
    <m/>
    <n v="0"/>
    <m/>
    <m/>
    <n v="0"/>
    <n v="0"/>
    <n v="2"/>
    <n v="576"/>
    <n v="1"/>
    <m/>
    <m/>
    <m/>
    <m/>
    <m/>
    <m/>
    <m/>
    <m/>
    <m/>
    <m/>
    <n v="4"/>
    <n v="1"/>
    <x v="7"/>
    <x v="7"/>
  </r>
  <r>
    <s v="119-428"/>
    <m/>
    <x v="0"/>
    <s v="5 MAYFLOWER LN"/>
    <n v="101"/>
    <s v="POND DIANA"/>
    <s v="R130"/>
    <s v="ONE FAMILY"/>
    <s v="119//428//"/>
    <n v="0.15842999999999999"/>
    <n v="1"/>
    <n v="1"/>
    <n v="1"/>
    <n v="1"/>
    <s v="SEPTIC"/>
    <n v="0"/>
    <n v="1"/>
    <n v="4000"/>
    <s v="YES"/>
    <n v="4000"/>
    <s v="119-428"/>
    <s v="Gas,Well,Septic"/>
    <s v="SEPTIC"/>
    <s v="SEPTIC"/>
    <n v="4000"/>
    <m/>
    <m/>
    <n v="1"/>
    <n v="1"/>
    <n v="2"/>
    <n v="768"/>
    <n v="1"/>
    <m/>
    <m/>
    <m/>
    <m/>
    <m/>
    <m/>
    <m/>
    <m/>
    <m/>
    <m/>
    <n v="1"/>
    <n v="1"/>
    <x v="7"/>
    <x v="7"/>
  </r>
  <r>
    <s v="LAND_NOPARC"/>
    <m/>
    <x v="0"/>
    <m/>
    <n v="0"/>
    <m/>
    <m/>
    <m/>
    <m/>
    <n v="4.9020000000000001E-2"/>
    <n v="0"/>
    <n v="0"/>
    <n v="0"/>
    <n v="0"/>
    <m/>
    <n v="0"/>
    <n v="0"/>
    <n v="0"/>
    <s v="NO"/>
    <n v="0"/>
    <m/>
    <m/>
    <m/>
    <m/>
    <n v="0"/>
    <m/>
    <m/>
    <n v="0"/>
    <n v="0"/>
    <n v="0"/>
    <n v="0"/>
    <n v="0"/>
    <m/>
    <m/>
    <m/>
    <m/>
    <m/>
    <m/>
    <m/>
    <m/>
    <m/>
    <m/>
    <n v="0"/>
    <n v="1"/>
    <x v="7"/>
    <x v="7"/>
  </r>
  <r>
    <s v="LAND_NOPARC"/>
    <m/>
    <x v="0"/>
    <m/>
    <n v="0"/>
    <m/>
    <m/>
    <m/>
    <m/>
    <n v="0.23644000000000001"/>
    <n v="0"/>
    <n v="0"/>
    <n v="0"/>
    <n v="0"/>
    <m/>
    <n v="0"/>
    <n v="0"/>
    <n v="0"/>
    <s v="NO"/>
    <n v="0"/>
    <m/>
    <m/>
    <m/>
    <m/>
    <n v="0"/>
    <m/>
    <m/>
    <n v="0"/>
    <n v="0"/>
    <n v="0"/>
    <n v="0"/>
    <n v="0"/>
    <m/>
    <m/>
    <m/>
    <m/>
    <m/>
    <m/>
    <m/>
    <m/>
    <m/>
    <m/>
    <n v="0"/>
    <n v="1"/>
    <x v="7"/>
    <x v="7"/>
  </r>
  <r>
    <s v="LAND_NOPARC"/>
    <m/>
    <x v="0"/>
    <m/>
    <n v="0"/>
    <m/>
    <m/>
    <m/>
    <m/>
    <n v="9.5499999999999995E-3"/>
    <n v="0"/>
    <n v="0"/>
    <n v="0"/>
    <n v="0"/>
    <m/>
    <n v="0"/>
    <n v="0"/>
    <n v="0"/>
    <s v="NO"/>
    <n v="0"/>
    <m/>
    <m/>
    <m/>
    <m/>
    <n v="0"/>
    <m/>
    <m/>
    <n v="0"/>
    <n v="0"/>
    <n v="0"/>
    <n v="0"/>
    <n v="0"/>
    <m/>
    <m/>
    <m/>
    <m/>
    <m/>
    <m/>
    <m/>
    <m/>
    <m/>
    <m/>
    <n v="0"/>
    <n v="1"/>
    <x v="7"/>
    <x v="7"/>
  </r>
  <r>
    <s v="105A-1"/>
    <m/>
    <x v="0"/>
    <s v="30 CHARLOTTE FURN RD"/>
    <n v="101"/>
    <s v="ROSE ROBERT R"/>
    <s v="MR30"/>
    <s v="ONE FAMILY"/>
    <s v="105/A/1//"/>
    <n v="0.29076000000000002"/>
    <n v="1"/>
    <n v="1"/>
    <n v="1"/>
    <n v="1"/>
    <s v="SEPTIC"/>
    <n v="0"/>
    <n v="1"/>
    <n v="22100"/>
    <s v="YES"/>
    <n v="22100"/>
    <s v="105A-1"/>
    <s v="Public Water,Septic"/>
    <s v="SEPTIC"/>
    <s v="SEPTIC"/>
    <n v="22100"/>
    <m/>
    <m/>
    <n v="1"/>
    <n v="1"/>
    <n v="4"/>
    <n v="1516"/>
    <n v="1"/>
    <m/>
    <m/>
    <m/>
    <m/>
    <m/>
    <m/>
    <m/>
    <m/>
    <m/>
    <m/>
    <n v="1"/>
    <n v="1"/>
    <x v="4"/>
    <x v="4"/>
  </r>
  <r>
    <s v="119-GH"/>
    <m/>
    <x v="0"/>
    <s v="9 SHAMROCK CIR"/>
    <n v="101"/>
    <s v="CONNOLLY MARY D"/>
    <s v="R130"/>
    <s v="ONE FAMILY"/>
    <s v="119//GH//"/>
    <n v="0.26323000000000002"/>
    <n v="1"/>
    <n v="1"/>
    <n v="1"/>
    <n v="1"/>
    <s v="SEPTIC"/>
    <n v="0"/>
    <n v="0"/>
    <n v="0"/>
    <s v="YES"/>
    <n v="0"/>
    <s v="119-GH"/>
    <s v="Gas,Well,Septic"/>
    <s v="SEPTIC"/>
    <s v="SEPTIC"/>
    <n v="0"/>
    <m/>
    <m/>
    <n v="1"/>
    <n v="1"/>
    <n v="3"/>
    <n v="864"/>
    <n v="1"/>
    <m/>
    <m/>
    <m/>
    <m/>
    <m/>
    <m/>
    <m/>
    <m/>
    <m/>
    <m/>
    <n v="1"/>
    <n v="1"/>
    <x v="7"/>
    <x v="7"/>
  </r>
  <r>
    <s v="114A-1003"/>
    <m/>
    <x v="0"/>
    <s v="3 SCHOONER LN"/>
    <n v="130"/>
    <s v="DEPAOLO JAMES A"/>
    <s v="R60"/>
    <s v="RES ACLNDV  MDL-00"/>
    <s v="114/A/1003//"/>
    <n v="1.54752"/>
    <n v="0"/>
    <n v="0"/>
    <n v="0"/>
    <n v="0"/>
    <m/>
    <n v="0"/>
    <n v="0"/>
    <n v="0"/>
    <s v="YES"/>
    <n v="0"/>
    <s v="114A-1003"/>
    <m/>
    <m/>
    <m/>
    <n v="0"/>
    <m/>
    <m/>
    <n v="0"/>
    <n v="0"/>
    <n v="0"/>
    <n v="0"/>
    <n v="0"/>
    <m/>
    <m/>
    <m/>
    <m/>
    <m/>
    <m/>
    <m/>
    <m/>
    <m/>
    <m/>
    <n v="1"/>
    <n v="1"/>
    <x v="8"/>
    <x v="8"/>
  </r>
  <r>
    <s v="121-396"/>
    <m/>
    <x v="0"/>
    <s v="47 PLYMOUTH AVE"/>
    <n v="106"/>
    <s v="PETRICCA FRANK A"/>
    <s v="R130"/>
    <s v="AC LND IMP  MDL-00"/>
    <s v="121//396//"/>
    <n v="0.13458000000000001"/>
    <n v="0"/>
    <n v="0"/>
    <n v="0"/>
    <n v="0"/>
    <m/>
    <n v="0"/>
    <n v="0"/>
    <n v="0"/>
    <s v="YES"/>
    <n v="0"/>
    <s v="121-396"/>
    <m/>
    <m/>
    <m/>
    <n v="0"/>
    <m/>
    <m/>
    <n v="0"/>
    <n v="0"/>
    <n v="0"/>
    <n v="0"/>
    <n v="0"/>
    <m/>
    <m/>
    <m/>
    <m/>
    <m/>
    <m/>
    <m/>
    <m/>
    <m/>
    <m/>
    <n v="2"/>
    <n v="1"/>
    <x v="7"/>
    <x v="7"/>
  </r>
  <r>
    <s v="121-223"/>
    <m/>
    <x v="0"/>
    <s v="50 PLYMOUTH AVE"/>
    <n v="132"/>
    <s v="CLIFFORD VIRGINIA H"/>
    <s v="R130"/>
    <s v="RES ACLNUD  MDL-00"/>
    <s v="121//223//"/>
    <n v="0.12867000000000001"/>
    <n v="0"/>
    <n v="0"/>
    <n v="0"/>
    <n v="0"/>
    <m/>
    <n v="0"/>
    <n v="0"/>
    <n v="0"/>
    <s v="YES"/>
    <n v="0"/>
    <s v="121-223"/>
    <m/>
    <m/>
    <m/>
    <n v="0"/>
    <m/>
    <m/>
    <n v="0"/>
    <n v="0"/>
    <n v="0"/>
    <n v="0"/>
    <n v="0"/>
    <m/>
    <m/>
    <m/>
    <m/>
    <m/>
    <m/>
    <m/>
    <m/>
    <m/>
    <m/>
    <n v="2"/>
    <n v="1"/>
    <x v="7"/>
    <x v="7"/>
  </r>
  <r>
    <s v="119-B3"/>
    <m/>
    <x v="0"/>
    <s v="48 BLISSFUL LN"/>
    <n v="101"/>
    <s v="TRAINOR THOMAS A"/>
    <s v="R130"/>
    <s v="ONE FAMILY"/>
    <s v="119//B3//"/>
    <n v="0.14896000000000001"/>
    <n v="1"/>
    <n v="1"/>
    <n v="1"/>
    <n v="1"/>
    <s v="SEPTIC"/>
    <n v="0"/>
    <n v="0"/>
    <n v="0"/>
    <s v="NO_W1"/>
    <n v="0"/>
    <s v="119-B3"/>
    <m/>
    <m/>
    <s v="SEPTIC"/>
    <n v="0"/>
    <m/>
    <m/>
    <n v="1"/>
    <n v="1"/>
    <n v="3"/>
    <n v="2101"/>
    <n v="2"/>
    <m/>
    <m/>
    <m/>
    <m/>
    <m/>
    <m/>
    <m/>
    <m/>
    <m/>
    <m/>
    <n v="1"/>
    <n v="1"/>
    <x v="7"/>
    <x v="7"/>
  </r>
  <r>
    <s v="119-8"/>
    <m/>
    <x v="0"/>
    <s v="18 SHANGRI-LA BLVD"/>
    <n v="101"/>
    <s v="BURROWS JEFFREY D"/>
    <s v="R130"/>
    <s v="ONE FAMILY"/>
    <s v="119//8//"/>
    <n v="0.15558"/>
    <n v="1"/>
    <n v="1"/>
    <n v="1"/>
    <n v="1"/>
    <s v="SEPTIC"/>
    <n v="0"/>
    <n v="1"/>
    <n v="8000"/>
    <s v="YES"/>
    <n v="8000"/>
    <s v="119-8"/>
    <s v="Gas,Well,Septic"/>
    <s v="SEPTIC"/>
    <s v="SEPTIC"/>
    <n v="8000"/>
    <m/>
    <m/>
    <n v="1"/>
    <n v="1"/>
    <n v="2"/>
    <n v="1008"/>
    <n v="1"/>
    <m/>
    <m/>
    <m/>
    <m/>
    <m/>
    <m/>
    <m/>
    <m/>
    <m/>
    <m/>
    <n v="1"/>
    <n v="1"/>
    <x v="7"/>
    <x v="7"/>
  </r>
  <r>
    <s v="LAND_NOPARC"/>
    <m/>
    <x v="0"/>
    <m/>
    <n v="0"/>
    <m/>
    <m/>
    <m/>
    <m/>
    <n v="9.1999999999999998E-3"/>
    <n v="0"/>
    <n v="0"/>
    <n v="0"/>
    <n v="0"/>
    <m/>
    <n v="0"/>
    <n v="0"/>
    <n v="0"/>
    <s v="NO"/>
    <n v="0"/>
    <m/>
    <m/>
    <m/>
    <m/>
    <n v="0"/>
    <m/>
    <m/>
    <n v="0"/>
    <n v="0"/>
    <n v="0"/>
    <n v="0"/>
    <n v="0"/>
    <m/>
    <m/>
    <m/>
    <m/>
    <m/>
    <m/>
    <m/>
    <m/>
    <m/>
    <m/>
    <n v="0"/>
    <n v="1"/>
    <x v="7"/>
    <x v="7"/>
  </r>
  <r>
    <s v="114A-5"/>
    <m/>
    <x v="0"/>
    <s v="0 HIGH DAM RD"/>
    <n v="132"/>
    <s v="MAROTTA LOUISE M"/>
    <s v="R60"/>
    <s v="RES ACLNUD  MDL-00"/>
    <s v="114/A/5//"/>
    <n v="2.7274699999999998"/>
    <n v="0"/>
    <n v="0"/>
    <n v="0"/>
    <n v="0"/>
    <m/>
    <n v="0"/>
    <n v="0"/>
    <n v="0"/>
    <s v="NO_W1"/>
    <n v="0"/>
    <s v="114A-5"/>
    <m/>
    <m/>
    <m/>
    <n v="0"/>
    <m/>
    <m/>
    <n v="0"/>
    <n v="0"/>
    <n v="0"/>
    <n v="0"/>
    <n v="0"/>
    <m/>
    <m/>
    <m/>
    <m/>
    <m/>
    <m/>
    <m/>
    <m/>
    <m/>
    <m/>
    <n v="9"/>
    <n v="1"/>
    <x v="13"/>
    <x v="13"/>
  </r>
  <r>
    <s v="119-14"/>
    <m/>
    <x v="0"/>
    <s v="30 SHANGRI-LA BLVD"/>
    <n v="101"/>
    <s v="BRETON RENAUD J"/>
    <s v="R130"/>
    <s v="ONE FAMILY"/>
    <s v="119//14//"/>
    <n v="0.14219999999999999"/>
    <n v="1"/>
    <n v="1"/>
    <n v="1"/>
    <n v="1"/>
    <s v="SEPTIC"/>
    <n v="0"/>
    <n v="1"/>
    <n v="13900"/>
    <s v="YES"/>
    <n v="13900"/>
    <s v="119-14"/>
    <s v="Gas,Well,Septic"/>
    <s v="SEPTIC"/>
    <s v="SEPTIC"/>
    <n v="13900"/>
    <m/>
    <m/>
    <n v="1"/>
    <n v="1"/>
    <n v="2"/>
    <n v="884"/>
    <n v="1"/>
    <m/>
    <m/>
    <m/>
    <m/>
    <m/>
    <m/>
    <m/>
    <m/>
    <m/>
    <m/>
    <n v="1"/>
    <n v="1"/>
    <x v="7"/>
    <x v="7"/>
  </r>
  <r>
    <s v="119-G28"/>
    <m/>
    <x v="0"/>
    <s v="4 SHAMROCK CIR"/>
    <n v="101"/>
    <s v="HEALEY PATRICIA L"/>
    <s v="R130"/>
    <s v="ONE FAMILY"/>
    <s v="119//G28//"/>
    <n v="0.17408999999999999"/>
    <n v="1"/>
    <n v="1"/>
    <n v="1"/>
    <n v="1"/>
    <s v="SEPTIC"/>
    <n v="0"/>
    <n v="1"/>
    <n v="5200"/>
    <s v="YES"/>
    <n v="5200"/>
    <s v="119-G28"/>
    <m/>
    <m/>
    <s v="SEPTIC"/>
    <n v="5200"/>
    <m/>
    <m/>
    <n v="1"/>
    <n v="1"/>
    <n v="1"/>
    <n v="768"/>
    <n v="1"/>
    <m/>
    <m/>
    <m/>
    <m/>
    <m/>
    <m/>
    <m/>
    <m/>
    <m/>
    <m/>
    <n v="1"/>
    <n v="1"/>
    <x v="7"/>
    <x v="7"/>
  </r>
  <r>
    <s v="119-7"/>
    <m/>
    <x v="0"/>
    <s v="16 SHANGRI-LA BLVD"/>
    <n v="101"/>
    <s v="COUTURIER ROXANNE TRUSTEE"/>
    <s v="R130"/>
    <s v="ONE FAMILY"/>
    <s v="119//7//"/>
    <n v="0.16325000000000001"/>
    <n v="1"/>
    <n v="1"/>
    <n v="1"/>
    <n v="1"/>
    <s v="SEPTIC"/>
    <n v="0"/>
    <n v="1"/>
    <n v="8100"/>
    <s v="YES"/>
    <n v="8100"/>
    <s v="119-7"/>
    <s v="Gas,Well,Septic"/>
    <s v="SEPTIC"/>
    <s v="SEPTIC"/>
    <n v="8100"/>
    <m/>
    <m/>
    <n v="1"/>
    <n v="1"/>
    <n v="3"/>
    <n v="816"/>
    <n v="1"/>
    <m/>
    <m/>
    <m/>
    <m/>
    <m/>
    <m/>
    <m/>
    <m/>
    <m/>
    <m/>
    <n v="1"/>
    <n v="1"/>
    <x v="7"/>
    <x v="7"/>
  </r>
  <r>
    <s v="119-429"/>
    <m/>
    <x v="0"/>
    <s v="7 MAYFLOWER LN"/>
    <n v="101"/>
    <s v="DOLIMPIA BRANDON E"/>
    <s v="R130"/>
    <s v="ONE FAMILY"/>
    <s v="119//429//"/>
    <n v="0.15648999999999999"/>
    <n v="1"/>
    <n v="1"/>
    <n v="1"/>
    <n v="1"/>
    <s v="SEPTIC"/>
    <n v="0"/>
    <n v="1"/>
    <n v="5000"/>
    <s v="YES"/>
    <n v="5000"/>
    <s v="119-429"/>
    <s v="Gas,Well,Septic"/>
    <s v="SEPTIC"/>
    <s v="SEPTIC"/>
    <n v="5000"/>
    <m/>
    <m/>
    <n v="1"/>
    <n v="1"/>
    <n v="2"/>
    <n v="696"/>
    <n v="1"/>
    <m/>
    <m/>
    <m/>
    <m/>
    <m/>
    <m/>
    <m/>
    <m/>
    <m/>
    <m/>
    <n v="1"/>
    <n v="1"/>
    <x v="7"/>
    <x v="7"/>
  </r>
  <r>
    <s v="114C-1-28"/>
    <m/>
    <x v="0"/>
    <s v="229 CHARGE POND RD"/>
    <n v="101"/>
    <s v="HATCH LEON E"/>
    <s v="R130"/>
    <s v="ONE FAMILY"/>
    <s v="114/C1/28//"/>
    <n v="0.35976999999999998"/>
    <n v="1"/>
    <n v="1"/>
    <n v="1"/>
    <n v="1"/>
    <s v="SEPTIC"/>
    <n v="0"/>
    <n v="0"/>
    <n v="0"/>
    <s v="YES"/>
    <n v="0"/>
    <s v="114C-1-28"/>
    <s v="Well,Septic"/>
    <s v="SEPTIC"/>
    <s v="SEPTIC"/>
    <n v="0"/>
    <m/>
    <m/>
    <n v="1"/>
    <n v="1"/>
    <n v="3"/>
    <n v="1666"/>
    <n v="1.75"/>
    <m/>
    <m/>
    <m/>
    <m/>
    <m/>
    <m/>
    <m/>
    <m/>
    <m/>
    <m/>
    <n v="1"/>
    <n v="1"/>
    <x v="7"/>
    <x v="7"/>
  </r>
  <r>
    <s v="121-394"/>
    <m/>
    <x v="0"/>
    <s v="53 PLYMOUTH AVE"/>
    <n v="101"/>
    <s v="GULA KAREN L"/>
    <s v="R130"/>
    <s v="ONE FAMILY"/>
    <s v="121//394//"/>
    <n v="0.13005"/>
    <n v="1"/>
    <n v="1"/>
    <n v="1"/>
    <n v="1"/>
    <s v="SEPTIC"/>
    <n v="0"/>
    <n v="1"/>
    <n v="7200"/>
    <s v="YES"/>
    <n v="7200"/>
    <s v="121-394"/>
    <s v="Gas,Well,Septic"/>
    <s v="SEPTIC"/>
    <s v="SEPTIC"/>
    <n v="7200"/>
    <m/>
    <m/>
    <n v="1"/>
    <n v="1"/>
    <n v="2"/>
    <n v="768"/>
    <n v="1"/>
    <m/>
    <m/>
    <m/>
    <m/>
    <m/>
    <m/>
    <m/>
    <m/>
    <m/>
    <m/>
    <n v="2"/>
    <n v="1"/>
    <x v="7"/>
    <x v="7"/>
  </r>
  <r>
    <s v="121-221"/>
    <m/>
    <x v="0"/>
    <s v="54 PLYMOUTH AVE"/>
    <n v="101"/>
    <s v="COSTELLO PAUL"/>
    <s v="R130"/>
    <s v="ONE FAMILY"/>
    <s v="121//221//"/>
    <n v="0.13572999999999999"/>
    <n v="1"/>
    <n v="1"/>
    <n v="1"/>
    <n v="1"/>
    <s v="SEPTIC"/>
    <n v="0"/>
    <n v="1"/>
    <n v="7400"/>
    <s v="YES"/>
    <n v="7400"/>
    <s v="121-221"/>
    <s v="Gas,Well,Septic"/>
    <s v="SEPTIC"/>
    <s v="SEPTIC"/>
    <n v="7400"/>
    <m/>
    <m/>
    <n v="1"/>
    <n v="1"/>
    <n v="3"/>
    <n v="672"/>
    <n v="1"/>
    <m/>
    <m/>
    <m/>
    <m/>
    <m/>
    <m/>
    <m/>
    <m/>
    <m/>
    <m/>
    <n v="2"/>
    <n v="1"/>
    <x v="7"/>
    <x v="7"/>
  </r>
  <r>
    <s v="119-GI"/>
    <m/>
    <x v="0"/>
    <s v="7 SHAMROCK CIR"/>
    <n v="101"/>
    <s v="REDDY WILLIAM J"/>
    <s v="R130"/>
    <s v="ONE FAMILY"/>
    <s v="119//GI//"/>
    <n v="0.37735999999999997"/>
    <n v="1"/>
    <n v="1"/>
    <n v="1"/>
    <n v="1"/>
    <s v="SEPTIC"/>
    <n v="0"/>
    <n v="0"/>
    <n v="0"/>
    <s v="YES"/>
    <n v="0"/>
    <s v="119-GI"/>
    <s v="Gas,Well,Septic"/>
    <s v="SEPTIC"/>
    <s v="SEPTIC"/>
    <n v="0"/>
    <m/>
    <m/>
    <n v="1"/>
    <n v="1"/>
    <n v="2"/>
    <n v="1400"/>
    <n v="1.75"/>
    <m/>
    <m/>
    <m/>
    <m/>
    <m/>
    <m/>
    <m/>
    <m/>
    <m/>
    <m/>
    <n v="1"/>
    <n v="1"/>
    <x v="7"/>
    <x v="7"/>
  </r>
  <r>
    <s v="114C-1-13"/>
    <m/>
    <x v="0"/>
    <s v="224 CHARGE POND RD"/>
    <n v="101"/>
    <s v="VINING PRISCILLA J TRUSTEE"/>
    <s v="R60"/>
    <s v="ONE FAMILY"/>
    <s v="114/C1/13//"/>
    <n v="0.29480000000000001"/>
    <n v="1"/>
    <n v="1"/>
    <n v="1"/>
    <n v="1"/>
    <s v="SEPTIC"/>
    <n v="0"/>
    <n v="0"/>
    <n v="0"/>
    <s v="YES"/>
    <n v="0"/>
    <s v="114C-1-13"/>
    <s v="Well,Septic"/>
    <s v="SEPTIC"/>
    <s v="SEPTIC"/>
    <n v="0"/>
    <m/>
    <m/>
    <n v="1"/>
    <n v="1"/>
    <n v="2"/>
    <n v="1363"/>
    <n v="1.9"/>
    <m/>
    <m/>
    <m/>
    <m/>
    <m/>
    <m/>
    <m/>
    <m/>
    <m/>
    <m/>
    <n v="1"/>
    <n v="1"/>
    <x v="7"/>
    <x v="7"/>
  </r>
  <r>
    <s v="121-492"/>
    <m/>
    <x v="0"/>
    <s v="92 LAKE AVE"/>
    <n v="101"/>
    <s v="SANTORO L BRADLEY"/>
    <s v="R130"/>
    <s v="ONE FAMILY"/>
    <s v="121//492//"/>
    <n v="0.13599"/>
    <n v="1"/>
    <n v="1"/>
    <n v="1"/>
    <n v="1"/>
    <s v="SEPTIC"/>
    <n v="0"/>
    <n v="1"/>
    <n v="6700"/>
    <s v="NO_W1"/>
    <n v="6700"/>
    <s v="121-492"/>
    <s v="Gas,Well,Septic"/>
    <s v="SEPTIC"/>
    <s v="SEPTIC"/>
    <n v="6700"/>
    <m/>
    <m/>
    <n v="1"/>
    <n v="1"/>
    <n v="2"/>
    <n v="680"/>
    <n v="1"/>
    <m/>
    <m/>
    <m/>
    <m/>
    <m/>
    <m/>
    <m/>
    <m/>
    <m/>
    <m/>
    <n v="4"/>
    <n v="1"/>
    <x v="7"/>
    <x v="7"/>
  </r>
  <r>
    <s v="119-B4"/>
    <m/>
    <x v="0"/>
    <s v="50 BLISSFUL LN"/>
    <n v="101"/>
    <s v="CASCONE KAREN I"/>
    <s v="R130"/>
    <s v="ONE FAMILY"/>
    <s v="119//B4//"/>
    <n v="0.13966000000000001"/>
    <n v="1"/>
    <n v="1"/>
    <n v="1"/>
    <n v="1"/>
    <s v="SEPTIC"/>
    <n v="0"/>
    <n v="0"/>
    <n v="0"/>
    <s v="NO_W1"/>
    <n v="0"/>
    <s v="119-B4"/>
    <m/>
    <m/>
    <s v="SEPTIC"/>
    <n v="0"/>
    <m/>
    <m/>
    <n v="1"/>
    <n v="1"/>
    <n v="3"/>
    <n v="2176"/>
    <n v="2"/>
    <m/>
    <m/>
    <m/>
    <m/>
    <m/>
    <m/>
    <m/>
    <m/>
    <m/>
    <m/>
    <n v="1"/>
    <n v="1"/>
    <x v="7"/>
    <x v="7"/>
  </r>
  <r>
    <s v="105A-12"/>
    <m/>
    <x v="0"/>
    <s v="29 CHARLOTTE FURN RD"/>
    <n v="101"/>
    <s v="FERRO JOSEPH M"/>
    <s v="MR30"/>
    <s v="ONE FAMILY"/>
    <s v="105/A/12//"/>
    <n v="0.29175000000000001"/>
    <n v="1"/>
    <n v="1"/>
    <n v="1"/>
    <n v="1"/>
    <s v="SEPTIC"/>
    <n v="0"/>
    <n v="1"/>
    <n v="12700"/>
    <s v="YES"/>
    <n v="12700"/>
    <s v="105A-12"/>
    <s v="Public Water,Septic"/>
    <s v="SEPTIC"/>
    <s v="SEPTIC"/>
    <n v="12700"/>
    <m/>
    <m/>
    <n v="1"/>
    <n v="1"/>
    <n v="3"/>
    <n v="1248"/>
    <n v="1"/>
    <m/>
    <m/>
    <m/>
    <m/>
    <m/>
    <m/>
    <m/>
    <m/>
    <m/>
    <m/>
    <n v="1"/>
    <n v="1"/>
    <x v="4"/>
    <x v="4"/>
  </r>
  <r>
    <s v="119-6"/>
    <m/>
    <x v="0"/>
    <s v="14 SHANGRI-LA BLVD"/>
    <n v="101"/>
    <s v="OLSON DEREK F"/>
    <s v="R13"/>
    <s v="ONE FAMILY"/>
    <s v="119//6//"/>
    <n v="0.16397"/>
    <n v="1"/>
    <n v="1"/>
    <n v="1"/>
    <n v="1"/>
    <s v="SEPTIC"/>
    <n v="0"/>
    <n v="1"/>
    <n v="3900"/>
    <s v="YES"/>
    <n v="3900"/>
    <s v="119-6"/>
    <s v="Gas,Well,Septic"/>
    <s v="SEPTIC"/>
    <s v="SEPTIC"/>
    <n v="3900"/>
    <m/>
    <m/>
    <n v="1"/>
    <n v="1"/>
    <n v="2"/>
    <n v="1104"/>
    <n v="1"/>
    <m/>
    <m/>
    <m/>
    <m/>
    <m/>
    <m/>
    <m/>
    <m/>
    <m/>
    <m/>
    <n v="1"/>
    <n v="1"/>
    <x v="7"/>
    <x v="7"/>
  </r>
  <r>
    <s v="105A-2"/>
    <m/>
    <x v="0"/>
    <s v="32 CHARLOTTE FURN RD"/>
    <n v="101"/>
    <s v="TRAHAN LAWRENCE A"/>
    <s v="MR30"/>
    <s v="ONE FAMILY"/>
    <s v="105/A/2//"/>
    <n v="0.27006999999999998"/>
    <n v="1"/>
    <n v="1"/>
    <n v="1"/>
    <n v="1"/>
    <s v="SEPTIC"/>
    <n v="0"/>
    <n v="1"/>
    <n v="5600"/>
    <s v="YES"/>
    <n v="5600"/>
    <s v="105A-2"/>
    <s v="Public Water,Septic"/>
    <s v="SEPTIC"/>
    <s v="SEPTIC"/>
    <n v="5600"/>
    <m/>
    <m/>
    <n v="1"/>
    <n v="1"/>
    <n v="3"/>
    <n v="1056"/>
    <n v="1"/>
    <m/>
    <m/>
    <m/>
    <m/>
    <m/>
    <m/>
    <m/>
    <m/>
    <m/>
    <m/>
    <n v="1"/>
    <n v="1"/>
    <x v="4"/>
    <x v="4"/>
  </r>
  <r>
    <s v="119-413"/>
    <m/>
    <x v="0"/>
    <s v="1 PEACEFUL LN"/>
    <n v="101"/>
    <s v="MACHADO KENNETH TRUSTEE"/>
    <s v="R130"/>
    <s v="ONE FAMILY"/>
    <s v="119//413//"/>
    <n v="0.23096"/>
    <n v="1"/>
    <n v="1"/>
    <n v="1"/>
    <n v="1"/>
    <s v="SEPTIC"/>
    <n v="0"/>
    <n v="0"/>
    <n v="0"/>
    <s v="YES"/>
    <n v="0"/>
    <s v="119-413"/>
    <s v="Gas,Well,Septic"/>
    <s v="SEPTIC"/>
    <s v="SEPTIC"/>
    <n v="7300"/>
    <m/>
    <m/>
    <n v="1"/>
    <n v="1"/>
    <n v="2"/>
    <n v="884"/>
    <n v="1"/>
    <m/>
    <m/>
    <m/>
    <m/>
    <m/>
    <m/>
    <m/>
    <m/>
    <m/>
    <m/>
    <n v="1"/>
    <n v="1"/>
    <x v="7"/>
    <x v="7"/>
  </r>
  <r>
    <s v="119-G27"/>
    <m/>
    <x v="0"/>
    <s v="2 SHAMROCK CIR"/>
    <n v="132"/>
    <s v="HEALEY PATRICIA L"/>
    <s v="R130"/>
    <s v="RES ACLNUD  MDL-00"/>
    <s v="119//G27//"/>
    <n v="0.25058999999999998"/>
    <n v="0"/>
    <n v="0"/>
    <n v="0"/>
    <n v="0"/>
    <m/>
    <n v="0"/>
    <n v="1"/>
    <n v="2700"/>
    <s v="YES"/>
    <n v="0"/>
    <s v="119-G27"/>
    <m/>
    <m/>
    <m/>
    <n v="2700"/>
    <m/>
    <m/>
    <n v="0"/>
    <n v="0"/>
    <n v="0"/>
    <n v="0"/>
    <n v="0"/>
    <m/>
    <m/>
    <m/>
    <m/>
    <m/>
    <m/>
    <m/>
    <m/>
    <m/>
    <m/>
    <n v="1"/>
    <n v="1"/>
    <x v="7"/>
    <x v="7"/>
  </r>
  <r>
    <s v="119-15"/>
    <m/>
    <x v="0"/>
    <s v="32 SHANGRI-LA BLVD"/>
    <n v="101"/>
    <s v="DOBBS EDWARD J"/>
    <s v="R130"/>
    <s v="ONE FAMILY"/>
    <s v="119//15//"/>
    <n v="0.19464999999999999"/>
    <n v="1"/>
    <n v="1"/>
    <n v="1"/>
    <n v="1"/>
    <s v="SEPTIC"/>
    <n v="0"/>
    <n v="1"/>
    <n v="5400"/>
    <s v="YES"/>
    <n v="5400"/>
    <s v="119-15"/>
    <s v="Well,Septic"/>
    <s v="SEPTIC"/>
    <s v="SEPTIC"/>
    <n v="5400"/>
    <m/>
    <m/>
    <n v="1"/>
    <n v="1"/>
    <n v="4"/>
    <n v="1749"/>
    <n v="1.75"/>
    <m/>
    <m/>
    <m/>
    <m/>
    <m/>
    <m/>
    <m/>
    <m/>
    <m/>
    <m/>
    <n v="1"/>
    <n v="1"/>
    <x v="7"/>
    <x v="7"/>
  </r>
  <r>
    <s v="114A-5"/>
    <m/>
    <x v="0"/>
    <s v="0 HIGH DAM RD"/>
    <n v="132"/>
    <s v="MAROTTA LOUISE M"/>
    <s v="R60"/>
    <s v="RES ACLNUD  MDL-00"/>
    <s v="114/A/5//"/>
    <n v="1.0114700000000001"/>
    <n v="0"/>
    <n v="0"/>
    <n v="0"/>
    <n v="0"/>
    <m/>
    <n v="0"/>
    <n v="0"/>
    <n v="0"/>
    <s v="NO_W1"/>
    <n v="0"/>
    <s v="114A-5"/>
    <m/>
    <m/>
    <m/>
    <n v="0"/>
    <m/>
    <m/>
    <n v="0"/>
    <n v="0"/>
    <n v="0"/>
    <n v="0"/>
    <n v="0"/>
    <m/>
    <m/>
    <m/>
    <m/>
    <m/>
    <m/>
    <m/>
    <m/>
    <m/>
    <m/>
    <n v="1"/>
    <n v="1"/>
    <x v="7"/>
    <x v="7"/>
  </r>
  <r>
    <s v="119-G35"/>
    <m/>
    <x v="0"/>
    <s v="5 SHAMROCK CIR"/>
    <n v="132"/>
    <s v="COLTON DAVID A"/>
    <s v="R130"/>
    <s v="RES ACLNUD  MDL-00"/>
    <s v="119//G35//"/>
    <n v="0.22262000000000001"/>
    <n v="0"/>
    <n v="0"/>
    <n v="0"/>
    <n v="0"/>
    <m/>
    <n v="0"/>
    <n v="0"/>
    <n v="0"/>
    <s v="YES"/>
    <n v="0"/>
    <s v="119-G35"/>
    <m/>
    <m/>
    <m/>
    <n v="0"/>
    <m/>
    <m/>
    <n v="0"/>
    <n v="0"/>
    <n v="0"/>
    <n v="0"/>
    <n v="0"/>
    <m/>
    <m/>
    <m/>
    <m/>
    <m/>
    <m/>
    <m/>
    <m/>
    <m/>
    <m/>
    <n v="1"/>
    <n v="1"/>
    <x v="7"/>
    <x v="7"/>
  </r>
  <r>
    <s v="119-430"/>
    <m/>
    <x v="0"/>
    <s v="9 MAYFLOWER LN"/>
    <n v="101"/>
    <s v="PHOMMALA PHIANG SAVAY"/>
    <s v="R130"/>
    <s v="ONE FAMILY"/>
    <s v="119//430//"/>
    <n v="0.14979000000000001"/>
    <n v="1"/>
    <n v="1"/>
    <n v="1"/>
    <n v="1"/>
    <s v="SEPTIC"/>
    <n v="0"/>
    <n v="0"/>
    <n v="0"/>
    <s v="YES"/>
    <n v="0"/>
    <s v="119-430"/>
    <s v="Gas,Well,Septic"/>
    <s v="SEPTIC"/>
    <s v="SEPTIC"/>
    <n v="4400"/>
    <m/>
    <m/>
    <n v="1"/>
    <n v="1"/>
    <n v="1"/>
    <n v="768"/>
    <n v="1"/>
    <m/>
    <m/>
    <m/>
    <m/>
    <m/>
    <m/>
    <m/>
    <m/>
    <m/>
    <m/>
    <n v="1"/>
    <n v="1"/>
    <x v="7"/>
    <x v="7"/>
  </r>
  <r>
    <s v="119-43"/>
    <m/>
    <x v="0"/>
    <s v="15 SHANGRI-LA BLVD"/>
    <n v="131"/>
    <s v="COUGHLIN DANIEL F"/>
    <s v="R130"/>
    <s v="RES ACLNPO  MDL-00"/>
    <s v="119//43//"/>
    <n v="0.15206"/>
    <n v="0"/>
    <n v="0"/>
    <n v="0"/>
    <n v="0"/>
    <m/>
    <n v="0"/>
    <n v="0"/>
    <n v="0"/>
    <s v="YES"/>
    <n v="0"/>
    <s v="119-43"/>
    <m/>
    <m/>
    <m/>
    <n v="0"/>
    <m/>
    <m/>
    <n v="0"/>
    <n v="0"/>
    <n v="0"/>
    <n v="0"/>
    <n v="0"/>
    <m/>
    <m/>
    <m/>
    <m/>
    <m/>
    <m/>
    <m/>
    <m/>
    <m/>
    <m/>
    <n v="1"/>
    <n v="1"/>
    <x v="7"/>
    <x v="7"/>
  </r>
  <r>
    <s v="119-5"/>
    <m/>
    <x v="0"/>
    <s v="12 SHANGRI-LA BLVD"/>
    <n v="903"/>
    <s v="TOWN OF WAREHAM"/>
    <s v="R130"/>
    <s v="TAX POSS  MDL-00"/>
    <s v="119//5//"/>
    <n v="0.1895"/>
    <n v="0"/>
    <n v="0"/>
    <n v="0"/>
    <n v="0"/>
    <m/>
    <n v="0"/>
    <n v="0"/>
    <n v="0"/>
    <s v="YES"/>
    <n v="0"/>
    <s v="119-5"/>
    <m/>
    <m/>
    <m/>
    <n v="0"/>
    <m/>
    <m/>
    <n v="0"/>
    <n v="0"/>
    <n v="0"/>
    <n v="0"/>
    <n v="0"/>
    <m/>
    <m/>
    <m/>
    <m/>
    <m/>
    <m/>
    <m/>
    <m/>
    <m/>
    <m/>
    <n v="1"/>
    <n v="1"/>
    <x v="7"/>
    <x v="7"/>
  </r>
  <r>
    <s v="119-44"/>
    <m/>
    <x v="0"/>
    <s v="13 SHANGRI-LA BLVD"/>
    <n v="101"/>
    <s v="BISHOP TIMOTHY M"/>
    <s v="R130"/>
    <s v="ONE FAMILY"/>
    <s v="119//44//"/>
    <n v="0.14352999999999999"/>
    <n v="1"/>
    <n v="1"/>
    <n v="1"/>
    <n v="1"/>
    <s v="SEPTIC"/>
    <n v="0"/>
    <n v="0"/>
    <n v="0"/>
    <s v="YES"/>
    <n v="0"/>
    <s v="119-44"/>
    <s v="Gas,Well,Septic"/>
    <s v="SEPTIC"/>
    <s v="SEPTIC"/>
    <n v="0"/>
    <m/>
    <m/>
    <n v="1"/>
    <n v="1"/>
    <n v="2"/>
    <n v="800"/>
    <n v="1"/>
    <m/>
    <m/>
    <m/>
    <m/>
    <m/>
    <m/>
    <m/>
    <m/>
    <m/>
    <m/>
    <n v="1"/>
    <n v="1"/>
    <x v="7"/>
    <x v="7"/>
  </r>
  <r>
    <s v="LAND_NOPARC"/>
    <m/>
    <x v="0"/>
    <m/>
    <n v="0"/>
    <m/>
    <m/>
    <m/>
    <m/>
    <n v="2.5999999999999999E-3"/>
    <n v="0"/>
    <n v="0"/>
    <n v="0"/>
    <n v="0"/>
    <m/>
    <n v="0"/>
    <n v="0"/>
    <n v="0"/>
    <s v="NO"/>
    <n v="0"/>
    <m/>
    <m/>
    <m/>
    <m/>
    <n v="0"/>
    <m/>
    <m/>
    <n v="0"/>
    <n v="0"/>
    <n v="0"/>
    <n v="0"/>
    <n v="0"/>
    <m/>
    <m/>
    <m/>
    <m/>
    <m/>
    <m/>
    <m/>
    <m/>
    <m/>
    <m/>
    <n v="0"/>
    <n v="1"/>
    <x v="7"/>
    <x v="7"/>
  </r>
  <r>
    <s v="121-219"/>
    <m/>
    <x v="0"/>
    <s v="58 PLYMOUTH AVE"/>
    <n v="131"/>
    <s v="BREMIS JAMES J"/>
    <s v="R130"/>
    <s v="RES ACLNPO  MDL-00"/>
    <s v="121//219//"/>
    <n v="0.13235"/>
    <n v="0"/>
    <n v="0"/>
    <n v="0"/>
    <n v="0"/>
    <m/>
    <n v="0"/>
    <n v="0"/>
    <n v="0"/>
    <s v="YES"/>
    <n v="0"/>
    <s v="121-219"/>
    <m/>
    <m/>
    <m/>
    <n v="0"/>
    <m/>
    <m/>
    <n v="0"/>
    <n v="0"/>
    <n v="0"/>
    <n v="0"/>
    <n v="0"/>
    <m/>
    <m/>
    <m/>
    <m/>
    <m/>
    <m/>
    <m/>
    <m/>
    <m/>
    <m/>
    <n v="2"/>
    <n v="1"/>
    <x v="7"/>
    <x v="7"/>
  </r>
  <r>
    <s v="119-45"/>
    <m/>
    <x v="0"/>
    <s v="11 SHANGRI-LA BLVD"/>
    <n v="131"/>
    <s v="HOLLOW REALTY LLC"/>
    <s v="R130"/>
    <s v="RES ACLNPO  MDL-00"/>
    <s v="119//45//"/>
    <n v="0.15362000000000001"/>
    <n v="0"/>
    <n v="0"/>
    <n v="0"/>
    <n v="0"/>
    <m/>
    <n v="0"/>
    <n v="0"/>
    <n v="0"/>
    <s v="YES"/>
    <n v="0"/>
    <s v="119-45"/>
    <m/>
    <m/>
    <m/>
    <n v="0"/>
    <m/>
    <m/>
    <n v="0"/>
    <n v="0"/>
    <n v="0"/>
    <n v="0"/>
    <n v="0"/>
    <m/>
    <m/>
    <m/>
    <m/>
    <m/>
    <m/>
    <m/>
    <m/>
    <m/>
    <m/>
    <n v="1"/>
    <n v="1"/>
    <x v="7"/>
    <x v="7"/>
  </r>
  <r>
    <s v="114C-1-29"/>
    <m/>
    <x v="0"/>
    <s v="231 CHARGE POND RD"/>
    <n v="101"/>
    <s v="ALLEN-CAVIC JULIANNE G"/>
    <s v="R130"/>
    <s v="ONE FAMILY"/>
    <s v="114/C1/29//"/>
    <n v="0.46733000000000002"/>
    <n v="1"/>
    <n v="1"/>
    <n v="1"/>
    <n v="1"/>
    <s v="SEPTIC"/>
    <n v="0"/>
    <n v="0"/>
    <n v="0"/>
    <s v="YES"/>
    <n v="0"/>
    <s v="114C-1-29"/>
    <m/>
    <m/>
    <s v="SEPTIC"/>
    <n v="0"/>
    <m/>
    <m/>
    <n v="1"/>
    <n v="1"/>
    <n v="3"/>
    <n v="1092"/>
    <n v="1"/>
    <m/>
    <m/>
    <m/>
    <m/>
    <m/>
    <m/>
    <m/>
    <m/>
    <m/>
    <m/>
    <n v="1"/>
    <n v="1"/>
    <x v="7"/>
    <x v="7"/>
  </r>
  <r>
    <s v="119-B"/>
    <m/>
    <x v="0"/>
    <s v="4 MAYFLOWER LN"/>
    <n v="101"/>
    <s v="RYAN MARIANNE"/>
    <s v="R130"/>
    <s v="ONE FAMILY"/>
    <s v="119///B/"/>
    <n v="0.14371"/>
    <n v="1"/>
    <n v="1"/>
    <n v="1"/>
    <n v="1"/>
    <s v="SEPTIC"/>
    <n v="0"/>
    <n v="1"/>
    <n v="11500"/>
    <s v="NO_W1"/>
    <n v="11500"/>
    <s v="119-B4"/>
    <s v="Gas,Well,Septic"/>
    <s v="SEPTIC"/>
    <s v="SEPTIC"/>
    <n v="11500"/>
    <m/>
    <m/>
    <n v="1"/>
    <n v="1"/>
    <n v="3"/>
    <n v="1040"/>
    <n v="1"/>
    <m/>
    <m/>
    <m/>
    <m/>
    <m/>
    <m/>
    <m/>
    <m/>
    <m/>
    <m/>
    <n v="1"/>
    <n v="1"/>
    <x v="7"/>
    <x v="7"/>
  </r>
  <r>
    <s v="114C-2-321"/>
    <m/>
    <x v="0"/>
    <s v="0 HIGH DAM RD"/>
    <n v="903"/>
    <s v="WAREHAM FIRE DISTRICT"/>
    <s v="R130"/>
    <s v="MUNICIPAL  MDL-00"/>
    <s v="114/C2/321//"/>
    <n v="0.63575000000000004"/>
    <n v="0"/>
    <n v="0"/>
    <n v="0"/>
    <n v="0"/>
    <m/>
    <n v="0"/>
    <n v="0"/>
    <n v="0"/>
    <s v="YES"/>
    <n v="0"/>
    <s v="114C-2-321"/>
    <m/>
    <m/>
    <m/>
    <n v="0"/>
    <m/>
    <m/>
    <n v="0"/>
    <n v="0"/>
    <n v="0"/>
    <n v="0"/>
    <n v="0"/>
    <m/>
    <m/>
    <m/>
    <m/>
    <m/>
    <m/>
    <m/>
    <m/>
    <m/>
    <m/>
    <n v="1"/>
    <n v="1"/>
    <x v="7"/>
    <x v="7"/>
  </r>
  <r>
    <s v="121-390"/>
    <m/>
    <x v="0"/>
    <s v="55 PLYMOUTH AVE"/>
    <n v="101"/>
    <s v="LAWSON ROBERT M"/>
    <s v="R130"/>
    <s v="ONE FAMILY"/>
    <s v="121//390//"/>
    <n v="0.26375999999999999"/>
    <n v="1"/>
    <n v="1"/>
    <n v="1"/>
    <n v="1"/>
    <s v="SEPTIC"/>
    <n v="0"/>
    <n v="1"/>
    <n v="11700"/>
    <s v="YES"/>
    <n v="11700"/>
    <s v="121-390"/>
    <m/>
    <m/>
    <s v="SEPTIC"/>
    <n v="11700"/>
    <m/>
    <m/>
    <n v="1"/>
    <n v="1"/>
    <n v="3"/>
    <n v="1092"/>
    <n v="1"/>
    <m/>
    <m/>
    <m/>
    <m/>
    <m/>
    <m/>
    <m/>
    <m/>
    <m/>
    <m/>
    <n v="4"/>
    <n v="1"/>
    <x v="7"/>
    <x v="7"/>
  </r>
  <r>
    <s v="119-4"/>
    <m/>
    <x v="0"/>
    <s v="10 SHANGRI-LA BLVD"/>
    <n v="101"/>
    <s v="TUCCI YVETTE TRUSTEE"/>
    <s v="R13"/>
    <s v="ONE FAMILY"/>
    <s v="119//4//"/>
    <n v="0.23585"/>
    <n v="1"/>
    <n v="1"/>
    <n v="1"/>
    <n v="1"/>
    <s v="SEPTIC"/>
    <n v="0"/>
    <n v="1"/>
    <n v="6500"/>
    <s v="YES"/>
    <n v="6500"/>
    <s v="119-4"/>
    <s v="Gas,Well,Septic"/>
    <s v="SEPTIC"/>
    <s v="SEPTIC"/>
    <n v="6500"/>
    <m/>
    <m/>
    <n v="1"/>
    <n v="1"/>
    <n v="2"/>
    <n v="884"/>
    <n v="1"/>
    <m/>
    <m/>
    <m/>
    <m/>
    <m/>
    <m/>
    <m/>
    <m/>
    <m/>
    <m/>
    <n v="1"/>
    <n v="1"/>
    <x v="7"/>
    <x v="7"/>
  </r>
  <r>
    <s v="105A-13"/>
    <m/>
    <x v="0"/>
    <s v="31 CHARLOTTE FURN RD"/>
    <n v="101"/>
    <s v="OUELLETTE JAMES H JR"/>
    <s v="MR30"/>
    <s v="ONE FAMILY"/>
    <s v="105/A/13//"/>
    <n v="0.41093000000000002"/>
    <n v="1"/>
    <n v="1"/>
    <n v="1"/>
    <n v="1"/>
    <s v="SEPTIC"/>
    <n v="0"/>
    <n v="1"/>
    <n v="6000"/>
    <s v="YES"/>
    <n v="6000"/>
    <s v="105A-13"/>
    <s v="Public Water,Septic"/>
    <s v="SEPTIC"/>
    <s v="SEPTIC"/>
    <n v="6000"/>
    <m/>
    <m/>
    <n v="1"/>
    <n v="1"/>
    <n v="3"/>
    <n v="1176"/>
    <n v="1"/>
    <m/>
    <m/>
    <m/>
    <m/>
    <m/>
    <m/>
    <m/>
    <m/>
    <m/>
    <m/>
    <n v="1"/>
    <n v="1"/>
    <x v="4"/>
    <x v="4"/>
  </r>
  <r>
    <s v="119-42"/>
    <m/>
    <x v="0"/>
    <s v="17 SHANGRI-LA BLVD"/>
    <n v="132"/>
    <s v="MCCABE PAUL A"/>
    <s v="R130"/>
    <s v="RES ACLNUD  MDL-00"/>
    <s v="119//42//"/>
    <n v="0.16411000000000001"/>
    <n v="0"/>
    <n v="0"/>
    <n v="0"/>
    <n v="0"/>
    <m/>
    <n v="0"/>
    <n v="0"/>
    <n v="0"/>
    <s v="YES"/>
    <n v="0"/>
    <s v="119-42"/>
    <m/>
    <m/>
    <m/>
    <n v="0"/>
    <m/>
    <m/>
    <n v="0"/>
    <n v="0"/>
    <n v="0"/>
    <n v="0"/>
    <n v="0"/>
    <m/>
    <m/>
    <m/>
    <m/>
    <m/>
    <m/>
    <m/>
    <m/>
    <m/>
    <m/>
    <n v="1"/>
    <n v="1"/>
    <x v="7"/>
    <x v="7"/>
  </r>
  <r>
    <s v="119-16"/>
    <m/>
    <x v="0"/>
    <s v="34 SHANGRI-LA BLVD"/>
    <n v="101"/>
    <s v="PENA JAMES F"/>
    <s v="R130"/>
    <s v="ONE FAMILY"/>
    <s v="119//16//"/>
    <n v="0.16350999999999999"/>
    <n v="1"/>
    <n v="1"/>
    <n v="1"/>
    <n v="1"/>
    <s v="SEPTIC"/>
    <n v="0"/>
    <n v="2"/>
    <n v="14200"/>
    <s v="YES"/>
    <n v="14200"/>
    <s v="119-16"/>
    <s v="Well,Septic"/>
    <s v="SEPTIC"/>
    <s v="SEPTIC"/>
    <n v="7100"/>
    <m/>
    <m/>
    <n v="1"/>
    <n v="1"/>
    <n v="2"/>
    <n v="858"/>
    <n v="1"/>
    <m/>
    <m/>
    <m/>
    <m/>
    <m/>
    <m/>
    <m/>
    <m/>
    <m/>
    <m/>
    <n v="1"/>
    <n v="1"/>
    <x v="7"/>
    <x v="7"/>
  </r>
  <r>
    <s v="UNK264"/>
    <s v="FEE"/>
    <x v="0"/>
    <s v="169 TIHONET RD"/>
    <n v="710"/>
    <s v="MAKEPEACE CO A D"/>
    <s v="R60"/>
    <s v="CRANBERRY"/>
    <m/>
    <n v="1.5600799999999999"/>
    <n v="0"/>
    <n v="1"/>
    <n v="0"/>
    <n v="1"/>
    <m/>
    <n v="0"/>
    <n v="0"/>
    <n v="0"/>
    <s v="NO_W2"/>
    <n v="0"/>
    <m/>
    <m/>
    <m/>
    <s v="SEPTIC"/>
    <n v="0"/>
    <m/>
    <m/>
    <n v="0"/>
    <n v="1"/>
    <n v="0"/>
    <n v="0"/>
    <n v="0"/>
    <s v="Not in new Assr DB, still single MakePe"/>
    <m/>
    <m/>
    <m/>
    <m/>
    <m/>
    <m/>
    <m/>
    <m/>
    <m/>
    <n v="1"/>
    <n v="1"/>
    <x v="14"/>
    <x v="14"/>
  </r>
  <r>
    <s v="114A-1004"/>
    <m/>
    <x v="0"/>
    <s v="4 YAWL LN"/>
    <n v="130"/>
    <s v="DEPAOLO JAMES A"/>
    <s v="R60"/>
    <s v="RES ACLNDV  MDL-00"/>
    <s v="114/A/1004//"/>
    <n v="1.54203"/>
    <n v="0"/>
    <n v="0"/>
    <n v="0"/>
    <n v="0"/>
    <m/>
    <n v="0"/>
    <n v="0"/>
    <n v="0"/>
    <s v="YES"/>
    <n v="0"/>
    <s v="114A-1004"/>
    <m/>
    <m/>
    <m/>
    <n v="0"/>
    <m/>
    <m/>
    <n v="0"/>
    <n v="0"/>
    <n v="0"/>
    <n v="0"/>
    <n v="0"/>
    <m/>
    <m/>
    <m/>
    <m/>
    <m/>
    <m/>
    <m/>
    <m/>
    <m/>
    <m/>
    <n v="1"/>
    <n v="1"/>
    <x v="7"/>
    <x v="7"/>
  </r>
  <r>
    <s v="114C-1-14"/>
    <m/>
    <x v="0"/>
    <s v="226 CHARGE POND RD"/>
    <n v="101"/>
    <s v="SOULE CHARLES F"/>
    <s v="R60"/>
    <s v="ONE FAMILY"/>
    <s v="114/C1/14//"/>
    <n v="0.31191999999999998"/>
    <n v="1"/>
    <n v="1"/>
    <n v="1"/>
    <n v="1"/>
    <s v="SEPTIC"/>
    <n v="0"/>
    <n v="0"/>
    <n v="0"/>
    <s v="YES"/>
    <n v="0"/>
    <s v="114C-1-14"/>
    <s v="Well,Septic"/>
    <s v="SEPTIC"/>
    <s v="SEPTIC"/>
    <n v="0"/>
    <m/>
    <m/>
    <n v="1"/>
    <n v="1"/>
    <n v="3"/>
    <n v="1306"/>
    <n v="1.75"/>
    <m/>
    <m/>
    <m/>
    <m/>
    <m/>
    <m/>
    <m/>
    <m/>
    <m/>
    <m/>
    <n v="1"/>
    <n v="1"/>
    <x v="7"/>
    <x v="7"/>
  </r>
  <r>
    <s v="119-431"/>
    <m/>
    <x v="0"/>
    <s v="11 MAYFLOWER LN"/>
    <n v="101"/>
    <s v="ROUSSEAU MICHAEL G"/>
    <s v="R130"/>
    <s v="ONE FAMILY"/>
    <s v="119//431//"/>
    <n v="0.15375"/>
    <n v="1"/>
    <n v="1"/>
    <n v="1"/>
    <n v="1"/>
    <s v="SEPTIC"/>
    <n v="0"/>
    <n v="2"/>
    <n v="8800"/>
    <s v="YES"/>
    <n v="8800"/>
    <s v="119-431"/>
    <s v="Gas,Well,Septic"/>
    <s v="SEPTIC"/>
    <s v="SEPTIC"/>
    <n v="4400"/>
    <m/>
    <m/>
    <n v="1"/>
    <n v="1"/>
    <n v="2"/>
    <n v="720"/>
    <n v="1"/>
    <m/>
    <m/>
    <m/>
    <m/>
    <m/>
    <m/>
    <m/>
    <m/>
    <m/>
    <m/>
    <n v="1"/>
    <n v="1"/>
    <x v="7"/>
    <x v="7"/>
  </r>
  <r>
    <s v="121-217"/>
    <m/>
    <x v="0"/>
    <s v="62 PLYMOUTH AVE"/>
    <n v="132"/>
    <s v="BREMIS JAMES J"/>
    <s v="R130"/>
    <s v="RES ACLNUD  MDL-00"/>
    <s v="121//217//"/>
    <n v="0.12995000000000001"/>
    <n v="0"/>
    <n v="0"/>
    <n v="0"/>
    <n v="0"/>
    <m/>
    <n v="0"/>
    <n v="0"/>
    <n v="0"/>
    <s v="YES"/>
    <n v="0"/>
    <s v="121-217"/>
    <m/>
    <m/>
    <m/>
    <n v="0"/>
    <m/>
    <m/>
    <n v="0"/>
    <n v="0"/>
    <n v="0"/>
    <n v="0"/>
    <n v="0"/>
    <m/>
    <m/>
    <m/>
    <m/>
    <m/>
    <m/>
    <m/>
    <m/>
    <m/>
    <m/>
    <n v="2"/>
    <n v="1"/>
    <x v="7"/>
    <x v="7"/>
  </r>
  <r>
    <s v="119-412"/>
    <m/>
    <x v="0"/>
    <s v="3 PEACEFUL LN"/>
    <n v="101"/>
    <s v="LACAVA DAVID"/>
    <s v="R130"/>
    <s v="ONE FAMILY"/>
    <s v="119//412//"/>
    <n v="0.19569"/>
    <n v="1"/>
    <n v="1"/>
    <n v="1"/>
    <n v="1"/>
    <s v="SEPTIC"/>
    <n v="0"/>
    <n v="1"/>
    <n v="11400"/>
    <s v="YES"/>
    <n v="11400"/>
    <s v="119-412"/>
    <s v="Gas,Well,Septic"/>
    <s v="SEPTIC"/>
    <s v="SEPTIC"/>
    <n v="11400"/>
    <m/>
    <m/>
    <n v="1"/>
    <n v="1"/>
    <n v="3"/>
    <n v="960"/>
    <n v="1"/>
    <m/>
    <m/>
    <m/>
    <m/>
    <m/>
    <m/>
    <m/>
    <m/>
    <m/>
    <m/>
    <n v="1"/>
    <n v="1"/>
    <x v="7"/>
    <x v="7"/>
  </r>
  <r>
    <s v="114C-2-319"/>
    <m/>
    <x v="0"/>
    <s v="HIGH DAM RD"/>
    <n v="132"/>
    <s v="MIDACO CORP"/>
    <s v="R130"/>
    <s v="RES ACLNUD  MDL-00"/>
    <s v="114/C2/319//"/>
    <n v="0.67239000000000004"/>
    <n v="0"/>
    <n v="0"/>
    <n v="0"/>
    <n v="0"/>
    <m/>
    <n v="0"/>
    <n v="0"/>
    <n v="0"/>
    <s v="YES"/>
    <n v="0"/>
    <s v="114C-2-319"/>
    <m/>
    <m/>
    <m/>
    <n v="0"/>
    <m/>
    <m/>
    <n v="0"/>
    <n v="0"/>
    <n v="0"/>
    <n v="0"/>
    <n v="0"/>
    <m/>
    <m/>
    <m/>
    <m/>
    <m/>
    <m/>
    <m/>
    <m/>
    <m/>
    <m/>
    <n v="1"/>
    <n v="1"/>
    <x v="7"/>
    <x v="7"/>
  </r>
  <r>
    <s v="119-G36"/>
    <m/>
    <x v="0"/>
    <s v="3 SHAMROCK CIR"/>
    <n v="101"/>
    <s v="BROOKS GARY B"/>
    <s v="R130"/>
    <s v="ONE FAMILY"/>
    <s v="119//G36//"/>
    <n v="0.54793999999999998"/>
    <n v="1"/>
    <n v="1"/>
    <n v="1"/>
    <n v="1"/>
    <s v="SEPTIC"/>
    <n v="0"/>
    <n v="0"/>
    <n v="0"/>
    <s v="YES"/>
    <n v="0"/>
    <s v="119-G36"/>
    <s v="Gas,Well,Septic"/>
    <s v="SEPTIC"/>
    <s v="SEPTIC"/>
    <n v="0"/>
    <m/>
    <m/>
    <n v="1"/>
    <n v="1"/>
    <n v="2"/>
    <n v="1056"/>
    <n v="1"/>
    <m/>
    <m/>
    <m/>
    <m/>
    <m/>
    <m/>
    <m/>
    <m/>
    <m/>
    <m/>
    <n v="2"/>
    <n v="1"/>
    <x v="7"/>
    <x v="7"/>
  </r>
  <r>
    <s v="119-3"/>
    <m/>
    <x v="0"/>
    <s v="8 SHANGRI-LA BLVD"/>
    <n v="101"/>
    <s v="SULLIVAN MICHAEL K"/>
    <s v="R130"/>
    <s v="ONE FAMILY"/>
    <s v="119//3//"/>
    <n v="0.27060000000000001"/>
    <n v="1"/>
    <n v="1"/>
    <n v="1"/>
    <n v="1"/>
    <s v="SEPTIC"/>
    <n v="0"/>
    <n v="1"/>
    <n v="6700"/>
    <s v="YES"/>
    <n v="6700"/>
    <s v="119-3"/>
    <s v="Gas,Well,Septic"/>
    <s v="SEPTIC"/>
    <s v="SEPTIC"/>
    <n v="6700"/>
    <m/>
    <m/>
    <n v="1"/>
    <n v="1"/>
    <n v="2"/>
    <n v="942"/>
    <n v="1"/>
    <m/>
    <m/>
    <m/>
    <m/>
    <m/>
    <m/>
    <m/>
    <m/>
    <m/>
    <m/>
    <n v="1"/>
    <n v="1"/>
    <x v="7"/>
    <x v="7"/>
  </r>
  <r>
    <s v="119-47"/>
    <m/>
    <x v="0"/>
    <s v="7 SHANGRI-LA BLVD"/>
    <n v="101"/>
    <s v="BRENTON LAUREEN M"/>
    <s v="R130"/>
    <s v="ONE FAMILY"/>
    <s v="119//47//"/>
    <n v="0.36636000000000002"/>
    <n v="1"/>
    <n v="1"/>
    <n v="1"/>
    <n v="1"/>
    <s v="SEPTIC"/>
    <n v="0"/>
    <n v="1"/>
    <n v="11600"/>
    <s v="NO_W1"/>
    <n v="11600"/>
    <s v="119-47"/>
    <s v="Gas,Well,Septic"/>
    <s v="SEPTIC"/>
    <s v="SEPTIC"/>
    <n v="11600"/>
    <m/>
    <m/>
    <n v="1"/>
    <n v="1"/>
    <n v="3"/>
    <n v="1086"/>
    <n v="1"/>
    <m/>
    <m/>
    <m/>
    <m/>
    <m/>
    <m/>
    <m/>
    <m/>
    <m/>
    <m/>
    <n v="3"/>
    <n v="1"/>
    <x v="7"/>
    <x v="7"/>
  </r>
  <r>
    <s v="119-381"/>
    <m/>
    <x v="0"/>
    <s v="13 SUNSET BLVD"/>
    <n v="101"/>
    <s v="REED CAROL A"/>
    <s v="R130"/>
    <s v="ONE FAMILY"/>
    <s v="119//381//"/>
    <n v="0.14399999999999999"/>
    <n v="1"/>
    <n v="1"/>
    <n v="1"/>
    <n v="1"/>
    <s v="SEPTIC"/>
    <n v="0"/>
    <n v="1"/>
    <n v="3800"/>
    <s v="YES"/>
    <n v="3800"/>
    <s v="119-381"/>
    <s v="Gas,Well,Septic"/>
    <s v="SEPTIC"/>
    <s v="SEPTIC"/>
    <n v="3800"/>
    <m/>
    <m/>
    <n v="1"/>
    <n v="1"/>
    <n v="2"/>
    <n v="768"/>
    <n v="1"/>
    <m/>
    <m/>
    <m/>
    <m/>
    <m/>
    <m/>
    <m/>
    <m/>
    <m/>
    <m/>
    <n v="1"/>
    <n v="1"/>
    <x v="7"/>
    <x v="7"/>
  </r>
  <r>
    <s v="114-1010A"/>
    <m/>
    <x v="0"/>
    <s v="0 CHARGE POND RD"/>
    <n v="903"/>
    <s v="WAREHAM FIRE DISTRICT"/>
    <s v="R130"/>
    <s v="MUNICIPAL  MDL-00"/>
    <s v="114//1010/A/"/>
    <n v="61.956629999999997"/>
    <n v="0"/>
    <n v="0"/>
    <n v="0"/>
    <n v="0"/>
    <m/>
    <n v="0"/>
    <n v="0"/>
    <n v="0"/>
    <s v="YES"/>
    <n v="0"/>
    <s v="114-1010A"/>
    <m/>
    <m/>
    <m/>
    <n v="0"/>
    <s v="fee simple"/>
    <s v="YES"/>
    <n v="0"/>
    <n v="0"/>
    <n v="0"/>
    <n v="0"/>
    <n v="0"/>
    <m/>
    <m/>
    <m/>
    <m/>
    <m/>
    <m/>
    <m/>
    <m/>
    <m/>
    <m/>
    <n v="1"/>
    <n v="1"/>
    <x v="7"/>
    <x v="7"/>
  </r>
  <r>
    <s v="119-17"/>
    <m/>
    <x v="0"/>
    <s v="36 SHANGRI-LA BLVD"/>
    <n v="132"/>
    <s v="JAS REALTY LLC"/>
    <s v="R130"/>
    <s v="RES ACLNUD  MDL-00"/>
    <s v="119//17//"/>
    <n v="0.15916"/>
    <n v="0"/>
    <n v="0"/>
    <n v="0"/>
    <n v="0"/>
    <m/>
    <n v="0"/>
    <n v="0"/>
    <n v="0"/>
    <s v="YES"/>
    <n v="0"/>
    <s v="119-17"/>
    <m/>
    <m/>
    <m/>
    <n v="0"/>
    <m/>
    <m/>
    <n v="0"/>
    <n v="0"/>
    <n v="0"/>
    <n v="0"/>
    <n v="0"/>
    <m/>
    <m/>
    <m/>
    <m/>
    <m/>
    <m/>
    <m/>
    <m/>
    <m/>
    <m/>
    <n v="1"/>
    <n v="1"/>
    <x v="7"/>
    <x v="7"/>
  </r>
  <r>
    <s v="121-494"/>
    <m/>
    <x v="0"/>
    <s v="98 LAKE AVE"/>
    <n v="101"/>
    <s v="PHINNEY MICHAEL D"/>
    <s v="R130"/>
    <s v="ONE FAMILY"/>
    <s v="121//494//"/>
    <n v="0.28111000000000003"/>
    <n v="1"/>
    <n v="1"/>
    <n v="1"/>
    <n v="1"/>
    <s v="SEPTIC"/>
    <n v="0"/>
    <n v="1"/>
    <n v="4900"/>
    <s v="YES"/>
    <n v="4900"/>
    <s v="121-494"/>
    <s v="Gas,Well,Septic"/>
    <s v="SEPTIC"/>
    <s v="SEPTIC"/>
    <n v="4900"/>
    <m/>
    <m/>
    <n v="1"/>
    <n v="1"/>
    <n v="1"/>
    <n v="768"/>
    <n v="1"/>
    <m/>
    <m/>
    <m/>
    <m/>
    <m/>
    <m/>
    <m/>
    <m/>
    <m/>
    <m/>
    <n v="5"/>
    <n v="1"/>
    <x v="7"/>
    <x v="7"/>
  </r>
  <r>
    <s v="119-41"/>
    <m/>
    <x v="0"/>
    <s v="19 SHANGRI-LA BLVD"/>
    <n v="101"/>
    <s v="SOHMER ALEC G TR 19 SHANGRI LA"/>
    <s v="R130"/>
    <s v="ONE FAMILY"/>
    <s v="119//41//"/>
    <n v="0.14002999999999999"/>
    <n v="1"/>
    <n v="1"/>
    <n v="1"/>
    <n v="1"/>
    <s v="SEPTIC"/>
    <n v="0"/>
    <n v="2"/>
    <n v="14600"/>
    <s v="YES"/>
    <n v="14600"/>
    <s v="119-41"/>
    <s v="Well,Septic"/>
    <s v="SEPTIC"/>
    <s v="SEPTIC"/>
    <n v="7300"/>
    <m/>
    <m/>
    <n v="1"/>
    <n v="1"/>
    <n v="2"/>
    <n v="580"/>
    <n v="1"/>
    <m/>
    <m/>
    <m/>
    <m/>
    <m/>
    <m/>
    <m/>
    <m/>
    <m/>
    <m/>
    <n v="1"/>
    <n v="1"/>
    <x v="7"/>
    <x v="7"/>
  </r>
  <r>
    <s v="LAND_NOPARC"/>
    <m/>
    <x v="0"/>
    <m/>
    <n v="0"/>
    <m/>
    <m/>
    <m/>
    <m/>
    <n v="1.3690000000000001E-2"/>
    <n v="0"/>
    <n v="0"/>
    <n v="0"/>
    <n v="0"/>
    <m/>
    <n v="0"/>
    <n v="0"/>
    <n v="0"/>
    <s v="NO"/>
    <n v="0"/>
    <m/>
    <m/>
    <m/>
    <m/>
    <n v="0"/>
    <m/>
    <m/>
    <n v="0"/>
    <n v="0"/>
    <n v="0"/>
    <n v="0"/>
    <n v="0"/>
    <m/>
    <m/>
    <m/>
    <m/>
    <m/>
    <m/>
    <m/>
    <m/>
    <m/>
    <m/>
    <n v="0"/>
    <n v="1"/>
    <x v="7"/>
    <x v="7"/>
  </r>
  <r>
    <s v="UNK416"/>
    <s v="FEE"/>
    <x v="0"/>
    <s v="UPPER BOUNDARY R"/>
    <n v="0"/>
    <m/>
    <m/>
    <m/>
    <m/>
    <n v="0.81894999999999996"/>
    <n v="0"/>
    <n v="0"/>
    <n v="0"/>
    <n v="0"/>
    <m/>
    <n v="0"/>
    <n v="0"/>
    <n v="0"/>
    <s v="NO_W2"/>
    <n v="0"/>
    <m/>
    <m/>
    <m/>
    <m/>
    <n v="0"/>
    <m/>
    <m/>
    <n v="0"/>
    <n v="0"/>
    <n v="0"/>
    <n v="0"/>
    <n v="0"/>
    <s v="Not in new Assr DB, Makepe?, old info"/>
    <m/>
    <m/>
    <m/>
    <m/>
    <m/>
    <m/>
    <m/>
    <m/>
    <m/>
    <n v="1"/>
    <n v="1"/>
    <x v="7"/>
    <x v="7"/>
  </r>
  <r>
    <s v="LAND_NOPARC"/>
    <m/>
    <x v="0"/>
    <m/>
    <n v="0"/>
    <m/>
    <m/>
    <s v="ROW"/>
    <m/>
    <n v="47.026780000000002"/>
    <n v="0"/>
    <n v="0"/>
    <n v="0"/>
    <n v="0"/>
    <m/>
    <n v="0"/>
    <n v="0"/>
    <n v="0"/>
    <s v="NO"/>
    <n v="0"/>
    <m/>
    <m/>
    <m/>
    <m/>
    <n v="0"/>
    <m/>
    <m/>
    <n v="0"/>
    <n v="0"/>
    <n v="0"/>
    <n v="0"/>
    <n v="0"/>
    <m/>
    <m/>
    <m/>
    <m/>
    <m/>
    <m/>
    <m/>
    <m/>
    <m/>
    <m/>
    <n v="0"/>
    <n v="1"/>
    <x v="7"/>
    <x v="7"/>
  </r>
  <r>
    <s v="119-18"/>
    <m/>
    <x v="0"/>
    <s v="38 SHANGRI-LA BLVD"/>
    <n v="101"/>
    <s v="BROWN SANDRA D"/>
    <s v="R130"/>
    <s v="ONE FAMILY"/>
    <s v="119//18//"/>
    <n v="0.22273000000000001"/>
    <n v="1"/>
    <n v="1"/>
    <n v="1"/>
    <n v="1"/>
    <s v="SEPTIC"/>
    <n v="0"/>
    <n v="1"/>
    <n v="1800"/>
    <s v="YES"/>
    <n v="1800"/>
    <s v="119-18"/>
    <s v="Well,Septic"/>
    <s v="SEPTIC"/>
    <s v="SEPTIC"/>
    <n v="1800"/>
    <m/>
    <m/>
    <n v="1"/>
    <n v="1"/>
    <n v="2"/>
    <n v="720"/>
    <n v="1"/>
    <m/>
    <m/>
    <m/>
    <m/>
    <m/>
    <m/>
    <m/>
    <m/>
    <m/>
    <m/>
    <n v="1"/>
    <n v="1"/>
    <x v="7"/>
    <x v="7"/>
  </r>
  <r>
    <s v="119-380"/>
    <m/>
    <x v="0"/>
    <s v="15 SUNSET BLVD"/>
    <n v="101"/>
    <s v="TEVES CHRISTOPHER A"/>
    <s v="R130"/>
    <s v="ONE FAMILY"/>
    <s v="119//380//"/>
    <n v="0.13588"/>
    <n v="1"/>
    <n v="1"/>
    <n v="1"/>
    <n v="1"/>
    <s v="SEPTIC"/>
    <n v="0"/>
    <n v="1"/>
    <n v="5100"/>
    <s v="YES"/>
    <n v="5100"/>
    <s v="119-380"/>
    <s v="Gas,Well,Septic"/>
    <s v="SEPTIC"/>
    <s v="SEPTIC"/>
    <n v="5100"/>
    <m/>
    <m/>
    <n v="1"/>
    <n v="1"/>
    <n v="3"/>
    <n v="1176"/>
    <n v="2"/>
    <m/>
    <m/>
    <m/>
    <m/>
    <m/>
    <m/>
    <m/>
    <m/>
    <m/>
    <m/>
    <n v="1"/>
    <n v="1"/>
    <x v="7"/>
    <x v="7"/>
  </r>
  <r>
    <s v="114C-1-30"/>
    <m/>
    <x v="0"/>
    <s v="233 CHARGE POND RD"/>
    <n v="101"/>
    <s v="COLYAR CLAUDIA M, DAVID M. &amp;"/>
    <s v="R130"/>
    <s v="ONE FAMILY"/>
    <s v="114/C1/30//"/>
    <n v="0.40977000000000002"/>
    <n v="0"/>
    <n v="1"/>
    <n v="0"/>
    <n v="1"/>
    <m/>
    <n v="0"/>
    <n v="0"/>
    <n v="0"/>
    <s v="YES"/>
    <n v="0"/>
    <s v="114C-1-30"/>
    <s v=",Septic"/>
    <s v="SEWER"/>
    <s v="SEPTIC"/>
    <n v="0"/>
    <m/>
    <m/>
    <n v="0"/>
    <n v="1"/>
    <n v="2"/>
    <n v="1248"/>
    <n v="1"/>
    <m/>
    <m/>
    <m/>
    <m/>
    <m/>
    <m/>
    <m/>
    <m/>
    <m/>
    <m/>
    <n v="1"/>
    <n v="1"/>
    <x v="7"/>
    <x v="7"/>
  </r>
  <r>
    <s v="119-D"/>
    <m/>
    <x v="0"/>
    <s v="8 MAYFLOWER LN"/>
    <n v="101"/>
    <s v="MARTIN JENNIFER A"/>
    <s v="R130"/>
    <s v="ONE FAMILY"/>
    <s v="119///D/"/>
    <n v="0.28824"/>
    <n v="1"/>
    <n v="1"/>
    <n v="1"/>
    <n v="1"/>
    <s v="SEPTIC"/>
    <n v="0"/>
    <n v="1"/>
    <n v="6700"/>
    <s v="YES"/>
    <n v="6700"/>
    <s v="119-D"/>
    <s v="Gas,Well,Septic"/>
    <s v="SEPTIC"/>
    <s v="SEPTIC"/>
    <n v="6700"/>
    <m/>
    <m/>
    <n v="1"/>
    <n v="1"/>
    <n v="3"/>
    <n v="936"/>
    <n v="1"/>
    <m/>
    <m/>
    <m/>
    <m/>
    <m/>
    <m/>
    <m/>
    <m/>
    <m/>
    <m/>
    <n v="2"/>
    <n v="1"/>
    <x v="7"/>
    <x v="7"/>
  </r>
  <r>
    <s v="119-432"/>
    <m/>
    <x v="0"/>
    <s v="13 MAYFLOWER LN"/>
    <n v="132"/>
    <s v="NIHAN JOHN"/>
    <s v="R130"/>
    <s v="RES ACLNUD  MDL-00"/>
    <s v="119//432//"/>
    <n v="0.16582"/>
    <n v="0"/>
    <n v="0"/>
    <n v="0"/>
    <n v="0"/>
    <m/>
    <n v="0"/>
    <n v="0"/>
    <n v="0"/>
    <s v="YES"/>
    <n v="0"/>
    <s v="119-432"/>
    <m/>
    <m/>
    <m/>
    <n v="0"/>
    <m/>
    <m/>
    <n v="0"/>
    <n v="0"/>
    <n v="0"/>
    <n v="0"/>
    <n v="0"/>
    <m/>
    <m/>
    <m/>
    <m/>
    <m/>
    <m/>
    <m/>
    <m/>
    <m/>
    <m/>
    <n v="1"/>
    <n v="1"/>
    <x v="7"/>
    <x v="7"/>
  </r>
  <r>
    <s v="105A-3"/>
    <m/>
    <x v="0"/>
    <s v="34 CHARLOTTE FURN RD"/>
    <n v="101"/>
    <s v="GIFFORD JOSHUA"/>
    <s v="MR30"/>
    <s v="ONE FAMILY"/>
    <s v="105/A/3//"/>
    <n v="0.27401999999999999"/>
    <n v="1"/>
    <n v="1"/>
    <n v="1"/>
    <n v="1"/>
    <s v="SEPTIC"/>
    <n v="0"/>
    <n v="1"/>
    <n v="6600"/>
    <s v="YES"/>
    <n v="6600"/>
    <s v="105A-3"/>
    <s v="Public Water,Septic"/>
    <s v="SEPTIC"/>
    <s v="SEPTIC"/>
    <n v="6600"/>
    <m/>
    <m/>
    <n v="1"/>
    <n v="1"/>
    <n v="3"/>
    <n v="1316"/>
    <n v="1"/>
    <m/>
    <m/>
    <m/>
    <m/>
    <m/>
    <m/>
    <m/>
    <m/>
    <m/>
    <m/>
    <n v="1"/>
    <n v="1"/>
    <x v="4"/>
    <x v="4"/>
  </r>
  <r>
    <s v="105A-14"/>
    <m/>
    <x v="0"/>
    <s v="33 CHARLOTTE FURN RD"/>
    <n v="101"/>
    <s v="GUIOD MARGARET"/>
    <s v="MR30"/>
    <s v="ONE FAMILY"/>
    <s v="105/A/14//"/>
    <n v="0.41850999999999999"/>
    <n v="1"/>
    <n v="1"/>
    <n v="1"/>
    <n v="1"/>
    <s v="SEPTIC"/>
    <n v="0"/>
    <n v="1"/>
    <n v="7400"/>
    <s v="YES"/>
    <n v="7400"/>
    <s v="105A-14"/>
    <s v="Public Water,Septic"/>
    <s v="SEPTIC"/>
    <s v="SEPTIC"/>
    <n v="7400"/>
    <m/>
    <m/>
    <n v="1"/>
    <n v="1"/>
    <n v="3"/>
    <n v="1244"/>
    <n v="1"/>
    <m/>
    <m/>
    <m/>
    <m/>
    <m/>
    <m/>
    <m/>
    <m/>
    <m/>
    <m/>
    <n v="1"/>
    <n v="1"/>
    <x v="4"/>
    <x v="4"/>
  </r>
  <r>
    <s v="121-387"/>
    <m/>
    <x v="0"/>
    <s v="63 PLYMOUTH AVE"/>
    <n v="101"/>
    <s v="SPENCER MALCOLM M"/>
    <s v="R130"/>
    <s v="ONE FAMILY"/>
    <s v="121//387//"/>
    <n v="0.19686999999999999"/>
    <n v="1"/>
    <n v="1"/>
    <n v="1"/>
    <n v="1"/>
    <s v="SEPTIC"/>
    <n v="0"/>
    <n v="1"/>
    <n v="11900"/>
    <s v="YES"/>
    <n v="11900"/>
    <s v="121-387"/>
    <s v="Gas,Well,Septic"/>
    <s v="SEPTIC"/>
    <s v="SEPTIC"/>
    <n v="11900"/>
    <m/>
    <m/>
    <n v="1"/>
    <n v="1"/>
    <n v="3"/>
    <n v="716"/>
    <n v="1"/>
    <m/>
    <m/>
    <m/>
    <m/>
    <m/>
    <m/>
    <m/>
    <m/>
    <m/>
    <m/>
    <n v="3"/>
    <n v="1"/>
    <x v="7"/>
    <x v="7"/>
  </r>
  <r>
    <s v="119-48"/>
    <m/>
    <x v="0"/>
    <s v="5 SHANGRI-LA BLVD"/>
    <n v="132"/>
    <s v="RUSSO DAVID"/>
    <s v="R130"/>
    <s v="RES ACLNUD  MDL-00"/>
    <s v="119//48//"/>
    <n v="0.14288999999999999"/>
    <n v="0"/>
    <n v="0"/>
    <n v="0"/>
    <n v="0"/>
    <m/>
    <n v="0"/>
    <n v="0"/>
    <n v="0"/>
    <s v="YES"/>
    <n v="0"/>
    <s v="119-48"/>
    <m/>
    <m/>
    <m/>
    <n v="0"/>
    <m/>
    <m/>
    <n v="0"/>
    <n v="0"/>
    <n v="0"/>
    <n v="0"/>
    <n v="0"/>
    <m/>
    <m/>
    <m/>
    <m/>
    <m/>
    <m/>
    <m/>
    <m/>
    <m/>
    <m/>
    <n v="1"/>
    <n v="1"/>
    <x v="7"/>
    <x v="7"/>
  </r>
  <r>
    <s v="119-411"/>
    <m/>
    <x v="0"/>
    <s v="5 PEACEFUL LN"/>
    <n v="101"/>
    <s v="ALLEN ROBERT D"/>
    <s v="R130"/>
    <s v="ONE FAMILY"/>
    <s v="119//411//"/>
    <n v="0.21742"/>
    <n v="1"/>
    <n v="1"/>
    <n v="1"/>
    <n v="1"/>
    <s v="SEPTIC"/>
    <n v="0"/>
    <n v="0"/>
    <n v="0"/>
    <s v="YES"/>
    <n v="0"/>
    <s v="119-411"/>
    <s v="Gas,Well,Septic"/>
    <s v="SEPTIC"/>
    <s v="SEPTIC"/>
    <n v="0"/>
    <m/>
    <m/>
    <n v="1"/>
    <n v="1"/>
    <n v="3"/>
    <n v="960"/>
    <n v="1"/>
    <m/>
    <m/>
    <m/>
    <m/>
    <m/>
    <m/>
    <m/>
    <m/>
    <m/>
    <m/>
    <n v="1"/>
    <n v="1"/>
    <x v="7"/>
    <x v="7"/>
  </r>
  <r>
    <s v="119-40"/>
    <m/>
    <x v="0"/>
    <s v="21 SHANGRI-LA BLVD"/>
    <n v="101"/>
    <s v="MESSINA ALFRED F"/>
    <s v="R130"/>
    <s v="ONE FAMILY"/>
    <s v="119//40//"/>
    <n v="0.14305999999999999"/>
    <n v="1"/>
    <n v="1"/>
    <n v="1"/>
    <n v="1"/>
    <s v="SEPTIC"/>
    <n v="0"/>
    <n v="1"/>
    <n v="0"/>
    <s v="YES"/>
    <n v="0"/>
    <s v="119-40"/>
    <s v="Well,Septic"/>
    <s v="SEPTIC"/>
    <s v="SEPTIC"/>
    <n v="0"/>
    <m/>
    <m/>
    <n v="1"/>
    <n v="1"/>
    <n v="2"/>
    <n v="792"/>
    <n v="1"/>
    <m/>
    <m/>
    <m/>
    <m/>
    <m/>
    <m/>
    <m/>
    <m/>
    <m/>
    <m/>
    <n v="1"/>
    <n v="1"/>
    <x v="7"/>
    <x v="7"/>
  </r>
  <r>
    <s v="119-1"/>
    <m/>
    <x v="0"/>
    <s v="6 SHANGRI-LA BLVD"/>
    <n v="101"/>
    <s v="LEVINE FREDERICK H"/>
    <s v="R130"/>
    <s v="ONE FAMILY"/>
    <s v="119//1//"/>
    <n v="0.66671000000000002"/>
    <n v="1"/>
    <n v="1"/>
    <n v="1"/>
    <n v="1"/>
    <s v="SEPTIC"/>
    <n v="0"/>
    <n v="1"/>
    <n v="11400"/>
    <s v="YES"/>
    <n v="11400"/>
    <s v="119-1"/>
    <s v="Gas,Well,Septic"/>
    <s v="SEPTIC"/>
    <s v="SEPTIC"/>
    <n v="11400"/>
    <m/>
    <m/>
    <n v="1"/>
    <n v="1"/>
    <n v="3"/>
    <n v="1584"/>
    <n v="1"/>
    <m/>
    <m/>
    <m/>
    <m/>
    <m/>
    <m/>
    <m/>
    <m/>
    <m/>
    <m/>
    <n v="2"/>
    <n v="1"/>
    <x v="7"/>
    <x v="7"/>
  </r>
  <r>
    <s v="119-19"/>
    <m/>
    <x v="0"/>
    <s v="40 SHANGRI-LA BLVD"/>
    <n v="101"/>
    <s v="YOUSSEF CHALITA A"/>
    <s v="R130"/>
    <s v="ONE FAMILY"/>
    <s v="119//19//"/>
    <n v="0.26778000000000002"/>
    <n v="1"/>
    <n v="1"/>
    <n v="1"/>
    <n v="1"/>
    <s v="SEPTIC"/>
    <n v="0"/>
    <n v="1"/>
    <n v="3100"/>
    <s v="YES"/>
    <n v="3100"/>
    <s v="119-19"/>
    <s v="Well,Septic"/>
    <s v="SEPTIC"/>
    <s v="SEPTIC"/>
    <n v="3100"/>
    <m/>
    <m/>
    <n v="1"/>
    <n v="1"/>
    <n v="4"/>
    <n v="1264"/>
    <n v="2"/>
    <m/>
    <m/>
    <m/>
    <m/>
    <m/>
    <m/>
    <m/>
    <m/>
    <m/>
    <m/>
    <n v="1"/>
    <n v="1"/>
    <x v="7"/>
    <x v="7"/>
  </r>
  <r>
    <s v="121-215"/>
    <m/>
    <x v="0"/>
    <s v="72 PLYMOUTH AVE"/>
    <n v="101"/>
    <s v="LHEUREUX JAMES ROBERT JR"/>
    <s v="R130"/>
    <s v="ONE FAMILY"/>
    <s v="121//215//"/>
    <n v="0.27143"/>
    <n v="1"/>
    <n v="1"/>
    <n v="1"/>
    <n v="1"/>
    <s v="SEPTIC"/>
    <n v="0"/>
    <n v="1"/>
    <n v="1800"/>
    <s v="NO_W1"/>
    <n v="1800"/>
    <s v="121-215"/>
    <s v="Well,Septic"/>
    <s v="SEPTIC"/>
    <s v="SEPTIC"/>
    <n v="1800"/>
    <m/>
    <m/>
    <n v="1"/>
    <n v="1"/>
    <n v="3"/>
    <n v="900"/>
    <n v="1"/>
    <m/>
    <m/>
    <m/>
    <m/>
    <m/>
    <m/>
    <m/>
    <m/>
    <m/>
    <m/>
    <n v="4"/>
    <n v="1"/>
    <x v="7"/>
    <x v="7"/>
  </r>
  <r>
    <s v="119-379"/>
    <m/>
    <x v="0"/>
    <s v="17 SUNSET BLVD"/>
    <n v="131"/>
    <s v="ULM ANTOINETTE C TRUSTEE"/>
    <s v="R130"/>
    <s v="RES ACLNPO  MDL-00"/>
    <s v="119//379//"/>
    <n v="0.12959000000000001"/>
    <n v="0"/>
    <n v="0"/>
    <n v="0"/>
    <n v="0"/>
    <m/>
    <n v="0"/>
    <n v="0"/>
    <n v="0"/>
    <s v="YES"/>
    <n v="0"/>
    <s v="119-379"/>
    <m/>
    <m/>
    <m/>
    <n v="0"/>
    <m/>
    <m/>
    <n v="0"/>
    <n v="0"/>
    <n v="0"/>
    <n v="0"/>
    <n v="0"/>
    <m/>
    <m/>
    <m/>
    <m/>
    <m/>
    <m/>
    <m/>
    <m/>
    <m/>
    <m/>
    <n v="1"/>
    <n v="1"/>
    <x v="7"/>
    <x v="7"/>
  </r>
  <r>
    <s v="119-54"/>
    <m/>
    <x v="0"/>
    <s v="12 OVERLOOK TER"/>
    <n v="101"/>
    <s v="BRILL CYNTHIA M"/>
    <s v="R130"/>
    <s v="ONE FAMILY"/>
    <s v="119//54//"/>
    <n v="0.36115999999999998"/>
    <n v="1"/>
    <n v="1"/>
    <n v="1"/>
    <n v="1"/>
    <s v="SEPTIC"/>
    <n v="0"/>
    <n v="1"/>
    <n v="19900"/>
    <s v="YES"/>
    <n v="19900"/>
    <s v="119-54"/>
    <s v="Well,Septic"/>
    <s v="SEPTIC"/>
    <s v="SEPTIC"/>
    <n v="19900"/>
    <m/>
    <m/>
    <n v="1"/>
    <n v="1"/>
    <n v="3"/>
    <n v="1554"/>
    <n v="1"/>
    <m/>
    <m/>
    <m/>
    <m/>
    <m/>
    <m/>
    <m/>
    <m/>
    <m/>
    <m/>
    <n v="2"/>
    <n v="1"/>
    <x v="7"/>
    <x v="7"/>
  </r>
  <r>
    <s v="UNK420"/>
    <s v="FEE"/>
    <x v="0"/>
    <s v="HIGH DAM RD"/>
    <n v="0"/>
    <m/>
    <m/>
    <m/>
    <m/>
    <n v="2.37026"/>
    <n v="0"/>
    <n v="0"/>
    <n v="0"/>
    <n v="0"/>
    <m/>
    <n v="0"/>
    <n v="0"/>
    <n v="0"/>
    <s v="NO_W2"/>
    <n v="0"/>
    <m/>
    <m/>
    <m/>
    <m/>
    <n v="0"/>
    <m/>
    <m/>
    <n v="0"/>
    <n v="0"/>
    <n v="0"/>
    <n v="0"/>
    <n v="0"/>
    <s v="Not in new Assr DB, Makepe?, old info"/>
    <m/>
    <m/>
    <m/>
    <m/>
    <m/>
    <m/>
    <m/>
    <m/>
    <m/>
    <n v="1"/>
    <n v="1"/>
    <x v="7"/>
    <x v="7"/>
  </r>
  <r>
    <s v="UNK485"/>
    <s v="FEE"/>
    <x v="0"/>
    <s v="OVERLOOK TER"/>
    <n v="0"/>
    <m/>
    <m/>
    <m/>
    <m/>
    <n v="8.7900000000000006E-2"/>
    <n v="0"/>
    <n v="0"/>
    <n v="0"/>
    <n v="0"/>
    <m/>
    <n v="0"/>
    <n v="0"/>
    <n v="0"/>
    <s v="NO_W2"/>
    <n v="0"/>
    <m/>
    <m/>
    <m/>
    <m/>
    <n v="0"/>
    <m/>
    <m/>
    <n v="0"/>
    <n v="0"/>
    <n v="0"/>
    <n v="0"/>
    <n v="0"/>
    <s v="Not in new Assr DB, Makepe?, old info"/>
    <m/>
    <m/>
    <m/>
    <m/>
    <m/>
    <m/>
    <m/>
    <m/>
    <m/>
    <n v="1"/>
    <n v="1"/>
    <x v="7"/>
    <x v="7"/>
  </r>
  <r>
    <s v="112-1000"/>
    <m/>
    <x v="0"/>
    <s v="0 TIHONET RD"/>
    <n v="710"/>
    <s v="MAKEPEACE CO A D"/>
    <s v="R60"/>
    <s v="CRANBERRY  MDL-00"/>
    <s v="112//1000//"/>
    <n v="113.04076000000001"/>
    <n v="1"/>
    <n v="1"/>
    <n v="1"/>
    <n v="1"/>
    <s v="SEPTIC"/>
    <n v="0"/>
    <n v="0"/>
    <n v="0"/>
    <s v="YES"/>
    <n v="0"/>
    <s v="112-1000"/>
    <m/>
    <m/>
    <s v="SEPTIC"/>
    <n v="0"/>
    <m/>
    <m/>
    <n v="1"/>
    <n v="1"/>
    <n v="0"/>
    <n v="0"/>
    <n v="0"/>
    <m/>
    <m/>
    <m/>
    <m/>
    <m/>
    <m/>
    <m/>
    <m/>
    <m/>
    <m/>
    <n v="1"/>
    <n v="1"/>
    <x v="13"/>
    <x v="13"/>
  </r>
  <r>
    <s v="119-382"/>
    <m/>
    <x v="0"/>
    <s v="4 PEACEFUL LN"/>
    <n v="101"/>
    <s v="MALONSON DAVID A"/>
    <s v="R130"/>
    <s v="ONE FAMILY"/>
    <s v="119//382//"/>
    <n v="0.13827"/>
    <n v="1"/>
    <n v="1"/>
    <n v="1"/>
    <n v="1"/>
    <s v="SEPTIC"/>
    <n v="0"/>
    <n v="0"/>
    <n v="0"/>
    <s v="YES"/>
    <n v="0"/>
    <s v="119-382"/>
    <s v="Gas,Well,Septic"/>
    <s v="SEPTIC"/>
    <s v="SEPTIC"/>
    <n v="0"/>
    <m/>
    <m/>
    <n v="1"/>
    <n v="1"/>
    <n v="2"/>
    <n v="768"/>
    <n v="1"/>
    <m/>
    <m/>
    <m/>
    <m/>
    <m/>
    <m/>
    <m/>
    <m/>
    <m/>
    <m/>
    <n v="1"/>
    <n v="1"/>
    <x v="7"/>
    <x v="7"/>
  </r>
  <r>
    <s v="UNK417"/>
    <s v="FEE"/>
    <x v="0"/>
    <s v="UPPER BOUNDARY R"/>
    <n v="0"/>
    <m/>
    <m/>
    <m/>
    <m/>
    <n v="0.92839000000000005"/>
    <n v="0"/>
    <n v="0"/>
    <n v="0"/>
    <n v="0"/>
    <m/>
    <n v="0"/>
    <n v="0"/>
    <n v="0"/>
    <s v="NO_W2"/>
    <n v="0"/>
    <m/>
    <m/>
    <m/>
    <m/>
    <n v="0"/>
    <m/>
    <m/>
    <n v="0"/>
    <n v="0"/>
    <n v="0"/>
    <n v="0"/>
    <n v="0"/>
    <s v="Not in new Assr DB, Makepe?, old info"/>
    <m/>
    <m/>
    <m/>
    <m/>
    <m/>
    <m/>
    <m/>
    <m/>
    <m/>
    <n v="1"/>
    <n v="1"/>
    <x v="7"/>
    <x v="7"/>
  </r>
  <r>
    <s v="119-39"/>
    <m/>
    <x v="0"/>
    <s v="23 SHANGRI-LA BLVD"/>
    <n v="101"/>
    <s v="OHANNESSIAN SUSAN M"/>
    <s v="R130"/>
    <s v="ONE FAMILY"/>
    <s v="119//39//"/>
    <n v="0.13763"/>
    <n v="1"/>
    <n v="1"/>
    <n v="1"/>
    <n v="1"/>
    <s v="SEPTIC"/>
    <n v="0"/>
    <n v="1"/>
    <n v="12200"/>
    <s v="YES"/>
    <n v="12200"/>
    <s v="119-39"/>
    <s v="Gas,Well,Septic"/>
    <s v="SEPTIC"/>
    <s v="SEPTIC"/>
    <n v="12200"/>
    <m/>
    <m/>
    <n v="1"/>
    <n v="1"/>
    <n v="3"/>
    <n v="1024"/>
    <n v="1"/>
    <m/>
    <m/>
    <m/>
    <m/>
    <m/>
    <m/>
    <m/>
    <m/>
    <m/>
    <m/>
    <n v="1"/>
    <n v="1"/>
    <x v="7"/>
    <x v="7"/>
  </r>
  <r>
    <s v="LAND_NOPARC"/>
    <m/>
    <x v="0"/>
    <m/>
    <n v="0"/>
    <m/>
    <m/>
    <m/>
    <m/>
    <n v="1.2239999999999999E-2"/>
    <n v="0"/>
    <n v="0"/>
    <n v="0"/>
    <n v="0"/>
    <m/>
    <n v="0"/>
    <n v="0"/>
    <n v="0"/>
    <s v="NO"/>
    <n v="0"/>
    <m/>
    <m/>
    <m/>
    <m/>
    <n v="0"/>
    <m/>
    <m/>
    <n v="0"/>
    <n v="0"/>
    <n v="0"/>
    <n v="0"/>
    <n v="0"/>
    <m/>
    <m/>
    <m/>
    <m/>
    <m/>
    <m/>
    <m/>
    <m/>
    <m/>
    <m/>
    <n v="0"/>
    <n v="1"/>
    <x v="7"/>
    <x v="7"/>
  </r>
  <r>
    <s v="114C-1-31"/>
    <m/>
    <x v="0"/>
    <s v="228 CHARGE POND RD"/>
    <n v="101"/>
    <s v="LECOMTE RAYMOND P"/>
    <s v="R60"/>
    <s v="ONE FAMILY"/>
    <s v="114/C1/31//"/>
    <n v="0.27113999999999999"/>
    <n v="1"/>
    <n v="1"/>
    <n v="1"/>
    <n v="1"/>
    <s v="SEPTIC"/>
    <n v="0"/>
    <n v="0"/>
    <n v="0"/>
    <s v="YES"/>
    <n v="0"/>
    <s v="114C-1-31"/>
    <m/>
    <m/>
    <s v="SEPTIC"/>
    <n v="0"/>
    <m/>
    <m/>
    <n v="1"/>
    <n v="1"/>
    <n v="3"/>
    <n v="1200"/>
    <n v="1"/>
    <m/>
    <m/>
    <m/>
    <m/>
    <m/>
    <m/>
    <m/>
    <m/>
    <m/>
    <m/>
    <n v="1"/>
    <n v="1"/>
    <x v="7"/>
    <x v="7"/>
  </r>
  <r>
    <s v="119-378"/>
    <m/>
    <x v="0"/>
    <s v="19 SUNSET BLVD"/>
    <n v="101"/>
    <s v="RANDALL WALTER E JR"/>
    <s v="R130"/>
    <s v="ONE FAMILY"/>
    <s v="119//378//"/>
    <n v="0.13785"/>
    <n v="1"/>
    <n v="1"/>
    <n v="1"/>
    <n v="1"/>
    <s v="SEPTIC"/>
    <n v="1"/>
    <n v="0"/>
    <n v="0"/>
    <s v="YES"/>
    <n v="0"/>
    <s v="119-378"/>
    <s v="Gas,Well,Septic"/>
    <s v="SEPTIC"/>
    <s v="SEPTIC"/>
    <n v="0"/>
    <m/>
    <m/>
    <n v="1"/>
    <n v="1"/>
    <n v="4"/>
    <n v="1306"/>
    <n v="1.75"/>
    <m/>
    <m/>
    <m/>
    <m/>
    <m/>
    <m/>
    <m/>
    <m/>
    <m/>
    <m/>
    <n v="1"/>
    <n v="1"/>
    <x v="7"/>
    <x v="7"/>
  </r>
  <r>
    <s v="119-49"/>
    <m/>
    <x v="0"/>
    <s v="1 SHANGRI-LA BLVD"/>
    <n v="101"/>
    <s v="LYNCH PAUL F"/>
    <s v="R130"/>
    <s v="ONE FAMILY"/>
    <s v="119//49//"/>
    <n v="0.29951"/>
    <n v="1"/>
    <n v="1"/>
    <n v="1"/>
    <n v="1"/>
    <s v="SEPTIC"/>
    <n v="0"/>
    <n v="1"/>
    <n v="5200"/>
    <s v="YES"/>
    <n v="5200"/>
    <s v="119-49"/>
    <s v="Gas,Well,Septic"/>
    <s v="SEPTIC"/>
    <s v="SEPTIC"/>
    <n v="5200"/>
    <m/>
    <m/>
    <n v="1"/>
    <n v="1"/>
    <n v="3"/>
    <n v="1008"/>
    <n v="1"/>
    <m/>
    <m/>
    <m/>
    <m/>
    <m/>
    <m/>
    <m/>
    <m/>
    <m/>
    <m/>
    <n v="2"/>
    <n v="1"/>
    <x v="7"/>
    <x v="7"/>
  </r>
  <r>
    <s v="119-20"/>
    <m/>
    <x v="0"/>
    <s v="42 SHANGRI-LA BLVD"/>
    <n v="101"/>
    <s v="PHILLIPS SALLY TRUSTEE OF THE"/>
    <s v="R130"/>
    <s v="ONE FAMILY"/>
    <s v="119//20//"/>
    <n v="0.22725999999999999"/>
    <n v="1"/>
    <n v="1"/>
    <n v="1"/>
    <n v="1"/>
    <s v="SEPTIC"/>
    <n v="0"/>
    <n v="1"/>
    <n v="5300"/>
    <s v="YES"/>
    <n v="5300"/>
    <s v="119-20"/>
    <s v="Gas,Well,Septic"/>
    <s v="SEPTIC"/>
    <s v="SEPTIC"/>
    <n v="5300"/>
    <m/>
    <m/>
    <n v="1"/>
    <n v="1"/>
    <n v="3"/>
    <n v="1388"/>
    <n v="1.5"/>
    <m/>
    <m/>
    <m/>
    <m/>
    <m/>
    <m/>
    <m/>
    <m/>
    <m/>
    <m/>
    <n v="1"/>
    <n v="1"/>
    <x v="7"/>
    <x v="7"/>
  </r>
  <r>
    <s v="119-56"/>
    <m/>
    <x v="0"/>
    <s v="16 OVERLOOK TER"/>
    <n v="101"/>
    <s v="KELLEY MICHAEL"/>
    <s v="R130"/>
    <s v="ONE FAMILY"/>
    <s v="119//56//"/>
    <n v="0.15742"/>
    <n v="1"/>
    <n v="1"/>
    <n v="1"/>
    <n v="1"/>
    <s v="SEPTIC"/>
    <n v="0"/>
    <n v="1"/>
    <n v="0"/>
    <s v="YES"/>
    <n v="0"/>
    <s v="119-56"/>
    <s v="Gas,Well,Septic"/>
    <s v="SEPTIC"/>
    <s v="SEPTIC"/>
    <n v="0"/>
    <m/>
    <m/>
    <n v="1"/>
    <n v="1"/>
    <n v="3"/>
    <n v="1056"/>
    <n v="1"/>
    <m/>
    <m/>
    <m/>
    <m/>
    <m/>
    <m/>
    <m/>
    <m/>
    <m/>
    <m/>
    <n v="1"/>
    <n v="1"/>
    <x v="7"/>
    <x v="7"/>
  </r>
  <r>
    <s v="105A-4"/>
    <m/>
    <x v="0"/>
    <s v="36 CHARLOTTE FURN RD"/>
    <n v="101"/>
    <s v="DUDLEY CHRISTOPHER"/>
    <s v="MR30"/>
    <s v="ONE FAMILY"/>
    <s v="105/A/4//"/>
    <n v="0.28325"/>
    <n v="1"/>
    <n v="1"/>
    <n v="1"/>
    <n v="1"/>
    <s v="SEPTIC"/>
    <n v="0"/>
    <n v="1"/>
    <n v="7500"/>
    <s v="YES"/>
    <n v="7500"/>
    <s v="105A-4"/>
    <s v="Public Water,Septic"/>
    <s v="SEPTIC"/>
    <s v="SEPTIC"/>
    <n v="7500"/>
    <m/>
    <m/>
    <n v="1"/>
    <n v="1"/>
    <n v="4"/>
    <n v="1208"/>
    <n v="1"/>
    <m/>
    <m/>
    <m/>
    <m/>
    <m/>
    <m/>
    <m/>
    <m/>
    <m/>
    <m/>
    <n v="1"/>
    <n v="1"/>
    <x v="4"/>
    <x v="4"/>
  </r>
  <r>
    <s v="119-433"/>
    <m/>
    <x v="0"/>
    <s v="15 MAYFLOWER LN"/>
    <n v="101"/>
    <s v="O'BRIEN DAMIAN"/>
    <s v="R130"/>
    <s v="ONE FAMILY"/>
    <s v="119//433//"/>
    <n v="0.31706000000000001"/>
    <n v="1"/>
    <n v="1"/>
    <n v="1"/>
    <n v="1"/>
    <s v="SEPTIC"/>
    <n v="0"/>
    <n v="1"/>
    <n v="7300"/>
    <s v="YES"/>
    <n v="7300"/>
    <s v="119-433"/>
    <s v="Gas,Well,Septic"/>
    <s v="SEPTIC"/>
    <s v="SEPTIC"/>
    <n v="7300"/>
    <m/>
    <m/>
    <n v="1"/>
    <n v="1"/>
    <n v="2"/>
    <n v="906"/>
    <n v="1"/>
    <m/>
    <m/>
    <m/>
    <m/>
    <m/>
    <m/>
    <m/>
    <m/>
    <m/>
    <m/>
    <n v="2"/>
    <n v="1"/>
    <x v="7"/>
    <x v="7"/>
  </r>
  <r>
    <s v="119-409"/>
    <m/>
    <x v="0"/>
    <s v="7 PEACEFUL LN"/>
    <n v="101"/>
    <s v="WINSLOW KAJ"/>
    <s v="R130"/>
    <s v="ONE FAMILY"/>
    <s v="119//409//"/>
    <n v="0.37565999999999999"/>
    <n v="1"/>
    <n v="1"/>
    <n v="1"/>
    <n v="1"/>
    <s v="SEPTIC"/>
    <n v="0"/>
    <n v="1"/>
    <n v="9200"/>
    <s v="YES"/>
    <n v="9200"/>
    <s v="119-409"/>
    <s v="Gas,Well,Septic"/>
    <s v="SEPTIC"/>
    <s v="SEPTIC"/>
    <n v="9200"/>
    <m/>
    <m/>
    <n v="1"/>
    <n v="1"/>
    <n v="3"/>
    <n v="1248"/>
    <n v="1"/>
    <m/>
    <m/>
    <m/>
    <m/>
    <m/>
    <m/>
    <m/>
    <m/>
    <m/>
    <m/>
    <n v="2"/>
    <n v="1"/>
    <x v="7"/>
    <x v="7"/>
  </r>
  <r>
    <s v="105A-15"/>
    <m/>
    <x v="0"/>
    <s v="35 CHARLOTTE FURN RD"/>
    <n v="101"/>
    <s v="ROUX YVES"/>
    <s v="MR30"/>
    <s v="ONE FAMILY"/>
    <s v="105/A/15//"/>
    <n v="0.33728000000000002"/>
    <n v="1"/>
    <n v="1"/>
    <n v="1"/>
    <n v="1"/>
    <s v="SEPTIC"/>
    <n v="0"/>
    <n v="1"/>
    <n v="9000"/>
    <s v="YES"/>
    <n v="9000"/>
    <s v="105A-15"/>
    <s v="Public Water,Septic"/>
    <s v="SEPTIC"/>
    <s v="SEPTIC"/>
    <n v="9000"/>
    <m/>
    <m/>
    <n v="1"/>
    <n v="1"/>
    <n v="3"/>
    <n v="1316"/>
    <n v="1"/>
    <m/>
    <m/>
    <m/>
    <m/>
    <m/>
    <m/>
    <m/>
    <m/>
    <m/>
    <m/>
    <n v="1"/>
    <n v="1"/>
    <x v="4"/>
    <x v="4"/>
  </r>
  <r>
    <s v="122-384"/>
    <m/>
    <x v="0"/>
    <s v="2 BITTERSWEET LN"/>
    <n v="101"/>
    <s v="GRIFFIN WILLIAM W"/>
    <s v="R130"/>
    <s v="ONE FAMILY"/>
    <s v="122//384//"/>
    <n v="0.52712999999999999"/>
    <n v="1"/>
    <n v="1"/>
    <n v="1"/>
    <n v="1"/>
    <s v="SEPTIC"/>
    <n v="0"/>
    <n v="0"/>
    <n v="0"/>
    <s v="NO_W1"/>
    <n v="0"/>
    <s v="122-384"/>
    <s v="Gas,Well,Septic"/>
    <s v="SEPTIC"/>
    <s v="SEPTIC"/>
    <n v="0"/>
    <m/>
    <m/>
    <n v="1"/>
    <n v="1"/>
    <n v="3"/>
    <n v="1498"/>
    <n v="1"/>
    <m/>
    <m/>
    <m/>
    <m/>
    <m/>
    <m/>
    <m/>
    <m/>
    <m/>
    <m/>
    <n v="8"/>
    <n v="1"/>
    <x v="7"/>
    <x v="7"/>
  </r>
  <r>
    <s v="122-211"/>
    <m/>
    <x v="0"/>
    <s v="76 PLYMOUTH AVE"/>
    <n v="101"/>
    <s v="DIXON BRENDA L"/>
    <s v="R130"/>
    <s v="ONE FAMILY"/>
    <s v="122//211//"/>
    <n v="0.12697"/>
    <n v="1"/>
    <n v="1"/>
    <n v="1"/>
    <n v="1"/>
    <s v="SEPTIC"/>
    <n v="0"/>
    <n v="1"/>
    <n v="12500"/>
    <s v="YES"/>
    <n v="12500"/>
    <s v="122-211"/>
    <s v="Gas,Well,Septic"/>
    <s v="SEPTIC"/>
    <s v="SEPTIC"/>
    <n v="12500"/>
    <m/>
    <m/>
    <n v="1"/>
    <n v="1"/>
    <n v="2"/>
    <n v="864"/>
    <n v="1"/>
    <m/>
    <m/>
    <m/>
    <m/>
    <m/>
    <m/>
    <m/>
    <m/>
    <m/>
    <m/>
    <n v="2"/>
    <n v="1"/>
    <x v="7"/>
    <x v="7"/>
  </r>
  <r>
    <s v="119-383"/>
    <m/>
    <x v="0"/>
    <s v="6 PEACEFUL LN"/>
    <n v="101"/>
    <s v="KIRBY GEORGE M &amp; HANORIA M"/>
    <s v="R130"/>
    <s v="ONE FAMILY"/>
    <s v="119//383//"/>
    <n v="0.16289999999999999"/>
    <n v="1"/>
    <n v="1"/>
    <n v="1"/>
    <n v="1"/>
    <s v="SEPTIC"/>
    <n v="0"/>
    <n v="0"/>
    <n v="0"/>
    <s v="YES"/>
    <n v="0"/>
    <s v="119-383"/>
    <s v="Gas,Well,Septic"/>
    <s v="SEPTIC"/>
    <s v="SEPTIC"/>
    <n v="0"/>
    <m/>
    <m/>
    <n v="1"/>
    <n v="1"/>
    <n v="3"/>
    <n v="960"/>
    <n v="1"/>
    <m/>
    <m/>
    <m/>
    <m/>
    <m/>
    <m/>
    <m/>
    <m/>
    <m/>
    <m/>
    <n v="1"/>
    <n v="1"/>
    <x v="7"/>
    <x v="7"/>
  </r>
  <r>
    <s v="119-38"/>
    <m/>
    <x v="0"/>
    <s v="25 SHANGRI-LA BLVD"/>
    <n v="101"/>
    <s v="DAY JILL L"/>
    <s v="R130"/>
    <s v="ONE FAMILY"/>
    <s v="119//38//"/>
    <n v="0.15495"/>
    <n v="1"/>
    <n v="1"/>
    <n v="1"/>
    <n v="1"/>
    <s v="SEPTIC"/>
    <n v="0"/>
    <n v="1"/>
    <n v="4800"/>
    <s v="YES"/>
    <n v="4800"/>
    <s v="119-38"/>
    <s v=",Septic"/>
    <s v="SEWER"/>
    <s v="SEPTIC"/>
    <n v="4800"/>
    <m/>
    <m/>
    <n v="1"/>
    <n v="1"/>
    <n v="3"/>
    <n v="1536"/>
    <n v="2"/>
    <m/>
    <m/>
    <m/>
    <m/>
    <m/>
    <m/>
    <m/>
    <m/>
    <m/>
    <m/>
    <n v="1"/>
    <n v="1"/>
    <x v="7"/>
    <x v="7"/>
  </r>
  <r>
    <s v="114E-390"/>
    <m/>
    <x v="0"/>
    <s v="235 CHARGE POND RD"/>
    <n v="101"/>
    <s v="SILVIA DAVID"/>
    <s v="R130"/>
    <s v="ONE FAMILY"/>
    <s v="114/E/390//"/>
    <n v="0.41561999999999999"/>
    <n v="1"/>
    <n v="1"/>
    <n v="1"/>
    <n v="1"/>
    <s v="SEPTIC"/>
    <n v="0"/>
    <n v="0"/>
    <n v="0"/>
    <s v="YES"/>
    <n v="0"/>
    <s v="114E-390"/>
    <s v="Well,Septic"/>
    <s v="SEPTIC"/>
    <s v="SEPTIC"/>
    <n v="0"/>
    <m/>
    <m/>
    <n v="1"/>
    <n v="1"/>
    <n v="4"/>
    <n v="1387"/>
    <n v="1.75"/>
    <m/>
    <m/>
    <m/>
    <m/>
    <m/>
    <m/>
    <m/>
    <m/>
    <m/>
    <m/>
    <n v="1"/>
    <n v="1"/>
    <x v="7"/>
    <x v="7"/>
  </r>
  <r>
    <s v="119-F"/>
    <m/>
    <x v="0"/>
    <s v="12 MAYFLOWER LN"/>
    <n v="101"/>
    <s v="LANGFORD NORMA J TR OF THE"/>
    <s v="R130"/>
    <s v="ONE FAMILY"/>
    <s v="119///F/"/>
    <n v="0.27894000000000002"/>
    <n v="1"/>
    <n v="1"/>
    <n v="1"/>
    <n v="1"/>
    <s v="SEPTIC"/>
    <n v="0"/>
    <n v="0"/>
    <n v="0"/>
    <s v="YES"/>
    <n v="0"/>
    <s v="119-F"/>
    <s v="Gas,Well,Septic"/>
    <s v="SEPTIC"/>
    <s v="SEPTIC"/>
    <n v="0"/>
    <m/>
    <m/>
    <n v="1"/>
    <n v="1"/>
    <n v="2"/>
    <n v="999"/>
    <n v="1"/>
    <m/>
    <m/>
    <m/>
    <m/>
    <m/>
    <m/>
    <m/>
    <m/>
    <m/>
    <m/>
    <n v="2"/>
    <n v="1"/>
    <x v="7"/>
    <x v="7"/>
  </r>
  <r>
    <s v="119-21"/>
    <m/>
    <x v="0"/>
    <s v="44 SHANGRI-LA BLVD"/>
    <n v="101"/>
    <s v="KILROE JAMES F"/>
    <s v="R130"/>
    <s v="ONE FAMILY"/>
    <s v="119//21//"/>
    <n v="0.16538"/>
    <n v="1"/>
    <n v="1"/>
    <n v="1"/>
    <n v="1"/>
    <s v="SEPTIC"/>
    <n v="0"/>
    <n v="2"/>
    <n v="1700"/>
    <s v="YES"/>
    <n v="1700"/>
    <s v="119-21"/>
    <s v="Gas,Well,Septic"/>
    <s v="SEPTIC"/>
    <s v="SEPTIC"/>
    <n v="850"/>
    <m/>
    <m/>
    <n v="1"/>
    <n v="1"/>
    <n v="3"/>
    <n v="960"/>
    <n v="1"/>
    <m/>
    <m/>
    <m/>
    <m/>
    <m/>
    <m/>
    <m/>
    <m/>
    <m/>
    <m/>
    <n v="1"/>
    <n v="1"/>
    <x v="7"/>
    <x v="7"/>
  </r>
  <r>
    <s v="119-51"/>
    <m/>
    <x v="0"/>
    <s v="4 OVERLOOK TER"/>
    <n v="101"/>
    <s v="LYNCH DAVID B"/>
    <s v="R130"/>
    <s v="ONE FAMILY"/>
    <s v="119//51//"/>
    <n v="0.33583000000000002"/>
    <n v="1"/>
    <n v="1"/>
    <n v="1"/>
    <n v="1"/>
    <s v="SEPTIC"/>
    <n v="0"/>
    <n v="1"/>
    <n v="100"/>
    <s v="YES"/>
    <n v="100"/>
    <s v="119-51"/>
    <s v="Gas,Well,Septic"/>
    <s v="SEPTIC"/>
    <s v="SEPTIC"/>
    <n v="100"/>
    <m/>
    <m/>
    <n v="1"/>
    <n v="1"/>
    <n v="3"/>
    <n v="1026"/>
    <n v="1"/>
    <m/>
    <m/>
    <m/>
    <m/>
    <m/>
    <m/>
    <m/>
    <m/>
    <m/>
    <m/>
    <n v="2"/>
    <n v="1"/>
    <x v="7"/>
    <x v="7"/>
  </r>
  <r>
    <s v="114A-5"/>
    <m/>
    <x v="0"/>
    <s v="0 HIGH DAM RD"/>
    <n v="132"/>
    <s v="MAROTTA LOUISE M"/>
    <s v="R60"/>
    <s v="RES ACLNUD  MDL-00"/>
    <s v="114/A/5//"/>
    <n v="1.0164899999999999"/>
    <n v="0"/>
    <n v="0"/>
    <n v="0"/>
    <n v="0"/>
    <m/>
    <n v="0"/>
    <n v="0"/>
    <n v="0"/>
    <s v="NO_W1"/>
    <n v="0"/>
    <s v="114A-5"/>
    <m/>
    <m/>
    <m/>
    <n v="0"/>
    <m/>
    <m/>
    <n v="0"/>
    <n v="0"/>
    <n v="0"/>
    <n v="0"/>
    <n v="0"/>
    <m/>
    <m/>
    <m/>
    <m/>
    <m/>
    <m/>
    <m/>
    <m/>
    <m/>
    <m/>
    <n v="2"/>
    <n v="1"/>
    <x v="7"/>
    <x v="7"/>
  </r>
  <r>
    <s v="119-57"/>
    <m/>
    <x v="0"/>
    <s v="18 OVERLOOK TER"/>
    <n v="101"/>
    <s v="SPILLANE PATRICK J"/>
    <s v="R130"/>
    <s v="ONE FAMILY"/>
    <s v="119//57//"/>
    <n v="0.13891999999999999"/>
    <n v="1"/>
    <n v="1"/>
    <n v="1"/>
    <n v="1"/>
    <s v="SEPTIC"/>
    <n v="0"/>
    <n v="0"/>
    <n v="0"/>
    <s v="YES"/>
    <n v="0"/>
    <s v="119-57"/>
    <s v="Gas,Well,Septic"/>
    <s v="SEPTIC"/>
    <s v="SEPTIC"/>
    <n v="0"/>
    <m/>
    <m/>
    <n v="1"/>
    <n v="1"/>
    <n v="2"/>
    <n v="1124"/>
    <n v="1"/>
    <m/>
    <m/>
    <m/>
    <m/>
    <m/>
    <m/>
    <m/>
    <m/>
    <m/>
    <m/>
    <n v="1"/>
    <n v="1"/>
    <x v="7"/>
    <x v="7"/>
  </r>
  <r>
    <s v="UNK418"/>
    <s v="FEE"/>
    <x v="0"/>
    <s v="UPPER BOUNDARY R"/>
    <n v="0"/>
    <m/>
    <m/>
    <m/>
    <m/>
    <n v="0.90205000000000002"/>
    <n v="0"/>
    <n v="0"/>
    <n v="0"/>
    <n v="0"/>
    <m/>
    <n v="0"/>
    <n v="0"/>
    <n v="0"/>
    <s v="NO_W2"/>
    <n v="0"/>
    <m/>
    <m/>
    <m/>
    <m/>
    <n v="0"/>
    <m/>
    <m/>
    <n v="0"/>
    <n v="0"/>
    <n v="0"/>
    <n v="0"/>
    <n v="0"/>
    <s v="Not in new Assr DB, Makepe?, old info"/>
    <m/>
    <m/>
    <m/>
    <m/>
    <m/>
    <m/>
    <m/>
    <m/>
    <m/>
    <n v="1"/>
    <n v="1"/>
    <x v="7"/>
    <x v="7"/>
  </r>
  <r>
    <s v="114A-5"/>
    <m/>
    <x v="0"/>
    <s v="0 HIGH DAM RD"/>
    <n v="132"/>
    <s v="MAROTTA LOUISE M"/>
    <s v="R60"/>
    <s v="RES ACLNUD  MDL-00"/>
    <s v="114/A/5//"/>
    <n v="8.9810400000000001"/>
    <n v="0"/>
    <n v="0"/>
    <n v="0"/>
    <n v="0"/>
    <m/>
    <n v="0"/>
    <n v="0"/>
    <n v="0"/>
    <s v="NO_W1"/>
    <n v="0"/>
    <s v="114A-5"/>
    <m/>
    <m/>
    <m/>
    <n v="0"/>
    <m/>
    <m/>
    <n v="0"/>
    <n v="0"/>
    <n v="0"/>
    <n v="0"/>
    <n v="0"/>
    <m/>
    <m/>
    <m/>
    <m/>
    <m/>
    <m/>
    <m/>
    <m/>
    <m/>
    <m/>
    <n v="28"/>
    <n v="1"/>
    <x v="13"/>
    <x v="13"/>
  </r>
  <r>
    <s v="119-37"/>
    <m/>
    <x v="0"/>
    <s v="27 SHANGRI-LA BLVD"/>
    <n v="101"/>
    <s v="GRAHAM TERESA M"/>
    <s v="R130"/>
    <s v="ONE FAMILY"/>
    <s v="119//37//"/>
    <n v="0.16428000000000001"/>
    <n v="1"/>
    <n v="1"/>
    <n v="1"/>
    <n v="1"/>
    <s v="SEPTIC"/>
    <n v="0"/>
    <n v="1"/>
    <n v="6600"/>
    <s v="YES"/>
    <n v="6600"/>
    <s v="119-37"/>
    <s v="Gas,Well,Septic"/>
    <s v="SEPTIC"/>
    <s v="SEPTIC"/>
    <n v="6600"/>
    <m/>
    <m/>
    <n v="1"/>
    <n v="1"/>
    <n v="2"/>
    <n v="768"/>
    <n v="1"/>
    <m/>
    <m/>
    <m/>
    <m/>
    <m/>
    <m/>
    <m/>
    <m/>
    <m/>
    <m/>
    <n v="1"/>
    <n v="1"/>
    <x v="7"/>
    <x v="7"/>
  </r>
  <r>
    <s v="119-22"/>
    <m/>
    <x v="0"/>
    <s v="46 SHANGRI-LA BLVD"/>
    <n v="101"/>
    <s v="KILROE JAMES F"/>
    <s v="R130"/>
    <s v="ONE FAMILY"/>
    <s v="119//22//"/>
    <n v="0.15905"/>
    <n v="1"/>
    <n v="1"/>
    <n v="1"/>
    <n v="1"/>
    <s v="SEPTIC"/>
    <n v="0"/>
    <n v="1"/>
    <n v="5900"/>
    <s v="YES"/>
    <n v="5900"/>
    <s v="119-22"/>
    <s v="Gas,Well,Septic"/>
    <s v="SEPTIC"/>
    <s v="SEPTIC"/>
    <n v="5900"/>
    <m/>
    <m/>
    <n v="1"/>
    <n v="1"/>
    <n v="5"/>
    <n v="1464"/>
    <n v="2"/>
    <m/>
    <m/>
    <m/>
    <m/>
    <m/>
    <m/>
    <m/>
    <m/>
    <m/>
    <m/>
    <n v="1"/>
    <n v="1"/>
    <x v="7"/>
    <x v="7"/>
  </r>
  <r>
    <s v="122-209"/>
    <m/>
    <x v="0"/>
    <s v="78 PLYMOUTH AVE"/>
    <n v="132"/>
    <s v="MATHERS ELEANOR"/>
    <s v="R130"/>
    <s v="RES ACLNUD  MDL-00"/>
    <s v="122//209//"/>
    <n v="0.13403999999999999"/>
    <n v="0"/>
    <n v="0"/>
    <n v="0"/>
    <n v="0"/>
    <m/>
    <n v="0"/>
    <n v="0"/>
    <n v="0"/>
    <s v="YES"/>
    <n v="0"/>
    <s v="122-209"/>
    <m/>
    <m/>
    <m/>
    <n v="0"/>
    <m/>
    <m/>
    <n v="0"/>
    <n v="0"/>
    <n v="0"/>
    <n v="0"/>
    <n v="0"/>
    <m/>
    <m/>
    <m/>
    <m/>
    <m/>
    <m/>
    <m/>
    <m/>
    <m/>
    <m/>
    <n v="2"/>
    <n v="1"/>
    <x v="7"/>
    <x v="7"/>
  </r>
  <r>
    <s v="114C-2-308"/>
    <m/>
    <x v="0"/>
    <s v="0 PUFFIN LN"/>
    <n v="132"/>
    <s v="MAROTTA LOUISE M"/>
    <s v="R130"/>
    <s v="RES ACLNUD  MDL-00"/>
    <s v="114/C2/308//"/>
    <n v="0.52178000000000002"/>
    <n v="0"/>
    <n v="0"/>
    <n v="0"/>
    <n v="0"/>
    <m/>
    <n v="0"/>
    <n v="0"/>
    <n v="0"/>
    <s v="YES"/>
    <n v="0"/>
    <s v="114C-2-308"/>
    <m/>
    <m/>
    <m/>
    <n v="0"/>
    <m/>
    <m/>
    <n v="0"/>
    <n v="0"/>
    <n v="0"/>
    <n v="0"/>
    <n v="0"/>
    <m/>
    <m/>
    <m/>
    <m/>
    <m/>
    <m/>
    <m/>
    <m/>
    <m/>
    <m/>
    <n v="1"/>
    <n v="1"/>
    <x v="7"/>
    <x v="7"/>
  </r>
  <r>
    <s v="114E-389"/>
    <m/>
    <x v="0"/>
    <s v="230 CHARGE POND RD"/>
    <n v="101"/>
    <s v="HART JOHN E"/>
    <s v="R60"/>
    <s v="ONE FAMILY"/>
    <s v="114/E/389//"/>
    <n v="0.47965000000000002"/>
    <n v="1"/>
    <n v="1"/>
    <n v="1"/>
    <n v="1"/>
    <s v="SEPTIC"/>
    <n v="0"/>
    <n v="0"/>
    <n v="0"/>
    <s v="YES"/>
    <n v="0"/>
    <s v="114E-389"/>
    <s v="Well,Septic"/>
    <s v="SEPTIC"/>
    <s v="SEPTIC"/>
    <n v="0"/>
    <m/>
    <m/>
    <n v="1"/>
    <n v="1"/>
    <n v="4"/>
    <n v="1469"/>
    <n v="1.75"/>
    <m/>
    <m/>
    <m/>
    <m/>
    <m/>
    <m/>
    <m/>
    <m/>
    <m/>
    <m/>
    <n v="1"/>
    <n v="1"/>
    <x v="7"/>
    <x v="7"/>
  </r>
  <r>
    <s v="119-384"/>
    <m/>
    <x v="0"/>
    <s v="8 PEACEFUL LN"/>
    <n v="101"/>
    <s v="JACOBS AVIS"/>
    <s v="R130"/>
    <s v="ONE FAMILY"/>
    <s v="119//384//"/>
    <n v="0.15844"/>
    <n v="1"/>
    <n v="1"/>
    <n v="1"/>
    <n v="1"/>
    <s v="SEPTIC"/>
    <n v="0"/>
    <n v="1"/>
    <n v="3900"/>
    <s v="YES"/>
    <n v="3900"/>
    <s v="119-384"/>
    <s v="Gas,Well,Septic"/>
    <s v="SEPTIC"/>
    <s v="SEPTIC"/>
    <n v="3900"/>
    <m/>
    <m/>
    <n v="1"/>
    <n v="1"/>
    <n v="3"/>
    <n v="768"/>
    <n v="1"/>
    <m/>
    <m/>
    <m/>
    <m/>
    <m/>
    <m/>
    <m/>
    <m/>
    <m/>
    <m/>
    <n v="1"/>
    <n v="1"/>
    <x v="7"/>
    <x v="7"/>
  </r>
  <r>
    <s v="122-382"/>
    <m/>
    <x v="0"/>
    <s v="69 PLYMOUTH AVE"/>
    <n v="101"/>
    <s v="BULEY MARK A"/>
    <s v="R130"/>
    <s v="ONE FAMILY"/>
    <s v="122//382//"/>
    <n v="0.13048999999999999"/>
    <n v="1"/>
    <n v="1"/>
    <n v="1"/>
    <n v="1"/>
    <s v="SEPTIC"/>
    <n v="0"/>
    <n v="1"/>
    <n v="5000"/>
    <s v="YES"/>
    <n v="5000"/>
    <s v="122-382"/>
    <s v="Gas,Well,Septic"/>
    <s v="SEPTIC"/>
    <s v="SEPTIC"/>
    <n v="5000"/>
    <m/>
    <m/>
    <n v="1"/>
    <n v="1"/>
    <n v="2"/>
    <n v="560"/>
    <n v="1"/>
    <m/>
    <m/>
    <m/>
    <m/>
    <m/>
    <m/>
    <m/>
    <m/>
    <m/>
    <m/>
    <n v="2"/>
    <n v="1"/>
    <x v="7"/>
    <x v="7"/>
  </r>
  <r>
    <s v="119-58"/>
    <m/>
    <x v="0"/>
    <s v="20 OVERLOOK TER"/>
    <n v="101"/>
    <s v="HENRY EARL W"/>
    <s v="R130"/>
    <s v="ONE FAMILY"/>
    <s v="119//58//"/>
    <n v="0.16397999999999999"/>
    <n v="1"/>
    <n v="1"/>
    <n v="1"/>
    <n v="1"/>
    <s v="SEPTIC"/>
    <n v="0"/>
    <n v="1"/>
    <n v="12500"/>
    <s v="YES"/>
    <n v="12500"/>
    <s v="119-58"/>
    <s v="Gas,Well,Septic"/>
    <s v="SEPTIC"/>
    <s v="SEPTIC"/>
    <n v="12500"/>
    <m/>
    <m/>
    <n v="1"/>
    <n v="1"/>
    <n v="3"/>
    <n v="990"/>
    <n v="1"/>
    <m/>
    <m/>
    <m/>
    <m/>
    <m/>
    <m/>
    <m/>
    <m/>
    <m/>
    <m/>
    <n v="1"/>
    <n v="1"/>
    <x v="7"/>
    <x v="7"/>
  </r>
  <r>
    <s v="105A-5"/>
    <m/>
    <x v="0"/>
    <s v="38 CHARLOTTE FURN RD"/>
    <n v="101"/>
    <s v="BARROS MANUEL S JR"/>
    <s v="MR30"/>
    <s v="ONE FAMILY"/>
    <s v="105/A/5//"/>
    <n v="0.27390999999999999"/>
    <n v="1"/>
    <n v="1"/>
    <n v="1"/>
    <n v="1"/>
    <s v="SEPTIC"/>
    <n v="0"/>
    <n v="1"/>
    <n v="9000"/>
    <s v="YES"/>
    <n v="9000"/>
    <s v="105A-5"/>
    <s v="Public Water,Septic"/>
    <s v="SEPTIC"/>
    <s v="SEPTIC"/>
    <n v="9000"/>
    <m/>
    <m/>
    <n v="1"/>
    <n v="1"/>
    <n v="3"/>
    <n v="1100"/>
    <n v="1"/>
    <m/>
    <m/>
    <m/>
    <m/>
    <m/>
    <m/>
    <m/>
    <m/>
    <m/>
    <m/>
    <n v="1"/>
    <n v="1"/>
    <x v="4"/>
    <x v="4"/>
  </r>
  <r>
    <s v="119-435"/>
    <m/>
    <x v="0"/>
    <s v="19 MAYFLOWER LN"/>
    <n v="101"/>
    <s v="MORRISON CHARLES J"/>
    <s v="R130"/>
    <s v="ONE FAMILY"/>
    <s v="119//435//"/>
    <n v="0.15678"/>
    <n v="1"/>
    <n v="1"/>
    <n v="1"/>
    <n v="1"/>
    <s v="SEPTIC"/>
    <n v="0"/>
    <n v="0"/>
    <n v="0"/>
    <s v="YES"/>
    <n v="0"/>
    <s v="119-435"/>
    <s v="Gas,Well,Septic"/>
    <s v="SEPTIC"/>
    <s v="SEPTIC"/>
    <n v="0"/>
    <m/>
    <m/>
    <n v="1"/>
    <n v="1"/>
    <n v="2"/>
    <n v="904"/>
    <n v="1"/>
    <m/>
    <m/>
    <m/>
    <m/>
    <m/>
    <m/>
    <m/>
    <m/>
    <m/>
    <m/>
    <n v="1"/>
    <n v="1"/>
    <x v="7"/>
    <x v="7"/>
  </r>
  <r>
    <s v="105A-16"/>
    <m/>
    <x v="0"/>
    <s v="37 CHARLOTTE FURN RD"/>
    <n v="101"/>
    <s v="DOWNING HARRY B"/>
    <s v="MR30"/>
    <s v="ONE FAMILY"/>
    <s v="105/A/16//"/>
    <n v="0.28088999999999997"/>
    <n v="1"/>
    <n v="1"/>
    <n v="1"/>
    <n v="1"/>
    <s v="SEPTIC"/>
    <n v="0"/>
    <n v="1"/>
    <n v="4600"/>
    <s v="YES"/>
    <n v="4600"/>
    <s v="105A-16"/>
    <s v="Public Water,Septic"/>
    <s v="SEPTIC"/>
    <s v="SEPTIC"/>
    <n v="4600"/>
    <m/>
    <m/>
    <n v="1"/>
    <n v="1"/>
    <n v="3"/>
    <n v="1620"/>
    <n v="1"/>
    <m/>
    <m/>
    <m/>
    <m/>
    <m/>
    <m/>
    <m/>
    <m/>
    <m/>
    <m/>
    <n v="1"/>
    <n v="1"/>
    <x v="4"/>
    <x v="4"/>
  </r>
  <r>
    <s v="119-66"/>
    <m/>
    <x v="0"/>
    <s v="7 OVERLOOK TER"/>
    <n v="101"/>
    <s v="SALVESEN RICHARD"/>
    <s v="R130"/>
    <s v="ONE FAMILY"/>
    <s v="119//66//"/>
    <n v="0.30873"/>
    <n v="1"/>
    <n v="1"/>
    <n v="1"/>
    <n v="1"/>
    <s v="SEPTIC"/>
    <n v="0"/>
    <n v="0"/>
    <n v="0"/>
    <s v="YES"/>
    <n v="0"/>
    <s v="119-66"/>
    <s v="Well,Septic"/>
    <s v="SEPTIC"/>
    <s v="SEPTIC"/>
    <n v="0"/>
    <m/>
    <m/>
    <n v="1"/>
    <n v="1"/>
    <n v="3"/>
    <n v="1000"/>
    <n v="1"/>
    <m/>
    <m/>
    <m/>
    <m/>
    <m/>
    <m/>
    <m/>
    <m/>
    <m/>
    <m/>
    <n v="2"/>
    <n v="1"/>
    <x v="7"/>
    <x v="7"/>
  </r>
  <r>
    <s v="119-1007"/>
    <m/>
    <x v="0"/>
    <s v="16 MAYFLOWER LN"/>
    <n v="903"/>
    <s v="TOWN OF WAREHAM"/>
    <s v="R130"/>
    <s v="TAX POSS  MDL-00"/>
    <s v="119//1007//"/>
    <n v="8.5239999999999996E-2"/>
    <n v="0"/>
    <n v="0"/>
    <n v="0"/>
    <n v="0"/>
    <m/>
    <n v="0"/>
    <n v="0"/>
    <n v="0"/>
    <s v="YES"/>
    <n v="0"/>
    <s v="119-1007"/>
    <m/>
    <m/>
    <m/>
    <n v="0"/>
    <m/>
    <m/>
    <n v="0"/>
    <n v="0"/>
    <n v="0"/>
    <n v="0"/>
    <n v="0"/>
    <m/>
    <m/>
    <m/>
    <m/>
    <m/>
    <m/>
    <m/>
    <m/>
    <m/>
    <m/>
    <n v="1"/>
    <n v="1"/>
    <x v="7"/>
    <x v="7"/>
  </r>
  <r>
    <s v="LAND_NOPARC"/>
    <m/>
    <x v="0"/>
    <m/>
    <n v="0"/>
    <m/>
    <m/>
    <m/>
    <m/>
    <n v="6.3099999999999996E-3"/>
    <n v="0"/>
    <n v="0"/>
    <n v="0"/>
    <n v="0"/>
    <m/>
    <n v="0"/>
    <n v="0"/>
    <n v="0"/>
    <s v="NO"/>
    <n v="0"/>
    <m/>
    <m/>
    <m/>
    <m/>
    <n v="0"/>
    <m/>
    <m/>
    <n v="0"/>
    <n v="0"/>
    <n v="0"/>
    <n v="0"/>
    <n v="0"/>
    <m/>
    <m/>
    <m/>
    <m/>
    <m/>
    <m/>
    <m/>
    <m/>
    <m/>
    <m/>
    <n v="0"/>
    <n v="1"/>
    <x v="7"/>
    <x v="7"/>
  </r>
  <r>
    <s v="122-504"/>
    <m/>
    <x v="0"/>
    <s v="108 LAKE AVE"/>
    <n v="131"/>
    <s v="CURRAN PHILLIP E"/>
    <s v="R130"/>
    <s v="RES ACLNPO  MDL-00"/>
    <s v="122//504//"/>
    <n v="0.1489"/>
    <n v="0"/>
    <n v="0"/>
    <n v="0"/>
    <n v="0"/>
    <m/>
    <n v="0"/>
    <n v="0"/>
    <n v="0"/>
    <s v="YES"/>
    <n v="0"/>
    <s v="122-504"/>
    <m/>
    <m/>
    <m/>
    <n v="0"/>
    <m/>
    <m/>
    <n v="0"/>
    <n v="0"/>
    <n v="0"/>
    <n v="0"/>
    <n v="0"/>
    <m/>
    <m/>
    <m/>
    <m/>
    <m/>
    <m/>
    <m/>
    <m/>
    <m/>
    <m/>
    <n v="2"/>
    <n v="1"/>
    <x v="7"/>
    <x v="7"/>
  </r>
  <r>
    <s v="122-207"/>
    <m/>
    <x v="0"/>
    <s v="80 PLYMOUTH AVE"/>
    <n v="101"/>
    <s v="MATHERS ELEANOR"/>
    <s v="R130"/>
    <s v="ONE FAMILY"/>
    <s v="122//207//"/>
    <n v="0.13339999999999999"/>
    <n v="1"/>
    <n v="1"/>
    <n v="1"/>
    <n v="1"/>
    <s v="SEPTIC"/>
    <n v="0"/>
    <n v="1"/>
    <n v="500"/>
    <s v="YES"/>
    <n v="500"/>
    <s v="122-207"/>
    <s v="Well,Septic"/>
    <s v="SEPTIC"/>
    <s v="SEPTIC"/>
    <n v="500"/>
    <m/>
    <m/>
    <n v="1"/>
    <n v="1"/>
    <n v="2"/>
    <n v="680"/>
    <n v="1"/>
    <m/>
    <m/>
    <m/>
    <m/>
    <m/>
    <m/>
    <m/>
    <m/>
    <m/>
    <m/>
    <n v="2"/>
    <n v="1"/>
    <x v="7"/>
    <x v="7"/>
  </r>
  <r>
    <s v="119-82"/>
    <m/>
    <x v="0"/>
    <s v="28 SUNSET BLVD"/>
    <n v="101"/>
    <s v="HERREN MELISSA M"/>
    <s v="R130"/>
    <s v="ONE FAMILY"/>
    <s v="119//82//"/>
    <n v="0.14760000000000001"/>
    <n v="1"/>
    <n v="1"/>
    <n v="1"/>
    <n v="1"/>
    <s v="SEPTIC"/>
    <n v="0"/>
    <n v="1"/>
    <n v="2000"/>
    <s v="YES"/>
    <n v="2000"/>
    <s v="119-82"/>
    <s v="Gas,Well,Septic"/>
    <s v="SEPTIC"/>
    <s v="SEPTIC"/>
    <n v="2000"/>
    <m/>
    <m/>
    <n v="1"/>
    <n v="1"/>
    <n v="2"/>
    <n v="768"/>
    <n v="1"/>
    <m/>
    <m/>
    <m/>
    <m/>
    <m/>
    <m/>
    <m/>
    <m/>
    <m/>
    <m/>
    <n v="1"/>
    <n v="1"/>
    <x v="7"/>
    <x v="7"/>
  </r>
  <r>
    <s v="UNK421"/>
    <s v="FEE"/>
    <x v="0"/>
    <s v="HIGH DAM RD"/>
    <n v="0"/>
    <m/>
    <m/>
    <m/>
    <m/>
    <n v="1.5085299999999999"/>
    <n v="0"/>
    <n v="0"/>
    <n v="0"/>
    <n v="0"/>
    <m/>
    <n v="0"/>
    <n v="0"/>
    <n v="0"/>
    <s v="NO_W2"/>
    <n v="0"/>
    <m/>
    <m/>
    <m/>
    <m/>
    <n v="0"/>
    <m/>
    <m/>
    <n v="0"/>
    <n v="0"/>
    <n v="0"/>
    <n v="0"/>
    <n v="0"/>
    <s v="Not in new Assr DB, Makepe?, old info"/>
    <m/>
    <m/>
    <m/>
    <m/>
    <m/>
    <m/>
    <m/>
    <m/>
    <m/>
    <n v="1"/>
    <n v="1"/>
    <x v="7"/>
    <x v="7"/>
  </r>
  <r>
    <s v="114E-391"/>
    <m/>
    <x v="0"/>
    <s v="237 CHARGE POND RD"/>
    <n v="101"/>
    <s v="BROWN SUSAN E"/>
    <s v="R130"/>
    <s v="ONE FAMILY"/>
    <s v="114/E/391//"/>
    <n v="0.53049000000000002"/>
    <n v="1"/>
    <n v="1"/>
    <n v="1"/>
    <n v="1"/>
    <s v="SEPTIC"/>
    <n v="0"/>
    <n v="0"/>
    <n v="0"/>
    <s v="YES"/>
    <n v="0"/>
    <s v="114E-391"/>
    <s v="Well,Septic"/>
    <s v="SEPTIC"/>
    <s v="SEPTIC"/>
    <n v="0"/>
    <m/>
    <m/>
    <n v="1"/>
    <n v="1"/>
    <n v="3"/>
    <n v="1728"/>
    <n v="1.9"/>
    <m/>
    <m/>
    <m/>
    <m/>
    <m/>
    <m/>
    <m/>
    <m/>
    <m/>
    <m/>
    <n v="1"/>
    <n v="1"/>
    <x v="7"/>
    <x v="7"/>
  </r>
  <r>
    <s v="105-1009"/>
    <m/>
    <x v="0"/>
    <s v="0 CHARLOTTE FURN RD OFF"/>
    <n v="903"/>
    <s v="TOWN OF WAREHAM"/>
    <s v="R60"/>
    <s v="MUNICIPAL  MDL-00"/>
    <s v="105//1009//"/>
    <n v="15.447990000000001"/>
    <n v="0"/>
    <n v="0"/>
    <n v="0"/>
    <n v="0"/>
    <m/>
    <n v="0"/>
    <n v="0"/>
    <n v="0"/>
    <s v="YES"/>
    <n v="0"/>
    <s v="105-1009"/>
    <s v="Public Water,Septic"/>
    <s v="SEPTIC"/>
    <m/>
    <n v="0"/>
    <m/>
    <m/>
    <n v="0"/>
    <n v="0"/>
    <n v="0"/>
    <n v="0"/>
    <n v="0"/>
    <m/>
    <m/>
    <m/>
    <m/>
    <m/>
    <m/>
    <m/>
    <m/>
    <m/>
    <m/>
    <n v="1"/>
    <n v="1"/>
    <x v="4"/>
    <x v="4"/>
  </r>
  <r>
    <s v="119-408"/>
    <m/>
    <x v="0"/>
    <s v="11 PEACEFUL LN"/>
    <n v="101"/>
    <s v="ELLSPERMANN JOHN VINCENT"/>
    <s v="R130"/>
    <s v="ONE FAMILY"/>
    <s v="119//408//"/>
    <n v="0.27853"/>
    <n v="1"/>
    <n v="1"/>
    <n v="1"/>
    <n v="1"/>
    <s v="SEPTIC"/>
    <n v="0"/>
    <n v="1"/>
    <n v="5200"/>
    <s v="NO_W1"/>
    <n v="5200"/>
    <s v="119-408"/>
    <s v="Gas,Well,Septic"/>
    <s v="SEPTIC"/>
    <s v="SEPTIC"/>
    <n v="5200"/>
    <m/>
    <m/>
    <n v="1"/>
    <n v="1"/>
    <n v="3"/>
    <n v="992"/>
    <n v="1"/>
    <m/>
    <m/>
    <m/>
    <m/>
    <m/>
    <m/>
    <m/>
    <m/>
    <m/>
    <m/>
    <n v="2"/>
    <n v="1"/>
    <x v="7"/>
    <x v="7"/>
  </r>
  <r>
    <s v="UNK419"/>
    <s v="FEE"/>
    <x v="0"/>
    <s v="UPPER BOUNDARY R"/>
    <n v="0"/>
    <m/>
    <m/>
    <m/>
    <m/>
    <n v="0.81552000000000002"/>
    <n v="0"/>
    <n v="0"/>
    <n v="0"/>
    <n v="0"/>
    <m/>
    <n v="0"/>
    <n v="0"/>
    <n v="0"/>
    <s v="NO_W2"/>
    <n v="0"/>
    <m/>
    <m/>
    <m/>
    <m/>
    <n v="0"/>
    <m/>
    <m/>
    <n v="0"/>
    <n v="0"/>
    <n v="0"/>
    <n v="0"/>
    <n v="0"/>
    <s v="Not in new Assr DB, Makepe?, old info"/>
    <m/>
    <m/>
    <m/>
    <m/>
    <m/>
    <m/>
    <m/>
    <m/>
    <m/>
    <n v="1"/>
    <n v="1"/>
    <x v="7"/>
    <x v="7"/>
  </r>
  <r>
    <s v="119-34"/>
    <m/>
    <x v="0"/>
    <s v="31 SHANGRI-LA BLVD"/>
    <n v="101"/>
    <s v="JOHNSON JEFFREY"/>
    <s v="R130"/>
    <s v="ONE FAMILY"/>
    <s v="119//34//"/>
    <n v="0.44087999999999999"/>
    <n v="1"/>
    <n v="1"/>
    <n v="1"/>
    <n v="1"/>
    <s v="SEPTIC"/>
    <n v="0"/>
    <n v="1"/>
    <n v="5700"/>
    <s v="YES"/>
    <n v="5700"/>
    <s v="119-34"/>
    <s v="Public Water,Septic"/>
    <s v="SEPTIC"/>
    <s v="SEPTIC"/>
    <n v="5700"/>
    <m/>
    <m/>
    <n v="1"/>
    <n v="1"/>
    <n v="3"/>
    <n v="1488"/>
    <n v="2"/>
    <m/>
    <m/>
    <m/>
    <m/>
    <m/>
    <m/>
    <m/>
    <m/>
    <m/>
    <m/>
    <n v="3"/>
    <n v="1"/>
    <x v="7"/>
    <x v="7"/>
  </r>
  <r>
    <s v="119-1009"/>
    <m/>
    <x v="0"/>
    <s v="10 PEACEFUL LN"/>
    <n v="903"/>
    <s v="TOWN OF WAREHAM"/>
    <s v="R130"/>
    <s v="TAX POSS  MDL-00"/>
    <s v="119//1009//"/>
    <n v="0.12712999999999999"/>
    <n v="0"/>
    <n v="0"/>
    <n v="0"/>
    <n v="0"/>
    <m/>
    <n v="0"/>
    <n v="0"/>
    <n v="0"/>
    <s v="YES"/>
    <n v="0"/>
    <s v="119-1009"/>
    <m/>
    <m/>
    <m/>
    <n v="0"/>
    <m/>
    <m/>
    <n v="0"/>
    <n v="0"/>
    <n v="0"/>
    <n v="0"/>
    <n v="0"/>
    <m/>
    <m/>
    <m/>
    <m/>
    <m/>
    <m/>
    <m/>
    <m/>
    <m/>
    <m/>
    <n v="1"/>
    <n v="1"/>
    <x v="7"/>
    <x v="7"/>
  </r>
  <r>
    <s v="119-59"/>
    <m/>
    <x v="0"/>
    <s v="22 OVERLOOK TER"/>
    <n v="101"/>
    <s v="MELO DAVID J"/>
    <s v="R130"/>
    <s v="ONE FAMILY"/>
    <s v="119//59//"/>
    <n v="0.1721"/>
    <n v="1"/>
    <n v="1"/>
    <n v="1"/>
    <n v="1"/>
    <s v="SEPTIC"/>
    <n v="0"/>
    <n v="1"/>
    <n v="3900"/>
    <s v="YES"/>
    <n v="3900"/>
    <s v="119-59"/>
    <s v="Gas,Well,Septic"/>
    <s v="SEPTIC"/>
    <s v="SEPTIC"/>
    <n v="3900"/>
    <m/>
    <m/>
    <n v="1"/>
    <n v="1"/>
    <n v="2"/>
    <n v="864"/>
    <n v="1"/>
    <m/>
    <m/>
    <m/>
    <m/>
    <m/>
    <m/>
    <m/>
    <m/>
    <m/>
    <m/>
    <n v="1"/>
    <n v="1"/>
    <x v="7"/>
    <x v="7"/>
  </r>
  <r>
    <s v="LAND_NOPARC"/>
    <m/>
    <x v="0"/>
    <m/>
    <n v="0"/>
    <m/>
    <m/>
    <m/>
    <m/>
    <n v="1.294E-2"/>
    <n v="0"/>
    <n v="0"/>
    <n v="0"/>
    <n v="0"/>
    <m/>
    <n v="0"/>
    <n v="0"/>
    <n v="0"/>
    <s v="NO"/>
    <n v="0"/>
    <m/>
    <m/>
    <m/>
    <m/>
    <n v="0"/>
    <m/>
    <m/>
    <n v="0"/>
    <n v="0"/>
    <n v="0"/>
    <n v="0"/>
    <n v="0"/>
    <m/>
    <m/>
    <m/>
    <m/>
    <m/>
    <m/>
    <m/>
    <m/>
    <m/>
    <m/>
    <n v="0"/>
    <n v="1"/>
    <x v="7"/>
    <x v="7"/>
  </r>
  <r>
    <s v="119-1010"/>
    <m/>
    <x v="0"/>
    <s v="0 MAYFLOWER LN OFF"/>
    <n v="903"/>
    <s v="TOWN OF WAREHAM"/>
    <s v="R130"/>
    <s v="TAX POSS  MDL-00"/>
    <s v="119//1010//"/>
    <n v="0.70299999999999996"/>
    <n v="0"/>
    <n v="0"/>
    <n v="0"/>
    <n v="0"/>
    <m/>
    <n v="0"/>
    <n v="0"/>
    <n v="0"/>
    <s v="YES"/>
    <n v="0"/>
    <s v="119-1010"/>
    <m/>
    <m/>
    <m/>
    <n v="0"/>
    <m/>
    <m/>
    <n v="0"/>
    <n v="0"/>
    <n v="0"/>
    <n v="0"/>
    <n v="0"/>
    <m/>
    <m/>
    <m/>
    <m/>
    <m/>
    <m/>
    <m/>
    <m/>
    <m/>
    <m/>
    <n v="1"/>
    <n v="1"/>
    <x v="7"/>
    <x v="7"/>
  </r>
  <r>
    <s v="119-1002"/>
    <m/>
    <x v="0"/>
    <s v="21 SUNSET BLVD"/>
    <n v="903"/>
    <s v="TOWN OF WAREHAM"/>
    <s v="R130"/>
    <s v="MUNICIPAL  MDL-00"/>
    <s v="119//1002//"/>
    <n v="1.7329300000000001"/>
    <n v="0"/>
    <n v="1"/>
    <n v="0"/>
    <n v="1"/>
    <m/>
    <n v="0"/>
    <n v="0"/>
    <n v="0"/>
    <s v="YES"/>
    <n v="0"/>
    <s v="119-1002"/>
    <m/>
    <m/>
    <s v="SEPTIC"/>
    <n v="0"/>
    <m/>
    <m/>
    <n v="0"/>
    <n v="1"/>
    <n v="0"/>
    <n v="0"/>
    <n v="0"/>
    <m/>
    <m/>
    <m/>
    <m/>
    <m/>
    <m/>
    <m/>
    <m/>
    <m/>
    <m/>
    <n v="1"/>
    <n v="1"/>
    <x v="7"/>
    <x v="7"/>
  </r>
  <r>
    <s v="114E-388"/>
    <m/>
    <x v="0"/>
    <s v="232 CHARGE POND RD"/>
    <n v="101"/>
    <s v="CHANDLER JOAN M"/>
    <s v="R60"/>
    <s v="ONE FAMILY"/>
    <s v="114/E/388//"/>
    <n v="0.53732999999999997"/>
    <n v="1"/>
    <n v="1"/>
    <n v="1"/>
    <n v="1"/>
    <s v="SEPTIC"/>
    <n v="0"/>
    <n v="0"/>
    <n v="0"/>
    <s v="YES"/>
    <n v="0"/>
    <s v="114E-388"/>
    <s v="Well,Septic"/>
    <s v="SEPTIC"/>
    <s v="SEPTIC"/>
    <n v="0"/>
    <m/>
    <m/>
    <n v="1"/>
    <n v="1"/>
    <n v="4"/>
    <n v="1642"/>
    <n v="1.9"/>
    <m/>
    <m/>
    <m/>
    <m/>
    <m/>
    <m/>
    <m/>
    <m/>
    <m/>
    <m/>
    <n v="1"/>
    <n v="1"/>
    <x v="7"/>
    <x v="7"/>
  </r>
  <r>
    <s v="119-65"/>
    <m/>
    <x v="0"/>
    <s v="9 OVERLOOK TER"/>
    <n v="101"/>
    <s v="DANSEREAU SHAWN M"/>
    <s v="R130"/>
    <s v="ONE FAMILY"/>
    <s v="119//65//"/>
    <n v="0.16164000000000001"/>
    <n v="1"/>
    <n v="1"/>
    <n v="1"/>
    <n v="1"/>
    <s v="SEPTIC"/>
    <n v="0"/>
    <n v="1"/>
    <n v="4800"/>
    <s v="YES"/>
    <n v="4800"/>
    <s v="119-65"/>
    <s v="Gas,Well,Septic"/>
    <s v="SEPTIC"/>
    <s v="SEPTIC"/>
    <n v="4800"/>
    <m/>
    <m/>
    <n v="1"/>
    <n v="1"/>
    <n v="3"/>
    <n v="936"/>
    <n v="1"/>
    <m/>
    <m/>
    <m/>
    <m/>
    <m/>
    <m/>
    <m/>
    <m/>
    <m/>
    <m/>
    <n v="1"/>
    <n v="1"/>
    <x v="7"/>
    <x v="7"/>
  </r>
  <r>
    <s v="119-24"/>
    <m/>
    <x v="0"/>
    <s v="50 SHANGRI-LA BLVD"/>
    <n v="101"/>
    <s v="KILROE JAMES F"/>
    <s v="R130"/>
    <s v="ONE FAMILY"/>
    <s v="119//24//"/>
    <n v="0.42691000000000001"/>
    <n v="1"/>
    <n v="1"/>
    <n v="1"/>
    <n v="1"/>
    <s v="SEPTIC"/>
    <n v="0"/>
    <n v="1"/>
    <n v="7800"/>
    <s v="NO_W1"/>
    <n v="7800"/>
    <s v="119-24"/>
    <s v="Well,Septic"/>
    <s v="SEPTIC"/>
    <s v="SEPTIC"/>
    <n v="7800"/>
    <m/>
    <m/>
    <n v="1"/>
    <n v="1"/>
    <n v="2"/>
    <n v="1452"/>
    <n v="1"/>
    <m/>
    <m/>
    <m/>
    <m/>
    <m/>
    <m/>
    <m/>
    <m/>
    <m/>
    <m/>
    <n v="3"/>
    <n v="1"/>
    <x v="7"/>
    <x v="7"/>
  </r>
  <r>
    <s v="119-81"/>
    <m/>
    <x v="0"/>
    <s v="30 SUNSET BLVD"/>
    <n v="132"/>
    <s v="HERREN MELISSA M"/>
    <s v="R130"/>
    <s v="RES ACLNUD  MDL-00"/>
    <s v="119//81//"/>
    <n v="0.15662999999999999"/>
    <n v="0"/>
    <n v="0"/>
    <n v="0"/>
    <n v="0"/>
    <m/>
    <n v="0"/>
    <n v="0"/>
    <n v="0"/>
    <s v="YES"/>
    <n v="0"/>
    <s v="119-81"/>
    <m/>
    <m/>
    <m/>
    <n v="0"/>
    <m/>
    <m/>
    <n v="0"/>
    <n v="0"/>
    <n v="0"/>
    <n v="0"/>
    <n v="0"/>
    <m/>
    <m/>
    <m/>
    <m/>
    <m/>
    <m/>
    <m/>
    <m/>
    <m/>
    <m/>
    <n v="1"/>
    <n v="1"/>
    <x v="7"/>
    <x v="7"/>
  </r>
  <r>
    <s v="119-68"/>
    <m/>
    <x v="0"/>
    <s v="3 OVERLOOK TER"/>
    <n v="101"/>
    <s v="COSTE JASON W"/>
    <s v="R130"/>
    <s v="ONE FAMILY"/>
    <s v="119//68//"/>
    <n v="0.3448"/>
    <n v="1"/>
    <n v="1"/>
    <n v="1"/>
    <n v="1"/>
    <s v="SEPTIC"/>
    <n v="0"/>
    <n v="0"/>
    <n v="0"/>
    <s v="YES"/>
    <n v="0"/>
    <s v="119-68"/>
    <s v="Gas,Well,Septic"/>
    <s v="SEPTIC"/>
    <s v="SEPTIC"/>
    <n v="0"/>
    <m/>
    <m/>
    <n v="1"/>
    <n v="1"/>
    <n v="3"/>
    <n v="1028"/>
    <n v="1"/>
    <m/>
    <m/>
    <m/>
    <m/>
    <m/>
    <m/>
    <m/>
    <m/>
    <m/>
    <m/>
    <n v="2"/>
    <n v="1"/>
    <x v="7"/>
    <x v="7"/>
  </r>
  <r>
    <s v="122-378"/>
    <m/>
    <x v="0"/>
    <s v="77 PLYMOUTH AVE"/>
    <n v="101"/>
    <s v="CORREIA RODLYN A &amp; GERALDINE A"/>
    <s v="R130"/>
    <s v="ONE FAMILY"/>
    <s v="122//378//"/>
    <n v="0.27168999999999999"/>
    <n v="1"/>
    <n v="1"/>
    <n v="1"/>
    <n v="1"/>
    <s v="SEPTIC"/>
    <n v="0"/>
    <n v="1"/>
    <n v="12100"/>
    <s v="NO_W1"/>
    <n v="12100"/>
    <s v="122-378"/>
    <s v="Well,Septic"/>
    <s v="SEPTIC"/>
    <s v="SEPTIC"/>
    <n v="12100"/>
    <m/>
    <m/>
    <n v="1"/>
    <n v="1"/>
    <n v="5"/>
    <n v="1768"/>
    <n v="2"/>
    <m/>
    <m/>
    <m/>
    <m/>
    <m/>
    <m/>
    <m/>
    <m/>
    <m/>
    <m/>
    <n v="4"/>
    <n v="1"/>
    <x v="7"/>
    <x v="7"/>
  </r>
  <r>
    <s v="122-506"/>
    <m/>
    <x v="0"/>
    <s v="112 LAKE AVE"/>
    <n v="101"/>
    <s v="GAUVIN PAUL A"/>
    <s v="R130"/>
    <s v="ONE FAMILY"/>
    <s v="122//506//"/>
    <n v="0.14169000000000001"/>
    <n v="1"/>
    <n v="1"/>
    <n v="1"/>
    <n v="1"/>
    <s v="SEPTIC"/>
    <n v="0"/>
    <n v="1"/>
    <n v="8000"/>
    <s v="YES"/>
    <n v="8000"/>
    <s v="122-506"/>
    <s v="Gas,Well,Septic"/>
    <s v="SEPTIC"/>
    <s v="SEPTIC"/>
    <n v="8000"/>
    <m/>
    <m/>
    <n v="1"/>
    <n v="1"/>
    <n v="2"/>
    <n v="680"/>
    <n v="1"/>
    <m/>
    <m/>
    <m/>
    <m/>
    <m/>
    <m/>
    <m/>
    <m/>
    <m/>
    <m/>
    <n v="2"/>
    <n v="1"/>
    <x v="7"/>
    <x v="7"/>
  </r>
  <r>
    <s v="105A-6"/>
    <m/>
    <x v="0"/>
    <s v="40 CHARLOTTE FURN RD"/>
    <n v="101"/>
    <s v="SLEEPER RONALD G"/>
    <s v="MR30"/>
    <s v="ONE FAMILY"/>
    <s v="105/A/6//"/>
    <n v="0.30155999999999999"/>
    <n v="1"/>
    <n v="1"/>
    <n v="1"/>
    <n v="1"/>
    <s v="SEPTIC"/>
    <n v="0"/>
    <n v="1"/>
    <n v="4400"/>
    <s v="YES"/>
    <n v="4400"/>
    <s v="105A-6"/>
    <s v="Public Water,Septic"/>
    <s v="SEPTIC"/>
    <s v="SEPTIC"/>
    <n v="4400"/>
    <m/>
    <m/>
    <n v="1"/>
    <n v="1"/>
    <n v="3"/>
    <n v="1316"/>
    <n v="1"/>
    <m/>
    <m/>
    <m/>
    <m/>
    <m/>
    <m/>
    <m/>
    <m/>
    <m/>
    <m/>
    <n v="1"/>
    <n v="1"/>
    <x v="4"/>
    <x v="4"/>
  </r>
  <r>
    <s v="119-385"/>
    <m/>
    <x v="0"/>
    <s v="12 PEACEFUL LN"/>
    <n v="101"/>
    <s v="WOOLLEY SUZANNE A"/>
    <s v="R130"/>
    <s v="ONE FAMILY"/>
    <s v="119//385//"/>
    <n v="0.18847"/>
    <n v="1"/>
    <n v="1"/>
    <n v="1"/>
    <n v="1"/>
    <s v="SEPTIC"/>
    <n v="0"/>
    <n v="1"/>
    <n v="2300"/>
    <s v="YES"/>
    <n v="2300"/>
    <s v="119-385"/>
    <s v="Gas,Well,Septic"/>
    <s v="SEPTIC"/>
    <s v="SEPTIC"/>
    <n v="2300"/>
    <m/>
    <m/>
    <n v="1"/>
    <n v="1"/>
    <n v="3"/>
    <n v="1224"/>
    <n v="1.5"/>
    <m/>
    <m/>
    <m/>
    <m/>
    <m/>
    <m/>
    <m/>
    <m/>
    <m/>
    <m/>
    <n v="1"/>
    <n v="1"/>
    <x v="7"/>
    <x v="7"/>
  </r>
  <r>
    <s v="114E-402"/>
    <m/>
    <x v="0"/>
    <s v="0 SEAWOOD RD"/>
    <n v="903"/>
    <s v="WAREHAM FIRE DISTRICT"/>
    <s v="R130"/>
    <s v="MUNICIPAL  MDL-00"/>
    <s v="114/E/402//"/>
    <n v="0.50785999999999998"/>
    <n v="0"/>
    <n v="0"/>
    <n v="0"/>
    <n v="0"/>
    <m/>
    <n v="0"/>
    <n v="0"/>
    <n v="0"/>
    <s v="YES"/>
    <n v="0"/>
    <s v="114E-402"/>
    <m/>
    <m/>
    <m/>
    <n v="0"/>
    <m/>
    <m/>
    <n v="0"/>
    <n v="0"/>
    <n v="0"/>
    <n v="0"/>
    <n v="0"/>
    <m/>
    <m/>
    <m/>
    <m/>
    <m/>
    <m/>
    <m/>
    <m/>
    <m/>
    <m/>
    <n v="1"/>
    <n v="1"/>
    <x v="7"/>
    <x v="7"/>
  </r>
  <r>
    <s v="119-80"/>
    <m/>
    <x v="0"/>
    <s v="32 SUNSET BLVD"/>
    <n v="131"/>
    <s v="JOIA PAUL F SR"/>
    <s v="R130"/>
    <s v="RES ACLNPO  MDL-01"/>
    <s v="119//80//"/>
    <n v="0.14482"/>
    <n v="0"/>
    <n v="0"/>
    <n v="0"/>
    <n v="0"/>
    <m/>
    <n v="0"/>
    <n v="0"/>
    <n v="0"/>
    <s v="YES"/>
    <n v="0"/>
    <s v="119-80"/>
    <m/>
    <m/>
    <m/>
    <n v="0"/>
    <m/>
    <m/>
    <n v="0"/>
    <n v="0"/>
    <n v="3"/>
    <n v="1664"/>
    <n v="2"/>
    <m/>
    <m/>
    <m/>
    <m/>
    <m/>
    <m/>
    <m/>
    <m/>
    <m/>
    <m/>
    <n v="1"/>
    <n v="1"/>
    <x v="7"/>
    <x v="7"/>
  </r>
  <r>
    <s v="122-205"/>
    <m/>
    <x v="0"/>
    <s v="88 PLYMOUTH AVE"/>
    <n v="101"/>
    <s v="LYNCH WALTER E JR"/>
    <s v="R130"/>
    <s v="ONE FAMILY"/>
    <s v="122//205//"/>
    <n v="0.27816999999999997"/>
    <n v="1"/>
    <n v="1"/>
    <n v="1"/>
    <n v="1"/>
    <s v="SEPTIC"/>
    <n v="0"/>
    <n v="0"/>
    <n v="0"/>
    <s v="NO_W1"/>
    <n v="0"/>
    <s v="122-205"/>
    <s v="Well,Septic"/>
    <s v="SEPTIC"/>
    <s v="SEPTIC"/>
    <n v="0"/>
    <m/>
    <m/>
    <n v="1"/>
    <n v="1"/>
    <n v="2"/>
    <n v="560"/>
    <n v="1"/>
    <m/>
    <m/>
    <m/>
    <m/>
    <m/>
    <m/>
    <m/>
    <m/>
    <m/>
    <m/>
    <n v="4"/>
    <n v="1"/>
    <x v="7"/>
    <x v="7"/>
  </r>
  <r>
    <s v="122-707"/>
    <m/>
    <x v="0"/>
    <s v="113 LAKE AVE"/>
    <n v="101"/>
    <s v="BOURBEAU JEREMY"/>
    <s v="R130"/>
    <s v="ONE FAMILY"/>
    <s v="122//707//"/>
    <n v="5.6919999999999998E-2"/>
    <n v="1"/>
    <n v="1"/>
    <n v="1"/>
    <n v="1"/>
    <s v="SEPTIC"/>
    <n v="0"/>
    <n v="1"/>
    <n v="1300"/>
    <s v="YES"/>
    <n v="1300"/>
    <s v="122-707"/>
    <s v="Gas,Well,Septic"/>
    <s v="SEPTIC"/>
    <s v="SEPTIC"/>
    <n v="1300"/>
    <m/>
    <m/>
    <n v="1"/>
    <n v="1"/>
    <n v="3"/>
    <n v="948"/>
    <n v="1"/>
    <m/>
    <m/>
    <m/>
    <m/>
    <m/>
    <m/>
    <m/>
    <m/>
    <m/>
    <m/>
    <n v="2"/>
    <n v="1"/>
    <x v="7"/>
    <x v="7"/>
  </r>
  <r>
    <s v="119-64"/>
    <m/>
    <x v="0"/>
    <s v="11 OVERLOOK TER"/>
    <n v="101"/>
    <s v="LECLAIR ROBERT A"/>
    <s v="R130"/>
    <s v="ONE FAMILY"/>
    <s v="119//64//"/>
    <n v="0.14674000000000001"/>
    <n v="1"/>
    <n v="1"/>
    <n v="1"/>
    <n v="1"/>
    <s v="SEPTIC"/>
    <n v="0"/>
    <n v="1"/>
    <n v="7200"/>
    <s v="YES"/>
    <n v="7200"/>
    <s v="119-64"/>
    <s v="Gas,Well,Septic"/>
    <s v="SEPTIC"/>
    <s v="SEPTIC"/>
    <n v="7200"/>
    <m/>
    <m/>
    <n v="1"/>
    <n v="1"/>
    <n v="3"/>
    <n v="768"/>
    <n v="1"/>
    <m/>
    <m/>
    <m/>
    <m/>
    <m/>
    <m/>
    <m/>
    <m/>
    <m/>
    <m/>
    <n v="1"/>
    <n v="1"/>
    <x v="7"/>
    <x v="7"/>
  </r>
  <r>
    <s v="119-436"/>
    <m/>
    <x v="0"/>
    <s v="23 MAYFLOWER LN"/>
    <n v="101"/>
    <s v="MURPHY YVONNE"/>
    <s v="R130"/>
    <s v="ONE FAMILY"/>
    <s v="119//436//"/>
    <n v="0.45479999999999998"/>
    <n v="1"/>
    <n v="1"/>
    <n v="1"/>
    <n v="1"/>
    <s v="SEPTIC"/>
    <n v="0"/>
    <n v="0"/>
    <n v="0"/>
    <s v="YES"/>
    <n v="0"/>
    <s v="119-436"/>
    <s v="Gas,Well,Septic"/>
    <s v="SEPTIC"/>
    <s v="SEPTIC"/>
    <n v="0"/>
    <m/>
    <m/>
    <n v="1"/>
    <n v="1"/>
    <n v="3"/>
    <n v="1000"/>
    <n v="1"/>
    <m/>
    <m/>
    <m/>
    <m/>
    <m/>
    <m/>
    <m/>
    <m/>
    <m/>
    <m/>
    <n v="3"/>
    <n v="1"/>
    <x v="7"/>
    <x v="7"/>
  </r>
  <r>
    <s v="105A-17"/>
    <m/>
    <x v="0"/>
    <s v="39 CHARLOTTE FURN RD"/>
    <n v="101"/>
    <s v="LUPO TINA A"/>
    <s v="MR30"/>
    <s v="ONE FAMILY"/>
    <s v="105/A/17//"/>
    <n v="0.23924999999999999"/>
    <n v="1"/>
    <n v="1"/>
    <n v="1"/>
    <n v="1"/>
    <s v="SEPTIC"/>
    <n v="0"/>
    <n v="1"/>
    <n v="17500"/>
    <s v="YES"/>
    <n v="17500"/>
    <s v="105A-17"/>
    <s v="Public Water,Septic"/>
    <s v="SEPTIC"/>
    <s v="SEPTIC"/>
    <n v="17500"/>
    <m/>
    <m/>
    <n v="1"/>
    <n v="1"/>
    <n v="3"/>
    <n v="1008"/>
    <n v="1"/>
    <m/>
    <m/>
    <m/>
    <m/>
    <m/>
    <m/>
    <m/>
    <m/>
    <m/>
    <m/>
    <n v="1"/>
    <n v="1"/>
    <x v="4"/>
    <x v="4"/>
  </r>
  <r>
    <s v="114A-5"/>
    <m/>
    <x v="0"/>
    <s v="0 HIGH DAM RD"/>
    <n v="132"/>
    <s v="MAROTTA LOUISE M"/>
    <s v="R60"/>
    <s v="RES ACLNUD  MDL-00"/>
    <s v="114/A/5//"/>
    <n v="3.6633300000000002"/>
    <n v="0"/>
    <n v="0"/>
    <n v="0"/>
    <n v="0"/>
    <m/>
    <n v="0"/>
    <n v="0"/>
    <n v="0"/>
    <s v="NO_W1"/>
    <n v="0"/>
    <s v="114A-5"/>
    <m/>
    <m/>
    <m/>
    <n v="0"/>
    <m/>
    <m/>
    <n v="0"/>
    <n v="0"/>
    <n v="0"/>
    <n v="0"/>
    <n v="0"/>
    <m/>
    <m/>
    <m/>
    <m/>
    <m/>
    <m/>
    <m/>
    <m/>
    <m/>
    <m/>
    <n v="7"/>
    <n v="1"/>
    <x v="13"/>
    <x v="13"/>
  </r>
  <r>
    <s v="119-60"/>
    <m/>
    <x v="0"/>
    <s v="24 OVERLOOK TER"/>
    <n v="101"/>
    <s v="SIMONDS PARKER H JR"/>
    <s v="R130"/>
    <s v="ONE FAMILY"/>
    <s v="119//60//"/>
    <n v="0.16886999999999999"/>
    <n v="1"/>
    <n v="1"/>
    <n v="1"/>
    <n v="1"/>
    <s v="SEPTIC"/>
    <n v="0"/>
    <n v="1"/>
    <n v="8500"/>
    <s v="YES"/>
    <n v="8500"/>
    <s v="119-60"/>
    <s v="Well,Septic"/>
    <s v="SEPTIC"/>
    <s v="SEPTIC"/>
    <n v="8500"/>
    <m/>
    <m/>
    <n v="1"/>
    <n v="1"/>
    <n v="1"/>
    <n v="912"/>
    <n v="1"/>
    <m/>
    <m/>
    <m/>
    <m/>
    <m/>
    <m/>
    <m/>
    <m/>
    <m/>
    <m/>
    <n v="1"/>
    <n v="1"/>
    <x v="7"/>
    <x v="7"/>
  </r>
  <r>
    <s v="LAND_NOPARC"/>
    <m/>
    <x v="0"/>
    <m/>
    <n v="0"/>
    <m/>
    <m/>
    <m/>
    <m/>
    <n v="1.7700000000000001E-3"/>
    <n v="0"/>
    <n v="0"/>
    <n v="0"/>
    <n v="0"/>
    <m/>
    <n v="0"/>
    <n v="0"/>
    <n v="0"/>
    <s v="NO"/>
    <n v="0"/>
    <m/>
    <m/>
    <m/>
    <m/>
    <n v="0"/>
    <m/>
    <m/>
    <n v="0"/>
    <n v="0"/>
    <n v="0"/>
    <n v="0"/>
    <n v="0"/>
    <m/>
    <m/>
    <m/>
    <m/>
    <m/>
    <m/>
    <m/>
    <m/>
    <m/>
    <m/>
    <n v="0"/>
    <n v="1"/>
    <x v="7"/>
    <x v="7"/>
  </r>
  <r>
    <s v="122-508"/>
    <m/>
    <x v="0"/>
    <s v="116 LAKE AVE"/>
    <n v="101"/>
    <s v="LAKE DONALD E JR"/>
    <s v="R130"/>
    <s v="ONE FAMILY"/>
    <s v="122//508//"/>
    <n v="0.14144000000000001"/>
    <n v="1"/>
    <n v="1"/>
    <n v="1"/>
    <n v="1"/>
    <s v="SEPTIC"/>
    <n v="0"/>
    <n v="1"/>
    <n v="3900"/>
    <s v="YES"/>
    <n v="3900"/>
    <s v="122-508"/>
    <s v="Gas,Well,Septic"/>
    <s v="SEPTIC"/>
    <s v="SEPTIC"/>
    <n v="3900"/>
    <m/>
    <m/>
    <n v="1"/>
    <n v="1"/>
    <n v="1"/>
    <n v="560"/>
    <n v="1"/>
    <m/>
    <m/>
    <m/>
    <m/>
    <m/>
    <m/>
    <m/>
    <m/>
    <m/>
    <m/>
    <n v="2"/>
    <n v="1"/>
    <x v="7"/>
    <x v="7"/>
  </r>
  <r>
    <s v="119-79"/>
    <m/>
    <x v="0"/>
    <s v="34 SUNSET BLVD"/>
    <n v="903"/>
    <s v="TOWN OF WAREHAM"/>
    <s v="R130"/>
    <s v="TAX POSS  MDL-00"/>
    <s v="119//79//"/>
    <n v="0.14921000000000001"/>
    <n v="0"/>
    <n v="0"/>
    <n v="0"/>
    <n v="0"/>
    <m/>
    <n v="0"/>
    <n v="0"/>
    <n v="0"/>
    <s v="YES"/>
    <n v="0"/>
    <s v="119-79"/>
    <m/>
    <m/>
    <m/>
    <n v="0"/>
    <m/>
    <m/>
    <n v="0"/>
    <n v="0"/>
    <n v="0"/>
    <n v="0"/>
    <n v="0"/>
    <m/>
    <m/>
    <m/>
    <m/>
    <m/>
    <m/>
    <m/>
    <m/>
    <m/>
    <m/>
    <n v="1"/>
    <n v="1"/>
    <x v="7"/>
    <x v="7"/>
  </r>
  <r>
    <s v="114E-401"/>
    <m/>
    <x v="0"/>
    <s v="17 SEAWOOD RD"/>
    <n v="101"/>
    <s v="ROGERS RYAN W"/>
    <s v="R130"/>
    <s v="ONE FAMILY"/>
    <s v="114/E/401//"/>
    <n v="0.44141000000000002"/>
    <n v="1"/>
    <n v="1"/>
    <n v="1"/>
    <n v="1"/>
    <s v="SEPTIC"/>
    <n v="0"/>
    <n v="0"/>
    <n v="0"/>
    <s v="YES"/>
    <n v="0"/>
    <s v="114E-401"/>
    <s v="Well,Septic"/>
    <s v="SEPTIC"/>
    <s v="SEPTIC"/>
    <n v="0"/>
    <m/>
    <m/>
    <n v="1"/>
    <n v="1"/>
    <n v="2"/>
    <n v="858"/>
    <n v="1"/>
    <m/>
    <m/>
    <m/>
    <m/>
    <m/>
    <m/>
    <m/>
    <m/>
    <m/>
    <m/>
    <n v="1"/>
    <n v="1"/>
    <x v="7"/>
    <x v="7"/>
  </r>
  <r>
    <s v="119-406"/>
    <m/>
    <x v="0"/>
    <s v="15 PEACEFUL LN"/>
    <n v="101"/>
    <s v="BALTIMORE JOSEPH M"/>
    <s v="R130"/>
    <s v="ONE FAMILY"/>
    <s v="119//406//"/>
    <n v="0.30308000000000002"/>
    <n v="1"/>
    <n v="1"/>
    <n v="1"/>
    <n v="1"/>
    <s v="SEPTIC"/>
    <n v="0"/>
    <n v="1"/>
    <n v="0"/>
    <s v="NO_W1"/>
    <n v="0"/>
    <s v="119-406"/>
    <s v="Gas,Well,Septic"/>
    <s v="SEPTIC"/>
    <s v="SEPTIC"/>
    <n v="0"/>
    <m/>
    <m/>
    <n v="1"/>
    <n v="1"/>
    <n v="3"/>
    <n v="992"/>
    <n v="1"/>
    <m/>
    <m/>
    <m/>
    <m/>
    <m/>
    <m/>
    <m/>
    <m/>
    <m/>
    <m/>
    <n v="2"/>
    <n v="1"/>
    <x v="7"/>
    <x v="7"/>
  </r>
  <r>
    <s v="114E-387"/>
    <m/>
    <x v="0"/>
    <s v="234 CHARGE POND RD"/>
    <n v="101"/>
    <s v="CANNON PETER W"/>
    <s v="R60"/>
    <s v="ONE FAMILY"/>
    <s v="114/E/387//"/>
    <n v="0.56091999999999997"/>
    <n v="0"/>
    <n v="1"/>
    <n v="0"/>
    <n v="1"/>
    <m/>
    <n v="0"/>
    <n v="0"/>
    <n v="0"/>
    <s v="YES"/>
    <n v="0"/>
    <s v="114E-387"/>
    <m/>
    <m/>
    <s v="SEPTIC"/>
    <n v="0"/>
    <m/>
    <m/>
    <n v="0"/>
    <n v="1"/>
    <n v="3"/>
    <n v="1660"/>
    <n v="2"/>
    <m/>
    <m/>
    <m/>
    <m/>
    <m/>
    <m/>
    <m/>
    <m/>
    <m/>
    <m/>
    <n v="1"/>
    <n v="1"/>
    <x v="7"/>
    <x v="7"/>
  </r>
  <r>
    <s v="119-337"/>
    <m/>
    <x v="0"/>
    <s v="2 RESTFUL LN"/>
    <n v="101"/>
    <s v="LEITE LINDA"/>
    <s v="R130"/>
    <s v="ONE FAMILY"/>
    <s v="119//337//"/>
    <n v="0.12584999999999999"/>
    <n v="1"/>
    <n v="1"/>
    <n v="1"/>
    <n v="1"/>
    <s v="SEPTIC"/>
    <n v="0"/>
    <n v="1"/>
    <n v="8500"/>
    <s v="YES"/>
    <n v="8500"/>
    <s v="119-337"/>
    <s v="Gas,Well,Septic"/>
    <s v="SEPTIC"/>
    <s v="SEPTIC"/>
    <n v="8500"/>
    <m/>
    <m/>
    <n v="1"/>
    <n v="1"/>
    <n v="2"/>
    <n v="864"/>
    <n v="1"/>
    <m/>
    <m/>
    <m/>
    <m/>
    <m/>
    <m/>
    <m/>
    <m/>
    <m/>
    <m/>
    <n v="1"/>
    <n v="1"/>
    <x v="7"/>
    <x v="7"/>
  </r>
  <r>
    <s v="122-376"/>
    <m/>
    <x v="0"/>
    <s v="79 PLYMOUTH AVE"/>
    <n v="101"/>
    <s v="PEARSON JASON E"/>
    <s v="R130"/>
    <s v="ONE FAMILY"/>
    <s v="122//376//"/>
    <n v="0.13306000000000001"/>
    <n v="1"/>
    <n v="1"/>
    <n v="1"/>
    <n v="1"/>
    <s v="SEPTIC"/>
    <n v="0"/>
    <n v="0"/>
    <n v="0"/>
    <s v="YES"/>
    <n v="0"/>
    <s v="122-376"/>
    <s v="Gas,Well,Septic"/>
    <s v="SEPTIC"/>
    <s v="SEPTIC"/>
    <n v="0"/>
    <m/>
    <m/>
    <n v="1"/>
    <n v="1"/>
    <n v="2"/>
    <n v="768"/>
    <n v="1"/>
    <m/>
    <m/>
    <m/>
    <m/>
    <m/>
    <m/>
    <m/>
    <m/>
    <m/>
    <m/>
    <n v="2"/>
    <n v="1"/>
    <x v="7"/>
    <x v="7"/>
  </r>
  <r>
    <s v="119-63"/>
    <m/>
    <x v="0"/>
    <s v="13 OVERLOOK TER"/>
    <n v="101"/>
    <s v="CARCO NICHOLAS"/>
    <s v="R130"/>
    <s v="ONE FAMILY"/>
    <s v="119//63//"/>
    <n v="0.15692999999999999"/>
    <n v="1"/>
    <n v="1"/>
    <n v="1"/>
    <n v="1"/>
    <s v="SEPTIC"/>
    <n v="0"/>
    <n v="0"/>
    <n v="0"/>
    <s v="YES"/>
    <n v="0"/>
    <s v="119-63"/>
    <s v="Gas,Well,Septic"/>
    <s v="SEPTIC"/>
    <s v="SEPTIC"/>
    <n v="0"/>
    <m/>
    <m/>
    <n v="1"/>
    <n v="1"/>
    <n v="3"/>
    <n v="1664"/>
    <n v="2"/>
    <m/>
    <m/>
    <m/>
    <m/>
    <m/>
    <m/>
    <m/>
    <m/>
    <m/>
    <m/>
    <n v="1"/>
    <n v="1"/>
    <x v="7"/>
    <x v="7"/>
  </r>
  <r>
    <s v="122-705"/>
    <m/>
    <x v="0"/>
    <s v="115 LAKE AVE"/>
    <n v="101"/>
    <s v="WRIGHT CONNIE M"/>
    <s v="R130"/>
    <s v="ONE FAMILY"/>
    <s v="122//705//"/>
    <n v="8.4739999999999996E-2"/>
    <n v="1"/>
    <n v="1"/>
    <n v="1"/>
    <n v="1"/>
    <s v="SEPTIC"/>
    <n v="0"/>
    <n v="1"/>
    <n v="5700"/>
    <s v="YES"/>
    <n v="5700"/>
    <s v="122-705"/>
    <s v="Gas,Well,Septic"/>
    <s v="SEPTIC"/>
    <s v="SEPTIC"/>
    <n v="5700"/>
    <m/>
    <m/>
    <n v="1"/>
    <n v="1"/>
    <n v="3"/>
    <n v="850"/>
    <n v="1"/>
    <m/>
    <m/>
    <m/>
    <m/>
    <m/>
    <m/>
    <m/>
    <m/>
    <m/>
    <m/>
    <n v="2"/>
    <n v="1"/>
    <x v="7"/>
    <x v="7"/>
  </r>
  <r>
    <s v="119-33"/>
    <m/>
    <x v="0"/>
    <s v="35 SHANGRI-LA BLVD"/>
    <n v="101"/>
    <s v="MCMANUS STEVEN J"/>
    <s v="R130"/>
    <s v="ONE FAMILY"/>
    <s v="119//33//"/>
    <n v="0.29200999999999999"/>
    <n v="1"/>
    <n v="1"/>
    <n v="1"/>
    <n v="1"/>
    <s v="SEPTIC"/>
    <n v="0"/>
    <n v="1"/>
    <n v="5900"/>
    <s v="NO_W1"/>
    <n v="5900"/>
    <s v="119-33"/>
    <s v="Gas,Well,Septic"/>
    <s v="SEPTIC"/>
    <s v="SEPTIC"/>
    <n v="5900"/>
    <m/>
    <m/>
    <n v="1"/>
    <n v="1"/>
    <n v="3"/>
    <n v="1469"/>
    <n v="1.9"/>
    <m/>
    <m/>
    <m/>
    <m/>
    <m/>
    <m/>
    <m/>
    <m/>
    <m/>
    <m/>
    <n v="2"/>
    <n v="1"/>
    <x v="7"/>
    <x v="7"/>
  </r>
  <r>
    <s v="UNK413"/>
    <s v="FEE"/>
    <x v="0"/>
    <s v="HIGH DAM RD"/>
    <n v="0"/>
    <m/>
    <m/>
    <m/>
    <m/>
    <n v="0.48177999999999999"/>
    <n v="0"/>
    <n v="0"/>
    <n v="0"/>
    <n v="0"/>
    <m/>
    <n v="0"/>
    <n v="0"/>
    <n v="0"/>
    <s v="NO_W2"/>
    <n v="0"/>
    <m/>
    <m/>
    <m/>
    <m/>
    <n v="0"/>
    <m/>
    <m/>
    <n v="0"/>
    <n v="0"/>
    <n v="0"/>
    <n v="0"/>
    <n v="0"/>
    <s v="Not in new Assr DB, Makepe?, old info"/>
    <m/>
    <m/>
    <m/>
    <m/>
    <m/>
    <m/>
    <m/>
    <m/>
    <m/>
    <n v="1"/>
    <n v="1"/>
    <x v="7"/>
    <x v="7"/>
  </r>
  <r>
    <s v="119-386"/>
    <m/>
    <x v="0"/>
    <s v="14 PEACEFUL LN"/>
    <n v="132"/>
    <s v="BURNS DONALD G"/>
    <s v="R130"/>
    <s v="RES ACLNUD  MDL-00"/>
    <s v="119//386//"/>
    <n v="0.17385"/>
    <n v="0"/>
    <n v="0"/>
    <n v="0"/>
    <n v="0"/>
    <m/>
    <n v="0"/>
    <n v="0"/>
    <n v="0"/>
    <s v="YES"/>
    <n v="0"/>
    <s v="119-386"/>
    <m/>
    <m/>
    <m/>
    <n v="0"/>
    <m/>
    <m/>
    <n v="0"/>
    <n v="0"/>
    <n v="0"/>
    <n v="0"/>
    <n v="0"/>
    <m/>
    <m/>
    <m/>
    <m/>
    <m/>
    <m/>
    <m/>
    <m/>
    <m/>
    <m/>
    <n v="1"/>
    <n v="1"/>
    <x v="7"/>
    <x v="7"/>
  </r>
  <r>
    <s v="119-61"/>
    <m/>
    <x v="0"/>
    <s v="26 OVERLOOK TER"/>
    <n v="132"/>
    <s v="MURPHY EDWARD J"/>
    <s v="R130"/>
    <s v="RES ACLNUD  MDL-00"/>
    <s v="119//61//"/>
    <n v="0.14516999999999999"/>
    <n v="0"/>
    <n v="0"/>
    <n v="0"/>
    <n v="0"/>
    <m/>
    <n v="0"/>
    <n v="0"/>
    <n v="0"/>
    <s v="YES"/>
    <n v="0"/>
    <s v="119-61"/>
    <m/>
    <m/>
    <m/>
    <n v="0"/>
    <m/>
    <m/>
    <n v="0"/>
    <n v="0"/>
    <n v="0"/>
    <n v="0"/>
    <n v="0"/>
    <m/>
    <m/>
    <m/>
    <m/>
    <m/>
    <m/>
    <m/>
    <m/>
    <m/>
    <m/>
    <n v="1"/>
    <n v="1"/>
    <x v="7"/>
    <x v="7"/>
  </r>
  <r>
    <s v="114E-400"/>
    <m/>
    <x v="0"/>
    <s v="15 SEAWOOD RD"/>
    <n v="101"/>
    <s v="EUBANKS JAMES B"/>
    <s v="R130"/>
    <s v="ONE FAMILY"/>
    <s v="114/E/400//"/>
    <n v="0.44978000000000001"/>
    <n v="1"/>
    <n v="1"/>
    <n v="1"/>
    <n v="1"/>
    <s v="SEPTIC"/>
    <n v="0"/>
    <n v="0"/>
    <n v="0"/>
    <s v="YES"/>
    <n v="0"/>
    <s v="114E-400"/>
    <s v="Well,Septic"/>
    <s v="SEPTIC"/>
    <s v="SEPTIC"/>
    <n v="0"/>
    <m/>
    <m/>
    <n v="1"/>
    <n v="1"/>
    <n v="3"/>
    <n v="1466"/>
    <n v="1.75"/>
    <m/>
    <m/>
    <m/>
    <m/>
    <m/>
    <m/>
    <m/>
    <m/>
    <m/>
    <m/>
    <n v="1"/>
    <n v="1"/>
    <x v="7"/>
    <x v="7"/>
  </r>
  <r>
    <s v="117-1010"/>
    <m/>
    <x v="0"/>
    <s v="0 GLEN CHARLIE RD"/>
    <n v="101"/>
    <s v="BUTLER GEORGE E LIFE ESTATE"/>
    <s v="R130"/>
    <s v="ONE FAMILY"/>
    <s v="117//1010//"/>
    <n v="5.2125199999999996"/>
    <n v="1"/>
    <n v="1"/>
    <n v="1"/>
    <n v="1"/>
    <s v="SEPTIC"/>
    <n v="0"/>
    <n v="0"/>
    <n v="0"/>
    <s v="YES"/>
    <n v="0"/>
    <s v="117-1010"/>
    <s v="Well"/>
    <m/>
    <s v="SEPTIC"/>
    <n v="0"/>
    <m/>
    <m/>
    <n v="1"/>
    <n v="1"/>
    <n v="1"/>
    <n v="432"/>
    <n v="1"/>
    <m/>
    <m/>
    <m/>
    <m/>
    <m/>
    <m/>
    <m/>
    <m/>
    <m/>
    <m/>
    <n v="1"/>
    <n v="1"/>
    <x v="7"/>
    <x v="7"/>
  </r>
  <r>
    <s v="119-1001"/>
    <m/>
    <x v="0"/>
    <s v="0 OVERLOOK TER"/>
    <n v="903"/>
    <s v="TOWN OF WAREHAM"/>
    <s v="R130"/>
    <s v="TAX POSS  MDL-00"/>
    <s v="119//1001//"/>
    <n v="1.2593099999999999"/>
    <n v="0"/>
    <n v="0"/>
    <n v="0"/>
    <n v="0"/>
    <m/>
    <n v="0"/>
    <n v="0"/>
    <n v="0"/>
    <s v="YES"/>
    <n v="0"/>
    <s v="119-1001"/>
    <m/>
    <m/>
    <m/>
    <n v="0"/>
    <m/>
    <m/>
    <n v="0"/>
    <n v="0"/>
    <n v="0"/>
    <n v="0"/>
    <n v="0"/>
    <m/>
    <m/>
    <m/>
    <m/>
    <m/>
    <m/>
    <m/>
    <m/>
    <m/>
    <m/>
    <n v="1"/>
    <n v="1"/>
    <x v="7"/>
    <x v="7"/>
  </r>
  <r>
    <s v="119-78"/>
    <m/>
    <x v="0"/>
    <s v="36 SUNSET BLVD"/>
    <n v="101"/>
    <s v="DAUS BONNIE G"/>
    <s v="R130"/>
    <s v="ONE FAMILY"/>
    <s v="119//78//"/>
    <n v="0.16155"/>
    <n v="1"/>
    <n v="1"/>
    <n v="1"/>
    <n v="1"/>
    <s v="SEPTIC"/>
    <n v="0"/>
    <n v="1"/>
    <n v="4000"/>
    <s v="YES"/>
    <n v="4000"/>
    <s v="119-78"/>
    <s v="Gas,Well,Septic"/>
    <s v="SEPTIC"/>
    <s v="SEPTIC"/>
    <n v="4000"/>
    <m/>
    <m/>
    <n v="1"/>
    <n v="1"/>
    <n v="2"/>
    <n v="1216"/>
    <n v="1"/>
    <m/>
    <m/>
    <m/>
    <m/>
    <m/>
    <m/>
    <m/>
    <m/>
    <m/>
    <m/>
    <n v="1"/>
    <n v="1"/>
    <x v="7"/>
    <x v="7"/>
  </r>
  <r>
    <s v="105A-7"/>
    <m/>
    <x v="0"/>
    <s v="42 CHARLOTTE FURN RD"/>
    <n v="101"/>
    <s v="WHITE MARK S"/>
    <s v="MR30"/>
    <s v="ONE FAMILY"/>
    <s v="105/A/7//"/>
    <n v="0.24296000000000001"/>
    <n v="1"/>
    <n v="1"/>
    <n v="1"/>
    <n v="1"/>
    <s v="SEPTIC"/>
    <n v="0"/>
    <n v="1"/>
    <n v="4700"/>
    <s v="YES"/>
    <n v="4700"/>
    <s v="105A-7"/>
    <s v="Public Water,Septic"/>
    <s v="SEPTIC"/>
    <s v="SEPTIC"/>
    <n v="4700"/>
    <m/>
    <m/>
    <n v="1"/>
    <n v="1"/>
    <n v="4"/>
    <n v="1568"/>
    <n v="1"/>
    <m/>
    <m/>
    <m/>
    <m/>
    <m/>
    <m/>
    <m/>
    <m/>
    <m/>
    <m/>
    <n v="1"/>
    <n v="1"/>
    <x v="4"/>
    <x v="4"/>
  </r>
  <r>
    <s v="119-26"/>
    <m/>
    <x v="0"/>
    <s v="54 SHANGRI-LA BLVD"/>
    <n v="101"/>
    <s v="RUDNICK GEORGE"/>
    <s v="R130"/>
    <s v="ONE FAMILY"/>
    <s v="119//26//"/>
    <n v="0.37641999999999998"/>
    <n v="1"/>
    <n v="1"/>
    <n v="1"/>
    <n v="1"/>
    <s v="SEPTIC"/>
    <n v="0"/>
    <n v="1"/>
    <n v="5100"/>
    <s v="YES"/>
    <n v="5100"/>
    <s v="119-26"/>
    <s v="Well,Septic"/>
    <s v="SEPTIC"/>
    <s v="SEPTIC"/>
    <n v="5100"/>
    <m/>
    <m/>
    <n v="1"/>
    <n v="1"/>
    <n v="3"/>
    <n v="1199"/>
    <n v="1"/>
    <m/>
    <m/>
    <m/>
    <m/>
    <m/>
    <m/>
    <m/>
    <m/>
    <m/>
    <m/>
    <n v="1"/>
    <n v="1"/>
    <x v="7"/>
    <x v="7"/>
  </r>
  <r>
    <s v="122-510"/>
    <m/>
    <x v="0"/>
    <s v="120 LAKE AVE"/>
    <n v="101"/>
    <s v="SCHLICHTER KAREN M"/>
    <s v="R130"/>
    <s v="ONE FAMILY"/>
    <s v="122//510//"/>
    <n v="0.14391000000000001"/>
    <n v="1"/>
    <n v="1"/>
    <n v="1"/>
    <n v="1"/>
    <s v="SEPTIC"/>
    <n v="0"/>
    <n v="1"/>
    <n v="1400"/>
    <s v="YES"/>
    <n v="1400"/>
    <s v="122-510"/>
    <s v="Gas,Well,Septic"/>
    <s v="SEPTIC"/>
    <s v="SEPTIC"/>
    <n v="1400"/>
    <m/>
    <m/>
    <n v="1"/>
    <n v="1"/>
    <n v="2"/>
    <n v="576"/>
    <n v="1"/>
    <m/>
    <m/>
    <m/>
    <m/>
    <m/>
    <m/>
    <m/>
    <m/>
    <m/>
    <m/>
    <n v="2"/>
    <n v="1"/>
    <x v="7"/>
    <x v="7"/>
  </r>
  <r>
    <s v="119-336"/>
    <m/>
    <x v="0"/>
    <s v="1 REPOSE LN"/>
    <n v="101"/>
    <s v="QUINTIN DEBORAH J"/>
    <s v="R130"/>
    <s v="ONE FAMILY"/>
    <s v="119//336//"/>
    <n v="0.15218999999999999"/>
    <n v="1"/>
    <n v="1"/>
    <n v="1"/>
    <n v="1"/>
    <s v="SEPTIC"/>
    <n v="0"/>
    <n v="1"/>
    <n v="0"/>
    <s v="YES"/>
    <n v="0"/>
    <s v="119-336"/>
    <s v="Gas,Well,Septic"/>
    <s v="SEPTIC"/>
    <s v="SEPTIC"/>
    <n v="0"/>
    <m/>
    <m/>
    <n v="1"/>
    <n v="1"/>
    <n v="2"/>
    <n v="768"/>
    <n v="1"/>
    <m/>
    <m/>
    <m/>
    <m/>
    <m/>
    <m/>
    <m/>
    <m/>
    <m/>
    <m/>
    <n v="1"/>
    <n v="1"/>
    <x v="7"/>
    <x v="7"/>
  </r>
  <r>
    <s v="114E-395"/>
    <m/>
    <x v="0"/>
    <s v="7 SEAWOOD RD"/>
    <n v="101"/>
    <s v="BROWN RAYMOND V"/>
    <s v="R130"/>
    <s v="ONE FAMILY"/>
    <s v="114/E/395//"/>
    <n v="2.7537199999999999"/>
    <n v="1"/>
    <n v="1"/>
    <n v="1"/>
    <n v="1"/>
    <s v="SEPTIC"/>
    <n v="0"/>
    <n v="0"/>
    <n v="0"/>
    <s v="NO_W1"/>
    <n v="0"/>
    <s v="114E-395"/>
    <m/>
    <m/>
    <s v="SEPTIC"/>
    <n v="0"/>
    <m/>
    <m/>
    <n v="1"/>
    <n v="1"/>
    <n v="3"/>
    <n v="1728"/>
    <n v="2"/>
    <m/>
    <m/>
    <m/>
    <m/>
    <m/>
    <m/>
    <m/>
    <m/>
    <m/>
    <m/>
    <n v="6"/>
    <n v="1"/>
    <x v="7"/>
    <x v="7"/>
  </r>
  <r>
    <s v="114C-2-308"/>
    <m/>
    <x v="0"/>
    <s v="0 PUFFIN LN"/>
    <n v="132"/>
    <s v="MAROTTA LOUISE M"/>
    <s v="R130"/>
    <s v="RES ACLNUD  MDL-00"/>
    <s v="114/C2/308//"/>
    <n v="0.48033999999999999"/>
    <n v="0"/>
    <n v="0"/>
    <n v="0"/>
    <n v="0"/>
    <m/>
    <n v="0"/>
    <n v="0"/>
    <n v="0"/>
    <s v="YES"/>
    <n v="0"/>
    <s v="114C-2-308"/>
    <m/>
    <m/>
    <m/>
    <n v="0"/>
    <m/>
    <m/>
    <n v="0"/>
    <n v="0"/>
    <n v="0"/>
    <n v="0"/>
    <n v="0"/>
    <m/>
    <m/>
    <m/>
    <m/>
    <m/>
    <m/>
    <m/>
    <m/>
    <m/>
    <m/>
    <n v="1"/>
    <n v="1"/>
    <x v="7"/>
    <x v="7"/>
  </r>
  <r>
    <s v="LAND_NOPARC"/>
    <m/>
    <x v="0"/>
    <m/>
    <n v="0"/>
    <m/>
    <m/>
    <m/>
    <m/>
    <n v="4.4799999999999996E-3"/>
    <n v="0"/>
    <n v="0"/>
    <n v="0"/>
    <n v="0"/>
    <m/>
    <n v="0"/>
    <n v="0"/>
    <n v="0"/>
    <s v="NO"/>
    <n v="0"/>
    <m/>
    <m/>
    <m/>
    <m/>
    <n v="0"/>
    <m/>
    <m/>
    <n v="0"/>
    <n v="0"/>
    <n v="0"/>
    <n v="0"/>
    <n v="0"/>
    <m/>
    <m/>
    <m/>
    <m/>
    <m/>
    <m/>
    <m/>
    <m/>
    <m/>
    <m/>
    <n v="0"/>
    <n v="1"/>
    <x v="7"/>
    <x v="7"/>
  </r>
  <r>
    <s v="114E-399"/>
    <m/>
    <x v="0"/>
    <s v="13 SEAWOOD RD"/>
    <n v="101"/>
    <s v="WILLIAMS MARY LYNN"/>
    <s v="R130"/>
    <s v="ONE FAMILY"/>
    <s v="114/E/399//"/>
    <n v="0.43735000000000002"/>
    <n v="1"/>
    <n v="1"/>
    <n v="1"/>
    <n v="1"/>
    <s v="SEPTIC"/>
    <n v="0"/>
    <n v="0"/>
    <n v="0"/>
    <s v="YES"/>
    <n v="0"/>
    <s v="114E-399"/>
    <s v="Well,Septic"/>
    <s v="SEPTIC"/>
    <s v="SEPTIC"/>
    <n v="0"/>
    <m/>
    <m/>
    <n v="1"/>
    <n v="1"/>
    <n v="3"/>
    <n v="1363"/>
    <n v="1.9"/>
    <m/>
    <m/>
    <m/>
    <m/>
    <m/>
    <m/>
    <m/>
    <m/>
    <m/>
    <m/>
    <n v="1"/>
    <n v="1"/>
    <x v="7"/>
    <x v="7"/>
  </r>
  <r>
    <s v="122-374"/>
    <m/>
    <x v="0"/>
    <s v="85 PLYMOUTH AVE"/>
    <n v="101"/>
    <s v="KENNEY JOHN W"/>
    <s v="R130"/>
    <s v="ONE FAMILY"/>
    <s v="122//374//"/>
    <n v="0.13582"/>
    <n v="1"/>
    <n v="1"/>
    <n v="1"/>
    <n v="1"/>
    <s v="SEPTIC"/>
    <n v="0"/>
    <n v="1"/>
    <n v="6000"/>
    <s v="YES"/>
    <n v="6000"/>
    <s v="122-374"/>
    <s v="Well,Septic"/>
    <s v="SEPTIC"/>
    <s v="SEPTIC"/>
    <n v="6000"/>
    <m/>
    <m/>
    <n v="1"/>
    <n v="1"/>
    <n v="3"/>
    <n v="720"/>
    <n v="1"/>
    <m/>
    <m/>
    <m/>
    <m/>
    <m/>
    <m/>
    <m/>
    <m/>
    <m/>
    <m/>
    <n v="2"/>
    <n v="1"/>
    <x v="7"/>
    <x v="7"/>
  </r>
  <r>
    <s v="119-77"/>
    <m/>
    <x v="0"/>
    <s v="38 SUNSET BLVD"/>
    <n v="101"/>
    <s v="MCCULLOUGH DOROTHY A"/>
    <s v="R130"/>
    <s v="ONE FAMILY"/>
    <s v="119//77//"/>
    <n v="0.14232"/>
    <n v="1"/>
    <n v="1"/>
    <n v="1"/>
    <n v="1"/>
    <s v="SEPTIC"/>
    <n v="0"/>
    <n v="1"/>
    <n v="3100"/>
    <s v="YES"/>
    <n v="3100"/>
    <s v="119-77"/>
    <s v="Well,Septic"/>
    <s v="SEPTIC"/>
    <s v="SEPTIC"/>
    <n v="3100"/>
    <m/>
    <m/>
    <n v="1"/>
    <n v="1"/>
    <n v="3"/>
    <n v="936"/>
    <n v="1"/>
    <m/>
    <m/>
    <m/>
    <m/>
    <m/>
    <m/>
    <m/>
    <m/>
    <m/>
    <m/>
    <n v="1"/>
    <n v="1"/>
    <x v="7"/>
    <x v="7"/>
  </r>
  <r>
    <s v="122-199"/>
    <m/>
    <x v="0"/>
    <s v="96 PLYMOUTH AVE"/>
    <n v="101"/>
    <s v="WALTERS JULIET"/>
    <s v="R130"/>
    <s v="ONE FAMILY"/>
    <s v="122//199//"/>
    <n v="0.27478999999999998"/>
    <n v="1"/>
    <n v="1"/>
    <n v="1"/>
    <n v="1"/>
    <s v="SEPTIC"/>
    <n v="0"/>
    <n v="0"/>
    <n v="0"/>
    <s v="YES"/>
    <n v="0"/>
    <s v="122-199"/>
    <s v="Well,Septic"/>
    <s v="SEPTIC"/>
    <s v="SEPTIC"/>
    <n v="0"/>
    <m/>
    <m/>
    <n v="1"/>
    <n v="1"/>
    <n v="2"/>
    <n v="768"/>
    <n v="1"/>
    <m/>
    <m/>
    <m/>
    <m/>
    <m/>
    <m/>
    <m/>
    <m/>
    <m/>
    <m/>
    <n v="4"/>
    <n v="1"/>
    <x v="7"/>
    <x v="7"/>
  </r>
  <r>
    <s v="119-62"/>
    <m/>
    <x v="0"/>
    <s v="28 OVERLOOK TER"/>
    <n v="101"/>
    <s v="MURPHY EDWARD J"/>
    <s v="R130"/>
    <s v="ONE FAMILY"/>
    <s v="119//62//"/>
    <n v="0.16289000000000001"/>
    <n v="1"/>
    <n v="1"/>
    <n v="1"/>
    <n v="1"/>
    <s v="SEPTIC"/>
    <n v="0"/>
    <n v="1"/>
    <n v="700"/>
    <s v="YES"/>
    <n v="700"/>
    <s v="119-62"/>
    <s v="Gas,Well,Septic"/>
    <s v="SEPTIC"/>
    <s v="SEPTIC"/>
    <n v="700"/>
    <m/>
    <m/>
    <n v="1"/>
    <n v="1"/>
    <n v="3"/>
    <n v="768"/>
    <n v="1"/>
    <m/>
    <m/>
    <m/>
    <m/>
    <m/>
    <m/>
    <m/>
    <m/>
    <m/>
    <m/>
    <n v="1"/>
    <n v="1"/>
    <x v="7"/>
    <x v="7"/>
  </r>
  <r>
    <s v="122-702"/>
    <m/>
    <x v="0"/>
    <s v="119 LAKE AVE"/>
    <n v="132"/>
    <s v="TRADD-BIRD SUSAN"/>
    <s v="R130"/>
    <s v="RES ACLNUD  MDL-00"/>
    <s v="122//702//"/>
    <n v="0.1724"/>
    <n v="0"/>
    <n v="0"/>
    <n v="0"/>
    <n v="0"/>
    <m/>
    <n v="0"/>
    <n v="0"/>
    <n v="0"/>
    <s v="YES"/>
    <n v="0"/>
    <s v="122-702"/>
    <m/>
    <m/>
    <m/>
    <n v="0"/>
    <m/>
    <m/>
    <n v="0"/>
    <n v="0"/>
    <n v="0"/>
    <n v="0"/>
    <n v="0"/>
    <m/>
    <m/>
    <m/>
    <m/>
    <m/>
    <m/>
    <m/>
    <m/>
    <m/>
    <m/>
    <n v="4"/>
    <n v="1"/>
    <x v="7"/>
    <x v="7"/>
  </r>
  <r>
    <s v="119-338"/>
    <m/>
    <x v="0"/>
    <s v="4 RESTFUL LN"/>
    <n v="101"/>
    <s v="KNUTSON VICTORIA L"/>
    <s v="R130"/>
    <s v="ONE FAMILY"/>
    <s v="119//338//"/>
    <n v="0.15926000000000001"/>
    <n v="1"/>
    <n v="1"/>
    <n v="1"/>
    <n v="1"/>
    <s v="SEPTIC"/>
    <n v="0"/>
    <n v="0"/>
    <n v="0"/>
    <s v="YES"/>
    <n v="0"/>
    <s v="119-338"/>
    <s v="Gas,Well,Septic"/>
    <s v="SEPTIC"/>
    <s v="SEPTIC"/>
    <n v="0"/>
    <m/>
    <m/>
    <n v="1"/>
    <n v="1"/>
    <n v="2"/>
    <n v="1008"/>
    <n v="1"/>
    <m/>
    <m/>
    <m/>
    <m/>
    <m/>
    <m/>
    <m/>
    <m/>
    <m/>
    <m/>
    <n v="1"/>
    <n v="1"/>
    <x v="7"/>
    <x v="7"/>
  </r>
  <r>
    <s v="119-31"/>
    <m/>
    <x v="0"/>
    <s v="39 SHANGRI-LA BLVD"/>
    <n v="132"/>
    <s v="SAWYER-BARNES KIMBERLY"/>
    <s v="R130"/>
    <s v="RES ACLNUD  MDL-00"/>
    <s v="119//31//"/>
    <n v="0.14366000000000001"/>
    <n v="0"/>
    <n v="0"/>
    <n v="0"/>
    <n v="0"/>
    <m/>
    <n v="0"/>
    <n v="0"/>
    <n v="0"/>
    <s v="YES"/>
    <n v="0"/>
    <s v="119-31"/>
    <m/>
    <m/>
    <m/>
    <n v="0"/>
    <m/>
    <m/>
    <n v="0"/>
    <n v="0"/>
    <n v="0"/>
    <n v="0"/>
    <n v="0"/>
    <m/>
    <m/>
    <m/>
    <m/>
    <m/>
    <m/>
    <m/>
    <m/>
    <m/>
    <m/>
    <n v="1"/>
    <n v="1"/>
    <x v="7"/>
    <x v="7"/>
  </r>
  <r>
    <s v="119-421"/>
    <m/>
    <x v="0"/>
    <s v="18 MAYFLOWER LN"/>
    <n v="101"/>
    <s v="LUPTON JAMES E"/>
    <s v="R130"/>
    <s v="ONE FAMILY"/>
    <s v="119//421//"/>
    <n v="0.72302"/>
    <n v="1"/>
    <n v="1"/>
    <n v="1"/>
    <n v="1"/>
    <s v="SEPTIC"/>
    <n v="0"/>
    <n v="0"/>
    <n v="0"/>
    <s v="YES"/>
    <n v="0"/>
    <s v="119-421"/>
    <s v="Gas,Well,Septic"/>
    <s v="SEPTIC"/>
    <s v="SEPTIC"/>
    <n v="0"/>
    <m/>
    <m/>
    <n v="1"/>
    <n v="1"/>
    <n v="3"/>
    <n v="1176"/>
    <n v="1"/>
    <m/>
    <m/>
    <m/>
    <m/>
    <m/>
    <m/>
    <m/>
    <m/>
    <m/>
    <m/>
    <n v="5"/>
    <n v="1"/>
    <x v="7"/>
    <x v="7"/>
  </r>
  <r>
    <s v="119-387"/>
    <m/>
    <x v="0"/>
    <s v="16 PEACEFUL LN"/>
    <n v="101"/>
    <s v="SPRAGUE JOHN E"/>
    <s v="R130"/>
    <s v="ONE FAMILY"/>
    <s v="119//387//"/>
    <n v="0.16880000000000001"/>
    <n v="1"/>
    <n v="1"/>
    <n v="1"/>
    <n v="1"/>
    <s v="SEPTIC"/>
    <n v="0"/>
    <n v="1"/>
    <n v="6900"/>
    <s v="YES"/>
    <n v="6900"/>
    <s v="119-387"/>
    <s v="Well,Septic"/>
    <s v="SEPTIC"/>
    <s v="SEPTIC"/>
    <n v="6900"/>
    <m/>
    <m/>
    <n v="1"/>
    <n v="1"/>
    <n v="2"/>
    <n v="864"/>
    <n v="1"/>
    <m/>
    <m/>
    <m/>
    <m/>
    <m/>
    <m/>
    <m/>
    <m/>
    <m/>
    <m/>
    <n v="1"/>
    <n v="1"/>
    <x v="7"/>
    <x v="7"/>
  </r>
  <r>
    <s v="114E-392"/>
    <m/>
    <x v="0"/>
    <s v="21 HIGH DAM RD"/>
    <n v="101"/>
    <s v="COURTEMANCHE RONALD"/>
    <s v="R130"/>
    <s v="ONE FAMILY"/>
    <s v="114/E/392//"/>
    <n v="0.56449000000000005"/>
    <n v="1"/>
    <n v="1"/>
    <n v="1"/>
    <n v="1"/>
    <s v="SEPTIC"/>
    <n v="0"/>
    <n v="0"/>
    <n v="0"/>
    <s v="YES"/>
    <n v="0"/>
    <s v="114E-392"/>
    <s v="Well,Septic"/>
    <s v="SEPTIC"/>
    <s v="SEPTIC"/>
    <n v="0"/>
    <m/>
    <m/>
    <n v="1"/>
    <n v="1"/>
    <n v="3"/>
    <n v="1182"/>
    <n v="1"/>
    <m/>
    <m/>
    <m/>
    <m/>
    <m/>
    <m/>
    <m/>
    <m/>
    <m/>
    <m/>
    <n v="1"/>
    <n v="1"/>
    <x v="7"/>
    <x v="7"/>
  </r>
  <r>
    <s v="119-76"/>
    <m/>
    <x v="0"/>
    <s v="40 SUNSET BLVD"/>
    <n v="101"/>
    <s v="KILROE JAMES F"/>
    <s v="R130"/>
    <s v="ONE FAMILY"/>
    <s v="119//76//"/>
    <n v="0.15762999999999999"/>
    <n v="1"/>
    <n v="1"/>
    <n v="1"/>
    <n v="1"/>
    <s v="SEPTIC"/>
    <n v="0"/>
    <n v="1"/>
    <n v="8400"/>
    <s v="YES"/>
    <n v="8400"/>
    <s v="119-76"/>
    <s v="Well,Septic"/>
    <s v="SEPTIC"/>
    <s v="SEPTIC"/>
    <n v="8400"/>
    <m/>
    <m/>
    <n v="1"/>
    <n v="1"/>
    <n v="2"/>
    <n v="768"/>
    <n v="1"/>
    <m/>
    <m/>
    <m/>
    <m/>
    <m/>
    <m/>
    <m/>
    <m/>
    <m/>
    <m/>
    <n v="1"/>
    <n v="1"/>
    <x v="7"/>
    <x v="7"/>
  </r>
  <r>
    <s v="119-402"/>
    <m/>
    <x v="0"/>
    <s v="23 PEACEFUL LN"/>
    <n v="101"/>
    <s v="MALONSON JODY K"/>
    <s v="R130"/>
    <s v="ONE FAMILY"/>
    <s v="119//402//"/>
    <n v="0.58323000000000003"/>
    <n v="1"/>
    <n v="1"/>
    <n v="1"/>
    <n v="1"/>
    <s v="SEPTIC"/>
    <n v="0"/>
    <n v="1"/>
    <n v="3800"/>
    <s v="YES"/>
    <n v="3800"/>
    <s v="119-402"/>
    <s v="Gas,Well,Septic"/>
    <s v="SEPTIC"/>
    <s v="SEPTIC"/>
    <n v="3800"/>
    <m/>
    <m/>
    <n v="1"/>
    <n v="1"/>
    <n v="3"/>
    <n v="960"/>
    <n v="1"/>
    <m/>
    <m/>
    <m/>
    <m/>
    <m/>
    <m/>
    <m/>
    <m/>
    <m/>
    <m/>
    <n v="3"/>
    <n v="1"/>
    <x v="7"/>
    <x v="7"/>
  </r>
  <r>
    <s v="122-512"/>
    <m/>
    <x v="0"/>
    <s v="124 LAKE AVE"/>
    <n v="101"/>
    <s v="KLIMCHUCK JAY T"/>
    <s v="R130"/>
    <s v="ONE FAMILY"/>
    <s v="122//512//"/>
    <n v="0.21209"/>
    <n v="1"/>
    <n v="1"/>
    <n v="1"/>
    <n v="1"/>
    <s v="SEPTIC"/>
    <n v="0"/>
    <n v="1"/>
    <n v="0"/>
    <s v="YES"/>
    <n v="0"/>
    <s v="122-512"/>
    <s v="Gas,Well,Septic"/>
    <s v="SEPTIC"/>
    <s v="SEPTIC"/>
    <n v="0"/>
    <m/>
    <m/>
    <n v="1"/>
    <n v="1"/>
    <n v="2"/>
    <n v="1244"/>
    <n v="1"/>
    <m/>
    <m/>
    <m/>
    <m/>
    <m/>
    <m/>
    <m/>
    <m/>
    <m/>
    <m/>
    <n v="3"/>
    <n v="1"/>
    <x v="7"/>
    <x v="7"/>
  </r>
  <r>
    <s v="LAND_NOPARC"/>
    <m/>
    <x v="0"/>
    <m/>
    <n v="0"/>
    <m/>
    <m/>
    <m/>
    <m/>
    <n v="2.3859999999999999E-2"/>
    <n v="0"/>
    <n v="0"/>
    <n v="0"/>
    <n v="0"/>
    <m/>
    <n v="0"/>
    <n v="0"/>
    <n v="0"/>
    <s v="NO"/>
    <n v="0"/>
    <m/>
    <m/>
    <m/>
    <m/>
    <n v="0"/>
    <m/>
    <m/>
    <n v="0"/>
    <n v="0"/>
    <n v="0"/>
    <n v="0"/>
    <n v="0"/>
    <m/>
    <m/>
    <m/>
    <m/>
    <m/>
    <m/>
    <m/>
    <m/>
    <m/>
    <m/>
    <n v="0"/>
    <n v="1"/>
    <x v="7"/>
    <x v="7"/>
  </r>
  <r>
    <s v="119-335"/>
    <m/>
    <x v="0"/>
    <s v="3 REPOSE LN"/>
    <n v="101"/>
    <s v="BENNETT DIANE D"/>
    <s v="R130"/>
    <s v="ONE FAMILY"/>
    <s v="119//335//"/>
    <n v="0.16514999999999999"/>
    <n v="1"/>
    <n v="1"/>
    <n v="1"/>
    <n v="1"/>
    <s v="SEPTIC"/>
    <n v="0"/>
    <n v="1"/>
    <n v="3500"/>
    <s v="YES"/>
    <n v="3500"/>
    <s v="119-335"/>
    <s v="Gas,Well,Septic"/>
    <s v="SEPTIC"/>
    <s v="SEPTIC"/>
    <n v="3500"/>
    <m/>
    <m/>
    <n v="1"/>
    <n v="1"/>
    <n v="3"/>
    <n v="979"/>
    <n v="1.75"/>
    <m/>
    <m/>
    <m/>
    <m/>
    <m/>
    <m/>
    <m/>
    <m/>
    <m/>
    <m/>
    <n v="1"/>
    <n v="1"/>
    <x v="7"/>
    <x v="7"/>
  </r>
  <r>
    <s v="119-375A"/>
    <m/>
    <x v="0"/>
    <s v="7 RESTFUL LN"/>
    <n v="101"/>
    <s v="TRASK GREGORY E"/>
    <s v="R130"/>
    <s v="ONE FAMILY"/>
    <s v="119//375/A/"/>
    <n v="0.49403000000000002"/>
    <n v="1"/>
    <n v="1"/>
    <n v="1"/>
    <n v="1"/>
    <s v="SEPTIC"/>
    <n v="0"/>
    <n v="0"/>
    <n v="0"/>
    <s v="YES"/>
    <n v="0"/>
    <s v="119-375A"/>
    <s v="Gas,Well,Septic"/>
    <s v="SEPTIC"/>
    <s v="SEPTIC"/>
    <n v="0"/>
    <m/>
    <m/>
    <n v="1"/>
    <n v="1"/>
    <n v="3"/>
    <n v="1144"/>
    <n v="1"/>
    <m/>
    <m/>
    <m/>
    <m/>
    <m/>
    <m/>
    <m/>
    <m/>
    <m/>
    <m/>
    <n v="1"/>
    <n v="1"/>
    <x v="7"/>
    <x v="7"/>
  </r>
  <r>
    <s v="122-372"/>
    <m/>
    <x v="0"/>
    <s v="89 PLYMOUTH AVE"/>
    <n v="101"/>
    <s v="PARROTT THOMAS J"/>
    <s v="R130"/>
    <s v="ONE FAMILY"/>
    <s v="122//372//"/>
    <n v="0.13702"/>
    <n v="1"/>
    <n v="1"/>
    <n v="1"/>
    <n v="1"/>
    <s v="SEPTIC"/>
    <n v="0"/>
    <n v="1"/>
    <n v="400"/>
    <s v="YES"/>
    <n v="400"/>
    <s v="122-372"/>
    <s v="Gas,Well,Septic"/>
    <s v="SEPTIC"/>
    <s v="SEPTIC"/>
    <n v="400"/>
    <m/>
    <m/>
    <n v="1"/>
    <n v="1"/>
    <n v="2"/>
    <n v="752"/>
    <n v="1"/>
    <m/>
    <m/>
    <m/>
    <m/>
    <m/>
    <m/>
    <m/>
    <m/>
    <m/>
    <m/>
    <n v="2"/>
    <n v="1"/>
    <x v="7"/>
    <x v="7"/>
  </r>
  <r>
    <s v="105A-8"/>
    <m/>
    <x v="0"/>
    <s v="44 CHARLOTTE FURN RD"/>
    <n v="101"/>
    <s v="PIERCE ROBERT G"/>
    <s v="MR30"/>
    <s v="ONE FAMILY"/>
    <s v="105/A/8//"/>
    <n v="0.25778000000000001"/>
    <n v="1"/>
    <n v="1"/>
    <n v="1"/>
    <n v="1"/>
    <s v="SEPTIC"/>
    <n v="0"/>
    <n v="1"/>
    <n v="3600"/>
    <s v="YES"/>
    <n v="3600"/>
    <s v="105A-8"/>
    <s v="Public Water,Septic"/>
    <s v="SEPTIC"/>
    <s v="SEPTIC"/>
    <n v="3600"/>
    <m/>
    <m/>
    <n v="1"/>
    <n v="1"/>
    <n v="3"/>
    <n v="1204"/>
    <n v="1"/>
    <m/>
    <m/>
    <m/>
    <m/>
    <m/>
    <m/>
    <m/>
    <m/>
    <m/>
    <m/>
    <n v="1"/>
    <n v="1"/>
    <x v="4"/>
    <x v="4"/>
  </r>
  <r>
    <s v="119-440"/>
    <m/>
    <x v="0"/>
    <s v="29 MAYFLOWER LN"/>
    <n v="101"/>
    <s v="HASKELL CHARLES E"/>
    <s v="R130"/>
    <s v="ONE FAMILY"/>
    <s v="119//440//"/>
    <n v="0.31240000000000001"/>
    <n v="1"/>
    <n v="1"/>
    <n v="1"/>
    <n v="1"/>
    <s v="SEPTIC"/>
    <n v="0"/>
    <n v="1"/>
    <n v="8300"/>
    <s v="NO_W1"/>
    <n v="8300"/>
    <s v="119-440"/>
    <s v="Gas,Well,Septic"/>
    <s v="SEPTIC"/>
    <s v="SEPTIC"/>
    <n v="8300"/>
    <m/>
    <m/>
    <n v="1"/>
    <n v="1"/>
    <n v="2"/>
    <n v="864"/>
    <n v="1"/>
    <m/>
    <m/>
    <m/>
    <m/>
    <m/>
    <m/>
    <m/>
    <m/>
    <m/>
    <m/>
    <n v="2"/>
    <n v="1"/>
    <x v="7"/>
    <x v="7"/>
  </r>
  <r>
    <s v="114E-418"/>
    <m/>
    <x v="0"/>
    <s v="18 SEAWOOD RD"/>
    <n v="101"/>
    <s v="CO-WALLIS JOELLA D"/>
    <s v="R130"/>
    <s v="ONE FAMILY"/>
    <s v="114/E/418//"/>
    <n v="0.43647999999999998"/>
    <n v="1"/>
    <n v="1"/>
    <n v="1"/>
    <n v="1"/>
    <s v="SEPTIC"/>
    <n v="0"/>
    <n v="0"/>
    <n v="0"/>
    <s v="YES"/>
    <n v="0"/>
    <s v="114E-418"/>
    <s v="Well,Septic"/>
    <s v="SEPTIC"/>
    <s v="SEPTIC"/>
    <n v="0"/>
    <m/>
    <m/>
    <n v="1"/>
    <n v="1"/>
    <n v="3"/>
    <n v="1469"/>
    <n v="1.75"/>
    <m/>
    <m/>
    <m/>
    <m/>
    <m/>
    <m/>
    <m/>
    <m/>
    <m/>
    <m/>
    <n v="1"/>
    <n v="1"/>
    <x v="7"/>
    <x v="7"/>
  </r>
  <r>
    <s v="119-30"/>
    <m/>
    <x v="0"/>
    <s v="41 SHANGRI-LA BLVD"/>
    <n v="101"/>
    <s v="SEMPLE FRANCIS J SR"/>
    <s v="R130"/>
    <s v="ONE FAMILY"/>
    <s v="119//30//"/>
    <n v="0.15021999999999999"/>
    <n v="1"/>
    <n v="1"/>
    <n v="1"/>
    <n v="1"/>
    <s v="SEPTIC"/>
    <n v="0"/>
    <n v="1"/>
    <n v="4700"/>
    <s v="YES"/>
    <n v="4700"/>
    <s v="119-30"/>
    <s v="Gas,Well,Septic"/>
    <s v="SEPTIC"/>
    <s v="SEPTIC"/>
    <n v="4700"/>
    <m/>
    <m/>
    <n v="1"/>
    <n v="1"/>
    <n v="3"/>
    <n v="960"/>
    <n v="1"/>
    <m/>
    <m/>
    <m/>
    <m/>
    <m/>
    <m/>
    <m/>
    <m/>
    <m/>
    <m/>
    <n v="1"/>
    <n v="1"/>
    <x v="7"/>
    <x v="7"/>
  </r>
  <r>
    <s v="119-75"/>
    <m/>
    <x v="0"/>
    <s v="42 SUNSET BLVD"/>
    <n v="101"/>
    <s v="SERPA ROBIN A"/>
    <s v="R130"/>
    <s v="ONE FAMILY"/>
    <s v="119//75//"/>
    <n v="0.15029000000000001"/>
    <n v="1"/>
    <n v="1"/>
    <n v="1"/>
    <n v="1"/>
    <s v="SEPTIC"/>
    <n v="0"/>
    <n v="1"/>
    <n v="8900"/>
    <s v="YES"/>
    <n v="8900"/>
    <s v="119-75"/>
    <s v="Gas,Well,Septic"/>
    <s v="SEPTIC"/>
    <s v="SEPTIC"/>
    <n v="8900"/>
    <m/>
    <m/>
    <n v="1"/>
    <n v="1"/>
    <n v="3"/>
    <n v="1600"/>
    <n v="2"/>
    <m/>
    <m/>
    <m/>
    <m/>
    <m/>
    <m/>
    <m/>
    <m/>
    <m/>
    <m/>
    <n v="1"/>
    <n v="1"/>
    <x v="7"/>
    <x v="7"/>
  </r>
  <r>
    <s v="119-388"/>
    <m/>
    <x v="0"/>
    <s v="18 PEACEFUL LN"/>
    <n v="101"/>
    <s v="REED KEITH H"/>
    <s v="R130"/>
    <s v="ONE FAMILY"/>
    <s v="119//388//"/>
    <n v="0.17299999999999999"/>
    <n v="1"/>
    <n v="1"/>
    <n v="1"/>
    <n v="1"/>
    <s v="SEPTIC"/>
    <n v="0"/>
    <n v="0"/>
    <n v="0"/>
    <s v="YES"/>
    <n v="0"/>
    <s v="119-388"/>
    <s v="Gas,Well,Septic"/>
    <s v="SEPTIC"/>
    <s v="SEPTIC"/>
    <n v="0"/>
    <m/>
    <m/>
    <n v="1"/>
    <n v="1"/>
    <n v="3"/>
    <n v="960"/>
    <n v="1"/>
    <m/>
    <m/>
    <m/>
    <m/>
    <m/>
    <m/>
    <m/>
    <m/>
    <m/>
    <m/>
    <n v="1"/>
    <n v="1"/>
    <x v="7"/>
    <x v="7"/>
  </r>
  <r>
    <s v="119-277"/>
    <m/>
    <x v="0"/>
    <s v="29 SUNSET BLVD"/>
    <n v="101"/>
    <s v="SMITH JERRY L JR TRUSTEE"/>
    <s v="R130"/>
    <s v="ONE FAMILY"/>
    <s v="119//277//"/>
    <n v="0.14748"/>
    <n v="0"/>
    <n v="1"/>
    <n v="0"/>
    <n v="1"/>
    <m/>
    <n v="0"/>
    <n v="1"/>
    <n v="0"/>
    <s v="YES"/>
    <n v="0"/>
    <s v="119-277"/>
    <m/>
    <m/>
    <s v="SEPTIC"/>
    <n v="0"/>
    <m/>
    <m/>
    <n v="0"/>
    <n v="1"/>
    <n v="3"/>
    <n v="1244"/>
    <n v="1"/>
    <m/>
    <m/>
    <m/>
    <m/>
    <m/>
    <m/>
    <m/>
    <m/>
    <m/>
    <m/>
    <n v="1"/>
    <n v="1"/>
    <x v="7"/>
    <x v="7"/>
  </r>
  <r>
    <s v="119-339"/>
    <m/>
    <x v="0"/>
    <s v="6 RESTFUL LN"/>
    <n v="101"/>
    <s v="ROONEY B VIRGINIA"/>
    <s v="R130"/>
    <s v="ONE FAMILY"/>
    <s v="119//339//"/>
    <n v="0.30492000000000002"/>
    <n v="1"/>
    <n v="1"/>
    <n v="1"/>
    <n v="1"/>
    <s v="SEPTIC"/>
    <n v="0"/>
    <n v="1"/>
    <n v="2000"/>
    <s v="NO_W1"/>
    <n v="2000"/>
    <s v="119-339"/>
    <s v="Gas,Well,Septic"/>
    <s v="SEPTIC"/>
    <s v="SEPTIC"/>
    <n v="2000"/>
    <m/>
    <m/>
    <n v="1"/>
    <n v="1"/>
    <n v="3"/>
    <n v="1144"/>
    <n v="1"/>
    <m/>
    <m/>
    <m/>
    <m/>
    <m/>
    <m/>
    <m/>
    <m/>
    <m/>
    <m/>
    <n v="2"/>
    <n v="1"/>
    <x v="7"/>
    <x v="7"/>
  </r>
  <r>
    <s v="105-1010"/>
    <m/>
    <x v="0"/>
    <s v="0 CHARLOTTE FURN RD"/>
    <n v="903"/>
    <s v="TOWN OF WAREHAM"/>
    <s v="R60"/>
    <s v="TAX POSS  MDL-00"/>
    <s v="105//1010//"/>
    <n v="0.48200999999999999"/>
    <n v="0"/>
    <n v="0"/>
    <n v="0"/>
    <n v="0"/>
    <m/>
    <n v="0"/>
    <n v="0"/>
    <n v="0"/>
    <s v="YES"/>
    <n v="0"/>
    <s v="105-1010"/>
    <s v="Public Water,Septic"/>
    <s v="SEPTIC"/>
    <m/>
    <n v="0"/>
    <m/>
    <m/>
    <n v="0"/>
    <n v="0"/>
    <n v="0"/>
    <n v="0"/>
    <n v="0"/>
    <m/>
    <m/>
    <m/>
    <m/>
    <m/>
    <m/>
    <m/>
    <m/>
    <m/>
    <m/>
    <n v="1"/>
    <n v="1"/>
    <x v="4"/>
    <x v="4"/>
  </r>
  <r>
    <s v="119-74"/>
    <m/>
    <x v="0"/>
    <s v="44 SUNSET BLVD"/>
    <n v="101"/>
    <s v="DANKERS ELLA LIFE EST"/>
    <s v="R130"/>
    <s v="ONE FAMILY"/>
    <s v="119//74//"/>
    <n v="0.15844"/>
    <n v="1"/>
    <n v="1"/>
    <n v="1"/>
    <n v="1"/>
    <s v="SEPTIC"/>
    <n v="0"/>
    <n v="1"/>
    <n v="9700"/>
    <s v="YES"/>
    <n v="9700"/>
    <s v="119-74"/>
    <s v="Gas,Well,Septic"/>
    <s v="SEPTIC"/>
    <s v="SEPTIC"/>
    <n v="9700"/>
    <m/>
    <m/>
    <n v="1"/>
    <n v="1"/>
    <n v="2"/>
    <n v="1176"/>
    <n v="2"/>
    <m/>
    <m/>
    <m/>
    <m/>
    <m/>
    <m/>
    <m/>
    <m/>
    <m/>
    <m/>
    <n v="1"/>
    <n v="1"/>
    <x v="7"/>
    <x v="7"/>
  </r>
  <r>
    <s v="119-28"/>
    <m/>
    <x v="0"/>
    <s v="58 SHANGRI-LA BLVD"/>
    <n v="101"/>
    <s v="BERRIAULT TERRELL L"/>
    <s v="R130"/>
    <s v="ONE FAMILY"/>
    <s v="119//28//"/>
    <n v="0.30579000000000001"/>
    <n v="1"/>
    <n v="1"/>
    <n v="1"/>
    <n v="1"/>
    <s v="SEPTIC"/>
    <n v="0"/>
    <n v="1"/>
    <n v="7100"/>
    <s v="YES"/>
    <n v="7100"/>
    <s v="119-28"/>
    <s v="Well,Septic"/>
    <s v="SEPTIC"/>
    <s v="SEPTIC"/>
    <n v="7100"/>
    <m/>
    <m/>
    <n v="1"/>
    <n v="1"/>
    <n v="3"/>
    <n v="1095"/>
    <n v="1"/>
    <m/>
    <m/>
    <m/>
    <m/>
    <m/>
    <m/>
    <m/>
    <m/>
    <m/>
    <m/>
    <n v="2"/>
    <n v="1"/>
    <x v="7"/>
    <x v="7"/>
  </r>
  <r>
    <s v="122-700"/>
    <m/>
    <x v="0"/>
    <s v="127 LAKE AVE"/>
    <n v="101"/>
    <s v="MCLAUGHLIN ERIC"/>
    <s v="R130"/>
    <s v="ONE FAMILY"/>
    <s v="122//700//"/>
    <n v="0.32944000000000001"/>
    <n v="1"/>
    <n v="1"/>
    <n v="1"/>
    <n v="1"/>
    <s v="SEPTIC"/>
    <n v="0"/>
    <n v="1"/>
    <n v="4700"/>
    <s v="NO_W1"/>
    <n v="4700"/>
    <s v="122-700"/>
    <s v="Gas,Well,Septic"/>
    <s v="SEPTIC"/>
    <s v="SEPTIC"/>
    <n v="4700"/>
    <m/>
    <m/>
    <n v="1"/>
    <n v="1"/>
    <n v="2"/>
    <n v="800"/>
    <n v="1"/>
    <m/>
    <m/>
    <m/>
    <m/>
    <m/>
    <m/>
    <m/>
    <m/>
    <m/>
    <m/>
    <n v="5"/>
    <n v="1"/>
    <x v="7"/>
    <x v="7"/>
  </r>
  <r>
    <s v="119-389"/>
    <m/>
    <x v="0"/>
    <s v="20 PEACEFUL LN"/>
    <n v="101"/>
    <s v="FERGUSON LORI LEE"/>
    <s v="R130"/>
    <s v="ONE FAMILY"/>
    <s v="119//389//"/>
    <n v="0.14693000000000001"/>
    <n v="1"/>
    <n v="1"/>
    <n v="1"/>
    <n v="1"/>
    <s v="SEPTIC"/>
    <n v="0"/>
    <n v="0"/>
    <n v="0"/>
    <s v="YES"/>
    <n v="0"/>
    <s v="119-389"/>
    <s v="Gas,Well,Septic"/>
    <s v="SEPTIC"/>
    <s v="SEPTIC"/>
    <n v="0"/>
    <m/>
    <m/>
    <n v="1"/>
    <n v="1"/>
    <n v="3"/>
    <n v="1680"/>
    <n v="1.9"/>
    <m/>
    <m/>
    <m/>
    <m/>
    <m/>
    <m/>
    <m/>
    <m/>
    <m/>
    <m/>
    <n v="1"/>
    <n v="1"/>
    <x v="7"/>
    <x v="7"/>
  </r>
  <r>
    <s v="119-278"/>
    <m/>
    <x v="0"/>
    <s v="4 REPOSE LN"/>
    <n v="101"/>
    <s v="PROIA JOSEPH A"/>
    <s v="R130"/>
    <s v="ONE FAMILY"/>
    <s v="119//278//"/>
    <n v="0.14895"/>
    <n v="1"/>
    <n v="1"/>
    <n v="1"/>
    <n v="1"/>
    <s v="SEPTIC"/>
    <n v="0"/>
    <n v="1"/>
    <n v="5300"/>
    <s v="YES"/>
    <n v="5300"/>
    <s v="119-278"/>
    <s v="Gas,Well,Septic"/>
    <s v="SEPTIC"/>
    <s v="SEPTIC"/>
    <n v="5300"/>
    <m/>
    <m/>
    <n v="1"/>
    <n v="1"/>
    <n v="3"/>
    <n v="768"/>
    <n v="1"/>
    <m/>
    <m/>
    <m/>
    <m/>
    <m/>
    <m/>
    <m/>
    <m/>
    <m/>
    <m/>
    <n v="1"/>
    <n v="1"/>
    <x v="7"/>
    <x v="7"/>
  </r>
  <r>
    <s v="114E-1000"/>
    <m/>
    <x v="0"/>
    <s v="236 CHARGE POND RD"/>
    <n v="130"/>
    <s v="MAROTTA LOUISE M"/>
    <s v="R60"/>
    <s v="RES ACLNDV  MDL-00"/>
    <s v="114/E/1000//"/>
    <n v="3.8094199999999998"/>
    <n v="0"/>
    <n v="0"/>
    <n v="0"/>
    <n v="0"/>
    <m/>
    <n v="0"/>
    <n v="0"/>
    <n v="0"/>
    <s v="YES"/>
    <n v="0"/>
    <s v="114E-1000"/>
    <m/>
    <m/>
    <m/>
    <n v="0"/>
    <m/>
    <m/>
    <n v="0"/>
    <n v="0"/>
    <n v="0"/>
    <n v="0"/>
    <n v="0"/>
    <m/>
    <m/>
    <m/>
    <m/>
    <m/>
    <m/>
    <m/>
    <m/>
    <m/>
    <m/>
    <n v="1"/>
    <n v="1"/>
    <x v="7"/>
    <x v="7"/>
  </r>
  <r>
    <s v="122-369"/>
    <m/>
    <x v="0"/>
    <s v="91 PLYMOUTH AVE"/>
    <n v="101"/>
    <s v="CROCKER CHRISTINA"/>
    <s v="R130"/>
    <s v="ONE FAMILY"/>
    <s v="122//369//"/>
    <n v="0.19947000000000001"/>
    <n v="1"/>
    <n v="1"/>
    <n v="1"/>
    <n v="1"/>
    <s v="SEPTIC"/>
    <n v="0"/>
    <n v="1"/>
    <n v="2700"/>
    <s v="YES"/>
    <n v="2700"/>
    <s v="122-369"/>
    <s v="Well,Septic"/>
    <s v="SEPTIC"/>
    <s v="SEPTIC"/>
    <n v="2700"/>
    <m/>
    <m/>
    <n v="1"/>
    <n v="1"/>
    <n v="2"/>
    <n v="576"/>
    <n v="1"/>
    <m/>
    <m/>
    <m/>
    <m/>
    <m/>
    <m/>
    <m/>
    <m/>
    <m/>
    <m/>
    <n v="3"/>
    <n v="1"/>
    <x v="7"/>
    <x v="7"/>
  </r>
  <r>
    <s v="119-374"/>
    <m/>
    <x v="0"/>
    <s v="9 RESTFUL LN"/>
    <n v="132"/>
    <s v="GRIGAS PETER F"/>
    <s v="R130"/>
    <s v="RES ACLNUD  MDL-00"/>
    <s v="119//374//"/>
    <n v="0.14671000000000001"/>
    <n v="0"/>
    <n v="0"/>
    <n v="0"/>
    <n v="0"/>
    <m/>
    <n v="0"/>
    <n v="0"/>
    <n v="0"/>
    <s v="YES"/>
    <n v="0"/>
    <s v="119-374"/>
    <m/>
    <m/>
    <m/>
    <n v="0"/>
    <m/>
    <m/>
    <n v="0"/>
    <n v="0"/>
    <n v="0"/>
    <n v="0"/>
    <n v="0"/>
    <m/>
    <m/>
    <m/>
    <m/>
    <m/>
    <m/>
    <m/>
    <m/>
    <m/>
    <m/>
    <n v="1"/>
    <n v="1"/>
    <x v="7"/>
    <x v="7"/>
  </r>
  <r>
    <s v="122-194"/>
    <m/>
    <x v="0"/>
    <s v="110 PLYMOUTH AVE"/>
    <n v="101"/>
    <s v="VALERI DANIEL JR"/>
    <s v="R130"/>
    <s v="ONE FAMILY"/>
    <s v="122//194//"/>
    <n v="0.34500999999999998"/>
    <n v="1"/>
    <n v="1"/>
    <n v="1"/>
    <n v="1"/>
    <s v="SEPTIC"/>
    <n v="0"/>
    <n v="0"/>
    <n v="0"/>
    <s v="NO_W1"/>
    <n v="0"/>
    <s v="122-194"/>
    <s v="Gas,Well,Septic"/>
    <s v="SEPTIC"/>
    <s v="SEPTIC"/>
    <n v="0"/>
    <m/>
    <m/>
    <n v="1"/>
    <n v="1"/>
    <n v="4"/>
    <n v="1152"/>
    <n v="1"/>
    <m/>
    <m/>
    <m/>
    <m/>
    <m/>
    <m/>
    <m/>
    <m/>
    <m/>
    <m/>
    <n v="5"/>
    <n v="1"/>
    <x v="7"/>
    <x v="7"/>
  </r>
  <r>
    <s v="119-276"/>
    <m/>
    <x v="0"/>
    <s v="1 HIDEAWAY LN"/>
    <n v="101"/>
    <s v="GARDNER CHRISTINE F"/>
    <s v="R130"/>
    <s v="ONE FAMILY"/>
    <s v="119//276//"/>
    <n v="0.14509"/>
    <n v="1"/>
    <n v="1"/>
    <n v="1"/>
    <n v="1"/>
    <s v="SEPTIC"/>
    <n v="0"/>
    <n v="1"/>
    <n v="4700"/>
    <s v="YES"/>
    <n v="4700"/>
    <s v="119-276"/>
    <s v="Gas,Well,Septic"/>
    <s v="SEPTIC"/>
    <s v="SEPTIC"/>
    <n v="4700"/>
    <m/>
    <m/>
    <n v="1"/>
    <n v="1"/>
    <n v="3"/>
    <n v="684"/>
    <n v="1"/>
    <m/>
    <m/>
    <m/>
    <m/>
    <m/>
    <m/>
    <m/>
    <m/>
    <m/>
    <m/>
    <n v="1"/>
    <n v="1"/>
    <x v="7"/>
    <x v="7"/>
  </r>
  <r>
    <s v="119-401"/>
    <m/>
    <x v="0"/>
    <s v="25 PEACEFUL LN"/>
    <n v="101"/>
    <s v="BORELLI JEREMY J"/>
    <s v="R130"/>
    <s v="ONE FAMILY"/>
    <s v="119//401//"/>
    <n v="0.15264"/>
    <n v="1"/>
    <n v="1"/>
    <n v="1"/>
    <n v="1"/>
    <s v="SEPTIC"/>
    <n v="0"/>
    <n v="0"/>
    <n v="0"/>
    <s v="YES"/>
    <n v="0"/>
    <s v="119-401"/>
    <s v="Well,Septic"/>
    <s v="SEPTIC"/>
    <s v="SEPTIC"/>
    <n v="3800"/>
    <m/>
    <m/>
    <n v="1"/>
    <n v="1"/>
    <n v="2"/>
    <n v="1056"/>
    <n v="1"/>
    <m/>
    <m/>
    <m/>
    <m/>
    <m/>
    <m/>
    <m/>
    <m/>
    <m/>
    <m/>
    <n v="1"/>
    <n v="1"/>
    <x v="7"/>
    <x v="7"/>
  </r>
  <r>
    <s v="122-856"/>
    <m/>
    <x v="0"/>
    <s v="19 MORRISON ST"/>
    <n v="132"/>
    <s v="CALEF MARY"/>
    <s v="R130"/>
    <s v="RES ACLNUD  MDL-00"/>
    <s v="122//856//"/>
    <n v="6.232E-2"/>
    <n v="0"/>
    <n v="0"/>
    <n v="0"/>
    <n v="0"/>
    <m/>
    <n v="0"/>
    <n v="0"/>
    <n v="0"/>
    <s v="YES"/>
    <n v="0"/>
    <s v="122-856"/>
    <m/>
    <m/>
    <m/>
    <n v="0"/>
    <m/>
    <m/>
    <n v="0"/>
    <n v="0"/>
    <n v="0"/>
    <n v="0"/>
    <n v="0"/>
    <m/>
    <m/>
    <m/>
    <m/>
    <m/>
    <m/>
    <m/>
    <m/>
    <m/>
    <m/>
    <n v="2"/>
    <n v="1"/>
    <x v="7"/>
    <x v="7"/>
  </r>
  <r>
    <s v="119-340"/>
    <m/>
    <x v="0"/>
    <s v="8 RESTFUL LN"/>
    <n v="101"/>
    <s v="MATHURIN ROGER E"/>
    <s v="R130"/>
    <s v="ONE FAMILY"/>
    <s v="119//340//"/>
    <n v="0.14904999999999999"/>
    <n v="1"/>
    <n v="1"/>
    <n v="1"/>
    <n v="1"/>
    <s v="SEPTIC"/>
    <n v="0"/>
    <n v="1"/>
    <n v="6000"/>
    <s v="YES"/>
    <n v="6000"/>
    <s v="119-340"/>
    <s v="Gas,Well,Septic"/>
    <s v="SEPTIC"/>
    <s v="SEPTIC"/>
    <n v="6000"/>
    <m/>
    <m/>
    <n v="1"/>
    <n v="1"/>
    <n v="2"/>
    <n v="768"/>
    <n v="1"/>
    <m/>
    <m/>
    <m/>
    <m/>
    <m/>
    <m/>
    <m/>
    <m/>
    <m/>
    <m/>
    <n v="1"/>
    <n v="1"/>
    <x v="7"/>
    <x v="7"/>
  </r>
  <r>
    <s v="119-73"/>
    <m/>
    <x v="0"/>
    <s v="46 SUNSET BLVD"/>
    <n v="101"/>
    <s v="REGAN JAMES"/>
    <s v="R13"/>
    <s v="ONE FAMILY"/>
    <s v="119//73//"/>
    <n v="0.15840000000000001"/>
    <n v="1"/>
    <n v="1"/>
    <n v="1"/>
    <n v="1"/>
    <s v="SEPTIC"/>
    <n v="0"/>
    <n v="1"/>
    <n v="5500"/>
    <s v="YES"/>
    <n v="5500"/>
    <s v="119-73"/>
    <s v="Gas,Well,Septic"/>
    <s v="SEPTIC"/>
    <s v="SEPTIC"/>
    <n v="5500"/>
    <m/>
    <m/>
    <n v="1"/>
    <n v="1"/>
    <n v="2"/>
    <n v="760"/>
    <n v="1"/>
    <m/>
    <m/>
    <m/>
    <m/>
    <m/>
    <m/>
    <m/>
    <m/>
    <m/>
    <m/>
    <n v="1"/>
    <n v="1"/>
    <x v="7"/>
    <x v="7"/>
  </r>
  <r>
    <s v="105A-9"/>
    <m/>
    <x v="0"/>
    <s v="46 CHARLOTTE FURN RD"/>
    <n v="101"/>
    <s v="SPINOSA GAIL M"/>
    <s v="MR30"/>
    <s v="ONE FAMILY"/>
    <s v="105/A/9//"/>
    <n v="0.24995999999999999"/>
    <n v="1"/>
    <n v="1"/>
    <n v="1"/>
    <n v="1"/>
    <s v="SEPTIC"/>
    <n v="0"/>
    <n v="1"/>
    <n v="9200"/>
    <s v="YES"/>
    <n v="9200"/>
    <s v="105A-9"/>
    <s v="Public Water,Septic"/>
    <s v="SEPTIC"/>
    <s v="SEPTIC"/>
    <n v="9200"/>
    <m/>
    <m/>
    <n v="1"/>
    <n v="1"/>
    <n v="3"/>
    <n v="1100"/>
    <n v="1"/>
    <m/>
    <m/>
    <m/>
    <m/>
    <m/>
    <m/>
    <m/>
    <m/>
    <m/>
    <m/>
    <n v="1"/>
    <n v="1"/>
    <x v="4"/>
    <x v="4"/>
  </r>
  <r>
    <s v="119-441"/>
    <m/>
    <x v="0"/>
    <s v="31 MAYFLOWER LN"/>
    <n v="903"/>
    <s v="TOWN OF WAREHAM"/>
    <s v="R130"/>
    <s v="MUNICIPAL  MDL-00"/>
    <s v="119//441//"/>
    <n v="0.15107000000000001"/>
    <n v="0"/>
    <n v="0"/>
    <n v="0"/>
    <n v="0"/>
    <m/>
    <n v="0"/>
    <n v="0"/>
    <n v="0"/>
    <s v="YES"/>
    <n v="0"/>
    <s v="119-441"/>
    <m/>
    <m/>
    <m/>
    <n v="0"/>
    <m/>
    <m/>
    <n v="0"/>
    <n v="0"/>
    <n v="0"/>
    <n v="0"/>
    <n v="0"/>
    <m/>
    <m/>
    <m/>
    <m/>
    <m/>
    <m/>
    <m/>
    <m/>
    <m/>
    <m/>
    <n v="1"/>
    <n v="1"/>
    <x v="7"/>
    <x v="7"/>
  </r>
  <r>
    <s v="105A-44"/>
    <m/>
    <x v="0"/>
    <s v="20 NAUSHON RD"/>
    <n v="101"/>
    <s v="TROX ERNEST L"/>
    <s v="MR30"/>
    <s v="ONE FAMILY"/>
    <s v="105/A/44//"/>
    <n v="0.15744"/>
    <n v="1"/>
    <n v="1"/>
    <n v="1"/>
    <n v="1"/>
    <s v="SEPTIC"/>
    <n v="0"/>
    <n v="1"/>
    <n v="6000"/>
    <s v="YES"/>
    <n v="6000"/>
    <s v="105A-44"/>
    <s v="Public Water,Septic"/>
    <s v="SEPTIC"/>
    <s v="SEPTIC"/>
    <n v="6000"/>
    <m/>
    <m/>
    <n v="1"/>
    <n v="1"/>
    <n v="3"/>
    <n v="1316"/>
    <n v="1"/>
    <m/>
    <m/>
    <m/>
    <m/>
    <m/>
    <m/>
    <m/>
    <m/>
    <m/>
    <m/>
    <n v="1"/>
    <n v="1"/>
    <x v="4"/>
    <x v="4"/>
  </r>
  <r>
    <s v="122-368"/>
    <m/>
    <x v="0"/>
    <s v="5 MORRISON ST"/>
    <n v="101"/>
    <s v="FEDERAL HOME LOAN MORTGAGE"/>
    <s v="R130"/>
    <s v="ONE FAMILY"/>
    <s v="122//368//"/>
    <n v="0.41435"/>
    <n v="1"/>
    <n v="1"/>
    <n v="1"/>
    <n v="1"/>
    <s v="SEPTIC"/>
    <n v="0"/>
    <n v="1"/>
    <n v="2500"/>
    <s v="YES"/>
    <n v="2500"/>
    <s v="122-368"/>
    <s v="Gas,Well,Septic"/>
    <s v="SEPTIC"/>
    <s v="SEPTIC"/>
    <n v="2500"/>
    <m/>
    <m/>
    <n v="1"/>
    <n v="1"/>
    <n v="2"/>
    <n v="560"/>
    <n v="1"/>
    <m/>
    <m/>
    <m/>
    <m/>
    <m/>
    <m/>
    <m/>
    <m/>
    <m/>
    <m/>
    <n v="6"/>
    <n v="1"/>
    <x v="7"/>
    <x v="7"/>
  </r>
  <r>
    <s v="119-279"/>
    <m/>
    <x v="0"/>
    <s v="6 REPOSE LN"/>
    <n v="101"/>
    <s v="PERRY NANCY C"/>
    <s v="R130"/>
    <s v="ONE FAMILY"/>
    <s v="119//279//"/>
    <n v="0.15226999999999999"/>
    <n v="1"/>
    <n v="1"/>
    <n v="1"/>
    <n v="1"/>
    <s v="SEPTIC"/>
    <n v="0"/>
    <n v="1"/>
    <n v="5500"/>
    <s v="YES"/>
    <n v="5500"/>
    <s v="119-279"/>
    <s v="Gas,Well,Septic"/>
    <s v="SEPTIC"/>
    <s v="SEPTIC"/>
    <n v="5500"/>
    <m/>
    <m/>
    <n v="1"/>
    <n v="1"/>
    <n v="2"/>
    <n v="768"/>
    <n v="1"/>
    <m/>
    <m/>
    <m/>
    <m/>
    <m/>
    <m/>
    <m/>
    <m/>
    <m/>
    <m/>
    <n v="1"/>
    <n v="1"/>
    <x v="7"/>
    <x v="7"/>
  </r>
  <r>
    <s v="119-390"/>
    <m/>
    <x v="0"/>
    <s v="22 PEACEFUL LN"/>
    <n v="101"/>
    <s v="DOUCETTE MICHAEL J"/>
    <s v="R130"/>
    <s v="ONE FAMILY"/>
    <s v="119//390//"/>
    <n v="0.14882000000000001"/>
    <n v="1"/>
    <n v="1"/>
    <n v="1"/>
    <n v="1"/>
    <s v="SEPTIC"/>
    <n v="0"/>
    <n v="1"/>
    <n v="9800"/>
    <s v="YES"/>
    <n v="9800"/>
    <s v="119-390"/>
    <s v="Gas,Well,Septic"/>
    <s v="SEPTIC"/>
    <s v="SEPTIC"/>
    <n v="9800"/>
    <m/>
    <m/>
    <n v="1"/>
    <n v="1"/>
    <n v="3"/>
    <n v="1040"/>
    <n v="1"/>
    <m/>
    <m/>
    <m/>
    <m/>
    <m/>
    <m/>
    <m/>
    <m/>
    <m/>
    <m/>
    <n v="1"/>
    <n v="1"/>
    <x v="7"/>
    <x v="7"/>
  </r>
  <r>
    <s v="119-373"/>
    <m/>
    <x v="0"/>
    <s v="11 RESTFUL LN"/>
    <n v="101"/>
    <s v="FLORY RICHARD O &amp; AUDREY J"/>
    <s v="R130"/>
    <s v="ONE FAMILY"/>
    <s v="119//373//"/>
    <n v="0.13489000000000001"/>
    <n v="1"/>
    <n v="1"/>
    <n v="1"/>
    <n v="1"/>
    <s v="SEPTIC"/>
    <n v="0"/>
    <n v="1"/>
    <n v="7700"/>
    <s v="YES"/>
    <n v="7700"/>
    <s v="119-373"/>
    <s v="Well,Septic,All Public"/>
    <m/>
    <s v="SEPTIC"/>
    <n v="7700"/>
    <m/>
    <m/>
    <n v="1"/>
    <n v="1"/>
    <n v="3"/>
    <n v="1008"/>
    <n v="1"/>
    <m/>
    <m/>
    <m/>
    <m/>
    <m/>
    <m/>
    <m/>
    <m/>
    <m/>
    <m/>
    <n v="1"/>
    <n v="1"/>
    <x v="7"/>
    <x v="7"/>
  </r>
  <r>
    <s v="114E-394"/>
    <m/>
    <x v="0"/>
    <s v="3 SEAWOOD RD"/>
    <n v="131"/>
    <s v="UNIVERSITY TRUST COMPANY TR"/>
    <s v="R130"/>
    <s v="RES ACLNPO  MDL-00"/>
    <s v="114/E/394//"/>
    <n v="0.44628000000000001"/>
    <n v="0"/>
    <n v="0"/>
    <n v="0"/>
    <n v="0"/>
    <m/>
    <n v="0"/>
    <n v="0"/>
    <n v="0"/>
    <s v="YES"/>
    <n v="0"/>
    <s v="114E-394"/>
    <m/>
    <m/>
    <m/>
    <n v="0"/>
    <m/>
    <m/>
    <n v="0"/>
    <n v="0"/>
    <n v="0"/>
    <n v="0"/>
    <n v="0"/>
    <m/>
    <m/>
    <m/>
    <m/>
    <m/>
    <m/>
    <m/>
    <m/>
    <m/>
    <m/>
    <n v="1"/>
    <n v="1"/>
    <x v="7"/>
    <x v="7"/>
  </r>
  <r>
    <s v="LAND_NOPARC"/>
    <m/>
    <x v="0"/>
    <m/>
    <n v="0"/>
    <m/>
    <m/>
    <m/>
    <m/>
    <n v="3.6000000000000002E-4"/>
    <n v="0"/>
    <n v="0"/>
    <n v="0"/>
    <n v="0"/>
    <m/>
    <n v="0"/>
    <n v="0"/>
    <n v="0"/>
    <s v="NO"/>
    <n v="0"/>
    <m/>
    <m/>
    <m/>
    <m/>
    <n v="0"/>
    <m/>
    <m/>
    <n v="0"/>
    <n v="0"/>
    <n v="0"/>
    <n v="0"/>
    <n v="0"/>
    <m/>
    <m/>
    <m/>
    <m/>
    <m/>
    <m/>
    <m/>
    <m/>
    <m/>
    <m/>
    <n v="0"/>
    <n v="1"/>
    <x v="7"/>
    <x v="7"/>
  </r>
  <r>
    <s v="114E-417"/>
    <m/>
    <x v="0"/>
    <s v="16 SEAWOOD RD"/>
    <n v="101"/>
    <s v="SCHROTH EDWARD A"/>
    <s v="R130"/>
    <s v="ONE FAMILY"/>
    <s v="114/E/417//"/>
    <n v="0.57260999999999995"/>
    <n v="1"/>
    <n v="1"/>
    <n v="1"/>
    <n v="1"/>
    <s v="SEPTIC"/>
    <n v="0"/>
    <n v="0"/>
    <n v="0"/>
    <s v="YES"/>
    <n v="0"/>
    <s v="114E-417"/>
    <s v="Well,Septic"/>
    <s v="SEPTIC"/>
    <s v="SEPTIC"/>
    <n v="0"/>
    <m/>
    <m/>
    <n v="1"/>
    <n v="1"/>
    <n v="4"/>
    <n v="1642"/>
    <n v="1.9"/>
    <m/>
    <m/>
    <m/>
    <m/>
    <m/>
    <m/>
    <m/>
    <m/>
    <m/>
    <m/>
    <n v="2"/>
    <n v="1"/>
    <x v="7"/>
    <x v="7"/>
  </r>
  <r>
    <s v="119-72"/>
    <m/>
    <x v="0"/>
    <s v="48 SUNSET BLVD"/>
    <n v="101"/>
    <s v="RONIN JASON F"/>
    <s v="R130"/>
    <s v="ONE FAMILY"/>
    <s v="119//72//"/>
    <n v="0.15798000000000001"/>
    <n v="1"/>
    <n v="1"/>
    <n v="1"/>
    <n v="1"/>
    <s v="SEPTIC"/>
    <n v="0"/>
    <n v="0"/>
    <n v="0"/>
    <s v="YES"/>
    <n v="0"/>
    <s v="119-72"/>
    <m/>
    <m/>
    <s v="SEPTIC"/>
    <n v="0"/>
    <m/>
    <m/>
    <n v="1"/>
    <n v="1"/>
    <n v="1"/>
    <n v="1008"/>
    <n v="1"/>
    <m/>
    <m/>
    <m/>
    <m/>
    <m/>
    <m/>
    <m/>
    <m/>
    <m/>
    <m/>
    <n v="1"/>
    <n v="1"/>
    <x v="7"/>
    <x v="7"/>
  </r>
  <r>
    <s v="119-341"/>
    <m/>
    <x v="0"/>
    <s v="10 RESTFUL LN"/>
    <n v="101"/>
    <s v="MARTINO KRISTEN M"/>
    <s v="R130"/>
    <s v="ONE FAMILY"/>
    <s v="119//341//"/>
    <n v="0.15783"/>
    <n v="1"/>
    <n v="1"/>
    <n v="1"/>
    <n v="1"/>
    <s v="SEPTIC"/>
    <n v="0"/>
    <n v="1"/>
    <n v="3400"/>
    <s v="YES"/>
    <n v="3400"/>
    <s v="119-341"/>
    <s v="Gas,Well,Septic"/>
    <s v="SEPTIC"/>
    <s v="SEPTIC"/>
    <n v="3400"/>
    <m/>
    <m/>
    <n v="1"/>
    <n v="1"/>
    <n v="2"/>
    <n v="704"/>
    <n v="1"/>
    <m/>
    <m/>
    <m/>
    <m/>
    <m/>
    <m/>
    <m/>
    <m/>
    <m/>
    <m/>
    <n v="1"/>
    <n v="1"/>
    <x v="7"/>
    <x v="7"/>
  </r>
  <r>
    <s v="119-400"/>
    <m/>
    <x v="0"/>
    <s v="27 PEACEFUL LN"/>
    <n v="101"/>
    <s v="BEAL RONALD F"/>
    <s v="R130"/>
    <s v="ONE FAMILY"/>
    <s v="119//400//"/>
    <n v="0.16764999999999999"/>
    <n v="1"/>
    <n v="1"/>
    <n v="1"/>
    <n v="1"/>
    <s v="SEPTIC"/>
    <n v="0"/>
    <n v="1"/>
    <n v="7600"/>
    <s v="YES"/>
    <n v="7600"/>
    <s v="119-400"/>
    <s v="Gas,Well,Septic"/>
    <s v="SEPTIC"/>
    <s v="SEPTIC"/>
    <n v="7600"/>
    <m/>
    <m/>
    <n v="1"/>
    <n v="1"/>
    <n v="3"/>
    <n v="960"/>
    <n v="1"/>
    <m/>
    <m/>
    <m/>
    <m/>
    <m/>
    <m/>
    <m/>
    <m/>
    <m/>
    <m/>
    <n v="1"/>
    <n v="1"/>
    <x v="7"/>
    <x v="7"/>
  </r>
  <r>
    <s v="LAND_NOPARC"/>
    <m/>
    <x v="0"/>
    <m/>
    <n v="0"/>
    <m/>
    <m/>
    <m/>
    <m/>
    <n v="6.4759999999999998E-2"/>
    <n v="0"/>
    <n v="0"/>
    <n v="0"/>
    <n v="0"/>
    <m/>
    <n v="0"/>
    <n v="0"/>
    <n v="0"/>
    <s v="NO"/>
    <n v="0"/>
    <m/>
    <m/>
    <m/>
    <m/>
    <n v="0"/>
    <m/>
    <m/>
    <n v="0"/>
    <n v="0"/>
    <n v="0"/>
    <n v="0"/>
    <n v="0"/>
    <m/>
    <m/>
    <m/>
    <m/>
    <m/>
    <m/>
    <m/>
    <m/>
    <m/>
    <m/>
    <n v="0"/>
    <n v="1"/>
    <x v="7"/>
    <x v="7"/>
  </r>
  <r>
    <s v="117-1011"/>
    <m/>
    <x v="0"/>
    <s v="0 GLEN CHARLIE RD"/>
    <n v="101"/>
    <s v="JORDAN OSWALD L JR"/>
    <s v="R130"/>
    <s v="ONE FAMILY"/>
    <s v="117//1011//"/>
    <n v="2.8586"/>
    <n v="1"/>
    <n v="1"/>
    <n v="1"/>
    <n v="1"/>
    <s v="SEPTIC"/>
    <n v="0"/>
    <n v="0"/>
    <n v="0"/>
    <s v="YES"/>
    <n v="0"/>
    <s v="117-1011"/>
    <s v="Well,Septic"/>
    <s v="SEPTIC"/>
    <s v="SEPTIC"/>
    <n v="0"/>
    <m/>
    <m/>
    <n v="1"/>
    <n v="1"/>
    <n v="1"/>
    <n v="384"/>
    <n v="1"/>
    <m/>
    <m/>
    <m/>
    <m/>
    <m/>
    <m/>
    <m/>
    <m/>
    <m/>
    <m/>
    <n v="1"/>
    <n v="1"/>
    <x v="7"/>
    <x v="7"/>
  </r>
  <r>
    <s v="105A-45"/>
    <m/>
    <x v="0"/>
    <s v="18 NAUSHON RD"/>
    <n v="101"/>
    <s v="DURAND SHANNON W"/>
    <s v="MR30"/>
    <s v="ONE FAMILY"/>
    <s v="105/A/45//"/>
    <n v="0.26502999999999999"/>
    <n v="1"/>
    <n v="1"/>
    <n v="1"/>
    <n v="1"/>
    <s v="SEPTIC"/>
    <n v="0"/>
    <n v="1"/>
    <n v="9000"/>
    <s v="YES"/>
    <n v="9000"/>
    <s v="105A-45"/>
    <s v="Public Water,Septic"/>
    <s v="SEPTIC"/>
    <s v="SEPTIC"/>
    <n v="9000"/>
    <m/>
    <m/>
    <n v="1"/>
    <n v="1"/>
    <n v="4"/>
    <n v="1316"/>
    <n v="1"/>
    <m/>
    <m/>
    <m/>
    <m/>
    <m/>
    <m/>
    <m/>
    <m/>
    <m/>
    <m/>
    <n v="1"/>
    <n v="1"/>
    <x v="4"/>
    <x v="4"/>
  </r>
  <r>
    <s v="119-274"/>
    <m/>
    <x v="0"/>
    <s v="5 HIDEAWAY LN"/>
    <n v="101"/>
    <s v="HARRISON HOWARD A"/>
    <s v="R130"/>
    <s v="ONE FAMILY"/>
    <s v="119//274//"/>
    <n v="0.31452999999999998"/>
    <n v="1"/>
    <n v="1"/>
    <n v="1"/>
    <n v="1"/>
    <s v="SEPTIC"/>
    <n v="0"/>
    <n v="1"/>
    <n v="10600"/>
    <s v="YES"/>
    <n v="10600"/>
    <s v="119-274"/>
    <s v="Gas,Well,Septic"/>
    <s v="SEPTIC"/>
    <s v="SEPTIC"/>
    <n v="10600"/>
    <m/>
    <m/>
    <n v="1"/>
    <n v="1"/>
    <n v="2"/>
    <n v="848"/>
    <n v="1"/>
    <m/>
    <m/>
    <m/>
    <m/>
    <m/>
    <m/>
    <m/>
    <m/>
    <m/>
    <m/>
    <n v="2"/>
    <n v="1"/>
    <x v="7"/>
    <x v="7"/>
  </r>
  <r>
    <s v="122-366"/>
    <m/>
    <x v="0"/>
    <s v="97 PLYMOUTH AVE"/>
    <n v="101"/>
    <s v="SANTOS AUGUST L SR"/>
    <s v="R130"/>
    <s v="ONE FAMILY"/>
    <s v="122//366//"/>
    <n v="6.4250000000000002E-2"/>
    <n v="1"/>
    <n v="1"/>
    <n v="1"/>
    <n v="1"/>
    <s v="SEPTIC"/>
    <n v="0"/>
    <n v="1"/>
    <n v="5900"/>
    <s v="NO_W1"/>
    <n v="5900"/>
    <s v="122-335"/>
    <s v="Gas,Well,Septic"/>
    <s v="SEPTIC"/>
    <s v="SEPTIC"/>
    <n v="5900"/>
    <m/>
    <m/>
    <n v="1"/>
    <n v="1"/>
    <n v="3"/>
    <n v="960"/>
    <n v="1"/>
    <m/>
    <m/>
    <m/>
    <m/>
    <m/>
    <m/>
    <m/>
    <m/>
    <m/>
    <m/>
    <n v="1"/>
    <n v="1"/>
    <x v="7"/>
    <x v="7"/>
  </r>
  <r>
    <s v="119-333"/>
    <m/>
    <x v="0"/>
    <s v="7 REPOSE LN"/>
    <n v="101"/>
    <s v="JOHNSON THOMAS"/>
    <s v="R130"/>
    <s v="ONE FAMILY"/>
    <s v="119//333//"/>
    <n v="0.31242999999999999"/>
    <n v="1"/>
    <n v="1"/>
    <n v="1"/>
    <n v="1"/>
    <s v="SEPTIC"/>
    <n v="0"/>
    <n v="1"/>
    <n v="11600"/>
    <s v="NO_W1"/>
    <n v="11600"/>
    <s v="119-333"/>
    <s v="Well,Septic"/>
    <s v="SEPTIC"/>
    <s v="SEPTIC"/>
    <n v="11600"/>
    <m/>
    <m/>
    <n v="1"/>
    <n v="1"/>
    <n v="3"/>
    <n v="760"/>
    <n v="1"/>
    <m/>
    <m/>
    <m/>
    <m/>
    <m/>
    <m/>
    <m/>
    <m/>
    <m/>
    <m/>
    <n v="2"/>
    <n v="1"/>
    <x v="7"/>
    <x v="7"/>
  </r>
  <r>
    <s v="114E-393"/>
    <m/>
    <x v="0"/>
    <s v="241 CHARGE POND RD"/>
    <n v="101"/>
    <s v="MOODY-LARIVIERE CYNTHIA"/>
    <s v="R130"/>
    <s v="ONE FAMILY"/>
    <s v="114/E/393//"/>
    <n v="0.50168999999999997"/>
    <n v="1"/>
    <n v="1"/>
    <n v="1"/>
    <n v="1"/>
    <s v="SEPTIC"/>
    <n v="0"/>
    <n v="0"/>
    <n v="0"/>
    <s v="YES"/>
    <n v="0"/>
    <s v="114E-393"/>
    <s v="Well,Septic"/>
    <s v="SEPTIC"/>
    <s v="SEPTIC"/>
    <n v="0"/>
    <m/>
    <m/>
    <n v="1"/>
    <n v="1"/>
    <n v="3"/>
    <n v="1590"/>
    <n v="1.75"/>
    <m/>
    <m/>
    <m/>
    <m/>
    <m/>
    <m/>
    <m/>
    <m/>
    <m/>
    <m/>
    <n v="1"/>
    <n v="1"/>
    <x v="7"/>
    <x v="7"/>
  </r>
  <r>
    <s v="122-335"/>
    <m/>
    <x v="0"/>
    <s v="147 PLYMOUTH AVE"/>
    <n v="101"/>
    <s v="GARBER OWEN &amp; JODI"/>
    <s v="R130"/>
    <s v="ONE FAMILY"/>
    <s v="122//335//"/>
    <n v="6.4530000000000004E-2"/>
    <n v="1"/>
    <n v="1"/>
    <n v="1"/>
    <n v="1"/>
    <s v="SEPTIC"/>
    <n v="0"/>
    <n v="1"/>
    <n v="7200"/>
    <s v="NO_W1"/>
    <n v="7200"/>
    <s v="122-335"/>
    <s v="Well,Septic"/>
    <s v="SEPTIC"/>
    <s v="SEPTIC"/>
    <n v="7200"/>
    <m/>
    <m/>
    <n v="1"/>
    <n v="1"/>
    <n v="2"/>
    <n v="1160"/>
    <n v="1"/>
    <m/>
    <m/>
    <m/>
    <m/>
    <m/>
    <m/>
    <m/>
    <m/>
    <m/>
    <m/>
    <n v="1"/>
    <n v="1"/>
    <x v="7"/>
    <x v="7"/>
  </r>
  <r>
    <s v="119-391"/>
    <m/>
    <x v="0"/>
    <s v="24 PEACEFUL LN"/>
    <n v="903"/>
    <s v="TOWN OF WAREHAM"/>
    <s v="R130"/>
    <s v="TAX POSS  MDL-00"/>
    <s v="119//391//"/>
    <n v="0.14679"/>
    <n v="0"/>
    <n v="0"/>
    <n v="0"/>
    <n v="0"/>
    <m/>
    <n v="0"/>
    <n v="0"/>
    <n v="0"/>
    <s v="YES"/>
    <n v="0"/>
    <s v="119-391"/>
    <m/>
    <m/>
    <m/>
    <n v="0"/>
    <m/>
    <m/>
    <n v="0"/>
    <n v="0"/>
    <n v="0"/>
    <n v="0"/>
    <n v="0"/>
    <m/>
    <m/>
    <m/>
    <m/>
    <m/>
    <m/>
    <m/>
    <m/>
    <m/>
    <m/>
    <n v="1"/>
    <n v="1"/>
    <x v="7"/>
    <x v="7"/>
  </r>
  <r>
    <s v="119-280"/>
    <m/>
    <x v="0"/>
    <s v="8 REPOSE LN"/>
    <n v="101"/>
    <s v="COLLINS JAY"/>
    <s v="R130"/>
    <s v="ONE FAMILY"/>
    <s v="119//280//"/>
    <n v="0.15551000000000001"/>
    <n v="1"/>
    <n v="1"/>
    <n v="1"/>
    <n v="1"/>
    <s v="SEPTIC"/>
    <n v="0"/>
    <n v="1"/>
    <n v="2300"/>
    <s v="YES"/>
    <n v="2300"/>
    <s v="119-280"/>
    <s v="Public Water,Septic"/>
    <s v="SEPTIC"/>
    <s v="SEPTIC"/>
    <n v="2300"/>
    <m/>
    <m/>
    <n v="1"/>
    <n v="1"/>
    <n v="2"/>
    <n v="1048"/>
    <n v="1"/>
    <m/>
    <m/>
    <m/>
    <m/>
    <m/>
    <m/>
    <m/>
    <m/>
    <m/>
    <m/>
    <n v="1"/>
    <n v="1"/>
    <x v="7"/>
    <x v="7"/>
  </r>
  <r>
    <s v="114E-416"/>
    <m/>
    <x v="0"/>
    <s v="SEAWOOD RD"/>
    <n v="132"/>
    <s v="MAROTTA LOUISE M"/>
    <s v="R130"/>
    <s v="RES ACLNUD  MDL-00"/>
    <s v="114/E/416//"/>
    <n v="0.69759000000000004"/>
    <n v="0"/>
    <n v="0"/>
    <n v="0"/>
    <n v="0"/>
    <m/>
    <n v="0"/>
    <n v="0"/>
    <n v="0"/>
    <s v="YES"/>
    <n v="0"/>
    <s v="114E-416"/>
    <m/>
    <m/>
    <m/>
    <n v="0"/>
    <m/>
    <m/>
    <n v="0"/>
    <n v="0"/>
    <n v="0"/>
    <n v="0"/>
    <n v="0"/>
    <m/>
    <m/>
    <m/>
    <m/>
    <m/>
    <m/>
    <m/>
    <m/>
    <m/>
    <m/>
    <n v="1"/>
    <n v="1"/>
    <x v="7"/>
    <x v="7"/>
  </r>
  <r>
    <s v="119-342"/>
    <m/>
    <x v="0"/>
    <s v="12 RESTFUL LN"/>
    <n v="101"/>
    <s v="MARTIN REBECCA J"/>
    <s v="R130"/>
    <s v="ONE FAMILY"/>
    <s v="119//342//"/>
    <n v="0.14774999999999999"/>
    <n v="1"/>
    <n v="1"/>
    <n v="1"/>
    <n v="1"/>
    <s v="SEPTIC"/>
    <n v="0"/>
    <n v="0"/>
    <n v="0"/>
    <s v="YES"/>
    <n v="0"/>
    <s v="119-342"/>
    <s v="Gas,Well,Septic"/>
    <s v="SEPTIC"/>
    <s v="SEPTIC"/>
    <n v="0"/>
    <m/>
    <m/>
    <n v="1"/>
    <n v="1"/>
    <n v="3"/>
    <n v="960"/>
    <n v="1"/>
    <m/>
    <m/>
    <m/>
    <m/>
    <m/>
    <m/>
    <m/>
    <m/>
    <m/>
    <m/>
    <n v="1"/>
    <n v="1"/>
    <x v="7"/>
    <x v="7"/>
  </r>
  <r>
    <s v="119-372"/>
    <m/>
    <x v="0"/>
    <s v="13 RESTFUL LN"/>
    <n v="101"/>
    <s v="BARBOSA DIANE"/>
    <s v="R130"/>
    <s v="ONE FAMILY"/>
    <s v="119//372//"/>
    <n v="0.14867"/>
    <n v="1"/>
    <n v="1"/>
    <n v="1"/>
    <n v="1"/>
    <s v="SEPTIC"/>
    <n v="0"/>
    <n v="1"/>
    <n v="10600"/>
    <s v="YES"/>
    <n v="10600"/>
    <s v="119-372"/>
    <s v="Gas,Well,Septic"/>
    <s v="SEPTIC"/>
    <s v="SEPTIC"/>
    <n v="10600"/>
    <m/>
    <m/>
    <n v="1"/>
    <n v="1"/>
    <n v="2"/>
    <n v="1351"/>
    <n v="1.9"/>
    <m/>
    <m/>
    <m/>
    <m/>
    <m/>
    <m/>
    <m/>
    <m/>
    <m/>
    <m/>
    <n v="1"/>
    <n v="1"/>
    <x v="7"/>
    <x v="7"/>
  </r>
  <r>
    <s v="119-211"/>
    <m/>
    <x v="0"/>
    <s v="2 HIDEAWAY LN"/>
    <n v="101"/>
    <s v="COLLINS JAY &amp; SUZANNE"/>
    <s v="R130"/>
    <s v="ONE FAMILY"/>
    <s v="119//211//"/>
    <n v="0.16325999999999999"/>
    <n v="1"/>
    <n v="1"/>
    <n v="1"/>
    <n v="1"/>
    <s v="SEPTIC"/>
    <n v="0"/>
    <n v="1"/>
    <n v="7100"/>
    <s v="YES"/>
    <n v="7100"/>
    <s v="119-211"/>
    <s v="Gas,Well,Septic"/>
    <s v="SEPTIC"/>
    <s v="SEPTIC"/>
    <n v="7100"/>
    <m/>
    <m/>
    <n v="1"/>
    <n v="1"/>
    <n v="3"/>
    <n v="672"/>
    <n v="1"/>
    <m/>
    <m/>
    <m/>
    <m/>
    <m/>
    <m/>
    <m/>
    <m/>
    <m/>
    <m/>
    <n v="1"/>
    <n v="1"/>
    <x v="7"/>
    <x v="7"/>
  </r>
  <r>
    <s v="UNK476"/>
    <s v="FEE"/>
    <x v="0"/>
    <s v="GLEN CHARLIE RD"/>
    <n v="0"/>
    <m/>
    <m/>
    <m/>
    <m/>
    <n v="826.91747999999995"/>
    <n v="0"/>
    <n v="0"/>
    <n v="0"/>
    <n v="0"/>
    <m/>
    <n v="0"/>
    <n v="0"/>
    <n v="0"/>
    <s v="NO_W2"/>
    <n v="0"/>
    <m/>
    <m/>
    <m/>
    <m/>
    <n v="0"/>
    <m/>
    <m/>
    <n v="0"/>
    <n v="0"/>
    <n v="0"/>
    <n v="0"/>
    <n v="0"/>
    <s v="Not in new Assr DB, Makepe?, old info"/>
    <m/>
    <m/>
    <m/>
    <m/>
    <m/>
    <m/>
    <m/>
    <m/>
    <m/>
    <n v="4"/>
    <n v="1"/>
    <x v="7"/>
    <x v="7"/>
  </r>
  <r>
    <s v="119-399"/>
    <m/>
    <x v="0"/>
    <s v="29 PEACEFUL LN"/>
    <n v="101"/>
    <s v="SPRAGUE MICHAEL P"/>
    <s v="R130"/>
    <s v="ONE FAMILY"/>
    <s v="119//399//"/>
    <n v="0.15403"/>
    <n v="1"/>
    <n v="1"/>
    <n v="1"/>
    <n v="1"/>
    <s v="SEPTIC"/>
    <n v="0"/>
    <n v="1"/>
    <n v="6800"/>
    <s v="YES"/>
    <n v="6800"/>
    <s v="119-399"/>
    <s v="Gas,Well,Septic"/>
    <s v="SEPTIC"/>
    <s v="SEPTIC"/>
    <n v="6800"/>
    <m/>
    <m/>
    <n v="1"/>
    <n v="1"/>
    <n v="2"/>
    <n v="872"/>
    <n v="1"/>
    <m/>
    <m/>
    <m/>
    <m/>
    <m/>
    <m/>
    <m/>
    <m/>
    <m/>
    <m/>
    <n v="1"/>
    <n v="1"/>
    <x v="7"/>
    <x v="7"/>
  </r>
  <r>
    <s v="122-191"/>
    <m/>
    <x v="0"/>
    <s v="116 PLYMOUTH AVE"/>
    <n v="101"/>
    <s v="BAUMER ELEANOR A LIFE ESTATE"/>
    <s v="R130"/>
    <s v="ONE FAMILY"/>
    <s v="122//191//"/>
    <n v="0.20116000000000001"/>
    <n v="1"/>
    <n v="1"/>
    <n v="1"/>
    <n v="1"/>
    <s v="SEPTIC"/>
    <n v="0"/>
    <n v="1"/>
    <n v="700"/>
    <s v="YES"/>
    <n v="700"/>
    <s v="122-191"/>
    <s v="Gas,Well,Septic"/>
    <s v="SEPTIC"/>
    <s v="SEPTIC"/>
    <n v="700"/>
    <m/>
    <m/>
    <n v="1"/>
    <n v="1"/>
    <n v="2"/>
    <n v="768"/>
    <n v="1"/>
    <m/>
    <m/>
    <m/>
    <m/>
    <m/>
    <m/>
    <m/>
    <m/>
    <m/>
    <m/>
    <n v="3"/>
    <n v="1"/>
    <x v="7"/>
    <x v="7"/>
  </r>
  <r>
    <s v="114A-5"/>
    <m/>
    <x v="0"/>
    <s v="0 HIGH DAM RD"/>
    <n v="132"/>
    <s v="MAROTTA LOUISE M"/>
    <s v="R60"/>
    <s v="RES ACLNUD  MDL-00"/>
    <s v="114/A/5//"/>
    <n v="2.2273399999999999"/>
    <n v="0"/>
    <n v="0"/>
    <n v="0"/>
    <n v="0"/>
    <m/>
    <n v="0"/>
    <n v="0"/>
    <n v="0"/>
    <s v="NO_W1"/>
    <n v="0"/>
    <s v="114A-5"/>
    <m/>
    <m/>
    <m/>
    <n v="0"/>
    <m/>
    <m/>
    <n v="0"/>
    <n v="0"/>
    <n v="0"/>
    <n v="0"/>
    <n v="0"/>
    <m/>
    <m/>
    <m/>
    <m/>
    <m/>
    <m/>
    <m/>
    <m/>
    <m/>
    <m/>
    <n v="4"/>
    <n v="1"/>
    <x v="13"/>
    <x v="13"/>
  </r>
  <r>
    <s v="119-71"/>
    <m/>
    <x v="0"/>
    <s v="50 SUNSET BLVD"/>
    <n v="101"/>
    <s v="LITTLE RUSSELL B"/>
    <s v="R130"/>
    <s v="ONE FAMILY"/>
    <s v="119//71//"/>
    <n v="0.32852999999999999"/>
    <n v="1"/>
    <n v="1"/>
    <n v="1"/>
    <n v="1"/>
    <s v="SEPTIC"/>
    <n v="0"/>
    <n v="1"/>
    <n v="3300"/>
    <s v="NO_W1"/>
    <n v="3300"/>
    <s v="119-71"/>
    <s v="Well,Septic"/>
    <s v="SEPTIC"/>
    <s v="SEPTIC"/>
    <n v="3300"/>
    <m/>
    <m/>
    <n v="1"/>
    <n v="1"/>
    <n v="3"/>
    <n v="1503"/>
    <n v="1.75"/>
    <m/>
    <m/>
    <m/>
    <m/>
    <m/>
    <m/>
    <m/>
    <m/>
    <m/>
    <m/>
    <n v="2"/>
    <n v="1"/>
    <x v="7"/>
    <x v="7"/>
  </r>
  <r>
    <s v="105A-10"/>
    <m/>
    <x v="0"/>
    <s v="48 CHARLOTTE FURN RD"/>
    <n v="101"/>
    <s v="SMITH AMANDA L"/>
    <s v="MR30"/>
    <s v="ONE FAMILY"/>
    <s v="105/A/10//"/>
    <n v="0.23874000000000001"/>
    <n v="1"/>
    <n v="1"/>
    <n v="1"/>
    <n v="1"/>
    <s v="SEPTIC"/>
    <n v="0"/>
    <n v="1"/>
    <n v="0"/>
    <s v="YES"/>
    <n v="0"/>
    <s v="105A-10"/>
    <s v="Public Water,Septic"/>
    <s v="SEPTIC"/>
    <s v="SEPTIC"/>
    <n v="0"/>
    <m/>
    <m/>
    <n v="1"/>
    <n v="1"/>
    <n v="3"/>
    <n v="1316"/>
    <n v="1"/>
    <m/>
    <m/>
    <m/>
    <m/>
    <m/>
    <m/>
    <m/>
    <m/>
    <m/>
    <m/>
    <n v="1"/>
    <n v="1"/>
    <x v="4"/>
    <x v="4"/>
  </r>
  <r>
    <s v="122-696"/>
    <m/>
    <x v="0"/>
    <s v="18 MORRISON ST"/>
    <n v="101"/>
    <s v="TOMKIEWICZ KATHY E"/>
    <s v="R130"/>
    <s v="ONE FAMILY"/>
    <s v="122//696//"/>
    <n v="0.12833"/>
    <n v="1"/>
    <n v="1"/>
    <n v="1"/>
    <n v="1"/>
    <s v="SEPTIC"/>
    <n v="0"/>
    <n v="1"/>
    <n v="8500"/>
    <s v="YES"/>
    <n v="8500"/>
    <s v="122-696"/>
    <s v="Gas,Well,Septic"/>
    <s v="SEPTIC"/>
    <s v="SEPTIC"/>
    <n v="8500"/>
    <m/>
    <m/>
    <n v="1"/>
    <n v="1"/>
    <n v="2"/>
    <n v="1044"/>
    <n v="1"/>
    <m/>
    <m/>
    <m/>
    <m/>
    <m/>
    <m/>
    <m/>
    <m/>
    <m/>
    <m/>
    <n v="2"/>
    <n v="1"/>
    <x v="7"/>
    <x v="7"/>
  </r>
  <r>
    <s v="119-442"/>
    <m/>
    <x v="0"/>
    <s v="33 MAYFLOWER LN"/>
    <n v="101"/>
    <s v="HINCKLEY SUSAN M"/>
    <s v="R30"/>
    <s v="ONE FAMILY"/>
    <s v="119//442//"/>
    <n v="0.31157000000000001"/>
    <n v="1"/>
    <n v="1"/>
    <n v="1"/>
    <n v="1"/>
    <s v="SEPTIC"/>
    <n v="0"/>
    <n v="0"/>
    <n v="0"/>
    <s v="YES"/>
    <n v="0"/>
    <s v="119-442"/>
    <s v="Gas,Well,Septic"/>
    <s v="SEPTIC"/>
    <s v="SEPTIC"/>
    <n v="0"/>
    <m/>
    <m/>
    <n v="1"/>
    <n v="1"/>
    <n v="3"/>
    <n v="1068"/>
    <n v="1"/>
    <m/>
    <m/>
    <m/>
    <m/>
    <m/>
    <m/>
    <m/>
    <m/>
    <m/>
    <m/>
    <n v="2"/>
    <n v="1"/>
    <x v="7"/>
    <x v="7"/>
  </r>
  <r>
    <s v="122-860"/>
    <m/>
    <x v="0"/>
    <s v="22 MORRISON ST"/>
    <n v="132"/>
    <s v="MALDONIS JOSEPH A"/>
    <s v="R130"/>
    <s v="RES ACLNUD  MDL-00"/>
    <s v="122//860//"/>
    <n v="5.339E-2"/>
    <n v="0"/>
    <n v="0"/>
    <n v="0"/>
    <n v="0"/>
    <m/>
    <n v="0"/>
    <n v="0"/>
    <n v="0"/>
    <s v="YES"/>
    <n v="0"/>
    <s v="122-860"/>
    <m/>
    <m/>
    <m/>
    <n v="0"/>
    <m/>
    <m/>
    <n v="0"/>
    <n v="0"/>
    <n v="0"/>
    <n v="0"/>
    <n v="0"/>
    <m/>
    <m/>
    <m/>
    <m/>
    <m/>
    <m/>
    <m/>
    <m/>
    <m/>
    <m/>
    <n v="2"/>
    <n v="1"/>
    <x v="7"/>
    <x v="7"/>
  </r>
  <r>
    <s v="105A-46"/>
    <m/>
    <x v="0"/>
    <s v="16 NAUSHON RD"/>
    <n v="101"/>
    <s v="PONTZ JAMES J"/>
    <s v="MR30"/>
    <s v="ONE FAMILY"/>
    <s v="105/A/46//"/>
    <n v="0.25223000000000001"/>
    <n v="1"/>
    <n v="1"/>
    <n v="1"/>
    <n v="1"/>
    <s v="SEPTIC"/>
    <n v="0"/>
    <n v="1"/>
    <n v="5900"/>
    <s v="YES"/>
    <n v="5900"/>
    <s v="105A-46"/>
    <s v="Public Water,Septic"/>
    <s v="SEPTIC"/>
    <s v="SEPTIC"/>
    <n v="5900"/>
    <m/>
    <m/>
    <n v="1"/>
    <n v="1"/>
    <n v="3"/>
    <n v="1232"/>
    <n v="1"/>
    <m/>
    <m/>
    <m/>
    <m/>
    <m/>
    <m/>
    <m/>
    <m/>
    <m/>
    <m/>
    <n v="1"/>
    <n v="1"/>
    <x v="4"/>
    <x v="4"/>
  </r>
  <r>
    <s v="UNK470"/>
    <s v="FEE"/>
    <x v="0"/>
    <s v="UPPER BOUNDARY R"/>
    <n v="0"/>
    <m/>
    <m/>
    <m/>
    <m/>
    <n v="2.1156700000000002"/>
    <n v="0"/>
    <n v="0"/>
    <n v="0"/>
    <n v="0"/>
    <m/>
    <n v="0"/>
    <n v="0"/>
    <n v="0"/>
    <s v="NO_W2"/>
    <n v="0"/>
    <m/>
    <m/>
    <m/>
    <m/>
    <n v="0"/>
    <m/>
    <m/>
    <n v="0"/>
    <n v="0"/>
    <n v="0"/>
    <n v="0"/>
    <n v="0"/>
    <s v="Not in new Assr DB, Makepe?, old info"/>
    <m/>
    <m/>
    <m/>
    <m/>
    <m/>
    <m/>
    <m/>
    <m/>
    <m/>
    <n v="1"/>
    <n v="1"/>
    <x v="7"/>
    <x v="7"/>
  </r>
  <r>
    <s v="114E-411"/>
    <m/>
    <x v="0"/>
    <s v="8 SEAWOOD RD"/>
    <n v="101"/>
    <s v="ALLAIRE DONALD V"/>
    <s v="R130"/>
    <s v="ONE FAMILY"/>
    <s v="114/E/411//"/>
    <n v="0.74216000000000004"/>
    <n v="0"/>
    <n v="1"/>
    <n v="0"/>
    <n v="1"/>
    <m/>
    <n v="0"/>
    <n v="0"/>
    <n v="0"/>
    <s v="YES"/>
    <n v="0"/>
    <s v="114E-411"/>
    <s v="Public Water,Septic"/>
    <s v="SEPTIC"/>
    <s v="SEPTIC"/>
    <n v="0"/>
    <m/>
    <m/>
    <n v="0"/>
    <n v="1"/>
    <n v="3"/>
    <n v="1760"/>
    <n v="2"/>
    <m/>
    <m/>
    <m/>
    <m/>
    <m/>
    <m/>
    <m/>
    <m/>
    <m/>
    <m/>
    <n v="1"/>
    <n v="1"/>
    <x v="7"/>
    <x v="7"/>
  </r>
  <r>
    <s v="122-694"/>
    <m/>
    <x v="0"/>
    <s v="131 LAKE AVE"/>
    <n v="903"/>
    <s v="TOWN OF WAREHAM"/>
    <s v="R130"/>
    <s v="TAX POSS  MDL-00"/>
    <s v="122//694//"/>
    <n v="0.14621999999999999"/>
    <n v="0"/>
    <n v="0"/>
    <n v="0"/>
    <n v="0"/>
    <m/>
    <n v="0"/>
    <n v="0"/>
    <n v="0"/>
    <s v="YES"/>
    <n v="0"/>
    <s v="122-694"/>
    <m/>
    <m/>
    <m/>
    <n v="0"/>
    <m/>
    <m/>
    <n v="0"/>
    <n v="0"/>
    <n v="0"/>
    <n v="0"/>
    <n v="0"/>
    <m/>
    <m/>
    <m/>
    <m/>
    <m/>
    <m/>
    <m/>
    <m/>
    <m/>
    <m/>
    <n v="2"/>
    <n v="1"/>
    <x v="7"/>
    <x v="7"/>
  </r>
  <r>
    <s v="119-281"/>
    <m/>
    <x v="0"/>
    <s v="10 REPOSE LN"/>
    <n v="101"/>
    <s v="ORTIZ DOMINGO"/>
    <s v="R130"/>
    <s v="ONE FAMILY"/>
    <s v="119//281//"/>
    <n v="0.15134"/>
    <n v="1"/>
    <n v="1"/>
    <n v="1"/>
    <n v="1"/>
    <s v="SEPTIC"/>
    <n v="0"/>
    <n v="1"/>
    <n v="8200"/>
    <s v="YES"/>
    <n v="8200"/>
    <s v="119-281"/>
    <s v="Gas,Well,Septic"/>
    <s v="SEPTIC"/>
    <s v="SEPTIC"/>
    <n v="8200"/>
    <m/>
    <m/>
    <n v="1"/>
    <n v="1"/>
    <n v="2"/>
    <n v="768"/>
    <n v="1"/>
    <m/>
    <m/>
    <m/>
    <m/>
    <m/>
    <m/>
    <m/>
    <m/>
    <m/>
    <m/>
    <n v="1"/>
    <n v="1"/>
    <x v="7"/>
    <x v="7"/>
  </r>
  <r>
    <s v="119-392"/>
    <m/>
    <x v="0"/>
    <s v="26 PEACEFUL LN"/>
    <n v="101"/>
    <s v="TAYLOR DWIGHT C"/>
    <s v="R130"/>
    <s v="ONE FAMILY"/>
    <s v="119//392//"/>
    <n v="0.14107"/>
    <n v="1"/>
    <n v="1"/>
    <n v="1"/>
    <n v="1"/>
    <s v="SEPTIC"/>
    <n v="0"/>
    <n v="1"/>
    <n v="6400"/>
    <s v="YES"/>
    <n v="6400"/>
    <s v="119-392"/>
    <s v="Gas,Well,Septic"/>
    <s v="SEPTIC"/>
    <s v="SEPTIC"/>
    <n v="6400"/>
    <m/>
    <m/>
    <n v="1"/>
    <n v="1"/>
    <n v="2"/>
    <n v="1008"/>
    <n v="1"/>
    <m/>
    <m/>
    <m/>
    <m/>
    <m/>
    <m/>
    <m/>
    <m/>
    <m/>
    <m/>
    <n v="1"/>
    <n v="1"/>
    <x v="7"/>
    <x v="7"/>
  </r>
  <r>
    <s v="119-371"/>
    <m/>
    <x v="0"/>
    <s v="15 RESTFUL LN"/>
    <n v="101"/>
    <s v="PUGH DAVID E"/>
    <s v="R130"/>
    <s v="ONE FAMILY"/>
    <s v="119//371//"/>
    <n v="0.15681999999999999"/>
    <n v="1"/>
    <n v="1"/>
    <n v="1"/>
    <n v="1"/>
    <s v="SEPTIC"/>
    <n v="0"/>
    <n v="0"/>
    <n v="0"/>
    <s v="YES"/>
    <n v="0"/>
    <s v="119-371"/>
    <s v="Gas,Well,Septic"/>
    <s v="SEPTIC"/>
    <s v="SEPTIC"/>
    <n v="0"/>
    <m/>
    <m/>
    <n v="1"/>
    <n v="1"/>
    <n v="2"/>
    <n v="960"/>
    <n v="1"/>
    <m/>
    <m/>
    <m/>
    <m/>
    <m/>
    <m/>
    <m/>
    <m/>
    <m/>
    <m/>
    <n v="1"/>
    <n v="1"/>
    <x v="7"/>
    <x v="7"/>
  </r>
  <r>
    <s v="119-273"/>
    <m/>
    <x v="0"/>
    <s v="7 HIDEAWAY LN"/>
    <n v="101"/>
    <s v="GARCEAU CHRISTINE"/>
    <s v="R130"/>
    <s v="ONE FAMILY"/>
    <s v="119//273//"/>
    <n v="0.15175"/>
    <n v="0"/>
    <n v="1"/>
    <n v="0"/>
    <n v="1"/>
    <m/>
    <n v="0"/>
    <n v="1"/>
    <n v="3600"/>
    <s v="YES"/>
    <n v="3600"/>
    <s v="119-273"/>
    <s v=",Septic"/>
    <s v="SEWER"/>
    <s v="SEPTIC"/>
    <n v="3600"/>
    <m/>
    <m/>
    <n v="0"/>
    <n v="1"/>
    <n v="3"/>
    <n v="1536"/>
    <n v="2"/>
    <m/>
    <m/>
    <m/>
    <m/>
    <m/>
    <m/>
    <m/>
    <m/>
    <m/>
    <m/>
    <n v="1"/>
    <n v="1"/>
    <x v="7"/>
    <x v="7"/>
  </r>
  <r>
    <s v="119-212"/>
    <m/>
    <x v="0"/>
    <s v="4 HIDEAWAY LN"/>
    <n v="101"/>
    <s v="SULLIVAN BARRY F"/>
    <s v="R130"/>
    <s v="ONE FAMILY"/>
    <s v="119//212//"/>
    <n v="0.16461000000000001"/>
    <n v="1"/>
    <n v="1"/>
    <n v="1"/>
    <n v="1"/>
    <s v="SEPTIC"/>
    <n v="0"/>
    <n v="1"/>
    <n v="8100"/>
    <s v="YES"/>
    <n v="8100"/>
    <s v="119-212"/>
    <s v="Gas,Well,Septic"/>
    <s v="SEPTIC"/>
    <s v="SEPTIC"/>
    <n v="8100"/>
    <m/>
    <m/>
    <n v="1"/>
    <n v="1"/>
    <n v="2"/>
    <n v="725"/>
    <n v="1"/>
    <m/>
    <m/>
    <m/>
    <m/>
    <m/>
    <m/>
    <m/>
    <m/>
    <m/>
    <m/>
    <n v="1"/>
    <n v="1"/>
    <x v="7"/>
    <x v="7"/>
  </r>
  <r>
    <s v="119-343"/>
    <m/>
    <x v="0"/>
    <s v="14 RESTFUL LN"/>
    <n v="132"/>
    <s v="MARTIN JAMES E"/>
    <s v="R130"/>
    <s v="RES ACLNUD  MDL-00"/>
    <s v="119//343//"/>
    <n v="0.15253"/>
    <n v="0"/>
    <n v="0"/>
    <n v="0"/>
    <n v="0"/>
    <m/>
    <n v="0"/>
    <n v="0"/>
    <n v="0"/>
    <s v="YES"/>
    <n v="0"/>
    <s v="119-343"/>
    <m/>
    <m/>
    <m/>
    <n v="0"/>
    <m/>
    <m/>
    <n v="0"/>
    <n v="0"/>
    <n v="0"/>
    <n v="0"/>
    <n v="0"/>
    <m/>
    <m/>
    <m/>
    <m/>
    <m/>
    <m/>
    <m/>
    <m/>
    <m/>
    <m/>
    <n v="1"/>
    <n v="1"/>
    <x v="7"/>
    <x v="7"/>
  </r>
  <r>
    <s v="119-398"/>
    <m/>
    <x v="0"/>
    <s v="33 PEACEFUL LN"/>
    <n v="101"/>
    <s v="SPROWL ROBERT"/>
    <s v="R13"/>
    <s v="ONE FAMILY"/>
    <s v="119//398//"/>
    <n v="0.29626000000000002"/>
    <n v="1"/>
    <n v="1"/>
    <n v="1"/>
    <n v="1"/>
    <s v="SEPTIC"/>
    <n v="0"/>
    <n v="1"/>
    <n v="11300"/>
    <s v="NO_W1"/>
    <n v="11300"/>
    <s v="119-398"/>
    <s v="Well,Septic"/>
    <s v="SEPTIC"/>
    <s v="SEPTIC"/>
    <n v="11300"/>
    <m/>
    <m/>
    <n v="1"/>
    <n v="1"/>
    <n v="3"/>
    <n v="946"/>
    <n v="1"/>
    <m/>
    <m/>
    <m/>
    <m/>
    <m/>
    <m/>
    <m/>
    <m/>
    <m/>
    <m/>
    <n v="2"/>
    <n v="1"/>
    <x v="7"/>
    <x v="7"/>
  </r>
  <r>
    <s v="105A-47"/>
    <m/>
    <x v="0"/>
    <s v="14 NAUSHON RD"/>
    <n v="101"/>
    <s v="MORTON HANNELORE E"/>
    <s v="MR30"/>
    <s v="ONE FAMILY"/>
    <s v="105/A/47//"/>
    <n v="0.23973"/>
    <n v="1"/>
    <n v="1"/>
    <n v="1"/>
    <n v="1"/>
    <s v="SEPTIC"/>
    <n v="0"/>
    <n v="1"/>
    <n v="1400"/>
    <s v="YES"/>
    <n v="1400"/>
    <s v="105A-47"/>
    <s v="Public Water,Septic"/>
    <s v="SEPTIC"/>
    <s v="SEPTIC"/>
    <n v="1400"/>
    <m/>
    <m/>
    <n v="1"/>
    <n v="1"/>
    <n v="3"/>
    <n v="1422"/>
    <n v="1"/>
    <m/>
    <m/>
    <m/>
    <m/>
    <m/>
    <m/>
    <m/>
    <m/>
    <m/>
    <m/>
    <n v="1"/>
    <n v="1"/>
    <x v="4"/>
    <x v="4"/>
  </r>
  <r>
    <s v="119-209B"/>
    <m/>
    <x v="0"/>
    <s v="37 SUNSET BLVD"/>
    <n v="101"/>
    <s v="MCNAMARA DAVID"/>
    <s v="R130"/>
    <s v="ONE FAMILY"/>
    <s v="119//209/B/"/>
    <n v="0.20086000000000001"/>
    <n v="1"/>
    <n v="1"/>
    <n v="1"/>
    <n v="1"/>
    <s v="SEPTIC"/>
    <n v="0"/>
    <n v="1"/>
    <n v="4800"/>
    <s v="YES"/>
    <n v="4800"/>
    <s v="119-209B"/>
    <s v="Gas,Well,Septic"/>
    <s v="SEPTIC"/>
    <s v="SEPTIC"/>
    <n v="4800"/>
    <m/>
    <m/>
    <n v="1"/>
    <n v="1"/>
    <n v="2"/>
    <n v="1082"/>
    <n v="1"/>
    <m/>
    <m/>
    <m/>
    <m/>
    <m/>
    <m/>
    <m/>
    <m/>
    <m/>
    <m/>
    <n v="2"/>
    <n v="1"/>
    <x v="7"/>
    <x v="7"/>
  </r>
  <r>
    <s v="119-1000"/>
    <m/>
    <x v="0"/>
    <s v="0 BLISSFUL LN"/>
    <n v="903"/>
    <s v="TOWN OF WAREHAM"/>
    <s v="R130"/>
    <s v="TAX POSS  MDL-00"/>
    <s v="119//1000//"/>
    <n v="0.67198000000000002"/>
    <n v="0"/>
    <n v="0"/>
    <n v="0"/>
    <n v="0"/>
    <m/>
    <n v="0"/>
    <n v="0"/>
    <n v="0"/>
    <s v="YES"/>
    <n v="0"/>
    <s v="119-1000"/>
    <m/>
    <m/>
    <m/>
    <n v="0"/>
    <m/>
    <m/>
    <n v="0"/>
    <n v="0"/>
    <n v="0"/>
    <n v="0"/>
    <n v="0"/>
    <m/>
    <m/>
    <m/>
    <m/>
    <m/>
    <m/>
    <m/>
    <m/>
    <m/>
    <m/>
    <n v="1"/>
    <n v="1"/>
    <x v="7"/>
    <x v="7"/>
  </r>
  <r>
    <s v="114A-5"/>
    <m/>
    <x v="0"/>
    <s v="0 HIGH DAM RD"/>
    <n v="132"/>
    <s v="MAROTTA LOUISE M"/>
    <s v="R60"/>
    <s v="RES ACLNUD  MDL-00"/>
    <s v="114/A/5//"/>
    <n v="6.7223699999999997"/>
    <n v="0"/>
    <n v="0"/>
    <n v="0"/>
    <n v="0"/>
    <m/>
    <n v="0"/>
    <n v="0"/>
    <n v="0"/>
    <s v="NO_W1"/>
    <n v="0"/>
    <s v="114A-5"/>
    <m/>
    <m/>
    <m/>
    <n v="0"/>
    <m/>
    <m/>
    <n v="0"/>
    <n v="0"/>
    <n v="0"/>
    <n v="0"/>
    <n v="0"/>
    <m/>
    <m/>
    <m/>
    <m/>
    <m/>
    <m/>
    <m/>
    <m/>
    <m/>
    <m/>
    <n v="24"/>
    <n v="1"/>
    <x v="13"/>
    <x v="13"/>
  </r>
  <r>
    <s v="122-862"/>
    <m/>
    <x v="0"/>
    <s v="136 PARK AVE"/>
    <n v="101"/>
    <s v="MCINTYRE MICHAEL G"/>
    <s v="R130"/>
    <s v="ONE FAMILY"/>
    <s v="122//862//"/>
    <n v="0.11804000000000001"/>
    <n v="1"/>
    <n v="1"/>
    <n v="1"/>
    <n v="1"/>
    <s v="SEPTIC"/>
    <n v="0"/>
    <n v="1"/>
    <n v="1300"/>
    <s v="YES"/>
    <n v="1300"/>
    <s v="122-862"/>
    <s v="Gas,Well,Septic"/>
    <s v="SEPTIC"/>
    <s v="SEPTIC"/>
    <n v="1300"/>
    <m/>
    <m/>
    <n v="1"/>
    <n v="1"/>
    <n v="3"/>
    <n v="768"/>
    <n v="1"/>
    <m/>
    <m/>
    <m/>
    <m/>
    <m/>
    <m/>
    <m/>
    <m/>
    <m/>
    <m/>
    <n v="2"/>
    <n v="1"/>
    <x v="7"/>
    <x v="7"/>
  </r>
  <r>
    <s v="119-370"/>
    <m/>
    <x v="0"/>
    <s v="17 RESTFUL LN"/>
    <n v="903"/>
    <s v="TOWN OF WAREHAM"/>
    <s v="R130"/>
    <s v="MUNICIPAL  MDL-00"/>
    <s v="119//370//"/>
    <n v="0.16216"/>
    <n v="0"/>
    <n v="0"/>
    <n v="0"/>
    <n v="0"/>
    <m/>
    <n v="0"/>
    <n v="0"/>
    <n v="0"/>
    <s v="YES"/>
    <n v="0"/>
    <s v="119-370"/>
    <m/>
    <m/>
    <m/>
    <n v="0"/>
    <m/>
    <m/>
    <n v="0"/>
    <n v="0"/>
    <n v="0"/>
    <n v="0"/>
    <n v="0"/>
    <m/>
    <m/>
    <m/>
    <m/>
    <m/>
    <m/>
    <m/>
    <m/>
    <m/>
    <m/>
    <n v="1"/>
    <n v="1"/>
    <x v="7"/>
    <x v="7"/>
  </r>
  <r>
    <s v="119-330"/>
    <m/>
    <x v="0"/>
    <s v="11 REPOSE LN"/>
    <n v="101"/>
    <s v="SANTOS MITHCELL A JR"/>
    <s v="R130"/>
    <s v="ONE FAMILY"/>
    <s v="119//330//"/>
    <n v="0.31608000000000003"/>
    <n v="1"/>
    <n v="1"/>
    <n v="1"/>
    <n v="1"/>
    <s v="SEPTIC"/>
    <n v="0"/>
    <n v="1"/>
    <n v="13600"/>
    <s v="YES"/>
    <n v="13600"/>
    <s v="119-330"/>
    <m/>
    <m/>
    <s v="SEPTIC"/>
    <n v="13600"/>
    <m/>
    <m/>
    <n v="1"/>
    <n v="1"/>
    <n v="3"/>
    <n v="1000"/>
    <n v="1"/>
    <m/>
    <m/>
    <m/>
    <m/>
    <m/>
    <m/>
    <m/>
    <m/>
    <m/>
    <m/>
    <n v="2"/>
    <n v="1"/>
    <x v="7"/>
    <x v="7"/>
  </r>
  <r>
    <s v="119-1011"/>
    <m/>
    <x v="0"/>
    <s v="0 BLISSFUL LN"/>
    <n v="903"/>
    <s v="TOWN OF WAREHAM"/>
    <s v="R130"/>
    <s v="TAX POSS  MDL-00"/>
    <s v="119//1011//"/>
    <n v="0.10511"/>
    <n v="0"/>
    <n v="0"/>
    <n v="0"/>
    <n v="0"/>
    <m/>
    <n v="0"/>
    <n v="0"/>
    <n v="0"/>
    <s v="YES"/>
    <n v="0"/>
    <s v="119-1011"/>
    <m/>
    <m/>
    <m/>
    <n v="0"/>
    <m/>
    <m/>
    <n v="0"/>
    <n v="0"/>
    <n v="0"/>
    <n v="0"/>
    <n v="0"/>
    <m/>
    <m/>
    <m/>
    <m/>
    <m/>
    <m/>
    <m/>
    <m/>
    <m/>
    <m/>
    <n v="1"/>
    <n v="1"/>
    <x v="7"/>
    <x v="7"/>
  </r>
  <r>
    <s v="119-393"/>
    <m/>
    <x v="0"/>
    <s v="28 PEACEFUL LN"/>
    <n v="101"/>
    <s v="JOHNSON EVERETT P"/>
    <s v="R130"/>
    <s v="ONE FAMILY"/>
    <s v="119//393//"/>
    <n v="0.14301"/>
    <n v="1"/>
    <n v="1"/>
    <n v="1"/>
    <n v="1"/>
    <s v="SEPTIC"/>
    <n v="0"/>
    <n v="1"/>
    <n v="13000"/>
    <s v="YES"/>
    <n v="13000"/>
    <s v="119-393"/>
    <s v="Gas,Well,Septic"/>
    <s v="SEPTIC"/>
    <s v="SEPTIC"/>
    <n v="13000"/>
    <m/>
    <m/>
    <n v="1"/>
    <n v="1"/>
    <n v="3"/>
    <n v="1500"/>
    <n v="1"/>
    <m/>
    <m/>
    <m/>
    <m/>
    <m/>
    <m/>
    <m/>
    <m/>
    <m/>
    <m/>
    <n v="1"/>
    <n v="1"/>
    <x v="7"/>
    <x v="7"/>
  </r>
  <r>
    <s v="119-213"/>
    <m/>
    <x v="0"/>
    <s v="6 HIDEAWAY LN"/>
    <n v="101"/>
    <s v="HURDER DAVID A TRUSTEE"/>
    <s v="R13"/>
    <s v="ONE FAMILY"/>
    <s v="119//213//"/>
    <n v="0.15704000000000001"/>
    <n v="1"/>
    <n v="1"/>
    <n v="1"/>
    <n v="1"/>
    <s v="SEPTIC"/>
    <n v="0"/>
    <n v="1"/>
    <n v="1800"/>
    <s v="YES"/>
    <n v="1800"/>
    <s v="119-213"/>
    <s v="Gas,Well,Septic"/>
    <s v="SEPTIC"/>
    <s v="SEPTIC"/>
    <n v="1800"/>
    <m/>
    <m/>
    <n v="1"/>
    <n v="1"/>
    <n v="2"/>
    <n v="576"/>
    <n v="1"/>
    <m/>
    <m/>
    <m/>
    <m/>
    <m/>
    <m/>
    <m/>
    <m/>
    <m/>
    <m/>
    <n v="1"/>
    <n v="1"/>
    <x v="7"/>
    <x v="7"/>
  </r>
  <r>
    <s v="122-692"/>
    <m/>
    <x v="0"/>
    <s v="133 LAKE AVE"/>
    <n v="101"/>
    <s v="BRADY CATHY ANN"/>
    <s v="R130"/>
    <s v="ONE FAMILY"/>
    <s v="122//692//"/>
    <n v="0.14272000000000001"/>
    <n v="1"/>
    <n v="1"/>
    <n v="1"/>
    <n v="1"/>
    <s v="SEPTIC"/>
    <n v="0"/>
    <n v="1"/>
    <n v="6500"/>
    <s v="YES"/>
    <n v="6500"/>
    <s v="122-692"/>
    <s v="Gas,Well,Septic"/>
    <s v="SEPTIC"/>
    <s v="SEPTIC"/>
    <n v="6500"/>
    <m/>
    <m/>
    <n v="1"/>
    <n v="1"/>
    <n v="2"/>
    <n v="576"/>
    <n v="1"/>
    <m/>
    <m/>
    <m/>
    <m/>
    <m/>
    <m/>
    <m/>
    <m/>
    <m/>
    <m/>
    <n v="2"/>
    <n v="1"/>
    <x v="7"/>
    <x v="7"/>
  </r>
  <r>
    <s v="119-344"/>
    <m/>
    <x v="0"/>
    <s v="16 RESTFUL LN"/>
    <n v="101"/>
    <s v="BOUCHARD KEITH"/>
    <s v="R130"/>
    <s v="ONE FAMILY"/>
    <s v="119//344//"/>
    <n v="0.14266000000000001"/>
    <n v="1"/>
    <n v="1"/>
    <n v="1"/>
    <n v="1"/>
    <s v="SEPTIC"/>
    <n v="0"/>
    <n v="0"/>
    <n v="0"/>
    <s v="YES"/>
    <n v="0"/>
    <s v="119-344"/>
    <s v="Gas,Well,Septic"/>
    <s v="SEPTIC"/>
    <s v="SEPTIC"/>
    <n v="0"/>
    <m/>
    <m/>
    <n v="1"/>
    <n v="1"/>
    <n v="3"/>
    <n v="960"/>
    <n v="2"/>
    <m/>
    <m/>
    <m/>
    <m/>
    <m/>
    <m/>
    <m/>
    <m/>
    <m/>
    <m/>
    <n v="1"/>
    <n v="1"/>
    <x v="7"/>
    <x v="7"/>
  </r>
  <r>
    <s v="119-283"/>
    <m/>
    <x v="0"/>
    <s v="12 REPOSE LN"/>
    <n v="101"/>
    <s v="DOLLOFF R CHRISTIAN"/>
    <s v="R130"/>
    <s v="ONE FAMILY"/>
    <s v="119//283//"/>
    <n v="0.32278000000000001"/>
    <n v="1"/>
    <n v="1"/>
    <n v="1"/>
    <n v="1"/>
    <s v="SEPTIC"/>
    <n v="0"/>
    <n v="1"/>
    <n v="2100"/>
    <s v="NO_W1"/>
    <n v="2100"/>
    <s v="119-283"/>
    <s v="Well,Septic"/>
    <s v="SEPTIC"/>
    <s v="SEPTIC"/>
    <n v="2100"/>
    <m/>
    <m/>
    <n v="1"/>
    <n v="1"/>
    <n v="3"/>
    <n v="1414"/>
    <n v="1.75"/>
    <m/>
    <m/>
    <m/>
    <m/>
    <m/>
    <m/>
    <m/>
    <m/>
    <m/>
    <m/>
    <n v="2"/>
    <n v="1"/>
    <x v="7"/>
    <x v="7"/>
  </r>
  <r>
    <s v="105A-48"/>
    <m/>
    <x v="0"/>
    <s v="12 NAUSHON RD"/>
    <n v="101"/>
    <s v="COSTE WILLIAM L"/>
    <s v="MR30"/>
    <s v="ONE FAMILY"/>
    <s v="105/A/48//"/>
    <n v="0.24374999999999999"/>
    <n v="1"/>
    <n v="1"/>
    <n v="1"/>
    <n v="1"/>
    <s v="SEPTIC"/>
    <n v="0"/>
    <n v="1"/>
    <n v="7600"/>
    <s v="YES"/>
    <n v="7600"/>
    <s v="105A-48"/>
    <s v="Public Water,Septic"/>
    <s v="SEPTIC"/>
    <s v="SEPTIC"/>
    <n v="7600"/>
    <m/>
    <m/>
    <n v="1"/>
    <n v="1"/>
    <n v="4"/>
    <n v="1316"/>
    <n v="1"/>
    <m/>
    <m/>
    <m/>
    <m/>
    <m/>
    <m/>
    <m/>
    <m/>
    <m/>
    <m/>
    <n v="1"/>
    <n v="1"/>
    <x v="4"/>
    <x v="4"/>
  </r>
  <r>
    <s v="105A-75"/>
    <m/>
    <x v="0"/>
    <s v="9 NAUSHON RD"/>
    <n v="101"/>
    <s v="STAHL DAVID A"/>
    <s v="MR30"/>
    <s v="ONE FAMILY"/>
    <s v="105/A/75//"/>
    <n v="0.2011"/>
    <n v="1"/>
    <n v="1"/>
    <n v="1"/>
    <n v="1"/>
    <s v="SEPTIC"/>
    <n v="0"/>
    <n v="1"/>
    <n v="11300"/>
    <s v="YES"/>
    <n v="11300"/>
    <s v="105A-75"/>
    <s v="Public Water,Septic"/>
    <s v="SEPTIC"/>
    <s v="SEPTIC"/>
    <n v="11300"/>
    <m/>
    <m/>
    <n v="1"/>
    <n v="1"/>
    <n v="4"/>
    <n v="1316"/>
    <n v="1"/>
    <m/>
    <m/>
    <m/>
    <m/>
    <m/>
    <m/>
    <m/>
    <m/>
    <m/>
    <m/>
    <n v="1"/>
    <n v="1"/>
    <x v="4"/>
    <x v="4"/>
  </r>
  <r>
    <s v="122-361"/>
    <m/>
    <x v="0"/>
    <s v="101 PLYMOUTH AVE"/>
    <n v="101"/>
    <s v="WARDEN THERESA M"/>
    <s v="R130"/>
    <s v="ONE FAMILY"/>
    <s v="122//361//"/>
    <n v="0.41893000000000002"/>
    <n v="1"/>
    <n v="1"/>
    <n v="1"/>
    <n v="1"/>
    <s v="SEPTIC"/>
    <n v="0"/>
    <n v="0"/>
    <n v="0"/>
    <s v="YES"/>
    <n v="0"/>
    <s v="122-361"/>
    <s v="Gas,Well,Septic"/>
    <s v="SEPTIC"/>
    <s v="SEPTIC"/>
    <n v="0"/>
    <m/>
    <m/>
    <n v="1"/>
    <n v="1"/>
    <n v="4"/>
    <n v="952"/>
    <n v="1"/>
    <m/>
    <m/>
    <m/>
    <m/>
    <m/>
    <m/>
    <m/>
    <m/>
    <m/>
    <m/>
    <n v="6"/>
    <n v="1"/>
    <x v="7"/>
    <x v="7"/>
  </r>
  <r>
    <s v="119-272"/>
    <m/>
    <x v="0"/>
    <s v="9 HIDEAWAY LN"/>
    <n v="101"/>
    <s v="BYRNES MARY E"/>
    <s v="R130"/>
    <s v="ONE FAMILY"/>
    <s v="119//272//"/>
    <n v="0.31938"/>
    <n v="1"/>
    <n v="1"/>
    <n v="1"/>
    <n v="1"/>
    <s v="SEPTIC"/>
    <n v="0"/>
    <n v="1"/>
    <n v="4100"/>
    <s v="NO_W1"/>
    <n v="4100"/>
    <s v="119-272"/>
    <s v="Gas,Well,Septic"/>
    <s v="SEPTIC"/>
    <s v="SEPTIC"/>
    <n v="4100"/>
    <m/>
    <m/>
    <n v="1"/>
    <n v="1"/>
    <n v="3"/>
    <n v="1568"/>
    <n v="1"/>
    <m/>
    <m/>
    <m/>
    <m/>
    <m/>
    <m/>
    <m/>
    <m/>
    <m/>
    <m/>
    <n v="2"/>
    <n v="1"/>
    <x v="7"/>
    <x v="7"/>
  </r>
  <r>
    <s v="105A-11"/>
    <m/>
    <x v="0"/>
    <s v="50 CHARLOTTE FURN RD"/>
    <n v="101"/>
    <s v="COUTO SHELLEY"/>
    <s v="MR30"/>
    <s v="ONE FAMILY"/>
    <s v="105/A/11//"/>
    <n v="0.28573999999999999"/>
    <n v="1"/>
    <n v="1"/>
    <n v="1"/>
    <n v="1"/>
    <s v="SEPTIC"/>
    <n v="0"/>
    <n v="1"/>
    <n v="14100"/>
    <s v="YES"/>
    <n v="14100"/>
    <s v="105A-11"/>
    <s v="Public Water,Septic"/>
    <s v="SEPTIC"/>
    <s v="SEPTIC"/>
    <n v="14100"/>
    <m/>
    <m/>
    <n v="1"/>
    <n v="1"/>
    <n v="4"/>
    <n v="1232"/>
    <n v="1"/>
    <m/>
    <m/>
    <m/>
    <m/>
    <m/>
    <m/>
    <m/>
    <m/>
    <m/>
    <m/>
    <n v="1"/>
    <n v="1"/>
    <x v="4"/>
    <x v="4"/>
  </r>
  <r>
    <s v="122-523"/>
    <m/>
    <x v="0"/>
    <s v="142 LAKE AVE"/>
    <n v="101"/>
    <s v="RODRIGUE JOHN P"/>
    <s v="R130"/>
    <s v="ONE FAMILY"/>
    <s v="122//523//"/>
    <n v="0.42065000000000002"/>
    <n v="1"/>
    <n v="1"/>
    <n v="1"/>
    <n v="1"/>
    <s v="SEPTIC"/>
    <n v="0"/>
    <n v="1"/>
    <n v="28200"/>
    <s v="NO_W1"/>
    <n v="28200"/>
    <s v="122-523"/>
    <s v="Well,Septic"/>
    <s v="SEPTIC"/>
    <s v="SEPTIC"/>
    <n v="28200"/>
    <m/>
    <m/>
    <n v="1"/>
    <n v="1"/>
    <n v="3"/>
    <n v="952"/>
    <n v="1"/>
    <m/>
    <m/>
    <m/>
    <m/>
    <m/>
    <m/>
    <m/>
    <m/>
    <m/>
    <m/>
    <n v="6"/>
    <n v="1"/>
    <x v="7"/>
    <x v="7"/>
  </r>
  <r>
    <s v="122-186"/>
    <m/>
    <x v="0"/>
    <s v="126 PLYMOUTH AVE"/>
    <n v="101"/>
    <s v="CERCE KEVIN A"/>
    <s v="R130"/>
    <s v="ONE FAMILY"/>
    <s v="122//186//"/>
    <n v="0.35576999999999998"/>
    <n v="1"/>
    <n v="1"/>
    <n v="1"/>
    <n v="1"/>
    <s v="SEPTIC"/>
    <n v="0"/>
    <n v="1"/>
    <n v="4000"/>
    <s v="YES"/>
    <n v="4000"/>
    <s v="122-186"/>
    <s v="Gas,Well,Septic"/>
    <s v="SEPTIC"/>
    <s v="SEPTIC"/>
    <n v="4000"/>
    <m/>
    <m/>
    <n v="1"/>
    <n v="1"/>
    <n v="2"/>
    <n v="1076"/>
    <n v="1"/>
    <m/>
    <m/>
    <m/>
    <m/>
    <m/>
    <m/>
    <m/>
    <m/>
    <m/>
    <m/>
    <n v="5"/>
    <n v="1"/>
    <x v="7"/>
    <x v="7"/>
  </r>
  <r>
    <s v="122-864"/>
    <m/>
    <x v="0"/>
    <s v="140 PARK AVE"/>
    <n v="101"/>
    <s v="MCGARRY PATRICIA W"/>
    <s v="R130"/>
    <s v="ONE FAMILY"/>
    <s v="122//864//"/>
    <n v="0.13306999999999999"/>
    <n v="1"/>
    <n v="1"/>
    <n v="1"/>
    <n v="1"/>
    <s v="SEPTIC"/>
    <n v="0"/>
    <n v="1"/>
    <n v="1800"/>
    <s v="YES"/>
    <n v="1800"/>
    <s v="122-864"/>
    <s v="Gas,Well,Septic"/>
    <s v="SEPTIC"/>
    <s v="SEPTIC"/>
    <n v="1800"/>
    <m/>
    <m/>
    <n v="1"/>
    <n v="1"/>
    <n v="2"/>
    <n v="942"/>
    <n v="1"/>
    <m/>
    <m/>
    <m/>
    <m/>
    <m/>
    <m/>
    <m/>
    <m/>
    <m/>
    <m/>
    <n v="2"/>
    <n v="1"/>
    <x v="7"/>
    <x v="7"/>
  </r>
  <r>
    <s v="105A-76"/>
    <m/>
    <x v="0"/>
    <s v="4 NASHAWENA PL"/>
    <n v="101"/>
    <s v="HOBAN EDWARD J"/>
    <s v="MR30"/>
    <s v="ONE FAMILY"/>
    <s v="105/A/76//"/>
    <n v="3.5369999999999999E-2"/>
    <n v="0"/>
    <n v="0"/>
    <n v="0"/>
    <n v="0"/>
    <m/>
    <n v="0"/>
    <n v="1"/>
    <n v="3700"/>
    <s v="YES"/>
    <n v="0"/>
    <s v="105A-76"/>
    <s v="Public Water,Septic"/>
    <s v="SEPTIC"/>
    <m/>
    <n v="3700"/>
    <m/>
    <m/>
    <n v="0"/>
    <n v="0"/>
    <n v="3"/>
    <n v="1008"/>
    <n v="1"/>
    <m/>
    <m/>
    <m/>
    <m/>
    <m/>
    <m/>
    <m/>
    <m/>
    <m/>
    <m/>
    <n v="0"/>
    <n v="1"/>
    <x v="4"/>
    <x v="4"/>
  </r>
  <r>
    <s v="119-214"/>
    <m/>
    <x v="0"/>
    <s v="8 HIDEAWAY LN"/>
    <n v="101"/>
    <s v="SMALL JOHN J"/>
    <s v="R13"/>
    <s v="ONE FAMILY"/>
    <s v="119//214//"/>
    <n v="0.16342999999999999"/>
    <n v="1"/>
    <n v="1"/>
    <n v="1"/>
    <n v="1"/>
    <s v="SEPTIC"/>
    <n v="0"/>
    <n v="1"/>
    <n v="11000"/>
    <s v="YES"/>
    <n v="11000"/>
    <s v="119-214"/>
    <s v="Gas,Well,Septic"/>
    <s v="SEPTIC"/>
    <s v="SEPTIC"/>
    <n v="11000"/>
    <m/>
    <m/>
    <n v="1"/>
    <n v="1"/>
    <n v="3"/>
    <n v="672"/>
    <n v="1"/>
    <m/>
    <m/>
    <m/>
    <m/>
    <m/>
    <m/>
    <m/>
    <m/>
    <m/>
    <m/>
    <n v="1"/>
    <n v="1"/>
    <x v="7"/>
    <x v="7"/>
  </r>
  <r>
    <s v="119-208"/>
    <m/>
    <x v="0"/>
    <s v="7 LEISURE LN"/>
    <n v="101"/>
    <s v="BURRILL LESLIE"/>
    <s v="R130"/>
    <s v="ONE FAMILY"/>
    <s v="119//208//"/>
    <n v="0.19894000000000001"/>
    <n v="1"/>
    <n v="1"/>
    <n v="1"/>
    <n v="1"/>
    <s v="SEPTIC"/>
    <n v="0"/>
    <n v="0"/>
    <n v="0"/>
    <s v="YES"/>
    <n v="0"/>
    <s v="119-208"/>
    <s v="Gas,Well,Septic"/>
    <s v="SEPTIC"/>
    <s v="SEPTIC"/>
    <n v="0"/>
    <m/>
    <m/>
    <n v="1"/>
    <n v="1"/>
    <n v="3"/>
    <n v="1176"/>
    <n v="1"/>
    <m/>
    <m/>
    <m/>
    <m/>
    <m/>
    <m/>
    <m/>
    <m/>
    <m/>
    <m/>
    <n v="2"/>
    <n v="1"/>
    <x v="7"/>
    <x v="7"/>
  </r>
  <r>
    <s v="119-394"/>
    <m/>
    <x v="0"/>
    <s v="30 PEACEFUL LN"/>
    <n v="101"/>
    <s v="PIMENTAL ADAM &amp; AMBER"/>
    <s v="R130"/>
    <s v="ONE FAMILY"/>
    <s v="119//394//"/>
    <n v="0.13275999999999999"/>
    <n v="1"/>
    <n v="1"/>
    <n v="1"/>
    <n v="1"/>
    <s v="SEPTIC"/>
    <n v="0"/>
    <n v="0"/>
    <n v="0"/>
    <s v="YES"/>
    <n v="0"/>
    <s v="119-394"/>
    <s v="Gas,Well,Septic"/>
    <s v="SEPTIC"/>
    <s v="SEPTIC"/>
    <n v="0"/>
    <m/>
    <m/>
    <n v="1"/>
    <n v="1"/>
    <n v="2"/>
    <n v="912"/>
    <n v="1"/>
    <m/>
    <m/>
    <m/>
    <m/>
    <m/>
    <m/>
    <m/>
    <m/>
    <m/>
    <m/>
    <n v="1"/>
    <n v="1"/>
    <x v="7"/>
    <x v="7"/>
  </r>
  <r>
    <s v="119-329"/>
    <m/>
    <x v="0"/>
    <s v="15 REPOSE LN"/>
    <n v="101"/>
    <s v="SHEELEY PETRA"/>
    <s v="R130"/>
    <s v="ONE FAMILY"/>
    <s v="119//329//"/>
    <n v="0.15926999999999999"/>
    <n v="1"/>
    <n v="1"/>
    <n v="1"/>
    <n v="1"/>
    <s v="SEPTIC"/>
    <n v="0"/>
    <n v="1"/>
    <n v="2000"/>
    <s v="YES"/>
    <n v="2000"/>
    <s v="119-329"/>
    <s v="Gas,Well,Septic"/>
    <s v="SEPTIC"/>
    <s v="SEPTIC"/>
    <n v="2000"/>
    <m/>
    <m/>
    <n v="1"/>
    <n v="1"/>
    <n v="2"/>
    <n v="768"/>
    <n v="1"/>
    <m/>
    <m/>
    <m/>
    <m/>
    <m/>
    <m/>
    <m/>
    <m/>
    <m/>
    <m/>
    <n v="1"/>
    <n v="1"/>
    <x v="7"/>
    <x v="7"/>
  </r>
  <r>
    <s v="119-345"/>
    <m/>
    <x v="0"/>
    <s v="18 RESTFUL LN"/>
    <n v="101"/>
    <s v="MCNAUGHT DONALD J"/>
    <s v="R130"/>
    <s v="ONE FAMILY"/>
    <s v="119//345//"/>
    <n v="0.16053999999999999"/>
    <n v="1"/>
    <n v="1"/>
    <n v="1"/>
    <n v="1"/>
    <s v="SEPTIC"/>
    <n v="0"/>
    <n v="0"/>
    <n v="0"/>
    <s v="YES"/>
    <n v="0"/>
    <s v="119-345"/>
    <s v="Gas,Well,Septic"/>
    <s v="SEPTIC"/>
    <s v="SEPTIC"/>
    <n v="0"/>
    <m/>
    <m/>
    <n v="1"/>
    <n v="1"/>
    <n v="3"/>
    <n v="994"/>
    <n v="1"/>
    <m/>
    <m/>
    <m/>
    <m/>
    <m/>
    <m/>
    <m/>
    <m/>
    <m/>
    <m/>
    <n v="1"/>
    <n v="1"/>
    <x v="7"/>
    <x v="7"/>
  </r>
  <r>
    <s v="119-148"/>
    <m/>
    <x v="0"/>
    <s v="2 LEISURE LN"/>
    <n v="101"/>
    <s v="SOUSA GINA M"/>
    <s v="R130"/>
    <s v="ONE FAMILY"/>
    <s v="119//148//"/>
    <n v="0.17896000000000001"/>
    <n v="1"/>
    <n v="1"/>
    <n v="1"/>
    <n v="1"/>
    <s v="SEPTIC"/>
    <n v="0"/>
    <n v="1"/>
    <n v="2600"/>
    <s v="YES"/>
    <n v="2600"/>
    <s v="119-148"/>
    <s v="Gas,Well,Septic"/>
    <s v="SEPTIC"/>
    <s v="SEPTIC"/>
    <n v="2600"/>
    <m/>
    <m/>
    <n v="1"/>
    <n v="1"/>
    <n v="3"/>
    <n v="848"/>
    <n v="1"/>
    <m/>
    <m/>
    <m/>
    <m/>
    <m/>
    <m/>
    <m/>
    <m/>
    <m/>
    <m/>
    <n v="1"/>
    <n v="1"/>
    <x v="7"/>
    <x v="7"/>
  </r>
  <r>
    <s v="114E-411"/>
    <m/>
    <x v="0"/>
    <s v="8 SEAWOOD RD"/>
    <n v="101"/>
    <s v="ALLAIRE DONALD V"/>
    <s v="R130"/>
    <s v="ONE FAMILY"/>
    <s v="114/E/411//"/>
    <n v="2.1832799999999999"/>
    <n v="1"/>
    <n v="1"/>
    <n v="1"/>
    <n v="1"/>
    <s v="SEPTIC"/>
    <n v="0"/>
    <n v="0"/>
    <n v="0"/>
    <s v="YES"/>
    <n v="0"/>
    <s v="114E-411"/>
    <s v="Public Water,Septic"/>
    <s v="SEPTIC"/>
    <s v="SEPTIC"/>
    <n v="0"/>
    <m/>
    <m/>
    <n v="1"/>
    <n v="1"/>
    <n v="3"/>
    <n v="1760"/>
    <n v="2"/>
    <m/>
    <m/>
    <m/>
    <m/>
    <m/>
    <m/>
    <m/>
    <m/>
    <m/>
    <m/>
    <n v="4"/>
    <n v="1"/>
    <x v="7"/>
    <x v="7"/>
  </r>
  <r>
    <s v="119-368"/>
    <m/>
    <x v="0"/>
    <s v="19 RESTFUL LN"/>
    <n v="132"/>
    <s v="STAHMER SHIRLEY A"/>
    <s v="R130"/>
    <s v="RES ACLNUD  MDL-00"/>
    <s v="119//368//"/>
    <n v="0.32062000000000002"/>
    <n v="0"/>
    <n v="0"/>
    <n v="0"/>
    <n v="0"/>
    <m/>
    <n v="0"/>
    <n v="0"/>
    <n v="0"/>
    <s v="YES"/>
    <n v="0"/>
    <s v="119-368"/>
    <m/>
    <m/>
    <m/>
    <n v="0"/>
    <m/>
    <m/>
    <n v="0"/>
    <n v="0"/>
    <n v="0"/>
    <n v="0"/>
    <n v="0"/>
    <m/>
    <m/>
    <m/>
    <m/>
    <m/>
    <m/>
    <m/>
    <m/>
    <m/>
    <m/>
    <n v="2"/>
    <n v="1"/>
    <x v="7"/>
    <x v="7"/>
  </r>
  <r>
    <s v="105A-49"/>
    <m/>
    <x v="0"/>
    <s v="10 NAUSHON RD"/>
    <n v="101"/>
    <s v="BUMPUS STEVEN W"/>
    <s v="MR30"/>
    <s v="ONE FAMILY"/>
    <s v="105/A/49//"/>
    <n v="0.25456000000000001"/>
    <n v="1"/>
    <n v="1"/>
    <n v="1"/>
    <n v="1"/>
    <s v="SEPTIC"/>
    <n v="0"/>
    <n v="1"/>
    <n v="6400"/>
    <s v="YES"/>
    <n v="6400"/>
    <s v="105A-49"/>
    <s v="Public Water,Septic"/>
    <s v="SEPTIC"/>
    <s v="SEPTIC"/>
    <n v="6400"/>
    <m/>
    <m/>
    <n v="1"/>
    <n v="1"/>
    <n v="3"/>
    <n v="1008"/>
    <n v="1"/>
    <m/>
    <m/>
    <m/>
    <m/>
    <m/>
    <m/>
    <m/>
    <m/>
    <m/>
    <m/>
    <n v="1"/>
    <n v="1"/>
    <x v="4"/>
    <x v="4"/>
  </r>
  <r>
    <s v="122-690"/>
    <m/>
    <x v="0"/>
    <s v="137 LAKE AVE"/>
    <n v="101"/>
    <s v="PAULO ALEXANDER F"/>
    <s v="R130"/>
    <s v="ONE FAMILY"/>
    <s v="122//690//"/>
    <n v="0.13930000000000001"/>
    <n v="1"/>
    <n v="1"/>
    <n v="1"/>
    <n v="1"/>
    <s v="SEPTIC"/>
    <n v="0"/>
    <n v="1"/>
    <n v="5700"/>
    <s v="YES"/>
    <n v="5700"/>
    <s v="122-690"/>
    <s v="Gas,Well,Septic"/>
    <s v="SEPTIC"/>
    <s v="SEPTIC"/>
    <n v="5700"/>
    <m/>
    <m/>
    <n v="1"/>
    <n v="1"/>
    <n v="3"/>
    <n v="1400"/>
    <n v="2"/>
    <m/>
    <m/>
    <m/>
    <m/>
    <m/>
    <m/>
    <m/>
    <m/>
    <m/>
    <m/>
    <n v="2"/>
    <n v="1"/>
    <x v="7"/>
    <x v="7"/>
  </r>
  <r>
    <s v="119-444"/>
    <m/>
    <x v="0"/>
    <s v="37 MAYFLOWER LN"/>
    <n v="132"/>
    <s v="CATANESE ANTHONY J"/>
    <s v="R130"/>
    <s v="RES ACLNUD  MDL-00"/>
    <s v="119//444//"/>
    <n v="0.14269000000000001"/>
    <n v="0"/>
    <n v="0"/>
    <n v="0"/>
    <n v="0"/>
    <m/>
    <n v="0"/>
    <n v="0"/>
    <n v="0"/>
    <s v="YES"/>
    <n v="0"/>
    <s v="119-444"/>
    <m/>
    <m/>
    <m/>
    <n v="0"/>
    <m/>
    <m/>
    <n v="0"/>
    <n v="0"/>
    <n v="0"/>
    <n v="0"/>
    <n v="0"/>
    <m/>
    <m/>
    <m/>
    <m/>
    <m/>
    <m/>
    <m/>
    <m/>
    <m/>
    <m/>
    <n v="1"/>
    <n v="1"/>
    <x v="7"/>
    <x v="7"/>
  </r>
  <r>
    <s v="LAND_NOPARC"/>
    <m/>
    <x v="0"/>
    <m/>
    <n v="0"/>
    <m/>
    <m/>
    <m/>
    <m/>
    <n v="2.0250000000000001E-2"/>
    <n v="0"/>
    <n v="0"/>
    <n v="0"/>
    <n v="0"/>
    <m/>
    <n v="0"/>
    <n v="0"/>
    <n v="0"/>
    <s v="NO"/>
    <n v="0"/>
    <m/>
    <m/>
    <m/>
    <m/>
    <n v="0"/>
    <m/>
    <m/>
    <n v="0"/>
    <n v="0"/>
    <n v="0"/>
    <n v="0"/>
    <n v="0"/>
    <m/>
    <m/>
    <m/>
    <m/>
    <m/>
    <m/>
    <m/>
    <m/>
    <m/>
    <m/>
    <n v="0"/>
    <n v="1"/>
    <x v="7"/>
    <x v="7"/>
  </r>
  <r>
    <s v="106-18A"/>
    <m/>
    <x v="0"/>
    <s v="19 POND EDGE TRAIL"/>
    <n v="131"/>
    <s v="CRANE LANDING DEVELOPMENT LLC"/>
    <s v="R60"/>
    <s v="RES ACLNPO  MDL-00"/>
    <s v="106//18/A/"/>
    <n v="1.6109199999999999"/>
    <n v="0"/>
    <n v="0"/>
    <n v="0"/>
    <n v="0"/>
    <m/>
    <n v="0"/>
    <n v="0"/>
    <n v="0"/>
    <s v="YES"/>
    <n v="0"/>
    <s v="106-18A"/>
    <m/>
    <m/>
    <m/>
    <n v="0"/>
    <m/>
    <m/>
    <n v="0"/>
    <n v="0"/>
    <n v="0"/>
    <n v="0"/>
    <n v="0"/>
    <m/>
    <m/>
    <m/>
    <m/>
    <m/>
    <m/>
    <m/>
    <m/>
    <m/>
    <m/>
    <n v="1"/>
    <n v="1"/>
    <x v="14"/>
    <x v="14"/>
  </r>
  <r>
    <s v="119-284"/>
    <m/>
    <x v="0"/>
    <s v="16 REPOSE LN"/>
    <n v="903"/>
    <s v="TOWN OF WAREHAM"/>
    <s v="R130"/>
    <s v="TAX POSS  MDL-00"/>
    <s v="119//284//"/>
    <n v="0.15376999999999999"/>
    <n v="0"/>
    <n v="0"/>
    <n v="0"/>
    <n v="0"/>
    <m/>
    <n v="0"/>
    <n v="0"/>
    <n v="0"/>
    <s v="YES"/>
    <n v="0"/>
    <s v="119-284"/>
    <m/>
    <m/>
    <m/>
    <n v="0"/>
    <m/>
    <m/>
    <n v="0"/>
    <n v="0"/>
    <n v="0"/>
    <n v="0"/>
    <n v="0"/>
    <m/>
    <m/>
    <m/>
    <m/>
    <m/>
    <m/>
    <m/>
    <m/>
    <m/>
    <m/>
    <n v="1"/>
    <n v="1"/>
    <x v="7"/>
    <x v="7"/>
  </r>
  <r>
    <s v="119-215"/>
    <m/>
    <x v="0"/>
    <s v="10 HIDEAWAY LN"/>
    <n v="101"/>
    <s v="HUGHES LAURIE A"/>
    <s v="R130"/>
    <s v="ONE FAMILY"/>
    <s v="119//215//"/>
    <n v="0.16161"/>
    <n v="1"/>
    <n v="1"/>
    <n v="1"/>
    <n v="1"/>
    <s v="SEPTIC"/>
    <n v="0"/>
    <n v="1"/>
    <n v="2600"/>
    <s v="YES"/>
    <n v="2600"/>
    <s v="119-215"/>
    <s v="Gas,Well,Septic"/>
    <s v="SEPTIC"/>
    <s v="SEPTIC"/>
    <n v="2600"/>
    <m/>
    <m/>
    <n v="1"/>
    <n v="1"/>
    <n v="3"/>
    <n v="880"/>
    <n v="1"/>
    <m/>
    <m/>
    <m/>
    <m/>
    <m/>
    <m/>
    <m/>
    <m/>
    <m/>
    <m/>
    <n v="1"/>
    <n v="1"/>
    <x v="7"/>
    <x v="7"/>
  </r>
  <r>
    <s v="119-270"/>
    <m/>
    <x v="0"/>
    <s v="13 HIDEAWAY LN"/>
    <n v="101"/>
    <s v="SERGI JOSEPH R"/>
    <s v="R130"/>
    <s v="ONE FAMILY"/>
    <s v="119//270//"/>
    <n v="0.15540000000000001"/>
    <n v="1"/>
    <n v="1"/>
    <n v="1"/>
    <n v="1"/>
    <s v="SEPTIC"/>
    <n v="0"/>
    <n v="1"/>
    <n v="9700"/>
    <s v="YES"/>
    <n v="9700"/>
    <s v="119-270"/>
    <s v="Gas,Well,Septic"/>
    <s v="SEPTIC"/>
    <s v="SEPTIC"/>
    <n v="9700"/>
    <m/>
    <m/>
    <n v="1"/>
    <n v="1"/>
    <n v="3"/>
    <n v="1632"/>
    <n v="1.75"/>
    <m/>
    <m/>
    <m/>
    <m/>
    <m/>
    <m/>
    <m/>
    <m/>
    <m/>
    <m/>
    <n v="1"/>
    <n v="1"/>
    <x v="7"/>
    <x v="7"/>
  </r>
  <r>
    <s v="122-866"/>
    <m/>
    <x v="0"/>
    <s v="142 PARK AVE"/>
    <n v="903"/>
    <s v="TOWN OF WAREHAM"/>
    <s v="R130"/>
    <s v="TAX POSS  MDL-00"/>
    <s v="122//866//"/>
    <n v="0.13568"/>
    <n v="0"/>
    <n v="0"/>
    <n v="0"/>
    <n v="0"/>
    <m/>
    <n v="0"/>
    <n v="0"/>
    <n v="0"/>
    <s v="YES"/>
    <n v="0"/>
    <s v="122-866"/>
    <m/>
    <m/>
    <m/>
    <n v="0"/>
    <m/>
    <m/>
    <n v="0"/>
    <n v="0"/>
    <n v="0"/>
    <n v="0"/>
    <n v="0"/>
    <m/>
    <m/>
    <m/>
    <m/>
    <m/>
    <m/>
    <m/>
    <m/>
    <m/>
    <m/>
    <n v="2"/>
    <n v="1"/>
    <x v="7"/>
    <x v="7"/>
  </r>
  <r>
    <s v="119-207"/>
    <m/>
    <x v="0"/>
    <s v="9 LEISURE LN"/>
    <n v="101"/>
    <s v="FLAHERTY MICHAEL W"/>
    <s v="R130"/>
    <s v="ONE FAMILY"/>
    <s v="119//207//"/>
    <n v="0.14233000000000001"/>
    <n v="1"/>
    <n v="1"/>
    <n v="1"/>
    <n v="1"/>
    <s v="SEPTIC"/>
    <n v="0"/>
    <n v="1"/>
    <n v="6300"/>
    <s v="YES"/>
    <n v="6300"/>
    <s v="119-207"/>
    <s v="Well,Septic"/>
    <s v="SEPTIC"/>
    <s v="SEPTIC"/>
    <n v="6300"/>
    <m/>
    <m/>
    <n v="1"/>
    <n v="1"/>
    <n v="3"/>
    <n v="684"/>
    <n v="1"/>
    <m/>
    <m/>
    <m/>
    <m/>
    <m/>
    <m/>
    <m/>
    <m/>
    <m/>
    <m/>
    <n v="1"/>
    <n v="1"/>
    <x v="7"/>
    <x v="7"/>
  </r>
  <r>
    <s v="114E-409"/>
    <m/>
    <x v="0"/>
    <s v="253 CHARGE POND RD"/>
    <n v="101"/>
    <s v="SMITH MICHAEL F"/>
    <s v="R130"/>
    <s v="ONE FAMILY"/>
    <s v="114/E/409//"/>
    <n v="0.57928999999999997"/>
    <n v="1"/>
    <n v="1"/>
    <n v="1"/>
    <n v="1"/>
    <s v="SEPTIC"/>
    <n v="0"/>
    <n v="0"/>
    <n v="0"/>
    <s v="YES"/>
    <n v="0"/>
    <s v="114E-409"/>
    <s v="Well,Septic"/>
    <s v="SEPTIC"/>
    <s v="SEPTIC"/>
    <n v="0"/>
    <m/>
    <m/>
    <n v="1"/>
    <n v="1"/>
    <n v="4"/>
    <n v="1768"/>
    <n v="2"/>
    <m/>
    <m/>
    <m/>
    <m/>
    <m/>
    <m/>
    <m/>
    <m/>
    <m/>
    <m/>
    <n v="1"/>
    <n v="1"/>
    <x v="7"/>
    <x v="7"/>
  </r>
  <r>
    <s v="119-328"/>
    <m/>
    <x v="0"/>
    <s v="17 REPOSE LN"/>
    <n v="101"/>
    <s v="HOULIHAN STEVEN"/>
    <s v="R13"/>
    <s v="ONE FAMILY"/>
    <s v="119//328//"/>
    <n v="0.14838000000000001"/>
    <n v="1"/>
    <n v="1"/>
    <n v="1"/>
    <n v="1"/>
    <s v="SEPTIC"/>
    <n v="0"/>
    <n v="1"/>
    <n v="7100"/>
    <s v="YES"/>
    <n v="7100"/>
    <s v="119-328"/>
    <s v="Gas,Well,Septic"/>
    <s v="SEPTIC"/>
    <s v="SEPTIC"/>
    <n v="7100"/>
    <m/>
    <m/>
    <n v="1"/>
    <n v="1"/>
    <n v="0"/>
    <n v="528"/>
    <n v="1"/>
    <m/>
    <m/>
    <m/>
    <m/>
    <m/>
    <m/>
    <m/>
    <m/>
    <m/>
    <m/>
    <n v="1"/>
    <n v="1"/>
    <x v="7"/>
    <x v="7"/>
  </r>
  <r>
    <s v="119-147"/>
    <m/>
    <x v="0"/>
    <s v="1 BLISSFUL LN"/>
    <n v="132"/>
    <s v="RUGGIERO ICE LLC"/>
    <s v="R130"/>
    <s v="RES ACLNUD  MDL-00"/>
    <s v="119//147//"/>
    <n v="0.22237000000000001"/>
    <n v="0"/>
    <n v="0"/>
    <n v="0"/>
    <n v="0"/>
    <m/>
    <n v="0"/>
    <n v="1"/>
    <n v="0"/>
    <s v="YES"/>
    <n v="0"/>
    <s v="119-147"/>
    <m/>
    <m/>
    <m/>
    <n v="0"/>
    <m/>
    <m/>
    <n v="0"/>
    <n v="0"/>
    <n v="0"/>
    <n v="0"/>
    <n v="0"/>
    <m/>
    <m/>
    <m/>
    <m/>
    <m/>
    <m/>
    <m/>
    <m/>
    <m/>
    <m/>
    <n v="1"/>
    <n v="1"/>
    <x v="7"/>
    <x v="7"/>
  </r>
  <r>
    <s v="LAND_NOPARC"/>
    <m/>
    <x v="0"/>
    <m/>
    <n v="0"/>
    <m/>
    <m/>
    <m/>
    <m/>
    <n v="1.5900000000000001E-3"/>
    <n v="0"/>
    <n v="0"/>
    <n v="0"/>
    <n v="0"/>
    <m/>
    <n v="0"/>
    <n v="0"/>
    <n v="0"/>
    <s v="NO"/>
    <n v="0"/>
    <m/>
    <m/>
    <m/>
    <m/>
    <n v="0"/>
    <m/>
    <m/>
    <n v="0"/>
    <n v="0"/>
    <n v="0"/>
    <n v="0"/>
    <n v="0"/>
    <m/>
    <m/>
    <m/>
    <m/>
    <m/>
    <m/>
    <m/>
    <m/>
    <m/>
    <m/>
    <n v="0"/>
    <n v="1"/>
    <x v="7"/>
    <x v="7"/>
  </r>
  <r>
    <s v="106-17"/>
    <m/>
    <x v="0"/>
    <s v="21 POND EDGE TRAIL"/>
    <n v="101"/>
    <s v="BROUGHTON MICHAEL C"/>
    <s v="R60"/>
    <s v="ONE FAMILY"/>
    <s v="106//17//"/>
    <n v="1.4072499999999999"/>
    <n v="0"/>
    <n v="1"/>
    <n v="0"/>
    <n v="1"/>
    <m/>
    <n v="0"/>
    <n v="1"/>
    <n v="13600"/>
    <s v="YES"/>
    <n v="13600"/>
    <s v="106-17"/>
    <m/>
    <m/>
    <s v="SEPTIC"/>
    <n v="13600"/>
    <m/>
    <m/>
    <n v="0"/>
    <n v="1"/>
    <n v="3"/>
    <n v="2804"/>
    <n v="1.75"/>
    <m/>
    <m/>
    <m/>
    <m/>
    <m/>
    <m/>
    <m/>
    <m/>
    <m/>
    <m/>
    <n v="1"/>
    <n v="1"/>
    <x v="14"/>
    <x v="14"/>
  </r>
  <r>
    <s v="119-346"/>
    <m/>
    <x v="0"/>
    <s v="20 RESTFUL LN"/>
    <n v="101"/>
    <s v="JEPPE ALBERT W"/>
    <s v="R130"/>
    <s v="ONE FAMILY"/>
    <s v="119//346//"/>
    <n v="0.32755000000000001"/>
    <n v="1"/>
    <n v="1"/>
    <n v="1"/>
    <n v="1"/>
    <s v="SEPTIC"/>
    <n v="0"/>
    <n v="0"/>
    <n v="0"/>
    <s v="YES"/>
    <n v="0"/>
    <s v="119-346"/>
    <s v="Gas,Well,Septic"/>
    <s v="SEPTIC"/>
    <s v="SEPTIC"/>
    <n v="0"/>
    <m/>
    <m/>
    <n v="1"/>
    <n v="1"/>
    <n v="3"/>
    <n v="1132"/>
    <n v="1"/>
    <m/>
    <m/>
    <m/>
    <m/>
    <m/>
    <m/>
    <m/>
    <m/>
    <m/>
    <m/>
    <n v="2"/>
    <n v="1"/>
    <x v="7"/>
    <x v="7"/>
  </r>
  <r>
    <s v="105A-50"/>
    <m/>
    <x v="0"/>
    <s v="8 NAUSHON RD"/>
    <n v="101"/>
    <s v="BEAL SUSAN E"/>
    <s v="MR30"/>
    <s v="ONE FAMILY"/>
    <s v="105/A/50//"/>
    <n v="0.26189000000000001"/>
    <n v="1"/>
    <n v="1"/>
    <n v="1"/>
    <n v="1"/>
    <s v="SEPTIC"/>
    <n v="0"/>
    <n v="1"/>
    <n v="5500"/>
    <s v="YES"/>
    <n v="5500"/>
    <s v="105A-50"/>
    <s v="Public Water,Septic"/>
    <s v="SEPTIC"/>
    <s v="SEPTIC"/>
    <n v="5500"/>
    <m/>
    <m/>
    <n v="1"/>
    <n v="1"/>
    <n v="3"/>
    <n v="1316"/>
    <n v="1"/>
    <m/>
    <m/>
    <m/>
    <m/>
    <m/>
    <m/>
    <m/>
    <m/>
    <m/>
    <m/>
    <n v="1"/>
    <n v="1"/>
    <x v="4"/>
    <x v="4"/>
  </r>
  <r>
    <s v="122-688"/>
    <m/>
    <x v="0"/>
    <s v="141 LAKE AVE"/>
    <n v="132"/>
    <s v="MCCARTNEY ROBERT D"/>
    <s v="R130"/>
    <s v="RES ACLNUD  MDL-00"/>
    <s v="122//688//"/>
    <n v="0.13772999999999999"/>
    <n v="0"/>
    <n v="0"/>
    <n v="0"/>
    <n v="0"/>
    <m/>
    <n v="0"/>
    <n v="0"/>
    <n v="0"/>
    <s v="NO_W1"/>
    <n v="0"/>
    <s v="122-688"/>
    <m/>
    <m/>
    <m/>
    <n v="0"/>
    <m/>
    <m/>
    <n v="0"/>
    <n v="0"/>
    <n v="0"/>
    <n v="0"/>
    <n v="0"/>
    <m/>
    <m/>
    <m/>
    <m/>
    <m/>
    <m/>
    <m/>
    <m/>
    <m/>
    <m/>
    <n v="2"/>
    <n v="1"/>
    <x v="7"/>
    <x v="7"/>
  </r>
  <r>
    <s v="105A-18"/>
    <m/>
    <x v="0"/>
    <s v="52 CHARLOTTE FURN RD"/>
    <n v="101"/>
    <s v="COUTO JOSEPH A"/>
    <s v="MR30"/>
    <s v="ONE FAMILY"/>
    <s v="105/A/18//"/>
    <n v="0.21678"/>
    <n v="1"/>
    <n v="1"/>
    <n v="1"/>
    <n v="1"/>
    <s v="SEPTIC"/>
    <n v="0"/>
    <n v="1"/>
    <n v="3600"/>
    <s v="YES"/>
    <n v="3600"/>
    <s v="105A-18"/>
    <s v="Public Water,Septic"/>
    <s v="SEPTIC"/>
    <s v="SEPTIC"/>
    <n v="3600"/>
    <m/>
    <m/>
    <n v="1"/>
    <n v="1"/>
    <n v="3"/>
    <n v="1008"/>
    <n v="1"/>
    <m/>
    <m/>
    <m/>
    <m/>
    <m/>
    <m/>
    <m/>
    <m/>
    <m/>
    <m/>
    <n v="1"/>
    <n v="1"/>
    <x v="4"/>
    <x v="4"/>
  </r>
  <r>
    <s v="119-149"/>
    <m/>
    <x v="0"/>
    <s v="4 LEISURE LN"/>
    <n v="101"/>
    <s v="CORCORAN MARGARET M"/>
    <s v="R130"/>
    <s v="ONE FAMILY"/>
    <s v="119//149//"/>
    <n v="0.16527"/>
    <n v="1"/>
    <n v="1"/>
    <n v="1"/>
    <n v="1"/>
    <s v="SEPTIC"/>
    <n v="0"/>
    <n v="1"/>
    <n v="900"/>
    <s v="YES"/>
    <n v="900"/>
    <s v="119-149"/>
    <s v="Gas,Well,Septic"/>
    <s v="SEPTIC"/>
    <s v="SEPTIC"/>
    <n v="900"/>
    <m/>
    <m/>
    <n v="1"/>
    <n v="1"/>
    <n v="2"/>
    <n v="1152"/>
    <n v="1"/>
    <m/>
    <m/>
    <m/>
    <m/>
    <m/>
    <m/>
    <m/>
    <m/>
    <m/>
    <m/>
    <n v="1"/>
    <n v="1"/>
    <x v="7"/>
    <x v="7"/>
  </r>
  <r>
    <s v="122-359"/>
    <m/>
    <x v="0"/>
    <s v="105 PLYMOUTH AVE"/>
    <n v="101"/>
    <s v="OXNARD FRANK A LIFE ESTATE"/>
    <s v="R130"/>
    <s v="ONE FAMILY"/>
    <s v="122//359//"/>
    <n v="0.14549000000000001"/>
    <n v="1"/>
    <n v="1"/>
    <n v="1"/>
    <n v="1"/>
    <s v="SEPTIC"/>
    <n v="0"/>
    <n v="1"/>
    <n v="2500"/>
    <s v="YES"/>
    <n v="2500"/>
    <s v="122-359"/>
    <s v="Gas,Well,Septic"/>
    <s v="SEPTIC"/>
    <s v="SEPTIC"/>
    <n v="2500"/>
    <m/>
    <m/>
    <n v="1"/>
    <n v="1"/>
    <n v="2"/>
    <n v="696"/>
    <n v="1"/>
    <m/>
    <m/>
    <m/>
    <m/>
    <m/>
    <m/>
    <m/>
    <m/>
    <m/>
    <m/>
    <n v="2"/>
    <n v="1"/>
    <x v="7"/>
    <x v="7"/>
  </r>
  <r>
    <s v="119-83"/>
    <m/>
    <x v="0"/>
    <s v="2 BLISSFUL LN"/>
    <n v="101"/>
    <s v="LIVINGSTONE LYDA T TRUSTEE"/>
    <s v="R130"/>
    <s v="ONE FAMILY"/>
    <s v="119//83//"/>
    <n v="0.22145999999999999"/>
    <n v="1"/>
    <n v="1"/>
    <n v="1"/>
    <n v="1"/>
    <s v="SEPTIC"/>
    <n v="0"/>
    <n v="1"/>
    <n v="1600"/>
    <s v="YES"/>
    <n v="1600"/>
    <s v="119-83"/>
    <s v="Gas,Well,Septic"/>
    <s v="SEPTIC"/>
    <s v="SEPTIC"/>
    <n v="1600"/>
    <m/>
    <m/>
    <n v="1"/>
    <n v="1"/>
    <n v="3"/>
    <n v="1152"/>
    <n v="1"/>
    <m/>
    <m/>
    <m/>
    <m/>
    <m/>
    <m/>
    <m/>
    <m/>
    <m/>
    <m/>
    <n v="1"/>
    <n v="1"/>
    <x v="7"/>
    <x v="7"/>
  </r>
  <r>
    <s v="114E-404"/>
    <m/>
    <x v="0"/>
    <s v="252 CHARGE POND RD"/>
    <n v="131"/>
    <s v="MAGAZZU PAOLO"/>
    <s v="R60"/>
    <s v="RES ACLNPO  MDL-00"/>
    <s v="114/E/404//"/>
    <n v="0.52805000000000002"/>
    <n v="0"/>
    <n v="0"/>
    <n v="0"/>
    <n v="0"/>
    <m/>
    <n v="0"/>
    <n v="0"/>
    <n v="0"/>
    <s v="YES"/>
    <n v="0"/>
    <s v="114E-404"/>
    <m/>
    <m/>
    <m/>
    <n v="0"/>
    <m/>
    <m/>
    <n v="0"/>
    <n v="0"/>
    <n v="0"/>
    <n v="0"/>
    <n v="0"/>
    <m/>
    <m/>
    <m/>
    <m/>
    <m/>
    <m/>
    <m/>
    <m/>
    <m/>
    <m/>
    <n v="1"/>
    <n v="1"/>
    <x v="7"/>
    <x v="7"/>
  </r>
  <r>
    <s v="122-184"/>
    <m/>
    <x v="0"/>
    <s v="130 PLYMOUTH AVE"/>
    <n v="101"/>
    <s v="GOUGEON JOSEPH A"/>
    <s v="R130"/>
    <s v="ONE FAMILY"/>
    <s v="122//184//"/>
    <n v="0.14845"/>
    <n v="1"/>
    <n v="1"/>
    <n v="1"/>
    <n v="1"/>
    <s v="SEPTIC"/>
    <n v="0"/>
    <n v="1"/>
    <n v="8500"/>
    <s v="YES"/>
    <n v="8500"/>
    <s v="122-184"/>
    <s v="Gas,Well,Septic"/>
    <s v="SEPTIC"/>
    <s v="SEPTIC"/>
    <n v="8500"/>
    <m/>
    <m/>
    <n v="1"/>
    <n v="1"/>
    <n v="2"/>
    <n v="768"/>
    <n v="1"/>
    <m/>
    <m/>
    <m/>
    <m/>
    <m/>
    <m/>
    <m/>
    <m/>
    <m/>
    <m/>
    <n v="2"/>
    <n v="1"/>
    <x v="7"/>
    <x v="7"/>
  </r>
  <r>
    <s v="119-445"/>
    <m/>
    <x v="0"/>
    <s v="39 MAYFLOWER LN"/>
    <n v="101"/>
    <s v="CURLEY NEIL F"/>
    <s v="R130"/>
    <s v="ONE FAMILY"/>
    <s v="119//445//"/>
    <n v="0.16233"/>
    <n v="1"/>
    <n v="1"/>
    <n v="1"/>
    <n v="1"/>
    <s v="SEPTIC"/>
    <n v="0"/>
    <n v="1"/>
    <n v="8200"/>
    <s v="YES"/>
    <n v="8200"/>
    <s v="119-445"/>
    <s v="Gas,Well,Septic"/>
    <s v="SEPTIC"/>
    <s v="SEPTIC"/>
    <n v="8200"/>
    <m/>
    <m/>
    <n v="1"/>
    <n v="1"/>
    <n v="2"/>
    <n v="864"/>
    <n v="1"/>
    <m/>
    <m/>
    <m/>
    <m/>
    <m/>
    <m/>
    <m/>
    <m/>
    <m/>
    <m/>
    <n v="1"/>
    <n v="1"/>
    <x v="7"/>
    <x v="7"/>
  </r>
  <r>
    <s v="119-285"/>
    <m/>
    <x v="0"/>
    <s v="18 REPOSE LN"/>
    <n v="101"/>
    <s v="LEAVITT KELLY L"/>
    <s v="R130"/>
    <s v="ONE FAMILY"/>
    <s v="119//285//"/>
    <n v="0.15761"/>
    <n v="1"/>
    <n v="1"/>
    <n v="1"/>
    <n v="1"/>
    <s v="SEPTIC"/>
    <n v="0"/>
    <n v="1"/>
    <n v="10300"/>
    <s v="YES"/>
    <n v="10300"/>
    <s v="119-285"/>
    <s v="Well,Septic"/>
    <s v="SEPTIC"/>
    <s v="SEPTIC"/>
    <n v="10300"/>
    <m/>
    <m/>
    <n v="1"/>
    <n v="1"/>
    <n v="3"/>
    <n v="720"/>
    <n v="1"/>
    <m/>
    <m/>
    <m/>
    <m/>
    <m/>
    <m/>
    <m/>
    <m/>
    <m/>
    <m/>
    <n v="1"/>
    <n v="1"/>
    <x v="7"/>
    <x v="7"/>
  </r>
  <r>
    <s v="105A-74"/>
    <m/>
    <x v="0"/>
    <s v="7 NAUSHON RD"/>
    <n v="101"/>
    <s v="GLASSER LYNNE M"/>
    <s v="MR30"/>
    <s v="ONE FAMILY"/>
    <s v="105/A/74//"/>
    <n v="0.35842000000000002"/>
    <n v="1"/>
    <n v="1"/>
    <n v="1"/>
    <n v="1"/>
    <s v="SEPTIC"/>
    <n v="0"/>
    <n v="1"/>
    <n v="4900"/>
    <s v="YES"/>
    <n v="4900"/>
    <s v="105A-74"/>
    <s v="Public Water,Septic"/>
    <s v="SEPTIC"/>
    <s v="SEPTIC"/>
    <n v="4900"/>
    <m/>
    <m/>
    <n v="1"/>
    <n v="1"/>
    <n v="4"/>
    <n v="1232"/>
    <n v="1"/>
    <m/>
    <m/>
    <m/>
    <m/>
    <m/>
    <m/>
    <m/>
    <m/>
    <m/>
    <m/>
    <n v="1"/>
    <n v="1"/>
    <x v="4"/>
    <x v="4"/>
  </r>
  <r>
    <s v="119-327"/>
    <m/>
    <x v="0"/>
    <s v="19 REPOSE LN"/>
    <n v="101"/>
    <s v="SALEMME FRANK V"/>
    <s v="R130"/>
    <s v="ONE FAMILY"/>
    <s v="119//327//"/>
    <n v="0.14024"/>
    <n v="1"/>
    <n v="1"/>
    <n v="1"/>
    <n v="1"/>
    <s v="SEPTIC"/>
    <n v="0"/>
    <n v="1"/>
    <n v="4200"/>
    <s v="YES"/>
    <n v="4200"/>
    <s v="119-327"/>
    <s v="Gas,Well,Septic"/>
    <s v="SEPTIC"/>
    <s v="SEPTIC"/>
    <n v="4200"/>
    <m/>
    <m/>
    <n v="1"/>
    <n v="1"/>
    <n v="3"/>
    <n v="960"/>
    <n v="1"/>
    <m/>
    <m/>
    <m/>
    <m/>
    <m/>
    <m/>
    <m/>
    <m/>
    <m/>
    <m/>
    <n v="1"/>
    <n v="1"/>
    <x v="7"/>
    <x v="7"/>
  </r>
  <r>
    <s v="105A-73"/>
    <m/>
    <x v="0"/>
    <s v="3 NASHAWENA PL"/>
    <n v="101"/>
    <s v="BADGER JANICE L"/>
    <s v="MR30"/>
    <s v="ONE FAMILY"/>
    <s v="105/A/73//"/>
    <n v="0.25092999999999999"/>
    <n v="1"/>
    <n v="1"/>
    <n v="1"/>
    <n v="1"/>
    <s v="SEPTIC"/>
    <n v="0"/>
    <n v="1"/>
    <n v="3800"/>
    <s v="YES"/>
    <n v="3800"/>
    <s v="105A-73"/>
    <s v="Public Water,Septic"/>
    <s v="SEPTIC"/>
    <s v="SEPTIC"/>
    <n v="3800"/>
    <m/>
    <m/>
    <n v="1"/>
    <n v="1"/>
    <n v="3"/>
    <n v="1008"/>
    <n v="1"/>
    <m/>
    <m/>
    <m/>
    <m/>
    <m/>
    <m/>
    <m/>
    <m/>
    <m/>
    <m/>
    <n v="1"/>
    <n v="1"/>
    <x v="4"/>
    <x v="4"/>
  </r>
  <r>
    <s v="119-206"/>
    <m/>
    <x v="0"/>
    <s v="11 LEISURE LN"/>
    <n v="101"/>
    <s v="HERNAN MARSHA C"/>
    <s v="R130"/>
    <s v="ONE FAMILY"/>
    <s v="119//206//"/>
    <n v="0.14313000000000001"/>
    <n v="1"/>
    <n v="1"/>
    <n v="1"/>
    <n v="1"/>
    <s v="SEPTIC"/>
    <n v="0"/>
    <n v="1"/>
    <n v="2400"/>
    <s v="YES"/>
    <n v="2400"/>
    <s v="119-206"/>
    <s v="Gas,Well,Septic"/>
    <s v="SEPTIC"/>
    <s v="SEPTIC"/>
    <n v="2400"/>
    <m/>
    <m/>
    <n v="1"/>
    <n v="1"/>
    <n v="2"/>
    <n v="576"/>
    <n v="1"/>
    <m/>
    <m/>
    <m/>
    <m/>
    <m/>
    <m/>
    <m/>
    <m/>
    <m/>
    <m/>
    <n v="1"/>
    <n v="1"/>
    <x v="7"/>
    <x v="7"/>
  </r>
  <r>
    <s v="119-395"/>
    <m/>
    <x v="0"/>
    <s v="32 PEACEFUL LN"/>
    <n v="101"/>
    <s v="STAHMER JOSEPH F"/>
    <s v="R130"/>
    <s v="ONE FAMILY"/>
    <s v="119//395//"/>
    <n v="0.32785999999999998"/>
    <n v="1"/>
    <n v="1"/>
    <n v="1"/>
    <n v="1"/>
    <s v="SEPTIC"/>
    <n v="0"/>
    <n v="1"/>
    <n v="0"/>
    <s v="NO_W1"/>
    <n v="0"/>
    <s v="119-395"/>
    <s v="Gas,Well,Septic"/>
    <s v="SEPTIC"/>
    <s v="SEPTIC"/>
    <n v="0"/>
    <m/>
    <m/>
    <n v="1"/>
    <n v="1"/>
    <n v="3"/>
    <n v="1176"/>
    <n v="1"/>
    <m/>
    <m/>
    <m/>
    <m/>
    <m/>
    <m/>
    <m/>
    <m/>
    <m/>
    <m/>
    <n v="3"/>
    <n v="1"/>
    <x v="7"/>
    <x v="7"/>
  </r>
  <r>
    <s v="114D-4"/>
    <m/>
    <x v="0"/>
    <s v="0 SUNFISH LN"/>
    <n v="903"/>
    <s v="TOWN OF WAREHAM"/>
    <s v="R60"/>
    <s v="MUNICIPAL  MDL-00"/>
    <s v="114/D/4//"/>
    <n v="1.26441"/>
    <n v="0"/>
    <n v="0"/>
    <n v="0"/>
    <n v="0"/>
    <m/>
    <n v="0"/>
    <n v="0"/>
    <n v="0"/>
    <s v="NO_W1"/>
    <n v="0"/>
    <s v="114D-4"/>
    <m/>
    <m/>
    <m/>
    <n v="0"/>
    <m/>
    <m/>
    <n v="0"/>
    <n v="0"/>
    <n v="0"/>
    <n v="0"/>
    <n v="0"/>
    <m/>
    <m/>
    <m/>
    <m/>
    <m/>
    <m/>
    <m/>
    <m/>
    <m/>
    <m/>
    <n v="3"/>
    <n v="1"/>
    <x v="7"/>
    <x v="7"/>
  </r>
  <r>
    <s v="122-868"/>
    <m/>
    <x v="0"/>
    <s v="146 PARK AVE"/>
    <n v="131"/>
    <s v="FAMIGLETTI MARY E"/>
    <s v="R130"/>
    <s v="RES ACLNPO  MDL-00"/>
    <s v="122//868//"/>
    <n v="0.13986999999999999"/>
    <n v="0"/>
    <n v="0"/>
    <n v="0"/>
    <n v="0"/>
    <m/>
    <n v="0"/>
    <n v="0"/>
    <n v="0"/>
    <s v="YES"/>
    <n v="0"/>
    <s v="122-868"/>
    <m/>
    <m/>
    <m/>
    <n v="0"/>
    <m/>
    <m/>
    <n v="0"/>
    <n v="0"/>
    <n v="0"/>
    <n v="0"/>
    <n v="0"/>
    <m/>
    <m/>
    <m/>
    <m/>
    <m/>
    <m/>
    <m/>
    <m/>
    <m/>
    <m/>
    <n v="2"/>
    <n v="1"/>
    <x v="7"/>
    <x v="7"/>
  </r>
  <r>
    <s v="UNK469"/>
    <s v="FEE"/>
    <x v="0"/>
    <s v="UPPER BOUNDARY R"/>
    <n v="0"/>
    <m/>
    <m/>
    <m/>
    <m/>
    <n v="1.24997"/>
    <n v="0"/>
    <n v="0"/>
    <n v="0"/>
    <n v="0"/>
    <m/>
    <n v="0"/>
    <n v="0"/>
    <n v="0"/>
    <s v="NO_W2"/>
    <n v="0"/>
    <m/>
    <m/>
    <m/>
    <m/>
    <n v="0"/>
    <m/>
    <m/>
    <n v="0"/>
    <n v="0"/>
    <n v="0"/>
    <n v="0"/>
    <n v="0"/>
    <s v="Not in new Assr DB, Makepe?, old info"/>
    <m/>
    <m/>
    <m/>
    <m/>
    <m/>
    <m/>
    <m/>
    <m/>
    <m/>
    <n v="1"/>
    <n v="1"/>
    <x v="7"/>
    <x v="7"/>
  </r>
  <r>
    <s v="119-216"/>
    <m/>
    <x v="0"/>
    <s v="12 HIDEAWAY LN"/>
    <n v="101"/>
    <s v="SWARTZ DALE P"/>
    <s v="R13"/>
    <s v="ONE FAMILY"/>
    <s v="119//216//"/>
    <n v="0.32756000000000002"/>
    <n v="1"/>
    <n v="1"/>
    <n v="1"/>
    <n v="1"/>
    <s v="SEPTIC"/>
    <n v="0"/>
    <n v="1"/>
    <n v="11900"/>
    <s v="YES"/>
    <n v="11900"/>
    <s v="119-216"/>
    <s v="Well,Septic"/>
    <s v="SEPTIC"/>
    <s v="SEPTIC"/>
    <n v="11900"/>
    <m/>
    <m/>
    <n v="1"/>
    <n v="1"/>
    <n v="2"/>
    <n v="1056"/>
    <n v="1"/>
    <m/>
    <m/>
    <m/>
    <m/>
    <m/>
    <m/>
    <m/>
    <m/>
    <m/>
    <m/>
    <n v="2"/>
    <n v="1"/>
    <x v="7"/>
    <x v="7"/>
  </r>
  <r>
    <s v="105A-72"/>
    <m/>
    <x v="0"/>
    <s v="5 NASHAWENA PL"/>
    <n v="101"/>
    <s v="KEENE KATHLEEN A"/>
    <s v="MR30"/>
    <s v="ONE FAMILY"/>
    <s v="105/A/72//"/>
    <n v="0.19681999999999999"/>
    <n v="1"/>
    <n v="1"/>
    <n v="1"/>
    <n v="1"/>
    <s v="SEPTIC"/>
    <n v="0"/>
    <n v="1"/>
    <n v="3300"/>
    <s v="YES"/>
    <n v="3300"/>
    <s v="105A-72"/>
    <s v="Public Water,Septic"/>
    <s v="SEPTIC"/>
    <s v="SEPTIC"/>
    <n v="3300"/>
    <m/>
    <m/>
    <n v="1"/>
    <n v="1"/>
    <n v="3"/>
    <n v="1316"/>
    <n v="1"/>
    <m/>
    <m/>
    <m/>
    <m/>
    <m/>
    <m/>
    <m/>
    <m/>
    <m/>
    <m/>
    <n v="1"/>
    <n v="1"/>
    <x v="4"/>
    <x v="4"/>
  </r>
  <r>
    <s v="119-268"/>
    <m/>
    <x v="0"/>
    <s v="17 HIDEAWAY LN"/>
    <n v="101"/>
    <s v="GARCIA DAVID A SR"/>
    <m/>
    <s v="ONE FAMILY"/>
    <s v="119//268//"/>
    <n v="0.29742000000000002"/>
    <n v="1"/>
    <n v="1"/>
    <n v="1"/>
    <n v="1"/>
    <s v="SEPTIC"/>
    <n v="0"/>
    <n v="1"/>
    <n v="13900"/>
    <s v="YES"/>
    <n v="13900"/>
    <s v="119-268"/>
    <s v="Public Water,Septic"/>
    <s v="SEPTIC"/>
    <s v="SEPTIC"/>
    <n v="13900"/>
    <m/>
    <m/>
    <n v="1"/>
    <n v="1"/>
    <n v="1"/>
    <n v="1904"/>
    <n v="1.75"/>
    <m/>
    <m/>
    <m/>
    <m/>
    <m/>
    <m/>
    <m/>
    <m/>
    <m/>
    <m/>
    <n v="2"/>
    <n v="1"/>
    <x v="7"/>
    <x v="7"/>
  </r>
  <r>
    <s v="119-326"/>
    <m/>
    <x v="0"/>
    <s v="21 REPOSE LN"/>
    <n v="101"/>
    <s v="HAYWARD DONALD E JR"/>
    <s v="R130"/>
    <s v="ONE FAMILY"/>
    <s v="119//326//"/>
    <n v="0.14296"/>
    <n v="1"/>
    <n v="1"/>
    <n v="1"/>
    <n v="1"/>
    <s v="SEPTIC"/>
    <n v="0"/>
    <n v="1"/>
    <n v="2600"/>
    <s v="YES"/>
    <n v="2600"/>
    <s v="119-326"/>
    <s v="Well,Septic"/>
    <s v="SEPTIC"/>
    <s v="SEPTIC"/>
    <n v="2600"/>
    <m/>
    <m/>
    <n v="1"/>
    <n v="1"/>
    <n v="3"/>
    <n v="1008"/>
    <n v="1"/>
    <m/>
    <m/>
    <m/>
    <m/>
    <m/>
    <m/>
    <m/>
    <m/>
    <m/>
    <m/>
    <n v="1"/>
    <n v="1"/>
    <x v="7"/>
    <x v="7"/>
  </r>
  <r>
    <s v="122-686"/>
    <m/>
    <x v="0"/>
    <s v="145 LAKE AVE"/>
    <n v="101"/>
    <s v="WILLIAMS DANIEL R"/>
    <s v="R130"/>
    <s v="ONE FAMILY"/>
    <s v="122//686//"/>
    <n v="0.14201"/>
    <n v="1"/>
    <n v="1"/>
    <n v="1"/>
    <n v="1"/>
    <s v="SEPTIC"/>
    <n v="0"/>
    <n v="1"/>
    <n v="3600"/>
    <s v="YES"/>
    <n v="3600"/>
    <s v="122-686"/>
    <s v="Gas,Well,Septic"/>
    <s v="SEPTIC"/>
    <s v="SEPTIC"/>
    <n v="3600"/>
    <m/>
    <m/>
    <n v="1"/>
    <n v="1"/>
    <n v="3"/>
    <n v="1440"/>
    <n v="2"/>
    <m/>
    <m/>
    <m/>
    <m/>
    <m/>
    <m/>
    <m/>
    <m/>
    <m/>
    <m/>
    <n v="2"/>
    <n v="1"/>
    <x v="7"/>
    <x v="7"/>
  </r>
  <r>
    <s v="119-146"/>
    <m/>
    <x v="0"/>
    <s v="3 BLISSFUL LN"/>
    <n v="101"/>
    <s v="RUGGIERO ICE LLC"/>
    <s v="R130"/>
    <s v="ONE FAMILY"/>
    <s v="119//146//"/>
    <n v="0.16566"/>
    <n v="1"/>
    <n v="1"/>
    <n v="1"/>
    <n v="1"/>
    <s v="SEPTIC"/>
    <n v="0"/>
    <n v="1"/>
    <n v="200"/>
    <s v="YES"/>
    <n v="200"/>
    <s v="119-146"/>
    <s v="Gas,Well,Septic"/>
    <s v="SEPTIC"/>
    <s v="SEPTIC"/>
    <n v="200"/>
    <m/>
    <m/>
    <n v="1"/>
    <n v="1"/>
    <n v="2"/>
    <n v="560"/>
    <n v="1"/>
    <m/>
    <m/>
    <m/>
    <m/>
    <m/>
    <m/>
    <m/>
    <m/>
    <m/>
    <m/>
    <n v="1"/>
    <n v="1"/>
    <x v="7"/>
    <x v="7"/>
  </r>
  <r>
    <s v="105A-51"/>
    <m/>
    <x v="0"/>
    <s v="6 NAUSHON RD"/>
    <n v="101"/>
    <s v="IRVING GENE A"/>
    <s v="MR30"/>
    <s v="ONE FAMILY"/>
    <s v="105/A/51//"/>
    <n v="0.36742999999999998"/>
    <n v="1"/>
    <n v="1"/>
    <n v="1"/>
    <n v="1"/>
    <s v="SEPTIC"/>
    <n v="0"/>
    <n v="1"/>
    <n v="7200"/>
    <s v="YES"/>
    <n v="7200"/>
    <s v="105A-51"/>
    <s v="Public Water,Septic"/>
    <s v="SEPTIC"/>
    <s v="SEPTIC"/>
    <n v="7200"/>
    <m/>
    <m/>
    <n v="1"/>
    <n v="1"/>
    <n v="4"/>
    <n v="1232"/>
    <n v="1"/>
    <m/>
    <m/>
    <m/>
    <m/>
    <m/>
    <m/>
    <m/>
    <m/>
    <m/>
    <m/>
    <n v="1"/>
    <n v="1"/>
    <x v="4"/>
    <x v="4"/>
  </r>
  <r>
    <s v="122-182"/>
    <m/>
    <x v="0"/>
    <s v="132 PLYMOUTH AVE"/>
    <n v="101"/>
    <s v="FRANCIS WAYNE D"/>
    <s v="R130"/>
    <s v="ONE FAMILY"/>
    <s v="122//182//"/>
    <n v="0.14208000000000001"/>
    <n v="1"/>
    <n v="1"/>
    <n v="1"/>
    <n v="1"/>
    <s v="SEPTIC"/>
    <n v="0"/>
    <n v="1"/>
    <n v="2600"/>
    <s v="YES"/>
    <n v="2600"/>
    <s v="122-182"/>
    <s v="Well,Septic"/>
    <s v="SEPTIC"/>
    <s v="SEPTIC"/>
    <n v="2600"/>
    <m/>
    <m/>
    <n v="1"/>
    <n v="1"/>
    <n v="2"/>
    <n v="768"/>
    <n v="1"/>
    <m/>
    <m/>
    <m/>
    <m/>
    <m/>
    <m/>
    <m/>
    <m/>
    <m/>
    <m/>
    <n v="2"/>
    <n v="1"/>
    <x v="7"/>
    <x v="7"/>
  </r>
  <r>
    <s v="119-286"/>
    <m/>
    <x v="0"/>
    <s v="20 REPOSE LN"/>
    <n v="101"/>
    <s v="MARCIANO SHERYL A"/>
    <s v="R130"/>
    <s v="ONE FAMILY"/>
    <s v="119//286//"/>
    <n v="0.16977"/>
    <n v="1"/>
    <n v="1"/>
    <n v="1"/>
    <n v="1"/>
    <s v="SEPTIC"/>
    <n v="0"/>
    <n v="1"/>
    <n v="1800"/>
    <s v="YES"/>
    <n v="1800"/>
    <s v="119-286"/>
    <s v="Gas,Well,Septic"/>
    <s v="SEPTIC"/>
    <s v="SEPTIC"/>
    <n v="1800"/>
    <m/>
    <m/>
    <n v="1"/>
    <n v="1"/>
    <n v="3"/>
    <n v="528"/>
    <n v="1"/>
    <m/>
    <m/>
    <m/>
    <m/>
    <m/>
    <m/>
    <m/>
    <m/>
    <m/>
    <m/>
    <n v="1"/>
    <n v="1"/>
    <x v="7"/>
    <x v="7"/>
  </r>
  <r>
    <s v="119-348"/>
    <m/>
    <x v="0"/>
    <s v="24 RESTFUL LN"/>
    <n v="101"/>
    <s v="KEIR JAMES D"/>
    <s v="R130"/>
    <s v="ONE FAMILY"/>
    <s v="119//348//"/>
    <n v="0.28122999999999998"/>
    <n v="1"/>
    <n v="1"/>
    <n v="1"/>
    <n v="1"/>
    <s v="SEPTIC"/>
    <n v="0"/>
    <n v="1"/>
    <n v="1700"/>
    <s v="YES"/>
    <n v="1700"/>
    <s v="119-348"/>
    <s v="Gas,Well,Septic"/>
    <s v="SEPTIC"/>
    <s v="SEPTIC"/>
    <n v="1700"/>
    <m/>
    <m/>
    <n v="1"/>
    <n v="1"/>
    <n v="3"/>
    <n v="1132"/>
    <n v="1"/>
    <m/>
    <m/>
    <m/>
    <m/>
    <m/>
    <m/>
    <m/>
    <m/>
    <m/>
    <m/>
    <n v="2"/>
    <n v="1"/>
    <x v="7"/>
    <x v="7"/>
  </r>
  <r>
    <s v="119-150"/>
    <m/>
    <x v="0"/>
    <s v="6 LEISURE LN"/>
    <n v="101"/>
    <s v="KIDDER JONATHAN M"/>
    <s v="R130"/>
    <s v="ONE FAMILY"/>
    <s v="119//150//"/>
    <n v="0.28382000000000002"/>
    <n v="1"/>
    <n v="1"/>
    <n v="1"/>
    <n v="1"/>
    <s v="SEPTIC"/>
    <n v="0"/>
    <n v="0"/>
    <n v="0"/>
    <s v="YES"/>
    <n v="0"/>
    <s v="119-150"/>
    <s v="Gas,Well,Septic"/>
    <s v="SEPTIC"/>
    <s v="SEPTIC"/>
    <n v="0"/>
    <m/>
    <m/>
    <n v="1"/>
    <n v="1"/>
    <n v="3"/>
    <n v="1512"/>
    <n v="2"/>
    <m/>
    <m/>
    <m/>
    <m/>
    <m/>
    <m/>
    <m/>
    <m/>
    <m/>
    <m/>
    <n v="2"/>
    <n v="1"/>
    <x v="7"/>
    <x v="7"/>
  </r>
  <r>
    <s v="119-446"/>
    <m/>
    <x v="0"/>
    <s v="41 MAYFLOWER LN"/>
    <n v="132"/>
    <s v="GOUGEON JOSEPH A"/>
    <s v="R130"/>
    <s v="RES ACLNUD  MDL-00"/>
    <s v="119//446//"/>
    <n v="0.15595000000000001"/>
    <n v="0"/>
    <n v="0"/>
    <n v="0"/>
    <n v="0"/>
    <m/>
    <n v="0"/>
    <n v="0"/>
    <n v="0"/>
    <s v="YES"/>
    <n v="0"/>
    <s v="119-446"/>
    <m/>
    <m/>
    <m/>
    <n v="0"/>
    <m/>
    <m/>
    <n v="0"/>
    <n v="0"/>
    <n v="0"/>
    <n v="0"/>
    <n v="0"/>
    <m/>
    <m/>
    <m/>
    <m/>
    <m/>
    <m/>
    <m/>
    <m/>
    <m/>
    <m/>
    <n v="1"/>
    <n v="1"/>
    <x v="7"/>
    <x v="7"/>
  </r>
  <r>
    <s v="119-205"/>
    <m/>
    <x v="0"/>
    <s v="13 LEISURE LN"/>
    <n v="101"/>
    <s v="DEMELLO MICHAEL C"/>
    <s v="R130"/>
    <s v="ONE FAMILY"/>
    <s v="119//205//"/>
    <n v="0.14632000000000001"/>
    <n v="1"/>
    <n v="1"/>
    <n v="1"/>
    <n v="1"/>
    <s v="SEPTIC"/>
    <n v="0"/>
    <n v="1"/>
    <n v="9600"/>
    <s v="YES"/>
    <n v="9600"/>
    <s v="119-205"/>
    <s v="Well,Septic"/>
    <s v="SEPTIC"/>
    <s v="SEPTIC"/>
    <n v="9600"/>
    <m/>
    <m/>
    <n v="1"/>
    <n v="1"/>
    <n v="2"/>
    <n v="864"/>
    <n v="1"/>
    <m/>
    <m/>
    <m/>
    <m/>
    <m/>
    <m/>
    <m/>
    <m/>
    <m/>
    <m/>
    <n v="1"/>
    <n v="1"/>
    <x v="7"/>
    <x v="7"/>
  </r>
  <r>
    <s v="105A-66"/>
    <m/>
    <x v="0"/>
    <s v="2 WEEPECKET LN"/>
    <n v="101"/>
    <s v="GALAVOTTI JAMES M"/>
    <s v="MR30"/>
    <s v="ONE FAMILY"/>
    <s v="105/A/66//"/>
    <n v="0.27143"/>
    <n v="1"/>
    <n v="1"/>
    <n v="1"/>
    <n v="1"/>
    <s v="SEPTIC"/>
    <n v="0"/>
    <n v="1"/>
    <n v="8700"/>
    <s v="YES"/>
    <n v="8700"/>
    <s v="105A-66"/>
    <s v="Public Water,Septic"/>
    <s v="SEPTIC"/>
    <s v="SEPTIC"/>
    <n v="8700"/>
    <m/>
    <m/>
    <n v="1"/>
    <n v="1"/>
    <n v="4"/>
    <n v="1232"/>
    <n v="1"/>
    <m/>
    <m/>
    <m/>
    <m/>
    <m/>
    <m/>
    <m/>
    <m/>
    <m/>
    <m/>
    <n v="1"/>
    <n v="1"/>
    <x v="4"/>
    <x v="4"/>
  </r>
  <r>
    <s v="119-84"/>
    <m/>
    <x v="0"/>
    <s v="4 BLISSFUL LN"/>
    <n v="101"/>
    <s v="LEWIS RICHARD M &amp; EDITH D LIFE EST"/>
    <s v="R130"/>
    <s v="ONE FAMILY"/>
    <s v="119//84//"/>
    <n v="0.34083999999999998"/>
    <n v="1"/>
    <n v="1"/>
    <n v="1"/>
    <n v="1"/>
    <s v="SEPTIC"/>
    <n v="0"/>
    <n v="1"/>
    <n v="2300"/>
    <s v="YES"/>
    <n v="2300"/>
    <s v="119-84"/>
    <s v="Gas,Well,Septic"/>
    <s v="SEPTIC"/>
    <s v="SEPTIC"/>
    <n v="2300"/>
    <m/>
    <m/>
    <n v="1"/>
    <n v="1"/>
    <n v="3"/>
    <n v="2016"/>
    <n v="2"/>
    <m/>
    <m/>
    <m/>
    <m/>
    <m/>
    <m/>
    <m/>
    <m/>
    <m/>
    <m/>
    <n v="2"/>
    <n v="1"/>
    <x v="7"/>
    <x v="7"/>
  </r>
  <r>
    <s v="119-396"/>
    <m/>
    <x v="0"/>
    <s v="34 PEACEFUL LN"/>
    <n v="101"/>
    <s v="GONCALVES JOAO"/>
    <s v="R130"/>
    <s v="ONE FAMILY"/>
    <s v="119//396//"/>
    <n v="0.28709000000000001"/>
    <n v="1"/>
    <n v="1"/>
    <n v="1"/>
    <n v="1"/>
    <s v="SEPTIC"/>
    <n v="0"/>
    <n v="1"/>
    <n v="7300"/>
    <s v="NO_W1"/>
    <n v="7300"/>
    <s v="119-396"/>
    <s v="Gas,Well,Septic"/>
    <s v="SEPTIC"/>
    <s v="SEPTIC"/>
    <n v="7300"/>
    <m/>
    <m/>
    <n v="1"/>
    <n v="1"/>
    <n v="4"/>
    <n v="1244"/>
    <n v="1"/>
    <m/>
    <m/>
    <m/>
    <m/>
    <m/>
    <m/>
    <m/>
    <m/>
    <m/>
    <m/>
    <n v="2"/>
    <n v="1"/>
    <x v="7"/>
    <x v="7"/>
  </r>
  <r>
    <s v="122-870"/>
    <m/>
    <x v="0"/>
    <s v="150 PARK AVE"/>
    <n v="101"/>
    <s v="POIRIER KIMBERLY A"/>
    <s v="R130"/>
    <s v="ONE FAMILY"/>
    <s v="122//870//"/>
    <n v="0.14027999999999999"/>
    <n v="0"/>
    <n v="1"/>
    <n v="0"/>
    <n v="1"/>
    <m/>
    <n v="0"/>
    <n v="0"/>
    <n v="0"/>
    <s v="YES"/>
    <n v="0"/>
    <s v="122-870"/>
    <s v="Gas,Well,Septic"/>
    <s v="SEPTIC"/>
    <s v="SEPTIC"/>
    <n v="0"/>
    <m/>
    <m/>
    <n v="0"/>
    <n v="1"/>
    <n v="2"/>
    <n v="720"/>
    <n v="1"/>
    <m/>
    <m/>
    <m/>
    <m/>
    <m/>
    <m/>
    <m/>
    <m/>
    <m/>
    <m/>
    <n v="2"/>
    <n v="1"/>
    <x v="7"/>
    <x v="7"/>
  </r>
  <r>
    <s v="122-529"/>
    <m/>
    <x v="0"/>
    <s v="152 LAKE AVE"/>
    <n v="101"/>
    <s v="LUKK JACQUELINE"/>
    <s v="R130"/>
    <s v="ONE FAMILY"/>
    <s v="122//529//"/>
    <n v="0.42675999999999997"/>
    <n v="1"/>
    <n v="1"/>
    <n v="1"/>
    <n v="1"/>
    <s v="SEPTIC"/>
    <n v="0"/>
    <n v="1"/>
    <n v="9200"/>
    <s v="NO_W1"/>
    <n v="9200"/>
    <s v="122-529"/>
    <s v="Gas,Well,Septic"/>
    <s v="SEPTIC"/>
    <s v="SEPTIC"/>
    <n v="9200"/>
    <m/>
    <m/>
    <n v="1"/>
    <n v="1"/>
    <n v="2"/>
    <n v="960"/>
    <n v="1"/>
    <m/>
    <m/>
    <m/>
    <m/>
    <m/>
    <m/>
    <m/>
    <m/>
    <m/>
    <m/>
    <n v="6"/>
    <n v="1"/>
    <x v="7"/>
    <x v="7"/>
  </r>
  <r>
    <s v="119-325"/>
    <m/>
    <x v="0"/>
    <s v="23 REPOSE LN"/>
    <n v="101"/>
    <s v="SECRETARY OF HOUSING &amp;"/>
    <s v="R130"/>
    <s v="ONE FAMILY"/>
    <s v="119//325//"/>
    <n v="0.14568"/>
    <n v="1"/>
    <n v="1"/>
    <n v="1"/>
    <n v="1"/>
    <s v="SEPTIC"/>
    <n v="0"/>
    <n v="1"/>
    <n v="6100"/>
    <s v="YES"/>
    <n v="6100"/>
    <s v="119-325"/>
    <s v="Gas,Well,Septic"/>
    <s v="SEPTIC"/>
    <s v="SEPTIC"/>
    <n v="6100"/>
    <m/>
    <m/>
    <n v="1"/>
    <n v="1"/>
    <n v="2"/>
    <n v="864"/>
    <n v="1"/>
    <m/>
    <m/>
    <m/>
    <m/>
    <m/>
    <m/>
    <m/>
    <m/>
    <m/>
    <m/>
    <n v="1"/>
    <n v="1"/>
    <x v="7"/>
    <x v="7"/>
  </r>
  <r>
    <s v="105A-67"/>
    <m/>
    <x v="0"/>
    <s v="4 WEEPECKET LN"/>
    <n v="101"/>
    <s v="AUSTIN ROBERT G"/>
    <s v="MR30"/>
    <s v="ONE FAMILY"/>
    <s v="105/A/67//"/>
    <n v="0.21615000000000001"/>
    <n v="1"/>
    <n v="1"/>
    <n v="1"/>
    <n v="1"/>
    <s v="SEPTIC"/>
    <n v="0"/>
    <n v="1"/>
    <n v="7900"/>
    <s v="YES"/>
    <n v="7900"/>
    <s v="105A-67"/>
    <s v="Public Water,Septic"/>
    <s v="SEPTIC"/>
    <s v="SEPTIC"/>
    <n v="7900"/>
    <m/>
    <m/>
    <n v="1"/>
    <n v="1"/>
    <n v="3"/>
    <n v="1008"/>
    <n v="1"/>
    <m/>
    <m/>
    <m/>
    <m/>
    <m/>
    <m/>
    <m/>
    <m/>
    <m/>
    <m/>
    <n v="1"/>
    <n v="1"/>
    <x v="4"/>
    <x v="4"/>
  </r>
  <r>
    <s v="119-145"/>
    <m/>
    <x v="0"/>
    <s v="5 BLISSFUL LN"/>
    <n v="132"/>
    <s v="RUGGIERO ICE LLC"/>
    <s v="R130"/>
    <s v="RES ACLNUD  MDL-00"/>
    <s v="119//145//"/>
    <n v="0.15619"/>
    <n v="0"/>
    <n v="0"/>
    <n v="0"/>
    <n v="0"/>
    <m/>
    <n v="0"/>
    <n v="0"/>
    <n v="0"/>
    <s v="YES"/>
    <n v="0"/>
    <s v="119-145"/>
    <m/>
    <m/>
    <m/>
    <n v="0"/>
    <m/>
    <m/>
    <n v="0"/>
    <n v="0"/>
    <n v="0"/>
    <n v="0"/>
    <n v="0"/>
    <m/>
    <m/>
    <m/>
    <m/>
    <m/>
    <m/>
    <m/>
    <m/>
    <m/>
    <m/>
    <n v="1"/>
    <n v="1"/>
    <x v="7"/>
    <x v="7"/>
  </r>
  <r>
    <s v="105A-19"/>
    <m/>
    <x v="0"/>
    <s v="54 CHARLOTTE FURN RD"/>
    <n v="101"/>
    <s v="HUNTLEY PHYLLIS C LIFE ESTATE"/>
    <s v="MR30"/>
    <s v="ONE FAMILY"/>
    <s v="105/A/19//"/>
    <n v="0.30277999999999999"/>
    <n v="1"/>
    <n v="1"/>
    <n v="1"/>
    <n v="1"/>
    <s v="SEPTIC"/>
    <n v="0"/>
    <n v="1"/>
    <n v="6100"/>
    <s v="YES"/>
    <n v="6100"/>
    <s v="105A-19"/>
    <s v="Public Water,Septic"/>
    <s v="SEPTIC"/>
    <s v="SEPTIC"/>
    <n v="6100"/>
    <m/>
    <m/>
    <n v="1"/>
    <n v="1"/>
    <n v="4"/>
    <n v="1540"/>
    <n v="1"/>
    <m/>
    <m/>
    <m/>
    <m/>
    <m/>
    <m/>
    <m/>
    <m/>
    <m/>
    <m/>
    <n v="1"/>
    <n v="1"/>
    <x v="4"/>
    <x v="4"/>
  </r>
  <r>
    <s v="105-17"/>
    <m/>
    <x v="0"/>
    <s v="47 CHARLOTTE FURN RD"/>
    <n v="601"/>
    <s v="MAKEPEACE CO A D"/>
    <s v="R60"/>
    <s v="CHAPTER 61"/>
    <s v="105//17//"/>
    <n v="1.2696000000000001"/>
    <n v="0"/>
    <n v="0"/>
    <n v="0"/>
    <n v="0"/>
    <m/>
    <n v="0"/>
    <n v="0"/>
    <n v="0"/>
    <s v="YES"/>
    <n v="0"/>
    <s v="105-17"/>
    <m/>
    <m/>
    <m/>
    <n v="0"/>
    <m/>
    <m/>
    <n v="0"/>
    <n v="0"/>
    <n v="0"/>
    <n v="0"/>
    <n v="0"/>
    <m/>
    <m/>
    <m/>
    <m/>
    <m/>
    <m/>
    <m/>
    <m/>
    <m/>
    <m/>
    <n v="1"/>
    <n v="1"/>
    <x v="9"/>
    <x v="9"/>
  </r>
  <r>
    <s v="LAND_NOPARC"/>
    <m/>
    <x v="0"/>
    <m/>
    <n v="0"/>
    <m/>
    <m/>
    <m/>
    <m/>
    <n v="6.5199999999999998E-3"/>
    <n v="0"/>
    <n v="0"/>
    <n v="0"/>
    <n v="0"/>
    <m/>
    <n v="0"/>
    <n v="0"/>
    <n v="0"/>
    <s v="NO"/>
    <n v="0"/>
    <m/>
    <m/>
    <m/>
    <m/>
    <n v="0"/>
    <m/>
    <m/>
    <n v="0"/>
    <n v="0"/>
    <n v="0"/>
    <n v="0"/>
    <n v="0"/>
    <m/>
    <m/>
    <m/>
    <m/>
    <m/>
    <m/>
    <m/>
    <m/>
    <m/>
    <m/>
    <n v="0"/>
    <n v="1"/>
    <x v="7"/>
    <x v="7"/>
  </r>
  <r>
    <s v="122-684"/>
    <m/>
    <x v="0"/>
    <s v="151 LAKE AVE"/>
    <n v="101"/>
    <s v="SCHNEIDER ROBIN M"/>
    <s v="R130"/>
    <s v="ONE FAMILY"/>
    <s v="122//684//"/>
    <n v="0.14129"/>
    <n v="1"/>
    <n v="1"/>
    <n v="1"/>
    <n v="1"/>
    <s v="SEPTIC"/>
    <n v="0"/>
    <n v="1"/>
    <n v="6800"/>
    <s v="YES"/>
    <n v="6800"/>
    <s v="122-684"/>
    <s v="Gas,Well,Septic"/>
    <s v="SEPTIC"/>
    <s v="SEPTIC"/>
    <n v="6800"/>
    <m/>
    <m/>
    <n v="1"/>
    <n v="1"/>
    <n v="2"/>
    <n v="576"/>
    <n v="1"/>
    <m/>
    <m/>
    <m/>
    <m/>
    <m/>
    <m/>
    <m/>
    <m/>
    <m/>
    <m/>
    <n v="2"/>
    <n v="1"/>
    <x v="7"/>
    <x v="7"/>
  </r>
  <r>
    <s v="105A-68"/>
    <m/>
    <x v="0"/>
    <s v="6 WEEPECKET LN"/>
    <n v="101"/>
    <s v="FAFARD WILLIAM E"/>
    <s v="MR30"/>
    <s v="ONE FAMILY"/>
    <s v="105/A/68//"/>
    <n v="0.21199999999999999"/>
    <n v="1"/>
    <n v="1"/>
    <n v="1"/>
    <n v="1"/>
    <s v="SEPTIC"/>
    <n v="0"/>
    <n v="1"/>
    <n v="8300"/>
    <s v="YES"/>
    <n v="8300"/>
    <s v="105A-68"/>
    <s v="Public Water,Septic"/>
    <s v="SEPTIC"/>
    <s v="SEPTIC"/>
    <n v="8300"/>
    <m/>
    <m/>
    <n v="1"/>
    <n v="1"/>
    <n v="3"/>
    <n v="1316"/>
    <n v="1"/>
    <m/>
    <m/>
    <m/>
    <m/>
    <m/>
    <m/>
    <m/>
    <m/>
    <m/>
    <m/>
    <n v="1"/>
    <n v="1"/>
    <x v="4"/>
    <x v="4"/>
  </r>
  <r>
    <s v="122-180"/>
    <m/>
    <x v="0"/>
    <s v="138 PLYMOUTH AVE"/>
    <n v="101"/>
    <s v="VIEIRA DANIEL M"/>
    <s v="R130"/>
    <s v="ONE FAMILY"/>
    <s v="122//180//"/>
    <n v="0.13758999999999999"/>
    <n v="1"/>
    <n v="1"/>
    <n v="1"/>
    <n v="1"/>
    <s v="SEPTIC"/>
    <n v="0"/>
    <n v="1"/>
    <n v="2500"/>
    <s v="YES"/>
    <n v="2500"/>
    <s v="122-180"/>
    <s v="Well,Septic"/>
    <s v="SEPTIC"/>
    <s v="SEPTIC"/>
    <n v="2500"/>
    <m/>
    <m/>
    <n v="1"/>
    <n v="1"/>
    <n v="2"/>
    <n v="848"/>
    <n v="1"/>
    <m/>
    <m/>
    <m/>
    <m/>
    <m/>
    <m/>
    <m/>
    <m/>
    <m/>
    <m/>
    <n v="2"/>
    <n v="1"/>
    <x v="7"/>
    <x v="7"/>
  </r>
  <r>
    <s v="114C-2-304"/>
    <m/>
    <x v="0"/>
    <s v="0 PUFFIN LN"/>
    <n v="131"/>
    <s v="MAROTTA LOUISE M"/>
    <s v="R60"/>
    <s v="RES ACLNPO  MDL-00"/>
    <s v="114/C2/304//"/>
    <n v="2.2622399999999998"/>
    <n v="0"/>
    <n v="0"/>
    <n v="0"/>
    <n v="0"/>
    <m/>
    <n v="0"/>
    <n v="0"/>
    <n v="0"/>
    <s v="YES"/>
    <n v="0"/>
    <s v="114C-2-304"/>
    <m/>
    <m/>
    <m/>
    <n v="0"/>
    <m/>
    <m/>
    <n v="0"/>
    <n v="0"/>
    <n v="0"/>
    <n v="0"/>
    <n v="0"/>
    <m/>
    <m/>
    <m/>
    <m/>
    <m/>
    <m/>
    <m/>
    <m/>
    <m/>
    <m/>
    <n v="4"/>
    <n v="1"/>
    <x v="13"/>
    <x v="13"/>
  </r>
  <r>
    <s v="119-287"/>
    <m/>
    <x v="0"/>
    <s v="22 REPOSE LN"/>
    <n v="101"/>
    <s v="MCGILL JAMES M JR"/>
    <s v="R13"/>
    <s v="ONE FAMILY"/>
    <s v="119//287//"/>
    <n v="0.33901999999999999"/>
    <n v="1"/>
    <n v="1"/>
    <n v="1"/>
    <n v="1"/>
    <s v="SEPTIC"/>
    <n v="0"/>
    <n v="0"/>
    <n v="0"/>
    <s v="YES"/>
    <n v="0"/>
    <s v="119-287"/>
    <s v="Well,Septic"/>
    <s v="SEPTIC"/>
    <s v="SEPTIC"/>
    <n v="0"/>
    <m/>
    <m/>
    <n v="1"/>
    <n v="1"/>
    <n v="4"/>
    <n v="1565"/>
    <n v="1.75"/>
    <m/>
    <m/>
    <m/>
    <m/>
    <m/>
    <m/>
    <m/>
    <m/>
    <m/>
    <m/>
    <n v="2"/>
    <n v="1"/>
    <x v="7"/>
    <x v="7"/>
  </r>
  <r>
    <s v="119-324"/>
    <m/>
    <x v="0"/>
    <s v="25 REPOSE LN"/>
    <n v="101"/>
    <s v="GLOVER WILLIAM F"/>
    <s v="R130"/>
    <s v="ONE FAMILY"/>
    <s v="119//324//"/>
    <n v="0.15898999999999999"/>
    <n v="1"/>
    <n v="1"/>
    <n v="1"/>
    <n v="1"/>
    <s v="SEPTIC"/>
    <n v="0"/>
    <n v="1"/>
    <n v="12500"/>
    <s v="YES"/>
    <n v="12500"/>
    <s v="119-324"/>
    <s v="Well,Septic"/>
    <s v="SEPTIC"/>
    <s v="SEPTIC"/>
    <n v="12500"/>
    <m/>
    <m/>
    <n v="1"/>
    <n v="1"/>
    <n v="3"/>
    <n v="2592"/>
    <n v="1.75"/>
    <m/>
    <m/>
    <m/>
    <m/>
    <m/>
    <m/>
    <m/>
    <m/>
    <m/>
    <m/>
    <n v="1"/>
    <n v="1"/>
    <x v="7"/>
    <x v="7"/>
  </r>
  <r>
    <s v="119-267"/>
    <m/>
    <x v="0"/>
    <s v="19 HIDEAWAY LN"/>
    <n v="101"/>
    <s v="MORANI GEORGE H"/>
    <s v="R130"/>
    <s v="ONE FAMILY"/>
    <s v="119//267//"/>
    <n v="0.29060000000000002"/>
    <n v="1"/>
    <n v="1"/>
    <n v="1"/>
    <n v="1"/>
    <s v="SEPTIC"/>
    <n v="0"/>
    <n v="1"/>
    <n v="5600"/>
    <s v="NO_W1"/>
    <n v="5600"/>
    <s v="119-267"/>
    <s v="Gas,Well,Septic"/>
    <s v="SEPTIC"/>
    <s v="SEPTIC"/>
    <n v="5600"/>
    <m/>
    <m/>
    <n v="1"/>
    <n v="1"/>
    <n v="3"/>
    <n v="960"/>
    <n v="1"/>
    <m/>
    <m/>
    <m/>
    <m/>
    <m/>
    <m/>
    <m/>
    <m/>
    <m/>
    <m/>
    <n v="2"/>
    <n v="1"/>
    <x v="7"/>
    <x v="7"/>
  </r>
  <r>
    <s v="105A-69"/>
    <m/>
    <x v="0"/>
    <s v="8 WEEPECKET LN"/>
    <n v="101"/>
    <s v="MCCLAY GEORGE A"/>
    <s v="MR30"/>
    <s v="ONE FAMILY"/>
    <s v="105/A/69//"/>
    <n v="0.21843000000000001"/>
    <n v="1"/>
    <n v="1"/>
    <n v="1"/>
    <n v="1"/>
    <s v="SEPTIC"/>
    <n v="0"/>
    <n v="1"/>
    <n v="11400"/>
    <s v="YES"/>
    <n v="11400"/>
    <s v="105A-69"/>
    <s v="Public Water,Septic"/>
    <s v="SEPTIC"/>
    <s v="SEPTIC"/>
    <n v="11400"/>
    <m/>
    <m/>
    <n v="1"/>
    <n v="1"/>
    <n v="3"/>
    <n v="1008"/>
    <n v="1"/>
    <m/>
    <m/>
    <m/>
    <m/>
    <m/>
    <m/>
    <m/>
    <m/>
    <m/>
    <m/>
    <n v="0"/>
    <n v="1"/>
    <x v="4"/>
    <x v="4"/>
  </r>
  <r>
    <s v="122-1011"/>
    <m/>
    <x v="0"/>
    <s v="159 PARK AVE"/>
    <n v="101"/>
    <s v="BENNETT YVETTE M"/>
    <s v="R130"/>
    <s v="ONE FAMILY"/>
    <s v="122//1011//"/>
    <n v="0.12243999999999999"/>
    <n v="1"/>
    <n v="1"/>
    <n v="1"/>
    <n v="1"/>
    <s v="SEPTIC"/>
    <n v="0"/>
    <n v="1"/>
    <n v="7600"/>
    <s v="NO_W1"/>
    <n v="7600"/>
    <s v="122-1011"/>
    <s v="Gas,Well,Septic"/>
    <s v="SEPTIC"/>
    <s v="SEPTIC"/>
    <n v="7600"/>
    <m/>
    <m/>
    <n v="1"/>
    <n v="1"/>
    <n v="7"/>
    <n v="2683"/>
    <n v="2"/>
    <m/>
    <m/>
    <m/>
    <m/>
    <m/>
    <m/>
    <m/>
    <m/>
    <m/>
    <m/>
    <n v="4"/>
    <n v="1"/>
    <x v="7"/>
    <x v="7"/>
  </r>
  <r>
    <s v="119-202"/>
    <m/>
    <x v="0"/>
    <s v="19 LEISURE LN"/>
    <n v="101"/>
    <s v="SYLVIA DAVID"/>
    <s v="R130"/>
    <s v="ONE FAMILY"/>
    <s v="119//202//"/>
    <n v="0.47134999999999999"/>
    <n v="1"/>
    <n v="1"/>
    <n v="1"/>
    <n v="1"/>
    <s v="SEPTIC"/>
    <n v="0"/>
    <n v="1"/>
    <n v="7900"/>
    <s v="NO_W1"/>
    <n v="7900"/>
    <s v="119-202"/>
    <s v="Gas,Well,Septic"/>
    <s v="SEPTIC"/>
    <s v="SEPTIC"/>
    <n v="7900"/>
    <m/>
    <m/>
    <n v="1"/>
    <n v="1"/>
    <n v="3"/>
    <n v="1224"/>
    <n v="1.5"/>
    <m/>
    <m/>
    <m/>
    <m/>
    <m/>
    <m/>
    <m/>
    <m/>
    <m/>
    <m/>
    <n v="3"/>
    <n v="1"/>
    <x v="7"/>
    <x v="7"/>
  </r>
  <r>
    <s v="106-19A"/>
    <m/>
    <x v="0"/>
    <s v="17 POND EDGE TRAIL"/>
    <n v="131"/>
    <s v="CRANE LANDING DEVELOPMENT LLC"/>
    <s v="R60"/>
    <s v="RES ACLNPO  MDL-00"/>
    <s v="106//19/A/"/>
    <n v="1.4025799999999999"/>
    <n v="0"/>
    <n v="0"/>
    <n v="0"/>
    <n v="0"/>
    <m/>
    <n v="0"/>
    <n v="0"/>
    <n v="0"/>
    <s v="YES"/>
    <n v="0"/>
    <s v="106-19A"/>
    <m/>
    <m/>
    <m/>
    <n v="0"/>
    <m/>
    <m/>
    <n v="0"/>
    <n v="0"/>
    <n v="0"/>
    <n v="0"/>
    <n v="0"/>
    <m/>
    <m/>
    <m/>
    <m/>
    <m/>
    <m/>
    <m/>
    <m/>
    <m/>
    <m/>
    <n v="1"/>
    <n v="1"/>
    <x v="14"/>
    <x v="14"/>
  </r>
  <r>
    <s v="119-152"/>
    <m/>
    <x v="0"/>
    <s v="10 LEISURE LN"/>
    <n v="101"/>
    <s v="DIAMOND STATE RENTALS HSV"/>
    <s v="R130"/>
    <s v="ONE FAMILY"/>
    <s v="119//152//"/>
    <n v="0.14637"/>
    <n v="1"/>
    <n v="1"/>
    <n v="1"/>
    <n v="1"/>
    <s v="SEPTIC"/>
    <n v="0"/>
    <n v="1"/>
    <n v="3600"/>
    <s v="YES"/>
    <n v="3600"/>
    <s v="119-152"/>
    <s v="Gas,Well,Septic"/>
    <s v="SEPTIC"/>
    <s v="SEPTIC"/>
    <n v="3600"/>
    <m/>
    <m/>
    <n v="1"/>
    <n v="1"/>
    <n v="3"/>
    <n v="768"/>
    <n v="1"/>
    <m/>
    <m/>
    <m/>
    <m/>
    <m/>
    <m/>
    <m/>
    <m/>
    <m/>
    <m/>
    <n v="1"/>
    <n v="1"/>
    <x v="7"/>
    <x v="7"/>
  </r>
  <r>
    <s v="119-365"/>
    <m/>
    <x v="0"/>
    <s v="36 PEACEFUL LN"/>
    <n v="101"/>
    <s v="CEDRONE NINO"/>
    <s v="R130"/>
    <s v="ONE FAMILY"/>
    <s v="119//365//"/>
    <n v="0.18054999999999999"/>
    <n v="1"/>
    <n v="1"/>
    <n v="1"/>
    <n v="1"/>
    <s v="SEPTIC"/>
    <n v="0"/>
    <n v="1"/>
    <n v="6900"/>
    <s v="YES"/>
    <n v="6900"/>
    <s v="119-365"/>
    <s v="Gas,Well,Septic"/>
    <s v="SEPTIC"/>
    <s v="SEPTIC"/>
    <n v="6900"/>
    <m/>
    <m/>
    <n v="1"/>
    <n v="1"/>
    <n v="3"/>
    <n v="840"/>
    <n v="1"/>
    <m/>
    <m/>
    <m/>
    <m/>
    <m/>
    <m/>
    <m/>
    <m/>
    <m/>
    <m/>
    <n v="1"/>
    <n v="1"/>
    <x v="7"/>
    <x v="7"/>
  </r>
  <r>
    <s v="119-203"/>
    <m/>
    <x v="0"/>
    <s v="17 LEISURE LN"/>
    <n v="101"/>
    <s v="ROESCH HAROLD R"/>
    <s v="R130"/>
    <s v="ONE FAMILY"/>
    <s v="119//203//"/>
    <n v="0.30491000000000001"/>
    <n v="1"/>
    <n v="1"/>
    <n v="1"/>
    <n v="1"/>
    <s v="SEPTIC"/>
    <n v="0"/>
    <n v="1"/>
    <n v="11100"/>
    <s v="YES"/>
    <n v="11100"/>
    <s v="119-203"/>
    <s v="Gas,Well,Septic"/>
    <s v="SEPTIC"/>
    <s v="SEPTIC"/>
    <n v="11100"/>
    <m/>
    <m/>
    <n v="1"/>
    <n v="1"/>
    <n v="2"/>
    <n v="864"/>
    <n v="1"/>
    <m/>
    <m/>
    <m/>
    <m/>
    <m/>
    <m/>
    <m/>
    <m/>
    <m/>
    <m/>
    <n v="2"/>
    <n v="1"/>
    <x v="7"/>
    <x v="7"/>
  </r>
  <r>
    <s v="105A-52"/>
    <m/>
    <x v="0"/>
    <s v="4 NAUSHON RD"/>
    <n v="101"/>
    <s v="BLINSTRUB THADDEUS J"/>
    <s v="MR30"/>
    <s v="ONE FAMILY"/>
    <s v="105/A/52//"/>
    <n v="0.36369000000000001"/>
    <n v="1"/>
    <n v="1"/>
    <n v="1"/>
    <n v="1"/>
    <s v="SEPTIC"/>
    <n v="0"/>
    <n v="1"/>
    <n v="5600"/>
    <s v="YES"/>
    <n v="5600"/>
    <s v="105A-52"/>
    <s v="Public Water,Septic"/>
    <s v="SEPTIC"/>
    <s v="SEPTIC"/>
    <n v="5600"/>
    <m/>
    <m/>
    <n v="1"/>
    <n v="1"/>
    <n v="3"/>
    <n v="1008"/>
    <n v="1"/>
    <m/>
    <m/>
    <m/>
    <m/>
    <m/>
    <m/>
    <m/>
    <m/>
    <m/>
    <m/>
    <n v="1"/>
    <n v="1"/>
    <x v="4"/>
    <x v="4"/>
  </r>
  <r>
    <s v="119-144"/>
    <m/>
    <x v="0"/>
    <s v="7 BLISSFUL LN"/>
    <n v="132"/>
    <s v="METCALF GERRIE C"/>
    <s v="R130"/>
    <s v="RES ACLNUD  MDL-00"/>
    <s v="119//144//"/>
    <n v="0.1663"/>
    <n v="0"/>
    <n v="0"/>
    <n v="0"/>
    <n v="0"/>
    <m/>
    <n v="0"/>
    <n v="0"/>
    <n v="0"/>
    <s v="YES"/>
    <n v="0"/>
    <s v="119-144"/>
    <m/>
    <m/>
    <m/>
    <n v="0"/>
    <m/>
    <m/>
    <n v="0"/>
    <n v="0"/>
    <n v="0"/>
    <n v="0"/>
    <n v="0"/>
    <m/>
    <m/>
    <m/>
    <m/>
    <m/>
    <m/>
    <m/>
    <m/>
    <m/>
    <m/>
    <n v="1"/>
    <n v="1"/>
    <x v="7"/>
    <x v="7"/>
  </r>
  <r>
    <s v="119-350"/>
    <m/>
    <x v="0"/>
    <s v="28 RESTFUL LN"/>
    <n v="101"/>
    <s v="BOWSER KEVIN S"/>
    <s v="R130"/>
    <s v="ONE FAMILY"/>
    <s v="119//350//"/>
    <n v="0.29303000000000001"/>
    <n v="1"/>
    <n v="1"/>
    <n v="1"/>
    <n v="1"/>
    <s v="SEPTIC"/>
    <n v="0"/>
    <n v="1"/>
    <n v="10800"/>
    <s v="YES"/>
    <n v="10800"/>
    <s v="119-350"/>
    <s v="Gas,Well,Septic"/>
    <s v="SEPTIC"/>
    <s v="SEPTIC"/>
    <n v="10800"/>
    <m/>
    <m/>
    <n v="1"/>
    <n v="1"/>
    <n v="2"/>
    <n v="940"/>
    <n v="1"/>
    <m/>
    <m/>
    <m/>
    <m/>
    <m/>
    <m/>
    <m/>
    <m/>
    <m/>
    <m/>
    <n v="2"/>
    <n v="1"/>
    <x v="7"/>
    <x v="7"/>
  </r>
  <r>
    <s v="119-86"/>
    <m/>
    <x v="0"/>
    <s v="8 BLISSFUL LN"/>
    <n v="101"/>
    <s v="GORDON ALICE E"/>
    <s v="R130"/>
    <s v="ONE FAMILY"/>
    <s v="119//86//"/>
    <n v="0.15356"/>
    <n v="1"/>
    <n v="1"/>
    <n v="1"/>
    <n v="1"/>
    <s v="SEPTIC"/>
    <n v="0"/>
    <n v="1"/>
    <n v="1100"/>
    <s v="YES"/>
    <n v="1100"/>
    <s v="119-86"/>
    <s v="Gas,Well,Septic"/>
    <s v="SEPTIC"/>
    <s v="SEPTIC"/>
    <n v="1100"/>
    <m/>
    <m/>
    <n v="1"/>
    <n v="1"/>
    <n v="3"/>
    <n v="768"/>
    <n v="1"/>
    <m/>
    <m/>
    <m/>
    <m/>
    <m/>
    <m/>
    <m/>
    <m/>
    <m/>
    <m/>
    <n v="1"/>
    <n v="1"/>
    <x v="7"/>
    <x v="7"/>
  </r>
  <r>
    <s v="122-350"/>
    <m/>
    <x v="0"/>
    <s v="115 PLYMOUTH AVE"/>
    <n v="101"/>
    <s v="MCWILLIAMS RANDY"/>
    <s v="R130"/>
    <s v="ONE FAMILY"/>
    <s v="122//350//"/>
    <n v="0.64151000000000002"/>
    <n v="1"/>
    <n v="1"/>
    <n v="1"/>
    <n v="1"/>
    <s v="SEPTIC"/>
    <n v="0"/>
    <n v="1"/>
    <n v="7900"/>
    <s v="YES"/>
    <n v="7900"/>
    <s v="122-350"/>
    <s v="Well,Septic"/>
    <s v="SEPTIC"/>
    <s v="SEPTIC"/>
    <n v="7900"/>
    <m/>
    <m/>
    <n v="1"/>
    <n v="1"/>
    <n v="4"/>
    <n v="1414"/>
    <n v="1.75"/>
    <m/>
    <m/>
    <m/>
    <m/>
    <m/>
    <m/>
    <m/>
    <m/>
    <m/>
    <m/>
    <n v="9"/>
    <n v="1"/>
    <x v="7"/>
    <x v="7"/>
  </r>
  <r>
    <s v="114E-407"/>
    <m/>
    <x v="0"/>
    <s v="259 CHARGE POND RD"/>
    <n v="101"/>
    <s v="GARDINA JOSEPH"/>
    <s v="R130"/>
    <s v="ONE FAMILY"/>
    <s v="114/E/407//"/>
    <n v="0.63109999999999999"/>
    <n v="1"/>
    <n v="1"/>
    <n v="1"/>
    <n v="1"/>
    <s v="SEPTIC"/>
    <n v="0"/>
    <n v="0"/>
    <n v="0"/>
    <s v="YES"/>
    <n v="0"/>
    <s v="114E-407"/>
    <s v="Well,Septic"/>
    <s v="SEPTIC"/>
    <s v="SEPTIC"/>
    <n v="0"/>
    <m/>
    <m/>
    <n v="1"/>
    <n v="1"/>
    <n v="3"/>
    <n v="1414"/>
    <n v="1.75"/>
    <m/>
    <m/>
    <m/>
    <m/>
    <m/>
    <m/>
    <m/>
    <m/>
    <m/>
    <m/>
    <n v="1"/>
    <n v="1"/>
    <x v="7"/>
    <x v="7"/>
  </r>
  <r>
    <s v="122-872"/>
    <m/>
    <x v="0"/>
    <s v="154 PARK AVE"/>
    <n v="101"/>
    <s v="DAWBORN VIRGINIA C"/>
    <s v="R130"/>
    <s v="ONE FAMILY"/>
    <s v="122//872//"/>
    <n v="0.20605999999999999"/>
    <n v="1"/>
    <n v="1"/>
    <n v="1"/>
    <n v="1"/>
    <s v="SEPTIC"/>
    <n v="0"/>
    <n v="0"/>
    <n v="0"/>
    <s v="YES"/>
    <n v="0"/>
    <s v="122-872"/>
    <s v="Gas,Well,Septic"/>
    <s v="SEPTIC"/>
    <s v="SEPTIC"/>
    <n v="0"/>
    <m/>
    <m/>
    <n v="1"/>
    <n v="1"/>
    <n v="2"/>
    <n v="560"/>
    <n v="1"/>
    <m/>
    <m/>
    <m/>
    <m/>
    <m/>
    <m/>
    <m/>
    <m/>
    <m/>
    <m/>
    <n v="3"/>
    <n v="1"/>
    <x v="7"/>
    <x v="7"/>
  </r>
  <r>
    <s v="119-447A"/>
    <m/>
    <x v="0"/>
    <s v="43 MAYFLOWER LN"/>
    <n v="101"/>
    <s v="CAMP DONALD WS"/>
    <s v="R130"/>
    <s v="ONE FAMILY"/>
    <s v="119//447/A/"/>
    <n v="0.28964000000000001"/>
    <n v="1"/>
    <n v="1"/>
    <n v="1"/>
    <n v="1"/>
    <s v="SEPTIC"/>
    <n v="0"/>
    <n v="1"/>
    <n v="6200"/>
    <s v="YES"/>
    <n v="6200"/>
    <s v="119-447A"/>
    <s v="Gas,Well,Septic"/>
    <s v="SEPTIC"/>
    <s v="SEPTIC"/>
    <n v="6200"/>
    <m/>
    <m/>
    <n v="1"/>
    <n v="1"/>
    <n v="3"/>
    <n v="960"/>
    <n v="1"/>
    <m/>
    <m/>
    <m/>
    <m/>
    <m/>
    <m/>
    <m/>
    <m/>
    <m/>
    <m/>
    <n v="1"/>
    <n v="1"/>
    <x v="7"/>
    <x v="7"/>
  </r>
  <r>
    <s v="114D-2"/>
    <m/>
    <x v="0"/>
    <s v="0 CATAMARAN LN"/>
    <n v="903"/>
    <s v="TOWN OF WAREHAM"/>
    <s v="R60"/>
    <s v="MUNICIPAL  MDL-00"/>
    <s v="114/D/2//"/>
    <n v="0.72389999999999999"/>
    <n v="0"/>
    <n v="0"/>
    <n v="0"/>
    <n v="0"/>
    <m/>
    <n v="0"/>
    <n v="0"/>
    <n v="0"/>
    <s v="NO_W1"/>
    <n v="0"/>
    <s v="114D-2"/>
    <m/>
    <m/>
    <m/>
    <n v="0"/>
    <m/>
    <m/>
    <n v="0"/>
    <n v="0"/>
    <n v="0"/>
    <n v="0"/>
    <n v="0"/>
    <m/>
    <m/>
    <m/>
    <m/>
    <m/>
    <m/>
    <m/>
    <m/>
    <m/>
    <m/>
    <n v="2"/>
    <n v="1"/>
    <x v="7"/>
    <x v="7"/>
  </r>
  <r>
    <s v="119-323"/>
    <m/>
    <x v="0"/>
    <s v="27 REPOSE LN"/>
    <n v="132"/>
    <s v="GLOVER WILLIAM"/>
    <s v="R130"/>
    <s v="RES ACLNUD  MDL-00"/>
    <s v="119//323//"/>
    <n v="0.15389"/>
    <n v="0"/>
    <n v="0"/>
    <n v="0"/>
    <n v="0"/>
    <m/>
    <n v="0"/>
    <n v="0"/>
    <n v="0"/>
    <s v="YES"/>
    <n v="0"/>
    <s v="119-323"/>
    <m/>
    <m/>
    <m/>
    <n v="12500"/>
    <m/>
    <m/>
    <n v="0"/>
    <n v="0"/>
    <n v="0"/>
    <n v="0"/>
    <n v="0"/>
    <m/>
    <m/>
    <m/>
    <m/>
    <m/>
    <m/>
    <m/>
    <m/>
    <m/>
    <m/>
    <n v="1"/>
    <n v="1"/>
    <x v="7"/>
    <x v="7"/>
  </r>
  <r>
    <s v="122-178"/>
    <m/>
    <x v="0"/>
    <s v="142 PLYMOUTH AVE"/>
    <n v="101"/>
    <s v="LAPINE MATTHEW"/>
    <s v="R130"/>
    <s v="ONE FAMILY"/>
    <s v="122//178//"/>
    <n v="0.14427999999999999"/>
    <n v="1"/>
    <n v="1"/>
    <n v="1"/>
    <n v="1"/>
    <s v="SEPTIC"/>
    <n v="0"/>
    <n v="1"/>
    <n v="6900"/>
    <s v="YES"/>
    <n v="6900"/>
    <s v="122-178"/>
    <s v="Gas,Well,Septic"/>
    <s v="SEPTIC"/>
    <s v="SEPTIC"/>
    <n v="6900"/>
    <m/>
    <m/>
    <n v="1"/>
    <n v="1"/>
    <n v="2"/>
    <n v="720"/>
    <n v="1"/>
    <m/>
    <m/>
    <m/>
    <m/>
    <m/>
    <m/>
    <m/>
    <m/>
    <m/>
    <m/>
    <n v="2"/>
    <n v="1"/>
    <x v="7"/>
    <x v="7"/>
  </r>
  <r>
    <s v="119-289"/>
    <m/>
    <x v="0"/>
    <s v="26 REPOSE LN"/>
    <n v="101"/>
    <s v="HOITT GARY"/>
    <s v="R130"/>
    <s v="ONE FAMILY"/>
    <s v="119//289//"/>
    <n v="0.17121"/>
    <n v="1"/>
    <n v="1"/>
    <n v="1"/>
    <n v="1"/>
    <s v="SEPTIC"/>
    <n v="0"/>
    <n v="1"/>
    <n v="9400"/>
    <s v="YES"/>
    <n v="9400"/>
    <s v="119-289"/>
    <s v="Gas,Well,Septic"/>
    <s v="SEPTIC"/>
    <s v="SEPTIC"/>
    <n v="9400"/>
    <m/>
    <m/>
    <n v="1"/>
    <n v="1"/>
    <n v="2"/>
    <n v="768"/>
    <n v="1"/>
    <m/>
    <m/>
    <m/>
    <m/>
    <m/>
    <m/>
    <m/>
    <m/>
    <m/>
    <m/>
    <n v="1"/>
    <n v="1"/>
    <x v="7"/>
    <x v="7"/>
  </r>
  <r>
    <s v="122-681"/>
    <m/>
    <x v="0"/>
    <s v="153 LAKE AVE"/>
    <n v="101"/>
    <s v="ELKALLASSI NAZIH B"/>
    <s v="R130"/>
    <s v="ONE FAMILY"/>
    <s v="122//681//"/>
    <n v="0.20852999999999999"/>
    <n v="1"/>
    <n v="1"/>
    <n v="1"/>
    <n v="1"/>
    <s v="SEPTIC"/>
    <n v="0"/>
    <n v="1"/>
    <n v="6800"/>
    <s v="NO_W1"/>
    <n v="6800"/>
    <s v="122-681"/>
    <m/>
    <m/>
    <s v="SEPTIC"/>
    <n v="6800"/>
    <m/>
    <m/>
    <n v="1"/>
    <n v="1"/>
    <n v="4"/>
    <n v="1536"/>
    <n v="2"/>
    <m/>
    <m/>
    <m/>
    <m/>
    <m/>
    <m/>
    <m/>
    <m/>
    <m/>
    <m/>
    <n v="3"/>
    <n v="1"/>
    <x v="7"/>
    <x v="7"/>
  </r>
  <r>
    <s v="119-153"/>
    <m/>
    <x v="0"/>
    <s v="0 LEISURE LN"/>
    <n v="132"/>
    <s v="KING THOMAS H"/>
    <s v="R130"/>
    <s v="RES ACLNUD  MDL-00"/>
    <s v="119//153//"/>
    <n v="0.14094999999999999"/>
    <n v="0"/>
    <n v="0"/>
    <n v="0"/>
    <n v="0"/>
    <m/>
    <n v="0"/>
    <n v="0"/>
    <n v="0"/>
    <s v="YES"/>
    <n v="0"/>
    <s v="119-153"/>
    <m/>
    <m/>
    <m/>
    <n v="0"/>
    <m/>
    <m/>
    <n v="0"/>
    <n v="0"/>
    <n v="0"/>
    <n v="0"/>
    <n v="0"/>
    <m/>
    <m/>
    <m/>
    <m/>
    <m/>
    <m/>
    <m/>
    <m/>
    <m/>
    <m/>
    <n v="1"/>
    <n v="1"/>
    <x v="7"/>
    <x v="7"/>
  </r>
  <r>
    <s v="119-364"/>
    <m/>
    <x v="0"/>
    <s v="38 PEACEFUL LN"/>
    <n v="101"/>
    <s v="SHINE LORETTA J"/>
    <s v="R130"/>
    <s v="ONE FAMILY"/>
    <s v="119//364//"/>
    <n v="0.17258999999999999"/>
    <n v="1"/>
    <n v="1"/>
    <n v="1"/>
    <n v="1"/>
    <s v="SEPTIC"/>
    <n v="0"/>
    <n v="1"/>
    <n v="8000"/>
    <s v="YES"/>
    <n v="8000"/>
    <s v="119-364"/>
    <s v="Gas,Well,Septic"/>
    <s v="SEPTIC"/>
    <s v="SEPTIC"/>
    <n v="8000"/>
    <m/>
    <m/>
    <n v="1"/>
    <n v="1"/>
    <n v="3"/>
    <n v="1225"/>
    <n v="1"/>
    <m/>
    <m/>
    <m/>
    <m/>
    <m/>
    <m/>
    <m/>
    <m/>
    <m/>
    <m/>
    <n v="1"/>
    <n v="1"/>
    <x v="7"/>
    <x v="7"/>
  </r>
  <r>
    <s v="119-143"/>
    <m/>
    <x v="0"/>
    <s v="9 BLISSFUL LN"/>
    <n v="101"/>
    <s v="METCALF GERRIE C"/>
    <s v="R130"/>
    <s v="ONE FAMILY"/>
    <s v="119//143//"/>
    <n v="0.16499"/>
    <n v="1"/>
    <n v="1"/>
    <n v="1"/>
    <n v="1"/>
    <s v="SEPTIC"/>
    <n v="0"/>
    <n v="1"/>
    <n v="1600"/>
    <s v="YES"/>
    <n v="1600"/>
    <s v="119-143"/>
    <s v="Gas,Well,Septic"/>
    <s v="SEPTIC"/>
    <s v="SEPTIC"/>
    <n v="1600"/>
    <m/>
    <m/>
    <n v="1"/>
    <n v="1"/>
    <n v="3"/>
    <n v="768"/>
    <n v="1"/>
    <m/>
    <m/>
    <m/>
    <m/>
    <m/>
    <m/>
    <m/>
    <m/>
    <m/>
    <m/>
    <n v="1"/>
    <n v="1"/>
    <x v="7"/>
    <x v="7"/>
  </r>
  <r>
    <s v="105A-65"/>
    <m/>
    <x v="0"/>
    <s v="1 WEEPECKET LN"/>
    <n v="101"/>
    <s v="FURTADO DAVID A"/>
    <s v="MR30"/>
    <s v="ONE FAMILY"/>
    <s v="105/A/65//"/>
    <n v="0.29498999999999997"/>
    <n v="1"/>
    <n v="1"/>
    <n v="1"/>
    <n v="1"/>
    <s v="SEPTIC"/>
    <n v="0"/>
    <n v="1"/>
    <n v="13600"/>
    <s v="YES"/>
    <n v="13600"/>
    <s v="105A-65"/>
    <s v="Public Water,Septic"/>
    <s v="SEPTIC"/>
    <s v="SEPTIC"/>
    <n v="13600"/>
    <m/>
    <m/>
    <n v="1"/>
    <n v="1"/>
    <n v="3"/>
    <n v="1344"/>
    <n v="1"/>
    <m/>
    <m/>
    <m/>
    <m/>
    <m/>
    <m/>
    <m/>
    <m/>
    <m/>
    <m/>
    <n v="1"/>
    <n v="1"/>
    <x v="4"/>
    <x v="4"/>
  </r>
  <r>
    <s v="UNK423"/>
    <s v="FEE"/>
    <x v="0"/>
    <s v="SUNFISH LN"/>
    <n v="0"/>
    <m/>
    <m/>
    <m/>
    <m/>
    <n v="0.34982000000000002"/>
    <n v="0"/>
    <n v="0"/>
    <n v="0"/>
    <n v="0"/>
    <m/>
    <n v="0"/>
    <n v="0"/>
    <n v="0"/>
    <s v="NO_W2"/>
    <n v="0"/>
    <m/>
    <m/>
    <m/>
    <m/>
    <n v="0"/>
    <m/>
    <m/>
    <n v="0"/>
    <n v="0"/>
    <n v="0"/>
    <n v="0"/>
    <n v="0"/>
    <s v="Not in new Assr DB, Makepe?, old info"/>
    <m/>
    <m/>
    <m/>
    <m/>
    <m/>
    <m/>
    <m/>
    <m/>
    <m/>
    <n v="1"/>
    <n v="1"/>
    <x v="7"/>
    <x v="7"/>
  </r>
  <r>
    <s v="114D-14"/>
    <m/>
    <x v="0"/>
    <s v="0 UPPER BOUNDARY RD"/>
    <n v="903"/>
    <s v="TOWN OF WAREHAM"/>
    <s v="R130"/>
    <s v="TAX POSS  MDL-00"/>
    <s v="114/D/14//"/>
    <n v="1.84596"/>
    <n v="0"/>
    <n v="0"/>
    <n v="0"/>
    <n v="0"/>
    <m/>
    <n v="0"/>
    <n v="0"/>
    <n v="0"/>
    <s v="NO_W1"/>
    <n v="0"/>
    <s v="114D-14"/>
    <m/>
    <m/>
    <m/>
    <n v="0"/>
    <m/>
    <m/>
    <n v="0"/>
    <n v="0"/>
    <n v="0"/>
    <n v="0"/>
    <n v="0"/>
    <m/>
    <m/>
    <m/>
    <m/>
    <m/>
    <m/>
    <m/>
    <m/>
    <m/>
    <m/>
    <n v="5"/>
    <n v="1"/>
    <x v="7"/>
    <x v="7"/>
  </r>
  <r>
    <s v="119-220"/>
    <m/>
    <x v="0"/>
    <s v="20 HIDEAWAY LN"/>
    <n v="101"/>
    <s v="PECK JEREMY L"/>
    <s v="R130"/>
    <s v="ONE FAMILY"/>
    <s v="119//220//"/>
    <n v="0.17438999999999999"/>
    <n v="1"/>
    <n v="1"/>
    <n v="1"/>
    <n v="1"/>
    <s v="SEPTIC"/>
    <n v="0"/>
    <n v="1"/>
    <n v="8000"/>
    <s v="YES"/>
    <n v="8000"/>
    <s v="119-220"/>
    <s v="Gas,Well,Septic"/>
    <s v="SEPTIC"/>
    <s v="SEPTIC"/>
    <n v="8000"/>
    <m/>
    <m/>
    <n v="1"/>
    <n v="1"/>
    <n v="3"/>
    <n v="992"/>
    <n v="1"/>
    <m/>
    <m/>
    <m/>
    <m/>
    <m/>
    <m/>
    <m/>
    <m/>
    <m/>
    <m/>
    <n v="1"/>
    <n v="1"/>
    <x v="7"/>
    <x v="7"/>
  </r>
  <r>
    <s v="119-87"/>
    <m/>
    <x v="0"/>
    <s v="10 BLISSFUL LN"/>
    <n v="132"/>
    <s v="HALKETT PETER G"/>
    <s v="R130"/>
    <s v="RES ACLNUD  MDL-00"/>
    <s v="119//87//"/>
    <n v="0.14412"/>
    <n v="0"/>
    <n v="0"/>
    <n v="0"/>
    <n v="0"/>
    <m/>
    <n v="0"/>
    <n v="0"/>
    <n v="0"/>
    <s v="YES"/>
    <n v="0"/>
    <s v="119-87"/>
    <m/>
    <m/>
    <m/>
    <n v="0"/>
    <m/>
    <m/>
    <n v="0"/>
    <n v="0"/>
    <n v="0"/>
    <n v="0"/>
    <n v="0"/>
    <m/>
    <m/>
    <m/>
    <m/>
    <m/>
    <m/>
    <m/>
    <m/>
    <m/>
    <m/>
    <n v="1"/>
    <n v="1"/>
    <x v="7"/>
    <x v="7"/>
  </r>
  <r>
    <s v="114A-5"/>
    <m/>
    <x v="0"/>
    <s v="0 HIGH DAM RD"/>
    <n v="132"/>
    <s v="MAROTTA LOUISE M"/>
    <s v="R60"/>
    <s v="RES ACLNUD  MDL-00"/>
    <s v="114/A/5//"/>
    <n v="0.87788999999999995"/>
    <n v="0"/>
    <n v="0"/>
    <n v="0"/>
    <n v="0"/>
    <m/>
    <n v="0"/>
    <n v="0"/>
    <n v="0"/>
    <s v="NO_W1"/>
    <n v="0"/>
    <s v="114A-5"/>
    <m/>
    <m/>
    <m/>
    <n v="0"/>
    <m/>
    <m/>
    <n v="0"/>
    <n v="0"/>
    <n v="0"/>
    <n v="0"/>
    <n v="0"/>
    <m/>
    <m/>
    <m/>
    <m/>
    <m/>
    <m/>
    <m/>
    <m/>
    <m/>
    <m/>
    <n v="3"/>
    <n v="1"/>
    <x v="13"/>
    <x v="13"/>
  </r>
  <r>
    <s v="122-533"/>
    <m/>
    <x v="0"/>
    <s v="158 LAKE AVE"/>
    <n v="101"/>
    <s v="SINGLETON JOSEPH E III"/>
    <s v="R130"/>
    <s v="ONE FAMILY"/>
    <s v="122//533//"/>
    <n v="0.28256999999999999"/>
    <n v="1"/>
    <n v="1"/>
    <n v="1"/>
    <n v="1"/>
    <s v="SEPTIC"/>
    <n v="0"/>
    <n v="1"/>
    <n v="4300"/>
    <s v="YES"/>
    <n v="4300"/>
    <s v="122-533"/>
    <m/>
    <m/>
    <s v="SEPTIC"/>
    <n v="4300"/>
    <m/>
    <m/>
    <n v="1"/>
    <n v="1"/>
    <n v="3"/>
    <n v="1400"/>
    <n v="2"/>
    <m/>
    <m/>
    <m/>
    <m/>
    <m/>
    <m/>
    <m/>
    <m/>
    <m/>
    <m/>
    <n v="4"/>
    <n v="1"/>
    <x v="7"/>
    <x v="7"/>
  </r>
  <r>
    <s v="122-1008"/>
    <m/>
    <x v="0"/>
    <s v="167 PARK AVE"/>
    <n v="101"/>
    <s v="TATRO DENISE A"/>
    <s v="R130"/>
    <s v="ONE FAMILY"/>
    <s v="122//1008//"/>
    <n v="0.15966"/>
    <n v="1"/>
    <n v="1"/>
    <n v="1"/>
    <n v="1"/>
    <s v="SEPTIC"/>
    <n v="0"/>
    <n v="1"/>
    <n v="13300"/>
    <s v="YES"/>
    <n v="13300"/>
    <s v="122-1008"/>
    <s v="Gas,Well,Septic"/>
    <s v="SEPTIC"/>
    <s v="SEPTIC"/>
    <n v="13300"/>
    <m/>
    <m/>
    <n v="1"/>
    <n v="1"/>
    <n v="2"/>
    <n v="720"/>
    <n v="1"/>
    <m/>
    <m/>
    <m/>
    <m/>
    <m/>
    <m/>
    <m/>
    <m/>
    <m/>
    <m/>
    <n v="3"/>
    <n v="1"/>
    <x v="7"/>
    <x v="7"/>
  </r>
  <r>
    <s v="105A-64"/>
    <m/>
    <x v="0"/>
    <s v="3 WEEPECKET LN"/>
    <n v="101"/>
    <s v="FAFARD CARRIE ANN"/>
    <s v="MR30"/>
    <s v="ONE FAMILY"/>
    <s v="105/A/64//"/>
    <n v="0.25253999999999999"/>
    <n v="1"/>
    <n v="1"/>
    <n v="1"/>
    <n v="1"/>
    <s v="SEPTIC"/>
    <n v="0"/>
    <n v="1"/>
    <n v="8500"/>
    <s v="YES"/>
    <n v="8500"/>
    <s v="105A-64"/>
    <s v="Public Water,Septic"/>
    <s v="SEPTIC"/>
    <s v="SEPTIC"/>
    <n v="8500"/>
    <m/>
    <m/>
    <n v="1"/>
    <n v="1"/>
    <n v="3"/>
    <n v="1316"/>
    <n v="1"/>
    <m/>
    <m/>
    <m/>
    <m/>
    <m/>
    <m/>
    <m/>
    <m/>
    <m/>
    <m/>
    <n v="1"/>
    <n v="1"/>
    <x v="4"/>
    <x v="4"/>
  </r>
  <r>
    <s v="119-265"/>
    <m/>
    <x v="0"/>
    <s v="23 HIDEAWAY LN"/>
    <n v="101"/>
    <s v="CARLTON RICHARD J"/>
    <s v="R130"/>
    <s v="ONE FAMILY"/>
    <s v="119//265//"/>
    <n v="0.29698999999999998"/>
    <n v="1"/>
    <n v="1"/>
    <n v="1"/>
    <n v="1"/>
    <s v="SEPTIC"/>
    <n v="0"/>
    <n v="1"/>
    <n v="10000"/>
    <s v="NO_W1"/>
    <n v="10000"/>
    <s v="119-265"/>
    <s v="Gas,Well,Septic"/>
    <s v="SEPTIC"/>
    <s v="SEPTIC"/>
    <n v="10000"/>
    <m/>
    <m/>
    <n v="1"/>
    <n v="1"/>
    <n v="3"/>
    <n v="960"/>
    <n v="1"/>
    <m/>
    <m/>
    <m/>
    <m/>
    <m/>
    <m/>
    <m/>
    <m/>
    <m/>
    <m/>
    <n v="2"/>
    <n v="1"/>
    <x v="7"/>
    <x v="7"/>
  </r>
  <r>
    <s v="119-322"/>
    <m/>
    <x v="0"/>
    <s v="29 REPOSE LN"/>
    <n v="101"/>
    <s v="WHITEWAY ANGELA"/>
    <s v="R130"/>
    <s v="ONE FAMILY"/>
    <s v="119//322//"/>
    <n v="0.16069"/>
    <n v="1"/>
    <n v="1"/>
    <n v="1"/>
    <n v="1"/>
    <s v="SEPTIC"/>
    <n v="0"/>
    <n v="0"/>
    <n v="0"/>
    <s v="YES"/>
    <n v="0"/>
    <s v="119-322"/>
    <s v="Well,Septic"/>
    <s v="SEPTIC"/>
    <s v="SEPTIC"/>
    <n v="0"/>
    <m/>
    <m/>
    <n v="1"/>
    <n v="1"/>
    <n v="2"/>
    <n v="768"/>
    <n v="1"/>
    <m/>
    <m/>
    <m/>
    <m/>
    <m/>
    <m/>
    <m/>
    <m/>
    <m/>
    <m/>
    <n v="1"/>
    <n v="1"/>
    <x v="7"/>
    <x v="7"/>
  </r>
  <r>
    <s v="106-16"/>
    <m/>
    <x v="0"/>
    <s v="20 POND EDGE TRAIL"/>
    <n v="101"/>
    <s v="SCHAUB CHARLES D III"/>
    <s v="R60"/>
    <s v="ONE FAMILY"/>
    <s v="106//16//"/>
    <n v="1.62876"/>
    <n v="0"/>
    <n v="1"/>
    <n v="0"/>
    <n v="1"/>
    <m/>
    <n v="0"/>
    <n v="1"/>
    <n v="0"/>
    <s v="YES"/>
    <n v="0"/>
    <s v="106-16"/>
    <m/>
    <m/>
    <s v="SEPTIC"/>
    <n v="0"/>
    <m/>
    <m/>
    <n v="0"/>
    <n v="1"/>
    <n v="5"/>
    <n v="3822"/>
    <n v="2"/>
    <m/>
    <m/>
    <m/>
    <m/>
    <m/>
    <m/>
    <m/>
    <m/>
    <m/>
    <m/>
    <n v="1"/>
    <n v="1"/>
    <x v="14"/>
    <x v="14"/>
  </r>
  <r>
    <s v="119-290"/>
    <m/>
    <x v="0"/>
    <s v="28 REPOSE LN"/>
    <n v="101"/>
    <s v="MALVESTI LOUIS P JR"/>
    <s v="R13"/>
    <s v="ONE FAMILY"/>
    <s v="119//290//"/>
    <n v="0.16555"/>
    <n v="1"/>
    <n v="1"/>
    <n v="1"/>
    <n v="1"/>
    <s v="SEPTIC"/>
    <n v="0"/>
    <n v="1"/>
    <n v="9400"/>
    <s v="YES"/>
    <n v="9400"/>
    <s v="119-290"/>
    <s v="Well,Septic"/>
    <s v="SEPTIC"/>
    <s v="SEPTIC"/>
    <n v="9400"/>
    <m/>
    <m/>
    <n v="1"/>
    <n v="1"/>
    <n v="2"/>
    <n v="768"/>
    <n v="1"/>
    <m/>
    <m/>
    <m/>
    <m/>
    <m/>
    <m/>
    <m/>
    <m/>
    <m/>
    <m/>
    <n v="1"/>
    <n v="1"/>
    <x v="7"/>
    <x v="7"/>
  </r>
  <r>
    <s v="114E-403"/>
    <m/>
    <x v="0"/>
    <s v="258 CHARGE POND RD"/>
    <n v="131"/>
    <s v="MAH FAY S G"/>
    <s v="R60"/>
    <s v="RES ACLNPO  MDL-00"/>
    <s v="114/E/403//"/>
    <n v="0.45123999999999997"/>
    <n v="0"/>
    <n v="0"/>
    <n v="0"/>
    <n v="0"/>
    <m/>
    <n v="0"/>
    <n v="0"/>
    <n v="0"/>
    <s v="YES"/>
    <n v="0"/>
    <s v="114E-403"/>
    <m/>
    <m/>
    <m/>
    <n v="0"/>
    <m/>
    <m/>
    <n v="0"/>
    <n v="0"/>
    <n v="0"/>
    <n v="0"/>
    <n v="0"/>
    <m/>
    <m/>
    <m/>
    <m/>
    <m/>
    <m/>
    <m/>
    <m/>
    <m/>
    <m/>
    <n v="1"/>
    <n v="1"/>
    <x v="7"/>
    <x v="7"/>
  </r>
  <r>
    <s v="105A-20"/>
    <m/>
    <x v="0"/>
    <s v="56 CHARLOTTE FURN RD"/>
    <n v="101"/>
    <s v="SANKEO SOM PHOP"/>
    <s v="MR30"/>
    <s v="ONE FAMILY"/>
    <s v="105/A/20//"/>
    <n v="0.32131999999999999"/>
    <n v="1"/>
    <n v="1"/>
    <n v="1"/>
    <n v="1"/>
    <s v="SEPTIC"/>
    <n v="0"/>
    <n v="1"/>
    <n v="10100"/>
    <s v="YES"/>
    <n v="10100"/>
    <s v="105A-20"/>
    <s v="Public Water,Septic"/>
    <s v="SEPTIC"/>
    <s v="SEPTIC"/>
    <n v="10100"/>
    <m/>
    <m/>
    <n v="1"/>
    <n v="1"/>
    <n v="3"/>
    <n v="1316"/>
    <n v="1"/>
    <m/>
    <m/>
    <m/>
    <m/>
    <m/>
    <m/>
    <m/>
    <m/>
    <m/>
    <m/>
    <n v="1"/>
    <n v="1"/>
    <x v="9"/>
    <x v="9"/>
  </r>
  <r>
    <s v="122-176"/>
    <m/>
    <x v="0"/>
    <s v="146 PLYMOUTH AVE"/>
    <n v="101"/>
    <s v="MOREIS CINDI S"/>
    <s v="R130"/>
    <s v="ONE FAMILY"/>
    <s v="122//176//"/>
    <n v="0.14709"/>
    <n v="1"/>
    <n v="1"/>
    <n v="1"/>
    <n v="1"/>
    <s v="SEPTIC"/>
    <n v="0"/>
    <n v="1"/>
    <n v="700"/>
    <s v="YES"/>
    <n v="700"/>
    <s v="122-176"/>
    <s v="Gas,Well,Septic"/>
    <s v="SEPTIC"/>
    <s v="SEPTIC"/>
    <n v="700"/>
    <m/>
    <m/>
    <n v="1"/>
    <n v="1"/>
    <n v="2"/>
    <n v="1048"/>
    <n v="1"/>
    <m/>
    <m/>
    <m/>
    <m/>
    <m/>
    <m/>
    <m/>
    <m/>
    <m/>
    <m/>
    <n v="2"/>
    <n v="1"/>
    <x v="7"/>
    <x v="7"/>
  </r>
  <r>
    <s v="119-154"/>
    <m/>
    <x v="0"/>
    <s v="14 LEISURE LN"/>
    <n v="101"/>
    <s v="KING THOMAS H"/>
    <s v="R130"/>
    <s v="ONE FAMILY"/>
    <s v="119//154//"/>
    <n v="0.14324000000000001"/>
    <n v="1"/>
    <n v="1"/>
    <n v="1"/>
    <n v="1"/>
    <s v="SEPTIC"/>
    <n v="0"/>
    <n v="1"/>
    <n v="15600"/>
    <s v="YES"/>
    <n v="15600"/>
    <s v="119-154"/>
    <s v="Gas,Well,Septic"/>
    <s v="SEPTIC"/>
    <s v="SEPTIC"/>
    <n v="15600"/>
    <m/>
    <m/>
    <n v="1"/>
    <n v="1"/>
    <n v="2"/>
    <n v="864"/>
    <n v="1"/>
    <m/>
    <m/>
    <m/>
    <m/>
    <m/>
    <m/>
    <m/>
    <m/>
    <m/>
    <m/>
    <n v="1"/>
    <n v="1"/>
    <x v="7"/>
    <x v="7"/>
  </r>
  <r>
    <s v="105A-63"/>
    <m/>
    <x v="0"/>
    <s v="5 WEEPECKET LN"/>
    <n v="101"/>
    <s v="BRUNEAU DENIS R"/>
    <s v="MR30"/>
    <s v="ONE FAMILY"/>
    <s v="105/A/63//"/>
    <n v="0.25790000000000002"/>
    <n v="1"/>
    <n v="1"/>
    <n v="1"/>
    <n v="1"/>
    <s v="SEPTIC"/>
    <n v="0"/>
    <n v="1"/>
    <n v="8200"/>
    <s v="YES"/>
    <n v="8200"/>
    <s v="105A-63"/>
    <s v="Public Water,Septic"/>
    <s v="SEPTIC"/>
    <s v="SEPTIC"/>
    <n v="8200"/>
    <m/>
    <m/>
    <n v="1"/>
    <n v="1"/>
    <n v="3"/>
    <n v="1316"/>
    <n v="1"/>
    <m/>
    <m/>
    <m/>
    <m/>
    <m/>
    <m/>
    <m/>
    <m/>
    <m/>
    <m/>
    <n v="1"/>
    <n v="1"/>
    <x v="4"/>
    <x v="4"/>
  </r>
  <r>
    <s v="LAND_NOPARC"/>
    <m/>
    <x v="0"/>
    <m/>
    <n v="0"/>
    <m/>
    <m/>
    <m/>
    <m/>
    <n v="2.3029999999999998E-2"/>
    <n v="0"/>
    <n v="0"/>
    <n v="0"/>
    <n v="0"/>
    <m/>
    <n v="0"/>
    <n v="0"/>
    <n v="0"/>
    <s v="NO"/>
    <n v="0"/>
    <m/>
    <m/>
    <m/>
    <m/>
    <n v="0"/>
    <m/>
    <m/>
    <n v="0"/>
    <n v="0"/>
    <n v="0"/>
    <n v="0"/>
    <n v="0"/>
    <m/>
    <m/>
    <m/>
    <m/>
    <m/>
    <m/>
    <m/>
    <m/>
    <m/>
    <m/>
    <n v="0"/>
    <n v="1"/>
    <x v="7"/>
    <x v="7"/>
  </r>
  <r>
    <s v="119-142"/>
    <m/>
    <x v="0"/>
    <s v="11 BLISSFUL LN"/>
    <n v="101"/>
    <s v="CHAMBERS DANIEL R &amp; ELIZABETH"/>
    <s v="R130"/>
    <s v="ONE FAMILY"/>
    <s v="119//142//"/>
    <n v="0.16489000000000001"/>
    <n v="1"/>
    <n v="1"/>
    <n v="1"/>
    <n v="1"/>
    <s v="SEPTIC"/>
    <n v="0"/>
    <n v="1"/>
    <n v="6300"/>
    <s v="YES"/>
    <n v="6300"/>
    <s v="119-142"/>
    <s v="Gas,Well,Septic"/>
    <s v="SEPTIC"/>
    <s v="SEPTIC"/>
    <n v="6300"/>
    <m/>
    <m/>
    <n v="1"/>
    <n v="1"/>
    <n v="2"/>
    <n v="768"/>
    <n v="1"/>
    <m/>
    <m/>
    <m/>
    <m/>
    <m/>
    <m/>
    <m/>
    <m/>
    <m/>
    <m/>
    <n v="1"/>
    <n v="1"/>
    <x v="7"/>
    <x v="7"/>
  </r>
  <r>
    <s v="122-876"/>
    <m/>
    <x v="0"/>
    <s v="160 PARK AVE"/>
    <n v="101"/>
    <s v="PIERCE NEIL"/>
    <s v="R130"/>
    <s v="ONE FAMILY"/>
    <s v="122//876//"/>
    <n v="0.13406999999999999"/>
    <n v="1"/>
    <n v="1"/>
    <n v="1"/>
    <n v="1"/>
    <s v="SEPTIC"/>
    <n v="0"/>
    <n v="1"/>
    <n v="5200"/>
    <s v="YES"/>
    <n v="5200"/>
    <s v="122-876"/>
    <s v="Gas,Well,Septic"/>
    <s v="SEPTIC"/>
    <s v="SEPTIC"/>
    <n v="5200"/>
    <m/>
    <m/>
    <n v="1"/>
    <n v="1"/>
    <n v="2"/>
    <n v="1296"/>
    <n v="1"/>
    <m/>
    <m/>
    <m/>
    <m/>
    <m/>
    <m/>
    <m/>
    <m/>
    <m/>
    <m/>
    <n v="2"/>
    <n v="1"/>
    <x v="7"/>
    <x v="7"/>
  </r>
  <r>
    <s v="119-363"/>
    <m/>
    <x v="0"/>
    <s v="31 RESTFUL LN"/>
    <n v="903"/>
    <s v="TOWN OF WAREHAM"/>
    <s v="R130"/>
    <s v="MUNICIPAL  MDL-00"/>
    <s v="119//363//"/>
    <n v="0.14962"/>
    <n v="0"/>
    <n v="0"/>
    <n v="0"/>
    <n v="0"/>
    <m/>
    <n v="0"/>
    <n v="0"/>
    <n v="0"/>
    <s v="YES"/>
    <n v="0"/>
    <s v="119-363"/>
    <m/>
    <m/>
    <m/>
    <n v="0"/>
    <m/>
    <m/>
    <n v="0"/>
    <n v="0"/>
    <n v="0"/>
    <n v="0"/>
    <n v="0"/>
    <m/>
    <m/>
    <m/>
    <m/>
    <m/>
    <m/>
    <m/>
    <m/>
    <m/>
    <m/>
    <n v="1"/>
    <n v="1"/>
    <x v="7"/>
    <x v="7"/>
  </r>
  <r>
    <s v="119-352"/>
    <m/>
    <x v="0"/>
    <s v="32 RESTFUL LN"/>
    <n v="101"/>
    <s v="LUKAN JEFFREY R"/>
    <s v="R130"/>
    <s v="ONE FAMILY"/>
    <s v="119//352//"/>
    <n v="0.29598999999999998"/>
    <n v="1"/>
    <n v="1"/>
    <n v="1"/>
    <n v="1"/>
    <s v="SEPTIC"/>
    <n v="0"/>
    <n v="1"/>
    <n v="11500"/>
    <s v="YES"/>
    <n v="11500"/>
    <s v="119-352"/>
    <s v="Gas,Well,Septic"/>
    <s v="SEPTIC"/>
    <s v="SEPTIC"/>
    <n v="11500"/>
    <m/>
    <m/>
    <n v="1"/>
    <n v="1"/>
    <n v="3"/>
    <n v="1132"/>
    <n v="1"/>
    <m/>
    <m/>
    <m/>
    <m/>
    <m/>
    <m/>
    <m/>
    <m/>
    <m/>
    <m/>
    <n v="2"/>
    <n v="1"/>
    <x v="7"/>
    <x v="7"/>
  </r>
  <r>
    <s v="119-88"/>
    <m/>
    <x v="0"/>
    <s v="12 BLISSFUL LN"/>
    <n v="101"/>
    <s v="HALKETT PETER G"/>
    <s v="R130"/>
    <s v="ONE FAMILY"/>
    <s v="119//88//"/>
    <n v="0.13295999999999999"/>
    <n v="1"/>
    <n v="1"/>
    <n v="1"/>
    <n v="1"/>
    <s v="SEPTIC"/>
    <n v="0"/>
    <n v="1"/>
    <n v="1300"/>
    <s v="YES"/>
    <n v="1300"/>
    <s v="119-88"/>
    <s v="Gas,Well,Septic"/>
    <s v="SEPTIC"/>
    <s v="SEPTIC"/>
    <n v="1300"/>
    <m/>
    <m/>
    <n v="1"/>
    <n v="1"/>
    <n v="1"/>
    <n v="832"/>
    <n v="1.75"/>
    <m/>
    <m/>
    <m/>
    <m/>
    <m/>
    <m/>
    <m/>
    <m/>
    <m/>
    <m/>
    <n v="1"/>
    <n v="1"/>
    <x v="7"/>
    <x v="7"/>
  </r>
  <r>
    <s v="105A-62"/>
    <m/>
    <x v="0"/>
    <s v="7 WEEPECKET LN"/>
    <n v="101"/>
    <s v="MAVILIA JOHN J"/>
    <s v="MR30"/>
    <s v="ONE FAMILY"/>
    <s v="105/A/62//"/>
    <n v="0.24923999999999999"/>
    <n v="1"/>
    <n v="1"/>
    <n v="1"/>
    <n v="1"/>
    <s v="SEPTIC"/>
    <n v="0"/>
    <n v="1"/>
    <n v="12800"/>
    <s v="YES"/>
    <n v="12800"/>
    <s v="105A-62"/>
    <s v="Public Water,Septic"/>
    <s v="SEPTIC"/>
    <s v="SEPTIC"/>
    <n v="12800"/>
    <m/>
    <m/>
    <n v="1"/>
    <n v="1"/>
    <n v="3"/>
    <n v="1176"/>
    <n v="1"/>
    <m/>
    <m/>
    <m/>
    <m/>
    <m/>
    <m/>
    <m/>
    <m/>
    <m/>
    <m/>
    <n v="1"/>
    <n v="1"/>
    <x v="4"/>
    <x v="4"/>
  </r>
  <r>
    <s v="119-221"/>
    <m/>
    <x v="0"/>
    <s v="22 HIDEAWAY LN"/>
    <n v="101"/>
    <s v="SANDERS KAREN D"/>
    <s v="R13"/>
    <s v="ONE FAMILY"/>
    <s v="119//221//"/>
    <n v="0.17555999999999999"/>
    <n v="1"/>
    <n v="1"/>
    <n v="1"/>
    <n v="1"/>
    <s v="SEPTIC"/>
    <n v="0"/>
    <n v="1"/>
    <n v="5400"/>
    <s v="YES"/>
    <n v="5400"/>
    <s v="119-221"/>
    <s v="Gas,Well,Septic"/>
    <s v="SEPTIC"/>
    <s v="SEPTIC"/>
    <n v="5400"/>
    <m/>
    <m/>
    <n v="1"/>
    <n v="1"/>
    <n v="3"/>
    <n v="1069"/>
    <n v="1"/>
    <m/>
    <m/>
    <m/>
    <m/>
    <m/>
    <m/>
    <m/>
    <m/>
    <m/>
    <m/>
    <n v="1"/>
    <n v="1"/>
    <x v="7"/>
    <x v="7"/>
  </r>
  <r>
    <s v="122-680"/>
    <m/>
    <x v="0"/>
    <s v="19 ACCESS RD"/>
    <n v="101"/>
    <s v="ZALGENAS ADAM J"/>
    <s v="R130"/>
    <s v="ONE FAMILY"/>
    <s v="122//680//"/>
    <n v="0.12628"/>
    <n v="1"/>
    <n v="1"/>
    <n v="1"/>
    <n v="1"/>
    <s v="SEPTIC"/>
    <n v="0"/>
    <n v="1"/>
    <n v="4800"/>
    <s v="YES"/>
    <n v="4800"/>
    <s v="122-680"/>
    <s v="Gas,Well,Septic"/>
    <s v="SEPTIC"/>
    <s v="SEPTIC"/>
    <n v="4800"/>
    <m/>
    <m/>
    <n v="1"/>
    <n v="1"/>
    <n v="2"/>
    <n v="720"/>
    <n v="1"/>
    <m/>
    <m/>
    <m/>
    <m/>
    <m/>
    <m/>
    <m/>
    <m/>
    <m/>
    <m/>
    <n v="2"/>
    <n v="1"/>
    <x v="7"/>
    <x v="7"/>
  </r>
  <r>
    <s v="119-201"/>
    <m/>
    <x v="0"/>
    <s v="21 LEISURE LN"/>
    <n v="101"/>
    <s v="WOODMAN WILLARD D"/>
    <s v="R130"/>
    <s v="ONE FAMILY"/>
    <s v="119//201//"/>
    <n v="0.14734"/>
    <n v="1"/>
    <n v="1"/>
    <n v="1"/>
    <n v="1"/>
    <s v="SEPTIC"/>
    <n v="0"/>
    <n v="1"/>
    <n v="12400"/>
    <s v="YES"/>
    <n v="12400"/>
    <s v="119-201"/>
    <s v="Well,Septic"/>
    <s v="SEPTIC"/>
    <s v="SEPTIC"/>
    <n v="12400"/>
    <m/>
    <m/>
    <n v="1"/>
    <n v="1"/>
    <n v="3"/>
    <n v="1008"/>
    <n v="1"/>
    <m/>
    <m/>
    <m/>
    <m/>
    <m/>
    <m/>
    <m/>
    <m/>
    <m/>
    <m/>
    <n v="1"/>
    <n v="1"/>
    <x v="7"/>
    <x v="7"/>
  </r>
  <r>
    <s v="119-291"/>
    <m/>
    <x v="0"/>
    <s v="30 REPOSE LN"/>
    <n v="101"/>
    <s v="MCCONNELL KARLIN"/>
    <s v="R13"/>
    <s v="ONE FAMILY"/>
    <s v="119//291//"/>
    <n v="0.14846999999999999"/>
    <n v="1"/>
    <n v="1"/>
    <n v="1"/>
    <n v="1"/>
    <s v="SEPTIC"/>
    <n v="0"/>
    <n v="1"/>
    <n v="2400"/>
    <s v="YES"/>
    <n v="2400"/>
    <s v="119-291"/>
    <s v="Gas,Well,Septic"/>
    <s v="SEPTIC"/>
    <s v="SEPTIC"/>
    <n v="2400"/>
    <m/>
    <m/>
    <n v="1"/>
    <n v="1"/>
    <n v="4"/>
    <n v="1306"/>
    <n v="1.75"/>
    <m/>
    <m/>
    <m/>
    <m/>
    <m/>
    <m/>
    <m/>
    <m/>
    <m/>
    <m/>
    <n v="1"/>
    <n v="1"/>
    <x v="7"/>
    <x v="7"/>
  </r>
  <r>
    <s v="105A-53"/>
    <m/>
    <x v="0"/>
    <s v="4 PENIKESE ST"/>
    <n v="101"/>
    <s v="REED PAUL E"/>
    <s v="MR30"/>
    <s v="ONE FAMILY"/>
    <s v="105/A/53//"/>
    <n v="0.23168"/>
    <n v="1"/>
    <n v="1"/>
    <n v="1"/>
    <n v="1"/>
    <s v="SEPTIC"/>
    <n v="0"/>
    <n v="1"/>
    <n v="4000"/>
    <s v="YES"/>
    <n v="4000"/>
    <s v="105A-53"/>
    <s v="Public Water,Septic"/>
    <s v="SEPTIC"/>
    <s v="SEPTIC"/>
    <n v="4000"/>
    <m/>
    <m/>
    <n v="1"/>
    <n v="1"/>
    <n v="3"/>
    <n v="1008"/>
    <n v="1"/>
    <m/>
    <m/>
    <m/>
    <m/>
    <m/>
    <m/>
    <m/>
    <m/>
    <m/>
    <m/>
    <n v="1"/>
    <n v="1"/>
    <x v="4"/>
    <x v="4"/>
  </r>
  <r>
    <s v="114D-1"/>
    <m/>
    <x v="0"/>
    <s v="0 UPPER BOUNDARY RD"/>
    <n v="903"/>
    <s v="WAREHAM FIRE DISTRICT"/>
    <s v="R130"/>
    <s v="MUNICIPAL  MDL-00"/>
    <s v="114/D/1//"/>
    <n v="0.42714999999999997"/>
    <n v="0"/>
    <n v="0"/>
    <n v="0"/>
    <n v="0"/>
    <m/>
    <n v="0"/>
    <n v="0"/>
    <n v="0"/>
    <s v="NO_W1"/>
    <n v="0"/>
    <s v="114D-1"/>
    <m/>
    <m/>
    <m/>
    <n v="0"/>
    <m/>
    <m/>
    <n v="0"/>
    <n v="0"/>
    <n v="0"/>
    <n v="0"/>
    <n v="0"/>
    <m/>
    <m/>
    <m/>
    <m/>
    <m/>
    <m/>
    <m/>
    <m/>
    <m/>
    <m/>
    <n v="1"/>
    <n v="1"/>
    <x v="7"/>
    <x v="7"/>
  </r>
  <r>
    <s v="105A-61"/>
    <m/>
    <x v="0"/>
    <s v="9 WEEPECKET LN"/>
    <n v="101"/>
    <s v="HINES SHARON L"/>
    <s v="MR30"/>
    <s v="ONE FAMILY"/>
    <s v="105/A/61//"/>
    <n v="0.23533999999999999"/>
    <n v="1"/>
    <n v="1"/>
    <n v="1"/>
    <n v="1"/>
    <s v="SEPTIC"/>
    <n v="0"/>
    <n v="1"/>
    <n v="4500"/>
    <s v="YES"/>
    <n v="4500"/>
    <s v="105A-61"/>
    <s v="Public Water,Septic"/>
    <s v="SEPTIC"/>
    <s v="SEPTIC"/>
    <n v="4500"/>
    <m/>
    <m/>
    <n v="1"/>
    <n v="1"/>
    <n v="3"/>
    <n v="1008"/>
    <n v="1"/>
    <m/>
    <m/>
    <m/>
    <m/>
    <m/>
    <m/>
    <m/>
    <m/>
    <m/>
    <m/>
    <n v="1"/>
    <n v="1"/>
    <x v="4"/>
    <x v="4"/>
  </r>
  <r>
    <s v="119-321"/>
    <m/>
    <x v="0"/>
    <s v="31 REPOSE LN"/>
    <n v="101"/>
    <s v="CADIEUX BETTY ANN"/>
    <s v="R130"/>
    <s v="ONE FAMILY"/>
    <s v="119//321//"/>
    <n v="0.16439999999999999"/>
    <n v="1"/>
    <n v="1"/>
    <n v="1"/>
    <n v="1"/>
    <s v="SEPTIC"/>
    <n v="0"/>
    <n v="1"/>
    <n v="8300"/>
    <s v="YES"/>
    <n v="8300"/>
    <s v="119-321"/>
    <s v="Well,Septic"/>
    <s v="SEPTIC"/>
    <s v="SEPTIC"/>
    <n v="8300"/>
    <m/>
    <m/>
    <n v="1"/>
    <n v="1"/>
    <n v="2"/>
    <n v="768"/>
    <n v="1"/>
    <m/>
    <m/>
    <m/>
    <m/>
    <m/>
    <m/>
    <m/>
    <m/>
    <m/>
    <m/>
    <n v="1"/>
    <n v="1"/>
    <x v="7"/>
    <x v="7"/>
  </r>
  <r>
    <s v="UNK422"/>
    <s v="FEE"/>
    <x v="0"/>
    <s v="UPPER BOUNDARY R"/>
    <n v="0"/>
    <m/>
    <m/>
    <m/>
    <m/>
    <n v="0.34212999999999999"/>
    <n v="0"/>
    <n v="0"/>
    <n v="0"/>
    <n v="0"/>
    <m/>
    <n v="0"/>
    <n v="0"/>
    <n v="0"/>
    <s v="NO_W2"/>
    <n v="0"/>
    <m/>
    <m/>
    <m/>
    <m/>
    <n v="0"/>
    <m/>
    <m/>
    <n v="0"/>
    <n v="0"/>
    <n v="0"/>
    <n v="0"/>
    <n v="0"/>
    <s v="Not in new Assr DB, Makepe?, old info"/>
    <m/>
    <m/>
    <m/>
    <m/>
    <m/>
    <m/>
    <m/>
    <m/>
    <m/>
    <n v="1"/>
    <n v="1"/>
    <x v="7"/>
    <x v="7"/>
  </r>
  <r>
    <s v="122-678"/>
    <m/>
    <x v="0"/>
    <s v="15 ACCESS RD"/>
    <n v="131"/>
    <s v="FANTONI RUSSELL"/>
    <s v="R130"/>
    <s v="RES ACLNPO  MDL-00"/>
    <s v="122//678//"/>
    <n v="0.13811999999999999"/>
    <n v="0"/>
    <n v="0"/>
    <n v="0"/>
    <n v="0"/>
    <m/>
    <n v="0"/>
    <n v="0"/>
    <n v="0"/>
    <s v="YES"/>
    <n v="0"/>
    <s v="122-678"/>
    <m/>
    <m/>
    <m/>
    <n v="0"/>
    <m/>
    <m/>
    <n v="0"/>
    <n v="0"/>
    <n v="0"/>
    <n v="0"/>
    <n v="0"/>
    <m/>
    <m/>
    <m/>
    <m/>
    <m/>
    <m/>
    <m/>
    <m/>
    <m/>
    <m/>
    <n v="2"/>
    <n v="1"/>
    <x v="7"/>
    <x v="7"/>
  </r>
  <r>
    <s v="119-263"/>
    <m/>
    <x v="0"/>
    <s v="27 HIDEAWAY LN"/>
    <n v="101"/>
    <s v="PIERCE ROBERT C"/>
    <s v="R130"/>
    <s v="ONE FAMILY"/>
    <s v="119//263//"/>
    <n v="0.15728"/>
    <n v="1"/>
    <n v="1"/>
    <n v="1"/>
    <n v="1"/>
    <s v="SEPTIC"/>
    <n v="0"/>
    <n v="1"/>
    <n v="2600"/>
    <s v="YES"/>
    <n v="2600"/>
    <s v="119-263"/>
    <s v="Gas,Well,Septic"/>
    <s v="SEPTIC"/>
    <s v="SEPTIC"/>
    <n v="2600"/>
    <m/>
    <m/>
    <n v="1"/>
    <n v="1"/>
    <n v="3"/>
    <n v="960"/>
    <n v="1"/>
    <m/>
    <m/>
    <m/>
    <m/>
    <m/>
    <m/>
    <m/>
    <m/>
    <m/>
    <m/>
    <n v="1"/>
    <n v="1"/>
    <x v="7"/>
    <x v="7"/>
  </r>
  <r>
    <s v="105-16"/>
    <m/>
    <x v="0"/>
    <s v="49 CHARLOTTE FURN RD"/>
    <n v="601"/>
    <s v="MAKEPEACE CO A D"/>
    <s v="R60"/>
    <s v="CHAPTER 61"/>
    <s v="105//16//"/>
    <n v="1.3054600000000001"/>
    <n v="0"/>
    <n v="0"/>
    <n v="0"/>
    <n v="0"/>
    <m/>
    <n v="0"/>
    <n v="0"/>
    <n v="0"/>
    <s v="YES"/>
    <n v="0"/>
    <s v="105-16"/>
    <m/>
    <m/>
    <m/>
    <n v="0"/>
    <m/>
    <m/>
    <n v="0"/>
    <n v="0"/>
    <n v="0"/>
    <n v="0"/>
    <n v="0"/>
    <m/>
    <m/>
    <m/>
    <m/>
    <m/>
    <m/>
    <m/>
    <m/>
    <m/>
    <m/>
    <n v="1"/>
    <n v="1"/>
    <x v="9"/>
    <x v="9"/>
  </r>
  <r>
    <s v="119-449A"/>
    <m/>
    <x v="0"/>
    <s v="45 MAYFLOWER LN"/>
    <n v="101"/>
    <s v="CARBONE JASON J"/>
    <s v="R130"/>
    <s v="ONE FAMILY"/>
    <s v="119//449/A/"/>
    <n v="0.29355999999999999"/>
    <n v="1"/>
    <n v="1"/>
    <n v="1"/>
    <n v="1"/>
    <s v="SEPTIC"/>
    <n v="0"/>
    <n v="1"/>
    <n v="16400"/>
    <s v="YES"/>
    <n v="16400"/>
    <s v="119-449A"/>
    <s v="Gas,Well,Septic"/>
    <s v="SEPTIC"/>
    <s v="SEPTIC"/>
    <n v="16400"/>
    <m/>
    <m/>
    <n v="1"/>
    <n v="1"/>
    <n v="3"/>
    <n v="1028"/>
    <n v="1"/>
    <m/>
    <m/>
    <m/>
    <m/>
    <m/>
    <m/>
    <m/>
    <m/>
    <m/>
    <m/>
    <n v="1"/>
    <n v="1"/>
    <x v="7"/>
    <x v="7"/>
  </r>
  <r>
    <s v="105A-60"/>
    <m/>
    <x v="0"/>
    <s v="11 WEEPECKET LN"/>
    <n v="101"/>
    <s v="GONSALVES MAMIE"/>
    <s v="MR30"/>
    <s v="ONE FAMILY"/>
    <s v="105/A/60//"/>
    <n v="0.15437000000000001"/>
    <n v="1"/>
    <n v="1"/>
    <n v="1"/>
    <n v="1"/>
    <s v="SEPTIC"/>
    <n v="0"/>
    <n v="1"/>
    <n v="3900"/>
    <s v="YES"/>
    <n v="3900"/>
    <s v="105A-60"/>
    <s v="Public Water,Septic"/>
    <s v="SEPTIC"/>
    <s v="SEPTIC"/>
    <n v="3900"/>
    <m/>
    <m/>
    <n v="1"/>
    <n v="1"/>
    <n v="4"/>
    <n v="1428"/>
    <n v="1"/>
    <m/>
    <m/>
    <m/>
    <m/>
    <m/>
    <m/>
    <m/>
    <m/>
    <m/>
    <m/>
    <n v="1"/>
    <n v="1"/>
    <x v="4"/>
    <x v="4"/>
  </r>
  <r>
    <s v="122-174"/>
    <m/>
    <x v="0"/>
    <s v="150 PLYMOUTH AVE"/>
    <n v="101"/>
    <s v="BUTTS LAWRENCE S"/>
    <s v="R130"/>
    <s v="ONE FAMILY"/>
    <s v="122//174//"/>
    <n v="0.13888"/>
    <n v="1"/>
    <n v="1"/>
    <n v="1"/>
    <n v="1"/>
    <s v="SEPTIC"/>
    <n v="0"/>
    <n v="1"/>
    <n v="4000"/>
    <s v="YES"/>
    <n v="4000"/>
    <s v="122-174"/>
    <s v="Gas,Well,Septic"/>
    <s v="SEPTIC"/>
    <s v="SEPTIC"/>
    <n v="4000"/>
    <m/>
    <m/>
    <n v="1"/>
    <n v="1"/>
    <n v="2"/>
    <n v="912"/>
    <n v="1"/>
    <m/>
    <m/>
    <m/>
    <m/>
    <m/>
    <m/>
    <m/>
    <m/>
    <m/>
    <m/>
    <n v="2"/>
    <n v="1"/>
    <x v="7"/>
    <x v="7"/>
  </r>
  <r>
    <s v="105A-54"/>
    <m/>
    <x v="0"/>
    <s v="6 PENIKESE ST"/>
    <n v="101"/>
    <s v="MEARS THOMAS M"/>
    <s v="MR30"/>
    <s v="ONE FAMILY"/>
    <s v="105/A/54//"/>
    <n v="0.23804"/>
    <n v="1"/>
    <n v="1"/>
    <n v="1"/>
    <n v="1"/>
    <s v="SEPTIC"/>
    <n v="0"/>
    <n v="1"/>
    <n v="4700"/>
    <s v="YES"/>
    <n v="4700"/>
    <s v="105A-54"/>
    <s v="Public Water,Septic"/>
    <s v="SEPTIC"/>
    <s v="SEPTIC"/>
    <n v="4700"/>
    <m/>
    <m/>
    <n v="1"/>
    <n v="1"/>
    <n v="4"/>
    <n v="1398"/>
    <n v="1"/>
    <m/>
    <m/>
    <m/>
    <m/>
    <m/>
    <m/>
    <m/>
    <m/>
    <m/>
    <m/>
    <n v="1"/>
    <n v="1"/>
    <x v="4"/>
    <x v="4"/>
  </r>
  <r>
    <s v="119-89"/>
    <m/>
    <x v="0"/>
    <s v="14 BLISSFUL LN"/>
    <n v="101"/>
    <s v="MCMANUS WARREN L"/>
    <s v="R130"/>
    <s v="ONE FAMILY"/>
    <s v="119//89//"/>
    <n v="0.15465999999999999"/>
    <n v="1"/>
    <n v="1"/>
    <n v="1"/>
    <n v="1"/>
    <s v="SEPTIC"/>
    <n v="0"/>
    <n v="1"/>
    <n v="1400"/>
    <s v="YES"/>
    <n v="1400"/>
    <s v="119-89"/>
    <s v="Well,Septic"/>
    <s v="SEPTIC"/>
    <s v="SEPTIC"/>
    <n v="1400"/>
    <m/>
    <m/>
    <n v="1"/>
    <n v="1"/>
    <n v="2"/>
    <n v="768"/>
    <n v="1"/>
    <m/>
    <m/>
    <m/>
    <m/>
    <m/>
    <m/>
    <m/>
    <m/>
    <m/>
    <m/>
    <n v="1"/>
    <n v="1"/>
    <x v="7"/>
    <x v="7"/>
  </r>
  <r>
    <s v="119-156"/>
    <m/>
    <x v="0"/>
    <s v="18 LEISURE LN"/>
    <n v="101"/>
    <s v="UMBRELLO SHERRIE L"/>
    <s v="R130"/>
    <s v="ONE FAMILY"/>
    <s v="119//156//"/>
    <n v="0.27900000000000003"/>
    <n v="1"/>
    <n v="1"/>
    <n v="1"/>
    <n v="1"/>
    <s v="SEPTIC"/>
    <n v="0"/>
    <n v="1"/>
    <n v="10100"/>
    <s v="NO_W1"/>
    <n v="10100"/>
    <s v="119-156"/>
    <s v="Gas,Well,Septic"/>
    <s v="SEPTIC"/>
    <s v="SEPTIC"/>
    <n v="10100"/>
    <m/>
    <m/>
    <n v="1"/>
    <n v="1"/>
    <n v="2"/>
    <n v="576"/>
    <n v="1"/>
    <m/>
    <m/>
    <m/>
    <m/>
    <m/>
    <m/>
    <m/>
    <m/>
    <m/>
    <m/>
    <n v="2"/>
    <n v="1"/>
    <x v="7"/>
    <x v="7"/>
  </r>
  <r>
    <s v="119-200"/>
    <m/>
    <x v="0"/>
    <s v="23 LEISURE LN"/>
    <n v="903"/>
    <s v="TOWN OF WAREHAM"/>
    <s v="R130"/>
    <s v="TAX POSS  MDL-00"/>
    <s v="119//200//"/>
    <n v="0.17124"/>
    <n v="0"/>
    <n v="0"/>
    <n v="0"/>
    <n v="0"/>
    <m/>
    <n v="0"/>
    <n v="0"/>
    <n v="0"/>
    <s v="YES"/>
    <n v="0"/>
    <s v="119-200"/>
    <m/>
    <m/>
    <m/>
    <n v="0"/>
    <m/>
    <m/>
    <n v="0"/>
    <n v="0"/>
    <n v="0"/>
    <n v="0"/>
    <n v="0"/>
    <m/>
    <m/>
    <m/>
    <m/>
    <m/>
    <m/>
    <m/>
    <m/>
    <m/>
    <m/>
    <n v="1"/>
    <n v="1"/>
    <x v="7"/>
    <x v="7"/>
  </r>
  <r>
    <s v="119-262"/>
    <m/>
    <x v="0"/>
    <s v="29 HIDEAWAY LN"/>
    <n v="132"/>
    <s v="PIERCE ROBERT C"/>
    <s v="R130"/>
    <s v="RES ACLNUD  MDL-00"/>
    <s v="119//262//"/>
    <n v="0.17033999999999999"/>
    <n v="0"/>
    <n v="0"/>
    <n v="0"/>
    <n v="0"/>
    <m/>
    <n v="0"/>
    <n v="0"/>
    <n v="0"/>
    <s v="YES"/>
    <n v="0"/>
    <s v="119-262"/>
    <m/>
    <m/>
    <m/>
    <n v="0"/>
    <m/>
    <m/>
    <n v="0"/>
    <n v="0"/>
    <n v="0"/>
    <n v="0"/>
    <n v="0"/>
    <m/>
    <m/>
    <m/>
    <m/>
    <m/>
    <m/>
    <m/>
    <m/>
    <m/>
    <m/>
    <n v="1"/>
    <n v="1"/>
    <x v="7"/>
    <x v="7"/>
  </r>
  <r>
    <s v="105A-55"/>
    <m/>
    <x v="0"/>
    <s v="8 PENIKESE ST"/>
    <n v="101"/>
    <s v="PAGE LEONARD R"/>
    <s v="MR30"/>
    <s v="ONE FAMILY"/>
    <s v="105/A/55//"/>
    <n v="0.23496"/>
    <n v="1"/>
    <n v="1"/>
    <n v="1"/>
    <n v="1"/>
    <s v="SEPTIC"/>
    <n v="0"/>
    <n v="1"/>
    <n v="4100"/>
    <s v="YES"/>
    <n v="4100"/>
    <s v="105A-55"/>
    <s v="Public Water,Septic"/>
    <s v="SEPTIC"/>
    <s v="SEPTIC"/>
    <n v="4100"/>
    <m/>
    <m/>
    <n v="1"/>
    <n v="1"/>
    <n v="4"/>
    <n v="1316"/>
    <n v="1"/>
    <m/>
    <m/>
    <m/>
    <m/>
    <m/>
    <m/>
    <m/>
    <m/>
    <m/>
    <m/>
    <n v="1"/>
    <n v="1"/>
    <x v="4"/>
    <x v="4"/>
  </r>
  <r>
    <s v="119-140"/>
    <m/>
    <x v="0"/>
    <s v="13 BLISSFUL LN"/>
    <n v="101"/>
    <s v="PROIA ANTHONY R JR"/>
    <s v="R130"/>
    <s v="ONE FAMILY"/>
    <s v="119//140//"/>
    <n v="0.32501000000000002"/>
    <n v="1"/>
    <n v="1"/>
    <n v="1"/>
    <n v="1"/>
    <s v="SEPTIC"/>
    <n v="0"/>
    <n v="1"/>
    <n v="9200"/>
    <s v="YES"/>
    <n v="9200"/>
    <s v="119-140"/>
    <s v="Gas,Well,Septic"/>
    <s v="SEPTIC"/>
    <s v="SEPTIC"/>
    <n v="9200"/>
    <m/>
    <m/>
    <n v="1"/>
    <n v="1"/>
    <n v="3"/>
    <n v="912"/>
    <n v="1"/>
    <m/>
    <m/>
    <m/>
    <m/>
    <m/>
    <m/>
    <m/>
    <m/>
    <m/>
    <m/>
    <n v="2"/>
    <n v="1"/>
    <x v="7"/>
    <x v="7"/>
  </r>
  <r>
    <s v="122-349"/>
    <m/>
    <x v="0"/>
    <s v="9 ACCESS RD"/>
    <n v="101"/>
    <s v="FISCHER FREDERICK JR"/>
    <s v="R130"/>
    <s v="ONE FAMILY"/>
    <s v="122//349//"/>
    <n v="0.20943999999999999"/>
    <n v="1"/>
    <n v="1"/>
    <n v="1"/>
    <n v="1"/>
    <s v="SEPTIC"/>
    <n v="0"/>
    <n v="1"/>
    <n v="200"/>
    <s v="YES"/>
    <n v="200"/>
    <s v="122-349"/>
    <s v="Gas,Well,Septic"/>
    <s v="SEPTIC"/>
    <s v="SEPTIC"/>
    <n v="200"/>
    <m/>
    <m/>
    <n v="1"/>
    <n v="1"/>
    <n v="4"/>
    <n v="768"/>
    <n v="1"/>
    <m/>
    <m/>
    <m/>
    <m/>
    <m/>
    <m/>
    <m/>
    <m/>
    <m/>
    <m/>
    <n v="3"/>
    <n v="1"/>
    <x v="7"/>
    <x v="7"/>
  </r>
  <r>
    <s v="114C-1-49"/>
    <m/>
    <x v="0"/>
    <s v="263 CHARGE POND RD"/>
    <n v="101"/>
    <s v="SIMMONS KRISTEN J TOBIA"/>
    <s v="R130"/>
    <s v="ONE FAMILY"/>
    <s v="114/C1/49//"/>
    <n v="0.39149"/>
    <n v="0"/>
    <n v="1"/>
    <n v="0"/>
    <n v="1"/>
    <m/>
    <n v="0"/>
    <n v="0"/>
    <n v="0"/>
    <s v="YES"/>
    <n v="0"/>
    <s v="114C-1-49"/>
    <m/>
    <m/>
    <s v="SEPTIC"/>
    <n v="0"/>
    <m/>
    <m/>
    <n v="0"/>
    <n v="1"/>
    <n v="3"/>
    <n v="2160"/>
    <n v="2"/>
    <m/>
    <m/>
    <m/>
    <m/>
    <m/>
    <m/>
    <m/>
    <m/>
    <m/>
    <m/>
    <n v="1"/>
    <n v="1"/>
    <x v="7"/>
    <x v="7"/>
  </r>
  <r>
    <s v="119-362"/>
    <m/>
    <x v="0"/>
    <s v="42 MAYFLOWER LN"/>
    <n v="101"/>
    <s v="MUSHET BRUCE A"/>
    <s v="R130"/>
    <s v="ONE FAMILY"/>
    <s v="119//362//"/>
    <n v="0.22015000000000001"/>
    <n v="1"/>
    <n v="1"/>
    <n v="1"/>
    <n v="1"/>
    <s v="SEPTIC"/>
    <n v="0"/>
    <n v="1"/>
    <n v="4000"/>
    <s v="YES"/>
    <n v="4000"/>
    <s v="119-362"/>
    <s v="Gas,Well,Septic"/>
    <s v="SEPTIC"/>
    <s v="SEPTIC"/>
    <n v="4000"/>
    <m/>
    <m/>
    <n v="1"/>
    <n v="1"/>
    <n v="2"/>
    <n v="924"/>
    <n v="1"/>
    <m/>
    <m/>
    <m/>
    <m/>
    <m/>
    <m/>
    <m/>
    <m/>
    <m/>
    <m/>
    <n v="1"/>
    <n v="1"/>
    <x v="7"/>
    <x v="7"/>
  </r>
  <r>
    <s v="119-222"/>
    <m/>
    <x v="0"/>
    <s v="24 HIDEAWAY LN"/>
    <n v="101"/>
    <s v="BARKAS THEODORE A &amp; MARY L"/>
    <s v="R130"/>
    <s v="ONE FAMILY"/>
    <s v="119//222//"/>
    <n v="0.3296"/>
    <n v="1"/>
    <n v="1"/>
    <n v="1"/>
    <n v="1"/>
    <s v="SEPTIC"/>
    <n v="0"/>
    <n v="1"/>
    <n v="7500"/>
    <s v="YES"/>
    <n v="7500"/>
    <s v="119-222"/>
    <s v="Well,Septic"/>
    <s v="SEPTIC"/>
    <s v="SEPTIC"/>
    <n v="7500"/>
    <m/>
    <m/>
    <n v="1"/>
    <n v="1"/>
    <n v="2"/>
    <n v="1056"/>
    <n v="1"/>
    <m/>
    <m/>
    <m/>
    <m/>
    <m/>
    <m/>
    <m/>
    <m/>
    <m/>
    <m/>
    <n v="2"/>
    <n v="1"/>
    <x v="7"/>
    <x v="7"/>
  </r>
  <r>
    <s v="122-1005"/>
    <m/>
    <x v="0"/>
    <s v="26 ACCESS RD"/>
    <n v="101"/>
    <s v="CLARK PAUL R"/>
    <s v="R130"/>
    <s v="ONE FAMILY"/>
    <s v="122//1005//"/>
    <n v="0.25584000000000001"/>
    <n v="1"/>
    <n v="1"/>
    <n v="1"/>
    <n v="1"/>
    <s v="SEPTIC"/>
    <n v="0"/>
    <n v="1"/>
    <n v="9900"/>
    <s v="YES"/>
    <n v="9900"/>
    <s v="122-1005"/>
    <s v="Gas,Well,Septic"/>
    <s v="SEPTIC"/>
    <s v="SEPTIC"/>
    <n v="9900"/>
    <m/>
    <m/>
    <n v="1"/>
    <n v="1"/>
    <n v="4"/>
    <n v="2000"/>
    <n v="1"/>
    <m/>
    <m/>
    <m/>
    <m/>
    <m/>
    <m/>
    <m/>
    <m/>
    <m/>
    <m/>
    <n v="5"/>
    <n v="1"/>
    <x v="7"/>
    <x v="7"/>
  </r>
  <r>
    <s v="105A-56"/>
    <m/>
    <x v="0"/>
    <s v="10 PENIKESE ST"/>
    <n v="101"/>
    <s v="LEACH GEORGE E JR"/>
    <s v="MR30"/>
    <s v="ONE FAMILY"/>
    <s v="105/A/56//"/>
    <n v="0.23216000000000001"/>
    <n v="1"/>
    <n v="1"/>
    <n v="1"/>
    <n v="1"/>
    <s v="SEPTIC"/>
    <n v="0"/>
    <n v="1"/>
    <n v="7700"/>
    <s v="YES"/>
    <n v="7700"/>
    <s v="105A-56"/>
    <s v="Public Water,Septic"/>
    <s v="SEPTIC"/>
    <s v="SEPTIC"/>
    <n v="7700"/>
    <m/>
    <m/>
    <n v="1"/>
    <n v="1"/>
    <n v="3"/>
    <n v="1008"/>
    <n v="1"/>
    <m/>
    <m/>
    <m/>
    <m/>
    <m/>
    <m/>
    <m/>
    <m/>
    <m/>
    <m/>
    <n v="1"/>
    <n v="1"/>
    <x v="4"/>
    <x v="4"/>
  </r>
  <r>
    <s v="114D-7"/>
    <m/>
    <x v="0"/>
    <s v="0 UPPER BOUNDARY RD"/>
    <n v="903"/>
    <s v="TOWN OF WAREHAM"/>
    <s v="R130"/>
    <s v="TAX POSS  MDL-00"/>
    <s v="114/D/7//"/>
    <n v="0.77734000000000003"/>
    <n v="0"/>
    <n v="0"/>
    <n v="0"/>
    <n v="0"/>
    <m/>
    <n v="0"/>
    <n v="0"/>
    <n v="0"/>
    <s v="NO_W1"/>
    <n v="0"/>
    <s v="114D-7"/>
    <m/>
    <m/>
    <m/>
    <n v="0"/>
    <m/>
    <m/>
    <n v="0"/>
    <n v="0"/>
    <n v="0"/>
    <n v="0"/>
    <n v="0"/>
    <m/>
    <m/>
    <m/>
    <m/>
    <m/>
    <m/>
    <m/>
    <m/>
    <m/>
    <m/>
    <n v="2"/>
    <n v="1"/>
    <x v="7"/>
    <x v="7"/>
  </r>
  <r>
    <s v="122-347"/>
    <m/>
    <x v="0"/>
    <s v="127 PLYMOUTH AVE"/>
    <n v="101"/>
    <s v="WHITE ALBERT J"/>
    <s v="R130"/>
    <s v="ONE FAMILY"/>
    <s v="122//347//"/>
    <n v="0.13469"/>
    <n v="1"/>
    <n v="1"/>
    <n v="1"/>
    <n v="1"/>
    <s v="SEPTIC"/>
    <n v="0"/>
    <n v="1"/>
    <n v="1600"/>
    <s v="YES"/>
    <n v="1600"/>
    <s v="122-347"/>
    <s v="Gas,Well,Septic"/>
    <s v="SEPTIC"/>
    <s v="SEPTIC"/>
    <n v="1600"/>
    <m/>
    <m/>
    <n v="1"/>
    <n v="1"/>
    <n v="2"/>
    <n v="768"/>
    <n v="1"/>
    <m/>
    <m/>
    <m/>
    <m/>
    <m/>
    <m/>
    <m/>
    <m/>
    <m/>
    <m/>
    <n v="2"/>
    <n v="1"/>
    <x v="7"/>
    <x v="7"/>
  </r>
  <r>
    <s v="106-20A"/>
    <m/>
    <x v="0"/>
    <s v="13 CRANE LANDING RD"/>
    <n v="131"/>
    <s v="CRANE LANDING DEVELOPMENT LLC"/>
    <s v="R60"/>
    <s v="RES ACLNPO  MDL-00"/>
    <s v="106//20/A/"/>
    <n v="1.5066999999999999"/>
    <n v="0"/>
    <n v="0"/>
    <n v="0"/>
    <n v="0"/>
    <m/>
    <n v="0"/>
    <n v="0"/>
    <n v="0"/>
    <s v="YES"/>
    <n v="0"/>
    <s v="106-20A"/>
    <m/>
    <m/>
    <m/>
    <n v="0"/>
    <m/>
    <m/>
    <n v="0"/>
    <n v="0"/>
    <n v="0"/>
    <n v="0"/>
    <n v="0"/>
    <m/>
    <m/>
    <m/>
    <m/>
    <m/>
    <m/>
    <m/>
    <m/>
    <m/>
    <m/>
    <n v="1"/>
    <n v="1"/>
    <x v="14"/>
    <x v="14"/>
  </r>
  <r>
    <s v="119-292"/>
    <m/>
    <x v="0"/>
    <s v="34 REPOSE LN"/>
    <n v="101"/>
    <s v="RAYMOND SHAWN D"/>
    <s v="R130"/>
    <s v="ONE FAMILY"/>
    <s v="119//292//"/>
    <n v="0.31283"/>
    <n v="1"/>
    <n v="1"/>
    <n v="1"/>
    <n v="1"/>
    <s v="SEPTIC"/>
    <n v="0"/>
    <n v="1"/>
    <n v="9700"/>
    <s v="YES"/>
    <n v="9700"/>
    <s v="119-292"/>
    <s v="Well,Septic"/>
    <s v="SEPTIC"/>
    <s v="SEPTIC"/>
    <n v="9700"/>
    <m/>
    <m/>
    <n v="1"/>
    <n v="1"/>
    <n v="3"/>
    <n v="1414"/>
    <n v="1.75"/>
    <m/>
    <m/>
    <m/>
    <m/>
    <m/>
    <m/>
    <m/>
    <m/>
    <m/>
    <m/>
    <n v="2"/>
    <n v="1"/>
    <x v="7"/>
    <x v="7"/>
  </r>
  <r>
    <s v="114C-2-300"/>
    <m/>
    <x v="0"/>
    <s v="0 PUFFIN LN"/>
    <n v="131"/>
    <s v="MAROTTA LOUISE M"/>
    <m/>
    <s v="RES ACLNPO  MDL-00"/>
    <s v="114/C2/300//"/>
    <n v="1.7663199999999999"/>
    <n v="0"/>
    <n v="0"/>
    <n v="0"/>
    <n v="0"/>
    <m/>
    <n v="0"/>
    <n v="0"/>
    <n v="0"/>
    <s v="NO_W1"/>
    <n v="0"/>
    <s v="114C-2-300"/>
    <m/>
    <m/>
    <m/>
    <n v="0"/>
    <m/>
    <m/>
    <n v="0"/>
    <n v="0"/>
    <n v="0"/>
    <n v="0"/>
    <n v="0"/>
    <m/>
    <m/>
    <m/>
    <m/>
    <m/>
    <m/>
    <m/>
    <m/>
    <m/>
    <m/>
    <n v="4"/>
    <n v="1"/>
    <x v="13"/>
    <x v="13"/>
  </r>
  <r>
    <s v="119-90"/>
    <m/>
    <x v="0"/>
    <s v="16 BLISSFUL LN"/>
    <n v="101"/>
    <s v="VIRGILIO CLEMENTE &amp; PAUL"/>
    <s v="R130"/>
    <s v="ONE FAMILY"/>
    <s v="119//90//"/>
    <n v="0.16019"/>
    <n v="1"/>
    <n v="1"/>
    <n v="1"/>
    <n v="1"/>
    <s v="SEPTIC"/>
    <n v="0"/>
    <n v="1"/>
    <n v="800"/>
    <s v="YES"/>
    <n v="800"/>
    <s v="119-90"/>
    <s v="Well,Septic"/>
    <s v="SEPTIC"/>
    <s v="SEPTIC"/>
    <n v="800"/>
    <m/>
    <m/>
    <n v="1"/>
    <n v="1"/>
    <n v="2"/>
    <n v="832"/>
    <n v="1"/>
    <m/>
    <m/>
    <m/>
    <m/>
    <m/>
    <m/>
    <m/>
    <m/>
    <m/>
    <m/>
    <n v="1"/>
    <n v="1"/>
    <x v="7"/>
    <x v="7"/>
  </r>
  <r>
    <s v="119-354A"/>
    <m/>
    <x v="0"/>
    <s v="36 RESTFUL LN"/>
    <n v="101"/>
    <s v="SOHMER ALEC G TR OF THE"/>
    <s v="R13"/>
    <s v="ONE FAMILY"/>
    <s v="119//354/A/"/>
    <n v="0.28948000000000002"/>
    <n v="1"/>
    <n v="1"/>
    <n v="1"/>
    <n v="1"/>
    <s v="SEPTIC"/>
    <n v="0"/>
    <n v="0"/>
    <n v="0"/>
    <s v="YES"/>
    <n v="0"/>
    <s v="119-354A"/>
    <s v="Gas,Well,Septic"/>
    <s v="SEPTIC"/>
    <s v="SEPTIC"/>
    <n v="0"/>
    <m/>
    <m/>
    <n v="1"/>
    <n v="1"/>
    <n v="2"/>
    <n v="872"/>
    <n v="1"/>
    <m/>
    <m/>
    <m/>
    <m/>
    <m/>
    <m/>
    <m/>
    <m/>
    <m/>
    <m/>
    <n v="1"/>
    <n v="1"/>
    <x v="7"/>
    <x v="7"/>
  </r>
  <r>
    <s v="105A-57"/>
    <m/>
    <x v="0"/>
    <s v="12 PENIKESE ST"/>
    <n v="101"/>
    <s v="RUHMPOHL LAYCE"/>
    <s v="MR30"/>
    <s v="ONE FAMILY"/>
    <s v="105/A/57//"/>
    <n v="0.21795"/>
    <n v="1"/>
    <n v="1"/>
    <n v="1"/>
    <n v="1"/>
    <s v="SEPTIC"/>
    <n v="0"/>
    <n v="1"/>
    <n v="9500"/>
    <s v="YES"/>
    <n v="9500"/>
    <s v="105A-57"/>
    <s v="Public Water,Septic"/>
    <s v="SEPTIC"/>
    <s v="SEPTIC"/>
    <n v="9500"/>
    <m/>
    <m/>
    <n v="1"/>
    <n v="1"/>
    <n v="3"/>
    <n v="1008"/>
    <n v="1"/>
    <m/>
    <m/>
    <m/>
    <m/>
    <m/>
    <m/>
    <m/>
    <m/>
    <m/>
    <m/>
    <n v="1"/>
    <n v="1"/>
    <x v="4"/>
    <x v="4"/>
  </r>
  <r>
    <s v="119-319"/>
    <m/>
    <x v="0"/>
    <s v="35 REPOSE LN"/>
    <n v="101"/>
    <s v="MILNE JAMES T"/>
    <s v="R130"/>
    <s v="ONE FAMILY"/>
    <s v="119//319//"/>
    <n v="0.32068000000000002"/>
    <n v="1"/>
    <n v="1"/>
    <n v="1"/>
    <n v="1"/>
    <s v="SEPTIC"/>
    <n v="0"/>
    <n v="1"/>
    <n v="3500"/>
    <s v="YES"/>
    <n v="3500"/>
    <s v="119-319"/>
    <s v="Gas,Well,Septic"/>
    <s v="SEPTIC"/>
    <s v="SEPTIC"/>
    <n v="3500"/>
    <m/>
    <m/>
    <n v="1"/>
    <n v="1"/>
    <n v="3"/>
    <n v="952"/>
    <n v="1"/>
    <m/>
    <m/>
    <m/>
    <m/>
    <m/>
    <m/>
    <m/>
    <m/>
    <m/>
    <m/>
    <n v="2"/>
    <n v="1"/>
    <x v="7"/>
    <x v="7"/>
  </r>
  <r>
    <s v="119-199"/>
    <m/>
    <x v="0"/>
    <s v="25 LEISURE LN"/>
    <n v="101"/>
    <s v="SMILEY EDWIN A"/>
    <s v="R130"/>
    <s v="ONE FAMILY"/>
    <s v="119//199//"/>
    <n v="0.15914"/>
    <n v="1"/>
    <n v="1"/>
    <n v="1"/>
    <n v="1"/>
    <s v="SEPTIC"/>
    <n v="0"/>
    <n v="1"/>
    <n v="10500"/>
    <s v="YES"/>
    <n v="10500"/>
    <s v="119-199"/>
    <m/>
    <m/>
    <s v="SEPTIC"/>
    <n v="10500"/>
    <m/>
    <m/>
    <n v="1"/>
    <n v="1"/>
    <n v="3"/>
    <n v="996"/>
    <n v="1"/>
    <m/>
    <m/>
    <m/>
    <m/>
    <m/>
    <m/>
    <m/>
    <m/>
    <m/>
    <m/>
    <n v="1"/>
    <n v="1"/>
    <x v="7"/>
    <x v="7"/>
  </r>
  <r>
    <s v="122-879"/>
    <m/>
    <x v="0"/>
    <s v="162 PARK AVE"/>
    <n v="101"/>
    <s v="NICKERSON GERALDINE M"/>
    <s v="R130"/>
    <s v="ONE FAMILY"/>
    <s v="122//879//"/>
    <n v="0.12495000000000001"/>
    <n v="1"/>
    <n v="1"/>
    <n v="1"/>
    <n v="1"/>
    <s v="SEPTIC"/>
    <n v="0"/>
    <n v="0"/>
    <n v="0"/>
    <s v="YES"/>
    <n v="0"/>
    <s v="122-879"/>
    <s v="Well,Septic"/>
    <s v="SEPTIC"/>
    <s v="SEPTIC"/>
    <n v="0"/>
    <m/>
    <m/>
    <n v="1"/>
    <n v="1"/>
    <n v="3"/>
    <n v="528"/>
    <n v="1"/>
    <m/>
    <m/>
    <m/>
    <m/>
    <m/>
    <m/>
    <m/>
    <m/>
    <m/>
    <m/>
    <n v="2"/>
    <n v="1"/>
    <x v="7"/>
    <x v="7"/>
  </r>
  <r>
    <s v="119-261"/>
    <m/>
    <x v="0"/>
    <s v="31 HIDEAWAY LN"/>
    <n v="101"/>
    <s v="MCKEE MARY ANNE"/>
    <s v="R130"/>
    <s v="ONE FAMILY"/>
    <s v="119//261//"/>
    <n v="0.15512000000000001"/>
    <n v="1"/>
    <n v="1"/>
    <n v="1"/>
    <n v="1"/>
    <s v="SEPTIC"/>
    <n v="0"/>
    <n v="1"/>
    <n v="3400"/>
    <s v="YES"/>
    <n v="3400"/>
    <s v="119-261"/>
    <s v="Gas,Well,Septic"/>
    <s v="SEPTIC"/>
    <s v="SEPTIC"/>
    <n v="3400"/>
    <m/>
    <m/>
    <n v="1"/>
    <n v="1"/>
    <n v="2"/>
    <n v="864"/>
    <n v="1"/>
    <m/>
    <m/>
    <m/>
    <m/>
    <m/>
    <m/>
    <m/>
    <m/>
    <m/>
    <m/>
    <n v="1"/>
    <n v="1"/>
    <x v="7"/>
    <x v="7"/>
  </r>
  <r>
    <s v="105A-58"/>
    <m/>
    <x v="0"/>
    <s v="14 PENIKESE ST"/>
    <n v="101"/>
    <s v="BAPTISTE JOSEPH A"/>
    <s v="MR30"/>
    <s v="ONE FAMILY"/>
    <s v="105/A/58//"/>
    <n v="0.23193"/>
    <n v="1"/>
    <n v="1"/>
    <n v="1"/>
    <n v="1"/>
    <s v="SEPTIC"/>
    <n v="0"/>
    <n v="1"/>
    <n v="10500"/>
    <s v="YES"/>
    <n v="10500"/>
    <s v="105A-58"/>
    <s v="Public Water,Septic"/>
    <s v="SEPTIC"/>
    <s v="SEPTIC"/>
    <n v="10500"/>
    <m/>
    <m/>
    <n v="1"/>
    <n v="1"/>
    <n v="3"/>
    <n v="1008"/>
    <n v="1"/>
    <m/>
    <m/>
    <m/>
    <m/>
    <m/>
    <m/>
    <m/>
    <m/>
    <m/>
    <m/>
    <n v="1"/>
    <n v="1"/>
    <x v="4"/>
    <x v="4"/>
  </r>
  <r>
    <s v="122-677"/>
    <m/>
    <x v="0"/>
    <s v="10 ACCESS RD"/>
    <n v="131"/>
    <s v="GRIEB CHRISTOPHER C"/>
    <s v="R130"/>
    <s v="RES ACLNPO  MDL-00"/>
    <s v="122//677//"/>
    <n v="0.14008000000000001"/>
    <n v="0"/>
    <n v="0"/>
    <n v="0"/>
    <n v="0"/>
    <m/>
    <n v="0"/>
    <n v="0"/>
    <n v="0"/>
    <s v="YES"/>
    <n v="0"/>
    <s v="122-677"/>
    <m/>
    <m/>
    <m/>
    <n v="0"/>
    <m/>
    <m/>
    <n v="0"/>
    <n v="0"/>
    <n v="0"/>
    <n v="0"/>
    <n v="0"/>
    <m/>
    <m/>
    <m/>
    <m/>
    <m/>
    <m/>
    <m/>
    <m/>
    <m/>
    <m/>
    <n v="2"/>
    <n v="1"/>
    <x v="7"/>
    <x v="7"/>
  </r>
  <r>
    <s v="122-170"/>
    <m/>
    <x v="0"/>
    <s v="156 PLYMOUTH AVE"/>
    <n v="101"/>
    <s v="JOY ROBERT T"/>
    <s v="R130"/>
    <s v="ONE FAMILY"/>
    <s v="122//170//"/>
    <n v="0.27731"/>
    <n v="1"/>
    <n v="1"/>
    <n v="1"/>
    <n v="1"/>
    <s v="SEPTIC"/>
    <n v="0"/>
    <n v="1"/>
    <n v="5200"/>
    <s v="YES"/>
    <n v="5200"/>
    <s v="122-170"/>
    <s v="Well,Septic"/>
    <s v="SEPTIC"/>
    <s v="SEPTIC"/>
    <n v="5200"/>
    <m/>
    <m/>
    <n v="1"/>
    <n v="1"/>
    <n v="3"/>
    <n v="1656"/>
    <n v="1"/>
    <m/>
    <m/>
    <m/>
    <m/>
    <m/>
    <m/>
    <m/>
    <m/>
    <m/>
    <m/>
    <n v="4"/>
    <n v="1"/>
    <x v="7"/>
    <x v="7"/>
  </r>
  <r>
    <s v="119-224"/>
    <m/>
    <x v="0"/>
    <s v="28 HIDEAWAY LN"/>
    <n v="903"/>
    <s v="TOWN OF WAREHAM"/>
    <s v="R130"/>
    <s v="TAX POSS  MDL-00"/>
    <s v="119//224//"/>
    <n v="0.15057999999999999"/>
    <n v="0"/>
    <n v="0"/>
    <n v="0"/>
    <n v="0"/>
    <m/>
    <n v="0"/>
    <n v="0"/>
    <n v="0"/>
    <s v="YES"/>
    <n v="0"/>
    <s v="119-224"/>
    <m/>
    <m/>
    <m/>
    <n v="0"/>
    <m/>
    <m/>
    <n v="0"/>
    <n v="0"/>
    <n v="0"/>
    <n v="0"/>
    <n v="0"/>
    <m/>
    <m/>
    <m/>
    <m/>
    <m/>
    <m/>
    <m/>
    <m/>
    <m/>
    <m/>
    <n v="1"/>
    <n v="1"/>
    <x v="7"/>
    <x v="7"/>
  </r>
  <r>
    <s v="119-157"/>
    <m/>
    <x v="0"/>
    <s v="20 LEISURE LN"/>
    <n v="132"/>
    <s v="RUSSO JOSEPH"/>
    <s v="R130"/>
    <s v="RES ACLNUD  MDL-00"/>
    <s v="119//157//"/>
    <n v="0.14138000000000001"/>
    <n v="0"/>
    <n v="0"/>
    <n v="0"/>
    <n v="0"/>
    <m/>
    <n v="0"/>
    <n v="0"/>
    <n v="0"/>
    <s v="YES"/>
    <n v="0"/>
    <s v="119-157"/>
    <m/>
    <m/>
    <m/>
    <n v="0"/>
    <m/>
    <m/>
    <n v="0"/>
    <n v="0"/>
    <n v="0"/>
    <n v="0"/>
    <n v="0"/>
    <m/>
    <m/>
    <m/>
    <m/>
    <m/>
    <m/>
    <m/>
    <m/>
    <m/>
    <m/>
    <n v="1"/>
    <n v="1"/>
    <x v="7"/>
    <x v="7"/>
  </r>
  <r>
    <s v="114C-1-32"/>
    <m/>
    <x v="0"/>
    <s v="264 CHARGE POND RD"/>
    <n v="131"/>
    <s v="CASANOVA ANTONIO C"/>
    <s v="R60"/>
    <s v="RES ACLNPO  MDL-00"/>
    <s v="114/C1/32//"/>
    <n v="0.31406000000000001"/>
    <n v="0"/>
    <n v="0"/>
    <n v="0"/>
    <n v="0"/>
    <m/>
    <n v="0"/>
    <n v="0"/>
    <n v="0"/>
    <s v="YES"/>
    <n v="0"/>
    <s v="114C-1-32"/>
    <m/>
    <m/>
    <m/>
    <n v="0"/>
    <m/>
    <m/>
    <n v="0"/>
    <n v="0"/>
    <n v="0"/>
    <n v="0"/>
    <n v="0"/>
    <m/>
    <m/>
    <m/>
    <m/>
    <m/>
    <m/>
    <m/>
    <m/>
    <m/>
    <m/>
    <n v="1"/>
    <n v="1"/>
    <x v="7"/>
    <x v="7"/>
  </r>
  <r>
    <s v="105A-59"/>
    <m/>
    <x v="0"/>
    <s v="16 PENIKESE ST"/>
    <n v="101"/>
    <s v="LINHARES ROBERT J"/>
    <s v="MR30"/>
    <s v="ONE FAMILY"/>
    <s v="105/A/59//"/>
    <n v="0.22935"/>
    <n v="1"/>
    <n v="1"/>
    <n v="1"/>
    <n v="1"/>
    <s v="SEPTIC"/>
    <n v="0"/>
    <n v="1"/>
    <n v="5900"/>
    <s v="YES"/>
    <n v="5900"/>
    <s v="105A-59"/>
    <s v="Public Water,Septic"/>
    <s v="SEPTIC"/>
    <s v="SEPTIC"/>
    <n v="5900"/>
    <m/>
    <m/>
    <n v="1"/>
    <n v="1"/>
    <n v="3"/>
    <n v="1316"/>
    <n v="1"/>
    <m/>
    <m/>
    <m/>
    <m/>
    <m/>
    <m/>
    <m/>
    <m/>
    <m/>
    <m/>
    <n v="1"/>
    <n v="1"/>
    <x v="4"/>
    <x v="4"/>
  </r>
  <r>
    <s v="114D-W6"/>
    <m/>
    <x v="0"/>
    <s v="0 BLUEGILL LN"/>
    <n v="903"/>
    <s v="WAREHAM FIRE DISTRICT"/>
    <s v="R130"/>
    <s v="MUNICIPAL  MDL-00"/>
    <s v="114/D/W6//"/>
    <n v="0.61075999999999997"/>
    <n v="0"/>
    <n v="0"/>
    <n v="0"/>
    <n v="0"/>
    <m/>
    <n v="0"/>
    <n v="0"/>
    <n v="0"/>
    <s v="YES"/>
    <n v="0"/>
    <s v="114D-W6"/>
    <m/>
    <m/>
    <m/>
    <n v="0"/>
    <m/>
    <m/>
    <n v="0"/>
    <n v="0"/>
    <n v="0"/>
    <n v="0"/>
    <n v="0"/>
    <m/>
    <m/>
    <m/>
    <m/>
    <m/>
    <m/>
    <m/>
    <m/>
    <m/>
    <m/>
    <n v="1"/>
    <n v="1"/>
    <x v="7"/>
    <x v="7"/>
  </r>
  <r>
    <s v="122-675"/>
    <m/>
    <x v="0"/>
    <s v="161 LAKE AVE"/>
    <n v="101"/>
    <s v="JORRITSMA WILLARD S"/>
    <s v="R130"/>
    <s v="ONE FAMILY"/>
    <s v="122//675//"/>
    <n v="0.15756000000000001"/>
    <n v="1"/>
    <n v="1"/>
    <n v="1"/>
    <n v="1"/>
    <s v="SEPTIC"/>
    <n v="0"/>
    <n v="1"/>
    <n v="300"/>
    <s v="YES"/>
    <n v="300"/>
    <s v="122-675"/>
    <s v="Gas,Well,Septic"/>
    <s v="SEPTIC"/>
    <s v="SEPTIC"/>
    <n v="300"/>
    <m/>
    <m/>
    <n v="1"/>
    <n v="1"/>
    <n v="2"/>
    <n v="720"/>
    <n v="1"/>
    <m/>
    <m/>
    <m/>
    <m/>
    <m/>
    <m/>
    <m/>
    <m/>
    <m/>
    <m/>
    <n v="2"/>
    <n v="1"/>
    <x v="7"/>
    <x v="7"/>
  </r>
  <r>
    <s v="114E-W2"/>
    <m/>
    <x v="0"/>
    <s v="UPPER BOUNDARY RD"/>
    <n v="903"/>
    <s v="WAREHAM FIRE DISTRICT"/>
    <s v="R130"/>
    <s v="MUNICIPAL  MDL-00"/>
    <s v="114/E/W2//"/>
    <n v="20.41311"/>
    <n v="0"/>
    <n v="0"/>
    <n v="0"/>
    <n v="0"/>
    <m/>
    <n v="0"/>
    <n v="0"/>
    <n v="0"/>
    <s v="YES"/>
    <n v="0"/>
    <s v="114E-W2"/>
    <m/>
    <m/>
    <m/>
    <n v="0"/>
    <m/>
    <m/>
    <n v="0"/>
    <n v="0"/>
    <n v="0"/>
    <n v="0"/>
    <n v="0"/>
    <m/>
    <m/>
    <m/>
    <m/>
    <m/>
    <m/>
    <m/>
    <m/>
    <m/>
    <m/>
    <n v="1"/>
    <n v="1"/>
    <x v="7"/>
    <x v="7"/>
  </r>
  <r>
    <s v="119-91"/>
    <m/>
    <x v="0"/>
    <s v="18 BLISSFUL LN"/>
    <n v="101"/>
    <s v="COLAMETA ROBERT J"/>
    <s v="R130"/>
    <s v="ONE FAMILY"/>
    <s v="119//91//"/>
    <n v="0.16411999999999999"/>
    <n v="1"/>
    <n v="1"/>
    <n v="1"/>
    <n v="1"/>
    <s v="SEPTIC"/>
    <n v="0"/>
    <n v="1"/>
    <n v="1000"/>
    <s v="YES"/>
    <n v="1000"/>
    <s v="119-91"/>
    <s v="Gas,Well,Septic"/>
    <s v="SEPTIC"/>
    <s v="SEPTIC"/>
    <n v="1000"/>
    <m/>
    <m/>
    <n v="1"/>
    <n v="1"/>
    <n v="3"/>
    <n v="912"/>
    <n v="1"/>
    <m/>
    <m/>
    <m/>
    <m/>
    <m/>
    <m/>
    <m/>
    <m/>
    <m/>
    <m/>
    <n v="1"/>
    <n v="1"/>
    <x v="7"/>
    <x v="7"/>
  </r>
  <r>
    <s v="105A-21"/>
    <m/>
    <x v="0"/>
    <s v="58 CHARLOTTE FURN RD"/>
    <n v="101"/>
    <s v="BURKE DOROTHY J"/>
    <s v="MR30"/>
    <s v="ONE FAMILY"/>
    <s v="105/A/21//"/>
    <n v="0.26247999999999999"/>
    <n v="1"/>
    <n v="1"/>
    <n v="1"/>
    <n v="1"/>
    <s v="SEPTIC"/>
    <n v="0"/>
    <n v="1"/>
    <n v="4400"/>
    <s v="YES"/>
    <n v="4400"/>
    <s v="105A-21"/>
    <s v="Public Water,Septic"/>
    <s v="SEPTIC"/>
    <s v="SEPTIC"/>
    <n v="4400"/>
    <m/>
    <m/>
    <n v="1"/>
    <n v="1"/>
    <n v="3"/>
    <n v="1008"/>
    <n v="1"/>
    <m/>
    <m/>
    <m/>
    <m/>
    <m/>
    <m/>
    <m/>
    <m/>
    <m/>
    <m/>
    <n v="1"/>
    <n v="1"/>
    <x v="9"/>
    <x v="9"/>
  </r>
  <r>
    <s v="119-138"/>
    <m/>
    <x v="0"/>
    <s v="17 BLISSFUL LN"/>
    <n v="101"/>
    <s v="LOPES BENNETT"/>
    <s v="R130"/>
    <s v="ONE FAMILY"/>
    <s v="119//138//"/>
    <n v="0.32455000000000001"/>
    <n v="1"/>
    <n v="1"/>
    <n v="1"/>
    <n v="1"/>
    <s v="SEPTIC"/>
    <n v="0"/>
    <n v="0"/>
    <n v="0"/>
    <s v="YES"/>
    <n v="0"/>
    <s v="119-138"/>
    <s v="Gas,Well,Septic"/>
    <s v="SEPTIC"/>
    <s v="SEPTIC"/>
    <n v="0"/>
    <m/>
    <m/>
    <n v="1"/>
    <n v="1"/>
    <n v="3"/>
    <n v="960"/>
    <n v="1"/>
    <m/>
    <m/>
    <m/>
    <m/>
    <m/>
    <m/>
    <m/>
    <m/>
    <m/>
    <m/>
    <n v="2"/>
    <n v="1"/>
    <x v="7"/>
    <x v="7"/>
  </r>
  <r>
    <s v="119-451"/>
    <m/>
    <x v="0"/>
    <s v="47 MAYFLOWER LN"/>
    <n v="131"/>
    <s v="JOY ROBERT T"/>
    <s v="R130"/>
    <s v="RES ACLNPO  MDL-00"/>
    <s v="119//451//"/>
    <n v="0.30131000000000002"/>
    <n v="0"/>
    <n v="0"/>
    <n v="0"/>
    <n v="0"/>
    <m/>
    <n v="0"/>
    <n v="0"/>
    <n v="0"/>
    <s v="YES"/>
    <n v="0"/>
    <s v="119-451"/>
    <m/>
    <m/>
    <m/>
    <n v="0"/>
    <m/>
    <m/>
    <n v="0"/>
    <n v="0"/>
    <n v="0"/>
    <n v="0"/>
    <n v="0"/>
    <m/>
    <m/>
    <m/>
    <m/>
    <m/>
    <m/>
    <m/>
    <m/>
    <m/>
    <m/>
    <n v="2"/>
    <n v="1"/>
    <x v="7"/>
    <x v="7"/>
  </r>
  <r>
    <s v="119-260"/>
    <m/>
    <x v="0"/>
    <s v="33 HIDEAWAY LN"/>
    <n v="132"/>
    <s v="MCKAY IRENE M"/>
    <s v="R130"/>
    <s v="RES ACLNUD  MDL-00"/>
    <s v="119//260//"/>
    <n v="0.15376999999999999"/>
    <n v="0"/>
    <n v="0"/>
    <n v="0"/>
    <n v="0"/>
    <m/>
    <n v="0"/>
    <n v="0"/>
    <n v="0"/>
    <s v="YES"/>
    <n v="0"/>
    <s v="119-260"/>
    <m/>
    <m/>
    <m/>
    <n v="0"/>
    <m/>
    <m/>
    <n v="0"/>
    <n v="0"/>
    <n v="0"/>
    <n v="0"/>
    <n v="0"/>
    <m/>
    <m/>
    <m/>
    <m/>
    <m/>
    <m/>
    <m/>
    <m/>
    <m/>
    <m/>
    <n v="1"/>
    <n v="1"/>
    <x v="7"/>
    <x v="7"/>
  </r>
  <r>
    <s v="119-225"/>
    <m/>
    <x v="0"/>
    <s v="30 HIDEAWAY LN"/>
    <n v="101"/>
    <s v="MASSELL JANET D"/>
    <s v="R130"/>
    <s v="ONE FAMILY"/>
    <s v="119//225//"/>
    <n v="0.14768000000000001"/>
    <n v="1"/>
    <n v="1"/>
    <n v="1"/>
    <n v="1"/>
    <s v="SEPTIC"/>
    <n v="0"/>
    <n v="1"/>
    <n v="2000"/>
    <s v="YES"/>
    <n v="2000"/>
    <s v="119-225"/>
    <s v="Gas,Well,Septic"/>
    <s v="SEPTIC"/>
    <s v="SEPTIC"/>
    <n v="2000"/>
    <m/>
    <m/>
    <n v="1"/>
    <n v="1"/>
    <n v="3"/>
    <n v="936"/>
    <n v="1"/>
    <m/>
    <m/>
    <m/>
    <m/>
    <m/>
    <m/>
    <m/>
    <m/>
    <m/>
    <m/>
    <n v="1"/>
    <n v="1"/>
    <x v="7"/>
    <x v="7"/>
  </r>
  <r>
    <s v="119-197"/>
    <m/>
    <x v="0"/>
    <s v="27 LEISURE LN"/>
    <n v="101"/>
    <s v="GRIFFITH JEREMY S"/>
    <s v="R130"/>
    <s v="ONE FAMILY"/>
    <s v="119//197//"/>
    <n v="0.30990000000000001"/>
    <n v="0"/>
    <n v="1"/>
    <n v="0"/>
    <n v="1"/>
    <m/>
    <n v="0"/>
    <n v="1"/>
    <n v="0"/>
    <s v="YES"/>
    <n v="0"/>
    <s v="119-197"/>
    <m/>
    <m/>
    <s v="SEPTIC"/>
    <n v="0"/>
    <m/>
    <m/>
    <n v="0"/>
    <n v="1"/>
    <n v="3"/>
    <n v="1248"/>
    <n v="1"/>
    <m/>
    <m/>
    <m/>
    <m/>
    <m/>
    <m/>
    <m/>
    <m/>
    <m/>
    <m/>
    <n v="2"/>
    <n v="1"/>
    <x v="7"/>
    <x v="7"/>
  </r>
  <r>
    <s v="105A-22"/>
    <m/>
    <x v="0"/>
    <s v="3 PENIKESE ST"/>
    <n v="101"/>
    <s v="NEWMAN BROCK W"/>
    <s v="MR30"/>
    <s v="ONE FAMILY"/>
    <s v="105/A/22//"/>
    <n v="0.20566999999999999"/>
    <n v="1"/>
    <n v="1"/>
    <n v="1"/>
    <n v="1"/>
    <s v="SEPTIC"/>
    <n v="0"/>
    <n v="1"/>
    <n v="8100"/>
    <s v="YES"/>
    <n v="8100"/>
    <s v="105A-22"/>
    <s v="Public Water,Septic"/>
    <s v="SEPTIC"/>
    <s v="SEPTIC"/>
    <n v="8100"/>
    <m/>
    <m/>
    <n v="1"/>
    <n v="1"/>
    <n v="3"/>
    <n v="1316"/>
    <n v="1"/>
    <m/>
    <m/>
    <m/>
    <m/>
    <m/>
    <m/>
    <m/>
    <m/>
    <m/>
    <m/>
    <n v="1"/>
    <n v="1"/>
    <x v="9"/>
    <x v="9"/>
  </r>
  <r>
    <s v="114D-7"/>
    <m/>
    <x v="0"/>
    <s v="0 UPPER BOUNDARY RD"/>
    <n v="903"/>
    <s v="TOWN OF WAREHAM"/>
    <s v="R130"/>
    <s v="TAX POSS  MDL-00"/>
    <s v="114/D/7//"/>
    <n v="0.34092"/>
    <n v="0"/>
    <n v="0"/>
    <n v="0"/>
    <n v="0"/>
    <m/>
    <n v="0"/>
    <n v="0"/>
    <n v="0"/>
    <s v="NO_W1"/>
    <n v="0"/>
    <s v="114D-7"/>
    <m/>
    <m/>
    <m/>
    <n v="0"/>
    <m/>
    <m/>
    <n v="0"/>
    <n v="0"/>
    <n v="0"/>
    <n v="0"/>
    <n v="0"/>
    <m/>
    <m/>
    <m/>
    <m/>
    <m/>
    <m/>
    <m/>
    <m/>
    <m/>
    <m/>
    <n v="1"/>
    <n v="1"/>
    <x v="7"/>
    <x v="7"/>
  </r>
  <r>
    <s v="114D-14"/>
    <m/>
    <x v="0"/>
    <s v="0 UPPER BOUNDARY RD"/>
    <n v="903"/>
    <s v="TOWN OF WAREHAM"/>
    <s v="R130"/>
    <s v="TAX POSS  MDL-00"/>
    <s v="114/D/14//"/>
    <n v="0.85075999999999996"/>
    <n v="0"/>
    <n v="0"/>
    <n v="0"/>
    <n v="0"/>
    <m/>
    <n v="0"/>
    <n v="0"/>
    <n v="0"/>
    <s v="NO_W1"/>
    <n v="0"/>
    <s v="114D-14"/>
    <m/>
    <m/>
    <m/>
    <n v="0"/>
    <m/>
    <m/>
    <n v="0"/>
    <n v="0"/>
    <n v="0"/>
    <n v="0"/>
    <n v="0"/>
    <m/>
    <m/>
    <m/>
    <m/>
    <m/>
    <m/>
    <m/>
    <m/>
    <m/>
    <m/>
    <n v="2"/>
    <n v="1"/>
    <x v="7"/>
    <x v="7"/>
  </r>
  <r>
    <s v="119-294"/>
    <m/>
    <x v="0"/>
    <s v="36 REPOSE LN"/>
    <n v="131"/>
    <s v="STEPANIAN JEAN"/>
    <s v="R130"/>
    <s v="RES ACLNPO  MDL-00"/>
    <s v="119//294//"/>
    <n v="0.29015000000000002"/>
    <n v="0"/>
    <n v="0"/>
    <n v="0"/>
    <n v="0"/>
    <m/>
    <n v="0"/>
    <n v="1"/>
    <n v="0"/>
    <s v="YES"/>
    <n v="0"/>
    <s v="119-294"/>
    <m/>
    <m/>
    <m/>
    <n v="0"/>
    <m/>
    <m/>
    <n v="0"/>
    <n v="0"/>
    <n v="0"/>
    <n v="0"/>
    <n v="0"/>
    <m/>
    <m/>
    <m/>
    <m/>
    <m/>
    <m/>
    <m/>
    <m/>
    <m/>
    <m/>
    <n v="2"/>
    <n v="1"/>
    <x v="7"/>
    <x v="7"/>
  </r>
  <r>
    <s v="119-318"/>
    <m/>
    <x v="0"/>
    <s v="37 REPOSE LN"/>
    <n v="132"/>
    <s v="DEYESSO WILLIAM A"/>
    <s v="R130"/>
    <s v="RES ACLNUD  MDL-00"/>
    <s v="119//318//"/>
    <n v="0.15149000000000001"/>
    <n v="0"/>
    <n v="0"/>
    <n v="0"/>
    <n v="0"/>
    <m/>
    <n v="0"/>
    <n v="0"/>
    <n v="0"/>
    <s v="YES"/>
    <n v="0"/>
    <s v="119-318"/>
    <m/>
    <m/>
    <m/>
    <n v="0"/>
    <m/>
    <m/>
    <n v="0"/>
    <n v="0"/>
    <n v="0"/>
    <n v="0"/>
    <n v="0"/>
    <m/>
    <m/>
    <m/>
    <m/>
    <m/>
    <m/>
    <m/>
    <m/>
    <m/>
    <m/>
    <n v="1"/>
    <n v="1"/>
    <x v="7"/>
    <x v="7"/>
  </r>
  <r>
    <s v="114D-22"/>
    <m/>
    <x v="0"/>
    <s v="0 UPPER BOUNDARY RD"/>
    <n v="903"/>
    <s v="TOWN OF WAREHAM"/>
    <s v="R130"/>
    <s v="TAX POSS  MDL-00"/>
    <s v="114/D/22//"/>
    <n v="1.14167"/>
    <n v="0"/>
    <n v="0"/>
    <n v="0"/>
    <n v="0"/>
    <m/>
    <n v="0"/>
    <n v="0"/>
    <n v="0"/>
    <s v="NO_W1"/>
    <n v="0"/>
    <s v="114D-22"/>
    <m/>
    <m/>
    <m/>
    <n v="0"/>
    <m/>
    <m/>
    <n v="0"/>
    <n v="0"/>
    <n v="0"/>
    <n v="0"/>
    <n v="0"/>
    <m/>
    <m/>
    <m/>
    <m/>
    <m/>
    <m/>
    <m/>
    <m/>
    <m/>
    <m/>
    <n v="3"/>
    <n v="1"/>
    <x v="7"/>
    <x v="7"/>
  </r>
  <r>
    <s v="122-539"/>
    <m/>
    <x v="0"/>
    <s v="6 ACCESS RD"/>
    <n v="101"/>
    <s v="ANDERSON JANICE T"/>
    <s v="R130"/>
    <s v="ONE FAMILY"/>
    <s v="122//539//"/>
    <n v="0.14093"/>
    <n v="1"/>
    <n v="1"/>
    <n v="1"/>
    <n v="1"/>
    <s v="SEPTIC"/>
    <n v="0"/>
    <n v="1"/>
    <n v="5500"/>
    <s v="NO_W1"/>
    <n v="5500"/>
    <s v="122-539"/>
    <s v="Gas,Well,Septic"/>
    <s v="SEPTIC"/>
    <s v="SEPTIC"/>
    <n v="5500"/>
    <m/>
    <m/>
    <n v="1"/>
    <n v="1"/>
    <n v="2"/>
    <n v="768"/>
    <n v="1"/>
    <m/>
    <m/>
    <m/>
    <m/>
    <m/>
    <m/>
    <m/>
    <m/>
    <m/>
    <m/>
    <n v="2"/>
    <n v="1"/>
    <x v="7"/>
    <x v="7"/>
  </r>
  <r>
    <s v="105A-23"/>
    <m/>
    <x v="0"/>
    <s v="5 PENIKESE ST"/>
    <n v="101"/>
    <s v="THIBAULT MARY A"/>
    <s v="MR30"/>
    <s v="ONE FAMILY"/>
    <s v="105/A/23//"/>
    <n v="0.26116"/>
    <n v="1"/>
    <n v="1"/>
    <n v="1"/>
    <n v="1"/>
    <s v="SEPTIC"/>
    <n v="0"/>
    <n v="1"/>
    <n v="10500"/>
    <s v="YES"/>
    <n v="10500"/>
    <s v="105A-23"/>
    <s v="Public Water,Septic"/>
    <s v="SEPTIC"/>
    <s v="SEPTIC"/>
    <n v="10500"/>
    <m/>
    <m/>
    <n v="1"/>
    <n v="1"/>
    <n v="3"/>
    <n v="1316"/>
    <n v="1"/>
    <m/>
    <m/>
    <m/>
    <m/>
    <m/>
    <m/>
    <m/>
    <m/>
    <m/>
    <m/>
    <n v="1"/>
    <n v="1"/>
    <x v="4"/>
    <x v="4"/>
  </r>
  <r>
    <s v="122-1001"/>
    <m/>
    <x v="0"/>
    <s v="171 PARK AVE"/>
    <n v="132"/>
    <s v="CLARK PAUL R"/>
    <s v="R130"/>
    <s v="RES ACLNUD  MDL-00"/>
    <s v="122//1001//"/>
    <n v="0.31583"/>
    <n v="0"/>
    <n v="0"/>
    <n v="0"/>
    <n v="0"/>
    <m/>
    <n v="0"/>
    <n v="0"/>
    <n v="0"/>
    <s v="NO_W1"/>
    <n v="0"/>
    <s v="122-1001"/>
    <m/>
    <m/>
    <m/>
    <n v="0"/>
    <m/>
    <m/>
    <n v="0"/>
    <n v="0"/>
    <n v="0"/>
    <n v="0"/>
    <n v="0"/>
    <m/>
    <m/>
    <m/>
    <m/>
    <m/>
    <m/>
    <m/>
    <m/>
    <m/>
    <m/>
    <n v="4"/>
    <n v="1"/>
    <x v="7"/>
    <x v="7"/>
  </r>
  <r>
    <s v="122-881"/>
    <m/>
    <x v="0"/>
    <s v="164 PARK AVE"/>
    <n v="106"/>
    <s v="ARAUJO FRANK J"/>
    <s v="R130"/>
    <s v="AC LND IMP  MDL-00"/>
    <s v="122//881//"/>
    <n v="0.13569000000000001"/>
    <n v="0"/>
    <n v="0"/>
    <n v="0"/>
    <n v="0"/>
    <m/>
    <n v="0"/>
    <n v="0"/>
    <n v="0"/>
    <s v="YES"/>
    <n v="0"/>
    <s v="122-881"/>
    <m/>
    <m/>
    <m/>
    <n v="0"/>
    <m/>
    <m/>
    <n v="0"/>
    <n v="0"/>
    <n v="0"/>
    <n v="0"/>
    <n v="0"/>
    <m/>
    <m/>
    <m/>
    <m/>
    <m/>
    <m/>
    <m/>
    <m/>
    <m/>
    <m/>
    <n v="2"/>
    <n v="1"/>
    <x v="7"/>
    <x v="7"/>
  </r>
  <r>
    <s v="122-1195"/>
    <m/>
    <x v="0"/>
    <s v="2 PURITAN AVE"/>
    <n v="101"/>
    <s v="SERGI DAVID R"/>
    <s v="R130"/>
    <s v="ONE FAMILY"/>
    <s v="122//1195//"/>
    <n v="9.0630000000000002E-2"/>
    <n v="1"/>
    <n v="1"/>
    <n v="1"/>
    <n v="1"/>
    <s v="SEPTIC"/>
    <n v="0"/>
    <n v="1"/>
    <n v="6600"/>
    <s v="NO_W1"/>
    <n v="6600"/>
    <s v="122-1195"/>
    <s v=",Public Water,Septic"/>
    <s v="SEWER"/>
    <s v="SEPTIC"/>
    <n v="6600"/>
    <m/>
    <m/>
    <n v="1"/>
    <n v="1"/>
    <n v="4"/>
    <n v="1768"/>
    <n v="1.75"/>
    <m/>
    <m/>
    <m/>
    <m/>
    <m/>
    <m/>
    <m/>
    <m/>
    <m/>
    <m/>
    <n v="4"/>
    <n v="1"/>
    <x v="7"/>
    <x v="7"/>
  </r>
  <r>
    <s v="119-92"/>
    <m/>
    <x v="0"/>
    <s v="20 BLISSFUL LN"/>
    <n v="101"/>
    <s v="MATTUCHIO MICHAEL A"/>
    <s v="R130"/>
    <s v="ONE FAMILY"/>
    <s v="119//92//"/>
    <n v="0.14763000000000001"/>
    <n v="1"/>
    <n v="1"/>
    <n v="1"/>
    <n v="1"/>
    <s v="SEPTIC"/>
    <n v="0"/>
    <n v="1"/>
    <n v="2900"/>
    <s v="YES"/>
    <n v="2900"/>
    <s v="119-92"/>
    <s v="Gas,Well,Septic"/>
    <s v="SEPTIC"/>
    <s v="SEPTIC"/>
    <n v="2900"/>
    <m/>
    <m/>
    <n v="1"/>
    <n v="1"/>
    <n v="3"/>
    <n v="768"/>
    <n v="1"/>
    <m/>
    <m/>
    <m/>
    <m/>
    <m/>
    <m/>
    <m/>
    <m/>
    <m/>
    <m/>
    <n v="1"/>
    <n v="1"/>
    <x v="7"/>
    <x v="7"/>
  </r>
  <r>
    <s v="122-540"/>
    <m/>
    <x v="0"/>
    <s v="166 LAKE AVE"/>
    <n v="101"/>
    <s v="CURRY TIMOTHY"/>
    <s v="R130"/>
    <s v="ONE FAMILY"/>
    <s v="122//540//"/>
    <n v="0.28928999999999999"/>
    <n v="1"/>
    <n v="1"/>
    <n v="1"/>
    <n v="1"/>
    <s v="SEPTIC"/>
    <n v="0"/>
    <n v="0"/>
    <n v="0"/>
    <s v="YES"/>
    <n v="0"/>
    <s v="122-540"/>
    <s v="Gas,Well,Septic"/>
    <s v="SEPTIC"/>
    <s v="SEPTIC"/>
    <n v="0"/>
    <m/>
    <m/>
    <n v="1"/>
    <n v="1"/>
    <n v="3"/>
    <n v="1144"/>
    <n v="1"/>
    <m/>
    <m/>
    <m/>
    <m/>
    <m/>
    <m/>
    <m/>
    <m/>
    <m/>
    <m/>
    <n v="4"/>
    <n v="1"/>
    <x v="7"/>
    <x v="7"/>
  </r>
  <r>
    <s v="105A-24"/>
    <m/>
    <x v="0"/>
    <s v="7 PENIKESE ST"/>
    <n v="101"/>
    <s v="JOHNSON DAVID"/>
    <s v="MR30"/>
    <s v="ONE FAMILY"/>
    <s v="105/A/24//"/>
    <n v="0.25098999999999999"/>
    <n v="1"/>
    <n v="1"/>
    <n v="1"/>
    <n v="1"/>
    <s v="SEPTIC"/>
    <n v="0"/>
    <n v="1"/>
    <n v="20900"/>
    <s v="YES"/>
    <n v="20900"/>
    <s v="105A-24"/>
    <s v="Public Water,Septic"/>
    <s v="SEPTIC"/>
    <s v="SEPTIC"/>
    <n v="20900"/>
    <m/>
    <m/>
    <n v="1"/>
    <n v="1"/>
    <n v="3"/>
    <n v="1008"/>
    <n v="1"/>
    <m/>
    <m/>
    <m/>
    <m/>
    <m/>
    <m/>
    <m/>
    <m/>
    <m/>
    <m/>
    <n v="1"/>
    <n v="1"/>
    <x v="4"/>
    <x v="4"/>
  </r>
  <r>
    <s v="106-15"/>
    <m/>
    <x v="0"/>
    <s v="18 POND EDGE TRAIL"/>
    <n v="101"/>
    <s v="MATTHEWS STANLEY E"/>
    <s v="R60"/>
    <s v="ONE FAMILY"/>
    <s v="106//15//"/>
    <n v="1.41744"/>
    <n v="0"/>
    <n v="1"/>
    <n v="0"/>
    <n v="1"/>
    <m/>
    <n v="0"/>
    <n v="1"/>
    <n v="22900"/>
    <s v="YES"/>
    <n v="22900"/>
    <s v="106-15"/>
    <m/>
    <m/>
    <s v="SEPTIC"/>
    <n v="22900"/>
    <m/>
    <m/>
    <n v="0"/>
    <n v="1"/>
    <n v="3"/>
    <n v="2361"/>
    <n v="2"/>
    <m/>
    <m/>
    <m/>
    <m/>
    <m/>
    <m/>
    <m/>
    <m/>
    <m/>
    <m/>
    <n v="1"/>
    <n v="1"/>
    <x v="14"/>
    <x v="14"/>
  </r>
  <r>
    <s v="114B-135"/>
    <m/>
    <x v="0"/>
    <s v="0 CATAMARAN LN"/>
    <n v="131"/>
    <s v="MAROTTA LOUISE M"/>
    <s v="R60"/>
    <s v="RES ACLNPO  MDL-00"/>
    <s v="114/B/135//"/>
    <n v="1.96601"/>
    <n v="0"/>
    <n v="0"/>
    <n v="0"/>
    <n v="0"/>
    <m/>
    <n v="0"/>
    <n v="0"/>
    <n v="0"/>
    <s v="YES"/>
    <n v="0"/>
    <s v="114B-135"/>
    <m/>
    <m/>
    <m/>
    <n v="0"/>
    <m/>
    <m/>
    <n v="0"/>
    <n v="0"/>
    <n v="0"/>
    <n v="0"/>
    <n v="0"/>
    <m/>
    <m/>
    <m/>
    <m/>
    <m/>
    <m/>
    <m/>
    <m/>
    <m/>
    <m/>
    <n v="6"/>
    <n v="1"/>
    <x v="13"/>
    <x v="13"/>
  </r>
  <r>
    <s v="119-356A"/>
    <m/>
    <x v="0"/>
    <s v="38 RESTFUL LN"/>
    <n v="101"/>
    <s v="PHILLIPS CHARLES"/>
    <s v="R130"/>
    <s v="ONE FAMILY"/>
    <s v="119//356/A/"/>
    <n v="0.29069"/>
    <n v="1"/>
    <n v="1"/>
    <n v="1"/>
    <n v="1"/>
    <s v="SEPTIC"/>
    <n v="0"/>
    <n v="1"/>
    <n v="2400"/>
    <s v="YES"/>
    <n v="2400"/>
    <s v="119-356A"/>
    <s v="Gas,Well,Septic"/>
    <s v="SEPTIC"/>
    <s v="SEPTIC"/>
    <n v="2400"/>
    <m/>
    <m/>
    <n v="1"/>
    <n v="1"/>
    <n v="2"/>
    <n v="872"/>
    <n v="1"/>
    <m/>
    <m/>
    <m/>
    <m/>
    <m/>
    <m/>
    <m/>
    <m/>
    <m/>
    <m/>
    <n v="1"/>
    <n v="1"/>
    <x v="7"/>
    <x v="7"/>
  </r>
  <r>
    <s v="114B-91"/>
    <m/>
    <x v="0"/>
    <s v="0 UPPER POND RD"/>
    <n v="903"/>
    <s v="TOWN OF WAREHAM"/>
    <s v="R60"/>
    <s v="MUNICIPAL  MDL-00"/>
    <s v="114/B/91//"/>
    <n v="1.0500400000000001"/>
    <n v="0"/>
    <n v="0"/>
    <n v="0"/>
    <n v="0"/>
    <m/>
    <n v="0"/>
    <n v="0"/>
    <n v="0"/>
    <s v="YES"/>
    <n v="0"/>
    <s v="114B-91"/>
    <m/>
    <m/>
    <m/>
    <n v="0"/>
    <m/>
    <m/>
    <n v="0"/>
    <n v="0"/>
    <n v="0"/>
    <n v="0"/>
    <n v="0"/>
    <m/>
    <m/>
    <m/>
    <m/>
    <m/>
    <m/>
    <m/>
    <m/>
    <m/>
    <m/>
    <n v="4"/>
    <n v="1"/>
    <x v="13"/>
    <x v="13"/>
  </r>
  <r>
    <s v="119-226"/>
    <m/>
    <x v="0"/>
    <s v="32 HIDEAWAY LN"/>
    <n v="101"/>
    <s v="PETTERSON ERNEST"/>
    <s v="R130"/>
    <s v="ONE FAMILY"/>
    <s v="119//226//"/>
    <n v="0.16036"/>
    <n v="1"/>
    <n v="1"/>
    <n v="1"/>
    <n v="1"/>
    <s v="SEPTIC"/>
    <n v="0"/>
    <n v="1"/>
    <n v="11100"/>
    <s v="YES"/>
    <n v="11100"/>
    <s v="119-226"/>
    <s v="Gas,Well,Septic"/>
    <s v="SEPTIC"/>
    <s v="SEPTIC"/>
    <n v="11100"/>
    <m/>
    <m/>
    <n v="1"/>
    <n v="1"/>
    <n v="2"/>
    <n v="864"/>
    <n v="1"/>
    <m/>
    <m/>
    <m/>
    <m/>
    <m/>
    <m/>
    <m/>
    <m/>
    <m/>
    <m/>
    <n v="1"/>
    <n v="1"/>
    <x v="7"/>
    <x v="7"/>
  </r>
  <r>
    <s v="LAND_NOPARC"/>
    <m/>
    <x v="0"/>
    <m/>
    <n v="0"/>
    <m/>
    <m/>
    <m/>
    <m/>
    <n v="1.5299999999999999E-2"/>
    <n v="0"/>
    <n v="0"/>
    <n v="0"/>
    <n v="0"/>
    <m/>
    <n v="0"/>
    <n v="0"/>
    <n v="0"/>
    <s v="NO"/>
    <n v="0"/>
    <m/>
    <m/>
    <m/>
    <m/>
    <n v="0"/>
    <m/>
    <m/>
    <n v="0"/>
    <n v="0"/>
    <n v="0"/>
    <n v="0"/>
    <n v="0"/>
    <m/>
    <m/>
    <m/>
    <m/>
    <m/>
    <m/>
    <m/>
    <m/>
    <m/>
    <m/>
    <n v="0"/>
    <n v="1"/>
    <x v="7"/>
    <x v="7"/>
  </r>
  <r>
    <s v="122-673"/>
    <m/>
    <x v="0"/>
    <s v="165 LAKE AVE"/>
    <n v="101"/>
    <s v="DESHIRO KAREN M"/>
    <s v="R130"/>
    <s v="ONE FAMILY"/>
    <s v="122//673//"/>
    <n v="0.15198"/>
    <n v="1"/>
    <n v="1"/>
    <n v="1"/>
    <n v="1"/>
    <s v="SEPTIC"/>
    <n v="0"/>
    <n v="1"/>
    <n v="7800"/>
    <s v="YES"/>
    <n v="7800"/>
    <s v="122-673"/>
    <s v="Gas,Well,Septic"/>
    <s v="SEPTIC"/>
    <s v="SEPTIC"/>
    <n v="7800"/>
    <m/>
    <m/>
    <n v="1"/>
    <n v="1"/>
    <n v="3"/>
    <n v="768"/>
    <n v="1"/>
    <m/>
    <m/>
    <m/>
    <m/>
    <m/>
    <m/>
    <m/>
    <m/>
    <m/>
    <m/>
    <n v="2"/>
    <n v="1"/>
    <x v="7"/>
    <x v="7"/>
  </r>
  <r>
    <s v="122-168"/>
    <m/>
    <x v="0"/>
    <s v="162 PLYMOUTH AVE"/>
    <n v="101"/>
    <s v="WILLIS CHRISTINE L"/>
    <s v="R130"/>
    <s v="ONE FAMILY"/>
    <s v="122//168//"/>
    <n v="0.14566999999999999"/>
    <n v="1"/>
    <n v="1"/>
    <n v="1"/>
    <n v="1"/>
    <s v="SEPTIC"/>
    <n v="0"/>
    <n v="1"/>
    <n v="4900"/>
    <s v="YES"/>
    <n v="4900"/>
    <s v="122-168"/>
    <s v="Gas,Well,Septic"/>
    <s v="SEPTIC"/>
    <s v="SEPTIC"/>
    <n v="4900"/>
    <m/>
    <m/>
    <n v="1"/>
    <n v="1"/>
    <n v="2"/>
    <n v="646"/>
    <n v="1"/>
    <m/>
    <m/>
    <m/>
    <m/>
    <m/>
    <m/>
    <m/>
    <m/>
    <m/>
    <m/>
    <n v="2"/>
    <n v="1"/>
    <x v="7"/>
    <x v="7"/>
  </r>
  <r>
    <s v="105A-25"/>
    <m/>
    <x v="0"/>
    <s v="9 PENIKESE ST"/>
    <n v="101"/>
    <s v="MATTHEWS KENNETH M TRUSTEE OF"/>
    <s v="MR30"/>
    <s v="ONE FAMILY"/>
    <s v="105/A/25//"/>
    <n v="0.26406000000000002"/>
    <n v="1"/>
    <n v="1"/>
    <n v="1"/>
    <n v="1"/>
    <s v="SEPTIC"/>
    <n v="0"/>
    <n v="1"/>
    <n v="13700"/>
    <s v="YES"/>
    <n v="13700"/>
    <s v="105A-25"/>
    <s v="Public Water,Septic"/>
    <s v="SEPTIC"/>
    <s v="SEPTIC"/>
    <n v="13700"/>
    <m/>
    <m/>
    <n v="1"/>
    <n v="1"/>
    <n v="4"/>
    <n v="1232"/>
    <n v="1"/>
    <m/>
    <m/>
    <m/>
    <m/>
    <m/>
    <m/>
    <m/>
    <m/>
    <m/>
    <m/>
    <n v="1"/>
    <n v="1"/>
    <x v="4"/>
    <x v="4"/>
  </r>
  <r>
    <s v="106-21"/>
    <m/>
    <x v="0"/>
    <s v="11 CRANE LANDING RD"/>
    <n v="131"/>
    <s v="CRANE LANDING DEVELOPMENT LLC"/>
    <s v="R60"/>
    <s v="RES ACLNPO  MDL-00"/>
    <s v="106//21//"/>
    <n v="1.40343"/>
    <n v="0"/>
    <n v="0"/>
    <n v="0"/>
    <n v="0"/>
    <m/>
    <n v="0"/>
    <n v="0"/>
    <n v="0"/>
    <s v="YES"/>
    <n v="0"/>
    <s v="106-21"/>
    <m/>
    <m/>
    <m/>
    <n v="0"/>
    <m/>
    <m/>
    <n v="0"/>
    <n v="0"/>
    <n v="0"/>
    <n v="0"/>
    <n v="0"/>
    <m/>
    <m/>
    <m/>
    <m/>
    <m/>
    <m/>
    <m/>
    <m/>
    <m/>
    <m/>
    <n v="1"/>
    <n v="1"/>
    <x v="14"/>
    <x v="14"/>
  </r>
  <r>
    <s v="114A-82"/>
    <m/>
    <x v="0"/>
    <s v="0 STAYSAIL LN"/>
    <n v="132"/>
    <s v="SUBON CO"/>
    <s v="R60"/>
    <s v="RES ACLNUD  MDL-00"/>
    <s v="114/A/82//"/>
    <n v="0.38239000000000001"/>
    <n v="0"/>
    <n v="0"/>
    <n v="0"/>
    <n v="0"/>
    <m/>
    <n v="0"/>
    <n v="0"/>
    <n v="0"/>
    <s v="YES"/>
    <n v="0"/>
    <s v="114A-82"/>
    <m/>
    <m/>
    <m/>
    <n v="0"/>
    <m/>
    <m/>
    <n v="0"/>
    <n v="0"/>
    <n v="0"/>
    <n v="0"/>
    <n v="0"/>
    <m/>
    <m/>
    <m/>
    <m/>
    <m/>
    <m/>
    <m/>
    <m/>
    <m/>
    <m/>
    <n v="1"/>
    <n v="1"/>
    <x v="13"/>
    <x v="13"/>
  </r>
  <r>
    <s v="119-1013"/>
    <m/>
    <x v="0"/>
    <s v="24 LEISURE LN"/>
    <n v="101"/>
    <s v="UVANITTE RICHARD J"/>
    <s v="R130"/>
    <s v="ONE FAMILY"/>
    <s v="119//1013//"/>
    <n v="0.46895999999999999"/>
    <n v="1"/>
    <n v="1"/>
    <n v="1"/>
    <n v="1"/>
    <s v="SEPTIC"/>
    <n v="0"/>
    <n v="1"/>
    <n v="17100"/>
    <s v="YES"/>
    <n v="17100"/>
    <s v="119-1013"/>
    <s v="Public Water,Septic"/>
    <s v="SEPTIC"/>
    <s v="SEPTIC"/>
    <n v="17100"/>
    <m/>
    <m/>
    <n v="1"/>
    <n v="1"/>
    <n v="2"/>
    <n v="1306"/>
    <n v="1.75"/>
    <m/>
    <m/>
    <m/>
    <m/>
    <m/>
    <m/>
    <m/>
    <m/>
    <m/>
    <m/>
    <n v="1"/>
    <n v="1"/>
    <x v="7"/>
    <x v="7"/>
  </r>
  <r>
    <s v="122-342"/>
    <m/>
    <x v="0"/>
    <s v="129 PLYMOUTH AVE"/>
    <n v="101"/>
    <s v="LEWIS JOSEPH F"/>
    <s v="R130"/>
    <s v="ONE FAMILY"/>
    <s v="122//342//"/>
    <n v="0.28953000000000001"/>
    <n v="1"/>
    <n v="1"/>
    <n v="1"/>
    <n v="1"/>
    <s v="SEPTIC"/>
    <n v="0"/>
    <n v="0"/>
    <n v="0"/>
    <s v="YES"/>
    <n v="0"/>
    <s v="122-342"/>
    <s v="Well,Septic"/>
    <s v="SEPTIC"/>
    <s v="SEPTIC"/>
    <n v="0"/>
    <m/>
    <m/>
    <n v="1"/>
    <n v="1"/>
    <n v="3"/>
    <n v="960"/>
    <n v="1"/>
    <m/>
    <m/>
    <m/>
    <m/>
    <m/>
    <m/>
    <m/>
    <m/>
    <m/>
    <m/>
    <n v="4"/>
    <n v="1"/>
    <x v="7"/>
    <x v="7"/>
  </r>
  <r>
    <s v="105A-26"/>
    <m/>
    <x v="0"/>
    <s v="11 PENIKESE ST"/>
    <n v="101"/>
    <s v="SWEENEY-MAYER MARYANN"/>
    <s v="MR30"/>
    <s v="ONE FAMILY"/>
    <s v="105/A/26//"/>
    <n v="0.23172000000000001"/>
    <n v="1"/>
    <n v="1"/>
    <n v="1"/>
    <n v="1"/>
    <s v="SEPTIC"/>
    <n v="0"/>
    <n v="1"/>
    <n v="4800"/>
    <s v="YES"/>
    <n v="4800"/>
    <s v="105A-26"/>
    <s v="Public Water,Septic"/>
    <s v="SEPTIC"/>
    <s v="SEPTIC"/>
    <n v="4800"/>
    <m/>
    <m/>
    <n v="1"/>
    <n v="1"/>
    <n v="3"/>
    <n v="1008"/>
    <n v="1"/>
    <m/>
    <m/>
    <m/>
    <m/>
    <m/>
    <m/>
    <m/>
    <m/>
    <m/>
    <m/>
    <n v="1"/>
    <n v="1"/>
    <x v="4"/>
    <x v="4"/>
  </r>
  <r>
    <s v="119-137"/>
    <m/>
    <x v="0"/>
    <s v="21 BLISSFUL LN"/>
    <n v="101"/>
    <s v="WHITE JAMES A"/>
    <s v="R130"/>
    <s v="ONE FAMILY"/>
    <s v="119//137//"/>
    <n v="0.15259"/>
    <n v="1"/>
    <n v="1"/>
    <n v="1"/>
    <n v="1"/>
    <s v="SEPTIC"/>
    <n v="0"/>
    <n v="1"/>
    <n v="7700"/>
    <s v="YES"/>
    <n v="7700"/>
    <s v="119-137"/>
    <s v="Well,Septic"/>
    <s v="SEPTIC"/>
    <s v="SEPTIC"/>
    <n v="7700"/>
    <m/>
    <m/>
    <n v="1"/>
    <n v="1"/>
    <n v="3"/>
    <n v="960"/>
    <n v="1"/>
    <m/>
    <m/>
    <m/>
    <m/>
    <m/>
    <m/>
    <m/>
    <m/>
    <m/>
    <m/>
    <n v="1"/>
    <n v="1"/>
    <x v="7"/>
    <x v="7"/>
  </r>
  <r>
    <s v="119-93"/>
    <m/>
    <x v="0"/>
    <s v="22 BLISSFUL LN"/>
    <n v="101"/>
    <s v="SILVEIRA JOSE L"/>
    <s v="R130"/>
    <s v="ONE FAMILY"/>
    <s v="119//93//"/>
    <n v="0.15093000000000001"/>
    <n v="1"/>
    <n v="1"/>
    <n v="1"/>
    <n v="1"/>
    <s v="SEPTIC"/>
    <n v="0"/>
    <n v="1"/>
    <n v="6700"/>
    <s v="YES"/>
    <n v="6700"/>
    <s v="119-93"/>
    <s v="Gas,Well,Septic"/>
    <s v="SEPTIC"/>
    <s v="SEPTIC"/>
    <n v="6700"/>
    <m/>
    <m/>
    <n v="1"/>
    <n v="1"/>
    <n v="3"/>
    <n v="1824"/>
    <n v="2"/>
    <m/>
    <m/>
    <m/>
    <m/>
    <m/>
    <m/>
    <m/>
    <m/>
    <m/>
    <m/>
    <n v="2"/>
    <n v="1"/>
    <x v="7"/>
    <x v="7"/>
  </r>
  <r>
    <s v="119-259"/>
    <m/>
    <x v="0"/>
    <s v="35 HIDEAWAY LN"/>
    <n v="101"/>
    <s v="THOMPSON DAVID R SR"/>
    <s v="R130"/>
    <s v="ONE FAMILY"/>
    <s v="119//259//"/>
    <n v="0.29376000000000002"/>
    <n v="1"/>
    <n v="1"/>
    <n v="1"/>
    <n v="1"/>
    <s v="SEPTIC"/>
    <n v="0"/>
    <n v="0"/>
    <n v="0"/>
    <s v="NO_W1"/>
    <n v="0"/>
    <s v="119-259"/>
    <s v="Gas,Well,Septic"/>
    <s v="SEPTIC"/>
    <s v="SEPTIC"/>
    <n v="0"/>
    <m/>
    <m/>
    <n v="1"/>
    <n v="1"/>
    <n v="3"/>
    <n v="960"/>
    <n v="1"/>
    <m/>
    <m/>
    <m/>
    <m/>
    <m/>
    <m/>
    <m/>
    <m/>
    <m/>
    <m/>
    <n v="2"/>
    <n v="1"/>
    <x v="7"/>
    <x v="7"/>
  </r>
  <r>
    <s v="122-883"/>
    <m/>
    <x v="0"/>
    <s v="168 PARK AVE"/>
    <n v="101"/>
    <s v="ARAUJO FRANK J"/>
    <s v="R130"/>
    <s v="ONE FAMILY"/>
    <s v="122//883//"/>
    <n v="0.12945000000000001"/>
    <n v="1"/>
    <n v="1"/>
    <n v="1"/>
    <n v="1"/>
    <s v="SEPTIC"/>
    <n v="0"/>
    <n v="0"/>
    <n v="0"/>
    <s v="YES"/>
    <n v="0"/>
    <s v="122-883"/>
    <s v="Well,Septic"/>
    <s v="SEPTIC"/>
    <s v="SEPTIC"/>
    <n v="0"/>
    <m/>
    <m/>
    <n v="1"/>
    <n v="1"/>
    <n v="3"/>
    <n v="2016"/>
    <n v="2"/>
    <m/>
    <m/>
    <m/>
    <m/>
    <m/>
    <m/>
    <m/>
    <m/>
    <m/>
    <m/>
    <n v="2"/>
    <n v="1"/>
    <x v="7"/>
    <x v="7"/>
  </r>
  <r>
    <s v="119-195"/>
    <m/>
    <x v="0"/>
    <s v="31 LEISURE LN"/>
    <n v="101"/>
    <s v="TRANFAGLIA PATRICIA R"/>
    <s v="R130"/>
    <s v="ONE FAMILY"/>
    <s v="119//195//"/>
    <n v="0.31387999999999999"/>
    <n v="1"/>
    <n v="1"/>
    <n v="1"/>
    <n v="1"/>
    <s v="SEPTIC"/>
    <n v="0"/>
    <n v="1"/>
    <n v="16100"/>
    <s v="YES"/>
    <n v="16100"/>
    <s v="119-195"/>
    <s v="Gas,Well,Septic"/>
    <s v="SEPTIC"/>
    <s v="SEPTIC"/>
    <n v="16100"/>
    <m/>
    <m/>
    <n v="1"/>
    <n v="1"/>
    <n v="3"/>
    <n v="993"/>
    <n v="1"/>
    <m/>
    <m/>
    <m/>
    <m/>
    <m/>
    <m/>
    <m/>
    <m/>
    <m/>
    <m/>
    <n v="2"/>
    <n v="1"/>
    <x v="7"/>
    <x v="7"/>
  </r>
  <r>
    <s v="105A-27"/>
    <m/>
    <x v="0"/>
    <s v="13 PENIKESE ST"/>
    <n v="101"/>
    <s v="SWARTZ GREGORY G"/>
    <s v="MR30"/>
    <s v="ONE FAMILY"/>
    <s v="105/A/27//"/>
    <n v="0.22733999999999999"/>
    <n v="1"/>
    <n v="1"/>
    <n v="1"/>
    <n v="1"/>
    <s v="SEPTIC"/>
    <n v="0"/>
    <n v="1"/>
    <n v="8900"/>
    <s v="YES"/>
    <n v="8900"/>
    <s v="105A-27"/>
    <s v="Public Water,Septic"/>
    <s v="SEPTIC"/>
    <s v="SEPTIC"/>
    <n v="8900"/>
    <m/>
    <m/>
    <n v="1"/>
    <n v="1"/>
    <n v="3"/>
    <n v="1316"/>
    <n v="1"/>
    <m/>
    <m/>
    <m/>
    <m/>
    <m/>
    <m/>
    <m/>
    <m/>
    <m/>
    <m/>
    <n v="1"/>
    <n v="1"/>
    <x v="4"/>
    <x v="4"/>
  </r>
  <r>
    <s v="122-1199"/>
    <m/>
    <x v="0"/>
    <s v="8 PURITAN AVE"/>
    <n v="132"/>
    <s v="CLEARY MARY"/>
    <s v="R130"/>
    <s v="RES ACLNUD  MDL-00"/>
    <s v="122//1199//"/>
    <n v="8.7720000000000006E-2"/>
    <n v="0"/>
    <n v="0"/>
    <n v="0"/>
    <n v="0"/>
    <m/>
    <n v="0"/>
    <n v="0"/>
    <n v="0"/>
    <s v="YES"/>
    <n v="0"/>
    <s v="122-1199"/>
    <m/>
    <m/>
    <m/>
    <n v="0"/>
    <m/>
    <m/>
    <n v="0"/>
    <n v="0"/>
    <n v="0"/>
    <n v="0"/>
    <n v="0"/>
    <m/>
    <m/>
    <m/>
    <m/>
    <m/>
    <m/>
    <m/>
    <m/>
    <m/>
    <m/>
    <n v="2"/>
    <n v="1"/>
    <x v="7"/>
    <x v="7"/>
  </r>
  <r>
    <s v="119-227"/>
    <m/>
    <x v="0"/>
    <s v="34 HIDEAWAY LN"/>
    <n v="101"/>
    <s v="BRODEUR RAYMOND E"/>
    <s v="R130"/>
    <s v="ONE FAMILY"/>
    <s v="119//227//"/>
    <n v="0.14674000000000001"/>
    <n v="1"/>
    <n v="1"/>
    <n v="1"/>
    <n v="1"/>
    <s v="SEPTIC"/>
    <n v="0"/>
    <n v="1"/>
    <n v="10500"/>
    <s v="YES"/>
    <n v="10500"/>
    <s v="119-227"/>
    <s v="Gas,Well,Septic"/>
    <s v="SEPTIC"/>
    <s v="SEPTIC"/>
    <n v="10500"/>
    <m/>
    <m/>
    <n v="1"/>
    <n v="1"/>
    <n v="3"/>
    <n v="960"/>
    <n v="1"/>
    <m/>
    <m/>
    <m/>
    <m/>
    <m/>
    <m/>
    <m/>
    <m/>
    <m/>
    <m/>
    <n v="1"/>
    <n v="1"/>
    <x v="7"/>
    <x v="7"/>
  </r>
  <r>
    <s v="114B-90"/>
    <m/>
    <x v="0"/>
    <s v="0 UPPER POND RD"/>
    <n v="903"/>
    <s v="TOWN OF WAREHAM"/>
    <s v="R60"/>
    <s v="MUNICIPAL  MDL-00"/>
    <s v="114/B/90//"/>
    <n v="0.54635"/>
    <n v="0"/>
    <n v="0"/>
    <n v="0"/>
    <n v="0"/>
    <m/>
    <n v="0"/>
    <n v="0"/>
    <n v="0"/>
    <s v="YES"/>
    <n v="0"/>
    <s v="114B-90"/>
    <m/>
    <m/>
    <m/>
    <n v="0"/>
    <m/>
    <m/>
    <n v="0"/>
    <n v="0"/>
    <n v="0"/>
    <n v="0"/>
    <n v="0"/>
    <m/>
    <m/>
    <m/>
    <m/>
    <m/>
    <m/>
    <m/>
    <m/>
    <m/>
    <m/>
    <n v="2"/>
    <n v="1"/>
    <x v="13"/>
    <x v="13"/>
  </r>
  <r>
    <s v="119-316A"/>
    <m/>
    <x v="0"/>
    <s v="39 REPOSE LN"/>
    <n v="101"/>
    <s v="KNECHT CHARLES J JR"/>
    <s v="R130"/>
    <s v="ONE FAMILY"/>
    <s v="119//316/A/"/>
    <n v="0.31252999999999997"/>
    <n v="1"/>
    <n v="1"/>
    <n v="1"/>
    <n v="1"/>
    <s v="SEPTIC"/>
    <n v="0"/>
    <n v="0"/>
    <n v="0"/>
    <s v="YES"/>
    <n v="0"/>
    <s v="119-316A"/>
    <s v="Gas,Well,Septic"/>
    <s v="SEPTIC"/>
    <s v="SEPTIC"/>
    <n v="0"/>
    <m/>
    <m/>
    <n v="1"/>
    <n v="1"/>
    <n v="4"/>
    <n v="1858"/>
    <n v="1"/>
    <m/>
    <m/>
    <m/>
    <m/>
    <m/>
    <m/>
    <m/>
    <m/>
    <m/>
    <m/>
    <n v="1"/>
    <n v="1"/>
    <x v="7"/>
    <x v="7"/>
  </r>
  <r>
    <s v="105A-28"/>
    <m/>
    <x v="0"/>
    <s v="15 PENIKESE ST"/>
    <n v="101"/>
    <s v="FERRY GEORGE S JR"/>
    <s v="MR30"/>
    <s v="ONE FAMILY"/>
    <s v="105/A/28//"/>
    <n v="0.22545000000000001"/>
    <n v="1"/>
    <n v="1"/>
    <n v="1"/>
    <n v="1"/>
    <s v="SEPTIC"/>
    <n v="0"/>
    <n v="1"/>
    <n v="9200"/>
    <s v="YES"/>
    <n v="9200"/>
    <s v="105A-28"/>
    <s v="Public Water,Septic"/>
    <s v="SEPTIC"/>
    <s v="SEPTIC"/>
    <n v="9200"/>
    <m/>
    <m/>
    <n v="1"/>
    <n v="1"/>
    <n v="3"/>
    <n v="1008"/>
    <n v="1"/>
    <m/>
    <m/>
    <m/>
    <m/>
    <m/>
    <m/>
    <m/>
    <m/>
    <m/>
    <m/>
    <n v="1"/>
    <n v="1"/>
    <x v="4"/>
    <x v="4"/>
  </r>
  <r>
    <s v="LAND_NOPARC"/>
    <m/>
    <x v="0"/>
    <m/>
    <n v="0"/>
    <m/>
    <m/>
    <m/>
    <m/>
    <n v="4.0509999999999997E-2"/>
    <n v="0"/>
    <n v="0"/>
    <n v="0"/>
    <n v="0"/>
    <m/>
    <n v="0"/>
    <n v="0"/>
    <n v="0"/>
    <s v="NO"/>
    <n v="0"/>
    <m/>
    <m/>
    <m/>
    <m/>
    <n v="0"/>
    <m/>
    <m/>
    <n v="0"/>
    <n v="0"/>
    <n v="0"/>
    <n v="0"/>
    <n v="0"/>
    <m/>
    <m/>
    <m/>
    <m/>
    <m/>
    <m/>
    <m/>
    <m/>
    <m/>
    <m/>
    <n v="0"/>
    <n v="1"/>
    <x v="7"/>
    <x v="7"/>
  </r>
  <r>
    <s v="122-671"/>
    <m/>
    <x v="0"/>
    <s v="167 LAKE AVE"/>
    <n v="132"/>
    <s v="CONTI JAMES F"/>
    <s v="R130"/>
    <s v="RES ACLNUD  MDL-00"/>
    <s v="122//671//"/>
    <n v="0.14352000000000001"/>
    <n v="0"/>
    <n v="0"/>
    <n v="0"/>
    <n v="0"/>
    <m/>
    <n v="0"/>
    <n v="0"/>
    <n v="0"/>
    <s v="YES"/>
    <n v="0"/>
    <s v="122-671"/>
    <m/>
    <m/>
    <m/>
    <n v="0"/>
    <m/>
    <m/>
    <n v="0"/>
    <n v="0"/>
    <n v="0"/>
    <n v="0"/>
    <n v="0"/>
    <m/>
    <m/>
    <m/>
    <m/>
    <m/>
    <m/>
    <m/>
    <m/>
    <m/>
    <m/>
    <n v="2"/>
    <n v="1"/>
    <x v="7"/>
    <x v="7"/>
  </r>
  <r>
    <s v="122-166"/>
    <m/>
    <x v="0"/>
    <s v="166 PLYMOUTH AVE"/>
    <n v="101"/>
    <s v="JENNEY ALBERT C"/>
    <s v="R130"/>
    <s v="ONE FAMILY"/>
    <s v="122//166//"/>
    <n v="0.14853"/>
    <n v="1"/>
    <n v="1"/>
    <n v="1"/>
    <n v="1"/>
    <s v="SEPTIC"/>
    <n v="0"/>
    <n v="1"/>
    <n v="7300"/>
    <s v="YES"/>
    <n v="7300"/>
    <s v="122-166"/>
    <s v="Gas,Well,Septic"/>
    <s v="SEPTIC"/>
    <s v="SEPTIC"/>
    <n v="7300"/>
    <m/>
    <m/>
    <n v="1"/>
    <n v="1"/>
    <n v="2"/>
    <n v="936"/>
    <n v="1"/>
    <m/>
    <m/>
    <m/>
    <m/>
    <m/>
    <m/>
    <m/>
    <m/>
    <m/>
    <m/>
    <n v="2"/>
    <n v="1"/>
    <x v="7"/>
    <x v="7"/>
  </r>
  <r>
    <s v="105-1049"/>
    <m/>
    <x v="0"/>
    <s v="0 CHARLOTTE FURN RD 0FF"/>
    <n v="132"/>
    <s v="CHAMPION BUILDERS INC"/>
    <s v="MR30"/>
    <s v="RES ACLNUD  MDL-00"/>
    <s v="105//1049//"/>
    <n v="0.40899000000000002"/>
    <n v="0"/>
    <n v="0"/>
    <n v="0"/>
    <n v="0"/>
    <m/>
    <n v="0"/>
    <n v="0"/>
    <n v="0"/>
    <s v="YES"/>
    <n v="0"/>
    <s v="105-1049"/>
    <s v="Public Water,Septic"/>
    <s v="SEPTIC"/>
    <m/>
    <n v="0"/>
    <m/>
    <m/>
    <n v="0"/>
    <n v="0"/>
    <n v="0"/>
    <n v="0"/>
    <n v="0"/>
    <m/>
    <m/>
    <m/>
    <m/>
    <m/>
    <m/>
    <m/>
    <m/>
    <m/>
    <m/>
    <n v="0"/>
    <n v="1"/>
    <x v="4"/>
    <x v="4"/>
  </r>
  <r>
    <s v="119-296"/>
    <m/>
    <x v="0"/>
    <s v="40 REPOSE LN"/>
    <n v="101"/>
    <s v="TARRANT PATRICIA A"/>
    <s v="R130"/>
    <s v="ONE FAMILY"/>
    <s v="119//296//"/>
    <n v="0.31694"/>
    <n v="1"/>
    <n v="1"/>
    <n v="1"/>
    <n v="1"/>
    <s v="SEPTIC"/>
    <n v="0"/>
    <n v="1"/>
    <n v="2900"/>
    <s v="YES"/>
    <n v="2900"/>
    <s v="119-296"/>
    <s v="Well,Septic"/>
    <s v="SEPTIC"/>
    <s v="SEPTIC"/>
    <n v="2900"/>
    <m/>
    <m/>
    <n v="1"/>
    <n v="1"/>
    <n v="3"/>
    <n v="1320"/>
    <n v="1"/>
    <m/>
    <m/>
    <m/>
    <m/>
    <m/>
    <m/>
    <m/>
    <m/>
    <m/>
    <m/>
    <n v="2"/>
    <n v="1"/>
    <x v="7"/>
    <x v="7"/>
  </r>
  <r>
    <s v="105A-29"/>
    <m/>
    <x v="0"/>
    <s v="17 PENIKESE ST"/>
    <n v="101"/>
    <s v="SMITH ELAINE A"/>
    <s v="MR30"/>
    <s v="ONE FAMILY"/>
    <s v="105/A/29//"/>
    <n v="0.16097"/>
    <n v="1"/>
    <n v="1"/>
    <n v="1"/>
    <n v="1"/>
    <s v="SEPTIC"/>
    <n v="0"/>
    <n v="1"/>
    <n v="5200"/>
    <s v="YES"/>
    <n v="5200"/>
    <s v="105A-29"/>
    <s v="Public Water,Septic"/>
    <s v="SEPTIC"/>
    <s v="SEPTIC"/>
    <n v="5200"/>
    <m/>
    <m/>
    <n v="1"/>
    <n v="1"/>
    <n v="3"/>
    <n v="1316"/>
    <n v="1"/>
    <m/>
    <m/>
    <m/>
    <m/>
    <m/>
    <m/>
    <m/>
    <m/>
    <m/>
    <m/>
    <n v="1"/>
    <n v="1"/>
    <x v="4"/>
    <x v="4"/>
  </r>
  <r>
    <s v="114B-88"/>
    <m/>
    <x v="0"/>
    <s v="0 STAYSAIL LN"/>
    <n v="132"/>
    <s v="SUBON CO"/>
    <s v="R60"/>
    <s v="RES ACLNUD  MDL-00"/>
    <s v="114/B/88//"/>
    <n v="1.6499900000000001"/>
    <n v="0"/>
    <n v="0"/>
    <n v="0"/>
    <n v="0"/>
    <m/>
    <n v="0"/>
    <n v="0"/>
    <n v="0"/>
    <s v="YES"/>
    <n v="0"/>
    <s v="114B-88"/>
    <m/>
    <m/>
    <m/>
    <n v="0"/>
    <m/>
    <m/>
    <n v="0"/>
    <n v="0"/>
    <n v="0"/>
    <n v="0"/>
    <n v="0"/>
    <m/>
    <m/>
    <m/>
    <m/>
    <m/>
    <m/>
    <m/>
    <m/>
    <m/>
    <m/>
    <n v="4"/>
    <n v="1"/>
    <x v="13"/>
    <x v="13"/>
  </r>
  <r>
    <s v="119-453A"/>
    <m/>
    <x v="0"/>
    <s v="51 MAYFLOWER LN"/>
    <n v="101"/>
    <s v="MCWILLIAMS GLENN JR"/>
    <s v="R130"/>
    <s v="ONE FAMILY"/>
    <s v="119//453/A/"/>
    <n v="0.2944"/>
    <n v="1"/>
    <n v="1"/>
    <n v="1"/>
    <n v="1"/>
    <s v="SEPTIC"/>
    <n v="0"/>
    <n v="1"/>
    <n v="4600"/>
    <s v="YES"/>
    <n v="4600"/>
    <s v="119-453A"/>
    <s v="Gas,Well,Septic"/>
    <s v="SEPTIC"/>
    <s v="SEPTIC"/>
    <n v="4600"/>
    <m/>
    <m/>
    <n v="1"/>
    <n v="1"/>
    <n v="2"/>
    <n v="884"/>
    <n v="1"/>
    <m/>
    <m/>
    <m/>
    <m/>
    <m/>
    <m/>
    <m/>
    <m/>
    <m/>
    <m/>
    <n v="1"/>
    <n v="1"/>
    <x v="7"/>
    <x v="7"/>
  </r>
  <r>
    <s v="119-94"/>
    <m/>
    <x v="0"/>
    <s v="24 BLISSFUL LN"/>
    <n v="106"/>
    <s v="SILVEIRA JOSE L"/>
    <s v="R130"/>
    <s v="AC LND IMP  MDL-00"/>
    <s v="119//94//"/>
    <n v="0.15426999999999999"/>
    <n v="0"/>
    <n v="0"/>
    <n v="0"/>
    <n v="0"/>
    <m/>
    <n v="0"/>
    <n v="0"/>
    <n v="0"/>
    <s v="YES"/>
    <n v="0"/>
    <s v="119-94"/>
    <m/>
    <m/>
    <m/>
    <n v="0"/>
    <m/>
    <m/>
    <n v="0"/>
    <n v="0"/>
    <n v="0"/>
    <n v="0"/>
    <n v="0"/>
    <m/>
    <m/>
    <m/>
    <m/>
    <m/>
    <m/>
    <m/>
    <m/>
    <m/>
    <m/>
    <n v="2"/>
    <n v="1"/>
    <x v="7"/>
    <x v="7"/>
  </r>
  <r>
    <s v="114C-1-33"/>
    <m/>
    <x v="0"/>
    <s v="268 CHARGE POND RD"/>
    <n v="101"/>
    <s v="ENGLAND SHAUN W"/>
    <s v="R60"/>
    <s v="ONE FAMILY"/>
    <s v="114/C1/33//"/>
    <n v="0.27633000000000002"/>
    <n v="1"/>
    <n v="1"/>
    <n v="1"/>
    <n v="1"/>
    <s v="SEPTIC"/>
    <n v="0"/>
    <n v="0"/>
    <n v="0"/>
    <s v="YES"/>
    <n v="0"/>
    <s v="114C-1-33"/>
    <s v="Well,Septic"/>
    <s v="SEPTIC"/>
    <s v="SEPTIC"/>
    <n v="0"/>
    <m/>
    <m/>
    <n v="1"/>
    <n v="1"/>
    <n v="3"/>
    <n v="1306"/>
    <n v="1.75"/>
    <m/>
    <m/>
    <m/>
    <m/>
    <m/>
    <m/>
    <m/>
    <m/>
    <m/>
    <m/>
    <n v="1"/>
    <n v="1"/>
    <x v="7"/>
    <x v="7"/>
  </r>
  <r>
    <s v="119-135"/>
    <m/>
    <x v="0"/>
    <s v="25 BLISSFUL LN"/>
    <n v="101"/>
    <s v="HIGGINS CATHERINE M"/>
    <s v="R130"/>
    <s v="ONE FAMILY"/>
    <s v="119//135//"/>
    <n v="0.29653000000000002"/>
    <n v="1"/>
    <n v="1"/>
    <n v="1"/>
    <n v="1"/>
    <s v="SEPTIC"/>
    <n v="0"/>
    <n v="1"/>
    <n v="24200"/>
    <s v="YES"/>
    <n v="24200"/>
    <s v="119-135"/>
    <s v="Gas,Well,Septic"/>
    <s v="SEPTIC"/>
    <s v="SEPTIC"/>
    <n v="24200"/>
    <m/>
    <m/>
    <n v="1"/>
    <n v="1"/>
    <n v="3"/>
    <n v="1040"/>
    <n v="1"/>
    <m/>
    <m/>
    <m/>
    <m/>
    <m/>
    <m/>
    <m/>
    <m/>
    <m/>
    <m/>
    <n v="2"/>
    <n v="1"/>
    <x v="7"/>
    <x v="7"/>
  </r>
  <r>
    <s v="119-228"/>
    <m/>
    <x v="0"/>
    <s v="36 HIDEAWAY LN"/>
    <n v="101"/>
    <s v="OBRIEN DANIEL D"/>
    <s v="R130"/>
    <s v="ONE FAMILY"/>
    <s v="119//228//"/>
    <n v="0.14934"/>
    <n v="1"/>
    <n v="1"/>
    <n v="1"/>
    <n v="1"/>
    <s v="SEPTIC"/>
    <n v="0"/>
    <n v="1"/>
    <n v="0"/>
    <s v="YES"/>
    <n v="0"/>
    <s v="119-228"/>
    <s v="Gas,Well,Septic"/>
    <s v="SEPTIC"/>
    <s v="SEPTIC"/>
    <n v="0"/>
    <m/>
    <m/>
    <n v="1"/>
    <n v="1"/>
    <n v="2"/>
    <n v="872"/>
    <n v="1"/>
    <m/>
    <m/>
    <m/>
    <m/>
    <m/>
    <m/>
    <m/>
    <m/>
    <m/>
    <m/>
    <n v="1"/>
    <n v="1"/>
    <x v="7"/>
    <x v="7"/>
  </r>
  <r>
    <s v="122-997"/>
    <m/>
    <x v="0"/>
    <s v="179 PARK AVE"/>
    <n v="101"/>
    <s v="DIZEL ANDREW J"/>
    <s v="R130"/>
    <s v="ONE FAMILY"/>
    <s v="122//997//"/>
    <n v="0.29763000000000001"/>
    <n v="1"/>
    <n v="1"/>
    <n v="1"/>
    <n v="1"/>
    <s v="SEPTIC"/>
    <n v="0"/>
    <n v="1"/>
    <n v="5600"/>
    <s v="NO_W1"/>
    <n v="5600"/>
    <s v="122-997"/>
    <s v="Gas,Well,Septic"/>
    <s v="SEPTIC"/>
    <s v="SEPTIC"/>
    <n v="5600"/>
    <m/>
    <m/>
    <n v="1"/>
    <n v="1"/>
    <n v="3"/>
    <n v="1400"/>
    <n v="2"/>
    <m/>
    <m/>
    <m/>
    <m/>
    <m/>
    <m/>
    <m/>
    <m/>
    <m/>
    <m/>
    <n v="4"/>
    <n v="1"/>
    <x v="7"/>
    <x v="7"/>
  </r>
  <r>
    <s v="114D-14"/>
    <m/>
    <x v="0"/>
    <s v="0 UPPER BOUNDARY RD"/>
    <n v="903"/>
    <s v="TOWN OF WAREHAM"/>
    <s v="R130"/>
    <s v="TAX POSS  MDL-00"/>
    <s v="114/D/14//"/>
    <n v="0.67134000000000005"/>
    <n v="0"/>
    <n v="0"/>
    <n v="0"/>
    <n v="0"/>
    <m/>
    <n v="0"/>
    <n v="0"/>
    <n v="0"/>
    <s v="NO_W1"/>
    <n v="0"/>
    <s v="114D-14"/>
    <m/>
    <m/>
    <m/>
    <n v="0"/>
    <m/>
    <m/>
    <n v="0"/>
    <n v="0"/>
    <n v="0"/>
    <n v="0"/>
    <n v="0"/>
    <m/>
    <m/>
    <m/>
    <m/>
    <m/>
    <m/>
    <m/>
    <m/>
    <m/>
    <m/>
    <n v="2"/>
    <n v="1"/>
    <x v="7"/>
    <x v="7"/>
  </r>
  <r>
    <s v="119-194"/>
    <m/>
    <x v="0"/>
    <s v="35 LEISURE LN"/>
    <n v="903"/>
    <s v="TOWN OF WAREHAM"/>
    <s v="R130"/>
    <s v="TAX POSS  MDL-00"/>
    <s v="119//194//"/>
    <n v="0.17263000000000001"/>
    <n v="0"/>
    <n v="0"/>
    <n v="0"/>
    <n v="0"/>
    <m/>
    <n v="0"/>
    <n v="0"/>
    <n v="0"/>
    <s v="YES"/>
    <n v="0"/>
    <s v="119-194"/>
    <m/>
    <m/>
    <m/>
    <n v="0"/>
    <m/>
    <m/>
    <n v="0"/>
    <n v="0"/>
    <n v="0"/>
    <n v="0"/>
    <n v="0"/>
    <m/>
    <m/>
    <m/>
    <m/>
    <m/>
    <m/>
    <m/>
    <m/>
    <m/>
    <m/>
    <n v="1"/>
    <n v="1"/>
    <x v="7"/>
    <x v="7"/>
  </r>
  <r>
    <s v="122-885"/>
    <m/>
    <x v="0"/>
    <s v="172 PARK AVE"/>
    <n v="101"/>
    <s v="HAMEL MATTHEW A"/>
    <s v="R130"/>
    <s v="ONE FAMILY"/>
    <s v="122//885//"/>
    <n v="0.13283"/>
    <n v="1"/>
    <n v="1"/>
    <n v="1"/>
    <n v="1"/>
    <s v="SEPTIC"/>
    <n v="0"/>
    <n v="1"/>
    <n v="7400"/>
    <s v="YES"/>
    <n v="7400"/>
    <s v="122-885"/>
    <s v="Gas,Well,Septic"/>
    <s v="SEPTIC"/>
    <s v="SEPTIC"/>
    <n v="7400"/>
    <m/>
    <m/>
    <n v="1"/>
    <n v="1"/>
    <n v="2"/>
    <n v="769"/>
    <n v="1"/>
    <m/>
    <m/>
    <m/>
    <m/>
    <m/>
    <m/>
    <m/>
    <m/>
    <m/>
    <m/>
    <n v="2"/>
    <n v="1"/>
    <x v="7"/>
    <x v="7"/>
  </r>
  <r>
    <s v="119-358A"/>
    <m/>
    <x v="0"/>
    <s v="40 RESTFUL LN"/>
    <n v="101"/>
    <s v="MAYER WILLIAM LIFE ESTATE"/>
    <s v="R130"/>
    <s v="ONE FAMILY"/>
    <s v="119//358/A/"/>
    <n v="0.29531000000000002"/>
    <n v="1"/>
    <n v="1"/>
    <n v="1"/>
    <n v="1"/>
    <s v="SEPTIC"/>
    <n v="0"/>
    <n v="1"/>
    <n v="1800"/>
    <s v="YES"/>
    <n v="1800"/>
    <s v="119-358A"/>
    <s v="Gas,Well,Septic"/>
    <s v="SEPTIC"/>
    <s v="SEPTIC"/>
    <n v="1800"/>
    <m/>
    <m/>
    <n v="1"/>
    <n v="1"/>
    <n v="2"/>
    <n v="816"/>
    <n v="1"/>
    <m/>
    <m/>
    <m/>
    <m/>
    <m/>
    <m/>
    <m/>
    <m/>
    <m/>
    <m/>
    <n v="1"/>
    <n v="1"/>
    <x v="7"/>
    <x v="7"/>
  </r>
  <r>
    <s v="114C-1-50"/>
    <m/>
    <x v="0"/>
    <s v="269 CHARGE POND RD"/>
    <n v="101"/>
    <s v="BROWN JEFFREY"/>
    <s v="R130"/>
    <s v="ONE FAMILY"/>
    <s v="114/C1/50//"/>
    <n v="0.84060000000000001"/>
    <n v="1"/>
    <n v="1"/>
    <n v="1"/>
    <n v="1"/>
    <s v="SEPTIC"/>
    <n v="0"/>
    <n v="0"/>
    <n v="0"/>
    <s v="YES"/>
    <n v="0"/>
    <s v="114C-1-50"/>
    <m/>
    <m/>
    <s v="SEPTIC"/>
    <n v="0"/>
    <m/>
    <m/>
    <n v="1"/>
    <n v="1"/>
    <n v="4"/>
    <n v="2368"/>
    <n v="2"/>
    <m/>
    <m/>
    <m/>
    <m/>
    <m/>
    <m/>
    <m/>
    <m/>
    <m/>
    <m/>
    <n v="1"/>
    <n v="1"/>
    <x v="7"/>
    <x v="7"/>
  </r>
  <r>
    <s v="106-22"/>
    <m/>
    <x v="0"/>
    <s v="9 CRANE LANDING RD"/>
    <n v="101"/>
    <s v="KAHL PETER"/>
    <s v="R60"/>
    <s v="ONE FAMILY"/>
    <s v="106//22//"/>
    <n v="1.4355199999999999"/>
    <n v="0"/>
    <n v="1"/>
    <n v="0"/>
    <n v="1"/>
    <m/>
    <n v="0"/>
    <n v="1"/>
    <n v="6200"/>
    <s v="YES"/>
    <n v="6200"/>
    <s v="106-22"/>
    <m/>
    <m/>
    <s v="SEPTIC"/>
    <n v="6200"/>
    <m/>
    <m/>
    <n v="0"/>
    <n v="1"/>
    <n v="3"/>
    <n v="2352"/>
    <n v="2"/>
    <m/>
    <m/>
    <m/>
    <m/>
    <m/>
    <m/>
    <m/>
    <m/>
    <m/>
    <m/>
    <n v="1"/>
    <n v="1"/>
    <x v="14"/>
    <x v="14"/>
  </r>
  <r>
    <s v="LAND_NOPARC"/>
    <m/>
    <x v="0"/>
    <m/>
    <n v="0"/>
    <m/>
    <m/>
    <m/>
    <m/>
    <n v="8.4999999999999995E-4"/>
    <n v="0"/>
    <n v="0"/>
    <n v="0"/>
    <n v="0"/>
    <m/>
    <n v="0"/>
    <n v="0"/>
    <n v="0"/>
    <s v="NO"/>
    <n v="0"/>
    <m/>
    <m/>
    <m/>
    <m/>
    <n v="0"/>
    <m/>
    <m/>
    <n v="0"/>
    <n v="0"/>
    <n v="0"/>
    <n v="0"/>
    <n v="0"/>
    <m/>
    <m/>
    <m/>
    <m/>
    <m/>
    <m/>
    <m/>
    <m/>
    <m/>
    <m/>
    <n v="0"/>
    <n v="1"/>
    <x v="7"/>
    <x v="7"/>
  </r>
  <r>
    <s v="114D-33"/>
    <m/>
    <x v="0"/>
    <s v="0 UPPER BOUNDARY RD"/>
    <n v="903"/>
    <s v="TOWN OF WAREHAM"/>
    <s v="R130"/>
    <s v="TAX POSS  MDL-00"/>
    <s v="114/D/33//"/>
    <n v="1.2613399999999999"/>
    <n v="0"/>
    <n v="0"/>
    <n v="0"/>
    <n v="0"/>
    <m/>
    <n v="0"/>
    <n v="0"/>
    <n v="0"/>
    <s v="NO_W1"/>
    <n v="0"/>
    <s v="114D-33"/>
    <m/>
    <m/>
    <m/>
    <n v="0"/>
    <m/>
    <m/>
    <n v="0"/>
    <n v="0"/>
    <n v="0"/>
    <n v="0"/>
    <n v="0"/>
    <m/>
    <m/>
    <m/>
    <m/>
    <m/>
    <m/>
    <m/>
    <m/>
    <m/>
    <m/>
    <n v="4"/>
    <n v="1"/>
    <x v="7"/>
    <x v="7"/>
  </r>
  <r>
    <s v="122-340"/>
    <m/>
    <x v="0"/>
    <s v="137 PLYMOUTH AVE"/>
    <n v="101"/>
    <s v="MONIZ MANUEL A"/>
    <s v="R130"/>
    <s v="ONE FAMILY"/>
    <s v="122//340//"/>
    <n v="0.14435999999999999"/>
    <n v="1"/>
    <n v="1"/>
    <n v="1"/>
    <n v="1"/>
    <s v="SEPTIC"/>
    <n v="0"/>
    <n v="1"/>
    <n v="5800"/>
    <s v="YES"/>
    <n v="5800"/>
    <s v="122-340"/>
    <s v="Gas,Well,Septic"/>
    <s v="SEPTIC"/>
    <s v="SEPTIC"/>
    <n v="5800"/>
    <m/>
    <m/>
    <n v="1"/>
    <n v="1"/>
    <n v="1"/>
    <n v="880"/>
    <n v="1"/>
    <m/>
    <m/>
    <m/>
    <m/>
    <m/>
    <m/>
    <m/>
    <m/>
    <m/>
    <m/>
    <n v="2"/>
    <n v="1"/>
    <x v="7"/>
    <x v="7"/>
  </r>
  <r>
    <s v="119-161"/>
    <m/>
    <x v="0"/>
    <s v="28 LEISURE LN"/>
    <n v="132"/>
    <s v="HOLLOW REALTY LLC"/>
    <s v="R130"/>
    <s v="RES ACLNUD  MDL-00"/>
    <s v="119//161//"/>
    <n v="0.31777"/>
    <n v="0"/>
    <n v="0"/>
    <n v="0"/>
    <n v="0"/>
    <m/>
    <n v="0"/>
    <n v="0"/>
    <n v="0"/>
    <s v="YES"/>
    <n v="0"/>
    <s v="119-161"/>
    <m/>
    <m/>
    <m/>
    <n v="0"/>
    <m/>
    <m/>
    <n v="0"/>
    <n v="0"/>
    <n v="0"/>
    <n v="0"/>
    <n v="0"/>
    <m/>
    <m/>
    <m/>
    <m/>
    <m/>
    <m/>
    <m/>
    <m/>
    <m/>
    <m/>
    <n v="2"/>
    <n v="1"/>
    <x v="7"/>
    <x v="7"/>
  </r>
  <r>
    <s v="122-669"/>
    <m/>
    <x v="0"/>
    <s v="173 LAKE AVE"/>
    <n v="101"/>
    <s v="CONTI JAMES F"/>
    <s v="R130"/>
    <s v="ONE FAMILY"/>
    <s v="122//669//"/>
    <n v="0.14180999999999999"/>
    <n v="1"/>
    <n v="1"/>
    <n v="1"/>
    <n v="1"/>
    <s v="SEPTIC"/>
    <n v="0"/>
    <n v="1"/>
    <n v="5000"/>
    <s v="YES"/>
    <n v="5000"/>
    <s v="122-669"/>
    <s v="Well,Septic"/>
    <s v="SEPTIC"/>
    <s v="SEPTIC"/>
    <n v="5000"/>
    <m/>
    <m/>
    <n v="1"/>
    <n v="1"/>
    <n v="2"/>
    <n v="896"/>
    <n v="1"/>
    <m/>
    <m/>
    <m/>
    <m/>
    <m/>
    <m/>
    <m/>
    <m/>
    <m/>
    <m/>
    <n v="2"/>
    <n v="1"/>
    <x v="7"/>
    <x v="7"/>
  </r>
  <r>
    <s v="122-544"/>
    <m/>
    <x v="0"/>
    <s v="172 LAKE AVE"/>
    <n v="101"/>
    <s v="SNARSKY KEVIN P"/>
    <s v="R130"/>
    <s v="ONE FAMILY"/>
    <s v="122//544//"/>
    <n v="0.28715000000000002"/>
    <n v="1"/>
    <n v="1"/>
    <n v="1"/>
    <n v="1"/>
    <s v="SEPTIC"/>
    <n v="0"/>
    <n v="1"/>
    <n v="19900"/>
    <s v="YES"/>
    <n v="19900"/>
    <s v="122-544"/>
    <s v="Gas,Public Water,Septic"/>
    <s v="SEPTIC"/>
    <s v="SEPTIC"/>
    <n v="19900"/>
    <m/>
    <m/>
    <n v="1"/>
    <n v="1"/>
    <n v="3"/>
    <n v="1400"/>
    <n v="2"/>
    <m/>
    <m/>
    <m/>
    <m/>
    <m/>
    <m/>
    <m/>
    <m/>
    <m/>
    <m/>
    <n v="4"/>
    <n v="1"/>
    <x v="7"/>
    <x v="7"/>
  </r>
  <r>
    <s v="119-95"/>
    <m/>
    <x v="0"/>
    <s v="26 BLISSFUL LN"/>
    <n v="101"/>
    <s v="KEITH ROBERT A"/>
    <s v="R130"/>
    <s v="ONE FAMILY"/>
    <s v="119//95//"/>
    <n v="0.15239"/>
    <n v="1"/>
    <n v="1"/>
    <n v="1"/>
    <n v="1"/>
    <s v="SEPTIC"/>
    <n v="0"/>
    <n v="1"/>
    <n v="100"/>
    <s v="YES"/>
    <n v="100"/>
    <s v="119-95"/>
    <s v="Well,Septic"/>
    <s v="SEPTIC"/>
    <s v="SEPTIC"/>
    <n v="100"/>
    <m/>
    <m/>
    <n v="1"/>
    <n v="1"/>
    <n v="2"/>
    <n v="864"/>
    <n v="1"/>
    <m/>
    <m/>
    <m/>
    <m/>
    <m/>
    <m/>
    <m/>
    <m/>
    <m/>
    <m/>
    <n v="1"/>
    <n v="1"/>
    <x v="7"/>
    <x v="7"/>
  </r>
  <r>
    <s v="122-1201"/>
    <m/>
    <x v="0"/>
    <s v="12 PURITAN AVE"/>
    <n v="101"/>
    <s v="WESTGATE KENNETH J"/>
    <s v="R130"/>
    <s v="ONE FAMILY"/>
    <s v="122//1201//"/>
    <n v="0.26404"/>
    <n v="1"/>
    <n v="1"/>
    <n v="1"/>
    <n v="1"/>
    <s v="SEPTIC"/>
    <n v="0"/>
    <n v="1"/>
    <n v="5000"/>
    <s v="YES"/>
    <n v="5000"/>
    <s v="122-1201"/>
    <m/>
    <m/>
    <s v="SEPTIC"/>
    <n v="5000"/>
    <m/>
    <m/>
    <n v="1"/>
    <n v="1"/>
    <n v="3"/>
    <n v="1632"/>
    <n v="2"/>
    <m/>
    <m/>
    <m/>
    <m/>
    <m/>
    <m/>
    <m/>
    <m/>
    <m/>
    <m/>
    <n v="4"/>
    <n v="1"/>
    <x v="7"/>
    <x v="7"/>
  </r>
  <r>
    <s v="119-257A"/>
    <m/>
    <x v="0"/>
    <s v="39 HIDEAWAY LN"/>
    <n v="132"/>
    <s v="THOMPSON MICHELLE A"/>
    <s v="R130"/>
    <s v="RES ACLNUD  MDL-00"/>
    <s v="119//257/A/"/>
    <n v="0.31820999999999999"/>
    <n v="0"/>
    <n v="0"/>
    <n v="0"/>
    <n v="0"/>
    <m/>
    <n v="0"/>
    <n v="0"/>
    <n v="0"/>
    <s v="YES"/>
    <n v="0"/>
    <s v="119-257A"/>
    <m/>
    <m/>
    <m/>
    <n v="0"/>
    <m/>
    <m/>
    <n v="0"/>
    <n v="0"/>
    <n v="0"/>
    <n v="0"/>
    <n v="0"/>
    <m/>
    <m/>
    <m/>
    <m/>
    <m/>
    <m/>
    <m/>
    <m/>
    <m/>
    <m/>
    <n v="1"/>
    <n v="1"/>
    <x v="7"/>
    <x v="7"/>
  </r>
  <r>
    <s v="106-33"/>
    <m/>
    <x v="0"/>
    <s v="12 CRANE LANDING RD"/>
    <n v="101"/>
    <s v="WNEK RONALD F"/>
    <s v="R60"/>
    <s v="ONE FAMILY"/>
    <s v="106//33//"/>
    <n v="1.39943"/>
    <n v="0"/>
    <n v="1"/>
    <n v="0"/>
    <n v="1"/>
    <m/>
    <n v="0"/>
    <n v="1"/>
    <n v="67100"/>
    <s v="YES"/>
    <n v="67100"/>
    <s v="106-33"/>
    <m/>
    <m/>
    <s v="SEPTIC"/>
    <n v="67100"/>
    <m/>
    <m/>
    <n v="0"/>
    <n v="1"/>
    <n v="4"/>
    <n v="2748"/>
    <n v="2"/>
    <m/>
    <m/>
    <m/>
    <m/>
    <m/>
    <m/>
    <m/>
    <m/>
    <m/>
    <m/>
    <n v="1"/>
    <n v="1"/>
    <x v="14"/>
    <x v="14"/>
  </r>
  <r>
    <s v="122-163"/>
    <m/>
    <x v="0"/>
    <s v="172 PLYMOUTH AVE"/>
    <n v="101"/>
    <s v="MURPHY JAMES D"/>
    <s v="R130"/>
    <s v="ONE FAMILY"/>
    <s v="122//163//"/>
    <n v="0.21712000000000001"/>
    <n v="1"/>
    <n v="1"/>
    <n v="1"/>
    <n v="1"/>
    <s v="SEPTIC"/>
    <n v="0"/>
    <n v="1"/>
    <n v="11000"/>
    <s v="YES"/>
    <n v="11000"/>
    <s v="122-163"/>
    <s v="Gas,Well,Septic"/>
    <s v="SEPTIC"/>
    <s v="SEPTIC"/>
    <n v="11000"/>
    <m/>
    <m/>
    <n v="1"/>
    <n v="1"/>
    <n v="3"/>
    <n v="936"/>
    <n v="1"/>
    <m/>
    <m/>
    <m/>
    <m/>
    <m/>
    <m/>
    <m/>
    <m/>
    <m/>
    <m/>
    <n v="3"/>
    <n v="1"/>
    <x v="7"/>
    <x v="7"/>
  </r>
  <r>
    <s v="119-229"/>
    <m/>
    <x v="0"/>
    <s v="38 HIDEAWAY LN"/>
    <n v="101"/>
    <s v="SEAVER DANA N"/>
    <s v="R130"/>
    <s v="ONE FAMILY"/>
    <s v="119//229//"/>
    <n v="0.16658999999999999"/>
    <n v="1"/>
    <n v="1"/>
    <n v="1"/>
    <n v="1"/>
    <s v="SEPTIC"/>
    <n v="0"/>
    <n v="1"/>
    <n v="5900"/>
    <s v="YES"/>
    <n v="5900"/>
    <s v="119-229"/>
    <s v="Gas,Well,Septic"/>
    <s v="SEPTIC"/>
    <s v="SEPTIC"/>
    <n v="5900"/>
    <m/>
    <m/>
    <n v="1"/>
    <n v="1"/>
    <n v="3"/>
    <n v="960"/>
    <n v="1"/>
    <m/>
    <m/>
    <m/>
    <m/>
    <m/>
    <m/>
    <m/>
    <m/>
    <m/>
    <m/>
    <n v="1"/>
    <n v="1"/>
    <x v="7"/>
    <x v="7"/>
  </r>
  <r>
    <s v="114D-1"/>
    <m/>
    <x v="0"/>
    <s v="0 UPPER BOUNDARY RD"/>
    <n v="903"/>
    <s v="WAREHAM FIRE DISTRICT"/>
    <s v="R130"/>
    <s v="MUNICIPAL  MDL-00"/>
    <s v="114/D/1//"/>
    <n v="1.0944700000000001"/>
    <n v="0"/>
    <n v="0"/>
    <n v="0"/>
    <n v="0"/>
    <m/>
    <n v="0"/>
    <n v="0"/>
    <n v="0"/>
    <s v="NO_W1"/>
    <n v="0"/>
    <s v="114D-1"/>
    <m/>
    <m/>
    <m/>
    <n v="0"/>
    <m/>
    <m/>
    <n v="0"/>
    <n v="0"/>
    <n v="0"/>
    <n v="0"/>
    <n v="0"/>
    <m/>
    <m/>
    <m/>
    <m/>
    <m/>
    <m/>
    <m/>
    <m/>
    <m/>
    <m/>
    <n v="3"/>
    <n v="1"/>
    <x v="7"/>
    <x v="7"/>
  </r>
  <r>
    <s v="114D-33"/>
    <m/>
    <x v="0"/>
    <s v="0 UPPER BOUNDARY RD"/>
    <n v="903"/>
    <s v="TOWN OF WAREHAM"/>
    <s v="R130"/>
    <s v="TAX POSS  MDL-00"/>
    <s v="114/D/33//"/>
    <n v="0.35891000000000001"/>
    <n v="0"/>
    <n v="0"/>
    <n v="0"/>
    <n v="0"/>
    <m/>
    <n v="0"/>
    <n v="0"/>
    <n v="0"/>
    <s v="NO_W1"/>
    <n v="0"/>
    <s v="114D-33"/>
    <m/>
    <m/>
    <m/>
    <n v="0"/>
    <m/>
    <m/>
    <n v="0"/>
    <n v="0"/>
    <n v="0"/>
    <n v="0"/>
    <n v="0"/>
    <m/>
    <m/>
    <m/>
    <m/>
    <m/>
    <m/>
    <m/>
    <m/>
    <m/>
    <m/>
    <n v="1"/>
    <n v="1"/>
    <x v="7"/>
    <x v="7"/>
  </r>
  <r>
    <s v="122-887"/>
    <m/>
    <x v="0"/>
    <s v="176 PARK AVE"/>
    <n v="101"/>
    <s v="TIMME-LARAGY ALICIA R"/>
    <s v="R130"/>
    <s v="ONE FAMILY"/>
    <s v="122//887//"/>
    <n v="0.13150999999999999"/>
    <n v="1"/>
    <n v="1"/>
    <n v="1"/>
    <n v="1"/>
    <s v="SEPTIC"/>
    <n v="0"/>
    <n v="1"/>
    <n v="5300"/>
    <s v="YES"/>
    <n v="5300"/>
    <s v="122-887"/>
    <s v="Gas,Well,Septic"/>
    <s v="SEPTIC"/>
    <s v="SEPTIC"/>
    <n v="5300"/>
    <m/>
    <m/>
    <n v="1"/>
    <n v="1"/>
    <n v="2"/>
    <n v="1028"/>
    <n v="1"/>
    <m/>
    <m/>
    <m/>
    <m/>
    <m/>
    <m/>
    <m/>
    <m/>
    <m/>
    <m/>
    <n v="2"/>
    <n v="1"/>
    <x v="7"/>
    <x v="7"/>
  </r>
  <r>
    <s v="119-314A"/>
    <m/>
    <x v="0"/>
    <s v="41 REPOSE LN"/>
    <n v="101"/>
    <s v="SOUZA STEVEN A"/>
    <s v="R30"/>
    <s v="ONE FAMILY"/>
    <s v="119//314/A/"/>
    <n v="0.29687000000000002"/>
    <n v="1"/>
    <n v="1"/>
    <n v="1"/>
    <n v="1"/>
    <s v="SEPTIC"/>
    <n v="0"/>
    <n v="1"/>
    <n v="15100"/>
    <s v="YES"/>
    <n v="15100"/>
    <s v="119-314A"/>
    <s v="Well,Septic"/>
    <s v="SEPTIC"/>
    <s v="SEPTIC"/>
    <n v="15100"/>
    <m/>
    <m/>
    <n v="1"/>
    <n v="1"/>
    <n v="3"/>
    <n v="1258"/>
    <n v="1.75"/>
    <m/>
    <m/>
    <m/>
    <m/>
    <m/>
    <m/>
    <m/>
    <m/>
    <m/>
    <m/>
    <n v="1"/>
    <n v="1"/>
    <x v="7"/>
    <x v="7"/>
  </r>
  <r>
    <s v="106-14"/>
    <m/>
    <x v="0"/>
    <s v="16 POND EDGE TRAIL"/>
    <n v="131"/>
    <s v="WATKINS SUSAN B"/>
    <s v="R60"/>
    <s v="RES ACLNPO  MDL-00"/>
    <s v="106//14//"/>
    <n v="1.4321999999999999"/>
    <n v="0"/>
    <n v="0"/>
    <n v="0"/>
    <n v="0"/>
    <m/>
    <n v="0"/>
    <n v="0"/>
    <n v="0"/>
    <s v="YES"/>
    <n v="0"/>
    <s v="106-14"/>
    <m/>
    <m/>
    <m/>
    <n v="0"/>
    <m/>
    <m/>
    <n v="0"/>
    <n v="0"/>
    <n v="0"/>
    <n v="0"/>
    <n v="0"/>
    <m/>
    <m/>
    <m/>
    <m/>
    <m/>
    <m/>
    <m/>
    <m/>
    <m/>
    <m/>
    <n v="1"/>
    <n v="1"/>
    <x v="14"/>
    <x v="14"/>
  </r>
  <r>
    <s v="119-133"/>
    <m/>
    <x v="0"/>
    <s v="27 BLISSFUL LN"/>
    <n v="101"/>
    <s v="VASQUEZ FRANCISCO JR"/>
    <s v="R130"/>
    <s v="ONE FAMILY"/>
    <s v="119//133//"/>
    <n v="0.28782000000000002"/>
    <n v="1"/>
    <n v="1"/>
    <n v="1"/>
    <n v="1"/>
    <s v="SEPTIC"/>
    <n v="0"/>
    <n v="1"/>
    <n v="9400"/>
    <s v="YES"/>
    <n v="9400"/>
    <s v="119-133"/>
    <s v="Gas,Well,Septic"/>
    <s v="SEPTIC"/>
    <s v="SEPTIC"/>
    <n v="9400"/>
    <m/>
    <m/>
    <n v="1"/>
    <n v="1"/>
    <n v="3"/>
    <n v="1040"/>
    <n v="1"/>
    <m/>
    <m/>
    <m/>
    <m/>
    <m/>
    <m/>
    <m/>
    <m/>
    <m/>
    <m/>
    <n v="2"/>
    <n v="1"/>
    <x v="7"/>
    <x v="7"/>
  </r>
  <r>
    <s v="119-163"/>
    <m/>
    <x v="0"/>
    <s v="32 LEISURE LN"/>
    <n v="101"/>
    <s v="JOHNSON EDWARD R JR"/>
    <s v="R130"/>
    <s v="ONE FAMILY"/>
    <s v="119//163//"/>
    <n v="0.15848000000000001"/>
    <n v="1"/>
    <n v="1"/>
    <n v="1"/>
    <n v="1"/>
    <s v="SEPTIC"/>
    <n v="0"/>
    <n v="1"/>
    <n v="8200"/>
    <s v="YES"/>
    <n v="8200"/>
    <s v="119-163"/>
    <s v="Gas,Well,Septic"/>
    <s v="SEPTIC"/>
    <s v="SEPTIC"/>
    <n v="8200"/>
    <m/>
    <m/>
    <n v="1"/>
    <n v="1"/>
    <n v="3"/>
    <n v="1326"/>
    <n v="1.5"/>
    <m/>
    <m/>
    <m/>
    <m/>
    <m/>
    <m/>
    <m/>
    <m/>
    <m/>
    <m/>
    <n v="1"/>
    <n v="1"/>
    <x v="7"/>
    <x v="7"/>
  </r>
  <r>
    <s v="LAND_NOPARC"/>
    <m/>
    <x v="0"/>
    <m/>
    <n v="0"/>
    <m/>
    <m/>
    <m/>
    <m/>
    <n v="4.6699999999999997E-3"/>
    <n v="0"/>
    <n v="0"/>
    <n v="0"/>
    <n v="0"/>
    <m/>
    <n v="0"/>
    <n v="0"/>
    <n v="0"/>
    <s v="NO"/>
    <n v="0"/>
    <m/>
    <m/>
    <m/>
    <m/>
    <n v="0"/>
    <m/>
    <m/>
    <n v="0"/>
    <n v="0"/>
    <n v="0"/>
    <n v="0"/>
    <n v="0"/>
    <m/>
    <m/>
    <m/>
    <m/>
    <m/>
    <m/>
    <m/>
    <m/>
    <m/>
    <m/>
    <n v="0"/>
    <n v="1"/>
    <x v="7"/>
    <x v="7"/>
  </r>
  <r>
    <s v="119-193"/>
    <m/>
    <x v="0"/>
    <s v="37 LEISURE LN"/>
    <n v="101"/>
    <s v="KEOUGH MICHAEL G"/>
    <s v="R130"/>
    <s v="ONE FAMILY"/>
    <s v="119//193//"/>
    <n v="0.30392999999999998"/>
    <n v="1"/>
    <n v="1"/>
    <n v="1"/>
    <n v="1"/>
    <s v="SEPTIC"/>
    <n v="0"/>
    <n v="0"/>
    <n v="0"/>
    <s v="NO_W1"/>
    <n v="0"/>
    <s v="119-193"/>
    <s v="Gas,Well,Septic"/>
    <s v="SEPTIC"/>
    <s v="SEPTIC"/>
    <n v="0"/>
    <m/>
    <m/>
    <n v="1"/>
    <n v="1"/>
    <n v="4"/>
    <n v="1306"/>
    <n v="1.75"/>
    <m/>
    <m/>
    <m/>
    <m/>
    <m/>
    <m/>
    <m/>
    <m/>
    <m/>
    <m/>
    <n v="2"/>
    <n v="1"/>
    <x v="7"/>
    <x v="7"/>
  </r>
  <r>
    <s v="119-97"/>
    <m/>
    <x v="0"/>
    <s v="30 BLISSFUL LN"/>
    <n v="132"/>
    <s v="HIGGINS CATHERINE M"/>
    <s v="R130"/>
    <s v="RES ACLNUD  MDL-00"/>
    <s v="119//97//"/>
    <n v="0.26445000000000002"/>
    <n v="0"/>
    <n v="0"/>
    <n v="0"/>
    <n v="0"/>
    <m/>
    <n v="0"/>
    <n v="0"/>
    <n v="0"/>
    <s v="NO_W1"/>
    <n v="0"/>
    <s v="119-97"/>
    <m/>
    <m/>
    <m/>
    <n v="0"/>
    <m/>
    <m/>
    <n v="0"/>
    <n v="0"/>
    <n v="0"/>
    <n v="0"/>
    <n v="0"/>
    <m/>
    <m/>
    <m/>
    <m/>
    <m/>
    <m/>
    <m/>
    <m/>
    <m/>
    <m/>
    <n v="2"/>
    <n v="1"/>
    <x v="7"/>
    <x v="7"/>
  </r>
  <r>
    <s v="105-1048"/>
    <m/>
    <x v="0"/>
    <s v="0 CHARLOTTE FURN RD OFF"/>
    <n v="903"/>
    <s v="TOWN OF WAREHAM"/>
    <s v="MR30"/>
    <s v="TAX POSS  MDL-00"/>
    <s v="105//1048//"/>
    <n v="3.84511"/>
    <n v="0"/>
    <n v="0"/>
    <n v="0"/>
    <n v="0"/>
    <m/>
    <n v="0"/>
    <n v="0"/>
    <n v="0"/>
    <s v="YES"/>
    <n v="0"/>
    <s v="105-1048"/>
    <s v="Public Water,Septic"/>
    <s v="SEPTIC"/>
    <m/>
    <n v="0"/>
    <m/>
    <m/>
    <n v="0"/>
    <n v="0"/>
    <n v="0"/>
    <n v="0"/>
    <n v="0"/>
    <m/>
    <m/>
    <m/>
    <m/>
    <m/>
    <m/>
    <m/>
    <m/>
    <m/>
    <m/>
    <n v="1"/>
    <n v="1"/>
    <x v="4"/>
    <x v="4"/>
  </r>
  <r>
    <s v="122-995"/>
    <m/>
    <x v="0"/>
    <s v="189 PARK AVE"/>
    <n v="101"/>
    <s v="EQUITY TRUST CO CUSTODIAN"/>
    <s v="R130"/>
    <s v="ONE FAMILY"/>
    <s v="122//995//"/>
    <n v="0.15584000000000001"/>
    <n v="1"/>
    <n v="1"/>
    <n v="1"/>
    <n v="1"/>
    <s v="SEPTIC"/>
    <n v="0"/>
    <n v="0"/>
    <n v="0"/>
    <s v="YES"/>
    <n v="0"/>
    <s v="122-995"/>
    <s v="Gas,Well,Septic"/>
    <s v="SEPTIC"/>
    <s v="SEPTIC"/>
    <n v="0"/>
    <m/>
    <m/>
    <n v="1"/>
    <n v="1"/>
    <n v="2"/>
    <n v="720"/>
    <n v="1"/>
    <m/>
    <m/>
    <m/>
    <m/>
    <m/>
    <m/>
    <m/>
    <m/>
    <m/>
    <m/>
    <n v="2"/>
    <n v="1"/>
    <x v="7"/>
    <x v="7"/>
  </r>
  <r>
    <s v="114B-100"/>
    <m/>
    <x v="0"/>
    <s v="0 MAINSAIL LN"/>
    <n v="132"/>
    <s v="SUBON CO"/>
    <s v="R60"/>
    <s v="RES ACLNUD  MDL-00"/>
    <s v="114/B/100//"/>
    <n v="0.23376"/>
    <n v="0"/>
    <n v="0"/>
    <n v="0"/>
    <n v="0"/>
    <m/>
    <n v="0"/>
    <n v="0"/>
    <n v="0"/>
    <s v="NO_W1"/>
    <n v="0"/>
    <s v="114B-100"/>
    <m/>
    <m/>
    <m/>
    <n v="0"/>
    <m/>
    <m/>
    <n v="0"/>
    <n v="0"/>
    <n v="0"/>
    <n v="0"/>
    <n v="0"/>
    <m/>
    <m/>
    <m/>
    <m/>
    <m/>
    <m/>
    <m/>
    <m/>
    <m/>
    <m/>
    <n v="1"/>
    <n v="1"/>
    <x v="13"/>
    <x v="13"/>
  </r>
  <r>
    <s v="114C-1-34"/>
    <m/>
    <x v="0"/>
    <s v="270 CHARGE POND RD"/>
    <n v="101"/>
    <s v="CAMPINHA SHAWN D"/>
    <s v="R60"/>
    <s v="ONE FAMILY"/>
    <s v="114/C1/34//"/>
    <n v="0.30612"/>
    <n v="1"/>
    <n v="1"/>
    <n v="1"/>
    <n v="1"/>
    <s v="SEPTIC"/>
    <n v="0"/>
    <n v="0"/>
    <n v="0"/>
    <s v="YES"/>
    <n v="0"/>
    <s v="114C-1-34"/>
    <s v="Well,Septic"/>
    <s v="SEPTIC"/>
    <s v="SEPTIC"/>
    <n v="0"/>
    <m/>
    <m/>
    <n v="1"/>
    <n v="1"/>
    <n v="3"/>
    <n v="1591"/>
    <n v="1.75"/>
    <m/>
    <m/>
    <m/>
    <m/>
    <m/>
    <m/>
    <m/>
    <m/>
    <m/>
    <m/>
    <n v="1"/>
    <n v="1"/>
    <x v="7"/>
    <x v="7"/>
  </r>
  <r>
    <s v="114D-22"/>
    <m/>
    <x v="0"/>
    <s v="0 UPPER BOUNDARY RD"/>
    <n v="903"/>
    <s v="TOWN OF WAREHAM"/>
    <s v="R130"/>
    <s v="TAX POSS  MDL-00"/>
    <s v="114/D/22//"/>
    <n v="1.6548"/>
    <n v="0"/>
    <n v="0"/>
    <n v="0"/>
    <n v="0"/>
    <m/>
    <n v="0"/>
    <n v="0"/>
    <n v="0"/>
    <s v="NO_W1"/>
    <n v="0"/>
    <s v="114D-22"/>
    <m/>
    <m/>
    <m/>
    <n v="0"/>
    <m/>
    <m/>
    <n v="0"/>
    <n v="0"/>
    <n v="0"/>
    <n v="0"/>
    <n v="0"/>
    <m/>
    <m/>
    <m/>
    <m/>
    <m/>
    <m/>
    <m/>
    <m/>
    <m/>
    <m/>
    <n v="5"/>
    <n v="1"/>
    <x v="7"/>
    <x v="7"/>
  </r>
  <r>
    <s v="119-299A"/>
    <m/>
    <x v="0"/>
    <s v="46 REPOSE LN"/>
    <n v="101"/>
    <s v="COVELL MARK D"/>
    <s v="R130"/>
    <s v="ONE FAMILY"/>
    <s v="119//299/A/"/>
    <n v="0.42752000000000001"/>
    <n v="1"/>
    <n v="1"/>
    <n v="1"/>
    <n v="1"/>
    <s v="SEPTIC"/>
    <n v="0"/>
    <n v="0"/>
    <n v="0"/>
    <s v="NO_W1"/>
    <n v="0"/>
    <s v="119-299A"/>
    <s v="Gas,Well,Septic"/>
    <s v="SEPTIC"/>
    <s v="SEPTIC"/>
    <n v="0"/>
    <m/>
    <m/>
    <n v="1"/>
    <n v="1"/>
    <n v="2"/>
    <n v="1224"/>
    <n v="1.5"/>
    <m/>
    <m/>
    <m/>
    <m/>
    <m/>
    <m/>
    <m/>
    <m/>
    <m/>
    <m/>
    <n v="2"/>
    <n v="1"/>
    <x v="7"/>
    <x v="7"/>
  </r>
  <r>
    <s v="119-455A"/>
    <m/>
    <x v="0"/>
    <s v="53 MAYFLOWER LN"/>
    <n v="101"/>
    <s v="MORRISSEY JOHN P"/>
    <s v="R130"/>
    <s v="ONE FAMILY"/>
    <s v="119//455/A/"/>
    <n v="0.29698999999999998"/>
    <n v="1"/>
    <n v="1"/>
    <n v="1"/>
    <n v="1"/>
    <s v="SEPTIC"/>
    <n v="0"/>
    <n v="1"/>
    <n v="6100"/>
    <s v="YES"/>
    <n v="6100"/>
    <s v="119-455A"/>
    <s v="Gas,Well,Septic"/>
    <s v="SEPTIC"/>
    <s v="SEPTIC"/>
    <n v="6100"/>
    <m/>
    <m/>
    <n v="1"/>
    <n v="1"/>
    <n v="3"/>
    <n v="1028"/>
    <n v="1"/>
    <m/>
    <m/>
    <m/>
    <m/>
    <m/>
    <m/>
    <m/>
    <m/>
    <m/>
    <m/>
    <n v="1"/>
    <n v="1"/>
    <x v="7"/>
    <x v="7"/>
  </r>
  <r>
    <s v="119-360A"/>
    <m/>
    <x v="0"/>
    <s v="44 MAYFLOWER LN"/>
    <n v="101"/>
    <s v="MEAU GARY A"/>
    <s v="R130"/>
    <s v="ONE FAMILY"/>
    <s v="119//360/A/"/>
    <n v="0.26799000000000001"/>
    <n v="1"/>
    <n v="1"/>
    <n v="1"/>
    <n v="1"/>
    <s v="SEPTIC"/>
    <n v="0"/>
    <n v="1"/>
    <n v="13500"/>
    <s v="YES"/>
    <n v="13500"/>
    <s v="119-360A"/>
    <s v="Gas,Well,Septic"/>
    <s v="SEPTIC"/>
    <s v="SEPTIC"/>
    <n v="13500"/>
    <m/>
    <m/>
    <n v="1"/>
    <n v="1"/>
    <n v="2"/>
    <n v="804"/>
    <n v="1"/>
    <m/>
    <m/>
    <m/>
    <m/>
    <m/>
    <m/>
    <m/>
    <m/>
    <m/>
    <m/>
    <n v="1"/>
    <n v="1"/>
    <x v="7"/>
    <x v="7"/>
  </r>
  <r>
    <s v="122-667"/>
    <m/>
    <x v="0"/>
    <s v="175 LAKE AVE"/>
    <n v="101"/>
    <s v="ROBERY GERALD V III"/>
    <s v="R130"/>
    <s v="ONE FAMILY"/>
    <s v="122//667//"/>
    <n v="0.28251999999999999"/>
    <n v="1"/>
    <n v="1"/>
    <n v="1"/>
    <n v="1"/>
    <s v="SEPTIC"/>
    <n v="0"/>
    <n v="0"/>
    <n v="0"/>
    <s v="NO_W1"/>
    <n v="0"/>
    <s v="122-667"/>
    <s v="Well,Septic"/>
    <s v="SEPTIC"/>
    <s v="SEPTIC"/>
    <n v="0"/>
    <m/>
    <m/>
    <n v="1"/>
    <n v="1"/>
    <n v="2"/>
    <n v="896"/>
    <n v="1"/>
    <m/>
    <m/>
    <m/>
    <m/>
    <m/>
    <m/>
    <m/>
    <m/>
    <m/>
    <m/>
    <n v="4"/>
    <n v="1"/>
    <x v="7"/>
    <x v="7"/>
  </r>
  <r>
    <s v="114B-93"/>
    <m/>
    <x v="0"/>
    <s v="0 STAYSAIL LN"/>
    <n v="132"/>
    <s v="SUBON CO"/>
    <s v="R60"/>
    <s v="RES ACLNUD  MDL-00"/>
    <s v="114/B/93//"/>
    <n v="4.32402"/>
    <n v="0"/>
    <n v="0"/>
    <n v="0"/>
    <n v="0"/>
    <m/>
    <n v="0"/>
    <n v="0"/>
    <n v="0"/>
    <s v="NO_W1"/>
    <n v="0"/>
    <s v="114B-93"/>
    <m/>
    <m/>
    <m/>
    <n v="0"/>
    <m/>
    <m/>
    <n v="0"/>
    <n v="0"/>
    <n v="0"/>
    <n v="0"/>
    <n v="0"/>
    <m/>
    <m/>
    <m/>
    <m/>
    <m/>
    <m/>
    <m/>
    <m/>
    <m/>
    <m/>
    <n v="13"/>
    <n v="1"/>
    <x v="13"/>
    <x v="13"/>
  </r>
  <r>
    <s v="122-548"/>
    <m/>
    <x v="0"/>
    <s v="180 LAKE AVE"/>
    <n v="132"/>
    <s v="LEBLANC JASON"/>
    <s v="R130"/>
    <s v="RES ACLNUD  MDL-00"/>
    <s v="122//548//"/>
    <n v="0.14524999999999999"/>
    <n v="0"/>
    <n v="0"/>
    <n v="0"/>
    <n v="0"/>
    <m/>
    <n v="0"/>
    <n v="0"/>
    <n v="0"/>
    <s v="YES"/>
    <n v="0"/>
    <s v="122-548"/>
    <m/>
    <m/>
    <m/>
    <n v="0"/>
    <m/>
    <m/>
    <n v="0"/>
    <n v="0"/>
    <n v="0"/>
    <n v="0"/>
    <n v="0"/>
    <m/>
    <m/>
    <m/>
    <m/>
    <m/>
    <m/>
    <m/>
    <m/>
    <m/>
    <m/>
    <n v="2"/>
    <n v="1"/>
    <x v="7"/>
    <x v="7"/>
  </r>
  <r>
    <s v="122-889"/>
    <m/>
    <x v="0"/>
    <s v="180 PARK AVE"/>
    <n v="106"/>
    <s v="TIMME-LARAGY ALICIA R"/>
    <s v="R130"/>
    <s v="AC LND IMP  MDL-00"/>
    <s v="122//889//"/>
    <n v="0.14108000000000001"/>
    <n v="0"/>
    <n v="0"/>
    <n v="0"/>
    <n v="0"/>
    <m/>
    <n v="0"/>
    <n v="0"/>
    <n v="0"/>
    <s v="YES"/>
    <n v="0"/>
    <s v="122-889"/>
    <m/>
    <m/>
    <m/>
    <n v="0"/>
    <m/>
    <m/>
    <n v="0"/>
    <n v="0"/>
    <n v="0"/>
    <n v="0"/>
    <n v="0"/>
    <m/>
    <m/>
    <m/>
    <m/>
    <m/>
    <m/>
    <m/>
    <m/>
    <m/>
    <m/>
    <n v="2"/>
    <n v="1"/>
    <x v="7"/>
    <x v="7"/>
  </r>
  <r>
    <s v="122-1205"/>
    <m/>
    <x v="0"/>
    <s v="20 PURITAN AVE"/>
    <n v="132"/>
    <s v="MURRAY JEFFREY W"/>
    <s v="R130"/>
    <s v="RES ACLNUD  MDL-00"/>
    <s v="122//1205//"/>
    <n v="0.15293000000000001"/>
    <n v="0"/>
    <n v="0"/>
    <n v="0"/>
    <n v="0"/>
    <m/>
    <n v="0"/>
    <n v="0"/>
    <n v="0"/>
    <s v="NO_W1"/>
    <n v="0"/>
    <s v="122-1205"/>
    <m/>
    <m/>
    <m/>
    <n v="0"/>
    <m/>
    <m/>
    <n v="0"/>
    <n v="0"/>
    <n v="0"/>
    <n v="0"/>
    <n v="0"/>
    <m/>
    <m/>
    <m/>
    <m/>
    <m/>
    <m/>
    <m/>
    <m/>
    <m/>
    <m/>
    <n v="2"/>
    <n v="1"/>
    <x v="7"/>
    <x v="7"/>
  </r>
  <r>
    <s v="114B-103"/>
    <m/>
    <x v="0"/>
    <s v="0 UPPER POND RD"/>
    <n v="903"/>
    <s v="TOWN OF WAREHAM"/>
    <s v="R60"/>
    <s v="MUNICIPAL  MDL-00"/>
    <s v="114/B/103//"/>
    <n v="0.29681000000000002"/>
    <n v="0"/>
    <n v="0"/>
    <n v="0"/>
    <n v="0"/>
    <m/>
    <n v="0"/>
    <n v="0"/>
    <n v="0"/>
    <s v="YES"/>
    <n v="0"/>
    <s v="114B-103"/>
    <m/>
    <m/>
    <m/>
    <n v="0"/>
    <m/>
    <m/>
    <n v="0"/>
    <n v="0"/>
    <n v="0"/>
    <n v="0"/>
    <n v="0"/>
    <m/>
    <m/>
    <m/>
    <m/>
    <m/>
    <m/>
    <m/>
    <m/>
    <m/>
    <m/>
    <n v="1"/>
    <n v="1"/>
    <x v="13"/>
    <x v="13"/>
  </r>
  <r>
    <s v="122-335"/>
    <m/>
    <x v="0"/>
    <s v="147 PLYMOUTH AVE"/>
    <n v="101"/>
    <s v="GARBER OWEN &amp; JODI"/>
    <s v="R130"/>
    <s v="ONE FAMILY"/>
    <s v="122//335//"/>
    <n v="0.36107"/>
    <n v="1"/>
    <n v="1"/>
    <n v="1"/>
    <n v="1"/>
    <s v="SEPTIC"/>
    <n v="0"/>
    <n v="1"/>
    <n v="7200"/>
    <s v="NO_W1"/>
    <n v="7200"/>
    <s v="122-335"/>
    <s v="Well,Septic"/>
    <s v="SEPTIC"/>
    <s v="SEPTIC"/>
    <n v="7200"/>
    <m/>
    <m/>
    <n v="1"/>
    <n v="1"/>
    <n v="2"/>
    <n v="1160"/>
    <n v="1"/>
    <m/>
    <m/>
    <m/>
    <m/>
    <m/>
    <m/>
    <m/>
    <m/>
    <m/>
    <m/>
    <n v="5"/>
    <n v="1"/>
    <x v="7"/>
    <x v="7"/>
  </r>
  <r>
    <s v="122-161"/>
    <m/>
    <x v="0"/>
    <s v="176 PLYMOUTH AVE"/>
    <n v="101"/>
    <s v="DEMATTEO LOUIS W"/>
    <s v="R130"/>
    <s v="ONE FAMILY"/>
    <s v="122//161//"/>
    <n v="0.21090999999999999"/>
    <n v="1"/>
    <n v="1"/>
    <n v="1"/>
    <n v="1"/>
    <s v="SEPTIC"/>
    <n v="0"/>
    <n v="1"/>
    <n v="12900"/>
    <s v="NO_W1"/>
    <n v="12900"/>
    <s v="122-161"/>
    <s v="Gas,Well,Septic"/>
    <s v="SEPTIC"/>
    <s v="SEPTIC"/>
    <n v="12900"/>
    <m/>
    <m/>
    <n v="1"/>
    <n v="1"/>
    <n v="3"/>
    <n v="742"/>
    <n v="1"/>
    <m/>
    <m/>
    <m/>
    <m/>
    <m/>
    <m/>
    <m/>
    <m/>
    <m/>
    <m/>
    <n v="3"/>
    <n v="1"/>
    <x v="7"/>
    <x v="7"/>
  </r>
  <r>
    <s v="UNK369"/>
    <s v="FEE"/>
    <x v="0"/>
    <s v="CATBOAT LN"/>
    <n v="0"/>
    <m/>
    <m/>
    <m/>
    <m/>
    <n v="0.28079999999999999"/>
    <n v="0"/>
    <n v="0"/>
    <n v="0"/>
    <n v="0"/>
    <m/>
    <n v="0"/>
    <n v="0"/>
    <n v="0"/>
    <s v="NO_W2"/>
    <n v="0"/>
    <m/>
    <m/>
    <m/>
    <m/>
    <n v="0"/>
    <m/>
    <m/>
    <n v="0"/>
    <n v="0"/>
    <n v="0"/>
    <n v="0"/>
    <n v="0"/>
    <s v="Not in new Assr DB, Makepe?, old info"/>
    <m/>
    <m/>
    <m/>
    <m/>
    <m/>
    <m/>
    <m/>
    <m/>
    <m/>
    <n v="1"/>
    <n v="1"/>
    <x v="7"/>
    <x v="7"/>
  </r>
  <r>
    <s v="119-230"/>
    <m/>
    <x v="0"/>
    <s v="42 HIDEAWAY LN"/>
    <n v="101"/>
    <s v="MURPHY KEVIN J"/>
    <s v="R130"/>
    <s v="ONE FAMILY"/>
    <s v="119//230//"/>
    <n v="0.30885000000000001"/>
    <n v="1"/>
    <n v="1"/>
    <n v="1"/>
    <n v="1"/>
    <s v="SEPTIC"/>
    <n v="0"/>
    <n v="1"/>
    <n v="5600"/>
    <s v="YES"/>
    <n v="5600"/>
    <s v="119-230"/>
    <s v="Gas,Well,Septic"/>
    <s v="SEPTIC"/>
    <s v="SEPTIC"/>
    <n v="5600"/>
    <m/>
    <m/>
    <n v="1"/>
    <n v="1"/>
    <n v="3"/>
    <n v="1306"/>
    <n v="1.75"/>
    <m/>
    <m/>
    <m/>
    <m/>
    <m/>
    <m/>
    <m/>
    <m/>
    <m/>
    <m/>
    <n v="2"/>
    <n v="1"/>
    <x v="7"/>
    <x v="7"/>
  </r>
  <r>
    <s v="106-23"/>
    <m/>
    <x v="0"/>
    <s v="7 CRANE LANDING RD"/>
    <n v="131"/>
    <s v="SCHIAPPA AUDRA TR OF ESLN"/>
    <s v="R60"/>
    <s v="RES ACLNPO  MDL-00"/>
    <s v="106//23//"/>
    <n v="1.38686"/>
    <n v="0"/>
    <n v="0"/>
    <n v="0"/>
    <n v="0"/>
    <m/>
    <n v="0"/>
    <n v="0"/>
    <n v="0"/>
    <s v="YES"/>
    <n v="0"/>
    <s v="106-23"/>
    <m/>
    <m/>
    <m/>
    <n v="0"/>
    <m/>
    <m/>
    <n v="0"/>
    <n v="0"/>
    <n v="0"/>
    <n v="0"/>
    <n v="0"/>
    <m/>
    <m/>
    <m/>
    <m/>
    <m/>
    <m/>
    <m/>
    <m/>
    <m/>
    <m/>
    <n v="1"/>
    <n v="1"/>
    <x v="14"/>
    <x v="14"/>
  </r>
  <r>
    <s v="119-254"/>
    <m/>
    <x v="0"/>
    <s v="43 HIDEAWAY LN"/>
    <n v="101"/>
    <s v="DEUTSCHE BANK NATIONAL TRUST CO"/>
    <s v="R130"/>
    <s v="ONE FAMILY"/>
    <s v="119//254//"/>
    <n v="0.32613999999999999"/>
    <n v="1"/>
    <n v="1"/>
    <n v="1"/>
    <n v="1"/>
    <s v="SEPTIC"/>
    <n v="0"/>
    <n v="0"/>
    <n v="0"/>
    <s v="YES"/>
    <n v="0"/>
    <s v="119-254"/>
    <s v="Gas,Well,Septic"/>
    <s v="SEPTIC"/>
    <s v="SEPTIC"/>
    <n v="0"/>
    <m/>
    <m/>
    <n v="1"/>
    <n v="1"/>
    <n v="3"/>
    <n v="960"/>
    <n v="1"/>
    <m/>
    <m/>
    <m/>
    <m/>
    <m/>
    <m/>
    <m/>
    <m/>
    <m/>
    <m/>
    <n v="2"/>
    <n v="1"/>
    <x v="7"/>
    <x v="7"/>
  </r>
  <r>
    <s v="119-132"/>
    <m/>
    <x v="0"/>
    <s v="31 BLISSFUL LN"/>
    <n v="101"/>
    <s v="BOLLINGER ROBERT"/>
    <s v="R130"/>
    <s v="ONE FAMILY"/>
    <s v="119//132//"/>
    <n v="0.21088999999999999"/>
    <n v="1"/>
    <n v="1"/>
    <n v="1"/>
    <n v="1"/>
    <s v="SEPTIC"/>
    <n v="0"/>
    <n v="1"/>
    <n v="3600"/>
    <s v="NO_W1"/>
    <n v="3600"/>
    <s v="119-132"/>
    <s v="Gas,Well,Septic"/>
    <s v="SEPTIC"/>
    <s v="SEPTIC"/>
    <n v="3600"/>
    <m/>
    <m/>
    <n v="1"/>
    <n v="1"/>
    <n v="3"/>
    <n v="768"/>
    <n v="1"/>
    <m/>
    <m/>
    <m/>
    <m/>
    <m/>
    <m/>
    <m/>
    <m/>
    <m/>
    <m/>
    <n v="2"/>
    <n v="1"/>
    <x v="7"/>
    <x v="7"/>
  </r>
  <r>
    <s v="119-164"/>
    <m/>
    <x v="0"/>
    <s v="34 LEISURE LN"/>
    <n v="101"/>
    <s v="HASKINS MICHAEL W &amp; TARA J"/>
    <s v="R130"/>
    <s v="ONE FAMILY"/>
    <s v="119//164//"/>
    <n v="0.33088000000000001"/>
    <n v="1"/>
    <n v="1"/>
    <n v="1"/>
    <n v="1"/>
    <s v="SEPTIC"/>
    <n v="0"/>
    <n v="1"/>
    <n v="10100"/>
    <s v="YES"/>
    <n v="10100"/>
    <s v="119-164"/>
    <s v="Gas,Well,Septic"/>
    <s v="SEPTIC"/>
    <s v="SEPTIC"/>
    <n v="10100"/>
    <m/>
    <m/>
    <n v="1"/>
    <n v="1"/>
    <n v="3"/>
    <n v="1144"/>
    <n v="1"/>
    <m/>
    <m/>
    <m/>
    <m/>
    <m/>
    <m/>
    <m/>
    <m/>
    <m/>
    <m/>
    <n v="2"/>
    <n v="1"/>
    <x v="7"/>
    <x v="7"/>
  </r>
  <r>
    <s v="UNK368"/>
    <s v="FEE"/>
    <x v="0"/>
    <s v="CATBOAT LN"/>
    <n v="0"/>
    <m/>
    <m/>
    <m/>
    <m/>
    <n v="0.28075"/>
    <n v="0"/>
    <n v="0"/>
    <n v="0"/>
    <n v="0"/>
    <m/>
    <n v="0"/>
    <n v="0"/>
    <n v="0"/>
    <s v="NO_W2"/>
    <n v="0"/>
    <m/>
    <m/>
    <m/>
    <m/>
    <n v="0"/>
    <m/>
    <m/>
    <n v="0"/>
    <n v="0"/>
    <n v="0"/>
    <n v="0"/>
    <n v="0"/>
    <s v="Not in new Assr DB, Makepe?, old info"/>
    <m/>
    <m/>
    <m/>
    <m/>
    <m/>
    <m/>
    <m/>
    <m/>
    <m/>
    <n v="1"/>
    <n v="1"/>
    <x v="13"/>
    <x v="13"/>
  </r>
  <r>
    <s v="122-1207"/>
    <m/>
    <x v="0"/>
    <s v="24 PURITAN AVE"/>
    <n v="132"/>
    <s v="MURRAY JEFFREY W"/>
    <s v="R130"/>
    <s v="RES ACLNUD  MDL-00"/>
    <s v="122//1207//"/>
    <n v="7.757E-2"/>
    <n v="0"/>
    <n v="0"/>
    <n v="0"/>
    <n v="0"/>
    <m/>
    <n v="0"/>
    <n v="0"/>
    <n v="0"/>
    <s v="YES"/>
    <n v="0"/>
    <s v="122-1207"/>
    <m/>
    <m/>
    <m/>
    <n v="0"/>
    <m/>
    <m/>
    <n v="0"/>
    <n v="0"/>
    <n v="0"/>
    <n v="0"/>
    <n v="0"/>
    <m/>
    <m/>
    <m/>
    <m/>
    <m/>
    <m/>
    <m/>
    <m/>
    <m/>
    <m/>
    <n v="1"/>
    <n v="1"/>
    <x v="7"/>
    <x v="7"/>
  </r>
  <r>
    <s v="119-312A"/>
    <m/>
    <x v="0"/>
    <s v="43 REPOSE LN"/>
    <n v="101"/>
    <s v="LOVELL ROSARIO M"/>
    <s v="R130"/>
    <s v="ONE FAMILY"/>
    <s v="119//312/A/"/>
    <n v="0.28811999999999999"/>
    <n v="1"/>
    <n v="1"/>
    <n v="1"/>
    <n v="1"/>
    <s v="SEPTIC"/>
    <n v="0"/>
    <n v="0"/>
    <n v="0"/>
    <s v="YES"/>
    <n v="0"/>
    <s v="119-312A"/>
    <s v="Gas,Well,Septic"/>
    <s v="SEPTIC"/>
    <s v="SEPTIC"/>
    <n v="0"/>
    <m/>
    <m/>
    <n v="1"/>
    <n v="1"/>
    <n v="3"/>
    <n v="960"/>
    <n v="1"/>
    <m/>
    <m/>
    <m/>
    <m/>
    <m/>
    <m/>
    <m/>
    <m/>
    <m/>
    <m/>
    <n v="1"/>
    <n v="1"/>
    <x v="7"/>
    <x v="7"/>
  </r>
  <r>
    <s v="122-550"/>
    <m/>
    <x v="0"/>
    <s v="184 LAKE AVE"/>
    <n v="132"/>
    <s v="LEBLANC JASON"/>
    <s v="R130"/>
    <s v="RES ACLNUD  MDL-00"/>
    <s v="122//550//"/>
    <n v="0.14856"/>
    <n v="0"/>
    <n v="0"/>
    <n v="0"/>
    <n v="0"/>
    <m/>
    <n v="0"/>
    <n v="0"/>
    <n v="0"/>
    <s v="YES"/>
    <n v="0"/>
    <s v="122-550"/>
    <m/>
    <m/>
    <m/>
    <n v="0"/>
    <m/>
    <m/>
    <n v="0"/>
    <n v="0"/>
    <n v="0"/>
    <n v="0"/>
    <n v="0"/>
    <m/>
    <m/>
    <m/>
    <m/>
    <m/>
    <m/>
    <m/>
    <m/>
    <m/>
    <m/>
    <n v="2"/>
    <n v="1"/>
    <x v="7"/>
    <x v="7"/>
  </r>
  <r>
    <s v="114B-102"/>
    <m/>
    <x v="0"/>
    <s v="0 UPPER POND RD"/>
    <n v="903"/>
    <s v="TOWN OF WAREHAM"/>
    <s v="R60"/>
    <s v="MUNICIPAL  MDL-00"/>
    <s v="114/B/102//"/>
    <n v="0.30210999999999999"/>
    <n v="0"/>
    <n v="0"/>
    <n v="0"/>
    <n v="0"/>
    <m/>
    <n v="0"/>
    <n v="0"/>
    <n v="0"/>
    <s v="YES"/>
    <n v="0"/>
    <s v="114B-102"/>
    <m/>
    <m/>
    <m/>
    <n v="0"/>
    <m/>
    <m/>
    <n v="0"/>
    <n v="0"/>
    <n v="0"/>
    <n v="0"/>
    <n v="0"/>
    <m/>
    <m/>
    <m/>
    <m/>
    <m/>
    <m/>
    <m/>
    <m/>
    <m/>
    <m/>
    <n v="1"/>
    <n v="1"/>
    <x v="13"/>
    <x v="13"/>
  </r>
  <r>
    <s v="122-991"/>
    <m/>
    <x v="0"/>
    <s v="191 PARK AVE"/>
    <n v="101"/>
    <s v="FERNANDES STEVEN R II"/>
    <s v="R130"/>
    <s v="ONE FAMILY"/>
    <s v="122//991//"/>
    <n v="0.28822999999999999"/>
    <n v="1"/>
    <n v="1"/>
    <n v="1"/>
    <n v="1"/>
    <s v="SEPTIC"/>
    <n v="0"/>
    <n v="1"/>
    <n v="7100"/>
    <s v="YES"/>
    <n v="7100"/>
    <s v="122-991"/>
    <s v="Gas,Well,Septic"/>
    <s v="SEPTIC"/>
    <s v="SEPTIC"/>
    <n v="7100"/>
    <m/>
    <m/>
    <n v="1"/>
    <n v="1"/>
    <n v="3"/>
    <n v="1400"/>
    <n v="2"/>
    <m/>
    <m/>
    <m/>
    <m/>
    <m/>
    <m/>
    <m/>
    <m/>
    <m/>
    <m/>
    <n v="4"/>
    <n v="1"/>
    <x v="7"/>
    <x v="7"/>
  </r>
  <r>
    <s v="114B-111"/>
    <m/>
    <x v="0"/>
    <s v="0 STAYSAIL LN"/>
    <n v="131"/>
    <s v="DEPAOLO JAMES A"/>
    <s v="R60"/>
    <s v="RES ACLNPO  MDL-00"/>
    <s v="114/B/111//"/>
    <n v="0.28138000000000002"/>
    <n v="0"/>
    <n v="0"/>
    <n v="0"/>
    <n v="0"/>
    <m/>
    <n v="0"/>
    <n v="0"/>
    <n v="0"/>
    <s v="YES"/>
    <n v="0"/>
    <s v="114B-111"/>
    <m/>
    <m/>
    <m/>
    <n v="0"/>
    <m/>
    <m/>
    <n v="0"/>
    <n v="0"/>
    <n v="0"/>
    <n v="0"/>
    <n v="0"/>
    <m/>
    <m/>
    <m/>
    <m/>
    <m/>
    <m/>
    <m/>
    <m/>
    <m/>
    <m/>
    <n v="1"/>
    <n v="1"/>
    <x v="13"/>
    <x v="13"/>
  </r>
  <r>
    <s v="119-98"/>
    <m/>
    <x v="0"/>
    <s v="32 BLISSFUL LN"/>
    <n v="132"/>
    <s v="LOERCHER ELLEN H"/>
    <s v="R130"/>
    <s v="RES ACLNUD  MDL-00"/>
    <s v="119//98//"/>
    <n v="0.35378999999999999"/>
    <n v="0"/>
    <n v="0"/>
    <n v="0"/>
    <n v="0"/>
    <m/>
    <n v="0"/>
    <n v="0"/>
    <n v="0"/>
    <s v="YES"/>
    <n v="0"/>
    <s v="119-98"/>
    <m/>
    <m/>
    <m/>
    <n v="0"/>
    <m/>
    <m/>
    <n v="0"/>
    <n v="0"/>
    <n v="0"/>
    <n v="0"/>
    <n v="0"/>
    <m/>
    <m/>
    <m/>
    <m/>
    <m/>
    <m/>
    <m/>
    <m/>
    <m/>
    <m/>
    <n v="2"/>
    <n v="1"/>
    <x v="7"/>
    <x v="7"/>
  </r>
  <r>
    <s v="106-32"/>
    <m/>
    <x v="0"/>
    <s v="13 POND EDGE TRAIL"/>
    <n v="131"/>
    <s v="CRANE LANDING DEVELOPMENT LLC"/>
    <s v="R60"/>
    <s v="RES ACLNPO  MDL-00"/>
    <s v="106//32//"/>
    <n v="1.39554"/>
    <n v="0"/>
    <n v="0"/>
    <n v="0"/>
    <n v="0"/>
    <m/>
    <n v="0"/>
    <n v="0"/>
    <n v="0"/>
    <s v="YES"/>
    <n v="0"/>
    <s v="106-32"/>
    <m/>
    <m/>
    <m/>
    <n v="0"/>
    <m/>
    <m/>
    <n v="0"/>
    <n v="0"/>
    <n v="0"/>
    <n v="0"/>
    <n v="0"/>
    <m/>
    <m/>
    <m/>
    <m/>
    <m/>
    <m/>
    <m/>
    <m/>
    <m/>
    <m/>
    <n v="1"/>
    <n v="1"/>
    <x v="14"/>
    <x v="14"/>
  </r>
  <r>
    <s v="122-159"/>
    <m/>
    <x v="0"/>
    <s v="178 PLYMOUTH AVE"/>
    <n v="132"/>
    <s v="DEMATTEO LOUIS W"/>
    <s v="R130"/>
    <s v="RES ACLNUD  MDL-00"/>
    <s v="122//159//"/>
    <n v="7.2169999999999998E-2"/>
    <n v="0"/>
    <n v="0"/>
    <n v="0"/>
    <n v="0"/>
    <m/>
    <n v="0"/>
    <n v="0"/>
    <n v="0"/>
    <s v="YES"/>
    <n v="0"/>
    <s v="122-159"/>
    <m/>
    <m/>
    <m/>
    <n v="0"/>
    <m/>
    <m/>
    <n v="0"/>
    <n v="0"/>
    <n v="0"/>
    <n v="0"/>
    <n v="0"/>
    <m/>
    <m/>
    <m/>
    <m/>
    <m/>
    <m/>
    <m/>
    <m/>
    <m/>
    <m/>
    <n v="1"/>
    <n v="1"/>
    <x v="7"/>
    <x v="7"/>
  </r>
  <r>
    <s v="114C-1-53"/>
    <m/>
    <x v="0"/>
    <s v="273 CHARGE POND RD"/>
    <n v="101"/>
    <s v="AMADEA-IRVING ROBIN"/>
    <s v="R130"/>
    <s v="ONE FAMILY"/>
    <s v="114/C1/53//"/>
    <n v="0.29394999999999999"/>
    <n v="1"/>
    <n v="1"/>
    <n v="1"/>
    <n v="1"/>
    <s v="SEPTIC"/>
    <n v="0"/>
    <n v="0"/>
    <n v="0"/>
    <s v="YES"/>
    <n v="0"/>
    <s v="114C-1-53"/>
    <m/>
    <m/>
    <s v="SEPTIC"/>
    <n v="0"/>
    <m/>
    <m/>
    <n v="1"/>
    <n v="1"/>
    <n v="3"/>
    <n v="1387"/>
    <n v="1.75"/>
    <m/>
    <m/>
    <m/>
    <m/>
    <m/>
    <m/>
    <m/>
    <m/>
    <m/>
    <m/>
    <n v="1"/>
    <n v="1"/>
    <x v="7"/>
    <x v="7"/>
  </r>
  <r>
    <s v="LAND_NOPARC"/>
    <m/>
    <x v="0"/>
    <m/>
    <n v="0"/>
    <m/>
    <m/>
    <m/>
    <m/>
    <n v="0.43075000000000002"/>
    <n v="0"/>
    <n v="0"/>
    <n v="0"/>
    <n v="0"/>
    <m/>
    <n v="0"/>
    <n v="0"/>
    <n v="0"/>
    <s v="NO"/>
    <n v="0"/>
    <m/>
    <m/>
    <m/>
    <m/>
    <n v="0"/>
    <m/>
    <m/>
    <n v="0"/>
    <n v="0"/>
    <n v="0"/>
    <n v="0"/>
    <n v="0"/>
    <m/>
    <m/>
    <m/>
    <m/>
    <m/>
    <m/>
    <m/>
    <m/>
    <m/>
    <m/>
    <n v="0"/>
    <n v="1"/>
    <x v="7"/>
    <x v="7"/>
  </r>
  <r>
    <s v="119-191A"/>
    <m/>
    <x v="0"/>
    <s v="41 LEISURE LN"/>
    <n v="101"/>
    <s v="VACCA NICHOLAS D"/>
    <s v="R130"/>
    <s v="ONE FAMILY"/>
    <s v="119//191/A/"/>
    <n v="0.30673"/>
    <n v="1"/>
    <n v="1"/>
    <n v="1"/>
    <n v="1"/>
    <s v="SEPTIC"/>
    <n v="0"/>
    <n v="0"/>
    <n v="0"/>
    <s v="YES"/>
    <n v="0"/>
    <s v="119-191A"/>
    <s v="Gas,Well,Septic"/>
    <s v="SEPTIC"/>
    <s v="SEPTIC"/>
    <n v="0"/>
    <m/>
    <m/>
    <n v="1"/>
    <n v="1"/>
    <n v="2"/>
    <n v="809"/>
    <n v="1"/>
    <m/>
    <m/>
    <m/>
    <m/>
    <m/>
    <m/>
    <m/>
    <m/>
    <m/>
    <m/>
    <n v="1"/>
    <n v="1"/>
    <x v="7"/>
    <x v="7"/>
  </r>
  <r>
    <s v="114D-22"/>
    <m/>
    <x v="0"/>
    <s v="0 UPPER BOUNDARY RD"/>
    <n v="903"/>
    <s v="TOWN OF WAREHAM"/>
    <s v="R130"/>
    <s v="TAX POSS  MDL-00"/>
    <s v="114/D/22//"/>
    <n v="0.72819999999999996"/>
    <n v="0"/>
    <n v="0"/>
    <n v="0"/>
    <n v="0"/>
    <m/>
    <n v="0"/>
    <n v="0"/>
    <n v="0"/>
    <s v="NO_W1"/>
    <n v="0"/>
    <s v="114D-22"/>
    <m/>
    <m/>
    <m/>
    <n v="0"/>
    <m/>
    <m/>
    <n v="0"/>
    <n v="0"/>
    <n v="0"/>
    <n v="0"/>
    <n v="0"/>
    <m/>
    <m/>
    <m/>
    <m/>
    <m/>
    <m/>
    <m/>
    <m/>
    <m/>
    <m/>
    <n v="2"/>
    <n v="1"/>
    <x v="7"/>
    <x v="7"/>
  </r>
  <r>
    <s v="105-15"/>
    <m/>
    <x v="0"/>
    <s v="55 CHARLOTTE FURN RD"/>
    <n v="601"/>
    <s v="MAKEPEACE CO A D"/>
    <s v="R60"/>
    <s v="CHAPTER 61"/>
    <s v="105//15//"/>
    <n v="1.14035"/>
    <n v="0"/>
    <n v="0"/>
    <n v="0"/>
    <n v="0"/>
    <m/>
    <n v="0"/>
    <n v="0"/>
    <n v="0"/>
    <s v="YES"/>
    <n v="0"/>
    <s v="105-15"/>
    <m/>
    <m/>
    <m/>
    <n v="0"/>
    <m/>
    <m/>
    <n v="0"/>
    <n v="0"/>
    <n v="0"/>
    <n v="0"/>
    <n v="0"/>
    <m/>
    <m/>
    <m/>
    <m/>
    <m/>
    <m/>
    <m/>
    <m/>
    <m/>
    <m/>
    <n v="1"/>
    <n v="1"/>
    <x v="9"/>
    <x v="9"/>
  </r>
  <r>
    <s v="122-1205"/>
    <m/>
    <x v="0"/>
    <s v="20 PURITAN AVE"/>
    <n v="132"/>
    <s v="MURRAY JEFFREY W"/>
    <s v="R130"/>
    <s v="RES ACLNUD  MDL-00"/>
    <s v="122//1205//"/>
    <n v="7.9269999999999993E-2"/>
    <n v="0"/>
    <n v="0"/>
    <n v="0"/>
    <n v="0"/>
    <m/>
    <n v="0"/>
    <n v="0"/>
    <n v="0"/>
    <s v="NO_W1"/>
    <n v="0"/>
    <s v="122-1205"/>
    <m/>
    <m/>
    <m/>
    <n v="0"/>
    <m/>
    <m/>
    <n v="0"/>
    <n v="0"/>
    <n v="0"/>
    <n v="0"/>
    <n v="0"/>
    <m/>
    <m/>
    <m/>
    <m/>
    <m/>
    <m/>
    <m/>
    <m/>
    <m/>
    <m/>
    <n v="1"/>
    <n v="1"/>
    <x v="7"/>
    <x v="7"/>
  </r>
  <r>
    <s v="105-1047"/>
    <m/>
    <x v="0"/>
    <s v="0 CHARLOTTE FURN RD OFF"/>
    <n v="132"/>
    <s v="PACKARD BRUCE M"/>
    <s v="MR30"/>
    <s v="RES ACLNUD  MDL-00"/>
    <s v="105//1047//"/>
    <n v="0.47349999999999998"/>
    <n v="0"/>
    <n v="0"/>
    <n v="0"/>
    <n v="0"/>
    <m/>
    <n v="0"/>
    <n v="0"/>
    <n v="0"/>
    <s v="YES"/>
    <n v="0"/>
    <s v="105-1047"/>
    <s v="Public Water,Septic"/>
    <s v="SEPTIC"/>
    <m/>
    <n v="0"/>
    <m/>
    <m/>
    <n v="0"/>
    <n v="0"/>
    <n v="0"/>
    <n v="0"/>
    <n v="0"/>
    <m/>
    <m/>
    <m/>
    <m/>
    <m/>
    <m/>
    <m/>
    <m/>
    <m/>
    <m/>
    <n v="0"/>
    <n v="1"/>
    <x v="4"/>
    <x v="4"/>
  </r>
  <r>
    <s v="105A-80"/>
    <m/>
    <x v="0"/>
    <s v="64 CHARLOTTE FURN RD"/>
    <n v="101"/>
    <s v="MATTHEWS RICHMOND A"/>
    <s v="MR30"/>
    <s v="ONE FAMILY"/>
    <s v="105/A/80//"/>
    <n v="0.28738000000000002"/>
    <n v="1"/>
    <n v="1"/>
    <n v="1"/>
    <n v="1"/>
    <s v="SEPTIC"/>
    <n v="0"/>
    <n v="1"/>
    <n v="12200"/>
    <s v="YES"/>
    <n v="12200"/>
    <s v="105A-80"/>
    <s v="Public Water,Septic"/>
    <s v="SEPTIC"/>
    <s v="SEPTIC"/>
    <n v="12200"/>
    <m/>
    <m/>
    <n v="1"/>
    <n v="1"/>
    <n v="3"/>
    <n v="1316"/>
    <n v="1"/>
    <m/>
    <m/>
    <m/>
    <m/>
    <m/>
    <m/>
    <m/>
    <m/>
    <m/>
    <m/>
    <n v="1"/>
    <n v="1"/>
    <x v="9"/>
    <x v="9"/>
  </r>
  <r>
    <s v="122-891"/>
    <m/>
    <x v="0"/>
    <s v="186 PARK AVE"/>
    <n v="101"/>
    <s v="BURDICK CHARLES W"/>
    <s v="R130"/>
    <s v="ONE FAMILY"/>
    <s v="122//891//"/>
    <n v="0.27584999999999998"/>
    <n v="1"/>
    <n v="1"/>
    <n v="1"/>
    <n v="1"/>
    <s v="SEPTIC"/>
    <n v="0"/>
    <n v="1"/>
    <n v="13900"/>
    <s v="YES"/>
    <n v="13900"/>
    <s v="122-891"/>
    <s v="Well,Septic"/>
    <s v="SEPTIC"/>
    <s v="SEPTIC"/>
    <n v="13900"/>
    <m/>
    <m/>
    <n v="1"/>
    <n v="1"/>
    <n v="3"/>
    <n v="1300"/>
    <n v="2"/>
    <m/>
    <m/>
    <m/>
    <m/>
    <m/>
    <m/>
    <m/>
    <m/>
    <m/>
    <m/>
    <n v="4"/>
    <n v="1"/>
    <x v="7"/>
    <x v="7"/>
  </r>
  <r>
    <s v="119-130"/>
    <m/>
    <x v="0"/>
    <s v="33 BLISSFUL LN"/>
    <n v="903"/>
    <s v="TOWN OF WAREHAM"/>
    <s v="R130"/>
    <s v="TAX POSS  MDL-00"/>
    <s v="119//130//"/>
    <n v="0.28766000000000003"/>
    <n v="0"/>
    <n v="0"/>
    <n v="0"/>
    <n v="0"/>
    <m/>
    <n v="0"/>
    <n v="0"/>
    <n v="0"/>
    <s v="YES"/>
    <n v="0"/>
    <s v="119-130"/>
    <m/>
    <m/>
    <m/>
    <n v="0"/>
    <m/>
    <m/>
    <n v="0"/>
    <n v="0"/>
    <n v="0"/>
    <n v="0"/>
    <n v="0"/>
    <m/>
    <m/>
    <m/>
    <m/>
    <m/>
    <m/>
    <m/>
    <m/>
    <m/>
    <m/>
    <n v="2"/>
    <n v="1"/>
    <x v="7"/>
    <x v="7"/>
  </r>
  <r>
    <s v="119-301A"/>
    <m/>
    <x v="0"/>
    <s v="48 REPOSE LN"/>
    <n v="101"/>
    <s v="RONNI KARL J"/>
    <s v="R13"/>
    <s v="ONE FAMILY"/>
    <s v="119//301/A/"/>
    <n v="0.26729999999999998"/>
    <n v="1"/>
    <n v="1"/>
    <n v="1"/>
    <n v="1"/>
    <s v="SEPTIC"/>
    <n v="0"/>
    <n v="0"/>
    <n v="0"/>
    <s v="YES"/>
    <n v="0"/>
    <s v="119-301A"/>
    <s v="Gas,Well,Septic"/>
    <s v="SEPTIC"/>
    <s v="SEPTIC"/>
    <n v="0"/>
    <m/>
    <m/>
    <n v="1"/>
    <n v="1"/>
    <n v="2"/>
    <n v="884"/>
    <n v="1"/>
    <m/>
    <m/>
    <m/>
    <m/>
    <m/>
    <m/>
    <m/>
    <m/>
    <m/>
    <m/>
    <n v="1"/>
    <n v="1"/>
    <x v="7"/>
    <x v="7"/>
  </r>
  <r>
    <s v="105A-81"/>
    <m/>
    <x v="0"/>
    <s v="4 ACOAXET LN"/>
    <n v="101"/>
    <s v="PITTS BRUCE A"/>
    <s v="MR30"/>
    <s v="ONE FAMILY"/>
    <s v="105/A/81//"/>
    <n v="0.23166"/>
    <n v="1"/>
    <n v="1"/>
    <n v="1"/>
    <n v="1"/>
    <s v="SEPTIC"/>
    <n v="0"/>
    <n v="1"/>
    <n v="11300"/>
    <s v="YES"/>
    <n v="11300"/>
    <s v="105A-81"/>
    <s v="Public Water,Gas,Septic"/>
    <s v="SEPTIC"/>
    <s v="SEPTIC"/>
    <n v="11300"/>
    <m/>
    <m/>
    <n v="1"/>
    <n v="1"/>
    <n v="3"/>
    <n v="1316"/>
    <n v="1"/>
    <m/>
    <m/>
    <m/>
    <m/>
    <m/>
    <m/>
    <m/>
    <m/>
    <m/>
    <m/>
    <n v="1"/>
    <n v="1"/>
    <x v="9"/>
    <x v="9"/>
  </r>
  <r>
    <s v="UNK367"/>
    <s v="FEE"/>
    <x v="0"/>
    <s v="CATBOAT LN"/>
    <n v="0"/>
    <m/>
    <m/>
    <m/>
    <m/>
    <n v="0.29770999999999997"/>
    <n v="0"/>
    <n v="0"/>
    <n v="0"/>
    <n v="0"/>
    <m/>
    <n v="0"/>
    <n v="0"/>
    <n v="0"/>
    <s v="NO_W2"/>
    <n v="0"/>
    <m/>
    <m/>
    <m/>
    <m/>
    <n v="0"/>
    <m/>
    <m/>
    <n v="0"/>
    <n v="0"/>
    <n v="0"/>
    <n v="0"/>
    <n v="0"/>
    <s v="Not in new Assr DB, Makepe?, old info"/>
    <m/>
    <m/>
    <m/>
    <m/>
    <m/>
    <m/>
    <m/>
    <m/>
    <m/>
    <n v="1"/>
    <n v="1"/>
    <x v="13"/>
    <x v="13"/>
  </r>
  <r>
    <s v="106-13"/>
    <m/>
    <x v="0"/>
    <s v="14 POND EDGE TRAIL"/>
    <n v="131"/>
    <s v="CRANE LANDING DEVELOPMENT LLC"/>
    <s v="R60"/>
    <s v="RES ACLNPO  MDL-00"/>
    <s v="106//13//"/>
    <n v="1.82629"/>
    <n v="0"/>
    <n v="0"/>
    <n v="0"/>
    <n v="0"/>
    <m/>
    <n v="0"/>
    <n v="0"/>
    <n v="0"/>
    <s v="YES"/>
    <n v="0"/>
    <s v="106-13"/>
    <m/>
    <m/>
    <m/>
    <n v="0"/>
    <m/>
    <m/>
    <n v="0"/>
    <n v="0"/>
    <n v="0"/>
    <n v="0"/>
    <n v="0"/>
    <m/>
    <m/>
    <m/>
    <m/>
    <m/>
    <m/>
    <m/>
    <m/>
    <m/>
    <m/>
    <n v="1"/>
    <n v="1"/>
    <x v="14"/>
    <x v="14"/>
  </r>
  <r>
    <s v="114B-100"/>
    <m/>
    <x v="0"/>
    <s v="0 MAINSAIL LN"/>
    <n v="132"/>
    <s v="SUBON CO"/>
    <s v="R60"/>
    <s v="RES ACLNUD  MDL-00"/>
    <s v="114/B/100//"/>
    <n v="0.30807000000000001"/>
    <n v="0"/>
    <n v="0"/>
    <n v="0"/>
    <n v="0"/>
    <m/>
    <n v="0"/>
    <n v="0"/>
    <n v="0"/>
    <s v="NO_W1"/>
    <n v="0"/>
    <s v="114B-100"/>
    <m/>
    <m/>
    <m/>
    <n v="0"/>
    <m/>
    <m/>
    <n v="0"/>
    <n v="0"/>
    <n v="0"/>
    <n v="0"/>
    <n v="0"/>
    <m/>
    <m/>
    <m/>
    <m/>
    <m/>
    <m/>
    <m/>
    <m/>
    <m/>
    <m/>
    <n v="1"/>
    <n v="1"/>
    <x v="13"/>
    <x v="13"/>
  </r>
  <r>
    <s v="119-457A"/>
    <m/>
    <x v="0"/>
    <s v="55 MAYFLOWER LN"/>
    <n v="101"/>
    <s v="SMITH OVA L"/>
    <s v="R130"/>
    <s v="ONE FAMILY"/>
    <s v="119//457/A/"/>
    <n v="0.29010999999999998"/>
    <n v="1"/>
    <n v="1"/>
    <n v="1"/>
    <n v="1"/>
    <s v="SEPTIC"/>
    <n v="0"/>
    <n v="1"/>
    <n v="1200"/>
    <s v="YES"/>
    <n v="1200"/>
    <s v="119-457A"/>
    <s v="Gas,Well,Septic"/>
    <s v="SEPTIC"/>
    <s v="SEPTIC"/>
    <n v="1200"/>
    <m/>
    <m/>
    <n v="1"/>
    <n v="1"/>
    <n v="2"/>
    <n v="870"/>
    <n v="1"/>
    <m/>
    <m/>
    <m/>
    <m/>
    <m/>
    <m/>
    <m/>
    <m/>
    <m/>
    <m/>
    <n v="1"/>
    <n v="1"/>
    <x v="7"/>
    <x v="7"/>
  </r>
  <r>
    <s v="122-333"/>
    <m/>
    <x v="0"/>
    <s v="149 PLYMOUTH AVE"/>
    <n v="101"/>
    <s v="LEBLANC JASON"/>
    <s v="R130"/>
    <s v="ONE FAMILY"/>
    <s v="122//333//"/>
    <n v="0.13943"/>
    <n v="1"/>
    <n v="1"/>
    <n v="1"/>
    <n v="1"/>
    <s v="SEPTIC"/>
    <n v="0"/>
    <n v="1"/>
    <n v="11400"/>
    <s v="YES"/>
    <n v="11400"/>
    <s v="122-333"/>
    <s v="Public Water,Septic"/>
    <s v="SEPTIC"/>
    <s v="SEPTIC"/>
    <n v="11400"/>
    <m/>
    <m/>
    <n v="1"/>
    <n v="1"/>
    <n v="3"/>
    <n v="1400"/>
    <n v="2"/>
    <m/>
    <m/>
    <m/>
    <m/>
    <m/>
    <m/>
    <m/>
    <m/>
    <m/>
    <m/>
    <n v="2"/>
    <n v="1"/>
    <x v="7"/>
    <x v="7"/>
  </r>
  <r>
    <s v="122-157"/>
    <m/>
    <x v="0"/>
    <s v="184 PLYMOUTH AVE"/>
    <n v="101"/>
    <s v="WAREHAM PROPERTIES TRUST"/>
    <s v="R130"/>
    <s v="ONE FAMILY"/>
    <s v="122//157//"/>
    <n v="0.15149000000000001"/>
    <n v="1"/>
    <n v="1"/>
    <n v="1"/>
    <n v="1"/>
    <s v="SEPTIC"/>
    <n v="0"/>
    <n v="1"/>
    <n v="5700"/>
    <s v="YES"/>
    <n v="5700"/>
    <s v="122-157"/>
    <s v="Gas,Well,Septic"/>
    <s v="SEPTIC"/>
    <s v="SEPTIC"/>
    <n v="5700"/>
    <m/>
    <m/>
    <n v="1"/>
    <n v="1"/>
    <n v="2"/>
    <n v="720"/>
    <n v="1"/>
    <m/>
    <m/>
    <m/>
    <m/>
    <m/>
    <m/>
    <m/>
    <m/>
    <m/>
    <m/>
    <n v="2"/>
    <n v="1"/>
    <x v="7"/>
    <x v="7"/>
  </r>
  <r>
    <s v="122-661"/>
    <m/>
    <x v="0"/>
    <s v="187 LAKE AVE"/>
    <n v="101"/>
    <s v="SECRETARY OF HOUSING &amp; URBAN DEV"/>
    <s v="R130"/>
    <s v="ONE FAMILY"/>
    <s v="122//661//"/>
    <n v="0.27300000000000002"/>
    <n v="1"/>
    <n v="1"/>
    <n v="1"/>
    <n v="1"/>
    <s v="SEPTIC"/>
    <n v="0"/>
    <n v="1"/>
    <n v="1400"/>
    <s v="YES"/>
    <n v="1400"/>
    <s v="122-661"/>
    <s v="Gas,Well,Septic"/>
    <s v="SEPTIC"/>
    <s v="SEPTIC"/>
    <n v="1400"/>
    <m/>
    <m/>
    <n v="1"/>
    <n v="1"/>
    <n v="3"/>
    <n v="1061"/>
    <n v="1.75"/>
    <m/>
    <m/>
    <m/>
    <m/>
    <m/>
    <m/>
    <m/>
    <m/>
    <m/>
    <m/>
    <n v="4"/>
    <n v="1"/>
    <x v="7"/>
    <x v="7"/>
  </r>
  <r>
    <s v="119-232A"/>
    <m/>
    <x v="0"/>
    <s v="44 HIDEAWAY LN"/>
    <n v="101"/>
    <s v="PEARSON ALBERT J"/>
    <s v="R30"/>
    <s v="ONE FAMILY"/>
    <s v="119//232/A/"/>
    <n v="0.31297999999999998"/>
    <n v="1"/>
    <n v="1"/>
    <n v="1"/>
    <n v="1"/>
    <s v="SEPTIC"/>
    <n v="0"/>
    <n v="1"/>
    <n v="7400"/>
    <s v="YES"/>
    <n v="7400"/>
    <s v="119-232A"/>
    <s v="Gas,Well,Septic"/>
    <s v="SEPTIC"/>
    <s v="SEPTIC"/>
    <n v="7400"/>
    <m/>
    <m/>
    <n v="1"/>
    <n v="1"/>
    <n v="2"/>
    <n v="1040"/>
    <n v="1"/>
    <m/>
    <m/>
    <m/>
    <m/>
    <m/>
    <m/>
    <m/>
    <m/>
    <m/>
    <m/>
    <n v="1"/>
    <n v="1"/>
    <x v="7"/>
    <x v="7"/>
  </r>
  <r>
    <s v="105A-82"/>
    <m/>
    <x v="0"/>
    <s v="6 ACOAXET LN"/>
    <n v="101"/>
    <s v="GONSALVES WAYNE P"/>
    <s v="MR30"/>
    <s v="ONE FAMILY"/>
    <s v="105/A/82//"/>
    <n v="0.25275999999999998"/>
    <n v="1"/>
    <n v="1"/>
    <n v="1"/>
    <n v="1"/>
    <s v="SEPTIC"/>
    <n v="0"/>
    <n v="1"/>
    <n v="7000"/>
    <s v="YES"/>
    <n v="7000"/>
    <s v="105A-82"/>
    <s v="Public Water,Septic"/>
    <s v="SEPTIC"/>
    <s v="SEPTIC"/>
    <n v="7000"/>
    <m/>
    <m/>
    <n v="1"/>
    <n v="1"/>
    <n v="3"/>
    <n v="1652"/>
    <n v="1"/>
    <m/>
    <m/>
    <m/>
    <m/>
    <m/>
    <m/>
    <m/>
    <m/>
    <m/>
    <m/>
    <n v="1"/>
    <n v="1"/>
    <x v="4"/>
    <x v="4"/>
  </r>
  <r>
    <s v="122-1352"/>
    <m/>
    <x v="0"/>
    <s v="39 ASHBERRY RD"/>
    <n v="101"/>
    <s v="MCCRAY HELEN M"/>
    <s v="R130"/>
    <s v="ONE FAMILY"/>
    <s v="122//1352//"/>
    <n v="5.484E-2"/>
    <n v="1"/>
    <n v="1"/>
    <n v="1"/>
    <n v="1"/>
    <s v="SEPTIC"/>
    <n v="0"/>
    <n v="0"/>
    <n v="0"/>
    <s v="YES"/>
    <n v="0"/>
    <s v="122-1352"/>
    <s v="Gas,Well,Septic"/>
    <s v="SEPTIC"/>
    <s v="SEPTIC"/>
    <n v="0"/>
    <m/>
    <m/>
    <n v="1"/>
    <n v="1"/>
    <n v="3"/>
    <n v="960"/>
    <n v="1"/>
    <m/>
    <m/>
    <m/>
    <m/>
    <m/>
    <m/>
    <m/>
    <m/>
    <m/>
    <m/>
    <n v="2"/>
    <n v="1"/>
    <x v="7"/>
    <x v="7"/>
  </r>
  <r>
    <s v="122-1210"/>
    <m/>
    <x v="0"/>
    <s v="28 PURITAN AVE"/>
    <n v="101"/>
    <s v="MURRAY JEFFREY W"/>
    <s v="R130"/>
    <s v="ONE FAMILY"/>
    <s v="122//1210//"/>
    <n v="0.16070999999999999"/>
    <n v="1"/>
    <n v="1"/>
    <n v="1"/>
    <n v="1"/>
    <s v="SEPTIC"/>
    <n v="0"/>
    <n v="1"/>
    <n v="10200"/>
    <s v="YES"/>
    <n v="10200"/>
    <s v="122-1210"/>
    <s v="Gas,Well,Septic"/>
    <s v="SEPTIC"/>
    <s v="SEPTIC"/>
    <n v="10200"/>
    <m/>
    <m/>
    <n v="1"/>
    <n v="1"/>
    <n v="3"/>
    <n v="1286"/>
    <n v="1.9"/>
    <m/>
    <m/>
    <m/>
    <m/>
    <m/>
    <m/>
    <m/>
    <m/>
    <m/>
    <m/>
    <n v="2"/>
    <n v="1"/>
    <x v="7"/>
    <x v="7"/>
  </r>
  <r>
    <s v="122-552"/>
    <m/>
    <x v="0"/>
    <s v="188 LAKE AVE"/>
    <n v="101"/>
    <s v="LUCH JAMES J"/>
    <s v="R130"/>
    <s v="ONE FAMILY"/>
    <s v="122//552//"/>
    <n v="0.21856"/>
    <n v="1"/>
    <n v="1"/>
    <n v="1"/>
    <n v="1"/>
    <s v="SEPTIC"/>
    <n v="0"/>
    <n v="1"/>
    <n v="13600"/>
    <s v="YES"/>
    <n v="13600"/>
    <s v="122-552"/>
    <s v="Gas,Well,Septic"/>
    <s v="SEPTIC"/>
    <s v="SEPTIC"/>
    <n v="13600"/>
    <m/>
    <m/>
    <n v="1"/>
    <n v="1"/>
    <n v="2"/>
    <n v="804"/>
    <n v="1"/>
    <m/>
    <m/>
    <m/>
    <m/>
    <m/>
    <m/>
    <m/>
    <m/>
    <m/>
    <m/>
    <n v="3"/>
    <n v="1"/>
    <x v="7"/>
    <x v="7"/>
  </r>
  <r>
    <s v="119-253A"/>
    <m/>
    <x v="0"/>
    <s v="45 HIDEAWAY LN"/>
    <n v="101"/>
    <s v="GOODRICH JOHN PAUL"/>
    <s v="R130"/>
    <s v="ONE FAMILY"/>
    <s v="119//253/A/"/>
    <n v="0.30076000000000003"/>
    <n v="1"/>
    <n v="1"/>
    <n v="1"/>
    <n v="1"/>
    <s v="SEPTIC"/>
    <n v="0"/>
    <n v="1"/>
    <n v="7000"/>
    <s v="YES"/>
    <n v="7000"/>
    <s v="119-253A"/>
    <s v="Gas,Well,Septic"/>
    <s v="SEPTIC"/>
    <s v="SEPTIC"/>
    <n v="7000"/>
    <m/>
    <m/>
    <n v="1"/>
    <n v="1"/>
    <n v="3"/>
    <n v="1040"/>
    <n v="1"/>
    <m/>
    <m/>
    <m/>
    <m/>
    <m/>
    <m/>
    <m/>
    <m/>
    <m/>
    <m/>
    <n v="1"/>
    <n v="1"/>
    <x v="7"/>
    <x v="7"/>
  </r>
  <r>
    <s v="114C-1-35"/>
    <m/>
    <x v="0"/>
    <s v="274 CHARGE POND RD"/>
    <n v="131"/>
    <s v="BERKAL BARRY D RECEIVER"/>
    <s v="R60"/>
    <s v="RES ACLNPO  MDL-00"/>
    <s v="114/C1/35//"/>
    <n v="0.28347"/>
    <n v="0"/>
    <n v="0"/>
    <n v="0"/>
    <n v="0"/>
    <m/>
    <n v="0"/>
    <n v="0"/>
    <n v="0"/>
    <s v="YES"/>
    <n v="0"/>
    <s v="114C-1-35"/>
    <m/>
    <m/>
    <m/>
    <n v="0"/>
    <m/>
    <m/>
    <n v="0"/>
    <n v="0"/>
    <n v="0"/>
    <n v="0"/>
    <n v="0"/>
    <m/>
    <m/>
    <m/>
    <m/>
    <m/>
    <m/>
    <m/>
    <m/>
    <m/>
    <m/>
    <n v="1"/>
    <n v="1"/>
    <x v="7"/>
    <x v="7"/>
  </r>
  <r>
    <s v="119-166A"/>
    <m/>
    <x v="0"/>
    <s v="38 LEISURE LN"/>
    <n v="132"/>
    <s v="CHANDLER FOSTER"/>
    <s v="R130"/>
    <s v="RES ACLNUD  MDL-00"/>
    <s v="119//166/A/"/>
    <n v="0.30625000000000002"/>
    <n v="0"/>
    <n v="0"/>
    <n v="0"/>
    <n v="0"/>
    <m/>
    <n v="0"/>
    <n v="0"/>
    <n v="0"/>
    <s v="YES"/>
    <n v="0"/>
    <s v="119-166A"/>
    <m/>
    <m/>
    <m/>
    <n v="0"/>
    <m/>
    <m/>
    <n v="0"/>
    <n v="0"/>
    <n v="0"/>
    <n v="0"/>
    <n v="0"/>
    <m/>
    <m/>
    <m/>
    <m/>
    <m/>
    <m/>
    <m/>
    <m/>
    <m/>
    <m/>
    <n v="1"/>
    <n v="1"/>
    <x v="7"/>
    <x v="7"/>
  </r>
  <r>
    <s v="106-26"/>
    <m/>
    <x v="0"/>
    <s v="1 CRANE LANDING RD"/>
    <n v="131"/>
    <s v="CRANE LANDING DEVELOPMENT LLC"/>
    <s v="R60"/>
    <s v="RES ACLNPO  MDL-00"/>
    <s v="106//26//"/>
    <n v="1.8944300000000001"/>
    <n v="0"/>
    <n v="1"/>
    <n v="0"/>
    <n v="1"/>
    <m/>
    <n v="0"/>
    <n v="1"/>
    <n v="0"/>
    <s v="YES"/>
    <n v="0"/>
    <s v="106-26"/>
    <m/>
    <m/>
    <s v="SEPTIC"/>
    <n v="0"/>
    <m/>
    <m/>
    <n v="0"/>
    <n v="1"/>
    <n v="0"/>
    <n v="0"/>
    <n v="0"/>
    <m/>
    <m/>
    <m/>
    <m/>
    <m/>
    <m/>
    <m/>
    <m/>
    <m/>
    <m/>
    <n v="1"/>
    <n v="1"/>
    <x v="14"/>
    <x v="14"/>
  </r>
  <r>
    <s v="119-310A"/>
    <m/>
    <x v="0"/>
    <s v="45 REPOSE LN"/>
    <n v="101"/>
    <s v="BARKAS STEPHANIE H"/>
    <s v="R130"/>
    <s v="ONE FAMILY"/>
    <s v="119//310/A/"/>
    <n v="0.43153000000000002"/>
    <n v="1"/>
    <n v="1"/>
    <n v="1"/>
    <n v="1"/>
    <s v="SEPTIC"/>
    <n v="0"/>
    <n v="1"/>
    <n v="16100"/>
    <s v="YES"/>
    <n v="16100"/>
    <s v="119-310A"/>
    <m/>
    <m/>
    <s v="SEPTIC"/>
    <n v="16100"/>
    <m/>
    <m/>
    <n v="1"/>
    <n v="1"/>
    <n v="4"/>
    <n v="1800"/>
    <n v="2"/>
    <m/>
    <m/>
    <m/>
    <m/>
    <m/>
    <m/>
    <m/>
    <m/>
    <m/>
    <m/>
    <n v="1"/>
    <n v="1"/>
    <x v="7"/>
    <x v="7"/>
  </r>
  <r>
    <s v="105A-83"/>
    <m/>
    <x v="0"/>
    <s v="8 ACOAXET LN"/>
    <n v="101"/>
    <s v="POLLACK WALTER"/>
    <s v="MR30"/>
    <s v="ONE FAMILY"/>
    <s v="105/A/83//"/>
    <n v="0.24742"/>
    <n v="1"/>
    <n v="1"/>
    <n v="1"/>
    <n v="1"/>
    <s v="SEPTIC"/>
    <n v="0"/>
    <n v="1"/>
    <n v="6900"/>
    <s v="YES"/>
    <n v="6900"/>
    <s v="105A-83"/>
    <s v="Public Water,Gas"/>
    <m/>
    <s v="SEPTIC"/>
    <n v="6900"/>
    <m/>
    <m/>
    <n v="1"/>
    <n v="1"/>
    <n v="3"/>
    <n v="1316"/>
    <n v="1"/>
    <m/>
    <m/>
    <m/>
    <m/>
    <m/>
    <m/>
    <m/>
    <m/>
    <m/>
    <m/>
    <n v="1"/>
    <n v="1"/>
    <x v="4"/>
    <x v="4"/>
  </r>
  <r>
    <s v="106-34"/>
    <m/>
    <x v="0"/>
    <s v="10 CRANE LANDING RD"/>
    <n v="101"/>
    <s v="FELDMAN SUE ANNE"/>
    <s v="R60"/>
    <s v="ONE FAMILY"/>
    <s v="106//34//"/>
    <n v="1.3565700000000001"/>
    <n v="1"/>
    <n v="1"/>
    <n v="1"/>
    <n v="1"/>
    <s v="SEPTIC"/>
    <n v="0"/>
    <n v="1"/>
    <n v="21900"/>
    <s v="YES"/>
    <n v="21900"/>
    <s v="106-34"/>
    <s v=",Septic"/>
    <s v="SEWER"/>
    <s v="SEPTIC"/>
    <n v="21900"/>
    <m/>
    <m/>
    <n v="1"/>
    <n v="1"/>
    <n v="3"/>
    <n v="2589"/>
    <n v="2"/>
    <m/>
    <m/>
    <m/>
    <m/>
    <m/>
    <m/>
    <m/>
    <m/>
    <m/>
    <m/>
    <n v="1"/>
    <n v="1"/>
    <x v="14"/>
    <x v="14"/>
  </r>
  <r>
    <s v="122-988"/>
    <m/>
    <x v="0"/>
    <s v="29 ASHBERRY RD"/>
    <n v="101"/>
    <s v="WOLYNES ROBERT TRUSTEE OF THE"/>
    <s v="R130"/>
    <s v="ONE FAMILY"/>
    <s v="122//988//"/>
    <n v="0.26740999999999998"/>
    <n v="0"/>
    <n v="1"/>
    <n v="0"/>
    <n v="1"/>
    <m/>
    <n v="0"/>
    <n v="0"/>
    <n v="0"/>
    <s v="NO_W1"/>
    <n v="0"/>
    <s v="122-988"/>
    <s v="Well,Septic"/>
    <s v="SEPTIC"/>
    <s v="SEPTIC"/>
    <n v="0"/>
    <m/>
    <m/>
    <n v="0"/>
    <n v="1"/>
    <n v="3"/>
    <n v="760"/>
    <n v="1"/>
    <m/>
    <m/>
    <m/>
    <m/>
    <m/>
    <m/>
    <m/>
    <m/>
    <m/>
    <m/>
    <n v="4"/>
    <n v="1"/>
    <x v="7"/>
    <x v="7"/>
  </r>
  <r>
    <s v="114B-1000"/>
    <m/>
    <x v="0"/>
    <s v="0 MAINSAIL LN"/>
    <n v="132"/>
    <s v="UNIVERSITY TRUST COMPANY TR"/>
    <s v="R60"/>
    <s v="RES ACLNUD  MDL-00"/>
    <s v="114/B/1000//"/>
    <n v="0.36647999999999997"/>
    <n v="0"/>
    <n v="0"/>
    <n v="0"/>
    <n v="0"/>
    <m/>
    <n v="0"/>
    <n v="0"/>
    <n v="0"/>
    <s v="YES"/>
    <n v="0"/>
    <s v="114B-1000"/>
    <m/>
    <m/>
    <m/>
    <n v="0"/>
    <m/>
    <m/>
    <n v="0"/>
    <n v="0"/>
    <n v="0"/>
    <n v="0"/>
    <n v="0"/>
    <m/>
    <m/>
    <m/>
    <m/>
    <m/>
    <m/>
    <m/>
    <m/>
    <m/>
    <m/>
    <n v="1"/>
    <n v="1"/>
    <x v="13"/>
    <x v="13"/>
  </r>
  <r>
    <s v="119-100"/>
    <m/>
    <x v="0"/>
    <s v="38 BLISSFUL LN"/>
    <n v="131"/>
    <s v="BARRY GRACE E MRS"/>
    <s v="R130"/>
    <s v="RES ACLNPO  MDL-00"/>
    <s v="119//100//"/>
    <n v="0.33789999999999998"/>
    <n v="0"/>
    <n v="0"/>
    <n v="0"/>
    <n v="0"/>
    <m/>
    <n v="0"/>
    <n v="0"/>
    <n v="0"/>
    <s v="YES"/>
    <n v="0"/>
    <s v="119-100"/>
    <m/>
    <m/>
    <m/>
    <n v="0"/>
    <m/>
    <m/>
    <n v="0"/>
    <n v="0"/>
    <n v="0"/>
    <n v="0"/>
    <n v="0"/>
    <m/>
    <m/>
    <m/>
    <m/>
    <m/>
    <m/>
    <m/>
    <m/>
    <m/>
    <m/>
    <n v="1"/>
    <n v="1"/>
    <x v="7"/>
    <x v="7"/>
  </r>
  <r>
    <s v="105A-84"/>
    <m/>
    <x v="0"/>
    <s v="10 ACOAXET LN"/>
    <n v="101"/>
    <s v="DONAHER JOSEPH R JR"/>
    <s v="MR30"/>
    <s v="ONE FAMILY"/>
    <s v="105/A/84//"/>
    <n v="0.24729999999999999"/>
    <n v="1"/>
    <n v="1"/>
    <n v="1"/>
    <n v="1"/>
    <s v="SEPTIC"/>
    <n v="0"/>
    <n v="1"/>
    <n v="18600"/>
    <s v="YES"/>
    <n v="18600"/>
    <s v="105A-84"/>
    <s v="Public Water,Gas"/>
    <m/>
    <s v="SEPTIC"/>
    <n v="18600"/>
    <m/>
    <m/>
    <n v="1"/>
    <n v="1"/>
    <n v="3"/>
    <n v="1316"/>
    <n v="1"/>
    <m/>
    <m/>
    <m/>
    <m/>
    <m/>
    <m/>
    <m/>
    <m/>
    <m/>
    <m/>
    <n v="1"/>
    <n v="1"/>
    <x v="4"/>
    <x v="4"/>
  </r>
  <r>
    <s v="106-24"/>
    <m/>
    <x v="0"/>
    <s v="5 CRANE LANDING RD"/>
    <n v="101"/>
    <s v="DOLAN JAMES W II"/>
    <s v="R60"/>
    <s v="ONE FAMILY"/>
    <s v="106//24//"/>
    <n v="1.36765"/>
    <n v="0"/>
    <n v="1"/>
    <n v="0"/>
    <n v="1"/>
    <m/>
    <n v="0"/>
    <n v="1"/>
    <n v="13300"/>
    <s v="YES"/>
    <n v="13300"/>
    <s v="106-24"/>
    <m/>
    <m/>
    <s v="SEPTIC"/>
    <n v="13300"/>
    <m/>
    <m/>
    <n v="0"/>
    <n v="1"/>
    <n v="4"/>
    <n v="2700"/>
    <n v="2"/>
    <m/>
    <m/>
    <m/>
    <m/>
    <m/>
    <m/>
    <m/>
    <m/>
    <m/>
    <m/>
    <n v="1"/>
    <n v="1"/>
    <x v="14"/>
    <x v="14"/>
  </r>
  <r>
    <s v="122-331"/>
    <m/>
    <x v="0"/>
    <s v="155 PLYMOUTH AVE"/>
    <n v="101"/>
    <s v="ALLEN PAULINE"/>
    <s v="R130"/>
    <s v="ONE FAMILY"/>
    <s v="122//331//"/>
    <n v="0.13725000000000001"/>
    <n v="1"/>
    <n v="1"/>
    <n v="1"/>
    <n v="1"/>
    <s v="SEPTIC"/>
    <n v="0"/>
    <n v="0"/>
    <n v="0"/>
    <s v="YES"/>
    <n v="0"/>
    <s v="122-331"/>
    <s v="Gas,Well,Septic"/>
    <s v="SEPTIC"/>
    <s v="SEPTIC"/>
    <n v="0"/>
    <m/>
    <m/>
    <n v="1"/>
    <n v="1"/>
    <n v="2"/>
    <n v="720"/>
    <n v="1"/>
    <m/>
    <m/>
    <m/>
    <m/>
    <m/>
    <m/>
    <m/>
    <m/>
    <m/>
    <m/>
    <n v="2"/>
    <n v="1"/>
    <x v="7"/>
    <x v="7"/>
  </r>
  <r>
    <s v="UNK371"/>
    <s v="FEE"/>
    <x v="0"/>
    <s v="CATBOAT LN"/>
    <n v="0"/>
    <m/>
    <m/>
    <m/>
    <m/>
    <n v="0.27861000000000002"/>
    <n v="0"/>
    <n v="0"/>
    <n v="0"/>
    <n v="0"/>
    <m/>
    <n v="0"/>
    <n v="0"/>
    <n v="0"/>
    <s v="NO_W2"/>
    <n v="0"/>
    <m/>
    <m/>
    <m/>
    <m/>
    <n v="0"/>
    <m/>
    <m/>
    <n v="0"/>
    <n v="0"/>
    <n v="0"/>
    <n v="0"/>
    <n v="0"/>
    <s v="Not in new Assr DB, Makepe?, old info"/>
    <m/>
    <m/>
    <m/>
    <m/>
    <m/>
    <m/>
    <m/>
    <m/>
    <m/>
    <n v="1"/>
    <n v="1"/>
    <x v="7"/>
    <x v="7"/>
  </r>
  <r>
    <s v="122-155"/>
    <m/>
    <x v="0"/>
    <s v="186 PLYMOUTH AVE"/>
    <n v="132"/>
    <s v="WAREHAM PROPERTIES TRUST"/>
    <s v="R130"/>
    <s v="RES ACLNUD  MDL-00"/>
    <s v="122//155//"/>
    <n v="0.13583999999999999"/>
    <n v="0"/>
    <n v="0"/>
    <n v="0"/>
    <n v="0"/>
    <m/>
    <n v="0"/>
    <n v="0"/>
    <n v="0"/>
    <s v="NO_W1"/>
    <n v="0"/>
    <s v="122-155"/>
    <m/>
    <m/>
    <m/>
    <n v="0"/>
    <m/>
    <m/>
    <n v="0"/>
    <n v="0"/>
    <n v="0"/>
    <n v="0"/>
    <n v="0"/>
    <m/>
    <m/>
    <m/>
    <m/>
    <m/>
    <m/>
    <m/>
    <m/>
    <m/>
    <m/>
    <n v="2"/>
    <n v="1"/>
    <x v="7"/>
    <x v="7"/>
  </r>
  <r>
    <s v="114D-W5"/>
    <m/>
    <x v="0"/>
    <s v="0 HALIBUT LN"/>
    <n v="903"/>
    <s v="WAREHAM FIRE DISTRICT"/>
    <s v="R130"/>
    <s v="MUNICIPAL  MDL-00"/>
    <s v="114/D/W5//"/>
    <n v="2.1756799999999998"/>
    <n v="0"/>
    <n v="0"/>
    <n v="0"/>
    <n v="0"/>
    <m/>
    <n v="0"/>
    <n v="0"/>
    <n v="0"/>
    <s v="YES"/>
    <n v="0"/>
    <s v="114D-W5"/>
    <m/>
    <m/>
    <m/>
    <n v="0"/>
    <m/>
    <m/>
    <n v="0"/>
    <n v="0"/>
    <n v="0"/>
    <n v="0"/>
    <n v="0"/>
    <m/>
    <m/>
    <m/>
    <m/>
    <m/>
    <m/>
    <m/>
    <m/>
    <m/>
    <m/>
    <n v="1"/>
    <n v="1"/>
    <x v="7"/>
    <x v="7"/>
  </r>
  <r>
    <s v="119-B1"/>
    <m/>
    <x v="0"/>
    <s v="44 BLISSFUL LN"/>
    <n v="101"/>
    <s v="DOLAN GERARD T"/>
    <s v="R130"/>
    <s v="ONE FAMILY"/>
    <s v="119//B1//"/>
    <n v="3.13165"/>
    <n v="1"/>
    <n v="1"/>
    <n v="1"/>
    <n v="1"/>
    <s v="SEPTIC"/>
    <n v="0"/>
    <n v="0"/>
    <n v="0"/>
    <s v="YES"/>
    <n v="0"/>
    <s v="119-B1"/>
    <m/>
    <m/>
    <s v="SEPTIC"/>
    <n v="0"/>
    <m/>
    <m/>
    <n v="1"/>
    <n v="1"/>
    <n v="4"/>
    <n v="1824"/>
    <n v="2"/>
    <m/>
    <m/>
    <m/>
    <m/>
    <m/>
    <m/>
    <m/>
    <m/>
    <m/>
    <m/>
    <n v="1"/>
    <n v="1"/>
    <x v="7"/>
    <x v="7"/>
  </r>
  <r>
    <s v="119-189A"/>
    <m/>
    <x v="0"/>
    <s v="43 LEISURE LN"/>
    <n v="101"/>
    <s v="BRIGHT DONALD G"/>
    <s v="R130"/>
    <s v="ONE FAMILY"/>
    <s v="119//189/A/"/>
    <n v="0.30419000000000002"/>
    <n v="1"/>
    <n v="1"/>
    <n v="1"/>
    <n v="1"/>
    <s v="SEPTIC"/>
    <n v="0"/>
    <n v="1"/>
    <n v="9600"/>
    <s v="YES"/>
    <n v="9600"/>
    <s v="119-189A"/>
    <s v="Gas,Well,Septic"/>
    <s v="SEPTIC"/>
    <s v="SEPTIC"/>
    <n v="9600"/>
    <m/>
    <m/>
    <n v="1"/>
    <n v="1"/>
    <n v="3"/>
    <n v="960"/>
    <n v="1"/>
    <m/>
    <m/>
    <m/>
    <m/>
    <m/>
    <m/>
    <m/>
    <m/>
    <m/>
    <m/>
    <n v="1"/>
    <n v="1"/>
    <x v="7"/>
    <x v="7"/>
  </r>
  <r>
    <s v="105A-85"/>
    <m/>
    <x v="0"/>
    <s v="12 ACOAXET LN"/>
    <n v="101"/>
    <s v="ROBERT SUSAN J"/>
    <s v="MR30"/>
    <s v="ONE FAMILY"/>
    <s v="105/A/85//"/>
    <n v="0.24504999999999999"/>
    <n v="1"/>
    <n v="1"/>
    <n v="1"/>
    <n v="1"/>
    <s v="SEPTIC"/>
    <n v="0"/>
    <n v="1"/>
    <n v="21300"/>
    <s v="YES"/>
    <n v="21300"/>
    <s v="105A-85"/>
    <s v="Public Water,Gas"/>
    <m/>
    <s v="SEPTIC"/>
    <n v="21300"/>
    <m/>
    <m/>
    <n v="1"/>
    <n v="1"/>
    <n v="3"/>
    <n v="1316"/>
    <n v="1"/>
    <m/>
    <m/>
    <m/>
    <m/>
    <m/>
    <m/>
    <m/>
    <m/>
    <m/>
    <m/>
    <n v="1"/>
    <n v="1"/>
    <x v="4"/>
    <x v="4"/>
  </r>
  <r>
    <s v="LAND_NOPARC"/>
    <m/>
    <x v="0"/>
    <m/>
    <n v="0"/>
    <m/>
    <m/>
    <m/>
    <m/>
    <n v="6.0699999999999999E-3"/>
    <n v="0"/>
    <n v="0"/>
    <n v="0"/>
    <n v="0"/>
    <m/>
    <n v="0"/>
    <n v="0"/>
    <n v="0"/>
    <s v="NO"/>
    <n v="0"/>
    <m/>
    <m/>
    <m/>
    <m/>
    <n v="0"/>
    <m/>
    <m/>
    <n v="0"/>
    <n v="0"/>
    <n v="0"/>
    <n v="0"/>
    <n v="0"/>
    <m/>
    <m/>
    <m/>
    <m/>
    <m/>
    <m/>
    <m/>
    <m/>
    <m/>
    <m/>
    <n v="0"/>
    <n v="1"/>
    <x v="7"/>
    <x v="7"/>
  </r>
  <r>
    <s v="105A-86"/>
    <m/>
    <x v="0"/>
    <s v="14 ACOAXET LN"/>
    <n v="101"/>
    <s v="LYONS ROBERT J"/>
    <s v="MR30"/>
    <s v="ONE FAMILY"/>
    <s v="105/A/86//"/>
    <n v="0.23633999999999999"/>
    <n v="1"/>
    <n v="1"/>
    <n v="1"/>
    <n v="1"/>
    <s v="SEPTIC"/>
    <n v="0"/>
    <n v="1"/>
    <n v="9900"/>
    <s v="YES"/>
    <n v="9900"/>
    <s v="105A-86"/>
    <s v="Public Water,Gas"/>
    <m/>
    <s v="SEPTIC"/>
    <n v="9900"/>
    <m/>
    <m/>
    <n v="1"/>
    <n v="1"/>
    <n v="3"/>
    <n v="1208"/>
    <n v="1"/>
    <m/>
    <m/>
    <m/>
    <m/>
    <m/>
    <m/>
    <m/>
    <m/>
    <m/>
    <m/>
    <n v="1"/>
    <n v="1"/>
    <x v="4"/>
    <x v="4"/>
  </r>
  <r>
    <s v="122-895"/>
    <m/>
    <x v="0"/>
    <s v="19 ASHBERRY RD"/>
    <n v="132"/>
    <s v="CAMANDONA LINDA C"/>
    <s v="R130"/>
    <s v="RES ACLNUD  MDL-00"/>
    <s v="122//895//"/>
    <n v="0.20330999999999999"/>
    <n v="0"/>
    <n v="0"/>
    <n v="0"/>
    <n v="0"/>
    <m/>
    <n v="0"/>
    <n v="0"/>
    <n v="0"/>
    <s v="YES"/>
    <n v="0"/>
    <s v="122-895"/>
    <m/>
    <m/>
    <m/>
    <n v="0"/>
    <m/>
    <m/>
    <n v="0"/>
    <n v="0"/>
    <n v="0"/>
    <n v="0"/>
    <n v="0"/>
    <m/>
    <m/>
    <m/>
    <m/>
    <m/>
    <m/>
    <m/>
    <m/>
    <m/>
    <m/>
    <n v="3"/>
    <n v="1"/>
    <x v="7"/>
    <x v="7"/>
  </r>
  <r>
    <s v="119-303A"/>
    <m/>
    <x v="0"/>
    <s v="50 REPOSE LN"/>
    <n v="101"/>
    <s v="JONES NICHOLE E"/>
    <s v="R130"/>
    <s v="ONE FAMILY"/>
    <s v="119//303/A/"/>
    <n v="0.27045000000000002"/>
    <n v="1"/>
    <n v="1"/>
    <n v="1"/>
    <n v="1"/>
    <s v="SEPTIC"/>
    <n v="0"/>
    <n v="1"/>
    <n v="16300"/>
    <s v="YES"/>
    <n v="16300"/>
    <s v="119-303A"/>
    <s v="Gas,Well,Septic"/>
    <s v="SEPTIC"/>
    <s v="SEPTIC"/>
    <n v="16300"/>
    <m/>
    <m/>
    <n v="1"/>
    <n v="1"/>
    <n v="4"/>
    <n v="1304"/>
    <n v="1"/>
    <m/>
    <m/>
    <m/>
    <m/>
    <m/>
    <m/>
    <m/>
    <m/>
    <m/>
    <m/>
    <n v="1"/>
    <n v="1"/>
    <x v="7"/>
    <x v="7"/>
  </r>
  <r>
    <s v="105A-87"/>
    <m/>
    <x v="0"/>
    <s v="16 ACOAXET LN"/>
    <n v="101"/>
    <s v="CORCORAN MICHAEL III"/>
    <s v="MR30"/>
    <s v="ONE FAMILY"/>
    <s v="105/A/87//"/>
    <n v="5.6460000000000003E-2"/>
    <n v="1"/>
    <n v="1"/>
    <n v="1"/>
    <n v="1"/>
    <s v="SEPTIC"/>
    <n v="0"/>
    <n v="1"/>
    <n v="9600"/>
    <s v="YES"/>
    <n v="9600"/>
    <s v="105A-87"/>
    <s v="Public Water,Gas"/>
    <m/>
    <s v="SEPTIC"/>
    <n v="9600"/>
    <m/>
    <m/>
    <n v="1"/>
    <n v="1"/>
    <n v="3"/>
    <n v="1176"/>
    <n v="1"/>
    <m/>
    <m/>
    <m/>
    <m/>
    <m/>
    <m/>
    <m/>
    <m/>
    <m/>
    <m/>
    <n v="0"/>
    <n v="1"/>
    <x v="4"/>
    <x v="4"/>
  </r>
  <r>
    <s v="106-25"/>
    <m/>
    <x v="0"/>
    <s v="3 CRANE LANDING RD"/>
    <n v="131"/>
    <s v="CRANE LANDING DEVELOPMENT LLC"/>
    <s v="R60"/>
    <s v="RES ACLNPO  MDL-00"/>
    <s v="106//25//"/>
    <n v="1.4574400000000001"/>
    <n v="0"/>
    <n v="0"/>
    <n v="0"/>
    <n v="0"/>
    <m/>
    <n v="0"/>
    <n v="0"/>
    <n v="0"/>
    <s v="YES"/>
    <n v="0"/>
    <s v="106-25"/>
    <m/>
    <m/>
    <m/>
    <n v="0"/>
    <m/>
    <m/>
    <n v="0"/>
    <n v="0"/>
    <n v="0"/>
    <n v="0"/>
    <n v="0"/>
    <m/>
    <m/>
    <m/>
    <m/>
    <m/>
    <m/>
    <m/>
    <m/>
    <m/>
    <m/>
    <n v="1"/>
    <n v="1"/>
    <x v="14"/>
    <x v="14"/>
  </r>
  <r>
    <s v="114D-1"/>
    <m/>
    <x v="0"/>
    <s v="0 UPPER BOUNDARY RD"/>
    <n v="903"/>
    <s v="WAREHAM FIRE DISTRICT"/>
    <s v="R130"/>
    <s v="MUNICIPAL  MDL-00"/>
    <s v="114/D/1//"/>
    <n v="1.3837600000000001"/>
    <n v="0"/>
    <n v="0"/>
    <n v="0"/>
    <n v="0"/>
    <m/>
    <n v="0"/>
    <n v="0"/>
    <n v="0"/>
    <s v="NO_W1"/>
    <n v="0"/>
    <s v="114D-1"/>
    <m/>
    <m/>
    <m/>
    <n v="0"/>
    <m/>
    <m/>
    <n v="0"/>
    <n v="0"/>
    <n v="0"/>
    <n v="0"/>
    <n v="0"/>
    <m/>
    <m/>
    <m/>
    <m/>
    <m/>
    <m/>
    <m/>
    <m/>
    <m/>
    <m/>
    <n v="4"/>
    <n v="1"/>
    <x v="7"/>
    <x v="7"/>
  </r>
  <r>
    <s v="114C-1-54"/>
    <m/>
    <x v="0"/>
    <s v="277 CHARGE POND RD"/>
    <n v="101"/>
    <s v="GOODELL CINDY L"/>
    <s v="R130"/>
    <s v="ONE FAMILY"/>
    <s v="114/C1/54//"/>
    <n v="0.57596000000000003"/>
    <n v="1"/>
    <n v="1"/>
    <n v="1"/>
    <n v="1"/>
    <s v="SEPTIC"/>
    <n v="0"/>
    <n v="0"/>
    <n v="0"/>
    <s v="YES"/>
    <n v="0"/>
    <s v="114C-1-54"/>
    <s v="Well,Septic"/>
    <s v="SEPTIC"/>
    <s v="SEPTIC"/>
    <n v="0"/>
    <m/>
    <m/>
    <n v="1"/>
    <n v="1"/>
    <n v="3"/>
    <n v="2461"/>
    <n v="1.9"/>
    <m/>
    <m/>
    <m/>
    <m/>
    <m/>
    <m/>
    <m/>
    <m/>
    <m/>
    <m/>
    <n v="1"/>
    <n v="1"/>
    <x v="7"/>
    <x v="7"/>
  </r>
  <r>
    <s v="123-1349"/>
    <m/>
    <x v="0"/>
    <s v="19 PURITAN AVE"/>
    <n v="101"/>
    <s v="MYERS TONYA ANN"/>
    <s v="R130"/>
    <s v="ONE FAMILY"/>
    <s v="123//1349//"/>
    <n v="0.12736"/>
    <n v="0"/>
    <n v="1"/>
    <n v="0"/>
    <n v="1"/>
    <m/>
    <n v="0"/>
    <n v="1"/>
    <n v="6600"/>
    <s v="YES"/>
    <n v="6600"/>
    <s v="123-1349"/>
    <s v="Public Water"/>
    <m/>
    <s v="SEPTIC"/>
    <n v="6600"/>
    <m/>
    <m/>
    <n v="0"/>
    <n v="1"/>
    <n v="1"/>
    <n v="768"/>
    <n v="1"/>
    <m/>
    <m/>
    <m/>
    <m/>
    <m/>
    <m/>
    <m/>
    <m/>
    <m/>
    <m/>
    <n v="3"/>
    <n v="1"/>
    <x v="7"/>
    <x v="7"/>
  </r>
  <r>
    <s v="122-658"/>
    <m/>
    <x v="0"/>
    <s v="17 ASHBERRY RD"/>
    <n v="101"/>
    <s v="CAMANDONA LINDA C"/>
    <s v="R130"/>
    <s v="ONE FAMILY"/>
    <s v="122//658//"/>
    <n v="0.19414000000000001"/>
    <n v="1"/>
    <n v="1"/>
    <n v="1"/>
    <n v="1"/>
    <s v="SEPTIC"/>
    <n v="0"/>
    <n v="0"/>
    <n v="0"/>
    <s v="YES"/>
    <n v="0"/>
    <s v="122-658"/>
    <s v="Well,Septic"/>
    <s v="SEPTIC"/>
    <s v="SEPTIC"/>
    <n v="0"/>
    <m/>
    <m/>
    <n v="1"/>
    <n v="1"/>
    <n v="3"/>
    <n v="1176"/>
    <n v="1"/>
    <m/>
    <m/>
    <m/>
    <m/>
    <m/>
    <m/>
    <m/>
    <m/>
    <m/>
    <m/>
    <n v="3"/>
    <n v="1"/>
    <x v="7"/>
    <x v="7"/>
  </r>
  <r>
    <s v="106-31"/>
    <m/>
    <x v="0"/>
    <s v="11 POND EDGE TRAIL"/>
    <n v="131"/>
    <s v="CRANE LANDING DEVELOPMENT LLC"/>
    <s v="R60"/>
    <s v="RES ACLNPO  MDL-00"/>
    <s v="106//31//"/>
    <n v="1.4364399999999999"/>
    <n v="0"/>
    <n v="0"/>
    <n v="0"/>
    <n v="0"/>
    <m/>
    <n v="0"/>
    <n v="0"/>
    <n v="0"/>
    <s v="YES"/>
    <n v="0"/>
    <s v="106-31"/>
    <m/>
    <m/>
    <m/>
    <n v="0"/>
    <m/>
    <m/>
    <n v="0"/>
    <n v="0"/>
    <n v="0"/>
    <n v="0"/>
    <n v="0"/>
    <m/>
    <m/>
    <m/>
    <m/>
    <m/>
    <m/>
    <m/>
    <m/>
    <m/>
    <m/>
    <n v="1"/>
    <n v="1"/>
    <x v="14"/>
    <x v="14"/>
  </r>
  <r>
    <s v="119-234A"/>
    <m/>
    <x v="0"/>
    <s v="46 HIDEAWAY LN"/>
    <n v="101"/>
    <s v="STUCHLAK RICHARD D"/>
    <s v="R130"/>
    <s v="ONE FAMILY"/>
    <s v="119//234/A/"/>
    <n v="0.28993999999999998"/>
    <n v="1"/>
    <n v="1"/>
    <n v="1"/>
    <n v="1"/>
    <s v="SEPTIC"/>
    <n v="0"/>
    <n v="1"/>
    <n v="19600"/>
    <s v="YES"/>
    <n v="19600"/>
    <s v="119-234A"/>
    <s v="Gas,Well,Septic"/>
    <s v="SEPTIC"/>
    <s v="SEPTIC"/>
    <n v="19600"/>
    <m/>
    <m/>
    <n v="1"/>
    <n v="1"/>
    <n v="4"/>
    <n v="1956"/>
    <n v="1.75"/>
    <m/>
    <m/>
    <m/>
    <m/>
    <m/>
    <m/>
    <m/>
    <m/>
    <m/>
    <m/>
    <n v="1"/>
    <n v="1"/>
    <x v="7"/>
    <x v="7"/>
  </r>
  <r>
    <s v="119-251A"/>
    <m/>
    <x v="0"/>
    <s v="47 HIDEAWAY LN"/>
    <n v="101"/>
    <s v="OROURKE ROBERT M"/>
    <s v="R130"/>
    <s v="ONE FAMILY"/>
    <s v="119//251/A/"/>
    <n v="0.30192000000000002"/>
    <n v="1"/>
    <n v="1"/>
    <n v="1"/>
    <n v="1"/>
    <s v="SEPTIC"/>
    <n v="0"/>
    <n v="1"/>
    <n v="4700"/>
    <s v="YES"/>
    <n v="4700"/>
    <s v="119-251A"/>
    <s v="Gas,Well,Septic"/>
    <s v="SEPTIC"/>
    <s v="SEPTIC"/>
    <n v="4700"/>
    <m/>
    <m/>
    <n v="1"/>
    <n v="1"/>
    <n v="2"/>
    <n v="884"/>
    <n v="1.75"/>
    <m/>
    <m/>
    <m/>
    <m/>
    <m/>
    <m/>
    <m/>
    <m/>
    <m/>
    <m/>
    <n v="1"/>
    <n v="1"/>
    <x v="7"/>
    <x v="7"/>
  </r>
  <r>
    <s v="122-555"/>
    <m/>
    <x v="0"/>
    <s v="11 ASHBERRY RD"/>
    <n v="101"/>
    <s v="ADAMS JAMES W SR"/>
    <s v="R130"/>
    <s v="ONE FAMILY"/>
    <s v="122//555//"/>
    <n v="0.22020000000000001"/>
    <n v="1"/>
    <n v="1"/>
    <n v="1"/>
    <n v="1"/>
    <s v="SEPTIC"/>
    <n v="0"/>
    <n v="1"/>
    <n v="2100"/>
    <s v="YES"/>
    <n v="2100"/>
    <s v="122-555"/>
    <s v="Well,Septic"/>
    <s v="SEPTIC"/>
    <s v="SEPTIC"/>
    <n v="2100"/>
    <m/>
    <m/>
    <n v="1"/>
    <n v="1"/>
    <n v="2"/>
    <n v="720"/>
    <n v="1"/>
    <m/>
    <m/>
    <m/>
    <m/>
    <m/>
    <m/>
    <m/>
    <m/>
    <m/>
    <m/>
    <n v="3"/>
    <n v="1"/>
    <x v="7"/>
    <x v="7"/>
  </r>
  <r>
    <s v="119-459A"/>
    <m/>
    <x v="0"/>
    <s v="57 MAYFLOWER LN"/>
    <n v="101"/>
    <s v="FOLLETT RANDY S"/>
    <s v="R130"/>
    <s v="ONE FAMILY"/>
    <s v="119//459/A/"/>
    <n v="0.30459000000000003"/>
    <n v="1"/>
    <n v="1"/>
    <n v="1"/>
    <n v="1"/>
    <s v="SEPTIC"/>
    <n v="0"/>
    <n v="0"/>
    <n v="0"/>
    <s v="YES"/>
    <n v="0"/>
    <s v="119-459A"/>
    <s v="Gas,Well,Septic"/>
    <s v="SEPTIC"/>
    <s v="SEPTIC"/>
    <n v="0"/>
    <m/>
    <m/>
    <n v="1"/>
    <n v="1"/>
    <n v="4"/>
    <n v="1920"/>
    <n v="2"/>
    <m/>
    <m/>
    <m/>
    <m/>
    <m/>
    <m/>
    <m/>
    <m/>
    <m/>
    <m/>
    <n v="1"/>
    <n v="1"/>
    <x v="7"/>
    <x v="7"/>
  </r>
  <r>
    <s v="105-14"/>
    <m/>
    <x v="0"/>
    <s v="57 CHARLOTTE FURN RD"/>
    <n v="601"/>
    <s v="MAKEPEACE CO A D"/>
    <s v="R60"/>
    <s v="CHAPTER 61"/>
    <s v="105//14//"/>
    <n v="1.17614"/>
    <n v="0"/>
    <n v="0"/>
    <n v="0"/>
    <n v="0"/>
    <m/>
    <n v="0"/>
    <n v="0"/>
    <n v="0"/>
    <s v="YES"/>
    <n v="0"/>
    <s v="105-14"/>
    <m/>
    <m/>
    <m/>
    <n v="0"/>
    <m/>
    <m/>
    <n v="0"/>
    <n v="0"/>
    <n v="0"/>
    <n v="0"/>
    <n v="0"/>
    <m/>
    <m/>
    <m/>
    <m/>
    <m/>
    <m/>
    <m/>
    <m/>
    <m/>
    <m/>
    <n v="1"/>
    <n v="1"/>
    <x v="9"/>
    <x v="9"/>
  </r>
  <r>
    <s v="119-168A"/>
    <m/>
    <x v="0"/>
    <s v="40 LEISURE LN"/>
    <n v="101"/>
    <s v="FITZGERALD CATHERINE DEBORAH"/>
    <s v="R130"/>
    <s v="ONE FAMILY"/>
    <s v="119//168/A/"/>
    <n v="0.31857999999999997"/>
    <n v="1"/>
    <n v="1"/>
    <n v="1"/>
    <n v="1"/>
    <s v="SEPTIC"/>
    <n v="0"/>
    <n v="1"/>
    <n v="7100"/>
    <s v="YES"/>
    <n v="7100"/>
    <s v="119-168A"/>
    <s v="Gas,Well,Septic"/>
    <s v="SEPTIC"/>
    <s v="SEPTIC"/>
    <n v="7100"/>
    <m/>
    <m/>
    <n v="1"/>
    <n v="1"/>
    <n v="2"/>
    <n v="804"/>
    <n v="1"/>
    <m/>
    <m/>
    <m/>
    <m/>
    <m/>
    <m/>
    <m/>
    <m/>
    <m/>
    <m/>
    <n v="1"/>
    <n v="1"/>
    <x v="7"/>
    <x v="7"/>
  </r>
  <r>
    <s v="105A-91"/>
    <m/>
    <x v="0"/>
    <s v="66 CHARLOTTE FURN RD"/>
    <n v="101"/>
    <s v="SYLVIA MICHAEL J"/>
    <s v="MR30"/>
    <s v="ONE FAMILY"/>
    <s v="105/A/91//"/>
    <n v="0.26800000000000002"/>
    <n v="1"/>
    <n v="1"/>
    <n v="1"/>
    <n v="1"/>
    <s v="SEPTIC"/>
    <n v="0"/>
    <n v="1"/>
    <n v="6200"/>
    <s v="YES"/>
    <n v="6200"/>
    <s v="105A-91"/>
    <s v="Public Water,Septic"/>
    <s v="SEPTIC"/>
    <s v="SEPTIC"/>
    <n v="6200"/>
    <m/>
    <m/>
    <n v="1"/>
    <n v="1"/>
    <n v="4"/>
    <n v="1428"/>
    <n v="1"/>
    <m/>
    <m/>
    <m/>
    <m/>
    <m/>
    <m/>
    <m/>
    <m/>
    <m/>
    <m/>
    <n v="1"/>
    <n v="1"/>
    <x v="9"/>
    <x v="9"/>
  </r>
  <r>
    <s v="114C-1-36"/>
    <m/>
    <x v="0"/>
    <s v="276 CHARGE POND RD"/>
    <n v="101"/>
    <s v="BACCHIOCCHI KEVIN D"/>
    <s v="R60"/>
    <s v="ONE FAMILY"/>
    <s v="114/C1/36//"/>
    <n v="0.29233999999999999"/>
    <n v="1"/>
    <n v="1"/>
    <n v="1"/>
    <n v="1"/>
    <s v="SEPTIC"/>
    <n v="0"/>
    <n v="0"/>
    <n v="0"/>
    <s v="YES"/>
    <n v="0"/>
    <s v="114C-1-36"/>
    <s v="Well,Septic"/>
    <s v="SEPTIC"/>
    <s v="SEPTIC"/>
    <n v="0"/>
    <m/>
    <m/>
    <n v="1"/>
    <n v="1"/>
    <n v="3"/>
    <n v="1426"/>
    <n v="1.75"/>
    <m/>
    <m/>
    <m/>
    <m/>
    <m/>
    <m/>
    <m/>
    <m/>
    <m/>
    <m/>
    <n v="1"/>
    <n v="1"/>
    <x v="7"/>
    <x v="7"/>
  </r>
  <r>
    <s v="UNK370"/>
    <s v="FEE"/>
    <x v="0"/>
    <s v="CATBOAT LN"/>
    <n v="0"/>
    <m/>
    <m/>
    <m/>
    <m/>
    <n v="0.46076"/>
    <n v="0"/>
    <n v="0"/>
    <n v="0"/>
    <n v="0"/>
    <m/>
    <n v="0"/>
    <n v="0"/>
    <n v="0"/>
    <s v="NO_W2"/>
    <n v="0"/>
    <m/>
    <m/>
    <m/>
    <m/>
    <n v="0"/>
    <m/>
    <m/>
    <n v="0"/>
    <n v="0"/>
    <n v="0"/>
    <n v="0"/>
    <n v="0"/>
    <s v="Not in new Assr DB, Makepe?, old info"/>
    <m/>
    <m/>
    <m/>
    <m/>
    <m/>
    <m/>
    <m/>
    <m/>
    <m/>
    <n v="1"/>
    <n v="1"/>
    <x v="13"/>
    <x v="13"/>
  </r>
  <r>
    <s v="119-308A"/>
    <m/>
    <x v="0"/>
    <s v="48 ROUNDHILL BLVD"/>
    <n v="101"/>
    <s v="DILLER MATTHEW D"/>
    <s v="R130"/>
    <s v="ONE FAMILY"/>
    <s v="119//308/A/"/>
    <n v="0.32652999999999999"/>
    <n v="1"/>
    <n v="1"/>
    <n v="1"/>
    <n v="1"/>
    <s v="SEPTIC"/>
    <n v="0"/>
    <n v="1"/>
    <n v="6900"/>
    <s v="YES"/>
    <n v="6900"/>
    <s v="119-308A"/>
    <s v="Gas,Well,Septic"/>
    <s v="SEPTIC"/>
    <s v="SEPTIC"/>
    <n v="6900"/>
    <m/>
    <m/>
    <n v="1"/>
    <n v="1"/>
    <n v="3"/>
    <n v="1028"/>
    <n v="1"/>
    <m/>
    <m/>
    <m/>
    <m/>
    <m/>
    <m/>
    <m/>
    <m/>
    <m/>
    <m/>
    <n v="1"/>
    <n v="1"/>
    <x v="7"/>
    <x v="7"/>
  </r>
  <r>
    <s v="122-556"/>
    <m/>
    <x v="0"/>
    <s v="5 ASHBERRY RD"/>
    <n v="101"/>
    <s v="ACOSTA MIGUEL"/>
    <s v="R130"/>
    <s v="ONE FAMILY"/>
    <s v="122//556//"/>
    <n v="0.35143999999999997"/>
    <n v="1"/>
    <n v="1"/>
    <n v="1"/>
    <n v="1"/>
    <s v="SEPTIC"/>
    <n v="0"/>
    <n v="1"/>
    <n v="12500"/>
    <s v="NO_W1"/>
    <n v="12500"/>
    <s v="122-556"/>
    <s v="Public Water,Septic"/>
    <s v="SEPTIC"/>
    <s v="SEPTIC"/>
    <n v="12500"/>
    <m/>
    <m/>
    <n v="1"/>
    <n v="1"/>
    <n v="3"/>
    <n v="1958"/>
    <n v="1.75"/>
    <m/>
    <m/>
    <m/>
    <m/>
    <m/>
    <m/>
    <m/>
    <m/>
    <m/>
    <m/>
    <n v="5"/>
    <n v="1"/>
    <x v="7"/>
    <x v="7"/>
  </r>
  <r>
    <s v="UNK350"/>
    <s v="FEE"/>
    <x v="0"/>
    <s v="TOPSAIL LANE"/>
    <n v="0"/>
    <m/>
    <m/>
    <m/>
    <m/>
    <n v="0.31142999999999998"/>
    <n v="0"/>
    <n v="0"/>
    <n v="0"/>
    <n v="0"/>
    <m/>
    <n v="0"/>
    <n v="0"/>
    <n v="0"/>
    <s v="NO_W2"/>
    <n v="0"/>
    <m/>
    <m/>
    <m/>
    <m/>
    <n v="0"/>
    <m/>
    <m/>
    <n v="0"/>
    <n v="0"/>
    <n v="0"/>
    <n v="0"/>
    <n v="0"/>
    <s v="Not in new Assr DB, Makepe?, old info"/>
    <m/>
    <m/>
    <m/>
    <m/>
    <m/>
    <m/>
    <m/>
    <m/>
    <m/>
    <n v="1"/>
    <n v="1"/>
    <x v="13"/>
    <x v="13"/>
  </r>
  <r>
    <s v="122-151"/>
    <m/>
    <x v="0"/>
    <s v="196 PLYMOUTH AVE"/>
    <n v="101"/>
    <s v="BOWERS RYAN W"/>
    <s v="R130"/>
    <s v="ONE FAMILY"/>
    <s v="122//151//"/>
    <n v="0.28888999999999998"/>
    <n v="1"/>
    <n v="1"/>
    <n v="1"/>
    <n v="1"/>
    <s v="SEPTIC"/>
    <n v="0"/>
    <n v="1"/>
    <n v="4400"/>
    <s v="NO_W1"/>
    <n v="4400"/>
    <s v="122-151"/>
    <s v="Well,Septic"/>
    <s v="SEPTIC"/>
    <s v="SEPTIC"/>
    <n v="4400"/>
    <m/>
    <m/>
    <n v="1"/>
    <n v="1"/>
    <n v="2"/>
    <n v="816"/>
    <n v="1"/>
    <m/>
    <m/>
    <m/>
    <m/>
    <m/>
    <m/>
    <m/>
    <m/>
    <m/>
    <m/>
    <n v="4"/>
    <n v="1"/>
    <x v="7"/>
    <x v="7"/>
  </r>
  <r>
    <s v="LAND_NOPARC"/>
    <m/>
    <x v="0"/>
    <m/>
    <n v="0"/>
    <m/>
    <m/>
    <m/>
    <m/>
    <n v="5.8599999999999998E-3"/>
    <n v="0"/>
    <n v="0"/>
    <n v="0"/>
    <n v="0"/>
    <m/>
    <n v="0"/>
    <n v="0"/>
    <n v="0"/>
    <s v="NO"/>
    <n v="0"/>
    <m/>
    <m/>
    <m/>
    <m/>
    <n v="0"/>
    <m/>
    <m/>
    <n v="0"/>
    <n v="0"/>
    <n v="0"/>
    <n v="0"/>
    <n v="0"/>
    <m/>
    <m/>
    <m/>
    <m/>
    <m/>
    <m/>
    <m/>
    <m/>
    <m/>
    <m/>
    <n v="0"/>
    <n v="1"/>
    <x v="7"/>
    <x v="7"/>
  </r>
  <r>
    <s v="105A-145"/>
    <m/>
    <x v="0"/>
    <s v="3 ACOAXET LN"/>
    <n v="101"/>
    <s v="KEANE TRICIA"/>
    <s v="MR30"/>
    <s v="ONE FAMILY"/>
    <s v="105/A/145//"/>
    <n v="0.25622"/>
    <n v="1"/>
    <n v="1"/>
    <n v="1"/>
    <n v="1"/>
    <s v="SEPTIC"/>
    <n v="0"/>
    <n v="1"/>
    <n v="8600"/>
    <s v="YES"/>
    <n v="8600"/>
    <s v="105A-145"/>
    <s v="Public Water,Gas"/>
    <m/>
    <s v="SEPTIC"/>
    <n v="8600"/>
    <m/>
    <m/>
    <n v="1"/>
    <n v="1"/>
    <n v="3"/>
    <n v="1008"/>
    <n v="1"/>
    <m/>
    <m/>
    <m/>
    <m/>
    <m/>
    <m/>
    <m/>
    <m/>
    <m/>
    <m/>
    <n v="1"/>
    <n v="1"/>
    <x v="9"/>
    <x v="9"/>
  </r>
  <r>
    <s v="123-984"/>
    <m/>
    <x v="0"/>
    <s v="30 ASHBERRY RD"/>
    <n v="101"/>
    <s v="ROYSTER SHIRLEY A"/>
    <s v="R130"/>
    <s v="ONE FAMILY"/>
    <s v="123//984//"/>
    <n v="0.57584999999999997"/>
    <n v="1"/>
    <n v="1"/>
    <n v="1"/>
    <n v="1"/>
    <s v="SEPTIC"/>
    <n v="0"/>
    <n v="0"/>
    <n v="0"/>
    <s v="NO_W1"/>
    <n v="0"/>
    <s v="123-984"/>
    <s v="Well,Septic"/>
    <s v="SEPTIC"/>
    <s v="SEPTIC"/>
    <n v="0"/>
    <m/>
    <m/>
    <n v="1"/>
    <n v="1"/>
    <n v="3"/>
    <n v="1232"/>
    <n v="1"/>
    <m/>
    <m/>
    <m/>
    <m/>
    <m/>
    <m/>
    <m/>
    <m/>
    <m/>
    <m/>
    <n v="8"/>
    <n v="1"/>
    <x v="7"/>
    <x v="7"/>
  </r>
  <r>
    <s v="119-187A"/>
    <m/>
    <x v="0"/>
    <s v="45 LEISURE LN"/>
    <n v="101"/>
    <s v="GONSALVES DAVID A"/>
    <s v="R30"/>
    <s v="ONE FAMILY"/>
    <s v="119//187/A/"/>
    <n v="0.29764000000000002"/>
    <n v="1"/>
    <n v="1"/>
    <n v="1"/>
    <n v="1"/>
    <s v="SEPTIC"/>
    <n v="0"/>
    <n v="1"/>
    <n v="8300"/>
    <s v="YES"/>
    <n v="8300"/>
    <s v="119-187A"/>
    <s v="Gas,Well,Septic"/>
    <s v="SEPTIC"/>
    <s v="SEPTIC"/>
    <n v="8300"/>
    <m/>
    <m/>
    <n v="1"/>
    <n v="1"/>
    <n v="2"/>
    <n v="1079"/>
    <n v="1.75"/>
    <m/>
    <m/>
    <m/>
    <m/>
    <m/>
    <m/>
    <m/>
    <m/>
    <m/>
    <m/>
    <n v="1"/>
    <n v="1"/>
    <x v="7"/>
    <x v="7"/>
  </r>
  <r>
    <s v="123-1347"/>
    <m/>
    <x v="0"/>
    <s v="23 PURITAN AVE"/>
    <n v="101"/>
    <s v="KILPATRICK CHISTOPHER J"/>
    <s v="R130"/>
    <s v="ONE FAMILY"/>
    <s v="123//1347//"/>
    <n v="0.12504999999999999"/>
    <n v="0"/>
    <n v="1"/>
    <n v="0"/>
    <n v="1"/>
    <m/>
    <n v="0"/>
    <n v="1"/>
    <n v="8300"/>
    <s v="YES"/>
    <n v="8300"/>
    <s v="123-1347"/>
    <s v="Public Water"/>
    <m/>
    <s v="SEPTIC"/>
    <n v="8300"/>
    <m/>
    <m/>
    <n v="0"/>
    <n v="1"/>
    <n v="3"/>
    <n v="1400"/>
    <n v="2"/>
    <m/>
    <m/>
    <m/>
    <m/>
    <m/>
    <m/>
    <m/>
    <m/>
    <m/>
    <m/>
    <n v="2"/>
    <n v="1"/>
    <x v="7"/>
    <x v="7"/>
  </r>
  <r>
    <s v="105A-146"/>
    <m/>
    <x v="0"/>
    <s v="5 ACOAXET LN"/>
    <n v="101"/>
    <s v="KELLY RYAN"/>
    <s v="MR30"/>
    <s v="ONE FAMILY"/>
    <s v="105/A/146//"/>
    <n v="0.27781"/>
    <n v="1"/>
    <n v="1"/>
    <n v="1"/>
    <n v="1"/>
    <s v="SEPTIC"/>
    <n v="0"/>
    <n v="1"/>
    <n v="7400"/>
    <s v="YES"/>
    <n v="7400"/>
    <s v="105A-146"/>
    <s v="Public Water,Gas"/>
    <m/>
    <s v="SEPTIC"/>
    <n v="7400"/>
    <m/>
    <m/>
    <n v="1"/>
    <n v="1"/>
    <n v="3"/>
    <n v="1316"/>
    <n v="1"/>
    <m/>
    <m/>
    <m/>
    <m/>
    <m/>
    <m/>
    <m/>
    <m/>
    <m/>
    <m/>
    <n v="1"/>
    <n v="1"/>
    <x v="4"/>
    <x v="4"/>
  </r>
  <r>
    <s v="114B-147"/>
    <m/>
    <x v="0"/>
    <s v="4 SLOOP LN"/>
    <n v="101"/>
    <s v="BAKER JEREMY"/>
    <s v="R60"/>
    <s v="ONE FAMILY"/>
    <s v="114/B/147//"/>
    <n v="0.28916999999999998"/>
    <n v="0"/>
    <n v="1"/>
    <n v="0"/>
    <n v="1"/>
    <m/>
    <n v="0"/>
    <n v="0"/>
    <n v="0"/>
    <s v="YES"/>
    <n v="0"/>
    <s v="114B-147"/>
    <m/>
    <m/>
    <s v="SEPTIC"/>
    <n v="0"/>
    <m/>
    <m/>
    <n v="0"/>
    <n v="1"/>
    <n v="3"/>
    <n v="1664"/>
    <n v="2"/>
    <m/>
    <m/>
    <m/>
    <m/>
    <m/>
    <m/>
    <m/>
    <m/>
    <m/>
    <m/>
    <n v="1"/>
    <n v="1"/>
    <x v="7"/>
    <x v="7"/>
  </r>
  <r>
    <s v="119-305A"/>
    <m/>
    <x v="0"/>
    <s v="52 REPOSE LN"/>
    <n v="101"/>
    <s v="HAND MAUREEN F"/>
    <s v="R130"/>
    <s v="ONE FAMILY"/>
    <s v="119//305/A/"/>
    <n v="0.25921"/>
    <n v="1"/>
    <n v="1"/>
    <n v="1"/>
    <n v="1"/>
    <s v="SEPTIC"/>
    <n v="0"/>
    <n v="0"/>
    <n v="0"/>
    <s v="YES"/>
    <n v="0"/>
    <s v="119-305A"/>
    <s v="Gas,Well,Septic"/>
    <s v="SEPTIC"/>
    <s v="SEPTIC"/>
    <n v="0"/>
    <m/>
    <m/>
    <n v="1"/>
    <n v="1"/>
    <n v="2"/>
    <n v="872"/>
    <n v="1"/>
    <m/>
    <m/>
    <m/>
    <m/>
    <m/>
    <m/>
    <m/>
    <m/>
    <m/>
    <m/>
    <n v="1"/>
    <n v="1"/>
    <x v="7"/>
    <x v="7"/>
  </r>
  <r>
    <s v="106-12"/>
    <m/>
    <x v="0"/>
    <s v="12 POND EDGE TRAIL"/>
    <n v="101"/>
    <s v="LORING STEVEN W"/>
    <s v="R60"/>
    <s v="ONE FAMILY"/>
    <s v="106//12//"/>
    <n v="2.0671400000000002"/>
    <n v="0"/>
    <n v="1"/>
    <n v="0"/>
    <n v="1"/>
    <m/>
    <n v="0"/>
    <n v="0"/>
    <n v="0"/>
    <s v="YES"/>
    <n v="0"/>
    <s v="106-12"/>
    <m/>
    <m/>
    <s v="SEPTIC"/>
    <n v="0"/>
    <m/>
    <m/>
    <n v="0"/>
    <n v="1"/>
    <n v="3"/>
    <n v="2307"/>
    <n v="1.75"/>
    <m/>
    <m/>
    <m/>
    <m/>
    <m/>
    <m/>
    <m/>
    <m/>
    <m/>
    <m/>
    <n v="1"/>
    <n v="1"/>
    <x v="14"/>
    <x v="14"/>
  </r>
  <r>
    <s v="105A-191"/>
    <m/>
    <x v="0"/>
    <s v="7 ACOAXET LN"/>
    <n v="101"/>
    <s v="GARCIA EUGENIO M"/>
    <s v="MR30"/>
    <s v="ONE FAMILY"/>
    <s v="105/A/191//"/>
    <n v="0.29696"/>
    <n v="1"/>
    <n v="1"/>
    <n v="1"/>
    <n v="1"/>
    <s v="SEPTIC"/>
    <n v="0"/>
    <n v="1"/>
    <n v="6500"/>
    <s v="YES"/>
    <n v="6500"/>
    <s v="105A-191"/>
    <s v="Public Water,Gas"/>
    <m/>
    <s v="SEPTIC"/>
    <n v="6500"/>
    <m/>
    <m/>
    <n v="1"/>
    <n v="1"/>
    <n v="4"/>
    <n v="1232"/>
    <n v="1"/>
    <m/>
    <m/>
    <m/>
    <m/>
    <m/>
    <m/>
    <m/>
    <m/>
    <m/>
    <m/>
    <n v="1"/>
    <n v="1"/>
    <x v="4"/>
    <x v="4"/>
  </r>
  <r>
    <s v="114B-124"/>
    <m/>
    <x v="0"/>
    <s v="0 GENOA LN"/>
    <n v="132"/>
    <s v="SUBON CO"/>
    <s v="R60"/>
    <s v="RES ACLNUD  MDL-00"/>
    <s v="114/B/124//"/>
    <n v="0.62529999999999997"/>
    <n v="0"/>
    <n v="0"/>
    <n v="0"/>
    <n v="0"/>
    <m/>
    <n v="0"/>
    <n v="0"/>
    <n v="0"/>
    <s v="NO_W1"/>
    <n v="0"/>
    <s v="114B-124"/>
    <m/>
    <m/>
    <m/>
    <n v="0"/>
    <m/>
    <m/>
    <n v="0"/>
    <n v="0"/>
    <n v="0"/>
    <n v="0"/>
    <n v="0"/>
    <m/>
    <m/>
    <m/>
    <m/>
    <m/>
    <m/>
    <m/>
    <m/>
    <m/>
    <m/>
    <n v="2"/>
    <n v="1"/>
    <x v="13"/>
    <x v="13"/>
  </r>
  <r>
    <s v="114B-146"/>
    <m/>
    <x v="0"/>
    <s v="6 SLOOP LN"/>
    <n v="101"/>
    <s v="PRICE HARVEY R"/>
    <s v="R60"/>
    <s v="ONE FAMILY"/>
    <s v="114/B/146//"/>
    <n v="0.40927000000000002"/>
    <n v="0"/>
    <n v="1"/>
    <n v="0"/>
    <n v="1"/>
    <m/>
    <n v="0"/>
    <n v="0"/>
    <n v="0"/>
    <s v="YES"/>
    <n v="0"/>
    <s v="114B-146"/>
    <m/>
    <m/>
    <s v="SEPTIC"/>
    <n v="0"/>
    <m/>
    <m/>
    <n v="0"/>
    <n v="1"/>
    <n v="3"/>
    <n v="1528"/>
    <n v="2"/>
    <m/>
    <m/>
    <m/>
    <m/>
    <m/>
    <m/>
    <m/>
    <m/>
    <m/>
    <m/>
    <n v="1"/>
    <n v="1"/>
    <x v="13"/>
    <x v="13"/>
  </r>
  <r>
    <s v="123-655"/>
    <m/>
    <x v="0"/>
    <s v="14 ASHBERRY RD"/>
    <n v="101"/>
    <s v="BIDER ROBERTA A"/>
    <s v="R130"/>
    <s v="ONE FAMILY"/>
    <s v="123//655//"/>
    <n v="0.53359999999999996"/>
    <n v="1"/>
    <n v="1"/>
    <n v="1"/>
    <n v="1"/>
    <s v="SEPTIC"/>
    <n v="0"/>
    <n v="1"/>
    <n v="5300"/>
    <s v="NO_W1"/>
    <n v="5300"/>
    <s v="123-655"/>
    <s v="Gas,Well,Septic"/>
    <s v="SEPTIC"/>
    <s v="SEPTIC"/>
    <n v="5300"/>
    <m/>
    <m/>
    <n v="1"/>
    <n v="1"/>
    <n v="3"/>
    <n v="1140"/>
    <n v="1"/>
    <m/>
    <m/>
    <m/>
    <m/>
    <m/>
    <m/>
    <m/>
    <m/>
    <m/>
    <m/>
    <n v="8"/>
    <n v="1"/>
    <x v="7"/>
    <x v="7"/>
  </r>
  <r>
    <s v="119-249A"/>
    <m/>
    <x v="0"/>
    <s v="49 HIDEAWAY LN"/>
    <n v="101"/>
    <s v="KUKAUSKAS DONNA R"/>
    <s v="R130"/>
    <s v="ONE FAMILY"/>
    <s v="119//249/A/"/>
    <n v="0.32016"/>
    <n v="1"/>
    <n v="1"/>
    <n v="1"/>
    <n v="1"/>
    <s v="SEPTIC"/>
    <n v="0"/>
    <n v="1"/>
    <n v="7200"/>
    <s v="YES"/>
    <n v="7200"/>
    <s v="119-249A"/>
    <s v="Gas,Well,Septic"/>
    <s v="SEPTIC"/>
    <s v="SEPTIC"/>
    <n v="7200"/>
    <m/>
    <m/>
    <n v="1"/>
    <n v="1"/>
    <n v="3"/>
    <n v="1080"/>
    <n v="1"/>
    <m/>
    <m/>
    <m/>
    <m/>
    <m/>
    <m/>
    <m/>
    <m/>
    <m/>
    <m/>
    <n v="1"/>
    <n v="1"/>
    <x v="7"/>
    <x v="7"/>
  </r>
  <r>
    <s v="119-170A"/>
    <m/>
    <x v="0"/>
    <s v="42 LEISURE LN"/>
    <n v="101"/>
    <s v="REED MARK J"/>
    <s v="R130"/>
    <s v="ONE FAMILY"/>
    <s v="119//170/A/"/>
    <n v="0.31635999999999997"/>
    <n v="1"/>
    <n v="1"/>
    <n v="1"/>
    <n v="1"/>
    <s v="SEPTIC"/>
    <n v="0"/>
    <n v="1"/>
    <n v="11000"/>
    <s v="YES"/>
    <n v="11000"/>
    <s v="119-170A"/>
    <s v="Gas,Well,Septic"/>
    <s v="SEPTIC"/>
    <s v="SEPTIC"/>
    <n v="11000"/>
    <m/>
    <m/>
    <n v="1"/>
    <n v="1"/>
    <n v="3"/>
    <n v="948"/>
    <n v="1"/>
    <m/>
    <m/>
    <m/>
    <m/>
    <m/>
    <m/>
    <m/>
    <m/>
    <m/>
    <m/>
    <n v="1"/>
    <n v="1"/>
    <x v="7"/>
    <x v="7"/>
  </r>
  <r>
    <s v="105A-89"/>
    <m/>
    <x v="0"/>
    <s v="9 ACOAXET LN"/>
    <n v="101"/>
    <s v="JOHNSON GERALD R"/>
    <s v="MR30"/>
    <s v="ONE FAMILY"/>
    <s v="105/A/89//"/>
    <n v="0.29115999999999997"/>
    <n v="1"/>
    <n v="1"/>
    <n v="1"/>
    <n v="1"/>
    <s v="SEPTIC"/>
    <n v="0"/>
    <n v="1"/>
    <n v="15700"/>
    <s v="YES"/>
    <n v="15700"/>
    <s v="105A-89"/>
    <s v="Public Water,Gas"/>
    <m/>
    <s v="SEPTIC"/>
    <n v="15700"/>
    <m/>
    <m/>
    <n v="1"/>
    <n v="1"/>
    <n v="3"/>
    <n v="1316"/>
    <n v="1"/>
    <m/>
    <m/>
    <m/>
    <m/>
    <m/>
    <m/>
    <m/>
    <m/>
    <m/>
    <m/>
    <n v="1"/>
    <n v="1"/>
    <x v="4"/>
    <x v="4"/>
  </r>
  <r>
    <s v="LAND_NOPARC"/>
    <m/>
    <x v="0"/>
    <m/>
    <n v="0"/>
    <m/>
    <m/>
    <m/>
    <m/>
    <n v="4.0719999999999999E-2"/>
    <n v="0"/>
    <n v="0"/>
    <n v="0"/>
    <n v="0"/>
    <m/>
    <n v="0"/>
    <n v="0"/>
    <n v="0"/>
    <s v="NO"/>
    <n v="0"/>
    <m/>
    <m/>
    <m/>
    <m/>
    <n v="0"/>
    <m/>
    <m/>
    <n v="0"/>
    <n v="0"/>
    <n v="0"/>
    <n v="0"/>
    <n v="0"/>
    <m/>
    <m/>
    <m/>
    <m/>
    <m/>
    <m/>
    <m/>
    <m/>
    <m/>
    <m/>
    <n v="0"/>
    <n v="1"/>
    <x v="7"/>
    <x v="7"/>
  </r>
  <r>
    <s v="UNK196"/>
    <s v="FEE"/>
    <x v="0"/>
    <s v="ROUTE 25"/>
    <n v="0"/>
    <m/>
    <m/>
    <m/>
    <m/>
    <n v="108.44947000000001"/>
    <n v="0"/>
    <n v="0"/>
    <n v="0"/>
    <n v="0"/>
    <m/>
    <n v="0"/>
    <n v="0"/>
    <n v="0"/>
    <s v="NO_W2"/>
    <n v="0"/>
    <m/>
    <m/>
    <m/>
    <m/>
    <n v="0"/>
    <m/>
    <m/>
    <n v="0"/>
    <n v="0"/>
    <n v="0"/>
    <n v="0"/>
    <n v="0"/>
    <s v="Not in new Assr DB, Makepe?, old info"/>
    <m/>
    <m/>
    <m/>
    <m/>
    <m/>
    <m/>
    <m/>
    <m/>
    <m/>
    <n v="1"/>
    <n v="1"/>
    <x v="14"/>
    <x v="14"/>
  </r>
  <r>
    <s v="114C-1-56"/>
    <m/>
    <x v="0"/>
    <s v="279 CHARGE POND RD"/>
    <n v="101"/>
    <s v="ELICIER ANTHONY"/>
    <s v="R130"/>
    <s v="ONE FAMILY"/>
    <s v="114/C1/56//"/>
    <n v="0.30497000000000002"/>
    <n v="1"/>
    <n v="1"/>
    <n v="1"/>
    <n v="1"/>
    <s v="SEPTIC"/>
    <n v="0"/>
    <n v="0"/>
    <n v="0"/>
    <s v="YES"/>
    <n v="0"/>
    <s v="114C-1-56"/>
    <s v="Well,Septic"/>
    <s v="SEPTIC"/>
    <s v="SEPTIC"/>
    <n v="0"/>
    <m/>
    <m/>
    <n v="1"/>
    <n v="1"/>
    <n v="3"/>
    <n v="1306"/>
    <n v="1.75"/>
    <m/>
    <m/>
    <m/>
    <m/>
    <m/>
    <m/>
    <m/>
    <m/>
    <m/>
    <m/>
    <n v="1"/>
    <n v="1"/>
    <x v="7"/>
    <x v="7"/>
  </r>
  <r>
    <s v="119-236A"/>
    <m/>
    <x v="0"/>
    <s v="48 HIDEAWAY LN"/>
    <n v="101"/>
    <s v="GORDON ALICE E"/>
    <s v="R130"/>
    <s v="ONE FAMILY"/>
    <s v="119//236/A/"/>
    <n v="0.59936"/>
    <n v="1"/>
    <n v="1"/>
    <n v="1"/>
    <n v="1"/>
    <s v="SEPTIC"/>
    <n v="0"/>
    <n v="1"/>
    <n v="8400"/>
    <s v="NO_W1"/>
    <n v="8400"/>
    <s v="119-236A"/>
    <s v="Gas,Well,Septic"/>
    <s v="SEPTIC"/>
    <s v="SEPTIC"/>
    <n v="8400"/>
    <m/>
    <m/>
    <n v="1"/>
    <n v="1"/>
    <n v="3"/>
    <n v="1132"/>
    <n v="1"/>
    <m/>
    <m/>
    <m/>
    <m/>
    <m/>
    <m/>
    <m/>
    <m/>
    <m/>
    <m/>
    <n v="2"/>
    <n v="1"/>
    <x v="7"/>
    <x v="7"/>
  </r>
  <r>
    <s v="123-1344"/>
    <m/>
    <x v="0"/>
    <s v="27 PURITAN AVE"/>
    <n v="101"/>
    <s v="JORDAN KELLY"/>
    <s v="R130"/>
    <s v="ONE FAMILY"/>
    <s v="123//1344//"/>
    <n v="0.19982"/>
    <n v="0"/>
    <n v="1"/>
    <n v="0"/>
    <n v="1"/>
    <m/>
    <n v="0"/>
    <n v="1"/>
    <n v="2200"/>
    <s v="YES"/>
    <n v="2200"/>
    <s v="123-1344"/>
    <s v="Public Water"/>
    <m/>
    <s v="SEPTIC"/>
    <n v="2200"/>
    <m/>
    <m/>
    <n v="0"/>
    <n v="1"/>
    <n v="3"/>
    <n v="1306"/>
    <n v="1.75"/>
    <m/>
    <m/>
    <m/>
    <m/>
    <m/>
    <m/>
    <m/>
    <m/>
    <m/>
    <m/>
    <n v="3"/>
    <n v="1"/>
    <x v="7"/>
    <x v="7"/>
  </r>
  <r>
    <s v="118-501B"/>
    <m/>
    <x v="0"/>
    <s v="59 MAYFLOWER LN"/>
    <n v="101"/>
    <s v="DUTTON JEFFREY L"/>
    <s v="R130"/>
    <s v="ONE FAMILY"/>
    <s v="118//501/B/"/>
    <n v="0.29731999999999997"/>
    <n v="1"/>
    <n v="1"/>
    <n v="1"/>
    <n v="1"/>
    <s v="SEPTIC"/>
    <n v="0"/>
    <n v="1"/>
    <n v="4900"/>
    <s v="YES"/>
    <n v="4900"/>
    <s v="118-501B"/>
    <s v="Gas,Well,Septic"/>
    <s v="SEPTIC"/>
    <s v="SEPTIC"/>
    <n v="4900"/>
    <m/>
    <m/>
    <n v="1"/>
    <n v="1"/>
    <n v="2"/>
    <n v="816"/>
    <n v="1"/>
    <m/>
    <m/>
    <m/>
    <m/>
    <m/>
    <m/>
    <m/>
    <m/>
    <m/>
    <m/>
    <n v="1"/>
    <n v="1"/>
    <x v="7"/>
    <x v="7"/>
  </r>
  <r>
    <s v="123-559"/>
    <m/>
    <x v="0"/>
    <s v="10 ASHBERRY RD"/>
    <n v="101"/>
    <s v="DEVNEW CATHERINE M"/>
    <s v="R130"/>
    <s v="ONE FAMILY"/>
    <s v="123//559//"/>
    <n v="0.22122"/>
    <n v="1"/>
    <n v="1"/>
    <n v="1"/>
    <n v="1"/>
    <s v="SEPTIC"/>
    <n v="0"/>
    <n v="0"/>
    <n v="0"/>
    <s v="YES"/>
    <n v="0"/>
    <s v="123-559"/>
    <s v="Well,Septic"/>
    <s v="SEPTIC"/>
    <s v="SEPTIC"/>
    <n v="0"/>
    <m/>
    <m/>
    <n v="1"/>
    <n v="1"/>
    <n v="2"/>
    <n v="732"/>
    <n v="1"/>
    <m/>
    <m/>
    <m/>
    <m/>
    <m/>
    <m/>
    <m/>
    <m/>
    <m/>
    <m/>
    <n v="3"/>
    <n v="1"/>
    <x v="7"/>
    <x v="7"/>
  </r>
  <r>
    <s v="105A-144"/>
    <m/>
    <x v="0"/>
    <s v="3 MEGANSETT DR"/>
    <n v="101"/>
    <s v="BRIGHTMAN KATHLEEN F"/>
    <s v="MR30"/>
    <s v="ONE FAMILY"/>
    <s v="105/A/144//"/>
    <n v="0.24692"/>
    <n v="1"/>
    <n v="1"/>
    <n v="1"/>
    <n v="1"/>
    <s v="SEPTIC"/>
    <n v="0"/>
    <n v="1"/>
    <n v="5800"/>
    <s v="YES"/>
    <n v="5800"/>
    <s v="105A-144"/>
    <s v="Public Water,Septic"/>
    <s v="SEPTIC"/>
    <s v="SEPTIC"/>
    <n v="5800"/>
    <m/>
    <m/>
    <n v="1"/>
    <n v="1"/>
    <n v="4"/>
    <n v="1540"/>
    <n v="1"/>
    <m/>
    <m/>
    <m/>
    <m/>
    <m/>
    <m/>
    <m/>
    <m/>
    <m/>
    <m/>
    <n v="1"/>
    <n v="1"/>
    <x v="9"/>
    <x v="9"/>
  </r>
  <r>
    <s v="106-30"/>
    <m/>
    <x v="0"/>
    <s v="9 POND EDGE TRAIL"/>
    <n v="131"/>
    <s v="CRANE LANDING DEVELOPMENT LLC"/>
    <s v="R60"/>
    <s v="RES ACLNPO  MDL-00"/>
    <s v="106//30//"/>
    <n v="1.40228"/>
    <n v="0"/>
    <n v="0"/>
    <n v="0"/>
    <n v="0"/>
    <m/>
    <n v="0"/>
    <n v="0"/>
    <n v="0"/>
    <s v="YES"/>
    <n v="0"/>
    <s v="106-30"/>
    <m/>
    <m/>
    <m/>
    <n v="0"/>
    <m/>
    <m/>
    <n v="0"/>
    <n v="0"/>
    <n v="0"/>
    <n v="0"/>
    <n v="0"/>
    <m/>
    <m/>
    <m/>
    <m/>
    <m/>
    <m/>
    <m/>
    <m/>
    <m/>
    <m/>
    <n v="1"/>
    <n v="1"/>
    <x v="14"/>
    <x v="14"/>
  </r>
  <r>
    <s v="105A-88"/>
    <m/>
    <x v="0"/>
    <s v="11 ACOAXET LN"/>
    <n v="101"/>
    <s v="BONAPARTE HAROLD W"/>
    <s v="MR30"/>
    <s v="ONE FAMILY"/>
    <s v="105/A/88//"/>
    <n v="0.21926000000000001"/>
    <n v="1"/>
    <n v="1"/>
    <n v="1"/>
    <n v="1"/>
    <s v="SEPTIC"/>
    <n v="0"/>
    <n v="1"/>
    <n v="300"/>
    <s v="YES"/>
    <n v="300"/>
    <s v="105A-88"/>
    <s v="Public Water,Gas"/>
    <m/>
    <s v="SEPTIC"/>
    <n v="300"/>
    <m/>
    <m/>
    <n v="1"/>
    <n v="1"/>
    <n v="3"/>
    <n v="1204"/>
    <n v="1"/>
    <m/>
    <m/>
    <m/>
    <m/>
    <m/>
    <m/>
    <m/>
    <m/>
    <m/>
    <m/>
    <n v="1"/>
    <n v="1"/>
    <x v="4"/>
    <x v="4"/>
  </r>
  <r>
    <s v="123-1216"/>
    <m/>
    <x v="0"/>
    <s v="34 PURITAN AVE"/>
    <n v="101"/>
    <s v="PRENTICE WILLIAM H"/>
    <s v="R130"/>
    <s v="ONE FAMILY"/>
    <s v="123//1216//"/>
    <n v="0.28999000000000003"/>
    <n v="1"/>
    <n v="1"/>
    <n v="1"/>
    <n v="1"/>
    <s v="SEPTIC"/>
    <n v="0"/>
    <n v="1"/>
    <n v="14800"/>
    <s v="NO_W1"/>
    <n v="14800"/>
    <s v="123-1216"/>
    <m/>
    <m/>
    <s v="SEPTIC"/>
    <n v="14800"/>
    <m/>
    <m/>
    <n v="1"/>
    <n v="1"/>
    <n v="4"/>
    <n v="1306"/>
    <n v="1.75"/>
    <m/>
    <m/>
    <m/>
    <m/>
    <m/>
    <m/>
    <m/>
    <m/>
    <m/>
    <m/>
    <n v="4"/>
    <n v="1"/>
    <x v="7"/>
    <x v="7"/>
  </r>
  <r>
    <s v="119-306A"/>
    <m/>
    <x v="0"/>
    <s v="54 REPOSE LN"/>
    <n v="101"/>
    <s v="ERWIN WILLIAM F"/>
    <s v="R130"/>
    <s v="ONE FAMILY"/>
    <s v="119//306/A/"/>
    <n v="0.22828999999999999"/>
    <n v="1"/>
    <n v="1"/>
    <n v="1"/>
    <n v="1"/>
    <s v="SEPTIC"/>
    <n v="0"/>
    <n v="1"/>
    <n v="7700"/>
    <s v="YES"/>
    <n v="7700"/>
    <s v="119-306A"/>
    <s v="Gas,Well,Septic"/>
    <s v="SEPTIC"/>
    <s v="SEPTIC"/>
    <n v="7700"/>
    <m/>
    <m/>
    <n v="1"/>
    <n v="1"/>
    <n v="2"/>
    <n v="870"/>
    <n v="1"/>
    <m/>
    <m/>
    <m/>
    <m/>
    <m/>
    <m/>
    <m/>
    <m/>
    <m/>
    <m/>
    <n v="1"/>
    <n v="1"/>
    <x v="7"/>
    <x v="7"/>
  </r>
  <r>
    <s v="105A-147"/>
    <m/>
    <x v="0"/>
    <s v="4 MEGANSETT DR"/>
    <n v="101"/>
    <s v="BEALS TODD M"/>
    <s v="MR30"/>
    <s v="ONE FAMILY"/>
    <s v="105/A/147//"/>
    <n v="0.24845999999999999"/>
    <n v="1"/>
    <n v="1"/>
    <n v="1"/>
    <n v="1"/>
    <s v="SEPTIC"/>
    <n v="0"/>
    <n v="1"/>
    <n v="8700"/>
    <s v="YES"/>
    <n v="8700"/>
    <s v="105A-147"/>
    <s v="Public Water,Septic"/>
    <s v="SEPTIC"/>
    <s v="SEPTIC"/>
    <n v="8700"/>
    <m/>
    <m/>
    <n v="1"/>
    <n v="1"/>
    <n v="4"/>
    <n v="1564"/>
    <n v="1"/>
    <m/>
    <m/>
    <m/>
    <m/>
    <m/>
    <m/>
    <m/>
    <m/>
    <m/>
    <m/>
    <n v="1"/>
    <n v="1"/>
    <x v="4"/>
    <x v="4"/>
  </r>
  <r>
    <s v="114D-52"/>
    <m/>
    <x v="0"/>
    <s v="0 FLOUNDER LN"/>
    <n v="903"/>
    <s v="WAREHAM FIRE DISTRICT"/>
    <s v="R130"/>
    <s v="MUNICIPAL  MDL-00"/>
    <s v="114/D/52//"/>
    <n v="0.41782000000000002"/>
    <n v="0"/>
    <n v="0"/>
    <n v="0"/>
    <n v="0"/>
    <m/>
    <n v="0"/>
    <n v="0"/>
    <n v="0"/>
    <s v="YES"/>
    <n v="0"/>
    <s v="114D-52"/>
    <m/>
    <m/>
    <m/>
    <n v="0"/>
    <m/>
    <m/>
    <n v="0"/>
    <n v="0"/>
    <n v="0"/>
    <n v="0"/>
    <n v="0"/>
    <m/>
    <m/>
    <m/>
    <m/>
    <m/>
    <m/>
    <m/>
    <m/>
    <m/>
    <m/>
    <n v="1"/>
    <n v="1"/>
    <x v="7"/>
    <x v="7"/>
  </r>
  <r>
    <s v="123-146"/>
    <m/>
    <x v="0"/>
    <s v="204 PLYMOUTH AVE"/>
    <n v="101"/>
    <s v="GUENARD EDWARD J"/>
    <s v="R130"/>
    <s v="ONE FAMILY"/>
    <s v="123//146//"/>
    <n v="0.35937000000000002"/>
    <n v="1"/>
    <n v="1"/>
    <n v="1"/>
    <n v="1"/>
    <s v="SEPTIC"/>
    <n v="0"/>
    <n v="1"/>
    <n v="3900"/>
    <s v="YES"/>
    <n v="3900"/>
    <s v="123-146"/>
    <s v="Gas,Well,Septic"/>
    <s v="SEPTIC"/>
    <s v="SEPTIC"/>
    <n v="3900"/>
    <m/>
    <m/>
    <n v="1"/>
    <n v="1"/>
    <n v="2"/>
    <n v="864"/>
    <n v="1"/>
    <m/>
    <m/>
    <m/>
    <m/>
    <m/>
    <m/>
    <m/>
    <m/>
    <m/>
    <m/>
    <n v="5"/>
    <n v="1"/>
    <x v="7"/>
    <x v="7"/>
  </r>
  <r>
    <s v="114D-53"/>
    <m/>
    <x v="0"/>
    <s v="2 SEAWOOD SPRINGS"/>
    <n v="132"/>
    <s v="JAS REALTY LLC"/>
    <s v="R130"/>
    <s v="RES ACLNUD  MDL-00"/>
    <s v="114/D/53//"/>
    <n v="1.38723"/>
    <n v="0"/>
    <n v="0"/>
    <n v="0"/>
    <n v="0"/>
    <m/>
    <n v="0"/>
    <n v="0"/>
    <n v="0"/>
    <s v="YES"/>
    <n v="0"/>
    <s v="114D-53"/>
    <m/>
    <m/>
    <m/>
    <n v="0"/>
    <m/>
    <m/>
    <n v="0"/>
    <n v="0"/>
    <n v="0"/>
    <n v="0"/>
    <n v="0"/>
    <m/>
    <m/>
    <m/>
    <m/>
    <m/>
    <m/>
    <m/>
    <m/>
    <m/>
    <m/>
    <n v="2"/>
    <n v="1"/>
    <x v="7"/>
    <x v="7"/>
  </r>
  <r>
    <s v="106-35"/>
    <m/>
    <x v="0"/>
    <s v="3 PINE NEEDLE LN"/>
    <n v="131"/>
    <s v="CRANE LANDING DEVELOPMENT LLC"/>
    <s v="R60"/>
    <s v="RES ACLNPO  MDL-00"/>
    <s v="106//35//"/>
    <n v="1.7687200000000001"/>
    <n v="0"/>
    <n v="0"/>
    <n v="0"/>
    <n v="0"/>
    <m/>
    <n v="0"/>
    <n v="0"/>
    <n v="0"/>
    <s v="YES"/>
    <n v="0"/>
    <s v="106-35"/>
    <m/>
    <m/>
    <m/>
    <n v="0"/>
    <m/>
    <m/>
    <n v="0"/>
    <n v="0"/>
    <n v="0"/>
    <n v="0"/>
    <n v="0"/>
    <m/>
    <m/>
    <m/>
    <m/>
    <m/>
    <m/>
    <m/>
    <m/>
    <m/>
    <m/>
    <n v="1"/>
    <n v="1"/>
    <x v="14"/>
    <x v="14"/>
  </r>
  <r>
    <s v="114D-W4"/>
    <m/>
    <x v="0"/>
    <s v="0 UPPER BOUNDARY RD"/>
    <n v="903"/>
    <s v="WAREHAM FIRE DISTRICT"/>
    <s v="R130"/>
    <s v="MUNICIPAL  MDL-00"/>
    <s v="114/D/W4//"/>
    <n v="6.9295200000000001"/>
    <n v="0"/>
    <n v="0"/>
    <n v="0"/>
    <n v="0"/>
    <m/>
    <n v="0"/>
    <n v="0"/>
    <n v="0"/>
    <s v="YES"/>
    <n v="0"/>
    <s v="114D-W4"/>
    <m/>
    <m/>
    <m/>
    <n v="0"/>
    <m/>
    <m/>
    <n v="0"/>
    <n v="0"/>
    <n v="0"/>
    <n v="0"/>
    <n v="0"/>
    <m/>
    <m/>
    <m/>
    <m/>
    <m/>
    <m/>
    <m/>
    <m/>
    <m/>
    <m/>
    <n v="1"/>
    <n v="1"/>
    <x v="7"/>
    <x v="7"/>
  </r>
  <r>
    <s v="114C-1-37"/>
    <m/>
    <x v="0"/>
    <s v="280 CHARGE POND RD"/>
    <n v="101"/>
    <s v="JOHNSON ALLAN S"/>
    <s v="R60"/>
    <s v="ONE FAMILY"/>
    <s v="114/C1/37//"/>
    <n v="0.26268000000000002"/>
    <n v="0"/>
    <n v="1"/>
    <n v="0"/>
    <n v="1"/>
    <m/>
    <n v="0"/>
    <n v="0"/>
    <n v="0"/>
    <s v="YES"/>
    <n v="0"/>
    <s v="114C-1-37"/>
    <s v="Well,Septic"/>
    <s v="SEPTIC"/>
    <s v="SEPTIC"/>
    <n v="0"/>
    <m/>
    <m/>
    <n v="0"/>
    <n v="1"/>
    <n v="3"/>
    <n v="1800"/>
    <n v="2"/>
    <m/>
    <m/>
    <m/>
    <m/>
    <m/>
    <m/>
    <m/>
    <m/>
    <m/>
    <m/>
    <n v="1"/>
    <n v="1"/>
    <x v="7"/>
    <x v="7"/>
  </r>
  <r>
    <s v="105-13"/>
    <m/>
    <x v="0"/>
    <s v="59 CHARLOTTE FURN RD"/>
    <n v="601"/>
    <s v="MAKEPEACE CO A D"/>
    <s v="R60"/>
    <s v="CHAPTER 61"/>
    <s v="105//13//"/>
    <n v="1.2705900000000001"/>
    <n v="0"/>
    <n v="0"/>
    <n v="0"/>
    <n v="0"/>
    <m/>
    <n v="0"/>
    <n v="0"/>
    <n v="0"/>
    <s v="YES"/>
    <n v="0"/>
    <s v="105-13"/>
    <m/>
    <m/>
    <m/>
    <n v="0"/>
    <m/>
    <m/>
    <n v="0"/>
    <n v="0"/>
    <n v="0"/>
    <n v="0"/>
    <n v="0"/>
    <m/>
    <m/>
    <m/>
    <m/>
    <m/>
    <m/>
    <m/>
    <m/>
    <m/>
    <m/>
    <n v="1"/>
    <n v="1"/>
    <x v="9"/>
    <x v="9"/>
  </r>
  <r>
    <s v="119-121A"/>
    <m/>
    <x v="0"/>
    <s v="45 BLISSFUL LN"/>
    <n v="101"/>
    <s v="CHANDLER FOSTER"/>
    <s v="R130"/>
    <s v="ONE FAMILY"/>
    <s v="119//121/A/"/>
    <n v="1.63802"/>
    <n v="1"/>
    <n v="1"/>
    <n v="1"/>
    <n v="1"/>
    <s v="SEPTIC"/>
    <n v="0"/>
    <n v="1"/>
    <n v="23400"/>
    <s v="YES"/>
    <n v="23400"/>
    <s v="119-121A"/>
    <s v=",Public Water,Septic"/>
    <s v="SEWER"/>
    <s v="SEPTIC"/>
    <n v="23400"/>
    <m/>
    <m/>
    <n v="1"/>
    <n v="1"/>
    <n v="3"/>
    <n v="777"/>
    <n v="1"/>
    <m/>
    <m/>
    <m/>
    <m/>
    <m/>
    <m/>
    <m/>
    <m/>
    <m/>
    <m/>
    <n v="5"/>
    <n v="1"/>
    <x v="7"/>
    <x v="7"/>
  </r>
  <r>
    <s v="123-902"/>
    <m/>
    <x v="0"/>
    <s v="198 PARK AVE"/>
    <n v="101"/>
    <s v="PEREZ MICHAEL D"/>
    <s v="R130"/>
    <s v="ONE FAMILY"/>
    <s v="123//902//"/>
    <n v="0.19450999999999999"/>
    <n v="1"/>
    <n v="1"/>
    <n v="1"/>
    <n v="1"/>
    <s v="SEPTIC"/>
    <n v="0"/>
    <n v="1"/>
    <n v="5400"/>
    <s v="YES"/>
    <n v="5400"/>
    <s v="123-902"/>
    <s v="Gas,Well,Septic"/>
    <s v="SEPTIC"/>
    <s v="SEPTIC"/>
    <n v="5400"/>
    <m/>
    <m/>
    <n v="1"/>
    <n v="1"/>
    <n v="3"/>
    <n v="1400"/>
    <n v="2"/>
    <m/>
    <m/>
    <m/>
    <m/>
    <m/>
    <m/>
    <m/>
    <m/>
    <m/>
    <m/>
    <n v="3"/>
    <n v="1"/>
    <x v="7"/>
    <x v="7"/>
  </r>
  <r>
    <s v="119-238A"/>
    <m/>
    <x v="0"/>
    <s v="50 HIDEAWAY LN"/>
    <n v="101"/>
    <s v="SERGI HELEN A"/>
    <s v="R130"/>
    <s v="ONE FAMILY"/>
    <s v="119//238/A/"/>
    <n v="0.30110999999999999"/>
    <n v="1"/>
    <n v="1"/>
    <n v="1"/>
    <n v="1"/>
    <s v="SEPTIC"/>
    <n v="0"/>
    <n v="1"/>
    <n v="3400"/>
    <s v="YES"/>
    <n v="3400"/>
    <s v="119-238A"/>
    <s v="Gas,Well,Septic"/>
    <s v="SEPTIC"/>
    <s v="SEPTIC"/>
    <n v="3400"/>
    <m/>
    <m/>
    <n v="1"/>
    <n v="1"/>
    <n v="3"/>
    <n v="1028"/>
    <n v="1"/>
    <m/>
    <m/>
    <m/>
    <m/>
    <m/>
    <m/>
    <m/>
    <m/>
    <m/>
    <m/>
    <n v="1"/>
    <n v="1"/>
    <x v="7"/>
    <x v="7"/>
  </r>
  <r>
    <s v="119-247A"/>
    <m/>
    <x v="0"/>
    <s v="51 HIDEAWAY LN"/>
    <n v="101"/>
    <s v="GONSKI JOHN J IV"/>
    <s v="R130"/>
    <s v="ONE FAMILY"/>
    <s v="119//247/A/"/>
    <n v="0.23107"/>
    <n v="1"/>
    <n v="1"/>
    <n v="1"/>
    <n v="1"/>
    <s v="SEPTIC"/>
    <n v="0"/>
    <n v="1"/>
    <n v="8300"/>
    <s v="YES"/>
    <n v="8300"/>
    <s v="119-247A"/>
    <s v="Gas,Well,Septic"/>
    <s v="SEPTIC"/>
    <s v="SEPTIC"/>
    <n v="8300"/>
    <m/>
    <m/>
    <n v="1"/>
    <n v="1"/>
    <n v="3"/>
    <n v="1028"/>
    <n v="1"/>
    <m/>
    <m/>
    <m/>
    <m/>
    <m/>
    <m/>
    <m/>
    <m/>
    <m/>
    <m/>
    <n v="1"/>
    <n v="1"/>
    <x v="7"/>
    <x v="7"/>
  </r>
  <r>
    <s v="123-978"/>
    <m/>
    <x v="0"/>
    <s v="213 PARK AVE"/>
    <n v="101"/>
    <s v="MCCLOSKEY GEORGE LIFE ESTATE"/>
    <s v="R130"/>
    <s v="ONE FAMILY"/>
    <s v="123//978//"/>
    <n v="0.443"/>
    <n v="1"/>
    <n v="1"/>
    <n v="1"/>
    <n v="1"/>
    <s v="SEPTIC"/>
    <n v="0"/>
    <n v="1"/>
    <n v="0"/>
    <s v="YES"/>
    <n v="0"/>
    <s v="123-978"/>
    <s v="Well,Septic"/>
    <s v="SEPTIC"/>
    <s v="SEPTIC"/>
    <n v="0"/>
    <m/>
    <m/>
    <n v="1"/>
    <n v="1"/>
    <n v="2"/>
    <n v="1376"/>
    <n v="1"/>
    <m/>
    <m/>
    <m/>
    <m/>
    <m/>
    <m/>
    <m/>
    <m/>
    <m/>
    <m/>
    <n v="6"/>
    <n v="1"/>
    <x v="7"/>
    <x v="7"/>
  </r>
  <r>
    <s v="123-324"/>
    <m/>
    <x v="0"/>
    <s v="2 ASHBERRY RD"/>
    <n v="101"/>
    <s v="DUKEMAN WILLIAM E &amp; EVELYN M"/>
    <s v="R130"/>
    <s v="ONE FAMILY"/>
    <s v="123//324//"/>
    <n v="0.40725"/>
    <n v="1"/>
    <n v="1"/>
    <n v="1"/>
    <n v="1"/>
    <s v="SEPTIC"/>
    <n v="0"/>
    <n v="1"/>
    <n v="0"/>
    <s v="NO_W1"/>
    <n v="0"/>
    <s v="123-324"/>
    <s v="Well,Septic"/>
    <s v="SEPTIC"/>
    <s v="SEPTIC"/>
    <n v="0"/>
    <m/>
    <m/>
    <n v="1"/>
    <n v="1"/>
    <n v="2"/>
    <n v="800"/>
    <n v="1"/>
    <m/>
    <m/>
    <m/>
    <m/>
    <m/>
    <m/>
    <m/>
    <m/>
    <m/>
    <m/>
    <n v="6"/>
    <n v="1"/>
    <x v="7"/>
    <x v="7"/>
  </r>
  <r>
    <s v="114B-149"/>
    <m/>
    <x v="0"/>
    <s v="3 SLOOP LN"/>
    <n v="131"/>
    <s v="CHURCHILL JOHN L JR"/>
    <s v="R60"/>
    <s v="RES ACLNPO  MDL-00"/>
    <s v="114/B/149//"/>
    <n v="0.26062000000000002"/>
    <n v="0"/>
    <n v="1"/>
    <n v="0"/>
    <n v="1"/>
    <m/>
    <n v="0"/>
    <n v="0"/>
    <n v="0"/>
    <s v="YES"/>
    <n v="0"/>
    <s v="114B-149"/>
    <m/>
    <m/>
    <s v="SEPTIC"/>
    <n v="0"/>
    <m/>
    <m/>
    <n v="0"/>
    <n v="1"/>
    <n v="0"/>
    <n v="0"/>
    <n v="0"/>
    <m/>
    <m/>
    <m/>
    <m/>
    <m/>
    <m/>
    <m/>
    <m/>
    <m/>
    <m/>
    <n v="1"/>
    <n v="1"/>
    <x v="7"/>
    <x v="7"/>
  </r>
  <r>
    <s v="123-1341"/>
    <m/>
    <x v="0"/>
    <s v="33 PURITAN AVE"/>
    <n v="101"/>
    <s v="VERRAN MELVIN"/>
    <s v="R130"/>
    <s v="ONE FAMILY"/>
    <s v="123//1341//"/>
    <n v="0.19653999999999999"/>
    <n v="0"/>
    <n v="1"/>
    <n v="0"/>
    <n v="1"/>
    <m/>
    <n v="0"/>
    <n v="1"/>
    <n v="20200"/>
    <s v="YES"/>
    <n v="20200"/>
    <s v="123-1341"/>
    <s v="Public Water"/>
    <m/>
    <s v="SEPTIC"/>
    <n v="20200"/>
    <m/>
    <m/>
    <n v="0"/>
    <n v="1"/>
    <n v="2"/>
    <n v="1040"/>
    <n v="1"/>
    <m/>
    <m/>
    <m/>
    <m/>
    <m/>
    <m/>
    <m/>
    <m/>
    <m/>
    <m/>
    <n v="3"/>
    <n v="1"/>
    <x v="7"/>
    <x v="7"/>
  </r>
  <r>
    <s v="114C-1-57"/>
    <m/>
    <x v="0"/>
    <s v="281 CHARGE POND RD"/>
    <n v="101"/>
    <s v="LIM JONG YEOL"/>
    <s v="R130"/>
    <s v="ONE FAMILY"/>
    <s v="114/C1/57//"/>
    <n v="0.29074"/>
    <n v="1"/>
    <n v="1"/>
    <n v="1"/>
    <n v="1"/>
    <s v="SEPTIC"/>
    <n v="0"/>
    <n v="0"/>
    <n v="0"/>
    <s v="YES"/>
    <n v="0"/>
    <s v="114C-1-57"/>
    <m/>
    <m/>
    <s v="SEPTIC"/>
    <n v="0"/>
    <m/>
    <m/>
    <n v="1"/>
    <n v="1"/>
    <n v="3"/>
    <n v="1742"/>
    <n v="2"/>
    <m/>
    <m/>
    <m/>
    <m/>
    <m/>
    <m/>
    <m/>
    <m/>
    <m/>
    <m/>
    <n v="1"/>
    <n v="1"/>
    <x v="7"/>
    <x v="7"/>
  </r>
  <r>
    <s v="123-562"/>
    <m/>
    <x v="0"/>
    <s v="202 LAKE AVE"/>
    <n v="101"/>
    <s v="SCHLEEHAUF ROBERT W LIFE EST"/>
    <s v="R130"/>
    <s v="ONE FAMILY"/>
    <s v="123//562//"/>
    <n v="0.23355000000000001"/>
    <n v="1"/>
    <n v="1"/>
    <n v="1"/>
    <n v="1"/>
    <s v="SEPTIC"/>
    <n v="0"/>
    <n v="1"/>
    <n v="1200"/>
    <s v="YES"/>
    <n v="1200"/>
    <s v="123-562"/>
    <s v="Well,Septic"/>
    <s v="SEPTIC"/>
    <s v="SEPTIC"/>
    <n v="1200"/>
    <m/>
    <m/>
    <n v="1"/>
    <n v="1"/>
    <n v="3"/>
    <n v="880"/>
    <n v="1"/>
    <m/>
    <m/>
    <m/>
    <m/>
    <m/>
    <m/>
    <m/>
    <m/>
    <m/>
    <m/>
    <n v="3"/>
    <n v="1"/>
    <x v="7"/>
    <x v="7"/>
  </r>
  <r>
    <s v="119-172A"/>
    <m/>
    <x v="0"/>
    <s v="44 LEISURE LN"/>
    <n v="132"/>
    <s v="CHANDLER FOSTER"/>
    <s v="R130"/>
    <s v="RES ACLNUD  MDL-00"/>
    <s v="119//172/A/"/>
    <n v="0.29067999999999999"/>
    <n v="0"/>
    <n v="0"/>
    <n v="0"/>
    <n v="0"/>
    <m/>
    <n v="0"/>
    <n v="0"/>
    <n v="0"/>
    <s v="YES"/>
    <n v="0"/>
    <s v="119-172A"/>
    <m/>
    <m/>
    <m/>
    <n v="0"/>
    <m/>
    <m/>
    <n v="0"/>
    <n v="0"/>
    <n v="0"/>
    <n v="0"/>
    <n v="0"/>
    <m/>
    <m/>
    <m/>
    <m/>
    <m/>
    <m/>
    <m/>
    <m/>
    <m/>
    <m/>
    <n v="1"/>
    <n v="1"/>
    <x v="7"/>
    <x v="7"/>
  </r>
  <r>
    <s v="123-1518"/>
    <m/>
    <x v="0"/>
    <s v="26 HUNTER AVE"/>
    <n v="101"/>
    <s v="AMARAL JAYME J"/>
    <s v="R130"/>
    <s v="ONE FAMILY"/>
    <s v="123//1518//"/>
    <n v="0.11343"/>
    <n v="0"/>
    <n v="1"/>
    <n v="0"/>
    <n v="1"/>
    <m/>
    <n v="0"/>
    <n v="1"/>
    <n v="2500"/>
    <s v="NO_W1"/>
    <n v="2500"/>
    <s v="123-1518"/>
    <s v="Public Water"/>
    <m/>
    <s v="SEPTIC"/>
    <n v="2500"/>
    <m/>
    <m/>
    <n v="0"/>
    <n v="1"/>
    <n v="1"/>
    <n v="768"/>
    <n v="1"/>
    <m/>
    <m/>
    <m/>
    <m/>
    <m/>
    <m/>
    <m/>
    <m/>
    <m/>
    <m/>
    <n v="3"/>
    <n v="1"/>
    <x v="7"/>
    <x v="7"/>
  </r>
  <r>
    <s v="105-A"/>
    <m/>
    <x v="0"/>
    <s v="0 CHARLOTTE FURN RD OFF"/>
    <n v="720"/>
    <s v="BAPTISTE BROTHERS LTD"/>
    <m/>
    <s v="NONPRNECLD"/>
    <s v="105///A/"/>
    <n v="0.18336"/>
    <n v="0"/>
    <n v="0"/>
    <n v="0"/>
    <n v="0"/>
    <m/>
    <n v="0"/>
    <n v="0"/>
    <n v="0"/>
    <s v="YES"/>
    <n v="0"/>
    <s v="105-A"/>
    <m/>
    <m/>
    <m/>
    <n v="0"/>
    <m/>
    <m/>
    <n v="0"/>
    <n v="0"/>
    <n v="0"/>
    <n v="0"/>
    <n v="0"/>
    <m/>
    <m/>
    <m/>
    <m/>
    <m/>
    <m/>
    <m/>
    <m/>
    <m/>
    <m/>
    <n v="0"/>
    <n v="1"/>
    <x v="4"/>
    <x v="4"/>
  </r>
  <r>
    <s v="114B-124"/>
    <m/>
    <x v="0"/>
    <s v="0 GENOA LN"/>
    <n v="132"/>
    <s v="SUBON CO"/>
    <s v="R60"/>
    <s v="RES ACLNUD  MDL-00"/>
    <s v="114/B/124//"/>
    <n v="0.58199000000000001"/>
    <n v="0"/>
    <n v="0"/>
    <n v="0"/>
    <n v="0"/>
    <m/>
    <n v="0"/>
    <n v="0"/>
    <n v="0"/>
    <s v="NO_W1"/>
    <n v="0"/>
    <s v="114B-124"/>
    <m/>
    <m/>
    <m/>
    <n v="0"/>
    <m/>
    <m/>
    <n v="0"/>
    <n v="0"/>
    <n v="0"/>
    <n v="0"/>
    <n v="0"/>
    <m/>
    <m/>
    <m/>
    <m/>
    <m/>
    <m/>
    <m/>
    <m/>
    <m/>
    <m/>
    <n v="2"/>
    <n v="1"/>
    <x v="13"/>
    <x v="13"/>
  </r>
  <r>
    <s v="105A-143"/>
    <m/>
    <x v="0"/>
    <s v="5 MEGANSETT DR"/>
    <n v="101"/>
    <s v="MCALONEY REBECCA"/>
    <s v="MR30"/>
    <s v="ONE FAMILY"/>
    <s v="105/A/143//"/>
    <n v="0.20324999999999999"/>
    <n v="1"/>
    <n v="1"/>
    <n v="1"/>
    <n v="1"/>
    <s v="SEPTIC"/>
    <n v="0"/>
    <n v="1"/>
    <n v="5500"/>
    <s v="YES"/>
    <n v="5500"/>
    <s v="105A-143"/>
    <s v="Public Water,Septic"/>
    <s v="SEPTIC"/>
    <s v="SEPTIC"/>
    <n v="5500"/>
    <m/>
    <m/>
    <n v="1"/>
    <n v="1"/>
    <n v="3"/>
    <n v="1008"/>
    <n v="1"/>
    <m/>
    <m/>
    <m/>
    <m/>
    <m/>
    <m/>
    <m/>
    <m/>
    <m/>
    <m/>
    <n v="1"/>
    <n v="1"/>
    <x v="9"/>
    <x v="9"/>
  </r>
  <r>
    <s v="105A-148"/>
    <m/>
    <x v="0"/>
    <s v="6 MEGANSETT DR"/>
    <n v="101"/>
    <s v="BRANDAO- MENDES ARTHUR J"/>
    <s v="MR30"/>
    <s v="ONE FAMILY"/>
    <s v="105/A/148//"/>
    <n v="0.22145000000000001"/>
    <n v="1"/>
    <n v="1"/>
    <n v="1"/>
    <n v="1"/>
    <s v="SEPTIC"/>
    <n v="0"/>
    <n v="1"/>
    <n v="9000"/>
    <s v="YES"/>
    <n v="9000"/>
    <s v="105A-148"/>
    <s v="Public Water,Septic"/>
    <s v="SEPTIC"/>
    <s v="SEPTIC"/>
    <n v="9000"/>
    <m/>
    <m/>
    <n v="1"/>
    <n v="1"/>
    <n v="4"/>
    <n v="1456"/>
    <n v="1"/>
    <m/>
    <m/>
    <m/>
    <m/>
    <m/>
    <m/>
    <m/>
    <m/>
    <m/>
    <m/>
    <n v="1"/>
    <n v="1"/>
    <x v="4"/>
    <x v="4"/>
  </r>
  <r>
    <s v="123-1220"/>
    <m/>
    <x v="0"/>
    <s v="42 PURITAN AVE"/>
    <n v="101"/>
    <s v="CONNOLLY ROBERT"/>
    <s v="R130"/>
    <s v="ONE FAMILY"/>
    <s v="123//1220//"/>
    <n v="0.21193000000000001"/>
    <n v="1"/>
    <n v="1"/>
    <n v="1"/>
    <n v="1"/>
    <s v="SEPTIC"/>
    <n v="0"/>
    <n v="1"/>
    <n v="9600"/>
    <s v="YES"/>
    <n v="9600"/>
    <s v="123-1220"/>
    <s v="Well,Septic"/>
    <s v="SEPTIC"/>
    <s v="SEPTIC"/>
    <n v="9600"/>
    <m/>
    <m/>
    <n v="1"/>
    <n v="1"/>
    <n v="3"/>
    <n v="2136"/>
    <n v="2"/>
    <m/>
    <m/>
    <m/>
    <m/>
    <m/>
    <m/>
    <m/>
    <m/>
    <m/>
    <m/>
    <n v="3"/>
    <n v="1"/>
    <x v="7"/>
    <x v="7"/>
  </r>
  <r>
    <s v="105A-90"/>
    <m/>
    <x v="0"/>
    <s v="4 WESTFIELD III"/>
    <n v="903"/>
    <s v="TOWN OF WAREHAM"/>
    <s v="MR30"/>
    <s v="MUNICIPAL  MDL-00"/>
    <s v="105/A/90//"/>
    <n v="0.28071000000000002"/>
    <n v="0"/>
    <n v="0"/>
    <n v="0"/>
    <n v="0"/>
    <m/>
    <n v="0"/>
    <n v="0"/>
    <n v="0"/>
    <s v="NO_W1"/>
    <n v="0"/>
    <s v="105A-90"/>
    <s v="Public Water,Gas"/>
    <m/>
    <m/>
    <n v="0"/>
    <m/>
    <m/>
    <n v="0"/>
    <n v="0"/>
    <n v="0"/>
    <n v="0"/>
    <n v="0"/>
    <m/>
    <m/>
    <m/>
    <m/>
    <m/>
    <m/>
    <m/>
    <m/>
    <m/>
    <m/>
    <n v="1"/>
    <n v="1"/>
    <x v="4"/>
    <x v="4"/>
  </r>
  <r>
    <s v="106-11"/>
    <m/>
    <x v="0"/>
    <s v="10 POND EDGE TRAIL"/>
    <n v="130"/>
    <s v="CRANE LANDING DEVELOPMENT LLC"/>
    <s v="R60"/>
    <s v="RES ACLNDV  MDL-01"/>
    <s v="106//11//"/>
    <n v="1.5985199999999999"/>
    <n v="0"/>
    <n v="0"/>
    <n v="0"/>
    <n v="0"/>
    <m/>
    <n v="0"/>
    <n v="0"/>
    <n v="0"/>
    <s v="YES"/>
    <n v="0"/>
    <s v="106-11"/>
    <m/>
    <m/>
    <m/>
    <n v="0"/>
    <m/>
    <m/>
    <n v="0"/>
    <n v="0"/>
    <n v="4"/>
    <n v="2862"/>
    <n v="2"/>
    <m/>
    <m/>
    <m/>
    <m/>
    <m/>
    <m/>
    <m/>
    <m/>
    <m/>
    <m/>
    <n v="1"/>
    <n v="1"/>
    <x v="15"/>
    <x v="15"/>
  </r>
  <r>
    <s v="119-183A"/>
    <m/>
    <x v="0"/>
    <s v="49 LEISURE LN"/>
    <n v="132"/>
    <s v="FANCIULLO JOSEPH"/>
    <s v="R130"/>
    <s v="RES ACLNUD  MDL-00"/>
    <s v="119//183/A/"/>
    <n v="0.31187999999999999"/>
    <n v="0"/>
    <n v="0"/>
    <n v="0"/>
    <n v="0"/>
    <m/>
    <n v="0"/>
    <n v="0"/>
    <n v="0"/>
    <s v="YES"/>
    <n v="0"/>
    <s v="119-183A"/>
    <m/>
    <m/>
    <m/>
    <n v="0"/>
    <m/>
    <m/>
    <n v="0"/>
    <n v="0"/>
    <n v="0"/>
    <n v="0"/>
    <n v="0"/>
    <m/>
    <m/>
    <m/>
    <m/>
    <m/>
    <m/>
    <m/>
    <m/>
    <m/>
    <m/>
    <n v="1"/>
    <n v="1"/>
    <x v="7"/>
    <x v="7"/>
  </r>
  <r>
    <s v="118-502B"/>
    <m/>
    <x v="0"/>
    <s v="61 MAYFLOWER LN"/>
    <n v="101"/>
    <s v="DETMONGKHONH BOUNSY"/>
    <s v="R130"/>
    <s v="ONE FAMILY"/>
    <s v="118//502/B/"/>
    <n v="0.30042999999999997"/>
    <n v="1"/>
    <n v="1"/>
    <n v="1"/>
    <n v="1"/>
    <s v="SEPTIC"/>
    <n v="0"/>
    <n v="1"/>
    <n v="7800"/>
    <s v="YES"/>
    <n v="7800"/>
    <s v="118-502B"/>
    <s v="Gas,Well,Septic"/>
    <s v="SEPTIC"/>
    <s v="SEPTIC"/>
    <n v="7800"/>
    <m/>
    <m/>
    <n v="1"/>
    <n v="1"/>
    <n v="3"/>
    <n v="960"/>
    <n v="1"/>
    <m/>
    <m/>
    <m/>
    <m/>
    <m/>
    <m/>
    <m/>
    <m/>
    <m/>
    <m/>
    <n v="1"/>
    <n v="1"/>
    <x v="7"/>
    <x v="7"/>
  </r>
  <r>
    <s v="123-648"/>
    <m/>
    <x v="0"/>
    <s v="205 LAKE AVE"/>
    <n v="101"/>
    <s v="MONGEON RONALD A"/>
    <s v="R130"/>
    <s v="ONE FAMILY"/>
    <s v="123//648//"/>
    <n v="0.40893000000000002"/>
    <n v="1"/>
    <n v="1"/>
    <n v="1"/>
    <n v="1"/>
    <s v="SEPTIC"/>
    <n v="0"/>
    <n v="0"/>
    <n v="0"/>
    <s v="YES"/>
    <n v="0"/>
    <s v="123-648"/>
    <s v="Well,Septic"/>
    <s v="SEPTIC"/>
    <s v="SEPTIC"/>
    <n v="0"/>
    <m/>
    <m/>
    <n v="1"/>
    <n v="1"/>
    <n v="2"/>
    <n v="494"/>
    <n v="1"/>
    <m/>
    <m/>
    <m/>
    <m/>
    <m/>
    <m/>
    <m/>
    <m/>
    <m/>
    <m/>
    <n v="6"/>
    <n v="1"/>
    <x v="7"/>
    <x v="7"/>
  </r>
  <r>
    <s v="123-144"/>
    <m/>
    <x v="0"/>
    <s v="210 PLYMOUTH AVE"/>
    <n v="101"/>
    <s v="EOSCO MICHAEL J"/>
    <s v="R130"/>
    <s v="ONE FAMILY"/>
    <s v="123//144//"/>
    <n v="0.14455000000000001"/>
    <n v="1"/>
    <n v="1"/>
    <n v="1"/>
    <n v="1"/>
    <s v="SEPTIC"/>
    <n v="0"/>
    <n v="1"/>
    <n v="1000"/>
    <s v="YES"/>
    <n v="1000"/>
    <s v="123-144"/>
    <s v="Well,Septic"/>
    <s v="SEPTIC"/>
    <s v="SEPTIC"/>
    <n v="1000"/>
    <m/>
    <m/>
    <n v="1"/>
    <n v="1"/>
    <n v="2"/>
    <n v="776"/>
    <n v="1"/>
    <m/>
    <m/>
    <m/>
    <m/>
    <m/>
    <m/>
    <m/>
    <m/>
    <m/>
    <m/>
    <n v="2"/>
    <n v="1"/>
    <x v="7"/>
    <x v="7"/>
  </r>
  <r>
    <s v="119-307A"/>
    <m/>
    <x v="0"/>
    <s v="1 ROUNDHILL BLVD"/>
    <n v="101"/>
    <s v="POWERS MAURICE LYMAN"/>
    <s v="R130"/>
    <s v="ONE FAMILY"/>
    <s v="119//307/A/"/>
    <n v="0.2339"/>
    <n v="1"/>
    <n v="1"/>
    <n v="1"/>
    <n v="1"/>
    <s v="SEPTIC"/>
    <n v="0"/>
    <n v="1"/>
    <n v="11400"/>
    <s v="YES"/>
    <n v="11400"/>
    <s v="119-307A"/>
    <s v="Gas,Well,Septic"/>
    <s v="SEPTIC"/>
    <s v="SEPTIC"/>
    <n v="11400"/>
    <m/>
    <m/>
    <n v="1"/>
    <n v="1"/>
    <n v="3"/>
    <n v="1503"/>
    <n v="1.75"/>
    <m/>
    <m/>
    <m/>
    <m/>
    <m/>
    <m/>
    <m/>
    <m/>
    <m/>
    <m/>
    <n v="1"/>
    <n v="1"/>
    <x v="7"/>
    <x v="7"/>
  </r>
  <r>
    <s v="114D-1"/>
    <m/>
    <x v="0"/>
    <s v="0 UPPER BOUNDARY RD"/>
    <n v="903"/>
    <s v="WAREHAM FIRE DISTRICT"/>
    <s v="R130"/>
    <s v="MUNICIPAL  MDL-00"/>
    <s v="114/D/1//"/>
    <n v="2.5956100000000002"/>
    <n v="0"/>
    <n v="0"/>
    <n v="0"/>
    <n v="0"/>
    <m/>
    <n v="0"/>
    <n v="0"/>
    <n v="0"/>
    <s v="NO_W1"/>
    <n v="0"/>
    <s v="114D-1"/>
    <m/>
    <m/>
    <m/>
    <n v="0"/>
    <m/>
    <m/>
    <n v="0"/>
    <n v="0"/>
    <n v="0"/>
    <n v="0"/>
    <n v="0"/>
    <m/>
    <m/>
    <m/>
    <m/>
    <m/>
    <m/>
    <m/>
    <m/>
    <m/>
    <m/>
    <n v="7"/>
    <n v="1"/>
    <x v="7"/>
    <x v="7"/>
  </r>
  <r>
    <s v="114B-148"/>
    <m/>
    <x v="0"/>
    <s v="5 SLOOP LN"/>
    <n v="131"/>
    <s v="CHURCHILL JOHN L JR"/>
    <s v="R60"/>
    <s v="RES ACLNPO  MDL-00"/>
    <s v="114/B/148//"/>
    <n v="0.28752"/>
    <n v="0"/>
    <n v="1"/>
    <n v="0"/>
    <n v="1"/>
    <m/>
    <n v="0"/>
    <n v="0"/>
    <n v="0"/>
    <s v="YES"/>
    <n v="0"/>
    <s v="114B-148"/>
    <m/>
    <m/>
    <s v="SEPTIC"/>
    <n v="0"/>
    <m/>
    <m/>
    <n v="0"/>
    <n v="1"/>
    <n v="0"/>
    <n v="0"/>
    <n v="0"/>
    <m/>
    <m/>
    <m/>
    <m/>
    <m/>
    <m/>
    <m/>
    <m/>
    <m/>
    <m/>
    <n v="1"/>
    <n v="1"/>
    <x v="13"/>
    <x v="13"/>
  </r>
  <r>
    <s v="114B-124"/>
    <m/>
    <x v="0"/>
    <s v="0 GENOA LN"/>
    <n v="132"/>
    <s v="SUBON CO"/>
    <s v="R60"/>
    <s v="RES ACLNUD  MDL-00"/>
    <s v="114/B/124//"/>
    <n v="0.57138999999999995"/>
    <n v="0"/>
    <n v="0"/>
    <n v="0"/>
    <n v="0"/>
    <m/>
    <n v="0"/>
    <n v="0"/>
    <n v="0"/>
    <s v="NO_W1"/>
    <n v="0"/>
    <s v="114B-124"/>
    <m/>
    <m/>
    <m/>
    <n v="0"/>
    <m/>
    <m/>
    <n v="0"/>
    <n v="0"/>
    <n v="0"/>
    <n v="0"/>
    <n v="0"/>
    <m/>
    <m/>
    <m/>
    <m/>
    <m/>
    <m/>
    <m/>
    <m/>
    <m/>
    <m/>
    <n v="2"/>
    <n v="1"/>
    <x v="13"/>
    <x v="13"/>
  </r>
  <r>
    <s v="123-905"/>
    <m/>
    <x v="0"/>
    <s v="206 PARK AVE"/>
    <n v="101"/>
    <s v="HART ALENA"/>
    <s v="R130"/>
    <s v="ONE FAMILY"/>
    <s v="123//905//"/>
    <n v="0.19719"/>
    <n v="1"/>
    <n v="1"/>
    <n v="1"/>
    <n v="1"/>
    <s v="SEPTIC"/>
    <n v="0"/>
    <n v="1"/>
    <n v="10000"/>
    <s v="YES"/>
    <n v="10000"/>
    <s v="123-905"/>
    <s v="Well,Septic"/>
    <s v="SEPTIC"/>
    <s v="SEPTIC"/>
    <n v="10000"/>
    <m/>
    <m/>
    <n v="1"/>
    <n v="1"/>
    <n v="2"/>
    <n v="720"/>
    <n v="1"/>
    <m/>
    <m/>
    <m/>
    <m/>
    <m/>
    <m/>
    <m/>
    <m/>
    <m/>
    <m/>
    <n v="3"/>
    <n v="1"/>
    <x v="7"/>
    <x v="7"/>
  </r>
  <r>
    <s v="114C-1-38"/>
    <m/>
    <x v="0"/>
    <s v="282 CHARGE POND RD"/>
    <n v="132"/>
    <s v="JOHNSON ALLAN S"/>
    <s v="R60"/>
    <s v="RES ACLNUD  MDL-00"/>
    <s v="114/C1/38//"/>
    <n v="0.27494000000000002"/>
    <n v="0"/>
    <n v="1"/>
    <n v="0"/>
    <n v="1"/>
    <m/>
    <n v="0"/>
    <n v="0"/>
    <n v="0"/>
    <s v="YES"/>
    <n v="0"/>
    <s v="114C-1-38"/>
    <m/>
    <m/>
    <s v="SEPTIC"/>
    <n v="0"/>
    <m/>
    <m/>
    <n v="0"/>
    <n v="1"/>
    <n v="0"/>
    <n v="0"/>
    <n v="0"/>
    <m/>
    <m/>
    <m/>
    <m/>
    <m/>
    <m/>
    <m/>
    <m/>
    <m/>
    <m/>
    <n v="1"/>
    <n v="1"/>
    <x v="7"/>
    <x v="7"/>
  </r>
  <r>
    <s v="LAND_NOPARC"/>
    <m/>
    <x v="0"/>
    <m/>
    <n v="0"/>
    <m/>
    <m/>
    <m/>
    <m/>
    <n v="5.1860000000000003E-2"/>
    <n v="0"/>
    <n v="0"/>
    <n v="0"/>
    <n v="0"/>
    <m/>
    <n v="0"/>
    <n v="0"/>
    <n v="0"/>
    <s v="NO"/>
    <n v="0"/>
    <m/>
    <m/>
    <m/>
    <m/>
    <n v="0"/>
    <m/>
    <m/>
    <n v="0"/>
    <n v="0"/>
    <n v="0"/>
    <n v="0"/>
    <n v="0"/>
    <m/>
    <m/>
    <m/>
    <m/>
    <m/>
    <m/>
    <m/>
    <m/>
    <m/>
    <m/>
    <n v="0"/>
    <n v="1"/>
    <x v="7"/>
    <x v="7"/>
  </r>
  <r>
    <s v="106-4"/>
    <m/>
    <x v="0"/>
    <s v="2 PINE NEEDLE LN"/>
    <n v="101"/>
    <s v="YORK STEPHEN M"/>
    <s v="R60"/>
    <s v="ONE FAMILY"/>
    <s v="106//4//"/>
    <n v="1.71641"/>
    <n v="1"/>
    <n v="1"/>
    <n v="1"/>
    <n v="1"/>
    <s v="SEPTIC"/>
    <n v="0"/>
    <n v="1"/>
    <n v="14500"/>
    <s v="YES"/>
    <n v="14500"/>
    <s v="106-4"/>
    <s v=",Septic"/>
    <s v="SEWER"/>
    <s v="SEPTIC"/>
    <n v="14500"/>
    <m/>
    <m/>
    <n v="1"/>
    <n v="1"/>
    <n v="4"/>
    <n v="2623"/>
    <n v="1.75"/>
    <m/>
    <m/>
    <m/>
    <m/>
    <m/>
    <m/>
    <m/>
    <m/>
    <m/>
    <m/>
    <n v="1"/>
    <n v="1"/>
    <x v="14"/>
    <x v="14"/>
  </r>
  <r>
    <s v="106-29"/>
    <m/>
    <x v="0"/>
    <s v="7 POND EDGE TRAIL"/>
    <n v="131"/>
    <s v="CRANE LANDING DEVELOPMENT LLC"/>
    <s v="R60"/>
    <s v="RES ACLNPO  MDL-00"/>
    <s v="106//29//"/>
    <n v="1.3380700000000001"/>
    <n v="0"/>
    <n v="0"/>
    <n v="0"/>
    <n v="0"/>
    <m/>
    <n v="0"/>
    <n v="0"/>
    <n v="0"/>
    <s v="YES"/>
    <n v="0"/>
    <s v="106-29"/>
    <m/>
    <m/>
    <m/>
    <n v="0"/>
    <m/>
    <m/>
    <n v="0"/>
    <n v="0"/>
    <n v="0"/>
    <n v="0"/>
    <n v="0"/>
    <m/>
    <m/>
    <m/>
    <m/>
    <m/>
    <m/>
    <m/>
    <m/>
    <m/>
    <m/>
    <n v="1"/>
    <n v="1"/>
    <x v="14"/>
    <x v="14"/>
  </r>
  <r>
    <s v="119-A1"/>
    <m/>
    <x v="0"/>
    <s v="42 BLISSFUL LN"/>
    <n v="101"/>
    <s v="LIMA EDMUNDO F"/>
    <s v="R130"/>
    <s v="ONE FAMILY"/>
    <s v="119//A1//"/>
    <n v="6.0274400000000004"/>
    <n v="1"/>
    <n v="1"/>
    <n v="1"/>
    <n v="1"/>
    <s v="SEPTIC"/>
    <n v="0"/>
    <n v="0"/>
    <n v="0"/>
    <s v="YES"/>
    <n v="0"/>
    <s v="119-A1"/>
    <s v="Well,Septic"/>
    <s v="SEPTIC"/>
    <s v="SEPTIC"/>
    <n v="0"/>
    <m/>
    <m/>
    <n v="1"/>
    <n v="1"/>
    <n v="3"/>
    <n v="1170"/>
    <n v="1"/>
    <m/>
    <m/>
    <m/>
    <m/>
    <m/>
    <m/>
    <m/>
    <m/>
    <m/>
    <m/>
    <n v="1"/>
    <n v="1"/>
    <x v="7"/>
    <x v="7"/>
  </r>
  <r>
    <s v="123-1521"/>
    <m/>
    <x v="0"/>
    <s v="32 HUNTER AVE"/>
    <n v="101"/>
    <s v="FERNANDES GINO JR"/>
    <s v="R130"/>
    <s v="ONE FAMILY"/>
    <s v="123//1521//"/>
    <n v="0.10584"/>
    <n v="0"/>
    <n v="1"/>
    <n v="0"/>
    <n v="1"/>
    <m/>
    <n v="0"/>
    <n v="1"/>
    <n v="9900"/>
    <s v="YES"/>
    <n v="9900"/>
    <s v="123-1521"/>
    <s v="Public Water"/>
    <m/>
    <s v="SEPTIC"/>
    <n v="9900"/>
    <m/>
    <m/>
    <n v="0"/>
    <n v="1"/>
    <n v="3"/>
    <n v="1306"/>
    <n v="1.75"/>
    <m/>
    <m/>
    <m/>
    <m/>
    <m/>
    <m/>
    <m/>
    <m/>
    <m/>
    <m/>
    <n v="2"/>
    <n v="1"/>
    <x v="7"/>
    <x v="7"/>
  </r>
  <r>
    <s v="123-565"/>
    <m/>
    <x v="0"/>
    <s v="206 LAKE AVE"/>
    <n v="132"/>
    <s v="SCHLEEHAUF ROBERT W"/>
    <s v="R130"/>
    <s v="RES ACLNUD  MDL-00"/>
    <s v="123//565//"/>
    <n v="0.14698"/>
    <n v="0"/>
    <n v="0"/>
    <n v="0"/>
    <n v="0"/>
    <m/>
    <n v="0"/>
    <n v="0"/>
    <n v="0"/>
    <s v="YES"/>
    <n v="0"/>
    <s v="123-565"/>
    <m/>
    <m/>
    <m/>
    <n v="0"/>
    <m/>
    <m/>
    <n v="0"/>
    <n v="0"/>
    <n v="0"/>
    <n v="0"/>
    <n v="0"/>
    <m/>
    <m/>
    <m/>
    <m/>
    <m/>
    <m/>
    <m/>
    <m/>
    <m/>
    <m/>
    <n v="2"/>
    <n v="1"/>
    <x v="7"/>
    <x v="7"/>
  </r>
  <r>
    <s v="119-240A"/>
    <m/>
    <x v="0"/>
    <s v="52 ROUNDHILL BLVD"/>
    <n v="106"/>
    <s v="HATCH THEODORE S"/>
    <s v="R130"/>
    <s v="AC LND IMP  MDL-00"/>
    <s v="119//240/A/"/>
    <n v="0.22711999999999999"/>
    <n v="0"/>
    <n v="0"/>
    <n v="0"/>
    <n v="0"/>
    <m/>
    <n v="0"/>
    <n v="0"/>
    <n v="0"/>
    <s v="YES"/>
    <n v="0"/>
    <s v="119-240A"/>
    <m/>
    <m/>
    <m/>
    <n v="0"/>
    <m/>
    <m/>
    <n v="0"/>
    <n v="0"/>
    <n v="0"/>
    <n v="0"/>
    <n v="0"/>
    <m/>
    <m/>
    <m/>
    <m/>
    <m/>
    <m/>
    <m/>
    <m/>
    <m/>
    <m/>
    <n v="1"/>
    <n v="1"/>
    <x v="7"/>
    <x v="7"/>
  </r>
  <r>
    <s v="123-1338"/>
    <m/>
    <x v="0"/>
    <s v="39 PURITAN AVE"/>
    <n v="101"/>
    <s v="PERKINS WAYNE S JR"/>
    <s v="R130"/>
    <s v="ONE FAMILY"/>
    <s v="123//1338//"/>
    <n v="0.19606999999999999"/>
    <n v="0"/>
    <n v="1"/>
    <n v="0"/>
    <n v="1"/>
    <m/>
    <n v="0"/>
    <n v="1"/>
    <n v="14500"/>
    <s v="YES"/>
    <n v="14500"/>
    <s v="123-1338"/>
    <s v="Public Water"/>
    <m/>
    <s v="SEPTIC"/>
    <n v="14500"/>
    <m/>
    <m/>
    <n v="0"/>
    <n v="1"/>
    <n v="1"/>
    <n v="768"/>
    <n v="1"/>
    <m/>
    <m/>
    <m/>
    <m/>
    <m/>
    <m/>
    <m/>
    <m/>
    <m/>
    <m/>
    <n v="3"/>
    <n v="1"/>
    <x v="7"/>
    <x v="7"/>
  </r>
  <r>
    <s v="114C-1-58"/>
    <m/>
    <x v="0"/>
    <s v="283 CHARGE POND RD"/>
    <n v="101"/>
    <s v="VARRIEUR SCOTT W"/>
    <s v="R130"/>
    <s v="ONE FAMILY"/>
    <s v="114/C1/58//"/>
    <n v="0.31640000000000001"/>
    <n v="1"/>
    <n v="1"/>
    <n v="1"/>
    <n v="1"/>
    <s v="SEPTIC"/>
    <n v="0"/>
    <n v="0"/>
    <n v="0"/>
    <s v="YES"/>
    <n v="0"/>
    <s v="114C-1-58"/>
    <s v="Well,Septic"/>
    <s v="SEPTIC"/>
    <s v="SEPTIC"/>
    <n v="0"/>
    <m/>
    <m/>
    <n v="1"/>
    <n v="1"/>
    <n v="3"/>
    <n v="1387"/>
    <n v="1.75"/>
    <m/>
    <m/>
    <m/>
    <m/>
    <m/>
    <m/>
    <m/>
    <m/>
    <m/>
    <m/>
    <n v="1"/>
    <n v="1"/>
    <x v="7"/>
    <x v="7"/>
  </r>
  <r>
    <s v="119-245A"/>
    <m/>
    <x v="0"/>
    <s v="3 ROUNDHILL BLVD"/>
    <n v="101"/>
    <s v="CENTEIO DAVID L JR"/>
    <s v="R13"/>
    <s v="ONE FAMILY"/>
    <s v="119//245/A/"/>
    <n v="0.21892"/>
    <n v="1"/>
    <n v="1"/>
    <n v="1"/>
    <n v="1"/>
    <s v="SEPTIC"/>
    <n v="0"/>
    <n v="1"/>
    <n v="11000"/>
    <s v="YES"/>
    <n v="11000"/>
    <s v="119-245A"/>
    <s v="Gas,Well,Septic"/>
    <s v="SEPTIC"/>
    <s v="SEPTIC"/>
    <n v="11000"/>
    <m/>
    <m/>
    <n v="1"/>
    <n v="1"/>
    <n v="3"/>
    <n v="948"/>
    <n v="1"/>
    <m/>
    <m/>
    <m/>
    <m/>
    <m/>
    <m/>
    <m/>
    <m/>
    <m/>
    <m/>
    <n v="1"/>
    <n v="1"/>
    <x v="7"/>
    <x v="7"/>
  </r>
  <r>
    <s v="119-174A"/>
    <m/>
    <x v="0"/>
    <s v="46 LEISURE LN"/>
    <n v="101"/>
    <s v="MEDEIROS MARK S"/>
    <s v="R130"/>
    <s v="ONE FAMILY"/>
    <s v="119//174/A/"/>
    <n v="0.28687000000000001"/>
    <n v="1"/>
    <n v="1"/>
    <n v="1"/>
    <n v="1"/>
    <s v="SEPTIC"/>
    <n v="0"/>
    <n v="1"/>
    <n v="4700"/>
    <s v="YES"/>
    <n v="4700"/>
    <s v="119-174A"/>
    <s v="Gas,Well,Septic"/>
    <s v="SEPTIC"/>
    <s v="SEPTIC"/>
    <n v="4700"/>
    <m/>
    <m/>
    <n v="1"/>
    <n v="1"/>
    <n v="3"/>
    <n v="1028"/>
    <n v="1"/>
    <m/>
    <m/>
    <m/>
    <m/>
    <m/>
    <m/>
    <m/>
    <m/>
    <m/>
    <m/>
    <n v="1"/>
    <n v="1"/>
    <x v="7"/>
    <x v="7"/>
  </r>
  <r>
    <s v="123-975"/>
    <m/>
    <x v="0"/>
    <s v="219 PARK AVE"/>
    <n v="101"/>
    <s v="TUFO CHARLES F SR LIFE ESTATE"/>
    <s v="R130"/>
    <s v="ONE FAMILY"/>
    <s v="123//975//"/>
    <n v="0.22223000000000001"/>
    <n v="1"/>
    <n v="1"/>
    <n v="1"/>
    <n v="1"/>
    <s v="SEPTIC"/>
    <n v="0"/>
    <n v="1"/>
    <n v="700"/>
    <s v="YES"/>
    <n v="700"/>
    <s v="123-975"/>
    <s v="Well,Septic"/>
    <s v="SEPTIC"/>
    <s v="SEPTIC"/>
    <n v="700"/>
    <m/>
    <m/>
    <n v="1"/>
    <n v="1"/>
    <n v="2"/>
    <n v="1360"/>
    <n v="1"/>
    <m/>
    <m/>
    <m/>
    <m/>
    <m/>
    <m/>
    <m/>
    <m/>
    <m/>
    <m/>
    <n v="3"/>
    <n v="1"/>
    <x v="7"/>
    <x v="7"/>
  </r>
  <r>
    <s v="123-1223"/>
    <m/>
    <x v="0"/>
    <s v="48 PURITAN AVE"/>
    <n v="101"/>
    <s v="RYAN KEVIN R"/>
    <s v="R130"/>
    <s v="ONE FAMILY"/>
    <s v="123//1223//"/>
    <n v="0.21018000000000001"/>
    <n v="1"/>
    <n v="1"/>
    <n v="1"/>
    <n v="1"/>
    <s v="SEPTIC"/>
    <n v="0"/>
    <n v="1"/>
    <n v="16900"/>
    <s v="YES"/>
    <n v="16900"/>
    <s v="123-1223"/>
    <s v="Public Water,Septic"/>
    <s v="SEPTIC"/>
    <s v="SEPTIC"/>
    <n v="16900"/>
    <m/>
    <m/>
    <n v="1"/>
    <n v="1"/>
    <n v="3"/>
    <n v="960"/>
    <n v="1"/>
    <m/>
    <m/>
    <m/>
    <m/>
    <m/>
    <m/>
    <m/>
    <m/>
    <m/>
    <m/>
    <n v="3"/>
    <n v="1"/>
    <x v="7"/>
    <x v="7"/>
  </r>
  <r>
    <s v="105A-149"/>
    <m/>
    <x v="0"/>
    <s v="8 MEGANSETT DR"/>
    <n v="101"/>
    <s v="DESROSIERS DANIELLE R"/>
    <s v="MR30"/>
    <s v="ONE FAMILY"/>
    <s v="105/A/149//"/>
    <n v="0.24232999999999999"/>
    <n v="1"/>
    <n v="1"/>
    <n v="1"/>
    <n v="1"/>
    <s v="SEPTIC"/>
    <n v="0"/>
    <n v="1"/>
    <n v="10300"/>
    <s v="YES"/>
    <n v="10300"/>
    <s v="105A-149"/>
    <s v="Public Water,Septic"/>
    <s v="SEPTIC"/>
    <s v="SEPTIC"/>
    <n v="10300"/>
    <m/>
    <m/>
    <n v="1"/>
    <n v="1"/>
    <n v="4"/>
    <n v="1540"/>
    <n v="1"/>
    <m/>
    <m/>
    <m/>
    <m/>
    <m/>
    <m/>
    <m/>
    <m/>
    <m/>
    <m/>
    <n v="1"/>
    <n v="1"/>
    <x v="4"/>
    <x v="4"/>
  </r>
  <r>
    <s v="105A-142"/>
    <m/>
    <x v="0"/>
    <s v="7 MEGANSETT DR"/>
    <n v="101"/>
    <s v="ROUSSEAU CHERYL A"/>
    <s v="MR30"/>
    <s v="ONE FAMILY"/>
    <s v="105/A/142//"/>
    <n v="0.21876999999999999"/>
    <n v="1"/>
    <n v="1"/>
    <n v="1"/>
    <n v="1"/>
    <s v="SEPTIC"/>
    <n v="0"/>
    <n v="1"/>
    <n v="1000"/>
    <s v="YES"/>
    <n v="1000"/>
    <s v="105A-142"/>
    <s v="Public Water,Septic"/>
    <s v="SEPTIC"/>
    <s v="SEPTIC"/>
    <n v="1000"/>
    <m/>
    <m/>
    <n v="1"/>
    <n v="1"/>
    <n v="3"/>
    <n v="1316"/>
    <n v="1"/>
    <m/>
    <m/>
    <m/>
    <m/>
    <m/>
    <m/>
    <m/>
    <m/>
    <m/>
    <m/>
    <n v="1"/>
    <n v="1"/>
    <x v="9"/>
    <x v="9"/>
  </r>
  <r>
    <s v="123-141"/>
    <m/>
    <x v="0"/>
    <s v="214 PLYMOUTH AVE"/>
    <n v="101"/>
    <s v="BERRY IDA F LIFE ESTATE"/>
    <s v="R130"/>
    <s v="ONE FAMILY"/>
    <s v="123//141//"/>
    <n v="0.21665999999999999"/>
    <n v="1"/>
    <n v="1"/>
    <n v="1"/>
    <n v="1"/>
    <s v="SEPTIC"/>
    <n v="0"/>
    <n v="1"/>
    <n v="2100"/>
    <s v="YES"/>
    <n v="2100"/>
    <s v="123-141"/>
    <s v="Well,Septic"/>
    <s v="SEPTIC"/>
    <s v="SEPTIC"/>
    <n v="2100"/>
    <m/>
    <m/>
    <n v="1"/>
    <n v="1"/>
    <n v="2"/>
    <n v="1060"/>
    <n v="1"/>
    <m/>
    <m/>
    <m/>
    <m/>
    <m/>
    <m/>
    <m/>
    <m/>
    <m/>
    <m/>
    <n v="3"/>
    <n v="1"/>
    <x v="7"/>
    <x v="7"/>
  </r>
  <r>
    <s v="119-181A"/>
    <m/>
    <x v="0"/>
    <s v="51 LEISURE LN"/>
    <n v="132"/>
    <s v="FANCIULLO JOSEPH"/>
    <s v="R130"/>
    <s v="RES ACLNUD  MDL-00"/>
    <s v="119//181/A/"/>
    <n v="0.23991000000000001"/>
    <n v="0"/>
    <n v="0"/>
    <n v="0"/>
    <n v="0"/>
    <m/>
    <n v="0"/>
    <n v="0"/>
    <n v="0"/>
    <s v="YES"/>
    <n v="0"/>
    <s v="119-181A"/>
    <m/>
    <m/>
    <m/>
    <n v="0"/>
    <m/>
    <m/>
    <n v="0"/>
    <n v="0"/>
    <n v="0"/>
    <n v="0"/>
    <n v="0"/>
    <m/>
    <m/>
    <m/>
    <m/>
    <m/>
    <m/>
    <m/>
    <m/>
    <m/>
    <m/>
    <n v="1"/>
    <n v="1"/>
    <x v="7"/>
    <x v="7"/>
  </r>
  <r>
    <s v="123-1523"/>
    <m/>
    <x v="0"/>
    <s v="36 HUNTER AVE"/>
    <n v="101"/>
    <s v="SANTOS DONALD J"/>
    <s v="R130"/>
    <s v="ONE FAMILY"/>
    <s v="123//1523//"/>
    <n v="0.12914"/>
    <n v="0"/>
    <n v="1"/>
    <n v="0"/>
    <n v="1"/>
    <m/>
    <n v="0"/>
    <n v="1"/>
    <n v="10600"/>
    <s v="YES"/>
    <n v="10600"/>
    <s v="123-1523"/>
    <s v="Public Water"/>
    <m/>
    <s v="SEPTIC"/>
    <n v="10600"/>
    <m/>
    <m/>
    <n v="0"/>
    <n v="1"/>
    <n v="3"/>
    <n v="1400"/>
    <n v="2"/>
    <m/>
    <m/>
    <m/>
    <m/>
    <m/>
    <m/>
    <m/>
    <m/>
    <m/>
    <m/>
    <n v="2"/>
    <n v="1"/>
    <x v="7"/>
    <x v="7"/>
  </r>
  <r>
    <s v="106-3"/>
    <m/>
    <x v="0"/>
    <s v="6 CRANE LANDING RD"/>
    <n v="131"/>
    <s v="CRANE LANDING DEVELOPMENT LLC"/>
    <s v="R60"/>
    <s v="RES ACLNPO  MDL-00"/>
    <s v="106//3//"/>
    <n v="1.3469500000000001"/>
    <n v="0"/>
    <n v="0"/>
    <n v="0"/>
    <n v="0"/>
    <m/>
    <n v="0"/>
    <n v="0"/>
    <n v="0"/>
    <s v="YES"/>
    <n v="0"/>
    <s v="106-3"/>
    <m/>
    <m/>
    <m/>
    <n v="0"/>
    <m/>
    <m/>
    <n v="0"/>
    <n v="0"/>
    <n v="0"/>
    <n v="0"/>
    <n v="0"/>
    <m/>
    <m/>
    <m/>
    <m/>
    <m/>
    <m/>
    <m/>
    <m/>
    <m/>
    <m/>
    <n v="1"/>
    <n v="1"/>
    <x v="14"/>
    <x v="14"/>
  </r>
  <r>
    <s v="123-908"/>
    <m/>
    <x v="0"/>
    <s v="210 PARK AVE"/>
    <n v="132"/>
    <s v="CARLINO MARY A"/>
    <s v="R130"/>
    <s v="RES ACLNUD  MDL-00"/>
    <s v="123//908//"/>
    <n v="0.13000999999999999"/>
    <n v="0"/>
    <n v="0"/>
    <n v="0"/>
    <n v="0"/>
    <m/>
    <n v="0"/>
    <n v="0"/>
    <n v="0"/>
    <s v="YES"/>
    <n v="0"/>
    <s v="123-908"/>
    <m/>
    <m/>
    <m/>
    <n v="0"/>
    <m/>
    <m/>
    <n v="0"/>
    <n v="0"/>
    <n v="0"/>
    <n v="0"/>
    <n v="0"/>
    <m/>
    <m/>
    <m/>
    <m/>
    <m/>
    <m/>
    <m/>
    <m/>
    <m/>
    <m/>
    <n v="2"/>
    <n v="1"/>
    <x v="7"/>
    <x v="7"/>
  </r>
  <r>
    <s v="123-318"/>
    <m/>
    <x v="0"/>
    <s v="171 PLYMOUTH AVE"/>
    <n v="101"/>
    <s v="LEVINE LENORA"/>
    <s v="R130"/>
    <s v="ONE FAMILY"/>
    <s v="123//318//"/>
    <n v="0.35317999999999999"/>
    <n v="1"/>
    <n v="1"/>
    <n v="1"/>
    <n v="1"/>
    <s v="SEPTIC"/>
    <n v="0"/>
    <n v="1"/>
    <n v="10400"/>
    <s v="NO_W1"/>
    <n v="10400"/>
    <s v="123-318"/>
    <s v="Gas,Well,Septic"/>
    <s v="SEPTIC"/>
    <s v="SEPTIC"/>
    <n v="10400"/>
    <m/>
    <m/>
    <n v="1"/>
    <n v="1"/>
    <n v="3"/>
    <n v="1469"/>
    <n v="1.75"/>
    <m/>
    <m/>
    <m/>
    <m/>
    <m/>
    <m/>
    <m/>
    <m/>
    <m/>
    <m/>
    <n v="5"/>
    <n v="1"/>
    <x v="7"/>
    <x v="7"/>
  </r>
  <r>
    <s v="118-523B"/>
    <m/>
    <x v="0"/>
    <s v="58 REPOSE LN"/>
    <n v="101"/>
    <s v="PINKSTON MARY R"/>
    <s v="R130"/>
    <s v="ONE FAMILY"/>
    <s v="118//523/B/"/>
    <n v="0.30431999999999998"/>
    <n v="1"/>
    <n v="1"/>
    <n v="1"/>
    <n v="1"/>
    <s v="SEPTIC"/>
    <n v="0"/>
    <n v="0"/>
    <n v="0"/>
    <s v="YES"/>
    <n v="0"/>
    <s v="118-523B"/>
    <s v="Well,Septic"/>
    <s v="SEPTIC"/>
    <s v="SEPTIC"/>
    <n v="0"/>
    <m/>
    <m/>
    <n v="1"/>
    <n v="1"/>
    <n v="3"/>
    <n v="1528"/>
    <n v="1.5"/>
    <m/>
    <m/>
    <m/>
    <m/>
    <m/>
    <m/>
    <m/>
    <m/>
    <m/>
    <m/>
    <n v="1"/>
    <n v="1"/>
    <x v="7"/>
    <x v="7"/>
  </r>
  <r>
    <s v="114B-150"/>
    <m/>
    <x v="0"/>
    <s v="4 SHALLOP LN"/>
    <n v="104"/>
    <s v="SILVA DAVID"/>
    <s v="R60"/>
    <s v="TWO FAMILY"/>
    <s v="114/B/150//"/>
    <n v="0.54479999999999995"/>
    <n v="1"/>
    <n v="1"/>
    <n v="1"/>
    <n v="1"/>
    <s v="SEPTIC"/>
    <n v="0"/>
    <n v="0"/>
    <n v="0"/>
    <s v="YES"/>
    <n v="0"/>
    <s v="114B-150"/>
    <s v="Well,Septic"/>
    <s v="SEPTIC"/>
    <s v="SEPTIC"/>
    <n v="0"/>
    <m/>
    <m/>
    <n v="2"/>
    <n v="2"/>
    <n v="5"/>
    <n v="2897"/>
    <n v="1.75"/>
    <m/>
    <m/>
    <m/>
    <m/>
    <m/>
    <m/>
    <m/>
    <m/>
    <m/>
    <m/>
    <n v="1"/>
    <n v="1"/>
    <x v="7"/>
    <x v="7"/>
  </r>
  <r>
    <s v="114B-164"/>
    <m/>
    <x v="0"/>
    <s v="0 MIZZEN LN"/>
    <n v="132"/>
    <s v="UNIVERSITY TRUST COMPANY TR"/>
    <s v="R60"/>
    <s v="RES ACLNUD  MDL-00"/>
    <s v="114/B/164//"/>
    <n v="0.28165000000000001"/>
    <n v="0"/>
    <n v="0"/>
    <n v="0"/>
    <n v="0"/>
    <m/>
    <n v="0"/>
    <n v="0"/>
    <n v="0"/>
    <s v="YES"/>
    <n v="0"/>
    <s v="114B-164"/>
    <m/>
    <m/>
    <m/>
    <n v="0"/>
    <m/>
    <m/>
    <n v="0"/>
    <n v="0"/>
    <n v="0"/>
    <n v="0"/>
    <n v="0"/>
    <m/>
    <m/>
    <m/>
    <m/>
    <m/>
    <m/>
    <m/>
    <m/>
    <m/>
    <m/>
    <n v="1"/>
    <n v="1"/>
    <x v="13"/>
    <x v="13"/>
  </r>
  <r>
    <s v="114E-368"/>
    <m/>
    <x v="0"/>
    <s v="HIGH DAM RD"/>
    <n v="903"/>
    <s v="WAREHAM FIRE DISTRICT"/>
    <s v="R130"/>
    <s v="MUNICIPAL  MDL-00"/>
    <s v="114/E/368//"/>
    <n v="1.2825599999999999"/>
    <n v="0"/>
    <n v="0"/>
    <n v="0"/>
    <n v="0"/>
    <m/>
    <n v="0"/>
    <n v="0"/>
    <n v="0"/>
    <s v="YES"/>
    <n v="0"/>
    <s v="114E-368"/>
    <m/>
    <m/>
    <m/>
    <n v="0"/>
    <m/>
    <m/>
    <n v="0"/>
    <n v="0"/>
    <n v="0"/>
    <n v="0"/>
    <n v="0"/>
    <m/>
    <m/>
    <m/>
    <m/>
    <m/>
    <m/>
    <m/>
    <m/>
    <m/>
    <m/>
    <n v="1"/>
    <n v="1"/>
    <x v="7"/>
    <x v="7"/>
  </r>
  <r>
    <s v="105-12"/>
    <m/>
    <x v="0"/>
    <s v="61 CHARLOTTE FURN RD"/>
    <n v="601"/>
    <s v="MAKEPEACE CO A D"/>
    <s v="R60"/>
    <s v="CHAPTER 61"/>
    <s v="105//12//"/>
    <n v="1.3834"/>
    <n v="0"/>
    <n v="0"/>
    <n v="0"/>
    <n v="0"/>
    <m/>
    <n v="0"/>
    <n v="0"/>
    <n v="0"/>
    <s v="YES"/>
    <n v="0"/>
    <s v="105-12"/>
    <m/>
    <m/>
    <m/>
    <n v="0"/>
    <m/>
    <m/>
    <n v="0"/>
    <n v="0"/>
    <n v="0"/>
    <n v="0"/>
    <n v="0"/>
    <m/>
    <m/>
    <m/>
    <m/>
    <m/>
    <m/>
    <m/>
    <m/>
    <m/>
    <m/>
    <n v="1"/>
    <n v="1"/>
    <x v="9"/>
    <x v="9"/>
  </r>
  <r>
    <s v="106-2"/>
    <m/>
    <x v="0"/>
    <s v="4 CRANE LANDING RD"/>
    <n v="131"/>
    <s v="CRANE LANDING DEVELOPMENT LLC"/>
    <s v="R60"/>
    <s v="RES ACLNPO  MDL-00"/>
    <s v="106//2//"/>
    <n v="1.3731100000000001"/>
    <n v="0"/>
    <n v="0"/>
    <n v="0"/>
    <n v="0"/>
    <m/>
    <n v="0"/>
    <n v="0"/>
    <n v="0"/>
    <s v="YES"/>
    <n v="0"/>
    <s v="106-2"/>
    <m/>
    <m/>
    <m/>
    <n v="0"/>
    <m/>
    <m/>
    <n v="0"/>
    <n v="0"/>
    <n v="0"/>
    <n v="0"/>
    <n v="0"/>
    <m/>
    <m/>
    <m/>
    <m/>
    <m/>
    <m/>
    <m/>
    <m/>
    <m/>
    <m/>
    <n v="1"/>
    <n v="1"/>
    <x v="14"/>
    <x v="14"/>
  </r>
  <r>
    <s v="118-503B"/>
    <m/>
    <x v="0"/>
    <s v="63 MAYFLOWER LN"/>
    <n v="101"/>
    <s v="ROE HERBERT W JR"/>
    <s v="R130"/>
    <s v="ONE FAMILY"/>
    <s v="118//503/B/"/>
    <n v="0.30276999999999998"/>
    <n v="1"/>
    <n v="1"/>
    <n v="1"/>
    <n v="1"/>
    <s v="SEPTIC"/>
    <n v="0"/>
    <n v="1"/>
    <n v="6800"/>
    <s v="YES"/>
    <n v="6800"/>
    <s v="118-503B"/>
    <s v="Gas,Well,Septic"/>
    <s v="SEPTIC"/>
    <s v="SEPTIC"/>
    <n v="6800"/>
    <m/>
    <m/>
    <n v="1"/>
    <n v="1"/>
    <n v="2"/>
    <n v="804"/>
    <n v="1"/>
    <m/>
    <m/>
    <m/>
    <m/>
    <m/>
    <m/>
    <m/>
    <m/>
    <m/>
    <m/>
    <n v="1"/>
    <n v="1"/>
    <x v="7"/>
    <x v="7"/>
  </r>
  <r>
    <s v="123-1335"/>
    <m/>
    <x v="0"/>
    <s v="45 PURITAN AVE"/>
    <n v="101"/>
    <s v="COSTA BARBARA B"/>
    <s v="R130"/>
    <s v="ONE FAMILY"/>
    <s v="123//1335//"/>
    <n v="0.19983999999999999"/>
    <n v="1"/>
    <n v="1"/>
    <n v="1"/>
    <n v="1"/>
    <s v="SEPTIC"/>
    <n v="0"/>
    <n v="1"/>
    <n v="1600"/>
    <s v="YES"/>
    <n v="1600"/>
    <s v="123-1335"/>
    <s v="Well,Septic"/>
    <s v="SEPTIC"/>
    <s v="SEPTIC"/>
    <n v="1600"/>
    <m/>
    <m/>
    <n v="1"/>
    <n v="1"/>
    <n v="2"/>
    <n v="704"/>
    <n v="1"/>
    <m/>
    <m/>
    <m/>
    <m/>
    <m/>
    <m/>
    <m/>
    <m/>
    <m/>
    <m/>
    <n v="3"/>
    <n v="1"/>
    <x v="7"/>
    <x v="7"/>
  </r>
  <r>
    <s v="106-1"/>
    <m/>
    <x v="0"/>
    <s v="2 CRANE LANDING RD"/>
    <n v="131"/>
    <s v="CRANE LANDING DEVELOPMENT LLC"/>
    <s v="R60"/>
    <s v="RES ACLNPO  MDL-00"/>
    <s v="106//1//"/>
    <n v="1.5939399999999999"/>
    <n v="0"/>
    <n v="0"/>
    <n v="0"/>
    <n v="0"/>
    <m/>
    <n v="0"/>
    <n v="0"/>
    <n v="0"/>
    <s v="YES"/>
    <n v="0"/>
    <s v="106-1"/>
    <s v="Well,Septic"/>
    <s v="SEPTIC"/>
    <m/>
    <n v="0"/>
    <m/>
    <m/>
    <n v="0"/>
    <n v="0"/>
    <n v="0"/>
    <n v="0"/>
    <n v="0"/>
    <m/>
    <m/>
    <m/>
    <m/>
    <m/>
    <m/>
    <m/>
    <m/>
    <m/>
    <m/>
    <n v="1"/>
    <n v="1"/>
    <x v="14"/>
    <x v="14"/>
  </r>
  <r>
    <s v="106-28"/>
    <m/>
    <x v="0"/>
    <s v="5 POND EDGE TRAIL"/>
    <n v="131"/>
    <s v="CRANE LANDING DEVELOPMENT LLC"/>
    <s v="R60"/>
    <s v="RES ACLNPO  MDL-00"/>
    <s v="106//28//"/>
    <n v="1.3474299999999999"/>
    <n v="0"/>
    <n v="0"/>
    <n v="0"/>
    <n v="0"/>
    <m/>
    <n v="0"/>
    <n v="0"/>
    <n v="0"/>
    <s v="YES"/>
    <n v="0"/>
    <s v="106-28"/>
    <m/>
    <m/>
    <m/>
    <n v="0"/>
    <m/>
    <m/>
    <n v="0"/>
    <n v="0"/>
    <n v="0"/>
    <n v="0"/>
    <n v="0"/>
    <m/>
    <m/>
    <m/>
    <m/>
    <m/>
    <m/>
    <m/>
    <m/>
    <m/>
    <m/>
    <n v="1"/>
    <n v="1"/>
    <x v="14"/>
    <x v="14"/>
  </r>
  <r>
    <s v="114B-1001"/>
    <m/>
    <x v="0"/>
    <s v="0 CHARGE POND RD OFF"/>
    <n v="132"/>
    <s v="MAROTTA LOUISE M"/>
    <s v="R60"/>
    <s v="RES ACLNUD  MDL-00"/>
    <s v="114/B/1001//"/>
    <n v="29.926300000000001"/>
    <n v="0"/>
    <n v="0"/>
    <n v="0"/>
    <n v="0"/>
    <m/>
    <n v="0"/>
    <n v="0"/>
    <n v="0"/>
    <s v="YES"/>
    <n v="0"/>
    <s v="114B-1001"/>
    <m/>
    <m/>
    <m/>
    <n v="0"/>
    <m/>
    <m/>
    <n v="0"/>
    <n v="0"/>
    <n v="0"/>
    <n v="0"/>
    <n v="0"/>
    <m/>
    <m/>
    <m/>
    <m/>
    <m/>
    <m/>
    <m/>
    <m/>
    <m/>
    <m/>
    <n v="1"/>
    <n v="1"/>
    <x v="13"/>
    <x v="13"/>
  </r>
  <r>
    <s v="114C-1-59"/>
    <m/>
    <x v="0"/>
    <s v="285 CHARGE POND RD"/>
    <n v="101"/>
    <s v="GILMETTI SHIRLEY A"/>
    <s v="R130"/>
    <s v="ONE FAMILY"/>
    <s v="114/C1/59//"/>
    <n v="0.27150999999999997"/>
    <n v="1"/>
    <n v="1"/>
    <n v="1"/>
    <n v="1"/>
    <s v="SEPTIC"/>
    <n v="0"/>
    <n v="0"/>
    <n v="0"/>
    <s v="YES"/>
    <n v="0"/>
    <s v="114C-1-59"/>
    <s v="Well,Septic"/>
    <s v="SEPTIC"/>
    <s v="SEPTIC"/>
    <n v="0"/>
    <m/>
    <m/>
    <n v="1"/>
    <n v="1"/>
    <n v="3"/>
    <n v="1232"/>
    <n v="1"/>
    <m/>
    <m/>
    <m/>
    <m/>
    <m/>
    <m/>
    <m/>
    <m/>
    <m/>
    <m/>
    <n v="1"/>
    <n v="1"/>
    <x v="7"/>
    <x v="7"/>
  </r>
  <r>
    <s v="123-316"/>
    <m/>
    <x v="0"/>
    <s v="175 PLYMOUTH AVE"/>
    <n v="101"/>
    <s v="MAROT ROBERT L TRUSTEE OF THE"/>
    <s v="R130"/>
    <s v="ONE FAMILY"/>
    <s v="123//316//"/>
    <n v="0.12839999999999999"/>
    <n v="1"/>
    <n v="1"/>
    <n v="1"/>
    <n v="1"/>
    <s v="SEPTIC"/>
    <n v="0"/>
    <n v="1"/>
    <n v="600"/>
    <s v="YES"/>
    <n v="600"/>
    <s v="123-316"/>
    <s v="Well,Septic"/>
    <s v="SEPTIC"/>
    <s v="SEPTIC"/>
    <n v="600"/>
    <m/>
    <m/>
    <n v="1"/>
    <n v="1"/>
    <n v="2"/>
    <n v="832"/>
    <n v="1"/>
    <m/>
    <m/>
    <m/>
    <m/>
    <m/>
    <m/>
    <m/>
    <m/>
    <m/>
    <m/>
    <n v="2"/>
    <n v="1"/>
    <x v="7"/>
    <x v="7"/>
  </r>
  <r>
    <s v="123-569"/>
    <m/>
    <x v="0"/>
    <s v="214 LAKE AVE"/>
    <n v="132"/>
    <s v="VALLER GEORGE M"/>
    <s v="R130"/>
    <s v="RES ACLNUD  MDL-00"/>
    <s v="123//569//"/>
    <n v="0.15242"/>
    <n v="0"/>
    <n v="0"/>
    <n v="0"/>
    <n v="0"/>
    <m/>
    <n v="0"/>
    <n v="0"/>
    <n v="0"/>
    <s v="YES"/>
    <n v="0"/>
    <s v="123-569"/>
    <m/>
    <m/>
    <m/>
    <n v="0"/>
    <m/>
    <m/>
    <n v="0"/>
    <n v="0"/>
    <n v="0"/>
    <n v="0"/>
    <n v="0"/>
    <m/>
    <m/>
    <m/>
    <m/>
    <m/>
    <m/>
    <m/>
    <m/>
    <m/>
    <m/>
    <n v="2"/>
    <n v="1"/>
    <x v="7"/>
    <x v="7"/>
  </r>
  <r>
    <s v="106-10"/>
    <m/>
    <x v="0"/>
    <s v="8 POND EDGE TRAIL"/>
    <n v="131"/>
    <s v="CRANE LANDING DEVELOPMENT LLC"/>
    <s v="R60"/>
    <s v="RES ACLNPO  MDL-00"/>
    <s v="106//10//"/>
    <n v="1.59449"/>
    <n v="0"/>
    <n v="0"/>
    <n v="0"/>
    <n v="0"/>
    <m/>
    <n v="0"/>
    <n v="0"/>
    <n v="0"/>
    <s v="YES"/>
    <n v="0"/>
    <s v="106-10"/>
    <m/>
    <m/>
    <m/>
    <n v="0"/>
    <m/>
    <m/>
    <n v="0"/>
    <n v="0"/>
    <n v="0"/>
    <n v="0"/>
    <n v="0"/>
    <m/>
    <m/>
    <m/>
    <m/>
    <m/>
    <m/>
    <m/>
    <m/>
    <m/>
    <m/>
    <n v="1"/>
    <n v="1"/>
    <x v="15"/>
    <x v="15"/>
  </r>
  <r>
    <s v="123-1226"/>
    <m/>
    <x v="0"/>
    <s v="54 PURITAN AVE"/>
    <n v="101"/>
    <s v="LENTINI BENEDICT C"/>
    <s v="R130"/>
    <s v="ONE FAMILY"/>
    <s v="123//1226//"/>
    <n v="0.21135000000000001"/>
    <n v="1"/>
    <n v="1"/>
    <n v="1"/>
    <n v="1"/>
    <s v="SEPTIC"/>
    <n v="0"/>
    <n v="1"/>
    <n v="1500"/>
    <s v="YES"/>
    <n v="1500"/>
    <s v="123-1226"/>
    <s v="Gas,Well,Septic"/>
    <s v="SEPTIC"/>
    <s v="SEPTIC"/>
    <n v="1500"/>
    <m/>
    <m/>
    <n v="1"/>
    <n v="1"/>
    <n v="3"/>
    <n v="980"/>
    <n v="1.75"/>
    <m/>
    <m/>
    <m/>
    <m/>
    <m/>
    <m/>
    <m/>
    <m/>
    <m/>
    <m/>
    <n v="3"/>
    <n v="1"/>
    <x v="7"/>
    <x v="7"/>
  </r>
  <r>
    <s v="114B-165"/>
    <m/>
    <x v="0"/>
    <s v="0 MIZZEN LN"/>
    <n v="132"/>
    <s v="UNIVERSITY TRUST COMPANY TR"/>
    <s v="R60"/>
    <s v="RES ACLNUD  MDL-00"/>
    <s v="114/B/165//"/>
    <n v="0.26338"/>
    <n v="0"/>
    <n v="0"/>
    <n v="0"/>
    <n v="0"/>
    <m/>
    <n v="0"/>
    <n v="0"/>
    <n v="0"/>
    <s v="YES"/>
    <n v="0"/>
    <s v="114B-165"/>
    <m/>
    <m/>
    <m/>
    <n v="0"/>
    <m/>
    <m/>
    <n v="0"/>
    <n v="0"/>
    <n v="0"/>
    <n v="0"/>
    <n v="0"/>
    <m/>
    <m/>
    <m/>
    <m/>
    <m/>
    <m/>
    <m/>
    <m/>
    <m/>
    <m/>
    <n v="1"/>
    <n v="1"/>
    <x v="13"/>
    <x v="13"/>
  </r>
  <r>
    <s v="119-176A"/>
    <m/>
    <x v="0"/>
    <s v="48 LEISURE LN"/>
    <n v="101"/>
    <s v="BRISTOW PHILLIP R"/>
    <s v="R130"/>
    <s v="ONE FAMILY"/>
    <s v="119//176/A/"/>
    <n v="0.27600999999999998"/>
    <n v="1"/>
    <n v="1"/>
    <n v="1"/>
    <n v="1"/>
    <s v="SEPTIC"/>
    <n v="0"/>
    <n v="1"/>
    <n v="18200"/>
    <s v="YES"/>
    <n v="18200"/>
    <s v="119-176A"/>
    <s v="Gas,Well,Septic"/>
    <s v="SEPTIC"/>
    <s v="SEPTIC"/>
    <n v="18200"/>
    <m/>
    <m/>
    <n v="1"/>
    <n v="1"/>
    <n v="2"/>
    <n v="804"/>
    <n v="1"/>
    <m/>
    <m/>
    <m/>
    <m/>
    <m/>
    <m/>
    <m/>
    <m/>
    <m/>
    <m/>
    <n v="1"/>
    <n v="1"/>
    <x v="7"/>
    <x v="7"/>
  </r>
  <r>
    <s v="105-1006"/>
    <m/>
    <x v="0"/>
    <s v="0 CHARLOTTE FURN RD OFF"/>
    <n v="903"/>
    <s v="TOWN OF WAREHAM"/>
    <s v="MR30"/>
    <s v="TAX POSS  MDL-00"/>
    <s v="105//1006//"/>
    <n v="0.27522000000000002"/>
    <n v="0"/>
    <n v="0"/>
    <n v="0"/>
    <n v="0"/>
    <m/>
    <n v="0"/>
    <n v="0"/>
    <n v="0"/>
    <s v="YES"/>
    <n v="0"/>
    <s v="105-1006"/>
    <s v="Public Water,Septic"/>
    <s v="SEPTIC"/>
    <m/>
    <n v="0"/>
    <m/>
    <m/>
    <n v="0"/>
    <n v="0"/>
    <n v="0"/>
    <n v="0"/>
    <n v="0"/>
    <m/>
    <m/>
    <m/>
    <m/>
    <m/>
    <m/>
    <m/>
    <m/>
    <m/>
    <m/>
    <n v="1"/>
    <n v="1"/>
    <x v="4"/>
    <x v="4"/>
  </r>
  <r>
    <s v="123-1525"/>
    <m/>
    <x v="0"/>
    <s v="45 SCHEFFLER DR"/>
    <n v="101"/>
    <s v="MAYOU JOHN"/>
    <s v="R130"/>
    <s v="ONE FAMILY"/>
    <s v="123//1525//"/>
    <n v="0.25919999999999999"/>
    <n v="0"/>
    <n v="1"/>
    <n v="0"/>
    <n v="1"/>
    <m/>
    <n v="0"/>
    <n v="1"/>
    <n v="17100"/>
    <s v="NO_W1"/>
    <n v="17100"/>
    <s v="123-1525"/>
    <s v="Public Water"/>
    <m/>
    <s v="SEPTIC"/>
    <n v="17100"/>
    <m/>
    <m/>
    <n v="0"/>
    <n v="1"/>
    <n v="3"/>
    <n v="1400"/>
    <n v="2"/>
    <m/>
    <m/>
    <m/>
    <m/>
    <m/>
    <m/>
    <m/>
    <m/>
    <m/>
    <m/>
    <n v="4"/>
    <n v="1"/>
    <x v="7"/>
    <x v="7"/>
  </r>
  <r>
    <s v="105A-150"/>
    <m/>
    <x v="0"/>
    <s v="10 MEGANSETT DR"/>
    <n v="101"/>
    <s v="AGOGLIA JOHN T"/>
    <s v="MR30"/>
    <s v="ONE FAMILY"/>
    <s v="105/A/150//"/>
    <n v="0.23704"/>
    <n v="1"/>
    <n v="1"/>
    <n v="1"/>
    <n v="1"/>
    <s v="SEPTIC"/>
    <n v="0"/>
    <n v="1"/>
    <n v="12000"/>
    <s v="YES"/>
    <n v="12000"/>
    <s v="105A-150"/>
    <s v="Public Water,Septic"/>
    <s v="SEPTIC"/>
    <s v="SEPTIC"/>
    <n v="12000"/>
    <m/>
    <m/>
    <n v="1"/>
    <n v="1"/>
    <n v="3"/>
    <n v="1316"/>
    <n v="1"/>
    <m/>
    <m/>
    <m/>
    <m/>
    <m/>
    <m/>
    <m/>
    <m/>
    <m/>
    <m/>
    <n v="1"/>
    <n v="1"/>
    <x v="4"/>
    <x v="4"/>
  </r>
  <r>
    <s v="114C-1-39"/>
    <m/>
    <x v="0"/>
    <s v="286 CHARGE POND RD"/>
    <n v="131"/>
    <s v="DEGRUTTOLA ROBERT A TRUSTEE"/>
    <s v="R60"/>
    <s v="RES ACLNPO  MDL-00"/>
    <s v="114/C1/39//"/>
    <n v="0.24589"/>
    <n v="0"/>
    <n v="0"/>
    <n v="0"/>
    <n v="0"/>
    <m/>
    <n v="0"/>
    <n v="0"/>
    <n v="0"/>
    <s v="YES"/>
    <n v="0"/>
    <s v="114C-1-39"/>
    <m/>
    <m/>
    <m/>
    <n v="0"/>
    <m/>
    <m/>
    <n v="0"/>
    <n v="0"/>
    <n v="0"/>
    <n v="0"/>
    <n v="0"/>
    <m/>
    <m/>
    <m/>
    <m/>
    <m/>
    <m/>
    <m/>
    <m/>
    <m/>
    <m/>
    <n v="1"/>
    <n v="1"/>
    <x v="7"/>
    <x v="7"/>
  </r>
  <r>
    <s v="105A-90"/>
    <m/>
    <x v="0"/>
    <s v="4 WESTFIELD III"/>
    <n v="903"/>
    <s v="TOWN OF WAREHAM"/>
    <s v="MR30"/>
    <s v="MUNICIPAL  MDL-00"/>
    <s v="105/A/90//"/>
    <n v="1.67682"/>
    <n v="0"/>
    <n v="0"/>
    <n v="0"/>
    <n v="0"/>
    <m/>
    <n v="0"/>
    <n v="0"/>
    <n v="0"/>
    <s v="NO_W1"/>
    <n v="0"/>
    <s v="105A-90"/>
    <s v="Public Water,Gas"/>
    <m/>
    <m/>
    <n v="0"/>
    <m/>
    <m/>
    <n v="0"/>
    <n v="0"/>
    <n v="0"/>
    <n v="0"/>
    <n v="0"/>
    <m/>
    <m/>
    <m/>
    <m/>
    <m/>
    <m/>
    <m/>
    <m/>
    <m/>
    <m/>
    <n v="7"/>
    <n v="1"/>
    <x v="9"/>
    <x v="9"/>
  </r>
  <r>
    <s v="123-913"/>
    <m/>
    <x v="0"/>
    <s v="220 PARK AVE"/>
    <n v="101"/>
    <s v="HUTCHINS DONALD A"/>
    <s v="R130"/>
    <s v="ONE FAMILY"/>
    <s v="123//913//"/>
    <n v="0.25902999999999998"/>
    <n v="1"/>
    <n v="1"/>
    <n v="1"/>
    <n v="1"/>
    <s v="SEPTIC"/>
    <n v="0"/>
    <n v="1"/>
    <n v="4400"/>
    <s v="NO_W1"/>
    <n v="4400"/>
    <s v="123-913"/>
    <s v="Well,Septic"/>
    <s v="SEPTIC"/>
    <s v="SEPTIC"/>
    <n v="4400"/>
    <m/>
    <m/>
    <n v="1"/>
    <n v="1"/>
    <n v="2"/>
    <n v="600"/>
    <n v="1"/>
    <m/>
    <m/>
    <m/>
    <m/>
    <m/>
    <m/>
    <m/>
    <m/>
    <m/>
    <m/>
    <n v="4"/>
    <n v="1"/>
    <x v="7"/>
    <x v="7"/>
  </r>
  <r>
    <s v="105A-141"/>
    <m/>
    <x v="0"/>
    <s v="9 MEGANSETT DR"/>
    <n v="101"/>
    <s v="AVILA NICOLE E"/>
    <s v="MR30"/>
    <s v="ONE FAMILY"/>
    <s v="105/A/141//"/>
    <n v="0.22731999999999999"/>
    <n v="1"/>
    <n v="1"/>
    <n v="1"/>
    <n v="1"/>
    <s v="SEPTIC"/>
    <n v="0"/>
    <n v="1"/>
    <n v="15000"/>
    <s v="YES"/>
    <n v="15000"/>
    <s v="105A-141"/>
    <s v="Public Water,Septic"/>
    <s v="SEPTIC"/>
    <s v="SEPTIC"/>
    <n v="15000"/>
    <m/>
    <m/>
    <n v="1"/>
    <n v="1"/>
    <n v="3"/>
    <n v="1316"/>
    <n v="1"/>
    <m/>
    <m/>
    <m/>
    <m/>
    <m/>
    <m/>
    <m/>
    <m/>
    <m/>
    <m/>
    <n v="1"/>
    <n v="1"/>
    <x v="9"/>
    <x v="9"/>
  </r>
  <r>
    <s v="117-1009"/>
    <m/>
    <x v="0"/>
    <s v="0 GLEN CHARLIE RD OFF"/>
    <n v="720"/>
    <s v="MAKEPEACE CO A D"/>
    <s v="R130"/>
    <s v="NONPRNECLD"/>
    <s v="117//1009//"/>
    <n v="43.338549999999998"/>
    <n v="0"/>
    <n v="0"/>
    <n v="0"/>
    <n v="0"/>
    <m/>
    <n v="0"/>
    <n v="0"/>
    <n v="0"/>
    <s v="YES"/>
    <n v="0"/>
    <s v="117-1009"/>
    <m/>
    <m/>
    <m/>
    <n v="0"/>
    <m/>
    <m/>
    <n v="0"/>
    <n v="0"/>
    <n v="0"/>
    <n v="0"/>
    <n v="0"/>
    <m/>
    <m/>
    <m/>
    <m/>
    <m/>
    <m/>
    <m/>
    <m/>
    <m/>
    <m/>
    <n v="2"/>
    <n v="1"/>
    <x v="7"/>
    <x v="7"/>
  </r>
  <r>
    <s v="105-1005"/>
    <m/>
    <x v="0"/>
    <s v="0 CHARLOTTE FURN RD"/>
    <n v="710"/>
    <s v="BAPTISTE BROTHERS LTD"/>
    <m/>
    <s v="CRANBERRY  MDL-00"/>
    <s v="105//1005//"/>
    <n v="1.3950499999999999"/>
    <n v="0"/>
    <n v="0"/>
    <n v="0"/>
    <n v="0"/>
    <m/>
    <n v="0"/>
    <n v="0"/>
    <n v="0"/>
    <s v="YES"/>
    <n v="0"/>
    <s v="105-1005"/>
    <m/>
    <m/>
    <m/>
    <n v="0"/>
    <m/>
    <m/>
    <n v="0"/>
    <n v="0"/>
    <n v="0"/>
    <n v="0"/>
    <n v="0"/>
    <m/>
    <m/>
    <m/>
    <m/>
    <m/>
    <m/>
    <m/>
    <m/>
    <m/>
    <m/>
    <n v="1"/>
    <n v="1"/>
    <x v="4"/>
    <x v="4"/>
  </r>
  <r>
    <s v="123-1859"/>
    <m/>
    <x v="0"/>
    <s v="224 PLYMOUTH AVE"/>
    <n v="101"/>
    <s v="WAGNER JOYCE M"/>
    <s v="R130"/>
    <s v="ONE FAMILY"/>
    <s v="123//1859//"/>
    <n v="0.42281000000000002"/>
    <n v="1"/>
    <n v="1"/>
    <n v="1"/>
    <n v="1"/>
    <s v="SEPTIC"/>
    <n v="0"/>
    <n v="1"/>
    <n v="6400"/>
    <s v="YES"/>
    <n v="6400"/>
    <s v="123-1859"/>
    <m/>
    <m/>
    <s v="SEPTIC"/>
    <n v="6400"/>
    <m/>
    <m/>
    <n v="1"/>
    <n v="1"/>
    <n v="3"/>
    <n v="960"/>
    <n v="1"/>
    <m/>
    <m/>
    <m/>
    <m/>
    <m/>
    <m/>
    <m/>
    <m/>
    <m/>
    <m/>
    <n v="1"/>
    <n v="1"/>
    <x v="7"/>
    <x v="7"/>
  </r>
  <r>
    <s v="123-1332"/>
    <m/>
    <x v="0"/>
    <s v="49 PURITAN AVE"/>
    <n v="131"/>
    <s v="MONACO GUY P"/>
    <s v="R130"/>
    <s v="RES ACLNPO  MDL-00"/>
    <s v="123//1332//"/>
    <n v="0.18376000000000001"/>
    <n v="1"/>
    <n v="1"/>
    <n v="1"/>
    <n v="1"/>
    <s v="SEPTIC"/>
    <n v="0"/>
    <n v="1"/>
    <n v="0"/>
    <s v="YES"/>
    <n v="0"/>
    <s v="123-1332"/>
    <m/>
    <m/>
    <s v="SEPTIC"/>
    <n v="0"/>
    <m/>
    <m/>
    <n v="1"/>
    <n v="1"/>
    <n v="0"/>
    <n v="0"/>
    <n v="0"/>
    <m/>
    <m/>
    <m/>
    <m/>
    <m/>
    <m/>
    <m/>
    <m/>
    <m/>
    <m/>
    <n v="3"/>
    <n v="1"/>
    <x v="7"/>
    <x v="7"/>
  </r>
  <r>
    <s v="105A-90"/>
    <m/>
    <x v="0"/>
    <s v="4 WESTFIELD III"/>
    <n v="903"/>
    <s v="TOWN OF WAREHAM"/>
    <s v="MR30"/>
    <s v="MUNICIPAL  MDL-00"/>
    <s v="105/A/90//"/>
    <n v="2.0014799999999999"/>
    <n v="0"/>
    <n v="0"/>
    <n v="0"/>
    <n v="0"/>
    <m/>
    <n v="0"/>
    <n v="0"/>
    <n v="0"/>
    <s v="NO_W1"/>
    <n v="0"/>
    <s v="105A-90"/>
    <s v="Public Water,Gas"/>
    <m/>
    <m/>
    <n v="0"/>
    <m/>
    <m/>
    <n v="0"/>
    <n v="0"/>
    <n v="0"/>
    <n v="0"/>
    <n v="0"/>
    <m/>
    <m/>
    <m/>
    <m/>
    <m/>
    <m/>
    <m/>
    <m/>
    <m/>
    <m/>
    <n v="8"/>
    <n v="1"/>
    <x v="4"/>
    <x v="4"/>
  </r>
  <r>
    <s v="123-968"/>
    <m/>
    <x v="0"/>
    <s v="227 PARK AVE"/>
    <n v="101"/>
    <s v="MEDEIROS BARBARA LEE"/>
    <s v="R130"/>
    <s v="ONE FAMILY"/>
    <s v="123//968//"/>
    <n v="0.50422999999999996"/>
    <n v="1"/>
    <n v="1"/>
    <n v="1"/>
    <n v="1"/>
    <s v="SEPTIC"/>
    <n v="0"/>
    <n v="1"/>
    <n v="5200"/>
    <s v="YES"/>
    <n v="5200"/>
    <s v="123-968"/>
    <s v="Gas,Well,Septic"/>
    <s v="SEPTIC"/>
    <s v="SEPTIC"/>
    <n v="5200"/>
    <m/>
    <m/>
    <n v="1"/>
    <n v="1"/>
    <n v="2"/>
    <n v="890"/>
    <n v="1"/>
    <m/>
    <m/>
    <m/>
    <m/>
    <m/>
    <m/>
    <m/>
    <m/>
    <m/>
    <m/>
    <n v="7"/>
    <n v="1"/>
    <x v="7"/>
    <x v="7"/>
  </r>
  <r>
    <s v="123-571"/>
    <m/>
    <x v="0"/>
    <s v="222 LAKE AVE"/>
    <n v="101"/>
    <s v="VALLER FRANCES L"/>
    <s v="R130"/>
    <s v="ONE FAMILY"/>
    <s v="123//571//"/>
    <n v="0.22294"/>
    <n v="1"/>
    <n v="1"/>
    <n v="1"/>
    <n v="1"/>
    <s v="SEPTIC"/>
    <n v="0"/>
    <n v="1"/>
    <n v="5000"/>
    <s v="YES"/>
    <n v="5000"/>
    <s v="123-571"/>
    <s v="Well,Septic"/>
    <s v="SEPTIC"/>
    <s v="SEPTIC"/>
    <n v="5000"/>
    <m/>
    <m/>
    <n v="1"/>
    <n v="1"/>
    <n v="3"/>
    <n v="1328"/>
    <n v="1"/>
    <m/>
    <m/>
    <m/>
    <m/>
    <m/>
    <m/>
    <m/>
    <m/>
    <m/>
    <m/>
    <n v="3"/>
    <n v="1"/>
    <x v="7"/>
    <x v="7"/>
  </r>
  <r>
    <s v="123-641"/>
    <m/>
    <x v="0"/>
    <s v="219 LAKE AVE"/>
    <n v="101"/>
    <s v="ROOD HERBERT W JR"/>
    <s v="R130"/>
    <s v="ONE FAMILY"/>
    <s v="123//641//"/>
    <n v="0.60624"/>
    <n v="1"/>
    <n v="1"/>
    <n v="1"/>
    <n v="1"/>
    <s v="SEPTIC"/>
    <n v="0"/>
    <n v="0"/>
    <n v="0"/>
    <s v="NO_W1"/>
    <n v="0"/>
    <s v="123-641"/>
    <s v="Well,Septic"/>
    <s v="SEPTIC"/>
    <s v="SEPTIC"/>
    <n v="0"/>
    <m/>
    <m/>
    <n v="1"/>
    <n v="1"/>
    <n v="3"/>
    <n v="1346"/>
    <n v="1"/>
    <m/>
    <m/>
    <m/>
    <m/>
    <m/>
    <m/>
    <m/>
    <m/>
    <m/>
    <m/>
    <n v="9"/>
    <n v="1"/>
    <x v="7"/>
    <x v="7"/>
  </r>
  <r>
    <s v="119-119A"/>
    <m/>
    <x v="0"/>
    <s v="47 BLISSFUL LN"/>
    <n v="101"/>
    <s v="STAFFORD LINDA M"/>
    <s v="R130"/>
    <s v="ONE FAMILY"/>
    <s v="119//119/A/"/>
    <n v="0.31778000000000001"/>
    <n v="1"/>
    <n v="1"/>
    <n v="1"/>
    <n v="1"/>
    <s v="SEPTIC"/>
    <n v="0"/>
    <n v="1"/>
    <n v="22900"/>
    <s v="YES"/>
    <n v="22900"/>
    <s v="119-119A"/>
    <s v="Well,Septic"/>
    <s v="SEPTIC"/>
    <s v="SEPTIC"/>
    <n v="22900"/>
    <m/>
    <m/>
    <n v="1"/>
    <n v="1"/>
    <n v="4"/>
    <n v="1416"/>
    <n v="1.75"/>
    <m/>
    <m/>
    <m/>
    <m/>
    <m/>
    <m/>
    <m/>
    <m/>
    <m/>
    <m/>
    <n v="1"/>
    <n v="1"/>
    <x v="7"/>
    <x v="7"/>
  </r>
  <r>
    <s v="114B-166"/>
    <m/>
    <x v="0"/>
    <s v="0 UPPER POND RD"/>
    <n v="132"/>
    <s v="SUBON CO"/>
    <s v="R60"/>
    <s v="RES ACLNUD  MDL-00"/>
    <s v="114/B/166//"/>
    <n v="0.28217999999999999"/>
    <n v="0"/>
    <n v="0"/>
    <n v="0"/>
    <n v="0"/>
    <m/>
    <n v="0"/>
    <n v="0"/>
    <n v="0"/>
    <s v="YES"/>
    <n v="0"/>
    <s v="114B-166"/>
    <m/>
    <m/>
    <m/>
    <n v="0"/>
    <m/>
    <m/>
    <n v="0"/>
    <n v="0"/>
    <n v="0"/>
    <n v="0"/>
    <n v="0"/>
    <m/>
    <m/>
    <m/>
    <m/>
    <m/>
    <m/>
    <m/>
    <m/>
    <m/>
    <m/>
    <n v="1"/>
    <n v="1"/>
    <x v="13"/>
    <x v="13"/>
  </r>
  <r>
    <s v="117-1012"/>
    <m/>
    <x v="0"/>
    <s v="0 GLEN CHARLIE RD"/>
    <n v="905"/>
    <s v="WAREHAM LAND TRUST INC"/>
    <s v="R130"/>
    <s v="CHAR ORG  MDL-00"/>
    <s v="117//1012//"/>
    <n v="62.96772"/>
    <n v="0"/>
    <n v="0"/>
    <n v="0"/>
    <n v="0"/>
    <m/>
    <n v="0"/>
    <n v="0"/>
    <n v="0"/>
    <s v="YES"/>
    <n v="0"/>
    <s v="117-1012"/>
    <m/>
    <m/>
    <m/>
    <n v="0"/>
    <s v="fee simple"/>
    <s v="YES"/>
    <n v="0"/>
    <n v="0"/>
    <n v="0"/>
    <n v="0"/>
    <n v="0"/>
    <m/>
    <m/>
    <m/>
    <m/>
    <m/>
    <m/>
    <m/>
    <m/>
    <m/>
    <m/>
    <n v="1"/>
    <n v="1"/>
    <x v="7"/>
    <x v="7"/>
  </r>
  <r>
    <s v="118-A1"/>
    <m/>
    <x v="0"/>
    <s v="50 MAYFLOWER LN"/>
    <n v="101"/>
    <s v="DEPINA JOAO H"/>
    <s v="R130"/>
    <s v="ONE FAMILY"/>
    <s v="118//A1//"/>
    <n v="0.98609999999999998"/>
    <n v="1"/>
    <n v="1"/>
    <n v="1"/>
    <n v="1"/>
    <s v="SEPTIC"/>
    <n v="0"/>
    <n v="1"/>
    <n v="8100"/>
    <s v="YES"/>
    <n v="8100"/>
    <s v="118-A1"/>
    <s v="Public Water,Septic"/>
    <s v="SEPTIC"/>
    <s v="SEPTIC"/>
    <n v="8100"/>
    <m/>
    <m/>
    <n v="1"/>
    <n v="1"/>
    <n v="2"/>
    <n v="1100"/>
    <n v="1"/>
    <m/>
    <m/>
    <m/>
    <m/>
    <m/>
    <m/>
    <m/>
    <m/>
    <m/>
    <m/>
    <n v="1"/>
    <n v="1"/>
    <x v="7"/>
    <x v="7"/>
  </r>
  <r>
    <s v="123-1229"/>
    <m/>
    <x v="0"/>
    <s v="31 SCHEFFLER DR"/>
    <n v="101"/>
    <s v="WESTGATE WENDY L"/>
    <s v="R130"/>
    <s v="ONE FAMILY"/>
    <s v="123//1229//"/>
    <n v="0.19145999999999999"/>
    <n v="1"/>
    <n v="1"/>
    <n v="1"/>
    <n v="1"/>
    <s v="SEPTIC"/>
    <n v="0"/>
    <n v="0"/>
    <n v="0"/>
    <s v="YES"/>
    <n v="0"/>
    <s v="123-1229"/>
    <s v="Well,Septic"/>
    <s v="SEPTIC"/>
    <s v="SEPTIC"/>
    <n v="0"/>
    <m/>
    <m/>
    <n v="1"/>
    <n v="1"/>
    <n v="2"/>
    <n v="720"/>
    <n v="1"/>
    <m/>
    <m/>
    <m/>
    <m/>
    <m/>
    <m/>
    <m/>
    <m/>
    <m/>
    <m/>
    <n v="3"/>
    <n v="1"/>
    <x v="7"/>
    <x v="7"/>
  </r>
  <r>
    <s v="118-504B"/>
    <m/>
    <x v="0"/>
    <s v="65 MAYFLOWER LN"/>
    <n v="101"/>
    <s v="ESTRELLA MARY L"/>
    <s v="R130"/>
    <s v="ONE FAMILY"/>
    <s v="118//504/B/"/>
    <n v="0.29715000000000003"/>
    <n v="1"/>
    <n v="1"/>
    <n v="1"/>
    <n v="1"/>
    <s v="SEPTIC"/>
    <n v="0"/>
    <n v="1"/>
    <n v="9600"/>
    <s v="YES"/>
    <n v="9600"/>
    <s v="118-504B"/>
    <s v="Gas,Well,Septic"/>
    <s v="SEPTIC"/>
    <s v="SEPTIC"/>
    <n v="9600"/>
    <m/>
    <m/>
    <n v="1"/>
    <n v="1"/>
    <n v="3"/>
    <n v="960"/>
    <n v="1"/>
    <m/>
    <m/>
    <m/>
    <m/>
    <m/>
    <m/>
    <m/>
    <m/>
    <m/>
    <m/>
    <n v="1"/>
    <n v="1"/>
    <x v="7"/>
    <x v="7"/>
  </r>
  <r>
    <s v="106-27"/>
    <m/>
    <x v="0"/>
    <s v="5 PINE NEEDLE LN"/>
    <n v="131"/>
    <s v="CRANE LANDING DEVELOPMENT LLC"/>
    <s v="R60"/>
    <s v="RES ACLNPO  MDL-00"/>
    <s v="106//27//"/>
    <n v="1.37212"/>
    <n v="0"/>
    <n v="0"/>
    <n v="0"/>
    <n v="0"/>
    <m/>
    <n v="0"/>
    <n v="0"/>
    <n v="0"/>
    <s v="YES"/>
    <n v="0"/>
    <s v="106-27"/>
    <m/>
    <m/>
    <m/>
    <n v="0"/>
    <m/>
    <m/>
    <n v="0"/>
    <n v="0"/>
    <n v="0"/>
    <n v="0"/>
    <n v="0"/>
    <m/>
    <m/>
    <m/>
    <m/>
    <m/>
    <m/>
    <m/>
    <m/>
    <m/>
    <m/>
    <n v="1"/>
    <n v="1"/>
    <x v="14"/>
    <x v="14"/>
  </r>
  <r>
    <s v="114B-151"/>
    <m/>
    <x v="0"/>
    <s v="3 SHALLOP LN"/>
    <n v="101"/>
    <s v="SMIRNOV VLADIMIR"/>
    <s v="R60"/>
    <s v="ONE FAMILY"/>
    <s v="114/B/151//"/>
    <n v="0.41444999999999999"/>
    <n v="0"/>
    <n v="1"/>
    <n v="0"/>
    <n v="1"/>
    <m/>
    <n v="0"/>
    <n v="0"/>
    <n v="0"/>
    <s v="YES"/>
    <n v="0"/>
    <s v="114B-151"/>
    <m/>
    <m/>
    <s v="SEPTIC"/>
    <n v="0"/>
    <m/>
    <m/>
    <n v="0"/>
    <n v="1"/>
    <n v="3"/>
    <n v="1352"/>
    <n v="1"/>
    <m/>
    <m/>
    <m/>
    <m/>
    <m/>
    <m/>
    <m/>
    <m/>
    <m/>
    <m/>
    <n v="1"/>
    <n v="1"/>
    <x v="7"/>
    <x v="7"/>
  </r>
  <r>
    <s v="114D-1"/>
    <m/>
    <x v="0"/>
    <s v="0 UPPER BOUNDARY RD"/>
    <n v="903"/>
    <s v="WAREHAM FIRE DISTRICT"/>
    <s v="R130"/>
    <s v="MUNICIPAL  MDL-00"/>
    <s v="114/D/1//"/>
    <n v="19.91056"/>
    <n v="0"/>
    <n v="3"/>
    <n v="0"/>
    <n v="3"/>
    <m/>
    <n v="0"/>
    <n v="0"/>
    <n v="0"/>
    <s v="NO_W1"/>
    <n v="0"/>
    <s v="114D-1"/>
    <m/>
    <m/>
    <s v="SEPTIC"/>
    <n v="0"/>
    <m/>
    <m/>
    <n v="0"/>
    <n v="3"/>
    <n v="0"/>
    <n v="0"/>
    <n v="0"/>
    <m/>
    <m/>
    <m/>
    <m/>
    <m/>
    <m/>
    <m/>
    <m/>
    <m/>
    <m/>
    <n v="52"/>
    <n v="1"/>
    <x v="7"/>
    <x v="7"/>
  </r>
  <r>
    <s v="123-310"/>
    <m/>
    <x v="0"/>
    <s v="187 PLYMOUTH AVE"/>
    <n v="101"/>
    <s v="KARLSON LEROY R JR"/>
    <s v="R130"/>
    <s v="ONE FAMILY"/>
    <s v="123//310//"/>
    <n v="0.41139999999999999"/>
    <n v="1"/>
    <n v="1"/>
    <n v="1"/>
    <n v="1"/>
    <s v="SEPTIC"/>
    <n v="0"/>
    <n v="1"/>
    <n v="3100"/>
    <s v="YES"/>
    <n v="3100"/>
    <s v="123-310"/>
    <s v="Well,Septic"/>
    <s v="SEPTIC"/>
    <s v="SEPTIC"/>
    <n v="3100"/>
    <m/>
    <m/>
    <n v="1"/>
    <n v="1"/>
    <n v="1"/>
    <n v="720"/>
    <n v="1"/>
    <m/>
    <m/>
    <m/>
    <m/>
    <m/>
    <m/>
    <m/>
    <m/>
    <m/>
    <m/>
    <n v="6"/>
    <n v="1"/>
    <x v="7"/>
    <x v="7"/>
  </r>
  <r>
    <s v="105A-151"/>
    <m/>
    <x v="0"/>
    <s v="12 MEGANSETT DR"/>
    <n v="101"/>
    <s v="HODSON JANET L"/>
    <s v="MR30"/>
    <s v="ONE FAMILY"/>
    <s v="105/A/151//"/>
    <n v="0.23130000000000001"/>
    <n v="1"/>
    <n v="1"/>
    <n v="1"/>
    <n v="1"/>
    <s v="SEPTIC"/>
    <n v="0"/>
    <n v="1"/>
    <n v="15700"/>
    <s v="YES"/>
    <n v="15700"/>
    <s v="105A-151"/>
    <s v="Public Water,Septic"/>
    <s v="SEPTIC"/>
    <s v="SEPTIC"/>
    <n v="15700"/>
    <m/>
    <m/>
    <n v="1"/>
    <n v="1"/>
    <n v="3"/>
    <n v="1204"/>
    <n v="1"/>
    <m/>
    <m/>
    <m/>
    <m/>
    <m/>
    <m/>
    <m/>
    <m/>
    <m/>
    <m/>
    <n v="1"/>
    <n v="1"/>
    <x v="4"/>
    <x v="4"/>
  </r>
  <r>
    <s v="105A-140"/>
    <m/>
    <x v="0"/>
    <s v="11 MEGANSETT DR"/>
    <n v="101"/>
    <s v="HENEY DALTON J"/>
    <s v="MR30"/>
    <s v="ONE FAMILY"/>
    <s v="105/A/140//"/>
    <n v="0.22328999999999999"/>
    <n v="1"/>
    <n v="1"/>
    <n v="1"/>
    <n v="1"/>
    <s v="SEPTIC"/>
    <n v="0"/>
    <n v="1"/>
    <n v="7100"/>
    <s v="YES"/>
    <n v="7100"/>
    <s v="105A-140"/>
    <s v="Public Water,Septic"/>
    <s v="SEPTIC"/>
    <s v="SEPTIC"/>
    <n v="7100"/>
    <m/>
    <m/>
    <n v="1"/>
    <n v="1"/>
    <n v="2"/>
    <n v="1232"/>
    <n v="1"/>
    <m/>
    <m/>
    <m/>
    <m/>
    <m/>
    <m/>
    <m/>
    <m/>
    <m/>
    <m/>
    <n v="1"/>
    <n v="1"/>
    <x v="9"/>
    <x v="9"/>
  </r>
  <r>
    <s v="123-914"/>
    <m/>
    <x v="0"/>
    <s v="21 SCHEFFLER DR"/>
    <n v="101"/>
    <s v="MONOPOLI JAMES V"/>
    <s v="R130"/>
    <s v="ONE FAMILY"/>
    <s v="123//914//"/>
    <n v="0.17125000000000001"/>
    <n v="1"/>
    <n v="1"/>
    <n v="1"/>
    <n v="1"/>
    <s v="SEPTIC"/>
    <n v="0"/>
    <n v="1"/>
    <n v="1500"/>
    <s v="YES"/>
    <n v="1500"/>
    <s v="123-914"/>
    <s v="Well,Septic"/>
    <s v="SEPTIC"/>
    <s v="SEPTIC"/>
    <n v="1500"/>
    <m/>
    <m/>
    <n v="1"/>
    <n v="1"/>
    <n v="2"/>
    <n v="1064"/>
    <n v="1"/>
    <m/>
    <m/>
    <m/>
    <m/>
    <m/>
    <m/>
    <m/>
    <m/>
    <m/>
    <m/>
    <n v="3"/>
    <n v="1"/>
    <x v="7"/>
    <x v="7"/>
  </r>
  <r>
    <s v="114C-1-40"/>
    <m/>
    <x v="0"/>
    <s v="288 CHARGE POND RD"/>
    <n v="131"/>
    <s v="MOTTOLA RONALD F TRUSTEE"/>
    <s v="R60"/>
    <s v="RES ACLNPO  MDL-00"/>
    <s v="114/C1/40//"/>
    <n v="0.27873999999999999"/>
    <n v="0"/>
    <n v="0"/>
    <n v="0"/>
    <n v="0"/>
    <m/>
    <n v="0"/>
    <n v="0"/>
    <n v="0"/>
    <s v="YES"/>
    <n v="0"/>
    <s v="114C-1-40"/>
    <m/>
    <m/>
    <m/>
    <n v="0"/>
    <m/>
    <m/>
    <n v="0"/>
    <n v="0"/>
    <n v="0"/>
    <n v="0"/>
    <n v="0"/>
    <m/>
    <m/>
    <m/>
    <m/>
    <m/>
    <m/>
    <m/>
    <m/>
    <m/>
    <m/>
    <n v="1"/>
    <n v="1"/>
    <x v="7"/>
    <x v="7"/>
  </r>
  <r>
    <s v="106-9"/>
    <m/>
    <x v="0"/>
    <s v="6 POND EDGE TRAIL"/>
    <n v="131"/>
    <s v="CRANE LANDING DEVELOPMENT LLC"/>
    <s v="R60"/>
    <s v="RES ACLNPO  MDL-00"/>
    <s v="106//9//"/>
    <n v="1.8738600000000001"/>
    <n v="0"/>
    <n v="0"/>
    <n v="0"/>
    <n v="0"/>
    <m/>
    <n v="0"/>
    <n v="0"/>
    <n v="0"/>
    <s v="YES"/>
    <n v="0"/>
    <s v="106-9"/>
    <m/>
    <m/>
    <m/>
    <n v="0"/>
    <m/>
    <m/>
    <n v="0"/>
    <n v="0"/>
    <n v="0"/>
    <n v="0"/>
    <n v="0"/>
    <m/>
    <m/>
    <m/>
    <m/>
    <m/>
    <m/>
    <m/>
    <m/>
    <m/>
    <m/>
    <n v="1"/>
    <n v="1"/>
    <x v="15"/>
    <x v="15"/>
  </r>
  <r>
    <s v="LAND_NOPARC"/>
    <m/>
    <x v="0"/>
    <m/>
    <n v="0"/>
    <m/>
    <m/>
    <m/>
    <m/>
    <n v="2.4219599999999999"/>
    <n v="0"/>
    <n v="0"/>
    <n v="0"/>
    <n v="0"/>
    <m/>
    <n v="0"/>
    <n v="0"/>
    <n v="0"/>
    <s v="NO"/>
    <n v="0"/>
    <m/>
    <m/>
    <m/>
    <m/>
    <n v="0"/>
    <m/>
    <m/>
    <n v="0"/>
    <n v="0"/>
    <n v="0"/>
    <n v="0"/>
    <n v="0"/>
    <m/>
    <m/>
    <m/>
    <m/>
    <m/>
    <m/>
    <m/>
    <m/>
    <m/>
    <m/>
    <n v="0"/>
    <n v="1"/>
    <x v="14"/>
    <x v="14"/>
  </r>
  <r>
    <s v="123-1529"/>
    <m/>
    <x v="0"/>
    <s v="44 SCHEFFLER DR"/>
    <n v="101"/>
    <s v="SARCEVICZ RICHARD A"/>
    <s v="R130"/>
    <s v="ONE FAMILY"/>
    <s v="123//1529//"/>
    <n v="0.17924999999999999"/>
    <n v="1"/>
    <n v="1"/>
    <n v="1"/>
    <n v="1"/>
    <s v="SEPTIC"/>
    <n v="0"/>
    <n v="0"/>
    <n v="0"/>
    <s v="YES"/>
    <n v="0"/>
    <s v="123-1529"/>
    <s v="Well,Septic"/>
    <s v="SEPTIC"/>
    <s v="SEPTIC"/>
    <n v="0"/>
    <m/>
    <m/>
    <n v="1"/>
    <n v="1"/>
    <n v="3"/>
    <n v="1104"/>
    <n v="1"/>
    <m/>
    <m/>
    <m/>
    <m/>
    <m/>
    <m/>
    <m/>
    <m/>
    <m/>
    <m/>
    <n v="3"/>
    <n v="1"/>
    <x v="7"/>
    <x v="7"/>
  </r>
  <r>
    <s v="LAND_NOPARC"/>
    <m/>
    <x v="0"/>
    <m/>
    <n v="0"/>
    <m/>
    <m/>
    <m/>
    <m/>
    <n v="2.5100000000000001E-3"/>
    <n v="0"/>
    <n v="0"/>
    <n v="0"/>
    <n v="0"/>
    <m/>
    <n v="0"/>
    <n v="0"/>
    <n v="0"/>
    <s v="NO"/>
    <n v="0"/>
    <m/>
    <m/>
    <m/>
    <m/>
    <n v="0"/>
    <m/>
    <m/>
    <n v="0"/>
    <n v="0"/>
    <n v="0"/>
    <n v="0"/>
    <n v="0"/>
    <m/>
    <m/>
    <m/>
    <m/>
    <m/>
    <m/>
    <m/>
    <m/>
    <m/>
    <m/>
    <n v="0"/>
    <n v="1"/>
    <x v="7"/>
    <x v="7"/>
  </r>
  <r>
    <s v="123-915"/>
    <m/>
    <x v="0"/>
    <s v="19 SCHEFFLER DR"/>
    <n v="101"/>
    <s v="LOPEZ DEL MORAL REBECCA"/>
    <s v="R130"/>
    <s v="ONE FAMILY"/>
    <s v="123//915//"/>
    <n v="6.3159999999999994E-2"/>
    <n v="1"/>
    <n v="1"/>
    <n v="1"/>
    <n v="1"/>
    <s v="SEPTIC"/>
    <n v="0"/>
    <n v="1"/>
    <n v="5500"/>
    <s v="YES"/>
    <n v="5500"/>
    <s v="123-915"/>
    <s v="Gas,Well,Septic"/>
    <s v="SEPTIC"/>
    <s v="SEPTIC"/>
    <n v="5500"/>
    <m/>
    <m/>
    <n v="1"/>
    <n v="1"/>
    <n v="2"/>
    <n v="1548"/>
    <n v="1.5"/>
    <m/>
    <m/>
    <m/>
    <m/>
    <m/>
    <m/>
    <m/>
    <m/>
    <m/>
    <m/>
    <n v="1"/>
    <n v="1"/>
    <x v="7"/>
    <x v="7"/>
  </r>
  <r>
    <s v="114D-W3"/>
    <m/>
    <x v="0"/>
    <s v="0 SCUP LN"/>
    <n v="903"/>
    <s v="WAREHAM FIRE DISTRICT"/>
    <s v="R130"/>
    <s v="MUNICIPAL  MDL-00"/>
    <s v="114/D/W3//"/>
    <n v="2.21557"/>
    <n v="0"/>
    <n v="0"/>
    <n v="0"/>
    <n v="0"/>
    <m/>
    <n v="0"/>
    <n v="0"/>
    <n v="0"/>
    <s v="YES"/>
    <n v="0"/>
    <s v="114D-W3"/>
    <m/>
    <m/>
    <m/>
    <n v="0"/>
    <m/>
    <m/>
    <n v="0"/>
    <n v="0"/>
    <n v="0"/>
    <n v="0"/>
    <n v="0"/>
    <m/>
    <m/>
    <m/>
    <m/>
    <m/>
    <m/>
    <m/>
    <m/>
    <m/>
    <m/>
    <n v="2"/>
    <n v="1"/>
    <x v="7"/>
    <x v="7"/>
  </r>
  <r>
    <s v="114B-152"/>
    <m/>
    <x v="0"/>
    <s v="4 SKIFF LN"/>
    <n v="903"/>
    <s v="TOWN OF WAREHAM"/>
    <s v="R60"/>
    <s v="TAX POSS  MDL-00"/>
    <s v="114/B/152//"/>
    <n v="0.36585000000000001"/>
    <n v="0"/>
    <n v="0"/>
    <n v="0"/>
    <n v="0"/>
    <m/>
    <n v="0"/>
    <n v="0"/>
    <n v="0"/>
    <s v="YES"/>
    <n v="0"/>
    <s v="114B-152"/>
    <m/>
    <m/>
    <m/>
    <n v="0"/>
    <m/>
    <m/>
    <n v="0"/>
    <n v="0"/>
    <n v="0"/>
    <n v="0"/>
    <n v="0"/>
    <m/>
    <m/>
    <m/>
    <m/>
    <m/>
    <m/>
    <m/>
    <m/>
    <m/>
    <m/>
    <n v="1"/>
    <n v="1"/>
    <x v="7"/>
    <x v="7"/>
  </r>
  <r>
    <s v="123-640"/>
    <m/>
    <x v="0"/>
    <s v="17 SCHEFFLER DR"/>
    <n v="132"/>
    <s v="LOPEZ DEL MORAL REBECCA"/>
    <s v="R130"/>
    <s v="RES ACLNUD  MDL-00"/>
    <s v="123//640//"/>
    <n v="6.6290000000000002E-2"/>
    <n v="0"/>
    <n v="0"/>
    <n v="0"/>
    <n v="0"/>
    <m/>
    <n v="0"/>
    <n v="0"/>
    <n v="0"/>
    <s v="YES"/>
    <n v="0"/>
    <s v="123-640"/>
    <m/>
    <m/>
    <m/>
    <n v="0"/>
    <m/>
    <m/>
    <n v="0"/>
    <n v="0"/>
    <n v="0"/>
    <n v="0"/>
    <n v="0"/>
    <m/>
    <m/>
    <m/>
    <m/>
    <m/>
    <m/>
    <m/>
    <m/>
    <m/>
    <m/>
    <n v="1"/>
    <n v="1"/>
    <x v="7"/>
    <x v="7"/>
  </r>
  <r>
    <s v="118-525B"/>
    <m/>
    <x v="0"/>
    <s v="52 MAYFLOWER LN"/>
    <n v="101"/>
    <s v="HALE MAYNARD G"/>
    <s v="R130"/>
    <s v="ONE FAMILY"/>
    <s v="118//525/B/"/>
    <n v="0.25916"/>
    <n v="1"/>
    <n v="1"/>
    <n v="1"/>
    <n v="1"/>
    <s v="SEPTIC"/>
    <n v="0"/>
    <n v="1"/>
    <n v="2000"/>
    <s v="YES"/>
    <n v="2000"/>
    <s v="118-525B"/>
    <s v="Well,Septic"/>
    <s v="SEPTIC"/>
    <s v="SEPTIC"/>
    <n v="2000"/>
    <m/>
    <m/>
    <n v="1"/>
    <n v="1"/>
    <n v="3"/>
    <n v="960"/>
    <n v="1"/>
    <m/>
    <m/>
    <m/>
    <m/>
    <m/>
    <m/>
    <m/>
    <m/>
    <m/>
    <m/>
    <n v="1"/>
    <n v="1"/>
    <x v="7"/>
    <x v="7"/>
  </r>
  <r>
    <s v="114C-1-61"/>
    <m/>
    <x v="0"/>
    <s v="289 CHARGE POND RD"/>
    <n v="101"/>
    <s v="VARY RONALD L"/>
    <s v="R130"/>
    <s v="ONE FAMILY"/>
    <s v="114/C1/61//"/>
    <n v="0.28273999999999999"/>
    <n v="0"/>
    <n v="1"/>
    <n v="0"/>
    <n v="1"/>
    <m/>
    <n v="0"/>
    <n v="0"/>
    <n v="0"/>
    <s v="YES"/>
    <n v="0"/>
    <s v="114C-1-61"/>
    <s v=",Septic"/>
    <s v="SEWER"/>
    <s v="SEPTIC"/>
    <n v="0"/>
    <m/>
    <m/>
    <n v="0"/>
    <n v="1"/>
    <n v="2"/>
    <n v="1232"/>
    <n v="1"/>
    <m/>
    <m/>
    <m/>
    <m/>
    <m/>
    <m/>
    <m/>
    <m/>
    <m/>
    <m/>
    <n v="1"/>
    <n v="1"/>
    <x v="7"/>
    <x v="7"/>
  </r>
  <r>
    <s v="119-242A2"/>
    <m/>
    <x v="0"/>
    <s v="5 ROUNDHILL BLVD"/>
    <n v="101"/>
    <s v="LYDON DWAYNE S"/>
    <s v="R130"/>
    <s v="ONE FAMILY"/>
    <s v="119//242/A2/"/>
    <n v="3.0484"/>
    <n v="1"/>
    <n v="1"/>
    <n v="1"/>
    <n v="1"/>
    <s v="SEPTIC"/>
    <n v="0"/>
    <n v="1"/>
    <n v="36400"/>
    <s v="YES"/>
    <n v="36400"/>
    <s v="119-242A2"/>
    <s v="Public Water,Septic"/>
    <s v="SEPTIC"/>
    <s v="SEPTIC"/>
    <n v="36400"/>
    <m/>
    <m/>
    <n v="1"/>
    <n v="1"/>
    <n v="4"/>
    <n v="2741"/>
    <n v="1.75"/>
    <m/>
    <m/>
    <m/>
    <m/>
    <m/>
    <m/>
    <m/>
    <m/>
    <m/>
    <m/>
    <n v="1"/>
    <n v="1"/>
    <x v="7"/>
    <x v="7"/>
  </r>
  <r>
    <s v="123-574"/>
    <m/>
    <x v="0"/>
    <s v="224 LAKE AVE"/>
    <n v="101"/>
    <s v="COYLE F WALLACE"/>
    <s v="R130"/>
    <s v="ONE FAMILY"/>
    <s v="123//574//"/>
    <n v="0.29263"/>
    <n v="1"/>
    <n v="1"/>
    <n v="1"/>
    <n v="1"/>
    <s v="SEPTIC"/>
    <n v="0"/>
    <n v="1"/>
    <n v="1300"/>
    <s v="YES"/>
    <n v="1300"/>
    <s v="123-574"/>
    <s v="Well,Septic"/>
    <s v="SEPTIC"/>
    <s v="SEPTIC"/>
    <n v="1300"/>
    <m/>
    <m/>
    <n v="1"/>
    <n v="1"/>
    <n v="2"/>
    <n v="836"/>
    <n v="1"/>
    <m/>
    <m/>
    <m/>
    <m/>
    <m/>
    <m/>
    <m/>
    <m/>
    <m/>
    <m/>
    <n v="4"/>
    <n v="1"/>
    <x v="7"/>
    <x v="7"/>
  </r>
  <r>
    <s v="123-1328"/>
    <m/>
    <x v="0"/>
    <s v="40 SCHEFFLER DR"/>
    <n v="101"/>
    <s v="IULA NANETTE"/>
    <s v="R13"/>
    <s v="ONE FAMILY"/>
    <s v="123//1328//"/>
    <n v="0.26345000000000002"/>
    <n v="1"/>
    <n v="1"/>
    <n v="1"/>
    <n v="1"/>
    <s v="SEPTIC"/>
    <n v="0"/>
    <n v="0"/>
    <n v="0"/>
    <s v="YES"/>
    <n v="0"/>
    <s v="123-1328"/>
    <s v="Well,Septic"/>
    <s v="SEPTIC"/>
    <s v="SEPTIC"/>
    <n v="0"/>
    <m/>
    <m/>
    <n v="1"/>
    <n v="1"/>
    <n v="3"/>
    <n v="1288"/>
    <n v="1"/>
    <m/>
    <m/>
    <m/>
    <m/>
    <m/>
    <m/>
    <m/>
    <m/>
    <m/>
    <m/>
    <n v="4"/>
    <n v="1"/>
    <x v="7"/>
    <x v="7"/>
  </r>
  <r>
    <s v="105-11"/>
    <m/>
    <x v="0"/>
    <s v="65 CHARLOTTE FURN RD"/>
    <n v="601"/>
    <s v="MAKEPEACE CO A D"/>
    <s v="R60"/>
    <s v="CHAPTER 61"/>
    <s v="105//11//"/>
    <n v="1.52152"/>
    <n v="0"/>
    <n v="0"/>
    <n v="0"/>
    <n v="0"/>
    <m/>
    <n v="0"/>
    <n v="0"/>
    <n v="0"/>
    <s v="YES"/>
    <n v="0"/>
    <s v="105-11"/>
    <m/>
    <m/>
    <m/>
    <n v="0"/>
    <m/>
    <m/>
    <n v="0"/>
    <n v="0"/>
    <n v="0"/>
    <n v="0"/>
    <n v="0"/>
    <m/>
    <m/>
    <m/>
    <m/>
    <m/>
    <m/>
    <m/>
    <m/>
    <m/>
    <m/>
    <n v="1"/>
    <n v="1"/>
    <x v="9"/>
    <x v="9"/>
  </r>
  <r>
    <s v="123-1233"/>
    <m/>
    <x v="0"/>
    <s v="34 SCHEFFLER DR"/>
    <n v="101"/>
    <s v="BURNS JANET M"/>
    <s v="R130"/>
    <s v="ONE FAMILY"/>
    <s v="123//1233//"/>
    <n v="0.11897000000000001"/>
    <n v="1"/>
    <n v="1"/>
    <n v="1"/>
    <n v="1"/>
    <s v="SEPTIC"/>
    <n v="0"/>
    <n v="0"/>
    <n v="0"/>
    <s v="YES"/>
    <n v="0"/>
    <s v="123-1233"/>
    <s v="Well,Septic"/>
    <s v="SEPTIC"/>
    <s v="SEPTIC"/>
    <n v="0"/>
    <m/>
    <m/>
    <n v="1"/>
    <n v="1"/>
    <n v="3"/>
    <n v="1008"/>
    <n v="1"/>
    <m/>
    <m/>
    <m/>
    <m/>
    <m/>
    <m/>
    <m/>
    <m/>
    <m/>
    <m/>
    <n v="2"/>
    <n v="1"/>
    <x v="7"/>
    <x v="7"/>
  </r>
  <r>
    <s v="123-1842"/>
    <m/>
    <x v="0"/>
    <s v="0 SCHEFFLER DR"/>
    <n v="132"/>
    <s v="BURNS JANET M"/>
    <s v="R130"/>
    <s v="RES ACLNUD  MDL-00"/>
    <s v="123//1842//"/>
    <n v="2.9440000000000001E-2"/>
    <n v="0"/>
    <n v="0"/>
    <n v="0"/>
    <n v="0"/>
    <m/>
    <n v="0"/>
    <n v="0"/>
    <n v="0"/>
    <s v="YES"/>
    <n v="0"/>
    <s v="123-1842"/>
    <m/>
    <m/>
    <m/>
    <n v="0"/>
    <m/>
    <m/>
    <n v="0"/>
    <n v="0"/>
    <n v="0"/>
    <n v="0"/>
    <n v="0"/>
    <m/>
    <m/>
    <m/>
    <m/>
    <m/>
    <m/>
    <m/>
    <m/>
    <m/>
    <m/>
    <n v="1"/>
    <n v="1"/>
    <x v="7"/>
    <x v="7"/>
  </r>
  <r>
    <s v="114B-167"/>
    <m/>
    <x v="0"/>
    <s v="0 MIZZEN LN"/>
    <n v="132"/>
    <s v="SUBON CO"/>
    <s v="R60"/>
    <s v="RES ACLNUD  MDL-00"/>
    <s v="114/B/167//"/>
    <n v="0.92332999999999998"/>
    <n v="0"/>
    <n v="0"/>
    <n v="0"/>
    <n v="0"/>
    <m/>
    <n v="0"/>
    <n v="0"/>
    <n v="0"/>
    <s v="YES"/>
    <n v="0"/>
    <s v="114B-167"/>
    <m/>
    <m/>
    <m/>
    <n v="0"/>
    <m/>
    <m/>
    <n v="0"/>
    <n v="0"/>
    <n v="0"/>
    <n v="0"/>
    <n v="0"/>
    <m/>
    <m/>
    <m/>
    <m/>
    <m/>
    <m/>
    <m/>
    <m/>
    <m/>
    <m/>
    <n v="3"/>
    <n v="1"/>
    <x v="13"/>
    <x v="13"/>
  </r>
  <r>
    <s v="105A-152"/>
    <m/>
    <x v="0"/>
    <s v="14 MEGANSETT DR"/>
    <n v="101"/>
    <s v="ANDRADE LYNNE B"/>
    <s v="MR30"/>
    <s v="ONE FAMILY"/>
    <s v="105/A/152//"/>
    <n v="0.23155999999999999"/>
    <n v="1"/>
    <n v="1"/>
    <n v="1"/>
    <n v="1"/>
    <s v="SEPTIC"/>
    <n v="0"/>
    <n v="1"/>
    <n v="10300"/>
    <s v="YES"/>
    <n v="10300"/>
    <s v="105A-152"/>
    <s v="Public Water,Septic"/>
    <s v="SEPTIC"/>
    <s v="SEPTIC"/>
    <n v="10300"/>
    <m/>
    <m/>
    <n v="1"/>
    <n v="1"/>
    <n v="3"/>
    <n v="1204"/>
    <n v="1"/>
    <m/>
    <m/>
    <m/>
    <m/>
    <m/>
    <m/>
    <m/>
    <m/>
    <m/>
    <m/>
    <n v="1"/>
    <n v="1"/>
    <x v="4"/>
    <x v="4"/>
  </r>
  <r>
    <s v="123-965"/>
    <m/>
    <x v="0"/>
    <s v="26 SCHEFFLER DR"/>
    <n v="101"/>
    <s v="JONES DAVID M"/>
    <s v="R130"/>
    <s v="ONE FAMILY"/>
    <s v="123//965//"/>
    <n v="2.81E-2"/>
    <n v="1"/>
    <n v="1"/>
    <n v="1"/>
    <n v="1"/>
    <s v="SEPTIC"/>
    <n v="0"/>
    <n v="1"/>
    <n v="2500"/>
    <s v="NO_W1"/>
    <n v="2500"/>
    <s v="123-965"/>
    <s v="Gas,Well,Septic"/>
    <s v="SEPTIC"/>
    <s v="SEPTIC"/>
    <n v="2500"/>
    <m/>
    <m/>
    <n v="1"/>
    <n v="1"/>
    <n v="2"/>
    <n v="1244"/>
    <n v="1"/>
    <m/>
    <m/>
    <m/>
    <m/>
    <m/>
    <m/>
    <m/>
    <m/>
    <m/>
    <m/>
    <n v="1"/>
    <n v="1"/>
    <x v="7"/>
    <x v="7"/>
  </r>
  <r>
    <s v="118-505B"/>
    <m/>
    <x v="0"/>
    <s v="67 MAYFLOWER LN"/>
    <n v="101"/>
    <s v="REIDY JASON J"/>
    <s v="R130"/>
    <s v="ONE FAMILY"/>
    <s v="118//505/B/"/>
    <n v="0.30356"/>
    <n v="1"/>
    <n v="1"/>
    <n v="1"/>
    <n v="1"/>
    <s v="SEPTIC"/>
    <n v="0"/>
    <n v="0"/>
    <n v="0"/>
    <s v="YES"/>
    <n v="0"/>
    <s v="118-505B"/>
    <s v="Gas,Well,Septic"/>
    <s v="SEPTIC"/>
    <s v="SEPTIC"/>
    <n v="0"/>
    <m/>
    <m/>
    <n v="1"/>
    <n v="1"/>
    <n v="3"/>
    <n v="948"/>
    <n v="1"/>
    <m/>
    <m/>
    <m/>
    <m/>
    <m/>
    <m/>
    <m/>
    <m/>
    <m/>
    <m/>
    <n v="1"/>
    <n v="1"/>
    <x v="7"/>
    <x v="7"/>
  </r>
  <r>
    <s v="105A-139"/>
    <m/>
    <x v="0"/>
    <s v="13 MEGANSETT DR"/>
    <n v="101"/>
    <s v="DEEGAN JAMES E"/>
    <s v="MR30"/>
    <s v="ONE FAMILY"/>
    <s v="105/A/139//"/>
    <n v="0.25241999999999998"/>
    <n v="1"/>
    <n v="1"/>
    <n v="1"/>
    <n v="1"/>
    <s v="SEPTIC"/>
    <n v="0"/>
    <n v="1"/>
    <n v="7800"/>
    <s v="YES"/>
    <n v="7800"/>
    <s v="105A-139"/>
    <s v="Public Water,Septic"/>
    <s v="SEPTIC"/>
    <s v="SEPTIC"/>
    <n v="7800"/>
    <m/>
    <m/>
    <n v="1"/>
    <n v="1"/>
    <n v="3"/>
    <n v="1316"/>
    <n v="1"/>
    <m/>
    <m/>
    <m/>
    <m/>
    <m/>
    <m/>
    <m/>
    <m/>
    <m/>
    <m/>
    <n v="1"/>
    <n v="1"/>
    <x v="9"/>
    <x v="9"/>
  </r>
  <r>
    <s v="123-129"/>
    <m/>
    <x v="0"/>
    <s v="238 PLYMOUTH AVE"/>
    <n v="101"/>
    <s v="MATOES ANDREA J"/>
    <s v="R130"/>
    <s v="ONE FAMILY"/>
    <s v="123//129//"/>
    <n v="0.43086000000000002"/>
    <n v="1"/>
    <n v="1"/>
    <n v="1"/>
    <n v="1"/>
    <s v="SEPTIC"/>
    <n v="0"/>
    <n v="1"/>
    <n v="5300"/>
    <s v="NO_W1"/>
    <n v="5300"/>
    <s v="123-129"/>
    <s v="Gas,Well,Septic"/>
    <s v="SEPTIC"/>
    <s v="SEPTIC"/>
    <n v="5300"/>
    <m/>
    <m/>
    <n v="1"/>
    <n v="1"/>
    <n v="4"/>
    <n v="1164"/>
    <n v="2"/>
    <m/>
    <m/>
    <m/>
    <m/>
    <m/>
    <m/>
    <m/>
    <m/>
    <m/>
    <m/>
    <n v="6"/>
    <n v="1"/>
    <x v="7"/>
    <x v="7"/>
  </r>
  <r>
    <s v="123-307"/>
    <m/>
    <x v="0"/>
    <s v="3 SCHEFFLER DR"/>
    <n v="131"/>
    <s v="MORRISSEY JEAN S"/>
    <s v="R130"/>
    <s v="RES ACLNPO  MDL-00"/>
    <s v="123//307//"/>
    <n v="0.24288999999999999"/>
    <n v="0"/>
    <n v="0"/>
    <n v="0"/>
    <n v="0"/>
    <m/>
    <n v="0"/>
    <n v="0"/>
    <n v="0"/>
    <s v="NO_W1"/>
    <n v="0"/>
    <s v="123-307"/>
    <m/>
    <m/>
    <m/>
    <n v="0"/>
    <m/>
    <m/>
    <n v="0"/>
    <n v="0"/>
    <n v="0"/>
    <n v="0"/>
    <n v="0"/>
    <m/>
    <m/>
    <m/>
    <m/>
    <m/>
    <m/>
    <m/>
    <m/>
    <m/>
    <m/>
    <n v="4"/>
    <n v="1"/>
    <x v="7"/>
    <x v="7"/>
  </r>
  <r>
    <s v="123-965"/>
    <m/>
    <x v="0"/>
    <s v="26 SCHEFFLER DR"/>
    <n v="101"/>
    <s v="JONES DAVID M"/>
    <s v="R130"/>
    <s v="ONE FAMILY"/>
    <s v="123//965//"/>
    <n v="0.19233"/>
    <n v="1"/>
    <n v="1"/>
    <n v="1"/>
    <n v="1"/>
    <s v="SEPTIC"/>
    <n v="0"/>
    <n v="1"/>
    <n v="2500"/>
    <s v="NO_W1"/>
    <n v="2500"/>
    <s v="123-965"/>
    <s v="Gas,Well,Septic"/>
    <s v="SEPTIC"/>
    <s v="SEPTIC"/>
    <n v="2500"/>
    <m/>
    <m/>
    <n v="1"/>
    <n v="1"/>
    <n v="2"/>
    <n v="1244"/>
    <n v="1"/>
    <m/>
    <m/>
    <m/>
    <m/>
    <m/>
    <m/>
    <m/>
    <m/>
    <m/>
    <m/>
    <n v="3"/>
    <n v="1"/>
    <x v="7"/>
    <x v="7"/>
  </r>
  <r>
    <s v="123-1532"/>
    <m/>
    <x v="0"/>
    <s v="46 HUNTER AVE"/>
    <n v="101"/>
    <s v="PEASE MILTON E"/>
    <s v="R130"/>
    <s v="ONE FAMILY"/>
    <s v="123//1532//"/>
    <n v="0.21612999999999999"/>
    <n v="1"/>
    <n v="1"/>
    <n v="1"/>
    <n v="1"/>
    <s v="SEPTIC"/>
    <n v="0"/>
    <n v="1"/>
    <n v="3300"/>
    <s v="YES"/>
    <n v="3300"/>
    <s v="123-1532"/>
    <s v="Well,Septic"/>
    <s v="SEPTIC"/>
    <s v="SEPTIC"/>
    <n v="3300"/>
    <m/>
    <m/>
    <n v="1"/>
    <n v="1"/>
    <n v="2"/>
    <n v="979"/>
    <n v="1.75"/>
    <m/>
    <m/>
    <m/>
    <m/>
    <m/>
    <m/>
    <m/>
    <m/>
    <m/>
    <m/>
    <n v="3"/>
    <n v="1"/>
    <x v="7"/>
    <x v="7"/>
  </r>
  <r>
    <s v="114D-1"/>
    <m/>
    <x v="0"/>
    <s v="0 UPPER BOUNDARY RD"/>
    <n v="903"/>
    <s v="WAREHAM FIRE DISTRICT"/>
    <s v="R130"/>
    <s v="MUNICIPAL  MDL-00"/>
    <s v="114/D/1//"/>
    <n v="3.3560500000000002"/>
    <n v="0"/>
    <n v="1"/>
    <n v="0"/>
    <n v="1"/>
    <m/>
    <n v="0"/>
    <n v="0"/>
    <n v="0"/>
    <s v="NO_W1"/>
    <n v="0"/>
    <s v="114D-1"/>
    <m/>
    <m/>
    <s v="SEPTIC"/>
    <n v="0"/>
    <m/>
    <m/>
    <n v="0"/>
    <n v="1"/>
    <n v="0"/>
    <n v="0"/>
    <n v="0"/>
    <m/>
    <m/>
    <m/>
    <m/>
    <m/>
    <m/>
    <m/>
    <m/>
    <m/>
    <m/>
    <n v="14"/>
    <n v="1"/>
    <x v="7"/>
    <x v="7"/>
  </r>
  <r>
    <s v="114B-170"/>
    <m/>
    <x v="0"/>
    <s v="0 UPPER POND RD"/>
    <n v="132"/>
    <s v="SUBON CO"/>
    <s v="R60"/>
    <s v="RES ACLNUD  MDL-00"/>
    <s v="114/B/170//"/>
    <n v="7.8980100000000002"/>
    <n v="0"/>
    <n v="0"/>
    <n v="0"/>
    <n v="0"/>
    <m/>
    <n v="0"/>
    <n v="0"/>
    <n v="0"/>
    <s v="NO_W1"/>
    <n v="0"/>
    <s v="114B-170"/>
    <m/>
    <m/>
    <m/>
    <n v="0"/>
    <m/>
    <m/>
    <n v="0"/>
    <n v="0"/>
    <n v="0"/>
    <n v="0"/>
    <n v="0"/>
    <m/>
    <m/>
    <m/>
    <m/>
    <m/>
    <m/>
    <m/>
    <m/>
    <m/>
    <m/>
    <n v="23"/>
    <n v="1"/>
    <x v="13"/>
    <x v="13"/>
  </r>
  <r>
    <s v="LAND_NOPARC"/>
    <m/>
    <x v="0"/>
    <m/>
    <n v="0"/>
    <m/>
    <m/>
    <m/>
    <m/>
    <n v="1.119E-2"/>
    <n v="0"/>
    <n v="0"/>
    <n v="0"/>
    <n v="0"/>
    <m/>
    <n v="0"/>
    <n v="0"/>
    <n v="0"/>
    <s v="NO"/>
    <n v="0"/>
    <m/>
    <m/>
    <m/>
    <m/>
    <n v="0"/>
    <m/>
    <m/>
    <n v="0"/>
    <n v="0"/>
    <n v="0"/>
    <n v="0"/>
    <n v="0"/>
    <m/>
    <m/>
    <m/>
    <m/>
    <m/>
    <m/>
    <m/>
    <m/>
    <m/>
    <m/>
    <n v="0"/>
    <n v="1"/>
    <x v="7"/>
    <x v="7"/>
  </r>
  <r>
    <s v="123-1706"/>
    <m/>
    <x v="0"/>
    <s v="69 HUNTER AVE"/>
    <n v="101"/>
    <s v="MACKEY DAVID E"/>
    <s v="R130"/>
    <s v="ONE FAMILY"/>
    <s v="123//1706//"/>
    <n v="0.14319999999999999"/>
    <n v="1"/>
    <n v="1"/>
    <n v="1"/>
    <n v="1"/>
    <s v="SEPTIC"/>
    <n v="0"/>
    <n v="1"/>
    <n v="3600"/>
    <s v="NO_W1"/>
    <n v="3600"/>
    <s v="123-1706"/>
    <s v="Well,Septic"/>
    <s v="SEPTIC"/>
    <s v="SEPTIC"/>
    <n v="3600"/>
    <m/>
    <m/>
    <n v="1"/>
    <n v="1"/>
    <n v="1"/>
    <n v="691"/>
    <n v="1.3"/>
    <m/>
    <m/>
    <m/>
    <m/>
    <m/>
    <m/>
    <m/>
    <m/>
    <m/>
    <m/>
    <n v="3"/>
    <n v="1"/>
    <x v="7"/>
    <x v="7"/>
  </r>
  <r>
    <s v="106-1003"/>
    <m/>
    <x v="0"/>
    <s v="0 FARM TO MARKET RD"/>
    <n v="720"/>
    <s v="MAKEPEACE/F-H ACQUISITION CORP"/>
    <s v="R60"/>
    <s v="NONPRNECLD"/>
    <s v="106//1003//"/>
    <n v="0.13303999999999999"/>
    <n v="0"/>
    <n v="0"/>
    <n v="0"/>
    <n v="0"/>
    <m/>
    <n v="0"/>
    <n v="0"/>
    <n v="0"/>
    <s v="YES"/>
    <n v="0"/>
    <s v="106-1003"/>
    <m/>
    <m/>
    <m/>
    <n v="0"/>
    <m/>
    <m/>
    <n v="0"/>
    <n v="0"/>
    <n v="0"/>
    <n v="0"/>
    <n v="0"/>
    <m/>
    <m/>
    <m/>
    <m/>
    <m/>
    <m/>
    <m/>
    <m/>
    <m/>
    <m/>
    <n v="1"/>
    <n v="1"/>
    <x v="14"/>
    <x v="14"/>
  </r>
  <r>
    <s v="106-1004"/>
    <m/>
    <x v="0"/>
    <s v="107 FARM TO MARKET RD"/>
    <n v="710"/>
    <s v="ADM CRANBERRY COMPANY LLC"/>
    <s v="R60"/>
    <s v="CRANBERRY  MDL-00"/>
    <s v="106//1004//"/>
    <n v="6.7438000000000002"/>
    <n v="0"/>
    <n v="0"/>
    <n v="0"/>
    <n v="0"/>
    <m/>
    <n v="0"/>
    <n v="0"/>
    <n v="0"/>
    <s v="YES"/>
    <n v="0"/>
    <s v="106-1004"/>
    <m/>
    <m/>
    <m/>
    <n v="0"/>
    <m/>
    <m/>
    <n v="0"/>
    <n v="0"/>
    <n v="0"/>
    <n v="0"/>
    <n v="0"/>
    <m/>
    <m/>
    <m/>
    <m/>
    <m/>
    <m/>
    <m/>
    <m/>
    <m/>
    <m/>
    <n v="2"/>
    <n v="1"/>
    <x v="14"/>
    <x v="14"/>
  </r>
  <r>
    <s v="123-635"/>
    <m/>
    <x v="0"/>
    <s v="16 SCHEFFLER DR"/>
    <n v="101"/>
    <s v="FRIZZELL ROBERT E"/>
    <s v="R130"/>
    <s v="ONE FAMILY"/>
    <s v="123//635//"/>
    <n v="0.17444000000000001"/>
    <n v="1"/>
    <n v="1"/>
    <n v="1"/>
    <n v="1"/>
    <s v="SEPTIC"/>
    <n v="0"/>
    <n v="1"/>
    <n v="1500"/>
    <s v="YES"/>
    <n v="1500"/>
    <s v="123-635"/>
    <s v="Well,Septic"/>
    <s v="SEPTIC"/>
    <s v="SEPTIC"/>
    <n v="1500"/>
    <m/>
    <m/>
    <n v="1"/>
    <n v="1"/>
    <n v="2"/>
    <n v="824"/>
    <n v="1"/>
    <m/>
    <m/>
    <m/>
    <m/>
    <m/>
    <m/>
    <m/>
    <m/>
    <m/>
    <m/>
    <n v="3"/>
    <n v="1"/>
    <x v="7"/>
    <x v="7"/>
  </r>
  <r>
    <s v="114C-1-41"/>
    <m/>
    <x v="0"/>
    <s v="292 CHARGE POND RD"/>
    <n v="101"/>
    <s v="ANDERSON RICHARD A"/>
    <s v="R60"/>
    <s v="ONE FAMILY"/>
    <s v="114/C1/41//"/>
    <n v="0.27129999999999999"/>
    <n v="1"/>
    <n v="1"/>
    <n v="1"/>
    <n v="1"/>
    <s v="SEPTIC"/>
    <n v="0"/>
    <n v="0"/>
    <n v="0"/>
    <s v="YES"/>
    <n v="0"/>
    <s v="114C-1-41"/>
    <s v="Well,Septic"/>
    <s v="SEPTIC"/>
    <s v="SEPTIC"/>
    <n v="0"/>
    <m/>
    <m/>
    <n v="1"/>
    <n v="1"/>
    <n v="3"/>
    <n v="1306"/>
    <n v="1.75"/>
    <m/>
    <m/>
    <m/>
    <m/>
    <m/>
    <m/>
    <m/>
    <m/>
    <m/>
    <m/>
    <n v="1"/>
    <n v="1"/>
    <x v="7"/>
    <x v="7"/>
  </r>
  <r>
    <s v="118-529B"/>
    <m/>
    <x v="0"/>
    <s v="54 MAYFLOWER LN"/>
    <n v="101"/>
    <s v="BROUSSEAU PAUL J"/>
    <s v="R130"/>
    <s v="ONE FAMILY"/>
    <s v="118//529/B/"/>
    <n v="0.24829000000000001"/>
    <n v="1"/>
    <n v="1"/>
    <n v="1"/>
    <n v="1"/>
    <s v="SEPTIC"/>
    <n v="0"/>
    <n v="2"/>
    <n v="4400"/>
    <s v="YES"/>
    <n v="4400"/>
    <s v="118-529B"/>
    <s v="Gas,Well,Septic"/>
    <s v="SEPTIC"/>
    <s v="SEPTIC"/>
    <n v="2200"/>
    <m/>
    <m/>
    <n v="1"/>
    <n v="1"/>
    <n v="4"/>
    <n v="1080"/>
    <n v="1.5"/>
    <m/>
    <m/>
    <m/>
    <m/>
    <m/>
    <m/>
    <m/>
    <m/>
    <m/>
    <m/>
    <n v="1"/>
    <n v="1"/>
    <x v="7"/>
    <x v="7"/>
  </r>
  <r>
    <s v="123-918"/>
    <m/>
    <x v="0"/>
    <s v="22 SCHEFFLER DR"/>
    <n v="101"/>
    <s v="SCHNETZER DOROTHY P"/>
    <s v="R130"/>
    <s v="ONE FAMILY"/>
    <s v="123//918//"/>
    <n v="0.30878"/>
    <n v="0"/>
    <n v="1"/>
    <n v="0"/>
    <n v="1"/>
    <m/>
    <n v="0"/>
    <n v="1"/>
    <n v="100"/>
    <s v="YES"/>
    <n v="100"/>
    <s v="123-918"/>
    <s v="Well,Septic"/>
    <s v="SEPTIC"/>
    <s v="SEPTIC"/>
    <n v="100"/>
    <m/>
    <m/>
    <n v="0"/>
    <n v="1"/>
    <n v="0"/>
    <n v="528"/>
    <n v="1"/>
    <m/>
    <m/>
    <m/>
    <m/>
    <m/>
    <m/>
    <m/>
    <m/>
    <m/>
    <m/>
    <n v="5"/>
    <n v="1"/>
    <x v="7"/>
    <x v="7"/>
  </r>
  <r>
    <s v="123-1324"/>
    <m/>
    <x v="0"/>
    <s v="61 PURITAN AVE"/>
    <n v="101"/>
    <s v="KELLY JAMES M"/>
    <s v="R130"/>
    <s v="ONE FAMILY"/>
    <s v="123//1324//"/>
    <n v="0.27661999999999998"/>
    <n v="1"/>
    <n v="1"/>
    <n v="1"/>
    <n v="1"/>
    <s v="SEPTIC"/>
    <n v="0"/>
    <n v="1"/>
    <n v="600"/>
    <s v="NO_W1"/>
    <n v="600"/>
    <s v="123-1324"/>
    <s v="Well,Septic"/>
    <s v="SEPTIC"/>
    <s v="SEPTIC"/>
    <n v="600"/>
    <m/>
    <m/>
    <n v="1"/>
    <n v="1"/>
    <n v="2"/>
    <n v="576"/>
    <n v="1"/>
    <m/>
    <m/>
    <m/>
    <m/>
    <m/>
    <m/>
    <m/>
    <m/>
    <m/>
    <m/>
    <n v="4"/>
    <n v="1"/>
    <x v="7"/>
    <x v="7"/>
  </r>
  <r>
    <s v="106-8"/>
    <m/>
    <x v="0"/>
    <s v="4 POND EDGE TRAIL"/>
    <n v="131"/>
    <s v="CRANE LANDING DEVELOPMENT LLC"/>
    <s v="R60"/>
    <s v="RES ACLNPO  MDL-00"/>
    <s v="106//8//"/>
    <n v="2.3575599999999999"/>
    <n v="0"/>
    <n v="0"/>
    <n v="0"/>
    <n v="0"/>
    <m/>
    <n v="0"/>
    <n v="0"/>
    <n v="0"/>
    <s v="YES"/>
    <n v="0"/>
    <s v="106-8"/>
    <m/>
    <m/>
    <m/>
    <n v="0"/>
    <m/>
    <m/>
    <n v="0"/>
    <n v="0"/>
    <n v="0"/>
    <n v="0"/>
    <n v="0"/>
    <m/>
    <m/>
    <m/>
    <m/>
    <m/>
    <m/>
    <m/>
    <m/>
    <m/>
    <m/>
    <n v="1"/>
    <n v="1"/>
    <x v="15"/>
    <x v="15"/>
  </r>
  <r>
    <s v="114C-1-62"/>
    <m/>
    <x v="0"/>
    <s v="291 CHARGE POND RD"/>
    <n v="101"/>
    <s v="SIMAS CHARLES JOHN"/>
    <s v="R130"/>
    <s v="ONE FAMILY"/>
    <s v="114/C1/62//"/>
    <n v="0.55323"/>
    <n v="1"/>
    <n v="1"/>
    <n v="1"/>
    <n v="1"/>
    <s v="SEPTIC"/>
    <n v="0"/>
    <n v="0"/>
    <n v="0"/>
    <s v="YES"/>
    <n v="0"/>
    <s v="114C-1-62"/>
    <s v="Well,Septic"/>
    <s v="SEPTIC"/>
    <s v="SEPTIC"/>
    <n v="0"/>
    <m/>
    <m/>
    <n v="1"/>
    <n v="1"/>
    <n v="3"/>
    <n v="1387"/>
    <n v="1.75"/>
    <m/>
    <m/>
    <m/>
    <m/>
    <m/>
    <m/>
    <m/>
    <m/>
    <m/>
    <m/>
    <n v="2"/>
    <n v="1"/>
    <x v="7"/>
    <x v="7"/>
  </r>
  <r>
    <s v="106-5"/>
    <m/>
    <x v="0"/>
    <s v="4 PINE NEEDLE LN"/>
    <n v="131"/>
    <s v="CRANE LANDING DEVELOPMENT LLC"/>
    <s v="R60"/>
    <s v="RES ACLNPO  MDL-00"/>
    <s v="106//5//"/>
    <n v="1.73922"/>
    <n v="0"/>
    <n v="0"/>
    <n v="0"/>
    <n v="0"/>
    <m/>
    <n v="0"/>
    <n v="0"/>
    <n v="0"/>
    <s v="YES"/>
    <n v="0"/>
    <s v="106-5"/>
    <m/>
    <m/>
    <m/>
    <n v="0"/>
    <m/>
    <m/>
    <n v="0"/>
    <n v="0"/>
    <n v="0"/>
    <n v="0"/>
    <n v="0"/>
    <m/>
    <m/>
    <m/>
    <m/>
    <m/>
    <m/>
    <m/>
    <m/>
    <m/>
    <m/>
    <n v="2"/>
    <n v="1"/>
    <x v="15"/>
    <x v="15"/>
  </r>
  <r>
    <s v="123-1235"/>
    <m/>
    <x v="0"/>
    <s v="68 PURITAN AVE"/>
    <n v="101"/>
    <s v="GOTOVICH JAMES J"/>
    <s v="R130"/>
    <s v="ONE FAMILY"/>
    <s v="123//1235//"/>
    <n v="0.65903999999999996"/>
    <n v="1"/>
    <n v="1"/>
    <n v="1"/>
    <n v="1"/>
    <s v="SEPTIC"/>
    <n v="0"/>
    <n v="0"/>
    <n v="0"/>
    <s v="NO_W1"/>
    <n v="0"/>
    <s v="123-1235"/>
    <s v="Well,Septic"/>
    <s v="SEPTIC"/>
    <s v="SEPTIC"/>
    <n v="0"/>
    <m/>
    <m/>
    <n v="1"/>
    <n v="1"/>
    <n v="4"/>
    <n v="1008"/>
    <n v="1"/>
    <m/>
    <m/>
    <m/>
    <m/>
    <m/>
    <m/>
    <m/>
    <m/>
    <m/>
    <m/>
    <n v="9"/>
    <n v="1"/>
    <x v="7"/>
    <x v="7"/>
  </r>
  <r>
    <s v="123-1535"/>
    <m/>
    <x v="0"/>
    <s v="52 HUNTER AVE"/>
    <n v="101"/>
    <s v="YORK TIMOTHY L"/>
    <s v="R130"/>
    <s v="ONE FAMILY"/>
    <s v="123//1535//"/>
    <n v="0.20201"/>
    <n v="1"/>
    <n v="1"/>
    <n v="1"/>
    <n v="1"/>
    <s v="SEPTIC"/>
    <n v="0"/>
    <n v="1"/>
    <n v="3700"/>
    <s v="YES"/>
    <n v="3700"/>
    <s v="123-1535"/>
    <s v="Public Water,Septic"/>
    <s v="SEPTIC"/>
    <s v="SEPTIC"/>
    <n v="3700"/>
    <m/>
    <m/>
    <n v="1"/>
    <n v="1"/>
    <n v="3"/>
    <n v="1591"/>
    <n v="1.75"/>
    <m/>
    <m/>
    <m/>
    <m/>
    <m/>
    <m/>
    <m/>
    <m/>
    <m/>
    <m/>
    <n v="3"/>
    <n v="1"/>
    <x v="7"/>
    <x v="7"/>
  </r>
  <r>
    <s v="105A-138"/>
    <m/>
    <x v="0"/>
    <s v="15 MEGANSETT DR"/>
    <n v="101"/>
    <s v="SIRRICO JOSEPH J JR"/>
    <s v="MR30"/>
    <s v="ONE FAMILY"/>
    <s v="105/A/138//"/>
    <n v="0.27688000000000001"/>
    <n v="1"/>
    <n v="1"/>
    <n v="1"/>
    <n v="1"/>
    <s v="SEPTIC"/>
    <n v="0"/>
    <n v="1"/>
    <n v="4100"/>
    <s v="YES"/>
    <n v="4100"/>
    <s v="105A-138"/>
    <s v="Public Water,Septic"/>
    <s v="SEPTIC"/>
    <s v="SEPTIC"/>
    <n v="4100"/>
    <m/>
    <m/>
    <n v="1"/>
    <n v="1"/>
    <n v="4"/>
    <n v="1232"/>
    <n v="1"/>
    <m/>
    <m/>
    <m/>
    <m/>
    <m/>
    <m/>
    <m/>
    <m/>
    <m/>
    <m/>
    <n v="1"/>
    <n v="1"/>
    <x v="9"/>
    <x v="9"/>
  </r>
  <r>
    <s v="123-127"/>
    <m/>
    <x v="0"/>
    <s v="244 PLYMOUTH AVE"/>
    <n v="101"/>
    <s v="ROGERS DEBORAH J"/>
    <s v="R130"/>
    <s v="ONE FAMILY"/>
    <s v="123//127//"/>
    <n v="0.11995"/>
    <n v="1"/>
    <n v="1"/>
    <n v="1"/>
    <n v="1"/>
    <s v="SEPTIC"/>
    <n v="0"/>
    <n v="1"/>
    <n v="8700"/>
    <s v="YES"/>
    <n v="8700"/>
    <s v="123-127"/>
    <m/>
    <m/>
    <s v="SEPTIC"/>
    <n v="8700"/>
    <m/>
    <m/>
    <n v="1"/>
    <n v="1"/>
    <n v="3"/>
    <n v="1224"/>
    <n v="1.5"/>
    <m/>
    <m/>
    <m/>
    <m/>
    <m/>
    <m/>
    <m/>
    <m/>
    <m/>
    <m/>
    <n v="2"/>
    <n v="1"/>
    <x v="7"/>
    <x v="7"/>
  </r>
  <r>
    <s v="105A-90"/>
    <m/>
    <x v="0"/>
    <s v="4 WESTFIELD III"/>
    <n v="903"/>
    <s v="TOWN OF WAREHAM"/>
    <s v="MR30"/>
    <s v="MUNICIPAL  MDL-00"/>
    <s v="105/A/90//"/>
    <n v="9.4039999999999999E-2"/>
    <n v="0"/>
    <n v="0"/>
    <n v="0"/>
    <n v="0"/>
    <m/>
    <n v="0"/>
    <n v="0"/>
    <n v="0"/>
    <s v="NO_W1"/>
    <n v="0"/>
    <s v="105A-90"/>
    <s v="Public Water,Gas"/>
    <m/>
    <m/>
    <n v="0"/>
    <m/>
    <m/>
    <n v="0"/>
    <n v="0"/>
    <n v="0"/>
    <n v="0"/>
    <n v="0"/>
    <m/>
    <m/>
    <m/>
    <m/>
    <m/>
    <m/>
    <m/>
    <m/>
    <m/>
    <m/>
    <n v="0"/>
    <n v="1"/>
    <x v="4"/>
    <x v="4"/>
  </r>
  <r>
    <s v="118-506B"/>
    <m/>
    <x v="0"/>
    <s v="69 MAYFLOWER LN"/>
    <n v="101"/>
    <s v="CAPOZZI JENNIFER R"/>
    <s v="R130"/>
    <s v="ONE FAMILY"/>
    <s v="118//506/B/"/>
    <n v="0.309"/>
    <n v="1"/>
    <n v="1"/>
    <n v="1"/>
    <n v="1"/>
    <s v="SEPTIC"/>
    <n v="0"/>
    <n v="1"/>
    <n v="7800"/>
    <s v="YES"/>
    <n v="7800"/>
    <s v="118-506B"/>
    <s v="Gas,Well,Septic"/>
    <s v="SEPTIC"/>
    <s v="SEPTIC"/>
    <n v="7800"/>
    <m/>
    <m/>
    <n v="1"/>
    <n v="1"/>
    <n v="2"/>
    <n v="1524"/>
    <n v="1"/>
    <m/>
    <m/>
    <m/>
    <m/>
    <m/>
    <m/>
    <m/>
    <m/>
    <m/>
    <m/>
    <n v="0"/>
    <n v="1"/>
    <x v="7"/>
    <x v="7"/>
  </r>
  <r>
    <s v="LAND_NOPARC"/>
    <m/>
    <x v="0"/>
    <m/>
    <n v="0"/>
    <m/>
    <m/>
    <m/>
    <m/>
    <n v="2.82E-3"/>
    <n v="0"/>
    <n v="0"/>
    <n v="0"/>
    <n v="0"/>
    <m/>
    <n v="0"/>
    <n v="0"/>
    <n v="0"/>
    <s v="NO"/>
    <n v="0"/>
    <m/>
    <m/>
    <m/>
    <m/>
    <n v="0"/>
    <m/>
    <m/>
    <n v="0"/>
    <n v="0"/>
    <n v="0"/>
    <n v="0"/>
    <n v="0"/>
    <m/>
    <m/>
    <m/>
    <m/>
    <m/>
    <m/>
    <m/>
    <m/>
    <m/>
    <m/>
    <n v="0"/>
    <n v="1"/>
    <x v="7"/>
    <x v="7"/>
  </r>
  <r>
    <s v="114B-153"/>
    <m/>
    <x v="0"/>
    <s v="3 SKIFF LN"/>
    <n v="101"/>
    <s v="PEREIRA KENNETH R"/>
    <s v="R60"/>
    <s v="ONE FAMILY"/>
    <s v="114/B/153//"/>
    <n v="0.37475999999999998"/>
    <n v="0"/>
    <n v="1"/>
    <n v="0"/>
    <n v="1"/>
    <m/>
    <n v="0"/>
    <n v="0"/>
    <n v="0"/>
    <s v="YES"/>
    <n v="0"/>
    <s v="114B-153"/>
    <s v="Well,Septic"/>
    <s v="SEPTIC"/>
    <s v="SEPTIC"/>
    <n v="0"/>
    <m/>
    <m/>
    <n v="0"/>
    <n v="1"/>
    <n v="4"/>
    <n v="1469"/>
    <n v="1.75"/>
    <m/>
    <m/>
    <m/>
    <m/>
    <m/>
    <m/>
    <m/>
    <m/>
    <m/>
    <m/>
    <n v="1"/>
    <n v="1"/>
    <x v="13"/>
    <x v="13"/>
  </r>
  <r>
    <s v="123-632"/>
    <m/>
    <x v="0"/>
    <s v="229 LAKE AVE"/>
    <n v="101"/>
    <s v="HOLT RICHARD L"/>
    <s v="R130"/>
    <s v="ONE FAMILY"/>
    <s v="123//632//"/>
    <n v="0.20988000000000001"/>
    <n v="1"/>
    <n v="1"/>
    <n v="1"/>
    <n v="1"/>
    <s v="SEPTIC"/>
    <n v="0"/>
    <n v="1"/>
    <n v="5800"/>
    <s v="YES"/>
    <n v="5800"/>
    <s v="123-632"/>
    <s v="Gas,Well,Septic"/>
    <s v="SEPTIC"/>
    <s v="SEPTIC"/>
    <n v="5800"/>
    <m/>
    <m/>
    <n v="1"/>
    <n v="1"/>
    <n v="2"/>
    <n v="1140"/>
    <n v="1"/>
    <m/>
    <m/>
    <m/>
    <m/>
    <m/>
    <m/>
    <m/>
    <m/>
    <m/>
    <m/>
    <n v="3"/>
    <n v="1"/>
    <x v="7"/>
    <x v="7"/>
  </r>
  <r>
    <s v="123-302"/>
    <m/>
    <x v="0"/>
    <s v="195 PLYMOUTH AVE"/>
    <n v="101"/>
    <s v="MORRISSEY JEANS"/>
    <s v="R130"/>
    <s v="ONE FAMILY"/>
    <s v="123//302//"/>
    <n v="0.30765999999999999"/>
    <n v="0"/>
    <n v="1"/>
    <n v="0"/>
    <n v="1"/>
    <m/>
    <n v="0"/>
    <n v="1"/>
    <n v="100"/>
    <s v="YES"/>
    <n v="100"/>
    <s v="123-302"/>
    <s v="Well,Septic"/>
    <s v="SEPTIC"/>
    <s v="SEPTIC"/>
    <n v="100"/>
    <m/>
    <m/>
    <n v="0"/>
    <n v="1"/>
    <n v="1"/>
    <n v="498"/>
    <n v="1"/>
    <m/>
    <m/>
    <m/>
    <m/>
    <m/>
    <m/>
    <m/>
    <m/>
    <m/>
    <m/>
    <n v="5"/>
    <n v="1"/>
    <x v="7"/>
    <x v="7"/>
  </r>
  <r>
    <s v="123-923"/>
    <m/>
    <x v="0"/>
    <s v="232 PARK AVE"/>
    <n v="132"/>
    <s v="HOLT ARLENE M"/>
    <s v="R130"/>
    <s v="RES ACLNUD  MDL-00"/>
    <s v="123//923//"/>
    <n v="6.7369999999999999E-2"/>
    <n v="0"/>
    <n v="0"/>
    <n v="0"/>
    <n v="0"/>
    <m/>
    <n v="0"/>
    <n v="0"/>
    <n v="0"/>
    <s v="YES"/>
    <n v="0"/>
    <s v="123-923"/>
    <m/>
    <m/>
    <m/>
    <n v="0"/>
    <m/>
    <m/>
    <n v="0"/>
    <n v="0"/>
    <n v="0"/>
    <n v="0"/>
    <n v="0"/>
    <m/>
    <m/>
    <m/>
    <m/>
    <m/>
    <m/>
    <m/>
    <m/>
    <m/>
    <m/>
    <n v="1"/>
    <n v="1"/>
    <x v="7"/>
    <x v="7"/>
  </r>
  <r>
    <s v="105-10"/>
    <m/>
    <x v="0"/>
    <s v="67 CHARLOTTE FURN RD"/>
    <n v="601"/>
    <s v="MAKEPEACE CO A D"/>
    <s v="R60"/>
    <s v="CHAPTER 61"/>
    <s v="105//10//"/>
    <n v="1.3793299999999999"/>
    <n v="0"/>
    <n v="0"/>
    <n v="0"/>
    <n v="0"/>
    <m/>
    <n v="0"/>
    <n v="0"/>
    <n v="0"/>
    <s v="YES"/>
    <n v="0"/>
    <s v="105-10"/>
    <m/>
    <m/>
    <m/>
    <n v="0"/>
    <m/>
    <m/>
    <n v="0"/>
    <n v="0"/>
    <n v="0"/>
    <n v="0"/>
    <n v="0"/>
    <m/>
    <m/>
    <m/>
    <m/>
    <m/>
    <m/>
    <m/>
    <m/>
    <m/>
    <m/>
    <n v="1"/>
    <n v="1"/>
    <x v="9"/>
    <x v="9"/>
  </r>
  <r>
    <s v="106-6"/>
    <m/>
    <x v="0"/>
    <s v="6 PINE NEEDLE LN"/>
    <n v="131"/>
    <s v="SCHIAPPA EMO"/>
    <s v="R60"/>
    <s v="RES ACLNPO  MDL-00"/>
    <s v="106//6//"/>
    <n v="1.4985599999999999"/>
    <n v="0"/>
    <n v="0"/>
    <n v="0"/>
    <n v="0"/>
    <m/>
    <n v="0"/>
    <n v="0"/>
    <n v="0"/>
    <s v="YES"/>
    <n v="0"/>
    <s v="106-6"/>
    <m/>
    <m/>
    <m/>
    <n v="0"/>
    <m/>
    <m/>
    <n v="0"/>
    <n v="0"/>
    <n v="0"/>
    <n v="0"/>
    <n v="0"/>
    <m/>
    <m/>
    <m/>
    <m/>
    <m/>
    <m/>
    <m/>
    <m/>
    <m/>
    <m/>
    <n v="1"/>
    <n v="1"/>
    <x v="15"/>
    <x v="15"/>
  </r>
  <r>
    <s v="123-1322"/>
    <m/>
    <x v="0"/>
    <s v="63 PURITAN AVE"/>
    <n v="131"/>
    <s v="BISSONNETTE DAVID"/>
    <s v="R130"/>
    <s v="RES ACLNPO  MDL-00"/>
    <s v="123//1322//"/>
    <n v="0.13571"/>
    <n v="0"/>
    <n v="0"/>
    <n v="0"/>
    <n v="0"/>
    <m/>
    <n v="0"/>
    <n v="0"/>
    <n v="0"/>
    <s v="YES"/>
    <n v="0"/>
    <s v="123-1322"/>
    <m/>
    <m/>
    <m/>
    <n v="0"/>
    <m/>
    <m/>
    <n v="0"/>
    <n v="0"/>
    <n v="0"/>
    <n v="0"/>
    <n v="0"/>
    <m/>
    <m/>
    <m/>
    <m/>
    <m/>
    <m/>
    <m/>
    <m/>
    <m/>
    <m/>
    <n v="2"/>
    <n v="1"/>
    <x v="7"/>
    <x v="7"/>
  </r>
  <r>
    <s v="123-1700"/>
    <m/>
    <x v="0"/>
    <s v="71 HUNTER AVE"/>
    <n v="101"/>
    <s v="MACKEY DAVID E &amp; MARY A"/>
    <s v="R130"/>
    <s v="ONE FAMILY"/>
    <s v="123//1700//"/>
    <n v="0.37473000000000001"/>
    <n v="1"/>
    <n v="1"/>
    <n v="1"/>
    <n v="1"/>
    <s v="SEPTIC"/>
    <n v="0"/>
    <n v="0"/>
    <n v="0"/>
    <s v="NO_W1"/>
    <n v="0"/>
    <s v="123-1700"/>
    <s v="Well,Septic"/>
    <s v="SEPTIC"/>
    <s v="SEPTIC"/>
    <n v="0"/>
    <m/>
    <m/>
    <n v="1"/>
    <n v="1"/>
    <n v="1"/>
    <n v="920"/>
    <n v="1"/>
    <m/>
    <m/>
    <m/>
    <m/>
    <m/>
    <m/>
    <m/>
    <m/>
    <m/>
    <m/>
    <n v="8"/>
    <n v="1"/>
    <x v="7"/>
    <x v="7"/>
  </r>
  <r>
    <s v="123-125"/>
    <m/>
    <x v="0"/>
    <s v="246 PLYMOUTH AVE"/>
    <n v="101"/>
    <s v="IRELAND MICHAEL F"/>
    <s v="R130"/>
    <s v="ONE FAMILY"/>
    <s v="123//125//"/>
    <n v="0.13591"/>
    <n v="1"/>
    <n v="1"/>
    <n v="1"/>
    <n v="1"/>
    <s v="SEPTIC"/>
    <n v="0"/>
    <n v="1"/>
    <n v="7700"/>
    <s v="YES"/>
    <n v="7700"/>
    <s v="123-125"/>
    <m/>
    <m/>
    <s v="SEPTIC"/>
    <n v="7700"/>
    <m/>
    <m/>
    <n v="1"/>
    <n v="1"/>
    <n v="3"/>
    <n v="1503"/>
    <n v="1.75"/>
    <m/>
    <m/>
    <m/>
    <m/>
    <m/>
    <m/>
    <m/>
    <m/>
    <m/>
    <m/>
    <n v="2"/>
    <n v="1"/>
    <x v="7"/>
    <x v="7"/>
  </r>
  <r>
    <s v="123-583"/>
    <m/>
    <x v="0"/>
    <s v="234 LAKE AVE"/>
    <n v="101"/>
    <s v="RICKER ANGELA"/>
    <s v="R130"/>
    <s v="ONE FAMILY"/>
    <s v="123//583//"/>
    <n v="0.54239000000000004"/>
    <n v="1"/>
    <n v="1"/>
    <n v="1"/>
    <n v="1"/>
    <s v="SEPTIC"/>
    <n v="0"/>
    <n v="1"/>
    <n v="1000"/>
    <s v="NO_W1"/>
    <n v="1000"/>
    <s v="123-583"/>
    <s v="Well,Septic"/>
    <s v="SEPTIC"/>
    <s v="SEPTIC"/>
    <n v="1000"/>
    <m/>
    <m/>
    <n v="1"/>
    <n v="1"/>
    <n v="3"/>
    <n v="1040"/>
    <n v="1"/>
    <m/>
    <m/>
    <m/>
    <m/>
    <m/>
    <m/>
    <m/>
    <m/>
    <m/>
    <m/>
    <n v="8"/>
    <n v="1"/>
    <x v="7"/>
    <x v="7"/>
  </r>
  <r>
    <s v="114C-1-42"/>
    <m/>
    <x v="0"/>
    <s v="294 CHARGE POND RD"/>
    <n v="101"/>
    <s v="ELKALLASSI NAZIH TRUSTEE"/>
    <s v="R60"/>
    <s v="ONE FAMILY"/>
    <s v="114/C1/42//"/>
    <n v="0.32950000000000002"/>
    <n v="0"/>
    <n v="1"/>
    <n v="0"/>
    <n v="1"/>
    <m/>
    <n v="0"/>
    <n v="0"/>
    <n v="0"/>
    <s v="YES"/>
    <n v="0"/>
    <s v="114C-1-42"/>
    <s v=",Public Water"/>
    <s v="SEWER"/>
    <s v="SEPTIC"/>
    <n v="0"/>
    <m/>
    <m/>
    <n v="0"/>
    <n v="1"/>
    <n v="1"/>
    <n v="1306"/>
    <n v="1"/>
    <m/>
    <m/>
    <m/>
    <m/>
    <m/>
    <m/>
    <m/>
    <m/>
    <m/>
    <m/>
    <n v="1"/>
    <n v="1"/>
    <x v="7"/>
    <x v="7"/>
  </r>
  <r>
    <s v="123-959"/>
    <m/>
    <x v="0"/>
    <s v="243 PARK AVE"/>
    <n v="101"/>
    <s v="AXON DANE J"/>
    <s v="R130"/>
    <s v="ONE FAMILY"/>
    <s v="123//959//"/>
    <n v="0.14554"/>
    <n v="1"/>
    <n v="1"/>
    <n v="1"/>
    <n v="1"/>
    <s v="SEPTIC"/>
    <n v="0"/>
    <n v="1"/>
    <n v="7100"/>
    <s v="YES"/>
    <n v="7100"/>
    <s v="123-959"/>
    <s v="Well,Septic"/>
    <s v="SEPTIC"/>
    <s v="SEPTIC"/>
    <n v="7100"/>
    <m/>
    <m/>
    <n v="1"/>
    <n v="1"/>
    <n v="3"/>
    <n v="1523"/>
    <n v="1.75"/>
    <m/>
    <m/>
    <m/>
    <m/>
    <m/>
    <m/>
    <m/>
    <m/>
    <m/>
    <m/>
    <n v="2"/>
    <n v="1"/>
    <x v="7"/>
    <x v="7"/>
  </r>
  <r>
    <s v="114B-100"/>
    <m/>
    <x v="0"/>
    <s v="0 MAINSAIL LN"/>
    <n v="132"/>
    <s v="SUBON CO"/>
    <s v="R60"/>
    <s v="RES ACLNUD  MDL-00"/>
    <s v="114/B/100//"/>
    <n v="13.14682"/>
    <n v="0"/>
    <n v="0"/>
    <n v="0"/>
    <n v="0"/>
    <m/>
    <n v="0"/>
    <n v="0"/>
    <n v="0"/>
    <s v="NO_W1"/>
    <n v="0"/>
    <s v="114B-100"/>
    <m/>
    <m/>
    <m/>
    <n v="0"/>
    <m/>
    <m/>
    <n v="0"/>
    <n v="0"/>
    <n v="0"/>
    <n v="0"/>
    <n v="0"/>
    <m/>
    <m/>
    <m/>
    <m/>
    <m/>
    <m/>
    <m/>
    <m/>
    <m/>
    <m/>
    <n v="41"/>
    <n v="1"/>
    <x v="13"/>
    <x v="13"/>
  </r>
  <r>
    <s v="123-1540"/>
    <m/>
    <x v="0"/>
    <s v="62 HUNTER AVE"/>
    <n v="101"/>
    <s v="NIXON HEATHER L"/>
    <s v="R130"/>
    <s v="ONE FAMILY"/>
    <s v="123//1540//"/>
    <n v="0.48291000000000001"/>
    <n v="1"/>
    <n v="1"/>
    <n v="1"/>
    <n v="1"/>
    <s v="SEPTIC"/>
    <n v="0"/>
    <n v="1"/>
    <n v="4300"/>
    <s v="NO_W1"/>
    <n v="4300"/>
    <s v="123-1540"/>
    <s v="Well,Septic"/>
    <s v="SEPTIC"/>
    <s v="SEPTIC"/>
    <n v="4300"/>
    <m/>
    <m/>
    <n v="1"/>
    <n v="1"/>
    <n v="3"/>
    <n v="825"/>
    <n v="1"/>
    <m/>
    <m/>
    <m/>
    <m/>
    <m/>
    <m/>
    <m/>
    <m/>
    <m/>
    <m/>
    <n v="7"/>
    <n v="1"/>
    <x v="7"/>
    <x v="7"/>
  </r>
  <r>
    <s v="123-1240"/>
    <m/>
    <x v="0"/>
    <s v="76 PURITAN AVE"/>
    <n v="101"/>
    <s v="SMOLSKI ADAM P"/>
    <s v="R130"/>
    <s v="ONE FAMILY"/>
    <s v="123//1240//"/>
    <n v="0.13553999999999999"/>
    <n v="1"/>
    <n v="1"/>
    <n v="1"/>
    <n v="1"/>
    <s v="SEPTIC"/>
    <n v="0"/>
    <n v="1"/>
    <n v="2100"/>
    <s v="YES"/>
    <n v="2100"/>
    <s v="123-1240"/>
    <s v="Gas,Well,Septic"/>
    <s v="SEPTIC"/>
    <s v="SEPTIC"/>
    <n v="2100"/>
    <m/>
    <m/>
    <n v="1"/>
    <n v="1"/>
    <n v="2"/>
    <n v="484"/>
    <n v="1"/>
    <m/>
    <m/>
    <m/>
    <m/>
    <m/>
    <m/>
    <m/>
    <m/>
    <m/>
    <m/>
    <n v="2"/>
    <n v="1"/>
    <x v="7"/>
    <x v="7"/>
  </r>
  <r>
    <s v="123-630"/>
    <m/>
    <x v="0"/>
    <s v="233 LAKE AVE"/>
    <n v="101"/>
    <s v="HARLFINGER MICHELLE A"/>
    <s v="R130"/>
    <s v="ONE FAMILY"/>
    <s v="123//630//"/>
    <n v="0.19062999999999999"/>
    <n v="1"/>
    <n v="1"/>
    <n v="1"/>
    <n v="1"/>
    <s v="SEPTIC"/>
    <n v="0"/>
    <n v="1"/>
    <n v="6400"/>
    <s v="NO_W1"/>
    <n v="6400"/>
    <s v="123-630"/>
    <s v="Gas,Well,Septic"/>
    <s v="SEPTIC"/>
    <s v="SEPTIC"/>
    <n v="6400"/>
    <m/>
    <m/>
    <n v="1"/>
    <n v="1"/>
    <n v="3"/>
    <n v="1400"/>
    <n v="2"/>
    <m/>
    <m/>
    <m/>
    <m/>
    <m/>
    <m/>
    <m/>
    <m/>
    <m/>
    <m/>
    <n v="3"/>
    <n v="1"/>
    <x v="7"/>
    <x v="7"/>
  </r>
  <r>
    <s v="114B-154"/>
    <m/>
    <x v="0"/>
    <s v="4 DORY LN"/>
    <n v="101"/>
    <s v="BARROWS GLENN A"/>
    <s v="R60"/>
    <s v="ONE FAMILY"/>
    <s v="114/B/154//"/>
    <n v="1.1346499999999999"/>
    <n v="1"/>
    <n v="1"/>
    <n v="1"/>
    <n v="1"/>
    <s v="SEPTIC"/>
    <n v="0"/>
    <n v="0"/>
    <n v="0"/>
    <s v="YES"/>
    <n v="0"/>
    <s v="114B-154"/>
    <m/>
    <m/>
    <s v="SEPTIC"/>
    <n v="0"/>
    <m/>
    <m/>
    <n v="1"/>
    <n v="1"/>
    <n v="3"/>
    <n v="1928"/>
    <n v="1"/>
    <m/>
    <m/>
    <m/>
    <m/>
    <m/>
    <m/>
    <m/>
    <m/>
    <m/>
    <m/>
    <n v="3"/>
    <n v="1"/>
    <x v="7"/>
    <x v="7"/>
  </r>
  <r>
    <s v="114C-1-64"/>
    <m/>
    <x v="0"/>
    <s v="295 CHARGE POND RD"/>
    <n v="101"/>
    <s v="MADDEN TIMOTHY J"/>
    <s v="R130"/>
    <s v="ONE FAMILY"/>
    <s v="114/C1/64//"/>
    <n v="0.27840999999999999"/>
    <n v="1"/>
    <n v="1"/>
    <n v="1"/>
    <n v="1"/>
    <s v="SEPTIC"/>
    <n v="0"/>
    <n v="0"/>
    <n v="0"/>
    <s v="YES"/>
    <n v="0"/>
    <s v="114C-1-64"/>
    <s v="Well,Septic"/>
    <s v="SEPTIC"/>
    <s v="SEPTIC"/>
    <n v="0"/>
    <m/>
    <m/>
    <n v="1"/>
    <n v="1"/>
    <n v="4"/>
    <n v="2088"/>
    <n v="1.75"/>
    <m/>
    <m/>
    <m/>
    <m/>
    <m/>
    <m/>
    <m/>
    <m/>
    <m/>
    <m/>
    <n v="1"/>
    <n v="1"/>
    <x v="7"/>
    <x v="7"/>
  </r>
  <r>
    <s v="118-567B"/>
    <m/>
    <x v="0"/>
    <s v="0 LEISURE LN"/>
    <n v="132"/>
    <s v="KING CARLOYN B"/>
    <s v="R130"/>
    <s v="RES ACLNUD  MDL-00"/>
    <s v="118//567/B/"/>
    <n v="3.4340099999999998"/>
    <n v="1"/>
    <n v="1"/>
    <n v="1"/>
    <n v="1"/>
    <s v="SEPTIC"/>
    <n v="0"/>
    <n v="0"/>
    <n v="0"/>
    <s v="NO_W1"/>
    <n v="0"/>
    <s v="118-567B"/>
    <m/>
    <m/>
    <s v="SEPTIC"/>
    <n v="0"/>
    <m/>
    <m/>
    <n v="1"/>
    <n v="1"/>
    <n v="0"/>
    <n v="0"/>
    <n v="0"/>
    <m/>
    <m/>
    <m/>
    <m/>
    <m/>
    <m/>
    <m/>
    <m/>
    <m/>
    <m/>
    <n v="12"/>
    <n v="1"/>
    <x v="7"/>
    <x v="7"/>
  </r>
  <r>
    <s v="105A-90"/>
    <m/>
    <x v="0"/>
    <s v="4 WESTFIELD III"/>
    <n v="903"/>
    <s v="TOWN OF WAREHAM"/>
    <s v="MR30"/>
    <s v="MUNICIPAL  MDL-00"/>
    <s v="105/A/90//"/>
    <n v="6.4500000000000002E-2"/>
    <n v="0"/>
    <n v="0"/>
    <n v="0"/>
    <n v="0"/>
    <m/>
    <n v="0"/>
    <n v="0"/>
    <n v="0"/>
    <s v="NO_W1"/>
    <n v="0"/>
    <s v="105A-90"/>
    <s v="Public Water,Gas"/>
    <m/>
    <m/>
    <n v="0"/>
    <m/>
    <m/>
    <n v="0"/>
    <n v="0"/>
    <n v="0"/>
    <n v="0"/>
    <n v="0"/>
    <m/>
    <m/>
    <m/>
    <m/>
    <m/>
    <m/>
    <m/>
    <m/>
    <m/>
    <m/>
    <n v="0"/>
    <n v="1"/>
    <x v="4"/>
    <x v="4"/>
  </r>
  <r>
    <s v="123-123"/>
    <m/>
    <x v="0"/>
    <s v="250 PLYMOUTH AVE"/>
    <n v="101"/>
    <s v="LAPINE MARC A"/>
    <s v="R130"/>
    <s v="ONE FAMILY"/>
    <s v="123//123//"/>
    <n v="0.13930000000000001"/>
    <n v="1"/>
    <n v="1"/>
    <n v="1"/>
    <n v="1"/>
    <s v="SEPTIC"/>
    <n v="0"/>
    <n v="1"/>
    <n v="10900"/>
    <s v="YES"/>
    <n v="10900"/>
    <s v="123-123"/>
    <m/>
    <m/>
    <s v="SEPTIC"/>
    <n v="10900"/>
    <m/>
    <m/>
    <n v="1"/>
    <n v="1"/>
    <n v="2"/>
    <n v="979"/>
    <n v="1.75"/>
    <m/>
    <m/>
    <m/>
    <m/>
    <m/>
    <m/>
    <m/>
    <m/>
    <m/>
    <m/>
    <n v="2"/>
    <n v="1"/>
    <x v="7"/>
    <x v="7"/>
  </r>
  <r>
    <s v="119-B2"/>
    <m/>
    <x v="0"/>
    <s v="46 BLISSFUL LN"/>
    <n v="101"/>
    <s v="MACKLIN JOHN P"/>
    <s v="R130"/>
    <s v="ONE FAMILY"/>
    <s v="119//B2//"/>
    <n v="3.0471400000000002"/>
    <n v="1"/>
    <n v="1"/>
    <n v="1"/>
    <n v="1"/>
    <s v="SEPTIC"/>
    <n v="0"/>
    <n v="0"/>
    <n v="0"/>
    <s v="YES"/>
    <n v="0"/>
    <s v="119-B2"/>
    <m/>
    <m/>
    <s v="SEPTIC"/>
    <n v="0"/>
    <m/>
    <m/>
    <n v="1"/>
    <n v="1"/>
    <n v="3"/>
    <n v="2761"/>
    <n v="2"/>
    <m/>
    <m/>
    <m/>
    <m/>
    <m/>
    <m/>
    <m/>
    <m/>
    <m/>
    <m/>
    <n v="1"/>
    <n v="1"/>
    <x v="7"/>
    <x v="7"/>
  </r>
  <r>
    <s v="LAND_NOPARC"/>
    <m/>
    <x v="0"/>
    <m/>
    <n v="0"/>
    <m/>
    <m/>
    <m/>
    <m/>
    <n v="3.0200000000000001E-3"/>
    <n v="0"/>
    <n v="0"/>
    <n v="0"/>
    <n v="0"/>
    <m/>
    <n v="0"/>
    <n v="0"/>
    <n v="0"/>
    <s v="NO"/>
    <n v="0"/>
    <m/>
    <m/>
    <m/>
    <m/>
    <n v="0"/>
    <m/>
    <m/>
    <n v="0"/>
    <n v="0"/>
    <n v="0"/>
    <n v="0"/>
    <n v="0"/>
    <m/>
    <m/>
    <m/>
    <m/>
    <m/>
    <m/>
    <m/>
    <m/>
    <m/>
    <m/>
    <n v="0"/>
    <n v="1"/>
    <x v="7"/>
    <x v="7"/>
  </r>
  <r>
    <s v="106-7"/>
    <m/>
    <x v="0"/>
    <s v="2 POND EDGE TRAIL"/>
    <n v="131"/>
    <s v="CRANE LANDING DEVELOPMENT LLC"/>
    <s v="R60"/>
    <s v="RES ACLNPO  MDL-00"/>
    <s v="106//7//"/>
    <n v="2.01606"/>
    <n v="0"/>
    <n v="0"/>
    <n v="0"/>
    <n v="0"/>
    <m/>
    <n v="0"/>
    <n v="0"/>
    <n v="0"/>
    <s v="YES"/>
    <n v="0"/>
    <s v="106-7"/>
    <m/>
    <m/>
    <m/>
    <n v="0"/>
    <m/>
    <m/>
    <n v="0"/>
    <n v="0"/>
    <n v="0"/>
    <n v="0"/>
    <n v="0"/>
    <m/>
    <m/>
    <m/>
    <m/>
    <m/>
    <m/>
    <m/>
    <m/>
    <m/>
    <m/>
    <n v="1"/>
    <n v="1"/>
    <x v="15"/>
    <x v="15"/>
  </r>
  <r>
    <s v="123-1242"/>
    <m/>
    <x v="0"/>
    <s v="80 PURITAN AVE"/>
    <n v="101"/>
    <s v="CHRIST MYRTLE LIFE ESTATE"/>
    <s v="R130"/>
    <s v="ONE FAMILY"/>
    <s v="123//1242//"/>
    <n v="0.13425000000000001"/>
    <n v="1"/>
    <n v="1"/>
    <n v="1"/>
    <n v="1"/>
    <s v="SEPTIC"/>
    <n v="0"/>
    <n v="1"/>
    <n v="100"/>
    <s v="YES"/>
    <n v="100"/>
    <s v="123-1242"/>
    <s v="Well,Septic"/>
    <s v="SEPTIC"/>
    <s v="SEPTIC"/>
    <n v="100"/>
    <m/>
    <m/>
    <n v="1"/>
    <n v="1"/>
    <n v="1"/>
    <n v="460"/>
    <n v="1"/>
    <m/>
    <m/>
    <m/>
    <m/>
    <m/>
    <m/>
    <m/>
    <m/>
    <m/>
    <m/>
    <n v="2"/>
    <n v="1"/>
    <x v="7"/>
    <x v="7"/>
  </r>
  <r>
    <s v="118-507B"/>
    <m/>
    <x v="0"/>
    <s v="71 MAYFLOWER LN"/>
    <n v="101"/>
    <s v="OCONNOR FREDERICK ANDREWS"/>
    <s v="R130"/>
    <s v="ONE FAMILY"/>
    <s v="118//507/B/"/>
    <n v="0.30832999999999999"/>
    <n v="1"/>
    <n v="1"/>
    <n v="1"/>
    <n v="1"/>
    <s v="SEPTIC"/>
    <n v="0"/>
    <n v="1"/>
    <n v="8800"/>
    <s v="YES"/>
    <n v="8800"/>
    <s v="118-507B"/>
    <s v="Gas,Well,Septic"/>
    <s v="SEPTIC"/>
    <s v="SEPTIC"/>
    <n v="8800"/>
    <m/>
    <m/>
    <n v="1"/>
    <n v="1"/>
    <n v="3"/>
    <n v="1524"/>
    <n v="1"/>
    <m/>
    <m/>
    <m/>
    <m/>
    <m/>
    <m/>
    <m/>
    <m/>
    <m/>
    <m/>
    <n v="1"/>
    <n v="1"/>
    <x v="7"/>
    <x v="7"/>
  </r>
  <r>
    <s v="123-926"/>
    <m/>
    <x v="0"/>
    <s v="238 PARK AVE"/>
    <n v="101"/>
    <s v="BARBOZA THOMAS S JR"/>
    <s v="R130"/>
    <s v="ONE FAMILY"/>
    <s v="123//926//"/>
    <n v="0.26125999999999999"/>
    <n v="1"/>
    <n v="1"/>
    <n v="1"/>
    <n v="1"/>
    <s v="SEPTIC"/>
    <n v="0"/>
    <n v="0"/>
    <n v="0"/>
    <s v="NO_W1"/>
    <n v="0"/>
    <s v="123-926"/>
    <s v="Gas,Well,Septic"/>
    <s v="SEPTIC"/>
    <s v="SEPTIC"/>
    <n v="0"/>
    <m/>
    <m/>
    <n v="1"/>
    <n v="1"/>
    <n v="2"/>
    <n v="820"/>
    <n v="1"/>
    <m/>
    <m/>
    <m/>
    <m/>
    <m/>
    <m/>
    <m/>
    <m/>
    <m/>
    <m/>
    <n v="4"/>
    <n v="1"/>
    <x v="7"/>
    <x v="7"/>
  </r>
  <r>
    <s v="123-299"/>
    <m/>
    <x v="0"/>
    <s v="199 PLYMOUTH AVE"/>
    <n v="101"/>
    <s v="YOUNG JOAN E"/>
    <s v="R130"/>
    <s v="ONE FAMILY"/>
    <s v="123//299//"/>
    <n v="0.19996"/>
    <n v="1"/>
    <n v="1"/>
    <n v="1"/>
    <n v="1"/>
    <s v="SEPTIC"/>
    <n v="0"/>
    <n v="1"/>
    <n v="800"/>
    <s v="YES"/>
    <n v="800"/>
    <s v="123-299"/>
    <s v="Gas,Well,Septic"/>
    <s v="SEPTIC"/>
    <s v="SEPTIC"/>
    <n v="800"/>
    <m/>
    <m/>
    <n v="1"/>
    <n v="1"/>
    <n v="1"/>
    <n v="620"/>
    <n v="1"/>
    <m/>
    <m/>
    <m/>
    <m/>
    <m/>
    <m/>
    <m/>
    <m/>
    <m/>
    <m/>
    <n v="3"/>
    <n v="1"/>
    <x v="7"/>
    <x v="7"/>
  </r>
  <r>
    <s v="123-122"/>
    <m/>
    <x v="0"/>
    <s v="254 PLYMOUTH AVE"/>
    <n v="903"/>
    <s v="TOWN OF WAREHAM"/>
    <s v="R130"/>
    <s v="MUNICIPAL  MDL-00"/>
    <s v="123//122//"/>
    <n v="6.7159999999999997E-2"/>
    <n v="0"/>
    <n v="0"/>
    <n v="0"/>
    <n v="0"/>
    <m/>
    <n v="0"/>
    <n v="0"/>
    <n v="0"/>
    <s v="YES"/>
    <n v="0"/>
    <s v="123-122"/>
    <m/>
    <m/>
    <m/>
    <n v="0"/>
    <m/>
    <m/>
    <n v="0"/>
    <n v="0"/>
    <n v="0"/>
    <n v="0"/>
    <n v="0"/>
    <m/>
    <m/>
    <m/>
    <m/>
    <m/>
    <m/>
    <m/>
    <m/>
    <m/>
    <m/>
    <n v="1"/>
    <n v="1"/>
    <x v="7"/>
    <x v="7"/>
  </r>
  <r>
    <s v="123-1318"/>
    <m/>
    <x v="0"/>
    <s v="71 PURITAN AVE"/>
    <n v="132"/>
    <s v="ANDERSON MARION L&amp;BRUCE&amp;JOHN"/>
    <s v="R130"/>
    <s v="RES ACLNUD  MDL-00"/>
    <s v="123//1318//"/>
    <n v="0.13639999999999999"/>
    <n v="0"/>
    <n v="0"/>
    <n v="0"/>
    <n v="0"/>
    <m/>
    <n v="0"/>
    <n v="0"/>
    <n v="0"/>
    <s v="YES"/>
    <n v="0"/>
    <s v="123-1318"/>
    <m/>
    <m/>
    <m/>
    <n v="0"/>
    <m/>
    <m/>
    <n v="0"/>
    <n v="0"/>
    <n v="0"/>
    <n v="0"/>
    <n v="0"/>
    <m/>
    <m/>
    <m/>
    <m/>
    <m/>
    <m/>
    <m/>
    <m/>
    <m/>
    <m/>
    <n v="2"/>
    <n v="1"/>
    <x v="7"/>
    <x v="7"/>
  </r>
  <r>
    <s v="123-955"/>
    <m/>
    <x v="0"/>
    <s v="247 PARK AVE"/>
    <n v="101"/>
    <s v="MULLINS DANIEL P"/>
    <s v="R130"/>
    <s v="ONE FAMILY"/>
    <s v="123//955//"/>
    <n v="0.28733999999999998"/>
    <n v="1"/>
    <n v="1"/>
    <n v="1"/>
    <n v="1"/>
    <s v="SEPTIC"/>
    <n v="0"/>
    <n v="1"/>
    <n v="1300"/>
    <s v="YES"/>
    <n v="1300"/>
    <s v="123-955"/>
    <s v="Well,Septic"/>
    <s v="SEPTIC"/>
    <s v="SEPTIC"/>
    <n v="1300"/>
    <m/>
    <m/>
    <n v="1"/>
    <n v="1"/>
    <n v="1"/>
    <n v="678"/>
    <n v="1"/>
    <m/>
    <m/>
    <m/>
    <m/>
    <m/>
    <m/>
    <m/>
    <m/>
    <m/>
    <m/>
    <n v="4"/>
    <n v="1"/>
    <x v="7"/>
    <x v="7"/>
  </r>
  <r>
    <s v="105-1002"/>
    <m/>
    <x v="0"/>
    <s v="0 CHARLOTTE FURN RD"/>
    <n v="601"/>
    <s v="MAKEPEACE CO A D"/>
    <m/>
    <s v="CHAPTER 61"/>
    <s v="105//1002//"/>
    <n v="30.301670000000001"/>
    <n v="0"/>
    <n v="0"/>
    <n v="0"/>
    <n v="0"/>
    <m/>
    <n v="0"/>
    <n v="0"/>
    <n v="0"/>
    <s v="YES"/>
    <n v="0"/>
    <s v="105-1002"/>
    <m/>
    <m/>
    <m/>
    <n v="0"/>
    <m/>
    <m/>
    <n v="0"/>
    <n v="0"/>
    <n v="0"/>
    <n v="0"/>
    <n v="0"/>
    <m/>
    <m/>
    <m/>
    <m/>
    <m/>
    <m/>
    <m/>
    <m/>
    <m/>
    <m/>
    <n v="1"/>
    <n v="1"/>
    <x v="9"/>
    <x v="9"/>
  </r>
  <r>
    <s v="123-1718"/>
    <m/>
    <x v="0"/>
    <s v="91 HUNTER AVE"/>
    <n v="101"/>
    <s v="SMITH JOHN R"/>
    <s v="R130"/>
    <s v="ONE FAMILY"/>
    <s v="123//1718//"/>
    <n v="0.32235000000000003"/>
    <n v="1"/>
    <n v="1"/>
    <n v="1"/>
    <n v="1"/>
    <s v="SEPTIC"/>
    <n v="0"/>
    <n v="0"/>
    <n v="0"/>
    <s v="NO_W1"/>
    <n v="0"/>
    <s v="123-1718"/>
    <s v="Well,Septic"/>
    <s v="SEPTIC"/>
    <s v="SEPTIC"/>
    <n v="0"/>
    <m/>
    <m/>
    <n v="1"/>
    <n v="1"/>
    <n v="3"/>
    <n v="1500"/>
    <n v="2"/>
    <m/>
    <m/>
    <m/>
    <m/>
    <m/>
    <m/>
    <m/>
    <m/>
    <m/>
    <m/>
    <n v="6"/>
    <n v="1"/>
    <x v="7"/>
    <x v="7"/>
  </r>
  <r>
    <s v="114C-1-65"/>
    <m/>
    <x v="0"/>
    <s v="297 CHARGE POND RD"/>
    <n v="101"/>
    <s v="VIERA GLEN A"/>
    <s v="R130"/>
    <s v="ONE FAMILY"/>
    <s v="114/C1/65//"/>
    <n v="0.29530000000000001"/>
    <n v="1"/>
    <n v="1"/>
    <n v="1"/>
    <n v="1"/>
    <s v="SEPTIC"/>
    <n v="0"/>
    <n v="0"/>
    <n v="0"/>
    <s v="YES"/>
    <n v="0"/>
    <s v="114C-1-65"/>
    <s v="Well,Septic"/>
    <s v="SEPTIC"/>
    <s v="SEPTIC"/>
    <n v="0"/>
    <m/>
    <m/>
    <n v="1"/>
    <n v="1"/>
    <n v="3"/>
    <n v="1387"/>
    <n v="1.75"/>
    <m/>
    <m/>
    <m/>
    <m/>
    <m/>
    <m/>
    <m/>
    <m/>
    <m/>
    <m/>
    <n v="1"/>
    <n v="1"/>
    <x v="7"/>
    <x v="7"/>
  </r>
  <r>
    <s v="LAND_NOPARC"/>
    <m/>
    <x v="0"/>
    <m/>
    <n v="0"/>
    <m/>
    <m/>
    <m/>
    <m/>
    <n v="0.16169"/>
    <n v="0"/>
    <n v="0"/>
    <n v="0"/>
    <n v="0"/>
    <m/>
    <n v="0"/>
    <n v="0"/>
    <n v="0"/>
    <s v="NO"/>
    <n v="0"/>
    <m/>
    <m/>
    <m/>
    <m/>
    <n v="0"/>
    <m/>
    <m/>
    <n v="0"/>
    <n v="0"/>
    <n v="0"/>
    <n v="0"/>
    <n v="0"/>
    <m/>
    <m/>
    <m/>
    <m/>
    <m/>
    <m/>
    <m/>
    <m/>
    <m/>
    <m/>
    <n v="0"/>
    <n v="1"/>
    <x v="7"/>
    <x v="7"/>
  </r>
  <r>
    <s v="123-120"/>
    <m/>
    <x v="0"/>
    <s v="258 PLYMOUTH AVE"/>
    <n v="132"/>
    <s v="SINKIEWICZ ROBERT J"/>
    <s v="R130"/>
    <s v="RES ACLNUD  MDL-00"/>
    <s v="123//120//"/>
    <n v="0.13039999999999999"/>
    <n v="0"/>
    <n v="0"/>
    <n v="0"/>
    <n v="0"/>
    <m/>
    <n v="0"/>
    <n v="0"/>
    <n v="0"/>
    <s v="YES"/>
    <n v="0"/>
    <s v="123-120"/>
    <s v="Gas,Well,Septic"/>
    <s v="SEPTIC"/>
    <m/>
    <n v="0"/>
    <m/>
    <m/>
    <n v="0"/>
    <n v="0"/>
    <n v="0"/>
    <n v="0"/>
    <n v="0"/>
    <m/>
    <m/>
    <m/>
    <m/>
    <m/>
    <m/>
    <m/>
    <m/>
    <m/>
    <m/>
    <n v="2"/>
    <n v="1"/>
    <x v="7"/>
    <x v="7"/>
  </r>
  <r>
    <s v="123-627"/>
    <m/>
    <x v="0"/>
    <s v="241 LAKE AVE"/>
    <n v="101"/>
    <s v="JOHNSON MARY ALICIA TRUSTEE"/>
    <s v="R130"/>
    <s v="ONE FAMILY"/>
    <s v="123//627//"/>
    <n v="0.32280999999999999"/>
    <n v="1"/>
    <n v="1"/>
    <n v="1"/>
    <n v="1"/>
    <s v="SEPTIC"/>
    <n v="0"/>
    <n v="1"/>
    <n v="900"/>
    <s v="NO_W1"/>
    <n v="900"/>
    <s v="123-627"/>
    <s v="Gas,Well,Septic"/>
    <s v="SEPTIC"/>
    <s v="SEPTIC"/>
    <n v="900"/>
    <m/>
    <m/>
    <n v="1"/>
    <n v="1"/>
    <n v="2"/>
    <n v="1200"/>
    <n v="1"/>
    <m/>
    <m/>
    <m/>
    <m/>
    <m/>
    <m/>
    <m/>
    <m/>
    <m/>
    <m/>
    <n v="5"/>
    <n v="1"/>
    <x v="7"/>
    <x v="7"/>
  </r>
  <r>
    <s v="123-587"/>
    <m/>
    <x v="0"/>
    <s v="244 LAKE AVE"/>
    <n v="101"/>
    <s v="KORNECHUK DACIA J"/>
    <s v="R130"/>
    <s v="ONE FAMILY"/>
    <s v="123//587//"/>
    <n v="0.20510999999999999"/>
    <n v="1"/>
    <n v="1"/>
    <n v="1"/>
    <n v="1"/>
    <s v="SEPTIC"/>
    <n v="0"/>
    <n v="1"/>
    <n v="1200"/>
    <s v="YES"/>
    <n v="1200"/>
    <s v="123-587"/>
    <s v="Well,Septic"/>
    <s v="SEPTIC"/>
    <s v="SEPTIC"/>
    <n v="1200"/>
    <m/>
    <m/>
    <n v="1"/>
    <n v="1"/>
    <n v="2"/>
    <n v="960"/>
    <n v="1"/>
    <m/>
    <m/>
    <m/>
    <m/>
    <m/>
    <m/>
    <m/>
    <m/>
    <m/>
    <m/>
    <n v="3"/>
    <n v="1"/>
    <x v="7"/>
    <x v="7"/>
  </r>
  <r>
    <s v="123-1244"/>
    <m/>
    <x v="0"/>
    <s v="82 PURITAN AVE"/>
    <n v="101"/>
    <s v="MULCAHEY CAROLYN K"/>
    <s v="R130"/>
    <s v="ONE FAMILY"/>
    <s v="123//1244//"/>
    <n v="0.28149999999999997"/>
    <n v="1"/>
    <n v="1"/>
    <n v="1"/>
    <n v="1"/>
    <s v="SEPTIC"/>
    <n v="0"/>
    <n v="1"/>
    <n v="13000"/>
    <s v="YES"/>
    <n v="13000"/>
    <s v="123-1244"/>
    <s v="Well,Septic"/>
    <s v="SEPTIC"/>
    <s v="SEPTIC"/>
    <n v="13000"/>
    <m/>
    <m/>
    <n v="1"/>
    <n v="1"/>
    <n v="3"/>
    <n v="1512"/>
    <n v="1.5"/>
    <m/>
    <m/>
    <m/>
    <m/>
    <m/>
    <m/>
    <m/>
    <m/>
    <m/>
    <m/>
    <n v="4"/>
    <n v="1"/>
    <x v="7"/>
    <x v="7"/>
  </r>
  <r>
    <s v="105-9"/>
    <m/>
    <x v="0"/>
    <s v="69 CHARLOTTE FURN RD"/>
    <n v="601"/>
    <s v="MAKEPEACE CO A D"/>
    <s v="R60"/>
    <s v="CHAPTER 61"/>
    <s v="105//9//"/>
    <n v="1.36174"/>
    <n v="0"/>
    <n v="1"/>
    <n v="0"/>
    <n v="1"/>
    <m/>
    <n v="0"/>
    <n v="3"/>
    <n v="241800"/>
    <s v="YES"/>
    <n v="241800"/>
    <s v="105-9"/>
    <m/>
    <m/>
    <s v="SEPTIC"/>
    <n v="80600"/>
    <m/>
    <m/>
    <n v="0"/>
    <n v="1"/>
    <n v="0"/>
    <n v="0"/>
    <n v="0"/>
    <m/>
    <m/>
    <m/>
    <m/>
    <m/>
    <m/>
    <m/>
    <m/>
    <m/>
    <m/>
    <n v="0"/>
    <n v="1"/>
    <x v="9"/>
    <x v="9"/>
  </r>
  <r>
    <s v="123-296"/>
    <m/>
    <x v="0"/>
    <s v="207 PLYMOUTH AVE"/>
    <n v="101"/>
    <s v="FERNANDES STEVEN L"/>
    <s v="R130"/>
    <s v="ONE FAMILY"/>
    <s v="123//296//"/>
    <n v="0.19424"/>
    <n v="1"/>
    <n v="1"/>
    <n v="1"/>
    <n v="1"/>
    <s v="SEPTIC"/>
    <n v="0"/>
    <n v="1"/>
    <n v="5400"/>
    <s v="YES"/>
    <n v="5400"/>
    <s v="123-296"/>
    <s v="Well,Septic"/>
    <s v="SEPTIC"/>
    <s v="SEPTIC"/>
    <n v="5400"/>
    <m/>
    <m/>
    <n v="1"/>
    <n v="1"/>
    <n v="3"/>
    <n v="864"/>
    <n v="1"/>
    <m/>
    <m/>
    <m/>
    <m/>
    <m/>
    <m/>
    <m/>
    <m/>
    <m/>
    <m/>
    <n v="3"/>
    <n v="1"/>
    <x v="7"/>
    <x v="7"/>
  </r>
  <r>
    <s v="123-929"/>
    <m/>
    <x v="0"/>
    <s v="246 PARK AVE"/>
    <n v="101"/>
    <s v="JOHNSON ROBERT L"/>
    <s v="R130"/>
    <s v="ONE FAMILY"/>
    <s v="123//929//"/>
    <n v="0.19527"/>
    <n v="1"/>
    <n v="1"/>
    <n v="1"/>
    <n v="1"/>
    <s v="SEPTIC"/>
    <n v="0"/>
    <n v="1"/>
    <n v="8000"/>
    <s v="YES"/>
    <n v="8000"/>
    <s v="123-929"/>
    <s v="Gas,Well,Septic"/>
    <s v="SEPTIC"/>
    <s v="SEPTIC"/>
    <n v="8000"/>
    <m/>
    <m/>
    <n v="1"/>
    <n v="1"/>
    <n v="3"/>
    <n v="1400"/>
    <n v="2"/>
    <m/>
    <m/>
    <m/>
    <m/>
    <m/>
    <m/>
    <m/>
    <m/>
    <m/>
    <m/>
    <n v="3"/>
    <n v="1"/>
    <x v="7"/>
    <x v="7"/>
  </r>
  <r>
    <s v="123-1246"/>
    <m/>
    <x v="0"/>
    <s v="86 PURITAN AVE"/>
    <n v="101"/>
    <s v="BURGESS JASON M"/>
    <s v="R130"/>
    <s v="ONE FAMILY"/>
    <s v="123//1246//"/>
    <n v="0.1389"/>
    <n v="1"/>
    <n v="1"/>
    <n v="1"/>
    <n v="1"/>
    <s v="SEPTIC"/>
    <n v="0"/>
    <n v="1"/>
    <n v="17200"/>
    <s v="YES"/>
    <n v="17200"/>
    <s v="123-1246"/>
    <s v="Gas,Well,Septic"/>
    <s v="SEPTIC"/>
    <s v="SEPTIC"/>
    <n v="17200"/>
    <m/>
    <m/>
    <n v="1"/>
    <n v="1"/>
    <n v="2"/>
    <n v="1836"/>
    <n v="1.75"/>
    <m/>
    <m/>
    <m/>
    <m/>
    <m/>
    <m/>
    <m/>
    <m/>
    <m/>
    <m/>
    <n v="2"/>
    <n v="1"/>
    <x v="7"/>
    <x v="7"/>
  </r>
  <r>
    <s v="118-242A3"/>
    <m/>
    <x v="0"/>
    <s v="LEISURE LN"/>
    <n v="0"/>
    <s v="0"/>
    <m/>
    <m/>
    <m/>
    <n v="3.3271500000000001"/>
    <n v="0"/>
    <n v="1"/>
    <n v="0"/>
    <n v="1"/>
    <m/>
    <n v="0"/>
    <n v="0"/>
    <n v="0"/>
    <s v="NO"/>
    <n v="0"/>
    <s v="118-242A3"/>
    <m/>
    <m/>
    <s v="SEPTIC"/>
    <n v="0"/>
    <m/>
    <m/>
    <n v="0"/>
    <n v="1"/>
    <n v="0"/>
    <n v="0"/>
    <n v="0"/>
    <m/>
    <m/>
    <m/>
    <m/>
    <m/>
    <m/>
    <m/>
    <m/>
    <m/>
    <m/>
    <n v="1"/>
    <n v="1"/>
    <x v="7"/>
    <x v="7"/>
  </r>
  <r>
    <s v="TS_GAPS_NO_MAPPAR"/>
    <m/>
    <x v="1"/>
    <m/>
    <n v="0"/>
    <m/>
    <m/>
    <m/>
    <m/>
    <n v="5.0000000000000002E-5"/>
    <n v="0"/>
    <n v="0"/>
    <n v="0"/>
    <n v="0"/>
    <m/>
    <n v="0"/>
    <n v="0"/>
    <n v="0"/>
    <m/>
    <n v="0"/>
    <m/>
    <m/>
    <m/>
    <m/>
    <n v="0"/>
    <m/>
    <m/>
    <n v="0"/>
    <n v="0"/>
    <n v="0"/>
    <n v="0"/>
    <n v="0"/>
    <m/>
    <m/>
    <s v="0"/>
    <s v="0"/>
    <s v="0"/>
    <m/>
    <m/>
    <m/>
    <m/>
    <m/>
    <n v="0"/>
    <n v="1"/>
    <x v="15"/>
    <x v="15"/>
  </r>
  <r>
    <s v="123-1543"/>
    <m/>
    <x v="0"/>
    <s v="70 HUNTER AVE"/>
    <n v="101"/>
    <s v="MARCELLA MARTHA A"/>
    <s v="R130"/>
    <s v="ONE FAMILY"/>
    <s v="123//1543//"/>
    <n v="0.44002000000000002"/>
    <n v="1"/>
    <n v="1"/>
    <n v="1"/>
    <n v="1"/>
    <s v="SEPTIC"/>
    <n v="0"/>
    <n v="1"/>
    <n v="800"/>
    <s v="NO_W1"/>
    <n v="800"/>
    <s v="123-1543"/>
    <s v="Well,Septic"/>
    <s v="SEPTIC"/>
    <s v="SEPTIC"/>
    <n v="800"/>
    <m/>
    <m/>
    <n v="1"/>
    <n v="1"/>
    <n v="2"/>
    <n v="800"/>
    <n v="1"/>
    <m/>
    <m/>
    <m/>
    <m/>
    <m/>
    <m/>
    <m/>
    <m/>
    <m/>
    <m/>
    <n v="6"/>
    <n v="1"/>
    <x v="7"/>
    <x v="7"/>
  </r>
  <r>
    <s v="123-118"/>
    <m/>
    <x v="0"/>
    <s v="262 PLYMOUTH AVE"/>
    <n v="101"/>
    <s v="SINKIEWICZ ROBERT J"/>
    <s v="R130"/>
    <s v="ONE FAMILY"/>
    <s v="123//118//"/>
    <n v="0.12839"/>
    <n v="1"/>
    <n v="1"/>
    <n v="1"/>
    <n v="1"/>
    <s v="SEPTIC"/>
    <n v="0"/>
    <n v="1"/>
    <n v="1300"/>
    <s v="YES"/>
    <n v="1300"/>
    <s v="123-118"/>
    <m/>
    <m/>
    <s v="SEPTIC"/>
    <n v="1300"/>
    <m/>
    <m/>
    <n v="1"/>
    <n v="1"/>
    <n v="3"/>
    <n v="720"/>
    <n v="1"/>
    <m/>
    <m/>
    <m/>
    <m/>
    <m/>
    <m/>
    <m/>
    <m/>
    <m/>
    <m/>
    <n v="2"/>
    <n v="1"/>
    <x v="7"/>
    <x v="7"/>
  </r>
  <r>
    <s v="UNK468"/>
    <s v="FEE"/>
    <x v="0"/>
    <s v="0 UPPER BOUNDARY R"/>
    <n v="131"/>
    <s v="MAROTTA LOUISE M"/>
    <s v="R130"/>
    <s v="RES ACLNP"/>
    <m/>
    <n v="3.1386599999999998"/>
    <n v="0"/>
    <n v="0"/>
    <n v="0"/>
    <n v="0"/>
    <m/>
    <n v="0"/>
    <n v="0"/>
    <n v="0"/>
    <s v="NO_W2"/>
    <n v="0"/>
    <m/>
    <m/>
    <m/>
    <m/>
    <n v="0"/>
    <m/>
    <m/>
    <n v="0"/>
    <n v="0"/>
    <n v="0"/>
    <n v="0"/>
    <n v="0"/>
    <s v="Not in new Assr DB, part of Marotta ser"/>
    <m/>
    <m/>
    <m/>
    <m/>
    <m/>
    <m/>
    <m/>
    <m/>
    <m/>
    <n v="11"/>
    <n v="1"/>
    <x v="7"/>
    <x v="7"/>
  </r>
  <r>
    <s v="123-1312"/>
    <m/>
    <x v="0"/>
    <s v="79 PURITAN AVE"/>
    <n v="101"/>
    <s v="ANDERSON MARION L &amp; JOHN  W"/>
    <s v="R130"/>
    <s v="ONE FAMILY"/>
    <s v="123//1312//"/>
    <n v="0.33709"/>
    <n v="1"/>
    <n v="1"/>
    <n v="1"/>
    <n v="1"/>
    <s v="SEPTIC"/>
    <n v="0"/>
    <n v="1"/>
    <n v="0"/>
    <s v="NO_W1"/>
    <n v="0"/>
    <s v="123-1312"/>
    <s v="Gas,Well,Septic"/>
    <s v="SEPTIC"/>
    <s v="SEPTIC"/>
    <n v="0"/>
    <m/>
    <m/>
    <n v="1"/>
    <n v="1"/>
    <n v="2"/>
    <n v="1258"/>
    <n v="1"/>
    <m/>
    <m/>
    <m/>
    <m/>
    <m/>
    <m/>
    <m/>
    <m/>
    <m/>
    <m/>
    <n v="5"/>
    <n v="1"/>
    <x v="7"/>
    <x v="7"/>
  </r>
  <r>
    <s v="114C-1-66"/>
    <m/>
    <x v="0"/>
    <s v="299 CHARGE POND RD"/>
    <n v="101"/>
    <s v="GULA THOMAS W"/>
    <s v="R130"/>
    <s v="ONE FAMILY"/>
    <s v="114/C1/66//"/>
    <n v="0.28142"/>
    <n v="1"/>
    <n v="1"/>
    <n v="1"/>
    <n v="1"/>
    <s v="SEPTIC"/>
    <n v="0"/>
    <n v="0"/>
    <n v="0"/>
    <s v="YES"/>
    <n v="0"/>
    <s v="114C-1-66"/>
    <s v="Well,Septic"/>
    <s v="SEPTIC"/>
    <s v="SEPTIC"/>
    <n v="0"/>
    <m/>
    <m/>
    <n v="1"/>
    <n v="1"/>
    <n v="3"/>
    <n v="1516"/>
    <n v="1.75"/>
    <m/>
    <m/>
    <m/>
    <m/>
    <m/>
    <m/>
    <m/>
    <m/>
    <m/>
    <m/>
    <n v="1"/>
    <n v="1"/>
    <x v="7"/>
    <x v="7"/>
  </r>
  <r>
    <s v="114C-1-43"/>
    <m/>
    <x v="0"/>
    <s v="300 CHARGE POND RD"/>
    <n v="101"/>
    <s v="KEARNS THOMAS M"/>
    <s v="R60"/>
    <s v="ONE FAMILY"/>
    <s v="114/C1/43//"/>
    <n v="0.56477999999999995"/>
    <n v="1"/>
    <n v="1"/>
    <n v="1"/>
    <n v="1"/>
    <s v="SEPTIC"/>
    <n v="0"/>
    <n v="0"/>
    <n v="0"/>
    <s v="YES"/>
    <n v="0"/>
    <s v="114C-1-43"/>
    <s v="Well,Septic"/>
    <s v="SEPTIC"/>
    <s v="SEPTIC"/>
    <n v="0"/>
    <m/>
    <m/>
    <n v="1"/>
    <n v="1"/>
    <n v="4"/>
    <n v="2864"/>
    <n v="1.75"/>
    <m/>
    <m/>
    <m/>
    <m/>
    <m/>
    <m/>
    <m/>
    <m/>
    <m/>
    <m/>
    <n v="2"/>
    <n v="1"/>
    <x v="7"/>
    <x v="7"/>
  </r>
  <r>
    <s v="118-508B"/>
    <m/>
    <x v="0"/>
    <s v="73 MAYFLOWER LN"/>
    <n v="101"/>
    <s v="KRIS JOHN WILLIAM"/>
    <s v="R130"/>
    <s v="ONE FAMILY"/>
    <s v="118//508/B/"/>
    <n v="0.44773000000000002"/>
    <n v="1"/>
    <n v="1"/>
    <n v="1"/>
    <n v="1"/>
    <s v="SEPTIC"/>
    <n v="0"/>
    <n v="0"/>
    <n v="0"/>
    <s v="YES"/>
    <n v="0"/>
    <s v="118-508B"/>
    <s v="Gas,Well,Septic"/>
    <s v="SEPTIC"/>
    <s v="SEPTIC"/>
    <n v="0"/>
    <m/>
    <m/>
    <n v="1"/>
    <n v="1"/>
    <n v="2"/>
    <n v="872"/>
    <n v="1"/>
    <m/>
    <m/>
    <m/>
    <m/>
    <m/>
    <m/>
    <m/>
    <m/>
    <m/>
    <m/>
    <n v="1"/>
    <n v="1"/>
    <x v="7"/>
    <x v="7"/>
  </r>
  <r>
    <s v="LAND_NOPARC"/>
    <m/>
    <x v="0"/>
    <m/>
    <n v="0"/>
    <m/>
    <m/>
    <m/>
    <m/>
    <n v="7.9829999999999998E-2"/>
    <n v="0"/>
    <n v="0"/>
    <n v="0"/>
    <n v="0"/>
    <m/>
    <n v="0"/>
    <n v="0"/>
    <n v="0"/>
    <s v="NO"/>
    <n v="0"/>
    <m/>
    <m/>
    <m/>
    <m/>
    <n v="0"/>
    <m/>
    <m/>
    <n v="0"/>
    <n v="0"/>
    <n v="0"/>
    <n v="0"/>
    <n v="0"/>
    <m/>
    <m/>
    <m/>
    <m/>
    <m/>
    <m/>
    <m/>
    <m/>
    <m/>
    <m/>
    <n v="0"/>
    <n v="1"/>
    <x v="7"/>
    <x v="7"/>
  </r>
  <r>
    <s v="119-B3"/>
    <m/>
    <x v="0"/>
    <s v="48 BLISSFUL LN"/>
    <n v="101"/>
    <s v="TRAINOR THOMAS A"/>
    <s v="R130"/>
    <s v="ONE FAMILY"/>
    <s v="119//B3//"/>
    <n v="3.2029700000000001"/>
    <n v="1"/>
    <n v="1"/>
    <n v="1"/>
    <n v="1"/>
    <s v="SEPTIC"/>
    <n v="0"/>
    <n v="0"/>
    <n v="0"/>
    <s v="NO_W1"/>
    <n v="0"/>
    <s v="119-B3"/>
    <m/>
    <m/>
    <s v="SEPTIC"/>
    <n v="0"/>
    <m/>
    <m/>
    <n v="1"/>
    <n v="1"/>
    <n v="3"/>
    <n v="2101"/>
    <n v="2"/>
    <m/>
    <m/>
    <m/>
    <m/>
    <m/>
    <m/>
    <m/>
    <m/>
    <m/>
    <m/>
    <n v="1"/>
    <n v="1"/>
    <x v="7"/>
    <x v="7"/>
  </r>
  <r>
    <s v="123-590"/>
    <m/>
    <x v="0"/>
    <s v="250 LAKE AVE"/>
    <n v="101"/>
    <s v="CORCORAN CATHLEEN"/>
    <s v="R130"/>
    <s v="ONE FAMILY"/>
    <s v="123//590//"/>
    <n v="0.48159000000000002"/>
    <n v="1"/>
    <n v="1"/>
    <n v="1"/>
    <n v="1"/>
    <s v="SEPTIC"/>
    <n v="0"/>
    <n v="1"/>
    <n v="3800"/>
    <s v="NO_W1"/>
    <n v="3800"/>
    <s v="123-590"/>
    <s v="Well,Septic"/>
    <s v="SEPTIC"/>
    <s v="SEPTIC"/>
    <n v="3800"/>
    <m/>
    <m/>
    <n v="1"/>
    <n v="1"/>
    <n v="2"/>
    <n v="1093"/>
    <n v="1"/>
    <m/>
    <m/>
    <m/>
    <m/>
    <m/>
    <m/>
    <m/>
    <m/>
    <m/>
    <m/>
    <n v="7"/>
    <n v="1"/>
    <x v="7"/>
    <x v="7"/>
  </r>
  <r>
    <s v="123-1723"/>
    <m/>
    <x v="0"/>
    <s v="107 HUNTER AVE"/>
    <n v="101"/>
    <s v="BURKE KEVIN A"/>
    <s v="R130"/>
    <s v="ONE FAMILY"/>
    <s v="123//1723//"/>
    <n v="0.64441000000000004"/>
    <n v="1"/>
    <n v="1"/>
    <n v="1"/>
    <n v="1"/>
    <s v="SEPTIC"/>
    <n v="0"/>
    <n v="1"/>
    <n v="2500"/>
    <s v="NO_W1"/>
    <n v="2500"/>
    <s v="123-1723"/>
    <s v="Well,Septic"/>
    <s v="SEPTIC"/>
    <s v="SEPTIC"/>
    <n v="2500"/>
    <m/>
    <m/>
    <n v="1"/>
    <n v="1"/>
    <n v="3"/>
    <n v="1296"/>
    <n v="1.5"/>
    <m/>
    <m/>
    <m/>
    <m/>
    <m/>
    <m/>
    <m/>
    <m/>
    <m/>
    <m/>
    <n v="9"/>
    <n v="1"/>
    <x v="7"/>
    <x v="7"/>
  </r>
  <r>
    <s v="123-952"/>
    <m/>
    <x v="0"/>
    <s v="259 PARK AVE"/>
    <n v="101"/>
    <s v="BOYD MARY R LIFE ESTATE"/>
    <s v="R130"/>
    <s v="ONE FAMILY"/>
    <s v="123//952//"/>
    <n v="0.13919000000000001"/>
    <n v="1"/>
    <n v="1"/>
    <n v="1"/>
    <n v="1"/>
    <s v="SEPTIC"/>
    <n v="0"/>
    <n v="1"/>
    <n v="2000"/>
    <s v="NO_W1"/>
    <n v="2000"/>
    <s v="123-952"/>
    <s v="Well,Septic"/>
    <s v="SEPTIC"/>
    <s v="SEPTIC"/>
    <n v="2000"/>
    <m/>
    <m/>
    <n v="1"/>
    <n v="1"/>
    <n v="1"/>
    <n v="686"/>
    <n v="1"/>
    <m/>
    <m/>
    <m/>
    <m/>
    <m/>
    <m/>
    <m/>
    <m/>
    <m/>
    <m/>
    <n v="2"/>
    <n v="1"/>
    <x v="7"/>
    <x v="7"/>
  </r>
  <r>
    <s v="123-623"/>
    <m/>
    <x v="0"/>
    <s v="247 LAKE AVE"/>
    <n v="132"/>
    <s v="CRAVEN LAWRENCE J"/>
    <s v="R130"/>
    <s v="RES ACLNUD  MDL-00"/>
    <s v="123//623//"/>
    <n v="0.12958"/>
    <n v="0"/>
    <n v="0"/>
    <n v="0"/>
    <n v="0"/>
    <m/>
    <n v="0"/>
    <n v="0"/>
    <n v="0"/>
    <s v="YES"/>
    <n v="0"/>
    <s v="123-623"/>
    <m/>
    <m/>
    <m/>
    <n v="0"/>
    <m/>
    <m/>
    <n v="0"/>
    <n v="0"/>
    <n v="0"/>
    <n v="0"/>
    <n v="0"/>
    <m/>
    <m/>
    <m/>
    <m/>
    <m/>
    <m/>
    <m/>
    <m/>
    <m/>
    <m/>
    <n v="2"/>
    <n v="1"/>
    <x v="7"/>
    <x v="7"/>
  </r>
  <r>
    <s v="123-1314"/>
    <m/>
    <x v="0"/>
    <s v="41 RASPBERRY RD"/>
    <n v="132"/>
    <s v="ANDERSON MARION L &amp; JOHN W"/>
    <s v="R130"/>
    <s v="RES ACLNUD  MDL-00"/>
    <s v="123//1314//"/>
    <n v="7.1169999999999997E-2"/>
    <n v="0"/>
    <n v="0"/>
    <n v="0"/>
    <n v="0"/>
    <m/>
    <n v="0"/>
    <n v="0"/>
    <n v="0"/>
    <s v="YES"/>
    <n v="0"/>
    <s v="123-1314"/>
    <m/>
    <m/>
    <m/>
    <n v="0"/>
    <m/>
    <m/>
    <n v="0"/>
    <n v="0"/>
    <n v="0"/>
    <n v="0"/>
    <n v="0"/>
    <m/>
    <m/>
    <m/>
    <m/>
    <m/>
    <m/>
    <m/>
    <m/>
    <m/>
    <m/>
    <n v="1"/>
    <n v="1"/>
    <x v="7"/>
    <x v="7"/>
  </r>
  <r>
    <s v="123-116"/>
    <m/>
    <x v="0"/>
    <s v="266 PLYMOUTH AVE"/>
    <n v="132"/>
    <s v="SINKIEWICZ ROBERT J"/>
    <s v="R130"/>
    <s v="RES ACLNUD  MDL-00"/>
    <s v="123//116//"/>
    <n v="0.12906999999999999"/>
    <n v="0"/>
    <n v="0"/>
    <n v="0"/>
    <n v="0"/>
    <m/>
    <n v="0"/>
    <n v="0"/>
    <n v="0"/>
    <s v="YES"/>
    <n v="0"/>
    <s v="123-116"/>
    <m/>
    <m/>
    <m/>
    <n v="0"/>
    <m/>
    <m/>
    <n v="0"/>
    <n v="0"/>
    <n v="0"/>
    <n v="0"/>
    <n v="0"/>
    <m/>
    <m/>
    <m/>
    <m/>
    <m/>
    <m/>
    <m/>
    <m/>
    <m/>
    <m/>
    <n v="2"/>
    <n v="1"/>
    <x v="7"/>
    <x v="7"/>
  </r>
  <r>
    <s v="123-950"/>
    <m/>
    <x v="0"/>
    <s v="33 RASPBERRY RD"/>
    <n v="101"/>
    <s v="LANCI JOHN R JR"/>
    <s v="R130"/>
    <s v="ONE FAMILY"/>
    <s v="123//950//"/>
    <n v="0.35332999999999998"/>
    <n v="1"/>
    <n v="1"/>
    <n v="1"/>
    <n v="1"/>
    <s v="SEPTIC"/>
    <n v="0"/>
    <n v="1"/>
    <n v="2800"/>
    <s v="NO_W1"/>
    <n v="2800"/>
    <s v="123-950"/>
    <s v="Gas,Well,Septic"/>
    <s v="SEPTIC"/>
    <s v="SEPTIC"/>
    <n v="2800"/>
    <m/>
    <m/>
    <n v="1"/>
    <n v="1"/>
    <n v="2"/>
    <n v="1115"/>
    <n v="1"/>
    <m/>
    <m/>
    <m/>
    <m/>
    <m/>
    <m/>
    <m/>
    <m/>
    <m/>
    <m/>
    <n v="5"/>
    <n v="1"/>
    <x v="7"/>
    <x v="7"/>
  </r>
  <r>
    <s v="LAND_NOPARC"/>
    <m/>
    <x v="0"/>
    <m/>
    <n v="0"/>
    <m/>
    <m/>
    <m/>
    <m/>
    <n v="4.3499999999999997E-3"/>
    <n v="0"/>
    <n v="0"/>
    <n v="0"/>
    <n v="0"/>
    <m/>
    <n v="0"/>
    <n v="0"/>
    <n v="0"/>
    <s v="NO"/>
    <n v="0"/>
    <m/>
    <m/>
    <m/>
    <m/>
    <n v="0"/>
    <m/>
    <m/>
    <n v="0"/>
    <n v="0"/>
    <n v="0"/>
    <n v="0"/>
    <n v="0"/>
    <m/>
    <m/>
    <m/>
    <m/>
    <m/>
    <m/>
    <m/>
    <m/>
    <m/>
    <m/>
    <n v="0"/>
    <n v="1"/>
    <x v="7"/>
    <x v="7"/>
  </r>
  <r>
    <s v="114B-192"/>
    <m/>
    <x v="0"/>
    <s v="0 UPPER POND RD"/>
    <n v="132"/>
    <s v="SUBON CO"/>
    <s v="R60"/>
    <s v="RES ACLNUD  MDL-00"/>
    <s v="114/B/192//"/>
    <n v="1.3706199999999999"/>
    <n v="0"/>
    <n v="0"/>
    <n v="0"/>
    <n v="0"/>
    <m/>
    <n v="0"/>
    <n v="0"/>
    <n v="0"/>
    <s v="YES"/>
    <n v="0"/>
    <s v="114B-192"/>
    <m/>
    <m/>
    <m/>
    <n v="0"/>
    <m/>
    <m/>
    <n v="0"/>
    <n v="0"/>
    <n v="0"/>
    <n v="0"/>
    <n v="0"/>
    <m/>
    <m/>
    <m/>
    <m/>
    <m/>
    <m/>
    <m/>
    <m/>
    <m/>
    <m/>
    <n v="5"/>
    <n v="1"/>
    <x v="13"/>
    <x v="13"/>
  </r>
  <r>
    <s v="118-536B"/>
    <m/>
    <x v="0"/>
    <s v="56 MAYFLOWER LN"/>
    <n v="101"/>
    <s v="BOTELHO JENNIFER"/>
    <s v="R130"/>
    <s v="ONE FAMILY"/>
    <s v="118//536/B/"/>
    <n v="0.30576999999999999"/>
    <n v="1"/>
    <n v="1"/>
    <n v="1"/>
    <n v="1"/>
    <s v="SEPTIC"/>
    <n v="0"/>
    <n v="0"/>
    <n v="0"/>
    <s v="YES"/>
    <n v="0"/>
    <s v="118-536B"/>
    <s v="Gas,Well,Septic"/>
    <s v="SEPTIC"/>
    <s v="SEPTIC"/>
    <n v="0"/>
    <m/>
    <m/>
    <n v="1"/>
    <n v="1"/>
    <n v="3"/>
    <n v="948"/>
    <n v="1"/>
    <m/>
    <m/>
    <m/>
    <m/>
    <m/>
    <m/>
    <m/>
    <m/>
    <m/>
    <m/>
    <n v="1"/>
    <n v="1"/>
    <x v="7"/>
    <x v="7"/>
  </r>
  <r>
    <s v="123-932"/>
    <m/>
    <x v="0"/>
    <s v="256 PARK AVE"/>
    <n v="101"/>
    <s v="JUSTICE CHARLES E"/>
    <s v="R130"/>
    <s v="ONE FAMILY"/>
    <s v="123//932//"/>
    <n v="0.34465000000000001"/>
    <n v="1"/>
    <n v="1"/>
    <n v="1"/>
    <n v="1"/>
    <s v="SEPTIC"/>
    <n v="0"/>
    <n v="1"/>
    <n v="2800"/>
    <s v="YES"/>
    <n v="2800"/>
    <s v="123-932"/>
    <s v="Well,Septic"/>
    <s v="SEPTIC"/>
    <s v="SEPTIC"/>
    <n v="2800"/>
    <m/>
    <m/>
    <n v="1"/>
    <n v="1"/>
    <n v="4"/>
    <n v="1057"/>
    <n v="1.9"/>
    <m/>
    <m/>
    <m/>
    <m/>
    <m/>
    <m/>
    <m/>
    <m/>
    <m/>
    <m/>
    <n v="6"/>
    <n v="1"/>
    <x v="7"/>
    <x v="7"/>
  </r>
  <r>
    <s v="123-621"/>
    <m/>
    <x v="0"/>
    <s v="249 LAKE AVE"/>
    <n v="101"/>
    <s v="CRAVEN LAWRENCE J"/>
    <s v="R130"/>
    <s v="ONE FAMILY"/>
    <s v="123//621//"/>
    <n v="0.12598999999999999"/>
    <n v="1"/>
    <n v="1"/>
    <n v="1"/>
    <n v="1"/>
    <s v="SEPTIC"/>
    <n v="0"/>
    <n v="0"/>
    <n v="0"/>
    <s v="YES"/>
    <n v="0"/>
    <s v="123-621"/>
    <s v="Well,Septic"/>
    <s v="SEPTIC"/>
    <s v="SEPTIC"/>
    <n v="0"/>
    <m/>
    <m/>
    <n v="1"/>
    <n v="1"/>
    <n v="2"/>
    <n v="1008"/>
    <n v="1"/>
    <m/>
    <m/>
    <m/>
    <m/>
    <m/>
    <m/>
    <m/>
    <m/>
    <m/>
    <m/>
    <n v="2"/>
    <n v="1"/>
    <x v="7"/>
    <x v="7"/>
  </r>
  <r>
    <s v="123-292"/>
    <m/>
    <x v="0"/>
    <s v="215 PLYMOUTH AVE"/>
    <n v="101"/>
    <s v="LITTIG WILLIAM T &amp; JEAN M"/>
    <s v="R130"/>
    <s v="ONE FAMILY"/>
    <s v="123//292//"/>
    <n v="0.13322000000000001"/>
    <n v="1"/>
    <n v="1"/>
    <n v="1"/>
    <n v="1"/>
    <s v="SEPTIC"/>
    <n v="0"/>
    <n v="1"/>
    <n v="6900"/>
    <s v="YES"/>
    <n v="6900"/>
    <s v="123-292"/>
    <s v="Well,Septic"/>
    <s v="SEPTIC"/>
    <s v="SEPTIC"/>
    <n v="6900"/>
    <m/>
    <m/>
    <n v="1"/>
    <n v="1"/>
    <n v="2"/>
    <n v="1021"/>
    <n v="1"/>
    <m/>
    <m/>
    <m/>
    <m/>
    <m/>
    <m/>
    <m/>
    <m/>
    <m/>
    <m/>
    <n v="2"/>
    <n v="1"/>
    <x v="7"/>
    <x v="7"/>
  </r>
  <r>
    <s v="114C-1-67"/>
    <m/>
    <x v="0"/>
    <s v="301 CHARGE POND RD"/>
    <n v="101"/>
    <s v="LEBLANC STEVEN M"/>
    <s v="R130"/>
    <s v="ONE FAMILY"/>
    <s v="114/C1/67//"/>
    <n v="0.29730000000000001"/>
    <n v="1"/>
    <n v="1"/>
    <n v="1"/>
    <n v="1"/>
    <s v="SEPTIC"/>
    <n v="0"/>
    <n v="0"/>
    <n v="0"/>
    <s v="YES"/>
    <n v="0"/>
    <s v="114C-1-67"/>
    <s v="Well,Septic"/>
    <s v="SEPTIC"/>
    <s v="SEPTIC"/>
    <n v="0"/>
    <m/>
    <m/>
    <n v="1"/>
    <n v="1"/>
    <n v="3"/>
    <n v="1387"/>
    <n v="1.75"/>
    <m/>
    <m/>
    <m/>
    <m/>
    <m/>
    <m/>
    <m/>
    <m/>
    <m/>
    <m/>
    <n v="1"/>
    <n v="1"/>
    <x v="7"/>
    <x v="7"/>
  </r>
  <r>
    <s v="134_8_0"/>
    <s v="FEE"/>
    <x v="2"/>
    <s v="0 FEDERAL RD"/>
    <n v="700"/>
    <s v="SLOCUM GIBBS CRANBERRY CO"/>
    <m/>
    <m/>
    <m/>
    <n v="8.8404500000000006"/>
    <n v="0"/>
    <n v="0"/>
    <n v="0"/>
    <n v="0"/>
    <m/>
    <n v="0"/>
    <n v="0"/>
    <n v="0"/>
    <m/>
    <n v="0"/>
    <m/>
    <m/>
    <m/>
    <m/>
    <n v="0"/>
    <m/>
    <m/>
    <n v="0"/>
    <n v="0"/>
    <n v="0"/>
    <n v="0"/>
    <n v="0"/>
    <m/>
    <m/>
    <m/>
    <m/>
    <m/>
    <m/>
    <m/>
    <m/>
    <m/>
    <m/>
    <n v="0"/>
    <n v="1"/>
    <x v="15"/>
    <x v="15"/>
  </r>
  <r>
    <s v="123-948"/>
    <m/>
    <x v="0"/>
    <s v="27 RASPBERRY RD"/>
    <n v="131"/>
    <s v="STAULA DOMINIC"/>
    <s v="R130"/>
    <s v="RES ACLNPO  MDL-00"/>
    <s v="123//948//"/>
    <n v="0.15143000000000001"/>
    <n v="0"/>
    <n v="0"/>
    <n v="0"/>
    <n v="0"/>
    <m/>
    <n v="0"/>
    <n v="0"/>
    <n v="0"/>
    <s v="YES"/>
    <n v="0"/>
    <s v="123-948"/>
    <m/>
    <m/>
    <m/>
    <n v="0"/>
    <m/>
    <m/>
    <n v="0"/>
    <n v="0"/>
    <n v="0"/>
    <n v="0"/>
    <n v="0"/>
    <m/>
    <m/>
    <m/>
    <m/>
    <m/>
    <m/>
    <m/>
    <m/>
    <m/>
    <m/>
    <n v="2"/>
    <n v="1"/>
    <x v="7"/>
    <x v="7"/>
  </r>
  <r>
    <s v="105-8"/>
    <m/>
    <x v="0"/>
    <s v="71 CHARLOTTE FURN RD"/>
    <n v="601"/>
    <s v="MAKEPEACE CO A D"/>
    <s v="R60"/>
    <s v="CHAPTER 61"/>
    <s v="105//8//"/>
    <n v="1.3635299999999999"/>
    <n v="0"/>
    <n v="0"/>
    <n v="0"/>
    <n v="0"/>
    <m/>
    <n v="0"/>
    <n v="0"/>
    <n v="0"/>
    <s v="YES"/>
    <n v="0"/>
    <s v="105-8"/>
    <m/>
    <m/>
    <m/>
    <n v="0"/>
    <m/>
    <m/>
    <n v="0"/>
    <n v="0"/>
    <n v="0"/>
    <n v="0"/>
    <n v="0"/>
    <m/>
    <m/>
    <m/>
    <m/>
    <m/>
    <m/>
    <m/>
    <m/>
    <m/>
    <m/>
    <n v="0"/>
    <n v="1"/>
    <x v="9"/>
    <x v="9"/>
  </r>
  <r>
    <s v="LAND_NOPARC"/>
    <m/>
    <x v="0"/>
    <m/>
    <n v="0"/>
    <m/>
    <m/>
    <m/>
    <m/>
    <n v="2.215E-2"/>
    <n v="0"/>
    <n v="0"/>
    <n v="0"/>
    <n v="0"/>
    <m/>
    <n v="0"/>
    <n v="0"/>
    <n v="0"/>
    <s v="NO"/>
    <n v="0"/>
    <m/>
    <m/>
    <m/>
    <m/>
    <n v="0"/>
    <m/>
    <m/>
    <n v="0"/>
    <n v="0"/>
    <n v="0"/>
    <n v="0"/>
    <n v="0"/>
    <m/>
    <m/>
    <m/>
    <m/>
    <m/>
    <m/>
    <m/>
    <m/>
    <m/>
    <m/>
    <n v="0"/>
    <n v="1"/>
    <x v="7"/>
    <x v="7"/>
  </r>
  <r>
    <s v="125-1002"/>
    <m/>
    <x v="0"/>
    <s v="212 BARKER RD"/>
    <n v="101"/>
    <s v="VIEIRA JOHN P JR &amp; BARBARA"/>
    <s v="R130"/>
    <s v="ONE FAMILY"/>
    <s v="125//1002//"/>
    <n v="0.29598000000000002"/>
    <n v="0"/>
    <n v="0"/>
    <n v="0"/>
    <n v="0"/>
    <m/>
    <n v="0"/>
    <n v="0"/>
    <n v="0"/>
    <s v="YES"/>
    <n v="0"/>
    <s v="125-1002"/>
    <s v="Well,Septic"/>
    <s v="SEPTIC"/>
    <m/>
    <n v="0"/>
    <m/>
    <m/>
    <n v="0"/>
    <n v="0"/>
    <n v="3"/>
    <n v="1406"/>
    <n v="1.5"/>
    <m/>
    <m/>
    <m/>
    <m/>
    <m/>
    <m/>
    <m/>
    <m/>
    <m/>
    <m/>
    <n v="0"/>
    <n v="1"/>
    <x v="7"/>
    <x v="7"/>
  </r>
  <r>
    <s v="123-111"/>
    <m/>
    <x v="0"/>
    <s v="276 PLYMOUTH AVE"/>
    <n v="101"/>
    <s v="SMITH HELEN A"/>
    <s v="R130"/>
    <s v="ONE FAMILY"/>
    <s v="123//111//"/>
    <n v="0.32385999999999998"/>
    <n v="1"/>
    <n v="1"/>
    <n v="1"/>
    <n v="1"/>
    <s v="SEPTIC"/>
    <n v="0"/>
    <n v="1"/>
    <n v="2900"/>
    <s v="YES"/>
    <n v="2900"/>
    <s v="123-111"/>
    <s v="Well,Septic"/>
    <s v="SEPTIC"/>
    <s v="SEPTIC"/>
    <n v="2900"/>
    <m/>
    <m/>
    <n v="1"/>
    <n v="1"/>
    <n v="3"/>
    <n v="1075"/>
    <n v="1.75"/>
    <m/>
    <m/>
    <m/>
    <m/>
    <m/>
    <m/>
    <m/>
    <m/>
    <m/>
    <m/>
    <n v="5"/>
    <n v="1"/>
    <x v="7"/>
    <x v="7"/>
  </r>
  <r>
    <s v="123-290"/>
    <m/>
    <x v="0"/>
    <s v="219 PLYMOUTH AVE"/>
    <n v="101"/>
    <s v="PETERSON JOHN E"/>
    <s v="R130"/>
    <s v="ONE FAMILY"/>
    <s v="123//290//"/>
    <n v="0.13128000000000001"/>
    <n v="1"/>
    <n v="1"/>
    <n v="1"/>
    <n v="1"/>
    <s v="SEPTIC"/>
    <n v="0"/>
    <n v="1"/>
    <n v="5400"/>
    <s v="YES"/>
    <n v="5400"/>
    <s v="123-290"/>
    <s v="Gas,Well,Septic"/>
    <s v="SEPTIC"/>
    <s v="SEPTIC"/>
    <n v="5400"/>
    <m/>
    <m/>
    <n v="1"/>
    <n v="1"/>
    <n v="3"/>
    <n v="772"/>
    <n v="1"/>
    <m/>
    <m/>
    <m/>
    <m/>
    <m/>
    <m/>
    <m/>
    <m/>
    <m/>
    <m/>
    <n v="2"/>
    <n v="1"/>
    <x v="7"/>
    <x v="7"/>
  </r>
  <r>
    <s v="124-1734"/>
    <m/>
    <x v="0"/>
    <s v="119 HUNTER AVE"/>
    <n v="101"/>
    <s v="RESNICK ROSEMARY D"/>
    <s v="R130"/>
    <s v="ONE FAMILY"/>
    <s v="124//1734//"/>
    <n v="0.28539999999999999"/>
    <n v="1"/>
    <n v="1"/>
    <n v="1"/>
    <n v="1"/>
    <s v="SEPTIC"/>
    <n v="0"/>
    <n v="1"/>
    <n v="2000"/>
    <s v="NO_W1"/>
    <n v="2000"/>
    <s v="124-1734"/>
    <s v="Well,Septic"/>
    <s v="SEPTIC"/>
    <s v="SEPTIC"/>
    <n v="2000"/>
    <m/>
    <m/>
    <n v="1"/>
    <n v="1"/>
    <n v="3"/>
    <n v="952"/>
    <n v="1"/>
    <m/>
    <m/>
    <m/>
    <m/>
    <m/>
    <m/>
    <m/>
    <m/>
    <m/>
    <m/>
    <n v="4"/>
    <n v="1"/>
    <x v="7"/>
    <x v="7"/>
  </r>
  <r>
    <s v="123-618"/>
    <m/>
    <x v="0"/>
    <s v="17 RASPBERRY RD"/>
    <n v="101"/>
    <s v="PALMACCI STEPHEN T"/>
    <s v="R130"/>
    <s v="ONE FAMILY"/>
    <s v="123//618//"/>
    <n v="0.25524000000000002"/>
    <n v="1"/>
    <n v="1"/>
    <n v="1"/>
    <n v="1"/>
    <s v="SEPTIC"/>
    <n v="0"/>
    <n v="1"/>
    <n v="300"/>
    <s v="YES"/>
    <n v="300"/>
    <s v="123-618"/>
    <s v="Well,Septic"/>
    <s v="SEPTIC"/>
    <s v="SEPTIC"/>
    <n v="300"/>
    <m/>
    <m/>
    <n v="1"/>
    <n v="1"/>
    <n v="2"/>
    <n v="720"/>
    <n v="1.5"/>
    <m/>
    <m/>
    <m/>
    <m/>
    <m/>
    <m/>
    <m/>
    <m/>
    <m/>
    <m/>
    <n v="3"/>
    <n v="1"/>
    <x v="7"/>
    <x v="7"/>
  </r>
  <r>
    <s v="119-B4"/>
    <m/>
    <x v="0"/>
    <s v="50 BLISSFUL LN"/>
    <n v="101"/>
    <s v="CASCONE KAREN I"/>
    <s v="R130"/>
    <s v="ONE FAMILY"/>
    <s v="119//B4//"/>
    <n v="3.1837200000000001"/>
    <n v="1"/>
    <n v="1"/>
    <n v="1"/>
    <n v="1"/>
    <s v="SEPTIC"/>
    <n v="0"/>
    <n v="0"/>
    <n v="0"/>
    <s v="NO_W1"/>
    <n v="0"/>
    <s v="119-B4"/>
    <m/>
    <m/>
    <s v="SEPTIC"/>
    <n v="0"/>
    <m/>
    <m/>
    <n v="1"/>
    <n v="1"/>
    <n v="3"/>
    <n v="2176"/>
    <n v="2"/>
    <m/>
    <m/>
    <m/>
    <m/>
    <m/>
    <m/>
    <m/>
    <m/>
    <m/>
    <m/>
    <n v="1"/>
    <n v="1"/>
    <x v="7"/>
    <x v="7"/>
  </r>
  <r>
    <s v="118-572B"/>
    <m/>
    <x v="0"/>
    <s v="0 BLISSFUL LN"/>
    <n v="132"/>
    <s v="JAS REALTY LLC"/>
    <s v="R130"/>
    <s v="RES ACLNUD  MDL-00"/>
    <s v="118//572/B/"/>
    <n v="0.48992000000000002"/>
    <n v="0"/>
    <n v="0"/>
    <n v="0"/>
    <n v="0"/>
    <m/>
    <n v="0"/>
    <n v="0"/>
    <n v="0"/>
    <s v="YES"/>
    <n v="0"/>
    <s v="118-572B"/>
    <m/>
    <m/>
    <m/>
    <n v="0"/>
    <m/>
    <m/>
    <n v="0"/>
    <n v="0"/>
    <n v="0"/>
    <n v="0"/>
    <n v="0"/>
    <m/>
    <m/>
    <m/>
    <m/>
    <m/>
    <m/>
    <m/>
    <m/>
    <m/>
    <m/>
    <n v="2"/>
    <n v="1"/>
    <x v="7"/>
    <x v="7"/>
  </r>
  <r>
    <s v="124-947"/>
    <m/>
    <x v="0"/>
    <s v="10 RASPBERRY RD"/>
    <n v="101"/>
    <s v="KELLY SHAUN W"/>
    <s v="R130"/>
    <s v="ONE FAMILY"/>
    <s v="124//947//"/>
    <n v="0.24904000000000001"/>
    <n v="1"/>
    <n v="1"/>
    <n v="1"/>
    <n v="1"/>
    <s v="SEPTIC"/>
    <n v="0"/>
    <n v="1"/>
    <n v="1500"/>
    <s v="NO_W1"/>
    <n v="1500"/>
    <s v="124-947"/>
    <s v="Well,Septic"/>
    <s v="SEPTIC"/>
    <s v="SEPTIC"/>
    <n v="1500"/>
    <m/>
    <m/>
    <n v="1"/>
    <n v="1"/>
    <n v="1"/>
    <n v="580"/>
    <n v="1"/>
    <m/>
    <m/>
    <m/>
    <m/>
    <m/>
    <m/>
    <m/>
    <m/>
    <m/>
    <m/>
    <n v="4"/>
    <n v="1"/>
    <x v="7"/>
    <x v="7"/>
  </r>
  <r>
    <s v="TS_GAPS_NO_MAPPAR"/>
    <m/>
    <x v="1"/>
    <m/>
    <n v="999"/>
    <m/>
    <m/>
    <m/>
    <m/>
    <n v="0.19664000000000001"/>
    <n v="0"/>
    <n v="0"/>
    <n v="0"/>
    <n v="0"/>
    <m/>
    <n v="0"/>
    <n v="0"/>
    <n v="0"/>
    <m/>
    <n v="0"/>
    <m/>
    <m/>
    <m/>
    <m/>
    <n v="0"/>
    <m/>
    <m/>
    <n v="0"/>
    <n v="0"/>
    <n v="0"/>
    <n v="0"/>
    <n v="0"/>
    <m/>
    <m/>
    <s v="0"/>
    <s v="0"/>
    <s v="0"/>
    <m/>
    <m/>
    <m/>
    <m/>
    <m/>
    <n v="0"/>
    <n v="1"/>
    <x v="15"/>
    <x v="15"/>
  </r>
  <r>
    <s v="123-595"/>
    <m/>
    <x v="0"/>
    <s v="260 LAKE AVE"/>
    <n v="101"/>
    <s v="WHITE PETER E"/>
    <s v="R130"/>
    <s v="ONE FAMILY"/>
    <s v="123//595//"/>
    <n v="0.33729999999999999"/>
    <n v="1"/>
    <n v="1"/>
    <n v="1"/>
    <n v="1"/>
    <s v="SEPTIC"/>
    <n v="0"/>
    <n v="1"/>
    <n v="3100"/>
    <s v="NO_W1"/>
    <n v="3100"/>
    <s v="123-595"/>
    <s v="Well,Septic"/>
    <s v="SEPTIC"/>
    <s v="SEPTIC"/>
    <n v="3100"/>
    <m/>
    <m/>
    <n v="1"/>
    <n v="1"/>
    <n v="2"/>
    <n v="648"/>
    <n v="1"/>
    <m/>
    <m/>
    <m/>
    <m/>
    <m/>
    <m/>
    <m/>
    <m/>
    <m/>
    <m/>
    <n v="5"/>
    <n v="1"/>
    <x v="7"/>
    <x v="7"/>
  </r>
  <r>
    <s v="124-1253"/>
    <m/>
    <x v="0"/>
    <s v="96 PURITAN AVE"/>
    <n v="132"/>
    <s v="BARROWS PETER J"/>
    <s v="R130"/>
    <s v="RES ACLNUD  MDL-00"/>
    <s v="124//1253//"/>
    <n v="7.1739999999999998E-2"/>
    <n v="0"/>
    <n v="0"/>
    <n v="0"/>
    <n v="0"/>
    <m/>
    <n v="0"/>
    <n v="0"/>
    <n v="0"/>
    <s v="YES"/>
    <n v="0"/>
    <s v="124-1253"/>
    <m/>
    <m/>
    <m/>
    <n v="0"/>
    <m/>
    <m/>
    <n v="0"/>
    <n v="0"/>
    <n v="0"/>
    <n v="0"/>
    <n v="0"/>
    <m/>
    <m/>
    <m/>
    <m/>
    <m/>
    <m/>
    <m/>
    <m/>
    <m/>
    <m/>
    <n v="1"/>
    <n v="1"/>
    <x v="7"/>
    <x v="7"/>
  </r>
  <r>
    <s v="124-1310"/>
    <m/>
    <x v="0"/>
    <s v="14 RASPBERRY RD"/>
    <n v="101"/>
    <s v="CARLSON GAYLE I"/>
    <s v="R13"/>
    <s v="ONE FAMILY"/>
    <s v="124//1310//"/>
    <n v="0.42831999999999998"/>
    <n v="1"/>
    <n v="1"/>
    <n v="1"/>
    <n v="1"/>
    <s v="SEPTIC"/>
    <n v="0"/>
    <n v="1"/>
    <n v="4900"/>
    <s v="NO_W1"/>
    <n v="4900"/>
    <s v="124-1310"/>
    <s v="Well,Septic"/>
    <s v="SEPTIC"/>
    <s v="SEPTIC"/>
    <n v="4900"/>
    <m/>
    <m/>
    <n v="1"/>
    <n v="1"/>
    <n v="2"/>
    <n v="1098"/>
    <n v="1"/>
    <m/>
    <m/>
    <m/>
    <m/>
    <m/>
    <m/>
    <m/>
    <m/>
    <m/>
    <m/>
    <n v="6"/>
    <n v="1"/>
    <x v="7"/>
    <x v="7"/>
  </r>
  <r>
    <s v="114E-W1"/>
    <m/>
    <x v="0"/>
    <s v="HIGH DAM RD"/>
    <n v="903"/>
    <s v="WAREHAM FIRE DISTRICT"/>
    <s v="R130"/>
    <s v="MUNICIPAL  MDL-00"/>
    <s v="114/E/W1//"/>
    <n v="12.326169999999999"/>
    <n v="0"/>
    <n v="0"/>
    <n v="0"/>
    <n v="0"/>
    <m/>
    <n v="0"/>
    <n v="0"/>
    <n v="0"/>
    <s v="YES"/>
    <n v="0"/>
    <s v="114E-W1"/>
    <m/>
    <m/>
    <m/>
    <n v="0"/>
    <m/>
    <m/>
    <n v="0"/>
    <n v="0"/>
    <n v="0"/>
    <n v="0"/>
    <n v="0"/>
    <m/>
    <m/>
    <m/>
    <m/>
    <m/>
    <m/>
    <m/>
    <m/>
    <m/>
    <m/>
    <n v="1"/>
    <n v="1"/>
    <x v="7"/>
    <x v="7"/>
  </r>
  <r>
    <s v="124-1550"/>
    <m/>
    <x v="0"/>
    <s v="86 HUNTER AVE"/>
    <n v="101"/>
    <s v="WASHINGTON PATRICIA A"/>
    <s v="R130"/>
    <s v="ONE FAMILY"/>
    <s v="124//1550//"/>
    <n v="0.35446"/>
    <n v="1"/>
    <n v="1"/>
    <n v="1"/>
    <n v="1"/>
    <s v="SEPTIC"/>
    <n v="0"/>
    <n v="1"/>
    <n v="5100"/>
    <s v="NO_W1"/>
    <n v="5100"/>
    <s v="124-1550"/>
    <s v="Public Water,Septic"/>
    <s v="SEPTIC"/>
    <s v="SEPTIC"/>
    <n v="5100"/>
    <m/>
    <m/>
    <n v="1"/>
    <n v="1"/>
    <n v="3"/>
    <n v="1400"/>
    <n v="2"/>
    <m/>
    <m/>
    <m/>
    <m/>
    <m/>
    <m/>
    <m/>
    <m/>
    <m/>
    <m/>
    <n v="5"/>
    <n v="1"/>
    <x v="7"/>
    <x v="7"/>
  </r>
  <r>
    <s v="114C-1-68"/>
    <m/>
    <x v="0"/>
    <s v="303 CHARGE POND RD"/>
    <n v="101"/>
    <s v="GOMEZ KAREN"/>
    <s v="R130"/>
    <s v="ONE FAMILY"/>
    <s v="114/C1/68//"/>
    <n v="0.28672999999999998"/>
    <n v="1"/>
    <n v="1"/>
    <n v="1"/>
    <n v="1"/>
    <s v="SEPTIC"/>
    <n v="0"/>
    <n v="0"/>
    <n v="0"/>
    <s v="YES"/>
    <n v="0"/>
    <s v="114C-1-68"/>
    <s v="Well,Septic"/>
    <s v="SEPTIC"/>
    <s v="SEPTIC"/>
    <n v="0"/>
    <m/>
    <m/>
    <n v="1"/>
    <n v="1"/>
    <n v="3"/>
    <n v="1306"/>
    <n v="1.75"/>
    <m/>
    <m/>
    <m/>
    <m/>
    <m/>
    <m/>
    <m/>
    <m/>
    <m/>
    <m/>
    <n v="1"/>
    <n v="1"/>
    <x v="7"/>
    <x v="7"/>
  </r>
  <r>
    <s v="124-1736"/>
    <m/>
    <x v="0"/>
    <s v="123 HUNTER AVE"/>
    <n v="132"/>
    <s v="HENDERSON ROBERT B TR ROBERT B"/>
    <s v="R130"/>
    <s v="RES ACLNUD  MDL-00"/>
    <s v="124//1736//"/>
    <n v="0.14696000000000001"/>
    <n v="0"/>
    <n v="0"/>
    <n v="0"/>
    <n v="0"/>
    <m/>
    <n v="0"/>
    <n v="0"/>
    <n v="0"/>
    <s v="NO_W1"/>
    <n v="0"/>
    <s v="124-1736"/>
    <m/>
    <m/>
    <m/>
    <n v="0"/>
    <m/>
    <m/>
    <n v="0"/>
    <n v="0"/>
    <n v="0"/>
    <n v="0"/>
    <n v="0"/>
    <m/>
    <m/>
    <m/>
    <m/>
    <m/>
    <m/>
    <m/>
    <m/>
    <m/>
    <m/>
    <n v="2"/>
    <n v="1"/>
    <x v="7"/>
    <x v="7"/>
  </r>
  <r>
    <s v="118-510B"/>
    <m/>
    <x v="0"/>
    <s v="77 MAYFLOWER LN"/>
    <n v="101"/>
    <s v="GEORGE ANA M"/>
    <s v="R130"/>
    <s v="ONE FAMILY"/>
    <s v="118//510/B/"/>
    <n v="0.47426000000000001"/>
    <n v="1"/>
    <n v="1"/>
    <n v="1"/>
    <n v="1"/>
    <s v="SEPTIC"/>
    <n v="0"/>
    <n v="0"/>
    <n v="0"/>
    <s v="YES"/>
    <n v="0"/>
    <s v="118-510B"/>
    <s v="Gas,Well,Septic"/>
    <s v="SEPTIC"/>
    <s v="SEPTIC"/>
    <n v="0"/>
    <m/>
    <m/>
    <n v="1"/>
    <n v="1"/>
    <n v="3"/>
    <n v="948"/>
    <n v="1"/>
    <m/>
    <m/>
    <m/>
    <m/>
    <m/>
    <m/>
    <m/>
    <m/>
    <m/>
    <m/>
    <n v="1"/>
    <n v="1"/>
    <x v="7"/>
    <x v="7"/>
  </r>
  <r>
    <s v="123-287"/>
    <m/>
    <x v="0"/>
    <s v="223 PLYMOUTH AVE"/>
    <n v="101"/>
    <s v="MIHALEC GAIL TRUSTEE OF"/>
    <s v="R130"/>
    <s v="ONE FAMILY"/>
    <s v="123//287//"/>
    <n v="0.14598"/>
    <n v="1"/>
    <n v="1"/>
    <n v="1"/>
    <n v="1"/>
    <s v="SEPTIC"/>
    <n v="0"/>
    <n v="0"/>
    <n v="0"/>
    <s v="NO_W1"/>
    <n v="0"/>
    <s v="123-287"/>
    <s v="Well,Septic"/>
    <s v="SEPTIC"/>
    <s v="SEPTIC"/>
    <n v="0"/>
    <m/>
    <m/>
    <n v="1"/>
    <n v="1"/>
    <n v="2"/>
    <n v="936"/>
    <n v="1"/>
    <m/>
    <m/>
    <m/>
    <m/>
    <m/>
    <m/>
    <m/>
    <m/>
    <m/>
    <m/>
    <n v="3"/>
    <n v="1"/>
    <x v="7"/>
    <x v="7"/>
  </r>
  <r>
    <s v="114C-1-45"/>
    <m/>
    <x v="0"/>
    <s v="304 CHARGE POND RD"/>
    <n v="101"/>
    <s v="ORMSTON TAMMY R"/>
    <s v="R60"/>
    <s v="ONE FAMILY"/>
    <s v="114/C1/45//"/>
    <n v="0.28570000000000001"/>
    <n v="0"/>
    <n v="1"/>
    <n v="0"/>
    <n v="1"/>
    <m/>
    <n v="0"/>
    <n v="0"/>
    <n v="0"/>
    <s v="YES"/>
    <n v="0"/>
    <s v="114C-1-45"/>
    <m/>
    <m/>
    <s v="SEPTIC"/>
    <n v="0"/>
    <m/>
    <m/>
    <n v="0"/>
    <n v="1"/>
    <n v="3"/>
    <n v="1664"/>
    <n v="2"/>
    <m/>
    <m/>
    <m/>
    <m/>
    <m/>
    <m/>
    <m/>
    <m/>
    <m/>
    <m/>
    <n v="1"/>
    <n v="1"/>
    <x v="7"/>
    <x v="7"/>
  </r>
  <r>
    <s v="LAND_NOPARC"/>
    <m/>
    <x v="0"/>
    <m/>
    <n v="0"/>
    <m/>
    <m/>
    <m/>
    <m/>
    <n v="8.0400000000000003E-3"/>
    <n v="0"/>
    <n v="0"/>
    <n v="0"/>
    <n v="0"/>
    <m/>
    <n v="0"/>
    <n v="0"/>
    <n v="0"/>
    <s v="NO"/>
    <n v="0"/>
    <m/>
    <m/>
    <m/>
    <m/>
    <n v="0"/>
    <m/>
    <m/>
    <n v="0"/>
    <n v="0"/>
    <n v="0"/>
    <n v="0"/>
    <n v="0"/>
    <m/>
    <m/>
    <m/>
    <m/>
    <m/>
    <m/>
    <m/>
    <m/>
    <m/>
    <m/>
    <n v="0"/>
    <n v="1"/>
    <x v="7"/>
    <x v="7"/>
  </r>
  <r>
    <s v="118-B5-4"/>
    <m/>
    <x v="0"/>
    <s v="51 BLISSFUL LN"/>
    <n v="101"/>
    <s v="DROPSKI DANIEL L"/>
    <s v="R130"/>
    <s v="ONE FAMILY"/>
    <s v="118//B5/4/"/>
    <n v="3.77074"/>
    <n v="1"/>
    <n v="1"/>
    <n v="1"/>
    <n v="1"/>
    <s v="SEPTIC"/>
    <n v="0"/>
    <n v="0"/>
    <n v="0"/>
    <s v="YES"/>
    <n v="0"/>
    <s v="118-B5-4"/>
    <m/>
    <m/>
    <s v="SEPTIC"/>
    <n v="0"/>
    <m/>
    <m/>
    <n v="1"/>
    <n v="1"/>
    <n v="3"/>
    <n v="1700"/>
    <n v="2"/>
    <m/>
    <m/>
    <m/>
    <m/>
    <m/>
    <m/>
    <m/>
    <m/>
    <m/>
    <m/>
    <n v="2"/>
    <n v="1"/>
    <x v="7"/>
    <x v="7"/>
  </r>
  <r>
    <s v="105A-90"/>
    <m/>
    <x v="0"/>
    <s v="4 WESTFIELD III"/>
    <n v="903"/>
    <s v="TOWN OF WAREHAM"/>
    <s v="MR30"/>
    <s v="MUNICIPAL  MDL-00"/>
    <s v="105/A/90//"/>
    <n v="3.2034099999999999"/>
    <n v="0"/>
    <n v="0"/>
    <n v="0"/>
    <n v="0"/>
    <m/>
    <n v="0"/>
    <n v="0"/>
    <n v="0"/>
    <s v="NO_W1"/>
    <n v="0"/>
    <s v="105A-90"/>
    <s v="Public Water,Gas"/>
    <m/>
    <m/>
    <n v="0"/>
    <m/>
    <m/>
    <n v="0"/>
    <n v="0"/>
    <n v="0"/>
    <n v="0"/>
    <n v="0"/>
    <m/>
    <m/>
    <m/>
    <m/>
    <m/>
    <m/>
    <m/>
    <m/>
    <m/>
    <m/>
    <n v="16"/>
    <n v="1"/>
    <x v="4"/>
    <x v="4"/>
  </r>
  <r>
    <s v="LAND_NOPARC"/>
    <m/>
    <x v="0"/>
    <m/>
    <n v="0"/>
    <m/>
    <m/>
    <m/>
    <m/>
    <n v="0.18967000000000001"/>
    <n v="0"/>
    <n v="0"/>
    <n v="0"/>
    <n v="0"/>
    <m/>
    <n v="0"/>
    <n v="0"/>
    <n v="0"/>
    <s v="NO"/>
    <n v="0"/>
    <m/>
    <m/>
    <m/>
    <m/>
    <n v="0"/>
    <m/>
    <m/>
    <n v="0"/>
    <n v="0"/>
    <n v="0"/>
    <n v="0"/>
    <n v="0"/>
    <m/>
    <m/>
    <m/>
    <m/>
    <m/>
    <m/>
    <m/>
    <m/>
    <m/>
    <m/>
    <n v="0"/>
    <n v="1"/>
    <x v="7"/>
    <x v="7"/>
  </r>
  <r>
    <s v="123-108"/>
    <m/>
    <x v="0"/>
    <s v="280 PLYMOUTH AVE"/>
    <n v="101"/>
    <s v="DOHERTY RICHARD A"/>
    <s v="R130"/>
    <s v="ONE FAMILY"/>
    <s v="123//108//"/>
    <n v="0.19980000000000001"/>
    <n v="1"/>
    <n v="1"/>
    <n v="1"/>
    <n v="1"/>
    <s v="SEPTIC"/>
    <n v="0"/>
    <n v="1"/>
    <n v="800"/>
    <s v="YES"/>
    <n v="800"/>
    <s v="123-108"/>
    <s v="Well,Septic"/>
    <s v="SEPTIC"/>
    <s v="SEPTIC"/>
    <n v="800"/>
    <m/>
    <m/>
    <n v="1"/>
    <n v="1"/>
    <n v="4"/>
    <n v="984"/>
    <n v="1.75"/>
    <m/>
    <m/>
    <m/>
    <m/>
    <m/>
    <m/>
    <m/>
    <m/>
    <m/>
    <m/>
    <n v="3"/>
    <n v="1"/>
    <x v="7"/>
    <x v="7"/>
  </r>
  <r>
    <s v="124-1254"/>
    <m/>
    <x v="0"/>
    <s v="1 KREBS VIEW TER"/>
    <n v="101"/>
    <s v="BARROWS PETER J"/>
    <s v="R130"/>
    <s v="ONE FAMILY"/>
    <s v="124//1254//"/>
    <n v="0.32750000000000001"/>
    <n v="1"/>
    <n v="1"/>
    <n v="1"/>
    <n v="1"/>
    <s v="SEPTIC"/>
    <n v="0"/>
    <n v="1"/>
    <n v="4100"/>
    <s v="NO_W1"/>
    <n v="4100"/>
    <s v="124-1254"/>
    <s v="Well,Septic"/>
    <s v="SEPTIC"/>
    <s v="SEPTIC"/>
    <n v="4100"/>
    <m/>
    <m/>
    <n v="1"/>
    <n v="1"/>
    <n v="3"/>
    <n v="1248"/>
    <n v="1"/>
    <m/>
    <m/>
    <m/>
    <m/>
    <m/>
    <m/>
    <m/>
    <m/>
    <m/>
    <m/>
    <n v="5"/>
    <n v="1"/>
    <x v="7"/>
    <x v="7"/>
  </r>
  <r>
    <s v="124-939"/>
    <m/>
    <x v="0"/>
    <s v="8 RASPBERRY RD"/>
    <n v="101"/>
    <s v="DEVLIN KAREN M"/>
    <s v="R130"/>
    <s v="ONE FAMILY"/>
    <s v="124//939//"/>
    <n v="0.17910000000000001"/>
    <n v="1"/>
    <n v="1"/>
    <n v="1"/>
    <n v="1"/>
    <s v="SEPTIC"/>
    <n v="0"/>
    <n v="0"/>
    <n v="0"/>
    <s v="NO_W1"/>
    <n v="0"/>
    <s v="124-939"/>
    <s v="Well,Septic"/>
    <s v="SEPTIC"/>
    <s v="SEPTIC"/>
    <n v="0"/>
    <m/>
    <m/>
    <n v="1"/>
    <n v="1"/>
    <n v="1"/>
    <n v="618"/>
    <n v="1"/>
    <m/>
    <m/>
    <m/>
    <m/>
    <m/>
    <m/>
    <m/>
    <m/>
    <m/>
    <m/>
    <n v="3"/>
    <n v="1"/>
    <x v="7"/>
    <x v="7"/>
  </r>
  <r>
    <s v="118-537B"/>
    <m/>
    <x v="0"/>
    <s v="58 MAYFLOWER LN"/>
    <n v="101"/>
    <s v="HARDY ROBERT A"/>
    <s v="R130"/>
    <s v="ONE FAMILY"/>
    <s v="118//537/B/"/>
    <n v="0.27517000000000003"/>
    <n v="1"/>
    <n v="1"/>
    <n v="1"/>
    <n v="1"/>
    <s v="SEPTIC"/>
    <n v="0"/>
    <n v="1"/>
    <n v="6300"/>
    <s v="YES"/>
    <n v="6300"/>
    <s v="118-537B"/>
    <s v="Gas,Well,Septic"/>
    <s v="SEPTIC"/>
    <s v="SEPTIC"/>
    <n v="6300"/>
    <m/>
    <m/>
    <n v="1"/>
    <n v="1"/>
    <n v="2"/>
    <n v="1224"/>
    <n v="1.75"/>
    <m/>
    <m/>
    <m/>
    <m/>
    <m/>
    <m/>
    <m/>
    <m/>
    <m/>
    <m/>
    <n v="1"/>
    <n v="1"/>
    <x v="7"/>
    <x v="7"/>
  </r>
  <r>
    <s v="118-B5-1"/>
    <m/>
    <x v="0"/>
    <s v="52 BLISSFUL LN"/>
    <n v="101"/>
    <s v="KLUEBER TIMOTHY M"/>
    <s v="R130"/>
    <s v="ONE FAMILY"/>
    <s v="118//B5/1/"/>
    <n v="3.4683999999999999"/>
    <n v="1"/>
    <n v="1"/>
    <n v="1"/>
    <n v="1"/>
    <s v="SEPTIC"/>
    <n v="0"/>
    <n v="0"/>
    <n v="0"/>
    <s v="YES"/>
    <n v="0"/>
    <s v="118-B5-1"/>
    <s v="Public Water,Septic"/>
    <s v="SEPTIC"/>
    <s v="SEPTIC"/>
    <n v="0"/>
    <m/>
    <m/>
    <n v="1"/>
    <n v="1"/>
    <n v="3"/>
    <n v="1387"/>
    <n v="1.75"/>
    <m/>
    <m/>
    <m/>
    <m/>
    <m/>
    <m/>
    <m/>
    <m/>
    <m/>
    <m/>
    <n v="2"/>
    <n v="1"/>
    <x v="7"/>
    <x v="7"/>
  </r>
  <r>
    <s v="124-1739"/>
    <m/>
    <x v="0"/>
    <s v="127 HUNTER AVE"/>
    <n v="101"/>
    <s v="HENDERSON KATHLEEN A"/>
    <s v="R130"/>
    <s v="ONE FAMILY"/>
    <s v="124//1739//"/>
    <n v="0.32824999999999999"/>
    <n v="1"/>
    <n v="1"/>
    <n v="1"/>
    <n v="1"/>
    <s v="SEPTIC"/>
    <n v="0"/>
    <n v="1"/>
    <n v="8000"/>
    <s v="NO_W1"/>
    <n v="8000"/>
    <s v="124-1739"/>
    <s v="Well,Septic"/>
    <s v="SEPTIC"/>
    <s v="SEPTIC"/>
    <n v="8000"/>
    <m/>
    <m/>
    <n v="1"/>
    <n v="1"/>
    <n v="3"/>
    <n v="1346"/>
    <n v="1"/>
    <m/>
    <m/>
    <m/>
    <m/>
    <m/>
    <m/>
    <m/>
    <m/>
    <m/>
    <m/>
    <n v="5"/>
    <n v="1"/>
    <x v="7"/>
    <x v="7"/>
  </r>
  <r>
    <s v="LAND_NOPARC"/>
    <m/>
    <x v="0"/>
    <m/>
    <n v="0"/>
    <m/>
    <m/>
    <m/>
    <m/>
    <n v="3.1E-4"/>
    <n v="0"/>
    <n v="0"/>
    <n v="0"/>
    <n v="0"/>
    <m/>
    <n v="0"/>
    <n v="0"/>
    <n v="0"/>
    <s v="NO"/>
    <n v="0"/>
    <m/>
    <m/>
    <m/>
    <m/>
    <n v="0"/>
    <m/>
    <m/>
    <n v="0"/>
    <n v="0"/>
    <n v="0"/>
    <n v="0"/>
    <n v="0"/>
    <m/>
    <m/>
    <m/>
    <m/>
    <m/>
    <m/>
    <m/>
    <m/>
    <m/>
    <m/>
    <n v="0"/>
    <n v="1"/>
    <x v="16"/>
    <x v="16"/>
  </r>
  <r>
    <s v="124-614"/>
    <m/>
    <x v="0"/>
    <s v="263 LAKE AVE"/>
    <n v="131"/>
    <s v="FIELDS MICHAEL G"/>
    <s v="R130"/>
    <s v="RES ACLNPO  MDL-00"/>
    <s v="124//614//"/>
    <n v="0.25480000000000003"/>
    <n v="0"/>
    <n v="0"/>
    <n v="0"/>
    <n v="0"/>
    <m/>
    <n v="0"/>
    <n v="0"/>
    <n v="0"/>
    <s v="YES"/>
    <n v="0"/>
    <s v="124-614"/>
    <m/>
    <m/>
    <m/>
    <n v="0"/>
    <m/>
    <m/>
    <n v="0"/>
    <n v="0"/>
    <n v="0"/>
    <n v="0"/>
    <n v="0"/>
    <m/>
    <m/>
    <m/>
    <m/>
    <m/>
    <m/>
    <m/>
    <m/>
    <m/>
    <m/>
    <n v="4"/>
    <n v="1"/>
    <x v="7"/>
    <x v="7"/>
  </r>
  <r>
    <s v="124-599"/>
    <m/>
    <x v="0"/>
    <s v="262 LAKE AVE"/>
    <n v="132"/>
    <s v="LEBLANC JOSEPH H"/>
    <s v="R130"/>
    <s v="RES ACLNUD  MDL-00"/>
    <s v="124//599//"/>
    <n v="0.12719"/>
    <n v="0"/>
    <n v="0"/>
    <n v="0"/>
    <n v="0"/>
    <m/>
    <n v="0"/>
    <n v="0"/>
    <n v="0"/>
    <s v="YES"/>
    <n v="0"/>
    <s v="124-599"/>
    <m/>
    <m/>
    <m/>
    <n v="0"/>
    <m/>
    <m/>
    <n v="0"/>
    <n v="0"/>
    <n v="0"/>
    <n v="0"/>
    <n v="0"/>
    <m/>
    <m/>
    <m/>
    <m/>
    <m/>
    <m/>
    <m/>
    <m/>
    <m/>
    <m/>
    <n v="2"/>
    <n v="1"/>
    <x v="7"/>
    <x v="7"/>
  </r>
  <r>
    <s v="124-1305"/>
    <m/>
    <x v="0"/>
    <s v="93 PURITAN AVE"/>
    <n v="132"/>
    <s v="ODONNELL AUDREY"/>
    <s v="R130"/>
    <s v="RES ACLNUD  MDL-00"/>
    <s v="124//1305//"/>
    <n v="0.14205999999999999"/>
    <n v="0"/>
    <n v="0"/>
    <n v="0"/>
    <n v="0"/>
    <m/>
    <n v="0"/>
    <n v="0"/>
    <n v="0"/>
    <s v="YES"/>
    <n v="0"/>
    <s v="124-1305"/>
    <m/>
    <m/>
    <m/>
    <n v="0"/>
    <m/>
    <m/>
    <n v="0"/>
    <n v="0"/>
    <n v="0"/>
    <n v="0"/>
    <n v="0"/>
    <m/>
    <m/>
    <m/>
    <m/>
    <m/>
    <m/>
    <m/>
    <m/>
    <m/>
    <m/>
    <n v="2"/>
    <n v="1"/>
    <x v="7"/>
    <x v="7"/>
  </r>
  <r>
    <s v="125-1003"/>
    <m/>
    <x v="0"/>
    <s v="212 BARKER RD OFF"/>
    <n v="101"/>
    <s v="OBRIEN HUGH J III"/>
    <s v="R130"/>
    <s v="ONE FAMILY"/>
    <s v="125//1003//"/>
    <n v="0.55644000000000005"/>
    <n v="0"/>
    <n v="1"/>
    <n v="0"/>
    <n v="1"/>
    <m/>
    <n v="0"/>
    <n v="0"/>
    <n v="0"/>
    <s v="NO_W1"/>
    <n v="0"/>
    <s v="125-1003"/>
    <s v="Well,Septic"/>
    <s v="SEPTIC"/>
    <s v="SEPTIC"/>
    <n v="0"/>
    <m/>
    <m/>
    <n v="0"/>
    <n v="1"/>
    <n v="3"/>
    <n v="700"/>
    <n v="1"/>
    <m/>
    <m/>
    <m/>
    <m/>
    <m/>
    <m/>
    <m/>
    <m/>
    <m/>
    <m/>
    <n v="3"/>
    <n v="1"/>
    <x v="7"/>
    <x v="7"/>
  </r>
  <r>
    <s v="114B-222"/>
    <m/>
    <x v="0"/>
    <s v="3 DORY LN"/>
    <n v="101"/>
    <s v="CATHCART JOSEPH"/>
    <s v="R60"/>
    <s v="ONE FAMILY"/>
    <s v="114/B/222//"/>
    <n v="0.36242999999999997"/>
    <n v="1"/>
    <n v="1"/>
    <n v="1"/>
    <n v="1"/>
    <s v="SEPTIC"/>
    <n v="0"/>
    <n v="0"/>
    <n v="0"/>
    <s v="YES"/>
    <n v="0"/>
    <s v="114B-222"/>
    <s v="Well,Septic"/>
    <s v="SEPTIC"/>
    <s v="SEPTIC"/>
    <n v="0"/>
    <m/>
    <m/>
    <n v="1"/>
    <n v="1"/>
    <n v="3"/>
    <n v="1494"/>
    <n v="1.75"/>
    <m/>
    <m/>
    <m/>
    <m/>
    <m/>
    <m/>
    <m/>
    <m/>
    <m/>
    <m/>
    <n v="1"/>
    <n v="1"/>
    <x v="13"/>
    <x v="13"/>
  </r>
  <r>
    <s v="124-285"/>
    <m/>
    <x v="0"/>
    <s v="225 PLYMOUTH AVE"/>
    <n v="101"/>
    <s v="LEBLANC JOSEPH H"/>
    <s v="R130"/>
    <s v="ONE FAMILY"/>
    <s v="124//285//"/>
    <n v="0.12833"/>
    <n v="1"/>
    <n v="1"/>
    <n v="1"/>
    <n v="1"/>
    <s v="SEPTIC"/>
    <n v="0"/>
    <n v="0"/>
    <n v="0"/>
    <s v="YES"/>
    <n v="0"/>
    <s v="124-285"/>
    <s v="Well,Septic"/>
    <s v="SEPTIC"/>
    <s v="SEPTIC"/>
    <n v="0"/>
    <m/>
    <m/>
    <n v="1"/>
    <n v="1"/>
    <n v="3"/>
    <n v="816"/>
    <n v="1"/>
    <m/>
    <m/>
    <m/>
    <m/>
    <m/>
    <m/>
    <m/>
    <m/>
    <m/>
    <m/>
    <n v="2"/>
    <n v="1"/>
    <x v="7"/>
    <x v="7"/>
  </r>
  <r>
    <s v="124-106"/>
    <m/>
    <x v="0"/>
    <s v="284 PLYMOUTH AVE"/>
    <n v="101"/>
    <s v="DUFFY HUGH V"/>
    <s v="R130"/>
    <s v="ONE FAMILY"/>
    <s v="124//106//"/>
    <n v="0.12331"/>
    <n v="1"/>
    <n v="1"/>
    <n v="1"/>
    <n v="1"/>
    <s v="SEPTIC"/>
    <n v="0"/>
    <n v="1"/>
    <n v="2600"/>
    <s v="YES"/>
    <n v="2600"/>
    <s v="124-106"/>
    <s v="Well,Septic"/>
    <s v="SEPTIC"/>
    <s v="SEPTIC"/>
    <n v="2600"/>
    <m/>
    <m/>
    <n v="1"/>
    <n v="1"/>
    <n v="2"/>
    <n v="624"/>
    <n v="1"/>
    <m/>
    <m/>
    <m/>
    <m/>
    <m/>
    <m/>
    <m/>
    <m/>
    <m/>
    <m/>
    <n v="2"/>
    <n v="1"/>
    <x v="7"/>
    <x v="7"/>
  </r>
  <r>
    <s v="124-941"/>
    <m/>
    <x v="0"/>
    <s v="264 PARK AVE"/>
    <n v="101"/>
    <s v="PLANTE TERESA M &amp; ROBERT F"/>
    <s v="R130"/>
    <s v="ONE FAMILY"/>
    <s v="124//941//"/>
    <n v="0.11859"/>
    <n v="1"/>
    <n v="1"/>
    <n v="1"/>
    <n v="1"/>
    <s v="SEPTIC"/>
    <n v="0"/>
    <n v="1"/>
    <n v="500"/>
    <s v="YES"/>
    <n v="500"/>
    <s v="124-941"/>
    <s v="Well,Septic"/>
    <s v="SEPTIC"/>
    <s v="SEPTIC"/>
    <n v="500"/>
    <m/>
    <m/>
    <n v="1"/>
    <n v="1"/>
    <n v="2"/>
    <n v="857"/>
    <n v="1.75"/>
    <m/>
    <m/>
    <m/>
    <m/>
    <m/>
    <m/>
    <m/>
    <m/>
    <m/>
    <m/>
    <n v="2"/>
    <n v="1"/>
    <x v="7"/>
    <x v="7"/>
  </r>
  <r>
    <s v="LAND_NOPARC"/>
    <m/>
    <x v="0"/>
    <m/>
    <n v="0"/>
    <m/>
    <m/>
    <m/>
    <m/>
    <n v="1.017E-2"/>
    <n v="0"/>
    <n v="0"/>
    <n v="0"/>
    <n v="0"/>
    <m/>
    <n v="0"/>
    <n v="0"/>
    <n v="0"/>
    <s v="NO"/>
    <n v="0"/>
    <m/>
    <m/>
    <m/>
    <m/>
    <n v="0"/>
    <m/>
    <m/>
    <n v="0"/>
    <n v="0"/>
    <n v="0"/>
    <n v="0"/>
    <n v="0"/>
    <m/>
    <m/>
    <m/>
    <m/>
    <m/>
    <m/>
    <m/>
    <m/>
    <m/>
    <m/>
    <n v="0"/>
    <n v="1"/>
    <x v="7"/>
    <x v="7"/>
  </r>
  <r>
    <s v="114C-1-46"/>
    <m/>
    <x v="0"/>
    <s v="306 CHARGE POND RD"/>
    <n v="101"/>
    <s v="FOGARTY WILLIAM P JR"/>
    <s v="R60"/>
    <s v="ONE FAMILY"/>
    <s v="114/C1/46//"/>
    <n v="0.35185"/>
    <n v="1"/>
    <n v="1"/>
    <n v="1"/>
    <n v="1"/>
    <s v="SEPTIC"/>
    <n v="0"/>
    <n v="0"/>
    <n v="0"/>
    <s v="YES"/>
    <n v="0"/>
    <s v="114C-1-46"/>
    <s v="Well,Septic"/>
    <s v="SEPTIC"/>
    <s v="SEPTIC"/>
    <n v="0"/>
    <m/>
    <m/>
    <n v="1"/>
    <n v="1"/>
    <n v="3"/>
    <n v="1040"/>
    <n v="1"/>
    <m/>
    <m/>
    <m/>
    <m/>
    <m/>
    <m/>
    <m/>
    <m/>
    <m/>
    <m/>
    <n v="1"/>
    <n v="1"/>
    <x v="7"/>
    <x v="7"/>
  </r>
  <r>
    <s v="LAND_NOPARC"/>
    <m/>
    <x v="0"/>
    <m/>
    <n v="0"/>
    <m/>
    <m/>
    <m/>
    <m/>
    <n v="3.32E-2"/>
    <n v="0"/>
    <n v="0"/>
    <n v="0"/>
    <n v="0"/>
    <m/>
    <n v="0"/>
    <n v="0"/>
    <n v="0"/>
    <s v="NO"/>
    <n v="0"/>
    <m/>
    <m/>
    <m/>
    <m/>
    <n v="0"/>
    <m/>
    <m/>
    <n v="0"/>
    <n v="0"/>
    <n v="0"/>
    <n v="0"/>
    <n v="0"/>
    <m/>
    <m/>
    <m/>
    <m/>
    <m/>
    <m/>
    <m/>
    <m/>
    <m/>
    <m/>
    <n v="0"/>
    <n v="1"/>
    <x v="7"/>
    <x v="7"/>
  </r>
  <r>
    <s v="124-1304"/>
    <m/>
    <x v="0"/>
    <s v="97 PURITAN AVE"/>
    <n v="132"/>
    <s v="JENKINS CHESTER W"/>
    <s v="R130"/>
    <s v="RES ACLNUD  MDL-00"/>
    <s v="124//1304//"/>
    <n v="7.442E-2"/>
    <n v="0"/>
    <n v="0"/>
    <n v="0"/>
    <n v="0"/>
    <m/>
    <n v="0"/>
    <n v="0"/>
    <n v="0"/>
    <s v="YES"/>
    <n v="0"/>
    <s v="124-1304"/>
    <m/>
    <m/>
    <m/>
    <n v="0"/>
    <m/>
    <m/>
    <n v="0"/>
    <n v="0"/>
    <n v="0"/>
    <n v="0"/>
    <n v="0"/>
    <m/>
    <m/>
    <m/>
    <m/>
    <m/>
    <m/>
    <m/>
    <m/>
    <m/>
    <m/>
    <n v="1"/>
    <n v="1"/>
    <x v="7"/>
    <x v="7"/>
  </r>
  <r>
    <s v="124-601"/>
    <m/>
    <x v="0"/>
    <s v="266 LAKE AVE"/>
    <n v="101"/>
    <s v="SARAFIAN MICHAEL J ET ALS"/>
    <s v="R130"/>
    <s v="ONE FAMILY"/>
    <s v="124//601//"/>
    <n v="0.14599000000000001"/>
    <n v="1"/>
    <n v="1"/>
    <n v="1"/>
    <n v="1"/>
    <s v="SEPTIC"/>
    <n v="0"/>
    <n v="0"/>
    <n v="0"/>
    <s v="YES"/>
    <n v="0"/>
    <s v="124-601"/>
    <s v="Well,Septic"/>
    <s v="SEPTIC"/>
    <s v="SEPTIC"/>
    <n v="0"/>
    <m/>
    <m/>
    <n v="1"/>
    <n v="1"/>
    <n v="3"/>
    <n v="772"/>
    <n v="1"/>
    <m/>
    <m/>
    <m/>
    <m/>
    <m/>
    <m/>
    <m/>
    <m/>
    <m/>
    <m/>
    <n v="2"/>
    <n v="1"/>
    <x v="7"/>
    <x v="7"/>
  </r>
  <r>
    <s v="105-7"/>
    <m/>
    <x v="0"/>
    <s v="75 CHARLOTTE FURN RD"/>
    <n v="601"/>
    <s v="MAKEPEACE CO A D"/>
    <s v="R60"/>
    <s v="CHAPTER 61"/>
    <s v="105//7//"/>
    <n v="1.3540399999999999"/>
    <n v="0"/>
    <n v="0"/>
    <n v="0"/>
    <n v="0"/>
    <m/>
    <n v="0"/>
    <n v="0"/>
    <n v="0"/>
    <s v="YES"/>
    <n v="0"/>
    <s v="105-7"/>
    <m/>
    <m/>
    <m/>
    <n v="0"/>
    <m/>
    <m/>
    <n v="0"/>
    <n v="0"/>
    <n v="0"/>
    <n v="0"/>
    <n v="0"/>
    <m/>
    <m/>
    <m/>
    <m/>
    <m/>
    <m/>
    <m/>
    <m/>
    <m/>
    <m/>
    <n v="0"/>
    <n v="1"/>
    <x v="9"/>
    <x v="9"/>
  </r>
  <r>
    <s v="124-1556"/>
    <m/>
    <x v="0"/>
    <s v="94 HUNTER AVE"/>
    <n v="101"/>
    <s v="MCLAUGHLIN JOAN MARIE"/>
    <s v="R130"/>
    <s v="ONE FAMILY"/>
    <s v="124//1556//"/>
    <n v="0.34642000000000001"/>
    <n v="0"/>
    <n v="1"/>
    <n v="0"/>
    <n v="1"/>
    <m/>
    <n v="0"/>
    <n v="0"/>
    <n v="0"/>
    <s v="NO_W1"/>
    <n v="0"/>
    <s v="124-1556"/>
    <s v="Well,Septic"/>
    <s v="SEPTIC"/>
    <s v="SEPTIC"/>
    <n v="0"/>
    <m/>
    <m/>
    <n v="0"/>
    <n v="1"/>
    <n v="3"/>
    <n v="988"/>
    <n v="1"/>
    <m/>
    <m/>
    <m/>
    <m/>
    <m/>
    <m/>
    <m/>
    <m/>
    <m/>
    <m/>
    <n v="5"/>
    <n v="1"/>
    <x v="7"/>
    <x v="7"/>
  </r>
  <r>
    <s v="124-1004"/>
    <m/>
    <x v="0"/>
    <s v="0 PURITAN AVE"/>
    <n v="132"/>
    <s v="WHITE ISLAND SHORES COMMUNITY"/>
    <s v="R130"/>
    <s v="RES ACLNUD  MDL-00"/>
    <s v="124//1004//"/>
    <n v="0.13628000000000001"/>
    <n v="0"/>
    <n v="0"/>
    <n v="0"/>
    <n v="0"/>
    <m/>
    <n v="0"/>
    <n v="0"/>
    <n v="0"/>
    <s v="YES"/>
    <n v="0"/>
    <s v="124-1004"/>
    <m/>
    <m/>
    <m/>
    <n v="0"/>
    <m/>
    <m/>
    <n v="0"/>
    <n v="0"/>
    <n v="0"/>
    <n v="0"/>
    <n v="0"/>
    <m/>
    <m/>
    <m/>
    <m/>
    <m/>
    <m/>
    <m/>
    <m/>
    <m/>
    <m/>
    <n v="1"/>
    <n v="1"/>
    <x v="7"/>
    <x v="7"/>
  </r>
  <r>
    <s v="124-613"/>
    <m/>
    <x v="0"/>
    <s v="265 LAKE AVE"/>
    <n v="132"/>
    <s v="TOBIN ANNE M"/>
    <s v="R130"/>
    <s v="RES ACLNUD  MDL-00"/>
    <s v="124//613//"/>
    <n v="6.9940000000000002E-2"/>
    <n v="0"/>
    <n v="0"/>
    <n v="0"/>
    <n v="0"/>
    <m/>
    <n v="0"/>
    <n v="0"/>
    <n v="0"/>
    <s v="YES"/>
    <n v="0"/>
    <s v="124-613"/>
    <m/>
    <m/>
    <m/>
    <n v="0"/>
    <m/>
    <m/>
    <n v="0"/>
    <n v="0"/>
    <n v="0"/>
    <n v="0"/>
    <n v="0"/>
    <m/>
    <m/>
    <m/>
    <m/>
    <m/>
    <m/>
    <m/>
    <m/>
    <m/>
    <m/>
    <n v="1"/>
    <n v="1"/>
    <x v="7"/>
    <x v="7"/>
  </r>
  <r>
    <s v="118-511B"/>
    <m/>
    <x v="0"/>
    <s v="79 MAYFLOWER LN"/>
    <n v="101"/>
    <s v="CONNOLLY JAMES A"/>
    <s v="R130"/>
    <s v="ONE FAMILY"/>
    <s v="118//511/B/"/>
    <n v="0.30326999999999998"/>
    <n v="1"/>
    <n v="1"/>
    <n v="1"/>
    <n v="1"/>
    <s v="SEPTIC"/>
    <n v="0"/>
    <n v="1"/>
    <n v="12300"/>
    <s v="YES"/>
    <n v="12300"/>
    <s v="118-511B"/>
    <s v="Gas,Well,Septic"/>
    <s v="SEPTIC"/>
    <s v="SEPTIC"/>
    <n v="12300"/>
    <m/>
    <m/>
    <n v="1"/>
    <n v="1"/>
    <n v="5"/>
    <n v="1692"/>
    <n v="1"/>
    <m/>
    <m/>
    <m/>
    <m/>
    <m/>
    <m/>
    <m/>
    <m/>
    <m/>
    <m/>
    <n v="1"/>
    <n v="1"/>
    <x v="7"/>
    <x v="7"/>
  </r>
  <r>
    <s v="124-283"/>
    <m/>
    <x v="0"/>
    <s v="231 PLYMOUTH AVE"/>
    <n v="101"/>
    <s v="COULOURIS CHARLES W"/>
    <s v="R130"/>
    <s v="ONE FAMILY"/>
    <s v="124//283//"/>
    <n v="0.14548"/>
    <n v="1"/>
    <n v="1"/>
    <n v="1"/>
    <n v="1"/>
    <s v="SEPTIC"/>
    <n v="0"/>
    <n v="1"/>
    <n v="1400"/>
    <s v="YES"/>
    <n v="1400"/>
    <s v="124-283"/>
    <s v="Well,Septic"/>
    <s v="SEPTIC"/>
    <s v="SEPTIC"/>
    <n v="1400"/>
    <m/>
    <m/>
    <n v="1"/>
    <n v="1"/>
    <n v="2"/>
    <n v="1308"/>
    <n v="1.25"/>
    <m/>
    <m/>
    <m/>
    <m/>
    <m/>
    <m/>
    <m/>
    <m/>
    <m/>
    <m/>
    <n v="2"/>
    <n v="1"/>
    <x v="7"/>
    <x v="7"/>
  </r>
  <r>
    <s v="118-538B"/>
    <m/>
    <x v="0"/>
    <s v="60 MAYFLOWER LN"/>
    <n v="101"/>
    <s v="CARVALHO JOSE M"/>
    <s v="R130"/>
    <s v="ONE FAMILY"/>
    <s v="118//538/B/"/>
    <n v="0.26288"/>
    <n v="1"/>
    <n v="1"/>
    <n v="1"/>
    <n v="1"/>
    <s v="SEPTIC"/>
    <n v="0"/>
    <n v="0"/>
    <n v="0"/>
    <s v="YES"/>
    <n v="0"/>
    <s v="118-538B"/>
    <s v="Gas,Well,Septic"/>
    <s v="SEPTIC"/>
    <s v="SEPTIC"/>
    <n v="0"/>
    <m/>
    <m/>
    <n v="1"/>
    <n v="1"/>
    <n v="3"/>
    <n v="1194"/>
    <n v="1"/>
    <m/>
    <m/>
    <m/>
    <m/>
    <m/>
    <m/>
    <m/>
    <m/>
    <m/>
    <m/>
    <n v="1"/>
    <n v="1"/>
    <x v="7"/>
    <x v="7"/>
  </r>
  <r>
    <s v="124-1294"/>
    <m/>
    <x v="0"/>
    <s v="3 PT PLEASANT CIR"/>
    <n v="101"/>
    <s v="OBRIEN HUGH J LIFE ESTATE"/>
    <s v="R130"/>
    <s v="ONE FAMILY"/>
    <s v="124//1294//"/>
    <n v="0.12411999999999999"/>
    <n v="1"/>
    <n v="1"/>
    <n v="1"/>
    <n v="1"/>
    <s v="SEPTIC"/>
    <n v="0"/>
    <n v="1"/>
    <n v="3200"/>
    <s v="YES"/>
    <n v="3200"/>
    <s v="124-1294"/>
    <s v="Well,Septic"/>
    <s v="SEPTIC"/>
    <s v="SEPTIC"/>
    <n v="3200"/>
    <m/>
    <m/>
    <n v="1"/>
    <n v="1"/>
    <n v="1"/>
    <n v="628"/>
    <n v="1"/>
    <m/>
    <m/>
    <m/>
    <m/>
    <m/>
    <m/>
    <m/>
    <m/>
    <m/>
    <m/>
    <n v="2"/>
    <n v="1"/>
    <x v="7"/>
    <x v="7"/>
  </r>
  <r>
    <s v="LAND_NOPARC"/>
    <m/>
    <x v="0"/>
    <m/>
    <n v="0"/>
    <m/>
    <m/>
    <m/>
    <m/>
    <n v="3.5899999999999999E-3"/>
    <n v="0"/>
    <n v="0"/>
    <n v="0"/>
    <n v="0"/>
    <m/>
    <n v="0"/>
    <n v="0"/>
    <n v="0"/>
    <s v="NO"/>
    <n v="0"/>
    <m/>
    <m/>
    <m/>
    <m/>
    <n v="0"/>
    <m/>
    <m/>
    <n v="0"/>
    <n v="0"/>
    <n v="0"/>
    <n v="0"/>
    <n v="0"/>
    <m/>
    <m/>
    <m/>
    <m/>
    <m/>
    <m/>
    <m/>
    <m/>
    <m/>
    <m/>
    <n v="0"/>
    <n v="1"/>
    <x v="7"/>
    <x v="7"/>
  </r>
  <r>
    <s v="124-105"/>
    <m/>
    <x v="0"/>
    <s v="290 PLYMOUTH AVE"/>
    <n v="130"/>
    <s v="KELLY JOHN P"/>
    <s v="R130"/>
    <s v="RES ACLNDV  MDL-01"/>
    <s v="124//105//"/>
    <n v="0.13886999999999999"/>
    <n v="1"/>
    <n v="1"/>
    <n v="1"/>
    <n v="1"/>
    <s v="SEPTIC"/>
    <n v="0"/>
    <n v="1"/>
    <n v="800"/>
    <s v="NO_W1"/>
    <n v="800"/>
    <s v="124-105"/>
    <s v="Gas,Well,Septic"/>
    <m/>
    <s v="SEPTIC"/>
    <n v="800"/>
    <m/>
    <m/>
    <n v="1"/>
    <n v="1"/>
    <n v="2"/>
    <n v="832"/>
    <n v="1"/>
    <s v="SERVICES MAY APPLY TO ADJACENT PARCEL"/>
    <m/>
    <m/>
    <m/>
    <m/>
    <m/>
    <m/>
    <m/>
    <m/>
    <m/>
    <n v="2"/>
    <n v="1"/>
    <x v="7"/>
    <x v="7"/>
  </r>
  <r>
    <s v="124-1302"/>
    <m/>
    <x v="0"/>
    <s v="101 PURITAN AVE"/>
    <n v="101"/>
    <s v="KEYES RICHARD J"/>
    <s v="R130"/>
    <s v="ONE FAMILY"/>
    <s v="124//1302//"/>
    <n v="0.15303"/>
    <n v="1"/>
    <n v="1"/>
    <n v="1"/>
    <n v="1"/>
    <s v="SEPTIC"/>
    <n v="0"/>
    <n v="0"/>
    <n v="0"/>
    <s v="YES"/>
    <n v="0"/>
    <s v="124-1302"/>
    <s v="Well,Septic"/>
    <s v="SEPTIC"/>
    <s v="SEPTIC"/>
    <n v="0"/>
    <m/>
    <m/>
    <n v="1"/>
    <n v="1"/>
    <n v="3"/>
    <n v="1469"/>
    <n v="1.75"/>
    <m/>
    <m/>
    <m/>
    <m/>
    <m/>
    <m/>
    <m/>
    <m/>
    <m/>
    <m/>
    <n v="2"/>
    <n v="1"/>
    <x v="7"/>
    <x v="7"/>
  </r>
  <r>
    <s v="114C-1-70"/>
    <m/>
    <x v="0"/>
    <s v="307 CHARGE POND RD"/>
    <n v="132"/>
    <s v="KURAN MAREK TRUSTEE OF"/>
    <s v="R130"/>
    <s v="RES ACLNUD  MDL-00"/>
    <s v="114/C1/70//"/>
    <n v="0.28354000000000001"/>
    <n v="0"/>
    <n v="0"/>
    <n v="0"/>
    <n v="0"/>
    <m/>
    <n v="0"/>
    <n v="0"/>
    <n v="0"/>
    <s v="YES"/>
    <n v="0"/>
    <s v="114C-1-70"/>
    <m/>
    <m/>
    <m/>
    <n v="0"/>
    <m/>
    <m/>
    <n v="0"/>
    <n v="0"/>
    <n v="0"/>
    <n v="0"/>
    <n v="0"/>
    <m/>
    <m/>
    <m/>
    <m/>
    <m/>
    <m/>
    <m/>
    <m/>
    <m/>
    <m/>
    <n v="1"/>
    <n v="1"/>
    <x v="7"/>
    <x v="7"/>
  </r>
  <r>
    <s v="118-B5-2"/>
    <m/>
    <x v="0"/>
    <s v="54 BLISSFUL LN"/>
    <n v="101"/>
    <s v="LUCY MARY SABA FAMILY TRUST"/>
    <s v="R130"/>
    <s v="ONE FAMILY"/>
    <s v="118//B5/2/"/>
    <n v="3.5926800000000001"/>
    <n v="1"/>
    <n v="1"/>
    <n v="1"/>
    <n v="1"/>
    <s v="SEPTIC"/>
    <n v="0"/>
    <n v="0"/>
    <n v="0"/>
    <s v="YES"/>
    <n v="0"/>
    <s v="118-B5-2"/>
    <m/>
    <m/>
    <s v="SEPTIC"/>
    <n v="0"/>
    <m/>
    <m/>
    <n v="1"/>
    <n v="1"/>
    <n v="3"/>
    <n v="1714"/>
    <n v="2"/>
    <m/>
    <m/>
    <m/>
    <m/>
    <m/>
    <m/>
    <m/>
    <m/>
    <m/>
    <m/>
    <n v="1"/>
    <n v="1"/>
    <x v="7"/>
    <x v="7"/>
  </r>
  <r>
    <s v="124-612"/>
    <m/>
    <x v="0"/>
    <s v="4 PARK CIR"/>
    <n v="101"/>
    <s v="FOLSOM ROY L"/>
    <s v="R130"/>
    <s v="ONE FAMILY"/>
    <s v="124//612//"/>
    <n v="0.18328"/>
    <n v="1"/>
    <n v="1"/>
    <n v="1"/>
    <n v="1"/>
    <s v="SEPTIC"/>
    <n v="0"/>
    <n v="1"/>
    <n v="7900"/>
    <s v="YES"/>
    <n v="7900"/>
    <s v="124-612"/>
    <s v="Well,Septic"/>
    <s v="SEPTIC"/>
    <s v="SEPTIC"/>
    <n v="7900"/>
    <m/>
    <m/>
    <n v="1"/>
    <n v="1"/>
    <n v="3"/>
    <n v="1852"/>
    <n v="2"/>
    <m/>
    <m/>
    <m/>
    <m/>
    <m/>
    <m/>
    <m/>
    <m/>
    <m/>
    <m/>
    <n v="3"/>
    <n v="1"/>
    <x v="7"/>
    <x v="7"/>
  </r>
  <r>
    <s v="114B-219"/>
    <m/>
    <x v="0"/>
    <s v="0 PENNANT LN"/>
    <n v="132"/>
    <s v="UNIVERSITY TRUST COMPANY TR"/>
    <s v="R60"/>
    <s v="RES ACLNUD  MDL-00"/>
    <s v="114/B/219//"/>
    <n v="0.29594999999999999"/>
    <n v="0"/>
    <n v="0"/>
    <n v="0"/>
    <n v="0"/>
    <m/>
    <n v="0"/>
    <n v="0"/>
    <n v="0"/>
    <s v="YES"/>
    <n v="0"/>
    <s v="114B-219"/>
    <m/>
    <m/>
    <m/>
    <n v="0"/>
    <m/>
    <m/>
    <n v="0"/>
    <n v="0"/>
    <n v="0"/>
    <n v="0"/>
    <n v="0"/>
    <m/>
    <m/>
    <m/>
    <m/>
    <m/>
    <m/>
    <m/>
    <m/>
    <m/>
    <m/>
    <n v="1"/>
    <n v="1"/>
    <x v="13"/>
    <x v="13"/>
  </r>
  <r>
    <s v="124-1301"/>
    <m/>
    <x v="0"/>
    <s v="103 PURITAN AVE"/>
    <n v="132"/>
    <s v="PETRUSEWICZ JOSEPH P"/>
    <s v="R130"/>
    <s v="RES ACLNUD  MDL-00"/>
    <s v="124//1301//"/>
    <n v="6.3979999999999995E-2"/>
    <n v="0"/>
    <n v="0"/>
    <n v="0"/>
    <n v="0"/>
    <m/>
    <n v="0"/>
    <n v="0"/>
    <n v="0"/>
    <s v="YES"/>
    <n v="0"/>
    <s v="124-1301"/>
    <m/>
    <m/>
    <m/>
    <n v="0"/>
    <m/>
    <m/>
    <n v="0"/>
    <n v="0"/>
    <n v="0"/>
    <n v="0"/>
    <n v="0"/>
    <m/>
    <m/>
    <m/>
    <m/>
    <m/>
    <m/>
    <m/>
    <m/>
    <m/>
    <m/>
    <n v="1"/>
    <n v="1"/>
    <x v="7"/>
    <x v="7"/>
  </r>
  <r>
    <s v="124-1290"/>
    <m/>
    <x v="0"/>
    <s v="5 PT PLEASANT CIR"/>
    <n v="101"/>
    <s v="HENDERSON ROBERT B TR ROBERT B"/>
    <s v="R130"/>
    <s v="ONE FAMILY"/>
    <s v="124//1290//"/>
    <n v="0.30253999999999998"/>
    <n v="1"/>
    <n v="1"/>
    <n v="1"/>
    <n v="1"/>
    <s v="SEPTIC"/>
    <n v="0"/>
    <n v="1"/>
    <n v="7300"/>
    <s v="NO_W1"/>
    <n v="7300"/>
    <s v="124-1290"/>
    <s v="Well,Septic"/>
    <s v="SEPTIC"/>
    <s v="SEPTIC"/>
    <n v="7300"/>
    <m/>
    <m/>
    <n v="1"/>
    <n v="1"/>
    <n v="2"/>
    <n v="1151"/>
    <n v="1"/>
    <m/>
    <m/>
    <m/>
    <m/>
    <m/>
    <m/>
    <m/>
    <m/>
    <m/>
    <m/>
    <n v="4"/>
    <n v="1"/>
    <x v="7"/>
    <x v="7"/>
  </r>
  <r>
    <s v="124-610"/>
    <m/>
    <x v="0"/>
    <s v="6 PARK CIR"/>
    <n v="101"/>
    <s v="TOBIN ANNE M"/>
    <s v="R130"/>
    <s v="ONE FAMILY"/>
    <s v="124//610//"/>
    <n v="0.12776999999999999"/>
    <n v="1"/>
    <n v="1"/>
    <n v="1"/>
    <n v="1"/>
    <s v="SEPTIC"/>
    <n v="0"/>
    <n v="1"/>
    <n v="7500"/>
    <s v="YES"/>
    <n v="7500"/>
    <s v="124-610"/>
    <s v="Well,Septic"/>
    <s v="SEPTIC"/>
    <s v="SEPTIC"/>
    <n v="7500"/>
    <m/>
    <m/>
    <n v="1"/>
    <n v="1"/>
    <n v="2"/>
    <n v="880"/>
    <n v="1"/>
    <m/>
    <m/>
    <m/>
    <m/>
    <m/>
    <m/>
    <m/>
    <m/>
    <m/>
    <m/>
    <n v="2"/>
    <n v="1"/>
    <x v="7"/>
    <x v="7"/>
  </r>
  <r>
    <s v="114C-1-47"/>
    <m/>
    <x v="0"/>
    <s v="308 CHARGE POND RD"/>
    <n v="131"/>
    <s v="SWIATEK KIMBERLY A TR OF MYLES"/>
    <s v="R60"/>
    <s v="RES ACLNPO  MDL-00"/>
    <s v="114/C1/47//"/>
    <n v="0.37534000000000001"/>
    <n v="0"/>
    <n v="0"/>
    <n v="0"/>
    <n v="0"/>
    <m/>
    <n v="0"/>
    <n v="0"/>
    <n v="0"/>
    <s v="YES"/>
    <n v="0"/>
    <s v="114C-1-47"/>
    <m/>
    <m/>
    <m/>
    <n v="0"/>
    <m/>
    <m/>
    <n v="0"/>
    <n v="0"/>
    <n v="0"/>
    <n v="0"/>
    <n v="0"/>
    <m/>
    <m/>
    <m/>
    <m/>
    <m/>
    <m/>
    <m/>
    <m/>
    <m/>
    <m/>
    <n v="1"/>
    <n v="1"/>
    <x v="7"/>
    <x v="7"/>
  </r>
  <r>
    <s v="124-281"/>
    <m/>
    <x v="0"/>
    <s v="235 PLYMOUTH AVE"/>
    <n v="903"/>
    <s v="TOWN OF WAREHAM"/>
    <s v="R130"/>
    <s v="TAX POSS  MDL-00"/>
    <s v="124//281//"/>
    <n v="0.13839000000000001"/>
    <n v="0"/>
    <n v="0"/>
    <n v="0"/>
    <n v="0"/>
    <m/>
    <n v="0"/>
    <n v="0"/>
    <n v="0"/>
    <s v="YES"/>
    <n v="0"/>
    <s v="124-281"/>
    <m/>
    <m/>
    <m/>
    <n v="0"/>
    <m/>
    <m/>
    <n v="0"/>
    <n v="0"/>
    <n v="0"/>
    <n v="0"/>
    <n v="0"/>
    <m/>
    <m/>
    <m/>
    <m/>
    <m/>
    <m/>
    <m/>
    <m/>
    <m/>
    <m/>
    <n v="2"/>
    <n v="1"/>
    <x v="7"/>
    <x v="7"/>
  </r>
  <r>
    <s v="124-603"/>
    <m/>
    <x v="0"/>
    <s v="274 LAKE AVE"/>
    <n v="101"/>
    <s v="SHANKS DAVID A"/>
    <s v="R130"/>
    <s v="ONE FAMILY"/>
    <s v="124//603//"/>
    <n v="0.29176999999999997"/>
    <n v="1"/>
    <n v="1"/>
    <n v="1"/>
    <n v="1"/>
    <s v="SEPTIC"/>
    <n v="0"/>
    <n v="0"/>
    <n v="0"/>
    <s v="YES"/>
    <n v="0"/>
    <s v="124-603"/>
    <s v="Well,Septic"/>
    <s v="SEPTIC"/>
    <s v="SEPTIC"/>
    <n v="0"/>
    <m/>
    <m/>
    <n v="1"/>
    <n v="1"/>
    <n v="3"/>
    <n v="924"/>
    <n v="1"/>
    <m/>
    <m/>
    <m/>
    <m/>
    <m/>
    <m/>
    <m/>
    <m/>
    <m/>
    <m/>
    <n v="4"/>
    <n v="1"/>
    <x v="7"/>
    <x v="7"/>
  </r>
  <r>
    <s v="LAND_NOPARC"/>
    <m/>
    <x v="0"/>
    <m/>
    <n v="0"/>
    <m/>
    <m/>
    <m/>
    <m/>
    <n v="0.10811"/>
    <n v="0"/>
    <n v="0"/>
    <n v="0"/>
    <n v="0"/>
    <m/>
    <n v="0"/>
    <n v="0"/>
    <n v="0"/>
    <s v="NO"/>
    <n v="0"/>
    <m/>
    <m/>
    <m/>
    <m/>
    <n v="0"/>
    <m/>
    <m/>
    <n v="0"/>
    <n v="0"/>
    <n v="0"/>
    <n v="0"/>
    <n v="0"/>
    <m/>
    <m/>
    <m/>
    <m/>
    <m/>
    <m/>
    <m/>
    <m/>
    <m/>
    <m/>
    <n v="0"/>
    <n v="1"/>
    <x v="7"/>
    <x v="7"/>
  </r>
  <r>
    <s v="124-100"/>
    <m/>
    <x v="0"/>
    <s v="300 PLYMOUTH AVE"/>
    <n v="101"/>
    <s v="DESMOND MARION V"/>
    <s v="R130"/>
    <s v="ONE FAMILY"/>
    <s v="124//100//"/>
    <n v="0.26587"/>
    <n v="1"/>
    <n v="1"/>
    <n v="1"/>
    <n v="1"/>
    <s v="SEPTIC"/>
    <n v="0"/>
    <n v="1"/>
    <n v="5600"/>
    <s v="YES"/>
    <n v="5600"/>
    <s v="124-100"/>
    <s v="Well,Septic"/>
    <s v="SEPTIC"/>
    <s v="SEPTIC"/>
    <n v="5600"/>
    <m/>
    <m/>
    <n v="1"/>
    <n v="1"/>
    <n v="1"/>
    <n v="576"/>
    <n v="1"/>
    <m/>
    <m/>
    <m/>
    <m/>
    <m/>
    <m/>
    <m/>
    <m/>
    <m/>
    <m/>
    <n v="4"/>
    <n v="1"/>
    <x v="7"/>
    <x v="7"/>
  </r>
  <r>
    <s v="124-1298"/>
    <m/>
    <x v="0"/>
    <s v="14 PT PLEASANT CIR"/>
    <n v="101"/>
    <s v="NELSON CURTIS P"/>
    <s v="R130"/>
    <s v="ONE FAMILY"/>
    <s v="124//1298//"/>
    <n v="0.19081999999999999"/>
    <n v="1"/>
    <n v="1"/>
    <n v="1"/>
    <n v="1"/>
    <s v="SEPTIC"/>
    <n v="0"/>
    <n v="1"/>
    <n v="4100"/>
    <s v="YES"/>
    <n v="4100"/>
    <s v="124-1298"/>
    <s v="Well,Septic"/>
    <s v="SEPTIC"/>
    <s v="SEPTIC"/>
    <n v="4100"/>
    <m/>
    <m/>
    <n v="1"/>
    <n v="1"/>
    <n v="3"/>
    <n v="1125"/>
    <n v="1.5"/>
    <m/>
    <m/>
    <m/>
    <m/>
    <m/>
    <m/>
    <m/>
    <m/>
    <m/>
    <m/>
    <n v="3"/>
    <n v="1"/>
    <x v="7"/>
    <x v="7"/>
  </r>
  <r>
    <s v="114C-1-71"/>
    <m/>
    <x v="0"/>
    <s v="309 CHARGE POND RD"/>
    <n v="101"/>
    <s v="NAGEL THEODORE W"/>
    <s v="R130"/>
    <s v="ONE FAMILY"/>
    <s v="114/C1/71//"/>
    <n v="0.28848000000000001"/>
    <n v="1"/>
    <n v="1"/>
    <n v="1"/>
    <n v="1"/>
    <s v="SEPTIC"/>
    <n v="0"/>
    <n v="0"/>
    <n v="0"/>
    <s v="YES"/>
    <n v="0"/>
    <s v="114C-1-71"/>
    <s v="Well,Septic"/>
    <s v="SEPTIC"/>
    <s v="SEPTIC"/>
    <n v="0"/>
    <m/>
    <m/>
    <n v="1"/>
    <n v="1"/>
    <n v="3"/>
    <n v="1453"/>
    <n v="1.75"/>
    <m/>
    <m/>
    <m/>
    <m/>
    <m/>
    <m/>
    <m/>
    <m/>
    <m/>
    <m/>
    <n v="1"/>
    <n v="1"/>
    <x v="7"/>
    <x v="7"/>
  </r>
  <r>
    <s v="124-280"/>
    <m/>
    <x v="0"/>
    <s v="237 PLYMOUTH AVE"/>
    <n v="903"/>
    <s v="TOWN OF WAREHAM"/>
    <s v="R130"/>
    <s v="MUNICIPAL  MDL-00"/>
    <s v="124//280//"/>
    <n v="7.127E-2"/>
    <n v="0"/>
    <n v="0"/>
    <n v="0"/>
    <n v="0"/>
    <m/>
    <n v="0"/>
    <n v="0"/>
    <n v="0"/>
    <s v="YES"/>
    <n v="0"/>
    <s v="124-280"/>
    <m/>
    <m/>
    <m/>
    <n v="0"/>
    <m/>
    <m/>
    <n v="0"/>
    <n v="0"/>
    <n v="0"/>
    <n v="0"/>
    <n v="0"/>
    <m/>
    <m/>
    <m/>
    <m/>
    <m/>
    <m/>
    <m/>
    <m/>
    <m/>
    <m/>
    <n v="1"/>
    <n v="1"/>
    <x v="7"/>
    <x v="7"/>
  </r>
  <r>
    <s v="LAND_NOPARC"/>
    <m/>
    <x v="0"/>
    <m/>
    <n v="0"/>
    <m/>
    <m/>
    <m/>
    <m/>
    <n v="3.5400000000000002E-3"/>
    <n v="0"/>
    <n v="0"/>
    <n v="0"/>
    <n v="0"/>
    <m/>
    <n v="0"/>
    <n v="0"/>
    <n v="0"/>
    <s v="NO"/>
    <n v="0"/>
    <m/>
    <m/>
    <m/>
    <m/>
    <n v="0"/>
    <m/>
    <m/>
    <n v="0"/>
    <n v="0"/>
    <n v="0"/>
    <n v="0"/>
    <n v="0"/>
    <m/>
    <m/>
    <m/>
    <m/>
    <m/>
    <m/>
    <m/>
    <m/>
    <m/>
    <m/>
    <n v="0"/>
    <n v="1"/>
    <x v="7"/>
    <x v="7"/>
  </r>
  <r>
    <s v="114-1007"/>
    <m/>
    <x v="0"/>
    <s v="0 CHARGE POND RD"/>
    <n v="903"/>
    <s v="WAREHAM FIRE DISTRICT"/>
    <s v="R130"/>
    <s v="MUNICIPAL  MDL-00"/>
    <s v="114//1007//"/>
    <n v="26.072150000000001"/>
    <n v="0"/>
    <n v="0"/>
    <n v="0"/>
    <n v="0"/>
    <m/>
    <n v="0"/>
    <n v="0"/>
    <n v="0"/>
    <s v="YES"/>
    <n v="0"/>
    <s v="114-1007"/>
    <m/>
    <m/>
    <m/>
    <n v="0"/>
    <s v="fee simple"/>
    <s v="YES"/>
    <n v="0"/>
    <n v="0"/>
    <n v="0"/>
    <n v="0"/>
    <n v="0"/>
    <m/>
    <m/>
    <m/>
    <m/>
    <m/>
    <m/>
    <m/>
    <m/>
    <m/>
    <m/>
    <n v="1"/>
    <n v="1"/>
    <x v="7"/>
    <x v="7"/>
  </r>
  <r>
    <s v="118-539B"/>
    <m/>
    <x v="0"/>
    <s v="62 MAYFLOWER LN"/>
    <n v="101"/>
    <s v="OBRIEN STEVEN M"/>
    <s v="R130"/>
    <s v="ONE FAMILY"/>
    <s v="118//539/B/"/>
    <n v="0.25419000000000003"/>
    <n v="1"/>
    <n v="1"/>
    <n v="1"/>
    <n v="1"/>
    <s v="SEPTIC"/>
    <n v="0"/>
    <n v="1"/>
    <n v="6000"/>
    <s v="YES"/>
    <n v="6000"/>
    <s v="118-539B"/>
    <s v="Gas,Well,Septic"/>
    <s v="SEPTIC"/>
    <s v="SEPTIC"/>
    <n v="6000"/>
    <m/>
    <m/>
    <n v="1"/>
    <n v="1"/>
    <n v="2"/>
    <n v="756"/>
    <n v="1"/>
    <m/>
    <m/>
    <m/>
    <m/>
    <m/>
    <m/>
    <m/>
    <m/>
    <m/>
    <m/>
    <n v="1"/>
    <n v="1"/>
    <x v="7"/>
    <x v="7"/>
  </r>
  <r>
    <s v="124-1287"/>
    <m/>
    <x v="0"/>
    <s v="15 PT PLEASANT CIR"/>
    <n v="101"/>
    <s v="BACCHIERI ELMER"/>
    <s v="R130"/>
    <s v="ONE FAMILY"/>
    <s v="124//1287//"/>
    <n v="0.21762000000000001"/>
    <n v="1"/>
    <n v="1"/>
    <n v="1"/>
    <n v="1"/>
    <s v="SEPTIC"/>
    <n v="0"/>
    <n v="1"/>
    <n v="4000"/>
    <s v="YES"/>
    <n v="4000"/>
    <s v="124-1287"/>
    <s v="Well,Septic"/>
    <s v="SEPTIC"/>
    <s v="SEPTIC"/>
    <n v="4000"/>
    <m/>
    <m/>
    <n v="1"/>
    <n v="1"/>
    <n v="2"/>
    <n v="1352"/>
    <n v="1"/>
    <m/>
    <m/>
    <m/>
    <m/>
    <m/>
    <m/>
    <m/>
    <m/>
    <m/>
    <m/>
    <n v="3"/>
    <n v="1"/>
    <x v="7"/>
    <x v="7"/>
  </r>
  <r>
    <s v="105A-90"/>
    <m/>
    <x v="0"/>
    <s v="4 WESTFIELD III"/>
    <n v="903"/>
    <s v="TOWN OF WAREHAM"/>
    <s v="MR30"/>
    <s v="MUNICIPAL  MDL-00"/>
    <s v="105/A/90//"/>
    <n v="6.6278100000000002"/>
    <n v="0"/>
    <n v="0"/>
    <n v="0"/>
    <n v="0"/>
    <m/>
    <n v="0"/>
    <n v="0"/>
    <n v="0"/>
    <s v="NO_W1"/>
    <n v="0"/>
    <s v="105A-90"/>
    <s v="Public Water,Gas"/>
    <m/>
    <m/>
    <n v="0"/>
    <m/>
    <m/>
    <n v="0"/>
    <n v="0"/>
    <n v="0"/>
    <n v="0"/>
    <n v="0"/>
    <m/>
    <m/>
    <m/>
    <m/>
    <m/>
    <m/>
    <m/>
    <m/>
    <m/>
    <m/>
    <n v="26"/>
    <n v="1"/>
    <x v="9"/>
    <x v="9"/>
  </r>
  <r>
    <s v="124-1259"/>
    <m/>
    <x v="0"/>
    <s v="110 PURITAN AVE"/>
    <n v="101"/>
    <s v="MONGELLI NANCY M TRUSTEE"/>
    <s v="R130"/>
    <s v="ONE FAMILY"/>
    <s v="124//1259//"/>
    <n v="0.22048000000000001"/>
    <n v="1"/>
    <n v="1"/>
    <n v="1"/>
    <n v="1"/>
    <s v="SEPTIC"/>
    <n v="0"/>
    <n v="1"/>
    <n v="300"/>
    <s v="YES"/>
    <n v="300"/>
    <s v="124-1259"/>
    <s v="Well,Septic"/>
    <s v="SEPTIC"/>
    <s v="SEPTIC"/>
    <n v="300"/>
    <m/>
    <m/>
    <n v="1"/>
    <n v="1"/>
    <n v="2"/>
    <n v="840"/>
    <n v="1"/>
    <m/>
    <m/>
    <m/>
    <m/>
    <m/>
    <m/>
    <m/>
    <m/>
    <m/>
    <m/>
    <n v="2"/>
    <n v="1"/>
    <x v="7"/>
    <x v="7"/>
  </r>
  <r>
    <s v="118-512B"/>
    <m/>
    <x v="0"/>
    <s v="81 MAYFLOWER LN"/>
    <n v="101"/>
    <s v="MONTEIRO JOHN"/>
    <s v="R13"/>
    <s v="ONE FAMILY"/>
    <s v="118//512/B/"/>
    <n v="0.3034"/>
    <n v="1"/>
    <n v="1"/>
    <n v="1"/>
    <n v="1"/>
    <s v="SEPTIC"/>
    <n v="0"/>
    <n v="1"/>
    <n v="6300"/>
    <s v="YES"/>
    <n v="6300"/>
    <s v="118-512B"/>
    <s v="Gas,Well,Septic"/>
    <s v="SEPTIC"/>
    <s v="SEPTIC"/>
    <n v="6300"/>
    <m/>
    <m/>
    <n v="1"/>
    <n v="1"/>
    <n v="3"/>
    <n v="948"/>
    <n v="1"/>
    <m/>
    <m/>
    <m/>
    <m/>
    <m/>
    <m/>
    <m/>
    <m/>
    <m/>
    <m/>
    <n v="1"/>
    <n v="1"/>
    <x v="7"/>
    <x v="7"/>
  </r>
  <r>
    <s v="LAND_NOPARC"/>
    <m/>
    <x v="0"/>
    <m/>
    <n v="0"/>
    <m/>
    <m/>
    <m/>
    <m/>
    <n v="3.424E-2"/>
    <n v="0"/>
    <n v="0"/>
    <n v="0"/>
    <n v="0"/>
    <m/>
    <n v="0"/>
    <n v="0"/>
    <n v="0"/>
    <s v="NO"/>
    <n v="0"/>
    <m/>
    <m/>
    <m/>
    <m/>
    <n v="0"/>
    <m/>
    <m/>
    <n v="0"/>
    <n v="0"/>
    <n v="0"/>
    <n v="0"/>
    <n v="0"/>
    <m/>
    <m/>
    <m/>
    <m/>
    <m/>
    <m/>
    <m/>
    <m/>
    <m/>
    <m/>
    <n v="0"/>
    <n v="1"/>
    <x v="7"/>
    <x v="7"/>
  </r>
  <r>
    <s v="124-279"/>
    <m/>
    <x v="0"/>
    <s v="239 PLYMOUTH AVE"/>
    <n v="903"/>
    <s v="TOWN OF WAREHAM"/>
    <s v="R130"/>
    <s v="MUNICIPAL  MDL-00"/>
    <s v="124//279//"/>
    <n v="6.9959999999999994E-2"/>
    <n v="0"/>
    <n v="0"/>
    <n v="0"/>
    <n v="0"/>
    <m/>
    <n v="0"/>
    <n v="0"/>
    <n v="0"/>
    <s v="YES"/>
    <n v="0"/>
    <s v="124-279"/>
    <m/>
    <m/>
    <m/>
    <n v="0"/>
    <m/>
    <m/>
    <n v="0"/>
    <n v="0"/>
    <n v="0"/>
    <n v="0"/>
    <n v="0"/>
    <m/>
    <m/>
    <m/>
    <m/>
    <m/>
    <m/>
    <m/>
    <m/>
    <m/>
    <m/>
    <n v="1"/>
    <n v="1"/>
    <x v="7"/>
    <x v="7"/>
  </r>
  <r>
    <s v="118-B5-3"/>
    <m/>
    <x v="0"/>
    <s v="56 BLISSFUL LN"/>
    <n v="101"/>
    <s v="EWELL MICHAEL A"/>
    <s v="R130"/>
    <s v="ONE FAMILY"/>
    <s v="118//B5/3/"/>
    <n v="6.36266"/>
    <n v="1"/>
    <n v="1"/>
    <n v="1"/>
    <n v="1"/>
    <s v="SEPTIC"/>
    <n v="0"/>
    <n v="0"/>
    <n v="0"/>
    <s v="YES"/>
    <n v="0"/>
    <s v="118-B5-3"/>
    <m/>
    <m/>
    <s v="SEPTIC"/>
    <n v="0"/>
    <m/>
    <m/>
    <n v="1"/>
    <n v="1"/>
    <n v="2"/>
    <n v="1468"/>
    <n v="1.75"/>
    <m/>
    <m/>
    <m/>
    <m/>
    <m/>
    <m/>
    <m/>
    <m/>
    <m/>
    <m/>
    <n v="1"/>
    <n v="1"/>
    <x v="7"/>
    <x v="7"/>
  </r>
  <r>
    <s v="114C-1-48"/>
    <m/>
    <x v="0"/>
    <s v="310 CHARGE POND RD"/>
    <n v="101"/>
    <s v="SWIATEK BRETT W SR"/>
    <s v="R60"/>
    <s v="ONE FAMILY"/>
    <s v="114/C1/48//"/>
    <n v="0.37207000000000001"/>
    <n v="1"/>
    <n v="1"/>
    <n v="1"/>
    <n v="1"/>
    <s v="SEPTIC"/>
    <n v="0"/>
    <n v="0"/>
    <n v="0"/>
    <s v="YES"/>
    <n v="0"/>
    <s v="114C-1-48"/>
    <s v="Well,Septic"/>
    <s v="SEPTIC"/>
    <s v="SEPTIC"/>
    <n v="0"/>
    <m/>
    <m/>
    <n v="1"/>
    <n v="1"/>
    <n v="3"/>
    <n v="1800"/>
    <n v="2"/>
    <m/>
    <m/>
    <m/>
    <m/>
    <m/>
    <m/>
    <m/>
    <m/>
    <m/>
    <m/>
    <n v="1"/>
    <n v="1"/>
    <x v="7"/>
    <x v="7"/>
  </r>
  <r>
    <s v="105-6"/>
    <m/>
    <x v="0"/>
    <s v="77 CHARLOTTE FURN RD"/>
    <n v="601"/>
    <s v="MAKEPEACE CO A D"/>
    <s v="R60"/>
    <s v="CHAPTER 61"/>
    <s v="105//6//"/>
    <n v="1.3551"/>
    <n v="0"/>
    <n v="0"/>
    <n v="0"/>
    <n v="0"/>
    <m/>
    <n v="0"/>
    <n v="0"/>
    <n v="0"/>
    <s v="YES"/>
    <n v="0"/>
    <s v="105-6"/>
    <m/>
    <m/>
    <m/>
    <n v="0"/>
    <m/>
    <m/>
    <n v="0"/>
    <n v="0"/>
    <n v="0"/>
    <n v="0"/>
    <n v="0"/>
    <m/>
    <m/>
    <m/>
    <m/>
    <m/>
    <m/>
    <m/>
    <m/>
    <m/>
    <m/>
    <n v="1"/>
    <n v="1"/>
    <x v="9"/>
    <x v="9"/>
  </r>
  <r>
    <s v="124-1000"/>
    <m/>
    <x v="0"/>
    <s v="0 PARK CIR"/>
    <n v="106"/>
    <s v="WHITE ISLAND SHORES COMMUNITY"/>
    <s v="R130"/>
    <s v="AC LND IMP  MDL-00"/>
    <s v="124//1000//"/>
    <n v="0.91827000000000003"/>
    <n v="0"/>
    <n v="0"/>
    <n v="0"/>
    <n v="0"/>
    <m/>
    <n v="0"/>
    <n v="0"/>
    <n v="0"/>
    <s v="YES"/>
    <n v="0"/>
    <s v="124-1000"/>
    <m/>
    <m/>
    <m/>
    <n v="0"/>
    <m/>
    <m/>
    <n v="0"/>
    <n v="0"/>
    <n v="0"/>
    <n v="0"/>
    <n v="0"/>
    <m/>
    <m/>
    <m/>
    <m/>
    <m/>
    <m/>
    <m/>
    <m/>
    <m/>
    <m/>
    <n v="1"/>
    <n v="1"/>
    <x v="7"/>
    <x v="7"/>
  </r>
  <r>
    <s v="LAND_NOPARC"/>
    <m/>
    <x v="0"/>
    <m/>
    <n v="0"/>
    <m/>
    <m/>
    <m/>
    <m/>
    <n v="6.6299999999999996E-3"/>
    <n v="0"/>
    <n v="0"/>
    <n v="0"/>
    <n v="0"/>
    <m/>
    <n v="0"/>
    <n v="0"/>
    <n v="0"/>
    <s v="NO"/>
    <n v="0"/>
    <m/>
    <m/>
    <m/>
    <m/>
    <n v="0"/>
    <m/>
    <m/>
    <n v="0"/>
    <n v="0"/>
    <n v="0"/>
    <n v="0"/>
    <n v="0"/>
    <m/>
    <m/>
    <m/>
    <m/>
    <m/>
    <m/>
    <m/>
    <m/>
    <m/>
    <m/>
    <n v="0"/>
    <n v="1"/>
    <x v="16"/>
    <x v="16"/>
  </r>
  <r>
    <s v="124-1297"/>
    <m/>
    <x v="0"/>
    <s v="111 PURITAN AVE"/>
    <n v="106"/>
    <s v="MULCAHY TIMOTHY F"/>
    <s v="R130"/>
    <s v="AC LND IMP  MDL-00"/>
    <s v="124//1297//"/>
    <n v="7.2029999999999997E-2"/>
    <n v="0"/>
    <n v="0"/>
    <n v="0"/>
    <n v="0"/>
    <m/>
    <n v="0"/>
    <n v="0"/>
    <n v="0"/>
    <s v="YES"/>
    <n v="0"/>
    <s v="124-1297"/>
    <m/>
    <m/>
    <m/>
    <n v="0"/>
    <m/>
    <m/>
    <n v="0"/>
    <n v="0"/>
    <n v="0"/>
    <n v="0"/>
    <n v="0"/>
    <m/>
    <m/>
    <m/>
    <m/>
    <m/>
    <m/>
    <m/>
    <m/>
    <m/>
    <m/>
    <n v="1"/>
    <n v="1"/>
    <x v="7"/>
    <x v="7"/>
  </r>
  <r>
    <s v="LAND_NOPARC"/>
    <m/>
    <x v="0"/>
    <m/>
    <n v="0"/>
    <m/>
    <m/>
    <m/>
    <m/>
    <n v="1.6979999999999999E-2"/>
    <n v="0"/>
    <n v="0"/>
    <n v="0"/>
    <n v="0"/>
    <m/>
    <n v="0"/>
    <n v="0"/>
    <n v="0"/>
    <s v="NO"/>
    <n v="0"/>
    <m/>
    <m/>
    <m/>
    <m/>
    <n v="0"/>
    <m/>
    <m/>
    <n v="0"/>
    <n v="0"/>
    <n v="0"/>
    <n v="0"/>
    <n v="0"/>
    <m/>
    <m/>
    <m/>
    <m/>
    <m/>
    <m/>
    <m/>
    <m/>
    <m/>
    <m/>
    <n v="0"/>
    <n v="1"/>
    <x v="7"/>
    <x v="7"/>
  </r>
  <r>
    <s v="124-607"/>
    <m/>
    <x v="0"/>
    <s v="278 LAKE AVE"/>
    <n v="101"/>
    <s v="COE DONALD B &amp; NANCY G"/>
    <s v="R130"/>
    <s v="ONE FAMILY"/>
    <s v="124//607//"/>
    <n v="0.24267"/>
    <n v="1"/>
    <n v="1"/>
    <n v="1"/>
    <n v="1"/>
    <s v="SEPTIC"/>
    <n v="0"/>
    <n v="1"/>
    <n v="0"/>
    <s v="YES"/>
    <n v="0"/>
    <s v="124-607"/>
    <s v="Well,Septic"/>
    <s v="SEPTIC"/>
    <s v="SEPTIC"/>
    <n v="0"/>
    <m/>
    <m/>
    <n v="1"/>
    <n v="1"/>
    <n v="2"/>
    <n v="768"/>
    <n v="1"/>
    <m/>
    <m/>
    <m/>
    <m/>
    <m/>
    <m/>
    <m/>
    <m/>
    <m/>
    <m/>
    <n v="3"/>
    <n v="1"/>
    <x v="7"/>
    <x v="7"/>
  </r>
  <r>
    <s v="124-1284"/>
    <m/>
    <x v="0"/>
    <s v="19 PT PLEASANT CIR"/>
    <n v="101"/>
    <s v="BACCHIERI ROGER G"/>
    <s v="R130"/>
    <s v="ONE FAMILY"/>
    <s v="124//1284//"/>
    <n v="0.21396000000000001"/>
    <n v="1"/>
    <n v="1"/>
    <n v="1"/>
    <n v="1"/>
    <s v="SEPTIC"/>
    <n v="0"/>
    <n v="1"/>
    <n v="700"/>
    <s v="YES"/>
    <n v="700"/>
    <s v="124-1284"/>
    <s v="Well,Septic"/>
    <s v="SEPTIC"/>
    <s v="SEPTIC"/>
    <n v="700"/>
    <m/>
    <m/>
    <n v="1"/>
    <n v="1"/>
    <n v="2"/>
    <n v="531"/>
    <n v="1"/>
    <m/>
    <m/>
    <m/>
    <m/>
    <m/>
    <m/>
    <m/>
    <m/>
    <m/>
    <m/>
    <n v="3"/>
    <n v="1"/>
    <x v="7"/>
    <x v="7"/>
  </r>
  <r>
    <s v="124-1262"/>
    <m/>
    <x v="0"/>
    <s v="114 PURITAN AVE"/>
    <n v="101"/>
    <s v="MULCAHY TIMOTHY F"/>
    <s v="R130"/>
    <s v="ONE FAMILY"/>
    <s v="124//1262//"/>
    <n v="0.13289999999999999"/>
    <n v="1"/>
    <n v="1"/>
    <n v="1"/>
    <n v="1"/>
    <s v="SEPTIC"/>
    <n v="0"/>
    <n v="1"/>
    <n v="12100"/>
    <s v="YES"/>
    <n v="12100"/>
    <s v="124-1262"/>
    <s v="Gas,Well,Septic"/>
    <s v="SEPTIC"/>
    <s v="SEPTIC"/>
    <n v="12100"/>
    <m/>
    <m/>
    <n v="1"/>
    <n v="1"/>
    <n v="2"/>
    <n v="896"/>
    <n v="1"/>
    <m/>
    <m/>
    <m/>
    <m/>
    <m/>
    <m/>
    <m/>
    <m/>
    <m/>
    <m/>
    <n v="0"/>
    <n v="1"/>
    <x v="7"/>
    <x v="7"/>
  </r>
  <r>
    <s v="124-275"/>
    <m/>
    <x v="0"/>
    <s v="233 PLYMOUTH AVE"/>
    <n v="101"/>
    <s v="RICE C JOYCE"/>
    <s v="R130"/>
    <s v="ONE FAMILY"/>
    <s v="124//275//"/>
    <n v="0.27474999999999999"/>
    <n v="1"/>
    <n v="1"/>
    <n v="1"/>
    <n v="1"/>
    <s v="SEPTIC"/>
    <n v="0"/>
    <n v="1"/>
    <n v="4900"/>
    <s v="YES"/>
    <n v="4900"/>
    <s v="124-275"/>
    <s v="Well,Septic"/>
    <s v="SEPTIC"/>
    <s v="SEPTIC"/>
    <n v="4900"/>
    <m/>
    <m/>
    <n v="1"/>
    <n v="1"/>
    <n v="3"/>
    <n v="1642"/>
    <n v="2"/>
    <m/>
    <m/>
    <m/>
    <m/>
    <m/>
    <m/>
    <m/>
    <m/>
    <m/>
    <m/>
    <n v="4"/>
    <n v="1"/>
    <x v="7"/>
    <x v="7"/>
  </r>
  <r>
    <s v="UNK410"/>
    <s v="FEE"/>
    <x v="0"/>
    <s v="PENNANT LN"/>
    <n v="0"/>
    <m/>
    <m/>
    <m/>
    <m/>
    <n v="0.33055000000000001"/>
    <n v="0"/>
    <n v="0"/>
    <n v="0"/>
    <n v="0"/>
    <m/>
    <n v="0"/>
    <n v="0"/>
    <n v="0"/>
    <s v="NO_W2"/>
    <n v="0"/>
    <m/>
    <m/>
    <m/>
    <m/>
    <n v="0"/>
    <m/>
    <m/>
    <n v="0"/>
    <n v="0"/>
    <n v="0"/>
    <n v="0"/>
    <n v="0"/>
    <s v="Not in new Assr DB, Makepe?, old info"/>
    <m/>
    <m/>
    <m/>
    <m/>
    <m/>
    <m/>
    <m/>
    <m/>
    <m/>
    <n v="1"/>
    <n v="1"/>
    <x v="13"/>
    <x v="13"/>
  </r>
  <r>
    <s v="LAND_NOPARC"/>
    <m/>
    <x v="0"/>
    <m/>
    <n v="0"/>
    <m/>
    <m/>
    <m/>
    <m/>
    <n v="2.7140000000000001E-2"/>
    <n v="0"/>
    <n v="0"/>
    <n v="0"/>
    <n v="0"/>
    <m/>
    <n v="0"/>
    <n v="0"/>
    <n v="0"/>
    <s v="NO"/>
    <n v="0"/>
    <m/>
    <m/>
    <m/>
    <m/>
    <n v="0"/>
    <m/>
    <m/>
    <n v="0"/>
    <n v="0"/>
    <n v="0"/>
    <n v="0"/>
    <n v="0"/>
    <m/>
    <m/>
    <m/>
    <m/>
    <m/>
    <m/>
    <m/>
    <m/>
    <m/>
    <m/>
    <n v="0"/>
    <n v="1"/>
    <x v="7"/>
    <x v="7"/>
  </r>
  <r>
    <s v="124-98"/>
    <m/>
    <x v="0"/>
    <s v="302 PLYMOUTH AVE"/>
    <n v="101"/>
    <s v="VALLIE GERALD E"/>
    <s v="R130"/>
    <s v="ONE FAMILY"/>
    <s v="124//98//"/>
    <n v="0.32777000000000001"/>
    <n v="1"/>
    <n v="1"/>
    <n v="1"/>
    <n v="1"/>
    <s v="SEPTIC"/>
    <n v="0"/>
    <n v="1"/>
    <n v="4000"/>
    <s v="NO_W1"/>
    <n v="4000"/>
    <s v="124-98"/>
    <s v="Well,Septic"/>
    <s v="SEPTIC"/>
    <s v="SEPTIC"/>
    <n v="4000"/>
    <m/>
    <m/>
    <n v="1"/>
    <n v="1"/>
    <n v="3"/>
    <n v="888"/>
    <n v="1"/>
    <m/>
    <m/>
    <m/>
    <m/>
    <m/>
    <m/>
    <m/>
    <m/>
    <m/>
    <m/>
    <n v="5"/>
    <n v="1"/>
    <x v="7"/>
    <x v="7"/>
  </r>
  <r>
    <s v="118-540B"/>
    <m/>
    <x v="0"/>
    <s v="64 MAYFLOWER LN"/>
    <n v="101"/>
    <s v="CLANCY THOMAS J"/>
    <s v="R130"/>
    <s v="ONE FAMILY"/>
    <s v="118//540/B/"/>
    <n v="0.28449999999999998"/>
    <n v="1"/>
    <n v="1"/>
    <n v="1"/>
    <n v="1"/>
    <s v="SEPTIC"/>
    <n v="0"/>
    <n v="0"/>
    <n v="0"/>
    <s v="YES"/>
    <n v="0"/>
    <s v="118-540B"/>
    <s v="Gas,Well,Septic"/>
    <s v="SEPTIC"/>
    <s v="SEPTIC"/>
    <n v="0"/>
    <m/>
    <m/>
    <n v="1"/>
    <n v="1"/>
    <n v="2"/>
    <n v="804"/>
    <n v="1"/>
    <m/>
    <m/>
    <m/>
    <m/>
    <m/>
    <m/>
    <m/>
    <m/>
    <m/>
    <m/>
    <n v="1"/>
    <n v="1"/>
    <x v="7"/>
    <x v="7"/>
  </r>
  <r>
    <s v="124-1296"/>
    <m/>
    <x v="0"/>
    <s v="113 PURITAN AVE"/>
    <n v="132"/>
    <s v="SULLIVAN ELEANOR T"/>
    <s v="R130"/>
    <s v="RES ACLNUD  MDL-00"/>
    <s v="124//1296//"/>
    <n v="5.0930000000000003E-2"/>
    <n v="0"/>
    <n v="0"/>
    <n v="0"/>
    <n v="0"/>
    <m/>
    <n v="0"/>
    <n v="0"/>
    <n v="0"/>
    <s v="YES"/>
    <n v="0"/>
    <s v="124-1296"/>
    <m/>
    <m/>
    <m/>
    <n v="0"/>
    <m/>
    <m/>
    <n v="0"/>
    <n v="0"/>
    <n v="0"/>
    <n v="0"/>
    <n v="0"/>
    <m/>
    <m/>
    <m/>
    <m/>
    <m/>
    <m/>
    <m/>
    <m/>
    <m/>
    <m/>
    <n v="1"/>
    <n v="1"/>
    <x v="7"/>
    <x v="7"/>
  </r>
  <r>
    <s v="118-1"/>
    <m/>
    <x v="0"/>
    <s v="4 TIMELESS LN"/>
    <n v="101"/>
    <s v="TRIANTAFILLOU DEREK G"/>
    <s v="R130"/>
    <s v="ONE FAMILY"/>
    <s v="118//1//"/>
    <n v="3.4050799999999999"/>
    <n v="1"/>
    <n v="1"/>
    <n v="1"/>
    <n v="1"/>
    <s v="SEPTIC"/>
    <n v="0"/>
    <n v="0"/>
    <n v="0"/>
    <s v="YES"/>
    <n v="0"/>
    <s v="118-1"/>
    <s v=",Septic"/>
    <s v="SEWER"/>
    <s v="SEPTIC"/>
    <n v="0"/>
    <m/>
    <m/>
    <n v="1"/>
    <n v="1"/>
    <n v="3"/>
    <n v="1848"/>
    <n v="2"/>
    <m/>
    <m/>
    <m/>
    <m/>
    <m/>
    <m/>
    <m/>
    <m/>
    <m/>
    <m/>
    <n v="1"/>
    <n v="1"/>
    <x v="7"/>
    <x v="7"/>
  </r>
  <r>
    <s v="114D-1000"/>
    <m/>
    <x v="0"/>
    <s v="0 TROUT RD"/>
    <n v="903"/>
    <s v="WAREHAM FIRE DISTRICT"/>
    <s v="R130"/>
    <s v="MUNICIPAL  MDL-00"/>
    <s v="114/D/1000//"/>
    <n v="0.37268000000000001"/>
    <n v="0"/>
    <n v="0"/>
    <n v="0"/>
    <n v="0"/>
    <m/>
    <n v="0"/>
    <n v="0"/>
    <n v="0"/>
    <s v="YES"/>
    <n v="0"/>
    <s v="114D-1000"/>
    <m/>
    <m/>
    <m/>
    <n v="0"/>
    <m/>
    <m/>
    <n v="0"/>
    <n v="0"/>
    <n v="0"/>
    <n v="0"/>
    <n v="0"/>
    <m/>
    <m/>
    <m/>
    <m/>
    <m/>
    <m/>
    <m/>
    <m/>
    <m/>
    <m/>
    <n v="1"/>
    <n v="1"/>
    <x v="7"/>
    <x v="7"/>
  </r>
  <r>
    <s v="118-2"/>
    <m/>
    <x v="0"/>
    <s v="6 TIMELESS LN"/>
    <n v="101"/>
    <s v="HETU MARK A"/>
    <s v="R130"/>
    <s v="ONE FAMILY"/>
    <s v="118//2//"/>
    <n v="3.66038"/>
    <n v="1"/>
    <n v="1"/>
    <n v="1"/>
    <n v="1"/>
    <s v="SEPTIC"/>
    <n v="0"/>
    <n v="0"/>
    <n v="0"/>
    <s v="YES"/>
    <n v="0"/>
    <s v="118-2"/>
    <s v=",Public Water,Septic"/>
    <s v="SEWER"/>
    <s v="SEPTIC"/>
    <n v="0"/>
    <m/>
    <m/>
    <n v="1"/>
    <n v="1"/>
    <n v="3"/>
    <n v="1976"/>
    <n v="2"/>
    <m/>
    <m/>
    <m/>
    <m/>
    <m/>
    <m/>
    <m/>
    <m/>
    <m/>
    <m/>
    <n v="2"/>
    <n v="1"/>
    <x v="7"/>
    <x v="7"/>
  </r>
  <r>
    <s v="118-513B"/>
    <m/>
    <x v="0"/>
    <s v="83 MAYFLOWER LN"/>
    <n v="101"/>
    <s v="FOLEY PAUL D"/>
    <s v="R130"/>
    <s v="ONE FAMILY"/>
    <s v="118//513/B/"/>
    <n v="0.29759999999999998"/>
    <n v="1"/>
    <n v="1"/>
    <n v="1"/>
    <n v="1"/>
    <s v="SEPTIC"/>
    <n v="0"/>
    <n v="0"/>
    <n v="0"/>
    <s v="YES"/>
    <n v="0"/>
    <s v="118-513B"/>
    <s v="Gas,Well,Septic"/>
    <s v="SEPTIC"/>
    <s v="SEPTIC"/>
    <n v="0"/>
    <m/>
    <m/>
    <n v="1"/>
    <n v="1"/>
    <n v="2"/>
    <n v="1080"/>
    <n v="1.5"/>
    <m/>
    <m/>
    <m/>
    <m/>
    <m/>
    <m/>
    <m/>
    <m/>
    <m/>
    <m/>
    <n v="1"/>
    <n v="1"/>
    <x v="7"/>
    <x v="7"/>
  </r>
  <r>
    <s v="124-1264"/>
    <m/>
    <x v="0"/>
    <s v="118 PURITAN AVE"/>
    <n v="101"/>
    <s v="MCDONNELL ANTHONY T"/>
    <s v="R130"/>
    <s v="ONE FAMILY"/>
    <s v="124//1264//"/>
    <n v="0.13458999999999999"/>
    <n v="1"/>
    <n v="1"/>
    <n v="1"/>
    <n v="1"/>
    <s v="SEPTIC"/>
    <n v="0"/>
    <n v="1"/>
    <n v="2000"/>
    <s v="YES"/>
    <n v="2000"/>
    <s v="124-1264"/>
    <s v="Well,Septic"/>
    <s v="SEPTIC"/>
    <s v="SEPTIC"/>
    <n v="2000"/>
    <m/>
    <m/>
    <n v="1"/>
    <n v="1"/>
    <n v="2"/>
    <n v="630"/>
    <n v="1"/>
    <m/>
    <m/>
    <m/>
    <m/>
    <m/>
    <m/>
    <m/>
    <m/>
    <m/>
    <m/>
    <n v="2"/>
    <n v="1"/>
    <x v="16"/>
    <x v="16"/>
  </r>
  <r>
    <s v="124-1282"/>
    <m/>
    <x v="0"/>
    <s v="25 PT PLEASANT CIR"/>
    <n v="101"/>
    <s v="JENNISON RUSSELL H JR"/>
    <s v="R130"/>
    <s v="ONE FAMILY"/>
    <s v="124//1282//"/>
    <n v="0.157"/>
    <n v="1"/>
    <n v="1"/>
    <n v="1"/>
    <n v="1"/>
    <s v="SEPTIC"/>
    <n v="0"/>
    <n v="1"/>
    <n v="2900"/>
    <s v="YES"/>
    <n v="2900"/>
    <s v="124-1282"/>
    <s v="Well,Septic"/>
    <s v="SEPTIC"/>
    <s v="SEPTIC"/>
    <n v="2900"/>
    <m/>
    <m/>
    <n v="1"/>
    <n v="1"/>
    <n v="1"/>
    <n v="704"/>
    <n v="1"/>
    <m/>
    <m/>
    <m/>
    <m/>
    <m/>
    <m/>
    <m/>
    <m/>
    <m/>
    <m/>
    <n v="2"/>
    <n v="1"/>
    <x v="7"/>
    <x v="7"/>
  </r>
  <r>
    <s v="LAND_NOPARC"/>
    <m/>
    <x v="0"/>
    <m/>
    <n v="0"/>
    <m/>
    <m/>
    <m/>
    <m/>
    <n v="0.16181000000000001"/>
    <n v="0"/>
    <n v="0"/>
    <n v="0"/>
    <n v="0"/>
    <m/>
    <n v="0"/>
    <n v="0"/>
    <n v="0"/>
    <s v="NO"/>
    <n v="0"/>
    <m/>
    <m/>
    <m/>
    <m/>
    <n v="0"/>
    <m/>
    <m/>
    <n v="0"/>
    <n v="0"/>
    <n v="0"/>
    <n v="0"/>
    <n v="0"/>
    <m/>
    <m/>
    <m/>
    <m/>
    <m/>
    <m/>
    <m/>
    <m/>
    <m/>
    <m/>
    <n v="0"/>
    <n v="1"/>
    <x v="7"/>
    <x v="7"/>
  </r>
  <r>
    <s v="124-1266"/>
    <m/>
    <x v="0"/>
    <s v="122 PURITAN AVE"/>
    <n v="101"/>
    <s v="ANDERSON MARY M TRUSTEE OF"/>
    <s v="R130"/>
    <s v="ONE FAMILY"/>
    <s v="124//1266//"/>
    <n v="0.13156000000000001"/>
    <n v="1"/>
    <n v="1"/>
    <n v="1"/>
    <n v="1"/>
    <s v="SEPTIC"/>
    <n v="0"/>
    <n v="1"/>
    <n v="12000"/>
    <s v="YES"/>
    <n v="12000"/>
    <s v="124-1266"/>
    <s v="Well,Septic"/>
    <s v="SEPTIC"/>
    <s v="SEPTIC"/>
    <n v="12000"/>
    <m/>
    <m/>
    <n v="1"/>
    <n v="1"/>
    <n v="2"/>
    <n v="864"/>
    <n v="1"/>
    <m/>
    <m/>
    <m/>
    <m/>
    <m/>
    <m/>
    <m/>
    <m/>
    <m/>
    <m/>
    <n v="2"/>
    <n v="1"/>
    <x v="16"/>
    <x v="16"/>
  </r>
  <r>
    <s v="LAND_NOPARC"/>
    <m/>
    <x v="0"/>
    <m/>
    <n v="0"/>
    <m/>
    <m/>
    <m/>
    <m/>
    <n v="3.1E-4"/>
    <n v="0"/>
    <n v="0"/>
    <n v="0"/>
    <n v="0"/>
    <m/>
    <n v="0"/>
    <n v="0"/>
    <n v="0"/>
    <s v="NO"/>
    <n v="0"/>
    <m/>
    <m/>
    <m/>
    <m/>
    <n v="0"/>
    <m/>
    <m/>
    <n v="0"/>
    <n v="0"/>
    <n v="0"/>
    <n v="0"/>
    <n v="0"/>
    <m/>
    <m/>
    <m/>
    <m/>
    <m/>
    <m/>
    <m/>
    <m/>
    <m/>
    <m/>
    <n v="0"/>
    <n v="1"/>
    <x v="7"/>
    <x v="7"/>
  </r>
  <r>
    <s v="124-55"/>
    <m/>
    <x v="0"/>
    <s v="2 PRISCILLA AVE"/>
    <n v="101"/>
    <s v="BURROUGHS JOHN C"/>
    <s v="R130"/>
    <s v="ONE FAMILY"/>
    <s v="124//55//"/>
    <n v="0.13303999999999999"/>
    <n v="1"/>
    <n v="1"/>
    <n v="1"/>
    <n v="1"/>
    <s v="SEPTIC"/>
    <n v="0"/>
    <n v="1"/>
    <n v="6100"/>
    <s v="YES"/>
    <n v="6100"/>
    <s v="124-55"/>
    <s v="Well,Septic"/>
    <s v="SEPTIC"/>
    <s v="SEPTIC"/>
    <n v="6100"/>
    <m/>
    <m/>
    <n v="1"/>
    <n v="1"/>
    <n v="3"/>
    <n v="988"/>
    <n v="1"/>
    <m/>
    <m/>
    <m/>
    <m/>
    <m/>
    <m/>
    <m/>
    <m/>
    <m/>
    <m/>
    <n v="2"/>
    <n v="1"/>
    <x v="7"/>
    <x v="7"/>
  </r>
  <r>
    <s v="124-1280"/>
    <m/>
    <x v="0"/>
    <s v="29 PT PLEASANT CIR"/>
    <n v="101"/>
    <s v="SULLIVAN ELEANOR T"/>
    <s v="R130"/>
    <s v="ONE FAMILY"/>
    <s v="124//1280//"/>
    <n v="0.16617000000000001"/>
    <n v="1"/>
    <n v="1"/>
    <n v="1"/>
    <n v="1"/>
    <s v="SEPTIC"/>
    <n v="0"/>
    <n v="1"/>
    <n v="2800"/>
    <s v="YES"/>
    <n v="2800"/>
    <s v="124-1280"/>
    <s v="Well,Septic"/>
    <s v="SEPTIC"/>
    <s v="SEPTIC"/>
    <n v="2800"/>
    <m/>
    <m/>
    <n v="1"/>
    <n v="1"/>
    <n v="3"/>
    <n v="1284"/>
    <n v="1"/>
    <m/>
    <m/>
    <m/>
    <m/>
    <m/>
    <m/>
    <m/>
    <m/>
    <m/>
    <m/>
    <n v="3"/>
    <n v="1"/>
    <x v="7"/>
    <x v="7"/>
  </r>
  <r>
    <s v="LAND_NOPARC"/>
    <m/>
    <x v="0"/>
    <m/>
    <n v="0"/>
    <m/>
    <m/>
    <m/>
    <m/>
    <n v="1.325E-2"/>
    <n v="0"/>
    <n v="0"/>
    <n v="0"/>
    <n v="0"/>
    <m/>
    <n v="0"/>
    <n v="0"/>
    <n v="0"/>
    <s v="NO"/>
    <n v="0"/>
    <m/>
    <m/>
    <m/>
    <m/>
    <n v="0"/>
    <m/>
    <m/>
    <n v="0"/>
    <n v="0"/>
    <n v="0"/>
    <n v="0"/>
    <n v="0"/>
    <m/>
    <m/>
    <m/>
    <m/>
    <m/>
    <m/>
    <m/>
    <m/>
    <m/>
    <m/>
    <n v="0"/>
    <n v="1"/>
    <x v="16"/>
    <x v="16"/>
  </r>
  <r>
    <s v="124-32"/>
    <m/>
    <x v="0"/>
    <s v="312 PLYMOUTH AVE"/>
    <n v="101"/>
    <s v="MANUEL JOHN ROBERT"/>
    <s v="R130"/>
    <s v="ONE FAMILY"/>
    <s v="124//32//"/>
    <n v="0.20518"/>
    <n v="1"/>
    <n v="1"/>
    <n v="1"/>
    <n v="1"/>
    <s v="SEPTIC"/>
    <n v="0"/>
    <n v="1"/>
    <n v="5700"/>
    <s v="NO_W1"/>
    <n v="5700"/>
    <s v="124-32"/>
    <s v="Well,Septic"/>
    <s v="SEPTIC"/>
    <s v="SEPTIC"/>
    <n v="5700"/>
    <m/>
    <m/>
    <n v="1"/>
    <n v="1"/>
    <n v="2"/>
    <n v="468"/>
    <n v="1"/>
    <m/>
    <m/>
    <m/>
    <m/>
    <m/>
    <m/>
    <m/>
    <m/>
    <m/>
    <m/>
    <n v="3"/>
    <n v="1"/>
    <x v="7"/>
    <x v="7"/>
  </r>
  <r>
    <s v="105-5"/>
    <m/>
    <x v="0"/>
    <s v="79 CHARLOTTE FURN RD"/>
    <n v="601"/>
    <s v="MAKEPEACE CO A D"/>
    <s v="R60"/>
    <s v="CHAPTER 61"/>
    <s v="105//5//"/>
    <n v="1.45119"/>
    <n v="0"/>
    <n v="0"/>
    <n v="0"/>
    <n v="0"/>
    <m/>
    <n v="0"/>
    <n v="0"/>
    <n v="0"/>
    <s v="YES"/>
    <n v="0"/>
    <s v="105-5"/>
    <m/>
    <m/>
    <m/>
    <n v="0"/>
    <m/>
    <m/>
    <n v="0"/>
    <n v="0"/>
    <n v="0"/>
    <n v="0"/>
    <n v="0"/>
    <m/>
    <m/>
    <m/>
    <m/>
    <m/>
    <m/>
    <m/>
    <m/>
    <m/>
    <m/>
    <n v="1"/>
    <n v="1"/>
    <x v="9"/>
    <x v="9"/>
  </r>
  <r>
    <s v="118-541B"/>
    <m/>
    <x v="0"/>
    <s v="66 MAYFLOWER LN"/>
    <n v="101"/>
    <s v="CHARETTE GAIL M"/>
    <s v="R130"/>
    <s v="ONE FAMILY"/>
    <s v="118//541/B/"/>
    <n v="0.28427000000000002"/>
    <n v="1"/>
    <n v="1"/>
    <n v="1"/>
    <n v="1"/>
    <s v="SEPTIC"/>
    <n v="0"/>
    <n v="1"/>
    <n v="15200"/>
    <s v="YES"/>
    <n v="15200"/>
    <s v="118-541B"/>
    <s v="Gas,Well,Septic"/>
    <s v="SEPTIC"/>
    <s v="SEPTIC"/>
    <n v="15200"/>
    <m/>
    <m/>
    <n v="1"/>
    <n v="1"/>
    <n v="4"/>
    <n v="1080"/>
    <n v="1.5"/>
    <m/>
    <m/>
    <m/>
    <m/>
    <m/>
    <m/>
    <m/>
    <m/>
    <m/>
    <m/>
    <n v="1"/>
    <n v="1"/>
    <x v="7"/>
    <x v="7"/>
  </r>
  <r>
    <s v="LAND_NOPARC"/>
    <m/>
    <x v="0"/>
    <m/>
    <n v="0"/>
    <m/>
    <m/>
    <m/>
    <m/>
    <n v="1.3469999999999999E-2"/>
    <n v="0"/>
    <n v="0"/>
    <n v="0"/>
    <n v="0"/>
    <m/>
    <n v="0"/>
    <n v="0"/>
    <n v="0"/>
    <s v="NO"/>
    <n v="0"/>
    <m/>
    <m/>
    <m/>
    <m/>
    <n v="0"/>
    <m/>
    <m/>
    <n v="0"/>
    <n v="0"/>
    <n v="0"/>
    <n v="0"/>
    <n v="0"/>
    <m/>
    <m/>
    <m/>
    <m/>
    <m/>
    <m/>
    <m/>
    <m/>
    <m/>
    <m/>
    <n v="0"/>
    <n v="1"/>
    <x v="16"/>
    <x v="16"/>
  </r>
  <r>
    <s v="124-94"/>
    <m/>
    <x v="0"/>
    <s v="1 PRISCILLA AVE"/>
    <n v="132"/>
    <s v="FERLISI MADELINE LIFE ESTATE"/>
    <s v="R130"/>
    <s v="RES ACLNUD  MDL-00"/>
    <s v="124//94//"/>
    <n v="6.9260000000000002E-2"/>
    <n v="0"/>
    <n v="0"/>
    <n v="0"/>
    <n v="0"/>
    <m/>
    <n v="0"/>
    <n v="0"/>
    <n v="0"/>
    <s v="YES"/>
    <n v="0"/>
    <s v="124-94"/>
    <m/>
    <m/>
    <m/>
    <n v="0"/>
    <m/>
    <m/>
    <n v="0"/>
    <n v="0"/>
    <n v="0"/>
    <n v="0"/>
    <n v="0"/>
    <m/>
    <m/>
    <m/>
    <m/>
    <m/>
    <m/>
    <m/>
    <m/>
    <m/>
    <m/>
    <n v="1"/>
    <n v="1"/>
    <x v="7"/>
    <x v="7"/>
  </r>
  <r>
    <s v="124-54"/>
    <m/>
    <x v="0"/>
    <s v="6 PRISCILLA AVE"/>
    <n v="101"/>
    <s v="HUTCHINSON ROBERT W P"/>
    <s v="R130"/>
    <s v="ONE FAMILY"/>
    <s v="124//54//"/>
    <n v="7.1980000000000002E-2"/>
    <n v="1"/>
    <n v="1"/>
    <n v="1"/>
    <n v="1"/>
    <s v="SEPTIC"/>
    <n v="0"/>
    <n v="1"/>
    <n v="0"/>
    <s v="YES"/>
    <n v="0"/>
    <s v="124-54"/>
    <s v="Well,Septic"/>
    <s v="SEPTIC"/>
    <s v="SEPTIC"/>
    <n v="0"/>
    <m/>
    <m/>
    <n v="1"/>
    <n v="1"/>
    <n v="1"/>
    <n v="448"/>
    <n v="1"/>
    <m/>
    <m/>
    <m/>
    <m/>
    <m/>
    <m/>
    <m/>
    <m/>
    <m/>
    <m/>
    <n v="1"/>
    <n v="1"/>
    <x v="7"/>
    <x v="7"/>
  </r>
  <r>
    <s v="118-514B"/>
    <m/>
    <x v="0"/>
    <s v="85 MAYFLOWER LN"/>
    <n v="101"/>
    <s v="MCNEVIN DENNIS J"/>
    <s v="R130"/>
    <s v="ONE FAMILY"/>
    <s v="118//514/B/"/>
    <n v="0.29333999999999999"/>
    <n v="1"/>
    <n v="1"/>
    <n v="1"/>
    <n v="1"/>
    <s v="SEPTIC"/>
    <n v="0"/>
    <n v="0"/>
    <n v="0"/>
    <s v="YES"/>
    <n v="0"/>
    <s v="118-514B"/>
    <s v="Gas,Well,Septic"/>
    <s v="SEPTIC"/>
    <s v="SEPTIC"/>
    <n v="0"/>
    <m/>
    <m/>
    <n v="1"/>
    <n v="1"/>
    <n v="2"/>
    <n v="1564"/>
    <n v="1"/>
    <m/>
    <m/>
    <m/>
    <m/>
    <m/>
    <m/>
    <m/>
    <m/>
    <m/>
    <m/>
    <n v="1"/>
    <n v="1"/>
    <x v="7"/>
    <x v="7"/>
  </r>
  <r>
    <s v="124-1268"/>
    <m/>
    <x v="0"/>
    <s v="126 PT PLEASANT CIR"/>
    <n v="101"/>
    <s v="MACISAAC GERALD A"/>
    <s v="R130"/>
    <s v="ONE FAMILY"/>
    <s v="124//1268//"/>
    <n v="0.27503"/>
    <n v="1"/>
    <n v="1"/>
    <n v="1"/>
    <n v="1"/>
    <s v="SEPTIC"/>
    <n v="0"/>
    <n v="1"/>
    <n v="800"/>
    <s v="NO_W1"/>
    <n v="800"/>
    <s v="124-1268"/>
    <s v="Well,Septic"/>
    <s v="SEPTIC"/>
    <s v="SEPTIC"/>
    <n v="800"/>
    <m/>
    <m/>
    <n v="1"/>
    <n v="1"/>
    <n v="2"/>
    <n v="528"/>
    <n v="1"/>
    <m/>
    <m/>
    <m/>
    <m/>
    <m/>
    <m/>
    <m/>
    <m/>
    <m/>
    <m/>
    <n v="4"/>
    <n v="1"/>
    <x v="16"/>
    <x v="16"/>
  </r>
  <r>
    <s v="124-93"/>
    <m/>
    <x v="0"/>
    <s v="3 PRISCILLA AVE"/>
    <n v="101"/>
    <s v="BELANGER RONALD N"/>
    <s v="R130"/>
    <s v="ONE FAMILY"/>
    <s v="124//93//"/>
    <n v="7.2599999999999998E-2"/>
    <n v="1"/>
    <n v="1"/>
    <n v="1"/>
    <n v="1"/>
    <s v="SEPTIC"/>
    <n v="0"/>
    <n v="1"/>
    <n v="5200"/>
    <s v="YES"/>
    <n v="5200"/>
    <s v="124-93"/>
    <s v="Well,Septic"/>
    <s v="SEPTIC"/>
    <s v="SEPTIC"/>
    <n v="5200"/>
    <m/>
    <m/>
    <n v="1"/>
    <n v="1"/>
    <n v="2"/>
    <n v="896"/>
    <n v="1"/>
    <m/>
    <m/>
    <m/>
    <m/>
    <m/>
    <m/>
    <m/>
    <m/>
    <m/>
    <m/>
    <n v="1"/>
    <n v="1"/>
    <x v="16"/>
    <x v="16"/>
  </r>
  <r>
    <s v="124-53"/>
    <m/>
    <x v="0"/>
    <s v="8 PRISCILLA AVE"/>
    <n v="101"/>
    <s v="FERLISI MADELINE LIFE ESTATE"/>
    <s v="R130"/>
    <s v="ONE FAMILY"/>
    <s v="124//53//"/>
    <n v="7.0080000000000003E-2"/>
    <n v="1"/>
    <n v="1"/>
    <n v="1"/>
    <n v="1"/>
    <s v="SEPTIC"/>
    <n v="0"/>
    <n v="1"/>
    <n v="100"/>
    <s v="YES"/>
    <n v="100"/>
    <s v="124-53"/>
    <s v="Well,Septic"/>
    <s v="SEPTIC"/>
    <s v="SEPTIC"/>
    <n v="100"/>
    <m/>
    <m/>
    <n v="1"/>
    <n v="1"/>
    <n v="2"/>
    <n v="964"/>
    <n v="1"/>
    <m/>
    <m/>
    <m/>
    <m/>
    <m/>
    <m/>
    <m/>
    <m/>
    <m/>
    <m/>
    <n v="1"/>
    <n v="1"/>
    <x v="7"/>
    <x v="7"/>
  </r>
  <r>
    <s v="TS_GAPS_NO_MAPPAR"/>
    <m/>
    <x v="1"/>
    <m/>
    <n v="0"/>
    <m/>
    <m/>
    <m/>
    <m/>
    <n v="1.0000000000000001E-5"/>
    <n v="0"/>
    <n v="0"/>
    <n v="0"/>
    <n v="0"/>
    <m/>
    <n v="0"/>
    <n v="0"/>
    <n v="0"/>
    <m/>
    <n v="0"/>
    <m/>
    <m/>
    <m/>
    <m/>
    <n v="0"/>
    <m/>
    <m/>
    <n v="0"/>
    <n v="0"/>
    <n v="0"/>
    <n v="0"/>
    <n v="0"/>
    <m/>
    <m/>
    <s v="0"/>
    <s v="0"/>
    <s v="0"/>
    <m/>
    <m/>
    <m/>
    <m/>
    <m/>
    <n v="0"/>
    <n v="1"/>
    <x v="15"/>
    <x v="15"/>
  </r>
  <r>
    <s v="117-1004"/>
    <m/>
    <x v="0"/>
    <s v="0 GLEN CHARLIE RD OFF"/>
    <n v="905"/>
    <s v="MOBY DICK COUNCIL INC"/>
    <s v="R130"/>
    <s v="CHAR ORG  MDL-00"/>
    <s v="117//1004//"/>
    <n v="37.347580000000001"/>
    <n v="0"/>
    <n v="0"/>
    <n v="0"/>
    <n v="0"/>
    <m/>
    <n v="0"/>
    <n v="0"/>
    <n v="0"/>
    <s v="YES"/>
    <n v="0"/>
    <s v="117-1004"/>
    <m/>
    <m/>
    <m/>
    <n v="0"/>
    <s v="CR"/>
    <s v="YES"/>
    <n v="0"/>
    <n v="0"/>
    <n v="0"/>
    <n v="0"/>
    <n v="0"/>
    <m/>
    <m/>
    <m/>
    <m/>
    <m/>
    <m/>
    <m/>
    <m/>
    <m/>
    <m/>
    <n v="1"/>
    <n v="1"/>
    <x v="17"/>
    <x v="17"/>
  </r>
  <r>
    <s v="124-92"/>
    <m/>
    <x v="0"/>
    <s v="5 PRISCILLA AVE"/>
    <n v="101"/>
    <s v="CURTIN JAMES M"/>
    <s v="R130"/>
    <s v="ONE FAMILY"/>
    <s v="124//92//"/>
    <n v="6.3270000000000007E-2"/>
    <n v="1"/>
    <n v="1"/>
    <n v="1"/>
    <n v="1"/>
    <s v="SEPTIC"/>
    <n v="0"/>
    <n v="1"/>
    <n v="3000"/>
    <s v="YES"/>
    <n v="3000"/>
    <s v="124-92"/>
    <s v="Gas,Well,Septic"/>
    <s v="SEPTIC"/>
    <s v="SEPTIC"/>
    <n v="3000"/>
    <m/>
    <m/>
    <n v="1"/>
    <n v="1"/>
    <n v="1"/>
    <n v="558"/>
    <n v="1"/>
    <m/>
    <m/>
    <m/>
    <m/>
    <m/>
    <m/>
    <m/>
    <m/>
    <m/>
    <m/>
    <n v="1"/>
    <n v="1"/>
    <x v="16"/>
    <x v="16"/>
  </r>
  <r>
    <s v="124-1272"/>
    <m/>
    <x v="0"/>
    <s v="34 PT PLEASANT CIR"/>
    <n v="101"/>
    <s v="RHODES SUSAN"/>
    <s v="R130"/>
    <s v="ONE FAMILY"/>
    <s v="124//1272//"/>
    <n v="0.13702"/>
    <n v="1"/>
    <n v="1"/>
    <n v="1"/>
    <n v="1"/>
    <s v="SEPTIC"/>
    <n v="0"/>
    <n v="1"/>
    <n v="3300"/>
    <s v="YES"/>
    <n v="3300"/>
    <s v="124-1272"/>
    <s v="Well,Septic"/>
    <s v="SEPTIC"/>
    <s v="SEPTIC"/>
    <n v="3300"/>
    <m/>
    <m/>
    <n v="1"/>
    <n v="1"/>
    <n v="2"/>
    <n v="1024"/>
    <n v="1"/>
    <m/>
    <m/>
    <m/>
    <m/>
    <m/>
    <m/>
    <m/>
    <m/>
    <m/>
    <m/>
    <n v="3"/>
    <n v="1"/>
    <x v="16"/>
    <x v="16"/>
  </r>
  <r>
    <s v="124-51"/>
    <m/>
    <x v="0"/>
    <s v="12 PRISCILLA AVE"/>
    <n v="101"/>
    <s v="KELLY JOHN P"/>
    <s v="R130"/>
    <s v="ONE FAMILY"/>
    <s v="124//51//"/>
    <n v="0.13603999999999999"/>
    <n v="1"/>
    <n v="1"/>
    <n v="1"/>
    <n v="1"/>
    <s v="SEPTIC"/>
    <n v="0"/>
    <n v="1"/>
    <n v="1900"/>
    <s v="YES"/>
    <n v="1900"/>
    <s v="124-51"/>
    <m/>
    <m/>
    <s v="SEPTIC"/>
    <n v="1900"/>
    <m/>
    <m/>
    <n v="1"/>
    <n v="1"/>
    <n v="3"/>
    <n v="1550"/>
    <n v="1.9"/>
    <m/>
    <m/>
    <m/>
    <m/>
    <m/>
    <m/>
    <m/>
    <m/>
    <m/>
    <m/>
    <n v="2"/>
    <n v="1"/>
    <x v="7"/>
    <x v="7"/>
  </r>
  <r>
    <s v="124-1745"/>
    <m/>
    <x v="0"/>
    <s v="35 PT PLEASANT CIR"/>
    <n v="101"/>
    <s v="ALMEIDA DIANE C"/>
    <s v="R130"/>
    <s v="ONE FAMILY"/>
    <s v="124//1745//"/>
    <n v="0.32341999999999999"/>
    <n v="1"/>
    <n v="1"/>
    <n v="1"/>
    <n v="1"/>
    <s v="SEPTIC"/>
    <n v="0"/>
    <n v="1"/>
    <n v="3600"/>
    <s v="YES"/>
    <n v="3600"/>
    <s v="124-1745"/>
    <s v="Gas,Well,Septic"/>
    <s v="SEPTIC"/>
    <s v="SEPTIC"/>
    <n v="3600"/>
    <m/>
    <m/>
    <n v="1"/>
    <n v="1"/>
    <n v="2"/>
    <n v="1422"/>
    <n v="1.9"/>
    <m/>
    <m/>
    <m/>
    <m/>
    <m/>
    <m/>
    <m/>
    <m/>
    <m/>
    <m/>
    <n v="1"/>
    <n v="1"/>
    <x v="16"/>
    <x v="16"/>
  </r>
  <r>
    <s v="124-26"/>
    <m/>
    <x v="0"/>
    <s v="320 PLYMOUTH AVE"/>
    <n v="101"/>
    <s v="RONNI CHRISTOPHER"/>
    <s v="R130"/>
    <s v="ONE FAMILY"/>
    <s v="124//26//"/>
    <n v="0.26112000000000002"/>
    <n v="1"/>
    <n v="1"/>
    <n v="1"/>
    <n v="1"/>
    <s v="SEPTIC"/>
    <n v="0"/>
    <n v="0"/>
    <n v="0"/>
    <s v="NO_W1"/>
    <n v="0"/>
    <s v="124-26"/>
    <s v="Gas,Well,Septic"/>
    <s v="SEPTIC"/>
    <s v="SEPTIC"/>
    <n v="0"/>
    <m/>
    <m/>
    <n v="1"/>
    <n v="1"/>
    <n v="1"/>
    <n v="676"/>
    <n v="1"/>
    <m/>
    <m/>
    <m/>
    <m/>
    <m/>
    <m/>
    <m/>
    <m/>
    <m/>
    <m/>
    <n v="4"/>
    <n v="1"/>
    <x v="7"/>
    <x v="7"/>
  </r>
  <r>
    <s v="130_1_1A"/>
    <s v="FEE"/>
    <x v="2"/>
    <s v="124 CRANBERRY RD"/>
    <n v="101"/>
    <s v="MIHALEC MICHAEL L"/>
    <m/>
    <m/>
    <m/>
    <n v="0.14729999999999999"/>
    <n v="0"/>
    <n v="0"/>
    <n v="0"/>
    <n v="0"/>
    <m/>
    <n v="0"/>
    <n v="0"/>
    <n v="0"/>
    <m/>
    <n v="0"/>
    <m/>
    <m/>
    <m/>
    <m/>
    <n v="0"/>
    <m/>
    <m/>
    <n v="0"/>
    <n v="0"/>
    <n v="0"/>
    <n v="0"/>
    <n v="0"/>
    <m/>
    <m/>
    <m/>
    <m/>
    <m/>
    <m/>
    <m/>
    <m/>
    <m/>
    <m/>
    <n v="0"/>
    <n v="1"/>
    <x v="16"/>
    <x v="16"/>
  </r>
  <r>
    <s v="124-91"/>
    <m/>
    <x v="0"/>
    <s v="7 PRISCILLA AVE"/>
    <n v="101"/>
    <s v="PHILLIPS STEPHEN J"/>
    <s v="R130"/>
    <s v="ONE FAMILY"/>
    <s v="124//91//"/>
    <n v="6.3350000000000004E-2"/>
    <n v="1"/>
    <n v="1"/>
    <n v="1"/>
    <n v="1"/>
    <s v="SEPTIC"/>
    <n v="0"/>
    <n v="1"/>
    <n v="3200"/>
    <s v="YES"/>
    <n v="3200"/>
    <s v="124-91"/>
    <s v="Gas,Well,Septic"/>
    <s v="SEPTIC"/>
    <s v="SEPTIC"/>
    <n v="3200"/>
    <m/>
    <m/>
    <n v="1"/>
    <n v="1"/>
    <n v="2"/>
    <n v="760"/>
    <n v="1"/>
    <m/>
    <m/>
    <m/>
    <m/>
    <m/>
    <m/>
    <m/>
    <m/>
    <m/>
    <m/>
    <n v="1"/>
    <n v="1"/>
    <x v="16"/>
    <x v="16"/>
  </r>
  <r>
    <s v="118-542B"/>
    <m/>
    <x v="0"/>
    <s v="68 MAYFLOWER LN"/>
    <n v="101"/>
    <s v="BURHOE JOHN"/>
    <s v="R130"/>
    <s v="ONE FAMILY"/>
    <s v="118//542/B/"/>
    <n v="0.27594000000000002"/>
    <n v="1"/>
    <n v="1"/>
    <n v="1"/>
    <n v="1"/>
    <s v="SEPTIC"/>
    <n v="0"/>
    <n v="1"/>
    <n v="6500"/>
    <s v="YES"/>
    <n v="6500"/>
    <s v="118-542B"/>
    <s v="Gas,Well,Septic"/>
    <s v="SEPTIC"/>
    <s v="SEPTIC"/>
    <n v="6500"/>
    <m/>
    <m/>
    <n v="1"/>
    <n v="1"/>
    <n v="4"/>
    <n v="1224"/>
    <n v="1.75"/>
    <m/>
    <m/>
    <m/>
    <m/>
    <m/>
    <m/>
    <m/>
    <m/>
    <m/>
    <m/>
    <n v="1"/>
    <n v="1"/>
    <x v="7"/>
    <x v="7"/>
  </r>
  <r>
    <s v="TS_GAPS_NO_MAPPAR"/>
    <m/>
    <x v="1"/>
    <m/>
    <n v="0"/>
    <m/>
    <m/>
    <m/>
    <m/>
    <n v="2.0000000000000002E-5"/>
    <n v="0"/>
    <n v="0"/>
    <n v="0"/>
    <n v="0"/>
    <m/>
    <n v="0"/>
    <n v="0"/>
    <n v="0"/>
    <m/>
    <n v="0"/>
    <m/>
    <m/>
    <m/>
    <m/>
    <n v="0"/>
    <m/>
    <m/>
    <n v="0"/>
    <n v="0"/>
    <n v="0"/>
    <n v="0"/>
    <n v="0"/>
    <m/>
    <m/>
    <s v="0"/>
    <s v="0"/>
    <s v="0"/>
    <m/>
    <m/>
    <m/>
    <m/>
    <m/>
    <n v="0"/>
    <n v="1"/>
    <x v="15"/>
    <x v="15"/>
  </r>
  <r>
    <s v="124-49"/>
    <m/>
    <x v="0"/>
    <s v="261 PLYMOUTH AVE"/>
    <n v="101"/>
    <s v="DINEZIO NICHOLAS"/>
    <s v="R130"/>
    <s v="ONE FAMILY"/>
    <s v="124//49//"/>
    <n v="0.14360999999999999"/>
    <n v="1"/>
    <n v="1"/>
    <n v="1"/>
    <n v="1"/>
    <s v="SEPTIC"/>
    <n v="0"/>
    <n v="0"/>
    <n v="0"/>
    <s v="YES"/>
    <n v="0"/>
    <s v="124-49"/>
    <s v="Well,Septic"/>
    <s v="SEPTIC"/>
    <s v="SEPTIC"/>
    <n v="0"/>
    <m/>
    <m/>
    <n v="1"/>
    <n v="1"/>
    <n v="2"/>
    <n v="840"/>
    <n v="1"/>
    <m/>
    <m/>
    <m/>
    <m/>
    <m/>
    <m/>
    <m/>
    <m/>
    <m/>
    <m/>
    <n v="2"/>
    <n v="1"/>
    <x v="7"/>
    <x v="7"/>
  </r>
  <r>
    <s v="118-515B"/>
    <m/>
    <x v="0"/>
    <s v="87 MAYFLOWER LN"/>
    <n v="101"/>
    <s v="RANCEL JON F"/>
    <s v="R130"/>
    <s v="ONE FAMILY"/>
    <s v="118//515/B/"/>
    <n v="0.31357000000000002"/>
    <n v="1"/>
    <n v="1"/>
    <n v="1"/>
    <n v="1"/>
    <s v="SEPTIC"/>
    <n v="0"/>
    <n v="1"/>
    <n v="12200"/>
    <s v="YES"/>
    <n v="12200"/>
    <s v="118-515B"/>
    <s v="Gas,Well,Septic"/>
    <s v="SEPTIC"/>
    <s v="SEPTIC"/>
    <n v="12200"/>
    <m/>
    <m/>
    <n v="1"/>
    <n v="1"/>
    <n v="3"/>
    <n v="1416"/>
    <n v="1.75"/>
    <m/>
    <m/>
    <m/>
    <m/>
    <m/>
    <m/>
    <m/>
    <m/>
    <m/>
    <m/>
    <n v="1"/>
    <n v="1"/>
    <x v="7"/>
    <x v="7"/>
  </r>
  <r>
    <s v="124-89"/>
    <m/>
    <x v="0"/>
    <s v="11 PRISCILLA AVE"/>
    <n v="101"/>
    <s v="WEST PATRICIA S"/>
    <s v="R130"/>
    <s v="ONE FAMILY"/>
    <s v="124//89//"/>
    <n v="0.12026000000000001"/>
    <n v="1"/>
    <n v="1"/>
    <n v="1"/>
    <n v="1"/>
    <s v="SEPTIC"/>
    <n v="0"/>
    <n v="0"/>
    <n v="0"/>
    <s v="YES"/>
    <n v="0"/>
    <s v="124-89"/>
    <s v="Septic"/>
    <s v="SEPTIC"/>
    <s v="SEPTIC"/>
    <n v="0"/>
    <m/>
    <m/>
    <n v="1"/>
    <n v="1"/>
    <n v="3"/>
    <n v="814"/>
    <n v="1"/>
    <m/>
    <m/>
    <m/>
    <m/>
    <m/>
    <m/>
    <m/>
    <m/>
    <m/>
    <m/>
    <n v="2"/>
    <n v="1"/>
    <x v="16"/>
    <x v="16"/>
  </r>
  <r>
    <s v="LAND_NOPARC"/>
    <m/>
    <x v="0"/>
    <m/>
    <n v="0"/>
    <m/>
    <m/>
    <m/>
    <m/>
    <n v="6.4900000000000001E-3"/>
    <n v="0"/>
    <n v="0"/>
    <n v="0"/>
    <n v="0"/>
    <m/>
    <n v="0"/>
    <n v="0"/>
    <n v="0"/>
    <s v="NO"/>
    <n v="0"/>
    <m/>
    <m/>
    <m/>
    <m/>
    <n v="0"/>
    <m/>
    <m/>
    <n v="0"/>
    <n v="0"/>
    <n v="0"/>
    <n v="0"/>
    <n v="0"/>
    <m/>
    <m/>
    <m/>
    <m/>
    <m/>
    <m/>
    <m/>
    <m/>
    <m/>
    <m/>
    <n v="0"/>
    <n v="1"/>
    <x v="16"/>
    <x v="16"/>
  </r>
  <r>
    <s v="105-4"/>
    <m/>
    <x v="0"/>
    <s v="81 CHARLOTTE FURN RD"/>
    <n v="601"/>
    <s v="MAKEPEACE CO A D"/>
    <s v="R60"/>
    <s v="CHAPTER 61"/>
    <s v="105//4//"/>
    <n v="1.43066"/>
    <n v="0"/>
    <n v="0"/>
    <n v="0"/>
    <n v="0"/>
    <m/>
    <n v="0"/>
    <n v="0"/>
    <n v="0"/>
    <s v="YES"/>
    <n v="0"/>
    <s v="105-4"/>
    <m/>
    <m/>
    <m/>
    <n v="0"/>
    <m/>
    <m/>
    <n v="0"/>
    <n v="0"/>
    <n v="0"/>
    <n v="0"/>
    <n v="0"/>
    <m/>
    <m/>
    <m/>
    <m/>
    <m/>
    <m/>
    <m/>
    <m/>
    <m/>
    <m/>
    <n v="1"/>
    <n v="1"/>
    <x v="9"/>
    <x v="9"/>
  </r>
  <r>
    <s v="124-24"/>
    <m/>
    <x v="0"/>
    <s v="324 PLYMOUTH AVE"/>
    <n v="101"/>
    <s v="DRINKWATER JENNIFER"/>
    <s v="R130"/>
    <s v="ONE FAMILY"/>
    <s v="124//24//"/>
    <n v="6.7419999999999994E-2"/>
    <n v="1"/>
    <n v="1"/>
    <n v="1"/>
    <n v="1"/>
    <s v="SEPTIC"/>
    <n v="0"/>
    <n v="1"/>
    <n v="0"/>
    <s v="NO_W1"/>
    <n v="0"/>
    <s v="124-26"/>
    <s v="Well,Septic"/>
    <s v="SEPTIC"/>
    <s v="SEPTIC"/>
    <n v="0"/>
    <m/>
    <m/>
    <n v="1"/>
    <n v="1"/>
    <n v="3"/>
    <n v="1440"/>
    <n v="1.5"/>
    <m/>
    <m/>
    <m/>
    <m/>
    <m/>
    <m/>
    <m/>
    <m/>
    <m/>
    <m/>
    <n v="1"/>
    <n v="1"/>
    <x v="7"/>
    <x v="7"/>
  </r>
  <r>
    <s v="LAND_NOPARC"/>
    <m/>
    <x v="0"/>
    <m/>
    <n v="0"/>
    <m/>
    <m/>
    <m/>
    <m/>
    <n v="9.9040000000000003E-2"/>
    <n v="0"/>
    <n v="0"/>
    <n v="0"/>
    <n v="0"/>
    <m/>
    <n v="0"/>
    <n v="0"/>
    <n v="0"/>
    <s v="NO"/>
    <n v="0"/>
    <m/>
    <m/>
    <m/>
    <m/>
    <n v="0"/>
    <m/>
    <m/>
    <n v="0"/>
    <n v="0"/>
    <n v="0"/>
    <n v="0"/>
    <n v="0"/>
    <m/>
    <m/>
    <m/>
    <m/>
    <m/>
    <m/>
    <m/>
    <m/>
    <m/>
    <m/>
    <n v="0"/>
    <n v="1"/>
    <x v="7"/>
    <x v="7"/>
  </r>
  <r>
    <s v="124-48"/>
    <m/>
    <x v="0"/>
    <s v="18 PRISCILLA AVE"/>
    <n v="132"/>
    <s v="WEST PATRICIA S"/>
    <s v="R130"/>
    <s v="RES ACLNUD  MDL-00"/>
    <s v="124//48//"/>
    <n v="6.7559999999999995E-2"/>
    <n v="0"/>
    <n v="0"/>
    <n v="0"/>
    <n v="0"/>
    <m/>
    <n v="0"/>
    <n v="0"/>
    <n v="0"/>
    <s v="YES"/>
    <n v="0"/>
    <s v="124-48"/>
    <m/>
    <m/>
    <m/>
    <n v="0"/>
    <m/>
    <m/>
    <n v="0"/>
    <n v="0"/>
    <n v="0"/>
    <n v="0"/>
    <n v="0"/>
    <m/>
    <m/>
    <m/>
    <m/>
    <m/>
    <m/>
    <m/>
    <m/>
    <m/>
    <m/>
    <n v="1"/>
    <n v="1"/>
    <x v="7"/>
    <x v="7"/>
  </r>
  <r>
    <s v="124-26"/>
    <m/>
    <x v="0"/>
    <s v="320 PLYMOUTH AVE"/>
    <n v="101"/>
    <s v="RONNI CHRISTOPHER"/>
    <s v="R130"/>
    <s v="ONE FAMILY"/>
    <s v="124//26//"/>
    <n v="6.1850000000000002E-2"/>
    <n v="1"/>
    <n v="1"/>
    <n v="1"/>
    <n v="1"/>
    <s v="SEPTIC"/>
    <n v="0"/>
    <n v="0"/>
    <n v="0"/>
    <s v="NO_W1"/>
    <n v="0"/>
    <s v="124-26"/>
    <s v="Gas,Well,Septic"/>
    <s v="SEPTIC"/>
    <s v="SEPTIC"/>
    <n v="0"/>
    <m/>
    <m/>
    <n v="1"/>
    <n v="1"/>
    <n v="1"/>
    <n v="676"/>
    <n v="1"/>
    <m/>
    <m/>
    <m/>
    <m/>
    <m/>
    <m/>
    <m/>
    <m/>
    <m/>
    <m/>
    <n v="1"/>
    <n v="1"/>
    <x v="7"/>
    <x v="7"/>
  </r>
  <r>
    <s v="124-47"/>
    <m/>
    <x v="0"/>
    <s v="20 PRISCILLA AVE"/>
    <n v="132"/>
    <s v="PHILLIPS STEPHEN J"/>
    <s v="R130"/>
    <s v="RES ACLNUD  MDL-00"/>
    <s v="124//47//"/>
    <n v="6.7220000000000002E-2"/>
    <n v="0"/>
    <n v="0"/>
    <n v="0"/>
    <n v="0"/>
    <m/>
    <n v="0"/>
    <n v="0"/>
    <n v="0"/>
    <s v="YES"/>
    <n v="0"/>
    <s v="124-47"/>
    <m/>
    <m/>
    <m/>
    <n v="0"/>
    <m/>
    <m/>
    <n v="0"/>
    <n v="0"/>
    <n v="0"/>
    <n v="0"/>
    <n v="0"/>
    <m/>
    <m/>
    <m/>
    <m/>
    <m/>
    <m/>
    <m/>
    <m/>
    <m/>
    <m/>
    <n v="1"/>
    <n v="1"/>
    <x v="7"/>
    <x v="7"/>
  </r>
  <r>
    <s v="124-87"/>
    <m/>
    <x v="0"/>
    <s v="13 PRISCILLA AVE"/>
    <n v="101"/>
    <s v="LLOYD JEFFREY A &amp; JENNIFER L"/>
    <s v="R130"/>
    <s v="ONE FAMILY"/>
    <s v="124//87//"/>
    <n v="0.13983000000000001"/>
    <n v="1"/>
    <n v="1"/>
    <n v="1"/>
    <n v="1"/>
    <s v="SEPTIC"/>
    <n v="0"/>
    <n v="0"/>
    <n v="0"/>
    <s v="YES"/>
    <n v="0"/>
    <s v="124-87"/>
    <m/>
    <m/>
    <s v="SEPTIC"/>
    <n v="0"/>
    <m/>
    <m/>
    <n v="1"/>
    <n v="1"/>
    <n v="1"/>
    <n v="1876"/>
    <n v="2"/>
    <m/>
    <m/>
    <m/>
    <m/>
    <m/>
    <m/>
    <m/>
    <m/>
    <m/>
    <m/>
    <n v="2"/>
    <n v="1"/>
    <x v="16"/>
    <x v="16"/>
  </r>
  <r>
    <s v="FRESHWATER"/>
    <m/>
    <x v="0"/>
    <m/>
    <n v="0"/>
    <m/>
    <m/>
    <m/>
    <m/>
    <n v="70.810479999999998"/>
    <n v="0"/>
    <n v="0"/>
    <n v="0"/>
    <n v="0"/>
    <m/>
    <n v="0"/>
    <n v="0"/>
    <n v="0"/>
    <s v="NO"/>
    <n v="0"/>
    <m/>
    <m/>
    <m/>
    <m/>
    <n v="0"/>
    <m/>
    <m/>
    <n v="0"/>
    <n v="0"/>
    <n v="0"/>
    <n v="0"/>
    <n v="0"/>
    <m/>
    <m/>
    <m/>
    <m/>
    <m/>
    <m/>
    <m/>
    <m/>
    <m/>
    <m/>
    <n v="0"/>
    <n v="1"/>
    <x v="16"/>
    <x v="16"/>
  </r>
  <r>
    <s v="124-22"/>
    <m/>
    <x v="0"/>
    <s v="330 PLYMOUTH AVE"/>
    <n v="132"/>
    <s v="DRINKWATER JENNIFER L"/>
    <s v="R130"/>
    <s v="RES ACLNUD  MDL-00"/>
    <s v="124//22//"/>
    <n v="0.12827"/>
    <n v="0"/>
    <n v="0"/>
    <n v="0"/>
    <n v="0"/>
    <m/>
    <n v="0"/>
    <n v="0"/>
    <n v="0"/>
    <s v="YES"/>
    <n v="0"/>
    <s v="124-22"/>
    <m/>
    <m/>
    <m/>
    <n v="0"/>
    <m/>
    <m/>
    <n v="0"/>
    <n v="0"/>
    <n v="0"/>
    <n v="0"/>
    <n v="0"/>
    <m/>
    <m/>
    <m/>
    <m/>
    <m/>
    <m/>
    <m/>
    <m/>
    <m/>
    <m/>
    <n v="2"/>
    <n v="1"/>
    <x v="7"/>
    <x v="7"/>
  </r>
  <r>
    <s v="124-71"/>
    <m/>
    <x v="0"/>
    <s v="24 PRISCILLA AVE"/>
    <n v="132"/>
    <s v="PECK PATRICIA S"/>
    <s v="R130"/>
    <s v="RES ACLNUD  MDL-00"/>
    <s v="124//71//"/>
    <n v="0.13270999999999999"/>
    <n v="0"/>
    <n v="0"/>
    <n v="0"/>
    <n v="0"/>
    <m/>
    <n v="0"/>
    <n v="0"/>
    <n v="0"/>
    <s v="YES"/>
    <n v="0"/>
    <s v="124-71"/>
    <m/>
    <m/>
    <m/>
    <n v="0"/>
    <m/>
    <m/>
    <n v="0"/>
    <n v="0"/>
    <n v="0"/>
    <n v="0"/>
    <n v="0"/>
    <m/>
    <m/>
    <m/>
    <m/>
    <m/>
    <m/>
    <m/>
    <m/>
    <m/>
    <m/>
    <n v="2"/>
    <n v="1"/>
    <x v="7"/>
    <x v="7"/>
  </r>
  <r>
    <s v="124-86"/>
    <m/>
    <x v="0"/>
    <s v="17 PRISCILLA AVE"/>
    <n v="106"/>
    <s v="KING DAVID P"/>
    <s v="R130"/>
    <s v="AC LND IMP  MDL-00"/>
    <s v="124//86//"/>
    <n v="6.522E-2"/>
    <n v="0"/>
    <n v="0"/>
    <n v="0"/>
    <n v="0"/>
    <m/>
    <n v="0"/>
    <n v="0"/>
    <n v="0"/>
    <s v="YES"/>
    <n v="0"/>
    <s v="124-86"/>
    <m/>
    <m/>
    <m/>
    <n v="0"/>
    <m/>
    <m/>
    <n v="0"/>
    <n v="0"/>
    <n v="0"/>
    <n v="0"/>
    <n v="0"/>
    <m/>
    <m/>
    <m/>
    <m/>
    <m/>
    <m/>
    <m/>
    <m/>
    <m/>
    <m/>
    <n v="1"/>
    <n v="1"/>
    <x v="16"/>
    <x v="16"/>
  </r>
  <r>
    <s v="105-3"/>
    <m/>
    <x v="0"/>
    <s v="83 CHARLOTTE FURN RD"/>
    <n v="601"/>
    <s v="MAKEPEACE CO A D"/>
    <s v="R60"/>
    <s v="CHAPTER 61"/>
    <s v="105//3//"/>
    <n v="1.4855400000000001"/>
    <n v="0"/>
    <n v="0"/>
    <n v="0"/>
    <n v="0"/>
    <m/>
    <n v="0"/>
    <n v="0"/>
    <n v="0"/>
    <s v="YES"/>
    <n v="0"/>
    <s v="105-3"/>
    <m/>
    <m/>
    <m/>
    <n v="0"/>
    <m/>
    <m/>
    <n v="0"/>
    <n v="0"/>
    <n v="0"/>
    <n v="0"/>
    <n v="0"/>
    <m/>
    <m/>
    <m/>
    <m/>
    <m/>
    <m/>
    <m/>
    <m/>
    <m/>
    <m/>
    <n v="1"/>
    <n v="1"/>
    <x v="9"/>
    <x v="9"/>
  </r>
  <r>
    <s v="124-46"/>
    <m/>
    <x v="0"/>
    <s v="269 PLYMOUTH AVE"/>
    <n v="106"/>
    <s v="PARKER JOSEPH R JR"/>
    <s v="R130"/>
    <s v="AC LND IMP  MDL-00"/>
    <s v="124//46//"/>
    <n v="6.8890000000000007E-2"/>
    <n v="0"/>
    <n v="0"/>
    <n v="0"/>
    <n v="0"/>
    <m/>
    <n v="0"/>
    <n v="0"/>
    <n v="0"/>
    <s v="YES"/>
    <n v="0"/>
    <s v="124-46"/>
    <m/>
    <m/>
    <m/>
    <n v="0"/>
    <m/>
    <m/>
    <n v="0"/>
    <n v="0"/>
    <n v="0"/>
    <n v="0"/>
    <n v="0"/>
    <m/>
    <m/>
    <m/>
    <m/>
    <m/>
    <m/>
    <m/>
    <m/>
    <m/>
    <m/>
    <n v="1"/>
    <n v="1"/>
    <x v="7"/>
    <x v="7"/>
  </r>
  <r>
    <s v="118-516B"/>
    <m/>
    <x v="0"/>
    <s v="89 MAYFLOWER LN"/>
    <n v="101"/>
    <s v="ROUX THOMAS C"/>
    <s v="R130"/>
    <s v="ONE FAMILY"/>
    <s v="118//516/B/"/>
    <n v="0.28373999999999999"/>
    <n v="1"/>
    <n v="1"/>
    <n v="1"/>
    <n v="1"/>
    <s v="SEPTIC"/>
    <n v="0"/>
    <n v="1"/>
    <n v="2300"/>
    <s v="YES"/>
    <n v="2300"/>
    <s v="118-516B"/>
    <s v="Gas,Well,Septic"/>
    <s v="SEPTIC"/>
    <s v="SEPTIC"/>
    <n v="2300"/>
    <m/>
    <m/>
    <n v="1"/>
    <n v="1"/>
    <n v="3"/>
    <n v="1080"/>
    <n v="1.5"/>
    <m/>
    <m/>
    <m/>
    <m/>
    <m/>
    <m/>
    <m/>
    <m/>
    <m/>
    <m/>
    <n v="1"/>
    <n v="1"/>
    <x v="7"/>
    <x v="7"/>
  </r>
  <r>
    <s v="124-21"/>
    <m/>
    <x v="0"/>
    <s v="332 PLYMOUTH AVE"/>
    <n v="903"/>
    <s v="TOWN OF WAREHAM"/>
    <s v="R130"/>
    <s v="MUNICIPAL  MDL-00"/>
    <s v="124//21//"/>
    <n v="5.917E-2"/>
    <n v="0"/>
    <n v="0"/>
    <n v="0"/>
    <n v="0"/>
    <m/>
    <n v="0"/>
    <n v="0"/>
    <n v="0"/>
    <s v="YES"/>
    <n v="0"/>
    <s v="124-21"/>
    <m/>
    <m/>
    <m/>
    <n v="0"/>
    <m/>
    <m/>
    <n v="0"/>
    <n v="0"/>
    <n v="0"/>
    <n v="0"/>
    <n v="0"/>
    <m/>
    <m/>
    <m/>
    <m/>
    <m/>
    <m/>
    <m/>
    <m/>
    <m/>
    <m/>
    <n v="1"/>
    <n v="1"/>
    <x v="7"/>
    <x v="7"/>
  </r>
  <r>
    <s v="118-543B"/>
    <m/>
    <x v="0"/>
    <s v="70 MAYFLOWER LN"/>
    <n v="101"/>
    <s v="STEFANI STEVEN G J"/>
    <s v="R130"/>
    <s v="ONE FAMILY"/>
    <s v="118//543/B/"/>
    <n v="0.28154000000000001"/>
    <n v="1"/>
    <n v="1"/>
    <n v="1"/>
    <n v="1"/>
    <s v="SEPTIC"/>
    <n v="0"/>
    <n v="1"/>
    <n v="5600"/>
    <s v="YES"/>
    <n v="5600"/>
    <s v="118-543B"/>
    <s v="Gas,Well,Septic"/>
    <s v="SEPTIC"/>
    <s v="SEPTIC"/>
    <n v="5600"/>
    <m/>
    <m/>
    <n v="1"/>
    <n v="1"/>
    <n v="3"/>
    <n v="960"/>
    <n v="1"/>
    <m/>
    <m/>
    <m/>
    <m/>
    <m/>
    <m/>
    <m/>
    <m/>
    <m/>
    <m/>
    <n v="1"/>
    <n v="1"/>
    <x v="7"/>
    <x v="7"/>
  </r>
  <r>
    <s v="124-85"/>
    <m/>
    <x v="0"/>
    <s v="19 PRISCILLA AVE"/>
    <n v="101"/>
    <s v="KING DAVID P"/>
    <s v="R130"/>
    <s v="ONE FAMILY"/>
    <s v="124//85//"/>
    <n v="0.31562000000000001"/>
    <n v="1"/>
    <n v="1"/>
    <n v="1"/>
    <n v="1"/>
    <s v="SEPTIC"/>
    <n v="0"/>
    <n v="1"/>
    <n v="3800"/>
    <s v="YES"/>
    <n v="3800"/>
    <s v="124-85"/>
    <m/>
    <m/>
    <s v="SEPTIC"/>
    <n v="3800"/>
    <m/>
    <m/>
    <n v="1"/>
    <n v="1"/>
    <n v="4"/>
    <n v="2082"/>
    <n v="2"/>
    <m/>
    <m/>
    <m/>
    <m/>
    <m/>
    <m/>
    <m/>
    <m/>
    <m/>
    <m/>
    <n v="1"/>
    <n v="1"/>
    <x v="16"/>
    <x v="16"/>
  </r>
  <r>
    <s v="124-68"/>
    <m/>
    <x v="0"/>
    <s v="28 PRISCILLA AVE"/>
    <n v="132"/>
    <s v="PARKER JOSEPH R JR"/>
    <s v="R130"/>
    <s v="RES ACLNUD  MDL-00"/>
    <s v="124//68//"/>
    <n v="0.20154"/>
    <n v="0"/>
    <n v="0"/>
    <n v="0"/>
    <n v="0"/>
    <m/>
    <n v="0"/>
    <n v="0"/>
    <n v="0"/>
    <s v="YES"/>
    <n v="0"/>
    <s v="124-68"/>
    <m/>
    <m/>
    <m/>
    <n v="0"/>
    <m/>
    <m/>
    <n v="0"/>
    <n v="0"/>
    <n v="0"/>
    <n v="0"/>
    <n v="0"/>
    <m/>
    <m/>
    <m/>
    <m/>
    <m/>
    <m/>
    <m/>
    <m/>
    <m/>
    <m/>
    <n v="3"/>
    <n v="1"/>
    <x v="16"/>
    <x v="16"/>
  </r>
  <r>
    <s v="124-19"/>
    <m/>
    <x v="0"/>
    <s v="336 PLYMOUTH AVE"/>
    <n v="101"/>
    <s v="MALOOF ANNE T ET ALS"/>
    <s v="R130"/>
    <s v="ONE FAMILY"/>
    <s v="124//19//"/>
    <n v="0.13128000000000001"/>
    <n v="1"/>
    <n v="1"/>
    <n v="1"/>
    <n v="1"/>
    <s v="SEPTIC"/>
    <n v="0"/>
    <n v="1"/>
    <n v="0"/>
    <s v="YES"/>
    <n v="0"/>
    <s v="124-19"/>
    <s v="Well,Septic"/>
    <s v="SEPTIC"/>
    <s v="SEPTIC"/>
    <n v="0"/>
    <m/>
    <m/>
    <n v="1"/>
    <n v="1"/>
    <n v="2"/>
    <n v="616"/>
    <n v="1"/>
    <m/>
    <m/>
    <m/>
    <m/>
    <m/>
    <m/>
    <m/>
    <m/>
    <m/>
    <m/>
    <n v="2"/>
    <n v="1"/>
    <x v="7"/>
    <x v="7"/>
  </r>
  <r>
    <s v="118-1002"/>
    <m/>
    <x v="0"/>
    <s v="0 MAYFLOWER LN OFF"/>
    <n v="710"/>
    <s v="MAKEPEACE CO A D"/>
    <s v="R130"/>
    <s v="CRANBERRY  MDL-00"/>
    <s v="118//1002//"/>
    <n v="46.30536"/>
    <n v="0"/>
    <n v="0"/>
    <n v="0"/>
    <n v="0"/>
    <m/>
    <n v="0"/>
    <n v="0"/>
    <n v="0"/>
    <s v="YES"/>
    <n v="0"/>
    <s v="118-1002"/>
    <m/>
    <m/>
    <m/>
    <n v="0"/>
    <m/>
    <m/>
    <n v="0"/>
    <n v="0"/>
    <n v="0"/>
    <n v="0"/>
    <n v="0"/>
    <m/>
    <m/>
    <m/>
    <m/>
    <m/>
    <m/>
    <m/>
    <m/>
    <m/>
    <m/>
    <n v="1"/>
    <n v="1"/>
    <x v="7"/>
    <x v="7"/>
  </r>
  <r>
    <s v="124-45"/>
    <m/>
    <x v="0"/>
    <s v="271 PLYMOUTH AVE"/>
    <n v="101"/>
    <s v="NESS PRISCILLA ANN"/>
    <s v="R130"/>
    <s v="ONE FAMILY"/>
    <s v="124//45//"/>
    <n v="6.4670000000000005E-2"/>
    <n v="1"/>
    <n v="1"/>
    <n v="1"/>
    <n v="1"/>
    <s v="SEPTIC"/>
    <n v="0"/>
    <n v="1"/>
    <n v="7000"/>
    <s v="YES"/>
    <n v="7000"/>
    <s v="124-45"/>
    <s v="Gas,Well,Septic"/>
    <s v="SEPTIC"/>
    <s v="SEPTIC"/>
    <n v="7000"/>
    <m/>
    <m/>
    <n v="1"/>
    <n v="1"/>
    <n v="2"/>
    <n v="1064"/>
    <n v="1.9"/>
    <m/>
    <m/>
    <m/>
    <m/>
    <m/>
    <m/>
    <m/>
    <m/>
    <m/>
    <m/>
    <n v="1"/>
    <n v="1"/>
    <x v="7"/>
    <x v="7"/>
  </r>
  <r>
    <s v="LAND_NOPARC"/>
    <m/>
    <x v="0"/>
    <m/>
    <n v="0"/>
    <m/>
    <m/>
    <m/>
    <m/>
    <n v="0.15467"/>
    <n v="0"/>
    <n v="0"/>
    <n v="0"/>
    <n v="0"/>
    <m/>
    <n v="0"/>
    <n v="0"/>
    <n v="0"/>
    <s v="NO"/>
    <n v="0"/>
    <m/>
    <m/>
    <m/>
    <m/>
    <n v="0"/>
    <m/>
    <m/>
    <n v="0"/>
    <n v="0"/>
    <n v="0"/>
    <n v="0"/>
    <n v="0"/>
    <m/>
    <m/>
    <m/>
    <m/>
    <m/>
    <m/>
    <m/>
    <m/>
    <m/>
    <m/>
    <n v="0"/>
    <n v="1"/>
    <x v="7"/>
    <x v="7"/>
  </r>
  <r>
    <s v="TS_GAPS_NO_MAPPAR"/>
    <m/>
    <x v="1"/>
    <m/>
    <n v="0"/>
    <m/>
    <m/>
    <m/>
    <m/>
    <n v="1.97E-3"/>
    <n v="0"/>
    <n v="0"/>
    <n v="0"/>
    <n v="0"/>
    <m/>
    <n v="0"/>
    <n v="0"/>
    <n v="0"/>
    <m/>
    <n v="0"/>
    <m/>
    <m/>
    <m/>
    <m/>
    <n v="0"/>
    <m/>
    <m/>
    <n v="0"/>
    <n v="0"/>
    <n v="0"/>
    <n v="0"/>
    <n v="0"/>
    <m/>
    <m/>
    <s v="0"/>
    <s v="0"/>
    <s v="0"/>
    <m/>
    <m/>
    <m/>
    <m/>
    <m/>
    <n v="0"/>
    <n v="1"/>
    <x v="7"/>
    <x v="7"/>
  </r>
  <r>
    <s v="105-2"/>
    <m/>
    <x v="0"/>
    <s v="85 CHARLOTTE FURN RD"/>
    <n v="601"/>
    <s v="MAKEPEACE CO A D"/>
    <s v="R60"/>
    <s v="CHAPTER 61"/>
    <s v="105//2//"/>
    <n v="1.39497"/>
    <n v="0"/>
    <n v="0"/>
    <n v="0"/>
    <n v="0"/>
    <m/>
    <n v="0"/>
    <n v="0"/>
    <n v="0"/>
    <s v="YES"/>
    <n v="0"/>
    <s v="105-2"/>
    <m/>
    <m/>
    <m/>
    <n v="0"/>
    <m/>
    <m/>
    <n v="0"/>
    <n v="0"/>
    <n v="0"/>
    <n v="0"/>
    <n v="0"/>
    <m/>
    <m/>
    <m/>
    <m/>
    <m/>
    <m/>
    <m/>
    <m/>
    <m/>
    <m/>
    <n v="1"/>
    <n v="1"/>
    <x v="9"/>
    <x v="9"/>
  </r>
  <r>
    <s v="118-517B"/>
    <m/>
    <x v="0"/>
    <s v="91 MAYFLOWER LN"/>
    <n v="101"/>
    <s v="SILVA ANTONIO A"/>
    <s v="R130"/>
    <s v="ONE FAMILY"/>
    <s v="118//517/B/"/>
    <n v="0.25914999999999999"/>
    <n v="1"/>
    <n v="1"/>
    <n v="1"/>
    <n v="1"/>
    <s v="SEPTIC"/>
    <n v="0"/>
    <n v="1"/>
    <n v="8200"/>
    <s v="YES"/>
    <n v="8200"/>
    <s v="118-517B"/>
    <s v="Gas,Well,Septic"/>
    <s v="SEPTIC"/>
    <s v="SEPTIC"/>
    <n v="8200"/>
    <m/>
    <m/>
    <n v="1"/>
    <n v="1"/>
    <n v="4"/>
    <n v="1080"/>
    <n v="1.5"/>
    <m/>
    <m/>
    <m/>
    <m/>
    <m/>
    <m/>
    <m/>
    <m/>
    <m/>
    <m/>
    <n v="1"/>
    <n v="1"/>
    <x v="7"/>
    <x v="7"/>
  </r>
  <r>
    <s v="124-17"/>
    <m/>
    <x v="0"/>
    <s v="338 PLYMOUTH AVE"/>
    <n v="101"/>
    <s v="MIDACO CORP"/>
    <s v="R130"/>
    <s v="ONE FAMILY"/>
    <s v="124//17//"/>
    <n v="0.13497999999999999"/>
    <n v="1"/>
    <n v="1"/>
    <n v="1"/>
    <n v="1"/>
    <s v="SEPTIC"/>
    <n v="0"/>
    <n v="1"/>
    <n v="0"/>
    <s v="YES"/>
    <n v="0"/>
    <s v="124-17"/>
    <m/>
    <m/>
    <s v="SEPTIC"/>
    <n v="0"/>
    <m/>
    <m/>
    <n v="1"/>
    <n v="1"/>
    <n v="3"/>
    <n v="1306"/>
    <n v="1.75"/>
    <m/>
    <m/>
    <m/>
    <m/>
    <m/>
    <m/>
    <m/>
    <m/>
    <m/>
    <m/>
    <n v="2"/>
    <n v="1"/>
    <x v="7"/>
    <x v="7"/>
  </r>
  <r>
    <s v="124-44"/>
    <m/>
    <x v="0"/>
    <s v="3 HARDY RD"/>
    <n v="101"/>
    <s v="PARKER JOSEPH R JR"/>
    <s v="R130"/>
    <s v="ONE FAMILY"/>
    <s v="124//44//"/>
    <n v="0.17033999999999999"/>
    <n v="1"/>
    <n v="1"/>
    <n v="1"/>
    <n v="1"/>
    <s v="SEPTIC"/>
    <n v="0"/>
    <n v="1"/>
    <n v="9500"/>
    <s v="YES"/>
    <n v="9500"/>
    <s v="124-44"/>
    <s v="Gas,Well,Septic"/>
    <s v="SEPTIC"/>
    <s v="SEPTIC"/>
    <n v="9500"/>
    <m/>
    <m/>
    <n v="1"/>
    <n v="1"/>
    <n v="2"/>
    <n v="1120"/>
    <n v="1"/>
    <m/>
    <m/>
    <m/>
    <m/>
    <m/>
    <m/>
    <m/>
    <m/>
    <m/>
    <m/>
    <n v="3"/>
    <n v="1"/>
    <x v="16"/>
    <x v="16"/>
  </r>
  <r>
    <s v="LAND_NOPARC"/>
    <m/>
    <x v="0"/>
    <m/>
    <n v="0"/>
    <m/>
    <m/>
    <m/>
    <m/>
    <n v="6.4999999999999997E-4"/>
    <n v="0"/>
    <n v="0"/>
    <n v="0"/>
    <n v="0"/>
    <m/>
    <n v="0"/>
    <n v="0"/>
    <n v="0"/>
    <s v="NO"/>
    <n v="0"/>
    <m/>
    <m/>
    <m/>
    <m/>
    <n v="0"/>
    <m/>
    <m/>
    <n v="0"/>
    <n v="0"/>
    <n v="0"/>
    <n v="0"/>
    <n v="0"/>
    <m/>
    <m/>
    <m/>
    <m/>
    <m/>
    <m/>
    <m/>
    <m/>
    <m/>
    <m/>
    <n v="0"/>
    <n v="1"/>
    <x v="16"/>
    <x v="16"/>
  </r>
  <r>
    <s v="124-83"/>
    <m/>
    <x v="0"/>
    <s v="21 PRISCILLA AVE"/>
    <n v="101"/>
    <s v="GIFFORD DANIEL P"/>
    <s v="R130"/>
    <s v="ONE FAMILY"/>
    <s v="124//83//"/>
    <n v="0.15626999999999999"/>
    <n v="1"/>
    <n v="1"/>
    <n v="1"/>
    <n v="1"/>
    <s v="SEPTIC"/>
    <n v="0"/>
    <n v="1"/>
    <n v="6000"/>
    <s v="YES"/>
    <n v="6000"/>
    <s v="124-83"/>
    <s v="Well,Septic"/>
    <s v="SEPTIC"/>
    <s v="SEPTIC"/>
    <n v="6000"/>
    <m/>
    <m/>
    <n v="1"/>
    <n v="1"/>
    <n v="2"/>
    <n v="2217"/>
    <n v="2.5"/>
    <m/>
    <m/>
    <m/>
    <m/>
    <m/>
    <m/>
    <m/>
    <m/>
    <m/>
    <m/>
    <n v="2"/>
    <n v="1"/>
    <x v="16"/>
    <x v="16"/>
  </r>
  <r>
    <s v="LAND_NOPARC"/>
    <m/>
    <x v="0"/>
    <m/>
    <n v="0"/>
    <m/>
    <m/>
    <m/>
    <m/>
    <n v="9.6320000000000003E-2"/>
    <n v="0"/>
    <n v="0"/>
    <n v="0"/>
    <n v="0"/>
    <m/>
    <n v="0"/>
    <n v="0"/>
    <n v="0"/>
    <s v="NO"/>
    <n v="0"/>
    <m/>
    <m/>
    <m/>
    <m/>
    <n v="0"/>
    <m/>
    <m/>
    <n v="0"/>
    <n v="0"/>
    <n v="0"/>
    <n v="0"/>
    <n v="0"/>
    <m/>
    <m/>
    <m/>
    <m/>
    <m/>
    <m/>
    <m/>
    <m/>
    <m/>
    <m/>
    <n v="0"/>
    <n v="1"/>
    <x v="7"/>
    <x v="7"/>
  </r>
  <r>
    <s v="118-544B"/>
    <m/>
    <x v="0"/>
    <s v="72 MAYFLOWER LN"/>
    <n v="101"/>
    <s v="JEFFREY CLARENCE E"/>
    <s v="R130"/>
    <s v="ONE FAMILY"/>
    <s v="118//544/B/"/>
    <n v="0.29182000000000002"/>
    <n v="1"/>
    <n v="1"/>
    <n v="1"/>
    <n v="1"/>
    <s v="SEPTIC"/>
    <n v="0"/>
    <n v="0"/>
    <n v="0"/>
    <s v="YES"/>
    <n v="0"/>
    <s v="118-544B"/>
    <s v="Gas,Well,Septic"/>
    <s v="SEPTIC"/>
    <s v="SEPTIC"/>
    <n v="0"/>
    <m/>
    <m/>
    <n v="1"/>
    <n v="1"/>
    <n v="3"/>
    <n v="948"/>
    <n v="1"/>
    <m/>
    <m/>
    <m/>
    <m/>
    <m/>
    <m/>
    <m/>
    <m/>
    <m/>
    <m/>
    <n v="1"/>
    <n v="1"/>
    <x v="7"/>
    <x v="7"/>
  </r>
  <r>
    <s v="126-000-015-000"/>
    <s v="FEE"/>
    <x v="1"/>
    <s v="NR WAREHAM LINE"/>
    <n v="130"/>
    <s v="MEDEIROS PAUL J"/>
    <s v="RR"/>
    <m/>
    <m/>
    <n v="10.653359999999999"/>
    <n v="0"/>
    <n v="0"/>
    <n v="0"/>
    <n v="0"/>
    <m/>
    <n v="0"/>
    <n v="0"/>
    <n v="0"/>
    <m/>
    <n v="0"/>
    <m/>
    <m/>
    <m/>
    <m/>
    <n v="0"/>
    <m/>
    <m/>
    <n v="0"/>
    <n v="0"/>
    <n v="0"/>
    <n v="0"/>
    <n v="0"/>
    <m/>
    <s v="126-000-015-000"/>
    <s v="0"/>
    <s v="0"/>
    <s v="0"/>
    <s v="N"/>
    <m/>
    <m/>
    <m/>
    <m/>
    <n v="0"/>
    <n v="1"/>
    <x v="13"/>
    <x v="13"/>
  </r>
  <r>
    <s v="124-81"/>
    <m/>
    <x v="0"/>
    <s v="25 PRISCILLA AVE"/>
    <n v="101"/>
    <s v="BURNS BRIAN"/>
    <s v="R130"/>
    <s v="ONE FAMILY"/>
    <s v="124//81//"/>
    <n v="0.16031000000000001"/>
    <n v="1"/>
    <n v="1"/>
    <n v="1"/>
    <n v="1"/>
    <s v="SEPTIC"/>
    <n v="0"/>
    <n v="1"/>
    <n v="8700"/>
    <s v="YES"/>
    <n v="8700"/>
    <s v="124-81"/>
    <s v="Well,Septic"/>
    <s v="SEPTIC"/>
    <s v="SEPTIC"/>
    <n v="8700"/>
    <m/>
    <m/>
    <n v="1"/>
    <n v="1"/>
    <n v="2"/>
    <n v="491"/>
    <n v="1"/>
    <m/>
    <m/>
    <m/>
    <m/>
    <m/>
    <m/>
    <m/>
    <m/>
    <m/>
    <m/>
    <n v="3"/>
    <n v="1"/>
    <x v="16"/>
    <x v="16"/>
  </r>
  <r>
    <s v="124-13"/>
    <m/>
    <x v="0"/>
    <s v="344 PLYMOUTH AVE"/>
    <n v="101"/>
    <s v="MORRISSEY JOSEPH"/>
    <s v="R130"/>
    <s v="ONE FAMILY"/>
    <s v="124//13//"/>
    <n v="0.22642000000000001"/>
    <n v="1"/>
    <n v="1"/>
    <n v="1"/>
    <n v="1"/>
    <s v="SEPTIC"/>
    <n v="0"/>
    <n v="0"/>
    <n v="0"/>
    <s v="YES"/>
    <n v="0"/>
    <s v="124-13"/>
    <s v="Well,Septic"/>
    <s v="SEPTIC"/>
    <s v="SEPTIC"/>
    <n v="0"/>
    <m/>
    <m/>
    <n v="1"/>
    <n v="1"/>
    <n v="4"/>
    <n v="1781"/>
    <n v="1.75"/>
    <m/>
    <m/>
    <m/>
    <m/>
    <m/>
    <m/>
    <m/>
    <m/>
    <m/>
    <m/>
    <n v="4"/>
    <n v="1"/>
    <x v="7"/>
    <x v="7"/>
  </r>
  <r>
    <s v="FRESHWATER"/>
    <m/>
    <x v="0"/>
    <m/>
    <n v="0"/>
    <m/>
    <m/>
    <m/>
    <m/>
    <n v="7.9399999999999991E-3"/>
    <n v="0"/>
    <n v="0"/>
    <n v="0"/>
    <n v="0"/>
    <m/>
    <n v="0"/>
    <n v="0"/>
    <n v="0"/>
    <s v="NO"/>
    <n v="0"/>
    <m/>
    <m/>
    <m/>
    <m/>
    <n v="0"/>
    <m/>
    <m/>
    <n v="0"/>
    <n v="0"/>
    <n v="0"/>
    <n v="0"/>
    <n v="0"/>
    <m/>
    <m/>
    <m/>
    <m/>
    <m/>
    <m/>
    <m/>
    <m/>
    <m/>
    <m/>
    <n v="0"/>
    <n v="1"/>
    <x v="18"/>
    <x v="18"/>
  </r>
  <r>
    <s v="105-1"/>
    <m/>
    <x v="0"/>
    <s v="87 CHARLOTTE FURN RD"/>
    <n v="601"/>
    <s v="MAKEPEACE CO A D"/>
    <s v="R60"/>
    <s v="CHAPTER 61"/>
    <s v="105//1//"/>
    <n v="0.93030000000000002"/>
    <n v="0"/>
    <n v="0"/>
    <n v="0"/>
    <n v="0"/>
    <m/>
    <n v="0"/>
    <n v="0"/>
    <n v="0"/>
    <s v="YES"/>
    <n v="0"/>
    <s v="105-1"/>
    <m/>
    <m/>
    <m/>
    <n v="0"/>
    <m/>
    <m/>
    <n v="0"/>
    <n v="0"/>
    <n v="0"/>
    <n v="0"/>
    <n v="0"/>
    <m/>
    <m/>
    <m/>
    <m/>
    <m/>
    <m/>
    <m/>
    <m/>
    <m/>
    <m/>
    <n v="1"/>
    <n v="1"/>
    <x v="9"/>
    <x v="9"/>
  </r>
  <r>
    <s v="118-518B"/>
    <m/>
    <x v="0"/>
    <s v="93 MAYFLOWER LN"/>
    <n v="132"/>
    <s v="MORRISSEY JOSEPH"/>
    <s v="R130"/>
    <s v="RES ACLNUD  MDL-00"/>
    <s v="118//518/B/"/>
    <n v="0.25558999999999998"/>
    <n v="0"/>
    <n v="0"/>
    <n v="0"/>
    <n v="0"/>
    <m/>
    <n v="0"/>
    <n v="0"/>
    <n v="0"/>
    <s v="YES"/>
    <n v="0"/>
    <s v="118-518B"/>
    <m/>
    <m/>
    <m/>
    <n v="0"/>
    <m/>
    <m/>
    <n v="0"/>
    <n v="0"/>
    <n v="0"/>
    <n v="0"/>
    <n v="0"/>
    <m/>
    <m/>
    <m/>
    <m/>
    <m/>
    <m/>
    <m/>
    <m/>
    <m/>
    <m/>
    <n v="0"/>
    <n v="1"/>
    <x v="7"/>
    <x v="7"/>
  </r>
  <r>
    <s v="FRESHWATER"/>
    <m/>
    <x v="0"/>
    <m/>
    <n v="0"/>
    <m/>
    <m/>
    <m/>
    <m/>
    <n v="0.22846"/>
    <n v="0"/>
    <n v="0"/>
    <n v="0"/>
    <n v="0"/>
    <m/>
    <n v="0"/>
    <n v="0"/>
    <n v="0"/>
    <s v="NO"/>
    <n v="0"/>
    <m/>
    <m/>
    <m/>
    <m/>
    <n v="0"/>
    <m/>
    <m/>
    <n v="0"/>
    <n v="0"/>
    <n v="0"/>
    <n v="0"/>
    <n v="0"/>
    <m/>
    <m/>
    <m/>
    <m/>
    <m/>
    <m/>
    <m/>
    <m/>
    <m/>
    <m/>
    <n v="0"/>
    <n v="1"/>
    <x v="18"/>
    <x v="18"/>
  </r>
  <r>
    <s v="124-40"/>
    <m/>
    <x v="0"/>
    <s v="2 HARDY RD"/>
    <n v="101"/>
    <s v="BANKSON NICHOLAS W"/>
    <s v="R130"/>
    <s v="ONE FAMILY"/>
    <s v="124//40//"/>
    <n v="0.39745000000000003"/>
    <n v="1"/>
    <n v="1"/>
    <n v="1"/>
    <n v="1"/>
    <s v="SEPTIC"/>
    <n v="0"/>
    <n v="1"/>
    <n v="4600"/>
    <s v="YES"/>
    <n v="4600"/>
    <s v="124-40"/>
    <s v="Well,Septic"/>
    <s v="SEPTIC"/>
    <s v="SEPTIC"/>
    <n v="4600"/>
    <m/>
    <m/>
    <n v="1"/>
    <n v="1"/>
    <n v="1"/>
    <n v="832"/>
    <n v="1"/>
    <m/>
    <m/>
    <m/>
    <m/>
    <m/>
    <m/>
    <m/>
    <m/>
    <m/>
    <m/>
    <n v="6"/>
    <n v="1"/>
    <x v="16"/>
    <x v="16"/>
  </r>
  <r>
    <s v="124-80"/>
    <m/>
    <x v="0"/>
    <s v="29 PRISCILLA AVE"/>
    <n v="101"/>
    <s v="BURNS EDWARD P &amp; EDITH B TRS"/>
    <s v="R130"/>
    <s v="ONE FAMILY"/>
    <s v="124//80//"/>
    <n v="0.14688000000000001"/>
    <n v="1"/>
    <n v="1"/>
    <n v="1"/>
    <n v="1"/>
    <s v="SEPTIC"/>
    <n v="0"/>
    <n v="1"/>
    <n v="600"/>
    <s v="YES"/>
    <n v="600"/>
    <s v="124-80"/>
    <s v="Well,Septic"/>
    <s v="SEPTIC"/>
    <s v="SEPTIC"/>
    <n v="600"/>
    <m/>
    <m/>
    <n v="1"/>
    <n v="1"/>
    <n v="2"/>
    <n v="686"/>
    <n v="1.3"/>
    <m/>
    <m/>
    <m/>
    <m/>
    <m/>
    <m/>
    <m/>
    <m/>
    <m/>
    <m/>
    <n v="1"/>
    <n v="1"/>
    <x v="16"/>
    <x v="16"/>
  </r>
  <r>
    <s v="118-4"/>
    <m/>
    <x v="0"/>
    <s v="3 TIMELESS LN"/>
    <n v="101"/>
    <s v="PETTIGREW JAMES A"/>
    <s v="R130"/>
    <s v="ONE FAMILY"/>
    <s v="118//4//"/>
    <n v="2.9685299999999999"/>
    <n v="1"/>
    <n v="1"/>
    <n v="1"/>
    <n v="1"/>
    <s v="SEPTIC"/>
    <n v="0"/>
    <n v="0"/>
    <n v="0"/>
    <s v="YES"/>
    <n v="0"/>
    <s v="118-4"/>
    <m/>
    <m/>
    <s v="SEPTIC"/>
    <n v="0"/>
    <m/>
    <m/>
    <n v="1"/>
    <n v="1"/>
    <n v="4"/>
    <n v="1768"/>
    <n v="2"/>
    <m/>
    <m/>
    <m/>
    <m/>
    <m/>
    <m/>
    <m/>
    <m/>
    <m/>
    <m/>
    <n v="1"/>
    <n v="1"/>
    <x v="7"/>
    <x v="7"/>
  </r>
  <r>
    <s v="118-545B"/>
    <m/>
    <x v="0"/>
    <s v="74 MAYFLOWER LN"/>
    <n v="101"/>
    <s v="KEYMONT RAYMOND A"/>
    <s v="R130"/>
    <s v="ONE FAMILY"/>
    <s v="118//545/B/"/>
    <n v="0.28817999999999999"/>
    <n v="1"/>
    <n v="1"/>
    <n v="1"/>
    <n v="1"/>
    <s v="SEPTIC"/>
    <n v="0"/>
    <n v="1"/>
    <n v="4300"/>
    <s v="YES"/>
    <n v="4300"/>
    <s v="118-545B"/>
    <s v="Gas,Well,Septic"/>
    <s v="SEPTIC"/>
    <s v="SEPTIC"/>
    <n v="4300"/>
    <m/>
    <m/>
    <n v="1"/>
    <n v="1"/>
    <n v="2"/>
    <n v="804"/>
    <n v="1"/>
    <m/>
    <m/>
    <m/>
    <m/>
    <m/>
    <m/>
    <m/>
    <m/>
    <m/>
    <m/>
    <n v="1"/>
    <n v="1"/>
    <x v="7"/>
    <x v="7"/>
  </r>
  <r>
    <s v="118-3"/>
    <m/>
    <x v="0"/>
    <s v="5 TIMELESS LN"/>
    <n v="101"/>
    <s v="COLLINS JAY"/>
    <s v="R130"/>
    <s v="ONE FAMILY"/>
    <s v="118//3//"/>
    <n v="3.0282800000000001"/>
    <n v="1"/>
    <n v="1"/>
    <n v="1"/>
    <n v="1"/>
    <s v="SEPTIC"/>
    <n v="0"/>
    <n v="0"/>
    <n v="0"/>
    <s v="YES"/>
    <n v="0"/>
    <s v="118-3"/>
    <m/>
    <m/>
    <s v="SEPTIC"/>
    <n v="0"/>
    <m/>
    <m/>
    <n v="1"/>
    <n v="1"/>
    <n v="2"/>
    <n v="1008"/>
    <n v="1.5"/>
    <m/>
    <m/>
    <m/>
    <m/>
    <m/>
    <m/>
    <m/>
    <m/>
    <m/>
    <m/>
    <n v="1"/>
    <n v="1"/>
    <x v="7"/>
    <x v="7"/>
  </r>
  <r>
    <s v="LAND_NOPARC"/>
    <m/>
    <x v="0"/>
    <m/>
    <n v="0"/>
    <m/>
    <m/>
    <m/>
    <m/>
    <n v="0.14424999999999999"/>
    <n v="0"/>
    <n v="0"/>
    <n v="0"/>
    <n v="0"/>
    <m/>
    <n v="0"/>
    <n v="0"/>
    <n v="0"/>
    <s v="NO"/>
    <n v="0"/>
    <m/>
    <m/>
    <m/>
    <m/>
    <n v="0"/>
    <m/>
    <m/>
    <n v="0"/>
    <n v="0"/>
    <n v="0"/>
    <n v="0"/>
    <n v="0"/>
    <m/>
    <m/>
    <m/>
    <m/>
    <m/>
    <m/>
    <m/>
    <m/>
    <m/>
    <m/>
    <n v="0"/>
    <n v="1"/>
    <x v="16"/>
    <x v="16"/>
  </r>
  <r>
    <s v="124-78"/>
    <m/>
    <x v="0"/>
    <s v="31 PRISCILLA AVE"/>
    <n v="101"/>
    <s v="SCHNETZER DOROTHY"/>
    <s v="R130"/>
    <s v="ONE FAMILY"/>
    <s v="124//78//"/>
    <n v="0.16095999999999999"/>
    <n v="1"/>
    <n v="1"/>
    <n v="1"/>
    <n v="1"/>
    <s v="SEPTIC"/>
    <n v="0"/>
    <n v="1"/>
    <n v="900"/>
    <s v="YES"/>
    <n v="900"/>
    <s v="124-78"/>
    <s v="Well,Septic"/>
    <s v="SEPTIC"/>
    <s v="SEPTIC"/>
    <n v="900"/>
    <m/>
    <m/>
    <n v="1"/>
    <n v="1"/>
    <n v="1"/>
    <n v="640"/>
    <n v="1"/>
    <m/>
    <m/>
    <m/>
    <m/>
    <m/>
    <m/>
    <m/>
    <m/>
    <m/>
    <m/>
    <n v="2"/>
    <n v="1"/>
    <x v="16"/>
    <x v="16"/>
  </r>
  <r>
    <s v="105A-90"/>
    <m/>
    <x v="0"/>
    <s v="4 WESTFIELD III"/>
    <n v="903"/>
    <s v="TOWN OF WAREHAM"/>
    <s v="MR30"/>
    <s v="MUNICIPAL  MDL-00"/>
    <s v="105/A/90//"/>
    <n v="0.66876000000000002"/>
    <n v="0"/>
    <n v="0"/>
    <n v="0"/>
    <n v="0"/>
    <m/>
    <n v="0"/>
    <n v="0"/>
    <n v="0"/>
    <s v="NO_W1"/>
    <n v="0"/>
    <s v="105A-90"/>
    <s v="Public Water,Gas"/>
    <m/>
    <m/>
    <n v="0"/>
    <m/>
    <m/>
    <n v="0"/>
    <n v="0"/>
    <n v="0"/>
    <n v="0"/>
    <n v="0"/>
    <m/>
    <m/>
    <m/>
    <m/>
    <m/>
    <m/>
    <m/>
    <m/>
    <m/>
    <m/>
    <n v="3"/>
    <n v="1"/>
    <x v="9"/>
    <x v="9"/>
  </r>
  <r>
    <s v="124-61"/>
    <m/>
    <x v="0"/>
    <s v="44 PRISCILLA AVE"/>
    <n v="101"/>
    <s v="VERACKA ALAN P"/>
    <s v="R130"/>
    <s v="ONE FAMILY"/>
    <s v="124//61//"/>
    <n v="0.31084000000000001"/>
    <n v="1"/>
    <n v="1"/>
    <n v="1"/>
    <n v="1"/>
    <s v="SEPTIC"/>
    <n v="0"/>
    <n v="1"/>
    <n v="7000"/>
    <s v="YES"/>
    <n v="7000"/>
    <s v="124-61"/>
    <m/>
    <m/>
    <s v="SEPTIC"/>
    <n v="7000"/>
    <m/>
    <m/>
    <n v="1"/>
    <n v="1"/>
    <n v="3"/>
    <n v="1058"/>
    <n v="1.75"/>
    <m/>
    <m/>
    <m/>
    <m/>
    <m/>
    <m/>
    <m/>
    <m/>
    <m/>
    <m/>
    <n v="4"/>
    <n v="1"/>
    <x v="16"/>
    <x v="16"/>
  </r>
  <r>
    <s v="124-39"/>
    <m/>
    <x v="0"/>
    <s v="283 PLYMOUTH AVE"/>
    <n v="132"/>
    <s v="MENZIES DIANE M"/>
    <s v="R130"/>
    <s v="RES ACLNUD  MDL-00"/>
    <s v="124//39//"/>
    <n v="6.7769999999999997E-2"/>
    <n v="0"/>
    <n v="0"/>
    <n v="0"/>
    <n v="0"/>
    <m/>
    <n v="0"/>
    <n v="0"/>
    <n v="0"/>
    <s v="YES"/>
    <n v="0"/>
    <s v="124-39"/>
    <m/>
    <m/>
    <m/>
    <n v="0"/>
    <m/>
    <m/>
    <n v="0"/>
    <n v="0"/>
    <n v="0"/>
    <n v="0"/>
    <n v="0"/>
    <m/>
    <m/>
    <m/>
    <m/>
    <m/>
    <m/>
    <m/>
    <m/>
    <m/>
    <m/>
    <n v="1"/>
    <n v="1"/>
    <x v="16"/>
    <x v="16"/>
  </r>
  <r>
    <s v="131_2_3"/>
    <s v="FEE"/>
    <x v="2"/>
    <s v="0 FEDERAL RD"/>
    <n v="700"/>
    <s v="A D MAKEPEACE CO INC"/>
    <m/>
    <m/>
    <m/>
    <n v="138.50131999999999"/>
    <n v="0"/>
    <n v="0"/>
    <n v="0"/>
    <n v="0"/>
    <m/>
    <n v="0"/>
    <n v="0"/>
    <n v="0"/>
    <m/>
    <n v="0"/>
    <m/>
    <m/>
    <m/>
    <m/>
    <n v="0"/>
    <m/>
    <m/>
    <n v="0"/>
    <n v="0"/>
    <n v="0"/>
    <n v="0"/>
    <n v="0"/>
    <m/>
    <m/>
    <m/>
    <m/>
    <m/>
    <m/>
    <m/>
    <m/>
    <m/>
    <m/>
    <n v="0"/>
    <n v="1"/>
    <x v="15"/>
    <x v="15"/>
  </r>
  <r>
    <s v="124-76"/>
    <m/>
    <x v="0"/>
    <s v="35 PRISCILLA AVE"/>
    <n v="101"/>
    <s v="RUDOWSKI ROBERT V"/>
    <s v="R130"/>
    <s v="ONE FAMILY"/>
    <s v="124//76//"/>
    <n v="0.15089"/>
    <n v="1"/>
    <n v="1"/>
    <n v="1"/>
    <n v="1"/>
    <s v="SEPTIC"/>
    <n v="0"/>
    <n v="0"/>
    <n v="0"/>
    <s v="YES"/>
    <n v="0"/>
    <s v="124-76"/>
    <s v="Well,Septic"/>
    <s v="SEPTIC"/>
    <s v="SEPTIC"/>
    <n v="0"/>
    <m/>
    <m/>
    <n v="1"/>
    <n v="1"/>
    <n v="1"/>
    <n v="434"/>
    <n v="1"/>
    <m/>
    <m/>
    <m/>
    <m/>
    <m/>
    <m/>
    <m/>
    <m/>
    <m/>
    <m/>
    <n v="2"/>
    <n v="1"/>
    <x v="16"/>
    <x v="16"/>
  </r>
  <r>
    <s v="124-38"/>
    <m/>
    <x v="0"/>
    <s v="285 PLYMOUTH AVE"/>
    <n v="132"/>
    <s v="MENZIES DIANE M"/>
    <s v="R130"/>
    <s v="RES ACLNUD  MDL-00"/>
    <s v="124//38//"/>
    <n v="6.6000000000000003E-2"/>
    <n v="0"/>
    <n v="0"/>
    <n v="0"/>
    <n v="0"/>
    <m/>
    <n v="0"/>
    <n v="0"/>
    <n v="0"/>
    <s v="YES"/>
    <n v="0"/>
    <s v="124-38"/>
    <m/>
    <m/>
    <m/>
    <n v="0"/>
    <m/>
    <m/>
    <n v="0"/>
    <n v="0"/>
    <n v="0"/>
    <n v="0"/>
    <n v="0"/>
    <m/>
    <m/>
    <m/>
    <m/>
    <m/>
    <m/>
    <m/>
    <m/>
    <m/>
    <m/>
    <n v="1"/>
    <n v="1"/>
    <x v="16"/>
    <x v="16"/>
  </r>
  <r>
    <s v="118-519B"/>
    <m/>
    <x v="0"/>
    <s v="95 MAYFLOWER LN"/>
    <n v="101"/>
    <s v="SERPA JOHN T"/>
    <s v="R130"/>
    <s v="ONE FAMILY"/>
    <s v="118//519/B/"/>
    <n v="0.2959"/>
    <n v="1"/>
    <n v="1"/>
    <n v="1"/>
    <n v="1"/>
    <s v="SEPTIC"/>
    <n v="0"/>
    <n v="1"/>
    <n v="12100"/>
    <s v="YES"/>
    <n v="12100"/>
    <s v="118-519B"/>
    <s v="Gas,Well,Septic"/>
    <s v="SEPTIC"/>
    <s v="SEPTIC"/>
    <n v="12100"/>
    <m/>
    <m/>
    <n v="1"/>
    <n v="1"/>
    <n v="2"/>
    <n v="804"/>
    <n v="1"/>
    <m/>
    <m/>
    <m/>
    <m/>
    <m/>
    <m/>
    <m/>
    <m/>
    <m/>
    <m/>
    <n v="1"/>
    <n v="1"/>
    <x v="7"/>
    <x v="7"/>
  </r>
  <r>
    <s v="118-546B"/>
    <m/>
    <x v="0"/>
    <s v="76 MAYFLOWER LN"/>
    <n v="101"/>
    <s v="BLAKE PETER III"/>
    <s v="R130"/>
    <s v="ONE FAMILY"/>
    <s v="118//546/B/"/>
    <n v="0.29165000000000002"/>
    <n v="1"/>
    <n v="1"/>
    <n v="1"/>
    <n v="1"/>
    <s v="SEPTIC"/>
    <n v="0"/>
    <n v="1"/>
    <n v="12400"/>
    <s v="YES"/>
    <n v="12400"/>
    <s v="118-546B"/>
    <s v="Gas,Well,Septic"/>
    <s v="SEPTIC"/>
    <s v="SEPTIC"/>
    <n v="12400"/>
    <m/>
    <m/>
    <n v="1"/>
    <n v="1"/>
    <n v="2"/>
    <n v="756"/>
    <n v="1"/>
    <m/>
    <m/>
    <m/>
    <m/>
    <m/>
    <m/>
    <m/>
    <m/>
    <m/>
    <m/>
    <n v="1"/>
    <n v="1"/>
    <x v="7"/>
    <x v="7"/>
  </r>
  <r>
    <s v="124-6"/>
    <m/>
    <x v="0"/>
    <s v="352 PLYMOUTH AVE"/>
    <n v="101"/>
    <s v="WALKER AGNES F TRUSTEE OF THE"/>
    <s v="R130"/>
    <s v="ONE FAMILY"/>
    <s v="124//6//"/>
    <n v="0.45506000000000002"/>
    <n v="1"/>
    <n v="1"/>
    <n v="1"/>
    <n v="1"/>
    <s v="SEPTIC"/>
    <n v="0"/>
    <n v="2"/>
    <n v="7600"/>
    <s v="NO_W1"/>
    <n v="7600"/>
    <s v="124-6"/>
    <s v="Gas,Well,Septic"/>
    <s v="SEPTIC"/>
    <s v="SEPTIC"/>
    <n v="3800"/>
    <m/>
    <m/>
    <n v="1"/>
    <n v="1"/>
    <n v="2"/>
    <n v="558"/>
    <n v="1"/>
    <m/>
    <m/>
    <m/>
    <m/>
    <m/>
    <m/>
    <m/>
    <m/>
    <m/>
    <m/>
    <n v="7"/>
    <n v="1"/>
    <x v="7"/>
    <x v="7"/>
  </r>
  <r>
    <s v="125-1017A3"/>
    <m/>
    <x v="0"/>
    <s v="7 OLIVER NECK RD"/>
    <n v="132"/>
    <s v="MEILMAN STEPHANIE TRUSTEE OF"/>
    <s v="R130"/>
    <s v="RES ACLNUD  MDL-00"/>
    <s v="125//1017/A3/"/>
    <n v="0.59462999999999999"/>
    <n v="0"/>
    <n v="0"/>
    <n v="0"/>
    <n v="0"/>
    <m/>
    <n v="0"/>
    <n v="0"/>
    <n v="0"/>
    <s v="YES"/>
    <n v="0"/>
    <s v="125-1017A3"/>
    <m/>
    <m/>
    <m/>
    <n v="0"/>
    <m/>
    <m/>
    <n v="0"/>
    <n v="0"/>
    <n v="0"/>
    <n v="0"/>
    <n v="0"/>
    <m/>
    <m/>
    <m/>
    <m/>
    <m/>
    <m/>
    <m/>
    <m/>
    <m/>
    <m/>
    <n v="0"/>
    <n v="1"/>
    <x v="16"/>
    <x v="16"/>
  </r>
  <r>
    <s v="LAND_NOPARC"/>
    <m/>
    <x v="0"/>
    <m/>
    <n v="0"/>
    <m/>
    <m/>
    <m/>
    <m/>
    <n v="4.3200000000000001E-3"/>
    <n v="0"/>
    <n v="0"/>
    <n v="0"/>
    <n v="0"/>
    <m/>
    <n v="0"/>
    <n v="0"/>
    <n v="0"/>
    <s v="NO"/>
    <n v="0"/>
    <m/>
    <m/>
    <m/>
    <m/>
    <n v="0"/>
    <m/>
    <m/>
    <n v="0"/>
    <n v="0"/>
    <n v="0"/>
    <n v="0"/>
    <n v="0"/>
    <m/>
    <m/>
    <m/>
    <m/>
    <m/>
    <m/>
    <m/>
    <m/>
    <m/>
    <m/>
    <n v="0"/>
    <n v="1"/>
    <x v="7"/>
    <x v="7"/>
  </r>
  <r>
    <s v="124-60"/>
    <m/>
    <x v="0"/>
    <s v="3 BOSWORTH ST"/>
    <n v="132"/>
    <s v="RUDOWSKI ROBERT V"/>
    <s v="R130"/>
    <s v="RES ACLNUD  MDL-00"/>
    <s v="124//60//"/>
    <n v="6.3659999999999994E-2"/>
    <n v="0"/>
    <n v="0"/>
    <n v="0"/>
    <n v="0"/>
    <m/>
    <n v="0"/>
    <n v="0"/>
    <n v="0"/>
    <s v="YES"/>
    <n v="0"/>
    <s v="124-60"/>
    <m/>
    <m/>
    <m/>
    <n v="0"/>
    <m/>
    <m/>
    <n v="0"/>
    <n v="0"/>
    <n v="0"/>
    <n v="0"/>
    <n v="0"/>
    <m/>
    <m/>
    <m/>
    <m/>
    <m/>
    <m/>
    <m/>
    <m/>
    <m/>
    <m/>
    <n v="1"/>
    <n v="1"/>
    <x v="16"/>
    <x v="16"/>
  </r>
  <r>
    <s v="124-74"/>
    <m/>
    <x v="0"/>
    <s v="39 PRISCILLA AVE"/>
    <n v="101"/>
    <s v="RUDOWSKI ROBERT V"/>
    <s v="R130"/>
    <s v="ONE FAMILY"/>
    <s v="124//74//"/>
    <n v="0.14660999999999999"/>
    <n v="1"/>
    <n v="1"/>
    <n v="1"/>
    <n v="1"/>
    <s v="SEPTIC"/>
    <n v="0"/>
    <n v="1"/>
    <n v="4500"/>
    <s v="YES"/>
    <n v="4500"/>
    <s v="124-74"/>
    <s v="Well,Septic"/>
    <s v="SEPTIC"/>
    <s v="SEPTIC"/>
    <n v="4500"/>
    <m/>
    <m/>
    <n v="1"/>
    <n v="1"/>
    <n v="2"/>
    <n v="700"/>
    <n v="1"/>
    <m/>
    <m/>
    <m/>
    <m/>
    <m/>
    <m/>
    <m/>
    <m/>
    <m/>
    <m/>
    <n v="2"/>
    <n v="1"/>
    <x v="16"/>
    <x v="16"/>
  </r>
  <r>
    <s v="LAND_NOPARC"/>
    <m/>
    <x v="0"/>
    <m/>
    <n v="0"/>
    <m/>
    <m/>
    <m/>
    <m/>
    <n v="1.1100000000000001E-3"/>
    <n v="0"/>
    <n v="0"/>
    <n v="0"/>
    <n v="0"/>
    <m/>
    <n v="0"/>
    <n v="0"/>
    <n v="0"/>
    <s v="NO"/>
    <n v="0"/>
    <m/>
    <m/>
    <m/>
    <m/>
    <n v="0"/>
    <m/>
    <m/>
    <n v="0"/>
    <n v="0"/>
    <n v="0"/>
    <n v="0"/>
    <n v="0"/>
    <m/>
    <m/>
    <m/>
    <m/>
    <m/>
    <m/>
    <m/>
    <m/>
    <m/>
    <m/>
    <n v="0"/>
    <n v="1"/>
    <x v="16"/>
    <x v="16"/>
  </r>
  <r>
    <s v="LAND_NOPARC"/>
    <m/>
    <x v="0"/>
    <m/>
    <n v="0"/>
    <m/>
    <m/>
    <m/>
    <m/>
    <n v="7.5819999999999999E-2"/>
    <n v="0"/>
    <n v="0"/>
    <n v="0"/>
    <n v="0"/>
    <m/>
    <n v="0"/>
    <n v="0"/>
    <n v="0"/>
    <s v="NO"/>
    <n v="0"/>
    <m/>
    <m/>
    <m/>
    <m/>
    <n v="0"/>
    <m/>
    <m/>
    <n v="0"/>
    <n v="0"/>
    <n v="0"/>
    <n v="0"/>
    <n v="0"/>
    <m/>
    <m/>
    <m/>
    <m/>
    <m/>
    <m/>
    <m/>
    <m/>
    <m/>
    <m/>
    <n v="0"/>
    <n v="1"/>
    <x v="7"/>
    <x v="7"/>
  </r>
  <r>
    <s v="124-37"/>
    <m/>
    <x v="0"/>
    <s v="287 PLYMOUTH AVE"/>
    <n v="101"/>
    <s v="MENZIES DIANE M"/>
    <s v="R130"/>
    <s v="ONE FAMILY"/>
    <s v="124//37//"/>
    <n v="0.11891"/>
    <n v="1"/>
    <n v="1"/>
    <n v="1"/>
    <n v="1"/>
    <s v="SEPTIC"/>
    <n v="0"/>
    <n v="0"/>
    <n v="0"/>
    <s v="NO_W1"/>
    <n v="0"/>
    <s v="124-37"/>
    <s v="Well,Septic"/>
    <s v="SEPTIC"/>
    <s v="SEPTIC"/>
    <n v="0"/>
    <m/>
    <m/>
    <n v="1"/>
    <n v="1"/>
    <n v="2"/>
    <n v="700"/>
    <n v="1"/>
    <m/>
    <m/>
    <m/>
    <m/>
    <m/>
    <m/>
    <m/>
    <m/>
    <m/>
    <m/>
    <n v="2"/>
    <n v="1"/>
    <x v="16"/>
    <x v="16"/>
  </r>
  <r>
    <s v="125-C2"/>
    <m/>
    <x v="0"/>
    <s v="278 BARKER RD"/>
    <n v="101"/>
    <s v="FONTES LOLITA L TRUSTEE"/>
    <m/>
    <s v="ONE FAMILY"/>
    <s v="125//C2//"/>
    <n v="0.15318999999999999"/>
    <n v="0"/>
    <n v="0"/>
    <n v="0"/>
    <n v="0"/>
    <m/>
    <n v="0"/>
    <n v="0"/>
    <n v="0"/>
    <s v="YES"/>
    <n v="0"/>
    <s v="125-C2"/>
    <s v=",Septic"/>
    <s v="SEWER"/>
    <m/>
    <n v="0"/>
    <m/>
    <m/>
    <n v="0"/>
    <n v="0"/>
    <n v="3"/>
    <n v="2638"/>
    <n v="1.75"/>
    <m/>
    <m/>
    <m/>
    <m/>
    <m/>
    <m/>
    <m/>
    <m/>
    <m/>
    <m/>
    <n v="0"/>
    <n v="1"/>
    <x v="16"/>
    <x v="16"/>
  </r>
  <r>
    <s v="125-LC21"/>
    <m/>
    <x v="0"/>
    <s v="34 OLIVER NECK RD"/>
    <n v="101"/>
    <s v="RYAN KENNETH J"/>
    <s v="R130"/>
    <s v="ONE FAMILY"/>
    <s v="125//LC21//"/>
    <n v="0.71555999999999997"/>
    <n v="1"/>
    <n v="1"/>
    <n v="1"/>
    <n v="1"/>
    <s v="SEPTIC"/>
    <n v="0"/>
    <n v="0"/>
    <n v="0"/>
    <s v="YES"/>
    <n v="0"/>
    <s v="125-LC21"/>
    <s v="Well,Septic"/>
    <s v="SEPTIC"/>
    <s v="SEPTIC"/>
    <n v="0"/>
    <m/>
    <m/>
    <n v="1"/>
    <n v="1"/>
    <n v="2"/>
    <n v="924"/>
    <n v="1"/>
    <m/>
    <m/>
    <m/>
    <m/>
    <m/>
    <m/>
    <m/>
    <m/>
    <m/>
    <m/>
    <n v="1"/>
    <n v="1"/>
    <x v="16"/>
    <x v="16"/>
  </r>
  <r>
    <s v="LAND_NOPARC"/>
    <m/>
    <x v="0"/>
    <m/>
    <n v="0"/>
    <m/>
    <m/>
    <m/>
    <m/>
    <n v="2.02183"/>
    <n v="0"/>
    <n v="0"/>
    <n v="0"/>
    <n v="0"/>
    <m/>
    <n v="0"/>
    <n v="0"/>
    <n v="0"/>
    <s v="NO"/>
    <n v="0"/>
    <m/>
    <m/>
    <m/>
    <m/>
    <n v="0"/>
    <m/>
    <m/>
    <n v="0"/>
    <n v="0"/>
    <n v="0"/>
    <n v="0"/>
    <n v="0"/>
    <m/>
    <m/>
    <m/>
    <m/>
    <m/>
    <m/>
    <m/>
    <m/>
    <m/>
    <m/>
    <n v="0"/>
    <n v="1"/>
    <x v="17"/>
    <x v="17"/>
  </r>
  <r>
    <s v="124-73"/>
    <m/>
    <x v="0"/>
    <s v="43 PRISCILLA AVE"/>
    <n v="132"/>
    <s v="VERACKA CLAIRE F TRUSTEE"/>
    <s v="R130"/>
    <s v="RES ACLNUD  MDL-00"/>
    <s v="124//73//"/>
    <n v="7.1569999999999995E-2"/>
    <n v="0"/>
    <n v="0"/>
    <n v="0"/>
    <n v="0"/>
    <m/>
    <n v="0"/>
    <n v="0"/>
    <n v="0"/>
    <s v="YES"/>
    <n v="0"/>
    <s v="124-73"/>
    <m/>
    <m/>
    <m/>
    <n v="0"/>
    <m/>
    <m/>
    <n v="0"/>
    <n v="0"/>
    <n v="0"/>
    <n v="0"/>
    <n v="0"/>
    <m/>
    <m/>
    <m/>
    <m/>
    <m/>
    <m/>
    <m/>
    <m/>
    <m/>
    <m/>
    <n v="1"/>
    <n v="1"/>
    <x v="16"/>
    <x v="16"/>
  </r>
  <r>
    <s v="TS_GAPS_NO_MAPPAR"/>
    <m/>
    <x v="1"/>
    <m/>
    <n v="0"/>
    <m/>
    <m/>
    <m/>
    <m/>
    <n v="3.0000000000000001E-5"/>
    <n v="0"/>
    <n v="0"/>
    <n v="0"/>
    <n v="0"/>
    <m/>
    <n v="0"/>
    <n v="0"/>
    <n v="0"/>
    <m/>
    <n v="0"/>
    <m/>
    <m/>
    <m/>
    <m/>
    <n v="0"/>
    <m/>
    <m/>
    <n v="0"/>
    <n v="0"/>
    <n v="0"/>
    <n v="0"/>
    <n v="0"/>
    <m/>
    <m/>
    <s v="0"/>
    <s v="0"/>
    <s v="0"/>
    <m/>
    <m/>
    <m/>
    <m/>
    <m/>
    <n v="0"/>
    <n v="1"/>
    <x v="15"/>
    <x v="15"/>
  </r>
  <r>
    <s v="125-LC22"/>
    <m/>
    <x v="0"/>
    <s v="36 OLIVER NECK RD"/>
    <n v="101"/>
    <s v="GOULART MICHAEL L"/>
    <s v="R130"/>
    <s v="ONE FAMILY"/>
    <s v="125//LC22//"/>
    <n v="0.6482"/>
    <n v="1"/>
    <n v="1"/>
    <n v="1"/>
    <n v="1"/>
    <s v="SEPTIC"/>
    <n v="0"/>
    <n v="0"/>
    <n v="0"/>
    <s v="YES"/>
    <n v="0"/>
    <s v="125-LC22"/>
    <s v="Well,Septic"/>
    <s v="SEPTIC"/>
    <s v="SEPTIC"/>
    <n v="0"/>
    <m/>
    <m/>
    <n v="1"/>
    <n v="1"/>
    <n v="2"/>
    <n v="884"/>
    <n v="1"/>
    <m/>
    <m/>
    <m/>
    <m/>
    <m/>
    <m/>
    <m/>
    <m/>
    <m/>
    <m/>
    <n v="1"/>
    <n v="1"/>
    <x v="16"/>
    <x v="16"/>
  </r>
  <r>
    <s v="124-33B"/>
    <m/>
    <x v="0"/>
    <s v="299 PLYMOUTH AVE"/>
    <n v="101"/>
    <s v="VERACKA CLAIRE F TRUSTEE"/>
    <s v="R130"/>
    <s v="ONE FAMILY"/>
    <s v="124//33/B/"/>
    <n v="0.23141"/>
    <n v="1"/>
    <n v="1"/>
    <n v="1"/>
    <n v="1"/>
    <s v="SEPTIC"/>
    <n v="0"/>
    <n v="1"/>
    <n v="1200"/>
    <s v="YES"/>
    <n v="1200"/>
    <s v="124-33B"/>
    <s v="Well,Septic"/>
    <s v="SEPTIC"/>
    <s v="SEPTIC"/>
    <n v="1200"/>
    <m/>
    <m/>
    <n v="1"/>
    <n v="1"/>
    <n v="1"/>
    <n v="896"/>
    <n v="1"/>
    <m/>
    <m/>
    <m/>
    <m/>
    <m/>
    <m/>
    <m/>
    <m/>
    <m/>
    <m/>
    <n v="4"/>
    <n v="1"/>
    <x v="16"/>
    <x v="16"/>
  </r>
  <r>
    <s v="LAND_NOPARC"/>
    <m/>
    <x v="0"/>
    <m/>
    <n v="0"/>
    <m/>
    <m/>
    <m/>
    <m/>
    <n v="0.89934999999999998"/>
    <n v="0"/>
    <n v="0"/>
    <n v="0"/>
    <n v="0"/>
    <m/>
    <n v="0"/>
    <n v="0"/>
    <n v="0"/>
    <s v="NO"/>
    <n v="0"/>
    <m/>
    <m/>
    <m/>
    <m/>
    <n v="0"/>
    <m/>
    <m/>
    <n v="0"/>
    <n v="0"/>
    <n v="0"/>
    <n v="0"/>
    <n v="0"/>
    <m/>
    <m/>
    <m/>
    <m/>
    <m/>
    <m/>
    <m/>
    <m/>
    <m/>
    <m/>
    <n v="0"/>
    <n v="1"/>
    <x v="16"/>
    <x v="16"/>
  </r>
  <r>
    <s v="125-C3A"/>
    <m/>
    <x v="0"/>
    <s v="280 BARKER RD"/>
    <n v="101"/>
    <s v="VARADIAN VARTUS A"/>
    <s v="R130"/>
    <s v="ONE FAMILY"/>
    <s v="125//C3/A/"/>
    <n v="0.24213000000000001"/>
    <n v="0"/>
    <n v="0"/>
    <n v="0"/>
    <n v="0"/>
    <m/>
    <n v="0"/>
    <n v="0"/>
    <n v="0"/>
    <s v="YES"/>
    <n v="0"/>
    <s v="125-C3A"/>
    <m/>
    <m/>
    <m/>
    <n v="0"/>
    <m/>
    <m/>
    <n v="0"/>
    <n v="0"/>
    <n v="3"/>
    <n v="1476"/>
    <n v="1"/>
    <m/>
    <m/>
    <m/>
    <m/>
    <m/>
    <m/>
    <m/>
    <m/>
    <m/>
    <m/>
    <n v="0"/>
    <n v="1"/>
    <x v="16"/>
    <x v="16"/>
  </r>
  <r>
    <s v="124-33A"/>
    <m/>
    <x v="0"/>
    <s v="295 PLYMOUTH AVE"/>
    <n v="101"/>
    <s v="BRITTON JAMES F"/>
    <s v="R130"/>
    <s v="ONE FAMILY"/>
    <s v="124//33/A/"/>
    <n v="0.21362999999999999"/>
    <n v="1"/>
    <n v="1"/>
    <n v="1"/>
    <n v="1"/>
    <s v="SEPTIC"/>
    <n v="0"/>
    <n v="1"/>
    <n v="600"/>
    <s v="YES"/>
    <n v="600"/>
    <s v="124-33A"/>
    <s v="Well,Septic"/>
    <s v="SEPTIC"/>
    <s v="SEPTIC"/>
    <n v="600"/>
    <m/>
    <m/>
    <n v="1"/>
    <n v="1"/>
    <n v="3"/>
    <n v="1046"/>
    <n v="1"/>
    <m/>
    <m/>
    <m/>
    <m/>
    <m/>
    <m/>
    <m/>
    <m/>
    <m/>
    <m/>
    <n v="3"/>
    <n v="1"/>
    <x v="16"/>
    <x v="16"/>
  </r>
  <r>
    <s v="LAND_NOPARC"/>
    <m/>
    <x v="0"/>
    <m/>
    <n v="0"/>
    <m/>
    <m/>
    <m/>
    <m/>
    <n v="0.34361999999999998"/>
    <n v="0"/>
    <n v="0"/>
    <n v="0"/>
    <n v="0"/>
    <m/>
    <n v="0"/>
    <n v="0"/>
    <n v="0"/>
    <s v="NO"/>
    <n v="0"/>
    <m/>
    <m/>
    <m/>
    <m/>
    <n v="0"/>
    <m/>
    <m/>
    <n v="0"/>
    <n v="0"/>
    <n v="0"/>
    <n v="0"/>
    <n v="0"/>
    <m/>
    <m/>
    <m/>
    <m/>
    <m/>
    <m/>
    <m/>
    <m/>
    <m/>
    <m/>
    <n v="0"/>
    <n v="1"/>
    <x v="16"/>
    <x v="16"/>
  </r>
  <r>
    <s v="105-1000"/>
    <m/>
    <x v="0"/>
    <s v="0 CHARLOTTE FURN RD"/>
    <n v="720"/>
    <s v="SLOCUM GIBBS CRANBERRY CO"/>
    <m/>
    <s v="NONPRNECLD"/>
    <s v="105//1000//"/>
    <n v="2.36056"/>
    <n v="0"/>
    <n v="0"/>
    <n v="0"/>
    <n v="0"/>
    <m/>
    <n v="0"/>
    <n v="0"/>
    <n v="0"/>
    <s v="YES"/>
    <n v="0"/>
    <s v="105-1000"/>
    <m/>
    <m/>
    <m/>
    <n v="0"/>
    <m/>
    <m/>
    <n v="0"/>
    <n v="0"/>
    <n v="0"/>
    <n v="0"/>
    <n v="0"/>
    <m/>
    <m/>
    <m/>
    <m/>
    <m/>
    <m/>
    <m/>
    <m/>
    <m/>
    <m/>
    <n v="0"/>
    <n v="1"/>
    <x v="9"/>
    <x v="9"/>
  </r>
  <r>
    <s v="118-547B"/>
    <m/>
    <x v="0"/>
    <s v="78 MAYFLOWER LN"/>
    <n v="101"/>
    <s v="KYLE CHANTALE M"/>
    <s v="R130"/>
    <s v="ONE FAMILY"/>
    <s v="118//547/B/"/>
    <n v="0.29366999999999999"/>
    <n v="1"/>
    <n v="1"/>
    <n v="1"/>
    <n v="1"/>
    <s v="SEPTIC"/>
    <n v="0"/>
    <n v="1"/>
    <n v="6300"/>
    <s v="YES"/>
    <n v="6300"/>
    <s v="118-547B"/>
    <s v="Gas,Well,Septic"/>
    <s v="SEPTIC"/>
    <s v="SEPTIC"/>
    <n v="6300"/>
    <m/>
    <m/>
    <n v="1"/>
    <n v="1"/>
    <n v="3"/>
    <n v="864"/>
    <n v="1"/>
    <m/>
    <m/>
    <m/>
    <m/>
    <m/>
    <m/>
    <m/>
    <m/>
    <m/>
    <m/>
    <n v="0"/>
    <n v="1"/>
    <x v="7"/>
    <x v="7"/>
  </r>
  <r>
    <s v="125-LC1"/>
    <m/>
    <x v="0"/>
    <s v="10 OLIVER NECK RD"/>
    <n v="101"/>
    <s v="PRICE DONALD W"/>
    <s v="R130"/>
    <s v="ONE FAMILY"/>
    <s v="125//LC1//"/>
    <n v="0.39788000000000001"/>
    <n v="1"/>
    <n v="1"/>
    <n v="1"/>
    <n v="1"/>
    <s v="SEPTIC"/>
    <n v="0"/>
    <n v="0"/>
    <n v="0"/>
    <s v="YES"/>
    <n v="0"/>
    <s v="125-LC1"/>
    <s v="Well,Septic"/>
    <s v="SEPTIC"/>
    <s v="SEPTIC"/>
    <n v="0"/>
    <m/>
    <m/>
    <n v="1"/>
    <n v="1"/>
    <n v="2"/>
    <n v="922"/>
    <n v="1"/>
    <m/>
    <m/>
    <m/>
    <m/>
    <m/>
    <m/>
    <m/>
    <m/>
    <m/>
    <m/>
    <n v="1"/>
    <n v="1"/>
    <x v="16"/>
    <x v="16"/>
  </r>
  <r>
    <s v="125-LC28"/>
    <m/>
    <x v="0"/>
    <s v="35 OLIVER NECK RD"/>
    <n v="132"/>
    <s v="GOULART MICHAEL L"/>
    <s v="R130"/>
    <s v="RES ACLNUD  MDL-00"/>
    <s v="125//LC28//"/>
    <n v="0.80915999999999999"/>
    <n v="0"/>
    <n v="0"/>
    <n v="0"/>
    <n v="0"/>
    <m/>
    <n v="0"/>
    <n v="0"/>
    <n v="0"/>
    <s v="YES"/>
    <n v="0"/>
    <s v="125-LC28"/>
    <m/>
    <m/>
    <m/>
    <n v="0"/>
    <m/>
    <m/>
    <n v="0"/>
    <n v="0"/>
    <n v="0"/>
    <n v="0"/>
    <n v="0"/>
    <m/>
    <m/>
    <m/>
    <m/>
    <m/>
    <m/>
    <m/>
    <m/>
    <m/>
    <m/>
    <n v="1"/>
    <n v="1"/>
    <x v="16"/>
    <x v="16"/>
  </r>
  <r>
    <s v="124-3"/>
    <m/>
    <x v="0"/>
    <s v="366 PLYMOUTH AVE"/>
    <n v="101"/>
    <s v="COOPER ALAN F"/>
    <s v="R130"/>
    <s v="ONE FAMILY"/>
    <s v="124//3//"/>
    <n v="0.19842000000000001"/>
    <n v="1"/>
    <n v="1"/>
    <n v="1"/>
    <n v="1"/>
    <s v="SEPTIC"/>
    <n v="0"/>
    <n v="1"/>
    <n v="1000"/>
    <s v="YES"/>
    <n v="1000"/>
    <s v="124-3"/>
    <m/>
    <m/>
    <s v="SEPTIC"/>
    <n v="1000"/>
    <m/>
    <m/>
    <n v="1"/>
    <n v="1"/>
    <n v="2"/>
    <n v="936"/>
    <n v="1"/>
    <m/>
    <m/>
    <m/>
    <m/>
    <m/>
    <m/>
    <m/>
    <m/>
    <m/>
    <m/>
    <n v="3"/>
    <n v="1"/>
    <x v="7"/>
    <x v="7"/>
  </r>
  <r>
    <s v="124-1002"/>
    <m/>
    <x v="0"/>
    <s v="299 PLYMOUTH AVE"/>
    <n v="132"/>
    <s v="VERACKA CLAIRE F"/>
    <s v="R130"/>
    <s v="RES ACLNUD  MDL-00"/>
    <s v="124//1002//"/>
    <n v="3.1780000000000003E-2"/>
    <n v="0"/>
    <n v="0"/>
    <n v="0"/>
    <n v="0"/>
    <m/>
    <n v="0"/>
    <n v="0"/>
    <n v="0"/>
    <s v="YES"/>
    <n v="0"/>
    <s v="124-1002"/>
    <m/>
    <m/>
    <m/>
    <n v="0"/>
    <m/>
    <m/>
    <n v="0"/>
    <n v="0"/>
    <n v="0"/>
    <n v="0"/>
    <n v="0"/>
    <m/>
    <m/>
    <m/>
    <m/>
    <m/>
    <m/>
    <m/>
    <m/>
    <m/>
    <m/>
    <n v="1"/>
    <n v="1"/>
    <x v="16"/>
    <x v="16"/>
  </r>
  <r>
    <s v="124-1003"/>
    <m/>
    <x v="0"/>
    <s v="301 PLYMOUTH AVE"/>
    <n v="101"/>
    <s v="FERNANDES JEANNETTE M"/>
    <s v="R130"/>
    <s v="ONE FAMILY"/>
    <s v="124//1003//"/>
    <n v="0.81006999999999996"/>
    <n v="1"/>
    <n v="1"/>
    <n v="1"/>
    <n v="1"/>
    <s v="SEPTIC"/>
    <n v="0"/>
    <n v="1"/>
    <n v="1900"/>
    <s v="YES"/>
    <n v="1900"/>
    <s v="124-1003"/>
    <s v="Well,Septic"/>
    <s v="SEPTIC"/>
    <s v="SEPTIC"/>
    <n v="1900"/>
    <m/>
    <m/>
    <n v="1"/>
    <n v="1"/>
    <n v="1"/>
    <n v="1026"/>
    <n v="1"/>
    <m/>
    <m/>
    <m/>
    <m/>
    <m/>
    <m/>
    <m/>
    <m/>
    <m/>
    <m/>
    <n v="1"/>
    <n v="1"/>
    <x v="16"/>
    <x v="16"/>
  </r>
  <r>
    <s v="118-520B"/>
    <m/>
    <x v="0"/>
    <s v="97 MAYFLOWER LN"/>
    <n v="101"/>
    <s v="JAS REALTY LLC"/>
    <s v="R130"/>
    <s v="ONE FAMILY"/>
    <s v="118//520/B/"/>
    <n v="0.49825000000000003"/>
    <n v="0"/>
    <n v="1"/>
    <n v="0"/>
    <n v="1"/>
    <m/>
    <n v="0"/>
    <n v="0"/>
    <n v="0"/>
    <s v="NO_W1"/>
    <n v="0"/>
    <s v="118-520B"/>
    <m/>
    <m/>
    <s v="SEPTIC"/>
    <n v="0"/>
    <m/>
    <m/>
    <n v="0"/>
    <n v="1"/>
    <n v="2"/>
    <n v="1288"/>
    <n v="1"/>
    <m/>
    <m/>
    <m/>
    <m/>
    <m/>
    <m/>
    <m/>
    <m/>
    <m/>
    <m/>
    <n v="1"/>
    <n v="1"/>
    <x v="7"/>
    <x v="7"/>
  </r>
  <r>
    <s v="LAND_NOPARC"/>
    <m/>
    <x v="0"/>
    <m/>
    <n v="0"/>
    <m/>
    <m/>
    <m/>
    <m/>
    <n v="5.9290000000000002E-2"/>
    <n v="0"/>
    <n v="0"/>
    <n v="0"/>
    <n v="0"/>
    <m/>
    <n v="0"/>
    <n v="0"/>
    <n v="0"/>
    <s v="NO"/>
    <n v="0"/>
    <m/>
    <m/>
    <m/>
    <m/>
    <n v="0"/>
    <m/>
    <m/>
    <n v="0"/>
    <n v="0"/>
    <n v="0"/>
    <n v="0"/>
    <n v="0"/>
    <m/>
    <m/>
    <m/>
    <m/>
    <m/>
    <m/>
    <m/>
    <m/>
    <m/>
    <m/>
    <n v="0"/>
    <n v="1"/>
    <x v="16"/>
    <x v="16"/>
  </r>
  <r>
    <s v="LAND_NOPARC"/>
    <m/>
    <x v="0"/>
    <m/>
    <n v="0"/>
    <m/>
    <m/>
    <m/>
    <m/>
    <n v="0.16281000000000001"/>
    <n v="0"/>
    <n v="0"/>
    <n v="0"/>
    <n v="0"/>
    <m/>
    <n v="0"/>
    <n v="0"/>
    <n v="0"/>
    <s v="NO"/>
    <n v="0"/>
    <m/>
    <m/>
    <m/>
    <m/>
    <n v="0"/>
    <m/>
    <m/>
    <n v="0"/>
    <n v="0"/>
    <n v="0"/>
    <n v="0"/>
    <n v="0"/>
    <m/>
    <m/>
    <m/>
    <m/>
    <m/>
    <m/>
    <m/>
    <m/>
    <m/>
    <m/>
    <n v="0"/>
    <n v="1"/>
    <x v="16"/>
    <x v="16"/>
  </r>
  <r>
    <s v="119-000-002-000U"/>
    <m/>
    <x v="1"/>
    <s v="WAREHAM LINE"/>
    <n v="905"/>
    <s v="NARRAGANSETT COUNCIL BSA"/>
    <s v="RR"/>
    <m/>
    <m/>
    <n v="2.5129800000000002"/>
    <n v="0"/>
    <n v="0"/>
    <n v="0"/>
    <n v="0"/>
    <m/>
    <n v="0"/>
    <n v="0"/>
    <n v="0"/>
    <m/>
    <n v="0"/>
    <m/>
    <m/>
    <m/>
    <m/>
    <n v="0"/>
    <m/>
    <m/>
    <n v="0"/>
    <n v="0"/>
    <n v="0"/>
    <n v="0"/>
    <n v="0"/>
    <m/>
    <s v="119-000-002-000U"/>
    <s v="0"/>
    <s v="0"/>
    <s v="0"/>
    <s v="N"/>
    <m/>
    <m/>
    <m/>
    <s v="119-000-002-000"/>
    <n v="0"/>
    <n v="1"/>
    <x v="17"/>
    <x v="17"/>
  </r>
  <r>
    <s v="FRESHWATER"/>
    <m/>
    <x v="0"/>
    <m/>
    <n v="0"/>
    <m/>
    <m/>
    <m/>
    <m/>
    <n v="4.0158699999999996"/>
    <n v="0"/>
    <n v="0"/>
    <n v="0"/>
    <n v="0"/>
    <m/>
    <n v="0"/>
    <n v="0"/>
    <n v="0"/>
    <s v="NO"/>
    <n v="0"/>
    <m/>
    <m/>
    <m/>
    <m/>
    <n v="0"/>
    <m/>
    <m/>
    <n v="0"/>
    <n v="0"/>
    <n v="0"/>
    <n v="0"/>
    <n v="0"/>
    <m/>
    <m/>
    <m/>
    <m/>
    <m/>
    <m/>
    <m/>
    <m/>
    <m/>
    <m/>
    <n v="0"/>
    <n v="1"/>
    <x v="16"/>
    <x v="16"/>
  </r>
  <r>
    <s v="124-1005"/>
    <m/>
    <x v="0"/>
    <s v="305 PLYMOUTH AVE"/>
    <n v="101"/>
    <s v="HUNT PAUL A M JR &amp; PATRICIA"/>
    <s v="R130"/>
    <s v="ONE FAMILY"/>
    <s v="124//1005//"/>
    <n v="0.24192"/>
    <n v="1"/>
    <n v="1"/>
    <n v="1"/>
    <n v="1"/>
    <s v="SEPTIC"/>
    <n v="0"/>
    <n v="1"/>
    <n v="800"/>
    <s v="YES"/>
    <n v="800"/>
    <s v="124-1005"/>
    <m/>
    <m/>
    <s v="SEPTIC"/>
    <n v="800"/>
    <m/>
    <m/>
    <n v="1"/>
    <n v="1"/>
    <n v="1"/>
    <n v="468"/>
    <n v="1"/>
    <m/>
    <m/>
    <m/>
    <m/>
    <m/>
    <m/>
    <m/>
    <m/>
    <m/>
    <m/>
    <n v="1"/>
    <n v="1"/>
    <x v="16"/>
    <x v="16"/>
  </r>
  <r>
    <s v="125-C4A"/>
    <m/>
    <x v="0"/>
    <s v="280 BARKER RD REAR"/>
    <n v="132"/>
    <s v="MORTIMER WILLIAM E TRUSTEE OF"/>
    <m/>
    <s v="RES ACLNUD  MDL-00"/>
    <s v="125//C4/A/"/>
    <n v="0.10153"/>
    <n v="0"/>
    <n v="0"/>
    <n v="0"/>
    <n v="0"/>
    <m/>
    <n v="0"/>
    <n v="0"/>
    <n v="0"/>
    <s v="YES"/>
    <n v="0"/>
    <s v="125-C4A"/>
    <m/>
    <m/>
    <m/>
    <n v="0"/>
    <m/>
    <m/>
    <n v="0"/>
    <n v="0"/>
    <n v="0"/>
    <n v="0"/>
    <n v="0"/>
    <m/>
    <m/>
    <m/>
    <m/>
    <m/>
    <m/>
    <m/>
    <m/>
    <m/>
    <m/>
    <n v="0"/>
    <n v="1"/>
    <x v="16"/>
    <x v="16"/>
  </r>
  <r>
    <s v="124-1"/>
    <m/>
    <x v="0"/>
    <s v="370 PLYMOUTH AVE"/>
    <n v="132"/>
    <s v="PETRUSEWICZ JOSEPH P"/>
    <s v="R130"/>
    <s v="RES ACLNUD  MDL-00"/>
    <s v="124//1//"/>
    <n v="0.12864"/>
    <n v="0"/>
    <n v="0"/>
    <n v="0"/>
    <n v="0"/>
    <m/>
    <n v="0"/>
    <n v="0"/>
    <n v="0"/>
    <s v="YES"/>
    <n v="0"/>
    <s v="124-1"/>
    <m/>
    <m/>
    <m/>
    <n v="0"/>
    <m/>
    <m/>
    <n v="0"/>
    <n v="0"/>
    <n v="0"/>
    <n v="0"/>
    <n v="0"/>
    <m/>
    <m/>
    <m/>
    <m/>
    <m/>
    <m/>
    <m/>
    <m/>
    <m/>
    <m/>
    <n v="2"/>
    <n v="1"/>
    <x v="7"/>
    <x v="7"/>
  </r>
  <r>
    <s v="125-LC26"/>
    <m/>
    <x v="0"/>
    <s v="0 BARKER RD OFF"/>
    <n v="132"/>
    <s v="WETREICH GARY S"/>
    <s v="R130"/>
    <s v="RES ACLNUD  MDL-00"/>
    <s v="125//LC26//"/>
    <n v="1.3873899999999999"/>
    <n v="0"/>
    <n v="0"/>
    <n v="0"/>
    <n v="0"/>
    <m/>
    <n v="0"/>
    <n v="0"/>
    <n v="0"/>
    <s v="YES"/>
    <n v="0"/>
    <s v="125-LC26"/>
    <m/>
    <m/>
    <m/>
    <n v="0"/>
    <m/>
    <m/>
    <n v="0"/>
    <n v="0"/>
    <n v="0"/>
    <n v="0"/>
    <n v="0"/>
    <m/>
    <m/>
    <m/>
    <m/>
    <m/>
    <m/>
    <m/>
    <m/>
    <m/>
    <m/>
    <n v="1"/>
    <n v="1"/>
    <x v="16"/>
    <x v="16"/>
  </r>
  <r>
    <s v="125-LC11"/>
    <m/>
    <x v="0"/>
    <s v="9 OLIVER NECK RD"/>
    <n v="131"/>
    <s v="REIMANN ROBERT T &amp; IRIS C"/>
    <s v="R130"/>
    <s v="RES ACLNPO  MDL-00"/>
    <s v="125//LC11//"/>
    <n v="0.49177999999999999"/>
    <n v="0"/>
    <n v="0"/>
    <n v="0"/>
    <n v="0"/>
    <m/>
    <n v="0"/>
    <n v="0"/>
    <n v="0"/>
    <s v="YES"/>
    <n v="0"/>
    <s v="125-LC11"/>
    <m/>
    <m/>
    <m/>
    <n v="0"/>
    <m/>
    <m/>
    <n v="0"/>
    <n v="0"/>
    <n v="0"/>
    <n v="0"/>
    <n v="0"/>
    <m/>
    <m/>
    <m/>
    <m/>
    <m/>
    <m/>
    <m/>
    <m/>
    <m/>
    <m/>
    <n v="3"/>
    <n v="1"/>
    <x v="16"/>
    <x v="16"/>
  </r>
  <r>
    <s v="125-LC2"/>
    <m/>
    <x v="0"/>
    <s v="1 OLIVER NECK RD"/>
    <n v="132"/>
    <s v="REIMANN ROBERT T &amp; IRIS C"/>
    <s v="R130"/>
    <s v="RES ACLNUD  MDL-00"/>
    <s v="125//LC2//"/>
    <n v="6.404E-2"/>
    <n v="0"/>
    <n v="0"/>
    <n v="0"/>
    <n v="0"/>
    <m/>
    <n v="0"/>
    <n v="0"/>
    <n v="0"/>
    <s v="YES"/>
    <n v="0"/>
    <s v="125-LC2"/>
    <m/>
    <m/>
    <m/>
    <n v="0"/>
    <m/>
    <m/>
    <n v="0"/>
    <n v="0"/>
    <n v="0"/>
    <n v="0"/>
    <n v="0"/>
    <m/>
    <m/>
    <m/>
    <m/>
    <m/>
    <m/>
    <m/>
    <m/>
    <m/>
    <m/>
    <n v="0"/>
    <n v="1"/>
    <x v="16"/>
    <x v="16"/>
  </r>
  <r>
    <s v="LAND_NOPARC"/>
    <m/>
    <x v="0"/>
    <m/>
    <n v="0"/>
    <m/>
    <m/>
    <m/>
    <m/>
    <n v="2.1800000000000001E-3"/>
    <n v="0"/>
    <n v="0"/>
    <n v="0"/>
    <n v="0"/>
    <m/>
    <n v="0"/>
    <n v="0"/>
    <n v="0"/>
    <s v="NO"/>
    <n v="0"/>
    <m/>
    <m/>
    <m/>
    <m/>
    <n v="0"/>
    <m/>
    <m/>
    <n v="0"/>
    <n v="0"/>
    <n v="0"/>
    <n v="0"/>
    <n v="0"/>
    <m/>
    <m/>
    <m/>
    <m/>
    <m/>
    <m/>
    <m/>
    <m/>
    <m/>
    <m/>
    <n v="0"/>
    <n v="1"/>
    <x v="16"/>
    <x v="16"/>
  </r>
  <r>
    <s v="118-548B"/>
    <m/>
    <x v="0"/>
    <s v="80 MAYFLOWER LN"/>
    <n v="101"/>
    <s v="MACDONALD LEOLA M LIFE ESTATE"/>
    <s v="R130"/>
    <s v="ONE FAMILY"/>
    <s v="118//548/B/"/>
    <n v="0.30132999999999999"/>
    <n v="1"/>
    <n v="1"/>
    <n v="1"/>
    <n v="1"/>
    <s v="SEPTIC"/>
    <n v="0"/>
    <n v="1"/>
    <n v="10300"/>
    <s v="YES"/>
    <n v="10300"/>
    <s v="118-548B"/>
    <s v="Well,Septic"/>
    <s v="SEPTIC"/>
    <s v="SEPTIC"/>
    <n v="10300"/>
    <m/>
    <m/>
    <n v="1"/>
    <n v="1"/>
    <n v="4"/>
    <n v="2000"/>
    <n v="2"/>
    <m/>
    <m/>
    <m/>
    <m/>
    <m/>
    <m/>
    <m/>
    <m/>
    <m/>
    <m/>
    <n v="1"/>
    <n v="1"/>
    <x v="7"/>
    <x v="7"/>
  </r>
  <r>
    <s v="124-A4A"/>
    <m/>
    <x v="0"/>
    <s v="303 PLYMOUTH AVE"/>
    <n v="132"/>
    <s v="HUNT PAUL A M JR &amp; PATRICIA"/>
    <s v="R130"/>
    <s v="RES ACLNUD  MDL-00"/>
    <s v="124//A4/A/"/>
    <n v="0.65544999999999998"/>
    <n v="0"/>
    <n v="0"/>
    <n v="0"/>
    <n v="0"/>
    <m/>
    <n v="0"/>
    <n v="0"/>
    <n v="0"/>
    <s v="YES"/>
    <n v="0"/>
    <s v="124-A4A"/>
    <m/>
    <m/>
    <m/>
    <n v="0"/>
    <m/>
    <m/>
    <n v="0"/>
    <n v="0"/>
    <n v="0"/>
    <n v="0"/>
    <n v="0"/>
    <m/>
    <m/>
    <m/>
    <m/>
    <m/>
    <m/>
    <m/>
    <m/>
    <m/>
    <m/>
    <n v="1"/>
    <n v="1"/>
    <x v="16"/>
    <x v="16"/>
  </r>
  <r>
    <s v="124-1001"/>
    <m/>
    <x v="0"/>
    <s v="374 PLYMOUTH AVE"/>
    <n v="101"/>
    <s v="BURKE WILLIAM B"/>
    <s v="R130"/>
    <s v="ONE FAMILY"/>
    <s v="124//1001//"/>
    <n v="0.28410999999999997"/>
    <n v="1"/>
    <n v="1"/>
    <n v="1"/>
    <n v="1"/>
    <s v="SEPTIC"/>
    <n v="0"/>
    <n v="0"/>
    <n v="0"/>
    <s v="YES"/>
    <n v="0"/>
    <s v="124-1001"/>
    <s v="Well,Septic"/>
    <s v="SEPTIC"/>
    <s v="SEPTIC"/>
    <n v="0"/>
    <m/>
    <m/>
    <n v="1"/>
    <n v="1"/>
    <n v="3"/>
    <n v="672"/>
    <n v="1"/>
    <m/>
    <m/>
    <m/>
    <m/>
    <m/>
    <m/>
    <m/>
    <m/>
    <m/>
    <m/>
    <n v="1"/>
    <n v="1"/>
    <x v="7"/>
    <x v="7"/>
  </r>
  <r>
    <s v="LAND_NOPARC"/>
    <m/>
    <x v="0"/>
    <m/>
    <n v="0"/>
    <m/>
    <m/>
    <m/>
    <m/>
    <n v="9.7599999999999996E-3"/>
    <n v="0"/>
    <n v="0"/>
    <n v="0"/>
    <n v="0"/>
    <m/>
    <n v="0"/>
    <n v="0"/>
    <n v="0"/>
    <s v="NO"/>
    <n v="0"/>
    <m/>
    <m/>
    <m/>
    <m/>
    <n v="0"/>
    <m/>
    <m/>
    <n v="0"/>
    <n v="0"/>
    <n v="0"/>
    <n v="0"/>
    <n v="0"/>
    <m/>
    <m/>
    <m/>
    <m/>
    <m/>
    <m/>
    <m/>
    <m/>
    <m/>
    <m/>
    <n v="0"/>
    <n v="1"/>
    <x v="16"/>
    <x v="16"/>
  </r>
  <r>
    <s v="124-1006"/>
    <m/>
    <x v="0"/>
    <s v="0 PLYMOUTH AVE  OFF"/>
    <n v="132"/>
    <s v="HUNT PAUL A M JR &amp; PATRICIA"/>
    <s v="R130"/>
    <s v="RES ACLNUD  MDL-00"/>
    <s v="124//1006//"/>
    <n v="0.30868000000000001"/>
    <n v="0"/>
    <n v="0"/>
    <n v="0"/>
    <n v="0"/>
    <m/>
    <n v="0"/>
    <n v="0"/>
    <n v="0"/>
    <s v="YES"/>
    <n v="0"/>
    <s v="124-1006"/>
    <m/>
    <m/>
    <m/>
    <n v="0"/>
    <m/>
    <m/>
    <n v="0"/>
    <n v="0"/>
    <n v="0"/>
    <n v="0"/>
    <n v="0"/>
    <m/>
    <m/>
    <m/>
    <m/>
    <m/>
    <m/>
    <m/>
    <m/>
    <m/>
    <m/>
    <n v="1"/>
    <n v="1"/>
    <x v="16"/>
    <x v="16"/>
  </r>
  <r>
    <s v="FRESHWATER"/>
    <m/>
    <x v="0"/>
    <m/>
    <n v="0"/>
    <m/>
    <m/>
    <m/>
    <m/>
    <n v="2.9409999999999999E-2"/>
    <n v="0"/>
    <n v="0"/>
    <n v="0"/>
    <n v="0"/>
    <m/>
    <n v="0"/>
    <n v="0"/>
    <n v="0"/>
    <s v="NO"/>
    <n v="0"/>
    <m/>
    <m/>
    <m/>
    <m/>
    <n v="0"/>
    <m/>
    <m/>
    <n v="0"/>
    <n v="0"/>
    <n v="0"/>
    <n v="0"/>
    <n v="0"/>
    <m/>
    <m/>
    <m/>
    <m/>
    <m/>
    <m/>
    <m/>
    <m/>
    <m/>
    <m/>
    <n v="0"/>
    <n v="1"/>
    <x v="16"/>
    <x v="16"/>
  </r>
  <r>
    <s v="125-LC3"/>
    <m/>
    <x v="0"/>
    <s v="14 OLIVER NECK RD"/>
    <n v="101"/>
    <s v="KARRAS STEVEN J"/>
    <s v="R130"/>
    <s v="ONE FAMILY"/>
    <s v="125//LC3//"/>
    <n v="0.24969"/>
    <n v="1"/>
    <n v="1"/>
    <n v="1"/>
    <n v="1"/>
    <s v="SEPTIC"/>
    <n v="0"/>
    <n v="0"/>
    <n v="0"/>
    <s v="YES"/>
    <n v="0"/>
    <s v="125-LC3"/>
    <s v="Well,Septic"/>
    <s v="SEPTIC"/>
    <s v="SEPTIC"/>
    <n v="0"/>
    <m/>
    <m/>
    <n v="1"/>
    <n v="1"/>
    <n v="2"/>
    <n v="882"/>
    <n v="1"/>
    <m/>
    <m/>
    <m/>
    <m/>
    <m/>
    <m/>
    <m/>
    <m/>
    <m/>
    <m/>
    <n v="1"/>
    <n v="1"/>
    <x v="16"/>
    <x v="16"/>
  </r>
  <r>
    <s v="LAND_NOPARC"/>
    <m/>
    <x v="0"/>
    <m/>
    <n v="0"/>
    <m/>
    <m/>
    <m/>
    <m/>
    <n v="0.11514000000000001"/>
    <n v="0"/>
    <n v="0"/>
    <n v="0"/>
    <n v="0"/>
    <m/>
    <n v="0"/>
    <n v="0"/>
    <n v="0"/>
    <s v="NO"/>
    <n v="0"/>
    <m/>
    <m/>
    <m/>
    <m/>
    <n v="0"/>
    <m/>
    <m/>
    <n v="0"/>
    <n v="0"/>
    <n v="0"/>
    <n v="0"/>
    <n v="0"/>
    <m/>
    <m/>
    <m/>
    <m/>
    <m/>
    <m/>
    <m/>
    <m/>
    <m/>
    <m/>
    <n v="0"/>
    <n v="1"/>
    <x v="7"/>
    <x v="7"/>
  </r>
  <r>
    <s v="118-5"/>
    <m/>
    <x v="0"/>
    <s v="82 MAYFLOWER LN"/>
    <n v="101"/>
    <s v="OCONNOR THOMAS P"/>
    <s v="R130"/>
    <s v="ONE FAMILY"/>
    <s v="118//5//"/>
    <n v="3.0938500000000002"/>
    <n v="1"/>
    <n v="1"/>
    <n v="1"/>
    <n v="1"/>
    <s v="SEPTIC"/>
    <n v="0"/>
    <n v="1"/>
    <n v="4800"/>
    <s v="YES"/>
    <n v="4800"/>
    <s v="118-5"/>
    <s v=",Septic"/>
    <s v="SEWER"/>
    <s v="SEPTIC"/>
    <n v="4800"/>
    <m/>
    <m/>
    <n v="1"/>
    <n v="1"/>
    <n v="3"/>
    <n v="2634"/>
    <n v="2"/>
    <m/>
    <m/>
    <m/>
    <m/>
    <m/>
    <m/>
    <m/>
    <m/>
    <m/>
    <m/>
    <n v="3"/>
    <n v="1"/>
    <x v="7"/>
    <x v="7"/>
  </r>
  <r>
    <s v="FRESHWATER"/>
    <m/>
    <x v="0"/>
    <m/>
    <n v="0"/>
    <m/>
    <m/>
    <m/>
    <m/>
    <n v="4.4697699999999996"/>
    <n v="0"/>
    <n v="0"/>
    <n v="0"/>
    <n v="0"/>
    <m/>
    <n v="0"/>
    <n v="0"/>
    <n v="0"/>
    <s v="NO"/>
    <n v="0"/>
    <m/>
    <m/>
    <m/>
    <m/>
    <n v="0"/>
    <m/>
    <m/>
    <n v="0"/>
    <n v="0"/>
    <n v="0"/>
    <n v="0"/>
    <n v="0"/>
    <m/>
    <m/>
    <m/>
    <m/>
    <m/>
    <m/>
    <m/>
    <m/>
    <m/>
    <m/>
    <n v="0"/>
    <n v="1"/>
    <x v="16"/>
    <x v="16"/>
  </r>
  <r>
    <s v="118-521B"/>
    <m/>
    <x v="0"/>
    <s v="101 MAYFLOWER LN"/>
    <n v="101"/>
    <s v="GAITANE MATTHEW J"/>
    <s v="R130"/>
    <s v="ONE FAMILY"/>
    <s v="118//521/B/"/>
    <n v="0.21095"/>
    <n v="1"/>
    <n v="1"/>
    <n v="1"/>
    <n v="1"/>
    <s v="SEPTIC"/>
    <n v="0"/>
    <n v="1"/>
    <n v="12600"/>
    <s v="YES"/>
    <n v="12600"/>
    <s v="118-521B"/>
    <m/>
    <m/>
    <s v="SEPTIC"/>
    <n v="12600"/>
    <m/>
    <m/>
    <n v="1"/>
    <n v="1"/>
    <n v="2"/>
    <n v="872"/>
    <n v="1"/>
    <m/>
    <m/>
    <m/>
    <m/>
    <m/>
    <m/>
    <m/>
    <m/>
    <m/>
    <m/>
    <n v="1"/>
    <n v="1"/>
    <x v="7"/>
    <x v="7"/>
  </r>
  <r>
    <s v="118-6"/>
    <m/>
    <x v="0"/>
    <s v="0 MAYFLOWER LN"/>
    <n v="132"/>
    <s v="BARDAN REALTY TRUST"/>
    <s v="R130"/>
    <s v="RES ACLNUD  MDL-00"/>
    <s v="118//6//"/>
    <n v="6.1499999999999999E-2"/>
    <n v="0"/>
    <n v="0"/>
    <n v="0"/>
    <n v="0"/>
    <m/>
    <n v="0"/>
    <n v="0"/>
    <n v="0"/>
    <s v="YES"/>
    <n v="0"/>
    <s v="118-6"/>
    <m/>
    <m/>
    <m/>
    <n v="0"/>
    <m/>
    <m/>
    <n v="0"/>
    <n v="0"/>
    <n v="0"/>
    <n v="0"/>
    <n v="0"/>
    <m/>
    <m/>
    <m/>
    <m/>
    <m/>
    <m/>
    <m/>
    <m/>
    <m/>
    <m/>
    <n v="1"/>
    <n v="1"/>
    <x v="7"/>
    <x v="7"/>
  </r>
  <r>
    <s v="LAND_NOPARC"/>
    <m/>
    <x v="0"/>
    <m/>
    <n v="0"/>
    <m/>
    <m/>
    <m/>
    <m/>
    <n v="0.11729000000000001"/>
    <n v="0"/>
    <n v="0"/>
    <n v="0"/>
    <n v="0"/>
    <m/>
    <n v="0"/>
    <n v="0"/>
    <n v="0"/>
    <s v="NO"/>
    <n v="0"/>
    <m/>
    <m/>
    <m/>
    <m/>
    <n v="0"/>
    <m/>
    <m/>
    <n v="0"/>
    <n v="0"/>
    <n v="0"/>
    <n v="0"/>
    <n v="0"/>
    <m/>
    <m/>
    <m/>
    <m/>
    <m/>
    <m/>
    <m/>
    <m/>
    <m/>
    <m/>
    <n v="0"/>
    <n v="1"/>
    <x v="16"/>
    <x v="16"/>
  </r>
  <r>
    <s v="124-A3A"/>
    <m/>
    <x v="0"/>
    <s v="303 PLYMOUTH AVE"/>
    <n v="101"/>
    <s v="HUNT PAUL A M JR &amp; PATRICIA"/>
    <s v="R130"/>
    <s v="ONE FAMILY"/>
    <s v="124//A3/A/"/>
    <n v="0.57689000000000001"/>
    <n v="1"/>
    <n v="1"/>
    <n v="1"/>
    <n v="1"/>
    <s v="SEPTIC"/>
    <n v="0"/>
    <n v="0"/>
    <n v="0"/>
    <s v="YES"/>
    <n v="0"/>
    <s v="124-A3A"/>
    <s v="Well,Septic"/>
    <s v="SEPTIC"/>
    <s v="SEPTIC"/>
    <n v="0"/>
    <m/>
    <m/>
    <n v="1"/>
    <n v="1"/>
    <n v="3"/>
    <n v="940"/>
    <n v="1"/>
    <m/>
    <m/>
    <m/>
    <m/>
    <m/>
    <m/>
    <m/>
    <m/>
    <m/>
    <m/>
    <n v="1"/>
    <n v="1"/>
    <x v="16"/>
    <x v="16"/>
  </r>
  <r>
    <s v="125-LC13"/>
    <m/>
    <x v="0"/>
    <s v="0 BARKER RD OFF"/>
    <n v="132"/>
    <s v="WETREICH GARY S"/>
    <s v="R130"/>
    <s v="RES ACLNUD  MDL-00"/>
    <s v="125//LC13//"/>
    <n v="4.2320000000000003E-2"/>
    <n v="0"/>
    <n v="0"/>
    <n v="0"/>
    <n v="0"/>
    <m/>
    <n v="0"/>
    <n v="0"/>
    <n v="0"/>
    <s v="YES"/>
    <n v="0"/>
    <s v="125-LC13"/>
    <m/>
    <m/>
    <m/>
    <n v="0"/>
    <m/>
    <m/>
    <n v="0"/>
    <n v="0"/>
    <n v="0"/>
    <n v="0"/>
    <n v="0"/>
    <m/>
    <m/>
    <m/>
    <m/>
    <m/>
    <m/>
    <m/>
    <m/>
    <m/>
    <m/>
    <n v="0"/>
    <n v="1"/>
    <x v="16"/>
    <x v="16"/>
  </r>
  <r>
    <s v="LAND_NOPARC"/>
    <m/>
    <x v="0"/>
    <m/>
    <n v="0"/>
    <m/>
    <m/>
    <m/>
    <m/>
    <n v="1.179E-2"/>
    <n v="0"/>
    <n v="0"/>
    <n v="0"/>
    <n v="0"/>
    <m/>
    <n v="0"/>
    <n v="0"/>
    <n v="0"/>
    <s v="NO"/>
    <n v="0"/>
    <m/>
    <m/>
    <m/>
    <m/>
    <n v="0"/>
    <m/>
    <m/>
    <n v="0"/>
    <n v="0"/>
    <n v="0"/>
    <n v="0"/>
    <n v="0"/>
    <m/>
    <m/>
    <m/>
    <m/>
    <m/>
    <m/>
    <m/>
    <m/>
    <m/>
    <m/>
    <n v="0"/>
    <n v="1"/>
    <x v="16"/>
    <x v="16"/>
  </r>
  <r>
    <s v="120-000-033-012B"/>
    <s v="FEE"/>
    <x v="1"/>
    <s v="11 OLIVER NECK RD"/>
    <n v="132"/>
    <s v="REIMANN FAMILY TRUST"/>
    <s v="RR"/>
    <m/>
    <m/>
    <n v="2.2699999999999999E-3"/>
    <n v="0"/>
    <n v="0"/>
    <n v="0"/>
    <n v="0"/>
    <m/>
    <n v="0"/>
    <n v="0"/>
    <n v="0"/>
    <m/>
    <n v="0"/>
    <m/>
    <m/>
    <m/>
    <m/>
    <n v="0"/>
    <m/>
    <m/>
    <n v="0"/>
    <n v="0"/>
    <n v="0"/>
    <n v="0"/>
    <n v="0"/>
    <m/>
    <s v="120-000-033-012B"/>
    <s v="0"/>
    <s v="0"/>
    <s v="0"/>
    <s v="N"/>
    <m/>
    <m/>
    <m/>
    <m/>
    <n v="0"/>
    <n v="1"/>
    <x v="16"/>
    <x v="16"/>
  </r>
  <r>
    <s v="125-LC4"/>
    <m/>
    <x v="0"/>
    <s v="0 OLIVER NECK RD"/>
    <n v="132"/>
    <s v="WILLS JOHN L &amp; SANDRA P"/>
    <s v="R130"/>
    <s v="RES ACLNUD  MDL-00"/>
    <s v="125//LC4//"/>
    <n v="3.4759999999999999E-2"/>
    <n v="0"/>
    <n v="0"/>
    <n v="0"/>
    <n v="0"/>
    <m/>
    <n v="0"/>
    <n v="0"/>
    <n v="0"/>
    <s v="YES"/>
    <n v="0"/>
    <s v="125-LC4"/>
    <m/>
    <m/>
    <m/>
    <n v="0"/>
    <m/>
    <m/>
    <n v="0"/>
    <n v="0"/>
    <n v="0"/>
    <n v="0"/>
    <n v="0"/>
    <m/>
    <m/>
    <m/>
    <m/>
    <m/>
    <m/>
    <m/>
    <m/>
    <m/>
    <m/>
    <n v="0"/>
    <n v="1"/>
    <x v="16"/>
    <x v="16"/>
  </r>
  <r>
    <s v="124-A3B"/>
    <m/>
    <x v="0"/>
    <s v="378 PLYMOUTH AVE"/>
    <n v="131"/>
    <s v="HUNT PAUL A M JR &amp; PATRICIA"/>
    <s v="R130"/>
    <s v="RES ACLNPO  MDL-00"/>
    <s v="124//A3/B/"/>
    <n v="0.37919999999999998"/>
    <n v="0"/>
    <n v="0"/>
    <n v="0"/>
    <n v="0"/>
    <m/>
    <n v="0"/>
    <n v="0"/>
    <n v="0"/>
    <s v="YES"/>
    <n v="0"/>
    <s v="124-A3B"/>
    <m/>
    <m/>
    <m/>
    <n v="0"/>
    <m/>
    <m/>
    <n v="0"/>
    <n v="0"/>
    <n v="0"/>
    <n v="0"/>
    <n v="0"/>
    <m/>
    <m/>
    <m/>
    <m/>
    <m/>
    <m/>
    <m/>
    <m/>
    <m/>
    <m/>
    <n v="2"/>
    <n v="1"/>
    <x v="7"/>
    <x v="7"/>
  </r>
  <r>
    <s v="120-000-033-003B"/>
    <s v="FEE"/>
    <x v="1"/>
    <s v="14 OLIVER NECK RD"/>
    <n v="132"/>
    <s v="KARRAS REALTY TRUST"/>
    <s v="RR"/>
    <m/>
    <m/>
    <n v="1.508E-2"/>
    <n v="0"/>
    <n v="0"/>
    <n v="0"/>
    <n v="0"/>
    <m/>
    <n v="0"/>
    <n v="0"/>
    <n v="0"/>
    <m/>
    <n v="0"/>
    <m/>
    <m/>
    <m/>
    <m/>
    <n v="0"/>
    <m/>
    <m/>
    <n v="0"/>
    <n v="0"/>
    <n v="0"/>
    <n v="0"/>
    <n v="0"/>
    <m/>
    <s v="120-000-033-003B"/>
    <s v="0"/>
    <s v="0"/>
    <s v="0"/>
    <s v="N"/>
    <m/>
    <m/>
    <m/>
    <m/>
    <n v="0"/>
    <n v="1"/>
    <x v="16"/>
    <x v="16"/>
  </r>
  <r>
    <s v="125-LC20"/>
    <m/>
    <x v="0"/>
    <s v="38 OLIVER NECK RD"/>
    <n v="132"/>
    <s v="SILVERS ROBERT S"/>
    <s v="R130"/>
    <s v="RES ACLNUD  MDL-00"/>
    <s v="125//LC20//"/>
    <n v="2.6120199999999998"/>
    <n v="0"/>
    <n v="0"/>
    <n v="0"/>
    <n v="0"/>
    <m/>
    <n v="0"/>
    <n v="0"/>
    <n v="0"/>
    <s v="YES"/>
    <n v="0"/>
    <s v="125-LC20"/>
    <m/>
    <m/>
    <m/>
    <n v="0"/>
    <m/>
    <m/>
    <n v="0"/>
    <n v="0"/>
    <n v="0"/>
    <n v="0"/>
    <n v="0"/>
    <m/>
    <m/>
    <m/>
    <m/>
    <m/>
    <m/>
    <m/>
    <m/>
    <m/>
    <m/>
    <n v="1"/>
    <n v="1"/>
    <x v="16"/>
    <x v="16"/>
  </r>
  <r>
    <s v="TS_GAPS_NO_MAPPAR"/>
    <m/>
    <x v="1"/>
    <m/>
    <n v="0"/>
    <m/>
    <m/>
    <m/>
    <m/>
    <n v="8.0000000000000007E-5"/>
    <n v="0"/>
    <n v="0"/>
    <n v="0"/>
    <n v="0"/>
    <m/>
    <n v="0"/>
    <n v="0"/>
    <n v="0"/>
    <m/>
    <n v="0"/>
    <m/>
    <m/>
    <m/>
    <m/>
    <n v="0"/>
    <m/>
    <m/>
    <n v="0"/>
    <n v="0"/>
    <n v="0"/>
    <n v="0"/>
    <n v="0"/>
    <m/>
    <m/>
    <s v="0"/>
    <s v="0"/>
    <s v="0"/>
    <m/>
    <m/>
    <m/>
    <m/>
    <m/>
    <n v="0"/>
    <n v="1"/>
    <x v="16"/>
    <x v="16"/>
  </r>
  <r>
    <s v="126-000-007-000U"/>
    <s v="FEE"/>
    <x v="1"/>
    <s v="EAST HEAD WIHONET"/>
    <n v="76"/>
    <s v="A D MAKEPEACE CO"/>
    <s v="RR"/>
    <m/>
    <m/>
    <n v="1160.9784999999999"/>
    <n v="0"/>
    <n v="0"/>
    <n v="0"/>
    <n v="0"/>
    <m/>
    <n v="0"/>
    <n v="0"/>
    <n v="0"/>
    <m/>
    <n v="0"/>
    <m/>
    <m/>
    <m/>
    <m/>
    <n v="0"/>
    <m/>
    <m/>
    <n v="0"/>
    <n v="0"/>
    <n v="0"/>
    <n v="0"/>
    <n v="0"/>
    <m/>
    <s v="126-000-007-000U"/>
    <s v="0"/>
    <s v="0"/>
    <s v="0"/>
    <s v="N"/>
    <m/>
    <m/>
    <m/>
    <s v="126-000-008-000,126-000-011-000"/>
    <n v="0"/>
    <n v="1"/>
    <x v="13"/>
    <x v="13"/>
  </r>
  <r>
    <s v="124-A2A"/>
    <m/>
    <x v="0"/>
    <s v="307 PLYMOUTH AVE"/>
    <n v="101"/>
    <s v="ANTONINO JOHN P"/>
    <s v="R130"/>
    <s v="ONE FAMILY"/>
    <s v="124//A2/A/"/>
    <n v="0.84687999999999997"/>
    <n v="1"/>
    <n v="1"/>
    <n v="1"/>
    <n v="1"/>
    <s v="SEPTIC"/>
    <n v="0"/>
    <n v="0"/>
    <n v="0"/>
    <s v="NO_W1"/>
    <n v="0"/>
    <s v="124-A2A"/>
    <s v="Well,Septic"/>
    <s v="SEPTIC"/>
    <s v="SEPTIC"/>
    <n v="0"/>
    <m/>
    <m/>
    <n v="1"/>
    <n v="1"/>
    <n v="2"/>
    <n v="2496"/>
    <n v="1"/>
    <m/>
    <m/>
    <m/>
    <m/>
    <m/>
    <m/>
    <m/>
    <m/>
    <m/>
    <m/>
    <n v="2"/>
    <n v="1"/>
    <x v="16"/>
    <x v="16"/>
  </r>
  <r>
    <s v="120-000-033-004A"/>
    <s v="FEE"/>
    <x v="1"/>
    <s v="16 OLIVER NECK RD"/>
    <n v="101"/>
    <s v="WILLS JOHN B"/>
    <s v="RR"/>
    <m/>
    <m/>
    <n v="0.20049"/>
    <n v="1"/>
    <n v="1"/>
    <n v="1"/>
    <n v="1"/>
    <s v="SEPTIC"/>
    <n v="0"/>
    <n v="0"/>
    <n v="0"/>
    <m/>
    <n v="0"/>
    <m/>
    <m/>
    <m/>
    <s v="SEPTIC"/>
    <n v="0"/>
    <m/>
    <m/>
    <n v="1"/>
    <n v="1"/>
    <n v="2"/>
    <n v="1453"/>
    <n v="1"/>
    <m/>
    <s v="120-000-033-004A"/>
    <s v="1952"/>
    <s v="2624"/>
    <s v="1"/>
    <s v="X"/>
    <s v="Well"/>
    <s v="Sept"/>
    <m/>
    <m/>
    <n v="0"/>
    <n v="1"/>
    <x v="16"/>
    <x v="16"/>
  </r>
  <r>
    <s v="118-522B"/>
    <m/>
    <x v="0"/>
    <s v="103 MAYFLOWER LN"/>
    <n v="101"/>
    <s v="BRADY PAUL S"/>
    <s v="R130"/>
    <s v="ONE FAMILY"/>
    <s v="118//522/B/"/>
    <n v="0.27782000000000001"/>
    <n v="1"/>
    <n v="1"/>
    <n v="1"/>
    <n v="1"/>
    <s v="SEPTIC"/>
    <n v="0"/>
    <n v="1"/>
    <n v="10600"/>
    <s v="YES"/>
    <n v="10600"/>
    <s v="118-522B"/>
    <s v="Well,Septic"/>
    <s v="SEPTIC"/>
    <s v="SEPTIC"/>
    <n v="10600"/>
    <m/>
    <m/>
    <n v="1"/>
    <n v="1"/>
    <n v="2"/>
    <n v="720"/>
    <n v="1.5"/>
    <m/>
    <m/>
    <m/>
    <m/>
    <m/>
    <m/>
    <m/>
    <m/>
    <m/>
    <m/>
    <n v="1"/>
    <n v="1"/>
    <x v="7"/>
    <x v="7"/>
  </r>
  <r>
    <s v="124-A2B"/>
    <m/>
    <x v="0"/>
    <s v="380 PLYMOUTH AVE"/>
    <n v="101"/>
    <s v="ANTONINO JOHN P"/>
    <s v="R130"/>
    <s v="ONE FAMILY"/>
    <s v="124//A2/B/"/>
    <n v="0.25866"/>
    <n v="1"/>
    <n v="1"/>
    <n v="1"/>
    <n v="1"/>
    <s v="SEPTIC"/>
    <n v="0"/>
    <n v="1"/>
    <n v="7900"/>
    <s v="YES"/>
    <n v="7900"/>
    <s v="124-A2B"/>
    <s v=",Septic"/>
    <s v="SEWER"/>
    <s v="SEPTIC"/>
    <n v="7900"/>
    <m/>
    <m/>
    <n v="1"/>
    <n v="1"/>
    <n v="1"/>
    <n v="1164"/>
    <n v="1"/>
    <m/>
    <m/>
    <m/>
    <m/>
    <m/>
    <m/>
    <m/>
    <m/>
    <m/>
    <m/>
    <n v="1"/>
    <n v="1"/>
    <x v="7"/>
    <x v="7"/>
  </r>
  <r>
    <s v="118-000-003-000"/>
    <s v="FEE"/>
    <x v="1"/>
    <s v="AGAWAM RIVER"/>
    <n v="905"/>
    <s v="WAREHAM LAND TRUST INC"/>
    <s v="RR"/>
    <m/>
    <m/>
    <n v="6.3300900000000002"/>
    <n v="0"/>
    <n v="0"/>
    <n v="0"/>
    <n v="0"/>
    <m/>
    <n v="0"/>
    <n v="0"/>
    <n v="0"/>
    <m/>
    <n v="0"/>
    <m/>
    <m/>
    <m/>
    <m/>
    <n v="0"/>
    <s v="fee simple"/>
    <s v="YES"/>
    <n v="0"/>
    <n v="0"/>
    <n v="0"/>
    <n v="0"/>
    <n v="0"/>
    <m/>
    <s v="118-000-003-000"/>
    <s v="0"/>
    <s v="0"/>
    <s v="0"/>
    <s v="N"/>
    <m/>
    <m/>
    <m/>
    <m/>
    <n v="0"/>
    <n v="1"/>
    <x v="7"/>
    <x v="7"/>
  </r>
  <r>
    <s v="120-000-033-013B"/>
    <s v="FEE"/>
    <x v="1"/>
    <s v="15 OLIVER NECK RD"/>
    <n v="132"/>
    <s v="WETREICH GARY S"/>
    <s v="RR"/>
    <m/>
    <m/>
    <n v="0.42997000000000002"/>
    <n v="0"/>
    <n v="0"/>
    <n v="0"/>
    <n v="0"/>
    <m/>
    <n v="0"/>
    <n v="0"/>
    <n v="0"/>
    <m/>
    <n v="0"/>
    <m/>
    <m/>
    <m/>
    <m/>
    <n v="0"/>
    <m/>
    <m/>
    <n v="0"/>
    <n v="0"/>
    <n v="0"/>
    <n v="0"/>
    <n v="0"/>
    <m/>
    <s v="120-000-033-013B"/>
    <s v="0"/>
    <s v="0"/>
    <s v="0"/>
    <s v="N"/>
    <m/>
    <m/>
    <m/>
    <s v="120-000-033-014"/>
    <n v="0"/>
    <n v="1"/>
    <x v="16"/>
    <x v="16"/>
  </r>
  <r>
    <s v="LAND_NOPARC"/>
    <m/>
    <x v="0"/>
    <m/>
    <n v="0"/>
    <m/>
    <m/>
    <m/>
    <m/>
    <n v="2.3390000000000001E-2"/>
    <n v="0"/>
    <n v="0"/>
    <n v="0"/>
    <n v="0"/>
    <m/>
    <n v="0"/>
    <n v="0"/>
    <n v="0"/>
    <s v="NO"/>
    <n v="0"/>
    <m/>
    <m/>
    <m/>
    <m/>
    <n v="0"/>
    <m/>
    <m/>
    <n v="0"/>
    <n v="0"/>
    <n v="0"/>
    <n v="0"/>
    <n v="0"/>
    <m/>
    <m/>
    <m/>
    <m/>
    <m/>
    <m/>
    <m/>
    <m/>
    <m/>
    <m/>
    <n v="0"/>
    <n v="1"/>
    <x v="16"/>
    <x v="16"/>
  </r>
  <r>
    <s v="124-A13"/>
    <m/>
    <x v="0"/>
    <s v="309 PLYMOUTH AVE"/>
    <n v="101"/>
    <s v="PROTASOWICKI DELIA"/>
    <s v="R130"/>
    <s v="ONE FAMILY"/>
    <s v="124//A13//"/>
    <n v="0.31078"/>
    <n v="1"/>
    <n v="1"/>
    <n v="1"/>
    <n v="1"/>
    <s v="SEPTIC"/>
    <n v="0"/>
    <n v="2"/>
    <n v="2600"/>
    <s v="YES"/>
    <n v="2600"/>
    <s v="124-A13"/>
    <s v="Well,Septic"/>
    <s v="SEPTIC"/>
    <s v="SEPTIC"/>
    <n v="1300"/>
    <m/>
    <m/>
    <n v="1"/>
    <n v="1"/>
    <n v="1"/>
    <n v="638"/>
    <n v="1"/>
    <m/>
    <m/>
    <m/>
    <m/>
    <m/>
    <m/>
    <m/>
    <m/>
    <m/>
    <m/>
    <n v="2"/>
    <n v="1"/>
    <x v="16"/>
    <x v="16"/>
  </r>
  <r>
    <s v="124-A11"/>
    <m/>
    <x v="0"/>
    <s v="382 PLYMOUTH AVE"/>
    <n v="131"/>
    <s v="BROCCOLI CAROL M"/>
    <s v="R130"/>
    <s v="RES ACLNPO  MDL-00"/>
    <s v="124//A11//"/>
    <n v="0.21693999999999999"/>
    <n v="0"/>
    <n v="0"/>
    <n v="0"/>
    <n v="0"/>
    <m/>
    <n v="0"/>
    <n v="0"/>
    <n v="0"/>
    <s v="YES"/>
    <n v="0"/>
    <s v="124-A11"/>
    <m/>
    <m/>
    <m/>
    <n v="0"/>
    <m/>
    <m/>
    <n v="0"/>
    <n v="0"/>
    <n v="0"/>
    <n v="0"/>
    <n v="0"/>
    <m/>
    <m/>
    <m/>
    <m/>
    <m/>
    <m/>
    <m/>
    <m/>
    <m/>
    <m/>
    <n v="0"/>
    <n v="1"/>
    <x v="16"/>
    <x v="16"/>
  </r>
  <r>
    <s v="124-A12"/>
    <m/>
    <x v="0"/>
    <s v="311 PLYMOUTH AVE"/>
    <n v="101"/>
    <s v="BROCCOLI CAROL M, POWERS LORI A"/>
    <s v="R130"/>
    <s v="ONE FAMILY"/>
    <s v="124//A12//"/>
    <n v="0.16947000000000001"/>
    <n v="1"/>
    <n v="1"/>
    <n v="1"/>
    <n v="1"/>
    <s v="SEPTIC"/>
    <n v="0"/>
    <n v="0"/>
    <n v="0"/>
    <s v="YES"/>
    <n v="0"/>
    <s v="124-A12"/>
    <s v="Well,Septic"/>
    <s v="SEPTIC"/>
    <s v="SEPTIC"/>
    <n v="0"/>
    <m/>
    <m/>
    <n v="1"/>
    <n v="1"/>
    <n v="3"/>
    <n v="1144"/>
    <n v="1"/>
    <m/>
    <m/>
    <m/>
    <m/>
    <m/>
    <m/>
    <m/>
    <m/>
    <m/>
    <m/>
    <n v="2"/>
    <n v="1"/>
    <x v="16"/>
    <x v="16"/>
  </r>
  <r>
    <s v="120-000-033-005"/>
    <s v="FEE"/>
    <x v="1"/>
    <s v="18 OLIVER NECK RD"/>
    <n v="101"/>
    <s v="18 OLIVER NECK RD REALTY TRUST"/>
    <s v="RR"/>
    <m/>
    <m/>
    <n v="0.29235"/>
    <n v="1"/>
    <n v="1"/>
    <n v="1"/>
    <n v="1"/>
    <s v="SEPTIC"/>
    <n v="0"/>
    <n v="0"/>
    <n v="0"/>
    <m/>
    <n v="0"/>
    <m/>
    <m/>
    <m/>
    <s v="SEPTIC"/>
    <n v="0"/>
    <m/>
    <m/>
    <n v="1"/>
    <n v="1"/>
    <n v="0"/>
    <n v="1339"/>
    <n v="1"/>
    <m/>
    <s v="120-000-033-005"/>
    <s v="1959"/>
    <s v="2813"/>
    <s v="1"/>
    <s v="Y"/>
    <s v="Well"/>
    <s v="Sept"/>
    <s v="Prop"/>
    <s v="120-000-000A-000"/>
    <n v="0"/>
    <n v="1"/>
    <x v="16"/>
    <x v="16"/>
  </r>
  <r>
    <s v="120-000-033-024"/>
    <s v="FEE"/>
    <x v="1"/>
    <s v="32 OLIVER NECK RD"/>
    <n v="101"/>
    <s v="TIRRELL PAUL T"/>
    <s v="RR"/>
    <m/>
    <m/>
    <n v="0.38444"/>
    <n v="1"/>
    <n v="1"/>
    <n v="1"/>
    <n v="1"/>
    <s v="SEPTIC"/>
    <n v="0"/>
    <n v="0"/>
    <n v="0"/>
    <m/>
    <n v="0"/>
    <m/>
    <m/>
    <m/>
    <s v="SEPTIC"/>
    <n v="0"/>
    <m/>
    <m/>
    <n v="1"/>
    <n v="1"/>
    <n v="2"/>
    <n v="1728"/>
    <n v="2"/>
    <m/>
    <s v="120-000-033-024"/>
    <s v="1997"/>
    <s v="3513"/>
    <s v="1"/>
    <s v="Y"/>
    <s v="Well"/>
    <s v="Sept"/>
    <s v="Prop"/>
    <m/>
    <n v="0"/>
    <n v="1"/>
    <x v="16"/>
    <x v="16"/>
  </r>
  <r>
    <s v="120-000-033-025"/>
    <s v="FEE"/>
    <x v="1"/>
    <s v="33 OLIVER NECK RD"/>
    <n v="101"/>
    <s v="29 OLIVER NECK REALTY TRUST"/>
    <s v="RR"/>
    <m/>
    <m/>
    <n v="0.32457999999999998"/>
    <n v="1"/>
    <n v="1"/>
    <n v="1"/>
    <n v="1"/>
    <s v="SEPTIC"/>
    <n v="0"/>
    <n v="0"/>
    <n v="0"/>
    <m/>
    <n v="0"/>
    <m/>
    <m/>
    <m/>
    <s v="SEPTIC"/>
    <n v="0"/>
    <m/>
    <m/>
    <n v="1"/>
    <n v="1"/>
    <n v="2"/>
    <n v="1764"/>
    <n v="1"/>
    <m/>
    <s v="120-000-033-025"/>
    <s v="1976"/>
    <s v="2812"/>
    <s v="1"/>
    <s v="X"/>
    <s v="Well"/>
    <s v="Sept"/>
    <m/>
    <m/>
    <n v="0"/>
    <n v="1"/>
    <x v="16"/>
    <x v="16"/>
  </r>
  <r>
    <s v="120-000-033-020"/>
    <s v="FEE"/>
    <x v="1"/>
    <s v="38 OLIVER NECK RD"/>
    <n v="101"/>
    <s v="SILVERS ROBERT S"/>
    <s v="RR"/>
    <m/>
    <m/>
    <n v="0.94815000000000005"/>
    <n v="1"/>
    <n v="1"/>
    <n v="1"/>
    <n v="1"/>
    <s v="SEPTIC"/>
    <n v="0"/>
    <n v="0"/>
    <n v="0"/>
    <m/>
    <n v="0"/>
    <m/>
    <m/>
    <m/>
    <s v="SEPTIC"/>
    <n v="0"/>
    <m/>
    <m/>
    <n v="1"/>
    <n v="1"/>
    <n v="5"/>
    <n v="4401"/>
    <n v="2"/>
    <m/>
    <s v="120-000-033-020"/>
    <s v="1984"/>
    <s v="7448"/>
    <s v="1"/>
    <s v="X"/>
    <s v="Well"/>
    <s v="Sept"/>
    <m/>
    <m/>
    <n v="0"/>
    <n v="1"/>
    <x v="16"/>
    <x v="16"/>
  </r>
  <r>
    <s v="120-000-005-000"/>
    <s v="FEE"/>
    <x v="1"/>
    <s v="646 WAREHAM RD"/>
    <n v="132"/>
    <s v="BRITTON JAMES"/>
    <s v="RR"/>
    <m/>
    <m/>
    <n v="0.55232000000000003"/>
    <n v="1"/>
    <n v="1"/>
    <n v="1"/>
    <n v="1"/>
    <s v="SEPTIC"/>
    <n v="0"/>
    <n v="0"/>
    <n v="0"/>
    <m/>
    <n v="0"/>
    <m/>
    <m/>
    <m/>
    <s v="SEPTIC"/>
    <n v="0"/>
    <m/>
    <m/>
    <n v="1"/>
    <n v="1"/>
    <n v="0"/>
    <n v="0"/>
    <n v="0"/>
    <m/>
    <s v="120-000-005-000"/>
    <s v="0"/>
    <s v="0"/>
    <s v="0"/>
    <s v="N"/>
    <m/>
    <m/>
    <m/>
    <m/>
    <n v="0"/>
    <n v="1"/>
    <x v="16"/>
    <x v="16"/>
  </r>
  <r>
    <s v="120-000-033-006"/>
    <s v="FEE"/>
    <x v="1"/>
    <s v="20 OLIVER NECK RD"/>
    <n v="101"/>
    <s v="HENRY R REITSMA IRREVOC TRUST"/>
    <s v="RR"/>
    <m/>
    <m/>
    <n v="0.32999000000000001"/>
    <n v="1"/>
    <n v="1"/>
    <n v="1"/>
    <n v="1"/>
    <s v="SEPTIC"/>
    <n v="0"/>
    <n v="0"/>
    <n v="0"/>
    <m/>
    <n v="0"/>
    <m/>
    <m/>
    <m/>
    <s v="SEPTIC"/>
    <n v="0"/>
    <m/>
    <m/>
    <n v="1"/>
    <n v="1"/>
    <n v="4"/>
    <n v="1590"/>
    <n v="1.5"/>
    <m/>
    <s v="120-000-033-006"/>
    <s v="1962"/>
    <s v="4412"/>
    <s v="1"/>
    <s v="Y"/>
    <s v="Well"/>
    <s v="Sept"/>
    <s v="Prop"/>
    <m/>
    <n v="0"/>
    <n v="1"/>
    <x v="16"/>
    <x v="16"/>
  </r>
  <r>
    <s v="120-000-033-026"/>
    <s v="FEE"/>
    <x v="1"/>
    <s v="17 OLIVER NECK RD"/>
    <n v="101"/>
    <s v="WETREICH GARY S"/>
    <s v="RR"/>
    <m/>
    <m/>
    <n v="4.8443399999999999"/>
    <n v="1"/>
    <n v="1"/>
    <n v="1"/>
    <n v="1"/>
    <s v="SEPTIC"/>
    <n v="0"/>
    <n v="0"/>
    <n v="0"/>
    <m/>
    <n v="0"/>
    <m/>
    <m/>
    <m/>
    <s v="SEPTIC"/>
    <n v="0"/>
    <m/>
    <m/>
    <n v="1"/>
    <n v="1"/>
    <n v="4"/>
    <n v="3945"/>
    <n v="2"/>
    <m/>
    <s v="120-000-033-026"/>
    <s v="1998"/>
    <s v="5991"/>
    <s v="1"/>
    <s v="P"/>
    <s v="Well"/>
    <s v="Sept"/>
    <m/>
    <m/>
    <n v="0"/>
    <n v="1"/>
    <x v="16"/>
    <x v="16"/>
  </r>
  <r>
    <s v="120-000-001-002"/>
    <s v="FEE"/>
    <x v="1"/>
    <s v="645 WAREHAM RD"/>
    <n v="132"/>
    <s v="FLEMING HAROLD T"/>
    <s v="RR"/>
    <m/>
    <m/>
    <n v="0.13696"/>
    <n v="0"/>
    <n v="0"/>
    <n v="0"/>
    <n v="0"/>
    <m/>
    <n v="0"/>
    <n v="0"/>
    <n v="0"/>
    <m/>
    <n v="0"/>
    <m/>
    <m/>
    <m/>
    <m/>
    <n v="0"/>
    <m/>
    <m/>
    <n v="0"/>
    <n v="0"/>
    <n v="0"/>
    <n v="0"/>
    <n v="0"/>
    <m/>
    <s v="120-000-001-002"/>
    <s v="0"/>
    <s v="0"/>
    <s v="0"/>
    <s v="N"/>
    <m/>
    <m/>
    <m/>
    <m/>
    <n v="0"/>
    <n v="1"/>
    <x v="16"/>
    <x v="16"/>
  </r>
  <r>
    <s v="120-000-033-015"/>
    <s v="FEE"/>
    <x v="1"/>
    <s v="19 OLIVER NECK RD"/>
    <n v="101"/>
    <s v="BURGESS SCOTT A"/>
    <s v="RR"/>
    <m/>
    <m/>
    <n v="0.29476000000000002"/>
    <n v="1"/>
    <n v="1"/>
    <n v="1"/>
    <n v="1"/>
    <s v="SEPTIC"/>
    <n v="0"/>
    <n v="0"/>
    <n v="0"/>
    <m/>
    <n v="0"/>
    <m/>
    <m/>
    <m/>
    <s v="SEPTIC"/>
    <n v="0"/>
    <m/>
    <m/>
    <n v="1"/>
    <n v="1"/>
    <n v="3"/>
    <n v="1500"/>
    <n v="2"/>
    <m/>
    <s v="120-000-033-015"/>
    <s v="1987"/>
    <s v="3136"/>
    <s v="1"/>
    <s v="Y"/>
    <s v="Well"/>
    <s v="Sept"/>
    <m/>
    <m/>
    <n v="0"/>
    <n v="1"/>
    <x v="16"/>
    <x v="16"/>
  </r>
  <r>
    <s v="120-000-033-007"/>
    <s v="FEE"/>
    <x v="1"/>
    <s v="22 OLIVER NECK RD"/>
    <n v="101"/>
    <s v="HEGARTY JOHN F"/>
    <s v="RR"/>
    <m/>
    <m/>
    <n v="0.33449000000000001"/>
    <n v="1"/>
    <n v="1"/>
    <n v="1"/>
    <n v="1"/>
    <s v="SEPTIC"/>
    <n v="0"/>
    <n v="0"/>
    <n v="0"/>
    <m/>
    <n v="0"/>
    <m/>
    <m/>
    <m/>
    <s v="SEPTIC"/>
    <n v="0"/>
    <m/>
    <m/>
    <n v="1"/>
    <n v="1"/>
    <n v="3"/>
    <n v="996"/>
    <n v="1"/>
    <m/>
    <s v="120-000-033-007"/>
    <s v="1960"/>
    <s v="2660"/>
    <s v="1"/>
    <s v="P"/>
    <s v="Well"/>
    <s v="Sept"/>
    <m/>
    <m/>
    <n v="0"/>
    <n v="1"/>
    <x v="16"/>
    <x v="16"/>
  </r>
  <r>
    <s v="120-000-001-003"/>
    <s v="FEE"/>
    <x v="1"/>
    <s v="643 WAREHAM RD"/>
    <n v="101"/>
    <s v="FLEMING HAROLD T"/>
    <s v="RR"/>
    <m/>
    <m/>
    <n v="0.13538"/>
    <n v="1"/>
    <n v="1"/>
    <n v="1"/>
    <n v="1"/>
    <s v="SEPTIC"/>
    <n v="0"/>
    <n v="0"/>
    <n v="0"/>
    <m/>
    <n v="0"/>
    <m/>
    <m/>
    <m/>
    <s v="SEPTIC"/>
    <n v="0"/>
    <m/>
    <m/>
    <n v="1"/>
    <n v="1"/>
    <n v="0"/>
    <n v="960"/>
    <n v="2"/>
    <m/>
    <s v="120-000-001-003"/>
    <s v="1950"/>
    <s v="2049"/>
    <s v="1"/>
    <s v="X"/>
    <s v="Well"/>
    <s v="Sept"/>
    <s v="Prop"/>
    <m/>
    <n v="0"/>
    <n v="1"/>
    <x v="16"/>
    <x v="16"/>
  </r>
  <r>
    <s v="131_1_1"/>
    <s v="FEE"/>
    <x v="2"/>
    <s v="0 TIHONET RD"/>
    <n v="700"/>
    <s v="A D MAKEPEACE CO INC"/>
    <m/>
    <m/>
    <m/>
    <n v="1010.75952"/>
    <n v="0"/>
    <n v="0"/>
    <n v="0"/>
    <n v="0"/>
    <m/>
    <n v="0"/>
    <n v="0"/>
    <n v="0"/>
    <m/>
    <n v="0"/>
    <m/>
    <m/>
    <m/>
    <m/>
    <n v="0"/>
    <m/>
    <m/>
    <n v="0"/>
    <n v="0"/>
    <n v="0"/>
    <n v="0"/>
    <n v="0"/>
    <m/>
    <m/>
    <m/>
    <m/>
    <m/>
    <m/>
    <m/>
    <m/>
    <m/>
    <m/>
    <n v="0"/>
    <n v="1"/>
    <x v="14"/>
    <x v="14"/>
  </r>
  <r>
    <s v="120-000-001A-016"/>
    <s v="FEE"/>
    <x v="1"/>
    <s v="640 WAREHAM RD"/>
    <n v="101"/>
    <s v="BRITTON JAMES"/>
    <s v="RR"/>
    <m/>
    <m/>
    <n v="0.34508"/>
    <n v="1"/>
    <n v="1"/>
    <n v="1"/>
    <n v="1"/>
    <s v="SEPTIC"/>
    <n v="0"/>
    <n v="0"/>
    <n v="0"/>
    <m/>
    <n v="0"/>
    <m/>
    <m/>
    <m/>
    <s v="SEPTIC"/>
    <n v="0"/>
    <m/>
    <m/>
    <n v="1"/>
    <n v="1"/>
    <n v="4"/>
    <n v="1152"/>
    <n v="1.5"/>
    <m/>
    <s v="120-000-001A-016"/>
    <s v="1947"/>
    <s v="2496"/>
    <s v="1"/>
    <s v="P"/>
    <s v="Well"/>
    <s v="Sept"/>
    <m/>
    <m/>
    <n v="0"/>
    <n v="1"/>
    <x v="16"/>
    <x v="16"/>
  </r>
  <r>
    <s v="120-000-033-023"/>
    <s v="FEE"/>
    <x v="1"/>
    <s v="30 OLIVER NECK RD"/>
    <n v="101"/>
    <s v="TANNER PAUL S"/>
    <s v="RR"/>
    <m/>
    <m/>
    <n v="0.43746000000000002"/>
    <n v="1"/>
    <n v="1"/>
    <n v="1"/>
    <n v="1"/>
    <s v="SEPTIC"/>
    <n v="0"/>
    <n v="0"/>
    <n v="0"/>
    <m/>
    <n v="0"/>
    <m/>
    <m/>
    <m/>
    <s v="SEPTIC"/>
    <n v="0"/>
    <m/>
    <m/>
    <n v="1"/>
    <n v="1"/>
    <n v="3"/>
    <n v="1008"/>
    <n v="1.5"/>
    <m/>
    <s v="120-000-033-023"/>
    <s v="1970"/>
    <s v="2553"/>
    <s v="1"/>
    <s v="Y"/>
    <s v="Well"/>
    <s v="Sept"/>
    <m/>
    <m/>
    <n v="0"/>
    <n v="1"/>
    <x v="16"/>
    <x v="16"/>
  </r>
  <r>
    <s v="120-000-033-008"/>
    <s v="FEE"/>
    <x v="1"/>
    <s v="24 OLIVER NECK RD"/>
    <n v="101"/>
    <s v="CUNNINGHAM ORIN H JR"/>
    <s v="RR"/>
    <m/>
    <m/>
    <n v="0.31295000000000001"/>
    <n v="1"/>
    <n v="1"/>
    <n v="1"/>
    <n v="1"/>
    <s v="SEPTIC"/>
    <n v="0"/>
    <n v="0"/>
    <n v="0"/>
    <m/>
    <n v="0"/>
    <m/>
    <m/>
    <m/>
    <s v="SEPTIC"/>
    <n v="0"/>
    <m/>
    <m/>
    <n v="1"/>
    <n v="1"/>
    <n v="2"/>
    <n v="1150"/>
    <n v="1"/>
    <m/>
    <s v="120-000-033-008"/>
    <s v="1952"/>
    <s v="2318"/>
    <s v="1"/>
    <s v="Y"/>
    <s v="Well"/>
    <s v="Sept"/>
    <m/>
    <m/>
    <n v="0"/>
    <n v="1"/>
    <x v="16"/>
    <x v="16"/>
  </r>
  <r>
    <s v="128_17_0"/>
    <s v="FEE"/>
    <x v="2"/>
    <s v="0 WAREHAM ST"/>
    <n v="722"/>
    <s v="A D MAKEPEACE CO INC"/>
    <m/>
    <m/>
    <m/>
    <n v="4.8172899999999998"/>
    <n v="0"/>
    <n v="0"/>
    <n v="0"/>
    <n v="0"/>
    <m/>
    <n v="0"/>
    <n v="0"/>
    <n v="0"/>
    <m/>
    <n v="0"/>
    <m/>
    <m/>
    <m/>
    <m/>
    <n v="0"/>
    <m/>
    <m/>
    <n v="0"/>
    <n v="0"/>
    <n v="0"/>
    <n v="0"/>
    <n v="0"/>
    <m/>
    <m/>
    <m/>
    <m/>
    <m/>
    <m/>
    <m/>
    <m/>
    <m/>
    <m/>
    <n v="0"/>
    <n v="1"/>
    <x v="9"/>
    <x v="9"/>
  </r>
  <r>
    <s v="120-000-033-016"/>
    <s v="FEE"/>
    <x v="1"/>
    <s v="21 OLIVER NECK RD"/>
    <n v="132"/>
    <s v="BURGESS SCOTT A"/>
    <s v="RR"/>
    <m/>
    <m/>
    <n v="0.28032000000000001"/>
    <n v="1"/>
    <n v="1"/>
    <n v="1"/>
    <n v="1"/>
    <s v="SEPTIC"/>
    <n v="0"/>
    <n v="0"/>
    <n v="0"/>
    <m/>
    <n v="0"/>
    <m/>
    <m/>
    <m/>
    <s v="SEPTIC"/>
    <n v="0"/>
    <m/>
    <m/>
    <n v="1"/>
    <n v="1"/>
    <n v="0"/>
    <n v="0"/>
    <n v="0"/>
    <m/>
    <s v="120-000-033-016"/>
    <s v="0"/>
    <s v="0"/>
    <s v="0"/>
    <s v="N"/>
    <m/>
    <m/>
    <m/>
    <m/>
    <n v="0"/>
    <n v="1"/>
    <x v="16"/>
    <x v="16"/>
  </r>
  <r>
    <s v="120-000-001-004"/>
    <s v="FEE"/>
    <x v="1"/>
    <s v="641 WAREHAM RD"/>
    <n v="101"/>
    <s v="BEAUREGARD RENE W"/>
    <s v="RR"/>
    <m/>
    <m/>
    <n v="0.13216"/>
    <n v="1"/>
    <n v="1"/>
    <n v="1"/>
    <n v="1"/>
    <s v="SEPTIC"/>
    <n v="0"/>
    <n v="0"/>
    <n v="0"/>
    <m/>
    <n v="0"/>
    <m/>
    <m/>
    <m/>
    <s v="SEPTIC"/>
    <n v="0"/>
    <m/>
    <m/>
    <n v="1"/>
    <n v="1"/>
    <n v="0"/>
    <n v="2744"/>
    <n v="2"/>
    <m/>
    <s v="120-000-001-004"/>
    <s v="1950"/>
    <s v="4997"/>
    <s v="1"/>
    <s v="Y"/>
    <s v="Well"/>
    <s v="Sept"/>
    <s v="Prop"/>
    <m/>
    <n v="0"/>
    <n v="1"/>
    <x v="16"/>
    <x v="16"/>
  </r>
  <r>
    <s v="120-000-033-009"/>
    <s v="FEE"/>
    <x v="1"/>
    <s v="26 OLIVER NECK RD"/>
    <n v="101"/>
    <s v="MARION C DANIELS FINK 1985 TR"/>
    <s v="RR"/>
    <m/>
    <m/>
    <n v="0.30535000000000001"/>
    <n v="1"/>
    <n v="1"/>
    <n v="1"/>
    <n v="1"/>
    <s v="SEPTIC"/>
    <n v="0"/>
    <n v="0"/>
    <n v="0"/>
    <m/>
    <n v="0"/>
    <m/>
    <m/>
    <m/>
    <s v="SEPTIC"/>
    <n v="0"/>
    <m/>
    <m/>
    <n v="1"/>
    <n v="1"/>
    <n v="2"/>
    <n v="941"/>
    <n v="1"/>
    <m/>
    <s v="120-000-033-009"/>
    <s v="1960"/>
    <s v="1541"/>
    <s v="1"/>
    <s v="P"/>
    <s v="Well"/>
    <s v="Sept"/>
    <m/>
    <m/>
    <n v="0"/>
    <n v="1"/>
    <x v="16"/>
    <x v="16"/>
  </r>
  <r>
    <s v="120-000-033-029"/>
    <s v="FEE"/>
    <x v="1"/>
    <s v="OLIVER NECK RD"/>
    <n v="132"/>
    <s v="29 OLIVER NECK REALTY TRUST"/>
    <s v="RR"/>
    <m/>
    <m/>
    <n v="0.14659"/>
    <n v="0"/>
    <n v="0"/>
    <n v="0"/>
    <n v="0"/>
    <m/>
    <n v="0"/>
    <n v="0"/>
    <n v="0"/>
    <m/>
    <n v="0"/>
    <m/>
    <m/>
    <m/>
    <m/>
    <n v="0"/>
    <m/>
    <m/>
    <n v="0"/>
    <n v="0"/>
    <n v="0"/>
    <n v="0"/>
    <n v="0"/>
    <m/>
    <s v="120-000-033-029"/>
    <s v="0"/>
    <s v="0"/>
    <s v="0"/>
    <s v="N"/>
    <m/>
    <m/>
    <m/>
    <m/>
    <n v="0"/>
    <n v="1"/>
    <x v="16"/>
    <x v="16"/>
  </r>
  <r>
    <s v="120-000-033-010"/>
    <s v="FEE"/>
    <x v="1"/>
    <s v="28 OLIVER NECK RD"/>
    <n v="101"/>
    <s v="SPEERS NADINE A"/>
    <s v="RR"/>
    <m/>
    <m/>
    <n v="0.33273999999999998"/>
    <n v="1"/>
    <n v="1"/>
    <n v="1"/>
    <n v="1"/>
    <s v="SEPTIC"/>
    <n v="0"/>
    <n v="0"/>
    <n v="0"/>
    <m/>
    <n v="0"/>
    <m/>
    <m/>
    <m/>
    <s v="SEPTIC"/>
    <n v="0"/>
    <m/>
    <m/>
    <n v="1"/>
    <n v="1"/>
    <n v="2"/>
    <n v="1478"/>
    <n v="1"/>
    <m/>
    <s v="120-000-033-010"/>
    <s v="1960"/>
    <s v="3027"/>
    <s v="1"/>
    <s v="Y"/>
    <s v="Well"/>
    <s v="Sept"/>
    <m/>
    <m/>
    <n v="0"/>
    <n v="1"/>
    <x v="16"/>
    <x v="16"/>
  </r>
  <r>
    <s v="120-000-001A-015"/>
    <s v="FEE"/>
    <x v="1"/>
    <s v="WAREHAM RD"/>
    <n v="132"/>
    <s v="WHITE ISLAND POND ASSN INC"/>
    <s v="RR"/>
    <m/>
    <m/>
    <n v="0.40214"/>
    <n v="0"/>
    <n v="0"/>
    <n v="0"/>
    <n v="0"/>
    <m/>
    <n v="0"/>
    <n v="0"/>
    <n v="0"/>
    <m/>
    <n v="0"/>
    <m/>
    <m/>
    <m/>
    <m/>
    <n v="0"/>
    <m/>
    <m/>
    <n v="0"/>
    <n v="0"/>
    <n v="0"/>
    <n v="0"/>
    <n v="0"/>
    <m/>
    <s v="120-000-001A-015"/>
    <s v="0"/>
    <s v="0"/>
    <s v="0"/>
    <s v="N"/>
    <m/>
    <m/>
    <m/>
    <m/>
    <n v="0"/>
    <n v="1"/>
    <x v="16"/>
    <x v="16"/>
  </r>
  <r>
    <s v="120-000-001-005"/>
    <s v="FEE"/>
    <x v="1"/>
    <s v="639 WAREHAM RD"/>
    <n v="132"/>
    <s v="BEAUREGARD RENE W"/>
    <s v="RR"/>
    <m/>
    <m/>
    <n v="0.14444000000000001"/>
    <n v="0"/>
    <n v="0"/>
    <n v="0"/>
    <n v="0"/>
    <m/>
    <n v="0"/>
    <n v="0"/>
    <n v="0"/>
    <m/>
    <n v="0"/>
    <m/>
    <m/>
    <m/>
    <m/>
    <n v="0"/>
    <m/>
    <m/>
    <n v="0"/>
    <n v="0"/>
    <n v="0"/>
    <n v="0"/>
    <n v="0"/>
    <m/>
    <s v="120-000-001-005"/>
    <s v="0"/>
    <s v="0"/>
    <s v="0"/>
    <s v="N"/>
    <m/>
    <m/>
    <m/>
    <m/>
    <n v="0"/>
    <n v="1"/>
    <x v="16"/>
    <x v="16"/>
  </r>
  <r>
    <s v="120-000-033-017"/>
    <s v="FEE"/>
    <x v="1"/>
    <s v="23 OLIVER NECK RD"/>
    <n v="106"/>
    <s v="HUNTER DONALD F"/>
    <s v="RR"/>
    <m/>
    <m/>
    <n v="0.26071"/>
    <n v="1"/>
    <n v="1"/>
    <n v="1"/>
    <n v="1"/>
    <s v="SEPTIC"/>
    <n v="0"/>
    <n v="0"/>
    <n v="0"/>
    <m/>
    <n v="0"/>
    <m/>
    <m/>
    <m/>
    <s v="SEPTIC"/>
    <n v="0"/>
    <m/>
    <m/>
    <n v="1"/>
    <n v="1"/>
    <n v="0"/>
    <n v="0"/>
    <n v="0"/>
    <m/>
    <s v="120-000-033-017"/>
    <s v="0"/>
    <s v="0"/>
    <s v="0"/>
    <s v="N"/>
    <m/>
    <m/>
    <m/>
    <m/>
    <n v="0"/>
    <n v="1"/>
    <x v="16"/>
    <x v="16"/>
  </r>
  <r>
    <s v="NON_FEE38"/>
    <s v="PUB ROW"/>
    <x v="1"/>
    <m/>
    <n v="999"/>
    <m/>
    <m/>
    <m/>
    <m/>
    <n v="2.0993300000000001"/>
    <n v="0"/>
    <n v="0"/>
    <n v="0"/>
    <n v="0"/>
    <m/>
    <n v="0"/>
    <n v="0"/>
    <n v="0"/>
    <m/>
    <n v="0"/>
    <m/>
    <m/>
    <m/>
    <m/>
    <n v="0"/>
    <m/>
    <m/>
    <n v="0"/>
    <n v="0"/>
    <n v="0"/>
    <n v="0"/>
    <n v="0"/>
    <m/>
    <m/>
    <s v="0"/>
    <s v="0"/>
    <s v="0"/>
    <m/>
    <m/>
    <m/>
    <m/>
    <m/>
    <n v="0"/>
    <n v="1"/>
    <x v="16"/>
    <x v="16"/>
  </r>
  <r>
    <s v="120-000-001-006"/>
    <s v="FEE"/>
    <x v="1"/>
    <s v="637 WAREHAM RD"/>
    <n v="101"/>
    <s v="ANANIA FLORENCE C LIFE ESTATE"/>
    <s v="RR"/>
    <m/>
    <m/>
    <n v="0.13613"/>
    <n v="1"/>
    <n v="1"/>
    <n v="1"/>
    <n v="1"/>
    <s v="SEPTIC"/>
    <n v="0"/>
    <n v="0"/>
    <n v="0"/>
    <m/>
    <n v="0"/>
    <m/>
    <m/>
    <m/>
    <s v="SEPTIC"/>
    <n v="0"/>
    <m/>
    <m/>
    <n v="1"/>
    <n v="1"/>
    <n v="0"/>
    <n v="600"/>
    <n v="1"/>
    <m/>
    <s v="120-000-001-006"/>
    <s v="1950"/>
    <s v="1330"/>
    <s v="1"/>
    <s v="Y"/>
    <s v="Well"/>
    <s v="Sept"/>
    <m/>
    <m/>
    <n v="0"/>
    <n v="1"/>
    <x v="16"/>
    <x v="16"/>
  </r>
  <r>
    <s v="120-000-006-000"/>
    <s v="FEE"/>
    <x v="1"/>
    <s v="634 WAREHAM RD"/>
    <n v="101"/>
    <s v="READ CURTIS S"/>
    <s v="RR"/>
    <m/>
    <m/>
    <n v="0.46583000000000002"/>
    <n v="1"/>
    <n v="1"/>
    <n v="1"/>
    <n v="1"/>
    <s v="SEPTIC"/>
    <n v="0"/>
    <n v="0"/>
    <n v="0"/>
    <m/>
    <n v="0"/>
    <m/>
    <m/>
    <m/>
    <s v="SEPTIC"/>
    <n v="0"/>
    <m/>
    <m/>
    <n v="1"/>
    <n v="1"/>
    <n v="2"/>
    <n v="450"/>
    <n v="1"/>
    <m/>
    <s v="120-000-006-000"/>
    <s v="1972"/>
    <s v="1040"/>
    <s v="1"/>
    <s v="P"/>
    <s v="AllP"/>
    <m/>
    <m/>
    <m/>
    <n v="0"/>
    <n v="1"/>
    <x v="16"/>
    <x v="16"/>
  </r>
  <r>
    <s v="120-000-033-018"/>
    <s v="FEE"/>
    <x v="1"/>
    <s v="25 OLIVER NECK RD"/>
    <n v="101"/>
    <s v="DUQUETTE BRUCE E"/>
    <s v="RR"/>
    <m/>
    <m/>
    <n v="0.55403999999999998"/>
    <n v="1"/>
    <n v="1"/>
    <n v="1"/>
    <n v="1"/>
    <s v="SEPTIC"/>
    <n v="0"/>
    <n v="0"/>
    <n v="0"/>
    <m/>
    <n v="0"/>
    <m/>
    <m/>
    <m/>
    <s v="SEPTIC"/>
    <n v="0"/>
    <m/>
    <m/>
    <n v="1"/>
    <n v="1"/>
    <n v="4"/>
    <n v="1561"/>
    <n v="2"/>
    <m/>
    <s v="120-000-033-018"/>
    <s v="2000"/>
    <s v="4614"/>
    <s v="1"/>
    <s v="Y"/>
    <s v="Well"/>
    <s v="Sept"/>
    <s v="Prop"/>
    <s v="120-000-033-019"/>
    <n v="0"/>
    <n v="1"/>
    <x v="16"/>
    <x v="16"/>
  </r>
  <r>
    <s v="120-000-001-007"/>
    <s v="FEE"/>
    <x v="1"/>
    <s v="633 WAREHAM RD"/>
    <n v="101"/>
    <s v="DELANEY SCOTT T"/>
    <s v="RR"/>
    <m/>
    <m/>
    <n v="0.29683999999999999"/>
    <n v="1"/>
    <n v="1"/>
    <n v="1"/>
    <n v="1"/>
    <s v="SEPTIC"/>
    <n v="0"/>
    <n v="0"/>
    <n v="0"/>
    <m/>
    <n v="0"/>
    <m/>
    <m/>
    <m/>
    <s v="SEPTIC"/>
    <n v="0"/>
    <m/>
    <m/>
    <n v="1"/>
    <n v="1"/>
    <n v="0"/>
    <n v="1856"/>
    <n v="1"/>
    <m/>
    <s v="120-000-001-007"/>
    <s v="1977"/>
    <s v="2547"/>
    <s v="1"/>
    <s v="Y"/>
    <s v="Well"/>
    <s v="Sept"/>
    <m/>
    <s v="120-000-001-008"/>
    <n v="0"/>
    <n v="1"/>
    <x v="16"/>
    <x v="16"/>
  </r>
  <r>
    <s v="120-000-007-000"/>
    <s v="FEE"/>
    <x v="1"/>
    <s v="630 WAREHAM RD"/>
    <n v="101"/>
    <s v="PIRES DANIELLE L"/>
    <s v="RR"/>
    <m/>
    <m/>
    <n v="0.58587"/>
    <n v="0"/>
    <n v="1"/>
    <n v="0"/>
    <n v="1"/>
    <m/>
    <n v="0"/>
    <n v="0"/>
    <n v="0"/>
    <m/>
    <n v="0"/>
    <m/>
    <m/>
    <m/>
    <s v="SEPTIC"/>
    <n v="0"/>
    <m/>
    <m/>
    <n v="0"/>
    <n v="1"/>
    <n v="1"/>
    <n v="561"/>
    <n v="1"/>
    <m/>
    <s v="120-000-007-000"/>
    <s v="1945"/>
    <s v="765"/>
    <s v="1"/>
    <s v="P"/>
    <s v="Well"/>
    <s v="Sept"/>
    <s v="Prop"/>
    <m/>
    <n v="0"/>
    <n v="1"/>
    <x v="16"/>
    <x v="16"/>
  </r>
  <r>
    <s v="126-000-009-000U"/>
    <s v="FEE"/>
    <x v="1"/>
    <s v="FROG FOOT POND"/>
    <n v="76"/>
    <s v="A D MAKEPEACE CO"/>
    <s v="RR"/>
    <m/>
    <m/>
    <n v="480.30293999999998"/>
    <n v="0"/>
    <n v="0"/>
    <n v="0"/>
    <n v="0"/>
    <m/>
    <n v="0"/>
    <n v="0"/>
    <n v="0"/>
    <m/>
    <n v="0"/>
    <m/>
    <m/>
    <m/>
    <m/>
    <n v="0"/>
    <m/>
    <m/>
    <n v="0"/>
    <n v="0"/>
    <n v="0"/>
    <n v="0"/>
    <n v="0"/>
    <m/>
    <s v="126-000-009-000U"/>
    <s v="0"/>
    <s v="0"/>
    <s v="0"/>
    <s v="N"/>
    <m/>
    <m/>
    <m/>
    <s v="126-000-010-000,126-000-012-000,126-000-014-000"/>
    <n v="0"/>
    <n v="1"/>
    <x v="13"/>
    <x v="13"/>
  </r>
  <r>
    <s v="120-000-033-031"/>
    <s v="FEE"/>
    <x v="1"/>
    <s v="OLIVER NECK RD"/>
    <n v="130"/>
    <s v="GOULART DENNIS A"/>
    <s v="RR"/>
    <m/>
    <m/>
    <n v="2.29142"/>
    <n v="0"/>
    <n v="0"/>
    <n v="0"/>
    <n v="0"/>
    <m/>
    <n v="0"/>
    <n v="0"/>
    <n v="0"/>
    <m/>
    <n v="0"/>
    <m/>
    <m/>
    <m/>
    <m/>
    <n v="0"/>
    <m/>
    <m/>
    <n v="0"/>
    <n v="0"/>
    <n v="0"/>
    <n v="0"/>
    <n v="0"/>
    <m/>
    <s v="120-000-033-031"/>
    <s v="0"/>
    <s v="0"/>
    <s v="0"/>
    <s v="N"/>
    <s v="Well"/>
    <s v="Sept"/>
    <m/>
    <m/>
    <n v="0"/>
    <n v="1"/>
    <x v="16"/>
    <x v="16"/>
  </r>
  <r>
    <s v="120-000-001-009"/>
    <s v="FEE"/>
    <x v="1"/>
    <s v="629 WAREHAM RD"/>
    <n v="101"/>
    <s v="MANCINI JOHN P"/>
    <s v="RR"/>
    <m/>
    <m/>
    <n v="0.35677999999999999"/>
    <n v="1"/>
    <n v="1"/>
    <n v="1"/>
    <n v="1"/>
    <s v="SEPTIC"/>
    <n v="0"/>
    <n v="0"/>
    <n v="0"/>
    <m/>
    <n v="0"/>
    <m/>
    <m/>
    <m/>
    <s v="SEPTIC"/>
    <n v="0"/>
    <m/>
    <m/>
    <n v="1"/>
    <n v="1"/>
    <n v="3"/>
    <n v="1536"/>
    <n v="2"/>
    <m/>
    <s v="120-000-001-009"/>
    <s v="1950"/>
    <s v="2264"/>
    <s v="1"/>
    <s v="P"/>
    <s v="Well"/>
    <s v="Sept"/>
    <m/>
    <s v="120-000-001-010"/>
    <n v="0"/>
    <n v="1"/>
    <x v="16"/>
    <x v="16"/>
  </r>
  <r>
    <s v="120-000-008-000"/>
    <s v="FEE"/>
    <x v="1"/>
    <s v="626 WAREHAM RD"/>
    <n v="101"/>
    <s v="PARKER JOSEPH R JR"/>
    <s v="RR"/>
    <m/>
    <m/>
    <n v="0.50978000000000001"/>
    <n v="1"/>
    <n v="1"/>
    <n v="1"/>
    <n v="1"/>
    <s v="SEPTIC"/>
    <n v="0"/>
    <n v="0"/>
    <n v="0"/>
    <m/>
    <n v="0"/>
    <m/>
    <m/>
    <m/>
    <s v="SEPTIC"/>
    <n v="0"/>
    <m/>
    <m/>
    <n v="1"/>
    <n v="1"/>
    <n v="3"/>
    <n v="1632"/>
    <n v="1"/>
    <m/>
    <s v="120-000-008-000"/>
    <s v="1945"/>
    <s v="2454"/>
    <s v="1"/>
    <s v="U"/>
    <s v="Well"/>
    <s v="Sept"/>
    <m/>
    <m/>
    <n v="0"/>
    <n v="1"/>
    <x v="16"/>
    <x v="16"/>
  </r>
  <r>
    <s v="120-000-033-034"/>
    <s v="FEE"/>
    <x v="1"/>
    <s v="BARE FOOT PATH"/>
    <n v="130"/>
    <s v="GOULART MICHAEL L"/>
    <s v="RR"/>
    <m/>
    <m/>
    <n v="8.75352"/>
    <n v="0"/>
    <n v="0"/>
    <n v="0"/>
    <n v="0"/>
    <m/>
    <n v="0"/>
    <n v="0"/>
    <n v="0"/>
    <m/>
    <n v="0"/>
    <m/>
    <m/>
    <m/>
    <m/>
    <n v="0"/>
    <m/>
    <m/>
    <n v="0"/>
    <n v="0"/>
    <n v="0"/>
    <n v="0"/>
    <n v="0"/>
    <m/>
    <s v="120-000-033-034"/>
    <s v="0"/>
    <s v="0"/>
    <s v="0"/>
    <s v="N"/>
    <m/>
    <m/>
    <m/>
    <m/>
    <n v="0"/>
    <n v="1"/>
    <x v="16"/>
    <x v="16"/>
  </r>
  <r>
    <s v="128_16_0"/>
    <s v="FEE"/>
    <x v="2"/>
    <s v="0 WAREHAM ST"/>
    <n v="722"/>
    <s v="A D MAKEPEACE CO INC"/>
    <m/>
    <m/>
    <m/>
    <n v="0.12193"/>
    <n v="0"/>
    <n v="0"/>
    <n v="0"/>
    <n v="0"/>
    <m/>
    <n v="0"/>
    <n v="0"/>
    <n v="0"/>
    <m/>
    <n v="0"/>
    <m/>
    <m/>
    <m/>
    <m/>
    <n v="0"/>
    <m/>
    <m/>
    <n v="0"/>
    <n v="0"/>
    <n v="0"/>
    <n v="0"/>
    <n v="0"/>
    <m/>
    <m/>
    <m/>
    <m/>
    <m/>
    <m/>
    <m/>
    <m/>
    <m/>
    <m/>
    <n v="0"/>
    <n v="1"/>
    <x v="9"/>
    <x v="9"/>
  </r>
  <r>
    <s v="120-000-001-011"/>
    <s v="FEE"/>
    <x v="1"/>
    <s v="625 WAREHAM RD"/>
    <n v="130"/>
    <s v="NESS ERNESTINE"/>
    <s v="RR"/>
    <m/>
    <m/>
    <n v="0.25534000000000001"/>
    <n v="0"/>
    <n v="0"/>
    <n v="0"/>
    <n v="0"/>
    <m/>
    <n v="0"/>
    <n v="0"/>
    <n v="0"/>
    <m/>
    <n v="0"/>
    <m/>
    <m/>
    <m/>
    <m/>
    <n v="0"/>
    <m/>
    <m/>
    <n v="0"/>
    <n v="0"/>
    <n v="0"/>
    <n v="0"/>
    <n v="0"/>
    <m/>
    <s v="120-000-001-011"/>
    <s v="0"/>
    <s v="0"/>
    <s v="0"/>
    <s v="N"/>
    <m/>
    <m/>
    <m/>
    <m/>
    <n v="0"/>
    <n v="1"/>
    <x v="16"/>
    <x v="16"/>
  </r>
  <r>
    <s v="120-000-009-000"/>
    <s v="FEE"/>
    <x v="1"/>
    <s v="7 QUIET HOLLOW"/>
    <n v="101"/>
    <s v="ADAMOWSKI EUGENIA LIFE ESTATE"/>
    <s v="RR"/>
    <m/>
    <m/>
    <n v="0.42302000000000001"/>
    <n v="1"/>
    <n v="1"/>
    <n v="1"/>
    <n v="1"/>
    <s v="SEPTIC"/>
    <n v="0"/>
    <n v="0"/>
    <n v="0"/>
    <m/>
    <n v="0"/>
    <m/>
    <m/>
    <m/>
    <s v="SEPTIC"/>
    <n v="0"/>
    <m/>
    <m/>
    <n v="1"/>
    <n v="1"/>
    <n v="4"/>
    <n v="1610"/>
    <n v="1"/>
    <m/>
    <s v="120-000-009-000"/>
    <s v="1945"/>
    <s v="3164"/>
    <s v="1"/>
    <s v="Y"/>
    <s v="Well"/>
    <s v="Sept"/>
    <m/>
    <m/>
    <n v="0"/>
    <n v="1"/>
    <x v="16"/>
    <x v="16"/>
  </r>
  <r>
    <s v="128_15_0"/>
    <s v="FEE"/>
    <x v="2"/>
    <m/>
    <n v="999"/>
    <s v="UNK-191"/>
    <m/>
    <m/>
    <m/>
    <n v="7.87188"/>
    <n v="0"/>
    <n v="0"/>
    <n v="0"/>
    <n v="0"/>
    <m/>
    <n v="0"/>
    <n v="0"/>
    <n v="0"/>
    <m/>
    <n v="0"/>
    <m/>
    <m/>
    <m/>
    <m/>
    <n v="0"/>
    <m/>
    <m/>
    <n v="0"/>
    <n v="0"/>
    <n v="0"/>
    <n v="0"/>
    <n v="0"/>
    <m/>
    <m/>
    <m/>
    <m/>
    <m/>
    <m/>
    <m/>
    <m/>
    <m/>
    <m/>
    <n v="0"/>
    <n v="1"/>
    <x v="9"/>
    <x v="9"/>
  </r>
  <r>
    <s v="124-000-000C-000"/>
    <s v="FEE"/>
    <x v="1"/>
    <s v="BEACH C"/>
    <n v="132"/>
    <s v="TWIN LAKES IMPROVEMENT ASSOC"/>
    <s v="R25"/>
    <m/>
    <m/>
    <n v="0.23799000000000001"/>
    <n v="0"/>
    <n v="0"/>
    <n v="0"/>
    <n v="0"/>
    <m/>
    <n v="0"/>
    <n v="0"/>
    <n v="0"/>
    <m/>
    <n v="0"/>
    <m/>
    <m/>
    <m/>
    <m/>
    <n v="0"/>
    <m/>
    <m/>
    <n v="0"/>
    <n v="0"/>
    <n v="0"/>
    <n v="0"/>
    <n v="0"/>
    <m/>
    <s v="124-000-000C-000"/>
    <s v="0"/>
    <s v="0"/>
    <s v="0"/>
    <s v="N"/>
    <m/>
    <m/>
    <m/>
    <m/>
    <n v="0"/>
    <n v="1"/>
    <x v="16"/>
    <x v="16"/>
  </r>
  <r>
    <s v="120-000-001-032"/>
    <s v="FEE"/>
    <x v="1"/>
    <s v="2 QUIET HOLLOW"/>
    <n v="132"/>
    <s v="ONEIL PETER P"/>
    <s v="RR"/>
    <m/>
    <m/>
    <n v="0.11228"/>
    <n v="0"/>
    <n v="0"/>
    <n v="0"/>
    <n v="0"/>
    <m/>
    <n v="0"/>
    <n v="0"/>
    <n v="0"/>
    <m/>
    <n v="0"/>
    <m/>
    <m/>
    <m/>
    <m/>
    <n v="0"/>
    <m/>
    <m/>
    <n v="0"/>
    <n v="0"/>
    <n v="0"/>
    <n v="0"/>
    <n v="0"/>
    <m/>
    <s v="120-000-001-032"/>
    <s v="0"/>
    <s v="0"/>
    <s v="0"/>
    <s v="N"/>
    <m/>
    <m/>
    <m/>
    <m/>
    <n v="0"/>
    <n v="1"/>
    <x v="16"/>
    <x v="16"/>
  </r>
  <r>
    <s v="120-000-001-012"/>
    <s v="FEE"/>
    <x v="1"/>
    <s v="621 WAREHAM RD"/>
    <n v="101"/>
    <s v="NESS RICHARD A"/>
    <s v="RR"/>
    <m/>
    <m/>
    <n v="0.18989"/>
    <n v="1"/>
    <n v="1"/>
    <n v="1"/>
    <n v="1"/>
    <s v="SEPTIC"/>
    <n v="0"/>
    <n v="0"/>
    <n v="0"/>
    <m/>
    <n v="0"/>
    <m/>
    <m/>
    <m/>
    <s v="SEPTIC"/>
    <n v="0"/>
    <m/>
    <m/>
    <n v="1"/>
    <n v="1"/>
    <n v="3"/>
    <n v="1222"/>
    <n v="1"/>
    <m/>
    <s v="120-000-001-012"/>
    <s v="1976"/>
    <s v="2706"/>
    <s v="1"/>
    <s v="Y"/>
    <s v="Well"/>
    <s v="Sept"/>
    <m/>
    <m/>
    <n v="0"/>
    <n v="1"/>
    <x v="16"/>
    <x v="16"/>
  </r>
  <r>
    <s v="120-000-010-000"/>
    <s v="FEE"/>
    <x v="1"/>
    <s v="7 QUIET HOLLOW"/>
    <n v="132"/>
    <s v="ADAMOWSKI EUGENIA LIFE ESTATE"/>
    <s v="RR"/>
    <m/>
    <m/>
    <n v="0.35156999999999999"/>
    <n v="0"/>
    <n v="0"/>
    <n v="0"/>
    <n v="0"/>
    <m/>
    <n v="0"/>
    <n v="0"/>
    <n v="0"/>
    <m/>
    <n v="0"/>
    <m/>
    <m/>
    <m/>
    <m/>
    <n v="0"/>
    <m/>
    <m/>
    <n v="0"/>
    <n v="0"/>
    <n v="0"/>
    <n v="0"/>
    <n v="0"/>
    <m/>
    <s v="120-000-010-000"/>
    <s v="0"/>
    <s v="0"/>
    <s v="0"/>
    <s v="N"/>
    <m/>
    <m/>
    <m/>
    <m/>
    <n v="0"/>
    <n v="1"/>
    <x v="16"/>
    <x v="16"/>
  </r>
  <r>
    <s v="120-000-033-032"/>
    <s v="FEE"/>
    <x v="1"/>
    <s v="20 BARE FOOT PATH"/>
    <n v="101"/>
    <s v="SYLVIA LISA M"/>
    <s v="RR"/>
    <m/>
    <m/>
    <n v="1.4799599999999999"/>
    <n v="0"/>
    <n v="1"/>
    <n v="0"/>
    <n v="1"/>
    <m/>
    <n v="0"/>
    <n v="0"/>
    <n v="0"/>
    <m/>
    <n v="0"/>
    <m/>
    <m/>
    <m/>
    <s v="SEPTIC"/>
    <n v="0"/>
    <m/>
    <m/>
    <n v="0"/>
    <n v="1"/>
    <n v="2"/>
    <n v="528"/>
    <n v="1"/>
    <m/>
    <s v="120-000-033-032"/>
    <s v="1940"/>
    <s v="760"/>
    <s v="1"/>
    <s v="P"/>
    <s v="Well"/>
    <s v="Sept"/>
    <m/>
    <m/>
    <n v="0"/>
    <n v="1"/>
    <x v="16"/>
    <x v="16"/>
  </r>
  <r>
    <s v="120-000-001-033"/>
    <s v="FEE"/>
    <x v="1"/>
    <s v="2 QUIET HOLLOW"/>
    <n v="101"/>
    <s v="ONEIL PETER P"/>
    <s v="RR"/>
    <m/>
    <m/>
    <n v="0.22819"/>
    <n v="1"/>
    <n v="1"/>
    <n v="1"/>
    <n v="1"/>
    <s v="SEPTIC"/>
    <n v="0"/>
    <n v="0"/>
    <n v="0"/>
    <m/>
    <n v="0"/>
    <m/>
    <m/>
    <m/>
    <s v="SEPTIC"/>
    <n v="0"/>
    <m/>
    <m/>
    <n v="1"/>
    <n v="1"/>
    <n v="1"/>
    <n v="1673"/>
    <n v="1"/>
    <m/>
    <s v="120-000-001-033"/>
    <s v="2002"/>
    <s v="3210"/>
    <s v="1"/>
    <s v="Y"/>
    <s v="Wate"/>
    <s v="Sept"/>
    <m/>
    <m/>
    <n v="0"/>
    <n v="1"/>
    <x v="16"/>
    <x v="16"/>
  </r>
  <r>
    <s v="120-000-001-013"/>
    <s v="FEE"/>
    <x v="1"/>
    <s v="619 WAREHAM RD"/>
    <n v="132"/>
    <s v="MANCINI JOHN P"/>
    <s v="RR"/>
    <m/>
    <m/>
    <n v="0.21754999999999999"/>
    <n v="0"/>
    <n v="0"/>
    <n v="0"/>
    <n v="0"/>
    <m/>
    <n v="0"/>
    <n v="0"/>
    <n v="0"/>
    <m/>
    <n v="0"/>
    <m/>
    <m/>
    <m/>
    <m/>
    <n v="0"/>
    <m/>
    <m/>
    <n v="0"/>
    <n v="0"/>
    <n v="0"/>
    <n v="0"/>
    <n v="0"/>
    <m/>
    <s v="120-000-001-013"/>
    <s v="0"/>
    <s v="0"/>
    <s v="0"/>
    <s v="N"/>
    <m/>
    <m/>
    <m/>
    <m/>
    <n v="0"/>
    <n v="1"/>
    <x v="16"/>
    <x v="16"/>
  </r>
  <r>
    <s v="120-035A-003-459"/>
    <s v="FEE"/>
    <x v="1"/>
    <s v="2 SUNSET BLVD"/>
    <n v="101"/>
    <s v="GLADYS M JOSEPHSON LIFE ESTATE"/>
    <s v="R25"/>
    <m/>
    <m/>
    <n v="0.35056999999999999"/>
    <n v="1"/>
    <n v="1"/>
    <n v="1"/>
    <n v="1"/>
    <s v="SEPTIC"/>
    <n v="0"/>
    <n v="0"/>
    <n v="0"/>
    <m/>
    <n v="0"/>
    <m/>
    <m/>
    <m/>
    <s v="SEPTIC"/>
    <n v="0"/>
    <m/>
    <m/>
    <n v="1"/>
    <n v="1"/>
    <n v="0"/>
    <n v="780"/>
    <n v="1"/>
    <m/>
    <s v="120-035A-003-459"/>
    <s v="1982"/>
    <s v="1860"/>
    <s v="1"/>
    <s v="X"/>
    <s v="Well"/>
    <s v="Sept"/>
    <m/>
    <m/>
    <n v="0"/>
    <n v="1"/>
    <x v="16"/>
    <x v="16"/>
  </r>
  <r>
    <s v="120-000-001-035"/>
    <s v="FEE"/>
    <x v="1"/>
    <s v="10 QUIET HOLLOW"/>
    <n v="132"/>
    <s v="MCDONOUGH THOMAS J"/>
    <s v="RR"/>
    <m/>
    <m/>
    <n v="0.13955000000000001"/>
    <n v="0"/>
    <n v="0"/>
    <n v="0"/>
    <n v="0"/>
    <m/>
    <n v="0"/>
    <n v="0"/>
    <n v="0"/>
    <m/>
    <n v="0"/>
    <m/>
    <m/>
    <m/>
    <m/>
    <n v="0"/>
    <m/>
    <m/>
    <n v="0"/>
    <n v="0"/>
    <n v="0"/>
    <n v="0"/>
    <n v="0"/>
    <m/>
    <s v="120-000-001-035"/>
    <s v="0"/>
    <s v="0"/>
    <s v="0"/>
    <s v="N"/>
    <m/>
    <m/>
    <m/>
    <m/>
    <n v="0"/>
    <n v="1"/>
    <x v="16"/>
    <x v="16"/>
  </r>
  <r>
    <s v="TS_GAPS_NO_MAPPAR"/>
    <m/>
    <x v="1"/>
    <m/>
    <n v="0"/>
    <m/>
    <m/>
    <m/>
    <m/>
    <n v="4.0000000000000003E-5"/>
    <n v="0"/>
    <n v="0"/>
    <n v="0"/>
    <n v="0"/>
    <m/>
    <n v="0"/>
    <n v="0"/>
    <n v="0"/>
    <m/>
    <n v="0"/>
    <m/>
    <m/>
    <m/>
    <m/>
    <n v="0"/>
    <m/>
    <m/>
    <n v="0"/>
    <n v="0"/>
    <n v="0"/>
    <n v="0"/>
    <n v="0"/>
    <m/>
    <m/>
    <s v="0"/>
    <s v="0"/>
    <s v="0"/>
    <m/>
    <m/>
    <m/>
    <m/>
    <m/>
    <n v="0"/>
    <n v="1"/>
    <x v="15"/>
    <x v="15"/>
  </r>
  <r>
    <s v="120-000-001-036"/>
    <s v="FEE"/>
    <x v="1"/>
    <s v="10 QUIET HOLLOW"/>
    <n v="101"/>
    <s v="MCDONOUGH THOMAS J"/>
    <s v="RR"/>
    <m/>
    <m/>
    <n v="0.16134000000000001"/>
    <n v="1"/>
    <n v="1"/>
    <n v="1"/>
    <n v="1"/>
    <s v="SEPTIC"/>
    <n v="0"/>
    <n v="0"/>
    <n v="0"/>
    <m/>
    <n v="0"/>
    <m/>
    <m/>
    <m/>
    <s v="SEPTIC"/>
    <n v="0"/>
    <m/>
    <m/>
    <n v="1"/>
    <n v="1"/>
    <n v="0"/>
    <n v="1840"/>
    <n v="1"/>
    <m/>
    <s v="120-000-001-036"/>
    <s v="1967"/>
    <s v="2384"/>
    <s v="1"/>
    <s v="Y"/>
    <s v="Well"/>
    <s v="Sept"/>
    <m/>
    <m/>
    <n v="0"/>
    <n v="1"/>
    <x v="16"/>
    <x v="16"/>
  </r>
  <r>
    <s v="120-035A-003-458"/>
    <s v="FEE"/>
    <x v="1"/>
    <s v="6 SUNSET BLVD"/>
    <n v="101"/>
    <s v="SUNSET REALTY TRUST"/>
    <s v="R25"/>
    <m/>
    <m/>
    <n v="0.44194"/>
    <n v="1"/>
    <n v="1"/>
    <n v="1"/>
    <n v="1"/>
    <s v="SEPTIC"/>
    <n v="0"/>
    <n v="0"/>
    <n v="0"/>
    <m/>
    <n v="0"/>
    <m/>
    <m/>
    <m/>
    <s v="SEPTIC"/>
    <n v="0"/>
    <m/>
    <m/>
    <n v="1"/>
    <n v="1"/>
    <n v="4"/>
    <n v="1740"/>
    <n v="1"/>
    <m/>
    <s v="120-035A-003-458"/>
    <s v="1973"/>
    <s v="2636"/>
    <s v="1"/>
    <s v="P"/>
    <s v="Well"/>
    <s v="Sept"/>
    <m/>
    <m/>
    <n v="0"/>
    <n v="1"/>
    <x v="16"/>
    <x v="16"/>
  </r>
  <r>
    <s v="120-000-001-014"/>
    <s v="FEE"/>
    <x v="1"/>
    <s v="617 WAREHAM RD"/>
    <n v="132"/>
    <s v="MANCINI JANET M"/>
    <s v="RR"/>
    <m/>
    <m/>
    <n v="0.26840999999999998"/>
    <n v="0"/>
    <n v="0"/>
    <n v="0"/>
    <n v="0"/>
    <m/>
    <n v="0"/>
    <n v="0"/>
    <n v="0"/>
    <m/>
    <n v="0"/>
    <m/>
    <m/>
    <m/>
    <m/>
    <n v="0"/>
    <m/>
    <m/>
    <n v="0"/>
    <n v="0"/>
    <n v="0"/>
    <n v="0"/>
    <n v="0"/>
    <m/>
    <s v="120-000-001-014"/>
    <s v="0"/>
    <s v="0"/>
    <s v="0"/>
    <s v="N"/>
    <m/>
    <m/>
    <m/>
    <s v="120-000-001-015"/>
    <n v="0"/>
    <n v="1"/>
    <x v="16"/>
    <x v="16"/>
  </r>
  <r>
    <s v="120-000-012-000Z"/>
    <s v="FEE"/>
    <x v="1"/>
    <s v="15 QUIET HOLLOW"/>
    <n v="101"/>
    <s v="LEECH WILLIAM F"/>
    <s v="RR"/>
    <m/>
    <m/>
    <n v="0.70025999999999999"/>
    <n v="1"/>
    <n v="1"/>
    <n v="1"/>
    <n v="1"/>
    <s v="SEPTIC"/>
    <n v="0"/>
    <n v="0"/>
    <n v="0"/>
    <m/>
    <n v="0"/>
    <m/>
    <m/>
    <m/>
    <s v="SEPTIC"/>
    <n v="0"/>
    <m/>
    <m/>
    <n v="1"/>
    <n v="1"/>
    <n v="0"/>
    <n v="736"/>
    <n v="1"/>
    <m/>
    <s v="120-000-012-000Z"/>
    <s v="1950"/>
    <s v="1612"/>
    <s v="1"/>
    <s v="P"/>
    <s v="Well"/>
    <s v="Sept"/>
    <m/>
    <s v="120-000-011-000"/>
    <n v="0"/>
    <n v="1"/>
    <x v="16"/>
    <x v="16"/>
  </r>
  <r>
    <s v="120-035A-003-454"/>
    <s v="FEE"/>
    <x v="1"/>
    <s v="1 SUNSET BLVD"/>
    <n v="101"/>
    <s v="CAMPBELL MICHAEL"/>
    <s v="R25"/>
    <m/>
    <m/>
    <n v="0.37032999999999999"/>
    <n v="1"/>
    <n v="1"/>
    <n v="1"/>
    <n v="1"/>
    <s v="SEPTIC"/>
    <n v="0"/>
    <n v="0"/>
    <n v="0"/>
    <m/>
    <n v="0"/>
    <m/>
    <m/>
    <m/>
    <s v="SEPTIC"/>
    <n v="0"/>
    <m/>
    <m/>
    <n v="1"/>
    <n v="1"/>
    <n v="2"/>
    <n v="1300"/>
    <n v="2"/>
    <m/>
    <s v="120-035A-003-454"/>
    <s v="1999"/>
    <s v="2445"/>
    <s v="1"/>
    <s v="Y"/>
    <s v="Well"/>
    <s v="Sept"/>
    <m/>
    <m/>
    <n v="0"/>
    <n v="1"/>
    <x v="16"/>
    <x v="16"/>
  </r>
  <r>
    <s v="120-000-001-037"/>
    <s v="FEE"/>
    <x v="1"/>
    <s v="16 QUIET HOLLOW"/>
    <n v="101"/>
    <s v="MORIN JEFFREY"/>
    <s v="RR"/>
    <m/>
    <m/>
    <n v="0.161"/>
    <n v="1"/>
    <n v="1"/>
    <n v="1"/>
    <n v="1"/>
    <s v="SEPTIC"/>
    <n v="0"/>
    <n v="0"/>
    <n v="0"/>
    <m/>
    <n v="0"/>
    <m/>
    <m/>
    <m/>
    <s v="SEPTIC"/>
    <n v="0"/>
    <m/>
    <m/>
    <n v="1"/>
    <n v="1"/>
    <n v="2"/>
    <n v="1162"/>
    <n v="1"/>
    <m/>
    <s v="120-000-001-037"/>
    <s v="1988"/>
    <s v="3068"/>
    <s v="1"/>
    <s v="Y"/>
    <s v="Well"/>
    <s v="Sept"/>
    <m/>
    <m/>
    <n v="0"/>
    <n v="1"/>
    <x v="16"/>
    <x v="16"/>
  </r>
  <r>
    <s v="120-000-033-027"/>
    <s v="FEE"/>
    <x v="1"/>
    <s v="OLIVER NECK RD"/>
    <n v="132"/>
    <s v="GOULART MICHAEL L"/>
    <s v="RR"/>
    <m/>
    <m/>
    <n v="0.58347000000000004"/>
    <n v="0"/>
    <n v="0"/>
    <n v="0"/>
    <n v="0"/>
    <m/>
    <n v="0"/>
    <n v="0"/>
    <n v="0"/>
    <m/>
    <n v="0"/>
    <m/>
    <m/>
    <m/>
    <m/>
    <n v="0"/>
    <m/>
    <m/>
    <n v="0"/>
    <n v="0"/>
    <n v="0"/>
    <n v="0"/>
    <n v="0"/>
    <m/>
    <s v="120-000-033-027"/>
    <s v="0"/>
    <s v="0"/>
    <s v="0"/>
    <s v="N"/>
    <m/>
    <m/>
    <m/>
    <m/>
    <n v="0"/>
    <n v="1"/>
    <x v="16"/>
    <x v="16"/>
  </r>
  <r>
    <s v="120-035A-003-457"/>
    <s v="FEE"/>
    <x v="1"/>
    <s v="10 SUNSET BLVD"/>
    <n v="101"/>
    <s v="ACCOLLA REALTY TRUST"/>
    <s v="R25"/>
    <m/>
    <m/>
    <n v="0.41571000000000002"/>
    <n v="1"/>
    <n v="1"/>
    <n v="1"/>
    <n v="1"/>
    <s v="SEPTIC"/>
    <n v="0"/>
    <n v="0"/>
    <n v="0"/>
    <m/>
    <n v="0"/>
    <m/>
    <m/>
    <m/>
    <s v="SEPTIC"/>
    <n v="0"/>
    <m/>
    <m/>
    <n v="1"/>
    <n v="1"/>
    <n v="3"/>
    <n v="1192"/>
    <n v="1"/>
    <m/>
    <s v="120-035A-003-457"/>
    <s v="1973"/>
    <s v="2794"/>
    <s v="1"/>
    <s v="P"/>
    <s v="Well"/>
    <s v="Sept"/>
    <m/>
    <m/>
    <n v="0"/>
    <n v="1"/>
    <x v="16"/>
    <x v="16"/>
  </r>
  <r>
    <s v="120-000-001-016"/>
    <s v="FEE"/>
    <x v="1"/>
    <s v="613 WAREHAM RD"/>
    <n v="131"/>
    <s v="BUBAR RACHEL"/>
    <s v="RR"/>
    <m/>
    <m/>
    <n v="0.14352000000000001"/>
    <n v="0"/>
    <n v="0"/>
    <n v="0"/>
    <n v="0"/>
    <m/>
    <n v="0"/>
    <n v="0"/>
    <n v="0"/>
    <m/>
    <n v="0"/>
    <m/>
    <m/>
    <m/>
    <m/>
    <n v="0"/>
    <m/>
    <m/>
    <n v="0"/>
    <n v="0"/>
    <n v="0"/>
    <n v="0"/>
    <n v="0"/>
    <m/>
    <s v="120-000-001-016"/>
    <s v="0"/>
    <s v="0"/>
    <s v="0"/>
    <s v="N"/>
    <m/>
    <m/>
    <m/>
    <m/>
    <n v="0"/>
    <n v="1"/>
    <x v="16"/>
    <x v="16"/>
  </r>
  <r>
    <s v="120-000-001-034Z"/>
    <s v="FEE"/>
    <x v="1"/>
    <s v="610 WAREHAM RD"/>
    <n v="101"/>
    <s v="WM SPECIALTY MORTGAGE LLC"/>
    <s v="RR"/>
    <m/>
    <m/>
    <n v="0.69435000000000002"/>
    <n v="1"/>
    <n v="1"/>
    <n v="1"/>
    <n v="1"/>
    <s v="SEPTIC"/>
    <n v="0"/>
    <n v="0"/>
    <n v="0"/>
    <m/>
    <n v="0"/>
    <m/>
    <m/>
    <m/>
    <s v="SEPTIC"/>
    <n v="0"/>
    <m/>
    <m/>
    <n v="1"/>
    <n v="1"/>
    <n v="4"/>
    <n v="1456"/>
    <n v="1.75"/>
    <m/>
    <s v="120-000-001-034Z"/>
    <s v="1987"/>
    <s v="2677"/>
    <s v="1"/>
    <s v="N"/>
    <s v="Well"/>
    <s v="Sept"/>
    <m/>
    <s v="120-000-001-038,120-000-001-039,120-000-001-043"/>
    <n v="0"/>
    <n v="1"/>
    <x v="16"/>
    <x v="16"/>
  </r>
  <r>
    <s v="120-000-004-000"/>
    <s v="FEE"/>
    <x v="1"/>
    <s v="OLD HALFWAY POND RD"/>
    <n v="601"/>
    <s v="MANCINI JOHN P SR"/>
    <s v="RR"/>
    <m/>
    <m/>
    <n v="43.819200000000002"/>
    <n v="0"/>
    <n v="0"/>
    <n v="0"/>
    <n v="0"/>
    <m/>
    <n v="0"/>
    <n v="0"/>
    <n v="0"/>
    <m/>
    <n v="0"/>
    <m/>
    <m/>
    <m/>
    <m/>
    <n v="0"/>
    <m/>
    <m/>
    <n v="0"/>
    <n v="0"/>
    <n v="0"/>
    <n v="0"/>
    <n v="0"/>
    <m/>
    <s v="120-000-004-000"/>
    <s v="0"/>
    <s v="0"/>
    <s v="0"/>
    <s v="N"/>
    <m/>
    <m/>
    <m/>
    <m/>
    <n v="0"/>
    <n v="1"/>
    <x v="7"/>
    <x v="7"/>
  </r>
  <r>
    <s v="PUB ROW"/>
    <s v="PUB ROW"/>
    <x v="1"/>
    <m/>
    <n v="0"/>
    <m/>
    <m/>
    <m/>
    <m/>
    <n v="0.51798"/>
    <n v="0"/>
    <n v="0"/>
    <n v="0"/>
    <n v="0"/>
    <m/>
    <n v="0"/>
    <n v="0"/>
    <n v="0"/>
    <m/>
    <n v="0"/>
    <m/>
    <m/>
    <m/>
    <m/>
    <n v="0"/>
    <m/>
    <m/>
    <n v="0"/>
    <n v="0"/>
    <n v="0"/>
    <n v="0"/>
    <n v="0"/>
    <m/>
    <m/>
    <s v="0"/>
    <s v="0"/>
    <s v="0"/>
    <m/>
    <m/>
    <m/>
    <m/>
    <m/>
    <n v="0"/>
    <n v="1"/>
    <x v="16"/>
    <x v="16"/>
  </r>
  <r>
    <s v="120-000-001-040"/>
    <s v="FEE"/>
    <x v="1"/>
    <s v="16 QUIET HOLLOW"/>
    <n v="132"/>
    <s v="MORIN JEFFREY"/>
    <s v="RR"/>
    <m/>
    <m/>
    <n v="0.17404"/>
    <n v="0"/>
    <n v="0"/>
    <n v="0"/>
    <n v="0"/>
    <m/>
    <n v="0"/>
    <n v="0"/>
    <n v="0"/>
    <m/>
    <n v="0"/>
    <m/>
    <m/>
    <m/>
    <m/>
    <n v="0"/>
    <m/>
    <m/>
    <n v="0"/>
    <n v="0"/>
    <n v="0"/>
    <n v="0"/>
    <n v="0"/>
    <m/>
    <s v="120-000-001-040"/>
    <s v="0"/>
    <s v="0"/>
    <s v="0"/>
    <s v="Y"/>
    <m/>
    <m/>
    <m/>
    <m/>
    <n v="0"/>
    <n v="1"/>
    <x v="16"/>
    <x v="16"/>
  </r>
  <r>
    <s v="TS_GAPS_NO_MAPPAR"/>
    <m/>
    <x v="1"/>
    <m/>
    <n v="0"/>
    <m/>
    <m/>
    <m/>
    <m/>
    <n v="5.0000000000000002E-5"/>
    <n v="0"/>
    <n v="0"/>
    <n v="0"/>
    <n v="0"/>
    <m/>
    <n v="0"/>
    <n v="0"/>
    <n v="0"/>
    <m/>
    <n v="0"/>
    <m/>
    <m/>
    <m/>
    <m/>
    <n v="0"/>
    <m/>
    <m/>
    <n v="0"/>
    <n v="0"/>
    <n v="0"/>
    <n v="0"/>
    <n v="0"/>
    <m/>
    <m/>
    <s v="0"/>
    <s v="0"/>
    <s v="0"/>
    <m/>
    <m/>
    <m/>
    <m/>
    <m/>
    <n v="0"/>
    <n v="1"/>
    <x v="15"/>
    <x v="15"/>
  </r>
  <r>
    <s v="120-000-001-017"/>
    <s v="FEE"/>
    <x v="1"/>
    <s v="611 WAREHAM RD"/>
    <n v="130"/>
    <s v="MANCINI JOHN P JR"/>
    <s v="RR"/>
    <m/>
    <m/>
    <n v="0.14327000000000001"/>
    <n v="0"/>
    <n v="0"/>
    <n v="0"/>
    <n v="0"/>
    <m/>
    <n v="0"/>
    <n v="0"/>
    <n v="0"/>
    <m/>
    <n v="0"/>
    <m/>
    <m/>
    <m/>
    <m/>
    <n v="0"/>
    <m/>
    <m/>
    <n v="0"/>
    <n v="0"/>
    <n v="0"/>
    <n v="0"/>
    <n v="0"/>
    <m/>
    <s v="120-000-001-017"/>
    <s v="0"/>
    <s v="0"/>
    <s v="0"/>
    <s v="N"/>
    <m/>
    <m/>
    <m/>
    <m/>
    <n v="0"/>
    <n v="1"/>
    <x v="16"/>
    <x v="16"/>
  </r>
  <r>
    <s v="120-035A-003-455"/>
    <s v="FEE"/>
    <x v="1"/>
    <s v="9 SUNSET BLVD"/>
    <n v="101"/>
    <s v="SILVESTRO DOMENIC J"/>
    <s v="R25"/>
    <m/>
    <m/>
    <n v="0.55881000000000003"/>
    <n v="1"/>
    <n v="1"/>
    <n v="1"/>
    <n v="1"/>
    <s v="SEPTIC"/>
    <n v="0"/>
    <n v="0"/>
    <n v="0"/>
    <m/>
    <n v="0"/>
    <m/>
    <m/>
    <m/>
    <s v="SEPTIC"/>
    <n v="0"/>
    <m/>
    <m/>
    <n v="1"/>
    <n v="1"/>
    <n v="4"/>
    <n v="2958"/>
    <n v="1"/>
    <m/>
    <s v="120-035A-003-455"/>
    <s v="1989"/>
    <s v="4672"/>
    <s v="1"/>
    <s v="X"/>
    <s v="Well"/>
    <s v="Sept"/>
    <m/>
    <m/>
    <n v="0"/>
    <n v="1"/>
    <x v="16"/>
    <x v="16"/>
  </r>
  <r>
    <s v="PUB ROW"/>
    <s v="PUB ROW"/>
    <x v="2"/>
    <m/>
    <n v="999"/>
    <s v="UNK-282"/>
    <m/>
    <m/>
    <m/>
    <n v="10.404999999999999"/>
    <n v="0"/>
    <n v="0"/>
    <n v="0"/>
    <n v="0"/>
    <m/>
    <n v="0"/>
    <n v="0"/>
    <n v="0"/>
    <m/>
    <n v="0"/>
    <m/>
    <m/>
    <m/>
    <m/>
    <n v="0"/>
    <m/>
    <m/>
    <n v="0"/>
    <n v="0"/>
    <n v="0"/>
    <n v="0"/>
    <n v="0"/>
    <m/>
    <m/>
    <m/>
    <m/>
    <m/>
    <m/>
    <m/>
    <m/>
    <m/>
    <m/>
    <n v="0"/>
    <n v="1"/>
    <x v="14"/>
    <x v="14"/>
  </r>
  <r>
    <s v="120-035A-476-000"/>
    <s v="FEE"/>
    <x v="1"/>
    <s v="11 GRANBY LN"/>
    <n v="101"/>
    <s v="GROOM MICHAEL P"/>
    <s v="R25"/>
    <m/>
    <m/>
    <n v="0.36291000000000001"/>
    <n v="1"/>
    <n v="1"/>
    <n v="1"/>
    <n v="1"/>
    <s v="SEPTIC"/>
    <n v="0"/>
    <n v="0"/>
    <n v="0"/>
    <m/>
    <n v="0"/>
    <m/>
    <m/>
    <m/>
    <s v="SEPTIC"/>
    <n v="0"/>
    <m/>
    <m/>
    <n v="1"/>
    <n v="1"/>
    <n v="3"/>
    <n v="1144"/>
    <n v="1"/>
    <m/>
    <s v="120-035A-476-000"/>
    <s v="1992"/>
    <s v="2484"/>
    <s v="1"/>
    <s v="Y"/>
    <s v="Well"/>
    <s v="Sept"/>
    <m/>
    <m/>
    <n v="0"/>
    <n v="1"/>
    <x v="16"/>
    <x v="16"/>
  </r>
  <r>
    <s v="120-000-013A-000"/>
    <s v="FEE"/>
    <x v="1"/>
    <s v="21 QUIET HOLLOW"/>
    <n v="101"/>
    <s v="KELLY GERARD"/>
    <s v="RR"/>
    <m/>
    <m/>
    <n v="0.96819999999999995"/>
    <n v="1"/>
    <n v="1"/>
    <n v="1"/>
    <n v="1"/>
    <s v="SEPTIC"/>
    <n v="0"/>
    <n v="0"/>
    <n v="0"/>
    <m/>
    <n v="0"/>
    <m/>
    <m/>
    <m/>
    <s v="SEPTIC"/>
    <n v="0"/>
    <m/>
    <m/>
    <n v="1"/>
    <n v="1"/>
    <n v="2"/>
    <n v="1683"/>
    <n v="1"/>
    <m/>
    <s v="120-000-013A-000"/>
    <s v="1970"/>
    <s v="3646"/>
    <s v="1"/>
    <s v="Y"/>
    <s v="Well"/>
    <s v="Sept"/>
    <m/>
    <m/>
    <n v="0"/>
    <n v="1"/>
    <x v="16"/>
    <x v="16"/>
  </r>
  <r>
    <s v="120-035A-003-456"/>
    <s v="FEE"/>
    <x v="1"/>
    <s v="14 SUNSET BLVD"/>
    <n v="101"/>
    <s v="SHEA FAMILY INVESTMENT TRUST"/>
    <s v="R25"/>
    <m/>
    <m/>
    <n v="0.69837000000000005"/>
    <n v="1"/>
    <n v="1"/>
    <n v="1"/>
    <n v="1"/>
    <s v="SEPTIC"/>
    <n v="0"/>
    <n v="0"/>
    <n v="0"/>
    <m/>
    <n v="0"/>
    <m/>
    <m/>
    <m/>
    <s v="SEPTIC"/>
    <n v="0"/>
    <m/>
    <m/>
    <n v="1"/>
    <n v="1"/>
    <n v="3"/>
    <n v="854"/>
    <n v="1"/>
    <m/>
    <s v="120-035A-003-456"/>
    <s v="1958"/>
    <s v="1268"/>
    <s v="1"/>
    <s v="P"/>
    <s v="Well"/>
    <s v="Sept"/>
    <m/>
    <m/>
    <n v="0"/>
    <n v="1"/>
    <x v="16"/>
    <x v="16"/>
  </r>
  <r>
    <s v="120-000-001-041Z"/>
    <s v="FEE"/>
    <x v="1"/>
    <s v="22 QUIET HOLLOW"/>
    <n v="101"/>
    <s v="KELLEY MICHAEL J"/>
    <s v="RR"/>
    <m/>
    <m/>
    <n v="0.29415999999999998"/>
    <n v="1"/>
    <n v="1"/>
    <n v="1"/>
    <n v="1"/>
    <s v="SEPTIC"/>
    <n v="0"/>
    <n v="0"/>
    <n v="0"/>
    <m/>
    <n v="0"/>
    <m/>
    <m/>
    <m/>
    <s v="SEPTIC"/>
    <n v="0"/>
    <m/>
    <m/>
    <n v="1"/>
    <n v="1"/>
    <n v="3"/>
    <n v="1664"/>
    <n v="1.5"/>
    <m/>
    <s v="120-000-001-041Z"/>
    <s v="1977"/>
    <s v="3832"/>
    <s v="1"/>
    <s v="P"/>
    <s v="Well"/>
    <s v="Sept"/>
    <m/>
    <s v="120-000-001-042"/>
    <n v="0"/>
    <n v="1"/>
    <x v="16"/>
    <x v="16"/>
  </r>
  <r>
    <s v="120-000-001-018"/>
    <s v="FEE"/>
    <x v="1"/>
    <s v="605 WAREHAM RD"/>
    <n v="132"/>
    <s v="FABICH GERALD"/>
    <s v="RR"/>
    <m/>
    <m/>
    <n v="0.13778000000000001"/>
    <n v="1"/>
    <n v="1"/>
    <n v="1"/>
    <n v="1"/>
    <s v="SEPTIC"/>
    <n v="0"/>
    <n v="0"/>
    <n v="0"/>
    <m/>
    <n v="0"/>
    <m/>
    <m/>
    <m/>
    <s v="SEPTIC"/>
    <n v="0"/>
    <m/>
    <m/>
    <n v="1"/>
    <n v="1"/>
    <n v="0"/>
    <n v="0"/>
    <n v="0"/>
    <m/>
    <s v="120-000-001-018"/>
    <s v="0"/>
    <s v="0"/>
    <s v="0"/>
    <s v="N"/>
    <s v="Well"/>
    <s v="Sept"/>
    <m/>
    <m/>
    <n v="0"/>
    <n v="1"/>
    <x v="16"/>
    <x v="16"/>
  </r>
  <r>
    <s v="120-000-033-033"/>
    <s v="FEE"/>
    <x v="1"/>
    <s v="19 BARE FOOT PATH"/>
    <n v="101"/>
    <s v="GOULART MICHAEL L JR"/>
    <s v="RR"/>
    <m/>
    <m/>
    <n v="6.6677"/>
    <n v="1"/>
    <n v="1"/>
    <n v="1"/>
    <n v="1"/>
    <s v="SEPTIC"/>
    <n v="0"/>
    <n v="0"/>
    <n v="0"/>
    <m/>
    <n v="0"/>
    <m/>
    <m/>
    <m/>
    <s v="SEPTIC"/>
    <n v="0"/>
    <m/>
    <m/>
    <n v="1"/>
    <n v="1"/>
    <n v="3"/>
    <n v="2243"/>
    <n v="1.75"/>
    <m/>
    <s v="120-000-033-033"/>
    <s v="1995"/>
    <s v="4860"/>
    <s v="1"/>
    <s v="Y"/>
    <s v="Well"/>
    <s v="Sept"/>
    <m/>
    <m/>
    <n v="0"/>
    <n v="1"/>
    <x v="16"/>
    <x v="16"/>
  </r>
  <r>
    <s v="120-000-001-019"/>
    <s v="FEE"/>
    <x v="1"/>
    <s v="605 WAREHAM RD"/>
    <n v="101"/>
    <s v="FABICH GERALD"/>
    <s v="RR"/>
    <m/>
    <m/>
    <n v="0.13458000000000001"/>
    <n v="1"/>
    <n v="1"/>
    <n v="1"/>
    <n v="1"/>
    <s v="SEPTIC"/>
    <n v="0"/>
    <n v="0"/>
    <n v="0"/>
    <m/>
    <n v="0"/>
    <m/>
    <m/>
    <m/>
    <s v="SEPTIC"/>
    <n v="0"/>
    <m/>
    <m/>
    <n v="1"/>
    <n v="1"/>
    <n v="0"/>
    <n v="1918"/>
    <n v="1.75"/>
    <m/>
    <s v="120-000-001-019"/>
    <s v="2003"/>
    <s v="3634"/>
    <s v="1"/>
    <s v="Y"/>
    <s v="Well"/>
    <s v="Sept"/>
    <m/>
    <m/>
    <n v="0"/>
    <n v="1"/>
    <x v="16"/>
    <x v="16"/>
  </r>
  <r>
    <s v="120-000-001-044"/>
    <s v="FEE"/>
    <x v="1"/>
    <s v="604 WAREHAM RD"/>
    <n v="101"/>
    <s v="BUTLER FAMILY NOMINEE TRUST"/>
    <s v="RR"/>
    <m/>
    <m/>
    <n v="0.15962999999999999"/>
    <n v="1"/>
    <n v="1"/>
    <n v="1"/>
    <n v="1"/>
    <s v="SEPTIC"/>
    <n v="0"/>
    <n v="0"/>
    <n v="0"/>
    <m/>
    <n v="0"/>
    <m/>
    <m/>
    <m/>
    <s v="SEPTIC"/>
    <n v="0"/>
    <m/>
    <m/>
    <n v="1"/>
    <n v="1"/>
    <n v="3"/>
    <n v="1104"/>
    <n v="1"/>
    <m/>
    <s v="120-000-001-044"/>
    <s v="1951"/>
    <s v="2912"/>
    <s v="1"/>
    <s v="Y"/>
    <s v="Well"/>
    <s v="Sept"/>
    <s v="Prop"/>
    <m/>
    <n v="0"/>
    <n v="1"/>
    <x v="16"/>
    <x v="16"/>
  </r>
  <r>
    <s v="120-000-015-000"/>
    <s v="FEE"/>
    <x v="1"/>
    <s v="27 QUIET HOLLOW"/>
    <n v="101"/>
    <s v="HOWES ROBERT F"/>
    <s v="RR"/>
    <m/>
    <m/>
    <n v="0.93032000000000004"/>
    <n v="1"/>
    <n v="1"/>
    <n v="1"/>
    <n v="1"/>
    <s v="SEPTIC"/>
    <n v="0"/>
    <n v="0"/>
    <n v="0"/>
    <m/>
    <n v="0"/>
    <m/>
    <m/>
    <m/>
    <s v="SEPTIC"/>
    <n v="0"/>
    <m/>
    <m/>
    <n v="1"/>
    <n v="1"/>
    <n v="3"/>
    <n v="960"/>
    <n v="1"/>
    <m/>
    <s v="120-000-015-000"/>
    <s v="1950"/>
    <s v="1984"/>
    <s v="1"/>
    <s v="P"/>
    <s v="Well"/>
    <s v="Sept"/>
    <m/>
    <s v="120-000-016-000"/>
    <n v="0"/>
    <n v="1"/>
    <x v="16"/>
    <x v="16"/>
  </r>
  <r>
    <s v="120-035A-475-000"/>
    <s v="FEE"/>
    <x v="1"/>
    <s v="11R GRANBY LN"/>
    <n v="101"/>
    <s v="GROOM DAVID S"/>
    <s v="R25"/>
    <m/>
    <m/>
    <n v="0.84862000000000004"/>
    <n v="1"/>
    <n v="1"/>
    <n v="1"/>
    <n v="1"/>
    <s v="SEPTIC"/>
    <n v="0"/>
    <n v="0"/>
    <n v="0"/>
    <m/>
    <n v="0"/>
    <m/>
    <m/>
    <m/>
    <s v="SEPTIC"/>
    <n v="0"/>
    <m/>
    <m/>
    <n v="1"/>
    <n v="1"/>
    <n v="3"/>
    <n v="1736"/>
    <n v="2"/>
    <m/>
    <s v="120-035A-475-000"/>
    <s v="1962"/>
    <s v="2400"/>
    <s v="1"/>
    <s v="Y"/>
    <s v="Well"/>
    <s v="Sept"/>
    <s v="Prop"/>
    <m/>
    <n v="0"/>
    <n v="1"/>
    <x v="16"/>
    <x v="16"/>
  </r>
  <r>
    <s v="120-000-001-020"/>
    <s v="FEE"/>
    <x v="1"/>
    <s v="603 WAREHAM RD"/>
    <n v="132"/>
    <s v="CAVANAUGH AARON P"/>
    <s v="RR"/>
    <m/>
    <m/>
    <n v="0.13625000000000001"/>
    <n v="0"/>
    <n v="0"/>
    <n v="0"/>
    <n v="0"/>
    <m/>
    <n v="0"/>
    <n v="0"/>
    <n v="0"/>
    <m/>
    <n v="0"/>
    <m/>
    <m/>
    <m/>
    <m/>
    <n v="0"/>
    <m/>
    <m/>
    <n v="0"/>
    <n v="0"/>
    <n v="0"/>
    <n v="0"/>
    <n v="0"/>
    <m/>
    <s v="120-000-001-020"/>
    <s v="0"/>
    <s v="0"/>
    <s v="0"/>
    <s v="N"/>
    <m/>
    <m/>
    <m/>
    <m/>
    <n v="0"/>
    <n v="1"/>
    <x v="16"/>
    <x v="16"/>
  </r>
  <r>
    <s v="120-000-001-045"/>
    <s v="FEE"/>
    <x v="1"/>
    <s v="WAREHAM RD"/>
    <n v="132"/>
    <s v="BUTLER FAMILY NOMINEE TRUST"/>
    <s v="RR"/>
    <m/>
    <m/>
    <n v="0.13725000000000001"/>
    <n v="1"/>
    <n v="1"/>
    <n v="1"/>
    <n v="1"/>
    <s v="SEPTIC"/>
    <n v="0"/>
    <n v="0"/>
    <n v="0"/>
    <m/>
    <n v="0"/>
    <m/>
    <m/>
    <m/>
    <s v="SEPTIC"/>
    <n v="0"/>
    <m/>
    <m/>
    <n v="1"/>
    <n v="1"/>
    <n v="0"/>
    <n v="0"/>
    <n v="0"/>
    <m/>
    <s v="120-000-001-045"/>
    <s v="0"/>
    <s v="0"/>
    <s v="0"/>
    <s v="N"/>
    <m/>
    <m/>
    <m/>
    <m/>
    <n v="0"/>
    <n v="1"/>
    <x v="16"/>
    <x v="16"/>
  </r>
  <r>
    <s v="120-000-000-000"/>
    <s v="FEE"/>
    <x v="1"/>
    <m/>
    <n v="999"/>
    <m/>
    <m/>
    <m/>
    <m/>
    <n v="241.41674"/>
    <n v="0"/>
    <n v="0"/>
    <n v="0"/>
    <n v="0"/>
    <m/>
    <n v="0"/>
    <n v="0"/>
    <n v="0"/>
    <m/>
    <n v="0"/>
    <m/>
    <m/>
    <m/>
    <m/>
    <n v="0"/>
    <m/>
    <m/>
    <n v="0"/>
    <n v="0"/>
    <n v="0"/>
    <n v="0"/>
    <n v="0"/>
    <m/>
    <s v="120-000-000-000"/>
    <s v="0"/>
    <s v="0"/>
    <s v="0"/>
    <m/>
    <m/>
    <m/>
    <m/>
    <s v="unk17"/>
    <n v="0"/>
    <n v="1"/>
    <x v="16"/>
    <x v="16"/>
  </r>
  <r>
    <s v="120-000-034-000Z"/>
    <s v="FEE"/>
    <x v="1"/>
    <s v="17 GRANBY LN"/>
    <n v="101"/>
    <s v="ARENA JAMES D"/>
    <s v="R25"/>
    <m/>
    <m/>
    <n v="1.16771"/>
    <n v="1"/>
    <n v="1"/>
    <n v="1"/>
    <n v="1"/>
    <s v="SEPTIC"/>
    <n v="0"/>
    <n v="0"/>
    <n v="0"/>
    <m/>
    <n v="0"/>
    <m/>
    <m/>
    <m/>
    <s v="SEPTIC"/>
    <n v="0"/>
    <m/>
    <m/>
    <n v="1"/>
    <n v="1"/>
    <n v="0"/>
    <n v="1030"/>
    <n v="1"/>
    <m/>
    <s v="120-000-034-000Z"/>
    <s v="1950"/>
    <s v="2347"/>
    <s v="1"/>
    <s v="Y"/>
    <s v="Well"/>
    <s v="Sept"/>
    <s v="Prop"/>
    <s v="120-000-034-000,120-035A-002-000"/>
    <n v="0"/>
    <n v="1"/>
    <x v="16"/>
    <x v="16"/>
  </r>
  <r>
    <s v="120-000-001-021"/>
    <s v="FEE"/>
    <x v="1"/>
    <s v="601 WAREHAM RD"/>
    <n v="101"/>
    <s v="CAVANAUGH AARON"/>
    <s v="RR"/>
    <m/>
    <m/>
    <n v="0.27907999999999999"/>
    <n v="1"/>
    <n v="1"/>
    <n v="1"/>
    <n v="1"/>
    <s v="SEPTIC"/>
    <n v="0"/>
    <n v="0"/>
    <n v="0"/>
    <m/>
    <n v="0"/>
    <m/>
    <m/>
    <m/>
    <s v="SEPTIC"/>
    <n v="0"/>
    <m/>
    <m/>
    <n v="1"/>
    <n v="1"/>
    <n v="2"/>
    <n v="742"/>
    <n v="1"/>
    <m/>
    <s v="120-000-001-021"/>
    <s v="1950"/>
    <s v="1748"/>
    <s v="1"/>
    <s v="Y"/>
    <s v="Well"/>
    <s v="Sept"/>
    <m/>
    <s v="120-000-001-022"/>
    <n v="0"/>
    <n v="1"/>
    <x v="16"/>
    <x v="16"/>
  </r>
  <r>
    <s v="120-000-017-000"/>
    <s v="FEE"/>
    <x v="1"/>
    <s v="31 QUIET HOLLOW"/>
    <n v="130"/>
    <s v="BUTLER FAMILY NOMINEE TRUST"/>
    <s v="RR"/>
    <m/>
    <m/>
    <n v="0.28889999999999999"/>
    <n v="0"/>
    <n v="0"/>
    <n v="0"/>
    <n v="0"/>
    <m/>
    <n v="0"/>
    <n v="0"/>
    <n v="0"/>
    <m/>
    <n v="0"/>
    <m/>
    <m/>
    <m/>
    <m/>
    <n v="0"/>
    <m/>
    <m/>
    <n v="0"/>
    <n v="0"/>
    <n v="0"/>
    <n v="0"/>
    <n v="0"/>
    <m/>
    <s v="120-000-017-000"/>
    <s v="0"/>
    <s v="0"/>
    <s v="0"/>
    <s v="N"/>
    <m/>
    <m/>
    <m/>
    <m/>
    <n v="0"/>
    <n v="1"/>
    <x v="16"/>
    <x v="16"/>
  </r>
  <r>
    <s v="120-035A-474-000"/>
    <s v="FEE"/>
    <x v="1"/>
    <s v="1 GRANBY LN"/>
    <n v="101"/>
    <s v="HERCHELL NOEL R"/>
    <s v="R25"/>
    <m/>
    <m/>
    <n v="1.4999999999999999E-4"/>
    <n v="0"/>
    <n v="1"/>
    <n v="0"/>
    <n v="1"/>
    <m/>
    <n v="0"/>
    <n v="0"/>
    <n v="0"/>
    <m/>
    <n v="0"/>
    <m/>
    <m/>
    <m/>
    <s v="SEPTIC"/>
    <n v="0"/>
    <m/>
    <m/>
    <n v="0"/>
    <n v="1"/>
    <n v="0"/>
    <n v="1344"/>
    <n v="1.75"/>
    <m/>
    <s v="120-035A-474-000"/>
    <s v="1999"/>
    <s v="2388"/>
    <s v="1"/>
    <s v="Y"/>
    <s v="Well"/>
    <s v="Sept"/>
    <m/>
    <m/>
    <n v="0"/>
    <n v="1"/>
    <x v="16"/>
    <x v="16"/>
  </r>
  <r>
    <s v="120-000-018-000"/>
    <s v="FEE"/>
    <x v="1"/>
    <s v="596 WAREHAM RD"/>
    <n v="101"/>
    <s v="BURTON EDWARD D"/>
    <s v="RR"/>
    <m/>
    <m/>
    <n v="0.29686000000000001"/>
    <n v="1"/>
    <n v="1"/>
    <n v="1"/>
    <n v="1"/>
    <s v="SEPTIC"/>
    <n v="0"/>
    <n v="0"/>
    <n v="0"/>
    <m/>
    <n v="0"/>
    <m/>
    <m/>
    <m/>
    <s v="SEPTIC"/>
    <n v="0"/>
    <m/>
    <m/>
    <n v="1"/>
    <n v="1"/>
    <n v="4"/>
    <n v="1000"/>
    <n v="1.5"/>
    <m/>
    <s v="120-000-018-000"/>
    <s v="1940"/>
    <s v="2256"/>
    <s v="1"/>
    <s v="Y"/>
    <s v="Well"/>
    <s v="Sept"/>
    <m/>
    <m/>
    <n v="0"/>
    <n v="1"/>
    <x v="16"/>
    <x v="16"/>
  </r>
  <r>
    <s v="120-000-001-023"/>
    <s v="FEE"/>
    <x v="1"/>
    <s v="597 WAREHAM RD"/>
    <n v="101"/>
    <s v="HOLMES JEFFREY J"/>
    <s v="RR"/>
    <m/>
    <m/>
    <n v="0.14055000000000001"/>
    <n v="1"/>
    <n v="1"/>
    <n v="1"/>
    <n v="1"/>
    <s v="SEPTIC"/>
    <n v="0"/>
    <n v="0"/>
    <n v="0"/>
    <m/>
    <n v="0"/>
    <m/>
    <m/>
    <m/>
    <s v="SEPTIC"/>
    <n v="0"/>
    <m/>
    <m/>
    <n v="1"/>
    <n v="1"/>
    <n v="3"/>
    <n v="700"/>
    <n v="1"/>
    <m/>
    <s v="120-000-001-023"/>
    <s v="1950"/>
    <s v="1600"/>
    <s v="1"/>
    <s v="Y"/>
    <s v="Well"/>
    <s v="Sept"/>
    <m/>
    <m/>
    <n v="0"/>
    <n v="1"/>
    <x v="16"/>
    <x v="16"/>
  </r>
  <r>
    <s v="120-000-001-024"/>
    <s v="FEE"/>
    <x v="1"/>
    <s v="593 WAREHAM RD"/>
    <n v="132"/>
    <s v="HOLMES JEFFREY J"/>
    <s v="RR"/>
    <m/>
    <m/>
    <n v="0.13214999999999999"/>
    <n v="0"/>
    <n v="0"/>
    <n v="0"/>
    <n v="0"/>
    <m/>
    <n v="0"/>
    <n v="0"/>
    <n v="0"/>
    <m/>
    <n v="0"/>
    <m/>
    <m/>
    <m/>
    <m/>
    <n v="0"/>
    <m/>
    <m/>
    <n v="0"/>
    <n v="0"/>
    <n v="0"/>
    <n v="0"/>
    <n v="0"/>
    <m/>
    <s v="120-000-001-024"/>
    <s v="0"/>
    <s v="0"/>
    <s v="0"/>
    <s v="N"/>
    <m/>
    <m/>
    <m/>
    <m/>
    <n v="0"/>
    <n v="1"/>
    <x v="16"/>
    <x v="16"/>
  </r>
  <r>
    <s v="120-000-035-471"/>
    <s v="FEE"/>
    <x v="1"/>
    <s v="575 BOURNE RD"/>
    <n v="101"/>
    <s v="CODY DIANE"/>
    <s v="R25"/>
    <m/>
    <m/>
    <n v="0.51807999999999998"/>
    <n v="1"/>
    <n v="1"/>
    <n v="1"/>
    <n v="1"/>
    <s v="SEPTIC"/>
    <n v="0"/>
    <n v="0"/>
    <n v="0"/>
    <m/>
    <n v="0"/>
    <m/>
    <m/>
    <m/>
    <s v="SEPTIC"/>
    <n v="0"/>
    <m/>
    <m/>
    <n v="1"/>
    <n v="1"/>
    <n v="0"/>
    <n v="844"/>
    <n v="1"/>
    <m/>
    <s v="120-000-035-471"/>
    <s v="1959"/>
    <s v="1718"/>
    <s v="1"/>
    <s v="X"/>
    <s v="Well"/>
    <s v="Sept"/>
    <m/>
    <m/>
    <n v="0"/>
    <n v="1"/>
    <x v="16"/>
    <x v="16"/>
  </r>
  <r>
    <s v="120-000-002-000"/>
    <s v="FEE"/>
    <x v="1"/>
    <s v="563 WAREHAM RD"/>
    <n v="101"/>
    <s v="HOBERG JAMES R"/>
    <s v="RR"/>
    <m/>
    <m/>
    <n v="3.0127000000000002"/>
    <n v="1"/>
    <n v="1"/>
    <n v="1"/>
    <n v="1"/>
    <s v="SEPTIC"/>
    <n v="0"/>
    <n v="0"/>
    <n v="0"/>
    <m/>
    <n v="0"/>
    <m/>
    <m/>
    <m/>
    <s v="SEPTIC"/>
    <n v="0"/>
    <m/>
    <m/>
    <n v="1"/>
    <n v="1"/>
    <n v="4"/>
    <n v="1946"/>
    <n v="2"/>
    <m/>
    <s v="120-000-002-000"/>
    <s v="1989"/>
    <s v="4198"/>
    <s v="1"/>
    <s v="Y"/>
    <s v="Well"/>
    <s v="Sept"/>
    <s v="Prop"/>
    <m/>
    <n v="0"/>
    <n v="1"/>
    <x v="16"/>
    <x v="16"/>
  </r>
  <r>
    <s v="120-000-019-000"/>
    <s v="FEE"/>
    <x v="1"/>
    <s v="594 WAREHAM RD"/>
    <n v="101"/>
    <s v="SAFFORD DONNA JEAN"/>
    <s v="RR"/>
    <m/>
    <m/>
    <n v="0.27777000000000002"/>
    <n v="1"/>
    <n v="1"/>
    <n v="1"/>
    <n v="1"/>
    <s v="SEPTIC"/>
    <n v="0"/>
    <n v="0"/>
    <n v="0"/>
    <m/>
    <n v="0"/>
    <m/>
    <m/>
    <m/>
    <s v="SEPTIC"/>
    <n v="0"/>
    <m/>
    <m/>
    <n v="1"/>
    <n v="1"/>
    <n v="2"/>
    <n v="1152"/>
    <n v="1"/>
    <m/>
    <s v="120-000-019-000"/>
    <s v="1973"/>
    <s v="1968"/>
    <s v="1"/>
    <s v="P"/>
    <s v="Well"/>
    <s v="Sept"/>
    <m/>
    <m/>
    <n v="0"/>
    <n v="1"/>
    <x v="16"/>
    <x v="16"/>
  </r>
  <r>
    <s v="TS_GAPS_NO_MAPPAR"/>
    <m/>
    <x v="1"/>
    <m/>
    <n v="999"/>
    <m/>
    <m/>
    <m/>
    <m/>
    <n v="2.264E-2"/>
    <n v="0"/>
    <n v="0"/>
    <n v="0"/>
    <n v="0"/>
    <m/>
    <n v="0"/>
    <n v="0"/>
    <n v="0"/>
    <m/>
    <n v="0"/>
    <m/>
    <m/>
    <m/>
    <m/>
    <n v="0"/>
    <m/>
    <m/>
    <n v="0"/>
    <n v="0"/>
    <n v="0"/>
    <n v="0"/>
    <n v="0"/>
    <m/>
    <m/>
    <s v="0"/>
    <s v="0"/>
    <s v="0"/>
    <m/>
    <m/>
    <m/>
    <m/>
    <m/>
    <n v="0"/>
    <n v="1"/>
    <x v="15"/>
    <x v="15"/>
  </r>
  <r>
    <s v="120-035A-001-000U"/>
    <s v="FEE"/>
    <x v="1"/>
    <s v="OFF BOURNE RD"/>
    <n v="17"/>
    <s v="A E MOORE REALTY TRUST"/>
    <s v="RR"/>
    <m/>
    <m/>
    <n v="6.3418599999999996"/>
    <n v="1"/>
    <n v="1"/>
    <n v="1"/>
    <n v="1"/>
    <s v="SEPTIC"/>
    <n v="0"/>
    <n v="0"/>
    <n v="0"/>
    <m/>
    <n v="0"/>
    <m/>
    <m/>
    <m/>
    <s v="SEPTIC"/>
    <n v="0"/>
    <m/>
    <m/>
    <n v="1"/>
    <n v="1"/>
    <n v="2"/>
    <n v="931"/>
    <n v="1.75"/>
    <m/>
    <s v="120-035A-001-000U"/>
    <s v="1962"/>
    <s v="1903"/>
    <s v="1"/>
    <s v="N"/>
    <s v="Well"/>
    <s v="Sept"/>
    <m/>
    <m/>
    <n v="0"/>
    <n v="1"/>
    <x v="16"/>
    <x v="16"/>
  </r>
  <r>
    <s v="120-000-001-026Z"/>
    <s v="FEE"/>
    <x v="1"/>
    <s v="589 WAREHAM RD"/>
    <n v="101"/>
    <s v="GLOVER JAMES L"/>
    <s v="RR"/>
    <m/>
    <m/>
    <n v="0.26522000000000001"/>
    <n v="1"/>
    <n v="1"/>
    <n v="1"/>
    <n v="1"/>
    <s v="SEPTIC"/>
    <n v="0"/>
    <n v="0"/>
    <n v="0"/>
    <m/>
    <n v="0"/>
    <m/>
    <m/>
    <m/>
    <s v="SEPTIC"/>
    <n v="0"/>
    <m/>
    <m/>
    <n v="1"/>
    <n v="1"/>
    <n v="0"/>
    <n v="1344"/>
    <n v="1"/>
    <m/>
    <s v="120-000-001-026Z"/>
    <s v="1971"/>
    <s v="2304"/>
    <s v="1"/>
    <s v="Y"/>
    <s v="Well"/>
    <s v="Sept"/>
    <s v="Prop"/>
    <s v="120-000-001-025"/>
    <n v="0"/>
    <n v="1"/>
    <x v="16"/>
    <x v="16"/>
  </r>
  <r>
    <s v="120-000-020B-000"/>
    <s v="FEE"/>
    <x v="1"/>
    <s v="590 WAREHAM RD"/>
    <n v="101"/>
    <s v="HASTINGS ERIC"/>
    <s v="RR"/>
    <m/>
    <m/>
    <n v="9.4960000000000003E-2"/>
    <n v="1"/>
    <n v="1"/>
    <n v="1"/>
    <n v="1"/>
    <s v="SEPTIC"/>
    <n v="0"/>
    <n v="0"/>
    <n v="0"/>
    <m/>
    <n v="0"/>
    <m/>
    <m/>
    <m/>
    <s v="SEPTIC"/>
    <n v="0"/>
    <m/>
    <m/>
    <n v="1"/>
    <n v="1"/>
    <n v="0"/>
    <n v="558"/>
    <n v="1"/>
    <m/>
    <s v="120-000-020B-000"/>
    <s v="1952"/>
    <s v="1260"/>
    <s v="1"/>
    <s v="P"/>
    <s v="Well"/>
    <s v="Sept"/>
    <m/>
    <m/>
    <n v="0"/>
    <n v="1"/>
    <x v="16"/>
    <x v="16"/>
  </r>
  <r>
    <s v="120-000-020A-000"/>
    <s v="FEE"/>
    <x v="1"/>
    <s v="588 WAREHAM RD"/>
    <n v="131"/>
    <s v="KELLY GERARD"/>
    <s v="RR"/>
    <m/>
    <m/>
    <n v="0.13619999999999999"/>
    <n v="0"/>
    <n v="0"/>
    <n v="0"/>
    <n v="0"/>
    <m/>
    <n v="0"/>
    <n v="0"/>
    <n v="0"/>
    <m/>
    <n v="0"/>
    <m/>
    <m/>
    <m/>
    <m/>
    <n v="0"/>
    <m/>
    <m/>
    <n v="0"/>
    <n v="0"/>
    <n v="0"/>
    <n v="0"/>
    <n v="0"/>
    <m/>
    <s v="120-000-020A-000"/>
    <s v="0"/>
    <s v="0"/>
    <s v="0"/>
    <s v="N"/>
    <s v="Well"/>
    <s v="Sept"/>
    <m/>
    <m/>
    <n v="0"/>
    <n v="1"/>
    <x v="16"/>
    <x v="16"/>
  </r>
  <r>
    <s v="120-000-001-119"/>
    <s v="FEE"/>
    <x v="1"/>
    <s v="81 SANDY BEACH RD"/>
    <n v="132"/>
    <s v="QUENTAL MARK A"/>
    <s v="RR"/>
    <m/>
    <m/>
    <n v="0.39279999999999998"/>
    <n v="0"/>
    <n v="0"/>
    <n v="0"/>
    <n v="0"/>
    <m/>
    <n v="0"/>
    <n v="0"/>
    <n v="0"/>
    <m/>
    <n v="0"/>
    <m/>
    <m/>
    <m/>
    <m/>
    <n v="0"/>
    <m/>
    <m/>
    <n v="0"/>
    <n v="0"/>
    <n v="0"/>
    <n v="0"/>
    <n v="0"/>
    <m/>
    <s v="120-000-001-119"/>
    <s v="0"/>
    <s v="0"/>
    <s v="0"/>
    <s v="N"/>
    <m/>
    <m/>
    <m/>
    <m/>
    <n v="0"/>
    <n v="1"/>
    <x v="16"/>
    <x v="16"/>
  </r>
  <r>
    <s v="120-000-001-118"/>
    <s v="FEE"/>
    <x v="1"/>
    <s v="79 SANDY BEACH RD"/>
    <n v="101"/>
    <s v="QUENTAL MARK A"/>
    <s v="RR"/>
    <m/>
    <m/>
    <n v="0.34642000000000001"/>
    <n v="1"/>
    <n v="1"/>
    <n v="1"/>
    <n v="1"/>
    <s v="SEPTIC"/>
    <n v="0"/>
    <n v="0"/>
    <n v="0"/>
    <m/>
    <n v="0"/>
    <m/>
    <m/>
    <m/>
    <s v="SEPTIC"/>
    <n v="0"/>
    <m/>
    <m/>
    <n v="1"/>
    <n v="1"/>
    <n v="3"/>
    <n v="768"/>
    <n v="1"/>
    <m/>
    <s v="120-000-001-118"/>
    <s v="1965"/>
    <s v="1160"/>
    <s v="1"/>
    <s v="P"/>
    <s v="Well"/>
    <s v="Sept"/>
    <m/>
    <m/>
    <n v="0"/>
    <n v="1"/>
    <x v="16"/>
    <x v="16"/>
  </r>
  <r>
    <s v="120-000-000F-007Z"/>
    <s v="FEE"/>
    <x v="1"/>
    <s v="17 MAGUIRE WAY"/>
    <n v="101"/>
    <s v="SCHULTZ BRENDAN C"/>
    <s v="RR"/>
    <m/>
    <m/>
    <n v="0.94245000000000001"/>
    <n v="1"/>
    <n v="1"/>
    <n v="1"/>
    <n v="1"/>
    <s v="SEPTIC"/>
    <n v="0"/>
    <n v="0"/>
    <n v="0"/>
    <m/>
    <n v="0"/>
    <m/>
    <m/>
    <m/>
    <s v="SEPTIC"/>
    <n v="0"/>
    <m/>
    <m/>
    <n v="1"/>
    <n v="1"/>
    <n v="0"/>
    <n v="936"/>
    <n v="1.75"/>
    <m/>
    <s v="120-000-000F-007Z"/>
    <s v="2003"/>
    <s v="3000"/>
    <s v="1"/>
    <s v="Y"/>
    <s v="Well"/>
    <s v="Sept"/>
    <s v="Prop"/>
    <s v="120-000-000F-007,120-000-000F-008,120-000-000F-009,120-000-000F-010,120-000-000F-011,120-000-000F-012,120-000-000F-013,120-000-000F-014,120-000-000F-015"/>
    <n v="0"/>
    <n v="1"/>
    <x v="7"/>
    <x v="7"/>
  </r>
  <r>
    <s v="120-000-001-027"/>
    <s v="FEE"/>
    <x v="1"/>
    <s v="587 WAREHAM RD"/>
    <n v="101"/>
    <s v="MANGANIELLO WILLIAM R JR"/>
    <s v="RR"/>
    <m/>
    <m/>
    <n v="0.18931999999999999"/>
    <n v="1"/>
    <n v="1"/>
    <n v="1"/>
    <n v="1"/>
    <s v="SEPTIC"/>
    <n v="0"/>
    <n v="0"/>
    <n v="0"/>
    <m/>
    <n v="0"/>
    <m/>
    <m/>
    <m/>
    <s v="SEPTIC"/>
    <n v="0"/>
    <m/>
    <m/>
    <n v="1"/>
    <n v="1"/>
    <n v="3"/>
    <n v="1270"/>
    <n v="1"/>
    <m/>
    <s v="120-000-001-027"/>
    <s v="1962"/>
    <s v="1845"/>
    <s v="1"/>
    <s v="Y"/>
    <s v="Well"/>
    <s v="Sept"/>
    <m/>
    <m/>
    <n v="0"/>
    <n v="1"/>
    <x v="16"/>
    <x v="16"/>
  </r>
  <r>
    <s v="120-000-001-117"/>
    <s v="FEE"/>
    <x v="1"/>
    <s v="75 SANDY BEACH RD"/>
    <n v="101"/>
    <s v="IN-TOWN REALTY TRUST"/>
    <s v="RR"/>
    <m/>
    <m/>
    <n v="0.27474999999999999"/>
    <n v="1"/>
    <n v="1"/>
    <n v="1"/>
    <n v="1"/>
    <s v="SEPTIC"/>
    <n v="0"/>
    <n v="0"/>
    <n v="0"/>
    <m/>
    <n v="0"/>
    <m/>
    <m/>
    <m/>
    <s v="SEPTIC"/>
    <n v="0"/>
    <m/>
    <m/>
    <n v="1"/>
    <n v="1"/>
    <n v="4"/>
    <n v="1236"/>
    <n v="1"/>
    <m/>
    <s v="120-000-001-117"/>
    <s v="1950"/>
    <s v="3782"/>
    <s v="1"/>
    <s v="P"/>
    <s v="Well"/>
    <s v="Sept"/>
    <s v="Prop"/>
    <m/>
    <n v="0"/>
    <n v="1"/>
    <x v="16"/>
    <x v="16"/>
  </r>
  <r>
    <s v="120-000-035-470"/>
    <s v="FEE"/>
    <x v="1"/>
    <s v="569 BOURNE RD"/>
    <n v="101"/>
    <s v="SMITH ERIC C"/>
    <s v="R25"/>
    <m/>
    <m/>
    <n v="0.39108999999999999"/>
    <n v="1"/>
    <n v="1"/>
    <n v="1"/>
    <n v="1"/>
    <s v="SEPTIC"/>
    <n v="0"/>
    <n v="0"/>
    <n v="0"/>
    <m/>
    <n v="0"/>
    <m/>
    <m/>
    <m/>
    <s v="SEPTIC"/>
    <n v="0"/>
    <m/>
    <m/>
    <n v="1"/>
    <n v="1"/>
    <n v="3"/>
    <n v="2200"/>
    <n v="2"/>
    <m/>
    <s v="120-000-035-470"/>
    <s v="1987"/>
    <s v="3740"/>
    <s v="1"/>
    <s v="Y"/>
    <s v="Sept"/>
    <s v="Well"/>
    <s v="Gas"/>
    <m/>
    <n v="0"/>
    <n v="1"/>
    <x v="16"/>
    <x v="16"/>
  </r>
  <r>
    <s v="120-000-001-129"/>
    <s v="FEE"/>
    <x v="1"/>
    <s v="109 SANDY BEACH RD"/>
    <n v="101"/>
    <s v="KUTNER ROBERT S"/>
    <s v="RR"/>
    <m/>
    <m/>
    <n v="0.42213000000000001"/>
    <n v="1"/>
    <n v="1"/>
    <n v="1"/>
    <n v="1"/>
    <s v="SEPTIC"/>
    <n v="0"/>
    <n v="0"/>
    <n v="0"/>
    <m/>
    <n v="0"/>
    <m/>
    <m/>
    <m/>
    <s v="SEPTIC"/>
    <n v="0"/>
    <m/>
    <m/>
    <n v="1"/>
    <n v="1"/>
    <n v="3"/>
    <n v="1473"/>
    <n v="2"/>
    <m/>
    <s v="120-000-001-129"/>
    <s v="1947"/>
    <s v="2215"/>
    <s v="1"/>
    <s v="X"/>
    <s v="Well"/>
    <s v="Sept"/>
    <s v="Prop"/>
    <m/>
    <n v="0"/>
    <n v="1"/>
    <x v="16"/>
    <x v="16"/>
  </r>
  <r>
    <s v="120-000-001-130"/>
    <s v="FEE"/>
    <x v="1"/>
    <s v="111 SANDY BEACH RD"/>
    <n v="101"/>
    <s v="OLSON REALTY TRUST"/>
    <s v="RR"/>
    <m/>
    <m/>
    <n v="0.45384999999999998"/>
    <n v="1"/>
    <n v="1"/>
    <n v="1"/>
    <n v="1"/>
    <s v="SEPTIC"/>
    <n v="0"/>
    <n v="0"/>
    <n v="0"/>
    <m/>
    <n v="0"/>
    <m/>
    <m/>
    <m/>
    <s v="SEPTIC"/>
    <n v="0"/>
    <m/>
    <m/>
    <n v="1"/>
    <n v="1"/>
    <n v="2"/>
    <n v="1440"/>
    <n v="1.5"/>
    <m/>
    <s v="120-000-001-130"/>
    <s v="2002"/>
    <s v="3228"/>
    <s v="1"/>
    <s v="P"/>
    <s v="Well"/>
    <s v="Sept"/>
    <s v="Prop"/>
    <m/>
    <n v="0"/>
    <n v="1"/>
    <x v="16"/>
    <x v="16"/>
  </r>
  <r>
    <s v="120-000-001-120"/>
    <s v="FEE"/>
    <x v="1"/>
    <s v="83 SANDY BEACH RD"/>
    <n v="101"/>
    <s v="GIULIANO JAMES M"/>
    <s v="RR"/>
    <m/>
    <m/>
    <n v="0.183"/>
    <n v="1"/>
    <n v="1"/>
    <n v="1"/>
    <n v="1"/>
    <s v="SEPTIC"/>
    <n v="0"/>
    <n v="0"/>
    <n v="0"/>
    <m/>
    <n v="0"/>
    <m/>
    <m/>
    <m/>
    <s v="SEPTIC"/>
    <n v="0"/>
    <m/>
    <m/>
    <n v="1"/>
    <n v="1"/>
    <n v="3"/>
    <n v="1156"/>
    <n v="1.5"/>
    <m/>
    <s v="120-000-001-120"/>
    <s v="1957"/>
    <s v="2552"/>
    <s v="1"/>
    <s v="X"/>
    <s v="Well"/>
    <s v="Sept"/>
    <m/>
    <m/>
    <n v="0"/>
    <n v="1"/>
    <x v="16"/>
    <x v="16"/>
  </r>
  <r>
    <s v="120-000-001A-032"/>
    <s v="FEE"/>
    <x v="1"/>
    <s v="WAREHAM RD"/>
    <n v="132"/>
    <s v="WHITE ISLAND POND ASSN INC"/>
    <s v="RR"/>
    <m/>
    <m/>
    <n v="0.33967000000000003"/>
    <n v="0"/>
    <n v="0"/>
    <n v="0"/>
    <n v="0"/>
    <m/>
    <n v="0"/>
    <n v="0"/>
    <n v="0"/>
    <m/>
    <n v="0"/>
    <m/>
    <m/>
    <m/>
    <m/>
    <n v="0"/>
    <m/>
    <m/>
    <n v="0"/>
    <n v="0"/>
    <n v="0"/>
    <n v="0"/>
    <n v="0"/>
    <m/>
    <s v="120-000-001A-032"/>
    <s v="0"/>
    <s v="0"/>
    <s v="0"/>
    <s v="N"/>
    <m/>
    <m/>
    <m/>
    <m/>
    <n v="0"/>
    <n v="1"/>
    <x v="16"/>
    <x v="16"/>
  </r>
  <r>
    <s v="120-000-001-028"/>
    <s v="FEE"/>
    <x v="1"/>
    <s v="585 WAREHAM RD"/>
    <n v="132"/>
    <s v="MANGANIELLO WILLIAM R"/>
    <s v="RR"/>
    <m/>
    <m/>
    <n v="0.14199000000000001"/>
    <n v="0"/>
    <n v="0"/>
    <n v="0"/>
    <n v="0"/>
    <m/>
    <n v="0"/>
    <n v="0"/>
    <n v="0"/>
    <m/>
    <n v="0"/>
    <m/>
    <m/>
    <m/>
    <m/>
    <n v="0"/>
    <m/>
    <m/>
    <n v="0"/>
    <n v="0"/>
    <n v="0"/>
    <n v="0"/>
    <n v="0"/>
    <m/>
    <s v="120-000-001-028"/>
    <s v="0"/>
    <s v="0"/>
    <s v="0"/>
    <s v="Y"/>
    <m/>
    <m/>
    <m/>
    <m/>
    <n v="0"/>
    <n v="1"/>
    <x v="16"/>
    <x v="16"/>
  </r>
  <r>
    <s v="120-000-001-121"/>
    <s v="FEE"/>
    <x v="1"/>
    <s v="85 SANDY BEACH RD"/>
    <n v="101"/>
    <s v="MACRAE WALTER B"/>
    <s v="RR"/>
    <m/>
    <m/>
    <n v="0.17449000000000001"/>
    <n v="1"/>
    <n v="1"/>
    <n v="1"/>
    <n v="1"/>
    <s v="SEPTIC"/>
    <n v="0"/>
    <n v="0"/>
    <n v="0"/>
    <m/>
    <n v="0"/>
    <m/>
    <m/>
    <m/>
    <s v="SEPTIC"/>
    <n v="0"/>
    <m/>
    <m/>
    <n v="1"/>
    <n v="1"/>
    <n v="3"/>
    <n v="896"/>
    <n v="1"/>
    <m/>
    <s v="120-000-001-121"/>
    <s v="1958"/>
    <s v="2780"/>
    <s v="1"/>
    <s v="P"/>
    <s v="Well"/>
    <s v="Sept"/>
    <m/>
    <m/>
    <n v="0"/>
    <n v="1"/>
    <x v="16"/>
    <x v="16"/>
  </r>
  <r>
    <s v="120-000-001-116"/>
    <s v="FEE"/>
    <x v="1"/>
    <s v="73 SANDY BEACH RD"/>
    <n v="101"/>
    <s v="MARJORIE J FRALICK IRREV TRUST"/>
    <s v="RR"/>
    <m/>
    <m/>
    <n v="0.19797000000000001"/>
    <n v="1"/>
    <n v="1"/>
    <n v="1"/>
    <n v="1"/>
    <s v="SEPTIC"/>
    <n v="0"/>
    <n v="0"/>
    <n v="0"/>
    <m/>
    <n v="0"/>
    <m/>
    <m/>
    <m/>
    <s v="SEPTIC"/>
    <n v="0"/>
    <m/>
    <m/>
    <n v="1"/>
    <n v="1"/>
    <n v="3"/>
    <n v="768"/>
    <n v="1"/>
    <m/>
    <s v="120-000-001-116"/>
    <s v="1950"/>
    <s v="1825"/>
    <s v="1"/>
    <s v="P"/>
    <s v="Well"/>
    <s v="Sept"/>
    <m/>
    <m/>
    <n v="0"/>
    <n v="1"/>
    <x v="16"/>
    <x v="16"/>
  </r>
  <r>
    <s v="120-000-001-128"/>
    <s v="FEE"/>
    <x v="1"/>
    <s v="107 SANDY BEACH RD"/>
    <n v="101"/>
    <s v="CHISHOLM REALTY TRUST"/>
    <s v="RR"/>
    <m/>
    <m/>
    <n v="0.19095999999999999"/>
    <n v="1"/>
    <n v="1"/>
    <n v="1"/>
    <n v="1"/>
    <s v="SEPTIC"/>
    <n v="0"/>
    <n v="0"/>
    <n v="0"/>
    <m/>
    <n v="0"/>
    <m/>
    <m/>
    <m/>
    <s v="SEPTIC"/>
    <n v="0"/>
    <m/>
    <m/>
    <n v="1"/>
    <n v="1"/>
    <n v="2"/>
    <n v="1719"/>
    <n v="1.75"/>
    <m/>
    <s v="120-000-001-128"/>
    <s v="2007"/>
    <s v="3522"/>
    <s v="1"/>
    <s v="P"/>
    <s v="Well"/>
    <s v="Sept"/>
    <s v="Prop"/>
    <m/>
    <n v="0"/>
    <n v="1"/>
    <x v="16"/>
    <x v="16"/>
  </r>
  <r>
    <s v="120-000-001-127"/>
    <s v="FEE"/>
    <x v="1"/>
    <s v="105 SANDY BEACH RD"/>
    <n v="101"/>
    <s v="BAPTISTA JEFFREY R"/>
    <s v="RR"/>
    <m/>
    <m/>
    <n v="0.17904"/>
    <n v="1"/>
    <n v="1"/>
    <n v="1"/>
    <n v="1"/>
    <s v="SEPTIC"/>
    <n v="0"/>
    <n v="0"/>
    <n v="0"/>
    <m/>
    <n v="0"/>
    <m/>
    <m/>
    <m/>
    <s v="SEPTIC"/>
    <n v="0"/>
    <m/>
    <m/>
    <n v="1"/>
    <n v="1"/>
    <n v="2"/>
    <n v="1704"/>
    <n v="1.75"/>
    <m/>
    <s v="120-000-001-127"/>
    <s v="1950"/>
    <s v="2400"/>
    <s v="1"/>
    <s v="Y"/>
    <s v="Well"/>
    <s v="Sept"/>
    <m/>
    <m/>
    <n v="0"/>
    <n v="1"/>
    <x v="16"/>
    <x v="16"/>
  </r>
  <r>
    <s v="120-000-001-115"/>
    <s v="FEE"/>
    <x v="1"/>
    <s v="71 SANDY BEACH RD"/>
    <n v="101"/>
    <s v="DEMERS JOHN T"/>
    <s v="RR"/>
    <m/>
    <m/>
    <n v="0.21306"/>
    <n v="1"/>
    <n v="1"/>
    <n v="1"/>
    <n v="1"/>
    <s v="SEPTIC"/>
    <n v="0"/>
    <n v="0"/>
    <n v="0"/>
    <m/>
    <n v="0"/>
    <m/>
    <m/>
    <m/>
    <s v="SEPTIC"/>
    <n v="0"/>
    <m/>
    <m/>
    <n v="1"/>
    <n v="1"/>
    <n v="2"/>
    <n v="1320"/>
    <n v="1"/>
    <m/>
    <s v="120-000-001-115"/>
    <s v="1955"/>
    <s v="3210"/>
    <s v="1"/>
    <s v="P"/>
    <s v="Well"/>
    <s v="Sept"/>
    <m/>
    <m/>
    <n v="0"/>
    <n v="1"/>
    <x v="16"/>
    <x v="16"/>
  </r>
  <r>
    <s v="120-000-001-029"/>
    <s v="FEE"/>
    <x v="1"/>
    <s v="581 WAREHAM RD"/>
    <n v="101"/>
    <s v="DOUCETTE REALTY TRUST THE"/>
    <s v="RR"/>
    <m/>
    <m/>
    <n v="0.14316000000000001"/>
    <n v="1"/>
    <n v="1"/>
    <n v="1"/>
    <n v="1"/>
    <s v="SEPTIC"/>
    <n v="0"/>
    <n v="0"/>
    <n v="0"/>
    <m/>
    <n v="0"/>
    <m/>
    <m/>
    <m/>
    <s v="SEPTIC"/>
    <n v="0"/>
    <m/>
    <m/>
    <n v="1"/>
    <n v="1"/>
    <n v="0"/>
    <n v="792"/>
    <n v="1"/>
    <m/>
    <s v="120-000-001-029"/>
    <s v="1960"/>
    <s v="1848"/>
    <s v="1"/>
    <s v="P"/>
    <s v="Well"/>
    <s v="Sept"/>
    <m/>
    <m/>
    <n v="0"/>
    <n v="1"/>
    <x v="16"/>
    <x v="16"/>
  </r>
  <r>
    <s v="120-000-001-131"/>
    <s v="FEE"/>
    <x v="1"/>
    <s v="113 SANDY BEACH RD"/>
    <n v="101"/>
    <s v="FEENEY FAMILY TRUST"/>
    <s v="RR"/>
    <m/>
    <m/>
    <n v="0.37282999999999999"/>
    <n v="1"/>
    <n v="1"/>
    <n v="1"/>
    <n v="1"/>
    <s v="SEPTIC"/>
    <n v="0"/>
    <n v="0"/>
    <n v="0"/>
    <m/>
    <n v="0"/>
    <m/>
    <m/>
    <m/>
    <s v="SEPTIC"/>
    <n v="0"/>
    <m/>
    <m/>
    <n v="1"/>
    <n v="1"/>
    <n v="3"/>
    <n v="1088"/>
    <n v="1"/>
    <m/>
    <s v="120-000-001-131"/>
    <s v="1950"/>
    <s v="1280"/>
    <s v="1"/>
    <s v="P"/>
    <s v="Well"/>
    <s v="Sept"/>
    <m/>
    <m/>
    <n v="0"/>
    <n v="1"/>
    <x v="16"/>
    <x v="16"/>
  </r>
  <r>
    <s v="120-000-001-122"/>
    <s v="FEE"/>
    <x v="1"/>
    <s v="87 SANDY BEACH RD"/>
    <n v="101"/>
    <s v="DOROTHY M MCCABE REV TRUST"/>
    <s v="RR"/>
    <m/>
    <m/>
    <n v="0.32902999999999999"/>
    <n v="1"/>
    <n v="1"/>
    <n v="1"/>
    <n v="1"/>
    <s v="SEPTIC"/>
    <n v="0"/>
    <n v="0"/>
    <n v="0"/>
    <m/>
    <n v="0"/>
    <m/>
    <m/>
    <m/>
    <s v="SEPTIC"/>
    <n v="0"/>
    <m/>
    <m/>
    <n v="1"/>
    <n v="1"/>
    <n v="3"/>
    <n v="1862"/>
    <n v="1.5"/>
    <m/>
    <s v="120-000-001-122"/>
    <s v="2000"/>
    <s v="4659"/>
    <s v="1"/>
    <s v="P"/>
    <s v="Well"/>
    <s v="Sept"/>
    <m/>
    <m/>
    <n v="0"/>
    <n v="1"/>
    <x v="16"/>
    <x v="16"/>
  </r>
  <r>
    <s v="120-000-001-126"/>
    <s v="FEE"/>
    <x v="1"/>
    <s v="101 SANDY BEACH RD"/>
    <n v="101"/>
    <s v="DOHERTY DEBRA A"/>
    <s v="RR"/>
    <m/>
    <m/>
    <n v="0.2238"/>
    <n v="1"/>
    <n v="1"/>
    <n v="1"/>
    <n v="1"/>
    <s v="SEPTIC"/>
    <n v="0"/>
    <n v="0"/>
    <n v="0"/>
    <m/>
    <n v="0"/>
    <m/>
    <m/>
    <m/>
    <s v="SEPTIC"/>
    <n v="0"/>
    <m/>
    <m/>
    <n v="1"/>
    <n v="1"/>
    <n v="4"/>
    <n v="1512"/>
    <n v="2"/>
    <m/>
    <s v="120-000-001-126"/>
    <s v="1958"/>
    <s v="1536"/>
    <s v="1"/>
    <s v="X"/>
    <s v="Well"/>
    <s v="Sept"/>
    <s v="Prop"/>
    <m/>
    <n v="0"/>
    <n v="1"/>
    <x v="16"/>
    <x v="16"/>
  </r>
  <r>
    <s v="120-000-001-137"/>
    <s v="FEE"/>
    <x v="1"/>
    <s v="17 MOHAWK CIR"/>
    <n v="101"/>
    <s v="DOYLE FRANCIS J JR"/>
    <s v="RR"/>
    <m/>
    <m/>
    <n v="0.34177000000000002"/>
    <n v="1"/>
    <n v="1"/>
    <n v="1"/>
    <n v="1"/>
    <s v="SEPTIC"/>
    <n v="0"/>
    <n v="0"/>
    <n v="0"/>
    <m/>
    <n v="0"/>
    <m/>
    <m/>
    <m/>
    <s v="SEPTIC"/>
    <n v="0"/>
    <m/>
    <m/>
    <n v="1"/>
    <n v="1"/>
    <n v="2"/>
    <n v="560"/>
    <n v="1"/>
    <m/>
    <s v="120-000-001-137"/>
    <s v="1960"/>
    <s v="942"/>
    <s v="1"/>
    <s v="P"/>
    <s v="Well"/>
    <s v="Sept"/>
    <m/>
    <m/>
    <n v="0"/>
    <n v="1"/>
    <x v="16"/>
    <x v="16"/>
  </r>
  <r>
    <s v="120-000-000F-017"/>
    <s v="FEE"/>
    <x v="1"/>
    <s v="11 MAGUIRE WAY"/>
    <n v="101"/>
    <s v="DINARDO VICTOR"/>
    <s v="RR"/>
    <m/>
    <m/>
    <n v="0.1804"/>
    <n v="0"/>
    <n v="1"/>
    <n v="0"/>
    <n v="1"/>
    <m/>
    <n v="0"/>
    <n v="0"/>
    <n v="0"/>
    <m/>
    <n v="0"/>
    <m/>
    <m/>
    <m/>
    <s v="SEPTIC"/>
    <n v="0"/>
    <m/>
    <m/>
    <n v="0"/>
    <n v="1"/>
    <n v="0"/>
    <n v="660"/>
    <n v="1"/>
    <m/>
    <s v="120-000-000F-017"/>
    <s v="1955"/>
    <s v="1416"/>
    <s v="1"/>
    <s v="P"/>
    <s v="Well"/>
    <s v="Sept"/>
    <m/>
    <s v="120-000-000F-006"/>
    <n v="0"/>
    <n v="1"/>
    <x v="16"/>
    <x v="16"/>
  </r>
  <r>
    <s v="120-000-001-114"/>
    <s v="FEE"/>
    <x v="1"/>
    <s v="69 SANDY BEACH RD"/>
    <n v="101"/>
    <s v="BETTENCOURT ROBERT A"/>
    <s v="RR"/>
    <m/>
    <m/>
    <n v="0.22855"/>
    <n v="1"/>
    <n v="1"/>
    <n v="1"/>
    <n v="1"/>
    <s v="SEPTIC"/>
    <n v="0"/>
    <n v="0"/>
    <n v="0"/>
    <m/>
    <n v="0"/>
    <m/>
    <m/>
    <m/>
    <s v="SEPTIC"/>
    <n v="0"/>
    <m/>
    <m/>
    <n v="1"/>
    <n v="1"/>
    <n v="3"/>
    <n v="2232"/>
    <n v="2"/>
    <m/>
    <s v="120-000-001-114"/>
    <s v="1969"/>
    <s v="2520"/>
    <s v="1"/>
    <s v="Y"/>
    <s v="Well"/>
    <s v="Sept"/>
    <m/>
    <m/>
    <n v="0"/>
    <n v="1"/>
    <x v="16"/>
    <x v="16"/>
  </r>
  <r>
    <s v="120-000-001-125Z"/>
    <s v="FEE"/>
    <x v="1"/>
    <s v="97 SANDY BCH RD"/>
    <n v="132"/>
    <m/>
    <m/>
    <m/>
    <m/>
    <n v="0.28108"/>
    <n v="0"/>
    <n v="0"/>
    <n v="0"/>
    <n v="0"/>
    <m/>
    <n v="0"/>
    <n v="0"/>
    <n v="0"/>
    <m/>
    <n v="0"/>
    <m/>
    <m/>
    <m/>
    <m/>
    <n v="0"/>
    <m/>
    <m/>
    <n v="0"/>
    <n v="0"/>
    <n v="0"/>
    <n v="0"/>
    <n v="0"/>
    <m/>
    <s v="120-000-001-125Z"/>
    <s v="0"/>
    <s v="0"/>
    <s v="0"/>
    <m/>
    <m/>
    <m/>
    <m/>
    <s v="unk18"/>
    <n v="0"/>
    <n v="1"/>
    <x v="16"/>
    <x v="16"/>
  </r>
  <r>
    <s v="120-000-001-124Z"/>
    <s v="FEE"/>
    <x v="1"/>
    <s v="95 SANDY BEACH RD"/>
    <n v="101"/>
    <s v="DOBROWSKI RICHARD J"/>
    <s v="RR"/>
    <m/>
    <m/>
    <n v="0.40128000000000003"/>
    <n v="1"/>
    <n v="1"/>
    <n v="1"/>
    <n v="1"/>
    <s v="SEPTIC"/>
    <n v="0"/>
    <n v="0"/>
    <n v="0"/>
    <m/>
    <n v="0"/>
    <m/>
    <m/>
    <m/>
    <s v="SEPTIC"/>
    <n v="0"/>
    <m/>
    <m/>
    <n v="1"/>
    <n v="1"/>
    <n v="2"/>
    <n v="2489"/>
    <n v="1.75"/>
    <m/>
    <s v="120-000-001-124Z"/>
    <s v="1955"/>
    <s v="3194"/>
    <s v="1"/>
    <s v="Y"/>
    <s v="Well"/>
    <s v="Sept"/>
    <s v="Prop"/>
    <s v="120-000-001-124"/>
    <n v="0"/>
    <n v="1"/>
    <x v="16"/>
    <x v="16"/>
  </r>
  <r>
    <s v="128_2_0"/>
    <s v="FEE"/>
    <x v="2"/>
    <s v="103-107WAREHAM ST"/>
    <n v="31"/>
    <s v="SLOCUM GIBBS CRANBERRY CO"/>
    <m/>
    <m/>
    <m/>
    <n v="63.171219999999998"/>
    <n v="0"/>
    <n v="0"/>
    <n v="0"/>
    <n v="0"/>
    <m/>
    <n v="0"/>
    <n v="0"/>
    <n v="0"/>
    <m/>
    <n v="0"/>
    <m/>
    <m/>
    <m/>
    <m/>
    <n v="0"/>
    <m/>
    <m/>
    <n v="0"/>
    <n v="0"/>
    <n v="0"/>
    <n v="0"/>
    <n v="0"/>
    <m/>
    <m/>
    <m/>
    <m/>
    <m/>
    <m/>
    <m/>
    <m/>
    <m/>
    <m/>
    <n v="0"/>
    <n v="1"/>
    <x v="14"/>
    <x v="14"/>
  </r>
  <r>
    <s v="120-000-001-123"/>
    <s v="FEE"/>
    <x v="1"/>
    <s v="91 SANDY BEACH RD"/>
    <n v="101"/>
    <s v="WALSH KEVIN J"/>
    <s v="RR"/>
    <m/>
    <m/>
    <n v="0.38818999999999998"/>
    <n v="1"/>
    <n v="1"/>
    <n v="1"/>
    <n v="1"/>
    <s v="SEPTIC"/>
    <n v="0"/>
    <n v="0"/>
    <n v="0"/>
    <m/>
    <n v="0"/>
    <m/>
    <m/>
    <m/>
    <s v="SEPTIC"/>
    <n v="0"/>
    <m/>
    <m/>
    <n v="1"/>
    <n v="1"/>
    <n v="2"/>
    <n v="960"/>
    <n v="1"/>
    <m/>
    <s v="120-000-001-123"/>
    <s v="1965"/>
    <s v="1264"/>
    <s v="1"/>
    <s v="Y"/>
    <s v="Gas"/>
    <s v="Well"/>
    <m/>
    <m/>
    <n v="0"/>
    <n v="1"/>
    <x v="16"/>
    <x v="16"/>
  </r>
  <r>
    <s v="120-000-001-030"/>
    <s v="FEE"/>
    <x v="1"/>
    <s v="579 WAREHAM RD"/>
    <n v="101"/>
    <s v="FISH HOUSE REALTY TRUST"/>
    <s v="RR"/>
    <m/>
    <m/>
    <n v="0.13819999999999999"/>
    <n v="1"/>
    <n v="1"/>
    <n v="1"/>
    <n v="1"/>
    <s v="SEPTIC"/>
    <n v="0"/>
    <n v="0"/>
    <n v="0"/>
    <m/>
    <n v="0"/>
    <m/>
    <m/>
    <m/>
    <s v="SEPTIC"/>
    <n v="0"/>
    <m/>
    <m/>
    <n v="1"/>
    <n v="1"/>
    <n v="0"/>
    <n v="720"/>
    <n v="1"/>
    <m/>
    <s v="120-000-001-030"/>
    <s v="1960"/>
    <s v="1696"/>
    <s v="1"/>
    <s v="P"/>
    <s v="Well"/>
    <s v="Sept"/>
    <m/>
    <m/>
    <n v="0"/>
    <n v="1"/>
    <x v="16"/>
    <x v="16"/>
  </r>
  <r>
    <s v="120-000-001-132"/>
    <s v="FEE"/>
    <x v="1"/>
    <s v="115 SANDY BEACH RD"/>
    <n v="101"/>
    <s v="DECOSTE ANN M"/>
    <s v="RR"/>
    <m/>
    <m/>
    <n v="0.56620000000000004"/>
    <n v="1"/>
    <n v="1"/>
    <n v="1"/>
    <n v="1"/>
    <s v="SEPTIC"/>
    <n v="0"/>
    <n v="0"/>
    <n v="0"/>
    <m/>
    <n v="0"/>
    <m/>
    <m/>
    <m/>
    <s v="SEPTIC"/>
    <n v="0"/>
    <m/>
    <m/>
    <n v="1"/>
    <n v="1"/>
    <n v="2"/>
    <n v="520"/>
    <n v="1"/>
    <m/>
    <s v="120-000-001-132"/>
    <s v="1950"/>
    <s v="520"/>
    <s v="1"/>
    <s v="P"/>
    <s v="Well"/>
    <s v="Sept"/>
    <m/>
    <s v="120-000-001-133"/>
    <n v="0"/>
    <n v="1"/>
    <x v="16"/>
    <x v="16"/>
  </r>
  <r>
    <s v="120-000-001-113"/>
    <s v="FEE"/>
    <x v="1"/>
    <s v="67 SANDY BEACH RD"/>
    <n v="101"/>
    <s v="CURLEY JOSEPH W"/>
    <s v="RR"/>
    <m/>
    <m/>
    <n v="0.22169"/>
    <n v="1"/>
    <n v="1"/>
    <n v="1"/>
    <n v="1"/>
    <s v="SEPTIC"/>
    <n v="0"/>
    <n v="0"/>
    <n v="0"/>
    <m/>
    <n v="0"/>
    <m/>
    <m/>
    <m/>
    <s v="SEPTIC"/>
    <n v="0"/>
    <m/>
    <m/>
    <n v="1"/>
    <n v="1"/>
    <n v="2"/>
    <n v="1122"/>
    <n v="1"/>
    <m/>
    <s v="120-000-001-113"/>
    <s v="1957"/>
    <s v="1332"/>
    <s v="1"/>
    <s v="Y"/>
    <s v="Well"/>
    <s v="Sept"/>
    <m/>
    <m/>
    <n v="0"/>
    <n v="1"/>
    <x v="16"/>
    <x v="16"/>
  </r>
  <r>
    <s v="120-000-000F-005"/>
    <s v="FEE"/>
    <x v="1"/>
    <s v="MAGUIRE WAY"/>
    <n v="132"/>
    <s v="CRONIN RICHARD"/>
    <s v="RR"/>
    <m/>
    <m/>
    <n v="0.18693000000000001"/>
    <n v="0"/>
    <n v="0"/>
    <n v="0"/>
    <n v="0"/>
    <m/>
    <n v="0"/>
    <n v="0"/>
    <n v="0"/>
    <m/>
    <n v="0"/>
    <m/>
    <m/>
    <m/>
    <m/>
    <n v="0"/>
    <m/>
    <m/>
    <n v="0"/>
    <n v="0"/>
    <n v="0"/>
    <n v="0"/>
    <n v="0"/>
    <m/>
    <s v="120-000-000F-005"/>
    <s v="0"/>
    <s v="0"/>
    <s v="0"/>
    <s v="X"/>
    <m/>
    <m/>
    <m/>
    <s v="120-000-000F-018"/>
    <n v="0"/>
    <n v="1"/>
    <x v="16"/>
    <x v="16"/>
  </r>
  <r>
    <s v="120-000-035-469"/>
    <s v="FEE"/>
    <x v="1"/>
    <s v="563 BOURNE RD"/>
    <n v="101"/>
    <s v="LAUZON JOHN E"/>
    <s v="R25"/>
    <m/>
    <m/>
    <n v="0.16527"/>
    <n v="1"/>
    <n v="1"/>
    <n v="1"/>
    <n v="1"/>
    <s v="SEPTIC"/>
    <n v="0"/>
    <n v="0"/>
    <n v="0"/>
    <m/>
    <n v="0"/>
    <m/>
    <m/>
    <m/>
    <s v="SEPTIC"/>
    <n v="0"/>
    <m/>
    <m/>
    <n v="1"/>
    <n v="1"/>
    <n v="4"/>
    <n v="4380"/>
    <n v="2"/>
    <m/>
    <s v="120-000-035-469"/>
    <s v="1986"/>
    <s v="8860"/>
    <s v="1"/>
    <s v="Y"/>
    <s v="Gas"/>
    <s v="Well"/>
    <s v="Sept"/>
    <m/>
    <n v="0"/>
    <n v="1"/>
    <x v="16"/>
    <x v="16"/>
  </r>
  <r>
    <s v="120-000-001-136"/>
    <s v="FEE"/>
    <x v="1"/>
    <s v="11 MOHAWK CIR"/>
    <n v="101"/>
    <s v="STONE DAVID"/>
    <s v="RR"/>
    <m/>
    <m/>
    <n v="0.14865999999999999"/>
    <n v="1"/>
    <n v="1"/>
    <n v="1"/>
    <n v="1"/>
    <s v="SEPTIC"/>
    <n v="0"/>
    <n v="0"/>
    <n v="0"/>
    <m/>
    <n v="0"/>
    <m/>
    <m/>
    <m/>
    <s v="SEPTIC"/>
    <n v="0"/>
    <m/>
    <m/>
    <n v="1"/>
    <n v="1"/>
    <n v="3"/>
    <n v="1440"/>
    <n v="2"/>
    <m/>
    <s v="120-000-001-136"/>
    <s v="1959"/>
    <s v="1744"/>
    <s v="1"/>
    <s v="P"/>
    <s v="Well"/>
    <s v="Sept"/>
    <m/>
    <m/>
    <n v="0"/>
    <n v="1"/>
    <x v="16"/>
    <x v="16"/>
  </r>
  <r>
    <s v="120-000-001-134"/>
    <s v="FEE"/>
    <x v="1"/>
    <s v="5 MOHAWK CIR"/>
    <n v="109"/>
    <s v="ELLEN MATTALIANO INVESTMENT TR"/>
    <s v="RR"/>
    <m/>
    <m/>
    <n v="0.18209"/>
    <n v="1"/>
    <n v="1"/>
    <n v="1"/>
    <n v="1"/>
    <s v="SEPTIC"/>
    <n v="0"/>
    <n v="0"/>
    <n v="0"/>
    <m/>
    <n v="0"/>
    <m/>
    <m/>
    <m/>
    <s v="SEPTIC"/>
    <n v="0"/>
    <m/>
    <m/>
    <n v="1"/>
    <n v="1"/>
    <n v="2"/>
    <n v="1371"/>
    <n v="1"/>
    <m/>
    <s v="120-000-001-134"/>
    <s v="1960"/>
    <s v="1970"/>
    <s v="2"/>
    <s v="P"/>
    <s v="Well"/>
    <s v="Sept"/>
    <s v="Prop"/>
    <m/>
    <n v="0"/>
    <n v="1"/>
    <x v="16"/>
    <x v="16"/>
  </r>
  <r>
    <s v="120-000-001-138"/>
    <s v="FEE"/>
    <x v="1"/>
    <s v="16 MOHAWK CIR"/>
    <n v="101"/>
    <s v="AYLES HONORIA C"/>
    <s v="RR"/>
    <m/>
    <m/>
    <n v="0.36101"/>
    <n v="1"/>
    <n v="1"/>
    <n v="1"/>
    <n v="1"/>
    <s v="SEPTIC"/>
    <n v="0"/>
    <n v="0"/>
    <n v="0"/>
    <m/>
    <n v="0"/>
    <m/>
    <m/>
    <m/>
    <s v="SEPTIC"/>
    <n v="0"/>
    <m/>
    <m/>
    <n v="1"/>
    <n v="1"/>
    <n v="3"/>
    <n v="1444"/>
    <n v="1"/>
    <m/>
    <s v="120-000-001-138"/>
    <s v="1950"/>
    <s v="3321"/>
    <s v="1"/>
    <s v="P"/>
    <s v="Well"/>
    <s v="Sept"/>
    <s v="Prop"/>
    <m/>
    <n v="0"/>
    <n v="1"/>
    <x v="16"/>
    <x v="16"/>
  </r>
  <r>
    <s v="120-000-035-466"/>
    <s v="FEE"/>
    <x v="1"/>
    <s v="16 ROGERS ST"/>
    <n v="101"/>
    <s v="BURCHFIELD VICTOR L"/>
    <s v="R25"/>
    <m/>
    <m/>
    <n v="2.8863300000000001"/>
    <n v="1"/>
    <n v="1"/>
    <n v="1"/>
    <n v="1"/>
    <s v="SEPTIC"/>
    <n v="0"/>
    <n v="0"/>
    <n v="0"/>
    <m/>
    <n v="0"/>
    <m/>
    <m/>
    <m/>
    <s v="SEPTIC"/>
    <n v="0"/>
    <m/>
    <m/>
    <n v="1"/>
    <n v="1"/>
    <n v="2"/>
    <n v="1824"/>
    <n v="1"/>
    <m/>
    <s v="120-000-035-466"/>
    <s v="1960"/>
    <s v="4526"/>
    <s v="1"/>
    <s v="Y"/>
    <s v="Well"/>
    <s v="Sept"/>
    <m/>
    <m/>
    <n v="0"/>
    <n v="1"/>
    <x v="16"/>
    <x v="16"/>
  </r>
  <r>
    <s v="120-000-001-135"/>
    <s v="FEE"/>
    <x v="1"/>
    <s v="9 MOHAWK CIR"/>
    <n v="101"/>
    <s v="STONE DAVID P"/>
    <s v="RR"/>
    <m/>
    <m/>
    <n v="0.13830000000000001"/>
    <n v="1"/>
    <n v="1"/>
    <n v="1"/>
    <n v="1"/>
    <s v="SEPTIC"/>
    <n v="0"/>
    <n v="0"/>
    <n v="0"/>
    <m/>
    <n v="0"/>
    <m/>
    <m/>
    <m/>
    <s v="SEPTIC"/>
    <n v="0"/>
    <m/>
    <m/>
    <n v="1"/>
    <n v="1"/>
    <n v="3"/>
    <n v="1969"/>
    <n v="2"/>
    <m/>
    <s v="120-000-001-135"/>
    <s v="1950"/>
    <s v="3175"/>
    <s v="1"/>
    <s v="P"/>
    <s v="Well"/>
    <s v="Sept"/>
    <m/>
    <m/>
    <n v="0"/>
    <n v="1"/>
    <x v="16"/>
    <x v="16"/>
  </r>
  <r>
    <s v="120-000-000F-004"/>
    <s v="FEE"/>
    <x v="1"/>
    <s v="7 MAGUIRE WAY"/>
    <n v="132"/>
    <s v="CRONIN RICHARD"/>
    <s v="RR"/>
    <m/>
    <m/>
    <n v="9.2539999999999997E-2"/>
    <n v="0"/>
    <n v="0"/>
    <n v="0"/>
    <n v="0"/>
    <m/>
    <n v="0"/>
    <n v="0"/>
    <n v="0"/>
    <m/>
    <n v="0"/>
    <m/>
    <m/>
    <m/>
    <m/>
    <n v="0"/>
    <m/>
    <m/>
    <n v="0"/>
    <n v="0"/>
    <n v="0"/>
    <n v="0"/>
    <n v="0"/>
    <m/>
    <s v="120-000-000F-004"/>
    <s v="0"/>
    <s v="0"/>
    <s v="0"/>
    <s v="N"/>
    <m/>
    <m/>
    <m/>
    <m/>
    <n v="0"/>
    <n v="1"/>
    <x v="16"/>
    <x v="16"/>
  </r>
  <r>
    <s v="120-000-001-281"/>
    <s v="FEE"/>
    <x v="1"/>
    <s v="94 SANDY BEACH RD"/>
    <n v="132"/>
    <s v="MACRAE WALTER"/>
    <s v="RR"/>
    <m/>
    <m/>
    <n v="1.0101"/>
    <n v="0"/>
    <n v="0"/>
    <n v="0"/>
    <n v="0"/>
    <m/>
    <n v="0"/>
    <n v="0"/>
    <n v="0"/>
    <m/>
    <n v="0"/>
    <m/>
    <m/>
    <m/>
    <m/>
    <n v="0"/>
    <m/>
    <m/>
    <n v="0"/>
    <n v="0"/>
    <n v="0"/>
    <n v="0"/>
    <n v="0"/>
    <m/>
    <s v="120-000-001-281"/>
    <s v="0"/>
    <s v="0"/>
    <s v="0"/>
    <s v="N"/>
    <m/>
    <m/>
    <m/>
    <m/>
    <n v="0"/>
    <n v="1"/>
    <x v="16"/>
    <x v="16"/>
  </r>
  <r>
    <s v="120-000-001-112"/>
    <s v="FEE"/>
    <x v="1"/>
    <s v="65 SANDY BEACH RD"/>
    <n v="101"/>
    <s v="DOHERTY RICHARD RIESE"/>
    <s v="RR"/>
    <m/>
    <m/>
    <n v="0.23100999999999999"/>
    <n v="1"/>
    <n v="1"/>
    <n v="1"/>
    <n v="1"/>
    <s v="SEPTIC"/>
    <n v="0"/>
    <n v="0"/>
    <n v="0"/>
    <m/>
    <n v="0"/>
    <m/>
    <m/>
    <m/>
    <s v="SEPTIC"/>
    <n v="0"/>
    <m/>
    <m/>
    <n v="1"/>
    <n v="1"/>
    <n v="2"/>
    <n v="1344"/>
    <n v="1"/>
    <m/>
    <s v="120-000-001-112"/>
    <s v="1950"/>
    <s v="1344"/>
    <s v="1"/>
    <s v="P"/>
    <s v="Well"/>
    <s v="Sept"/>
    <m/>
    <m/>
    <n v="0"/>
    <n v="1"/>
    <x v="16"/>
    <x v="16"/>
  </r>
  <r>
    <s v="120-000-001-031"/>
    <s v="FEE"/>
    <x v="1"/>
    <s v="575 WAREHAM RD"/>
    <n v="101"/>
    <s v="PERKINS THOMAS B LIFE ESTATE"/>
    <s v="RR"/>
    <m/>
    <m/>
    <n v="0.13633999999999999"/>
    <n v="1"/>
    <n v="1"/>
    <n v="1"/>
    <n v="1"/>
    <s v="SEPTIC"/>
    <n v="0"/>
    <n v="0"/>
    <n v="0"/>
    <m/>
    <n v="0"/>
    <m/>
    <m/>
    <m/>
    <s v="SEPTIC"/>
    <n v="0"/>
    <m/>
    <m/>
    <n v="1"/>
    <n v="1"/>
    <n v="0"/>
    <n v="804"/>
    <n v="1"/>
    <m/>
    <s v="120-000-001-031"/>
    <s v="1960"/>
    <s v="2300"/>
    <s v="1"/>
    <s v="P"/>
    <s v="Well"/>
    <s v="Sept"/>
    <s v="Prop"/>
    <m/>
    <n v="0"/>
    <n v="1"/>
    <x v="16"/>
    <x v="16"/>
  </r>
  <r>
    <s v="120-000-000F-019"/>
    <s v="FEE"/>
    <x v="1"/>
    <s v="PLY LAKE SH SH"/>
    <n v="132"/>
    <s v="CRONIN RICHARD"/>
    <s v="RR"/>
    <m/>
    <m/>
    <n v="9.2280000000000001E-2"/>
    <n v="0"/>
    <n v="0"/>
    <n v="0"/>
    <n v="0"/>
    <m/>
    <n v="0"/>
    <n v="0"/>
    <n v="0"/>
    <m/>
    <n v="0"/>
    <m/>
    <m/>
    <m/>
    <m/>
    <n v="0"/>
    <m/>
    <m/>
    <n v="0"/>
    <n v="0"/>
    <n v="0"/>
    <n v="0"/>
    <n v="0"/>
    <m/>
    <s v="120-000-000F-019"/>
    <s v="0"/>
    <s v="0"/>
    <s v="0"/>
    <s v="N"/>
    <m/>
    <m/>
    <m/>
    <m/>
    <n v="0"/>
    <n v="1"/>
    <x v="16"/>
    <x v="16"/>
  </r>
  <r>
    <s v="120-000-000F-003"/>
    <s v="FEE"/>
    <x v="1"/>
    <s v="5 MAGUIRE WAY"/>
    <n v="101"/>
    <s v="KIRKLAND MITCHELL V"/>
    <s v="RR"/>
    <m/>
    <m/>
    <n v="8.9770000000000003E-2"/>
    <n v="1"/>
    <n v="1"/>
    <n v="1"/>
    <n v="1"/>
    <s v="SEPTIC"/>
    <n v="0"/>
    <n v="0"/>
    <n v="0"/>
    <m/>
    <n v="0"/>
    <m/>
    <m/>
    <m/>
    <s v="SEPTIC"/>
    <n v="0"/>
    <m/>
    <m/>
    <n v="1"/>
    <n v="1"/>
    <n v="0"/>
    <n v="1084"/>
    <n v="1"/>
    <m/>
    <s v="120-000-000F-003"/>
    <s v="1965"/>
    <s v="2472"/>
    <s v="1"/>
    <s v="Y"/>
    <s v="Well"/>
    <s v="Sept"/>
    <s v="Prop"/>
    <m/>
    <n v="0"/>
    <n v="1"/>
    <x v="16"/>
    <x v="16"/>
  </r>
  <r>
    <s v="120-000-001-111"/>
    <s v="FEE"/>
    <x v="1"/>
    <s v="63 SANDY BEACH RD"/>
    <n v="101"/>
    <s v="LIMA LEONARD J"/>
    <s v="RR"/>
    <m/>
    <m/>
    <n v="0.20935000000000001"/>
    <n v="1"/>
    <n v="1"/>
    <n v="1"/>
    <n v="1"/>
    <s v="SEPTIC"/>
    <n v="0"/>
    <n v="0"/>
    <n v="0"/>
    <m/>
    <n v="0"/>
    <m/>
    <m/>
    <m/>
    <s v="SEPTIC"/>
    <n v="0"/>
    <m/>
    <m/>
    <n v="1"/>
    <n v="1"/>
    <n v="2"/>
    <n v="892"/>
    <n v="1"/>
    <m/>
    <s v="120-000-001-111"/>
    <s v="1962"/>
    <s v="1960"/>
    <s v="1"/>
    <s v="X"/>
    <s v="Well"/>
    <s v="Sept"/>
    <m/>
    <m/>
    <n v="0"/>
    <n v="1"/>
    <x v="16"/>
    <x v="16"/>
  </r>
  <r>
    <s v="TS_GAPS_NO_MAPPAR"/>
    <m/>
    <x v="1"/>
    <m/>
    <n v="0"/>
    <m/>
    <m/>
    <m/>
    <m/>
    <n v="2.0000000000000002E-5"/>
    <n v="0"/>
    <n v="0"/>
    <n v="0"/>
    <n v="0"/>
    <m/>
    <n v="0"/>
    <n v="0"/>
    <n v="0"/>
    <m/>
    <n v="0"/>
    <m/>
    <m/>
    <m/>
    <m/>
    <n v="0"/>
    <m/>
    <m/>
    <n v="0"/>
    <n v="0"/>
    <n v="0"/>
    <n v="0"/>
    <n v="0"/>
    <m/>
    <m/>
    <s v="0"/>
    <s v="0"/>
    <s v="0"/>
    <m/>
    <m/>
    <m/>
    <m/>
    <m/>
    <n v="0"/>
    <n v="1"/>
    <x v="15"/>
    <x v="15"/>
  </r>
  <r>
    <s v="120-000-001-139"/>
    <s v="FEE"/>
    <x v="1"/>
    <s v="12 MOHAWK CIR"/>
    <n v="101"/>
    <s v="OROURKE BARRY S"/>
    <s v="RR"/>
    <m/>
    <m/>
    <n v="0.13661000000000001"/>
    <n v="1"/>
    <n v="1"/>
    <n v="1"/>
    <n v="1"/>
    <s v="SEPTIC"/>
    <n v="0"/>
    <n v="0"/>
    <n v="0"/>
    <m/>
    <n v="0"/>
    <m/>
    <m/>
    <m/>
    <s v="SEPTIC"/>
    <n v="0"/>
    <m/>
    <m/>
    <n v="1"/>
    <n v="1"/>
    <n v="3"/>
    <n v="688"/>
    <n v="1"/>
    <m/>
    <s v="120-000-001-139"/>
    <s v="1952"/>
    <s v="1488"/>
    <s v="1"/>
    <s v="X"/>
    <s v="Well"/>
    <s v="Sept"/>
    <m/>
    <m/>
    <n v="0"/>
    <n v="1"/>
    <x v="16"/>
    <x v="16"/>
  </r>
  <r>
    <s v="120-000-001-110"/>
    <s v="FEE"/>
    <x v="1"/>
    <s v="61 SANDY BEACH RD"/>
    <n v="101"/>
    <s v="COLLETTI ANTHONY E"/>
    <s v="RR"/>
    <m/>
    <m/>
    <n v="0.23094999999999999"/>
    <n v="1"/>
    <n v="1"/>
    <n v="1"/>
    <n v="1"/>
    <s v="SEPTIC"/>
    <n v="0"/>
    <n v="0"/>
    <n v="0"/>
    <m/>
    <n v="0"/>
    <m/>
    <m/>
    <m/>
    <s v="SEPTIC"/>
    <n v="0"/>
    <m/>
    <m/>
    <n v="1"/>
    <n v="1"/>
    <n v="2"/>
    <n v="1015"/>
    <n v="1"/>
    <m/>
    <s v="120-000-001-110"/>
    <s v="1953"/>
    <s v="1015"/>
    <s v="1"/>
    <s v="P"/>
    <s v="Well"/>
    <s v="Sept"/>
    <m/>
    <m/>
    <n v="0"/>
    <n v="1"/>
    <x v="16"/>
    <x v="16"/>
  </r>
  <r>
    <s v="120-000-000F-020"/>
    <s v="FEE"/>
    <x v="1"/>
    <s v="PLY LAKE SH SH"/>
    <n v="132"/>
    <s v="KIRKLAND MITCHELL V"/>
    <s v="RR"/>
    <m/>
    <m/>
    <n v="9.9339999999999998E-2"/>
    <n v="0"/>
    <n v="0"/>
    <n v="0"/>
    <n v="0"/>
    <m/>
    <n v="0"/>
    <n v="0"/>
    <n v="0"/>
    <m/>
    <n v="0"/>
    <m/>
    <m/>
    <m/>
    <m/>
    <n v="0"/>
    <m/>
    <m/>
    <n v="0"/>
    <n v="0"/>
    <n v="0"/>
    <n v="0"/>
    <n v="0"/>
    <m/>
    <s v="120-000-000F-020"/>
    <s v="0"/>
    <s v="0"/>
    <s v="0"/>
    <s v="N"/>
    <m/>
    <m/>
    <m/>
    <m/>
    <n v="0"/>
    <n v="1"/>
    <x v="16"/>
    <x v="16"/>
  </r>
  <r>
    <s v="120-000-001-279"/>
    <s v="FEE"/>
    <x v="1"/>
    <s v="68 SANDY BEACH RD"/>
    <n v="101"/>
    <s v="CORBETT NANCY P"/>
    <s v="RR"/>
    <m/>
    <m/>
    <n v="1.3180400000000001"/>
    <n v="1"/>
    <n v="1"/>
    <n v="1"/>
    <n v="1"/>
    <s v="SEPTIC"/>
    <n v="0"/>
    <n v="0"/>
    <n v="0"/>
    <m/>
    <n v="0"/>
    <m/>
    <m/>
    <m/>
    <s v="SEPTIC"/>
    <n v="0"/>
    <m/>
    <m/>
    <n v="1"/>
    <n v="1"/>
    <n v="3"/>
    <n v="1999"/>
    <n v="2"/>
    <m/>
    <s v="120-000-001-279"/>
    <s v="2000"/>
    <s v="3345"/>
    <s v="1"/>
    <s v="Y"/>
    <s v="Well"/>
    <s v="Sept"/>
    <m/>
    <m/>
    <n v="0"/>
    <n v="1"/>
    <x v="16"/>
    <x v="16"/>
  </r>
  <r>
    <s v="120-000-001-277"/>
    <s v="FEE"/>
    <x v="1"/>
    <s v="SANDY BEACH RD"/>
    <n v="130"/>
    <s v="MARKOLA PHILIP I"/>
    <s v="RR"/>
    <m/>
    <m/>
    <n v="1.5209600000000001"/>
    <n v="0"/>
    <n v="0"/>
    <n v="0"/>
    <n v="0"/>
    <m/>
    <n v="0"/>
    <n v="0"/>
    <n v="0"/>
    <m/>
    <n v="0"/>
    <m/>
    <m/>
    <m/>
    <m/>
    <n v="0"/>
    <m/>
    <m/>
    <n v="0"/>
    <n v="0"/>
    <n v="0"/>
    <n v="0"/>
    <n v="0"/>
    <m/>
    <s v="120-000-001-277"/>
    <s v="0"/>
    <s v="0"/>
    <s v="0"/>
    <s v="N"/>
    <m/>
    <m/>
    <m/>
    <m/>
    <n v="0"/>
    <n v="1"/>
    <x v="16"/>
    <x v="16"/>
  </r>
  <r>
    <s v="120-000-021-000"/>
    <s v="FEE"/>
    <x v="1"/>
    <s v="1 SANDY BEACH RD"/>
    <n v="101"/>
    <s v="MOON LAKE LLC"/>
    <s v="RR"/>
    <m/>
    <m/>
    <n v="0.37242999999999998"/>
    <n v="1"/>
    <n v="1"/>
    <n v="1"/>
    <n v="1"/>
    <s v="SEPTIC"/>
    <n v="0"/>
    <n v="0"/>
    <n v="0"/>
    <m/>
    <n v="0"/>
    <m/>
    <m/>
    <m/>
    <s v="SEPTIC"/>
    <n v="0"/>
    <m/>
    <m/>
    <n v="1"/>
    <n v="1"/>
    <n v="2"/>
    <n v="900"/>
    <n v="1"/>
    <m/>
    <s v="120-000-021-000"/>
    <s v="1962"/>
    <s v="2820"/>
    <s v="1"/>
    <s v="P"/>
    <s v="Well"/>
    <s v="Sept"/>
    <m/>
    <m/>
    <n v="0"/>
    <n v="1"/>
    <x v="16"/>
    <x v="16"/>
  </r>
  <r>
    <s v="120-000-000F-002"/>
    <s v="FEE"/>
    <x v="1"/>
    <s v="3 MAGUIRE WAY"/>
    <n v="101"/>
    <s v="ROBERTS DEBRA L"/>
    <s v="RR"/>
    <m/>
    <m/>
    <n v="0.18182999999999999"/>
    <n v="0"/>
    <n v="1"/>
    <n v="0"/>
    <n v="1"/>
    <m/>
    <n v="0"/>
    <n v="0"/>
    <n v="0"/>
    <m/>
    <n v="0"/>
    <m/>
    <m/>
    <m/>
    <s v="SEPTIC"/>
    <n v="0"/>
    <m/>
    <m/>
    <n v="0"/>
    <n v="1"/>
    <n v="0"/>
    <n v="840"/>
    <n v="1"/>
    <s v="actually an accessory parcel"/>
    <s v="120-000-000F-002"/>
    <s v="1963"/>
    <s v="1728"/>
    <s v="1"/>
    <s v="Y"/>
    <s v="Well"/>
    <s v="Sept"/>
    <m/>
    <s v="120-000-000F-021"/>
    <n v="0"/>
    <n v="1"/>
    <x v="16"/>
    <x v="16"/>
  </r>
  <r>
    <s v="120-000-001-140"/>
    <s v="FEE"/>
    <x v="1"/>
    <s v="10 MOHAWK CIR"/>
    <n v="101"/>
    <s v="AGOR REALTY TRUST"/>
    <s v="RR"/>
    <m/>
    <m/>
    <n v="0.14224999999999999"/>
    <n v="1"/>
    <n v="1"/>
    <n v="1"/>
    <n v="1"/>
    <s v="SEPTIC"/>
    <n v="0"/>
    <n v="0"/>
    <n v="0"/>
    <m/>
    <n v="0"/>
    <m/>
    <m/>
    <m/>
    <s v="SEPTIC"/>
    <n v="0"/>
    <m/>
    <m/>
    <n v="1"/>
    <n v="1"/>
    <n v="2"/>
    <n v="768"/>
    <n v="1"/>
    <m/>
    <s v="120-000-001-140"/>
    <s v="1958"/>
    <s v="1200"/>
    <s v="1"/>
    <s v="P"/>
    <s v="Well"/>
    <s v="Sept"/>
    <m/>
    <m/>
    <n v="0"/>
    <n v="1"/>
    <x v="16"/>
    <x v="16"/>
  </r>
  <r>
    <s v="120-000-035-465"/>
    <s v="FEE"/>
    <x v="1"/>
    <s v="20 ROGERS ST"/>
    <n v="101"/>
    <s v="FERRELL MICHAEL M"/>
    <s v="R25"/>
    <m/>
    <m/>
    <n v="0.98863999999999996"/>
    <n v="1"/>
    <n v="1"/>
    <n v="1"/>
    <n v="1"/>
    <s v="SEPTIC"/>
    <n v="0"/>
    <n v="0"/>
    <n v="0"/>
    <m/>
    <n v="0"/>
    <m/>
    <m/>
    <m/>
    <s v="SEPTIC"/>
    <n v="0"/>
    <m/>
    <m/>
    <n v="1"/>
    <n v="1"/>
    <n v="2"/>
    <n v="1491"/>
    <n v="1"/>
    <m/>
    <s v="120-000-035-465"/>
    <s v="1959"/>
    <s v="3680"/>
    <s v="1"/>
    <s v="Y"/>
    <s v="Well"/>
    <s v="Sept"/>
    <m/>
    <m/>
    <n v="0"/>
    <n v="1"/>
    <x v="16"/>
    <x v="16"/>
  </r>
  <r>
    <s v="120-000-001-141"/>
    <s v="FEE"/>
    <x v="1"/>
    <s v="6 MOHAWK CIR"/>
    <n v="101"/>
    <s v="DIAUTO JOAN MARIE"/>
    <m/>
    <m/>
    <m/>
    <n v="0.20080999999999999"/>
    <n v="1"/>
    <n v="1"/>
    <n v="1"/>
    <n v="1"/>
    <s v="SEPTIC"/>
    <n v="0"/>
    <n v="0"/>
    <n v="0"/>
    <m/>
    <n v="0"/>
    <m/>
    <m/>
    <m/>
    <s v="SEPTIC"/>
    <n v="0"/>
    <m/>
    <m/>
    <n v="1"/>
    <n v="1"/>
    <n v="0"/>
    <n v="768"/>
    <n v="2"/>
    <m/>
    <s v="120-000-001-141"/>
    <s v="1997"/>
    <s v="2640"/>
    <s v="1"/>
    <s v="P"/>
    <s v="Well"/>
    <s v="Sept"/>
    <m/>
    <m/>
    <n v="0"/>
    <n v="1"/>
    <x v="16"/>
    <x v="16"/>
  </r>
  <r>
    <s v="120-000-001-109"/>
    <s v="FEE"/>
    <x v="1"/>
    <s v="59 SANDY BEACH RD"/>
    <n v="101"/>
    <s v="FERRELLI VINCENT F II"/>
    <s v="RR"/>
    <m/>
    <m/>
    <n v="0.25020999999999999"/>
    <n v="1"/>
    <n v="1"/>
    <n v="1"/>
    <n v="1"/>
    <s v="SEPTIC"/>
    <n v="0"/>
    <n v="0"/>
    <n v="0"/>
    <m/>
    <n v="0"/>
    <m/>
    <m/>
    <m/>
    <s v="SEPTIC"/>
    <n v="0"/>
    <m/>
    <m/>
    <n v="1"/>
    <n v="1"/>
    <n v="3"/>
    <n v="1270"/>
    <n v="1"/>
    <m/>
    <s v="120-000-001-109"/>
    <s v="1951"/>
    <s v="1501"/>
    <s v="1"/>
    <s v="P"/>
    <s v="Well"/>
    <s v="Sept"/>
    <m/>
    <m/>
    <n v="0"/>
    <n v="1"/>
    <x v="16"/>
    <x v="16"/>
  </r>
  <r>
    <s v="120-000-035-467"/>
    <s v="FEE"/>
    <x v="1"/>
    <s v="12 ROGERS ST"/>
    <n v="101"/>
    <s v="JOHNSON ANNE MARIE"/>
    <s v="R25"/>
    <m/>
    <m/>
    <n v="0.21351000000000001"/>
    <n v="1"/>
    <n v="1"/>
    <n v="1"/>
    <n v="1"/>
    <s v="SEPTIC"/>
    <n v="0"/>
    <n v="0"/>
    <n v="0"/>
    <m/>
    <n v="0"/>
    <m/>
    <m/>
    <m/>
    <s v="SEPTIC"/>
    <n v="0"/>
    <m/>
    <m/>
    <n v="1"/>
    <n v="1"/>
    <n v="3"/>
    <n v="1392"/>
    <n v="1"/>
    <m/>
    <s v="120-000-035-467"/>
    <s v="1987"/>
    <s v="2832"/>
    <s v="1"/>
    <s v="Y"/>
    <s v="Well"/>
    <s v="Sept"/>
    <m/>
    <m/>
    <n v="0"/>
    <n v="1"/>
    <x v="16"/>
    <x v="16"/>
  </r>
  <r>
    <s v="120-000-022-000"/>
    <s v="FEE"/>
    <x v="1"/>
    <s v="5 SANDY BEACH RD"/>
    <n v="101"/>
    <s v="THEODORE ANITA L"/>
    <s v="RR"/>
    <m/>
    <m/>
    <n v="0.18318999999999999"/>
    <n v="1"/>
    <n v="1"/>
    <n v="1"/>
    <n v="1"/>
    <s v="SEPTIC"/>
    <n v="0"/>
    <n v="0"/>
    <n v="0"/>
    <m/>
    <n v="0"/>
    <m/>
    <m/>
    <m/>
    <s v="SEPTIC"/>
    <n v="0"/>
    <m/>
    <m/>
    <n v="1"/>
    <n v="1"/>
    <n v="2"/>
    <n v="598"/>
    <n v="1.5"/>
    <m/>
    <s v="120-000-022-000"/>
    <s v="1925"/>
    <s v="1258"/>
    <s v="1"/>
    <s v="P"/>
    <s v="Well"/>
    <s v="Sept"/>
    <m/>
    <m/>
    <n v="0"/>
    <n v="1"/>
    <x v="16"/>
    <x v="16"/>
  </r>
  <r>
    <s v="120-000-000F-001"/>
    <s v="FEE"/>
    <x v="1"/>
    <s v="1 MAGUIRE WAY"/>
    <n v="101"/>
    <s v="DELECONIO LISA A"/>
    <s v="RR"/>
    <m/>
    <m/>
    <n v="0.14519000000000001"/>
    <n v="1"/>
    <n v="1"/>
    <n v="1"/>
    <n v="1"/>
    <s v="SEPTIC"/>
    <n v="0"/>
    <n v="0"/>
    <n v="0"/>
    <m/>
    <n v="0"/>
    <m/>
    <m/>
    <m/>
    <s v="SEPTIC"/>
    <n v="0"/>
    <m/>
    <m/>
    <n v="1"/>
    <n v="1"/>
    <n v="0"/>
    <n v="832"/>
    <n v="1"/>
    <s v="actually an accessory parcel"/>
    <s v="120-000-000F-001"/>
    <s v="1954"/>
    <s v="1448"/>
    <s v="1"/>
    <s v="Y"/>
    <s v="Well"/>
    <s v="Sept"/>
    <s v="Prop"/>
    <s v="120-000-000F-022"/>
    <n v="0"/>
    <n v="1"/>
    <x v="16"/>
    <x v="16"/>
  </r>
  <r>
    <s v="120-000-001-107"/>
    <s v="FEE"/>
    <x v="1"/>
    <s v="SANDY BEACH RD"/>
    <n v="132"/>
    <s v="WHITE ISLAND POND ASSN INC"/>
    <s v="RR"/>
    <m/>
    <m/>
    <n v="0.51171"/>
    <n v="0"/>
    <n v="0"/>
    <n v="0"/>
    <n v="0"/>
    <m/>
    <n v="0"/>
    <n v="0"/>
    <n v="0"/>
    <m/>
    <n v="0"/>
    <m/>
    <m/>
    <m/>
    <m/>
    <n v="0"/>
    <m/>
    <m/>
    <n v="0"/>
    <n v="0"/>
    <n v="0"/>
    <n v="0"/>
    <n v="0"/>
    <m/>
    <s v="120-000-001-107"/>
    <s v="0"/>
    <s v="0"/>
    <s v="0"/>
    <s v="N"/>
    <m/>
    <m/>
    <m/>
    <s v="120-000-001-108"/>
    <n v="0"/>
    <n v="1"/>
    <x v="16"/>
    <x v="16"/>
  </r>
  <r>
    <s v="120-000-029-000"/>
    <s v="FEE"/>
    <x v="1"/>
    <s v="37 SANDY BEACH RD"/>
    <n v="101"/>
    <s v="THIRTY SEVEN SANDY BEACH RD RL"/>
    <s v="RR"/>
    <m/>
    <m/>
    <n v="0.61043000000000003"/>
    <n v="1"/>
    <n v="1"/>
    <n v="1"/>
    <n v="1"/>
    <s v="SEPTIC"/>
    <n v="0"/>
    <n v="0"/>
    <n v="0"/>
    <m/>
    <n v="0"/>
    <m/>
    <m/>
    <m/>
    <s v="SEPTIC"/>
    <n v="0"/>
    <m/>
    <m/>
    <n v="1"/>
    <n v="1"/>
    <n v="1"/>
    <n v="1644"/>
    <n v="2"/>
    <m/>
    <s v="120-000-029-000"/>
    <s v="1925"/>
    <s v="4006"/>
    <s v="1"/>
    <s v="Y"/>
    <s v="Well"/>
    <s v="Sept"/>
    <s v="Prop"/>
    <s v="120-000-030-000"/>
    <n v="0"/>
    <n v="1"/>
    <x v="16"/>
    <x v="16"/>
  </r>
  <r>
    <s v="120-000-031-000"/>
    <s v="FEE"/>
    <x v="1"/>
    <s v="39 SANDY BEACH RD"/>
    <n v="101"/>
    <s v="HAWTHORNE REALTY TRUST"/>
    <s v="RR"/>
    <m/>
    <m/>
    <n v="0.30124000000000001"/>
    <n v="1"/>
    <n v="1"/>
    <n v="1"/>
    <n v="1"/>
    <s v="SEPTIC"/>
    <n v="0"/>
    <n v="0"/>
    <n v="0"/>
    <m/>
    <n v="0"/>
    <m/>
    <m/>
    <m/>
    <s v="SEPTIC"/>
    <n v="0"/>
    <m/>
    <m/>
    <n v="1"/>
    <n v="1"/>
    <n v="2"/>
    <n v="632"/>
    <n v="1"/>
    <m/>
    <s v="120-000-031-000"/>
    <s v="1925"/>
    <s v="864"/>
    <s v="1"/>
    <s v="P"/>
    <s v="Well"/>
    <s v="Sept"/>
    <s v="Prop"/>
    <m/>
    <n v="0"/>
    <n v="1"/>
    <x v="16"/>
    <x v="16"/>
  </r>
  <r>
    <s v="120-000-023-000"/>
    <s v="FEE"/>
    <x v="1"/>
    <s v="9 SANDY BEACH RD"/>
    <n v="101"/>
    <s v="BALCOM BRIAN F"/>
    <s v="RR"/>
    <m/>
    <m/>
    <n v="0.17352999999999999"/>
    <n v="1"/>
    <n v="1"/>
    <n v="1"/>
    <n v="1"/>
    <s v="SEPTIC"/>
    <n v="0"/>
    <n v="0"/>
    <n v="0"/>
    <m/>
    <n v="0"/>
    <m/>
    <m/>
    <m/>
    <s v="SEPTIC"/>
    <n v="0"/>
    <m/>
    <m/>
    <n v="1"/>
    <n v="1"/>
    <n v="1"/>
    <n v="606"/>
    <n v="2"/>
    <m/>
    <s v="120-000-023-000"/>
    <s v="1925"/>
    <s v="948"/>
    <s v="1"/>
    <s v="P"/>
    <s v="Well"/>
    <s v="Sept"/>
    <m/>
    <m/>
    <n v="0"/>
    <n v="1"/>
    <x v="16"/>
    <x v="16"/>
  </r>
  <r>
    <s v="120-000-032-000"/>
    <s v="FEE"/>
    <x v="1"/>
    <s v="41 SANDY BEACH RD"/>
    <n v="101"/>
    <s v="PIERCE CHARLES E JR"/>
    <s v="RR"/>
    <m/>
    <m/>
    <n v="0.32562000000000002"/>
    <n v="1"/>
    <n v="1"/>
    <n v="1"/>
    <n v="1"/>
    <s v="SEPTIC"/>
    <n v="0"/>
    <n v="0"/>
    <n v="0"/>
    <m/>
    <n v="0"/>
    <m/>
    <m/>
    <m/>
    <s v="SEPTIC"/>
    <n v="0"/>
    <m/>
    <m/>
    <n v="1"/>
    <n v="1"/>
    <n v="4"/>
    <n v="2000"/>
    <n v="2"/>
    <m/>
    <s v="120-000-032-000"/>
    <s v="1972"/>
    <s v="3260"/>
    <s v="1"/>
    <s v="Y"/>
    <s v="Well"/>
    <s v="Sept"/>
    <m/>
    <m/>
    <n v="0"/>
    <n v="1"/>
    <x v="16"/>
    <x v="16"/>
  </r>
  <r>
    <s v="120-000-001-142"/>
    <s v="FEE"/>
    <x v="1"/>
    <s v="121 SANDY BEACH RD"/>
    <n v="101"/>
    <s v="PEMBERTON ROBERT T"/>
    <s v="RR"/>
    <m/>
    <m/>
    <n v="0.59060999999999997"/>
    <n v="1"/>
    <n v="1"/>
    <n v="1"/>
    <n v="1"/>
    <s v="SEPTIC"/>
    <n v="0"/>
    <n v="0"/>
    <n v="0"/>
    <m/>
    <n v="0"/>
    <m/>
    <m/>
    <m/>
    <s v="SEPTIC"/>
    <n v="0"/>
    <m/>
    <m/>
    <n v="1"/>
    <n v="1"/>
    <n v="1"/>
    <n v="1248"/>
    <n v="1"/>
    <m/>
    <s v="120-000-001-142"/>
    <s v="1950"/>
    <s v="3484"/>
    <s v="1"/>
    <s v="Y"/>
    <s v="Well"/>
    <s v="Sept"/>
    <s v="Prop"/>
    <s v="120-000-001-143"/>
    <n v="0"/>
    <n v="1"/>
    <x v="16"/>
    <x v="16"/>
  </r>
  <r>
    <s v="120-000-028-000"/>
    <s v="FEE"/>
    <x v="1"/>
    <s v="31 SANDY BEACH RD"/>
    <n v="130"/>
    <s v="HENDERSON MARTIN A"/>
    <s v="RR"/>
    <m/>
    <m/>
    <n v="0.32568000000000003"/>
    <n v="0"/>
    <n v="0"/>
    <n v="0"/>
    <n v="0"/>
    <m/>
    <n v="0"/>
    <n v="0"/>
    <n v="0"/>
    <m/>
    <n v="0"/>
    <m/>
    <m/>
    <m/>
    <m/>
    <n v="0"/>
    <m/>
    <m/>
    <n v="0"/>
    <n v="0"/>
    <n v="0"/>
    <n v="0"/>
    <n v="0"/>
    <m/>
    <s v="120-000-028-000"/>
    <s v="0"/>
    <s v="0"/>
    <s v="0"/>
    <s v="N"/>
    <m/>
    <m/>
    <m/>
    <m/>
    <n v="0"/>
    <n v="1"/>
    <x v="16"/>
    <x v="16"/>
  </r>
  <r>
    <s v="120-000-027A-000Z"/>
    <s v="FEE"/>
    <x v="1"/>
    <s v="25 SANDY BEACH RD"/>
    <n v="101"/>
    <s v="HENDERSON PAUL B"/>
    <s v="RR"/>
    <m/>
    <m/>
    <n v="0.36756"/>
    <n v="1"/>
    <n v="1"/>
    <n v="1"/>
    <n v="1"/>
    <s v="SEPTIC"/>
    <n v="0"/>
    <n v="0"/>
    <n v="0"/>
    <m/>
    <n v="0"/>
    <m/>
    <m/>
    <m/>
    <s v="SEPTIC"/>
    <n v="0"/>
    <m/>
    <m/>
    <n v="1"/>
    <n v="1"/>
    <n v="3"/>
    <n v="3435"/>
    <n v="2"/>
    <m/>
    <s v="120-000-027A-000Z"/>
    <s v="1965"/>
    <s v="5120"/>
    <s v="1"/>
    <s v="Y"/>
    <s v="Well"/>
    <s v="Sept"/>
    <m/>
    <s v="120-000-027B-000"/>
    <n v="0"/>
    <n v="1"/>
    <x v="16"/>
    <x v="16"/>
  </r>
  <r>
    <s v="120-000-024-000"/>
    <s v="FEE"/>
    <x v="1"/>
    <s v="11 SANDY BEACH RD"/>
    <n v="101"/>
    <s v="BEAL CHARLOTTE A LIFE ESTATE"/>
    <s v="RR"/>
    <m/>
    <m/>
    <n v="0.35099000000000002"/>
    <n v="1"/>
    <n v="1"/>
    <n v="1"/>
    <n v="1"/>
    <s v="SEPTIC"/>
    <n v="0"/>
    <n v="0"/>
    <n v="0"/>
    <m/>
    <n v="0"/>
    <m/>
    <m/>
    <m/>
    <s v="SEPTIC"/>
    <n v="0"/>
    <m/>
    <m/>
    <n v="1"/>
    <n v="1"/>
    <n v="2"/>
    <n v="620"/>
    <n v="1"/>
    <m/>
    <s v="120-000-024-000"/>
    <s v="1925"/>
    <s v="847"/>
    <s v="1"/>
    <s v="P"/>
    <s v="Well"/>
    <s v="Sept"/>
    <s v="Prop"/>
    <m/>
    <n v="0"/>
    <n v="1"/>
    <x v="16"/>
    <x v="16"/>
  </r>
  <r>
    <s v="120-000-001-280"/>
    <s v="FEE"/>
    <x v="1"/>
    <s v="96 SANDY BEACH RD"/>
    <n v="101"/>
    <s v="BUZZ BAY HOLDINGS LLC"/>
    <s v="RR"/>
    <m/>
    <m/>
    <n v="1.4795400000000001"/>
    <n v="1"/>
    <n v="1"/>
    <n v="1"/>
    <n v="1"/>
    <s v="SEPTIC"/>
    <n v="0"/>
    <n v="0"/>
    <n v="0"/>
    <m/>
    <n v="0"/>
    <m/>
    <m/>
    <m/>
    <s v="SEPTIC"/>
    <n v="0"/>
    <m/>
    <m/>
    <n v="1"/>
    <n v="1"/>
    <n v="0"/>
    <n v="936"/>
    <n v="1"/>
    <m/>
    <s v="120-000-001-280"/>
    <s v="1958"/>
    <s v="2028"/>
    <s v="1"/>
    <s v="X"/>
    <s v="Prop"/>
    <s v="Well"/>
    <s v="Sept"/>
    <m/>
    <n v="0"/>
    <n v="1"/>
    <x v="16"/>
    <x v="16"/>
  </r>
  <r>
    <s v="PUB ROW"/>
    <s v="PUB ROW"/>
    <x v="1"/>
    <m/>
    <n v="0"/>
    <m/>
    <m/>
    <m/>
    <m/>
    <n v="0.44056000000000001"/>
    <n v="0"/>
    <n v="0"/>
    <n v="0"/>
    <n v="0"/>
    <m/>
    <n v="0"/>
    <n v="0"/>
    <n v="0"/>
    <m/>
    <n v="0"/>
    <m/>
    <m/>
    <m/>
    <m/>
    <n v="0"/>
    <m/>
    <m/>
    <n v="0"/>
    <n v="0"/>
    <n v="0"/>
    <n v="0"/>
    <n v="0"/>
    <m/>
    <m/>
    <s v="0"/>
    <s v="0"/>
    <s v="0"/>
    <m/>
    <m/>
    <m/>
    <m/>
    <m/>
    <n v="0"/>
    <n v="1"/>
    <x v="16"/>
    <x v="16"/>
  </r>
  <r>
    <s v="120-000-025-000"/>
    <s v="FEE"/>
    <x v="1"/>
    <s v="19 SANDY BEACH RD"/>
    <n v="101"/>
    <s v="PAGE 1995 NOMINEE TRUST"/>
    <s v="RR"/>
    <m/>
    <m/>
    <n v="0.82177"/>
    <n v="1"/>
    <n v="1"/>
    <n v="1"/>
    <n v="1"/>
    <s v="SEPTIC"/>
    <n v="0"/>
    <n v="0"/>
    <n v="0"/>
    <m/>
    <n v="0"/>
    <m/>
    <m/>
    <m/>
    <s v="SEPTIC"/>
    <n v="0"/>
    <m/>
    <m/>
    <n v="1"/>
    <n v="1"/>
    <n v="2"/>
    <n v="1388"/>
    <n v="1"/>
    <m/>
    <s v="120-000-025-000"/>
    <s v="1925"/>
    <s v="3461"/>
    <s v="1"/>
    <s v="P"/>
    <s v="Well"/>
    <s v="Sept"/>
    <m/>
    <s v="120-000-026-000"/>
    <n v="0"/>
    <n v="1"/>
    <x v="16"/>
    <x v="16"/>
  </r>
  <r>
    <s v="120-000-035-464"/>
    <s v="FEE"/>
    <x v="1"/>
    <s v="19 ROGERS ST"/>
    <n v="101"/>
    <s v="DONOVAN DANIEL H"/>
    <s v="R25"/>
    <m/>
    <m/>
    <n v="0.74568000000000001"/>
    <n v="1"/>
    <n v="1"/>
    <n v="1"/>
    <n v="1"/>
    <s v="SEPTIC"/>
    <n v="0"/>
    <n v="0"/>
    <n v="0"/>
    <m/>
    <n v="0"/>
    <m/>
    <m/>
    <m/>
    <s v="SEPTIC"/>
    <n v="0"/>
    <m/>
    <m/>
    <n v="1"/>
    <n v="1"/>
    <n v="3"/>
    <n v="1392"/>
    <n v="1"/>
    <m/>
    <s v="120-000-035-464"/>
    <s v="1968"/>
    <s v="2036"/>
    <s v="1"/>
    <s v="Y"/>
    <s v="Well"/>
    <s v="Sept"/>
    <m/>
    <m/>
    <n v="0"/>
    <n v="1"/>
    <x v="16"/>
    <x v="16"/>
  </r>
  <r>
    <s v="110-000-000-000"/>
    <s v="PUB ROW"/>
    <x v="1"/>
    <m/>
    <n v="999"/>
    <m/>
    <m/>
    <m/>
    <m/>
    <n v="38.910739999999997"/>
    <n v="0"/>
    <n v="0"/>
    <n v="0"/>
    <n v="0"/>
    <m/>
    <n v="0"/>
    <n v="0"/>
    <n v="0"/>
    <m/>
    <n v="0"/>
    <m/>
    <m/>
    <m/>
    <m/>
    <n v="0"/>
    <m/>
    <m/>
    <n v="0"/>
    <n v="0"/>
    <n v="0"/>
    <n v="0"/>
    <n v="0"/>
    <m/>
    <m/>
    <s v="0"/>
    <s v="0"/>
    <s v="0"/>
    <m/>
    <m/>
    <m/>
    <m/>
    <m/>
    <n v="0"/>
    <n v="1"/>
    <x v="16"/>
    <x v="16"/>
  </r>
  <r>
    <s v="120-000-003-005"/>
    <s v="FEE"/>
    <x v="1"/>
    <s v="557 WAREHAM RD"/>
    <n v="101"/>
    <s v="CALLAHAN TIMOTHY J"/>
    <s v="RR"/>
    <m/>
    <m/>
    <n v="0.61863999999999997"/>
    <n v="1"/>
    <n v="1"/>
    <n v="1"/>
    <n v="1"/>
    <s v="SEPTIC"/>
    <n v="0"/>
    <n v="0"/>
    <n v="0"/>
    <m/>
    <n v="0"/>
    <m/>
    <m/>
    <m/>
    <s v="SEPTIC"/>
    <n v="0"/>
    <m/>
    <m/>
    <n v="1"/>
    <n v="1"/>
    <n v="3"/>
    <n v="1028"/>
    <n v="1"/>
    <m/>
    <s v="120-000-003-005"/>
    <s v="1973"/>
    <s v="2176"/>
    <s v="1"/>
    <s v="Y"/>
    <s v="Well"/>
    <s v="Sept"/>
    <m/>
    <m/>
    <n v="0"/>
    <n v="1"/>
    <x v="19"/>
    <x v="19"/>
  </r>
  <r>
    <s v="120-000-001-068Z"/>
    <s v="FEE"/>
    <x v="1"/>
    <s v="568 WAREHAM RD"/>
    <n v="131"/>
    <s v="MAHONEY TERENCE W"/>
    <s v="RR"/>
    <m/>
    <m/>
    <n v="0.59096000000000004"/>
    <n v="0"/>
    <n v="0"/>
    <n v="0"/>
    <n v="0"/>
    <m/>
    <n v="0"/>
    <n v="0"/>
    <n v="0"/>
    <m/>
    <n v="0"/>
    <m/>
    <m/>
    <m/>
    <m/>
    <n v="0"/>
    <m/>
    <m/>
    <n v="0"/>
    <n v="0"/>
    <n v="0"/>
    <n v="0"/>
    <n v="0"/>
    <m/>
    <s v="120-000-001-068Z"/>
    <s v="0"/>
    <s v="0"/>
    <s v="0"/>
    <s v="N"/>
    <m/>
    <m/>
    <m/>
    <s v="120-000-001-066,120-000-001-067"/>
    <n v="0"/>
    <n v="1"/>
    <x v="16"/>
    <x v="16"/>
  </r>
  <r>
    <s v="120-000-001-144"/>
    <s v="FEE"/>
    <x v="1"/>
    <s v="123 SANDY BEACH RD"/>
    <n v="101"/>
    <s v="DEFRANCESCO SUSAN"/>
    <s v="RR"/>
    <m/>
    <m/>
    <n v="0.23759"/>
    <n v="1"/>
    <n v="1"/>
    <n v="1"/>
    <n v="1"/>
    <s v="SEPTIC"/>
    <n v="0"/>
    <n v="0"/>
    <n v="0"/>
    <m/>
    <n v="0"/>
    <m/>
    <m/>
    <m/>
    <s v="SEPTIC"/>
    <n v="0"/>
    <m/>
    <m/>
    <n v="1"/>
    <n v="1"/>
    <n v="3"/>
    <n v="1248"/>
    <n v="2"/>
    <m/>
    <s v="120-000-001-144"/>
    <s v="1965"/>
    <s v="1648"/>
    <s v="1"/>
    <s v="Y"/>
    <s v="Well"/>
    <s v="Sept"/>
    <s v="Prop"/>
    <m/>
    <n v="0"/>
    <n v="1"/>
    <x v="16"/>
    <x v="16"/>
  </r>
  <r>
    <s v="120-000-001-069"/>
    <s v="FEE"/>
    <x v="1"/>
    <s v="6 SANDY BEACH RD"/>
    <n v="130"/>
    <s v="BLEASE JOHN R"/>
    <s v="RR"/>
    <m/>
    <m/>
    <n v="0.61224999999999996"/>
    <n v="0"/>
    <n v="0"/>
    <n v="0"/>
    <n v="0"/>
    <m/>
    <n v="0"/>
    <n v="0"/>
    <n v="0"/>
    <m/>
    <n v="0"/>
    <m/>
    <m/>
    <m/>
    <m/>
    <n v="0"/>
    <m/>
    <m/>
    <n v="0"/>
    <n v="0"/>
    <n v="0"/>
    <n v="0"/>
    <n v="0"/>
    <m/>
    <s v="120-000-001-069"/>
    <s v="0"/>
    <s v="0"/>
    <s v="0"/>
    <s v="N"/>
    <m/>
    <m/>
    <m/>
    <s v="120-000-001-070,120-000-001-071"/>
    <n v="0"/>
    <n v="1"/>
    <x v="16"/>
    <x v="16"/>
  </r>
  <r>
    <s v="120-000-001-171"/>
    <s v="FEE"/>
    <x v="1"/>
    <s v="100 SANDY BEACH RD"/>
    <n v="101"/>
    <s v="TURNER STEPHEN T JR"/>
    <s v="RR"/>
    <m/>
    <m/>
    <n v="1.9976799999999999"/>
    <n v="1"/>
    <n v="1"/>
    <n v="1"/>
    <n v="1"/>
    <s v="SEPTIC"/>
    <n v="0"/>
    <n v="0"/>
    <n v="0"/>
    <m/>
    <n v="0"/>
    <m/>
    <m/>
    <m/>
    <s v="SEPTIC"/>
    <n v="0"/>
    <m/>
    <m/>
    <n v="1"/>
    <n v="1"/>
    <n v="3"/>
    <n v="1656"/>
    <n v="1.75"/>
    <m/>
    <s v="120-000-001-171"/>
    <s v="1986"/>
    <s v="3279"/>
    <s v="1"/>
    <s v="Y"/>
    <s v="Prop"/>
    <s v="Well"/>
    <s v="Sept"/>
    <m/>
    <n v="0"/>
    <n v="1"/>
    <x v="16"/>
    <x v="16"/>
  </r>
  <r>
    <s v="TS_GAPS_NO_MAPPAR"/>
    <m/>
    <x v="1"/>
    <m/>
    <n v="0"/>
    <m/>
    <m/>
    <m/>
    <m/>
    <n v="2.5700000000000001E-2"/>
    <n v="0"/>
    <n v="0"/>
    <n v="0"/>
    <n v="0"/>
    <m/>
    <n v="0"/>
    <n v="0"/>
    <n v="0"/>
    <m/>
    <n v="0"/>
    <m/>
    <m/>
    <m/>
    <m/>
    <n v="0"/>
    <m/>
    <m/>
    <n v="0"/>
    <n v="0"/>
    <n v="0"/>
    <n v="0"/>
    <n v="0"/>
    <m/>
    <m/>
    <s v="0"/>
    <s v="0"/>
    <s v="0"/>
    <m/>
    <m/>
    <m/>
    <m/>
    <m/>
    <n v="0"/>
    <n v="1"/>
    <x v="15"/>
    <x v="15"/>
  </r>
  <r>
    <s v="120-000-035-463"/>
    <s v="FEE"/>
    <x v="1"/>
    <s v="17 ROGERS ST"/>
    <n v="101"/>
    <s v="KANTER DEBORAH L"/>
    <s v="R25"/>
    <m/>
    <m/>
    <n v="2.2525300000000001"/>
    <n v="1"/>
    <n v="1"/>
    <n v="1"/>
    <n v="1"/>
    <s v="SEPTIC"/>
    <n v="0"/>
    <n v="0"/>
    <n v="0"/>
    <m/>
    <n v="0"/>
    <m/>
    <m/>
    <m/>
    <s v="SEPTIC"/>
    <n v="0"/>
    <m/>
    <m/>
    <n v="1"/>
    <n v="1"/>
    <n v="3"/>
    <n v="4716"/>
    <n v="1"/>
    <m/>
    <s v="120-000-035-463"/>
    <s v="1950"/>
    <s v="8408"/>
    <s v="1"/>
    <s v="Y"/>
    <s v="Well"/>
    <s v="Sept"/>
    <s v="Prop"/>
    <m/>
    <n v="0"/>
    <n v="1"/>
    <x v="16"/>
    <x v="16"/>
  </r>
  <r>
    <s v="120-000-001-098"/>
    <s v="FEE"/>
    <x v="1"/>
    <s v="43 SANDY BEACH RD"/>
    <n v="101"/>
    <s v="BUZZ BAY HOLDINGS LLC"/>
    <s v="RR"/>
    <m/>
    <m/>
    <n v="0.29620000000000002"/>
    <n v="1"/>
    <n v="1"/>
    <n v="1"/>
    <n v="1"/>
    <s v="SEPTIC"/>
    <n v="0"/>
    <n v="0"/>
    <n v="0"/>
    <m/>
    <n v="0"/>
    <m/>
    <m/>
    <m/>
    <s v="SEPTIC"/>
    <n v="0"/>
    <m/>
    <m/>
    <n v="1"/>
    <n v="1"/>
    <n v="3"/>
    <n v="760"/>
    <n v="1"/>
    <m/>
    <s v="120-000-001-098"/>
    <s v="1955"/>
    <s v="1586"/>
    <s v="1"/>
    <s v="U"/>
    <s v="Well"/>
    <s v="Sept"/>
    <m/>
    <s v="120-000-001-099"/>
    <n v="0"/>
    <n v="1"/>
    <x v="16"/>
    <x v="16"/>
  </r>
  <r>
    <s v="120-000-001-101"/>
    <s v="FEE"/>
    <x v="1"/>
    <s v="57 SANDY BEACH RD"/>
    <n v="101"/>
    <s v="PANARELLI DANA"/>
    <s v="RR"/>
    <m/>
    <m/>
    <n v="0.74766999999999995"/>
    <n v="1"/>
    <n v="1"/>
    <n v="1"/>
    <n v="1"/>
    <s v="SEPTIC"/>
    <n v="0"/>
    <n v="0"/>
    <n v="0"/>
    <m/>
    <n v="0"/>
    <m/>
    <m/>
    <m/>
    <s v="SEPTIC"/>
    <n v="0"/>
    <m/>
    <m/>
    <n v="1"/>
    <n v="1"/>
    <n v="2"/>
    <n v="2793"/>
    <n v="1.5"/>
    <m/>
    <s v="120-000-001-101"/>
    <s v="1985"/>
    <s v="4931"/>
    <s v="1"/>
    <s v="Y"/>
    <s v="Well"/>
    <s v="Sept"/>
    <s v="Prop"/>
    <m/>
    <n v="0"/>
    <n v="1"/>
    <x v="16"/>
    <x v="16"/>
  </r>
  <r>
    <s v="120-000-001-082"/>
    <s v="FEE"/>
    <x v="1"/>
    <s v="38 SANDY BEACH RD"/>
    <n v="101"/>
    <s v="MCGANTY ROBERT H"/>
    <s v="RR"/>
    <m/>
    <m/>
    <n v="0.25622"/>
    <n v="1"/>
    <n v="1"/>
    <n v="1"/>
    <n v="1"/>
    <s v="SEPTIC"/>
    <n v="0"/>
    <n v="0"/>
    <n v="0"/>
    <m/>
    <n v="0"/>
    <m/>
    <m/>
    <m/>
    <s v="SEPTIC"/>
    <n v="0"/>
    <m/>
    <m/>
    <n v="1"/>
    <n v="1"/>
    <n v="3"/>
    <n v="1080"/>
    <n v="1.75"/>
    <m/>
    <s v="120-000-001-082"/>
    <s v="1985"/>
    <s v="1672"/>
    <s v="1"/>
    <s v="Y"/>
    <s v="Well"/>
    <s v="Sept"/>
    <m/>
    <m/>
    <n v="0"/>
    <n v="1"/>
    <x v="16"/>
    <x v="16"/>
  </r>
  <r>
    <s v="120-000-001-106Z"/>
    <s v="FEE"/>
    <x v="1"/>
    <s v="SANDY BEACH RD"/>
    <n v="132"/>
    <s v="BUZZ BAY HOLDINGS LLC"/>
    <s v="RR"/>
    <m/>
    <m/>
    <n v="0.30349999999999999"/>
    <n v="0"/>
    <n v="0"/>
    <n v="0"/>
    <n v="0"/>
    <m/>
    <n v="0"/>
    <n v="0"/>
    <n v="0"/>
    <m/>
    <n v="0"/>
    <m/>
    <m/>
    <m/>
    <m/>
    <n v="0"/>
    <m/>
    <m/>
    <n v="0"/>
    <n v="0"/>
    <n v="0"/>
    <n v="0"/>
    <n v="0"/>
    <m/>
    <s v="120-000-001-106Z"/>
    <s v="0"/>
    <s v="0"/>
    <s v="0"/>
    <s v="X"/>
    <m/>
    <m/>
    <m/>
    <s v="120-000-001-100"/>
    <n v="0"/>
    <n v="1"/>
    <x v="16"/>
    <x v="16"/>
  </r>
  <r>
    <s v="120-000-001-145"/>
    <s v="FEE"/>
    <x v="1"/>
    <s v="127 SANDY BEACH RD"/>
    <n v="101"/>
    <s v="127 SANDY BEACH ROAD REALTY TR"/>
    <s v="RR"/>
    <m/>
    <m/>
    <n v="0.20846000000000001"/>
    <n v="1"/>
    <n v="1"/>
    <n v="1"/>
    <n v="1"/>
    <s v="SEPTIC"/>
    <n v="0"/>
    <n v="0"/>
    <n v="0"/>
    <m/>
    <n v="0"/>
    <m/>
    <m/>
    <m/>
    <s v="SEPTIC"/>
    <n v="0"/>
    <m/>
    <m/>
    <n v="1"/>
    <n v="1"/>
    <n v="2"/>
    <n v="912"/>
    <n v="1"/>
    <m/>
    <s v="120-000-001-145"/>
    <s v="1956"/>
    <s v="2496"/>
    <s v="1"/>
    <s v="Y"/>
    <s v="Well"/>
    <s v="Sept"/>
    <s v="Prop"/>
    <m/>
    <n v="0"/>
    <n v="1"/>
    <x v="16"/>
    <x v="16"/>
  </r>
  <r>
    <s v="120-000-001-072"/>
    <s v="FEE"/>
    <x v="1"/>
    <s v="12 SANDY BEACH RD"/>
    <n v="903"/>
    <s v="PLYMOUTH TOWN OF"/>
    <s v="RR"/>
    <m/>
    <m/>
    <n v="0.16852"/>
    <n v="0"/>
    <n v="0"/>
    <n v="0"/>
    <n v="0"/>
    <m/>
    <n v="0"/>
    <n v="0"/>
    <n v="0"/>
    <m/>
    <n v="0"/>
    <m/>
    <m/>
    <m/>
    <m/>
    <n v="0"/>
    <m/>
    <m/>
    <n v="0"/>
    <n v="0"/>
    <n v="0"/>
    <n v="0"/>
    <n v="0"/>
    <m/>
    <s v="120-000-001-072"/>
    <s v="0"/>
    <s v="0"/>
    <s v="0"/>
    <s v="N"/>
    <m/>
    <m/>
    <m/>
    <m/>
    <n v="0"/>
    <n v="1"/>
    <x v="16"/>
    <x v="16"/>
  </r>
  <r>
    <s v="120-000-001-076Z"/>
    <s v="FEE"/>
    <x v="1"/>
    <s v="30 SANDY BEACH RD"/>
    <n v="101"/>
    <s v="PETERSEN ERIK"/>
    <s v="RR"/>
    <m/>
    <m/>
    <n v="1.06792"/>
    <n v="1"/>
    <n v="1"/>
    <n v="1"/>
    <n v="1"/>
    <s v="SEPTIC"/>
    <n v="0"/>
    <n v="0"/>
    <n v="0"/>
    <m/>
    <n v="0"/>
    <m/>
    <m/>
    <m/>
    <s v="SEPTIC"/>
    <n v="0"/>
    <m/>
    <m/>
    <n v="1"/>
    <n v="1"/>
    <n v="3"/>
    <n v="1344"/>
    <n v="1"/>
    <m/>
    <s v="120-000-001-076Z"/>
    <s v="1991"/>
    <s v="3045"/>
    <s v="1"/>
    <s v="Y"/>
    <s v="Well"/>
    <s v="Sept"/>
    <m/>
    <s v="120-000-001-077,120-000-001-078,120-000-001-079,120-000-001-089,120-000-001-090"/>
    <n v="0"/>
    <n v="1"/>
    <x v="16"/>
    <x v="16"/>
  </r>
  <r>
    <s v="131_W_0"/>
    <s v="FEE"/>
    <x v="2"/>
    <m/>
    <n v="999"/>
    <s v="UNK-198"/>
    <m/>
    <m/>
    <m/>
    <n v="98.190960000000004"/>
    <n v="1"/>
    <n v="1"/>
    <n v="1"/>
    <n v="1"/>
    <s v="SEPTIC"/>
    <n v="0"/>
    <n v="0"/>
    <n v="0"/>
    <m/>
    <n v="0"/>
    <m/>
    <m/>
    <m/>
    <s v="SEPTIC"/>
    <n v="0"/>
    <m/>
    <m/>
    <n v="1"/>
    <n v="1"/>
    <n v="0"/>
    <n v="0"/>
    <n v="0"/>
    <m/>
    <m/>
    <m/>
    <m/>
    <m/>
    <m/>
    <m/>
    <m/>
    <m/>
    <m/>
    <n v="0"/>
    <n v="1"/>
    <x v="15"/>
    <x v="15"/>
  </r>
  <r>
    <s v="120-000-001-073"/>
    <s v="FEE"/>
    <x v="1"/>
    <s v="16 SANDY BEACH RD"/>
    <n v="101"/>
    <s v="VERITY JUDITH A"/>
    <s v="RR"/>
    <m/>
    <m/>
    <n v="0.15006"/>
    <n v="1"/>
    <n v="1"/>
    <n v="1"/>
    <n v="1"/>
    <s v="SEPTIC"/>
    <n v="0"/>
    <n v="0"/>
    <n v="0"/>
    <m/>
    <n v="0"/>
    <m/>
    <m/>
    <m/>
    <s v="SEPTIC"/>
    <n v="0"/>
    <m/>
    <m/>
    <n v="1"/>
    <n v="1"/>
    <n v="3"/>
    <n v="1184"/>
    <n v="1"/>
    <m/>
    <s v="120-000-001-073"/>
    <s v="1977"/>
    <s v="1568"/>
    <s v="1"/>
    <s v="Y"/>
    <s v="Well"/>
    <s v="Sept"/>
    <m/>
    <m/>
    <n v="0"/>
    <n v="1"/>
    <x v="16"/>
    <x v="16"/>
  </r>
  <r>
    <s v="120-000-035-462"/>
    <s v="FEE"/>
    <x v="1"/>
    <s v="11 ROGERS ST"/>
    <n v="101"/>
    <s v="CYR CHRISTOPHER M"/>
    <s v="R25"/>
    <m/>
    <m/>
    <n v="0.90078000000000003"/>
    <n v="1"/>
    <n v="1"/>
    <n v="1"/>
    <n v="1"/>
    <s v="SEPTIC"/>
    <n v="0"/>
    <n v="0"/>
    <n v="0"/>
    <m/>
    <n v="0"/>
    <m/>
    <m/>
    <m/>
    <s v="SEPTIC"/>
    <n v="0"/>
    <m/>
    <m/>
    <n v="1"/>
    <n v="1"/>
    <n v="3"/>
    <n v="1800"/>
    <n v="2"/>
    <m/>
    <s v="120-000-035-462"/>
    <s v="2000"/>
    <s v="2880"/>
    <s v="1"/>
    <s v="Y"/>
    <s v="Well"/>
    <s v="Sept"/>
    <m/>
    <m/>
    <n v="0"/>
    <n v="1"/>
    <x v="16"/>
    <x v="16"/>
  </r>
  <r>
    <s v="120-000-001-146"/>
    <s v="FEE"/>
    <x v="1"/>
    <s v="129 SANDY BEACH RD"/>
    <n v="101"/>
    <s v="MARKOLA CHRISTINE E"/>
    <s v="RR"/>
    <m/>
    <m/>
    <n v="0.18276999999999999"/>
    <n v="1"/>
    <n v="1"/>
    <n v="1"/>
    <n v="1"/>
    <s v="SEPTIC"/>
    <n v="0"/>
    <n v="0"/>
    <n v="0"/>
    <m/>
    <n v="0"/>
    <m/>
    <m/>
    <m/>
    <s v="SEPTIC"/>
    <n v="0"/>
    <m/>
    <m/>
    <n v="1"/>
    <n v="1"/>
    <n v="3"/>
    <n v="2381"/>
    <n v="2"/>
    <m/>
    <s v="120-000-001-146"/>
    <s v="1969"/>
    <s v="3088"/>
    <s v="1"/>
    <s v="P"/>
    <s v="Well"/>
    <s v="Sept"/>
    <s v="Prop"/>
    <m/>
    <n v="0"/>
    <n v="1"/>
    <x v="16"/>
    <x v="16"/>
  </r>
  <r>
    <s v="120-000-001-202"/>
    <s v="FEE"/>
    <x v="1"/>
    <s v="62 SANDY BEACH RD"/>
    <n v="101"/>
    <s v="CARLSON BRET E"/>
    <s v="RR"/>
    <m/>
    <m/>
    <n v="2.6879400000000002"/>
    <n v="1"/>
    <n v="1"/>
    <n v="1"/>
    <n v="1"/>
    <s v="SEPTIC"/>
    <n v="0"/>
    <n v="0"/>
    <n v="0"/>
    <m/>
    <n v="0"/>
    <m/>
    <m/>
    <m/>
    <s v="SEPTIC"/>
    <n v="0"/>
    <m/>
    <m/>
    <n v="1"/>
    <n v="1"/>
    <n v="3"/>
    <n v="1152"/>
    <n v="1.75"/>
    <m/>
    <s v="120-000-001-202"/>
    <s v="1988"/>
    <s v="2442"/>
    <s v="1"/>
    <s v="Y"/>
    <s v="Well"/>
    <s v="Sept"/>
    <m/>
    <m/>
    <n v="0"/>
    <n v="1"/>
    <x v="16"/>
    <x v="16"/>
  </r>
  <r>
    <s v="133_2_0"/>
    <s v="FEE"/>
    <x v="2"/>
    <m/>
    <n v="999"/>
    <s v="UNK-199"/>
    <m/>
    <m/>
    <m/>
    <n v="1.2303599999999999"/>
    <n v="0"/>
    <n v="0"/>
    <n v="0"/>
    <n v="0"/>
    <m/>
    <n v="0"/>
    <n v="0"/>
    <n v="0"/>
    <m/>
    <n v="0"/>
    <m/>
    <m/>
    <m/>
    <m/>
    <n v="0"/>
    <m/>
    <m/>
    <n v="0"/>
    <n v="0"/>
    <n v="0"/>
    <n v="0"/>
    <n v="0"/>
    <m/>
    <m/>
    <m/>
    <m/>
    <m/>
    <m/>
    <m/>
    <m/>
    <m/>
    <m/>
    <n v="0"/>
    <n v="1"/>
    <x v="14"/>
    <x v="14"/>
  </r>
  <r>
    <s v="120-000-001-064"/>
    <s v="FEE"/>
    <x v="1"/>
    <s v="558 WAREHAM RD"/>
    <n v="101"/>
    <s v="JOSEPH RUMIKO A"/>
    <s v="RR"/>
    <m/>
    <m/>
    <n v="0.37972"/>
    <n v="1"/>
    <n v="1"/>
    <n v="1"/>
    <n v="1"/>
    <s v="SEPTIC"/>
    <n v="0"/>
    <n v="0"/>
    <n v="0"/>
    <m/>
    <n v="0"/>
    <m/>
    <m/>
    <m/>
    <s v="SEPTIC"/>
    <n v="0"/>
    <m/>
    <m/>
    <n v="1"/>
    <n v="1"/>
    <n v="0"/>
    <n v="1169"/>
    <n v="1"/>
    <m/>
    <s v="120-000-001-064"/>
    <s v="1950"/>
    <s v="2550"/>
    <s v="1"/>
    <s v="X"/>
    <s v="Well"/>
    <s v="Sept"/>
    <m/>
    <s v="120-000-001-065"/>
    <n v="0"/>
    <n v="1"/>
    <x v="16"/>
    <x v="16"/>
  </r>
  <r>
    <s v="120-000-001-084Z"/>
    <s v="FEE"/>
    <x v="1"/>
    <s v="44 SANDY BEACH RD"/>
    <n v="101"/>
    <s v="COMEAU DONALD J JR"/>
    <s v="RR"/>
    <m/>
    <m/>
    <n v="0.43414999999999998"/>
    <n v="1"/>
    <n v="1"/>
    <n v="1"/>
    <n v="1"/>
    <s v="SEPTIC"/>
    <n v="0"/>
    <n v="0"/>
    <n v="0"/>
    <m/>
    <n v="0"/>
    <m/>
    <m/>
    <m/>
    <s v="SEPTIC"/>
    <n v="0"/>
    <m/>
    <m/>
    <n v="1"/>
    <n v="1"/>
    <n v="6"/>
    <n v="2093"/>
    <n v="1"/>
    <m/>
    <s v="120-000-001-084Z"/>
    <s v="1989"/>
    <s v="2438"/>
    <s v="1"/>
    <s v="Y"/>
    <s v="Well"/>
    <s v="Sept"/>
    <m/>
    <s v="120-000-001-085"/>
    <n v="0"/>
    <n v="1"/>
    <x v="16"/>
    <x v="16"/>
  </r>
  <r>
    <s v="120-000-003-003"/>
    <s v="FEE"/>
    <x v="1"/>
    <s v="549 WAREHAM RD"/>
    <n v="101"/>
    <s v="BROWN COLBY"/>
    <s v="RR"/>
    <m/>
    <m/>
    <n v="0.73182999999999998"/>
    <n v="1"/>
    <n v="1"/>
    <n v="1"/>
    <n v="1"/>
    <s v="SEPTIC"/>
    <n v="0"/>
    <n v="0"/>
    <n v="0"/>
    <m/>
    <n v="0"/>
    <m/>
    <m/>
    <m/>
    <s v="SEPTIC"/>
    <n v="0"/>
    <m/>
    <m/>
    <n v="1"/>
    <n v="1"/>
    <n v="3"/>
    <n v="1152"/>
    <n v="1.5"/>
    <m/>
    <s v="120-000-003-003"/>
    <s v="1972"/>
    <s v="2824"/>
    <s v="1"/>
    <s v="Y"/>
    <s v="Gas"/>
    <s v="Well"/>
    <m/>
    <m/>
    <n v="0"/>
    <n v="1"/>
    <x v="19"/>
    <x v="19"/>
  </r>
  <r>
    <s v="120-000-001-074"/>
    <s v="FEE"/>
    <x v="1"/>
    <s v="20 SANDY BEACH RD"/>
    <n v="101"/>
    <s v="BROWNE JOHN M JR"/>
    <s v="RR"/>
    <m/>
    <m/>
    <n v="0.59079000000000004"/>
    <n v="1"/>
    <n v="1"/>
    <n v="1"/>
    <n v="1"/>
    <s v="SEPTIC"/>
    <n v="0"/>
    <n v="0"/>
    <n v="0"/>
    <m/>
    <n v="0"/>
    <m/>
    <m/>
    <m/>
    <s v="SEPTIC"/>
    <n v="0"/>
    <m/>
    <m/>
    <n v="1"/>
    <n v="1"/>
    <n v="2"/>
    <n v="1008"/>
    <n v="1"/>
    <m/>
    <s v="120-000-001-074"/>
    <s v="1987"/>
    <s v="2056"/>
    <s v="1"/>
    <s v="Y"/>
    <s v="Well"/>
    <s v="Sept"/>
    <m/>
    <s v="120-000-001-075,120-000-001-217"/>
    <n v="0"/>
    <n v="1"/>
    <x v="16"/>
    <x v="16"/>
  </r>
  <r>
    <s v="120-000-001-147"/>
    <s v="FEE"/>
    <x v="1"/>
    <s v="SANDY BEACH RD"/>
    <n v="132"/>
    <s v="BELCHER THOMAS J"/>
    <s v="RR"/>
    <m/>
    <m/>
    <n v="0.15767999999999999"/>
    <n v="0"/>
    <n v="0"/>
    <n v="0"/>
    <n v="0"/>
    <m/>
    <n v="0"/>
    <n v="0"/>
    <n v="0"/>
    <m/>
    <n v="0"/>
    <m/>
    <m/>
    <m/>
    <m/>
    <n v="0"/>
    <m/>
    <m/>
    <n v="0"/>
    <n v="0"/>
    <n v="0"/>
    <n v="0"/>
    <n v="0"/>
    <m/>
    <s v="120-000-001-147"/>
    <s v="0"/>
    <s v="0"/>
    <s v="0"/>
    <s v="N"/>
    <m/>
    <m/>
    <m/>
    <m/>
    <n v="0"/>
    <n v="1"/>
    <x v="16"/>
    <x v="16"/>
  </r>
  <r>
    <s v="120-000-001-086"/>
    <s v="FEE"/>
    <x v="1"/>
    <s v="46 SANDY BEACH RD"/>
    <n v="101"/>
    <s v="GASTON SANDRA L"/>
    <s v="RR"/>
    <m/>
    <m/>
    <n v="0.41326000000000002"/>
    <n v="1"/>
    <n v="1"/>
    <n v="1"/>
    <n v="1"/>
    <s v="SEPTIC"/>
    <n v="0"/>
    <n v="0"/>
    <n v="0"/>
    <m/>
    <n v="0"/>
    <m/>
    <m/>
    <m/>
    <s v="SEPTIC"/>
    <n v="0"/>
    <m/>
    <m/>
    <n v="1"/>
    <n v="1"/>
    <n v="2"/>
    <n v="1476"/>
    <n v="1"/>
    <m/>
    <s v="120-000-001-086"/>
    <s v="1996"/>
    <s v="2284"/>
    <s v="1"/>
    <s v="Y"/>
    <s v="Well"/>
    <s v="Sept"/>
    <m/>
    <s v="120-000-001-087"/>
    <n v="0"/>
    <n v="1"/>
    <x v="16"/>
    <x v="16"/>
  </r>
  <r>
    <s v="120-035A-478-000"/>
    <s v="FEE"/>
    <x v="1"/>
    <s v="12 FIRE HOUSE RD"/>
    <n v="101"/>
    <s v="THOMAS IRENE"/>
    <s v="R25"/>
    <m/>
    <m/>
    <n v="3.39588"/>
    <n v="1"/>
    <n v="1"/>
    <n v="1"/>
    <n v="1"/>
    <s v="SEPTIC"/>
    <n v="0"/>
    <n v="0"/>
    <n v="0"/>
    <m/>
    <n v="0"/>
    <m/>
    <m/>
    <m/>
    <s v="SEPTIC"/>
    <n v="0"/>
    <m/>
    <m/>
    <n v="1"/>
    <n v="1"/>
    <n v="4"/>
    <n v="2208"/>
    <n v="2"/>
    <m/>
    <s v="120-035A-478-000"/>
    <s v="1970"/>
    <s v="4073"/>
    <s v="1"/>
    <s v="Y"/>
    <s v="Well"/>
    <s v="Sept"/>
    <s v="Prop"/>
    <m/>
    <n v="0"/>
    <n v="1"/>
    <x v="16"/>
    <x v="16"/>
  </r>
  <r>
    <s v="120-000-001-088"/>
    <s v="FEE"/>
    <x v="1"/>
    <s v="50 SANDY BEACH RD"/>
    <n v="903"/>
    <s v="PLYMOUTH TOWN OF"/>
    <s v="RR"/>
    <m/>
    <m/>
    <n v="0.19076000000000001"/>
    <n v="0"/>
    <n v="0"/>
    <n v="0"/>
    <n v="0"/>
    <m/>
    <n v="0"/>
    <n v="0"/>
    <n v="0"/>
    <m/>
    <n v="0"/>
    <m/>
    <m/>
    <m/>
    <m/>
    <n v="0"/>
    <m/>
    <m/>
    <n v="0"/>
    <n v="0"/>
    <n v="0"/>
    <n v="0"/>
    <n v="0"/>
    <m/>
    <s v="120-000-001-088"/>
    <s v="0"/>
    <s v="0"/>
    <s v="0"/>
    <s v="N"/>
    <m/>
    <m/>
    <m/>
    <m/>
    <n v="0"/>
    <n v="1"/>
    <x v="16"/>
    <x v="16"/>
  </r>
  <r>
    <s v="TS_GAPS_NO_MAPPAR"/>
    <m/>
    <x v="1"/>
    <m/>
    <n v="0"/>
    <m/>
    <m/>
    <m/>
    <m/>
    <n v="1.0000000000000001E-5"/>
    <n v="0"/>
    <n v="0"/>
    <n v="0"/>
    <n v="0"/>
    <m/>
    <n v="0"/>
    <n v="0"/>
    <n v="0"/>
    <m/>
    <n v="0"/>
    <m/>
    <m/>
    <m/>
    <m/>
    <n v="0"/>
    <m/>
    <m/>
    <n v="0"/>
    <n v="0"/>
    <n v="0"/>
    <n v="0"/>
    <n v="0"/>
    <m/>
    <m/>
    <s v="0"/>
    <s v="0"/>
    <s v="0"/>
    <m/>
    <m/>
    <m/>
    <m/>
    <m/>
    <n v="0"/>
    <n v="1"/>
    <x v="15"/>
    <x v="15"/>
  </r>
  <r>
    <s v="120-000-001-218"/>
    <s v="FEE"/>
    <x v="1"/>
    <s v="6 SQUIRREL RD"/>
    <n v="132"/>
    <s v="BROWNE JOHN M JR"/>
    <s v="RR"/>
    <m/>
    <m/>
    <n v="0.19585"/>
    <n v="0"/>
    <n v="0"/>
    <n v="0"/>
    <n v="0"/>
    <m/>
    <n v="0"/>
    <n v="0"/>
    <n v="0"/>
    <m/>
    <n v="0"/>
    <m/>
    <m/>
    <m/>
    <m/>
    <n v="0"/>
    <m/>
    <m/>
    <n v="0"/>
    <n v="0"/>
    <n v="0"/>
    <n v="0"/>
    <n v="0"/>
    <m/>
    <s v="120-000-001-218"/>
    <s v="0"/>
    <s v="0"/>
    <s v="0"/>
    <s v="N"/>
    <m/>
    <m/>
    <m/>
    <m/>
    <n v="0"/>
    <n v="1"/>
    <x v="16"/>
    <x v="16"/>
  </r>
  <r>
    <s v="120-000-001-080"/>
    <s v="FEE"/>
    <x v="1"/>
    <s v="19 SQUIRREL RD"/>
    <n v="101"/>
    <s v="SAVARY KEVIN C"/>
    <s v="RR"/>
    <m/>
    <m/>
    <n v="1.4058900000000001"/>
    <n v="1"/>
    <n v="1"/>
    <n v="1"/>
    <n v="1"/>
    <s v="SEPTIC"/>
    <n v="0"/>
    <n v="0"/>
    <n v="0"/>
    <m/>
    <n v="0"/>
    <m/>
    <m/>
    <m/>
    <s v="SEPTIC"/>
    <n v="0"/>
    <m/>
    <m/>
    <n v="1"/>
    <n v="1"/>
    <n v="3"/>
    <n v="2006"/>
    <n v="1.75"/>
    <m/>
    <s v="120-000-001-080"/>
    <s v="1990"/>
    <s v="5068"/>
    <s v="1"/>
    <s v="Y"/>
    <s v="Well"/>
    <s v="Sept"/>
    <m/>
    <m/>
    <n v="0"/>
    <n v="1"/>
    <x v="16"/>
    <x v="16"/>
  </r>
  <r>
    <s v="120-000-001-148"/>
    <s v="FEE"/>
    <x v="1"/>
    <s v="135 SANDY BEACH RD"/>
    <n v="101"/>
    <s v="GARDNER RUTH J"/>
    <s v="RR"/>
    <m/>
    <m/>
    <n v="0.15587999999999999"/>
    <n v="1"/>
    <n v="1"/>
    <n v="1"/>
    <n v="1"/>
    <s v="SEPTIC"/>
    <n v="0"/>
    <n v="0"/>
    <n v="0"/>
    <m/>
    <n v="0"/>
    <m/>
    <m/>
    <m/>
    <s v="SEPTIC"/>
    <n v="0"/>
    <m/>
    <m/>
    <n v="1"/>
    <n v="1"/>
    <n v="1"/>
    <n v="594"/>
    <n v="1"/>
    <m/>
    <s v="120-000-001-148"/>
    <s v="1962"/>
    <s v="738"/>
    <s v="1"/>
    <s v="Y"/>
    <s v="Well"/>
    <s v="Sept"/>
    <s v="Prop"/>
    <m/>
    <n v="0"/>
    <n v="1"/>
    <x v="16"/>
    <x v="16"/>
  </r>
  <r>
    <s v="120-000-003-002"/>
    <s v="FEE"/>
    <x v="1"/>
    <s v="545 WAREHAM RD"/>
    <n v="101"/>
    <s v="DOLAN BRIAN W"/>
    <s v="RR"/>
    <m/>
    <m/>
    <n v="0.81716999999999995"/>
    <n v="1"/>
    <n v="1"/>
    <n v="1"/>
    <n v="1"/>
    <s v="SEPTIC"/>
    <n v="0"/>
    <n v="0"/>
    <n v="0"/>
    <m/>
    <n v="0"/>
    <m/>
    <m/>
    <m/>
    <s v="SEPTIC"/>
    <n v="0"/>
    <m/>
    <m/>
    <n v="1"/>
    <n v="1"/>
    <n v="3"/>
    <n v="1568"/>
    <n v="1"/>
    <m/>
    <s v="120-000-003-002"/>
    <s v="1972"/>
    <s v="3026"/>
    <s v="1"/>
    <s v="Y"/>
    <s v="Well"/>
    <s v="Sept"/>
    <m/>
    <m/>
    <n v="0"/>
    <n v="1"/>
    <x v="19"/>
    <x v="19"/>
  </r>
  <r>
    <s v="120-000-001-062"/>
    <s v="FEE"/>
    <x v="1"/>
    <s v="554 WAREHAM RD"/>
    <n v="101"/>
    <s v="HASTINGS MICHAEL A"/>
    <s v="RR"/>
    <m/>
    <m/>
    <n v="0.39267999999999997"/>
    <n v="1"/>
    <n v="1"/>
    <n v="1"/>
    <n v="1"/>
    <s v="SEPTIC"/>
    <n v="0"/>
    <n v="0"/>
    <n v="0"/>
    <m/>
    <n v="0"/>
    <m/>
    <m/>
    <m/>
    <s v="SEPTIC"/>
    <n v="0"/>
    <m/>
    <m/>
    <n v="1"/>
    <n v="1"/>
    <n v="0"/>
    <n v="680"/>
    <n v="1"/>
    <m/>
    <s v="120-000-001-062"/>
    <s v="1952"/>
    <s v="1055"/>
    <s v="1"/>
    <s v="Y"/>
    <s v="Well"/>
    <s v="Sept"/>
    <m/>
    <s v="120-000-001-063"/>
    <n v="0"/>
    <n v="1"/>
    <x v="16"/>
    <x v="16"/>
  </r>
  <r>
    <s v="120-000-001-219"/>
    <s v="FEE"/>
    <x v="1"/>
    <s v="8 SQUIRREL RD"/>
    <n v="101"/>
    <s v="MAHONEY ROBERT F"/>
    <s v="RR"/>
    <m/>
    <m/>
    <n v="0.17595"/>
    <n v="1"/>
    <n v="1"/>
    <n v="1"/>
    <n v="1"/>
    <s v="SEPTIC"/>
    <n v="0"/>
    <n v="0"/>
    <n v="0"/>
    <m/>
    <n v="0"/>
    <m/>
    <m/>
    <m/>
    <s v="SEPTIC"/>
    <n v="0"/>
    <m/>
    <m/>
    <n v="1"/>
    <n v="1"/>
    <n v="2"/>
    <n v="1095"/>
    <n v="1"/>
    <m/>
    <s v="120-000-001-219"/>
    <s v="1925"/>
    <s v="2210"/>
    <s v="1"/>
    <s v="Y"/>
    <s v="Well"/>
    <s v="Sept"/>
    <m/>
    <m/>
    <n v="0"/>
    <n v="1"/>
    <x v="16"/>
    <x v="16"/>
  </r>
  <r>
    <s v="120-000-001-220"/>
    <s v="FEE"/>
    <x v="1"/>
    <s v="10 SQUIRREL RD"/>
    <n v="101"/>
    <s v="ROY SHARON L"/>
    <s v="RR"/>
    <m/>
    <m/>
    <n v="0.14885000000000001"/>
    <n v="1"/>
    <n v="1"/>
    <n v="1"/>
    <n v="1"/>
    <s v="SEPTIC"/>
    <n v="0"/>
    <n v="0"/>
    <n v="0"/>
    <m/>
    <n v="0"/>
    <m/>
    <m/>
    <m/>
    <s v="SEPTIC"/>
    <n v="0"/>
    <m/>
    <m/>
    <n v="1"/>
    <n v="1"/>
    <n v="2"/>
    <n v="840"/>
    <n v="1"/>
    <m/>
    <s v="120-000-001-220"/>
    <s v="1940"/>
    <s v="840"/>
    <s v="1"/>
    <s v="P"/>
    <s v="Well"/>
    <s v="Sept"/>
    <m/>
    <m/>
    <n v="0"/>
    <n v="1"/>
    <x v="16"/>
    <x v="16"/>
  </r>
  <r>
    <s v="120-000-001-149"/>
    <s v="FEE"/>
    <x v="1"/>
    <s v="137 SANDY BEACH RD"/>
    <n v="101"/>
    <s v="SNIDER BARBARA A"/>
    <s v="RR"/>
    <m/>
    <m/>
    <n v="0.15936"/>
    <n v="1"/>
    <n v="1"/>
    <n v="1"/>
    <n v="1"/>
    <s v="SEPTIC"/>
    <n v="0"/>
    <n v="0"/>
    <n v="0"/>
    <m/>
    <n v="0"/>
    <m/>
    <m/>
    <m/>
    <s v="SEPTIC"/>
    <n v="0"/>
    <m/>
    <m/>
    <n v="1"/>
    <n v="1"/>
    <n v="2"/>
    <n v="690"/>
    <n v="1"/>
    <m/>
    <s v="120-000-001-149"/>
    <s v="1955"/>
    <s v="690"/>
    <s v="1"/>
    <s v="Y"/>
    <s v="Well"/>
    <s v="Sept"/>
    <s v="Prop"/>
    <m/>
    <n v="0"/>
    <n v="1"/>
    <x v="16"/>
    <x v="16"/>
  </r>
  <r>
    <s v="120-000-001-097"/>
    <s v="FEE"/>
    <x v="1"/>
    <s v="SQUIRREL RD"/>
    <n v="132"/>
    <s v="DALEY GARY A JR"/>
    <s v="RR"/>
    <m/>
    <m/>
    <n v="0.16594"/>
    <n v="0"/>
    <n v="0"/>
    <n v="0"/>
    <n v="0"/>
    <m/>
    <n v="0"/>
    <n v="0"/>
    <n v="0"/>
    <m/>
    <n v="0"/>
    <m/>
    <m/>
    <m/>
    <m/>
    <n v="0"/>
    <m/>
    <m/>
    <n v="0"/>
    <n v="0"/>
    <n v="0"/>
    <n v="0"/>
    <n v="0"/>
    <m/>
    <s v="120-000-001-097"/>
    <s v="0"/>
    <s v="0"/>
    <s v="0"/>
    <s v="N"/>
    <m/>
    <m/>
    <m/>
    <m/>
    <n v="0"/>
    <n v="1"/>
    <x v="16"/>
    <x v="16"/>
  </r>
  <r>
    <s v="120-000-001-170"/>
    <s v="FEE"/>
    <x v="1"/>
    <s v="138 SANDY BEACH RD"/>
    <n v="132"/>
    <s v="SNIDER BARBARA A"/>
    <s v="RR"/>
    <m/>
    <m/>
    <n v="0.13858999999999999"/>
    <n v="0"/>
    <n v="0"/>
    <n v="0"/>
    <n v="0"/>
    <m/>
    <n v="0"/>
    <n v="0"/>
    <n v="0"/>
    <m/>
    <n v="0"/>
    <m/>
    <m/>
    <m/>
    <m/>
    <n v="0"/>
    <m/>
    <m/>
    <n v="0"/>
    <n v="0"/>
    <n v="0"/>
    <n v="0"/>
    <n v="0"/>
    <m/>
    <s v="120-000-001-170"/>
    <s v="0"/>
    <s v="0"/>
    <s v="0"/>
    <s v="N"/>
    <m/>
    <m/>
    <m/>
    <m/>
    <n v="0"/>
    <n v="1"/>
    <x v="16"/>
    <x v="16"/>
  </r>
  <r>
    <s v="120-000-001-095"/>
    <s v="FEE"/>
    <x v="1"/>
    <s v="31 SQUIRREL RD"/>
    <n v="132"/>
    <s v="DALEY GARY A JR"/>
    <s v="RR"/>
    <m/>
    <m/>
    <n v="0.20211000000000001"/>
    <n v="0"/>
    <n v="0"/>
    <n v="0"/>
    <n v="0"/>
    <m/>
    <n v="0"/>
    <n v="0"/>
    <n v="0"/>
    <m/>
    <n v="0"/>
    <m/>
    <m/>
    <m/>
    <m/>
    <n v="0"/>
    <m/>
    <m/>
    <n v="0"/>
    <n v="0"/>
    <n v="0"/>
    <n v="0"/>
    <n v="0"/>
    <m/>
    <s v="120-000-001-095"/>
    <s v="0"/>
    <s v="0"/>
    <s v="0"/>
    <s v="N"/>
    <m/>
    <m/>
    <m/>
    <m/>
    <n v="0"/>
    <n v="1"/>
    <x v="16"/>
    <x v="16"/>
  </r>
  <r>
    <s v="120-000-001-221"/>
    <s v="FEE"/>
    <x v="1"/>
    <s v="12 SQUIRREL RD"/>
    <n v="101"/>
    <s v="BROADFORD JOHN L"/>
    <s v="RR"/>
    <m/>
    <m/>
    <n v="0.17188999999999999"/>
    <n v="1"/>
    <n v="1"/>
    <n v="1"/>
    <n v="1"/>
    <s v="SEPTIC"/>
    <n v="0"/>
    <n v="0"/>
    <n v="0"/>
    <m/>
    <n v="0"/>
    <m/>
    <m/>
    <m/>
    <s v="SEPTIC"/>
    <n v="0"/>
    <m/>
    <m/>
    <n v="1"/>
    <n v="1"/>
    <n v="1"/>
    <n v="400"/>
    <n v="1"/>
    <m/>
    <s v="120-000-001-221"/>
    <s v="1955"/>
    <s v="1080"/>
    <s v="1"/>
    <s v="Y"/>
    <s v="Gas"/>
    <s v="Well"/>
    <s v="Sept"/>
    <m/>
    <n v="0"/>
    <n v="1"/>
    <x v="16"/>
    <x v="16"/>
  </r>
  <r>
    <s v="120-000-001-096"/>
    <s v="FEE"/>
    <x v="1"/>
    <s v="31 SQUIRREL RD"/>
    <n v="101"/>
    <s v="DALEY GARY A JR"/>
    <s v="RR"/>
    <m/>
    <m/>
    <n v="0.17846000000000001"/>
    <n v="1"/>
    <n v="1"/>
    <n v="1"/>
    <n v="1"/>
    <s v="SEPTIC"/>
    <n v="0"/>
    <n v="0"/>
    <n v="0"/>
    <m/>
    <n v="0"/>
    <m/>
    <m/>
    <m/>
    <s v="SEPTIC"/>
    <n v="0"/>
    <m/>
    <m/>
    <n v="1"/>
    <n v="1"/>
    <n v="3"/>
    <n v="1872"/>
    <n v="2"/>
    <m/>
    <s v="120-000-001-096"/>
    <s v="2002"/>
    <s v="2808"/>
    <s v="1"/>
    <s v="Y"/>
    <s v="Well"/>
    <s v="Sept"/>
    <m/>
    <m/>
    <n v="0"/>
    <n v="1"/>
    <x v="16"/>
    <x v="16"/>
  </r>
  <r>
    <s v="120-000-003-001"/>
    <s v="FEE"/>
    <x v="1"/>
    <s v="541 WAREHAM RD"/>
    <n v="101"/>
    <s v="STRAUCH STEVEN H"/>
    <s v="RR"/>
    <m/>
    <m/>
    <n v="0.74614000000000003"/>
    <n v="1"/>
    <n v="1"/>
    <n v="1"/>
    <n v="1"/>
    <s v="SEPTIC"/>
    <n v="0"/>
    <n v="0"/>
    <n v="0"/>
    <m/>
    <n v="0"/>
    <m/>
    <m/>
    <m/>
    <s v="SEPTIC"/>
    <n v="0"/>
    <m/>
    <m/>
    <n v="1"/>
    <n v="1"/>
    <n v="3"/>
    <n v="1344"/>
    <n v="1.75"/>
    <m/>
    <s v="120-000-003-001"/>
    <s v="1972"/>
    <s v="2642"/>
    <s v="1"/>
    <s v="Y"/>
    <s v="Well"/>
    <s v="Sept"/>
    <m/>
    <m/>
    <n v="0"/>
    <n v="1"/>
    <x v="19"/>
    <x v="19"/>
  </r>
  <r>
    <s v="120-000-001-061"/>
    <s v="FEE"/>
    <x v="1"/>
    <s v="550 WAREHAM RD"/>
    <n v="101"/>
    <s v="HARRINGTON PATRICK J"/>
    <s v="RR"/>
    <m/>
    <m/>
    <n v="0.19918"/>
    <n v="1"/>
    <n v="1"/>
    <n v="1"/>
    <n v="1"/>
    <s v="SEPTIC"/>
    <n v="0"/>
    <n v="0"/>
    <n v="0"/>
    <m/>
    <n v="0"/>
    <m/>
    <m/>
    <m/>
    <s v="SEPTIC"/>
    <n v="0"/>
    <m/>
    <m/>
    <n v="1"/>
    <n v="1"/>
    <n v="3"/>
    <n v="1344"/>
    <n v="1.75"/>
    <m/>
    <s v="120-000-001-061"/>
    <s v="1987"/>
    <s v="2468"/>
    <s v="1"/>
    <s v="Y"/>
    <s v="Well"/>
    <s v="Sept"/>
    <s v="Prop"/>
    <m/>
    <n v="0"/>
    <n v="1"/>
    <x v="16"/>
    <x v="16"/>
  </r>
  <r>
    <s v="120-035A-013-000"/>
    <s v="FEE"/>
    <x v="1"/>
    <s v="16 FIRE HOUSE RD"/>
    <n v="101"/>
    <s v="ANDERSON RONALD"/>
    <s v="R25"/>
    <m/>
    <m/>
    <n v="3.4539800000000001"/>
    <n v="1"/>
    <n v="1"/>
    <n v="1"/>
    <n v="1"/>
    <s v="SEPTIC"/>
    <n v="0"/>
    <n v="0"/>
    <n v="0"/>
    <m/>
    <n v="0"/>
    <m/>
    <m/>
    <m/>
    <s v="SEPTIC"/>
    <n v="0"/>
    <m/>
    <m/>
    <n v="1"/>
    <n v="1"/>
    <n v="2"/>
    <n v="736"/>
    <n v="1"/>
    <m/>
    <s v="120-035A-013-000"/>
    <s v="1960"/>
    <s v="1137"/>
    <s v="1"/>
    <s v="Y"/>
    <s v="Well"/>
    <s v="Sept"/>
    <m/>
    <m/>
    <n v="0"/>
    <n v="1"/>
    <x v="16"/>
    <x v="16"/>
  </r>
  <r>
    <s v="120-000-001-222"/>
    <s v="FEE"/>
    <x v="1"/>
    <s v="14 SQUIRREL RD"/>
    <n v="132"/>
    <s v="ROY SHARON L"/>
    <s v="RR"/>
    <m/>
    <m/>
    <n v="0.15512000000000001"/>
    <n v="0"/>
    <n v="0"/>
    <n v="0"/>
    <n v="0"/>
    <m/>
    <n v="0"/>
    <n v="0"/>
    <n v="0"/>
    <m/>
    <n v="0"/>
    <m/>
    <m/>
    <m/>
    <m/>
    <n v="0"/>
    <m/>
    <m/>
    <n v="0"/>
    <n v="0"/>
    <n v="0"/>
    <n v="0"/>
    <n v="0"/>
    <m/>
    <s v="120-000-001-222"/>
    <s v="0"/>
    <s v="0"/>
    <s v="0"/>
    <s v="N"/>
    <m/>
    <m/>
    <m/>
    <m/>
    <n v="0"/>
    <n v="1"/>
    <x v="16"/>
    <x v="16"/>
  </r>
  <r>
    <s v="120-000-001-233"/>
    <s v="FEE"/>
    <x v="1"/>
    <s v="54 SQUIRREL RD"/>
    <n v="101"/>
    <s v="MACRAE MICHAEL B"/>
    <s v="RR"/>
    <m/>
    <m/>
    <n v="2.9003399999999999"/>
    <n v="1"/>
    <n v="1"/>
    <n v="1"/>
    <n v="1"/>
    <s v="SEPTIC"/>
    <n v="0"/>
    <n v="0"/>
    <n v="0"/>
    <m/>
    <n v="0"/>
    <m/>
    <m/>
    <m/>
    <s v="SEPTIC"/>
    <n v="0"/>
    <m/>
    <m/>
    <n v="1"/>
    <n v="1"/>
    <n v="3"/>
    <n v="1056"/>
    <n v="1"/>
    <m/>
    <s v="120-000-001-233"/>
    <s v="1986"/>
    <s v="2404"/>
    <s v="1"/>
    <s v="P"/>
    <s v="Well"/>
    <s v="Sept"/>
    <m/>
    <m/>
    <n v="0"/>
    <n v="1"/>
    <x v="16"/>
    <x v="16"/>
  </r>
  <r>
    <s v="133_1_0"/>
    <s v="FEE"/>
    <x v="2"/>
    <s v="120 WAREHAM ST"/>
    <n v="101"/>
    <s v="GARRETSON JOHN H III"/>
    <m/>
    <m/>
    <m/>
    <n v="0.88624999999999998"/>
    <n v="1"/>
    <n v="1"/>
    <n v="1"/>
    <n v="1"/>
    <s v="SEPTIC"/>
    <n v="0"/>
    <n v="0"/>
    <n v="0"/>
    <m/>
    <n v="0"/>
    <m/>
    <m/>
    <m/>
    <s v="SEPTIC"/>
    <n v="0"/>
    <m/>
    <m/>
    <n v="1"/>
    <n v="1"/>
    <n v="0"/>
    <n v="0"/>
    <n v="0"/>
    <m/>
    <m/>
    <m/>
    <m/>
    <m/>
    <m/>
    <m/>
    <m/>
    <m/>
    <m/>
    <n v="0"/>
    <n v="1"/>
    <x v="14"/>
    <x v="14"/>
  </r>
  <r>
    <s v="120-000-001-223"/>
    <s v="FEE"/>
    <x v="1"/>
    <s v="18 SQUIRREL RD"/>
    <n v="106"/>
    <s v="ROY SHARON L"/>
    <s v="RR"/>
    <m/>
    <m/>
    <n v="0.15021999999999999"/>
    <n v="0"/>
    <n v="0"/>
    <n v="0"/>
    <n v="0"/>
    <m/>
    <n v="0"/>
    <n v="0"/>
    <n v="0"/>
    <m/>
    <n v="0"/>
    <m/>
    <m/>
    <m/>
    <m/>
    <n v="0"/>
    <m/>
    <m/>
    <n v="0"/>
    <n v="0"/>
    <n v="0"/>
    <n v="0"/>
    <n v="0"/>
    <m/>
    <s v="120-000-001-223"/>
    <s v="0"/>
    <s v="0"/>
    <s v="0"/>
    <s v="N"/>
    <m/>
    <m/>
    <m/>
    <m/>
    <n v="0"/>
    <n v="1"/>
    <x v="16"/>
    <x v="16"/>
  </r>
  <r>
    <s v="120-000-001-150"/>
    <s v="FEE"/>
    <x v="1"/>
    <s v="141 SANDY BEACH RD"/>
    <n v="101"/>
    <s v="FISHER WAYNE A"/>
    <s v="RR"/>
    <m/>
    <m/>
    <n v="0.27206999999999998"/>
    <n v="1"/>
    <n v="1"/>
    <n v="1"/>
    <n v="1"/>
    <s v="SEPTIC"/>
    <n v="0"/>
    <n v="0"/>
    <n v="0"/>
    <m/>
    <n v="0"/>
    <m/>
    <m/>
    <m/>
    <s v="SEPTIC"/>
    <n v="0"/>
    <m/>
    <m/>
    <n v="1"/>
    <n v="1"/>
    <n v="3"/>
    <n v="1296"/>
    <n v="2"/>
    <m/>
    <s v="120-000-001-150"/>
    <s v="1952"/>
    <s v="2343"/>
    <s v="1"/>
    <s v="Y"/>
    <s v="Well"/>
    <s v="Sept"/>
    <m/>
    <s v="120-000-001-151"/>
    <n v="0"/>
    <n v="1"/>
    <x v="16"/>
    <x v="16"/>
  </r>
  <r>
    <s v="120-000-001-229Z"/>
    <s v="FEE"/>
    <x v="1"/>
    <s v="36 SQUIRREL RD"/>
    <n v="101"/>
    <s v="DEUTSCHE BANK NATIONAL TR CO"/>
    <s v="RR"/>
    <m/>
    <m/>
    <n v="0.77917000000000003"/>
    <n v="1"/>
    <n v="1"/>
    <n v="1"/>
    <n v="1"/>
    <s v="SEPTIC"/>
    <n v="0"/>
    <n v="0"/>
    <n v="0"/>
    <m/>
    <n v="0"/>
    <m/>
    <m/>
    <m/>
    <s v="SEPTIC"/>
    <n v="0"/>
    <m/>
    <m/>
    <n v="1"/>
    <n v="1"/>
    <n v="3"/>
    <n v="1344"/>
    <n v="1.75"/>
    <m/>
    <s v="120-000-001-229Z"/>
    <s v="1998"/>
    <s v="2340"/>
    <s v="1"/>
    <s v="N"/>
    <s v="Prop"/>
    <s v="Well"/>
    <s v="Sept"/>
    <s v="120-000-001-230,120-000-001-231,120-000-001-232"/>
    <n v="0"/>
    <n v="1"/>
    <x v="16"/>
    <x v="16"/>
  </r>
  <r>
    <s v="120-000-001-224Z"/>
    <s v="FEE"/>
    <x v="1"/>
    <s v="20 SQUIRREL RD"/>
    <n v="101"/>
    <s v="WHALEN BRYAN M"/>
    <s v="RR"/>
    <m/>
    <m/>
    <n v="0.29663"/>
    <n v="0"/>
    <n v="1"/>
    <n v="0"/>
    <n v="1"/>
    <m/>
    <n v="0"/>
    <n v="0"/>
    <n v="0"/>
    <m/>
    <n v="0"/>
    <m/>
    <m/>
    <m/>
    <s v="SEPTIC"/>
    <n v="0"/>
    <m/>
    <m/>
    <n v="0"/>
    <n v="1"/>
    <n v="0"/>
    <n v="1592"/>
    <n v="2"/>
    <m/>
    <s v="120-000-001-224Z"/>
    <s v="2007"/>
    <s v="2772"/>
    <s v="1"/>
    <s v="Y"/>
    <s v="Well"/>
    <s v="Sept"/>
    <m/>
    <s v="120-000-001-225"/>
    <n v="0"/>
    <n v="1"/>
    <x v="16"/>
    <x v="16"/>
  </r>
  <r>
    <s v="120-000-001-059"/>
    <s v="FEE"/>
    <x v="1"/>
    <s v="546 WAREHAM RD"/>
    <n v="101"/>
    <s v="CAMPBELL FREDERICK"/>
    <s v="RR"/>
    <m/>
    <m/>
    <n v="0.43913999999999997"/>
    <n v="1"/>
    <n v="1"/>
    <n v="1"/>
    <n v="1"/>
    <s v="SEPTIC"/>
    <n v="0"/>
    <n v="0"/>
    <n v="0"/>
    <m/>
    <n v="0"/>
    <m/>
    <m/>
    <m/>
    <s v="SEPTIC"/>
    <n v="0"/>
    <m/>
    <m/>
    <n v="1"/>
    <n v="1"/>
    <n v="0"/>
    <n v="1400"/>
    <n v="2.5"/>
    <m/>
    <s v="120-000-001-059"/>
    <s v="2002"/>
    <s v="3200"/>
    <s v="1"/>
    <s v="Y"/>
    <s v="Well"/>
    <s v="Sept"/>
    <s v="Prop"/>
    <s v="120-000-001-060"/>
    <n v="0"/>
    <n v="1"/>
    <x v="16"/>
    <x v="16"/>
  </r>
  <r>
    <s v="120-000-001-226"/>
    <s v="FEE"/>
    <x v="1"/>
    <s v="24 SQUIRREL RD"/>
    <n v="903"/>
    <s v="PLYMOUTH TOWN OF"/>
    <s v="RR"/>
    <m/>
    <m/>
    <n v="0.15029999999999999"/>
    <n v="0"/>
    <n v="0"/>
    <n v="0"/>
    <n v="0"/>
    <m/>
    <n v="0"/>
    <n v="0"/>
    <n v="0"/>
    <m/>
    <n v="0"/>
    <m/>
    <m/>
    <m/>
    <m/>
    <n v="0"/>
    <m/>
    <m/>
    <n v="0"/>
    <n v="0"/>
    <n v="0"/>
    <n v="0"/>
    <n v="0"/>
    <m/>
    <s v="120-000-001-226"/>
    <s v="0"/>
    <s v="0"/>
    <s v="0"/>
    <s v="N"/>
    <m/>
    <m/>
    <m/>
    <m/>
    <n v="0"/>
    <n v="1"/>
    <x v="16"/>
    <x v="16"/>
  </r>
  <r>
    <s v="120-000-001-152"/>
    <s v="FEE"/>
    <x v="1"/>
    <s v="145 SANDY BEACH RD"/>
    <n v="101"/>
    <s v="DELLABARBA CARMELLA M LIFE ESTATE"/>
    <s v="RR"/>
    <m/>
    <m/>
    <n v="0.14205000000000001"/>
    <n v="1"/>
    <n v="1"/>
    <n v="1"/>
    <n v="1"/>
    <s v="SEPTIC"/>
    <n v="0"/>
    <n v="0"/>
    <n v="0"/>
    <m/>
    <n v="0"/>
    <m/>
    <m/>
    <m/>
    <s v="SEPTIC"/>
    <n v="0"/>
    <m/>
    <m/>
    <n v="1"/>
    <n v="1"/>
    <n v="3"/>
    <n v="960"/>
    <n v="1"/>
    <m/>
    <s v="120-000-001-152"/>
    <s v="1972"/>
    <s v="2264"/>
    <s v="1"/>
    <s v="P"/>
    <s v="Well"/>
    <s v="Sept"/>
    <m/>
    <m/>
    <n v="0"/>
    <n v="1"/>
    <x v="16"/>
    <x v="16"/>
  </r>
  <r>
    <s v="120-035A-003-452"/>
    <s v="FEE"/>
    <x v="1"/>
    <s v="10 ARROWHEAD RD"/>
    <n v="101"/>
    <s v="WEINBERG IRA D"/>
    <s v="R25"/>
    <m/>
    <m/>
    <n v="2.1653899999999999"/>
    <n v="1"/>
    <n v="1"/>
    <n v="1"/>
    <n v="1"/>
    <s v="SEPTIC"/>
    <n v="0"/>
    <n v="0"/>
    <n v="0"/>
    <m/>
    <n v="0"/>
    <m/>
    <m/>
    <m/>
    <s v="SEPTIC"/>
    <n v="0"/>
    <m/>
    <m/>
    <n v="1"/>
    <n v="1"/>
    <n v="4"/>
    <n v="2133"/>
    <n v="1"/>
    <m/>
    <s v="120-035A-003-452"/>
    <s v="1970"/>
    <s v="2950"/>
    <s v="1"/>
    <s v="P"/>
    <s v="Well"/>
    <s v="Sept"/>
    <s v="Prop"/>
    <m/>
    <n v="0"/>
    <n v="1"/>
    <x v="16"/>
    <x v="16"/>
  </r>
  <r>
    <s v="120-000-001-228Z"/>
    <s v="FEE"/>
    <x v="1"/>
    <s v="28 SQUIRREL RD"/>
    <n v="101"/>
    <s v="VENETO EDWARD J"/>
    <s v="RR"/>
    <m/>
    <m/>
    <n v="0.50229999999999997"/>
    <n v="1"/>
    <n v="1"/>
    <n v="1"/>
    <n v="1"/>
    <s v="SEPTIC"/>
    <n v="0"/>
    <n v="0"/>
    <n v="0"/>
    <m/>
    <n v="0"/>
    <m/>
    <m/>
    <m/>
    <s v="SEPTIC"/>
    <n v="0"/>
    <m/>
    <m/>
    <n v="1"/>
    <n v="1"/>
    <n v="0"/>
    <n v="1536"/>
    <n v="2"/>
    <s v="actually an accessory parcel"/>
    <s v="120-000-001-228Z"/>
    <s v="2003"/>
    <s v="2644"/>
    <s v="1"/>
    <s v="Y"/>
    <s v="Well"/>
    <s v="Sept"/>
    <m/>
    <s v="120-000-001-227,120-000-001-228"/>
    <n v="0"/>
    <n v="1"/>
    <x v="16"/>
    <x v="16"/>
  </r>
  <r>
    <s v="132_12_0"/>
    <s v="FEE"/>
    <x v="2"/>
    <s v="0 WAREHAM ST"/>
    <n v="903"/>
    <s v="TIERNAN,  FRANCIS"/>
    <m/>
    <m/>
    <m/>
    <n v="0.43353999999999998"/>
    <n v="0"/>
    <n v="0"/>
    <n v="0"/>
    <n v="0"/>
    <m/>
    <n v="0"/>
    <n v="0"/>
    <n v="0"/>
    <m/>
    <n v="0"/>
    <m/>
    <m/>
    <m/>
    <m/>
    <n v="0"/>
    <m/>
    <m/>
    <n v="0"/>
    <n v="0"/>
    <n v="0"/>
    <n v="0"/>
    <n v="0"/>
    <m/>
    <m/>
    <m/>
    <m/>
    <m/>
    <m/>
    <m/>
    <m/>
    <m/>
    <m/>
    <n v="0"/>
    <n v="1"/>
    <x v="14"/>
    <x v="14"/>
  </r>
  <r>
    <s v="120-000-001-168Z"/>
    <s v="FEE"/>
    <x v="1"/>
    <s v="144 SANDY BEACH RD"/>
    <n v="101"/>
    <s v="JUDGE KAREN F"/>
    <s v="RR"/>
    <m/>
    <m/>
    <n v="0.56177999999999995"/>
    <n v="1"/>
    <n v="1"/>
    <n v="1"/>
    <n v="1"/>
    <s v="SEPTIC"/>
    <n v="0"/>
    <n v="0"/>
    <n v="0"/>
    <m/>
    <n v="0"/>
    <m/>
    <m/>
    <m/>
    <s v="SEPTIC"/>
    <n v="0"/>
    <m/>
    <m/>
    <n v="1"/>
    <n v="1"/>
    <n v="2"/>
    <n v="1848"/>
    <n v="1.75"/>
    <m/>
    <s v="120-000-001-168Z"/>
    <s v="2002"/>
    <s v="3936"/>
    <s v="1"/>
    <s v="Y"/>
    <s v="Well"/>
    <s v="Sept"/>
    <m/>
    <s v="120-000-001-167,120-000-001-168"/>
    <n v="0"/>
    <n v="1"/>
    <x v="16"/>
    <x v="16"/>
  </r>
  <r>
    <s v="120-000-001-058"/>
    <s v="FEE"/>
    <x v="1"/>
    <s v="542 WAREHAM RD"/>
    <n v="132"/>
    <s v="MACEDO BRUCE"/>
    <s v="RR"/>
    <m/>
    <m/>
    <n v="0.25280999999999998"/>
    <n v="1"/>
    <n v="1"/>
    <n v="1"/>
    <n v="1"/>
    <s v="SEPTIC"/>
    <n v="0"/>
    <n v="0"/>
    <n v="0"/>
    <m/>
    <n v="0"/>
    <m/>
    <m/>
    <m/>
    <s v="SEPTIC"/>
    <n v="0"/>
    <m/>
    <m/>
    <n v="1"/>
    <n v="1"/>
    <n v="0"/>
    <n v="0"/>
    <n v="0"/>
    <s v="BUILT"/>
    <s v="120-000-001-058"/>
    <s v="0"/>
    <s v="0"/>
    <s v="0"/>
    <s v="N"/>
    <m/>
    <m/>
    <m/>
    <m/>
    <n v="0"/>
    <n v="1"/>
    <x v="16"/>
    <x v="16"/>
  </r>
  <r>
    <s v="120-000-004-002"/>
    <s v="FEE"/>
    <x v="1"/>
    <s v="537 WAREHAM RD"/>
    <n v="101"/>
    <s v="PURCELL JUAN J"/>
    <s v="RR"/>
    <m/>
    <m/>
    <n v="0.37896999999999997"/>
    <n v="1"/>
    <n v="1"/>
    <n v="1"/>
    <n v="1"/>
    <s v="SEPTIC"/>
    <n v="0"/>
    <n v="0"/>
    <n v="0"/>
    <m/>
    <n v="0"/>
    <m/>
    <m/>
    <m/>
    <s v="SEPTIC"/>
    <n v="0"/>
    <m/>
    <m/>
    <n v="1"/>
    <n v="1"/>
    <n v="3"/>
    <n v="1000"/>
    <n v="1"/>
    <m/>
    <s v="120-000-004-002"/>
    <s v="1972"/>
    <s v="2120"/>
    <s v="1"/>
    <s v="Y"/>
    <s v="Well"/>
    <s v="Sept"/>
    <m/>
    <m/>
    <n v="0"/>
    <n v="1"/>
    <x v="19"/>
    <x v="19"/>
  </r>
  <r>
    <s v="120-000-001-154Z"/>
    <s v="FEE"/>
    <x v="1"/>
    <s v="149 SANDY BEACH RD"/>
    <n v="101"/>
    <s v="MORAN WILLIAM J"/>
    <s v="RR"/>
    <m/>
    <m/>
    <n v="0.34438999999999997"/>
    <n v="1"/>
    <n v="1"/>
    <n v="1"/>
    <n v="1"/>
    <s v="SEPTIC"/>
    <n v="0"/>
    <n v="0"/>
    <n v="0"/>
    <m/>
    <n v="0"/>
    <m/>
    <m/>
    <m/>
    <s v="SEPTIC"/>
    <n v="0"/>
    <m/>
    <m/>
    <n v="1"/>
    <n v="1"/>
    <n v="0"/>
    <n v="1488"/>
    <n v="1.5"/>
    <s v="actually an accessory parcel TO ADJ"/>
    <s v="120-000-001-154Z"/>
    <s v="1965"/>
    <s v="2944"/>
    <s v="1"/>
    <s v="Y"/>
    <s v="Well"/>
    <s v="Sept"/>
    <s v="Prop"/>
    <s v="120-000-001-153,120-000-001-154"/>
    <n v="0"/>
    <n v="1"/>
    <x v="16"/>
    <x v="16"/>
  </r>
  <r>
    <s v="TS_GAPS_NO_MAPPAR"/>
    <m/>
    <x v="1"/>
    <m/>
    <n v="0"/>
    <m/>
    <m/>
    <m/>
    <m/>
    <n v="6.6390000000000005E-2"/>
    <n v="0"/>
    <n v="0"/>
    <n v="0"/>
    <n v="0"/>
    <m/>
    <n v="0"/>
    <n v="0"/>
    <n v="0"/>
    <m/>
    <n v="0"/>
    <m/>
    <m/>
    <m/>
    <m/>
    <n v="0"/>
    <m/>
    <m/>
    <n v="0"/>
    <n v="0"/>
    <n v="0"/>
    <n v="0"/>
    <n v="0"/>
    <m/>
    <m/>
    <s v="0"/>
    <s v="0"/>
    <s v="0"/>
    <m/>
    <m/>
    <m/>
    <m/>
    <m/>
    <n v="0"/>
    <n v="1"/>
    <x v="15"/>
    <x v="15"/>
  </r>
  <r>
    <s v="120-035A-003-451"/>
    <s v="FEE"/>
    <x v="1"/>
    <s v="14 ARROWHEAD RD"/>
    <n v="101"/>
    <s v="MARKOLA CHRISTINE E"/>
    <s v="R25"/>
    <m/>
    <m/>
    <n v="1.2583899999999999"/>
    <n v="1"/>
    <n v="1"/>
    <n v="1"/>
    <n v="1"/>
    <s v="SEPTIC"/>
    <n v="0"/>
    <n v="0"/>
    <n v="0"/>
    <m/>
    <n v="0"/>
    <m/>
    <m/>
    <m/>
    <s v="SEPTIC"/>
    <n v="0"/>
    <m/>
    <m/>
    <n v="1"/>
    <n v="1"/>
    <n v="3"/>
    <n v="1248"/>
    <n v="1"/>
    <m/>
    <s v="120-035A-003-451"/>
    <s v="1962"/>
    <s v="1706"/>
    <s v="1"/>
    <s v="P"/>
    <s v="Well"/>
    <s v="Sept"/>
    <s v="Prop"/>
    <m/>
    <n v="0"/>
    <n v="1"/>
    <x v="16"/>
    <x v="16"/>
  </r>
  <r>
    <s v="120-000-001-057"/>
    <s v="FEE"/>
    <x v="1"/>
    <s v="540 WAREHAM RD"/>
    <n v="101"/>
    <s v="MACEDO BRUCE"/>
    <s v="RR"/>
    <m/>
    <m/>
    <n v="0.25225999999999998"/>
    <n v="1"/>
    <n v="1"/>
    <n v="1"/>
    <n v="1"/>
    <s v="SEPTIC"/>
    <n v="0"/>
    <n v="0"/>
    <n v="0"/>
    <m/>
    <n v="0"/>
    <m/>
    <m/>
    <m/>
    <s v="SEPTIC"/>
    <n v="0"/>
    <m/>
    <m/>
    <n v="1"/>
    <n v="1"/>
    <n v="0"/>
    <n v="1344"/>
    <n v="1.75"/>
    <m/>
    <s v="120-000-001-057"/>
    <s v="1988"/>
    <s v="2488"/>
    <s v="1"/>
    <s v="Y"/>
    <s v="Well"/>
    <s v="Sept"/>
    <s v="Prop"/>
    <m/>
    <n v="0"/>
    <n v="1"/>
    <x v="16"/>
    <x v="16"/>
  </r>
  <r>
    <s v="120-000-001-155"/>
    <s v="FEE"/>
    <x v="1"/>
    <s v="151 SANDY BEACH RD"/>
    <n v="101"/>
    <s v="TOBIN JOHN P"/>
    <s v="RR"/>
    <m/>
    <m/>
    <n v="0.20307"/>
    <n v="1"/>
    <n v="1"/>
    <n v="1"/>
    <n v="1"/>
    <s v="SEPTIC"/>
    <n v="0"/>
    <n v="0"/>
    <n v="0"/>
    <m/>
    <n v="0"/>
    <m/>
    <m/>
    <m/>
    <s v="SEPTIC"/>
    <n v="0"/>
    <m/>
    <m/>
    <n v="1"/>
    <n v="1"/>
    <n v="2"/>
    <n v="560"/>
    <n v="1"/>
    <m/>
    <s v="120-000-001-155"/>
    <s v="1969"/>
    <s v="1664"/>
    <s v="1"/>
    <s v="P"/>
    <s v="Well"/>
    <s v="Sept"/>
    <s v="Prop"/>
    <m/>
    <n v="0"/>
    <n v="1"/>
    <x v="16"/>
    <x v="16"/>
  </r>
  <r>
    <s v="120-000-001-056"/>
    <s v="FEE"/>
    <x v="1"/>
    <s v="538 WAREHAM RD"/>
    <n v="101"/>
    <s v="WRIGHT AMANDA"/>
    <s v="RR"/>
    <m/>
    <m/>
    <n v="0.23707"/>
    <n v="1"/>
    <n v="1"/>
    <n v="1"/>
    <n v="1"/>
    <s v="SEPTIC"/>
    <n v="0"/>
    <n v="0"/>
    <n v="0"/>
    <m/>
    <n v="0"/>
    <m/>
    <m/>
    <m/>
    <s v="SEPTIC"/>
    <n v="0"/>
    <m/>
    <m/>
    <n v="1"/>
    <n v="1"/>
    <n v="0"/>
    <n v="1344"/>
    <n v="1.75"/>
    <m/>
    <s v="120-000-001-056"/>
    <s v="1986"/>
    <s v="2532"/>
    <s v="1"/>
    <s v="Y"/>
    <s v="Well"/>
    <s v="Sept"/>
    <m/>
    <m/>
    <n v="0"/>
    <n v="1"/>
    <x v="16"/>
    <x v="16"/>
  </r>
  <r>
    <s v="120-035A-003-450"/>
    <s v="FEE"/>
    <x v="1"/>
    <s v="18 ARROWHEAD RD"/>
    <n v="101"/>
    <s v="HOLLEMAN FAMILY NOMINEE TRUST"/>
    <s v="R25"/>
    <m/>
    <m/>
    <n v="1.4212199999999999"/>
    <n v="1"/>
    <n v="1"/>
    <n v="1"/>
    <n v="1"/>
    <s v="SEPTIC"/>
    <n v="0"/>
    <n v="0"/>
    <n v="0"/>
    <m/>
    <n v="0"/>
    <m/>
    <m/>
    <m/>
    <s v="SEPTIC"/>
    <n v="0"/>
    <m/>
    <m/>
    <n v="1"/>
    <n v="1"/>
    <n v="4"/>
    <n v="1040"/>
    <n v="1"/>
    <m/>
    <s v="120-035A-003-450"/>
    <s v="1968"/>
    <s v="2800"/>
    <s v="1"/>
    <s v="Y"/>
    <s v="Well"/>
    <s v="Sept"/>
    <s v="Prop"/>
    <m/>
    <n v="0"/>
    <n v="1"/>
    <x v="16"/>
    <x v="16"/>
  </r>
  <r>
    <s v="120-000-004-001"/>
    <s v="FEE"/>
    <x v="1"/>
    <s v="533 WAREHAM RD"/>
    <n v="101"/>
    <s v="DEBONISE HEATHER R"/>
    <s v="RR"/>
    <m/>
    <m/>
    <n v="0.35924"/>
    <n v="1"/>
    <n v="1"/>
    <n v="1"/>
    <n v="1"/>
    <s v="SEPTIC"/>
    <n v="0"/>
    <n v="0"/>
    <n v="0"/>
    <m/>
    <n v="0"/>
    <m/>
    <m/>
    <m/>
    <s v="SEPTIC"/>
    <n v="0"/>
    <m/>
    <m/>
    <n v="1"/>
    <n v="1"/>
    <n v="3"/>
    <n v="1040"/>
    <n v="1"/>
    <m/>
    <s v="120-000-004-001"/>
    <s v="1972"/>
    <s v="2145"/>
    <s v="1"/>
    <s v="Y"/>
    <s v="Wate"/>
    <s v="Sept"/>
    <m/>
    <m/>
    <n v="0"/>
    <n v="1"/>
    <x v="19"/>
    <x v="19"/>
  </r>
  <r>
    <s v="120-000-001-156"/>
    <s v="FEE"/>
    <x v="1"/>
    <s v="SANDY BEACH RD"/>
    <n v="308"/>
    <s v="WHITE ISLAND POND ASSN INC"/>
    <s v="RR"/>
    <m/>
    <m/>
    <n v="0.21432000000000001"/>
    <n v="0"/>
    <n v="0"/>
    <n v="0"/>
    <n v="0"/>
    <m/>
    <n v="0"/>
    <n v="0"/>
    <n v="0"/>
    <m/>
    <n v="0"/>
    <m/>
    <m/>
    <m/>
    <m/>
    <n v="0"/>
    <m/>
    <m/>
    <n v="0"/>
    <n v="0"/>
    <n v="0"/>
    <n v="0"/>
    <n v="0"/>
    <m/>
    <s v="120-000-001-156"/>
    <s v="0"/>
    <s v="0"/>
    <s v="0"/>
    <s v="N"/>
    <m/>
    <m/>
    <m/>
    <m/>
    <n v="0"/>
    <n v="1"/>
    <x v="16"/>
    <x v="16"/>
  </r>
  <r>
    <s v="120-000-001-055"/>
    <s v="FEE"/>
    <x v="1"/>
    <s v="536 WAREHAM RD"/>
    <n v="101"/>
    <s v="ALEXANDER JAMES STEPHEN"/>
    <s v="RR"/>
    <m/>
    <m/>
    <n v="0.25559999999999999"/>
    <n v="1"/>
    <n v="1"/>
    <n v="1"/>
    <n v="1"/>
    <s v="SEPTIC"/>
    <n v="0"/>
    <n v="0"/>
    <n v="0"/>
    <m/>
    <n v="0"/>
    <m/>
    <m/>
    <m/>
    <s v="SEPTIC"/>
    <n v="0"/>
    <m/>
    <m/>
    <n v="1"/>
    <n v="1"/>
    <n v="0"/>
    <n v="1236"/>
    <n v="1"/>
    <m/>
    <s v="120-000-001-055"/>
    <s v="1986"/>
    <s v="2496"/>
    <s v="1"/>
    <s v="Y"/>
    <s v="Well"/>
    <s v="Sept"/>
    <m/>
    <m/>
    <n v="0"/>
    <n v="1"/>
    <x v="16"/>
    <x v="16"/>
  </r>
  <r>
    <s v="120-000-001-157"/>
    <s v="FEE"/>
    <x v="1"/>
    <s v="157 SANDY BEACH RD"/>
    <n v="101"/>
    <s v="MORIARTY PAUL"/>
    <s v="RR"/>
    <m/>
    <m/>
    <n v="0.26157000000000002"/>
    <n v="1"/>
    <n v="1"/>
    <n v="1"/>
    <n v="1"/>
    <s v="SEPTIC"/>
    <n v="0"/>
    <n v="0"/>
    <n v="0"/>
    <m/>
    <n v="0"/>
    <m/>
    <m/>
    <m/>
    <s v="SEPTIC"/>
    <n v="0"/>
    <m/>
    <m/>
    <n v="1"/>
    <n v="1"/>
    <n v="2"/>
    <n v="560"/>
    <n v="1"/>
    <m/>
    <s v="120-000-001-157"/>
    <s v="1960"/>
    <s v="896"/>
    <s v="1"/>
    <s v="P"/>
    <s v="Well"/>
    <s v="Sept"/>
    <m/>
    <m/>
    <n v="0"/>
    <n v="1"/>
    <x v="16"/>
    <x v="16"/>
  </r>
  <r>
    <s v="120-000-001-162"/>
    <s v="FEE"/>
    <x v="1"/>
    <s v="152 SANDY BEACH RD"/>
    <n v="101"/>
    <s v="ATKINSON FRANCIS L"/>
    <s v="RR"/>
    <m/>
    <m/>
    <n v="0.66915000000000002"/>
    <n v="1"/>
    <n v="1"/>
    <n v="1"/>
    <n v="1"/>
    <s v="SEPTIC"/>
    <n v="0"/>
    <n v="0"/>
    <n v="0"/>
    <m/>
    <n v="0"/>
    <m/>
    <m/>
    <m/>
    <s v="SEPTIC"/>
    <n v="0"/>
    <m/>
    <m/>
    <n v="1"/>
    <n v="1"/>
    <n v="2"/>
    <n v="1063"/>
    <n v="1"/>
    <m/>
    <s v="120-000-001-162"/>
    <s v="1985"/>
    <s v="2326"/>
    <s v="1"/>
    <s v="Y"/>
    <s v="Well"/>
    <s v="Sept"/>
    <m/>
    <m/>
    <n v="0"/>
    <n v="1"/>
    <x v="16"/>
    <x v="16"/>
  </r>
  <r>
    <s v="120-035A-033-000"/>
    <s v="FEE"/>
    <x v="1"/>
    <s v="84 ARROWHEAD RD"/>
    <n v="101"/>
    <s v="OWENS CORNELIA"/>
    <s v="R25"/>
    <m/>
    <m/>
    <n v="0.31108999999999998"/>
    <n v="1"/>
    <n v="1"/>
    <n v="1"/>
    <n v="1"/>
    <s v="SEPTIC"/>
    <n v="0"/>
    <n v="0"/>
    <n v="0"/>
    <m/>
    <n v="0"/>
    <m/>
    <m/>
    <m/>
    <s v="SEPTIC"/>
    <n v="0"/>
    <m/>
    <m/>
    <n v="1"/>
    <n v="1"/>
    <n v="3"/>
    <n v="936"/>
    <n v="1"/>
    <m/>
    <s v="120-035A-033-000"/>
    <s v="1957"/>
    <s v="2160"/>
    <s v="1"/>
    <s v="P"/>
    <s v="Well"/>
    <s v="Sept"/>
    <m/>
    <m/>
    <n v="0"/>
    <n v="1"/>
    <x v="16"/>
    <x v="16"/>
  </r>
  <r>
    <s v="120-035A-003-449"/>
    <s v="FEE"/>
    <x v="1"/>
    <s v="24 ARROWHEAD RD"/>
    <n v="101"/>
    <s v="HOLLEMAN FAMILY NOMINEE TRUST"/>
    <s v="R25"/>
    <m/>
    <m/>
    <n v="0.99812000000000001"/>
    <n v="1"/>
    <n v="1"/>
    <n v="1"/>
    <n v="1"/>
    <s v="SEPTIC"/>
    <n v="0"/>
    <n v="0"/>
    <n v="0"/>
    <m/>
    <n v="0"/>
    <m/>
    <m/>
    <m/>
    <s v="SEPTIC"/>
    <n v="0"/>
    <m/>
    <m/>
    <n v="1"/>
    <n v="1"/>
    <n v="2"/>
    <n v="1190"/>
    <n v="1"/>
    <m/>
    <s v="120-035A-003-449"/>
    <s v="1962"/>
    <s v="1760"/>
    <s v="1"/>
    <s v="P"/>
    <s v="Well"/>
    <s v="Sept"/>
    <m/>
    <m/>
    <n v="0"/>
    <n v="1"/>
    <x v="16"/>
    <x v="16"/>
  </r>
  <r>
    <s v="120-035A-032-000"/>
    <s v="FEE"/>
    <x v="1"/>
    <s v="83 ARROWHEAD RD"/>
    <n v="101"/>
    <s v="WILSON THOMAS E"/>
    <s v="R25"/>
    <m/>
    <m/>
    <n v="0.41681000000000001"/>
    <n v="1"/>
    <n v="1"/>
    <n v="1"/>
    <n v="1"/>
    <s v="SEPTIC"/>
    <n v="0"/>
    <n v="0"/>
    <n v="0"/>
    <m/>
    <n v="0"/>
    <m/>
    <m/>
    <m/>
    <s v="SEPTIC"/>
    <n v="0"/>
    <m/>
    <m/>
    <n v="1"/>
    <n v="1"/>
    <n v="3"/>
    <n v="768"/>
    <n v="1"/>
    <m/>
    <s v="120-035A-032-000"/>
    <s v="1958"/>
    <s v="822"/>
    <s v="1"/>
    <s v="Y"/>
    <s v="Well"/>
    <s v="Sept"/>
    <m/>
    <m/>
    <n v="0"/>
    <n v="1"/>
    <x v="16"/>
    <x v="16"/>
  </r>
  <r>
    <s v="TS_GAPS_NO_MAPPAR"/>
    <m/>
    <x v="1"/>
    <m/>
    <n v="0"/>
    <m/>
    <m/>
    <m/>
    <m/>
    <n v="3.5459999999999998E-2"/>
    <n v="0"/>
    <n v="0"/>
    <n v="0"/>
    <n v="0"/>
    <m/>
    <n v="0"/>
    <n v="0"/>
    <n v="0"/>
    <m/>
    <n v="0"/>
    <m/>
    <m/>
    <m/>
    <m/>
    <n v="0"/>
    <m/>
    <m/>
    <n v="0"/>
    <n v="0"/>
    <n v="0"/>
    <n v="0"/>
    <n v="0"/>
    <m/>
    <m/>
    <s v="0"/>
    <s v="0"/>
    <s v="0"/>
    <m/>
    <m/>
    <m/>
    <m/>
    <m/>
    <n v="0"/>
    <n v="1"/>
    <x v="15"/>
    <x v="15"/>
  </r>
  <r>
    <s v="120-000-001-158"/>
    <s v="FEE"/>
    <x v="1"/>
    <s v="159 SANDY BEACH RD"/>
    <n v="101"/>
    <s v="159 SANDY BEACH ROAD REALTY TR"/>
    <s v="RR"/>
    <m/>
    <m/>
    <n v="0.30531999999999998"/>
    <n v="1"/>
    <n v="1"/>
    <n v="1"/>
    <n v="1"/>
    <s v="SEPTIC"/>
    <n v="0"/>
    <n v="0"/>
    <n v="0"/>
    <m/>
    <n v="0"/>
    <m/>
    <m/>
    <m/>
    <s v="SEPTIC"/>
    <n v="0"/>
    <m/>
    <m/>
    <n v="1"/>
    <n v="1"/>
    <n v="3"/>
    <n v="1824"/>
    <n v="1.75"/>
    <m/>
    <s v="120-000-001-158"/>
    <s v="1965"/>
    <s v="4099"/>
    <s v="1"/>
    <s v="P"/>
    <s v="Well"/>
    <s v="Sept"/>
    <s v="Prop"/>
    <m/>
    <n v="0"/>
    <n v="1"/>
    <x v="16"/>
    <x v="16"/>
  </r>
  <r>
    <s v="120-000-001-282Z"/>
    <s v="FEE"/>
    <x v="1"/>
    <s v="SANDY BEACH RD"/>
    <n v="130"/>
    <s v="JAMES BARNIE CREDIT SHELTER B"/>
    <s v="RR"/>
    <m/>
    <m/>
    <n v="2.4153899999999999"/>
    <n v="0"/>
    <n v="0"/>
    <n v="0"/>
    <n v="0"/>
    <m/>
    <n v="0"/>
    <n v="0"/>
    <n v="0"/>
    <m/>
    <n v="0"/>
    <m/>
    <m/>
    <m/>
    <m/>
    <n v="0"/>
    <m/>
    <m/>
    <n v="0"/>
    <n v="0"/>
    <n v="0"/>
    <n v="0"/>
    <n v="0"/>
    <m/>
    <s v="120-000-001-282Z"/>
    <s v="0"/>
    <s v="0"/>
    <s v="0"/>
    <s v="N"/>
    <m/>
    <m/>
    <m/>
    <s v="120-000-001-283"/>
    <n v="0"/>
    <n v="1"/>
    <x v="16"/>
    <x v="16"/>
  </r>
  <r>
    <s v="120-035A-016-000"/>
    <s v="FEE"/>
    <x v="1"/>
    <s v="38 ARROWHEAD RD"/>
    <n v="101"/>
    <s v="MCWADE FAMILY TRUST"/>
    <s v="R25"/>
    <m/>
    <m/>
    <n v="1.7068000000000001"/>
    <n v="1"/>
    <n v="1"/>
    <n v="1"/>
    <n v="1"/>
    <s v="SEPTIC"/>
    <n v="0"/>
    <n v="0"/>
    <n v="0"/>
    <m/>
    <n v="0"/>
    <m/>
    <m/>
    <m/>
    <s v="SEPTIC"/>
    <n v="0"/>
    <m/>
    <m/>
    <n v="1"/>
    <n v="1"/>
    <n v="3"/>
    <n v="1026"/>
    <n v="1"/>
    <m/>
    <s v="120-035A-016-000"/>
    <s v="1945"/>
    <s v="2968"/>
    <s v="1"/>
    <s v="P"/>
    <s v="Well"/>
    <s v="Sept"/>
    <m/>
    <m/>
    <n v="0"/>
    <n v="1"/>
    <x v="16"/>
    <x v="16"/>
  </r>
  <r>
    <s v="120-000-001-159"/>
    <s v="FEE"/>
    <x v="1"/>
    <s v="161 SANDY BEACH RD"/>
    <n v="101"/>
    <s v="TOOMEY KAREN J"/>
    <s v="RR"/>
    <m/>
    <m/>
    <n v="1.0310699999999999"/>
    <n v="1"/>
    <n v="1"/>
    <n v="1"/>
    <n v="1"/>
    <s v="SEPTIC"/>
    <n v="0"/>
    <n v="0"/>
    <n v="0"/>
    <m/>
    <n v="0"/>
    <m/>
    <m/>
    <m/>
    <s v="SEPTIC"/>
    <n v="0"/>
    <m/>
    <m/>
    <n v="1"/>
    <n v="1"/>
    <n v="3"/>
    <n v="1008"/>
    <n v="1"/>
    <m/>
    <s v="120-000-001-159"/>
    <s v="1957"/>
    <s v="2395"/>
    <s v="1"/>
    <s v="N"/>
    <s v="Well"/>
    <s v="Cess"/>
    <s v="Prop"/>
    <s v="120-000-001-160"/>
    <n v="0"/>
    <n v="1"/>
    <x v="16"/>
    <x v="16"/>
  </r>
  <r>
    <s v="120-000-001-051Z"/>
    <s v="FEE"/>
    <x v="1"/>
    <s v="530 WAREHAM RD"/>
    <n v="101"/>
    <s v="ELLIOTT DAVID A JR"/>
    <s v="RR"/>
    <m/>
    <m/>
    <n v="0.89373999999999998"/>
    <n v="1"/>
    <n v="1"/>
    <n v="1"/>
    <n v="1"/>
    <s v="SEPTIC"/>
    <n v="0"/>
    <n v="0"/>
    <n v="0"/>
    <m/>
    <n v="0"/>
    <m/>
    <m/>
    <m/>
    <s v="SEPTIC"/>
    <n v="0"/>
    <m/>
    <m/>
    <n v="1"/>
    <n v="1"/>
    <n v="0"/>
    <n v="2089"/>
    <n v="1.75"/>
    <m/>
    <s v="120-000-001-051Z"/>
    <s v="1989"/>
    <s v="4180"/>
    <s v="1"/>
    <s v="Y"/>
    <s v="Well"/>
    <s v="Sept"/>
    <s v="Prop"/>
    <s v="120-000-001-052,120-000-001-053,120-000-001-054"/>
    <n v="0"/>
    <n v="1"/>
    <x v="19"/>
    <x v="19"/>
  </r>
  <r>
    <s v="120-035A-034-000"/>
    <s v="FEE"/>
    <x v="1"/>
    <s v="78 ARROWHEAD RD"/>
    <n v="101"/>
    <s v="ALLEN JOHN M"/>
    <s v="R25"/>
    <m/>
    <m/>
    <n v="0.26058999999999999"/>
    <n v="1"/>
    <n v="1"/>
    <n v="1"/>
    <n v="1"/>
    <s v="SEPTIC"/>
    <n v="0"/>
    <n v="0"/>
    <n v="0"/>
    <m/>
    <n v="0"/>
    <m/>
    <m/>
    <m/>
    <s v="SEPTIC"/>
    <n v="0"/>
    <m/>
    <m/>
    <n v="1"/>
    <n v="1"/>
    <n v="2"/>
    <n v="1062"/>
    <n v="1"/>
    <m/>
    <s v="120-035A-034-000"/>
    <s v="1963"/>
    <s v="1764"/>
    <s v="1"/>
    <s v="X"/>
    <s v="Well"/>
    <s v="Sept"/>
    <m/>
    <m/>
    <n v="0"/>
    <n v="1"/>
    <x v="16"/>
    <x v="16"/>
  </r>
  <r>
    <s v="120-035A-004-000"/>
    <s v="FEE"/>
    <x v="1"/>
    <s v="46 ARROWHEAD RD"/>
    <n v="101"/>
    <s v="ZARELLA ANTHONY LIFE ESTATE"/>
    <s v="R25"/>
    <m/>
    <m/>
    <n v="0.84533999999999998"/>
    <n v="1"/>
    <n v="1"/>
    <n v="1"/>
    <n v="1"/>
    <s v="SEPTIC"/>
    <n v="0"/>
    <n v="0"/>
    <n v="0"/>
    <m/>
    <n v="0"/>
    <m/>
    <m/>
    <m/>
    <s v="SEPTIC"/>
    <n v="0"/>
    <m/>
    <m/>
    <n v="1"/>
    <n v="1"/>
    <n v="3"/>
    <n v="1696"/>
    <n v="2"/>
    <m/>
    <s v="120-035A-004-000"/>
    <s v="1985"/>
    <s v="3036"/>
    <s v="1"/>
    <s v="Y"/>
    <s v="Well"/>
    <s v="Sept"/>
    <m/>
    <m/>
    <n v="0"/>
    <n v="1"/>
    <x v="16"/>
    <x v="16"/>
  </r>
  <r>
    <s v="132_4_0"/>
    <s v="FEE"/>
    <x v="2"/>
    <s v="OFF WAREHAM ST"/>
    <n v="700"/>
    <s v="BARTHOLOMEW SARA E"/>
    <m/>
    <m/>
    <m/>
    <n v="58.236609999999999"/>
    <n v="0"/>
    <n v="0"/>
    <n v="0"/>
    <n v="0"/>
    <m/>
    <n v="0"/>
    <n v="0"/>
    <n v="0"/>
    <m/>
    <n v="0"/>
    <m/>
    <m/>
    <m/>
    <m/>
    <n v="0"/>
    <m/>
    <m/>
    <n v="0"/>
    <n v="0"/>
    <n v="0"/>
    <n v="0"/>
    <n v="0"/>
    <m/>
    <m/>
    <m/>
    <m/>
    <m/>
    <m/>
    <m/>
    <m/>
    <m/>
    <m/>
    <n v="0"/>
    <n v="1"/>
    <x v="15"/>
    <x v="15"/>
  </r>
  <r>
    <s v="120-000-001-278"/>
    <s v="FEE"/>
    <x v="1"/>
    <s v="170 SANDY BEACH RD"/>
    <n v="101"/>
    <s v="SANDY BEACH REALTY TRUST THE"/>
    <s v="RR"/>
    <m/>
    <m/>
    <n v="1.30637"/>
    <n v="1"/>
    <n v="1"/>
    <n v="1"/>
    <n v="1"/>
    <s v="SEPTIC"/>
    <n v="0"/>
    <n v="0"/>
    <n v="0"/>
    <m/>
    <n v="0"/>
    <m/>
    <m/>
    <m/>
    <s v="SEPTIC"/>
    <n v="0"/>
    <m/>
    <m/>
    <n v="1"/>
    <n v="1"/>
    <n v="3"/>
    <n v="1607"/>
    <n v="1"/>
    <m/>
    <s v="120-000-001-278"/>
    <s v="1952"/>
    <s v="2368"/>
    <s v="1"/>
    <s v="Y"/>
    <s v="Well"/>
    <s v="Sept"/>
    <m/>
    <m/>
    <n v="0"/>
    <n v="1"/>
    <x v="16"/>
    <x v="16"/>
  </r>
  <r>
    <s v="120-035A-031-000"/>
    <s v="FEE"/>
    <x v="1"/>
    <s v="79 ARROWHEAD RD"/>
    <n v="101"/>
    <s v="THOMPSON ELAINE HARRIETTE"/>
    <s v="R25"/>
    <m/>
    <m/>
    <n v="0.35077999999999998"/>
    <n v="1"/>
    <n v="1"/>
    <n v="1"/>
    <n v="1"/>
    <s v="SEPTIC"/>
    <n v="0"/>
    <n v="0"/>
    <n v="0"/>
    <m/>
    <n v="0"/>
    <m/>
    <m/>
    <m/>
    <s v="SEPTIC"/>
    <n v="0"/>
    <m/>
    <m/>
    <n v="1"/>
    <n v="1"/>
    <n v="3"/>
    <n v="992"/>
    <n v="1"/>
    <m/>
    <s v="120-035A-031-000"/>
    <s v="1960"/>
    <s v="1940"/>
    <s v="1"/>
    <s v="U"/>
    <s v="Well"/>
    <s v="Sept"/>
    <m/>
    <m/>
    <n v="0"/>
    <n v="1"/>
    <x v="16"/>
    <x v="16"/>
  </r>
  <r>
    <s v="119-000-001-000"/>
    <s v="FEE"/>
    <x v="1"/>
    <s v="1 FIVE MILE POND"/>
    <n v="905"/>
    <s v="NARRAGANSETT COUNCIL BSA"/>
    <s v="RR"/>
    <m/>
    <m/>
    <n v="751.90071"/>
    <n v="9"/>
    <n v="9"/>
    <n v="9"/>
    <n v="9"/>
    <s v="SEPTIC"/>
    <n v="0"/>
    <n v="0"/>
    <n v="0"/>
    <m/>
    <n v="0"/>
    <m/>
    <m/>
    <m/>
    <s v="SEPTIC"/>
    <n v="0"/>
    <s v="CR"/>
    <s v="YES"/>
    <n v="9"/>
    <n v="9"/>
    <n v="2"/>
    <n v="11643"/>
    <n v="1"/>
    <m/>
    <s v="119-000-001-000"/>
    <s v="1965"/>
    <s v="15745"/>
    <s v="9"/>
    <s v="N"/>
    <s v="Well"/>
    <s v="Sept"/>
    <s v="Prop"/>
    <m/>
    <n v="0"/>
    <n v="1"/>
    <x v="20"/>
    <x v="20"/>
  </r>
  <r>
    <s v="120-035A-005-000"/>
    <s v="FEE"/>
    <x v="1"/>
    <s v="56 ARROWHEAD RD"/>
    <n v="101"/>
    <s v="MCLAIN FLORENCE B"/>
    <s v="R25"/>
    <m/>
    <m/>
    <n v="0.83758999999999995"/>
    <n v="1"/>
    <n v="1"/>
    <n v="1"/>
    <n v="1"/>
    <s v="SEPTIC"/>
    <n v="0"/>
    <n v="0"/>
    <n v="0"/>
    <m/>
    <n v="0"/>
    <m/>
    <m/>
    <m/>
    <s v="SEPTIC"/>
    <n v="0"/>
    <m/>
    <m/>
    <n v="1"/>
    <n v="1"/>
    <n v="2"/>
    <n v="1920"/>
    <n v="1.75"/>
    <m/>
    <s v="120-035A-005-000"/>
    <s v="1990"/>
    <s v="2538"/>
    <s v="1"/>
    <s v="Y"/>
    <s v="Well"/>
    <s v="Sept"/>
    <m/>
    <m/>
    <n v="0"/>
    <n v="1"/>
    <x v="16"/>
    <x v="16"/>
  </r>
  <r>
    <s v="120-035A-035-000"/>
    <s v="FEE"/>
    <x v="1"/>
    <s v="70 ARROWHEAD RD"/>
    <n v="101"/>
    <s v="PRATT WILLIAM H"/>
    <s v="R25"/>
    <m/>
    <m/>
    <n v="0.28838000000000003"/>
    <n v="1"/>
    <n v="1"/>
    <n v="1"/>
    <n v="1"/>
    <s v="SEPTIC"/>
    <n v="0"/>
    <n v="0"/>
    <n v="0"/>
    <m/>
    <n v="0"/>
    <m/>
    <m/>
    <m/>
    <s v="SEPTIC"/>
    <n v="0"/>
    <m/>
    <m/>
    <n v="1"/>
    <n v="1"/>
    <n v="4"/>
    <n v="1288"/>
    <n v="1"/>
    <m/>
    <s v="120-035A-035-000"/>
    <s v="1960"/>
    <s v="1343"/>
    <s v="1"/>
    <s v="P"/>
    <s v="Well"/>
    <s v="Sept"/>
    <m/>
    <m/>
    <n v="0"/>
    <n v="1"/>
    <x v="16"/>
    <x v="16"/>
  </r>
  <r>
    <s v="120-000-001-161"/>
    <s v="FEE"/>
    <x v="1"/>
    <s v="SANDY BEACH RD"/>
    <n v="132"/>
    <s v="TOOMEY KAREN J"/>
    <s v="RR"/>
    <m/>
    <m/>
    <n v="0.27789000000000003"/>
    <n v="0"/>
    <n v="0"/>
    <n v="0"/>
    <n v="0"/>
    <m/>
    <n v="0"/>
    <n v="0"/>
    <n v="0"/>
    <m/>
    <n v="0"/>
    <m/>
    <m/>
    <m/>
    <m/>
    <n v="0"/>
    <m/>
    <m/>
    <n v="0"/>
    <n v="0"/>
    <n v="0"/>
    <n v="0"/>
    <n v="0"/>
    <m/>
    <s v="120-000-001-161"/>
    <s v="0"/>
    <s v="0"/>
    <s v="0"/>
    <s v="N"/>
    <m/>
    <m/>
    <m/>
    <m/>
    <n v="0"/>
    <n v="1"/>
    <x v="16"/>
    <x v="16"/>
  </r>
  <r>
    <s v="120-035A-036-000"/>
    <s v="FEE"/>
    <x v="1"/>
    <s v="64 ARROWHEAD RD"/>
    <n v="101"/>
    <s v="MCCARTHY CAROL"/>
    <s v="R25"/>
    <m/>
    <m/>
    <n v="0.33310000000000001"/>
    <n v="1"/>
    <n v="1"/>
    <n v="1"/>
    <n v="1"/>
    <s v="SEPTIC"/>
    <n v="0"/>
    <n v="0"/>
    <n v="0"/>
    <m/>
    <n v="0"/>
    <m/>
    <m/>
    <m/>
    <s v="SEPTIC"/>
    <n v="0"/>
    <m/>
    <m/>
    <n v="1"/>
    <n v="1"/>
    <n v="3"/>
    <n v="1310"/>
    <n v="1"/>
    <m/>
    <s v="120-035A-036-000"/>
    <s v="1952"/>
    <s v="1904"/>
    <s v="1"/>
    <s v="Y"/>
    <s v="Well"/>
    <s v="Sept"/>
    <s v="Prop"/>
    <m/>
    <n v="0"/>
    <n v="1"/>
    <x v="16"/>
    <x v="16"/>
  </r>
  <r>
    <s v="120-035A-037-000"/>
    <s v="FEE"/>
    <x v="1"/>
    <s v="60 ARROWHEAD RD"/>
    <n v="101"/>
    <s v="PAULDING FAMILY REALTY TRUST"/>
    <s v="R25"/>
    <m/>
    <m/>
    <n v="0.41603000000000001"/>
    <n v="1"/>
    <n v="1"/>
    <n v="1"/>
    <n v="1"/>
    <s v="SEPTIC"/>
    <n v="0"/>
    <n v="0"/>
    <n v="0"/>
    <m/>
    <n v="0"/>
    <m/>
    <m/>
    <m/>
    <s v="SEPTIC"/>
    <n v="0"/>
    <m/>
    <m/>
    <n v="1"/>
    <n v="1"/>
    <n v="3"/>
    <n v="928"/>
    <n v="1"/>
    <m/>
    <s v="120-035A-037-000"/>
    <s v="1962"/>
    <s v="1448"/>
    <s v="1"/>
    <s v="P"/>
    <s v="Well"/>
    <s v="Sept"/>
    <m/>
    <m/>
    <n v="0"/>
    <n v="1"/>
    <x v="16"/>
    <x v="16"/>
  </r>
  <r>
    <s v="PUB ROW"/>
    <s v="PUB ROW"/>
    <x v="1"/>
    <m/>
    <n v="0"/>
    <m/>
    <m/>
    <m/>
    <m/>
    <n v="1.82423"/>
    <n v="0"/>
    <n v="0"/>
    <n v="0"/>
    <n v="0"/>
    <m/>
    <n v="0"/>
    <n v="0"/>
    <n v="0"/>
    <m/>
    <n v="0"/>
    <m/>
    <m/>
    <m/>
    <m/>
    <n v="0"/>
    <m/>
    <m/>
    <n v="0"/>
    <n v="0"/>
    <n v="0"/>
    <n v="0"/>
    <n v="0"/>
    <m/>
    <m/>
    <s v="0"/>
    <s v="0"/>
    <s v="0"/>
    <m/>
    <m/>
    <m/>
    <m/>
    <m/>
    <n v="0"/>
    <n v="1"/>
    <x v="16"/>
    <x v="16"/>
  </r>
  <r>
    <s v="120-000-001-050"/>
    <s v="FEE"/>
    <x v="1"/>
    <s v="522 WAREHAM RD"/>
    <n v="130"/>
    <s v="MCCOY MARTIN"/>
    <s v="RR"/>
    <m/>
    <m/>
    <n v="0.19184000000000001"/>
    <n v="0"/>
    <n v="0"/>
    <n v="0"/>
    <n v="0"/>
    <m/>
    <n v="0"/>
    <n v="0"/>
    <n v="0"/>
    <m/>
    <n v="0"/>
    <m/>
    <m/>
    <m/>
    <m/>
    <n v="0"/>
    <m/>
    <m/>
    <n v="0"/>
    <n v="0"/>
    <n v="0"/>
    <n v="0"/>
    <n v="0"/>
    <m/>
    <s v="120-000-001-050"/>
    <s v="0"/>
    <s v="0"/>
    <s v="0"/>
    <s v="N"/>
    <m/>
    <m/>
    <m/>
    <m/>
    <n v="0"/>
    <n v="1"/>
    <x v="19"/>
    <x v="19"/>
  </r>
  <r>
    <s v="120-035A-030-000"/>
    <s v="FEE"/>
    <x v="1"/>
    <s v="75 ARROWHEAD RD"/>
    <n v="132"/>
    <s v="71 ARROWHEAD ROAD REALTY TR"/>
    <s v="R25"/>
    <m/>
    <m/>
    <n v="0.28060000000000002"/>
    <n v="0"/>
    <n v="0"/>
    <n v="0"/>
    <n v="0"/>
    <m/>
    <n v="0"/>
    <n v="0"/>
    <n v="0"/>
    <m/>
    <n v="0"/>
    <m/>
    <m/>
    <m/>
    <m/>
    <n v="0"/>
    <m/>
    <m/>
    <n v="0"/>
    <n v="0"/>
    <n v="0"/>
    <n v="0"/>
    <n v="0"/>
    <m/>
    <s v="120-035A-030-000"/>
    <s v="0"/>
    <s v="0"/>
    <s v="0"/>
    <s v="N"/>
    <m/>
    <m/>
    <m/>
    <m/>
    <n v="0"/>
    <n v="1"/>
    <x v="16"/>
    <x v="16"/>
  </r>
  <r>
    <s v="120-000-001-248"/>
    <s v="FEE"/>
    <x v="1"/>
    <s v="167 SANDY BEACH RD"/>
    <n v="101"/>
    <s v="JEAN C SEETO REALTY TRUST"/>
    <s v="RR"/>
    <m/>
    <m/>
    <n v="0.2157"/>
    <n v="1"/>
    <n v="1"/>
    <n v="1"/>
    <n v="1"/>
    <s v="SEPTIC"/>
    <n v="0"/>
    <n v="0"/>
    <n v="0"/>
    <m/>
    <n v="0"/>
    <m/>
    <m/>
    <m/>
    <s v="SEPTIC"/>
    <n v="0"/>
    <m/>
    <m/>
    <n v="1"/>
    <n v="1"/>
    <n v="3"/>
    <n v="900"/>
    <n v="1"/>
    <m/>
    <s v="120-000-001-248"/>
    <s v="1960"/>
    <s v="900"/>
    <s v="1"/>
    <s v="P"/>
    <s v="Well"/>
    <s v="Sept"/>
    <m/>
    <m/>
    <n v="0"/>
    <n v="1"/>
    <x v="16"/>
    <x v="16"/>
  </r>
  <r>
    <s v="120-035A-029-000"/>
    <s v="FEE"/>
    <x v="1"/>
    <s v="71 ARROWHEAD RD"/>
    <n v="101"/>
    <s v="71 ARROWHEAD RPAD REALTY TRUST"/>
    <s v="R25"/>
    <m/>
    <m/>
    <n v="0.32357999999999998"/>
    <n v="1"/>
    <n v="1"/>
    <n v="1"/>
    <n v="1"/>
    <s v="SEPTIC"/>
    <n v="0"/>
    <n v="0"/>
    <n v="0"/>
    <m/>
    <n v="0"/>
    <m/>
    <m/>
    <m/>
    <s v="SEPTIC"/>
    <n v="0"/>
    <m/>
    <m/>
    <n v="1"/>
    <n v="1"/>
    <n v="5"/>
    <n v="3451"/>
    <n v="2"/>
    <m/>
    <s v="120-035A-029-000"/>
    <s v="1987"/>
    <s v="5640"/>
    <s v="1"/>
    <s v="Y"/>
    <s v="Well"/>
    <s v="Sept"/>
    <m/>
    <m/>
    <n v="0"/>
    <n v="1"/>
    <x v="16"/>
    <x v="16"/>
  </r>
  <r>
    <s v="117-000-004-036"/>
    <s v="FEE"/>
    <x v="1"/>
    <s v="FAWN POND"/>
    <n v="601"/>
    <s v="ADM AGAWAM DEVELOPMENT LLC"/>
    <s v="RR"/>
    <m/>
    <m/>
    <n v="2.75414"/>
    <n v="0"/>
    <n v="0"/>
    <n v="0"/>
    <n v="0"/>
    <m/>
    <n v="0"/>
    <n v="0"/>
    <n v="0"/>
    <m/>
    <n v="0"/>
    <m/>
    <m/>
    <m/>
    <m/>
    <n v="0"/>
    <m/>
    <m/>
    <n v="0"/>
    <n v="0"/>
    <n v="0"/>
    <n v="0"/>
    <n v="0"/>
    <m/>
    <s v="117-000-004-036"/>
    <s v="0"/>
    <s v="0"/>
    <s v="1"/>
    <s v="N"/>
    <s v="Well"/>
    <s v="Sept"/>
    <m/>
    <m/>
    <n v="0"/>
    <n v="1"/>
    <x v="19"/>
    <x v="19"/>
  </r>
  <r>
    <s v="120-000-001-249"/>
    <s v="FEE"/>
    <x v="1"/>
    <s v="171 SANDY BEACH RD"/>
    <n v="106"/>
    <s v="JAMES BARNIE CREDIT SHELTER B"/>
    <s v="RR"/>
    <m/>
    <m/>
    <n v="0.19348000000000001"/>
    <n v="0"/>
    <n v="0"/>
    <n v="0"/>
    <n v="0"/>
    <m/>
    <n v="0"/>
    <n v="0"/>
    <n v="0"/>
    <m/>
    <n v="0"/>
    <m/>
    <m/>
    <m/>
    <m/>
    <n v="0"/>
    <m/>
    <m/>
    <n v="0"/>
    <n v="0"/>
    <n v="0"/>
    <n v="0"/>
    <n v="0"/>
    <m/>
    <s v="120-000-001-249"/>
    <s v="0"/>
    <s v="0"/>
    <s v="0"/>
    <s v="N"/>
    <m/>
    <m/>
    <m/>
    <m/>
    <n v="0"/>
    <n v="1"/>
    <x v="16"/>
    <x v="16"/>
  </r>
  <r>
    <s v="120-000-001-255"/>
    <s v="FEE"/>
    <x v="1"/>
    <s v="193 SANDY BEACH RD"/>
    <n v="803"/>
    <s v="ADM AGAWAM DEVELOPMENT LLC"/>
    <s v="RR"/>
    <m/>
    <m/>
    <n v="80.265699999999995"/>
    <n v="0"/>
    <n v="0"/>
    <n v="0"/>
    <n v="0"/>
    <m/>
    <n v="0"/>
    <n v="0"/>
    <n v="0"/>
    <m/>
    <n v="0"/>
    <m/>
    <m/>
    <m/>
    <m/>
    <n v="0"/>
    <m/>
    <m/>
    <n v="0"/>
    <n v="0"/>
    <n v="0"/>
    <n v="0"/>
    <n v="0"/>
    <m/>
    <s v="120-000-001-255"/>
    <s v="0"/>
    <s v="0"/>
    <s v="0"/>
    <s v="N"/>
    <m/>
    <m/>
    <m/>
    <s v="120-000-001-265,120-000-001-266,120-000-001-267,120-000-001-268,120-000-001-269,120-000-001-270,120-000-001-271,120-000-001-272,120-000-001-273A,120-000-001-274A,120-000-001-275A,120-000-001-276A"/>
    <n v="0"/>
    <n v="1"/>
    <x v="16"/>
    <x v="16"/>
  </r>
  <r>
    <s v="120-000-001-047Z"/>
    <s v="FEE"/>
    <x v="1"/>
    <s v="WAREHAM RD"/>
    <n v="130"/>
    <s v="WHALEN HENRY F ESTATE OF"/>
    <s v="RR"/>
    <m/>
    <m/>
    <n v="0.54468000000000005"/>
    <n v="0"/>
    <n v="0"/>
    <n v="0"/>
    <n v="0"/>
    <m/>
    <n v="0"/>
    <n v="0"/>
    <n v="0"/>
    <m/>
    <n v="0"/>
    <m/>
    <m/>
    <m/>
    <m/>
    <n v="0"/>
    <m/>
    <m/>
    <n v="0"/>
    <n v="0"/>
    <n v="0"/>
    <n v="0"/>
    <n v="0"/>
    <m/>
    <s v="120-000-001-047Z"/>
    <s v="0"/>
    <s v="0"/>
    <s v="0"/>
    <s v="N"/>
    <m/>
    <m/>
    <m/>
    <s v="120-000-001-048,120-000-001-049"/>
    <n v="0"/>
    <n v="1"/>
    <x v="19"/>
    <x v="19"/>
  </r>
  <r>
    <s v="120-035A-028-000"/>
    <s v="FEE"/>
    <x v="1"/>
    <s v="67 ARROWHEAD RD"/>
    <n v="101"/>
    <s v="LONG DAVID"/>
    <s v="R25"/>
    <m/>
    <m/>
    <n v="0.35752"/>
    <n v="1"/>
    <n v="1"/>
    <n v="1"/>
    <n v="1"/>
    <s v="SEPTIC"/>
    <n v="0"/>
    <n v="0"/>
    <n v="0"/>
    <m/>
    <n v="0"/>
    <m/>
    <m/>
    <m/>
    <s v="SEPTIC"/>
    <n v="0"/>
    <m/>
    <m/>
    <n v="1"/>
    <n v="1"/>
    <n v="2"/>
    <n v="576"/>
    <n v="1"/>
    <m/>
    <s v="120-035A-028-000"/>
    <s v="1963"/>
    <s v="1528"/>
    <s v="1"/>
    <s v="X"/>
    <s v="Well"/>
    <s v="Sept"/>
    <m/>
    <m/>
    <n v="0"/>
    <n v="1"/>
    <x v="16"/>
    <x v="16"/>
  </r>
  <r>
    <s v="120-000-001-250"/>
    <s v="FEE"/>
    <x v="1"/>
    <s v="173 SANDY BEACH RD"/>
    <n v="101"/>
    <s v="DOUSA FAMILY REALTY TRUST"/>
    <s v="RR"/>
    <m/>
    <m/>
    <n v="0.18789"/>
    <n v="1"/>
    <n v="1"/>
    <n v="1"/>
    <n v="1"/>
    <s v="SEPTIC"/>
    <n v="0"/>
    <n v="0"/>
    <n v="0"/>
    <m/>
    <n v="0"/>
    <m/>
    <m/>
    <m/>
    <s v="SEPTIC"/>
    <n v="0"/>
    <m/>
    <m/>
    <n v="1"/>
    <n v="1"/>
    <n v="2"/>
    <n v="816"/>
    <n v="1"/>
    <m/>
    <s v="120-000-001-250"/>
    <s v="1942"/>
    <s v="816"/>
    <s v="1"/>
    <s v="P"/>
    <s v="Well"/>
    <s v="Sept"/>
    <m/>
    <m/>
    <n v="0"/>
    <n v="1"/>
    <x v="16"/>
    <x v="16"/>
  </r>
  <r>
    <s v="120-035A-019-000"/>
    <s v="FEE"/>
    <x v="1"/>
    <s v="45 ARROWHEAD RD"/>
    <n v="101"/>
    <s v="EDWARDS FAMILY NOMINEE TRUST"/>
    <s v="R25"/>
    <m/>
    <m/>
    <n v="6.3072800000000004"/>
    <n v="0"/>
    <n v="1"/>
    <n v="0"/>
    <n v="1"/>
    <m/>
    <n v="0"/>
    <n v="0"/>
    <n v="0"/>
    <m/>
    <n v="0"/>
    <m/>
    <m/>
    <m/>
    <s v="SEPTIC"/>
    <n v="0"/>
    <m/>
    <m/>
    <n v="0"/>
    <n v="1"/>
    <n v="3"/>
    <n v="1164"/>
    <n v="1"/>
    <m/>
    <s v="120-035A-019-000"/>
    <s v="1970"/>
    <s v="1875"/>
    <s v="1"/>
    <s v="Y"/>
    <s v="Well"/>
    <s v="Sept"/>
    <s v="Prop"/>
    <s v="120-035A-020-000"/>
    <n v="0"/>
    <n v="1"/>
    <x v="16"/>
    <x v="16"/>
  </r>
  <r>
    <s v="120-000-001-251"/>
    <s v="FEE"/>
    <x v="1"/>
    <s v="177 SANDY BEACH RD"/>
    <n v="101"/>
    <s v="GLOVASKY ROBERT E"/>
    <s v="RR"/>
    <m/>
    <m/>
    <n v="0.20011000000000001"/>
    <n v="1"/>
    <n v="1"/>
    <n v="1"/>
    <n v="1"/>
    <s v="SEPTIC"/>
    <n v="0"/>
    <n v="0"/>
    <n v="0"/>
    <m/>
    <n v="0"/>
    <m/>
    <m/>
    <m/>
    <s v="SEPTIC"/>
    <n v="0"/>
    <m/>
    <m/>
    <n v="1"/>
    <n v="1"/>
    <n v="1"/>
    <n v="1200"/>
    <n v="1"/>
    <m/>
    <s v="120-000-001-251"/>
    <s v="1955"/>
    <s v="1410"/>
    <s v="1"/>
    <s v="P"/>
    <s v="Well"/>
    <s v="Sept"/>
    <m/>
    <m/>
    <n v="0"/>
    <n v="1"/>
    <x v="16"/>
    <x v="16"/>
  </r>
  <r>
    <s v="120-035A-026Z-000"/>
    <s v="FEE"/>
    <x v="1"/>
    <s v="55 ARROWHEAD RD"/>
    <n v="101"/>
    <s v="VALLIERE WAYNE J"/>
    <s v="R25"/>
    <m/>
    <m/>
    <n v="1.44964"/>
    <n v="1"/>
    <n v="1"/>
    <n v="1"/>
    <n v="1"/>
    <s v="SEPTIC"/>
    <n v="0"/>
    <n v="0"/>
    <n v="0"/>
    <m/>
    <n v="0"/>
    <m/>
    <m/>
    <m/>
    <s v="SEPTIC"/>
    <n v="0"/>
    <m/>
    <m/>
    <n v="1"/>
    <n v="1"/>
    <n v="3"/>
    <n v="1764"/>
    <n v="1.75"/>
    <m/>
    <s v="120-035A-026Z-000"/>
    <s v="1996"/>
    <s v="3304"/>
    <s v="1"/>
    <s v="Y"/>
    <s v="Well"/>
    <s v="Sept"/>
    <m/>
    <s v="120-035A-027-000"/>
    <n v="0"/>
    <n v="1"/>
    <x v="16"/>
    <x v="16"/>
  </r>
  <r>
    <s v="126-000-013B-000"/>
    <s v="FEE"/>
    <x v="1"/>
    <s v="NR BOURNE LINE"/>
    <n v="910"/>
    <s v="COMMONWEALTH OF MASS"/>
    <s v="RR"/>
    <m/>
    <m/>
    <n v="58.854840000000003"/>
    <n v="0"/>
    <n v="0"/>
    <n v="0"/>
    <n v="0"/>
    <m/>
    <n v="0"/>
    <n v="0"/>
    <n v="0"/>
    <m/>
    <n v="0"/>
    <m/>
    <m/>
    <m/>
    <m/>
    <n v="0"/>
    <s v="fee simple"/>
    <s v="YES"/>
    <n v="0"/>
    <n v="0"/>
    <n v="0"/>
    <n v="0"/>
    <n v="0"/>
    <m/>
    <s v="126-000-013B-000"/>
    <s v="0"/>
    <s v="0"/>
    <s v="0"/>
    <s v="N"/>
    <m/>
    <m/>
    <m/>
    <m/>
    <n v="0"/>
    <n v="1"/>
    <x v="13"/>
    <x v="13"/>
  </r>
  <r>
    <s v="120-000-001-046"/>
    <s v="FEE"/>
    <x v="1"/>
    <s v="514 WAREHAM RD"/>
    <n v="101"/>
    <s v="ADMIRAND MICHAEL L"/>
    <s v="RR"/>
    <m/>
    <m/>
    <n v="0.21473"/>
    <n v="1"/>
    <n v="1"/>
    <n v="1"/>
    <n v="1"/>
    <s v="SEPTIC"/>
    <n v="0"/>
    <n v="0"/>
    <n v="0"/>
    <m/>
    <n v="0"/>
    <m/>
    <m/>
    <m/>
    <s v="SEPTIC"/>
    <n v="0"/>
    <m/>
    <m/>
    <n v="1"/>
    <n v="1"/>
    <n v="2"/>
    <n v="816"/>
    <n v="1"/>
    <m/>
    <s v="120-000-001-046"/>
    <s v="1974"/>
    <s v="1884"/>
    <s v="1"/>
    <s v="Y"/>
    <s v="Well"/>
    <s v="Sept"/>
    <m/>
    <m/>
    <n v="0"/>
    <n v="1"/>
    <x v="19"/>
    <x v="19"/>
  </r>
  <r>
    <s v="120-035A-025-000"/>
    <s v="FEE"/>
    <x v="1"/>
    <s v="51 ARROWHEAD RD"/>
    <n v="101"/>
    <s v="PIERSON JAMES L"/>
    <s v="R25"/>
    <m/>
    <m/>
    <n v="0.97733000000000003"/>
    <n v="1"/>
    <n v="1"/>
    <n v="1"/>
    <n v="1"/>
    <s v="SEPTIC"/>
    <n v="0"/>
    <n v="0"/>
    <n v="0"/>
    <m/>
    <n v="0"/>
    <m/>
    <m/>
    <m/>
    <s v="SEPTIC"/>
    <n v="0"/>
    <m/>
    <m/>
    <n v="1"/>
    <n v="1"/>
    <n v="2"/>
    <n v="1429"/>
    <n v="1"/>
    <m/>
    <s v="120-035A-025-000"/>
    <s v="1978"/>
    <s v="1830"/>
    <s v="1"/>
    <s v="X"/>
    <s v="Well"/>
    <s v="Sept"/>
    <m/>
    <m/>
    <n v="0"/>
    <n v="1"/>
    <x v="16"/>
    <x v="16"/>
  </r>
  <r>
    <s v="117-000-004-035"/>
    <s v="FEE"/>
    <x v="1"/>
    <s v="FAWN POND"/>
    <n v="601"/>
    <s v="ADM AGAWAM DEVELOPMENT LLC"/>
    <s v="RR"/>
    <m/>
    <m/>
    <n v="2.7647300000000001"/>
    <n v="0"/>
    <n v="0"/>
    <n v="0"/>
    <n v="0"/>
    <m/>
    <n v="0"/>
    <n v="0"/>
    <n v="0"/>
    <m/>
    <n v="0"/>
    <m/>
    <m/>
    <m/>
    <m/>
    <n v="0"/>
    <m/>
    <m/>
    <n v="0"/>
    <n v="0"/>
    <n v="0"/>
    <n v="0"/>
    <n v="0"/>
    <m/>
    <s v="117-000-004-035"/>
    <s v="0"/>
    <s v="0"/>
    <s v="1"/>
    <s v="N"/>
    <s v="Well"/>
    <s v="Sept"/>
    <m/>
    <m/>
    <n v="0"/>
    <n v="1"/>
    <x v="19"/>
    <x v="19"/>
  </r>
  <r>
    <s v="120-000-001-252"/>
    <s v="FEE"/>
    <x v="1"/>
    <s v="181 SANDY BEACH RD"/>
    <n v="101"/>
    <s v="DOLITKA LIVING TRUST"/>
    <s v="RR"/>
    <m/>
    <m/>
    <n v="0.26490999999999998"/>
    <n v="1"/>
    <n v="1"/>
    <n v="1"/>
    <n v="1"/>
    <s v="SEPTIC"/>
    <n v="0"/>
    <n v="0"/>
    <n v="0"/>
    <m/>
    <n v="0"/>
    <m/>
    <m/>
    <m/>
    <s v="SEPTIC"/>
    <n v="0"/>
    <m/>
    <m/>
    <n v="1"/>
    <n v="1"/>
    <n v="2"/>
    <n v="600"/>
    <n v="1"/>
    <m/>
    <s v="120-000-001-252"/>
    <s v="1952"/>
    <s v="1560"/>
    <s v="1"/>
    <s v="P"/>
    <s v="Well"/>
    <s v="Sept"/>
    <s v="Prop"/>
    <m/>
    <n v="0"/>
    <n v="1"/>
    <x v="16"/>
    <x v="16"/>
  </r>
  <r>
    <s v="TS_GAPS_NO_MAPPAR"/>
    <m/>
    <x v="1"/>
    <m/>
    <n v="999"/>
    <m/>
    <m/>
    <m/>
    <m/>
    <n v="0.25713000000000003"/>
    <n v="0"/>
    <n v="0"/>
    <n v="0"/>
    <n v="0"/>
    <m/>
    <n v="0"/>
    <n v="0"/>
    <n v="0"/>
    <m/>
    <n v="0"/>
    <m/>
    <m/>
    <m/>
    <m/>
    <n v="0"/>
    <m/>
    <m/>
    <n v="0"/>
    <n v="0"/>
    <n v="0"/>
    <n v="0"/>
    <n v="0"/>
    <m/>
    <m/>
    <s v="0"/>
    <s v="0"/>
    <s v="0"/>
    <m/>
    <m/>
    <m/>
    <m/>
    <m/>
    <n v="0"/>
    <n v="1"/>
    <x v="15"/>
    <x v="15"/>
  </r>
  <r>
    <s v="126-000-013A-000"/>
    <s v="FEE"/>
    <x v="1"/>
    <s v="EAST HEAD"/>
    <n v="601"/>
    <s v="A D MAKEPEACE CO"/>
    <s v="RR"/>
    <m/>
    <m/>
    <n v="152.14114000000001"/>
    <n v="0"/>
    <n v="0"/>
    <n v="0"/>
    <n v="0"/>
    <m/>
    <n v="0"/>
    <n v="0"/>
    <n v="0"/>
    <m/>
    <n v="0"/>
    <m/>
    <m/>
    <m/>
    <m/>
    <n v="0"/>
    <m/>
    <m/>
    <n v="0"/>
    <n v="0"/>
    <n v="0"/>
    <n v="0"/>
    <n v="0"/>
    <m/>
    <s v="126-000-013A-000"/>
    <s v="0"/>
    <s v="0"/>
    <s v="0"/>
    <s v="N"/>
    <m/>
    <m/>
    <m/>
    <m/>
    <n v="0"/>
    <n v="1"/>
    <x v="13"/>
    <x v="13"/>
  </r>
  <r>
    <s v="118-000-001-000"/>
    <s v="FEE"/>
    <x v="1"/>
    <s v="AGAWAM RIVER"/>
    <n v="905"/>
    <s v="OLD COLONY COUNCIL BSA"/>
    <s v="RR"/>
    <m/>
    <m/>
    <n v="170.19259"/>
    <n v="0"/>
    <n v="0"/>
    <n v="0"/>
    <n v="0"/>
    <m/>
    <n v="0"/>
    <n v="0"/>
    <n v="0"/>
    <m/>
    <n v="0"/>
    <m/>
    <m/>
    <m/>
    <m/>
    <n v="0"/>
    <m/>
    <m/>
    <n v="0"/>
    <n v="0"/>
    <n v="0"/>
    <n v="0"/>
    <n v="0"/>
    <m/>
    <s v="118-000-001-000"/>
    <s v="0"/>
    <s v="0"/>
    <s v="0"/>
    <s v="N"/>
    <m/>
    <m/>
    <m/>
    <m/>
    <n v="0"/>
    <n v="1"/>
    <x v="19"/>
    <x v="19"/>
  </r>
  <r>
    <s v="121-000-004-006Z"/>
    <s v="FEE"/>
    <x v="1"/>
    <s v="37 FIRE HOUSE RD"/>
    <n v="101"/>
    <s v="KERSHAW BRYAN J"/>
    <s v="R25"/>
    <m/>
    <m/>
    <n v="0.29699999999999999"/>
    <n v="1"/>
    <n v="1"/>
    <n v="1"/>
    <n v="1"/>
    <s v="SEPTIC"/>
    <n v="0"/>
    <n v="0"/>
    <n v="0"/>
    <m/>
    <n v="0"/>
    <m/>
    <m/>
    <m/>
    <s v="SEPTIC"/>
    <n v="0"/>
    <m/>
    <m/>
    <n v="1"/>
    <n v="1"/>
    <n v="0"/>
    <n v="1080"/>
    <n v="1"/>
    <m/>
    <s v="121-000-004-006Z"/>
    <s v="1998"/>
    <s v="1728"/>
    <s v="1"/>
    <s v="Y"/>
    <s v="Well"/>
    <s v="Sept"/>
    <s v="Prop"/>
    <s v="121-000-004-007"/>
    <n v="0"/>
    <n v="1"/>
    <x v="16"/>
    <x v="16"/>
  </r>
  <r>
    <s v="120-035A-021-000"/>
    <s v="FEE"/>
    <x v="1"/>
    <s v="54 FIRE HOUSE RD"/>
    <n v="101"/>
    <s v="PAULAUSKAS CLYDE L"/>
    <s v="R25"/>
    <m/>
    <m/>
    <n v="9.5592799999999993"/>
    <n v="1"/>
    <n v="1"/>
    <n v="1"/>
    <n v="1"/>
    <s v="SEPTIC"/>
    <n v="0"/>
    <n v="0"/>
    <n v="0"/>
    <m/>
    <n v="0"/>
    <m/>
    <m/>
    <m/>
    <s v="SEPTIC"/>
    <n v="0"/>
    <m/>
    <m/>
    <n v="1"/>
    <n v="1"/>
    <n v="2"/>
    <n v="1160"/>
    <n v="1"/>
    <m/>
    <s v="120-035A-021-000"/>
    <s v="1958"/>
    <s v="1696"/>
    <s v="1"/>
    <s v="Y"/>
    <s v="Well"/>
    <s v="Sept"/>
    <s v="Prop"/>
    <s v="120-035A-022-000"/>
    <n v="0"/>
    <n v="1"/>
    <x v="16"/>
    <x v="16"/>
  </r>
  <r>
    <s v="PUB ROW"/>
    <s v="PUB ROW"/>
    <x v="1"/>
    <m/>
    <n v="0"/>
    <m/>
    <m/>
    <m/>
    <m/>
    <n v="0.30854999999999999"/>
    <n v="0"/>
    <n v="0"/>
    <n v="0"/>
    <n v="0"/>
    <m/>
    <n v="0"/>
    <n v="0"/>
    <n v="0"/>
    <m/>
    <n v="0"/>
    <m/>
    <m/>
    <m/>
    <m/>
    <n v="0"/>
    <m/>
    <m/>
    <n v="0"/>
    <n v="0"/>
    <n v="0"/>
    <n v="0"/>
    <n v="0"/>
    <m/>
    <m/>
    <s v="0"/>
    <s v="0"/>
    <s v="0"/>
    <m/>
    <m/>
    <m/>
    <m/>
    <m/>
    <n v="0"/>
    <n v="1"/>
    <x v="16"/>
    <x v="16"/>
  </r>
  <r>
    <s v="120-000-001-253"/>
    <s v="FEE"/>
    <x v="1"/>
    <s v="185 SANDY BEACH RD"/>
    <n v="101"/>
    <s v="DOLITKA KATHERINE A"/>
    <s v="RR"/>
    <m/>
    <m/>
    <n v="0.47959000000000002"/>
    <n v="1"/>
    <n v="1"/>
    <n v="1"/>
    <n v="1"/>
    <s v="SEPTIC"/>
    <n v="0"/>
    <n v="0"/>
    <n v="0"/>
    <m/>
    <n v="0"/>
    <m/>
    <m/>
    <m/>
    <s v="SEPTIC"/>
    <n v="0"/>
    <m/>
    <m/>
    <n v="1"/>
    <n v="1"/>
    <n v="3"/>
    <n v="782"/>
    <n v="1"/>
    <m/>
    <s v="120-000-001-253"/>
    <s v="1963"/>
    <s v="2140"/>
    <s v="1"/>
    <s v="P"/>
    <s v="Well"/>
    <s v="Sept"/>
    <m/>
    <s v="120-000-001-254"/>
    <n v="0"/>
    <n v="1"/>
    <x v="16"/>
    <x v="16"/>
  </r>
  <r>
    <s v="115-000-001-041"/>
    <s v="FEE"/>
    <x v="1"/>
    <s v="FAWN POND"/>
    <n v="601"/>
    <s v="ADM AGAWAM DEVELOPMENT LLC"/>
    <s v="RR"/>
    <m/>
    <m/>
    <n v="2.2969400000000002"/>
    <n v="0"/>
    <n v="0"/>
    <n v="0"/>
    <n v="0"/>
    <m/>
    <n v="0"/>
    <n v="0"/>
    <n v="0"/>
    <m/>
    <n v="0"/>
    <m/>
    <m/>
    <m/>
    <m/>
    <n v="0"/>
    <m/>
    <m/>
    <n v="0"/>
    <n v="0"/>
    <n v="0"/>
    <n v="0"/>
    <n v="0"/>
    <m/>
    <s v="115-000-001-041"/>
    <s v="0"/>
    <s v="0"/>
    <s v="1"/>
    <s v="N"/>
    <m/>
    <m/>
    <m/>
    <m/>
    <n v="0"/>
    <n v="1"/>
    <x v="16"/>
    <x v="16"/>
  </r>
  <r>
    <s v="117-000-004-034"/>
    <s v="FEE"/>
    <x v="1"/>
    <s v="FAWN POND"/>
    <n v="601"/>
    <s v="ADM AGAWAM DEVELOPMENT LLC"/>
    <s v="RR"/>
    <m/>
    <m/>
    <n v="2.7959299999999998"/>
    <n v="0"/>
    <n v="0"/>
    <n v="0"/>
    <n v="0"/>
    <m/>
    <n v="0"/>
    <n v="0"/>
    <n v="0"/>
    <m/>
    <n v="0"/>
    <m/>
    <m/>
    <m/>
    <m/>
    <n v="0"/>
    <m/>
    <m/>
    <n v="0"/>
    <n v="0"/>
    <n v="0"/>
    <n v="0"/>
    <n v="0"/>
    <m/>
    <s v="117-000-004-034"/>
    <s v="0"/>
    <s v="0"/>
    <s v="1"/>
    <s v="N"/>
    <s v="Well"/>
    <s v="Sept"/>
    <m/>
    <m/>
    <n v="0"/>
    <n v="1"/>
    <x v="19"/>
    <x v="19"/>
  </r>
  <r>
    <s v="132_9_0"/>
    <s v="FEE"/>
    <x v="2"/>
    <s v="REAR WAREHAM ST"/>
    <n v="132"/>
    <s v="A D MAKEPEACE CO INC"/>
    <m/>
    <m/>
    <m/>
    <n v="2.9085200000000002"/>
    <n v="0"/>
    <n v="0"/>
    <n v="0"/>
    <n v="0"/>
    <m/>
    <n v="0"/>
    <n v="0"/>
    <n v="0"/>
    <m/>
    <n v="0"/>
    <m/>
    <m/>
    <m/>
    <m/>
    <n v="0"/>
    <m/>
    <m/>
    <n v="0"/>
    <n v="0"/>
    <n v="0"/>
    <n v="0"/>
    <n v="0"/>
    <m/>
    <m/>
    <m/>
    <m/>
    <m/>
    <m/>
    <m/>
    <m/>
    <m/>
    <m/>
    <n v="0"/>
    <n v="1"/>
    <x v="15"/>
    <x v="15"/>
  </r>
  <r>
    <s v="TS_GAPS_NO_MAPPAR"/>
    <m/>
    <x v="1"/>
    <m/>
    <n v="999"/>
    <m/>
    <m/>
    <m/>
    <m/>
    <n v="0.13805000000000001"/>
    <n v="0"/>
    <n v="0"/>
    <n v="0"/>
    <n v="0"/>
    <m/>
    <n v="0"/>
    <n v="0"/>
    <n v="0"/>
    <m/>
    <n v="0"/>
    <m/>
    <m/>
    <m/>
    <m/>
    <n v="0"/>
    <m/>
    <m/>
    <n v="0"/>
    <n v="0"/>
    <n v="0"/>
    <n v="0"/>
    <n v="0"/>
    <m/>
    <m/>
    <s v="0"/>
    <s v="0"/>
    <s v="0"/>
    <m/>
    <m/>
    <m/>
    <m/>
    <m/>
    <n v="0"/>
    <n v="1"/>
    <x v="15"/>
    <x v="15"/>
  </r>
  <r>
    <s v="120-000-001-256"/>
    <s v="FEE"/>
    <x v="1"/>
    <s v="197 SANDY BEACH RD"/>
    <n v="101"/>
    <s v="MCCABE RAYMOND W"/>
    <s v="RR"/>
    <m/>
    <m/>
    <n v="0.13797999999999999"/>
    <n v="1"/>
    <n v="1"/>
    <n v="1"/>
    <n v="1"/>
    <s v="SEPTIC"/>
    <n v="0"/>
    <n v="0"/>
    <n v="0"/>
    <m/>
    <n v="0"/>
    <m/>
    <m/>
    <m/>
    <s v="SEPTIC"/>
    <n v="0"/>
    <m/>
    <m/>
    <n v="1"/>
    <n v="1"/>
    <n v="2"/>
    <n v="327"/>
    <n v="1"/>
    <m/>
    <s v="120-000-001-256"/>
    <s v="1950"/>
    <s v="807"/>
    <s v="1"/>
    <s v="P"/>
    <s v="Well"/>
    <s v="Sept"/>
    <m/>
    <m/>
    <n v="0"/>
    <n v="1"/>
    <x v="16"/>
    <x v="16"/>
  </r>
  <r>
    <s v="120-035A-023-000"/>
    <s v="FEE"/>
    <x v="1"/>
    <s v="60 FIRE HOUSE RD"/>
    <n v="101"/>
    <s v="FIREHOUSE ROAD REALTY TRUST"/>
    <s v="R25"/>
    <m/>
    <m/>
    <n v="1.6944300000000001"/>
    <n v="1"/>
    <n v="1"/>
    <n v="1"/>
    <n v="1"/>
    <s v="SEPTIC"/>
    <n v="0"/>
    <n v="0"/>
    <n v="0"/>
    <m/>
    <n v="0"/>
    <m/>
    <m/>
    <m/>
    <s v="SEPTIC"/>
    <n v="0"/>
    <m/>
    <m/>
    <n v="1"/>
    <n v="1"/>
    <n v="3"/>
    <n v="1950"/>
    <n v="2.5"/>
    <m/>
    <s v="120-035A-023-000"/>
    <s v="1974"/>
    <s v="3910"/>
    <s v="1"/>
    <s v="Y"/>
    <s v="Well"/>
    <s v="Sept"/>
    <m/>
    <m/>
    <n v="0"/>
    <n v="1"/>
    <x v="16"/>
    <x v="16"/>
  </r>
  <r>
    <s v="117-000-004-033"/>
    <s v="FEE"/>
    <x v="1"/>
    <s v="FAWN POND"/>
    <n v="601"/>
    <s v="ADM AGAWAM DEVELOPMENT LLC"/>
    <s v="RR"/>
    <m/>
    <m/>
    <n v="2.7294200000000002"/>
    <n v="0"/>
    <n v="0"/>
    <n v="0"/>
    <n v="0"/>
    <m/>
    <n v="0"/>
    <n v="0"/>
    <n v="0"/>
    <m/>
    <n v="0"/>
    <m/>
    <m/>
    <m/>
    <m/>
    <n v="0"/>
    <m/>
    <m/>
    <n v="0"/>
    <n v="0"/>
    <n v="0"/>
    <n v="0"/>
    <n v="0"/>
    <m/>
    <s v="117-000-004-033"/>
    <s v="0"/>
    <s v="0"/>
    <s v="1"/>
    <s v="N"/>
    <s v="Well"/>
    <s v="Sept"/>
    <m/>
    <m/>
    <n v="0"/>
    <n v="1"/>
    <x v="19"/>
    <x v="19"/>
  </r>
  <r>
    <s v="115-000-001-040"/>
    <s v="FEE"/>
    <x v="1"/>
    <s v="FAWN POND"/>
    <n v="601"/>
    <s v="ADM AGAWAM DEVELOPMENT LLC"/>
    <s v="RR"/>
    <m/>
    <m/>
    <n v="2.7208100000000002"/>
    <n v="0"/>
    <n v="0"/>
    <n v="0"/>
    <n v="0"/>
    <m/>
    <n v="0"/>
    <n v="0"/>
    <n v="0"/>
    <m/>
    <n v="0"/>
    <m/>
    <m/>
    <m/>
    <m/>
    <n v="0"/>
    <m/>
    <m/>
    <n v="0"/>
    <n v="0"/>
    <n v="0"/>
    <n v="0"/>
    <n v="0"/>
    <m/>
    <s v="115-000-001-040"/>
    <s v="0"/>
    <s v="0"/>
    <s v="1"/>
    <s v="N"/>
    <m/>
    <m/>
    <m/>
    <m/>
    <n v="0"/>
    <n v="1"/>
    <x v="16"/>
    <x v="16"/>
  </r>
  <r>
    <s v="120-000-001-257"/>
    <s v="FEE"/>
    <x v="1"/>
    <s v="201 SANDY BEACH RD"/>
    <n v="101"/>
    <s v="STOCKEL ROBERT F JR"/>
    <s v="RR"/>
    <m/>
    <m/>
    <n v="0.16402"/>
    <n v="1"/>
    <n v="1"/>
    <n v="1"/>
    <n v="1"/>
    <s v="SEPTIC"/>
    <n v="0"/>
    <n v="0"/>
    <n v="0"/>
    <m/>
    <n v="0"/>
    <m/>
    <m/>
    <m/>
    <s v="SEPTIC"/>
    <n v="0"/>
    <m/>
    <m/>
    <n v="1"/>
    <n v="1"/>
    <n v="3"/>
    <n v="1152"/>
    <n v="2"/>
    <m/>
    <s v="120-000-001-257"/>
    <s v="1965"/>
    <s v="2028"/>
    <s v="1"/>
    <s v="X"/>
    <s v="Well"/>
    <s v="Sept"/>
    <m/>
    <m/>
    <n v="0"/>
    <n v="1"/>
    <x v="16"/>
    <x v="16"/>
  </r>
  <r>
    <s v="TS_GAPS_NO_MAPPAR"/>
    <m/>
    <x v="1"/>
    <m/>
    <n v="999"/>
    <m/>
    <m/>
    <m/>
    <m/>
    <n v="7.9719999999999999E-2"/>
    <n v="0"/>
    <n v="0"/>
    <n v="0"/>
    <n v="0"/>
    <m/>
    <n v="0"/>
    <n v="0"/>
    <n v="0"/>
    <m/>
    <n v="0"/>
    <m/>
    <m/>
    <m/>
    <m/>
    <n v="0"/>
    <m/>
    <m/>
    <n v="0"/>
    <n v="0"/>
    <n v="0"/>
    <n v="0"/>
    <n v="0"/>
    <m/>
    <m/>
    <s v="0"/>
    <s v="0"/>
    <s v="0"/>
    <m/>
    <m/>
    <m/>
    <m/>
    <m/>
    <n v="0"/>
    <n v="1"/>
    <x v="15"/>
    <x v="15"/>
  </r>
  <r>
    <s v="120-000-001-261"/>
    <s v="FEE"/>
    <x v="1"/>
    <s v="215 SANDY BEACH RD"/>
    <n v="101"/>
    <s v="RINALDI LOUIS"/>
    <s v="RR"/>
    <m/>
    <m/>
    <n v="0.95540000000000003"/>
    <n v="1"/>
    <n v="1"/>
    <n v="1"/>
    <n v="1"/>
    <s v="SEPTIC"/>
    <n v="0"/>
    <n v="0"/>
    <n v="0"/>
    <m/>
    <n v="0"/>
    <m/>
    <m/>
    <m/>
    <s v="SEPTIC"/>
    <n v="0"/>
    <m/>
    <m/>
    <n v="1"/>
    <n v="1"/>
    <n v="3"/>
    <n v="2117"/>
    <n v="1"/>
    <m/>
    <s v="120-000-001-261"/>
    <s v="1950"/>
    <s v="3344"/>
    <s v="1"/>
    <s v="Y"/>
    <s v="AllP"/>
    <m/>
    <m/>
    <m/>
    <n v="0"/>
    <n v="1"/>
    <x v="16"/>
    <x v="16"/>
  </r>
  <r>
    <s v="120-000-001-258"/>
    <s v="FEE"/>
    <x v="1"/>
    <s v="207 SANDY BEACH RD"/>
    <n v="101"/>
    <s v="FORNARO ROBERT G"/>
    <s v="RR"/>
    <m/>
    <m/>
    <n v="0.23046"/>
    <n v="1"/>
    <n v="1"/>
    <n v="1"/>
    <n v="1"/>
    <s v="SEPTIC"/>
    <n v="0"/>
    <n v="0"/>
    <n v="0"/>
    <m/>
    <n v="0"/>
    <m/>
    <m/>
    <m/>
    <s v="SEPTIC"/>
    <n v="0"/>
    <m/>
    <m/>
    <n v="1"/>
    <n v="1"/>
    <n v="3"/>
    <n v="1728"/>
    <n v="1"/>
    <m/>
    <s v="120-000-001-258"/>
    <s v="1968"/>
    <s v="3132"/>
    <s v="1"/>
    <s v="Y"/>
    <s v="Well"/>
    <s v="Sept"/>
    <m/>
    <m/>
    <n v="0"/>
    <n v="1"/>
    <x v="16"/>
    <x v="16"/>
  </r>
  <r>
    <s v="120-000-001-259"/>
    <s v="FEE"/>
    <x v="1"/>
    <s v="209 SANDY BEACH RD"/>
    <n v="101"/>
    <s v="LORRAINE SMITH FAMILY TRUST"/>
    <s v="RR"/>
    <m/>
    <m/>
    <n v="0.19653000000000001"/>
    <n v="1"/>
    <n v="1"/>
    <n v="1"/>
    <n v="1"/>
    <s v="SEPTIC"/>
    <n v="0"/>
    <n v="0"/>
    <n v="0"/>
    <m/>
    <n v="0"/>
    <m/>
    <m/>
    <m/>
    <s v="SEPTIC"/>
    <n v="0"/>
    <m/>
    <m/>
    <n v="1"/>
    <n v="1"/>
    <n v="2"/>
    <n v="1812"/>
    <n v="1"/>
    <m/>
    <s v="120-000-001-259"/>
    <s v="1968"/>
    <s v="3321"/>
    <s v="1"/>
    <s v="Y"/>
    <s v="Well"/>
    <s v="Sept"/>
    <m/>
    <m/>
    <n v="0"/>
    <n v="1"/>
    <x v="16"/>
    <x v="16"/>
  </r>
  <r>
    <s v="120-000-001-260"/>
    <s v="FEE"/>
    <x v="1"/>
    <s v="211 SANDY BEACH RD"/>
    <n v="101"/>
    <s v="SPINDOLA PHILLIP L"/>
    <s v="RR"/>
    <m/>
    <m/>
    <n v="0.20333000000000001"/>
    <n v="1"/>
    <n v="1"/>
    <n v="1"/>
    <n v="1"/>
    <s v="SEPTIC"/>
    <n v="0"/>
    <n v="0"/>
    <n v="0"/>
    <m/>
    <n v="0"/>
    <m/>
    <m/>
    <m/>
    <s v="SEPTIC"/>
    <n v="0"/>
    <m/>
    <m/>
    <n v="1"/>
    <n v="1"/>
    <n v="2"/>
    <n v="960"/>
    <n v="1.5"/>
    <m/>
    <s v="120-000-001-260"/>
    <s v="1960"/>
    <s v="2504"/>
    <s v="1"/>
    <s v="Y"/>
    <s v="Well"/>
    <s v="Sept"/>
    <m/>
    <m/>
    <n v="0"/>
    <n v="1"/>
    <x v="16"/>
    <x v="16"/>
  </r>
  <r>
    <s v="115-000-001-039"/>
    <s v="FEE"/>
    <x v="1"/>
    <s v="FAWN POND"/>
    <n v="601"/>
    <s v="ADM AGAWAM DEVELOPMENT LLC"/>
    <s v="RR"/>
    <m/>
    <m/>
    <n v="2.7400199999999999"/>
    <n v="0"/>
    <n v="0"/>
    <n v="0"/>
    <n v="0"/>
    <m/>
    <n v="0"/>
    <n v="0"/>
    <n v="0"/>
    <m/>
    <n v="0"/>
    <m/>
    <m/>
    <m/>
    <m/>
    <n v="0"/>
    <m/>
    <m/>
    <n v="0"/>
    <n v="0"/>
    <n v="0"/>
    <n v="0"/>
    <n v="0"/>
    <m/>
    <s v="115-000-001-039"/>
    <s v="0"/>
    <s v="0"/>
    <s v="1"/>
    <s v="N"/>
    <m/>
    <m/>
    <m/>
    <m/>
    <n v="0"/>
    <n v="1"/>
    <x v="16"/>
    <x v="16"/>
  </r>
  <r>
    <s v="117-000-004-032"/>
    <s v="FEE"/>
    <x v="1"/>
    <s v="FAWN POND"/>
    <n v="601"/>
    <s v="ADM AGAWAM DEVELOPMENT LLC"/>
    <s v="RR"/>
    <m/>
    <m/>
    <n v="2.7604799999999998"/>
    <n v="0"/>
    <n v="0"/>
    <n v="0"/>
    <n v="0"/>
    <m/>
    <n v="0"/>
    <n v="0"/>
    <n v="0"/>
    <m/>
    <n v="0"/>
    <m/>
    <m/>
    <m/>
    <m/>
    <n v="0"/>
    <m/>
    <m/>
    <n v="0"/>
    <n v="0"/>
    <n v="0"/>
    <n v="0"/>
    <n v="0"/>
    <m/>
    <s v="117-000-004-032"/>
    <s v="0"/>
    <s v="0"/>
    <s v="1"/>
    <s v="N"/>
    <s v="Well"/>
    <s v="Sept"/>
    <m/>
    <m/>
    <n v="0"/>
    <n v="1"/>
    <x v="19"/>
    <x v="19"/>
  </r>
  <r>
    <s v="TS_GAPS_NO_MAPPAR"/>
    <m/>
    <x v="1"/>
    <m/>
    <n v="999"/>
    <m/>
    <m/>
    <m/>
    <m/>
    <n v="4.999E-2"/>
    <n v="0"/>
    <n v="0"/>
    <n v="0"/>
    <n v="0"/>
    <m/>
    <n v="0"/>
    <n v="0"/>
    <n v="0"/>
    <m/>
    <n v="0"/>
    <m/>
    <m/>
    <m/>
    <m/>
    <n v="0"/>
    <m/>
    <m/>
    <n v="0"/>
    <n v="0"/>
    <n v="0"/>
    <n v="0"/>
    <n v="0"/>
    <m/>
    <m/>
    <s v="0"/>
    <s v="0"/>
    <s v="0"/>
    <m/>
    <m/>
    <m/>
    <m/>
    <m/>
    <n v="0"/>
    <n v="1"/>
    <x v="15"/>
    <x v="15"/>
  </r>
  <r>
    <s v="121-000-003-000"/>
    <s v="FEE"/>
    <x v="1"/>
    <s v="106 FIRE HOUSE RD"/>
    <n v="101"/>
    <s v="TAYLOR COLIN L"/>
    <s v="RR"/>
    <m/>
    <m/>
    <n v="0.80942000000000003"/>
    <n v="1"/>
    <n v="1"/>
    <n v="1"/>
    <n v="1"/>
    <s v="SEPTIC"/>
    <n v="0"/>
    <n v="0"/>
    <n v="0"/>
    <m/>
    <n v="0"/>
    <m/>
    <m/>
    <m/>
    <s v="SEPTIC"/>
    <n v="0"/>
    <m/>
    <m/>
    <n v="1"/>
    <n v="1"/>
    <n v="1"/>
    <n v="795"/>
    <n v="1"/>
    <m/>
    <s v="121-000-003-000"/>
    <s v="1945"/>
    <s v="1747"/>
    <s v="1"/>
    <s v="Y"/>
    <s v="Well"/>
    <s v="Sept"/>
    <m/>
    <m/>
    <n v="0"/>
    <n v="1"/>
    <x v="16"/>
    <x v="16"/>
  </r>
  <r>
    <s v="120-000-001-262"/>
    <s v="FEE"/>
    <x v="1"/>
    <s v="219 SANDY BEACH RD"/>
    <n v="130"/>
    <s v="TEDESCHI JOHN"/>
    <s v="RR"/>
    <m/>
    <m/>
    <n v="0.44999"/>
    <n v="0"/>
    <n v="0"/>
    <n v="0"/>
    <n v="0"/>
    <m/>
    <n v="0"/>
    <n v="0"/>
    <n v="0"/>
    <m/>
    <n v="0"/>
    <m/>
    <m/>
    <m/>
    <m/>
    <n v="0"/>
    <m/>
    <m/>
    <n v="0"/>
    <n v="0"/>
    <n v="0"/>
    <n v="0"/>
    <n v="0"/>
    <m/>
    <s v="120-000-001-262"/>
    <s v="0"/>
    <s v="0"/>
    <s v="0"/>
    <s v="N"/>
    <m/>
    <m/>
    <m/>
    <m/>
    <n v="0"/>
    <n v="1"/>
    <x v="16"/>
    <x v="16"/>
  </r>
  <r>
    <s v="127_34_0"/>
    <s v="FEE"/>
    <x v="2"/>
    <s v="0 WAREHAM ST"/>
    <n v="700"/>
    <s v="SLOCUM GIBBS CRANBERRY CO"/>
    <m/>
    <m/>
    <m/>
    <n v="64.975880000000004"/>
    <n v="0"/>
    <n v="0"/>
    <n v="0"/>
    <n v="0"/>
    <m/>
    <n v="0"/>
    <n v="0"/>
    <n v="0"/>
    <m/>
    <n v="0"/>
    <m/>
    <m/>
    <m/>
    <m/>
    <n v="0"/>
    <m/>
    <m/>
    <n v="0"/>
    <n v="0"/>
    <n v="0"/>
    <n v="0"/>
    <n v="0"/>
    <m/>
    <m/>
    <m/>
    <m/>
    <m/>
    <m/>
    <m/>
    <m/>
    <m/>
    <m/>
    <n v="0"/>
    <n v="1"/>
    <x v="21"/>
    <x v="21"/>
  </r>
  <r>
    <s v="115-000-001-038"/>
    <s v="FEE"/>
    <x v="1"/>
    <s v="FAWN POND"/>
    <n v="601"/>
    <s v="ADM AGAWAM DEVELOPMENT LLC"/>
    <s v="RR"/>
    <m/>
    <m/>
    <n v="2.7730899999999998"/>
    <n v="0"/>
    <n v="0"/>
    <n v="0"/>
    <n v="0"/>
    <m/>
    <n v="0"/>
    <n v="0"/>
    <n v="0"/>
    <m/>
    <n v="0"/>
    <m/>
    <m/>
    <m/>
    <m/>
    <n v="0"/>
    <m/>
    <m/>
    <n v="0"/>
    <n v="0"/>
    <n v="0"/>
    <n v="0"/>
    <n v="0"/>
    <m/>
    <s v="115-000-001-038"/>
    <s v="0"/>
    <s v="0"/>
    <s v="1"/>
    <s v="N"/>
    <m/>
    <m/>
    <m/>
    <m/>
    <n v="0"/>
    <n v="1"/>
    <x v="16"/>
    <x v="16"/>
  </r>
  <r>
    <s v="117-000-004-031"/>
    <s v="FEE"/>
    <x v="1"/>
    <s v="FAWN POND"/>
    <n v="601"/>
    <s v="ADM AGAWAM DEVELOPMENT LLC"/>
    <s v="RR"/>
    <m/>
    <m/>
    <n v="2.7241599999999999"/>
    <n v="0"/>
    <n v="0"/>
    <n v="0"/>
    <n v="0"/>
    <m/>
    <n v="0"/>
    <n v="0"/>
    <n v="0"/>
    <m/>
    <n v="0"/>
    <m/>
    <m/>
    <m/>
    <m/>
    <n v="0"/>
    <m/>
    <m/>
    <n v="0"/>
    <n v="0"/>
    <n v="0"/>
    <n v="0"/>
    <n v="0"/>
    <m/>
    <s v="117-000-004-031"/>
    <s v="0"/>
    <s v="0"/>
    <s v="1"/>
    <s v="N"/>
    <s v="Well"/>
    <s v="Sept"/>
    <m/>
    <m/>
    <n v="0"/>
    <n v="1"/>
    <x v="19"/>
    <x v="19"/>
  </r>
  <r>
    <s v="TS_GAPS_NO_MAPPAR"/>
    <m/>
    <x v="1"/>
    <m/>
    <n v="999"/>
    <m/>
    <m/>
    <m/>
    <m/>
    <n v="0.56150999999999995"/>
    <n v="0"/>
    <n v="0"/>
    <n v="0"/>
    <n v="0"/>
    <m/>
    <n v="0"/>
    <n v="0"/>
    <n v="0"/>
    <m/>
    <n v="0"/>
    <m/>
    <m/>
    <m/>
    <m/>
    <n v="0"/>
    <m/>
    <m/>
    <n v="0"/>
    <n v="0"/>
    <n v="0"/>
    <n v="0"/>
    <n v="0"/>
    <m/>
    <m/>
    <s v="0"/>
    <s v="0"/>
    <s v="0"/>
    <m/>
    <m/>
    <m/>
    <m/>
    <m/>
    <n v="0"/>
    <n v="1"/>
    <x v="15"/>
    <x v="15"/>
  </r>
  <r>
    <s v="121-000-001B-000"/>
    <s v="FEE"/>
    <x v="1"/>
    <s v="353 BOURNE RD"/>
    <n v="722"/>
    <s v="FEDERAL FURNACE CRANBERRY CO"/>
    <s v="R25"/>
    <m/>
    <m/>
    <n v="16.210889999999999"/>
    <n v="0"/>
    <n v="0"/>
    <n v="0"/>
    <n v="0"/>
    <m/>
    <n v="0"/>
    <n v="0"/>
    <n v="0"/>
    <m/>
    <n v="0"/>
    <m/>
    <m/>
    <m/>
    <m/>
    <n v="0"/>
    <m/>
    <m/>
    <n v="0"/>
    <n v="0"/>
    <n v="0"/>
    <n v="0"/>
    <n v="0"/>
    <m/>
    <s v="121-000-001B-000"/>
    <s v="0"/>
    <s v="0"/>
    <s v="0"/>
    <s v="N"/>
    <m/>
    <m/>
    <m/>
    <s v="121-000-002B-000"/>
    <n v="0"/>
    <n v="1"/>
    <x v="16"/>
    <x v="16"/>
  </r>
  <r>
    <s v="115-000-001-037"/>
    <s v="FEE"/>
    <x v="1"/>
    <s v="FAWN POND"/>
    <n v="601"/>
    <s v="ADM AGAWAM DEVELOPMENT LLC"/>
    <s v="RR"/>
    <m/>
    <m/>
    <n v="2.7333099999999999"/>
    <n v="0"/>
    <n v="0"/>
    <n v="0"/>
    <n v="0"/>
    <m/>
    <n v="0"/>
    <n v="0"/>
    <n v="0"/>
    <m/>
    <n v="0"/>
    <m/>
    <m/>
    <m/>
    <m/>
    <n v="0"/>
    <m/>
    <m/>
    <n v="0"/>
    <n v="0"/>
    <n v="0"/>
    <n v="0"/>
    <n v="0"/>
    <m/>
    <s v="115-000-001-037"/>
    <s v="0"/>
    <s v="0"/>
    <s v="1"/>
    <s v="N"/>
    <m/>
    <m/>
    <m/>
    <m/>
    <n v="0"/>
    <n v="1"/>
    <x v="16"/>
    <x v="16"/>
  </r>
  <r>
    <s v="120-000-001-263"/>
    <s v="FEE"/>
    <x v="1"/>
    <s v="223 SANDY BEACH RD"/>
    <n v="101"/>
    <s v="YORKE RICHARD A"/>
    <s v="RR"/>
    <m/>
    <m/>
    <n v="2.4779200000000001"/>
    <n v="0"/>
    <n v="1"/>
    <n v="0"/>
    <n v="1"/>
    <m/>
    <n v="0"/>
    <n v="0"/>
    <n v="0"/>
    <m/>
    <n v="0"/>
    <m/>
    <m/>
    <m/>
    <s v="SEPTIC"/>
    <n v="0"/>
    <m/>
    <m/>
    <n v="0"/>
    <n v="1"/>
    <n v="3"/>
    <n v="863"/>
    <n v="1.5"/>
    <m/>
    <s v="120-000-001-263"/>
    <s v="1975"/>
    <s v="1989"/>
    <s v="1"/>
    <s v="X"/>
    <s v="Well"/>
    <s v="Sept"/>
    <m/>
    <s v="120-000-001-264"/>
    <n v="0"/>
    <n v="1"/>
    <x v="16"/>
    <x v="16"/>
  </r>
  <r>
    <s v="117-000-004-030"/>
    <s v="FEE"/>
    <x v="1"/>
    <s v="FAWN POND"/>
    <n v="601"/>
    <s v="ADM AGAWAM DEVELOPMENT LLC"/>
    <s v="RR"/>
    <m/>
    <m/>
    <n v="2.7853699999999999"/>
    <n v="0"/>
    <n v="0"/>
    <n v="0"/>
    <n v="0"/>
    <m/>
    <n v="0"/>
    <n v="0"/>
    <n v="0"/>
    <m/>
    <n v="0"/>
    <m/>
    <m/>
    <m/>
    <m/>
    <n v="0"/>
    <m/>
    <m/>
    <n v="0"/>
    <n v="0"/>
    <n v="0"/>
    <n v="0"/>
    <n v="0"/>
    <m/>
    <s v="117-000-004-030"/>
    <s v="0"/>
    <s v="0"/>
    <s v="1"/>
    <s v="N"/>
    <s v="Well"/>
    <s v="Sept"/>
    <m/>
    <m/>
    <n v="0"/>
    <n v="1"/>
    <x v="19"/>
    <x v="19"/>
  </r>
  <r>
    <s v="PUB ROW"/>
    <s v="PUB ROW"/>
    <x v="2"/>
    <m/>
    <n v="999"/>
    <s v="UNK-285"/>
    <m/>
    <m/>
    <m/>
    <n v="26.561129999999999"/>
    <n v="0"/>
    <n v="0"/>
    <n v="0"/>
    <n v="0"/>
    <m/>
    <n v="0"/>
    <n v="0"/>
    <n v="0"/>
    <m/>
    <n v="0"/>
    <m/>
    <m/>
    <m/>
    <m/>
    <n v="0"/>
    <m/>
    <m/>
    <n v="0"/>
    <n v="0"/>
    <n v="0"/>
    <n v="0"/>
    <n v="0"/>
    <m/>
    <m/>
    <m/>
    <m/>
    <m/>
    <m/>
    <m/>
    <m/>
    <m/>
    <m/>
    <n v="0"/>
    <n v="1"/>
    <x v="15"/>
    <x v="15"/>
  </r>
  <r>
    <s v="115-000-001-036"/>
    <s v="FEE"/>
    <x v="1"/>
    <s v="FAWN POND"/>
    <n v="601"/>
    <s v="ADM AGAWAM DEVELOPMENT LLC"/>
    <s v="RR"/>
    <m/>
    <m/>
    <n v="2.75597"/>
    <n v="0"/>
    <n v="0"/>
    <n v="0"/>
    <n v="0"/>
    <m/>
    <n v="0"/>
    <n v="0"/>
    <n v="0"/>
    <m/>
    <n v="0"/>
    <m/>
    <m/>
    <m/>
    <m/>
    <n v="0"/>
    <m/>
    <m/>
    <n v="0"/>
    <n v="0"/>
    <n v="0"/>
    <n v="0"/>
    <n v="0"/>
    <m/>
    <s v="115-000-001-036"/>
    <s v="0"/>
    <s v="0"/>
    <s v="1"/>
    <s v="N"/>
    <m/>
    <m/>
    <m/>
    <m/>
    <n v="0"/>
    <n v="1"/>
    <x v="16"/>
    <x v="16"/>
  </r>
  <r>
    <s v="PUB ROW"/>
    <s v="PUB ROW"/>
    <x v="2"/>
    <m/>
    <n v="999"/>
    <s v="UNK-283"/>
    <m/>
    <m/>
    <m/>
    <n v="0.29821999999999999"/>
    <n v="0"/>
    <n v="0"/>
    <n v="0"/>
    <n v="0"/>
    <m/>
    <n v="0"/>
    <n v="0"/>
    <n v="0"/>
    <m/>
    <n v="0"/>
    <m/>
    <m/>
    <m/>
    <m/>
    <n v="0"/>
    <m/>
    <m/>
    <n v="0"/>
    <n v="0"/>
    <n v="0"/>
    <n v="0"/>
    <n v="0"/>
    <m/>
    <m/>
    <m/>
    <m/>
    <m/>
    <m/>
    <m/>
    <m/>
    <m/>
    <m/>
    <n v="0"/>
    <n v="1"/>
    <x v="14"/>
    <x v="14"/>
  </r>
  <r>
    <s v="TS_GAPS_NO_MAPPAR"/>
    <m/>
    <x v="1"/>
    <m/>
    <n v="999"/>
    <m/>
    <m/>
    <m/>
    <m/>
    <n v="1.119E-2"/>
    <n v="0"/>
    <n v="0"/>
    <n v="0"/>
    <n v="0"/>
    <m/>
    <n v="0"/>
    <n v="0"/>
    <n v="0"/>
    <m/>
    <n v="0"/>
    <m/>
    <m/>
    <m/>
    <m/>
    <n v="0"/>
    <m/>
    <m/>
    <n v="0"/>
    <n v="0"/>
    <n v="0"/>
    <n v="0"/>
    <n v="0"/>
    <m/>
    <m/>
    <s v="0"/>
    <s v="0"/>
    <s v="0"/>
    <m/>
    <m/>
    <m/>
    <m/>
    <m/>
    <n v="0"/>
    <n v="1"/>
    <x v="15"/>
    <x v="15"/>
  </r>
  <r>
    <s v="117-000-004-029"/>
    <s v="FEE"/>
    <x v="1"/>
    <s v="WAREHAM RD"/>
    <n v="76"/>
    <s v="ADM AGAWAM DEVELOPMENT LLC"/>
    <s v="RR"/>
    <m/>
    <m/>
    <n v="2.7760899999999999"/>
    <n v="0"/>
    <n v="0"/>
    <n v="0"/>
    <n v="0"/>
    <m/>
    <n v="0"/>
    <n v="0"/>
    <n v="0"/>
    <m/>
    <n v="0"/>
    <m/>
    <m/>
    <m/>
    <m/>
    <n v="0"/>
    <m/>
    <m/>
    <n v="0"/>
    <n v="0"/>
    <n v="0"/>
    <n v="0"/>
    <n v="0"/>
    <m/>
    <s v="117-000-004-029"/>
    <s v="0"/>
    <s v="0"/>
    <s v="1"/>
    <s v="N"/>
    <s v="Well"/>
    <s v="Sept"/>
    <m/>
    <m/>
    <n v="0"/>
    <n v="1"/>
    <x v="19"/>
    <x v="19"/>
  </r>
  <r>
    <s v="115-000-001-035"/>
    <s v="FEE"/>
    <x v="1"/>
    <s v="FAWN POND"/>
    <n v="601"/>
    <s v="ADM AGAWAM DEVELOPMENT LLC"/>
    <s v="RR"/>
    <m/>
    <m/>
    <n v="2.7541699999999998"/>
    <n v="0"/>
    <n v="0"/>
    <n v="0"/>
    <n v="0"/>
    <m/>
    <n v="0"/>
    <n v="0"/>
    <n v="0"/>
    <m/>
    <n v="0"/>
    <m/>
    <m/>
    <m/>
    <m/>
    <n v="0"/>
    <m/>
    <m/>
    <n v="0"/>
    <n v="0"/>
    <n v="0"/>
    <n v="0"/>
    <n v="0"/>
    <m/>
    <s v="115-000-001-035"/>
    <s v="0"/>
    <s v="0"/>
    <s v="1"/>
    <s v="N"/>
    <m/>
    <m/>
    <m/>
    <m/>
    <n v="0"/>
    <n v="1"/>
    <x v="16"/>
    <x v="16"/>
  </r>
  <r>
    <s v="TS_GAPS_NO_MAPPAR"/>
    <m/>
    <x v="1"/>
    <m/>
    <n v="999"/>
    <m/>
    <m/>
    <m/>
    <m/>
    <n v="2.342E-2"/>
    <n v="0"/>
    <n v="0"/>
    <n v="0"/>
    <n v="0"/>
    <m/>
    <n v="0"/>
    <n v="0"/>
    <n v="0"/>
    <m/>
    <n v="0"/>
    <m/>
    <m/>
    <m/>
    <m/>
    <n v="0"/>
    <m/>
    <m/>
    <n v="0"/>
    <n v="0"/>
    <n v="0"/>
    <n v="0"/>
    <n v="0"/>
    <m/>
    <m/>
    <s v="0"/>
    <s v="0"/>
    <s v="0"/>
    <m/>
    <m/>
    <m/>
    <m/>
    <m/>
    <n v="0"/>
    <n v="1"/>
    <x v="15"/>
    <x v="15"/>
  </r>
  <r>
    <s v="115-000-001-034"/>
    <s v="FEE"/>
    <x v="1"/>
    <s v="FAWN POND"/>
    <n v="601"/>
    <s v="ADM AGAWAM DEVELOPMENT LLC"/>
    <s v="RR"/>
    <m/>
    <m/>
    <n v="2.7751899999999998"/>
    <n v="0"/>
    <n v="0"/>
    <n v="0"/>
    <n v="0"/>
    <m/>
    <n v="0"/>
    <n v="0"/>
    <n v="0"/>
    <m/>
    <n v="0"/>
    <m/>
    <m/>
    <m/>
    <m/>
    <n v="0"/>
    <m/>
    <m/>
    <n v="0"/>
    <n v="0"/>
    <n v="0"/>
    <n v="0"/>
    <n v="0"/>
    <m/>
    <s v="115-000-001-034"/>
    <s v="0"/>
    <s v="0"/>
    <s v="1"/>
    <s v="N"/>
    <m/>
    <m/>
    <m/>
    <m/>
    <n v="0"/>
    <n v="1"/>
    <x v="16"/>
    <x v="16"/>
  </r>
  <r>
    <s v="115-000-001-033"/>
    <s v="FEE"/>
    <x v="1"/>
    <s v="FAWN POND"/>
    <n v="601"/>
    <s v="ADM AGAWAM DEVELOPMENT LLC"/>
    <s v="RR"/>
    <m/>
    <m/>
    <n v="2.8070300000000001"/>
    <n v="0"/>
    <n v="0"/>
    <n v="0"/>
    <n v="0"/>
    <m/>
    <n v="0"/>
    <n v="0"/>
    <n v="0"/>
    <m/>
    <n v="0"/>
    <m/>
    <m/>
    <m/>
    <m/>
    <n v="0"/>
    <m/>
    <m/>
    <n v="0"/>
    <n v="0"/>
    <n v="0"/>
    <n v="0"/>
    <n v="0"/>
    <m/>
    <s v="115-000-001-033"/>
    <s v="0"/>
    <s v="0"/>
    <s v="1"/>
    <s v="N"/>
    <m/>
    <m/>
    <m/>
    <m/>
    <n v="0"/>
    <n v="1"/>
    <x v="16"/>
    <x v="16"/>
  </r>
  <r>
    <s v="127_15_9"/>
    <s v="FEE"/>
    <x v="2"/>
    <s v="0 DEER HILL LN"/>
    <n v="131"/>
    <s v="SLOCUM GIBBS CRAN CO INC"/>
    <m/>
    <m/>
    <m/>
    <n v="2.99749"/>
    <n v="0"/>
    <n v="0"/>
    <n v="0"/>
    <n v="0"/>
    <m/>
    <n v="0"/>
    <n v="0"/>
    <n v="0"/>
    <m/>
    <n v="0"/>
    <m/>
    <m/>
    <m/>
    <m/>
    <n v="0"/>
    <m/>
    <m/>
    <n v="0"/>
    <n v="0"/>
    <n v="0"/>
    <n v="0"/>
    <n v="0"/>
    <m/>
    <m/>
    <m/>
    <m/>
    <m/>
    <m/>
    <m/>
    <m/>
    <m/>
    <m/>
    <n v="0"/>
    <n v="1"/>
    <x v="21"/>
    <x v="21"/>
  </r>
  <r>
    <s v="115-000-001-032"/>
    <s v="FEE"/>
    <x v="1"/>
    <s v="FAWN POND"/>
    <n v="601"/>
    <s v="ADM AGAWAM DEVELOPMENT LLC"/>
    <s v="RR"/>
    <m/>
    <m/>
    <n v="2.6771400000000001"/>
    <n v="0"/>
    <n v="0"/>
    <n v="0"/>
    <n v="0"/>
    <m/>
    <n v="0"/>
    <n v="0"/>
    <n v="0"/>
    <m/>
    <n v="0"/>
    <m/>
    <m/>
    <m/>
    <m/>
    <n v="0"/>
    <m/>
    <m/>
    <n v="0"/>
    <n v="0"/>
    <n v="0"/>
    <n v="0"/>
    <n v="0"/>
    <m/>
    <s v="115-000-001-032"/>
    <s v="0"/>
    <s v="0"/>
    <s v="1"/>
    <s v="N"/>
    <m/>
    <m/>
    <m/>
    <m/>
    <n v="0"/>
    <n v="1"/>
    <x v="16"/>
    <x v="16"/>
  </r>
  <r>
    <s v="TS_GAPS_NO_MAPPAR"/>
    <m/>
    <x v="1"/>
    <m/>
    <n v="999"/>
    <m/>
    <m/>
    <m/>
    <m/>
    <n v="0.70823999999999998"/>
    <n v="0"/>
    <n v="0"/>
    <n v="0"/>
    <n v="0"/>
    <m/>
    <n v="0"/>
    <n v="0"/>
    <n v="0"/>
    <m/>
    <n v="0"/>
    <m/>
    <m/>
    <m/>
    <m/>
    <n v="0"/>
    <m/>
    <m/>
    <n v="0"/>
    <n v="0"/>
    <n v="0"/>
    <n v="0"/>
    <n v="0"/>
    <m/>
    <m/>
    <s v="0"/>
    <s v="0"/>
    <s v="0"/>
    <m/>
    <m/>
    <m/>
    <m/>
    <m/>
    <n v="0"/>
    <n v="1"/>
    <x v="15"/>
    <x v="15"/>
  </r>
  <r>
    <s v="127_15_8"/>
    <s v="FEE"/>
    <x v="2"/>
    <s v="36 DEER HILL LN"/>
    <n v="101"/>
    <s v="TEXEIRA JOHN P"/>
    <m/>
    <m/>
    <m/>
    <n v="1.2930999999999999"/>
    <n v="1"/>
    <n v="1"/>
    <n v="1"/>
    <n v="1"/>
    <s v="SEPTIC"/>
    <n v="0"/>
    <n v="0"/>
    <n v="0"/>
    <m/>
    <n v="0"/>
    <m/>
    <m/>
    <m/>
    <s v="SEPTIC"/>
    <n v="0"/>
    <m/>
    <m/>
    <n v="1"/>
    <n v="1"/>
    <n v="0"/>
    <n v="0"/>
    <n v="0"/>
    <m/>
    <m/>
    <m/>
    <m/>
    <m/>
    <m/>
    <m/>
    <m/>
    <m/>
    <m/>
    <n v="0"/>
    <n v="1"/>
    <x v="21"/>
    <x v="21"/>
  </r>
  <r>
    <s v="117-000-002-000"/>
    <s v="FEE"/>
    <x v="1"/>
    <s v="AGAWAM RIVER"/>
    <n v="905"/>
    <s v="OLD COLONY COUNCIL BSA"/>
    <s v="RR"/>
    <m/>
    <m/>
    <n v="80.084350000000001"/>
    <n v="10"/>
    <n v="10"/>
    <n v="10"/>
    <n v="10"/>
    <s v="SEPTIC"/>
    <n v="0"/>
    <n v="0"/>
    <n v="0"/>
    <m/>
    <n v="0"/>
    <m/>
    <m/>
    <m/>
    <s v="SEPTIC"/>
    <n v="0"/>
    <m/>
    <m/>
    <n v="10"/>
    <n v="10"/>
    <n v="0"/>
    <n v="0"/>
    <n v="0"/>
    <m/>
    <s v="117-000-002-000"/>
    <s v="0"/>
    <s v="0"/>
    <s v="0"/>
    <s v="N"/>
    <m/>
    <m/>
    <m/>
    <m/>
    <n v="0"/>
    <n v="1"/>
    <x v="19"/>
    <x v="19"/>
  </r>
  <r>
    <s v="127_15_10"/>
    <s v="FEE"/>
    <x v="2"/>
    <s v="32 DEER HILL LN"/>
    <n v="101"/>
    <s v="PHELAN RONALD G"/>
    <m/>
    <m/>
    <m/>
    <n v="1.55654"/>
    <n v="1"/>
    <n v="1"/>
    <n v="1"/>
    <n v="1"/>
    <s v="SEPTIC"/>
    <n v="0"/>
    <n v="0"/>
    <n v="0"/>
    <m/>
    <n v="0"/>
    <m/>
    <m/>
    <m/>
    <s v="SEPTIC"/>
    <n v="0"/>
    <m/>
    <m/>
    <n v="1"/>
    <n v="1"/>
    <n v="0"/>
    <n v="0"/>
    <n v="0"/>
    <m/>
    <m/>
    <m/>
    <m/>
    <m/>
    <m/>
    <m/>
    <m/>
    <m/>
    <m/>
    <n v="0"/>
    <n v="1"/>
    <x v="21"/>
    <x v="21"/>
  </r>
  <r>
    <s v="127_15_6"/>
    <s v="FEE"/>
    <x v="2"/>
    <s v="40 DEER HILL LN"/>
    <n v="101"/>
    <s v="STEEN JOSEPH A"/>
    <m/>
    <m/>
    <m/>
    <n v="1.40856"/>
    <n v="1"/>
    <n v="1"/>
    <n v="1"/>
    <n v="1"/>
    <s v="SEPTIC"/>
    <n v="0"/>
    <n v="0"/>
    <n v="0"/>
    <m/>
    <n v="0"/>
    <m/>
    <m/>
    <m/>
    <s v="SEPTIC"/>
    <n v="0"/>
    <m/>
    <m/>
    <n v="1"/>
    <n v="1"/>
    <n v="0"/>
    <n v="0"/>
    <n v="0"/>
    <m/>
    <m/>
    <m/>
    <m/>
    <m/>
    <m/>
    <m/>
    <m/>
    <m/>
    <m/>
    <n v="0"/>
    <n v="1"/>
    <x v="21"/>
    <x v="21"/>
  </r>
  <r>
    <s v="127_15_4"/>
    <s v="FEE"/>
    <x v="2"/>
    <s v="44 DEER HILL LN"/>
    <n v="101"/>
    <s v="PRESTON DAVID S"/>
    <m/>
    <m/>
    <m/>
    <n v="0.61995999999999996"/>
    <n v="1"/>
    <n v="1"/>
    <n v="1"/>
    <n v="1"/>
    <s v="SEPTIC"/>
    <n v="0"/>
    <n v="0"/>
    <n v="0"/>
    <m/>
    <n v="0"/>
    <m/>
    <m/>
    <m/>
    <s v="SEPTIC"/>
    <n v="0"/>
    <m/>
    <m/>
    <n v="1"/>
    <n v="1"/>
    <n v="0"/>
    <n v="0"/>
    <n v="0"/>
    <m/>
    <m/>
    <m/>
    <m/>
    <m/>
    <m/>
    <m/>
    <m/>
    <m/>
    <m/>
    <n v="0"/>
    <n v="1"/>
    <x v="21"/>
    <x v="21"/>
  </r>
  <r>
    <s v="127_15_7"/>
    <s v="FEE"/>
    <x v="2"/>
    <s v="38 DEER HILL LN"/>
    <n v="101"/>
    <s v="CLARKE MICHAEL W"/>
    <m/>
    <m/>
    <m/>
    <n v="1.4471799999999999"/>
    <n v="1"/>
    <n v="1"/>
    <n v="1"/>
    <n v="1"/>
    <s v="SEPTIC"/>
    <n v="0"/>
    <n v="0"/>
    <n v="0"/>
    <m/>
    <n v="0"/>
    <m/>
    <m/>
    <m/>
    <s v="SEPTIC"/>
    <n v="0"/>
    <m/>
    <m/>
    <n v="1"/>
    <n v="1"/>
    <n v="0"/>
    <n v="0"/>
    <n v="0"/>
    <m/>
    <m/>
    <m/>
    <m/>
    <m/>
    <m/>
    <m/>
    <m/>
    <m/>
    <m/>
    <n v="0"/>
    <n v="1"/>
    <x v="21"/>
    <x v="21"/>
  </r>
  <r>
    <s v="127_15_5"/>
    <s v="FEE"/>
    <x v="2"/>
    <s v="42 DEER HILL LN"/>
    <n v="101"/>
    <s v="JONES DAVID F"/>
    <m/>
    <m/>
    <m/>
    <n v="1.4395199999999999"/>
    <n v="1"/>
    <n v="1"/>
    <n v="1"/>
    <n v="1"/>
    <s v="SEPTIC"/>
    <n v="0"/>
    <n v="0"/>
    <n v="0"/>
    <m/>
    <n v="0"/>
    <m/>
    <m/>
    <m/>
    <s v="SEPTIC"/>
    <n v="0"/>
    <m/>
    <m/>
    <n v="1"/>
    <n v="1"/>
    <n v="0"/>
    <n v="0"/>
    <n v="0"/>
    <m/>
    <m/>
    <m/>
    <m/>
    <m/>
    <m/>
    <m/>
    <m/>
    <m/>
    <m/>
    <n v="0"/>
    <n v="1"/>
    <x v="21"/>
    <x v="21"/>
  </r>
  <r>
    <s v="115-000-001-031"/>
    <s v="FEE"/>
    <x v="1"/>
    <s v="FAWN POND"/>
    <n v="601"/>
    <s v="ADM AGAWAM DEVELOPMENT LLC"/>
    <s v="RR"/>
    <m/>
    <m/>
    <n v="2.77163"/>
    <n v="0"/>
    <n v="0"/>
    <n v="0"/>
    <n v="0"/>
    <m/>
    <n v="0"/>
    <n v="0"/>
    <n v="0"/>
    <m/>
    <n v="0"/>
    <m/>
    <m/>
    <m/>
    <m/>
    <n v="0"/>
    <m/>
    <m/>
    <n v="0"/>
    <n v="0"/>
    <n v="0"/>
    <n v="0"/>
    <n v="0"/>
    <m/>
    <s v="115-000-001-031"/>
    <s v="0"/>
    <s v="0"/>
    <s v="1"/>
    <s v="N"/>
    <m/>
    <m/>
    <m/>
    <m/>
    <n v="0"/>
    <n v="1"/>
    <x v="16"/>
    <x v="16"/>
  </r>
  <r>
    <s v="127_15_11"/>
    <s v="FEE"/>
    <x v="2"/>
    <s v="30 DEER HILL LN"/>
    <n v="101"/>
    <s v="BLAIR RICHARD J"/>
    <m/>
    <m/>
    <m/>
    <n v="1.29169"/>
    <n v="1"/>
    <n v="1"/>
    <n v="1"/>
    <n v="1"/>
    <s v="SEPTIC"/>
    <n v="0"/>
    <n v="0"/>
    <n v="0"/>
    <m/>
    <n v="0"/>
    <m/>
    <m/>
    <m/>
    <s v="SEPTIC"/>
    <n v="0"/>
    <m/>
    <m/>
    <n v="1"/>
    <n v="1"/>
    <n v="0"/>
    <n v="0"/>
    <n v="0"/>
    <m/>
    <m/>
    <m/>
    <m/>
    <m/>
    <m/>
    <m/>
    <m/>
    <m/>
    <m/>
    <n v="0"/>
    <n v="1"/>
    <x v="21"/>
    <x v="21"/>
  </r>
  <r>
    <s v="PUB ROW"/>
    <s v="PUB ROW"/>
    <x v="2"/>
    <m/>
    <n v="999"/>
    <s v="UNK-284"/>
    <m/>
    <m/>
    <m/>
    <n v="2.5411000000000001"/>
    <n v="0"/>
    <n v="0"/>
    <n v="0"/>
    <n v="0"/>
    <m/>
    <n v="0"/>
    <n v="0"/>
    <n v="0"/>
    <m/>
    <n v="0"/>
    <m/>
    <m/>
    <m/>
    <m/>
    <n v="0"/>
    <m/>
    <m/>
    <n v="0"/>
    <n v="0"/>
    <n v="0"/>
    <n v="0"/>
    <n v="0"/>
    <m/>
    <m/>
    <m/>
    <m/>
    <m/>
    <m/>
    <m/>
    <m/>
    <m/>
    <m/>
    <n v="0"/>
    <n v="1"/>
    <x v="21"/>
    <x v="21"/>
  </r>
  <r>
    <s v="115-000-001-030"/>
    <s v="FEE"/>
    <x v="1"/>
    <s v="FAWN POND"/>
    <n v="601"/>
    <s v="ADM AGAWAM DEVELOPMENT LLC"/>
    <s v="RR"/>
    <m/>
    <m/>
    <n v="2.7338"/>
    <n v="0"/>
    <n v="0"/>
    <n v="0"/>
    <n v="0"/>
    <m/>
    <n v="0"/>
    <n v="0"/>
    <n v="0"/>
    <m/>
    <n v="0"/>
    <m/>
    <m/>
    <m/>
    <m/>
    <n v="0"/>
    <m/>
    <m/>
    <n v="0"/>
    <n v="0"/>
    <n v="0"/>
    <n v="0"/>
    <n v="0"/>
    <m/>
    <s v="115-000-001-030"/>
    <s v="0"/>
    <s v="0"/>
    <s v="1"/>
    <s v="N"/>
    <m/>
    <m/>
    <m/>
    <m/>
    <n v="0"/>
    <n v="1"/>
    <x v="16"/>
    <x v="16"/>
  </r>
  <r>
    <s v="127_15_12"/>
    <s v="FEE"/>
    <x v="2"/>
    <s v="28 DEER HILL LN"/>
    <n v="101"/>
    <s v="SKINNER LEONARD B"/>
    <m/>
    <m/>
    <m/>
    <n v="1.34941"/>
    <n v="1"/>
    <n v="1"/>
    <n v="1"/>
    <n v="1"/>
    <s v="SEPTIC"/>
    <n v="0"/>
    <n v="0"/>
    <n v="0"/>
    <m/>
    <n v="0"/>
    <m/>
    <m/>
    <m/>
    <s v="SEPTIC"/>
    <n v="0"/>
    <m/>
    <m/>
    <n v="1"/>
    <n v="1"/>
    <n v="0"/>
    <n v="0"/>
    <n v="0"/>
    <m/>
    <m/>
    <m/>
    <m/>
    <m/>
    <m/>
    <m/>
    <m/>
    <m/>
    <m/>
    <n v="0"/>
    <n v="1"/>
    <x v="21"/>
    <x v="21"/>
  </r>
  <r>
    <s v="PUB ROW"/>
    <s v="PUB ROW"/>
    <x v="1"/>
    <m/>
    <n v="0"/>
    <m/>
    <m/>
    <m/>
    <m/>
    <n v="8.0019999999999994E-2"/>
    <n v="0"/>
    <n v="0"/>
    <n v="0"/>
    <n v="0"/>
    <m/>
    <n v="0"/>
    <n v="0"/>
    <n v="0"/>
    <m/>
    <n v="0"/>
    <m/>
    <m/>
    <m/>
    <m/>
    <n v="0"/>
    <m/>
    <m/>
    <n v="0"/>
    <n v="0"/>
    <n v="0"/>
    <n v="0"/>
    <n v="0"/>
    <m/>
    <m/>
    <s v="0"/>
    <s v="0"/>
    <s v="0"/>
    <m/>
    <m/>
    <m/>
    <m/>
    <m/>
    <n v="0"/>
    <n v="1"/>
    <x v="16"/>
    <x v="16"/>
  </r>
  <r>
    <s v="127_15_32"/>
    <s v="FEE"/>
    <x v="2"/>
    <s v="35 DEER HILL LN"/>
    <n v="101"/>
    <s v="GARRETT BRUCE G"/>
    <m/>
    <m/>
    <m/>
    <n v="1.3787799999999999"/>
    <n v="1"/>
    <n v="1"/>
    <n v="1"/>
    <n v="1"/>
    <s v="SEPTIC"/>
    <n v="0"/>
    <n v="0"/>
    <n v="0"/>
    <m/>
    <n v="0"/>
    <m/>
    <m/>
    <m/>
    <s v="SEPTIC"/>
    <n v="0"/>
    <m/>
    <m/>
    <n v="1"/>
    <n v="1"/>
    <n v="0"/>
    <n v="0"/>
    <n v="0"/>
    <m/>
    <m/>
    <m/>
    <m/>
    <m/>
    <m/>
    <m/>
    <m/>
    <m/>
    <m/>
    <n v="0"/>
    <n v="1"/>
    <x v="21"/>
    <x v="21"/>
  </r>
  <r>
    <s v="115-000-001-029"/>
    <s v="FEE"/>
    <x v="1"/>
    <s v="FAWN POND"/>
    <n v="601"/>
    <s v="ADM AGAWAM DEVELOPMENT LLC"/>
    <s v="RR"/>
    <m/>
    <m/>
    <n v="2.7680899999999999"/>
    <n v="0"/>
    <n v="0"/>
    <n v="0"/>
    <n v="0"/>
    <m/>
    <n v="0"/>
    <n v="0"/>
    <n v="0"/>
    <m/>
    <n v="0"/>
    <m/>
    <m/>
    <m/>
    <m/>
    <n v="0"/>
    <m/>
    <m/>
    <n v="0"/>
    <n v="0"/>
    <n v="0"/>
    <n v="0"/>
    <n v="0"/>
    <m/>
    <s v="115-000-001-029"/>
    <s v="0"/>
    <s v="0"/>
    <s v="1"/>
    <s v="N"/>
    <m/>
    <m/>
    <m/>
    <m/>
    <n v="0"/>
    <n v="1"/>
    <x v="16"/>
    <x v="16"/>
  </r>
  <r>
    <s v="127_15_33"/>
    <s v="FEE"/>
    <x v="2"/>
    <s v="37 DEER HILL LN"/>
    <n v="101"/>
    <s v="SADDLER DAVID W"/>
    <m/>
    <m/>
    <m/>
    <n v="1.42303"/>
    <n v="1"/>
    <n v="1"/>
    <n v="1"/>
    <n v="1"/>
    <s v="SEPTIC"/>
    <n v="0"/>
    <n v="0"/>
    <n v="0"/>
    <m/>
    <n v="0"/>
    <m/>
    <m/>
    <m/>
    <s v="SEPTIC"/>
    <n v="0"/>
    <m/>
    <m/>
    <n v="1"/>
    <n v="1"/>
    <n v="0"/>
    <n v="0"/>
    <n v="0"/>
    <m/>
    <m/>
    <m/>
    <m/>
    <m/>
    <m/>
    <m/>
    <m/>
    <m/>
    <m/>
    <n v="0"/>
    <n v="1"/>
    <x v="21"/>
    <x v="21"/>
  </r>
  <r>
    <s v="126-000-016-000"/>
    <s v="FEE"/>
    <x v="1"/>
    <s v="ST RES NR CHARGE P"/>
    <n v="910"/>
    <s v="COMMONWEALTH OF MASS"/>
    <s v="RR"/>
    <m/>
    <m/>
    <n v="46.952449999999999"/>
    <n v="0"/>
    <n v="0"/>
    <n v="0"/>
    <n v="0"/>
    <m/>
    <n v="0"/>
    <n v="0"/>
    <n v="0"/>
    <m/>
    <n v="0"/>
    <m/>
    <m/>
    <m/>
    <m/>
    <n v="0"/>
    <s v="fee simple"/>
    <s v="YES"/>
    <n v="0"/>
    <n v="0"/>
    <n v="0"/>
    <n v="0"/>
    <n v="0"/>
    <m/>
    <s v="126-000-016-000"/>
    <s v="0"/>
    <s v="0"/>
    <s v="0"/>
    <s v="N"/>
    <m/>
    <m/>
    <m/>
    <m/>
    <n v="0"/>
    <n v="1"/>
    <x v="13"/>
    <x v="13"/>
  </r>
  <r>
    <s v="127_15_13"/>
    <s v="FEE"/>
    <x v="2"/>
    <s v="26 DEER HILL LN"/>
    <n v="101"/>
    <s v="ARSENAULT PATRICK J./INDIV"/>
    <m/>
    <m/>
    <m/>
    <n v="1.36269"/>
    <n v="1"/>
    <n v="1"/>
    <n v="1"/>
    <n v="1"/>
    <s v="SEPTIC"/>
    <n v="0"/>
    <n v="0"/>
    <n v="0"/>
    <m/>
    <n v="0"/>
    <m/>
    <m/>
    <m/>
    <s v="SEPTIC"/>
    <n v="0"/>
    <m/>
    <m/>
    <n v="1"/>
    <n v="1"/>
    <n v="0"/>
    <n v="0"/>
    <n v="0"/>
    <m/>
    <m/>
    <m/>
    <m/>
    <m/>
    <m/>
    <m/>
    <m/>
    <m/>
    <m/>
    <n v="0"/>
    <n v="1"/>
    <x v="21"/>
    <x v="21"/>
  </r>
  <r>
    <s v="127_15_36"/>
    <s v="FEE"/>
    <x v="2"/>
    <s v="43 DEER HILL LN"/>
    <n v="101"/>
    <s v="SIMMONS BRIAN J"/>
    <m/>
    <m/>
    <m/>
    <n v="0.27155000000000001"/>
    <n v="1"/>
    <n v="1"/>
    <n v="1"/>
    <n v="1"/>
    <s v="SEPTIC"/>
    <n v="0"/>
    <n v="0"/>
    <n v="0"/>
    <m/>
    <n v="0"/>
    <m/>
    <m/>
    <m/>
    <s v="SEPTIC"/>
    <n v="0"/>
    <m/>
    <m/>
    <n v="1"/>
    <n v="1"/>
    <n v="0"/>
    <n v="0"/>
    <n v="0"/>
    <m/>
    <m/>
    <m/>
    <m/>
    <m/>
    <m/>
    <m/>
    <m/>
    <m/>
    <m/>
    <n v="0"/>
    <n v="1"/>
    <x v="21"/>
    <x v="21"/>
  </r>
  <r>
    <s v="127_15_34"/>
    <s v="FEE"/>
    <x v="2"/>
    <s v="39 DEER HILL LN"/>
    <n v="101"/>
    <s v="HERMENAU WAYNE P"/>
    <m/>
    <m/>
    <m/>
    <n v="1.47905"/>
    <n v="1"/>
    <n v="1"/>
    <n v="1"/>
    <n v="1"/>
    <s v="SEPTIC"/>
    <n v="0"/>
    <n v="0"/>
    <n v="0"/>
    <m/>
    <n v="0"/>
    <m/>
    <m/>
    <m/>
    <s v="SEPTIC"/>
    <n v="0"/>
    <m/>
    <m/>
    <n v="1"/>
    <n v="1"/>
    <n v="0"/>
    <n v="0"/>
    <n v="0"/>
    <m/>
    <m/>
    <m/>
    <m/>
    <m/>
    <m/>
    <m/>
    <m/>
    <m/>
    <m/>
    <n v="0"/>
    <n v="1"/>
    <x v="21"/>
    <x v="21"/>
  </r>
  <r>
    <s v="121-000-001A-000U"/>
    <s v="FEE"/>
    <x v="1"/>
    <s v="140 FIRE HOUSE RD"/>
    <n v="17"/>
    <s v="FEDERAL FURNACE CRANBERRY CO"/>
    <s v="RR"/>
    <m/>
    <m/>
    <n v="157.59236000000001"/>
    <n v="1"/>
    <n v="1"/>
    <n v="1"/>
    <n v="1"/>
    <s v="SEPTIC"/>
    <n v="0"/>
    <n v="0"/>
    <n v="0"/>
    <m/>
    <n v="0"/>
    <m/>
    <m/>
    <m/>
    <s v="SEPTIC"/>
    <n v="0"/>
    <m/>
    <m/>
    <n v="1"/>
    <n v="1"/>
    <n v="3"/>
    <n v="1368"/>
    <n v="1.5"/>
    <m/>
    <s v="121-000-001A-000U"/>
    <s v="1920"/>
    <s v="1968"/>
    <s v="1"/>
    <s v="N"/>
    <s v="Well"/>
    <s v="Sept"/>
    <s v="Prop"/>
    <s v="121-000-002A-000"/>
    <n v="0"/>
    <n v="1"/>
    <x v="16"/>
    <x v="16"/>
  </r>
  <r>
    <s v="127_15_35"/>
    <s v="FEE"/>
    <x v="2"/>
    <s v="41 DEER HILL LN"/>
    <n v="101"/>
    <s v="ACKERMAN GARY R"/>
    <m/>
    <m/>
    <m/>
    <n v="1.3104"/>
    <n v="1"/>
    <n v="1"/>
    <n v="1"/>
    <n v="1"/>
    <s v="SEPTIC"/>
    <n v="0"/>
    <n v="0"/>
    <n v="0"/>
    <m/>
    <n v="0"/>
    <m/>
    <m/>
    <m/>
    <s v="SEPTIC"/>
    <n v="0"/>
    <m/>
    <m/>
    <n v="1"/>
    <n v="1"/>
    <n v="0"/>
    <n v="0"/>
    <n v="0"/>
    <m/>
    <m/>
    <m/>
    <m/>
    <m/>
    <m/>
    <m/>
    <m/>
    <m/>
    <m/>
    <n v="0"/>
    <n v="1"/>
    <x v="21"/>
    <x v="21"/>
  </r>
  <r>
    <s v="TS_GAPS_NO_MAPPAR"/>
    <m/>
    <x v="1"/>
    <m/>
    <n v="0"/>
    <m/>
    <m/>
    <m/>
    <m/>
    <n v="2.0000000000000002E-5"/>
    <n v="0"/>
    <n v="0"/>
    <n v="0"/>
    <n v="0"/>
    <m/>
    <n v="0"/>
    <n v="0"/>
    <n v="0"/>
    <m/>
    <n v="0"/>
    <m/>
    <m/>
    <m/>
    <m/>
    <n v="0"/>
    <m/>
    <m/>
    <n v="0"/>
    <n v="0"/>
    <n v="0"/>
    <n v="0"/>
    <n v="0"/>
    <m/>
    <m/>
    <s v="0"/>
    <s v="0"/>
    <s v="0"/>
    <m/>
    <m/>
    <m/>
    <m/>
    <m/>
    <n v="0"/>
    <n v="1"/>
    <x v="15"/>
    <x v="15"/>
  </r>
  <r>
    <s v="115-000-001-028"/>
    <s v="FEE"/>
    <x v="1"/>
    <s v="FAWN POND"/>
    <n v="601"/>
    <s v="ADM AGAWAM DEVELOPMENT LLC"/>
    <s v="RR"/>
    <m/>
    <m/>
    <n v="2.7234099999999999"/>
    <n v="0"/>
    <n v="0"/>
    <n v="0"/>
    <n v="0"/>
    <m/>
    <n v="0"/>
    <n v="0"/>
    <n v="0"/>
    <m/>
    <n v="0"/>
    <m/>
    <m/>
    <m/>
    <m/>
    <n v="0"/>
    <m/>
    <m/>
    <n v="0"/>
    <n v="0"/>
    <n v="0"/>
    <n v="0"/>
    <n v="0"/>
    <m/>
    <s v="115-000-001-028"/>
    <s v="0"/>
    <s v="0"/>
    <s v="1"/>
    <s v="N"/>
    <m/>
    <m/>
    <m/>
    <m/>
    <n v="0"/>
    <n v="1"/>
    <x v="16"/>
    <x v="16"/>
  </r>
  <r>
    <s v="115-000-001B-000"/>
    <s v="FEE"/>
    <x v="1"/>
    <s v="FAWN POND"/>
    <n v="76"/>
    <s v="ADM AGAWAM DEVELOPMENT LLC"/>
    <s v="RR"/>
    <m/>
    <m/>
    <n v="315.77132"/>
    <n v="0"/>
    <n v="0"/>
    <n v="0"/>
    <n v="0"/>
    <m/>
    <n v="0"/>
    <n v="0"/>
    <n v="0"/>
    <m/>
    <n v="0"/>
    <m/>
    <m/>
    <m/>
    <m/>
    <n v="0"/>
    <m/>
    <m/>
    <n v="0"/>
    <n v="0"/>
    <n v="0"/>
    <n v="0"/>
    <n v="0"/>
    <m/>
    <s v="115-000-001B-000"/>
    <s v="0"/>
    <s v="0"/>
    <s v="0"/>
    <s v="N"/>
    <s v="Well"/>
    <s v="Sept"/>
    <m/>
    <m/>
    <n v="0"/>
    <n v="1"/>
    <x v="16"/>
    <x v="16"/>
  </r>
  <r>
    <s v="127_15_14"/>
    <s v="FEE"/>
    <x v="2"/>
    <s v="24 DEER HILL LN"/>
    <n v="101"/>
    <s v="HEWITT WILLIAM H"/>
    <m/>
    <m/>
    <m/>
    <n v="1.44414"/>
    <n v="1"/>
    <n v="1"/>
    <n v="1"/>
    <n v="1"/>
    <s v="SEPTIC"/>
    <n v="0"/>
    <n v="0"/>
    <n v="0"/>
    <m/>
    <n v="0"/>
    <m/>
    <m/>
    <m/>
    <s v="SEPTIC"/>
    <n v="0"/>
    <m/>
    <m/>
    <n v="1"/>
    <n v="1"/>
    <n v="0"/>
    <n v="0"/>
    <n v="0"/>
    <m/>
    <m/>
    <m/>
    <m/>
    <m/>
    <m/>
    <m/>
    <m/>
    <m/>
    <m/>
    <n v="0"/>
    <n v="1"/>
    <x v="21"/>
    <x v="21"/>
  </r>
  <r>
    <s v="127_15_27"/>
    <s v="FEE"/>
    <x v="2"/>
    <m/>
    <n v="999"/>
    <s v="UNK-190"/>
    <m/>
    <m/>
    <m/>
    <n v="5.4099999999999999E-3"/>
    <n v="0"/>
    <n v="0"/>
    <n v="0"/>
    <n v="0"/>
    <m/>
    <n v="0"/>
    <n v="0"/>
    <n v="0"/>
    <m/>
    <n v="0"/>
    <m/>
    <m/>
    <m/>
    <m/>
    <n v="0"/>
    <m/>
    <m/>
    <n v="0"/>
    <n v="0"/>
    <n v="0"/>
    <n v="0"/>
    <n v="0"/>
    <m/>
    <m/>
    <m/>
    <m/>
    <m/>
    <m/>
    <m/>
    <m/>
    <m/>
    <m/>
    <n v="0"/>
    <n v="1"/>
    <x v="21"/>
    <x v="21"/>
  </r>
  <r>
    <s v="127_15_31"/>
    <s v="FEE"/>
    <x v="2"/>
    <s v="15 DEER HILL LN"/>
    <n v="101"/>
    <s v="CONSENTINO RICHARD P"/>
    <m/>
    <m/>
    <m/>
    <n v="1.3509800000000001"/>
    <n v="1"/>
    <n v="1"/>
    <n v="1"/>
    <n v="1"/>
    <s v="SEPTIC"/>
    <n v="0"/>
    <n v="0"/>
    <n v="0"/>
    <m/>
    <n v="0"/>
    <m/>
    <m/>
    <m/>
    <s v="SEPTIC"/>
    <n v="0"/>
    <m/>
    <m/>
    <n v="1"/>
    <n v="1"/>
    <n v="0"/>
    <n v="0"/>
    <n v="0"/>
    <m/>
    <m/>
    <m/>
    <m/>
    <m/>
    <m/>
    <m/>
    <m/>
    <m/>
    <m/>
    <n v="0"/>
    <n v="1"/>
    <x v="21"/>
    <x v="21"/>
  </r>
  <r>
    <s v="115-000-001-027"/>
    <s v="FEE"/>
    <x v="1"/>
    <s v="FAWN POND"/>
    <n v="601"/>
    <s v="ADM AGAWAM DEVELOPMENT LLC"/>
    <s v="RR"/>
    <m/>
    <m/>
    <n v="2.7566299999999999"/>
    <n v="0"/>
    <n v="0"/>
    <n v="0"/>
    <n v="0"/>
    <m/>
    <n v="0"/>
    <n v="0"/>
    <n v="0"/>
    <m/>
    <n v="0"/>
    <m/>
    <m/>
    <m/>
    <m/>
    <n v="0"/>
    <m/>
    <m/>
    <n v="0"/>
    <n v="0"/>
    <n v="0"/>
    <n v="0"/>
    <n v="0"/>
    <m/>
    <s v="115-000-001-027"/>
    <s v="0"/>
    <s v="0"/>
    <s v="1"/>
    <s v="N"/>
    <m/>
    <m/>
    <m/>
    <m/>
    <n v="0"/>
    <n v="1"/>
    <x v="16"/>
    <x v="16"/>
  </r>
  <r>
    <s v="127_15_15"/>
    <s v="FEE"/>
    <x v="2"/>
    <s v="22 DEER HILL LN"/>
    <n v="101"/>
    <s v="PARZIALE WILLIAM R"/>
    <m/>
    <m/>
    <m/>
    <n v="1.4101699999999999"/>
    <n v="1"/>
    <n v="1"/>
    <n v="1"/>
    <n v="1"/>
    <s v="SEPTIC"/>
    <n v="0"/>
    <n v="0"/>
    <n v="0"/>
    <m/>
    <n v="0"/>
    <m/>
    <m/>
    <m/>
    <s v="SEPTIC"/>
    <n v="0"/>
    <m/>
    <m/>
    <n v="1"/>
    <n v="1"/>
    <n v="0"/>
    <n v="0"/>
    <n v="0"/>
    <m/>
    <m/>
    <m/>
    <m/>
    <m/>
    <m/>
    <m/>
    <m/>
    <m/>
    <m/>
    <n v="0"/>
    <n v="1"/>
    <x v="21"/>
    <x v="21"/>
  </r>
  <r>
    <s v="127_15_30"/>
    <s v="FEE"/>
    <x v="2"/>
    <s v="13 DEER HILL LN"/>
    <n v="101"/>
    <s v="FOLEY KEVIN J"/>
    <m/>
    <m/>
    <m/>
    <n v="1.3863700000000001"/>
    <n v="1"/>
    <n v="1"/>
    <n v="1"/>
    <n v="1"/>
    <s v="SEPTIC"/>
    <n v="0"/>
    <n v="0"/>
    <n v="0"/>
    <m/>
    <n v="0"/>
    <m/>
    <m/>
    <m/>
    <s v="SEPTIC"/>
    <n v="0"/>
    <m/>
    <m/>
    <n v="1"/>
    <n v="1"/>
    <n v="0"/>
    <n v="0"/>
    <n v="0"/>
    <m/>
    <m/>
    <m/>
    <m/>
    <m/>
    <m/>
    <m/>
    <m/>
    <m/>
    <m/>
    <n v="0"/>
    <n v="1"/>
    <x v="21"/>
    <x v="21"/>
  </r>
  <r>
    <s v="127_15_29"/>
    <s v="FEE"/>
    <x v="2"/>
    <s v="11 DEER HILL LN"/>
    <n v="101"/>
    <s v="FEELEY JOHN E"/>
    <m/>
    <m/>
    <m/>
    <n v="1.4731000000000001"/>
    <n v="1"/>
    <n v="1"/>
    <n v="1"/>
    <n v="1"/>
    <s v="SEPTIC"/>
    <n v="0"/>
    <n v="0"/>
    <n v="0"/>
    <m/>
    <n v="0"/>
    <m/>
    <m/>
    <m/>
    <s v="SEPTIC"/>
    <n v="0"/>
    <m/>
    <m/>
    <n v="1"/>
    <n v="1"/>
    <n v="0"/>
    <n v="0"/>
    <n v="0"/>
    <m/>
    <m/>
    <m/>
    <m/>
    <m/>
    <m/>
    <m/>
    <m/>
    <m/>
    <m/>
    <n v="0"/>
    <n v="1"/>
    <x v="21"/>
    <x v="21"/>
  </r>
  <r>
    <s v="127_15_28"/>
    <s v="FEE"/>
    <x v="2"/>
    <s v="9 DEER HILL LN"/>
    <n v="101"/>
    <s v="PRENTICE LAURA C &amp; WILLIAM TR"/>
    <m/>
    <m/>
    <m/>
    <n v="1.1639600000000001"/>
    <n v="1"/>
    <n v="1"/>
    <n v="1"/>
    <n v="1"/>
    <s v="SEPTIC"/>
    <n v="0"/>
    <n v="0"/>
    <n v="0"/>
    <m/>
    <n v="0"/>
    <m/>
    <m/>
    <m/>
    <s v="SEPTIC"/>
    <n v="0"/>
    <m/>
    <m/>
    <n v="1"/>
    <n v="1"/>
    <n v="0"/>
    <n v="0"/>
    <n v="0"/>
    <m/>
    <m/>
    <m/>
    <m/>
    <m/>
    <m/>
    <m/>
    <m/>
    <m/>
    <m/>
    <n v="0"/>
    <n v="1"/>
    <x v="21"/>
    <x v="21"/>
  </r>
  <r>
    <s v="117-000-001A-000"/>
    <s v="FEE"/>
    <x v="1"/>
    <s v="S W OF FAWN POND"/>
    <n v="905"/>
    <s v="OLD COLONY COUNCIL BSA"/>
    <s v="RR"/>
    <m/>
    <m/>
    <n v="13.61988"/>
    <n v="0"/>
    <n v="0"/>
    <n v="0"/>
    <n v="0"/>
    <m/>
    <n v="0"/>
    <n v="0"/>
    <n v="0"/>
    <m/>
    <n v="0"/>
    <m/>
    <m/>
    <m/>
    <m/>
    <n v="0"/>
    <m/>
    <m/>
    <n v="0"/>
    <n v="0"/>
    <n v="0"/>
    <n v="0"/>
    <n v="0"/>
    <m/>
    <s v="117-000-001A-000"/>
    <s v="0"/>
    <s v="0"/>
    <s v="0"/>
    <s v="N"/>
    <m/>
    <m/>
    <m/>
    <m/>
    <n v="0"/>
    <n v="1"/>
    <x v="19"/>
    <x v="19"/>
  </r>
  <r>
    <s v="115-000-001-026"/>
    <s v="FEE"/>
    <x v="1"/>
    <s v="FAWN POND"/>
    <n v="601"/>
    <s v="ADM AGAWAM DEVELOPMENT LLC"/>
    <s v="RR"/>
    <m/>
    <m/>
    <n v="2.74566"/>
    <n v="0"/>
    <n v="0"/>
    <n v="0"/>
    <n v="0"/>
    <m/>
    <n v="0"/>
    <n v="0"/>
    <n v="0"/>
    <m/>
    <n v="0"/>
    <m/>
    <m/>
    <m/>
    <m/>
    <n v="0"/>
    <m/>
    <m/>
    <n v="0"/>
    <n v="0"/>
    <n v="0"/>
    <n v="0"/>
    <n v="0"/>
    <m/>
    <s v="115-000-001-026"/>
    <s v="0"/>
    <s v="0"/>
    <s v="1"/>
    <s v="N"/>
    <m/>
    <m/>
    <m/>
    <m/>
    <n v="0"/>
    <n v="1"/>
    <x v="16"/>
    <x v="16"/>
  </r>
  <r>
    <s v="127_15_16"/>
    <s v="FEE"/>
    <x v="2"/>
    <s v="20 DEER HILL LN"/>
    <n v="101"/>
    <s v="HUGHES BRIAN E"/>
    <m/>
    <m/>
    <m/>
    <n v="1.45509"/>
    <n v="1"/>
    <n v="1"/>
    <n v="1"/>
    <n v="1"/>
    <s v="SEPTIC"/>
    <n v="0"/>
    <n v="0"/>
    <n v="0"/>
    <m/>
    <n v="0"/>
    <m/>
    <m/>
    <m/>
    <s v="SEPTIC"/>
    <n v="0"/>
    <m/>
    <m/>
    <n v="1"/>
    <n v="1"/>
    <n v="0"/>
    <n v="0"/>
    <n v="0"/>
    <m/>
    <m/>
    <m/>
    <m/>
    <m/>
    <m/>
    <m/>
    <m/>
    <m/>
    <m/>
    <n v="0"/>
    <n v="1"/>
    <x v="21"/>
    <x v="21"/>
  </r>
  <r>
    <s v="131_4_3"/>
    <s v="FEE"/>
    <x v="2"/>
    <s v="0 FEDERAL RD"/>
    <n v="440"/>
    <s v="OCEAN SPRAY CRANBERRIES"/>
    <m/>
    <m/>
    <m/>
    <n v="51.563490000000002"/>
    <n v="0"/>
    <n v="0"/>
    <n v="0"/>
    <n v="0"/>
    <m/>
    <n v="0"/>
    <n v="0"/>
    <n v="0"/>
    <m/>
    <n v="0"/>
    <m/>
    <m/>
    <m/>
    <m/>
    <n v="0"/>
    <m/>
    <m/>
    <n v="0"/>
    <n v="0"/>
    <n v="0"/>
    <n v="0"/>
    <n v="0"/>
    <m/>
    <m/>
    <m/>
    <m/>
    <m/>
    <m/>
    <m/>
    <m/>
    <m/>
    <m/>
    <n v="0"/>
    <n v="1"/>
    <x v="15"/>
    <x v="15"/>
  </r>
  <r>
    <s v="117-000-004-028"/>
    <s v="FEE"/>
    <x v="1"/>
    <s v="FAWN POND"/>
    <n v="67"/>
    <s v="ADM AGAWAM DEVELOPMENT LLC"/>
    <s v="RR"/>
    <m/>
    <m/>
    <n v="2.7664499999999999"/>
    <n v="0"/>
    <n v="0"/>
    <n v="0"/>
    <n v="0"/>
    <m/>
    <n v="0"/>
    <n v="0"/>
    <n v="0"/>
    <m/>
    <n v="0"/>
    <m/>
    <m/>
    <m/>
    <m/>
    <n v="0"/>
    <m/>
    <m/>
    <n v="0"/>
    <n v="0"/>
    <n v="0"/>
    <n v="0"/>
    <n v="0"/>
    <m/>
    <s v="117-000-004-028"/>
    <s v="0"/>
    <s v="0"/>
    <s v="1"/>
    <s v="N"/>
    <s v="Well"/>
    <s v="Sept"/>
    <m/>
    <m/>
    <n v="0"/>
    <n v="1"/>
    <x v="16"/>
    <x v="16"/>
  </r>
  <r>
    <s v="131_5_0"/>
    <s v="FEE"/>
    <x v="2"/>
    <s v="0 FEDERAL RD"/>
    <n v="441"/>
    <s v="CLASS HORST"/>
    <m/>
    <m/>
    <m/>
    <n v="26.793060000000001"/>
    <n v="0"/>
    <n v="0"/>
    <n v="0"/>
    <n v="0"/>
    <m/>
    <n v="0"/>
    <n v="0"/>
    <n v="0"/>
    <m/>
    <n v="0"/>
    <m/>
    <m/>
    <m/>
    <m/>
    <n v="0"/>
    <m/>
    <m/>
    <n v="0"/>
    <n v="0"/>
    <n v="0"/>
    <n v="0"/>
    <n v="0"/>
    <m/>
    <m/>
    <m/>
    <m/>
    <m/>
    <m/>
    <m/>
    <m/>
    <m/>
    <m/>
    <n v="0"/>
    <n v="1"/>
    <x v="15"/>
    <x v="15"/>
  </r>
  <r>
    <s v="115-000-001-025"/>
    <s v="FEE"/>
    <x v="1"/>
    <s v="FAWN POND"/>
    <n v="601"/>
    <s v="ADM AGAWAM DEVELOPMENT LLC"/>
    <s v="RR"/>
    <m/>
    <m/>
    <n v="2.73129"/>
    <n v="0"/>
    <n v="0"/>
    <n v="0"/>
    <n v="0"/>
    <m/>
    <n v="0"/>
    <n v="0"/>
    <n v="0"/>
    <m/>
    <n v="0"/>
    <m/>
    <m/>
    <m/>
    <m/>
    <n v="0"/>
    <m/>
    <m/>
    <n v="0"/>
    <n v="0"/>
    <n v="0"/>
    <n v="0"/>
    <n v="0"/>
    <m/>
    <s v="115-000-001-025"/>
    <s v="0"/>
    <s v="0"/>
    <s v="1"/>
    <s v="N"/>
    <m/>
    <m/>
    <m/>
    <m/>
    <n v="0"/>
    <n v="1"/>
    <x v="22"/>
    <x v="22"/>
  </r>
  <r>
    <s v="PUB ROW"/>
    <s v="PUB ROW"/>
    <x v="1"/>
    <m/>
    <n v="0"/>
    <m/>
    <m/>
    <m/>
    <m/>
    <n v="0.97367000000000004"/>
    <n v="0"/>
    <n v="0"/>
    <n v="0"/>
    <n v="0"/>
    <m/>
    <n v="0"/>
    <n v="0"/>
    <n v="0"/>
    <m/>
    <n v="0"/>
    <m/>
    <m/>
    <m/>
    <m/>
    <n v="0"/>
    <m/>
    <m/>
    <n v="0"/>
    <n v="0"/>
    <n v="0"/>
    <n v="0"/>
    <n v="0"/>
    <m/>
    <m/>
    <s v="0"/>
    <s v="0"/>
    <s v="0"/>
    <m/>
    <m/>
    <m/>
    <m/>
    <m/>
    <n v="0"/>
    <n v="1"/>
    <x v="16"/>
    <x v="16"/>
  </r>
  <r>
    <s v="127_15_18"/>
    <s v="FEE"/>
    <x v="2"/>
    <s v="16 DEER HILL LN"/>
    <n v="101"/>
    <s v="BENDER DANIEL"/>
    <m/>
    <m/>
    <m/>
    <n v="1.3354900000000001"/>
    <n v="1"/>
    <n v="1"/>
    <n v="1"/>
    <n v="1"/>
    <s v="SEPTIC"/>
    <n v="0"/>
    <n v="0"/>
    <n v="0"/>
    <m/>
    <n v="0"/>
    <m/>
    <m/>
    <m/>
    <s v="SEPTIC"/>
    <n v="0"/>
    <m/>
    <m/>
    <n v="1"/>
    <n v="1"/>
    <n v="0"/>
    <n v="0"/>
    <n v="0"/>
    <m/>
    <m/>
    <m/>
    <m/>
    <m/>
    <m/>
    <m/>
    <m/>
    <m/>
    <m/>
    <n v="0"/>
    <n v="1"/>
    <x v="21"/>
    <x v="21"/>
  </r>
  <r>
    <s v="127_15_17"/>
    <s v="FEE"/>
    <x v="2"/>
    <s v="18 DEER HILL LN"/>
    <n v="101"/>
    <s v="STEELMAN JAMES A"/>
    <m/>
    <m/>
    <m/>
    <n v="2.3519600000000001"/>
    <n v="1"/>
    <n v="1"/>
    <n v="1"/>
    <n v="1"/>
    <s v="SEPTIC"/>
    <n v="0"/>
    <n v="0"/>
    <n v="0"/>
    <m/>
    <n v="0"/>
    <m/>
    <m/>
    <m/>
    <s v="SEPTIC"/>
    <n v="0"/>
    <m/>
    <m/>
    <n v="1"/>
    <n v="1"/>
    <n v="0"/>
    <n v="0"/>
    <n v="0"/>
    <m/>
    <m/>
    <m/>
    <m/>
    <m/>
    <m/>
    <m/>
    <m/>
    <m/>
    <m/>
    <n v="0"/>
    <n v="1"/>
    <x v="21"/>
    <x v="21"/>
  </r>
  <r>
    <s v="127_15_19"/>
    <s v="FEE"/>
    <x v="2"/>
    <s v="14 DEER HILL LN"/>
    <n v="101"/>
    <s v="TABKE CLIFFORD J"/>
    <m/>
    <m/>
    <m/>
    <n v="1.4498599999999999"/>
    <n v="1"/>
    <n v="1"/>
    <n v="1"/>
    <n v="1"/>
    <s v="SEPTIC"/>
    <n v="0"/>
    <n v="0"/>
    <n v="0"/>
    <m/>
    <n v="0"/>
    <m/>
    <m/>
    <m/>
    <s v="SEPTIC"/>
    <n v="0"/>
    <m/>
    <m/>
    <n v="1"/>
    <n v="1"/>
    <n v="0"/>
    <n v="0"/>
    <n v="0"/>
    <m/>
    <m/>
    <m/>
    <m/>
    <m/>
    <m/>
    <m/>
    <m/>
    <m/>
    <m/>
    <n v="0"/>
    <n v="1"/>
    <x v="21"/>
    <x v="21"/>
  </r>
  <r>
    <s v="127_15_20"/>
    <s v="FEE"/>
    <x v="2"/>
    <s v="12 DEER HILL LN"/>
    <n v="101"/>
    <s v="MILLER SUSAN J"/>
    <m/>
    <m/>
    <m/>
    <n v="1.26332"/>
    <n v="1"/>
    <n v="1"/>
    <n v="1"/>
    <n v="1"/>
    <s v="SEPTIC"/>
    <n v="0"/>
    <n v="0"/>
    <n v="0"/>
    <m/>
    <n v="0"/>
    <m/>
    <m/>
    <m/>
    <s v="SEPTIC"/>
    <n v="0"/>
    <m/>
    <m/>
    <n v="1"/>
    <n v="1"/>
    <n v="0"/>
    <n v="0"/>
    <n v="0"/>
    <m/>
    <m/>
    <m/>
    <m/>
    <m/>
    <m/>
    <m/>
    <m/>
    <m/>
    <m/>
    <n v="0"/>
    <n v="1"/>
    <x v="21"/>
    <x v="21"/>
  </r>
  <r>
    <s v="127_15_21"/>
    <s v="FEE"/>
    <x v="2"/>
    <s v="10 DEER HILL LN"/>
    <n v="101"/>
    <s v="JANCZEWSKI THOMAS E"/>
    <m/>
    <m/>
    <m/>
    <n v="1.4963599999999999"/>
    <n v="1"/>
    <n v="1"/>
    <n v="1"/>
    <n v="1"/>
    <s v="SEPTIC"/>
    <n v="0"/>
    <n v="0"/>
    <n v="0"/>
    <m/>
    <n v="0"/>
    <m/>
    <m/>
    <m/>
    <s v="SEPTIC"/>
    <n v="0"/>
    <m/>
    <m/>
    <n v="1"/>
    <n v="1"/>
    <n v="0"/>
    <n v="0"/>
    <n v="0"/>
    <m/>
    <m/>
    <m/>
    <m/>
    <m/>
    <m/>
    <m/>
    <m/>
    <m/>
    <m/>
    <n v="0"/>
    <n v="1"/>
    <x v="21"/>
    <x v="21"/>
  </r>
  <r>
    <s v="115-000-001-024"/>
    <s v="FEE"/>
    <x v="1"/>
    <s v="FAWN POND"/>
    <n v="601"/>
    <s v="ADM AGAWAM DEVELOPMENT LLC"/>
    <s v="RR"/>
    <m/>
    <m/>
    <n v="2.7189800000000002"/>
    <n v="0"/>
    <n v="0"/>
    <n v="0"/>
    <n v="0"/>
    <m/>
    <n v="0"/>
    <n v="0"/>
    <n v="0"/>
    <m/>
    <n v="0"/>
    <m/>
    <m/>
    <m/>
    <m/>
    <n v="0"/>
    <m/>
    <m/>
    <n v="0"/>
    <n v="0"/>
    <n v="0"/>
    <n v="0"/>
    <n v="0"/>
    <m/>
    <s v="115-000-001-024"/>
    <s v="0"/>
    <s v="0"/>
    <s v="1"/>
    <s v="N"/>
    <m/>
    <m/>
    <m/>
    <m/>
    <n v="0"/>
    <n v="1"/>
    <x v="22"/>
    <x v="22"/>
  </r>
  <r>
    <s v="127_15_22"/>
    <s v="FEE"/>
    <x v="2"/>
    <s v="8 DEER HILL LN"/>
    <n v="101"/>
    <s v="SHAW KENNETH L JR"/>
    <m/>
    <m/>
    <m/>
    <n v="4.3119999999999999E-2"/>
    <n v="0"/>
    <n v="0"/>
    <n v="0"/>
    <n v="0"/>
    <m/>
    <n v="0"/>
    <n v="0"/>
    <n v="0"/>
    <m/>
    <n v="0"/>
    <m/>
    <m/>
    <m/>
    <m/>
    <n v="0"/>
    <m/>
    <m/>
    <n v="0"/>
    <n v="0"/>
    <n v="0"/>
    <n v="0"/>
    <n v="0"/>
    <m/>
    <m/>
    <m/>
    <m/>
    <m/>
    <m/>
    <m/>
    <m/>
    <m/>
    <m/>
    <n v="0"/>
    <n v="1"/>
    <x v="21"/>
    <x v="21"/>
  </r>
  <r>
    <s v="117-000-004-027"/>
    <s v="FEE"/>
    <x v="1"/>
    <s v="WAREHAM RD"/>
    <n v="76"/>
    <s v="ADM AGAWAM DEVELOPMENT LLC"/>
    <s v="RR"/>
    <m/>
    <m/>
    <n v="2.7551199999999998"/>
    <n v="0"/>
    <n v="0"/>
    <n v="0"/>
    <n v="0"/>
    <m/>
    <n v="0"/>
    <n v="0"/>
    <n v="0"/>
    <m/>
    <n v="0"/>
    <m/>
    <m/>
    <m/>
    <m/>
    <n v="0"/>
    <m/>
    <m/>
    <n v="0"/>
    <n v="0"/>
    <n v="0"/>
    <n v="0"/>
    <n v="0"/>
    <m/>
    <s v="117-000-004-027"/>
    <s v="0"/>
    <s v="0"/>
    <s v="1"/>
    <s v="N"/>
    <s v="Well"/>
    <s v="Sept"/>
    <m/>
    <m/>
    <n v="0"/>
    <n v="1"/>
    <x v="16"/>
    <x v="16"/>
  </r>
  <r>
    <s v="TS_GAPS_NO_MAPPAR"/>
    <m/>
    <x v="1"/>
    <m/>
    <n v="999"/>
    <m/>
    <m/>
    <m/>
    <m/>
    <n v="0.78351999999999999"/>
    <n v="0"/>
    <n v="0"/>
    <n v="0"/>
    <n v="0"/>
    <m/>
    <n v="0"/>
    <n v="0"/>
    <n v="0"/>
    <m/>
    <n v="0"/>
    <m/>
    <m/>
    <m/>
    <m/>
    <n v="0"/>
    <m/>
    <m/>
    <n v="0"/>
    <n v="0"/>
    <n v="0"/>
    <n v="0"/>
    <n v="0"/>
    <m/>
    <m/>
    <s v="0"/>
    <s v="0"/>
    <s v="0"/>
    <m/>
    <m/>
    <m/>
    <m/>
    <m/>
    <n v="0"/>
    <n v="1"/>
    <x v="15"/>
    <x v="15"/>
  </r>
  <r>
    <s v="115-000-001-023"/>
    <s v="FEE"/>
    <x v="1"/>
    <s v="FAWN POND"/>
    <n v="601"/>
    <s v="ADM AGAWAM DEVELOPMENT LLC"/>
    <s v="RR"/>
    <m/>
    <m/>
    <n v="2.7969499999999998"/>
    <n v="0"/>
    <n v="0"/>
    <n v="0"/>
    <n v="0"/>
    <m/>
    <n v="0"/>
    <n v="0"/>
    <n v="0"/>
    <m/>
    <n v="0"/>
    <m/>
    <m/>
    <m/>
    <m/>
    <n v="0"/>
    <m/>
    <m/>
    <n v="0"/>
    <n v="0"/>
    <n v="0"/>
    <n v="0"/>
    <n v="0"/>
    <m/>
    <s v="115-000-001-023"/>
    <s v="0"/>
    <s v="0"/>
    <s v="1"/>
    <s v="N"/>
    <m/>
    <m/>
    <m/>
    <m/>
    <n v="0"/>
    <n v="1"/>
    <x v="22"/>
    <x v="22"/>
  </r>
  <r>
    <s v="117-000-004-026"/>
    <s v="FEE"/>
    <x v="1"/>
    <s v="WAREHAM RD"/>
    <n v="76"/>
    <s v="ADM AGAWAM DEVELOPMENT LLC"/>
    <s v="RR"/>
    <m/>
    <m/>
    <n v="2.7640400000000001"/>
    <n v="0"/>
    <n v="0"/>
    <n v="0"/>
    <n v="0"/>
    <m/>
    <n v="0"/>
    <n v="0"/>
    <n v="0"/>
    <m/>
    <n v="0"/>
    <m/>
    <m/>
    <m/>
    <m/>
    <n v="0"/>
    <m/>
    <m/>
    <n v="0"/>
    <n v="0"/>
    <n v="0"/>
    <n v="0"/>
    <n v="0"/>
    <m/>
    <s v="117-000-004-026"/>
    <s v="0"/>
    <s v="0"/>
    <s v="1"/>
    <s v="N"/>
    <s v="Well"/>
    <s v="Sept"/>
    <m/>
    <m/>
    <n v="0"/>
    <n v="1"/>
    <x v="16"/>
    <x v="16"/>
  </r>
  <r>
    <s v="117-000-004-025"/>
    <s v="FEE"/>
    <x v="1"/>
    <s v="WAREHAM RD"/>
    <n v="76"/>
    <s v="ADM AGAWAM DEVELOPMENT LLC"/>
    <s v="RR"/>
    <m/>
    <m/>
    <n v="2.7591199999999998"/>
    <n v="0"/>
    <n v="0"/>
    <n v="0"/>
    <n v="0"/>
    <m/>
    <n v="0"/>
    <n v="0"/>
    <n v="0"/>
    <m/>
    <n v="0"/>
    <m/>
    <m/>
    <m/>
    <m/>
    <n v="0"/>
    <m/>
    <m/>
    <n v="0"/>
    <n v="0"/>
    <n v="0"/>
    <n v="0"/>
    <n v="0"/>
    <m/>
    <s v="117-000-004-025"/>
    <s v="0"/>
    <s v="0"/>
    <s v="1"/>
    <s v="N"/>
    <s v="Well"/>
    <s v="Sept"/>
    <m/>
    <m/>
    <n v="0"/>
    <n v="1"/>
    <x v="16"/>
    <x v="16"/>
  </r>
  <r>
    <s v="115-000-001-022"/>
    <s v="FEE"/>
    <x v="1"/>
    <s v="FAWN POND"/>
    <n v="601"/>
    <s v="ADM AGAWAM DEVELOPMENT LLC"/>
    <s v="RR"/>
    <m/>
    <m/>
    <n v="2.7752400000000002"/>
    <n v="0"/>
    <n v="0"/>
    <n v="0"/>
    <n v="0"/>
    <m/>
    <n v="0"/>
    <n v="0"/>
    <n v="0"/>
    <m/>
    <n v="0"/>
    <m/>
    <m/>
    <m/>
    <m/>
    <n v="0"/>
    <m/>
    <m/>
    <n v="0"/>
    <n v="0"/>
    <n v="0"/>
    <n v="0"/>
    <n v="0"/>
    <m/>
    <s v="115-000-001-022"/>
    <s v="0"/>
    <s v="0"/>
    <s v="1"/>
    <s v="N"/>
    <m/>
    <m/>
    <m/>
    <m/>
    <n v="0"/>
    <n v="1"/>
    <x v="22"/>
    <x v="22"/>
  </r>
  <r>
    <s v="115-000-001-021"/>
    <s v="FEE"/>
    <x v="1"/>
    <s v="FAWN POND"/>
    <n v="601"/>
    <s v="ADM AGAWAM DEVELOPMENT LLC"/>
    <s v="RR"/>
    <m/>
    <m/>
    <n v="2.7456700000000001"/>
    <n v="0"/>
    <n v="0"/>
    <n v="0"/>
    <n v="0"/>
    <m/>
    <n v="0"/>
    <n v="0"/>
    <n v="0"/>
    <m/>
    <n v="0"/>
    <m/>
    <m/>
    <m/>
    <m/>
    <n v="0"/>
    <m/>
    <m/>
    <n v="0"/>
    <n v="0"/>
    <n v="0"/>
    <n v="0"/>
    <n v="0"/>
    <m/>
    <s v="115-000-001-021"/>
    <s v="0"/>
    <s v="0"/>
    <s v="1"/>
    <s v="N"/>
    <m/>
    <m/>
    <m/>
    <m/>
    <n v="0"/>
    <n v="1"/>
    <x v="16"/>
    <x v="16"/>
  </r>
  <r>
    <s v="117-000-004-024"/>
    <s v="FEE"/>
    <x v="1"/>
    <s v="WAREHAM RD"/>
    <n v="76"/>
    <s v="ADM AGAWAM DEVELOPMENT LLC"/>
    <s v="RR"/>
    <m/>
    <m/>
    <n v="2.73258"/>
    <n v="0"/>
    <n v="0"/>
    <n v="0"/>
    <n v="0"/>
    <m/>
    <n v="0"/>
    <n v="0"/>
    <n v="0"/>
    <m/>
    <n v="0"/>
    <m/>
    <m/>
    <m/>
    <m/>
    <n v="0"/>
    <m/>
    <m/>
    <n v="0"/>
    <n v="0"/>
    <n v="0"/>
    <n v="0"/>
    <n v="0"/>
    <m/>
    <s v="117-000-004-024"/>
    <s v="0"/>
    <s v="0"/>
    <s v="1"/>
    <s v="N"/>
    <s v="Well"/>
    <s v="Sept"/>
    <m/>
    <m/>
    <n v="0"/>
    <n v="1"/>
    <x v="16"/>
    <x v="16"/>
  </r>
  <r>
    <s v="127_5_0"/>
    <s v="FEE"/>
    <x v="2"/>
    <s v="52 WAREHAM ST"/>
    <n v="103"/>
    <s v="PINETREE VILLAGE INC"/>
    <m/>
    <m/>
    <m/>
    <n v="18.94847"/>
    <n v="85"/>
    <n v="85"/>
    <n v="85"/>
    <n v="85"/>
    <s v="SEPTIC"/>
    <n v="0"/>
    <n v="0"/>
    <n v="0"/>
    <m/>
    <n v="0"/>
    <m/>
    <m/>
    <m/>
    <s v="SEPTIC"/>
    <n v="0"/>
    <m/>
    <m/>
    <n v="85"/>
    <n v="85"/>
    <n v="0"/>
    <n v="0"/>
    <n v="0"/>
    <m/>
    <m/>
    <m/>
    <m/>
    <m/>
    <m/>
    <m/>
    <m/>
    <m/>
    <m/>
    <n v="0"/>
    <n v="1"/>
    <x v="21"/>
    <x v="21"/>
  </r>
  <r>
    <s v="115-000-001-020"/>
    <s v="FEE"/>
    <x v="1"/>
    <s v="FAWN POND"/>
    <n v="601"/>
    <s v="ADM AGAWAM DEVELOPMENT LLC"/>
    <s v="RR"/>
    <m/>
    <m/>
    <n v="2.80464"/>
    <n v="0"/>
    <n v="0"/>
    <n v="0"/>
    <n v="0"/>
    <m/>
    <n v="0"/>
    <n v="0"/>
    <n v="0"/>
    <m/>
    <n v="0"/>
    <m/>
    <m/>
    <m/>
    <m/>
    <n v="0"/>
    <m/>
    <m/>
    <n v="0"/>
    <n v="0"/>
    <n v="0"/>
    <n v="0"/>
    <n v="0"/>
    <m/>
    <s v="115-000-001-020"/>
    <s v="0"/>
    <s v="0"/>
    <s v="1"/>
    <s v="N"/>
    <m/>
    <m/>
    <m/>
    <m/>
    <n v="0"/>
    <n v="1"/>
    <x v="16"/>
    <x v="16"/>
  </r>
  <r>
    <s v="115-000-001-019"/>
    <s v="FEE"/>
    <x v="1"/>
    <s v="FAWN POND"/>
    <n v="601"/>
    <s v="ADM AGAWAM DEVELOPMENT LLC"/>
    <s v="RR"/>
    <m/>
    <m/>
    <n v="2.7359300000000002"/>
    <n v="0"/>
    <n v="0"/>
    <n v="0"/>
    <n v="0"/>
    <m/>
    <n v="0"/>
    <n v="0"/>
    <n v="0"/>
    <m/>
    <n v="0"/>
    <m/>
    <m/>
    <m/>
    <m/>
    <n v="0"/>
    <m/>
    <m/>
    <n v="0"/>
    <n v="0"/>
    <n v="0"/>
    <n v="0"/>
    <n v="0"/>
    <m/>
    <s v="115-000-001-019"/>
    <s v="0"/>
    <s v="0"/>
    <s v="1"/>
    <s v="N"/>
    <m/>
    <m/>
    <m/>
    <m/>
    <n v="0"/>
    <n v="1"/>
    <x v="16"/>
    <x v="16"/>
  </r>
  <r>
    <s v="117-000-001E-000"/>
    <s v="FEE"/>
    <x v="1"/>
    <s v="UPLAND FAWN POND"/>
    <n v="720"/>
    <s v="LANDERS FARMS LIMITED LIABILIT"/>
    <s v="RR"/>
    <m/>
    <m/>
    <n v="12.545"/>
    <n v="0"/>
    <n v="0"/>
    <n v="0"/>
    <n v="0"/>
    <m/>
    <n v="0"/>
    <n v="0"/>
    <n v="0"/>
    <m/>
    <n v="0"/>
    <m/>
    <m/>
    <m/>
    <m/>
    <n v="0"/>
    <m/>
    <m/>
    <n v="0"/>
    <n v="0"/>
    <n v="0"/>
    <n v="0"/>
    <n v="0"/>
    <m/>
    <s v="117-000-001E-000"/>
    <s v="0"/>
    <s v="0"/>
    <s v="0"/>
    <s v="N"/>
    <m/>
    <m/>
    <m/>
    <m/>
    <n v="0"/>
    <n v="1"/>
    <x v="23"/>
    <x v="23"/>
  </r>
  <r>
    <s v="115-000-001-018"/>
    <s v="FEE"/>
    <x v="1"/>
    <s v="FAWN POND"/>
    <n v="601"/>
    <s v="ADM AGAWAM DEVELOPMENT LLC"/>
    <s v="RR"/>
    <m/>
    <m/>
    <n v="2.7680699999999998"/>
    <n v="0"/>
    <n v="0"/>
    <n v="0"/>
    <n v="0"/>
    <m/>
    <n v="0"/>
    <n v="0"/>
    <n v="0"/>
    <m/>
    <n v="0"/>
    <m/>
    <m/>
    <m/>
    <m/>
    <n v="0"/>
    <m/>
    <m/>
    <n v="0"/>
    <n v="0"/>
    <n v="0"/>
    <n v="0"/>
    <n v="0"/>
    <m/>
    <s v="115-000-001-018"/>
    <s v="0"/>
    <s v="0"/>
    <s v="1"/>
    <s v="N"/>
    <m/>
    <m/>
    <m/>
    <m/>
    <n v="0"/>
    <n v="1"/>
    <x v="16"/>
    <x v="16"/>
  </r>
  <r>
    <s v="117-000-004-023"/>
    <s v="FEE"/>
    <x v="1"/>
    <s v="WAREHAM RD"/>
    <n v="76"/>
    <s v="ADM AGAWAM DEVELOPMENT LLC"/>
    <s v="RR"/>
    <m/>
    <m/>
    <n v="2.71956"/>
    <n v="0"/>
    <n v="0"/>
    <n v="0"/>
    <n v="0"/>
    <m/>
    <n v="0"/>
    <n v="0"/>
    <n v="0"/>
    <m/>
    <n v="0"/>
    <m/>
    <m/>
    <m/>
    <m/>
    <n v="0"/>
    <m/>
    <m/>
    <n v="0"/>
    <n v="0"/>
    <n v="0"/>
    <n v="0"/>
    <n v="0"/>
    <m/>
    <s v="117-000-004-023"/>
    <s v="0"/>
    <s v="0"/>
    <s v="1"/>
    <s v="N"/>
    <s v="Well"/>
    <s v="Sept"/>
    <m/>
    <m/>
    <n v="0"/>
    <n v="1"/>
    <x v="16"/>
    <x v="16"/>
  </r>
  <r>
    <s v="115-000-001-017"/>
    <s v="FEE"/>
    <x v="1"/>
    <s v="FAWN POND"/>
    <n v="601"/>
    <s v="ADM AGAWAM DEVELOPMENT LLC"/>
    <s v="RR"/>
    <m/>
    <m/>
    <n v="2.7408899999999998"/>
    <n v="0"/>
    <n v="0"/>
    <n v="0"/>
    <n v="0"/>
    <m/>
    <n v="0"/>
    <n v="0"/>
    <n v="0"/>
    <m/>
    <n v="0"/>
    <m/>
    <m/>
    <m/>
    <m/>
    <n v="0"/>
    <m/>
    <m/>
    <n v="0"/>
    <n v="0"/>
    <n v="0"/>
    <n v="0"/>
    <n v="0"/>
    <m/>
    <s v="115-000-001-017"/>
    <s v="0"/>
    <s v="0"/>
    <s v="1"/>
    <s v="N"/>
    <m/>
    <m/>
    <m/>
    <m/>
    <n v="0"/>
    <n v="1"/>
    <x v="16"/>
    <x v="16"/>
  </r>
  <r>
    <s v="117-000-004A-000"/>
    <s v="FEE"/>
    <x v="1"/>
    <s v="FAWN POND"/>
    <n v="76"/>
    <s v="ADM AGAWAM DEVELOPMENT LLC"/>
    <s v="RR"/>
    <m/>
    <m/>
    <n v="631.65255000000002"/>
    <n v="1"/>
    <n v="1"/>
    <n v="1"/>
    <n v="1"/>
    <s v="SEPTIC"/>
    <n v="0"/>
    <n v="0"/>
    <n v="0"/>
    <m/>
    <n v="0"/>
    <m/>
    <m/>
    <m/>
    <s v="SEPTIC"/>
    <n v="0"/>
    <m/>
    <m/>
    <n v="1"/>
    <n v="1"/>
    <n v="0"/>
    <n v="2240"/>
    <n v="2"/>
    <m/>
    <s v="117-000-004A-000"/>
    <s v="1900"/>
    <s v="4090"/>
    <s v="1"/>
    <s v="N"/>
    <s v="Well"/>
    <s v="Sept"/>
    <m/>
    <s v="unk16"/>
    <n v="0"/>
    <n v="1"/>
    <x v="19"/>
    <x v="19"/>
  </r>
  <r>
    <s v="TS_GAPS_NO_MAPPAR"/>
    <m/>
    <x v="1"/>
    <m/>
    <n v="0"/>
    <m/>
    <m/>
    <m/>
    <m/>
    <n v="3.9129999999999998E-2"/>
    <n v="0"/>
    <n v="0"/>
    <n v="0"/>
    <n v="0"/>
    <m/>
    <n v="0"/>
    <n v="0"/>
    <n v="0"/>
    <m/>
    <n v="0"/>
    <m/>
    <m/>
    <m/>
    <m/>
    <n v="0"/>
    <m/>
    <m/>
    <n v="0"/>
    <n v="0"/>
    <n v="0"/>
    <n v="0"/>
    <n v="0"/>
    <m/>
    <m/>
    <s v="0"/>
    <s v="0"/>
    <s v="0"/>
    <m/>
    <m/>
    <m/>
    <m/>
    <m/>
    <n v="0"/>
    <n v="1"/>
    <x v="15"/>
    <x v="15"/>
  </r>
  <r>
    <s v="117-000-000-000"/>
    <s v="NONE - WATER"/>
    <x v="1"/>
    <m/>
    <n v="999"/>
    <m/>
    <m/>
    <m/>
    <m/>
    <n v="45.338079999999998"/>
    <n v="0"/>
    <n v="0"/>
    <n v="0"/>
    <n v="0"/>
    <m/>
    <n v="0"/>
    <n v="0"/>
    <n v="0"/>
    <m/>
    <n v="0"/>
    <m/>
    <m/>
    <m/>
    <m/>
    <n v="0"/>
    <m/>
    <m/>
    <n v="0"/>
    <n v="0"/>
    <n v="0"/>
    <n v="0"/>
    <n v="0"/>
    <m/>
    <s v="117-000-000-000"/>
    <s v="0"/>
    <s v="0"/>
    <s v="0"/>
    <m/>
    <m/>
    <m/>
    <m/>
    <s v="unk15"/>
    <n v="0"/>
    <n v="1"/>
    <x v="23"/>
    <x v="23"/>
  </r>
  <r>
    <s v="115-000-001-016"/>
    <s v="FEE"/>
    <x v="1"/>
    <s v="FAWN POND"/>
    <n v="601"/>
    <s v="ADM AGAWAM DEVELOPMENT LLC"/>
    <s v="RR"/>
    <m/>
    <m/>
    <n v="2.71454"/>
    <n v="0"/>
    <n v="0"/>
    <n v="0"/>
    <n v="0"/>
    <m/>
    <n v="0"/>
    <n v="0"/>
    <n v="0"/>
    <m/>
    <n v="0"/>
    <m/>
    <m/>
    <m/>
    <m/>
    <n v="0"/>
    <m/>
    <m/>
    <n v="0"/>
    <n v="0"/>
    <n v="0"/>
    <n v="0"/>
    <n v="0"/>
    <m/>
    <s v="115-000-001-016"/>
    <s v="0"/>
    <s v="0"/>
    <s v="1"/>
    <s v="N"/>
    <m/>
    <m/>
    <m/>
    <m/>
    <n v="0"/>
    <n v="1"/>
    <x v="16"/>
    <x v="16"/>
  </r>
  <r>
    <s v="117-000-004-022"/>
    <s v="FEE"/>
    <x v="1"/>
    <s v="WAREHAM RD"/>
    <n v="76"/>
    <s v="ADM AGAWAM DEVELOPMENT LLC"/>
    <s v="RR"/>
    <m/>
    <m/>
    <n v="2.7848199999999999"/>
    <n v="0"/>
    <n v="0"/>
    <n v="0"/>
    <n v="0"/>
    <m/>
    <n v="0"/>
    <n v="0"/>
    <n v="0"/>
    <m/>
    <n v="0"/>
    <m/>
    <m/>
    <m/>
    <m/>
    <n v="0"/>
    <m/>
    <m/>
    <n v="0"/>
    <n v="0"/>
    <n v="0"/>
    <n v="0"/>
    <n v="0"/>
    <m/>
    <s v="117-000-004-022"/>
    <s v="0"/>
    <s v="0"/>
    <s v="1"/>
    <s v="N"/>
    <s v="Well"/>
    <s v="Sept"/>
    <m/>
    <m/>
    <n v="0"/>
    <n v="1"/>
    <x v="16"/>
    <x v="16"/>
  </r>
  <r>
    <s v="115-000-001-015"/>
    <s v="FEE"/>
    <x v="1"/>
    <s v="FAWN POND"/>
    <n v="601"/>
    <s v="ADM AGAWAM DEVELOPMENT LLC"/>
    <s v="RR"/>
    <m/>
    <m/>
    <n v="2.7331500000000002"/>
    <n v="0"/>
    <n v="0"/>
    <n v="0"/>
    <n v="0"/>
    <m/>
    <n v="0"/>
    <n v="0"/>
    <n v="0"/>
    <m/>
    <n v="0"/>
    <m/>
    <m/>
    <m/>
    <m/>
    <n v="0"/>
    <m/>
    <m/>
    <n v="0"/>
    <n v="0"/>
    <n v="0"/>
    <n v="0"/>
    <n v="0"/>
    <m/>
    <s v="115-000-001-015"/>
    <s v="0"/>
    <s v="0"/>
    <s v="1"/>
    <s v="N"/>
    <m/>
    <m/>
    <m/>
    <m/>
    <n v="0"/>
    <n v="1"/>
    <x v="16"/>
    <x v="16"/>
  </r>
  <r>
    <s v="115-000-001-051"/>
    <s v="FEE"/>
    <x v="1"/>
    <s v="FAWN POND"/>
    <n v="601"/>
    <s v="ADM AGAWAM DEVELOPMENT LLC"/>
    <s v="RR"/>
    <m/>
    <m/>
    <n v="1.7037599999999999"/>
    <n v="0"/>
    <n v="0"/>
    <n v="0"/>
    <n v="0"/>
    <m/>
    <n v="0"/>
    <n v="0"/>
    <n v="0"/>
    <m/>
    <n v="0"/>
    <m/>
    <m/>
    <m/>
    <m/>
    <n v="0"/>
    <m/>
    <m/>
    <n v="0"/>
    <n v="0"/>
    <n v="0"/>
    <n v="0"/>
    <n v="0"/>
    <m/>
    <s v="115-000-001-051"/>
    <s v="0"/>
    <s v="0"/>
    <s v="1"/>
    <s v="N"/>
    <m/>
    <m/>
    <m/>
    <m/>
    <n v="0"/>
    <n v="1"/>
    <x v="16"/>
    <x v="16"/>
  </r>
  <r>
    <s v="117-000-004-021"/>
    <s v="FEE"/>
    <x v="1"/>
    <s v="WAREHAM RD"/>
    <n v="67"/>
    <s v="ADM AGAWAM DEVELOPMENT LLC"/>
    <s v="RR"/>
    <m/>
    <m/>
    <n v="2.7790499999999998"/>
    <n v="0"/>
    <n v="0"/>
    <n v="0"/>
    <n v="0"/>
    <m/>
    <n v="0"/>
    <n v="0"/>
    <n v="0"/>
    <m/>
    <n v="0"/>
    <m/>
    <m/>
    <m/>
    <m/>
    <n v="0"/>
    <m/>
    <m/>
    <n v="0"/>
    <n v="0"/>
    <n v="0"/>
    <n v="0"/>
    <n v="0"/>
    <m/>
    <s v="117-000-004-021"/>
    <s v="0"/>
    <s v="0"/>
    <s v="1"/>
    <s v="N"/>
    <m/>
    <m/>
    <m/>
    <m/>
    <n v="0"/>
    <n v="1"/>
    <x v="16"/>
    <x v="16"/>
  </r>
  <r>
    <s v="115-000-001-014"/>
    <s v="FEE"/>
    <x v="1"/>
    <s v="FAWN POND"/>
    <n v="601"/>
    <s v="ADM AGAWAM DEVELOPMENT LLC"/>
    <s v="RR"/>
    <m/>
    <m/>
    <n v="2.7638400000000001"/>
    <n v="0"/>
    <n v="0"/>
    <n v="0"/>
    <n v="0"/>
    <m/>
    <n v="0"/>
    <n v="0"/>
    <n v="0"/>
    <m/>
    <n v="0"/>
    <m/>
    <m/>
    <m/>
    <m/>
    <n v="0"/>
    <m/>
    <m/>
    <n v="0"/>
    <n v="0"/>
    <n v="0"/>
    <n v="0"/>
    <n v="0"/>
    <m/>
    <s v="115-000-001-014"/>
    <s v="0"/>
    <s v="0"/>
    <s v="1"/>
    <s v="N"/>
    <m/>
    <m/>
    <m/>
    <m/>
    <n v="0"/>
    <n v="1"/>
    <x v="16"/>
    <x v="16"/>
  </r>
  <r>
    <s v="TS_GAPS_NO_MAPPAR"/>
    <m/>
    <x v="1"/>
    <m/>
    <n v="0"/>
    <m/>
    <m/>
    <m/>
    <m/>
    <n v="1.0000000000000001E-5"/>
    <n v="0"/>
    <n v="0"/>
    <n v="0"/>
    <n v="0"/>
    <m/>
    <n v="0"/>
    <n v="0"/>
    <n v="0"/>
    <m/>
    <n v="0"/>
    <m/>
    <m/>
    <m/>
    <m/>
    <n v="0"/>
    <m/>
    <m/>
    <n v="0"/>
    <n v="0"/>
    <n v="0"/>
    <n v="0"/>
    <n v="0"/>
    <m/>
    <m/>
    <s v="0"/>
    <s v="0"/>
    <s v="0"/>
    <m/>
    <m/>
    <m/>
    <m/>
    <m/>
    <n v="0"/>
    <n v="1"/>
    <x v="15"/>
    <x v="15"/>
  </r>
  <r>
    <s v="115-000-001-050"/>
    <s v="FEE"/>
    <x v="1"/>
    <s v="FAWN POND"/>
    <n v="601"/>
    <s v="ADM AGAWAM DEVELOPMENT LLC"/>
    <s v="RR"/>
    <m/>
    <m/>
    <n v="2.1497700000000002"/>
    <n v="0"/>
    <n v="0"/>
    <n v="0"/>
    <n v="0"/>
    <m/>
    <n v="0"/>
    <n v="0"/>
    <n v="0"/>
    <m/>
    <n v="0"/>
    <m/>
    <m/>
    <m/>
    <m/>
    <n v="0"/>
    <m/>
    <m/>
    <n v="0"/>
    <n v="0"/>
    <n v="0"/>
    <n v="0"/>
    <n v="0"/>
    <m/>
    <s v="115-000-001-050"/>
    <s v="0"/>
    <s v="0"/>
    <s v="1"/>
    <s v="N"/>
    <m/>
    <m/>
    <m/>
    <m/>
    <n v="0"/>
    <n v="1"/>
    <x v="16"/>
    <x v="16"/>
  </r>
  <r>
    <s v="117-000-004-020"/>
    <s v="FEE"/>
    <x v="1"/>
    <s v="FAWN POND"/>
    <n v="67"/>
    <s v="ADM AGAWAM DEVELOPMENT LLC"/>
    <s v="RR"/>
    <m/>
    <m/>
    <n v="2.77529"/>
    <n v="0"/>
    <n v="0"/>
    <n v="0"/>
    <n v="0"/>
    <m/>
    <n v="0"/>
    <n v="0"/>
    <n v="0"/>
    <m/>
    <n v="0"/>
    <m/>
    <m/>
    <m/>
    <m/>
    <n v="0"/>
    <m/>
    <m/>
    <n v="0"/>
    <n v="0"/>
    <n v="0"/>
    <n v="0"/>
    <n v="0"/>
    <m/>
    <s v="117-000-004-020"/>
    <s v="0"/>
    <s v="0"/>
    <s v="1"/>
    <s v="N"/>
    <m/>
    <m/>
    <m/>
    <m/>
    <n v="0"/>
    <n v="1"/>
    <x v="22"/>
    <x v="22"/>
  </r>
  <r>
    <s v="115-000-001-013"/>
    <s v="FEE"/>
    <x v="1"/>
    <s v="FAWN POND"/>
    <n v="601"/>
    <s v="ADM AGAWAM DEVELOPMENT LLC"/>
    <s v="RR"/>
    <m/>
    <m/>
    <n v="2.7582800000000001"/>
    <n v="0"/>
    <n v="0"/>
    <n v="0"/>
    <n v="0"/>
    <m/>
    <n v="0"/>
    <n v="0"/>
    <n v="0"/>
    <m/>
    <n v="0"/>
    <m/>
    <m/>
    <m/>
    <m/>
    <n v="0"/>
    <m/>
    <m/>
    <n v="0"/>
    <n v="0"/>
    <n v="0"/>
    <n v="0"/>
    <n v="0"/>
    <m/>
    <s v="115-000-001-013"/>
    <s v="0"/>
    <s v="0"/>
    <s v="1"/>
    <s v="N"/>
    <m/>
    <m/>
    <m/>
    <m/>
    <n v="0"/>
    <n v="1"/>
    <x v="16"/>
    <x v="16"/>
  </r>
  <r>
    <s v="131_4_2"/>
    <s v="FEE"/>
    <x v="2"/>
    <s v="0 FEDERAL RD"/>
    <n v="400"/>
    <s v="OCEAN SPRAY CRAN CO"/>
    <m/>
    <m/>
    <m/>
    <n v="100.17838"/>
    <n v="1"/>
    <n v="1"/>
    <n v="1"/>
    <n v="1"/>
    <s v="SEPTIC"/>
    <n v="0"/>
    <n v="0"/>
    <n v="0"/>
    <m/>
    <n v="0"/>
    <m/>
    <m/>
    <m/>
    <s v="SEPTIC"/>
    <n v="0"/>
    <m/>
    <m/>
    <n v="1"/>
    <n v="1"/>
    <n v="0"/>
    <n v="0"/>
    <n v="0"/>
    <m/>
    <m/>
    <m/>
    <m/>
    <m/>
    <m/>
    <m/>
    <m/>
    <m/>
    <m/>
    <n v="0"/>
    <n v="1"/>
    <x v="15"/>
    <x v="15"/>
  </r>
  <r>
    <s v="117-000-004-017"/>
    <s v="FEE"/>
    <x v="1"/>
    <s v="FAWN POND"/>
    <n v="601"/>
    <s v="ADM AGAWAM DEVELOPMENT LLC"/>
    <s v="RR"/>
    <m/>
    <m/>
    <n v="2.7373500000000002"/>
    <n v="0"/>
    <n v="0"/>
    <n v="0"/>
    <n v="0"/>
    <m/>
    <n v="0"/>
    <n v="0"/>
    <n v="0"/>
    <m/>
    <n v="0"/>
    <m/>
    <m/>
    <m/>
    <m/>
    <n v="0"/>
    <m/>
    <m/>
    <n v="0"/>
    <n v="0"/>
    <n v="0"/>
    <n v="0"/>
    <n v="0"/>
    <m/>
    <s v="117-000-004-017"/>
    <s v="0"/>
    <s v="0"/>
    <s v="1"/>
    <s v="N"/>
    <m/>
    <m/>
    <m/>
    <m/>
    <n v="0"/>
    <n v="1"/>
    <x v="16"/>
    <x v="16"/>
  </r>
  <r>
    <s v="117-000-004-019"/>
    <s v="FEE"/>
    <x v="1"/>
    <s v="FAWN POND"/>
    <n v="601"/>
    <s v="ADM AGAWAM DEVELOPMENT LLC"/>
    <s v="RR"/>
    <m/>
    <m/>
    <n v="2.7391899999999998"/>
    <n v="0"/>
    <n v="0"/>
    <n v="0"/>
    <n v="0"/>
    <m/>
    <n v="0"/>
    <n v="0"/>
    <n v="0"/>
    <m/>
    <n v="0"/>
    <m/>
    <m/>
    <m/>
    <m/>
    <n v="0"/>
    <m/>
    <m/>
    <n v="0"/>
    <n v="0"/>
    <n v="0"/>
    <n v="0"/>
    <n v="0"/>
    <m/>
    <s v="117-000-004-019"/>
    <s v="0"/>
    <s v="0"/>
    <s v="1"/>
    <s v="N"/>
    <m/>
    <m/>
    <m/>
    <m/>
    <n v="0"/>
    <n v="1"/>
    <x v="22"/>
    <x v="22"/>
  </r>
  <r>
    <s v="126_20_0"/>
    <s v="FEE"/>
    <x v="2"/>
    <s v="0"/>
    <n v="700"/>
    <s v="UNK999"/>
    <m/>
    <m/>
    <m/>
    <n v="8.5590100000000007"/>
    <n v="0"/>
    <n v="0"/>
    <n v="0"/>
    <n v="0"/>
    <m/>
    <n v="0"/>
    <n v="0"/>
    <n v="0"/>
    <m/>
    <n v="0"/>
    <m/>
    <m/>
    <m/>
    <m/>
    <n v="0"/>
    <m/>
    <m/>
    <n v="0"/>
    <n v="0"/>
    <n v="0"/>
    <n v="0"/>
    <n v="0"/>
    <m/>
    <m/>
    <m/>
    <m/>
    <m/>
    <m/>
    <m/>
    <m/>
    <m/>
    <m/>
    <n v="0"/>
    <n v="1"/>
    <x v="21"/>
    <x v="21"/>
  </r>
  <r>
    <s v="115-000-001-049"/>
    <s v="FEE"/>
    <x v="1"/>
    <s v="FAWN POND"/>
    <n v="601"/>
    <s v="ADM AGAWAM DEVELOPMENT LLC"/>
    <s v="RR"/>
    <m/>
    <m/>
    <n v="2.5190100000000002"/>
    <n v="0"/>
    <n v="0"/>
    <n v="0"/>
    <n v="0"/>
    <m/>
    <n v="0"/>
    <n v="0"/>
    <n v="0"/>
    <m/>
    <n v="0"/>
    <m/>
    <m/>
    <m/>
    <m/>
    <n v="0"/>
    <m/>
    <m/>
    <n v="0"/>
    <n v="0"/>
    <n v="0"/>
    <n v="0"/>
    <n v="0"/>
    <m/>
    <s v="115-000-001-049"/>
    <s v="0"/>
    <s v="0"/>
    <s v="1"/>
    <s v="N"/>
    <m/>
    <m/>
    <m/>
    <m/>
    <n v="0"/>
    <n v="1"/>
    <x v="16"/>
    <x v="16"/>
  </r>
  <r>
    <s v="115-000-001-012"/>
    <s v="FEE"/>
    <x v="1"/>
    <s v="FAWN POND"/>
    <n v="601"/>
    <s v="ADM AGAWAM DEVELOPMENT LLC"/>
    <s v="RR"/>
    <m/>
    <m/>
    <n v="2.7436600000000002"/>
    <n v="0"/>
    <n v="0"/>
    <n v="0"/>
    <n v="0"/>
    <m/>
    <n v="0"/>
    <n v="0"/>
    <n v="0"/>
    <m/>
    <n v="0"/>
    <m/>
    <m/>
    <m/>
    <m/>
    <n v="0"/>
    <m/>
    <m/>
    <n v="0"/>
    <n v="0"/>
    <n v="0"/>
    <n v="0"/>
    <n v="0"/>
    <m/>
    <s v="115-000-001-012"/>
    <s v="0"/>
    <s v="0"/>
    <s v="1"/>
    <s v="N"/>
    <m/>
    <m/>
    <m/>
    <m/>
    <n v="0"/>
    <n v="1"/>
    <x v="16"/>
    <x v="16"/>
  </r>
  <r>
    <s v="117-000-001D-000"/>
    <s v="FEE"/>
    <x v="1"/>
    <s v="1 CUTTERFIELD RD"/>
    <n v="905"/>
    <s v="OLD COLONY COUNCIL BSA"/>
    <s v="RR"/>
    <m/>
    <m/>
    <n v="50.404960000000003"/>
    <n v="6"/>
    <n v="6"/>
    <n v="6"/>
    <n v="6"/>
    <s v="SEPTIC"/>
    <n v="0"/>
    <n v="0"/>
    <n v="0"/>
    <m/>
    <n v="0"/>
    <m/>
    <m/>
    <m/>
    <s v="SEPTIC"/>
    <n v="0"/>
    <m/>
    <m/>
    <n v="6"/>
    <n v="6"/>
    <n v="0"/>
    <n v="11369"/>
    <n v="1.5"/>
    <m/>
    <s v="117-000-001D-000"/>
    <s v="1965"/>
    <s v="15539"/>
    <s v="6"/>
    <s v="N"/>
    <s v="Sept"/>
    <s v="Well"/>
    <s v="Prop"/>
    <m/>
    <n v="0"/>
    <n v="1"/>
    <x v="23"/>
    <x v="23"/>
  </r>
  <r>
    <s v="117-000-004-018"/>
    <s v="FEE"/>
    <x v="1"/>
    <s v="FAWN POND"/>
    <n v="601"/>
    <s v="ADM AGAWAM DEVELOPMENT LLC"/>
    <s v="RR"/>
    <m/>
    <m/>
    <n v="2.7962600000000002"/>
    <n v="0"/>
    <n v="0"/>
    <n v="0"/>
    <n v="0"/>
    <m/>
    <n v="0"/>
    <n v="0"/>
    <n v="0"/>
    <m/>
    <n v="0"/>
    <m/>
    <m/>
    <m/>
    <m/>
    <n v="0"/>
    <m/>
    <m/>
    <n v="0"/>
    <n v="0"/>
    <n v="0"/>
    <n v="0"/>
    <n v="0"/>
    <m/>
    <s v="117-000-004-018"/>
    <s v="0"/>
    <s v="0"/>
    <s v="1"/>
    <s v="N"/>
    <m/>
    <m/>
    <m/>
    <m/>
    <n v="0"/>
    <n v="1"/>
    <x v="22"/>
    <x v="22"/>
  </r>
  <r>
    <s v="TS_GAPS_NO_MAPPAR"/>
    <m/>
    <x v="1"/>
    <m/>
    <n v="999"/>
    <m/>
    <m/>
    <m/>
    <m/>
    <n v="0.17266000000000001"/>
    <n v="0"/>
    <n v="0"/>
    <n v="0"/>
    <n v="0"/>
    <m/>
    <n v="0"/>
    <n v="0"/>
    <n v="0"/>
    <m/>
    <n v="0"/>
    <m/>
    <m/>
    <m/>
    <m/>
    <n v="0"/>
    <m/>
    <m/>
    <n v="0"/>
    <n v="0"/>
    <n v="0"/>
    <n v="0"/>
    <n v="0"/>
    <m/>
    <m/>
    <s v="0"/>
    <s v="0"/>
    <s v="0"/>
    <m/>
    <m/>
    <m/>
    <m/>
    <m/>
    <n v="0"/>
    <n v="1"/>
    <x v="15"/>
    <x v="15"/>
  </r>
  <r>
    <s v="117-000-004-016"/>
    <s v="FEE"/>
    <x v="1"/>
    <s v="FAWN POND"/>
    <n v="601"/>
    <s v="ADM AGAWAM DEVELOPMENT LLC"/>
    <s v="RR"/>
    <m/>
    <m/>
    <n v="2.8353100000000002"/>
    <n v="0"/>
    <n v="0"/>
    <n v="0"/>
    <n v="0"/>
    <m/>
    <n v="0"/>
    <n v="0"/>
    <n v="0"/>
    <m/>
    <n v="0"/>
    <m/>
    <m/>
    <m/>
    <m/>
    <n v="0"/>
    <m/>
    <m/>
    <n v="0"/>
    <n v="0"/>
    <n v="0"/>
    <n v="0"/>
    <n v="0"/>
    <m/>
    <s v="117-000-004-016"/>
    <s v="0"/>
    <s v="0"/>
    <s v="1"/>
    <s v="N"/>
    <m/>
    <m/>
    <m/>
    <m/>
    <n v="0"/>
    <n v="1"/>
    <x v="16"/>
    <x v="16"/>
  </r>
  <r>
    <s v="TS_GAPS_NO_MAPPAR"/>
    <m/>
    <x v="1"/>
    <m/>
    <n v="999"/>
    <m/>
    <m/>
    <m/>
    <m/>
    <n v="0.37009999999999998"/>
    <n v="0"/>
    <n v="0"/>
    <n v="0"/>
    <n v="0"/>
    <m/>
    <n v="0"/>
    <n v="0"/>
    <n v="0"/>
    <m/>
    <n v="0"/>
    <m/>
    <m/>
    <m/>
    <m/>
    <n v="0"/>
    <m/>
    <m/>
    <n v="0"/>
    <n v="0"/>
    <n v="0"/>
    <n v="0"/>
    <n v="0"/>
    <m/>
    <m/>
    <s v="0"/>
    <s v="0"/>
    <s v="0"/>
    <m/>
    <m/>
    <m/>
    <m/>
    <m/>
    <n v="0"/>
    <n v="1"/>
    <x v="15"/>
    <x v="15"/>
  </r>
  <r>
    <s v="TS_GAPS_NO_MAPPAR"/>
    <m/>
    <x v="1"/>
    <m/>
    <n v="0"/>
    <m/>
    <m/>
    <m/>
    <m/>
    <n v="6.0000000000000002E-5"/>
    <n v="0"/>
    <n v="0"/>
    <n v="0"/>
    <n v="0"/>
    <m/>
    <n v="0"/>
    <n v="0"/>
    <n v="0"/>
    <m/>
    <n v="0"/>
    <m/>
    <m/>
    <m/>
    <m/>
    <n v="0"/>
    <m/>
    <m/>
    <n v="0"/>
    <n v="0"/>
    <n v="0"/>
    <n v="0"/>
    <n v="0"/>
    <m/>
    <m/>
    <s v="0"/>
    <s v="0"/>
    <s v="0"/>
    <m/>
    <m/>
    <m/>
    <m/>
    <m/>
    <n v="0"/>
    <n v="1"/>
    <x v="15"/>
    <x v="15"/>
  </r>
  <r>
    <s v="116-000-004-015"/>
    <s v="FEE"/>
    <x v="1"/>
    <s v="FAWN POND"/>
    <n v="601"/>
    <s v="ADM AGAWAM DEVELOPMENT LLC"/>
    <s v="RR"/>
    <m/>
    <m/>
    <n v="2.70601"/>
    <n v="0"/>
    <n v="0"/>
    <n v="0"/>
    <n v="0"/>
    <m/>
    <n v="0"/>
    <n v="0"/>
    <n v="0"/>
    <m/>
    <n v="0"/>
    <m/>
    <m/>
    <m/>
    <m/>
    <n v="0"/>
    <m/>
    <m/>
    <n v="0"/>
    <n v="0"/>
    <n v="0"/>
    <n v="0"/>
    <n v="0"/>
    <m/>
    <s v="116-000-004-015"/>
    <s v="0"/>
    <s v="0"/>
    <s v="1"/>
    <s v="N"/>
    <m/>
    <m/>
    <m/>
    <m/>
    <n v="0"/>
    <n v="1"/>
    <x v="16"/>
    <x v="16"/>
  </r>
  <r>
    <s v="115-000-001-011"/>
    <s v="FEE"/>
    <x v="1"/>
    <s v="FAWN POND"/>
    <n v="601"/>
    <s v="ADM AGAWAM DEVELOPMENT LLC"/>
    <s v="RR"/>
    <m/>
    <m/>
    <n v="2.7622900000000001"/>
    <n v="0"/>
    <n v="0"/>
    <n v="0"/>
    <n v="0"/>
    <m/>
    <n v="0"/>
    <n v="0"/>
    <n v="0"/>
    <m/>
    <n v="0"/>
    <m/>
    <m/>
    <m/>
    <m/>
    <n v="0"/>
    <m/>
    <m/>
    <n v="0"/>
    <n v="0"/>
    <n v="0"/>
    <n v="0"/>
    <n v="0"/>
    <m/>
    <s v="115-000-001-011"/>
    <s v="0"/>
    <s v="0"/>
    <s v="1"/>
    <s v="N"/>
    <m/>
    <m/>
    <m/>
    <m/>
    <n v="0"/>
    <n v="1"/>
    <x v="16"/>
    <x v="16"/>
  </r>
  <r>
    <s v="115-000-001-048"/>
    <s v="FEE"/>
    <x v="1"/>
    <s v="FAWN POND"/>
    <n v="601"/>
    <s v="ADM AGAWAM DEVELOPMENT LLC"/>
    <s v="RR"/>
    <m/>
    <m/>
    <n v="2.4377800000000001"/>
    <n v="0"/>
    <n v="0"/>
    <n v="0"/>
    <n v="0"/>
    <m/>
    <n v="0"/>
    <n v="0"/>
    <n v="0"/>
    <m/>
    <n v="0"/>
    <m/>
    <m/>
    <m/>
    <m/>
    <n v="0"/>
    <m/>
    <m/>
    <n v="0"/>
    <n v="0"/>
    <n v="0"/>
    <n v="0"/>
    <n v="0"/>
    <m/>
    <s v="115-000-001-048"/>
    <s v="0"/>
    <s v="0"/>
    <s v="1"/>
    <s v="N"/>
    <m/>
    <m/>
    <m/>
    <m/>
    <n v="0"/>
    <n v="1"/>
    <x v="16"/>
    <x v="16"/>
  </r>
  <r>
    <s v="TS_GAPS_NO_MAPPAR"/>
    <m/>
    <x v="1"/>
    <m/>
    <n v="0"/>
    <m/>
    <m/>
    <m/>
    <m/>
    <n v="8.9870000000000005E-2"/>
    <n v="0"/>
    <n v="0"/>
    <n v="0"/>
    <n v="0"/>
    <m/>
    <n v="0"/>
    <n v="0"/>
    <n v="0"/>
    <m/>
    <n v="0"/>
    <m/>
    <m/>
    <m/>
    <m/>
    <n v="0"/>
    <m/>
    <m/>
    <n v="0"/>
    <n v="0"/>
    <n v="0"/>
    <n v="0"/>
    <n v="0"/>
    <m/>
    <m/>
    <s v="0"/>
    <s v="0"/>
    <s v="0"/>
    <m/>
    <m/>
    <m/>
    <m/>
    <m/>
    <n v="0"/>
    <n v="1"/>
    <x v="15"/>
    <x v="15"/>
  </r>
  <r>
    <s v="TS_GAPS_NO_MAPPAR"/>
    <m/>
    <x v="1"/>
    <m/>
    <n v="0"/>
    <m/>
    <m/>
    <m/>
    <m/>
    <n v="1.17E-2"/>
    <n v="0"/>
    <n v="0"/>
    <n v="0"/>
    <n v="0"/>
    <m/>
    <n v="0"/>
    <n v="0"/>
    <n v="0"/>
    <m/>
    <n v="0"/>
    <m/>
    <m/>
    <m/>
    <m/>
    <n v="0"/>
    <m/>
    <m/>
    <n v="0"/>
    <n v="0"/>
    <n v="0"/>
    <n v="0"/>
    <n v="0"/>
    <m/>
    <m/>
    <s v="0"/>
    <s v="0"/>
    <s v="0"/>
    <m/>
    <m/>
    <m/>
    <m/>
    <m/>
    <n v="0"/>
    <n v="1"/>
    <x v="15"/>
    <x v="15"/>
  </r>
  <r>
    <s v="117-000-001B-000"/>
    <s v="FEE"/>
    <x v="1"/>
    <s v="NR FAWN POND"/>
    <n v="905"/>
    <s v="OLD COLONY COUNCIL BSA"/>
    <s v="RR"/>
    <m/>
    <m/>
    <n v="0.35321000000000002"/>
    <n v="0"/>
    <n v="0"/>
    <n v="0"/>
    <n v="0"/>
    <m/>
    <n v="0"/>
    <n v="0"/>
    <n v="0"/>
    <m/>
    <n v="0"/>
    <m/>
    <m/>
    <m/>
    <m/>
    <n v="0"/>
    <m/>
    <m/>
    <n v="0"/>
    <n v="0"/>
    <n v="0"/>
    <n v="0"/>
    <n v="0"/>
    <m/>
    <s v="117-000-001B-000"/>
    <s v="0"/>
    <s v="0"/>
    <s v="0"/>
    <s v="N"/>
    <m/>
    <m/>
    <m/>
    <m/>
    <n v="0"/>
    <n v="1"/>
    <x v="23"/>
    <x v="23"/>
  </r>
  <r>
    <s v="116-000-004-014"/>
    <s v="FEE"/>
    <x v="1"/>
    <s v="FAWN POND"/>
    <n v="601"/>
    <s v="ADM AGAWAM DEVELOPMENT LLC"/>
    <s v="RR"/>
    <m/>
    <m/>
    <n v="2.7963"/>
    <n v="0"/>
    <n v="0"/>
    <n v="0"/>
    <n v="0"/>
    <m/>
    <n v="0"/>
    <n v="0"/>
    <n v="0"/>
    <m/>
    <n v="0"/>
    <m/>
    <m/>
    <m/>
    <m/>
    <n v="0"/>
    <m/>
    <m/>
    <n v="0"/>
    <n v="0"/>
    <n v="0"/>
    <n v="0"/>
    <n v="0"/>
    <m/>
    <s v="116-000-004-014"/>
    <s v="0"/>
    <s v="0"/>
    <s v="1"/>
    <s v="N"/>
    <m/>
    <m/>
    <m/>
    <m/>
    <n v="0"/>
    <n v="1"/>
    <x v="16"/>
    <x v="16"/>
  </r>
  <r>
    <s v="115-000-001-010"/>
    <s v="FEE"/>
    <x v="1"/>
    <s v="FAWN POND"/>
    <n v="601"/>
    <s v="ADM AGAWAM DEVELOPMENT LLC"/>
    <s v="RR"/>
    <m/>
    <m/>
    <n v="2.7657500000000002"/>
    <n v="0"/>
    <n v="0"/>
    <n v="0"/>
    <n v="0"/>
    <m/>
    <n v="0"/>
    <n v="0"/>
    <n v="0"/>
    <m/>
    <n v="0"/>
    <m/>
    <m/>
    <m/>
    <m/>
    <n v="0"/>
    <m/>
    <m/>
    <n v="0"/>
    <n v="0"/>
    <n v="0"/>
    <n v="0"/>
    <n v="0"/>
    <m/>
    <s v="115-000-001-010"/>
    <s v="0"/>
    <s v="0"/>
    <s v="1"/>
    <s v="N"/>
    <m/>
    <m/>
    <m/>
    <m/>
    <n v="0"/>
    <n v="1"/>
    <x v="16"/>
    <x v="16"/>
  </r>
  <r>
    <s v="116-000-004-013"/>
    <s v="FEE"/>
    <x v="1"/>
    <s v="FAWN POND"/>
    <n v="601"/>
    <s v="ADM AGAWAM DEVELOPMENT LLC"/>
    <s v="RR"/>
    <m/>
    <m/>
    <n v="2.7422499999999999"/>
    <n v="0"/>
    <n v="0"/>
    <n v="0"/>
    <n v="0"/>
    <m/>
    <n v="0"/>
    <n v="0"/>
    <n v="0"/>
    <m/>
    <n v="0"/>
    <m/>
    <m/>
    <m/>
    <m/>
    <n v="0"/>
    <m/>
    <m/>
    <n v="0"/>
    <n v="0"/>
    <n v="0"/>
    <n v="0"/>
    <n v="0"/>
    <m/>
    <s v="116-000-004-013"/>
    <s v="0"/>
    <s v="0"/>
    <s v="1"/>
    <s v="N"/>
    <m/>
    <m/>
    <m/>
    <m/>
    <n v="0"/>
    <n v="1"/>
    <x v="16"/>
    <x v="16"/>
  </r>
  <r>
    <s v="129_2_0"/>
    <s v="FEE"/>
    <x v="2"/>
    <s v="75 CRANBERRY RD"/>
    <n v="103"/>
    <s v="PIPER DAVID G SR"/>
    <m/>
    <m/>
    <m/>
    <n v="1.65899"/>
    <n v="0"/>
    <n v="0"/>
    <n v="0"/>
    <n v="0"/>
    <m/>
    <n v="0"/>
    <n v="0"/>
    <n v="0"/>
    <m/>
    <n v="0"/>
    <m/>
    <m/>
    <m/>
    <m/>
    <n v="0"/>
    <m/>
    <m/>
    <n v="0"/>
    <n v="0"/>
    <n v="0"/>
    <n v="0"/>
    <n v="0"/>
    <m/>
    <m/>
    <m/>
    <m/>
    <m/>
    <m/>
    <m/>
    <m/>
    <m/>
    <m/>
    <n v="0"/>
    <n v="1"/>
    <x v="21"/>
    <x v="21"/>
  </r>
  <r>
    <s v="115-000-001-047"/>
    <s v="FEE"/>
    <x v="1"/>
    <s v="FAWN POND"/>
    <n v="601"/>
    <s v="ADM AGAWAM DEVELOPMENT LLC"/>
    <s v="RR"/>
    <m/>
    <m/>
    <n v="2.4375499999999999"/>
    <n v="0"/>
    <n v="0"/>
    <n v="0"/>
    <n v="0"/>
    <m/>
    <n v="0"/>
    <n v="0"/>
    <n v="0"/>
    <m/>
    <n v="0"/>
    <m/>
    <m/>
    <m/>
    <m/>
    <n v="0"/>
    <m/>
    <m/>
    <n v="0"/>
    <n v="0"/>
    <n v="0"/>
    <n v="0"/>
    <n v="0"/>
    <m/>
    <s v="115-000-001-047"/>
    <s v="0"/>
    <s v="0"/>
    <s v="1"/>
    <s v="N"/>
    <m/>
    <m/>
    <m/>
    <m/>
    <n v="0"/>
    <n v="1"/>
    <x v="16"/>
    <x v="16"/>
  </r>
  <r>
    <s v="115-000-001-009"/>
    <s v="FEE"/>
    <x v="1"/>
    <s v="FAWN POND"/>
    <n v="601"/>
    <s v="ADM AGAWAM DEVELOPMENT LLC"/>
    <s v="RR"/>
    <m/>
    <m/>
    <n v="2.7622499999999999"/>
    <n v="0"/>
    <n v="0"/>
    <n v="0"/>
    <n v="0"/>
    <m/>
    <n v="0"/>
    <n v="0"/>
    <n v="0"/>
    <m/>
    <n v="0"/>
    <m/>
    <m/>
    <m/>
    <m/>
    <n v="0"/>
    <m/>
    <m/>
    <n v="0"/>
    <n v="0"/>
    <n v="0"/>
    <n v="0"/>
    <n v="0"/>
    <m/>
    <s v="115-000-001-009"/>
    <s v="0"/>
    <s v="0"/>
    <s v="1"/>
    <s v="N"/>
    <m/>
    <m/>
    <m/>
    <m/>
    <n v="0"/>
    <n v="1"/>
    <x v="16"/>
    <x v="16"/>
  </r>
  <r>
    <s v="116-000-004-012"/>
    <s v="FEE"/>
    <x v="1"/>
    <s v="FAWN POND"/>
    <n v="601"/>
    <s v="ADM AGAWAM DEVELOPMENT LLC"/>
    <s v="RR"/>
    <m/>
    <m/>
    <n v="2.75657"/>
    <n v="0"/>
    <n v="0"/>
    <n v="0"/>
    <n v="0"/>
    <m/>
    <n v="0"/>
    <n v="0"/>
    <n v="0"/>
    <m/>
    <n v="0"/>
    <m/>
    <m/>
    <m/>
    <m/>
    <n v="0"/>
    <m/>
    <m/>
    <n v="0"/>
    <n v="0"/>
    <n v="0"/>
    <n v="0"/>
    <n v="0"/>
    <m/>
    <s v="116-000-004-012"/>
    <s v="0"/>
    <s v="0"/>
    <s v="1"/>
    <s v="N"/>
    <m/>
    <m/>
    <m/>
    <m/>
    <n v="0"/>
    <n v="1"/>
    <x v="16"/>
    <x v="16"/>
  </r>
  <r>
    <s v="115-000-001-008"/>
    <s v="FEE"/>
    <x v="1"/>
    <s v="FAWN POND"/>
    <n v="601"/>
    <s v="ADM AGAWAM DEVELOPMENT LLC"/>
    <s v="RR"/>
    <m/>
    <m/>
    <n v="2.7705099999999998"/>
    <n v="0"/>
    <n v="0"/>
    <n v="0"/>
    <n v="0"/>
    <m/>
    <n v="0"/>
    <n v="0"/>
    <n v="0"/>
    <m/>
    <n v="0"/>
    <m/>
    <m/>
    <m/>
    <m/>
    <n v="0"/>
    <m/>
    <m/>
    <n v="0"/>
    <n v="0"/>
    <n v="0"/>
    <n v="0"/>
    <n v="0"/>
    <m/>
    <s v="115-000-001-008"/>
    <s v="0"/>
    <s v="0"/>
    <s v="1"/>
    <s v="N"/>
    <m/>
    <m/>
    <m/>
    <m/>
    <n v="0"/>
    <n v="1"/>
    <x v="16"/>
    <x v="16"/>
  </r>
  <r>
    <s v="116-000-004-011"/>
    <s v="FEE"/>
    <x v="1"/>
    <s v="FAWN POND"/>
    <n v="601"/>
    <s v="ADM AGAWAM DEVELOPMENT LLC"/>
    <s v="RR"/>
    <m/>
    <m/>
    <n v="2.75074"/>
    <n v="0"/>
    <n v="0"/>
    <n v="0"/>
    <n v="0"/>
    <m/>
    <n v="0"/>
    <n v="0"/>
    <n v="0"/>
    <m/>
    <n v="0"/>
    <m/>
    <m/>
    <m/>
    <m/>
    <n v="0"/>
    <m/>
    <m/>
    <n v="0"/>
    <n v="0"/>
    <n v="0"/>
    <n v="0"/>
    <n v="0"/>
    <m/>
    <s v="116-000-004-011"/>
    <s v="0"/>
    <s v="0"/>
    <s v="1"/>
    <s v="N"/>
    <m/>
    <m/>
    <m/>
    <m/>
    <n v="0"/>
    <n v="1"/>
    <x v="16"/>
    <x v="16"/>
  </r>
  <r>
    <s v="115-000-001-046"/>
    <s v="FEE"/>
    <x v="1"/>
    <s v="FAWN POND"/>
    <n v="601"/>
    <s v="ADM AGAWAM DEVELOPMENT LLC"/>
    <s v="RR"/>
    <m/>
    <m/>
    <n v="2.1543000000000001"/>
    <n v="0"/>
    <n v="0"/>
    <n v="0"/>
    <n v="0"/>
    <m/>
    <n v="0"/>
    <n v="0"/>
    <n v="0"/>
    <m/>
    <n v="0"/>
    <m/>
    <m/>
    <m/>
    <m/>
    <n v="0"/>
    <m/>
    <m/>
    <n v="0"/>
    <n v="0"/>
    <n v="0"/>
    <n v="0"/>
    <n v="0"/>
    <m/>
    <s v="115-000-001-046"/>
    <s v="0"/>
    <s v="0"/>
    <s v="1"/>
    <s v="N"/>
    <m/>
    <m/>
    <m/>
    <m/>
    <n v="0"/>
    <n v="1"/>
    <x v="16"/>
    <x v="16"/>
  </r>
  <r>
    <s v="126-000-001-000U"/>
    <s v="FEE"/>
    <x v="1"/>
    <s v="EAST HEAD RESERVOIR"/>
    <n v="710"/>
    <s v="DAVISON PARTNERS THE"/>
    <s v="RR"/>
    <m/>
    <m/>
    <n v="145.19676999999999"/>
    <n v="0"/>
    <n v="0"/>
    <n v="0"/>
    <n v="0"/>
    <m/>
    <n v="0"/>
    <n v="0"/>
    <n v="0"/>
    <m/>
    <n v="0"/>
    <m/>
    <m/>
    <m/>
    <m/>
    <n v="0"/>
    <m/>
    <m/>
    <n v="0"/>
    <n v="0"/>
    <n v="0"/>
    <n v="0"/>
    <n v="0"/>
    <m/>
    <s v="126-000-001-000U"/>
    <s v="0"/>
    <s v="0"/>
    <s v="0"/>
    <s v="N"/>
    <m/>
    <m/>
    <m/>
    <s v="126-000-002-000,126-000-003-000,126-000-004-000,126-000-005-000"/>
    <n v="0"/>
    <n v="1"/>
    <x v="24"/>
    <x v="24"/>
  </r>
  <r>
    <s v="115-000-001-007"/>
    <s v="FEE"/>
    <x v="1"/>
    <s v="FAWN POND"/>
    <n v="601"/>
    <s v="ADM AGAWAM DEVELOPMENT LLC"/>
    <s v="RR"/>
    <m/>
    <m/>
    <n v="2.7271899999999998"/>
    <n v="0"/>
    <n v="0"/>
    <n v="0"/>
    <n v="0"/>
    <m/>
    <n v="0"/>
    <n v="0"/>
    <n v="0"/>
    <m/>
    <n v="0"/>
    <m/>
    <m/>
    <m/>
    <m/>
    <n v="0"/>
    <m/>
    <m/>
    <n v="0"/>
    <n v="0"/>
    <n v="0"/>
    <n v="0"/>
    <n v="0"/>
    <m/>
    <s v="115-000-001-007"/>
    <s v="0"/>
    <s v="0"/>
    <s v="1"/>
    <s v="N"/>
    <m/>
    <m/>
    <m/>
    <m/>
    <n v="0"/>
    <n v="1"/>
    <x v="16"/>
    <x v="16"/>
  </r>
  <r>
    <s v="116-000-004-010"/>
    <s v="FEE"/>
    <x v="1"/>
    <s v="FAWN POND"/>
    <n v="601"/>
    <s v="ADM AGAWAM DEVELOPMENT LLC"/>
    <s v="RR"/>
    <m/>
    <m/>
    <n v="2.7474599999999998"/>
    <n v="0"/>
    <n v="0"/>
    <n v="0"/>
    <n v="0"/>
    <m/>
    <n v="0"/>
    <n v="0"/>
    <n v="0"/>
    <m/>
    <n v="0"/>
    <m/>
    <m/>
    <m/>
    <m/>
    <n v="0"/>
    <m/>
    <m/>
    <n v="0"/>
    <n v="0"/>
    <n v="0"/>
    <n v="0"/>
    <n v="0"/>
    <m/>
    <s v="116-000-004-010"/>
    <s v="0"/>
    <s v="0"/>
    <s v="1"/>
    <s v="N"/>
    <m/>
    <m/>
    <m/>
    <m/>
    <n v="0"/>
    <n v="1"/>
    <x v="16"/>
    <x v="16"/>
  </r>
  <r>
    <s v="115-000-001-045"/>
    <s v="FEE"/>
    <x v="1"/>
    <s v="FAWN POND"/>
    <n v="601"/>
    <s v="ADM AGAWAM DEVELOPMENT LLC"/>
    <s v="RR"/>
    <m/>
    <m/>
    <n v="1.4657199999999999"/>
    <n v="0"/>
    <n v="0"/>
    <n v="0"/>
    <n v="0"/>
    <m/>
    <n v="0"/>
    <n v="0"/>
    <n v="0"/>
    <m/>
    <n v="0"/>
    <m/>
    <m/>
    <m/>
    <m/>
    <n v="0"/>
    <m/>
    <m/>
    <n v="0"/>
    <n v="0"/>
    <n v="0"/>
    <n v="0"/>
    <n v="0"/>
    <m/>
    <s v="115-000-001-045"/>
    <s v="0"/>
    <s v="0"/>
    <s v="1"/>
    <s v="N"/>
    <m/>
    <m/>
    <m/>
    <m/>
    <n v="0"/>
    <n v="1"/>
    <x v="25"/>
    <x v="25"/>
  </r>
  <r>
    <s v="TS_GAPS_NO_MAPPAR"/>
    <m/>
    <x v="1"/>
    <m/>
    <n v="999"/>
    <m/>
    <m/>
    <m/>
    <m/>
    <n v="0.53708"/>
    <n v="0"/>
    <n v="0"/>
    <n v="0"/>
    <n v="0"/>
    <m/>
    <n v="0"/>
    <n v="0"/>
    <n v="0"/>
    <m/>
    <n v="0"/>
    <m/>
    <m/>
    <m/>
    <m/>
    <n v="0"/>
    <m/>
    <m/>
    <n v="0"/>
    <n v="0"/>
    <n v="0"/>
    <n v="0"/>
    <n v="0"/>
    <m/>
    <m/>
    <s v="0"/>
    <s v="0"/>
    <s v="0"/>
    <m/>
    <m/>
    <m/>
    <m/>
    <m/>
    <n v="0"/>
    <n v="1"/>
    <x v="15"/>
    <x v="15"/>
  </r>
  <r>
    <s v="115-000-001-006"/>
    <s v="FEE"/>
    <x v="1"/>
    <s v="FAWN POND"/>
    <n v="601"/>
    <s v="ADM AGAWAM DEVELOPMENT LLC"/>
    <s v="RR"/>
    <m/>
    <m/>
    <n v="2.7862200000000001"/>
    <n v="0"/>
    <n v="0"/>
    <n v="0"/>
    <n v="0"/>
    <m/>
    <n v="0"/>
    <n v="0"/>
    <n v="0"/>
    <m/>
    <n v="0"/>
    <m/>
    <m/>
    <m/>
    <m/>
    <n v="0"/>
    <m/>
    <m/>
    <n v="0"/>
    <n v="0"/>
    <n v="0"/>
    <n v="0"/>
    <n v="0"/>
    <m/>
    <s v="115-000-001-006"/>
    <s v="0"/>
    <s v="0"/>
    <s v="1"/>
    <s v="N"/>
    <m/>
    <m/>
    <m/>
    <m/>
    <n v="0"/>
    <n v="1"/>
    <x v="16"/>
    <x v="16"/>
  </r>
  <r>
    <s v="116-000-004-009"/>
    <s v="FEE"/>
    <x v="1"/>
    <s v="FAWN POND"/>
    <n v="601"/>
    <s v="ADM AGAWAM DEVELOPMENT LLC"/>
    <s v="RR"/>
    <m/>
    <m/>
    <n v="2.7410299999999999"/>
    <n v="0"/>
    <n v="0"/>
    <n v="0"/>
    <n v="0"/>
    <m/>
    <n v="0"/>
    <n v="0"/>
    <n v="0"/>
    <m/>
    <n v="0"/>
    <m/>
    <m/>
    <m/>
    <m/>
    <n v="0"/>
    <m/>
    <m/>
    <n v="0"/>
    <n v="0"/>
    <n v="0"/>
    <n v="0"/>
    <n v="0"/>
    <m/>
    <s v="116-000-004-009"/>
    <s v="0"/>
    <s v="0"/>
    <s v="1"/>
    <s v="N"/>
    <m/>
    <m/>
    <m/>
    <m/>
    <n v="0"/>
    <n v="1"/>
    <x v="16"/>
    <x v="16"/>
  </r>
  <r>
    <s v="116-000-004-008"/>
    <s v="FEE"/>
    <x v="1"/>
    <s v="FAWN POND"/>
    <n v="601"/>
    <s v="ADM AGAWAM DEVELOPMENT LLC"/>
    <s v="RR"/>
    <m/>
    <m/>
    <n v="2.7663899999999999"/>
    <n v="0"/>
    <n v="0"/>
    <n v="0"/>
    <n v="0"/>
    <m/>
    <n v="0"/>
    <n v="0"/>
    <n v="0"/>
    <m/>
    <n v="0"/>
    <m/>
    <m/>
    <m/>
    <m/>
    <n v="0"/>
    <m/>
    <m/>
    <n v="0"/>
    <n v="0"/>
    <n v="0"/>
    <n v="0"/>
    <n v="0"/>
    <m/>
    <s v="116-000-004-008"/>
    <s v="0"/>
    <s v="0"/>
    <s v="1"/>
    <s v="N"/>
    <m/>
    <m/>
    <m/>
    <m/>
    <n v="0"/>
    <n v="1"/>
    <x v="16"/>
    <x v="16"/>
  </r>
  <r>
    <s v="115-000-001-044"/>
    <s v="FEE"/>
    <x v="1"/>
    <s v="FAWN POND"/>
    <n v="601"/>
    <s v="ADM AGAWAM DEVELOPMENT LLC"/>
    <s v="RR"/>
    <m/>
    <m/>
    <n v="0.70408000000000004"/>
    <n v="0"/>
    <n v="0"/>
    <n v="0"/>
    <n v="0"/>
    <m/>
    <n v="0"/>
    <n v="0"/>
    <n v="0"/>
    <m/>
    <n v="0"/>
    <m/>
    <m/>
    <m/>
    <m/>
    <n v="0"/>
    <m/>
    <m/>
    <n v="0"/>
    <n v="0"/>
    <n v="0"/>
    <n v="0"/>
    <n v="0"/>
    <m/>
    <s v="115-000-001-044"/>
    <s v="0"/>
    <s v="0"/>
    <s v="1"/>
    <s v="N"/>
    <m/>
    <m/>
    <m/>
    <m/>
    <n v="0"/>
    <n v="1"/>
    <x v="25"/>
    <x v="25"/>
  </r>
  <r>
    <s v="115-000-001-005"/>
    <s v="FEE"/>
    <x v="1"/>
    <s v="FAWN POND"/>
    <n v="601"/>
    <s v="ADM AGAWAM DEVELOPMENT LLC"/>
    <s v="RR"/>
    <m/>
    <m/>
    <n v="2.7600699999999998"/>
    <n v="0"/>
    <n v="0"/>
    <n v="0"/>
    <n v="0"/>
    <m/>
    <n v="0"/>
    <n v="0"/>
    <n v="0"/>
    <m/>
    <n v="0"/>
    <m/>
    <m/>
    <m/>
    <m/>
    <n v="0"/>
    <m/>
    <m/>
    <n v="0"/>
    <n v="0"/>
    <n v="0"/>
    <n v="0"/>
    <n v="0"/>
    <m/>
    <s v="115-000-001-005"/>
    <s v="0"/>
    <s v="0"/>
    <s v="1"/>
    <s v="N"/>
    <m/>
    <m/>
    <m/>
    <m/>
    <n v="0"/>
    <n v="1"/>
    <x v="16"/>
    <x v="16"/>
  </r>
  <r>
    <s v="115-000-001-043"/>
    <s v="FEE"/>
    <x v="1"/>
    <s v="FAWN POND"/>
    <n v="601"/>
    <s v="ADM AGAWAM DEVELOPMENT LLC"/>
    <s v="RR"/>
    <m/>
    <m/>
    <n v="3.8019999999999998E-2"/>
    <n v="0"/>
    <n v="0"/>
    <n v="0"/>
    <n v="0"/>
    <m/>
    <n v="0"/>
    <n v="0"/>
    <n v="0"/>
    <m/>
    <n v="0"/>
    <m/>
    <m/>
    <m/>
    <m/>
    <n v="0"/>
    <m/>
    <m/>
    <n v="0"/>
    <n v="0"/>
    <n v="0"/>
    <n v="0"/>
    <n v="0"/>
    <m/>
    <s v="115-000-001-043"/>
    <s v="0"/>
    <s v="0"/>
    <s v="1"/>
    <s v="N"/>
    <m/>
    <m/>
    <m/>
    <m/>
    <n v="0"/>
    <n v="1"/>
    <x v="25"/>
    <x v="25"/>
  </r>
  <r>
    <s v="116-000-004-007"/>
    <s v="FEE"/>
    <x v="1"/>
    <s v="FAWN POND"/>
    <n v="601"/>
    <s v="ADM AGAWAM DEVELOPMENT LLC"/>
    <s v="RR"/>
    <m/>
    <m/>
    <n v="2.7667799999999998"/>
    <n v="0"/>
    <n v="0"/>
    <n v="0"/>
    <n v="0"/>
    <m/>
    <n v="0"/>
    <n v="0"/>
    <n v="0"/>
    <m/>
    <n v="0"/>
    <m/>
    <m/>
    <m/>
    <m/>
    <n v="0"/>
    <m/>
    <m/>
    <n v="0"/>
    <n v="0"/>
    <n v="0"/>
    <n v="0"/>
    <n v="0"/>
    <m/>
    <s v="116-000-004-007"/>
    <s v="0"/>
    <s v="0"/>
    <s v="1"/>
    <s v="N"/>
    <m/>
    <m/>
    <m/>
    <m/>
    <n v="0"/>
    <n v="1"/>
    <x v="16"/>
    <x v="16"/>
  </r>
  <r>
    <s v="TS_GAPS_NO_MAPPAR"/>
    <m/>
    <x v="1"/>
    <m/>
    <n v="999"/>
    <m/>
    <m/>
    <m/>
    <m/>
    <n v="0.77229000000000003"/>
    <n v="0"/>
    <n v="0"/>
    <n v="0"/>
    <n v="0"/>
    <m/>
    <n v="0"/>
    <n v="0"/>
    <n v="0"/>
    <m/>
    <n v="0"/>
    <m/>
    <m/>
    <m/>
    <m/>
    <n v="0"/>
    <m/>
    <m/>
    <n v="0"/>
    <n v="0"/>
    <n v="0"/>
    <n v="0"/>
    <n v="0"/>
    <m/>
    <m/>
    <s v="0"/>
    <s v="0"/>
    <s v="0"/>
    <m/>
    <m/>
    <m/>
    <m/>
    <m/>
    <n v="0"/>
    <n v="1"/>
    <x v="15"/>
    <x v="15"/>
  </r>
  <r>
    <s v="115-000-001-004"/>
    <s v="FEE"/>
    <x v="1"/>
    <s v="FAWN POND"/>
    <n v="601"/>
    <s v="ADM AGAWAM DEVELOPMENT LLC"/>
    <s v="RR"/>
    <m/>
    <m/>
    <n v="2.75827"/>
    <n v="0"/>
    <n v="0"/>
    <n v="0"/>
    <n v="0"/>
    <m/>
    <n v="0"/>
    <n v="0"/>
    <n v="0"/>
    <m/>
    <n v="0"/>
    <m/>
    <m/>
    <m/>
    <m/>
    <n v="0"/>
    <m/>
    <m/>
    <n v="0"/>
    <n v="0"/>
    <n v="0"/>
    <n v="0"/>
    <n v="0"/>
    <m/>
    <s v="115-000-001-004"/>
    <s v="0"/>
    <s v="0"/>
    <s v="1"/>
    <s v="N"/>
    <m/>
    <m/>
    <m/>
    <m/>
    <n v="0"/>
    <n v="1"/>
    <x v="16"/>
    <x v="16"/>
  </r>
  <r>
    <s v="131_2_1"/>
    <s v="FEE"/>
    <x v="2"/>
    <s v="0 FEDERAL RD"/>
    <n v="700"/>
    <s v="A D MAKEPEACE CO INC"/>
    <m/>
    <m/>
    <m/>
    <n v="547.42124000000001"/>
    <n v="1"/>
    <n v="1"/>
    <n v="1"/>
    <n v="1"/>
    <s v="SEPTIC"/>
    <n v="0"/>
    <n v="0"/>
    <n v="0"/>
    <m/>
    <n v="0"/>
    <m/>
    <m/>
    <m/>
    <s v="SEPTIC"/>
    <n v="0"/>
    <m/>
    <m/>
    <n v="1"/>
    <n v="1"/>
    <n v="0"/>
    <n v="0"/>
    <n v="0"/>
    <m/>
    <m/>
    <m/>
    <m/>
    <m/>
    <m/>
    <m/>
    <m/>
    <m/>
    <m/>
    <n v="0"/>
    <n v="1"/>
    <x v="15"/>
    <x v="15"/>
  </r>
  <r>
    <s v="116-000-004-006"/>
    <s v="FEE"/>
    <x v="1"/>
    <s v="FAWN POND"/>
    <n v="601"/>
    <s v="ADM AGAWAM DEVELOPMENT LLC"/>
    <s v="RR"/>
    <m/>
    <m/>
    <n v="2.7479300000000002"/>
    <n v="0"/>
    <n v="0"/>
    <n v="0"/>
    <n v="0"/>
    <m/>
    <n v="0"/>
    <n v="0"/>
    <n v="0"/>
    <m/>
    <n v="0"/>
    <m/>
    <m/>
    <m/>
    <m/>
    <n v="0"/>
    <m/>
    <m/>
    <n v="0"/>
    <n v="0"/>
    <n v="0"/>
    <n v="0"/>
    <n v="0"/>
    <m/>
    <s v="116-000-004-006"/>
    <s v="0"/>
    <s v="0"/>
    <s v="1"/>
    <s v="N"/>
    <m/>
    <m/>
    <m/>
    <m/>
    <n v="0"/>
    <n v="1"/>
    <x v="16"/>
    <x v="16"/>
  </r>
  <r>
    <s v="115-000-001-003"/>
    <s v="FEE"/>
    <x v="1"/>
    <s v="FAWN POND"/>
    <n v="601"/>
    <s v="ADM AGAWAM DEVELOPMENT LLC"/>
    <s v="RR"/>
    <m/>
    <m/>
    <n v="2.7621099999999998"/>
    <n v="0"/>
    <n v="0"/>
    <n v="0"/>
    <n v="0"/>
    <m/>
    <n v="0"/>
    <n v="0"/>
    <n v="0"/>
    <m/>
    <n v="0"/>
    <m/>
    <m/>
    <m/>
    <m/>
    <n v="0"/>
    <m/>
    <m/>
    <n v="0"/>
    <n v="0"/>
    <n v="0"/>
    <n v="0"/>
    <n v="0"/>
    <m/>
    <s v="115-000-001-003"/>
    <s v="0"/>
    <s v="0"/>
    <s v="1"/>
    <s v="N"/>
    <m/>
    <m/>
    <m/>
    <m/>
    <n v="0"/>
    <n v="1"/>
    <x v="16"/>
    <x v="16"/>
  </r>
  <r>
    <s v="116-000-004-005"/>
    <s v="FEE"/>
    <x v="1"/>
    <s v="FAWN POND"/>
    <n v="601"/>
    <s v="ADM AGAWAM DEVELOPMENT LLC"/>
    <s v="RR"/>
    <m/>
    <m/>
    <n v="2.7437499999999999"/>
    <n v="0"/>
    <n v="0"/>
    <n v="0"/>
    <n v="0"/>
    <m/>
    <n v="0"/>
    <n v="0"/>
    <n v="0"/>
    <m/>
    <n v="0"/>
    <m/>
    <m/>
    <m/>
    <m/>
    <n v="0"/>
    <m/>
    <m/>
    <n v="0"/>
    <n v="0"/>
    <n v="0"/>
    <n v="0"/>
    <n v="0"/>
    <m/>
    <s v="116-000-004-005"/>
    <s v="0"/>
    <s v="0"/>
    <s v="1"/>
    <s v="N"/>
    <m/>
    <m/>
    <m/>
    <m/>
    <n v="0"/>
    <n v="1"/>
    <x v="16"/>
    <x v="16"/>
  </r>
  <r>
    <s v="126-000-006-000U"/>
    <s v="FEE"/>
    <x v="1"/>
    <s v="EAST HEAD RESERVOIR"/>
    <n v="710"/>
    <s v="DAVISON PARTNERS THE"/>
    <s v="RR"/>
    <m/>
    <m/>
    <n v="8.4547699999999999"/>
    <n v="0"/>
    <n v="0"/>
    <n v="0"/>
    <n v="0"/>
    <m/>
    <n v="0"/>
    <n v="0"/>
    <n v="0"/>
    <m/>
    <n v="0"/>
    <m/>
    <m/>
    <m/>
    <m/>
    <n v="0"/>
    <m/>
    <m/>
    <n v="0"/>
    <n v="0"/>
    <n v="0"/>
    <n v="0"/>
    <n v="0"/>
    <m/>
    <s v="126-000-006-000U"/>
    <s v="0"/>
    <s v="0"/>
    <s v="0"/>
    <s v="N"/>
    <m/>
    <m/>
    <m/>
    <s v="126-000-006-000"/>
    <n v="0"/>
    <n v="1"/>
    <x v="24"/>
    <x v="24"/>
  </r>
  <r>
    <s v="130_6_0"/>
    <s v="FEE"/>
    <x v="2"/>
    <s v="0 CRANBERRY RD"/>
    <n v="700"/>
    <s v="DAVISON PARTNERS"/>
    <m/>
    <m/>
    <m/>
    <n v="98.809340000000006"/>
    <n v="0"/>
    <n v="0"/>
    <n v="0"/>
    <n v="0"/>
    <m/>
    <n v="0"/>
    <n v="0"/>
    <n v="0"/>
    <m/>
    <n v="0"/>
    <m/>
    <m/>
    <m/>
    <m/>
    <n v="0"/>
    <m/>
    <m/>
    <n v="0"/>
    <n v="0"/>
    <n v="0"/>
    <n v="0"/>
    <n v="0"/>
    <m/>
    <m/>
    <m/>
    <m/>
    <m/>
    <m/>
    <m/>
    <m/>
    <m/>
    <m/>
    <n v="0"/>
    <n v="1"/>
    <x v="15"/>
    <x v="15"/>
  </r>
  <r>
    <s v="115-000-001-002"/>
    <s v="FEE"/>
    <x v="1"/>
    <s v="FAWN POND"/>
    <n v="601"/>
    <s v="ADM AGAWAM DEVELOPMENT LLC"/>
    <s v="RR"/>
    <m/>
    <m/>
    <n v="2.8165800000000001"/>
    <n v="0"/>
    <n v="0"/>
    <n v="0"/>
    <n v="0"/>
    <m/>
    <n v="0"/>
    <n v="0"/>
    <n v="0"/>
    <m/>
    <n v="0"/>
    <m/>
    <m/>
    <m/>
    <m/>
    <n v="0"/>
    <m/>
    <m/>
    <n v="0"/>
    <n v="0"/>
    <n v="0"/>
    <n v="0"/>
    <n v="0"/>
    <m/>
    <s v="115-000-001-002"/>
    <s v="0"/>
    <s v="0"/>
    <s v="1"/>
    <s v="N"/>
    <m/>
    <m/>
    <m/>
    <m/>
    <n v="0"/>
    <n v="1"/>
    <x v="16"/>
    <x v="16"/>
  </r>
  <r>
    <s v="116-000-004-004"/>
    <s v="FEE"/>
    <x v="1"/>
    <s v="FAWN POND"/>
    <n v="601"/>
    <s v="ADM AGAWAM DEVELOPMENT LLC"/>
    <s v="RR"/>
    <m/>
    <m/>
    <n v="2.7657600000000002"/>
    <n v="0"/>
    <n v="0"/>
    <n v="0"/>
    <n v="0"/>
    <m/>
    <n v="0"/>
    <n v="0"/>
    <n v="0"/>
    <m/>
    <n v="0"/>
    <m/>
    <m/>
    <m/>
    <m/>
    <n v="0"/>
    <m/>
    <m/>
    <n v="0"/>
    <n v="0"/>
    <n v="0"/>
    <n v="0"/>
    <n v="0"/>
    <m/>
    <s v="116-000-004-004"/>
    <s v="0"/>
    <s v="0"/>
    <s v="1"/>
    <s v="N"/>
    <m/>
    <m/>
    <m/>
    <m/>
    <n v="0"/>
    <n v="1"/>
    <x v="16"/>
    <x v="16"/>
  </r>
  <r>
    <s v="115-000-001-001"/>
    <s v="FEE"/>
    <x v="1"/>
    <s v="FAWN POND"/>
    <n v="601"/>
    <s v="ADM AGAWAM DEVELOPMENT LLC"/>
    <s v="RR"/>
    <m/>
    <m/>
    <n v="2.72376"/>
    <n v="0"/>
    <n v="0"/>
    <n v="0"/>
    <n v="0"/>
    <m/>
    <n v="0"/>
    <n v="0"/>
    <n v="0"/>
    <m/>
    <n v="0"/>
    <m/>
    <m/>
    <m/>
    <m/>
    <n v="0"/>
    <m/>
    <m/>
    <n v="0"/>
    <n v="0"/>
    <n v="0"/>
    <n v="0"/>
    <n v="0"/>
    <m/>
    <s v="115-000-001-001"/>
    <s v="0"/>
    <s v="0"/>
    <s v="1"/>
    <s v="N"/>
    <m/>
    <m/>
    <m/>
    <m/>
    <n v="0"/>
    <n v="1"/>
    <x v="16"/>
    <x v="16"/>
  </r>
  <r>
    <s v="116-000-004-003"/>
    <s v="FEE"/>
    <x v="1"/>
    <s v="FAWN POND"/>
    <n v="601"/>
    <s v="ADM AGAWAM DEVELOPMENT LLC"/>
    <s v="RR"/>
    <m/>
    <m/>
    <n v="2.7328999999999999"/>
    <n v="0"/>
    <n v="0"/>
    <n v="0"/>
    <n v="0"/>
    <m/>
    <n v="0"/>
    <n v="0"/>
    <n v="0"/>
    <m/>
    <n v="0"/>
    <m/>
    <m/>
    <m/>
    <m/>
    <n v="0"/>
    <m/>
    <m/>
    <n v="0"/>
    <n v="0"/>
    <n v="0"/>
    <n v="0"/>
    <n v="0"/>
    <m/>
    <s v="116-000-004-003"/>
    <s v="0"/>
    <s v="0"/>
    <s v="1"/>
    <s v="N"/>
    <m/>
    <m/>
    <m/>
    <m/>
    <n v="0"/>
    <n v="1"/>
    <x v="16"/>
    <x v="16"/>
  </r>
  <r>
    <s v="114-000-004B-000"/>
    <s v="FEE"/>
    <x v="1"/>
    <s v="IND LAND DIV 1870"/>
    <n v="132"/>
    <s v="NSTAR ELECTRIC COMPANY"/>
    <s v="RR"/>
    <m/>
    <m/>
    <n v="3.9465300000000001"/>
    <n v="0"/>
    <n v="0"/>
    <n v="0"/>
    <n v="0"/>
    <m/>
    <n v="0"/>
    <n v="0"/>
    <n v="0"/>
    <m/>
    <n v="0"/>
    <m/>
    <m/>
    <m/>
    <m/>
    <n v="0"/>
    <m/>
    <m/>
    <n v="0"/>
    <n v="0"/>
    <n v="0"/>
    <n v="0"/>
    <n v="0"/>
    <m/>
    <s v="114-000-004B-000"/>
    <s v="0"/>
    <s v="0"/>
    <s v="0"/>
    <s v="N"/>
    <m/>
    <m/>
    <m/>
    <m/>
    <n v="0"/>
    <n v="1"/>
    <x v="16"/>
    <x v="16"/>
  </r>
  <r>
    <s v="114-000-006-000"/>
    <s v="FEE"/>
    <x v="1"/>
    <s v="WAREHAM RD"/>
    <n v="802"/>
    <s v="WOODSIDE REALTY TRUST"/>
    <s v="RR"/>
    <m/>
    <m/>
    <n v="3.5955900000000001"/>
    <n v="0"/>
    <n v="0"/>
    <n v="0"/>
    <n v="0"/>
    <m/>
    <n v="0"/>
    <n v="0"/>
    <n v="0"/>
    <m/>
    <n v="0"/>
    <m/>
    <m/>
    <m/>
    <m/>
    <n v="0"/>
    <m/>
    <m/>
    <n v="0"/>
    <n v="0"/>
    <n v="0"/>
    <n v="0"/>
    <n v="0"/>
    <m/>
    <s v="114-000-006-000"/>
    <s v="0"/>
    <s v="0"/>
    <s v="0"/>
    <s v="N"/>
    <m/>
    <m/>
    <m/>
    <m/>
    <n v="0"/>
    <n v="1"/>
    <x v="25"/>
    <x v="25"/>
  </r>
  <r>
    <s v="114-000-002A-000"/>
    <s v="FEE"/>
    <x v="1"/>
    <s v="WAREHAM RD"/>
    <n v="903"/>
    <s v="PLYMOUTH TOWN OF"/>
    <s v="RR"/>
    <m/>
    <m/>
    <n v="2.5149699999999999"/>
    <n v="0"/>
    <n v="0"/>
    <n v="0"/>
    <n v="0"/>
    <m/>
    <n v="0"/>
    <n v="0"/>
    <n v="0"/>
    <m/>
    <n v="0"/>
    <m/>
    <m/>
    <m/>
    <m/>
    <n v="0"/>
    <m/>
    <m/>
    <n v="0"/>
    <n v="0"/>
    <n v="0"/>
    <n v="0"/>
    <n v="0"/>
    <m/>
    <s v="114-000-002A-000"/>
    <s v="0"/>
    <s v="0"/>
    <s v="0"/>
    <s v="N"/>
    <m/>
    <m/>
    <m/>
    <m/>
    <n v="0"/>
    <n v="1"/>
    <x v="16"/>
    <x v="16"/>
  </r>
  <r>
    <s v="114-000-002B-000"/>
    <s v="FEE"/>
    <x v="1"/>
    <s v="WAREHAM RD"/>
    <n v="903"/>
    <s v="PLYMOUTH TOWN OF"/>
    <s v="RR"/>
    <m/>
    <m/>
    <n v="3.61822"/>
    <n v="0"/>
    <n v="0"/>
    <n v="0"/>
    <n v="0"/>
    <m/>
    <n v="0"/>
    <n v="0"/>
    <n v="0"/>
    <m/>
    <n v="0"/>
    <m/>
    <m/>
    <m/>
    <m/>
    <n v="0"/>
    <m/>
    <m/>
    <n v="0"/>
    <n v="0"/>
    <n v="0"/>
    <n v="0"/>
    <n v="0"/>
    <m/>
    <s v="114-000-002B-000"/>
    <s v="0"/>
    <s v="0"/>
    <s v="0"/>
    <s v="N"/>
    <m/>
    <m/>
    <m/>
    <m/>
    <n v="0"/>
    <n v="1"/>
    <x v="16"/>
    <x v="16"/>
  </r>
  <r>
    <s v="116-000-001-000"/>
    <s v="FEE"/>
    <x v="1"/>
    <s v="FAWN POND"/>
    <n v="905"/>
    <s v="OLD COLONY COUNCIL BSA"/>
    <s v="RR"/>
    <m/>
    <m/>
    <n v="237.98596000000001"/>
    <n v="10"/>
    <n v="10"/>
    <n v="10"/>
    <n v="14"/>
    <s v="SEPTIC"/>
    <n v="0"/>
    <n v="0"/>
    <n v="0"/>
    <m/>
    <n v="0"/>
    <m/>
    <m/>
    <m/>
    <s v="SEPTIC"/>
    <n v="0"/>
    <m/>
    <m/>
    <n v="10"/>
    <n v="10"/>
    <n v="0"/>
    <n v="15484"/>
    <n v="1"/>
    <m/>
    <s v="116-000-001-000"/>
    <s v="1965"/>
    <s v="24276"/>
    <s v="14"/>
    <s v="N"/>
    <s v="Well"/>
    <s v="Sept"/>
    <s v="Prop"/>
    <s v="unk13"/>
    <n v="0"/>
    <n v="1"/>
    <x v="23"/>
    <x v="23"/>
  </r>
  <r>
    <s v="114-000-004A-000"/>
    <s v="FEE"/>
    <x v="1"/>
    <s v="OFF WAREHAM RD"/>
    <n v="132"/>
    <s v="BYRNE RICHARD K"/>
    <s v="RR"/>
    <m/>
    <m/>
    <n v="3.5968599999999999"/>
    <n v="0"/>
    <n v="0"/>
    <n v="0"/>
    <n v="0"/>
    <m/>
    <n v="0"/>
    <n v="0"/>
    <n v="0"/>
    <m/>
    <n v="0"/>
    <m/>
    <m/>
    <m/>
    <m/>
    <n v="0"/>
    <m/>
    <m/>
    <n v="0"/>
    <n v="0"/>
    <n v="0"/>
    <n v="0"/>
    <n v="0"/>
    <m/>
    <s v="114-000-004A-000"/>
    <s v="0"/>
    <s v="0"/>
    <s v="0"/>
    <s v="N"/>
    <m/>
    <m/>
    <m/>
    <m/>
    <n v="0"/>
    <n v="1"/>
    <x v="25"/>
    <x v="25"/>
  </r>
  <r>
    <s v="129_2_0"/>
    <s v="FEE"/>
    <x v="2"/>
    <s v="75 CRANBERRY RD"/>
    <n v="103"/>
    <s v="PIPER DAVID G SR"/>
    <m/>
    <m/>
    <m/>
    <n v="27.733409999999999"/>
    <n v="76"/>
    <n v="76"/>
    <n v="76"/>
    <n v="76"/>
    <s v="SEPTIC"/>
    <n v="0"/>
    <n v="0"/>
    <n v="0"/>
    <m/>
    <n v="0"/>
    <m/>
    <m/>
    <m/>
    <s v="SEPTIC"/>
    <n v="0"/>
    <m/>
    <m/>
    <n v="76"/>
    <n v="76"/>
    <n v="0"/>
    <n v="0"/>
    <n v="0"/>
    <m/>
    <m/>
    <m/>
    <m/>
    <m/>
    <m/>
    <m/>
    <m/>
    <m/>
    <m/>
    <n v="0"/>
    <n v="1"/>
    <x v="21"/>
    <x v="21"/>
  </r>
  <r>
    <s v="114-000-001E-000"/>
    <s v="FEE"/>
    <x v="1"/>
    <s v="WAREHAM RD"/>
    <n v="130"/>
    <s v="CABS NOMINEE TRUST"/>
    <s v="RR"/>
    <m/>
    <m/>
    <n v="1.87988"/>
    <n v="0"/>
    <n v="0"/>
    <n v="0"/>
    <n v="0"/>
    <m/>
    <n v="0"/>
    <n v="0"/>
    <n v="0"/>
    <m/>
    <n v="0"/>
    <m/>
    <m/>
    <m/>
    <m/>
    <n v="0"/>
    <m/>
    <m/>
    <n v="0"/>
    <n v="0"/>
    <n v="0"/>
    <n v="0"/>
    <n v="0"/>
    <m/>
    <s v="114-000-001E-000"/>
    <s v="0"/>
    <s v="0"/>
    <s v="0"/>
    <s v="N"/>
    <m/>
    <m/>
    <m/>
    <m/>
    <n v="0"/>
    <n v="1"/>
    <x v="25"/>
    <x v="25"/>
  </r>
  <r>
    <s v="114-000-003B-000"/>
    <m/>
    <x v="1"/>
    <s v="0 WAREHAM RD"/>
    <n v="132"/>
    <s v="T-BONE DEVELOPMENT LLC"/>
    <s v="RR"/>
    <m/>
    <m/>
    <n v="0.87092999999999998"/>
    <n v="0"/>
    <n v="0"/>
    <n v="0"/>
    <n v="0"/>
    <m/>
    <n v="0"/>
    <n v="0"/>
    <n v="0"/>
    <m/>
    <n v="0"/>
    <m/>
    <m/>
    <m/>
    <m/>
    <n v="0"/>
    <m/>
    <m/>
    <n v="0"/>
    <n v="0"/>
    <n v="0"/>
    <n v="0"/>
    <n v="0"/>
    <m/>
    <s v="114-000-003B-000"/>
    <s v="0"/>
    <s v="0"/>
    <s v="1"/>
    <s v="N"/>
    <m/>
    <m/>
    <m/>
    <m/>
    <n v="0"/>
    <n v="1"/>
    <x v="25"/>
    <x v="25"/>
  </r>
  <r>
    <s v="114-000-003-003"/>
    <s v="FEE"/>
    <x v="1"/>
    <s v="142 WAREHAM RD"/>
    <n v="101"/>
    <s v="JOHNSON ADAM M"/>
    <s v="RR"/>
    <m/>
    <m/>
    <n v="2.8828900000000002"/>
    <n v="0"/>
    <n v="1"/>
    <n v="0"/>
    <n v="1"/>
    <m/>
    <n v="0"/>
    <n v="0"/>
    <n v="0"/>
    <m/>
    <n v="0"/>
    <m/>
    <m/>
    <m/>
    <s v="SEPTIC"/>
    <n v="0"/>
    <m/>
    <m/>
    <n v="0"/>
    <n v="1"/>
    <n v="0"/>
    <n v="2109"/>
    <n v="2"/>
    <m/>
    <s v="114-000-003-003"/>
    <s v="2005"/>
    <s v="3724"/>
    <s v="1"/>
    <s v="N"/>
    <s v="Well"/>
    <s v="Sept"/>
    <m/>
    <m/>
    <n v="0"/>
    <n v="1"/>
    <x v="25"/>
    <x v="25"/>
  </r>
  <r>
    <s v="114-000-005-000"/>
    <s v="FEE"/>
    <x v="1"/>
    <s v="BET BOURNE &amp; WAREHAM"/>
    <n v="130"/>
    <s v="ADM AGAWAM DEVELOPMENT LLC"/>
    <s v="RR"/>
    <m/>
    <m/>
    <n v="0.47510999999999998"/>
    <n v="0"/>
    <n v="0"/>
    <n v="0"/>
    <n v="0"/>
    <m/>
    <n v="0"/>
    <n v="0"/>
    <n v="0"/>
    <m/>
    <n v="0"/>
    <m/>
    <m/>
    <m/>
    <m/>
    <n v="0"/>
    <m/>
    <m/>
    <n v="0"/>
    <n v="0"/>
    <n v="0"/>
    <n v="0"/>
    <n v="0"/>
    <m/>
    <s v="114-000-005-000"/>
    <s v="0"/>
    <s v="0"/>
    <s v="0"/>
    <s v="N"/>
    <m/>
    <m/>
    <m/>
    <m/>
    <n v="0"/>
    <n v="1"/>
    <x v="25"/>
    <x v="25"/>
  </r>
  <r>
    <s v="TS_GAPS_NO_MAPPAR"/>
    <m/>
    <x v="1"/>
    <m/>
    <n v="0"/>
    <m/>
    <m/>
    <m/>
    <m/>
    <n v="0.65395000000000003"/>
    <n v="0"/>
    <n v="0"/>
    <n v="0"/>
    <n v="0"/>
    <m/>
    <n v="0"/>
    <n v="0"/>
    <n v="0"/>
    <m/>
    <n v="0"/>
    <m/>
    <m/>
    <m/>
    <m/>
    <n v="0"/>
    <m/>
    <m/>
    <n v="0"/>
    <n v="0"/>
    <n v="0"/>
    <n v="0"/>
    <n v="0"/>
    <m/>
    <m/>
    <s v="0"/>
    <s v="0"/>
    <s v="0"/>
    <m/>
    <m/>
    <m/>
    <m/>
    <m/>
    <n v="0"/>
    <n v="1"/>
    <x v="26"/>
    <x v="26"/>
  </r>
  <r>
    <s v="114-000-001D-000"/>
    <s v="FEE"/>
    <x v="1"/>
    <s v="WAREHAM RD"/>
    <n v="130"/>
    <s v="CABS NOMINEE TRUST"/>
    <s v="RR"/>
    <m/>
    <m/>
    <n v="2.11036"/>
    <n v="0"/>
    <n v="0"/>
    <n v="0"/>
    <n v="0"/>
    <m/>
    <n v="0"/>
    <n v="0"/>
    <n v="0"/>
    <m/>
    <n v="0"/>
    <m/>
    <m/>
    <m/>
    <m/>
    <n v="0"/>
    <m/>
    <m/>
    <n v="0"/>
    <n v="0"/>
    <n v="0"/>
    <n v="0"/>
    <n v="0"/>
    <m/>
    <s v="114-000-001D-000"/>
    <s v="0"/>
    <s v="0"/>
    <s v="0"/>
    <s v="N"/>
    <m/>
    <m/>
    <m/>
    <m/>
    <n v="0"/>
    <n v="1"/>
    <x v="25"/>
    <x v="25"/>
  </r>
  <r>
    <s v="114-000-003-002"/>
    <s v="FEE"/>
    <x v="1"/>
    <s v="138 WAREHAM RD"/>
    <n v="101"/>
    <s v="BYGATE TRACY L"/>
    <s v="RR"/>
    <m/>
    <m/>
    <n v="2.75291"/>
    <n v="1"/>
    <n v="1"/>
    <n v="1"/>
    <n v="1"/>
    <s v="SEPTIC"/>
    <n v="0"/>
    <n v="0"/>
    <n v="0"/>
    <m/>
    <n v="0"/>
    <m/>
    <m/>
    <m/>
    <s v="SEPTIC"/>
    <n v="0"/>
    <m/>
    <m/>
    <n v="1"/>
    <n v="1"/>
    <n v="0"/>
    <n v="1512"/>
    <n v="1.5"/>
    <m/>
    <s v="114-000-003-002"/>
    <s v="2003"/>
    <s v="3936"/>
    <s v="1"/>
    <s v="N"/>
    <s v="Well"/>
    <s v="Sept"/>
    <s v="Prop"/>
    <m/>
    <n v="0"/>
    <n v="1"/>
    <x v="25"/>
    <x v="25"/>
  </r>
  <r>
    <s v="114-000-001C-000"/>
    <s v="FEE"/>
    <x v="1"/>
    <s v="WAREHAM RD"/>
    <n v="130"/>
    <s v="CABS NOMINEE TRUST"/>
    <s v="RR"/>
    <m/>
    <m/>
    <n v="2.1773199999999999"/>
    <n v="0"/>
    <n v="0"/>
    <n v="0"/>
    <n v="0"/>
    <m/>
    <n v="0"/>
    <n v="0"/>
    <n v="0"/>
    <m/>
    <n v="0"/>
    <m/>
    <m/>
    <m/>
    <m/>
    <n v="0"/>
    <m/>
    <m/>
    <n v="0"/>
    <n v="0"/>
    <n v="0"/>
    <n v="0"/>
    <n v="0"/>
    <m/>
    <s v="114-000-001C-000"/>
    <s v="0"/>
    <s v="0"/>
    <s v="0"/>
    <s v="N"/>
    <m/>
    <m/>
    <m/>
    <m/>
    <n v="0"/>
    <n v="1"/>
    <x v="25"/>
    <x v="25"/>
  </r>
  <r>
    <s v="116-000-002A-000"/>
    <s v="FEE"/>
    <x v="1"/>
    <s v="NR FAWN POND"/>
    <n v="905"/>
    <s v="OLD COLONY COUNCIL BSA"/>
    <s v="RR"/>
    <m/>
    <m/>
    <n v="64.537130000000005"/>
    <n v="0"/>
    <n v="0"/>
    <n v="0"/>
    <n v="0"/>
    <m/>
    <n v="0"/>
    <n v="0"/>
    <n v="0"/>
    <m/>
    <n v="0"/>
    <m/>
    <m/>
    <m/>
    <m/>
    <n v="0"/>
    <m/>
    <m/>
    <n v="0"/>
    <n v="0"/>
    <n v="0"/>
    <n v="0"/>
    <n v="0"/>
    <m/>
    <s v="116-000-002A-000"/>
    <s v="0"/>
    <s v="0"/>
    <s v="0"/>
    <s v="N"/>
    <m/>
    <m/>
    <m/>
    <s v="unk14"/>
    <n v="0"/>
    <n v="1"/>
    <x v="19"/>
    <x v="19"/>
  </r>
  <r>
    <s v="114-000-003-001"/>
    <s v="FEE"/>
    <x v="1"/>
    <s v="122 WAREHAM RD"/>
    <n v="109"/>
    <s v="BENWAY GEORGE A III"/>
    <s v="RR"/>
    <m/>
    <m/>
    <n v="2.5859800000000002"/>
    <n v="0"/>
    <n v="8"/>
    <n v="0"/>
    <n v="8"/>
    <m/>
    <n v="0"/>
    <n v="0"/>
    <n v="0"/>
    <m/>
    <n v="0"/>
    <m/>
    <m/>
    <m/>
    <s v="SEPTIC"/>
    <n v="0"/>
    <m/>
    <m/>
    <n v="0"/>
    <n v="8"/>
    <n v="0"/>
    <n v="5408"/>
    <n v="1"/>
    <m/>
    <s v="114-000-003-001"/>
    <s v="2007"/>
    <s v="5408"/>
    <s v="8"/>
    <s v="N"/>
    <s v="Well"/>
    <s v="Sept"/>
    <m/>
    <m/>
    <n v="0"/>
    <n v="1"/>
    <x v="25"/>
    <x v="25"/>
  </r>
  <r>
    <s v="116-000-004-002"/>
    <s v="FEE"/>
    <x v="1"/>
    <s v="121 WAREHAM RD"/>
    <n v="101"/>
    <s v="GLASS CANDY L"/>
    <s v="RR"/>
    <m/>
    <m/>
    <n v="2.6864300000000001"/>
    <n v="1"/>
    <n v="1"/>
    <n v="1"/>
    <n v="1"/>
    <s v="SEPTIC"/>
    <n v="0"/>
    <n v="0"/>
    <n v="0"/>
    <m/>
    <n v="0"/>
    <m/>
    <m/>
    <m/>
    <s v="SEPTIC"/>
    <n v="0"/>
    <m/>
    <m/>
    <n v="1"/>
    <n v="1"/>
    <n v="0"/>
    <n v="2040"/>
    <n v="1.75"/>
    <m/>
    <s v="116-000-004-002"/>
    <s v="2003"/>
    <s v="3972"/>
    <s v="1"/>
    <s v="Y"/>
    <s v="Well"/>
    <s v="Sept"/>
    <s v="Prop"/>
    <m/>
    <n v="0"/>
    <n v="1"/>
    <x v="25"/>
    <x v="25"/>
  </r>
  <r>
    <s v="E_8_0"/>
    <s v="FEE"/>
    <x v="2"/>
    <s v="194 CRANBERRY RD"/>
    <n v="911"/>
    <s v="COMMONWEALTH OF MASS"/>
    <m/>
    <m/>
    <m/>
    <n v="1239.4493600000001"/>
    <n v="1"/>
    <n v="1"/>
    <n v="1"/>
    <n v="1"/>
    <s v="SEPTIC"/>
    <n v="0"/>
    <n v="0"/>
    <n v="0"/>
    <m/>
    <n v="0"/>
    <m/>
    <m/>
    <m/>
    <s v="SEPTIC"/>
    <n v="0"/>
    <s v="fee simple"/>
    <s v="YES"/>
    <n v="1"/>
    <n v="1"/>
    <n v="0"/>
    <n v="0"/>
    <n v="0"/>
    <m/>
    <m/>
    <m/>
    <m/>
    <m/>
    <m/>
    <m/>
    <m/>
    <m/>
    <m/>
    <n v="0"/>
    <n v="1"/>
    <x v="15"/>
    <x v="15"/>
  </r>
  <r>
    <s v="111-000-001C-011"/>
    <m/>
    <x v="1"/>
    <s v="120 WAREHAM RD"/>
    <n v="101"/>
    <s v="CROSBY JOEL S"/>
    <s v="RR"/>
    <m/>
    <m/>
    <n v="2.31358"/>
    <n v="1"/>
    <n v="1"/>
    <n v="1"/>
    <n v="1"/>
    <s v="SEPTIC"/>
    <n v="0"/>
    <n v="0"/>
    <n v="0"/>
    <m/>
    <n v="0"/>
    <m/>
    <m/>
    <m/>
    <s v="SEPTIC"/>
    <n v="0"/>
    <m/>
    <m/>
    <n v="1"/>
    <n v="1"/>
    <n v="0"/>
    <n v="2352"/>
    <n v="2"/>
    <m/>
    <s v="111-000-001C-011"/>
    <s v="2004"/>
    <s v="3844"/>
    <s v="1"/>
    <s v="Y"/>
    <s v="Well"/>
    <s v="Sept"/>
    <m/>
    <m/>
    <n v="0"/>
    <n v="1"/>
    <x v="25"/>
    <x v="25"/>
  </r>
  <r>
    <s v="116-000-004-001"/>
    <s v="FEE"/>
    <x v="1"/>
    <s v="111 WAREHAM RD"/>
    <n v="101"/>
    <s v="BALLYVOURNEY REALTY TRUST"/>
    <s v="RR"/>
    <m/>
    <m/>
    <n v="2.7316699999999998"/>
    <n v="1"/>
    <n v="1"/>
    <n v="1"/>
    <n v="1"/>
    <s v="SEPTIC"/>
    <n v="0"/>
    <n v="0"/>
    <n v="0"/>
    <m/>
    <n v="0"/>
    <m/>
    <m/>
    <m/>
    <s v="SEPTIC"/>
    <n v="0"/>
    <m/>
    <m/>
    <n v="1"/>
    <n v="1"/>
    <n v="0"/>
    <n v="2160"/>
    <n v="2"/>
    <m/>
    <s v="116-000-004-001"/>
    <s v="2003"/>
    <s v="3668"/>
    <s v="1"/>
    <s v="Y"/>
    <s v="Well"/>
    <s v="Sept"/>
    <s v="Prop"/>
    <m/>
    <n v="0"/>
    <n v="1"/>
    <x v="25"/>
    <x v="25"/>
  </r>
  <r>
    <s v="130_2_0"/>
    <s v="FEE"/>
    <x v="2"/>
    <s v="138 CRANBERRY RD"/>
    <n v="13"/>
    <s v="WHITE G. GREGORY"/>
    <m/>
    <m/>
    <m/>
    <n v="10.147589999999999"/>
    <n v="1"/>
    <n v="1"/>
    <n v="1"/>
    <n v="1"/>
    <s v="SEPTIC"/>
    <n v="0"/>
    <n v="0"/>
    <n v="0"/>
    <m/>
    <n v="0"/>
    <m/>
    <m/>
    <m/>
    <s v="SEPTIC"/>
    <n v="0"/>
    <m/>
    <m/>
    <n v="1"/>
    <n v="1"/>
    <n v="0"/>
    <n v="0"/>
    <n v="0"/>
    <m/>
    <m/>
    <m/>
    <m/>
    <m/>
    <m/>
    <m/>
    <m/>
    <m/>
    <m/>
    <n v="0"/>
    <n v="1"/>
    <x v="15"/>
    <x v="15"/>
  </r>
  <r>
    <s v="111-000-001C-010"/>
    <m/>
    <x v="1"/>
    <s v="112 WAREHAM RD"/>
    <n v="101"/>
    <s v="THOMPSON TIMOTHY P"/>
    <s v="RR"/>
    <m/>
    <m/>
    <n v="2.2842799999999999"/>
    <n v="1"/>
    <n v="1"/>
    <n v="1"/>
    <n v="1"/>
    <s v="SEPTIC"/>
    <n v="0"/>
    <n v="0"/>
    <n v="0"/>
    <m/>
    <n v="0"/>
    <m/>
    <m/>
    <m/>
    <s v="SEPTIC"/>
    <n v="0"/>
    <m/>
    <m/>
    <n v="1"/>
    <n v="1"/>
    <n v="0"/>
    <n v="3261"/>
    <n v="2.2999999999999998"/>
    <m/>
    <s v="111-000-001C-010"/>
    <s v="2004"/>
    <s v="7360"/>
    <s v="1"/>
    <s v="Y"/>
    <s v="Well"/>
    <s v="Sept"/>
    <s v="Prop"/>
    <m/>
    <n v="0"/>
    <n v="1"/>
    <x v="25"/>
    <x v="25"/>
  </r>
  <r>
    <s v="TS_GAPS_NO_MAPPAR"/>
    <m/>
    <x v="1"/>
    <m/>
    <n v="0"/>
    <m/>
    <m/>
    <m/>
    <m/>
    <n v="1.0000000000000001E-5"/>
    <n v="0"/>
    <n v="0"/>
    <n v="0"/>
    <n v="0"/>
    <m/>
    <n v="0"/>
    <n v="0"/>
    <n v="0"/>
    <m/>
    <n v="0"/>
    <m/>
    <m/>
    <m/>
    <m/>
    <n v="0"/>
    <m/>
    <m/>
    <n v="0"/>
    <n v="0"/>
    <n v="0"/>
    <n v="0"/>
    <n v="0"/>
    <m/>
    <m/>
    <s v="0"/>
    <s v="0"/>
    <s v="0"/>
    <m/>
    <m/>
    <m/>
    <m/>
    <m/>
    <n v="0"/>
    <n v="1"/>
    <x v="26"/>
    <x v="26"/>
  </r>
  <r>
    <s v="130_1_1A"/>
    <s v="FEE"/>
    <x v="2"/>
    <s v="124 CRANBERRY RD"/>
    <n v="101"/>
    <s v="MIHALEC MICHAEL L"/>
    <m/>
    <m/>
    <m/>
    <n v="1.55562"/>
    <n v="1"/>
    <n v="1"/>
    <n v="1"/>
    <n v="1"/>
    <s v="SEPTIC"/>
    <n v="0"/>
    <n v="0"/>
    <n v="0"/>
    <m/>
    <n v="0"/>
    <m/>
    <m/>
    <m/>
    <s v="SEPTIC"/>
    <n v="0"/>
    <m/>
    <m/>
    <n v="1"/>
    <n v="1"/>
    <n v="0"/>
    <n v="0"/>
    <n v="0"/>
    <m/>
    <m/>
    <m/>
    <m/>
    <m/>
    <m/>
    <m/>
    <m/>
    <m/>
    <m/>
    <n v="0"/>
    <n v="1"/>
    <x v="15"/>
    <x v="15"/>
  </r>
  <r>
    <s v="111-000-001C-009"/>
    <m/>
    <x v="1"/>
    <s v="WAREHAM RD"/>
    <n v="601"/>
    <s v="ADM AGAWAM DEVELOPMENT LLC"/>
    <s v="RR"/>
    <m/>
    <m/>
    <n v="2.2792599999999998"/>
    <n v="0"/>
    <n v="0"/>
    <n v="0"/>
    <n v="0"/>
    <m/>
    <n v="0"/>
    <n v="0"/>
    <n v="0"/>
    <m/>
    <n v="0"/>
    <m/>
    <m/>
    <m/>
    <m/>
    <n v="0"/>
    <m/>
    <m/>
    <n v="0"/>
    <n v="0"/>
    <n v="0"/>
    <n v="0"/>
    <n v="0"/>
    <m/>
    <s v="111-000-001C-009"/>
    <s v="0"/>
    <s v="0"/>
    <s v="0"/>
    <s v="N"/>
    <m/>
    <m/>
    <m/>
    <m/>
    <n v="0"/>
    <n v="1"/>
    <x v="25"/>
    <x v="25"/>
  </r>
  <r>
    <s v="111-000-001C-008"/>
    <s v="FEE"/>
    <x v="1"/>
    <s v="94 WAREHAM RD"/>
    <n v="101"/>
    <s v="PIZZI SCOTT"/>
    <s v="RR"/>
    <m/>
    <m/>
    <n v="2.4333800000000001"/>
    <n v="4"/>
    <n v="1"/>
    <n v="4"/>
    <n v="1"/>
    <s v="SEPTIC"/>
    <n v="0"/>
    <n v="0"/>
    <n v="0"/>
    <m/>
    <n v="0"/>
    <m/>
    <m/>
    <m/>
    <s v="SEPTIC"/>
    <n v="0"/>
    <m/>
    <m/>
    <n v="4"/>
    <n v="1"/>
    <n v="0"/>
    <n v="3276"/>
    <n v="2"/>
    <m/>
    <s v="111-000-001C-008"/>
    <s v="2004"/>
    <s v="4912"/>
    <s v="1"/>
    <s v="Y"/>
    <s v="Well"/>
    <s v="Sept"/>
    <s v="Prop"/>
    <m/>
    <n v="0"/>
    <n v="1"/>
    <x v="25"/>
    <x v="25"/>
  </r>
  <r>
    <s v="130_1_7"/>
    <s v="FEE"/>
    <x v="2"/>
    <m/>
    <n v="999"/>
    <s v="UNK-195"/>
    <m/>
    <m/>
    <m/>
    <n v="1.4175599999999999"/>
    <n v="0"/>
    <n v="0"/>
    <n v="0"/>
    <n v="0"/>
    <m/>
    <n v="0"/>
    <n v="0"/>
    <n v="0"/>
    <m/>
    <n v="0"/>
    <m/>
    <m/>
    <m/>
    <m/>
    <n v="0"/>
    <m/>
    <m/>
    <n v="0"/>
    <n v="0"/>
    <n v="0"/>
    <n v="0"/>
    <n v="0"/>
    <m/>
    <m/>
    <m/>
    <m/>
    <m/>
    <m/>
    <m/>
    <m/>
    <m/>
    <m/>
    <n v="0"/>
    <n v="1"/>
    <x v="15"/>
    <x v="15"/>
  </r>
  <r>
    <s v="111-000-001C-007"/>
    <m/>
    <x v="1"/>
    <s v="86 WAREHAM RD"/>
    <n v="101"/>
    <s v="RYLL PETER D"/>
    <s v="RR"/>
    <m/>
    <m/>
    <n v="2.7546499999999998"/>
    <n v="1"/>
    <n v="1"/>
    <n v="1"/>
    <n v="1"/>
    <s v="SEPTIC"/>
    <n v="0"/>
    <n v="0"/>
    <n v="0"/>
    <m/>
    <n v="0"/>
    <m/>
    <m/>
    <m/>
    <s v="SEPTIC"/>
    <n v="0"/>
    <m/>
    <m/>
    <n v="1"/>
    <n v="1"/>
    <n v="0"/>
    <n v="2160"/>
    <n v="2"/>
    <m/>
    <s v="111-000-001C-007"/>
    <s v="2004"/>
    <s v="3668"/>
    <s v="1"/>
    <s v="Y"/>
    <s v="Well"/>
    <s v="Sept"/>
    <s v="Prop"/>
    <m/>
    <n v="0"/>
    <n v="1"/>
    <x v="25"/>
    <x v="25"/>
  </r>
  <r>
    <s v="130_3_0"/>
    <s v="FEE"/>
    <x v="2"/>
    <s v="0 CRANBERRY RD"/>
    <n v="700"/>
    <s v="BENSONS POND INC"/>
    <m/>
    <m/>
    <m/>
    <n v="18.894659999999998"/>
    <n v="0"/>
    <n v="0"/>
    <n v="0"/>
    <n v="0"/>
    <m/>
    <n v="0"/>
    <n v="0"/>
    <n v="0"/>
    <m/>
    <n v="0"/>
    <m/>
    <m/>
    <m/>
    <m/>
    <n v="0"/>
    <m/>
    <m/>
    <n v="0"/>
    <n v="0"/>
    <n v="0"/>
    <n v="0"/>
    <n v="0"/>
    <m/>
    <m/>
    <m/>
    <m/>
    <m/>
    <m/>
    <m/>
    <m/>
    <m/>
    <m/>
    <n v="0"/>
    <n v="1"/>
    <x v="15"/>
    <x v="15"/>
  </r>
  <r>
    <s v="130_1_8"/>
    <s v="FEE"/>
    <x v="2"/>
    <m/>
    <n v="999"/>
    <s v="UNK-196"/>
    <m/>
    <m/>
    <m/>
    <n v="6.76126"/>
    <n v="0"/>
    <n v="0"/>
    <n v="0"/>
    <n v="0"/>
    <m/>
    <n v="0"/>
    <n v="0"/>
    <n v="0"/>
    <m/>
    <n v="0"/>
    <m/>
    <m/>
    <m/>
    <m/>
    <n v="0"/>
    <m/>
    <m/>
    <n v="0"/>
    <n v="0"/>
    <n v="0"/>
    <n v="0"/>
    <n v="0"/>
    <m/>
    <m/>
    <m/>
    <m/>
    <m/>
    <m/>
    <m/>
    <m/>
    <m/>
    <m/>
    <n v="0"/>
    <n v="1"/>
    <x v="15"/>
    <x v="15"/>
  </r>
  <r>
    <s v="130_1_6"/>
    <s v="FEE"/>
    <x v="2"/>
    <m/>
    <n v="999"/>
    <s v="UNK-194"/>
    <m/>
    <m/>
    <m/>
    <n v="2.1155599999999999"/>
    <n v="0"/>
    <n v="0"/>
    <n v="0"/>
    <n v="0"/>
    <m/>
    <n v="0"/>
    <n v="0"/>
    <n v="0"/>
    <m/>
    <n v="0"/>
    <m/>
    <m/>
    <m/>
    <m/>
    <n v="0"/>
    <m/>
    <m/>
    <n v="0"/>
    <n v="0"/>
    <n v="0"/>
    <n v="0"/>
    <n v="0"/>
    <m/>
    <m/>
    <m/>
    <m/>
    <m/>
    <m/>
    <m/>
    <m/>
    <m/>
    <m/>
    <n v="0"/>
    <n v="1"/>
    <x v="15"/>
    <x v="15"/>
  </r>
  <r>
    <s v="111-000-010-000"/>
    <s v="FEE"/>
    <x v="1"/>
    <s v="NR HALFWAY POND"/>
    <n v="132"/>
    <s v="FIRTH RUSSELL A"/>
    <s v="RR"/>
    <m/>
    <m/>
    <n v="8.5449999999999998E-2"/>
    <n v="0"/>
    <n v="0"/>
    <n v="0"/>
    <n v="0"/>
    <m/>
    <n v="0"/>
    <n v="0"/>
    <n v="0"/>
    <m/>
    <n v="0"/>
    <m/>
    <m/>
    <m/>
    <m/>
    <n v="0"/>
    <m/>
    <m/>
    <n v="0"/>
    <n v="0"/>
    <n v="0"/>
    <n v="0"/>
    <n v="0"/>
    <m/>
    <s v="111-000-010-000"/>
    <s v="0"/>
    <s v="0"/>
    <s v="0"/>
    <s v="N"/>
    <m/>
    <m/>
    <m/>
    <m/>
    <n v="0"/>
    <n v="1"/>
    <x v="25"/>
    <x v="25"/>
  </r>
  <r>
    <s v="111-000-035-000U"/>
    <s v="FEE"/>
    <x v="1"/>
    <s v="70 WAREHAM RD"/>
    <n v="101"/>
    <s v="SEWARD KEVIN G"/>
    <s v="RR"/>
    <m/>
    <m/>
    <n v="1.9766600000000001"/>
    <n v="1"/>
    <n v="1"/>
    <n v="1"/>
    <n v="1"/>
    <s v="SEPTIC"/>
    <n v="0"/>
    <n v="0"/>
    <n v="0"/>
    <m/>
    <n v="0"/>
    <m/>
    <m/>
    <m/>
    <s v="SEPTIC"/>
    <n v="0"/>
    <m/>
    <m/>
    <n v="1"/>
    <n v="1"/>
    <n v="0"/>
    <n v="2410"/>
    <n v="1.75"/>
    <m/>
    <s v="111-000-035-000U"/>
    <s v="2004"/>
    <s v="3695"/>
    <s v="1"/>
    <s v="N"/>
    <s v="Well"/>
    <s v="Sept"/>
    <s v="Prop"/>
    <m/>
    <n v="0"/>
    <n v="1"/>
    <x v="25"/>
    <x v="25"/>
  </r>
  <r>
    <s v="111-000-034-009"/>
    <s v="FEE"/>
    <x v="1"/>
    <s v="68 WAREHAM RD"/>
    <n v="101"/>
    <s v="JOMAR REALTY TRUST"/>
    <s v="RR"/>
    <m/>
    <m/>
    <n v="2.6284399999999999"/>
    <n v="1"/>
    <n v="1"/>
    <n v="1"/>
    <n v="1"/>
    <s v="SEPTIC"/>
    <n v="0"/>
    <n v="0"/>
    <n v="0"/>
    <m/>
    <n v="0"/>
    <m/>
    <m/>
    <m/>
    <s v="SEPTIC"/>
    <n v="0"/>
    <m/>
    <m/>
    <n v="1"/>
    <n v="1"/>
    <n v="1"/>
    <n v="1647"/>
    <n v="1.5"/>
    <m/>
    <s v="111-000-034-009"/>
    <s v="1977"/>
    <s v="3906"/>
    <s v="1"/>
    <s v="Y"/>
    <s v="Well"/>
    <s v="Sept"/>
    <m/>
    <m/>
    <n v="0"/>
    <n v="1"/>
    <x v="25"/>
    <x v="25"/>
  </r>
  <r>
    <s v="130_1_0"/>
    <s v="FEE"/>
    <x v="2"/>
    <s v="0 CRANBERRY RD"/>
    <n v="393"/>
    <s v="HAMLIN REALTY LLC"/>
    <m/>
    <m/>
    <m/>
    <n v="6.7414300000000003"/>
    <n v="0"/>
    <n v="0"/>
    <n v="0"/>
    <n v="0"/>
    <m/>
    <n v="0"/>
    <n v="0"/>
    <n v="0"/>
    <m/>
    <n v="0"/>
    <m/>
    <m/>
    <m/>
    <m/>
    <n v="0"/>
    <m/>
    <m/>
    <n v="0"/>
    <n v="0"/>
    <n v="0"/>
    <n v="0"/>
    <n v="0"/>
    <m/>
    <m/>
    <m/>
    <m/>
    <m/>
    <m/>
    <m/>
    <m/>
    <m/>
    <m/>
    <n v="0"/>
    <n v="1"/>
    <x v="15"/>
    <x v="15"/>
  </r>
  <r>
    <s v="125_18_6F"/>
    <s v="FEE"/>
    <x v="2"/>
    <s v="78 CRANBERRY RD"/>
    <n v="101"/>
    <s v="BATSON THOMAS R"/>
    <m/>
    <m/>
    <m/>
    <n v="0.82750000000000001"/>
    <n v="1"/>
    <n v="1"/>
    <n v="1"/>
    <n v="1"/>
    <s v="SEPTIC"/>
    <n v="0"/>
    <n v="0"/>
    <n v="0"/>
    <m/>
    <n v="0"/>
    <m/>
    <m/>
    <m/>
    <s v="SEPTIC"/>
    <n v="0"/>
    <m/>
    <m/>
    <n v="1"/>
    <n v="1"/>
    <n v="0"/>
    <n v="0"/>
    <n v="0"/>
    <m/>
    <m/>
    <m/>
    <m/>
    <m/>
    <m/>
    <m/>
    <m/>
    <m/>
    <m/>
    <n v="0"/>
    <n v="1"/>
    <x v="21"/>
    <x v="21"/>
  </r>
  <r>
    <s v="TS_GAPS_NO_MAPPAR"/>
    <m/>
    <x v="1"/>
    <m/>
    <n v="0"/>
    <m/>
    <m/>
    <m/>
    <m/>
    <n v="0.12787000000000001"/>
    <n v="0"/>
    <n v="0"/>
    <n v="0"/>
    <n v="0"/>
    <m/>
    <n v="0"/>
    <n v="0"/>
    <n v="0"/>
    <m/>
    <n v="0"/>
    <m/>
    <m/>
    <m/>
    <m/>
    <n v="0"/>
    <m/>
    <m/>
    <n v="0"/>
    <n v="0"/>
    <n v="0"/>
    <n v="0"/>
    <n v="0"/>
    <m/>
    <m/>
    <s v="0"/>
    <s v="0"/>
    <s v="0"/>
    <m/>
    <m/>
    <m/>
    <m/>
    <m/>
    <n v="0"/>
    <n v="1"/>
    <x v="26"/>
    <x v="26"/>
  </r>
  <r>
    <s v="111-000-034-008"/>
    <s v="FEE"/>
    <x v="1"/>
    <s v="64 WAREHAM RD"/>
    <n v="101"/>
    <s v="FIRTH RUSSELL A"/>
    <s v="RR"/>
    <m/>
    <m/>
    <n v="2.1377700000000002"/>
    <n v="1"/>
    <n v="1"/>
    <n v="1"/>
    <n v="1"/>
    <s v="SEPTIC"/>
    <n v="0"/>
    <n v="0"/>
    <n v="0"/>
    <m/>
    <n v="0"/>
    <m/>
    <m/>
    <m/>
    <s v="SEPTIC"/>
    <n v="0"/>
    <m/>
    <m/>
    <n v="1"/>
    <n v="1"/>
    <n v="3"/>
    <n v="2240"/>
    <n v="2"/>
    <m/>
    <s v="111-000-034-008"/>
    <s v="1989"/>
    <s v="4554"/>
    <s v="1"/>
    <s v="Y"/>
    <s v="Well"/>
    <s v="Sept"/>
    <m/>
    <m/>
    <n v="0"/>
    <n v="1"/>
    <x v="25"/>
    <x v="25"/>
  </r>
  <r>
    <s v="110-000-032-000"/>
    <s v="FEE"/>
    <x v="1"/>
    <s v="AGAWAM RD"/>
    <n v="132"/>
    <s v="ADM AGAWAM DEVELOPMENT LLC"/>
    <s v="RR"/>
    <m/>
    <m/>
    <n v="7.69123"/>
    <n v="0"/>
    <n v="0"/>
    <n v="0"/>
    <n v="0"/>
    <m/>
    <n v="0"/>
    <n v="0"/>
    <n v="0"/>
    <m/>
    <n v="0"/>
    <m/>
    <m/>
    <m/>
    <m/>
    <n v="0"/>
    <m/>
    <m/>
    <n v="0"/>
    <n v="0"/>
    <n v="0"/>
    <n v="0"/>
    <n v="0"/>
    <m/>
    <s v="110-000-032-000"/>
    <s v="0"/>
    <s v="0"/>
    <s v="0"/>
    <s v="N"/>
    <m/>
    <m/>
    <m/>
    <s v="unk7"/>
    <n v="0"/>
    <n v="1"/>
    <x v="27"/>
    <x v="27"/>
  </r>
  <r>
    <s v="110-000-031-000"/>
    <s v="FEE"/>
    <x v="1"/>
    <s v="FAWN POND RD"/>
    <n v="132"/>
    <s v="CANDELORA LEONARD J"/>
    <s v="RR"/>
    <m/>
    <m/>
    <n v="0.23705000000000001"/>
    <n v="0"/>
    <n v="0"/>
    <n v="0"/>
    <n v="0"/>
    <m/>
    <n v="0"/>
    <n v="0"/>
    <n v="0"/>
    <m/>
    <n v="0"/>
    <m/>
    <m/>
    <m/>
    <m/>
    <n v="0"/>
    <m/>
    <m/>
    <n v="0"/>
    <n v="0"/>
    <n v="0"/>
    <n v="0"/>
    <n v="0"/>
    <m/>
    <s v="110-000-031-000"/>
    <s v="0"/>
    <s v="0"/>
    <s v="0"/>
    <s v="Y"/>
    <m/>
    <m/>
    <m/>
    <m/>
    <n v="0"/>
    <n v="1"/>
    <x v="28"/>
    <x v="28"/>
  </r>
  <r>
    <s v="125_23_0"/>
    <s v="FEE"/>
    <x v="2"/>
    <s v="82 CRANBERRY RD"/>
    <n v="101"/>
    <s v="OMEARA MARGARET"/>
    <m/>
    <m/>
    <m/>
    <n v="0.90636000000000005"/>
    <n v="1"/>
    <n v="1"/>
    <n v="1"/>
    <n v="1"/>
    <s v="SEPTIC"/>
    <n v="0"/>
    <n v="0"/>
    <n v="0"/>
    <m/>
    <n v="0"/>
    <m/>
    <m/>
    <m/>
    <s v="SEPTIC"/>
    <n v="0"/>
    <m/>
    <m/>
    <n v="1"/>
    <n v="1"/>
    <n v="0"/>
    <n v="0"/>
    <n v="0"/>
    <m/>
    <m/>
    <m/>
    <m/>
    <m/>
    <m/>
    <m/>
    <m/>
    <m/>
    <m/>
    <n v="0"/>
    <n v="1"/>
    <x v="21"/>
    <x v="21"/>
  </r>
  <r>
    <s v="130_1_3"/>
    <s v="FEE"/>
    <x v="2"/>
    <s v="110 CRANBERRY RD"/>
    <n v="101"/>
    <s v="QBI HOMES, INC"/>
    <m/>
    <m/>
    <m/>
    <n v="1.3937999999999999"/>
    <n v="0"/>
    <n v="0"/>
    <n v="0"/>
    <n v="0"/>
    <m/>
    <n v="0"/>
    <n v="0"/>
    <n v="0"/>
    <m/>
    <n v="0"/>
    <m/>
    <m/>
    <m/>
    <m/>
    <n v="0"/>
    <m/>
    <m/>
    <n v="0"/>
    <n v="0"/>
    <n v="0"/>
    <n v="0"/>
    <n v="0"/>
    <m/>
    <m/>
    <m/>
    <m/>
    <m/>
    <m/>
    <m/>
    <m/>
    <m/>
    <m/>
    <n v="0"/>
    <n v="1"/>
    <x v="15"/>
    <x v="15"/>
  </r>
  <r>
    <s v="110-000-035-000"/>
    <s v="FEE"/>
    <x v="1"/>
    <s v="AGAWAM RD"/>
    <n v="132"/>
    <s v="HOLLIS ANTOINETTE M LIFE ESTATE"/>
    <s v="RR"/>
    <m/>
    <m/>
    <n v="0.31269999999999998"/>
    <n v="0"/>
    <n v="0"/>
    <n v="0"/>
    <n v="0"/>
    <m/>
    <n v="0"/>
    <n v="0"/>
    <n v="0"/>
    <m/>
    <n v="0"/>
    <m/>
    <m/>
    <m/>
    <m/>
    <n v="0"/>
    <m/>
    <m/>
    <n v="0"/>
    <n v="0"/>
    <n v="0"/>
    <n v="0"/>
    <n v="0"/>
    <m/>
    <s v="110-000-035-000"/>
    <s v="0"/>
    <s v="0"/>
    <s v="0"/>
    <s v="N"/>
    <m/>
    <m/>
    <m/>
    <s v="unk10"/>
    <n v="0"/>
    <n v="1"/>
    <x v="27"/>
    <x v="27"/>
  </r>
  <r>
    <s v="125_24_0"/>
    <s v="FEE"/>
    <x v="2"/>
    <s v="0 CRANBERRY RD"/>
    <n v="130"/>
    <s v="MIRANDA  GEORGE /AMOS/CARDOZ"/>
    <m/>
    <m/>
    <m/>
    <n v="2.28687"/>
    <n v="0"/>
    <n v="0"/>
    <n v="0"/>
    <n v="0"/>
    <m/>
    <n v="0"/>
    <n v="0"/>
    <n v="0"/>
    <m/>
    <n v="0"/>
    <m/>
    <m/>
    <m/>
    <m/>
    <n v="0"/>
    <m/>
    <m/>
    <n v="0"/>
    <n v="0"/>
    <n v="0"/>
    <n v="0"/>
    <n v="0"/>
    <m/>
    <m/>
    <m/>
    <m/>
    <m/>
    <m/>
    <m/>
    <m/>
    <m/>
    <m/>
    <n v="0"/>
    <n v="1"/>
    <x v="21"/>
    <x v="21"/>
  </r>
  <r>
    <s v="110-000-029-000"/>
    <s v="FEE"/>
    <x v="1"/>
    <s v="FAWN POND RD"/>
    <n v="106"/>
    <s v="CANDELORA LEONARD"/>
    <s v="RR"/>
    <m/>
    <m/>
    <n v="0.20588000000000001"/>
    <n v="0"/>
    <n v="0"/>
    <n v="0"/>
    <n v="0"/>
    <m/>
    <n v="0"/>
    <n v="0"/>
    <n v="0"/>
    <m/>
    <n v="0"/>
    <m/>
    <m/>
    <m/>
    <m/>
    <n v="0"/>
    <m/>
    <m/>
    <n v="0"/>
    <n v="0"/>
    <n v="0"/>
    <n v="0"/>
    <n v="0"/>
    <m/>
    <s v="110-000-029-000"/>
    <s v="0"/>
    <s v="0"/>
    <s v="0"/>
    <s v="Y"/>
    <m/>
    <m/>
    <m/>
    <m/>
    <n v="0"/>
    <n v="1"/>
    <x v="28"/>
    <x v="28"/>
  </r>
  <r>
    <s v="111-000-034-006"/>
    <s v="FEE"/>
    <x v="1"/>
    <s v="60 WAREHAM RD"/>
    <n v="101"/>
    <s v="DOWNING DIANE"/>
    <s v="RR"/>
    <m/>
    <m/>
    <n v="1.4840100000000001"/>
    <n v="1"/>
    <n v="1"/>
    <n v="1"/>
    <n v="1"/>
    <s v="SEPTIC"/>
    <n v="0"/>
    <n v="0"/>
    <n v="0"/>
    <m/>
    <n v="0"/>
    <m/>
    <m/>
    <m/>
    <s v="SEPTIC"/>
    <n v="0"/>
    <m/>
    <m/>
    <n v="1"/>
    <n v="1"/>
    <n v="1"/>
    <n v="876"/>
    <n v="1"/>
    <m/>
    <s v="111-000-034-006"/>
    <s v="1972"/>
    <s v="1532"/>
    <s v="1"/>
    <s v="Y"/>
    <s v="Well"/>
    <s v="Sept"/>
    <m/>
    <m/>
    <n v="0"/>
    <n v="1"/>
    <x v="25"/>
    <x v="25"/>
  </r>
  <r>
    <s v="110-000-033-000"/>
    <s v="FEE"/>
    <x v="1"/>
    <s v="AGAWAM RD"/>
    <n v="130"/>
    <s v="IARIA THOMAS A"/>
    <s v="RR"/>
    <m/>
    <m/>
    <n v="6.9354899999999997"/>
    <n v="0"/>
    <n v="0"/>
    <n v="0"/>
    <n v="0"/>
    <m/>
    <n v="0"/>
    <n v="0"/>
    <n v="0"/>
    <m/>
    <n v="0"/>
    <m/>
    <m/>
    <m/>
    <m/>
    <n v="0"/>
    <m/>
    <m/>
    <n v="0"/>
    <n v="0"/>
    <n v="0"/>
    <n v="0"/>
    <n v="0"/>
    <m/>
    <s v="110-000-033-000"/>
    <s v="0"/>
    <s v="0"/>
    <s v="0"/>
    <s v="N"/>
    <m/>
    <m/>
    <m/>
    <s v="unk8"/>
    <n v="0"/>
    <n v="1"/>
    <x v="27"/>
    <x v="27"/>
  </r>
  <r>
    <s v="125_18_1"/>
    <s v="FEE"/>
    <x v="2"/>
    <m/>
    <n v="999"/>
    <s v="UNK-181"/>
    <m/>
    <m/>
    <m/>
    <n v="0.38161"/>
    <n v="0"/>
    <n v="0"/>
    <n v="0"/>
    <n v="0"/>
    <m/>
    <n v="0"/>
    <n v="0"/>
    <n v="0"/>
    <m/>
    <n v="0"/>
    <m/>
    <m/>
    <m/>
    <m/>
    <n v="0"/>
    <m/>
    <m/>
    <n v="0"/>
    <n v="0"/>
    <n v="0"/>
    <n v="0"/>
    <n v="0"/>
    <m/>
    <m/>
    <m/>
    <m/>
    <m/>
    <m/>
    <m/>
    <m/>
    <m/>
    <m/>
    <n v="0"/>
    <n v="1"/>
    <x v="21"/>
    <x v="21"/>
  </r>
  <r>
    <s v="110-000-034-000"/>
    <m/>
    <x v="1"/>
    <s v="AGAWAM RD"/>
    <n v="132"/>
    <s v="HOLLIS ANTOINETTE M LIFE ESTATE"/>
    <s v="RR"/>
    <m/>
    <m/>
    <n v="0.65837000000000001"/>
    <n v="0"/>
    <n v="0"/>
    <n v="0"/>
    <n v="0"/>
    <m/>
    <n v="0"/>
    <n v="0"/>
    <n v="0"/>
    <m/>
    <n v="0"/>
    <m/>
    <m/>
    <m/>
    <m/>
    <n v="0"/>
    <m/>
    <m/>
    <n v="0"/>
    <n v="0"/>
    <n v="0"/>
    <n v="0"/>
    <n v="0"/>
    <m/>
    <s v="110-000-034-000"/>
    <s v="0"/>
    <s v="0"/>
    <s v="0"/>
    <s v="N"/>
    <m/>
    <m/>
    <m/>
    <s v="unk9"/>
    <n v="0"/>
    <n v="1"/>
    <x v="27"/>
    <x v="27"/>
  </r>
  <r>
    <s v="130_1_4"/>
    <s v="FEE"/>
    <x v="2"/>
    <m/>
    <n v="999"/>
    <s v="UNK-192"/>
    <m/>
    <m/>
    <m/>
    <n v="2.1150199999999999"/>
    <n v="0"/>
    <n v="0"/>
    <n v="0"/>
    <n v="0"/>
    <m/>
    <n v="0"/>
    <n v="0"/>
    <n v="0"/>
    <m/>
    <n v="0"/>
    <m/>
    <m/>
    <m/>
    <m/>
    <n v="0"/>
    <m/>
    <m/>
    <n v="0"/>
    <n v="0"/>
    <n v="0"/>
    <n v="0"/>
    <n v="0"/>
    <m/>
    <m/>
    <m/>
    <m/>
    <m/>
    <m/>
    <m/>
    <m/>
    <m/>
    <m/>
    <n v="0"/>
    <n v="1"/>
    <x v="15"/>
    <x v="15"/>
  </r>
  <r>
    <s v="111-000-034-007"/>
    <s v="FEE"/>
    <x v="1"/>
    <s v="56 WAREHAM RD"/>
    <n v="132"/>
    <s v="GIBBS MARGARET R"/>
    <s v="RR"/>
    <m/>
    <m/>
    <n v="1.4005000000000001"/>
    <n v="0"/>
    <n v="0"/>
    <n v="0"/>
    <n v="0"/>
    <m/>
    <n v="0"/>
    <n v="0"/>
    <n v="0"/>
    <m/>
    <n v="0"/>
    <m/>
    <m/>
    <m/>
    <m/>
    <n v="0"/>
    <m/>
    <m/>
    <n v="0"/>
    <n v="0"/>
    <n v="0"/>
    <n v="0"/>
    <n v="0"/>
    <m/>
    <s v="111-000-034-007"/>
    <s v="0"/>
    <s v="0"/>
    <s v="0"/>
    <s v="N"/>
    <m/>
    <m/>
    <m/>
    <m/>
    <n v="0"/>
    <n v="1"/>
    <x v="25"/>
    <x v="25"/>
  </r>
  <r>
    <s v="125_9_41"/>
    <s v="FEE"/>
    <x v="2"/>
    <s v="58 MYLES STANDISH DR"/>
    <n v="101"/>
    <s v="GOULD DAVID W"/>
    <m/>
    <m/>
    <m/>
    <n v="1.50692"/>
    <n v="1"/>
    <n v="1"/>
    <n v="1"/>
    <n v="1"/>
    <s v="SEPTIC"/>
    <n v="0"/>
    <n v="0"/>
    <n v="0"/>
    <m/>
    <n v="0"/>
    <m/>
    <m/>
    <m/>
    <s v="SEPTIC"/>
    <n v="0"/>
    <m/>
    <m/>
    <n v="1"/>
    <n v="1"/>
    <n v="0"/>
    <n v="0"/>
    <n v="0"/>
    <m/>
    <m/>
    <m/>
    <m/>
    <m/>
    <m/>
    <m/>
    <m/>
    <m/>
    <m/>
    <n v="0"/>
    <n v="1"/>
    <x v="21"/>
    <x v="21"/>
  </r>
  <r>
    <s v="111-000-016-000"/>
    <s v="FEE"/>
    <x v="1"/>
    <s v="OFF WAREHAM RD"/>
    <n v="131"/>
    <s v="MCNEILL FRANCIS E"/>
    <s v="RR"/>
    <m/>
    <m/>
    <n v="8.60182"/>
    <n v="0"/>
    <n v="0"/>
    <n v="0"/>
    <n v="0"/>
    <m/>
    <n v="0"/>
    <n v="0"/>
    <n v="0"/>
    <m/>
    <n v="0"/>
    <m/>
    <m/>
    <m/>
    <m/>
    <n v="0"/>
    <m/>
    <m/>
    <n v="0"/>
    <n v="0"/>
    <n v="0"/>
    <n v="0"/>
    <n v="0"/>
    <m/>
    <s v="111-000-016-000"/>
    <s v="0"/>
    <s v="0"/>
    <s v="0"/>
    <s v="N"/>
    <m/>
    <m/>
    <m/>
    <m/>
    <n v="0"/>
    <n v="1"/>
    <x v="25"/>
    <x v="25"/>
  </r>
  <r>
    <s v="111-000-034-002"/>
    <s v="FEE"/>
    <x v="1"/>
    <s v="50 WAREHAM RD"/>
    <n v="101"/>
    <s v="GIBBS MARGARET R"/>
    <s v="RR"/>
    <m/>
    <m/>
    <n v="2.1641400000000002"/>
    <n v="1"/>
    <n v="1"/>
    <n v="1"/>
    <n v="1"/>
    <s v="SEPTIC"/>
    <n v="0"/>
    <n v="0"/>
    <n v="0"/>
    <m/>
    <n v="0"/>
    <m/>
    <m/>
    <m/>
    <s v="SEPTIC"/>
    <n v="0"/>
    <m/>
    <m/>
    <n v="1"/>
    <n v="1"/>
    <n v="2"/>
    <n v="916"/>
    <n v="1"/>
    <m/>
    <s v="111-000-034-002"/>
    <s v="1974"/>
    <s v="1816"/>
    <s v="1"/>
    <s v="Y"/>
    <s v="Well"/>
    <s v="Sept"/>
    <m/>
    <m/>
    <n v="0"/>
    <n v="1"/>
    <x v="25"/>
    <x v="25"/>
  </r>
  <r>
    <s v="110-000-028A-000Z"/>
    <s v="FEE"/>
    <x v="1"/>
    <s v="101 FAWN POND RD"/>
    <n v="101"/>
    <s v="CANDELORA LEONARD J"/>
    <s v="RR"/>
    <m/>
    <m/>
    <n v="9.7340800000000005"/>
    <n v="0"/>
    <n v="0"/>
    <n v="0"/>
    <n v="0"/>
    <m/>
    <n v="0"/>
    <n v="0"/>
    <n v="0"/>
    <m/>
    <n v="0"/>
    <m/>
    <m/>
    <m/>
    <m/>
    <n v="0"/>
    <m/>
    <m/>
    <n v="0"/>
    <n v="0"/>
    <n v="0"/>
    <n v="1714"/>
    <n v="1.5"/>
    <m/>
    <s v="110-000-028A-000Z"/>
    <s v="1959"/>
    <s v="3534"/>
    <s v="1"/>
    <s v="Y"/>
    <s v="Well"/>
    <s v="Sept"/>
    <m/>
    <s v="110-000-030-000,unk6"/>
    <n v="0"/>
    <n v="1"/>
    <x v="28"/>
    <x v="28"/>
  </r>
  <r>
    <s v="125_18_2"/>
    <s v="FEE"/>
    <x v="2"/>
    <s v="86 CRANBERRY RD"/>
    <n v="903"/>
    <s v="CARVER TOWN OF"/>
    <m/>
    <m/>
    <m/>
    <n v="13.10989"/>
    <n v="1"/>
    <n v="1"/>
    <n v="1"/>
    <n v="1"/>
    <s v="SEPTIC"/>
    <n v="0"/>
    <n v="0"/>
    <n v="0"/>
    <m/>
    <n v="0"/>
    <m/>
    <m/>
    <m/>
    <s v="SEPTIC"/>
    <n v="0"/>
    <m/>
    <m/>
    <n v="1"/>
    <n v="1"/>
    <n v="0"/>
    <n v="0"/>
    <n v="0"/>
    <m/>
    <m/>
    <m/>
    <m/>
    <m/>
    <m/>
    <m/>
    <m/>
    <m/>
    <m/>
    <n v="0"/>
    <n v="1"/>
    <x v="21"/>
    <x v="21"/>
  </r>
  <r>
    <s v="110-000-027A-000"/>
    <s v="FEE"/>
    <x v="1"/>
    <s v="FAWN POND RD"/>
    <n v="132"/>
    <s v="CARROLL L CONRAD REVOCABLE TR"/>
    <s v="RR"/>
    <m/>
    <m/>
    <n v="1.0507299999999999"/>
    <n v="1"/>
    <n v="1"/>
    <n v="1"/>
    <n v="1"/>
    <s v="SEPTIC"/>
    <n v="0"/>
    <n v="0"/>
    <n v="0"/>
    <m/>
    <n v="0"/>
    <m/>
    <m/>
    <m/>
    <s v="SEPTIC"/>
    <n v="0"/>
    <m/>
    <m/>
    <n v="1"/>
    <n v="1"/>
    <n v="0"/>
    <n v="0"/>
    <n v="0"/>
    <m/>
    <s v="110-000-027A-000"/>
    <s v="0"/>
    <s v="0"/>
    <s v="0"/>
    <s v="N"/>
    <m/>
    <m/>
    <m/>
    <m/>
    <n v="0"/>
    <n v="1"/>
    <x v="28"/>
    <x v="28"/>
  </r>
  <r>
    <s v="111-000-000-000"/>
    <s v="PUB ROW"/>
    <x v="1"/>
    <m/>
    <n v="999"/>
    <m/>
    <m/>
    <m/>
    <m/>
    <n v="0.31022"/>
    <n v="0"/>
    <n v="0"/>
    <n v="0"/>
    <n v="0"/>
    <m/>
    <n v="0"/>
    <n v="0"/>
    <n v="0"/>
    <m/>
    <n v="0"/>
    <m/>
    <m/>
    <m/>
    <m/>
    <n v="0"/>
    <m/>
    <m/>
    <n v="0"/>
    <n v="0"/>
    <n v="0"/>
    <n v="0"/>
    <n v="0"/>
    <m/>
    <s v="111-000-000-000"/>
    <s v="0"/>
    <s v="0"/>
    <s v="0"/>
    <m/>
    <m/>
    <m/>
    <m/>
    <s v="unk12"/>
    <n v="0"/>
    <n v="1"/>
    <x v="25"/>
    <x v="25"/>
  </r>
  <r>
    <s v="111-000-031-000Z"/>
    <s v="FEE"/>
    <x v="1"/>
    <s v="26 OLD WINGS RD"/>
    <n v="101"/>
    <s v="MCNEILL DAVID A"/>
    <s v="RR"/>
    <m/>
    <m/>
    <n v="0.23291000000000001"/>
    <n v="1"/>
    <n v="1"/>
    <n v="1"/>
    <n v="1"/>
    <s v="SEPTIC"/>
    <n v="0"/>
    <n v="0"/>
    <n v="0"/>
    <m/>
    <n v="0"/>
    <m/>
    <m/>
    <m/>
    <s v="SEPTIC"/>
    <n v="0"/>
    <m/>
    <m/>
    <n v="1"/>
    <n v="1"/>
    <n v="2"/>
    <n v="820"/>
    <n v="1"/>
    <m/>
    <s v="111-000-031-000Z"/>
    <s v="1938"/>
    <s v="1752"/>
    <s v="1"/>
    <s v="X"/>
    <s v="Well"/>
    <s v="Sept"/>
    <m/>
    <s v="111-000-032-000"/>
    <n v="0"/>
    <n v="1"/>
    <x v="25"/>
    <x v="25"/>
  </r>
  <r>
    <s v="111-000-033-000"/>
    <s v="FEE"/>
    <x v="1"/>
    <s v="15 OLD WINGS RD"/>
    <n v="101"/>
    <s v="MCNEILL JOHN W"/>
    <s v="RR"/>
    <m/>
    <m/>
    <n v="1.2683500000000001"/>
    <n v="1"/>
    <n v="1"/>
    <n v="1"/>
    <n v="1"/>
    <s v="SEPTIC"/>
    <n v="0"/>
    <n v="0"/>
    <n v="0"/>
    <m/>
    <n v="0"/>
    <m/>
    <m/>
    <m/>
    <s v="SEPTIC"/>
    <n v="0"/>
    <m/>
    <m/>
    <n v="1"/>
    <n v="1"/>
    <n v="2"/>
    <n v="1408"/>
    <n v="1"/>
    <m/>
    <s v="111-000-033-000"/>
    <s v="1997"/>
    <s v="3320"/>
    <s v="1"/>
    <s v="Y"/>
    <s v="Well"/>
    <s v="Sept"/>
    <m/>
    <m/>
    <n v="0"/>
    <n v="1"/>
    <x v="25"/>
    <x v="25"/>
  </r>
  <r>
    <s v="111-000-030-000"/>
    <s v="FEE"/>
    <x v="1"/>
    <s v="22 OLD WINGS RD"/>
    <n v="101"/>
    <s v="ROCCHI DARLENE M"/>
    <s v="RR"/>
    <m/>
    <m/>
    <n v="0.46268999999999999"/>
    <n v="1"/>
    <n v="1"/>
    <n v="1"/>
    <n v="1"/>
    <s v="SEPTIC"/>
    <n v="0"/>
    <n v="0"/>
    <n v="0"/>
    <m/>
    <n v="0"/>
    <m/>
    <m/>
    <m/>
    <s v="SEPTIC"/>
    <n v="0"/>
    <m/>
    <m/>
    <n v="1"/>
    <n v="1"/>
    <n v="2"/>
    <n v="1102"/>
    <n v="1"/>
    <m/>
    <s v="111-000-030-000"/>
    <s v="1940"/>
    <s v="2939"/>
    <s v="1"/>
    <s v="Y"/>
    <s v="Well"/>
    <s v="Sept"/>
    <m/>
    <m/>
    <n v="0"/>
    <n v="1"/>
    <x v="25"/>
    <x v="25"/>
  </r>
  <r>
    <s v="111-000-028-000"/>
    <s v="FEE"/>
    <x v="1"/>
    <s v="40 WAREHAM RD"/>
    <n v="101"/>
    <s v="MONTANARI DOUGLAS M"/>
    <s v="RR"/>
    <m/>
    <m/>
    <n v="0.24382000000000001"/>
    <n v="1"/>
    <n v="1"/>
    <n v="1"/>
    <n v="1"/>
    <s v="SEPTIC"/>
    <n v="0"/>
    <n v="0"/>
    <n v="0"/>
    <m/>
    <n v="0"/>
    <m/>
    <m/>
    <m/>
    <s v="SEPTIC"/>
    <n v="0"/>
    <m/>
    <m/>
    <n v="1"/>
    <n v="1"/>
    <n v="3"/>
    <n v="1344"/>
    <n v="1.75"/>
    <m/>
    <s v="111-000-028-000"/>
    <s v="1993"/>
    <s v="2476"/>
    <s v="1"/>
    <s v="Y"/>
    <s v="Well"/>
    <s v="Sept"/>
    <m/>
    <m/>
    <n v="0"/>
    <n v="1"/>
    <x v="25"/>
    <x v="25"/>
  </r>
  <r>
    <s v="110-000-026-000"/>
    <s v="FEE"/>
    <x v="1"/>
    <s v="117 AGAWAM RD"/>
    <n v="903"/>
    <s v="PLYMOUTH TOWN OF"/>
    <s v="RR"/>
    <m/>
    <m/>
    <n v="0.52019000000000004"/>
    <n v="0"/>
    <n v="0"/>
    <n v="0"/>
    <n v="0"/>
    <m/>
    <n v="0"/>
    <n v="0"/>
    <n v="0"/>
    <m/>
    <n v="0"/>
    <m/>
    <m/>
    <m/>
    <m/>
    <n v="0"/>
    <m/>
    <m/>
    <n v="0"/>
    <n v="0"/>
    <n v="0"/>
    <n v="0"/>
    <n v="0"/>
    <m/>
    <s v="110-000-026-000"/>
    <s v="0"/>
    <s v="0"/>
    <s v="1"/>
    <s v="N"/>
    <s v="Well"/>
    <s v="Sept"/>
    <m/>
    <s v="unk5"/>
    <n v="0"/>
    <n v="1"/>
    <x v="27"/>
    <x v="27"/>
  </r>
  <r>
    <s v="125_9_42"/>
    <s v="FEE"/>
    <x v="2"/>
    <s v="56 MYLES STANDISH DR"/>
    <n v="101"/>
    <s v="KELLY EDWARD F"/>
    <m/>
    <m/>
    <m/>
    <n v="1.33623"/>
    <n v="1"/>
    <n v="1"/>
    <n v="1"/>
    <n v="1"/>
    <s v="SEPTIC"/>
    <n v="0"/>
    <n v="0"/>
    <n v="0"/>
    <m/>
    <n v="0"/>
    <m/>
    <m/>
    <m/>
    <s v="SEPTIC"/>
    <n v="0"/>
    <m/>
    <m/>
    <n v="1"/>
    <n v="1"/>
    <n v="0"/>
    <n v="0"/>
    <n v="0"/>
    <m/>
    <m/>
    <m/>
    <m/>
    <m/>
    <m/>
    <m/>
    <m/>
    <m/>
    <m/>
    <n v="0"/>
    <n v="1"/>
    <x v="21"/>
    <x v="21"/>
  </r>
  <r>
    <s v="110-000-022-000U"/>
    <s v="FEE"/>
    <x v="1"/>
    <s v="WAREHAM RD"/>
    <n v="130"/>
    <s v="HOLMES EDWIN M"/>
    <s v="RR"/>
    <m/>
    <m/>
    <n v="10.60937"/>
    <n v="0"/>
    <n v="0"/>
    <n v="0"/>
    <n v="0"/>
    <m/>
    <n v="0"/>
    <n v="0"/>
    <n v="0"/>
    <m/>
    <n v="0"/>
    <m/>
    <m/>
    <m/>
    <m/>
    <n v="0"/>
    <m/>
    <m/>
    <n v="0"/>
    <n v="0"/>
    <n v="0"/>
    <n v="0"/>
    <n v="0"/>
    <m/>
    <s v="110-000-022-000U"/>
    <s v="0"/>
    <s v="0"/>
    <s v="0"/>
    <s v="N"/>
    <m/>
    <m/>
    <m/>
    <m/>
    <n v="0"/>
    <n v="1"/>
    <x v="28"/>
    <x v="28"/>
  </r>
  <r>
    <s v="110-000-025-000"/>
    <s v="FEE"/>
    <x v="1"/>
    <s v="AGAWAM RD"/>
    <n v="132"/>
    <s v="BONGIOVANNI ENZO L"/>
    <s v="RR"/>
    <m/>
    <m/>
    <n v="12.65959"/>
    <n v="0"/>
    <n v="0"/>
    <n v="0"/>
    <n v="0"/>
    <m/>
    <n v="0"/>
    <n v="0"/>
    <n v="0"/>
    <m/>
    <n v="0"/>
    <m/>
    <m/>
    <m/>
    <m/>
    <n v="0"/>
    <m/>
    <m/>
    <n v="0"/>
    <n v="0"/>
    <n v="0"/>
    <n v="0"/>
    <n v="0"/>
    <m/>
    <s v="110-000-025-000"/>
    <s v="0"/>
    <s v="0"/>
    <s v="0"/>
    <s v="N"/>
    <m/>
    <m/>
    <m/>
    <s v="unk4"/>
    <n v="0"/>
    <n v="1"/>
    <x v="27"/>
    <x v="27"/>
  </r>
  <r>
    <s v="111-000-027-000"/>
    <s v="FEE"/>
    <x v="1"/>
    <s v="HALFWAY POND"/>
    <n v="132"/>
    <s v="FITTON WALTER E"/>
    <s v="RR"/>
    <m/>
    <m/>
    <n v="0.13214000000000001"/>
    <n v="0"/>
    <n v="0"/>
    <n v="0"/>
    <n v="0"/>
    <m/>
    <n v="0"/>
    <n v="0"/>
    <n v="0"/>
    <m/>
    <n v="0"/>
    <m/>
    <m/>
    <m/>
    <m/>
    <n v="0"/>
    <m/>
    <m/>
    <n v="0"/>
    <n v="0"/>
    <n v="0"/>
    <n v="0"/>
    <n v="0"/>
    <m/>
    <s v="111-000-027-000"/>
    <s v="0"/>
    <s v="0"/>
    <s v="0"/>
    <s v="N"/>
    <m/>
    <m/>
    <m/>
    <m/>
    <n v="0"/>
    <n v="1"/>
    <x v="25"/>
    <x v="25"/>
  </r>
  <r>
    <s v="111-000-017A-000"/>
    <s v="FEE"/>
    <x v="1"/>
    <s v="10 OLD WINGS RD"/>
    <n v="101"/>
    <s v="ROCCHI FRANCIS M III"/>
    <s v="RR"/>
    <m/>
    <m/>
    <n v="1.47299"/>
    <n v="1"/>
    <n v="1"/>
    <n v="1"/>
    <n v="1"/>
    <s v="SEPTIC"/>
    <n v="0"/>
    <n v="0"/>
    <n v="0"/>
    <m/>
    <n v="0"/>
    <m/>
    <m/>
    <m/>
    <s v="SEPTIC"/>
    <n v="0"/>
    <m/>
    <m/>
    <n v="1"/>
    <n v="1"/>
    <n v="4"/>
    <n v="2122"/>
    <n v="2"/>
    <m/>
    <s v="111-000-017A-000"/>
    <s v="1994"/>
    <s v="3692"/>
    <s v="1"/>
    <s v="Y"/>
    <s v="Sept"/>
    <s v="Well"/>
    <m/>
    <m/>
    <n v="0"/>
    <n v="1"/>
    <x v="25"/>
    <x v="25"/>
  </r>
  <r>
    <s v="111-000-026-000"/>
    <s v="FEE"/>
    <x v="1"/>
    <s v="36 WAREHAM RD"/>
    <n v="101"/>
    <s v="FITTON WALTER E"/>
    <s v="RR"/>
    <m/>
    <m/>
    <n v="0.27927999999999997"/>
    <n v="1"/>
    <n v="1"/>
    <n v="1"/>
    <n v="1"/>
    <s v="SEPTIC"/>
    <n v="0"/>
    <n v="0"/>
    <n v="0"/>
    <m/>
    <n v="0"/>
    <m/>
    <m/>
    <m/>
    <s v="SEPTIC"/>
    <n v="0"/>
    <m/>
    <m/>
    <n v="1"/>
    <n v="1"/>
    <n v="1"/>
    <n v="350"/>
    <n v="1"/>
    <m/>
    <s v="111-000-026-000"/>
    <s v="1938"/>
    <s v="350"/>
    <s v="1"/>
    <s v="P"/>
    <m/>
    <m/>
    <m/>
    <m/>
    <n v="0"/>
    <n v="1"/>
    <x v="25"/>
    <x v="25"/>
  </r>
  <r>
    <s v="110-000-024-000"/>
    <s v="FEE"/>
    <x v="1"/>
    <s v="AGAWAM RD"/>
    <n v="132"/>
    <s v="OLSON DANA F"/>
    <s v="RR"/>
    <m/>
    <m/>
    <n v="13.38654"/>
    <n v="0"/>
    <n v="0"/>
    <n v="0"/>
    <n v="0"/>
    <m/>
    <n v="0"/>
    <n v="0"/>
    <n v="0"/>
    <m/>
    <n v="0"/>
    <m/>
    <m/>
    <m/>
    <m/>
    <n v="0"/>
    <m/>
    <m/>
    <n v="0"/>
    <n v="0"/>
    <n v="0"/>
    <n v="0"/>
    <n v="0"/>
    <m/>
    <s v="110-000-024-000"/>
    <s v="0"/>
    <s v="0"/>
    <s v="0"/>
    <s v="X"/>
    <m/>
    <m/>
    <m/>
    <m/>
    <n v="0"/>
    <n v="1"/>
    <x v="28"/>
    <x v="28"/>
  </r>
  <r>
    <s v="125_17_0"/>
    <s v="FEE"/>
    <x v="2"/>
    <m/>
    <n v="999"/>
    <s v="UNK-180"/>
    <m/>
    <m/>
    <m/>
    <n v="2.5999999999999998E-4"/>
    <n v="0"/>
    <n v="0"/>
    <n v="0"/>
    <n v="0"/>
    <m/>
    <n v="0"/>
    <n v="0"/>
    <n v="0"/>
    <m/>
    <n v="0"/>
    <m/>
    <m/>
    <m/>
    <m/>
    <n v="0"/>
    <m/>
    <m/>
    <n v="0"/>
    <n v="0"/>
    <n v="0"/>
    <n v="0"/>
    <n v="0"/>
    <m/>
    <m/>
    <m/>
    <m/>
    <m/>
    <m/>
    <m/>
    <m/>
    <m/>
    <m/>
    <n v="0"/>
    <n v="1"/>
    <x v="21"/>
    <x v="21"/>
  </r>
  <r>
    <s v="111-000-025Z-000"/>
    <s v="FEE"/>
    <x v="1"/>
    <s v="4 OLD WINGS RD"/>
    <n v="101"/>
    <s v="VERRE PHILIP"/>
    <s v="RR"/>
    <m/>
    <m/>
    <n v="0.58809999999999996"/>
    <n v="1"/>
    <n v="1"/>
    <n v="1"/>
    <n v="1"/>
    <s v="SEPTIC"/>
    <n v="0"/>
    <n v="0"/>
    <n v="0"/>
    <m/>
    <n v="0"/>
    <m/>
    <m/>
    <m/>
    <s v="SEPTIC"/>
    <n v="0"/>
    <m/>
    <m/>
    <n v="1"/>
    <n v="1"/>
    <n v="0"/>
    <n v="1550"/>
    <n v="1.5"/>
    <m/>
    <s v="111-000-025Z-000"/>
    <s v="1988"/>
    <s v="3450"/>
    <s v="1"/>
    <s v="Y"/>
    <s v="Well"/>
    <s v="Sept"/>
    <m/>
    <s v="111-000-024-000"/>
    <n v="0"/>
    <n v="1"/>
    <x v="25"/>
    <x v="25"/>
  </r>
  <r>
    <s v="126-000-001-000U"/>
    <s v="FEE"/>
    <x v="1"/>
    <s v="EAST HEAD RESERVOIR"/>
    <n v="710"/>
    <s v="DAVISON PARTNERS THE"/>
    <s v="RR"/>
    <m/>
    <m/>
    <n v="61.672359999999998"/>
    <n v="0"/>
    <n v="0"/>
    <n v="0"/>
    <n v="0"/>
    <m/>
    <n v="0"/>
    <n v="0"/>
    <n v="0"/>
    <m/>
    <n v="0"/>
    <m/>
    <m/>
    <m/>
    <m/>
    <n v="0"/>
    <s v="fee simple"/>
    <s v="YES"/>
    <n v="0"/>
    <n v="0"/>
    <n v="0"/>
    <n v="0"/>
    <n v="0"/>
    <m/>
    <s v="126-000-001-000U"/>
    <s v="0"/>
    <s v="0"/>
    <s v="0"/>
    <s v="N"/>
    <m/>
    <m/>
    <m/>
    <s v="126-000-002-000,126-000-003-000,126-000-004-000,126-000-005-000"/>
    <n v="0"/>
    <n v="1"/>
    <x v="26"/>
    <x v="26"/>
  </r>
  <r>
    <s v="1"/>
    <s v="FEE"/>
    <x v="2"/>
    <s v="0"/>
    <n v="903"/>
    <m/>
    <m/>
    <m/>
    <m/>
    <n v="2.0461999999999998"/>
    <n v="0"/>
    <n v="0"/>
    <n v="0"/>
    <n v="0"/>
    <m/>
    <n v="0"/>
    <n v="0"/>
    <n v="0"/>
    <m/>
    <n v="0"/>
    <m/>
    <m/>
    <m/>
    <m/>
    <n v="0"/>
    <m/>
    <m/>
    <n v="0"/>
    <n v="0"/>
    <n v="0"/>
    <n v="0"/>
    <n v="0"/>
    <m/>
    <m/>
    <m/>
    <m/>
    <m/>
    <m/>
    <m/>
    <m/>
    <m/>
    <m/>
    <n v="0"/>
    <n v="1"/>
    <x v="21"/>
    <x v="21"/>
  </r>
  <r>
    <s v="110-000-025A-000"/>
    <s v="FEE"/>
    <x v="1"/>
    <s v="107 AGAWAM RD"/>
    <n v="101"/>
    <s v="PALMER RUSSELL R"/>
    <s v="RR"/>
    <m/>
    <m/>
    <n v="1.9018299999999999"/>
    <n v="1"/>
    <n v="1"/>
    <n v="1"/>
    <n v="1"/>
    <s v="SEPTIC"/>
    <n v="0"/>
    <n v="0"/>
    <n v="0"/>
    <m/>
    <n v="0"/>
    <m/>
    <m/>
    <m/>
    <s v="SEPTIC"/>
    <n v="0"/>
    <m/>
    <m/>
    <n v="1"/>
    <n v="1"/>
    <n v="1"/>
    <n v="944"/>
    <n v="1"/>
    <m/>
    <s v="110-000-025A-000"/>
    <s v="1973"/>
    <s v="2825"/>
    <s v="1"/>
    <s v="Y"/>
    <s v="Well"/>
    <s v="Sept"/>
    <s v="Prop"/>
    <m/>
    <n v="0"/>
    <n v="1"/>
    <x v="28"/>
    <x v="28"/>
  </r>
  <r>
    <s v="110-000-023-000"/>
    <s v="FEE"/>
    <x v="1"/>
    <s v="OFF WAREHAM RD"/>
    <n v="903"/>
    <s v="PLYMOUTH TOWN OF"/>
    <s v="RR"/>
    <m/>
    <m/>
    <n v="3.7299999999999998E-3"/>
    <n v="0"/>
    <n v="0"/>
    <n v="0"/>
    <n v="0"/>
    <m/>
    <n v="0"/>
    <n v="0"/>
    <n v="0"/>
    <m/>
    <n v="0"/>
    <m/>
    <m/>
    <m/>
    <m/>
    <n v="0"/>
    <m/>
    <m/>
    <n v="0"/>
    <n v="0"/>
    <n v="0"/>
    <n v="0"/>
    <n v="0"/>
    <m/>
    <s v="110-000-023-000"/>
    <s v="0"/>
    <s v="0"/>
    <s v="0"/>
    <s v="N"/>
    <m/>
    <m/>
    <m/>
    <m/>
    <n v="0"/>
    <n v="1"/>
    <x v="28"/>
    <x v="28"/>
  </r>
  <r>
    <s v="111-000-021Z-000"/>
    <s v="FEE"/>
    <x v="1"/>
    <s v="24 WAREHAM RD"/>
    <n v="101"/>
    <s v="MANSON ANDREW M"/>
    <s v="RR"/>
    <m/>
    <m/>
    <n v="0.33105000000000001"/>
    <n v="1"/>
    <n v="1"/>
    <n v="1"/>
    <n v="1"/>
    <s v="SEPTIC"/>
    <n v="0"/>
    <n v="0"/>
    <n v="0"/>
    <m/>
    <n v="0"/>
    <m/>
    <m/>
    <m/>
    <s v="SEPTIC"/>
    <n v="0"/>
    <m/>
    <m/>
    <n v="1"/>
    <n v="1"/>
    <n v="3"/>
    <n v="1158"/>
    <n v="1"/>
    <m/>
    <s v="111-000-021Z-000"/>
    <s v="1987"/>
    <s v="2474"/>
    <s v="1"/>
    <s v="Y"/>
    <s v="Well"/>
    <s v="Sept"/>
    <m/>
    <s v="111-000-022-000"/>
    <n v="0"/>
    <n v="1"/>
    <x v="25"/>
    <x v="25"/>
  </r>
  <r>
    <s v="111-000-023-000"/>
    <s v="FEE"/>
    <x v="1"/>
    <s v="WAREHAM RD"/>
    <n v="132"/>
    <s v="DIXON ROBERT E"/>
    <s v="RR"/>
    <m/>
    <m/>
    <n v="0.15423999999999999"/>
    <n v="0"/>
    <n v="0"/>
    <n v="0"/>
    <n v="0"/>
    <m/>
    <n v="0"/>
    <n v="0"/>
    <n v="0"/>
    <m/>
    <n v="0"/>
    <m/>
    <m/>
    <m/>
    <m/>
    <n v="0"/>
    <m/>
    <m/>
    <n v="0"/>
    <n v="0"/>
    <n v="0"/>
    <n v="0"/>
    <n v="0"/>
    <m/>
    <s v="111-000-023-000"/>
    <s v="0"/>
    <s v="0"/>
    <s v="0"/>
    <s v="N"/>
    <m/>
    <m/>
    <m/>
    <m/>
    <n v="0"/>
    <n v="1"/>
    <x v="25"/>
    <x v="25"/>
  </r>
  <r>
    <s v="125_9_43"/>
    <s v="FEE"/>
    <x v="2"/>
    <s v="54 MYLES STANDISH DR"/>
    <n v="101"/>
    <s v="BURNS STEPHEN"/>
    <m/>
    <m/>
    <m/>
    <n v="1.327"/>
    <n v="1"/>
    <n v="1"/>
    <n v="1"/>
    <n v="1"/>
    <s v="SEPTIC"/>
    <n v="0"/>
    <n v="0"/>
    <n v="0"/>
    <m/>
    <n v="0"/>
    <m/>
    <m/>
    <m/>
    <s v="SEPTIC"/>
    <n v="0"/>
    <m/>
    <m/>
    <n v="1"/>
    <n v="1"/>
    <n v="0"/>
    <n v="0"/>
    <n v="0"/>
    <m/>
    <m/>
    <m/>
    <m/>
    <m/>
    <m/>
    <m/>
    <m/>
    <m/>
    <m/>
    <n v="0"/>
    <n v="1"/>
    <x v="21"/>
    <x v="21"/>
  </r>
  <r>
    <s v="125_9_36"/>
    <s v="FEE"/>
    <x v="2"/>
    <m/>
    <n v="999"/>
    <s v="UNK-182"/>
    <m/>
    <m/>
    <m/>
    <n v="0.20746999999999999"/>
    <n v="0"/>
    <n v="0"/>
    <n v="0"/>
    <n v="0"/>
    <m/>
    <n v="0"/>
    <n v="0"/>
    <n v="0"/>
    <m/>
    <n v="0"/>
    <m/>
    <m/>
    <m/>
    <m/>
    <n v="0"/>
    <m/>
    <m/>
    <n v="0"/>
    <n v="0"/>
    <n v="0"/>
    <n v="0"/>
    <n v="0"/>
    <m/>
    <m/>
    <m/>
    <m/>
    <m/>
    <m/>
    <m/>
    <m/>
    <m/>
    <m/>
    <n v="0"/>
    <n v="1"/>
    <x v="21"/>
    <x v="21"/>
  </r>
  <r>
    <s v="125_9_39"/>
    <s v="FEE"/>
    <x v="2"/>
    <s v="55 MYLES STANDISH DR"/>
    <n v="101"/>
    <s v="ANDERSON PAMELA E"/>
    <m/>
    <m/>
    <m/>
    <n v="1.46661"/>
    <n v="1"/>
    <n v="1"/>
    <n v="1"/>
    <n v="1"/>
    <s v="SEPTIC"/>
    <n v="0"/>
    <n v="0"/>
    <n v="0"/>
    <m/>
    <n v="0"/>
    <m/>
    <m/>
    <m/>
    <s v="SEPTIC"/>
    <n v="0"/>
    <m/>
    <m/>
    <n v="1"/>
    <n v="1"/>
    <n v="0"/>
    <n v="0"/>
    <n v="0"/>
    <m/>
    <m/>
    <m/>
    <m/>
    <m/>
    <m/>
    <m/>
    <m/>
    <m/>
    <m/>
    <n v="0"/>
    <n v="1"/>
    <x v="21"/>
    <x v="21"/>
  </r>
  <r>
    <s v="111-000-020-000"/>
    <s v="FEE"/>
    <x v="1"/>
    <s v="20 WAREHAM RD"/>
    <n v="101"/>
    <s v="HASKELL KAREN M"/>
    <s v="RR"/>
    <m/>
    <m/>
    <n v="0.54325000000000001"/>
    <n v="1"/>
    <n v="1"/>
    <n v="1"/>
    <n v="1"/>
    <s v="SEPTIC"/>
    <n v="0"/>
    <n v="0"/>
    <n v="0"/>
    <m/>
    <n v="0"/>
    <m/>
    <m/>
    <m/>
    <s v="SEPTIC"/>
    <n v="0"/>
    <m/>
    <m/>
    <n v="1"/>
    <n v="1"/>
    <n v="4"/>
    <n v="1568"/>
    <n v="2"/>
    <m/>
    <s v="111-000-020-000"/>
    <s v="1990"/>
    <s v="2564"/>
    <s v="1"/>
    <s v="Y"/>
    <s v="Well"/>
    <s v="Sept"/>
    <m/>
    <m/>
    <n v="0"/>
    <n v="1"/>
    <x v="25"/>
    <x v="25"/>
  </r>
  <r>
    <s v="110-000-036-000"/>
    <s v="FEE"/>
    <x v="1"/>
    <s v="OFF WAREHAM RD"/>
    <n v="132"/>
    <s v="LORAC REALTY TRUST"/>
    <s v="RR"/>
    <m/>
    <m/>
    <n v="3.4599999999999999E-2"/>
    <n v="0"/>
    <n v="0"/>
    <n v="0"/>
    <n v="0"/>
    <m/>
    <n v="0"/>
    <n v="0"/>
    <n v="0"/>
    <m/>
    <n v="0"/>
    <m/>
    <m/>
    <m/>
    <m/>
    <n v="0"/>
    <m/>
    <m/>
    <n v="0"/>
    <n v="0"/>
    <n v="0"/>
    <n v="0"/>
    <n v="0"/>
    <m/>
    <s v="110-000-036-000"/>
    <s v="0"/>
    <s v="0"/>
    <s v="0"/>
    <s v="N"/>
    <m/>
    <m/>
    <m/>
    <m/>
    <n v="0"/>
    <n v="1"/>
    <x v="28"/>
    <x v="28"/>
  </r>
  <r>
    <s v="111-000-015-000"/>
    <s v="FEE"/>
    <x v="1"/>
    <s v="HALFWAY POND"/>
    <n v="132"/>
    <s v="MCNEILL FRANCIS E"/>
    <s v="RR"/>
    <m/>
    <m/>
    <n v="0.87651000000000001"/>
    <n v="0"/>
    <n v="0"/>
    <n v="0"/>
    <n v="0"/>
    <m/>
    <n v="0"/>
    <n v="0"/>
    <n v="0"/>
    <m/>
    <n v="0"/>
    <m/>
    <m/>
    <m/>
    <m/>
    <n v="0"/>
    <m/>
    <m/>
    <n v="0"/>
    <n v="0"/>
    <n v="0"/>
    <n v="0"/>
    <n v="0"/>
    <m/>
    <s v="111-000-015-000"/>
    <s v="0"/>
    <s v="0"/>
    <s v="0"/>
    <s v="N"/>
    <m/>
    <m/>
    <m/>
    <m/>
    <n v="0"/>
    <n v="1"/>
    <x v="25"/>
    <x v="25"/>
  </r>
  <r>
    <s v="111-000-019-000"/>
    <s v="FEE"/>
    <x v="1"/>
    <s v="16 WAREHAM RD"/>
    <n v="132"/>
    <s v="BATTLES DENNIS W"/>
    <s v="RR"/>
    <m/>
    <m/>
    <n v="0.84723999999999999"/>
    <n v="0"/>
    <n v="0"/>
    <n v="0"/>
    <n v="0"/>
    <m/>
    <n v="0"/>
    <n v="0"/>
    <n v="0"/>
    <m/>
    <n v="0"/>
    <m/>
    <m/>
    <m/>
    <m/>
    <n v="0"/>
    <m/>
    <m/>
    <n v="0"/>
    <n v="0"/>
    <n v="0"/>
    <n v="0"/>
    <n v="0"/>
    <m/>
    <s v="111-000-019-000"/>
    <s v="0"/>
    <s v="0"/>
    <s v="0"/>
    <s v="N"/>
    <m/>
    <m/>
    <m/>
    <m/>
    <n v="0"/>
    <n v="1"/>
    <x v="25"/>
    <x v="25"/>
  </r>
  <r>
    <s v="110-000-020-000"/>
    <s v="FEE"/>
    <x v="1"/>
    <s v="OFF WAREHAM RD"/>
    <n v="130"/>
    <s v="BONGIOVANNI BARBARA ELAINE"/>
    <s v="RR"/>
    <m/>
    <m/>
    <n v="1.24238"/>
    <n v="0"/>
    <n v="0"/>
    <n v="0"/>
    <n v="0"/>
    <m/>
    <n v="0"/>
    <n v="0"/>
    <n v="0"/>
    <m/>
    <n v="0"/>
    <m/>
    <m/>
    <m/>
    <m/>
    <n v="0"/>
    <m/>
    <m/>
    <n v="0"/>
    <n v="0"/>
    <n v="0"/>
    <n v="0"/>
    <n v="0"/>
    <m/>
    <s v="110-000-020-000"/>
    <s v="0"/>
    <s v="0"/>
    <s v="0"/>
    <s v="N"/>
    <m/>
    <m/>
    <m/>
    <m/>
    <n v="0"/>
    <n v="1"/>
    <x v="28"/>
    <x v="28"/>
  </r>
  <r>
    <s v="125_9_38"/>
    <s v="FEE"/>
    <x v="2"/>
    <s v="53 MYLES STANDISH DR"/>
    <n v="101"/>
    <s v="LEOPOLD BRIAN E"/>
    <m/>
    <m/>
    <m/>
    <n v="1.32498"/>
    <n v="1"/>
    <n v="1"/>
    <n v="1"/>
    <n v="1"/>
    <s v="SEPTIC"/>
    <n v="0"/>
    <n v="0"/>
    <n v="0"/>
    <m/>
    <n v="0"/>
    <m/>
    <m/>
    <m/>
    <s v="SEPTIC"/>
    <n v="0"/>
    <m/>
    <m/>
    <n v="1"/>
    <n v="1"/>
    <n v="0"/>
    <n v="0"/>
    <n v="0"/>
    <m/>
    <m/>
    <m/>
    <m/>
    <m/>
    <m/>
    <m/>
    <m/>
    <m/>
    <m/>
    <n v="0"/>
    <n v="1"/>
    <x v="21"/>
    <x v="21"/>
  </r>
  <r>
    <s v="110-000-019-000"/>
    <s v="FEE"/>
    <x v="1"/>
    <s v="60 FAWN POND RD"/>
    <n v="106"/>
    <s v="BATTLES LEE ALFRED"/>
    <s v="RR"/>
    <m/>
    <m/>
    <n v="2.0788899999999999"/>
    <n v="0"/>
    <n v="0"/>
    <n v="0"/>
    <n v="0"/>
    <m/>
    <n v="0"/>
    <n v="0"/>
    <n v="0"/>
    <m/>
    <n v="0"/>
    <m/>
    <m/>
    <m/>
    <m/>
    <n v="0"/>
    <m/>
    <m/>
    <n v="0"/>
    <n v="0"/>
    <n v="0"/>
    <n v="0"/>
    <n v="0"/>
    <m/>
    <s v="110-000-019-000"/>
    <s v="0"/>
    <s v="0"/>
    <s v="0"/>
    <s v="Y"/>
    <m/>
    <m/>
    <m/>
    <m/>
    <n v="0"/>
    <n v="1"/>
    <x v="28"/>
    <x v="28"/>
  </r>
  <r>
    <s v="125_9_44"/>
    <s v="FEE"/>
    <x v="2"/>
    <s v="52 MYLES STANDISH DR"/>
    <n v="101"/>
    <s v="COLBY FRANK J"/>
    <m/>
    <m/>
    <m/>
    <n v="1.37893"/>
    <n v="1"/>
    <n v="1"/>
    <n v="1"/>
    <n v="1"/>
    <s v="SEPTIC"/>
    <n v="0"/>
    <n v="0"/>
    <n v="0"/>
    <m/>
    <n v="0"/>
    <m/>
    <m/>
    <m/>
    <s v="SEPTIC"/>
    <n v="0"/>
    <m/>
    <m/>
    <n v="1"/>
    <n v="1"/>
    <n v="0"/>
    <n v="0"/>
    <n v="0"/>
    <m/>
    <m/>
    <m/>
    <m/>
    <m/>
    <m/>
    <m/>
    <m/>
    <m/>
    <m/>
    <n v="0"/>
    <n v="1"/>
    <x v="21"/>
    <x v="21"/>
  </r>
  <r>
    <s v="110-000-018A-000"/>
    <s v="FEE"/>
    <x v="1"/>
    <s v="AGAWAM RD"/>
    <n v="132"/>
    <s v="C + G REALTY TRUST"/>
    <s v="RR"/>
    <m/>
    <m/>
    <n v="0.46455000000000002"/>
    <n v="0"/>
    <n v="0"/>
    <n v="0"/>
    <n v="0"/>
    <m/>
    <n v="0"/>
    <n v="0"/>
    <n v="0"/>
    <m/>
    <n v="0"/>
    <m/>
    <m/>
    <m/>
    <m/>
    <n v="0"/>
    <m/>
    <m/>
    <n v="0"/>
    <n v="0"/>
    <n v="0"/>
    <n v="0"/>
    <n v="0"/>
    <m/>
    <s v="110-000-018A-000"/>
    <s v="0"/>
    <s v="0"/>
    <s v="0"/>
    <s v="N"/>
    <m/>
    <m/>
    <m/>
    <m/>
    <n v="0"/>
    <n v="1"/>
    <x v="28"/>
    <x v="28"/>
  </r>
  <r>
    <s v="125_9_37"/>
    <s v="FEE"/>
    <x v="2"/>
    <s v="51 MYLES STANDISH DR"/>
    <n v="101"/>
    <s v="SLATTERY JOHN P"/>
    <m/>
    <m/>
    <m/>
    <n v="1.08721"/>
    <n v="1"/>
    <n v="1"/>
    <n v="1"/>
    <n v="1"/>
    <s v="SEPTIC"/>
    <n v="0"/>
    <n v="0"/>
    <n v="0"/>
    <m/>
    <n v="0"/>
    <m/>
    <m/>
    <m/>
    <s v="SEPTIC"/>
    <n v="0"/>
    <m/>
    <m/>
    <n v="1"/>
    <n v="1"/>
    <n v="0"/>
    <n v="0"/>
    <n v="0"/>
    <m/>
    <m/>
    <m/>
    <m/>
    <m/>
    <m/>
    <m/>
    <m/>
    <m/>
    <m/>
    <n v="0"/>
    <n v="1"/>
    <x v="21"/>
    <x v="21"/>
  </r>
  <r>
    <s v="110-000-018-000"/>
    <s v="FEE"/>
    <x v="1"/>
    <s v="80 AGAWAM RD"/>
    <n v="101"/>
    <s v="DOUCETTE PAUL E"/>
    <s v="RR"/>
    <m/>
    <m/>
    <n v="11.02772"/>
    <n v="1"/>
    <n v="1"/>
    <n v="1"/>
    <n v="1"/>
    <s v="SEPTIC"/>
    <n v="0"/>
    <n v="0"/>
    <n v="0"/>
    <m/>
    <n v="0"/>
    <m/>
    <m/>
    <m/>
    <s v="SEPTIC"/>
    <n v="0"/>
    <m/>
    <m/>
    <n v="1"/>
    <n v="1"/>
    <n v="2"/>
    <n v="1724"/>
    <n v="1"/>
    <m/>
    <s v="110-000-018-000"/>
    <s v="1999"/>
    <s v="4593"/>
    <s v="1"/>
    <s v="Y"/>
    <s v="Well"/>
    <s v="Sept"/>
    <m/>
    <m/>
    <n v="0"/>
    <n v="1"/>
    <x v="28"/>
    <x v="28"/>
  </r>
  <r>
    <s v="111-000-018-000"/>
    <s v="FEE"/>
    <x v="1"/>
    <s v="326 HALFWAY POND RD"/>
    <n v="101"/>
    <s v="BATTLES JEANNETTE LIFE ESTATE"/>
    <s v="RR"/>
    <m/>
    <m/>
    <n v="0.85719999999999996"/>
    <n v="1"/>
    <n v="1"/>
    <n v="1"/>
    <n v="1"/>
    <s v="SEPTIC"/>
    <n v="0"/>
    <n v="0"/>
    <n v="0"/>
    <m/>
    <n v="0"/>
    <m/>
    <m/>
    <m/>
    <s v="SEPTIC"/>
    <n v="0"/>
    <m/>
    <m/>
    <n v="1"/>
    <n v="1"/>
    <n v="5"/>
    <n v="2000"/>
    <n v="2"/>
    <m/>
    <s v="111-000-018-000"/>
    <s v="1901"/>
    <s v="2000"/>
    <s v="1"/>
    <s v="Y"/>
    <s v="Well"/>
    <s v="Sept"/>
    <m/>
    <m/>
    <n v="0"/>
    <n v="1"/>
    <x v="25"/>
    <x v="25"/>
  </r>
  <r>
    <s v="TS_GAPS_NO_MAPPAR"/>
    <m/>
    <x v="1"/>
    <m/>
    <n v="0"/>
    <m/>
    <m/>
    <m/>
    <m/>
    <n v="2.7E-4"/>
    <n v="0"/>
    <n v="0"/>
    <n v="0"/>
    <n v="0"/>
    <m/>
    <n v="0"/>
    <n v="0"/>
    <n v="0"/>
    <m/>
    <n v="0"/>
    <m/>
    <m/>
    <m/>
    <m/>
    <n v="0"/>
    <m/>
    <m/>
    <n v="0"/>
    <n v="0"/>
    <n v="0"/>
    <n v="0"/>
    <n v="0"/>
    <m/>
    <m/>
    <s v="0"/>
    <s v="0"/>
    <s v="0"/>
    <m/>
    <m/>
    <m/>
    <m/>
    <m/>
    <n v="0"/>
    <n v="1"/>
    <x v="26"/>
    <x v="26"/>
  </r>
  <r>
    <s v="111-000-014A-000"/>
    <s v="FEE"/>
    <x v="1"/>
    <s v="314 HALFWAY POND RD"/>
    <n v="101"/>
    <s v="MCNEILL FRANCIS E"/>
    <s v="RR"/>
    <m/>
    <m/>
    <n v="2.2631399999999999"/>
    <n v="1"/>
    <n v="1"/>
    <n v="1"/>
    <n v="1"/>
    <s v="SEPTIC"/>
    <n v="0"/>
    <n v="0"/>
    <n v="0"/>
    <m/>
    <n v="0"/>
    <m/>
    <m/>
    <m/>
    <s v="SEPTIC"/>
    <n v="0"/>
    <m/>
    <m/>
    <n v="1"/>
    <n v="1"/>
    <n v="3"/>
    <n v="1016"/>
    <n v="1"/>
    <m/>
    <s v="111-000-014A-000"/>
    <s v="1969"/>
    <s v="2394"/>
    <s v="1"/>
    <s v="Y"/>
    <s v="Well"/>
    <s v="Sept"/>
    <m/>
    <s v="111-000-014b-000"/>
    <n v="0"/>
    <n v="1"/>
    <x v="25"/>
    <x v="25"/>
  </r>
  <r>
    <s v="125_9_45"/>
    <s v="FEE"/>
    <x v="2"/>
    <s v="50 MYLES STANDISH DR"/>
    <n v="101"/>
    <s v="STEED JASON C"/>
    <m/>
    <m/>
    <m/>
    <n v="1.2730600000000001"/>
    <n v="1"/>
    <n v="1"/>
    <n v="1"/>
    <n v="1"/>
    <s v="SEPTIC"/>
    <n v="0"/>
    <n v="0"/>
    <n v="0"/>
    <m/>
    <n v="0"/>
    <m/>
    <m/>
    <m/>
    <s v="SEPTIC"/>
    <n v="0"/>
    <m/>
    <m/>
    <n v="1"/>
    <n v="1"/>
    <n v="0"/>
    <n v="0"/>
    <n v="0"/>
    <m/>
    <m/>
    <m/>
    <m/>
    <m/>
    <m/>
    <m/>
    <m/>
    <m/>
    <m/>
    <n v="0"/>
    <n v="1"/>
    <x v="21"/>
    <x v="21"/>
  </r>
  <r>
    <s v="110-000-017-000"/>
    <s v="FEE"/>
    <x v="1"/>
    <s v="UPLND CATTLE POND RD"/>
    <n v="132"/>
    <s v="BONGIOVANNI ENZO L"/>
    <s v="RR"/>
    <m/>
    <m/>
    <n v="17.220780000000001"/>
    <n v="0"/>
    <n v="0"/>
    <n v="0"/>
    <n v="0"/>
    <m/>
    <n v="0"/>
    <n v="0"/>
    <n v="0"/>
    <m/>
    <n v="0"/>
    <m/>
    <m/>
    <m/>
    <m/>
    <n v="0"/>
    <m/>
    <m/>
    <n v="0"/>
    <n v="0"/>
    <n v="0"/>
    <n v="0"/>
    <n v="0"/>
    <m/>
    <s v="110-000-017-000"/>
    <s v="0"/>
    <s v="0"/>
    <s v="0"/>
    <s v="N"/>
    <m/>
    <m/>
    <m/>
    <m/>
    <n v="0"/>
    <n v="1"/>
    <x v="28"/>
    <x v="28"/>
  </r>
  <r>
    <s v="110-000-015-000"/>
    <s v="FEE"/>
    <x v="1"/>
    <s v="639 MAST RD"/>
    <n v="101"/>
    <s v="BATTLES KENNETH W"/>
    <s v="RR"/>
    <m/>
    <m/>
    <n v="2.6365099999999999"/>
    <n v="1"/>
    <n v="1"/>
    <n v="1"/>
    <n v="1"/>
    <s v="SEPTIC"/>
    <n v="0"/>
    <n v="0"/>
    <n v="0"/>
    <m/>
    <n v="0"/>
    <m/>
    <m/>
    <m/>
    <s v="SEPTIC"/>
    <n v="0"/>
    <m/>
    <m/>
    <n v="1"/>
    <n v="1"/>
    <n v="5"/>
    <n v="1700"/>
    <n v="2"/>
    <m/>
    <s v="110-000-015-000"/>
    <s v="1900"/>
    <s v="2550"/>
    <s v="1"/>
    <s v="Y"/>
    <s v="Well"/>
    <s v="Sept"/>
    <m/>
    <m/>
    <n v="0"/>
    <n v="1"/>
    <x v="28"/>
    <x v="28"/>
  </r>
  <r>
    <s v="110-000-021-000"/>
    <s v="FEE"/>
    <x v="1"/>
    <s v="9 WAREHAM RD"/>
    <n v="101"/>
    <s v="DULONG STEPHEN ROBERT"/>
    <s v="RR"/>
    <m/>
    <m/>
    <n v="2.2621699999999998"/>
    <n v="1"/>
    <n v="1"/>
    <n v="1"/>
    <n v="1"/>
    <s v="SEPTIC"/>
    <n v="0"/>
    <n v="0"/>
    <n v="0"/>
    <m/>
    <n v="0"/>
    <m/>
    <m/>
    <m/>
    <s v="SEPTIC"/>
    <n v="0"/>
    <m/>
    <m/>
    <n v="1"/>
    <n v="1"/>
    <n v="2"/>
    <n v="720"/>
    <n v="1"/>
    <m/>
    <s v="110-000-021-000"/>
    <s v="1900"/>
    <s v="2073"/>
    <s v="1"/>
    <s v="Y"/>
    <s v="Well"/>
    <s v="Sept"/>
    <s v="Prop"/>
    <m/>
    <n v="0"/>
    <n v="1"/>
    <x v="25"/>
    <x v="25"/>
  </r>
  <r>
    <s v="125_9_36"/>
    <s v="FEE"/>
    <x v="2"/>
    <m/>
    <n v="999"/>
    <s v="UNK-183"/>
    <m/>
    <m/>
    <m/>
    <n v="0.41835"/>
    <n v="0"/>
    <n v="0"/>
    <n v="0"/>
    <n v="0"/>
    <m/>
    <n v="0"/>
    <n v="0"/>
    <n v="0"/>
    <m/>
    <n v="0"/>
    <m/>
    <m/>
    <m/>
    <m/>
    <n v="0"/>
    <m/>
    <m/>
    <n v="0"/>
    <n v="0"/>
    <n v="0"/>
    <n v="0"/>
    <n v="0"/>
    <m/>
    <m/>
    <m/>
    <m/>
    <m/>
    <m/>
    <m/>
    <m/>
    <m/>
    <m/>
    <n v="0"/>
    <n v="1"/>
    <x v="21"/>
    <x v="21"/>
  </r>
  <r>
    <s v="125_9_46"/>
    <s v="FEE"/>
    <x v="2"/>
    <s v="48 MYLES STANDISH DR"/>
    <n v="101"/>
    <s v="ANDERSON GLENN H"/>
    <m/>
    <m/>
    <m/>
    <n v="1.4426099999999999"/>
    <n v="1"/>
    <n v="1"/>
    <n v="1"/>
    <n v="1"/>
    <s v="SEPTIC"/>
    <n v="0"/>
    <n v="0"/>
    <n v="0"/>
    <m/>
    <n v="0"/>
    <m/>
    <m/>
    <m/>
    <s v="SEPTIC"/>
    <n v="0"/>
    <m/>
    <m/>
    <n v="1"/>
    <n v="1"/>
    <n v="0"/>
    <n v="0"/>
    <n v="0"/>
    <m/>
    <m/>
    <m/>
    <m/>
    <m/>
    <m/>
    <m/>
    <m/>
    <m/>
    <m/>
    <n v="0"/>
    <n v="1"/>
    <x v="21"/>
    <x v="21"/>
  </r>
  <r>
    <s v="110-000-014-004"/>
    <s v="FEE"/>
    <x v="1"/>
    <s v="330 HALFWAY POND RD"/>
    <n v="101"/>
    <s v="LLOYD PAUL J"/>
    <s v="RR"/>
    <m/>
    <m/>
    <n v="1.6029800000000001"/>
    <n v="1"/>
    <n v="1"/>
    <n v="1"/>
    <n v="1"/>
    <s v="SEPTIC"/>
    <n v="0"/>
    <n v="0"/>
    <n v="0"/>
    <m/>
    <n v="0"/>
    <m/>
    <m/>
    <m/>
    <s v="SEPTIC"/>
    <n v="0"/>
    <m/>
    <m/>
    <n v="1"/>
    <n v="1"/>
    <n v="3"/>
    <n v="882"/>
    <n v="1"/>
    <m/>
    <s v="110-000-014-004"/>
    <s v="1935"/>
    <s v="2049"/>
    <s v="1"/>
    <s v="Y"/>
    <s v="Well"/>
    <s v="Sept"/>
    <s v="Prop"/>
    <m/>
    <n v="0"/>
    <n v="1"/>
    <x v="25"/>
    <x v="25"/>
  </r>
  <r>
    <s v="125_9_47"/>
    <s v="FEE"/>
    <x v="2"/>
    <s v="46 MYLES STANDISH DR"/>
    <n v="101"/>
    <s v="WARD STEVEN F"/>
    <m/>
    <m/>
    <m/>
    <n v="1.1995899999999999"/>
    <n v="1"/>
    <n v="1"/>
    <n v="1"/>
    <n v="1"/>
    <s v="SEPTIC"/>
    <n v="0"/>
    <n v="0"/>
    <n v="0"/>
    <m/>
    <n v="0"/>
    <m/>
    <m/>
    <m/>
    <s v="SEPTIC"/>
    <n v="0"/>
    <m/>
    <m/>
    <n v="1"/>
    <n v="1"/>
    <n v="0"/>
    <n v="0"/>
    <n v="0"/>
    <m/>
    <m/>
    <m/>
    <m/>
    <m/>
    <m/>
    <m/>
    <m/>
    <m/>
    <m/>
    <n v="0"/>
    <n v="1"/>
    <x v="21"/>
    <x v="21"/>
  </r>
  <r>
    <s v="110-000-015F-000Z"/>
    <s v="FEE"/>
    <x v="1"/>
    <s v="45 FAWN POND RD"/>
    <n v="103"/>
    <s v="ROSE ROCCO V"/>
    <s v="RR"/>
    <m/>
    <m/>
    <n v="5.33432"/>
    <n v="1"/>
    <n v="1"/>
    <n v="1"/>
    <n v="1"/>
    <s v="SEPTIC"/>
    <n v="0"/>
    <n v="0"/>
    <n v="0"/>
    <m/>
    <n v="0"/>
    <m/>
    <m/>
    <m/>
    <s v="SEPTIC"/>
    <n v="0"/>
    <m/>
    <m/>
    <n v="1"/>
    <n v="1"/>
    <n v="1"/>
    <n v="540"/>
    <n v="1"/>
    <m/>
    <s v="110-000-015F-000Z"/>
    <s v="1969"/>
    <s v="560"/>
    <s v="1"/>
    <s v="P"/>
    <s v="Sept"/>
    <s v="Well"/>
    <m/>
    <s v="110-000-015I-000"/>
    <n v="0"/>
    <n v="1"/>
    <x v="28"/>
    <x v="28"/>
  </r>
  <r>
    <s v="110-000-002-000"/>
    <s v="FEE"/>
    <x v="1"/>
    <s v="WOODLAND"/>
    <n v="903"/>
    <s v="PLYMOUTH TOWN OF"/>
    <s v="RR"/>
    <m/>
    <m/>
    <n v="48.538440000000001"/>
    <n v="0"/>
    <n v="0"/>
    <n v="0"/>
    <n v="0"/>
    <m/>
    <n v="0"/>
    <n v="0"/>
    <n v="0"/>
    <m/>
    <n v="0"/>
    <m/>
    <m/>
    <m/>
    <m/>
    <n v="0"/>
    <m/>
    <m/>
    <n v="0"/>
    <n v="0"/>
    <n v="0"/>
    <n v="0"/>
    <n v="0"/>
    <m/>
    <s v="110-000-002-000"/>
    <s v="0"/>
    <s v="0"/>
    <s v="0"/>
    <s v="N"/>
    <m/>
    <m/>
    <m/>
    <m/>
    <n v="0"/>
    <n v="1"/>
    <x v="28"/>
    <x v="28"/>
  </r>
  <r>
    <s v="110-000-015C-000"/>
    <s v="FEE"/>
    <x v="1"/>
    <s v="633 MAST RD"/>
    <n v="132"/>
    <s v="WALLS THEODORE A"/>
    <s v="RR"/>
    <m/>
    <m/>
    <n v="0.47020000000000001"/>
    <n v="0"/>
    <n v="0"/>
    <n v="0"/>
    <n v="0"/>
    <m/>
    <n v="0"/>
    <n v="0"/>
    <n v="0"/>
    <m/>
    <n v="0"/>
    <m/>
    <m/>
    <m/>
    <m/>
    <n v="0"/>
    <m/>
    <m/>
    <n v="0"/>
    <n v="0"/>
    <n v="0"/>
    <n v="0"/>
    <n v="0"/>
    <m/>
    <s v="110-000-015C-000"/>
    <s v="0"/>
    <s v="0"/>
    <s v="0"/>
    <s v="N"/>
    <m/>
    <m/>
    <m/>
    <m/>
    <n v="0"/>
    <n v="1"/>
    <x v="28"/>
    <x v="28"/>
  </r>
  <r>
    <s v="110-000-015J-000"/>
    <s v="FEE"/>
    <x v="1"/>
    <s v="635 MAST RD"/>
    <n v="101"/>
    <s v="HORTE SADIE L LIFE ESTATE"/>
    <s v="RR"/>
    <m/>
    <m/>
    <n v="3.4023500000000002"/>
    <n v="1"/>
    <n v="1"/>
    <n v="1"/>
    <n v="1"/>
    <s v="SEPTIC"/>
    <n v="0"/>
    <n v="0"/>
    <n v="0"/>
    <m/>
    <n v="0"/>
    <m/>
    <m/>
    <m/>
    <s v="SEPTIC"/>
    <n v="0"/>
    <m/>
    <m/>
    <n v="1"/>
    <n v="1"/>
    <n v="2"/>
    <n v="576"/>
    <n v="1"/>
    <m/>
    <s v="110-000-015J-000"/>
    <s v="1976"/>
    <s v="1152"/>
    <s v="1"/>
    <s v="Y"/>
    <s v="Well"/>
    <s v="Sept"/>
    <m/>
    <m/>
    <n v="0"/>
    <n v="1"/>
    <x v="28"/>
    <x v="28"/>
  </r>
  <r>
    <s v="110-000-015E-000"/>
    <s v="FEE"/>
    <x v="1"/>
    <s v="FAWN POND RD"/>
    <n v="132"/>
    <s v="RR REALTY TRUST THE"/>
    <s v="RR"/>
    <m/>
    <m/>
    <n v="1.2060299999999999"/>
    <n v="0"/>
    <n v="0"/>
    <n v="0"/>
    <n v="0"/>
    <m/>
    <n v="0"/>
    <n v="0"/>
    <n v="0"/>
    <m/>
    <n v="0"/>
    <m/>
    <m/>
    <m/>
    <m/>
    <n v="0"/>
    <m/>
    <m/>
    <n v="0"/>
    <n v="0"/>
    <n v="0"/>
    <n v="0"/>
    <n v="0"/>
    <m/>
    <s v="110-000-015E-000"/>
    <s v="0"/>
    <s v="0"/>
    <s v="0"/>
    <s v="N"/>
    <m/>
    <m/>
    <m/>
    <m/>
    <n v="0"/>
    <n v="1"/>
    <x v="28"/>
    <x v="28"/>
  </r>
  <r>
    <s v="110-000-015G-000"/>
    <s v="FEE"/>
    <x v="1"/>
    <s v="AGAWAM RD"/>
    <n v="132"/>
    <s v="R AND S REAL ESTATE TRUST"/>
    <s v="RR"/>
    <m/>
    <m/>
    <n v="1.5836600000000001"/>
    <n v="0"/>
    <n v="0"/>
    <n v="0"/>
    <n v="0"/>
    <m/>
    <n v="0"/>
    <n v="0"/>
    <n v="0"/>
    <m/>
    <n v="0"/>
    <m/>
    <m/>
    <m/>
    <m/>
    <n v="0"/>
    <m/>
    <m/>
    <n v="0"/>
    <n v="0"/>
    <n v="0"/>
    <n v="0"/>
    <n v="0"/>
    <m/>
    <s v="110-000-015G-000"/>
    <s v="0"/>
    <s v="0"/>
    <s v="0"/>
    <s v="N"/>
    <m/>
    <m/>
    <m/>
    <m/>
    <n v="0"/>
    <n v="1"/>
    <x v="28"/>
    <x v="28"/>
  </r>
  <r>
    <s v="111-000-001-000U"/>
    <s v="FEE"/>
    <x v="1"/>
    <s v="HALFWAY POND"/>
    <n v="67"/>
    <s v="ADM AGAWAM DEVELOPMENT LLC"/>
    <s v="RR"/>
    <m/>
    <m/>
    <n v="2.6065399999999999"/>
    <n v="0"/>
    <n v="0"/>
    <n v="0"/>
    <n v="0"/>
    <m/>
    <n v="0"/>
    <n v="0"/>
    <n v="0"/>
    <m/>
    <n v="0"/>
    <m/>
    <m/>
    <m/>
    <m/>
    <n v="0"/>
    <m/>
    <m/>
    <n v="0"/>
    <n v="0"/>
    <n v="0"/>
    <n v="0"/>
    <n v="0"/>
    <m/>
    <s v="111-000-001-000U"/>
    <s v="0"/>
    <s v="0"/>
    <s v="0"/>
    <s v="N"/>
    <m/>
    <m/>
    <m/>
    <m/>
    <n v="0"/>
    <n v="1"/>
    <x v="25"/>
    <x v="25"/>
  </r>
  <r>
    <s v="TS_GAPS_NO_MAPPAR"/>
    <m/>
    <x v="1"/>
    <m/>
    <n v="0"/>
    <m/>
    <m/>
    <m/>
    <m/>
    <n v="2.8340000000000001E-2"/>
    <n v="0"/>
    <n v="0"/>
    <n v="0"/>
    <n v="0"/>
    <m/>
    <n v="0"/>
    <n v="0"/>
    <n v="0"/>
    <m/>
    <n v="0"/>
    <m/>
    <m/>
    <m/>
    <m/>
    <n v="0"/>
    <m/>
    <m/>
    <n v="0"/>
    <n v="0"/>
    <n v="0"/>
    <n v="0"/>
    <n v="0"/>
    <m/>
    <m/>
    <s v="0"/>
    <s v="0"/>
    <s v="0"/>
    <m/>
    <m/>
    <m/>
    <m/>
    <m/>
    <n v="0"/>
    <n v="1"/>
    <x v="26"/>
    <x v="26"/>
  </r>
  <r>
    <s v="125_9_48"/>
    <s v="FEE"/>
    <x v="2"/>
    <s v="44 MYLES STANDISH DR"/>
    <n v="101"/>
    <s v="ABBOTT CHARLES P"/>
    <m/>
    <m/>
    <m/>
    <n v="1.29253"/>
    <n v="1"/>
    <n v="1"/>
    <n v="1"/>
    <n v="1"/>
    <s v="SEPTIC"/>
    <n v="0"/>
    <n v="0"/>
    <n v="0"/>
    <m/>
    <n v="0"/>
    <m/>
    <m/>
    <m/>
    <s v="SEPTIC"/>
    <n v="0"/>
    <m/>
    <m/>
    <n v="1"/>
    <n v="1"/>
    <n v="0"/>
    <n v="0"/>
    <n v="0"/>
    <m/>
    <m/>
    <m/>
    <m/>
    <m/>
    <m/>
    <m/>
    <m/>
    <m/>
    <m/>
    <n v="0"/>
    <n v="1"/>
    <x v="21"/>
    <x v="21"/>
  </r>
  <r>
    <s v="110-000-016-000"/>
    <s v="FEE"/>
    <x v="1"/>
    <s v="CATTLE POND RD"/>
    <n v="132"/>
    <s v="BONGIOVANNI ENZO L"/>
    <s v="RR"/>
    <m/>
    <m/>
    <n v="4.61829"/>
    <n v="0"/>
    <n v="0"/>
    <n v="0"/>
    <n v="0"/>
    <m/>
    <n v="0"/>
    <n v="0"/>
    <n v="0"/>
    <m/>
    <n v="0"/>
    <m/>
    <m/>
    <m/>
    <m/>
    <n v="0"/>
    <m/>
    <m/>
    <n v="0"/>
    <n v="0"/>
    <n v="0"/>
    <n v="0"/>
    <n v="0"/>
    <m/>
    <s v="110-000-016-000"/>
    <s v="0"/>
    <s v="0"/>
    <s v="0"/>
    <s v="N"/>
    <m/>
    <m/>
    <m/>
    <m/>
    <n v="0"/>
    <n v="1"/>
    <x v="28"/>
    <x v="28"/>
  </r>
  <r>
    <s v="110-000-015H-000"/>
    <s v="FEE"/>
    <x v="1"/>
    <s v="FAWN POND RD"/>
    <n v="132"/>
    <s v="FAWN POND ROAD REALTY TRUST"/>
    <s v="RR"/>
    <m/>
    <m/>
    <n v="0.87234"/>
    <n v="0"/>
    <n v="0"/>
    <n v="0"/>
    <n v="0"/>
    <m/>
    <n v="0"/>
    <n v="0"/>
    <n v="0"/>
    <m/>
    <n v="0"/>
    <m/>
    <m/>
    <m/>
    <m/>
    <n v="0"/>
    <m/>
    <m/>
    <n v="0"/>
    <n v="0"/>
    <n v="0"/>
    <n v="0"/>
    <n v="0"/>
    <m/>
    <s v="110-000-015H-000"/>
    <s v="0"/>
    <s v="0"/>
    <s v="0"/>
    <s v="N"/>
    <m/>
    <m/>
    <m/>
    <m/>
    <n v="0"/>
    <n v="1"/>
    <x v="28"/>
    <x v="28"/>
  </r>
  <r>
    <s v="110-000-014-005"/>
    <s v="FEE"/>
    <x v="1"/>
    <s v="330 HALFWAY POND RD"/>
    <n v="903"/>
    <s v="PLYMOUTH TOWN OF"/>
    <s v="RR"/>
    <m/>
    <m/>
    <n v="2.40272"/>
    <n v="0"/>
    <n v="0"/>
    <n v="0"/>
    <n v="0"/>
    <m/>
    <n v="0"/>
    <n v="0"/>
    <n v="0"/>
    <m/>
    <n v="0"/>
    <m/>
    <m/>
    <m/>
    <m/>
    <n v="0"/>
    <m/>
    <m/>
    <n v="0"/>
    <n v="0"/>
    <n v="0"/>
    <n v="0"/>
    <n v="0"/>
    <m/>
    <s v="110-000-014-005"/>
    <s v="0"/>
    <s v="0"/>
    <s v="0"/>
    <s v="N"/>
    <s v="Well"/>
    <s v="Sept"/>
    <m/>
    <m/>
    <n v="0"/>
    <n v="1"/>
    <x v="28"/>
    <x v="28"/>
  </r>
  <r>
    <s v="110-000-015D-000"/>
    <s v="FEE"/>
    <x v="1"/>
    <s v="AGAWAM RD"/>
    <n v="903"/>
    <s v="PLYMOUTH TOWN OF"/>
    <s v="RR"/>
    <m/>
    <m/>
    <n v="0.87816000000000005"/>
    <n v="0"/>
    <n v="0"/>
    <n v="0"/>
    <n v="0"/>
    <m/>
    <n v="0"/>
    <n v="0"/>
    <n v="0"/>
    <m/>
    <n v="0"/>
    <m/>
    <m/>
    <m/>
    <m/>
    <n v="0"/>
    <m/>
    <m/>
    <n v="0"/>
    <n v="0"/>
    <n v="0"/>
    <n v="0"/>
    <n v="0"/>
    <m/>
    <s v="110-000-015D-000"/>
    <s v="0"/>
    <s v="0"/>
    <s v="0"/>
    <s v="N"/>
    <m/>
    <m/>
    <m/>
    <m/>
    <n v="0"/>
    <n v="1"/>
    <x v="28"/>
    <x v="28"/>
  </r>
  <r>
    <s v="110-000-016A-000"/>
    <s v="FEE"/>
    <x v="1"/>
    <s v="63 AGAWAM RD"/>
    <n v="101"/>
    <s v="FLAHERTY GERLAD R"/>
    <s v="RR"/>
    <m/>
    <m/>
    <n v="0.23033999999999999"/>
    <n v="1"/>
    <n v="1"/>
    <n v="1"/>
    <n v="1"/>
    <s v="SEPTIC"/>
    <n v="0"/>
    <n v="0"/>
    <n v="0"/>
    <m/>
    <n v="0"/>
    <m/>
    <m/>
    <m/>
    <s v="SEPTIC"/>
    <n v="0"/>
    <m/>
    <m/>
    <n v="1"/>
    <n v="1"/>
    <n v="1"/>
    <n v="912"/>
    <n v="2"/>
    <m/>
    <s v="110-000-016A-000"/>
    <s v="1900"/>
    <s v="1710"/>
    <s v="1"/>
    <s v="Y"/>
    <s v="Well"/>
    <s v="Sept"/>
    <s v="Prop"/>
    <m/>
    <n v="0"/>
    <n v="1"/>
    <x v="28"/>
    <x v="28"/>
  </r>
  <r>
    <s v="125_9_49"/>
    <s v="FEE"/>
    <x v="2"/>
    <m/>
    <n v="999"/>
    <s v="UNK-184"/>
    <m/>
    <m/>
    <m/>
    <n v="1.0965499999999999"/>
    <n v="1"/>
    <n v="1"/>
    <n v="1"/>
    <n v="1"/>
    <s v="SEPTIC"/>
    <n v="0"/>
    <n v="0"/>
    <n v="0"/>
    <m/>
    <n v="0"/>
    <m/>
    <m/>
    <m/>
    <s v="SEPTIC"/>
    <n v="0"/>
    <m/>
    <m/>
    <n v="1"/>
    <n v="1"/>
    <n v="0"/>
    <n v="0"/>
    <n v="0"/>
    <m/>
    <m/>
    <m/>
    <m/>
    <m/>
    <m/>
    <m/>
    <m/>
    <m/>
    <m/>
    <n v="0"/>
    <n v="1"/>
    <x v="21"/>
    <x v="21"/>
  </r>
  <r>
    <s v="110-000-012-000"/>
    <s v="FEE"/>
    <x v="1"/>
    <s v="633 MAST RD"/>
    <n v="101"/>
    <s v="WALLS THEODORE A"/>
    <s v="RR"/>
    <m/>
    <m/>
    <n v="0.71931"/>
    <n v="0"/>
    <n v="1"/>
    <n v="0"/>
    <n v="1"/>
    <m/>
    <n v="0"/>
    <n v="0"/>
    <n v="0"/>
    <m/>
    <n v="0"/>
    <m/>
    <m/>
    <m/>
    <s v="SEPTIC"/>
    <n v="0"/>
    <m/>
    <m/>
    <n v="0"/>
    <n v="1"/>
    <n v="1"/>
    <n v="344"/>
    <n v="1"/>
    <m/>
    <s v="110-000-012-000"/>
    <s v="1940"/>
    <s v="915"/>
    <s v="1"/>
    <s v="P"/>
    <s v="Well"/>
    <s v="Sept"/>
    <s v="Prop"/>
    <m/>
    <n v="0"/>
    <n v="1"/>
    <x v="29"/>
    <x v="29"/>
  </r>
  <r>
    <s v="110-000-008B-000"/>
    <s v="FEE"/>
    <x v="1"/>
    <s v="OFF MAST RD"/>
    <n v="903"/>
    <s v="PLYMOUTH TOWN OF"/>
    <s v="RR"/>
    <m/>
    <m/>
    <n v="1.0825400000000001"/>
    <n v="0"/>
    <n v="0"/>
    <n v="0"/>
    <n v="0"/>
    <m/>
    <n v="0"/>
    <n v="0"/>
    <n v="0"/>
    <m/>
    <n v="0"/>
    <m/>
    <m/>
    <m/>
    <m/>
    <n v="0"/>
    <m/>
    <m/>
    <n v="0"/>
    <n v="0"/>
    <n v="0"/>
    <n v="0"/>
    <n v="0"/>
    <m/>
    <s v="110-000-008B-000"/>
    <s v="0"/>
    <s v="0"/>
    <s v="0"/>
    <s v="N"/>
    <m/>
    <m/>
    <m/>
    <m/>
    <n v="0"/>
    <n v="1"/>
    <x v="29"/>
    <x v="29"/>
  </r>
  <r>
    <s v="110-000-010-000Z"/>
    <s v="FEE"/>
    <x v="1"/>
    <s v="631 MAST RD"/>
    <n v="101"/>
    <s v="MCNAMARA PAUL"/>
    <s v="RR"/>
    <m/>
    <m/>
    <n v="3.6248499999999999"/>
    <n v="1"/>
    <n v="1"/>
    <n v="1"/>
    <n v="1"/>
    <s v="SEPTIC"/>
    <n v="0"/>
    <n v="0"/>
    <n v="0"/>
    <m/>
    <n v="0"/>
    <m/>
    <m/>
    <m/>
    <s v="SEPTIC"/>
    <n v="0"/>
    <m/>
    <m/>
    <n v="1"/>
    <n v="1"/>
    <n v="0"/>
    <n v="980"/>
    <n v="1"/>
    <m/>
    <s v="110-000-010-000Z"/>
    <s v="1925"/>
    <s v="2072"/>
    <s v="1"/>
    <s v="Y"/>
    <s v="Well"/>
    <s v="Sept"/>
    <s v="Prop"/>
    <s v="110-000-009A-000,110-000-011-000"/>
    <n v="0"/>
    <n v="1"/>
    <x v="29"/>
    <x v="29"/>
  </r>
  <r>
    <s v="110-000-008A-000"/>
    <s v="FEE"/>
    <x v="1"/>
    <s v="26 FAWN POND RD"/>
    <n v="101"/>
    <s v="LOVELL MAUREEN"/>
    <s v="RR"/>
    <m/>
    <m/>
    <n v="1.5094099999999999"/>
    <n v="1"/>
    <n v="1"/>
    <n v="1"/>
    <n v="1"/>
    <s v="SEPTIC"/>
    <n v="0"/>
    <n v="0"/>
    <n v="0"/>
    <m/>
    <n v="0"/>
    <m/>
    <m/>
    <m/>
    <s v="SEPTIC"/>
    <n v="0"/>
    <m/>
    <m/>
    <n v="1"/>
    <n v="1"/>
    <n v="4"/>
    <n v="1144"/>
    <n v="1"/>
    <m/>
    <s v="110-000-008A-000"/>
    <s v="1965"/>
    <s v="2399"/>
    <s v="1"/>
    <s v="Y"/>
    <s v="Well"/>
    <s v="Sept"/>
    <m/>
    <m/>
    <n v="0"/>
    <n v="1"/>
    <x v="29"/>
    <x v="29"/>
  </r>
  <r>
    <s v="110-000-006-000"/>
    <s v="FEE"/>
    <x v="1"/>
    <s v="53 AGAWAM RD"/>
    <n v="101"/>
    <s v="CHAIPEJ NIKORN"/>
    <s v="RR"/>
    <m/>
    <m/>
    <n v="0.12144000000000001"/>
    <n v="1"/>
    <n v="1"/>
    <n v="1"/>
    <n v="1"/>
    <s v="SEPTIC"/>
    <n v="0"/>
    <n v="0"/>
    <n v="0"/>
    <m/>
    <n v="0"/>
    <m/>
    <m/>
    <m/>
    <s v="SEPTIC"/>
    <n v="0"/>
    <m/>
    <m/>
    <n v="1"/>
    <n v="1"/>
    <n v="2"/>
    <n v="768"/>
    <n v="1"/>
    <m/>
    <s v="110-000-006-000"/>
    <s v="1981"/>
    <s v="1740"/>
    <s v="1"/>
    <s v="Y"/>
    <s v="Well"/>
    <s v="Sept"/>
    <m/>
    <m/>
    <n v="0"/>
    <n v="1"/>
    <x v="28"/>
    <x v="28"/>
  </r>
  <r>
    <s v="110-000-004-000U"/>
    <s v="FEE"/>
    <x v="1"/>
    <s v="49 AGAWAM RD"/>
    <n v="101"/>
    <s v="INCE AUDREY"/>
    <s v="RR"/>
    <m/>
    <m/>
    <n v="1.6832199999999999"/>
    <n v="1"/>
    <n v="1"/>
    <n v="1"/>
    <n v="1"/>
    <s v="SEPTIC"/>
    <n v="0"/>
    <n v="0"/>
    <n v="0"/>
    <m/>
    <n v="0"/>
    <m/>
    <m/>
    <m/>
    <s v="SEPTIC"/>
    <n v="0"/>
    <m/>
    <m/>
    <n v="1"/>
    <n v="1"/>
    <n v="2"/>
    <n v="536"/>
    <n v="1"/>
    <m/>
    <s v="110-000-004-000U"/>
    <s v="1940"/>
    <s v="616"/>
    <s v="1"/>
    <s v="P"/>
    <s v="Well"/>
    <s v="Sept"/>
    <m/>
    <m/>
    <n v="0"/>
    <n v="1"/>
    <x v="28"/>
    <x v="28"/>
  </r>
  <r>
    <s v="110-000-007-000"/>
    <s v="FEE"/>
    <x v="1"/>
    <s v="FAWN POND RD"/>
    <n v="903"/>
    <s v="PLYMOUTH TOWN OF"/>
    <s v="RR"/>
    <m/>
    <m/>
    <n v="1.76952"/>
    <n v="0"/>
    <n v="0"/>
    <n v="0"/>
    <n v="0"/>
    <m/>
    <n v="0"/>
    <n v="0"/>
    <n v="0"/>
    <m/>
    <n v="0"/>
    <m/>
    <m/>
    <m/>
    <m/>
    <n v="0"/>
    <m/>
    <m/>
    <n v="0"/>
    <n v="0"/>
    <n v="0"/>
    <n v="0"/>
    <n v="0"/>
    <m/>
    <s v="110-000-007-000"/>
    <s v="0"/>
    <s v="0"/>
    <s v="0"/>
    <s v="N"/>
    <m/>
    <m/>
    <m/>
    <m/>
    <n v="0"/>
    <n v="1"/>
    <x v="29"/>
    <x v="29"/>
  </r>
  <r>
    <s v="125_9_50"/>
    <s v="FEE"/>
    <x v="2"/>
    <m/>
    <n v="999"/>
    <s v="UNK-185"/>
    <m/>
    <m/>
    <m/>
    <n v="0.95611000000000002"/>
    <n v="0"/>
    <n v="0"/>
    <n v="0"/>
    <n v="0"/>
    <m/>
    <n v="0"/>
    <n v="0"/>
    <n v="0"/>
    <m/>
    <n v="0"/>
    <m/>
    <m/>
    <m/>
    <m/>
    <n v="0"/>
    <m/>
    <m/>
    <n v="0"/>
    <n v="0"/>
    <n v="0"/>
    <n v="0"/>
    <n v="0"/>
    <m/>
    <m/>
    <m/>
    <m/>
    <m/>
    <m/>
    <m/>
    <m/>
    <m/>
    <m/>
    <n v="0"/>
    <n v="1"/>
    <x v="21"/>
    <x v="21"/>
  </r>
  <r>
    <s v="110-000-003-000"/>
    <s v="FEE"/>
    <x v="1"/>
    <s v="86 OLD HALFWAY POND RD"/>
    <n v="106"/>
    <s v="SMITH BARRY L"/>
    <s v="RR"/>
    <m/>
    <m/>
    <n v="0.76359999999999995"/>
    <n v="0"/>
    <n v="0"/>
    <n v="0"/>
    <n v="0"/>
    <m/>
    <n v="0"/>
    <n v="0"/>
    <n v="0"/>
    <m/>
    <n v="0"/>
    <m/>
    <m/>
    <m/>
    <m/>
    <n v="0"/>
    <m/>
    <m/>
    <n v="0"/>
    <n v="0"/>
    <n v="0"/>
    <n v="0"/>
    <n v="0"/>
    <m/>
    <s v="110-000-003-000"/>
    <s v="0"/>
    <s v="0"/>
    <s v="0"/>
    <s v="N"/>
    <s v="Well"/>
    <s v="Cess"/>
    <s v="Prop"/>
    <m/>
    <n v="0"/>
    <n v="1"/>
    <x v="28"/>
    <x v="28"/>
  </r>
  <r>
    <s v="110-000-009B-000"/>
    <s v="FEE"/>
    <x v="1"/>
    <s v="625 MAST RD"/>
    <n v="101"/>
    <s v="ARSENAULT FAMILY NOMINEE RL TR"/>
    <s v="RR"/>
    <m/>
    <m/>
    <n v="1.2487600000000001"/>
    <n v="1"/>
    <n v="1"/>
    <n v="1"/>
    <n v="1"/>
    <s v="SEPTIC"/>
    <n v="0"/>
    <n v="0"/>
    <n v="0"/>
    <m/>
    <n v="0"/>
    <m/>
    <m/>
    <m/>
    <s v="SEPTIC"/>
    <n v="0"/>
    <m/>
    <m/>
    <n v="1"/>
    <n v="1"/>
    <n v="2"/>
    <n v="2351"/>
    <n v="2"/>
    <m/>
    <s v="110-000-009B-000"/>
    <s v="1986"/>
    <s v="5821"/>
    <s v="1"/>
    <s v="P"/>
    <s v="Well"/>
    <s v="Sept"/>
    <s v="Prop"/>
    <m/>
    <n v="0"/>
    <n v="1"/>
    <x v="29"/>
    <x v="29"/>
  </r>
  <r>
    <s v="110-000-009C-000"/>
    <s v="FEE"/>
    <x v="1"/>
    <s v="625 MAST RD"/>
    <n v="130"/>
    <s v="ARSENAULT FAMILY NOMINEE RL TR"/>
    <s v="RR"/>
    <m/>
    <m/>
    <n v="0.39413999999999999"/>
    <n v="0"/>
    <n v="0"/>
    <n v="0"/>
    <n v="0"/>
    <m/>
    <n v="0"/>
    <n v="0"/>
    <n v="0"/>
    <m/>
    <n v="0"/>
    <m/>
    <m/>
    <m/>
    <m/>
    <n v="0"/>
    <m/>
    <m/>
    <n v="0"/>
    <n v="0"/>
    <n v="0"/>
    <n v="0"/>
    <n v="0"/>
    <m/>
    <s v="110-000-009C-000"/>
    <s v="0"/>
    <s v="0"/>
    <s v="0"/>
    <s v="N"/>
    <m/>
    <m/>
    <m/>
    <m/>
    <n v="0"/>
    <n v="1"/>
    <x v="29"/>
    <x v="29"/>
  </r>
  <r>
    <s v="110-000-005-000"/>
    <s v="FEE"/>
    <x v="1"/>
    <s v="47 AGAWAM RD"/>
    <n v="101"/>
    <s v="TUPPER JILL E"/>
    <s v="RR"/>
    <m/>
    <m/>
    <n v="0.12662999999999999"/>
    <n v="1"/>
    <n v="1"/>
    <n v="1"/>
    <n v="1"/>
    <s v="SEPTIC"/>
    <n v="0"/>
    <n v="0"/>
    <n v="0"/>
    <m/>
    <n v="0"/>
    <m/>
    <m/>
    <m/>
    <s v="SEPTIC"/>
    <n v="0"/>
    <m/>
    <m/>
    <n v="1"/>
    <n v="1"/>
    <n v="1"/>
    <n v="636"/>
    <n v="1"/>
    <m/>
    <s v="110-000-005-000"/>
    <s v="1940"/>
    <s v="1004"/>
    <s v="1"/>
    <s v="Y"/>
    <s v="Well"/>
    <s v="Sept"/>
    <s v="Prop"/>
    <m/>
    <n v="0"/>
    <n v="1"/>
    <x v="29"/>
    <x v="29"/>
  </r>
  <r>
    <s v="UNKNOWN"/>
    <s v="FEE"/>
    <x v="2"/>
    <m/>
    <n v="999"/>
    <s v="UNK-313"/>
    <m/>
    <m/>
    <m/>
    <n v="2.0830000000000001E-2"/>
    <n v="0"/>
    <n v="0"/>
    <n v="0"/>
    <n v="0"/>
    <m/>
    <n v="0"/>
    <n v="0"/>
    <n v="0"/>
    <m/>
    <n v="0"/>
    <m/>
    <m/>
    <m/>
    <m/>
    <n v="0"/>
    <m/>
    <m/>
    <n v="0"/>
    <n v="0"/>
    <n v="0"/>
    <n v="0"/>
    <n v="0"/>
    <m/>
    <m/>
    <m/>
    <m/>
    <m/>
    <m/>
    <m/>
    <m/>
    <m/>
    <m/>
    <n v="0"/>
    <n v="1"/>
    <x v="21"/>
    <x v="21"/>
  </r>
  <r>
    <s v="125_9_87"/>
    <s v="FEE"/>
    <x v="2"/>
    <m/>
    <n v="999"/>
    <s v="UNK-186"/>
    <m/>
    <m/>
    <m/>
    <n v="0.33218999999999999"/>
    <n v="0"/>
    <n v="0"/>
    <n v="0"/>
    <n v="0"/>
    <m/>
    <n v="0"/>
    <n v="0"/>
    <n v="0"/>
    <m/>
    <n v="0"/>
    <m/>
    <m/>
    <m/>
    <m/>
    <n v="0"/>
    <m/>
    <m/>
    <n v="0"/>
    <n v="0"/>
    <n v="0"/>
    <n v="0"/>
    <n v="0"/>
    <m/>
    <m/>
    <m/>
    <m/>
    <m/>
    <m/>
    <m/>
    <m/>
    <m/>
    <m/>
    <n v="0"/>
    <n v="1"/>
    <x v="21"/>
    <x v="21"/>
  </r>
  <r>
    <s v="109-000-007A-004"/>
    <s v="FEE"/>
    <x v="1"/>
    <s v="27 AGAWAM RD"/>
    <n v="101"/>
    <s v="BERTOLO BRADLEY"/>
    <m/>
    <m/>
    <m/>
    <n v="0.72806999999999999"/>
    <n v="1"/>
    <n v="1"/>
    <n v="1"/>
    <n v="1"/>
    <s v="SEPTIC"/>
    <n v="0"/>
    <n v="0"/>
    <n v="0"/>
    <m/>
    <n v="0"/>
    <m/>
    <m/>
    <m/>
    <s v="SEPTIC"/>
    <n v="0"/>
    <m/>
    <m/>
    <n v="1"/>
    <n v="1"/>
    <n v="0"/>
    <n v="2120"/>
    <n v="2.5"/>
    <m/>
    <s v="109-000-007A-004"/>
    <s v="2005"/>
    <s v="4726"/>
    <s v="1"/>
    <s v="Y"/>
    <s v="Well"/>
    <m/>
    <s v="Sept"/>
    <m/>
    <n v="0"/>
    <n v="1"/>
    <x v="29"/>
    <x v="29"/>
  </r>
  <r>
    <s v="109-000-007A-002"/>
    <s v="FEE"/>
    <x v="1"/>
    <s v="0 MAST RD"/>
    <n v="130"/>
    <s v="REVOCABLE INTER VIVOS TRUST"/>
    <s v="RR"/>
    <m/>
    <m/>
    <n v="6.4501499999999998"/>
    <n v="0"/>
    <n v="0"/>
    <n v="0"/>
    <n v="0"/>
    <m/>
    <n v="0"/>
    <n v="0"/>
    <n v="0"/>
    <m/>
    <n v="0"/>
    <m/>
    <m/>
    <m/>
    <m/>
    <n v="0"/>
    <m/>
    <m/>
    <n v="0"/>
    <n v="0"/>
    <n v="0"/>
    <n v="0"/>
    <n v="0"/>
    <m/>
    <s v="109-000-007A-002"/>
    <s v="0"/>
    <s v="0"/>
    <s v="1"/>
    <m/>
    <m/>
    <m/>
    <m/>
    <m/>
    <n v="0"/>
    <n v="1"/>
    <x v="29"/>
    <x v="29"/>
  </r>
  <r>
    <s v="110-000-pond-000"/>
    <s v="NONE - WATER"/>
    <x v="1"/>
    <m/>
    <n v="999"/>
    <m/>
    <m/>
    <m/>
    <m/>
    <n v="229.57713000000001"/>
    <n v="0"/>
    <n v="0"/>
    <n v="0"/>
    <n v="0"/>
    <m/>
    <n v="0"/>
    <n v="0"/>
    <n v="0"/>
    <m/>
    <n v="0"/>
    <m/>
    <m/>
    <m/>
    <m/>
    <n v="0"/>
    <m/>
    <m/>
    <n v="0"/>
    <n v="0"/>
    <n v="0"/>
    <n v="0"/>
    <n v="0"/>
    <m/>
    <s v="110-000-pond-000"/>
    <s v="0"/>
    <s v="0"/>
    <s v="0"/>
    <m/>
    <m/>
    <m/>
    <m/>
    <s v="unk11"/>
    <n v="0"/>
    <n v="1"/>
    <x v="29"/>
    <x v="29"/>
  </r>
  <r>
    <s v="109-000-007A-001"/>
    <s v="FEE"/>
    <x v="1"/>
    <s v="0 MAST RD"/>
    <n v="130"/>
    <s v="BIRD ROBERT H"/>
    <s v="RR"/>
    <m/>
    <m/>
    <n v="2.0014599999999998"/>
    <n v="0"/>
    <n v="0"/>
    <n v="0"/>
    <n v="0"/>
    <m/>
    <n v="0"/>
    <n v="0"/>
    <n v="0"/>
    <m/>
    <n v="0"/>
    <m/>
    <m/>
    <m/>
    <m/>
    <n v="0"/>
    <m/>
    <m/>
    <n v="0"/>
    <n v="0"/>
    <n v="0"/>
    <n v="0"/>
    <n v="0"/>
    <m/>
    <s v="109-000-007A-001"/>
    <s v="0"/>
    <s v="0"/>
    <s v="1"/>
    <s v="N"/>
    <m/>
    <m/>
    <m/>
    <m/>
    <n v="0"/>
    <n v="1"/>
    <x v="29"/>
    <x v="29"/>
  </r>
  <r>
    <s v="109-000-007A-005"/>
    <s v="FEE"/>
    <x v="1"/>
    <s v="579 MAST RD"/>
    <n v="101"/>
    <s v="AMBROSE ERNEST L"/>
    <s v="RR"/>
    <m/>
    <m/>
    <n v="2.7118799999999998"/>
    <n v="1"/>
    <n v="1"/>
    <n v="1"/>
    <n v="1"/>
    <s v="SEPTIC"/>
    <n v="0"/>
    <n v="0"/>
    <n v="0"/>
    <m/>
    <n v="0"/>
    <m/>
    <m/>
    <m/>
    <s v="SEPTIC"/>
    <n v="0"/>
    <m/>
    <m/>
    <n v="1"/>
    <n v="1"/>
    <n v="4"/>
    <n v="1680"/>
    <n v="2"/>
    <m/>
    <s v="109-000-007A-005"/>
    <s v="1900"/>
    <s v="2712"/>
    <s v="1"/>
    <s v="Y"/>
    <m/>
    <m/>
    <m/>
    <m/>
    <n v="0"/>
    <n v="1"/>
    <x v="29"/>
    <x v="29"/>
  </r>
  <r>
    <s v="110-000-001-000U"/>
    <s v="FEE"/>
    <x v="1"/>
    <s v="AGAWAM RD"/>
    <n v="76"/>
    <s v="ADM AGAWAM DEVELOPMENT LLC"/>
    <s v="RR"/>
    <m/>
    <m/>
    <n v="254.65630999999999"/>
    <n v="0"/>
    <n v="0"/>
    <n v="0"/>
    <n v="0"/>
    <m/>
    <n v="0"/>
    <n v="0"/>
    <n v="0"/>
    <m/>
    <n v="0"/>
    <m/>
    <m/>
    <m/>
    <m/>
    <n v="0"/>
    <m/>
    <m/>
    <n v="0"/>
    <n v="0"/>
    <n v="0"/>
    <n v="0"/>
    <n v="0"/>
    <m/>
    <s v="110-000-001-000U"/>
    <s v="0"/>
    <s v="0"/>
    <s v="0"/>
    <s v="N"/>
    <m/>
    <m/>
    <m/>
    <m/>
    <n v="0"/>
    <n v="1"/>
    <x v="29"/>
    <x v="29"/>
  </r>
  <r>
    <s v="109-000-007A-008"/>
    <s v="FEE"/>
    <x v="1"/>
    <s v="570 MAST RD"/>
    <n v="101"/>
    <s v="PRICE DOROTHY B LIFE ESTATE"/>
    <s v="RR"/>
    <m/>
    <m/>
    <n v="2.9184399999999999"/>
    <n v="1"/>
    <n v="1"/>
    <n v="1"/>
    <n v="1"/>
    <s v="SEPTIC"/>
    <n v="0"/>
    <n v="0"/>
    <n v="0"/>
    <m/>
    <n v="0"/>
    <m/>
    <m/>
    <m/>
    <s v="SEPTIC"/>
    <n v="0"/>
    <m/>
    <m/>
    <n v="1"/>
    <n v="1"/>
    <n v="5"/>
    <n v="4150"/>
    <n v="2.2999999999999998"/>
    <m/>
    <s v="109-000-007A-008"/>
    <s v="1895"/>
    <s v="8712"/>
    <s v="1"/>
    <s v="Y"/>
    <s v="Well"/>
    <s v="Sept"/>
    <m/>
    <m/>
    <n v="0"/>
    <n v="1"/>
    <x v="29"/>
    <x v="29"/>
  </r>
  <r>
    <s v="109-000-007A-006"/>
    <s v="FEE"/>
    <x v="1"/>
    <s v="18 AGAWAM RD"/>
    <n v="101"/>
    <s v="ATCHISON MARK M"/>
    <s v="RR"/>
    <m/>
    <m/>
    <n v="1.7658400000000001"/>
    <n v="1"/>
    <n v="1"/>
    <n v="1"/>
    <n v="1"/>
    <s v="SEPTIC"/>
    <n v="0"/>
    <n v="0"/>
    <n v="0"/>
    <m/>
    <n v="0"/>
    <m/>
    <m/>
    <m/>
    <s v="SEPTIC"/>
    <n v="0"/>
    <m/>
    <m/>
    <n v="1"/>
    <n v="1"/>
    <n v="2"/>
    <n v="1334"/>
    <n v="2"/>
    <m/>
    <s v="109-000-007A-006"/>
    <s v="1900"/>
    <s v="2134"/>
    <s v="1"/>
    <s v="Y"/>
    <s v="Prop"/>
    <s v="Well"/>
    <s v="Sept"/>
    <m/>
    <n v="0"/>
    <n v="1"/>
    <x v="29"/>
    <x v="29"/>
  </r>
  <r>
    <s v="071-000-000M-000S"/>
    <s v="FEE"/>
    <x v="1"/>
    <s v="MYLES STANDISH RES"/>
    <n v="910"/>
    <s v="COMMONWEALTH OF MASS"/>
    <s v="RR"/>
    <m/>
    <m/>
    <n v="6494.2315200000003"/>
    <n v="15"/>
    <n v="15"/>
    <n v="15"/>
    <n v="15"/>
    <s v="SEPTIC"/>
    <n v="0"/>
    <n v="0"/>
    <n v="0"/>
    <m/>
    <n v="0"/>
    <m/>
    <m/>
    <m/>
    <s v="SEPTIC"/>
    <n v="0"/>
    <s v="fee simple"/>
    <s v="YES"/>
    <n v="15"/>
    <n v="15"/>
    <n v="0"/>
    <n v="0"/>
    <n v="0"/>
    <m/>
    <s v="071-000-000M-000S"/>
    <s v="0"/>
    <s v="0"/>
    <s v="0"/>
    <s v="N"/>
    <m/>
    <m/>
    <m/>
    <s v="unk2"/>
    <n v="0"/>
    <n v="1"/>
    <x v="30"/>
    <x v="30"/>
  </r>
  <r>
    <s v="109-000-007A-007"/>
    <s v="FEE"/>
    <x v="1"/>
    <s v="568 MAST RD"/>
    <n v="101"/>
    <s v="BIRD RICHARD C"/>
    <s v="RR"/>
    <m/>
    <m/>
    <n v="2.3465600000000002"/>
    <n v="1"/>
    <n v="1"/>
    <n v="1"/>
    <n v="1"/>
    <s v="SEPTIC"/>
    <n v="0"/>
    <n v="0"/>
    <n v="0"/>
    <m/>
    <n v="0"/>
    <m/>
    <m/>
    <m/>
    <s v="SEPTIC"/>
    <n v="0"/>
    <m/>
    <m/>
    <n v="1"/>
    <n v="1"/>
    <n v="4"/>
    <n v="3338"/>
    <n v="2"/>
    <m/>
    <s v="109-000-007A-007"/>
    <s v="1895"/>
    <s v="5373"/>
    <s v="1"/>
    <s v="P"/>
    <s v="Well"/>
    <s v="Sept"/>
    <m/>
    <m/>
    <n v="0"/>
    <n v="1"/>
    <x v="29"/>
    <x v="29"/>
  </r>
  <r>
    <s v="109-000-007B-000"/>
    <s v="FEE"/>
    <x v="1"/>
    <s v="ISL-HALFWAY POND"/>
    <n v="905"/>
    <s v="NATURE CONSERVANCY"/>
    <s v="RR"/>
    <m/>
    <m/>
    <n v="15.79388"/>
    <n v="0"/>
    <n v="0"/>
    <n v="0"/>
    <n v="0"/>
    <m/>
    <n v="0"/>
    <n v="0"/>
    <n v="0"/>
    <m/>
    <n v="0"/>
    <m/>
    <m/>
    <m/>
    <m/>
    <n v="0"/>
    <s v="fee simple"/>
    <s v="YES"/>
    <n v="0"/>
    <n v="0"/>
    <n v="0"/>
    <n v="0"/>
    <n v="0"/>
    <m/>
    <s v="109-000-007B-000"/>
    <s v="0"/>
    <s v="0"/>
    <s v="0"/>
    <s v="N"/>
    <m/>
    <m/>
    <m/>
    <m/>
    <n v="0"/>
    <n v="1"/>
    <x v="29"/>
    <x v="29"/>
  </r>
  <r>
    <s v="109-000-007-001"/>
    <s v="FEE"/>
    <x v="1"/>
    <s v="549 MAST RD"/>
    <n v="905"/>
    <s v="PHILOSOPHY FOUNDATION INC"/>
    <s v="RR"/>
    <m/>
    <m/>
    <n v="30.780619999999999"/>
    <n v="1"/>
    <n v="1"/>
    <n v="1"/>
    <n v="1"/>
    <s v="SEPTIC"/>
    <n v="0"/>
    <n v="0"/>
    <n v="0"/>
    <m/>
    <n v="0"/>
    <m/>
    <m/>
    <m/>
    <s v="SEPTIC"/>
    <n v="0"/>
    <m/>
    <m/>
    <n v="1"/>
    <n v="1"/>
    <n v="10"/>
    <n v="8185"/>
    <n v="2.75"/>
    <m/>
    <s v="109-000-007-001"/>
    <s v="1890"/>
    <s v="13701"/>
    <s v="1"/>
    <s v="N"/>
    <s v="Well"/>
    <s v="Sept"/>
    <m/>
    <m/>
    <n v="0"/>
    <n v="1"/>
    <x v="29"/>
    <x v="29"/>
  </r>
  <r>
    <s v="109-000-007-002"/>
    <s v="FEE"/>
    <x v="1"/>
    <s v="530 MAST RD"/>
    <n v="101"/>
    <s v="BIRD FAMILY TRUST"/>
    <s v="RR"/>
    <m/>
    <m/>
    <n v="2.5824799999999999"/>
    <n v="0"/>
    <n v="1"/>
    <n v="0"/>
    <n v="1"/>
    <m/>
    <n v="0"/>
    <n v="0"/>
    <n v="0"/>
    <m/>
    <n v="0"/>
    <m/>
    <m/>
    <m/>
    <s v="SEPTIC"/>
    <n v="0"/>
    <m/>
    <m/>
    <n v="0"/>
    <n v="1"/>
    <n v="0"/>
    <n v="2914"/>
    <n v="1.5"/>
    <m/>
    <s v="109-000-007-002"/>
    <s v="2005"/>
    <s v="5815"/>
    <s v="1"/>
    <s v="N"/>
    <s v="Well"/>
    <s v="Sept"/>
    <s v="Prop"/>
    <m/>
    <n v="0"/>
    <n v="1"/>
    <x v="29"/>
    <x v="29"/>
  </r>
  <r>
    <s v="109-000-007-003"/>
    <s v="FEE"/>
    <x v="1"/>
    <s v="MAST RD"/>
    <n v="905"/>
    <s v="PHILOSOPHY FOUNDATION INC"/>
    <s v="RR"/>
    <m/>
    <m/>
    <n v="11.34393"/>
    <n v="0"/>
    <n v="0"/>
    <n v="0"/>
    <n v="0"/>
    <m/>
    <n v="0"/>
    <n v="0"/>
    <n v="0"/>
    <m/>
    <n v="0"/>
    <m/>
    <m/>
    <m/>
    <m/>
    <n v="0"/>
    <s v="fee simple"/>
    <s v="YES"/>
    <n v="0"/>
    <n v="0"/>
    <n v="0"/>
    <n v="0"/>
    <n v="0"/>
    <m/>
    <s v="109-000-007-003"/>
    <s v="0"/>
    <s v="0"/>
    <s v="0"/>
    <s v="N"/>
    <m/>
    <m/>
    <m/>
    <m/>
    <n v="0"/>
    <n v="1"/>
    <x v="29"/>
    <x v="29"/>
  </r>
  <r>
    <s v="109-000-007-004"/>
    <s v="FEE"/>
    <x v="1"/>
    <s v="MAST RD"/>
    <n v="802"/>
    <s v="TAYLER QTIP INVESTMENT TRUST"/>
    <s v="RR"/>
    <m/>
    <m/>
    <n v="10.511049999999999"/>
    <n v="0"/>
    <n v="0"/>
    <n v="0"/>
    <n v="0"/>
    <m/>
    <n v="0"/>
    <n v="0"/>
    <n v="0"/>
    <m/>
    <n v="0"/>
    <m/>
    <m/>
    <m/>
    <m/>
    <n v="0"/>
    <s v="fee simple"/>
    <s v="YES"/>
    <n v="0"/>
    <n v="0"/>
    <n v="0"/>
    <n v="0"/>
    <n v="0"/>
    <m/>
    <s v="109-000-007-004"/>
    <s v="0"/>
    <s v="0"/>
    <s v="0"/>
    <s v="N"/>
    <m/>
    <m/>
    <m/>
    <m/>
    <n v="0"/>
    <n v="1"/>
    <x v="29"/>
    <x v="29"/>
  </r>
  <r>
    <s v="125_26_0"/>
    <s v="FEE"/>
    <x v="2"/>
    <s v="0OFFCRANBERRY RD"/>
    <n v="132"/>
    <s v="JESSUP ELSY"/>
    <m/>
    <m/>
    <m/>
    <n v="10.78487"/>
    <n v="0"/>
    <n v="0"/>
    <n v="0"/>
    <n v="0"/>
    <m/>
    <n v="0"/>
    <n v="0"/>
    <n v="0"/>
    <m/>
    <n v="0"/>
    <m/>
    <m/>
    <m/>
    <m/>
    <n v="0"/>
    <s v="fee simple"/>
    <s v="YES"/>
    <n v="0"/>
    <n v="0"/>
    <n v="0"/>
    <n v="0"/>
    <n v="0"/>
    <m/>
    <m/>
    <m/>
    <m/>
    <m/>
    <m/>
    <m/>
    <m/>
    <m/>
    <m/>
    <n v="0"/>
    <n v="1"/>
    <x v="31"/>
    <x v="31"/>
  </r>
  <r>
    <s v="109-000-007C-000"/>
    <s v="FEE"/>
    <x v="1"/>
    <s v="MAST RD"/>
    <n v="905"/>
    <s v="WILDLANDS TRUST OF S E MASS"/>
    <s v="RR"/>
    <m/>
    <m/>
    <n v="60.1967"/>
    <n v="0"/>
    <n v="0"/>
    <n v="0"/>
    <n v="0"/>
    <m/>
    <n v="0"/>
    <n v="0"/>
    <n v="0"/>
    <m/>
    <n v="0"/>
    <m/>
    <m/>
    <m/>
    <m/>
    <n v="0"/>
    <s v="fee simple"/>
    <s v="YES"/>
    <n v="0"/>
    <n v="0"/>
    <n v="0"/>
    <n v="0"/>
    <n v="0"/>
    <m/>
    <s v="109-000-007C-000"/>
    <s v="0"/>
    <s v="0"/>
    <s v="0"/>
    <s v="N"/>
    <m/>
    <m/>
    <m/>
    <m/>
    <n v="0"/>
    <n v="1"/>
    <x v="29"/>
    <x v="29"/>
  </r>
  <r>
    <s v="109-000-007-005"/>
    <s v="FEE"/>
    <x v="1"/>
    <s v="MAST RD"/>
    <n v="905"/>
    <s v="WILDLANDS TRUST OF S E MASS"/>
    <s v="RR"/>
    <m/>
    <m/>
    <n v="11.01946"/>
    <n v="0"/>
    <n v="0"/>
    <n v="0"/>
    <n v="0"/>
    <m/>
    <n v="0"/>
    <n v="0"/>
    <n v="0"/>
    <m/>
    <n v="0"/>
    <m/>
    <m/>
    <m/>
    <m/>
    <n v="0"/>
    <s v="fee simple"/>
    <s v="YES"/>
    <n v="0"/>
    <n v="0"/>
    <n v="0"/>
    <n v="0"/>
    <n v="0"/>
    <m/>
    <s v="109-000-007-005"/>
    <s v="0"/>
    <s v="0"/>
    <s v="0"/>
    <s v="N"/>
    <m/>
    <m/>
    <m/>
    <m/>
    <n v="0"/>
    <n v="1"/>
    <x v="29"/>
    <x v="29"/>
  </r>
  <r>
    <s v="069-000-032-000"/>
    <s v="FEE"/>
    <x v="1"/>
    <s v="HALFWAY POND"/>
    <n v="905"/>
    <s v="WILDLANDS TRUST OF S E MASS"/>
    <s v="RR"/>
    <m/>
    <m/>
    <n v="11.92041"/>
    <n v="0"/>
    <n v="0"/>
    <n v="0"/>
    <n v="0"/>
    <m/>
    <n v="0"/>
    <n v="0"/>
    <n v="0"/>
    <m/>
    <n v="0"/>
    <m/>
    <m/>
    <m/>
    <m/>
    <n v="0"/>
    <s v="fee simple"/>
    <s v="YES"/>
    <n v="0"/>
    <n v="0"/>
    <n v="0"/>
    <n v="0"/>
    <n v="0"/>
    <m/>
    <s v="069-000-032-000"/>
    <s v="0"/>
    <s v="0"/>
    <s v="0"/>
    <s v="N"/>
    <m/>
    <m/>
    <m/>
    <m/>
    <n v="0"/>
    <n v="1"/>
    <x v="29"/>
    <x v="29"/>
  </r>
  <r>
    <s v="109-000-001A-000"/>
    <s v="FEE"/>
    <x v="1"/>
    <s v="49 GALLOWS POND RD"/>
    <n v="101"/>
    <s v="SADOVNIKOFF MARY B"/>
    <s v="RR"/>
    <m/>
    <m/>
    <n v="4.3376299999999999"/>
    <n v="1"/>
    <n v="1"/>
    <n v="1"/>
    <n v="1"/>
    <s v="SEPTIC"/>
    <n v="0"/>
    <n v="0"/>
    <n v="0"/>
    <m/>
    <n v="0"/>
    <m/>
    <m/>
    <m/>
    <s v="SEPTIC"/>
    <n v="0"/>
    <m/>
    <m/>
    <n v="1"/>
    <n v="1"/>
    <n v="2"/>
    <n v="2239"/>
    <n v="1"/>
    <m/>
    <s v="109-000-001A-000"/>
    <s v="1962"/>
    <s v="3554"/>
    <s v="1"/>
    <s v="P"/>
    <s v="Well"/>
    <s v="Sept"/>
    <m/>
    <m/>
    <n v="0"/>
    <n v="1"/>
    <x v="29"/>
    <x v="29"/>
  </r>
  <r>
    <s v="069-000-000-000"/>
    <s v="FEE"/>
    <x v="1"/>
    <s v="147 HALFWAY POND RD"/>
    <n v="101"/>
    <m/>
    <m/>
    <m/>
    <m/>
    <n v="0.11178"/>
    <n v="0"/>
    <n v="0"/>
    <n v="0"/>
    <n v="0"/>
    <m/>
    <n v="0"/>
    <n v="0"/>
    <n v="0"/>
    <m/>
    <n v="0"/>
    <m/>
    <m/>
    <m/>
    <m/>
    <n v="0"/>
    <s v="fee simple"/>
    <s v="YES"/>
    <n v="0"/>
    <n v="0"/>
    <n v="0"/>
    <n v="0"/>
    <n v="0"/>
    <m/>
    <s v="069-000-000-000"/>
    <s v="0"/>
    <s v="0"/>
    <s v="0"/>
    <m/>
    <m/>
    <m/>
    <m/>
    <s v="unk1"/>
    <n v="0"/>
    <n v="1"/>
    <x v="29"/>
    <x v="29"/>
  </r>
  <r>
    <s v="069-000-025-003"/>
    <s v="FEE"/>
    <x v="1"/>
    <s v="87 W LONG POND RD"/>
    <n v="905"/>
    <s v="WILDLANDS TRUST OF S E MASS"/>
    <s v="RR"/>
    <m/>
    <m/>
    <n v="0.98712999999999995"/>
    <n v="0"/>
    <n v="0"/>
    <n v="0"/>
    <n v="0"/>
    <m/>
    <n v="0"/>
    <n v="0"/>
    <n v="0"/>
    <m/>
    <n v="0"/>
    <m/>
    <m/>
    <m/>
    <m/>
    <n v="0"/>
    <s v="fee simple"/>
    <s v="YES"/>
    <n v="0"/>
    <n v="0"/>
    <n v="0"/>
    <n v="0"/>
    <n v="0"/>
    <m/>
    <s v="069-000-025-003"/>
    <s v="0"/>
    <s v="0"/>
    <s v="0"/>
    <s v="N"/>
    <s v="Well"/>
    <s v="Sept"/>
    <m/>
    <m/>
    <n v="0"/>
    <n v="1"/>
    <x v="29"/>
    <x v="29"/>
  </r>
  <r>
    <s v="TS_GAPS_NO_MAPPAR"/>
    <m/>
    <x v="1"/>
    <m/>
    <n v="999"/>
    <m/>
    <m/>
    <m/>
    <m/>
    <n v="0.63234999999999997"/>
    <n v="0"/>
    <n v="0"/>
    <n v="0"/>
    <n v="0"/>
    <m/>
    <n v="0"/>
    <n v="0"/>
    <n v="0"/>
    <m/>
    <n v="0"/>
    <m/>
    <m/>
    <m/>
    <m/>
    <n v="0"/>
    <s v="fee simple"/>
    <s v="YES"/>
    <n v="0"/>
    <n v="0"/>
    <n v="0"/>
    <n v="0"/>
    <n v="0"/>
    <m/>
    <m/>
    <s v="0"/>
    <s v="0"/>
    <s v="0"/>
    <m/>
    <m/>
    <m/>
    <m/>
    <m/>
    <n v="0"/>
    <n v="1"/>
    <x v="26"/>
    <x v="26"/>
  </r>
  <r>
    <s v="109-000-002A-000"/>
    <m/>
    <x v="1"/>
    <s v="43 GALLOWS POND RD"/>
    <n v="101"/>
    <s v="COSENTINO HENRIETTA B"/>
    <s v="RR"/>
    <m/>
    <m/>
    <n v="3.5409799999999998"/>
    <n v="1"/>
    <n v="1"/>
    <n v="1"/>
    <n v="1"/>
    <s v="SEPTIC"/>
    <n v="0"/>
    <n v="0"/>
    <n v="0"/>
    <m/>
    <n v="0"/>
    <m/>
    <m/>
    <m/>
    <s v="SEPTIC"/>
    <n v="0"/>
    <m/>
    <m/>
    <n v="1"/>
    <n v="1"/>
    <n v="0"/>
    <n v="2732"/>
    <n v="2"/>
    <m/>
    <s v="109-000-002A-000"/>
    <s v="1893"/>
    <s v="5288"/>
    <s v="1"/>
    <s v="P"/>
    <s v="Well"/>
    <s v="Sept"/>
    <s v="Prop"/>
    <m/>
    <n v="0"/>
    <n v="1"/>
    <x v="29"/>
    <x v="29"/>
  </r>
  <r>
    <s v="109-000-003A-000"/>
    <s v="FEE"/>
    <x v="1"/>
    <s v="39 GALLOWS POND RD"/>
    <n v="109"/>
    <s v="BRIGGS HALFWAY POND REALTY TR"/>
    <s v="RR"/>
    <m/>
    <m/>
    <n v="1.8404700000000001"/>
    <n v="1"/>
    <n v="1"/>
    <n v="1"/>
    <n v="1"/>
    <s v="SEPTIC"/>
    <n v="0"/>
    <n v="0"/>
    <n v="0"/>
    <m/>
    <n v="0"/>
    <m/>
    <m/>
    <m/>
    <s v="SEPTIC"/>
    <n v="0"/>
    <m/>
    <m/>
    <n v="1"/>
    <n v="1"/>
    <n v="4"/>
    <n v="2290"/>
    <n v="2"/>
    <m/>
    <s v="109-000-003A-000"/>
    <s v="1900"/>
    <s v="2524"/>
    <s v="2"/>
    <s v="N"/>
    <s v="Well"/>
    <s v="Sept"/>
    <m/>
    <m/>
    <n v="0"/>
    <n v="1"/>
    <x v="29"/>
    <x v="29"/>
  </r>
  <r>
    <s v="069-000-023A-000"/>
    <s v="FEE"/>
    <x v="1"/>
    <s v="OFF W LONG POND RD"/>
    <n v="905"/>
    <s v="WILDLANDS TRUST OF S E MASS"/>
    <s v="RR"/>
    <m/>
    <m/>
    <n v="10.63617"/>
    <n v="0"/>
    <n v="0"/>
    <n v="0"/>
    <n v="0"/>
    <m/>
    <n v="0"/>
    <n v="0"/>
    <n v="0"/>
    <m/>
    <n v="0"/>
    <m/>
    <m/>
    <m/>
    <m/>
    <n v="0"/>
    <s v="fee simple"/>
    <s v="YES"/>
    <n v="0"/>
    <n v="0"/>
    <n v="0"/>
    <n v="0"/>
    <n v="0"/>
    <m/>
    <s v="069-000-023A-000"/>
    <s v="0"/>
    <s v="0"/>
    <s v="0"/>
    <s v="N"/>
    <m/>
    <m/>
    <m/>
    <m/>
    <n v="0"/>
    <n v="1"/>
    <x v="29"/>
    <x v="29"/>
  </r>
  <r>
    <s v="109-000-004A-000"/>
    <s v="FEE"/>
    <x v="1"/>
    <s v="33 GALLOWS POND RD"/>
    <n v="101"/>
    <s v="BRIGGS LEBARON R III LIFE ESTATE"/>
    <s v="RR"/>
    <m/>
    <m/>
    <n v="2.2318199999999999"/>
    <n v="1"/>
    <n v="1"/>
    <n v="1"/>
    <n v="1"/>
    <s v="SEPTIC"/>
    <n v="0"/>
    <n v="0"/>
    <n v="0"/>
    <m/>
    <n v="0"/>
    <m/>
    <m/>
    <m/>
    <s v="SEPTIC"/>
    <n v="0"/>
    <m/>
    <m/>
    <n v="1"/>
    <n v="1"/>
    <n v="5"/>
    <n v="2270"/>
    <n v="2"/>
    <m/>
    <s v="109-000-004A-000"/>
    <s v="1923"/>
    <s v="4129"/>
    <s v="1"/>
    <s v="Y"/>
    <s v="Well"/>
    <s v="Sept"/>
    <m/>
    <m/>
    <n v="0"/>
    <n v="1"/>
    <x v="29"/>
    <x v="29"/>
  </r>
  <r>
    <s v="109-000-005A-000"/>
    <s v="FEE"/>
    <x v="1"/>
    <s v="23 GALLOWS POND RD"/>
    <n v="101"/>
    <s v="BRIGGS MARGARET"/>
    <s v="RR"/>
    <m/>
    <m/>
    <n v="0.80252999999999997"/>
    <n v="1"/>
    <n v="1"/>
    <n v="1"/>
    <n v="1"/>
    <s v="SEPTIC"/>
    <n v="0"/>
    <n v="0"/>
    <n v="0"/>
    <m/>
    <n v="0"/>
    <m/>
    <m/>
    <m/>
    <s v="SEPTIC"/>
    <n v="0"/>
    <m/>
    <m/>
    <n v="1"/>
    <n v="1"/>
    <n v="4"/>
    <n v="1792"/>
    <n v="1.75"/>
    <m/>
    <s v="109-000-005A-000"/>
    <s v="2004"/>
    <s v="4192"/>
    <s v="1"/>
    <s v="Y"/>
    <s v="Well"/>
    <s v="Sept"/>
    <s v="Prop"/>
    <m/>
    <n v="0"/>
    <n v="1"/>
    <x v="29"/>
    <x v="29"/>
  </r>
  <r>
    <s v="PUB ROW"/>
    <s v="PUB ROW"/>
    <x v="1"/>
    <m/>
    <n v="0"/>
    <m/>
    <m/>
    <m/>
    <m/>
    <n v="1.17343"/>
    <n v="0"/>
    <n v="0"/>
    <n v="0"/>
    <n v="0"/>
    <m/>
    <n v="0"/>
    <n v="0"/>
    <n v="0"/>
    <m/>
    <n v="0"/>
    <m/>
    <m/>
    <m/>
    <m/>
    <n v="0"/>
    <m/>
    <m/>
    <n v="0"/>
    <n v="0"/>
    <n v="0"/>
    <n v="0"/>
    <n v="0"/>
    <m/>
    <m/>
    <s v="0"/>
    <s v="0"/>
    <s v="0"/>
    <m/>
    <m/>
    <m/>
    <m/>
    <m/>
    <n v="0"/>
    <n v="1"/>
    <x v="29"/>
    <x v="29"/>
  </r>
  <r>
    <s v="109-000-000-000"/>
    <s v="PUB ROW"/>
    <x v="1"/>
    <m/>
    <n v="999"/>
    <m/>
    <m/>
    <m/>
    <m/>
    <n v="0.26423000000000002"/>
    <n v="0"/>
    <n v="0"/>
    <n v="0"/>
    <n v="0"/>
    <m/>
    <n v="0"/>
    <n v="0"/>
    <n v="0"/>
    <m/>
    <n v="0"/>
    <m/>
    <m/>
    <m/>
    <m/>
    <n v="0"/>
    <m/>
    <m/>
    <n v="0"/>
    <n v="0"/>
    <n v="0"/>
    <n v="0"/>
    <n v="0"/>
    <m/>
    <s v="109-000-000-000"/>
    <s v="0"/>
    <s v="0"/>
    <s v="0"/>
    <m/>
    <m/>
    <m/>
    <m/>
    <s v="unk3"/>
    <n v="0"/>
    <n v="1"/>
    <x v="29"/>
    <x v="29"/>
  </r>
  <r>
    <s v="109-000-006A-000"/>
    <s v="FEE"/>
    <x v="1"/>
    <s v="HALFWAY POND"/>
    <n v="905"/>
    <s v="WILDLANDS TRUST OF S E MASS"/>
    <s v="RR"/>
    <m/>
    <m/>
    <n v="239.96342000000001"/>
    <n v="0"/>
    <n v="0"/>
    <n v="0"/>
    <n v="0"/>
    <m/>
    <n v="0"/>
    <n v="0"/>
    <n v="0"/>
    <m/>
    <n v="0"/>
    <m/>
    <m/>
    <m/>
    <m/>
    <n v="0"/>
    <s v="fee simple"/>
    <s v="YES"/>
    <n v="0"/>
    <n v="0"/>
    <n v="0"/>
    <n v="0"/>
    <n v="0"/>
    <m/>
    <s v="109-000-006A-000"/>
    <s v="0"/>
    <s v="0"/>
    <s v="0"/>
    <s v="N"/>
    <m/>
    <m/>
    <m/>
    <m/>
    <n v="0"/>
    <n v="1"/>
    <x v="29"/>
    <x v="29"/>
  </r>
  <r>
    <s v="109-000-006D-000"/>
    <m/>
    <x v="1"/>
    <s v="HALFWAY POND"/>
    <n v="130"/>
    <s v="BRIGGS LEBARON R III LIFE ESTATE"/>
    <s v="RR"/>
    <m/>
    <m/>
    <n v="4.6795299999999997"/>
    <n v="0"/>
    <n v="0"/>
    <n v="0"/>
    <n v="0"/>
    <m/>
    <n v="0"/>
    <n v="0"/>
    <n v="0"/>
    <m/>
    <n v="0"/>
    <m/>
    <m/>
    <m/>
    <m/>
    <n v="0"/>
    <m/>
    <m/>
    <n v="0"/>
    <n v="0"/>
    <n v="0"/>
    <n v="0"/>
    <n v="0"/>
    <m/>
    <s v="109-000-006D-000"/>
    <s v="0"/>
    <s v="0"/>
    <s v="0"/>
    <s v="N"/>
    <m/>
    <m/>
    <m/>
    <m/>
    <n v="0"/>
    <n v="1"/>
    <x v="29"/>
    <x v="29"/>
  </r>
  <r>
    <s v="109-000-006E-000"/>
    <s v="FEE"/>
    <x v="1"/>
    <s v="0 GALLOWS POND RD"/>
    <n v="905"/>
    <s v="WILDLANDS TRUST OF S E MASS"/>
    <s v="RR"/>
    <m/>
    <m/>
    <n v="10.836779999999999"/>
    <n v="0"/>
    <n v="0"/>
    <n v="0"/>
    <n v="0"/>
    <m/>
    <n v="0"/>
    <n v="0"/>
    <n v="0"/>
    <m/>
    <n v="0"/>
    <m/>
    <m/>
    <m/>
    <m/>
    <n v="0"/>
    <s v="fee simple"/>
    <s v="YES"/>
    <n v="0"/>
    <n v="0"/>
    <n v="0"/>
    <n v="0"/>
    <n v="0"/>
    <m/>
    <s v="109-000-006E-000"/>
    <s v="0"/>
    <s v="0"/>
    <s v="0"/>
    <s v="N"/>
    <m/>
    <m/>
    <m/>
    <m/>
    <n v="0"/>
    <n v="1"/>
    <x v="29"/>
    <x v="29"/>
  </r>
  <r>
    <s v="066-000-012-000"/>
    <s v="FEE"/>
    <x v="1"/>
    <s v="190 MAST RD"/>
    <n v="905"/>
    <s v="GIRL SCOUT COUNCIL OF SE MASS"/>
    <s v="RR"/>
    <m/>
    <m/>
    <n v="4.3187699999999998"/>
    <n v="0"/>
    <n v="0"/>
    <n v="0"/>
    <n v="0"/>
    <m/>
    <n v="0"/>
    <n v="0"/>
    <n v="0"/>
    <m/>
    <n v="0"/>
    <m/>
    <m/>
    <m/>
    <m/>
    <n v="0"/>
    <m/>
    <m/>
    <n v="0"/>
    <n v="0"/>
    <n v="0"/>
    <n v="8618"/>
    <n v="1"/>
    <m/>
    <s v="066-000-012-000"/>
    <s v="1985"/>
    <s v="9834"/>
    <s v="2"/>
    <s v="N"/>
    <s v="Well"/>
    <s v="Sept"/>
    <s v="Prop"/>
    <m/>
    <n v="0"/>
    <n v="1"/>
    <x v="29"/>
    <x v="29"/>
  </r>
  <r>
    <m/>
    <m/>
    <x v="3"/>
    <m/>
    <m/>
    <m/>
    <m/>
    <m/>
    <m/>
    <m/>
    <m/>
    <m/>
    <m/>
    <m/>
    <m/>
    <m/>
    <m/>
    <m/>
    <m/>
    <m/>
    <m/>
    <m/>
    <m/>
    <m/>
    <m/>
    <m/>
    <m/>
    <m/>
    <m/>
    <m/>
    <m/>
    <m/>
    <m/>
    <m/>
    <m/>
    <m/>
    <m/>
    <m/>
    <m/>
    <m/>
    <m/>
    <m/>
    <m/>
    <m/>
    <x v="32"/>
    <x v="32"/>
  </r>
</pivotCacheRecords>
</file>

<file path=xl/pivotCache/pivotCacheRecords2.xml><?xml version="1.0" encoding="utf-8"?>
<pivotCacheRecords xmlns="http://schemas.openxmlformats.org/spreadsheetml/2006/main" xmlns:r="http://schemas.openxmlformats.org/officeDocument/2006/relationships" count="7841">
  <r>
    <s v="51-G14"/>
    <m/>
    <x v="0"/>
    <s v="7 CURLEW WAY"/>
    <n v="101"/>
    <s v="CONNOLLY KEVIN"/>
    <s v="R30"/>
    <s v="ONE FAMILY"/>
    <s v="51//G14//"/>
    <n v="2.2800000000000001E-2"/>
    <n v="0"/>
    <n v="0"/>
    <n v="0"/>
    <n v="0"/>
    <m/>
    <n v="0"/>
    <n v="1"/>
    <n v="12300"/>
    <s v="YES"/>
    <n v="0"/>
    <s v="51-G14"/>
    <s v="Well,Septic"/>
    <s v="SEPTIC"/>
    <m/>
    <n v="12300"/>
    <m/>
    <m/>
    <n v="0"/>
    <n v="0"/>
    <n v="3"/>
    <n v="1591"/>
    <n v="1.75"/>
    <m/>
    <m/>
    <m/>
    <m/>
    <m/>
    <m/>
    <m/>
    <m/>
    <m/>
    <m/>
    <n v="1"/>
    <n v="0"/>
    <n v="1"/>
    <s v="Wareham River West"/>
    <n v="44"/>
  </r>
  <r>
    <s v="51-G15"/>
    <m/>
    <x v="0"/>
    <s v="9 CURLEW WAY"/>
    <n v="101"/>
    <s v="NEWBERG ELIZABETH F TRUSTEE"/>
    <s v="R30"/>
    <s v="ONE FAMILY"/>
    <s v="51//G15//"/>
    <n v="0.43837999999999999"/>
    <n v="1"/>
    <n v="1"/>
    <n v="1"/>
    <n v="1"/>
    <s v="SEPTIC"/>
    <n v="0"/>
    <n v="1"/>
    <n v="5500"/>
    <s v="YES"/>
    <n v="5500"/>
    <s v="51-G15"/>
    <s v="Well,Septic"/>
    <s v="SEPTIC"/>
    <s v="SEPTIC"/>
    <n v="5500"/>
    <m/>
    <m/>
    <n v="1"/>
    <n v="1"/>
    <n v="1"/>
    <n v="1008"/>
    <n v="1.5"/>
    <m/>
    <m/>
    <m/>
    <m/>
    <m/>
    <m/>
    <m/>
    <m/>
    <m/>
    <m/>
    <n v="1"/>
    <n v="9.68"/>
    <n v="1"/>
    <s v="Wareham River West"/>
    <n v="44"/>
  </r>
  <r>
    <s v="51-G11"/>
    <m/>
    <x v="0"/>
    <s v="8 CURLEW WAY"/>
    <n v="101"/>
    <s v="OCONNOR JOHN R"/>
    <s v="R30"/>
    <s v="ONE FAMILY"/>
    <s v="51//G11//"/>
    <n v="0.31158000000000002"/>
    <n v="1"/>
    <n v="1"/>
    <n v="1"/>
    <n v="1"/>
    <s v="SEPTIC"/>
    <n v="0"/>
    <n v="1"/>
    <n v="5100"/>
    <s v="YES"/>
    <n v="5100"/>
    <s v="51-G11"/>
    <s v="Well,Septic"/>
    <s v="SEPTIC"/>
    <s v="SEPTIC"/>
    <n v="5100"/>
    <m/>
    <m/>
    <n v="1"/>
    <n v="1"/>
    <n v="1"/>
    <n v="1776"/>
    <n v="2"/>
    <m/>
    <m/>
    <m/>
    <m/>
    <m/>
    <m/>
    <m/>
    <m/>
    <m/>
    <m/>
    <n v="1"/>
    <n v="9.68"/>
    <n v="1"/>
    <s v="Wareham River West"/>
    <n v="44"/>
  </r>
  <r>
    <s v="51-211"/>
    <m/>
    <x v="0"/>
    <s v="10 CURLEW WY"/>
    <n v="101"/>
    <s v="DEVER PAUL J"/>
    <s v="R30"/>
    <s v="ONE FAMILY"/>
    <s v="51//211//"/>
    <n v="0.22366"/>
    <n v="1"/>
    <n v="1"/>
    <n v="1"/>
    <n v="1"/>
    <s v="SEPTIC"/>
    <n v="0"/>
    <n v="1"/>
    <n v="5300"/>
    <s v="YES"/>
    <n v="5300"/>
    <s v="51-211"/>
    <s v="Well,Septic"/>
    <s v="SEPTIC"/>
    <s v="SEPTIC"/>
    <n v="5300"/>
    <m/>
    <m/>
    <n v="1"/>
    <n v="1"/>
    <n v="4"/>
    <n v="1277"/>
    <n v="1.75"/>
    <m/>
    <m/>
    <m/>
    <m/>
    <m/>
    <m/>
    <m/>
    <m/>
    <m/>
    <m/>
    <n v="2"/>
    <n v="9.68"/>
    <n v="1"/>
    <s v="Wareham River West"/>
    <n v="44"/>
  </r>
  <r>
    <s v="51-215"/>
    <m/>
    <x v="0"/>
    <s v="8 NOBSKA WAY"/>
    <n v="101"/>
    <s v="SINNOTT RICHARD J TRUSTEE"/>
    <s v="R30"/>
    <s v="ONE FAMILY"/>
    <s v="51//215//"/>
    <n v="0.56935999999999998"/>
    <n v="1"/>
    <n v="1"/>
    <n v="1"/>
    <n v="1"/>
    <s v="SEPTIC"/>
    <n v="0"/>
    <n v="1"/>
    <n v="10400"/>
    <s v="NO_W1"/>
    <n v="10400"/>
    <s v="51-215"/>
    <s v="Well,Septic"/>
    <s v="SEPTIC"/>
    <s v="SEPTIC"/>
    <n v="10400"/>
    <m/>
    <m/>
    <n v="1"/>
    <n v="1"/>
    <n v="2"/>
    <n v="2250"/>
    <n v="2"/>
    <m/>
    <m/>
    <m/>
    <m/>
    <m/>
    <m/>
    <m/>
    <m/>
    <m/>
    <m/>
    <n v="3"/>
    <n v="9.68"/>
    <n v="1"/>
    <s v="Wareham River West"/>
    <n v="44"/>
  </r>
  <r>
    <s v="51-202"/>
    <m/>
    <x v="0"/>
    <s v="5 NOBSKA WAY"/>
    <n v="101"/>
    <s v="BLONDIN EDMUND A"/>
    <s v="R30"/>
    <s v="ONE FAMILY"/>
    <s v="51//202//"/>
    <n v="0.37247999999999998"/>
    <n v="1"/>
    <n v="1"/>
    <n v="1"/>
    <n v="1"/>
    <s v="SEPTIC"/>
    <n v="0"/>
    <n v="1"/>
    <n v="5700"/>
    <s v="YES"/>
    <n v="5700"/>
    <s v="51-202"/>
    <s v="Well,Septic"/>
    <s v="SEPTIC"/>
    <s v="SEPTIC"/>
    <n v="5700"/>
    <m/>
    <m/>
    <n v="1"/>
    <n v="1"/>
    <n v="1"/>
    <n v="1344"/>
    <n v="1"/>
    <m/>
    <m/>
    <m/>
    <m/>
    <m/>
    <m/>
    <m/>
    <m/>
    <m/>
    <m/>
    <n v="3"/>
    <n v="9.68"/>
    <n v="1"/>
    <s v="Wareham River West"/>
    <n v="44"/>
  </r>
  <r>
    <s v="LAND_NOPARC"/>
    <m/>
    <x v="0"/>
    <m/>
    <n v="0"/>
    <m/>
    <m/>
    <m/>
    <m/>
    <n v="1.55566"/>
    <n v="0"/>
    <n v="0"/>
    <n v="0"/>
    <n v="0"/>
    <m/>
    <n v="0"/>
    <n v="0"/>
    <n v="0"/>
    <s v="NO"/>
    <n v="0"/>
    <m/>
    <m/>
    <m/>
    <m/>
    <n v="0"/>
    <m/>
    <m/>
    <n v="0"/>
    <n v="0"/>
    <n v="0"/>
    <n v="0"/>
    <n v="0"/>
    <m/>
    <m/>
    <m/>
    <m/>
    <m/>
    <m/>
    <m/>
    <m/>
    <m/>
    <m/>
    <n v="0"/>
    <n v="0"/>
    <n v="1"/>
    <s v="Wareham River West"/>
    <n v="44"/>
  </r>
  <r>
    <s v="51-G6"/>
    <m/>
    <x v="0"/>
    <s v="264 CROMESETT RD"/>
    <n v="101"/>
    <s v="PYNE WARREN L JR TRUSTEE OF"/>
    <s v="R30"/>
    <s v="ONE FAMILY"/>
    <s v="51//G6//"/>
    <n v="0.22733999999999999"/>
    <n v="1"/>
    <n v="1"/>
    <n v="1"/>
    <n v="1"/>
    <s v="SEPTIC"/>
    <n v="0"/>
    <n v="0"/>
    <n v="0"/>
    <s v="YES"/>
    <n v="0"/>
    <s v="51-G6"/>
    <s v="Well,Septic"/>
    <s v="SEPTIC"/>
    <s v="SEPTIC"/>
    <n v="0"/>
    <m/>
    <m/>
    <n v="1"/>
    <n v="1"/>
    <n v="3"/>
    <n v="1426"/>
    <n v="1"/>
    <m/>
    <m/>
    <m/>
    <m/>
    <m/>
    <m/>
    <m/>
    <m/>
    <m/>
    <m/>
    <n v="1"/>
    <n v="9.68"/>
    <n v="1"/>
    <s v="Wareham River West"/>
    <n v="44"/>
  </r>
  <r>
    <s v="51-216"/>
    <m/>
    <x v="0"/>
    <s v="10 NOBSKA WAY"/>
    <n v="101"/>
    <s v="PYNE WARREN L JR TRUSTEE"/>
    <s v="R30"/>
    <s v="ONE FAMILY"/>
    <s v="51//216//"/>
    <n v="9.8000000000000004E-2"/>
    <n v="1"/>
    <n v="1"/>
    <n v="1"/>
    <n v="1"/>
    <s v="SEPTIC"/>
    <n v="0"/>
    <n v="1"/>
    <n v="12100"/>
    <s v="YES"/>
    <n v="12100"/>
    <s v="51-216"/>
    <s v="Well,Septic"/>
    <s v="SEPTIC"/>
    <s v="SEPTIC"/>
    <n v="12100"/>
    <m/>
    <m/>
    <n v="1"/>
    <n v="1"/>
    <n v="2"/>
    <n v="710"/>
    <n v="1"/>
    <m/>
    <m/>
    <m/>
    <m/>
    <m/>
    <m/>
    <m/>
    <m/>
    <m/>
    <m/>
    <n v="1"/>
    <n v="9.68"/>
    <n v="1"/>
    <s v="Wareham River West"/>
    <n v="44"/>
  </r>
  <r>
    <s v="51-205"/>
    <m/>
    <x v="0"/>
    <s v="7 NOBSKA WAY"/>
    <n v="132"/>
    <s v="PYNE WARREN L JR TRUSTEE OF"/>
    <s v="R30"/>
    <s v="RES ACLNUD  MDL-00"/>
    <s v="51//205//"/>
    <n v="9.9589999999999998E-2"/>
    <n v="0"/>
    <n v="0"/>
    <n v="0"/>
    <n v="0"/>
    <m/>
    <n v="0"/>
    <n v="0"/>
    <n v="0"/>
    <s v="YES"/>
    <n v="0"/>
    <s v="51-205"/>
    <m/>
    <m/>
    <m/>
    <n v="0"/>
    <m/>
    <m/>
    <n v="0"/>
    <n v="0"/>
    <n v="0"/>
    <n v="0"/>
    <n v="0"/>
    <m/>
    <m/>
    <m/>
    <m/>
    <m/>
    <m/>
    <m/>
    <m/>
    <m/>
    <m/>
    <n v="1"/>
    <n v="0"/>
    <n v="1"/>
    <s v="Wareham River West"/>
    <n v="44"/>
  </r>
  <r>
    <s v="51-G3"/>
    <m/>
    <x v="0"/>
    <s v="264 CROMESETT RD"/>
    <n v="132"/>
    <s v="PYNE WARREN L JR TRUSTEE OF"/>
    <s v="R30"/>
    <s v="RES ACLNUD  MDL-00"/>
    <s v="51//G3//"/>
    <n v="0.21992999999999999"/>
    <n v="0"/>
    <n v="0"/>
    <n v="0"/>
    <n v="0"/>
    <m/>
    <n v="0"/>
    <n v="1"/>
    <n v="21300"/>
    <s v="YES"/>
    <n v="0"/>
    <s v="51-G3"/>
    <m/>
    <m/>
    <m/>
    <n v="21300"/>
    <m/>
    <m/>
    <n v="0"/>
    <n v="0"/>
    <n v="0"/>
    <n v="0"/>
    <n v="0"/>
    <m/>
    <m/>
    <m/>
    <m/>
    <m/>
    <m/>
    <m/>
    <m/>
    <m/>
    <m/>
    <n v="1"/>
    <n v="0"/>
    <n v="1"/>
    <s v="Wareham River West"/>
    <n v="44"/>
  </r>
  <r>
    <s v="51-G4"/>
    <m/>
    <x v="0"/>
    <s v="12 NOBSKA WAY"/>
    <n v="101"/>
    <s v="NOVICK STUART J"/>
    <s v="R30"/>
    <s v="ONE FAMILY"/>
    <s v="51//G4//"/>
    <n v="0.31378"/>
    <n v="1"/>
    <n v="1"/>
    <n v="1"/>
    <n v="1"/>
    <s v="SEPTIC"/>
    <n v="0"/>
    <n v="1"/>
    <n v="2400"/>
    <s v="YES"/>
    <n v="2400"/>
    <s v="51-G4"/>
    <s v="Well,Septic"/>
    <s v="SEPTIC"/>
    <s v="SEPTIC"/>
    <n v="2400"/>
    <m/>
    <m/>
    <n v="1"/>
    <n v="1"/>
    <n v="2"/>
    <n v="1561"/>
    <n v="1.75"/>
    <m/>
    <m/>
    <m/>
    <m/>
    <m/>
    <m/>
    <m/>
    <m/>
    <m/>
    <m/>
    <n v="1"/>
    <n v="9.68"/>
    <n v="1"/>
    <s v="Wareham River West"/>
    <n v="44"/>
  </r>
  <r>
    <s v="51-206"/>
    <m/>
    <x v="0"/>
    <s v="9 NOBSKA WAY"/>
    <n v="101"/>
    <s v="GROVE GORDON S"/>
    <s v="R30"/>
    <s v="ONE FAMILY"/>
    <s v="51//206//"/>
    <n v="0.17247000000000001"/>
    <n v="1"/>
    <n v="1"/>
    <n v="1"/>
    <n v="1"/>
    <s v="SEPTIC"/>
    <n v="0"/>
    <n v="1"/>
    <n v="6000"/>
    <s v="YES"/>
    <n v="6000"/>
    <s v="51-206"/>
    <s v="Well,Septic"/>
    <s v="SEPTIC"/>
    <s v="SEPTIC"/>
    <n v="6000"/>
    <m/>
    <m/>
    <n v="1"/>
    <n v="1"/>
    <n v="3"/>
    <n v="1880"/>
    <n v="2"/>
    <m/>
    <m/>
    <m/>
    <m/>
    <m/>
    <m/>
    <m/>
    <m/>
    <m/>
    <m/>
    <n v="2"/>
    <n v="9.68"/>
    <n v="1"/>
    <s v="Wareham River West"/>
    <n v="44"/>
  </r>
  <r>
    <s v="51-208"/>
    <m/>
    <x v="0"/>
    <s v="13 NOBSKA WAY"/>
    <n v="101"/>
    <s v="MOROSINI SARA ET AL"/>
    <s v="R30"/>
    <s v="ONE FAMILY"/>
    <s v="51//208//"/>
    <n v="0.10156"/>
    <n v="1"/>
    <n v="1"/>
    <n v="1"/>
    <n v="1"/>
    <s v="SEPTIC"/>
    <n v="0"/>
    <n v="1"/>
    <n v="1200"/>
    <s v="YES"/>
    <n v="1200"/>
    <s v="51-208"/>
    <s v="Well,Septic"/>
    <s v="SEPTIC"/>
    <s v="SEPTIC"/>
    <n v="1200"/>
    <m/>
    <m/>
    <n v="1"/>
    <n v="1"/>
    <n v="3"/>
    <n v="864"/>
    <n v="1"/>
    <m/>
    <m/>
    <m/>
    <m/>
    <m/>
    <m/>
    <m/>
    <m/>
    <m/>
    <m/>
    <n v="1"/>
    <n v="9.68"/>
    <n v="1"/>
    <s v="Wareham River West"/>
    <n v="44"/>
  </r>
  <r>
    <s v="51-1007A1"/>
    <m/>
    <x v="0"/>
    <s v="15 NOBSKA WAY"/>
    <n v="132"/>
    <s v="NOVICK STUART J"/>
    <s v="R30"/>
    <s v="RES ACLNUD  MDL-00"/>
    <s v="51//1007/A1/"/>
    <n v="0.30299999999999999"/>
    <n v="0"/>
    <n v="0"/>
    <n v="0"/>
    <n v="0"/>
    <m/>
    <n v="0"/>
    <n v="0"/>
    <n v="0"/>
    <s v="YES"/>
    <n v="0"/>
    <s v="51-1007A1"/>
    <m/>
    <m/>
    <m/>
    <n v="0"/>
    <m/>
    <m/>
    <n v="0"/>
    <n v="0"/>
    <n v="0"/>
    <n v="0"/>
    <n v="0"/>
    <m/>
    <m/>
    <m/>
    <m/>
    <m/>
    <m/>
    <m/>
    <m/>
    <m/>
    <m/>
    <n v="1"/>
    <n v="0"/>
    <n v="1"/>
    <s v="Wareham River West"/>
    <n v="44"/>
  </r>
  <r>
    <s v="51-212"/>
    <m/>
    <x v="0"/>
    <s v="17 NOBSKA WAY"/>
    <n v="101"/>
    <s v="SCHLAUCH ROBERT &amp; JEN PHYLLIS"/>
    <s v="R30"/>
    <s v="ONE FAMILY"/>
    <s v="51//212//"/>
    <n v="0.39073999999999998"/>
    <n v="1"/>
    <n v="1"/>
    <n v="1"/>
    <n v="1"/>
    <s v="SEPTIC"/>
    <n v="0"/>
    <n v="1"/>
    <n v="2500"/>
    <s v="YES"/>
    <n v="2500"/>
    <s v="51-212"/>
    <s v="Well,Septic"/>
    <s v="SEPTIC"/>
    <s v="SEPTIC"/>
    <n v="2500"/>
    <m/>
    <m/>
    <n v="1"/>
    <n v="1"/>
    <n v="5"/>
    <n v="1782"/>
    <n v="1.75"/>
    <m/>
    <m/>
    <m/>
    <m/>
    <m/>
    <m/>
    <m/>
    <m/>
    <m/>
    <m/>
    <n v="1"/>
    <n v="9.68"/>
    <n v="1"/>
    <s v="Wareham River West"/>
    <n v="44"/>
  </r>
  <r>
    <s v="51-269"/>
    <m/>
    <x v="0"/>
    <s v="19 NOBSKA WAY"/>
    <n v="101"/>
    <s v="TURNER WARREN E &amp; ELIZABETH G"/>
    <s v="R30"/>
    <s v="ONE FAMILY"/>
    <s v="51//269//"/>
    <n v="0.376"/>
    <n v="1"/>
    <n v="1"/>
    <n v="1"/>
    <n v="1"/>
    <s v="SEPTIC"/>
    <n v="0"/>
    <n v="1"/>
    <n v="4300"/>
    <s v="YES"/>
    <n v="4300"/>
    <s v="51-269"/>
    <s v="Well,Septic"/>
    <s v="SEPTIC"/>
    <s v="SEPTIC"/>
    <n v="4300"/>
    <m/>
    <m/>
    <n v="1"/>
    <n v="1"/>
    <n v="4"/>
    <n v="2130"/>
    <n v="2"/>
    <m/>
    <m/>
    <m/>
    <m/>
    <m/>
    <m/>
    <m/>
    <m/>
    <m/>
    <m/>
    <n v="2"/>
    <n v="9.68"/>
    <n v="1"/>
    <s v="Wareham River West"/>
    <n v="44"/>
  </r>
  <r>
    <s v="51-1007A"/>
    <m/>
    <x v="0"/>
    <s v="22 NOBSKA WAY"/>
    <n v="101"/>
    <s v="GLEASON ELIZABETH H"/>
    <s v="R30"/>
    <s v="ONE FAMILY"/>
    <s v="51//1007/A/"/>
    <n v="7.3167799999999996"/>
    <n v="1"/>
    <n v="1"/>
    <n v="1"/>
    <n v="1"/>
    <s v="SEPTIC"/>
    <n v="0"/>
    <n v="1"/>
    <n v="4300"/>
    <s v="YES"/>
    <n v="4300"/>
    <s v="51-1007A"/>
    <s v="Well,Septic"/>
    <s v="SEPTIC"/>
    <s v="SEPTIC"/>
    <n v="4300"/>
    <s v="CR"/>
    <s v="YES"/>
    <n v="1"/>
    <n v="1"/>
    <n v="2"/>
    <n v="2703"/>
    <n v="1.75"/>
    <m/>
    <m/>
    <m/>
    <m/>
    <m/>
    <m/>
    <m/>
    <m/>
    <m/>
    <m/>
    <n v="1"/>
    <n v="9.68"/>
    <n v="1"/>
    <s v="Wareham River West"/>
    <n v="44"/>
  </r>
  <r>
    <s v="UNK1338"/>
    <s v="FEE"/>
    <x v="0"/>
    <s v="260 CROMESETT RD"/>
    <n v="601"/>
    <s v="GLEASON ELIZABETH H"/>
    <s v="R30"/>
    <s v="CHAPTER 6"/>
    <m/>
    <n v="5.3073899999999998"/>
    <n v="0"/>
    <n v="0"/>
    <n v="0"/>
    <n v="0"/>
    <m/>
    <n v="0"/>
    <n v="0"/>
    <n v="0"/>
    <s v="NO_W2"/>
    <n v="0"/>
    <m/>
    <m/>
    <m/>
    <m/>
    <n v="0"/>
    <s v="fee simple"/>
    <s v="YES"/>
    <n v="0"/>
    <n v="0"/>
    <n v="0"/>
    <n v="0"/>
    <n v="0"/>
    <s v="Not in new Assr DB, NOW SPLIT IN 3 PARCS"/>
    <m/>
    <m/>
    <m/>
    <m/>
    <m/>
    <m/>
    <m/>
    <m/>
    <m/>
    <n v="1"/>
    <n v="0"/>
    <n v="1"/>
    <s v="Wareham River West"/>
    <n v="44"/>
  </r>
  <r>
    <s v="LAND_NOPARC"/>
    <m/>
    <x v="0"/>
    <m/>
    <n v="0"/>
    <m/>
    <m/>
    <m/>
    <m/>
    <n v="7.7299999999999999E-3"/>
    <n v="0"/>
    <n v="0"/>
    <n v="0"/>
    <n v="0"/>
    <m/>
    <n v="0"/>
    <n v="0"/>
    <n v="0"/>
    <s v="NO"/>
    <n v="0"/>
    <m/>
    <m/>
    <m/>
    <m/>
    <n v="0"/>
    <m/>
    <m/>
    <n v="0"/>
    <n v="0"/>
    <n v="0"/>
    <n v="0"/>
    <n v="0"/>
    <m/>
    <m/>
    <m/>
    <m/>
    <m/>
    <m/>
    <m/>
    <m/>
    <m/>
    <m/>
    <n v="0"/>
    <n v="0"/>
    <n v="1"/>
    <s v="Wareham River West"/>
    <n v="44"/>
  </r>
  <r>
    <s v="LAND_NOPARC"/>
    <m/>
    <x v="0"/>
    <m/>
    <n v="0"/>
    <m/>
    <m/>
    <m/>
    <m/>
    <n v="0.13431999999999999"/>
    <n v="0"/>
    <n v="0"/>
    <n v="0"/>
    <n v="0"/>
    <m/>
    <n v="0"/>
    <n v="0"/>
    <n v="0"/>
    <s v="NO"/>
    <n v="0"/>
    <m/>
    <m/>
    <m/>
    <m/>
    <n v="0"/>
    <m/>
    <m/>
    <n v="0"/>
    <n v="0"/>
    <n v="0"/>
    <n v="0"/>
    <n v="0"/>
    <m/>
    <m/>
    <m/>
    <m/>
    <m/>
    <m/>
    <m/>
    <m/>
    <m/>
    <m/>
    <n v="0"/>
    <n v="0"/>
    <n v="1"/>
    <s v="Wareham River West"/>
    <n v="44"/>
  </r>
  <r>
    <s v="51-1000"/>
    <m/>
    <x v="0"/>
    <s v="232 CROMESETT RD"/>
    <n v="905"/>
    <s v="MASSACHUSETTS AUDUBON SOCIETY"/>
    <s v="R30"/>
    <s v="CHAR ORG  MDL-00"/>
    <s v="51//1000//"/>
    <n v="7.3066800000000001"/>
    <n v="0"/>
    <n v="0"/>
    <n v="0"/>
    <n v="0"/>
    <m/>
    <n v="0"/>
    <n v="0"/>
    <n v="0"/>
    <s v="YES"/>
    <n v="0"/>
    <s v="51-1000"/>
    <m/>
    <m/>
    <m/>
    <n v="0"/>
    <s v="fee simple"/>
    <s v="YES"/>
    <n v="0"/>
    <n v="0"/>
    <n v="0"/>
    <n v="0"/>
    <n v="0"/>
    <m/>
    <m/>
    <m/>
    <m/>
    <m/>
    <m/>
    <m/>
    <m/>
    <m/>
    <m/>
    <n v="1"/>
    <n v="0"/>
    <n v="1"/>
    <s v="Wareham River West"/>
    <n v="44"/>
  </r>
  <r>
    <s v="LAND_NOPARC"/>
    <m/>
    <x v="0"/>
    <m/>
    <n v="0"/>
    <m/>
    <m/>
    <m/>
    <m/>
    <n v="2.0830000000000001E-2"/>
    <n v="0"/>
    <n v="0"/>
    <n v="0"/>
    <n v="0"/>
    <m/>
    <n v="0"/>
    <n v="0"/>
    <n v="0"/>
    <s v="NO"/>
    <n v="0"/>
    <m/>
    <m/>
    <m/>
    <m/>
    <n v="0"/>
    <m/>
    <m/>
    <n v="0"/>
    <n v="0"/>
    <n v="0"/>
    <n v="0"/>
    <n v="0"/>
    <m/>
    <m/>
    <m/>
    <m/>
    <m/>
    <m/>
    <m/>
    <m/>
    <m/>
    <m/>
    <n v="0"/>
    <n v="0"/>
    <n v="1"/>
    <s v="Wareham River West"/>
    <n v="44"/>
  </r>
  <r>
    <s v="LAND_NOPARC"/>
    <m/>
    <x v="0"/>
    <m/>
    <n v="0"/>
    <m/>
    <m/>
    <m/>
    <m/>
    <n v="3.6223100000000001"/>
    <n v="0"/>
    <n v="0"/>
    <n v="0"/>
    <n v="0"/>
    <m/>
    <n v="0"/>
    <n v="0"/>
    <n v="0"/>
    <s v="NO"/>
    <n v="0"/>
    <m/>
    <m/>
    <m/>
    <m/>
    <n v="0"/>
    <m/>
    <m/>
    <n v="0"/>
    <n v="0"/>
    <n v="0"/>
    <n v="0"/>
    <n v="0"/>
    <m/>
    <m/>
    <m/>
    <m/>
    <m/>
    <m/>
    <m/>
    <m/>
    <m/>
    <m/>
    <n v="0"/>
    <n v="0"/>
    <n v="1"/>
    <s v="Wareham River West"/>
    <n v="44"/>
  </r>
  <r>
    <s v="51-1003"/>
    <m/>
    <x v="0"/>
    <s v="10 PROGRESS AVE"/>
    <n v="101"/>
    <s v="MANNIX WILLIAM J JR ET ALS"/>
    <s v="R30"/>
    <s v="ONE FAMILY"/>
    <s v="51//1003//"/>
    <n v="0.52693000000000001"/>
    <n v="0"/>
    <n v="0"/>
    <n v="0"/>
    <n v="0"/>
    <m/>
    <n v="0"/>
    <n v="1"/>
    <n v="4000"/>
    <s v="YES"/>
    <n v="0"/>
    <s v="51-1003"/>
    <s v="Well,Septic"/>
    <s v="SEPTIC"/>
    <m/>
    <n v="4000"/>
    <m/>
    <m/>
    <n v="0"/>
    <n v="0"/>
    <n v="3"/>
    <n v="1350"/>
    <n v="1"/>
    <m/>
    <m/>
    <m/>
    <m/>
    <m/>
    <m/>
    <m/>
    <m/>
    <m/>
    <m/>
    <n v="1"/>
    <n v="0"/>
    <n v="1"/>
    <s v="Wareham River West"/>
    <n v="44"/>
  </r>
  <r>
    <s v="LAND_NOPARC"/>
    <m/>
    <x v="0"/>
    <m/>
    <n v="0"/>
    <m/>
    <m/>
    <m/>
    <m/>
    <n v="8.8679999999999995E-2"/>
    <n v="0"/>
    <n v="0"/>
    <n v="0"/>
    <n v="0"/>
    <m/>
    <n v="0"/>
    <n v="0"/>
    <n v="0"/>
    <s v="NO"/>
    <n v="0"/>
    <m/>
    <m/>
    <m/>
    <m/>
    <n v="0"/>
    <m/>
    <m/>
    <n v="0"/>
    <n v="0"/>
    <n v="0"/>
    <n v="0"/>
    <n v="0"/>
    <m/>
    <m/>
    <m/>
    <m/>
    <m/>
    <m/>
    <m/>
    <m/>
    <m/>
    <m/>
    <n v="0"/>
    <n v="0"/>
    <n v="1"/>
    <s v="Wareham River West"/>
    <n v="44"/>
  </r>
  <r>
    <s v="51-1006"/>
    <m/>
    <x v="0"/>
    <s v="1 SEAHORSE LN"/>
    <n v="101"/>
    <s v="GLEASON ROBERT CHRISTOPHER"/>
    <s v="R30"/>
    <s v="ONE FAMILY"/>
    <s v="51//1006//"/>
    <n v="1.7051000000000001"/>
    <n v="1"/>
    <n v="1"/>
    <n v="1"/>
    <n v="1"/>
    <s v="SEPTIC"/>
    <n v="0"/>
    <n v="0"/>
    <n v="0"/>
    <s v="YES"/>
    <n v="0"/>
    <s v="51-1006"/>
    <s v="Well,Septic"/>
    <s v="SEPTIC"/>
    <s v="SEPTIC"/>
    <n v="0"/>
    <m/>
    <m/>
    <n v="1"/>
    <n v="1"/>
    <n v="4"/>
    <n v="2437"/>
    <n v="1.75"/>
    <m/>
    <m/>
    <m/>
    <m/>
    <m/>
    <m/>
    <m/>
    <m/>
    <m/>
    <m/>
    <n v="1"/>
    <n v="9.68"/>
    <n v="1"/>
    <s v="Wareham River West"/>
    <n v="44"/>
  </r>
  <r>
    <s v="LAND_NOPARC"/>
    <m/>
    <x v="0"/>
    <m/>
    <n v="0"/>
    <m/>
    <m/>
    <m/>
    <m/>
    <n v="9.2000000000000003E-4"/>
    <n v="0"/>
    <n v="0"/>
    <n v="0"/>
    <n v="0"/>
    <m/>
    <n v="0"/>
    <n v="0"/>
    <n v="0"/>
    <s v="NO"/>
    <n v="0"/>
    <m/>
    <m/>
    <m/>
    <m/>
    <n v="0"/>
    <m/>
    <m/>
    <n v="0"/>
    <n v="0"/>
    <n v="0"/>
    <n v="0"/>
    <n v="0"/>
    <m/>
    <m/>
    <m/>
    <m/>
    <m/>
    <m/>
    <m/>
    <m/>
    <m/>
    <m/>
    <n v="0"/>
    <n v="0"/>
    <n v="1"/>
    <s v="Wareham River West"/>
    <n v="44"/>
  </r>
  <r>
    <s v="ESTUARY"/>
    <m/>
    <x v="0"/>
    <m/>
    <n v="0"/>
    <m/>
    <m/>
    <m/>
    <m/>
    <n v="836.89999"/>
    <n v="0"/>
    <n v="0"/>
    <n v="0"/>
    <n v="0"/>
    <m/>
    <n v="0"/>
    <n v="0"/>
    <n v="0"/>
    <s v="NO"/>
    <n v="0"/>
    <m/>
    <m/>
    <m/>
    <m/>
    <n v="0"/>
    <m/>
    <m/>
    <n v="0"/>
    <n v="0"/>
    <n v="0"/>
    <n v="0"/>
    <n v="0"/>
    <m/>
    <m/>
    <m/>
    <m/>
    <m/>
    <m/>
    <m/>
    <m/>
    <m/>
    <m/>
    <n v="0"/>
    <n v="0"/>
    <n v="1"/>
    <s v="ESTUARY"/>
    <n v="0"/>
  </r>
  <r>
    <s v="52-N1B"/>
    <m/>
    <x v="0"/>
    <s v="2 SEAHORSE LN"/>
    <n v="101"/>
    <s v="MORIN LIETTE M"/>
    <s v="R30"/>
    <s v="ONE FAMILY"/>
    <s v="52//N1/B/"/>
    <n v="6.2179999999999999E-2"/>
    <n v="1"/>
    <n v="1"/>
    <n v="1"/>
    <n v="1"/>
    <s v="SEPTIC"/>
    <n v="0"/>
    <n v="1"/>
    <n v="900"/>
    <s v="YES"/>
    <n v="900"/>
    <s v="52-N1B"/>
    <s v="Well,Septic"/>
    <s v="SEPTIC"/>
    <s v="SEPTIC"/>
    <n v="900"/>
    <m/>
    <m/>
    <n v="1"/>
    <n v="1"/>
    <n v="2"/>
    <n v="696"/>
    <n v="1"/>
    <m/>
    <m/>
    <m/>
    <m/>
    <m/>
    <m/>
    <m/>
    <m/>
    <m/>
    <m/>
    <n v="1"/>
    <n v="9.68"/>
    <n v="1"/>
    <s v="Wareham River West"/>
    <n v="44"/>
  </r>
  <r>
    <s v="52-N1A"/>
    <m/>
    <x v="0"/>
    <s v="4 SEAHORSE LN"/>
    <n v="101"/>
    <s v="PETERSON MARYANNE TR OF"/>
    <s v="R30"/>
    <s v="ONE FAMILY"/>
    <s v="52//N1/A/"/>
    <n v="0.40899999999999997"/>
    <n v="1"/>
    <n v="1"/>
    <n v="1"/>
    <n v="1"/>
    <s v="SEPTIC"/>
    <n v="0"/>
    <n v="1"/>
    <n v="1300"/>
    <s v="YES"/>
    <n v="1300"/>
    <s v="52-N1A"/>
    <s v="Well,Septic"/>
    <s v="SEPTIC"/>
    <s v="SEPTIC"/>
    <n v="1300"/>
    <m/>
    <m/>
    <n v="1"/>
    <n v="1"/>
    <n v="2"/>
    <n v="1164"/>
    <n v="1.75"/>
    <m/>
    <m/>
    <m/>
    <m/>
    <m/>
    <m/>
    <m/>
    <m/>
    <m/>
    <m/>
    <n v="2"/>
    <n v="9.68"/>
    <n v="1"/>
    <s v="Wareham River West"/>
    <n v="44"/>
  </r>
  <r>
    <s v="LAND_NOPARC"/>
    <m/>
    <x v="0"/>
    <m/>
    <n v="0"/>
    <m/>
    <m/>
    <m/>
    <m/>
    <n v="0.15853999999999999"/>
    <n v="0"/>
    <n v="0"/>
    <n v="0"/>
    <n v="0"/>
    <m/>
    <n v="0"/>
    <n v="0"/>
    <n v="0"/>
    <s v="NO"/>
    <n v="0"/>
    <m/>
    <m/>
    <m/>
    <m/>
    <n v="0"/>
    <m/>
    <m/>
    <n v="0"/>
    <n v="0"/>
    <n v="0"/>
    <n v="0"/>
    <n v="0"/>
    <m/>
    <m/>
    <m/>
    <m/>
    <m/>
    <m/>
    <m/>
    <m/>
    <m/>
    <m/>
    <n v="0"/>
    <n v="0"/>
    <n v="1"/>
    <s v="Wareham River South"/>
    <n v="47"/>
  </r>
  <r>
    <s v="34-1006C"/>
    <m/>
    <x v="0"/>
    <s v="64 LONG BCH RD"/>
    <n v="101"/>
    <s v="PARKER SUZANNAH C"/>
    <s v="R60"/>
    <s v="ONE FAMILY"/>
    <s v="34//1006/C/"/>
    <n v="0.97050999999999998"/>
    <n v="1"/>
    <n v="1"/>
    <n v="1"/>
    <n v="1"/>
    <s v="SEPTIC"/>
    <n v="0"/>
    <n v="0"/>
    <n v="0"/>
    <s v="YES"/>
    <n v="0"/>
    <s v="34-1006C"/>
    <s v="Well,Septic"/>
    <s v="SEPTIC"/>
    <s v="SEPTIC"/>
    <n v="0"/>
    <m/>
    <m/>
    <n v="1"/>
    <n v="1"/>
    <n v="3"/>
    <n v="1900"/>
    <n v="1.9"/>
    <m/>
    <m/>
    <m/>
    <m/>
    <m/>
    <m/>
    <m/>
    <m/>
    <m/>
    <m/>
    <n v="1"/>
    <n v="9.68"/>
    <n v="1"/>
    <s v="Wareham River South"/>
    <n v="47"/>
  </r>
  <r>
    <s v="34-1015"/>
    <m/>
    <x v="0"/>
    <s v="0 LONG BCH RD  OFF"/>
    <n v="132"/>
    <s v="PARKER SUZANNAH C"/>
    <s v="R60"/>
    <s v="RES ACLNUD  MDL-00"/>
    <s v="34//1015//"/>
    <n v="2.257E-2"/>
    <n v="0"/>
    <n v="0"/>
    <n v="0"/>
    <n v="0"/>
    <m/>
    <n v="0"/>
    <n v="0"/>
    <n v="0"/>
    <s v="YES"/>
    <n v="0"/>
    <s v="34-1015"/>
    <m/>
    <m/>
    <m/>
    <n v="0"/>
    <m/>
    <m/>
    <n v="0"/>
    <n v="0"/>
    <n v="0"/>
    <n v="0"/>
    <n v="0"/>
    <m/>
    <m/>
    <m/>
    <m/>
    <m/>
    <m/>
    <m/>
    <m/>
    <m/>
    <m/>
    <n v="1"/>
    <n v="0"/>
    <n v="1"/>
    <s v="Wareham River South"/>
    <n v="47"/>
  </r>
  <r>
    <s v="52-N3"/>
    <m/>
    <x v="0"/>
    <s v="220 CROMESETT RD"/>
    <n v="101"/>
    <s v="NOWIK EDWARD &amp; JUDITH"/>
    <s v="R30"/>
    <s v="ONE FAMILY"/>
    <s v="52//N3//"/>
    <n v="0.87224999999999997"/>
    <n v="1"/>
    <n v="1"/>
    <n v="1"/>
    <n v="1"/>
    <s v="SEPTIC"/>
    <n v="0"/>
    <n v="1"/>
    <n v="7400"/>
    <s v="YES"/>
    <n v="7400"/>
    <s v="52-N3"/>
    <s v="Well,Septic"/>
    <s v="SEPTIC"/>
    <s v="SEPTIC"/>
    <n v="7400"/>
    <m/>
    <m/>
    <n v="1"/>
    <n v="1"/>
    <n v="4"/>
    <n v="3692"/>
    <n v="1.75"/>
    <m/>
    <m/>
    <m/>
    <m/>
    <m/>
    <m/>
    <m/>
    <m/>
    <m/>
    <m/>
    <n v="3"/>
    <n v="9.68"/>
    <n v="1"/>
    <s v="Wareham River West"/>
    <n v="44"/>
  </r>
  <r>
    <s v="52-N6A"/>
    <m/>
    <x v="0"/>
    <s v="3 WILLOW ST"/>
    <n v="101"/>
    <s v="TSOUMAS THEMIS J TRUSTEE OF"/>
    <s v="R30"/>
    <s v="ONE FAMILY"/>
    <s v="52//N6/A/"/>
    <n v="0.13347999999999999"/>
    <n v="1"/>
    <n v="1"/>
    <n v="1"/>
    <n v="1"/>
    <s v="SEPTIC"/>
    <n v="0"/>
    <n v="1"/>
    <n v="7600"/>
    <s v="YES"/>
    <n v="7600"/>
    <s v="52-N6A"/>
    <s v="Well,Septic"/>
    <s v="SEPTIC"/>
    <s v="SEPTIC"/>
    <n v="7600"/>
    <m/>
    <m/>
    <n v="1"/>
    <n v="1"/>
    <n v="2"/>
    <n v="960"/>
    <n v="1"/>
    <m/>
    <m/>
    <m/>
    <m/>
    <m/>
    <m/>
    <m/>
    <m/>
    <m/>
    <m/>
    <n v="1"/>
    <n v="9.68"/>
    <n v="1"/>
    <s v="Wareham River West"/>
    <n v="44"/>
  </r>
  <r>
    <s v="34-1006B"/>
    <m/>
    <x v="0"/>
    <s v="60 LONG BCH RD"/>
    <n v="101"/>
    <s v="AYER JOHN P"/>
    <s v="R60"/>
    <s v="ONE FAMILY"/>
    <s v="34//1006/B/"/>
    <n v="0.71860999999999997"/>
    <n v="1"/>
    <n v="1"/>
    <n v="1"/>
    <n v="1"/>
    <s v="SEPTIC"/>
    <n v="0"/>
    <n v="0"/>
    <n v="0"/>
    <s v="YES"/>
    <n v="0"/>
    <s v="34-1006B"/>
    <s v="Well,Septic"/>
    <s v="SEPTIC"/>
    <s v="SEPTIC"/>
    <n v="0"/>
    <m/>
    <m/>
    <n v="1"/>
    <n v="1"/>
    <n v="2"/>
    <n v="672"/>
    <n v="1"/>
    <m/>
    <m/>
    <m/>
    <m/>
    <m/>
    <m/>
    <m/>
    <m/>
    <m/>
    <m/>
    <n v="1"/>
    <n v="9.68"/>
    <n v="1"/>
    <s v="Wareham River South"/>
    <n v="47"/>
  </r>
  <r>
    <s v="34-1006A"/>
    <m/>
    <x v="0"/>
    <s v="65 LONG BEACH WAY"/>
    <n v="101"/>
    <s v="COOLIDGE FRANCIS L TR"/>
    <s v="R60"/>
    <s v="ONE FAMILY"/>
    <s v="34//1006/A/"/>
    <n v="5.0750500000000001"/>
    <n v="1"/>
    <n v="1"/>
    <n v="1"/>
    <n v="1"/>
    <s v="SEPTIC"/>
    <n v="0"/>
    <n v="0"/>
    <n v="0"/>
    <s v="YES"/>
    <n v="0"/>
    <s v="34-1006A"/>
    <s v="Well,Septic"/>
    <s v="SEPTIC"/>
    <s v="SEPTIC"/>
    <n v="0"/>
    <m/>
    <m/>
    <n v="1"/>
    <n v="1"/>
    <n v="4"/>
    <n v="2152"/>
    <n v="1"/>
    <m/>
    <m/>
    <m/>
    <m/>
    <m/>
    <m/>
    <m/>
    <m/>
    <m/>
    <m/>
    <n v="1"/>
    <n v="9.68"/>
    <n v="1"/>
    <s v="Wareham River South"/>
    <n v="47"/>
  </r>
  <r>
    <s v="52-N43"/>
    <m/>
    <x v="0"/>
    <s v="2 WILLOW ST"/>
    <n v="101"/>
    <s v="JOHNSON GORDON C &amp; LOIS C"/>
    <s v="R30"/>
    <s v="ONE FAMILY"/>
    <s v="52//N43//"/>
    <n v="8.3269999999999997E-2"/>
    <n v="1"/>
    <n v="1"/>
    <n v="1"/>
    <n v="1"/>
    <s v="SEPTIC"/>
    <n v="0"/>
    <n v="1"/>
    <n v="400"/>
    <s v="YES"/>
    <n v="400"/>
    <s v="52-N43"/>
    <s v="Well,Septic"/>
    <s v="SEPTIC"/>
    <s v="SEPTIC"/>
    <n v="400"/>
    <m/>
    <m/>
    <n v="1"/>
    <n v="1"/>
    <n v="3"/>
    <n v="778"/>
    <n v="1"/>
    <m/>
    <m/>
    <m/>
    <m/>
    <m/>
    <m/>
    <m/>
    <m/>
    <m/>
    <m/>
    <n v="1"/>
    <n v="9.68"/>
    <n v="1"/>
    <s v="Wareham River West"/>
    <n v="44"/>
  </r>
  <r>
    <s v="52-N6B"/>
    <m/>
    <x v="0"/>
    <s v="7 WILLOW ST"/>
    <n v="101"/>
    <s v="MURPHY DANIEL J &amp; DIANE L"/>
    <s v="R30"/>
    <s v="ONE FAMILY"/>
    <s v="52//N6/B/"/>
    <n v="0.20966000000000001"/>
    <n v="1"/>
    <n v="1"/>
    <n v="1"/>
    <n v="1"/>
    <s v="SEPTIC"/>
    <n v="0"/>
    <n v="1"/>
    <n v="2600"/>
    <s v="YES"/>
    <n v="2600"/>
    <s v="52-N6B"/>
    <s v="Well,Septic"/>
    <s v="SEPTIC"/>
    <s v="SEPTIC"/>
    <n v="2600"/>
    <m/>
    <m/>
    <n v="1"/>
    <n v="1"/>
    <n v="2"/>
    <n v="768"/>
    <n v="1"/>
    <m/>
    <m/>
    <m/>
    <m/>
    <m/>
    <m/>
    <m/>
    <m/>
    <m/>
    <m/>
    <n v="1"/>
    <n v="9.68"/>
    <n v="1"/>
    <s v="Wareham River West"/>
    <n v="44"/>
  </r>
  <r>
    <s v="52-N44A"/>
    <m/>
    <x v="0"/>
    <s v="210 CROMESETT RD"/>
    <n v="106"/>
    <s v="JOHNSON GORDON C &amp; LOIS C"/>
    <s v="R30"/>
    <s v="AC LND IMP  MDL-00"/>
    <s v="52//N44/A/"/>
    <n v="8.5050000000000001E-2"/>
    <n v="0"/>
    <n v="0"/>
    <n v="0"/>
    <n v="0"/>
    <m/>
    <n v="0"/>
    <n v="0"/>
    <n v="0"/>
    <s v="YES"/>
    <n v="0"/>
    <s v="52-N44A"/>
    <m/>
    <m/>
    <m/>
    <n v="0"/>
    <m/>
    <m/>
    <n v="0"/>
    <n v="0"/>
    <n v="0"/>
    <n v="0"/>
    <n v="0"/>
    <m/>
    <m/>
    <m/>
    <m/>
    <m/>
    <m/>
    <m/>
    <m/>
    <m/>
    <m/>
    <n v="1"/>
    <n v="0"/>
    <n v="1"/>
    <s v="Wareham River West"/>
    <n v="44"/>
  </r>
  <r>
    <s v="52-N74"/>
    <m/>
    <x v="0"/>
    <s v="4 WILLOW ST"/>
    <n v="101"/>
    <s v="SYLVIA DIANE R"/>
    <s v="R30"/>
    <s v="ONE FAMILY"/>
    <s v="52//N74//"/>
    <n v="0.1135"/>
    <n v="1"/>
    <n v="1"/>
    <n v="1"/>
    <n v="1"/>
    <s v="SEPTIC"/>
    <n v="0"/>
    <n v="1"/>
    <n v="1500"/>
    <s v="YES"/>
    <n v="1500"/>
    <s v="52-N74"/>
    <s v="Well,Septic"/>
    <s v="SEPTIC"/>
    <s v="SEPTIC"/>
    <n v="1500"/>
    <m/>
    <m/>
    <n v="1"/>
    <n v="1"/>
    <n v="2"/>
    <n v="823"/>
    <n v="1"/>
    <m/>
    <m/>
    <m/>
    <m/>
    <m/>
    <m/>
    <m/>
    <m/>
    <m/>
    <m/>
    <n v="0"/>
    <n v="9.68"/>
    <n v="1"/>
    <s v="Wareham River West"/>
    <n v="44"/>
  </r>
  <r>
    <s v="52-1007"/>
    <m/>
    <x v="0"/>
    <s v="191 CROMESETT RD"/>
    <n v="132"/>
    <s v="GLEASON CROMESET LAND TRUST"/>
    <s v="R30"/>
    <s v="RES ACLNUD  MDL-00"/>
    <s v="52//1007//"/>
    <n v="1.0469200000000001"/>
    <n v="0"/>
    <n v="0"/>
    <n v="0"/>
    <n v="0"/>
    <m/>
    <n v="0"/>
    <n v="0"/>
    <n v="0"/>
    <s v="YES"/>
    <n v="0"/>
    <s v="52-1007"/>
    <m/>
    <m/>
    <m/>
    <n v="0"/>
    <m/>
    <m/>
    <n v="0"/>
    <n v="0"/>
    <n v="0"/>
    <n v="0"/>
    <n v="0"/>
    <m/>
    <m/>
    <m/>
    <m/>
    <m/>
    <m/>
    <m/>
    <m/>
    <m/>
    <m/>
    <n v="0"/>
    <n v="0"/>
    <n v="1"/>
    <s v="Wareham River West"/>
    <n v="44"/>
  </r>
  <r>
    <s v="LAND_NOPARC"/>
    <m/>
    <x v="0"/>
    <m/>
    <n v="0"/>
    <m/>
    <m/>
    <m/>
    <m/>
    <n v="6.1920000000000003E-2"/>
    <n v="0"/>
    <n v="0"/>
    <n v="0"/>
    <n v="0"/>
    <m/>
    <n v="0"/>
    <n v="0"/>
    <n v="0"/>
    <s v="NO"/>
    <n v="0"/>
    <m/>
    <m/>
    <m/>
    <m/>
    <n v="0"/>
    <m/>
    <m/>
    <n v="0"/>
    <n v="0"/>
    <n v="0"/>
    <n v="0"/>
    <n v="0"/>
    <m/>
    <m/>
    <m/>
    <m/>
    <m/>
    <m/>
    <m/>
    <m/>
    <m/>
    <m/>
    <n v="0"/>
    <n v="0"/>
    <n v="1"/>
    <s v="Wareham River South"/>
    <n v="47"/>
  </r>
  <r>
    <s v="34-1"/>
    <m/>
    <x v="0"/>
    <s v="58 LONG BCH RD"/>
    <n v="132"/>
    <s v="PARKER SUZANNAH C"/>
    <s v="R60"/>
    <s v="RES ACLNUD  MDL-00"/>
    <s v="34//1//"/>
    <n v="7.2040000000000007E-2"/>
    <n v="0"/>
    <n v="0"/>
    <n v="0"/>
    <n v="0"/>
    <m/>
    <n v="0"/>
    <n v="0"/>
    <n v="0"/>
    <s v="YES"/>
    <n v="0"/>
    <s v="34-1"/>
    <m/>
    <m/>
    <m/>
    <n v="0"/>
    <m/>
    <m/>
    <n v="0"/>
    <n v="0"/>
    <n v="0"/>
    <n v="0"/>
    <n v="0"/>
    <m/>
    <m/>
    <m/>
    <m/>
    <m/>
    <m/>
    <m/>
    <m/>
    <m/>
    <m/>
    <n v="1"/>
    <n v="0"/>
    <n v="1"/>
    <s v="Wareham River South"/>
    <n v="47"/>
  </r>
  <r>
    <s v="52-N44B"/>
    <m/>
    <x v="0"/>
    <s v="4 WILLIAMS ST"/>
    <n v="101"/>
    <s v="COLELLA JOHN F TRUSTEE OF THE"/>
    <s v="R30"/>
    <s v="ONE FAMILY"/>
    <s v="52//N44/B/"/>
    <n v="0.11879000000000001"/>
    <n v="1"/>
    <n v="1"/>
    <n v="1"/>
    <n v="1"/>
    <s v="SEPTIC"/>
    <n v="0"/>
    <n v="1"/>
    <n v="1400"/>
    <s v="YES"/>
    <n v="1400"/>
    <s v="52-N44B"/>
    <s v="Well,Septic"/>
    <s v="SEPTIC"/>
    <s v="SEPTIC"/>
    <n v="1400"/>
    <m/>
    <m/>
    <n v="1"/>
    <n v="1"/>
    <n v="2"/>
    <n v="912"/>
    <n v="1"/>
    <m/>
    <m/>
    <m/>
    <m/>
    <m/>
    <m/>
    <m/>
    <m/>
    <m/>
    <m/>
    <n v="1"/>
    <n v="9.68"/>
    <n v="1"/>
    <s v="Wareham River West"/>
    <n v="44"/>
  </r>
  <r>
    <s v="LAND_NOPARC"/>
    <m/>
    <x v="0"/>
    <m/>
    <n v="0"/>
    <m/>
    <m/>
    <m/>
    <m/>
    <n v="4.7499999999999999E-3"/>
    <n v="0"/>
    <n v="0"/>
    <n v="0"/>
    <n v="0"/>
    <m/>
    <n v="0"/>
    <n v="0"/>
    <n v="0"/>
    <s v="NO"/>
    <n v="0"/>
    <m/>
    <m/>
    <m/>
    <m/>
    <n v="0"/>
    <m/>
    <m/>
    <n v="0"/>
    <n v="0"/>
    <n v="0"/>
    <n v="0"/>
    <n v="0"/>
    <m/>
    <m/>
    <m/>
    <m/>
    <m/>
    <m/>
    <m/>
    <m/>
    <m/>
    <m/>
    <n v="0"/>
    <n v="0"/>
    <n v="1"/>
    <s v="Wareham River West"/>
    <n v="44"/>
  </r>
  <r>
    <s v="52-N7A"/>
    <m/>
    <x v="0"/>
    <s v="6 WILLOW ST"/>
    <n v="101"/>
    <s v="KALIANIDIS STANLEY M"/>
    <s v="R30"/>
    <s v="ONE FAMILY"/>
    <s v="52//N7/A/"/>
    <n v="5.0880000000000002E-2"/>
    <n v="1"/>
    <n v="1"/>
    <n v="1"/>
    <n v="1"/>
    <s v="SEPTIC"/>
    <n v="0"/>
    <n v="1"/>
    <n v="900"/>
    <s v="YES"/>
    <n v="900"/>
    <s v="52-N7A"/>
    <s v="Well,Septic"/>
    <s v="SEPTIC"/>
    <s v="SEPTIC"/>
    <n v="900"/>
    <m/>
    <m/>
    <n v="1"/>
    <n v="1"/>
    <n v="2"/>
    <n v="648"/>
    <n v="1"/>
    <m/>
    <m/>
    <m/>
    <m/>
    <m/>
    <m/>
    <m/>
    <m/>
    <m/>
    <m/>
    <n v="1"/>
    <n v="9.68"/>
    <n v="1"/>
    <s v="Wareham River West"/>
    <n v="44"/>
  </r>
  <r>
    <s v="52-N7B"/>
    <m/>
    <x v="0"/>
    <s v="8 WILLOW ST"/>
    <n v="101"/>
    <s v="TSOUMAS THEMIS J TRUSTEE"/>
    <s v="R30"/>
    <s v="ONE FAMILY"/>
    <s v="52//N7/B/"/>
    <n v="7.6179999999999998E-2"/>
    <n v="1"/>
    <n v="1"/>
    <n v="1"/>
    <n v="1"/>
    <s v="SEPTIC"/>
    <n v="0"/>
    <n v="1"/>
    <n v="300"/>
    <s v="YES"/>
    <n v="300"/>
    <s v="52-N7B"/>
    <s v="Well,Septic"/>
    <s v="SEPTIC"/>
    <s v="SEPTIC"/>
    <n v="300"/>
    <m/>
    <m/>
    <n v="1"/>
    <n v="1"/>
    <n v="3"/>
    <n v="1394"/>
    <n v="2"/>
    <m/>
    <m/>
    <m/>
    <m/>
    <m/>
    <m/>
    <m/>
    <m/>
    <m/>
    <m/>
    <n v="1"/>
    <n v="9.68"/>
    <n v="1"/>
    <s v="Wareham River West"/>
    <n v="44"/>
  </r>
  <r>
    <s v="52-N7C"/>
    <m/>
    <x v="0"/>
    <s v="10 WILLOW ST"/>
    <n v="101"/>
    <s v="MESS DEREK"/>
    <s v="R30"/>
    <s v="ONE FAMILY"/>
    <s v="52//N7/C/"/>
    <n v="8.0320000000000003E-2"/>
    <n v="1"/>
    <n v="1"/>
    <n v="1"/>
    <n v="1"/>
    <s v="SEPTIC"/>
    <n v="0"/>
    <n v="1"/>
    <n v="1200"/>
    <s v="YES"/>
    <n v="1200"/>
    <s v="52-N7C"/>
    <s v="Well,Septic"/>
    <s v="SEPTIC"/>
    <s v="SEPTIC"/>
    <n v="1200"/>
    <m/>
    <m/>
    <n v="1"/>
    <n v="1"/>
    <n v="2"/>
    <n v="860"/>
    <n v="1"/>
    <m/>
    <m/>
    <m/>
    <m/>
    <m/>
    <m/>
    <m/>
    <m/>
    <m/>
    <m/>
    <n v="1"/>
    <n v="9.68"/>
    <n v="1"/>
    <s v="Wareham River West"/>
    <n v="44"/>
  </r>
  <r>
    <s v="52-N10"/>
    <m/>
    <x v="0"/>
    <s v="204 CROMESETT RD"/>
    <n v="101"/>
    <s v="SWETT GEOFFREY W"/>
    <s v="R30"/>
    <s v="ONE FAMILY"/>
    <s v="52//N10//"/>
    <n v="4.17136"/>
    <n v="1"/>
    <n v="1"/>
    <n v="1"/>
    <n v="1"/>
    <s v="SEPTIC"/>
    <n v="0"/>
    <n v="1"/>
    <n v="16400"/>
    <s v="NO_W1"/>
    <n v="16400"/>
    <s v="52-N10"/>
    <s v="Well,Septic"/>
    <s v="SEPTIC"/>
    <s v="SEPTIC"/>
    <n v="16400"/>
    <m/>
    <m/>
    <n v="1"/>
    <n v="1"/>
    <n v="3"/>
    <n v="1877"/>
    <n v="1.75"/>
    <m/>
    <m/>
    <m/>
    <m/>
    <m/>
    <m/>
    <m/>
    <m/>
    <m/>
    <m/>
    <n v="5"/>
    <n v="9.68"/>
    <n v="1"/>
    <s v="Wareham River West"/>
    <n v="44"/>
  </r>
  <r>
    <s v="34-1007C"/>
    <m/>
    <x v="0"/>
    <s v="55 LONG BEACH WAY"/>
    <n v="101"/>
    <s v="CUNNINGHAM FREDERICK TRUSTEE"/>
    <s v="R60"/>
    <s v="ONE FAMILY"/>
    <s v="34//1007/C/"/>
    <n v="1.9133199999999999"/>
    <n v="1"/>
    <n v="1"/>
    <n v="1"/>
    <n v="1"/>
    <s v="SEPTIC"/>
    <n v="0"/>
    <n v="0"/>
    <n v="0"/>
    <s v="YES"/>
    <n v="0"/>
    <s v="34-1007C"/>
    <s v="Well,Septic"/>
    <s v="SEPTIC"/>
    <s v="SEPTIC"/>
    <n v="0"/>
    <m/>
    <m/>
    <n v="1"/>
    <n v="1"/>
    <n v="4"/>
    <n v="1836"/>
    <n v="1"/>
    <m/>
    <m/>
    <m/>
    <m/>
    <m/>
    <m/>
    <m/>
    <m/>
    <m/>
    <m/>
    <n v="2"/>
    <n v="9.68"/>
    <n v="1"/>
    <s v="Wareham River South"/>
    <n v="47"/>
  </r>
  <r>
    <s v="LAND_NOPARC"/>
    <m/>
    <x v="0"/>
    <m/>
    <n v="0"/>
    <m/>
    <m/>
    <m/>
    <m/>
    <n v="10.44176"/>
    <n v="0"/>
    <n v="0"/>
    <n v="0"/>
    <n v="0"/>
    <m/>
    <n v="0"/>
    <n v="0"/>
    <n v="0"/>
    <s v="NO"/>
    <n v="0"/>
    <m/>
    <m/>
    <m/>
    <m/>
    <n v="0"/>
    <m/>
    <m/>
    <n v="0"/>
    <n v="0"/>
    <n v="0"/>
    <n v="0"/>
    <n v="0"/>
    <m/>
    <m/>
    <m/>
    <m/>
    <m/>
    <m/>
    <m/>
    <m/>
    <m/>
    <m/>
    <n v="0"/>
    <n v="0"/>
    <n v="1"/>
    <s v="Wareham River South"/>
    <n v="47"/>
  </r>
  <r>
    <s v="LAND_NOPARC"/>
    <m/>
    <x v="0"/>
    <m/>
    <n v="0"/>
    <m/>
    <m/>
    <m/>
    <m/>
    <n v="1.064E-2"/>
    <n v="0"/>
    <n v="0"/>
    <n v="0"/>
    <n v="0"/>
    <m/>
    <n v="0"/>
    <n v="0"/>
    <n v="0"/>
    <s v="NO"/>
    <n v="0"/>
    <m/>
    <m/>
    <m/>
    <m/>
    <n v="0"/>
    <m/>
    <m/>
    <n v="0"/>
    <n v="0"/>
    <n v="0"/>
    <n v="0"/>
    <n v="0"/>
    <m/>
    <m/>
    <m/>
    <m/>
    <m/>
    <m/>
    <m/>
    <m/>
    <m/>
    <m/>
    <n v="0"/>
    <n v="0"/>
    <n v="1"/>
    <s v="Wareham River West"/>
    <n v="44"/>
  </r>
  <r>
    <s v="34-1001"/>
    <m/>
    <x v="0"/>
    <s v="50 LONG BCH RD"/>
    <n v="101"/>
    <s v="MORSE ROBERT G"/>
    <s v="R60"/>
    <s v="ONE FAMILY"/>
    <s v="34//1001//"/>
    <n v="9.0910000000000005E-2"/>
    <n v="0"/>
    <n v="1"/>
    <n v="0"/>
    <n v="1"/>
    <m/>
    <n v="0"/>
    <n v="0"/>
    <n v="0"/>
    <s v="YES"/>
    <n v="0"/>
    <s v="34-1001"/>
    <s v="Well,Septic"/>
    <s v="SEPTIC"/>
    <s v="SEPTIC"/>
    <n v="0"/>
    <m/>
    <m/>
    <n v="0"/>
    <n v="1"/>
    <n v="3"/>
    <n v="2536"/>
    <n v="2"/>
    <m/>
    <m/>
    <m/>
    <m/>
    <m/>
    <m/>
    <m/>
    <m/>
    <m/>
    <m/>
    <n v="1"/>
    <n v="0"/>
    <n v="1"/>
    <s v="Wareham River South"/>
    <n v="47"/>
  </r>
  <r>
    <s v="34-1001"/>
    <m/>
    <x v="0"/>
    <s v="50 LONG BCH RD"/>
    <n v="101"/>
    <s v="MORSE ROBERT G"/>
    <s v="R60"/>
    <s v="ONE FAMILY"/>
    <s v="34//1001//"/>
    <n v="7.9009999999999997E-2"/>
    <n v="0"/>
    <n v="1"/>
    <n v="0"/>
    <n v="1"/>
    <m/>
    <n v="0"/>
    <n v="0"/>
    <n v="0"/>
    <s v="YES"/>
    <n v="0"/>
    <s v="34-1001"/>
    <s v="Well,Septic"/>
    <s v="SEPTIC"/>
    <s v="SEPTIC"/>
    <n v="0"/>
    <m/>
    <m/>
    <n v="0"/>
    <n v="1"/>
    <n v="3"/>
    <n v="2536"/>
    <n v="2"/>
    <m/>
    <m/>
    <m/>
    <m/>
    <m/>
    <m/>
    <m/>
    <m/>
    <m/>
    <m/>
    <n v="0"/>
    <n v="0"/>
    <n v="1"/>
    <s v="Wareham River South"/>
    <n v="47"/>
  </r>
  <r>
    <s v="52-1007"/>
    <m/>
    <x v="0"/>
    <s v="191 CROMESETT RD"/>
    <n v="132"/>
    <s v="GLEASON CROMESET LAND TRUST"/>
    <s v="R30"/>
    <s v="RES ACLNUD  MDL-00"/>
    <s v="52//1007//"/>
    <n v="0.17208000000000001"/>
    <n v="0"/>
    <n v="0"/>
    <n v="0"/>
    <n v="0"/>
    <m/>
    <n v="0"/>
    <n v="0"/>
    <n v="0"/>
    <s v="YES"/>
    <n v="0"/>
    <s v="52-1007"/>
    <m/>
    <m/>
    <m/>
    <n v="0"/>
    <m/>
    <m/>
    <n v="0"/>
    <n v="0"/>
    <n v="0"/>
    <n v="0"/>
    <n v="0"/>
    <m/>
    <m/>
    <m/>
    <m/>
    <m/>
    <m/>
    <m/>
    <m/>
    <m/>
    <m/>
    <n v="0"/>
    <n v="0"/>
    <n v="1"/>
    <s v="Wareham River West"/>
    <n v="44"/>
  </r>
  <r>
    <s v="34-1007B"/>
    <m/>
    <x v="0"/>
    <s v="53 LONG BCH RD"/>
    <n v="101"/>
    <s v="HAWKINS BARBARA A TRUSTEE"/>
    <s v="R60"/>
    <s v="ONE FAMILY"/>
    <s v="34//1007/B/"/>
    <n v="12.317970000000001"/>
    <n v="1"/>
    <n v="1"/>
    <n v="1"/>
    <n v="1"/>
    <s v="SEPTIC"/>
    <n v="0"/>
    <n v="0"/>
    <n v="0"/>
    <s v="YES"/>
    <n v="0"/>
    <s v="34-1007B"/>
    <s v="Well,Septic"/>
    <s v="SEPTIC"/>
    <s v="SEPTIC"/>
    <n v="0"/>
    <m/>
    <m/>
    <n v="1"/>
    <n v="1"/>
    <n v="5"/>
    <n v="3428"/>
    <n v="2"/>
    <m/>
    <m/>
    <m/>
    <m/>
    <m/>
    <m/>
    <m/>
    <m/>
    <m/>
    <m/>
    <n v="2"/>
    <n v="9.68"/>
    <n v="1"/>
    <s v="Wareham River South"/>
    <n v="47"/>
  </r>
  <r>
    <s v="52-11A"/>
    <m/>
    <x v="0"/>
    <s v="190 CROMESETT RD"/>
    <n v="132"/>
    <s v="GLEASON CHARLES S JR"/>
    <s v="R30"/>
    <s v="RES ACLNUD  MDL-00"/>
    <s v="52//11/A/"/>
    <n v="9.5589999999999993"/>
    <n v="0"/>
    <n v="0"/>
    <n v="0"/>
    <n v="0"/>
    <m/>
    <n v="0"/>
    <n v="0"/>
    <n v="0"/>
    <s v="YES"/>
    <n v="0"/>
    <s v="52-11A"/>
    <m/>
    <m/>
    <m/>
    <n v="0"/>
    <m/>
    <m/>
    <n v="0"/>
    <n v="0"/>
    <n v="0"/>
    <n v="0"/>
    <n v="0"/>
    <m/>
    <m/>
    <m/>
    <m/>
    <m/>
    <m/>
    <m/>
    <m/>
    <m/>
    <m/>
    <n v="1"/>
    <n v="0"/>
    <n v="1"/>
    <s v="Wareham River West"/>
    <n v="44"/>
  </r>
  <r>
    <s v="34-19"/>
    <m/>
    <x v="0"/>
    <s v="51 TOWHEE RD"/>
    <n v="131"/>
    <s v="POTTS JOHN THOMAS JR"/>
    <s v="R60"/>
    <s v="RES ACLNPO  MDL-00"/>
    <s v="34//19//"/>
    <n v="0.28584999999999999"/>
    <n v="0"/>
    <n v="0"/>
    <n v="0"/>
    <n v="0"/>
    <m/>
    <n v="0"/>
    <n v="0"/>
    <n v="0"/>
    <s v="YES"/>
    <n v="0"/>
    <s v="34-19"/>
    <m/>
    <m/>
    <m/>
    <n v="0"/>
    <m/>
    <m/>
    <n v="0"/>
    <n v="0"/>
    <n v="0"/>
    <n v="0"/>
    <n v="0"/>
    <m/>
    <m/>
    <m/>
    <m/>
    <m/>
    <m/>
    <m/>
    <m/>
    <m/>
    <m/>
    <n v="1"/>
    <n v="0"/>
    <n v="1"/>
    <s v="Wareham River South"/>
    <n v="47"/>
  </r>
  <r>
    <s v="LAND_NOPARC"/>
    <m/>
    <x v="0"/>
    <m/>
    <n v="0"/>
    <m/>
    <m/>
    <m/>
    <m/>
    <n v="0.13611000000000001"/>
    <n v="0"/>
    <n v="0"/>
    <n v="0"/>
    <n v="0"/>
    <m/>
    <n v="0"/>
    <n v="0"/>
    <n v="0"/>
    <s v="NO"/>
    <n v="0"/>
    <m/>
    <m/>
    <m/>
    <m/>
    <n v="0"/>
    <m/>
    <m/>
    <n v="0"/>
    <n v="0"/>
    <n v="0"/>
    <n v="0"/>
    <n v="0"/>
    <m/>
    <m/>
    <m/>
    <m/>
    <m/>
    <m/>
    <m/>
    <m/>
    <m/>
    <m/>
    <n v="0"/>
    <n v="0"/>
    <n v="1"/>
    <s v="Wareham River West"/>
    <n v="44"/>
  </r>
  <r>
    <s v="52-DR11"/>
    <m/>
    <x v="0"/>
    <s v="11 MARKS COVE RD"/>
    <n v="101"/>
    <s v="HOFFMAN JOHN M &amp; CLAIRE L"/>
    <s v="R30"/>
    <s v="ONE FAMILY"/>
    <s v="52//DR11//"/>
    <n v="0.16294"/>
    <n v="1"/>
    <n v="1"/>
    <n v="1"/>
    <n v="1"/>
    <s v="SEPTIC"/>
    <n v="0"/>
    <n v="0"/>
    <n v="0"/>
    <s v="NO_W1"/>
    <n v="0"/>
    <s v="52-DR11"/>
    <s v="Public Water,Gas,Septic"/>
    <s v="SEPTIC"/>
    <s v="SEPTIC"/>
    <n v="0"/>
    <m/>
    <m/>
    <n v="1"/>
    <n v="1"/>
    <n v="3"/>
    <n v="1130"/>
    <n v="1"/>
    <m/>
    <m/>
    <m/>
    <m/>
    <m/>
    <m/>
    <m/>
    <m/>
    <m/>
    <m/>
    <n v="0"/>
    <n v="9.68"/>
    <n v="1"/>
    <s v="Wareham River West"/>
    <n v="44"/>
  </r>
  <r>
    <s v="52-D12"/>
    <m/>
    <x v="0"/>
    <s v="13 MARKS COVE RD"/>
    <n v="101"/>
    <s v="DICOSTANTINO RICHARD J &amp;"/>
    <s v="R30"/>
    <s v="ONE FAMILY"/>
    <s v="52//D12//"/>
    <n v="0.24854999999999999"/>
    <n v="1"/>
    <n v="1"/>
    <n v="1"/>
    <n v="1"/>
    <s v="SEPTIC"/>
    <n v="0"/>
    <n v="1"/>
    <n v="1300"/>
    <s v="YES"/>
    <n v="1300"/>
    <s v="52-D12"/>
    <s v="Septic"/>
    <s v="SEPTIC"/>
    <s v="SEPTIC"/>
    <n v="1300"/>
    <m/>
    <m/>
    <n v="1"/>
    <n v="1"/>
    <n v="3"/>
    <n v="1128"/>
    <n v="1.5"/>
    <m/>
    <m/>
    <m/>
    <m/>
    <m/>
    <m/>
    <m/>
    <m/>
    <m/>
    <m/>
    <n v="1"/>
    <n v="9.68"/>
    <n v="1"/>
    <s v="Wareham River West"/>
    <n v="44"/>
  </r>
  <r>
    <s v="52-DR1"/>
    <m/>
    <x v="0"/>
    <s v="8 MARKS COVE RD"/>
    <n v="101"/>
    <s v="DRINKWATER PETER J &amp; BARBARA J"/>
    <s v="MR30"/>
    <s v="ONE FAMILY"/>
    <s v="52//DR1//"/>
    <n v="0.17413999999999999"/>
    <n v="0"/>
    <n v="1"/>
    <n v="0"/>
    <n v="1"/>
    <m/>
    <n v="0"/>
    <n v="1"/>
    <n v="7500"/>
    <s v="YES"/>
    <n v="7500"/>
    <s v="52-DR1"/>
    <s v="Public Water,Gas,Septic"/>
    <s v="SEPTIC"/>
    <s v="SEPTIC"/>
    <n v="7500"/>
    <m/>
    <m/>
    <n v="0"/>
    <n v="1"/>
    <n v="3"/>
    <n v="1130"/>
    <n v="1"/>
    <m/>
    <m/>
    <m/>
    <m/>
    <m/>
    <m/>
    <m/>
    <m/>
    <m/>
    <m/>
    <n v="0"/>
    <n v="0"/>
    <n v="1"/>
    <s v="Wareham River West"/>
    <n v="44"/>
  </r>
  <r>
    <s v="52-P11A"/>
    <m/>
    <x v="0"/>
    <s v="190 CROMESETT RD"/>
    <n v="601"/>
    <s v="GLEASON CHARLES S JR"/>
    <s v="R60"/>
    <s v="CHAPTER 61"/>
    <s v="52//P11/A/"/>
    <n v="2.0830500000000001"/>
    <n v="0"/>
    <n v="0"/>
    <n v="0"/>
    <n v="0"/>
    <m/>
    <n v="0"/>
    <n v="0"/>
    <n v="0"/>
    <s v="YES"/>
    <n v="0"/>
    <s v="52-P11A"/>
    <m/>
    <m/>
    <m/>
    <n v="0"/>
    <m/>
    <m/>
    <n v="0"/>
    <n v="0"/>
    <n v="0"/>
    <n v="0"/>
    <n v="0"/>
    <m/>
    <m/>
    <m/>
    <m/>
    <m/>
    <m/>
    <m/>
    <m/>
    <m/>
    <m/>
    <n v="1"/>
    <n v="0"/>
    <n v="1"/>
    <s v="Wareham River West"/>
    <n v="44"/>
  </r>
  <r>
    <s v="52-1000B"/>
    <m/>
    <x v="0"/>
    <s v="0 CONNEHASSET RD"/>
    <n v="131"/>
    <s v="POOLE RICHMOND"/>
    <s v="R30"/>
    <s v="RES ACLNPO  MDL-00"/>
    <s v="52//1000/B/"/>
    <n v="5.8459999999999998E-2"/>
    <n v="0"/>
    <n v="0"/>
    <n v="0"/>
    <n v="0"/>
    <m/>
    <n v="0"/>
    <n v="0"/>
    <n v="0"/>
    <s v="YES"/>
    <n v="0"/>
    <s v="52-1000B"/>
    <m/>
    <m/>
    <m/>
    <n v="0"/>
    <m/>
    <m/>
    <n v="0"/>
    <n v="0"/>
    <n v="0"/>
    <n v="0"/>
    <n v="0"/>
    <m/>
    <m/>
    <m/>
    <m/>
    <m/>
    <m/>
    <m/>
    <m/>
    <m/>
    <m/>
    <n v="1"/>
    <n v="0"/>
    <n v="1"/>
    <s v="Wareham River West"/>
    <n v="44"/>
  </r>
  <r>
    <s v="52-D11"/>
    <m/>
    <x v="0"/>
    <s v="15 MARKS COVE RD"/>
    <n v="101"/>
    <s v="KOSLOWSKY GEORGE P &amp; BARBARA A"/>
    <s v="R30"/>
    <s v="ONE FAMILY"/>
    <s v="52//D11//"/>
    <n v="0.24188000000000001"/>
    <n v="1"/>
    <n v="1"/>
    <n v="1"/>
    <n v="1"/>
    <s v="SEPTIC"/>
    <n v="0"/>
    <n v="1"/>
    <n v="4300"/>
    <s v="YES"/>
    <n v="4300"/>
    <s v="52-D11"/>
    <s v="Public Water,Gas,Septic"/>
    <s v="SEPTIC"/>
    <s v="SEPTIC"/>
    <n v="4300"/>
    <m/>
    <m/>
    <n v="1"/>
    <n v="1"/>
    <n v="4"/>
    <n v="1080"/>
    <n v="1.5"/>
    <m/>
    <m/>
    <m/>
    <m/>
    <m/>
    <m/>
    <m/>
    <m/>
    <m/>
    <m/>
    <n v="1"/>
    <n v="9.68"/>
    <n v="1"/>
    <s v="Wareham River West"/>
    <n v="44"/>
  </r>
  <r>
    <s v="52-101"/>
    <m/>
    <x v="0"/>
    <s v="181 CROMESETT RD"/>
    <n v="101"/>
    <s v="CROWLEY DENNIS D"/>
    <s v="R30"/>
    <s v="ONE FAMILY"/>
    <s v="52//101//"/>
    <n v="0.14247000000000001"/>
    <n v="1"/>
    <n v="1"/>
    <n v="1"/>
    <n v="1"/>
    <s v="SEPTIC"/>
    <n v="0"/>
    <n v="1"/>
    <n v="800"/>
    <s v="YES"/>
    <n v="800"/>
    <s v="52-101"/>
    <s v="Public Water,Gas,Septic"/>
    <s v="SEPTIC"/>
    <s v="SEPTIC"/>
    <n v="800"/>
    <m/>
    <m/>
    <n v="1"/>
    <n v="1"/>
    <n v="3"/>
    <n v="988"/>
    <n v="1"/>
    <m/>
    <m/>
    <m/>
    <m/>
    <m/>
    <m/>
    <m/>
    <m/>
    <m/>
    <m/>
    <n v="1"/>
    <n v="9.68"/>
    <n v="1"/>
    <s v="Wareham River West"/>
    <n v="44"/>
  </r>
  <r>
    <s v="33-2-2"/>
    <m/>
    <x v="0"/>
    <s v="42 TOWHEE RD"/>
    <n v="101"/>
    <s v="BUZZARDS BAY HOLDINGS LLC"/>
    <s v="R60"/>
    <s v="ONE FAMILY"/>
    <s v="33//40211//"/>
    <n v="0.85050000000000003"/>
    <n v="0"/>
    <n v="0"/>
    <n v="0"/>
    <n v="0"/>
    <m/>
    <n v="0"/>
    <n v="0"/>
    <n v="0"/>
    <s v="YES"/>
    <n v="0"/>
    <s v="33-2-2"/>
    <m/>
    <m/>
    <m/>
    <n v="0"/>
    <m/>
    <m/>
    <n v="0"/>
    <n v="0"/>
    <n v="3"/>
    <n v="2407"/>
    <n v="1.9"/>
    <m/>
    <m/>
    <m/>
    <m/>
    <m/>
    <m/>
    <m/>
    <m/>
    <m/>
    <m/>
    <n v="1"/>
    <n v="0"/>
    <n v="1"/>
    <s v="Wareham River South"/>
    <n v="47"/>
  </r>
  <r>
    <s v="LAND_NOPARC"/>
    <m/>
    <x v="0"/>
    <m/>
    <n v="0"/>
    <m/>
    <m/>
    <m/>
    <m/>
    <n v="5.7000000000000002E-3"/>
    <n v="0"/>
    <n v="0"/>
    <n v="0"/>
    <n v="0"/>
    <m/>
    <n v="0"/>
    <n v="0"/>
    <n v="0"/>
    <s v="NO"/>
    <n v="0"/>
    <m/>
    <m/>
    <m/>
    <m/>
    <n v="0"/>
    <m/>
    <m/>
    <n v="0"/>
    <n v="0"/>
    <n v="0"/>
    <n v="0"/>
    <n v="0"/>
    <m/>
    <m/>
    <m/>
    <m/>
    <m/>
    <m/>
    <m/>
    <m/>
    <m/>
    <m/>
    <n v="0"/>
    <n v="0"/>
    <n v="1"/>
    <s v="Wareham River West"/>
    <n v="44"/>
  </r>
  <r>
    <s v="52-D1"/>
    <m/>
    <x v="0"/>
    <s v="14 MARKS COVE RD"/>
    <n v="101"/>
    <s v="DEUTSCHE BANK NATIONAL TRUST CO"/>
    <s v="MR30"/>
    <s v="ONE FAMILY"/>
    <s v="52//D1//"/>
    <n v="0.28164"/>
    <n v="1"/>
    <n v="1"/>
    <n v="1"/>
    <n v="1"/>
    <s v="SEPTIC"/>
    <n v="0"/>
    <n v="1"/>
    <n v="15500"/>
    <s v="YES"/>
    <n v="15500"/>
    <s v="52-D1"/>
    <s v="Public Water,Gas,Septic"/>
    <s v="SEPTIC"/>
    <s v="SEPTIC"/>
    <n v="15500"/>
    <m/>
    <m/>
    <n v="1"/>
    <n v="1"/>
    <n v="5"/>
    <n v="3935"/>
    <n v="2"/>
    <m/>
    <m/>
    <m/>
    <m/>
    <m/>
    <m/>
    <m/>
    <m/>
    <m/>
    <m/>
    <n v="1"/>
    <n v="9.68"/>
    <n v="1"/>
    <s v="Wareham River West"/>
    <n v="44"/>
  </r>
  <r>
    <s v="52-D10"/>
    <m/>
    <x v="0"/>
    <s v="17 MARKS COVE RD"/>
    <n v="101"/>
    <s v="CUQUEL JUNE P"/>
    <s v="R30"/>
    <s v="ONE FAMILY"/>
    <s v="52//D10//"/>
    <n v="0.25461"/>
    <n v="1"/>
    <n v="1"/>
    <n v="1"/>
    <n v="1"/>
    <s v="SEPTIC"/>
    <n v="0"/>
    <n v="1"/>
    <n v="7400"/>
    <s v="YES"/>
    <n v="7400"/>
    <s v="52-D10"/>
    <s v="Public Water,Gas,Septic"/>
    <s v="SEPTIC"/>
    <s v="SEPTIC"/>
    <n v="7400"/>
    <m/>
    <m/>
    <n v="1"/>
    <n v="1"/>
    <n v="2"/>
    <n v="1680"/>
    <n v="1.75"/>
    <m/>
    <m/>
    <m/>
    <m/>
    <m/>
    <m/>
    <m/>
    <m/>
    <m/>
    <m/>
    <n v="1"/>
    <n v="9.68"/>
    <n v="1"/>
    <s v="Wareham River West"/>
    <n v="44"/>
  </r>
  <r>
    <s v="LAND_NOPARC"/>
    <m/>
    <x v="0"/>
    <m/>
    <n v="0"/>
    <m/>
    <m/>
    <m/>
    <m/>
    <n v="8.9222599999999996"/>
    <n v="0"/>
    <n v="0"/>
    <n v="0"/>
    <n v="0"/>
    <m/>
    <n v="0"/>
    <n v="0"/>
    <n v="0"/>
    <s v="NO"/>
    <n v="0"/>
    <m/>
    <m/>
    <m/>
    <m/>
    <n v="0"/>
    <m/>
    <m/>
    <n v="0"/>
    <n v="0"/>
    <n v="0"/>
    <n v="0"/>
    <n v="0"/>
    <m/>
    <m/>
    <m/>
    <m/>
    <m/>
    <m/>
    <m/>
    <m/>
    <m/>
    <m/>
    <n v="0"/>
    <n v="0"/>
    <n v="1"/>
    <s v="Wareham River West"/>
    <n v="44"/>
  </r>
  <r>
    <s v="52-D2"/>
    <m/>
    <x v="0"/>
    <s v="16 MARKS COVE RD"/>
    <n v="101"/>
    <s v="CLINTON ROBERT P"/>
    <s v="R30"/>
    <s v="ONE FAMILY"/>
    <s v="52//D2//"/>
    <n v="0.22040000000000001"/>
    <n v="1"/>
    <n v="1"/>
    <n v="1"/>
    <n v="1"/>
    <s v="SEPTIC"/>
    <n v="0"/>
    <n v="1"/>
    <n v="6100"/>
    <s v="YES"/>
    <n v="6100"/>
    <s v="52-D2"/>
    <s v="Public Water,Septic"/>
    <s v="SEPTIC"/>
    <s v="SEPTIC"/>
    <n v="6100"/>
    <m/>
    <m/>
    <n v="1"/>
    <n v="1"/>
    <n v="3"/>
    <n v="1184"/>
    <n v="1"/>
    <m/>
    <m/>
    <m/>
    <m/>
    <m/>
    <m/>
    <m/>
    <m/>
    <m/>
    <m/>
    <n v="1"/>
    <n v="9.68"/>
    <n v="1"/>
    <s v="Wareham River West"/>
    <n v="44"/>
  </r>
  <r>
    <s v="52-81"/>
    <m/>
    <x v="0"/>
    <s v="3 MATTAPOISETT RD"/>
    <n v="101"/>
    <s v="MCDONOUGH HOLLY R"/>
    <s v="R30"/>
    <s v="ONE FAMILY"/>
    <s v="52//81//"/>
    <n v="0.24845999999999999"/>
    <n v="1"/>
    <n v="1"/>
    <n v="1"/>
    <n v="1"/>
    <s v="SEPTIC"/>
    <n v="0"/>
    <n v="1"/>
    <n v="4000"/>
    <s v="YES"/>
    <n v="4000"/>
    <s v="52-81"/>
    <s v="Public Water"/>
    <m/>
    <s v="SEPTIC"/>
    <n v="4000"/>
    <m/>
    <m/>
    <n v="1"/>
    <n v="1"/>
    <n v="3"/>
    <n v="1306"/>
    <n v="1.75"/>
    <m/>
    <m/>
    <m/>
    <m/>
    <m/>
    <m/>
    <m/>
    <m/>
    <m/>
    <m/>
    <n v="2"/>
    <n v="9.68"/>
    <n v="1"/>
    <s v="Wareham River West"/>
    <n v="44"/>
  </r>
  <r>
    <s v="52-114"/>
    <m/>
    <x v="0"/>
    <s v="179 CROMESETT RD"/>
    <n v="101"/>
    <s v="GRACE CURTIS W"/>
    <s v="R30"/>
    <s v="ONE FAMILY"/>
    <s v="52//114//"/>
    <n v="0.15711"/>
    <n v="1"/>
    <n v="1"/>
    <n v="1"/>
    <n v="1"/>
    <s v="SEPTIC"/>
    <n v="0"/>
    <n v="1"/>
    <n v="11400"/>
    <s v="NO_W1"/>
    <n v="11400"/>
    <s v="52-114"/>
    <s v="Public Water,Septic"/>
    <s v="SEPTIC"/>
    <s v="SEPTIC"/>
    <n v="11400"/>
    <m/>
    <m/>
    <n v="1"/>
    <n v="1"/>
    <n v="3"/>
    <n v="1282"/>
    <n v="1"/>
    <m/>
    <m/>
    <m/>
    <m/>
    <m/>
    <m/>
    <m/>
    <m/>
    <m/>
    <m/>
    <n v="1"/>
    <n v="9.68"/>
    <n v="1"/>
    <s v="Wareham River West"/>
    <n v="44"/>
  </r>
  <r>
    <s v="LAND_NOPARC"/>
    <m/>
    <x v="0"/>
    <m/>
    <n v="0"/>
    <m/>
    <m/>
    <m/>
    <m/>
    <n v="5.2100000000000002E-3"/>
    <n v="0"/>
    <n v="0"/>
    <n v="0"/>
    <n v="0"/>
    <m/>
    <n v="0"/>
    <n v="0"/>
    <n v="0"/>
    <s v="NO"/>
    <n v="0"/>
    <m/>
    <m/>
    <m/>
    <m/>
    <n v="0"/>
    <m/>
    <m/>
    <n v="0"/>
    <n v="0"/>
    <n v="0"/>
    <n v="0"/>
    <n v="0"/>
    <m/>
    <m/>
    <m/>
    <m/>
    <m/>
    <m/>
    <m/>
    <m/>
    <m/>
    <m/>
    <n v="0"/>
    <n v="0"/>
    <n v="1"/>
    <s v="ESTUARY"/>
    <n v="0"/>
  </r>
  <r>
    <s v="52-D9"/>
    <m/>
    <x v="0"/>
    <s v="19 MARKS COVE RD"/>
    <n v="101"/>
    <s v="JENNINGS WILLIAM C"/>
    <s v="R30"/>
    <s v="ONE FAMILY"/>
    <s v="52//D9//"/>
    <n v="0.24853"/>
    <n v="1"/>
    <n v="1"/>
    <n v="1"/>
    <n v="1"/>
    <s v="SEPTIC"/>
    <n v="0"/>
    <n v="1"/>
    <n v="6400"/>
    <s v="YES"/>
    <n v="6400"/>
    <s v="52-D9"/>
    <s v="Public Water,Gas,Septic"/>
    <s v="SEPTIC"/>
    <s v="SEPTIC"/>
    <n v="6400"/>
    <m/>
    <m/>
    <n v="1"/>
    <n v="1"/>
    <n v="3"/>
    <n v="1680"/>
    <n v="1.9"/>
    <m/>
    <m/>
    <m/>
    <m/>
    <m/>
    <m/>
    <m/>
    <m/>
    <m/>
    <m/>
    <n v="1"/>
    <n v="9.68"/>
    <n v="1"/>
    <s v="Wareham River West"/>
    <n v="44"/>
  </r>
  <r>
    <s v="LAND_NOPARC"/>
    <m/>
    <x v="0"/>
    <m/>
    <n v="0"/>
    <m/>
    <m/>
    <m/>
    <m/>
    <n v="1.7899999999999999E-3"/>
    <n v="0"/>
    <n v="0"/>
    <n v="0"/>
    <n v="0"/>
    <m/>
    <n v="0"/>
    <n v="0"/>
    <n v="0"/>
    <s v="NO"/>
    <n v="0"/>
    <m/>
    <m/>
    <m/>
    <m/>
    <n v="0"/>
    <m/>
    <m/>
    <n v="0"/>
    <n v="0"/>
    <n v="0"/>
    <n v="0"/>
    <n v="0"/>
    <m/>
    <m/>
    <m/>
    <m/>
    <m/>
    <m/>
    <m/>
    <m/>
    <m/>
    <m/>
    <n v="0"/>
    <n v="0"/>
    <n v="1"/>
    <s v="ESTUARY"/>
    <n v="0"/>
  </r>
  <r>
    <s v="34-M1"/>
    <m/>
    <x v="0"/>
    <s v="41 TOWHEE RD"/>
    <n v="905"/>
    <s v="WILDLANDS TRUST OF"/>
    <s v="R60"/>
    <s v="CHAR ORG  MDL-00"/>
    <s v="34//M1//"/>
    <n v="14.747820000000001"/>
    <n v="0"/>
    <n v="0"/>
    <n v="0"/>
    <n v="0"/>
    <m/>
    <n v="0"/>
    <n v="0"/>
    <n v="0"/>
    <s v="YES"/>
    <n v="0"/>
    <s v="34-M1"/>
    <m/>
    <m/>
    <m/>
    <n v="0"/>
    <s v="fee simple"/>
    <s v="YES"/>
    <n v="0"/>
    <n v="0"/>
    <n v="0"/>
    <n v="0"/>
    <n v="0"/>
    <m/>
    <m/>
    <m/>
    <m/>
    <m/>
    <m/>
    <m/>
    <m/>
    <m/>
    <m/>
    <n v="1"/>
    <n v="0"/>
    <n v="1"/>
    <s v="Wareham River South"/>
    <n v="47"/>
  </r>
  <r>
    <s v="52-115"/>
    <m/>
    <x v="0"/>
    <s v="177 CROMESETT RD"/>
    <n v="101"/>
    <s v="RAKOS KEVIN"/>
    <s v="R30"/>
    <s v="ONE FAMILY"/>
    <s v="52//115//"/>
    <n v="0.15397"/>
    <n v="1"/>
    <n v="1"/>
    <n v="1"/>
    <n v="1"/>
    <s v="SEPTIC"/>
    <n v="0"/>
    <n v="1"/>
    <n v="2800"/>
    <s v="YES"/>
    <n v="2800"/>
    <s v="52-115"/>
    <s v="Public Water,Septic"/>
    <s v="SEPTIC"/>
    <s v="SEPTIC"/>
    <n v="2800"/>
    <m/>
    <m/>
    <n v="1"/>
    <n v="1"/>
    <n v="3"/>
    <n v="1336"/>
    <n v="1.75"/>
    <m/>
    <m/>
    <m/>
    <m/>
    <m/>
    <m/>
    <m/>
    <m/>
    <m/>
    <m/>
    <n v="1"/>
    <n v="9.68"/>
    <n v="1"/>
    <s v="Wareham River West"/>
    <n v="44"/>
  </r>
  <r>
    <s v="52-D3"/>
    <m/>
    <x v="0"/>
    <s v="18 MARKS COVE RD"/>
    <n v="101"/>
    <s v="SAVOIE MARK A"/>
    <s v="R30"/>
    <s v="ONE FAMILY"/>
    <s v="52//D3//"/>
    <n v="0.22091"/>
    <n v="1"/>
    <n v="1"/>
    <n v="1"/>
    <n v="1"/>
    <s v="SEPTIC"/>
    <n v="0"/>
    <n v="1"/>
    <n v="3200"/>
    <s v="YES"/>
    <n v="3200"/>
    <s v="52-D3"/>
    <s v="Public Water"/>
    <m/>
    <s v="SEPTIC"/>
    <n v="3200"/>
    <m/>
    <m/>
    <n v="1"/>
    <n v="1"/>
    <n v="3"/>
    <n v="1880"/>
    <n v="2"/>
    <m/>
    <m/>
    <m/>
    <m/>
    <m/>
    <m/>
    <m/>
    <m/>
    <m/>
    <m/>
    <n v="1"/>
    <n v="9.68"/>
    <n v="1"/>
    <s v="Wareham River West"/>
    <n v="44"/>
  </r>
  <r>
    <s v="33-2-3"/>
    <m/>
    <x v="0"/>
    <s v="38 TOWHEE RD"/>
    <n v="101"/>
    <s v="BROGIOLI KEVIN T"/>
    <s v="R60"/>
    <s v="ONE FAMILY"/>
    <s v="33//40212//"/>
    <n v="1.1171"/>
    <n v="1"/>
    <n v="1"/>
    <n v="1"/>
    <n v="1"/>
    <s v="SEPTIC"/>
    <n v="0"/>
    <n v="0"/>
    <n v="0"/>
    <s v="YES"/>
    <n v="0"/>
    <s v="33-2-3"/>
    <m/>
    <m/>
    <s v="SEPTIC"/>
    <n v="0"/>
    <m/>
    <m/>
    <n v="1"/>
    <n v="1"/>
    <n v="4"/>
    <n v="3463"/>
    <n v="1.9"/>
    <m/>
    <m/>
    <m/>
    <m/>
    <m/>
    <m/>
    <m/>
    <m/>
    <m/>
    <m/>
    <n v="1"/>
    <n v="9.68"/>
    <n v="1"/>
    <s v="Wareham River South"/>
    <n v="47"/>
  </r>
  <r>
    <s v="52-78"/>
    <m/>
    <x v="0"/>
    <s v="7 MATTAPOISETT RD"/>
    <n v="101"/>
    <s v="JOSEPH NANCY J"/>
    <s v="R30"/>
    <s v="ONE FAMILY"/>
    <s v="52//78//"/>
    <n v="0.33256999999999998"/>
    <n v="1"/>
    <n v="1"/>
    <n v="1"/>
    <n v="1"/>
    <s v="SEPTIC"/>
    <n v="0"/>
    <n v="0"/>
    <n v="0"/>
    <s v="NO_W1"/>
    <n v="0"/>
    <s v="52-78"/>
    <s v="Public Water,Gas,Septic"/>
    <s v="SEPTIC"/>
    <s v="SEPTIC"/>
    <n v="0"/>
    <m/>
    <m/>
    <n v="1"/>
    <n v="1"/>
    <n v="2"/>
    <n v="904"/>
    <n v="1"/>
    <m/>
    <m/>
    <m/>
    <m/>
    <m/>
    <m/>
    <m/>
    <m/>
    <m/>
    <m/>
    <n v="4"/>
    <n v="9.68"/>
    <n v="1"/>
    <s v="Wareham River West"/>
    <n v="44"/>
  </r>
  <r>
    <s v="34-1007A"/>
    <m/>
    <x v="0"/>
    <s v="43 LONG BCH RD"/>
    <n v="131"/>
    <s v="CUNNINGHAM SHEILA D"/>
    <s v="R60"/>
    <s v="RES ACLNPO  MDL-00"/>
    <s v="34//1007/A/"/>
    <n v="6.5726399999999998"/>
    <n v="0"/>
    <n v="0"/>
    <n v="0"/>
    <n v="0"/>
    <m/>
    <n v="0"/>
    <n v="0"/>
    <n v="0"/>
    <s v="YES"/>
    <n v="0"/>
    <s v="34-1007A"/>
    <m/>
    <m/>
    <m/>
    <n v="0"/>
    <m/>
    <m/>
    <n v="0"/>
    <n v="0"/>
    <n v="0"/>
    <n v="0"/>
    <n v="0"/>
    <m/>
    <m/>
    <m/>
    <m/>
    <m/>
    <m/>
    <m/>
    <m/>
    <m/>
    <m/>
    <n v="1"/>
    <n v="0"/>
    <n v="1"/>
    <s v="Wareham River South"/>
    <n v="47"/>
  </r>
  <r>
    <s v="52-77"/>
    <m/>
    <x v="0"/>
    <s v="2 MATTAPOISETT RD"/>
    <n v="101"/>
    <s v="STEWART CHERYL HENDERSON"/>
    <s v="R30"/>
    <s v="ONE FAMILY"/>
    <s v="52//77//"/>
    <n v="0.2044"/>
    <n v="1"/>
    <n v="1"/>
    <n v="1"/>
    <n v="1"/>
    <s v="SEPTIC"/>
    <n v="0"/>
    <n v="1"/>
    <n v="800"/>
    <s v="YES"/>
    <n v="800"/>
    <s v="52-77"/>
    <s v="Public Water,Septic"/>
    <s v="SEPTIC"/>
    <s v="SEPTIC"/>
    <n v="800"/>
    <m/>
    <m/>
    <n v="1"/>
    <n v="1"/>
    <n v="3"/>
    <n v="1104"/>
    <n v="1"/>
    <m/>
    <m/>
    <m/>
    <m/>
    <m/>
    <m/>
    <m/>
    <m/>
    <m/>
    <m/>
    <n v="2"/>
    <n v="9.68"/>
    <n v="1"/>
    <s v="Wareham River West"/>
    <n v="44"/>
  </r>
  <r>
    <s v="52-D8"/>
    <m/>
    <x v="0"/>
    <s v="21 MARKS COVE RD"/>
    <n v="101"/>
    <s v="CORNELL RONALD A &amp; PAMELA L"/>
    <s v="R30"/>
    <s v="ONE FAMILY"/>
    <s v="52//D8//"/>
    <n v="0.24762000000000001"/>
    <n v="1"/>
    <n v="1"/>
    <n v="1"/>
    <n v="1"/>
    <s v="SEPTIC"/>
    <n v="0"/>
    <n v="1"/>
    <n v="5000"/>
    <s v="YES"/>
    <n v="5000"/>
    <s v="52-D8"/>
    <s v="Public Water,Septic"/>
    <s v="SEPTIC"/>
    <s v="SEPTIC"/>
    <n v="5000"/>
    <m/>
    <m/>
    <n v="1"/>
    <n v="1"/>
    <n v="3"/>
    <n v="914"/>
    <n v="1"/>
    <m/>
    <m/>
    <m/>
    <m/>
    <m/>
    <m/>
    <m/>
    <m/>
    <m/>
    <m/>
    <n v="1"/>
    <n v="9.68"/>
    <n v="1"/>
    <s v="Wareham River West"/>
    <n v="44"/>
  </r>
  <r>
    <s v="52-D4"/>
    <m/>
    <x v="0"/>
    <s v="20 MARKS COVE RD"/>
    <n v="101"/>
    <s v="VAIL NORMAN W"/>
    <s v="R30"/>
    <s v="ONE FAMILY"/>
    <s v="52//D4//"/>
    <n v="0.23465"/>
    <n v="1"/>
    <n v="1"/>
    <n v="1"/>
    <n v="1"/>
    <s v="SEPTIC"/>
    <n v="0"/>
    <n v="1"/>
    <n v="5600"/>
    <s v="YES"/>
    <n v="5600"/>
    <s v="52-D4"/>
    <s v="Public Water"/>
    <m/>
    <s v="SEPTIC"/>
    <n v="5600"/>
    <m/>
    <m/>
    <n v="1"/>
    <n v="1"/>
    <n v="2"/>
    <n v="1210"/>
    <n v="1"/>
    <m/>
    <m/>
    <m/>
    <m/>
    <m/>
    <m/>
    <m/>
    <m/>
    <m/>
    <m/>
    <n v="1"/>
    <n v="9.68"/>
    <n v="1"/>
    <s v="Wareham River West"/>
    <n v="44"/>
  </r>
  <r>
    <s v="52-38"/>
    <m/>
    <x v="0"/>
    <s v="178 CROMESETT RD"/>
    <n v="101"/>
    <s v="ROONEY ROSANNE"/>
    <s v="R30"/>
    <s v="ONE FAMILY"/>
    <s v="52//38//"/>
    <n v="8.4010000000000001E-2"/>
    <n v="1"/>
    <n v="1"/>
    <n v="1"/>
    <n v="1"/>
    <s v="SEPTIC"/>
    <n v="0"/>
    <n v="1"/>
    <n v="5200"/>
    <s v="YES"/>
    <n v="5200"/>
    <s v="52-38"/>
    <s v="Public Water,Septic"/>
    <s v="SEPTIC"/>
    <s v="SEPTIC"/>
    <n v="5200"/>
    <m/>
    <m/>
    <n v="1"/>
    <n v="1"/>
    <n v="1"/>
    <n v="590"/>
    <n v="1"/>
    <m/>
    <m/>
    <m/>
    <m/>
    <m/>
    <m/>
    <m/>
    <m/>
    <m/>
    <m/>
    <n v="1"/>
    <n v="9.68"/>
    <n v="1"/>
    <s v="Wareham River West"/>
    <n v="44"/>
  </r>
  <r>
    <s v="52-75"/>
    <m/>
    <x v="0"/>
    <s v="6 MATTAPOISETT RD"/>
    <n v="101"/>
    <s v="IAPPINI PAUL L"/>
    <s v="R30"/>
    <s v="ONE FAMILY"/>
    <s v="52//75//"/>
    <n v="9.4960000000000003E-2"/>
    <n v="1"/>
    <n v="1"/>
    <n v="1"/>
    <n v="1"/>
    <s v="SEPTIC"/>
    <n v="0"/>
    <n v="2"/>
    <n v="12800"/>
    <s v="YES"/>
    <n v="12800"/>
    <s v="52-75"/>
    <s v="Public Water,Septic"/>
    <s v="SEPTIC"/>
    <s v="SEPTIC"/>
    <n v="6400"/>
    <m/>
    <m/>
    <n v="1"/>
    <n v="1"/>
    <n v="5"/>
    <n v="1100"/>
    <n v="2"/>
    <m/>
    <m/>
    <m/>
    <m/>
    <m/>
    <m/>
    <m/>
    <m/>
    <m/>
    <m/>
    <n v="1"/>
    <n v="9.68"/>
    <n v="1"/>
    <s v="Wareham River West"/>
    <n v="44"/>
  </r>
  <r>
    <s v="52-72"/>
    <m/>
    <x v="0"/>
    <s v="13 MATTAPOISETT RD"/>
    <n v="131"/>
    <s v="YOUNG TAM TRUSTEE OF"/>
    <s v="R30"/>
    <s v="RES ACLNPO  MDL-00"/>
    <s v="52//72//"/>
    <n v="0.15107000000000001"/>
    <n v="0"/>
    <n v="0"/>
    <n v="0"/>
    <n v="0"/>
    <m/>
    <n v="0"/>
    <n v="0"/>
    <n v="0"/>
    <s v="YES"/>
    <n v="0"/>
    <s v="52-72"/>
    <m/>
    <m/>
    <m/>
    <n v="0"/>
    <m/>
    <m/>
    <n v="0"/>
    <n v="0"/>
    <n v="0"/>
    <n v="0"/>
    <n v="0"/>
    <m/>
    <m/>
    <m/>
    <m/>
    <m/>
    <m/>
    <m/>
    <m/>
    <m/>
    <m/>
    <n v="2"/>
    <n v="0"/>
    <n v="1"/>
    <s v="Wareham River West"/>
    <n v="44"/>
  </r>
  <r>
    <s v="52-40"/>
    <m/>
    <x v="0"/>
    <s v="3 SIPPICAN RD"/>
    <n v="101"/>
    <s v="MARTINELLI NICHOLAS"/>
    <s v="R30"/>
    <s v="ONE FAMILY"/>
    <s v="52//40//"/>
    <n v="7.8049999999999994E-2"/>
    <n v="1"/>
    <n v="1"/>
    <n v="1"/>
    <n v="1"/>
    <s v="SEPTIC"/>
    <n v="0"/>
    <n v="1"/>
    <n v="600"/>
    <s v="YES"/>
    <n v="600"/>
    <s v="52-40"/>
    <s v="Public Water,Gas,Septic"/>
    <s v="SEPTIC"/>
    <s v="SEPTIC"/>
    <n v="600"/>
    <m/>
    <m/>
    <n v="1"/>
    <n v="1"/>
    <n v="2"/>
    <n v="640"/>
    <n v="1"/>
    <m/>
    <m/>
    <m/>
    <m/>
    <m/>
    <m/>
    <m/>
    <m/>
    <m/>
    <m/>
    <n v="1"/>
    <n v="9.68"/>
    <n v="1"/>
    <s v="Wareham River West"/>
    <n v="44"/>
  </r>
  <r>
    <s v="52-127"/>
    <m/>
    <x v="0"/>
    <s v="175 CROMESETT RD"/>
    <n v="101"/>
    <s v="LAUREANNO CATHLEEN A"/>
    <s v="R30"/>
    <s v="ONE FAMILY"/>
    <s v="52//127//"/>
    <n v="0.13158"/>
    <n v="1"/>
    <n v="1"/>
    <n v="1"/>
    <n v="1"/>
    <s v="SEPTIC"/>
    <n v="0"/>
    <n v="1"/>
    <n v="5500"/>
    <s v="YES"/>
    <n v="5500"/>
    <s v="52-127"/>
    <m/>
    <m/>
    <s v="SEPTIC"/>
    <n v="5500"/>
    <m/>
    <m/>
    <n v="1"/>
    <n v="1"/>
    <n v="3"/>
    <n v="1508"/>
    <n v="1.75"/>
    <m/>
    <m/>
    <m/>
    <m/>
    <m/>
    <m/>
    <m/>
    <m/>
    <m/>
    <m/>
    <n v="0"/>
    <n v="9.68"/>
    <n v="1"/>
    <s v="Wareham River West"/>
    <n v="44"/>
  </r>
  <r>
    <s v="52-D7"/>
    <m/>
    <x v="0"/>
    <s v="23 MARKS COVE RD"/>
    <n v="101"/>
    <s v="CALISI CARLO &amp; EVA TRS"/>
    <s v="R30"/>
    <s v="ONE FAMILY"/>
    <s v="52//D7//"/>
    <n v="0.23959"/>
    <n v="1"/>
    <n v="1"/>
    <n v="1"/>
    <n v="1"/>
    <s v="SEPTIC"/>
    <n v="0"/>
    <n v="1"/>
    <n v="4700"/>
    <s v="YES"/>
    <n v="4700"/>
    <s v="52-D7"/>
    <s v="Public Water,Gas,Septic"/>
    <s v="SEPTIC"/>
    <s v="SEPTIC"/>
    <n v="4700"/>
    <m/>
    <m/>
    <n v="1"/>
    <n v="1"/>
    <n v="3"/>
    <n v="1524"/>
    <n v="1"/>
    <m/>
    <m/>
    <m/>
    <m/>
    <m/>
    <m/>
    <m/>
    <m/>
    <m/>
    <m/>
    <n v="1"/>
    <n v="9.68"/>
    <n v="1"/>
    <s v="Wareham River West"/>
    <n v="44"/>
  </r>
  <r>
    <s v="52-73"/>
    <m/>
    <x v="0"/>
    <s v="8 MATTAPOISETT RD"/>
    <n v="101"/>
    <s v="GIGLIO RICHARD A"/>
    <s v="R30"/>
    <s v="ONE FAMILY"/>
    <s v="52//73//"/>
    <n v="9.5240000000000005E-2"/>
    <n v="1"/>
    <n v="1"/>
    <n v="1"/>
    <n v="1"/>
    <s v="SEPTIC"/>
    <n v="0"/>
    <n v="1"/>
    <n v="4800"/>
    <s v="YES"/>
    <n v="4800"/>
    <s v="52-73"/>
    <s v="Public Water,Septic"/>
    <s v="SEPTIC"/>
    <s v="SEPTIC"/>
    <n v="4800"/>
    <m/>
    <m/>
    <n v="1"/>
    <n v="1"/>
    <n v="2"/>
    <n v="876"/>
    <n v="1"/>
    <m/>
    <m/>
    <m/>
    <m/>
    <m/>
    <m/>
    <m/>
    <m/>
    <m/>
    <m/>
    <n v="1"/>
    <n v="9.68"/>
    <n v="1"/>
    <s v="Wareham River West"/>
    <n v="44"/>
  </r>
  <r>
    <s v="LAND_NOPARC"/>
    <m/>
    <x v="0"/>
    <m/>
    <n v="0"/>
    <m/>
    <m/>
    <m/>
    <m/>
    <n v="3.3E-4"/>
    <n v="0"/>
    <n v="0"/>
    <n v="0"/>
    <n v="0"/>
    <m/>
    <n v="0"/>
    <n v="0"/>
    <n v="0"/>
    <s v="NO"/>
    <n v="0"/>
    <m/>
    <m/>
    <m/>
    <m/>
    <n v="0"/>
    <m/>
    <m/>
    <n v="0"/>
    <n v="0"/>
    <n v="0"/>
    <n v="0"/>
    <n v="0"/>
    <m/>
    <m/>
    <m/>
    <m/>
    <m/>
    <m/>
    <m/>
    <m/>
    <m/>
    <m/>
    <n v="0"/>
    <n v="0"/>
    <n v="1"/>
    <s v="Wareham River West"/>
    <n v="44"/>
  </r>
  <r>
    <s v="52-42"/>
    <m/>
    <x v="0"/>
    <s v="5 SIPPICAN RD"/>
    <n v="101"/>
    <s v="HOUDE ELIZABETH A"/>
    <s v="R30"/>
    <s v="ONE FAMILY"/>
    <s v="52//42//"/>
    <n v="7.8060000000000004E-2"/>
    <n v="1"/>
    <n v="1"/>
    <n v="1"/>
    <n v="1"/>
    <s v="SEPTIC"/>
    <n v="0"/>
    <n v="1"/>
    <n v="6300"/>
    <s v="YES"/>
    <n v="6300"/>
    <s v="52-42"/>
    <s v="Public Water,Gas,Septic"/>
    <s v="SEPTIC"/>
    <s v="SEPTIC"/>
    <n v="6300"/>
    <m/>
    <m/>
    <n v="1"/>
    <n v="1"/>
    <n v="2"/>
    <n v="816"/>
    <n v="1"/>
    <m/>
    <m/>
    <m/>
    <m/>
    <m/>
    <m/>
    <m/>
    <m/>
    <m/>
    <m/>
    <n v="1"/>
    <n v="9.68"/>
    <n v="1"/>
    <s v="Wareham River West"/>
    <n v="44"/>
  </r>
  <r>
    <s v="50-1019"/>
    <m/>
    <x v="0"/>
    <s v="0 SWIFTS BCH RD  OFF"/>
    <n v="132"/>
    <s v="BONITO FAUSTINE JR"/>
    <m/>
    <s v="RES ACLNUD  MDL-00"/>
    <s v="50//1019//"/>
    <n v="0.88402999999999998"/>
    <n v="0"/>
    <n v="0"/>
    <n v="0"/>
    <n v="0"/>
    <m/>
    <n v="0"/>
    <n v="0"/>
    <n v="0"/>
    <s v="YES"/>
    <n v="0"/>
    <s v="50-1019"/>
    <m/>
    <m/>
    <m/>
    <n v="0"/>
    <m/>
    <m/>
    <n v="0"/>
    <n v="0"/>
    <n v="0"/>
    <n v="0"/>
    <n v="0"/>
    <m/>
    <m/>
    <m/>
    <m/>
    <m/>
    <m/>
    <m/>
    <m/>
    <m/>
    <m/>
    <n v="0"/>
    <n v="0"/>
    <n v="1"/>
    <s v="ESTUARY"/>
    <n v="0"/>
  </r>
  <r>
    <s v="52-68"/>
    <m/>
    <x v="0"/>
    <s v="17 MATTAPOISETT RD"/>
    <n v="101"/>
    <s v="MICHAUD WILLIAM"/>
    <s v="R30"/>
    <s v="ONE FAMILY"/>
    <s v="52//68//"/>
    <n v="0.19342000000000001"/>
    <n v="1"/>
    <n v="1"/>
    <n v="1"/>
    <n v="1"/>
    <s v="SEPTIC"/>
    <n v="0"/>
    <n v="1"/>
    <n v="5000"/>
    <s v="YES"/>
    <n v="5000"/>
    <s v="52-68"/>
    <s v="Public Water,Septic"/>
    <s v="SEPTIC"/>
    <s v="SEPTIC"/>
    <n v="5000"/>
    <m/>
    <m/>
    <n v="1"/>
    <n v="1"/>
    <n v="4"/>
    <n v="1368"/>
    <n v="2"/>
    <m/>
    <m/>
    <m/>
    <m/>
    <m/>
    <m/>
    <m/>
    <m/>
    <m/>
    <m/>
    <n v="2"/>
    <n v="9.68"/>
    <n v="1"/>
    <s v="Wareham River West"/>
    <n v="44"/>
  </r>
  <r>
    <s v="52-71"/>
    <m/>
    <x v="0"/>
    <s v="10 MATTAPOISETT RD"/>
    <n v="101"/>
    <s v="BERRY INEZ M"/>
    <s v="R30"/>
    <s v="ONE FAMILY"/>
    <s v="52//71//"/>
    <n v="9.9129999999999996E-2"/>
    <n v="1"/>
    <n v="1"/>
    <n v="1"/>
    <n v="1"/>
    <s v="SEPTIC"/>
    <n v="0"/>
    <n v="1"/>
    <n v="1400"/>
    <s v="YES"/>
    <n v="1400"/>
    <s v="52-71"/>
    <s v="Public Water,Gas,Septic"/>
    <s v="SEPTIC"/>
    <s v="SEPTIC"/>
    <n v="1400"/>
    <m/>
    <m/>
    <n v="1"/>
    <n v="1"/>
    <n v="2"/>
    <n v="780"/>
    <n v="1.5"/>
    <m/>
    <m/>
    <m/>
    <m/>
    <m/>
    <m/>
    <m/>
    <m/>
    <m/>
    <m/>
    <n v="1"/>
    <n v="9.68"/>
    <n v="1"/>
    <s v="Wareham River West"/>
    <n v="44"/>
  </r>
  <r>
    <s v="52-D5"/>
    <m/>
    <x v="0"/>
    <s v="22 MARKS COVE RD"/>
    <n v="101"/>
    <s v="CONLON JOSEPH F TRUSTEE"/>
    <s v="R30"/>
    <s v="ONE FAMILY"/>
    <s v="52//D5//"/>
    <n v="0.22328999999999999"/>
    <n v="1"/>
    <n v="1"/>
    <n v="1"/>
    <n v="1"/>
    <s v="SEPTIC"/>
    <n v="0"/>
    <n v="1"/>
    <n v="2000"/>
    <s v="YES"/>
    <n v="2000"/>
    <s v="52-D5"/>
    <s v="Public Water,Septic"/>
    <s v="SEPTIC"/>
    <s v="SEPTIC"/>
    <n v="2000"/>
    <m/>
    <m/>
    <n v="1"/>
    <n v="1"/>
    <n v="2"/>
    <n v="1008"/>
    <n v="1"/>
    <m/>
    <m/>
    <m/>
    <m/>
    <m/>
    <m/>
    <m/>
    <m/>
    <m/>
    <m/>
    <n v="1"/>
    <n v="9.68"/>
    <n v="1"/>
    <s v="Wareham River West"/>
    <n v="44"/>
  </r>
  <r>
    <s v="52-39"/>
    <m/>
    <x v="0"/>
    <s v="2 SIPPICAN RD"/>
    <n v="132"/>
    <s v="SMITH MICHAEL J"/>
    <s v="R30"/>
    <s v="RES ACLNUD  MDL-00"/>
    <s v="52//39//"/>
    <n v="0.10542"/>
    <n v="0"/>
    <n v="0"/>
    <n v="0"/>
    <n v="0"/>
    <m/>
    <n v="0"/>
    <n v="1"/>
    <n v="800"/>
    <s v="YES"/>
    <n v="0"/>
    <s v="52-39"/>
    <m/>
    <m/>
    <m/>
    <n v="800"/>
    <m/>
    <m/>
    <n v="0"/>
    <n v="0"/>
    <n v="0"/>
    <n v="0"/>
    <n v="0"/>
    <m/>
    <m/>
    <m/>
    <m/>
    <m/>
    <m/>
    <m/>
    <m/>
    <m/>
    <m/>
    <n v="1"/>
    <n v="0"/>
    <n v="1"/>
    <s v="Wareham River West"/>
    <n v="44"/>
  </r>
  <r>
    <s v="52-128"/>
    <m/>
    <x v="0"/>
    <s v="173 CROMESETT RD"/>
    <n v="101"/>
    <s v="CAMBRA ROBIN J"/>
    <s v="R30"/>
    <s v="ONE FAMILY"/>
    <s v="52//128//"/>
    <n v="0.1434"/>
    <n v="1"/>
    <n v="1"/>
    <n v="1"/>
    <n v="1"/>
    <s v="SEPTIC"/>
    <n v="0"/>
    <n v="1"/>
    <n v="1700"/>
    <s v="YES"/>
    <n v="1700"/>
    <s v="52-128"/>
    <s v="Public Water,Septic"/>
    <s v="SEPTIC"/>
    <s v="SEPTIC"/>
    <n v="1700"/>
    <m/>
    <m/>
    <n v="1"/>
    <n v="1"/>
    <n v="2"/>
    <n v="1352"/>
    <n v="1.5"/>
    <m/>
    <m/>
    <m/>
    <m/>
    <m/>
    <m/>
    <m/>
    <m/>
    <m/>
    <m/>
    <n v="1"/>
    <n v="9.68"/>
    <n v="1"/>
    <s v="Wareham River West"/>
    <n v="44"/>
  </r>
  <r>
    <s v="52-44"/>
    <m/>
    <x v="0"/>
    <s v="7 SIPPICAN RD"/>
    <n v="101"/>
    <s v="ROGERS JOAN HURLEY LIFE ESTATE"/>
    <s v="R30"/>
    <s v="ONE FAMILY"/>
    <s v="52//44//"/>
    <n v="7.6380000000000003E-2"/>
    <n v="1"/>
    <n v="1"/>
    <n v="1"/>
    <n v="1"/>
    <s v="SEPTIC"/>
    <n v="0"/>
    <n v="1"/>
    <n v="1200"/>
    <s v="YES"/>
    <n v="1200"/>
    <s v="52-44"/>
    <s v="Public Water,Septic"/>
    <s v="SEPTIC"/>
    <s v="SEPTIC"/>
    <n v="1200"/>
    <m/>
    <m/>
    <n v="1"/>
    <n v="1"/>
    <n v="2"/>
    <n v="588"/>
    <n v="1"/>
    <m/>
    <m/>
    <m/>
    <m/>
    <m/>
    <m/>
    <m/>
    <m/>
    <m/>
    <m/>
    <n v="1"/>
    <n v="9.68"/>
    <n v="1"/>
    <s v="Wareham River West"/>
    <n v="44"/>
  </r>
  <r>
    <s v="33-2-4"/>
    <m/>
    <x v="0"/>
    <s v="34 TOWHEE RD"/>
    <n v="905"/>
    <s v="INDIAN NECK LAND CONSERVATION"/>
    <s v="R60"/>
    <s v="CHAR ORG  MDL-00"/>
    <s v="33//40213//"/>
    <n v="1.18794"/>
    <n v="0"/>
    <n v="0"/>
    <n v="0"/>
    <n v="0"/>
    <m/>
    <n v="0"/>
    <n v="0"/>
    <n v="0"/>
    <s v="YES"/>
    <n v="0"/>
    <s v="33-2-4"/>
    <m/>
    <m/>
    <m/>
    <n v="0"/>
    <s v="CR"/>
    <s v="YES"/>
    <n v="0"/>
    <n v="0"/>
    <n v="0"/>
    <n v="0"/>
    <n v="0"/>
    <m/>
    <m/>
    <m/>
    <m/>
    <m/>
    <m/>
    <m/>
    <m/>
    <m/>
    <m/>
    <n v="1"/>
    <n v="0"/>
    <n v="1"/>
    <s v="Wareham River South"/>
    <n v="47"/>
  </r>
  <r>
    <s v="52-41"/>
    <m/>
    <x v="0"/>
    <s v="4 SIPPICAN RD"/>
    <n v="101"/>
    <s v="SMITH MICHAEL J"/>
    <s v="R30"/>
    <s v="ONE FAMILY"/>
    <s v="52//41//"/>
    <n v="9.178E-2"/>
    <n v="1"/>
    <n v="1"/>
    <n v="1"/>
    <n v="1"/>
    <s v="SEPTIC"/>
    <n v="0"/>
    <n v="0"/>
    <n v="0"/>
    <s v="YES"/>
    <n v="0"/>
    <s v="52-41"/>
    <s v="Public Water,Gas,Septic"/>
    <s v="SEPTIC"/>
    <s v="SEPTIC"/>
    <n v="0"/>
    <m/>
    <m/>
    <n v="1"/>
    <n v="1"/>
    <n v="3"/>
    <n v="1396"/>
    <n v="1"/>
    <m/>
    <m/>
    <m/>
    <m/>
    <m/>
    <m/>
    <m/>
    <m/>
    <m/>
    <m/>
    <n v="1"/>
    <n v="9.68"/>
    <n v="1"/>
    <s v="Wareham River West"/>
    <n v="44"/>
  </r>
  <r>
    <s v="52-67"/>
    <m/>
    <x v="0"/>
    <s v="12 MATTAPOISETT RD"/>
    <n v="101"/>
    <s v="PAUL DONALD W"/>
    <s v="R30"/>
    <s v="ONE FAMILY"/>
    <s v="52//67//"/>
    <n v="0.20866000000000001"/>
    <n v="1"/>
    <n v="1"/>
    <n v="1"/>
    <n v="1"/>
    <s v="SEPTIC"/>
    <n v="0"/>
    <n v="1"/>
    <n v="1000"/>
    <s v="YES"/>
    <n v="1000"/>
    <s v="52-67"/>
    <s v="Public Water,Septic"/>
    <s v="SEPTIC"/>
    <s v="SEPTIC"/>
    <n v="1000"/>
    <m/>
    <m/>
    <n v="1"/>
    <n v="1"/>
    <n v="2"/>
    <n v="616"/>
    <n v="1"/>
    <m/>
    <m/>
    <m/>
    <m/>
    <m/>
    <m/>
    <m/>
    <m/>
    <m/>
    <m/>
    <n v="2"/>
    <n v="9.68"/>
    <n v="1"/>
    <s v="Wareham River West"/>
    <n v="44"/>
  </r>
  <r>
    <s v="52-46"/>
    <m/>
    <x v="0"/>
    <s v="9 SIPPICAN RD"/>
    <n v="101"/>
    <s v="GARCIA LAURENIO SILVEIRA"/>
    <s v="R30"/>
    <s v="ONE FAMILY"/>
    <s v="52//46//"/>
    <n v="7.3219999999999993E-2"/>
    <n v="1"/>
    <n v="1"/>
    <n v="1"/>
    <n v="1"/>
    <s v="SEPTIC"/>
    <n v="0"/>
    <n v="1"/>
    <n v="1000"/>
    <s v="YES"/>
    <n v="1000"/>
    <s v="52-46"/>
    <s v="Public Water,Septic"/>
    <s v="SEPTIC"/>
    <s v="SEPTIC"/>
    <n v="1000"/>
    <m/>
    <m/>
    <n v="1"/>
    <n v="1"/>
    <n v="3"/>
    <n v="780"/>
    <n v="1"/>
    <m/>
    <m/>
    <m/>
    <m/>
    <m/>
    <m/>
    <m/>
    <m/>
    <m/>
    <m/>
    <n v="1"/>
    <n v="9.68"/>
    <n v="1"/>
    <s v="Wareham River West"/>
    <n v="44"/>
  </r>
  <r>
    <s v="52-E"/>
    <m/>
    <x v="0"/>
    <s v="26 MARKS COVE RD"/>
    <n v="101"/>
    <s v="GRUNTMEYER VINCENT P LIFE EST"/>
    <s v="R30"/>
    <s v="ONE FAMILY"/>
    <s v="52///E/"/>
    <n v="0.22125"/>
    <n v="1"/>
    <n v="1"/>
    <n v="1"/>
    <n v="1"/>
    <s v="SEPTIC"/>
    <n v="0"/>
    <n v="1"/>
    <n v="3000"/>
    <s v="YES"/>
    <n v="3000"/>
    <s v="52-E"/>
    <s v="Public Water,Gas,Septic"/>
    <s v="SEPTIC"/>
    <s v="SEPTIC"/>
    <n v="3000"/>
    <m/>
    <m/>
    <n v="1"/>
    <n v="1"/>
    <n v="2"/>
    <n v="1330"/>
    <n v="2"/>
    <m/>
    <m/>
    <m/>
    <m/>
    <m/>
    <m/>
    <m/>
    <m/>
    <m/>
    <m/>
    <n v="2"/>
    <n v="9.68"/>
    <n v="1"/>
    <s v="Wareham River West"/>
    <n v="44"/>
  </r>
  <r>
    <s v="52-37"/>
    <m/>
    <x v="0"/>
    <s v="174 CROMESETT RD"/>
    <n v="132"/>
    <s v="FOLEY DONNA M"/>
    <s v="R30"/>
    <s v="RES ACLNUD  MDL-00"/>
    <s v="52//37//"/>
    <n v="0.1196"/>
    <n v="0"/>
    <n v="0"/>
    <n v="0"/>
    <n v="0"/>
    <m/>
    <n v="0"/>
    <n v="0"/>
    <n v="0"/>
    <s v="YES"/>
    <n v="0"/>
    <s v="52-37"/>
    <m/>
    <m/>
    <m/>
    <n v="0"/>
    <m/>
    <m/>
    <n v="0"/>
    <n v="0"/>
    <n v="0"/>
    <n v="0"/>
    <n v="0"/>
    <m/>
    <m/>
    <m/>
    <m/>
    <m/>
    <m/>
    <m/>
    <m/>
    <m/>
    <m/>
    <n v="1"/>
    <n v="0"/>
    <n v="1"/>
    <s v="Wareham River West"/>
    <n v="44"/>
  </r>
  <r>
    <s v="52-1005"/>
    <m/>
    <x v="0"/>
    <s v="0 CEDAR ISLAND RD"/>
    <n v="132"/>
    <s v="DECAS REAL ESTATE TRUST"/>
    <s v="R30"/>
    <s v="RES ACLNUD  MDL-00"/>
    <s v="52//1005//"/>
    <n v="0.21765999999999999"/>
    <n v="0"/>
    <n v="0"/>
    <n v="0"/>
    <n v="0"/>
    <m/>
    <n v="0"/>
    <n v="0"/>
    <n v="0"/>
    <s v="YES"/>
    <n v="0"/>
    <s v="52-1005"/>
    <m/>
    <m/>
    <m/>
    <n v="0"/>
    <m/>
    <m/>
    <n v="0"/>
    <n v="0"/>
    <n v="0"/>
    <n v="0"/>
    <n v="0"/>
    <m/>
    <m/>
    <m/>
    <m/>
    <m/>
    <m/>
    <m/>
    <m/>
    <m/>
    <m/>
    <n v="0"/>
    <n v="0"/>
    <n v="1"/>
    <s v="Wareham River West"/>
    <n v="44"/>
  </r>
  <r>
    <s v="52-43"/>
    <m/>
    <x v="0"/>
    <s v="6 SIPPICAN RD"/>
    <n v="132"/>
    <s v="SMITH MICHAEL J"/>
    <s v="R30"/>
    <s v="RES ACLNUD  MDL-00"/>
    <s v="52//43//"/>
    <n v="9.1439999999999994E-2"/>
    <n v="0"/>
    <n v="0"/>
    <n v="0"/>
    <n v="0"/>
    <m/>
    <n v="0"/>
    <n v="0"/>
    <n v="0"/>
    <s v="YES"/>
    <n v="0"/>
    <s v="52-43"/>
    <m/>
    <m/>
    <m/>
    <n v="0"/>
    <m/>
    <m/>
    <n v="0"/>
    <n v="0"/>
    <n v="0"/>
    <n v="0"/>
    <n v="0"/>
    <m/>
    <m/>
    <m/>
    <m/>
    <m/>
    <m/>
    <m/>
    <m/>
    <m/>
    <m/>
    <n v="0"/>
    <n v="0"/>
    <n v="1"/>
    <s v="Wareham River West"/>
    <n v="44"/>
  </r>
  <r>
    <s v="52-64"/>
    <m/>
    <x v="0"/>
    <s v="21 MATTAPOISETT RD"/>
    <n v="101"/>
    <s v="CAMACHO MARGARIDA R"/>
    <s v="R30"/>
    <s v="ONE FAMILY"/>
    <s v="52//64//"/>
    <n v="0.27917999999999998"/>
    <n v="1"/>
    <n v="1"/>
    <n v="1"/>
    <n v="1"/>
    <s v="SEPTIC"/>
    <n v="0"/>
    <n v="0"/>
    <n v="0"/>
    <s v="NO_W1"/>
    <n v="0"/>
    <s v="52-64"/>
    <s v="Public Water,Gas,Septic"/>
    <s v="SEPTIC"/>
    <s v="SEPTIC"/>
    <n v="0"/>
    <m/>
    <m/>
    <n v="1"/>
    <n v="1"/>
    <n v="3"/>
    <n v="1420"/>
    <n v="2"/>
    <m/>
    <m/>
    <m/>
    <m/>
    <m/>
    <m/>
    <m/>
    <m/>
    <m/>
    <m/>
    <n v="3"/>
    <n v="9.68"/>
    <n v="1"/>
    <s v="Wareham River West"/>
    <n v="44"/>
  </r>
  <r>
    <s v="52-48"/>
    <m/>
    <x v="0"/>
    <s v="11 SIPPICAN RD"/>
    <n v="101"/>
    <s v="DOMINGOS MICHAEL A"/>
    <s v="MR30"/>
    <s v="ONE FAMILY"/>
    <s v="52//48//"/>
    <n v="0.11526"/>
    <n v="1"/>
    <n v="1"/>
    <n v="1"/>
    <n v="1"/>
    <s v="SEPTIC"/>
    <n v="0"/>
    <n v="0"/>
    <n v="0"/>
    <s v="YES"/>
    <n v="0"/>
    <s v="52-48"/>
    <s v="Public Water,Septic"/>
    <s v="SEPTIC"/>
    <s v="SEPTIC"/>
    <n v="0"/>
    <m/>
    <m/>
    <n v="1"/>
    <n v="1"/>
    <n v="2"/>
    <n v="564"/>
    <n v="1"/>
    <m/>
    <m/>
    <m/>
    <m/>
    <m/>
    <m/>
    <m/>
    <m/>
    <m/>
    <m/>
    <n v="2"/>
    <n v="9.68"/>
    <n v="1"/>
    <s v="Wareham River West"/>
    <n v="44"/>
  </r>
  <r>
    <s v="52-36"/>
    <m/>
    <x v="0"/>
    <s v="3 CONNEHASSETT RD"/>
    <n v="101"/>
    <s v="FOLEY DONNA M"/>
    <s v="R30"/>
    <s v="ONE FAMILY"/>
    <s v="52//36//"/>
    <n v="0.11082"/>
    <n v="1"/>
    <n v="1"/>
    <n v="1"/>
    <n v="1"/>
    <s v="SEPTIC"/>
    <n v="0"/>
    <n v="0"/>
    <n v="0"/>
    <s v="YES"/>
    <n v="0"/>
    <s v="52-36"/>
    <s v="Public Water,Septic"/>
    <s v="SEPTIC"/>
    <s v="SEPTIC"/>
    <n v="0"/>
    <m/>
    <m/>
    <n v="1"/>
    <n v="1"/>
    <n v="4"/>
    <n v="1420"/>
    <n v="1"/>
    <m/>
    <m/>
    <m/>
    <m/>
    <m/>
    <m/>
    <m/>
    <m/>
    <m/>
    <m/>
    <n v="1"/>
    <n v="9.68"/>
    <n v="1"/>
    <s v="Wareham River West"/>
    <n v="44"/>
  </r>
  <r>
    <s v="52-45"/>
    <m/>
    <x v="0"/>
    <s v="8 SIPPICAN RD"/>
    <n v="101"/>
    <s v="MILLER STEPHEN D"/>
    <s v="R30"/>
    <s v="ONE FAMILY"/>
    <s v="52//45//"/>
    <n v="8.7840000000000001E-2"/>
    <n v="1"/>
    <n v="1"/>
    <n v="1"/>
    <n v="1"/>
    <s v="SEPTIC"/>
    <n v="0"/>
    <n v="1"/>
    <n v="4600"/>
    <s v="YES"/>
    <n v="4600"/>
    <s v="52-45"/>
    <s v="Public Water,Gas"/>
    <m/>
    <s v="SEPTIC"/>
    <n v="4600"/>
    <m/>
    <m/>
    <n v="1"/>
    <n v="1"/>
    <n v="2"/>
    <n v="720"/>
    <n v="1"/>
    <m/>
    <m/>
    <m/>
    <m/>
    <m/>
    <m/>
    <m/>
    <m/>
    <m/>
    <m/>
    <n v="1"/>
    <n v="9.68"/>
    <n v="1"/>
    <s v="Wareham River West"/>
    <n v="44"/>
  </r>
  <r>
    <s v="52-140"/>
    <m/>
    <x v="0"/>
    <s v="171 CROMESETT RD"/>
    <n v="0"/>
    <s v="RACE JOHN W"/>
    <m/>
    <m/>
    <m/>
    <n v="0.10709"/>
    <n v="1"/>
    <n v="1"/>
    <n v="1"/>
    <n v="1"/>
    <s v="SEPTIC"/>
    <n v="0"/>
    <n v="1"/>
    <n v="6600"/>
    <s v="YES"/>
    <n v="6600"/>
    <s v="52-140"/>
    <m/>
    <m/>
    <s v="SEPTIC"/>
    <n v="6600"/>
    <m/>
    <m/>
    <n v="1"/>
    <n v="1"/>
    <n v="0"/>
    <n v="0"/>
    <n v="0"/>
    <m/>
    <m/>
    <m/>
    <m/>
    <m/>
    <m/>
    <m/>
    <m/>
    <m/>
    <m/>
    <n v="1"/>
    <n v="9.68"/>
    <n v="1"/>
    <s v="Wareham River West"/>
    <n v="44"/>
  </r>
  <r>
    <s v="52-63"/>
    <m/>
    <x v="0"/>
    <s v="18 MATTAPOISETT RD"/>
    <n v="101"/>
    <s v="SCHREINER ARTHUR J"/>
    <s v="R30"/>
    <s v="ONE FAMILY"/>
    <s v="52//63//"/>
    <n v="0.21251999999999999"/>
    <n v="1"/>
    <n v="1"/>
    <n v="1"/>
    <n v="1"/>
    <s v="SEPTIC"/>
    <n v="0"/>
    <n v="1"/>
    <n v="3500"/>
    <s v="YES"/>
    <n v="3500"/>
    <s v="52-63"/>
    <s v="Public Water,Septic"/>
    <s v="SEPTIC"/>
    <s v="SEPTIC"/>
    <n v="3500"/>
    <m/>
    <m/>
    <n v="1"/>
    <n v="1"/>
    <n v="2"/>
    <n v="1512"/>
    <n v="1.75"/>
    <m/>
    <m/>
    <m/>
    <m/>
    <m/>
    <m/>
    <m/>
    <m/>
    <m/>
    <m/>
    <n v="2"/>
    <n v="9.68"/>
    <n v="1"/>
    <s v="Wareham River West"/>
    <n v="44"/>
  </r>
  <r>
    <s v="52-52"/>
    <m/>
    <x v="0"/>
    <s v="15 SIPPICAN RD"/>
    <n v="101"/>
    <s v="POWELL DEBORAH R"/>
    <s v="R30"/>
    <s v="ONE FAMILY"/>
    <s v="52//52//"/>
    <n v="0.11355"/>
    <n v="1"/>
    <n v="1"/>
    <n v="1"/>
    <n v="1"/>
    <s v="SEPTIC"/>
    <n v="0"/>
    <n v="1"/>
    <n v="0"/>
    <s v="NO_W1"/>
    <n v="0"/>
    <s v="52-52"/>
    <s v="Public Water,Septic"/>
    <s v="SEPTIC"/>
    <s v="SEPTIC"/>
    <n v="0"/>
    <m/>
    <m/>
    <n v="1"/>
    <n v="1"/>
    <n v="2"/>
    <n v="612"/>
    <n v="1"/>
    <m/>
    <m/>
    <m/>
    <m/>
    <m/>
    <m/>
    <m/>
    <m/>
    <m/>
    <m/>
    <n v="3"/>
    <n v="9.68"/>
    <n v="1"/>
    <s v="Wareham River West"/>
    <n v="44"/>
  </r>
  <r>
    <s v="52-60"/>
    <m/>
    <x v="0"/>
    <s v="25 MATTAPOISETT RD"/>
    <n v="132"/>
    <s v="CARTER JOHN F"/>
    <s v="R30"/>
    <s v="RES ACLNUD  MDL-00"/>
    <s v="52//60//"/>
    <n v="9.2369999999999994E-2"/>
    <n v="0"/>
    <n v="0"/>
    <n v="0"/>
    <n v="0"/>
    <m/>
    <n v="0"/>
    <n v="0"/>
    <n v="0"/>
    <s v="YES"/>
    <n v="0"/>
    <s v="52-60"/>
    <m/>
    <m/>
    <m/>
    <n v="0"/>
    <m/>
    <m/>
    <n v="0"/>
    <n v="0"/>
    <n v="0"/>
    <n v="0"/>
    <n v="0"/>
    <m/>
    <m/>
    <m/>
    <m/>
    <m/>
    <m/>
    <m/>
    <m/>
    <m/>
    <m/>
    <n v="1"/>
    <n v="0"/>
    <n v="1"/>
    <s v="Wareham River West"/>
    <n v="44"/>
  </r>
  <r>
    <s v="52-32"/>
    <m/>
    <x v="0"/>
    <s v="5 CONNEHASSETT RD"/>
    <n v="101"/>
    <s v="JACOBSEN JOYCE E"/>
    <s v="R30"/>
    <s v="ONE FAMILY"/>
    <s v="52//32//"/>
    <n v="0.19764000000000001"/>
    <n v="1"/>
    <n v="1"/>
    <n v="1"/>
    <n v="1"/>
    <s v="SEPTIC"/>
    <n v="0"/>
    <n v="1"/>
    <n v="3200"/>
    <s v="YES"/>
    <n v="3200"/>
    <s v="52-32"/>
    <s v="Public Water,Gas,Septic"/>
    <s v="SEPTIC"/>
    <s v="SEPTIC"/>
    <n v="3200"/>
    <m/>
    <m/>
    <n v="1"/>
    <n v="1"/>
    <n v="3"/>
    <n v="1428"/>
    <n v="1"/>
    <m/>
    <m/>
    <m/>
    <m/>
    <m/>
    <m/>
    <m/>
    <m/>
    <m/>
    <m/>
    <n v="2"/>
    <n v="9.68"/>
    <n v="1"/>
    <s v="Wareham River West"/>
    <n v="44"/>
  </r>
  <r>
    <s v="52-33"/>
    <m/>
    <x v="0"/>
    <s v="4 CONNEHASSETT RD"/>
    <n v="101"/>
    <s v="BAKER HOLLIS FRANCIS"/>
    <s v="R30"/>
    <s v="ONE FAMILY"/>
    <s v="52//33//"/>
    <n v="0.18503"/>
    <n v="1"/>
    <n v="1"/>
    <n v="1"/>
    <n v="1"/>
    <s v="SEPTIC"/>
    <n v="0"/>
    <n v="1"/>
    <n v="4400"/>
    <s v="YES"/>
    <n v="4400"/>
    <s v="52-33"/>
    <s v="Public Water,Gas,Septic"/>
    <s v="SEPTIC"/>
    <s v="SEPTIC"/>
    <n v="4400"/>
    <m/>
    <m/>
    <n v="1"/>
    <n v="1"/>
    <n v="2"/>
    <n v="1120"/>
    <n v="1"/>
    <m/>
    <m/>
    <m/>
    <m/>
    <m/>
    <m/>
    <m/>
    <m/>
    <m/>
    <m/>
    <n v="2"/>
    <n v="9.68"/>
    <n v="1"/>
    <s v="Wareham River West"/>
    <n v="44"/>
  </r>
  <r>
    <s v="52-47"/>
    <m/>
    <x v="0"/>
    <s v="10 SIPPICAN RD"/>
    <n v="101"/>
    <s v="VANSTON RICHARD J JR"/>
    <s v="R30"/>
    <s v="ONE FAMILY"/>
    <s v="52//47//"/>
    <n v="0.17918999999999999"/>
    <n v="1"/>
    <n v="1"/>
    <n v="1"/>
    <n v="1"/>
    <s v="SEPTIC"/>
    <n v="0"/>
    <n v="1"/>
    <n v="3800"/>
    <s v="YES"/>
    <n v="3800"/>
    <s v="52-47"/>
    <s v="Public Water,Septic"/>
    <s v="SEPTIC"/>
    <s v="SEPTIC"/>
    <n v="3800"/>
    <m/>
    <m/>
    <n v="1"/>
    <n v="1"/>
    <n v="3"/>
    <n v="682"/>
    <n v="1"/>
    <m/>
    <m/>
    <m/>
    <m/>
    <m/>
    <m/>
    <m/>
    <m/>
    <m/>
    <m/>
    <n v="2"/>
    <n v="9.68"/>
    <n v="1"/>
    <s v="Wareham River West"/>
    <n v="44"/>
  </r>
  <r>
    <s v="52-61"/>
    <m/>
    <x v="0"/>
    <s v="20 MATTAPOISETT RD"/>
    <n v="101"/>
    <s v="SAMPSON LLOYD S"/>
    <s v="R30"/>
    <s v="ONE FAMILY"/>
    <s v="52//61//"/>
    <n v="0.10538"/>
    <n v="1"/>
    <n v="1"/>
    <n v="1"/>
    <n v="1"/>
    <s v="SEPTIC"/>
    <n v="0"/>
    <n v="1"/>
    <n v="500"/>
    <s v="YES"/>
    <n v="500"/>
    <s v="52-61"/>
    <s v="Public Water,Gas,Septic"/>
    <s v="SEPTIC"/>
    <s v="SEPTIC"/>
    <n v="500"/>
    <m/>
    <m/>
    <n v="1"/>
    <n v="1"/>
    <n v="2"/>
    <n v="616"/>
    <n v="1"/>
    <m/>
    <m/>
    <m/>
    <m/>
    <m/>
    <m/>
    <m/>
    <m/>
    <m/>
    <m/>
    <n v="1"/>
    <n v="9.68"/>
    <n v="1"/>
    <s v="Wareham River West"/>
    <n v="44"/>
  </r>
  <r>
    <s v="52-D6"/>
    <m/>
    <x v="0"/>
    <s v="28 MARKS COVE RD"/>
    <n v="101"/>
    <s v="CORKERY ROBERT J"/>
    <s v="R30"/>
    <s v="ONE FAMILY"/>
    <s v="52//D6//"/>
    <n v="0.29133999999999999"/>
    <n v="1"/>
    <n v="1"/>
    <n v="1"/>
    <n v="1"/>
    <s v="SEPTIC"/>
    <n v="0"/>
    <n v="1"/>
    <n v="2800"/>
    <s v="YES"/>
    <n v="2800"/>
    <s v="52-D6"/>
    <s v="Public Water,Septic"/>
    <s v="SEPTIC"/>
    <s v="SEPTIC"/>
    <n v="2800"/>
    <m/>
    <m/>
    <n v="1"/>
    <n v="1"/>
    <n v="3"/>
    <n v="1434"/>
    <n v="1.9"/>
    <m/>
    <m/>
    <m/>
    <m/>
    <m/>
    <m/>
    <m/>
    <m/>
    <m/>
    <m/>
    <n v="0"/>
    <n v="9.68"/>
    <n v="1"/>
    <s v="Wareham River West"/>
    <n v="44"/>
  </r>
  <r>
    <s v="52-54B"/>
    <m/>
    <x v="0"/>
    <s v="17 SIPPICAN RD"/>
    <n v="101"/>
    <s v="SCHARNICK WILLIAM E"/>
    <s v="R30"/>
    <s v="ONE FAMILY"/>
    <s v="52//54/B/"/>
    <n v="9.0389999999999998E-2"/>
    <n v="1"/>
    <n v="1"/>
    <n v="1"/>
    <n v="1"/>
    <s v="SEPTIC"/>
    <n v="0"/>
    <n v="0"/>
    <n v="0"/>
    <s v="YES"/>
    <n v="0"/>
    <s v="52-54B"/>
    <s v="Public Water,Gas,Septic"/>
    <s v="SEPTIC"/>
    <s v="SEPTIC"/>
    <n v="0"/>
    <m/>
    <m/>
    <n v="1"/>
    <n v="1"/>
    <n v="1"/>
    <n v="477"/>
    <n v="1"/>
    <m/>
    <m/>
    <m/>
    <m/>
    <m/>
    <m/>
    <m/>
    <m/>
    <m/>
    <m/>
    <n v="2"/>
    <n v="9.68"/>
    <n v="1"/>
    <s v="Wareham River West"/>
    <n v="44"/>
  </r>
  <r>
    <s v="LAND_NOPARC"/>
    <m/>
    <x v="0"/>
    <m/>
    <n v="0"/>
    <m/>
    <m/>
    <m/>
    <m/>
    <n v="1.39E-3"/>
    <n v="0"/>
    <n v="0"/>
    <n v="0"/>
    <n v="0"/>
    <m/>
    <n v="0"/>
    <n v="0"/>
    <n v="0"/>
    <s v="NO"/>
    <n v="0"/>
    <m/>
    <m/>
    <m/>
    <m/>
    <n v="0"/>
    <m/>
    <m/>
    <n v="0"/>
    <n v="0"/>
    <n v="0"/>
    <n v="0"/>
    <n v="0"/>
    <m/>
    <m/>
    <m/>
    <m/>
    <m/>
    <m/>
    <m/>
    <m/>
    <m/>
    <m/>
    <n v="0"/>
    <n v="0"/>
    <n v="1"/>
    <s v="Wareham River West"/>
    <n v="44"/>
  </r>
  <r>
    <s v="52-59"/>
    <m/>
    <x v="0"/>
    <s v="22 MATTAPOISETT RD"/>
    <n v="101"/>
    <s v="SAMPSON LLOYD S"/>
    <s v="R30"/>
    <s v="ONE FAMILY"/>
    <s v="52//59//"/>
    <n v="0.12438"/>
    <n v="1"/>
    <n v="1"/>
    <n v="1"/>
    <n v="1"/>
    <s v="SEPTIC"/>
    <n v="0"/>
    <n v="1"/>
    <n v="0"/>
    <s v="YES"/>
    <n v="0"/>
    <s v="52-59"/>
    <s v="Public Water,Septic"/>
    <s v="SEPTIC"/>
    <s v="SEPTIC"/>
    <n v="0"/>
    <m/>
    <m/>
    <n v="1"/>
    <n v="1"/>
    <n v="2"/>
    <n v="592"/>
    <n v="1"/>
    <m/>
    <m/>
    <m/>
    <m/>
    <m/>
    <m/>
    <m/>
    <m/>
    <m/>
    <m/>
    <n v="1"/>
    <n v="9.68"/>
    <n v="1"/>
    <s v="Wareham River West"/>
    <n v="44"/>
  </r>
  <r>
    <s v="54-18"/>
    <m/>
    <x v="0"/>
    <s v="169 CROMESETT RD"/>
    <n v="101"/>
    <s v="FRIGON LYDIA R"/>
    <s v="R30"/>
    <s v="ONE FAMILY"/>
    <s v="54//18//"/>
    <n v="0.26223000000000002"/>
    <n v="1"/>
    <n v="1"/>
    <n v="1"/>
    <n v="1"/>
    <s v="SEPTIC"/>
    <n v="0"/>
    <n v="2"/>
    <n v="50200"/>
    <s v="YES"/>
    <n v="50200"/>
    <s v="54-18"/>
    <s v=",Septic"/>
    <s v="SEWER"/>
    <s v="SEPTIC"/>
    <n v="25100"/>
    <m/>
    <m/>
    <n v="1"/>
    <n v="1"/>
    <n v="4"/>
    <n v="3102"/>
    <n v="2"/>
    <m/>
    <m/>
    <m/>
    <m/>
    <m/>
    <m/>
    <m/>
    <m/>
    <m/>
    <m/>
    <n v="0"/>
    <n v="9.68"/>
    <n v="1"/>
    <s v="Wareham River West"/>
    <n v="44"/>
  </r>
  <r>
    <s v="52-83"/>
    <m/>
    <x v="0"/>
    <s v="25 MATTAPOISETT RD"/>
    <n v="101"/>
    <s v="CARTER JOHN F"/>
    <s v="R30"/>
    <s v="ONE FAMILY"/>
    <s v="52//83//"/>
    <n v="0.20324"/>
    <n v="1"/>
    <n v="1"/>
    <n v="1"/>
    <n v="1"/>
    <s v="SEPTIC"/>
    <n v="0"/>
    <n v="1"/>
    <n v="6800"/>
    <s v="YES"/>
    <n v="6800"/>
    <s v="52-83"/>
    <s v="Public Water,Gas,Septic"/>
    <s v="SEPTIC"/>
    <s v="SEPTIC"/>
    <n v="6800"/>
    <m/>
    <m/>
    <n v="1"/>
    <n v="1"/>
    <n v="4"/>
    <n v="3182"/>
    <n v="2.5"/>
    <m/>
    <m/>
    <m/>
    <m/>
    <m/>
    <m/>
    <m/>
    <m/>
    <m/>
    <m/>
    <n v="1"/>
    <n v="9.68"/>
    <n v="1"/>
    <s v="Wareham River West"/>
    <n v="44"/>
  </r>
  <r>
    <s v="52-2S"/>
    <m/>
    <x v="0"/>
    <s v="170 CROMESETT RD"/>
    <n v="101"/>
    <s v="GADY JENNIFER A TRUSTEE"/>
    <s v="R30"/>
    <s v="ONE FAMILY"/>
    <s v="52//2/S/"/>
    <n v="0.14438000000000001"/>
    <n v="1"/>
    <n v="1"/>
    <n v="1"/>
    <n v="1"/>
    <s v="SEPTIC"/>
    <n v="0"/>
    <n v="1"/>
    <n v="6300"/>
    <s v="NO_W1"/>
    <n v="6300"/>
    <s v="52-2S"/>
    <s v="Public Water,Gas,Septic"/>
    <s v="SEPTIC"/>
    <s v="SEPTIC"/>
    <n v="6300"/>
    <m/>
    <m/>
    <n v="1"/>
    <n v="1"/>
    <n v="2"/>
    <n v="456"/>
    <n v="1"/>
    <m/>
    <m/>
    <m/>
    <m/>
    <m/>
    <m/>
    <m/>
    <m/>
    <m/>
    <m/>
    <n v="2"/>
    <n v="9.68"/>
    <n v="1"/>
    <s v="Wareham River West"/>
    <n v="44"/>
  </r>
  <r>
    <s v="52-51"/>
    <m/>
    <x v="0"/>
    <s v="14 SIPPICAN RD"/>
    <n v="101"/>
    <s v="SWEENEY SUSAN J"/>
    <s v="R30"/>
    <s v="ONE FAMILY"/>
    <s v="52//51//"/>
    <n v="9.0649999999999994E-2"/>
    <n v="1"/>
    <n v="1"/>
    <n v="1"/>
    <n v="1"/>
    <s v="SEPTIC"/>
    <n v="0"/>
    <n v="1"/>
    <n v="6700"/>
    <s v="YES"/>
    <n v="6700"/>
    <s v="52-51"/>
    <s v="Public Water,Septic"/>
    <s v="SEPTIC"/>
    <s v="SEPTIC"/>
    <n v="6700"/>
    <m/>
    <m/>
    <n v="1"/>
    <n v="1"/>
    <n v="3"/>
    <n v="1354"/>
    <n v="2"/>
    <m/>
    <m/>
    <m/>
    <m/>
    <m/>
    <m/>
    <m/>
    <m/>
    <m/>
    <m/>
    <n v="1"/>
    <n v="9.68"/>
    <n v="1"/>
    <s v="Wareham River West"/>
    <n v="44"/>
  </r>
  <r>
    <s v="52-56B"/>
    <m/>
    <x v="0"/>
    <s v="19 SIPPICAN RD"/>
    <n v="106"/>
    <s v="LANDRY SYLVIO G TRUSTEE OF THE"/>
    <s v="R30"/>
    <s v="AC LND IMP  MDL-00"/>
    <s v="52//56/B/"/>
    <n v="4.6399999999999997E-2"/>
    <n v="0"/>
    <n v="0"/>
    <n v="0"/>
    <n v="0"/>
    <m/>
    <n v="0"/>
    <n v="0"/>
    <n v="0"/>
    <s v="YES"/>
    <n v="0"/>
    <s v="52-56B"/>
    <m/>
    <m/>
    <m/>
    <n v="0"/>
    <m/>
    <m/>
    <n v="0"/>
    <n v="0"/>
    <n v="0"/>
    <n v="0"/>
    <n v="0"/>
    <m/>
    <m/>
    <m/>
    <m/>
    <m/>
    <m/>
    <m/>
    <m/>
    <m/>
    <m/>
    <n v="1"/>
    <n v="0"/>
    <n v="1"/>
    <s v="Wareham River West"/>
    <n v="44"/>
  </r>
  <r>
    <s v="52-31"/>
    <m/>
    <x v="0"/>
    <s v="6 CONNEHASSETT RD"/>
    <n v="101"/>
    <s v="OFFRINGA ADELE E"/>
    <s v="R30"/>
    <s v="ONE FAMILY"/>
    <s v="52//31//"/>
    <n v="8.8870000000000005E-2"/>
    <n v="1"/>
    <n v="1"/>
    <n v="1"/>
    <n v="1"/>
    <s v="SEPTIC"/>
    <n v="0"/>
    <n v="1"/>
    <n v="3200"/>
    <s v="YES"/>
    <n v="3200"/>
    <s v="52-31"/>
    <s v="Public Water,Gas,Septic"/>
    <s v="SEPTIC"/>
    <s v="SEPTIC"/>
    <n v="3200"/>
    <m/>
    <m/>
    <n v="1"/>
    <n v="1"/>
    <n v="2"/>
    <n v="1072"/>
    <n v="1"/>
    <m/>
    <m/>
    <m/>
    <m/>
    <m/>
    <m/>
    <m/>
    <m/>
    <m/>
    <m/>
    <n v="1"/>
    <n v="9.68"/>
    <n v="1"/>
    <s v="Wareham River West"/>
    <n v="44"/>
  </r>
  <r>
    <s v="52-28"/>
    <m/>
    <x v="0"/>
    <s v="9 CONNEHASSETT RD"/>
    <n v="101"/>
    <s v="FRAZIER THOMAS J"/>
    <s v="R30"/>
    <s v="ONE FAMILY"/>
    <s v="52//28//"/>
    <n v="0.18817999999999999"/>
    <n v="1"/>
    <n v="1"/>
    <n v="1"/>
    <n v="1"/>
    <s v="SEPTIC"/>
    <n v="0"/>
    <n v="2"/>
    <n v="3800"/>
    <s v="YES"/>
    <n v="3800"/>
    <s v="52-28"/>
    <s v="Public Water,Septic"/>
    <s v="SEPTIC"/>
    <s v="SEPTIC"/>
    <n v="1900"/>
    <m/>
    <m/>
    <n v="1"/>
    <n v="1"/>
    <n v="3"/>
    <n v="2556"/>
    <n v="2"/>
    <m/>
    <m/>
    <m/>
    <m/>
    <m/>
    <m/>
    <m/>
    <m/>
    <m/>
    <m/>
    <n v="2"/>
    <n v="9.68"/>
    <n v="1"/>
    <s v="Wareham River West"/>
    <n v="44"/>
  </r>
  <r>
    <s v="LAND_NOPARC"/>
    <m/>
    <x v="0"/>
    <m/>
    <n v="0"/>
    <m/>
    <m/>
    <m/>
    <m/>
    <n v="1.0500000000000001E-2"/>
    <n v="0"/>
    <n v="0"/>
    <n v="0"/>
    <n v="0"/>
    <m/>
    <n v="0"/>
    <n v="0"/>
    <n v="0"/>
    <s v="NO"/>
    <n v="0"/>
    <m/>
    <m/>
    <m/>
    <m/>
    <n v="0"/>
    <m/>
    <m/>
    <n v="0"/>
    <n v="0"/>
    <n v="0"/>
    <n v="0"/>
    <n v="0"/>
    <m/>
    <m/>
    <m/>
    <m/>
    <m/>
    <m/>
    <m/>
    <m/>
    <m/>
    <m/>
    <n v="0"/>
    <n v="0"/>
    <n v="1"/>
    <s v="Wareham River West"/>
    <n v="44"/>
  </r>
  <r>
    <s v="52-58"/>
    <m/>
    <x v="0"/>
    <s v="9 CEDAR ISLAND RD"/>
    <n v="101"/>
    <s v="LANDRY SYLVIO G TRUSTEE OF THE"/>
    <s v="R30"/>
    <s v="ONE FAMILY"/>
    <s v="52//58//"/>
    <n v="8.6690000000000003E-2"/>
    <n v="1"/>
    <n v="1"/>
    <n v="1"/>
    <n v="1"/>
    <s v="SEPTIC"/>
    <n v="0"/>
    <n v="1"/>
    <n v="900"/>
    <s v="YES"/>
    <n v="900"/>
    <s v="52-58"/>
    <s v="Public Water"/>
    <m/>
    <s v="SEPTIC"/>
    <n v="900"/>
    <m/>
    <m/>
    <n v="1"/>
    <n v="1"/>
    <n v="2"/>
    <n v="1824"/>
    <n v="1.75"/>
    <m/>
    <m/>
    <m/>
    <m/>
    <m/>
    <m/>
    <m/>
    <m/>
    <m/>
    <m/>
    <n v="1"/>
    <n v="9.68"/>
    <n v="1"/>
    <s v="Wareham River West"/>
    <n v="44"/>
  </r>
  <r>
    <s v="52-53"/>
    <m/>
    <x v="0"/>
    <s v="16 SIPPICAN RD"/>
    <n v="132"/>
    <s v="CAMACHO ANTONIO F"/>
    <s v="R30"/>
    <s v="RES ACLNUD  MDL-00"/>
    <s v="52//53//"/>
    <n v="9.7220000000000001E-2"/>
    <n v="0"/>
    <n v="0"/>
    <n v="0"/>
    <n v="0"/>
    <m/>
    <n v="0"/>
    <n v="0"/>
    <n v="0"/>
    <s v="YES"/>
    <n v="0"/>
    <s v="52-53"/>
    <m/>
    <m/>
    <m/>
    <n v="0"/>
    <m/>
    <m/>
    <n v="0"/>
    <n v="0"/>
    <n v="0"/>
    <n v="0"/>
    <n v="0"/>
    <m/>
    <m/>
    <m/>
    <m/>
    <m/>
    <m/>
    <m/>
    <m/>
    <m/>
    <m/>
    <n v="1"/>
    <n v="0"/>
    <n v="1"/>
    <s v="Wareham River West"/>
    <n v="44"/>
  </r>
  <r>
    <s v="52-29"/>
    <m/>
    <x v="0"/>
    <s v="8 CONNEHASSETT RD"/>
    <n v="132"/>
    <s v="OFFRINGA ADELE E"/>
    <s v="R30"/>
    <s v="RES ACLNUD  MDL-00"/>
    <s v="52//29//"/>
    <n v="9.2530000000000001E-2"/>
    <n v="0"/>
    <n v="0"/>
    <n v="0"/>
    <n v="0"/>
    <m/>
    <n v="0"/>
    <n v="0"/>
    <n v="0"/>
    <s v="YES"/>
    <n v="0"/>
    <s v="52-29"/>
    <m/>
    <m/>
    <m/>
    <n v="0"/>
    <m/>
    <m/>
    <n v="0"/>
    <n v="0"/>
    <n v="0"/>
    <n v="0"/>
    <n v="0"/>
    <m/>
    <m/>
    <m/>
    <m/>
    <m/>
    <m/>
    <m/>
    <m/>
    <m/>
    <m/>
    <n v="1"/>
    <n v="0"/>
    <n v="1"/>
    <s v="Wareham River West"/>
    <n v="44"/>
  </r>
  <r>
    <s v="52-84"/>
    <m/>
    <x v="0"/>
    <s v="24 MATTAPOISETT RD"/>
    <n v="101"/>
    <s v="HANSON DIANE L"/>
    <s v="R30"/>
    <s v="ONE FAMILY"/>
    <s v="52//84//"/>
    <n v="0.13739999999999999"/>
    <n v="1"/>
    <n v="1"/>
    <n v="1"/>
    <n v="1"/>
    <s v="SEPTIC"/>
    <n v="0"/>
    <n v="1"/>
    <n v="10400"/>
    <s v="YES"/>
    <n v="10400"/>
    <s v="52-84"/>
    <s v="Public Water,Septic"/>
    <s v="SEPTIC"/>
    <s v="SEPTIC"/>
    <n v="10400"/>
    <m/>
    <m/>
    <n v="1"/>
    <n v="1"/>
    <n v="2"/>
    <n v="2498"/>
    <n v="1.75"/>
    <m/>
    <m/>
    <m/>
    <m/>
    <m/>
    <m/>
    <m/>
    <m/>
    <m/>
    <m/>
    <n v="1"/>
    <n v="9.68"/>
    <n v="1"/>
    <s v="Wareham River West"/>
    <n v="44"/>
  </r>
  <r>
    <s v="33-2-5"/>
    <m/>
    <x v="0"/>
    <s v="28 TOWHEE RD"/>
    <n v="131"/>
    <s v="HUGHES ANNE C"/>
    <s v="R60"/>
    <s v="RES ACLNPO  MDL-00"/>
    <s v="33//40214//"/>
    <n v="2.1486900000000002"/>
    <n v="0"/>
    <n v="0"/>
    <n v="0"/>
    <n v="0"/>
    <m/>
    <n v="0"/>
    <n v="0"/>
    <n v="0"/>
    <s v="YES"/>
    <n v="0"/>
    <s v="33-2-5"/>
    <m/>
    <m/>
    <m/>
    <n v="0"/>
    <m/>
    <m/>
    <n v="0"/>
    <n v="0"/>
    <n v="0"/>
    <n v="0"/>
    <n v="0"/>
    <m/>
    <m/>
    <m/>
    <m/>
    <m/>
    <m/>
    <m/>
    <m/>
    <m/>
    <m/>
    <n v="1"/>
    <n v="0"/>
    <n v="1"/>
    <s v="Wareham River South"/>
    <n v="47"/>
  </r>
  <r>
    <s v="52-26"/>
    <m/>
    <x v="0"/>
    <s v="13 CONNEHASSETT RD"/>
    <n v="132"/>
    <s v="VAN DAM PATRICIA A"/>
    <s v="R30"/>
    <s v="RES ACLNUD  MDL-00"/>
    <s v="52//26//"/>
    <n v="0.10635"/>
    <n v="0"/>
    <n v="0"/>
    <n v="0"/>
    <n v="0"/>
    <m/>
    <n v="0"/>
    <n v="0"/>
    <n v="0"/>
    <s v="YES"/>
    <n v="0"/>
    <s v="52-26"/>
    <m/>
    <m/>
    <m/>
    <n v="0"/>
    <m/>
    <m/>
    <n v="0"/>
    <n v="0"/>
    <n v="0"/>
    <n v="0"/>
    <n v="0"/>
    <m/>
    <m/>
    <m/>
    <m/>
    <m/>
    <m/>
    <m/>
    <m/>
    <m/>
    <m/>
    <n v="1"/>
    <n v="0"/>
    <n v="1"/>
    <s v="Wareham River West"/>
    <n v="44"/>
  </r>
  <r>
    <s v="52-55"/>
    <m/>
    <x v="0"/>
    <s v="18 SIPPICAN RD"/>
    <n v="101"/>
    <s v="HALLBERG ALVIN L"/>
    <s v="R30"/>
    <s v="ONE FAMILY"/>
    <s v="52//55//"/>
    <n v="9.1109999999999997E-2"/>
    <n v="1"/>
    <n v="1"/>
    <n v="1"/>
    <n v="1"/>
    <s v="SEPTIC"/>
    <n v="0"/>
    <n v="1"/>
    <n v="300"/>
    <s v="YES"/>
    <n v="300"/>
    <s v="52-55"/>
    <s v="Public Water,Gas,Septic"/>
    <s v="SEPTIC"/>
    <s v="SEPTIC"/>
    <n v="300"/>
    <m/>
    <m/>
    <n v="1"/>
    <n v="1"/>
    <n v="2"/>
    <n v="864"/>
    <n v="1"/>
    <m/>
    <m/>
    <m/>
    <m/>
    <m/>
    <m/>
    <m/>
    <m/>
    <m/>
    <m/>
    <n v="1"/>
    <n v="9.68"/>
    <n v="1"/>
    <s v="Wareham River West"/>
    <n v="44"/>
  </r>
  <r>
    <s v="52-1009"/>
    <m/>
    <x v="0"/>
    <s v="0 CONNEHASSETT RD"/>
    <n v="132"/>
    <s v="OFFRINGA ADELE E"/>
    <s v="R30"/>
    <s v="RES ACLNUD  MDL-00"/>
    <s v="52//1009//"/>
    <n v="0.10775"/>
    <n v="0"/>
    <n v="0"/>
    <n v="0"/>
    <n v="0"/>
    <m/>
    <n v="0"/>
    <n v="0"/>
    <n v="0"/>
    <s v="YES"/>
    <n v="0"/>
    <s v="52-1009"/>
    <m/>
    <m/>
    <m/>
    <n v="0"/>
    <m/>
    <m/>
    <n v="0"/>
    <n v="0"/>
    <n v="0"/>
    <n v="0"/>
    <n v="0"/>
    <m/>
    <m/>
    <m/>
    <m/>
    <m/>
    <m/>
    <m/>
    <m/>
    <m/>
    <m/>
    <n v="1"/>
    <n v="0"/>
    <n v="1"/>
    <s v="Wareham River West"/>
    <n v="44"/>
  </r>
  <r>
    <s v="34-1009"/>
    <m/>
    <x v="0"/>
    <s v="35 LONG BEACH RD"/>
    <n v="132"/>
    <s v="KNOPF TED"/>
    <s v="R60"/>
    <s v="RES ACLNUD  MDL-00"/>
    <s v="34//1009//"/>
    <n v="5.51084"/>
    <n v="0"/>
    <n v="0"/>
    <n v="0"/>
    <n v="0"/>
    <m/>
    <n v="0"/>
    <n v="0"/>
    <n v="0"/>
    <s v="YES"/>
    <n v="0"/>
    <s v="34-1009"/>
    <m/>
    <m/>
    <m/>
    <n v="0"/>
    <m/>
    <m/>
    <n v="0"/>
    <n v="0"/>
    <n v="0"/>
    <n v="0"/>
    <n v="0"/>
    <m/>
    <m/>
    <m/>
    <m/>
    <m/>
    <m/>
    <m/>
    <m/>
    <m/>
    <m/>
    <n v="1"/>
    <n v="0"/>
    <n v="1"/>
    <s v="Wareham River South"/>
    <n v="47"/>
  </r>
  <r>
    <s v="54-19"/>
    <m/>
    <x v="0"/>
    <s v="165 CROMESETT RD"/>
    <n v="101"/>
    <s v="THOMAS JAMES D TRUSTEE OF THE"/>
    <s v="R30"/>
    <s v="ONE FAMILY"/>
    <s v="54//19//"/>
    <n v="0.33489999999999998"/>
    <n v="1"/>
    <n v="1"/>
    <n v="1"/>
    <n v="1"/>
    <s v="SEPTIC"/>
    <n v="0"/>
    <n v="1"/>
    <n v="26300"/>
    <s v="YES"/>
    <n v="26300"/>
    <s v="54-19"/>
    <m/>
    <m/>
    <s v="SEPTIC"/>
    <n v="26300"/>
    <m/>
    <m/>
    <n v="1"/>
    <n v="1"/>
    <n v="3"/>
    <n v="2750"/>
    <n v="2"/>
    <m/>
    <m/>
    <m/>
    <m/>
    <m/>
    <m/>
    <m/>
    <m/>
    <m/>
    <m/>
    <n v="0"/>
    <n v="9.68"/>
    <n v="1"/>
    <s v="Wareham River West"/>
    <n v="44"/>
  </r>
  <r>
    <s v="52-85"/>
    <m/>
    <x v="0"/>
    <s v="3 CEDAR ISLAND RD"/>
    <n v="101"/>
    <s v="BRAMWELL GERALD W"/>
    <s v="R30"/>
    <s v="ONE FAMILY"/>
    <s v="52//85//"/>
    <n v="0.15851000000000001"/>
    <n v="1"/>
    <n v="1"/>
    <n v="1"/>
    <n v="1"/>
    <s v="SEPTIC"/>
    <n v="0"/>
    <n v="1"/>
    <n v="6000"/>
    <s v="YES"/>
    <n v="6000"/>
    <s v="52-85"/>
    <s v="Public Water,Septic"/>
    <s v="SEPTIC"/>
    <s v="SEPTIC"/>
    <n v="6000"/>
    <m/>
    <m/>
    <n v="1"/>
    <n v="1"/>
    <n v="3"/>
    <n v="860"/>
    <n v="1"/>
    <m/>
    <m/>
    <m/>
    <m/>
    <m/>
    <m/>
    <m/>
    <m/>
    <m/>
    <m/>
    <n v="1"/>
    <n v="9.68"/>
    <n v="1"/>
    <s v="Wareham River West"/>
    <n v="44"/>
  </r>
  <r>
    <s v="52-57"/>
    <m/>
    <x v="0"/>
    <s v="6 CEDAR ISLAND RD"/>
    <n v="101"/>
    <s v="MATSON CARL A &amp; DOROTHY JEAN"/>
    <s v="R30"/>
    <s v="ONE FAMILY"/>
    <s v="52//57//"/>
    <n v="0.10409"/>
    <n v="1"/>
    <n v="1"/>
    <n v="1"/>
    <n v="1"/>
    <s v="SEPTIC"/>
    <n v="0"/>
    <n v="1"/>
    <n v="2500"/>
    <s v="YES"/>
    <n v="2500"/>
    <s v="52-57"/>
    <s v="Public Water,Septic"/>
    <s v="SEPTIC"/>
    <s v="SEPTIC"/>
    <n v="2500"/>
    <m/>
    <m/>
    <n v="1"/>
    <n v="1"/>
    <n v="3"/>
    <n v="880"/>
    <n v="1"/>
    <m/>
    <m/>
    <m/>
    <m/>
    <m/>
    <m/>
    <m/>
    <m/>
    <m/>
    <m/>
    <n v="1"/>
    <n v="9.68"/>
    <n v="1"/>
    <s v="Wareham River West"/>
    <n v="44"/>
  </r>
  <r>
    <s v="52-24"/>
    <m/>
    <x v="0"/>
    <s v="15 CONNEHASSETT RD"/>
    <n v="101"/>
    <s v="VAN DAM PATRICIA A"/>
    <s v="R30"/>
    <s v="ONE FAMILY"/>
    <s v="52//24//"/>
    <n v="0.1421"/>
    <n v="1"/>
    <n v="1"/>
    <n v="1"/>
    <n v="1"/>
    <s v="SEPTIC"/>
    <n v="0"/>
    <n v="1"/>
    <n v="4600"/>
    <s v="NO_W1"/>
    <n v="4600"/>
    <s v="52-24"/>
    <s v="Public Water,Septic"/>
    <s v="SEPTIC"/>
    <s v="SEPTIC"/>
    <n v="4600"/>
    <m/>
    <m/>
    <n v="1"/>
    <n v="1"/>
    <n v="3"/>
    <n v="960"/>
    <n v="1"/>
    <m/>
    <m/>
    <m/>
    <m/>
    <m/>
    <m/>
    <m/>
    <m/>
    <m/>
    <m/>
    <n v="2"/>
    <n v="9.68"/>
    <n v="1"/>
    <s v="Wareham River West"/>
    <n v="44"/>
  </r>
  <r>
    <s v="34-15"/>
    <m/>
    <x v="0"/>
    <s v="34 LONG BEACH WAY"/>
    <n v="101"/>
    <s v="WHITMAN ROBERT F TRUSTEE"/>
    <s v="R60"/>
    <s v="ONE FAMILY"/>
    <s v="34//15//"/>
    <n v="3.5866199999999999"/>
    <n v="1"/>
    <n v="1"/>
    <n v="1"/>
    <n v="1"/>
    <s v="SEPTIC"/>
    <n v="0"/>
    <n v="0"/>
    <n v="0"/>
    <s v="YES"/>
    <n v="0"/>
    <s v="34-15"/>
    <s v="Well,Septic"/>
    <s v="SEPTIC"/>
    <s v="SEPTIC"/>
    <n v="0"/>
    <m/>
    <m/>
    <n v="1"/>
    <n v="1"/>
    <n v="3"/>
    <n v="1885"/>
    <n v="1.75"/>
    <m/>
    <m/>
    <m/>
    <m/>
    <m/>
    <m/>
    <m/>
    <m/>
    <m/>
    <m/>
    <n v="1"/>
    <n v="9.68"/>
    <n v="1"/>
    <s v="Wareham River South"/>
    <n v="47"/>
  </r>
  <r>
    <s v="52-27"/>
    <m/>
    <x v="0"/>
    <s v="10 CONNEHASSETT RD"/>
    <n v="101"/>
    <s v="LEARY ROBERT S"/>
    <s v="R30"/>
    <s v="ONE FAMILY"/>
    <s v="52//27//"/>
    <n v="0.28722999999999999"/>
    <n v="1"/>
    <n v="1"/>
    <n v="1"/>
    <n v="1"/>
    <s v="SEPTIC"/>
    <n v="0"/>
    <n v="1"/>
    <n v="1400"/>
    <s v="NO_W1"/>
    <n v="1400"/>
    <s v="52-27"/>
    <s v="Public Water,Septic"/>
    <s v="SEPTIC"/>
    <s v="SEPTIC"/>
    <n v="1400"/>
    <m/>
    <m/>
    <n v="1"/>
    <n v="1"/>
    <n v="2"/>
    <n v="586"/>
    <n v="1"/>
    <m/>
    <m/>
    <m/>
    <m/>
    <m/>
    <m/>
    <m/>
    <m/>
    <m/>
    <m/>
    <n v="3"/>
    <n v="9.68"/>
    <n v="1"/>
    <s v="Wareham River West"/>
    <n v="44"/>
  </r>
  <r>
    <s v="52-86"/>
    <m/>
    <x v="0"/>
    <s v="25 SIPPICAN RD"/>
    <n v="101"/>
    <s v="JORDAN ROBERT W &amp; MARILYN J"/>
    <s v="R30"/>
    <s v="ONE FAMILY"/>
    <s v="52//86//"/>
    <n v="0.13714999999999999"/>
    <n v="1"/>
    <n v="1"/>
    <n v="1"/>
    <n v="1"/>
    <s v="SEPTIC"/>
    <n v="0"/>
    <n v="1"/>
    <n v="1400"/>
    <s v="YES"/>
    <n v="1400"/>
    <s v="52-86"/>
    <s v="Public Water,Gas,Septic"/>
    <s v="SEPTIC"/>
    <s v="SEPTIC"/>
    <n v="1400"/>
    <m/>
    <m/>
    <n v="1"/>
    <n v="1"/>
    <n v="2"/>
    <n v="1624"/>
    <n v="1.75"/>
    <m/>
    <m/>
    <m/>
    <m/>
    <m/>
    <m/>
    <m/>
    <m/>
    <m/>
    <m/>
    <n v="1"/>
    <n v="9.68"/>
    <n v="1"/>
    <s v="Wareham River West"/>
    <n v="44"/>
  </r>
  <r>
    <s v="34-1008"/>
    <m/>
    <x v="0"/>
    <s v="35 LONG BCH RD"/>
    <n v="109"/>
    <s v="KNOPF TED"/>
    <s v="R60"/>
    <s v="MULTI HSES"/>
    <s v="34//1008//"/>
    <n v="3.9786100000000002"/>
    <n v="3"/>
    <n v="3"/>
    <n v="3"/>
    <n v="3"/>
    <s v="SEPTIC"/>
    <n v="0"/>
    <n v="0"/>
    <n v="0"/>
    <s v="YES"/>
    <n v="0"/>
    <s v="34-1008"/>
    <s v="Well,Septic"/>
    <s v="SEPTIC"/>
    <s v="SEPTIC"/>
    <n v="0"/>
    <m/>
    <m/>
    <n v="3"/>
    <n v="3"/>
    <n v="4"/>
    <n v="4636"/>
    <n v="2"/>
    <m/>
    <m/>
    <m/>
    <m/>
    <m/>
    <m/>
    <m/>
    <m/>
    <m/>
    <m/>
    <n v="1"/>
    <n v="29.04"/>
    <n v="1"/>
    <s v="Wareham River South"/>
    <n v="47"/>
  </r>
  <r>
    <s v="52-20"/>
    <m/>
    <x v="0"/>
    <s v="19 CONNEHASSET RD"/>
    <n v="101"/>
    <s v="WILLIAMS HERBERT S JR"/>
    <s v="R30"/>
    <s v="ONE FAMILY"/>
    <s v="52//20//"/>
    <n v="0.17065"/>
    <n v="1"/>
    <n v="1"/>
    <n v="1"/>
    <n v="1"/>
    <s v="SEPTIC"/>
    <n v="0"/>
    <n v="1"/>
    <n v="13200"/>
    <s v="YES"/>
    <n v="13200"/>
    <s v="52-20"/>
    <s v="Public Water,Septic"/>
    <s v="SEPTIC"/>
    <s v="SEPTIC"/>
    <n v="13200"/>
    <m/>
    <m/>
    <n v="1"/>
    <n v="1"/>
    <n v="2"/>
    <n v="950"/>
    <n v="1"/>
    <m/>
    <m/>
    <m/>
    <m/>
    <m/>
    <m/>
    <m/>
    <m/>
    <m/>
    <m/>
    <n v="2"/>
    <n v="9.68"/>
    <n v="1"/>
    <s v="Wareham River West"/>
    <n v="44"/>
  </r>
  <r>
    <s v="54-7-3"/>
    <m/>
    <x v="0"/>
    <s v="TWINS BEACH LN"/>
    <n v="106"/>
    <s v="BLAGDEN SCOTT M TRUSTEE"/>
    <s v="R30"/>
    <s v="AC LND IMP  MDL-00"/>
    <s v="54//7/3/"/>
    <n v="0.33739999999999998"/>
    <n v="0"/>
    <n v="0"/>
    <n v="0"/>
    <n v="0"/>
    <m/>
    <n v="0"/>
    <n v="0"/>
    <n v="0"/>
    <s v="YES"/>
    <n v="0"/>
    <s v="54-7-3"/>
    <m/>
    <m/>
    <m/>
    <n v="0"/>
    <m/>
    <m/>
    <n v="0"/>
    <n v="0"/>
    <n v="0"/>
    <n v="0"/>
    <n v="0"/>
    <m/>
    <m/>
    <m/>
    <m/>
    <m/>
    <m/>
    <m/>
    <m/>
    <m/>
    <m/>
    <n v="1"/>
    <n v="0"/>
    <n v="1"/>
    <s v="Wareham River West"/>
    <n v="44"/>
  </r>
  <r>
    <s v="52-21"/>
    <m/>
    <x v="0"/>
    <s v="16 CONNEHASSETT RD"/>
    <n v="101"/>
    <s v="WATTS RICHARD A"/>
    <s v="R30"/>
    <s v="ONE FAMILY"/>
    <s v="52//21//"/>
    <n v="0.18704999999999999"/>
    <n v="1"/>
    <n v="1"/>
    <n v="1"/>
    <n v="1"/>
    <s v="SEPTIC"/>
    <n v="0"/>
    <n v="1"/>
    <n v="400"/>
    <s v="YES"/>
    <n v="400"/>
    <s v="52-21"/>
    <s v="Public Water,Septic"/>
    <s v="SEPTIC"/>
    <s v="SEPTIC"/>
    <n v="400"/>
    <m/>
    <m/>
    <n v="1"/>
    <n v="1"/>
    <n v="2"/>
    <n v="584"/>
    <n v="1"/>
    <m/>
    <m/>
    <m/>
    <m/>
    <m/>
    <m/>
    <m/>
    <m/>
    <m/>
    <m/>
    <n v="2"/>
    <n v="9.68"/>
    <n v="1"/>
    <s v="Wareham River West"/>
    <n v="44"/>
  </r>
  <r>
    <s v="52-87"/>
    <m/>
    <x v="0"/>
    <s v="22 SIPPICAN RD"/>
    <n v="101"/>
    <s v="TAYLOR DONNA LEE"/>
    <s v="R30"/>
    <s v="ONE FAMILY"/>
    <s v="52//87//"/>
    <n v="0.13880000000000001"/>
    <n v="1"/>
    <n v="1"/>
    <n v="1"/>
    <n v="1"/>
    <s v="SEPTIC"/>
    <n v="0"/>
    <n v="1"/>
    <n v="1800"/>
    <s v="YES"/>
    <n v="1800"/>
    <s v="52-87"/>
    <s v="Public Water,Gas,Septic"/>
    <s v="SEPTIC"/>
    <s v="SEPTIC"/>
    <n v="1800"/>
    <m/>
    <m/>
    <n v="1"/>
    <n v="1"/>
    <n v="1"/>
    <n v="1248"/>
    <n v="1.3"/>
    <m/>
    <m/>
    <m/>
    <m/>
    <m/>
    <m/>
    <m/>
    <m/>
    <m/>
    <m/>
    <n v="1"/>
    <n v="9.68"/>
    <n v="1"/>
    <s v="Wareham River West"/>
    <n v="44"/>
  </r>
  <r>
    <s v="54-20"/>
    <m/>
    <x v="0"/>
    <s v="161 CROMESETT RD"/>
    <n v="101"/>
    <s v="BOUTIN LEONAUD G"/>
    <s v="R30"/>
    <s v="ONE FAMILY"/>
    <s v="54//20//"/>
    <n v="0.50331999999999999"/>
    <n v="1"/>
    <n v="1"/>
    <n v="1"/>
    <n v="1"/>
    <s v="SEPTIC"/>
    <n v="0"/>
    <n v="1"/>
    <n v="20400"/>
    <s v="YES"/>
    <n v="20400"/>
    <s v="54-20"/>
    <m/>
    <m/>
    <s v="SEPTIC"/>
    <n v="20400"/>
    <m/>
    <m/>
    <n v="1"/>
    <n v="1"/>
    <n v="3"/>
    <n v="2024"/>
    <n v="1"/>
    <m/>
    <m/>
    <m/>
    <m/>
    <m/>
    <m/>
    <m/>
    <m/>
    <m/>
    <m/>
    <n v="0"/>
    <n v="9.68"/>
    <n v="1"/>
    <s v="Wareham River West"/>
    <n v="44"/>
  </r>
  <r>
    <s v="52-1001"/>
    <m/>
    <x v="0"/>
    <s v="0 MARKS COVE RD"/>
    <n v="132"/>
    <s v="CROMESETT PARK IMPROV ASSOC"/>
    <s v="R30"/>
    <s v="RES ACLNUD  MDL-00"/>
    <s v="52//1001//"/>
    <n v="0.52946000000000004"/>
    <n v="0"/>
    <n v="0"/>
    <n v="0"/>
    <n v="0"/>
    <m/>
    <n v="0"/>
    <n v="0"/>
    <n v="0"/>
    <s v="YES"/>
    <n v="0"/>
    <s v="52-1001"/>
    <m/>
    <m/>
    <m/>
    <n v="0"/>
    <m/>
    <m/>
    <n v="0"/>
    <n v="0"/>
    <n v="0"/>
    <n v="0"/>
    <n v="0"/>
    <m/>
    <m/>
    <m/>
    <m/>
    <m/>
    <m/>
    <m/>
    <m/>
    <m/>
    <m/>
    <n v="0"/>
    <n v="0"/>
    <n v="1"/>
    <s v="Wareham River West"/>
    <n v="44"/>
  </r>
  <r>
    <s v="52-88"/>
    <m/>
    <x v="0"/>
    <s v="9 CEDAR ISLAND RD"/>
    <n v="109"/>
    <s v="DRAHEIM PETER R"/>
    <s v="R30"/>
    <s v="MULTI HSES"/>
    <s v="52//88//"/>
    <n v="0.16012000000000001"/>
    <n v="2"/>
    <n v="2"/>
    <n v="2"/>
    <n v="2"/>
    <s v="SEPTIC"/>
    <n v="0"/>
    <n v="1"/>
    <n v="5200"/>
    <s v="YES"/>
    <n v="5200"/>
    <s v="52-88"/>
    <s v="Public Water,Septic"/>
    <s v="SEPTIC"/>
    <s v="SEPTIC"/>
    <n v="5200"/>
    <m/>
    <m/>
    <n v="2"/>
    <n v="2"/>
    <n v="2"/>
    <n v="696"/>
    <n v="1"/>
    <m/>
    <m/>
    <m/>
    <m/>
    <m/>
    <m/>
    <m/>
    <m/>
    <m/>
    <m/>
    <n v="1"/>
    <n v="19.36"/>
    <n v="1"/>
    <s v="Wareham River West"/>
    <n v="44"/>
  </r>
  <r>
    <s v="52-19"/>
    <m/>
    <x v="0"/>
    <s v="18 CONNEHASSETT RD"/>
    <n v="101"/>
    <s v="BAHARIAN PAUL N TRUSTEE"/>
    <s v="R30"/>
    <s v="ONE FAMILY"/>
    <s v="52//19//"/>
    <n v="0.11334"/>
    <n v="1"/>
    <n v="1"/>
    <n v="1"/>
    <n v="1"/>
    <s v="SEPTIC"/>
    <n v="0"/>
    <n v="1"/>
    <n v="1900"/>
    <s v="YES"/>
    <n v="1900"/>
    <s v="52-19"/>
    <s v="Public Water,Gas,Septic"/>
    <s v="SEPTIC"/>
    <s v="SEPTIC"/>
    <n v="1900"/>
    <m/>
    <m/>
    <n v="1"/>
    <n v="1"/>
    <n v="2"/>
    <n v="1009"/>
    <n v="1.3"/>
    <m/>
    <m/>
    <m/>
    <m/>
    <m/>
    <m/>
    <m/>
    <m/>
    <m/>
    <m/>
    <n v="1"/>
    <n v="9.68"/>
    <n v="1"/>
    <s v="Wareham River West"/>
    <n v="44"/>
  </r>
  <r>
    <s v="52-1011"/>
    <m/>
    <x v="0"/>
    <s v="0 CONNEHASSETT RD"/>
    <n v="132"/>
    <s v="WATTS RICHARD A"/>
    <s v="R30"/>
    <s v="RES ACLNUD  MDL-00"/>
    <s v="52//1011//"/>
    <n v="9.11E-2"/>
    <n v="0"/>
    <n v="0"/>
    <n v="0"/>
    <n v="0"/>
    <m/>
    <n v="0"/>
    <n v="0"/>
    <n v="0"/>
    <s v="YES"/>
    <n v="0"/>
    <s v="52-1011"/>
    <m/>
    <m/>
    <m/>
    <n v="0"/>
    <m/>
    <m/>
    <n v="0"/>
    <n v="0"/>
    <n v="0"/>
    <n v="0"/>
    <n v="0"/>
    <m/>
    <m/>
    <m/>
    <m/>
    <m/>
    <m/>
    <m/>
    <m/>
    <m/>
    <m/>
    <n v="1"/>
    <n v="0"/>
    <n v="1"/>
    <s v="Wareham River West"/>
    <n v="44"/>
  </r>
  <r>
    <s v="54-7-2"/>
    <m/>
    <x v="0"/>
    <s v="1 TWINS BEACH LN"/>
    <n v="101"/>
    <s v="BLAGDEN SHAWN"/>
    <s v="R30"/>
    <s v="ONE FAMILY"/>
    <s v="54//7/2/"/>
    <n v="1.5557000000000001"/>
    <n v="1"/>
    <n v="1"/>
    <n v="1"/>
    <n v="1"/>
    <s v="SEPTIC"/>
    <n v="0"/>
    <n v="0"/>
    <n v="0"/>
    <s v="YES"/>
    <n v="0"/>
    <s v="54-7-2"/>
    <m/>
    <m/>
    <s v="SEPTIC"/>
    <n v="0"/>
    <m/>
    <m/>
    <n v="1"/>
    <n v="1"/>
    <n v="4"/>
    <n v="3248"/>
    <n v="2"/>
    <m/>
    <m/>
    <m/>
    <m/>
    <m/>
    <m/>
    <m/>
    <m/>
    <m/>
    <m/>
    <n v="1"/>
    <n v="9.68"/>
    <n v="1"/>
    <s v="Wareham River West"/>
    <n v="44"/>
  </r>
  <r>
    <s v="52-89"/>
    <m/>
    <x v="0"/>
    <s v="11 CEDAR ISLAND RD"/>
    <n v="101"/>
    <s v="DRISCOLL SHEILA L"/>
    <s v="R30"/>
    <s v="ONE FAMILY"/>
    <s v="52//89//"/>
    <n v="0.18714"/>
    <n v="1"/>
    <n v="1"/>
    <n v="1"/>
    <n v="1"/>
    <s v="SEPTIC"/>
    <n v="0"/>
    <n v="1"/>
    <n v="4400"/>
    <s v="YES"/>
    <n v="4400"/>
    <s v="52-89"/>
    <s v="Public Water,Septic"/>
    <s v="SEPTIC"/>
    <s v="SEPTIC"/>
    <n v="4400"/>
    <m/>
    <m/>
    <n v="1"/>
    <n v="1"/>
    <n v="2"/>
    <n v="1104"/>
    <n v="1"/>
    <m/>
    <m/>
    <m/>
    <m/>
    <m/>
    <m/>
    <m/>
    <m/>
    <m/>
    <m/>
    <n v="1"/>
    <n v="9.68"/>
    <n v="1"/>
    <s v="Wareham River West"/>
    <n v="44"/>
  </r>
  <r>
    <s v="54-14"/>
    <m/>
    <x v="0"/>
    <s v="157 CROMESETT RD"/>
    <n v="101"/>
    <s v="LEVITT KENNETH"/>
    <s v="R30"/>
    <s v="ONE FAMILY"/>
    <s v="54//14//"/>
    <n v="0.65203999999999995"/>
    <n v="1"/>
    <n v="1"/>
    <n v="1"/>
    <n v="1"/>
    <s v="SEPTIC"/>
    <n v="0"/>
    <n v="0"/>
    <n v="0"/>
    <s v="YES"/>
    <n v="0"/>
    <s v="54-14"/>
    <s v=",Septic"/>
    <s v="SEWER"/>
    <s v="SEPTIC"/>
    <n v="0"/>
    <m/>
    <m/>
    <n v="1"/>
    <n v="1"/>
    <n v="4"/>
    <n v="2696"/>
    <n v="2"/>
    <m/>
    <m/>
    <m/>
    <m/>
    <m/>
    <m/>
    <m/>
    <m/>
    <m/>
    <m/>
    <n v="1"/>
    <n v="9.68"/>
    <n v="1"/>
    <s v="Wareham River West"/>
    <n v="44"/>
  </r>
  <r>
    <s v="52-1012"/>
    <m/>
    <x v="0"/>
    <s v="12 CEDAR ISLAND RD"/>
    <n v="132"/>
    <s v="BAHARIAN PAUL N TRUSTEE"/>
    <s v="R30"/>
    <s v="RES ACLNUD  MDL-00"/>
    <s v="52//1012//"/>
    <n v="3.2530000000000003E-2"/>
    <n v="0"/>
    <n v="0"/>
    <n v="0"/>
    <n v="0"/>
    <m/>
    <n v="0"/>
    <n v="0"/>
    <n v="0"/>
    <s v="YES"/>
    <n v="0"/>
    <s v="52-1012"/>
    <m/>
    <m/>
    <m/>
    <n v="0"/>
    <m/>
    <m/>
    <n v="0"/>
    <n v="0"/>
    <n v="0"/>
    <n v="0"/>
    <n v="0"/>
    <m/>
    <m/>
    <m/>
    <m/>
    <m/>
    <m/>
    <m/>
    <m/>
    <m/>
    <m/>
    <n v="1"/>
    <n v="0"/>
    <n v="1"/>
    <s v="Wareham River West"/>
    <n v="44"/>
  </r>
  <r>
    <s v="52-90"/>
    <m/>
    <x v="0"/>
    <s v="13 CEDAR ISLAND RD"/>
    <n v="106"/>
    <s v="BAHARIAN PAUL N TRUSTEE"/>
    <s v="R30"/>
    <s v="AC LND IMP  MDL-00"/>
    <s v="52//90//"/>
    <n v="0.26056000000000001"/>
    <n v="0"/>
    <n v="0"/>
    <n v="0"/>
    <n v="0"/>
    <m/>
    <n v="0"/>
    <n v="0"/>
    <n v="0"/>
    <s v="YES"/>
    <n v="0"/>
    <s v="52-90"/>
    <m/>
    <m/>
    <m/>
    <n v="0"/>
    <m/>
    <m/>
    <n v="0"/>
    <n v="0"/>
    <n v="0"/>
    <n v="0"/>
    <n v="0"/>
    <m/>
    <m/>
    <m/>
    <m/>
    <m/>
    <m/>
    <m/>
    <m/>
    <m/>
    <m/>
    <n v="2"/>
    <n v="0"/>
    <n v="1"/>
    <s v="Wareham River West"/>
    <n v="44"/>
  </r>
  <r>
    <s v="54-15"/>
    <m/>
    <x v="0"/>
    <s v="153 CROMESETT RD"/>
    <n v="101"/>
    <s v="LEARY ROGER C JR"/>
    <s v="R30"/>
    <s v="ONE FAMILY"/>
    <s v="54//15//"/>
    <n v="0.96455999999999997"/>
    <n v="1"/>
    <n v="1"/>
    <n v="1"/>
    <n v="1"/>
    <s v="SEPTIC"/>
    <n v="0"/>
    <n v="1"/>
    <n v="19300"/>
    <s v="YES"/>
    <n v="19300"/>
    <s v="54-15"/>
    <m/>
    <m/>
    <s v="SEPTIC"/>
    <n v="19300"/>
    <m/>
    <m/>
    <n v="1"/>
    <n v="1"/>
    <n v="3"/>
    <n v="3384"/>
    <n v="2"/>
    <m/>
    <m/>
    <m/>
    <m/>
    <m/>
    <m/>
    <m/>
    <m/>
    <m/>
    <m/>
    <n v="1"/>
    <n v="9.68"/>
    <n v="1"/>
    <s v="Wareham River West"/>
    <n v="44"/>
  </r>
  <r>
    <s v="52-1013"/>
    <m/>
    <x v="0"/>
    <s v="15 CEDAR ISLAND RD"/>
    <n v="132"/>
    <s v="BAHARIAN PAUL N TRUSTEE"/>
    <s v="R30"/>
    <s v="RES ACLNUD  MDL-00"/>
    <s v="52//1013//"/>
    <n v="5.0639999999999998E-2"/>
    <n v="0"/>
    <n v="0"/>
    <n v="0"/>
    <n v="0"/>
    <m/>
    <n v="0"/>
    <n v="0"/>
    <n v="0"/>
    <s v="YES"/>
    <n v="0"/>
    <s v="52-1013"/>
    <m/>
    <m/>
    <m/>
    <n v="0"/>
    <m/>
    <m/>
    <n v="0"/>
    <n v="0"/>
    <n v="0"/>
    <n v="0"/>
    <n v="0"/>
    <m/>
    <m/>
    <m/>
    <m/>
    <m/>
    <m/>
    <m/>
    <m/>
    <m/>
    <m/>
    <n v="1"/>
    <n v="0"/>
    <n v="1"/>
    <s v="Wareham River West"/>
    <n v="44"/>
  </r>
  <r>
    <s v="54-6"/>
    <m/>
    <x v="0"/>
    <s v="5 TWINS BEACH LN"/>
    <n v="101"/>
    <s v="MARSHALL-GADY JENNIFER A"/>
    <s v="R30"/>
    <s v="ONE FAMILY"/>
    <s v="54//6//"/>
    <n v="1.4969699999999999"/>
    <n v="1"/>
    <n v="1"/>
    <n v="1"/>
    <n v="1"/>
    <s v="SEPTIC"/>
    <n v="0"/>
    <n v="1"/>
    <n v="26300"/>
    <s v="YES"/>
    <n v="26300"/>
    <s v="54-6"/>
    <m/>
    <m/>
    <s v="SEPTIC"/>
    <n v="26300"/>
    <m/>
    <m/>
    <n v="1"/>
    <n v="1"/>
    <n v="4"/>
    <n v="3731"/>
    <n v="1.75"/>
    <m/>
    <m/>
    <m/>
    <m/>
    <m/>
    <m/>
    <m/>
    <m/>
    <m/>
    <m/>
    <n v="1"/>
    <n v="9.68"/>
    <n v="1"/>
    <s v="Wareham River West"/>
    <n v="44"/>
  </r>
  <r>
    <s v="54-7-1"/>
    <m/>
    <x v="0"/>
    <s v="3 TWINS BEACH LN"/>
    <n v="101"/>
    <s v="SANDERS DONALD GARNETT"/>
    <s v="R30"/>
    <s v="ONE FAMILY"/>
    <s v="54//7/1/"/>
    <n v="1.4250499999999999"/>
    <n v="1"/>
    <n v="1"/>
    <n v="1"/>
    <n v="1"/>
    <s v="SEPTIC"/>
    <n v="0"/>
    <n v="0"/>
    <n v="0"/>
    <s v="YES"/>
    <n v="0"/>
    <s v="54-7-1"/>
    <m/>
    <m/>
    <s v="SEPTIC"/>
    <n v="0"/>
    <m/>
    <m/>
    <n v="1"/>
    <n v="1"/>
    <n v="2"/>
    <n v="2010"/>
    <n v="1"/>
    <m/>
    <m/>
    <m/>
    <m/>
    <m/>
    <m/>
    <m/>
    <m/>
    <m/>
    <m/>
    <n v="1"/>
    <n v="9.68"/>
    <n v="1"/>
    <s v="Wareham River West"/>
    <n v="44"/>
  </r>
  <r>
    <s v="50B-1-1014"/>
    <m/>
    <x v="0"/>
    <s v="0 FEARING ST  OFF"/>
    <n v="132"/>
    <s v="HABCHI JEAN T4RUSTEE OF"/>
    <s v="R30"/>
    <s v="RES ACLNUD  MDL-00"/>
    <s v="50/B1/1014//"/>
    <n v="3.3660000000000002E-2"/>
    <n v="0"/>
    <n v="0"/>
    <n v="0"/>
    <n v="0"/>
    <m/>
    <n v="0"/>
    <n v="0"/>
    <n v="0"/>
    <s v="YES"/>
    <n v="0"/>
    <s v="50B-1-1014"/>
    <m/>
    <m/>
    <m/>
    <n v="0"/>
    <m/>
    <m/>
    <n v="0"/>
    <n v="0"/>
    <n v="0"/>
    <n v="0"/>
    <n v="0"/>
    <m/>
    <m/>
    <m/>
    <m/>
    <m/>
    <m/>
    <m/>
    <m/>
    <m/>
    <m/>
    <n v="0"/>
    <n v="0"/>
    <n v="1"/>
    <s v="Wareham River West"/>
    <n v="44"/>
  </r>
  <r>
    <s v="50B-1-1"/>
    <m/>
    <x v="0"/>
    <s v="0 MURPHY ST"/>
    <n v="131"/>
    <s v="HABCHI JEAN TRUSTTE OF"/>
    <s v="R30"/>
    <s v="RES ACLNPO  MDL-00"/>
    <s v="50/B1/1//"/>
    <n v="0.39672000000000002"/>
    <n v="0"/>
    <n v="0"/>
    <n v="0"/>
    <n v="0"/>
    <m/>
    <n v="0"/>
    <n v="0"/>
    <n v="0"/>
    <s v="NO_W1"/>
    <n v="0"/>
    <s v="50B-1-1"/>
    <m/>
    <m/>
    <m/>
    <n v="0"/>
    <m/>
    <m/>
    <n v="0"/>
    <n v="0"/>
    <n v="0"/>
    <n v="0"/>
    <n v="0"/>
    <m/>
    <m/>
    <m/>
    <m/>
    <m/>
    <m/>
    <m/>
    <m/>
    <m/>
    <m/>
    <n v="5"/>
    <n v="0"/>
    <n v="1"/>
    <s v="Wareham River West"/>
    <n v="44"/>
  </r>
  <r>
    <s v="50B-1-1018A"/>
    <m/>
    <x v="0"/>
    <s v="0 RANGE AVE"/>
    <n v="903"/>
    <s v="TOWN OF WAREHAM"/>
    <s v="R30"/>
    <s v="TAX POSS  MDL-00"/>
    <s v="50/B1/1018/A/"/>
    <n v="0.16208"/>
    <n v="0"/>
    <n v="0"/>
    <n v="0"/>
    <n v="0"/>
    <m/>
    <n v="0"/>
    <n v="0"/>
    <n v="0"/>
    <s v="YES"/>
    <n v="0"/>
    <s v="50B-1-1018A"/>
    <m/>
    <m/>
    <m/>
    <n v="0"/>
    <m/>
    <m/>
    <n v="0"/>
    <n v="0"/>
    <n v="0"/>
    <n v="0"/>
    <n v="0"/>
    <m/>
    <m/>
    <m/>
    <m/>
    <m/>
    <m/>
    <m/>
    <m/>
    <m/>
    <m/>
    <n v="0"/>
    <n v="0"/>
    <n v="1"/>
    <s v="Wareham River West"/>
    <n v="44"/>
  </r>
  <r>
    <s v="35-M2"/>
    <m/>
    <x v="0"/>
    <s v="31 TOWHEE RD"/>
    <n v="131"/>
    <s v="HERRING H JAMES"/>
    <s v="R60"/>
    <s v="RES ACLNPO  MDL-00"/>
    <s v="35//M2//"/>
    <n v="9.0786700000000007"/>
    <n v="0"/>
    <n v="0"/>
    <n v="0"/>
    <n v="0"/>
    <m/>
    <n v="0"/>
    <n v="0"/>
    <n v="0"/>
    <s v="YES"/>
    <n v="0"/>
    <s v="35-M2"/>
    <m/>
    <m/>
    <m/>
    <n v="0"/>
    <m/>
    <m/>
    <n v="0"/>
    <n v="0"/>
    <n v="0"/>
    <n v="0"/>
    <n v="0"/>
    <m/>
    <m/>
    <m/>
    <m/>
    <m/>
    <m/>
    <m/>
    <m/>
    <m/>
    <m/>
    <n v="1"/>
    <n v="0"/>
    <n v="1"/>
    <s v="Wareham River South"/>
    <n v="47"/>
  </r>
  <r>
    <s v="33-IB"/>
    <m/>
    <x v="0"/>
    <s v="16 TOWHEE RD"/>
    <n v="905"/>
    <s v="INDIAN NECK LAND CONSERVATION"/>
    <s v="R60"/>
    <s v="CHAR ORG  MDL-00"/>
    <s v="33//IB//"/>
    <n v="2.7056800000000001"/>
    <n v="0"/>
    <n v="0"/>
    <n v="0"/>
    <n v="0"/>
    <m/>
    <n v="0"/>
    <n v="0"/>
    <n v="0"/>
    <s v="YES"/>
    <n v="0"/>
    <s v="33-IB"/>
    <m/>
    <m/>
    <m/>
    <n v="0"/>
    <s v="CR"/>
    <s v="YES"/>
    <n v="0"/>
    <n v="0"/>
    <n v="0"/>
    <n v="0"/>
    <n v="0"/>
    <m/>
    <m/>
    <m/>
    <m/>
    <m/>
    <m/>
    <m/>
    <m/>
    <m/>
    <m/>
    <n v="1"/>
    <n v="0"/>
    <n v="1"/>
    <s v="Wareham River South"/>
    <n v="47"/>
  </r>
  <r>
    <s v="52-1002"/>
    <m/>
    <x v="0"/>
    <s v="0 CROMESETT RD  OFF"/>
    <n v="903"/>
    <s v="TOWN OF WAREHAM"/>
    <s v="R30"/>
    <s v="MUNICIPAL  MDL-00"/>
    <s v="52//1002//"/>
    <n v="0.97302999999999995"/>
    <n v="0"/>
    <n v="0"/>
    <n v="0"/>
    <n v="0"/>
    <m/>
    <n v="0"/>
    <n v="0"/>
    <n v="0"/>
    <s v="YES"/>
    <n v="0"/>
    <s v="52-1002"/>
    <m/>
    <m/>
    <m/>
    <n v="0"/>
    <s v="fee simple"/>
    <s v="YES"/>
    <n v="0"/>
    <n v="0"/>
    <n v="0"/>
    <n v="0"/>
    <n v="0"/>
    <m/>
    <m/>
    <m/>
    <m/>
    <m/>
    <m/>
    <m/>
    <m/>
    <m/>
    <m/>
    <n v="0"/>
    <n v="0"/>
    <n v="1"/>
    <s v="ESTUARY"/>
    <n v="0"/>
  </r>
  <r>
    <s v="54-4"/>
    <m/>
    <x v="0"/>
    <s v="150 CROMESETT RD"/>
    <n v="131"/>
    <s v="ARNOLD ROBERT J"/>
    <s v="R30"/>
    <s v="RES ACLNPO  MDL-00"/>
    <s v="54//4//"/>
    <n v="1.24501"/>
    <n v="0"/>
    <n v="0"/>
    <n v="0"/>
    <n v="0"/>
    <m/>
    <n v="0"/>
    <n v="0"/>
    <n v="0"/>
    <s v="YES"/>
    <n v="0"/>
    <s v="54-4"/>
    <m/>
    <m/>
    <m/>
    <n v="0"/>
    <m/>
    <m/>
    <n v="0"/>
    <n v="0"/>
    <n v="0"/>
    <n v="0"/>
    <n v="0"/>
    <m/>
    <m/>
    <m/>
    <m/>
    <m/>
    <m/>
    <m/>
    <m/>
    <m/>
    <m/>
    <n v="1"/>
    <n v="0"/>
    <n v="1"/>
    <s v="Wareham River West"/>
    <n v="44"/>
  </r>
  <r>
    <s v="54-5"/>
    <m/>
    <x v="0"/>
    <s v="156 CROMESETT RD"/>
    <n v="101"/>
    <s v="POND IRENE M TRUSTEE OF NYSSA"/>
    <s v="R30"/>
    <s v="ONE FAMILY"/>
    <s v="54//5//"/>
    <n v="1.4168499999999999"/>
    <n v="1"/>
    <n v="1"/>
    <n v="1"/>
    <n v="1"/>
    <s v="SEPTIC"/>
    <n v="0"/>
    <n v="1"/>
    <n v="4400"/>
    <s v="YES"/>
    <n v="4400"/>
    <s v="54-5"/>
    <m/>
    <m/>
    <s v="SEPTIC"/>
    <n v="4400"/>
    <m/>
    <m/>
    <n v="1"/>
    <n v="1"/>
    <n v="3"/>
    <n v="2420"/>
    <n v="1.5"/>
    <m/>
    <m/>
    <m/>
    <m/>
    <m/>
    <m/>
    <m/>
    <m/>
    <m/>
    <m/>
    <n v="1"/>
    <n v="9.68"/>
    <n v="1"/>
    <s v="Wareham River West"/>
    <n v="44"/>
  </r>
  <r>
    <s v="UNK1361"/>
    <s v="FEE"/>
    <x v="0"/>
    <s v="PRESERVATION LN"/>
    <n v="0"/>
    <m/>
    <m/>
    <m/>
    <m/>
    <n v="1.0203100000000001"/>
    <n v="0"/>
    <n v="0"/>
    <n v="0"/>
    <n v="0"/>
    <m/>
    <n v="0"/>
    <n v="0"/>
    <n v="0"/>
    <s v="NO_W2"/>
    <n v="0"/>
    <m/>
    <m/>
    <m/>
    <m/>
    <n v="0"/>
    <m/>
    <m/>
    <n v="0"/>
    <n v="0"/>
    <n v="0"/>
    <n v="0"/>
    <n v="0"/>
    <s v="Not in new Assr DB, Makepe?, old info"/>
    <m/>
    <m/>
    <m/>
    <m/>
    <m/>
    <m/>
    <m/>
    <m/>
    <m/>
    <n v="1"/>
    <n v="0"/>
    <n v="1"/>
    <s v="Wareham River West"/>
    <n v="44"/>
  </r>
  <r>
    <s v="LAND_NOPARC"/>
    <m/>
    <x v="0"/>
    <m/>
    <n v="0"/>
    <m/>
    <m/>
    <m/>
    <m/>
    <n v="4.2470000000000001E-2"/>
    <n v="0"/>
    <n v="0"/>
    <n v="0"/>
    <n v="0"/>
    <m/>
    <n v="0"/>
    <n v="0"/>
    <n v="0"/>
    <s v="NO"/>
    <n v="0"/>
    <m/>
    <m/>
    <m/>
    <m/>
    <n v="0"/>
    <m/>
    <m/>
    <n v="0"/>
    <n v="0"/>
    <n v="0"/>
    <n v="0"/>
    <n v="0"/>
    <m/>
    <m/>
    <m/>
    <m/>
    <m/>
    <m/>
    <m/>
    <m/>
    <m/>
    <m/>
    <n v="0"/>
    <n v="0"/>
    <n v="1"/>
    <s v="ESTUARY"/>
    <n v="0"/>
  </r>
  <r>
    <s v="34-D"/>
    <m/>
    <x v="0"/>
    <s v="30 LONG BCH RD"/>
    <n v="131"/>
    <s v="HURD GEORGE N"/>
    <s v="R60"/>
    <s v="RES ACLNPO  MDL-00"/>
    <s v="34///D/"/>
    <n v="2.56772"/>
    <n v="0"/>
    <n v="0"/>
    <n v="0"/>
    <n v="0"/>
    <m/>
    <n v="0"/>
    <n v="0"/>
    <n v="0"/>
    <s v="YES"/>
    <n v="0"/>
    <s v="34-D"/>
    <m/>
    <m/>
    <m/>
    <n v="0"/>
    <m/>
    <m/>
    <n v="0"/>
    <n v="0"/>
    <n v="0"/>
    <n v="0"/>
    <n v="0"/>
    <m/>
    <m/>
    <m/>
    <m/>
    <m/>
    <m/>
    <m/>
    <m/>
    <m/>
    <m/>
    <n v="1"/>
    <n v="0"/>
    <n v="1"/>
    <s v="Wareham River South"/>
    <n v="47"/>
  </r>
  <r>
    <s v="50B-1-1"/>
    <m/>
    <x v="0"/>
    <s v="0 MURPHY ST"/>
    <n v="131"/>
    <s v="HABCHI JEAN TRUSTTE OF"/>
    <s v="R30"/>
    <s v="RES ACLNPO  MDL-00"/>
    <s v="50/B1/1//"/>
    <n v="0.51739000000000002"/>
    <n v="0"/>
    <n v="0"/>
    <n v="0"/>
    <n v="0"/>
    <m/>
    <n v="0"/>
    <n v="0"/>
    <n v="0"/>
    <s v="NO_W1"/>
    <n v="0"/>
    <s v="50B-1-1"/>
    <m/>
    <m/>
    <m/>
    <n v="0"/>
    <m/>
    <m/>
    <n v="0"/>
    <n v="0"/>
    <n v="0"/>
    <n v="0"/>
    <n v="0"/>
    <m/>
    <m/>
    <m/>
    <m/>
    <m/>
    <m/>
    <m/>
    <m/>
    <m/>
    <m/>
    <n v="5"/>
    <n v="0"/>
    <n v="1"/>
    <s v="Wareham River West"/>
    <n v="44"/>
  </r>
  <r>
    <s v="54-2"/>
    <m/>
    <x v="0"/>
    <s v="140 CROMESETT RD"/>
    <n v="131"/>
    <s v="VEIGA JOHN J JR"/>
    <s v="R30"/>
    <s v="RES ACLNPO  MDL-00"/>
    <s v="54//2//"/>
    <n v="0.99382000000000004"/>
    <n v="0"/>
    <n v="1"/>
    <n v="0"/>
    <n v="1"/>
    <m/>
    <n v="0"/>
    <n v="1"/>
    <n v="20200"/>
    <s v="YES"/>
    <n v="0"/>
    <s v="54-2"/>
    <m/>
    <m/>
    <s v="SEPTIC"/>
    <n v="20200"/>
    <m/>
    <m/>
    <n v="0"/>
    <n v="1"/>
    <n v="0"/>
    <n v="0"/>
    <n v="0"/>
    <m/>
    <m/>
    <m/>
    <m/>
    <m/>
    <m/>
    <m/>
    <m/>
    <m/>
    <m/>
    <n v="1"/>
    <n v="0"/>
    <n v="1"/>
    <s v="Wareham River West"/>
    <n v="44"/>
  </r>
  <r>
    <s v="54-3"/>
    <m/>
    <x v="0"/>
    <s v="146 CROMESETT RD"/>
    <n v="131"/>
    <s v="POOLE W RICHMOND ET AL"/>
    <s v="R30"/>
    <s v="RES ACLNPO  MDL-00"/>
    <s v="54//3//"/>
    <n v="1.3473200000000001"/>
    <n v="0"/>
    <n v="0"/>
    <n v="0"/>
    <n v="0"/>
    <m/>
    <n v="0"/>
    <n v="0"/>
    <n v="0"/>
    <s v="YES"/>
    <n v="0"/>
    <s v="54-3"/>
    <m/>
    <m/>
    <m/>
    <n v="0"/>
    <m/>
    <m/>
    <n v="0"/>
    <n v="0"/>
    <n v="0"/>
    <n v="0"/>
    <n v="0"/>
    <m/>
    <m/>
    <m/>
    <m/>
    <m/>
    <m/>
    <m/>
    <m/>
    <m/>
    <m/>
    <n v="1"/>
    <n v="0"/>
    <n v="1"/>
    <s v="Wareham River West"/>
    <n v="44"/>
  </r>
  <r>
    <s v="UNK1362"/>
    <s v="FEE"/>
    <x v="0"/>
    <s v="PRESERVATION LN"/>
    <n v="0"/>
    <m/>
    <m/>
    <m/>
    <m/>
    <n v="0.79146000000000005"/>
    <n v="0"/>
    <n v="0"/>
    <n v="0"/>
    <n v="0"/>
    <m/>
    <n v="0"/>
    <n v="0"/>
    <n v="0"/>
    <s v="NO_W2"/>
    <n v="0"/>
    <m/>
    <m/>
    <m/>
    <m/>
    <n v="0"/>
    <m/>
    <m/>
    <n v="0"/>
    <n v="0"/>
    <n v="0"/>
    <n v="0"/>
    <n v="0"/>
    <s v="Not in new Assr DB, Makepe?, old info"/>
    <m/>
    <m/>
    <m/>
    <m/>
    <m/>
    <m/>
    <m/>
    <m/>
    <m/>
    <n v="1"/>
    <n v="0"/>
    <n v="1"/>
    <s v="Wareham River West"/>
    <n v="44"/>
  </r>
  <r>
    <s v="50B-1-1"/>
    <m/>
    <x v="0"/>
    <s v="0 MURPHY ST"/>
    <n v="131"/>
    <s v="HABCHI JEAN TRUSTTE OF"/>
    <s v="R30"/>
    <s v="RES ACLNPO  MDL-00"/>
    <s v="50/B1/1//"/>
    <n v="0.47796"/>
    <n v="0"/>
    <n v="0"/>
    <n v="0"/>
    <n v="0"/>
    <m/>
    <n v="0"/>
    <n v="0"/>
    <n v="0"/>
    <s v="NO_W1"/>
    <n v="0"/>
    <s v="50B-1-1"/>
    <m/>
    <m/>
    <m/>
    <n v="0"/>
    <m/>
    <m/>
    <n v="0"/>
    <n v="0"/>
    <n v="0"/>
    <n v="0"/>
    <n v="0"/>
    <m/>
    <m/>
    <m/>
    <m/>
    <m/>
    <m/>
    <m/>
    <m/>
    <m/>
    <m/>
    <n v="4"/>
    <n v="0"/>
    <n v="1"/>
    <s v="Wareham River West"/>
    <n v="44"/>
  </r>
  <r>
    <s v="50B-1-1"/>
    <m/>
    <x v="0"/>
    <s v="0 MURPHY ST"/>
    <n v="131"/>
    <s v="HABCHI JEAN TRUSTTE OF"/>
    <s v="R30"/>
    <s v="RES ACLNPO  MDL-00"/>
    <s v="50/B1/1//"/>
    <n v="0.42462"/>
    <n v="0"/>
    <n v="0"/>
    <n v="0"/>
    <n v="0"/>
    <m/>
    <n v="0"/>
    <n v="0"/>
    <n v="0"/>
    <s v="NO_W1"/>
    <n v="0"/>
    <s v="50B-1-1"/>
    <m/>
    <m/>
    <m/>
    <n v="0"/>
    <m/>
    <m/>
    <n v="0"/>
    <n v="0"/>
    <n v="0"/>
    <n v="0"/>
    <n v="0"/>
    <m/>
    <m/>
    <m/>
    <m/>
    <m/>
    <m/>
    <m/>
    <m/>
    <m/>
    <m/>
    <n v="4"/>
    <n v="0"/>
    <n v="1"/>
    <s v="Wareham River West"/>
    <n v="44"/>
  </r>
  <r>
    <s v="50B-1-1014"/>
    <m/>
    <x v="0"/>
    <s v="0 FEARING ST  OFF"/>
    <n v="132"/>
    <s v="HABCHI JEAN T4RUSTEE OF"/>
    <s v="R30"/>
    <s v="RES ACLNUD  MDL-00"/>
    <s v="50/B1/1014//"/>
    <n v="0.32324000000000003"/>
    <n v="0"/>
    <n v="0"/>
    <n v="0"/>
    <n v="0"/>
    <m/>
    <n v="0"/>
    <n v="0"/>
    <n v="0"/>
    <s v="YES"/>
    <n v="0"/>
    <s v="50B-1-1014"/>
    <m/>
    <m/>
    <m/>
    <n v="0"/>
    <m/>
    <m/>
    <n v="0"/>
    <n v="0"/>
    <n v="0"/>
    <n v="0"/>
    <n v="0"/>
    <m/>
    <m/>
    <m/>
    <m/>
    <m/>
    <m/>
    <m/>
    <m/>
    <m/>
    <m/>
    <n v="4"/>
    <n v="0"/>
    <n v="1"/>
    <s v="Wareham River West"/>
    <n v="44"/>
  </r>
  <r>
    <s v="50B-1-1"/>
    <m/>
    <x v="0"/>
    <s v="0 MURPHY ST"/>
    <n v="131"/>
    <s v="HABCHI JEAN TRUSTTE OF"/>
    <s v="R30"/>
    <s v="RES ACLNPO  MDL-00"/>
    <s v="50/B1/1//"/>
    <n v="0.12372"/>
    <n v="0"/>
    <n v="0"/>
    <n v="0"/>
    <n v="0"/>
    <m/>
    <n v="0"/>
    <n v="0"/>
    <n v="0"/>
    <s v="NO_W1"/>
    <n v="0"/>
    <s v="50B-1-1"/>
    <m/>
    <m/>
    <m/>
    <n v="0"/>
    <m/>
    <m/>
    <n v="0"/>
    <n v="0"/>
    <n v="0"/>
    <n v="0"/>
    <n v="0"/>
    <m/>
    <m/>
    <m/>
    <m/>
    <m/>
    <m/>
    <m/>
    <m/>
    <m/>
    <m/>
    <n v="2"/>
    <n v="0"/>
    <n v="1"/>
    <s v="Wareham River West"/>
    <n v="44"/>
  </r>
  <r>
    <s v="UNK1363"/>
    <s v="FEE"/>
    <x v="0"/>
    <s v="PRESERVATION LN"/>
    <n v="0"/>
    <m/>
    <m/>
    <m/>
    <m/>
    <n v="1.0637399999999999"/>
    <n v="0"/>
    <n v="0"/>
    <n v="0"/>
    <n v="0"/>
    <m/>
    <n v="0"/>
    <n v="0"/>
    <n v="0"/>
    <s v="NO_W2"/>
    <n v="0"/>
    <m/>
    <m/>
    <m/>
    <m/>
    <n v="0"/>
    <m/>
    <m/>
    <n v="0"/>
    <n v="0"/>
    <n v="0"/>
    <n v="0"/>
    <n v="0"/>
    <s v="Not in new Assr DB, Makepe?, old info"/>
    <m/>
    <m/>
    <m/>
    <m/>
    <m/>
    <m/>
    <m/>
    <m/>
    <m/>
    <n v="1"/>
    <n v="0"/>
    <n v="1"/>
    <s v="Wareham River West"/>
    <n v="44"/>
  </r>
  <r>
    <s v="34-1011"/>
    <m/>
    <x v="0"/>
    <s v="0 LONG BCH RD  OFF"/>
    <n v="132"/>
    <s v="WOODWORTH STEWART C III&amp;TANNER"/>
    <s v="R60"/>
    <s v="RES ACLNUD  MDL-00"/>
    <s v="34//1011//"/>
    <n v="2.5370200000000001"/>
    <n v="0"/>
    <n v="0"/>
    <n v="0"/>
    <n v="0"/>
    <m/>
    <n v="0"/>
    <n v="0"/>
    <n v="0"/>
    <s v="YES"/>
    <n v="0"/>
    <s v="34-1011"/>
    <m/>
    <m/>
    <m/>
    <n v="0"/>
    <m/>
    <m/>
    <n v="0"/>
    <n v="0"/>
    <n v="0"/>
    <n v="0"/>
    <n v="0"/>
    <m/>
    <m/>
    <m/>
    <m/>
    <m/>
    <m/>
    <m/>
    <m/>
    <m/>
    <m/>
    <n v="1"/>
    <n v="0"/>
    <n v="1"/>
    <s v="Wareham River South"/>
    <n v="47"/>
  </r>
  <r>
    <s v="50B-1-67"/>
    <m/>
    <x v="0"/>
    <s v="0 LOTHROP AVE"/>
    <n v="132"/>
    <s v="BENNETT LYMAN E"/>
    <s v="R30"/>
    <s v="RES ACLNUD  MDL-00"/>
    <s v="50/B1/67//"/>
    <n v="0.14943999999999999"/>
    <n v="0"/>
    <n v="0"/>
    <n v="0"/>
    <n v="0"/>
    <m/>
    <n v="0"/>
    <n v="0"/>
    <n v="0"/>
    <s v="YES"/>
    <n v="0"/>
    <s v="50B-1-67"/>
    <m/>
    <m/>
    <m/>
    <n v="0"/>
    <m/>
    <m/>
    <n v="0"/>
    <n v="0"/>
    <n v="0"/>
    <n v="0"/>
    <n v="0"/>
    <m/>
    <m/>
    <m/>
    <m/>
    <m/>
    <m/>
    <m/>
    <m/>
    <m/>
    <m/>
    <n v="1"/>
    <n v="0"/>
    <n v="1"/>
    <s v="Wareham River West"/>
    <n v="44"/>
  </r>
  <r>
    <s v="UNK1360"/>
    <s v="FEE"/>
    <x v="0"/>
    <s v="PRESERVATION LN"/>
    <n v="0"/>
    <m/>
    <m/>
    <m/>
    <m/>
    <n v="8.4849999999999995E-2"/>
    <n v="0"/>
    <n v="0"/>
    <n v="0"/>
    <n v="0"/>
    <m/>
    <n v="0"/>
    <n v="0"/>
    <n v="0"/>
    <s v="NO_W2"/>
    <n v="0"/>
    <m/>
    <m/>
    <m/>
    <m/>
    <n v="0"/>
    <m/>
    <m/>
    <n v="0"/>
    <n v="0"/>
    <n v="0"/>
    <n v="0"/>
    <n v="0"/>
    <s v="Not in new Assr DB, Makepe?, old info"/>
    <m/>
    <m/>
    <m/>
    <m/>
    <m/>
    <m/>
    <m/>
    <m/>
    <m/>
    <n v="0"/>
    <n v="0"/>
    <n v="1"/>
    <s v="Wareham River West"/>
    <n v="44"/>
  </r>
  <r>
    <s v="50B-1-1018A"/>
    <m/>
    <x v="0"/>
    <s v="0 RANGE AVE"/>
    <n v="903"/>
    <s v="TOWN OF WAREHAM"/>
    <s v="R30"/>
    <s v="TAX POSS  MDL-00"/>
    <s v="50/B1/1018/A/"/>
    <n v="3.8739999999999997E-2"/>
    <n v="0"/>
    <n v="0"/>
    <n v="0"/>
    <n v="0"/>
    <m/>
    <n v="0"/>
    <n v="0"/>
    <n v="0"/>
    <s v="YES"/>
    <n v="0"/>
    <s v="50B-1-1018A"/>
    <m/>
    <m/>
    <m/>
    <n v="0"/>
    <m/>
    <m/>
    <n v="0"/>
    <n v="0"/>
    <n v="0"/>
    <n v="0"/>
    <n v="0"/>
    <m/>
    <m/>
    <m/>
    <m/>
    <m/>
    <m/>
    <m/>
    <m/>
    <m/>
    <m/>
    <n v="1"/>
    <n v="0"/>
    <n v="1"/>
    <s v="Wareham River West"/>
    <n v="44"/>
  </r>
  <r>
    <s v="UNK1359"/>
    <s v="FEE"/>
    <x v="0"/>
    <s v="PRESERVATION LN"/>
    <n v="0"/>
    <m/>
    <m/>
    <m/>
    <m/>
    <n v="2.1940000000000001E-2"/>
    <n v="0"/>
    <n v="0"/>
    <n v="0"/>
    <n v="0"/>
    <m/>
    <n v="0"/>
    <n v="0"/>
    <n v="0"/>
    <s v="NO_W2"/>
    <n v="0"/>
    <m/>
    <m/>
    <m/>
    <m/>
    <n v="0"/>
    <m/>
    <m/>
    <n v="0"/>
    <n v="0"/>
    <n v="0"/>
    <n v="0"/>
    <n v="0"/>
    <s v="Not in new Assr DB, Makepe?, old info"/>
    <m/>
    <m/>
    <m/>
    <m/>
    <m/>
    <m/>
    <m/>
    <m/>
    <m/>
    <n v="1"/>
    <n v="0"/>
    <n v="1"/>
    <s v="Wareham River West"/>
    <n v="44"/>
  </r>
  <r>
    <s v="UNK1364"/>
    <s v="FEE"/>
    <x v="0"/>
    <s v="PRESERVATION LN"/>
    <n v="0"/>
    <m/>
    <m/>
    <m/>
    <m/>
    <n v="0.29172999999999999"/>
    <n v="0"/>
    <n v="0"/>
    <n v="0"/>
    <n v="0"/>
    <m/>
    <n v="0"/>
    <n v="0"/>
    <n v="0"/>
    <s v="NO_W2"/>
    <n v="0"/>
    <m/>
    <m/>
    <m/>
    <m/>
    <n v="0"/>
    <m/>
    <m/>
    <n v="0"/>
    <n v="0"/>
    <n v="0"/>
    <n v="0"/>
    <n v="0"/>
    <s v="Not in new Assr DB, Makepe?, old info"/>
    <m/>
    <m/>
    <m/>
    <m/>
    <m/>
    <m/>
    <m/>
    <m/>
    <m/>
    <n v="1"/>
    <n v="0"/>
    <n v="1"/>
    <s v="Wareham River West"/>
    <n v="44"/>
  </r>
  <r>
    <s v="54-1017"/>
    <m/>
    <x v="0"/>
    <s v="0 CROMESETT RD  OFF"/>
    <n v="132"/>
    <s v="CROWLEY JOHN J"/>
    <s v="R30"/>
    <s v="RES ACLNUD  MDL-00"/>
    <s v="54//1017//"/>
    <n v="2.7990599999999999"/>
    <n v="0"/>
    <n v="0"/>
    <n v="0"/>
    <n v="0"/>
    <m/>
    <n v="0"/>
    <n v="0"/>
    <n v="0"/>
    <s v="YES"/>
    <n v="0"/>
    <s v="54-1017"/>
    <m/>
    <m/>
    <m/>
    <n v="0"/>
    <m/>
    <m/>
    <n v="0"/>
    <n v="0"/>
    <n v="0"/>
    <n v="0"/>
    <n v="0"/>
    <m/>
    <m/>
    <m/>
    <m/>
    <m/>
    <m/>
    <m/>
    <m/>
    <m/>
    <m/>
    <n v="1"/>
    <n v="0"/>
    <n v="1"/>
    <s v="Wareham River West"/>
    <n v="44"/>
  </r>
  <r>
    <s v="50A-C8"/>
    <m/>
    <x v="0"/>
    <s v="0 PLEASANT ST  OFF"/>
    <n v="132"/>
    <s v="VENDETTI JOSEPH L JR"/>
    <s v="R30"/>
    <s v="RES ACLNUD  MDL-00"/>
    <s v="50/A/C8//"/>
    <n v="1.6299999999999999E-3"/>
    <n v="0"/>
    <n v="0"/>
    <n v="0"/>
    <n v="0"/>
    <m/>
    <n v="0"/>
    <n v="0"/>
    <n v="0"/>
    <s v="YES"/>
    <n v="0"/>
    <s v="50A-C8"/>
    <m/>
    <m/>
    <m/>
    <n v="0"/>
    <m/>
    <m/>
    <n v="0"/>
    <n v="0"/>
    <n v="0"/>
    <n v="0"/>
    <n v="0"/>
    <m/>
    <m/>
    <m/>
    <m/>
    <m/>
    <m/>
    <m/>
    <m/>
    <m/>
    <m/>
    <n v="0"/>
    <n v="0"/>
    <n v="1"/>
    <s v="Wareham River West"/>
    <n v="44"/>
  </r>
  <r>
    <s v="50B-1-1"/>
    <m/>
    <x v="0"/>
    <s v="0 MURPHY ST"/>
    <n v="131"/>
    <s v="HABCHI JEAN TRUSTTE OF"/>
    <s v="R30"/>
    <s v="RES ACLNPO  MDL-00"/>
    <s v="50/B1/1//"/>
    <n v="0.33195000000000002"/>
    <n v="0"/>
    <n v="0"/>
    <n v="0"/>
    <n v="0"/>
    <m/>
    <n v="0"/>
    <n v="0"/>
    <n v="0"/>
    <s v="NO_W1"/>
    <n v="0"/>
    <s v="50B-1-1"/>
    <m/>
    <m/>
    <m/>
    <n v="0"/>
    <m/>
    <m/>
    <n v="0"/>
    <n v="0"/>
    <n v="0"/>
    <n v="0"/>
    <n v="0"/>
    <m/>
    <m/>
    <m/>
    <m/>
    <m/>
    <m/>
    <m/>
    <m/>
    <m/>
    <m/>
    <n v="2"/>
    <n v="0"/>
    <n v="1"/>
    <s v="Wareham River West"/>
    <n v="44"/>
  </r>
  <r>
    <s v="50B-1-41"/>
    <m/>
    <x v="0"/>
    <s v="17 MURPHY ST"/>
    <n v="131"/>
    <s v="FERREIRA BELLA"/>
    <s v="R30"/>
    <s v="RES ACLNPO  MDL-00"/>
    <s v="50/B1/41//"/>
    <n v="0.47516999999999998"/>
    <n v="0"/>
    <n v="0"/>
    <n v="0"/>
    <n v="0"/>
    <m/>
    <n v="0"/>
    <n v="0"/>
    <n v="0"/>
    <s v="NO_W1"/>
    <n v="0"/>
    <s v="50B-1-41"/>
    <m/>
    <m/>
    <m/>
    <n v="0"/>
    <m/>
    <m/>
    <n v="0"/>
    <n v="0"/>
    <n v="0"/>
    <n v="0"/>
    <n v="0"/>
    <m/>
    <m/>
    <m/>
    <m/>
    <m/>
    <m/>
    <m/>
    <m/>
    <m/>
    <m/>
    <n v="5"/>
    <n v="0"/>
    <n v="1"/>
    <s v="Wareham River West"/>
    <n v="44"/>
  </r>
  <r>
    <s v="54-1"/>
    <m/>
    <x v="0"/>
    <s v="136 CROMESETT RD"/>
    <n v="131"/>
    <s v="VEIGA JOHN J JR"/>
    <s v="R30"/>
    <s v="RES ACLNPO  MDL-00"/>
    <s v="54//1//"/>
    <n v="1.3709"/>
    <n v="0"/>
    <n v="1"/>
    <n v="0"/>
    <n v="1"/>
    <m/>
    <n v="0"/>
    <n v="1"/>
    <n v="25600"/>
    <s v="YES"/>
    <n v="25600"/>
    <s v="54-1"/>
    <m/>
    <m/>
    <s v="SEPTIC"/>
    <n v="25600"/>
    <m/>
    <m/>
    <n v="0"/>
    <n v="1"/>
    <n v="0"/>
    <n v="0"/>
    <n v="0"/>
    <m/>
    <m/>
    <m/>
    <m/>
    <m/>
    <m/>
    <m/>
    <m/>
    <m/>
    <m/>
    <n v="1"/>
    <n v="0"/>
    <n v="1"/>
    <s v="Wareham River West"/>
    <n v="44"/>
  </r>
  <r>
    <s v="50B-1-1"/>
    <m/>
    <x v="0"/>
    <s v="0 MURPHY ST"/>
    <n v="131"/>
    <s v="HABCHI JEAN TRUSTTE OF"/>
    <s v="R30"/>
    <s v="RES ACLNPO  MDL-00"/>
    <s v="50/B1/1//"/>
    <n v="0.36331000000000002"/>
    <n v="0"/>
    <n v="0"/>
    <n v="0"/>
    <n v="0"/>
    <m/>
    <n v="0"/>
    <n v="0"/>
    <n v="0"/>
    <s v="NO_W1"/>
    <n v="0"/>
    <s v="50B-1-1"/>
    <m/>
    <m/>
    <m/>
    <n v="0"/>
    <m/>
    <m/>
    <n v="0"/>
    <n v="0"/>
    <n v="0"/>
    <n v="0"/>
    <n v="0"/>
    <m/>
    <m/>
    <m/>
    <m/>
    <m/>
    <m/>
    <m/>
    <m/>
    <m/>
    <m/>
    <n v="3"/>
    <n v="0"/>
    <n v="1"/>
    <s v="Wareham River West"/>
    <n v="44"/>
  </r>
  <r>
    <s v="LAND_NOPARC"/>
    <m/>
    <x v="0"/>
    <m/>
    <n v="0"/>
    <m/>
    <m/>
    <m/>
    <m/>
    <n v="1.6000000000000001E-4"/>
    <n v="0"/>
    <n v="0"/>
    <n v="0"/>
    <n v="0"/>
    <m/>
    <n v="0"/>
    <n v="0"/>
    <n v="0"/>
    <s v="NO"/>
    <n v="0"/>
    <m/>
    <m/>
    <m/>
    <m/>
    <n v="0"/>
    <m/>
    <m/>
    <n v="0"/>
    <n v="0"/>
    <n v="0"/>
    <n v="0"/>
    <n v="0"/>
    <m/>
    <m/>
    <m/>
    <m/>
    <m/>
    <m/>
    <m/>
    <m/>
    <m/>
    <m/>
    <n v="0"/>
    <n v="0"/>
    <n v="1"/>
    <s v="Wareham River West"/>
    <n v="44"/>
  </r>
  <r>
    <s v="UNK1358"/>
    <s v="FEE"/>
    <x v="0"/>
    <s v="PRESERVATION LN"/>
    <n v="0"/>
    <m/>
    <m/>
    <m/>
    <m/>
    <n v="0.47043000000000001"/>
    <n v="0"/>
    <n v="0"/>
    <n v="0"/>
    <n v="0"/>
    <m/>
    <n v="0"/>
    <n v="0"/>
    <n v="0"/>
    <s v="NO_W2"/>
    <n v="0"/>
    <m/>
    <m/>
    <m/>
    <m/>
    <n v="0"/>
    <m/>
    <m/>
    <n v="0"/>
    <n v="0"/>
    <n v="0"/>
    <n v="0"/>
    <n v="0"/>
    <s v="Not in new Assr DB, Makepe?, old info"/>
    <m/>
    <m/>
    <m/>
    <m/>
    <m/>
    <m/>
    <m/>
    <m/>
    <m/>
    <n v="1"/>
    <n v="0"/>
    <n v="1"/>
    <s v="Wareham River West"/>
    <n v="44"/>
  </r>
  <r>
    <s v="UNK1355"/>
    <s v="FEE"/>
    <x v="0"/>
    <s v="127 CROMESETT RD"/>
    <n v="132"/>
    <s v="YACHATS REALTY CORPORT"/>
    <s v="R30"/>
    <s v="ROW"/>
    <m/>
    <n v="0.14398"/>
    <n v="0"/>
    <n v="0"/>
    <n v="0"/>
    <n v="0"/>
    <m/>
    <n v="0"/>
    <n v="0"/>
    <n v="0"/>
    <s v="NO_W2"/>
    <n v="0"/>
    <m/>
    <m/>
    <m/>
    <m/>
    <n v="0"/>
    <m/>
    <m/>
    <n v="0"/>
    <n v="0"/>
    <n v="0"/>
    <n v="0"/>
    <n v="0"/>
    <s v="Not in new Assr DB, NOW PART OF ROW"/>
    <m/>
    <m/>
    <m/>
    <m/>
    <m/>
    <m/>
    <m/>
    <m/>
    <m/>
    <n v="2"/>
    <n v="0"/>
    <n v="1"/>
    <s v="Wareham River West"/>
    <n v="44"/>
  </r>
  <r>
    <s v="50A-2"/>
    <m/>
    <x v="0"/>
    <s v="65 PLEASANT ST"/>
    <n v="101"/>
    <s v="VENDETTI JOSEPH L JR"/>
    <s v="R30"/>
    <s v="ONE FAMILY"/>
    <s v="50/A/2//"/>
    <n v="0.13469"/>
    <n v="0"/>
    <n v="0"/>
    <n v="1"/>
    <n v="1"/>
    <s v="SEWER"/>
    <n v="1"/>
    <n v="1"/>
    <n v="1800"/>
    <s v="YES"/>
    <n v="0"/>
    <s v="50A-2"/>
    <s v="Public Water,Public Sewer,Gas"/>
    <s v="SEWER"/>
    <s v="SEWER"/>
    <n v="1800"/>
    <m/>
    <m/>
    <n v="0"/>
    <n v="0"/>
    <n v="3"/>
    <n v="1732"/>
    <n v="1.75"/>
    <m/>
    <m/>
    <m/>
    <m/>
    <m/>
    <m/>
    <m/>
    <m/>
    <m/>
    <m/>
    <n v="2"/>
    <n v="0"/>
    <n v="1"/>
    <s v="Wareham River West"/>
    <n v="44"/>
  </r>
  <r>
    <s v="50A-C6"/>
    <m/>
    <x v="0"/>
    <s v="0 WANKINQUOAH AVE  OFF"/>
    <n v="132"/>
    <s v="DEPEDRO DENISE R TRUSTEE"/>
    <s v="R30"/>
    <s v="RES ACLNUD  MDL-00"/>
    <s v="50/A/C6//"/>
    <n v="3.6940000000000001E-2"/>
    <n v="0"/>
    <n v="0"/>
    <n v="0"/>
    <n v="0"/>
    <m/>
    <n v="0"/>
    <n v="0"/>
    <n v="0"/>
    <s v="YES"/>
    <n v="0"/>
    <s v="50A-C6"/>
    <m/>
    <m/>
    <m/>
    <n v="0"/>
    <m/>
    <m/>
    <n v="0"/>
    <n v="0"/>
    <n v="0"/>
    <n v="0"/>
    <n v="0"/>
    <m/>
    <m/>
    <m/>
    <m/>
    <m/>
    <m/>
    <m/>
    <m/>
    <m/>
    <m/>
    <n v="1"/>
    <n v="0"/>
    <n v="1"/>
    <s v="Wareham River West"/>
    <n v="44"/>
  </r>
  <r>
    <s v="50A-C9"/>
    <m/>
    <x v="0"/>
    <s v="0 BAYVIEW ST OFF"/>
    <n v="903"/>
    <s v="TOWN OF WAREHAM"/>
    <s v="R30"/>
    <s v="MUNICIPAL  MDL-00"/>
    <s v="50/A/C9//"/>
    <n v="0.90232000000000001"/>
    <n v="0"/>
    <n v="0"/>
    <n v="0"/>
    <n v="0"/>
    <m/>
    <n v="0"/>
    <n v="0"/>
    <n v="0"/>
    <s v="YES"/>
    <n v="0"/>
    <s v="50A-C9"/>
    <m/>
    <m/>
    <m/>
    <n v="0"/>
    <m/>
    <m/>
    <n v="0"/>
    <n v="0"/>
    <n v="0"/>
    <n v="0"/>
    <n v="0"/>
    <m/>
    <m/>
    <m/>
    <m/>
    <m/>
    <m/>
    <m/>
    <m/>
    <m/>
    <m/>
    <n v="0"/>
    <n v="0"/>
    <n v="1"/>
    <s v="Wareham River West"/>
    <n v="44"/>
  </r>
  <r>
    <s v="35-N"/>
    <m/>
    <x v="0"/>
    <s v="25 TOWHEE RD"/>
    <n v="905"/>
    <s v="INDIAN NECK LAND CONSERVATION"/>
    <s v="R60"/>
    <s v="CHAR ORG  MDL-00"/>
    <s v="35///N/"/>
    <n v="10.91545"/>
    <n v="0"/>
    <n v="0"/>
    <n v="0"/>
    <n v="0"/>
    <m/>
    <n v="0"/>
    <n v="0"/>
    <n v="0"/>
    <s v="YES"/>
    <n v="0"/>
    <s v="35-N"/>
    <m/>
    <m/>
    <m/>
    <n v="0"/>
    <s v="fee simple"/>
    <s v="YES"/>
    <n v="0"/>
    <n v="0"/>
    <n v="0"/>
    <n v="0"/>
    <n v="0"/>
    <m/>
    <m/>
    <m/>
    <m/>
    <m/>
    <m/>
    <m/>
    <m/>
    <m/>
    <m/>
    <n v="1"/>
    <n v="0"/>
    <n v="1"/>
    <s v="Wareham River South"/>
    <n v="47"/>
  </r>
  <r>
    <s v="UNK1366"/>
    <s v="FEE"/>
    <x v="0"/>
    <s v="PRESERVATION LN"/>
    <n v="0"/>
    <m/>
    <m/>
    <m/>
    <m/>
    <n v="1.33E-3"/>
    <n v="0"/>
    <n v="0"/>
    <n v="0"/>
    <n v="0"/>
    <m/>
    <n v="0"/>
    <n v="0"/>
    <n v="0"/>
    <s v="NO_W2"/>
    <n v="0"/>
    <m/>
    <m/>
    <m/>
    <m/>
    <n v="0"/>
    <m/>
    <m/>
    <n v="0"/>
    <n v="0"/>
    <n v="0"/>
    <n v="0"/>
    <n v="0"/>
    <s v="Not in new Assr DB, Makepe?, old info"/>
    <m/>
    <m/>
    <m/>
    <m/>
    <m/>
    <m/>
    <m/>
    <m/>
    <m/>
    <n v="2"/>
    <n v="0"/>
    <n v="1"/>
    <s v="Wareham River West"/>
    <n v="44"/>
  </r>
  <r>
    <s v="UNK1365"/>
    <s v="FEE"/>
    <x v="0"/>
    <s v="PRESERVATION LN"/>
    <n v="0"/>
    <m/>
    <m/>
    <m/>
    <m/>
    <n v="1.6999999999999999E-3"/>
    <n v="0"/>
    <n v="0"/>
    <n v="0"/>
    <n v="0"/>
    <m/>
    <n v="0"/>
    <n v="0"/>
    <n v="0"/>
    <s v="NO_W2"/>
    <n v="0"/>
    <m/>
    <m/>
    <m/>
    <m/>
    <n v="0"/>
    <m/>
    <m/>
    <n v="0"/>
    <n v="0"/>
    <n v="0"/>
    <n v="0"/>
    <n v="0"/>
    <s v="Not in new Assr DB, Makepe?, old info"/>
    <m/>
    <m/>
    <m/>
    <m/>
    <m/>
    <m/>
    <m/>
    <m/>
    <m/>
    <n v="0"/>
    <n v="0"/>
    <n v="1"/>
    <s v="Wareham River West"/>
    <n v="44"/>
  </r>
  <r>
    <s v="34-1010"/>
    <m/>
    <x v="0"/>
    <s v="29 LONG BCH RD  OFF"/>
    <n v="109"/>
    <s v="WOODWORTH LEE D"/>
    <s v="R60"/>
    <s v="MULTI HSES"/>
    <s v="34//1010//"/>
    <n v="4.37425"/>
    <n v="2"/>
    <n v="2"/>
    <n v="2"/>
    <n v="2"/>
    <s v="SEPTIC"/>
    <n v="0"/>
    <n v="0"/>
    <n v="0"/>
    <s v="YES"/>
    <n v="0"/>
    <s v="34-1010"/>
    <s v="Well,Septic"/>
    <s v="SEPTIC"/>
    <s v="SEPTIC"/>
    <n v="0"/>
    <m/>
    <m/>
    <n v="2"/>
    <n v="2"/>
    <n v="4"/>
    <n v="1716"/>
    <n v="1.5"/>
    <m/>
    <m/>
    <m/>
    <m/>
    <m/>
    <m/>
    <m/>
    <m/>
    <m/>
    <m/>
    <n v="1"/>
    <n v="19.36"/>
    <n v="1"/>
    <s v="Wareham River South"/>
    <n v="47"/>
  </r>
  <r>
    <s v="UNK1237"/>
    <s v="FEE"/>
    <x v="0"/>
    <s v="BAYVIEW ST"/>
    <n v="0"/>
    <m/>
    <m/>
    <m/>
    <m/>
    <n v="4.7469999999999998E-2"/>
    <n v="0"/>
    <n v="0"/>
    <n v="0"/>
    <n v="0"/>
    <m/>
    <n v="0"/>
    <n v="0"/>
    <n v="0"/>
    <s v="NO_W2"/>
    <n v="0"/>
    <m/>
    <m/>
    <m/>
    <m/>
    <n v="0"/>
    <m/>
    <m/>
    <n v="0"/>
    <n v="0"/>
    <n v="0"/>
    <n v="0"/>
    <n v="0"/>
    <s v="Not in new Assr DB, Makepe?, old info"/>
    <m/>
    <m/>
    <m/>
    <m/>
    <m/>
    <m/>
    <m/>
    <m/>
    <m/>
    <n v="1"/>
    <n v="0"/>
    <n v="1"/>
    <s v="Wareham River West"/>
    <n v="44"/>
  </r>
  <r>
    <s v="50A-1"/>
    <m/>
    <x v="0"/>
    <s v="20 MURPHY ST"/>
    <n v="101"/>
    <s v="YAKALIS RICHARD J"/>
    <s v="R30"/>
    <s v="ONE FAMILY"/>
    <s v="50/A/1//"/>
    <n v="0.33533000000000002"/>
    <n v="0"/>
    <n v="0"/>
    <n v="1"/>
    <n v="1"/>
    <s v="SEWER"/>
    <n v="1"/>
    <n v="1"/>
    <n v="8900"/>
    <s v="YES"/>
    <n v="0"/>
    <s v="50A-1"/>
    <s v="Public Water,Public Sewer,Gas"/>
    <s v="SEWER"/>
    <s v="SEWER"/>
    <n v="8900"/>
    <m/>
    <m/>
    <n v="0"/>
    <n v="0"/>
    <n v="3"/>
    <n v="1686"/>
    <n v="1.75"/>
    <m/>
    <m/>
    <m/>
    <m/>
    <m/>
    <m/>
    <m/>
    <m/>
    <m/>
    <m/>
    <n v="2"/>
    <n v="0"/>
    <n v="1"/>
    <s v="Wareham River West"/>
    <n v="44"/>
  </r>
  <r>
    <s v="33-I2"/>
    <m/>
    <x v="0"/>
    <s v="185 INDIAN NECK RD"/>
    <n v="905"/>
    <s v="INDIAN NECK LAND CONSERVATION"/>
    <s v="R60"/>
    <s v="CHAR ORG  MDL-00"/>
    <s v="33//I2//"/>
    <n v="0.17208000000000001"/>
    <n v="0"/>
    <n v="0"/>
    <n v="0"/>
    <n v="0"/>
    <m/>
    <n v="0"/>
    <n v="0"/>
    <n v="0"/>
    <s v="YES"/>
    <n v="0"/>
    <s v="33-I2"/>
    <m/>
    <m/>
    <m/>
    <n v="0"/>
    <s v="CR"/>
    <s v="YES"/>
    <n v="0"/>
    <n v="0"/>
    <n v="0"/>
    <n v="0"/>
    <n v="0"/>
    <m/>
    <m/>
    <m/>
    <m/>
    <m/>
    <m/>
    <m/>
    <m/>
    <m/>
    <m/>
    <n v="1"/>
    <n v="0"/>
    <n v="1"/>
    <s v="Wareham River South"/>
    <n v="47"/>
  </r>
  <r>
    <s v="35-1006A1"/>
    <m/>
    <x v="0"/>
    <s v="15 LONG BEACH RD"/>
    <n v="101"/>
    <s v="JEPSON DORCAS W"/>
    <s v="R60"/>
    <s v="ONE FAMILY"/>
    <s v="35//1006/A1/"/>
    <n v="2.5658400000000001"/>
    <n v="1"/>
    <n v="1"/>
    <n v="1"/>
    <n v="1"/>
    <s v="SEPTIC"/>
    <n v="0"/>
    <n v="0"/>
    <n v="0"/>
    <s v="YES"/>
    <n v="0"/>
    <s v="35-1006A1"/>
    <m/>
    <m/>
    <s v="SEPTIC"/>
    <n v="0"/>
    <m/>
    <m/>
    <n v="1"/>
    <n v="1"/>
    <n v="3"/>
    <n v="2304"/>
    <n v="2"/>
    <m/>
    <m/>
    <m/>
    <m/>
    <m/>
    <m/>
    <m/>
    <m/>
    <m/>
    <m/>
    <n v="1"/>
    <n v="9.68"/>
    <n v="1"/>
    <s v="Wareham River South"/>
    <n v="47"/>
  </r>
  <r>
    <s v="50A-6B"/>
    <m/>
    <x v="0"/>
    <s v="79 BAYVIEW ST"/>
    <n v="101"/>
    <s v="RUMBOLT STEVEN B"/>
    <s v="R30"/>
    <s v="ONE FAMILY"/>
    <s v="50/A/6/B/"/>
    <n v="0.10191"/>
    <n v="0"/>
    <n v="0"/>
    <n v="1"/>
    <n v="1"/>
    <s v="SEWER"/>
    <n v="1"/>
    <n v="1"/>
    <n v="9900"/>
    <s v="YES"/>
    <n v="0"/>
    <s v="50A-6B"/>
    <s v="Public Water,Public Sewer"/>
    <s v="SEWER"/>
    <s v="SEWER"/>
    <n v="9900"/>
    <m/>
    <m/>
    <n v="0"/>
    <n v="0"/>
    <n v="5"/>
    <n v="1638"/>
    <n v="2"/>
    <m/>
    <m/>
    <m/>
    <m/>
    <m/>
    <m/>
    <m/>
    <m/>
    <m/>
    <m/>
    <n v="2"/>
    <n v="0"/>
    <n v="1"/>
    <s v="Wareham River West"/>
    <n v="44"/>
  </r>
  <r>
    <s v="UNK1357"/>
    <s v="FEE"/>
    <x v="0"/>
    <s v="PRESERVATION LN"/>
    <n v="0"/>
    <m/>
    <m/>
    <m/>
    <m/>
    <n v="0.77786999999999995"/>
    <n v="0"/>
    <n v="0"/>
    <n v="0"/>
    <n v="0"/>
    <m/>
    <n v="0"/>
    <n v="0"/>
    <n v="0"/>
    <s v="NO_W2"/>
    <n v="0"/>
    <m/>
    <m/>
    <m/>
    <m/>
    <n v="0"/>
    <m/>
    <m/>
    <n v="0"/>
    <n v="0"/>
    <n v="0"/>
    <n v="0"/>
    <n v="0"/>
    <s v="Not in new Assr DB, Makepe?, old info"/>
    <m/>
    <m/>
    <m/>
    <m/>
    <m/>
    <m/>
    <m/>
    <m/>
    <m/>
    <n v="1"/>
    <n v="0"/>
    <n v="1"/>
    <s v="Wareham River West"/>
    <n v="44"/>
  </r>
  <r>
    <s v="50A-3A"/>
    <m/>
    <x v="0"/>
    <s v="20 WANKINQUOAH AVE"/>
    <n v="101"/>
    <s v="VENDETTI JOSEPH L JR"/>
    <s v="R30"/>
    <s v="ONE FAMILY"/>
    <s v="50/A/3/A/"/>
    <n v="0.22389000000000001"/>
    <n v="0"/>
    <n v="0"/>
    <n v="1"/>
    <n v="1"/>
    <s v="SEWER"/>
    <n v="1"/>
    <n v="1"/>
    <n v="36300"/>
    <s v="YES"/>
    <n v="0"/>
    <s v="50A-3A"/>
    <s v="All Public"/>
    <s v="SEWER"/>
    <s v="SEWER"/>
    <n v="36300"/>
    <m/>
    <m/>
    <n v="0"/>
    <n v="0"/>
    <n v="3"/>
    <n v="2743"/>
    <n v="1.75"/>
    <m/>
    <m/>
    <m/>
    <m/>
    <m/>
    <m/>
    <m/>
    <m/>
    <m/>
    <m/>
    <n v="3"/>
    <n v="0"/>
    <n v="1"/>
    <s v="Wareham River West"/>
    <n v="44"/>
  </r>
  <r>
    <s v="36-8"/>
    <m/>
    <x v="0"/>
    <s v="11 BOURNE POINT RD"/>
    <n v="905"/>
    <s v="NEW ENGLAND FORESTRY FNDTN INC"/>
    <s v="R60"/>
    <s v="CHAR ORG  MDL-00"/>
    <s v="36//8//"/>
    <n v="5.0604399999999998"/>
    <n v="0"/>
    <n v="0"/>
    <n v="0"/>
    <n v="0"/>
    <m/>
    <n v="0"/>
    <n v="0"/>
    <n v="0"/>
    <s v="YES"/>
    <n v="0"/>
    <s v="36-8"/>
    <m/>
    <m/>
    <m/>
    <n v="0"/>
    <s v="fee simple"/>
    <s v="YES"/>
    <n v="0"/>
    <n v="0"/>
    <n v="0"/>
    <n v="0"/>
    <n v="0"/>
    <m/>
    <m/>
    <m/>
    <m/>
    <m/>
    <m/>
    <m/>
    <m/>
    <m/>
    <m/>
    <n v="1"/>
    <n v="0"/>
    <n v="1"/>
    <s v="Wareham River South"/>
    <n v="47"/>
  </r>
  <r>
    <s v="50A-16B"/>
    <m/>
    <x v="0"/>
    <s v="63 PLEASANT ST"/>
    <n v="132"/>
    <s v="VENDETTI JOSEPH L JR"/>
    <s v="R30"/>
    <s v="RES ACLNUD  MDL-00"/>
    <s v="50/A/16/B/"/>
    <n v="6.2890000000000001E-2"/>
    <n v="0"/>
    <n v="0"/>
    <n v="0"/>
    <n v="0"/>
    <m/>
    <n v="0"/>
    <n v="0"/>
    <n v="0"/>
    <s v="YES"/>
    <n v="0"/>
    <s v="50A-16B"/>
    <m/>
    <m/>
    <m/>
    <n v="0"/>
    <m/>
    <m/>
    <n v="0"/>
    <n v="0"/>
    <n v="0"/>
    <n v="0"/>
    <n v="0"/>
    <m/>
    <m/>
    <m/>
    <m/>
    <m/>
    <m/>
    <m/>
    <m/>
    <m/>
    <m/>
    <n v="1"/>
    <n v="0"/>
    <n v="1"/>
    <s v="Wareham River West"/>
    <n v="44"/>
  </r>
  <r>
    <s v="50A-5A"/>
    <m/>
    <x v="0"/>
    <s v="16 WANKINQUOAH AVE"/>
    <n v="131"/>
    <s v="CHIARALUCE JOSEPH H TRUSTEE"/>
    <s v="R30"/>
    <s v="RES ACLNPO  MDL-00"/>
    <s v="50/A/5/A/"/>
    <n v="0.11681999999999999"/>
    <n v="0"/>
    <n v="0"/>
    <n v="0"/>
    <n v="0"/>
    <m/>
    <n v="0"/>
    <n v="1"/>
    <n v="0"/>
    <s v="YES"/>
    <n v="0"/>
    <s v="50A-5A"/>
    <m/>
    <m/>
    <m/>
    <n v="0"/>
    <m/>
    <m/>
    <n v="0"/>
    <n v="0"/>
    <n v="0"/>
    <n v="0"/>
    <n v="0"/>
    <m/>
    <m/>
    <m/>
    <m/>
    <m/>
    <m/>
    <m/>
    <m/>
    <m/>
    <m/>
    <n v="1"/>
    <n v="0"/>
    <n v="1"/>
    <s v="Wareham River West"/>
    <n v="44"/>
  </r>
  <r>
    <s v="50A-C3"/>
    <m/>
    <x v="0"/>
    <s v="0 BAYVIEW ST"/>
    <n v="132"/>
    <s v="SCHIAVONE SILVESTRO S TRUSTEE OF"/>
    <s v="R30"/>
    <s v="RES ACLNUD  MDL-00"/>
    <s v="50/A/C3//"/>
    <n v="0.16878000000000001"/>
    <n v="0"/>
    <n v="0"/>
    <n v="0"/>
    <n v="0"/>
    <m/>
    <n v="0"/>
    <n v="0"/>
    <n v="0"/>
    <s v="YES"/>
    <n v="0"/>
    <s v="50A-C3"/>
    <m/>
    <m/>
    <m/>
    <n v="0"/>
    <m/>
    <m/>
    <n v="0"/>
    <n v="0"/>
    <n v="0"/>
    <n v="0"/>
    <n v="0"/>
    <m/>
    <m/>
    <m/>
    <m/>
    <m/>
    <m/>
    <m/>
    <m/>
    <m/>
    <m/>
    <n v="1"/>
    <n v="0"/>
    <n v="1"/>
    <s v="Wareham River West"/>
    <n v="44"/>
  </r>
  <r>
    <s v="50A-15"/>
    <m/>
    <x v="0"/>
    <s v="24 WANKINQUOAH AVE"/>
    <n v="131"/>
    <s v="BERRY WILLIAM A  JR"/>
    <s v="R30"/>
    <s v="RES ACLNPO  MDL-00"/>
    <s v="50/A/15//"/>
    <n v="0.17807999999999999"/>
    <n v="0"/>
    <n v="0"/>
    <n v="0"/>
    <n v="0"/>
    <m/>
    <n v="0"/>
    <n v="0"/>
    <n v="0"/>
    <s v="YES"/>
    <n v="0"/>
    <s v="50A-15"/>
    <m/>
    <m/>
    <m/>
    <n v="0"/>
    <m/>
    <m/>
    <n v="0"/>
    <n v="0"/>
    <n v="0"/>
    <n v="0"/>
    <n v="0"/>
    <m/>
    <m/>
    <m/>
    <m/>
    <m/>
    <m/>
    <m/>
    <m/>
    <m/>
    <m/>
    <n v="1"/>
    <n v="0"/>
    <n v="1"/>
    <s v="Wareham River West"/>
    <n v="44"/>
  </r>
  <r>
    <s v="50A-4"/>
    <m/>
    <x v="0"/>
    <s v="18 WANKINQUOAH AVE"/>
    <n v="101"/>
    <s v="DEPEDRO DENISE R TRUSTEE OF"/>
    <s v="R30"/>
    <s v="ONE FAMILY"/>
    <s v="50/A/4//"/>
    <n v="0.23910999999999999"/>
    <n v="0"/>
    <n v="0"/>
    <n v="1"/>
    <n v="1"/>
    <s v="SEWER"/>
    <n v="1"/>
    <n v="1"/>
    <n v="3200"/>
    <s v="NO_W1"/>
    <n v="0"/>
    <s v="50A-4"/>
    <s v="All Public"/>
    <s v="SEWER"/>
    <s v="SEWER"/>
    <n v="3200"/>
    <m/>
    <m/>
    <n v="0"/>
    <n v="0"/>
    <n v="4"/>
    <n v="2010"/>
    <n v="2"/>
    <m/>
    <m/>
    <m/>
    <m/>
    <m/>
    <m/>
    <m/>
    <m/>
    <m/>
    <m/>
    <n v="2"/>
    <n v="0"/>
    <n v="1"/>
    <s v="Wareham River West"/>
    <n v="44"/>
  </r>
  <r>
    <s v="36-1004B"/>
    <m/>
    <x v="0"/>
    <s v="12 BOURNE'S HILL RD"/>
    <n v="903"/>
    <s v="TOWN OF WAREHAM"/>
    <s v="R60"/>
    <s v="MUNICIPAL  MDL-00"/>
    <s v="36//1004/B/"/>
    <n v="10.262259999999999"/>
    <n v="0"/>
    <n v="0"/>
    <n v="0"/>
    <n v="0"/>
    <m/>
    <n v="0"/>
    <n v="0"/>
    <n v="0"/>
    <s v="YES"/>
    <n v="0"/>
    <s v="36-1004B"/>
    <m/>
    <m/>
    <m/>
    <n v="0"/>
    <m/>
    <m/>
    <n v="0"/>
    <n v="0"/>
    <n v="0"/>
    <n v="0"/>
    <n v="0"/>
    <m/>
    <m/>
    <m/>
    <m/>
    <m/>
    <m/>
    <m/>
    <m/>
    <m/>
    <m/>
    <n v="1"/>
    <n v="0"/>
    <n v="1"/>
    <s v="Wareham River South"/>
    <n v="47"/>
  </r>
  <r>
    <s v="LAND_NOPARC"/>
    <m/>
    <x v="0"/>
    <m/>
    <n v="0"/>
    <m/>
    <m/>
    <m/>
    <m/>
    <n v="1.2999999999999999E-3"/>
    <n v="0"/>
    <n v="0"/>
    <n v="0"/>
    <n v="0"/>
    <m/>
    <n v="0"/>
    <n v="0"/>
    <n v="0"/>
    <s v="NO"/>
    <n v="0"/>
    <m/>
    <m/>
    <m/>
    <m/>
    <n v="0"/>
    <m/>
    <m/>
    <n v="0"/>
    <n v="0"/>
    <n v="0"/>
    <n v="0"/>
    <n v="0"/>
    <m/>
    <m/>
    <m/>
    <m/>
    <m/>
    <m/>
    <m/>
    <m/>
    <m/>
    <m/>
    <n v="0"/>
    <n v="0"/>
    <n v="1"/>
    <s v="Wareham River West"/>
    <n v="44"/>
  </r>
  <r>
    <s v="36-I7"/>
    <m/>
    <x v="0"/>
    <s v="206 INDIAN NECK RD"/>
    <n v="101"/>
    <s v="EVANS ELIZABETH S TRUSTEE OF THE"/>
    <s v="R60"/>
    <s v="ONE FAMILY"/>
    <s v="36//I7//"/>
    <n v="0.77253000000000005"/>
    <n v="0"/>
    <n v="1"/>
    <n v="0"/>
    <n v="1"/>
    <m/>
    <n v="0"/>
    <n v="1"/>
    <n v="19300"/>
    <s v="YES"/>
    <n v="0"/>
    <s v="36-I7"/>
    <m/>
    <m/>
    <s v="SEPTIC"/>
    <n v="19300"/>
    <m/>
    <m/>
    <n v="0"/>
    <n v="1"/>
    <n v="3"/>
    <n v="2693"/>
    <n v="1.9"/>
    <m/>
    <m/>
    <m/>
    <m/>
    <m/>
    <m/>
    <m/>
    <m/>
    <m/>
    <m/>
    <n v="1"/>
    <n v="0"/>
    <n v="1"/>
    <s v="Wareham River South"/>
    <n v="47"/>
  </r>
  <r>
    <s v="50B-1-1"/>
    <m/>
    <x v="0"/>
    <s v="0 MURPHY ST"/>
    <n v="131"/>
    <s v="HABCHI JEAN TRUSTTE OF"/>
    <s v="R30"/>
    <s v="RES ACLNPO  MDL-00"/>
    <s v="50/B1/1//"/>
    <n v="1.4028700000000001"/>
    <n v="0"/>
    <n v="0"/>
    <n v="0"/>
    <n v="0"/>
    <m/>
    <n v="0"/>
    <n v="0"/>
    <n v="0"/>
    <s v="NO_W1"/>
    <n v="0"/>
    <s v="50B-1-1"/>
    <m/>
    <m/>
    <m/>
    <n v="0"/>
    <m/>
    <m/>
    <n v="0"/>
    <n v="0"/>
    <n v="0"/>
    <n v="0"/>
    <n v="0"/>
    <m/>
    <m/>
    <m/>
    <m/>
    <m/>
    <m/>
    <m/>
    <m/>
    <m/>
    <m/>
    <n v="11"/>
    <n v="0"/>
    <n v="1"/>
    <s v="Wareham River West"/>
    <n v="44"/>
  </r>
  <r>
    <s v="UNK1356"/>
    <s v="FEE"/>
    <x v="0"/>
    <s v="PRESERVATION LN"/>
    <n v="0"/>
    <m/>
    <m/>
    <m/>
    <m/>
    <n v="0.82538"/>
    <n v="0"/>
    <n v="0"/>
    <n v="0"/>
    <n v="0"/>
    <m/>
    <n v="0"/>
    <n v="0"/>
    <n v="0"/>
    <s v="NO_W2"/>
    <n v="0"/>
    <m/>
    <m/>
    <m/>
    <m/>
    <n v="0"/>
    <m/>
    <m/>
    <n v="0"/>
    <n v="0"/>
    <n v="0"/>
    <n v="0"/>
    <n v="0"/>
    <s v="Not in new Assr DB, Makepe?, old info"/>
    <m/>
    <m/>
    <m/>
    <m/>
    <m/>
    <m/>
    <m/>
    <m/>
    <m/>
    <n v="1"/>
    <n v="0"/>
    <n v="1"/>
    <s v="Wareham River West"/>
    <n v="44"/>
  </r>
  <r>
    <s v="50A-C2"/>
    <m/>
    <x v="0"/>
    <s v="0 WANKINQUOAH AVE  OFF"/>
    <n v="906"/>
    <s v="NAZARETH LITERARY &amp; BENEVOLENT"/>
    <m/>
    <s v="CHURCH ETC  MDL-00"/>
    <s v="50/A/C2//"/>
    <n v="9.7350000000000006E-2"/>
    <n v="0"/>
    <n v="0"/>
    <n v="0"/>
    <n v="0"/>
    <m/>
    <n v="0"/>
    <n v="0"/>
    <n v="0"/>
    <s v="YES"/>
    <n v="0"/>
    <s v="50A-C2"/>
    <m/>
    <m/>
    <m/>
    <n v="0"/>
    <m/>
    <m/>
    <n v="0"/>
    <n v="0"/>
    <n v="0"/>
    <n v="0"/>
    <n v="0"/>
    <m/>
    <m/>
    <m/>
    <m/>
    <m/>
    <m/>
    <m/>
    <m/>
    <m/>
    <m/>
    <n v="1"/>
    <n v="0"/>
    <n v="1"/>
    <s v="Wareham River West"/>
    <n v="44"/>
  </r>
  <r>
    <s v="50A-16A"/>
    <m/>
    <x v="0"/>
    <s v="22 WANKINQUOAH AVE"/>
    <n v="106"/>
    <s v="VENDETTI JOSEPH L JR"/>
    <s v="R30"/>
    <s v="AC LND IMP  MDL-00"/>
    <s v="50/A/16/A/"/>
    <n v="5.8860000000000003E-2"/>
    <n v="0"/>
    <n v="0"/>
    <n v="0"/>
    <n v="0"/>
    <m/>
    <n v="0"/>
    <n v="1"/>
    <n v="2500"/>
    <s v="YES"/>
    <n v="0"/>
    <s v="50A-16A"/>
    <m/>
    <m/>
    <m/>
    <n v="2500"/>
    <m/>
    <m/>
    <n v="0"/>
    <n v="0"/>
    <n v="0"/>
    <n v="0"/>
    <n v="0"/>
    <m/>
    <m/>
    <m/>
    <m/>
    <m/>
    <m/>
    <m/>
    <m/>
    <m/>
    <m/>
    <n v="1"/>
    <n v="0"/>
    <n v="1"/>
    <s v="Wareham River West"/>
    <n v="44"/>
  </r>
  <r>
    <s v="50A-6A"/>
    <m/>
    <x v="0"/>
    <s v="77 BAYVIEW ST"/>
    <n v="101"/>
    <s v="MCCADDEN JOHN F &amp; MILDRED G"/>
    <s v="R30"/>
    <s v="ONE FAMILY"/>
    <s v="50/A/6/A/"/>
    <n v="9.1749999999999998E-2"/>
    <n v="0"/>
    <n v="0"/>
    <n v="1"/>
    <n v="1"/>
    <s v="SEWER"/>
    <n v="1"/>
    <n v="1"/>
    <n v="3400"/>
    <s v="YES"/>
    <n v="0"/>
    <s v="50A-6A"/>
    <s v="Public Water,Public Sewer"/>
    <s v="SEWER"/>
    <s v="SEWER"/>
    <n v="3400"/>
    <m/>
    <m/>
    <n v="0"/>
    <n v="0"/>
    <n v="3"/>
    <n v="1326"/>
    <n v="1.75"/>
    <m/>
    <m/>
    <m/>
    <m/>
    <m/>
    <m/>
    <m/>
    <m/>
    <m/>
    <m/>
    <n v="1"/>
    <n v="0"/>
    <n v="1"/>
    <s v="Wareham River West"/>
    <n v="44"/>
  </r>
  <r>
    <s v="33-IA"/>
    <m/>
    <x v="0"/>
    <s v="6 TOWHEE RD"/>
    <n v="905"/>
    <s v="INDIAN NECK LAND CONSERVATION"/>
    <s v="R60"/>
    <s v="CHAR ORG  MDL-00"/>
    <s v="33//IA//"/>
    <n v="4.3639400000000004"/>
    <n v="0"/>
    <n v="0"/>
    <n v="0"/>
    <n v="0"/>
    <m/>
    <n v="0"/>
    <n v="0"/>
    <n v="0"/>
    <s v="YES"/>
    <n v="0"/>
    <s v="33-IA"/>
    <m/>
    <m/>
    <m/>
    <n v="0"/>
    <s v="CR"/>
    <s v="YES"/>
    <n v="0"/>
    <n v="0"/>
    <n v="0"/>
    <n v="0"/>
    <n v="0"/>
    <m/>
    <m/>
    <m/>
    <m/>
    <m/>
    <m/>
    <m/>
    <m/>
    <m/>
    <m/>
    <n v="1"/>
    <n v="0"/>
    <n v="1"/>
    <s v="Wareham River South"/>
    <n v="47"/>
  </r>
  <r>
    <s v="50A-7B"/>
    <m/>
    <x v="0"/>
    <s v="76 BAYVIEW ST"/>
    <n v="101"/>
    <s v="SCHIAVONE SILVESTRO B TRUSTEE OF"/>
    <s v="R30"/>
    <s v="ONE FAMILY"/>
    <s v="50/A/7/B/"/>
    <n v="0.10029"/>
    <n v="0"/>
    <n v="0"/>
    <n v="1"/>
    <n v="1"/>
    <s v="SEWER"/>
    <n v="1"/>
    <n v="1"/>
    <n v="0"/>
    <s v="YES"/>
    <n v="0"/>
    <s v="50A-7B"/>
    <s v="Public Water,Public Sewer,Gas"/>
    <s v="SEWER"/>
    <s v="SEWER"/>
    <n v="0"/>
    <m/>
    <m/>
    <n v="0"/>
    <n v="0"/>
    <n v="3"/>
    <n v="2387"/>
    <n v="2"/>
    <m/>
    <m/>
    <m/>
    <m/>
    <m/>
    <m/>
    <m/>
    <m/>
    <m/>
    <m/>
    <n v="2"/>
    <n v="0"/>
    <n v="1"/>
    <s v="Wareham River West"/>
    <n v="44"/>
  </r>
  <r>
    <s v="50A-23A"/>
    <m/>
    <x v="0"/>
    <s v="32 BARNES ST"/>
    <n v="132"/>
    <s v="MULLEN PATRICIA J"/>
    <s v="R30"/>
    <s v="RES ACLNUD  MDL-00"/>
    <s v="50/A/23/A/"/>
    <n v="5.7189999999999998E-2"/>
    <n v="0"/>
    <n v="0"/>
    <n v="0"/>
    <n v="0"/>
    <m/>
    <n v="0"/>
    <n v="0"/>
    <n v="0"/>
    <s v="YES"/>
    <n v="0"/>
    <s v="50A-23A"/>
    <m/>
    <m/>
    <m/>
    <n v="0"/>
    <m/>
    <m/>
    <n v="0"/>
    <n v="0"/>
    <n v="0"/>
    <n v="0"/>
    <n v="0"/>
    <m/>
    <m/>
    <m/>
    <m/>
    <m/>
    <m/>
    <m/>
    <m/>
    <m/>
    <m/>
    <n v="1"/>
    <n v="0"/>
    <n v="1"/>
    <s v="Wareham River West"/>
    <n v="44"/>
  </r>
  <r>
    <s v="50B-1-1014"/>
    <m/>
    <x v="0"/>
    <s v="0 FEARING ST  OFF"/>
    <n v="132"/>
    <s v="HABCHI JEAN T4RUSTEE OF"/>
    <s v="R30"/>
    <s v="RES ACLNUD  MDL-00"/>
    <s v="50/B1/1014//"/>
    <n v="2.9E-4"/>
    <n v="0"/>
    <n v="0"/>
    <n v="0"/>
    <n v="0"/>
    <m/>
    <n v="0"/>
    <n v="0"/>
    <n v="0"/>
    <s v="YES"/>
    <n v="0"/>
    <s v="50B-1-1014"/>
    <m/>
    <m/>
    <m/>
    <n v="0"/>
    <m/>
    <m/>
    <n v="0"/>
    <n v="0"/>
    <n v="0"/>
    <n v="0"/>
    <n v="0"/>
    <m/>
    <m/>
    <m/>
    <m/>
    <m/>
    <m/>
    <m/>
    <m/>
    <m/>
    <m/>
    <n v="0"/>
    <n v="0"/>
    <n v="1"/>
    <s v="Wareham River West"/>
    <n v="44"/>
  </r>
  <r>
    <s v="50A-C1"/>
    <m/>
    <x v="0"/>
    <s v="201 SWIFTS BCH RD"/>
    <n v="132"/>
    <s v="ROY P NORMAN &amp; MARY D TRUSTEES"/>
    <s v="R30"/>
    <s v="RES ACLNUD  MDL-00"/>
    <s v="50/A/C1//"/>
    <n v="0.23777000000000001"/>
    <n v="0"/>
    <n v="0"/>
    <n v="0"/>
    <n v="0"/>
    <m/>
    <n v="0"/>
    <n v="0"/>
    <n v="0"/>
    <s v="YES"/>
    <n v="0"/>
    <s v="50A-C1"/>
    <m/>
    <m/>
    <m/>
    <n v="0"/>
    <m/>
    <m/>
    <n v="0"/>
    <n v="0"/>
    <n v="0"/>
    <n v="0"/>
    <n v="0"/>
    <m/>
    <m/>
    <m/>
    <m/>
    <m/>
    <m/>
    <m/>
    <m/>
    <m/>
    <m/>
    <n v="1"/>
    <n v="0"/>
    <n v="1"/>
    <s v="Wareham River West"/>
    <n v="44"/>
  </r>
  <r>
    <s v="50B-1-1"/>
    <m/>
    <x v="0"/>
    <s v="0 MURPHY ST"/>
    <n v="131"/>
    <s v="HABCHI JEAN TRUSTTE OF"/>
    <s v="R30"/>
    <s v="RES ACLNPO  MDL-00"/>
    <s v="50/B1/1//"/>
    <n v="0.56684999999999997"/>
    <n v="0"/>
    <n v="0"/>
    <n v="0"/>
    <n v="0"/>
    <m/>
    <n v="0"/>
    <n v="0"/>
    <n v="0"/>
    <s v="NO_W1"/>
    <n v="0"/>
    <s v="50B-1-1"/>
    <m/>
    <m/>
    <m/>
    <n v="0"/>
    <m/>
    <m/>
    <n v="0"/>
    <n v="0"/>
    <n v="0"/>
    <n v="0"/>
    <n v="0"/>
    <m/>
    <m/>
    <m/>
    <m/>
    <m/>
    <m/>
    <m/>
    <m/>
    <m/>
    <m/>
    <n v="6"/>
    <n v="0"/>
    <n v="1"/>
    <s v="Wareham River West"/>
    <n v="44"/>
  </r>
  <r>
    <s v="50A-19B"/>
    <m/>
    <x v="0"/>
    <s v="12 WANKINQUOAH AVE"/>
    <n v="109"/>
    <s v="WONG HING F"/>
    <s v="R30"/>
    <s v="MULTI HSES"/>
    <s v="50/A/19/B/"/>
    <n v="0.15884999999999999"/>
    <n v="0"/>
    <n v="0"/>
    <n v="2"/>
    <n v="2"/>
    <s v="SEWER"/>
    <n v="1"/>
    <n v="1"/>
    <n v="5300"/>
    <s v="NO_W1"/>
    <n v="0"/>
    <s v="50A-19B"/>
    <s v="Public Water,Public Sewer"/>
    <s v="SEWER"/>
    <s v="SEWER"/>
    <n v="5300"/>
    <m/>
    <m/>
    <n v="0"/>
    <n v="0"/>
    <n v="4"/>
    <n v="1500"/>
    <n v="2"/>
    <m/>
    <m/>
    <m/>
    <m/>
    <m/>
    <m/>
    <m/>
    <m/>
    <m/>
    <m/>
    <n v="3"/>
    <n v="0"/>
    <n v="1"/>
    <s v="Wareham River West"/>
    <n v="44"/>
  </r>
  <r>
    <s v="50B-2-B2"/>
    <m/>
    <x v="0"/>
    <s v="0 SWIFTS BCH RD"/>
    <n v="903"/>
    <s v="TOWN OF WAREHAM"/>
    <s v="R30"/>
    <s v="MUNICIPAL  MDL-00"/>
    <s v="50/B2/B2//"/>
    <n v="0.15701000000000001"/>
    <n v="0"/>
    <n v="0"/>
    <n v="0"/>
    <n v="0"/>
    <m/>
    <n v="0"/>
    <n v="0"/>
    <n v="0"/>
    <s v="YES"/>
    <n v="0"/>
    <s v="50B-2-B2"/>
    <m/>
    <m/>
    <m/>
    <n v="0"/>
    <m/>
    <m/>
    <n v="0"/>
    <n v="0"/>
    <n v="0"/>
    <n v="0"/>
    <n v="0"/>
    <m/>
    <m/>
    <m/>
    <m/>
    <m/>
    <m/>
    <m/>
    <m/>
    <m/>
    <m/>
    <n v="1"/>
    <n v="0"/>
    <n v="1"/>
    <s v="Wareham River West"/>
    <n v="44"/>
  </r>
  <r>
    <s v="50A-23B"/>
    <m/>
    <x v="0"/>
    <s v="30 BARNES ST"/>
    <n v="101"/>
    <s v="PETRUCCI ANTHONY J"/>
    <s v="R30"/>
    <s v="ONE FAMILY"/>
    <s v="50/A/23/B/"/>
    <n v="6.2E-2"/>
    <n v="0"/>
    <n v="0"/>
    <n v="1"/>
    <n v="1"/>
    <s v="SEWER"/>
    <n v="1"/>
    <n v="1"/>
    <n v="1900"/>
    <s v="YES"/>
    <n v="0"/>
    <s v="50A-23B"/>
    <s v="Public Water,Public Sewer,Gas"/>
    <s v="SEWER"/>
    <s v="SEWER"/>
    <n v="1900"/>
    <m/>
    <m/>
    <n v="0"/>
    <n v="0"/>
    <n v="2"/>
    <n v="624"/>
    <n v="1"/>
    <m/>
    <m/>
    <m/>
    <m/>
    <m/>
    <m/>
    <m/>
    <m/>
    <m/>
    <m/>
    <n v="1"/>
    <n v="0"/>
    <n v="1"/>
    <s v="Wareham River West"/>
    <n v="44"/>
  </r>
  <r>
    <s v="50A-A1"/>
    <m/>
    <x v="0"/>
    <s v="23 WANKINQUOAH AVE"/>
    <n v="109"/>
    <s v="MULLEN PATRICIA J"/>
    <s v="R30"/>
    <s v="MULTI HSES"/>
    <s v="50/A/A1//"/>
    <n v="0.14363000000000001"/>
    <n v="0"/>
    <n v="0"/>
    <n v="2"/>
    <n v="2"/>
    <s v="SEWER"/>
    <n v="1"/>
    <n v="2"/>
    <n v="19100"/>
    <s v="YES"/>
    <n v="0"/>
    <s v="50A-A1"/>
    <s v="All Public"/>
    <s v="SEWER"/>
    <s v="SEWER"/>
    <n v="9550"/>
    <m/>
    <m/>
    <n v="0"/>
    <n v="0"/>
    <n v="3"/>
    <n v="1293"/>
    <n v="2"/>
    <m/>
    <m/>
    <m/>
    <m/>
    <m/>
    <m/>
    <m/>
    <m/>
    <m/>
    <m/>
    <n v="1"/>
    <n v="0"/>
    <n v="1"/>
    <s v="Wareham River West"/>
    <n v="44"/>
  </r>
  <r>
    <s v="36-I6"/>
    <m/>
    <x v="0"/>
    <s v="5 BOURNE'S HILL RD"/>
    <n v="101"/>
    <s v="TCHEREPNINE PETER A"/>
    <s v="R60"/>
    <s v="ONE FAMILY"/>
    <s v="36//I6//"/>
    <n v="2.7188500000000002"/>
    <n v="1"/>
    <n v="1"/>
    <n v="1"/>
    <n v="1"/>
    <s v="SEPTIC"/>
    <n v="0"/>
    <n v="1"/>
    <n v="1300"/>
    <s v="YES"/>
    <n v="1300"/>
    <s v="36-I6"/>
    <s v="Public Water,Septic"/>
    <s v="SEPTIC"/>
    <s v="SEPTIC"/>
    <n v="1300"/>
    <m/>
    <m/>
    <n v="1"/>
    <n v="1"/>
    <n v="6"/>
    <n v="2550"/>
    <n v="2"/>
    <m/>
    <m/>
    <m/>
    <m/>
    <m/>
    <m/>
    <m/>
    <m/>
    <m/>
    <m/>
    <n v="1"/>
    <n v="9.68"/>
    <n v="1"/>
    <s v="Wareham River South"/>
    <n v="47"/>
  </r>
  <r>
    <s v="50A-26A"/>
    <m/>
    <x v="0"/>
    <s v="19 WANKINQUOAH AVE"/>
    <n v="101"/>
    <s v="ONEILL MICHAEL J &amp; MARY C"/>
    <s v="R30"/>
    <s v="ONE FAMILY"/>
    <s v="50/A/26/A/"/>
    <n v="6.6710000000000005E-2"/>
    <n v="0"/>
    <n v="0"/>
    <n v="1"/>
    <n v="1"/>
    <s v="SEWER"/>
    <n v="1"/>
    <n v="1"/>
    <n v="4600"/>
    <s v="YES"/>
    <n v="0"/>
    <s v="50A-26A"/>
    <s v="Public Water,Public Sewer,Gas"/>
    <s v="SEWER"/>
    <s v="SEWER"/>
    <n v="4600"/>
    <m/>
    <m/>
    <n v="0"/>
    <n v="0"/>
    <n v="3"/>
    <n v="1301"/>
    <n v="1.75"/>
    <m/>
    <m/>
    <m/>
    <m/>
    <m/>
    <m/>
    <m/>
    <m/>
    <m/>
    <m/>
    <n v="1"/>
    <n v="0"/>
    <n v="1"/>
    <s v="Wareham River West"/>
    <n v="44"/>
  </r>
  <r>
    <s v="35-1006A2"/>
    <m/>
    <x v="0"/>
    <s v="15 LONG BEACH RD"/>
    <n v="101"/>
    <s v="SPRAGGE THOMAS R"/>
    <s v="R60"/>
    <s v="ONE FAMILY"/>
    <s v="35//1006/A2/"/>
    <n v="2.10623"/>
    <n v="1"/>
    <n v="1"/>
    <n v="1"/>
    <n v="1"/>
    <s v="SEPTIC"/>
    <n v="0"/>
    <n v="0"/>
    <n v="0"/>
    <s v="YES"/>
    <n v="0"/>
    <s v="35-1006A2"/>
    <m/>
    <m/>
    <s v="SEPTIC"/>
    <n v="0"/>
    <m/>
    <m/>
    <n v="1"/>
    <n v="1"/>
    <n v="3"/>
    <n v="1469"/>
    <n v="1.75"/>
    <m/>
    <m/>
    <m/>
    <m/>
    <m/>
    <m/>
    <m/>
    <m/>
    <m/>
    <m/>
    <n v="1"/>
    <n v="9.68"/>
    <n v="1"/>
    <s v="Wareham River South"/>
    <n v="47"/>
  </r>
  <r>
    <s v="50A-25"/>
    <m/>
    <x v="0"/>
    <s v="21 WANKINQUOAH AVE"/>
    <n v="101"/>
    <s v="BERRY WILLIAM A JR"/>
    <s v="R30"/>
    <s v="ONE FAMILY"/>
    <s v="50/A/25//"/>
    <n v="0.13531000000000001"/>
    <n v="0"/>
    <n v="0"/>
    <n v="1"/>
    <n v="1"/>
    <s v="SEWER"/>
    <n v="1"/>
    <n v="1"/>
    <n v="3200"/>
    <s v="YES"/>
    <n v="0"/>
    <s v="50A-25"/>
    <s v="Public Water,Public Sewer,Gas"/>
    <s v="SEWER"/>
    <s v="SEWER"/>
    <n v="3200"/>
    <m/>
    <m/>
    <n v="0"/>
    <n v="0"/>
    <n v="3"/>
    <n v="1302"/>
    <n v="2"/>
    <m/>
    <m/>
    <m/>
    <m/>
    <m/>
    <m/>
    <m/>
    <m/>
    <m/>
    <m/>
    <n v="1"/>
    <n v="0"/>
    <n v="1"/>
    <s v="Wareham River West"/>
    <n v="44"/>
  </r>
  <r>
    <s v="50B-2-B3"/>
    <m/>
    <x v="0"/>
    <s v="0 SWIFTS BCH RD OFF"/>
    <n v="903"/>
    <s v="TOWN OF WAREHAM"/>
    <s v="R30"/>
    <s v="MUNICIPAL  MDL-00"/>
    <s v="50/B2/B3//"/>
    <n v="0.16031000000000001"/>
    <n v="0"/>
    <n v="0"/>
    <n v="0"/>
    <n v="0"/>
    <m/>
    <n v="0"/>
    <n v="0"/>
    <n v="0"/>
    <s v="YES"/>
    <n v="0"/>
    <s v="50B-2-B3"/>
    <m/>
    <m/>
    <m/>
    <n v="0"/>
    <m/>
    <m/>
    <n v="0"/>
    <n v="0"/>
    <n v="0"/>
    <n v="0"/>
    <n v="0"/>
    <m/>
    <m/>
    <m/>
    <m/>
    <m/>
    <m/>
    <m/>
    <m/>
    <m/>
    <m/>
    <n v="2"/>
    <n v="0"/>
    <n v="1"/>
    <s v="Wareham River West"/>
    <n v="44"/>
  </r>
  <r>
    <s v="LAND_NOPARC"/>
    <m/>
    <x v="0"/>
    <m/>
    <n v="0"/>
    <m/>
    <m/>
    <m/>
    <m/>
    <n v="53.022889999999997"/>
    <n v="0"/>
    <n v="0"/>
    <n v="0"/>
    <n v="0"/>
    <m/>
    <n v="0"/>
    <n v="0"/>
    <n v="0"/>
    <s v="NO"/>
    <n v="0"/>
    <m/>
    <m/>
    <m/>
    <m/>
    <n v="0"/>
    <m/>
    <m/>
    <n v="0"/>
    <n v="0"/>
    <n v="0"/>
    <n v="0"/>
    <n v="0"/>
    <m/>
    <m/>
    <m/>
    <m/>
    <m/>
    <m/>
    <m/>
    <m/>
    <m/>
    <m/>
    <n v="0"/>
    <n v="0"/>
    <n v="1"/>
    <s v="Wareham River West"/>
    <n v="44"/>
  </r>
  <r>
    <s v="50A-7A"/>
    <m/>
    <x v="0"/>
    <s v="74 BAYVIEW ST"/>
    <n v="101"/>
    <s v="WONG JANE M"/>
    <s v="R30"/>
    <s v="ONE FAMILY"/>
    <s v="50/A/7/A/"/>
    <n v="0.10507"/>
    <n v="0"/>
    <n v="0"/>
    <n v="1"/>
    <n v="1"/>
    <s v="SEWER"/>
    <n v="1"/>
    <n v="1"/>
    <n v="1700"/>
    <s v="NO_W1"/>
    <n v="0"/>
    <s v="50A-7A"/>
    <s v="Public Water,Public Sewer,Gas"/>
    <s v="SEWER"/>
    <s v="SEWER"/>
    <n v="1700"/>
    <m/>
    <m/>
    <n v="0"/>
    <n v="0"/>
    <n v="3"/>
    <n v="720"/>
    <n v="1"/>
    <m/>
    <m/>
    <m/>
    <m/>
    <m/>
    <m/>
    <m/>
    <m/>
    <m/>
    <m/>
    <n v="2"/>
    <n v="0"/>
    <n v="1"/>
    <s v="Wareham River West"/>
    <n v="44"/>
  </r>
  <r>
    <s v="50A-8A"/>
    <m/>
    <x v="0"/>
    <s v="8 WANKINQUOAH AVE"/>
    <n v="101"/>
    <s v="MCCADDEN JOHN F &amp; MILDRED"/>
    <s v="R30"/>
    <s v="ONE FAMILY"/>
    <s v="50/A/8/A/"/>
    <n v="0.13150000000000001"/>
    <n v="0"/>
    <n v="0"/>
    <n v="1"/>
    <n v="1"/>
    <s v="SEWER"/>
    <n v="1"/>
    <n v="0"/>
    <n v="0"/>
    <s v="NO_W1"/>
    <n v="0"/>
    <s v="50A-8A"/>
    <s v="Public Water,Public Sewer,Gas"/>
    <s v="SEWER"/>
    <s v="SEWER"/>
    <n v="0"/>
    <m/>
    <m/>
    <n v="0"/>
    <n v="0"/>
    <n v="3"/>
    <n v="1206"/>
    <n v="1.75"/>
    <m/>
    <m/>
    <m/>
    <m/>
    <m/>
    <m/>
    <m/>
    <m/>
    <m/>
    <m/>
    <n v="2"/>
    <n v="0"/>
    <n v="1"/>
    <s v="Wareham River West"/>
    <n v="44"/>
  </r>
  <r>
    <s v="LAND_NOPARC"/>
    <m/>
    <x v="0"/>
    <m/>
    <n v="0"/>
    <m/>
    <m/>
    <m/>
    <m/>
    <n v="8.9200000000000008E-3"/>
    <n v="0"/>
    <n v="0"/>
    <n v="0"/>
    <n v="0"/>
    <m/>
    <n v="0"/>
    <n v="0"/>
    <n v="0"/>
    <s v="NO"/>
    <n v="0"/>
    <m/>
    <m/>
    <m/>
    <m/>
    <n v="0"/>
    <m/>
    <m/>
    <n v="0"/>
    <n v="0"/>
    <n v="0"/>
    <n v="0"/>
    <n v="0"/>
    <m/>
    <m/>
    <m/>
    <m/>
    <m/>
    <m/>
    <m/>
    <m/>
    <m/>
    <m/>
    <n v="0"/>
    <n v="0"/>
    <n v="1"/>
    <s v="Wareham River West"/>
    <n v="44"/>
  </r>
  <r>
    <s v="50A-149"/>
    <m/>
    <x v="0"/>
    <s v="33 BARNES ST"/>
    <n v="101"/>
    <s v="ZUTAUT CHARLENE M"/>
    <s v="R30"/>
    <s v="ONE FAMILY"/>
    <s v="50/A/149//"/>
    <n v="6.9589999999999999E-2"/>
    <n v="0"/>
    <n v="0"/>
    <n v="1"/>
    <n v="1"/>
    <s v="SEWER"/>
    <n v="1"/>
    <n v="1"/>
    <n v="6700"/>
    <s v="YES"/>
    <n v="0"/>
    <s v="50A-149"/>
    <s v="All Public"/>
    <s v="SEWER"/>
    <s v="SEWER"/>
    <n v="6700"/>
    <m/>
    <m/>
    <n v="0"/>
    <n v="0"/>
    <n v="1"/>
    <n v="600"/>
    <n v="1.75"/>
    <m/>
    <m/>
    <m/>
    <m/>
    <m/>
    <m/>
    <m/>
    <m/>
    <m/>
    <m/>
    <n v="1"/>
    <n v="0"/>
    <n v="1"/>
    <s v="Wareham River West"/>
    <n v="44"/>
  </r>
  <r>
    <s v="54-1004"/>
    <m/>
    <x v="0"/>
    <s v="125 CROMESETT RD  OFF"/>
    <n v="101"/>
    <s v="EISENMENGER ANNE W TRUSTEE"/>
    <s v="R30"/>
    <s v="ONE FAMILY"/>
    <s v="54//1004//"/>
    <n v="2.3784200000000002"/>
    <n v="0"/>
    <n v="0"/>
    <n v="0"/>
    <n v="0"/>
    <m/>
    <n v="0"/>
    <n v="1"/>
    <n v="5500"/>
    <s v="YES"/>
    <n v="0"/>
    <s v="54-1004"/>
    <s v="Public Water,Septic"/>
    <s v="SEPTIC"/>
    <m/>
    <n v="5500"/>
    <m/>
    <m/>
    <n v="0"/>
    <n v="0"/>
    <n v="3"/>
    <n v="2355"/>
    <n v="2.5"/>
    <m/>
    <m/>
    <m/>
    <m/>
    <m/>
    <m/>
    <m/>
    <m/>
    <m/>
    <m/>
    <n v="0"/>
    <n v="0"/>
    <n v="1"/>
    <s v="Wareham River West"/>
    <n v="44"/>
  </r>
  <r>
    <s v="36-61"/>
    <m/>
    <x v="0"/>
    <s v="10 BOURNE'S HILL RD"/>
    <n v="903"/>
    <s v="WAREHAM FIRE DISTRICT"/>
    <s v="R60"/>
    <s v="MUNICIPAL  MDL-00"/>
    <s v="36//61//"/>
    <n v="2.8525399999999999"/>
    <n v="0"/>
    <n v="0"/>
    <n v="0"/>
    <n v="0"/>
    <m/>
    <n v="0"/>
    <n v="0"/>
    <n v="0"/>
    <s v="YES"/>
    <n v="0"/>
    <s v="36-61"/>
    <m/>
    <m/>
    <m/>
    <n v="0"/>
    <s v="fee simple"/>
    <s v="YES"/>
    <n v="0"/>
    <n v="0"/>
    <n v="0"/>
    <n v="0"/>
    <n v="0"/>
    <m/>
    <m/>
    <m/>
    <m/>
    <m/>
    <m/>
    <m/>
    <m/>
    <m/>
    <m/>
    <n v="1"/>
    <n v="0"/>
    <n v="1"/>
    <s v="Wareham River South"/>
    <n v="47"/>
  </r>
  <r>
    <s v="50A-9"/>
    <m/>
    <x v="0"/>
    <s v="6 WANKINQUOAH AVE"/>
    <n v="906"/>
    <s v="NAZARETH LITERARY &amp; BENEVOLENT"/>
    <s v="R30"/>
    <s v="CHURCH ETC  MDL-01"/>
    <s v="50/A/9//"/>
    <n v="0.14088999999999999"/>
    <n v="0"/>
    <n v="0"/>
    <n v="1"/>
    <n v="1"/>
    <s v="SEWER"/>
    <n v="1"/>
    <n v="0"/>
    <n v="0"/>
    <s v="NO_W1"/>
    <n v="0"/>
    <s v="50A-9"/>
    <s v="All Public"/>
    <s v="SEWER"/>
    <s v="SEWER"/>
    <n v="0"/>
    <m/>
    <m/>
    <n v="0"/>
    <n v="0"/>
    <n v="2"/>
    <n v="1030"/>
    <n v="1"/>
    <m/>
    <m/>
    <m/>
    <m/>
    <m/>
    <m/>
    <m/>
    <m/>
    <m/>
    <m/>
    <n v="2"/>
    <n v="0"/>
    <n v="1"/>
    <s v="Wareham River West"/>
    <n v="44"/>
  </r>
  <r>
    <s v="50A-A2"/>
    <m/>
    <x v="0"/>
    <s v="28 BARNES ST"/>
    <n v="101"/>
    <s v="HOWARD HENRY T"/>
    <s v="R30"/>
    <s v="ONE FAMILY"/>
    <s v="50/A/A2//"/>
    <n v="8.9709999999999998E-2"/>
    <n v="0"/>
    <n v="0"/>
    <n v="1"/>
    <n v="1"/>
    <s v="SEWER"/>
    <n v="1"/>
    <n v="0"/>
    <n v="0"/>
    <s v="YES"/>
    <n v="0"/>
    <s v="50A-A2"/>
    <s v="All Public"/>
    <s v="SEWER"/>
    <s v="SEWER"/>
    <n v="0"/>
    <m/>
    <m/>
    <n v="0"/>
    <n v="0"/>
    <n v="3"/>
    <n v="908"/>
    <n v="1"/>
    <m/>
    <m/>
    <m/>
    <m/>
    <m/>
    <m/>
    <m/>
    <m/>
    <m/>
    <m/>
    <n v="2"/>
    <n v="0"/>
    <n v="1"/>
    <s v="Wareham River West"/>
    <n v="44"/>
  </r>
  <r>
    <s v="50A-27"/>
    <m/>
    <x v="0"/>
    <s v="17 WANKINQUOAH AVE"/>
    <n v="101"/>
    <s v="VENTURA JOSEPHINE"/>
    <s v="R30"/>
    <s v="ONE FAMILY"/>
    <s v="50/A/27//"/>
    <n v="0.1143"/>
    <n v="0"/>
    <n v="0"/>
    <n v="1"/>
    <n v="1"/>
    <s v="SEWER"/>
    <n v="1"/>
    <n v="1"/>
    <n v="10700"/>
    <s v="YES"/>
    <n v="0"/>
    <s v="50A-27"/>
    <s v="Public Water,Public Sewer,Gas"/>
    <s v="SEWER"/>
    <s v="SEWER"/>
    <n v="10700"/>
    <m/>
    <m/>
    <n v="0"/>
    <n v="0"/>
    <n v="2"/>
    <n v="771"/>
    <n v="1"/>
    <m/>
    <m/>
    <m/>
    <m/>
    <m/>
    <m/>
    <m/>
    <m/>
    <m/>
    <m/>
    <n v="1"/>
    <n v="0"/>
    <n v="1"/>
    <s v="Wareham River West"/>
    <n v="44"/>
  </r>
  <r>
    <s v="50A-26B"/>
    <m/>
    <x v="0"/>
    <s v="59 PLEASANT ST"/>
    <n v="101"/>
    <s v="CONNOR JAMES E"/>
    <s v="R30"/>
    <s v="ONE FAMILY"/>
    <s v="50/A/26/B/"/>
    <n v="4.8300000000000003E-2"/>
    <n v="0"/>
    <n v="0"/>
    <n v="1"/>
    <n v="1"/>
    <s v="SEWER"/>
    <n v="1"/>
    <n v="1"/>
    <n v="4700"/>
    <s v="YES"/>
    <n v="0"/>
    <s v="50A-26B"/>
    <s v="Public Water,Public Sewer,Gas"/>
    <s v="SEWER"/>
    <s v="SEWER"/>
    <n v="4700"/>
    <m/>
    <m/>
    <n v="0"/>
    <n v="0"/>
    <n v="3"/>
    <n v="815"/>
    <n v="1.5"/>
    <m/>
    <m/>
    <m/>
    <m/>
    <m/>
    <m/>
    <m/>
    <m/>
    <m/>
    <m/>
    <n v="1"/>
    <n v="0"/>
    <n v="1"/>
    <s v="Wareham River West"/>
    <n v="44"/>
  </r>
  <r>
    <s v="50A-150"/>
    <m/>
    <x v="0"/>
    <s v="31 BARNES ST"/>
    <n v="101"/>
    <s v="CHERYL LADD &amp; STAFFORD JEAN M"/>
    <s v="R30"/>
    <s v="ONE FAMILY"/>
    <s v="50/A/150//"/>
    <n v="8.7999999999999995E-2"/>
    <n v="0"/>
    <n v="0"/>
    <n v="1"/>
    <n v="1"/>
    <s v="SEWER"/>
    <n v="1"/>
    <n v="1"/>
    <n v="14600"/>
    <s v="YES"/>
    <n v="0"/>
    <s v="50A-150"/>
    <s v="All Public"/>
    <s v="SEWER"/>
    <s v="SEWER"/>
    <n v="14600"/>
    <m/>
    <m/>
    <n v="0"/>
    <n v="0"/>
    <n v="2"/>
    <n v="894"/>
    <n v="1"/>
    <m/>
    <m/>
    <m/>
    <m/>
    <m/>
    <m/>
    <m/>
    <m/>
    <m/>
    <m/>
    <n v="1"/>
    <n v="0"/>
    <n v="1"/>
    <s v="Wareham River West"/>
    <n v="44"/>
  </r>
  <r>
    <s v="50A-10"/>
    <m/>
    <x v="0"/>
    <s v="4 WANKINQUOAH AVE"/>
    <n v="101"/>
    <s v="ROY P NORMAN"/>
    <s v="R30"/>
    <s v="ONE FAMILY"/>
    <s v="50/A/10//"/>
    <n v="0.26538"/>
    <n v="0"/>
    <n v="0"/>
    <n v="1"/>
    <n v="1"/>
    <s v="SEWER"/>
    <n v="1"/>
    <n v="1"/>
    <n v="500"/>
    <s v="YES"/>
    <n v="0"/>
    <s v="50A-10"/>
    <s v="All Public"/>
    <s v="SEWER"/>
    <s v="SEWER"/>
    <n v="500"/>
    <m/>
    <m/>
    <n v="0"/>
    <n v="0"/>
    <n v="3"/>
    <n v="1564"/>
    <n v="1.5"/>
    <m/>
    <m/>
    <m/>
    <m/>
    <m/>
    <m/>
    <m/>
    <m/>
    <m/>
    <m/>
    <n v="2"/>
    <n v="0"/>
    <n v="1"/>
    <s v="Wareham River West"/>
    <n v="44"/>
  </r>
  <r>
    <s v="50A-28A"/>
    <m/>
    <x v="0"/>
    <s v="15 WANKINQUOAH AVE"/>
    <n v="101"/>
    <s v="DOWNEY JOHN W"/>
    <s v="R30"/>
    <s v="ONE FAMILY"/>
    <s v="50/A/28/A/"/>
    <n v="0.11206000000000001"/>
    <n v="0"/>
    <n v="0"/>
    <n v="1"/>
    <n v="1"/>
    <s v="SEWER"/>
    <n v="1"/>
    <n v="1"/>
    <n v="0"/>
    <s v="YES"/>
    <n v="0"/>
    <s v="50A-28A"/>
    <s v="Public Water,Public Sewer"/>
    <s v="SEWER"/>
    <s v="SEWER"/>
    <n v="0"/>
    <m/>
    <m/>
    <n v="0"/>
    <n v="0"/>
    <n v="7"/>
    <n v="2572"/>
    <n v="2"/>
    <m/>
    <m/>
    <m/>
    <m/>
    <m/>
    <m/>
    <m/>
    <m/>
    <m/>
    <m/>
    <n v="1"/>
    <n v="0"/>
    <n v="1"/>
    <s v="Wareham River West"/>
    <n v="44"/>
  </r>
  <r>
    <s v="54-1009"/>
    <m/>
    <x v="0"/>
    <s v="120 CROMESETT RD"/>
    <n v="131"/>
    <s v="LORD KENNETH JOHN &amp; KIKUCHI"/>
    <s v="R30"/>
    <s v="RES ACLNPO  MDL-00"/>
    <s v="54//1009//"/>
    <n v="3.51085"/>
    <n v="0"/>
    <n v="0"/>
    <n v="0"/>
    <n v="0"/>
    <m/>
    <n v="0"/>
    <n v="0"/>
    <n v="0"/>
    <s v="YES"/>
    <n v="0"/>
    <s v="54-1009"/>
    <m/>
    <m/>
    <m/>
    <n v="0"/>
    <m/>
    <m/>
    <n v="0"/>
    <n v="0"/>
    <n v="0"/>
    <n v="0"/>
    <n v="0"/>
    <m/>
    <m/>
    <m/>
    <m/>
    <m/>
    <m/>
    <m/>
    <m/>
    <m/>
    <m/>
    <n v="1"/>
    <n v="0"/>
    <n v="1"/>
    <s v="Wareham River West"/>
    <n v="44"/>
  </r>
  <r>
    <s v="50B-1-1"/>
    <m/>
    <x v="0"/>
    <s v="0 MURPHY ST"/>
    <n v="131"/>
    <s v="HABCHI JEAN TRUSTTE OF"/>
    <s v="R30"/>
    <s v="RES ACLNPO  MDL-00"/>
    <s v="50/B1/1//"/>
    <n v="0.73231999999999997"/>
    <n v="0"/>
    <n v="0"/>
    <n v="0"/>
    <n v="0"/>
    <m/>
    <n v="0"/>
    <n v="0"/>
    <n v="0"/>
    <s v="NO_W1"/>
    <n v="0"/>
    <s v="50B-1-1"/>
    <m/>
    <m/>
    <m/>
    <n v="0"/>
    <m/>
    <m/>
    <n v="0"/>
    <n v="0"/>
    <n v="0"/>
    <n v="0"/>
    <n v="0"/>
    <m/>
    <m/>
    <m/>
    <m/>
    <m/>
    <m/>
    <m/>
    <m/>
    <m/>
    <m/>
    <n v="6"/>
    <n v="0"/>
    <n v="1"/>
    <s v="Wareham River West"/>
    <n v="44"/>
  </r>
  <r>
    <s v="LAND_NOPARC"/>
    <m/>
    <x v="0"/>
    <m/>
    <n v="0"/>
    <m/>
    <m/>
    <m/>
    <m/>
    <n v="2.3470000000000001E-2"/>
    <n v="0"/>
    <n v="0"/>
    <n v="0"/>
    <n v="0"/>
    <m/>
    <n v="0"/>
    <n v="0"/>
    <n v="0"/>
    <s v="NO"/>
    <n v="0"/>
    <m/>
    <m/>
    <m/>
    <m/>
    <n v="0"/>
    <m/>
    <m/>
    <n v="0"/>
    <n v="0"/>
    <n v="0"/>
    <n v="0"/>
    <n v="0"/>
    <m/>
    <m/>
    <m/>
    <m/>
    <m/>
    <m/>
    <m/>
    <m/>
    <m/>
    <m/>
    <n v="0"/>
    <n v="0"/>
    <n v="1"/>
    <s v="Wareham River West"/>
    <n v="44"/>
  </r>
  <r>
    <s v="50A-30A"/>
    <m/>
    <x v="0"/>
    <s v="11 WANKINQUOAH AVE"/>
    <n v="101"/>
    <s v="LECESSE CHARLES"/>
    <s v="R30"/>
    <s v="ONE FAMILY"/>
    <s v="50/A/30/A/"/>
    <n v="6.4170000000000005E-2"/>
    <n v="0"/>
    <n v="0"/>
    <n v="1"/>
    <n v="1"/>
    <s v="SEWER"/>
    <n v="1"/>
    <n v="2"/>
    <n v="7400"/>
    <s v="YES"/>
    <n v="0"/>
    <s v="50A-30A"/>
    <s v="Public Water,Public Sewer,Gas"/>
    <s v="SEWER"/>
    <s v="SEWER"/>
    <n v="3700"/>
    <m/>
    <m/>
    <n v="0"/>
    <n v="0"/>
    <n v="2"/>
    <n v="870"/>
    <n v="1"/>
    <m/>
    <m/>
    <m/>
    <m/>
    <m/>
    <m/>
    <m/>
    <m/>
    <m/>
    <m/>
    <n v="1"/>
    <n v="0"/>
    <n v="1"/>
    <s v="Wareham River West"/>
    <n v="44"/>
  </r>
  <r>
    <s v="50A-28B"/>
    <m/>
    <x v="0"/>
    <s v="13 WANKINQUOAH AVE"/>
    <n v="101"/>
    <s v="NIELSEN MARY T"/>
    <s v="R30"/>
    <s v="ONE FAMILY"/>
    <s v="50/A/28/B/"/>
    <n v="0.11308"/>
    <n v="0"/>
    <n v="0"/>
    <n v="1"/>
    <n v="1"/>
    <s v="SEWER"/>
    <n v="1"/>
    <n v="1"/>
    <n v="300"/>
    <s v="YES"/>
    <n v="0"/>
    <s v="50A-28B"/>
    <s v="Public Water,Public Sewer,Gas"/>
    <s v="SEWER"/>
    <s v="SEWER"/>
    <n v="300"/>
    <m/>
    <m/>
    <n v="0"/>
    <n v="0"/>
    <n v="2"/>
    <n v="560"/>
    <n v="1"/>
    <m/>
    <m/>
    <m/>
    <m/>
    <m/>
    <m/>
    <m/>
    <m/>
    <m/>
    <m/>
    <n v="1"/>
    <n v="0"/>
    <n v="1"/>
    <s v="Wareham River West"/>
    <n v="44"/>
  </r>
  <r>
    <s v="50B-1-1"/>
    <m/>
    <x v="0"/>
    <s v="0 MURPHY ST"/>
    <n v="131"/>
    <s v="HABCHI JEAN TRUSTTE OF"/>
    <s v="R30"/>
    <s v="RES ACLNPO  MDL-00"/>
    <s v="50/B1/1//"/>
    <n v="0.92313000000000001"/>
    <n v="0"/>
    <n v="0"/>
    <n v="0"/>
    <n v="0"/>
    <m/>
    <n v="0"/>
    <n v="0"/>
    <n v="0"/>
    <s v="NO_W1"/>
    <n v="0"/>
    <s v="50B-1-1"/>
    <m/>
    <m/>
    <m/>
    <n v="0"/>
    <m/>
    <m/>
    <n v="0"/>
    <n v="0"/>
    <n v="0"/>
    <n v="0"/>
    <n v="0"/>
    <m/>
    <m/>
    <m/>
    <m/>
    <m/>
    <m/>
    <m/>
    <m/>
    <m/>
    <m/>
    <n v="8"/>
    <n v="0"/>
    <n v="1"/>
    <s v="Wareham River West"/>
    <n v="44"/>
  </r>
  <r>
    <s v="50A-120"/>
    <m/>
    <x v="0"/>
    <s v="57 PLEASANT ST"/>
    <n v="101"/>
    <s v="FOX BARBARA A"/>
    <s v="R30"/>
    <s v="ONE FAMILY"/>
    <s v="50/A/120//"/>
    <n v="0.13174"/>
    <n v="0"/>
    <n v="0"/>
    <n v="1"/>
    <n v="1"/>
    <s v="SEWER"/>
    <n v="1"/>
    <n v="1"/>
    <n v="2800"/>
    <s v="YES"/>
    <n v="0"/>
    <s v="50A-120"/>
    <m/>
    <m/>
    <s v="SEWER"/>
    <n v="2800"/>
    <m/>
    <m/>
    <n v="0"/>
    <n v="0"/>
    <n v="2"/>
    <n v="912"/>
    <n v="1.5"/>
    <m/>
    <m/>
    <m/>
    <m/>
    <m/>
    <m/>
    <m/>
    <m/>
    <m/>
    <m/>
    <n v="1"/>
    <n v="0"/>
    <n v="1"/>
    <s v="Wareham River West"/>
    <n v="44"/>
  </r>
  <r>
    <s v="LAND_NOPARC"/>
    <m/>
    <x v="0"/>
    <m/>
    <n v="0"/>
    <m/>
    <m/>
    <m/>
    <m/>
    <n v="1.2E-4"/>
    <n v="0"/>
    <n v="0"/>
    <n v="0"/>
    <n v="0"/>
    <m/>
    <n v="0"/>
    <n v="0"/>
    <n v="0"/>
    <s v="NO"/>
    <n v="0"/>
    <m/>
    <m/>
    <m/>
    <m/>
    <n v="0"/>
    <m/>
    <m/>
    <n v="0"/>
    <n v="0"/>
    <n v="0"/>
    <n v="0"/>
    <n v="0"/>
    <m/>
    <m/>
    <m/>
    <m/>
    <m/>
    <m/>
    <m/>
    <m/>
    <m/>
    <m/>
    <n v="0"/>
    <n v="0"/>
    <n v="1"/>
    <s v="Wareham River West"/>
    <n v="44"/>
  </r>
  <r>
    <s v="LAND_NOPARC"/>
    <m/>
    <x v="0"/>
    <m/>
    <n v="0"/>
    <m/>
    <m/>
    <m/>
    <m/>
    <n v="2.7709999999999999E-2"/>
    <n v="0"/>
    <n v="0"/>
    <n v="0"/>
    <n v="0"/>
    <m/>
    <n v="0"/>
    <n v="0"/>
    <n v="0"/>
    <s v="NO"/>
    <n v="0"/>
    <m/>
    <m/>
    <m/>
    <m/>
    <n v="0"/>
    <m/>
    <m/>
    <n v="0"/>
    <n v="0"/>
    <n v="0"/>
    <n v="0"/>
    <n v="0"/>
    <m/>
    <m/>
    <m/>
    <m/>
    <m/>
    <m/>
    <m/>
    <m/>
    <m/>
    <m/>
    <n v="0"/>
    <n v="0"/>
    <n v="1"/>
    <s v="Wareham River West"/>
    <n v="44"/>
  </r>
  <r>
    <s v="50A-123"/>
    <m/>
    <x v="0"/>
    <s v="26 BARNES ST"/>
    <n v="101"/>
    <s v="MENDEZ ANTHONY"/>
    <s v="R30"/>
    <s v="ONE FAMILY"/>
    <s v="50/A/123//"/>
    <n v="0.10718"/>
    <n v="0"/>
    <n v="0"/>
    <n v="1"/>
    <n v="1"/>
    <s v="SEWER"/>
    <n v="1"/>
    <n v="1"/>
    <n v="5200"/>
    <s v="YES"/>
    <n v="0"/>
    <s v="50A-123"/>
    <s v="Public Water,Public Sewer,Gas"/>
    <s v="SEWER"/>
    <s v="SEWER"/>
    <n v="5200"/>
    <m/>
    <m/>
    <n v="0"/>
    <n v="0"/>
    <n v="4"/>
    <n v="1557"/>
    <n v="2.2999999999999998"/>
    <m/>
    <m/>
    <m/>
    <m/>
    <m/>
    <m/>
    <m/>
    <m/>
    <m/>
    <m/>
    <n v="1"/>
    <n v="0"/>
    <n v="1"/>
    <s v="Wareham River West"/>
    <n v="44"/>
  </r>
  <r>
    <s v="LAND_NOPARC"/>
    <m/>
    <x v="0"/>
    <m/>
    <n v="0"/>
    <m/>
    <m/>
    <m/>
    <m/>
    <n v="5.6899999999999997E-3"/>
    <n v="0"/>
    <n v="0"/>
    <n v="0"/>
    <n v="0"/>
    <m/>
    <n v="0"/>
    <n v="0"/>
    <n v="0"/>
    <s v="NO"/>
    <n v="0"/>
    <m/>
    <m/>
    <m/>
    <m/>
    <n v="0"/>
    <m/>
    <m/>
    <n v="0"/>
    <n v="0"/>
    <n v="0"/>
    <n v="0"/>
    <n v="0"/>
    <m/>
    <m/>
    <m/>
    <m/>
    <m/>
    <m/>
    <m/>
    <m/>
    <m/>
    <m/>
    <n v="0"/>
    <n v="0"/>
    <n v="1"/>
    <s v="Wareham River South"/>
    <n v="47"/>
  </r>
  <r>
    <s v="50A-151"/>
    <m/>
    <x v="0"/>
    <s v="27 BARNES ST"/>
    <n v="101"/>
    <s v="PERRONE GIANNINO"/>
    <s v="R13"/>
    <s v="ONE FAMILY"/>
    <s v="50/A/151//"/>
    <n v="0.12529000000000001"/>
    <n v="0"/>
    <n v="0"/>
    <n v="1"/>
    <n v="1"/>
    <s v="SEWER"/>
    <n v="1"/>
    <n v="1"/>
    <n v="0"/>
    <s v="YES"/>
    <n v="0"/>
    <s v="50A-151"/>
    <s v="All Public"/>
    <s v="SEWER"/>
    <s v="SEWER"/>
    <n v="0"/>
    <m/>
    <m/>
    <n v="0"/>
    <n v="0"/>
    <n v="3"/>
    <n v="1276"/>
    <n v="1"/>
    <m/>
    <m/>
    <m/>
    <m/>
    <m/>
    <m/>
    <m/>
    <m/>
    <m/>
    <m/>
    <n v="1"/>
    <n v="0"/>
    <n v="1"/>
    <s v="Wareham River West"/>
    <n v="44"/>
  </r>
  <r>
    <s v="UNK1296"/>
    <s v="FEE"/>
    <x v="0"/>
    <s v="COLUMBIA ST"/>
    <n v="0"/>
    <m/>
    <m/>
    <m/>
    <m/>
    <n v="4.1099999999999999E-3"/>
    <n v="0"/>
    <n v="0"/>
    <n v="0"/>
    <n v="0"/>
    <m/>
    <n v="0"/>
    <n v="0"/>
    <n v="0"/>
    <s v="NO_W2"/>
    <n v="0"/>
    <m/>
    <m/>
    <m/>
    <m/>
    <n v="0"/>
    <m/>
    <m/>
    <n v="0"/>
    <n v="0"/>
    <n v="0"/>
    <n v="0"/>
    <n v="0"/>
    <s v="Not in new Assr DB, Makepe?, old info"/>
    <m/>
    <m/>
    <m/>
    <m/>
    <m/>
    <m/>
    <m/>
    <m/>
    <m/>
    <n v="0"/>
    <n v="0"/>
    <n v="1"/>
    <s v="Wareham River West"/>
    <n v="44"/>
  </r>
  <r>
    <s v="50A-12"/>
    <m/>
    <x v="0"/>
    <s v="WANKINQUOAH AVE"/>
    <n v="0"/>
    <s v="TOWN OF WAREHAM"/>
    <m/>
    <m/>
    <m/>
    <n v="0.10943"/>
    <n v="0"/>
    <n v="0"/>
    <n v="0"/>
    <n v="0"/>
    <m/>
    <n v="0"/>
    <n v="0"/>
    <n v="0"/>
    <s v="YES"/>
    <n v="0"/>
    <s v="50A-12"/>
    <m/>
    <m/>
    <m/>
    <n v="0"/>
    <m/>
    <m/>
    <n v="0"/>
    <n v="0"/>
    <n v="0"/>
    <n v="0"/>
    <n v="0"/>
    <m/>
    <m/>
    <m/>
    <m/>
    <m/>
    <m/>
    <m/>
    <m/>
    <m/>
    <m/>
    <n v="1"/>
    <n v="0"/>
    <n v="1"/>
    <s v="Wareham River West"/>
    <n v="44"/>
  </r>
  <r>
    <s v="35-1000-A"/>
    <m/>
    <x v="0"/>
    <s v="98A EDGEWATER DR"/>
    <n v="101"/>
    <s v="OSBORN ROB ET AL TRUSTEES"/>
    <s v="R30"/>
    <s v="ONE FAMILY"/>
    <s v="35//1000/A/"/>
    <n v="0.83135000000000003"/>
    <n v="0"/>
    <n v="0"/>
    <n v="0"/>
    <n v="0"/>
    <m/>
    <n v="0"/>
    <n v="1"/>
    <n v="1100"/>
    <s v="YES"/>
    <n v="0"/>
    <s v="35-1000-A"/>
    <s v="Public Water,Septic"/>
    <s v="SEPTIC"/>
    <m/>
    <n v="1100"/>
    <m/>
    <m/>
    <n v="0"/>
    <n v="0"/>
    <n v="3"/>
    <n v="2708"/>
    <n v="2"/>
    <m/>
    <m/>
    <m/>
    <m/>
    <m/>
    <m/>
    <m/>
    <m/>
    <m/>
    <m/>
    <n v="1"/>
    <n v="0"/>
    <n v="1"/>
    <s v="Wareham River South"/>
    <n v="47"/>
  </r>
  <r>
    <s v="LAND_NOPARC"/>
    <m/>
    <x v="0"/>
    <m/>
    <n v="0"/>
    <m/>
    <m/>
    <m/>
    <m/>
    <n v="2.2899999999999999E-3"/>
    <n v="0"/>
    <n v="0"/>
    <n v="0"/>
    <n v="0"/>
    <m/>
    <n v="0"/>
    <n v="0"/>
    <n v="0"/>
    <s v="NO"/>
    <n v="0"/>
    <m/>
    <m/>
    <m/>
    <m/>
    <n v="0"/>
    <m/>
    <m/>
    <n v="0"/>
    <n v="0"/>
    <n v="0"/>
    <n v="0"/>
    <n v="0"/>
    <m/>
    <m/>
    <m/>
    <m/>
    <m/>
    <m/>
    <m/>
    <m/>
    <m/>
    <m/>
    <n v="0"/>
    <n v="0"/>
    <n v="1"/>
    <s v="Wareham River West"/>
    <n v="44"/>
  </r>
  <r>
    <s v="50A-30B"/>
    <m/>
    <x v="0"/>
    <s v="71 BAYVIEW ST"/>
    <n v="101"/>
    <s v="ANDERSON SANDRA J"/>
    <s v="R30"/>
    <s v="ONE FAMILY"/>
    <s v="50/A/30/B/"/>
    <n v="5.561E-2"/>
    <n v="0"/>
    <n v="0"/>
    <n v="1"/>
    <n v="1"/>
    <s v="SEWER"/>
    <n v="1"/>
    <n v="0"/>
    <n v="0"/>
    <s v="YES"/>
    <n v="0"/>
    <s v="50A-30B"/>
    <s v="Public Water,Public Sewer"/>
    <s v="SEWER"/>
    <s v="SEWER"/>
    <n v="0"/>
    <m/>
    <m/>
    <n v="0"/>
    <n v="0"/>
    <n v="2"/>
    <n v="832"/>
    <n v="2"/>
    <m/>
    <m/>
    <m/>
    <m/>
    <m/>
    <m/>
    <m/>
    <m/>
    <m/>
    <m/>
    <n v="1"/>
    <n v="0"/>
    <n v="1"/>
    <s v="Wareham River West"/>
    <n v="44"/>
  </r>
  <r>
    <s v="50A-73"/>
    <m/>
    <x v="0"/>
    <s v="58 PLEASANT ST"/>
    <n v="101"/>
    <s v="JACOBS FRANK C JR"/>
    <s v="R30"/>
    <s v="ONE FAMILY"/>
    <s v="50/A/73//"/>
    <n v="0.11777"/>
    <n v="0"/>
    <n v="0"/>
    <n v="1"/>
    <n v="1"/>
    <s v="SEWER"/>
    <n v="1"/>
    <n v="1"/>
    <n v="2700"/>
    <s v="YES"/>
    <n v="0"/>
    <s v="50A-73"/>
    <s v="Public Water,Public Sewer"/>
    <s v="SEWER"/>
    <s v="SEWER"/>
    <n v="2700"/>
    <m/>
    <m/>
    <n v="0"/>
    <n v="0"/>
    <n v="2"/>
    <n v="880"/>
    <n v="1"/>
    <m/>
    <m/>
    <m/>
    <m/>
    <m/>
    <m/>
    <m/>
    <m/>
    <m/>
    <m/>
    <n v="1"/>
    <n v="0"/>
    <n v="1"/>
    <s v="Wareham River West"/>
    <n v="44"/>
  </r>
  <r>
    <s v="50A-S2A"/>
    <m/>
    <x v="0"/>
    <s v="7A WANKINQUOAH AVE"/>
    <n v="101"/>
    <s v="REDNER DAVID A"/>
    <s v="R30"/>
    <s v="ONE FAMILY"/>
    <s v="50/A/S2/A/"/>
    <n v="7.8920000000000004E-2"/>
    <n v="0"/>
    <n v="0"/>
    <n v="1"/>
    <n v="1"/>
    <s v="SEWER"/>
    <n v="1"/>
    <n v="2"/>
    <n v="10500"/>
    <s v="YES"/>
    <n v="0"/>
    <s v="50A-S2A"/>
    <s v="All Public"/>
    <s v="SEWER"/>
    <s v="SEWER"/>
    <n v="5250"/>
    <m/>
    <m/>
    <n v="0"/>
    <n v="0"/>
    <n v="3"/>
    <n v="992"/>
    <n v="1.5"/>
    <m/>
    <m/>
    <m/>
    <m/>
    <m/>
    <m/>
    <m/>
    <m/>
    <m/>
    <m/>
    <n v="1"/>
    <n v="0"/>
    <n v="1"/>
    <s v="Wareham River West"/>
    <n v="44"/>
  </r>
  <r>
    <s v="50A-S1"/>
    <m/>
    <x v="0"/>
    <s v="9 WANKINQUOAH AVE"/>
    <n v="101"/>
    <s v="OLEARY PAUL J"/>
    <s v="R30"/>
    <s v="ONE FAMILY"/>
    <s v="50/A/S1//"/>
    <n v="0.14343"/>
    <n v="0"/>
    <n v="0"/>
    <n v="1"/>
    <n v="1"/>
    <s v="SEWER"/>
    <n v="1"/>
    <n v="1"/>
    <n v="0"/>
    <s v="YES"/>
    <n v="0"/>
    <s v="50A-S1"/>
    <s v="All Public"/>
    <s v="SEWER"/>
    <s v="SEWER"/>
    <n v="0"/>
    <m/>
    <m/>
    <n v="0"/>
    <n v="0"/>
    <n v="3"/>
    <n v="1008"/>
    <n v="1"/>
    <m/>
    <m/>
    <m/>
    <m/>
    <m/>
    <m/>
    <m/>
    <m/>
    <m/>
    <m/>
    <n v="1"/>
    <n v="0"/>
    <n v="1"/>
    <s v="Wareham River West"/>
    <n v="44"/>
  </r>
  <r>
    <s v="50A-122"/>
    <m/>
    <x v="0"/>
    <s v="55 PLEASANT ST"/>
    <n v="101"/>
    <s v="CHAPMAN MADELINE E LIFE ESTATE"/>
    <s v="R30"/>
    <s v="ONE FAMILY"/>
    <s v="50/A/122//"/>
    <n v="0.11201"/>
    <n v="0"/>
    <n v="0"/>
    <n v="1"/>
    <n v="1"/>
    <s v="SEWER"/>
    <n v="1"/>
    <n v="1"/>
    <n v="17400"/>
    <s v="YES"/>
    <n v="0"/>
    <s v="50A-122"/>
    <s v="Public Water,Public Sewer,Gas"/>
    <s v="SEWER"/>
    <s v="SEWER"/>
    <n v="17400"/>
    <m/>
    <m/>
    <n v="0"/>
    <n v="0"/>
    <n v="2"/>
    <n v="616"/>
    <n v="1.5"/>
    <m/>
    <m/>
    <m/>
    <m/>
    <m/>
    <m/>
    <m/>
    <m/>
    <m/>
    <m/>
    <n v="1"/>
    <n v="0"/>
    <n v="1"/>
    <s v="Wareham River West"/>
    <n v="44"/>
  </r>
  <r>
    <s v="LAND_NOPARC"/>
    <m/>
    <x v="0"/>
    <m/>
    <n v="0"/>
    <m/>
    <m/>
    <m/>
    <m/>
    <n v="1.154E-2"/>
    <n v="0"/>
    <n v="0"/>
    <n v="0"/>
    <n v="0"/>
    <m/>
    <n v="0"/>
    <n v="0"/>
    <n v="0"/>
    <s v="NO"/>
    <n v="0"/>
    <m/>
    <m/>
    <m/>
    <m/>
    <n v="0"/>
    <m/>
    <m/>
    <n v="0"/>
    <n v="0"/>
    <n v="0"/>
    <n v="0"/>
    <n v="0"/>
    <m/>
    <m/>
    <m/>
    <m/>
    <m/>
    <m/>
    <m/>
    <m/>
    <m/>
    <m/>
    <n v="0"/>
    <n v="0"/>
    <n v="1"/>
    <s v="Wareham River West"/>
    <n v="44"/>
  </r>
  <r>
    <s v="50A-152B"/>
    <m/>
    <x v="0"/>
    <s v="25 B BARNES ST"/>
    <n v="101"/>
    <s v="MATURO RALPH M JR"/>
    <s v="R60"/>
    <s v="ONE FAMILY"/>
    <s v="50/A/152/B/"/>
    <n v="6.0729999999999999E-2"/>
    <n v="0"/>
    <n v="0"/>
    <n v="1"/>
    <n v="1"/>
    <s v="SEWER"/>
    <n v="0"/>
    <n v="1"/>
    <n v="100"/>
    <s v="YES"/>
    <n v="0"/>
    <s v="50A-152B"/>
    <s v="All Public"/>
    <s v="SEWER"/>
    <s v="SEWER"/>
    <n v="100"/>
    <m/>
    <m/>
    <n v="0"/>
    <n v="0"/>
    <n v="2"/>
    <n v="1317"/>
    <n v="1"/>
    <m/>
    <m/>
    <m/>
    <m/>
    <m/>
    <m/>
    <m/>
    <m/>
    <m/>
    <m/>
    <n v="1"/>
    <n v="0"/>
    <n v="1"/>
    <s v="Wareham River West"/>
    <n v="44"/>
  </r>
  <r>
    <s v="LAND_NOPARC"/>
    <m/>
    <x v="0"/>
    <m/>
    <n v="0"/>
    <m/>
    <m/>
    <m/>
    <m/>
    <n v="1.16553"/>
    <n v="0"/>
    <n v="0"/>
    <n v="0"/>
    <n v="0"/>
    <m/>
    <n v="0"/>
    <n v="0"/>
    <n v="0"/>
    <s v="NO"/>
    <n v="0"/>
    <m/>
    <m/>
    <m/>
    <m/>
    <n v="0"/>
    <m/>
    <m/>
    <n v="0"/>
    <n v="0"/>
    <n v="0"/>
    <n v="0"/>
    <n v="0"/>
    <m/>
    <m/>
    <m/>
    <m/>
    <m/>
    <m/>
    <m/>
    <m/>
    <m/>
    <m/>
    <n v="0"/>
    <n v="0"/>
    <n v="1"/>
    <s v="Wareham River South"/>
    <n v="47"/>
  </r>
  <r>
    <s v="54-1005C"/>
    <m/>
    <x v="0"/>
    <s v="123 CROMESETT RD"/>
    <n v="101"/>
    <s v="BAILLIE ROBIN G"/>
    <s v="R30"/>
    <s v="ONE FAMILY"/>
    <s v="54//1005/C/"/>
    <n v="0.66132999999999997"/>
    <n v="1"/>
    <n v="1"/>
    <n v="1"/>
    <n v="1"/>
    <s v="SEPTIC"/>
    <n v="0"/>
    <n v="0"/>
    <n v="0"/>
    <s v="YES"/>
    <n v="0"/>
    <s v="54-1005C"/>
    <s v="Public Water,Septic"/>
    <s v="SEPTIC"/>
    <s v="SEPTIC"/>
    <n v="0"/>
    <m/>
    <m/>
    <n v="1"/>
    <n v="1"/>
    <n v="5"/>
    <n v="2324"/>
    <n v="2"/>
    <m/>
    <m/>
    <m/>
    <m/>
    <m/>
    <m/>
    <m/>
    <m/>
    <m/>
    <m/>
    <n v="1"/>
    <n v="9.68"/>
    <n v="1"/>
    <s v="Wareham River West"/>
    <n v="44"/>
  </r>
  <r>
    <s v="36-I5"/>
    <m/>
    <x v="0"/>
    <s v="184 INDIAN NECK RD"/>
    <n v="905"/>
    <s v="WILDLANDS TRUST OF"/>
    <s v="R60"/>
    <s v="CHAR ORG  MDL-00"/>
    <s v="36//I5//"/>
    <n v="4.1104700000000003"/>
    <n v="0"/>
    <n v="0"/>
    <n v="0"/>
    <n v="0"/>
    <m/>
    <n v="0"/>
    <n v="0"/>
    <n v="0"/>
    <s v="YES"/>
    <n v="0"/>
    <s v="36-I5"/>
    <m/>
    <m/>
    <m/>
    <n v="0"/>
    <s v="fee simple"/>
    <s v="YES"/>
    <n v="0"/>
    <n v="0"/>
    <n v="0"/>
    <n v="0"/>
    <n v="0"/>
    <m/>
    <m/>
    <m/>
    <m/>
    <m/>
    <m/>
    <m/>
    <m/>
    <m/>
    <m/>
    <n v="1"/>
    <n v="0"/>
    <n v="1"/>
    <s v="Wareham River South"/>
    <n v="47"/>
  </r>
  <r>
    <s v="50A-13"/>
    <m/>
    <x v="0"/>
    <s v="WANKINQUOAH AVE"/>
    <n v="0"/>
    <s v="TOWN OF WAREHAM"/>
    <m/>
    <m/>
    <m/>
    <n v="4.6980000000000001E-2"/>
    <n v="0"/>
    <n v="0"/>
    <n v="0"/>
    <n v="0"/>
    <m/>
    <n v="0"/>
    <n v="0"/>
    <n v="0"/>
    <s v="YES"/>
    <n v="0"/>
    <s v="50A-13"/>
    <m/>
    <m/>
    <m/>
    <n v="0"/>
    <m/>
    <m/>
    <n v="0"/>
    <n v="0"/>
    <n v="0"/>
    <n v="0"/>
    <n v="0"/>
    <m/>
    <m/>
    <m/>
    <m/>
    <m/>
    <m/>
    <m/>
    <m/>
    <m/>
    <m/>
    <n v="1"/>
    <n v="0"/>
    <n v="1"/>
    <s v="Wareham River West"/>
    <n v="44"/>
  </r>
  <r>
    <s v="50A-125"/>
    <m/>
    <x v="0"/>
    <s v="24 BARNES ST"/>
    <n v="101"/>
    <s v="RUFO ANTONIO"/>
    <s v="R30"/>
    <s v="ONE FAMILY"/>
    <s v="50/A/125//"/>
    <n v="0.12186"/>
    <n v="0"/>
    <n v="0"/>
    <n v="1"/>
    <n v="1"/>
    <s v="SEWER"/>
    <n v="1"/>
    <n v="1"/>
    <n v="2000"/>
    <s v="YES"/>
    <n v="0"/>
    <s v="50A-125"/>
    <s v="Public Water,Public Sewer,Gas"/>
    <s v="SEWER"/>
    <s v="SEWER"/>
    <n v="2000"/>
    <m/>
    <m/>
    <n v="0"/>
    <n v="0"/>
    <n v="3"/>
    <n v="672"/>
    <n v="1"/>
    <m/>
    <m/>
    <m/>
    <m/>
    <m/>
    <m/>
    <m/>
    <m/>
    <m/>
    <m/>
    <n v="1"/>
    <n v="0"/>
    <n v="1"/>
    <s v="Wareham River West"/>
    <n v="44"/>
  </r>
  <r>
    <s v="UNK1301"/>
    <s v="FEE"/>
    <x v="0"/>
    <s v="WANKINQUOAH AVE"/>
    <n v="0"/>
    <m/>
    <m/>
    <m/>
    <m/>
    <n v="4.3459999999999999E-2"/>
    <n v="0"/>
    <n v="0"/>
    <n v="0"/>
    <n v="0"/>
    <m/>
    <n v="0"/>
    <n v="0"/>
    <n v="0"/>
    <s v="NO_W2"/>
    <n v="0"/>
    <m/>
    <m/>
    <m/>
    <m/>
    <n v="0"/>
    <m/>
    <m/>
    <n v="0"/>
    <n v="0"/>
    <n v="0"/>
    <n v="0"/>
    <n v="0"/>
    <s v="Not in new Assr DB, Makepe?, old info"/>
    <m/>
    <m/>
    <m/>
    <m/>
    <m/>
    <m/>
    <m/>
    <m/>
    <m/>
    <n v="1"/>
    <n v="0"/>
    <n v="1"/>
    <s v="Wareham River West"/>
    <n v="44"/>
  </r>
  <r>
    <s v="50A-152A"/>
    <m/>
    <x v="0"/>
    <s v="25 A BARNES ST"/>
    <n v="101"/>
    <s v="MATURO RALPH M JR"/>
    <s v="R60"/>
    <s v="ONE FAMILY"/>
    <s v="50/A/152/A/"/>
    <n v="6.0720000000000003E-2"/>
    <n v="0"/>
    <n v="0"/>
    <n v="1"/>
    <n v="1"/>
    <s v="SEWER"/>
    <n v="1"/>
    <n v="1"/>
    <n v="6900"/>
    <s v="YES"/>
    <n v="0"/>
    <s v="50A-152A"/>
    <s v="All Public"/>
    <s v="SEWER"/>
    <s v="SEWER"/>
    <n v="6900"/>
    <m/>
    <m/>
    <n v="0"/>
    <n v="0"/>
    <n v="3"/>
    <n v="1377"/>
    <n v="1.9"/>
    <m/>
    <m/>
    <m/>
    <m/>
    <m/>
    <m/>
    <m/>
    <m/>
    <m/>
    <m/>
    <n v="0"/>
    <n v="0"/>
    <n v="1"/>
    <s v="Wareham River West"/>
    <n v="44"/>
  </r>
  <r>
    <s v="50A-72"/>
    <m/>
    <x v="0"/>
    <s v="69 BAYVIEW ST"/>
    <n v="101"/>
    <s v="MENINNO MICHAEL J"/>
    <s v="R30"/>
    <s v="ONE FAMILY"/>
    <s v="50/A/72//"/>
    <n v="0.11583"/>
    <n v="0"/>
    <n v="0"/>
    <n v="1"/>
    <n v="1"/>
    <s v="SEWER"/>
    <n v="1"/>
    <n v="1"/>
    <n v="1200"/>
    <s v="YES"/>
    <n v="0"/>
    <s v="50A-72"/>
    <s v="Public Water,Public Sewer,Gas"/>
    <s v="SEWER"/>
    <s v="SEWER"/>
    <n v="1200"/>
    <m/>
    <m/>
    <n v="0"/>
    <n v="0"/>
    <n v="2"/>
    <n v="694"/>
    <n v="1"/>
    <m/>
    <m/>
    <m/>
    <m/>
    <m/>
    <m/>
    <m/>
    <m/>
    <m/>
    <m/>
    <n v="1"/>
    <n v="0"/>
    <n v="1"/>
    <s v="Wareham River West"/>
    <n v="44"/>
  </r>
  <r>
    <s v="50A-S3"/>
    <m/>
    <x v="0"/>
    <s v="5 WANKINQUOAH AVE"/>
    <n v="101"/>
    <s v="COLLINS JOHN H JR"/>
    <s v="R30"/>
    <s v="ONE FAMILY"/>
    <s v="50/A/S3//"/>
    <n v="0.10308"/>
    <n v="0"/>
    <n v="0"/>
    <n v="1"/>
    <n v="1"/>
    <s v="SEWER"/>
    <n v="1"/>
    <n v="1"/>
    <n v="14100"/>
    <s v="YES"/>
    <n v="0"/>
    <s v="50A-S3"/>
    <s v="Public Water,Public Sewer"/>
    <s v="SEWER"/>
    <s v="SEWER"/>
    <n v="14100"/>
    <m/>
    <m/>
    <n v="0"/>
    <n v="0"/>
    <n v="4"/>
    <n v="1098"/>
    <n v="1.75"/>
    <m/>
    <m/>
    <m/>
    <m/>
    <m/>
    <m/>
    <m/>
    <m/>
    <m/>
    <m/>
    <n v="2"/>
    <n v="0"/>
    <n v="1"/>
    <s v="Wareham River West"/>
    <n v="44"/>
  </r>
  <r>
    <s v="50A-154"/>
    <m/>
    <x v="0"/>
    <s v="10 MURPHY ST"/>
    <n v="101"/>
    <s v="LADD CHERYL &amp; STAFFORD JEAN M"/>
    <s v="R30"/>
    <s v="ONE FAMILY"/>
    <s v="50/A/154//"/>
    <n v="6.1990000000000003E-2"/>
    <n v="0"/>
    <n v="0"/>
    <n v="1"/>
    <n v="1"/>
    <s v="SEWER"/>
    <n v="1"/>
    <n v="1"/>
    <n v="2200"/>
    <s v="YES"/>
    <n v="0"/>
    <s v="50A-154"/>
    <s v="Public Water,Public Sewer"/>
    <s v="SEWER"/>
    <s v="SEWER"/>
    <n v="2200"/>
    <m/>
    <m/>
    <n v="0"/>
    <n v="0"/>
    <n v="3"/>
    <n v="726"/>
    <n v="1"/>
    <m/>
    <m/>
    <m/>
    <m/>
    <m/>
    <m/>
    <m/>
    <m/>
    <m/>
    <m/>
    <n v="1"/>
    <n v="0"/>
    <n v="1"/>
    <s v="Wareham River West"/>
    <n v="44"/>
  </r>
  <r>
    <s v="50A-75"/>
    <m/>
    <x v="0"/>
    <s v="56 PLEASANT ST"/>
    <n v="101"/>
    <s v="NOONE WALTER A"/>
    <s v="R30"/>
    <s v="ONE FAMILY"/>
    <s v="50/A/75//"/>
    <n v="0.10879999999999999"/>
    <n v="0"/>
    <n v="0"/>
    <n v="1"/>
    <n v="1"/>
    <s v="SEWER"/>
    <n v="1"/>
    <n v="1"/>
    <n v="2000"/>
    <s v="YES"/>
    <n v="0"/>
    <s v="50A-75"/>
    <s v="Public Water,Public Sewer,Gas"/>
    <s v="SEWER"/>
    <s v="SEWER"/>
    <n v="2000"/>
    <m/>
    <m/>
    <n v="0"/>
    <n v="0"/>
    <n v="5"/>
    <n v="1190"/>
    <n v="2"/>
    <m/>
    <m/>
    <m/>
    <m/>
    <m/>
    <m/>
    <m/>
    <m/>
    <m/>
    <m/>
    <n v="1"/>
    <n v="0"/>
    <n v="1"/>
    <s v="Wareham River West"/>
    <n v="44"/>
  </r>
  <r>
    <s v="50A-S2B"/>
    <m/>
    <x v="0"/>
    <s v="7B WANKINQUOAH AVE"/>
    <n v="101"/>
    <s v="REDNER DAVID A"/>
    <s v="R30"/>
    <s v="ONE FAMILY"/>
    <s v="50/A/S2/B/"/>
    <n v="3.6470000000000002E-2"/>
    <n v="0"/>
    <n v="0"/>
    <n v="1"/>
    <n v="1"/>
    <s v="SEWER"/>
    <n v="0"/>
    <n v="0"/>
    <n v="0"/>
    <s v="YES"/>
    <n v="0"/>
    <s v="50A-S2B"/>
    <s v="All Public"/>
    <s v="SEWER"/>
    <s v="SEWER"/>
    <n v="0"/>
    <m/>
    <m/>
    <n v="0"/>
    <n v="0"/>
    <n v="2"/>
    <n v="720"/>
    <n v="2"/>
    <m/>
    <m/>
    <m/>
    <m/>
    <m/>
    <m/>
    <m/>
    <m/>
    <m/>
    <m/>
    <n v="0"/>
    <n v="0"/>
    <n v="1"/>
    <s v="Wareham River West"/>
    <n v="44"/>
  </r>
  <r>
    <s v="50A-153B"/>
    <m/>
    <x v="0"/>
    <s v="23B BARNES ST"/>
    <n v="101"/>
    <s v="FERNALD PAUL"/>
    <s v="R30"/>
    <s v="ONE FAMILY"/>
    <s v="50/A/153/B/"/>
    <n v="5.8990000000000001E-2"/>
    <n v="0"/>
    <n v="0"/>
    <n v="1"/>
    <n v="1"/>
    <s v="SEWER"/>
    <n v="1"/>
    <n v="1"/>
    <n v="4000"/>
    <s v="YES"/>
    <n v="0"/>
    <s v="50A-153B"/>
    <s v="All Public"/>
    <s v="SEWER"/>
    <s v="SEWER"/>
    <n v="4000"/>
    <m/>
    <m/>
    <n v="0"/>
    <n v="0"/>
    <n v="1"/>
    <n v="560"/>
    <n v="1"/>
    <m/>
    <m/>
    <m/>
    <m/>
    <m/>
    <m/>
    <m/>
    <m/>
    <m/>
    <m/>
    <n v="1"/>
    <n v="0"/>
    <n v="1"/>
    <s v="Wareham River West"/>
    <n v="44"/>
  </r>
  <r>
    <s v="50A-124"/>
    <m/>
    <x v="0"/>
    <s v="53 PLEASANT ST"/>
    <n v="101"/>
    <s v="MASTROIANNI ANTONIO"/>
    <s v="R30"/>
    <s v="ONE FAMILY"/>
    <s v="50/A/124//"/>
    <n v="0.13278999999999999"/>
    <n v="0"/>
    <n v="0"/>
    <n v="1"/>
    <n v="1"/>
    <s v="SEWER"/>
    <n v="1"/>
    <n v="1"/>
    <n v="2800"/>
    <s v="YES"/>
    <n v="0"/>
    <s v="50A-124"/>
    <s v="Public Water,Public Sewer,Gas"/>
    <s v="SEWER"/>
    <s v="SEWER"/>
    <n v="2800"/>
    <m/>
    <m/>
    <n v="0"/>
    <n v="0"/>
    <n v="4"/>
    <n v="1092"/>
    <n v="1.3"/>
    <m/>
    <m/>
    <m/>
    <m/>
    <m/>
    <m/>
    <m/>
    <m/>
    <m/>
    <m/>
    <n v="1"/>
    <n v="0"/>
    <n v="1"/>
    <s v="Wareham River West"/>
    <n v="44"/>
  </r>
  <r>
    <s v="50A-31"/>
    <m/>
    <x v="0"/>
    <s v="3 WANKINQUOAH AVE"/>
    <n v="101"/>
    <s v="KELLEHER WILLIAM F"/>
    <s v="R30"/>
    <s v="ONE FAMILY"/>
    <s v="50/A/31//"/>
    <n v="0.14091999999999999"/>
    <n v="0"/>
    <n v="0"/>
    <n v="1"/>
    <n v="1"/>
    <s v="SEWER"/>
    <n v="1"/>
    <n v="1"/>
    <n v="6200"/>
    <s v="YES"/>
    <n v="0"/>
    <s v="50A-31"/>
    <s v="All Public"/>
    <s v="SEWER"/>
    <s v="SEWER"/>
    <n v="6200"/>
    <m/>
    <m/>
    <n v="0"/>
    <n v="0"/>
    <n v="5"/>
    <n v="1040"/>
    <n v="1.5"/>
    <m/>
    <m/>
    <m/>
    <m/>
    <m/>
    <m/>
    <m/>
    <m/>
    <m/>
    <m/>
    <n v="1"/>
    <n v="0"/>
    <n v="1"/>
    <s v="Wareham River West"/>
    <n v="44"/>
  </r>
  <r>
    <s v="54-1012"/>
    <m/>
    <x v="0"/>
    <s v="0 CROMESETT RD  OFF"/>
    <n v="905"/>
    <s v="MASS AUDUBON SOCIETY, INC"/>
    <s v="R30"/>
    <s v="CHAR ORG  MDL-00"/>
    <s v="54//1012//"/>
    <n v="6.6530699999999996"/>
    <n v="0"/>
    <n v="0"/>
    <n v="0"/>
    <n v="0"/>
    <m/>
    <n v="0"/>
    <n v="0"/>
    <n v="0"/>
    <s v="YES"/>
    <n v="0"/>
    <s v="54-1012"/>
    <m/>
    <m/>
    <m/>
    <n v="0"/>
    <s v="fee simple"/>
    <s v="YES"/>
    <n v="0"/>
    <n v="0"/>
    <n v="0"/>
    <n v="0"/>
    <n v="0"/>
    <m/>
    <m/>
    <m/>
    <m/>
    <m/>
    <m/>
    <m/>
    <m/>
    <m/>
    <m/>
    <n v="1"/>
    <n v="0"/>
    <n v="1"/>
    <s v="Wareham River West"/>
    <n v="44"/>
  </r>
  <r>
    <s v="54-1013"/>
    <m/>
    <x v="0"/>
    <s v="0 CROMESETT RD  OFF"/>
    <n v="905"/>
    <s v="MASS AUDUBON SOCIETY, INC"/>
    <s v="R30"/>
    <s v="CHAR ORG  MDL-00"/>
    <s v="54//1013//"/>
    <n v="5.74132"/>
    <n v="0"/>
    <n v="0"/>
    <n v="0"/>
    <n v="0"/>
    <m/>
    <n v="0"/>
    <n v="0"/>
    <n v="0"/>
    <s v="YES"/>
    <n v="0"/>
    <s v="54-1013"/>
    <m/>
    <m/>
    <m/>
    <n v="0"/>
    <s v="fee simple"/>
    <s v="YES"/>
    <n v="0"/>
    <n v="0"/>
    <n v="0"/>
    <n v="0"/>
    <n v="0"/>
    <m/>
    <m/>
    <m/>
    <m/>
    <m/>
    <m/>
    <m/>
    <m/>
    <m/>
    <m/>
    <n v="1"/>
    <n v="0"/>
    <n v="1"/>
    <s v="Wareham River West"/>
    <n v="44"/>
  </r>
  <r>
    <s v="50A-127"/>
    <m/>
    <x v="0"/>
    <s v="22 BARNES ST"/>
    <n v="101"/>
    <s v="MITRANO ERASMO G"/>
    <s v="R30"/>
    <s v="ONE FAMILY"/>
    <s v="50/A/127//"/>
    <n v="0.10535"/>
    <n v="0"/>
    <n v="0"/>
    <n v="1"/>
    <n v="1"/>
    <s v="SEWER"/>
    <n v="1"/>
    <n v="1"/>
    <n v="1300"/>
    <s v="YES"/>
    <n v="0"/>
    <s v="50A-127"/>
    <s v="Public Water,Public Sewer"/>
    <s v="SEWER"/>
    <s v="SEWER"/>
    <n v="1300"/>
    <m/>
    <m/>
    <n v="0"/>
    <n v="0"/>
    <n v="2"/>
    <n v="820"/>
    <n v="1"/>
    <m/>
    <m/>
    <m/>
    <m/>
    <m/>
    <m/>
    <m/>
    <m/>
    <m/>
    <m/>
    <n v="1"/>
    <n v="0"/>
    <n v="1"/>
    <s v="Wareham River West"/>
    <n v="44"/>
  </r>
  <r>
    <s v="50B-2-B1"/>
    <m/>
    <x v="0"/>
    <s v="0 WANKINQUOAH AVE"/>
    <n v="903"/>
    <s v="TOWN OF WAREHAM"/>
    <s v="R30"/>
    <s v="MUNICIPAL  MDL-00"/>
    <s v="50/B2/B1//"/>
    <n v="4.3968100000000003"/>
    <n v="0"/>
    <n v="0"/>
    <n v="0"/>
    <n v="0"/>
    <m/>
    <n v="0"/>
    <n v="1"/>
    <n v="0"/>
    <s v="YES"/>
    <n v="0"/>
    <s v="50B-2-B1"/>
    <m/>
    <m/>
    <m/>
    <n v="0"/>
    <m/>
    <m/>
    <n v="0"/>
    <n v="0"/>
    <n v="0"/>
    <n v="0"/>
    <n v="0"/>
    <m/>
    <m/>
    <m/>
    <m/>
    <m/>
    <m/>
    <m/>
    <m/>
    <m/>
    <m/>
    <n v="1"/>
    <n v="0"/>
    <n v="1"/>
    <s v="Wareham River West"/>
    <n v="44"/>
  </r>
  <r>
    <s v="50A-32"/>
    <m/>
    <x v="0"/>
    <s v="193 SWIFTS BCH RD"/>
    <n v="101"/>
    <s v="BLAIS JODY"/>
    <s v="R30"/>
    <s v="ONE FAMILY"/>
    <s v="50/A/32//"/>
    <n v="0.11735"/>
    <n v="0"/>
    <n v="0"/>
    <n v="1"/>
    <n v="1"/>
    <s v="SEWER"/>
    <n v="1"/>
    <n v="1"/>
    <n v="14400"/>
    <s v="YES"/>
    <n v="0"/>
    <s v="50A-32"/>
    <s v="All Public"/>
    <s v="SEWER"/>
    <s v="SEWER"/>
    <n v="14400"/>
    <m/>
    <m/>
    <n v="0"/>
    <n v="0"/>
    <n v="2"/>
    <n v="852"/>
    <n v="1"/>
    <m/>
    <m/>
    <m/>
    <m/>
    <m/>
    <m/>
    <m/>
    <m/>
    <m/>
    <m/>
    <n v="1"/>
    <n v="0"/>
    <n v="1"/>
    <s v="Wareham River West"/>
    <n v="44"/>
  </r>
  <r>
    <s v="LAND_NOPARC"/>
    <m/>
    <x v="0"/>
    <m/>
    <n v="0"/>
    <m/>
    <m/>
    <m/>
    <m/>
    <n v="1.9050000000000001E-2"/>
    <n v="0"/>
    <n v="0"/>
    <n v="0"/>
    <n v="0"/>
    <m/>
    <n v="0"/>
    <n v="0"/>
    <n v="0"/>
    <s v="NO"/>
    <n v="0"/>
    <m/>
    <m/>
    <m/>
    <m/>
    <n v="0"/>
    <m/>
    <m/>
    <n v="0"/>
    <n v="0"/>
    <n v="0"/>
    <n v="0"/>
    <n v="0"/>
    <m/>
    <m/>
    <m/>
    <m/>
    <m/>
    <m/>
    <m/>
    <m/>
    <m/>
    <m/>
    <n v="0"/>
    <n v="0"/>
    <n v="1"/>
    <s v="Wareham River South"/>
    <n v="47"/>
  </r>
  <r>
    <s v="50A-153A"/>
    <m/>
    <x v="0"/>
    <s v="23A BARNES ST"/>
    <n v="101"/>
    <s v="HURLEY JULIE M"/>
    <s v="R30"/>
    <s v="ONE FAMILY"/>
    <s v="50/A/153/A/"/>
    <n v="8.0430000000000001E-2"/>
    <n v="0"/>
    <n v="0"/>
    <n v="1"/>
    <n v="1"/>
    <s v="SEWER"/>
    <n v="1"/>
    <n v="1"/>
    <n v="3000"/>
    <s v="YES"/>
    <n v="0"/>
    <s v="50A-153A"/>
    <m/>
    <m/>
    <s v="SEWER"/>
    <n v="3000"/>
    <m/>
    <m/>
    <n v="0"/>
    <n v="0"/>
    <n v="2"/>
    <n v="884"/>
    <n v="1"/>
    <m/>
    <m/>
    <m/>
    <m/>
    <m/>
    <m/>
    <m/>
    <m/>
    <m/>
    <m/>
    <n v="1"/>
    <n v="0"/>
    <n v="1"/>
    <s v="Wareham River West"/>
    <n v="44"/>
  </r>
  <r>
    <s v="50A-74"/>
    <m/>
    <x v="0"/>
    <s v="67 BAYVIEW ST"/>
    <n v="101"/>
    <s v="CALIRI PHILIP R"/>
    <s v="R30"/>
    <s v="ONE FAMILY"/>
    <s v="50/A/74//"/>
    <n v="0.10914"/>
    <n v="0"/>
    <n v="0"/>
    <n v="1"/>
    <n v="1"/>
    <s v="SEWER"/>
    <n v="1"/>
    <n v="1"/>
    <n v="6600"/>
    <s v="YES"/>
    <n v="0"/>
    <s v="50A-74"/>
    <s v="Public Water,Public Sewer,Gas"/>
    <s v="SEWER"/>
    <s v="SEWER"/>
    <n v="6600"/>
    <m/>
    <m/>
    <n v="0"/>
    <n v="0"/>
    <n v="3"/>
    <n v="1550"/>
    <n v="1.9"/>
    <m/>
    <m/>
    <m/>
    <m/>
    <m/>
    <m/>
    <m/>
    <m/>
    <m/>
    <m/>
    <n v="1"/>
    <n v="0"/>
    <n v="1"/>
    <s v="Wareham River West"/>
    <n v="44"/>
  </r>
  <r>
    <s v="50A-156"/>
    <m/>
    <x v="0"/>
    <s v="8 MURPHY ST"/>
    <n v="101"/>
    <s v="LADD CHERYL &amp; STAFFORD JEAN M"/>
    <s v="R30"/>
    <s v="ONE FAMILY"/>
    <s v="50/A/156//"/>
    <n v="8.2570000000000005E-2"/>
    <n v="0"/>
    <n v="0"/>
    <n v="1"/>
    <n v="1"/>
    <s v="SEWER"/>
    <n v="1"/>
    <n v="1"/>
    <n v="5600"/>
    <s v="YES"/>
    <n v="0"/>
    <s v="50A-156"/>
    <s v="Public Water,Public Sewer"/>
    <s v="SEWER"/>
    <s v="SEWER"/>
    <n v="5600"/>
    <m/>
    <m/>
    <n v="0"/>
    <n v="0"/>
    <n v="3"/>
    <n v="1500"/>
    <n v="1.9"/>
    <m/>
    <m/>
    <m/>
    <m/>
    <m/>
    <m/>
    <m/>
    <m/>
    <m/>
    <m/>
    <n v="1"/>
    <n v="0"/>
    <n v="1"/>
    <s v="Wareham River West"/>
    <n v="44"/>
  </r>
  <r>
    <s v="36-E"/>
    <m/>
    <x v="0"/>
    <s v="0 BOURNE'S HILL RD"/>
    <n v="905"/>
    <s v="WILDLANDS TRUST OF"/>
    <s v="R60"/>
    <s v="CHAR ORG  MDL-00"/>
    <s v="36///E/"/>
    <n v="9.1883700000000008"/>
    <n v="0"/>
    <n v="0"/>
    <n v="0"/>
    <n v="0"/>
    <m/>
    <n v="0"/>
    <n v="0"/>
    <n v="0"/>
    <s v="YES"/>
    <n v="0"/>
    <s v="36-E"/>
    <m/>
    <m/>
    <m/>
    <n v="0"/>
    <s v="fee simple"/>
    <s v="YES"/>
    <n v="0"/>
    <n v="0"/>
    <n v="0"/>
    <n v="0"/>
    <n v="0"/>
    <m/>
    <m/>
    <m/>
    <m/>
    <m/>
    <m/>
    <m/>
    <m/>
    <m/>
    <m/>
    <n v="1"/>
    <n v="0"/>
    <n v="1"/>
    <s v="Wareham River South"/>
    <n v="47"/>
  </r>
  <r>
    <s v="50A-155B"/>
    <m/>
    <x v="0"/>
    <s v="15 BARNES ST"/>
    <n v="132"/>
    <s v="MANN CLIFFORD L TRUSTEE"/>
    <s v="R30"/>
    <s v="RES ACLNUD  MDL-00"/>
    <s v="50/A/155/B/"/>
    <n v="3.125E-2"/>
    <n v="0"/>
    <n v="0"/>
    <n v="0"/>
    <n v="0"/>
    <m/>
    <n v="0"/>
    <n v="0"/>
    <n v="0"/>
    <s v="YES"/>
    <n v="0"/>
    <s v="50A-155B"/>
    <m/>
    <m/>
    <m/>
    <n v="0"/>
    <m/>
    <m/>
    <n v="0"/>
    <n v="0"/>
    <n v="0"/>
    <n v="0"/>
    <n v="0"/>
    <m/>
    <m/>
    <m/>
    <m/>
    <m/>
    <m/>
    <m/>
    <m/>
    <m/>
    <m/>
    <n v="1"/>
    <n v="0"/>
    <n v="1"/>
    <s v="Wareham River West"/>
    <n v="44"/>
  </r>
  <r>
    <s v="50A-76B"/>
    <m/>
    <x v="0"/>
    <s v="54 PLEASANT ST"/>
    <n v="104"/>
    <s v="MITRANO ERASMO G &amp; LISA TR OF"/>
    <s v="R30"/>
    <s v="TWO FAMILY"/>
    <s v="50/A/76/B/"/>
    <n v="0.15239"/>
    <n v="0"/>
    <n v="0"/>
    <n v="1"/>
    <n v="1"/>
    <s v="SEWER"/>
    <n v="1"/>
    <n v="1"/>
    <n v="20100"/>
    <s v="YES"/>
    <n v="0"/>
    <s v="50A-76B"/>
    <s v="Public Water,Public Sewer,Gas"/>
    <s v="SEWER"/>
    <s v="SEWER"/>
    <n v="20100"/>
    <m/>
    <m/>
    <n v="0"/>
    <n v="0"/>
    <n v="5"/>
    <n v="3334"/>
    <n v="2.5"/>
    <m/>
    <m/>
    <m/>
    <m/>
    <m/>
    <m/>
    <m/>
    <m/>
    <m/>
    <m/>
    <n v="2"/>
    <n v="0"/>
    <n v="1"/>
    <s v="Wareham River West"/>
    <n v="44"/>
  </r>
  <r>
    <s v="50B-1-1"/>
    <m/>
    <x v="0"/>
    <s v="0 MURPHY ST"/>
    <n v="131"/>
    <s v="HABCHI JEAN TRUSTTE OF"/>
    <s v="R30"/>
    <s v="RES ACLNPO  MDL-00"/>
    <s v="50/B1/1//"/>
    <n v="0.21532999999999999"/>
    <n v="0"/>
    <n v="0"/>
    <n v="0"/>
    <n v="0"/>
    <m/>
    <n v="0"/>
    <n v="0"/>
    <n v="0"/>
    <s v="NO_W1"/>
    <n v="0"/>
    <s v="50B-1-1"/>
    <m/>
    <m/>
    <m/>
    <n v="0"/>
    <m/>
    <m/>
    <n v="0"/>
    <n v="0"/>
    <n v="0"/>
    <n v="0"/>
    <n v="0"/>
    <m/>
    <m/>
    <m/>
    <m/>
    <m/>
    <m/>
    <m/>
    <m/>
    <m/>
    <m/>
    <n v="3"/>
    <n v="0"/>
    <n v="1"/>
    <s v="Wareham River West"/>
    <n v="44"/>
  </r>
  <r>
    <s v="50A-126"/>
    <m/>
    <x v="0"/>
    <s v="51 PLEASANT ST"/>
    <n v="101"/>
    <s v="MITRANO ERASMO G"/>
    <s v="R30"/>
    <s v="ONE FAMILY"/>
    <s v="50/A/126//"/>
    <n v="0.1123"/>
    <n v="0"/>
    <n v="0"/>
    <n v="1"/>
    <n v="1"/>
    <s v="SEWER"/>
    <n v="1"/>
    <n v="1"/>
    <n v="2300"/>
    <s v="YES"/>
    <n v="0"/>
    <s v="50A-126"/>
    <s v="Public Water,Public Sewer,Gas"/>
    <s v="SEWER"/>
    <s v="SEWER"/>
    <n v="2300"/>
    <m/>
    <m/>
    <n v="0"/>
    <n v="0"/>
    <n v="3"/>
    <n v="2730"/>
    <n v="1.75"/>
    <m/>
    <m/>
    <m/>
    <m/>
    <m/>
    <m/>
    <m/>
    <m/>
    <m/>
    <m/>
    <n v="1"/>
    <n v="0"/>
    <n v="1"/>
    <s v="Wareham River West"/>
    <n v="44"/>
  </r>
  <r>
    <s v="50A-S4"/>
    <m/>
    <x v="0"/>
    <s v="70 BAYVIEW ST"/>
    <n v="101"/>
    <s v="CUNNIFF RICHARD  J"/>
    <s v="R30"/>
    <s v="ONE FAMILY"/>
    <s v="50/A/S4//"/>
    <n v="0.21174999999999999"/>
    <n v="0"/>
    <n v="0"/>
    <n v="1"/>
    <n v="1"/>
    <s v="SEWER"/>
    <n v="1"/>
    <n v="5"/>
    <n v="14100"/>
    <s v="YES"/>
    <n v="0"/>
    <s v="50A-S4"/>
    <s v="All Public"/>
    <s v="SEWER"/>
    <s v="SEWER"/>
    <n v="2820"/>
    <m/>
    <m/>
    <n v="0"/>
    <n v="0"/>
    <n v="3"/>
    <n v="1075"/>
    <n v="1.5"/>
    <m/>
    <m/>
    <m/>
    <m/>
    <m/>
    <m/>
    <m/>
    <m/>
    <m/>
    <m/>
    <n v="1"/>
    <n v="0"/>
    <n v="1"/>
    <s v="Wareham River West"/>
    <n v="44"/>
  </r>
  <r>
    <s v="50B-3-A"/>
    <m/>
    <x v="0"/>
    <s v="196 SWIFTS BCH RD"/>
    <n v="101"/>
    <s v="TENAGLIA RALPH L"/>
    <s v="R30"/>
    <s v="ONE FAMILY"/>
    <s v="50/B3//A/"/>
    <n v="0.11308"/>
    <n v="0"/>
    <n v="0"/>
    <n v="1"/>
    <n v="1"/>
    <s v="SEWER"/>
    <n v="1"/>
    <n v="1"/>
    <n v="6700"/>
    <s v="YES"/>
    <n v="0"/>
    <s v="50B-3-A"/>
    <s v="All Public"/>
    <s v="SEWER"/>
    <s v="SEWER"/>
    <n v="6700"/>
    <m/>
    <m/>
    <n v="0"/>
    <n v="0"/>
    <n v="3"/>
    <n v="920"/>
    <n v="2"/>
    <m/>
    <m/>
    <m/>
    <m/>
    <m/>
    <m/>
    <m/>
    <m/>
    <m/>
    <m/>
    <n v="1"/>
    <n v="0"/>
    <n v="1"/>
    <s v="Wareham River West"/>
    <n v="44"/>
  </r>
  <r>
    <s v="50A-129"/>
    <m/>
    <x v="0"/>
    <s v="20 BARNES ST"/>
    <n v="101"/>
    <s v="FERRARA FLORENCE J LIFE ESTATE"/>
    <s v="R30"/>
    <s v="ONE FAMILY"/>
    <s v="50/A/129//"/>
    <n v="0.11606"/>
    <n v="0"/>
    <n v="0"/>
    <n v="1"/>
    <n v="1"/>
    <s v="SEWER"/>
    <n v="1"/>
    <n v="1"/>
    <n v="2100"/>
    <s v="YES"/>
    <n v="0"/>
    <s v="50A-129"/>
    <s v="Public Water,Public Sewer,Gas"/>
    <s v="SEWER"/>
    <s v="SEWER"/>
    <n v="2100"/>
    <m/>
    <m/>
    <n v="0"/>
    <n v="0"/>
    <n v="2"/>
    <n v="740"/>
    <n v="1"/>
    <m/>
    <m/>
    <m/>
    <m/>
    <m/>
    <m/>
    <m/>
    <m/>
    <m/>
    <m/>
    <n v="1"/>
    <n v="0"/>
    <n v="1"/>
    <s v="Wareham River West"/>
    <n v="44"/>
  </r>
  <r>
    <s v="55-1007A"/>
    <m/>
    <x v="0"/>
    <s v="7 TURNER ST"/>
    <n v="106"/>
    <s v="BRADFORD ROBERT G ET ALS"/>
    <s v="R30"/>
    <s v="AC LND IMP  MDL-00"/>
    <s v="55//1007/A/"/>
    <n v="3.8071199999999998"/>
    <n v="0"/>
    <n v="0"/>
    <n v="0"/>
    <n v="0"/>
    <m/>
    <n v="0"/>
    <n v="0"/>
    <n v="0"/>
    <s v="YES"/>
    <n v="0"/>
    <s v="55-1007A"/>
    <m/>
    <m/>
    <m/>
    <n v="0"/>
    <m/>
    <m/>
    <n v="0"/>
    <n v="0"/>
    <n v="0"/>
    <n v="0"/>
    <n v="0"/>
    <m/>
    <m/>
    <m/>
    <m/>
    <m/>
    <m/>
    <m/>
    <m/>
    <m/>
    <m/>
    <n v="2"/>
    <n v="0"/>
    <n v="1"/>
    <s v="Wareham River West"/>
    <n v="44"/>
  </r>
  <r>
    <s v="50B-1-1"/>
    <m/>
    <x v="0"/>
    <s v="0 MURPHY ST"/>
    <n v="131"/>
    <s v="HABCHI JEAN TRUSTTE OF"/>
    <s v="R30"/>
    <s v="RES ACLNPO  MDL-00"/>
    <s v="50/B1/1//"/>
    <n v="0.21292"/>
    <n v="0"/>
    <n v="0"/>
    <n v="0"/>
    <n v="0"/>
    <m/>
    <n v="0"/>
    <n v="0"/>
    <n v="0"/>
    <s v="NO_W1"/>
    <n v="0"/>
    <s v="50B-1-1"/>
    <m/>
    <m/>
    <m/>
    <n v="0"/>
    <m/>
    <m/>
    <n v="0"/>
    <n v="0"/>
    <n v="0"/>
    <n v="0"/>
    <n v="0"/>
    <m/>
    <m/>
    <m/>
    <m/>
    <m/>
    <m/>
    <m/>
    <m/>
    <m/>
    <m/>
    <n v="2"/>
    <n v="0"/>
    <n v="1"/>
    <s v="Wareham River West"/>
    <n v="44"/>
  </r>
  <r>
    <s v="50A-155A"/>
    <m/>
    <x v="0"/>
    <s v="21 BARNES ST"/>
    <n v="101"/>
    <s v="MANN CLIFFORD L TRUSTEE"/>
    <s v="R30"/>
    <s v="ONE FAMILY"/>
    <s v="50/A/155/A/"/>
    <n v="0.1139"/>
    <n v="0"/>
    <n v="0"/>
    <n v="1"/>
    <n v="1"/>
    <s v="SEWER"/>
    <n v="1"/>
    <n v="1"/>
    <n v="0"/>
    <s v="YES"/>
    <n v="0"/>
    <s v="50A-155A"/>
    <s v="All Public"/>
    <s v="SEWER"/>
    <s v="SEWER"/>
    <n v="0"/>
    <m/>
    <m/>
    <n v="0"/>
    <n v="0"/>
    <n v="3"/>
    <n v="472"/>
    <n v="1"/>
    <m/>
    <m/>
    <m/>
    <m/>
    <m/>
    <m/>
    <m/>
    <m/>
    <m/>
    <m/>
    <n v="1"/>
    <n v="0"/>
    <n v="1"/>
    <s v="Wareham River West"/>
    <n v="44"/>
  </r>
  <r>
    <s v="UNK1235"/>
    <s v="FEE"/>
    <x v="0"/>
    <s v="BARNES ST"/>
    <n v="0"/>
    <m/>
    <m/>
    <m/>
    <m/>
    <n v="0.11398999999999999"/>
    <n v="0"/>
    <n v="0"/>
    <n v="0"/>
    <n v="0"/>
    <m/>
    <n v="0"/>
    <n v="0"/>
    <n v="0"/>
    <s v="NO_W2"/>
    <n v="0"/>
    <m/>
    <m/>
    <m/>
    <m/>
    <n v="0"/>
    <m/>
    <m/>
    <n v="0"/>
    <n v="0"/>
    <n v="0"/>
    <n v="0"/>
    <n v="0"/>
    <s v="Not in new Assr DB, Makepe?, old info"/>
    <m/>
    <m/>
    <m/>
    <m/>
    <m/>
    <m/>
    <m/>
    <m/>
    <m/>
    <n v="1"/>
    <n v="0"/>
    <n v="1"/>
    <s v="Wareham River West"/>
    <n v="44"/>
  </r>
  <r>
    <s v="50A-S4A"/>
    <m/>
    <x v="0"/>
    <s v="68 A B C BAYVIEW ST"/>
    <n v="109"/>
    <s v="CUNNIFF RICHARD J"/>
    <s v="R30"/>
    <s v="MULTI HSES"/>
    <s v="50/A/S4/A/"/>
    <n v="0.15118000000000001"/>
    <n v="1"/>
    <n v="1"/>
    <n v="1"/>
    <n v="1"/>
    <s v="SEPTIC"/>
    <n v="0"/>
    <n v="1"/>
    <n v="600"/>
    <s v="YES"/>
    <n v="600"/>
    <s v="50A-S4A"/>
    <m/>
    <m/>
    <s v="SEPTIC"/>
    <n v="600"/>
    <m/>
    <m/>
    <n v="1"/>
    <n v="1"/>
    <n v="1"/>
    <n v="336"/>
    <n v="1"/>
    <m/>
    <m/>
    <m/>
    <m/>
    <m/>
    <m/>
    <m/>
    <m/>
    <m/>
    <m/>
    <n v="1"/>
    <n v="9.68"/>
    <n v="1"/>
    <s v="Wareham River West"/>
    <n v="44"/>
  </r>
  <r>
    <s v="33-H"/>
    <m/>
    <x v="0"/>
    <s v="171 INDIAN NECK RD"/>
    <n v="131"/>
    <s v="HURD GEORGE N ET ALS TRUSTEES"/>
    <s v="R60"/>
    <s v="RES ACLNPO  MDL-00"/>
    <s v="33///H/"/>
    <n v="0.46557999999999999"/>
    <n v="0"/>
    <n v="0"/>
    <n v="0"/>
    <n v="0"/>
    <m/>
    <n v="0"/>
    <n v="0"/>
    <n v="0"/>
    <s v="YES"/>
    <n v="0"/>
    <s v="33-H"/>
    <m/>
    <m/>
    <m/>
    <n v="0"/>
    <m/>
    <m/>
    <n v="0"/>
    <n v="0"/>
    <n v="0"/>
    <n v="0"/>
    <n v="0"/>
    <m/>
    <m/>
    <m/>
    <m/>
    <m/>
    <m/>
    <m/>
    <m/>
    <m/>
    <m/>
    <n v="1"/>
    <n v="0"/>
    <n v="1"/>
    <s v="Wareham River South"/>
    <n v="47"/>
  </r>
  <r>
    <s v="50B-3-1B"/>
    <m/>
    <x v="0"/>
    <s v="4 OCEANSIDE DR"/>
    <n v="101"/>
    <s v="BONANNO THOMAS"/>
    <s v="R30"/>
    <s v="ONE FAMILY"/>
    <s v="50/B3/1/B/"/>
    <n v="9.9159999999999998E-2"/>
    <n v="0"/>
    <n v="0"/>
    <n v="1"/>
    <n v="1"/>
    <s v="SEWER"/>
    <n v="1"/>
    <n v="1"/>
    <n v="500"/>
    <s v="YES"/>
    <n v="0"/>
    <s v="50B-3-1B"/>
    <s v="All Public"/>
    <s v="SEWER"/>
    <s v="SEWER"/>
    <n v="500"/>
    <m/>
    <m/>
    <n v="0"/>
    <n v="0"/>
    <n v="3"/>
    <n v="1305"/>
    <n v="2"/>
    <m/>
    <m/>
    <m/>
    <m/>
    <m/>
    <m/>
    <m/>
    <m/>
    <m/>
    <m/>
    <n v="2"/>
    <n v="0"/>
    <n v="1"/>
    <s v="Wareham River West"/>
    <n v="44"/>
  </r>
  <r>
    <s v="50A-76A"/>
    <m/>
    <x v="0"/>
    <s v="65 BAYVIEW ST"/>
    <n v="101"/>
    <s v="PETROSILLO ELLA M TRUSTEE OF THE"/>
    <s v="R30"/>
    <s v="ONE FAMILY"/>
    <s v="50/A/76/A/"/>
    <n v="9.4350000000000003E-2"/>
    <n v="0"/>
    <n v="0"/>
    <n v="1"/>
    <n v="1"/>
    <s v="SEWER"/>
    <n v="1"/>
    <n v="1"/>
    <n v="2800"/>
    <s v="YES"/>
    <n v="0"/>
    <s v="50A-76A"/>
    <s v="Public Water,Public Sewer,Gas"/>
    <s v="SEWER"/>
    <s v="SEWER"/>
    <n v="2800"/>
    <m/>
    <m/>
    <n v="0"/>
    <n v="0"/>
    <n v="5"/>
    <n v="1698"/>
    <n v="2"/>
    <m/>
    <m/>
    <m/>
    <m/>
    <m/>
    <m/>
    <m/>
    <m/>
    <m/>
    <m/>
    <n v="1"/>
    <n v="0"/>
    <n v="1"/>
    <s v="Wareham River West"/>
    <n v="44"/>
  </r>
  <r>
    <s v="55-1000"/>
    <m/>
    <x v="0"/>
    <s v="0 SHADY LN"/>
    <n v="132"/>
    <s v="BOUCHER RICHARD V"/>
    <s v="R30"/>
    <s v="RES ACLNUD  MDL-00"/>
    <s v="55//1000//"/>
    <n v="3.2380800000000001"/>
    <n v="0"/>
    <n v="0"/>
    <n v="0"/>
    <n v="0"/>
    <m/>
    <n v="0"/>
    <n v="0"/>
    <n v="0"/>
    <s v="YES"/>
    <n v="0"/>
    <s v="55-1000"/>
    <m/>
    <m/>
    <m/>
    <n v="0"/>
    <m/>
    <m/>
    <n v="0"/>
    <n v="0"/>
    <n v="0"/>
    <n v="0"/>
    <n v="0"/>
    <m/>
    <m/>
    <m/>
    <m/>
    <m/>
    <m/>
    <m/>
    <m/>
    <m/>
    <m/>
    <n v="1"/>
    <n v="0"/>
    <n v="1"/>
    <s v="Wareham River West"/>
    <n v="44"/>
  </r>
  <r>
    <s v="50A-33"/>
    <m/>
    <x v="0"/>
    <s v="191 SWIFTS BCH RD"/>
    <n v="101"/>
    <s v="TENAGLIA UMBERTO"/>
    <s v="R30"/>
    <s v="ONE FAMILY"/>
    <s v="50/A/33//"/>
    <n v="0.14413999999999999"/>
    <n v="0"/>
    <n v="0"/>
    <n v="1"/>
    <n v="1"/>
    <s v="SEWER"/>
    <n v="1"/>
    <n v="1"/>
    <n v="1500"/>
    <s v="YES"/>
    <n v="0"/>
    <s v="50A-33"/>
    <s v="All Public"/>
    <s v="SEWER"/>
    <s v="SEWER"/>
    <n v="1500"/>
    <m/>
    <m/>
    <n v="0"/>
    <n v="0"/>
    <n v="3"/>
    <n v="852"/>
    <n v="1"/>
    <m/>
    <m/>
    <m/>
    <m/>
    <m/>
    <m/>
    <m/>
    <m/>
    <m/>
    <m/>
    <n v="1"/>
    <n v="0"/>
    <n v="1"/>
    <s v="Wareham River West"/>
    <n v="44"/>
  </r>
  <r>
    <s v="50A-79"/>
    <m/>
    <x v="0"/>
    <s v="52 PLEASANT ST"/>
    <n v="101"/>
    <s v="DIGIOVANNI PAMELA E &amp; LINDSEY"/>
    <s v="R30"/>
    <s v="ONE FAMILY"/>
    <s v="50/A/79//"/>
    <n v="0.11351"/>
    <n v="0"/>
    <n v="0"/>
    <n v="1"/>
    <n v="1"/>
    <s v="SEWER"/>
    <n v="1"/>
    <n v="1"/>
    <n v="2900"/>
    <s v="YES"/>
    <n v="0"/>
    <s v="50A-79"/>
    <s v="Public Water,Public Sewer"/>
    <s v="SEWER"/>
    <s v="SEWER"/>
    <n v="2900"/>
    <m/>
    <m/>
    <n v="0"/>
    <n v="0"/>
    <n v="4"/>
    <n v="1012"/>
    <n v="1"/>
    <m/>
    <m/>
    <m/>
    <m/>
    <m/>
    <m/>
    <m/>
    <m/>
    <m/>
    <m/>
    <n v="1"/>
    <n v="0"/>
    <n v="1"/>
    <s v="Wareham River West"/>
    <n v="44"/>
  </r>
  <r>
    <s v="50C-1-D7"/>
    <m/>
    <x v="0"/>
    <s v="0 WANKINQUOAH AVE"/>
    <n v="132"/>
    <s v="TAURO ARTHUR L"/>
    <s v="R30"/>
    <s v="RES ACLNUD  MDL-00"/>
    <s v="50/C1/D7//"/>
    <n v="2.7200000000000002E-3"/>
    <n v="0"/>
    <n v="0"/>
    <n v="0"/>
    <n v="0"/>
    <m/>
    <n v="0"/>
    <n v="0"/>
    <n v="0"/>
    <s v="YES"/>
    <n v="0"/>
    <s v="50C-1-D7"/>
    <m/>
    <m/>
    <m/>
    <n v="0"/>
    <m/>
    <m/>
    <n v="0"/>
    <n v="0"/>
    <n v="0"/>
    <n v="0"/>
    <n v="0"/>
    <m/>
    <m/>
    <m/>
    <m/>
    <m/>
    <m/>
    <m/>
    <m/>
    <m/>
    <m/>
    <n v="0"/>
    <n v="0"/>
    <n v="1"/>
    <s v="Wareham River West"/>
    <n v="44"/>
  </r>
  <r>
    <s v="50C-1-1028"/>
    <m/>
    <x v="0"/>
    <s v="3 OCEANSIDE DR"/>
    <n v="132"/>
    <s v="TENAGLIA CLAIRE TRUSTEE"/>
    <s v="R30"/>
    <s v="RES ACLNUD  MDL-00"/>
    <s v="50/C1/1028//"/>
    <n v="5.7279999999999998E-2"/>
    <n v="0"/>
    <n v="0"/>
    <n v="0"/>
    <n v="0"/>
    <m/>
    <n v="0"/>
    <n v="0"/>
    <n v="0"/>
    <s v="YES"/>
    <n v="0"/>
    <s v="50C-1-1028"/>
    <m/>
    <m/>
    <m/>
    <n v="0"/>
    <m/>
    <m/>
    <n v="0"/>
    <n v="0"/>
    <n v="0"/>
    <n v="0"/>
    <n v="0"/>
    <m/>
    <m/>
    <m/>
    <m/>
    <m/>
    <m/>
    <m/>
    <m/>
    <m/>
    <m/>
    <n v="1"/>
    <n v="0"/>
    <n v="1"/>
    <s v="Wareham River West"/>
    <n v="44"/>
  </r>
  <r>
    <s v="50A-128"/>
    <m/>
    <x v="0"/>
    <s v="49 PLEASANT ST"/>
    <n v="101"/>
    <s v="ROCHE LESLEY A &amp; THOMAS F JR"/>
    <s v="R30"/>
    <s v="ONE FAMILY"/>
    <s v="50/A/128//"/>
    <n v="0.12007"/>
    <n v="0"/>
    <n v="0"/>
    <n v="1"/>
    <n v="1"/>
    <s v="SEWER"/>
    <n v="1"/>
    <n v="1"/>
    <n v="2000"/>
    <s v="YES"/>
    <n v="0"/>
    <s v="50A-128"/>
    <s v="Public Water,Public Sewer,Gas"/>
    <s v="SEWER"/>
    <s v="SEWER"/>
    <n v="2000"/>
    <m/>
    <m/>
    <n v="0"/>
    <n v="0"/>
    <n v="3"/>
    <n v="744"/>
    <n v="1"/>
    <m/>
    <m/>
    <m/>
    <m/>
    <m/>
    <m/>
    <m/>
    <m/>
    <m/>
    <m/>
    <n v="1"/>
    <n v="0"/>
    <n v="1"/>
    <s v="Wareham River West"/>
    <n v="44"/>
  </r>
  <r>
    <s v="35-1001"/>
    <m/>
    <x v="0"/>
    <s v="1 LONG BCH RD"/>
    <n v="101"/>
    <s v="NELSON GEORGE W JR"/>
    <s v="R30"/>
    <s v="ONE FAMILY"/>
    <s v="35//1001//"/>
    <n v="3.3415599999999999"/>
    <n v="1"/>
    <n v="1"/>
    <n v="1"/>
    <n v="1"/>
    <s v="SEPTIC"/>
    <n v="0"/>
    <n v="0"/>
    <n v="0"/>
    <s v="YES"/>
    <n v="0"/>
    <s v="35-1001"/>
    <s v="Public Water,Septic"/>
    <s v="SEPTIC"/>
    <s v="SEPTIC"/>
    <n v="0"/>
    <s v="fee simple"/>
    <s v="YES"/>
    <n v="1"/>
    <n v="1"/>
    <n v="3"/>
    <n v="1815"/>
    <n v="2"/>
    <m/>
    <m/>
    <m/>
    <m/>
    <m/>
    <m/>
    <m/>
    <m/>
    <m/>
    <m/>
    <n v="1"/>
    <n v="9.68"/>
    <n v="1"/>
    <s v="Wareham River South"/>
    <n v="47"/>
  </r>
  <r>
    <s v="50A-157B"/>
    <m/>
    <x v="0"/>
    <s v="19 BARNES ST"/>
    <n v="101"/>
    <s v="DOHERTY THERESA M LIFE ESTATE"/>
    <s v="R30"/>
    <s v="ONE FAMILY"/>
    <s v="50/A/157/B/"/>
    <n v="7.5289999999999996E-2"/>
    <n v="0"/>
    <n v="0"/>
    <n v="1"/>
    <n v="1"/>
    <s v="SEWER"/>
    <n v="1"/>
    <n v="2"/>
    <n v="8900"/>
    <s v="YES"/>
    <n v="0"/>
    <s v="50A-157B"/>
    <s v="All Public"/>
    <s v="SEWER"/>
    <s v="SEWER"/>
    <n v="4450"/>
    <m/>
    <m/>
    <n v="0"/>
    <n v="0"/>
    <n v="2"/>
    <n v="806"/>
    <n v="1"/>
    <m/>
    <m/>
    <m/>
    <m/>
    <m/>
    <m/>
    <m/>
    <m/>
    <m/>
    <m/>
    <n v="1"/>
    <n v="0"/>
    <n v="1"/>
    <s v="Wareham River West"/>
    <n v="44"/>
  </r>
  <r>
    <s v="50A-131"/>
    <m/>
    <x v="0"/>
    <s v="18 BARNES ST"/>
    <n v="101"/>
    <s v="FOSTER DOUGLAS L"/>
    <s v="R30"/>
    <s v="ONE FAMILY"/>
    <s v="50/A/131//"/>
    <n v="0.11795"/>
    <n v="0"/>
    <n v="0"/>
    <n v="1"/>
    <n v="1"/>
    <s v="SEWER"/>
    <n v="1"/>
    <n v="1"/>
    <n v="1100"/>
    <s v="YES"/>
    <n v="0"/>
    <s v="50A-131"/>
    <s v="Public Water,Public Sewer,Gas"/>
    <s v="SEWER"/>
    <s v="SEWER"/>
    <n v="1100"/>
    <m/>
    <m/>
    <n v="0"/>
    <n v="0"/>
    <n v="2"/>
    <n v="782"/>
    <n v="1"/>
    <m/>
    <m/>
    <m/>
    <m/>
    <m/>
    <m/>
    <m/>
    <m/>
    <m/>
    <m/>
    <n v="1"/>
    <n v="0"/>
    <n v="1"/>
    <s v="Wareham River West"/>
    <n v="44"/>
  </r>
  <r>
    <s v="50A-160"/>
    <m/>
    <x v="0"/>
    <s v="4 MURPHY ST"/>
    <n v="106"/>
    <s v="FOLCHI JULIO A"/>
    <s v="R30"/>
    <s v="AC LND IMP  MDL-00"/>
    <s v="50/A/160//"/>
    <n v="0.14224999999999999"/>
    <n v="0"/>
    <n v="0"/>
    <n v="0"/>
    <n v="0"/>
    <m/>
    <n v="0"/>
    <n v="0"/>
    <n v="0"/>
    <s v="YES"/>
    <n v="0"/>
    <s v="50A-160"/>
    <m/>
    <m/>
    <m/>
    <n v="0"/>
    <m/>
    <m/>
    <n v="0"/>
    <n v="0"/>
    <n v="0"/>
    <n v="0"/>
    <n v="0"/>
    <m/>
    <m/>
    <m/>
    <m/>
    <m/>
    <m/>
    <m/>
    <m/>
    <m/>
    <m/>
    <n v="1"/>
    <n v="0"/>
    <n v="1"/>
    <s v="Wareham River West"/>
    <n v="44"/>
  </r>
  <r>
    <s v="35-1006B"/>
    <m/>
    <x v="0"/>
    <s v="0 HIAWATHA PATH"/>
    <n v="905"/>
    <s v="WILDLANDS TRUST OF"/>
    <s v="R60"/>
    <s v="CHAR ORG  MDL-00"/>
    <s v="35//1006/B/"/>
    <n v="12.85211"/>
    <n v="0"/>
    <n v="0"/>
    <n v="0"/>
    <n v="0"/>
    <m/>
    <n v="0"/>
    <n v="0"/>
    <n v="0"/>
    <s v="YES"/>
    <n v="0"/>
    <s v="35-1006B"/>
    <m/>
    <m/>
    <m/>
    <n v="0"/>
    <s v="fee simple"/>
    <s v="YES"/>
    <n v="0"/>
    <n v="0"/>
    <n v="0"/>
    <n v="0"/>
    <n v="0"/>
    <m/>
    <m/>
    <m/>
    <m/>
    <m/>
    <m/>
    <m/>
    <m/>
    <m/>
    <m/>
    <n v="1"/>
    <n v="0"/>
    <n v="1"/>
    <s v="Wareham River South"/>
    <n v="47"/>
  </r>
  <r>
    <s v="50A-157A"/>
    <m/>
    <x v="0"/>
    <s v="17 BARNES ST"/>
    <n v="101"/>
    <s v="GAETA DONNA"/>
    <s v="R30"/>
    <s v="ONE FAMILY"/>
    <s v="50/A/157/A/"/>
    <n v="6.4189999999999997E-2"/>
    <n v="0"/>
    <n v="0"/>
    <n v="1"/>
    <n v="1"/>
    <s v="SEWER"/>
    <n v="1"/>
    <n v="0"/>
    <n v="0"/>
    <s v="YES"/>
    <n v="0"/>
    <s v="50A-157A"/>
    <s v="All Public"/>
    <s v="SEWER"/>
    <s v="SEWER"/>
    <n v="0"/>
    <m/>
    <m/>
    <n v="0"/>
    <n v="0"/>
    <n v="4"/>
    <n v="1323"/>
    <n v="1.75"/>
    <m/>
    <m/>
    <m/>
    <m/>
    <m/>
    <m/>
    <m/>
    <m/>
    <m/>
    <m/>
    <n v="1"/>
    <n v="0"/>
    <n v="1"/>
    <s v="Wareham River West"/>
    <n v="44"/>
  </r>
  <r>
    <s v="50A-78"/>
    <m/>
    <x v="0"/>
    <s v="63 BAYVIEW ST"/>
    <n v="101"/>
    <s v="CHURCHILL BRIAN C"/>
    <s v="R30"/>
    <s v="ONE FAMILY"/>
    <s v="50/A/78//"/>
    <n v="0.11784"/>
    <n v="0"/>
    <n v="0"/>
    <n v="1"/>
    <n v="1"/>
    <s v="SEWER"/>
    <n v="1"/>
    <n v="1"/>
    <n v="15700"/>
    <s v="YES"/>
    <n v="0"/>
    <s v="50A-78"/>
    <s v="Public Water,Public Sewer"/>
    <s v="SEWER"/>
    <s v="SEWER"/>
    <n v="15700"/>
    <m/>
    <m/>
    <n v="0"/>
    <n v="0"/>
    <n v="3"/>
    <n v="1203"/>
    <n v="1.75"/>
    <m/>
    <m/>
    <m/>
    <m/>
    <m/>
    <m/>
    <m/>
    <m/>
    <m/>
    <m/>
    <n v="1"/>
    <n v="0"/>
    <n v="1"/>
    <s v="Wareham River West"/>
    <n v="44"/>
  </r>
  <r>
    <s v="LAND_NOPARC"/>
    <m/>
    <x v="0"/>
    <m/>
    <n v="0"/>
    <m/>
    <m/>
    <m/>
    <m/>
    <n v="8.7000000000000001E-4"/>
    <n v="0"/>
    <n v="0"/>
    <n v="0"/>
    <n v="0"/>
    <m/>
    <n v="0"/>
    <n v="0"/>
    <n v="0"/>
    <s v="NO"/>
    <n v="0"/>
    <m/>
    <m/>
    <m/>
    <m/>
    <n v="0"/>
    <m/>
    <m/>
    <n v="0"/>
    <n v="0"/>
    <n v="0"/>
    <n v="0"/>
    <n v="0"/>
    <m/>
    <m/>
    <m/>
    <m/>
    <m/>
    <m/>
    <m/>
    <m/>
    <m/>
    <m/>
    <n v="0"/>
    <n v="0"/>
    <n v="1"/>
    <s v="Wareham River West"/>
    <n v="44"/>
  </r>
  <r>
    <s v="50A-130C"/>
    <m/>
    <x v="0"/>
    <s v="47 PLEASANT ST"/>
    <n v="101"/>
    <s v="CORR LINDA M"/>
    <s v="R30"/>
    <s v="ONE FAMILY"/>
    <s v="50/A/130/C/"/>
    <n v="4.1180000000000001E-2"/>
    <n v="0"/>
    <n v="0"/>
    <n v="1"/>
    <n v="1"/>
    <s v="SEWER"/>
    <n v="1"/>
    <n v="1"/>
    <n v="300"/>
    <s v="YES"/>
    <n v="0"/>
    <s v="50A-130C"/>
    <s v="Public Water,Public Sewer,Gas"/>
    <s v="SEWER"/>
    <s v="SEWER"/>
    <n v="300"/>
    <m/>
    <m/>
    <n v="0"/>
    <n v="0"/>
    <n v="2"/>
    <n v="540"/>
    <n v="1"/>
    <m/>
    <m/>
    <m/>
    <m/>
    <m/>
    <m/>
    <m/>
    <m/>
    <m/>
    <m/>
    <n v="1"/>
    <n v="0"/>
    <n v="1"/>
    <s v="Wareham River West"/>
    <n v="44"/>
  </r>
  <r>
    <s v="50A-81"/>
    <m/>
    <x v="0"/>
    <s v="50 PLEASANT ST"/>
    <n v="101"/>
    <s v="HOLMES BRIAN J"/>
    <s v="R30"/>
    <s v="ONE FAMILY"/>
    <s v="50/A/81//"/>
    <n v="0.10546999999999999"/>
    <n v="0"/>
    <n v="0"/>
    <n v="1"/>
    <n v="1"/>
    <s v="SEWER"/>
    <n v="1"/>
    <n v="1"/>
    <n v="3200"/>
    <s v="YES"/>
    <n v="0"/>
    <s v="50A-81"/>
    <s v="Public Water,Public Sewer,Gas"/>
    <s v="SEWER"/>
    <s v="SEWER"/>
    <n v="3200"/>
    <m/>
    <m/>
    <n v="0"/>
    <n v="0"/>
    <n v="3"/>
    <n v="1056"/>
    <n v="1"/>
    <m/>
    <m/>
    <m/>
    <m/>
    <m/>
    <m/>
    <m/>
    <m/>
    <m/>
    <m/>
    <n v="1"/>
    <n v="0"/>
    <n v="1"/>
    <s v="Wareham River West"/>
    <n v="44"/>
  </r>
  <r>
    <s v="50A-S6"/>
    <m/>
    <x v="0"/>
    <s v="64 BAYVIEW ST"/>
    <n v="109"/>
    <s v="DECINA NAZARENO"/>
    <s v="R30"/>
    <s v="MULTI HSES"/>
    <s v="50/A/S6//"/>
    <n v="0.14563999999999999"/>
    <n v="0"/>
    <n v="0"/>
    <n v="2"/>
    <n v="2"/>
    <s v="SEWER"/>
    <n v="1"/>
    <n v="2"/>
    <n v="7200"/>
    <s v="YES"/>
    <n v="0"/>
    <s v="50A-S6"/>
    <s v="All Public"/>
    <s v="SEWER"/>
    <s v="SEWER"/>
    <n v="3600"/>
    <m/>
    <m/>
    <n v="0"/>
    <n v="0"/>
    <n v="5"/>
    <n v="1681"/>
    <n v="2"/>
    <m/>
    <m/>
    <m/>
    <m/>
    <m/>
    <m/>
    <m/>
    <m/>
    <m/>
    <m/>
    <n v="1"/>
    <n v="0"/>
    <n v="1"/>
    <s v="Wareham River West"/>
    <n v="44"/>
  </r>
  <r>
    <s v="50A-34"/>
    <m/>
    <x v="0"/>
    <s v="189 SWIFTS BCH RD"/>
    <n v="101"/>
    <s v="MOORE ALICE L"/>
    <s v="R30"/>
    <s v="ONE FAMILY"/>
    <s v="50/A/34//"/>
    <n v="0.14996999999999999"/>
    <n v="0"/>
    <n v="0"/>
    <n v="1"/>
    <n v="1"/>
    <s v="SEWER"/>
    <n v="1"/>
    <n v="1"/>
    <n v="1100"/>
    <s v="YES"/>
    <n v="0"/>
    <s v="50A-34"/>
    <s v="All Public"/>
    <s v="SEWER"/>
    <s v="SEWER"/>
    <n v="1100"/>
    <m/>
    <m/>
    <n v="0"/>
    <n v="0"/>
    <n v="2"/>
    <n v="840"/>
    <n v="1"/>
    <m/>
    <m/>
    <m/>
    <m/>
    <m/>
    <m/>
    <m/>
    <m/>
    <m/>
    <m/>
    <n v="1"/>
    <n v="0"/>
    <n v="1"/>
    <s v="Wareham River West"/>
    <n v="44"/>
  </r>
  <r>
    <s v="50A-130A"/>
    <m/>
    <x v="0"/>
    <s v="47 PLEASANT ST"/>
    <n v="101"/>
    <s v="FLAVIN STEVEN J"/>
    <s v="R30"/>
    <s v="ONE FAMILY"/>
    <s v="50/A/130/A/"/>
    <n v="4.351E-2"/>
    <n v="0"/>
    <n v="0"/>
    <n v="1"/>
    <n v="1"/>
    <s v="SEWER"/>
    <n v="1"/>
    <n v="1"/>
    <n v="400"/>
    <s v="YES"/>
    <n v="0"/>
    <s v="50A-130A"/>
    <s v="Public Water,Public Sewer,Gas"/>
    <s v="SEWER"/>
    <s v="SEWER"/>
    <n v="400"/>
    <m/>
    <m/>
    <n v="0"/>
    <n v="0"/>
    <n v="2"/>
    <n v="539"/>
    <n v="1"/>
    <m/>
    <m/>
    <m/>
    <m/>
    <m/>
    <m/>
    <m/>
    <m/>
    <m/>
    <m/>
    <n v="1"/>
    <n v="0"/>
    <n v="1"/>
    <s v="Wareham River West"/>
    <n v="44"/>
  </r>
  <r>
    <s v="50A-159B"/>
    <m/>
    <x v="0"/>
    <s v="15 BARNES ST"/>
    <n v="101"/>
    <s v="FOLCHI FRANK J ET AL"/>
    <s v="R30"/>
    <s v="ONE FAMILY"/>
    <s v="50/A/159/B/"/>
    <n v="5.0160000000000003E-2"/>
    <n v="0"/>
    <n v="0"/>
    <n v="1"/>
    <n v="1"/>
    <s v="SEWER"/>
    <n v="1"/>
    <n v="1"/>
    <n v="3800"/>
    <s v="YES"/>
    <n v="0"/>
    <s v="50A-159B"/>
    <s v="Public Water,Public Sewer,Gas"/>
    <s v="SEWER"/>
    <s v="SEWER"/>
    <n v="3800"/>
    <m/>
    <m/>
    <n v="0"/>
    <n v="0"/>
    <n v="3"/>
    <n v="1290"/>
    <n v="1"/>
    <m/>
    <m/>
    <m/>
    <m/>
    <m/>
    <m/>
    <m/>
    <m/>
    <m/>
    <m/>
    <n v="1"/>
    <n v="0"/>
    <n v="1"/>
    <s v="Wareham River West"/>
    <n v="44"/>
  </r>
  <r>
    <s v="50B-3-B"/>
    <m/>
    <x v="0"/>
    <s v="192 SWIFTS BCH RD"/>
    <n v="101"/>
    <s v="TENAGLIA ALDO F"/>
    <s v="R30"/>
    <s v="ONE FAMILY"/>
    <s v="50/B3//B/"/>
    <n v="0.13694000000000001"/>
    <n v="0"/>
    <n v="0"/>
    <n v="1"/>
    <n v="1"/>
    <s v="SEWER"/>
    <n v="1"/>
    <n v="1"/>
    <n v="5500"/>
    <s v="YES"/>
    <n v="0"/>
    <s v="50B-3-B"/>
    <s v="All Public"/>
    <s v="SEWER"/>
    <s v="SEWER"/>
    <n v="5500"/>
    <m/>
    <m/>
    <n v="0"/>
    <n v="0"/>
    <n v="3"/>
    <n v="1040"/>
    <n v="1"/>
    <m/>
    <m/>
    <m/>
    <m/>
    <m/>
    <m/>
    <m/>
    <m/>
    <m/>
    <m/>
    <n v="1"/>
    <n v="0"/>
    <n v="1"/>
    <s v="Wareham River West"/>
    <n v="44"/>
  </r>
  <r>
    <s v="LAND_NOPARC"/>
    <m/>
    <x v="0"/>
    <m/>
    <n v="0"/>
    <m/>
    <m/>
    <m/>
    <m/>
    <n v="0.16631000000000001"/>
    <n v="0"/>
    <n v="0"/>
    <n v="0"/>
    <n v="0"/>
    <m/>
    <n v="0"/>
    <n v="0"/>
    <n v="0"/>
    <s v="NO"/>
    <n v="0"/>
    <m/>
    <m/>
    <m/>
    <m/>
    <n v="0"/>
    <m/>
    <m/>
    <n v="0"/>
    <n v="0"/>
    <n v="0"/>
    <n v="0"/>
    <n v="0"/>
    <m/>
    <m/>
    <m/>
    <m/>
    <m/>
    <m/>
    <m/>
    <m/>
    <m/>
    <m/>
    <n v="0"/>
    <n v="0"/>
    <n v="1"/>
    <s v="Wareham River South"/>
    <n v="47"/>
  </r>
  <r>
    <s v="50C-1-1026"/>
    <m/>
    <x v="0"/>
    <s v="5 OCEANSIDE DR"/>
    <n v="132"/>
    <s v="HAUPT BARBARA DEIGHTON  &amp;"/>
    <s v="R30"/>
    <s v="RES ACLNUD  MDL-00"/>
    <s v="50/C1/1026//"/>
    <n v="6.5350000000000005E-2"/>
    <n v="0"/>
    <n v="0"/>
    <n v="0"/>
    <n v="0"/>
    <m/>
    <n v="0"/>
    <n v="0"/>
    <n v="0"/>
    <s v="YES"/>
    <n v="0"/>
    <s v="50C-1-1026"/>
    <m/>
    <m/>
    <m/>
    <n v="0"/>
    <m/>
    <m/>
    <n v="0"/>
    <n v="0"/>
    <n v="0"/>
    <n v="0"/>
    <n v="0"/>
    <m/>
    <m/>
    <m/>
    <m/>
    <m/>
    <m/>
    <m/>
    <m/>
    <m/>
    <m/>
    <n v="1"/>
    <n v="0"/>
    <n v="1"/>
    <s v="Wareham River West"/>
    <n v="44"/>
  </r>
  <r>
    <s v="50B-1-1"/>
    <m/>
    <x v="0"/>
    <s v="0 MURPHY ST"/>
    <n v="131"/>
    <s v="HABCHI JEAN TRUSTTE OF"/>
    <s v="R30"/>
    <s v="RES ACLNPO  MDL-00"/>
    <s v="50/B1/1//"/>
    <n v="0.26828000000000002"/>
    <n v="0"/>
    <n v="0"/>
    <n v="0"/>
    <n v="0"/>
    <m/>
    <n v="0"/>
    <n v="0"/>
    <n v="0"/>
    <s v="NO_W1"/>
    <n v="0"/>
    <s v="50B-1-1"/>
    <m/>
    <m/>
    <m/>
    <n v="0"/>
    <m/>
    <m/>
    <n v="0"/>
    <n v="0"/>
    <n v="0"/>
    <n v="0"/>
    <n v="0"/>
    <m/>
    <m/>
    <m/>
    <m/>
    <m/>
    <m/>
    <m/>
    <m/>
    <m/>
    <m/>
    <n v="2"/>
    <n v="0"/>
    <n v="1"/>
    <s v="Wareham River West"/>
    <n v="44"/>
  </r>
  <r>
    <s v="50A-133"/>
    <m/>
    <x v="0"/>
    <s v="16 BARNES ST"/>
    <n v="101"/>
    <s v="NASON MALCOLM W"/>
    <s v="R30"/>
    <s v="ONE FAMILY"/>
    <s v="50/A/133//"/>
    <n v="0.11201999999999999"/>
    <n v="0"/>
    <n v="0"/>
    <n v="1"/>
    <n v="1"/>
    <s v="SEWER"/>
    <n v="1"/>
    <n v="1"/>
    <n v="8400"/>
    <s v="YES"/>
    <n v="0"/>
    <s v="50A-133"/>
    <s v="Public Water,Public Sewer,Gas"/>
    <s v="SEWER"/>
    <s v="SEWER"/>
    <n v="8400"/>
    <m/>
    <m/>
    <n v="0"/>
    <n v="0"/>
    <n v="2"/>
    <n v="1240"/>
    <n v="2"/>
    <m/>
    <m/>
    <m/>
    <m/>
    <m/>
    <m/>
    <m/>
    <m/>
    <m/>
    <m/>
    <n v="1"/>
    <n v="0"/>
    <n v="1"/>
    <s v="Wareham River West"/>
    <n v="44"/>
  </r>
  <r>
    <s v="50A-S4B"/>
    <m/>
    <x v="0"/>
    <s v="66 A B BAYVIEW ST"/>
    <n v="109"/>
    <s v="CUNNIFF RICHARD J"/>
    <s v="R30"/>
    <s v="MULTI HSES"/>
    <s v="50/A/S4/B/"/>
    <n v="9.178E-2"/>
    <n v="1"/>
    <n v="1"/>
    <n v="1"/>
    <n v="1"/>
    <s v="SEPTIC"/>
    <n v="0"/>
    <n v="0"/>
    <n v="0"/>
    <s v="YES"/>
    <n v="0"/>
    <s v="50A-S4B"/>
    <m/>
    <m/>
    <s v="SEPTIC"/>
    <n v="0"/>
    <m/>
    <m/>
    <n v="1"/>
    <n v="1"/>
    <n v="1"/>
    <n v="340"/>
    <n v="1"/>
    <m/>
    <m/>
    <m/>
    <m/>
    <m/>
    <m/>
    <m/>
    <m/>
    <m/>
    <m/>
    <n v="1"/>
    <n v="9.68"/>
    <n v="1"/>
    <s v="Wareham River West"/>
    <n v="44"/>
  </r>
  <r>
    <s v="50A-80B"/>
    <m/>
    <x v="0"/>
    <s v="61 BAYVIEW ST OFF"/>
    <n v="101"/>
    <s v="WHITE JAKE"/>
    <s v="R30"/>
    <s v="ONE FAMILY"/>
    <s v="50/A/80/B/"/>
    <n v="3.6519999999999997E-2"/>
    <n v="0"/>
    <n v="0"/>
    <n v="1"/>
    <n v="1"/>
    <s v="SEWER"/>
    <n v="1"/>
    <n v="1"/>
    <n v="0"/>
    <s v="YES"/>
    <n v="0"/>
    <s v="50A-80B"/>
    <s v="Public Water,Public Sewer,Gas"/>
    <s v="SEWER"/>
    <s v="SEWER"/>
    <n v="0"/>
    <m/>
    <m/>
    <n v="0"/>
    <n v="0"/>
    <n v="2"/>
    <n v="552"/>
    <n v="1"/>
    <m/>
    <m/>
    <m/>
    <m/>
    <m/>
    <m/>
    <m/>
    <m/>
    <m/>
    <m/>
    <n v="1"/>
    <n v="0"/>
    <n v="1"/>
    <s v="Wareham River West"/>
    <n v="44"/>
  </r>
  <r>
    <s v="54-1005D"/>
    <m/>
    <x v="0"/>
    <s v="121 CROMESETT RD"/>
    <n v="101"/>
    <s v="MEDEIROS SUZANNE O"/>
    <s v="R30"/>
    <s v="ONE FAMILY"/>
    <s v="54//1005/D/"/>
    <n v="0.69028999999999996"/>
    <n v="1"/>
    <n v="1"/>
    <n v="1"/>
    <n v="1"/>
    <s v="SEPTIC"/>
    <n v="0"/>
    <n v="1"/>
    <n v="5600"/>
    <s v="YES"/>
    <n v="5600"/>
    <s v="54-1005D"/>
    <s v="Public Water,Septic"/>
    <s v="SEPTIC"/>
    <s v="SEPTIC"/>
    <n v="5600"/>
    <m/>
    <m/>
    <n v="1"/>
    <n v="1"/>
    <n v="3"/>
    <n v="1007"/>
    <n v="1"/>
    <m/>
    <m/>
    <m/>
    <m/>
    <m/>
    <m/>
    <m/>
    <m/>
    <m/>
    <m/>
    <n v="1"/>
    <n v="9.68"/>
    <n v="1"/>
    <s v="Wareham River West"/>
    <n v="44"/>
  </r>
  <r>
    <s v="50A-159A"/>
    <m/>
    <x v="0"/>
    <s v="13 BARNES ST"/>
    <n v="101"/>
    <s v="KIRSHY DENNIS A JR"/>
    <s v="R30"/>
    <s v="ONE FAMILY"/>
    <s v="50/A/159/A/"/>
    <n v="7.9009999999999997E-2"/>
    <n v="0"/>
    <n v="0"/>
    <n v="1"/>
    <n v="1"/>
    <s v="SEWER"/>
    <n v="1"/>
    <n v="1"/>
    <n v="2600"/>
    <s v="YES"/>
    <n v="0"/>
    <s v="50A-159A"/>
    <s v="Public Water,Public Sewer,Gas"/>
    <s v="SEWER"/>
    <s v="SEWER"/>
    <n v="2600"/>
    <m/>
    <m/>
    <n v="0"/>
    <n v="0"/>
    <n v="3"/>
    <n v="1016"/>
    <n v="1"/>
    <m/>
    <m/>
    <m/>
    <m/>
    <m/>
    <m/>
    <m/>
    <m/>
    <m/>
    <m/>
    <n v="1"/>
    <n v="0"/>
    <n v="1"/>
    <s v="Wareham River West"/>
    <n v="44"/>
  </r>
  <r>
    <s v="50A-130B"/>
    <m/>
    <x v="0"/>
    <s v="45 PLEASANT ST"/>
    <n v="101"/>
    <s v="DESCHENES WILLIAM A"/>
    <s v="R30"/>
    <s v="ONE FAMILY"/>
    <s v="50/A/130/B/"/>
    <n v="3.5650000000000001E-2"/>
    <n v="0"/>
    <n v="0"/>
    <n v="1"/>
    <n v="1"/>
    <s v="SEWER"/>
    <n v="1"/>
    <n v="1"/>
    <n v="2000"/>
    <s v="YES"/>
    <n v="0"/>
    <s v="50A-130B"/>
    <s v="Public Water,Public Sewer,Gas"/>
    <s v="SEWER"/>
    <s v="SEWER"/>
    <n v="2000"/>
    <m/>
    <m/>
    <n v="0"/>
    <n v="0"/>
    <n v="2"/>
    <n v="450"/>
    <n v="1"/>
    <m/>
    <m/>
    <m/>
    <m/>
    <m/>
    <m/>
    <m/>
    <m/>
    <m/>
    <m/>
    <n v="1"/>
    <n v="0"/>
    <n v="1"/>
    <s v="Wareham River West"/>
    <n v="44"/>
  </r>
  <r>
    <s v="50C-1-66"/>
    <m/>
    <x v="0"/>
    <s v="0 OCEANSIDE DR OFF"/>
    <n v="132"/>
    <s v="TENAGLIA RALPH TRUSTEE OF THE"/>
    <s v="R30"/>
    <s v="RES ACLNUD  MDL-00"/>
    <s v="50/C1/66//"/>
    <n v="0.16067000000000001"/>
    <n v="0"/>
    <n v="0"/>
    <n v="0"/>
    <n v="0"/>
    <m/>
    <n v="0"/>
    <n v="0"/>
    <n v="0"/>
    <s v="NO_W1"/>
    <n v="0"/>
    <s v="50C-1-66"/>
    <m/>
    <m/>
    <m/>
    <n v="0"/>
    <m/>
    <m/>
    <n v="0"/>
    <n v="0"/>
    <n v="0"/>
    <n v="0"/>
    <n v="0"/>
    <m/>
    <m/>
    <m/>
    <m/>
    <m/>
    <m/>
    <m/>
    <m/>
    <m/>
    <m/>
    <n v="3"/>
    <n v="0"/>
    <n v="1"/>
    <s v="Wareham River West"/>
    <n v="44"/>
  </r>
  <r>
    <s v="54-1011"/>
    <m/>
    <x v="0"/>
    <s v="0 CROMESETT RD  OFF"/>
    <n v="903"/>
    <s v="TOWN OF WAREHAM"/>
    <s v="R30"/>
    <s v="MUNICIPAL  MDL-00"/>
    <s v="54//1011//"/>
    <n v="2.3986000000000001"/>
    <n v="0"/>
    <n v="0"/>
    <n v="0"/>
    <n v="0"/>
    <m/>
    <n v="0"/>
    <n v="0"/>
    <n v="0"/>
    <s v="YES"/>
    <n v="0"/>
    <s v="54-1011"/>
    <m/>
    <m/>
    <m/>
    <n v="0"/>
    <s v="fee simple"/>
    <s v="YES"/>
    <n v="0"/>
    <n v="0"/>
    <n v="0"/>
    <n v="0"/>
    <n v="0"/>
    <m/>
    <m/>
    <m/>
    <m/>
    <m/>
    <m/>
    <m/>
    <m/>
    <m/>
    <m/>
    <n v="1"/>
    <n v="0"/>
    <n v="1"/>
    <s v="Wareham River West"/>
    <n v="44"/>
  </r>
  <r>
    <s v="50A-80A"/>
    <m/>
    <x v="0"/>
    <s v="61 BAYVIEW ST"/>
    <n v="104"/>
    <s v="ROOMEY RICHARD"/>
    <s v="R30"/>
    <s v="TWO FAMILY"/>
    <s v="50/A/80/A/"/>
    <n v="7.8579999999999997E-2"/>
    <n v="0"/>
    <n v="0"/>
    <n v="1"/>
    <n v="1"/>
    <s v="SEWER"/>
    <n v="1"/>
    <n v="1"/>
    <n v="7700"/>
    <s v="YES"/>
    <n v="0"/>
    <s v="50A-80A"/>
    <s v="Public Water,Public Sewer,Gas"/>
    <s v="SEWER"/>
    <s v="SEWER"/>
    <n v="7700"/>
    <m/>
    <m/>
    <n v="0"/>
    <n v="0"/>
    <n v="6"/>
    <n v="1867"/>
    <n v="1.75"/>
    <m/>
    <m/>
    <m/>
    <m/>
    <m/>
    <m/>
    <m/>
    <m/>
    <m/>
    <m/>
    <n v="1"/>
    <n v="0"/>
    <n v="1"/>
    <s v="Wareham River West"/>
    <n v="44"/>
  </r>
  <r>
    <s v="50A-83"/>
    <m/>
    <x v="0"/>
    <s v="48 PLEASANT ST"/>
    <n v="101"/>
    <s v="CALLAGHAN WILLIAM M"/>
    <s v="R30"/>
    <s v="ONE FAMILY"/>
    <s v="50/A/83//"/>
    <n v="0.12024"/>
    <n v="0"/>
    <n v="0"/>
    <n v="1"/>
    <n v="1"/>
    <s v="SEWER"/>
    <n v="1"/>
    <n v="1"/>
    <n v="6700"/>
    <s v="YES"/>
    <n v="0"/>
    <s v="50A-83"/>
    <s v="Public Water,Public Sewer,Gas"/>
    <s v="SEWER"/>
    <s v="SEWER"/>
    <n v="6700"/>
    <m/>
    <m/>
    <n v="0"/>
    <n v="0"/>
    <n v="4"/>
    <n v="1080"/>
    <n v="1"/>
    <m/>
    <m/>
    <m/>
    <m/>
    <m/>
    <m/>
    <m/>
    <m/>
    <m/>
    <m/>
    <n v="1"/>
    <n v="0"/>
    <n v="1"/>
    <s v="Wareham River West"/>
    <n v="44"/>
  </r>
  <r>
    <s v="54-1010"/>
    <m/>
    <x v="0"/>
    <s v="0 CROMESETT RD  OFF"/>
    <n v="905"/>
    <s v="MASS AUDUBON SOCIETY, INC"/>
    <s v="R30"/>
    <s v="CHAR ORG  MDL-00"/>
    <s v="54//1010//"/>
    <n v="3.47038"/>
    <n v="0"/>
    <n v="0"/>
    <n v="0"/>
    <n v="0"/>
    <m/>
    <n v="0"/>
    <n v="0"/>
    <n v="0"/>
    <s v="YES"/>
    <n v="0"/>
    <s v="54-1010"/>
    <m/>
    <m/>
    <m/>
    <n v="0"/>
    <s v="fee simple"/>
    <s v="YES"/>
    <n v="0"/>
    <n v="0"/>
    <n v="0"/>
    <n v="0"/>
    <n v="0"/>
    <m/>
    <m/>
    <m/>
    <m/>
    <m/>
    <m/>
    <m/>
    <m/>
    <m/>
    <m/>
    <n v="1"/>
    <n v="0"/>
    <n v="1"/>
    <s v="Wareham River West"/>
    <n v="44"/>
  </r>
  <r>
    <s v="55-T10"/>
    <m/>
    <x v="0"/>
    <s v="0 TURNER ST  OFF"/>
    <n v="132"/>
    <s v="FREITAS JOSEPH F"/>
    <s v="R30"/>
    <s v="RES ACLNUD  MDL-00"/>
    <s v="55//T10//"/>
    <n v="0.11612"/>
    <n v="0"/>
    <n v="0"/>
    <n v="0"/>
    <n v="0"/>
    <m/>
    <n v="0"/>
    <n v="0"/>
    <n v="0"/>
    <s v="YES"/>
    <n v="0"/>
    <s v="55-T10"/>
    <m/>
    <m/>
    <m/>
    <n v="0"/>
    <m/>
    <m/>
    <n v="0"/>
    <n v="0"/>
    <n v="0"/>
    <n v="0"/>
    <n v="0"/>
    <m/>
    <m/>
    <m/>
    <m/>
    <m/>
    <m/>
    <m/>
    <m/>
    <m/>
    <m/>
    <n v="1"/>
    <n v="0"/>
    <n v="1"/>
    <s v="Wareham River West"/>
    <n v="44"/>
  </r>
  <r>
    <s v="LAND_NOPARC"/>
    <m/>
    <x v="0"/>
    <m/>
    <n v="0"/>
    <m/>
    <m/>
    <m/>
    <m/>
    <n v="0.11737"/>
    <n v="1"/>
    <n v="1"/>
    <n v="1"/>
    <n v="1"/>
    <s v="SEPTIC"/>
    <n v="0"/>
    <n v="0"/>
    <n v="0"/>
    <s v="NO"/>
    <n v="0"/>
    <m/>
    <m/>
    <m/>
    <s v="SEPTIC"/>
    <n v="0"/>
    <m/>
    <m/>
    <n v="1"/>
    <n v="1"/>
    <n v="0"/>
    <n v="0"/>
    <n v="0"/>
    <m/>
    <m/>
    <m/>
    <m/>
    <m/>
    <m/>
    <m/>
    <m/>
    <m/>
    <m/>
    <n v="0"/>
    <n v="9.68"/>
    <n v="1"/>
    <s v="Wareham River West"/>
    <n v="44"/>
  </r>
  <r>
    <s v="50B-3-4A"/>
    <m/>
    <x v="0"/>
    <s v="190 SWIFTS BCH RD"/>
    <n v="132"/>
    <s v="SAUVAGEAU ROSE A"/>
    <s v="R30"/>
    <s v="RES ACLNUD  MDL-00"/>
    <s v="50/B3/4/A/"/>
    <n v="8.4099999999999994E-2"/>
    <n v="0"/>
    <n v="0"/>
    <n v="0"/>
    <n v="0"/>
    <m/>
    <n v="0"/>
    <n v="0"/>
    <n v="0"/>
    <s v="YES"/>
    <n v="0"/>
    <s v="50B-3-4A"/>
    <m/>
    <m/>
    <m/>
    <n v="0"/>
    <m/>
    <m/>
    <n v="0"/>
    <n v="0"/>
    <n v="0"/>
    <n v="0"/>
    <n v="0"/>
    <m/>
    <m/>
    <m/>
    <m/>
    <m/>
    <m/>
    <m/>
    <m/>
    <m/>
    <m/>
    <n v="1"/>
    <n v="0"/>
    <n v="1"/>
    <s v="Wareham River West"/>
    <n v="44"/>
  </r>
  <r>
    <s v="50A-132"/>
    <m/>
    <x v="0"/>
    <s v="43 PLEASANT ST"/>
    <n v="101"/>
    <s v="VERCOLLONE ROY"/>
    <s v="R30"/>
    <s v="ONE FAMILY"/>
    <s v="50/A/132//"/>
    <n v="0.11185"/>
    <n v="0"/>
    <n v="0"/>
    <n v="1"/>
    <n v="1"/>
    <s v="SEWER"/>
    <n v="1"/>
    <n v="1"/>
    <n v="5000"/>
    <s v="YES"/>
    <n v="0"/>
    <s v="50A-132"/>
    <s v="Public Water,Public Sewer"/>
    <s v="SEWER"/>
    <s v="SEWER"/>
    <n v="5000"/>
    <m/>
    <m/>
    <n v="0"/>
    <n v="0"/>
    <n v="3"/>
    <n v="1034"/>
    <n v="1"/>
    <m/>
    <m/>
    <m/>
    <m/>
    <m/>
    <m/>
    <m/>
    <m/>
    <m/>
    <m/>
    <n v="1"/>
    <n v="0"/>
    <n v="1"/>
    <s v="Wareham River West"/>
    <n v="44"/>
  </r>
  <r>
    <s v="55-1008"/>
    <m/>
    <x v="0"/>
    <s v="0 TURNER ST  OFF"/>
    <n v="132"/>
    <s v="FREITAS JOSEPH F"/>
    <s v="R30"/>
    <s v="RES ACLNUD  MDL-00"/>
    <s v="55//1008//"/>
    <n v="0.11766"/>
    <n v="0"/>
    <n v="0"/>
    <n v="0"/>
    <n v="0"/>
    <m/>
    <n v="0"/>
    <n v="0"/>
    <n v="0"/>
    <s v="YES"/>
    <n v="0"/>
    <s v="55-1008"/>
    <m/>
    <m/>
    <m/>
    <n v="0"/>
    <m/>
    <m/>
    <n v="0"/>
    <n v="0"/>
    <n v="0"/>
    <n v="0"/>
    <n v="0"/>
    <m/>
    <m/>
    <m/>
    <m/>
    <m/>
    <m/>
    <m/>
    <m/>
    <m/>
    <m/>
    <n v="1"/>
    <n v="0"/>
    <n v="1"/>
    <s v="Wareham River West"/>
    <n v="44"/>
  </r>
  <r>
    <s v="35-1000-A"/>
    <m/>
    <x v="0"/>
    <s v="98A EDGEWATER DR"/>
    <n v="101"/>
    <s v="OSBORN ROB ET AL TRUSTEES"/>
    <s v="R30"/>
    <s v="ONE FAMILY"/>
    <s v="35//1000/A/"/>
    <n v="5.1220400000000001"/>
    <n v="1"/>
    <n v="1"/>
    <n v="1"/>
    <n v="1"/>
    <s v="SEPTIC"/>
    <n v="0"/>
    <n v="1"/>
    <n v="1100"/>
    <s v="YES"/>
    <n v="1100"/>
    <s v="35-1000-A"/>
    <s v="Public Water,Septic"/>
    <s v="SEPTIC"/>
    <s v="SEPTIC"/>
    <n v="1100"/>
    <m/>
    <m/>
    <n v="1"/>
    <n v="1"/>
    <n v="3"/>
    <n v="2708"/>
    <n v="2"/>
    <m/>
    <m/>
    <m/>
    <m/>
    <m/>
    <m/>
    <m/>
    <m/>
    <m/>
    <m/>
    <n v="2"/>
    <n v="9.68"/>
    <n v="1"/>
    <s v="Wareham River South"/>
    <n v="47"/>
  </r>
  <r>
    <s v="UNK1369"/>
    <s v="FEE"/>
    <x v="0"/>
    <s v="TURNER ST"/>
    <n v="0"/>
    <m/>
    <m/>
    <m/>
    <m/>
    <n v="0.10995000000000001"/>
    <n v="0"/>
    <n v="0"/>
    <n v="0"/>
    <n v="0"/>
    <m/>
    <n v="0"/>
    <n v="0"/>
    <n v="0"/>
    <s v="NO_W2"/>
    <n v="0"/>
    <m/>
    <m/>
    <m/>
    <m/>
    <n v="0"/>
    <m/>
    <m/>
    <n v="0"/>
    <n v="0"/>
    <n v="0"/>
    <n v="0"/>
    <n v="0"/>
    <s v="Not in new Assr DB, Makepe?, old info"/>
    <m/>
    <m/>
    <m/>
    <m/>
    <m/>
    <m/>
    <m/>
    <m/>
    <m/>
    <n v="1"/>
    <n v="0"/>
    <n v="1"/>
    <s v="Wareham River West"/>
    <n v="44"/>
  </r>
  <r>
    <s v="35-L"/>
    <m/>
    <x v="0"/>
    <s v="169 INDIAN NECK RD"/>
    <n v="131"/>
    <s v="HURD GEORGE N ET ALS"/>
    <m/>
    <s v="RES ACLNPO  MDL-00"/>
    <s v="35///L/"/>
    <n v="0.62346999999999997"/>
    <n v="0"/>
    <n v="0"/>
    <n v="0"/>
    <n v="0"/>
    <m/>
    <n v="0"/>
    <n v="0"/>
    <n v="0"/>
    <s v="YES"/>
    <n v="0"/>
    <s v="35-L"/>
    <m/>
    <m/>
    <m/>
    <n v="0"/>
    <m/>
    <m/>
    <n v="0"/>
    <n v="0"/>
    <n v="0"/>
    <n v="0"/>
    <n v="0"/>
    <m/>
    <m/>
    <m/>
    <m/>
    <m/>
    <m/>
    <m/>
    <m/>
    <m/>
    <m/>
    <n v="1"/>
    <n v="0"/>
    <n v="1"/>
    <s v="Wareham River South"/>
    <n v="47"/>
  </r>
  <r>
    <s v="50A-161"/>
    <m/>
    <x v="0"/>
    <s v="11 BARNES ST"/>
    <n v="101"/>
    <s v="PADULA ANITA D"/>
    <s v="R30"/>
    <s v="ONE FAMILY"/>
    <s v="50/A/161//"/>
    <n v="0.14874000000000001"/>
    <n v="0"/>
    <n v="0"/>
    <n v="1"/>
    <n v="1"/>
    <s v="SEWER"/>
    <n v="1"/>
    <n v="1"/>
    <n v="20900"/>
    <s v="YES"/>
    <n v="0"/>
    <s v="50A-161"/>
    <s v="Public Water,Public Sewer,Gas"/>
    <s v="SEWER"/>
    <s v="SEWER"/>
    <n v="20900"/>
    <m/>
    <m/>
    <n v="0"/>
    <n v="0"/>
    <n v="3"/>
    <n v="904"/>
    <n v="1"/>
    <m/>
    <m/>
    <m/>
    <m/>
    <m/>
    <m/>
    <m/>
    <m/>
    <m/>
    <m/>
    <n v="1"/>
    <n v="0"/>
    <n v="1"/>
    <s v="Wareham River West"/>
    <n v="44"/>
  </r>
  <r>
    <s v="50A-162"/>
    <m/>
    <x v="0"/>
    <s v="2 MURPHY ST"/>
    <n v="132"/>
    <s v="LUCCHESI JANICE S"/>
    <s v="R30"/>
    <s v="RES ACLNUD  MDL-00"/>
    <s v="50/A/162//"/>
    <n v="0.47582000000000002"/>
    <n v="0"/>
    <n v="0"/>
    <n v="0"/>
    <n v="0"/>
    <m/>
    <n v="0"/>
    <n v="0"/>
    <n v="0"/>
    <s v="YES"/>
    <n v="0"/>
    <s v="50A-162"/>
    <m/>
    <m/>
    <m/>
    <n v="0"/>
    <m/>
    <m/>
    <n v="0"/>
    <n v="0"/>
    <n v="0"/>
    <n v="0"/>
    <n v="0"/>
    <m/>
    <m/>
    <m/>
    <m/>
    <m/>
    <m/>
    <m/>
    <m/>
    <m/>
    <m/>
    <n v="3"/>
    <n v="0"/>
    <n v="1"/>
    <s v="Wareham River West"/>
    <n v="44"/>
  </r>
  <r>
    <s v="50C-1-D3"/>
    <m/>
    <x v="0"/>
    <s v="0 RUGGLES ST  OFF"/>
    <n v="903"/>
    <s v="TOWN OF WAREHAM"/>
    <s v="R30"/>
    <s v="TAX POSS  MDL-00"/>
    <s v="50/C1/D3//"/>
    <n v="3.5E-4"/>
    <n v="0"/>
    <n v="0"/>
    <n v="0"/>
    <n v="0"/>
    <m/>
    <n v="0"/>
    <n v="0"/>
    <n v="0"/>
    <s v="YES"/>
    <n v="0"/>
    <s v="50C-1-D3"/>
    <m/>
    <m/>
    <m/>
    <n v="0"/>
    <m/>
    <m/>
    <n v="0"/>
    <n v="0"/>
    <n v="0"/>
    <n v="0"/>
    <n v="0"/>
    <m/>
    <m/>
    <m/>
    <m/>
    <m/>
    <m/>
    <m/>
    <m/>
    <m/>
    <m/>
    <n v="0"/>
    <n v="0"/>
    <n v="1"/>
    <s v="Wareham River West"/>
    <n v="44"/>
  </r>
  <r>
    <s v="50A-135A"/>
    <m/>
    <x v="0"/>
    <s v="14 BARNES ST"/>
    <n v="101"/>
    <s v="VITA WAREHAM REALTY TRUST"/>
    <s v="R30"/>
    <s v="ONE FAMILY"/>
    <s v="50/A/135/A/"/>
    <n v="0.11907"/>
    <n v="0"/>
    <n v="0"/>
    <n v="1"/>
    <n v="1"/>
    <s v="SEWER"/>
    <n v="1"/>
    <n v="1"/>
    <n v="1300"/>
    <s v="YES"/>
    <n v="0"/>
    <s v="50A-135A"/>
    <s v="Public Water,Public Sewer,Gas"/>
    <s v="SEWER"/>
    <s v="SEWER"/>
    <n v="1300"/>
    <m/>
    <m/>
    <n v="0"/>
    <n v="0"/>
    <n v="3"/>
    <n v="1030"/>
    <n v="1"/>
    <m/>
    <m/>
    <m/>
    <m/>
    <m/>
    <m/>
    <m/>
    <m/>
    <m/>
    <m/>
    <n v="1"/>
    <n v="0"/>
    <n v="1"/>
    <s v="Wareham River West"/>
    <n v="44"/>
  </r>
  <r>
    <s v="50A-35"/>
    <m/>
    <x v="0"/>
    <s v="187 SWIFTS BCH RD"/>
    <n v="109"/>
    <s v="BITTO DOMINIC J"/>
    <s v="R30"/>
    <s v="MULTI HSES"/>
    <s v="50/A/35//"/>
    <n v="0.30055999999999999"/>
    <n v="0"/>
    <n v="0"/>
    <n v="2"/>
    <n v="2"/>
    <s v="SEWER"/>
    <n v="1"/>
    <n v="1"/>
    <n v="22400"/>
    <s v="YES"/>
    <n v="0"/>
    <s v="50A-35"/>
    <s v="All Public"/>
    <s v="SEWER"/>
    <s v="SEWER"/>
    <n v="22400"/>
    <m/>
    <m/>
    <n v="0"/>
    <n v="0"/>
    <n v="3"/>
    <n v="1552"/>
    <n v="1"/>
    <m/>
    <m/>
    <m/>
    <m/>
    <m/>
    <m/>
    <m/>
    <m/>
    <m/>
    <m/>
    <n v="2"/>
    <n v="0"/>
    <n v="1"/>
    <s v="Wareham River West"/>
    <n v="44"/>
  </r>
  <r>
    <s v="55-T4"/>
    <m/>
    <x v="0"/>
    <s v="14 TURNER ST"/>
    <n v="132"/>
    <s v="MACAULAY ROBERT C"/>
    <s v="R30"/>
    <s v="RES ACLNUD  MDL-00"/>
    <s v="55//T4//"/>
    <n v="0.11759"/>
    <n v="0"/>
    <n v="0"/>
    <n v="0"/>
    <n v="0"/>
    <m/>
    <n v="0"/>
    <n v="0"/>
    <n v="0"/>
    <s v="YES"/>
    <n v="0"/>
    <s v="55-T4"/>
    <m/>
    <m/>
    <m/>
    <n v="0"/>
    <m/>
    <m/>
    <n v="0"/>
    <n v="0"/>
    <n v="0"/>
    <n v="0"/>
    <n v="0"/>
    <m/>
    <m/>
    <m/>
    <m/>
    <m/>
    <m/>
    <m/>
    <m/>
    <m/>
    <m/>
    <n v="1"/>
    <n v="0"/>
    <n v="1"/>
    <s v="Wareham River West"/>
    <n v="44"/>
  </r>
  <r>
    <s v="50C-1-65"/>
    <m/>
    <x v="0"/>
    <s v="0 RUGGLES ST"/>
    <n v="903"/>
    <s v="TOWN OF WAREHAM"/>
    <s v="R30"/>
    <s v="MUNICIPAL  MDL-00"/>
    <s v="50/C1/65//"/>
    <n v="2.1829999999999999E-2"/>
    <n v="0"/>
    <n v="0"/>
    <n v="0"/>
    <n v="0"/>
    <m/>
    <n v="0"/>
    <n v="0"/>
    <n v="0"/>
    <s v="YES"/>
    <n v="0"/>
    <s v="50C-1-65"/>
    <m/>
    <m/>
    <m/>
    <n v="0"/>
    <m/>
    <m/>
    <n v="0"/>
    <n v="0"/>
    <n v="0"/>
    <n v="0"/>
    <n v="0"/>
    <m/>
    <m/>
    <m/>
    <m/>
    <m/>
    <m/>
    <m/>
    <m/>
    <m/>
    <m/>
    <n v="1"/>
    <n v="0"/>
    <n v="1"/>
    <s v="Wareham River West"/>
    <n v="44"/>
  </r>
  <r>
    <s v="50C-1-R6"/>
    <m/>
    <x v="0"/>
    <s v="7 OCEANSIDE DR"/>
    <n v="101"/>
    <s v="SORGI ANNA M TRUSTEE"/>
    <s v="R30"/>
    <s v="ONE FAMILY"/>
    <s v="50/C1/R6//"/>
    <n v="0.12903000000000001"/>
    <n v="0"/>
    <n v="0"/>
    <n v="1"/>
    <n v="1"/>
    <s v="SEWER"/>
    <n v="1"/>
    <n v="1"/>
    <n v="5900"/>
    <s v="YES"/>
    <n v="0"/>
    <s v="50C-1-R6"/>
    <s v="All Public"/>
    <s v="SEWER"/>
    <s v="SEWER"/>
    <n v="5900"/>
    <m/>
    <m/>
    <n v="0"/>
    <n v="0"/>
    <n v="3"/>
    <n v="660"/>
    <n v="1"/>
    <m/>
    <m/>
    <m/>
    <m/>
    <m/>
    <m/>
    <m/>
    <m/>
    <m/>
    <m/>
    <n v="2"/>
    <n v="0"/>
    <n v="1"/>
    <s v="Wareham River West"/>
    <n v="44"/>
  </r>
  <r>
    <s v="50A-S5"/>
    <m/>
    <x v="0"/>
    <s v="62 BAYVIEW ST"/>
    <n v="101"/>
    <s v="LECCESE ALESSANDRO &amp; ELAINE TRS"/>
    <s v="R30"/>
    <s v="ONE FAMILY"/>
    <s v="50/A/S5//"/>
    <n v="0.31752999999999998"/>
    <n v="0"/>
    <n v="0"/>
    <n v="1"/>
    <n v="1"/>
    <s v="SEWER"/>
    <n v="1"/>
    <n v="2"/>
    <n v="11600"/>
    <s v="YES"/>
    <n v="0"/>
    <s v="50A-S5"/>
    <s v="All Public"/>
    <s v="SEWER"/>
    <s v="SEWER"/>
    <n v="5800"/>
    <m/>
    <m/>
    <n v="0"/>
    <n v="0"/>
    <n v="4"/>
    <n v="1992"/>
    <n v="2"/>
    <m/>
    <m/>
    <m/>
    <m/>
    <m/>
    <m/>
    <m/>
    <m/>
    <m/>
    <m/>
    <n v="1"/>
    <n v="0"/>
    <n v="1"/>
    <s v="Wareham River West"/>
    <n v="44"/>
  </r>
  <r>
    <s v="35-1004A"/>
    <m/>
    <x v="0"/>
    <s v="5 LONG BEACH WAY"/>
    <n v="132"/>
    <s v="CARDOSO ANGELINA VIEIRA EXEC"/>
    <s v="R30"/>
    <s v="RES ACLNUD  MDL-00"/>
    <s v="35//1004/A/"/>
    <n v="0.18486"/>
    <n v="0"/>
    <n v="0"/>
    <n v="0"/>
    <n v="0"/>
    <m/>
    <n v="0"/>
    <n v="0"/>
    <n v="0"/>
    <s v="YES"/>
    <n v="0"/>
    <s v="35-1004A"/>
    <m/>
    <m/>
    <m/>
    <n v="0"/>
    <m/>
    <m/>
    <n v="0"/>
    <n v="0"/>
    <n v="0"/>
    <n v="0"/>
    <n v="0"/>
    <m/>
    <m/>
    <m/>
    <m/>
    <m/>
    <m/>
    <m/>
    <m/>
    <m/>
    <m/>
    <n v="1"/>
    <n v="0"/>
    <n v="1"/>
    <s v="Wareham River South"/>
    <n v="47"/>
  </r>
  <r>
    <s v="50A-82"/>
    <m/>
    <x v="0"/>
    <s v="59 BAYVIEW ST"/>
    <n v="101"/>
    <s v="WILSON JUDITH M"/>
    <s v="R13"/>
    <s v="ONE FAMILY"/>
    <s v="50/A/82//"/>
    <n v="0.1211"/>
    <n v="0"/>
    <n v="0"/>
    <n v="1"/>
    <n v="1"/>
    <s v="SEWER"/>
    <n v="1"/>
    <n v="1"/>
    <n v="3900"/>
    <s v="YES"/>
    <n v="0"/>
    <s v="50A-82"/>
    <s v="Public Water,Public Sewer"/>
    <s v="SEWER"/>
    <s v="SEWER"/>
    <n v="3900"/>
    <m/>
    <m/>
    <n v="0"/>
    <n v="0"/>
    <n v="2"/>
    <n v="652"/>
    <n v="1.5"/>
    <m/>
    <m/>
    <m/>
    <m/>
    <m/>
    <m/>
    <m/>
    <m/>
    <m/>
    <m/>
    <n v="1"/>
    <n v="0"/>
    <n v="1"/>
    <s v="Wareham River West"/>
    <n v="44"/>
  </r>
  <r>
    <s v="54-1008"/>
    <m/>
    <x v="0"/>
    <s v="112 CROMESETT RD"/>
    <n v="903"/>
    <s v="TOWN OF WAREHAM"/>
    <s v="R30"/>
    <s v="MUNICIPAL  MDL-00"/>
    <s v="54//1008//"/>
    <n v="1.2753300000000001"/>
    <n v="0"/>
    <n v="0"/>
    <n v="0"/>
    <n v="0"/>
    <m/>
    <n v="0"/>
    <n v="0"/>
    <n v="0"/>
    <s v="YES"/>
    <n v="0"/>
    <s v="54-1008"/>
    <m/>
    <m/>
    <m/>
    <n v="0"/>
    <s v="fee simple"/>
    <s v="YES"/>
    <n v="0"/>
    <n v="0"/>
    <n v="0"/>
    <n v="0"/>
    <n v="0"/>
    <m/>
    <m/>
    <m/>
    <m/>
    <m/>
    <m/>
    <m/>
    <m/>
    <m/>
    <m/>
    <n v="1"/>
    <n v="0"/>
    <n v="1"/>
    <s v="Wareham River West"/>
    <n v="44"/>
  </r>
  <r>
    <s v="50A-85B"/>
    <m/>
    <x v="0"/>
    <s v="46B PLEASANT ST"/>
    <n v="101"/>
    <s v="BETANCOURT IRMA A"/>
    <s v="R30"/>
    <s v="ONE FAMILY"/>
    <s v="50/A/85/B/"/>
    <n v="5.6000000000000001E-2"/>
    <n v="0"/>
    <n v="0"/>
    <n v="1"/>
    <n v="1"/>
    <s v="SEWER"/>
    <n v="1"/>
    <n v="1"/>
    <n v="0"/>
    <s v="YES"/>
    <n v="0"/>
    <s v="50A-85B"/>
    <s v="Public Water,Public Sewer"/>
    <s v="SEWER"/>
    <s v="SEWER"/>
    <n v="0"/>
    <m/>
    <m/>
    <n v="0"/>
    <n v="0"/>
    <n v="2"/>
    <n v="584"/>
    <n v="1"/>
    <m/>
    <m/>
    <m/>
    <m/>
    <m/>
    <m/>
    <m/>
    <m/>
    <m/>
    <m/>
    <n v="1"/>
    <n v="0"/>
    <n v="1"/>
    <s v="Wareham River West"/>
    <n v="44"/>
  </r>
  <r>
    <s v="50C-1-D4"/>
    <m/>
    <x v="0"/>
    <s v="5 RUGGLES ST"/>
    <n v="132"/>
    <s v="ALEGI AMEDEO"/>
    <s v="R30"/>
    <s v="RES ACLNUD  MDL-00"/>
    <s v="50/C1/D4//"/>
    <n v="2.5149999999999999E-2"/>
    <n v="0"/>
    <n v="0"/>
    <n v="0"/>
    <n v="0"/>
    <m/>
    <n v="0"/>
    <n v="1"/>
    <n v="200"/>
    <s v="YES"/>
    <n v="0"/>
    <s v="50C-1-D4"/>
    <m/>
    <m/>
    <m/>
    <n v="200"/>
    <m/>
    <m/>
    <n v="0"/>
    <n v="0"/>
    <n v="0"/>
    <n v="0"/>
    <n v="0"/>
    <m/>
    <m/>
    <m/>
    <m/>
    <m/>
    <m/>
    <m/>
    <m/>
    <m/>
    <m/>
    <n v="1"/>
    <n v="0"/>
    <n v="1"/>
    <s v="Wareham River West"/>
    <n v="44"/>
  </r>
  <r>
    <s v="UNK1368"/>
    <s v="FEE"/>
    <x v="0"/>
    <s v="TURNER ST"/>
    <n v="0"/>
    <m/>
    <m/>
    <m/>
    <m/>
    <n v="0.12297"/>
    <n v="1"/>
    <n v="1"/>
    <n v="1"/>
    <n v="1"/>
    <s v="SEPTIC"/>
    <n v="0"/>
    <n v="0"/>
    <n v="0"/>
    <s v="NO_W2"/>
    <n v="0"/>
    <m/>
    <m/>
    <m/>
    <s v="SEPTIC"/>
    <n v="0"/>
    <m/>
    <m/>
    <n v="1"/>
    <n v="1"/>
    <n v="0"/>
    <n v="0"/>
    <n v="0"/>
    <s v="Not in new Assr DB, Makepe?, old info"/>
    <m/>
    <m/>
    <m/>
    <m/>
    <m/>
    <m/>
    <m/>
    <m/>
    <m/>
    <n v="1"/>
    <n v="9.68"/>
    <n v="1"/>
    <s v="Wareham River West"/>
    <n v="44"/>
  </r>
  <r>
    <s v="50-1031"/>
    <m/>
    <x v="0"/>
    <s v="0 ROBY ST"/>
    <n v="903"/>
    <s v="TOWN OF WAREHAM"/>
    <s v="R30"/>
    <s v="MUNICIPAL  MDL-00"/>
    <s v="50//1031//"/>
    <n v="8.1012599999999999"/>
    <n v="0"/>
    <n v="0"/>
    <n v="0"/>
    <n v="0"/>
    <m/>
    <n v="0"/>
    <n v="1"/>
    <n v="0"/>
    <s v="YES"/>
    <n v="0"/>
    <s v="50-1031"/>
    <m/>
    <m/>
    <m/>
    <n v="0"/>
    <m/>
    <m/>
    <n v="0"/>
    <n v="0"/>
    <n v="0"/>
    <n v="0"/>
    <n v="0"/>
    <m/>
    <m/>
    <m/>
    <m/>
    <m/>
    <m/>
    <m/>
    <m/>
    <m/>
    <m/>
    <n v="1"/>
    <n v="0"/>
    <n v="1"/>
    <s v="Wareham River West"/>
    <n v="44"/>
  </r>
  <r>
    <s v="35-64"/>
    <m/>
    <x v="0"/>
    <s v="12 ALDEN RD"/>
    <n v="101"/>
    <s v="MILLER BRIAN D"/>
    <s v="R30"/>
    <s v="ONE FAMILY"/>
    <s v="35//64//"/>
    <n v="1.2645"/>
    <n v="1"/>
    <n v="1"/>
    <n v="1"/>
    <n v="1"/>
    <s v="SEPTIC"/>
    <n v="0"/>
    <n v="1"/>
    <n v="8100"/>
    <s v="YES"/>
    <n v="8100"/>
    <s v="35-64"/>
    <s v="Public Water,Gas,Septic"/>
    <s v="SEPTIC"/>
    <s v="SEPTIC"/>
    <n v="8100"/>
    <m/>
    <m/>
    <n v="1"/>
    <n v="1"/>
    <n v="3"/>
    <n v="1250"/>
    <n v="1"/>
    <m/>
    <m/>
    <m/>
    <m/>
    <m/>
    <m/>
    <m/>
    <m/>
    <m/>
    <m/>
    <n v="3"/>
    <n v="9.68"/>
    <n v="1"/>
    <s v="Wareham River South"/>
    <n v="47"/>
  </r>
  <r>
    <s v="50A-85A"/>
    <m/>
    <x v="0"/>
    <s v="46A PLEASANT ST"/>
    <n v="101"/>
    <s v="GLUVNA WILLIAM M"/>
    <s v="R30"/>
    <s v="ONE FAMILY"/>
    <s v="50/A/85/A/"/>
    <n v="6.3579999999999998E-2"/>
    <n v="0"/>
    <n v="0"/>
    <n v="1"/>
    <n v="1"/>
    <s v="SEWER"/>
    <n v="1"/>
    <n v="1"/>
    <n v="6700"/>
    <s v="YES"/>
    <n v="0"/>
    <s v="50A-85A"/>
    <s v="Public Water,Public Sewer"/>
    <s v="SEWER"/>
    <s v="SEWER"/>
    <n v="6700"/>
    <m/>
    <m/>
    <n v="0"/>
    <n v="0"/>
    <n v="2"/>
    <n v="814"/>
    <n v="1"/>
    <m/>
    <m/>
    <m/>
    <m/>
    <m/>
    <m/>
    <m/>
    <m/>
    <m/>
    <m/>
    <n v="1"/>
    <n v="0"/>
    <n v="1"/>
    <s v="Wareham River West"/>
    <n v="44"/>
  </r>
  <r>
    <s v="36-13B"/>
    <m/>
    <x v="0"/>
    <s v="18 GLENWOOD CIR"/>
    <n v="101"/>
    <s v="SAVARY DONALD"/>
    <s v="R60"/>
    <s v="ONE FAMILY"/>
    <s v="36//13/B/"/>
    <n v="3.2666599999999999"/>
    <n v="1"/>
    <n v="1"/>
    <n v="1"/>
    <n v="1"/>
    <s v="SEPTIC"/>
    <n v="0"/>
    <n v="2"/>
    <n v="14600"/>
    <s v="YES"/>
    <n v="14600"/>
    <s v="36-13B"/>
    <m/>
    <m/>
    <s v="SEPTIC"/>
    <n v="7300"/>
    <m/>
    <m/>
    <n v="1"/>
    <n v="1"/>
    <n v="3"/>
    <n v="2450"/>
    <n v="2"/>
    <m/>
    <m/>
    <m/>
    <m/>
    <m/>
    <m/>
    <m/>
    <m/>
    <m/>
    <m/>
    <n v="1"/>
    <n v="9.68"/>
    <n v="1"/>
    <s v="Wareham River South"/>
    <n v="47"/>
  </r>
  <r>
    <s v="50B-3-5"/>
    <m/>
    <x v="0"/>
    <s v="188 SWIFTS BCH RD"/>
    <n v="101"/>
    <s v="SAUVAGEAU ROSE A"/>
    <m/>
    <s v="ONE FAMILY"/>
    <s v="50/B3/5//"/>
    <n v="0.11641"/>
    <n v="0"/>
    <n v="0"/>
    <n v="1"/>
    <n v="1"/>
    <s v="SEWER"/>
    <n v="1"/>
    <n v="1"/>
    <n v="5300"/>
    <s v="YES"/>
    <n v="0"/>
    <s v="50B-3-5"/>
    <s v="All Public"/>
    <s v="SEWER"/>
    <s v="SEWER"/>
    <n v="5300"/>
    <m/>
    <m/>
    <n v="0"/>
    <n v="0"/>
    <n v="2"/>
    <n v="1750"/>
    <n v="1"/>
    <m/>
    <m/>
    <m/>
    <m/>
    <m/>
    <m/>
    <m/>
    <m/>
    <m/>
    <m/>
    <n v="1"/>
    <n v="0"/>
    <n v="1"/>
    <s v="Wareham River West"/>
    <n v="44"/>
  </r>
  <r>
    <s v="50A-134"/>
    <m/>
    <x v="0"/>
    <s v="41 PLEASANT ST"/>
    <n v="101"/>
    <s v="BROWN WALTER A"/>
    <s v="R30"/>
    <s v="ONE FAMILY"/>
    <s v="50/A/134//"/>
    <n v="0.11495"/>
    <n v="0"/>
    <n v="0"/>
    <n v="1"/>
    <n v="1"/>
    <s v="SEWER"/>
    <n v="1"/>
    <n v="1"/>
    <n v="15200"/>
    <s v="YES"/>
    <n v="0"/>
    <s v="50A-134"/>
    <s v="Public Water,Public Sewer"/>
    <s v="SEWER"/>
    <s v="SEWER"/>
    <n v="15200"/>
    <m/>
    <m/>
    <n v="0"/>
    <n v="0"/>
    <n v="3"/>
    <n v="1112"/>
    <n v="1"/>
    <m/>
    <m/>
    <m/>
    <m/>
    <m/>
    <m/>
    <m/>
    <m/>
    <m/>
    <m/>
    <n v="1"/>
    <n v="0"/>
    <n v="1"/>
    <s v="Wareham River West"/>
    <n v="44"/>
  </r>
  <r>
    <s v="50A-163B"/>
    <m/>
    <x v="0"/>
    <s v="9 BARNES ST"/>
    <n v="101"/>
    <s v="CARR MICHAEL P"/>
    <s v="R30"/>
    <s v="ONE FAMILY"/>
    <s v="50/A/163/B/"/>
    <n v="5.1499999999999997E-2"/>
    <n v="0"/>
    <n v="0"/>
    <n v="1"/>
    <n v="1"/>
    <s v="SEWER"/>
    <n v="1"/>
    <n v="1"/>
    <n v="9400"/>
    <s v="YES"/>
    <n v="0"/>
    <s v="50A-163B"/>
    <s v="Public Water,Public Sewer,Gas"/>
    <s v="SEWER"/>
    <s v="SEWER"/>
    <n v="9400"/>
    <m/>
    <m/>
    <n v="0"/>
    <n v="0"/>
    <n v="3"/>
    <n v="786"/>
    <n v="1"/>
    <m/>
    <m/>
    <m/>
    <m/>
    <m/>
    <m/>
    <m/>
    <m/>
    <m/>
    <m/>
    <n v="1"/>
    <n v="0"/>
    <n v="1"/>
    <s v="Wareham River West"/>
    <n v="44"/>
  </r>
  <r>
    <s v="55-T1"/>
    <m/>
    <x v="0"/>
    <s v="0 SHADY LN"/>
    <n v="132"/>
    <s v="SIMPSON EDWARD E"/>
    <s v="R30"/>
    <s v="RES ACLNUD  MDL-00"/>
    <s v="55//T1//"/>
    <n v="0.10055"/>
    <n v="0"/>
    <n v="0"/>
    <n v="0"/>
    <n v="0"/>
    <m/>
    <n v="0"/>
    <n v="0"/>
    <n v="0"/>
    <s v="YES"/>
    <n v="0"/>
    <s v="55-T1"/>
    <m/>
    <m/>
    <m/>
    <n v="0"/>
    <m/>
    <m/>
    <n v="0"/>
    <n v="0"/>
    <n v="0"/>
    <n v="0"/>
    <n v="0"/>
    <m/>
    <m/>
    <m/>
    <m/>
    <m/>
    <m/>
    <m/>
    <m/>
    <m/>
    <m/>
    <n v="1"/>
    <n v="0"/>
    <n v="1"/>
    <s v="Wareham River West"/>
    <n v="44"/>
  </r>
  <r>
    <s v="50C-1-R8"/>
    <m/>
    <x v="0"/>
    <s v="5 RUGGLES ST"/>
    <n v="132"/>
    <s v="ALEGI AMEDEO, ET ALS"/>
    <s v="R30"/>
    <s v="RES ACLNUD  MDL-00"/>
    <s v="50/C1/R8//"/>
    <n v="3.7819999999999999E-2"/>
    <n v="0"/>
    <n v="0"/>
    <n v="0"/>
    <n v="0"/>
    <m/>
    <n v="0"/>
    <n v="0"/>
    <n v="0"/>
    <s v="YES"/>
    <n v="0"/>
    <s v="50C-1-R8"/>
    <m/>
    <m/>
    <m/>
    <n v="0"/>
    <m/>
    <m/>
    <n v="0"/>
    <n v="0"/>
    <n v="0"/>
    <n v="0"/>
    <n v="0"/>
    <m/>
    <m/>
    <m/>
    <m/>
    <m/>
    <m/>
    <m/>
    <m/>
    <m/>
    <m/>
    <n v="1"/>
    <n v="0"/>
    <n v="1"/>
    <s v="Wareham River West"/>
    <n v="44"/>
  </r>
  <r>
    <s v="35-1004B"/>
    <m/>
    <x v="0"/>
    <s v="5 LONG BCH RD"/>
    <n v="132"/>
    <s v="RYDER REBECCA ELIZABETH"/>
    <s v="R30"/>
    <s v="RES ACLNUD  MDL-00"/>
    <s v="35//1004/B/"/>
    <n v="0.15075"/>
    <n v="0"/>
    <n v="0"/>
    <n v="0"/>
    <n v="0"/>
    <m/>
    <n v="0"/>
    <n v="0"/>
    <n v="0"/>
    <s v="YES"/>
    <n v="0"/>
    <s v="35-1004B"/>
    <m/>
    <m/>
    <m/>
    <n v="0"/>
    <m/>
    <m/>
    <n v="0"/>
    <n v="0"/>
    <n v="0"/>
    <n v="0"/>
    <n v="0"/>
    <m/>
    <m/>
    <m/>
    <m/>
    <m/>
    <m/>
    <m/>
    <m/>
    <m/>
    <m/>
    <n v="1"/>
    <n v="0"/>
    <n v="1"/>
    <s v="Wareham River South"/>
    <n v="47"/>
  </r>
  <r>
    <s v="50C-1-D5"/>
    <m/>
    <x v="0"/>
    <s v="0 RUGGLES ST  OFF"/>
    <n v="903"/>
    <s v="TOWN OF WAREHAM"/>
    <s v="R30"/>
    <s v="MUNICIPAL  MDL-00"/>
    <s v="50/C1/D5//"/>
    <n v="8.0310000000000006E-2"/>
    <n v="0"/>
    <n v="0"/>
    <n v="0"/>
    <n v="0"/>
    <m/>
    <n v="0"/>
    <n v="0"/>
    <n v="0"/>
    <s v="YES"/>
    <n v="0"/>
    <s v="50C-1-D5"/>
    <m/>
    <m/>
    <m/>
    <n v="0"/>
    <m/>
    <m/>
    <n v="0"/>
    <n v="0"/>
    <n v="0"/>
    <n v="0"/>
    <n v="0"/>
    <m/>
    <m/>
    <m/>
    <m/>
    <m/>
    <m/>
    <m/>
    <m/>
    <m/>
    <m/>
    <n v="1"/>
    <n v="0"/>
    <n v="1"/>
    <s v="Wareham River West"/>
    <n v="44"/>
  </r>
  <r>
    <s v="50A-163A"/>
    <m/>
    <x v="0"/>
    <s v="7 BARNES ST"/>
    <n v="101"/>
    <s v="BARTON MILDRED C"/>
    <s v="R30"/>
    <s v="ONE FAMILY"/>
    <s v="50/A/163/A/"/>
    <n v="0.10133"/>
    <n v="0"/>
    <n v="0"/>
    <n v="1"/>
    <n v="1"/>
    <s v="SEWER"/>
    <n v="1"/>
    <n v="1"/>
    <n v="400"/>
    <s v="YES"/>
    <n v="0"/>
    <s v="50A-163A"/>
    <s v="Public Water,Public Sewer,Gas"/>
    <s v="SEWER"/>
    <s v="SEWER"/>
    <n v="400"/>
    <m/>
    <m/>
    <n v="0"/>
    <n v="0"/>
    <n v="3"/>
    <n v="660"/>
    <n v="1"/>
    <m/>
    <m/>
    <m/>
    <m/>
    <m/>
    <m/>
    <m/>
    <m/>
    <m/>
    <m/>
    <n v="1"/>
    <n v="0"/>
    <n v="1"/>
    <s v="Wareham River West"/>
    <n v="44"/>
  </r>
  <r>
    <s v="50A-84"/>
    <m/>
    <x v="0"/>
    <s v="57 BAYVIEW ST"/>
    <n v="109"/>
    <s v="MEISTER FRANKLIN A &amp; ALICE"/>
    <s v="R30"/>
    <s v="MULTI HSES"/>
    <s v="50/A/84//"/>
    <n v="0.12562000000000001"/>
    <n v="0"/>
    <n v="0"/>
    <n v="2"/>
    <n v="2"/>
    <s v="SEWER"/>
    <n v="1"/>
    <n v="2"/>
    <n v="2900"/>
    <s v="YES"/>
    <n v="0"/>
    <s v="50A-84"/>
    <s v="Public Water,Public Sewer"/>
    <s v="SEWER"/>
    <s v="SEWER"/>
    <n v="1450"/>
    <m/>
    <m/>
    <n v="0"/>
    <n v="0"/>
    <n v="2"/>
    <n v="400"/>
    <n v="1"/>
    <m/>
    <m/>
    <m/>
    <m/>
    <m/>
    <m/>
    <m/>
    <m/>
    <m/>
    <m/>
    <n v="1"/>
    <n v="0"/>
    <n v="1"/>
    <s v="Wareham River West"/>
    <n v="44"/>
  </r>
  <r>
    <s v="50A-137A"/>
    <m/>
    <x v="0"/>
    <s v="12 BARNES ST"/>
    <n v="101"/>
    <s v="GONZALEZ VICTOR"/>
    <s v="R30"/>
    <s v="ONE FAMILY"/>
    <s v="50/A/137/A/"/>
    <n v="0.11302"/>
    <n v="0"/>
    <n v="0"/>
    <n v="1"/>
    <n v="1"/>
    <s v="SEWER"/>
    <n v="1"/>
    <n v="1"/>
    <n v="1000"/>
    <s v="YES"/>
    <n v="0"/>
    <s v="50A-137A"/>
    <s v="Public Water,Public Sewer,Gas"/>
    <s v="SEWER"/>
    <s v="SEWER"/>
    <n v="1000"/>
    <m/>
    <m/>
    <n v="0"/>
    <n v="0"/>
    <n v="2"/>
    <n v="593"/>
    <n v="1"/>
    <m/>
    <m/>
    <m/>
    <m/>
    <m/>
    <m/>
    <m/>
    <m/>
    <m/>
    <m/>
    <n v="1"/>
    <n v="0"/>
    <n v="1"/>
    <s v="Wareham River West"/>
    <n v="44"/>
  </r>
  <r>
    <s v="LAND_NOPARC"/>
    <m/>
    <x v="0"/>
    <m/>
    <n v="0"/>
    <m/>
    <m/>
    <m/>
    <m/>
    <n v="1.1129999999999999E-2"/>
    <n v="0"/>
    <n v="0"/>
    <n v="0"/>
    <n v="0"/>
    <m/>
    <n v="0"/>
    <n v="0"/>
    <n v="0"/>
    <s v="NO"/>
    <n v="0"/>
    <m/>
    <m/>
    <m/>
    <m/>
    <n v="0"/>
    <m/>
    <m/>
    <n v="0"/>
    <n v="0"/>
    <n v="0"/>
    <n v="0"/>
    <n v="0"/>
    <m/>
    <m/>
    <m/>
    <m/>
    <m/>
    <m/>
    <m/>
    <m/>
    <m/>
    <m/>
    <n v="0"/>
    <n v="0"/>
    <n v="1"/>
    <s v="Wareham River South"/>
    <n v="47"/>
  </r>
  <r>
    <s v="50A-87"/>
    <m/>
    <x v="0"/>
    <s v="44 PLEASANT ST"/>
    <n v="109"/>
    <s v="SULLIVAN LINDA A"/>
    <s v="R30"/>
    <s v="MULTI HSES"/>
    <s v="50/A/87//"/>
    <n v="0.12119000000000001"/>
    <n v="0"/>
    <n v="0"/>
    <n v="2"/>
    <n v="2"/>
    <s v="SEWER"/>
    <n v="1"/>
    <n v="2"/>
    <n v="2000"/>
    <s v="YES"/>
    <n v="0"/>
    <s v="50A-87"/>
    <s v="Public Water,Public Sewer"/>
    <s v="SEWER"/>
    <s v="SEWER"/>
    <n v="1000"/>
    <m/>
    <m/>
    <n v="0"/>
    <n v="0"/>
    <n v="2"/>
    <n v="730"/>
    <n v="1"/>
    <m/>
    <m/>
    <m/>
    <m/>
    <m/>
    <m/>
    <m/>
    <m/>
    <m/>
    <m/>
    <n v="1"/>
    <n v="0"/>
    <n v="1"/>
    <s v="Wareham River West"/>
    <n v="44"/>
  </r>
  <r>
    <s v="36-9A"/>
    <m/>
    <x v="0"/>
    <s v="170 INDIAN NECK RD"/>
    <n v="803"/>
    <s v="BALDWIN ROSE W ET ALS"/>
    <s v="R60"/>
    <s v="61B NATURE"/>
    <s v="36//9/A/"/>
    <n v="6.1108399999999996"/>
    <n v="0"/>
    <n v="0"/>
    <n v="0"/>
    <n v="0"/>
    <m/>
    <n v="0"/>
    <n v="0"/>
    <n v="0"/>
    <s v="YES"/>
    <n v="0"/>
    <s v="36-9A"/>
    <m/>
    <m/>
    <m/>
    <n v="0"/>
    <m/>
    <m/>
    <n v="0"/>
    <n v="0"/>
    <n v="0"/>
    <n v="0"/>
    <n v="0"/>
    <m/>
    <m/>
    <m/>
    <m/>
    <m/>
    <m/>
    <m/>
    <m/>
    <m/>
    <m/>
    <n v="1"/>
    <n v="0"/>
    <n v="1"/>
    <s v="Wareham River South"/>
    <n v="47"/>
  </r>
  <r>
    <s v="50A-136"/>
    <m/>
    <x v="0"/>
    <s v="39 PLEASANT ST"/>
    <n v="101"/>
    <s v="SCUCCIMARRA CARMINA"/>
    <s v="R30"/>
    <s v="ONE FAMILY"/>
    <s v="50/A/136//"/>
    <n v="0.11285000000000001"/>
    <n v="0"/>
    <n v="0"/>
    <n v="1"/>
    <n v="1"/>
    <s v="SEWER"/>
    <n v="1"/>
    <n v="1"/>
    <n v="8100"/>
    <s v="YES"/>
    <n v="0"/>
    <s v="50A-136"/>
    <s v="Public Water,Public Sewer,Gas"/>
    <s v="SEWER"/>
    <s v="SEWER"/>
    <n v="8100"/>
    <m/>
    <m/>
    <n v="0"/>
    <n v="0"/>
    <n v="4"/>
    <n v="1584"/>
    <n v="2"/>
    <m/>
    <m/>
    <m/>
    <m/>
    <m/>
    <m/>
    <m/>
    <m/>
    <m/>
    <m/>
    <n v="1"/>
    <n v="0"/>
    <n v="1"/>
    <s v="Wareham River West"/>
    <n v="44"/>
  </r>
  <r>
    <s v="50C-1-R9"/>
    <m/>
    <x v="0"/>
    <s v="7 RUGGLES ST"/>
    <n v="903"/>
    <s v="TOWN OF WAREHAM"/>
    <s v="R30"/>
    <s v="MUNICIPAL  MDL-00"/>
    <s v="50/C1/R9//"/>
    <n v="2.673E-2"/>
    <n v="0"/>
    <n v="0"/>
    <n v="0"/>
    <n v="0"/>
    <m/>
    <n v="0"/>
    <n v="0"/>
    <n v="0"/>
    <s v="YES"/>
    <n v="0"/>
    <s v="50C-1-R9"/>
    <m/>
    <m/>
    <m/>
    <n v="0"/>
    <m/>
    <m/>
    <n v="0"/>
    <n v="0"/>
    <n v="0"/>
    <n v="0"/>
    <n v="0"/>
    <m/>
    <m/>
    <m/>
    <m/>
    <m/>
    <m/>
    <m/>
    <m/>
    <m/>
    <m/>
    <n v="1"/>
    <n v="0"/>
    <n v="1"/>
    <s v="Wareham River West"/>
    <n v="44"/>
  </r>
  <r>
    <s v="50A-37"/>
    <m/>
    <x v="0"/>
    <s v="183 SWIFTS BCH RD"/>
    <n v="101"/>
    <s v="SOUZA JOSEPH L"/>
    <s v="R30"/>
    <s v="ONE FAMILY"/>
    <s v="50/A/37//"/>
    <n v="0.18009"/>
    <n v="0"/>
    <n v="0"/>
    <n v="1"/>
    <n v="1"/>
    <s v="SEWER"/>
    <n v="1"/>
    <n v="1"/>
    <n v="4800"/>
    <s v="YES"/>
    <n v="0"/>
    <s v="50A-37"/>
    <s v="All Public"/>
    <s v="SEWER"/>
    <s v="SEWER"/>
    <n v="4800"/>
    <m/>
    <m/>
    <n v="0"/>
    <n v="0"/>
    <n v="3"/>
    <n v="1200"/>
    <n v="1"/>
    <m/>
    <m/>
    <m/>
    <m/>
    <m/>
    <m/>
    <m/>
    <m/>
    <m/>
    <m/>
    <n v="1"/>
    <n v="0"/>
    <n v="1"/>
    <s v="Wareham River West"/>
    <n v="44"/>
  </r>
  <r>
    <s v="50A-S8"/>
    <m/>
    <x v="0"/>
    <s v="56 BAYVIEW ST"/>
    <n v="101"/>
    <s v="KIDDIE ROBERT S LIFE ESTATE"/>
    <s v="R30"/>
    <s v="ONE FAMILY"/>
    <s v="50/A/S8//"/>
    <n v="0.13628999999999999"/>
    <n v="0"/>
    <n v="0"/>
    <n v="1"/>
    <n v="1"/>
    <s v="SEWER"/>
    <n v="1"/>
    <n v="1"/>
    <n v="2900"/>
    <s v="NO_W1"/>
    <n v="0"/>
    <s v="50A-S8"/>
    <s v="Public Water,Public Sewer,Gas"/>
    <s v="SEWER"/>
    <s v="SEWER"/>
    <n v="2900"/>
    <m/>
    <m/>
    <n v="0"/>
    <n v="0"/>
    <n v="2"/>
    <n v="1288"/>
    <n v="1.3"/>
    <m/>
    <m/>
    <m/>
    <m/>
    <m/>
    <m/>
    <m/>
    <m/>
    <m/>
    <m/>
    <n v="2"/>
    <n v="0"/>
    <n v="1"/>
    <s v="Wareham River West"/>
    <n v="44"/>
  </r>
  <r>
    <s v="50A-139A"/>
    <m/>
    <x v="0"/>
    <s v="10 BARNES ST"/>
    <n v="101"/>
    <s v="ODONNELL PAUL R"/>
    <s v="R30"/>
    <s v="ONE FAMILY"/>
    <s v="50/A/139/A/"/>
    <n v="7.5259999999999994E-2"/>
    <n v="0"/>
    <n v="0"/>
    <n v="1"/>
    <n v="1"/>
    <s v="SEWER"/>
    <n v="1"/>
    <n v="1"/>
    <n v="2700"/>
    <s v="YES"/>
    <n v="0"/>
    <s v="50A-139A"/>
    <s v="Public Water,Public Sewer,Gas"/>
    <s v="SEWER"/>
    <s v="SEWER"/>
    <n v="2700"/>
    <m/>
    <m/>
    <n v="0"/>
    <n v="0"/>
    <n v="3"/>
    <n v="779"/>
    <n v="1"/>
    <m/>
    <m/>
    <m/>
    <m/>
    <m/>
    <m/>
    <m/>
    <m/>
    <m/>
    <m/>
    <n v="1"/>
    <n v="0"/>
    <n v="1"/>
    <s v="Wareham River West"/>
    <n v="44"/>
  </r>
  <r>
    <s v="55-1006"/>
    <m/>
    <x v="0"/>
    <s v="0 SHADY LN  OFF"/>
    <n v="132"/>
    <s v="NELSON GEORGE G"/>
    <s v="R30"/>
    <s v="RES ACLNUD  MDL-00"/>
    <s v="55//1006//"/>
    <n v="0.2346"/>
    <n v="0"/>
    <n v="0"/>
    <n v="0"/>
    <n v="0"/>
    <m/>
    <n v="0"/>
    <n v="0"/>
    <n v="0"/>
    <s v="YES"/>
    <n v="0"/>
    <s v="55-1006"/>
    <m/>
    <m/>
    <m/>
    <n v="0"/>
    <m/>
    <m/>
    <n v="0"/>
    <n v="0"/>
    <n v="0"/>
    <n v="0"/>
    <n v="0"/>
    <m/>
    <m/>
    <m/>
    <m/>
    <m/>
    <m/>
    <m/>
    <m/>
    <m/>
    <m/>
    <n v="1"/>
    <n v="0"/>
    <n v="1"/>
    <s v="Wareham River West"/>
    <n v="44"/>
  </r>
  <r>
    <s v="50B-3-6B"/>
    <m/>
    <x v="0"/>
    <s v="186 SWIFTS BCH RD"/>
    <n v="101"/>
    <s v="LIGOR MICHAEL J TRUSTEE"/>
    <s v="R30"/>
    <s v="ONE FAMILY"/>
    <s v="50/B3/6/B/"/>
    <n v="9.6350000000000005E-2"/>
    <n v="0"/>
    <n v="0"/>
    <n v="1"/>
    <n v="1"/>
    <s v="SEWER"/>
    <n v="1"/>
    <n v="1"/>
    <n v="8100"/>
    <s v="NO_W1"/>
    <n v="0"/>
    <s v="50B-3-6B"/>
    <s v="All Public"/>
    <s v="SEWER"/>
    <s v="SEWER"/>
    <n v="8100"/>
    <m/>
    <m/>
    <n v="0"/>
    <n v="0"/>
    <n v="3"/>
    <n v="1044"/>
    <n v="1"/>
    <m/>
    <m/>
    <m/>
    <m/>
    <m/>
    <m/>
    <m/>
    <m/>
    <m/>
    <m/>
    <n v="3"/>
    <n v="0"/>
    <n v="1"/>
    <s v="Wareham River West"/>
    <n v="44"/>
  </r>
  <r>
    <s v="50C-1-R1B"/>
    <m/>
    <x v="0"/>
    <s v="11 OCEANSIDE DR"/>
    <n v="101"/>
    <s v="DUNN ROBERT"/>
    <s v="R30"/>
    <s v="ONE FAMILY"/>
    <s v="50/C1/R1/B/"/>
    <n v="0.12573000000000001"/>
    <n v="0"/>
    <n v="0"/>
    <n v="1"/>
    <n v="1"/>
    <s v="SEWER"/>
    <n v="1"/>
    <n v="1"/>
    <n v="19400"/>
    <s v="YES"/>
    <n v="0"/>
    <s v="50C-1-R1B"/>
    <s v="Public Water,Public Sewer"/>
    <s v="SEWER"/>
    <s v="SEWER"/>
    <n v="19400"/>
    <m/>
    <m/>
    <n v="0"/>
    <n v="0"/>
    <n v="2"/>
    <n v="660"/>
    <n v="1"/>
    <m/>
    <m/>
    <m/>
    <m/>
    <m/>
    <m/>
    <m/>
    <m/>
    <m/>
    <m/>
    <n v="2"/>
    <n v="0"/>
    <n v="1"/>
    <s v="Wareham River West"/>
    <n v="44"/>
  </r>
  <r>
    <s v="50B-3-6C"/>
    <m/>
    <x v="0"/>
    <s v="14 OCEANSIDE DR"/>
    <n v="132"/>
    <s v="LIGOR PETER J &amp; HELENA"/>
    <s v="R30"/>
    <s v="RES ACLNUD  MDL-00"/>
    <s v="50/B3/6/C/"/>
    <n v="4.8120000000000003E-2"/>
    <n v="0"/>
    <n v="0"/>
    <n v="0"/>
    <n v="0"/>
    <m/>
    <n v="0"/>
    <n v="0"/>
    <n v="0"/>
    <s v="YES"/>
    <n v="0"/>
    <s v="50B-3-6C"/>
    <m/>
    <m/>
    <m/>
    <n v="0"/>
    <m/>
    <m/>
    <n v="0"/>
    <n v="0"/>
    <n v="0"/>
    <n v="0"/>
    <n v="0"/>
    <m/>
    <m/>
    <m/>
    <m/>
    <m/>
    <m/>
    <m/>
    <m/>
    <m/>
    <m/>
    <n v="1"/>
    <n v="0"/>
    <n v="1"/>
    <s v="Wareham River West"/>
    <n v="44"/>
  </r>
  <r>
    <s v="50A-165"/>
    <m/>
    <x v="0"/>
    <s v="5 BARNES ST"/>
    <n v="101"/>
    <s v="LALOS CAROL E"/>
    <s v="R30"/>
    <s v="ONE FAMILY"/>
    <s v="50/A/165//"/>
    <n v="0.11600000000000001"/>
    <n v="0"/>
    <n v="0"/>
    <n v="1"/>
    <n v="1"/>
    <s v="SEWER"/>
    <n v="1"/>
    <n v="1"/>
    <n v="4900"/>
    <s v="YES"/>
    <n v="0"/>
    <s v="50A-165"/>
    <s v="All Public"/>
    <s v="SEWER"/>
    <s v="SEWER"/>
    <n v="4900"/>
    <m/>
    <m/>
    <n v="0"/>
    <n v="0"/>
    <n v="3"/>
    <n v="947"/>
    <n v="1.5"/>
    <m/>
    <m/>
    <m/>
    <m/>
    <m/>
    <m/>
    <m/>
    <m/>
    <m/>
    <m/>
    <n v="1"/>
    <n v="0"/>
    <n v="1"/>
    <s v="Wareham River West"/>
    <n v="44"/>
  </r>
  <r>
    <s v="50A-S9"/>
    <m/>
    <x v="0"/>
    <s v="8 EVERETT AVE"/>
    <n v="101"/>
    <s v="MEISTER STEPHEN"/>
    <s v="R13"/>
    <s v="ONE FAMILY"/>
    <s v="50/A/S9//"/>
    <n v="0.10861999999999999"/>
    <n v="0"/>
    <n v="0"/>
    <n v="1"/>
    <n v="1"/>
    <s v="SEWER"/>
    <n v="1"/>
    <n v="1"/>
    <n v="4300"/>
    <s v="NO_W1"/>
    <n v="0"/>
    <s v="50A-S9"/>
    <s v="All Public"/>
    <s v="SEWER"/>
    <s v="SEWER"/>
    <n v="4300"/>
    <m/>
    <m/>
    <n v="0"/>
    <n v="0"/>
    <n v="3"/>
    <n v="900"/>
    <n v="1"/>
    <m/>
    <m/>
    <m/>
    <m/>
    <m/>
    <m/>
    <m/>
    <m/>
    <m/>
    <m/>
    <n v="2"/>
    <n v="0"/>
    <n v="1"/>
    <s v="Wareham River West"/>
    <n v="44"/>
  </r>
  <r>
    <s v="35-63"/>
    <m/>
    <x v="0"/>
    <s v="10 ALDEN RD"/>
    <n v="101"/>
    <s v="CARDOSO ANGELINA VIEIRA"/>
    <s v="R30"/>
    <s v="ONE FAMILY"/>
    <s v="35//63//"/>
    <n v="0.28151999999999999"/>
    <n v="1"/>
    <n v="1"/>
    <n v="1"/>
    <n v="1"/>
    <s v="SEPTIC"/>
    <n v="0"/>
    <n v="1"/>
    <n v="6000"/>
    <s v="YES"/>
    <n v="6000"/>
    <s v="35-63"/>
    <s v="Public Water,Septic"/>
    <s v="SEPTIC"/>
    <s v="SEPTIC"/>
    <n v="6000"/>
    <m/>
    <m/>
    <n v="1"/>
    <n v="1"/>
    <n v="3"/>
    <n v="1028"/>
    <n v="1"/>
    <m/>
    <m/>
    <m/>
    <m/>
    <m/>
    <m/>
    <m/>
    <m/>
    <m/>
    <m/>
    <n v="1"/>
    <n v="9.68"/>
    <n v="1"/>
    <s v="Wareham River South"/>
    <n v="47"/>
  </r>
  <r>
    <s v="50A-139B"/>
    <m/>
    <x v="0"/>
    <s v="10R BARNES ST"/>
    <n v="101"/>
    <s v="MONT MOLLY"/>
    <s v="R30"/>
    <s v="ONE FAMILY"/>
    <s v="50/A/139/B/"/>
    <n v="5.6180000000000001E-2"/>
    <n v="0"/>
    <n v="0"/>
    <n v="1"/>
    <n v="1"/>
    <s v="SEWER"/>
    <n v="1"/>
    <n v="1"/>
    <n v="1700"/>
    <s v="YES"/>
    <n v="0"/>
    <s v="50A-139B"/>
    <s v="Public Water,Public Sewer,Gas"/>
    <s v="SEWER"/>
    <s v="SEWER"/>
    <n v="1700"/>
    <m/>
    <m/>
    <n v="0"/>
    <n v="0"/>
    <n v="2"/>
    <n v="491"/>
    <n v="1"/>
    <m/>
    <m/>
    <m/>
    <m/>
    <m/>
    <m/>
    <m/>
    <m/>
    <m/>
    <m/>
    <n v="1"/>
    <n v="0"/>
    <n v="1"/>
    <s v="Wareham River West"/>
    <n v="44"/>
  </r>
  <r>
    <s v="50C-1-D6"/>
    <m/>
    <x v="0"/>
    <s v="0 RUGGLES ST  OFF"/>
    <n v="903"/>
    <s v="TOWN OF WAREHAM"/>
    <s v="R30"/>
    <s v="TAX POSS  MDL-00"/>
    <s v="50/C1/D6//"/>
    <n v="8.9999999999999998E-4"/>
    <n v="0"/>
    <n v="0"/>
    <n v="0"/>
    <n v="0"/>
    <m/>
    <n v="0"/>
    <n v="0"/>
    <n v="0"/>
    <s v="YES"/>
    <n v="0"/>
    <s v="50C-1-D6"/>
    <m/>
    <m/>
    <m/>
    <n v="0"/>
    <m/>
    <m/>
    <n v="0"/>
    <n v="0"/>
    <n v="0"/>
    <n v="0"/>
    <n v="0"/>
    <m/>
    <m/>
    <m/>
    <m/>
    <m/>
    <m/>
    <m/>
    <m/>
    <m/>
    <m/>
    <n v="0"/>
    <n v="0"/>
    <n v="1"/>
    <s v="Wareham River West"/>
    <n v="44"/>
  </r>
  <r>
    <s v="50A-86"/>
    <m/>
    <x v="0"/>
    <s v="55 BAYVIEW ST"/>
    <n v="101"/>
    <s v="MEISTER DANIEL W"/>
    <s v="R30"/>
    <s v="ONE FAMILY"/>
    <s v="50/A/86//"/>
    <n v="0.12902"/>
    <n v="0"/>
    <n v="0"/>
    <n v="1"/>
    <n v="1"/>
    <s v="SEWER"/>
    <n v="1"/>
    <n v="1"/>
    <n v="1900"/>
    <s v="YES"/>
    <n v="0"/>
    <s v="50A-86"/>
    <s v="Public Water,Public Sewer"/>
    <s v="SEWER"/>
    <s v="SEWER"/>
    <n v="1900"/>
    <m/>
    <m/>
    <n v="0"/>
    <n v="0"/>
    <n v="2"/>
    <n v="774"/>
    <n v="1.75"/>
    <m/>
    <m/>
    <m/>
    <m/>
    <m/>
    <m/>
    <m/>
    <m/>
    <m/>
    <m/>
    <n v="1"/>
    <n v="0"/>
    <n v="1"/>
    <s v="Wareham River West"/>
    <n v="44"/>
  </r>
  <r>
    <s v="36-13A"/>
    <m/>
    <x v="0"/>
    <s v="16 GLENWOOD CIR"/>
    <n v="101"/>
    <s v="ROY JOSEPH G"/>
    <s v="R60"/>
    <s v="ONE FAMILY"/>
    <s v="36//13/A/"/>
    <n v="3.0180400000000001"/>
    <n v="1"/>
    <n v="1"/>
    <n v="1"/>
    <n v="1"/>
    <s v="SEPTIC"/>
    <n v="0"/>
    <n v="1"/>
    <n v="55100"/>
    <s v="YES"/>
    <n v="55100"/>
    <s v="36-13A"/>
    <s v="Public Water,Gas,Septic"/>
    <s v="SEPTIC"/>
    <s v="SEPTIC"/>
    <n v="55100"/>
    <m/>
    <m/>
    <n v="1"/>
    <n v="1"/>
    <n v="3"/>
    <n v="2878"/>
    <n v="1.75"/>
    <m/>
    <m/>
    <m/>
    <m/>
    <m/>
    <m/>
    <m/>
    <m/>
    <m/>
    <m/>
    <n v="1"/>
    <n v="9.68"/>
    <n v="1"/>
    <s v="Wareham River South"/>
    <n v="47"/>
  </r>
  <r>
    <s v="55-1007B"/>
    <m/>
    <x v="0"/>
    <s v="10 TURNER ST"/>
    <n v="101"/>
    <s v="BRADFORD JEAN F"/>
    <s v="R30"/>
    <s v="ONE FAMILY"/>
    <s v="55//1007/B/"/>
    <n v="0.32175999999999999"/>
    <n v="0"/>
    <n v="0"/>
    <n v="0"/>
    <n v="0"/>
    <m/>
    <n v="0"/>
    <n v="0"/>
    <n v="0"/>
    <s v="YES"/>
    <n v="0"/>
    <s v="55-1007B"/>
    <s v="Well,Septic"/>
    <s v="SEPTIC"/>
    <m/>
    <n v="0"/>
    <m/>
    <m/>
    <n v="0"/>
    <n v="0"/>
    <n v="3"/>
    <n v="770"/>
    <n v="1.75"/>
    <m/>
    <m/>
    <m/>
    <m/>
    <m/>
    <m/>
    <m/>
    <m/>
    <m/>
    <m/>
    <n v="1"/>
    <n v="0"/>
    <n v="1"/>
    <s v="Wareham River West"/>
    <n v="44"/>
  </r>
  <r>
    <s v="50A-138B"/>
    <m/>
    <x v="0"/>
    <s v="37B PLEASANT ST"/>
    <n v="101"/>
    <s v="HENDERSON WARREN J"/>
    <s v="R30"/>
    <s v="ONE FAMILY"/>
    <s v="50/A/138/B/"/>
    <n v="7.3419999999999999E-2"/>
    <n v="0"/>
    <n v="0"/>
    <n v="1"/>
    <n v="1"/>
    <s v="SEWER"/>
    <n v="1"/>
    <n v="1"/>
    <n v="6600"/>
    <s v="YES"/>
    <n v="0"/>
    <s v="50A-138B"/>
    <s v="Public Water,Public Sewer"/>
    <s v="SEWER"/>
    <s v="SEWER"/>
    <n v="6600"/>
    <m/>
    <m/>
    <n v="0"/>
    <n v="0"/>
    <n v="2"/>
    <n v="544"/>
    <n v="1"/>
    <m/>
    <m/>
    <m/>
    <m/>
    <m/>
    <m/>
    <m/>
    <m/>
    <m/>
    <m/>
    <n v="1"/>
    <n v="0"/>
    <n v="1"/>
    <s v="Wareham River West"/>
    <n v="44"/>
  </r>
  <r>
    <s v="35-1005"/>
    <m/>
    <x v="0"/>
    <s v="20 ALDEN RD"/>
    <n v="905"/>
    <s v="WILDLANDS TRUST OF"/>
    <s v="R30"/>
    <s v="CHAR ORG  MDL-00"/>
    <s v="35//1005//"/>
    <n v="3.70749"/>
    <n v="0"/>
    <n v="0"/>
    <n v="0"/>
    <n v="0"/>
    <m/>
    <n v="0"/>
    <n v="0"/>
    <n v="0"/>
    <s v="YES"/>
    <n v="0"/>
    <s v="35-1005"/>
    <m/>
    <m/>
    <m/>
    <n v="0"/>
    <s v="fee simple"/>
    <s v="YES"/>
    <n v="0"/>
    <n v="0"/>
    <n v="0"/>
    <n v="0"/>
    <n v="0"/>
    <m/>
    <m/>
    <m/>
    <m/>
    <m/>
    <m/>
    <m/>
    <m/>
    <m/>
    <m/>
    <n v="1"/>
    <n v="0"/>
    <n v="1"/>
    <s v="Wareham River South"/>
    <n v="47"/>
  </r>
  <r>
    <s v="50A-S10"/>
    <m/>
    <x v="0"/>
    <s v="6 EVERETT AVE"/>
    <n v="101"/>
    <s v="SMITH JOHN A"/>
    <s v="R30"/>
    <s v="ONE FAMILY"/>
    <s v="50/A/S10//"/>
    <n v="0.13474"/>
    <n v="0"/>
    <n v="0"/>
    <n v="1"/>
    <n v="1"/>
    <s v="SEWER"/>
    <n v="1"/>
    <n v="1"/>
    <n v="7300"/>
    <s v="YES"/>
    <n v="0"/>
    <s v="50A-S10"/>
    <s v="All Public"/>
    <s v="SEWER"/>
    <s v="SEWER"/>
    <n v="7300"/>
    <m/>
    <m/>
    <n v="0"/>
    <n v="0"/>
    <n v="3"/>
    <n v="1021"/>
    <n v="1.75"/>
    <m/>
    <m/>
    <m/>
    <m/>
    <m/>
    <m/>
    <m/>
    <m/>
    <m/>
    <m/>
    <n v="1"/>
    <n v="0"/>
    <n v="1"/>
    <s v="Wareham River West"/>
    <n v="44"/>
  </r>
  <r>
    <s v="35-61"/>
    <m/>
    <x v="0"/>
    <s v="6 ALDEN RD"/>
    <n v="132"/>
    <s v="RYDER REBECCA ELIZABETH"/>
    <s v="R30"/>
    <s v="RES ACLNUD  MDL-00"/>
    <s v="35//61//"/>
    <n v="0.41681000000000001"/>
    <n v="0"/>
    <n v="0"/>
    <n v="0"/>
    <n v="0"/>
    <m/>
    <n v="0"/>
    <n v="0"/>
    <n v="0"/>
    <s v="NO_W1"/>
    <n v="0"/>
    <s v="35-61"/>
    <m/>
    <m/>
    <m/>
    <n v="0"/>
    <m/>
    <m/>
    <n v="0"/>
    <n v="0"/>
    <n v="0"/>
    <n v="0"/>
    <n v="0"/>
    <m/>
    <m/>
    <m/>
    <m/>
    <m/>
    <m/>
    <m/>
    <m/>
    <m/>
    <m/>
    <n v="2"/>
    <n v="0"/>
    <n v="1"/>
    <s v="Wareham River South"/>
    <n v="47"/>
  </r>
  <r>
    <s v="50A-89"/>
    <m/>
    <x v="0"/>
    <s v="42 PLEASANT ST"/>
    <n v="101"/>
    <s v="SWANSON HOWARD L"/>
    <s v="R30"/>
    <s v="ONE FAMILY"/>
    <s v="50/A/89//"/>
    <n v="0.11784"/>
    <n v="0"/>
    <n v="0"/>
    <n v="1"/>
    <n v="1"/>
    <s v="SEWER"/>
    <n v="1"/>
    <n v="1"/>
    <n v="3500"/>
    <s v="YES"/>
    <n v="0"/>
    <s v="50A-89"/>
    <s v="Public Water,Public Sewer"/>
    <s v="SEWER"/>
    <s v="SEWER"/>
    <n v="3500"/>
    <m/>
    <m/>
    <n v="0"/>
    <n v="0"/>
    <n v="2"/>
    <n v="618"/>
    <n v="1"/>
    <m/>
    <m/>
    <m/>
    <m/>
    <m/>
    <m/>
    <m/>
    <m/>
    <m/>
    <m/>
    <n v="1"/>
    <n v="0"/>
    <n v="1"/>
    <s v="Wareham River West"/>
    <n v="44"/>
  </r>
  <r>
    <s v="50C-1-R2A"/>
    <m/>
    <x v="0"/>
    <s v="6 RUGGLES ST"/>
    <n v="101"/>
    <s v="BOSTWICK JOHN A"/>
    <s v="R30"/>
    <s v="ONE FAMILY"/>
    <s v="50/C1/R2/A/"/>
    <n v="0.28693000000000002"/>
    <n v="0"/>
    <n v="0"/>
    <n v="1"/>
    <n v="1"/>
    <s v="SEWER"/>
    <n v="1"/>
    <n v="1"/>
    <n v="5700"/>
    <s v="YES"/>
    <n v="0"/>
    <s v="50C-1-R2A"/>
    <m/>
    <m/>
    <s v="SEWER"/>
    <n v="5700"/>
    <m/>
    <m/>
    <n v="0"/>
    <n v="0"/>
    <n v="4"/>
    <n v="2056"/>
    <n v="2"/>
    <m/>
    <m/>
    <m/>
    <m/>
    <m/>
    <m/>
    <m/>
    <m/>
    <m/>
    <m/>
    <n v="1"/>
    <n v="0"/>
    <n v="1"/>
    <s v="Wareham River West"/>
    <n v="44"/>
  </r>
  <r>
    <s v="35-62"/>
    <m/>
    <x v="0"/>
    <s v="8 ALDEN RD"/>
    <n v="101"/>
    <s v="RYDER REBECCA ELIZABETH"/>
    <s v="R30"/>
    <s v="ONE FAMILY"/>
    <s v="35//62//"/>
    <n v="0.25881999999999999"/>
    <n v="1"/>
    <n v="1"/>
    <n v="1"/>
    <n v="1"/>
    <s v="SEPTIC"/>
    <n v="0"/>
    <n v="1"/>
    <n v="8500"/>
    <s v="YES"/>
    <n v="8500"/>
    <s v="35-62"/>
    <s v="Public Water,Septic"/>
    <s v="SEPTIC"/>
    <s v="SEPTIC"/>
    <n v="8500"/>
    <m/>
    <m/>
    <n v="1"/>
    <n v="1"/>
    <n v="4"/>
    <n v="1408"/>
    <n v="1"/>
    <m/>
    <m/>
    <m/>
    <m/>
    <m/>
    <m/>
    <m/>
    <m/>
    <m/>
    <m/>
    <n v="1"/>
    <n v="9.68"/>
    <n v="1"/>
    <s v="Wareham River South"/>
    <n v="47"/>
  </r>
  <r>
    <s v="50A-167D"/>
    <m/>
    <x v="0"/>
    <s v="10 COLUMBIA ST"/>
    <n v="101"/>
    <s v="REILLY AMELIA C TRUSTEE"/>
    <s v="R30"/>
    <s v="ONE FAMILY"/>
    <s v="50/A/167/D/"/>
    <n v="8.1530000000000005E-2"/>
    <n v="0"/>
    <n v="0"/>
    <n v="1"/>
    <n v="1"/>
    <s v="SEWER"/>
    <n v="1"/>
    <n v="1"/>
    <n v="200"/>
    <s v="YES"/>
    <n v="0"/>
    <s v="50A-167D"/>
    <s v="Public Water,Public Sewer"/>
    <s v="SEWER"/>
    <s v="SEWER"/>
    <n v="200"/>
    <m/>
    <m/>
    <n v="0"/>
    <n v="0"/>
    <n v="2"/>
    <n v="680"/>
    <n v="1"/>
    <m/>
    <m/>
    <m/>
    <m/>
    <m/>
    <m/>
    <m/>
    <m/>
    <m/>
    <m/>
    <n v="1"/>
    <n v="0"/>
    <n v="1"/>
    <s v="Wareham River West"/>
    <n v="44"/>
  </r>
  <r>
    <s v="50A-38"/>
    <m/>
    <x v="0"/>
    <s v="181 SWIFTS BCH RD"/>
    <n v="109"/>
    <s v="GONSALVES JOANNA P"/>
    <s v="R30"/>
    <s v="MULTI HSES"/>
    <s v="50/A/38//"/>
    <n v="0.16758999999999999"/>
    <n v="0"/>
    <n v="0"/>
    <n v="2"/>
    <n v="2"/>
    <s v="SEWER"/>
    <n v="1"/>
    <n v="2"/>
    <n v="3900"/>
    <s v="YES"/>
    <n v="0"/>
    <s v="50A-38"/>
    <s v="All Public"/>
    <s v="SEWER"/>
    <s v="SEWER"/>
    <n v="1950"/>
    <m/>
    <m/>
    <n v="0"/>
    <n v="0"/>
    <n v="2"/>
    <n v="982"/>
    <n v="1"/>
    <m/>
    <m/>
    <m/>
    <m/>
    <m/>
    <m/>
    <m/>
    <m/>
    <m/>
    <m/>
    <n v="1"/>
    <n v="0"/>
    <n v="1"/>
    <s v="Wareham River West"/>
    <n v="44"/>
  </r>
  <r>
    <s v="50A-141"/>
    <m/>
    <x v="0"/>
    <s v="8 BARNES ST"/>
    <n v="101"/>
    <s v="PETROSILLO DOMENICO"/>
    <s v="R30"/>
    <s v="ONE FAMILY"/>
    <s v="50/A/141//"/>
    <n v="0.11261"/>
    <n v="0"/>
    <n v="0"/>
    <n v="1"/>
    <n v="1"/>
    <s v="SEWER"/>
    <n v="1"/>
    <n v="1"/>
    <n v="4200"/>
    <s v="YES"/>
    <n v="0"/>
    <s v="50A-141"/>
    <s v="Public Water,Public Sewer,Gas"/>
    <s v="SEWER"/>
    <s v="SEWER"/>
    <n v="4200"/>
    <m/>
    <m/>
    <n v="0"/>
    <n v="0"/>
    <n v="3"/>
    <n v="1248"/>
    <n v="1"/>
    <m/>
    <m/>
    <m/>
    <m/>
    <m/>
    <m/>
    <m/>
    <m/>
    <m/>
    <m/>
    <n v="1"/>
    <n v="0"/>
    <n v="1"/>
    <s v="Wareham River West"/>
    <n v="44"/>
  </r>
  <r>
    <s v="50C-1-R1A"/>
    <m/>
    <x v="0"/>
    <s v="13 OCEANSIDE DR"/>
    <n v="132"/>
    <s v="ARGUIN RUTH G"/>
    <s v="R30"/>
    <s v="RES ACLNUD  MDL-00"/>
    <s v="50/C1/R1/A/"/>
    <n v="4.3290000000000002E-2"/>
    <n v="0"/>
    <n v="0"/>
    <n v="0"/>
    <n v="0"/>
    <m/>
    <n v="0"/>
    <n v="0"/>
    <n v="0"/>
    <s v="YES"/>
    <n v="0"/>
    <s v="50C-1-R1A"/>
    <m/>
    <m/>
    <m/>
    <n v="0"/>
    <m/>
    <m/>
    <n v="0"/>
    <n v="0"/>
    <n v="0"/>
    <n v="0"/>
    <n v="0"/>
    <m/>
    <m/>
    <m/>
    <m/>
    <m/>
    <m/>
    <m/>
    <m/>
    <m/>
    <m/>
    <n v="1"/>
    <n v="0"/>
    <n v="1"/>
    <s v="Wareham River West"/>
    <n v="44"/>
  </r>
  <r>
    <s v="50A-138A"/>
    <m/>
    <x v="0"/>
    <s v="37A PLEASANT ST"/>
    <n v="101"/>
    <s v="SCHEPIS JOSEPH A"/>
    <s v="R30"/>
    <s v="ONE FAMILY"/>
    <s v="50/A/138/A/"/>
    <n v="5.3370000000000001E-2"/>
    <n v="0"/>
    <n v="0"/>
    <n v="1"/>
    <n v="1"/>
    <s v="SEWER"/>
    <n v="1"/>
    <n v="1"/>
    <n v="1300"/>
    <s v="YES"/>
    <n v="0"/>
    <s v="50A-138A"/>
    <s v="Public Water,Public Sewer,Gas"/>
    <s v="SEWER"/>
    <s v="SEWER"/>
    <n v="1300"/>
    <m/>
    <m/>
    <n v="0"/>
    <n v="0"/>
    <n v="3"/>
    <n v="788"/>
    <n v="1"/>
    <m/>
    <m/>
    <m/>
    <m/>
    <m/>
    <m/>
    <m/>
    <m/>
    <m/>
    <m/>
    <n v="1"/>
    <n v="0"/>
    <n v="1"/>
    <s v="Wareham River West"/>
    <n v="44"/>
  </r>
  <r>
    <s v="50A-1002"/>
    <m/>
    <x v="0"/>
    <s v="0 COLUMBIA ST"/>
    <n v="132"/>
    <s v="WAREHAM LAND TRUST INC"/>
    <s v="R30"/>
    <s v="RES ACLNUD  MDL-00"/>
    <s v="50/A/1002//"/>
    <n v="2.2056399999999998"/>
    <n v="0"/>
    <n v="0"/>
    <n v="0"/>
    <n v="0"/>
    <m/>
    <n v="0"/>
    <n v="0"/>
    <n v="0"/>
    <s v="YES"/>
    <n v="0"/>
    <s v="50A-1002"/>
    <m/>
    <m/>
    <m/>
    <n v="0"/>
    <m/>
    <m/>
    <n v="0"/>
    <n v="0"/>
    <n v="0"/>
    <n v="0"/>
    <n v="0"/>
    <m/>
    <m/>
    <m/>
    <m/>
    <m/>
    <m/>
    <m/>
    <m/>
    <m/>
    <m/>
    <n v="1"/>
    <n v="0"/>
    <n v="1"/>
    <s v="Wareham River West"/>
    <n v="44"/>
  </r>
  <r>
    <s v="50B-3-7B"/>
    <m/>
    <x v="0"/>
    <s v="184 SWIFTS BCH RD"/>
    <n v="101"/>
    <s v="LIGOR MICHAEL J TRUSTEE"/>
    <s v="R30"/>
    <s v="ONE FAMILY"/>
    <s v="50/B3/7/B/"/>
    <n v="8.5190000000000002E-2"/>
    <n v="0"/>
    <n v="0"/>
    <n v="1"/>
    <n v="1"/>
    <s v="SEWER"/>
    <n v="1"/>
    <n v="1"/>
    <n v="10600"/>
    <s v="YES"/>
    <n v="0"/>
    <s v="50B-3-7B"/>
    <s v="All Public"/>
    <s v="SEWER"/>
    <s v="SEWER"/>
    <n v="10600"/>
    <m/>
    <m/>
    <n v="0"/>
    <n v="0"/>
    <n v="3"/>
    <n v="1288"/>
    <n v="1"/>
    <m/>
    <m/>
    <m/>
    <m/>
    <m/>
    <m/>
    <m/>
    <m/>
    <m/>
    <m/>
    <n v="1"/>
    <n v="0"/>
    <n v="1"/>
    <s v="Wareham River West"/>
    <n v="44"/>
  </r>
  <r>
    <s v="50A-167C"/>
    <m/>
    <x v="0"/>
    <s v="3 BARNES ST"/>
    <n v="101"/>
    <s v="BETTENCOURT MANUEL S"/>
    <s v="R30"/>
    <s v="ONE FAMILY"/>
    <s v="50/A/167/C/"/>
    <n v="5.006E-2"/>
    <n v="0"/>
    <n v="0"/>
    <n v="1"/>
    <n v="1"/>
    <s v="SEWER"/>
    <n v="1"/>
    <n v="1"/>
    <n v="2300"/>
    <s v="YES"/>
    <n v="0"/>
    <s v="50A-167C"/>
    <s v="Public Water,Public Sewer,Gas"/>
    <s v="SEWER"/>
    <s v="SEWER"/>
    <n v="2300"/>
    <m/>
    <m/>
    <n v="0"/>
    <n v="0"/>
    <n v="2"/>
    <n v="400"/>
    <n v="1"/>
    <m/>
    <m/>
    <m/>
    <m/>
    <m/>
    <m/>
    <m/>
    <m/>
    <m/>
    <m/>
    <n v="1"/>
    <n v="0"/>
    <n v="1"/>
    <s v="Wareham River West"/>
    <n v="44"/>
  </r>
  <r>
    <s v="50A-88"/>
    <m/>
    <x v="0"/>
    <s v="53 BAYVIEW ST"/>
    <n v="101"/>
    <s v="GUARINO GERALD J"/>
    <s v="R30"/>
    <s v="ONE FAMILY"/>
    <s v="50/A/88//"/>
    <n v="0.12268999999999999"/>
    <n v="0"/>
    <n v="0"/>
    <n v="1"/>
    <n v="1"/>
    <s v="SEWER"/>
    <n v="1"/>
    <n v="1"/>
    <n v="400"/>
    <s v="YES"/>
    <n v="0"/>
    <s v="50A-88"/>
    <s v="Public Water,Public Sewer,Gas"/>
    <s v="SEWER"/>
    <s v="SEWER"/>
    <n v="400"/>
    <m/>
    <m/>
    <n v="0"/>
    <n v="0"/>
    <n v="2"/>
    <n v="654"/>
    <n v="1"/>
    <m/>
    <m/>
    <m/>
    <m/>
    <m/>
    <m/>
    <m/>
    <m/>
    <m/>
    <m/>
    <n v="1"/>
    <n v="0"/>
    <n v="1"/>
    <s v="Wareham River West"/>
    <n v="44"/>
  </r>
  <r>
    <s v="35-60"/>
    <m/>
    <x v="0"/>
    <s v="4 ALDEN RD"/>
    <n v="101"/>
    <s v="SWISHER ARLYN"/>
    <s v="R30"/>
    <s v="ONE FAMILY"/>
    <s v="35//60//"/>
    <n v="0.26418999999999998"/>
    <n v="1"/>
    <n v="1"/>
    <n v="1"/>
    <n v="1"/>
    <s v="SEPTIC"/>
    <n v="0"/>
    <n v="1"/>
    <n v="2900"/>
    <s v="YES"/>
    <n v="2900"/>
    <s v="35-60"/>
    <s v="Public Water,Gas,Septic"/>
    <s v="SEPTIC"/>
    <s v="SEPTIC"/>
    <n v="2900"/>
    <m/>
    <m/>
    <n v="1"/>
    <n v="1"/>
    <n v="2"/>
    <n v="1200"/>
    <n v="1"/>
    <m/>
    <m/>
    <m/>
    <m/>
    <m/>
    <m/>
    <m/>
    <m/>
    <m/>
    <m/>
    <n v="1"/>
    <n v="9.68"/>
    <n v="1"/>
    <s v="Wareham River South"/>
    <n v="47"/>
  </r>
  <r>
    <s v="50A-39B"/>
    <m/>
    <x v="0"/>
    <s v="4 EVERETT AVE"/>
    <n v="101"/>
    <s v="SCIARAFFA VINCENT A"/>
    <s v="R30"/>
    <s v="ONE FAMILY"/>
    <s v="50/A/39/B/"/>
    <n v="7.8589999999999993E-2"/>
    <n v="0"/>
    <n v="0"/>
    <n v="1"/>
    <n v="1"/>
    <s v="SEWER"/>
    <n v="1"/>
    <n v="1"/>
    <n v="3700"/>
    <s v="YES"/>
    <n v="0"/>
    <s v="50A-39B"/>
    <s v="All Public"/>
    <s v="SEWER"/>
    <s v="SEWER"/>
    <n v="3700"/>
    <m/>
    <m/>
    <n v="0"/>
    <n v="0"/>
    <n v="3"/>
    <n v="694"/>
    <n v="1.75"/>
    <m/>
    <m/>
    <m/>
    <m/>
    <m/>
    <m/>
    <m/>
    <m/>
    <m/>
    <m/>
    <n v="1"/>
    <n v="0"/>
    <n v="1"/>
    <s v="Wareham River West"/>
    <n v="44"/>
  </r>
  <r>
    <s v="37-1000"/>
    <m/>
    <x v="0"/>
    <s v="0 GREAT NECK RD  OFF"/>
    <n v="905"/>
    <s v="WILDLANDS TRUST OF"/>
    <s v="R60"/>
    <s v="CHAR ORG  MDL-00"/>
    <s v="37//1000//"/>
    <n v="13.894080000000001"/>
    <n v="0"/>
    <n v="0"/>
    <n v="0"/>
    <n v="0"/>
    <m/>
    <n v="0"/>
    <n v="0"/>
    <n v="0"/>
    <s v="YES"/>
    <n v="0"/>
    <s v="37-1000"/>
    <m/>
    <m/>
    <m/>
    <n v="0"/>
    <s v="fee simple"/>
    <s v="YES"/>
    <n v="0"/>
    <n v="0"/>
    <n v="0"/>
    <n v="0"/>
    <n v="0"/>
    <m/>
    <m/>
    <m/>
    <m/>
    <m/>
    <m/>
    <m/>
    <m/>
    <m/>
    <m/>
    <n v="3"/>
    <n v="0"/>
    <n v="1"/>
    <s v="Wareham River South"/>
    <n v="47"/>
  </r>
  <r>
    <s v="35-L"/>
    <m/>
    <x v="0"/>
    <s v="169 INDIAN NECK RD"/>
    <n v="131"/>
    <s v="HURD GEORGE N ET ALS"/>
    <m/>
    <s v="RES ACLNPO  MDL-00"/>
    <s v="35///L/"/>
    <n v="0.21501999999999999"/>
    <n v="0"/>
    <n v="0"/>
    <n v="0"/>
    <n v="0"/>
    <m/>
    <n v="0"/>
    <n v="0"/>
    <n v="0"/>
    <s v="YES"/>
    <n v="0"/>
    <s v="35-L"/>
    <m/>
    <m/>
    <m/>
    <n v="0"/>
    <m/>
    <m/>
    <n v="0"/>
    <n v="0"/>
    <n v="0"/>
    <n v="0"/>
    <n v="0"/>
    <m/>
    <m/>
    <m/>
    <m/>
    <m/>
    <m/>
    <m/>
    <m/>
    <m/>
    <m/>
    <n v="0"/>
    <n v="0"/>
    <n v="1"/>
    <s v="Wareham River South"/>
    <n v="47"/>
  </r>
  <r>
    <s v="50A-167B"/>
    <m/>
    <x v="0"/>
    <s v="0 COLUMBIA ST"/>
    <n v="132"/>
    <s v="REILLY AMELIA C TRUSTEE OF"/>
    <s v="R30"/>
    <s v="RES ACLNUD  MDL-00"/>
    <s v="50/A/167/B/"/>
    <n v="2.1590000000000002E-2"/>
    <n v="0"/>
    <n v="0"/>
    <n v="0"/>
    <n v="0"/>
    <m/>
    <n v="0"/>
    <n v="0"/>
    <n v="0"/>
    <s v="YES"/>
    <n v="0"/>
    <s v="50A-167B"/>
    <m/>
    <m/>
    <m/>
    <n v="0"/>
    <m/>
    <m/>
    <n v="0"/>
    <n v="0"/>
    <n v="0"/>
    <n v="0"/>
    <n v="0"/>
    <m/>
    <m/>
    <m/>
    <m/>
    <m/>
    <m/>
    <m/>
    <m/>
    <m/>
    <m/>
    <n v="1"/>
    <n v="0"/>
    <n v="1"/>
    <s v="Wareham River West"/>
    <n v="44"/>
  </r>
  <r>
    <s v="35-66"/>
    <m/>
    <x v="0"/>
    <s v="16 ALDEN RD"/>
    <n v="101"/>
    <s v="CARDOZA NATALIE"/>
    <s v="R30"/>
    <s v="ONE FAMILY"/>
    <s v="35//66//"/>
    <n v="0.74392999999999998"/>
    <n v="1"/>
    <n v="1"/>
    <n v="1"/>
    <n v="1"/>
    <s v="SEPTIC"/>
    <n v="0"/>
    <n v="1"/>
    <n v="9200"/>
    <s v="YES"/>
    <n v="9200"/>
    <s v="35-66"/>
    <s v="Public Water,Gas,Septic"/>
    <s v="SEPTIC"/>
    <s v="SEPTIC"/>
    <n v="9200"/>
    <m/>
    <m/>
    <n v="1"/>
    <n v="1"/>
    <n v="3"/>
    <n v="1499"/>
    <n v="1"/>
    <m/>
    <m/>
    <m/>
    <m/>
    <m/>
    <m/>
    <m/>
    <m/>
    <m/>
    <m/>
    <n v="1"/>
    <n v="9.68"/>
    <n v="1"/>
    <s v="Wareham River South"/>
    <n v="47"/>
  </r>
  <r>
    <s v="50A-140"/>
    <m/>
    <x v="0"/>
    <s v="35 PLEASANT ST"/>
    <n v="101"/>
    <s v="PATALANO RAYMOND"/>
    <s v="R30"/>
    <s v="ONE FAMILY"/>
    <s v="50/A/140//"/>
    <n v="0.10475"/>
    <n v="0"/>
    <n v="0"/>
    <n v="1"/>
    <n v="1"/>
    <s v="SEWER"/>
    <n v="1"/>
    <n v="1"/>
    <n v="5200"/>
    <s v="YES"/>
    <n v="0"/>
    <s v="50A-140"/>
    <s v="Public Water,Public Sewer,Gas"/>
    <s v="SEWER"/>
    <s v="SEWER"/>
    <n v="5200"/>
    <m/>
    <m/>
    <n v="0"/>
    <n v="0"/>
    <n v="4"/>
    <n v="1872"/>
    <n v="2"/>
    <m/>
    <m/>
    <m/>
    <m/>
    <m/>
    <m/>
    <m/>
    <m/>
    <m/>
    <m/>
    <n v="1"/>
    <n v="0"/>
    <n v="1"/>
    <s v="Wareham River West"/>
    <n v="44"/>
  </r>
  <r>
    <s v="35-121"/>
    <m/>
    <x v="0"/>
    <s v="1 HIAWATHA PATH"/>
    <n v="905"/>
    <s v="WILDLANDS TRUST OF"/>
    <s v="R30"/>
    <s v="CHAR ORG  MDL-00"/>
    <s v="35//121//"/>
    <n v="0.87141000000000002"/>
    <n v="0"/>
    <n v="0"/>
    <n v="0"/>
    <n v="0"/>
    <m/>
    <n v="0"/>
    <n v="0"/>
    <n v="0"/>
    <s v="YES"/>
    <n v="0"/>
    <s v="35-121"/>
    <m/>
    <m/>
    <m/>
    <n v="0"/>
    <s v="fee simple"/>
    <s v="YES"/>
    <n v="0"/>
    <n v="0"/>
    <n v="0"/>
    <n v="0"/>
    <n v="0"/>
    <m/>
    <m/>
    <m/>
    <m/>
    <m/>
    <m/>
    <m/>
    <m/>
    <m/>
    <m/>
    <n v="3"/>
    <n v="0"/>
    <n v="1"/>
    <s v="Wareham River South"/>
    <n v="47"/>
  </r>
  <r>
    <s v="50A-143A"/>
    <m/>
    <x v="0"/>
    <s v="6B BARNES ST"/>
    <n v="101"/>
    <s v="ARMATA KRISTEN M"/>
    <s v="R30"/>
    <s v="ONE FAMILY"/>
    <s v="50/A/143/A/"/>
    <n v="7.9380000000000006E-2"/>
    <n v="0"/>
    <n v="0"/>
    <n v="1"/>
    <n v="1"/>
    <s v="SEWER"/>
    <n v="1"/>
    <n v="1"/>
    <n v="1200"/>
    <s v="YES"/>
    <n v="0"/>
    <s v="50A-143A"/>
    <s v="Public Water,Public Sewer,Gas"/>
    <s v="SEWER"/>
    <s v="SEWER"/>
    <n v="1200"/>
    <m/>
    <m/>
    <n v="0"/>
    <n v="0"/>
    <n v="2"/>
    <n v="704"/>
    <n v="1"/>
    <m/>
    <m/>
    <m/>
    <m/>
    <m/>
    <m/>
    <m/>
    <m/>
    <m/>
    <m/>
    <n v="1"/>
    <n v="0"/>
    <n v="1"/>
    <s v="Wareham River West"/>
    <n v="44"/>
  </r>
  <r>
    <s v="36-1001B2"/>
    <m/>
    <x v="0"/>
    <s v="0 INDIAN NECK RD  OFF"/>
    <n v="720"/>
    <s v="KNIGHT ROLF T"/>
    <m/>
    <s v="NONPRNECLD"/>
    <s v="36//1001/B2/"/>
    <n v="0.43275000000000002"/>
    <n v="0"/>
    <n v="0"/>
    <n v="0"/>
    <n v="0"/>
    <m/>
    <n v="0"/>
    <n v="0"/>
    <n v="0"/>
    <s v="YES"/>
    <n v="0"/>
    <s v="36-1001B2"/>
    <m/>
    <m/>
    <m/>
    <n v="0"/>
    <m/>
    <m/>
    <n v="0"/>
    <n v="0"/>
    <n v="0"/>
    <n v="0"/>
    <n v="0"/>
    <m/>
    <m/>
    <m/>
    <m/>
    <m/>
    <m/>
    <m/>
    <m/>
    <m/>
    <m/>
    <n v="1"/>
    <n v="0"/>
    <n v="1"/>
    <s v="Crab Cove"/>
    <n v="46"/>
  </r>
  <r>
    <s v="50B-3-S4A"/>
    <m/>
    <x v="0"/>
    <s v="15 OCEANSIDE DR"/>
    <n v="101"/>
    <s v="ARGUIN ROLAND G &amp; RUTH G"/>
    <s v="R30"/>
    <s v="ONE FAMILY"/>
    <s v="50/B3/S4/A/"/>
    <n v="0.16089999999999999"/>
    <n v="0"/>
    <n v="0"/>
    <n v="1"/>
    <n v="1"/>
    <s v="SEWER"/>
    <n v="1"/>
    <n v="1"/>
    <n v="0"/>
    <s v="YES"/>
    <n v="0"/>
    <s v="50B-3-S4A"/>
    <s v="Public Water,Public Sewer"/>
    <s v="SEWER"/>
    <s v="SEWER"/>
    <n v="0"/>
    <m/>
    <m/>
    <n v="0"/>
    <n v="0"/>
    <n v="2"/>
    <n v="660"/>
    <n v="1"/>
    <m/>
    <m/>
    <m/>
    <m/>
    <m/>
    <m/>
    <m/>
    <m/>
    <m/>
    <m/>
    <n v="2"/>
    <n v="0"/>
    <n v="1"/>
    <s v="Wareham River West"/>
    <n v="44"/>
  </r>
  <r>
    <s v="50A-39A"/>
    <m/>
    <x v="0"/>
    <s v="179 SWIFTS BCH RD"/>
    <n v="101"/>
    <s v="HAMPL LOUIS E"/>
    <s v="R30"/>
    <s v="ONE FAMILY"/>
    <s v="50/A/39/A/"/>
    <n v="9.7170000000000006E-2"/>
    <n v="0"/>
    <n v="0"/>
    <n v="1"/>
    <n v="1"/>
    <s v="SEWER"/>
    <n v="1"/>
    <n v="1"/>
    <n v="1900"/>
    <s v="YES"/>
    <n v="0"/>
    <s v="50A-39A"/>
    <s v="All Public"/>
    <s v="SEWER"/>
    <s v="SEWER"/>
    <n v="1900"/>
    <m/>
    <m/>
    <n v="0"/>
    <n v="0"/>
    <n v="3"/>
    <n v="1160"/>
    <n v="2"/>
    <m/>
    <m/>
    <m/>
    <m/>
    <m/>
    <m/>
    <m/>
    <m/>
    <m/>
    <m/>
    <n v="1"/>
    <n v="0"/>
    <n v="1"/>
    <s v="Wareham River West"/>
    <n v="44"/>
  </r>
  <r>
    <s v="50A-91"/>
    <m/>
    <x v="0"/>
    <s v="38 PLEASANT ST"/>
    <n v="356"/>
    <s v="SWIFTS BEACH IMPROVEMENT"/>
    <s v="R30"/>
    <s v="PROF ASSOC"/>
    <s v="50/A/91//"/>
    <n v="0.23177"/>
    <n v="0"/>
    <n v="0"/>
    <n v="1"/>
    <n v="1"/>
    <s v="SEWER"/>
    <n v="1"/>
    <n v="1"/>
    <n v="200"/>
    <s v="YES"/>
    <n v="0"/>
    <s v="50A-91"/>
    <s v="All Public"/>
    <s v="SEWER"/>
    <s v="SEWER"/>
    <n v="200"/>
    <m/>
    <m/>
    <n v="0"/>
    <n v="0"/>
    <n v="0"/>
    <n v="2124"/>
    <n v="1"/>
    <m/>
    <m/>
    <m/>
    <m/>
    <m/>
    <m/>
    <m/>
    <m/>
    <m/>
    <m/>
    <n v="2"/>
    <n v="0"/>
    <n v="1"/>
    <s v="Wareham River West"/>
    <n v="44"/>
  </r>
  <r>
    <s v="50A-90B"/>
    <m/>
    <x v="0"/>
    <s v="51B BAYVIEW ST"/>
    <n v="101"/>
    <s v="BACKSTROM LILLIAN A TRUSTEE"/>
    <s v="R30"/>
    <s v="ONE FAMILY"/>
    <s v="50/A/90/B/"/>
    <n v="8.0860000000000001E-2"/>
    <n v="0"/>
    <n v="0"/>
    <n v="1"/>
    <n v="1"/>
    <s v="SEWER"/>
    <n v="1"/>
    <n v="2"/>
    <n v="2800"/>
    <s v="YES"/>
    <n v="0"/>
    <s v="50A-90B"/>
    <s v="Public Water,Public Sewer"/>
    <s v="SEWER"/>
    <s v="SEWER"/>
    <n v="1400"/>
    <m/>
    <m/>
    <n v="0"/>
    <n v="0"/>
    <n v="3"/>
    <n v="1338"/>
    <n v="1.5"/>
    <m/>
    <m/>
    <m/>
    <m/>
    <m/>
    <m/>
    <m/>
    <m/>
    <m/>
    <m/>
    <n v="1"/>
    <n v="0"/>
    <n v="1"/>
    <s v="Wareham River West"/>
    <n v="44"/>
  </r>
  <r>
    <s v="50A-167A"/>
    <m/>
    <x v="0"/>
    <s v="1 BARNES ST"/>
    <n v="101"/>
    <s v="LAPIERRE FLORENCE"/>
    <s v="R30"/>
    <s v="ONE FAMILY"/>
    <s v="50/A/167/A/"/>
    <n v="4.8399999999999999E-2"/>
    <n v="0"/>
    <n v="0"/>
    <n v="1"/>
    <n v="1"/>
    <s v="SEWER"/>
    <n v="1"/>
    <n v="1"/>
    <n v="2000"/>
    <s v="YES"/>
    <n v="0"/>
    <s v="50A-167A"/>
    <s v="Public Water,Public Sewer,Gas"/>
    <s v="SEWER"/>
    <s v="SEWER"/>
    <n v="2000"/>
    <m/>
    <m/>
    <n v="0"/>
    <n v="0"/>
    <n v="3"/>
    <n v="840"/>
    <n v="1"/>
    <m/>
    <m/>
    <m/>
    <m/>
    <m/>
    <m/>
    <m/>
    <m/>
    <m/>
    <m/>
    <n v="1"/>
    <n v="0"/>
    <n v="1"/>
    <s v="Wareham River West"/>
    <n v="44"/>
  </r>
  <r>
    <s v="50B-3-8"/>
    <m/>
    <x v="0"/>
    <s v="182 SWIFTS BCH RD"/>
    <n v="101"/>
    <s v="CALABRESE ALBERT V"/>
    <s v="R30"/>
    <s v="ONE FAMILY"/>
    <s v="50/B3/8//"/>
    <n v="0.10678"/>
    <n v="0"/>
    <n v="0"/>
    <n v="1"/>
    <n v="1"/>
    <s v="SEWER"/>
    <n v="1"/>
    <n v="1"/>
    <n v="2900"/>
    <s v="YES"/>
    <n v="0"/>
    <s v="50B-3-8"/>
    <s v="All Public"/>
    <s v="SEWER"/>
    <s v="SEWER"/>
    <n v="2900"/>
    <m/>
    <m/>
    <n v="0"/>
    <n v="0"/>
    <n v="3"/>
    <n v="895"/>
    <n v="1"/>
    <m/>
    <m/>
    <m/>
    <m/>
    <m/>
    <m/>
    <m/>
    <m/>
    <m/>
    <m/>
    <n v="1"/>
    <n v="0"/>
    <n v="1"/>
    <s v="Wareham River West"/>
    <n v="44"/>
  </r>
  <r>
    <s v="54-1007"/>
    <m/>
    <x v="0"/>
    <s v="0 CROMESETT RD  OFF"/>
    <n v="905"/>
    <s v="MASS  AUDUBON SOCIETY, INC"/>
    <s v="R30"/>
    <s v="CHAR ORG  MDL-00"/>
    <s v="54//1007//"/>
    <n v="1.35514"/>
    <n v="0"/>
    <n v="0"/>
    <n v="0"/>
    <n v="0"/>
    <m/>
    <n v="0"/>
    <n v="0"/>
    <n v="0"/>
    <s v="YES"/>
    <n v="0"/>
    <s v="54-1007"/>
    <m/>
    <m/>
    <m/>
    <n v="0"/>
    <s v="fee simple"/>
    <s v="YES"/>
    <n v="0"/>
    <n v="0"/>
    <n v="0"/>
    <n v="0"/>
    <n v="0"/>
    <m/>
    <m/>
    <m/>
    <m/>
    <m/>
    <m/>
    <m/>
    <m/>
    <m/>
    <m/>
    <n v="1"/>
    <n v="0"/>
    <n v="1"/>
    <s v="Wareham River West"/>
    <n v="44"/>
  </r>
  <r>
    <s v="50A-143B"/>
    <m/>
    <x v="0"/>
    <s v="6B BARNES ST"/>
    <n v="101"/>
    <s v="DASILVA MANUEL A"/>
    <s v="R30"/>
    <s v="ONE FAMILY"/>
    <s v="50/A/143/B/"/>
    <n v="3.9870000000000003E-2"/>
    <n v="0"/>
    <n v="0"/>
    <n v="1"/>
    <n v="1"/>
    <s v="SEWER"/>
    <n v="1"/>
    <n v="1"/>
    <n v="4400"/>
    <s v="YES"/>
    <n v="0"/>
    <s v="50A-143B"/>
    <s v="Public Water,Public Sewer,Gas"/>
    <s v="SEWER"/>
    <s v="SEWER"/>
    <n v="4400"/>
    <m/>
    <m/>
    <n v="0"/>
    <n v="0"/>
    <n v="2"/>
    <n v="470"/>
    <n v="1"/>
    <m/>
    <m/>
    <m/>
    <m/>
    <m/>
    <m/>
    <m/>
    <m/>
    <m/>
    <m/>
    <n v="1"/>
    <n v="0"/>
    <n v="1"/>
    <s v="Wareham River West"/>
    <n v="44"/>
  </r>
  <r>
    <s v="50A-44"/>
    <m/>
    <x v="0"/>
    <s v="54 BAYVIEW ST"/>
    <n v="101"/>
    <s v="DECLEMENTE LOUISE A"/>
    <s v="R30"/>
    <s v="ONE FAMILY"/>
    <s v="50/A/44//"/>
    <n v="0.25196000000000002"/>
    <n v="0"/>
    <n v="0"/>
    <n v="1"/>
    <n v="1"/>
    <s v="SEWER"/>
    <n v="1"/>
    <n v="0"/>
    <n v="0"/>
    <s v="YES"/>
    <n v="0"/>
    <s v="50A-44"/>
    <s v="All Public"/>
    <s v="SEWER"/>
    <s v="SEWER"/>
    <n v="0"/>
    <m/>
    <m/>
    <n v="0"/>
    <n v="0"/>
    <n v="3"/>
    <n v="767"/>
    <n v="1.5"/>
    <m/>
    <m/>
    <m/>
    <m/>
    <m/>
    <m/>
    <m/>
    <m/>
    <m/>
    <m/>
    <n v="2"/>
    <n v="0"/>
    <n v="1"/>
    <s v="Wareham River West"/>
    <n v="44"/>
  </r>
  <r>
    <s v="50A-142"/>
    <m/>
    <x v="0"/>
    <s v="33 PLEASANT ST"/>
    <n v="101"/>
    <s v="CALIRI THERESA &amp; RONALD TRUSTEES"/>
    <s v="R30"/>
    <s v="ONE FAMILY"/>
    <s v="50/A/142//"/>
    <n v="0.11311"/>
    <n v="0"/>
    <n v="0"/>
    <n v="1"/>
    <n v="1"/>
    <s v="SEWER"/>
    <n v="1"/>
    <n v="1"/>
    <n v="6400"/>
    <s v="YES"/>
    <n v="0"/>
    <s v="50A-142"/>
    <s v="Public Water,Public Sewer"/>
    <s v="SEWER"/>
    <s v="SEWER"/>
    <n v="6400"/>
    <m/>
    <m/>
    <n v="0"/>
    <n v="0"/>
    <n v="3"/>
    <n v="1344"/>
    <n v="1"/>
    <m/>
    <m/>
    <m/>
    <m/>
    <m/>
    <m/>
    <m/>
    <m/>
    <m/>
    <m/>
    <n v="1"/>
    <n v="0"/>
    <n v="1"/>
    <s v="Wareham River West"/>
    <n v="44"/>
  </r>
  <r>
    <s v="50A-145A"/>
    <m/>
    <x v="0"/>
    <s v="4A BARNES ST"/>
    <n v="101"/>
    <s v="SWIFTS BARNES CORP"/>
    <s v="R30"/>
    <s v="ONE FAMILY"/>
    <s v="50/A/145/A/"/>
    <n v="5.2909999999999999E-2"/>
    <n v="0"/>
    <n v="0"/>
    <n v="1"/>
    <n v="1"/>
    <s v="SEWER"/>
    <n v="1"/>
    <n v="1"/>
    <n v="7200"/>
    <s v="YES"/>
    <n v="0"/>
    <s v="50A-145A"/>
    <s v="Public Water,Public Sewer,Gas"/>
    <s v="SEWER"/>
    <s v="SEWER"/>
    <n v="7200"/>
    <m/>
    <m/>
    <n v="0"/>
    <n v="0"/>
    <n v="3"/>
    <n v="759"/>
    <n v="1"/>
    <m/>
    <m/>
    <m/>
    <m/>
    <m/>
    <m/>
    <m/>
    <m/>
    <m/>
    <m/>
    <n v="1"/>
    <n v="0"/>
    <n v="1"/>
    <s v="Wareham River West"/>
    <n v="44"/>
  </r>
  <r>
    <s v="50A-90A"/>
    <m/>
    <x v="0"/>
    <s v="51A BAYVIEW ST"/>
    <n v="101"/>
    <s v="INCARDONE JOHN M"/>
    <s v="R30"/>
    <s v="ONE FAMILY"/>
    <s v="50/A/90/A/"/>
    <n v="4.6240000000000003E-2"/>
    <n v="0"/>
    <n v="0"/>
    <n v="1"/>
    <n v="1"/>
    <s v="SEWER"/>
    <n v="1"/>
    <n v="0"/>
    <n v="0"/>
    <s v="YES"/>
    <n v="0"/>
    <s v="50A-90A"/>
    <s v="Public Water,Public Sewer"/>
    <s v="SEWER"/>
    <s v="SEWER"/>
    <n v="0"/>
    <m/>
    <m/>
    <n v="0"/>
    <n v="0"/>
    <n v="2"/>
    <n v="784"/>
    <n v="1.75"/>
    <m/>
    <m/>
    <m/>
    <m/>
    <m/>
    <m/>
    <m/>
    <m/>
    <m/>
    <m/>
    <n v="0"/>
    <n v="0"/>
    <n v="1"/>
    <s v="Wareham River West"/>
    <n v="44"/>
  </r>
  <r>
    <s v="50A-1013"/>
    <m/>
    <x v="0"/>
    <s v="17 COLUMBIA ST"/>
    <n v="101"/>
    <s v="LECESSE ROBYN L"/>
    <s v="R30"/>
    <s v="ONE FAMILY"/>
    <s v="50/A/1013//"/>
    <n v="0.10847"/>
    <n v="0"/>
    <n v="0"/>
    <n v="1"/>
    <n v="1"/>
    <s v="SEWER"/>
    <n v="1"/>
    <n v="1"/>
    <n v="5200"/>
    <s v="YES"/>
    <n v="0"/>
    <s v="50A-1013"/>
    <s v="All Public"/>
    <s v="SEWER"/>
    <s v="SEWER"/>
    <n v="5200"/>
    <m/>
    <m/>
    <n v="0"/>
    <n v="0"/>
    <n v="2"/>
    <n v="759"/>
    <n v="1"/>
    <m/>
    <m/>
    <m/>
    <m/>
    <m/>
    <m/>
    <m/>
    <m/>
    <m/>
    <m/>
    <n v="1"/>
    <n v="0"/>
    <n v="1"/>
    <s v="Wareham River West"/>
    <n v="44"/>
  </r>
  <r>
    <s v="UNK1078"/>
    <s v="FEE"/>
    <x v="0"/>
    <s v="HIAWATHA PATH"/>
    <n v="0"/>
    <m/>
    <m/>
    <m/>
    <m/>
    <n v="0.97524"/>
    <n v="0"/>
    <n v="0"/>
    <n v="0"/>
    <n v="0"/>
    <m/>
    <n v="0"/>
    <n v="0"/>
    <n v="0"/>
    <s v="NO_W2"/>
    <n v="0"/>
    <m/>
    <m/>
    <m/>
    <m/>
    <n v="0"/>
    <m/>
    <m/>
    <n v="0"/>
    <n v="0"/>
    <n v="0"/>
    <n v="0"/>
    <n v="0"/>
    <s v="Not in new Assr DB, Makepe?, old info"/>
    <m/>
    <m/>
    <m/>
    <m/>
    <m/>
    <m/>
    <m/>
    <m/>
    <m/>
    <n v="1"/>
    <n v="0"/>
    <n v="1"/>
    <s v="Wareham River South"/>
    <n v="47"/>
  </r>
  <r>
    <s v="50B-3-S5"/>
    <m/>
    <x v="0"/>
    <s v="17 OCEANSIDE DR"/>
    <n v="101"/>
    <s v="ALLARD KATHY ROWSELL"/>
    <s v="R30"/>
    <s v="ONE FAMILY"/>
    <s v="50/B3/S5//"/>
    <n v="0.12676999999999999"/>
    <n v="0"/>
    <n v="0"/>
    <n v="1"/>
    <n v="1"/>
    <s v="SEWER"/>
    <n v="1"/>
    <n v="1"/>
    <n v="3000"/>
    <s v="YES"/>
    <n v="0"/>
    <s v="50B-3-S5"/>
    <s v="Public Water,Public Sewer"/>
    <s v="SEWER"/>
    <s v="SEWER"/>
    <n v="3000"/>
    <m/>
    <m/>
    <n v="0"/>
    <n v="0"/>
    <n v="3"/>
    <n v="1352"/>
    <n v="1"/>
    <m/>
    <m/>
    <m/>
    <m/>
    <m/>
    <m/>
    <m/>
    <m/>
    <m/>
    <m/>
    <n v="2"/>
    <n v="0"/>
    <n v="1"/>
    <s v="Wareham River West"/>
    <n v="44"/>
  </r>
  <r>
    <s v="50D-1"/>
    <m/>
    <x v="0"/>
    <s v="5 ROBY ST"/>
    <n v="101"/>
    <s v="SCHOEPPLEIN ROBERT W"/>
    <s v="R30"/>
    <s v="ONE FAMILY"/>
    <s v="50/D/1//"/>
    <n v="0.14818999999999999"/>
    <n v="0"/>
    <n v="0"/>
    <n v="1"/>
    <n v="1"/>
    <s v="SEWER"/>
    <n v="1"/>
    <n v="2"/>
    <n v="3400"/>
    <s v="YES"/>
    <n v="0"/>
    <s v="50D-1"/>
    <s v="All Public"/>
    <s v="SEWER"/>
    <s v="SEWER"/>
    <n v="1700"/>
    <m/>
    <m/>
    <n v="0"/>
    <n v="0"/>
    <n v="3"/>
    <n v="1144"/>
    <n v="1"/>
    <m/>
    <m/>
    <m/>
    <m/>
    <m/>
    <m/>
    <m/>
    <m/>
    <m/>
    <m/>
    <n v="2"/>
    <n v="0"/>
    <n v="1"/>
    <s v="Wareham River West"/>
    <n v="44"/>
  </r>
  <r>
    <s v="50A-43"/>
    <m/>
    <x v="0"/>
    <s v="7 EVERETT AVE"/>
    <n v="101"/>
    <s v="BEDARD DAVID A"/>
    <s v="R30"/>
    <s v="ONE FAMILY"/>
    <s v="50/A/43//"/>
    <n v="0.12017"/>
    <n v="0"/>
    <n v="0"/>
    <n v="1"/>
    <n v="1"/>
    <s v="SEWER"/>
    <n v="1"/>
    <n v="0"/>
    <n v="0"/>
    <s v="YES"/>
    <n v="0"/>
    <s v="50A-43"/>
    <s v="All Public"/>
    <s v="SEWER"/>
    <s v="SEWER"/>
    <n v="0"/>
    <m/>
    <m/>
    <n v="0"/>
    <n v="0"/>
    <n v="2"/>
    <n v="1139"/>
    <n v="1.75"/>
    <m/>
    <m/>
    <m/>
    <m/>
    <m/>
    <m/>
    <m/>
    <m/>
    <m/>
    <m/>
    <n v="1"/>
    <n v="0"/>
    <n v="1"/>
    <s v="Wareham River West"/>
    <n v="44"/>
  </r>
  <r>
    <s v="55-1001"/>
    <m/>
    <x v="0"/>
    <s v="58 SHADY LN"/>
    <n v="101"/>
    <s v="MESSIER JON J"/>
    <s v="R30"/>
    <s v="ONE FAMILY"/>
    <s v="55//1001//"/>
    <n v="0.22620999999999999"/>
    <n v="1"/>
    <n v="1"/>
    <n v="1"/>
    <n v="1"/>
    <s v="SEPTIC"/>
    <n v="0"/>
    <n v="0"/>
    <n v="0"/>
    <s v="YES"/>
    <n v="0"/>
    <s v="55-1001"/>
    <s v="Well,Septic"/>
    <s v="SEPTIC"/>
    <s v="SEPTIC"/>
    <n v="0"/>
    <m/>
    <m/>
    <n v="1"/>
    <n v="1"/>
    <n v="1"/>
    <n v="512"/>
    <n v="1"/>
    <m/>
    <m/>
    <m/>
    <m/>
    <m/>
    <m/>
    <m/>
    <m/>
    <m/>
    <m/>
    <n v="1"/>
    <n v="9.68"/>
    <n v="1"/>
    <s v="Wareham River West"/>
    <n v="44"/>
  </r>
  <r>
    <s v="50A-41C"/>
    <m/>
    <x v="0"/>
    <s v="3 EVERETT AVE"/>
    <n v="101"/>
    <s v="DIEHL ROBERT E &amp; JUNE W TRUSTEES"/>
    <s v="R30"/>
    <s v="ONE FAMILY"/>
    <s v="50/A/41/C/"/>
    <n v="3.866E-2"/>
    <n v="0"/>
    <n v="0"/>
    <n v="1"/>
    <n v="1"/>
    <s v="SEWER"/>
    <n v="1"/>
    <n v="1"/>
    <n v="600"/>
    <s v="YES"/>
    <n v="0"/>
    <s v="50A-41C"/>
    <s v="All Public"/>
    <s v="SEWER"/>
    <s v="SEWER"/>
    <n v="600"/>
    <m/>
    <m/>
    <n v="0"/>
    <n v="0"/>
    <n v="2"/>
    <n v="425"/>
    <n v="1"/>
    <m/>
    <m/>
    <m/>
    <m/>
    <m/>
    <m/>
    <m/>
    <m/>
    <m/>
    <m/>
    <n v="1"/>
    <n v="0"/>
    <n v="1"/>
    <s v="Wareham River West"/>
    <n v="44"/>
  </r>
  <r>
    <s v="50B-3-9"/>
    <m/>
    <x v="0"/>
    <s v="180 SWIFTS BCH RD"/>
    <n v="101"/>
    <s v="SCHMIDT JEANNE H"/>
    <s v="R30"/>
    <s v="ONE FAMILY"/>
    <s v="50/B3/9//"/>
    <n v="0.1089"/>
    <n v="0"/>
    <n v="0"/>
    <n v="1"/>
    <n v="1"/>
    <s v="SEWER"/>
    <n v="1"/>
    <n v="1"/>
    <n v="3300"/>
    <s v="YES"/>
    <n v="0"/>
    <s v="50B-3-9"/>
    <m/>
    <m/>
    <s v="SEWER"/>
    <n v="3300"/>
    <m/>
    <m/>
    <n v="0"/>
    <n v="0"/>
    <n v="2"/>
    <n v="750"/>
    <n v="1"/>
    <m/>
    <m/>
    <m/>
    <m/>
    <m/>
    <m/>
    <m/>
    <m/>
    <m/>
    <m/>
    <n v="1"/>
    <n v="0"/>
    <n v="1"/>
    <s v="Wareham River West"/>
    <n v="44"/>
  </r>
  <r>
    <s v="50A-92"/>
    <m/>
    <x v="0"/>
    <s v="49 BAYVIEW ST"/>
    <n v="101"/>
    <s v="SMITH JAMES H"/>
    <s v="R13"/>
    <s v="ONE FAMILY"/>
    <s v="50/A/92//"/>
    <n v="0.12230000000000001"/>
    <n v="0"/>
    <n v="0"/>
    <n v="1"/>
    <n v="1"/>
    <s v="SEWER"/>
    <n v="1"/>
    <n v="1"/>
    <n v="5000"/>
    <s v="YES"/>
    <n v="0"/>
    <s v="50A-92"/>
    <s v="Public Water,Public Sewer,Gas"/>
    <s v="SEWER"/>
    <s v="SEWER"/>
    <n v="5000"/>
    <m/>
    <m/>
    <n v="0"/>
    <n v="0"/>
    <n v="2"/>
    <n v="918"/>
    <n v="1"/>
    <m/>
    <m/>
    <m/>
    <m/>
    <m/>
    <m/>
    <m/>
    <m/>
    <m/>
    <m/>
    <n v="1"/>
    <n v="0"/>
    <n v="1"/>
    <s v="Wareham River West"/>
    <n v="44"/>
  </r>
  <r>
    <s v="55-1002"/>
    <m/>
    <x v="0"/>
    <s v="0 SHADY LN"/>
    <n v="132"/>
    <s v="ST LAWRENCE WALTER G"/>
    <s v="R30"/>
    <s v="RES ACLNUD  MDL-00"/>
    <s v="55//1002//"/>
    <n v="0.21271000000000001"/>
    <n v="0"/>
    <n v="0"/>
    <n v="0"/>
    <n v="0"/>
    <m/>
    <n v="0"/>
    <n v="0"/>
    <n v="0"/>
    <s v="YES"/>
    <n v="0"/>
    <s v="55-1002"/>
    <m/>
    <m/>
    <m/>
    <n v="0"/>
    <m/>
    <m/>
    <n v="0"/>
    <n v="0"/>
    <n v="0"/>
    <n v="0"/>
    <n v="0"/>
    <m/>
    <m/>
    <m/>
    <m/>
    <m/>
    <m/>
    <m/>
    <m/>
    <m/>
    <m/>
    <n v="1"/>
    <n v="0"/>
    <n v="1"/>
    <s v="Wareham River West"/>
    <n v="44"/>
  </r>
  <r>
    <s v="50A-42"/>
    <m/>
    <x v="0"/>
    <s v="5 EVERETT AVE"/>
    <n v="109"/>
    <s v="BUCK STEPHEN J"/>
    <s v="R30"/>
    <s v="MULTI HSES"/>
    <s v="50/A/42//"/>
    <n v="0.1182"/>
    <n v="0"/>
    <n v="0"/>
    <n v="2"/>
    <n v="2"/>
    <s v="SEWER"/>
    <n v="1"/>
    <n v="3"/>
    <n v="18400"/>
    <s v="YES"/>
    <n v="0"/>
    <s v="50A-42"/>
    <s v="All Public"/>
    <s v="SEWER"/>
    <s v="SEWER"/>
    <n v="6133.33"/>
    <m/>
    <m/>
    <n v="0"/>
    <n v="0"/>
    <n v="3"/>
    <n v="1080"/>
    <n v="1"/>
    <m/>
    <m/>
    <m/>
    <m/>
    <m/>
    <m/>
    <m/>
    <m/>
    <m/>
    <m/>
    <n v="1"/>
    <n v="0"/>
    <n v="1"/>
    <s v="Wareham River West"/>
    <n v="44"/>
  </r>
  <r>
    <s v="50A-145B"/>
    <m/>
    <x v="0"/>
    <s v="4B BARNES ST"/>
    <n v="101"/>
    <s v="SWIFTS BARNES CORP"/>
    <s v="R30"/>
    <s v="ONE FAMILY"/>
    <s v="50/A/145/B/"/>
    <n v="6.9220000000000004E-2"/>
    <n v="0"/>
    <n v="0"/>
    <n v="1"/>
    <n v="1"/>
    <s v="SEWER"/>
    <n v="1"/>
    <n v="1"/>
    <n v="4500"/>
    <s v="YES"/>
    <n v="0"/>
    <s v="50A-145B"/>
    <s v="Public Water,Public Sewer,Gas"/>
    <s v="SEWER"/>
    <s v="SEWER"/>
    <n v="4500"/>
    <m/>
    <m/>
    <n v="0"/>
    <n v="0"/>
    <n v="3"/>
    <n v="702"/>
    <n v="1.25"/>
    <m/>
    <m/>
    <m/>
    <m/>
    <m/>
    <m/>
    <m/>
    <m/>
    <m/>
    <m/>
    <n v="0"/>
    <n v="0"/>
    <n v="1"/>
    <s v="Wareham River West"/>
    <n v="44"/>
  </r>
  <r>
    <s v="50D-3"/>
    <m/>
    <x v="0"/>
    <s v="7 ROBY ST"/>
    <n v="101"/>
    <s v="HELLMUTH GEORGIANN L TRUSTEE OF"/>
    <s v="R30"/>
    <s v="ONE FAMILY"/>
    <s v="50/D/3//"/>
    <n v="0.13974"/>
    <n v="0"/>
    <n v="0"/>
    <n v="1"/>
    <n v="1"/>
    <s v="SEWER"/>
    <n v="1"/>
    <n v="1"/>
    <n v="600"/>
    <s v="YES"/>
    <n v="0"/>
    <s v="50D-3"/>
    <s v="Public Water,Public Sewer"/>
    <s v="SEWER"/>
    <s v="SEWER"/>
    <n v="600"/>
    <m/>
    <m/>
    <n v="0"/>
    <n v="0"/>
    <n v="1"/>
    <n v="672"/>
    <n v="1"/>
    <m/>
    <m/>
    <m/>
    <m/>
    <m/>
    <m/>
    <m/>
    <m/>
    <m/>
    <m/>
    <n v="1"/>
    <n v="0"/>
    <n v="1"/>
    <s v="Wareham River West"/>
    <n v="44"/>
  </r>
  <r>
    <s v="50A-40B"/>
    <m/>
    <x v="0"/>
    <s v="177 SWIFTS BCH RD"/>
    <n v="101"/>
    <s v="DATTILO JOHN"/>
    <s v="R30"/>
    <s v="ONE FAMILY"/>
    <s v="50/A/40/B/"/>
    <n v="1.452E-2"/>
    <n v="0"/>
    <n v="0"/>
    <n v="1"/>
    <n v="1"/>
    <s v="SEWER"/>
    <n v="1"/>
    <n v="1"/>
    <n v="3500"/>
    <s v="YES"/>
    <n v="0"/>
    <s v="50A-40B"/>
    <s v="All Public"/>
    <s v="SEWER"/>
    <s v="SEWER"/>
    <n v="3500"/>
    <m/>
    <m/>
    <n v="0"/>
    <n v="0"/>
    <n v="3"/>
    <n v="829"/>
    <n v="1.75"/>
    <m/>
    <m/>
    <m/>
    <m/>
    <m/>
    <m/>
    <m/>
    <m/>
    <m/>
    <m/>
    <n v="1"/>
    <n v="0"/>
    <n v="1"/>
    <s v="Wareham River West"/>
    <n v="44"/>
  </r>
  <r>
    <s v="50A-40B"/>
    <m/>
    <x v="0"/>
    <s v="177 SWIFTS BCH RD"/>
    <n v="101"/>
    <s v="DATTILO JOHN"/>
    <s v="R30"/>
    <s v="ONE FAMILY"/>
    <s v="50/A/40/B/"/>
    <n v="4.1050000000000003E-2"/>
    <n v="0"/>
    <n v="0"/>
    <n v="1"/>
    <n v="1"/>
    <s v="SEWER"/>
    <n v="1"/>
    <n v="1"/>
    <n v="3500"/>
    <s v="YES"/>
    <n v="0"/>
    <s v="50A-40B"/>
    <s v="All Public"/>
    <s v="SEWER"/>
    <s v="SEWER"/>
    <n v="3500"/>
    <m/>
    <m/>
    <n v="0"/>
    <n v="0"/>
    <n v="3"/>
    <n v="829"/>
    <n v="1.75"/>
    <m/>
    <m/>
    <m/>
    <m/>
    <m/>
    <m/>
    <m/>
    <m/>
    <m/>
    <m/>
    <n v="1"/>
    <n v="0"/>
    <n v="1"/>
    <s v="Wareham River West"/>
    <n v="44"/>
  </r>
  <r>
    <s v="54-1005E"/>
    <m/>
    <x v="0"/>
    <s v="103 CROMESETT RD"/>
    <n v="101"/>
    <s v="MCLAUGHLIN ARTHUR C"/>
    <s v="R30"/>
    <s v="ONE FAMILY"/>
    <s v="54//1005/E/"/>
    <n v="0.85523000000000005"/>
    <n v="1"/>
    <n v="1"/>
    <n v="1"/>
    <n v="1"/>
    <s v="SEPTIC"/>
    <n v="0"/>
    <n v="1"/>
    <n v="15000"/>
    <s v="YES"/>
    <n v="15000"/>
    <s v="54-1005E"/>
    <s v="Public Water,Septic"/>
    <s v="SEPTIC"/>
    <s v="SEPTIC"/>
    <n v="15000"/>
    <m/>
    <m/>
    <n v="1"/>
    <n v="1"/>
    <n v="2"/>
    <n v="936"/>
    <n v="1"/>
    <m/>
    <m/>
    <m/>
    <m/>
    <m/>
    <m/>
    <m/>
    <m/>
    <m/>
    <m/>
    <n v="1"/>
    <n v="9.68"/>
    <n v="1"/>
    <s v="Wareham River West"/>
    <n v="44"/>
  </r>
  <r>
    <s v="50A-95"/>
    <m/>
    <x v="0"/>
    <s v="36 PLEASANT ST"/>
    <n v="101"/>
    <s v="CACCIA LOUIS J &amp; LAURA S LIFE"/>
    <s v="R30"/>
    <s v="ONE FAMILY"/>
    <s v="50/A/95//"/>
    <n v="0.11840000000000001"/>
    <n v="0"/>
    <n v="0"/>
    <n v="1"/>
    <n v="1"/>
    <s v="SEWER"/>
    <n v="1"/>
    <n v="1"/>
    <n v="2400"/>
    <s v="YES"/>
    <n v="0"/>
    <s v="50A-95"/>
    <s v="Public Water,Public Sewer"/>
    <s v="SEWER"/>
    <s v="SEWER"/>
    <n v="2400"/>
    <m/>
    <m/>
    <n v="0"/>
    <n v="0"/>
    <n v="2"/>
    <n v="880"/>
    <n v="1"/>
    <m/>
    <m/>
    <m/>
    <m/>
    <m/>
    <m/>
    <m/>
    <m/>
    <m/>
    <m/>
    <n v="1"/>
    <n v="0"/>
    <n v="1"/>
    <s v="Wareham River West"/>
    <n v="44"/>
  </r>
  <r>
    <s v="54-1002"/>
    <m/>
    <x v="0"/>
    <s v="0 CROMESETT RD  OFF"/>
    <n v="905"/>
    <s v="THE WILDLANDS TRUST OF"/>
    <s v="R30"/>
    <s v="CHAR ORG  MDL-00"/>
    <s v="54//1002//"/>
    <n v="49.435169999999999"/>
    <n v="0"/>
    <n v="0"/>
    <n v="0"/>
    <n v="0"/>
    <m/>
    <n v="0"/>
    <n v="0"/>
    <n v="0"/>
    <s v="YES"/>
    <n v="0"/>
    <s v="54-1002"/>
    <m/>
    <m/>
    <m/>
    <n v="0"/>
    <s v="fee simple"/>
    <s v="YES"/>
    <n v="0"/>
    <n v="0"/>
    <n v="0"/>
    <n v="0"/>
    <n v="0"/>
    <m/>
    <m/>
    <m/>
    <m/>
    <m/>
    <m/>
    <m/>
    <m/>
    <m/>
    <m/>
    <n v="1"/>
    <n v="0"/>
    <n v="1"/>
    <s v="Wareham River West"/>
    <n v="44"/>
  </r>
  <r>
    <s v="35-72"/>
    <m/>
    <x v="0"/>
    <s v="9 ALDEN RD"/>
    <n v="101"/>
    <s v="CARMAN IRA C"/>
    <s v="R30"/>
    <s v="ONE FAMILY"/>
    <s v="35//72//"/>
    <n v="0.19005"/>
    <n v="1"/>
    <n v="1"/>
    <n v="1"/>
    <n v="1"/>
    <s v="SEPTIC"/>
    <n v="0"/>
    <n v="1"/>
    <n v="3500"/>
    <s v="YES"/>
    <n v="3500"/>
    <s v="35-72"/>
    <s v="Public Water,Septic"/>
    <s v="SEPTIC"/>
    <s v="SEPTIC"/>
    <n v="3500"/>
    <m/>
    <m/>
    <n v="1"/>
    <n v="1"/>
    <n v="3"/>
    <n v="960"/>
    <n v="1"/>
    <m/>
    <m/>
    <m/>
    <m/>
    <m/>
    <m/>
    <m/>
    <m/>
    <m/>
    <m/>
    <n v="2"/>
    <n v="9.68"/>
    <n v="1"/>
    <s v="Crab Cove"/>
    <n v="46"/>
  </r>
  <r>
    <s v="50A-144"/>
    <m/>
    <x v="0"/>
    <s v="31 PLEASANT ST"/>
    <n v="101"/>
    <s v="OWEN CATHERINE A &amp; RAGUSA"/>
    <s v="R130"/>
    <s v="ONE FAMILY"/>
    <s v="50/A/144//"/>
    <n v="0.11361"/>
    <n v="0"/>
    <n v="0"/>
    <n v="1"/>
    <n v="1"/>
    <s v="SEWER"/>
    <n v="1"/>
    <n v="1"/>
    <n v="3500"/>
    <s v="YES"/>
    <n v="0"/>
    <s v="50A-144"/>
    <s v="Public Water,Public Sewer,Gas"/>
    <s v="SEWER"/>
    <s v="SEWER"/>
    <n v="3500"/>
    <m/>
    <m/>
    <n v="0"/>
    <n v="0"/>
    <n v="3"/>
    <n v="1480"/>
    <n v="1.5"/>
    <m/>
    <m/>
    <m/>
    <m/>
    <m/>
    <m/>
    <m/>
    <m/>
    <m/>
    <m/>
    <n v="1"/>
    <n v="0"/>
    <n v="1"/>
    <s v="Wareham River West"/>
    <n v="44"/>
  </r>
  <r>
    <s v="50D-15A"/>
    <m/>
    <x v="0"/>
    <s v="4 ROBY ST"/>
    <n v="101"/>
    <s v="FONTECCHIO ANGELA"/>
    <s v="R30"/>
    <s v="ONE FAMILY"/>
    <s v="50/D/15/A/"/>
    <n v="0.25423000000000001"/>
    <n v="0"/>
    <n v="0"/>
    <n v="1"/>
    <n v="1"/>
    <s v="SEWER"/>
    <n v="1"/>
    <n v="1"/>
    <n v="11700"/>
    <s v="YES"/>
    <n v="0"/>
    <s v="50D-15A"/>
    <s v="All Public"/>
    <s v="SEWER"/>
    <s v="SEWER"/>
    <n v="11700"/>
    <m/>
    <m/>
    <n v="0"/>
    <n v="0"/>
    <n v="3"/>
    <n v="1383"/>
    <n v="2"/>
    <m/>
    <m/>
    <m/>
    <m/>
    <m/>
    <m/>
    <m/>
    <m/>
    <m/>
    <m/>
    <n v="1"/>
    <n v="0"/>
    <n v="1"/>
    <s v="Wareham River West"/>
    <n v="44"/>
  </r>
  <r>
    <s v="50A-49A"/>
    <m/>
    <x v="0"/>
    <s v="50 BAYVIEW ST"/>
    <n v="101"/>
    <s v="ENOS PAUL &amp; LAWRENCE"/>
    <s v="R30"/>
    <s v="ONE FAMILY"/>
    <s v="50/A/49/A/"/>
    <n v="7.4770000000000003E-2"/>
    <n v="0"/>
    <n v="0"/>
    <n v="1"/>
    <n v="1"/>
    <s v="SEWER"/>
    <n v="1"/>
    <n v="1"/>
    <n v="5000"/>
    <s v="YES"/>
    <n v="0"/>
    <s v="50A-49A"/>
    <s v="Public Water,Public Sewer,Gas"/>
    <s v="SEWER"/>
    <s v="SEWER"/>
    <n v="5000"/>
    <m/>
    <m/>
    <n v="0"/>
    <n v="0"/>
    <n v="3"/>
    <n v="1050"/>
    <n v="1.5"/>
    <m/>
    <m/>
    <m/>
    <m/>
    <m/>
    <m/>
    <m/>
    <m/>
    <m/>
    <m/>
    <n v="1"/>
    <n v="0"/>
    <n v="1"/>
    <s v="Wareham River West"/>
    <n v="44"/>
  </r>
  <r>
    <s v="55-1005"/>
    <m/>
    <x v="0"/>
    <s v="50 SHADY LN"/>
    <n v="101"/>
    <s v="BOUCHER RICHARD V"/>
    <s v="R30"/>
    <s v="ONE FAMILY"/>
    <s v="55//1005//"/>
    <n v="2.2147000000000001"/>
    <n v="1"/>
    <n v="1"/>
    <n v="1"/>
    <n v="1"/>
    <s v="SEPTIC"/>
    <n v="0"/>
    <n v="0"/>
    <n v="0"/>
    <s v="YES"/>
    <n v="0"/>
    <s v="55-1005"/>
    <s v="Well,Septic"/>
    <s v="SEPTIC"/>
    <s v="SEPTIC"/>
    <n v="0"/>
    <m/>
    <m/>
    <n v="1"/>
    <n v="1"/>
    <n v="2"/>
    <n v="672"/>
    <n v="1"/>
    <m/>
    <m/>
    <m/>
    <m/>
    <m/>
    <m/>
    <m/>
    <m/>
    <m/>
    <m/>
    <n v="1"/>
    <n v="9.68"/>
    <n v="1"/>
    <s v="Wareham River West"/>
    <n v="44"/>
  </r>
  <r>
    <s v="50A-1010"/>
    <m/>
    <x v="0"/>
    <s v="13 COLUMBIA ST"/>
    <n v="101"/>
    <s v="JANNETTI FRANCIS S"/>
    <s v="R30"/>
    <s v="ONE FAMILY"/>
    <s v="50/A/1010//"/>
    <n v="0.23069999999999999"/>
    <n v="0"/>
    <n v="0"/>
    <n v="1"/>
    <n v="1"/>
    <s v="SEWER"/>
    <n v="1"/>
    <n v="1"/>
    <n v="1100"/>
    <s v="YES"/>
    <n v="0"/>
    <s v="50A-1010"/>
    <s v="All Public"/>
    <s v="SEWER"/>
    <s v="SEWER"/>
    <n v="1100"/>
    <m/>
    <m/>
    <n v="0"/>
    <n v="0"/>
    <n v="2"/>
    <n v="716"/>
    <n v="1"/>
    <m/>
    <m/>
    <m/>
    <m/>
    <m/>
    <m/>
    <m/>
    <m/>
    <m/>
    <m/>
    <n v="3"/>
    <n v="0"/>
    <n v="1"/>
    <s v="Wareham River West"/>
    <n v="44"/>
  </r>
  <r>
    <s v="50A-49C"/>
    <m/>
    <x v="0"/>
    <s v="8B GALAVOTTI AVE"/>
    <n v="101"/>
    <s v="SAWYER MICHAEL"/>
    <s v="R30"/>
    <s v="ONE FAMILY"/>
    <s v="50/A/49/C/"/>
    <n v="4.5229999999999999E-2"/>
    <n v="0"/>
    <n v="0"/>
    <n v="1"/>
    <n v="1"/>
    <s v="SEWER"/>
    <n v="1"/>
    <n v="1"/>
    <n v="6600"/>
    <s v="YES"/>
    <n v="0"/>
    <s v="50A-49C"/>
    <s v="All Public"/>
    <s v="SEWER"/>
    <s v="SEWER"/>
    <n v="6600"/>
    <m/>
    <m/>
    <n v="0"/>
    <n v="0"/>
    <n v="2"/>
    <n v="528"/>
    <n v="1"/>
    <m/>
    <m/>
    <m/>
    <m/>
    <m/>
    <m/>
    <m/>
    <m/>
    <m/>
    <m/>
    <n v="1"/>
    <n v="0"/>
    <n v="1"/>
    <s v="Wareham River West"/>
    <n v="44"/>
  </r>
  <r>
    <s v="55-1004"/>
    <m/>
    <x v="0"/>
    <s v="54 SHADY LN"/>
    <n v="101"/>
    <s v="ST LAWRENCE WALTER G"/>
    <s v="R30"/>
    <s v="ONE FAMILY"/>
    <s v="55//1004//"/>
    <n v="0.56499999999999995"/>
    <n v="1"/>
    <n v="1"/>
    <n v="1"/>
    <n v="1"/>
    <s v="SEPTIC"/>
    <n v="0"/>
    <n v="0"/>
    <n v="0"/>
    <s v="YES"/>
    <n v="0"/>
    <s v="55-1004"/>
    <s v="Well,Septic"/>
    <s v="SEPTIC"/>
    <s v="SEPTIC"/>
    <n v="0"/>
    <m/>
    <m/>
    <n v="1"/>
    <n v="1"/>
    <n v="2"/>
    <n v="670"/>
    <n v="1"/>
    <m/>
    <m/>
    <m/>
    <m/>
    <m/>
    <m/>
    <m/>
    <m/>
    <m/>
    <m/>
    <n v="1"/>
    <n v="9.68"/>
    <n v="1"/>
    <s v="Wareham River West"/>
    <n v="44"/>
  </r>
  <r>
    <s v="35-73"/>
    <m/>
    <x v="0"/>
    <s v="7 ALDEN RD"/>
    <n v="101"/>
    <s v="WEBB WARREN F"/>
    <s v="R30"/>
    <s v="ONE FAMILY"/>
    <s v="35//73//"/>
    <n v="0.24056"/>
    <n v="1"/>
    <n v="1"/>
    <n v="1"/>
    <n v="1"/>
    <s v="SEPTIC"/>
    <n v="0"/>
    <n v="1"/>
    <n v="3900"/>
    <s v="YES"/>
    <n v="3900"/>
    <s v="35-73"/>
    <s v="Public Water,Septic"/>
    <s v="SEPTIC"/>
    <s v="SEPTIC"/>
    <n v="3900"/>
    <m/>
    <m/>
    <n v="1"/>
    <n v="1"/>
    <n v="3"/>
    <n v="1120"/>
    <n v="1"/>
    <m/>
    <m/>
    <m/>
    <m/>
    <m/>
    <m/>
    <m/>
    <m/>
    <m/>
    <m/>
    <n v="2"/>
    <n v="9.68"/>
    <n v="1"/>
    <s v="Crab Cove"/>
    <n v="46"/>
  </r>
  <r>
    <s v="50A-147A"/>
    <m/>
    <x v="0"/>
    <s v="6 COLUMBIA ST"/>
    <n v="101"/>
    <s v="WILSON JOHN R"/>
    <s v="R30"/>
    <s v="ONE FAMILY"/>
    <s v="50/A/147/A/"/>
    <n v="9.9070000000000005E-2"/>
    <n v="0"/>
    <n v="0"/>
    <n v="1"/>
    <n v="1"/>
    <s v="SEWER"/>
    <n v="1"/>
    <n v="1"/>
    <n v="900"/>
    <s v="YES"/>
    <n v="0"/>
    <s v="50A-147A"/>
    <s v="Public Water,Public Sewer,Gas"/>
    <s v="SEWER"/>
    <s v="SEWER"/>
    <n v="900"/>
    <m/>
    <m/>
    <n v="0"/>
    <n v="0"/>
    <n v="3"/>
    <n v="1043"/>
    <n v="1"/>
    <m/>
    <m/>
    <m/>
    <m/>
    <m/>
    <m/>
    <m/>
    <m/>
    <m/>
    <m/>
    <n v="1"/>
    <n v="0"/>
    <n v="1"/>
    <s v="Wareham River West"/>
    <n v="44"/>
  </r>
  <r>
    <s v="50D-18"/>
    <m/>
    <x v="0"/>
    <s v="3 BEACH ST"/>
    <n v="101"/>
    <s v="PILLERI THOMAS P"/>
    <s v="R30"/>
    <s v="ONE FAMILY"/>
    <s v="50/D/18//"/>
    <n v="0.15895000000000001"/>
    <n v="0"/>
    <n v="0"/>
    <n v="1"/>
    <n v="1"/>
    <s v="SEWER"/>
    <n v="1"/>
    <n v="1"/>
    <n v="9400"/>
    <s v="YES"/>
    <n v="0"/>
    <s v="50D-18"/>
    <s v="All Public"/>
    <s v="SEWER"/>
    <s v="SEWER"/>
    <n v="9400"/>
    <m/>
    <m/>
    <n v="0"/>
    <n v="0"/>
    <n v="5"/>
    <n v="1620"/>
    <n v="2"/>
    <m/>
    <m/>
    <m/>
    <m/>
    <m/>
    <m/>
    <m/>
    <m/>
    <m/>
    <m/>
    <n v="2"/>
    <n v="0"/>
    <n v="1"/>
    <s v="Wareham River West"/>
    <n v="44"/>
  </r>
  <r>
    <s v="50D-4"/>
    <m/>
    <x v="0"/>
    <s v="9 ROBY ST"/>
    <n v="130"/>
    <s v="LAVALLEE JOHN J"/>
    <s v="R30"/>
    <s v="RES ACLNDV  MDL-01"/>
    <s v="50/D/4//"/>
    <n v="0.13092000000000001"/>
    <n v="0"/>
    <n v="0"/>
    <n v="0"/>
    <n v="0"/>
    <m/>
    <n v="0"/>
    <n v="0"/>
    <n v="0"/>
    <s v="YES"/>
    <n v="0"/>
    <s v="50D-4"/>
    <m/>
    <m/>
    <m/>
    <n v="0"/>
    <m/>
    <m/>
    <n v="0"/>
    <n v="0"/>
    <n v="2"/>
    <n v="936"/>
    <n v="1.75"/>
    <m/>
    <m/>
    <m/>
    <m/>
    <m/>
    <m/>
    <m/>
    <m/>
    <m/>
    <m/>
    <n v="1"/>
    <n v="0"/>
    <n v="1"/>
    <s v="Wareham River West"/>
    <n v="44"/>
  </r>
  <r>
    <s v="50A-94"/>
    <m/>
    <x v="0"/>
    <s v="47 BAYVIEW ST"/>
    <n v="109"/>
    <s v="DEMATTIA MARY LIFE ESTATE"/>
    <s v="R30"/>
    <s v="MULTI HSES"/>
    <s v="50/A/94//"/>
    <n v="0.1313"/>
    <n v="0"/>
    <n v="0"/>
    <n v="2"/>
    <n v="2"/>
    <s v="SEWER"/>
    <n v="2"/>
    <n v="2"/>
    <n v="6500"/>
    <s v="YES"/>
    <n v="0"/>
    <s v="50A-94"/>
    <s v="Public Water,Public Sewer,Gas"/>
    <s v="SEWER"/>
    <s v="SEWER"/>
    <n v="3250"/>
    <m/>
    <m/>
    <n v="0"/>
    <n v="0"/>
    <n v="3"/>
    <n v="1406"/>
    <n v="2"/>
    <m/>
    <m/>
    <m/>
    <m/>
    <m/>
    <m/>
    <m/>
    <m/>
    <m/>
    <m/>
    <n v="1"/>
    <n v="0"/>
    <n v="1"/>
    <s v="Wareham River West"/>
    <n v="44"/>
  </r>
  <r>
    <s v="35-59"/>
    <m/>
    <x v="0"/>
    <s v="1 ALDEN RD"/>
    <n v="101"/>
    <s v="KUCINSKI SUSAN J"/>
    <s v="R30"/>
    <s v="ONE FAMILY"/>
    <s v="35//59//"/>
    <n v="0.77588000000000001"/>
    <n v="1"/>
    <n v="1"/>
    <n v="1"/>
    <n v="1"/>
    <s v="SEPTIC"/>
    <n v="0"/>
    <n v="1"/>
    <n v="7300"/>
    <s v="YES"/>
    <n v="7300"/>
    <s v="35-59"/>
    <s v="Public Water,Gas,Septic"/>
    <s v="SEPTIC"/>
    <s v="SEPTIC"/>
    <n v="7300"/>
    <m/>
    <m/>
    <n v="1"/>
    <n v="1"/>
    <n v="3"/>
    <n v="1122"/>
    <n v="1"/>
    <m/>
    <m/>
    <m/>
    <m/>
    <m/>
    <m/>
    <m/>
    <m/>
    <m/>
    <m/>
    <n v="3"/>
    <n v="9.68"/>
    <n v="1"/>
    <s v="Crab Cove"/>
    <n v="46"/>
  </r>
  <r>
    <s v="50B-3-10B"/>
    <m/>
    <x v="0"/>
    <s v="178 SWIFTS BCH RD"/>
    <n v="101"/>
    <s v="MENDOLIA ROBERT JOSEPH"/>
    <s v="R30"/>
    <s v="ONE FAMILY"/>
    <s v="50/B3/10/B/"/>
    <n v="0.12436999999999999"/>
    <n v="0"/>
    <n v="0"/>
    <n v="1"/>
    <n v="1"/>
    <s v="SEWER"/>
    <n v="1"/>
    <n v="1"/>
    <n v="4400"/>
    <s v="YES"/>
    <n v="0"/>
    <s v="50B-3-10B"/>
    <s v="All Public"/>
    <s v="SEWER"/>
    <s v="SEWER"/>
    <n v="4400"/>
    <m/>
    <m/>
    <n v="0"/>
    <n v="0"/>
    <n v="3"/>
    <n v="1121"/>
    <n v="1.75"/>
    <m/>
    <m/>
    <m/>
    <m/>
    <m/>
    <m/>
    <m/>
    <m/>
    <m/>
    <m/>
    <n v="1"/>
    <n v="0"/>
    <n v="1"/>
    <s v="Wareham River West"/>
    <n v="44"/>
  </r>
  <r>
    <s v="35-71"/>
    <m/>
    <x v="0"/>
    <s v="46 EDGEWATER WAY"/>
    <n v="101"/>
    <s v="UGI ELLEN M"/>
    <s v="R30"/>
    <s v="ONE FAMILY"/>
    <s v="35//71//"/>
    <n v="0.50170000000000003"/>
    <n v="1"/>
    <n v="1"/>
    <n v="1"/>
    <n v="1"/>
    <s v="SEPTIC"/>
    <n v="0"/>
    <n v="1"/>
    <n v="1800"/>
    <s v="YES"/>
    <n v="1800"/>
    <s v="35-71"/>
    <s v="Public Water,Septic"/>
    <s v="SEPTIC"/>
    <s v="SEPTIC"/>
    <n v="1800"/>
    <m/>
    <m/>
    <n v="1"/>
    <n v="1"/>
    <n v="3"/>
    <n v="1080"/>
    <n v="1"/>
    <m/>
    <m/>
    <m/>
    <m/>
    <m/>
    <m/>
    <m/>
    <m/>
    <m/>
    <m/>
    <n v="2"/>
    <n v="9.68"/>
    <n v="1"/>
    <s v="Crab Cove"/>
    <n v="46"/>
  </r>
  <r>
    <s v="50A-48B"/>
    <m/>
    <x v="0"/>
    <s v="6B GALAVOTTI AVE"/>
    <n v="101"/>
    <s v="ENOS VIRGINIA"/>
    <s v="R30"/>
    <s v="ONE FAMILY"/>
    <s v="50/A/48/B/"/>
    <n v="7.7700000000000005E-2"/>
    <n v="0"/>
    <n v="0"/>
    <n v="1"/>
    <n v="1"/>
    <s v="SEWER"/>
    <n v="1"/>
    <n v="1"/>
    <n v="5300"/>
    <s v="YES"/>
    <n v="0"/>
    <s v="50A-48B"/>
    <s v="All Public"/>
    <s v="SEWER"/>
    <s v="SEWER"/>
    <n v="5300"/>
    <m/>
    <m/>
    <n v="0"/>
    <n v="0"/>
    <n v="2"/>
    <n v="936"/>
    <n v="2"/>
    <m/>
    <m/>
    <m/>
    <m/>
    <m/>
    <m/>
    <m/>
    <m/>
    <m/>
    <m/>
    <n v="1"/>
    <n v="0"/>
    <n v="1"/>
    <s v="Wareham River West"/>
    <n v="44"/>
  </r>
  <r>
    <s v="50B-3-10A"/>
    <m/>
    <x v="0"/>
    <s v="21 OCEANSIDE DR"/>
    <n v="101"/>
    <s v="LYON STEVE"/>
    <s v="R30"/>
    <s v="ONE FAMILY"/>
    <s v="50/B3/10/A/"/>
    <n v="0.25844"/>
    <n v="0"/>
    <n v="0"/>
    <n v="1"/>
    <n v="1"/>
    <s v="SEWER"/>
    <n v="1"/>
    <n v="1"/>
    <n v="13900"/>
    <s v="YES"/>
    <n v="0"/>
    <s v="50B-3-10A"/>
    <s v="All Public"/>
    <s v="SEWER"/>
    <s v="SEWER"/>
    <n v="13900"/>
    <m/>
    <m/>
    <n v="0"/>
    <n v="0"/>
    <n v="3"/>
    <n v="1640"/>
    <n v="1.5"/>
    <m/>
    <m/>
    <m/>
    <m/>
    <m/>
    <m/>
    <m/>
    <m/>
    <m/>
    <m/>
    <n v="2"/>
    <n v="0"/>
    <n v="1"/>
    <s v="Wareham River West"/>
    <n v="44"/>
  </r>
  <r>
    <s v="50A-97"/>
    <m/>
    <x v="0"/>
    <s v="34 PLEASANT ST"/>
    <n v="109"/>
    <s v="BOTTA ENRICO"/>
    <s v="R30"/>
    <s v="MULTI HSES"/>
    <s v="50/A/97//"/>
    <n v="0.11266"/>
    <n v="0"/>
    <n v="0"/>
    <n v="2"/>
    <n v="2"/>
    <s v="SEWER"/>
    <n v="2"/>
    <n v="2"/>
    <n v="7400"/>
    <s v="YES"/>
    <n v="0"/>
    <s v="50A-97"/>
    <s v="Public Water,Public Sewer"/>
    <s v="SEWER"/>
    <s v="SEWER"/>
    <n v="3700"/>
    <m/>
    <m/>
    <n v="0"/>
    <n v="0"/>
    <n v="2"/>
    <n v="1016"/>
    <n v="1"/>
    <m/>
    <m/>
    <m/>
    <m/>
    <m/>
    <m/>
    <m/>
    <m/>
    <m/>
    <m/>
    <n v="1"/>
    <n v="0"/>
    <n v="1"/>
    <s v="Wareham River West"/>
    <n v="44"/>
  </r>
  <r>
    <s v="35-F"/>
    <m/>
    <x v="0"/>
    <s v="161 INDIAN NECK RD"/>
    <n v="131"/>
    <s v="ROME BERNARD P"/>
    <s v="R30"/>
    <s v="RES ACLNPO  MDL-00"/>
    <s v="35///F/"/>
    <n v="0.81186000000000003"/>
    <n v="0"/>
    <n v="0"/>
    <n v="0"/>
    <n v="0"/>
    <m/>
    <n v="0"/>
    <n v="0"/>
    <n v="0"/>
    <s v="YES"/>
    <n v="0"/>
    <s v="35-F"/>
    <m/>
    <m/>
    <m/>
    <n v="0"/>
    <m/>
    <m/>
    <n v="0"/>
    <n v="0"/>
    <n v="0"/>
    <n v="0"/>
    <n v="0"/>
    <m/>
    <m/>
    <m/>
    <m/>
    <m/>
    <m/>
    <m/>
    <m/>
    <m/>
    <m/>
    <n v="3"/>
    <n v="0"/>
    <n v="1"/>
    <s v="Crab Cove"/>
    <n v="46"/>
  </r>
  <r>
    <s v="50A-51A"/>
    <m/>
    <x v="0"/>
    <s v="10 GALAVOTTI AVE"/>
    <n v="101"/>
    <s v="DAILEY LEO A &amp;"/>
    <s v="R30"/>
    <s v="ONE FAMILY"/>
    <s v="50/A/51/A/"/>
    <n v="7.1679999999999994E-2"/>
    <n v="0"/>
    <n v="0"/>
    <n v="1"/>
    <n v="1"/>
    <s v="SEWER"/>
    <n v="1"/>
    <n v="1"/>
    <n v="1100"/>
    <s v="YES"/>
    <n v="0"/>
    <s v="50A-51A"/>
    <s v="All Public"/>
    <s v="SEWER"/>
    <s v="SEWER"/>
    <n v="1100"/>
    <m/>
    <m/>
    <n v="0"/>
    <n v="0"/>
    <n v="2"/>
    <n v="704"/>
    <n v="1.5"/>
    <m/>
    <m/>
    <m/>
    <m/>
    <m/>
    <m/>
    <m/>
    <m/>
    <m/>
    <m/>
    <n v="1"/>
    <n v="0"/>
    <n v="1"/>
    <s v="Wareham River West"/>
    <n v="44"/>
  </r>
  <r>
    <s v="35-1"/>
    <m/>
    <x v="0"/>
    <s v="97 EDGEWATER DR"/>
    <n v="101"/>
    <s v="PATRICK PHILIP P TRUSTEE"/>
    <s v="R30"/>
    <s v="ONE FAMILY"/>
    <s v="35//1//"/>
    <n v="0.34611999999999998"/>
    <n v="1"/>
    <n v="1"/>
    <n v="1"/>
    <n v="1"/>
    <s v="SEPTIC"/>
    <n v="0"/>
    <n v="1"/>
    <n v="12700"/>
    <s v="YES"/>
    <n v="12700"/>
    <s v="35-1"/>
    <s v="Public Water,Septic"/>
    <s v="SEPTIC"/>
    <s v="SEPTIC"/>
    <n v="12700"/>
    <m/>
    <m/>
    <n v="1"/>
    <n v="1"/>
    <n v="3"/>
    <n v="1802"/>
    <n v="2"/>
    <m/>
    <m/>
    <m/>
    <m/>
    <m/>
    <m/>
    <m/>
    <m/>
    <m/>
    <m/>
    <n v="1"/>
    <n v="9.68"/>
    <n v="1"/>
    <s v="Wareham River South"/>
    <n v="47"/>
  </r>
  <r>
    <s v="50A-146A"/>
    <m/>
    <x v="0"/>
    <s v="29 PLEASANT ST"/>
    <n v="101"/>
    <s v="SANTUCCI ROBERT A &amp; VIRGINIA A"/>
    <s v="R30"/>
    <s v="ONE FAMILY"/>
    <s v="50/A/146/A/"/>
    <n v="7.3730000000000004E-2"/>
    <n v="0"/>
    <n v="0"/>
    <n v="1"/>
    <n v="1"/>
    <s v="SEWER"/>
    <n v="1"/>
    <n v="1"/>
    <n v="200"/>
    <s v="YES"/>
    <n v="0"/>
    <s v="50A-146A"/>
    <s v="Public Water,Public Sewer,Gas"/>
    <s v="SEWER"/>
    <s v="SEWER"/>
    <n v="200"/>
    <m/>
    <m/>
    <n v="0"/>
    <n v="0"/>
    <n v="3"/>
    <n v="546"/>
    <n v="1"/>
    <m/>
    <m/>
    <m/>
    <m/>
    <m/>
    <m/>
    <m/>
    <m/>
    <m/>
    <m/>
    <n v="1"/>
    <n v="0"/>
    <n v="1"/>
    <s v="Wareham River West"/>
    <n v="44"/>
  </r>
  <r>
    <s v="50A-47B"/>
    <m/>
    <x v="0"/>
    <s v="4R GALAVOTTI AVE"/>
    <n v="101"/>
    <s v="MELO LAUDALINA SOUSA"/>
    <s v="R30"/>
    <s v="ONE FAMILY"/>
    <s v="50/A/47/B/"/>
    <n v="5.5070000000000001E-2"/>
    <n v="0"/>
    <n v="0"/>
    <n v="1"/>
    <n v="1"/>
    <s v="SEWER"/>
    <n v="1"/>
    <n v="2"/>
    <n v="3300"/>
    <s v="YES"/>
    <n v="0"/>
    <s v="50A-47B"/>
    <s v="All Public"/>
    <s v="SEWER"/>
    <s v="SEWER"/>
    <n v="1650"/>
    <m/>
    <m/>
    <n v="0"/>
    <n v="0"/>
    <n v="3"/>
    <n v="817"/>
    <n v="1.75"/>
    <m/>
    <m/>
    <m/>
    <m/>
    <m/>
    <m/>
    <m/>
    <m/>
    <m/>
    <m/>
    <n v="1"/>
    <n v="0"/>
    <n v="1"/>
    <s v="Wareham River West"/>
    <n v="44"/>
  </r>
  <r>
    <s v="54-1006"/>
    <m/>
    <x v="0"/>
    <s v="102 CROMESETT RD"/>
    <n v="132"/>
    <s v="LORD KENNETH JOHN &amp; KIKUCHI"/>
    <s v="R30"/>
    <s v="RES ACLNUD  MDL-00"/>
    <s v="54//1006//"/>
    <n v="0.74119000000000002"/>
    <n v="0"/>
    <n v="0"/>
    <n v="0"/>
    <n v="0"/>
    <m/>
    <n v="0"/>
    <n v="0"/>
    <n v="0"/>
    <s v="YES"/>
    <n v="0"/>
    <s v="54-1006"/>
    <m/>
    <m/>
    <m/>
    <n v="0"/>
    <m/>
    <m/>
    <n v="0"/>
    <n v="0"/>
    <n v="0"/>
    <n v="0"/>
    <n v="0"/>
    <m/>
    <m/>
    <m/>
    <m/>
    <m/>
    <m/>
    <m/>
    <m/>
    <m/>
    <m/>
    <n v="1"/>
    <n v="0"/>
    <n v="1"/>
    <s v="Wareham River West"/>
    <n v="44"/>
  </r>
  <r>
    <s v="36-S2"/>
    <m/>
    <x v="0"/>
    <s v="1 SPRINKLER LN"/>
    <n v="131"/>
    <s v="TURNER ROBERT W"/>
    <s v="R60"/>
    <s v="RES ACLNPO  MDL-00"/>
    <s v="36//S2//"/>
    <n v="2.1686299999999998"/>
    <n v="0"/>
    <n v="1"/>
    <n v="0"/>
    <n v="1"/>
    <m/>
    <n v="0"/>
    <n v="2"/>
    <n v="14500"/>
    <s v="YES"/>
    <n v="14500"/>
    <s v="36-S2"/>
    <m/>
    <m/>
    <s v="SEPTIC"/>
    <n v="7250"/>
    <m/>
    <m/>
    <n v="0"/>
    <n v="1"/>
    <n v="0"/>
    <n v="0"/>
    <n v="0"/>
    <m/>
    <m/>
    <m/>
    <m/>
    <m/>
    <m/>
    <m/>
    <m/>
    <m/>
    <m/>
    <n v="1"/>
    <n v="0"/>
    <n v="1"/>
    <s v="Crab Cove"/>
    <n v="46"/>
  </r>
  <r>
    <s v="50D-15B"/>
    <m/>
    <x v="0"/>
    <s v="0 ROBY ST"/>
    <n v="132"/>
    <s v="MIGLIORE LEONARD"/>
    <s v="R30"/>
    <s v="RES ACLNUD  MDL-00"/>
    <s v="50/D/15/B/"/>
    <n v="4.5130000000000003E-2"/>
    <n v="0"/>
    <n v="0"/>
    <n v="0"/>
    <n v="0"/>
    <m/>
    <n v="0"/>
    <n v="0"/>
    <n v="0"/>
    <s v="YES"/>
    <n v="0"/>
    <s v="50D-15B"/>
    <m/>
    <m/>
    <m/>
    <n v="0"/>
    <m/>
    <m/>
    <n v="0"/>
    <n v="0"/>
    <n v="0"/>
    <n v="0"/>
    <n v="0"/>
    <m/>
    <m/>
    <m/>
    <m/>
    <m/>
    <m/>
    <m/>
    <m/>
    <m/>
    <m/>
    <n v="1"/>
    <n v="0"/>
    <n v="1"/>
    <s v="Wareham River West"/>
    <n v="44"/>
  </r>
  <r>
    <s v="50A-1009"/>
    <m/>
    <x v="0"/>
    <s v="11 COLUMBIA ST"/>
    <n v="101"/>
    <s v="PORZIO STEVEN"/>
    <s v="R30"/>
    <s v="ONE FAMILY"/>
    <s v="50/A/1009//"/>
    <n v="9.9659999999999999E-2"/>
    <n v="0"/>
    <n v="0"/>
    <n v="1"/>
    <n v="1"/>
    <s v="SEWER"/>
    <n v="1"/>
    <n v="1"/>
    <n v="1200"/>
    <s v="YES"/>
    <n v="0"/>
    <s v="50A-1009"/>
    <s v="All Public"/>
    <s v="SEWER"/>
    <s v="SEWER"/>
    <n v="1200"/>
    <m/>
    <m/>
    <n v="0"/>
    <n v="0"/>
    <n v="4"/>
    <n v="960"/>
    <n v="1"/>
    <m/>
    <m/>
    <m/>
    <m/>
    <m/>
    <m/>
    <m/>
    <m/>
    <m/>
    <m/>
    <n v="1"/>
    <n v="0"/>
    <n v="1"/>
    <s v="Wareham River West"/>
    <n v="44"/>
  </r>
  <r>
    <s v="35-120"/>
    <m/>
    <x v="0"/>
    <s v="94 EDGEWATER DR"/>
    <n v="101"/>
    <s v="MURPHY JAMES H"/>
    <s v="R30"/>
    <s v="ONE FAMILY"/>
    <s v="35//120//"/>
    <n v="0.19028999999999999"/>
    <n v="1"/>
    <n v="1"/>
    <n v="1"/>
    <n v="1"/>
    <s v="SEPTIC"/>
    <n v="0"/>
    <n v="1"/>
    <n v="6200"/>
    <s v="YES"/>
    <n v="6200"/>
    <s v="35-120"/>
    <s v="Public Water,Septic"/>
    <s v="SEPTIC"/>
    <s v="SEPTIC"/>
    <n v="6200"/>
    <m/>
    <m/>
    <n v="1"/>
    <n v="1"/>
    <n v="4"/>
    <n v="1248"/>
    <n v="1"/>
    <m/>
    <m/>
    <m/>
    <m/>
    <m/>
    <m/>
    <m/>
    <m/>
    <m/>
    <m/>
    <n v="1"/>
    <n v="9.68"/>
    <n v="1"/>
    <s v="Wareham River South"/>
    <n v="47"/>
  </r>
  <r>
    <s v="50A-49B"/>
    <m/>
    <x v="0"/>
    <s v="8A GALAVOTTI AVE"/>
    <n v="101"/>
    <s v="AMARAL ANTONIO M TRUSTEE OF"/>
    <s v="R30"/>
    <s v="ONE FAMILY"/>
    <s v="50/A/49/B/"/>
    <n v="7.1050000000000002E-2"/>
    <n v="0"/>
    <n v="0"/>
    <n v="1"/>
    <n v="1"/>
    <s v="SEWER"/>
    <n v="1"/>
    <n v="1"/>
    <n v="2400"/>
    <s v="YES"/>
    <n v="0"/>
    <s v="50A-49B"/>
    <s v="All Public"/>
    <s v="SEWER"/>
    <s v="SEWER"/>
    <n v="2400"/>
    <m/>
    <m/>
    <n v="0"/>
    <n v="0"/>
    <n v="2"/>
    <n v="731"/>
    <n v="1.5"/>
    <m/>
    <m/>
    <m/>
    <m/>
    <m/>
    <m/>
    <m/>
    <m/>
    <m/>
    <m/>
    <n v="2"/>
    <n v="0"/>
    <n v="1"/>
    <s v="Wareham River West"/>
    <n v="44"/>
  </r>
  <r>
    <s v="50A-146B"/>
    <m/>
    <x v="0"/>
    <s v="4 COLUMBIA ST"/>
    <n v="101"/>
    <s v="FRATALIA STEPHEN R"/>
    <s v="R30"/>
    <s v="ONE FAMILY"/>
    <s v="50/A/146/B/"/>
    <n v="9.3780000000000002E-2"/>
    <n v="0"/>
    <n v="0"/>
    <n v="1"/>
    <n v="1"/>
    <s v="SEWER"/>
    <n v="1"/>
    <n v="1"/>
    <n v="600"/>
    <s v="YES"/>
    <n v="0"/>
    <s v="50A-146B"/>
    <s v="Public Water,Public Sewer"/>
    <s v="SEWER"/>
    <s v="SEWER"/>
    <n v="600"/>
    <m/>
    <m/>
    <n v="0"/>
    <n v="0"/>
    <n v="4"/>
    <n v="1288"/>
    <n v="1"/>
    <m/>
    <m/>
    <m/>
    <m/>
    <m/>
    <m/>
    <m/>
    <m/>
    <m/>
    <m/>
    <n v="3"/>
    <n v="0"/>
    <n v="1"/>
    <s v="Wareham River West"/>
    <n v="44"/>
  </r>
  <r>
    <s v="50A-40A"/>
    <m/>
    <x v="0"/>
    <s v="175 SWIFTS BCH RD"/>
    <n v="101"/>
    <s v="CONBOY CATHLEEN"/>
    <s v="R30"/>
    <s v="ONE FAMILY"/>
    <s v="50/A/40/A/"/>
    <n v="0.21131"/>
    <n v="0"/>
    <n v="0"/>
    <n v="1"/>
    <n v="1"/>
    <s v="SEWER"/>
    <n v="1"/>
    <n v="1"/>
    <n v="12800"/>
    <s v="YES"/>
    <n v="0"/>
    <s v="50A-40A"/>
    <s v="All Public"/>
    <s v="SEWER"/>
    <s v="SEWER"/>
    <n v="12800"/>
    <m/>
    <m/>
    <n v="0"/>
    <n v="0"/>
    <n v="4"/>
    <n v="2513"/>
    <n v="1"/>
    <m/>
    <m/>
    <m/>
    <m/>
    <m/>
    <m/>
    <m/>
    <m/>
    <m/>
    <m/>
    <n v="1"/>
    <n v="0"/>
    <n v="1"/>
    <s v="Wareham River West"/>
    <n v="44"/>
  </r>
  <r>
    <s v="35-102"/>
    <m/>
    <x v="0"/>
    <s v="22 ALDEN RD"/>
    <n v="905"/>
    <s v="WILDLANDS TRUST OF"/>
    <s v="R30"/>
    <s v="CHAR ORG  MDL-00"/>
    <s v="35//102//"/>
    <n v="0.25269000000000003"/>
    <n v="0"/>
    <n v="0"/>
    <n v="0"/>
    <n v="0"/>
    <m/>
    <n v="0"/>
    <n v="0"/>
    <n v="0"/>
    <s v="YES"/>
    <n v="0"/>
    <s v="35-102"/>
    <m/>
    <m/>
    <m/>
    <n v="0"/>
    <s v="fee simple"/>
    <s v="YES"/>
    <n v="0"/>
    <n v="0"/>
    <n v="0"/>
    <n v="0"/>
    <n v="0"/>
    <m/>
    <m/>
    <m/>
    <m/>
    <m/>
    <m/>
    <m/>
    <m/>
    <m/>
    <m/>
    <n v="1"/>
    <n v="0"/>
    <n v="1"/>
    <s v="Crab Cove"/>
    <n v="46"/>
  </r>
  <r>
    <s v="50D-5"/>
    <m/>
    <x v="0"/>
    <s v="11 ROBY ST"/>
    <n v="101"/>
    <s v="GONCALVES JOHN S"/>
    <s v="R30"/>
    <s v="ONE FAMILY"/>
    <s v="50/D/5//"/>
    <n v="0.12134"/>
    <n v="0"/>
    <n v="0"/>
    <n v="1"/>
    <n v="1"/>
    <s v="SEWER"/>
    <n v="1"/>
    <n v="1"/>
    <n v="30800"/>
    <s v="YES"/>
    <n v="0"/>
    <s v="50D-5"/>
    <s v="All Public"/>
    <s v="SEWER"/>
    <s v="SEWER"/>
    <n v="30800"/>
    <m/>
    <m/>
    <n v="0"/>
    <n v="0"/>
    <n v="2"/>
    <n v="672"/>
    <n v="1"/>
    <m/>
    <m/>
    <m/>
    <m/>
    <m/>
    <m/>
    <m/>
    <m/>
    <m/>
    <m/>
    <n v="1"/>
    <n v="0"/>
    <n v="1"/>
    <s v="Wareham River West"/>
    <n v="44"/>
  </r>
  <r>
    <s v="50D-62"/>
    <m/>
    <x v="0"/>
    <s v="2 BEACH ST"/>
    <n v="101"/>
    <s v="MCDOUGALL LORNE W"/>
    <s v="R30"/>
    <s v="ONE FAMILY"/>
    <s v="50/D/62//"/>
    <n v="0.14335999999999999"/>
    <n v="0"/>
    <n v="0"/>
    <n v="1"/>
    <n v="1"/>
    <s v="SEWER"/>
    <n v="1"/>
    <n v="1"/>
    <n v="500"/>
    <s v="YES"/>
    <n v="0"/>
    <s v="50D-62"/>
    <s v="All Public"/>
    <s v="SEWER"/>
    <s v="SEWER"/>
    <n v="500"/>
    <m/>
    <m/>
    <n v="0"/>
    <n v="0"/>
    <n v="3"/>
    <n v="1411"/>
    <n v="2"/>
    <m/>
    <m/>
    <m/>
    <m/>
    <m/>
    <m/>
    <m/>
    <m/>
    <m/>
    <m/>
    <n v="1"/>
    <n v="0"/>
    <n v="1"/>
    <s v="Wareham River West"/>
    <n v="44"/>
  </r>
  <r>
    <s v="50D-20"/>
    <m/>
    <x v="0"/>
    <s v="7 BEACH ST"/>
    <n v="101"/>
    <s v="MALLEGNI CAROL A"/>
    <s v="R30"/>
    <s v="ONE FAMILY"/>
    <s v="50/D/20//"/>
    <n v="8.7540000000000007E-2"/>
    <n v="0"/>
    <n v="0"/>
    <n v="1"/>
    <n v="1"/>
    <s v="SEWER"/>
    <n v="1"/>
    <n v="1"/>
    <n v="1200"/>
    <s v="YES"/>
    <n v="0"/>
    <s v="50D-20"/>
    <s v="All Public"/>
    <s v="SEWER"/>
    <s v="SEWER"/>
    <n v="1200"/>
    <m/>
    <m/>
    <n v="0"/>
    <n v="0"/>
    <n v="2"/>
    <n v="660"/>
    <n v="1"/>
    <m/>
    <m/>
    <m/>
    <m/>
    <m/>
    <m/>
    <m/>
    <m/>
    <m/>
    <m/>
    <n v="1"/>
    <n v="0"/>
    <n v="1"/>
    <s v="Wareham River West"/>
    <n v="44"/>
  </r>
  <r>
    <s v="36-H3"/>
    <m/>
    <x v="0"/>
    <s v="162 INDIAN NECK RD"/>
    <n v="101"/>
    <s v="JONAS CAROL NELSON"/>
    <s v="R60"/>
    <s v="ONE FAMILY"/>
    <s v="36//H3//"/>
    <n v="0.63893"/>
    <n v="1"/>
    <n v="1"/>
    <n v="1"/>
    <n v="1"/>
    <s v="SEPTIC"/>
    <n v="0"/>
    <n v="1"/>
    <n v="11900"/>
    <s v="YES"/>
    <n v="11900"/>
    <s v="36-H3"/>
    <s v="Public Water,Gas,Septic"/>
    <s v="SEPTIC"/>
    <s v="SEPTIC"/>
    <n v="11900"/>
    <m/>
    <m/>
    <n v="1"/>
    <n v="1"/>
    <n v="2"/>
    <n v="1056"/>
    <n v="1"/>
    <m/>
    <m/>
    <m/>
    <m/>
    <m/>
    <m/>
    <m/>
    <m/>
    <m/>
    <m/>
    <n v="1"/>
    <n v="9.68"/>
    <n v="1"/>
    <s v="Crab Cove"/>
    <n v="46"/>
  </r>
  <r>
    <s v="35-W2"/>
    <m/>
    <x v="0"/>
    <s v="30 ALDEN RD"/>
    <n v="101"/>
    <s v="MACDONALD WALTER F"/>
    <s v="R30"/>
    <s v="ONE FAMILY"/>
    <s v="35//W2//"/>
    <n v="1.3476600000000001"/>
    <n v="1"/>
    <n v="1"/>
    <n v="1"/>
    <n v="1"/>
    <s v="SEPTIC"/>
    <n v="0"/>
    <n v="1"/>
    <n v="3800"/>
    <s v="YES"/>
    <n v="3800"/>
    <s v="35-W2"/>
    <s v="Gas"/>
    <m/>
    <s v="SEPTIC"/>
    <n v="3800"/>
    <m/>
    <m/>
    <n v="1"/>
    <n v="1"/>
    <n v="3"/>
    <n v="1879"/>
    <n v="1"/>
    <m/>
    <m/>
    <m/>
    <m/>
    <m/>
    <m/>
    <m/>
    <m/>
    <m/>
    <m/>
    <n v="1"/>
    <n v="9.68"/>
    <n v="1"/>
    <s v="Crab Cove"/>
    <n v="46"/>
  </r>
  <r>
    <s v="50A-96"/>
    <m/>
    <x v="0"/>
    <s v="45 BAYVIEW ST"/>
    <n v="101"/>
    <s v="CARLSON ARTHUR E &amp; BARBARA A"/>
    <s v="R30"/>
    <s v="ONE FAMILY"/>
    <s v="50/A/96//"/>
    <n v="0.11801"/>
    <n v="0"/>
    <n v="0"/>
    <n v="1"/>
    <n v="1"/>
    <s v="SEWER"/>
    <n v="1"/>
    <n v="1"/>
    <n v="6400"/>
    <s v="YES"/>
    <n v="0"/>
    <s v="50A-96"/>
    <s v="Public Water,Public Sewer,Gas"/>
    <s v="SEWER"/>
    <s v="SEWER"/>
    <n v="6400"/>
    <m/>
    <m/>
    <n v="0"/>
    <n v="0"/>
    <n v="2"/>
    <n v="735"/>
    <n v="1"/>
    <m/>
    <m/>
    <m/>
    <m/>
    <m/>
    <m/>
    <m/>
    <m/>
    <m/>
    <m/>
    <n v="1"/>
    <n v="0"/>
    <n v="1"/>
    <s v="Wareham River West"/>
    <n v="44"/>
  </r>
  <r>
    <s v="50D-14"/>
    <m/>
    <x v="0"/>
    <s v="8 ROBY ST"/>
    <n v="101"/>
    <s v="MIGLIORE LEONARD"/>
    <s v="R30"/>
    <s v="ONE FAMILY"/>
    <s v="50/D/14//"/>
    <n v="8.9609999999999995E-2"/>
    <n v="0"/>
    <n v="0"/>
    <n v="1"/>
    <n v="1"/>
    <s v="SEWER"/>
    <n v="1"/>
    <n v="1"/>
    <n v="12700"/>
    <s v="YES"/>
    <n v="0"/>
    <s v="50D-14"/>
    <s v="All Public"/>
    <s v="SEWER"/>
    <s v="SEWER"/>
    <n v="12700"/>
    <m/>
    <m/>
    <n v="0"/>
    <n v="0"/>
    <n v="4"/>
    <n v="1414"/>
    <n v="1.75"/>
    <m/>
    <m/>
    <m/>
    <m/>
    <m/>
    <m/>
    <m/>
    <m/>
    <m/>
    <m/>
    <n v="1"/>
    <n v="0"/>
    <n v="1"/>
    <s v="Wareham River West"/>
    <n v="44"/>
  </r>
  <r>
    <s v="50A-48A"/>
    <m/>
    <x v="0"/>
    <s v="6A GALAVOTTI AVE"/>
    <n v="101"/>
    <s v="ENOS VIRGINIA"/>
    <s v="R30"/>
    <s v="ONE FAMILY"/>
    <s v="50/A/48/A/"/>
    <n v="4.453E-2"/>
    <n v="0"/>
    <n v="0"/>
    <n v="1"/>
    <n v="1"/>
    <s v="SEWER"/>
    <n v="1"/>
    <n v="1"/>
    <n v="8600"/>
    <s v="YES"/>
    <n v="0"/>
    <s v="50A-48A"/>
    <s v="All Public"/>
    <s v="SEWER"/>
    <s v="SEWER"/>
    <n v="8600"/>
    <m/>
    <m/>
    <n v="0"/>
    <n v="0"/>
    <n v="2"/>
    <n v="896"/>
    <n v="1"/>
    <m/>
    <m/>
    <m/>
    <m/>
    <m/>
    <m/>
    <m/>
    <m/>
    <m/>
    <m/>
    <n v="1"/>
    <n v="0"/>
    <n v="1"/>
    <s v="Wareham River West"/>
    <n v="44"/>
  </r>
  <r>
    <s v="50B-3-11"/>
    <m/>
    <x v="0"/>
    <s v="176 SWIFTS BCH RD"/>
    <n v="101"/>
    <s v="LOMBARDI LOUIS J &amp;MICHAEL A JR"/>
    <s v="R30"/>
    <s v="ONE FAMILY"/>
    <s v="50/B3/11//"/>
    <n v="0.11255"/>
    <n v="0"/>
    <n v="0"/>
    <n v="1"/>
    <n v="1"/>
    <s v="SEWER"/>
    <n v="1"/>
    <n v="1"/>
    <n v="8100"/>
    <s v="YES"/>
    <n v="0"/>
    <s v="50B-3-11"/>
    <s v="All Public"/>
    <s v="SEWER"/>
    <s v="SEWER"/>
    <n v="8100"/>
    <m/>
    <m/>
    <n v="0"/>
    <n v="0"/>
    <n v="2"/>
    <n v="636"/>
    <n v="1"/>
    <m/>
    <m/>
    <m/>
    <m/>
    <m/>
    <m/>
    <m/>
    <m/>
    <m/>
    <m/>
    <n v="1"/>
    <n v="0"/>
    <n v="1"/>
    <s v="Wareham River West"/>
    <n v="44"/>
  </r>
  <r>
    <s v="35-105"/>
    <m/>
    <x v="0"/>
    <s v="2 ALDEN RD"/>
    <n v="101"/>
    <s v="POTITO ANDREW J"/>
    <s v="R30"/>
    <s v="ONE FAMILY"/>
    <s v="35//105//"/>
    <n v="0.75632999999999995"/>
    <n v="1"/>
    <n v="1"/>
    <n v="1"/>
    <n v="1"/>
    <s v="SEPTIC"/>
    <n v="0"/>
    <n v="0"/>
    <n v="0"/>
    <s v="YES"/>
    <n v="0"/>
    <s v="35-105"/>
    <m/>
    <m/>
    <s v="SEPTIC"/>
    <n v="0"/>
    <m/>
    <m/>
    <n v="1"/>
    <n v="1"/>
    <n v="3"/>
    <n v="1792"/>
    <n v="1"/>
    <m/>
    <m/>
    <m/>
    <m/>
    <m/>
    <m/>
    <m/>
    <m/>
    <m/>
    <m/>
    <n v="3"/>
    <n v="9.68"/>
    <n v="1"/>
    <s v="Crab Cove"/>
    <n v="46"/>
  </r>
  <r>
    <s v="50A-1008"/>
    <m/>
    <x v="0"/>
    <s v="9 COLUMBIA ST"/>
    <n v="101"/>
    <s v="MORGADO PHYLLIS"/>
    <s v="R30"/>
    <s v="ONE FAMILY"/>
    <s v="50/A/1008//"/>
    <n v="0.12877"/>
    <n v="0"/>
    <n v="0"/>
    <n v="1"/>
    <n v="1"/>
    <s v="SEWER"/>
    <n v="1"/>
    <n v="1"/>
    <n v="300"/>
    <s v="YES"/>
    <n v="0"/>
    <s v="50A-1008"/>
    <s v="All Public"/>
    <s v="SEWER"/>
    <s v="SEWER"/>
    <n v="300"/>
    <m/>
    <m/>
    <n v="0"/>
    <n v="0"/>
    <n v="3"/>
    <n v="1217"/>
    <n v="1.3"/>
    <m/>
    <m/>
    <m/>
    <m/>
    <m/>
    <m/>
    <m/>
    <m/>
    <m/>
    <m/>
    <n v="1"/>
    <n v="0"/>
    <n v="1"/>
    <s v="Wareham River West"/>
    <n v="44"/>
  </r>
  <r>
    <s v="50A-148B"/>
    <m/>
    <x v="0"/>
    <s v="27 PLEASANT ST"/>
    <n v="101"/>
    <s v="JARRET ALAN ALFRED"/>
    <s v="R30"/>
    <s v="ONE FAMILY"/>
    <s v="50/A/148/B/"/>
    <n v="5.0810000000000001E-2"/>
    <n v="0"/>
    <n v="0"/>
    <n v="1"/>
    <n v="1"/>
    <s v="SEWER"/>
    <n v="1"/>
    <n v="2"/>
    <n v="2300"/>
    <s v="YES"/>
    <n v="0"/>
    <s v="50A-148B"/>
    <s v="Public Water,Public Sewer,Gas"/>
    <s v="SEWER"/>
    <s v="SEWER"/>
    <n v="1150"/>
    <m/>
    <m/>
    <n v="0"/>
    <n v="0"/>
    <n v="2"/>
    <n v="736"/>
    <n v="1.3"/>
    <m/>
    <m/>
    <m/>
    <m/>
    <m/>
    <m/>
    <m/>
    <m/>
    <m/>
    <m/>
    <n v="1"/>
    <n v="0"/>
    <n v="1"/>
    <s v="Wareham River West"/>
    <n v="44"/>
  </r>
  <r>
    <s v="50A-46B"/>
    <m/>
    <x v="0"/>
    <s v="2 GALAVOTTI AVE"/>
    <n v="101"/>
    <s v="BORTONE CARLO"/>
    <s v="R30"/>
    <s v="ONE FAMILY"/>
    <s v="50/A/46/B/"/>
    <n v="0.12540999999999999"/>
    <n v="0"/>
    <n v="0"/>
    <n v="1"/>
    <n v="1"/>
    <s v="SEWER"/>
    <n v="1"/>
    <n v="0"/>
    <n v="0"/>
    <s v="YES"/>
    <n v="0"/>
    <s v="50A-46B"/>
    <s v="All Public"/>
    <s v="SEWER"/>
    <s v="SEWER"/>
    <n v="0"/>
    <m/>
    <m/>
    <n v="0"/>
    <n v="0"/>
    <n v="4"/>
    <n v="1836"/>
    <n v="2"/>
    <m/>
    <m/>
    <m/>
    <m/>
    <m/>
    <m/>
    <m/>
    <m/>
    <m/>
    <m/>
    <n v="2"/>
    <n v="0"/>
    <n v="1"/>
    <s v="Wareham River West"/>
    <n v="44"/>
  </r>
  <r>
    <s v="35-103"/>
    <m/>
    <x v="0"/>
    <s v="24 ALDEN RD"/>
    <n v="905"/>
    <s v="WILDLANDS TRUST OF"/>
    <s v="R30"/>
    <s v="CHAR ORG  MDL-00"/>
    <s v="35//103//"/>
    <n v="0.26153999999999999"/>
    <n v="0"/>
    <n v="0"/>
    <n v="0"/>
    <n v="0"/>
    <m/>
    <n v="0"/>
    <n v="0"/>
    <n v="0"/>
    <s v="YES"/>
    <n v="0"/>
    <s v="35-103"/>
    <m/>
    <m/>
    <m/>
    <n v="0"/>
    <s v="fee simple"/>
    <s v="YES"/>
    <n v="0"/>
    <n v="0"/>
    <n v="0"/>
    <n v="0"/>
    <n v="0"/>
    <m/>
    <m/>
    <m/>
    <m/>
    <m/>
    <m/>
    <m/>
    <m/>
    <m/>
    <m/>
    <n v="1"/>
    <n v="0"/>
    <n v="1"/>
    <s v="Crab Cove"/>
    <n v="46"/>
  </r>
  <r>
    <s v="50A-47A"/>
    <m/>
    <x v="0"/>
    <s v="4 GALAVOTTI AVE"/>
    <n v="101"/>
    <s v="MAROTTA KATHLEEN"/>
    <s v="R30"/>
    <s v="ONE FAMILY"/>
    <s v="50/A/47/A/"/>
    <n v="6.6610000000000003E-2"/>
    <n v="0"/>
    <n v="0"/>
    <n v="1"/>
    <n v="1"/>
    <s v="SEWER"/>
    <n v="1"/>
    <n v="0"/>
    <n v="0"/>
    <s v="YES"/>
    <n v="0"/>
    <s v="50A-47A"/>
    <s v="All Public"/>
    <s v="SEWER"/>
    <s v="SEWER"/>
    <n v="0"/>
    <m/>
    <m/>
    <n v="0"/>
    <n v="0"/>
    <n v="2"/>
    <n v="704"/>
    <n v="1"/>
    <m/>
    <m/>
    <m/>
    <m/>
    <m/>
    <m/>
    <m/>
    <m/>
    <m/>
    <m/>
    <n v="1"/>
    <n v="0"/>
    <n v="1"/>
    <s v="Wareham River West"/>
    <n v="44"/>
  </r>
  <r>
    <s v="50D-61"/>
    <m/>
    <x v="0"/>
    <s v="6 BEACH ST"/>
    <n v="101"/>
    <s v="PIPITONE LOUIS, CAVALLARO JOANNE"/>
    <s v="R30"/>
    <s v="ONE FAMILY"/>
    <s v="50/D/61//"/>
    <n v="9.0749999999999997E-2"/>
    <n v="0"/>
    <n v="0"/>
    <n v="1"/>
    <n v="1"/>
    <s v="SEWER"/>
    <n v="1"/>
    <n v="1"/>
    <n v="0"/>
    <s v="YES"/>
    <n v="0"/>
    <s v="50D-61"/>
    <s v="All Public"/>
    <s v="SEWER"/>
    <s v="SEWER"/>
    <n v="0"/>
    <m/>
    <m/>
    <n v="0"/>
    <n v="0"/>
    <n v="1"/>
    <n v="746"/>
    <n v="1"/>
    <m/>
    <m/>
    <m/>
    <m/>
    <m/>
    <m/>
    <m/>
    <m/>
    <m/>
    <m/>
    <n v="1"/>
    <n v="0"/>
    <n v="1"/>
    <s v="Wareham River West"/>
    <n v="44"/>
  </r>
  <r>
    <s v="35-75"/>
    <m/>
    <x v="0"/>
    <s v="3 ALDEN RD"/>
    <n v="101"/>
    <s v="GIRARD ANDREW P"/>
    <s v="R30"/>
    <s v="ONE FAMILY"/>
    <s v="35//75//"/>
    <n v="0.76207000000000003"/>
    <n v="1"/>
    <n v="1"/>
    <n v="1"/>
    <n v="1"/>
    <s v="SEPTIC"/>
    <n v="0"/>
    <n v="1"/>
    <n v="5400"/>
    <s v="NO_W1"/>
    <n v="5400"/>
    <s v="35-75"/>
    <s v="Public Water,Gas,Septic"/>
    <s v="SEPTIC"/>
    <s v="SEPTIC"/>
    <n v="5400"/>
    <m/>
    <m/>
    <n v="1"/>
    <n v="1"/>
    <n v="3"/>
    <n v="1040"/>
    <n v="1"/>
    <m/>
    <m/>
    <m/>
    <m/>
    <m/>
    <m/>
    <m/>
    <m/>
    <m/>
    <m/>
    <n v="3"/>
    <n v="9.68"/>
    <n v="1"/>
    <s v="Crab Cove"/>
    <n v="46"/>
  </r>
  <r>
    <s v="35-119"/>
    <m/>
    <x v="0"/>
    <s v="92 EDGEWATER DR"/>
    <n v="101"/>
    <s v="MAIETTA VIRGINIA P"/>
    <s v="R30"/>
    <s v="ONE FAMILY"/>
    <s v="35//119//"/>
    <n v="0.22319"/>
    <n v="1"/>
    <n v="1"/>
    <n v="1"/>
    <n v="1"/>
    <s v="SEPTIC"/>
    <n v="0"/>
    <n v="1"/>
    <n v="4000"/>
    <s v="YES"/>
    <n v="4000"/>
    <s v="35-119"/>
    <s v="Public Water,Septic"/>
    <s v="SEPTIC"/>
    <s v="SEPTIC"/>
    <n v="4000"/>
    <m/>
    <m/>
    <n v="1"/>
    <n v="1"/>
    <n v="3"/>
    <n v="1060"/>
    <n v="1"/>
    <m/>
    <m/>
    <m/>
    <m/>
    <m/>
    <m/>
    <m/>
    <m/>
    <m/>
    <m/>
    <n v="1"/>
    <n v="9.68"/>
    <n v="1"/>
    <s v="Wareham River South"/>
    <n v="47"/>
  </r>
  <r>
    <s v="35-78"/>
    <m/>
    <x v="0"/>
    <s v="44 EDGEWATER WAY"/>
    <n v="132"/>
    <s v="UGI ELLEN M"/>
    <s v="R30"/>
    <s v="RES ACLNUD  MDL-00"/>
    <s v="35//78//"/>
    <n v="0.33387"/>
    <n v="0"/>
    <n v="0"/>
    <n v="0"/>
    <n v="0"/>
    <m/>
    <n v="0"/>
    <n v="0"/>
    <n v="0"/>
    <s v="YES"/>
    <n v="0"/>
    <s v="35-78"/>
    <m/>
    <m/>
    <m/>
    <n v="0"/>
    <m/>
    <m/>
    <n v="0"/>
    <n v="0"/>
    <n v="0"/>
    <n v="0"/>
    <n v="0"/>
    <m/>
    <m/>
    <m/>
    <m/>
    <m/>
    <m/>
    <m/>
    <m/>
    <m/>
    <m/>
    <n v="2"/>
    <n v="0"/>
    <n v="1"/>
    <s v="Crab Cove"/>
    <n v="46"/>
  </r>
  <r>
    <s v="35-2"/>
    <m/>
    <x v="0"/>
    <s v="95 EDGEWATER DR"/>
    <n v="131"/>
    <s v="SIGNORE AUGUSTINE M JR"/>
    <s v="R30"/>
    <s v="RES ACLNPO  MDL-00"/>
    <s v="35//2//"/>
    <n v="0.28623999999999999"/>
    <n v="0"/>
    <n v="0"/>
    <n v="0"/>
    <n v="0"/>
    <m/>
    <n v="0"/>
    <n v="0"/>
    <n v="0"/>
    <s v="YES"/>
    <n v="0"/>
    <s v="35-2"/>
    <m/>
    <m/>
    <m/>
    <n v="0"/>
    <m/>
    <m/>
    <n v="0"/>
    <n v="0"/>
    <n v="0"/>
    <n v="0"/>
    <n v="0"/>
    <m/>
    <m/>
    <m/>
    <m/>
    <m/>
    <m/>
    <m/>
    <m/>
    <m/>
    <m/>
    <n v="1"/>
    <n v="0"/>
    <n v="1"/>
    <s v="Wareham River South"/>
    <n v="47"/>
  </r>
  <r>
    <s v="50D-1037"/>
    <m/>
    <x v="0"/>
    <s v="0 SHORE AVE"/>
    <n v="903"/>
    <s v="TOWN OF WAREHAM"/>
    <s v="R30"/>
    <s v="MUNICIPAL  MDL-00"/>
    <s v="50/D/1037//"/>
    <n v="0.18504999999999999"/>
    <n v="0"/>
    <n v="0"/>
    <n v="0"/>
    <n v="0"/>
    <m/>
    <n v="0"/>
    <n v="0"/>
    <n v="0"/>
    <s v="YES"/>
    <n v="0"/>
    <s v="50D-1037"/>
    <m/>
    <m/>
    <m/>
    <n v="0"/>
    <m/>
    <m/>
    <n v="0"/>
    <n v="0"/>
    <n v="0"/>
    <n v="0"/>
    <n v="0"/>
    <m/>
    <m/>
    <m/>
    <m/>
    <m/>
    <m/>
    <m/>
    <m/>
    <m/>
    <m/>
    <n v="1"/>
    <n v="0"/>
    <n v="1"/>
    <s v="Wareham River West"/>
    <n v="44"/>
  </r>
  <r>
    <s v="50A-99"/>
    <m/>
    <x v="0"/>
    <s v="32 PLEASANT ST"/>
    <n v="101"/>
    <s v="FOLEY RUTH M"/>
    <s v="R30"/>
    <s v="ONE FAMILY"/>
    <s v="50/A/99//"/>
    <n v="0.23513000000000001"/>
    <n v="0"/>
    <n v="0"/>
    <n v="1"/>
    <n v="1"/>
    <s v="SEWER"/>
    <n v="1"/>
    <n v="1"/>
    <n v="2200"/>
    <s v="NO_W1"/>
    <n v="0"/>
    <s v="50A-99"/>
    <s v="Public Water,Public Sewer"/>
    <s v="SEWER"/>
    <s v="SEWER"/>
    <n v="2200"/>
    <m/>
    <m/>
    <n v="0"/>
    <n v="0"/>
    <n v="2"/>
    <n v="1122"/>
    <n v="1.75"/>
    <m/>
    <m/>
    <m/>
    <m/>
    <m/>
    <m/>
    <m/>
    <m/>
    <m/>
    <m/>
    <n v="2"/>
    <n v="0"/>
    <n v="1"/>
    <s v="Wareham River West"/>
    <n v="44"/>
  </r>
  <r>
    <s v="55-1003"/>
    <m/>
    <x v="0"/>
    <s v="57 SHADY LN"/>
    <n v="101"/>
    <s v="WHITE MICHELLE J"/>
    <s v="MR30"/>
    <s v="ONE FAMILY"/>
    <s v="55//1003//"/>
    <n v="0.19431999999999999"/>
    <n v="1"/>
    <n v="1"/>
    <n v="1"/>
    <n v="1"/>
    <s v="SEPTIC"/>
    <n v="0"/>
    <n v="0"/>
    <n v="0"/>
    <s v="YES"/>
    <n v="0"/>
    <s v="55-1003"/>
    <m/>
    <m/>
    <s v="SEPTIC"/>
    <n v="0"/>
    <m/>
    <m/>
    <n v="1"/>
    <n v="1"/>
    <n v="1"/>
    <n v="474"/>
    <n v="1"/>
    <m/>
    <m/>
    <m/>
    <m/>
    <m/>
    <m/>
    <m/>
    <m/>
    <m/>
    <m/>
    <n v="1"/>
    <n v="9.68"/>
    <n v="1"/>
    <s v="Wareham River West"/>
    <n v="44"/>
  </r>
  <r>
    <s v="50B-3-11A"/>
    <m/>
    <x v="0"/>
    <s v="23 OCEANSIDE DR"/>
    <n v="101"/>
    <s v="MAHON JOHN R"/>
    <s v="R30"/>
    <s v="ONE FAMILY"/>
    <s v="50/B3/11/A/"/>
    <n v="0.11267000000000001"/>
    <n v="0"/>
    <n v="0"/>
    <n v="1"/>
    <n v="1"/>
    <s v="SEWER"/>
    <n v="1"/>
    <n v="1"/>
    <n v="4200"/>
    <s v="YES"/>
    <n v="0"/>
    <s v="50B-3-11A"/>
    <s v="All Public"/>
    <s v="SEWER"/>
    <s v="SEWER"/>
    <n v="4200"/>
    <m/>
    <m/>
    <n v="0"/>
    <n v="0"/>
    <n v="2"/>
    <n v="967"/>
    <n v="1"/>
    <m/>
    <m/>
    <m/>
    <m/>
    <m/>
    <m/>
    <m/>
    <m/>
    <m/>
    <m/>
    <n v="1"/>
    <n v="0"/>
    <n v="1"/>
    <s v="Wareham River West"/>
    <n v="44"/>
  </r>
  <r>
    <s v="50D-21"/>
    <m/>
    <x v="0"/>
    <s v="9 BEACH ST"/>
    <n v="101"/>
    <s v="CARLOZZI FRANK J"/>
    <s v="R30"/>
    <s v="ONE FAMILY"/>
    <s v="50/D/21//"/>
    <n v="0.12044000000000001"/>
    <n v="0"/>
    <n v="0"/>
    <n v="1"/>
    <n v="1"/>
    <s v="SEWER"/>
    <n v="1"/>
    <n v="1"/>
    <n v="11800"/>
    <s v="YES"/>
    <n v="0"/>
    <s v="50D-21"/>
    <s v="All Public"/>
    <s v="SEWER"/>
    <s v="SEWER"/>
    <n v="11800"/>
    <m/>
    <m/>
    <n v="0"/>
    <n v="0"/>
    <n v="3"/>
    <n v="1471"/>
    <n v="1.75"/>
    <m/>
    <m/>
    <m/>
    <m/>
    <m/>
    <m/>
    <m/>
    <m/>
    <m/>
    <m/>
    <n v="2"/>
    <n v="0"/>
    <n v="1"/>
    <s v="Wareham River West"/>
    <n v="44"/>
  </r>
  <r>
    <s v="35-69"/>
    <m/>
    <x v="0"/>
    <s v="48 EDGEWATER DR"/>
    <n v="101"/>
    <s v="MALONEY PAUL J JR"/>
    <s v="R30"/>
    <s v="ONE FAMILY"/>
    <s v="35//69//"/>
    <n v="0.98745000000000005"/>
    <n v="1"/>
    <n v="1"/>
    <n v="1"/>
    <n v="1"/>
    <s v="SEPTIC"/>
    <n v="0"/>
    <n v="1"/>
    <n v="5200"/>
    <s v="YES"/>
    <n v="5200"/>
    <s v="35-69"/>
    <s v="Public Water,Gas,Septic"/>
    <s v="SEPTIC"/>
    <s v="SEPTIC"/>
    <n v="5200"/>
    <m/>
    <m/>
    <n v="1"/>
    <n v="1"/>
    <n v="3"/>
    <n v="1768"/>
    <n v="2"/>
    <m/>
    <m/>
    <m/>
    <m/>
    <m/>
    <m/>
    <m/>
    <m/>
    <m/>
    <m/>
    <n v="4"/>
    <n v="9.68"/>
    <n v="1"/>
    <s v="Crab Cove"/>
    <n v="46"/>
  </r>
  <r>
    <s v="50D-64"/>
    <m/>
    <x v="0"/>
    <s v="1 POND ST"/>
    <n v="101"/>
    <s v="BROWN JOHN ODELL"/>
    <s v="R30"/>
    <s v="ONE FAMILY"/>
    <s v="50/D/64//"/>
    <n v="0.14890999999999999"/>
    <n v="0"/>
    <n v="0"/>
    <n v="1"/>
    <n v="1"/>
    <s v="SEWER"/>
    <n v="1"/>
    <n v="1"/>
    <n v="4100"/>
    <s v="YES"/>
    <n v="0"/>
    <s v="50D-64"/>
    <m/>
    <m/>
    <s v="SEWER"/>
    <n v="4100"/>
    <m/>
    <m/>
    <n v="0"/>
    <n v="0"/>
    <n v="3"/>
    <n v="2176"/>
    <n v="2"/>
    <m/>
    <m/>
    <m/>
    <m/>
    <m/>
    <m/>
    <m/>
    <m/>
    <m/>
    <m/>
    <n v="2"/>
    <n v="0"/>
    <n v="1"/>
    <s v="Wareham River West"/>
    <n v="44"/>
  </r>
  <r>
    <s v="36-H9"/>
    <m/>
    <x v="0"/>
    <s v="14 GLENWOOD CIR"/>
    <n v="101"/>
    <s v="GOVONI JUDY G"/>
    <s v="R60"/>
    <s v="ONE FAMILY"/>
    <s v="36//H9//"/>
    <n v="0.60399999999999998"/>
    <n v="1"/>
    <n v="1"/>
    <n v="1"/>
    <n v="1"/>
    <s v="SEPTIC"/>
    <n v="0"/>
    <n v="1"/>
    <n v="2700"/>
    <s v="YES"/>
    <n v="2700"/>
    <s v="36-H9"/>
    <s v="Public Water,Gas,Septic"/>
    <s v="SEPTIC"/>
    <s v="SEPTIC"/>
    <n v="2700"/>
    <m/>
    <m/>
    <n v="1"/>
    <n v="1"/>
    <n v="4"/>
    <n v="1642"/>
    <n v="1.9"/>
    <m/>
    <m/>
    <m/>
    <m/>
    <m/>
    <m/>
    <m/>
    <m/>
    <m/>
    <m/>
    <n v="1"/>
    <n v="9.68"/>
    <n v="1"/>
    <s v="Crab Cove"/>
    <n v="46"/>
  </r>
  <r>
    <s v="50A-98"/>
    <m/>
    <x v="0"/>
    <s v="43 BAYVIEW ST"/>
    <n v="101"/>
    <s v="COLEMAN ROBERT F"/>
    <s v="R30"/>
    <s v="ONE FAMILY"/>
    <s v="50/A/98//"/>
    <n v="0.13475999999999999"/>
    <n v="0"/>
    <n v="0"/>
    <n v="1"/>
    <n v="1"/>
    <s v="SEWER"/>
    <n v="1"/>
    <n v="1"/>
    <n v="5400"/>
    <s v="YES"/>
    <n v="0"/>
    <s v="50A-98"/>
    <s v="Public Water,Public Sewer,Gas"/>
    <s v="SEWER"/>
    <s v="SEWER"/>
    <n v="5400"/>
    <m/>
    <m/>
    <n v="0"/>
    <n v="0"/>
    <n v="3"/>
    <n v="1540"/>
    <n v="2"/>
    <m/>
    <m/>
    <m/>
    <m/>
    <m/>
    <m/>
    <m/>
    <m/>
    <m/>
    <m/>
    <n v="1"/>
    <n v="0"/>
    <n v="1"/>
    <s v="Wareham River West"/>
    <n v="44"/>
  </r>
  <r>
    <s v="54-1018"/>
    <m/>
    <x v="0"/>
    <s v="0 CROMESETT RD  OFF"/>
    <n v="905"/>
    <s v="MASS AUDUBON SOCIETY, INC"/>
    <m/>
    <s v="CHAR ORG  MDL-00"/>
    <s v="54//1018//"/>
    <n v="2.5916100000000002"/>
    <n v="0"/>
    <n v="0"/>
    <n v="0"/>
    <n v="0"/>
    <m/>
    <n v="0"/>
    <n v="0"/>
    <n v="0"/>
    <s v="YES"/>
    <n v="0"/>
    <s v="54-1018"/>
    <m/>
    <m/>
    <m/>
    <n v="0"/>
    <s v="fee simple"/>
    <s v="YES"/>
    <n v="0"/>
    <n v="0"/>
    <n v="0"/>
    <n v="0"/>
    <n v="0"/>
    <m/>
    <m/>
    <m/>
    <m/>
    <m/>
    <m/>
    <m/>
    <m/>
    <m/>
    <m/>
    <n v="1"/>
    <n v="0"/>
    <n v="1"/>
    <s v="Wareham River West"/>
    <n v="44"/>
  </r>
  <r>
    <s v="50A-1007"/>
    <m/>
    <x v="0"/>
    <s v="7 COLUMBIA ST"/>
    <n v="101"/>
    <s v="GIACOMO LLC"/>
    <s v="R30"/>
    <s v="ONE FAMILY"/>
    <s v="50/A/1007//"/>
    <n v="9.6320000000000003E-2"/>
    <n v="0"/>
    <n v="0"/>
    <n v="1"/>
    <n v="1"/>
    <s v="SEWER"/>
    <n v="1"/>
    <n v="1"/>
    <n v="7300"/>
    <s v="YES"/>
    <n v="0"/>
    <s v="50A-1007"/>
    <s v="All Public"/>
    <s v="SEWER"/>
    <s v="SEWER"/>
    <n v="7300"/>
    <m/>
    <m/>
    <n v="0"/>
    <n v="0"/>
    <n v="3"/>
    <n v="990"/>
    <n v="1"/>
    <m/>
    <m/>
    <m/>
    <m/>
    <m/>
    <m/>
    <m/>
    <m/>
    <m/>
    <m/>
    <n v="1"/>
    <n v="0"/>
    <n v="1"/>
    <s v="Wareham River West"/>
    <n v="44"/>
  </r>
  <r>
    <s v="50D-13"/>
    <m/>
    <x v="0"/>
    <s v="10 ROBY ST"/>
    <n v="101"/>
    <s v="DIMASI ANTHONY"/>
    <s v="R30"/>
    <s v="ONE FAMILY"/>
    <s v="50/D/13//"/>
    <n v="0.18590999999999999"/>
    <n v="0"/>
    <n v="0"/>
    <n v="1"/>
    <n v="1"/>
    <s v="SEWER"/>
    <n v="1"/>
    <n v="0"/>
    <n v="0"/>
    <s v="NO_W1"/>
    <n v="0"/>
    <s v="50D-13"/>
    <s v="All Public"/>
    <s v="SEWER"/>
    <s v="SEWER"/>
    <n v="0"/>
    <m/>
    <m/>
    <n v="0"/>
    <n v="0"/>
    <n v="2"/>
    <n v="899"/>
    <n v="1"/>
    <m/>
    <m/>
    <m/>
    <m/>
    <m/>
    <m/>
    <m/>
    <m/>
    <m/>
    <m/>
    <n v="2"/>
    <n v="0"/>
    <n v="1"/>
    <s v="Wareham River West"/>
    <n v="44"/>
  </r>
  <r>
    <s v="50A-148A"/>
    <m/>
    <x v="0"/>
    <s v="2 COLUMBIA ST"/>
    <n v="101"/>
    <s v="GIBLIN PATRICK &amp; DANIEL &amp; KEVIN"/>
    <s v="R30"/>
    <s v="ONE FAMILY"/>
    <s v="50/A/148/A/"/>
    <n v="4.317E-2"/>
    <n v="0"/>
    <n v="0"/>
    <n v="1"/>
    <n v="1"/>
    <s v="SEWER"/>
    <n v="1"/>
    <n v="0"/>
    <n v="0"/>
    <s v="YES"/>
    <n v="0"/>
    <s v="50A-148A"/>
    <s v="Public Water,Public Sewer,Gas"/>
    <s v="SEWER"/>
    <s v="SEWER"/>
    <n v="0"/>
    <m/>
    <m/>
    <n v="0"/>
    <n v="0"/>
    <n v="2"/>
    <n v="616"/>
    <n v="1"/>
    <m/>
    <m/>
    <m/>
    <m/>
    <m/>
    <m/>
    <m/>
    <m/>
    <m/>
    <m/>
    <n v="1"/>
    <n v="0"/>
    <n v="1"/>
    <s v="Wareham River West"/>
    <n v="44"/>
  </r>
  <r>
    <s v="50D-6"/>
    <m/>
    <x v="0"/>
    <s v="15 ROBY ST"/>
    <n v="101"/>
    <s v="MILES PHILIP R"/>
    <s v="R30"/>
    <s v="ONE FAMILY"/>
    <s v="50/D/6//"/>
    <n v="0.36396000000000001"/>
    <n v="0"/>
    <n v="0"/>
    <n v="1"/>
    <n v="1"/>
    <s v="SEWER"/>
    <n v="1"/>
    <n v="1"/>
    <n v="33600"/>
    <s v="YES"/>
    <n v="0"/>
    <s v="50D-6"/>
    <s v="All Public"/>
    <s v="SEWER"/>
    <s v="SEWER"/>
    <n v="33600"/>
    <m/>
    <m/>
    <n v="0"/>
    <n v="0"/>
    <n v="3"/>
    <n v="998"/>
    <n v="1.75"/>
    <m/>
    <m/>
    <m/>
    <m/>
    <m/>
    <m/>
    <m/>
    <m/>
    <m/>
    <m/>
    <n v="3"/>
    <n v="0"/>
    <n v="1"/>
    <s v="Wareham River West"/>
    <n v="44"/>
  </r>
  <r>
    <s v="35-104"/>
    <m/>
    <x v="0"/>
    <s v="26 ALDEN RD"/>
    <n v="101"/>
    <s v="HORTON ROBERT S"/>
    <s v="R30"/>
    <s v="ONE FAMILY"/>
    <s v="35//104//"/>
    <n v="0.29769000000000001"/>
    <n v="1"/>
    <n v="1"/>
    <n v="1"/>
    <n v="1"/>
    <s v="SEPTIC"/>
    <n v="0"/>
    <n v="1"/>
    <n v="7000"/>
    <s v="YES"/>
    <n v="7000"/>
    <s v="35-104"/>
    <s v="Public Water,Gas,Septic"/>
    <s v="SEPTIC"/>
    <s v="SEPTIC"/>
    <n v="7000"/>
    <m/>
    <m/>
    <n v="1"/>
    <n v="1"/>
    <n v="3"/>
    <n v="960"/>
    <n v="1"/>
    <m/>
    <m/>
    <m/>
    <m/>
    <m/>
    <m/>
    <m/>
    <m/>
    <m/>
    <m/>
    <n v="1"/>
    <n v="9.68"/>
    <n v="1"/>
    <s v="Crab Cove"/>
    <n v="46"/>
  </r>
  <r>
    <s v="35-77"/>
    <m/>
    <x v="0"/>
    <s v="42 EDGEWATER WAY"/>
    <n v="101"/>
    <s v="RUEL JOSEPH O"/>
    <s v="R30"/>
    <s v="ONE FAMILY"/>
    <s v="35//77//"/>
    <n v="0.27154"/>
    <n v="1"/>
    <n v="1"/>
    <n v="1"/>
    <n v="1"/>
    <s v="SEPTIC"/>
    <n v="0"/>
    <n v="1"/>
    <n v="7000"/>
    <s v="YES"/>
    <n v="7000"/>
    <s v="35-77"/>
    <s v="Public Sewer,Septic"/>
    <s v="SEPTIC"/>
    <s v="SEPTIC"/>
    <n v="7000"/>
    <m/>
    <m/>
    <n v="1"/>
    <n v="1"/>
    <n v="3"/>
    <n v="1160"/>
    <n v="1"/>
    <m/>
    <m/>
    <m/>
    <m/>
    <m/>
    <m/>
    <m/>
    <m/>
    <m/>
    <m/>
    <n v="1"/>
    <n v="9.68"/>
    <n v="1"/>
    <s v="Crab Cove"/>
    <n v="46"/>
  </r>
  <r>
    <s v="50B-3-12"/>
    <m/>
    <x v="0"/>
    <s v="174 SWIFTS BCH RD"/>
    <n v="101"/>
    <s v="BERANGER STEPHEN TRUSTEE"/>
    <s v="R30"/>
    <s v="ONE FAMILY"/>
    <s v="50/B3/12//"/>
    <n v="0.19192000000000001"/>
    <n v="0"/>
    <n v="0"/>
    <n v="1"/>
    <n v="1"/>
    <s v="SEWER"/>
    <n v="1"/>
    <n v="1"/>
    <n v="5000"/>
    <s v="NO_W1"/>
    <n v="0"/>
    <s v="50B-3-12"/>
    <s v="Public Water,Public Sewer"/>
    <s v="SEWER"/>
    <s v="SEWER"/>
    <n v="5000"/>
    <m/>
    <m/>
    <n v="0"/>
    <n v="0"/>
    <n v="2"/>
    <n v="636"/>
    <n v="1"/>
    <m/>
    <m/>
    <m/>
    <m/>
    <m/>
    <m/>
    <m/>
    <m/>
    <m/>
    <m/>
    <n v="2"/>
    <n v="0"/>
    <n v="1"/>
    <s v="Wareham River West"/>
    <n v="44"/>
  </r>
  <r>
    <s v="50A-50A"/>
    <m/>
    <x v="0"/>
    <s v="173 SWIFTS BCH RD"/>
    <n v="101"/>
    <s v="CHIN ANGELA S"/>
    <s v="R30"/>
    <s v="ONE FAMILY"/>
    <s v="50/A/50/A/"/>
    <n v="6.2770000000000006E-2"/>
    <n v="0"/>
    <n v="0"/>
    <n v="1"/>
    <n v="1"/>
    <s v="SEWER"/>
    <n v="1"/>
    <n v="1"/>
    <n v="5000"/>
    <s v="YES"/>
    <n v="0"/>
    <s v="50A-50A"/>
    <s v="All Public"/>
    <s v="SEWER"/>
    <s v="SEWER"/>
    <n v="5000"/>
    <m/>
    <m/>
    <n v="0"/>
    <n v="0"/>
    <n v="2"/>
    <n v="1026"/>
    <n v="2"/>
    <m/>
    <m/>
    <m/>
    <m/>
    <m/>
    <m/>
    <m/>
    <m/>
    <m/>
    <m/>
    <n v="1"/>
    <n v="0"/>
    <n v="1"/>
    <s v="Wareham River West"/>
    <n v="44"/>
  </r>
  <r>
    <s v="36-2"/>
    <m/>
    <x v="0"/>
    <s v="160 INDIAN NECK RD"/>
    <n v="101"/>
    <s v="WEDGE GREGORY E"/>
    <s v="R60"/>
    <s v="ONE FAMILY"/>
    <s v="36//2//"/>
    <n v="0.35309000000000001"/>
    <n v="1"/>
    <n v="1"/>
    <n v="1"/>
    <n v="1"/>
    <s v="SEPTIC"/>
    <n v="0"/>
    <n v="1"/>
    <n v="7900"/>
    <s v="YES"/>
    <n v="7900"/>
    <s v="36-2"/>
    <s v="Public Water,Septic"/>
    <s v="SEPTIC"/>
    <s v="SEPTIC"/>
    <n v="7900"/>
    <m/>
    <m/>
    <n v="1"/>
    <n v="1"/>
    <n v="4"/>
    <n v="1886"/>
    <n v="1.3"/>
    <m/>
    <m/>
    <m/>
    <m/>
    <m/>
    <m/>
    <m/>
    <m/>
    <m/>
    <m/>
    <n v="1"/>
    <n v="9.68"/>
    <n v="1"/>
    <s v="Crab Cove"/>
    <n v="46"/>
  </r>
  <r>
    <s v="50A-56"/>
    <m/>
    <x v="0"/>
    <s v="9 GALAVOTTI AVE"/>
    <n v="101"/>
    <s v="PACHECO ROSEMARY TRUSTEE"/>
    <s v="R30"/>
    <s v="ONE FAMILY"/>
    <s v="50/A/56//"/>
    <n v="0.20005999999999999"/>
    <n v="0"/>
    <n v="0"/>
    <n v="1"/>
    <n v="1"/>
    <s v="SEWER"/>
    <n v="1"/>
    <n v="1"/>
    <n v="900"/>
    <s v="YES"/>
    <n v="0"/>
    <s v="50A-56"/>
    <s v="All Public"/>
    <s v="SEWER"/>
    <s v="SEWER"/>
    <n v="900"/>
    <m/>
    <m/>
    <n v="0"/>
    <n v="0"/>
    <n v="2"/>
    <n v="560"/>
    <n v="1"/>
    <m/>
    <m/>
    <m/>
    <m/>
    <m/>
    <m/>
    <m/>
    <m/>
    <m/>
    <m/>
    <n v="2"/>
    <n v="0"/>
    <n v="1"/>
    <s v="Wareham River West"/>
    <n v="44"/>
  </r>
  <r>
    <s v="50A-1006"/>
    <m/>
    <x v="0"/>
    <s v="5 COLUMBIA ST"/>
    <n v="101"/>
    <s v="CAPUANO JAMES A"/>
    <s v="R30"/>
    <s v="ONE FAMILY"/>
    <s v="50/A/1006//"/>
    <n v="0.1072"/>
    <n v="0"/>
    <n v="0"/>
    <n v="1"/>
    <n v="1"/>
    <s v="SEWER"/>
    <n v="1"/>
    <n v="1"/>
    <n v="1500"/>
    <s v="NO_W1"/>
    <n v="0"/>
    <s v="50A-1006"/>
    <s v="All Public"/>
    <s v="SEWER"/>
    <s v="SEWER"/>
    <n v="1500"/>
    <m/>
    <m/>
    <n v="0"/>
    <n v="0"/>
    <n v="2"/>
    <n v="510"/>
    <n v="1"/>
    <m/>
    <m/>
    <m/>
    <m/>
    <m/>
    <m/>
    <m/>
    <m/>
    <m/>
    <m/>
    <n v="1"/>
    <n v="0"/>
    <n v="1"/>
    <s v="Wareham River West"/>
    <n v="44"/>
  </r>
  <r>
    <s v="50D-66"/>
    <m/>
    <x v="0"/>
    <s v="5 POND ST"/>
    <n v="101"/>
    <s v="OFFORD LORI J"/>
    <s v="R30"/>
    <s v="ONE FAMILY"/>
    <s v="50/D/66//"/>
    <n v="7.3450000000000001E-2"/>
    <n v="0"/>
    <n v="0"/>
    <n v="1"/>
    <n v="1"/>
    <s v="SEWER"/>
    <n v="1"/>
    <n v="1"/>
    <n v="1100"/>
    <s v="YES"/>
    <n v="0"/>
    <s v="50D-66"/>
    <s v="All Public"/>
    <s v="SEWER"/>
    <s v="SEWER"/>
    <n v="1100"/>
    <m/>
    <m/>
    <n v="0"/>
    <n v="0"/>
    <n v="2"/>
    <n v="900"/>
    <n v="1"/>
    <m/>
    <m/>
    <m/>
    <m/>
    <m/>
    <m/>
    <m/>
    <m/>
    <m/>
    <m/>
    <n v="1"/>
    <n v="0"/>
    <n v="1"/>
    <s v="Wareham River West"/>
    <n v="44"/>
  </r>
  <r>
    <s v="50A-57A"/>
    <m/>
    <x v="0"/>
    <s v="44 BAYVIEW ST"/>
    <n v="101"/>
    <s v="HALL ROLAND L"/>
    <s v="R30"/>
    <s v="ONE FAMILY"/>
    <s v="50/A/57/A/"/>
    <n v="6.7349999999999993E-2"/>
    <n v="0"/>
    <n v="0"/>
    <n v="1"/>
    <n v="1"/>
    <s v="SEWER"/>
    <n v="1"/>
    <n v="1"/>
    <n v="900"/>
    <s v="YES"/>
    <n v="0"/>
    <s v="50A-57A"/>
    <s v="Public Water,Public Sewer,Gas"/>
    <s v="SEWER"/>
    <s v="SEWER"/>
    <n v="900"/>
    <m/>
    <m/>
    <n v="0"/>
    <n v="0"/>
    <n v="2"/>
    <n v="874"/>
    <n v="1.3"/>
    <m/>
    <m/>
    <m/>
    <m/>
    <m/>
    <m/>
    <m/>
    <m/>
    <m/>
    <m/>
    <n v="1"/>
    <n v="0"/>
    <n v="1"/>
    <s v="Wareham River West"/>
    <n v="44"/>
  </r>
  <r>
    <s v="35-118"/>
    <m/>
    <x v="0"/>
    <s v="90 EDGEWATER DR"/>
    <n v="101"/>
    <s v="SOORIAN DONALD A  TRUSTEE OF THE"/>
    <s v="R30"/>
    <s v="ONE FAMILY"/>
    <s v="35//118//"/>
    <n v="0.21506"/>
    <n v="1"/>
    <n v="1"/>
    <n v="1"/>
    <n v="1"/>
    <s v="SEPTIC"/>
    <n v="0"/>
    <n v="1"/>
    <n v="2100"/>
    <s v="YES"/>
    <n v="2100"/>
    <s v="35-118"/>
    <s v="Public Water,Septic"/>
    <s v="SEPTIC"/>
    <s v="SEPTIC"/>
    <n v="2100"/>
    <m/>
    <m/>
    <n v="1"/>
    <n v="1"/>
    <n v="3"/>
    <n v="1488"/>
    <n v="1"/>
    <m/>
    <m/>
    <m/>
    <m/>
    <m/>
    <m/>
    <m/>
    <m/>
    <m/>
    <m/>
    <n v="1"/>
    <n v="9.68"/>
    <n v="1"/>
    <s v="Crab Cove"/>
    <n v="46"/>
  </r>
  <r>
    <s v="35-31"/>
    <m/>
    <x v="0"/>
    <s v="35 EDGEWATER EXTENSION"/>
    <n v="132"/>
    <s v="JOHNSON MARK A"/>
    <s v="R30"/>
    <s v="RES ACLNUD  MDL-00"/>
    <s v="35//31//"/>
    <n v="0.32303999999999999"/>
    <n v="0"/>
    <n v="0"/>
    <n v="0"/>
    <n v="0"/>
    <m/>
    <n v="0"/>
    <n v="0"/>
    <n v="0"/>
    <s v="YES"/>
    <n v="0"/>
    <s v="35-31"/>
    <m/>
    <m/>
    <m/>
    <n v="0"/>
    <m/>
    <m/>
    <n v="0"/>
    <n v="0"/>
    <n v="0"/>
    <n v="0"/>
    <n v="0"/>
    <m/>
    <m/>
    <m/>
    <m/>
    <m/>
    <m/>
    <m/>
    <m/>
    <m/>
    <m/>
    <n v="1"/>
    <n v="0"/>
    <n v="1"/>
    <s v="Crab Cove"/>
    <n v="46"/>
  </r>
  <r>
    <s v="50D-60"/>
    <m/>
    <x v="0"/>
    <s v="8 BEACH ST"/>
    <n v="101"/>
    <s v="FRASSICA JOHN A &amp; ROSALIE M"/>
    <s v="R30"/>
    <s v="ONE FAMILY"/>
    <s v="50/D/60//"/>
    <n v="0.12536"/>
    <n v="0"/>
    <n v="0"/>
    <n v="1"/>
    <n v="1"/>
    <s v="SEWER"/>
    <n v="1"/>
    <n v="1"/>
    <n v="3600"/>
    <s v="YES"/>
    <n v="0"/>
    <s v="50D-60"/>
    <s v="Public Water,Public Sewer"/>
    <s v="SEWER"/>
    <s v="SEWER"/>
    <n v="3600"/>
    <m/>
    <m/>
    <n v="0"/>
    <n v="0"/>
    <n v="2"/>
    <n v="912"/>
    <n v="1.5"/>
    <m/>
    <m/>
    <m/>
    <m/>
    <m/>
    <m/>
    <m/>
    <m/>
    <m/>
    <m/>
    <n v="0"/>
    <n v="0"/>
    <n v="1"/>
    <s v="Wareham River West"/>
    <n v="44"/>
  </r>
  <r>
    <s v="50D-22B"/>
    <m/>
    <x v="0"/>
    <s v="13 BEACH ST"/>
    <n v="101"/>
    <s v="ZALESKI LINDA M&amp;FEENEY CAROL A"/>
    <s v="R30"/>
    <s v="ONE FAMILY"/>
    <s v="50/D/22/B/"/>
    <n v="0.13474"/>
    <n v="0"/>
    <n v="0"/>
    <n v="1"/>
    <n v="1"/>
    <s v="SEWER"/>
    <n v="1"/>
    <n v="0"/>
    <n v="0"/>
    <s v="YES"/>
    <n v="0"/>
    <s v="50D-22B"/>
    <s v="Public Water,Public Sewer"/>
    <s v="SEWER"/>
    <s v="SEWER"/>
    <n v="0"/>
    <m/>
    <m/>
    <n v="0"/>
    <n v="0"/>
    <n v="2"/>
    <n v="794"/>
    <n v="1"/>
    <m/>
    <m/>
    <m/>
    <m/>
    <m/>
    <m/>
    <m/>
    <m/>
    <m/>
    <m/>
    <n v="2"/>
    <n v="0"/>
    <n v="1"/>
    <s v="Wareham River West"/>
    <n v="44"/>
  </r>
  <r>
    <s v="50A-100"/>
    <m/>
    <x v="0"/>
    <s v="41 BAYVIEW ST"/>
    <n v="101"/>
    <s v="CIANO NICHOLAS TRUSTEE"/>
    <s v="R13"/>
    <s v="ONE FAMILY"/>
    <s v="50/A/100//"/>
    <n v="0.12141"/>
    <n v="0"/>
    <n v="0"/>
    <n v="1"/>
    <n v="1"/>
    <s v="SEWER"/>
    <n v="1"/>
    <n v="1"/>
    <n v="2000"/>
    <s v="YES"/>
    <n v="0"/>
    <s v="50A-100"/>
    <s v="Public Water,Public Sewer,Gas"/>
    <s v="SEWER"/>
    <s v="SEWER"/>
    <n v="2000"/>
    <m/>
    <m/>
    <n v="0"/>
    <n v="0"/>
    <n v="2"/>
    <n v="744"/>
    <n v="1"/>
    <m/>
    <m/>
    <m/>
    <m/>
    <m/>
    <m/>
    <m/>
    <m/>
    <m/>
    <m/>
    <n v="1"/>
    <n v="0"/>
    <n v="1"/>
    <s v="Wareham River West"/>
    <n v="44"/>
  </r>
  <r>
    <s v="50A-103A"/>
    <m/>
    <x v="0"/>
    <s v="28 PLEASANT ST"/>
    <n v="101"/>
    <s v="KIRKLAND MABLE C"/>
    <s v="R30"/>
    <s v="ONE FAMILY"/>
    <s v="50/A/103/A/"/>
    <n v="5.8970000000000002E-2"/>
    <n v="0"/>
    <n v="0"/>
    <n v="1"/>
    <n v="1"/>
    <s v="SEWER"/>
    <n v="1"/>
    <n v="1"/>
    <n v="13500"/>
    <s v="YES"/>
    <n v="0"/>
    <s v="50A-103A"/>
    <s v="Public Water,Public Sewer,Gas"/>
    <s v="SEWER"/>
    <s v="SEWER"/>
    <n v="13500"/>
    <m/>
    <m/>
    <n v="0"/>
    <n v="0"/>
    <n v="2"/>
    <n v="902"/>
    <n v="1"/>
    <m/>
    <m/>
    <m/>
    <m/>
    <m/>
    <m/>
    <m/>
    <m/>
    <m/>
    <m/>
    <n v="1"/>
    <n v="0"/>
    <n v="1"/>
    <s v="Wareham River West"/>
    <n v="44"/>
  </r>
  <r>
    <s v="50B-3-13A"/>
    <m/>
    <x v="0"/>
    <s v="172 SWIFTS BCH RD"/>
    <n v="101"/>
    <s v="FRANCIS DONALD P &amp; JANICE E"/>
    <s v="R30"/>
    <s v="ONE FAMILY"/>
    <s v="50/B3/13/A/"/>
    <n v="7.3749999999999996E-2"/>
    <n v="0"/>
    <n v="0"/>
    <n v="1"/>
    <n v="1"/>
    <s v="SEWER"/>
    <n v="1"/>
    <n v="1"/>
    <n v="2900"/>
    <s v="YES"/>
    <n v="0"/>
    <s v="50B-3-13A"/>
    <s v="All Public"/>
    <s v="SEWER"/>
    <s v="SEWER"/>
    <n v="2900"/>
    <m/>
    <m/>
    <n v="0"/>
    <n v="0"/>
    <n v="2"/>
    <n v="792"/>
    <n v="1"/>
    <m/>
    <m/>
    <m/>
    <m/>
    <m/>
    <m/>
    <m/>
    <m/>
    <m/>
    <m/>
    <n v="1"/>
    <n v="0"/>
    <n v="1"/>
    <s v="Wareham River West"/>
    <n v="44"/>
  </r>
  <r>
    <s v="36-H2"/>
    <m/>
    <x v="0"/>
    <s v="24 GLENWOOD CIR"/>
    <n v="101"/>
    <s v="STRAWN ANNE M TRUSTEE"/>
    <s v="R60"/>
    <s v="ONE FAMILY"/>
    <s v="36//H2//"/>
    <n v="0.33793000000000001"/>
    <n v="1"/>
    <n v="1"/>
    <n v="1"/>
    <n v="1"/>
    <s v="SEPTIC"/>
    <n v="0"/>
    <n v="0"/>
    <n v="0"/>
    <s v="YES"/>
    <n v="0"/>
    <s v="36-H2"/>
    <s v="Public Water,Gas,Septic"/>
    <s v="SEPTIC"/>
    <s v="SEPTIC"/>
    <n v="0"/>
    <m/>
    <m/>
    <n v="1"/>
    <n v="1"/>
    <n v="3"/>
    <n v="1783"/>
    <n v="1.75"/>
    <m/>
    <m/>
    <m/>
    <m/>
    <m/>
    <m/>
    <m/>
    <m/>
    <m/>
    <m/>
    <n v="1"/>
    <n v="9.68"/>
    <n v="1"/>
    <s v="Crab Cove"/>
    <n v="46"/>
  </r>
  <r>
    <s v="50D-59"/>
    <m/>
    <x v="0"/>
    <s v="10 BEACH ST"/>
    <n v="132"/>
    <s v="FRASSICA JOHN A &amp; ROSALIE M"/>
    <s v="R30"/>
    <s v="RES ACLNUD  MDL-00"/>
    <s v="50/D/59//"/>
    <n v="7.5139999999999998E-2"/>
    <n v="0"/>
    <n v="0"/>
    <n v="0"/>
    <n v="0"/>
    <m/>
    <n v="0"/>
    <n v="0"/>
    <n v="0"/>
    <s v="YES"/>
    <n v="0"/>
    <s v="50D-59"/>
    <m/>
    <m/>
    <m/>
    <n v="0"/>
    <m/>
    <m/>
    <n v="0"/>
    <n v="0"/>
    <n v="0"/>
    <n v="0"/>
    <n v="0"/>
    <m/>
    <m/>
    <m/>
    <m/>
    <m/>
    <m/>
    <m/>
    <m/>
    <m/>
    <m/>
    <n v="1"/>
    <n v="0"/>
    <n v="1"/>
    <s v="Wareham River West"/>
    <n v="44"/>
  </r>
  <r>
    <s v="50A-55"/>
    <m/>
    <x v="0"/>
    <s v="7 GALAVOTTI AVE"/>
    <n v="101"/>
    <s v="SILVIA DEBORAH M"/>
    <s v="R30"/>
    <s v="ONE FAMILY"/>
    <s v="50/A/55//"/>
    <n v="0.13213"/>
    <n v="0"/>
    <n v="0"/>
    <n v="1"/>
    <n v="1"/>
    <s v="SEWER"/>
    <n v="1"/>
    <n v="1"/>
    <n v="7100"/>
    <s v="YES"/>
    <n v="0"/>
    <s v="50A-55"/>
    <s v="All Public"/>
    <s v="SEWER"/>
    <s v="SEWER"/>
    <n v="7100"/>
    <m/>
    <m/>
    <n v="0"/>
    <n v="0"/>
    <n v="2"/>
    <n v="1096"/>
    <n v="1"/>
    <m/>
    <m/>
    <m/>
    <m/>
    <m/>
    <m/>
    <m/>
    <m/>
    <m/>
    <m/>
    <n v="1"/>
    <n v="0"/>
    <n v="1"/>
    <s v="Wareham River West"/>
    <n v="44"/>
  </r>
  <r>
    <s v="36-H12"/>
    <m/>
    <x v="0"/>
    <s v="7 GLENWOOD CIR"/>
    <n v="132"/>
    <s v="BRALEY RALPH E"/>
    <s v="R60"/>
    <s v="RES ACLNUD  MDL-00"/>
    <s v="36//H12//"/>
    <n v="0.40587000000000001"/>
    <n v="0"/>
    <n v="0"/>
    <n v="0"/>
    <n v="0"/>
    <m/>
    <n v="0"/>
    <n v="0"/>
    <n v="0"/>
    <s v="YES"/>
    <n v="0"/>
    <s v="36-H12"/>
    <m/>
    <m/>
    <m/>
    <n v="0"/>
    <m/>
    <m/>
    <n v="0"/>
    <n v="0"/>
    <n v="0"/>
    <n v="0"/>
    <n v="0"/>
    <m/>
    <m/>
    <m/>
    <m/>
    <m/>
    <m/>
    <m/>
    <m/>
    <m/>
    <m/>
    <n v="1"/>
    <n v="0"/>
    <n v="1"/>
    <s v="Crab Cove"/>
    <n v="46"/>
  </r>
  <r>
    <s v="50A-103B"/>
    <m/>
    <x v="0"/>
    <s v="12 TRINITY LN"/>
    <n v="101"/>
    <s v="SCOPETSKI PAUL F"/>
    <s v="R30"/>
    <s v="ONE FAMILY"/>
    <s v="50/A/103/B/"/>
    <n v="4.811E-2"/>
    <n v="0"/>
    <n v="0"/>
    <n v="1"/>
    <n v="1"/>
    <s v="SEWER"/>
    <n v="1"/>
    <n v="1"/>
    <n v="200"/>
    <s v="YES"/>
    <n v="0"/>
    <s v="50A-103B"/>
    <s v="Public Water,Public Sewer,Gas"/>
    <s v="SEWER"/>
    <s v="SEWER"/>
    <n v="200"/>
    <m/>
    <m/>
    <n v="0"/>
    <n v="0"/>
    <n v="2"/>
    <n v="580"/>
    <n v="1"/>
    <m/>
    <m/>
    <m/>
    <m/>
    <m/>
    <m/>
    <m/>
    <m/>
    <m/>
    <m/>
    <n v="1"/>
    <n v="0"/>
    <n v="1"/>
    <s v="Wareham River West"/>
    <n v="44"/>
  </r>
  <r>
    <s v="35-K"/>
    <m/>
    <x v="0"/>
    <s v="30 EDGEWATER EXTENSION"/>
    <n v="132"/>
    <s v="SHAKRI HOSNEAH TRUSTEE"/>
    <s v="R30"/>
    <s v="RES ACLNUD  MDL-00"/>
    <s v="35///K/"/>
    <n v="0.32313999999999998"/>
    <n v="0"/>
    <n v="0"/>
    <n v="0"/>
    <n v="0"/>
    <m/>
    <n v="0"/>
    <n v="0"/>
    <n v="0"/>
    <s v="YES"/>
    <n v="0"/>
    <s v="35-K"/>
    <m/>
    <m/>
    <m/>
    <n v="0"/>
    <m/>
    <m/>
    <n v="0"/>
    <n v="0"/>
    <n v="0"/>
    <n v="0"/>
    <n v="0"/>
    <m/>
    <m/>
    <m/>
    <m/>
    <m/>
    <m/>
    <m/>
    <m/>
    <m/>
    <m/>
    <n v="1"/>
    <n v="0"/>
    <n v="1"/>
    <s v="Crab Cove"/>
    <n v="46"/>
  </r>
  <r>
    <s v="50A-52B"/>
    <m/>
    <x v="0"/>
    <s v="3 GALAVOTTI AVE"/>
    <n v="101"/>
    <s v="RICARDO MARIA A LIFE ESTATE"/>
    <s v="R30"/>
    <s v="ONE FAMILY"/>
    <s v="50/A/52/B/"/>
    <n v="4.2320000000000003E-2"/>
    <n v="0"/>
    <n v="0"/>
    <n v="1"/>
    <n v="1"/>
    <s v="SEWER"/>
    <n v="1"/>
    <n v="1"/>
    <n v="400"/>
    <s v="YES"/>
    <n v="0"/>
    <s v="50A-52B"/>
    <s v="Public Water,Public Sewer"/>
    <s v="SEWER"/>
    <s v="SEWER"/>
    <n v="400"/>
    <m/>
    <m/>
    <n v="0"/>
    <n v="0"/>
    <n v="2"/>
    <n v="531"/>
    <n v="1"/>
    <m/>
    <m/>
    <m/>
    <m/>
    <m/>
    <m/>
    <m/>
    <m/>
    <m/>
    <m/>
    <n v="1"/>
    <n v="0"/>
    <n v="1"/>
    <s v="Wareham River West"/>
    <n v="44"/>
  </r>
  <r>
    <s v="35-3"/>
    <m/>
    <x v="0"/>
    <s v="93 EDGEWATER DR"/>
    <n v="101"/>
    <s v="HAGLUND ROBERT R"/>
    <s v="R30"/>
    <s v="ONE FAMILY"/>
    <s v="35//3//"/>
    <n v="0.34438000000000002"/>
    <n v="1"/>
    <n v="1"/>
    <n v="1"/>
    <n v="1"/>
    <s v="SEPTIC"/>
    <n v="0"/>
    <n v="1"/>
    <n v="12900"/>
    <s v="YES"/>
    <n v="12900"/>
    <s v="35-3"/>
    <s v="Public Water,Septic"/>
    <s v="SEPTIC"/>
    <s v="SEPTIC"/>
    <n v="12900"/>
    <m/>
    <m/>
    <n v="1"/>
    <n v="1"/>
    <n v="3"/>
    <n v="1380"/>
    <n v="1"/>
    <m/>
    <m/>
    <m/>
    <m/>
    <m/>
    <m/>
    <m/>
    <m/>
    <m/>
    <m/>
    <n v="1"/>
    <n v="9.68"/>
    <n v="1"/>
    <s v="Wareham River South"/>
    <n v="47"/>
  </r>
  <r>
    <s v="50A-1005"/>
    <m/>
    <x v="0"/>
    <s v="3 COLUMBIA ST"/>
    <n v="101"/>
    <s v="SMITH LEO R"/>
    <s v="R30"/>
    <s v="ONE FAMILY"/>
    <s v="50/A/1005//"/>
    <n v="0.14659"/>
    <n v="0"/>
    <n v="0"/>
    <n v="1"/>
    <n v="1"/>
    <s v="SEWER"/>
    <n v="1"/>
    <n v="1"/>
    <n v="700"/>
    <s v="YES"/>
    <n v="0"/>
    <s v="50A-1005"/>
    <s v="All Public"/>
    <s v="SEWER"/>
    <s v="SEWER"/>
    <n v="700"/>
    <m/>
    <m/>
    <n v="0"/>
    <n v="0"/>
    <n v="4"/>
    <n v="1000"/>
    <n v="1"/>
    <m/>
    <m/>
    <m/>
    <m/>
    <m/>
    <m/>
    <m/>
    <m/>
    <m/>
    <m/>
    <n v="1"/>
    <n v="0"/>
    <n v="1"/>
    <s v="Wareham River West"/>
    <n v="44"/>
  </r>
  <r>
    <s v="35-1010"/>
    <m/>
    <x v="0"/>
    <s v="40 EDGEWATER DR"/>
    <n v="905"/>
    <s v="WILDLANDS TRUST OF"/>
    <s v="R30"/>
    <s v="CHAR ORG  MDL-00"/>
    <s v="35//1010//"/>
    <n v="0.97314999999999996"/>
    <n v="0"/>
    <n v="0"/>
    <n v="0"/>
    <n v="0"/>
    <m/>
    <n v="0"/>
    <n v="0"/>
    <n v="0"/>
    <s v="YES"/>
    <n v="0"/>
    <s v="35-1010"/>
    <m/>
    <m/>
    <m/>
    <n v="0"/>
    <s v="fee simple"/>
    <s v="YES"/>
    <n v="0"/>
    <n v="0"/>
    <n v="0"/>
    <n v="0"/>
    <n v="0"/>
    <m/>
    <m/>
    <m/>
    <m/>
    <m/>
    <m/>
    <m/>
    <m/>
    <m/>
    <m/>
    <n v="1"/>
    <n v="0"/>
    <n v="1"/>
    <s v="Crab Cove"/>
    <n v="46"/>
  </r>
  <r>
    <s v="35-B"/>
    <m/>
    <x v="0"/>
    <s v="153 INDIAN NECK RD"/>
    <n v="101"/>
    <s v="SPIELDENNER CHARLOTTE M"/>
    <s v="R30"/>
    <s v="ONE FAMILY"/>
    <s v="35///B/"/>
    <n v="1.0354300000000001"/>
    <n v="1"/>
    <n v="1"/>
    <n v="1"/>
    <n v="1"/>
    <s v="SEPTIC"/>
    <n v="0"/>
    <n v="1"/>
    <n v="17200"/>
    <s v="NO_W1"/>
    <n v="17200"/>
    <s v="35-B"/>
    <s v="Public Water,Gas,Septic"/>
    <s v="SEPTIC"/>
    <s v="SEPTIC"/>
    <n v="17200"/>
    <m/>
    <m/>
    <n v="1"/>
    <n v="1"/>
    <n v="4"/>
    <n v="2284"/>
    <n v="2"/>
    <m/>
    <m/>
    <m/>
    <m/>
    <m/>
    <m/>
    <m/>
    <m/>
    <m/>
    <m/>
    <n v="4"/>
    <n v="9.68"/>
    <n v="1"/>
    <s v="Crab Cove"/>
    <n v="46"/>
  </r>
  <r>
    <s v="50D-11"/>
    <m/>
    <x v="0"/>
    <s v="14 ROBY ST"/>
    <n v="101"/>
    <s v="MILANO SEBASTIAN C"/>
    <s v="R30"/>
    <s v="ONE FAMILY"/>
    <s v="50/D/11//"/>
    <n v="0.18762000000000001"/>
    <n v="0"/>
    <n v="0"/>
    <n v="1"/>
    <n v="1"/>
    <s v="SEWER"/>
    <n v="1"/>
    <n v="1"/>
    <n v="9100"/>
    <s v="NO_W1"/>
    <n v="0"/>
    <s v="50D-11"/>
    <m/>
    <m/>
    <s v="SEWER"/>
    <n v="9100"/>
    <m/>
    <m/>
    <n v="0"/>
    <n v="0"/>
    <n v="3"/>
    <n v="2376"/>
    <n v="2"/>
    <m/>
    <m/>
    <m/>
    <m/>
    <m/>
    <m/>
    <m/>
    <m/>
    <m/>
    <m/>
    <n v="2"/>
    <n v="0"/>
    <n v="1"/>
    <s v="Wareham River West"/>
    <n v="44"/>
  </r>
  <r>
    <s v="50A-54"/>
    <m/>
    <x v="0"/>
    <s v="5 GALAVOTTI AVE"/>
    <n v="101"/>
    <s v="MARTINS NORMA C LIFE ESTATE"/>
    <s v="R30"/>
    <s v="ONE FAMILY"/>
    <s v="50/A/54//"/>
    <n v="0.12590000000000001"/>
    <n v="0"/>
    <n v="0"/>
    <n v="1"/>
    <n v="1"/>
    <s v="SEWER"/>
    <n v="1"/>
    <n v="1"/>
    <n v="900"/>
    <s v="YES"/>
    <n v="0"/>
    <s v="50A-54"/>
    <s v="All Public"/>
    <s v="SEWER"/>
    <s v="SEWER"/>
    <n v="900"/>
    <m/>
    <m/>
    <n v="0"/>
    <n v="0"/>
    <n v="2"/>
    <n v="612"/>
    <n v="1"/>
    <m/>
    <m/>
    <m/>
    <m/>
    <m/>
    <m/>
    <m/>
    <m/>
    <m/>
    <m/>
    <n v="1"/>
    <n v="0"/>
    <n v="1"/>
    <s v="Wareham River West"/>
    <n v="44"/>
  </r>
  <r>
    <s v="50B-3-13B"/>
    <m/>
    <x v="0"/>
    <s v="1 CIRCLE DR"/>
    <n v="101"/>
    <s v="PAPINEAU CHARLES J &amp; PAULA J TR"/>
    <s v="R30"/>
    <s v="ONE FAMILY"/>
    <s v="50/B3/13/B/"/>
    <n v="0.12755"/>
    <n v="0"/>
    <n v="0"/>
    <n v="1"/>
    <n v="1"/>
    <s v="SEWER"/>
    <n v="1"/>
    <n v="1"/>
    <n v="3300"/>
    <s v="NO_W1"/>
    <n v="0"/>
    <s v="50B-3-13B"/>
    <s v="All Public"/>
    <s v="SEWER"/>
    <s v="SEWER"/>
    <n v="3300"/>
    <m/>
    <m/>
    <n v="0"/>
    <n v="0"/>
    <n v="2"/>
    <n v="728"/>
    <n v="1"/>
    <m/>
    <m/>
    <m/>
    <m/>
    <m/>
    <m/>
    <m/>
    <m/>
    <m/>
    <m/>
    <n v="4"/>
    <n v="0"/>
    <n v="1"/>
    <s v="Wareham River West"/>
    <n v="44"/>
  </r>
  <r>
    <s v="50D-24"/>
    <m/>
    <x v="0"/>
    <s v="15 BEACH ST"/>
    <n v="101"/>
    <s v="LAVALLEE JOHN J"/>
    <s v="R30"/>
    <s v="ONE FAMILY"/>
    <s v="50/D/24//"/>
    <n v="8.9819999999999997E-2"/>
    <n v="0"/>
    <n v="0"/>
    <n v="1"/>
    <n v="1"/>
    <s v="SEWER"/>
    <n v="1"/>
    <n v="1"/>
    <n v="1000"/>
    <s v="YES"/>
    <n v="0"/>
    <s v="50D-24"/>
    <s v="All Public"/>
    <s v="SEWER"/>
    <s v="SEWER"/>
    <n v="1000"/>
    <m/>
    <m/>
    <n v="0"/>
    <n v="0"/>
    <n v="2"/>
    <n v="1036"/>
    <n v="1"/>
    <m/>
    <m/>
    <m/>
    <m/>
    <m/>
    <m/>
    <m/>
    <m/>
    <m/>
    <m/>
    <n v="1"/>
    <n v="0"/>
    <n v="1"/>
    <s v="Wareham River West"/>
    <n v="44"/>
  </r>
  <r>
    <s v="50A-102B"/>
    <m/>
    <x v="0"/>
    <s v="10 TRINITY LN"/>
    <n v="101"/>
    <s v="DUVA ROBERT J"/>
    <s v="R30"/>
    <s v="ONE FAMILY"/>
    <s v="50/A/102/B/"/>
    <n v="5.6759999999999998E-2"/>
    <n v="0"/>
    <n v="0"/>
    <n v="1"/>
    <n v="1"/>
    <s v="SEWER"/>
    <n v="1"/>
    <n v="1"/>
    <n v="0"/>
    <s v="YES"/>
    <n v="0"/>
    <s v="50A-102B"/>
    <s v="Public Water,Public Sewer,Gas"/>
    <s v="SEWER"/>
    <s v="SEWER"/>
    <n v="0"/>
    <m/>
    <m/>
    <n v="0"/>
    <n v="0"/>
    <n v="2"/>
    <n v="749"/>
    <n v="1"/>
    <m/>
    <m/>
    <m/>
    <m/>
    <m/>
    <m/>
    <m/>
    <m/>
    <m/>
    <m/>
    <n v="1"/>
    <n v="0"/>
    <n v="1"/>
    <s v="Wareham River West"/>
    <n v="44"/>
  </r>
  <r>
    <s v="50D-112A"/>
    <m/>
    <x v="0"/>
    <s v="4 POND ST"/>
    <n v="101"/>
    <s v="PAPINEAU RICHARD A"/>
    <s v="R30"/>
    <s v="ONE FAMILY"/>
    <s v="50/D/112/A/"/>
    <n v="0.21545"/>
    <n v="0"/>
    <n v="0"/>
    <n v="1"/>
    <n v="1"/>
    <s v="SEWER"/>
    <n v="1"/>
    <n v="1"/>
    <n v="7500"/>
    <s v="YES"/>
    <n v="0"/>
    <s v="50D-112A"/>
    <s v="All Public"/>
    <s v="SEWER"/>
    <s v="SEWER"/>
    <n v="7500"/>
    <m/>
    <m/>
    <n v="0"/>
    <n v="0"/>
    <n v="3"/>
    <n v="1344"/>
    <n v="1"/>
    <m/>
    <m/>
    <m/>
    <m/>
    <m/>
    <m/>
    <m/>
    <m/>
    <m/>
    <m/>
    <n v="1"/>
    <n v="0"/>
    <n v="1"/>
    <s v="Wareham River West"/>
    <n v="44"/>
  </r>
  <r>
    <s v="35-117"/>
    <m/>
    <x v="0"/>
    <s v="88 EDGEWATER DR"/>
    <n v="101"/>
    <s v="TUTEIN BARRY S"/>
    <s v="R30"/>
    <s v="ONE FAMILY"/>
    <s v="35//117//"/>
    <n v="0.22095000000000001"/>
    <n v="1"/>
    <n v="1"/>
    <n v="1"/>
    <n v="1"/>
    <s v="SEPTIC"/>
    <n v="0"/>
    <n v="1"/>
    <n v="4000"/>
    <s v="YES"/>
    <n v="4000"/>
    <s v="35-117"/>
    <s v="Public Water,Septic"/>
    <s v="SEPTIC"/>
    <s v="SEPTIC"/>
    <n v="4000"/>
    <m/>
    <m/>
    <n v="1"/>
    <n v="1"/>
    <n v="3"/>
    <n v="1332"/>
    <n v="1"/>
    <m/>
    <m/>
    <m/>
    <m/>
    <m/>
    <m/>
    <m/>
    <m/>
    <m/>
    <m/>
    <n v="1"/>
    <n v="9.68"/>
    <n v="1"/>
    <s v="Crab Cove"/>
    <n v="46"/>
  </r>
  <r>
    <s v="50A-58"/>
    <m/>
    <x v="0"/>
    <s v="42 BAYVIEW ST"/>
    <n v="101"/>
    <s v="PECK ROY H &amp; MARRON P LIFE EST"/>
    <s v="R30"/>
    <s v="ONE FAMILY"/>
    <s v="50/A/58//"/>
    <n v="0.13006999999999999"/>
    <n v="0"/>
    <n v="0"/>
    <n v="1"/>
    <n v="1"/>
    <s v="SEWER"/>
    <n v="1"/>
    <n v="1"/>
    <n v="3700"/>
    <s v="YES"/>
    <n v="0"/>
    <s v="50A-58"/>
    <s v="Public Water,Public Sewer,Gas"/>
    <s v="SEWER"/>
    <s v="SEWER"/>
    <n v="3700"/>
    <m/>
    <m/>
    <n v="0"/>
    <n v="0"/>
    <n v="2"/>
    <n v="971"/>
    <n v="1"/>
    <m/>
    <m/>
    <m/>
    <m/>
    <m/>
    <m/>
    <m/>
    <m/>
    <m/>
    <m/>
    <n v="1"/>
    <n v="0"/>
    <n v="1"/>
    <s v="Wareham River West"/>
    <n v="44"/>
  </r>
  <r>
    <s v="50D-58"/>
    <m/>
    <x v="0"/>
    <s v="12 BEACH ST"/>
    <n v="101"/>
    <s v="ENOS JOSEPH F"/>
    <s v="R30"/>
    <s v="ONE FAMILY"/>
    <s v="50/D/58//"/>
    <n v="0.1048"/>
    <n v="0"/>
    <n v="0"/>
    <n v="1"/>
    <n v="1"/>
    <s v="SEWER"/>
    <n v="1"/>
    <n v="1"/>
    <n v="2100"/>
    <s v="YES"/>
    <n v="0"/>
    <s v="50D-58"/>
    <s v="Public Water,Public Sewer"/>
    <s v="SEWER"/>
    <s v="SEWER"/>
    <n v="2100"/>
    <m/>
    <m/>
    <n v="0"/>
    <n v="0"/>
    <n v="3"/>
    <n v="1165"/>
    <n v="1.3"/>
    <m/>
    <m/>
    <m/>
    <m/>
    <m/>
    <m/>
    <m/>
    <m/>
    <m/>
    <m/>
    <n v="1"/>
    <n v="0"/>
    <n v="1"/>
    <s v="Wareham River West"/>
    <n v="44"/>
  </r>
  <r>
    <s v="35-4"/>
    <m/>
    <x v="0"/>
    <s v="91 EDGEWATER DR"/>
    <n v="101"/>
    <s v="SIGNORE AUGUSTINE M"/>
    <s v="R30"/>
    <s v="ONE FAMILY"/>
    <s v="35//4//"/>
    <n v="0.25029000000000001"/>
    <n v="1"/>
    <n v="1"/>
    <n v="1"/>
    <n v="1"/>
    <s v="SEPTIC"/>
    <n v="0"/>
    <n v="1"/>
    <n v="1100"/>
    <s v="YES"/>
    <n v="1100"/>
    <s v="35-4"/>
    <s v="Public Water,Gas,Septic"/>
    <s v="SEPTIC"/>
    <s v="SEPTIC"/>
    <n v="1100"/>
    <m/>
    <m/>
    <n v="1"/>
    <n v="1"/>
    <n v="3"/>
    <n v="864"/>
    <n v="1"/>
    <m/>
    <m/>
    <m/>
    <m/>
    <m/>
    <m/>
    <m/>
    <m/>
    <m/>
    <m/>
    <n v="1"/>
    <n v="9.68"/>
    <n v="1"/>
    <s v="Crab Cove"/>
    <n v="46"/>
  </r>
  <r>
    <s v="50A-102A"/>
    <m/>
    <x v="0"/>
    <s v="39 BAYVIEW ST"/>
    <n v="101"/>
    <s v="MAZZOLA GERARDO"/>
    <s v="R13"/>
    <s v="ONE FAMILY"/>
    <s v="50/A/102/A/"/>
    <n v="6.2350000000000003E-2"/>
    <n v="0"/>
    <n v="0"/>
    <n v="1"/>
    <n v="1"/>
    <s v="SEWER"/>
    <n v="1"/>
    <n v="1"/>
    <n v="0"/>
    <s v="YES"/>
    <n v="0"/>
    <s v="50A-102A"/>
    <s v="Public Water,Public Sewer"/>
    <s v="SEWER"/>
    <s v="SEWER"/>
    <n v="0"/>
    <m/>
    <m/>
    <n v="0"/>
    <n v="0"/>
    <n v="2"/>
    <n v="744"/>
    <n v="1"/>
    <m/>
    <m/>
    <m/>
    <m/>
    <m/>
    <m/>
    <m/>
    <m/>
    <m/>
    <m/>
    <n v="1"/>
    <n v="0"/>
    <n v="1"/>
    <s v="Wareham River West"/>
    <n v="44"/>
  </r>
  <r>
    <s v="50A-1004"/>
    <m/>
    <x v="0"/>
    <s v="1 COLUMBIA ST"/>
    <n v="101"/>
    <s v="FRAZIER WILLIAM H &amp; SUSAN D"/>
    <s v="R30"/>
    <s v="ONE FAMILY"/>
    <s v="50/A/1004//"/>
    <n v="6.2010000000000003E-2"/>
    <n v="0"/>
    <n v="0"/>
    <n v="1"/>
    <n v="1"/>
    <s v="SEWER"/>
    <n v="1"/>
    <n v="1"/>
    <n v="2300"/>
    <s v="YES"/>
    <n v="0"/>
    <s v="50A-1004"/>
    <s v="All Public"/>
    <s v="SEWER"/>
    <s v="SEWER"/>
    <n v="2300"/>
    <m/>
    <m/>
    <n v="0"/>
    <n v="0"/>
    <n v="2"/>
    <n v="816"/>
    <n v="1"/>
    <m/>
    <m/>
    <m/>
    <m/>
    <m/>
    <m/>
    <m/>
    <m/>
    <m/>
    <m/>
    <n v="1"/>
    <n v="0"/>
    <n v="1"/>
    <s v="Wareham River West"/>
    <n v="44"/>
  </r>
  <r>
    <s v="36-H14"/>
    <m/>
    <x v="0"/>
    <s v="5 GLENWOOD CIR"/>
    <n v="101"/>
    <s v="JACKSON ROBERT E"/>
    <s v="R60"/>
    <s v="ONE FAMILY"/>
    <s v="36//H14//"/>
    <n v="0.50087000000000004"/>
    <n v="1"/>
    <n v="1"/>
    <n v="1"/>
    <n v="1"/>
    <s v="SEPTIC"/>
    <n v="0"/>
    <n v="1"/>
    <n v="16800"/>
    <s v="YES"/>
    <n v="16800"/>
    <s v="36-H14"/>
    <s v="Public Water,Septic"/>
    <s v="SEPTIC"/>
    <s v="SEPTIC"/>
    <n v="16800"/>
    <m/>
    <m/>
    <n v="1"/>
    <n v="1"/>
    <n v="5"/>
    <n v="2208"/>
    <n v="2"/>
    <m/>
    <m/>
    <m/>
    <m/>
    <m/>
    <m/>
    <m/>
    <m/>
    <m/>
    <m/>
    <n v="1"/>
    <n v="9.68"/>
    <n v="1"/>
    <s v="Crab Cove"/>
    <n v="46"/>
  </r>
  <r>
    <s v="50A-53"/>
    <m/>
    <x v="0"/>
    <s v="169 SWIFTS BCH RD"/>
    <n v="340"/>
    <s v="PETRUCCI ANTHONY J"/>
    <s v="R30"/>
    <s v="OFFICE BLD  MDL-94"/>
    <s v="50/A/53//"/>
    <n v="0.21725"/>
    <n v="0"/>
    <n v="0"/>
    <n v="1"/>
    <n v="1"/>
    <s v="SEWER"/>
    <n v="1"/>
    <n v="1"/>
    <n v="0"/>
    <s v="NO_W1"/>
    <n v="0"/>
    <s v="50A-53"/>
    <s v="All Public"/>
    <s v="SEWER"/>
    <s v="SEWER"/>
    <n v="0"/>
    <m/>
    <m/>
    <n v="0"/>
    <n v="0"/>
    <n v="0"/>
    <n v="720"/>
    <n v="1"/>
    <m/>
    <m/>
    <m/>
    <m/>
    <m/>
    <m/>
    <m/>
    <m/>
    <m/>
    <m/>
    <n v="2"/>
    <n v="0"/>
    <n v="1"/>
    <s v="Wareham River West"/>
    <n v="44"/>
  </r>
  <r>
    <s v="36-S1"/>
    <m/>
    <x v="0"/>
    <s v="2 SPRINKLER LN"/>
    <n v="101"/>
    <s v="REIDY PAUL F"/>
    <s v="R60"/>
    <s v="ONE FAMILY"/>
    <s v="36//S1//"/>
    <n v="1.13439"/>
    <n v="1"/>
    <n v="1"/>
    <n v="1"/>
    <n v="1"/>
    <s v="SEPTIC"/>
    <n v="0"/>
    <n v="0"/>
    <n v="0"/>
    <s v="YES"/>
    <n v="0"/>
    <s v="36-S1"/>
    <m/>
    <m/>
    <s v="SEPTIC"/>
    <n v="0"/>
    <m/>
    <m/>
    <n v="1"/>
    <n v="1"/>
    <n v="2"/>
    <n v="1960"/>
    <n v="1.5"/>
    <m/>
    <m/>
    <m/>
    <m/>
    <m/>
    <m/>
    <m/>
    <m/>
    <m/>
    <m/>
    <n v="1"/>
    <n v="9.68"/>
    <n v="1"/>
    <s v="Crab Cove"/>
    <n v="46"/>
  </r>
  <r>
    <s v="50A-105"/>
    <m/>
    <x v="0"/>
    <s v="13 TRINITY LN"/>
    <n v="101"/>
    <s v="BETTENCOURT EUTIMIA"/>
    <s v="R30"/>
    <s v="ONE FAMILY"/>
    <s v="50/A/105//"/>
    <n v="0.13425999999999999"/>
    <n v="0"/>
    <n v="0"/>
    <n v="1"/>
    <n v="1"/>
    <s v="SEWER"/>
    <n v="1"/>
    <n v="1"/>
    <n v="5100"/>
    <s v="YES"/>
    <n v="0"/>
    <s v="50A-105"/>
    <s v="Public Water,Public Sewer,Gas"/>
    <s v="SEWER"/>
    <s v="SEWER"/>
    <n v="5100"/>
    <m/>
    <m/>
    <n v="0"/>
    <n v="0"/>
    <n v="2"/>
    <n v="558"/>
    <n v="1"/>
    <m/>
    <m/>
    <m/>
    <m/>
    <m/>
    <m/>
    <m/>
    <m/>
    <m/>
    <m/>
    <n v="1"/>
    <n v="0"/>
    <n v="1"/>
    <s v="Wareham River West"/>
    <n v="44"/>
  </r>
  <r>
    <s v="50A-1003"/>
    <m/>
    <x v="0"/>
    <s v="25 PLEASANT ST"/>
    <n v="101"/>
    <s v="BENJAMINSEN FRANK JR"/>
    <s v="R30"/>
    <s v="ONE FAMILY"/>
    <s v="50/A/1003//"/>
    <n v="7.8310000000000005E-2"/>
    <n v="0"/>
    <n v="0"/>
    <n v="1"/>
    <n v="1"/>
    <s v="SEWER"/>
    <n v="1"/>
    <n v="1"/>
    <n v="6800"/>
    <s v="YES"/>
    <n v="0"/>
    <s v="50A-1003"/>
    <s v="All Public"/>
    <s v="SEWER"/>
    <s v="SEWER"/>
    <n v="6800"/>
    <m/>
    <m/>
    <n v="0"/>
    <n v="0"/>
    <n v="2"/>
    <n v="866"/>
    <n v="1"/>
    <m/>
    <m/>
    <m/>
    <m/>
    <m/>
    <m/>
    <m/>
    <m/>
    <m/>
    <m/>
    <n v="1"/>
    <n v="0"/>
    <n v="1"/>
    <s v="Wareham River West"/>
    <n v="44"/>
  </r>
  <r>
    <s v="50A-59A"/>
    <m/>
    <x v="0"/>
    <s v="40 BAYVIEW ST"/>
    <n v="101"/>
    <s v="SPINGEL OLGA R LIFE ESTATE"/>
    <s v="R30"/>
    <s v="ONE FAMILY"/>
    <s v="50/A/59/A/"/>
    <n v="7.2749999999999995E-2"/>
    <n v="0"/>
    <n v="0"/>
    <n v="1"/>
    <n v="1"/>
    <s v="SEWER"/>
    <n v="1"/>
    <n v="1"/>
    <n v="0"/>
    <s v="YES"/>
    <n v="0"/>
    <s v="50A-59A"/>
    <s v="Public Water,Public Sewer,Gas"/>
    <s v="SEWER"/>
    <s v="SEWER"/>
    <n v="0"/>
    <m/>
    <m/>
    <n v="0"/>
    <n v="0"/>
    <n v="4"/>
    <n v="704"/>
    <n v="1.75"/>
    <m/>
    <m/>
    <m/>
    <m/>
    <m/>
    <m/>
    <m/>
    <m/>
    <m/>
    <m/>
    <n v="1"/>
    <n v="0"/>
    <n v="1"/>
    <s v="Wareham River West"/>
    <n v="44"/>
  </r>
  <r>
    <s v="35-30"/>
    <m/>
    <x v="0"/>
    <s v="37 EDGEWATER WAY"/>
    <n v="101"/>
    <s v="JOHNSON MARK A"/>
    <s v="R30"/>
    <s v="ONE FAMILY"/>
    <s v="35//30//"/>
    <n v="0.29576000000000002"/>
    <n v="1"/>
    <n v="1"/>
    <n v="1"/>
    <n v="1"/>
    <s v="SEPTIC"/>
    <n v="0"/>
    <n v="1"/>
    <n v="14100"/>
    <s v="YES"/>
    <n v="14100"/>
    <s v="35-30"/>
    <s v="Public Water,Gas,Septic"/>
    <s v="SEPTIC"/>
    <s v="SEPTIC"/>
    <n v="14100"/>
    <m/>
    <m/>
    <n v="1"/>
    <n v="1"/>
    <n v="3"/>
    <n v="1842"/>
    <n v="1.75"/>
    <m/>
    <m/>
    <m/>
    <m/>
    <m/>
    <m/>
    <m/>
    <m/>
    <m/>
    <m/>
    <n v="1"/>
    <n v="9.68"/>
    <n v="1"/>
    <s v="Crab Cove"/>
    <n v="46"/>
  </r>
  <r>
    <s v="50D-57"/>
    <m/>
    <x v="0"/>
    <s v="14 BEACH ST"/>
    <n v="132"/>
    <s v="ELICONE JOHN F &amp; ELEANOR M TR"/>
    <s v="R30"/>
    <s v="RES ACLNUD  MDL-00"/>
    <s v="50/D/57//"/>
    <n v="9.3350000000000002E-2"/>
    <n v="0"/>
    <n v="0"/>
    <n v="0"/>
    <n v="0"/>
    <m/>
    <n v="0"/>
    <n v="0"/>
    <n v="0"/>
    <s v="YES"/>
    <n v="0"/>
    <s v="50D-57"/>
    <m/>
    <m/>
    <m/>
    <n v="0"/>
    <m/>
    <m/>
    <n v="0"/>
    <n v="0"/>
    <n v="0"/>
    <n v="0"/>
    <n v="0"/>
    <m/>
    <m/>
    <m/>
    <m/>
    <m/>
    <m/>
    <m/>
    <m/>
    <m/>
    <m/>
    <n v="1"/>
    <n v="0"/>
    <n v="1"/>
    <s v="Wareham River West"/>
    <n v="44"/>
  </r>
  <r>
    <s v="35-68"/>
    <m/>
    <x v="0"/>
    <s v="54 EDGEWATER DR"/>
    <n v="101"/>
    <s v="DICKINSON DAVID W"/>
    <s v="R30"/>
    <s v="ONE FAMILY"/>
    <s v="35//68//"/>
    <n v="0.56889999999999996"/>
    <n v="1"/>
    <n v="1"/>
    <n v="1"/>
    <n v="1"/>
    <s v="SEPTIC"/>
    <n v="0"/>
    <n v="0"/>
    <n v="0"/>
    <s v="YES"/>
    <n v="0"/>
    <s v="35-68"/>
    <s v="Public Water,Septic"/>
    <s v="SEPTIC"/>
    <s v="SEPTIC"/>
    <n v="0"/>
    <m/>
    <m/>
    <n v="1"/>
    <n v="1"/>
    <n v="3"/>
    <n v="1620"/>
    <n v="1"/>
    <m/>
    <m/>
    <m/>
    <m/>
    <m/>
    <m/>
    <m/>
    <m/>
    <m/>
    <m/>
    <n v="1"/>
    <n v="9.68"/>
    <n v="1"/>
    <s v="Crab Cove"/>
    <n v="46"/>
  </r>
  <r>
    <s v="50D-111"/>
    <m/>
    <x v="0"/>
    <s v="5 FAIRBANKS ST"/>
    <n v="903"/>
    <s v="TOWN OF WAREHAM"/>
    <s v="R30"/>
    <s v="TAX POSS  MDL-00"/>
    <s v="50/D/111//"/>
    <n v="0.11982"/>
    <n v="0"/>
    <n v="0"/>
    <n v="0"/>
    <n v="0"/>
    <m/>
    <n v="0"/>
    <n v="0"/>
    <n v="0"/>
    <s v="YES"/>
    <n v="0"/>
    <s v="50D-111"/>
    <m/>
    <m/>
    <m/>
    <n v="0"/>
    <m/>
    <m/>
    <n v="0"/>
    <n v="0"/>
    <n v="0"/>
    <n v="0"/>
    <n v="0"/>
    <m/>
    <m/>
    <m/>
    <m/>
    <m/>
    <m/>
    <m/>
    <m/>
    <m/>
    <m/>
    <n v="1"/>
    <n v="0"/>
    <n v="1"/>
    <s v="Wareham River West"/>
    <n v="44"/>
  </r>
  <r>
    <s v="50B-3-15"/>
    <m/>
    <x v="0"/>
    <s v="168 SWIFTS BCH RD"/>
    <n v="101"/>
    <s v="DEMEO THOMAS E SR"/>
    <s v="R30"/>
    <s v="ONE FAMILY"/>
    <s v="50/B3/15//"/>
    <n v="0.18497"/>
    <n v="0"/>
    <n v="0"/>
    <n v="1"/>
    <n v="1"/>
    <s v="SEWER"/>
    <n v="1"/>
    <n v="0"/>
    <n v="0"/>
    <s v="NO_W1"/>
    <n v="0"/>
    <s v="50B-3-15"/>
    <s v="Public Water,Public Sewer"/>
    <s v="SEWER"/>
    <s v="SEWER"/>
    <n v="0"/>
    <m/>
    <m/>
    <n v="0"/>
    <n v="0"/>
    <n v="2"/>
    <n v="1144"/>
    <n v="1"/>
    <m/>
    <m/>
    <m/>
    <m/>
    <m/>
    <m/>
    <m/>
    <m/>
    <m/>
    <m/>
    <n v="2"/>
    <n v="0"/>
    <n v="1"/>
    <s v="Wareham River West"/>
    <n v="44"/>
  </r>
  <r>
    <s v="50C-2-1"/>
    <m/>
    <x v="0"/>
    <s v="5 CIRCLE DR"/>
    <n v="903"/>
    <s v="TOWN OF WAREHAM"/>
    <s v="R30"/>
    <s v="MUNICIPAL  MDL-00"/>
    <s v="50/C2/1//"/>
    <n v="3.483E-2"/>
    <n v="0"/>
    <n v="0"/>
    <n v="0"/>
    <n v="0"/>
    <m/>
    <n v="0"/>
    <n v="0"/>
    <n v="0"/>
    <s v="YES"/>
    <n v="0"/>
    <s v="50C-2-1"/>
    <m/>
    <m/>
    <m/>
    <n v="0"/>
    <m/>
    <m/>
    <n v="0"/>
    <n v="0"/>
    <n v="0"/>
    <n v="0"/>
    <n v="0"/>
    <m/>
    <m/>
    <m/>
    <m/>
    <m/>
    <m/>
    <m/>
    <m/>
    <m/>
    <m/>
    <n v="1"/>
    <n v="0"/>
    <n v="1"/>
    <s v="Wareham River West"/>
    <n v="44"/>
  </r>
  <r>
    <s v="50A-60"/>
    <m/>
    <x v="0"/>
    <s v="6 TRINITY LN"/>
    <n v="101"/>
    <s v="SCHNEIDER GEORGE W"/>
    <s v="R30"/>
    <s v="ONE FAMILY"/>
    <s v="50/A/60//"/>
    <n v="0.12576999999999999"/>
    <n v="0"/>
    <n v="0"/>
    <n v="1"/>
    <n v="1"/>
    <s v="SEWER"/>
    <n v="1"/>
    <n v="1"/>
    <n v="400"/>
    <s v="YES"/>
    <n v="0"/>
    <s v="50A-60"/>
    <s v="Public Water,Public Sewer,Gas"/>
    <s v="SEWER"/>
    <s v="SEWER"/>
    <n v="400"/>
    <m/>
    <m/>
    <n v="0"/>
    <n v="0"/>
    <n v="2"/>
    <n v="656"/>
    <n v="1"/>
    <m/>
    <m/>
    <m/>
    <m/>
    <m/>
    <m/>
    <m/>
    <m/>
    <m/>
    <m/>
    <n v="1"/>
    <n v="0"/>
    <n v="1"/>
    <s v="Wareham River West"/>
    <n v="44"/>
  </r>
  <r>
    <s v="50A-59B"/>
    <m/>
    <x v="0"/>
    <s v="8 TRINITY LN"/>
    <n v="101"/>
    <s v="LEITE PATRICIA A"/>
    <s v="R30"/>
    <s v="ONE FAMILY"/>
    <s v="50/A/59/B/"/>
    <n v="6.7780000000000007E-2"/>
    <n v="0"/>
    <n v="0"/>
    <n v="1"/>
    <n v="1"/>
    <s v="SEWER"/>
    <n v="0"/>
    <n v="1"/>
    <n v="0"/>
    <s v="YES"/>
    <n v="0"/>
    <s v="50A-59B"/>
    <s v="Public Water,Public Sewer,Gas"/>
    <s v="SEWER"/>
    <s v="SEWER"/>
    <n v="0"/>
    <m/>
    <m/>
    <n v="0"/>
    <n v="0"/>
    <n v="1"/>
    <n v="362"/>
    <n v="1"/>
    <m/>
    <m/>
    <m/>
    <m/>
    <m/>
    <m/>
    <m/>
    <m/>
    <m/>
    <m/>
    <n v="1"/>
    <n v="0"/>
    <n v="1"/>
    <s v="Wareham River West"/>
    <n v="44"/>
  </r>
  <r>
    <s v="35-116"/>
    <m/>
    <x v="0"/>
    <s v="86 EDGEWATER DR"/>
    <n v="101"/>
    <s v="DIBIASE GIRO &amp; ELIZABETH"/>
    <s v="R30"/>
    <s v="ONE FAMILY"/>
    <s v="35//116//"/>
    <n v="0.28982000000000002"/>
    <n v="1"/>
    <n v="1"/>
    <n v="1"/>
    <n v="1"/>
    <s v="SEPTIC"/>
    <n v="0"/>
    <n v="1"/>
    <n v="4100"/>
    <s v="YES"/>
    <n v="4100"/>
    <s v="35-116"/>
    <s v="Public Water,Gas,Septic"/>
    <s v="SEPTIC"/>
    <s v="SEPTIC"/>
    <n v="4100"/>
    <m/>
    <m/>
    <n v="1"/>
    <n v="1"/>
    <n v="3"/>
    <n v="1800"/>
    <n v="2"/>
    <m/>
    <m/>
    <m/>
    <m/>
    <m/>
    <m/>
    <m/>
    <m/>
    <m/>
    <m/>
    <n v="1"/>
    <n v="9.68"/>
    <n v="1"/>
    <s v="Crab Cove"/>
    <n v="46"/>
  </r>
  <r>
    <s v="35-5"/>
    <m/>
    <x v="0"/>
    <s v="89 EDGEWATER DR"/>
    <n v="101"/>
    <s v="SIGNORE AUGUSTINE &amp; ISABELLE V"/>
    <s v="R30"/>
    <s v="ONE FAMILY"/>
    <s v="35//5//"/>
    <n v="0.25119000000000002"/>
    <n v="1"/>
    <n v="1"/>
    <n v="1"/>
    <n v="1"/>
    <s v="SEPTIC"/>
    <n v="0"/>
    <n v="1"/>
    <n v="9300"/>
    <s v="YES"/>
    <n v="9300"/>
    <s v="35-5"/>
    <s v="Public Water,Septic"/>
    <s v="SEPTIC"/>
    <s v="SEPTIC"/>
    <n v="9300"/>
    <m/>
    <m/>
    <n v="1"/>
    <n v="1"/>
    <n v="3"/>
    <n v="1094"/>
    <n v="1.75"/>
    <m/>
    <m/>
    <m/>
    <m/>
    <m/>
    <m/>
    <m/>
    <m/>
    <m/>
    <m/>
    <n v="1"/>
    <n v="9.68"/>
    <n v="1"/>
    <s v="Crab Cove"/>
    <n v="46"/>
  </r>
  <r>
    <s v="50C-2-26"/>
    <m/>
    <x v="0"/>
    <s v="2 CIRCLE DR"/>
    <n v="101"/>
    <s v="HAIGH DONNA M"/>
    <s v="R30"/>
    <s v="ONE FAMILY"/>
    <s v="50/C2/26//"/>
    <n v="8.4370000000000001E-2"/>
    <n v="0"/>
    <n v="0"/>
    <n v="1"/>
    <n v="1"/>
    <s v="SEWER"/>
    <n v="1"/>
    <n v="1"/>
    <n v="7300"/>
    <s v="YES"/>
    <n v="0"/>
    <s v="50C-2-26"/>
    <s v="All Public"/>
    <s v="SEWER"/>
    <s v="SEWER"/>
    <n v="7300"/>
    <m/>
    <m/>
    <n v="0"/>
    <n v="0"/>
    <n v="2"/>
    <n v="462"/>
    <n v="1"/>
    <m/>
    <m/>
    <m/>
    <m/>
    <m/>
    <m/>
    <m/>
    <m/>
    <m/>
    <m/>
    <n v="1"/>
    <n v="0"/>
    <n v="1"/>
    <s v="Wareham River West"/>
    <n v="44"/>
  </r>
  <r>
    <s v="50C-2-27"/>
    <m/>
    <x v="0"/>
    <s v="0 CIRCLE DR"/>
    <n v="132"/>
    <s v="UNDERWOOD CHRISTOPHER J ET AL"/>
    <s v="R30"/>
    <s v="RES ACLNUD  MDL-00"/>
    <s v="50/C2/27//"/>
    <n v="8.4830000000000003E-2"/>
    <n v="0"/>
    <n v="0"/>
    <n v="0"/>
    <n v="0"/>
    <m/>
    <n v="0"/>
    <n v="0"/>
    <n v="0"/>
    <s v="YES"/>
    <n v="0"/>
    <s v="50C-2-27"/>
    <m/>
    <m/>
    <m/>
    <n v="0"/>
    <m/>
    <m/>
    <n v="0"/>
    <n v="0"/>
    <n v="0"/>
    <n v="0"/>
    <n v="0"/>
    <m/>
    <m/>
    <m/>
    <m/>
    <m/>
    <m/>
    <m/>
    <m/>
    <m/>
    <m/>
    <n v="2"/>
    <n v="0"/>
    <n v="1"/>
    <s v="Wareham River West"/>
    <n v="44"/>
  </r>
  <r>
    <s v="35-32"/>
    <m/>
    <x v="0"/>
    <s v="27 EDGEWATER DR EXTENSION"/>
    <n v="101"/>
    <s v="STAMATIOU ERASMIA LIFE ESTATE"/>
    <s v="R30"/>
    <s v="ONE FAMILY"/>
    <s v="35//32//"/>
    <n v="0.96425000000000005"/>
    <n v="1"/>
    <n v="1"/>
    <n v="1"/>
    <n v="1"/>
    <s v="SEPTIC"/>
    <n v="0"/>
    <n v="0"/>
    <n v="0"/>
    <s v="YES"/>
    <n v="0"/>
    <s v="35-32"/>
    <s v="Public Water,Septic"/>
    <s v="SEPTIC"/>
    <s v="SEPTIC"/>
    <n v="0"/>
    <m/>
    <m/>
    <n v="1"/>
    <n v="1"/>
    <n v="3"/>
    <n v="1300"/>
    <n v="1"/>
    <m/>
    <m/>
    <m/>
    <m/>
    <m/>
    <m/>
    <m/>
    <m/>
    <m/>
    <m/>
    <n v="3"/>
    <n v="9.68"/>
    <n v="1"/>
    <s v="Crab Cove"/>
    <n v="46"/>
  </r>
  <r>
    <s v="54-S19"/>
    <m/>
    <x v="0"/>
    <s v="101 CROMESETT RD"/>
    <n v="101"/>
    <s v="SANTIAGO BRUCE"/>
    <s v="MR30"/>
    <s v="ONE FAMILY"/>
    <s v="54//S19//"/>
    <n v="0.95955999999999997"/>
    <n v="1"/>
    <n v="1"/>
    <n v="1"/>
    <n v="1"/>
    <s v="SEPTIC"/>
    <n v="0"/>
    <n v="1"/>
    <n v="3300"/>
    <s v="YES"/>
    <n v="3300"/>
    <s v="54-S19"/>
    <s v="Public Water,Septic"/>
    <s v="SEPTIC"/>
    <s v="SEPTIC"/>
    <n v="3300"/>
    <m/>
    <m/>
    <n v="1"/>
    <n v="1"/>
    <n v="3"/>
    <n v="1130"/>
    <n v="1"/>
    <m/>
    <m/>
    <m/>
    <m/>
    <m/>
    <m/>
    <m/>
    <m/>
    <m/>
    <m/>
    <n v="1"/>
    <n v="9.68"/>
    <n v="1"/>
    <s v="Wareham River West"/>
    <n v="44"/>
  </r>
  <r>
    <s v="35-100"/>
    <m/>
    <x v="0"/>
    <s v="23 ALDEN RD"/>
    <n v="101"/>
    <s v="HAYWARD ELAINE M"/>
    <s v="R30"/>
    <s v="ONE FAMILY"/>
    <s v="35//100//"/>
    <n v="0.20569000000000001"/>
    <n v="1"/>
    <n v="1"/>
    <n v="1"/>
    <n v="1"/>
    <s v="SEPTIC"/>
    <n v="0"/>
    <n v="1"/>
    <n v="5100"/>
    <s v="YES"/>
    <n v="5100"/>
    <s v="35-100"/>
    <s v="Public Water,Septic"/>
    <s v="SEPTIC"/>
    <s v="SEPTIC"/>
    <n v="5100"/>
    <m/>
    <m/>
    <n v="1"/>
    <n v="1"/>
    <n v="3"/>
    <n v="1552"/>
    <n v="1"/>
    <m/>
    <m/>
    <m/>
    <m/>
    <m/>
    <m/>
    <m/>
    <m/>
    <m/>
    <m/>
    <n v="1"/>
    <n v="9.68"/>
    <n v="1"/>
    <s v="Crab Cove"/>
    <n v="46"/>
  </r>
  <r>
    <s v="35-26"/>
    <m/>
    <x v="0"/>
    <s v="47 EDGEWATER WAY"/>
    <n v="101"/>
    <s v="HOULIHAN WILLIAM F III"/>
    <s v="R30"/>
    <s v="ONE FAMILY"/>
    <s v="35//26//"/>
    <n v="0.59197"/>
    <n v="1"/>
    <n v="1"/>
    <n v="1"/>
    <n v="1"/>
    <s v="SEPTIC"/>
    <n v="0"/>
    <n v="1"/>
    <n v="20200"/>
    <s v="NO_W1"/>
    <n v="20200"/>
    <s v="35-26"/>
    <s v="Public Water,Gas,Septic"/>
    <s v="SEPTIC"/>
    <s v="SEPTIC"/>
    <n v="20200"/>
    <m/>
    <m/>
    <n v="1"/>
    <n v="1"/>
    <n v="2"/>
    <n v="1172"/>
    <n v="1"/>
    <m/>
    <m/>
    <m/>
    <m/>
    <m/>
    <m/>
    <m/>
    <m/>
    <m/>
    <m/>
    <n v="2"/>
    <n v="9.68"/>
    <n v="1"/>
    <s v="Crab Cove"/>
    <n v="46"/>
  </r>
  <r>
    <s v="50A-104"/>
    <m/>
    <x v="0"/>
    <s v="37 BAYVIEW ST"/>
    <n v="101"/>
    <s v="STEVENS WILLIAM J"/>
    <s v="R13"/>
    <s v="ONE FAMILY"/>
    <s v="50/A/104//"/>
    <n v="0.12504999999999999"/>
    <n v="0"/>
    <n v="0"/>
    <n v="1"/>
    <n v="1"/>
    <s v="SEWER"/>
    <n v="1"/>
    <n v="1"/>
    <n v="10100"/>
    <s v="YES"/>
    <n v="0"/>
    <s v="50A-104"/>
    <s v="Public Water,Public Sewer,Gas"/>
    <s v="SEWER"/>
    <s v="SEWER"/>
    <n v="10100"/>
    <m/>
    <m/>
    <n v="0"/>
    <n v="0"/>
    <n v="3"/>
    <n v="1052"/>
    <n v="1.5"/>
    <m/>
    <m/>
    <m/>
    <m/>
    <m/>
    <m/>
    <m/>
    <m/>
    <m/>
    <m/>
    <n v="1"/>
    <n v="0"/>
    <n v="1"/>
    <s v="Wareham River West"/>
    <n v="44"/>
  </r>
  <r>
    <s v="50D-56"/>
    <m/>
    <x v="0"/>
    <s v="16 BEACH ST"/>
    <n v="101"/>
    <s v="ELICONE JOHN F &amp; ELEANOR M TR"/>
    <s v="R30"/>
    <s v="ONE FAMILY"/>
    <s v="50/D/56//"/>
    <n v="0.10378999999999999"/>
    <n v="0"/>
    <n v="0"/>
    <n v="1"/>
    <n v="1"/>
    <s v="SEWER"/>
    <n v="1"/>
    <n v="1"/>
    <n v="1900"/>
    <s v="YES"/>
    <n v="0"/>
    <s v="50D-56"/>
    <s v="All Public"/>
    <s v="SEWER"/>
    <s v="SEWER"/>
    <n v="1900"/>
    <m/>
    <m/>
    <n v="0"/>
    <n v="0"/>
    <n v="3"/>
    <n v="1272"/>
    <n v="2"/>
    <m/>
    <m/>
    <m/>
    <m/>
    <m/>
    <m/>
    <m/>
    <m/>
    <m/>
    <m/>
    <n v="1"/>
    <n v="0"/>
    <n v="1"/>
    <s v="Wareham River West"/>
    <n v="44"/>
  </r>
  <r>
    <s v="50D-1039"/>
    <m/>
    <x v="0"/>
    <s v="0 PERCH POND"/>
    <n v="132"/>
    <s v="ELICONE JOHN F &amp; ELEANOR M TRS"/>
    <s v="R30"/>
    <s v="RES ACLNUD  MDL-00"/>
    <s v="50/D/1039//"/>
    <n v="0.59136999999999995"/>
    <n v="0"/>
    <n v="0"/>
    <n v="0"/>
    <n v="0"/>
    <m/>
    <n v="0"/>
    <n v="0"/>
    <n v="0"/>
    <s v="YES"/>
    <n v="0"/>
    <s v="50D-1039"/>
    <m/>
    <m/>
    <m/>
    <n v="0"/>
    <m/>
    <m/>
    <n v="0"/>
    <n v="0"/>
    <n v="0"/>
    <n v="0"/>
    <n v="0"/>
    <m/>
    <m/>
    <m/>
    <m/>
    <m/>
    <m/>
    <m/>
    <m/>
    <m/>
    <m/>
    <n v="1"/>
    <n v="0"/>
    <n v="1"/>
    <s v="Wareham River West"/>
    <n v="44"/>
  </r>
  <r>
    <s v="35-92"/>
    <m/>
    <x v="0"/>
    <s v="9 ROBIN HOOD RD"/>
    <n v="101"/>
    <s v="FRANCIOSE MICHAEL D"/>
    <s v="R30"/>
    <s v="ONE FAMILY"/>
    <s v="35//92//"/>
    <n v="0.59075"/>
    <n v="1"/>
    <n v="1"/>
    <n v="1"/>
    <n v="1"/>
    <s v="SEPTIC"/>
    <n v="0"/>
    <n v="1"/>
    <n v="9800"/>
    <s v="NO_W1"/>
    <n v="9800"/>
    <s v="35-92"/>
    <s v="Public Water,Gas,Septic"/>
    <s v="SEPTIC"/>
    <s v="SEPTIC"/>
    <n v="9800"/>
    <m/>
    <m/>
    <n v="1"/>
    <n v="1"/>
    <n v="3"/>
    <n v="1469"/>
    <n v="1.75"/>
    <m/>
    <m/>
    <m/>
    <m/>
    <m/>
    <m/>
    <m/>
    <m/>
    <m/>
    <m/>
    <n v="2"/>
    <n v="9.68"/>
    <n v="1"/>
    <s v="Crab Cove"/>
    <n v="46"/>
  </r>
  <r>
    <s v="50A-62B"/>
    <m/>
    <x v="0"/>
    <s v="167 SWIFTS BCH RD"/>
    <n v="101"/>
    <s v="VOSS HERBERT E"/>
    <s v="R30"/>
    <s v="ONE FAMILY"/>
    <s v="50/A/62/B/"/>
    <n v="4.9540000000000001E-2"/>
    <n v="0"/>
    <n v="0"/>
    <n v="1"/>
    <n v="1"/>
    <s v="SEWER"/>
    <n v="1"/>
    <n v="1"/>
    <n v="1300"/>
    <s v="YES"/>
    <n v="0"/>
    <s v="50A-62B"/>
    <m/>
    <m/>
    <s v="SEWER"/>
    <n v="1300"/>
    <m/>
    <m/>
    <n v="0"/>
    <n v="0"/>
    <n v="2"/>
    <n v="439"/>
    <n v="1"/>
    <m/>
    <m/>
    <m/>
    <m/>
    <m/>
    <m/>
    <m/>
    <m/>
    <m/>
    <m/>
    <n v="1"/>
    <n v="0"/>
    <n v="1"/>
    <s v="Wareham River West"/>
    <n v="44"/>
  </r>
  <r>
    <s v="50C-2-3"/>
    <m/>
    <x v="0"/>
    <s v="7 CIRCLE DR"/>
    <n v="101"/>
    <s v="BERARDI MARIO D"/>
    <s v="R30"/>
    <s v="ONE FAMILY"/>
    <s v="50/C2/3//"/>
    <n v="5.4859999999999999E-2"/>
    <n v="0"/>
    <n v="0"/>
    <n v="1"/>
    <n v="1"/>
    <s v="SEWER"/>
    <n v="1"/>
    <n v="1"/>
    <n v="2900"/>
    <s v="YES"/>
    <n v="0"/>
    <s v="50C-2-3"/>
    <s v="All Public"/>
    <s v="SEWER"/>
    <s v="SEWER"/>
    <n v="2900"/>
    <m/>
    <m/>
    <n v="0"/>
    <n v="0"/>
    <n v="2"/>
    <n v="493"/>
    <n v="1"/>
    <m/>
    <m/>
    <m/>
    <m/>
    <m/>
    <m/>
    <m/>
    <m/>
    <m/>
    <m/>
    <n v="1"/>
    <n v="0"/>
    <n v="1"/>
    <s v="Wareham River West"/>
    <n v="44"/>
  </r>
  <r>
    <s v="35-56"/>
    <m/>
    <x v="0"/>
    <s v="24 EDGEWATER EXTENSION"/>
    <n v="101"/>
    <s v="MONTEIRO DAVID A"/>
    <s v="R30"/>
    <s v="ONE FAMILY"/>
    <s v="35//56//"/>
    <n v="0.82284000000000002"/>
    <n v="1"/>
    <n v="1"/>
    <n v="1"/>
    <n v="1"/>
    <s v="SEPTIC"/>
    <n v="0"/>
    <n v="0"/>
    <n v="0"/>
    <s v="NO_W1"/>
    <n v="0"/>
    <s v="35-56"/>
    <s v="Public Water,Gas,Septic"/>
    <s v="SEPTIC"/>
    <s v="SEPTIC"/>
    <n v="0"/>
    <m/>
    <m/>
    <n v="1"/>
    <n v="1"/>
    <n v="6"/>
    <n v="3040"/>
    <n v="2"/>
    <m/>
    <m/>
    <m/>
    <m/>
    <m/>
    <m/>
    <m/>
    <m/>
    <m/>
    <m/>
    <n v="3"/>
    <n v="9.68"/>
    <n v="1"/>
    <s v="Crab Cove"/>
    <n v="46"/>
  </r>
  <r>
    <s v="50A-61"/>
    <m/>
    <x v="0"/>
    <s v="4 TRINITY LN"/>
    <n v="101"/>
    <s v="SCHNEIDER RUTH F"/>
    <s v="R30"/>
    <s v="ONE FAMILY"/>
    <s v="50/A/61//"/>
    <n v="0.125"/>
    <n v="0"/>
    <n v="0"/>
    <n v="1"/>
    <n v="1"/>
    <s v="SEWER"/>
    <n v="1"/>
    <n v="2"/>
    <n v="1600"/>
    <s v="YES"/>
    <n v="0"/>
    <s v="50A-61"/>
    <s v="Public Water,Public Sewer,Gas"/>
    <s v="SEWER"/>
    <s v="SEWER"/>
    <n v="800"/>
    <m/>
    <m/>
    <n v="0"/>
    <n v="0"/>
    <n v="2"/>
    <n v="652"/>
    <n v="1"/>
    <m/>
    <m/>
    <m/>
    <m/>
    <m/>
    <m/>
    <m/>
    <m/>
    <m/>
    <m/>
    <n v="1"/>
    <n v="0"/>
    <n v="1"/>
    <s v="Wareham River West"/>
    <n v="44"/>
  </r>
  <r>
    <s v="50D-27"/>
    <m/>
    <x v="0"/>
    <s v="95 SHORE AVE"/>
    <n v="101"/>
    <s v="BELANGER NORMAN A"/>
    <s v="R30"/>
    <s v="ONE FAMILY"/>
    <s v="50/D/27//"/>
    <n v="0.35444999999999999"/>
    <n v="0"/>
    <n v="0"/>
    <n v="1"/>
    <n v="1"/>
    <s v="SEWER"/>
    <n v="1"/>
    <n v="1"/>
    <n v="7200"/>
    <s v="NO_W1"/>
    <n v="0"/>
    <s v="50D-27"/>
    <s v="Public Water,Public Sewer"/>
    <s v="SEWER"/>
    <s v="SEWER"/>
    <n v="7200"/>
    <m/>
    <m/>
    <n v="0"/>
    <n v="0"/>
    <n v="3"/>
    <n v="1277"/>
    <n v="1.75"/>
    <m/>
    <m/>
    <m/>
    <m/>
    <m/>
    <m/>
    <m/>
    <m/>
    <m/>
    <m/>
    <n v="4"/>
    <n v="0"/>
    <n v="1"/>
    <s v="Wareham River West"/>
    <n v="44"/>
  </r>
  <r>
    <s v="50D-1038"/>
    <m/>
    <x v="0"/>
    <s v="0 POND ST"/>
    <n v="132"/>
    <s v="ELICONE JOHN F &amp; ELEANOR M TRS"/>
    <s v="R30"/>
    <s v="RES ACLNUD  MDL-00"/>
    <s v="50/D/1038//"/>
    <n v="4.5530000000000001E-2"/>
    <n v="0"/>
    <n v="0"/>
    <n v="0"/>
    <n v="0"/>
    <m/>
    <n v="0"/>
    <n v="0"/>
    <n v="0"/>
    <s v="YES"/>
    <n v="0"/>
    <s v="50D-1038"/>
    <m/>
    <m/>
    <m/>
    <n v="0"/>
    <m/>
    <m/>
    <n v="0"/>
    <n v="0"/>
    <n v="0"/>
    <n v="0"/>
    <n v="0"/>
    <m/>
    <m/>
    <m/>
    <m/>
    <m/>
    <m/>
    <m/>
    <m/>
    <m/>
    <m/>
    <n v="1"/>
    <n v="0"/>
    <n v="1"/>
    <s v="Wareham River West"/>
    <n v="44"/>
  </r>
  <r>
    <s v="36-H11"/>
    <m/>
    <x v="0"/>
    <s v="9 GLENWOOD CIR"/>
    <n v="101"/>
    <s v="BRALEY RALPH E"/>
    <s v="R60"/>
    <s v="ONE FAMILY"/>
    <s v="36//H11//"/>
    <n v="0.40200999999999998"/>
    <n v="1"/>
    <n v="1"/>
    <n v="1"/>
    <n v="1"/>
    <s v="SEPTIC"/>
    <n v="0"/>
    <n v="1"/>
    <n v="6000"/>
    <s v="YES"/>
    <n v="6000"/>
    <s v="36-H11"/>
    <s v="Public Water,Septic"/>
    <s v="SEPTIC"/>
    <s v="SEPTIC"/>
    <n v="6000"/>
    <m/>
    <m/>
    <n v="1"/>
    <n v="1"/>
    <n v="4"/>
    <n v="2416"/>
    <n v="1.75"/>
    <m/>
    <m/>
    <m/>
    <m/>
    <m/>
    <m/>
    <m/>
    <m/>
    <m/>
    <m/>
    <n v="1"/>
    <n v="9.68"/>
    <n v="1"/>
    <s v="Crab Cove"/>
    <n v="46"/>
  </r>
  <r>
    <s v="36-4"/>
    <m/>
    <x v="0"/>
    <s v="156 INDIAN NECK RD"/>
    <n v="101"/>
    <s v="COOKE JANET W"/>
    <s v="R60"/>
    <s v="ONE FAMILY"/>
    <s v="36//4//"/>
    <n v="0.67657"/>
    <n v="1"/>
    <n v="1"/>
    <n v="1"/>
    <n v="1"/>
    <s v="SEPTIC"/>
    <n v="0"/>
    <n v="0"/>
    <n v="0"/>
    <s v="NO_W1"/>
    <n v="0"/>
    <s v="36-4"/>
    <s v="Public Sewer,Septic"/>
    <s v="SEPTIC"/>
    <s v="SEPTIC"/>
    <n v="0"/>
    <m/>
    <m/>
    <n v="1"/>
    <n v="1"/>
    <n v="2"/>
    <n v="1335"/>
    <n v="1"/>
    <m/>
    <m/>
    <m/>
    <m/>
    <m/>
    <m/>
    <m/>
    <m/>
    <m/>
    <m/>
    <n v="2"/>
    <n v="9.68"/>
    <n v="1"/>
    <s v="Crab Cove"/>
    <n v="46"/>
  </r>
  <r>
    <s v="50A-107A"/>
    <m/>
    <x v="0"/>
    <s v="24 PLEASANT ST"/>
    <n v="101"/>
    <s v="PINA ILIDIO"/>
    <s v="R30"/>
    <s v="ONE FAMILY"/>
    <s v="50/A/107/A/"/>
    <n v="0.11613"/>
    <n v="0"/>
    <n v="0"/>
    <n v="1"/>
    <n v="1"/>
    <s v="SEWER"/>
    <n v="1"/>
    <n v="1"/>
    <n v="6300"/>
    <s v="YES"/>
    <n v="0"/>
    <s v="50A-107A"/>
    <s v="Public Water,Public Sewer,Gas"/>
    <s v="SEWER"/>
    <s v="SEWER"/>
    <n v="6300"/>
    <m/>
    <m/>
    <n v="0"/>
    <n v="0"/>
    <n v="2"/>
    <n v="854"/>
    <n v="1"/>
    <m/>
    <m/>
    <m/>
    <m/>
    <m/>
    <m/>
    <m/>
    <m/>
    <m/>
    <m/>
    <n v="1"/>
    <n v="0"/>
    <n v="1"/>
    <s v="Wareham River West"/>
    <n v="44"/>
  </r>
  <r>
    <s v="50D-109"/>
    <m/>
    <x v="0"/>
    <s v="8 POND ST"/>
    <n v="101"/>
    <s v="GILLIS HUGH P"/>
    <s v="R30"/>
    <s v="ONE FAMILY"/>
    <s v="50/D/109//"/>
    <n v="0.17454"/>
    <n v="0"/>
    <n v="0"/>
    <n v="1"/>
    <n v="1"/>
    <s v="SEWER"/>
    <n v="1"/>
    <n v="1"/>
    <n v="2500"/>
    <s v="YES"/>
    <n v="0"/>
    <s v="50D-109"/>
    <s v="All Public"/>
    <s v="SEWER"/>
    <s v="SEWER"/>
    <n v="2500"/>
    <m/>
    <m/>
    <n v="0"/>
    <n v="0"/>
    <n v="3"/>
    <n v="1469"/>
    <n v="1.75"/>
    <m/>
    <m/>
    <m/>
    <m/>
    <m/>
    <m/>
    <m/>
    <m/>
    <m/>
    <m/>
    <n v="2"/>
    <n v="0"/>
    <n v="1"/>
    <s v="Wareham River West"/>
    <n v="44"/>
  </r>
  <r>
    <s v="50D-1036"/>
    <m/>
    <x v="0"/>
    <s v="0 SHORE AVE"/>
    <n v="903"/>
    <s v="TOWN OF WAREHAM"/>
    <s v="R30"/>
    <s v="MUNICIPAL  MDL-00"/>
    <s v="50/D/1036//"/>
    <n v="0.32993"/>
    <n v="0"/>
    <n v="0"/>
    <n v="0"/>
    <n v="0"/>
    <m/>
    <n v="0"/>
    <n v="0"/>
    <n v="0"/>
    <s v="YES"/>
    <n v="0"/>
    <s v="50D-1036"/>
    <m/>
    <m/>
    <m/>
    <n v="0"/>
    <m/>
    <m/>
    <n v="0"/>
    <n v="0"/>
    <n v="0"/>
    <n v="0"/>
    <n v="0"/>
    <m/>
    <m/>
    <m/>
    <m/>
    <m/>
    <m/>
    <m/>
    <m/>
    <m/>
    <m/>
    <n v="1"/>
    <n v="0"/>
    <n v="1"/>
    <s v="Wareham River West"/>
    <n v="44"/>
  </r>
  <r>
    <s v="35-27"/>
    <m/>
    <x v="0"/>
    <s v="45 EDGEWATER WAY"/>
    <n v="101"/>
    <s v="TAGGART MARY E"/>
    <s v="R30"/>
    <s v="ONE FAMILY"/>
    <s v="35//27//"/>
    <n v="0.29360999999999998"/>
    <n v="1"/>
    <n v="1"/>
    <n v="1"/>
    <n v="1"/>
    <s v="SEPTIC"/>
    <n v="0"/>
    <n v="1"/>
    <n v="4300"/>
    <s v="YES"/>
    <n v="4300"/>
    <s v="35-27"/>
    <s v="Public Water,Septic"/>
    <s v="SEPTIC"/>
    <s v="SEPTIC"/>
    <n v="4300"/>
    <m/>
    <m/>
    <n v="1"/>
    <n v="1"/>
    <n v="3"/>
    <n v="1120"/>
    <n v="1"/>
    <m/>
    <m/>
    <m/>
    <m/>
    <m/>
    <m/>
    <m/>
    <m/>
    <m/>
    <m/>
    <n v="1"/>
    <n v="9.68"/>
    <n v="1"/>
    <s v="Crab Cove"/>
    <n v="46"/>
  </r>
  <r>
    <s v="50C-2-5"/>
    <m/>
    <x v="0"/>
    <s v="9 CIRCLE DR"/>
    <n v="101"/>
    <s v="KRAVITZ STANLEY"/>
    <s v="R30"/>
    <s v="ONE FAMILY"/>
    <s v="50/C2/5//"/>
    <n v="6.164E-2"/>
    <n v="0"/>
    <n v="0"/>
    <n v="1"/>
    <n v="1"/>
    <s v="SEWER"/>
    <n v="1"/>
    <n v="1"/>
    <n v="400"/>
    <s v="YES"/>
    <n v="0"/>
    <s v="50C-2-5"/>
    <s v="All Public"/>
    <s v="SEWER"/>
    <s v="SEWER"/>
    <n v="400"/>
    <m/>
    <m/>
    <n v="0"/>
    <n v="0"/>
    <n v="2"/>
    <n v="660"/>
    <n v="1"/>
    <m/>
    <m/>
    <m/>
    <m/>
    <m/>
    <m/>
    <m/>
    <m/>
    <m/>
    <m/>
    <n v="2"/>
    <n v="0"/>
    <n v="1"/>
    <s v="Wareham River West"/>
    <n v="44"/>
  </r>
  <r>
    <s v="35-99"/>
    <m/>
    <x v="0"/>
    <s v="25 ALDEN RD"/>
    <n v="101"/>
    <s v="RABINOVITCH BARRY"/>
    <s v="R30"/>
    <s v="ONE FAMILY"/>
    <s v="35//99//"/>
    <n v="0.22622"/>
    <n v="1"/>
    <n v="1"/>
    <n v="1"/>
    <n v="1"/>
    <s v="SEPTIC"/>
    <n v="0"/>
    <n v="1"/>
    <n v="4300"/>
    <s v="YES"/>
    <n v="4300"/>
    <s v="35-99"/>
    <s v="Public Water"/>
    <m/>
    <s v="SEPTIC"/>
    <n v="4300"/>
    <m/>
    <m/>
    <n v="1"/>
    <n v="1"/>
    <n v="3"/>
    <n v="1092"/>
    <n v="1"/>
    <m/>
    <m/>
    <m/>
    <m/>
    <m/>
    <m/>
    <m/>
    <m/>
    <m/>
    <m/>
    <n v="1"/>
    <n v="9.68"/>
    <n v="1"/>
    <s v="Crab Cove"/>
    <n v="46"/>
  </r>
  <r>
    <s v="50D-55"/>
    <m/>
    <x v="0"/>
    <s v="18 BEACH ST"/>
    <n v="101"/>
    <s v="PEDINI JOSEPH &amp; PEDINI PETER"/>
    <s v="R30"/>
    <s v="ONE FAMILY"/>
    <s v="50/D/55//"/>
    <n v="0.10655000000000001"/>
    <n v="0"/>
    <n v="0"/>
    <n v="1"/>
    <n v="1"/>
    <s v="SEWER"/>
    <n v="1"/>
    <n v="1"/>
    <n v="800"/>
    <s v="YES"/>
    <n v="0"/>
    <s v="50D-55"/>
    <s v="All Public"/>
    <s v="SEWER"/>
    <s v="SEWER"/>
    <n v="800"/>
    <m/>
    <m/>
    <n v="0"/>
    <n v="0"/>
    <n v="2"/>
    <n v="784"/>
    <n v="1"/>
    <m/>
    <m/>
    <m/>
    <m/>
    <m/>
    <m/>
    <m/>
    <m/>
    <m/>
    <m/>
    <n v="1"/>
    <n v="0"/>
    <n v="1"/>
    <s v="Wareham River West"/>
    <n v="44"/>
  </r>
  <r>
    <s v="50B-3-16"/>
    <m/>
    <x v="0"/>
    <s v="166 SWIFTS BCH RD"/>
    <n v="101"/>
    <s v="MEMORY JOHN M"/>
    <s v="R30"/>
    <s v="ONE FAMILY"/>
    <s v="50/B3/16//"/>
    <n v="0.11905"/>
    <n v="0"/>
    <n v="0"/>
    <n v="1"/>
    <n v="1"/>
    <s v="SEWER"/>
    <n v="1"/>
    <n v="1"/>
    <n v="1000"/>
    <s v="YES"/>
    <n v="0"/>
    <s v="50B-3-16"/>
    <s v="All Public"/>
    <s v="SEWER"/>
    <s v="SEWER"/>
    <n v="1000"/>
    <m/>
    <m/>
    <n v="0"/>
    <n v="0"/>
    <n v="2"/>
    <n v="892"/>
    <n v="1"/>
    <m/>
    <m/>
    <m/>
    <m/>
    <m/>
    <m/>
    <m/>
    <m/>
    <m/>
    <m/>
    <n v="1"/>
    <n v="0"/>
    <n v="1"/>
    <s v="Wareham River West"/>
    <n v="44"/>
  </r>
  <r>
    <s v="50C-2-28"/>
    <m/>
    <x v="0"/>
    <s v="4 FAIRBANKS ST"/>
    <n v="132"/>
    <s v="MATARAZZA MICHAEL J"/>
    <s v="R30"/>
    <s v="RES ACLNUD  MDL-00"/>
    <s v="50/C2/28//"/>
    <n v="7.5170000000000001E-2"/>
    <n v="0"/>
    <n v="0"/>
    <n v="0"/>
    <n v="0"/>
    <m/>
    <n v="0"/>
    <n v="0"/>
    <n v="0"/>
    <s v="YES"/>
    <n v="0"/>
    <s v="50C-2-28"/>
    <m/>
    <m/>
    <m/>
    <n v="0"/>
    <m/>
    <m/>
    <n v="0"/>
    <n v="0"/>
    <n v="0"/>
    <n v="0"/>
    <n v="0"/>
    <m/>
    <m/>
    <m/>
    <m/>
    <m/>
    <m/>
    <m/>
    <m/>
    <m/>
    <m/>
    <n v="2"/>
    <n v="0"/>
    <n v="1"/>
    <s v="Wareham River West"/>
    <n v="44"/>
  </r>
  <r>
    <s v="36-H1"/>
    <m/>
    <x v="0"/>
    <s v="1 GLENWOOD CIR"/>
    <n v="101"/>
    <s v="LAWRENCE BARBARA I"/>
    <s v="R60"/>
    <s v="ONE FAMILY"/>
    <s v="36//H1//"/>
    <n v="0.69342999999999999"/>
    <n v="1"/>
    <n v="1"/>
    <n v="1"/>
    <n v="1"/>
    <s v="SEPTIC"/>
    <n v="0"/>
    <n v="1"/>
    <n v="26400"/>
    <s v="YES"/>
    <n v="26400"/>
    <s v="36-H1"/>
    <s v="Public Water,Septic"/>
    <s v="SEPTIC"/>
    <s v="SEPTIC"/>
    <n v="26400"/>
    <m/>
    <m/>
    <n v="1"/>
    <n v="1"/>
    <n v="2"/>
    <n v="1264"/>
    <n v="1"/>
    <m/>
    <m/>
    <m/>
    <m/>
    <m/>
    <m/>
    <m/>
    <m/>
    <m/>
    <m/>
    <n v="1"/>
    <n v="9.68"/>
    <n v="1"/>
    <s v="Crab Cove"/>
    <n v="46"/>
  </r>
  <r>
    <s v="50B-3-1020B"/>
    <m/>
    <x v="0"/>
    <s v="2 CIRCLE DR OFF"/>
    <n v="132"/>
    <s v="HAIGH DONNA M"/>
    <s v="R30"/>
    <s v="RES ACLNUD  MDL-00"/>
    <s v="50/B3/1020/B/"/>
    <n v="2.317E-2"/>
    <n v="0"/>
    <n v="0"/>
    <n v="0"/>
    <n v="0"/>
    <m/>
    <n v="0"/>
    <n v="0"/>
    <n v="0"/>
    <s v="YES"/>
    <n v="0"/>
    <s v="50B-3-1020B"/>
    <m/>
    <m/>
    <m/>
    <n v="0"/>
    <m/>
    <m/>
    <n v="0"/>
    <n v="0"/>
    <n v="0"/>
    <n v="0"/>
    <n v="0"/>
    <m/>
    <m/>
    <m/>
    <m/>
    <m/>
    <m/>
    <m/>
    <m/>
    <m/>
    <m/>
    <n v="1"/>
    <n v="0"/>
    <n v="1"/>
    <s v="Wareham River West"/>
    <n v="44"/>
  </r>
  <r>
    <s v="50C-2-2"/>
    <m/>
    <x v="0"/>
    <s v="4 CIRCLE DR"/>
    <n v="101"/>
    <s v="HANSCOM TIMOTHY P"/>
    <s v="R30"/>
    <s v="ONE FAMILY"/>
    <s v="50/C2/2//"/>
    <n v="5.3319999999999999E-2"/>
    <n v="0"/>
    <n v="0"/>
    <n v="1"/>
    <n v="1"/>
    <s v="SEWER"/>
    <n v="1"/>
    <n v="1"/>
    <n v="5000"/>
    <s v="YES"/>
    <n v="0"/>
    <s v="50C-2-2"/>
    <s v="All Public"/>
    <s v="SEWER"/>
    <s v="SEWER"/>
    <n v="5000"/>
    <m/>
    <m/>
    <n v="0"/>
    <n v="0"/>
    <n v="1"/>
    <n v="930"/>
    <n v="2"/>
    <m/>
    <m/>
    <m/>
    <m/>
    <m/>
    <m/>
    <m/>
    <m/>
    <m/>
    <m/>
    <n v="1"/>
    <n v="0"/>
    <n v="1"/>
    <s v="Wareham River West"/>
    <n v="44"/>
  </r>
  <r>
    <s v="50A-274A"/>
    <m/>
    <x v="0"/>
    <s v="23 PLEASANT ST"/>
    <n v="106"/>
    <s v="GRAVELLE LOUISE MARIE"/>
    <s v="R30"/>
    <s v="AC LND IMP  MDL-00"/>
    <s v="50/A/274/A/"/>
    <n v="8.9340000000000003E-2"/>
    <n v="0"/>
    <n v="0"/>
    <n v="0"/>
    <n v="0"/>
    <m/>
    <n v="0"/>
    <n v="0"/>
    <n v="0"/>
    <s v="NO_W1"/>
    <n v="0"/>
    <s v="50A-274A"/>
    <m/>
    <m/>
    <m/>
    <n v="0"/>
    <m/>
    <m/>
    <n v="0"/>
    <n v="0"/>
    <n v="0"/>
    <n v="0"/>
    <n v="0"/>
    <m/>
    <m/>
    <m/>
    <m/>
    <m/>
    <m/>
    <m/>
    <m/>
    <m/>
    <m/>
    <n v="2"/>
    <n v="0"/>
    <n v="1"/>
    <s v="Wareham River West"/>
    <n v="44"/>
  </r>
  <r>
    <s v="50C-2-8"/>
    <m/>
    <x v="0"/>
    <s v="11 CIRCLE DR"/>
    <n v="101"/>
    <s v="FOLEY RICHARD T"/>
    <s v="R30"/>
    <s v="ONE FAMILY"/>
    <s v="50/C2/8//"/>
    <n v="7.0519999999999999E-2"/>
    <n v="0"/>
    <n v="0"/>
    <n v="1"/>
    <n v="1"/>
    <s v="SEWER"/>
    <n v="1"/>
    <n v="1"/>
    <n v="9000"/>
    <s v="YES"/>
    <n v="0"/>
    <s v="50C-2-8"/>
    <s v="All Public"/>
    <s v="SEWER"/>
    <s v="SEWER"/>
    <n v="9000"/>
    <m/>
    <m/>
    <n v="0"/>
    <n v="0"/>
    <n v="2"/>
    <n v="520"/>
    <n v="1"/>
    <m/>
    <m/>
    <m/>
    <m/>
    <m/>
    <m/>
    <m/>
    <m/>
    <m/>
    <m/>
    <n v="2"/>
    <n v="0"/>
    <n v="1"/>
    <s v="Wareham River West"/>
    <n v="44"/>
  </r>
  <r>
    <s v="54-S11"/>
    <m/>
    <x v="0"/>
    <s v="100 CROMESETT RD"/>
    <n v="101"/>
    <s v="HENNRIKUS JACK H JR"/>
    <s v="MR30"/>
    <s v="ONE FAMILY"/>
    <s v="54//S11//"/>
    <n v="1.3154999999999999"/>
    <n v="1"/>
    <n v="1"/>
    <n v="1"/>
    <n v="1"/>
    <s v="SEPTIC"/>
    <n v="0"/>
    <n v="1"/>
    <n v="8900"/>
    <s v="YES"/>
    <n v="8900"/>
    <s v="54-S11"/>
    <s v="Public Water,Well,Septic"/>
    <s v="SEPTIC"/>
    <s v="SEPTIC"/>
    <n v="8900"/>
    <m/>
    <m/>
    <n v="1"/>
    <n v="1"/>
    <n v="3"/>
    <n v="1634"/>
    <n v="1.75"/>
    <m/>
    <m/>
    <m/>
    <m/>
    <m/>
    <m/>
    <m/>
    <m/>
    <m/>
    <m/>
    <n v="1"/>
    <n v="9.68"/>
    <n v="1"/>
    <s v="Wareham River West"/>
    <n v="44"/>
  </r>
  <r>
    <s v="35-6"/>
    <m/>
    <x v="0"/>
    <s v="87 EDGEWATER DR"/>
    <n v="132"/>
    <s v="WYDOM HERBERT H"/>
    <s v="R30"/>
    <s v="RES ACLNUD  MDL-00"/>
    <s v="35//6//"/>
    <n v="0.23386000000000001"/>
    <n v="0"/>
    <n v="0"/>
    <n v="0"/>
    <n v="0"/>
    <m/>
    <n v="0"/>
    <n v="0"/>
    <n v="0"/>
    <s v="YES"/>
    <n v="0"/>
    <s v="35-6"/>
    <m/>
    <m/>
    <m/>
    <n v="0"/>
    <m/>
    <m/>
    <n v="0"/>
    <n v="0"/>
    <n v="0"/>
    <n v="0"/>
    <n v="0"/>
    <m/>
    <m/>
    <m/>
    <m/>
    <m/>
    <m/>
    <m/>
    <m/>
    <m/>
    <m/>
    <n v="1"/>
    <n v="0"/>
    <n v="1"/>
    <s v="Crab Cove"/>
    <n v="46"/>
  </r>
  <r>
    <s v="50A-69"/>
    <m/>
    <x v="0"/>
    <s v="38 BAYVIEW ST"/>
    <n v="101"/>
    <s v="SCHENA GERANDO V"/>
    <s v="R13"/>
    <s v="ONE FAMILY"/>
    <s v="50/A/69//"/>
    <n v="0.12644"/>
    <n v="0"/>
    <n v="0"/>
    <n v="1"/>
    <n v="1"/>
    <s v="SEWER"/>
    <n v="1"/>
    <n v="1"/>
    <n v="1800"/>
    <s v="YES"/>
    <n v="0"/>
    <s v="50A-69"/>
    <s v="Public Water,Public Sewer"/>
    <s v="SEWER"/>
    <s v="SEWER"/>
    <n v="1800"/>
    <m/>
    <m/>
    <n v="0"/>
    <n v="0"/>
    <n v="4"/>
    <n v="1652"/>
    <n v="1.5"/>
    <m/>
    <m/>
    <m/>
    <m/>
    <m/>
    <m/>
    <m/>
    <m/>
    <m/>
    <m/>
    <n v="1"/>
    <n v="0"/>
    <n v="1"/>
    <s v="Wareham River West"/>
    <n v="44"/>
  </r>
  <r>
    <s v="50A-106"/>
    <m/>
    <x v="0"/>
    <s v="35 BAYVIEW ST"/>
    <n v="101"/>
    <s v="ROBBINS JANE M"/>
    <s v="R30"/>
    <s v="ONE FAMILY"/>
    <s v="50/A/106//"/>
    <n v="0.13322999999999999"/>
    <n v="0"/>
    <n v="0"/>
    <n v="1"/>
    <n v="1"/>
    <s v="SEWER"/>
    <n v="1"/>
    <n v="1"/>
    <n v="2800"/>
    <s v="YES"/>
    <n v="0"/>
    <s v="50A-106"/>
    <s v="Public Water,Public Sewer,Gas"/>
    <s v="SEWER"/>
    <s v="SEWER"/>
    <n v="2800"/>
    <m/>
    <m/>
    <n v="0"/>
    <n v="0"/>
    <n v="3"/>
    <n v="1051"/>
    <n v="1"/>
    <m/>
    <m/>
    <m/>
    <m/>
    <m/>
    <m/>
    <m/>
    <m/>
    <m/>
    <m/>
    <n v="1"/>
    <n v="0"/>
    <n v="1"/>
    <s v="Wareham River West"/>
    <n v="44"/>
  </r>
  <r>
    <s v="50A-62A"/>
    <m/>
    <x v="0"/>
    <s v="165 SWIFTS BCH RD"/>
    <n v="325"/>
    <s v="PATEL PREM &amp; MEENAXI"/>
    <s v="R30"/>
    <s v="CONV FOOD  MDL-94"/>
    <s v="50/A/62/A/"/>
    <n v="0.14382"/>
    <n v="0"/>
    <n v="0"/>
    <n v="1"/>
    <n v="1"/>
    <s v="SEWER"/>
    <n v="2"/>
    <n v="2"/>
    <n v="32200"/>
    <s v="YES"/>
    <n v="0"/>
    <s v="50A-62A"/>
    <s v="All Public"/>
    <s v="SEWER"/>
    <s v="SEWER"/>
    <n v="16100"/>
    <m/>
    <m/>
    <n v="0"/>
    <n v="0"/>
    <n v="0"/>
    <n v="3978"/>
    <n v="1"/>
    <m/>
    <m/>
    <m/>
    <m/>
    <m/>
    <m/>
    <m/>
    <m/>
    <m/>
    <m/>
    <n v="2"/>
    <n v="0"/>
    <n v="1"/>
    <s v="Wareham River West"/>
    <n v="44"/>
  </r>
  <r>
    <s v="50A-63B"/>
    <m/>
    <x v="0"/>
    <s v="2 TRINITY LN"/>
    <n v="101"/>
    <s v="RICCI DAVID M L"/>
    <s v="R30"/>
    <s v="ONE FAMILY"/>
    <s v="50/A/63/B/"/>
    <n v="6.7510000000000001E-2"/>
    <n v="0"/>
    <n v="0"/>
    <n v="1"/>
    <n v="1"/>
    <s v="SEWER"/>
    <n v="1"/>
    <n v="1"/>
    <n v="11200"/>
    <s v="YES"/>
    <n v="0"/>
    <s v="50A-63B"/>
    <m/>
    <m/>
    <s v="SEWER"/>
    <n v="11200"/>
    <m/>
    <m/>
    <n v="0"/>
    <n v="0"/>
    <n v="3"/>
    <n v="856"/>
    <n v="1.5"/>
    <m/>
    <m/>
    <m/>
    <m/>
    <m/>
    <m/>
    <m/>
    <m/>
    <m/>
    <m/>
    <n v="1"/>
    <n v="0"/>
    <n v="1"/>
    <s v="Wareham River West"/>
    <n v="44"/>
  </r>
  <r>
    <s v="35-28"/>
    <m/>
    <x v="0"/>
    <s v="43 EDGEWATER WAY"/>
    <n v="101"/>
    <s v="ROZEN JOHN L"/>
    <m/>
    <s v="ONE FAMILY"/>
    <s v="35//28//"/>
    <n v="0.24809999999999999"/>
    <n v="1"/>
    <n v="1"/>
    <n v="1"/>
    <n v="1"/>
    <s v="SEPTIC"/>
    <n v="0"/>
    <n v="1"/>
    <n v="7500"/>
    <s v="YES"/>
    <n v="7500"/>
    <s v="35-28"/>
    <s v="Public Water,Gas,Septic"/>
    <s v="SEPTIC"/>
    <s v="SEPTIC"/>
    <n v="7500"/>
    <m/>
    <m/>
    <n v="1"/>
    <n v="1"/>
    <n v="2"/>
    <n v="1452"/>
    <n v="1.75"/>
    <m/>
    <m/>
    <m/>
    <m/>
    <m/>
    <m/>
    <m/>
    <m/>
    <m/>
    <m/>
    <n v="1"/>
    <n v="9.68"/>
    <n v="1"/>
    <s v="Crab Cove"/>
    <n v="46"/>
  </r>
  <r>
    <s v="36-H8"/>
    <m/>
    <x v="0"/>
    <s v="12 GLENWOOD CIR"/>
    <n v="101"/>
    <s v="TURNER NICHOLAS F"/>
    <s v="R60"/>
    <s v="ONE FAMILY"/>
    <s v="36//H8//"/>
    <n v="0.54125000000000001"/>
    <n v="1"/>
    <n v="1"/>
    <n v="1"/>
    <n v="1"/>
    <s v="SEPTIC"/>
    <n v="0"/>
    <n v="1"/>
    <n v="16900"/>
    <s v="YES"/>
    <n v="16900"/>
    <s v="36-H8"/>
    <s v="Public Sewer,Gas,Septic"/>
    <s v="SEPTIC"/>
    <s v="SEPTIC"/>
    <n v="16900"/>
    <m/>
    <m/>
    <n v="1"/>
    <n v="1"/>
    <n v="3"/>
    <n v="1040"/>
    <n v="1"/>
    <m/>
    <m/>
    <m/>
    <m/>
    <m/>
    <m/>
    <m/>
    <m/>
    <m/>
    <m/>
    <n v="1"/>
    <n v="9.68"/>
    <n v="1"/>
    <s v="Crab Cove"/>
    <n v="46"/>
  </r>
  <r>
    <s v="50D-67"/>
    <m/>
    <x v="0"/>
    <s v="15 POND ST"/>
    <n v="132"/>
    <s v="ELICONE JOHN F &amp; ELEANOR M TRS"/>
    <s v="R30"/>
    <s v="RES ACLNUD  MDL-00"/>
    <s v="50/D/67//"/>
    <n v="6.5060000000000007E-2"/>
    <n v="0"/>
    <n v="0"/>
    <n v="0"/>
    <n v="0"/>
    <m/>
    <n v="0"/>
    <n v="0"/>
    <n v="0"/>
    <s v="YES"/>
    <n v="0"/>
    <s v="50D-67"/>
    <m/>
    <m/>
    <m/>
    <n v="0"/>
    <m/>
    <m/>
    <n v="0"/>
    <n v="0"/>
    <n v="0"/>
    <n v="0"/>
    <n v="0"/>
    <m/>
    <m/>
    <m/>
    <m/>
    <m/>
    <m/>
    <m/>
    <m/>
    <m/>
    <m/>
    <n v="1"/>
    <n v="0"/>
    <n v="1"/>
    <s v="Wareham River West"/>
    <n v="44"/>
  </r>
  <r>
    <s v="35-98"/>
    <m/>
    <x v="0"/>
    <s v="27 ALDEN RD"/>
    <n v="101"/>
    <s v="KOUTOULAS ESTELLE"/>
    <s v="R30"/>
    <s v="ONE FAMILY"/>
    <s v="35//98//"/>
    <n v="0.24718000000000001"/>
    <n v="1"/>
    <n v="1"/>
    <n v="1"/>
    <n v="1"/>
    <s v="SEPTIC"/>
    <n v="0"/>
    <n v="1"/>
    <n v="2600"/>
    <s v="YES"/>
    <n v="2600"/>
    <s v="35-98"/>
    <s v="Public Water,Gas,Septic"/>
    <s v="SEPTIC"/>
    <s v="SEPTIC"/>
    <n v="2600"/>
    <m/>
    <m/>
    <n v="1"/>
    <n v="1"/>
    <n v="3"/>
    <n v="1189"/>
    <n v="1"/>
    <m/>
    <m/>
    <m/>
    <m/>
    <m/>
    <m/>
    <m/>
    <m/>
    <m/>
    <m/>
    <n v="1"/>
    <n v="9.68"/>
    <n v="1"/>
    <s v="Crab Cove"/>
    <n v="46"/>
  </r>
  <r>
    <s v="50C-2-12"/>
    <m/>
    <x v="0"/>
    <s v="13 CIRCLE DR"/>
    <n v="101"/>
    <s v="GERRIOR LEO J"/>
    <s v="R30"/>
    <s v="ONE FAMILY"/>
    <s v="50/C2/12//"/>
    <n v="0.11618000000000001"/>
    <n v="0"/>
    <n v="0"/>
    <n v="1"/>
    <n v="1"/>
    <s v="SEWER"/>
    <n v="1"/>
    <n v="0"/>
    <n v="0"/>
    <s v="NO_W1"/>
    <n v="0"/>
    <s v="50C-2-12"/>
    <s v="Public Water,Public Sewer"/>
    <s v="SEWER"/>
    <s v="SEWER"/>
    <n v="0"/>
    <m/>
    <m/>
    <n v="0"/>
    <n v="0"/>
    <n v="2"/>
    <n v="661"/>
    <n v="1"/>
    <m/>
    <m/>
    <m/>
    <m/>
    <m/>
    <m/>
    <m/>
    <m/>
    <m/>
    <m/>
    <n v="3"/>
    <n v="0"/>
    <n v="1"/>
    <s v="Wareham River West"/>
    <n v="44"/>
  </r>
  <r>
    <s v="50C-2-29"/>
    <m/>
    <x v="0"/>
    <s v="6 FAIRBANKS ST"/>
    <n v="132"/>
    <s v="MATARAZZA MICHAEL J"/>
    <m/>
    <s v="RES ACLNUD  MDL-00"/>
    <s v="50/C2/29//"/>
    <n v="7.757E-2"/>
    <n v="0"/>
    <n v="0"/>
    <n v="0"/>
    <n v="0"/>
    <m/>
    <n v="0"/>
    <n v="0"/>
    <n v="0"/>
    <s v="YES"/>
    <n v="0"/>
    <s v="50C-2-29"/>
    <m/>
    <m/>
    <m/>
    <n v="0"/>
    <m/>
    <m/>
    <n v="0"/>
    <n v="0"/>
    <n v="0"/>
    <n v="0"/>
    <n v="0"/>
    <m/>
    <m/>
    <m/>
    <m/>
    <m/>
    <m/>
    <m/>
    <m/>
    <m/>
    <m/>
    <n v="2"/>
    <n v="0"/>
    <n v="1"/>
    <s v="Wareham River West"/>
    <n v="44"/>
  </r>
  <r>
    <s v="50D-54"/>
    <m/>
    <x v="0"/>
    <s v="20 BEACH ST"/>
    <n v="132"/>
    <s v="SHEA WAYNE E"/>
    <s v="R30"/>
    <s v="RES ACLNUD  MDL-00"/>
    <s v="50/D/54//"/>
    <n v="0.10068000000000001"/>
    <n v="0"/>
    <n v="0"/>
    <n v="0"/>
    <n v="0"/>
    <m/>
    <n v="0"/>
    <n v="0"/>
    <n v="0"/>
    <s v="YES"/>
    <n v="0"/>
    <s v="50D-54"/>
    <m/>
    <m/>
    <m/>
    <n v="0"/>
    <m/>
    <m/>
    <n v="0"/>
    <n v="0"/>
    <n v="0"/>
    <n v="0"/>
    <n v="0"/>
    <m/>
    <m/>
    <m/>
    <m/>
    <m/>
    <m/>
    <m/>
    <m/>
    <m/>
    <m/>
    <n v="1"/>
    <n v="0"/>
    <n v="1"/>
    <s v="Wareham River West"/>
    <n v="44"/>
  </r>
  <r>
    <s v="35-24"/>
    <m/>
    <x v="0"/>
    <s v="51 EDGEWATER WAY"/>
    <n v="101"/>
    <s v="HILDRETH JAMES H"/>
    <s v="R30"/>
    <s v="ONE FAMILY"/>
    <s v="35//24//"/>
    <n v="0.31609999999999999"/>
    <n v="1"/>
    <n v="1"/>
    <n v="1"/>
    <n v="1"/>
    <s v="SEPTIC"/>
    <n v="0"/>
    <n v="1"/>
    <n v="4600"/>
    <s v="YES"/>
    <n v="4600"/>
    <s v="35-24"/>
    <s v="Public Water,Gas,Septic"/>
    <s v="SEPTIC"/>
    <s v="SEPTIC"/>
    <n v="4600"/>
    <m/>
    <m/>
    <n v="1"/>
    <n v="1"/>
    <n v="2"/>
    <n v="1974"/>
    <n v="1.75"/>
    <m/>
    <m/>
    <m/>
    <m/>
    <m/>
    <m/>
    <m/>
    <m/>
    <m/>
    <m/>
    <n v="2"/>
    <n v="9.68"/>
    <n v="1"/>
    <s v="Crab Cove"/>
    <n v="46"/>
  </r>
  <r>
    <s v="35-1007C"/>
    <m/>
    <x v="0"/>
    <s v="91 EDGEWATER DR"/>
    <n v="106"/>
    <s v="SIGNORE AUGUSTINE"/>
    <s v="R30"/>
    <s v="AC LND IMP  MDL-00"/>
    <s v="35//1007/C/"/>
    <n v="0.48899999999999999"/>
    <n v="0"/>
    <n v="0"/>
    <n v="0"/>
    <n v="0"/>
    <m/>
    <n v="0"/>
    <n v="0"/>
    <n v="0"/>
    <s v="YES"/>
    <n v="0"/>
    <s v="35-1007C"/>
    <m/>
    <m/>
    <m/>
    <n v="0"/>
    <m/>
    <m/>
    <n v="0"/>
    <n v="0"/>
    <n v="0"/>
    <n v="0"/>
    <n v="0"/>
    <m/>
    <m/>
    <m/>
    <m/>
    <m/>
    <m/>
    <m/>
    <m/>
    <m/>
    <m/>
    <n v="1"/>
    <n v="0"/>
    <n v="1"/>
    <s v="Crab Cove"/>
    <n v="46"/>
  </r>
  <r>
    <s v="50D-28"/>
    <m/>
    <x v="0"/>
    <s v="23 BEACH ST"/>
    <n v="132"/>
    <s v="STAITI RICHARD R"/>
    <s v="R30"/>
    <s v="RES ACLNUD  MDL-00"/>
    <s v="50/D/28//"/>
    <n v="9.4329999999999997E-2"/>
    <n v="0"/>
    <n v="0"/>
    <n v="0"/>
    <n v="0"/>
    <m/>
    <n v="0"/>
    <n v="0"/>
    <n v="0"/>
    <s v="YES"/>
    <n v="0"/>
    <s v="50D-28"/>
    <m/>
    <m/>
    <m/>
    <n v="0"/>
    <m/>
    <m/>
    <n v="0"/>
    <n v="0"/>
    <n v="0"/>
    <n v="0"/>
    <n v="0"/>
    <m/>
    <m/>
    <m/>
    <m/>
    <m/>
    <m/>
    <m/>
    <m/>
    <m/>
    <m/>
    <n v="1"/>
    <n v="0"/>
    <n v="1"/>
    <s v="Wareham River West"/>
    <n v="44"/>
  </r>
  <r>
    <s v="50A-111A"/>
    <m/>
    <x v="0"/>
    <s v="20 PLEASANT ST"/>
    <n v="101"/>
    <s v="SHEEDY ASSUNTA M &amp; MICHALE L"/>
    <s v="R30"/>
    <s v="ONE FAMILY"/>
    <s v="50/A/111/A/"/>
    <n v="0.19631999999999999"/>
    <n v="0"/>
    <n v="0"/>
    <n v="1"/>
    <n v="1"/>
    <s v="SEWER"/>
    <n v="1"/>
    <n v="1"/>
    <n v="1500"/>
    <s v="NO_W1"/>
    <n v="0"/>
    <s v="50A-111A"/>
    <s v="Public Water,Public Sewer,Gas"/>
    <s v="SEWER"/>
    <s v="SEWER"/>
    <n v="1500"/>
    <m/>
    <m/>
    <n v="0"/>
    <n v="0"/>
    <n v="2"/>
    <n v="929"/>
    <n v="1.3"/>
    <m/>
    <m/>
    <m/>
    <m/>
    <m/>
    <m/>
    <m/>
    <m/>
    <m/>
    <m/>
    <n v="2"/>
    <n v="0"/>
    <n v="1"/>
    <s v="Wareham River West"/>
    <n v="44"/>
  </r>
  <r>
    <s v="35-1009"/>
    <m/>
    <x v="0"/>
    <s v="0 EDGEWATER DR"/>
    <n v="905"/>
    <s v="WILDLANDS TRUST OF"/>
    <s v="R30"/>
    <s v="CHAR ORG  MDL-00"/>
    <s v="35//1009//"/>
    <n v="9.9729999999999999E-2"/>
    <n v="0"/>
    <n v="0"/>
    <n v="0"/>
    <n v="0"/>
    <m/>
    <n v="0"/>
    <n v="0"/>
    <n v="0"/>
    <s v="YES"/>
    <n v="0"/>
    <s v="35-1009"/>
    <m/>
    <m/>
    <m/>
    <n v="0"/>
    <s v="fee simple"/>
    <s v="YES"/>
    <n v="0"/>
    <n v="0"/>
    <n v="0"/>
    <n v="0"/>
    <n v="0"/>
    <m/>
    <m/>
    <m/>
    <m/>
    <m/>
    <m/>
    <m/>
    <m/>
    <m/>
    <m/>
    <n v="1"/>
    <n v="0"/>
    <n v="1"/>
    <s v="Crab Cove"/>
    <n v="46"/>
  </r>
  <r>
    <s v="50A-278"/>
    <m/>
    <x v="0"/>
    <s v="21 PLEASANT ST"/>
    <n v="101"/>
    <s v="GRAVELLE LOUISE MARIE"/>
    <s v="R30"/>
    <s v="ONE FAMILY"/>
    <s v="50/A/278//"/>
    <n v="8.0579999999999999E-2"/>
    <n v="0"/>
    <n v="0"/>
    <n v="1"/>
    <n v="1"/>
    <s v="SEWER"/>
    <n v="1"/>
    <n v="1"/>
    <n v="3700"/>
    <s v="NO_W1"/>
    <n v="0"/>
    <s v="50A-278"/>
    <s v="All Public"/>
    <s v="SEWER"/>
    <s v="SEWER"/>
    <n v="3700"/>
    <m/>
    <m/>
    <n v="0"/>
    <n v="0"/>
    <n v="3"/>
    <n v="2412"/>
    <n v="2"/>
    <m/>
    <m/>
    <m/>
    <m/>
    <m/>
    <m/>
    <m/>
    <m/>
    <m/>
    <m/>
    <n v="2"/>
    <n v="0"/>
    <n v="1"/>
    <s v="Wareham River West"/>
    <n v="44"/>
  </r>
  <r>
    <s v="35-29"/>
    <m/>
    <x v="0"/>
    <s v="41 EDGEWATER WAY"/>
    <n v="132"/>
    <s v="ROZEN JOHN L"/>
    <s v="R30"/>
    <s v="RES ACLNUD  MDL-00"/>
    <s v="35//29//"/>
    <n v="0.33285999999999999"/>
    <n v="0"/>
    <n v="0"/>
    <n v="0"/>
    <n v="0"/>
    <m/>
    <n v="0"/>
    <n v="0"/>
    <n v="0"/>
    <s v="YES"/>
    <n v="0"/>
    <s v="35-29"/>
    <m/>
    <m/>
    <m/>
    <n v="0"/>
    <m/>
    <m/>
    <n v="0"/>
    <n v="0"/>
    <n v="0"/>
    <n v="0"/>
    <n v="0"/>
    <m/>
    <m/>
    <m/>
    <m/>
    <m/>
    <m/>
    <m/>
    <m/>
    <m/>
    <m/>
    <n v="1"/>
    <n v="0"/>
    <n v="1"/>
    <s v="Crab Cove"/>
    <n v="46"/>
  </r>
  <r>
    <s v="50A-1014B"/>
    <m/>
    <x v="0"/>
    <s v="0 PLEASANT ST"/>
    <n v="132"/>
    <s v="COFFEY PAUL"/>
    <s v="R30"/>
    <s v="RES ACLNUD  MDL-00"/>
    <s v="50/A/1014/B/"/>
    <n v="2.273E-2"/>
    <n v="0"/>
    <n v="0"/>
    <n v="0"/>
    <n v="0"/>
    <m/>
    <n v="0"/>
    <n v="0"/>
    <n v="0"/>
    <s v="YES"/>
    <n v="0"/>
    <s v="50A-1014B"/>
    <m/>
    <m/>
    <m/>
    <n v="0"/>
    <m/>
    <m/>
    <n v="0"/>
    <n v="0"/>
    <n v="0"/>
    <n v="0"/>
    <n v="0"/>
    <m/>
    <m/>
    <m/>
    <m/>
    <m/>
    <m/>
    <m/>
    <m/>
    <m/>
    <m/>
    <n v="1"/>
    <n v="0"/>
    <n v="1"/>
    <s v="Wareham River West"/>
    <n v="44"/>
  </r>
  <r>
    <s v="50C-2-4"/>
    <m/>
    <x v="0"/>
    <s v="6 CIRCLE DR"/>
    <n v="101"/>
    <s v="AUDITORE SALVATORE J"/>
    <s v="R30"/>
    <s v="ONE FAMILY"/>
    <s v="50/C2/4//"/>
    <n v="9.6070000000000003E-2"/>
    <n v="0"/>
    <n v="0"/>
    <n v="1"/>
    <n v="1"/>
    <s v="SEWER"/>
    <n v="1"/>
    <n v="1"/>
    <n v="400"/>
    <s v="YES"/>
    <n v="0"/>
    <s v="50C-2-4"/>
    <s v="Public Water,Public Sewer"/>
    <s v="SEWER"/>
    <s v="SEWER"/>
    <n v="400"/>
    <m/>
    <m/>
    <n v="0"/>
    <n v="0"/>
    <n v="2"/>
    <n v="609"/>
    <n v="1"/>
    <m/>
    <m/>
    <m/>
    <m/>
    <m/>
    <m/>
    <m/>
    <m/>
    <m/>
    <m/>
    <n v="2"/>
    <n v="0"/>
    <n v="1"/>
    <s v="Wareham River West"/>
    <n v="44"/>
  </r>
  <r>
    <s v="50B-4-17"/>
    <m/>
    <x v="0"/>
    <s v="164 SWIFTS BCH RD"/>
    <n v="101"/>
    <s v="FRAZIER DENNIS J"/>
    <s v="R30"/>
    <s v="ONE FAMILY"/>
    <s v="50/B4/17//"/>
    <n v="0.10897999999999999"/>
    <n v="0"/>
    <n v="0"/>
    <n v="1"/>
    <n v="1"/>
    <s v="SEWER"/>
    <n v="1"/>
    <n v="1"/>
    <n v="7000"/>
    <s v="YES"/>
    <n v="0"/>
    <s v="50B-4-17"/>
    <s v="All Public"/>
    <s v="SEWER"/>
    <s v="SEWER"/>
    <n v="7000"/>
    <m/>
    <m/>
    <n v="0"/>
    <n v="0"/>
    <n v="3"/>
    <n v="1078"/>
    <n v="1"/>
    <m/>
    <m/>
    <m/>
    <m/>
    <m/>
    <m/>
    <m/>
    <m/>
    <m/>
    <m/>
    <n v="1"/>
    <n v="0"/>
    <n v="1"/>
    <s v="Wareham River West"/>
    <n v="44"/>
  </r>
  <r>
    <s v="50D-108"/>
    <m/>
    <x v="0"/>
    <s v="11 FAIRBANKS ST"/>
    <n v="132"/>
    <s v="MURRAY WALTER R &amp; MARY V"/>
    <s v="R30"/>
    <s v="RES ACLNUD  MDL-00"/>
    <s v="50/D/108//"/>
    <n v="5.765E-2"/>
    <n v="0"/>
    <n v="0"/>
    <n v="0"/>
    <n v="0"/>
    <m/>
    <n v="0"/>
    <n v="0"/>
    <n v="0"/>
    <s v="YES"/>
    <n v="0"/>
    <s v="50D-108"/>
    <m/>
    <m/>
    <m/>
    <n v="0"/>
    <m/>
    <m/>
    <n v="0"/>
    <n v="0"/>
    <n v="0"/>
    <n v="0"/>
    <n v="0"/>
    <m/>
    <m/>
    <m/>
    <m/>
    <m/>
    <m/>
    <m/>
    <m/>
    <m/>
    <m/>
    <n v="1"/>
    <n v="0"/>
    <n v="1"/>
    <s v="Wareham River West"/>
    <n v="44"/>
  </r>
  <r>
    <s v="35-93"/>
    <m/>
    <x v="0"/>
    <s v="7 ROBIN HOOD RD"/>
    <n v="101"/>
    <s v="CROSBY KERRY L"/>
    <s v="R30"/>
    <s v="ONE FAMILY"/>
    <s v="35//93//"/>
    <n v="0.21854999999999999"/>
    <n v="1"/>
    <n v="1"/>
    <n v="1"/>
    <n v="1"/>
    <s v="SEPTIC"/>
    <n v="0"/>
    <n v="1"/>
    <n v="10100"/>
    <s v="YES"/>
    <n v="10100"/>
    <s v="35-93"/>
    <s v="Public Water,Gas,Septic"/>
    <s v="SEPTIC"/>
    <s v="SEPTIC"/>
    <n v="10100"/>
    <m/>
    <m/>
    <n v="1"/>
    <n v="1"/>
    <n v="3"/>
    <n v="1196"/>
    <n v="1"/>
    <m/>
    <m/>
    <m/>
    <m/>
    <m/>
    <m/>
    <m/>
    <m/>
    <m/>
    <m/>
    <n v="1"/>
    <n v="9.68"/>
    <n v="1"/>
    <s v="Crab Cove"/>
    <n v="46"/>
  </r>
  <r>
    <s v="50A-274A"/>
    <m/>
    <x v="0"/>
    <s v="23 PLEASANT ST"/>
    <n v="106"/>
    <s v="GRAVELLE LOUISE MARIE"/>
    <s v="R30"/>
    <s v="AC LND IMP  MDL-00"/>
    <s v="50/A/274/A/"/>
    <n v="5.3519999999999998E-2"/>
    <n v="0"/>
    <n v="0"/>
    <n v="0"/>
    <n v="0"/>
    <m/>
    <n v="0"/>
    <n v="0"/>
    <n v="0"/>
    <s v="NO_W1"/>
    <n v="0"/>
    <s v="50A-274A"/>
    <m/>
    <m/>
    <m/>
    <n v="0"/>
    <m/>
    <m/>
    <n v="0"/>
    <n v="0"/>
    <n v="0"/>
    <n v="0"/>
    <n v="0"/>
    <m/>
    <m/>
    <m/>
    <m/>
    <m/>
    <m/>
    <m/>
    <m/>
    <m/>
    <m/>
    <n v="1"/>
    <n v="0"/>
    <n v="1"/>
    <s v="Wareham River West"/>
    <n v="44"/>
  </r>
  <r>
    <s v="50A-70"/>
    <m/>
    <x v="0"/>
    <s v="36 BAYVIEW ST"/>
    <n v="101"/>
    <s v="DESTEFANO ROCCO"/>
    <s v="R30"/>
    <s v="ONE FAMILY"/>
    <s v="50/A/70//"/>
    <n v="0.11799"/>
    <n v="0"/>
    <n v="0"/>
    <n v="1"/>
    <n v="1"/>
    <s v="SEWER"/>
    <n v="1"/>
    <n v="1"/>
    <n v="800"/>
    <s v="YES"/>
    <n v="0"/>
    <s v="50A-70"/>
    <s v="Public Water,Public Sewer"/>
    <s v="SEWER"/>
    <s v="SEWER"/>
    <n v="800"/>
    <m/>
    <m/>
    <n v="0"/>
    <n v="0"/>
    <n v="2"/>
    <n v="1176"/>
    <n v="1"/>
    <m/>
    <m/>
    <m/>
    <m/>
    <m/>
    <m/>
    <m/>
    <m/>
    <m/>
    <m/>
    <n v="1"/>
    <n v="0"/>
    <n v="1"/>
    <s v="Wareham River West"/>
    <n v="44"/>
  </r>
  <r>
    <s v="36-H13"/>
    <m/>
    <x v="0"/>
    <s v="3 GLENWOOD CIR"/>
    <n v="101"/>
    <s v="DUMAS CORDELIA A"/>
    <s v="R60"/>
    <s v="ONE FAMILY"/>
    <s v="36//H13//"/>
    <n v="0.55972999999999995"/>
    <n v="1"/>
    <n v="1"/>
    <n v="1"/>
    <n v="1"/>
    <s v="SEPTIC"/>
    <n v="0"/>
    <n v="1"/>
    <n v="9300"/>
    <s v="YES"/>
    <n v="9300"/>
    <s v="36-H13"/>
    <s v="Public Water,Septic"/>
    <s v="SEPTIC"/>
    <s v="SEPTIC"/>
    <n v="9300"/>
    <m/>
    <m/>
    <n v="1"/>
    <n v="1"/>
    <n v="3"/>
    <n v="1146"/>
    <n v="1"/>
    <m/>
    <m/>
    <m/>
    <m/>
    <m/>
    <m/>
    <m/>
    <m/>
    <m/>
    <m/>
    <n v="1"/>
    <n v="9.68"/>
    <n v="1"/>
    <s v="Crab Cove"/>
    <n v="46"/>
  </r>
  <r>
    <s v="50A-68"/>
    <m/>
    <x v="0"/>
    <s v="7 TRINITY LN"/>
    <n v="101"/>
    <s v="SUPER DAVID W"/>
    <m/>
    <s v="ONE FAMILY"/>
    <s v="50/A/68//"/>
    <n v="0.14621000000000001"/>
    <n v="0"/>
    <n v="0"/>
    <n v="1"/>
    <n v="1"/>
    <s v="SEWER"/>
    <n v="1"/>
    <n v="1"/>
    <n v="900"/>
    <s v="YES"/>
    <n v="0"/>
    <s v="50A-68"/>
    <s v="Public Water,Public Sewer,Gas"/>
    <s v="SEWER"/>
    <s v="SEWER"/>
    <n v="900"/>
    <m/>
    <m/>
    <n v="0"/>
    <n v="0"/>
    <n v="2"/>
    <n v="730"/>
    <n v="1"/>
    <m/>
    <m/>
    <m/>
    <m/>
    <m/>
    <m/>
    <m/>
    <m/>
    <m/>
    <m/>
    <n v="1"/>
    <n v="0"/>
    <n v="1"/>
    <s v="Wareham River West"/>
    <n v="44"/>
  </r>
  <r>
    <s v="50A-108"/>
    <m/>
    <x v="0"/>
    <s v="33 BAYVIEW ST"/>
    <n v="101"/>
    <s v="CALLAHAN EDWARD J"/>
    <s v="R30"/>
    <s v="ONE FAMILY"/>
    <s v="50/A/108//"/>
    <n v="0.12844"/>
    <n v="0"/>
    <n v="0"/>
    <n v="1"/>
    <n v="1"/>
    <s v="SEWER"/>
    <n v="1"/>
    <n v="1"/>
    <n v="4100"/>
    <s v="YES"/>
    <n v="0"/>
    <s v="50A-108"/>
    <s v="Public Water,Public Sewer"/>
    <s v="SEWER"/>
    <s v="SEWER"/>
    <n v="4100"/>
    <m/>
    <m/>
    <n v="0"/>
    <n v="0"/>
    <n v="3"/>
    <n v="1000"/>
    <n v="1"/>
    <m/>
    <m/>
    <m/>
    <m/>
    <m/>
    <m/>
    <m/>
    <m/>
    <m/>
    <m/>
    <n v="1"/>
    <n v="0"/>
    <n v="1"/>
    <s v="Wareham River West"/>
    <n v="44"/>
  </r>
  <r>
    <s v="35-7"/>
    <m/>
    <x v="0"/>
    <s v="85 EDGEWATER DR"/>
    <n v="101"/>
    <s v="WYDOM HERBERT H"/>
    <s v="R30"/>
    <s v="ONE FAMILY"/>
    <s v="35//7//"/>
    <n v="0.23898"/>
    <n v="1"/>
    <n v="1"/>
    <n v="1"/>
    <n v="1"/>
    <s v="SEPTIC"/>
    <n v="0"/>
    <n v="1"/>
    <n v="6600"/>
    <s v="YES"/>
    <n v="6600"/>
    <s v="35-7"/>
    <s v="Public Water,Septic"/>
    <s v="SEPTIC"/>
    <s v="SEPTIC"/>
    <n v="6600"/>
    <m/>
    <m/>
    <n v="1"/>
    <n v="1"/>
    <n v="1"/>
    <n v="864"/>
    <n v="1"/>
    <m/>
    <m/>
    <m/>
    <m/>
    <m/>
    <m/>
    <m/>
    <m/>
    <m/>
    <m/>
    <n v="1"/>
    <n v="9.68"/>
    <n v="1"/>
    <s v="Crab Cove"/>
    <n v="46"/>
  </r>
  <r>
    <s v="50C-2-30"/>
    <m/>
    <x v="0"/>
    <s v="0 CIRCLE DR"/>
    <n v="903"/>
    <s v="TOWN OF WAREHAM"/>
    <s v="R30"/>
    <s v="TAX POSS  MDL-00"/>
    <s v="50/C2/30//"/>
    <n v="0.10437"/>
    <n v="0"/>
    <n v="0"/>
    <n v="0"/>
    <n v="0"/>
    <m/>
    <n v="0"/>
    <n v="0"/>
    <n v="0"/>
    <s v="YES"/>
    <n v="0"/>
    <s v="50C-2-30"/>
    <m/>
    <m/>
    <m/>
    <n v="0"/>
    <m/>
    <m/>
    <n v="0"/>
    <n v="0"/>
    <n v="0"/>
    <n v="0"/>
    <n v="0"/>
    <m/>
    <m/>
    <m/>
    <m/>
    <m/>
    <m/>
    <m/>
    <m/>
    <m/>
    <m/>
    <n v="3"/>
    <n v="0"/>
    <n v="1"/>
    <s v="Wareham River West"/>
    <n v="44"/>
  </r>
  <r>
    <s v="50D-29"/>
    <m/>
    <x v="0"/>
    <s v="29 BEACH ST"/>
    <n v="101"/>
    <s v="STAITI RICHARD R"/>
    <s v="R30"/>
    <s v="ONE FAMILY"/>
    <s v="50/D/29//"/>
    <n v="9.4560000000000005E-2"/>
    <n v="0"/>
    <n v="0"/>
    <n v="1"/>
    <n v="1"/>
    <s v="SEWER"/>
    <n v="1"/>
    <n v="1"/>
    <n v="8500"/>
    <s v="YES"/>
    <n v="0"/>
    <s v="50D-29"/>
    <s v="All Public"/>
    <s v="SEWER"/>
    <s v="SEWER"/>
    <n v="8500"/>
    <m/>
    <m/>
    <n v="0"/>
    <n v="0"/>
    <n v="3"/>
    <n v="1120"/>
    <n v="1"/>
    <m/>
    <m/>
    <m/>
    <m/>
    <m/>
    <m/>
    <m/>
    <m/>
    <m/>
    <m/>
    <n v="1"/>
    <n v="0"/>
    <n v="1"/>
    <s v="Wareham River West"/>
    <n v="44"/>
  </r>
  <r>
    <s v="UNK1082"/>
    <s v="FEE"/>
    <x v="0"/>
    <s v="SPRINKLER LN"/>
    <n v="0"/>
    <m/>
    <m/>
    <m/>
    <m/>
    <n v="0.31844"/>
    <n v="0"/>
    <n v="0"/>
    <n v="0"/>
    <n v="0"/>
    <m/>
    <n v="0"/>
    <n v="0"/>
    <n v="0"/>
    <s v="NO_W2"/>
    <n v="0"/>
    <m/>
    <m/>
    <m/>
    <m/>
    <n v="0"/>
    <m/>
    <m/>
    <n v="0"/>
    <n v="0"/>
    <n v="0"/>
    <n v="0"/>
    <n v="0"/>
    <s v="Not in new Assr DB, Makepe?, old info"/>
    <m/>
    <m/>
    <m/>
    <m/>
    <m/>
    <m/>
    <m/>
    <m/>
    <m/>
    <n v="1"/>
    <n v="0"/>
    <n v="1"/>
    <s v="Crab Cove"/>
    <n v="46"/>
  </r>
  <r>
    <s v="50A-274A"/>
    <m/>
    <x v="0"/>
    <s v="23 PLEASANT ST"/>
    <n v="106"/>
    <s v="GRAVELLE LOUISE MARIE"/>
    <s v="R30"/>
    <s v="AC LND IMP  MDL-00"/>
    <s v="50/A/274/A/"/>
    <n v="5.6599999999999998E-2"/>
    <n v="0"/>
    <n v="0"/>
    <n v="0"/>
    <n v="0"/>
    <m/>
    <n v="0"/>
    <n v="0"/>
    <n v="0"/>
    <s v="NO_W1"/>
    <n v="0"/>
    <s v="50A-274A"/>
    <m/>
    <m/>
    <m/>
    <n v="0"/>
    <m/>
    <m/>
    <n v="0"/>
    <n v="0"/>
    <n v="0"/>
    <n v="0"/>
    <n v="0"/>
    <m/>
    <m/>
    <m/>
    <m/>
    <m/>
    <m/>
    <m/>
    <m/>
    <m/>
    <m/>
    <n v="1"/>
    <n v="0"/>
    <n v="1"/>
    <s v="Wareham River West"/>
    <n v="44"/>
  </r>
  <r>
    <s v="50B-3-1020A"/>
    <m/>
    <x v="0"/>
    <s v="0 T ST"/>
    <n v="101"/>
    <s v="MEADE EILEEN T"/>
    <s v="R30"/>
    <s v="ONE FAMILY"/>
    <s v="50/B3/1020/A/"/>
    <n v="0.14391999999999999"/>
    <n v="1"/>
    <n v="1"/>
    <n v="1"/>
    <n v="1"/>
    <s v="SEPTIC"/>
    <n v="0"/>
    <n v="1"/>
    <n v="0"/>
    <s v="YES"/>
    <n v="0"/>
    <s v="50B-3-1020A"/>
    <s v="Public Water,Public Sewer"/>
    <s v="SEWER"/>
    <s v="SEPTIC"/>
    <n v="0"/>
    <m/>
    <m/>
    <n v="1"/>
    <n v="1"/>
    <n v="1"/>
    <n v="480"/>
    <n v="1"/>
    <m/>
    <m/>
    <m/>
    <m/>
    <m/>
    <m/>
    <m/>
    <m/>
    <m/>
    <m/>
    <n v="1"/>
    <n v="9.68"/>
    <n v="1"/>
    <s v="Wareham River West"/>
    <n v="44"/>
  </r>
  <r>
    <s v="35-97"/>
    <m/>
    <x v="0"/>
    <s v="82 EDGEWATER DR"/>
    <n v="101"/>
    <s v="HORTON DENNIS W"/>
    <s v="R30"/>
    <s v="ONE FAMILY"/>
    <s v="35//97//"/>
    <n v="0.26321"/>
    <n v="1"/>
    <n v="1"/>
    <n v="1"/>
    <n v="1"/>
    <s v="SEPTIC"/>
    <n v="0"/>
    <n v="1"/>
    <n v="17200"/>
    <s v="YES"/>
    <n v="17200"/>
    <s v="35-97"/>
    <s v="Public Water,Septic"/>
    <s v="SEPTIC"/>
    <s v="SEPTIC"/>
    <n v="17200"/>
    <m/>
    <m/>
    <n v="1"/>
    <n v="1"/>
    <n v="3"/>
    <n v="1860"/>
    <n v="1"/>
    <m/>
    <m/>
    <m/>
    <m/>
    <m/>
    <m/>
    <m/>
    <m/>
    <m/>
    <m/>
    <n v="1"/>
    <n v="9.68"/>
    <n v="1"/>
    <s v="Crab Cove"/>
    <n v="46"/>
  </r>
  <r>
    <s v="50A-67"/>
    <m/>
    <x v="0"/>
    <s v="5 TRINITY LN"/>
    <n v="101"/>
    <s v="BOUVIER JAMES A"/>
    <s v="R30"/>
    <s v="ONE FAMILY"/>
    <s v="50/A/67//"/>
    <n v="0.11294"/>
    <n v="0"/>
    <n v="0"/>
    <n v="1"/>
    <n v="1"/>
    <s v="SEWER"/>
    <n v="1"/>
    <n v="1"/>
    <n v="1100"/>
    <s v="YES"/>
    <n v="0"/>
    <s v="50A-67"/>
    <s v="Public Water,Public Sewer,Gas"/>
    <s v="SEWER"/>
    <s v="SEWER"/>
    <n v="1100"/>
    <m/>
    <m/>
    <n v="0"/>
    <n v="0"/>
    <n v="2"/>
    <n v="798"/>
    <n v="1"/>
    <m/>
    <m/>
    <m/>
    <m/>
    <m/>
    <m/>
    <m/>
    <m/>
    <m/>
    <m/>
    <n v="1"/>
    <n v="0"/>
    <n v="1"/>
    <s v="Wareham River West"/>
    <n v="44"/>
  </r>
  <r>
    <s v="36-H10"/>
    <m/>
    <x v="0"/>
    <s v="11 GLENWOOD CIR"/>
    <n v="101"/>
    <s v="ANTONOPOULOS BESSIE LIFE EST"/>
    <s v="R60"/>
    <s v="ONE FAMILY"/>
    <s v="36//H10//"/>
    <n v="0.39351999999999998"/>
    <n v="1"/>
    <n v="1"/>
    <n v="1"/>
    <n v="1"/>
    <s v="SEPTIC"/>
    <n v="0"/>
    <n v="1"/>
    <n v="0"/>
    <s v="YES"/>
    <n v="0"/>
    <s v="36-H10"/>
    <s v="Public Water,Septic"/>
    <s v="SEPTIC"/>
    <s v="SEPTIC"/>
    <n v="0"/>
    <m/>
    <m/>
    <n v="1"/>
    <n v="1"/>
    <n v="3"/>
    <n v="1328"/>
    <n v="1"/>
    <m/>
    <m/>
    <m/>
    <m/>
    <m/>
    <m/>
    <m/>
    <m/>
    <m/>
    <m/>
    <n v="1"/>
    <n v="9.68"/>
    <n v="1"/>
    <s v="Crab Cove"/>
    <n v="46"/>
  </r>
  <r>
    <s v="50A-275B"/>
    <m/>
    <x v="0"/>
    <s v="19 PLEASANT ST"/>
    <n v="101"/>
    <s v="COFFEY PAUL"/>
    <s v="R30"/>
    <s v="ONE FAMILY"/>
    <s v="50/A/275/B/"/>
    <n v="8.2189999999999999E-2"/>
    <n v="0"/>
    <n v="0"/>
    <n v="1"/>
    <n v="1"/>
    <s v="SEWER"/>
    <n v="1"/>
    <n v="1"/>
    <n v="500"/>
    <s v="YES"/>
    <n v="0"/>
    <s v="50A-275B"/>
    <s v="All Public"/>
    <s v="SEWER"/>
    <s v="SEWER"/>
    <n v="500"/>
    <m/>
    <m/>
    <n v="0"/>
    <n v="0"/>
    <n v="2"/>
    <n v="924"/>
    <n v="1"/>
    <m/>
    <m/>
    <m/>
    <m/>
    <m/>
    <m/>
    <m/>
    <m/>
    <m/>
    <m/>
    <n v="1"/>
    <n v="0"/>
    <n v="1"/>
    <s v="Wareham River West"/>
    <n v="44"/>
  </r>
  <r>
    <s v="50C-2-17A"/>
    <m/>
    <x v="0"/>
    <s v="0 CIRCLE DR"/>
    <n v="132"/>
    <s v="FORTE  FRANK JR"/>
    <s v="R30"/>
    <s v="RES ACLNUD  MDL-00"/>
    <s v="50/C2/17/A/"/>
    <n v="3.9039999999999998E-2"/>
    <n v="0"/>
    <n v="0"/>
    <n v="0"/>
    <n v="0"/>
    <m/>
    <n v="0"/>
    <n v="0"/>
    <n v="0"/>
    <s v="YES"/>
    <n v="0"/>
    <s v="50C-2-17A"/>
    <m/>
    <m/>
    <m/>
    <n v="0"/>
    <m/>
    <m/>
    <n v="0"/>
    <n v="0"/>
    <n v="0"/>
    <n v="0"/>
    <n v="0"/>
    <m/>
    <m/>
    <m/>
    <m/>
    <m/>
    <m/>
    <m/>
    <m/>
    <m/>
    <m/>
    <n v="1"/>
    <n v="0"/>
    <n v="1"/>
    <s v="Wareham River West"/>
    <n v="44"/>
  </r>
  <r>
    <s v="35-35"/>
    <m/>
    <x v="0"/>
    <s v="19 EDGEWATER EXTENSION"/>
    <n v="101"/>
    <s v="LAVOIE ROBERT J JR"/>
    <s v="R30"/>
    <s v="ONE FAMILY"/>
    <s v="35//35//"/>
    <n v="0.63775000000000004"/>
    <n v="0"/>
    <n v="1"/>
    <n v="0"/>
    <n v="1"/>
    <m/>
    <n v="0"/>
    <n v="0"/>
    <n v="0"/>
    <s v="YES"/>
    <n v="0"/>
    <s v="35-35"/>
    <s v="Public Water,Gas,Septic"/>
    <s v="SEPTIC"/>
    <s v="SEPTIC"/>
    <n v="0"/>
    <m/>
    <m/>
    <n v="0"/>
    <n v="1"/>
    <n v="3"/>
    <n v="1387"/>
    <n v="1.75"/>
    <m/>
    <m/>
    <m/>
    <m/>
    <m/>
    <m/>
    <m/>
    <m/>
    <m/>
    <m/>
    <n v="2"/>
    <n v="0"/>
    <n v="1"/>
    <s v="Crab Cove"/>
    <n v="46"/>
  </r>
  <r>
    <s v="35-94"/>
    <m/>
    <x v="0"/>
    <s v="5 ROBIN HOOD RD"/>
    <n v="101"/>
    <s v="GIANNELLI CATHERINE"/>
    <s v="R30"/>
    <s v="ONE FAMILY"/>
    <s v="35//94//"/>
    <n v="0.24063000000000001"/>
    <n v="1"/>
    <n v="1"/>
    <n v="1"/>
    <n v="1"/>
    <s v="SEPTIC"/>
    <n v="0"/>
    <n v="1"/>
    <n v="11300"/>
    <s v="YES"/>
    <n v="11300"/>
    <s v="35-94"/>
    <s v="Public Water,Gas,Septic"/>
    <s v="SEPTIC"/>
    <s v="SEPTIC"/>
    <n v="11300"/>
    <m/>
    <m/>
    <n v="1"/>
    <n v="1"/>
    <n v="3"/>
    <n v="1848"/>
    <n v="1"/>
    <m/>
    <m/>
    <m/>
    <m/>
    <m/>
    <m/>
    <m/>
    <m/>
    <m/>
    <m/>
    <n v="1"/>
    <n v="9.68"/>
    <n v="1"/>
    <s v="Crab Cove"/>
    <n v="46"/>
  </r>
  <r>
    <s v="50A-113A"/>
    <m/>
    <x v="0"/>
    <s v="18 PLEASANT ST"/>
    <n v="101"/>
    <s v="HUBNER RICHARD &amp; EDWARD"/>
    <s v="R30"/>
    <s v="ONE FAMILY"/>
    <s v="50/A/113/A/"/>
    <n v="9.8409999999999997E-2"/>
    <n v="0"/>
    <n v="0"/>
    <n v="1"/>
    <n v="1"/>
    <s v="SEWER"/>
    <n v="1"/>
    <n v="1"/>
    <n v="300"/>
    <s v="YES"/>
    <n v="0"/>
    <s v="50A-113A"/>
    <s v="Public Water,Public Sewer,Gas"/>
    <s v="SEWER"/>
    <s v="SEWER"/>
    <n v="300"/>
    <m/>
    <m/>
    <n v="0"/>
    <n v="0"/>
    <n v="2"/>
    <n v="688"/>
    <n v="1"/>
    <m/>
    <m/>
    <m/>
    <m/>
    <m/>
    <m/>
    <m/>
    <m/>
    <m/>
    <m/>
    <n v="1"/>
    <n v="0"/>
    <n v="1"/>
    <s v="Wareham River West"/>
    <n v="44"/>
  </r>
  <r>
    <s v="50B-4-18"/>
    <m/>
    <x v="0"/>
    <s v="162 SWIFTS BCH RD"/>
    <n v="101"/>
    <s v="CAMPBELL WILFRED D"/>
    <s v="R30"/>
    <s v="ONE FAMILY"/>
    <s v="50/B4/18//"/>
    <n v="0.11988"/>
    <n v="0"/>
    <n v="0"/>
    <n v="1"/>
    <n v="1"/>
    <s v="SEWER"/>
    <n v="1"/>
    <n v="1"/>
    <n v="1000"/>
    <s v="YES"/>
    <n v="0"/>
    <s v="50B-4-18"/>
    <s v="Public Water,Public Sewer,Gas"/>
    <s v="SEWER"/>
    <s v="SEWER"/>
    <n v="1000"/>
    <m/>
    <m/>
    <n v="0"/>
    <n v="0"/>
    <n v="2"/>
    <n v="692"/>
    <n v="1"/>
    <m/>
    <m/>
    <m/>
    <m/>
    <m/>
    <m/>
    <m/>
    <m/>
    <m/>
    <m/>
    <n v="1"/>
    <n v="0"/>
    <n v="1"/>
    <s v="Wareham River West"/>
    <n v="44"/>
  </r>
  <r>
    <s v="50A-66"/>
    <m/>
    <x v="0"/>
    <s v="3 TRINITY LN"/>
    <n v="101"/>
    <s v="MCGOWAN LEO C"/>
    <s v="R30"/>
    <s v="ONE FAMILY"/>
    <s v="50/A/66//"/>
    <n v="0.12637000000000001"/>
    <n v="0"/>
    <n v="0"/>
    <n v="1"/>
    <n v="1"/>
    <s v="SEWER"/>
    <n v="1"/>
    <n v="1"/>
    <n v="4800"/>
    <s v="YES"/>
    <n v="0"/>
    <s v="50A-66"/>
    <s v="Public Water,Public Sewer,Gas"/>
    <s v="SEWER"/>
    <s v="SEWER"/>
    <n v="4800"/>
    <m/>
    <m/>
    <n v="0"/>
    <n v="0"/>
    <n v="3"/>
    <n v="1652"/>
    <n v="1.5"/>
    <m/>
    <m/>
    <m/>
    <m/>
    <m/>
    <m/>
    <m/>
    <m/>
    <m/>
    <m/>
    <n v="1"/>
    <n v="0"/>
    <n v="1"/>
    <s v="Wareham River West"/>
    <n v="44"/>
  </r>
  <r>
    <s v="50C-2-31"/>
    <m/>
    <x v="0"/>
    <s v="10 FAIRBANKS ST"/>
    <n v="132"/>
    <s v="HILL ETHEL M"/>
    <s v="R30"/>
    <s v="RES ACLNUD  MDL-00"/>
    <s v="50/C2/31//"/>
    <n v="9.6920000000000006E-2"/>
    <n v="0"/>
    <n v="0"/>
    <n v="0"/>
    <n v="0"/>
    <m/>
    <n v="0"/>
    <n v="0"/>
    <n v="0"/>
    <s v="YES"/>
    <n v="0"/>
    <s v="50C-2-31"/>
    <m/>
    <m/>
    <m/>
    <n v="0"/>
    <m/>
    <m/>
    <n v="0"/>
    <n v="0"/>
    <n v="0"/>
    <n v="0"/>
    <n v="0"/>
    <m/>
    <m/>
    <m/>
    <m/>
    <m/>
    <m/>
    <m/>
    <m/>
    <m/>
    <m/>
    <n v="3"/>
    <n v="0"/>
    <n v="1"/>
    <s v="Wareham River West"/>
    <n v="44"/>
  </r>
  <r>
    <s v="50C-2-15"/>
    <m/>
    <x v="0"/>
    <s v="15 CIRCLE DR"/>
    <n v="101"/>
    <s v="FORTE FRANK JR"/>
    <s v="R30"/>
    <s v="ONE FAMILY"/>
    <s v="50/C2/15//"/>
    <n v="5.4420000000000003E-2"/>
    <n v="0"/>
    <n v="0"/>
    <n v="1"/>
    <n v="1"/>
    <s v="SEWER"/>
    <n v="1"/>
    <n v="1"/>
    <n v="500"/>
    <s v="YES"/>
    <n v="0"/>
    <s v="50C-2-15"/>
    <s v="All Public"/>
    <s v="SEWER"/>
    <s v="SEWER"/>
    <n v="500"/>
    <m/>
    <m/>
    <n v="0"/>
    <n v="0"/>
    <n v="2"/>
    <n v="792"/>
    <n v="1"/>
    <m/>
    <m/>
    <m/>
    <m/>
    <m/>
    <m/>
    <m/>
    <m/>
    <m/>
    <m/>
    <n v="2"/>
    <n v="0"/>
    <n v="1"/>
    <s v="Wareham River West"/>
    <n v="44"/>
  </r>
  <r>
    <s v="50A-64"/>
    <m/>
    <x v="0"/>
    <s v="1 TRINITY LN"/>
    <n v="101"/>
    <s v="CABRAL JOSE D"/>
    <s v="R13"/>
    <s v="ONE FAMILY"/>
    <s v="50/A/64//"/>
    <n v="0.12174"/>
    <n v="0"/>
    <n v="0"/>
    <n v="1"/>
    <n v="1"/>
    <s v="SEWER"/>
    <n v="1"/>
    <n v="1"/>
    <n v="200"/>
    <s v="YES"/>
    <n v="0"/>
    <s v="50A-64"/>
    <s v="Public Water,Public Sewer,Gas"/>
    <s v="SEWER"/>
    <s v="SEWER"/>
    <n v="200"/>
    <m/>
    <m/>
    <n v="0"/>
    <n v="0"/>
    <n v="4"/>
    <n v="1102"/>
    <n v="1"/>
    <m/>
    <m/>
    <m/>
    <m/>
    <m/>
    <m/>
    <m/>
    <m/>
    <m/>
    <m/>
    <n v="1"/>
    <n v="0"/>
    <n v="1"/>
    <s v="Wareham River West"/>
    <n v="44"/>
  </r>
  <r>
    <s v="UNK1305"/>
    <s v="FEE"/>
    <x v="0"/>
    <s v="CIRCLE DR"/>
    <n v="0"/>
    <m/>
    <m/>
    <m/>
    <m/>
    <n v="0.11745999999999999"/>
    <n v="0"/>
    <n v="0"/>
    <n v="1"/>
    <n v="1"/>
    <s v="SEWER"/>
    <n v="0"/>
    <n v="0"/>
    <n v="0"/>
    <s v="NO_W2"/>
    <n v="0"/>
    <m/>
    <m/>
    <m/>
    <s v="SEWER"/>
    <n v="0"/>
    <m/>
    <m/>
    <n v="0"/>
    <n v="0"/>
    <n v="0"/>
    <n v="0"/>
    <n v="0"/>
    <s v="Not in new Assr DB, Makepe?, old info"/>
    <m/>
    <m/>
    <m/>
    <m/>
    <m/>
    <m/>
    <m/>
    <m/>
    <m/>
    <n v="3"/>
    <n v="0"/>
    <n v="1"/>
    <s v="Wareham River West"/>
    <n v="44"/>
  </r>
  <r>
    <s v="35-1011"/>
    <m/>
    <x v="0"/>
    <s v="39 EDGEWATER WAY"/>
    <n v="905"/>
    <s v="WILDLANDS TRUST OF"/>
    <s v="R30"/>
    <s v="CHAR ORG  MDL-00"/>
    <s v="35//1011//"/>
    <n v="1.96922"/>
    <n v="0"/>
    <n v="0"/>
    <n v="0"/>
    <n v="0"/>
    <m/>
    <n v="0"/>
    <n v="0"/>
    <n v="0"/>
    <s v="YES"/>
    <n v="0"/>
    <s v="35-1011"/>
    <m/>
    <m/>
    <m/>
    <n v="0"/>
    <s v="fee simple"/>
    <s v="YES"/>
    <n v="0"/>
    <n v="0"/>
    <n v="0"/>
    <n v="0"/>
    <n v="0"/>
    <m/>
    <m/>
    <m/>
    <m/>
    <m/>
    <m/>
    <m/>
    <m/>
    <m/>
    <m/>
    <n v="2"/>
    <n v="0"/>
    <n v="1"/>
    <s v="Crab Cove"/>
    <n v="46"/>
  </r>
  <r>
    <s v="50D-30"/>
    <m/>
    <x v="0"/>
    <s v="27 BEACH ST"/>
    <n v="106"/>
    <s v="STAITI RICHARD R"/>
    <s v="R30"/>
    <s v="AC LND IMP  MDL-00"/>
    <s v="50/D/30//"/>
    <n v="0.10279000000000001"/>
    <n v="0"/>
    <n v="0"/>
    <n v="0"/>
    <n v="0"/>
    <m/>
    <n v="0"/>
    <n v="0"/>
    <n v="0"/>
    <s v="YES"/>
    <n v="0"/>
    <s v="50D-30"/>
    <m/>
    <m/>
    <m/>
    <n v="0"/>
    <m/>
    <m/>
    <n v="0"/>
    <n v="0"/>
    <n v="0"/>
    <n v="0"/>
    <n v="0"/>
    <m/>
    <m/>
    <m/>
    <m/>
    <m/>
    <m/>
    <m/>
    <m/>
    <m/>
    <m/>
    <n v="1"/>
    <n v="0"/>
    <n v="1"/>
    <s v="Wareham River West"/>
    <n v="44"/>
  </r>
  <r>
    <s v="50C-2-39"/>
    <m/>
    <x v="0"/>
    <s v="12 FAIRBANKS ST"/>
    <n v="132"/>
    <s v="HARKINS CHARLES F"/>
    <s v="R30"/>
    <s v="RES ACLNUD  MDL-00"/>
    <s v="50/C2/39//"/>
    <n v="3.7330000000000002E-2"/>
    <n v="0"/>
    <n v="0"/>
    <n v="0"/>
    <n v="0"/>
    <m/>
    <n v="0"/>
    <n v="0"/>
    <n v="0"/>
    <s v="YES"/>
    <n v="0"/>
    <s v="50C-2-39"/>
    <m/>
    <m/>
    <m/>
    <n v="0"/>
    <m/>
    <m/>
    <n v="0"/>
    <n v="0"/>
    <n v="0"/>
    <n v="0"/>
    <n v="0"/>
    <m/>
    <m/>
    <m/>
    <m/>
    <m/>
    <m/>
    <m/>
    <m/>
    <m/>
    <m/>
    <n v="1"/>
    <n v="0"/>
    <n v="1"/>
    <s v="Wareham River West"/>
    <n v="44"/>
  </r>
  <r>
    <s v="50A-71"/>
    <m/>
    <x v="0"/>
    <s v="34 BAYVIEW ST"/>
    <n v="101"/>
    <s v="DESTEFANO ROCCO"/>
    <s v="R30"/>
    <s v="ONE FAMILY"/>
    <s v="50/A/71//"/>
    <n v="0.11756"/>
    <n v="0"/>
    <n v="0"/>
    <n v="1"/>
    <n v="1"/>
    <s v="SEWER"/>
    <n v="1"/>
    <n v="1"/>
    <n v="5300"/>
    <s v="YES"/>
    <n v="0"/>
    <s v="50A-71"/>
    <s v="Public Water,Public Sewer,Gas"/>
    <s v="SEWER"/>
    <s v="SEWER"/>
    <n v="5300"/>
    <m/>
    <m/>
    <n v="0"/>
    <n v="0"/>
    <n v="3"/>
    <n v="1488"/>
    <n v="1.5"/>
    <m/>
    <m/>
    <m/>
    <m/>
    <m/>
    <m/>
    <m/>
    <m/>
    <m/>
    <m/>
    <n v="1"/>
    <n v="0"/>
    <n v="1"/>
    <s v="Wareham River West"/>
    <n v="44"/>
  </r>
  <r>
    <s v="50C-2-1021A"/>
    <s v="FEE"/>
    <x v="0"/>
    <s v="0 T ST  OFF"/>
    <n v="132"/>
    <s v="CAVALLARO MARIO P"/>
    <s v="R30"/>
    <s v="RES ACLNU"/>
    <m/>
    <n v="0.24104"/>
    <n v="0"/>
    <n v="0"/>
    <n v="0"/>
    <n v="0"/>
    <m/>
    <n v="0"/>
    <n v="0"/>
    <n v="0"/>
    <m/>
    <n v="0"/>
    <m/>
    <m/>
    <m/>
    <m/>
    <n v="0"/>
    <m/>
    <m/>
    <n v="0"/>
    <n v="0"/>
    <n v="0"/>
    <n v="0"/>
    <n v="0"/>
    <m/>
    <m/>
    <m/>
    <m/>
    <m/>
    <m/>
    <m/>
    <m/>
    <m/>
    <m/>
    <n v="1"/>
    <n v="0"/>
    <n v="1"/>
    <s v="Wareham River West"/>
    <n v="44"/>
  </r>
  <r>
    <s v="50A-110"/>
    <m/>
    <x v="0"/>
    <s v="31 BAYVIEW ST"/>
    <n v="101"/>
    <s v="MCDONALD BRIAN J"/>
    <s v="R30"/>
    <s v="ONE FAMILY"/>
    <s v="50/A/110//"/>
    <n v="0.11687"/>
    <n v="0"/>
    <n v="0"/>
    <n v="1"/>
    <n v="1"/>
    <s v="SEWER"/>
    <n v="1"/>
    <n v="1"/>
    <n v="1500"/>
    <s v="YES"/>
    <n v="0"/>
    <s v="50A-110"/>
    <s v="Public Water,Public Sewer,Gas"/>
    <s v="SEWER"/>
    <s v="SEWER"/>
    <n v="1500"/>
    <m/>
    <m/>
    <n v="0"/>
    <n v="0"/>
    <n v="2"/>
    <n v="540"/>
    <n v="1"/>
    <m/>
    <m/>
    <m/>
    <m/>
    <m/>
    <m/>
    <m/>
    <m/>
    <m/>
    <m/>
    <n v="1"/>
    <n v="0"/>
    <n v="1"/>
    <s v="Wareham River West"/>
    <n v="44"/>
  </r>
  <r>
    <s v="50D-106"/>
    <m/>
    <x v="0"/>
    <s v="13 FAIRBANKS ST"/>
    <n v="132"/>
    <s v="FARRELL JOHN T  ET ALS"/>
    <s v="R30"/>
    <s v="RES ACLNUD  MDL-00"/>
    <s v="50/D/106//"/>
    <n v="0.15681999999999999"/>
    <n v="0"/>
    <n v="0"/>
    <n v="0"/>
    <n v="0"/>
    <m/>
    <n v="0"/>
    <n v="0"/>
    <n v="0"/>
    <s v="YES"/>
    <n v="0"/>
    <s v="50D-106"/>
    <m/>
    <m/>
    <m/>
    <n v="0"/>
    <m/>
    <m/>
    <n v="0"/>
    <n v="0"/>
    <n v="0"/>
    <n v="0"/>
    <n v="0"/>
    <m/>
    <m/>
    <m/>
    <m/>
    <m/>
    <m/>
    <m/>
    <m/>
    <m/>
    <m/>
    <n v="2"/>
    <n v="0"/>
    <n v="1"/>
    <s v="Wareham River West"/>
    <n v="44"/>
  </r>
  <r>
    <s v="54-1000"/>
    <m/>
    <x v="0"/>
    <s v="0 CROMESETT RD  OFF"/>
    <n v="132"/>
    <s v="MORSE PAUL R, ELAINE P &amp;"/>
    <s v="R30"/>
    <s v="RES ACLNUD  MDL-00"/>
    <s v="54//1000//"/>
    <n v="4.2774999999999999"/>
    <n v="0"/>
    <n v="0"/>
    <n v="0"/>
    <n v="0"/>
    <m/>
    <n v="0"/>
    <n v="0"/>
    <n v="0"/>
    <s v="YES"/>
    <n v="0"/>
    <s v="54-1000"/>
    <m/>
    <m/>
    <m/>
    <n v="0"/>
    <m/>
    <m/>
    <n v="0"/>
    <n v="0"/>
    <n v="0"/>
    <n v="0"/>
    <n v="0"/>
    <m/>
    <m/>
    <m/>
    <m/>
    <m/>
    <m/>
    <m/>
    <m/>
    <m/>
    <m/>
    <n v="1"/>
    <n v="0"/>
    <n v="1"/>
    <s v="Wareham River West"/>
    <n v="44"/>
  </r>
  <r>
    <s v="50D-53"/>
    <m/>
    <x v="0"/>
    <s v="91 SHORE AVE"/>
    <n v="101"/>
    <s v="SHEA WAYNE E"/>
    <s v="R30"/>
    <s v="ONE FAMILY"/>
    <s v="50/D/53//"/>
    <n v="0.32912000000000002"/>
    <n v="0"/>
    <n v="0"/>
    <n v="1"/>
    <n v="1"/>
    <s v="SEWER"/>
    <n v="1"/>
    <n v="1"/>
    <n v="8600"/>
    <s v="YES"/>
    <n v="0"/>
    <s v="50D-53"/>
    <s v="All Public"/>
    <s v="SEWER"/>
    <s v="SEWER"/>
    <n v="8600"/>
    <m/>
    <m/>
    <n v="0"/>
    <n v="0"/>
    <n v="3"/>
    <n v="1636"/>
    <n v="1"/>
    <m/>
    <m/>
    <m/>
    <m/>
    <m/>
    <m/>
    <m/>
    <m/>
    <m/>
    <m/>
    <n v="4"/>
    <n v="0"/>
    <n v="1"/>
    <s v="Wareham River West"/>
    <n v="44"/>
  </r>
  <r>
    <s v="50D-52"/>
    <m/>
    <x v="0"/>
    <s v="94 SHORE AVE"/>
    <n v="132"/>
    <s v="DONAHUE GEORGE W"/>
    <s v="R30"/>
    <s v="RES ACLNUD  MDL-00"/>
    <s v="50/D/52//"/>
    <n v="7.9159999999999994E-2"/>
    <n v="0"/>
    <n v="0"/>
    <n v="0"/>
    <n v="0"/>
    <m/>
    <n v="0"/>
    <n v="0"/>
    <n v="0"/>
    <s v="YES"/>
    <n v="0"/>
    <s v="50D-52"/>
    <m/>
    <m/>
    <m/>
    <n v="0"/>
    <m/>
    <m/>
    <n v="0"/>
    <n v="0"/>
    <n v="0"/>
    <n v="0"/>
    <n v="0"/>
    <m/>
    <m/>
    <m/>
    <m/>
    <m/>
    <m/>
    <m/>
    <m/>
    <m/>
    <m/>
    <n v="1"/>
    <n v="0"/>
    <n v="1"/>
    <s v="Wareham River West"/>
    <n v="44"/>
  </r>
  <r>
    <s v="50A-279"/>
    <m/>
    <x v="0"/>
    <s v="6 ELDRIDGE CT"/>
    <n v="101"/>
    <s v="BERGERON JOANNE M"/>
    <s v="R30"/>
    <s v="ONE FAMILY"/>
    <s v="50/A/279//"/>
    <n v="0.15053"/>
    <n v="0"/>
    <n v="0"/>
    <n v="1"/>
    <n v="1"/>
    <s v="SEWER"/>
    <n v="1"/>
    <n v="1"/>
    <n v="6300"/>
    <s v="NO_W1"/>
    <n v="0"/>
    <s v="50A-279"/>
    <s v="All Public"/>
    <s v="SEWER"/>
    <s v="SEWER"/>
    <n v="6300"/>
    <m/>
    <m/>
    <n v="0"/>
    <n v="0"/>
    <n v="2"/>
    <n v="784"/>
    <n v="1"/>
    <m/>
    <m/>
    <m/>
    <m/>
    <m/>
    <m/>
    <m/>
    <m/>
    <m/>
    <m/>
    <n v="2"/>
    <n v="0"/>
    <n v="1"/>
    <s v="Wareham River West"/>
    <n v="44"/>
  </r>
  <r>
    <s v="35-95"/>
    <m/>
    <x v="0"/>
    <s v="3 ROBIN HOOD RD"/>
    <n v="101"/>
    <s v="STEEK LANE R"/>
    <s v="R30"/>
    <s v="ONE FAMILY"/>
    <s v="35//95//"/>
    <n v="0.23379"/>
    <n v="1"/>
    <n v="1"/>
    <n v="1"/>
    <n v="1"/>
    <s v="SEPTIC"/>
    <n v="0"/>
    <n v="1"/>
    <n v="11700"/>
    <s v="YES"/>
    <n v="11700"/>
    <s v="35-95"/>
    <s v="Public Water,Gas,Septic"/>
    <s v="SEPTIC"/>
    <s v="SEPTIC"/>
    <n v="11700"/>
    <m/>
    <m/>
    <n v="1"/>
    <n v="1"/>
    <n v="2"/>
    <n v="960"/>
    <n v="1"/>
    <m/>
    <m/>
    <m/>
    <m/>
    <m/>
    <m/>
    <m/>
    <m/>
    <m/>
    <m/>
    <n v="1"/>
    <n v="9.68"/>
    <n v="1"/>
    <s v="Crab Cove"/>
    <n v="46"/>
  </r>
  <r>
    <s v="35-21"/>
    <m/>
    <x v="0"/>
    <s v="55 EDGEWATER DR"/>
    <n v="101"/>
    <s v="LEWIS DAVID C"/>
    <s v="R30"/>
    <s v="ONE FAMILY"/>
    <s v="35//21//"/>
    <n v="0.87378"/>
    <n v="1"/>
    <n v="1"/>
    <n v="1"/>
    <n v="1"/>
    <s v="SEPTIC"/>
    <n v="0"/>
    <n v="1"/>
    <n v="2700"/>
    <s v="YES"/>
    <n v="2700"/>
    <s v="35-21"/>
    <s v="Public Water,Gas,Septic"/>
    <s v="SEPTIC"/>
    <s v="SEPTIC"/>
    <n v="2700"/>
    <m/>
    <m/>
    <n v="1"/>
    <n v="1"/>
    <n v="2"/>
    <n v="1373"/>
    <n v="1"/>
    <m/>
    <m/>
    <m/>
    <m/>
    <m/>
    <m/>
    <m/>
    <m/>
    <m/>
    <m/>
    <n v="1"/>
    <n v="9.68"/>
    <n v="1"/>
    <s v="Crab Cove"/>
    <n v="46"/>
  </r>
  <r>
    <s v="54-S18"/>
    <m/>
    <x v="0"/>
    <s v="91 CROMESETT RD"/>
    <n v="101"/>
    <s v="SENNA LAWRENCE D"/>
    <s v="MR30"/>
    <s v="ONE FAMILY"/>
    <s v="54//S18//"/>
    <n v="0.53330999999999995"/>
    <n v="1"/>
    <n v="1"/>
    <n v="1"/>
    <n v="1"/>
    <s v="SEPTIC"/>
    <n v="0"/>
    <n v="1"/>
    <n v="11400"/>
    <s v="YES"/>
    <n v="11400"/>
    <s v="54-S18"/>
    <s v="Public Water,Septic"/>
    <s v="SEPTIC"/>
    <s v="SEPTIC"/>
    <n v="11400"/>
    <m/>
    <m/>
    <n v="1"/>
    <n v="1"/>
    <n v="3"/>
    <n v="1130"/>
    <n v="1"/>
    <m/>
    <m/>
    <m/>
    <m/>
    <m/>
    <m/>
    <m/>
    <m/>
    <m/>
    <m/>
    <n v="1"/>
    <n v="9.68"/>
    <n v="1"/>
    <s v="Wareham River West"/>
    <n v="44"/>
  </r>
  <r>
    <s v="50A-115A"/>
    <m/>
    <x v="0"/>
    <s v="16 PLEASANT ST"/>
    <n v="101"/>
    <s v="GENDROLIUS PAUL J"/>
    <s v="R30"/>
    <s v="ONE FAMILY"/>
    <s v="50/A/115/A/"/>
    <n v="9.4789999999999999E-2"/>
    <n v="0"/>
    <n v="0"/>
    <n v="1"/>
    <n v="1"/>
    <s v="SEWER"/>
    <n v="1"/>
    <n v="1"/>
    <n v="13700"/>
    <s v="YES"/>
    <n v="0"/>
    <s v="50A-115A"/>
    <s v="Public Water,Gas"/>
    <m/>
    <s v="SEWER"/>
    <n v="13700"/>
    <m/>
    <m/>
    <n v="0"/>
    <n v="0"/>
    <n v="2"/>
    <n v="892"/>
    <n v="1"/>
    <m/>
    <m/>
    <m/>
    <m/>
    <m/>
    <m/>
    <m/>
    <m/>
    <m/>
    <m/>
    <n v="1"/>
    <n v="0"/>
    <n v="1"/>
    <s v="Wareham River West"/>
    <n v="44"/>
  </r>
  <r>
    <s v="50C-2-38"/>
    <m/>
    <x v="0"/>
    <s v="0 CIRCLE DR"/>
    <n v="132"/>
    <s v="TUPPER JOHN F"/>
    <s v="R30"/>
    <s v="RES ACLNUD  MDL-00"/>
    <s v="50/C2/38//"/>
    <n v="3.458E-2"/>
    <n v="0"/>
    <n v="0"/>
    <n v="0"/>
    <n v="0"/>
    <m/>
    <n v="0"/>
    <n v="0"/>
    <n v="0"/>
    <s v="YES"/>
    <n v="0"/>
    <s v="50C-2-38"/>
    <m/>
    <m/>
    <m/>
    <n v="0"/>
    <m/>
    <m/>
    <n v="0"/>
    <n v="0"/>
    <n v="0"/>
    <n v="0"/>
    <n v="0"/>
    <m/>
    <m/>
    <m/>
    <m/>
    <m/>
    <m/>
    <m/>
    <m/>
    <m/>
    <m/>
    <n v="1"/>
    <n v="0"/>
    <n v="1"/>
    <s v="Wareham River West"/>
    <n v="44"/>
  </r>
  <r>
    <s v="50C-2-20"/>
    <m/>
    <x v="0"/>
    <s v="19 CIRCLE DR"/>
    <n v="101"/>
    <s v="LAWSON JOYCE"/>
    <s v="R30"/>
    <s v="ONE FAMILY"/>
    <s v="50/C2/20//"/>
    <n v="7.2099999999999997E-2"/>
    <n v="0"/>
    <n v="0"/>
    <n v="1"/>
    <n v="1"/>
    <s v="SEWER"/>
    <n v="1"/>
    <n v="1"/>
    <n v="2100"/>
    <s v="YES"/>
    <n v="0"/>
    <s v="50C-2-20"/>
    <s v="All Public"/>
    <s v="SEWER"/>
    <s v="SEWER"/>
    <n v="2100"/>
    <m/>
    <m/>
    <n v="0"/>
    <n v="0"/>
    <n v="2"/>
    <n v="740"/>
    <n v="1"/>
    <m/>
    <m/>
    <m/>
    <m/>
    <m/>
    <m/>
    <m/>
    <m/>
    <m/>
    <m/>
    <n v="2"/>
    <n v="0"/>
    <n v="1"/>
    <s v="Wareham River West"/>
    <n v="44"/>
  </r>
  <r>
    <s v="36-H7"/>
    <m/>
    <x v="0"/>
    <s v="10 GLENWOOD CIR"/>
    <n v="101"/>
    <s v="CROCKER BRIAN M"/>
    <s v="R60"/>
    <s v="ONE FAMILY"/>
    <s v="36//H7//"/>
    <n v="0.44971"/>
    <n v="1"/>
    <n v="1"/>
    <n v="1"/>
    <n v="1"/>
    <s v="SEPTIC"/>
    <n v="0"/>
    <n v="1"/>
    <n v="28000"/>
    <s v="YES"/>
    <n v="28000"/>
    <s v="36-H7"/>
    <m/>
    <m/>
    <s v="SEPTIC"/>
    <n v="28000"/>
    <m/>
    <m/>
    <n v="1"/>
    <n v="1"/>
    <n v="3"/>
    <n v="1232"/>
    <n v="1"/>
    <m/>
    <m/>
    <m/>
    <m/>
    <m/>
    <m/>
    <m/>
    <m/>
    <m/>
    <m/>
    <n v="1"/>
    <n v="9.68"/>
    <n v="1"/>
    <s v="Crab Cove"/>
    <n v="46"/>
  </r>
  <r>
    <s v="50D-105"/>
    <m/>
    <x v="0"/>
    <s v="17 FAIRBANKS ST"/>
    <n v="101"/>
    <s v="PARKINSON RONALD F"/>
    <s v="R30"/>
    <s v="ONE FAMILY"/>
    <s v="50/D/105//"/>
    <n v="0.10849"/>
    <n v="0"/>
    <n v="0"/>
    <n v="1"/>
    <n v="1"/>
    <s v="SEWER"/>
    <n v="1"/>
    <n v="1"/>
    <n v="1300"/>
    <s v="YES"/>
    <n v="0"/>
    <s v="50D-105"/>
    <s v="All Public"/>
    <s v="SEWER"/>
    <s v="SEWER"/>
    <n v="1300"/>
    <m/>
    <m/>
    <n v="0"/>
    <n v="0"/>
    <n v="3"/>
    <n v="1440"/>
    <n v="2"/>
    <m/>
    <m/>
    <m/>
    <m/>
    <m/>
    <m/>
    <m/>
    <m/>
    <m/>
    <m/>
    <n v="1"/>
    <n v="0"/>
    <n v="1"/>
    <s v="Wareham River West"/>
    <n v="44"/>
  </r>
  <r>
    <s v="35-91"/>
    <m/>
    <x v="0"/>
    <s v="10 ROBIN HOOD RD"/>
    <n v="101"/>
    <s v="MEUSE ELEANOR R LIFE ESTATE"/>
    <s v="R30"/>
    <s v="ONE FAMILY"/>
    <s v="35//91//"/>
    <n v="0.32301999999999997"/>
    <n v="1"/>
    <n v="1"/>
    <n v="1"/>
    <n v="1"/>
    <s v="SEPTIC"/>
    <n v="0"/>
    <n v="1"/>
    <n v="3900"/>
    <s v="NO_W1"/>
    <n v="3900"/>
    <s v="35-91"/>
    <s v="Public Water,Gas,Septic"/>
    <s v="SEPTIC"/>
    <s v="SEPTIC"/>
    <n v="3900"/>
    <m/>
    <m/>
    <n v="1"/>
    <n v="1"/>
    <n v="3"/>
    <n v="1040"/>
    <n v="1"/>
    <m/>
    <m/>
    <m/>
    <m/>
    <m/>
    <m/>
    <m/>
    <m/>
    <m/>
    <m/>
    <n v="2"/>
    <n v="9.68"/>
    <n v="1"/>
    <s v="Crab Cove"/>
    <n v="46"/>
  </r>
  <r>
    <s v="50A-168A"/>
    <m/>
    <x v="0"/>
    <s v="32 BAYVIEW ST"/>
    <n v="101"/>
    <s v="ROSS BRITTON L"/>
    <s v="R30"/>
    <s v="ONE FAMILY"/>
    <s v="50/A/168/A/"/>
    <n v="5.7930000000000002E-2"/>
    <n v="0"/>
    <n v="0"/>
    <n v="1"/>
    <n v="1"/>
    <s v="SEWER"/>
    <n v="1"/>
    <n v="1"/>
    <n v="5500"/>
    <s v="YES"/>
    <n v="0"/>
    <s v="50A-168A"/>
    <s v="All Public"/>
    <s v="SEWER"/>
    <s v="SEWER"/>
    <n v="5500"/>
    <m/>
    <m/>
    <n v="0"/>
    <n v="0"/>
    <n v="3"/>
    <n v="628"/>
    <n v="1"/>
    <m/>
    <m/>
    <m/>
    <m/>
    <m/>
    <m/>
    <m/>
    <m/>
    <m/>
    <m/>
    <n v="1"/>
    <n v="0"/>
    <n v="1"/>
    <s v="Wareham River West"/>
    <n v="44"/>
  </r>
  <r>
    <s v="50D-51"/>
    <m/>
    <x v="0"/>
    <s v="26 BEACH ST"/>
    <n v="132"/>
    <s v="DONAHUE GEORGE W"/>
    <s v="R30"/>
    <s v="RES ACLNUD  MDL-00"/>
    <s v="50/D/51//"/>
    <n v="9.0740000000000001E-2"/>
    <n v="0"/>
    <n v="0"/>
    <n v="0"/>
    <n v="0"/>
    <m/>
    <n v="0"/>
    <n v="0"/>
    <n v="0"/>
    <s v="YES"/>
    <n v="0"/>
    <s v="50D-51"/>
    <m/>
    <m/>
    <m/>
    <n v="0"/>
    <m/>
    <m/>
    <n v="0"/>
    <n v="0"/>
    <n v="0"/>
    <n v="0"/>
    <n v="0"/>
    <m/>
    <m/>
    <m/>
    <m/>
    <m/>
    <m/>
    <m/>
    <m/>
    <m/>
    <m/>
    <n v="1"/>
    <n v="0"/>
    <n v="1"/>
    <s v="Wareham River West"/>
    <n v="44"/>
  </r>
  <r>
    <s v="50B-4-19"/>
    <m/>
    <x v="0"/>
    <s v="160 SWIFTS BCH RD"/>
    <n v="101"/>
    <s v="PICCOLOMINI MATTHEW"/>
    <s v="R30"/>
    <s v="ONE FAMILY"/>
    <s v="50/B4/19//"/>
    <n v="0.11051999999999999"/>
    <n v="0"/>
    <n v="0"/>
    <n v="1"/>
    <n v="1"/>
    <s v="SEWER"/>
    <n v="1"/>
    <n v="1"/>
    <n v="5300"/>
    <s v="YES"/>
    <n v="0"/>
    <s v="50B-4-19"/>
    <s v="All Public"/>
    <s v="SEWER"/>
    <s v="SEWER"/>
    <n v="5300"/>
    <m/>
    <m/>
    <n v="0"/>
    <n v="0"/>
    <n v="3"/>
    <n v="720"/>
    <n v="1"/>
    <m/>
    <m/>
    <m/>
    <m/>
    <m/>
    <m/>
    <m/>
    <m/>
    <m/>
    <m/>
    <n v="1"/>
    <n v="0"/>
    <n v="1"/>
    <s v="Wareham River West"/>
    <n v="44"/>
  </r>
  <r>
    <s v="37-G13"/>
    <m/>
    <x v="0"/>
    <s v="6 DAMIEN DR"/>
    <n v="130"/>
    <s v="CAPE STREET REALTY LLC"/>
    <s v="R60"/>
    <s v="RES ACLNDV  MDL-00"/>
    <s v="37//G13//"/>
    <n v="5.9589999999999997E-2"/>
    <n v="0"/>
    <n v="0"/>
    <n v="0"/>
    <n v="0"/>
    <m/>
    <n v="0"/>
    <n v="0"/>
    <n v="0"/>
    <s v="YES"/>
    <n v="0"/>
    <s v="37-G13"/>
    <s v="Public Water,Septic"/>
    <s v="SEPTIC"/>
    <m/>
    <n v="0"/>
    <s v="CR"/>
    <s v="YES"/>
    <n v="0"/>
    <n v="0"/>
    <n v="0"/>
    <n v="0"/>
    <n v="0"/>
    <m/>
    <m/>
    <m/>
    <m/>
    <m/>
    <m/>
    <m/>
    <m/>
    <m/>
    <m/>
    <n v="0"/>
    <n v="0"/>
    <n v="1"/>
    <s v="Crab Cove"/>
    <n v="46"/>
  </r>
  <r>
    <s v="37-GC"/>
    <m/>
    <x v="0"/>
    <s v="8 DAMIEN DR"/>
    <n v="132"/>
    <s v="CAPE STREET REALTY LLC"/>
    <s v="R60"/>
    <s v="RES ACLNUD  MDL-00"/>
    <s v="37//GC//"/>
    <n v="5.9830000000000001E-2"/>
    <n v="0"/>
    <n v="0"/>
    <n v="0"/>
    <n v="0"/>
    <m/>
    <n v="0"/>
    <n v="0"/>
    <n v="0"/>
    <s v="YES"/>
    <n v="0"/>
    <s v="37-GC"/>
    <m/>
    <m/>
    <m/>
    <n v="0"/>
    <m/>
    <m/>
    <n v="0"/>
    <n v="0"/>
    <n v="0"/>
    <n v="0"/>
    <n v="0"/>
    <m/>
    <m/>
    <m/>
    <m/>
    <m/>
    <m/>
    <m/>
    <m/>
    <m/>
    <m/>
    <n v="0"/>
    <n v="0"/>
    <n v="1"/>
    <s v="Crab Cove"/>
    <n v="46"/>
  </r>
  <r>
    <s v="50A-169A"/>
    <m/>
    <x v="0"/>
    <s v="10 GREENWOOD AVE"/>
    <n v="101"/>
    <s v="RIPLEY CHRISTOPHER T"/>
    <s v="R30"/>
    <s v="ONE FAMILY"/>
    <s v="50/A/169/A/"/>
    <n v="0.10925"/>
    <n v="0"/>
    <n v="0"/>
    <n v="1"/>
    <n v="1"/>
    <s v="SEWER"/>
    <n v="1"/>
    <n v="1"/>
    <n v="4200"/>
    <s v="YES"/>
    <n v="0"/>
    <s v="50A-169A"/>
    <s v="All Public"/>
    <s v="SEWER"/>
    <s v="SEWER"/>
    <n v="4200"/>
    <m/>
    <m/>
    <n v="0"/>
    <n v="0"/>
    <n v="2"/>
    <n v="930"/>
    <n v="1"/>
    <m/>
    <m/>
    <m/>
    <m/>
    <m/>
    <m/>
    <m/>
    <m/>
    <m/>
    <m/>
    <n v="1"/>
    <n v="0"/>
    <n v="1"/>
    <s v="Wareham River West"/>
    <n v="44"/>
  </r>
  <r>
    <s v="50A-112"/>
    <m/>
    <x v="0"/>
    <s v="29 BAYVIEW ST"/>
    <n v="101"/>
    <s v="GALLINARO LOUIS A"/>
    <s v="R30"/>
    <s v="ONE FAMILY"/>
    <s v="50/A/112//"/>
    <n v="0.14124"/>
    <n v="0"/>
    <n v="0"/>
    <n v="1"/>
    <n v="1"/>
    <s v="SEWER"/>
    <n v="1"/>
    <n v="1"/>
    <n v="6800"/>
    <s v="YES"/>
    <n v="0"/>
    <s v="50A-112"/>
    <s v="Public Water,Public Sewer,Gas"/>
    <s v="SEWER"/>
    <s v="SEWER"/>
    <n v="6800"/>
    <m/>
    <m/>
    <n v="0"/>
    <n v="0"/>
    <n v="4"/>
    <n v="2346"/>
    <n v="1.75"/>
    <m/>
    <m/>
    <m/>
    <m/>
    <m/>
    <m/>
    <m/>
    <m/>
    <m/>
    <m/>
    <n v="1"/>
    <n v="0"/>
    <n v="1"/>
    <s v="Wareham River West"/>
    <n v="44"/>
  </r>
  <r>
    <s v="35-96"/>
    <m/>
    <x v="0"/>
    <s v="78 EDGEWATER DR"/>
    <n v="101"/>
    <s v="GISETTO SHERRI S"/>
    <s v="R30"/>
    <s v="ONE FAMILY"/>
    <s v="35//96//"/>
    <n v="0.22337000000000001"/>
    <n v="1"/>
    <n v="1"/>
    <n v="1"/>
    <n v="1"/>
    <s v="SEPTIC"/>
    <n v="0"/>
    <n v="1"/>
    <n v="3900"/>
    <s v="YES"/>
    <n v="3900"/>
    <s v="35-96"/>
    <s v="Public Water,Gas,Septic"/>
    <s v="SEPTIC"/>
    <s v="SEPTIC"/>
    <n v="3900"/>
    <m/>
    <m/>
    <n v="1"/>
    <n v="1"/>
    <n v="3"/>
    <n v="1380"/>
    <n v="1"/>
    <m/>
    <m/>
    <m/>
    <m/>
    <m/>
    <m/>
    <m/>
    <m/>
    <m/>
    <m/>
    <n v="1"/>
    <n v="9.68"/>
    <n v="1"/>
    <s v="Crab Cove"/>
    <n v="46"/>
  </r>
  <r>
    <s v="50C-2-37"/>
    <m/>
    <x v="0"/>
    <s v="0 CIRCLE DR OFF"/>
    <n v="903"/>
    <s v="TOWN OF WAREHAM"/>
    <s v="R30"/>
    <s v="TAX POSS  MDL-00"/>
    <s v="50/C2/37//"/>
    <n v="3.3390000000000003E-2"/>
    <n v="0"/>
    <n v="0"/>
    <n v="0"/>
    <n v="0"/>
    <m/>
    <n v="0"/>
    <n v="0"/>
    <n v="0"/>
    <s v="YES"/>
    <n v="0"/>
    <s v="50C-2-37"/>
    <m/>
    <m/>
    <m/>
    <n v="0"/>
    <m/>
    <m/>
    <n v="0"/>
    <n v="0"/>
    <n v="0"/>
    <n v="0"/>
    <n v="0"/>
    <m/>
    <m/>
    <m/>
    <m/>
    <m/>
    <m/>
    <m/>
    <m/>
    <m/>
    <m/>
    <n v="1"/>
    <n v="0"/>
    <n v="1"/>
    <s v="Wareham River West"/>
    <n v="44"/>
  </r>
  <r>
    <s v="50C-2-1021B"/>
    <m/>
    <x v="0"/>
    <s v="14 CIRCLE DR"/>
    <n v="101"/>
    <s v="THOMAS WALTER M"/>
    <s v="R30"/>
    <s v="ONE FAMILY"/>
    <s v="50/C2/1021/B/"/>
    <n v="0.15997"/>
    <n v="0"/>
    <n v="0"/>
    <n v="1"/>
    <n v="1"/>
    <s v="SEWER"/>
    <n v="1"/>
    <n v="0"/>
    <n v="0"/>
    <s v="YES"/>
    <n v="0"/>
    <s v="50C-2-1021B"/>
    <s v="Public Water,Public Sewer,Gas"/>
    <s v="SEWER"/>
    <s v="SEWER"/>
    <n v="0"/>
    <m/>
    <m/>
    <n v="0"/>
    <n v="0"/>
    <n v="5"/>
    <n v="2198"/>
    <n v="1.75"/>
    <m/>
    <m/>
    <m/>
    <m/>
    <m/>
    <m/>
    <m/>
    <m/>
    <m/>
    <m/>
    <n v="1"/>
    <n v="0"/>
    <n v="1"/>
    <s v="Wareham River West"/>
    <n v="44"/>
  </r>
  <r>
    <s v="50A-168B"/>
    <m/>
    <x v="0"/>
    <s v="12 GREENWOOD AVE"/>
    <n v="101"/>
    <s v="AMARAL EVANGELINA P TRUSTEE OF"/>
    <s v="R30"/>
    <s v="ONE FAMILY"/>
    <s v="50/A/168/B/"/>
    <n v="6.1620000000000001E-2"/>
    <n v="0"/>
    <n v="0"/>
    <n v="1"/>
    <n v="1"/>
    <s v="SEWER"/>
    <n v="1"/>
    <n v="1"/>
    <n v="400"/>
    <s v="YES"/>
    <n v="0"/>
    <s v="50A-168B"/>
    <m/>
    <m/>
    <s v="SEWER"/>
    <n v="400"/>
    <m/>
    <m/>
    <n v="0"/>
    <n v="0"/>
    <n v="2"/>
    <n v="1077"/>
    <n v="1.5"/>
    <m/>
    <m/>
    <m/>
    <m/>
    <m/>
    <m/>
    <m/>
    <m/>
    <m/>
    <m/>
    <n v="1"/>
    <n v="0"/>
    <n v="1"/>
    <s v="Wareham River West"/>
    <n v="44"/>
  </r>
  <r>
    <s v="50A-65"/>
    <m/>
    <x v="0"/>
    <s v="161 SWIFTS BCH RD"/>
    <n v="101"/>
    <s v="AMICO CALOGERO"/>
    <s v="R30"/>
    <s v="ONE FAMILY"/>
    <s v="50/A/65//"/>
    <n v="0.18098"/>
    <n v="0"/>
    <n v="0"/>
    <n v="1"/>
    <n v="1"/>
    <s v="SEWER"/>
    <n v="1"/>
    <n v="1"/>
    <n v="8300"/>
    <s v="NO_W1"/>
    <n v="0"/>
    <s v="50A-65"/>
    <s v="All Public"/>
    <s v="SEWER"/>
    <s v="SEWER"/>
    <n v="8300"/>
    <m/>
    <m/>
    <n v="0"/>
    <n v="0"/>
    <n v="3"/>
    <n v="1288"/>
    <n v="1"/>
    <m/>
    <m/>
    <m/>
    <m/>
    <m/>
    <m/>
    <m/>
    <m/>
    <m/>
    <m/>
    <n v="2"/>
    <n v="0"/>
    <n v="1"/>
    <s v="Wareham River West"/>
    <n v="44"/>
  </r>
  <r>
    <s v="35-A"/>
    <m/>
    <x v="0"/>
    <s v="151 INDIAN NECK RD"/>
    <n v="101"/>
    <s v="PHILLIPS CAROLYN"/>
    <s v="R30"/>
    <s v="ONE FAMILY"/>
    <s v="35///A/"/>
    <n v="0.19727"/>
    <n v="1"/>
    <n v="1"/>
    <n v="1"/>
    <n v="1"/>
    <s v="SEPTIC"/>
    <n v="0"/>
    <n v="1"/>
    <n v="1700"/>
    <s v="YES"/>
    <n v="1700"/>
    <s v="35-A"/>
    <s v="Public Water,Gas,Septic"/>
    <s v="SEPTIC"/>
    <s v="SEPTIC"/>
    <n v="1700"/>
    <m/>
    <m/>
    <n v="1"/>
    <n v="1"/>
    <n v="4"/>
    <n v="1248"/>
    <n v="1.5"/>
    <m/>
    <m/>
    <m/>
    <m/>
    <m/>
    <m/>
    <m/>
    <m/>
    <m/>
    <m/>
    <n v="1"/>
    <n v="9.68"/>
    <n v="1"/>
    <s v="Crab Cove"/>
    <n v="46"/>
  </r>
  <r>
    <s v="37-G14"/>
    <m/>
    <x v="0"/>
    <s v="10 DAMIEN DR"/>
    <n v="130"/>
    <s v="CAPE STREET REALTY LLC"/>
    <s v="R60"/>
    <s v="RES ACLNDV  MDL-00"/>
    <s v="37//G14//"/>
    <n v="0.16989000000000001"/>
    <n v="0"/>
    <n v="0"/>
    <n v="0"/>
    <n v="0"/>
    <m/>
    <n v="0"/>
    <n v="0"/>
    <n v="0"/>
    <s v="YES"/>
    <n v="0"/>
    <s v="37-G14"/>
    <s v="Public Water,Septic"/>
    <s v="SEPTIC"/>
    <m/>
    <n v="0"/>
    <m/>
    <m/>
    <n v="0"/>
    <n v="0"/>
    <n v="0"/>
    <n v="0"/>
    <n v="0"/>
    <m/>
    <m/>
    <m/>
    <m/>
    <m/>
    <m/>
    <m/>
    <m/>
    <m/>
    <m/>
    <n v="2"/>
    <n v="0"/>
    <n v="1"/>
    <s v="Crab Cove"/>
    <n v="46"/>
  </r>
  <r>
    <s v="50D-31"/>
    <m/>
    <x v="0"/>
    <s v="31 BEACH ST"/>
    <n v="132"/>
    <s v="SWIFTS NECK ASSOC"/>
    <s v="R30"/>
    <s v="RES ACLNUD  MDL-00"/>
    <s v="50/D/31//"/>
    <n v="0.25934000000000001"/>
    <n v="0"/>
    <n v="0"/>
    <n v="0"/>
    <n v="0"/>
    <m/>
    <n v="0"/>
    <n v="0"/>
    <n v="0"/>
    <s v="YES"/>
    <n v="0"/>
    <s v="50D-31"/>
    <m/>
    <m/>
    <m/>
    <n v="0"/>
    <m/>
    <m/>
    <n v="0"/>
    <n v="0"/>
    <n v="0"/>
    <n v="0"/>
    <n v="0"/>
    <m/>
    <m/>
    <m/>
    <m/>
    <m/>
    <m/>
    <m/>
    <m/>
    <m/>
    <m/>
    <n v="3"/>
    <n v="0"/>
    <n v="1"/>
    <s v="Wareham River West"/>
    <n v="44"/>
  </r>
  <r>
    <s v="50A-117A"/>
    <m/>
    <x v="0"/>
    <s v="14 PLEASANT ST"/>
    <n v="101"/>
    <s v="GENDROLIUS RICHARD M"/>
    <s v="R30"/>
    <s v="ONE FAMILY"/>
    <s v="50/A/117/A/"/>
    <n v="8.8109999999999994E-2"/>
    <n v="0"/>
    <n v="0"/>
    <n v="1"/>
    <n v="1"/>
    <s v="SEWER"/>
    <n v="1"/>
    <n v="1"/>
    <n v="5800"/>
    <s v="YES"/>
    <n v="0"/>
    <s v="50A-117A"/>
    <s v="Public Water,Public Sewer,Gas"/>
    <s v="SEWER"/>
    <s v="SEWER"/>
    <n v="5800"/>
    <m/>
    <m/>
    <n v="0"/>
    <n v="0"/>
    <n v="3"/>
    <n v="744"/>
    <n v="1"/>
    <m/>
    <m/>
    <m/>
    <m/>
    <m/>
    <m/>
    <m/>
    <m/>
    <m/>
    <m/>
    <n v="1"/>
    <n v="0"/>
    <n v="1"/>
    <s v="Wareham River West"/>
    <n v="44"/>
  </r>
  <r>
    <s v="50D-103"/>
    <m/>
    <x v="0"/>
    <s v="20 POND ST"/>
    <n v="101"/>
    <s v="KOSTAS DHIMITRI &amp; BEVERLY"/>
    <s v="R30"/>
    <s v="ONE FAMILY"/>
    <s v="50/D/103//"/>
    <n v="0.12055"/>
    <n v="0"/>
    <n v="0"/>
    <n v="1"/>
    <n v="1"/>
    <s v="SEWER"/>
    <n v="1"/>
    <n v="1"/>
    <n v="400"/>
    <s v="YES"/>
    <n v="0"/>
    <s v="50D-103"/>
    <s v="Public Water,Public Sewer"/>
    <s v="SEWER"/>
    <s v="SEWER"/>
    <n v="400"/>
    <m/>
    <m/>
    <n v="0"/>
    <n v="0"/>
    <n v="2"/>
    <n v="748"/>
    <n v="1"/>
    <m/>
    <m/>
    <m/>
    <m/>
    <m/>
    <m/>
    <m/>
    <m/>
    <m/>
    <m/>
    <n v="1"/>
    <n v="0"/>
    <n v="1"/>
    <s v="Wareham River West"/>
    <n v="44"/>
  </r>
  <r>
    <s v="50A-283"/>
    <m/>
    <x v="0"/>
    <s v="8 ELDRIDGE CT"/>
    <n v="101"/>
    <s v="MCMAHON EDWARD F JR"/>
    <s v="R30"/>
    <s v="ONE FAMILY"/>
    <s v="50/A/283//"/>
    <n v="7.986E-2"/>
    <n v="0"/>
    <n v="0"/>
    <n v="1"/>
    <n v="1"/>
    <s v="SEWER"/>
    <n v="1"/>
    <n v="1"/>
    <n v="1400"/>
    <s v="YES"/>
    <n v="0"/>
    <s v="50A-283"/>
    <s v="All Public"/>
    <s v="SEWER"/>
    <s v="SEWER"/>
    <n v="1400"/>
    <m/>
    <m/>
    <n v="0"/>
    <n v="0"/>
    <n v="2"/>
    <n v="768"/>
    <n v="1"/>
    <m/>
    <m/>
    <m/>
    <m/>
    <m/>
    <m/>
    <m/>
    <m/>
    <m/>
    <m/>
    <n v="1"/>
    <n v="0"/>
    <n v="1"/>
    <s v="Wareham River West"/>
    <n v="44"/>
  </r>
  <r>
    <s v="50A-282"/>
    <m/>
    <x v="0"/>
    <s v="15 PLEASANT ST"/>
    <n v="101"/>
    <s v="PERRIELLO JOAN S"/>
    <s v="R30"/>
    <s v="ONE FAMILY"/>
    <s v="50/A/282//"/>
    <n v="0.16456000000000001"/>
    <n v="0"/>
    <n v="0"/>
    <n v="1"/>
    <n v="1"/>
    <s v="SEWER"/>
    <n v="1"/>
    <n v="1"/>
    <n v="200"/>
    <s v="NO_W1"/>
    <n v="0"/>
    <s v="50A-282"/>
    <s v="All Public"/>
    <s v="SEWER"/>
    <s v="SEWER"/>
    <n v="200"/>
    <m/>
    <m/>
    <n v="0"/>
    <n v="0"/>
    <n v="2"/>
    <n v="812"/>
    <n v="1"/>
    <m/>
    <m/>
    <m/>
    <m/>
    <m/>
    <m/>
    <m/>
    <m/>
    <m/>
    <m/>
    <n v="2"/>
    <n v="0"/>
    <n v="1"/>
    <s v="Wareham River West"/>
    <n v="44"/>
  </r>
  <r>
    <s v="50C-2-19"/>
    <m/>
    <x v="0"/>
    <s v="18 CIRCLE DR"/>
    <n v="101"/>
    <s v="PICCIRILLI ERASMA"/>
    <s v="R30"/>
    <s v="ONE FAMILY"/>
    <s v="50/C2/19//"/>
    <n v="0.12848000000000001"/>
    <n v="0"/>
    <n v="0"/>
    <n v="1"/>
    <n v="1"/>
    <s v="SEWER"/>
    <n v="1"/>
    <n v="1"/>
    <n v="3700"/>
    <s v="YES"/>
    <n v="0"/>
    <s v="50C-2-19"/>
    <s v="All Public"/>
    <s v="SEWER"/>
    <s v="SEWER"/>
    <n v="3700"/>
    <m/>
    <m/>
    <n v="0"/>
    <n v="0"/>
    <n v="4"/>
    <n v="1319"/>
    <n v="1"/>
    <m/>
    <m/>
    <m/>
    <m/>
    <m/>
    <m/>
    <m/>
    <m/>
    <m/>
    <m/>
    <n v="3"/>
    <n v="0"/>
    <n v="1"/>
    <s v="Wareham River West"/>
    <n v="44"/>
  </r>
  <r>
    <s v="50A-169B"/>
    <m/>
    <x v="0"/>
    <s v="8 GREENWOOD AVE"/>
    <n v="101"/>
    <s v="NOGUEIRA ANTONIA M"/>
    <s v="R30"/>
    <s v="ONE FAMILY"/>
    <s v="50/A/169/B/"/>
    <n v="0.13189000000000001"/>
    <n v="0"/>
    <n v="0"/>
    <n v="1"/>
    <n v="1"/>
    <s v="SEWER"/>
    <n v="1"/>
    <n v="0"/>
    <n v="0"/>
    <s v="YES"/>
    <n v="0"/>
    <s v="50A-169B"/>
    <s v="All Public"/>
    <s v="SEWER"/>
    <s v="SEWER"/>
    <n v="0"/>
    <m/>
    <m/>
    <n v="0"/>
    <n v="0"/>
    <n v="3"/>
    <n v="1152"/>
    <n v="1.5"/>
    <m/>
    <m/>
    <m/>
    <m/>
    <m/>
    <m/>
    <m/>
    <m/>
    <m/>
    <m/>
    <n v="2"/>
    <n v="0"/>
    <n v="1"/>
    <s v="Wareham River West"/>
    <n v="44"/>
  </r>
  <r>
    <s v="50C-2-23"/>
    <m/>
    <x v="0"/>
    <s v="21 CIRCLE DR"/>
    <n v="101"/>
    <s v="LEE DAVID B"/>
    <s v="R30"/>
    <s v="ONE FAMILY"/>
    <s v="50/C2/23//"/>
    <n v="6.2530000000000002E-2"/>
    <n v="0"/>
    <n v="0"/>
    <n v="1"/>
    <n v="1"/>
    <s v="SEWER"/>
    <n v="1"/>
    <n v="1"/>
    <n v="0"/>
    <s v="YES"/>
    <n v="0"/>
    <s v="50C-2-23"/>
    <s v="All Public"/>
    <s v="SEWER"/>
    <s v="SEWER"/>
    <n v="0"/>
    <m/>
    <m/>
    <n v="0"/>
    <n v="0"/>
    <n v="2"/>
    <n v="705"/>
    <n v="1"/>
    <m/>
    <m/>
    <m/>
    <m/>
    <m/>
    <m/>
    <m/>
    <m/>
    <m/>
    <m/>
    <n v="2"/>
    <n v="0"/>
    <n v="1"/>
    <s v="Wareham River West"/>
    <n v="44"/>
  </r>
  <r>
    <s v="50D-71"/>
    <m/>
    <x v="0"/>
    <s v="92 SHORE AVE"/>
    <n v="101"/>
    <s v="DONAHUE GEORGE W"/>
    <s v="R30"/>
    <s v="ONE FAMILY"/>
    <s v="50/D/71//"/>
    <n v="8.3919999999999995E-2"/>
    <n v="0"/>
    <n v="0"/>
    <n v="1"/>
    <n v="1"/>
    <s v="SEWER"/>
    <n v="1"/>
    <n v="1"/>
    <n v="6800"/>
    <s v="YES"/>
    <n v="0"/>
    <s v="50D-71"/>
    <s v="All Public"/>
    <s v="SEWER"/>
    <s v="SEWER"/>
    <n v="6800"/>
    <m/>
    <m/>
    <n v="0"/>
    <n v="0"/>
    <n v="2"/>
    <n v="1064"/>
    <n v="1"/>
    <m/>
    <m/>
    <m/>
    <m/>
    <m/>
    <m/>
    <m/>
    <m/>
    <m/>
    <m/>
    <n v="1"/>
    <n v="0"/>
    <n v="1"/>
    <s v="Wareham River West"/>
    <n v="44"/>
  </r>
  <r>
    <s v="36-5"/>
    <m/>
    <x v="0"/>
    <s v="154 INDIAN NECK RD"/>
    <n v="101"/>
    <s v="SAVARY GARY"/>
    <s v="R60"/>
    <s v="ONE FAMILY"/>
    <s v="36//5//"/>
    <n v="0.36880000000000002"/>
    <n v="1"/>
    <n v="1"/>
    <n v="1"/>
    <n v="1"/>
    <s v="SEPTIC"/>
    <n v="0"/>
    <n v="1"/>
    <n v="8900"/>
    <s v="YES"/>
    <n v="8900"/>
    <s v="36-5"/>
    <s v="Public Sewer,Septic"/>
    <s v="SEPTIC"/>
    <s v="SEPTIC"/>
    <n v="8900"/>
    <m/>
    <m/>
    <n v="1"/>
    <n v="1"/>
    <n v="3"/>
    <n v="1569"/>
    <n v="1.5"/>
    <m/>
    <m/>
    <m/>
    <m/>
    <m/>
    <m/>
    <m/>
    <m/>
    <m/>
    <m/>
    <n v="1"/>
    <n v="9.68"/>
    <n v="1"/>
    <s v="Crab Cove"/>
    <n v="46"/>
  </r>
  <r>
    <s v="50B-4-20A"/>
    <m/>
    <x v="0"/>
    <s v="158 SWIFTS BCH RD"/>
    <n v="101"/>
    <s v="HEBERT JENNIFER J"/>
    <s v="R30"/>
    <s v="ONE FAMILY"/>
    <s v="50/B4/20/A/"/>
    <n v="7.9949999999999993E-2"/>
    <n v="0"/>
    <n v="0"/>
    <n v="1"/>
    <n v="1"/>
    <s v="SEWER"/>
    <n v="1"/>
    <n v="1"/>
    <n v="400"/>
    <s v="YES"/>
    <n v="0"/>
    <s v="50B-4-20A"/>
    <s v="All Public"/>
    <s v="SEWER"/>
    <s v="SEWER"/>
    <n v="400"/>
    <m/>
    <m/>
    <n v="0"/>
    <n v="0"/>
    <n v="3"/>
    <n v="1092"/>
    <n v="1"/>
    <m/>
    <m/>
    <m/>
    <m/>
    <m/>
    <m/>
    <m/>
    <m/>
    <m/>
    <m/>
    <n v="0"/>
    <n v="0"/>
    <n v="1"/>
    <s v="Wareham River West"/>
    <n v="44"/>
  </r>
  <r>
    <s v="50D-104B"/>
    <m/>
    <x v="0"/>
    <s v="19 FAIRBANKS ST"/>
    <n v="101"/>
    <s v="HAMLET BRADLEY S"/>
    <s v="R30"/>
    <s v="ONE FAMILY"/>
    <s v="50/D/104/B/"/>
    <n v="4.1660000000000003E-2"/>
    <n v="0"/>
    <n v="0"/>
    <n v="1"/>
    <n v="1"/>
    <s v="SEWER"/>
    <n v="1"/>
    <n v="1"/>
    <n v="1400"/>
    <s v="YES"/>
    <n v="0"/>
    <s v="50D-104B"/>
    <s v="All Public"/>
    <s v="SEWER"/>
    <s v="SEWER"/>
    <n v="1400"/>
    <m/>
    <m/>
    <n v="0"/>
    <n v="0"/>
    <n v="2"/>
    <n v="654"/>
    <n v="1"/>
    <m/>
    <m/>
    <m/>
    <m/>
    <m/>
    <m/>
    <m/>
    <m/>
    <m/>
    <m/>
    <n v="1"/>
    <n v="0"/>
    <n v="1"/>
    <s v="Wareham River West"/>
    <n v="44"/>
  </r>
  <r>
    <s v="50C-2-36"/>
    <m/>
    <x v="0"/>
    <s v="0 CIRCLE DR OFF"/>
    <n v="903"/>
    <s v="TOWN OF WAREHAM"/>
    <s v="R30"/>
    <s v="TAX POSS  MDL-00"/>
    <s v="50/C2/36//"/>
    <n v="3.4599999999999999E-2"/>
    <n v="0"/>
    <n v="0"/>
    <n v="0"/>
    <n v="0"/>
    <m/>
    <n v="0"/>
    <n v="0"/>
    <n v="0"/>
    <s v="YES"/>
    <n v="0"/>
    <s v="50C-2-36"/>
    <m/>
    <m/>
    <m/>
    <n v="0"/>
    <m/>
    <m/>
    <n v="0"/>
    <n v="0"/>
    <n v="0"/>
    <n v="0"/>
    <n v="0"/>
    <m/>
    <m/>
    <m/>
    <m/>
    <m/>
    <m/>
    <m/>
    <m/>
    <m/>
    <m/>
    <n v="1"/>
    <n v="0"/>
    <n v="1"/>
    <s v="Wareham River West"/>
    <n v="44"/>
  </r>
  <r>
    <s v="50A-171"/>
    <m/>
    <x v="0"/>
    <s v="6 GREENWOOD AVE"/>
    <n v="109"/>
    <s v="AGUIAR JAMES N TRUSTEE OF"/>
    <s v="R30"/>
    <s v="MULTI HSES"/>
    <s v="50/A/171//"/>
    <n v="0.12467"/>
    <n v="0"/>
    <n v="0"/>
    <n v="2"/>
    <n v="2"/>
    <s v="SEWER"/>
    <n v="1"/>
    <n v="2"/>
    <n v="500"/>
    <s v="YES"/>
    <n v="0"/>
    <s v="50A-171"/>
    <s v="All Public"/>
    <s v="SEWER"/>
    <s v="SEWER"/>
    <n v="250"/>
    <m/>
    <m/>
    <n v="0"/>
    <n v="0"/>
    <n v="2"/>
    <n v="1058"/>
    <n v="1"/>
    <m/>
    <m/>
    <m/>
    <m/>
    <m/>
    <m/>
    <m/>
    <m/>
    <m/>
    <m/>
    <n v="1"/>
    <n v="0"/>
    <n v="1"/>
    <s v="Wareham River West"/>
    <n v="44"/>
  </r>
  <r>
    <s v="55-1009"/>
    <m/>
    <x v="0"/>
    <s v="49 SHADY LN"/>
    <n v="905"/>
    <s v="WAREHAM LAND TRUST INC"/>
    <m/>
    <s v="CHAR ORG  MDL-00"/>
    <s v="55//1009//"/>
    <n v="8.1453699999999998"/>
    <n v="0"/>
    <n v="0"/>
    <n v="0"/>
    <n v="0"/>
    <m/>
    <n v="0"/>
    <n v="0"/>
    <n v="0"/>
    <s v="YES"/>
    <n v="0"/>
    <s v="55-1009"/>
    <m/>
    <m/>
    <m/>
    <n v="0"/>
    <s v="fee simple"/>
    <s v="YES"/>
    <n v="0"/>
    <n v="0"/>
    <n v="0"/>
    <n v="0"/>
    <n v="0"/>
    <m/>
    <m/>
    <m/>
    <m/>
    <m/>
    <m/>
    <m/>
    <m/>
    <m/>
    <m/>
    <n v="1"/>
    <n v="0"/>
    <n v="1"/>
    <s v="Wareham River West"/>
    <n v="44"/>
  </r>
  <r>
    <s v="35-89"/>
    <m/>
    <x v="0"/>
    <s v="6 ROBIN HOOD RD"/>
    <n v="101"/>
    <s v="PATTEN RICHARD K"/>
    <s v="R30"/>
    <s v="ONE FAMILY"/>
    <s v="35//89//"/>
    <n v="0.30773"/>
    <n v="1"/>
    <n v="1"/>
    <n v="1"/>
    <n v="1"/>
    <s v="SEPTIC"/>
    <n v="0"/>
    <n v="1"/>
    <n v="10600"/>
    <s v="YES"/>
    <n v="10600"/>
    <s v="35-89"/>
    <s v="Public Sewer,Septic"/>
    <s v="SEPTIC"/>
    <s v="SEPTIC"/>
    <n v="10600"/>
    <m/>
    <m/>
    <n v="1"/>
    <n v="1"/>
    <n v="3"/>
    <n v="960"/>
    <n v="1"/>
    <m/>
    <m/>
    <m/>
    <m/>
    <m/>
    <m/>
    <m/>
    <m/>
    <m/>
    <m/>
    <n v="2"/>
    <n v="9.68"/>
    <n v="1"/>
    <s v="Crab Cove"/>
    <n v="46"/>
  </r>
  <r>
    <s v="UNK1079"/>
    <s v="ROW"/>
    <x v="0"/>
    <s v="127 GREAT NECK RD"/>
    <n v="132"/>
    <s v="WOODS AT GREAT NECK LL"/>
    <s v="R60"/>
    <s v="ROW"/>
    <m/>
    <n v="0.40928999999999999"/>
    <n v="0"/>
    <n v="0"/>
    <n v="0"/>
    <n v="0"/>
    <m/>
    <n v="0"/>
    <n v="0"/>
    <n v="0"/>
    <s v="NO_W2"/>
    <n v="0"/>
    <m/>
    <m/>
    <m/>
    <m/>
    <n v="0"/>
    <m/>
    <m/>
    <n v="0"/>
    <n v="0"/>
    <n v="0"/>
    <n v="0"/>
    <n v="0"/>
    <s v="CONVERTED TO ROW"/>
    <m/>
    <m/>
    <m/>
    <m/>
    <m/>
    <m/>
    <m/>
    <m/>
    <m/>
    <n v="0"/>
    <n v="0"/>
    <n v="1"/>
    <s v="Crab Cove"/>
    <n v="46"/>
  </r>
  <r>
    <s v="50A-172C"/>
    <m/>
    <x v="0"/>
    <s v="0 SWIFTS BCH RD OFF"/>
    <n v="132"/>
    <s v="WALTZ ROBERT S"/>
    <s v="R30"/>
    <s v="RES ACLNUD  MDL-00"/>
    <s v="50/A/172/C/"/>
    <n v="2.307E-2"/>
    <n v="0"/>
    <n v="0"/>
    <n v="0"/>
    <n v="0"/>
    <m/>
    <n v="0"/>
    <n v="0"/>
    <n v="0"/>
    <s v="YES"/>
    <n v="0"/>
    <s v="50A-172C"/>
    <m/>
    <m/>
    <m/>
    <n v="0"/>
    <m/>
    <m/>
    <n v="0"/>
    <n v="0"/>
    <n v="0"/>
    <n v="0"/>
    <n v="0"/>
    <m/>
    <m/>
    <m/>
    <m/>
    <m/>
    <m/>
    <m/>
    <m/>
    <m/>
    <m/>
    <n v="1"/>
    <n v="0"/>
    <n v="1"/>
    <s v="Wareham River West"/>
    <n v="44"/>
  </r>
  <r>
    <s v="50B-4-20B"/>
    <m/>
    <x v="0"/>
    <s v="9 T ST"/>
    <n v="101"/>
    <s v="GIORDANO RICHARD J"/>
    <s v="R30"/>
    <s v="ONE FAMILY"/>
    <s v="50/B4/20/B/"/>
    <n v="2.7619999999999999E-2"/>
    <n v="0"/>
    <n v="0"/>
    <n v="1"/>
    <n v="1"/>
    <s v="SEWER"/>
    <n v="1"/>
    <n v="1"/>
    <n v="900"/>
    <s v="YES"/>
    <n v="0"/>
    <s v="50B-4-20B"/>
    <s v="Public Water,Public Sewer"/>
    <s v="SEWER"/>
    <s v="SEWER"/>
    <n v="900"/>
    <m/>
    <m/>
    <n v="0"/>
    <n v="0"/>
    <n v="2"/>
    <n v="515"/>
    <n v="1"/>
    <m/>
    <m/>
    <m/>
    <m/>
    <m/>
    <m/>
    <m/>
    <m/>
    <m/>
    <m/>
    <n v="1"/>
    <n v="0"/>
    <n v="1"/>
    <s v="Wareham River West"/>
    <n v="44"/>
  </r>
  <r>
    <s v="50B-4-1025A"/>
    <m/>
    <x v="0"/>
    <s v="8 T ST"/>
    <n v="101"/>
    <s v="CAVALLARO MARIO P"/>
    <s v="R30"/>
    <s v="ONE FAMILY"/>
    <s v="50/B4/1025/A/"/>
    <n v="0.23319000000000001"/>
    <n v="0"/>
    <n v="0"/>
    <n v="1"/>
    <n v="1"/>
    <s v="SEWER"/>
    <n v="1"/>
    <n v="1"/>
    <n v="2900"/>
    <s v="YES"/>
    <n v="0"/>
    <s v="50B-4-1025A"/>
    <s v="All Public"/>
    <s v="SEWER"/>
    <s v="SEWER"/>
    <n v="2900"/>
    <m/>
    <m/>
    <n v="0"/>
    <n v="0"/>
    <n v="3"/>
    <n v="2182"/>
    <n v="1.75"/>
    <m/>
    <m/>
    <m/>
    <m/>
    <m/>
    <m/>
    <m/>
    <m/>
    <m/>
    <m/>
    <n v="2"/>
    <n v="0"/>
    <n v="1"/>
    <s v="Wareham River West"/>
    <n v="44"/>
  </r>
  <r>
    <s v="UNK1236"/>
    <s v="FEE"/>
    <x v="0"/>
    <s v="SHADY LN"/>
    <n v="0"/>
    <m/>
    <m/>
    <m/>
    <m/>
    <n v="6.6518199999999998"/>
    <n v="1"/>
    <n v="1"/>
    <n v="1"/>
    <n v="1"/>
    <s v="SEPTIC"/>
    <n v="0"/>
    <n v="0"/>
    <n v="0"/>
    <s v="NO_W2"/>
    <n v="0"/>
    <m/>
    <m/>
    <m/>
    <s v="SEPTIC"/>
    <n v="0"/>
    <m/>
    <m/>
    <n v="1"/>
    <n v="1"/>
    <n v="0"/>
    <n v="0"/>
    <n v="0"/>
    <s v="Not in new Assr DB, Makepe?, old info"/>
    <m/>
    <m/>
    <m/>
    <m/>
    <m/>
    <m/>
    <m/>
    <m/>
    <m/>
    <n v="1"/>
    <n v="9.68"/>
    <n v="1"/>
    <s v="Wareham River West"/>
    <n v="44"/>
  </r>
  <r>
    <s v="50D-72"/>
    <m/>
    <x v="0"/>
    <s v="25 POND ST"/>
    <n v="132"/>
    <s v="DONAHUE GEORGE W"/>
    <s v="R30"/>
    <s v="RES ACLNUD  MDL-00"/>
    <s v="50/D/72//"/>
    <n v="9.1759999999999994E-2"/>
    <n v="0"/>
    <n v="0"/>
    <n v="0"/>
    <n v="0"/>
    <m/>
    <n v="0"/>
    <n v="0"/>
    <n v="0"/>
    <s v="YES"/>
    <n v="0"/>
    <s v="50D-72"/>
    <m/>
    <m/>
    <m/>
    <n v="0"/>
    <m/>
    <m/>
    <n v="0"/>
    <n v="0"/>
    <n v="0"/>
    <n v="0"/>
    <n v="0"/>
    <m/>
    <m/>
    <m/>
    <m/>
    <m/>
    <m/>
    <m/>
    <m/>
    <m/>
    <m/>
    <n v="1"/>
    <n v="0"/>
    <n v="1"/>
    <s v="Wareham River West"/>
    <n v="44"/>
  </r>
  <r>
    <s v="50D-48C"/>
    <m/>
    <x v="0"/>
    <s v="30 BEACH ST"/>
    <n v="101"/>
    <s v="MCGONAGLE SANTA &amp; MICHAEL J"/>
    <s v="R30"/>
    <s v="ONE FAMILY"/>
    <s v="50/D/48/C/"/>
    <n v="0.18149999999999999"/>
    <n v="0"/>
    <n v="0"/>
    <n v="1"/>
    <n v="1"/>
    <s v="SEWER"/>
    <n v="1"/>
    <n v="1"/>
    <n v="100"/>
    <s v="YES"/>
    <n v="0"/>
    <s v="50D-48C"/>
    <s v="Public Water,Public Sewer"/>
    <s v="SEWER"/>
    <s v="SEWER"/>
    <n v="100"/>
    <m/>
    <m/>
    <n v="0"/>
    <n v="0"/>
    <n v="2"/>
    <n v="648"/>
    <n v="1"/>
    <m/>
    <m/>
    <m/>
    <m/>
    <m/>
    <m/>
    <m/>
    <m/>
    <m/>
    <m/>
    <n v="3"/>
    <n v="0"/>
    <n v="1"/>
    <s v="Wareham River West"/>
    <n v="44"/>
  </r>
  <r>
    <s v="54-S10"/>
    <m/>
    <x v="0"/>
    <s v="92 CROMESETT RD"/>
    <n v="101"/>
    <s v="SWANSON KAREN I"/>
    <s v="MR30"/>
    <s v="ONE FAMILY"/>
    <s v="54//S10//"/>
    <n v="1.0017199999999999"/>
    <n v="1"/>
    <n v="1"/>
    <n v="1"/>
    <n v="1"/>
    <s v="SEPTIC"/>
    <n v="0"/>
    <n v="1"/>
    <n v="2000"/>
    <s v="YES"/>
    <n v="2000"/>
    <s v="54-S10"/>
    <s v="Public Water,Septic"/>
    <s v="SEPTIC"/>
    <s v="SEPTIC"/>
    <n v="2000"/>
    <m/>
    <m/>
    <n v="1"/>
    <n v="1"/>
    <n v="3"/>
    <n v="1130"/>
    <n v="1"/>
    <m/>
    <m/>
    <m/>
    <m/>
    <m/>
    <m/>
    <m/>
    <m/>
    <m/>
    <m/>
    <n v="0"/>
    <n v="9.68"/>
    <n v="1"/>
    <s v="Wareham River West"/>
    <n v="44"/>
  </r>
  <r>
    <s v="50D-216A"/>
    <m/>
    <x v="0"/>
    <s v="7 COOLIDGE RD"/>
    <n v="132"/>
    <s v="BRUNELLI ANNE F"/>
    <s v="R30"/>
    <s v="RES ACLNUD  MDL-00"/>
    <s v="50/D/216/A/"/>
    <n v="7.8479999999999994E-2"/>
    <n v="0"/>
    <n v="0"/>
    <n v="0"/>
    <n v="0"/>
    <m/>
    <n v="0"/>
    <n v="0"/>
    <n v="0"/>
    <s v="YES"/>
    <n v="0"/>
    <s v="50D-216A"/>
    <m/>
    <m/>
    <m/>
    <n v="0"/>
    <m/>
    <m/>
    <n v="0"/>
    <n v="0"/>
    <n v="0"/>
    <n v="0"/>
    <n v="0"/>
    <m/>
    <m/>
    <m/>
    <m/>
    <m/>
    <m/>
    <m/>
    <m/>
    <m/>
    <m/>
    <n v="1"/>
    <n v="0"/>
    <n v="1"/>
    <s v="Wareham River West"/>
    <n v="44"/>
  </r>
  <r>
    <s v="50D-121"/>
    <m/>
    <x v="0"/>
    <s v="18 FAIRBANKS ST"/>
    <n v="101"/>
    <s v="WELDON JUDITH I"/>
    <s v="R30"/>
    <s v="ONE FAMILY"/>
    <s v="50/D/121//"/>
    <n v="0.10099"/>
    <n v="0"/>
    <n v="0"/>
    <n v="1"/>
    <n v="1"/>
    <s v="SEWER"/>
    <n v="1"/>
    <n v="1"/>
    <n v="0"/>
    <s v="YES"/>
    <n v="0"/>
    <s v="50D-121"/>
    <s v="All Public"/>
    <s v="SEWER"/>
    <s v="SEWER"/>
    <n v="0"/>
    <m/>
    <m/>
    <n v="0"/>
    <n v="0"/>
    <n v="2"/>
    <n v="800"/>
    <n v="1"/>
    <m/>
    <m/>
    <m/>
    <m/>
    <m/>
    <m/>
    <m/>
    <m/>
    <m/>
    <m/>
    <n v="1"/>
    <n v="0"/>
    <n v="1"/>
    <s v="Wareham River West"/>
    <n v="44"/>
  </r>
  <r>
    <s v="50A-172A"/>
    <m/>
    <x v="0"/>
    <s v="157 SWIFTS BCH RD"/>
    <n v="101"/>
    <s v="WALTZ MARILYN S &amp; JEFFREY A ET ALS"/>
    <s v="R30"/>
    <s v="ONE FAMILY"/>
    <s v="50/A/172/A/"/>
    <n v="4.1799999999999997E-2"/>
    <n v="0"/>
    <n v="0"/>
    <n v="1"/>
    <n v="1"/>
    <s v="SEWER"/>
    <n v="1"/>
    <n v="1"/>
    <n v="0"/>
    <s v="YES"/>
    <n v="0"/>
    <s v="50A-172A"/>
    <s v="All Public"/>
    <s v="SEWER"/>
    <s v="SEWER"/>
    <n v="0"/>
    <m/>
    <m/>
    <n v="0"/>
    <n v="0"/>
    <n v="1"/>
    <n v="560"/>
    <n v="1"/>
    <m/>
    <m/>
    <m/>
    <m/>
    <m/>
    <m/>
    <m/>
    <m/>
    <m/>
    <m/>
    <n v="1"/>
    <n v="0"/>
    <n v="1"/>
    <s v="Wareham River West"/>
    <n v="44"/>
  </r>
  <r>
    <s v="50D-119"/>
    <m/>
    <x v="0"/>
    <s v="3 FAIRBANKS ST"/>
    <n v="132"/>
    <s v="FALCO KATHERINE L TRUSTEE"/>
    <s v="R30"/>
    <s v="RES ACLNUD  MDL-00"/>
    <s v="50/D/119//"/>
    <n v="0.48427999999999999"/>
    <n v="0"/>
    <n v="0"/>
    <n v="0"/>
    <n v="0"/>
    <m/>
    <n v="0"/>
    <n v="0"/>
    <n v="0"/>
    <s v="NO_W1"/>
    <n v="0"/>
    <s v="50D-119"/>
    <m/>
    <m/>
    <m/>
    <n v="0"/>
    <m/>
    <m/>
    <n v="0"/>
    <n v="0"/>
    <n v="0"/>
    <n v="0"/>
    <n v="0"/>
    <m/>
    <m/>
    <m/>
    <m/>
    <m/>
    <m/>
    <m/>
    <m/>
    <m/>
    <m/>
    <n v="5"/>
    <n v="0"/>
    <n v="1"/>
    <s v="Wareham River West"/>
    <n v="44"/>
  </r>
  <r>
    <s v="50A-180A"/>
    <m/>
    <x v="0"/>
    <s v="13 GREENWOOD AVE"/>
    <n v="101"/>
    <s v="KING BRENDA &amp; CROWLEY MAUREEN"/>
    <s v="R30"/>
    <s v="ONE FAMILY"/>
    <s v="50/A/180/A/"/>
    <n v="7.4899999999999994E-2"/>
    <n v="0"/>
    <n v="0"/>
    <n v="1"/>
    <n v="1"/>
    <s v="SEWER"/>
    <n v="1"/>
    <n v="1"/>
    <n v="1700"/>
    <s v="YES"/>
    <n v="0"/>
    <s v="50A-180A"/>
    <s v="All Public"/>
    <s v="SEWER"/>
    <s v="SEWER"/>
    <n v="1700"/>
    <m/>
    <m/>
    <n v="0"/>
    <n v="0"/>
    <n v="3"/>
    <n v="650"/>
    <n v="1"/>
    <m/>
    <m/>
    <m/>
    <m/>
    <m/>
    <m/>
    <m/>
    <m/>
    <m/>
    <m/>
    <n v="1"/>
    <n v="0"/>
    <n v="1"/>
    <s v="Wareham River West"/>
    <n v="44"/>
  </r>
  <r>
    <s v="50D-104A"/>
    <m/>
    <x v="0"/>
    <s v="87 SHORE AVE"/>
    <n v="101"/>
    <s v="PANO RICHARD J &amp; MARK S"/>
    <s v="R30"/>
    <s v="ONE FAMILY"/>
    <s v="50/D/104/A/"/>
    <n v="5.6270000000000001E-2"/>
    <n v="0"/>
    <n v="0"/>
    <n v="1"/>
    <n v="1"/>
    <s v="SEWER"/>
    <n v="1"/>
    <n v="1"/>
    <n v="900"/>
    <s v="YES"/>
    <n v="0"/>
    <s v="50D-104A"/>
    <s v="All Public"/>
    <s v="SEWER"/>
    <s v="SEWER"/>
    <n v="900"/>
    <m/>
    <m/>
    <n v="0"/>
    <n v="0"/>
    <n v="2"/>
    <n v="786"/>
    <n v="1"/>
    <m/>
    <m/>
    <m/>
    <m/>
    <m/>
    <m/>
    <m/>
    <m/>
    <m/>
    <m/>
    <n v="1"/>
    <n v="0"/>
    <n v="1"/>
    <s v="Wareham River West"/>
    <n v="44"/>
  </r>
  <r>
    <s v="50D-50B"/>
    <m/>
    <x v="0"/>
    <s v="27 POND ST"/>
    <n v="101"/>
    <s v="MASTROCOLA CARINE"/>
    <s v="R30"/>
    <s v="ONE FAMILY"/>
    <s v="50/D/50/B/"/>
    <n v="0.14915999999999999"/>
    <n v="0"/>
    <n v="0"/>
    <n v="1"/>
    <n v="1"/>
    <s v="SEWER"/>
    <n v="1"/>
    <n v="1"/>
    <n v="1500"/>
    <s v="YES"/>
    <n v="0"/>
    <s v="50D-50B"/>
    <s v="All Public"/>
    <s v="SEWER"/>
    <s v="SEWER"/>
    <n v="1500"/>
    <m/>
    <m/>
    <n v="0"/>
    <n v="0"/>
    <n v="3"/>
    <n v="1120"/>
    <n v="1"/>
    <m/>
    <m/>
    <m/>
    <m/>
    <m/>
    <m/>
    <m/>
    <m/>
    <m/>
    <m/>
    <n v="2"/>
    <n v="0"/>
    <n v="1"/>
    <s v="Wareham River West"/>
    <n v="44"/>
  </r>
  <r>
    <s v="50A-119A"/>
    <m/>
    <x v="0"/>
    <s v="12 PLEASANT ST"/>
    <n v="101"/>
    <s v="FERRARA GINA"/>
    <s v="R30"/>
    <s v="ONE FAMILY"/>
    <s v="50/A/119/A/"/>
    <n v="0.18145"/>
    <n v="0"/>
    <n v="0"/>
    <n v="1"/>
    <n v="1"/>
    <s v="SEWER"/>
    <n v="1"/>
    <n v="1"/>
    <n v="5300"/>
    <s v="YES"/>
    <n v="0"/>
    <s v="50A-119A"/>
    <s v="Public Water,Public Sewer,Gas"/>
    <s v="SEWER"/>
    <s v="SEWER"/>
    <n v="5300"/>
    <m/>
    <m/>
    <n v="0"/>
    <n v="0"/>
    <n v="2"/>
    <n v="784"/>
    <n v="1"/>
    <m/>
    <m/>
    <m/>
    <m/>
    <m/>
    <m/>
    <m/>
    <m/>
    <m/>
    <m/>
    <n v="2"/>
    <n v="0"/>
    <n v="1"/>
    <s v="Wareham River West"/>
    <n v="44"/>
  </r>
  <r>
    <s v="36-H4B"/>
    <m/>
    <x v="0"/>
    <s v="2 GLENWOOD CIR"/>
    <n v="101"/>
    <s v="ULIANO NATHAN D"/>
    <s v="R60"/>
    <s v="ONE FAMILY"/>
    <s v="36//H4/B/"/>
    <n v="0.36001"/>
    <n v="1"/>
    <n v="1"/>
    <n v="1"/>
    <n v="1"/>
    <s v="SEPTIC"/>
    <n v="0"/>
    <n v="2"/>
    <n v="7100"/>
    <s v="YES"/>
    <n v="7100"/>
    <s v="36-H4B"/>
    <s v="Public Water,Gas,Septic"/>
    <s v="SEPTIC"/>
    <s v="SEPTIC"/>
    <n v="3550"/>
    <m/>
    <m/>
    <n v="1"/>
    <n v="1"/>
    <n v="2"/>
    <n v="816"/>
    <n v="1"/>
    <m/>
    <m/>
    <m/>
    <m/>
    <m/>
    <m/>
    <m/>
    <m/>
    <m/>
    <m/>
    <n v="1"/>
    <n v="9.68"/>
    <n v="1"/>
    <s v="Crab Cove"/>
    <n v="46"/>
  </r>
  <r>
    <s v="35-8"/>
    <m/>
    <x v="0"/>
    <s v="81 EDGEWATER DR"/>
    <n v="101"/>
    <s v="RICHARDS ALBERT F &amp; PHYLLIS M"/>
    <s v="R30"/>
    <s v="ONE FAMILY"/>
    <s v="35//8//"/>
    <n v="1.5235000000000001"/>
    <n v="1"/>
    <n v="1"/>
    <n v="1"/>
    <n v="1"/>
    <s v="SEPTIC"/>
    <n v="0"/>
    <n v="1"/>
    <n v="4900"/>
    <s v="NO_W1"/>
    <n v="4900"/>
    <s v="35-8"/>
    <s v="Public Water,Gas,Septic"/>
    <s v="SEPTIC"/>
    <s v="SEPTIC"/>
    <n v="4900"/>
    <m/>
    <m/>
    <n v="1"/>
    <n v="1"/>
    <n v="2"/>
    <n v="1248"/>
    <n v="1"/>
    <m/>
    <m/>
    <m/>
    <m/>
    <m/>
    <m/>
    <m/>
    <m/>
    <m/>
    <m/>
    <n v="4"/>
    <n v="9.68"/>
    <n v="1"/>
    <s v="Crab Cove"/>
    <n v="46"/>
  </r>
  <r>
    <s v="50C-2-1029"/>
    <m/>
    <x v="0"/>
    <s v="0 CIRCLE DR"/>
    <n v="903"/>
    <s v="TOWN OF WAREHAM"/>
    <s v="R30"/>
    <s v="TAX POSS  MDL-00"/>
    <s v="50/C2/1029//"/>
    <n v="8.8190000000000004E-2"/>
    <n v="0"/>
    <n v="0"/>
    <n v="0"/>
    <n v="0"/>
    <m/>
    <n v="0"/>
    <n v="0"/>
    <n v="0"/>
    <s v="YES"/>
    <n v="0"/>
    <s v="50C-2-1029"/>
    <m/>
    <m/>
    <m/>
    <n v="0"/>
    <m/>
    <m/>
    <n v="0"/>
    <n v="0"/>
    <n v="0"/>
    <n v="0"/>
    <n v="0"/>
    <m/>
    <m/>
    <m/>
    <m/>
    <m/>
    <m/>
    <m/>
    <m/>
    <m/>
    <m/>
    <n v="2"/>
    <n v="0"/>
    <n v="1"/>
    <s v="Wareham River West"/>
    <n v="44"/>
  </r>
  <r>
    <s v="36-1001A"/>
    <m/>
    <x v="0"/>
    <s v="0 GLENWOOD CIR"/>
    <n v="903"/>
    <s v="TOWN OF WAREHAM"/>
    <s v="R60"/>
    <s v="MUNICIPAL  MDL-00"/>
    <s v="36//1001/A/"/>
    <n v="0.17366999999999999"/>
    <n v="0"/>
    <n v="0"/>
    <n v="0"/>
    <n v="0"/>
    <m/>
    <n v="0"/>
    <n v="0"/>
    <n v="0"/>
    <s v="YES"/>
    <n v="0"/>
    <s v="36-1001A"/>
    <m/>
    <m/>
    <m/>
    <n v="0"/>
    <m/>
    <m/>
    <n v="0"/>
    <n v="0"/>
    <n v="0"/>
    <n v="0"/>
    <n v="0"/>
    <m/>
    <m/>
    <m/>
    <m/>
    <m/>
    <m/>
    <m/>
    <m/>
    <m/>
    <m/>
    <n v="1"/>
    <n v="0"/>
    <n v="1"/>
    <s v="Crab Cove"/>
    <n v="46"/>
  </r>
  <r>
    <s v="50A-114"/>
    <m/>
    <x v="0"/>
    <s v="25 BAYVIEW ST"/>
    <n v="101"/>
    <s v="CARREIRO ANTONIO F"/>
    <s v="R30"/>
    <s v="ONE FAMILY"/>
    <s v="50/A/114//"/>
    <n v="0.24968000000000001"/>
    <n v="0"/>
    <n v="0"/>
    <n v="1"/>
    <n v="1"/>
    <s v="SEWER"/>
    <n v="1"/>
    <n v="1"/>
    <n v="6300"/>
    <s v="YES"/>
    <n v="0"/>
    <s v="50A-114"/>
    <s v="Public Water,Public Sewer,Gas"/>
    <s v="SEWER"/>
    <s v="SEWER"/>
    <n v="6300"/>
    <m/>
    <m/>
    <n v="0"/>
    <n v="0"/>
    <n v="4"/>
    <n v="948"/>
    <n v="1"/>
    <m/>
    <m/>
    <m/>
    <m/>
    <m/>
    <m/>
    <m/>
    <m/>
    <m/>
    <m/>
    <n v="2"/>
    <n v="0"/>
    <n v="1"/>
    <s v="Wareham River West"/>
    <n v="44"/>
  </r>
  <r>
    <s v="50A-173B"/>
    <m/>
    <x v="0"/>
    <s v="4 GREENWOOD AVE"/>
    <n v="101"/>
    <s v="RALEZA MICHAEL"/>
    <s v="R30"/>
    <s v="ONE FAMILY"/>
    <s v="50/A/173/B/"/>
    <n v="2.597E-2"/>
    <n v="0"/>
    <n v="0"/>
    <n v="1"/>
    <n v="1"/>
    <s v="SEWER"/>
    <n v="1"/>
    <n v="1"/>
    <n v="500"/>
    <s v="YES"/>
    <n v="0"/>
    <s v="50A-173B"/>
    <s v="All Public"/>
    <s v="SEWER"/>
    <s v="SEWER"/>
    <n v="500"/>
    <m/>
    <m/>
    <n v="0"/>
    <n v="0"/>
    <n v="2"/>
    <n v="480"/>
    <n v="1"/>
    <m/>
    <m/>
    <m/>
    <m/>
    <m/>
    <m/>
    <m/>
    <m/>
    <m/>
    <m/>
    <n v="1"/>
    <n v="0"/>
    <n v="1"/>
    <s v="Wareham River West"/>
    <n v="44"/>
  </r>
  <r>
    <s v="37-G19"/>
    <m/>
    <x v="0"/>
    <s v="3 CORY DR"/>
    <n v="130"/>
    <s v="CAPE STREET REALTY LLC"/>
    <s v="R60"/>
    <s v="RES ACLNDV  MDL-00"/>
    <s v="37//G19//"/>
    <n v="0.21418999999999999"/>
    <n v="0"/>
    <n v="0"/>
    <n v="0"/>
    <n v="0"/>
    <m/>
    <n v="0"/>
    <n v="0"/>
    <n v="0"/>
    <s v="YES"/>
    <n v="0"/>
    <s v="37-G19"/>
    <s v="Public Water,Septic"/>
    <s v="SEPTIC"/>
    <m/>
    <n v="0"/>
    <m/>
    <m/>
    <n v="0"/>
    <n v="0"/>
    <n v="0"/>
    <n v="0"/>
    <n v="0"/>
    <m/>
    <m/>
    <m/>
    <m/>
    <m/>
    <m/>
    <m/>
    <m/>
    <m/>
    <m/>
    <n v="0"/>
    <n v="0"/>
    <n v="1"/>
    <s v="Crab Cove"/>
    <n v="46"/>
  </r>
  <r>
    <s v="37-B"/>
    <m/>
    <x v="0"/>
    <s v="2 JACKS MARSH LN"/>
    <n v="130"/>
    <s v="KNIGHT ROLF T"/>
    <s v="R60"/>
    <s v="PRI RES  MDL-01"/>
    <s v="37///B/"/>
    <n v="28.68159"/>
    <n v="1"/>
    <n v="1"/>
    <n v="1"/>
    <n v="1"/>
    <s v="SEPTIC"/>
    <n v="0"/>
    <n v="0"/>
    <n v="0"/>
    <s v="YES"/>
    <n v="0"/>
    <s v="37-B"/>
    <m/>
    <m/>
    <s v="SEPTIC"/>
    <n v="0"/>
    <s v="CR"/>
    <s v="YES"/>
    <n v="1"/>
    <n v="1"/>
    <n v="3"/>
    <n v="3216"/>
    <n v="2"/>
    <m/>
    <m/>
    <m/>
    <m/>
    <m/>
    <m/>
    <m/>
    <m/>
    <m/>
    <m/>
    <n v="1"/>
    <n v="9.68"/>
    <n v="1"/>
    <s v="Crab Cove"/>
    <n v="46"/>
  </r>
  <r>
    <s v="50A-284"/>
    <m/>
    <x v="0"/>
    <s v="13 PLEASANT ST"/>
    <n v="101"/>
    <s v="TAYLOR KENNETH R JR"/>
    <s v="R30"/>
    <s v="ONE FAMILY"/>
    <s v="50/A/284//"/>
    <n v="8.1699999999999995E-2"/>
    <n v="0"/>
    <n v="0"/>
    <n v="1"/>
    <n v="1"/>
    <s v="SEWER"/>
    <n v="1"/>
    <n v="1"/>
    <n v="8500"/>
    <s v="YES"/>
    <n v="0"/>
    <s v="50A-284"/>
    <s v="All Public"/>
    <s v="SEWER"/>
    <s v="SEWER"/>
    <n v="8500"/>
    <m/>
    <m/>
    <n v="0"/>
    <n v="0"/>
    <n v="3"/>
    <n v="917"/>
    <n v="1"/>
    <m/>
    <m/>
    <m/>
    <m/>
    <m/>
    <m/>
    <m/>
    <m/>
    <m/>
    <m/>
    <n v="1"/>
    <n v="0"/>
    <n v="1"/>
    <s v="Wareham River West"/>
    <n v="44"/>
  </r>
  <r>
    <s v="50A-180B"/>
    <m/>
    <x v="0"/>
    <s v="11 GREENWOOD AVE"/>
    <n v="101"/>
    <s v="CONNORS JOAN V"/>
    <s v="R30"/>
    <s v="ONE FAMILY"/>
    <s v="50/A/180/B/"/>
    <n v="8.2239999999999994E-2"/>
    <n v="0"/>
    <n v="0"/>
    <n v="1"/>
    <n v="1"/>
    <s v="SEWER"/>
    <n v="1"/>
    <n v="0"/>
    <n v="0"/>
    <s v="YES"/>
    <n v="0"/>
    <s v="50A-180B"/>
    <s v="All Public"/>
    <s v="SEWER"/>
    <s v="SEWER"/>
    <n v="400"/>
    <m/>
    <m/>
    <n v="0"/>
    <n v="0"/>
    <n v="4"/>
    <n v="1740"/>
    <n v="2"/>
    <m/>
    <m/>
    <m/>
    <m/>
    <m/>
    <m/>
    <m/>
    <m/>
    <m/>
    <m/>
    <n v="1"/>
    <n v="0"/>
    <n v="1"/>
    <s v="Wareham River West"/>
    <n v="44"/>
  </r>
  <r>
    <s v="50D-34"/>
    <m/>
    <x v="0"/>
    <s v="35 BEACH ST"/>
    <n v="132"/>
    <s v="DISCHINO COSMO &amp; SHEILA"/>
    <s v="R30"/>
    <s v="RES ACLNUD  MDL-00"/>
    <s v="50/D/34//"/>
    <n v="9.8379999999999995E-2"/>
    <n v="0"/>
    <n v="0"/>
    <n v="0"/>
    <n v="0"/>
    <m/>
    <n v="0"/>
    <n v="0"/>
    <n v="0"/>
    <s v="YES"/>
    <n v="0"/>
    <s v="50D-34"/>
    <m/>
    <m/>
    <m/>
    <n v="0"/>
    <m/>
    <m/>
    <n v="0"/>
    <n v="0"/>
    <n v="0"/>
    <n v="0"/>
    <n v="0"/>
    <m/>
    <m/>
    <m/>
    <m/>
    <m/>
    <m/>
    <m/>
    <m/>
    <m/>
    <m/>
    <n v="1"/>
    <n v="0"/>
    <n v="1"/>
    <s v="Wareham River West"/>
    <n v="44"/>
  </r>
  <r>
    <s v="50B-4-1025B"/>
    <m/>
    <x v="0"/>
    <s v="10 T ST"/>
    <n v="132"/>
    <s v="PETRIDES MARIE &amp; MICHAEL"/>
    <s v="R30"/>
    <s v="RES ACLNUD  MDL-00"/>
    <s v="50/B4/1025/B/"/>
    <n v="7.1309999999999998E-2"/>
    <n v="0"/>
    <n v="0"/>
    <n v="0"/>
    <n v="0"/>
    <m/>
    <n v="0"/>
    <n v="0"/>
    <n v="0"/>
    <s v="YES"/>
    <n v="0"/>
    <s v="50B-4-1025B"/>
    <m/>
    <m/>
    <m/>
    <n v="0"/>
    <m/>
    <m/>
    <n v="0"/>
    <n v="0"/>
    <n v="0"/>
    <n v="0"/>
    <n v="0"/>
    <m/>
    <m/>
    <m/>
    <m/>
    <m/>
    <m/>
    <m/>
    <m/>
    <m/>
    <m/>
    <n v="2"/>
    <n v="0"/>
    <n v="1"/>
    <s v="Wareham River West"/>
    <n v="44"/>
  </r>
  <r>
    <s v="35-88"/>
    <m/>
    <x v="0"/>
    <s v="4 ROBIN HOOD RD"/>
    <n v="101"/>
    <s v="CAMPINELL ANTHONY B"/>
    <s v="R30"/>
    <s v="ONE FAMILY"/>
    <s v="35//88//"/>
    <n v="0.21784999999999999"/>
    <n v="1"/>
    <n v="1"/>
    <n v="1"/>
    <n v="1"/>
    <s v="SEPTIC"/>
    <n v="0"/>
    <n v="1"/>
    <n v="15300"/>
    <s v="YES"/>
    <n v="15300"/>
    <s v="35-88"/>
    <s v="Public Water,Gas,Septic"/>
    <s v="SEPTIC"/>
    <s v="SEPTIC"/>
    <n v="15300"/>
    <m/>
    <m/>
    <n v="1"/>
    <n v="1"/>
    <n v="3"/>
    <n v="1056"/>
    <n v="1"/>
    <m/>
    <m/>
    <m/>
    <m/>
    <m/>
    <m/>
    <m/>
    <m/>
    <m/>
    <m/>
    <n v="1"/>
    <n v="9.68"/>
    <n v="1"/>
    <s v="Crab Cove"/>
    <n v="46"/>
  </r>
  <r>
    <s v="35-82"/>
    <m/>
    <x v="0"/>
    <s v="56 EDGEWATER DR"/>
    <n v="101"/>
    <s v="LONG LORRAINE F TRUSTEE OF THE"/>
    <s v="R30"/>
    <s v="ONE FAMILY"/>
    <s v="35//82//"/>
    <n v="0.43451000000000001"/>
    <n v="1"/>
    <n v="1"/>
    <n v="1"/>
    <n v="1"/>
    <s v="SEPTIC"/>
    <n v="0"/>
    <n v="1"/>
    <n v="9100"/>
    <s v="YES"/>
    <n v="9100"/>
    <s v="35-82"/>
    <s v="Public Water,Septic"/>
    <s v="SEPTIC"/>
    <s v="SEPTIC"/>
    <n v="9100"/>
    <m/>
    <m/>
    <n v="1"/>
    <n v="1"/>
    <n v="4"/>
    <n v="2100"/>
    <n v="2"/>
    <m/>
    <m/>
    <m/>
    <m/>
    <m/>
    <m/>
    <m/>
    <m/>
    <m/>
    <m/>
    <n v="2"/>
    <n v="9.68"/>
    <n v="1"/>
    <s v="Crab Cove"/>
    <n v="46"/>
  </r>
  <r>
    <s v="36-H6"/>
    <m/>
    <x v="0"/>
    <s v="6 GLENWOOD CIR"/>
    <n v="101"/>
    <s v="HAWES KENNETH R"/>
    <s v="R60"/>
    <s v="ONE FAMILY"/>
    <s v="36//H6//"/>
    <n v="0.41155000000000003"/>
    <n v="1"/>
    <n v="1"/>
    <n v="1"/>
    <n v="1"/>
    <s v="SEPTIC"/>
    <n v="0"/>
    <n v="1"/>
    <n v="14600"/>
    <s v="YES"/>
    <n v="14600"/>
    <s v="36-H6"/>
    <s v="Public Sewer,Septic"/>
    <s v="SEPTIC"/>
    <s v="SEPTIC"/>
    <n v="14600"/>
    <m/>
    <m/>
    <n v="1"/>
    <n v="1"/>
    <n v="4"/>
    <n v="2313"/>
    <n v="1.75"/>
    <m/>
    <m/>
    <m/>
    <m/>
    <m/>
    <m/>
    <m/>
    <m/>
    <m/>
    <m/>
    <n v="1"/>
    <n v="9.68"/>
    <n v="1"/>
    <s v="Crab Cove"/>
    <n v="46"/>
  </r>
  <r>
    <s v="50A-173A"/>
    <m/>
    <x v="0"/>
    <s v="2 GREENWOOD AVE"/>
    <n v="101"/>
    <s v="HARDSOG JENNIFER E"/>
    <s v="R13"/>
    <s v="ONE FAMILY"/>
    <s v="50/A/173/A/"/>
    <n v="9.1730000000000006E-2"/>
    <n v="0"/>
    <n v="0"/>
    <n v="1"/>
    <n v="1"/>
    <s v="SEWER"/>
    <n v="1"/>
    <n v="1"/>
    <n v="4800"/>
    <s v="YES"/>
    <n v="0"/>
    <s v="50A-173A"/>
    <s v="All Public"/>
    <s v="SEWER"/>
    <s v="SEWER"/>
    <n v="4800"/>
    <m/>
    <m/>
    <n v="0"/>
    <n v="0"/>
    <n v="2"/>
    <n v="1256"/>
    <n v="1.75"/>
    <m/>
    <m/>
    <m/>
    <m/>
    <m/>
    <m/>
    <m/>
    <m/>
    <m/>
    <m/>
    <n v="1"/>
    <n v="0"/>
    <n v="1"/>
    <s v="Wareham River West"/>
    <n v="44"/>
  </r>
  <r>
    <s v="50C-2-32"/>
    <m/>
    <x v="0"/>
    <s v="0 CIRCLE DR"/>
    <n v="903"/>
    <s v="TOWN OF WAREHAM"/>
    <s v="R30"/>
    <s v="TAX POSS  MDL-00"/>
    <s v="50/C2/32//"/>
    <n v="0.13197"/>
    <n v="0"/>
    <n v="0"/>
    <n v="0"/>
    <n v="0"/>
    <m/>
    <n v="0"/>
    <n v="0"/>
    <n v="0"/>
    <s v="YES"/>
    <n v="0"/>
    <s v="50C-2-32"/>
    <m/>
    <m/>
    <m/>
    <n v="0"/>
    <m/>
    <m/>
    <n v="0"/>
    <n v="0"/>
    <n v="0"/>
    <n v="0"/>
    <n v="0"/>
    <m/>
    <m/>
    <m/>
    <m/>
    <m/>
    <m/>
    <m/>
    <m/>
    <m/>
    <m/>
    <n v="4"/>
    <n v="0"/>
    <n v="1"/>
    <s v="Wareham River West"/>
    <n v="44"/>
  </r>
  <r>
    <s v="50D-216B"/>
    <m/>
    <x v="0"/>
    <s v="5 COOLIDGE RD"/>
    <n v="101"/>
    <s v="BRUNELLI ANNE F"/>
    <s v="R30"/>
    <s v="ONE FAMILY"/>
    <s v="50/D/216/B/"/>
    <n v="6.2990000000000004E-2"/>
    <n v="0"/>
    <n v="0"/>
    <n v="1"/>
    <n v="1"/>
    <s v="SEWER"/>
    <n v="1"/>
    <n v="1"/>
    <n v="1700"/>
    <s v="YES"/>
    <n v="0"/>
    <s v="50D-216B"/>
    <s v="All Public"/>
    <s v="SEWER"/>
    <s v="SEWER"/>
    <n v="1700"/>
    <m/>
    <m/>
    <n v="0"/>
    <n v="0"/>
    <n v="2"/>
    <n v="669"/>
    <n v="1"/>
    <m/>
    <m/>
    <m/>
    <m/>
    <m/>
    <m/>
    <m/>
    <m/>
    <m/>
    <m/>
    <n v="1"/>
    <n v="0"/>
    <n v="1"/>
    <s v="Wareham River West"/>
    <n v="44"/>
  </r>
  <r>
    <s v="50D-122"/>
    <m/>
    <x v="0"/>
    <s v="20 FAIRBANKS ST"/>
    <n v="101"/>
    <s v="GRANATA VINCENT"/>
    <s v="R30"/>
    <s v="ONE FAMILY"/>
    <s v="50/D/122//"/>
    <n v="0.10007000000000001"/>
    <n v="0"/>
    <n v="0"/>
    <n v="1"/>
    <n v="1"/>
    <s v="SEWER"/>
    <n v="1"/>
    <n v="1"/>
    <n v="15100"/>
    <s v="YES"/>
    <n v="0"/>
    <s v="50D-122"/>
    <s v="All Public"/>
    <s v="SEWER"/>
    <s v="SEWER"/>
    <n v="15100"/>
    <m/>
    <m/>
    <n v="0"/>
    <n v="0"/>
    <n v="2"/>
    <n v="684"/>
    <n v="1"/>
    <m/>
    <m/>
    <m/>
    <m/>
    <m/>
    <m/>
    <m/>
    <m/>
    <m/>
    <m/>
    <n v="1"/>
    <n v="0"/>
    <n v="1"/>
    <s v="Wareham River West"/>
    <n v="44"/>
  </r>
  <r>
    <s v="36-H5"/>
    <m/>
    <x v="0"/>
    <s v="4 GLENWOOD CIR"/>
    <n v="101"/>
    <s v="COBB TERRY J"/>
    <s v="R60"/>
    <s v="ONE FAMILY"/>
    <s v="36//H5//"/>
    <n v="0.45155000000000001"/>
    <n v="1"/>
    <n v="1"/>
    <n v="1"/>
    <n v="1"/>
    <s v="SEPTIC"/>
    <n v="0"/>
    <n v="1"/>
    <n v="16800"/>
    <s v="YES"/>
    <n v="16800"/>
    <s v="36-H5"/>
    <s v="Public Water,Septic"/>
    <s v="SEPTIC"/>
    <s v="SEPTIC"/>
    <n v="16800"/>
    <m/>
    <m/>
    <n v="1"/>
    <n v="1"/>
    <n v="4"/>
    <n v="2832"/>
    <n v="2"/>
    <m/>
    <m/>
    <m/>
    <m/>
    <m/>
    <m/>
    <m/>
    <m/>
    <m/>
    <m/>
    <n v="1"/>
    <n v="9.68"/>
    <n v="1"/>
    <s v="Crab Cove"/>
    <n v="46"/>
  </r>
  <r>
    <s v="35-50"/>
    <m/>
    <x v="0"/>
    <s v="149 INDIAN NECK RD"/>
    <n v="101"/>
    <s v="CORMIER GUY J"/>
    <m/>
    <s v="ONE FAMILY"/>
    <s v="35//50//"/>
    <n v="0.27244000000000002"/>
    <n v="1"/>
    <n v="1"/>
    <n v="1"/>
    <n v="1"/>
    <s v="SEPTIC"/>
    <n v="0"/>
    <n v="1"/>
    <n v="6600"/>
    <s v="YES"/>
    <n v="6600"/>
    <s v="35-50"/>
    <s v="Public Water,Gas,Septic"/>
    <s v="SEPTIC"/>
    <s v="SEPTIC"/>
    <n v="6600"/>
    <m/>
    <m/>
    <n v="1"/>
    <n v="1"/>
    <n v="3"/>
    <n v="1709"/>
    <n v="1.75"/>
    <m/>
    <m/>
    <m/>
    <m/>
    <m/>
    <m/>
    <m/>
    <m/>
    <m/>
    <m/>
    <n v="1"/>
    <n v="9.68"/>
    <n v="1"/>
    <s v="Crab Cove"/>
    <n v="46"/>
  </r>
  <r>
    <s v="35-56"/>
    <m/>
    <x v="0"/>
    <s v="24 EDGEWATER EXTENSION"/>
    <n v="101"/>
    <s v="MONTEIRO DAVID A"/>
    <s v="R30"/>
    <s v="ONE FAMILY"/>
    <s v="35//56//"/>
    <n v="0.56908000000000003"/>
    <n v="1"/>
    <n v="1"/>
    <n v="1"/>
    <n v="1"/>
    <s v="SEPTIC"/>
    <n v="0"/>
    <n v="0"/>
    <n v="0"/>
    <s v="NO_W1"/>
    <n v="0"/>
    <s v="35-56"/>
    <s v="Public Water,Gas,Septic"/>
    <s v="SEPTIC"/>
    <s v="SEPTIC"/>
    <n v="0"/>
    <m/>
    <m/>
    <n v="1"/>
    <n v="1"/>
    <n v="6"/>
    <n v="3040"/>
    <n v="2"/>
    <m/>
    <m/>
    <m/>
    <m/>
    <m/>
    <m/>
    <m/>
    <m/>
    <m/>
    <m/>
    <n v="2"/>
    <n v="9.68"/>
    <n v="1"/>
    <s v="Crab Cove"/>
    <n v="46"/>
  </r>
  <r>
    <s v="37-G18"/>
    <m/>
    <x v="0"/>
    <s v="3 DAMIEN DR"/>
    <n v="130"/>
    <s v="CAPE STREET REALTY LLC"/>
    <s v="R60"/>
    <s v="RES ACLNDV  MDL-00"/>
    <s v="37//G18//"/>
    <n v="0.52459999999999996"/>
    <n v="0"/>
    <n v="0"/>
    <n v="0"/>
    <n v="0"/>
    <m/>
    <n v="0"/>
    <n v="0"/>
    <n v="0"/>
    <s v="YES"/>
    <n v="0"/>
    <s v="37-G18"/>
    <s v="Public Water,Septic"/>
    <s v="SEPTIC"/>
    <m/>
    <n v="0"/>
    <m/>
    <m/>
    <n v="0"/>
    <n v="0"/>
    <n v="0"/>
    <n v="0"/>
    <n v="0"/>
    <m/>
    <m/>
    <m/>
    <m/>
    <m/>
    <m/>
    <m/>
    <m/>
    <m/>
    <m/>
    <n v="0"/>
    <n v="0"/>
    <n v="1"/>
    <s v="Crab Cove"/>
    <n v="46"/>
  </r>
  <r>
    <s v="35-9"/>
    <m/>
    <x v="0"/>
    <s v="79 EDGEWATER DR"/>
    <n v="101"/>
    <s v="PRAINO JEROME A"/>
    <s v="R30"/>
    <s v="ONE FAMILY"/>
    <s v="35//9//"/>
    <n v="0.27102999999999999"/>
    <n v="1"/>
    <n v="1"/>
    <n v="1"/>
    <n v="1"/>
    <s v="SEPTIC"/>
    <n v="0"/>
    <n v="1"/>
    <n v="15200"/>
    <s v="YES"/>
    <n v="15200"/>
    <s v="35-9"/>
    <s v="Public Water,Septic"/>
    <s v="SEPTIC"/>
    <s v="SEPTIC"/>
    <n v="15200"/>
    <m/>
    <m/>
    <n v="1"/>
    <n v="1"/>
    <n v="1"/>
    <n v="1130"/>
    <n v="1"/>
    <m/>
    <m/>
    <m/>
    <m/>
    <m/>
    <m/>
    <m/>
    <m/>
    <m/>
    <m/>
    <n v="1"/>
    <n v="9.68"/>
    <n v="1"/>
    <s v="Crab Cove"/>
    <n v="46"/>
  </r>
  <r>
    <s v="50D-101"/>
    <m/>
    <x v="0"/>
    <s v="90 SHORE AVE"/>
    <n v="101"/>
    <s v="HALL WARREN F JR"/>
    <s v="R30"/>
    <s v="ONE FAMILY"/>
    <s v="50/D/101//"/>
    <n v="0.11666"/>
    <n v="0"/>
    <n v="0"/>
    <n v="1"/>
    <n v="1"/>
    <s v="SEWER"/>
    <n v="1"/>
    <n v="1"/>
    <n v="4800"/>
    <s v="YES"/>
    <n v="0"/>
    <s v="50D-101"/>
    <s v="All Public"/>
    <s v="SEWER"/>
    <s v="SEWER"/>
    <n v="4800"/>
    <m/>
    <m/>
    <n v="0"/>
    <n v="0"/>
    <n v="3"/>
    <n v="830"/>
    <n v="1"/>
    <m/>
    <m/>
    <m/>
    <m/>
    <m/>
    <m/>
    <m/>
    <m/>
    <m/>
    <m/>
    <n v="2"/>
    <n v="0"/>
    <n v="1"/>
    <s v="Wareham River West"/>
    <n v="44"/>
  </r>
  <r>
    <s v="50B-4-21"/>
    <m/>
    <x v="0"/>
    <s v="5 T ST"/>
    <n v="109"/>
    <s v="CARLSON RICHMOND P"/>
    <s v="R130"/>
    <s v="MULTI HSES"/>
    <s v="50/B4/21//"/>
    <n v="0.11407"/>
    <n v="0"/>
    <n v="0"/>
    <n v="2"/>
    <n v="2"/>
    <s v="SEWER"/>
    <n v="1"/>
    <n v="2"/>
    <n v="1100"/>
    <s v="YES"/>
    <n v="0"/>
    <s v="50B-4-21"/>
    <m/>
    <m/>
    <s v="SEWER"/>
    <n v="550"/>
    <m/>
    <m/>
    <n v="0"/>
    <n v="0"/>
    <n v="2"/>
    <n v="1282"/>
    <n v="1.9"/>
    <m/>
    <m/>
    <m/>
    <m/>
    <m/>
    <m/>
    <m/>
    <m/>
    <m/>
    <m/>
    <n v="1"/>
    <n v="0"/>
    <n v="1"/>
    <s v="Wareham River West"/>
    <n v="44"/>
  </r>
  <r>
    <s v="50A-179A"/>
    <m/>
    <x v="0"/>
    <s v="9 GREENWOOD AVE"/>
    <n v="101"/>
    <s v="AGUIAR JAMES N TRUSTEE OF"/>
    <s v="R30"/>
    <s v="ONE FAMILY"/>
    <s v="50/A/179/A/"/>
    <n v="0.12117"/>
    <n v="0"/>
    <n v="0"/>
    <n v="1"/>
    <n v="1"/>
    <s v="SEWER"/>
    <n v="1"/>
    <n v="1"/>
    <n v="200"/>
    <s v="YES"/>
    <n v="0"/>
    <s v="50A-179A"/>
    <s v="All Public"/>
    <s v="SEWER"/>
    <s v="SEWER"/>
    <n v="200"/>
    <m/>
    <m/>
    <n v="0"/>
    <n v="0"/>
    <n v="2"/>
    <n v="964"/>
    <n v="1"/>
    <m/>
    <m/>
    <m/>
    <m/>
    <m/>
    <m/>
    <m/>
    <m/>
    <m/>
    <m/>
    <n v="1"/>
    <n v="0"/>
    <n v="1"/>
    <s v="Wareham River West"/>
    <n v="44"/>
  </r>
  <r>
    <s v="50D-214B"/>
    <m/>
    <x v="0"/>
    <s v="3 GRAHAM ST"/>
    <n v="101"/>
    <s v="BEMIS KATHERINE I TRUSTEE OF"/>
    <s v="R30"/>
    <s v="ONE FAMILY"/>
    <s v="50/D/214/B/"/>
    <n v="9.6490000000000006E-2"/>
    <n v="0"/>
    <n v="0"/>
    <n v="1"/>
    <n v="1"/>
    <s v="SEWER"/>
    <n v="1"/>
    <n v="1"/>
    <n v="5100"/>
    <s v="YES"/>
    <n v="0"/>
    <s v="50D-214B"/>
    <s v="Public Water,Public Sewer,Gas"/>
    <s v="SEWER"/>
    <s v="SEWER"/>
    <n v="5100"/>
    <m/>
    <m/>
    <n v="0"/>
    <n v="0"/>
    <n v="2"/>
    <n v="616"/>
    <n v="1"/>
    <m/>
    <m/>
    <m/>
    <m/>
    <m/>
    <m/>
    <m/>
    <m/>
    <m/>
    <m/>
    <n v="2"/>
    <n v="0"/>
    <n v="1"/>
    <s v="Wareham River West"/>
    <n v="44"/>
  </r>
  <r>
    <s v="54-S17"/>
    <m/>
    <x v="0"/>
    <s v="83 CROMESETT RD"/>
    <n v="101"/>
    <s v="MACDONALD JOSEPH A"/>
    <s v="MR30"/>
    <s v="ONE FAMILY"/>
    <s v="54//S17//"/>
    <n v="0.39573000000000003"/>
    <n v="1"/>
    <n v="1"/>
    <n v="1"/>
    <n v="1"/>
    <s v="SEPTIC"/>
    <n v="0"/>
    <n v="1"/>
    <n v="8300"/>
    <s v="YES"/>
    <n v="8300"/>
    <s v="54-S17"/>
    <s v="Public Water,Septic"/>
    <s v="SEPTIC"/>
    <s v="SEPTIC"/>
    <n v="8300"/>
    <m/>
    <m/>
    <n v="1"/>
    <n v="1"/>
    <n v="3"/>
    <n v="1452"/>
    <n v="1"/>
    <m/>
    <m/>
    <m/>
    <m/>
    <m/>
    <m/>
    <m/>
    <m/>
    <m/>
    <m/>
    <n v="0"/>
    <n v="9.68"/>
    <n v="1"/>
    <s v="Wareham River West"/>
    <n v="44"/>
  </r>
  <r>
    <s v="50D-123"/>
    <m/>
    <x v="0"/>
    <s v="22 FAIRBANKS ST"/>
    <n v="101"/>
    <s v="HAZLETT JAMES P"/>
    <s v="R30"/>
    <s v="ONE FAMILY"/>
    <s v="50/D/123//"/>
    <n v="7.7410000000000007E-2"/>
    <n v="0"/>
    <n v="0"/>
    <n v="1"/>
    <n v="1"/>
    <s v="SEWER"/>
    <n v="1"/>
    <n v="1"/>
    <n v="1300"/>
    <s v="YES"/>
    <n v="0"/>
    <s v="50D-123"/>
    <s v="All Public"/>
    <s v="SEWER"/>
    <s v="SEWER"/>
    <n v="1300"/>
    <m/>
    <m/>
    <n v="0"/>
    <n v="0"/>
    <n v="2"/>
    <n v="842"/>
    <n v="1"/>
    <m/>
    <m/>
    <m/>
    <m/>
    <m/>
    <m/>
    <m/>
    <m/>
    <m/>
    <m/>
    <n v="1"/>
    <n v="0"/>
    <n v="1"/>
    <s v="Wareham River West"/>
    <n v="44"/>
  </r>
  <r>
    <s v="50D-74"/>
    <m/>
    <x v="0"/>
    <s v="29 POND ST"/>
    <n v="101"/>
    <s v="FAY CAROLE A"/>
    <s v="R30"/>
    <s v="ONE FAMILY"/>
    <s v="50/D/74//"/>
    <n v="9.3719999999999998E-2"/>
    <n v="0"/>
    <n v="0"/>
    <n v="1"/>
    <n v="1"/>
    <s v="SEWER"/>
    <n v="1"/>
    <n v="1"/>
    <n v="8500"/>
    <s v="YES"/>
    <n v="0"/>
    <s v="50D-74"/>
    <s v="All Public"/>
    <s v="SEWER"/>
    <s v="SEWER"/>
    <n v="8500"/>
    <m/>
    <m/>
    <n v="0"/>
    <n v="0"/>
    <n v="2"/>
    <n v="500"/>
    <n v="1"/>
    <m/>
    <m/>
    <m/>
    <m/>
    <m/>
    <m/>
    <m/>
    <m/>
    <m/>
    <m/>
    <n v="1"/>
    <n v="0"/>
    <n v="1"/>
    <s v="Wareham River West"/>
    <n v="44"/>
  </r>
  <r>
    <s v="50D-35"/>
    <m/>
    <x v="0"/>
    <s v="37 BEACH ST"/>
    <n v="132"/>
    <s v="LUNETTA LOUIS L &amp; MARY L"/>
    <s v="R30"/>
    <s v="RES ACLNUD  MDL-00"/>
    <s v="50/D/35//"/>
    <n v="8.6220000000000005E-2"/>
    <n v="0"/>
    <n v="0"/>
    <n v="0"/>
    <n v="0"/>
    <m/>
    <n v="0"/>
    <n v="0"/>
    <n v="0"/>
    <s v="YES"/>
    <n v="0"/>
    <s v="50D-35"/>
    <m/>
    <m/>
    <m/>
    <n v="0"/>
    <m/>
    <m/>
    <n v="0"/>
    <n v="0"/>
    <n v="0"/>
    <n v="0"/>
    <n v="0"/>
    <m/>
    <m/>
    <m/>
    <m/>
    <m/>
    <m/>
    <m/>
    <m/>
    <m/>
    <m/>
    <n v="1"/>
    <n v="0"/>
    <n v="1"/>
    <s v="Wareham River West"/>
    <n v="44"/>
  </r>
  <r>
    <s v="54-1001"/>
    <m/>
    <x v="0"/>
    <s v="0 CROMESETT RD  OFF"/>
    <n v="132"/>
    <s v="HEPBURN ELLEN F ESTATE OF"/>
    <s v="R30"/>
    <s v="RES ACLNUD  MDL-00"/>
    <s v="54//1001//"/>
    <n v="1.86097"/>
    <n v="0"/>
    <n v="0"/>
    <n v="0"/>
    <n v="0"/>
    <m/>
    <n v="0"/>
    <n v="0"/>
    <n v="0"/>
    <s v="YES"/>
    <n v="0"/>
    <s v="54-1001"/>
    <m/>
    <m/>
    <m/>
    <n v="0"/>
    <m/>
    <m/>
    <n v="0"/>
    <n v="0"/>
    <n v="0"/>
    <n v="0"/>
    <n v="0"/>
    <m/>
    <m/>
    <m/>
    <m/>
    <m/>
    <m/>
    <m/>
    <m/>
    <m/>
    <m/>
    <n v="1"/>
    <n v="0"/>
    <n v="1"/>
    <s v="Wareham River West"/>
    <n v="44"/>
  </r>
  <r>
    <s v="36-6"/>
    <m/>
    <x v="0"/>
    <s v="152 INDIAN NECK RD"/>
    <n v="101"/>
    <s v="YOUNGSON WILLIAM E"/>
    <s v="R60"/>
    <s v="ONE FAMILY"/>
    <s v="36//6//"/>
    <n v="0.32346000000000003"/>
    <n v="1"/>
    <n v="1"/>
    <n v="1"/>
    <n v="1"/>
    <s v="SEPTIC"/>
    <n v="0"/>
    <n v="1"/>
    <n v="6100"/>
    <s v="YES"/>
    <n v="6100"/>
    <s v="36-6"/>
    <s v="Public Water,Septic"/>
    <s v="SEPTIC"/>
    <s v="SEPTIC"/>
    <n v="6100"/>
    <m/>
    <m/>
    <n v="1"/>
    <n v="1"/>
    <n v="4"/>
    <n v="2270"/>
    <n v="1.75"/>
    <m/>
    <m/>
    <m/>
    <m/>
    <m/>
    <m/>
    <m/>
    <m/>
    <m/>
    <m/>
    <n v="1"/>
    <n v="9.68"/>
    <n v="1"/>
    <s v="Crab Cove"/>
    <n v="46"/>
  </r>
  <r>
    <s v="50A-286"/>
    <m/>
    <x v="0"/>
    <s v="11 PLEASANT ST"/>
    <n v="101"/>
    <s v="HENRIQUES REALTY TRUST"/>
    <s v="R30"/>
    <s v="ONE FAMILY"/>
    <s v="50/A/286//"/>
    <n v="8.3940000000000001E-2"/>
    <n v="0"/>
    <n v="0"/>
    <n v="1"/>
    <n v="1"/>
    <s v="SEWER"/>
    <n v="1"/>
    <n v="1"/>
    <n v="900"/>
    <s v="YES"/>
    <n v="0"/>
    <s v="50A-286"/>
    <s v="All Public"/>
    <s v="SEWER"/>
    <s v="SEWER"/>
    <n v="900"/>
    <m/>
    <m/>
    <n v="0"/>
    <n v="0"/>
    <n v="3"/>
    <n v="806"/>
    <n v="1"/>
    <m/>
    <m/>
    <m/>
    <m/>
    <m/>
    <m/>
    <m/>
    <m/>
    <m/>
    <m/>
    <n v="1"/>
    <n v="0"/>
    <n v="1"/>
    <s v="Wareham River West"/>
    <n v="44"/>
  </r>
  <r>
    <s v="35-87"/>
    <m/>
    <x v="0"/>
    <s v="72 EDGEWATER DR"/>
    <n v="101"/>
    <s v="YANCO RICHARD A"/>
    <s v="R30"/>
    <s v="ONE FAMILY"/>
    <s v="35//87//"/>
    <n v="0.22175"/>
    <n v="1"/>
    <n v="1"/>
    <n v="1"/>
    <n v="1"/>
    <s v="SEPTIC"/>
    <n v="0"/>
    <n v="1"/>
    <n v="2300"/>
    <s v="YES"/>
    <n v="2300"/>
    <s v="35-87"/>
    <s v="Public Water,Gas,Septic"/>
    <s v="SEPTIC"/>
    <s v="SEPTIC"/>
    <n v="2300"/>
    <m/>
    <m/>
    <n v="1"/>
    <n v="1"/>
    <n v="4"/>
    <n v="1814"/>
    <n v="2"/>
    <m/>
    <m/>
    <m/>
    <m/>
    <m/>
    <m/>
    <m/>
    <m/>
    <m/>
    <m/>
    <n v="1"/>
    <n v="9.68"/>
    <n v="1"/>
    <s v="Crab Cove"/>
    <n v="46"/>
  </r>
  <r>
    <s v="50A-181"/>
    <m/>
    <x v="0"/>
    <s v="28 BAYVIEW ST"/>
    <n v="101"/>
    <s v="WESTGATE MARGUERITE G"/>
    <s v="R30"/>
    <s v="ONE FAMILY"/>
    <s v="50/A/181//"/>
    <n v="0.15267"/>
    <n v="0"/>
    <n v="0"/>
    <n v="1"/>
    <n v="1"/>
    <s v="SEWER"/>
    <n v="1"/>
    <n v="1"/>
    <n v="12700"/>
    <s v="YES"/>
    <n v="0"/>
    <s v="50A-181"/>
    <s v="All Public"/>
    <s v="SEWER"/>
    <s v="SEWER"/>
    <n v="12700"/>
    <m/>
    <m/>
    <n v="0"/>
    <n v="0"/>
    <n v="3"/>
    <n v="1174"/>
    <n v="1"/>
    <m/>
    <m/>
    <m/>
    <m/>
    <m/>
    <m/>
    <m/>
    <m/>
    <m/>
    <m/>
    <n v="1"/>
    <n v="0"/>
    <n v="1"/>
    <s v="Wareham River West"/>
    <n v="44"/>
  </r>
  <r>
    <s v="37-1002"/>
    <m/>
    <x v="0"/>
    <s v="129 GREAT NECK RD"/>
    <n v="101"/>
    <s v="MORGAN ELSA"/>
    <s v="R60"/>
    <s v="ONE FAMILY"/>
    <s v="37//1002//"/>
    <n v="0.12584999999999999"/>
    <n v="1"/>
    <n v="1"/>
    <n v="1"/>
    <n v="1"/>
    <s v="SEPTIC"/>
    <n v="0"/>
    <n v="1"/>
    <n v="0"/>
    <s v="YES"/>
    <n v="0"/>
    <s v="37-1002"/>
    <s v="Public Water"/>
    <m/>
    <s v="SEPTIC"/>
    <n v="0"/>
    <m/>
    <m/>
    <n v="1"/>
    <n v="1"/>
    <n v="3"/>
    <n v="965"/>
    <n v="1.75"/>
    <m/>
    <m/>
    <m/>
    <m/>
    <m/>
    <m/>
    <m/>
    <m/>
    <m/>
    <m/>
    <n v="1"/>
    <n v="9.68"/>
    <n v="1"/>
    <s v="Crab Cove"/>
    <n v="46"/>
  </r>
  <r>
    <s v="50D-46B"/>
    <m/>
    <x v="0"/>
    <s v="34 BEACH ST"/>
    <n v="101"/>
    <s v="MCPHIE JOHN M &amp; PATRICIA A"/>
    <s v="R30"/>
    <s v="ONE FAMILY"/>
    <s v="50/D/46/B/"/>
    <n v="0.16869999999999999"/>
    <n v="0"/>
    <n v="0"/>
    <n v="1"/>
    <n v="1"/>
    <s v="SEWER"/>
    <n v="1"/>
    <n v="1"/>
    <n v="9300"/>
    <s v="YES"/>
    <n v="0"/>
    <s v="50D-46B"/>
    <s v="All Public"/>
    <s v="SEWER"/>
    <s v="SEWER"/>
    <n v="9300"/>
    <m/>
    <m/>
    <n v="0"/>
    <n v="0"/>
    <n v="2"/>
    <n v="1140"/>
    <n v="2"/>
    <m/>
    <m/>
    <m/>
    <m/>
    <m/>
    <m/>
    <m/>
    <m/>
    <m/>
    <m/>
    <n v="3"/>
    <n v="0"/>
    <n v="1"/>
    <s v="Wareham River West"/>
    <n v="44"/>
  </r>
  <r>
    <s v="50A-178A"/>
    <m/>
    <x v="0"/>
    <s v="7 GREENWOOD AVE"/>
    <n v="101"/>
    <s v="SOUSA AGOSTINHO"/>
    <s v="R30"/>
    <s v="ONE FAMILY"/>
    <s v="50/A/178/A/"/>
    <n v="0.10421"/>
    <n v="0"/>
    <n v="0"/>
    <n v="1"/>
    <n v="1"/>
    <s v="SEWER"/>
    <n v="1"/>
    <n v="1"/>
    <n v="5000"/>
    <s v="YES"/>
    <n v="0"/>
    <s v="50A-178A"/>
    <s v="All Public"/>
    <s v="SEWER"/>
    <s v="SEWER"/>
    <n v="5000"/>
    <m/>
    <m/>
    <n v="0"/>
    <n v="0"/>
    <n v="2"/>
    <n v="812"/>
    <n v="1"/>
    <m/>
    <m/>
    <m/>
    <m/>
    <m/>
    <m/>
    <m/>
    <m/>
    <m/>
    <m/>
    <n v="1"/>
    <n v="0"/>
    <n v="1"/>
    <s v="Wareham River West"/>
    <n v="44"/>
  </r>
  <r>
    <s v="37-G17"/>
    <m/>
    <x v="0"/>
    <s v="5 DAMIEN DR"/>
    <n v="130"/>
    <s v="CAPE STREET REALTY LLC"/>
    <s v="R60"/>
    <s v="RES ACLNDV  MDL-00"/>
    <s v="37//G17//"/>
    <n v="0.54444999999999999"/>
    <n v="0"/>
    <n v="0"/>
    <n v="0"/>
    <n v="0"/>
    <m/>
    <n v="0"/>
    <n v="0"/>
    <n v="0"/>
    <s v="YES"/>
    <n v="0"/>
    <s v="37-G17"/>
    <s v="Public Water,Septic"/>
    <s v="SEPTIC"/>
    <m/>
    <n v="0"/>
    <m/>
    <m/>
    <n v="0"/>
    <n v="0"/>
    <n v="0"/>
    <n v="0"/>
    <n v="0"/>
    <m/>
    <m/>
    <m/>
    <m/>
    <m/>
    <m/>
    <m/>
    <m/>
    <m/>
    <m/>
    <n v="1"/>
    <n v="0"/>
    <n v="1"/>
    <s v="Crab Cove"/>
    <n v="46"/>
  </r>
  <r>
    <s v="50A-285"/>
    <m/>
    <x v="0"/>
    <s v="10 ELDRIDGE CT"/>
    <n v="101"/>
    <s v="PORTER JOSEPH R"/>
    <s v="R30"/>
    <s v="ONE FAMILY"/>
    <s v="50/A/285//"/>
    <n v="0.28714000000000001"/>
    <n v="0"/>
    <n v="0"/>
    <n v="1"/>
    <n v="1"/>
    <s v="SEWER"/>
    <n v="1"/>
    <n v="1"/>
    <n v="10300"/>
    <s v="YES"/>
    <n v="0"/>
    <s v="50A-285"/>
    <s v="All Public"/>
    <s v="SEWER"/>
    <s v="SEWER"/>
    <n v="10300"/>
    <m/>
    <m/>
    <n v="0"/>
    <n v="0"/>
    <n v="3"/>
    <n v="1019"/>
    <n v="1.3"/>
    <m/>
    <m/>
    <m/>
    <m/>
    <m/>
    <m/>
    <m/>
    <m/>
    <m/>
    <m/>
    <n v="4"/>
    <n v="0"/>
    <n v="1"/>
    <s v="Wareham River West"/>
    <n v="44"/>
  </r>
  <r>
    <s v="35-84"/>
    <m/>
    <x v="0"/>
    <s v="60 EDGEWATER DR"/>
    <n v="101"/>
    <s v="PLACE FRANK T"/>
    <s v="R30"/>
    <s v="ONE FAMILY"/>
    <s v="35//84//"/>
    <n v="0.22825999999999999"/>
    <n v="1"/>
    <n v="1"/>
    <n v="1"/>
    <n v="1"/>
    <s v="SEPTIC"/>
    <n v="0"/>
    <n v="1"/>
    <n v="9700"/>
    <s v="YES"/>
    <n v="9700"/>
    <s v="35-84"/>
    <s v="Public Water,Septic"/>
    <s v="SEPTIC"/>
    <s v="SEPTIC"/>
    <n v="9700"/>
    <m/>
    <m/>
    <n v="1"/>
    <n v="1"/>
    <n v="3"/>
    <n v="1513"/>
    <n v="1.75"/>
    <m/>
    <m/>
    <m/>
    <m/>
    <m/>
    <m/>
    <m/>
    <m/>
    <m/>
    <m/>
    <n v="1"/>
    <n v="9.68"/>
    <n v="1"/>
    <s v="Crab Cove"/>
    <n v="46"/>
  </r>
  <r>
    <s v="50B-4-37"/>
    <m/>
    <x v="0"/>
    <s v="6 T ST"/>
    <n v="101"/>
    <s v="BARRY CYNTHIA &amp; VASIL-BUSCH"/>
    <s v="R30"/>
    <s v="ONE FAMILY"/>
    <s v="50/B4/37//"/>
    <n v="0.11766"/>
    <n v="0"/>
    <n v="0"/>
    <n v="1"/>
    <n v="1"/>
    <s v="SEWER"/>
    <n v="1"/>
    <n v="1"/>
    <n v="800"/>
    <s v="YES"/>
    <n v="0"/>
    <s v="50B-4-37"/>
    <s v="All Public"/>
    <s v="SEWER"/>
    <s v="SEWER"/>
    <n v="800"/>
    <m/>
    <m/>
    <n v="0"/>
    <n v="0"/>
    <n v="3"/>
    <n v="677"/>
    <n v="1"/>
    <m/>
    <m/>
    <m/>
    <m/>
    <m/>
    <m/>
    <m/>
    <m/>
    <m/>
    <m/>
    <n v="1"/>
    <n v="0"/>
    <n v="1"/>
    <s v="Wareham River West"/>
    <n v="44"/>
  </r>
  <r>
    <s v="50A-271"/>
    <m/>
    <x v="0"/>
    <s v="6 PLEASANT ST"/>
    <n v="101"/>
    <s v="PARHAM GERALDINE J"/>
    <s v="R30"/>
    <s v="ONE FAMILY"/>
    <s v="50/A/271//"/>
    <n v="0.19148000000000001"/>
    <n v="0"/>
    <n v="0"/>
    <n v="1"/>
    <n v="1"/>
    <s v="SEWER"/>
    <n v="1"/>
    <n v="1"/>
    <n v="5000"/>
    <s v="YES"/>
    <n v="0"/>
    <s v="50A-271"/>
    <s v="All Public"/>
    <s v="SEWER"/>
    <s v="SEWER"/>
    <n v="5000"/>
    <m/>
    <m/>
    <n v="0"/>
    <n v="0"/>
    <n v="3"/>
    <n v="1078"/>
    <n v="1"/>
    <m/>
    <m/>
    <m/>
    <m/>
    <m/>
    <m/>
    <m/>
    <m/>
    <m/>
    <m/>
    <n v="2"/>
    <n v="0"/>
    <n v="1"/>
    <s v="Wareham River West"/>
    <n v="44"/>
  </r>
  <r>
    <s v="50D-75"/>
    <m/>
    <x v="0"/>
    <s v="31 POND ST"/>
    <n v="101"/>
    <s v="DONAHUE GEORGE W"/>
    <s v="R30"/>
    <s v="ONE FAMILY"/>
    <s v="50/D/75//"/>
    <n v="0.14307"/>
    <n v="0"/>
    <n v="0"/>
    <n v="1"/>
    <n v="1"/>
    <s v="SEWER"/>
    <n v="1"/>
    <n v="1"/>
    <n v="8700"/>
    <s v="NO_W1"/>
    <n v="0"/>
    <s v="50D-75"/>
    <s v="All Public"/>
    <s v="SEWER"/>
    <s v="SEWER"/>
    <n v="8700"/>
    <m/>
    <m/>
    <n v="0"/>
    <n v="0"/>
    <n v="2"/>
    <n v="1098"/>
    <n v="1"/>
    <m/>
    <m/>
    <m/>
    <m/>
    <m/>
    <m/>
    <m/>
    <m/>
    <m/>
    <m/>
    <n v="2"/>
    <n v="0"/>
    <n v="1"/>
    <s v="Wareham River West"/>
    <n v="44"/>
  </r>
  <r>
    <s v="50A-118"/>
    <m/>
    <x v="0"/>
    <s v="23 BAYVIEW ST"/>
    <n v="101"/>
    <s v="CARNEY PAUL D"/>
    <s v="R30"/>
    <s v="ONE FAMILY"/>
    <s v="50/A/118//"/>
    <n v="0.12266000000000001"/>
    <n v="0"/>
    <n v="0"/>
    <n v="1"/>
    <n v="1"/>
    <s v="SEWER"/>
    <n v="1"/>
    <n v="1"/>
    <n v="1700"/>
    <s v="YES"/>
    <n v="0"/>
    <s v="50A-118"/>
    <s v="Public Water,Public Sewer,Gas"/>
    <s v="SEWER"/>
    <s v="SEWER"/>
    <n v="1700"/>
    <m/>
    <m/>
    <n v="0"/>
    <n v="0"/>
    <n v="2"/>
    <n v="936"/>
    <n v="1"/>
    <m/>
    <m/>
    <m/>
    <m/>
    <m/>
    <m/>
    <m/>
    <m/>
    <m/>
    <m/>
    <n v="1"/>
    <n v="0"/>
    <n v="1"/>
    <s v="Wareham River West"/>
    <n v="44"/>
  </r>
  <r>
    <s v="35-9A"/>
    <m/>
    <x v="0"/>
    <s v="EDGEWATER DR"/>
    <n v="0"/>
    <s v="ROME BERNARD P"/>
    <m/>
    <m/>
    <m/>
    <n v="0.21332000000000001"/>
    <n v="0"/>
    <n v="0"/>
    <n v="0"/>
    <n v="0"/>
    <m/>
    <n v="0"/>
    <n v="0"/>
    <n v="0"/>
    <s v="YES"/>
    <n v="0"/>
    <s v="35-9A"/>
    <m/>
    <m/>
    <m/>
    <n v="0"/>
    <m/>
    <m/>
    <n v="0"/>
    <n v="0"/>
    <n v="0"/>
    <n v="0"/>
    <n v="0"/>
    <m/>
    <m/>
    <m/>
    <m/>
    <m/>
    <m/>
    <m/>
    <m/>
    <m/>
    <m/>
    <n v="1"/>
    <n v="0"/>
    <n v="1"/>
    <s v="Crab Cove"/>
    <n v="46"/>
  </r>
  <r>
    <s v="37-GA"/>
    <m/>
    <x v="0"/>
    <s v="2 CORY DR"/>
    <n v="132"/>
    <s v="MORGAN WAYNE L JR"/>
    <s v="R60"/>
    <s v="RES ACLNUD  MDL-00"/>
    <s v="37//GA//"/>
    <n v="0.11882"/>
    <n v="0"/>
    <n v="0"/>
    <n v="0"/>
    <n v="0"/>
    <m/>
    <n v="0"/>
    <n v="0"/>
    <n v="0"/>
    <s v="YES"/>
    <n v="0"/>
    <s v="37-GA"/>
    <m/>
    <m/>
    <m/>
    <n v="0"/>
    <m/>
    <m/>
    <n v="0"/>
    <n v="0"/>
    <n v="0"/>
    <n v="0"/>
    <n v="0"/>
    <m/>
    <m/>
    <m/>
    <m/>
    <m/>
    <m/>
    <m/>
    <m/>
    <m/>
    <m/>
    <n v="0"/>
    <n v="0"/>
    <n v="1"/>
    <s v="Crab Cove"/>
    <n v="46"/>
  </r>
  <r>
    <s v="37-G20"/>
    <m/>
    <x v="0"/>
    <s v="1 CORY DR"/>
    <n v="130"/>
    <s v="CAPE STREET REALTY LLC"/>
    <s v="R60"/>
    <s v="RES ACLNDV  MDL-00"/>
    <s v="37//G20//"/>
    <n v="0.55215999999999998"/>
    <n v="0"/>
    <n v="0"/>
    <n v="0"/>
    <n v="0"/>
    <m/>
    <n v="0"/>
    <n v="0"/>
    <n v="0"/>
    <s v="YES"/>
    <n v="0"/>
    <s v="37-G20"/>
    <s v="Public Water,Septic"/>
    <s v="SEPTIC"/>
    <m/>
    <n v="0"/>
    <m/>
    <m/>
    <n v="0"/>
    <n v="0"/>
    <n v="0"/>
    <n v="0"/>
    <n v="0"/>
    <m/>
    <m/>
    <m/>
    <m/>
    <m/>
    <m/>
    <m/>
    <m/>
    <m/>
    <m/>
    <n v="0"/>
    <n v="0"/>
    <n v="1"/>
    <s v="Crab Cove"/>
    <n v="46"/>
  </r>
  <r>
    <s v="LAND_NOPARC"/>
    <m/>
    <x v="0"/>
    <m/>
    <n v="0"/>
    <m/>
    <m/>
    <m/>
    <m/>
    <n v="1.1860000000000001E-2"/>
    <n v="0"/>
    <n v="0"/>
    <n v="0"/>
    <n v="0"/>
    <m/>
    <n v="0"/>
    <n v="0"/>
    <n v="0"/>
    <s v="NO"/>
    <n v="0"/>
    <m/>
    <m/>
    <m/>
    <m/>
    <n v="0"/>
    <m/>
    <m/>
    <n v="0"/>
    <n v="0"/>
    <n v="0"/>
    <n v="0"/>
    <n v="0"/>
    <m/>
    <m/>
    <m/>
    <m/>
    <m/>
    <m/>
    <m/>
    <m/>
    <m/>
    <m/>
    <n v="0"/>
    <n v="0"/>
    <n v="1"/>
    <s v="Wareham River West"/>
    <n v="44"/>
  </r>
  <r>
    <s v="50D-217"/>
    <m/>
    <x v="0"/>
    <s v="3 COOLIDGE RD"/>
    <n v="101"/>
    <s v="PETRIDES MARIE"/>
    <s v="R30"/>
    <s v="ONE FAMILY"/>
    <s v="50/D/217//"/>
    <n v="8.2930000000000004E-2"/>
    <n v="0"/>
    <n v="0"/>
    <n v="1"/>
    <n v="1"/>
    <s v="SEWER"/>
    <n v="1"/>
    <n v="1"/>
    <n v="8300"/>
    <s v="YES"/>
    <n v="0"/>
    <s v="50D-217"/>
    <s v="All Public"/>
    <s v="SEWER"/>
    <s v="SEWER"/>
    <n v="8300"/>
    <m/>
    <m/>
    <n v="0"/>
    <n v="0"/>
    <n v="3"/>
    <n v="1120"/>
    <n v="1"/>
    <m/>
    <m/>
    <m/>
    <m/>
    <m/>
    <m/>
    <m/>
    <m/>
    <m/>
    <m/>
    <n v="1"/>
    <n v="0"/>
    <n v="1"/>
    <s v="Wareham River West"/>
    <n v="44"/>
  </r>
  <r>
    <s v="50B-4-22"/>
    <m/>
    <x v="0"/>
    <s v="156 SWIFTS BCH RD"/>
    <n v="101"/>
    <s v="BAPTISTA JAMES F"/>
    <s v="R30"/>
    <s v="ONE FAMILY"/>
    <s v="50/B4/22//"/>
    <n v="0.10464"/>
    <n v="0"/>
    <n v="0"/>
    <n v="1"/>
    <n v="1"/>
    <s v="SEWER"/>
    <n v="1"/>
    <n v="1"/>
    <n v="1800"/>
    <s v="YES"/>
    <n v="0"/>
    <s v="50B-4-22"/>
    <s v="All Public"/>
    <s v="SEWER"/>
    <s v="SEWER"/>
    <n v="1800"/>
    <m/>
    <m/>
    <n v="0"/>
    <n v="0"/>
    <n v="3"/>
    <n v="1162"/>
    <n v="1"/>
    <m/>
    <m/>
    <m/>
    <m/>
    <m/>
    <m/>
    <m/>
    <m/>
    <m/>
    <m/>
    <n v="1"/>
    <n v="0"/>
    <n v="1"/>
    <s v="Wareham River West"/>
    <n v="44"/>
  </r>
  <r>
    <s v="35-54"/>
    <m/>
    <x v="0"/>
    <s v="20 EDGEWATER EXTENTION"/>
    <n v="101"/>
    <s v="HUNT ROBERT W JR"/>
    <s v="R30"/>
    <s v="ONE FAMILY"/>
    <s v="35//54//"/>
    <n v="0.43251000000000001"/>
    <n v="1"/>
    <n v="1"/>
    <n v="1"/>
    <n v="1"/>
    <s v="SEPTIC"/>
    <n v="0"/>
    <n v="1"/>
    <n v="6800"/>
    <s v="YES"/>
    <n v="6800"/>
    <s v="35-54"/>
    <s v="Public Water,Septic"/>
    <s v="SEPTIC"/>
    <s v="SEPTIC"/>
    <n v="6800"/>
    <m/>
    <m/>
    <n v="1"/>
    <n v="1"/>
    <n v="3"/>
    <n v="1567"/>
    <n v="1"/>
    <m/>
    <m/>
    <m/>
    <m/>
    <m/>
    <m/>
    <m/>
    <m/>
    <m/>
    <m/>
    <n v="2"/>
    <n v="9.68"/>
    <n v="1"/>
    <s v="Crab Cove"/>
    <n v="46"/>
  </r>
  <r>
    <s v="50D-213B"/>
    <m/>
    <x v="0"/>
    <s v="5 GRAHAM ST"/>
    <n v="101"/>
    <s v="SIMMOES LUIS S"/>
    <s v="R30"/>
    <s v="ONE FAMILY"/>
    <s v="50/D/213/B/"/>
    <n v="0.12675"/>
    <n v="0"/>
    <n v="0"/>
    <n v="1"/>
    <n v="1"/>
    <s v="SEWER"/>
    <n v="1"/>
    <n v="1"/>
    <n v="13700"/>
    <s v="YES"/>
    <n v="0"/>
    <s v="50D-213B"/>
    <s v="All Public"/>
    <s v="SEWER"/>
    <s v="SEWER"/>
    <n v="13700"/>
    <m/>
    <m/>
    <n v="0"/>
    <n v="0"/>
    <n v="1"/>
    <n v="648"/>
    <n v="1"/>
    <m/>
    <m/>
    <m/>
    <m/>
    <m/>
    <m/>
    <m/>
    <m/>
    <m/>
    <m/>
    <n v="2"/>
    <n v="0"/>
    <n v="1"/>
    <s v="Wareham River West"/>
    <n v="44"/>
  </r>
  <r>
    <s v="50D-172"/>
    <m/>
    <x v="0"/>
    <s v="2 WINDY ST"/>
    <n v="903"/>
    <s v="TOWN OF WAREHAM"/>
    <s v="R30"/>
    <s v="MUNICIPAL  MDL-00"/>
    <s v="50/D/172//"/>
    <n v="0.22195999999999999"/>
    <n v="0"/>
    <n v="0"/>
    <n v="0"/>
    <n v="0"/>
    <m/>
    <n v="0"/>
    <n v="0"/>
    <n v="0"/>
    <s v="YES"/>
    <n v="0"/>
    <s v="50D-172"/>
    <m/>
    <m/>
    <m/>
    <n v="0"/>
    <s v="fee simple"/>
    <s v="YES"/>
    <n v="0"/>
    <n v="0"/>
    <n v="0"/>
    <n v="0"/>
    <n v="0"/>
    <m/>
    <m/>
    <m/>
    <m/>
    <m/>
    <m/>
    <m/>
    <m/>
    <m/>
    <m/>
    <n v="2"/>
    <n v="0"/>
    <n v="1"/>
    <s v="Wareham River West"/>
    <n v="44"/>
  </r>
  <r>
    <s v="50A-174B"/>
    <m/>
    <x v="0"/>
    <s v="3 GREENWOOD AVE"/>
    <n v="101"/>
    <s v="CHAVES JOHN M &amp; MARIA P TRUSTEES"/>
    <s v="R30"/>
    <s v="ONE FAMILY"/>
    <s v="50/A/174/B/"/>
    <n v="6.8519999999999998E-2"/>
    <n v="0"/>
    <n v="0"/>
    <n v="1"/>
    <n v="1"/>
    <s v="SEWER"/>
    <n v="1"/>
    <n v="1"/>
    <n v="6100"/>
    <s v="YES"/>
    <n v="0"/>
    <s v="50A-174B"/>
    <s v="All Public"/>
    <s v="SEWER"/>
    <s v="SEWER"/>
    <n v="6100"/>
    <m/>
    <m/>
    <n v="0"/>
    <n v="0"/>
    <n v="2"/>
    <n v="740"/>
    <n v="1"/>
    <m/>
    <m/>
    <m/>
    <m/>
    <m/>
    <m/>
    <m/>
    <m/>
    <m/>
    <m/>
    <n v="1"/>
    <n v="0"/>
    <n v="1"/>
    <s v="Wareham River West"/>
    <n v="44"/>
  </r>
  <r>
    <s v="37-G15"/>
    <m/>
    <x v="0"/>
    <s v="9 DAMIEN DR"/>
    <n v="130"/>
    <s v="CAPE STREET REALTY LLC"/>
    <s v="R60"/>
    <s v="RES ACLNDV  MDL-00"/>
    <s v="37//G15//"/>
    <n v="0.57350999999999996"/>
    <n v="0"/>
    <n v="0"/>
    <n v="0"/>
    <n v="0"/>
    <m/>
    <n v="0"/>
    <n v="0"/>
    <n v="0"/>
    <s v="YES"/>
    <n v="0"/>
    <s v="37-G15"/>
    <s v="Public Water,Septic"/>
    <s v="SEPTIC"/>
    <m/>
    <n v="0"/>
    <m/>
    <m/>
    <n v="0"/>
    <n v="0"/>
    <n v="0"/>
    <n v="0"/>
    <n v="0"/>
    <m/>
    <m/>
    <m/>
    <m/>
    <m/>
    <m/>
    <m/>
    <m/>
    <m/>
    <m/>
    <n v="2"/>
    <n v="0"/>
    <n v="1"/>
    <s v="Crab Cove"/>
    <n v="46"/>
  </r>
  <r>
    <s v="37-G16"/>
    <m/>
    <x v="0"/>
    <s v="7 DAMIEN DR"/>
    <n v="130"/>
    <s v="CAPE STREET REALTY LLC"/>
    <s v="R60"/>
    <s v="RES ACLNDV  MDL-00"/>
    <s v="37//G16//"/>
    <n v="0.52732999999999997"/>
    <n v="0"/>
    <n v="0"/>
    <n v="0"/>
    <n v="0"/>
    <m/>
    <n v="0"/>
    <n v="0"/>
    <n v="0"/>
    <s v="YES"/>
    <n v="0"/>
    <s v="37-G16"/>
    <s v="Public Water,Septic"/>
    <s v="SEPTIC"/>
    <m/>
    <n v="0"/>
    <m/>
    <m/>
    <n v="0"/>
    <n v="0"/>
    <n v="0"/>
    <n v="0"/>
    <n v="0"/>
    <m/>
    <m/>
    <m/>
    <m/>
    <m/>
    <m/>
    <m/>
    <m/>
    <m/>
    <m/>
    <n v="0"/>
    <n v="0"/>
    <n v="1"/>
    <s v="Crab Cove"/>
    <n v="46"/>
  </r>
  <r>
    <s v="50D-125"/>
    <m/>
    <x v="0"/>
    <s v="86 SHORE AVE"/>
    <n v="101"/>
    <s v="PETERSON ROBERT A"/>
    <s v="R30"/>
    <s v="ONE FAMILY"/>
    <s v="50/D/125//"/>
    <n v="0.10814"/>
    <n v="0"/>
    <n v="0"/>
    <n v="1"/>
    <n v="1"/>
    <s v="SEWER"/>
    <n v="1"/>
    <n v="1"/>
    <n v="6000"/>
    <s v="NO_W1"/>
    <n v="0"/>
    <s v="50D-125"/>
    <m/>
    <m/>
    <s v="SEWER"/>
    <n v="6000"/>
    <m/>
    <m/>
    <n v="0"/>
    <n v="0"/>
    <n v="3"/>
    <n v="960"/>
    <n v="1"/>
    <m/>
    <m/>
    <m/>
    <m/>
    <m/>
    <m/>
    <m/>
    <m/>
    <m/>
    <m/>
    <n v="2"/>
    <n v="0"/>
    <n v="1"/>
    <s v="Wareham River West"/>
    <n v="44"/>
  </r>
  <r>
    <s v="50D-158"/>
    <m/>
    <x v="0"/>
    <s v="7 WINDY ST"/>
    <n v="101"/>
    <s v="FALCO KATHERINE L TRUSTEE"/>
    <s v="R30"/>
    <s v="ONE FAMILY"/>
    <s v="50/D/158//"/>
    <n v="0.10043000000000001"/>
    <n v="0"/>
    <n v="0"/>
    <n v="1"/>
    <n v="1"/>
    <s v="SEWER"/>
    <n v="1"/>
    <n v="1"/>
    <n v="200"/>
    <s v="YES"/>
    <n v="0"/>
    <s v="50D-158"/>
    <s v="Public Water,Public Sewer"/>
    <s v="SEWER"/>
    <s v="SEWER"/>
    <n v="200"/>
    <m/>
    <m/>
    <n v="0"/>
    <n v="0"/>
    <n v="2"/>
    <n v="840"/>
    <n v="1"/>
    <m/>
    <m/>
    <m/>
    <m/>
    <m/>
    <m/>
    <m/>
    <m/>
    <m/>
    <m/>
    <n v="1"/>
    <n v="0"/>
    <n v="1"/>
    <s v="Wareham River West"/>
    <n v="44"/>
  </r>
  <r>
    <s v="35-20"/>
    <m/>
    <x v="0"/>
    <s v="57 EDGEWATER DR"/>
    <n v="101"/>
    <s v="FISHER CHARLES A"/>
    <s v="R30"/>
    <s v="ONE FAMILY"/>
    <s v="35//20//"/>
    <n v="0.47460000000000002"/>
    <n v="1"/>
    <n v="1"/>
    <n v="1"/>
    <n v="1"/>
    <s v="SEPTIC"/>
    <n v="0"/>
    <n v="1"/>
    <n v="4800"/>
    <s v="YES"/>
    <n v="4800"/>
    <s v="35-20"/>
    <s v="Public Water,Gas,Septic"/>
    <s v="SEPTIC"/>
    <s v="SEPTIC"/>
    <n v="4800"/>
    <m/>
    <m/>
    <n v="1"/>
    <n v="1"/>
    <n v="3"/>
    <n v="1248"/>
    <n v="1"/>
    <m/>
    <m/>
    <m/>
    <m/>
    <m/>
    <m/>
    <m/>
    <m/>
    <m/>
    <m/>
    <n v="1"/>
    <n v="9.68"/>
    <n v="1"/>
    <s v="Crab Cove"/>
    <n v="46"/>
  </r>
  <r>
    <s v="50D-124"/>
    <m/>
    <x v="0"/>
    <s v="83 SHORE AVE"/>
    <n v="101"/>
    <s v="STEVENS CHRISTOPHER R"/>
    <s v="R30"/>
    <s v="ONE FAMILY"/>
    <s v="50/D/124//"/>
    <n v="0.10415000000000001"/>
    <n v="0"/>
    <n v="0"/>
    <n v="1"/>
    <n v="1"/>
    <s v="SEWER"/>
    <n v="1"/>
    <n v="1"/>
    <n v="800"/>
    <s v="YES"/>
    <n v="0"/>
    <s v="50D-124"/>
    <s v="All Public"/>
    <s v="SEWER"/>
    <s v="SEWER"/>
    <n v="800"/>
    <m/>
    <m/>
    <n v="0"/>
    <n v="0"/>
    <n v="2"/>
    <n v="400"/>
    <n v="1"/>
    <m/>
    <m/>
    <m/>
    <m/>
    <m/>
    <m/>
    <m/>
    <m/>
    <m/>
    <m/>
    <n v="2"/>
    <n v="0"/>
    <n v="1"/>
    <s v="Wareham River West"/>
    <n v="44"/>
  </r>
  <r>
    <s v="50A-288"/>
    <m/>
    <x v="0"/>
    <s v="9 PLEASANT ST"/>
    <n v="101"/>
    <s v="LECESSE SHARYN L &amp; JAMES V"/>
    <s v="R30"/>
    <s v="ONE FAMILY"/>
    <s v="50/A/288//"/>
    <n v="7.8460000000000002E-2"/>
    <n v="0"/>
    <n v="0"/>
    <n v="1"/>
    <n v="1"/>
    <s v="SEWER"/>
    <n v="1"/>
    <n v="1"/>
    <n v="500"/>
    <s v="YES"/>
    <n v="0"/>
    <s v="50A-288"/>
    <s v="All Public"/>
    <s v="SEWER"/>
    <s v="SEWER"/>
    <n v="500"/>
    <m/>
    <m/>
    <n v="0"/>
    <n v="0"/>
    <n v="2"/>
    <n v="830"/>
    <n v="1"/>
    <m/>
    <m/>
    <m/>
    <m/>
    <m/>
    <m/>
    <m/>
    <m/>
    <m/>
    <m/>
    <n v="1"/>
    <n v="0"/>
    <n v="1"/>
    <s v="Wareham River West"/>
    <n v="44"/>
  </r>
  <r>
    <s v="35-39"/>
    <m/>
    <x v="0"/>
    <s v="15 EAST EDGEWATER DR"/>
    <n v="101"/>
    <s v="PECCI STEPHEN M"/>
    <s v="R30"/>
    <s v="ONE FAMILY"/>
    <s v="35//39//"/>
    <n v="0.71550000000000002"/>
    <n v="1"/>
    <n v="1"/>
    <n v="1"/>
    <n v="1"/>
    <s v="SEPTIC"/>
    <n v="0"/>
    <n v="1"/>
    <n v="7600"/>
    <s v="YES"/>
    <n v="7600"/>
    <s v="35-39"/>
    <s v=",Septic"/>
    <s v="SEWER"/>
    <s v="SEPTIC"/>
    <n v="7600"/>
    <m/>
    <m/>
    <n v="1"/>
    <n v="1"/>
    <n v="3"/>
    <n v="2497"/>
    <n v="1.75"/>
    <m/>
    <m/>
    <m/>
    <m/>
    <m/>
    <m/>
    <m/>
    <m/>
    <m/>
    <m/>
    <n v="3"/>
    <n v="9.68"/>
    <n v="1"/>
    <s v="Crab Cove"/>
    <n v="46"/>
  </r>
  <r>
    <s v="50A-182B"/>
    <m/>
    <x v="0"/>
    <s v="26 BAYVIEW ST"/>
    <n v="101"/>
    <s v="AVILA EDUARDO M"/>
    <s v="R13"/>
    <s v="ONE FAMILY"/>
    <s v="50/A/182/B/"/>
    <n v="7.8210000000000002E-2"/>
    <n v="0"/>
    <n v="0"/>
    <n v="1"/>
    <n v="1"/>
    <s v="SEWER"/>
    <n v="1"/>
    <n v="1"/>
    <n v="600"/>
    <s v="YES"/>
    <n v="0"/>
    <s v="50A-182B"/>
    <s v="All Public"/>
    <s v="SEWER"/>
    <s v="SEWER"/>
    <n v="600"/>
    <m/>
    <m/>
    <n v="0"/>
    <n v="0"/>
    <n v="2"/>
    <n v="930"/>
    <n v="1"/>
    <m/>
    <m/>
    <m/>
    <m/>
    <m/>
    <m/>
    <m/>
    <m/>
    <m/>
    <m/>
    <n v="1"/>
    <n v="0"/>
    <n v="1"/>
    <s v="Wareham River West"/>
    <n v="44"/>
  </r>
  <r>
    <s v="50A-174A"/>
    <m/>
    <x v="0"/>
    <s v="155 SWIFTS BCH RD"/>
    <n v="101"/>
    <s v="DOLAN SUSAN M"/>
    <s v="R30"/>
    <s v="ONE FAMILY"/>
    <s v="50/A/174/A/"/>
    <n v="8.8660000000000003E-2"/>
    <n v="0"/>
    <n v="0"/>
    <n v="1"/>
    <n v="1"/>
    <s v="SEWER"/>
    <n v="1"/>
    <n v="1"/>
    <n v="1500"/>
    <s v="YES"/>
    <n v="0"/>
    <s v="50A-174A"/>
    <s v="All Public"/>
    <s v="SEWER"/>
    <s v="SEWER"/>
    <n v="1500"/>
    <m/>
    <m/>
    <n v="0"/>
    <n v="0"/>
    <n v="2"/>
    <n v="765"/>
    <n v="1"/>
    <m/>
    <m/>
    <m/>
    <m/>
    <m/>
    <m/>
    <m/>
    <m/>
    <m/>
    <m/>
    <n v="1"/>
    <n v="0"/>
    <n v="1"/>
    <s v="Wareham River West"/>
    <n v="44"/>
  </r>
  <r>
    <s v="35-85"/>
    <m/>
    <x v="0"/>
    <s v="64 EDGEWATER DR"/>
    <n v="101"/>
    <s v="COE LEONARD D"/>
    <s v="R30"/>
    <s v="ONE FAMILY"/>
    <s v="35//85//"/>
    <n v="0.23538999999999999"/>
    <n v="1"/>
    <n v="1"/>
    <n v="1"/>
    <n v="1"/>
    <s v="SEPTIC"/>
    <n v="0"/>
    <n v="1"/>
    <n v="13400"/>
    <s v="YES"/>
    <n v="13400"/>
    <s v="35-85"/>
    <s v="Public Water,Gas,Septic"/>
    <s v="SEPTIC"/>
    <s v="SEPTIC"/>
    <n v="13400"/>
    <m/>
    <m/>
    <n v="1"/>
    <n v="1"/>
    <n v="3"/>
    <n v="2016"/>
    <n v="2"/>
    <m/>
    <m/>
    <m/>
    <m/>
    <m/>
    <m/>
    <m/>
    <m/>
    <m/>
    <m/>
    <n v="1"/>
    <n v="9.68"/>
    <n v="1"/>
    <s v="Crab Cove"/>
    <n v="46"/>
  </r>
  <r>
    <s v="50D-99"/>
    <m/>
    <x v="0"/>
    <s v="28 POND ST"/>
    <n v="101"/>
    <s v="KLIMAS GILDA A"/>
    <s v="R30"/>
    <s v="ONE FAMILY"/>
    <s v="50/D/99//"/>
    <n v="0.20863999999999999"/>
    <n v="0"/>
    <n v="0"/>
    <n v="1"/>
    <n v="1"/>
    <s v="SEWER"/>
    <n v="1"/>
    <n v="1"/>
    <n v="8900"/>
    <s v="NO_W1"/>
    <n v="0"/>
    <s v="50D-99"/>
    <s v="Public Water,Public Sewer,Gas"/>
    <s v="SEWER"/>
    <s v="SEWER"/>
    <n v="8900"/>
    <m/>
    <m/>
    <n v="0"/>
    <n v="0"/>
    <n v="3"/>
    <n v="1548"/>
    <n v="1"/>
    <m/>
    <m/>
    <m/>
    <m/>
    <m/>
    <m/>
    <m/>
    <m/>
    <m/>
    <m/>
    <n v="3"/>
    <n v="0"/>
    <n v="1"/>
    <s v="Wareham River West"/>
    <n v="44"/>
  </r>
  <r>
    <s v="50B-4-36"/>
    <m/>
    <x v="0"/>
    <s v="4 T ST"/>
    <n v="101"/>
    <s v="HOWARD DONALD R &amp; AVIS J"/>
    <s v="R30"/>
    <s v="ONE FAMILY"/>
    <s v="50/B4/36//"/>
    <n v="0.10775"/>
    <n v="0"/>
    <n v="0"/>
    <n v="1"/>
    <n v="1"/>
    <s v="SEWER"/>
    <n v="1"/>
    <n v="1"/>
    <n v="8400"/>
    <s v="YES"/>
    <n v="0"/>
    <s v="50B-4-36"/>
    <s v="All Public"/>
    <s v="SEWER"/>
    <s v="SEWER"/>
    <n v="8400"/>
    <m/>
    <m/>
    <n v="0"/>
    <n v="0"/>
    <n v="2"/>
    <n v="918"/>
    <n v="1"/>
    <m/>
    <m/>
    <m/>
    <m/>
    <m/>
    <m/>
    <m/>
    <m/>
    <m/>
    <m/>
    <n v="1"/>
    <n v="0"/>
    <n v="1"/>
    <s v="Wareham River West"/>
    <n v="44"/>
  </r>
  <r>
    <s v="50B-4-23A"/>
    <m/>
    <x v="0"/>
    <s v="1 VERNAL ST"/>
    <n v="101"/>
    <s v="GAVAZA JOHN H JR"/>
    <s v="R30"/>
    <s v="ONE FAMILY"/>
    <s v="50/B4/23/A/"/>
    <n v="7.145E-2"/>
    <n v="0"/>
    <n v="0"/>
    <n v="1"/>
    <n v="1"/>
    <s v="SEWER"/>
    <n v="1"/>
    <n v="1"/>
    <n v="2000"/>
    <s v="NO_W1"/>
    <n v="0"/>
    <s v="50B-4-23A"/>
    <s v="All Public"/>
    <s v="SEWER"/>
    <s v="SEWER"/>
    <n v="2000"/>
    <m/>
    <m/>
    <n v="0"/>
    <n v="0"/>
    <n v="2"/>
    <n v="582"/>
    <n v="1"/>
    <m/>
    <m/>
    <m/>
    <m/>
    <m/>
    <m/>
    <m/>
    <m/>
    <m/>
    <m/>
    <n v="1"/>
    <n v="0"/>
    <n v="1"/>
    <s v="Wareham River West"/>
    <n v="44"/>
  </r>
  <r>
    <s v="35-19"/>
    <m/>
    <x v="0"/>
    <s v="59 EDGEWATER DR"/>
    <n v="132"/>
    <s v="LEWIS ROBERTA H"/>
    <s v="R30"/>
    <s v="RES ACLNUD  MDL-00"/>
    <s v="35//19//"/>
    <n v="0.21865999999999999"/>
    <n v="0"/>
    <n v="0"/>
    <n v="0"/>
    <n v="0"/>
    <m/>
    <n v="0"/>
    <n v="0"/>
    <n v="0"/>
    <s v="YES"/>
    <n v="0"/>
    <s v="35-19"/>
    <m/>
    <m/>
    <m/>
    <n v="0"/>
    <m/>
    <m/>
    <n v="0"/>
    <n v="0"/>
    <n v="0"/>
    <n v="0"/>
    <n v="0"/>
    <m/>
    <m/>
    <m/>
    <m/>
    <m/>
    <m/>
    <m/>
    <m/>
    <m/>
    <m/>
    <n v="1"/>
    <n v="0"/>
    <n v="1"/>
    <s v="Crab Cove"/>
    <n v="46"/>
  </r>
  <r>
    <s v="50D-218B"/>
    <m/>
    <x v="0"/>
    <s v="6 COOLIDGE RD"/>
    <n v="101"/>
    <s v="GRENIER PAUL A"/>
    <s v="R30"/>
    <s v="ONE FAMILY"/>
    <s v="50/D/218/B/"/>
    <n v="4.7449999999999999E-2"/>
    <n v="0"/>
    <n v="0"/>
    <n v="1"/>
    <n v="1"/>
    <s v="SEWER"/>
    <n v="1"/>
    <n v="1"/>
    <n v="7000"/>
    <s v="NO_W1"/>
    <n v="0"/>
    <s v="50D-218B"/>
    <s v="All Public"/>
    <s v="SEWER"/>
    <s v="SEWER"/>
    <n v="7000"/>
    <m/>
    <m/>
    <n v="0"/>
    <n v="0"/>
    <n v="2"/>
    <n v="700"/>
    <n v="1"/>
    <m/>
    <m/>
    <m/>
    <m/>
    <m/>
    <m/>
    <m/>
    <m/>
    <m/>
    <m/>
    <n v="1"/>
    <n v="0"/>
    <n v="1"/>
    <s v="Wareham River West"/>
    <n v="44"/>
  </r>
  <r>
    <s v="50A-272"/>
    <m/>
    <x v="0"/>
    <s v="21 BAYVIEW ST"/>
    <n v="101"/>
    <s v="LOPES LORRAINE"/>
    <s v="R30"/>
    <s v="ONE FAMILY"/>
    <s v="50/A/272//"/>
    <n v="0.13272999999999999"/>
    <n v="0"/>
    <n v="0"/>
    <n v="1"/>
    <n v="1"/>
    <s v="SEWER"/>
    <n v="1"/>
    <n v="1"/>
    <n v="6800"/>
    <s v="YES"/>
    <n v="0"/>
    <s v="50A-272"/>
    <s v="Public Water,Public Sewer"/>
    <s v="SEWER"/>
    <s v="SEWER"/>
    <n v="6800"/>
    <m/>
    <m/>
    <n v="0"/>
    <n v="0"/>
    <n v="1"/>
    <n v="693"/>
    <n v="1.5"/>
    <m/>
    <m/>
    <m/>
    <m/>
    <m/>
    <m/>
    <m/>
    <m/>
    <m/>
    <m/>
    <n v="1"/>
    <n v="0"/>
    <n v="1"/>
    <s v="Wareham River West"/>
    <n v="44"/>
  </r>
  <r>
    <s v="50A-177"/>
    <m/>
    <x v="0"/>
    <s v="5 GREENWOOD AVE"/>
    <n v="101"/>
    <s v="CHAVES CHERYL"/>
    <s v="R30"/>
    <s v="ONE FAMILY"/>
    <s v="50/A/177//"/>
    <n v="0.24385000000000001"/>
    <n v="0"/>
    <n v="0"/>
    <n v="1"/>
    <n v="1"/>
    <s v="SEWER"/>
    <n v="1"/>
    <n v="1"/>
    <n v="9000"/>
    <s v="YES"/>
    <n v="0"/>
    <s v="50A-177"/>
    <s v="All Public"/>
    <s v="SEWER"/>
    <s v="SEWER"/>
    <n v="9000"/>
    <m/>
    <m/>
    <n v="0"/>
    <n v="0"/>
    <n v="3"/>
    <n v="948"/>
    <n v="1"/>
    <m/>
    <m/>
    <m/>
    <m/>
    <m/>
    <m/>
    <m/>
    <m/>
    <m/>
    <m/>
    <n v="1"/>
    <n v="0"/>
    <n v="1"/>
    <s v="Wareham River West"/>
    <n v="44"/>
  </r>
  <r>
    <s v="50D-76"/>
    <m/>
    <x v="0"/>
    <s v="33 POND ST"/>
    <n v="101"/>
    <s v="MORRISON JOSEPH B"/>
    <s v="R30"/>
    <s v="ONE FAMILY"/>
    <s v="50/D/76//"/>
    <n v="0.10005"/>
    <n v="0"/>
    <n v="0"/>
    <n v="1"/>
    <n v="1"/>
    <s v="SEWER"/>
    <n v="1"/>
    <n v="1"/>
    <n v="3100"/>
    <s v="YES"/>
    <n v="0"/>
    <s v="50D-76"/>
    <s v="All Public"/>
    <s v="SEWER"/>
    <s v="SEWER"/>
    <n v="3100"/>
    <m/>
    <m/>
    <n v="0"/>
    <n v="0"/>
    <n v="1"/>
    <n v="472"/>
    <n v="1"/>
    <m/>
    <m/>
    <m/>
    <m/>
    <m/>
    <m/>
    <m/>
    <m/>
    <m/>
    <m/>
    <n v="1"/>
    <n v="0"/>
    <n v="1"/>
    <s v="Wareham River West"/>
    <n v="44"/>
  </r>
  <r>
    <s v="50D-157"/>
    <m/>
    <x v="0"/>
    <s v="9 WINDY ST"/>
    <n v="132"/>
    <s v="FALCO KATHERINE L TRUSTEE"/>
    <s v="R30"/>
    <s v="RES ACLNUD  MDL-00"/>
    <s v="50/D/157//"/>
    <n v="8.5739999999999997E-2"/>
    <n v="0"/>
    <n v="0"/>
    <n v="0"/>
    <n v="0"/>
    <m/>
    <n v="0"/>
    <n v="1"/>
    <n v="0"/>
    <s v="YES"/>
    <n v="0"/>
    <s v="50D-157"/>
    <s v="Public Water,Public Sewer"/>
    <s v="SEWER"/>
    <m/>
    <n v="0"/>
    <m/>
    <m/>
    <n v="0"/>
    <n v="0"/>
    <n v="0"/>
    <n v="0"/>
    <n v="0"/>
    <m/>
    <m/>
    <m/>
    <m/>
    <m/>
    <m/>
    <m/>
    <m/>
    <m/>
    <m/>
    <n v="1"/>
    <n v="0"/>
    <n v="1"/>
    <s v="Wareham River West"/>
    <n v="44"/>
  </r>
  <r>
    <s v="50D-36"/>
    <m/>
    <x v="0"/>
    <s v="39 BEACH ST"/>
    <n v="101"/>
    <s v="CALARESO JOSEPH JR"/>
    <s v="R30"/>
    <s v="ONE FAMILY"/>
    <s v="50/D/36//"/>
    <n v="0.21432999999999999"/>
    <n v="0"/>
    <n v="0"/>
    <n v="1"/>
    <n v="1"/>
    <s v="SEWER"/>
    <n v="1"/>
    <n v="1"/>
    <n v="0"/>
    <s v="YES"/>
    <n v="0"/>
    <s v="50D-36"/>
    <s v="All Public"/>
    <s v="SEWER"/>
    <s v="SEWER"/>
    <n v="0"/>
    <m/>
    <m/>
    <n v="0"/>
    <n v="0"/>
    <n v="2"/>
    <n v="837"/>
    <n v="1"/>
    <m/>
    <m/>
    <m/>
    <m/>
    <m/>
    <m/>
    <m/>
    <m/>
    <m/>
    <m/>
    <n v="2"/>
    <n v="0"/>
    <n v="1"/>
    <s v="Wareham River West"/>
    <n v="44"/>
  </r>
  <r>
    <s v="50D-45"/>
    <m/>
    <x v="0"/>
    <s v="38 BEACH ST"/>
    <n v="101"/>
    <s v="LUNETTA LOUIS L"/>
    <s v="R30"/>
    <s v="ONE FAMILY"/>
    <s v="50/D/45//"/>
    <n v="0.10586"/>
    <n v="0"/>
    <n v="0"/>
    <n v="1"/>
    <n v="1"/>
    <s v="SEWER"/>
    <n v="1"/>
    <n v="1"/>
    <n v="100"/>
    <s v="YES"/>
    <n v="0"/>
    <s v="50D-45"/>
    <s v="Public Water,Public Sewer"/>
    <s v="SEWER"/>
    <s v="SEWER"/>
    <n v="100"/>
    <m/>
    <m/>
    <n v="0"/>
    <n v="0"/>
    <n v="4"/>
    <n v="2400"/>
    <n v="2"/>
    <m/>
    <m/>
    <m/>
    <m/>
    <m/>
    <m/>
    <m/>
    <m/>
    <m/>
    <m/>
    <n v="1"/>
    <n v="0"/>
    <n v="1"/>
    <s v="Wareham River West"/>
    <n v="44"/>
  </r>
  <r>
    <s v="50A-269"/>
    <m/>
    <x v="0"/>
    <s v="4 PLEASANT ST"/>
    <n v="101"/>
    <s v="DIPERSIO DONNA"/>
    <s v="R13"/>
    <s v="ONE FAMILY"/>
    <s v="50/A/269//"/>
    <n v="9.6659999999999996E-2"/>
    <n v="0"/>
    <n v="0"/>
    <n v="1"/>
    <n v="1"/>
    <s v="SEWER"/>
    <n v="1"/>
    <n v="1"/>
    <n v="1800"/>
    <s v="YES"/>
    <n v="0"/>
    <s v="50A-269"/>
    <s v="All Public"/>
    <s v="SEWER"/>
    <s v="SEWER"/>
    <n v="1800"/>
    <m/>
    <m/>
    <n v="0"/>
    <n v="0"/>
    <n v="2"/>
    <n v="970"/>
    <n v="1"/>
    <m/>
    <m/>
    <m/>
    <m/>
    <m/>
    <m/>
    <m/>
    <m/>
    <m/>
    <m/>
    <n v="1"/>
    <n v="0"/>
    <n v="1"/>
    <s v="Wareham River West"/>
    <n v="44"/>
  </r>
  <r>
    <s v="50D-174"/>
    <m/>
    <x v="0"/>
    <s v="6 WINDY ST"/>
    <n v="132"/>
    <s v="HERMAN ALBERT JR &amp; ARLEENE M"/>
    <s v="R30"/>
    <s v="RES ACLNUD  MDL-00"/>
    <s v="50/D/174//"/>
    <n v="0.11255"/>
    <n v="0"/>
    <n v="0"/>
    <n v="0"/>
    <n v="0"/>
    <m/>
    <n v="0"/>
    <n v="0"/>
    <n v="0"/>
    <s v="YES"/>
    <n v="0"/>
    <s v="50D-174"/>
    <m/>
    <m/>
    <m/>
    <n v="0"/>
    <m/>
    <m/>
    <n v="0"/>
    <n v="0"/>
    <n v="0"/>
    <n v="0"/>
    <n v="0"/>
    <m/>
    <m/>
    <m/>
    <m/>
    <m/>
    <m/>
    <m/>
    <m/>
    <m/>
    <m/>
    <n v="1"/>
    <n v="0"/>
    <n v="1"/>
    <s v="Wareham River West"/>
    <n v="44"/>
  </r>
  <r>
    <s v="50D-212"/>
    <m/>
    <x v="0"/>
    <s v="9 GRAHAM ST"/>
    <n v="101"/>
    <s v="BUTLER WILLIAM G"/>
    <s v="R30"/>
    <s v="ONE FAMILY"/>
    <s v="50/D/212//"/>
    <n v="0.21512999999999999"/>
    <n v="0"/>
    <n v="0"/>
    <n v="1"/>
    <n v="1"/>
    <s v="SEWER"/>
    <n v="1"/>
    <n v="1"/>
    <n v="3200"/>
    <s v="NO_W1"/>
    <n v="0"/>
    <s v="50D-212"/>
    <s v="Public Water,Public Sewer,Gas"/>
    <s v="SEWER"/>
    <s v="SEWER"/>
    <n v="3200"/>
    <m/>
    <m/>
    <n v="0"/>
    <n v="0"/>
    <n v="1"/>
    <n v="812"/>
    <n v="1"/>
    <m/>
    <m/>
    <m/>
    <m/>
    <m/>
    <m/>
    <m/>
    <m/>
    <m/>
    <m/>
    <n v="3"/>
    <n v="0"/>
    <n v="1"/>
    <s v="Wareham River West"/>
    <n v="44"/>
  </r>
  <r>
    <s v="50A-179B"/>
    <m/>
    <x v="0"/>
    <s v="10 QUASUET AVE"/>
    <n v="101"/>
    <s v="ARMATA FRANCESCO P TRUSTEE OF"/>
    <s v="R30"/>
    <s v="ONE FAMILY"/>
    <s v="50/A/179/B/"/>
    <n v="0.17022000000000001"/>
    <n v="0"/>
    <n v="0"/>
    <n v="1"/>
    <n v="1"/>
    <s v="SEWER"/>
    <n v="1"/>
    <n v="1"/>
    <n v="3900"/>
    <s v="YES"/>
    <n v="0"/>
    <s v="50A-179B"/>
    <s v="All Public"/>
    <s v="SEWER"/>
    <s v="SEWER"/>
    <n v="3900"/>
    <m/>
    <m/>
    <n v="0"/>
    <n v="0"/>
    <n v="3"/>
    <n v="1204"/>
    <n v="1"/>
    <m/>
    <m/>
    <m/>
    <m/>
    <m/>
    <m/>
    <m/>
    <m/>
    <m/>
    <m/>
    <n v="2"/>
    <n v="0"/>
    <n v="1"/>
    <s v="Wareham River West"/>
    <n v="44"/>
  </r>
  <r>
    <s v="50D-126"/>
    <m/>
    <x v="0"/>
    <s v="84 SHORE AVE"/>
    <n v="101"/>
    <s v="KING MILES S"/>
    <s v="R30"/>
    <s v="ONE FAMILY"/>
    <s v="50/D/126//"/>
    <n v="6.0409999999999998E-2"/>
    <n v="0"/>
    <n v="0"/>
    <n v="1"/>
    <n v="1"/>
    <s v="SEWER"/>
    <n v="1"/>
    <n v="1"/>
    <n v="2300"/>
    <s v="YES"/>
    <n v="0"/>
    <s v="50D-126"/>
    <s v="All Public"/>
    <s v="SEWER"/>
    <s v="SEWER"/>
    <n v="2300"/>
    <m/>
    <m/>
    <n v="0"/>
    <n v="0"/>
    <n v="2"/>
    <n v="528"/>
    <n v="1.25"/>
    <m/>
    <m/>
    <m/>
    <m/>
    <m/>
    <m/>
    <m/>
    <m/>
    <m/>
    <m/>
    <n v="1"/>
    <n v="0"/>
    <n v="1"/>
    <s v="Wareham River West"/>
    <n v="44"/>
  </r>
  <r>
    <s v="50A-290"/>
    <m/>
    <x v="0"/>
    <s v="7 PLEASANT ST"/>
    <n v="101"/>
    <s v="DIRADO NICHOLAS A"/>
    <s v="R30"/>
    <s v="ONE FAMILY"/>
    <s v="50/A/290//"/>
    <n v="6.9639999999999994E-2"/>
    <n v="0"/>
    <n v="0"/>
    <n v="1"/>
    <n v="1"/>
    <s v="SEWER"/>
    <n v="1"/>
    <n v="1"/>
    <n v="3300"/>
    <s v="YES"/>
    <n v="0"/>
    <s v="50A-290"/>
    <s v="All Public"/>
    <s v="SEWER"/>
    <s v="SEWER"/>
    <n v="3300"/>
    <m/>
    <m/>
    <n v="0"/>
    <n v="0"/>
    <n v="2"/>
    <n v="736"/>
    <n v="1"/>
    <m/>
    <m/>
    <m/>
    <m/>
    <m/>
    <m/>
    <m/>
    <m/>
    <m/>
    <m/>
    <n v="1"/>
    <n v="0"/>
    <n v="1"/>
    <s v="Wareham River West"/>
    <n v="44"/>
  </r>
  <r>
    <s v="50D-77"/>
    <m/>
    <x v="0"/>
    <s v="35 POND ST"/>
    <n v="101"/>
    <s v="MCMULLEN JAMES V JR"/>
    <s v="R30"/>
    <s v="ONE FAMILY"/>
    <s v="50/D/77//"/>
    <n v="0.13120999999999999"/>
    <n v="0"/>
    <n v="0"/>
    <n v="1"/>
    <n v="1"/>
    <s v="SEWER"/>
    <n v="1"/>
    <n v="1"/>
    <n v="9400"/>
    <s v="NO_W1"/>
    <n v="0"/>
    <s v="50D-77"/>
    <s v="All Public"/>
    <s v="SEWER"/>
    <s v="SEWER"/>
    <n v="9400"/>
    <m/>
    <m/>
    <n v="0"/>
    <n v="0"/>
    <n v="3"/>
    <n v="1560"/>
    <n v="2"/>
    <m/>
    <m/>
    <m/>
    <m/>
    <m/>
    <m/>
    <m/>
    <m/>
    <m/>
    <m/>
    <n v="2"/>
    <n v="0"/>
    <n v="1"/>
    <s v="Wareham River West"/>
    <n v="44"/>
  </r>
  <r>
    <s v="35-86"/>
    <m/>
    <x v="0"/>
    <s v="68 EDGEWATER DR"/>
    <n v="130"/>
    <s v="BOURNE DOROTHY L LIFE ESTATE"/>
    <s v="R60"/>
    <s v="RES ACLNDV  MDL-00"/>
    <s v="35//86//"/>
    <n v="0.19156999999999999"/>
    <n v="0"/>
    <n v="0"/>
    <n v="0"/>
    <n v="0"/>
    <m/>
    <n v="0"/>
    <n v="0"/>
    <n v="0"/>
    <s v="YES"/>
    <n v="0"/>
    <s v="35-86"/>
    <m/>
    <m/>
    <m/>
    <n v="0"/>
    <m/>
    <m/>
    <n v="0"/>
    <n v="0"/>
    <n v="0"/>
    <n v="0"/>
    <n v="0"/>
    <m/>
    <m/>
    <m/>
    <m/>
    <m/>
    <m/>
    <m/>
    <m/>
    <m/>
    <m/>
    <n v="1"/>
    <n v="0"/>
    <n v="1"/>
    <s v="Crab Cove"/>
    <n v="46"/>
  </r>
  <r>
    <s v="50D-218A"/>
    <m/>
    <x v="0"/>
    <s v="4 COOLIDGE RD"/>
    <n v="101"/>
    <s v="FEDERAL HOME LOAN MORTGAGE"/>
    <s v="R30"/>
    <s v="ONE FAMILY"/>
    <s v="50/D/218/A/"/>
    <n v="2.5149999999999999E-2"/>
    <n v="0"/>
    <n v="0"/>
    <n v="1"/>
    <n v="1"/>
    <s v="SEWER"/>
    <n v="1"/>
    <n v="1"/>
    <n v="4600"/>
    <s v="YES"/>
    <n v="0"/>
    <s v="50D-218A"/>
    <s v="Public Water,Public Sewer"/>
    <s v="SEWER"/>
    <s v="SEWER"/>
    <n v="4600"/>
    <m/>
    <m/>
    <n v="0"/>
    <n v="0"/>
    <n v="2"/>
    <n v="510"/>
    <n v="1"/>
    <m/>
    <m/>
    <m/>
    <m/>
    <m/>
    <m/>
    <m/>
    <m/>
    <m/>
    <m/>
    <n v="1"/>
    <n v="0"/>
    <n v="1"/>
    <s v="Wareham River West"/>
    <n v="44"/>
  </r>
  <r>
    <s v="35-49"/>
    <m/>
    <x v="0"/>
    <s v="147 INDIAN NECK RD"/>
    <n v="101"/>
    <s v="PARKER ELSIE C LIFE ESTATE"/>
    <s v="R30"/>
    <s v="ONE FAMILY"/>
    <s v="35//49//"/>
    <n v="0.48797000000000001"/>
    <n v="1"/>
    <n v="1"/>
    <n v="1"/>
    <n v="1"/>
    <s v="SEPTIC"/>
    <n v="0"/>
    <n v="1"/>
    <n v="900"/>
    <s v="YES"/>
    <n v="900"/>
    <s v="35-49"/>
    <s v="Public Water,Gas,Septic"/>
    <s v="SEPTIC"/>
    <s v="SEPTIC"/>
    <n v="900"/>
    <m/>
    <m/>
    <n v="1"/>
    <n v="1"/>
    <n v="3"/>
    <n v="1679"/>
    <n v="1"/>
    <m/>
    <m/>
    <m/>
    <m/>
    <m/>
    <m/>
    <m/>
    <m/>
    <m/>
    <m/>
    <n v="1"/>
    <n v="9.68"/>
    <n v="1"/>
    <s v="Crab Cove"/>
    <n v="46"/>
  </r>
  <r>
    <s v="54-S9"/>
    <m/>
    <x v="0"/>
    <s v="84 CROMESETT RD"/>
    <n v="101"/>
    <s v="MACEDO ANTONIO F"/>
    <s v="MR30"/>
    <s v="ONE FAMILY"/>
    <s v="54//S9//"/>
    <n v="1.3228"/>
    <n v="1"/>
    <n v="1"/>
    <n v="1"/>
    <n v="1"/>
    <s v="SEPTIC"/>
    <n v="0"/>
    <n v="1"/>
    <n v="10800"/>
    <s v="YES"/>
    <n v="10800"/>
    <s v="54-S9"/>
    <s v="Public Water,Septic"/>
    <s v="SEPTIC"/>
    <s v="SEPTIC"/>
    <n v="10800"/>
    <m/>
    <m/>
    <n v="1"/>
    <n v="1"/>
    <n v="4"/>
    <n v="2546"/>
    <n v="1"/>
    <m/>
    <m/>
    <m/>
    <m/>
    <m/>
    <m/>
    <m/>
    <m/>
    <m/>
    <m/>
    <n v="1"/>
    <n v="9.68"/>
    <n v="1"/>
    <s v="Wareham River West"/>
    <n v="44"/>
  </r>
  <r>
    <s v="50D-267"/>
    <m/>
    <x v="0"/>
    <s v="7 VERNAL ST"/>
    <n v="101"/>
    <s v="LOTTERHAND GALE M"/>
    <s v="R30"/>
    <s v="ONE FAMILY"/>
    <s v="50/D/267//"/>
    <n v="4.9599999999999998E-2"/>
    <n v="0"/>
    <n v="0"/>
    <n v="1"/>
    <n v="1"/>
    <s v="SEWER"/>
    <n v="1"/>
    <n v="1"/>
    <n v="1900"/>
    <s v="YES"/>
    <n v="0"/>
    <s v="50D-267"/>
    <s v="All Public"/>
    <s v="SEWER"/>
    <s v="SEWER"/>
    <n v="1900"/>
    <m/>
    <m/>
    <n v="0"/>
    <n v="0"/>
    <n v="2"/>
    <n v="580"/>
    <n v="1"/>
    <m/>
    <m/>
    <m/>
    <m/>
    <m/>
    <m/>
    <m/>
    <m/>
    <m/>
    <m/>
    <n v="1"/>
    <n v="0"/>
    <n v="1"/>
    <s v="Wareham River West"/>
    <n v="44"/>
  </r>
  <r>
    <s v="50A-178B"/>
    <m/>
    <x v="0"/>
    <s v="8 QUASUET AVE"/>
    <n v="101"/>
    <s v="SCIALDONE PATRICIA A TR"/>
    <s v="R30"/>
    <s v="ONE FAMILY"/>
    <s v="50/A/178/B/"/>
    <n v="9.2579999999999996E-2"/>
    <n v="0"/>
    <n v="0"/>
    <n v="1"/>
    <n v="1"/>
    <s v="SEWER"/>
    <n v="1"/>
    <n v="1"/>
    <n v="200"/>
    <s v="YES"/>
    <n v="0"/>
    <s v="50A-178B"/>
    <s v="All Public"/>
    <s v="SEWER"/>
    <s v="SEWER"/>
    <n v="200"/>
    <m/>
    <m/>
    <n v="0"/>
    <n v="0"/>
    <n v="3"/>
    <n v="826"/>
    <n v="1"/>
    <m/>
    <m/>
    <m/>
    <m/>
    <m/>
    <m/>
    <m/>
    <m/>
    <m/>
    <m/>
    <n v="1"/>
    <n v="0"/>
    <n v="1"/>
    <s v="Wareham River West"/>
    <n v="44"/>
  </r>
  <r>
    <s v="35-10"/>
    <m/>
    <x v="0"/>
    <s v="77 EDGEWATER DR"/>
    <n v="101"/>
    <s v="MAHER LEO G"/>
    <s v="R30"/>
    <s v="ONE FAMILY"/>
    <s v="35//10//"/>
    <n v="0.43390000000000001"/>
    <n v="1"/>
    <n v="1"/>
    <n v="1"/>
    <n v="1"/>
    <s v="SEPTIC"/>
    <n v="0"/>
    <n v="1"/>
    <n v="10100"/>
    <s v="YES"/>
    <n v="10100"/>
    <s v="35-10"/>
    <s v="Public Water,Gas,Septic"/>
    <s v="SEPTIC"/>
    <s v="SEPTIC"/>
    <n v="10100"/>
    <m/>
    <m/>
    <n v="1"/>
    <n v="1"/>
    <n v="2"/>
    <n v="1056"/>
    <n v="1"/>
    <m/>
    <m/>
    <m/>
    <m/>
    <m/>
    <m/>
    <m/>
    <m/>
    <m/>
    <m/>
    <n v="1"/>
    <n v="9.68"/>
    <n v="1"/>
    <s v="Crab Cove"/>
    <n v="46"/>
  </r>
  <r>
    <s v="36-1000"/>
    <m/>
    <x v="0"/>
    <s v="150 INDIAN NECK RD"/>
    <n v="101"/>
    <s v="RODERICK ROBERT J"/>
    <s v="R60"/>
    <s v="ONE FAMILY"/>
    <s v="36//1000//"/>
    <n v="0.50973999999999997"/>
    <n v="1"/>
    <n v="1"/>
    <n v="1"/>
    <n v="1"/>
    <s v="SEPTIC"/>
    <n v="0"/>
    <n v="1"/>
    <n v="600"/>
    <s v="YES"/>
    <n v="600"/>
    <s v="36-1000"/>
    <s v="Public Sewer,Septic"/>
    <s v="SEPTIC"/>
    <s v="SEPTIC"/>
    <n v="600"/>
    <m/>
    <m/>
    <n v="1"/>
    <n v="1"/>
    <n v="3"/>
    <n v="1202"/>
    <n v="1"/>
    <m/>
    <m/>
    <m/>
    <m/>
    <m/>
    <m/>
    <m/>
    <m/>
    <m/>
    <m/>
    <n v="2"/>
    <n v="9.68"/>
    <n v="1"/>
    <s v="Crab Cove"/>
    <n v="46"/>
  </r>
  <r>
    <s v="50D-127"/>
    <m/>
    <x v="0"/>
    <s v="3 BELMONT ST"/>
    <n v="132"/>
    <s v="PETERSON ROBERT A"/>
    <s v="R30"/>
    <s v="RES ACLNUD  MDL-00"/>
    <s v="50/D/127//"/>
    <n v="9.2060000000000003E-2"/>
    <n v="0"/>
    <n v="0"/>
    <n v="0"/>
    <n v="0"/>
    <m/>
    <n v="0"/>
    <n v="0"/>
    <n v="0"/>
    <s v="YES"/>
    <n v="0"/>
    <s v="50D-127"/>
    <m/>
    <m/>
    <m/>
    <n v="0"/>
    <m/>
    <m/>
    <n v="0"/>
    <n v="0"/>
    <n v="0"/>
    <n v="0"/>
    <n v="0"/>
    <m/>
    <m/>
    <m/>
    <m/>
    <m/>
    <m/>
    <m/>
    <m/>
    <m/>
    <m/>
    <n v="1"/>
    <n v="0"/>
    <n v="1"/>
    <s v="Wareham River West"/>
    <n v="44"/>
  </r>
  <r>
    <s v="50B-4-35A"/>
    <m/>
    <x v="0"/>
    <s v="2 T ST"/>
    <n v="101"/>
    <s v="HAYES TIMOTHY J"/>
    <s v="R30"/>
    <s v="ONE FAMILY"/>
    <s v="50/B4/35/A/"/>
    <n v="4.4389999999999999E-2"/>
    <n v="0"/>
    <n v="0"/>
    <n v="1"/>
    <n v="1"/>
    <s v="SEWER"/>
    <n v="1"/>
    <n v="1"/>
    <n v="3100"/>
    <s v="YES"/>
    <n v="0"/>
    <s v="50B-4-35A"/>
    <s v="All Public"/>
    <s v="SEWER"/>
    <s v="SEWER"/>
    <n v="3100"/>
    <m/>
    <m/>
    <n v="0"/>
    <n v="0"/>
    <n v="2"/>
    <n v="468"/>
    <n v="1"/>
    <m/>
    <m/>
    <m/>
    <m/>
    <m/>
    <m/>
    <m/>
    <m/>
    <m/>
    <m/>
    <n v="1"/>
    <n v="0"/>
    <n v="1"/>
    <s v="Wareham River West"/>
    <n v="44"/>
  </r>
  <r>
    <s v="55-1011"/>
    <m/>
    <x v="0"/>
    <s v="27 SHADY LN"/>
    <n v="905"/>
    <s v="THE WILDLANDS TRUST OF"/>
    <s v="R30"/>
    <s v="CHAR ORG  MDL-00"/>
    <s v="55//1011//"/>
    <n v="16.589289999999998"/>
    <n v="0"/>
    <n v="0"/>
    <n v="0"/>
    <n v="0"/>
    <m/>
    <n v="0"/>
    <n v="0"/>
    <n v="0"/>
    <s v="YES"/>
    <n v="0"/>
    <s v="55-1011"/>
    <m/>
    <m/>
    <m/>
    <n v="0"/>
    <s v="fee simple"/>
    <s v="YES"/>
    <n v="0"/>
    <n v="0"/>
    <n v="0"/>
    <n v="0"/>
    <n v="0"/>
    <m/>
    <m/>
    <m/>
    <m/>
    <m/>
    <m/>
    <m/>
    <m/>
    <m/>
    <m/>
    <n v="1"/>
    <n v="0"/>
    <n v="1"/>
    <s v="Wareham River West"/>
    <n v="44"/>
  </r>
  <r>
    <s v="UNK1079"/>
    <s v="FEE"/>
    <x v="0"/>
    <s v="127 GREAT NECK RD"/>
    <n v="132"/>
    <s v="WOODS AT GREAT NECK LL"/>
    <s v="R60"/>
    <s v="ROW"/>
    <m/>
    <n v="0.39839000000000002"/>
    <n v="0"/>
    <n v="0"/>
    <n v="0"/>
    <n v="0"/>
    <m/>
    <n v="0"/>
    <n v="0"/>
    <n v="0"/>
    <s v="NO_W2"/>
    <n v="0"/>
    <m/>
    <m/>
    <m/>
    <m/>
    <n v="0"/>
    <m/>
    <m/>
    <n v="0"/>
    <n v="0"/>
    <n v="0"/>
    <n v="0"/>
    <n v="0"/>
    <s v="CONVERTED TO ROW"/>
    <m/>
    <m/>
    <m/>
    <m/>
    <m/>
    <m/>
    <m/>
    <m/>
    <m/>
    <n v="0"/>
    <n v="0"/>
    <n v="1"/>
    <s v="Crab Cove"/>
    <n v="46"/>
  </r>
  <r>
    <s v="50D-219C"/>
    <m/>
    <x v="0"/>
    <s v="6 GRAHAM ST"/>
    <n v="101"/>
    <s v="JORGE JOSE P TRUSTEE OF JORGE"/>
    <s v="R30"/>
    <s v="ONE FAMILY"/>
    <s v="50/D/219/C/"/>
    <n v="7.5160000000000005E-2"/>
    <n v="0"/>
    <n v="0"/>
    <n v="1"/>
    <n v="1"/>
    <s v="SEWER"/>
    <n v="1"/>
    <n v="1"/>
    <n v="300"/>
    <s v="YES"/>
    <n v="0"/>
    <s v="50D-219C"/>
    <s v="Public Water,Public Sewer,Gas"/>
    <s v="SEWER"/>
    <s v="SEWER"/>
    <n v="300"/>
    <m/>
    <m/>
    <n v="0"/>
    <n v="0"/>
    <n v="2"/>
    <n v="695"/>
    <n v="1"/>
    <m/>
    <m/>
    <m/>
    <m/>
    <m/>
    <m/>
    <m/>
    <m/>
    <m/>
    <m/>
    <n v="1"/>
    <n v="0"/>
    <n v="1"/>
    <s v="Wareham River West"/>
    <n v="44"/>
  </r>
  <r>
    <s v="35-18"/>
    <m/>
    <x v="0"/>
    <s v="61 EDGEWATER DR"/>
    <n v="101"/>
    <s v="CHRISTIAN RUSSELL M JR"/>
    <s v="R30"/>
    <s v="ONE FAMILY"/>
    <s v="35//18//"/>
    <n v="0.22772000000000001"/>
    <n v="1"/>
    <n v="1"/>
    <n v="1"/>
    <n v="1"/>
    <s v="SEPTIC"/>
    <n v="0"/>
    <n v="1"/>
    <n v="7400"/>
    <s v="YES"/>
    <n v="7400"/>
    <s v="35-18"/>
    <s v="Public Water,Septic"/>
    <s v="SEPTIC"/>
    <s v="SEPTIC"/>
    <n v="7400"/>
    <m/>
    <m/>
    <n v="1"/>
    <n v="1"/>
    <n v="2"/>
    <n v="912"/>
    <n v="1"/>
    <m/>
    <m/>
    <m/>
    <m/>
    <m/>
    <m/>
    <m/>
    <m/>
    <m/>
    <m/>
    <n v="1"/>
    <n v="9.68"/>
    <n v="1"/>
    <s v="Crab Cove"/>
    <n v="46"/>
  </r>
  <r>
    <s v="50D-156"/>
    <m/>
    <x v="0"/>
    <s v="79 SHORE AVE"/>
    <n v="101"/>
    <s v="CHAN CARL &amp; CAROL A"/>
    <s v="R30"/>
    <s v="ONE FAMILY"/>
    <s v="50/D/156//"/>
    <n v="0.14208000000000001"/>
    <n v="0"/>
    <n v="0"/>
    <n v="1"/>
    <n v="1"/>
    <s v="SEWER"/>
    <n v="1"/>
    <n v="1"/>
    <n v="1700"/>
    <s v="NO_W1"/>
    <n v="0"/>
    <s v="50D-156"/>
    <s v="All Public"/>
    <s v="SEWER"/>
    <s v="SEWER"/>
    <n v="1700"/>
    <m/>
    <m/>
    <n v="0"/>
    <n v="0"/>
    <n v="2"/>
    <n v="529"/>
    <n v="1"/>
    <m/>
    <m/>
    <m/>
    <m/>
    <m/>
    <m/>
    <m/>
    <m/>
    <m/>
    <m/>
    <n v="2"/>
    <n v="0"/>
    <n v="1"/>
    <s v="Wareham River West"/>
    <n v="44"/>
  </r>
  <r>
    <s v="50A-175"/>
    <m/>
    <x v="0"/>
    <s v="153 SWIFTS BCH RD"/>
    <n v="101"/>
    <s v="DUCHARME DIANE"/>
    <s v="R30"/>
    <s v="ONE FAMILY"/>
    <s v="50/A/175//"/>
    <n v="0.18064"/>
    <n v="0"/>
    <n v="0"/>
    <n v="1"/>
    <n v="1"/>
    <s v="SEWER"/>
    <n v="1"/>
    <n v="1"/>
    <n v="400"/>
    <s v="YES"/>
    <n v="0"/>
    <s v="50A-175"/>
    <s v="All Public"/>
    <s v="SEWER"/>
    <s v="SEWER"/>
    <n v="400"/>
    <m/>
    <m/>
    <n v="0"/>
    <n v="0"/>
    <n v="2"/>
    <n v="1813"/>
    <n v="1"/>
    <m/>
    <m/>
    <m/>
    <m/>
    <m/>
    <m/>
    <m/>
    <m/>
    <m/>
    <m/>
    <n v="2"/>
    <n v="0"/>
    <n v="1"/>
    <s v="Wareham River West"/>
    <n v="44"/>
  </r>
  <r>
    <s v="50B-4-35B"/>
    <m/>
    <x v="0"/>
    <s v="0 VERNAL ST"/>
    <n v="132"/>
    <s v="LOTTERHAND GALE M"/>
    <s v="R30"/>
    <s v="RES ACLNUD  MDL-00"/>
    <s v="50/B4/35/B/"/>
    <n v="3.2599999999999999E-3"/>
    <n v="0"/>
    <n v="0"/>
    <n v="0"/>
    <n v="0"/>
    <m/>
    <n v="0"/>
    <n v="0"/>
    <n v="0"/>
    <s v="YES"/>
    <n v="0"/>
    <s v="50B-4-35B"/>
    <m/>
    <m/>
    <m/>
    <n v="0"/>
    <m/>
    <m/>
    <n v="0"/>
    <n v="0"/>
    <n v="0"/>
    <n v="0"/>
    <n v="0"/>
    <m/>
    <m/>
    <m/>
    <m/>
    <m/>
    <m/>
    <m/>
    <m/>
    <m/>
    <m/>
    <n v="0"/>
    <n v="0"/>
    <n v="1"/>
    <s v="Wareham River West"/>
    <n v="44"/>
  </r>
  <r>
    <s v="50A-270"/>
    <m/>
    <x v="0"/>
    <s v="19 BAYVIEW ST"/>
    <n v="101"/>
    <s v="KOLUNIE JOHN E"/>
    <s v="R30"/>
    <s v="ONE FAMILY"/>
    <s v="50/A/270//"/>
    <n v="0.11248"/>
    <n v="0"/>
    <n v="0"/>
    <n v="1"/>
    <n v="1"/>
    <s v="SEWER"/>
    <n v="1"/>
    <n v="1"/>
    <n v="4600"/>
    <s v="YES"/>
    <n v="0"/>
    <s v="50A-270"/>
    <s v="Public Water,Public Sewer,Gas"/>
    <s v="SEWER"/>
    <s v="SEWER"/>
    <n v="4600"/>
    <m/>
    <m/>
    <n v="0"/>
    <n v="0"/>
    <n v="3"/>
    <n v="1212"/>
    <n v="1.5"/>
    <m/>
    <m/>
    <m/>
    <m/>
    <m/>
    <m/>
    <m/>
    <m/>
    <m/>
    <m/>
    <n v="1"/>
    <n v="0"/>
    <n v="1"/>
    <s v="Wareham River West"/>
    <n v="44"/>
  </r>
  <r>
    <s v="50D-175"/>
    <m/>
    <x v="0"/>
    <s v="8 WINDY ST"/>
    <n v="132"/>
    <s v="MORTON EDNA C"/>
    <s v="R30"/>
    <s v="RES ACLNUD  MDL-00"/>
    <s v="50/D/175//"/>
    <n v="0.12762000000000001"/>
    <n v="0"/>
    <n v="0"/>
    <n v="0"/>
    <n v="0"/>
    <m/>
    <n v="0"/>
    <n v="0"/>
    <n v="0"/>
    <s v="YES"/>
    <n v="0"/>
    <s v="50D-175"/>
    <m/>
    <m/>
    <m/>
    <n v="0"/>
    <m/>
    <m/>
    <n v="0"/>
    <n v="0"/>
    <n v="0"/>
    <n v="0"/>
    <n v="0"/>
    <m/>
    <m/>
    <m/>
    <m/>
    <m/>
    <m/>
    <m/>
    <m/>
    <m/>
    <m/>
    <n v="1"/>
    <n v="0"/>
    <n v="1"/>
    <s v="Wareham River West"/>
    <n v="44"/>
  </r>
  <r>
    <s v="37-A"/>
    <m/>
    <x v="0"/>
    <s v="1 JACKS MARSH LN"/>
    <n v="101"/>
    <s v="OSBORNE SPENCER T"/>
    <s v="R60"/>
    <s v="ONE FAMILY"/>
    <s v="37///A/"/>
    <n v="6.4875100000000003"/>
    <n v="1"/>
    <n v="1"/>
    <n v="1"/>
    <n v="1"/>
    <s v="SEPTIC"/>
    <n v="0"/>
    <n v="1"/>
    <n v="14100"/>
    <s v="YES"/>
    <n v="14100"/>
    <s v="37-A"/>
    <m/>
    <m/>
    <s v="SEPTIC"/>
    <n v="14100"/>
    <s v="CR"/>
    <s v="YES"/>
    <n v="1"/>
    <n v="1"/>
    <n v="5"/>
    <n v="3162"/>
    <n v="2"/>
    <m/>
    <m/>
    <m/>
    <m/>
    <m/>
    <m/>
    <m/>
    <m/>
    <m/>
    <m/>
    <n v="0"/>
    <n v="9.68"/>
    <n v="1"/>
    <s v="Crab Cove"/>
    <n v="46"/>
  </r>
  <r>
    <s v="50D-C2"/>
    <m/>
    <x v="0"/>
    <s v="43 BEACH ST"/>
    <n v="101"/>
    <s v="SILVA RAYMOND J"/>
    <s v="R30"/>
    <s v="ONE FAMILY"/>
    <s v="50/D/C2//"/>
    <n v="0.10102"/>
    <n v="0"/>
    <n v="0"/>
    <n v="1"/>
    <n v="1"/>
    <s v="SEWER"/>
    <n v="1"/>
    <n v="1"/>
    <n v="6400"/>
    <s v="YES"/>
    <n v="0"/>
    <s v="50D-C2"/>
    <m/>
    <m/>
    <s v="SEWER"/>
    <n v="6400"/>
    <m/>
    <m/>
    <n v="0"/>
    <n v="0"/>
    <n v="2"/>
    <n v="616"/>
    <n v="1"/>
    <m/>
    <m/>
    <m/>
    <m/>
    <m/>
    <m/>
    <m/>
    <m/>
    <m/>
    <m/>
    <n v="2"/>
    <n v="0"/>
    <n v="1"/>
    <s v="Wareham River West"/>
    <n v="44"/>
  </r>
  <r>
    <s v="50B-4-24A"/>
    <m/>
    <x v="0"/>
    <s v="154 SWIFTS BCH RD"/>
    <n v="101"/>
    <s v="MONTEIRO WENDY J"/>
    <s v="R30"/>
    <s v="ONE FAMILY"/>
    <s v="50/B4/24/A/"/>
    <n v="7.3819999999999997E-2"/>
    <n v="0"/>
    <n v="0"/>
    <n v="1"/>
    <n v="1"/>
    <s v="SEWER"/>
    <n v="1"/>
    <n v="1"/>
    <n v="8400"/>
    <s v="YES"/>
    <n v="0"/>
    <s v="50B-4-24A"/>
    <s v="All Public"/>
    <s v="SEWER"/>
    <s v="SEWER"/>
    <n v="8400"/>
    <m/>
    <m/>
    <n v="0"/>
    <n v="0"/>
    <n v="3"/>
    <n v="1536"/>
    <n v="2"/>
    <m/>
    <m/>
    <m/>
    <m/>
    <m/>
    <m/>
    <m/>
    <m/>
    <m/>
    <m/>
    <n v="1"/>
    <n v="0"/>
    <n v="1"/>
    <s v="Wareham River West"/>
    <n v="44"/>
  </r>
  <r>
    <s v="50A-292"/>
    <m/>
    <x v="0"/>
    <s v="5 PLEASANT ST"/>
    <n v="101"/>
    <s v="OHARA MARGARET C"/>
    <s v="R30"/>
    <s v="ONE FAMILY"/>
    <s v="50/A/292//"/>
    <n v="7.9380000000000006E-2"/>
    <n v="0"/>
    <n v="0"/>
    <n v="1"/>
    <n v="1"/>
    <s v="SEWER"/>
    <n v="1"/>
    <n v="1"/>
    <n v="100"/>
    <s v="YES"/>
    <n v="0"/>
    <s v="50A-292"/>
    <s v="All Public"/>
    <s v="SEWER"/>
    <s v="SEWER"/>
    <n v="100"/>
    <m/>
    <m/>
    <n v="0"/>
    <n v="0"/>
    <n v="3"/>
    <n v="814"/>
    <n v="1"/>
    <m/>
    <m/>
    <m/>
    <m/>
    <m/>
    <m/>
    <m/>
    <m/>
    <m/>
    <m/>
    <n v="1"/>
    <n v="0"/>
    <n v="1"/>
    <s v="Wareham River West"/>
    <n v="44"/>
  </r>
  <r>
    <s v="50A-267A"/>
    <m/>
    <x v="0"/>
    <s v="2 PLEASANT ST"/>
    <n v="101"/>
    <s v="WEBB THELMA L"/>
    <s v="R30"/>
    <s v="ONE FAMILY"/>
    <s v="50/A/267/A/"/>
    <n v="6.25E-2"/>
    <n v="0"/>
    <n v="0"/>
    <n v="1"/>
    <n v="1"/>
    <s v="SEWER"/>
    <n v="1"/>
    <n v="1"/>
    <n v="1600"/>
    <s v="YES"/>
    <n v="0"/>
    <s v="50A-267A"/>
    <s v="Public Water,Public Sewer"/>
    <s v="SEWER"/>
    <s v="SEWER"/>
    <n v="1600"/>
    <m/>
    <m/>
    <n v="0"/>
    <n v="0"/>
    <n v="2"/>
    <n v="675"/>
    <n v="1"/>
    <m/>
    <m/>
    <m/>
    <m/>
    <m/>
    <m/>
    <m/>
    <m/>
    <m/>
    <m/>
    <n v="1"/>
    <n v="0"/>
    <n v="1"/>
    <s v="Wareham River West"/>
    <n v="44"/>
  </r>
  <r>
    <s v="50D-211A"/>
    <m/>
    <x v="0"/>
    <s v="11 GRAHAM ST"/>
    <n v="101"/>
    <s v="ROSENBAUM ELLEN"/>
    <s v="R30"/>
    <s v="ONE FAMILY"/>
    <s v="50/D/211/A/"/>
    <n v="9.3439999999999995E-2"/>
    <n v="0"/>
    <n v="0"/>
    <n v="1"/>
    <n v="1"/>
    <s v="SEWER"/>
    <n v="1"/>
    <n v="1"/>
    <n v="3600"/>
    <s v="YES"/>
    <n v="0"/>
    <s v="50D-211A"/>
    <s v="Public Water,Public Sewer,Gas"/>
    <s v="SEWER"/>
    <s v="SEWER"/>
    <n v="3600"/>
    <m/>
    <m/>
    <n v="0"/>
    <n v="0"/>
    <n v="2"/>
    <n v="859"/>
    <n v="1"/>
    <m/>
    <m/>
    <m/>
    <m/>
    <m/>
    <m/>
    <m/>
    <m/>
    <m/>
    <m/>
    <n v="1"/>
    <n v="0"/>
    <n v="1"/>
    <s v="Wareham River West"/>
    <n v="44"/>
  </r>
  <r>
    <s v="50A-266"/>
    <m/>
    <x v="0"/>
    <s v="20 SWIFT AVE"/>
    <n v="101"/>
    <s v="CLAYTON ROY"/>
    <s v="R30"/>
    <s v="ONE FAMILY"/>
    <s v="50/A/266//"/>
    <n v="4.4069999999999998E-2"/>
    <n v="0"/>
    <n v="0"/>
    <n v="1"/>
    <n v="1"/>
    <s v="SEWER"/>
    <n v="1"/>
    <n v="1"/>
    <n v="3200"/>
    <s v="YES"/>
    <n v="0"/>
    <s v="50A-266"/>
    <s v="All Public"/>
    <s v="SEWER"/>
    <s v="SEWER"/>
    <n v="3200"/>
    <m/>
    <m/>
    <n v="0"/>
    <n v="0"/>
    <n v="4"/>
    <n v="1224"/>
    <n v="1.5"/>
    <m/>
    <m/>
    <m/>
    <m/>
    <m/>
    <m/>
    <m/>
    <m/>
    <m/>
    <m/>
    <n v="1"/>
    <n v="0"/>
    <n v="1"/>
    <s v="Wareham River West"/>
    <n v="44"/>
  </r>
  <r>
    <s v="50D-128"/>
    <m/>
    <x v="0"/>
    <s v="5 BELMONT ST"/>
    <n v="101"/>
    <s v="TOPOULOS CONSTANTINE"/>
    <s v="R30"/>
    <s v="ONE FAMILY"/>
    <s v="50/D/128//"/>
    <n v="9.1069999999999998E-2"/>
    <n v="0"/>
    <n v="0"/>
    <n v="1"/>
    <n v="1"/>
    <s v="SEWER"/>
    <n v="1"/>
    <n v="1"/>
    <n v="8600"/>
    <s v="YES"/>
    <n v="0"/>
    <s v="50D-128"/>
    <s v="All Public"/>
    <s v="SEWER"/>
    <s v="SEWER"/>
    <n v="8600"/>
    <m/>
    <m/>
    <n v="0"/>
    <n v="0"/>
    <n v="2"/>
    <n v="1286"/>
    <n v="1.75"/>
    <m/>
    <m/>
    <m/>
    <m/>
    <m/>
    <m/>
    <m/>
    <m/>
    <m/>
    <m/>
    <n v="1"/>
    <n v="0"/>
    <n v="1"/>
    <s v="Wareham River West"/>
    <n v="44"/>
  </r>
  <r>
    <s v="50B-4-24B"/>
    <m/>
    <x v="0"/>
    <s v="2 VERNAL ST"/>
    <n v="101"/>
    <s v="FREITAS SERGIO P"/>
    <s v="R30"/>
    <s v="ONE FAMILY"/>
    <s v="50/B4/24/B/"/>
    <n v="5.6610000000000001E-2"/>
    <n v="0"/>
    <n v="0"/>
    <n v="1"/>
    <n v="1"/>
    <s v="SEWER"/>
    <n v="1"/>
    <n v="1"/>
    <n v="1900"/>
    <s v="YES"/>
    <n v="0"/>
    <s v="50B-4-24B"/>
    <s v="All Public"/>
    <s v="SEWER"/>
    <s v="SEWER"/>
    <n v="1900"/>
    <m/>
    <m/>
    <n v="0"/>
    <n v="0"/>
    <n v="2"/>
    <n v="616"/>
    <n v="1"/>
    <m/>
    <m/>
    <m/>
    <m/>
    <m/>
    <m/>
    <m/>
    <m/>
    <m/>
    <m/>
    <n v="1"/>
    <n v="0"/>
    <n v="1"/>
    <s v="Wareham River West"/>
    <n v="44"/>
  </r>
  <r>
    <s v="50D-220"/>
    <m/>
    <x v="0"/>
    <s v="8 GRAHAM ST"/>
    <n v="101"/>
    <s v="LAWRENCE JENNIFER L"/>
    <s v="R30"/>
    <s v="ONE FAMILY"/>
    <s v="50/D/220//"/>
    <n v="9.7989999999999994E-2"/>
    <n v="0"/>
    <n v="0"/>
    <n v="1"/>
    <n v="1"/>
    <s v="SEWER"/>
    <n v="1"/>
    <n v="1"/>
    <n v="14900"/>
    <s v="YES"/>
    <n v="0"/>
    <s v="50D-220"/>
    <s v="Public Water,Public Sewer"/>
    <s v="SEWER"/>
    <s v="SEWER"/>
    <n v="14900"/>
    <m/>
    <m/>
    <n v="0"/>
    <n v="0"/>
    <n v="2"/>
    <n v="768"/>
    <n v="1"/>
    <m/>
    <m/>
    <m/>
    <m/>
    <m/>
    <m/>
    <m/>
    <m/>
    <m/>
    <m/>
    <n v="1"/>
    <n v="0"/>
    <n v="1"/>
    <s v="Wareham River West"/>
    <n v="44"/>
  </r>
  <r>
    <s v="50D-78"/>
    <m/>
    <x v="0"/>
    <s v="13 ALMEDA ST"/>
    <n v="101"/>
    <s v="STADELMAIER CHARLES R"/>
    <s v="R30"/>
    <s v="ONE FAMILY"/>
    <s v="50/D/78//"/>
    <n v="0.10538"/>
    <n v="0"/>
    <n v="0"/>
    <n v="1"/>
    <n v="1"/>
    <s v="SEWER"/>
    <n v="1"/>
    <n v="1"/>
    <n v="7400"/>
    <s v="YES"/>
    <n v="0"/>
    <s v="50D-78"/>
    <s v="All Public"/>
    <s v="SEWER"/>
    <s v="SEWER"/>
    <n v="7400"/>
    <m/>
    <m/>
    <n v="0"/>
    <n v="0"/>
    <n v="2"/>
    <n v="672"/>
    <n v="1"/>
    <m/>
    <m/>
    <m/>
    <m/>
    <m/>
    <m/>
    <m/>
    <m/>
    <m/>
    <m/>
    <n v="1"/>
    <n v="0"/>
    <n v="1"/>
    <s v="Wareham River West"/>
    <n v="44"/>
  </r>
  <r>
    <s v="35-17"/>
    <m/>
    <x v="0"/>
    <s v="63 EDGEWATER DR"/>
    <n v="101"/>
    <s v="NOLAN GEORGE F"/>
    <s v="R30"/>
    <s v="ONE FAMILY"/>
    <s v="35//17//"/>
    <n v="0.21395"/>
    <n v="1"/>
    <n v="1"/>
    <n v="1"/>
    <n v="1"/>
    <s v="SEPTIC"/>
    <n v="0"/>
    <n v="1"/>
    <n v="4100"/>
    <s v="YES"/>
    <n v="4100"/>
    <s v="35-17"/>
    <s v="Public Water,Septic"/>
    <s v="SEPTIC"/>
    <s v="SEPTIC"/>
    <n v="4100"/>
    <m/>
    <m/>
    <n v="1"/>
    <n v="1"/>
    <n v="2"/>
    <n v="1452"/>
    <n v="1"/>
    <m/>
    <m/>
    <m/>
    <m/>
    <m/>
    <m/>
    <m/>
    <m/>
    <m/>
    <m/>
    <n v="1"/>
    <n v="9.68"/>
    <n v="1"/>
    <s v="Crab Cove"/>
    <n v="46"/>
  </r>
  <r>
    <s v="50D-266"/>
    <m/>
    <x v="0"/>
    <s v="2 COOLIDGE RD"/>
    <n v="101"/>
    <s v="FURLER KATHLEEN R"/>
    <s v="R30"/>
    <s v="ONE FAMILY"/>
    <s v="50/D/266//"/>
    <n v="7.2569999999999996E-2"/>
    <n v="0"/>
    <n v="0"/>
    <n v="1"/>
    <n v="1"/>
    <s v="SEWER"/>
    <n v="1"/>
    <n v="1"/>
    <n v="4500"/>
    <s v="NO_W1"/>
    <n v="0"/>
    <s v="50D-266"/>
    <s v="Public Water,Public Sewer"/>
    <s v="SEWER"/>
    <s v="SEWER"/>
    <n v="4500"/>
    <m/>
    <m/>
    <n v="0"/>
    <n v="0"/>
    <n v="2"/>
    <n v="608"/>
    <n v="1"/>
    <m/>
    <m/>
    <m/>
    <m/>
    <m/>
    <m/>
    <m/>
    <m/>
    <m/>
    <m/>
    <n v="2"/>
    <n v="0"/>
    <n v="1"/>
    <s v="Wareham River West"/>
    <n v="44"/>
  </r>
  <r>
    <s v="50A-191"/>
    <m/>
    <x v="0"/>
    <s v="15 QUASUET AVE"/>
    <n v="101"/>
    <s v="GRIFFIN DIANE, BRUTTI RICHARD A"/>
    <s v="R30"/>
    <s v="ONE FAMILY"/>
    <s v="50/A/191//"/>
    <n v="0.15049999999999999"/>
    <n v="0"/>
    <n v="0"/>
    <n v="1"/>
    <n v="1"/>
    <s v="SEWER"/>
    <n v="1"/>
    <n v="1"/>
    <n v="2300"/>
    <s v="YES"/>
    <n v="0"/>
    <s v="50A-191"/>
    <s v="All Public"/>
    <s v="SEWER"/>
    <s v="SEWER"/>
    <n v="2300"/>
    <m/>
    <m/>
    <n v="0"/>
    <n v="0"/>
    <n v="2"/>
    <n v="864"/>
    <n v="1"/>
    <m/>
    <m/>
    <m/>
    <m/>
    <m/>
    <m/>
    <m/>
    <m/>
    <m/>
    <m/>
    <n v="2"/>
    <n v="0"/>
    <n v="1"/>
    <s v="Wareham River West"/>
    <n v="44"/>
  </r>
  <r>
    <s v="58-S16"/>
    <m/>
    <x v="0"/>
    <s v="81 CROMESETT RD"/>
    <n v="101"/>
    <s v="CAVICCHI PETER M"/>
    <s v="MR30"/>
    <s v="ONE FAMILY"/>
    <s v="58//S16//"/>
    <n v="0.23882"/>
    <n v="1"/>
    <n v="1"/>
    <n v="1"/>
    <n v="1"/>
    <s v="SEPTIC"/>
    <n v="0"/>
    <n v="1"/>
    <n v="9800"/>
    <s v="YES"/>
    <n v="9800"/>
    <s v="58-S16"/>
    <s v="Public Water,Septic"/>
    <s v="SEPTIC"/>
    <s v="SEPTIC"/>
    <n v="9800"/>
    <m/>
    <m/>
    <n v="1"/>
    <n v="1"/>
    <n v="3"/>
    <n v="1132"/>
    <n v="1"/>
    <m/>
    <m/>
    <m/>
    <m/>
    <m/>
    <m/>
    <m/>
    <m/>
    <m/>
    <m/>
    <n v="0"/>
    <n v="9.68"/>
    <n v="1"/>
    <s v="Wareham River West"/>
    <n v="44"/>
  </r>
  <r>
    <s v="35-53"/>
    <m/>
    <x v="0"/>
    <s v="8 EAST EDGEWATER DR"/>
    <n v="101"/>
    <s v="SMITH TERRY W"/>
    <s v="R30"/>
    <s v="ONE FAMILY"/>
    <s v="35//53//"/>
    <n v="0.2198"/>
    <n v="1"/>
    <n v="1"/>
    <n v="1"/>
    <n v="1"/>
    <s v="SEPTIC"/>
    <n v="0"/>
    <n v="1"/>
    <n v="8200"/>
    <s v="YES"/>
    <n v="8200"/>
    <s v="35-53"/>
    <s v="Public Water,Gas,Septic"/>
    <s v="SEPTIC"/>
    <s v="SEPTIC"/>
    <n v="8200"/>
    <m/>
    <m/>
    <n v="1"/>
    <n v="1"/>
    <n v="3"/>
    <n v="1128"/>
    <n v="1"/>
    <m/>
    <m/>
    <m/>
    <m/>
    <m/>
    <m/>
    <m/>
    <m/>
    <m/>
    <m/>
    <n v="1"/>
    <n v="9.68"/>
    <n v="1"/>
    <s v="Crab Cove"/>
    <n v="46"/>
  </r>
  <r>
    <s v="50A-176A"/>
    <m/>
    <x v="0"/>
    <s v="4 QUASUET AVE"/>
    <n v="101"/>
    <s v="MARINO ROSEMARY C"/>
    <s v="R30"/>
    <s v="ONE FAMILY"/>
    <s v="50/A/176/A/"/>
    <n v="3.4320000000000003E-2"/>
    <n v="0"/>
    <n v="0"/>
    <n v="1"/>
    <n v="1"/>
    <s v="SEWER"/>
    <n v="1"/>
    <n v="1"/>
    <n v="2100"/>
    <s v="YES"/>
    <n v="0"/>
    <s v="50A-176A"/>
    <s v="Public Water,Public Sewer"/>
    <s v="SEWER"/>
    <s v="SEWER"/>
    <n v="2100"/>
    <m/>
    <m/>
    <n v="0"/>
    <n v="0"/>
    <n v="2"/>
    <n v="408"/>
    <n v="1"/>
    <m/>
    <m/>
    <m/>
    <m/>
    <m/>
    <m/>
    <m/>
    <m/>
    <m/>
    <m/>
    <n v="1"/>
    <n v="0"/>
    <n v="1"/>
    <s v="Wareham River West"/>
    <n v="44"/>
  </r>
  <r>
    <s v="50A-267A"/>
    <m/>
    <x v="0"/>
    <s v="2 PLEASANT ST"/>
    <n v="101"/>
    <s v="WEBB THELMA L"/>
    <s v="R30"/>
    <s v="ONE FAMILY"/>
    <s v="50/A/267/A/"/>
    <n v="3.4979999999999997E-2"/>
    <n v="0"/>
    <n v="0"/>
    <n v="1"/>
    <n v="1"/>
    <s v="SEWER"/>
    <n v="1"/>
    <n v="1"/>
    <n v="1600"/>
    <s v="YES"/>
    <n v="0"/>
    <s v="50A-267A"/>
    <s v="Public Water,Public Sewer"/>
    <s v="SEWER"/>
    <s v="SEWER"/>
    <n v="1600"/>
    <m/>
    <m/>
    <n v="0"/>
    <n v="0"/>
    <n v="2"/>
    <n v="675"/>
    <n v="1"/>
    <m/>
    <m/>
    <m/>
    <m/>
    <m/>
    <m/>
    <m/>
    <m/>
    <m/>
    <m/>
    <n v="1"/>
    <n v="0"/>
    <n v="1"/>
    <s v="Wareham River West"/>
    <n v="44"/>
  </r>
  <r>
    <s v="37-1004"/>
    <m/>
    <x v="0"/>
    <s v="125 GREAT NECK RD"/>
    <n v="101"/>
    <s v="AKINS ELINOR M LIFE ESTATE"/>
    <s v="R60"/>
    <s v="ONE FAMILY"/>
    <s v="37//1004//"/>
    <n v="0.89370000000000005"/>
    <n v="1"/>
    <n v="1"/>
    <n v="1"/>
    <n v="1"/>
    <s v="SEPTIC"/>
    <n v="0"/>
    <n v="2"/>
    <n v="11100"/>
    <s v="YES"/>
    <n v="11100"/>
    <s v="37-1004"/>
    <s v="Public Water,Septic"/>
    <s v="SEPTIC"/>
    <s v="SEPTIC"/>
    <n v="5550"/>
    <m/>
    <m/>
    <n v="1"/>
    <n v="1"/>
    <n v="3"/>
    <n v="1377"/>
    <n v="1.9"/>
    <m/>
    <m/>
    <m/>
    <m/>
    <m/>
    <m/>
    <m/>
    <m/>
    <m/>
    <m/>
    <n v="0"/>
    <n v="9.68"/>
    <n v="1"/>
    <s v="Crab Cove"/>
    <n v="46"/>
  </r>
  <r>
    <s v="35-41"/>
    <m/>
    <x v="0"/>
    <s v="13 EAST EDGEWATER DR"/>
    <n v="101"/>
    <s v="DAILEY WILLIAM J JR"/>
    <s v="R30"/>
    <s v="ONE FAMILY"/>
    <s v="35//41//"/>
    <n v="0.47965999999999998"/>
    <n v="1"/>
    <n v="1"/>
    <n v="1"/>
    <n v="1"/>
    <s v="SEPTIC"/>
    <n v="0"/>
    <n v="1"/>
    <n v="600"/>
    <s v="YES"/>
    <n v="600"/>
    <s v="35-41"/>
    <s v="Gas,Septic"/>
    <s v="SEPTIC"/>
    <s v="SEPTIC"/>
    <n v="600"/>
    <m/>
    <m/>
    <n v="1"/>
    <n v="1"/>
    <n v="2"/>
    <n v="1824"/>
    <n v="1.9"/>
    <m/>
    <m/>
    <m/>
    <m/>
    <m/>
    <m/>
    <m/>
    <m/>
    <m/>
    <m/>
    <n v="1"/>
    <n v="9.68"/>
    <n v="1"/>
    <s v="Crab Cove"/>
    <n v="46"/>
  </r>
  <r>
    <s v="50A-266"/>
    <m/>
    <x v="0"/>
    <s v="20 SWIFT AVE"/>
    <n v="101"/>
    <s v="CLAYTON ROY"/>
    <s v="R30"/>
    <s v="ONE FAMILY"/>
    <s v="50/A/266//"/>
    <n v="7.6090000000000005E-2"/>
    <n v="0"/>
    <n v="0"/>
    <n v="1"/>
    <n v="1"/>
    <s v="SEWER"/>
    <n v="1"/>
    <n v="1"/>
    <n v="3200"/>
    <s v="YES"/>
    <n v="0"/>
    <s v="50A-266"/>
    <s v="All Public"/>
    <s v="SEWER"/>
    <s v="SEWER"/>
    <n v="3200"/>
    <m/>
    <m/>
    <n v="0"/>
    <n v="0"/>
    <n v="4"/>
    <n v="1224"/>
    <n v="1.5"/>
    <m/>
    <m/>
    <m/>
    <m/>
    <m/>
    <m/>
    <m/>
    <m/>
    <m/>
    <m/>
    <n v="1"/>
    <n v="0"/>
    <n v="1"/>
    <s v="Wareham River West"/>
    <n v="44"/>
  </r>
  <r>
    <s v="50A-176B"/>
    <m/>
    <x v="0"/>
    <s v="2 QUASUET AVE"/>
    <n v="101"/>
    <s v="SPERDIGLIOZZI ALEXANDER"/>
    <s v="R30"/>
    <s v="ONE FAMILY"/>
    <s v="50/A/176/B/"/>
    <n v="2.4930000000000001E-2"/>
    <n v="0"/>
    <n v="0"/>
    <n v="1"/>
    <n v="1"/>
    <s v="SEWER"/>
    <n v="1"/>
    <n v="1"/>
    <n v="3700"/>
    <s v="YES"/>
    <n v="0"/>
    <s v="50A-176B"/>
    <s v="All Public"/>
    <s v="SEWER"/>
    <s v="SEWER"/>
    <n v="3700"/>
    <m/>
    <m/>
    <n v="0"/>
    <n v="0"/>
    <n v="2"/>
    <n v="418"/>
    <n v="1"/>
    <m/>
    <m/>
    <m/>
    <m/>
    <m/>
    <m/>
    <m/>
    <m/>
    <m/>
    <m/>
    <n v="1"/>
    <n v="0"/>
    <n v="1"/>
    <s v="Wareham River West"/>
    <n v="44"/>
  </r>
  <r>
    <s v="50D-44"/>
    <m/>
    <x v="0"/>
    <s v="40 BEACH ST"/>
    <n v="101"/>
    <s v="WHITE AUDREY H"/>
    <s v="R30"/>
    <s v="ONE FAMILY"/>
    <s v="50/D/44//"/>
    <n v="0.21410000000000001"/>
    <n v="0"/>
    <n v="0"/>
    <n v="1"/>
    <n v="1"/>
    <s v="SEWER"/>
    <n v="1"/>
    <n v="3"/>
    <n v="6500"/>
    <s v="YES"/>
    <n v="0"/>
    <s v="50D-44"/>
    <s v="All Public"/>
    <s v="SEWER"/>
    <s v="SEWER"/>
    <n v="2166.67"/>
    <m/>
    <m/>
    <n v="0"/>
    <n v="0"/>
    <n v="2"/>
    <n v="697"/>
    <n v="1"/>
    <m/>
    <m/>
    <m/>
    <m/>
    <m/>
    <m/>
    <m/>
    <m/>
    <m/>
    <m/>
    <n v="1"/>
    <n v="0"/>
    <n v="1"/>
    <s v="Wareham River West"/>
    <n v="44"/>
  </r>
  <r>
    <s v="50D-210"/>
    <m/>
    <x v="0"/>
    <s v="13 GRAHAM ST"/>
    <n v="101"/>
    <s v="SANTOS DAVID J &amp; MARY H"/>
    <s v="R30"/>
    <s v="ONE FAMILY"/>
    <s v="50/D/210//"/>
    <n v="0.10775999999999999"/>
    <n v="0"/>
    <n v="0"/>
    <n v="1"/>
    <n v="1"/>
    <s v="SEWER"/>
    <n v="1"/>
    <n v="1"/>
    <n v="5400"/>
    <s v="YES"/>
    <n v="0"/>
    <s v="50D-210"/>
    <s v="Public Water,Public Sewer"/>
    <s v="SEWER"/>
    <s v="SEWER"/>
    <n v="5400"/>
    <m/>
    <m/>
    <n v="0"/>
    <n v="0"/>
    <n v="1"/>
    <n v="604"/>
    <n v="1"/>
    <m/>
    <m/>
    <m/>
    <m/>
    <m/>
    <m/>
    <m/>
    <m/>
    <m/>
    <m/>
    <n v="1"/>
    <n v="0"/>
    <n v="1"/>
    <s v="Wareham River West"/>
    <n v="44"/>
  </r>
  <r>
    <s v="50A-190"/>
    <m/>
    <x v="0"/>
    <s v="13 QUASUET AVE"/>
    <n v="101"/>
    <s v="CARNEY BARBARA A TRUSTEE"/>
    <s v="R13"/>
    <s v="ONE FAMILY"/>
    <s v="50/A/190//"/>
    <n v="7.6160000000000005E-2"/>
    <n v="0"/>
    <n v="0"/>
    <n v="1"/>
    <n v="1"/>
    <s v="SEWER"/>
    <n v="1"/>
    <n v="1"/>
    <n v="4700"/>
    <s v="YES"/>
    <n v="0"/>
    <s v="50A-190"/>
    <s v="All Public"/>
    <s v="SEWER"/>
    <s v="SEWER"/>
    <n v="4700"/>
    <m/>
    <m/>
    <n v="0"/>
    <n v="0"/>
    <n v="3"/>
    <n v="1082"/>
    <n v="1"/>
    <m/>
    <m/>
    <m/>
    <m/>
    <m/>
    <m/>
    <m/>
    <m/>
    <m/>
    <m/>
    <n v="1"/>
    <n v="0"/>
    <n v="1"/>
    <s v="Wareham River West"/>
    <n v="44"/>
  </r>
  <r>
    <s v="50D-265A"/>
    <m/>
    <x v="0"/>
    <s v="9 VERNAL ST"/>
    <n v="101"/>
    <s v="CALLAGHAN WILLIAM M"/>
    <s v="R30"/>
    <s v="ONE FAMILY"/>
    <s v="50/D/265/A/"/>
    <n v="7.2580000000000006E-2"/>
    <n v="0"/>
    <n v="0"/>
    <n v="1"/>
    <n v="1"/>
    <s v="SEWER"/>
    <n v="1"/>
    <n v="1"/>
    <n v="11900"/>
    <s v="YES"/>
    <n v="0"/>
    <s v="50D-265A"/>
    <s v="Public Water,Public Sewer,Gas"/>
    <s v="SEWER"/>
    <s v="SEWER"/>
    <n v="11900"/>
    <m/>
    <m/>
    <n v="0"/>
    <n v="0"/>
    <n v="2"/>
    <n v="720"/>
    <n v="1"/>
    <m/>
    <m/>
    <m/>
    <m/>
    <m/>
    <m/>
    <m/>
    <m/>
    <m/>
    <m/>
    <n v="1"/>
    <n v="0"/>
    <n v="1"/>
    <s v="Wareham River West"/>
    <n v="44"/>
  </r>
  <r>
    <s v="35-16"/>
    <m/>
    <x v="0"/>
    <s v="65 EDGEWATER DR"/>
    <n v="101"/>
    <s v="GENOVA DINO"/>
    <s v="R30"/>
    <s v="ONE FAMILY"/>
    <s v="35//16//"/>
    <n v="0.20014000000000001"/>
    <n v="1"/>
    <n v="1"/>
    <n v="1"/>
    <n v="1"/>
    <s v="SEPTIC"/>
    <n v="0"/>
    <n v="1"/>
    <n v="8200"/>
    <s v="YES"/>
    <n v="8200"/>
    <s v="35-16"/>
    <s v="Public Water,Gas,Septic"/>
    <s v="SEPTIC"/>
    <s v="SEPTIC"/>
    <n v="8200"/>
    <m/>
    <m/>
    <n v="1"/>
    <n v="1"/>
    <n v="3"/>
    <n v="1144"/>
    <n v="1"/>
    <m/>
    <m/>
    <m/>
    <m/>
    <m/>
    <m/>
    <m/>
    <m/>
    <m/>
    <m/>
    <n v="1"/>
    <n v="9.68"/>
    <n v="1"/>
    <s v="Crab Cove"/>
    <n v="46"/>
  </r>
  <r>
    <s v="LAND_NOPARC"/>
    <m/>
    <x v="0"/>
    <m/>
    <n v="0"/>
    <m/>
    <m/>
    <m/>
    <m/>
    <n v="0.25675999999999999"/>
    <n v="0"/>
    <n v="0"/>
    <n v="0"/>
    <n v="0"/>
    <m/>
    <n v="0"/>
    <n v="0"/>
    <n v="0"/>
    <s v="NO"/>
    <n v="0"/>
    <m/>
    <m/>
    <m/>
    <m/>
    <n v="0"/>
    <m/>
    <m/>
    <n v="0"/>
    <n v="0"/>
    <n v="0"/>
    <n v="0"/>
    <n v="0"/>
    <m/>
    <m/>
    <m/>
    <m/>
    <m/>
    <m/>
    <m/>
    <m/>
    <m/>
    <m/>
    <n v="0"/>
    <n v="0"/>
    <n v="1"/>
    <s v="Wareham River West"/>
    <n v="44"/>
  </r>
  <r>
    <s v="50D-221"/>
    <m/>
    <x v="0"/>
    <s v="10 GRAHAM ST"/>
    <n v="101"/>
    <s v="REITANO LUIGI &amp; ASSUNTINA TR OF"/>
    <s v="R30"/>
    <s v="ONE FAMILY"/>
    <s v="50/D/221//"/>
    <n v="9.0859999999999996E-2"/>
    <n v="0"/>
    <n v="0"/>
    <n v="1"/>
    <n v="1"/>
    <s v="SEWER"/>
    <n v="1"/>
    <n v="1"/>
    <n v="3600"/>
    <s v="YES"/>
    <n v="0"/>
    <s v="50D-221"/>
    <s v="Public Water,Public Sewer"/>
    <s v="SEWER"/>
    <s v="SEWER"/>
    <n v="3600"/>
    <m/>
    <m/>
    <n v="0"/>
    <n v="0"/>
    <n v="2"/>
    <n v="698"/>
    <n v="1"/>
    <m/>
    <m/>
    <m/>
    <m/>
    <m/>
    <m/>
    <m/>
    <m/>
    <m/>
    <m/>
    <n v="1"/>
    <n v="0"/>
    <n v="1"/>
    <s v="Wareham River West"/>
    <n v="44"/>
  </r>
  <r>
    <s v="50D-E2"/>
    <m/>
    <x v="0"/>
    <s v="49 BEACH ST"/>
    <n v="101"/>
    <s v="MARTOCCHIO LOUIS J"/>
    <s v="R30"/>
    <s v="ONE FAMILY"/>
    <s v="50/D/E2//"/>
    <n v="0.18889"/>
    <n v="0"/>
    <n v="0"/>
    <n v="1"/>
    <n v="1"/>
    <s v="SEWER"/>
    <n v="1"/>
    <n v="1"/>
    <n v="2300"/>
    <s v="NO_W1"/>
    <n v="0"/>
    <s v="50D-E2"/>
    <s v="All Public"/>
    <s v="SEWER"/>
    <s v="SEWER"/>
    <n v="2300"/>
    <m/>
    <m/>
    <n v="0"/>
    <n v="0"/>
    <n v="3"/>
    <n v="1092"/>
    <n v="1"/>
    <m/>
    <m/>
    <m/>
    <m/>
    <m/>
    <m/>
    <m/>
    <m/>
    <m/>
    <m/>
    <n v="4"/>
    <n v="0"/>
    <n v="1"/>
    <s v="Wareham River West"/>
    <n v="44"/>
  </r>
  <r>
    <s v="50B-4-34C"/>
    <m/>
    <x v="0"/>
    <s v="4 VERNAL ST"/>
    <n v="101"/>
    <s v="FERREIRA ROGERIO A"/>
    <s v="R30"/>
    <s v="ONE FAMILY"/>
    <s v="50/B4/34/C/"/>
    <n v="0.21226"/>
    <n v="0"/>
    <n v="0"/>
    <n v="3"/>
    <n v="3"/>
    <s v="SEWER"/>
    <n v="1"/>
    <n v="1"/>
    <n v="1300"/>
    <s v="NO_W1"/>
    <n v="0"/>
    <s v="50B-4-34C"/>
    <s v="All Public"/>
    <s v="SEWER"/>
    <s v="SEWER"/>
    <n v="1300"/>
    <m/>
    <m/>
    <n v="0"/>
    <n v="0"/>
    <n v="2"/>
    <n v="408"/>
    <n v="1"/>
    <m/>
    <m/>
    <m/>
    <m/>
    <m/>
    <m/>
    <m/>
    <m/>
    <m/>
    <m/>
    <n v="4"/>
    <n v="0"/>
    <n v="1"/>
    <s v="Wareham River West"/>
    <n v="44"/>
  </r>
  <r>
    <s v="50D-129"/>
    <m/>
    <x v="0"/>
    <s v="7 BELMONT ST"/>
    <n v="132"/>
    <s v="LEPSEVICH WILLIAM J &amp; PAUL M"/>
    <s v="R30"/>
    <s v="RES ACLNUD  MDL-00"/>
    <s v="50/D/129//"/>
    <n v="0.1095"/>
    <n v="0"/>
    <n v="0"/>
    <n v="0"/>
    <n v="0"/>
    <m/>
    <n v="0"/>
    <n v="0"/>
    <n v="0"/>
    <s v="YES"/>
    <n v="0"/>
    <s v="50D-129"/>
    <m/>
    <m/>
    <m/>
    <n v="0"/>
    <m/>
    <m/>
    <n v="0"/>
    <n v="0"/>
    <n v="0"/>
    <n v="0"/>
    <n v="0"/>
    <m/>
    <m/>
    <m/>
    <m/>
    <m/>
    <m/>
    <m/>
    <m/>
    <m/>
    <m/>
    <n v="1"/>
    <n v="0"/>
    <n v="1"/>
    <s v="Wareham River West"/>
    <n v="44"/>
  </r>
  <r>
    <s v="35-11"/>
    <m/>
    <x v="0"/>
    <s v="75 EDGEWATER DR"/>
    <n v="101"/>
    <s v="BOURNE DOROTHY L LIFE ESTATE"/>
    <s v="R30"/>
    <s v="ONE FAMILY"/>
    <s v="35//11//"/>
    <n v="0.34410000000000002"/>
    <n v="1"/>
    <n v="1"/>
    <n v="1"/>
    <n v="1"/>
    <s v="SEPTIC"/>
    <n v="0"/>
    <n v="1"/>
    <n v="17800"/>
    <s v="YES"/>
    <n v="17800"/>
    <s v="35-11"/>
    <s v="Public Water,Gas,Septic"/>
    <s v="SEPTIC"/>
    <s v="SEPTIC"/>
    <n v="17800"/>
    <m/>
    <m/>
    <n v="1"/>
    <n v="1"/>
    <n v="3"/>
    <n v="2100"/>
    <n v="1"/>
    <m/>
    <m/>
    <m/>
    <m/>
    <m/>
    <m/>
    <m/>
    <m/>
    <m/>
    <m/>
    <n v="2"/>
    <n v="9.68"/>
    <n v="1"/>
    <s v="Crab Cove"/>
    <n v="46"/>
  </r>
  <r>
    <s v="50A-189"/>
    <m/>
    <x v="0"/>
    <s v="11 QUASUET AVE"/>
    <n v="101"/>
    <s v="KUZMESKAS MARK J"/>
    <s v="R30"/>
    <s v="ONE FAMILY"/>
    <s v="50/A/189//"/>
    <n v="7.1889999999999996E-2"/>
    <n v="0"/>
    <n v="0"/>
    <n v="1"/>
    <n v="1"/>
    <s v="SEWER"/>
    <n v="1"/>
    <n v="1"/>
    <n v="0"/>
    <s v="YES"/>
    <n v="0"/>
    <s v="50A-189"/>
    <s v="Public Water,Public Sewer"/>
    <s v="SEWER"/>
    <s v="SEWER"/>
    <n v="0"/>
    <m/>
    <m/>
    <n v="0"/>
    <n v="0"/>
    <n v="2"/>
    <n v="578"/>
    <n v="1"/>
    <m/>
    <m/>
    <m/>
    <m/>
    <m/>
    <m/>
    <m/>
    <m/>
    <m/>
    <m/>
    <n v="1"/>
    <n v="0"/>
    <n v="1"/>
    <s v="Wareham River West"/>
    <n v="44"/>
  </r>
  <r>
    <s v="50A-176C"/>
    <m/>
    <x v="0"/>
    <s v="151 SWIFTS BCH RD"/>
    <n v="101"/>
    <s v="FALKENSTEIN LORRAINE M"/>
    <s v="R30"/>
    <s v="ONE FAMILY"/>
    <s v="50/A/176/C/"/>
    <n v="4.0329999999999998E-2"/>
    <n v="0"/>
    <n v="0"/>
    <n v="1"/>
    <n v="1"/>
    <s v="SEWER"/>
    <n v="1"/>
    <n v="1"/>
    <n v="1500"/>
    <s v="YES"/>
    <n v="0"/>
    <s v="50A-176C"/>
    <s v="All Public"/>
    <s v="SEWER"/>
    <s v="SEWER"/>
    <n v="1500"/>
    <m/>
    <m/>
    <n v="0"/>
    <n v="0"/>
    <n v="2"/>
    <n v="540"/>
    <n v="1"/>
    <m/>
    <m/>
    <m/>
    <m/>
    <m/>
    <m/>
    <m/>
    <m/>
    <m/>
    <m/>
    <n v="1"/>
    <n v="0"/>
    <n v="1"/>
    <s v="Wareham River West"/>
    <n v="44"/>
  </r>
  <r>
    <s v="50B-4-25"/>
    <m/>
    <x v="0"/>
    <s v="152 SWIFTS BCH RD"/>
    <n v="111"/>
    <s v="STANTON MARY EILEEN"/>
    <s v="R30"/>
    <s v="APT 4-8  MDL-01"/>
    <s v="50/B4/25//"/>
    <n v="0.11747"/>
    <n v="0"/>
    <n v="0"/>
    <n v="1"/>
    <n v="1"/>
    <s v="SEWER"/>
    <n v="1"/>
    <n v="2"/>
    <n v="8000"/>
    <s v="YES"/>
    <n v="0"/>
    <s v="50B-4-25"/>
    <s v="All Public"/>
    <s v="SEWER"/>
    <s v="SEWER"/>
    <n v="4000"/>
    <m/>
    <m/>
    <n v="0"/>
    <n v="0"/>
    <n v="2"/>
    <n v="792"/>
    <n v="1"/>
    <m/>
    <m/>
    <m/>
    <m/>
    <m/>
    <m/>
    <m/>
    <m/>
    <m/>
    <m/>
    <n v="1"/>
    <n v="0"/>
    <n v="1"/>
    <s v="Wareham River West"/>
    <n v="44"/>
  </r>
  <r>
    <s v="50A-264"/>
    <m/>
    <x v="0"/>
    <s v="17 BAYVIEW ST"/>
    <n v="101"/>
    <s v="VOSS HERBERT E"/>
    <s v="R30"/>
    <s v="ONE FAMILY"/>
    <s v="50/A/264//"/>
    <n v="0.16069"/>
    <n v="0"/>
    <n v="0"/>
    <n v="1"/>
    <n v="1"/>
    <s v="SEWER"/>
    <n v="1"/>
    <n v="1"/>
    <n v="5600"/>
    <s v="YES"/>
    <n v="0"/>
    <s v="50A-264"/>
    <s v="Public Water,Public Sewer,Gas"/>
    <s v="SEWER"/>
    <s v="SEWER"/>
    <n v="5600"/>
    <m/>
    <m/>
    <n v="0"/>
    <n v="0"/>
    <n v="3"/>
    <n v="1604"/>
    <n v="1.5"/>
    <m/>
    <m/>
    <m/>
    <m/>
    <m/>
    <m/>
    <m/>
    <m/>
    <m/>
    <m/>
    <n v="2"/>
    <n v="0"/>
    <n v="1"/>
    <s v="Wareham River West"/>
    <n v="44"/>
  </r>
  <r>
    <s v="37-1033B"/>
    <m/>
    <x v="0"/>
    <s v="148 INDIAN NECK RD"/>
    <n v="132"/>
    <s v="RODERICK ROBERT J"/>
    <s v="R60"/>
    <s v="RES ACLNUD  MDL-00"/>
    <s v="37//1033/B/"/>
    <n v="3.5709999999999999E-2"/>
    <n v="0"/>
    <n v="0"/>
    <n v="0"/>
    <n v="0"/>
    <m/>
    <n v="0"/>
    <n v="0"/>
    <n v="0"/>
    <s v="YES"/>
    <n v="0"/>
    <s v="37-1033B"/>
    <m/>
    <m/>
    <m/>
    <n v="0"/>
    <m/>
    <m/>
    <n v="0"/>
    <n v="0"/>
    <n v="0"/>
    <n v="0"/>
    <n v="0"/>
    <m/>
    <m/>
    <m/>
    <m/>
    <m/>
    <m/>
    <m/>
    <m/>
    <m/>
    <m/>
    <n v="1"/>
    <n v="0"/>
    <n v="1"/>
    <s v="Crab Cove"/>
    <n v="46"/>
  </r>
  <r>
    <s v="50D-177"/>
    <m/>
    <x v="0"/>
    <s v="12 WINDY ST"/>
    <n v="132"/>
    <s v="PLUMER ROBERT J JR"/>
    <s v="R30"/>
    <s v="RES ACLNUD  MDL-00"/>
    <s v="50/D/177//"/>
    <n v="0.12207999999999999"/>
    <n v="0"/>
    <n v="0"/>
    <n v="0"/>
    <n v="0"/>
    <m/>
    <n v="0"/>
    <n v="0"/>
    <n v="0"/>
    <s v="YES"/>
    <n v="0"/>
    <s v="50D-177"/>
    <m/>
    <m/>
    <m/>
    <n v="0"/>
    <m/>
    <m/>
    <n v="0"/>
    <n v="0"/>
    <n v="0"/>
    <n v="0"/>
    <n v="0"/>
    <m/>
    <m/>
    <m/>
    <m/>
    <m/>
    <m/>
    <m/>
    <m/>
    <m/>
    <m/>
    <n v="1"/>
    <n v="0"/>
    <n v="1"/>
    <s v="Wareham River West"/>
    <n v="44"/>
  </r>
  <r>
    <s v="LAND_NOPARC"/>
    <m/>
    <x v="0"/>
    <m/>
    <n v="0"/>
    <m/>
    <m/>
    <m/>
    <m/>
    <n v="3.5999999999999999E-3"/>
    <n v="0"/>
    <n v="0"/>
    <n v="0"/>
    <n v="0"/>
    <m/>
    <n v="0"/>
    <n v="0"/>
    <n v="0"/>
    <s v="NO"/>
    <n v="0"/>
    <m/>
    <m/>
    <m/>
    <m/>
    <n v="0"/>
    <m/>
    <m/>
    <n v="0"/>
    <n v="0"/>
    <n v="0"/>
    <n v="0"/>
    <n v="0"/>
    <m/>
    <m/>
    <m/>
    <m/>
    <m/>
    <m/>
    <m/>
    <m/>
    <m/>
    <m/>
    <n v="0"/>
    <n v="0"/>
    <n v="1"/>
    <s v="Wareham River West"/>
    <n v="44"/>
  </r>
  <r>
    <s v="50D-208"/>
    <m/>
    <x v="0"/>
    <s v="17 GRAHAM ST"/>
    <n v="101"/>
    <s v="BENNETT LAWRENCE M"/>
    <s v="R30"/>
    <s v="ONE FAMILY"/>
    <s v="50/D/208//"/>
    <n v="0.19755"/>
    <n v="0"/>
    <n v="0"/>
    <n v="1"/>
    <n v="1"/>
    <s v="SEWER"/>
    <n v="1"/>
    <n v="1"/>
    <n v="3900"/>
    <s v="NO_W1"/>
    <n v="0"/>
    <s v="50D-208"/>
    <s v="All Public"/>
    <s v="SEWER"/>
    <s v="SEWER"/>
    <n v="3900"/>
    <m/>
    <m/>
    <n v="0"/>
    <n v="0"/>
    <n v="1"/>
    <n v="620"/>
    <n v="1"/>
    <m/>
    <m/>
    <m/>
    <m/>
    <m/>
    <m/>
    <m/>
    <m/>
    <m/>
    <m/>
    <n v="2"/>
    <n v="0"/>
    <n v="1"/>
    <s v="Wareham River West"/>
    <n v="44"/>
  </r>
  <r>
    <s v="50A-188"/>
    <m/>
    <x v="0"/>
    <s v="9 QUASUET AVE"/>
    <n v="101"/>
    <s v="TORTORA CORNELIA"/>
    <s v="R30"/>
    <s v="ONE FAMILY"/>
    <s v="50/A/188//"/>
    <n v="7.7670000000000003E-2"/>
    <n v="0"/>
    <n v="0"/>
    <n v="1"/>
    <n v="1"/>
    <s v="SEWER"/>
    <n v="1"/>
    <n v="1"/>
    <n v="6900"/>
    <s v="YES"/>
    <n v="0"/>
    <s v="50A-188"/>
    <s v="All Public"/>
    <s v="SEWER"/>
    <s v="SEWER"/>
    <n v="6900"/>
    <m/>
    <m/>
    <n v="0"/>
    <n v="0"/>
    <n v="3"/>
    <n v="804"/>
    <n v="1"/>
    <m/>
    <m/>
    <m/>
    <m/>
    <m/>
    <m/>
    <m/>
    <m/>
    <m/>
    <m/>
    <n v="1"/>
    <n v="0"/>
    <n v="1"/>
    <s v="Wareham River West"/>
    <n v="44"/>
  </r>
  <r>
    <s v="50D-209"/>
    <m/>
    <x v="0"/>
    <s v="15 GRAHAM ST"/>
    <n v="101"/>
    <s v="SALIM SHERYL A"/>
    <s v="R30"/>
    <s v="ONE FAMILY"/>
    <s v="50/D/209//"/>
    <n v="0.12731000000000001"/>
    <n v="0"/>
    <n v="0"/>
    <n v="1"/>
    <n v="1"/>
    <s v="SEWER"/>
    <n v="1"/>
    <n v="1"/>
    <n v="8700"/>
    <s v="YES"/>
    <n v="0"/>
    <s v="50D-209"/>
    <s v="All Public"/>
    <s v="SEWER"/>
    <s v="SEWER"/>
    <n v="8700"/>
    <m/>
    <m/>
    <n v="0"/>
    <n v="0"/>
    <n v="2"/>
    <n v="1036"/>
    <n v="1"/>
    <m/>
    <m/>
    <m/>
    <m/>
    <m/>
    <m/>
    <m/>
    <m/>
    <m/>
    <m/>
    <n v="1"/>
    <n v="0"/>
    <n v="1"/>
    <s v="Wareham River West"/>
    <n v="44"/>
  </r>
  <r>
    <s v="50D-80"/>
    <m/>
    <x v="0"/>
    <s v="41 POND ST"/>
    <n v="101"/>
    <s v="DELLASALA ANTHONY"/>
    <s v="R30"/>
    <s v="ONE FAMILY"/>
    <s v="50/D/80//"/>
    <n v="0.18929000000000001"/>
    <n v="0"/>
    <n v="0"/>
    <n v="1"/>
    <n v="1"/>
    <s v="SEWER"/>
    <n v="1"/>
    <n v="1"/>
    <n v="900"/>
    <s v="NO_W1"/>
    <n v="0"/>
    <s v="50D-80"/>
    <s v="All Public"/>
    <s v="SEWER"/>
    <s v="SEWER"/>
    <n v="900"/>
    <m/>
    <m/>
    <n v="0"/>
    <n v="0"/>
    <n v="3"/>
    <n v="1085"/>
    <n v="1"/>
    <m/>
    <m/>
    <m/>
    <m/>
    <m/>
    <m/>
    <m/>
    <m/>
    <m/>
    <m/>
    <n v="2"/>
    <n v="0"/>
    <n v="1"/>
    <s v="Wareham River West"/>
    <n v="44"/>
  </r>
  <r>
    <s v="50D-268B"/>
    <m/>
    <x v="0"/>
    <s v="6 VERNAL ST"/>
    <n v="101"/>
    <s v="MCDONNELL KEVIN P"/>
    <s v="R30"/>
    <s v="ONE FAMILY"/>
    <s v="50/D/268/B/"/>
    <n v="6.8790000000000004E-2"/>
    <n v="0"/>
    <n v="0"/>
    <n v="1"/>
    <n v="1"/>
    <s v="SEWER"/>
    <n v="1"/>
    <n v="1"/>
    <n v="6300"/>
    <s v="YES"/>
    <n v="0"/>
    <s v="50D-268B"/>
    <s v="All Public"/>
    <s v="SEWER"/>
    <s v="SEWER"/>
    <n v="6300"/>
    <m/>
    <m/>
    <n v="0"/>
    <n v="0"/>
    <n v="2"/>
    <n v="720"/>
    <n v="1"/>
    <m/>
    <m/>
    <m/>
    <m/>
    <m/>
    <m/>
    <m/>
    <m/>
    <m/>
    <m/>
    <n v="1"/>
    <n v="0"/>
    <n v="1"/>
    <s v="Wareham River West"/>
    <n v="44"/>
  </r>
  <r>
    <s v="50A-293"/>
    <m/>
    <x v="0"/>
    <s v="3 PLEASANT ST"/>
    <n v="106"/>
    <s v="O'HARA MARGARET C"/>
    <s v="R30"/>
    <s v="AC LND IMP  MDL-00"/>
    <s v="50/A/293//"/>
    <n v="0.17582"/>
    <n v="0"/>
    <n v="0"/>
    <n v="0"/>
    <n v="0"/>
    <m/>
    <n v="0"/>
    <n v="0"/>
    <n v="0"/>
    <s v="YES"/>
    <n v="0"/>
    <s v="50A-293"/>
    <m/>
    <m/>
    <m/>
    <n v="0"/>
    <m/>
    <m/>
    <n v="0"/>
    <n v="0"/>
    <n v="0"/>
    <n v="0"/>
    <n v="0"/>
    <m/>
    <m/>
    <m/>
    <m/>
    <m/>
    <m/>
    <m/>
    <m/>
    <m/>
    <m/>
    <n v="2"/>
    <n v="0"/>
    <n v="1"/>
    <s v="Wareham River West"/>
    <n v="44"/>
  </r>
  <r>
    <s v="35-48"/>
    <m/>
    <x v="0"/>
    <s v="2 EAST EDGEWATER DR"/>
    <n v="130"/>
    <s v="PARKER ELSIE C LIFE ESTATE"/>
    <s v="R30"/>
    <s v="RES ACLNDV  MDL-00"/>
    <s v="35//48//"/>
    <n v="0.23855999999999999"/>
    <n v="0"/>
    <n v="0"/>
    <n v="0"/>
    <n v="0"/>
    <m/>
    <n v="0"/>
    <n v="0"/>
    <n v="0"/>
    <s v="YES"/>
    <n v="0"/>
    <s v="35-48"/>
    <m/>
    <m/>
    <m/>
    <n v="0"/>
    <m/>
    <m/>
    <n v="0"/>
    <n v="0"/>
    <n v="0"/>
    <n v="0"/>
    <n v="0"/>
    <m/>
    <m/>
    <m/>
    <m/>
    <m/>
    <m/>
    <m/>
    <m/>
    <m/>
    <m/>
    <n v="1"/>
    <n v="0"/>
    <n v="1"/>
    <s v="Crab Cove"/>
    <n v="46"/>
  </r>
  <r>
    <s v="50D-42"/>
    <m/>
    <x v="0"/>
    <s v="46 BEACH ST"/>
    <n v="101"/>
    <s v="PAPINEAU CHARLES J"/>
    <s v="R30"/>
    <s v="ONE FAMILY"/>
    <s v="50/D/42//"/>
    <n v="0.10004"/>
    <n v="0"/>
    <n v="0"/>
    <n v="1"/>
    <n v="1"/>
    <s v="SEWER"/>
    <n v="1"/>
    <n v="0"/>
    <n v="0"/>
    <s v="YES"/>
    <n v="0"/>
    <s v="50D-42"/>
    <s v="All Public"/>
    <s v="SEWER"/>
    <s v="SEWER"/>
    <n v="0"/>
    <m/>
    <m/>
    <n v="0"/>
    <n v="0"/>
    <n v="3"/>
    <n v="980"/>
    <n v="1"/>
    <m/>
    <m/>
    <m/>
    <m/>
    <m/>
    <m/>
    <m/>
    <m/>
    <m/>
    <m/>
    <n v="1"/>
    <n v="0"/>
    <n v="1"/>
    <s v="Wareham River West"/>
    <n v="44"/>
  </r>
  <r>
    <s v="50D-264"/>
    <m/>
    <x v="0"/>
    <s v="11 VERNAL ST"/>
    <n v="101"/>
    <s v="ROSE RUSSELL"/>
    <s v="R30"/>
    <s v="ONE FAMILY"/>
    <s v="50/D/264//"/>
    <n v="9.962E-2"/>
    <n v="0"/>
    <n v="0"/>
    <n v="1"/>
    <n v="1"/>
    <s v="SEWER"/>
    <n v="1"/>
    <n v="1"/>
    <n v="1000"/>
    <s v="YES"/>
    <n v="0"/>
    <s v="50D-264"/>
    <s v="Public Water,Public Sewer"/>
    <s v="SEWER"/>
    <s v="SEWER"/>
    <n v="1000"/>
    <m/>
    <m/>
    <n v="0"/>
    <n v="0"/>
    <n v="2"/>
    <n v="800"/>
    <n v="1"/>
    <m/>
    <m/>
    <m/>
    <m/>
    <m/>
    <m/>
    <m/>
    <m/>
    <m/>
    <m/>
    <n v="1"/>
    <n v="0"/>
    <n v="1"/>
    <s v="Wareham River West"/>
    <n v="44"/>
  </r>
  <r>
    <s v="35-52"/>
    <m/>
    <x v="0"/>
    <s v="6 EAST EDGEWATER DR"/>
    <n v="101"/>
    <s v="HALE BRYAN J"/>
    <s v="R30"/>
    <s v="ONE FAMILY"/>
    <s v="35//52//"/>
    <n v="0.19889999999999999"/>
    <n v="1"/>
    <n v="1"/>
    <n v="1"/>
    <n v="1"/>
    <s v="SEPTIC"/>
    <n v="0"/>
    <n v="1"/>
    <n v="5800"/>
    <s v="YES"/>
    <n v="5800"/>
    <s v="35-52"/>
    <s v="Public Water,Gas,Septic"/>
    <s v="SEPTIC"/>
    <s v="SEPTIC"/>
    <n v="5800"/>
    <m/>
    <m/>
    <n v="1"/>
    <n v="1"/>
    <n v="3"/>
    <n v="960"/>
    <n v="1"/>
    <m/>
    <m/>
    <m/>
    <m/>
    <m/>
    <m/>
    <m/>
    <m/>
    <m/>
    <m/>
    <n v="1"/>
    <n v="9.68"/>
    <n v="1"/>
    <s v="Crab Cove"/>
    <n v="46"/>
  </r>
  <r>
    <s v="LAND_NOPARC"/>
    <m/>
    <x v="0"/>
    <m/>
    <n v="0"/>
    <m/>
    <m/>
    <m/>
    <m/>
    <n v="1.5499999999999999E-3"/>
    <n v="0"/>
    <n v="0"/>
    <n v="0"/>
    <n v="0"/>
    <m/>
    <n v="0"/>
    <n v="0"/>
    <n v="0"/>
    <s v="NO"/>
    <n v="0"/>
    <m/>
    <m/>
    <m/>
    <m/>
    <n v="0"/>
    <m/>
    <m/>
    <n v="0"/>
    <n v="0"/>
    <n v="0"/>
    <n v="0"/>
    <n v="0"/>
    <m/>
    <m/>
    <m/>
    <m/>
    <m/>
    <m/>
    <m/>
    <m/>
    <m/>
    <m/>
    <n v="0"/>
    <n v="0"/>
    <n v="1"/>
    <s v="Wareham River West"/>
    <n v="44"/>
  </r>
  <r>
    <s v="50D-153"/>
    <m/>
    <x v="0"/>
    <s v="82 SHORE AVE"/>
    <n v="101"/>
    <s v="BANCAROTTA VIRGILIO &amp; ROSARIA TR"/>
    <s v="R30"/>
    <s v="ONE FAMILY"/>
    <s v="50/D/153//"/>
    <n v="0.18073"/>
    <n v="0"/>
    <n v="0"/>
    <n v="1"/>
    <n v="1"/>
    <s v="SEWER"/>
    <n v="1"/>
    <n v="1"/>
    <n v="7900"/>
    <s v="YES"/>
    <n v="0"/>
    <s v="50D-153"/>
    <s v="All Public"/>
    <s v="SEWER"/>
    <s v="SEWER"/>
    <n v="7900"/>
    <m/>
    <m/>
    <n v="0"/>
    <n v="0"/>
    <n v="4"/>
    <n v="1074"/>
    <n v="2"/>
    <m/>
    <m/>
    <m/>
    <m/>
    <m/>
    <m/>
    <m/>
    <m/>
    <m/>
    <m/>
    <n v="2"/>
    <n v="0"/>
    <n v="1"/>
    <s v="Wareham River West"/>
    <n v="44"/>
  </r>
  <r>
    <s v="35-51"/>
    <m/>
    <x v="0"/>
    <s v="4 EAST EDGEWATER DR"/>
    <n v="101"/>
    <s v="OWIRKA GUY J"/>
    <s v="R30"/>
    <s v="ONE FAMILY"/>
    <s v="35//51//"/>
    <n v="0.25722"/>
    <n v="1"/>
    <n v="1"/>
    <n v="1"/>
    <n v="1"/>
    <s v="SEPTIC"/>
    <n v="0"/>
    <n v="1"/>
    <n v="21200"/>
    <s v="YES"/>
    <n v="21200"/>
    <s v="35-51"/>
    <s v="Public Water,Gas,Septic"/>
    <s v="SEPTIC"/>
    <s v="SEPTIC"/>
    <n v="21200"/>
    <m/>
    <m/>
    <n v="1"/>
    <n v="1"/>
    <n v="3"/>
    <n v="1175"/>
    <n v="1"/>
    <m/>
    <m/>
    <m/>
    <m/>
    <m/>
    <m/>
    <m/>
    <m/>
    <m/>
    <m/>
    <n v="1"/>
    <n v="9.68"/>
    <n v="1"/>
    <s v="Crab Cove"/>
    <n v="46"/>
  </r>
  <r>
    <s v="LAND_NOPARC"/>
    <m/>
    <x v="0"/>
    <m/>
    <n v="0"/>
    <m/>
    <m/>
    <m/>
    <m/>
    <n v="7.7999999999999999E-4"/>
    <n v="0"/>
    <n v="0"/>
    <n v="0"/>
    <n v="0"/>
    <m/>
    <n v="0"/>
    <n v="0"/>
    <n v="0"/>
    <s v="NO"/>
    <n v="0"/>
    <m/>
    <m/>
    <m/>
    <m/>
    <n v="0"/>
    <m/>
    <m/>
    <n v="0"/>
    <n v="0"/>
    <n v="0"/>
    <n v="0"/>
    <n v="0"/>
    <m/>
    <m/>
    <m/>
    <m/>
    <m/>
    <m/>
    <m/>
    <m/>
    <m/>
    <m/>
    <n v="0"/>
    <n v="0"/>
    <n v="1"/>
    <s v="Wareham River West"/>
    <n v="44"/>
  </r>
  <r>
    <s v="50D-222"/>
    <m/>
    <x v="0"/>
    <s v="12 GRAHAM ST"/>
    <n v="101"/>
    <s v="GRANATA ALESSANDRANNA"/>
    <s v="R30"/>
    <s v="ONE FAMILY"/>
    <s v="50/D/222//"/>
    <n v="8.6400000000000005E-2"/>
    <n v="0"/>
    <n v="0"/>
    <n v="1"/>
    <n v="1"/>
    <s v="SEWER"/>
    <n v="1"/>
    <n v="1"/>
    <n v="3400"/>
    <s v="YES"/>
    <n v="0"/>
    <s v="50D-222"/>
    <s v="Public Water,Public Sewer"/>
    <s v="SEWER"/>
    <s v="SEWER"/>
    <n v="3400"/>
    <m/>
    <m/>
    <n v="0"/>
    <n v="0"/>
    <n v="2"/>
    <n v="1000"/>
    <n v="1"/>
    <m/>
    <m/>
    <m/>
    <m/>
    <m/>
    <m/>
    <m/>
    <m/>
    <m/>
    <m/>
    <n v="1"/>
    <n v="0"/>
    <n v="1"/>
    <s v="Wareham River West"/>
    <n v="44"/>
  </r>
  <r>
    <s v="35-42"/>
    <m/>
    <x v="0"/>
    <s v="11 EAST EDGEWATER DR"/>
    <n v="101"/>
    <s v="REED DAVID A"/>
    <s v="R30"/>
    <s v="ONE FAMILY"/>
    <s v="35//42//"/>
    <n v="0.28782999999999997"/>
    <n v="1"/>
    <n v="1"/>
    <n v="1"/>
    <n v="1"/>
    <s v="SEPTIC"/>
    <n v="0"/>
    <n v="1"/>
    <n v="10200"/>
    <s v="YES"/>
    <n v="10200"/>
    <s v="35-42"/>
    <s v="Public Water,Septic"/>
    <s v="SEPTIC"/>
    <s v="SEPTIC"/>
    <n v="10200"/>
    <m/>
    <m/>
    <n v="1"/>
    <n v="1"/>
    <n v="4"/>
    <n v="1915"/>
    <n v="1.9"/>
    <m/>
    <m/>
    <m/>
    <m/>
    <m/>
    <m/>
    <m/>
    <m/>
    <m/>
    <m/>
    <n v="2"/>
    <n v="9.68"/>
    <n v="1"/>
    <s v="Crab Cove"/>
    <n v="46"/>
  </r>
  <r>
    <s v="50A-187"/>
    <m/>
    <x v="0"/>
    <s v="7 QUASUET AVE"/>
    <n v="101"/>
    <s v="MATARA JOSEPH J"/>
    <s v="R30"/>
    <s v="ONE FAMILY"/>
    <s v="50/A/187//"/>
    <n v="8.029E-2"/>
    <n v="0"/>
    <n v="0"/>
    <n v="1"/>
    <n v="1"/>
    <s v="SEWER"/>
    <n v="1"/>
    <n v="1"/>
    <n v="2300"/>
    <s v="YES"/>
    <n v="0"/>
    <s v="50A-187"/>
    <s v="All Public"/>
    <s v="SEWER"/>
    <s v="SEWER"/>
    <n v="2300"/>
    <m/>
    <m/>
    <n v="0"/>
    <n v="0"/>
    <n v="2"/>
    <n v="704"/>
    <n v="1"/>
    <m/>
    <m/>
    <m/>
    <m/>
    <m/>
    <m/>
    <m/>
    <m/>
    <m/>
    <m/>
    <n v="1"/>
    <n v="0"/>
    <n v="1"/>
    <s v="Wareham River West"/>
    <n v="44"/>
  </r>
  <r>
    <s v="35-15"/>
    <m/>
    <x v="0"/>
    <s v="67 EDGEWATER DR"/>
    <n v="101"/>
    <s v="CLARK JOSEPH A"/>
    <s v="R30"/>
    <s v="ONE FAMILY"/>
    <s v="35//15//"/>
    <n v="0.21067"/>
    <n v="1"/>
    <n v="1"/>
    <n v="1"/>
    <n v="1"/>
    <s v="SEPTIC"/>
    <n v="0"/>
    <n v="1"/>
    <n v="2400"/>
    <s v="YES"/>
    <n v="2400"/>
    <s v="35-15"/>
    <s v="Public Water,Gas,Septic"/>
    <s v="SEPTIC"/>
    <s v="SEPTIC"/>
    <n v="2400"/>
    <m/>
    <m/>
    <n v="1"/>
    <n v="1"/>
    <n v="3"/>
    <n v="960"/>
    <n v="1"/>
    <m/>
    <m/>
    <m/>
    <m/>
    <m/>
    <m/>
    <m/>
    <m/>
    <m/>
    <m/>
    <n v="1"/>
    <n v="9.68"/>
    <n v="1"/>
    <s v="Crab Cove"/>
    <n v="46"/>
  </r>
  <r>
    <s v="50D-178"/>
    <m/>
    <x v="0"/>
    <s v="14 WINDY ST"/>
    <n v="104"/>
    <s v="MAIDA LEWIS D"/>
    <s v="R30"/>
    <s v="TWO FAMILY"/>
    <s v="50/D/178//"/>
    <n v="0.11243"/>
    <n v="0"/>
    <n v="0"/>
    <n v="1"/>
    <n v="1"/>
    <s v="SEWER"/>
    <n v="1"/>
    <n v="1"/>
    <n v="9600"/>
    <s v="YES"/>
    <n v="0"/>
    <s v="50D-178"/>
    <s v="All Public"/>
    <s v="SEWER"/>
    <s v="SEWER"/>
    <n v="9600"/>
    <m/>
    <m/>
    <n v="0"/>
    <n v="0"/>
    <n v="4"/>
    <n v="1557"/>
    <n v="1.5"/>
    <m/>
    <m/>
    <m/>
    <m/>
    <m/>
    <m/>
    <m/>
    <m/>
    <m/>
    <m/>
    <n v="0"/>
    <n v="0"/>
    <n v="1"/>
    <s v="Wareham River West"/>
    <n v="44"/>
  </r>
  <r>
    <s v="50D-95"/>
    <m/>
    <x v="0"/>
    <s v="30 POND ST"/>
    <n v="132"/>
    <s v="GALLAGHER LEONA S"/>
    <s v="R30"/>
    <s v="RES ACLNUD  MDL-00"/>
    <s v="50/D/95//"/>
    <n v="0.62799000000000005"/>
    <n v="0"/>
    <n v="0"/>
    <n v="0"/>
    <n v="0"/>
    <m/>
    <n v="0"/>
    <n v="0"/>
    <n v="0"/>
    <s v="NO_W1"/>
    <n v="0"/>
    <s v="50D-95"/>
    <m/>
    <m/>
    <m/>
    <n v="0"/>
    <m/>
    <m/>
    <n v="0"/>
    <n v="0"/>
    <n v="0"/>
    <n v="0"/>
    <n v="0"/>
    <m/>
    <m/>
    <m/>
    <m/>
    <m/>
    <m/>
    <m/>
    <m/>
    <m/>
    <m/>
    <n v="7"/>
    <n v="0"/>
    <n v="1"/>
    <s v="Wareham River West"/>
    <n v="44"/>
  </r>
  <r>
    <s v="LAND_NOPARC"/>
    <m/>
    <x v="0"/>
    <m/>
    <n v="0"/>
    <m/>
    <m/>
    <m/>
    <m/>
    <n v="7.7700000000000005E-2"/>
    <n v="0"/>
    <n v="0"/>
    <n v="0"/>
    <n v="0"/>
    <m/>
    <n v="0"/>
    <n v="0"/>
    <n v="0"/>
    <s v="NO"/>
    <n v="0"/>
    <m/>
    <m/>
    <m/>
    <m/>
    <n v="0"/>
    <m/>
    <m/>
    <n v="0"/>
    <n v="0"/>
    <n v="0"/>
    <n v="0"/>
    <n v="0"/>
    <m/>
    <m/>
    <m/>
    <m/>
    <m/>
    <m/>
    <m/>
    <m/>
    <m/>
    <m/>
    <n v="0"/>
    <n v="0"/>
    <n v="1"/>
    <s v="Wareham River West"/>
    <n v="44"/>
  </r>
  <r>
    <s v="50A-193"/>
    <m/>
    <x v="0"/>
    <s v="16 SWIFT AVE"/>
    <n v="101"/>
    <s v="MURPHY PATRICK M"/>
    <s v="R30"/>
    <s v="ONE FAMILY"/>
    <s v="50/A/193//"/>
    <n v="0.14247000000000001"/>
    <n v="0"/>
    <n v="0"/>
    <n v="1"/>
    <n v="1"/>
    <s v="SEWER"/>
    <n v="1"/>
    <n v="1"/>
    <n v="5600"/>
    <s v="YES"/>
    <n v="0"/>
    <s v="50A-193"/>
    <s v="All Public"/>
    <s v="SEWER"/>
    <s v="SEWER"/>
    <n v="5600"/>
    <m/>
    <m/>
    <n v="0"/>
    <n v="0"/>
    <n v="3"/>
    <n v="1238"/>
    <n v="1"/>
    <m/>
    <m/>
    <m/>
    <m/>
    <m/>
    <m/>
    <m/>
    <m/>
    <m/>
    <m/>
    <n v="2"/>
    <n v="0"/>
    <n v="1"/>
    <s v="Wareham River West"/>
    <n v="44"/>
  </r>
  <r>
    <s v="50D-1034"/>
    <m/>
    <x v="0"/>
    <s v="53 BEACH ST"/>
    <n v="101"/>
    <s v="STROSCIO CARMEN"/>
    <s v="R30"/>
    <s v="ONE FAMILY"/>
    <s v="50/D/1034//"/>
    <n v="0.26325999999999999"/>
    <n v="0"/>
    <n v="0"/>
    <n v="1"/>
    <n v="1"/>
    <s v="SEWER"/>
    <n v="1"/>
    <n v="1"/>
    <n v="900"/>
    <s v="YES"/>
    <n v="0"/>
    <s v="50D-1034"/>
    <s v="All Public"/>
    <s v="SEWER"/>
    <s v="SEWER"/>
    <n v="900"/>
    <m/>
    <m/>
    <n v="0"/>
    <n v="0"/>
    <n v="2"/>
    <n v="528"/>
    <n v="1"/>
    <m/>
    <m/>
    <m/>
    <m/>
    <m/>
    <m/>
    <m/>
    <m/>
    <m/>
    <m/>
    <n v="4"/>
    <n v="0"/>
    <n v="1"/>
    <s v="Wareham River West"/>
    <n v="44"/>
  </r>
  <r>
    <s v="50A-185"/>
    <m/>
    <x v="0"/>
    <s v="3 QUASUET AVE"/>
    <n v="101"/>
    <s v="FLYNN JOHN J"/>
    <s v="R30"/>
    <s v="ONE FAMILY"/>
    <s v="50/A/185//"/>
    <n v="0.15225"/>
    <n v="0"/>
    <n v="0"/>
    <n v="1"/>
    <n v="1"/>
    <s v="SEWER"/>
    <n v="1"/>
    <n v="1"/>
    <n v="1000"/>
    <s v="YES"/>
    <n v="0"/>
    <s v="50A-185"/>
    <s v="All Public"/>
    <s v="SEWER"/>
    <s v="SEWER"/>
    <n v="1000"/>
    <m/>
    <m/>
    <n v="0"/>
    <n v="0"/>
    <n v="3"/>
    <n v="876"/>
    <n v="1"/>
    <m/>
    <m/>
    <m/>
    <m/>
    <m/>
    <m/>
    <m/>
    <m/>
    <m/>
    <m/>
    <n v="2"/>
    <n v="0"/>
    <n v="1"/>
    <s v="Wareham River West"/>
    <n v="44"/>
  </r>
  <r>
    <s v="50A-255"/>
    <m/>
    <x v="0"/>
    <s v="23 SWIFT AVE"/>
    <n v="101"/>
    <s v="ROSE MAXWELL"/>
    <s v="R30"/>
    <s v="ONE FAMILY"/>
    <s v="50/A/255//"/>
    <n v="7.5380000000000003E-2"/>
    <n v="0"/>
    <n v="0"/>
    <n v="1"/>
    <n v="1"/>
    <s v="SEWER"/>
    <n v="1"/>
    <n v="1"/>
    <n v="400"/>
    <s v="YES"/>
    <n v="0"/>
    <s v="50A-255"/>
    <s v="All Public"/>
    <s v="SEWER"/>
    <s v="SEWER"/>
    <n v="400"/>
    <m/>
    <m/>
    <n v="0"/>
    <n v="0"/>
    <n v="2"/>
    <n v="538"/>
    <n v="1"/>
    <m/>
    <m/>
    <m/>
    <m/>
    <m/>
    <m/>
    <m/>
    <m/>
    <m/>
    <m/>
    <n v="1"/>
    <n v="0"/>
    <n v="1"/>
    <s v="Wareham River West"/>
    <n v="44"/>
  </r>
  <r>
    <s v="UNK1310"/>
    <s v="FEE"/>
    <x v="0"/>
    <s v="BEACH ST"/>
    <n v="0"/>
    <m/>
    <m/>
    <m/>
    <m/>
    <n v="0.14835999999999999"/>
    <n v="0"/>
    <n v="0"/>
    <n v="0"/>
    <n v="0"/>
    <m/>
    <n v="0"/>
    <n v="0"/>
    <n v="0"/>
    <s v="NO_W2"/>
    <n v="0"/>
    <m/>
    <m/>
    <m/>
    <m/>
    <n v="0"/>
    <m/>
    <m/>
    <n v="0"/>
    <n v="0"/>
    <n v="0"/>
    <n v="0"/>
    <n v="0"/>
    <s v="Not in new Assr DB, Makepe?, old info"/>
    <m/>
    <m/>
    <m/>
    <m/>
    <m/>
    <m/>
    <m/>
    <m/>
    <m/>
    <n v="1"/>
    <n v="0"/>
    <n v="1"/>
    <s v="Wareham River West"/>
    <n v="44"/>
  </r>
  <r>
    <s v="37-GB"/>
    <m/>
    <x v="0"/>
    <s v="117 GREAT NECK RD"/>
    <n v="905"/>
    <s v="WILDLANDS TRUST OF"/>
    <s v="R60"/>
    <s v="CHAR ORG  MDL-00"/>
    <s v="37//GB//"/>
    <n v="12.12566"/>
    <n v="0"/>
    <n v="0"/>
    <n v="0"/>
    <n v="0"/>
    <m/>
    <n v="0"/>
    <n v="0"/>
    <n v="0"/>
    <s v="YES"/>
    <n v="0"/>
    <s v="37-GB"/>
    <m/>
    <m/>
    <m/>
    <n v="0"/>
    <s v="fee simple"/>
    <s v="YES"/>
    <n v="0"/>
    <n v="0"/>
    <n v="0"/>
    <n v="0"/>
    <n v="0"/>
    <m/>
    <m/>
    <m/>
    <m/>
    <m/>
    <m/>
    <m/>
    <m/>
    <m/>
    <m/>
    <n v="3"/>
    <n v="0"/>
    <n v="1"/>
    <s v="Crab Cove"/>
    <n v="46"/>
  </r>
  <r>
    <s v="50D-263"/>
    <m/>
    <x v="0"/>
    <s v="13 VERNAL ST"/>
    <n v="101"/>
    <s v="BUTTARO FRANK &amp; ANNA LIFE EST"/>
    <s v="R30"/>
    <s v="ONE FAMILY"/>
    <s v="50/D/263//"/>
    <n v="8.9590000000000003E-2"/>
    <n v="0"/>
    <n v="0"/>
    <n v="1"/>
    <n v="1"/>
    <s v="SEWER"/>
    <n v="1"/>
    <n v="1"/>
    <n v="8900"/>
    <s v="YES"/>
    <n v="0"/>
    <s v="50D-263"/>
    <s v="Public Water,Public Sewer,Gas"/>
    <s v="SEWER"/>
    <s v="SEWER"/>
    <n v="8900"/>
    <m/>
    <m/>
    <n v="0"/>
    <n v="0"/>
    <n v="3"/>
    <n v="1026"/>
    <n v="1"/>
    <m/>
    <m/>
    <m/>
    <m/>
    <m/>
    <m/>
    <m/>
    <m/>
    <m/>
    <m/>
    <n v="1"/>
    <n v="0"/>
    <n v="1"/>
    <s v="Wareham River West"/>
    <n v="44"/>
  </r>
  <r>
    <s v="19-J1"/>
    <m/>
    <x v="0"/>
    <s v="130 GREAT NECK RD"/>
    <n v="101"/>
    <s v="CHAMBERS CATHERINE M"/>
    <s v="R60"/>
    <s v="ONE FAMILY"/>
    <s v="19//J1//"/>
    <n v="4.3839999999999997E-2"/>
    <n v="0"/>
    <n v="0"/>
    <n v="0"/>
    <n v="0"/>
    <m/>
    <n v="0"/>
    <n v="1"/>
    <n v="19700"/>
    <s v="YES"/>
    <n v="0"/>
    <s v="19-J1"/>
    <s v=",Septic"/>
    <s v="SEWER"/>
    <m/>
    <n v="19700"/>
    <m/>
    <m/>
    <n v="0"/>
    <n v="0"/>
    <n v="4"/>
    <n v="3641"/>
    <n v="1.5"/>
    <m/>
    <m/>
    <m/>
    <m/>
    <m/>
    <m/>
    <m/>
    <m/>
    <m/>
    <m/>
    <n v="1"/>
    <n v="0"/>
    <n v="1"/>
    <s v="Crab Cove"/>
    <n v="46"/>
  </r>
  <r>
    <s v="50D-269"/>
    <m/>
    <x v="0"/>
    <s v="8 VERNAL ST"/>
    <n v="101"/>
    <s v="LAFLAMME M KATHLEEN"/>
    <s v="R30"/>
    <s v="ONE FAMILY"/>
    <s v="50/D/269//"/>
    <n v="9.2079999999999995E-2"/>
    <n v="0"/>
    <n v="0"/>
    <n v="1"/>
    <n v="1"/>
    <s v="SEWER"/>
    <n v="1"/>
    <n v="1"/>
    <n v="5000"/>
    <s v="YES"/>
    <n v="0"/>
    <s v="50D-269"/>
    <s v="All Public"/>
    <s v="SEWER"/>
    <s v="SEWER"/>
    <n v="5000"/>
    <m/>
    <m/>
    <n v="0"/>
    <n v="0"/>
    <n v="3"/>
    <n v="900"/>
    <n v="1"/>
    <m/>
    <m/>
    <m/>
    <m/>
    <m/>
    <m/>
    <m/>
    <m/>
    <m/>
    <m/>
    <n v="1"/>
    <n v="0"/>
    <n v="1"/>
    <s v="Wareham River West"/>
    <n v="44"/>
  </r>
  <r>
    <s v="50A-195A"/>
    <m/>
    <x v="0"/>
    <s v="14 SWIFT AVE"/>
    <n v="101"/>
    <s v="ONANIAN SCOTT"/>
    <s v="R30"/>
    <s v="ONE FAMILY"/>
    <s v="50/A/195/A/"/>
    <n v="6.3460000000000003E-2"/>
    <n v="0"/>
    <n v="0"/>
    <n v="1"/>
    <n v="1"/>
    <s v="SEWER"/>
    <n v="1"/>
    <n v="1"/>
    <n v="2100"/>
    <s v="YES"/>
    <n v="0"/>
    <s v="50A-195A"/>
    <s v="All Public"/>
    <s v="SEWER"/>
    <s v="SEWER"/>
    <n v="2100"/>
    <m/>
    <m/>
    <n v="0"/>
    <n v="0"/>
    <n v="2"/>
    <n v="628"/>
    <n v="1"/>
    <m/>
    <m/>
    <m/>
    <m/>
    <m/>
    <m/>
    <m/>
    <m/>
    <m/>
    <m/>
    <n v="1"/>
    <n v="0"/>
    <n v="1"/>
    <s v="Wareham River West"/>
    <n v="44"/>
  </r>
  <r>
    <s v="50D-223"/>
    <m/>
    <x v="0"/>
    <s v="14 GRAHAM ST"/>
    <n v="101"/>
    <s v="POIRIER RENE F TRUSTEE"/>
    <s v="R30"/>
    <s v="ONE FAMILY"/>
    <s v="50/D/223//"/>
    <n v="9.5810000000000006E-2"/>
    <n v="0"/>
    <n v="0"/>
    <n v="1"/>
    <n v="1"/>
    <s v="SEWER"/>
    <n v="1"/>
    <n v="1"/>
    <n v="200"/>
    <s v="YES"/>
    <n v="0"/>
    <s v="50D-223"/>
    <s v="All Public"/>
    <s v="SEWER"/>
    <s v="SEWER"/>
    <n v="200"/>
    <m/>
    <m/>
    <n v="0"/>
    <n v="0"/>
    <n v="2"/>
    <n v="472"/>
    <n v="1"/>
    <m/>
    <m/>
    <m/>
    <m/>
    <m/>
    <m/>
    <m/>
    <m/>
    <m/>
    <m/>
    <n v="1"/>
    <n v="0"/>
    <n v="1"/>
    <s v="Wareham River West"/>
    <n v="44"/>
  </r>
  <r>
    <s v="35-12"/>
    <m/>
    <x v="0"/>
    <s v="73 EDGEWATER DR"/>
    <n v="132"/>
    <s v="BOURNE DOROTHY L LIFE ESTATE"/>
    <s v="R30"/>
    <s v="RES ACLNUD  MDL-00"/>
    <s v="35//12//"/>
    <n v="0.33318999999999999"/>
    <n v="0"/>
    <n v="0"/>
    <n v="0"/>
    <n v="0"/>
    <m/>
    <n v="0"/>
    <n v="0"/>
    <n v="0"/>
    <s v="YES"/>
    <n v="0"/>
    <s v="35-12"/>
    <m/>
    <m/>
    <m/>
    <n v="0"/>
    <m/>
    <m/>
    <n v="0"/>
    <n v="0"/>
    <n v="0"/>
    <n v="0"/>
    <n v="0"/>
    <m/>
    <m/>
    <m/>
    <m/>
    <m/>
    <m/>
    <m/>
    <m/>
    <m/>
    <m/>
    <n v="1"/>
    <n v="0"/>
    <n v="1"/>
    <s v="Crab Cove"/>
    <n v="46"/>
  </r>
  <r>
    <s v="50A-257"/>
    <m/>
    <x v="0"/>
    <s v="21 SWIFT AVE"/>
    <n v="101"/>
    <s v="ARSENAULT NORINE P"/>
    <s v="R30"/>
    <s v="ONE FAMILY"/>
    <s v="50/A/257//"/>
    <n v="7.2849999999999998E-2"/>
    <n v="0"/>
    <n v="0"/>
    <n v="1"/>
    <n v="1"/>
    <s v="SEWER"/>
    <n v="1"/>
    <n v="1"/>
    <n v="5100"/>
    <s v="YES"/>
    <n v="0"/>
    <s v="50A-257"/>
    <s v="All Public"/>
    <s v="SEWER"/>
    <s v="SEWER"/>
    <n v="5100"/>
    <m/>
    <m/>
    <n v="0"/>
    <n v="0"/>
    <n v="1"/>
    <n v="793"/>
    <n v="1"/>
    <m/>
    <m/>
    <m/>
    <m/>
    <m/>
    <m/>
    <m/>
    <m/>
    <m/>
    <m/>
    <n v="0"/>
    <n v="0"/>
    <n v="1"/>
    <s v="Wareham River West"/>
    <n v="44"/>
  </r>
  <r>
    <s v="50D-152A"/>
    <m/>
    <x v="0"/>
    <s v="6 BELMONT ST"/>
    <n v="101"/>
    <s v="PHILLIPS SCOTT &amp; DOREEN"/>
    <s v="R30"/>
    <s v="ONE FAMILY"/>
    <s v="50/D/152/A/"/>
    <n v="9.9080000000000001E-2"/>
    <n v="0"/>
    <n v="0"/>
    <n v="1"/>
    <n v="1"/>
    <s v="SEWER"/>
    <n v="1"/>
    <n v="1"/>
    <n v="1800"/>
    <s v="YES"/>
    <n v="0"/>
    <s v="50D-152A"/>
    <s v="All Public"/>
    <s v="SEWER"/>
    <s v="SEWER"/>
    <n v="1800"/>
    <m/>
    <m/>
    <n v="0"/>
    <n v="0"/>
    <n v="3"/>
    <n v="760"/>
    <n v="1"/>
    <m/>
    <m/>
    <m/>
    <m/>
    <m/>
    <m/>
    <m/>
    <m/>
    <m/>
    <m/>
    <n v="0"/>
    <n v="0"/>
    <n v="1"/>
    <s v="Wareham River West"/>
    <n v="44"/>
  </r>
  <r>
    <s v="35-14"/>
    <m/>
    <x v="0"/>
    <s v="69 EDGEWATER DR"/>
    <n v="101"/>
    <s v="COLANDREA JOAN C"/>
    <s v="R30"/>
    <s v="ONE FAMILY"/>
    <s v="35//14//"/>
    <n v="0.24334"/>
    <n v="1"/>
    <n v="1"/>
    <n v="1"/>
    <n v="1"/>
    <s v="SEPTIC"/>
    <n v="0"/>
    <n v="1"/>
    <n v="8000"/>
    <s v="YES"/>
    <n v="8000"/>
    <s v="35-14"/>
    <s v="Public Water,Septic"/>
    <s v="SEPTIC"/>
    <s v="SEPTIC"/>
    <n v="8000"/>
    <m/>
    <m/>
    <n v="1"/>
    <n v="1"/>
    <n v="3"/>
    <n v="1318"/>
    <n v="1"/>
    <m/>
    <m/>
    <m/>
    <m/>
    <m/>
    <m/>
    <m/>
    <m/>
    <m/>
    <m/>
    <n v="1"/>
    <n v="9.68"/>
    <n v="1"/>
    <s v="Crab Cove"/>
    <n v="46"/>
  </r>
  <r>
    <s v="57-S8"/>
    <m/>
    <x v="0"/>
    <s v="82 CROMESETT RD"/>
    <n v="101"/>
    <s v="GALHARDO DAPHNE"/>
    <s v="MR30"/>
    <s v="ONE FAMILY"/>
    <s v="57//S8//"/>
    <n v="1.3197300000000001"/>
    <n v="1"/>
    <n v="1"/>
    <n v="1"/>
    <n v="1"/>
    <s v="SEPTIC"/>
    <n v="0"/>
    <n v="2"/>
    <n v="17200"/>
    <s v="YES"/>
    <n v="17200"/>
    <s v="57-S8"/>
    <s v="Public Water,Public Sewer,Gas"/>
    <s v="SEWER"/>
    <s v="SEPTIC"/>
    <n v="8600"/>
    <m/>
    <m/>
    <n v="1"/>
    <n v="1"/>
    <n v="3"/>
    <n v="1130"/>
    <n v="1"/>
    <m/>
    <m/>
    <m/>
    <m/>
    <m/>
    <m/>
    <m/>
    <m/>
    <m/>
    <m/>
    <n v="1"/>
    <n v="9.68"/>
    <n v="1"/>
    <s v="Wareham River West"/>
    <n v="44"/>
  </r>
  <r>
    <s v="50D-40"/>
    <m/>
    <x v="0"/>
    <s v="48 BEACH ST"/>
    <n v="101"/>
    <s v="SAUNDERS LINDA H"/>
    <s v="R30"/>
    <s v="ONE FAMILY"/>
    <s v="50/D/40//"/>
    <n v="0.19206999999999999"/>
    <n v="0"/>
    <n v="0"/>
    <n v="1"/>
    <n v="1"/>
    <s v="SEWER"/>
    <n v="1"/>
    <n v="0"/>
    <n v="0"/>
    <s v="YES"/>
    <n v="0"/>
    <s v="50D-40"/>
    <s v="All Public"/>
    <s v="SEWER"/>
    <s v="SEWER"/>
    <n v="0"/>
    <m/>
    <m/>
    <n v="0"/>
    <n v="0"/>
    <n v="2"/>
    <n v="784"/>
    <n v="1"/>
    <m/>
    <m/>
    <m/>
    <m/>
    <m/>
    <m/>
    <m/>
    <m/>
    <m/>
    <m/>
    <n v="2"/>
    <n v="0"/>
    <n v="1"/>
    <s v="Wareham River West"/>
    <n v="44"/>
  </r>
  <r>
    <s v="50D-H"/>
    <m/>
    <x v="0"/>
    <s v="55 BEACH ST"/>
    <n v="101"/>
    <s v="WEEKS WILLIAM J"/>
    <s v="R30"/>
    <s v="ONE FAMILY"/>
    <s v="50/D//H/"/>
    <n v="0.19514999999999999"/>
    <n v="0"/>
    <n v="0"/>
    <n v="1"/>
    <n v="1"/>
    <s v="SEWER"/>
    <n v="1"/>
    <n v="1"/>
    <n v="1400"/>
    <s v="NO_W1"/>
    <n v="0"/>
    <s v="50D-H"/>
    <s v="Public Water,Public Sewer"/>
    <s v="SEWER"/>
    <s v="SEWER"/>
    <n v="1400"/>
    <m/>
    <m/>
    <n v="0"/>
    <n v="0"/>
    <n v="2"/>
    <n v="784"/>
    <n v="1"/>
    <m/>
    <m/>
    <m/>
    <m/>
    <m/>
    <m/>
    <m/>
    <m/>
    <m/>
    <m/>
    <n v="2"/>
    <n v="0"/>
    <n v="1"/>
    <s v="Wareham River West"/>
    <n v="44"/>
  </r>
  <r>
    <s v="50A-196"/>
    <m/>
    <x v="0"/>
    <s v="12 SWIFT AVE"/>
    <n v="101"/>
    <s v="MERCURIO GREGORY"/>
    <s v="R30"/>
    <s v="ONE FAMILY"/>
    <s v="50/A/196//"/>
    <n v="7.9649999999999999E-2"/>
    <n v="0"/>
    <n v="0"/>
    <n v="1"/>
    <n v="1"/>
    <s v="SEWER"/>
    <n v="1"/>
    <n v="1"/>
    <n v="1600"/>
    <s v="NO_W1"/>
    <n v="0"/>
    <s v="50A-196"/>
    <s v="All Public"/>
    <s v="SEWER"/>
    <s v="SEWER"/>
    <n v="1600"/>
    <m/>
    <m/>
    <n v="0"/>
    <n v="0"/>
    <n v="2"/>
    <n v="854"/>
    <n v="1"/>
    <m/>
    <m/>
    <m/>
    <m/>
    <m/>
    <m/>
    <m/>
    <m/>
    <m/>
    <m/>
    <n v="2"/>
    <n v="0"/>
    <n v="1"/>
    <s v="Wareham River West"/>
    <n v="44"/>
  </r>
  <r>
    <s v="50A-184"/>
    <m/>
    <x v="0"/>
    <s v="147 SWIFTS BCH RD"/>
    <n v="132"/>
    <s v="MATARA JOSEPH J"/>
    <s v="R30"/>
    <s v="RES ACLNUD  MDL-00"/>
    <s v="50/A/184//"/>
    <n v="0.14233000000000001"/>
    <n v="0"/>
    <n v="0"/>
    <n v="0"/>
    <n v="0"/>
    <m/>
    <n v="0"/>
    <n v="0"/>
    <n v="0"/>
    <s v="NO_W1"/>
    <n v="0"/>
    <s v="50A-184"/>
    <m/>
    <m/>
    <m/>
    <n v="0"/>
    <m/>
    <m/>
    <n v="0"/>
    <n v="0"/>
    <n v="0"/>
    <n v="0"/>
    <n v="0"/>
    <m/>
    <m/>
    <m/>
    <m/>
    <m/>
    <m/>
    <m/>
    <m/>
    <m/>
    <m/>
    <n v="2"/>
    <n v="0"/>
    <n v="1"/>
    <s v="Wareham River West"/>
    <n v="44"/>
  </r>
  <r>
    <s v="50A-259"/>
    <m/>
    <x v="0"/>
    <s v="19 SWIFT AVE"/>
    <n v="101"/>
    <s v="LANCASTER LAUREEN J"/>
    <s v="R30"/>
    <s v="ONE FAMILY"/>
    <s v="50/A/259//"/>
    <n v="7.1379999999999999E-2"/>
    <n v="0"/>
    <n v="0"/>
    <n v="1"/>
    <n v="1"/>
    <s v="SEWER"/>
    <n v="1"/>
    <n v="1"/>
    <n v="4300"/>
    <s v="YES"/>
    <n v="0"/>
    <s v="50A-259"/>
    <s v="All Public"/>
    <s v="SEWER"/>
    <s v="SEWER"/>
    <n v="4300"/>
    <m/>
    <m/>
    <n v="0"/>
    <n v="0"/>
    <n v="2"/>
    <n v="720"/>
    <n v="1"/>
    <m/>
    <m/>
    <m/>
    <m/>
    <m/>
    <m/>
    <m/>
    <m/>
    <m/>
    <m/>
    <n v="1"/>
    <n v="0"/>
    <n v="1"/>
    <s v="Wareham River West"/>
    <n v="44"/>
  </r>
  <r>
    <s v="50D-179"/>
    <m/>
    <x v="0"/>
    <s v="75 SHORE AVE"/>
    <n v="104"/>
    <s v="CURTATONE MARIA G"/>
    <s v="R30"/>
    <s v="TWO FAMILY"/>
    <s v="50/D/179//"/>
    <n v="0.13914000000000001"/>
    <n v="0"/>
    <n v="0"/>
    <n v="1"/>
    <n v="1"/>
    <s v="SEWER"/>
    <n v="0"/>
    <n v="1"/>
    <n v="0"/>
    <s v="YES"/>
    <n v="0"/>
    <s v="50D-179"/>
    <s v="All Public"/>
    <s v="SEWER"/>
    <s v="SEWER"/>
    <n v="0"/>
    <m/>
    <m/>
    <n v="0"/>
    <n v="0"/>
    <n v="4"/>
    <n v="1741"/>
    <n v="1.75"/>
    <m/>
    <m/>
    <m/>
    <m/>
    <m/>
    <m/>
    <m/>
    <m/>
    <m/>
    <m/>
    <n v="0"/>
    <n v="0"/>
    <n v="1"/>
    <s v="Broad Marsh River"/>
    <n v="43"/>
  </r>
  <r>
    <s v="35-43"/>
    <m/>
    <x v="0"/>
    <s v="9 EAST EDGEWATER DR"/>
    <n v="101"/>
    <s v="TAYLOR DOROTHY ANNE"/>
    <s v="R30"/>
    <s v="ONE FAMILY"/>
    <s v="35//43//"/>
    <n v="0.30985000000000001"/>
    <n v="1"/>
    <n v="1"/>
    <n v="1"/>
    <n v="1"/>
    <s v="SEPTIC"/>
    <n v="0"/>
    <n v="1"/>
    <n v="900"/>
    <s v="YES"/>
    <n v="900"/>
    <s v="35-43"/>
    <s v="Public Water,Septic"/>
    <s v="SEPTIC"/>
    <s v="SEPTIC"/>
    <n v="900"/>
    <m/>
    <m/>
    <n v="1"/>
    <n v="1"/>
    <n v="3"/>
    <n v="1092"/>
    <n v="1"/>
    <m/>
    <m/>
    <m/>
    <m/>
    <m/>
    <m/>
    <m/>
    <m/>
    <m/>
    <m/>
    <n v="1"/>
    <n v="9.68"/>
    <n v="1"/>
    <s v="Crab Cove"/>
    <n v="46"/>
  </r>
  <r>
    <s v="50D-207"/>
    <m/>
    <x v="0"/>
    <s v="19 GRAHAM ST"/>
    <n v="101"/>
    <s v="CONLEY DENNIS M"/>
    <s v="R30"/>
    <s v="ONE FAMILY"/>
    <s v="50/D/207//"/>
    <n v="0.11873"/>
    <n v="0"/>
    <n v="0"/>
    <n v="1"/>
    <n v="1"/>
    <s v="SEWER"/>
    <n v="1"/>
    <n v="0"/>
    <n v="0"/>
    <s v="YES"/>
    <n v="0"/>
    <s v="50D-207"/>
    <s v="All Public"/>
    <s v="SEWER"/>
    <s v="SEWER"/>
    <n v="0"/>
    <m/>
    <m/>
    <n v="0"/>
    <n v="0"/>
    <n v="3"/>
    <n v="761"/>
    <n v="1"/>
    <m/>
    <m/>
    <m/>
    <m/>
    <m/>
    <m/>
    <m/>
    <m/>
    <m/>
    <m/>
    <n v="0"/>
    <n v="0"/>
    <n v="1"/>
    <s v="Wareham River West"/>
    <n v="44"/>
  </r>
  <r>
    <s v="50A-263"/>
    <m/>
    <x v="0"/>
    <s v="17 SWIFT AVE"/>
    <n v="101"/>
    <s v="APPUGLIESE DOMENICO"/>
    <s v="R13"/>
    <s v="ONE FAMILY"/>
    <s v="50/A/263//"/>
    <n v="7.7899999999999997E-2"/>
    <n v="0"/>
    <n v="0"/>
    <n v="1"/>
    <n v="1"/>
    <s v="SEWER"/>
    <n v="1"/>
    <n v="1"/>
    <n v="4200"/>
    <s v="YES"/>
    <n v="0"/>
    <s v="50A-263"/>
    <s v="All Public"/>
    <s v="SEWER"/>
    <s v="SEWER"/>
    <n v="4200"/>
    <m/>
    <m/>
    <n v="0"/>
    <n v="0"/>
    <n v="1"/>
    <n v="800"/>
    <n v="1"/>
    <m/>
    <m/>
    <m/>
    <m/>
    <m/>
    <m/>
    <m/>
    <m/>
    <m/>
    <m/>
    <n v="1"/>
    <n v="0"/>
    <n v="1"/>
    <s v="Wareham River West"/>
    <n v="44"/>
  </r>
  <r>
    <s v="50D-262"/>
    <m/>
    <x v="0"/>
    <s v="15 VERNAL ST"/>
    <n v="101"/>
    <s v="DODGE CARLTON N"/>
    <s v="R30"/>
    <s v="ONE FAMILY"/>
    <s v="50/D/262//"/>
    <n v="9.0039999999999995E-2"/>
    <n v="0"/>
    <n v="0"/>
    <n v="1"/>
    <n v="1"/>
    <s v="SEWER"/>
    <n v="1"/>
    <n v="1"/>
    <n v="1100"/>
    <s v="YES"/>
    <n v="0"/>
    <s v="50D-262"/>
    <s v="Public Water,Public Sewer"/>
    <s v="SEWER"/>
    <s v="SEWER"/>
    <n v="1100"/>
    <m/>
    <m/>
    <n v="0"/>
    <n v="0"/>
    <n v="3"/>
    <n v="957"/>
    <n v="1"/>
    <m/>
    <m/>
    <m/>
    <m/>
    <m/>
    <m/>
    <m/>
    <m/>
    <m/>
    <m/>
    <n v="1"/>
    <n v="0"/>
    <n v="1"/>
    <s v="Wareham River West"/>
    <n v="44"/>
  </r>
  <r>
    <s v="50A-197"/>
    <m/>
    <x v="0"/>
    <s v="8 SWIFT AVE"/>
    <n v="101"/>
    <s v="PERRONE VINCENT"/>
    <s v="R30"/>
    <s v="ONE FAMILY"/>
    <s v="50/A/197//"/>
    <n v="0.15068999999999999"/>
    <n v="0"/>
    <n v="0"/>
    <n v="1"/>
    <n v="1"/>
    <s v="SEWER"/>
    <n v="1"/>
    <n v="1"/>
    <n v="4000"/>
    <s v="YES"/>
    <n v="0"/>
    <s v="50A-197"/>
    <s v="All Public"/>
    <s v="SEWER"/>
    <s v="SEWER"/>
    <n v="4000"/>
    <m/>
    <m/>
    <n v="0"/>
    <n v="0"/>
    <n v="3"/>
    <n v="1440"/>
    <n v="2"/>
    <m/>
    <m/>
    <m/>
    <m/>
    <m/>
    <m/>
    <m/>
    <m/>
    <m/>
    <m/>
    <n v="2"/>
    <n v="0"/>
    <n v="1"/>
    <s v="Wareham River West"/>
    <n v="44"/>
  </r>
  <r>
    <s v="50E-5-603"/>
    <m/>
    <x v="0"/>
    <s v="3 MEADE ST"/>
    <n v="101"/>
    <s v="KOULOURIS KOSTANTINO T"/>
    <s v="R30"/>
    <s v="ONE FAMILY"/>
    <s v="50/E5/603//"/>
    <n v="0.15357999999999999"/>
    <n v="0"/>
    <n v="0"/>
    <n v="1"/>
    <n v="1"/>
    <s v="SEWER"/>
    <n v="1"/>
    <n v="1"/>
    <n v="17800"/>
    <s v="YES"/>
    <n v="0"/>
    <s v="50E-5-603"/>
    <s v="All Public"/>
    <s v="SEWER"/>
    <s v="SEWER"/>
    <n v="17800"/>
    <m/>
    <m/>
    <n v="0"/>
    <n v="0"/>
    <n v="2"/>
    <n v="755"/>
    <n v="1"/>
    <m/>
    <m/>
    <m/>
    <m/>
    <m/>
    <m/>
    <m/>
    <m/>
    <m/>
    <m/>
    <n v="2"/>
    <n v="0"/>
    <n v="1"/>
    <s v="Wareham River West"/>
    <n v="44"/>
  </r>
  <r>
    <s v="50D-224"/>
    <m/>
    <x v="0"/>
    <s v="16 GRAHAM ST"/>
    <n v="101"/>
    <s v="DELGRECO BRYAN RALPH"/>
    <s v="R30"/>
    <s v="ONE FAMILY"/>
    <s v="50/D/224//"/>
    <n v="9.2850000000000002E-2"/>
    <n v="0"/>
    <n v="0"/>
    <n v="1"/>
    <n v="1"/>
    <s v="SEWER"/>
    <n v="1"/>
    <n v="3"/>
    <n v="11400"/>
    <s v="YES"/>
    <n v="0"/>
    <s v="50D-224"/>
    <s v="All Public"/>
    <s v="SEWER"/>
    <s v="SEWER"/>
    <n v="3800"/>
    <m/>
    <m/>
    <n v="0"/>
    <n v="0"/>
    <n v="2"/>
    <n v="993"/>
    <n v="1"/>
    <m/>
    <m/>
    <m/>
    <m/>
    <m/>
    <m/>
    <m/>
    <m/>
    <m/>
    <m/>
    <n v="1"/>
    <n v="0"/>
    <n v="1"/>
    <s v="Wareham River West"/>
    <n v="44"/>
  </r>
  <r>
    <s v="50D-82"/>
    <m/>
    <x v="0"/>
    <s v="45 POND ST"/>
    <n v="101"/>
    <s v="PELOQUIN LEO E &amp; HELEN E TRS"/>
    <s v="R30"/>
    <s v="ONE FAMILY"/>
    <s v="50/D/82//"/>
    <n v="0.19655"/>
    <n v="0"/>
    <n v="0"/>
    <n v="1"/>
    <n v="1"/>
    <s v="SEWER"/>
    <n v="1"/>
    <n v="1"/>
    <n v="500"/>
    <s v="NO_W1"/>
    <n v="0"/>
    <s v="50D-82"/>
    <s v="All Public"/>
    <s v="SEWER"/>
    <s v="SEWER"/>
    <n v="500"/>
    <m/>
    <m/>
    <n v="0"/>
    <n v="0"/>
    <n v="3"/>
    <n v="1499"/>
    <n v="1.75"/>
    <m/>
    <m/>
    <m/>
    <m/>
    <m/>
    <m/>
    <m/>
    <m/>
    <m/>
    <m/>
    <n v="2"/>
    <n v="0"/>
    <n v="1"/>
    <s v="Wareham River West"/>
    <n v="44"/>
  </r>
  <r>
    <s v="50D-270"/>
    <m/>
    <x v="0"/>
    <s v="10 VERNAL ST"/>
    <n v="101"/>
    <s v="GIANNANDREA ANTONIO"/>
    <s v="R30"/>
    <s v="ONE FAMILY"/>
    <s v="50/D/270//"/>
    <n v="0.15593000000000001"/>
    <n v="0"/>
    <n v="0"/>
    <n v="1"/>
    <n v="1"/>
    <s v="SEWER"/>
    <n v="1"/>
    <n v="1"/>
    <n v="6400"/>
    <s v="YES"/>
    <n v="0"/>
    <s v="50D-270"/>
    <s v="All Public"/>
    <s v="SEWER"/>
    <s v="SEWER"/>
    <n v="6400"/>
    <m/>
    <m/>
    <n v="0"/>
    <n v="0"/>
    <n v="2"/>
    <n v="685"/>
    <n v="1"/>
    <m/>
    <m/>
    <m/>
    <m/>
    <m/>
    <m/>
    <m/>
    <m/>
    <m/>
    <m/>
    <n v="2"/>
    <n v="0"/>
    <n v="1"/>
    <s v="Wareham River West"/>
    <n v="44"/>
  </r>
  <r>
    <s v="50A-295"/>
    <m/>
    <x v="0"/>
    <s v="26 WILDWOOD AVE"/>
    <n v="101"/>
    <s v="MCCARTHY KEVIN M"/>
    <s v="R30"/>
    <s v="ONE FAMILY"/>
    <s v="50/A/295//"/>
    <n v="0.15806000000000001"/>
    <n v="0"/>
    <n v="0"/>
    <n v="1"/>
    <n v="1"/>
    <s v="SEWER"/>
    <n v="1"/>
    <n v="1"/>
    <n v="4400"/>
    <s v="YES"/>
    <n v="0"/>
    <s v="50A-295"/>
    <s v="All Public"/>
    <s v="SEWER"/>
    <s v="SEWER"/>
    <n v="4400"/>
    <m/>
    <m/>
    <n v="0"/>
    <n v="0"/>
    <n v="3"/>
    <n v="1200"/>
    <n v="1"/>
    <m/>
    <m/>
    <m/>
    <m/>
    <m/>
    <m/>
    <m/>
    <m/>
    <m/>
    <m/>
    <n v="2"/>
    <n v="0"/>
    <n v="1"/>
    <s v="Wareham River West"/>
    <n v="44"/>
  </r>
  <r>
    <s v="50D-152B"/>
    <m/>
    <x v="0"/>
    <s v="6 BELMONT ST"/>
    <n v="132"/>
    <s v="STARR LENA M &amp;"/>
    <s v="R30"/>
    <s v="RES ACLNUD  MDL-00"/>
    <s v="50/D/152/B/"/>
    <n v="3.0899999999999999E-3"/>
    <n v="0"/>
    <n v="0"/>
    <n v="0"/>
    <n v="0"/>
    <m/>
    <n v="0"/>
    <n v="0"/>
    <n v="0"/>
    <s v="YES"/>
    <n v="0"/>
    <s v="50D-152B"/>
    <m/>
    <m/>
    <m/>
    <n v="0"/>
    <m/>
    <m/>
    <n v="0"/>
    <n v="0"/>
    <n v="0"/>
    <n v="0"/>
    <n v="0"/>
    <m/>
    <m/>
    <m/>
    <m/>
    <m/>
    <m/>
    <m/>
    <m/>
    <m/>
    <m/>
    <n v="0"/>
    <n v="0"/>
    <n v="1"/>
    <s v="Broad Marsh River"/>
    <n v="43"/>
  </r>
  <r>
    <s v="50B-4-26"/>
    <m/>
    <x v="0"/>
    <s v="150 SWIFTS BCH RD"/>
    <n v="112"/>
    <s v="SWIFTS BEACH PROPERTIES LLC"/>
    <s v="R30"/>
    <s v="APT OVER 8  MDL-01"/>
    <s v="50/B4/26//"/>
    <n v="0.50095999999999996"/>
    <n v="0"/>
    <n v="0"/>
    <n v="11"/>
    <n v="11"/>
    <s v="SEWER"/>
    <n v="14"/>
    <n v="0"/>
    <n v="0"/>
    <s v="YES"/>
    <n v="0"/>
    <s v="50B-4-26"/>
    <s v="All Public"/>
    <s v="SEWER"/>
    <s v="SEWER"/>
    <n v="0"/>
    <m/>
    <m/>
    <n v="0"/>
    <n v="0"/>
    <n v="1"/>
    <n v="326"/>
    <n v="1"/>
    <m/>
    <m/>
    <m/>
    <m/>
    <m/>
    <m/>
    <m/>
    <m/>
    <m/>
    <m/>
    <n v="3"/>
    <n v="0"/>
    <n v="1"/>
    <s v="Wareham River West"/>
    <n v="44"/>
  </r>
  <r>
    <s v="50D-180A"/>
    <m/>
    <x v="0"/>
    <s v="76 SHORE AVE"/>
    <n v="101"/>
    <s v="MARTIN PATRICIA E ET ALS"/>
    <s v="R30"/>
    <s v="ONE FAMILY"/>
    <s v="50/D/180/A/"/>
    <n v="0.19808000000000001"/>
    <n v="0"/>
    <n v="0"/>
    <n v="1"/>
    <n v="1"/>
    <s v="SEWER"/>
    <n v="1"/>
    <n v="1"/>
    <n v="1500"/>
    <s v="YES"/>
    <n v="0"/>
    <s v="50D-180A"/>
    <s v="All Public"/>
    <s v="SEWER"/>
    <s v="SEWER"/>
    <n v="1500"/>
    <m/>
    <m/>
    <n v="0"/>
    <n v="0"/>
    <n v="2"/>
    <n v="743"/>
    <n v="1"/>
    <m/>
    <m/>
    <m/>
    <m/>
    <m/>
    <m/>
    <m/>
    <m/>
    <m/>
    <m/>
    <n v="1"/>
    <n v="0"/>
    <n v="1"/>
    <s v="Broad Marsh River"/>
    <n v="43"/>
  </r>
  <r>
    <s v="50D-206"/>
    <m/>
    <x v="0"/>
    <s v="21 GRAHAM ST"/>
    <n v="101"/>
    <s v="OLIVETT JAMES A &amp; ELSIE A"/>
    <s v="R30"/>
    <s v="ONE FAMILY"/>
    <s v="50/D/206//"/>
    <n v="0.11265"/>
    <n v="0"/>
    <n v="0"/>
    <n v="1"/>
    <n v="1"/>
    <s v="SEWER"/>
    <n v="1"/>
    <n v="1"/>
    <n v="3400"/>
    <s v="YES"/>
    <n v="0"/>
    <s v="50D-206"/>
    <s v="All Public"/>
    <s v="SEWER"/>
    <s v="SEWER"/>
    <n v="3400"/>
    <m/>
    <m/>
    <n v="0"/>
    <n v="0"/>
    <n v="2"/>
    <n v="920"/>
    <n v="1"/>
    <m/>
    <m/>
    <m/>
    <m/>
    <m/>
    <m/>
    <m/>
    <m/>
    <m/>
    <m/>
    <n v="0"/>
    <n v="0"/>
    <n v="1"/>
    <s v="Broad Marsh River"/>
    <n v="43"/>
  </r>
  <r>
    <s v="LAND_NOPARC"/>
    <m/>
    <x v="0"/>
    <m/>
    <n v="0"/>
    <m/>
    <m/>
    <m/>
    <m/>
    <n v="1.8699999999999999E-3"/>
    <n v="0"/>
    <n v="0"/>
    <n v="0"/>
    <n v="0"/>
    <m/>
    <n v="0"/>
    <n v="0"/>
    <n v="0"/>
    <s v="NO"/>
    <n v="0"/>
    <m/>
    <m/>
    <m/>
    <m/>
    <n v="0"/>
    <m/>
    <m/>
    <n v="0"/>
    <n v="0"/>
    <n v="0"/>
    <n v="0"/>
    <n v="0"/>
    <m/>
    <m/>
    <m/>
    <m/>
    <m/>
    <m/>
    <m/>
    <m/>
    <m/>
    <m/>
    <n v="0"/>
    <n v="0"/>
    <n v="1"/>
    <s v="Crab Cove"/>
    <n v="46"/>
  </r>
  <r>
    <s v="50A-199"/>
    <m/>
    <x v="0"/>
    <s v="6 SWIFT AVE"/>
    <n v="101"/>
    <s v="NICHOLS JANET L"/>
    <s v="R30"/>
    <s v="ONE FAMILY"/>
    <s v="50/A/199//"/>
    <n v="6.8479999999999999E-2"/>
    <n v="0"/>
    <n v="0"/>
    <n v="1"/>
    <n v="1"/>
    <s v="SEWER"/>
    <n v="1"/>
    <n v="1"/>
    <n v="6100"/>
    <s v="YES"/>
    <n v="0"/>
    <s v="50A-199"/>
    <s v="All Public"/>
    <s v="SEWER"/>
    <s v="SEWER"/>
    <n v="6100"/>
    <m/>
    <m/>
    <n v="0"/>
    <n v="0"/>
    <n v="2"/>
    <n v="830"/>
    <n v="1.75"/>
    <m/>
    <m/>
    <m/>
    <m/>
    <m/>
    <m/>
    <m/>
    <m/>
    <m/>
    <m/>
    <n v="1"/>
    <n v="0"/>
    <n v="1"/>
    <s v="Wareham River West"/>
    <n v="44"/>
  </r>
  <r>
    <s v="38-1005"/>
    <m/>
    <x v="0"/>
    <s v="0 INDIAN NECK RD"/>
    <n v="812"/>
    <s v="PARKWOOD BEACH IMPROVEMENT"/>
    <s v="R30"/>
    <s v="61B PICNIC"/>
    <s v="38//1005//"/>
    <n v="1.274E-2"/>
    <n v="0"/>
    <n v="0"/>
    <n v="0"/>
    <n v="0"/>
    <m/>
    <n v="0"/>
    <n v="0"/>
    <n v="0"/>
    <s v="YES"/>
    <n v="0"/>
    <s v="38-1005"/>
    <m/>
    <m/>
    <m/>
    <n v="0"/>
    <m/>
    <m/>
    <n v="0"/>
    <n v="0"/>
    <n v="0"/>
    <n v="0"/>
    <n v="0"/>
    <m/>
    <m/>
    <m/>
    <m/>
    <m/>
    <m/>
    <m/>
    <m/>
    <m/>
    <m/>
    <n v="0"/>
    <n v="0"/>
    <n v="1"/>
    <s v="Crab Cove"/>
    <n v="46"/>
  </r>
  <r>
    <s v="50A-211"/>
    <m/>
    <x v="0"/>
    <s v="15 SWIFT AVE"/>
    <n v="101"/>
    <s v="MERIGOLD DAVID E"/>
    <s v="R30"/>
    <s v="ONE FAMILY"/>
    <s v="50/A/211//"/>
    <n v="7.6219999999999996E-2"/>
    <n v="0"/>
    <n v="0"/>
    <n v="1"/>
    <n v="1"/>
    <s v="SEWER"/>
    <n v="1"/>
    <n v="1"/>
    <n v="4800"/>
    <s v="YES"/>
    <n v="0"/>
    <s v="50A-211"/>
    <s v="All Public"/>
    <s v="SEWER"/>
    <s v="SEWER"/>
    <n v="4800"/>
    <m/>
    <m/>
    <n v="0"/>
    <n v="0"/>
    <n v="2"/>
    <n v="543"/>
    <n v="1"/>
    <m/>
    <m/>
    <m/>
    <m/>
    <m/>
    <m/>
    <m/>
    <m/>
    <m/>
    <m/>
    <n v="1"/>
    <n v="0"/>
    <n v="1"/>
    <s v="Wareham River West"/>
    <n v="44"/>
  </r>
  <r>
    <s v="50D-150A"/>
    <m/>
    <x v="0"/>
    <s v="10 BELMONT ST"/>
    <n v="101"/>
    <s v="RAKAUSKAS JULIA"/>
    <s v="R30"/>
    <s v="ONE FAMILY"/>
    <s v="50/D/150/A/"/>
    <n v="0.15110000000000001"/>
    <n v="0"/>
    <n v="0"/>
    <n v="1"/>
    <n v="1"/>
    <s v="SEWER"/>
    <n v="1"/>
    <n v="1"/>
    <n v="100"/>
    <s v="YES"/>
    <n v="0"/>
    <s v="50D-150A"/>
    <s v="Public Water,Public Sewer"/>
    <s v="SEWER"/>
    <s v="SEWER"/>
    <n v="100"/>
    <m/>
    <m/>
    <n v="0"/>
    <n v="0"/>
    <n v="2"/>
    <n v="543"/>
    <n v="1"/>
    <m/>
    <m/>
    <m/>
    <m/>
    <m/>
    <m/>
    <m/>
    <m/>
    <m/>
    <m/>
    <n v="0"/>
    <n v="0"/>
    <n v="1"/>
    <s v="Broad Marsh River"/>
    <n v="43"/>
  </r>
  <r>
    <s v="50A-262"/>
    <m/>
    <x v="0"/>
    <s v="13 BAYVIEW ST"/>
    <n v="101"/>
    <s v="VIDAL GILBERT R"/>
    <s v="R13"/>
    <s v="ONE FAMILY"/>
    <s v="50/A/262//"/>
    <n v="7.0790000000000006E-2"/>
    <n v="0"/>
    <n v="0"/>
    <n v="1"/>
    <n v="1"/>
    <s v="SEWER"/>
    <n v="1"/>
    <n v="1"/>
    <n v="700"/>
    <s v="YES"/>
    <n v="0"/>
    <s v="50A-262"/>
    <s v="All Public"/>
    <s v="SEWER"/>
    <s v="SEWER"/>
    <n v="700"/>
    <m/>
    <m/>
    <n v="0"/>
    <n v="0"/>
    <n v="2"/>
    <n v="646"/>
    <n v="1"/>
    <m/>
    <m/>
    <m/>
    <m/>
    <m/>
    <m/>
    <m/>
    <m/>
    <m/>
    <m/>
    <n v="1"/>
    <n v="0"/>
    <n v="1"/>
    <s v="Wareham River West"/>
    <n v="44"/>
  </r>
  <r>
    <s v="50A-254"/>
    <m/>
    <x v="0"/>
    <s v="24 WILDWOOD AVE"/>
    <n v="101"/>
    <s v="HORAN-GABRIELLI CYNTHIA"/>
    <s v="R30"/>
    <s v="ONE FAMILY"/>
    <s v="50/A/254//"/>
    <n v="9.2549999999999993E-2"/>
    <n v="0"/>
    <n v="0"/>
    <n v="1"/>
    <n v="1"/>
    <s v="SEWER"/>
    <n v="1"/>
    <n v="1"/>
    <n v="500"/>
    <s v="YES"/>
    <n v="0"/>
    <s v="50A-254"/>
    <s v="All Public"/>
    <s v="SEWER"/>
    <s v="SEWER"/>
    <n v="500"/>
    <m/>
    <m/>
    <n v="0"/>
    <n v="0"/>
    <n v="3"/>
    <n v="729"/>
    <n v="1"/>
    <m/>
    <m/>
    <m/>
    <m/>
    <m/>
    <m/>
    <m/>
    <m/>
    <m/>
    <m/>
    <n v="1"/>
    <n v="0"/>
    <n v="1"/>
    <s v="Wareham River West"/>
    <n v="44"/>
  </r>
  <r>
    <s v="37-1005"/>
    <m/>
    <x v="0"/>
    <s v="123 GREAT NECK RD"/>
    <n v="101"/>
    <s v="ROBBINS PETER J"/>
    <s v="R60"/>
    <s v="ONE FAMILY"/>
    <s v="37//1005//"/>
    <n v="0.89375000000000004"/>
    <n v="1"/>
    <n v="1"/>
    <n v="1"/>
    <n v="1"/>
    <s v="SEPTIC"/>
    <n v="0"/>
    <n v="1"/>
    <n v="13500"/>
    <s v="YES"/>
    <n v="13500"/>
    <s v="37-1005"/>
    <s v="Public Water,Septic"/>
    <s v="SEPTIC"/>
    <s v="SEPTIC"/>
    <n v="13500"/>
    <m/>
    <m/>
    <n v="1"/>
    <n v="1"/>
    <n v="4"/>
    <n v="1798"/>
    <n v="1.5"/>
    <m/>
    <m/>
    <m/>
    <m/>
    <m/>
    <m/>
    <m/>
    <m/>
    <m/>
    <m/>
    <n v="0"/>
    <n v="9.68"/>
    <n v="1"/>
    <s v="Crab Cove"/>
    <n v="46"/>
  </r>
  <r>
    <s v="50D-225"/>
    <m/>
    <x v="0"/>
    <s v="18 GRAHAM ST"/>
    <n v="101"/>
    <s v="PALUMBO ANTHONY J &amp; CHARLOTTE"/>
    <s v="R30"/>
    <s v="ONE FAMILY"/>
    <s v="50/D/225//"/>
    <n v="7.7829999999999996E-2"/>
    <n v="0"/>
    <n v="0"/>
    <n v="1"/>
    <n v="1"/>
    <s v="SEWER"/>
    <n v="1"/>
    <n v="0"/>
    <n v="0"/>
    <s v="YES"/>
    <n v="0"/>
    <s v="50D-225"/>
    <s v="Public Water,Public Sewer,Gas"/>
    <s v="SEWER"/>
    <s v="SEWER"/>
    <n v="3800"/>
    <m/>
    <m/>
    <n v="0"/>
    <n v="0"/>
    <n v="2"/>
    <n v="1350"/>
    <n v="1"/>
    <m/>
    <m/>
    <m/>
    <m/>
    <m/>
    <m/>
    <m/>
    <m/>
    <m/>
    <m/>
    <n v="1"/>
    <n v="0"/>
    <n v="1"/>
    <s v="Wareham River West"/>
    <n v="44"/>
  </r>
  <r>
    <s v="50A-200"/>
    <m/>
    <x v="0"/>
    <s v="4 SWIFT AVE"/>
    <n v="101"/>
    <s v="BREEN ROBERT"/>
    <s v="R30"/>
    <s v="ONE FAMILY"/>
    <s v="50/A/200//"/>
    <n v="8.0740000000000006E-2"/>
    <n v="0"/>
    <n v="0"/>
    <n v="1"/>
    <n v="1"/>
    <s v="SEWER"/>
    <n v="1"/>
    <n v="1"/>
    <n v="500"/>
    <s v="YES"/>
    <n v="0"/>
    <s v="50A-200"/>
    <s v="All Public"/>
    <s v="SEWER"/>
    <s v="SEWER"/>
    <n v="500"/>
    <m/>
    <m/>
    <n v="0"/>
    <n v="0"/>
    <n v="2"/>
    <n v="480"/>
    <n v="1"/>
    <m/>
    <m/>
    <m/>
    <m/>
    <m/>
    <m/>
    <m/>
    <m/>
    <m/>
    <m/>
    <n v="1"/>
    <n v="0"/>
    <n v="1"/>
    <s v="Wareham River West"/>
    <n v="44"/>
  </r>
  <r>
    <s v="50D-151B"/>
    <m/>
    <x v="0"/>
    <s v="3 BELMONT ST OFF"/>
    <n v="132"/>
    <s v="FENCER RICHARD H &amp;"/>
    <s v="R30"/>
    <s v="RES ACLNUD  MDL-00"/>
    <s v="50/D/151/B/"/>
    <n v="1.1310000000000001E-2"/>
    <n v="0"/>
    <n v="0"/>
    <n v="0"/>
    <n v="0"/>
    <m/>
    <n v="0"/>
    <n v="0"/>
    <n v="0"/>
    <s v="YES"/>
    <n v="0"/>
    <s v="50D-151B"/>
    <m/>
    <m/>
    <m/>
    <n v="0"/>
    <m/>
    <m/>
    <n v="0"/>
    <n v="0"/>
    <n v="0"/>
    <n v="0"/>
    <n v="0"/>
    <m/>
    <m/>
    <m/>
    <m/>
    <m/>
    <m/>
    <m/>
    <m/>
    <m/>
    <m/>
    <n v="0"/>
    <n v="0"/>
    <n v="1"/>
    <s v="Broad Marsh River"/>
    <n v="43"/>
  </r>
  <r>
    <s v="50F-16D"/>
    <m/>
    <x v="0"/>
    <s v="1A WORRALL AVE"/>
    <n v="101"/>
    <s v="NICOLAU ELEANOR L"/>
    <s v="R30"/>
    <s v="ONE FAMILY"/>
    <s v="50/F/16/D/"/>
    <n v="0.62726000000000004"/>
    <n v="0"/>
    <n v="0"/>
    <n v="1"/>
    <n v="1"/>
    <s v="SEWER"/>
    <n v="1"/>
    <n v="1"/>
    <n v="14300"/>
    <s v="NO_W1"/>
    <n v="0"/>
    <s v="50F-16D"/>
    <s v="All Public"/>
    <s v="SEWER"/>
    <s v="SEWER"/>
    <n v="14300"/>
    <m/>
    <m/>
    <n v="0"/>
    <n v="0"/>
    <n v="4"/>
    <n v="2883"/>
    <n v="1.9"/>
    <m/>
    <m/>
    <m/>
    <m/>
    <m/>
    <m/>
    <m/>
    <m/>
    <m/>
    <m/>
    <n v="2"/>
    <n v="0"/>
    <n v="1"/>
    <s v="Wareham River West"/>
    <n v="44"/>
  </r>
  <r>
    <s v="50A-201"/>
    <m/>
    <x v="0"/>
    <s v="145 SWIFTS BCH RD"/>
    <n v="101"/>
    <s v="CARREIRO ANTONIO F"/>
    <s v="R13"/>
    <s v="ONE FAMILY"/>
    <s v="50/A/201//"/>
    <n v="7.6350000000000001E-2"/>
    <n v="0"/>
    <n v="0"/>
    <n v="1"/>
    <n v="1"/>
    <s v="SEWER"/>
    <n v="1"/>
    <n v="1"/>
    <n v="7000"/>
    <s v="YES"/>
    <n v="0"/>
    <s v="50A-201"/>
    <s v="All Public"/>
    <s v="SEWER"/>
    <s v="SEWER"/>
    <n v="7000"/>
    <m/>
    <m/>
    <n v="0"/>
    <n v="0"/>
    <n v="2"/>
    <n v="801"/>
    <n v="1"/>
    <m/>
    <m/>
    <m/>
    <m/>
    <m/>
    <m/>
    <m/>
    <m/>
    <m/>
    <m/>
    <n v="1"/>
    <n v="0"/>
    <n v="1"/>
    <s v="Wareham River West"/>
    <n v="44"/>
  </r>
  <r>
    <s v="LAND_NOPARC"/>
    <m/>
    <x v="0"/>
    <m/>
    <n v="0"/>
    <m/>
    <m/>
    <m/>
    <m/>
    <n v="3.48E-3"/>
    <n v="0"/>
    <n v="0"/>
    <n v="0"/>
    <n v="0"/>
    <m/>
    <n v="0"/>
    <n v="0"/>
    <n v="0"/>
    <s v="NO"/>
    <n v="0"/>
    <m/>
    <m/>
    <m/>
    <m/>
    <n v="0"/>
    <m/>
    <m/>
    <n v="0"/>
    <n v="0"/>
    <n v="0"/>
    <n v="0"/>
    <n v="0"/>
    <m/>
    <m/>
    <m/>
    <m/>
    <m/>
    <m/>
    <m/>
    <m/>
    <m/>
    <m/>
    <n v="0"/>
    <n v="0"/>
    <n v="1"/>
    <s v="Crab Cove"/>
    <n v="46"/>
  </r>
  <r>
    <s v="50F-1043"/>
    <m/>
    <x v="0"/>
    <s v="0 BEACH ST OFF"/>
    <n v="132"/>
    <s v="POLCARI STEPHEN"/>
    <s v="R30"/>
    <s v="RES ACLNUD  MDL-00"/>
    <s v="50/F/1043//"/>
    <n v="0.35765000000000002"/>
    <n v="0"/>
    <n v="0"/>
    <n v="0"/>
    <n v="0"/>
    <m/>
    <n v="0"/>
    <n v="0"/>
    <n v="0"/>
    <s v="YES"/>
    <n v="0"/>
    <s v="50F-1043"/>
    <m/>
    <m/>
    <m/>
    <n v="0"/>
    <m/>
    <m/>
    <n v="0"/>
    <n v="0"/>
    <n v="0"/>
    <n v="0"/>
    <n v="0"/>
    <m/>
    <m/>
    <m/>
    <m/>
    <m/>
    <m/>
    <m/>
    <m/>
    <m/>
    <m/>
    <n v="1"/>
    <n v="0"/>
    <n v="1"/>
    <s v="Wareham River West"/>
    <n v="44"/>
  </r>
  <r>
    <s v="50D-93"/>
    <m/>
    <x v="0"/>
    <s v="93 LAKE ST"/>
    <n v="132"/>
    <s v="DELLASALA ANTHONY"/>
    <s v="R30"/>
    <s v="RES ACLNUD  MDL-00"/>
    <s v="50/D/93//"/>
    <n v="0.38030000000000003"/>
    <n v="0"/>
    <n v="0"/>
    <n v="0"/>
    <n v="0"/>
    <m/>
    <n v="0"/>
    <n v="0"/>
    <n v="0"/>
    <s v="NO_W1"/>
    <n v="0"/>
    <s v="50D-93"/>
    <m/>
    <m/>
    <m/>
    <n v="0"/>
    <m/>
    <m/>
    <n v="0"/>
    <n v="0"/>
    <n v="0"/>
    <n v="0"/>
    <n v="0"/>
    <m/>
    <m/>
    <m/>
    <m/>
    <m/>
    <m/>
    <m/>
    <m/>
    <m/>
    <m/>
    <n v="3"/>
    <n v="0"/>
    <n v="1"/>
    <s v="Wareham River West"/>
    <n v="44"/>
  </r>
  <r>
    <s v="50D-260"/>
    <m/>
    <x v="0"/>
    <s v="19 VERNAL ST"/>
    <n v="101"/>
    <s v="TARTAGLIA MARY LYNNE"/>
    <s v="R30"/>
    <s v="ONE FAMILY"/>
    <s v="50/D/260//"/>
    <n v="0.19714999999999999"/>
    <n v="0"/>
    <n v="0"/>
    <n v="1"/>
    <n v="1"/>
    <s v="SEWER"/>
    <n v="1"/>
    <n v="1"/>
    <n v="2400"/>
    <s v="YES"/>
    <n v="0"/>
    <s v="50D-260"/>
    <s v="Public Water,Public Sewer,Gas"/>
    <s v="SEWER"/>
    <s v="SEWER"/>
    <n v="2400"/>
    <m/>
    <m/>
    <n v="0"/>
    <n v="0"/>
    <n v="2"/>
    <n v="926"/>
    <n v="1"/>
    <m/>
    <m/>
    <m/>
    <m/>
    <m/>
    <m/>
    <m/>
    <m/>
    <m/>
    <m/>
    <n v="2"/>
    <n v="0"/>
    <n v="1"/>
    <s v="Wareham River West"/>
    <n v="44"/>
  </r>
  <r>
    <s v="50A-256"/>
    <m/>
    <x v="0"/>
    <s v="22 WILDWOOD AVE"/>
    <n v="101"/>
    <s v="OLSON WALTER E"/>
    <s v="R30"/>
    <s v="ONE FAMILY"/>
    <s v="50/A/256//"/>
    <n v="8.0100000000000005E-2"/>
    <n v="0"/>
    <n v="0"/>
    <n v="1"/>
    <n v="1"/>
    <s v="SEWER"/>
    <n v="1"/>
    <n v="1"/>
    <n v="1700"/>
    <s v="YES"/>
    <n v="0"/>
    <s v="50A-256"/>
    <s v="All Public"/>
    <s v="SEWER"/>
    <s v="SEWER"/>
    <n v="1700"/>
    <m/>
    <m/>
    <n v="0"/>
    <n v="0"/>
    <n v="2"/>
    <n v="800"/>
    <n v="1"/>
    <m/>
    <m/>
    <m/>
    <m/>
    <m/>
    <m/>
    <m/>
    <m/>
    <m/>
    <m/>
    <n v="1"/>
    <n v="0"/>
    <n v="1"/>
    <s v="Wareham River West"/>
    <n v="44"/>
  </r>
  <r>
    <s v="50D-180B"/>
    <m/>
    <x v="0"/>
    <s v="76 SHORE AVE"/>
    <n v="132"/>
    <s v="MARTIN PATRICIA E ET ALS"/>
    <s v="R30"/>
    <s v="RES ACLNUD  MDL-00"/>
    <s v="50/D/180/B/"/>
    <n v="2.4160000000000001E-2"/>
    <n v="0"/>
    <n v="0"/>
    <n v="0"/>
    <n v="0"/>
    <m/>
    <n v="0"/>
    <n v="0"/>
    <n v="0"/>
    <s v="YES"/>
    <n v="0"/>
    <s v="50D-180B"/>
    <m/>
    <m/>
    <m/>
    <n v="0"/>
    <m/>
    <m/>
    <n v="0"/>
    <n v="0"/>
    <n v="0"/>
    <n v="0"/>
    <n v="0"/>
    <m/>
    <m/>
    <m/>
    <m/>
    <m/>
    <m/>
    <m/>
    <m/>
    <m/>
    <m/>
    <n v="2"/>
    <n v="0"/>
    <n v="1"/>
    <s v="Broad Marsh River"/>
    <n v="43"/>
  </r>
  <r>
    <s v="50E-5-605"/>
    <m/>
    <x v="0"/>
    <s v="5 MEADE ST"/>
    <n v="101"/>
    <s v="BEVILACQUA GEORGE D"/>
    <s v="R30"/>
    <s v="ONE FAMILY"/>
    <s v="50/E5/605//"/>
    <n v="0.10113"/>
    <n v="0"/>
    <n v="0"/>
    <n v="1"/>
    <n v="1"/>
    <s v="SEWER"/>
    <n v="1"/>
    <n v="1"/>
    <n v="6600"/>
    <s v="YES"/>
    <n v="0"/>
    <s v="50E-5-605"/>
    <s v="All Public"/>
    <s v="SEWER"/>
    <s v="SEWER"/>
    <n v="6600"/>
    <m/>
    <m/>
    <n v="0"/>
    <n v="0"/>
    <n v="3"/>
    <n v="880"/>
    <n v="1"/>
    <m/>
    <m/>
    <m/>
    <m/>
    <m/>
    <m/>
    <m/>
    <m/>
    <m/>
    <m/>
    <n v="1"/>
    <n v="0"/>
    <n v="1"/>
    <s v="Wareham River West"/>
    <n v="44"/>
  </r>
  <r>
    <s v="18-1029C"/>
    <m/>
    <x v="0"/>
    <s v="128 GREAT NECK RD"/>
    <n v="0"/>
    <s v="DUTTON LYNNE ANN"/>
    <m/>
    <m/>
    <m/>
    <n v="0.3216"/>
    <n v="0"/>
    <n v="0"/>
    <n v="0"/>
    <n v="0"/>
    <m/>
    <n v="0"/>
    <n v="1"/>
    <n v="6100"/>
    <s v="YES"/>
    <n v="0"/>
    <s v="18-1029C"/>
    <m/>
    <m/>
    <m/>
    <n v="6100"/>
    <m/>
    <m/>
    <n v="0"/>
    <n v="0"/>
    <n v="0"/>
    <n v="0"/>
    <n v="0"/>
    <m/>
    <m/>
    <m/>
    <m/>
    <m/>
    <m/>
    <m/>
    <m/>
    <m/>
    <m/>
    <n v="0"/>
    <n v="0"/>
    <n v="1"/>
    <s v="Crab Cove"/>
    <n v="46"/>
  </r>
  <r>
    <s v="50D-I"/>
    <m/>
    <x v="0"/>
    <s v="57 BEACH ST"/>
    <n v="101"/>
    <s v="VOZZELLA PRISCO A"/>
    <s v="R30"/>
    <s v="ONE FAMILY"/>
    <s v="50/D//I/"/>
    <n v="8.133E-2"/>
    <n v="0"/>
    <n v="0"/>
    <n v="1"/>
    <n v="1"/>
    <s v="SEWER"/>
    <n v="1"/>
    <n v="0"/>
    <n v="0"/>
    <s v="YES"/>
    <n v="0"/>
    <s v="50D-I"/>
    <s v="All Public"/>
    <s v="SEWER"/>
    <s v="SEWER"/>
    <n v="0"/>
    <m/>
    <m/>
    <n v="0"/>
    <n v="0"/>
    <n v="2"/>
    <n v="1272"/>
    <n v="1.5"/>
    <m/>
    <m/>
    <m/>
    <m/>
    <m/>
    <m/>
    <m/>
    <m/>
    <m/>
    <m/>
    <n v="1"/>
    <n v="0"/>
    <n v="1"/>
    <s v="Wareham River West"/>
    <n v="44"/>
  </r>
  <r>
    <s v="LAND_NOPARC"/>
    <m/>
    <x v="0"/>
    <m/>
    <n v="0"/>
    <m/>
    <m/>
    <m/>
    <m/>
    <n v="1.494E-2"/>
    <n v="0"/>
    <n v="0"/>
    <n v="0"/>
    <n v="0"/>
    <m/>
    <n v="0"/>
    <n v="0"/>
    <n v="0"/>
    <s v="NO"/>
    <n v="0"/>
    <m/>
    <m/>
    <m/>
    <m/>
    <n v="0"/>
    <m/>
    <m/>
    <n v="0"/>
    <n v="0"/>
    <n v="0"/>
    <n v="0"/>
    <n v="0"/>
    <m/>
    <m/>
    <m/>
    <m/>
    <m/>
    <m/>
    <m/>
    <m/>
    <m/>
    <m/>
    <n v="0"/>
    <n v="0"/>
    <n v="1"/>
    <s v="Crab Cove"/>
    <n v="46"/>
  </r>
  <r>
    <s v="50D-205"/>
    <m/>
    <x v="0"/>
    <s v="23 GRAHAM ST"/>
    <n v="101"/>
    <s v="OLIVETT JAMES A &amp; ELSIE A"/>
    <s v="R30"/>
    <s v="ONE FAMILY"/>
    <s v="50/D/205//"/>
    <n v="8.9270000000000002E-2"/>
    <n v="0"/>
    <n v="0"/>
    <n v="1"/>
    <n v="1"/>
    <s v="SEWER"/>
    <n v="1"/>
    <n v="0"/>
    <n v="0"/>
    <s v="YES"/>
    <n v="0"/>
    <s v="50D-205"/>
    <s v="All Public"/>
    <s v="SEWER"/>
    <s v="SEWER"/>
    <n v="1150"/>
    <m/>
    <m/>
    <n v="0"/>
    <n v="0"/>
    <n v="1"/>
    <n v="730"/>
    <n v="1"/>
    <m/>
    <m/>
    <m/>
    <m/>
    <m/>
    <m/>
    <m/>
    <m/>
    <m/>
    <m/>
    <n v="1"/>
    <n v="0"/>
    <n v="1"/>
    <s v="Broad Marsh River"/>
    <n v="43"/>
  </r>
  <r>
    <s v="50D-83"/>
    <m/>
    <x v="0"/>
    <s v="47 POND ST"/>
    <n v="132"/>
    <s v="SUTHERLAND ROBERT F"/>
    <s v="R30"/>
    <s v="RES ACLNUD  MDL-00"/>
    <s v="50/D/83//"/>
    <n v="9.5060000000000006E-2"/>
    <n v="0"/>
    <n v="0"/>
    <n v="0"/>
    <n v="0"/>
    <m/>
    <n v="0"/>
    <n v="0"/>
    <n v="0"/>
    <s v="YES"/>
    <n v="0"/>
    <s v="50D-83"/>
    <m/>
    <m/>
    <m/>
    <n v="0"/>
    <m/>
    <m/>
    <n v="0"/>
    <n v="0"/>
    <n v="0"/>
    <n v="0"/>
    <n v="0"/>
    <m/>
    <m/>
    <m/>
    <m/>
    <m/>
    <m/>
    <m/>
    <m/>
    <m/>
    <m/>
    <n v="1"/>
    <n v="0"/>
    <n v="1"/>
    <s v="Wareham River West"/>
    <n v="44"/>
  </r>
  <r>
    <s v="35-44"/>
    <m/>
    <x v="0"/>
    <s v="7 EAST EDGEWATER DR"/>
    <n v="101"/>
    <s v="CALIRI ANTHONY"/>
    <s v="R30"/>
    <s v="ONE FAMILY"/>
    <s v="35//44//"/>
    <n v="0.43491000000000002"/>
    <n v="1"/>
    <n v="1"/>
    <n v="1"/>
    <n v="1"/>
    <s v="SEPTIC"/>
    <n v="0"/>
    <n v="1"/>
    <n v="13900"/>
    <s v="YES"/>
    <n v="13900"/>
    <s v="35-44"/>
    <m/>
    <m/>
    <s v="SEPTIC"/>
    <n v="13900"/>
    <m/>
    <m/>
    <n v="1"/>
    <n v="1"/>
    <n v="3"/>
    <n v="2532"/>
    <n v="2"/>
    <m/>
    <m/>
    <m/>
    <m/>
    <m/>
    <m/>
    <m/>
    <m/>
    <m/>
    <m/>
    <n v="1"/>
    <n v="9.68"/>
    <n v="1"/>
    <s v="Crab Cove"/>
    <n v="46"/>
  </r>
  <r>
    <s v="LAND_NOPARC"/>
    <m/>
    <x v="0"/>
    <m/>
    <n v="0"/>
    <m/>
    <m/>
    <m/>
    <m/>
    <n v="0.47827999999999998"/>
    <n v="0"/>
    <n v="0"/>
    <n v="0"/>
    <n v="0"/>
    <m/>
    <n v="0"/>
    <n v="0"/>
    <n v="0"/>
    <s v="NO"/>
    <n v="0"/>
    <m/>
    <m/>
    <m/>
    <m/>
    <n v="0"/>
    <m/>
    <m/>
    <n v="0"/>
    <n v="0"/>
    <n v="0"/>
    <n v="0"/>
    <n v="0"/>
    <m/>
    <m/>
    <m/>
    <m/>
    <m/>
    <m/>
    <m/>
    <m/>
    <m/>
    <m/>
    <n v="0"/>
    <n v="0"/>
    <n v="1"/>
    <s v="Crab Cove"/>
    <n v="46"/>
  </r>
  <r>
    <s v="50A-258"/>
    <m/>
    <x v="0"/>
    <s v="20 WILDWOOD AVE"/>
    <n v="101"/>
    <s v="MCKNIGHT RICHARD A"/>
    <s v="R30"/>
    <s v="ONE FAMILY"/>
    <s v="50/A/258//"/>
    <n v="8.022E-2"/>
    <n v="0"/>
    <n v="0"/>
    <n v="1"/>
    <n v="1"/>
    <s v="SEWER"/>
    <n v="1"/>
    <n v="1"/>
    <n v="2100"/>
    <s v="YES"/>
    <n v="0"/>
    <s v="50A-258"/>
    <s v="Public Water,Public Sewer"/>
    <s v="SEWER"/>
    <s v="SEWER"/>
    <n v="2100"/>
    <m/>
    <m/>
    <n v="0"/>
    <n v="0"/>
    <n v="2"/>
    <n v="672"/>
    <n v="1"/>
    <m/>
    <m/>
    <m/>
    <m/>
    <m/>
    <m/>
    <m/>
    <m/>
    <m/>
    <m/>
    <n v="1"/>
    <n v="0"/>
    <n v="1"/>
    <s v="Wareham River West"/>
    <n v="44"/>
  </r>
  <r>
    <s v="50D-226"/>
    <m/>
    <x v="0"/>
    <s v="20 GRAHAM ST"/>
    <n v="101"/>
    <s v="DAVIS DAVID E"/>
    <s v="R30"/>
    <s v="ONE FAMILY"/>
    <s v="50/D/226//"/>
    <n v="9.4589999999999994E-2"/>
    <n v="0"/>
    <n v="0"/>
    <n v="1"/>
    <n v="1"/>
    <s v="SEWER"/>
    <n v="1"/>
    <n v="1"/>
    <n v="700"/>
    <s v="YES"/>
    <n v="0"/>
    <s v="50D-226"/>
    <s v="All Public"/>
    <s v="SEWER"/>
    <s v="SEWER"/>
    <n v="700"/>
    <m/>
    <m/>
    <n v="0"/>
    <n v="0"/>
    <n v="2"/>
    <n v="724"/>
    <n v="1"/>
    <m/>
    <m/>
    <m/>
    <m/>
    <m/>
    <m/>
    <m/>
    <m/>
    <m/>
    <m/>
    <n v="0"/>
    <n v="0"/>
    <n v="1"/>
    <s v="Broad Marsh River"/>
    <n v="43"/>
  </r>
  <r>
    <s v="50A-212"/>
    <m/>
    <x v="0"/>
    <s v="14 BAYVIEW ST"/>
    <n v="101"/>
    <s v="MCCARTHY JAMES J SR"/>
    <s v="R30"/>
    <s v="ONE FAMILY"/>
    <s v="50/A/212//"/>
    <n v="7.6149999999999995E-2"/>
    <n v="0"/>
    <n v="0"/>
    <n v="1"/>
    <n v="1"/>
    <s v="SEWER"/>
    <n v="1"/>
    <n v="1"/>
    <n v="3200"/>
    <s v="YES"/>
    <n v="0"/>
    <s v="50A-212"/>
    <s v="All Public"/>
    <s v="SEWER"/>
    <s v="SEWER"/>
    <n v="3200"/>
    <m/>
    <m/>
    <n v="0"/>
    <n v="0"/>
    <n v="3"/>
    <n v="750"/>
    <n v="1"/>
    <m/>
    <m/>
    <m/>
    <m/>
    <m/>
    <m/>
    <m/>
    <m/>
    <m/>
    <m/>
    <n v="1"/>
    <n v="0"/>
    <n v="1"/>
    <s v="Wareham River West"/>
    <n v="44"/>
  </r>
  <r>
    <s v="50A-261"/>
    <m/>
    <x v="0"/>
    <s v="11 BAYVIEW ST"/>
    <n v="101"/>
    <s v="HANDREN RICHARD A"/>
    <s v="R30"/>
    <s v="ONE FAMILY"/>
    <s v="50/A/261//"/>
    <n v="8.5940000000000003E-2"/>
    <n v="0"/>
    <n v="0"/>
    <n v="1"/>
    <n v="1"/>
    <s v="SEWER"/>
    <n v="1"/>
    <n v="1"/>
    <n v="100"/>
    <s v="YES"/>
    <n v="0"/>
    <s v="50A-261"/>
    <s v="All Public"/>
    <s v="SEWER"/>
    <s v="SEWER"/>
    <n v="100"/>
    <m/>
    <m/>
    <n v="0"/>
    <n v="0"/>
    <n v="2"/>
    <n v="596"/>
    <n v="1"/>
    <m/>
    <m/>
    <m/>
    <m/>
    <m/>
    <m/>
    <m/>
    <m/>
    <m/>
    <m/>
    <n v="1"/>
    <n v="0"/>
    <n v="1"/>
    <s v="Wareham River West"/>
    <n v="44"/>
  </r>
  <r>
    <s v="50A-210"/>
    <m/>
    <x v="0"/>
    <s v="13 SWIFT AVE"/>
    <n v="101"/>
    <s v="AIELLO ROBERT E"/>
    <s v="R30"/>
    <s v="ONE FAMILY"/>
    <s v="50/A/210//"/>
    <n v="8.1949999999999995E-2"/>
    <n v="0"/>
    <n v="0"/>
    <n v="1"/>
    <n v="1"/>
    <s v="SEWER"/>
    <n v="1"/>
    <n v="1"/>
    <n v="0"/>
    <s v="YES"/>
    <n v="0"/>
    <s v="50A-210"/>
    <s v="All Public"/>
    <s v="SEWER"/>
    <s v="SEWER"/>
    <n v="0"/>
    <m/>
    <m/>
    <n v="0"/>
    <n v="0"/>
    <n v="3"/>
    <n v="756"/>
    <n v="1"/>
    <m/>
    <m/>
    <m/>
    <m/>
    <m/>
    <m/>
    <m/>
    <m/>
    <m/>
    <m/>
    <n v="1"/>
    <n v="0"/>
    <n v="1"/>
    <s v="Wareham River West"/>
    <n v="44"/>
  </r>
  <r>
    <s v="50E-5-601"/>
    <m/>
    <x v="0"/>
    <s v="7 BAKER RD"/>
    <n v="101"/>
    <s v="TISHLER GARY J"/>
    <s v="R30"/>
    <s v="ONE FAMILY"/>
    <s v="50/E5/601//"/>
    <n v="9.8460000000000006E-2"/>
    <n v="0"/>
    <n v="0"/>
    <n v="1"/>
    <n v="1"/>
    <s v="SEWER"/>
    <n v="1"/>
    <n v="1"/>
    <n v="3300"/>
    <s v="YES"/>
    <n v="0"/>
    <s v="50E-5-601"/>
    <s v="All Public"/>
    <s v="SEWER"/>
    <s v="SEWER"/>
    <n v="3300"/>
    <m/>
    <m/>
    <n v="0"/>
    <n v="0"/>
    <n v="3"/>
    <n v="884"/>
    <n v="1"/>
    <m/>
    <m/>
    <m/>
    <m/>
    <m/>
    <m/>
    <m/>
    <m/>
    <m/>
    <m/>
    <n v="2"/>
    <n v="0"/>
    <n v="1"/>
    <s v="Wareham River West"/>
    <n v="44"/>
  </r>
  <r>
    <s v="50D-272"/>
    <m/>
    <x v="0"/>
    <s v="14 VERNAL ST"/>
    <n v="101"/>
    <s v="MOSSEY MARILYN"/>
    <s v="R30"/>
    <s v="ONE FAMILY"/>
    <s v="50/D/272//"/>
    <n v="7.0370000000000002E-2"/>
    <n v="0"/>
    <n v="0"/>
    <n v="1"/>
    <n v="1"/>
    <s v="SEWER"/>
    <n v="0"/>
    <n v="5"/>
    <n v="9600"/>
    <s v="YES"/>
    <n v="0"/>
    <s v="50D-272"/>
    <s v="All Public"/>
    <s v="SEWER"/>
    <s v="SEWER"/>
    <n v="1920"/>
    <m/>
    <m/>
    <n v="0"/>
    <n v="0"/>
    <n v="2"/>
    <n v="783"/>
    <n v="1"/>
    <m/>
    <m/>
    <m/>
    <m/>
    <m/>
    <m/>
    <m/>
    <m/>
    <m/>
    <m/>
    <n v="1"/>
    <n v="0"/>
    <n v="1"/>
    <s v="Wareham River West"/>
    <n v="44"/>
  </r>
  <r>
    <s v="50D-150B"/>
    <m/>
    <x v="0"/>
    <s v="0 BELMONT ST OFF"/>
    <n v="132"/>
    <s v="COTOIA JOSEPH P &amp; ALICE E"/>
    <s v="R30"/>
    <s v="RES ACLNUD  MDL-00"/>
    <s v="50/D/150/B/"/>
    <n v="1.04E-2"/>
    <n v="0"/>
    <n v="0"/>
    <n v="0"/>
    <n v="0"/>
    <m/>
    <n v="0"/>
    <n v="0"/>
    <n v="0"/>
    <s v="YES"/>
    <n v="0"/>
    <s v="50D-150B"/>
    <m/>
    <m/>
    <m/>
    <n v="0"/>
    <m/>
    <m/>
    <n v="0"/>
    <n v="0"/>
    <n v="0"/>
    <n v="0"/>
    <n v="0"/>
    <m/>
    <m/>
    <m/>
    <m/>
    <m/>
    <m/>
    <m/>
    <m/>
    <m/>
    <m/>
    <n v="0"/>
    <n v="0"/>
    <n v="1"/>
    <s v="Broad Marsh River"/>
    <n v="43"/>
  </r>
  <r>
    <s v="50D-182"/>
    <m/>
    <x v="0"/>
    <s v="3 FLORENCE ST"/>
    <n v="101"/>
    <s v="FENCER RICHARD H"/>
    <s v="R30"/>
    <s v="ONE FAMILY"/>
    <s v="50/D/182//"/>
    <n v="0.1002"/>
    <n v="0"/>
    <n v="0"/>
    <n v="1"/>
    <n v="1"/>
    <s v="SEWER"/>
    <n v="1"/>
    <n v="1"/>
    <n v="200"/>
    <s v="YES"/>
    <n v="0"/>
    <s v="50D-182"/>
    <s v="Public Water,Public Sewer"/>
    <s v="SEWER"/>
    <s v="SEWER"/>
    <n v="200"/>
    <m/>
    <m/>
    <n v="0"/>
    <n v="0"/>
    <n v="2"/>
    <n v="696"/>
    <n v="1"/>
    <m/>
    <m/>
    <m/>
    <m/>
    <m/>
    <m/>
    <m/>
    <m/>
    <m/>
    <m/>
    <n v="1"/>
    <n v="0"/>
    <n v="1"/>
    <s v="Broad Marsh River"/>
    <n v="43"/>
  </r>
  <r>
    <s v="50D-149A"/>
    <m/>
    <x v="0"/>
    <s v="7 ALMEDA ST"/>
    <n v="132"/>
    <s v="TELLO THERESA M"/>
    <s v="R30"/>
    <s v="RES ACLNUD  MDL-00"/>
    <s v="50/D/149/A/"/>
    <n v="7.1319999999999995E-2"/>
    <n v="0"/>
    <n v="0"/>
    <n v="0"/>
    <n v="0"/>
    <m/>
    <n v="0"/>
    <n v="0"/>
    <n v="0"/>
    <s v="YES"/>
    <n v="0"/>
    <s v="50D-149A"/>
    <m/>
    <m/>
    <m/>
    <n v="0"/>
    <m/>
    <m/>
    <n v="0"/>
    <n v="0"/>
    <n v="0"/>
    <n v="0"/>
    <n v="0"/>
    <m/>
    <m/>
    <m/>
    <m/>
    <m/>
    <m/>
    <m/>
    <m/>
    <m/>
    <m/>
    <n v="0"/>
    <n v="0"/>
    <n v="1"/>
    <s v="Broad Marsh River"/>
    <n v="43"/>
  </r>
  <r>
    <s v="50D-38"/>
    <m/>
    <x v="0"/>
    <s v="52 BEACH ST"/>
    <n v="101"/>
    <s v="SPAGNUOLO ROBERT E JR TRUSTEE"/>
    <s v="R30"/>
    <s v="ONE FAMILY"/>
    <s v="50/D/38//"/>
    <n v="0.39440999999999998"/>
    <n v="0"/>
    <n v="0"/>
    <n v="1"/>
    <n v="1"/>
    <s v="SEWER"/>
    <n v="1"/>
    <n v="1"/>
    <n v="4700"/>
    <s v="YES"/>
    <n v="0"/>
    <s v="50D-38"/>
    <m/>
    <m/>
    <s v="SEWER"/>
    <n v="4700"/>
    <m/>
    <m/>
    <n v="0"/>
    <n v="0"/>
    <n v="2"/>
    <n v="1627"/>
    <n v="2"/>
    <m/>
    <m/>
    <m/>
    <m/>
    <m/>
    <m/>
    <m/>
    <m/>
    <m/>
    <m/>
    <n v="1"/>
    <n v="0"/>
    <n v="1"/>
    <s v="Wareham River West"/>
    <n v="44"/>
  </r>
  <r>
    <s v="50A-202"/>
    <m/>
    <x v="0"/>
    <s v="143 SWIFTS BCH RD"/>
    <n v="101"/>
    <s v="BOUCHER RICHARD V"/>
    <s v="R30"/>
    <s v="ONE FAMILY"/>
    <s v="50/A/202//"/>
    <n v="7.8490000000000004E-2"/>
    <n v="0"/>
    <n v="0"/>
    <n v="1"/>
    <n v="1"/>
    <s v="SEWER"/>
    <n v="1"/>
    <n v="1"/>
    <n v="2900"/>
    <s v="YES"/>
    <n v="0"/>
    <s v="50A-202"/>
    <s v="All Public"/>
    <s v="SEWER"/>
    <s v="SEWER"/>
    <n v="2900"/>
    <m/>
    <m/>
    <n v="0"/>
    <n v="0"/>
    <n v="2"/>
    <n v="768"/>
    <n v="1"/>
    <m/>
    <m/>
    <m/>
    <m/>
    <m/>
    <m/>
    <m/>
    <m/>
    <m/>
    <m/>
    <n v="1"/>
    <n v="0"/>
    <n v="1"/>
    <s v="Wareham River West"/>
    <n v="44"/>
  </r>
  <r>
    <s v="50A-209"/>
    <m/>
    <x v="0"/>
    <s v="11 SWIFT AVE"/>
    <n v="101"/>
    <s v="PARHAM GERALDINE J"/>
    <s v="R30"/>
    <s v="ONE FAMILY"/>
    <s v="50/A/209//"/>
    <n v="6.862E-2"/>
    <n v="0"/>
    <n v="0"/>
    <n v="1"/>
    <n v="1"/>
    <s v="SEWER"/>
    <n v="1"/>
    <n v="1"/>
    <n v="3200"/>
    <s v="YES"/>
    <n v="0"/>
    <s v="50A-209"/>
    <s v="All Public"/>
    <s v="SEWER"/>
    <s v="SEWER"/>
    <n v="3200"/>
    <m/>
    <m/>
    <n v="0"/>
    <n v="0"/>
    <n v="1"/>
    <n v="680"/>
    <n v="1"/>
    <m/>
    <m/>
    <m/>
    <m/>
    <m/>
    <m/>
    <m/>
    <m/>
    <m/>
    <m/>
    <n v="1"/>
    <n v="0"/>
    <n v="1"/>
    <s v="Wareham River West"/>
    <n v="44"/>
  </r>
  <r>
    <s v="50E-5-606"/>
    <m/>
    <x v="0"/>
    <s v="7 MEADE ST"/>
    <n v="101"/>
    <s v="MASTROIANNI RALPH A"/>
    <s v="R30"/>
    <s v="ONE FAMILY"/>
    <s v="50/E5/606//"/>
    <n v="5.8439999999999999E-2"/>
    <n v="0"/>
    <n v="0"/>
    <n v="1"/>
    <n v="1"/>
    <s v="SEWER"/>
    <n v="1"/>
    <n v="1"/>
    <n v="600"/>
    <s v="YES"/>
    <n v="0"/>
    <s v="50E-5-606"/>
    <s v="All Public"/>
    <s v="SEWER"/>
    <s v="SEWER"/>
    <n v="600"/>
    <m/>
    <m/>
    <n v="0"/>
    <n v="0"/>
    <n v="3"/>
    <n v="660"/>
    <n v="1"/>
    <m/>
    <m/>
    <m/>
    <m/>
    <m/>
    <m/>
    <m/>
    <m/>
    <m/>
    <m/>
    <n v="1"/>
    <n v="0"/>
    <n v="1"/>
    <s v="Wareham River West"/>
    <n v="44"/>
  </r>
  <r>
    <s v="38-501"/>
    <m/>
    <x v="0"/>
    <s v="26 LARCH ST"/>
    <n v="101"/>
    <s v="CARDILLO GERARD L"/>
    <s v="R30"/>
    <s v="ONE FAMILY"/>
    <s v="38//501//"/>
    <n v="0.20979999999999999"/>
    <n v="1"/>
    <n v="1"/>
    <n v="1"/>
    <n v="1"/>
    <s v="SEPTIC"/>
    <n v="0"/>
    <n v="1"/>
    <n v="1500"/>
    <s v="NO_W1"/>
    <n v="1500"/>
    <s v="38-501"/>
    <s v="Public Water,Gas,Septic"/>
    <s v="SEPTIC"/>
    <s v="SEPTIC"/>
    <n v="1500"/>
    <m/>
    <m/>
    <n v="1"/>
    <n v="1"/>
    <n v="1"/>
    <n v="884"/>
    <n v="1.75"/>
    <m/>
    <m/>
    <m/>
    <m/>
    <m/>
    <m/>
    <m/>
    <m/>
    <m/>
    <m/>
    <n v="2"/>
    <n v="9.68"/>
    <n v="1"/>
    <s v="Crab Cove"/>
    <n v="46"/>
  </r>
  <r>
    <s v="50F-16C"/>
    <m/>
    <x v="0"/>
    <s v="1 WORRALL AVE"/>
    <n v="101"/>
    <s v="GOLDING W PRESCOTT"/>
    <s v="R30"/>
    <s v="ONE FAMILY"/>
    <s v="50/F/16/C/"/>
    <n v="8.7749999999999995E-2"/>
    <n v="0"/>
    <n v="0"/>
    <n v="1"/>
    <n v="1"/>
    <s v="SEWER"/>
    <n v="1"/>
    <n v="0"/>
    <n v="0"/>
    <s v="YES"/>
    <n v="0"/>
    <s v="50F-16C"/>
    <s v="Public Water,Public Sewer"/>
    <s v="SEWER"/>
    <s v="SEWER"/>
    <n v="0"/>
    <m/>
    <m/>
    <n v="0"/>
    <n v="0"/>
    <n v="2"/>
    <n v="384"/>
    <n v="1"/>
    <m/>
    <m/>
    <m/>
    <m/>
    <m/>
    <m/>
    <m/>
    <m/>
    <m/>
    <m/>
    <n v="1"/>
    <n v="0"/>
    <n v="1"/>
    <s v="Wareham River West"/>
    <n v="44"/>
  </r>
  <r>
    <s v="50D-228"/>
    <m/>
    <x v="0"/>
    <s v="71 SHORE AVE"/>
    <n v="101"/>
    <s v="OLIVETT JAMES A"/>
    <s v="R30"/>
    <s v="ONE FAMILY"/>
    <s v="50/D/228//"/>
    <n v="0.13485"/>
    <n v="0"/>
    <n v="0"/>
    <n v="1"/>
    <n v="1"/>
    <s v="SEWER"/>
    <n v="1"/>
    <n v="2"/>
    <n v="2300"/>
    <s v="YES"/>
    <n v="0"/>
    <s v="50D-228"/>
    <s v="All Public"/>
    <s v="SEWER"/>
    <s v="SEWER"/>
    <n v="1150"/>
    <m/>
    <m/>
    <n v="0"/>
    <n v="0"/>
    <n v="2"/>
    <n v="802"/>
    <n v="1"/>
    <m/>
    <m/>
    <m/>
    <m/>
    <m/>
    <m/>
    <m/>
    <m/>
    <m/>
    <m/>
    <n v="1"/>
    <n v="0"/>
    <n v="1"/>
    <s v="Broad Marsh River"/>
    <n v="43"/>
  </r>
  <r>
    <s v="50D-259"/>
    <m/>
    <x v="0"/>
    <s v="21 VERNAL ST"/>
    <n v="101"/>
    <s v="CLARY DOROTHY M"/>
    <s v="R30"/>
    <s v="ONE FAMILY"/>
    <s v="50/D/259//"/>
    <n v="9.4399999999999998E-2"/>
    <n v="0"/>
    <n v="0"/>
    <n v="1"/>
    <n v="1"/>
    <s v="SEWER"/>
    <n v="1"/>
    <n v="1"/>
    <n v="1900"/>
    <s v="YES"/>
    <n v="0"/>
    <s v="50D-259"/>
    <s v="Public Water,Public Sewer,Gas"/>
    <s v="SEWER"/>
    <s v="SEWER"/>
    <n v="1900"/>
    <m/>
    <m/>
    <n v="0"/>
    <n v="0"/>
    <n v="2"/>
    <n v="480"/>
    <n v="1"/>
    <m/>
    <m/>
    <m/>
    <m/>
    <m/>
    <m/>
    <m/>
    <m/>
    <m/>
    <m/>
    <n v="1"/>
    <n v="0"/>
    <n v="1"/>
    <s v="Wareham River West"/>
    <n v="44"/>
  </r>
  <r>
    <s v="LAND_NOPARC"/>
    <m/>
    <x v="0"/>
    <m/>
    <n v="0"/>
    <m/>
    <m/>
    <m/>
    <m/>
    <n v="1.01E-2"/>
    <n v="0"/>
    <n v="0"/>
    <n v="0"/>
    <n v="0"/>
    <m/>
    <n v="0"/>
    <n v="0"/>
    <n v="0"/>
    <s v="NO"/>
    <n v="0"/>
    <m/>
    <m/>
    <m/>
    <m/>
    <n v="0"/>
    <m/>
    <m/>
    <n v="0"/>
    <n v="0"/>
    <n v="0"/>
    <n v="0"/>
    <n v="0"/>
    <m/>
    <m/>
    <m/>
    <m/>
    <m/>
    <m/>
    <m/>
    <m/>
    <m/>
    <m/>
    <n v="0"/>
    <n v="0"/>
    <n v="1"/>
    <s v="Crab Cove"/>
    <n v="46"/>
  </r>
  <r>
    <s v="50D-227"/>
    <m/>
    <x v="0"/>
    <s v="22 GRAHAM ST"/>
    <n v="101"/>
    <s v="SQUICIARI VINCENT"/>
    <s v="R30"/>
    <s v="ONE FAMILY"/>
    <s v="50/D/227//"/>
    <n v="9.1439999999999994E-2"/>
    <n v="0"/>
    <n v="0"/>
    <n v="1"/>
    <n v="1"/>
    <s v="SEWER"/>
    <n v="1"/>
    <n v="1"/>
    <n v="700"/>
    <s v="YES"/>
    <n v="0"/>
    <s v="50D-227"/>
    <s v="All Public"/>
    <s v="SEWER"/>
    <s v="SEWER"/>
    <n v="700"/>
    <m/>
    <m/>
    <n v="0"/>
    <n v="0"/>
    <n v="2"/>
    <n v="1092"/>
    <n v="1"/>
    <m/>
    <m/>
    <m/>
    <m/>
    <m/>
    <m/>
    <m/>
    <m/>
    <m/>
    <m/>
    <n v="1"/>
    <n v="0"/>
    <n v="1"/>
    <s v="Broad Marsh River"/>
    <n v="43"/>
  </r>
  <r>
    <s v="37-1006"/>
    <m/>
    <x v="0"/>
    <s v="121 GREAT NECK RD"/>
    <n v="101"/>
    <s v="FERREIRA MARIE E"/>
    <s v="R60"/>
    <s v="ONE FAMILY"/>
    <s v="37//1006//"/>
    <n v="0.98924999999999996"/>
    <n v="1"/>
    <n v="1"/>
    <n v="1"/>
    <n v="1"/>
    <s v="SEPTIC"/>
    <n v="0"/>
    <n v="1"/>
    <n v="9700"/>
    <s v="YES"/>
    <n v="9700"/>
    <s v="37-1006"/>
    <s v="Public Water,Gas,Septic"/>
    <s v="SEPTIC"/>
    <s v="SEPTIC"/>
    <n v="9700"/>
    <m/>
    <m/>
    <n v="1"/>
    <n v="1"/>
    <n v="3"/>
    <n v="1322"/>
    <n v="1.5"/>
    <m/>
    <m/>
    <m/>
    <m/>
    <m/>
    <m/>
    <m/>
    <m/>
    <m/>
    <m/>
    <n v="1"/>
    <n v="9.68"/>
    <n v="1"/>
    <s v="Crab Cove"/>
    <n v="46"/>
  </r>
  <r>
    <s v="50D-149B"/>
    <m/>
    <x v="0"/>
    <s v="0 ALMEDA ST"/>
    <n v="132"/>
    <s v="TELLO THERESA M"/>
    <s v="R30"/>
    <s v="RES ACLNUD  MDL-00"/>
    <s v="50/D/149/B/"/>
    <n v="9.2200000000000008E-3"/>
    <n v="0"/>
    <n v="0"/>
    <n v="0"/>
    <n v="0"/>
    <m/>
    <n v="0"/>
    <n v="0"/>
    <n v="0"/>
    <s v="YES"/>
    <n v="0"/>
    <s v="50D-149B"/>
    <m/>
    <m/>
    <m/>
    <n v="0"/>
    <m/>
    <m/>
    <n v="0"/>
    <n v="0"/>
    <n v="0"/>
    <n v="0"/>
    <n v="0"/>
    <m/>
    <m/>
    <m/>
    <m/>
    <m/>
    <m/>
    <m/>
    <m/>
    <m/>
    <m/>
    <n v="0"/>
    <n v="0"/>
    <n v="1"/>
    <s v="Broad Marsh River"/>
    <n v="43"/>
  </r>
  <r>
    <s v="38-1005"/>
    <m/>
    <x v="0"/>
    <s v="0 INDIAN NECK RD"/>
    <n v="812"/>
    <s v="PARKWOOD BEACH IMPROVEMENT"/>
    <s v="R30"/>
    <s v="61B PICNIC"/>
    <s v="38//1005//"/>
    <n v="0.89807999999999999"/>
    <n v="0"/>
    <n v="0"/>
    <n v="0"/>
    <n v="0"/>
    <m/>
    <n v="0"/>
    <n v="0"/>
    <n v="0"/>
    <s v="YES"/>
    <n v="0"/>
    <s v="38-1005"/>
    <m/>
    <m/>
    <m/>
    <n v="0"/>
    <m/>
    <m/>
    <n v="0"/>
    <n v="0"/>
    <n v="0"/>
    <n v="0"/>
    <n v="0"/>
    <m/>
    <m/>
    <m/>
    <m/>
    <m/>
    <m/>
    <m/>
    <m/>
    <m/>
    <m/>
    <n v="0"/>
    <n v="0"/>
    <n v="1"/>
    <s v="Crab Cove"/>
    <n v="46"/>
  </r>
  <r>
    <s v="50A-260"/>
    <m/>
    <x v="0"/>
    <s v="9 BAYVIEW ST"/>
    <n v="101"/>
    <s v="BOFF DORIS A LIFE ESTATE"/>
    <s v="R30"/>
    <s v="ONE FAMILY"/>
    <s v="50/A/260//"/>
    <n v="7.3639999999999997E-2"/>
    <n v="0"/>
    <n v="0"/>
    <n v="1"/>
    <n v="1"/>
    <s v="SEWER"/>
    <n v="1"/>
    <n v="1"/>
    <n v="2700"/>
    <s v="YES"/>
    <n v="0"/>
    <s v="50A-260"/>
    <s v="All Public"/>
    <s v="SEWER"/>
    <s v="SEWER"/>
    <n v="2700"/>
    <m/>
    <m/>
    <n v="0"/>
    <n v="0"/>
    <n v="3"/>
    <n v="792"/>
    <n v="1"/>
    <m/>
    <m/>
    <m/>
    <m/>
    <m/>
    <m/>
    <m/>
    <m/>
    <m/>
    <m/>
    <n v="1"/>
    <n v="0"/>
    <n v="1"/>
    <s v="Wareham River West"/>
    <n v="44"/>
  </r>
  <r>
    <s v="50D-183"/>
    <m/>
    <x v="0"/>
    <s v="5 FLORENCE ST"/>
    <n v="101"/>
    <s v="COTOIA JOSEPH P"/>
    <s v="R30"/>
    <s v="ONE FAMILY"/>
    <s v="50/D/183//"/>
    <n v="9.5649999999999999E-2"/>
    <n v="0"/>
    <n v="0"/>
    <n v="1"/>
    <n v="1"/>
    <s v="SEWER"/>
    <n v="1"/>
    <n v="1"/>
    <n v="900"/>
    <s v="YES"/>
    <n v="0"/>
    <s v="50D-183"/>
    <s v="All Public"/>
    <s v="SEWER"/>
    <s v="SEWER"/>
    <n v="900"/>
    <m/>
    <m/>
    <n v="0"/>
    <n v="0"/>
    <n v="3"/>
    <n v="1334"/>
    <n v="2"/>
    <m/>
    <m/>
    <m/>
    <m/>
    <m/>
    <m/>
    <m/>
    <m/>
    <m/>
    <m/>
    <n v="1"/>
    <n v="0"/>
    <n v="1"/>
    <s v="Broad Marsh River"/>
    <n v="43"/>
  </r>
  <r>
    <s v="50A-207"/>
    <m/>
    <x v="0"/>
    <s v="7 SWIFT AVE"/>
    <n v="101"/>
    <s v="CAPORICCIO ELVIRA M &amp; ROBERT J"/>
    <s v="R30"/>
    <s v="ONE FAMILY"/>
    <s v="50/A/207//"/>
    <n v="7.7789999999999998E-2"/>
    <n v="0"/>
    <n v="0"/>
    <n v="1"/>
    <n v="1"/>
    <s v="SEWER"/>
    <n v="1"/>
    <n v="1"/>
    <n v="11900"/>
    <s v="YES"/>
    <n v="0"/>
    <s v="50A-207"/>
    <s v="All Public"/>
    <s v="SEWER"/>
    <s v="SEWER"/>
    <n v="11900"/>
    <m/>
    <m/>
    <n v="0"/>
    <n v="0"/>
    <n v="5"/>
    <n v="2210"/>
    <n v="2"/>
    <m/>
    <m/>
    <m/>
    <m/>
    <m/>
    <m/>
    <m/>
    <m/>
    <m/>
    <m/>
    <n v="1"/>
    <n v="0"/>
    <n v="1"/>
    <s v="Wareham River West"/>
    <n v="44"/>
  </r>
  <r>
    <s v="35-13"/>
    <m/>
    <x v="0"/>
    <s v="71 EDGEWATER DR"/>
    <n v="106"/>
    <s v="STANDISH SHORES ASSOC INC"/>
    <s v="R30"/>
    <s v="AC LND IMP  MDL-00"/>
    <s v="35//13//"/>
    <n v="0.54329000000000005"/>
    <n v="0"/>
    <n v="0"/>
    <n v="0"/>
    <n v="0"/>
    <m/>
    <n v="0"/>
    <n v="0"/>
    <n v="0"/>
    <s v="YES"/>
    <n v="0"/>
    <s v="35-13"/>
    <s v="Public Water"/>
    <m/>
    <m/>
    <n v="0"/>
    <m/>
    <m/>
    <n v="0"/>
    <n v="0"/>
    <n v="0"/>
    <n v="0"/>
    <n v="0"/>
    <m/>
    <m/>
    <m/>
    <m/>
    <m/>
    <m/>
    <m/>
    <m/>
    <m/>
    <m/>
    <n v="1"/>
    <n v="0"/>
    <n v="1"/>
    <s v="Crab Cove"/>
    <n v="46"/>
  </r>
  <r>
    <s v="35-47"/>
    <m/>
    <x v="0"/>
    <s v="1 EAST EDGEWATER DR"/>
    <n v="101"/>
    <s v="OBERG WARREN B"/>
    <s v="R30"/>
    <s v="ONE FAMILY"/>
    <s v="35//47//"/>
    <n v="0.37863999999999998"/>
    <n v="1"/>
    <n v="1"/>
    <n v="1"/>
    <n v="1"/>
    <s v="SEPTIC"/>
    <n v="0"/>
    <n v="1"/>
    <n v="3400"/>
    <s v="YES"/>
    <n v="3400"/>
    <s v="35-47"/>
    <s v="Public Water,Septic"/>
    <s v="SEPTIC"/>
    <s v="SEPTIC"/>
    <n v="3400"/>
    <m/>
    <m/>
    <n v="1"/>
    <n v="1"/>
    <n v="2"/>
    <n v="960"/>
    <n v="1"/>
    <m/>
    <m/>
    <m/>
    <m/>
    <m/>
    <m/>
    <m/>
    <m/>
    <m/>
    <m/>
    <n v="1"/>
    <n v="9.68"/>
    <n v="1"/>
    <s v="Crab Cove"/>
    <n v="46"/>
  </r>
  <r>
    <s v="50F-16B"/>
    <m/>
    <x v="0"/>
    <s v="3 WORRALL AVE"/>
    <n v="101"/>
    <s v="BROOKS ROGER"/>
    <s v="R30"/>
    <s v="ONE FAMILY"/>
    <s v="50/F/16/B/"/>
    <n v="9.325E-2"/>
    <n v="0"/>
    <n v="0"/>
    <n v="1"/>
    <n v="1"/>
    <s v="SEWER"/>
    <n v="1"/>
    <n v="1"/>
    <n v="700"/>
    <s v="YES"/>
    <n v="0"/>
    <s v="50F-16B"/>
    <s v="All Public"/>
    <s v="SEWER"/>
    <s v="SEWER"/>
    <n v="700"/>
    <m/>
    <m/>
    <n v="0"/>
    <n v="0"/>
    <n v="3"/>
    <n v="1080"/>
    <n v="1.5"/>
    <m/>
    <m/>
    <m/>
    <m/>
    <m/>
    <m/>
    <m/>
    <m/>
    <m/>
    <m/>
    <n v="1"/>
    <n v="0"/>
    <n v="1"/>
    <s v="Wareham River West"/>
    <n v="44"/>
  </r>
  <r>
    <s v="50B-4-29"/>
    <m/>
    <x v="0"/>
    <s v="144 SWIFTS BCH RD"/>
    <n v="104"/>
    <s v="TUOMALA JEFFREY P"/>
    <s v="R30"/>
    <s v="TWO FAMILY"/>
    <s v="50/B4/29//"/>
    <n v="0.13761999999999999"/>
    <n v="0"/>
    <n v="0"/>
    <n v="1"/>
    <n v="1"/>
    <s v="SEWER"/>
    <n v="1"/>
    <n v="0"/>
    <n v="0"/>
    <s v="YES"/>
    <n v="0"/>
    <s v="50B-4-29"/>
    <s v="All Public"/>
    <s v="SEWER"/>
    <s v="SEWER"/>
    <n v="0"/>
    <m/>
    <m/>
    <n v="0"/>
    <n v="0"/>
    <n v="6"/>
    <n v="2500"/>
    <n v="2"/>
    <m/>
    <m/>
    <m/>
    <m/>
    <m/>
    <m/>
    <m/>
    <m/>
    <m/>
    <m/>
    <n v="1"/>
    <n v="0"/>
    <n v="1"/>
    <s v="Wareham River West"/>
    <n v="44"/>
  </r>
  <r>
    <s v="35-46"/>
    <m/>
    <x v="0"/>
    <s v="3 EAST EDGEWATER DR"/>
    <n v="101"/>
    <s v="ENZIAN CLAYTON T JR"/>
    <s v="R30"/>
    <s v="ONE FAMILY"/>
    <s v="35//46//"/>
    <n v="0.35650999999999999"/>
    <n v="1"/>
    <n v="1"/>
    <n v="1"/>
    <n v="1"/>
    <s v="SEPTIC"/>
    <n v="0"/>
    <n v="1"/>
    <n v="6600"/>
    <s v="YES"/>
    <n v="6600"/>
    <s v="35-46"/>
    <s v="Public Water,Gas,Septic"/>
    <s v="SEPTIC"/>
    <s v="SEPTIC"/>
    <n v="6600"/>
    <m/>
    <m/>
    <n v="1"/>
    <n v="1"/>
    <n v="3"/>
    <n v="1028"/>
    <n v="1"/>
    <m/>
    <m/>
    <m/>
    <m/>
    <m/>
    <m/>
    <m/>
    <m/>
    <m/>
    <m/>
    <n v="1"/>
    <n v="9.68"/>
    <n v="1"/>
    <s v="Crab Cove"/>
    <n v="46"/>
  </r>
  <r>
    <s v="50A-213A"/>
    <m/>
    <x v="0"/>
    <s v="12 BAYVIEW ST"/>
    <n v="101"/>
    <s v="RIDINI MICHAEL J"/>
    <s v="R30"/>
    <s v="ONE FAMILY"/>
    <s v="50/A/213/A/"/>
    <n v="8.9709999999999998E-2"/>
    <n v="0"/>
    <n v="0"/>
    <n v="1"/>
    <n v="1"/>
    <s v="SEWER"/>
    <n v="1"/>
    <n v="1"/>
    <n v="4400"/>
    <s v="YES"/>
    <n v="0"/>
    <s v="50A-213A"/>
    <s v="All Public"/>
    <s v="SEWER"/>
    <s v="SEWER"/>
    <n v="4400"/>
    <m/>
    <m/>
    <n v="0"/>
    <n v="0"/>
    <n v="4"/>
    <n v="1558"/>
    <n v="1.9"/>
    <m/>
    <m/>
    <m/>
    <m/>
    <m/>
    <m/>
    <m/>
    <m/>
    <m/>
    <m/>
    <n v="2"/>
    <n v="0"/>
    <n v="1"/>
    <s v="Wareham River West"/>
    <n v="44"/>
  </r>
  <r>
    <s v="50D-273"/>
    <m/>
    <x v="0"/>
    <s v="18 VERNAL ST"/>
    <n v="101"/>
    <s v="PACHECO REALTY TRUST THE"/>
    <s v="R30"/>
    <s v="ONE FAMILY"/>
    <s v="50/D/273//"/>
    <n v="0.15292"/>
    <n v="0"/>
    <n v="0"/>
    <n v="1"/>
    <n v="1"/>
    <s v="SEWER"/>
    <n v="1"/>
    <n v="1"/>
    <n v="2100"/>
    <s v="YES"/>
    <n v="0"/>
    <s v="50D-273"/>
    <s v="Public Water,Public Sewer"/>
    <s v="SEWER"/>
    <s v="SEWER"/>
    <n v="2100"/>
    <m/>
    <m/>
    <n v="0"/>
    <n v="0"/>
    <n v="3"/>
    <n v="1273"/>
    <n v="1"/>
    <m/>
    <m/>
    <m/>
    <m/>
    <m/>
    <m/>
    <m/>
    <m/>
    <m/>
    <m/>
    <n v="2"/>
    <n v="0"/>
    <n v="1"/>
    <s v="Wareham River West"/>
    <n v="44"/>
  </r>
  <r>
    <s v="50E-5-607"/>
    <m/>
    <x v="0"/>
    <s v="6 BAKER RD"/>
    <n v="101"/>
    <s v="OBERLANDER JOYCE"/>
    <s v="R130"/>
    <s v="ONE FAMILY"/>
    <s v="50/E5/607//"/>
    <n v="9.1200000000000003E-2"/>
    <n v="0"/>
    <n v="0"/>
    <n v="1"/>
    <n v="1"/>
    <s v="SEWER"/>
    <n v="1"/>
    <n v="0"/>
    <n v="0"/>
    <s v="YES"/>
    <n v="0"/>
    <s v="50E-5-607"/>
    <s v="All Public"/>
    <s v="SEWER"/>
    <s v="SEWER"/>
    <n v="0"/>
    <m/>
    <m/>
    <n v="0"/>
    <n v="0"/>
    <n v="2"/>
    <n v="912"/>
    <n v="1"/>
    <m/>
    <m/>
    <m/>
    <m/>
    <m/>
    <m/>
    <m/>
    <m/>
    <m/>
    <m/>
    <n v="2"/>
    <n v="0"/>
    <n v="1"/>
    <s v="Wareham River West"/>
    <n v="44"/>
  </r>
  <r>
    <s v="35-45"/>
    <m/>
    <x v="0"/>
    <s v="5 EAST EDGEWATER DR"/>
    <n v="101"/>
    <s v="PAPALIA RICHARD F"/>
    <s v="R30"/>
    <s v="ONE FAMILY"/>
    <s v="35//45//"/>
    <n v="0.49241000000000001"/>
    <n v="1"/>
    <n v="1"/>
    <n v="1"/>
    <n v="1"/>
    <s v="SEPTIC"/>
    <n v="0"/>
    <n v="1"/>
    <n v="1500"/>
    <s v="YES"/>
    <n v="1500"/>
    <s v="35-45"/>
    <s v="Public Water,Septic"/>
    <s v="SEPTIC"/>
    <s v="SEPTIC"/>
    <n v="1500"/>
    <m/>
    <m/>
    <n v="1"/>
    <n v="1"/>
    <n v="3"/>
    <n v="1428"/>
    <n v="1.75"/>
    <m/>
    <m/>
    <m/>
    <m/>
    <m/>
    <m/>
    <m/>
    <m/>
    <m/>
    <m/>
    <n v="1"/>
    <n v="9.68"/>
    <n v="1"/>
    <s v="Crab Cove"/>
    <n v="46"/>
  </r>
  <r>
    <s v="38-502"/>
    <m/>
    <x v="0"/>
    <s v="24 LARCH ST"/>
    <n v="101"/>
    <s v="FILANDRIANOS FOTO"/>
    <s v="R30"/>
    <s v="ONE FAMILY"/>
    <s v="38//502//"/>
    <n v="0.19919999999999999"/>
    <n v="1"/>
    <n v="1"/>
    <n v="1"/>
    <n v="1"/>
    <s v="SEPTIC"/>
    <n v="0"/>
    <n v="1"/>
    <n v="0"/>
    <s v="YES"/>
    <n v="0"/>
    <s v="38-502"/>
    <s v="Public Water,Gas,Septic"/>
    <s v="SEPTIC"/>
    <s v="SEPTIC"/>
    <n v="0"/>
    <m/>
    <m/>
    <n v="1"/>
    <n v="1"/>
    <n v="2"/>
    <n v="837"/>
    <n v="1.5"/>
    <m/>
    <m/>
    <m/>
    <m/>
    <m/>
    <m/>
    <m/>
    <m/>
    <m/>
    <m/>
    <n v="2"/>
    <n v="9.68"/>
    <n v="1"/>
    <s v="Crab Cove"/>
    <n v="46"/>
  </r>
  <r>
    <s v="50A-206"/>
    <m/>
    <x v="0"/>
    <s v="5 SWIFT AVE"/>
    <n v="101"/>
    <s v="CARLOS JACINTO"/>
    <s v="R30"/>
    <s v="ONE FAMILY"/>
    <s v="50/A/206//"/>
    <n v="7.5439999999999993E-2"/>
    <n v="0"/>
    <n v="0"/>
    <n v="1"/>
    <n v="1"/>
    <s v="SEWER"/>
    <n v="1"/>
    <n v="1"/>
    <n v="100"/>
    <s v="YES"/>
    <n v="0"/>
    <s v="50A-206"/>
    <s v="All Public"/>
    <s v="SEWER"/>
    <s v="SEWER"/>
    <n v="100"/>
    <m/>
    <m/>
    <n v="0"/>
    <n v="0"/>
    <n v="3"/>
    <n v="704"/>
    <n v="1"/>
    <m/>
    <m/>
    <m/>
    <m/>
    <m/>
    <m/>
    <m/>
    <m/>
    <m/>
    <m/>
    <n v="1"/>
    <n v="0"/>
    <n v="1"/>
    <s v="Wareham River West"/>
    <n v="44"/>
  </r>
  <r>
    <s v="57-S7"/>
    <m/>
    <x v="0"/>
    <s v="78 CROMESETT RD"/>
    <n v="101"/>
    <s v="SMITH JEAN G"/>
    <s v="MR30"/>
    <s v="ONE FAMILY"/>
    <s v="57//S7//"/>
    <n v="1.4214800000000001"/>
    <n v="1"/>
    <n v="1"/>
    <n v="1"/>
    <n v="1"/>
    <s v="SEPTIC"/>
    <n v="0"/>
    <n v="1"/>
    <n v="2100"/>
    <s v="YES"/>
    <n v="2100"/>
    <s v="57-S7"/>
    <m/>
    <m/>
    <s v="SEPTIC"/>
    <n v="2100"/>
    <m/>
    <m/>
    <n v="1"/>
    <n v="1"/>
    <n v="3"/>
    <n v="1080"/>
    <n v="1"/>
    <m/>
    <m/>
    <m/>
    <m/>
    <m/>
    <m/>
    <m/>
    <m/>
    <m/>
    <m/>
    <n v="1"/>
    <n v="9.68"/>
    <n v="1"/>
    <s v="Wareham River West"/>
    <n v="44"/>
  </r>
  <r>
    <s v="50F-1049A"/>
    <m/>
    <x v="0"/>
    <s v="0 WORRALL AVE  OFF"/>
    <n v="132"/>
    <s v="POLCARI RICHARD S &amp; GERALD A TR"/>
    <s v="R30"/>
    <s v="RES ACLNUD  MDL-00"/>
    <s v="50/F/1049/A/"/>
    <n v="1.189E-2"/>
    <n v="0"/>
    <n v="0"/>
    <n v="0"/>
    <n v="0"/>
    <m/>
    <n v="0"/>
    <n v="0"/>
    <n v="0"/>
    <s v="YES"/>
    <n v="0"/>
    <s v="50F-1049A"/>
    <m/>
    <m/>
    <m/>
    <n v="0"/>
    <m/>
    <m/>
    <n v="0"/>
    <n v="0"/>
    <n v="0"/>
    <n v="0"/>
    <n v="0"/>
    <m/>
    <m/>
    <m/>
    <m/>
    <m/>
    <m/>
    <m/>
    <m/>
    <m/>
    <m/>
    <n v="1"/>
    <n v="0"/>
    <n v="1"/>
    <s v="Wareham River West"/>
    <n v="44"/>
  </r>
  <r>
    <s v="50A-213B"/>
    <m/>
    <x v="0"/>
    <s v="16 WILDWOOD AVE"/>
    <n v="101"/>
    <s v="FERGUSON ANTHONY J"/>
    <s v="R30"/>
    <s v="ONE FAMILY"/>
    <s v="50/A/213/B/"/>
    <n v="7.6329999999999995E-2"/>
    <n v="0"/>
    <n v="0"/>
    <n v="1"/>
    <n v="1"/>
    <s v="SEWER"/>
    <n v="1"/>
    <n v="1"/>
    <n v="12600"/>
    <s v="YES"/>
    <n v="0"/>
    <s v="50A-213B"/>
    <s v="All Public"/>
    <s v="SEWER"/>
    <s v="SEWER"/>
    <n v="12600"/>
    <m/>
    <m/>
    <n v="0"/>
    <n v="0"/>
    <n v="2"/>
    <n v="781"/>
    <n v="1"/>
    <m/>
    <m/>
    <m/>
    <m/>
    <m/>
    <m/>
    <m/>
    <m/>
    <m/>
    <m/>
    <n v="2"/>
    <n v="0"/>
    <n v="1"/>
    <s v="Wareham River West"/>
    <n v="44"/>
  </r>
  <r>
    <s v="50D-202"/>
    <m/>
    <x v="0"/>
    <s v="2 FLORENCE ST"/>
    <n v="101"/>
    <s v="CARTER LORRAINE B"/>
    <s v="R30"/>
    <s v="ONE FAMILY"/>
    <s v="50/D/202//"/>
    <n v="0.16205"/>
    <n v="0"/>
    <n v="0"/>
    <n v="1"/>
    <n v="1"/>
    <s v="SEWER"/>
    <n v="1"/>
    <n v="1"/>
    <n v="3900"/>
    <s v="YES"/>
    <n v="0"/>
    <s v="50D-202"/>
    <s v="All Public"/>
    <s v="SEWER"/>
    <s v="SEWER"/>
    <n v="3900"/>
    <m/>
    <m/>
    <n v="0"/>
    <n v="0"/>
    <n v="2"/>
    <n v="886"/>
    <n v="1"/>
    <m/>
    <m/>
    <m/>
    <m/>
    <m/>
    <m/>
    <m/>
    <m/>
    <m/>
    <m/>
    <n v="2"/>
    <n v="0"/>
    <n v="1"/>
    <s v="Broad Marsh River"/>
    <n v="43"/>
  </r>
  <r>
    <s v="50D-91A"/>
    <m/>
    <x v="0"/>
    <s v="42 POND ST"/>
    <n v="101"/>
    <s v="REIS JOSE C &amp; THERESA M"/>
    <s v="R30"/>
    <s v="ONE FAMILY"/>
    <s v="50/D/91/A/"/>
    <n v="0.55434000000000005"/>
    <n v="0"/>
    <n v="0"/>
    <n v="1"/>
    <n v="1"/>
    <s v="SEWER"/>
    <n v="1"/>
    <n v="1"/>
    <n v="9300"/>
    <s v="YES"/>
    <n v="0"/>
    <s v="50D-91A"/>
    <s v="All Public"/>
    <s v="SEWER"/>
    <s v="SEWER"/>
    <n v="9300"/>
    <m/>
    <m/>
    <n v="0"/>
    <n v="0"/>
    <n v="3"/>
    <n v="1475"/>
    <n v="1.75"/>
    <m/>
    <m/>
    <m/>
    <m/>
    <m/>
    <m/>
    <m/>
    <m/>
    <m/>
    <m/>
    <n v="1"/>
    <n v="0"/>
    <n v="1"/>
    <s v="Wareham River West"/>
    <n v="44"/>
  </r>
  <r>
    <s v="50E-5-600"/>
    <m/>
    <x v="0"/>
    <s v="1 PINE ST"/>
    <n v="101"/>
    <s v="BENSON ROBERT"/>
    <s v="R30"/>
    <s v="ONE FAMILY"/>
    <s v="50/E5/600//"/>
    <n v="8.362E-2"/>
    <n v="0"/>
    <n v="0"/>
    <n v="1"/>
    <n v="1"/>
    <s v="SEWER"/>
    <n v="1"/>
    <n v="1"/>
    <n v="2000"/>
    <s v="YES"/>
    <n v="0"/>
    <s v="50E-5-600"/>
    <s v="All Public"/>
    <s v="SEWER"/>
    <s v="SEWER"/>
    <n v="2000"/>
    <m/>
    <m/>
    <n v="0"/>
    <n v="0"/>
    <n v="2"/>
    <n v="522"/>
    <n v="1"/>
    <m/>
    <m/>
    <m/>
    <m/>
    <m/>
    <m/>
    <m/>
    <m/>
    <m/>
    <m/>
    <n v="1"/>
    <n v="0"/>
    <n v="1"/>
    <s v="Wareham River West"/>
    <n v="44"/>
  </r>
  <r>
    <s v="50A-297"/>
    <m/>
    <x v="0"/>
    <s v="27 WILDWOOD AVE"/>
    <n v="101"/>
    <s v="OLIVAL MATTHEW"/>
    <s v="R13"/>
    <s v="ONE FAMILY"/>
    <s v="50/A/297//"/>
    <n v="0.10443"/>
    <n v="0"/>
    <n v="0"/>
    <n v="1"/>
    <n v="1"/>
    <s v="SEWER"/>
    <n v="1"/>
    <n v="1"/>
    <n v="5200"/>
    <s v="YES"/>
    <n v="0"/>
    <s v="50A-297"/>
    <s v="All Public"/>
    <s v="SEWER"/>
    <s v="SEWER"/>
    <n v="5200"/>
    <m/>
    <m/>
    <n v="0"/>
    <n v="0"/>
    <n v="2"/>
    <n v="784"/>
    <n v="1"/>
    <m/>
    <m/>
    <m/>
    <m/>
    <m/>
    <m/>
    <m/>
    <m/>
    <m/>
    <m/>
    <n v="1"/>
    <n v="0"/>
    <n v="1"/>
    <s v="Wareham River West"/>
    <n v="44"/>
  </r>
  <r>
    <s v="50D-229"/>
    <m/>
    <x v="0"/>
    <s v="24 GRAHAM ST"/>
    <n v="101"/>
    <s v="BAVIS RICHARD T"/>
    <s v="R30"/>
    <s v="ONE FAMILY"/>
    <s v="50/D/229//"/>
    <n v="9.1660000000000005E-2"/>
    <n v="0"/>
    <n v="0"/>
    <n v="1"/>
    <n v="1"/>
    <s v="SEWER"/>
    <n v="1"/>
    <n v="1"/>
    <n v="500"/>
    <s v="YES"/>
    <n v="0"/>
    <s v="50D-229"/>
    <s v="All Public"/>
    <s v="SEWER"/>
    <s v="SEWER"/>
    <n v="500"/>
    <m/>
    <m/>
    <n v="0"/>
    <n v="0"/>
    <n v="2"/>
    <n v="674"/>
    <n v="1"/>
    <m/>
    <m/>
    <m/>
    <m/>
    <m/>
    <m/>
    <m/>
    <m/>
    <m/>
    <m/>
    <n v="1"/>
    <n v="0"/>
    <n v="1"/>
    <s v="Broad Marsh River"/>
    <n v="43"/>
  </r>
  <r>
    <s v="50A-208"/>
    <m/>
    <x v="0"/>
    <s v="9 SWIFT AVE"/>
    <n v="101"/>
    <s v="UTORKA JOHN M"/>
    <s v="R30"/>
    <s v="ONE FAMILY"/>
    <s v="50/A/208//"/>
    <n v="0.14704999999999999"/>
    <n v="0"/>
    <n v="0"/>
    <n v="1"/>
    <n v="1"/>
    <s v="SEWER"/>
    <n v="1"/>
    <n v="1"/>
    <n v="11600"/>
    <s v="YES"/>
    <n v="0"/>
    <s v="50A-208"/>
    <s v="All Public"/>
    <s v="SEWER"/>
    <s v="SEWER"/>
    <n v="11600"/>
    <m/>
    <m/>
    <n v="0"/>
    <n v="0"/>
    <n v="3"/>
    <n v="876"/>
    <n v="1"/>
    <m/>
    <m/>
    <m/>
    <m/>
    <m/>
    <m/>
    <m/>
    <m/>
    <m/>
    <m/>
    <n v="2"/>
    <n v="0"/>
    <n v="1"/>
    <s v="Wareham River West"/>
    <n v="44"/>
  </r>
  <r>
    <s v="50A-205"/>
    <m/>
    <x v="0"/>
    <s v="3 SWIFT AVE"/>
    <n v="101"/>
    <s v="CAMERANO BENJAMIN ET UX"/>
    <s v="R30"/>
    <s v="ONE FAMILY"/>
    <s v="50/A/205//"/>
    <n v="7.1830000000000005E-2"/>
    <n v="0"/>
    <n v="0"/>
    <n v="1"/>
    <n v="1"/>
    <s v="SEWER"/>
    <n v="1"/>
    <n v="1"/>
    <n v="100"/>
    <s v="YES"/>
    <n v="0"/>
    <s v="50A-205"/>
    <s v="Public Water,Public Sewer"/>
    <s v="SEWER"/>
    <s v="SEWER"/>
    <n v="100"/>
    <m/>
    <m/>
    <n v="0"/>
    <n v="0"/>
    <n v="1"/>
    <n v="487"/>
    <n v="1"/>
    <m/>
    <m/>
    <m/>
    <m/>
    <m/>
    <m/>
    <m/>
    <m/>
    <m/>
    <m/>
    <n v="1"/>
    <n v="0"/>
    <n v="1"/>
    <s v="Wareham River West"/>
    <n v="44"/>
  </r>
  <r>
    <s v="38-492"/>
    <m/>
    <x v="0"/>
    <s v="44 KINGWOOD ST"/>
    <n v="101"/>
    <s v="COFFEY JAMES M"/>
    <s v="R30"/>
    <s v="ONE FAMILY"/>
    <s v="38//492//"/>
    <n v="0.18321000000000001"/>
    <n v="1"/>
    <n v="1"/>
    <n v="1"/>
    <n v="1"/>
    <s v="SEPTIC"/>
    <n v="0"/>
    <n v="1"/>
    <n v="300"/>
    <s v="YES"/>
    <n v="300"/>
    <s v="38-492"/>
    <s v="Public Water,Gas,Septic"/>
    <s v="SEPTIC"/>
    <s v="SEPTIC"/>
    <n v="300"/>
    <m/>
    <m/>
    <n v="1"/>
    <n v="1"/>
    <n v="3"/>
    <n v="1504"/>
    <n v="2"/>
    <m/>
    <m/>
    <m/>
    <m/>
    <m/>
    <m/>
    <m/>
    <m/>
    <m/>
    <m/>
    <n v="2"/>
    <n v="9.68"/>
    <n v="1"/>
    <s v="Crab Cove"/>
    <n v="46"/>
  </r>
  <r>
    <s v="LAND_NOPARC"/>
    <m/>
    <x v="0"/>
    <m/>
    <n v="0"/>
    <m/>
    <m/>
    <m/>
    <m/>
    <n v="1.5010000000000001E-2"/>
    <n v="0"/>
    <n v="0"/>
    <n v="0"/>
    <n v="0"/>
    <m/>
    <n v="0"/>
    <n v="0"/>
    <n v="0"/>
    <s v="NO"/>
    <n v="0"/>
    <m/>
    <m/>
    <m/>
    <m/>
    <n v="0"/>
    <m/>
    <m/>
    <n v="0"/>
    <n v="0"/>
    <n v="0"/>
    <n v="0"/>
    <n v="0"/>
    <m/>
    <m/>
    <m/>
    <m/>
    <m/>
    <m/>
    <m/>
    <m/>
    <m/>
    <m/>
    <n v="0"/>
    <n v="0"/>
    <n v="1"/>
    <s v="Crab Cove"/>
    <n v="46"/>
  </r>
  <r>
    <s v="50D-184"/>
    <m/>
    <x v="0"/>
    <s v="7 FLORENCE ST"/>
    <n v="101"/>
    <s v="TELLO THERESA M"/>
    <s v="R30"/>
    <s v="ONE FAMILY"/>
    <s v="50/D/184//"/>
    <n v="8.5319999999999993E-2"/>
    <n v="0"/>
    <n v="0"/>
    <n v="1"/>
    <n v="1"/>
    <s v="SEWER"/>
    <n v="1"/>
    <n v="1"/>
    <n v="4000"/>
    <s v="YES"/>
    <n v="0"/>
    <s v="50D-184"/>
    <s v="Public Water,Public Sewer"/>
    <s v="SEWER"/>
    <s v="SEWER"/>
    <n v="4000"/>
    <m/>
    <m/>
    <n v="0"/>
    <n v="0"/>
    <n v="3"/>
    <n v="1054"/>
    <n v="1.5"/>
    <m/>
    <m/>
    <m/>
    <m/>
    <m/>
    <m/>
    <m/>
    <m/>
    <m/>
    <m/>
    <n v="1"/>
    <n v="0"/>
    <n v="1"/>
    <s v="Broad Marsh River"/>
    <n v="43"/>
  </r>
  <r>
    <s v="50E-5-614"/>
    <m/>
    <x v="0"/>
    <s v="7 HOOVER AVE"/>
    <n v="903"/>
    <s v="TOWN OF WAREHAM"/>
    <s v="R30"/>
    <s v="TAX POSS  MDL-00"/>
    <s v="50/E5/614//"/>
    <n v="5.9909999999999998E-2"/>
    <n v="0"/>
    <n v="0"/>
    <n v="0"/>
    <n v="0"/>
    <m/>
    <n v="0"/>
    <n v="0"/>
    <n v="0"/>
    <s v="NO_W1"/>
    <n v="0"/>
    <s v="50E-5-614"/>
    <m/>
    <m/>
    <m/>
    <n v="0"/>
    <m/>
    <m/>
    <n v="0"/>
    <n v="0"/>
    <n v="0"/>
    <n v="0"/>
    <n v="0"/>
    <m/>
    <m/>
    <m/>
    <m/>
    <m/>
    <m/>
    <m/>
    <m/>
    <m/>
    <m/>
    <n v="1"/>
    <n v="0"/>
    <n v="1"/>
    <s v="Wareham River West"/>
    <n v="44"/>
  </r>
  <r>
    <s v="50D-147"/>
    <m/>
    <x v="0"/>
    <s v="8 ALMEDA ST"/>
    <n v="101"/>
    <s v="CALLINAN MARGUERITE C"/>
    <s v="R30"/>
    <s v="ONE FAMILY"/>
    <s v="50/D/147//"/>
    <n v="0.17452000000000001"/>
    <n v="0"/>
    <n v="0"/>
    <n v="1"/>
    <n v="1"/>
    <s v="SEWER"/>
    <n v="1"/>
    <n v="1"/>
    <n v="3200"/>
    <s v="YES"/>
    <n v="0"/>
    <s v="50D-147"/>
    <s v="All Public"/>
    <s v="SEWER"/>
    <s v="SEWER"/>
    <n v="3200"/>
    <m/>
    <m/>
    <n v="0"/>
    <n v="0"/>
    <n v="2"/>
    <n v="480"/>
    <n v="1"/>
    <m/>
    <m/>
    <m/>
    <m/>
    <m/>
    <m/>
    <m/>
    <m/>
    <m/>
    <m/>
    <n v="2"/>
    <n v="0"/>
    <n v="1"/>
    <s v="Broad Marsh River"/>
    <n v="43"/>
  </r>
  <r>
    <s v="50A-215"/>
    <m/>
    <x v="0"/>
    <s v="14 WILDWOOD AVE"/>
    <n v="101"/>
    <s v="PHALAN ROBERT J"/>
    <s v="R30"/>
    <s v="ONE FAMILY"/>
    <s v="50/A/215//"/>
    <n v="8.0560000000000007E-2"/>
    <n v="0"/>
    <n v="0"/>
    <n v="1"/>
    <n v="1"/>
    <s v="SEWER"/>
    <n v="1"/>
    <n v="1"/>
    <n v="400"/>
    <s v="YES"/>
    <n v="0"/>
    <s v="50A-215"/>
    <s v="Public Water,Public Sewer"/>
    <s v="SEWER"/>
    <s v="SEWER"/>
    <n v="400"/>
    <m/>
    <m/>
    <n v="0"/>
    <n v="0"/>
    <n v="2"/>
    <n v="672"/>
    <n v="1"/>
    <m/>
    <m/>
    <m/>
    <m/>
    <m/>
    <m/>
    <m/>
    <m/>
    <m/>
    <m/>
    <n v="1"/>
    <n v="0"/>
    <n v="1"/>
    <s v="Wareham River West"/>
    <n v="44"/>
  </r>
  <r>
    <s v="50D-257"/>
    <m/>
    <x v="0"/>
    <s v="25 VERNAL ST"/>
    <n v="101"/>
    <s v="MACQUEEN STEPHEN W"/>
    <s v="R30"/>
    <s v="ONE FAMILY"/>
    <s v="50/D/257//"/>
    <n v="0.1898"/>
    <n v="0"/>
    <n v="0"/>
    <n v="1"/>
    <n v="1"/>
    <s v="SEWER"/>
    <n v="1"/>
    <n v="1"/>
    <n v="100"/>
    <s v="YES"/>
    <n v="0"/>
    <s v="50D-257"/>
    <s v="Public Water,Public Sewer,Gas"/>
    <s v="SEWER"/>
    <s v="SEWER"/>
    <n v="100"/>
    <m/>
    <m/>
    <n v="0"/>
    <n v="0"/>
    <n v="2"/>
    <n v="868"/>
    <n v="1"/>
    <m/>
    <m/>
    <m/>
    <m/>
    <m/>
    <m/>
    <m/>
    <m/>
    <m/>
    <m/>
    <n v="1"/>
    <n v="0"/>
    <n v="1"/>
    <s v="Broad Marsh River"/>
    <n v="43"/>
  </r>
  <r>
    <s v="50A-253"/>
    <m/>
    <x v="0"/>
    <s v="25 WILDWOOD AVE"/>
    <n v="101"/>
    <s v="FULGUERAS ROY A"/>
    <s v="R30"/>
    <s v="ONE FAMILY"/>
    <s v="50/A/253//"/>
    <n v="6.5759999999999999E-2"/>
    <n v="0"/>
    <n v="0"/>
    <n v="1"/>
    <n v="1"/>
    <s v="SEWER"/>
    <n v="1"/>
    <n v="1"/>
    <n v="5400"/>
    <s v="YES"/>
    <n v="0"/>
    <s v="50A-253"/>
    <s v="All Public"/>
    <s v="SEWER"/>
    <s v="SEWER"/>
    <n v="5400"/>
    <m/>
    <m/>
    <n v="0"/>
    <n v="0"/>
    <n v="6"/>
    <n v="1490"/>
    <n v="1.9"/>
    <m/>
    <m/>
    <m/>
    <m/>
    <m/>
    <m/>
    <m/>
    <m/>
    <m/>
    <m/>
    <n v="1"/>
    <n v="0"/>
    <n v="1"/>
    <s v="Wareham River West"/>
    <n v="44"/>
  </r>
  <r>
    <s v="50D-37"/>
    <m/>
    <x v="0"/>
    <s v="56 BEACH ST"/>
    <n v="101"/>
    <s v="HUNT JAY J"/>
    <s v="R30"/>
    <s v="ONE FAMILY"/>
    <s v="50/D/37//"/>
    <n v="0.37941999999999998"/>
    <n v="0"/>
    <n v="0"/>
    <n v="1"/>
    <n v="1"/>
    <s v="SEWER"/>
    <n v="1"/>
    <n v="1"/>
    <n v="2000"/>
    <s v="YES"/>
    <n v="0"/>
    <s v="50D-37"/>
    <s v="All Public"/>
    <s v="SEWER"/>
    <s v="SEWER"/>
    <n v="2000"/>
    <m/>
    <m/>
    <n v="0"/>
    <n v="0"/>
    <n v="3"/>
    <n v="1040"/>
    <n v="1"/>
    <m/>
    <m/>
    <m/>
    <m/>
    <m/>
    <m/>
    <m/>
    <m/>
    <m/>
    <m/>
    <n v="4"/>
    <n v="0"/>
    <n v="1"/>
    <s v="Wareham River West"/>
    <n v="44"/>
  </r>
  <r>
    <s v="50D-328B"/>
    <m/>
    <x v="0"/>
    <s v="11 MEADE ST"/>
    <n v="101"/>
    <s v="BELCHER DAVID H"/>
    <s v="R30"/>
    <s v="ONE FAMILY"/>
    <s v="50/D/328/B/"/>
    <n v="0.19541"/>
    <n v="0"/>
    <n v="0"/>
    <n v="1"/>
    <n v="1"/>
    <s v="SEWER"/>
    <n v="1"/>
    <n v="1"/>
    <n v="100"/>
    <s v="YES"/>
    <n v="0"/>
    <s v="50D-328B"/>
    <s v="Public Water,Public Sewer"/>
    <s v="SEWER"/>
    <s v="SEWER"/>
    <n v="100"/>
    <m/>
    <m/>
    <n v="0"/>
    <n v="0"/>
    <n v="2"/>
    <n v="800"/>
    <n v="1"/>
    <m/>
    <m/>
    <m/>
    <m/>
    <m/>
    <m/>
    <m/>
    <m/>
    <m/>
    <m/>
    <n v="3"/>
    <n v="0"/>
    <n v="1"/>
    <s v="Wareham River West"/>
    <n v="44"/>
  </r>
  <r>
    <s v="18-1029A"/>
    <m/>
    <x v="0"/>
    <s v="126 GREAT NECK RD"/>
    <n v="0"/>
    <s v="PARKER MICHAEL F II"/>
    <m/>
    <m/>
    <m/>
    <n v="0.13220000000000001"/>
    <n v="0"/>
    <n v="0"/>
    <n v="0"/>
    <n v="0"/>
    <m/>
    <n v="0"/>
    <n v="1"/>
    <n v="19600"/>
    <s v="YES"/>
    <n v="0"/>
    <s v="18-1029A"/>
    <m/>
    <m/>
    <m/>
    <n v="19600"/>
    <m/>
    <m/>
    <n v="0"/>
    <n v="0"/>
    <n v="0"/>
    <n v="0"/>
    <n v="0"/>
    <m/>
    <m/>
    <m/>
    <m/>
    <m/>
    <m/>
    <m/>
    <m/>
    <m/>
    <m/>
    <n v="0"/>
    <n v="0"/>
    <n v="1"/>
    <s v="Crab Cove"/>
    <n v="46"/>
  </r>
  <r>
    <s v="50F-16A"/>
    <m/>
    <x v="0"/>
    <s v="5 WORRALL AVE"/>
    <n v="101"/>
    <s v="POLCARI MARIA J"/>
    <s v="R30"/>
    <s v="ONE FAMILY"/>
    <s v="50/F/16/A/"/>
    <n v="9.9970000000000003E-2"/>
    <n v="0"/>
    <n v="0"/>
    <n v="1"/>
    <n v="1"/>
    <s v="SEWER"/>
    <n v="1"/>
    <n v="2"/>
    <n v="32100"/>
    <s v="YES"/>
    <n v="0"/>
    <s v="50F-16A"/>
    <s v="All Public"/>
    <s v="SEWER"/>
    <s v="SEWER"/>
    <n v="16050"/>
    <m/>
    <m/>
    <n v="0"/>
    <n v="0"/>
    <n v="3"/>
    <n v="1344"/>
    <n v="2"/>
    <m/>
    <m/>
    <m/>
    <m/>
    <m/>
    <m/>
    <m/>
    <m/>
    <m/>
    <m/>
    <n v="1"/>
    <n v="0"/>
    <n v="1"/>
    <s v="Wareham River West"/>
    <n v="44"/>
  </r>
  <r>
    <s v="50A-216"/>
    <m/>
    <x v="0"/>
    <s v="12 WILDWOOD AVE"/>
    <n v="101"/>
    <s v="CIFIZZARI ANDREA"/>
    <s v="R30"/>
    <s v="ONE FAMILY"/>
    <s v="50/A/216//"/>
    <n v="7.2550000000000003E-2"/>
    <n v="0"/>
    <n v="0"/>
    <n v="1"/>
    <n v="1"/>
    <s v="SEWER"/>
    <n v="1"/>
    <n v="1"/>
    <n v="2900"/>
    <s v="YES"/>
    <n v="0"/>
    <s v="50A-216"/>
    <s v="All Public"/>
    <s v="SEWER"/>
    <s v="SEWER"/>
    <n v="2900"/>
    <m/>
    <m/>
    <n v="0"/>
    <n v="0"/>
    <n v="2"/>
    <n v="650"/>
    <n v="1"/>
    <m/>
    <m/>
    <m/>
    <m/>
    <m/>
    <m/>
    <m/>
    <m/>
    <m/>
    <m/>
    <n v="1"/>
    <n v="0"/>
    <n v="1"/>
    <s v="Wareham River West"/>
    <n v="44"/>
  </r>
  <r>
    <s v="50A-203"/>
    <m/>
    <x v="0"/>
    <s v="1 SWIFT AVE"/>
    <n v="109"/>
    <s v="ABREU JOHN C"/>
    <s v="R30"/>
    <s v="MULTI HSES"/>
    <s v="50/A/203//"/>
    <n v="0.19055"/>
    <n v="0"/>
    <n v="0"/>
    <n v="2"/>
    <n v="2"/>
    <s v="SEWER"/>
    <n v="2"/>
    <n v="1"/>
    <n v="400"/>
    <s v="YES"/>
    <n v="0"/>
    <s v="50A-203"/>
    <s v="All Public"/>
    <s v="SEWER"/>
    <s v="SEWER"/>
    <n v="400"/>
    <m/>
    <m/>
    <n v="0"/>
    <n v="0"/>
    <n v="2"/>
    <n v="620"/>
    <n v="1"/>
    <m/>
    <m/>
    <m/>
    <m/>
    <m/>
    <m/>
    <m/>
    <m/>
    <m/>
    <m/>
    <n v="2"/>
    <n v="0"/>
    <n v="1"/>
    <s v="Wareham River West"/>
    <n v="44"/>
  </r>
  <r>
    <s v="50B-4-30"/>
    <m/>
    <x v="0"/>
    <s v="142 SWIFTS BCH RD"/>
    <n v="101"/>
    <s v="GOVEIA MANUEL P"/>
    <s v="R30"/>
    <s v="ONE FAMILY"/>
    <s v="50/B4/30//"/>
    <n v="8.9209999999999998E-2"/>
    <n v="0"/>
    <n v="0"/>
    <n v="1"/>
    <n v="1"/>
    <s v="SEWER"/>
    <n v="1"/>
    <n v="1"/>
    <n v="2400"/>
    <s v="YES"/>
    <n v="0"/>
    <s v="50B-4-30"/>
    <s v="All Public"/>
    <s v="SEWER"/>
    <s v="SEWER"/>
    <n v="2400"/>
    <m/>
    <m/>
    <n v="0"/>
    <n v="0"/>
    <n v="5"/>
    <n v="1380"/>
    <n v="2"/>
    <m/>
    <m/>
    <m/>
    <m/>
    <m/>
    <m/>
    <m/>
    <m/>
    <m/>
    <m/>
    <n v="1"/>
    <n v="0"/>
    <n v="1"/>
    <s v="Wareham River West"/>
    <n v="44"/>
  </r>
  <r>
    <s v="50A-251"/>
    <m/>
    <x v="0"/>
    <s v="23 WILDWOOD AVE"/>
    <n v="101"/>
    <s v="ROUSSEAU MICHAEL G"/>
    <s v="R30"/>
    <s v="ONE FAMILY"/>
    <s v="50/A/251//"/>
    <n v="7.5880000000000003E-2"/>
    <n v="0"/>
    <n v="0"/>
    <n v="1"/>
    <n v="1"/>
    <s v="SEWER"/>
    <n v="1"/>
    <n v="1"/>
    <n v="400"/>
    <s v="YES"/>
    <n v="0"/>
    <s v="50A-251"/>
    <s v="Public Water,Public Sewer"/>
    <s v="SEWER"/>
    <s v="SEWER"/>
    <n v="400"/>
    <m/>
    <m/>
    <n v="0"/>
    <n v="0"/>
    <n v="2"/>
    <n v="642"/>
    <n v="1"/>
    <m/>
    <m/>
    <m/>
    <m/>
    <m/>
    <m/>
    <m/>
    <m/>
    <m/>
    <m/>
    <n v="1"/>
    <n v="0"/>
    <n v="1"/>
    <s v="Wareham River West"/>
    <n v="44"/>
  </r>
  <r>
    <s v="50F-1045"/>
    <m/>
    <x v="0"/>
    <s v="0 GLENDA AVE"/>
    <n v="903"/>
    <s v="TOWN OF WAREHAM"/>
    <s v="R30"/>
    <s v="TAX POSS  MDL-00"/>
    <s v="50/F/1045//"/>
    <n v="8.9880000000000002E-2"/>
    <n v="0"/>
    <n v="0"/>
    <n v="0"/>
    <n v="0"/>
    <m/>
    <n v="0"/>
    <n v="0"/>
    <n v="0"/>
    <s v="YES"/>
    <n v="0"/>
    <s v="50F-1045"/>
    <m/>
    <m/>
    <m/>
    <n v="0"/>
    <m/>
    <m/>
    <n v="0"/>
    <n v="0"/>
    <n v="0"/>
    <n v="0"/>
    <n v="0"/>
    <m/>
    <m/>
    <m/>
    <m/>
    <m/>
    <m/>
    <m/>
    <m/>
    <m/>
    <m/>
    <n v="1"/>
    <n v="0"/>
    <n v="1"/>
    <s v="Wareham River West"/>
    <n v="44"/>
  </r>
  <r>
    <s v="50D-231"/>
    <m/>
    <x v="0"/>
    <s v="72 SHORE AVE"/>
    <n v="101"/>
    <s v="SILVIA ROBERT F"/>
    <s v="R30"/>
    <s v="ONE FAMILY"/>
    <s v="50/D/231//"/>
    <n v="0.18404999999999999"/>
    <n v="0"/>
    <n v="0"/>
    <n v="1"/>
    <n v="1"/>
    <s v="SEWER"/>
    <n v="1"/>
    <n v="1"/>
    <n v="3600"/>
    <s v="NO_W1"/>
    <n v="0"/>
    <s v="50D-231"/>
    <s v="All Public"/>
    <s v="SEWER"/>
    <s v="SEWER"/>
    <n v="3600"/>
    <m/>
    <m/>
    <n v="0"/>
    <n v="0"/>
    <n v="3"/>
    <n v="1296"/>
    <n v="1"/>
    <m/>
    <m/>
    <m/>
    <m/>
    <m/>
    <m/>
    <m/>
    <m/>
    <m/>
    <m/>
    <n v="2"/>
    <n v="0"/>
    <n v="1"/>
    <s v="Broad Marsh River"/>
    <n v="43"/>
  </r>
  <r>
    <s v="50E-5-613A"/>
    <m/>
    <x v="0"/>
    <s v="5 HOOVER AVE"/>
    <n v="101"/>
    <s v="CLARKE KEVIN J"/>
    <s v="R130"/>
    <s v="ONE FAMILY"/>
    <s v="50/E5/613/A/"/>
    <n v="4.0469999999999999E-2"/>
    <n v="0"/>
    <n v="0"/>
    <n v="1"/>
    <n v="1"/>
    <s v="SEWER"/>
    <n v="1"/>
    <n v="1"/>
    <n v="4900"/>
    <s v="YES"/>
    <n v="0"/>
    <s v="50E-5-613A"/>
    <s v="All Public"/>
    <s v="SEWER"/>
    <s v="SEWER"/>
    <n v="4900"/>
    <m/>
    <m/>
    <n v="0"/>
    <n v="0"/>
    <n v="2"/>
    <n v="553"/>
    <n v="1"/>
    <m/>
    <m/>
    <m/>
    <m/>
    <m/>
    <m/>
    <m/>
    <m/>
    <m/>
    <m/>
    <n v="1"/>
    <n v="0"/>
    <n v="1"/>
    <s v="Wareham River West"/>
    <n v="44"/>
  </r>
  <r>
    <s v="38-504"/>
    <m/>
    <x v="0"/>
    <s v="18 LARCH ST"/>
    <n v="101"/>
    <s v="PARKER JOSEPH R JR"/>
    <s v="R30"/>
    <s v="ONE FAMILY"/>
    <s v="38//504//"/>
    <n v="0.19747000000000001"/>
    <n v="1"/>
    <n v="1"/>
    <n v="1"/>
    <n v="1"/>
    <s v="SEPTIC"/>
    <n v="0"/>
    <n v="1"/>
    <n v="3600"/>
    <s v="YES"/>
    <n v="3600"/>
    <s v="38-504"/>
    <s v="Public Water,Gas,Septic"/>
    <s v="SEPTIC"/>
    <s v="SEPTIC"/>
    <n v="3600"/>
    <m/>
    <m/>
    <n v="1"/>
    <n v="1"/>
    <n v="2"/>
    <n v="897"/>
    <n v="1"/>
    <m/>
    <m/>
    <m/>
    <m/>
    <m/>
    <m/>
    <m/>
    <m/>
    <m/>
    <m/>
    <n v="2"/>
    <n v="9.68"/>
    <n v="1"/>
    <s v="Crab Cove"/>
    <n v="46"/>
  </r>
  <r>
    <s v="50D-87"/>
    <m/>
    <x v="0"/>
    <s v="50 POND ST"/>
    <n v="132"/>
    <s v="VOLPE PAUL"/>
    <s v="R30"/>
    <s v="RES ACLNUD  MDL-00"/>
    <s v="50/D/87//"/>
    <n v="8.6550000000000002E-2"/>
    <n v="0"/>
    <n v="0"/>
    <n v="0"/>
    <n v="0"/>
    <m/>
    <n v="0"/>
    <n v="0"/>
    <n v="0"/>
    <s v="YES"/>
    <n v="0"/>
    <s v="50D-87"/>
    <m/>
    <m/>
    <m/>
    <n v="0"/>
    <m/>
    <m/>
    <n v="0"/>
    <n v="0"/>
    <n v="0"/>
    <n v="0"/>
    <n v="0"/>
    <m/>
    <m/>
    <m/>
    <m/>
    <m/>
    <m/>
    <m/>
    <m/>
    <m/>
    <m/>
    <n v="1"/>
    <n v="0"/>
    <n v="1"/>
    <s v="Wareham River West"/>
    <n v="44"/>
  </r>
  <r>
    <s v="50F-16"/>
    <m/>
    <x v="0"/>
    <s v="7 WORRALL AVE"/>
    <n v="101"/>
    <s v="POLCARI RICHARD S &amp; GERALD A TR"/>
    <s v="R30"/>
    <s v="ONE FAMILY"/>
    <s v="50/F/16//"/>
    <n v="0.10519000000000001"/>
    <n v="0"/>
    <n v="0"/>
    <n v="1"/>
    <n v="1"/>
    <s v="SEWER"/>
    <n v="1"/>
    <n v="0"/>
    <n v="0"/>
    <s v="YES"/>
    <n v="0"/>
    <s v="50F-16"/>
    <s v="All Public"/>
    <s v="SEWER"/>
    <s v="SEWER"/>
    <n v="0"/>
    <m/>
    <m/>
    <n v="0"/>
    <n v="0"/>
    <n v="3"/>
    <n v="1872"/>
    <n v="2"/>
    <m/>
    <m/>
    <m/>
    <m/>
    <m/>
    <m/>
    <m/>
    <m/>
    <m/>
    <m/>
    <n v="1"/>
    <n v="0"/>
    <n v="1"/>
    <s v="Wareham River West"/>
    <n v="44"/>
  </r>
  <r>
    <s v="38-494"/>
    <m/>
    <x v="0"/>
    <s v="42 KINGWOOD ST"/>
    <n v="101"/>
    <s v="KLIMCHUCK JEANNE L"/>
    <s v="R30"/>
    <s v="ONE FAMILY"/>
    <s v="38//494//"/>
    <n v="0.18242"/>
    <n v="1"/>
    <n v="1"/>
    <n v="1"/>
    <n v="1"/>
    <s v="SEPTIC"/>
    <n v="0"/>
    <n v="1"/>
    <n v="2300"/>
    <s v="YES"/>
    <n v="2300"/>
    <s v="38-494"/>
    <s v="Public Water,Gas,Septic"/>
    <s v="SEPTIC"/>
    <s v="SEPTIC"/>
    <n v="2300"/>
    <m/>
    <m/>
    <n v="1"/>
    <n v="1"/>
    <n v="3"/>
    <n v="1738"/>
    <n v="2"/>
    <m/>
    <m/>
    <m/>
    <m/>
    <m/>
    <m/>
    <m/>
    <m/>
    <m/>
    <m/>
    <n v="2"/>
    <n v="9.68"/>
    <n v="1"/>
    <s v="Crab Cove"/>
    <n v="46"/>
  </r>
  <r>
    <s v="50A-218"/>
    <m/>
    <x v="0"/>
    <s v="8 WILDWOOD AVE"/>
    <n v="132"/>
    <s v="CAPORICCIO ELVIRA M"/>
    <s v="R30"/>
    <s v="RES ACLNUD  MDL-00"/>
    <s v="50/A/218//"/>
    <n v="6.9800000000000001E-2"/>
    <n v="0"/>
    <n v="0"/>
    <n v="1"/>
    <n v="1"/>
    <s v="SEWER"/>
    <n v="1"/>
    <n v="0"/>
    <n v="0"/>
    <s v="YES"/>
    <n v="0"/>
    <s v="50A-218"/>
    <m/>
    <m/>
    <s v="SEWER"/>
    <n v="0"/>
    <m/>
    <m/>
    <n v="0"/>
    <n v="0"/>
    <n v="0"/>
    <n v="0"/>
    <n v="0"/>
    <m/>
    <m/>
    <m/>
    <m/>
    <m/>
    <m/>
    <m/>
    <m/>
    <m/>
    <m/>
    <n v="1"/>
    <n v="0"/>
    <n v="1"/>
    <s v="Wareham River West"/>
    <n v="44"/>
  </r>
  <r>
    <s v="50D-256"/>
    <m/>
    <x v="0"/>
    <s v="27 VERNAL ST"/>
    <n v="101"/>
    <s v="CHRISTENSEN JON E &amp; LYDIA T"/>
    <s v="R30"/>
    <s v="ONE FAMILY"/>
    <s v="50/D/256//"/>
    <n v="0.24926999999999999"/>
    <n v="0"/>
    <n v="0"/>
    <n v="1"/>
    <n v="1"/>
    <s v="SEWER"/>
    <n v="1"/>
    <n v="1"/>
    <n v="3100"/>
    <s v="NO_W1"/>
    <n v="0"/>
    <s v="50D-256"/>
    <s v="Public Water,Public Sewer,Gas"/>
    <s v="SEWER"/>
    <s v="SEWER"/>
    <n v="3100"/>
    <m/>
    <m/>
    <n v="0"/>
    <n v="0"/>
    <n v="2"/>
    <n v="572"/>
    <n v="1"/>
    <m/>
    <m/>
    <m/>
    <m/>
    <m/>
    <m/>
    <m/>
    <m/>
    <m/>
    <m/>
    <n v="3"/>
    <n v="0"/>
    <n v="1"/>
    <s v="Broad Marsh River"/>
    <n v="43"/>
  </r>
  <r>
    <s v="50F-1046"/>
    <m/>
    <x v="0"/>
    <s v="0 GLENDA AVE"/>
    <n v="903"/>
    <s v="TOWN OF WAREHAM"/>
    <s v="R30"/>
    <s v="TAX POSS  MDL-00"/>
    <s v="50/F/1046//"/>
    <n v="2.0474299999999999"/>
    <n v="0"/>
    <n v="0"/>
    <n v="0"/>
    <n v="0"/>
    <m/>
    <n v="0"/>
    <n v="0"/>
    <n v="0"/>
    <s v="YES"/>
    <n v="0"/>
    <s v="50F-1046"/>
    <m/>
    <m/>
    <m/>
    <n v="0"/>
    <m/>
    <m/>
    <n v="0"/>
    <n v="0"/>
    <n v="0"/>
    <n v="0"/>
    <n v="0"/>
    <m/>
    <m/>
    <m/>
    <m/>
    <m/>
    <m/>
    <m/>
    <m/>
    <m/>
    <m/>
    <n v="1"/>
    <n v="0"/>
    <n v="1"/>
    <s v="Wareham River West"/>
    <n v="44"/>
  </r>
  <r>
    <s v="50D-274B"/>
    <m/>
    <x v="0"/>
    <s v="20 VERNAL ST"/>
    <n v="101"/>
    <s v="BUTKUS ANTHONY K"/>
    <s v="R30"/>
    <s v="ONE FAMILY"/>
    <s v="50/D/274/B/"/>
    <n v="0.17566999999999999"/>
    <n v="0"/>
    <n v="0"/>
    <n v="1"/>
    <n v="1"/>
    <s v="SEWER"/>
    <n v="1"/>
    <n v="1"/>
    <n v="1300"/>
    <s v="YES"/>
    <n v="0"/>
    <s v="50D-274B"/>
    <s v="Public Water,Public Sewer"/>
    <s v="SEWER"/>
    <s v="SEWER"/>
    <n v="1300"/>
    <m/>
    <m/>
    <n v="0"/>
    <n v="0"/>
    <n v="3"/>
    <n v="930"/>
    <n v="1"/>
    <m/>
    <m/>
    <m/>
    <m/>
    <m/>
    <m/>
    <m/>
    <m/>
    <m/>
    <m/>
    <n v="2"/>
    <n v="0"/>
    <n v="1"/>
    <s v="Wareham River West"/>
    <n v="44"/>
  </r>
  <r>
    <s v="38-514"/>
    <m/>
    <x v="0"/>
    <s v="5 HEMLOCK ST"/>
    <n v="101"/>
    <s v="FOLEY PAUL K"/>
    <s v="R30"/>
    <s v="ONE FAMILY"/>
    <s v="38//514//"/>
    <n v="0.28787000000000001"/>
    <n v="1"/>
    <n v="1"/>
    <n v="1"/>
    <n v="1"/>
    <s v="SEPTIC"/>
    <n v="0"/>
    <n v="2"/>
    <n v="19500"/>
    <s v="YES"/>
    <n v="19500"/>
    <s v="38-514"/>
    <s v="Public Water,Septic"/>
    <s v="SEPTIC"/>
    <s v="SEPTIC"/>
    <n v="9750"/>
    <m/>
    <m/>
    <n v="1"/>
    <n v="1"/>
    <n v="4"/>
    <n v="1385"/>
    <n v="1.5"/>
    <m/>
    <m/>
    <m/>
    <m/>
    <m/>
    <m/>
    <m/>
    <m/>
    <m/>
    <m/>
    <n v="2"/>
    <n v="9.68"/>
    <n v="1"/>
    <s v="Crab Cove"/>
    <n v="46"/>
  </r>
  <r>
    <s v="50A-245"/>
    <m/>
    <x v="0"/>
    <s v="19 WILDWOOD AVE"/>
    <n v="101"/>
    <s v="KILROY JOHN F"/>
    <s v="R30"/>
    <s v="ONE FAMILY"/>
    <s v="50/A/245//"/>
    <n v="0.23526"/>
    <n v="0"/>
    <n v="0"/>
    <n v="1"/>
    <n v="1"/>
    <s v="SEWER"/>
    <n v="1"/>
    <n v="1"/>
    <n v="1000"/>
    <s v="YES"/>
    <n v="0"/>
    <s v="50A-245"/>
    <s v="All Public"/>
    <s v="SEWER"/>
    <s v="SEWER"/>
    <n v="1000"/>
    <m/>
    <m/>
    <n v="0"/>
    <n v="0"/>
    <n v="2"/>
    <n v="832"/>
    <n v="1"/>
    <m/>
    <m/>
    <m/>
    <m/>
    <m/>
    <m/>
    <m/>
    <m/>
    <m/>
    <m/>
    <n v="3"/>
    <n v="0"/>
    <n v="1"/>
    <s v="Wareham River West"/>
    <n v="44"/>
  </r>
  <r>
    <s v="UNK1319"/>
    <s v="FEE"/>
    <x v="0"/>
    <s v="MEADE ST"/>
    <n v="0"/>
    <m/>
    <m/>
    <m/>
    <m/>
    <n v="4.7350000000000003E-2"/>
    <n v="0"/>
    <n v="0"/>
    <n v="0"/>
    <n v="0"/>
    <m/>
    <n v="0"/>
    <n v="0"/>
    <n v="0"/>
    <s v="NO_W2"/>
    <n v="0"/>
    <m/>
    <m/>
    <m/>
    <m/>
    <n v="0"/>
    <m/>
    <m/>
    <n v="0"/>
    <n v="0"/>
    <n v="0"/>
    <n v="0"/>
    <n v="0"/>
    <s v="Not in new Assr DB, Makepe?, old info"/>
    <m/>
    <m/>
    <m/>
    <m/>
    <m/>
    <m/>
    <m/>
    <m/>
    <m/>
    <n v="1"/>
    <n v="0"/>
    <n v="1"/>
    <s v="Wareham River West"/>
    <n v="44"/>
  </r>
  <r>
    <s v="50E-5-609"/>
    <m/>
    <x v="0"/>
    <s v="3 PINE ST"/>
    <n v="101"/>
    <s v="ROYALE THOMAS"/>
    <s v="R30"/>
    <s v="ONE FAMILY"/>
    <s v="50/E5/609//"/>
    <n v="0.18582000000000001"/>
    <n v="0"/>
    <n v="0"/>
    <n v="1"/>
    <n v="1"/>
    <s v="SEWER"/>
    <n v="1"/>
    <n v="1"/>
    <n v="8900"/>
    <s v="YES"/>
    <n v="0"/>
    <s v="50E-5-609"/>
    <s v="All Public"/>
    <s v="SEWER"/>
    <s v="SEWER"/>
    <n v="8900"/>
    <m/>
    <m/>
    <n v="0"/>
    <n v="0"/>
    <n v="2"/>
    <n v="1316"/>
    <n v="2"/>
    <m/>
    <m/>
    <m/>
    <m/>
    <m/>
    <m/>
    <m/>
    <m/>
    <m/>
    <m/>
    <n v="4"/>
    <n v="0"/>
    <n v="1"/>
    <s v="Wareham River West"/>
    <n v="44"/>
  </r>
  <r>
    <s v="50A-219"/>
    <m/>
    <x v="0"/>
    <s v="6 WILDWOOD AVE"/>
    <n v="101"/>
    <s v="SPERDIGLIOZZI ALEXANDER"/>
    <s v="R30"/>
    <s v="ONE FAMILY"/>
    <s v="50/A/219//"/>
    <n v="7.3749999999999996E-2"/>
    <n v="0"/>
    <n v="0"/>
    <n v="1"/>
    <n v="1"/>
    <s v="SEWER"/>
    <n v="1"/>
    <n v="1"/>
    <n v="4300"/>
    <s v="YES"/>
    <n v="0"/>
    <s v="50A-219"/>
    <s v="All Public"/>
    <s v="SEWER"/>
    <s v="SEWER"/>
    <n v="4300"/>
    <m/>
    <m/>
    <n v="0"/>
    <n v="0"/>
    <n v="2"/>
    <n v="520"/>
    <n v="1"/>
    <m/>
    <m/>
    <m/>
    <m/>
    <m/>
    <m/>
    <m/>
    <m/>
    <m/>
    <m/>
    <n v="1"/>
    <n v="0"/>
    <n v="1"/>
    <s v="Wareham River West"/>
    <n v="44"/>
  </r>
  <r>
    <s v="50D-185"/>
    <m/>
    <x v="0"/>
    <s v="11 FLORENCE ST"/>
    <n v="101"/>
    <s v="CLARK DOROTHY M"/>
    <s v="R30"/>
    <s v="ONE FAMILY"/>
    <s v="50/D/185//"/>
    <n v="0.20377999999999999"/>
    <n v="0"/>
    <n v="0"/>
    <n v="1"/>
    <n v="1"/>
    <s v="SEWER"/>
    <n v="1"/>
    <n v="1"/>
    <n v="4800"/>
    <s v="YES"/>
    <n v="0"/>
    <s v="50D-185"/>
    <s v="Public Water,Public Sewer"/>
    <s v="SEWER"/>
    <s v="SEWER"/>
    <n v="4800"/>
    <m/>
    <m/>
    <n v="0"/>
    <n v="0"/>
    <n v="2"/>
    <n v="584"/>
    <n v="1"/>
    <m/>
    <m/>
    <m/>
    <m/>
    <m/>
    <m/>
    <m/>
    <m/>
    <m/>
    <m/>
    <n v="2"/>
    <n v="0"/>
    <n v="1"/>
    <s v="Broad Marsh River"/>
    <n v="43"/>
  </r>
  <r>
    <s v="50B-4-31"/>
    <m/>
    <x v="0"/>
    <s v="140 SWIFTS BCH RD"/>
    <n v="101"/>
    <s v="BRACKEN JOHN F"/>
    <s v="R30"/>
    <s v="ONE FAMILY"/>
    <s v="50/B4/31//"/>
    <n v="8.5550000000000001E-2"/>
    <n v="0"/>
    <n v="0"/>
    <n v="1"/>
    <n v="1"/>
    <s v="SEWER"/>
    <n v="1"/>
    <n v="1"/>
    <n v="3700"/>
    <s v="YES"/>
    <n v="0"/>
    <s v="50B-4-31"/>
    <s v="All Public"/>
    <s v="SEWER"/>
    <s v="SEWER"/>
    <n v="3700"/>
    <m/>
    <m/>
    <n v="0"/>
    <n v="0"/>
    <n v="2"/>
    <n v="1124"/>
    <n v="1.75"/>
    <m/>
    <m/>
    <m/>
    <m/>
    <m/>
    <m/>
    <m/>
    <m/>
    <m/>
    <m/>
    <n v="1"/>
    <n v="0"/>
    <n v="1"/>
    <s v="Wareham River West"/>
    <n v="44"/>
  </r>
  <r>
    <s v="50D-201"/>
    <m/>
    <x v="0"/>
    <s v="6 FLORENCE ST"/>
    <n v="132"/>
    <s v="EDMUNDS ALFRED"/>
    <s v="R30"/>
    <s v="RES ACLNUD  MDL-00"/>
    <s v="50/D/201//"/>
    <n v="8.1509999999999999E-2"/>
    <n v="0"/>
    <n v="0"/>
    <n v="0"/>
    <n v="0"/>
    <m/>
    <n v="0"/>
    <n v="0"/>
    <n v="0"/>
    <s v="YES"/>
    <n v="0"/>
    <s v="50D-201"/>
    <m/>
    <m/>
    <m/>
    <n v="0"/>
    <m/>
    <m/>
    <n v="0"/>
    <n v="0"/>
    <n v="0"/>
    <n v="0"/>
    <n v="0"/>
    <m/>
    <m/>
    <m/>
    <m/>
    <m/>
    <m/>
    <m/>
    <m/>
    <m/>
    <m/>
    <n v="1"/>
    <n v="0"/>
    <n v="1"/>
    <s v="Broad Marsh River"/>
    <n v="43"/>
  </r>
  <r>
    <s v="50D-339"/>
    <m/>
    <x v="0"/>
    <s v="4 HOOVER AVE"/>
    <n v="101"/>
    <s v="HOMER KASPAR A JR"/>
    <s v="R30"/>
    <s v="ONE FAMILY"/>
    <s v="50/D/339//"/>
    <n v="0.16450000000000001"/>
    <n v="0"/>
    <n v="0"/>
    <n v="1"/>
    <n v="1"/>
    <s v="SEWER"/>
    <n v="1"/>
    <n v="1"/>
    <n v="5300"/>
    <s v="YES"/>
    <n v="0"/>
    <s v="50D-339"/>
    <s v="Public Water,Public Sewer,Gas"/>
    <s v="SEWER"/>
    <s v="SEWER"/>
    <n v="5300"/>
    <m/>
    <m/>
    <n v="0"/>
    <n v="0"/>
    <n v="3"/>
    <n v="1008"/>
    <n v="1"/>
    <m/>
    <m/>
    <m/>
    <m/>
    <m/>
    <m/>
    <m/>
    <m/>
    <m/>
    <m/>
    <n v="2"/>
    <n v="0"/>
    <n v="1"/>
    <s v="Wareham River West"/>
    <n v="44"/>
  </r>
  <r>
    <s v="LAND_NOPARC"/>
    <m/>
    <x v="0"/>
    <m/>
    <n v="0"/>
    <m/>
    <m/>
    <m/>
    <m/>
    <n v="7.9000000000000001E-4"/>
    <n v="0"/>
    <n v="0"/>
    <n v="0"/>
    <n v="0"/>
    <m/>
    <n v="0"/>
    <n v="0"/>
    <n v="0"/>
    <s v="NO"/>
    <n v="0"/>
    <m/>
    <m/>
    <m/>
    <m/>
    <n v="0"/>
    <m/>
    <m/>
    <n v="0"/>
    <n v="0"/>
    <n v="0"/>
    <n v="0"/>
    <n v="0"/>
    <m/>
    <m/>
    <m/>
    <m/>
    <m/>
    <m/>
    <m/>
    <m/>
    <m/>
    <m/>
    <n v="0"/>
    <n v="0"/>
    <n v="1"/>
    <s v="Crab Cove"/>
    <n v="46"/>
  </r>
  <r>
    <s v="50A-220"/>
    <m/>
    <x v="0"/>
    <s v="4 WILDWOOD AVE"/>
    <n v="101"/>
    <s v="WESTGATE ABIEL E JR"/>
    <s v="R30"/>
    <s v="ONE FAMILY"/>
    <s v="50/A/220//"/>
    <n v="7.1150000000000005E-2"/>
    <n v="0"/>
    <n v="0"/>
    <n v="1"/>
    <n v="1"/>
    <s v="SEWER"/>
    <n v="1"/>
    <n v="1"/>
    <n v="5200"/>
    <s v="YES"/>
    <n v="0"/>
    <s v="50A-220"/>
    <s v="All Public"/>
    <s v="SEWER"/>
    <s v="SEWER"/>
    <n v="5200"/>
    <m/>
    <m/>
    <n v="0"/>
    <n v="0"/>
    <n v="4"/>
    <n v="1166"/>
    <n v="1.5"/>
    <m/>
    <m/>
    <m/>
    <m/>
    <m/>
    <m/>
    <m/>
    <m/>
    <m/>
    <m/>
    <n v="1"/>
    <n v="0"/>
    <n v="1"/>
    <s v="Wareham River West"/>
    <n v="44"/>
  </r>
  <r>
    <s v="50F-15"/>
    <m/>
    <x v="0"/>
    <s v="9 WORRALL AVE"/>
    <n v="101"/>
    <s v="CIARDELLI FRANCES M &amp;"/>
    <s v="R30"/>
    <s v="ONE FAMILY"/>
    <s v="50/F/15//"/>
    <n v="0.11923"/>
    <n v="0"/>
    <n v="0"/>
    <n v="1"/>
    <n v="1"/>
    <s v="SEWER"/>
    <n v="1"/>
    <n v="0"/>
    <n v="0"/>
    <s v="YES"/>
    <n v="0"/>
    <s v="50F-15"/>
    <s v="Public Water,Public Sewer"/>
    <s v="SEWER"/>
    <s v="SEWER"/>
    <n v="0"/>
    <m/>
    <m/>
    <n v="0"/>
    <n v="0"/>
    <n v="3"/>
    <n v="1282"/>
    <n v="1.9"/>
    <m/>
    <m/>
    <m/>
    <m/>
    <m/>
    <m/>
    <m/>
    <m/>
    <m/>
    <m/>
    <n v="1"/>
    <n v="0"/>
    <n v="1"/>
    <s v="Wareham River West"/>
    <n v="44"/>
  </r>
  <r>
    <s v="38-496"/>
    <m/>
    <x v="0"/>
    <s v="38 KINGWOOD ST"/>
    <n v="101"/>
    <s v="PIGEON IRENE H &amp; MCDONALD"/>
    <s v="R30"/>
    <s v="ONE FAMILY"/>
    <s v="38//496//"/>
    <n v="9.7600000000000006E-2"/>
    <n v="1"/>
    <n v="1"/>
    <n v="1"/>
    <n v="1"/>
    <s v="SEPTIC"/>
    <n v="0"/>
    <n v="1"/>
    <n v="300"/>
    <s v="YES"/>
    <n v="300"/>
    <s v="38-496"/>
    <s v="Public Water,Gas,Septic"/>
    <s v="SEPTIC"/>
    <s v="SEPTIC"/>
    <n v="300"/>
    <m/>
    <m/>
    <n v="1"/>
    <n v="1"/>
    <n v="1"/>
    <n v="385"/>
    <n v="1.3"/>
    <m/>
    <m/>
    <m/>
    <m/>
    <m/>
    <m/>
    <m/>
    <m/>
    <m/>
    <m/>
    <n v="1"/>
    <n v="9.68"/>
    <n v="1"/>
    <s v="Crab Cove"/>
    <n v="46"/>
  </r>
  <r>
    <s v="38-1004"/>
    <m/>
    <x v="0"/>
    <s v="0 BAYSIDE AVE"/>
    <n v="812"/>
    <s v="PARKWOOD BEACH IMPROVEMENT"/>
    <s v="R30"/>
    <s v="61B PICNIC"/>
    <s v="38//1004//"/>
    <n v="2.1132599999999999"/>
    <n v="0"/>
    <n v="0"/>
    <n v="0"/>
    <n v="0"/>
    <m/>
    <n v="0"/>
    <n v="0"/>
    <n v="0"/>
    <s v="YES"/>
    <n v="0"/>
    <s v="38-1004"/>
    <m/>
    <m/>
    <m/>
    <n v="0"/>
    <m/>
    <m/>
    <n v="0"/>
    <n v="0"/>
    <n v="0"/>
    <n v="0"/>
    <n v="0"/>
    <m/>
    <m/>
    <m/>
    <m/>
    <m/>
    <m/>
    <m/>
    <m/>
    <m/>
    <m/>
    <n v="2"/>
    <n v="0"/>
    <n v="1"/>
    <s v="Crab Cove"/>
    <n v="46"/>
  </r>
  <r>
    <s v="50A-221"/>
    <m/>
    <x v="0"/>
    <s v="137 SWIFTS BCH RD"/>
    <n v="109"/>
    <s v="BAIROS ARMANDO A"/>
    <s v="R30"/>
    <s v="MULTI HSES"/>
    <s v="50/A/221//"/>
    <n v="9.5079999999999998E-2"/>
    <n v="0"/>
    <n v="0"/>
    <n v="2"/>
    <n v="2"/>
    <s v="SEWER"/>
    <n v="1"/>
    <n v="2"/>
    <n v="17100"/>
    <s v="YES"/>
    <n v="0"/>
    <s v="50A-221"/>
    <s v="All Public"/>
    <s v="SEWER"/>
    <s v="SEWER"/>
    <n v="8550"/>
    <m/>
    <m/>
    <n v="0"/>
    <n v="0"/>
    <n v="2"/>
    <n v="576"/>
    <n v="1"/>
    <m/>
    <m/>
    <m/>
    <m/>
    <m/>
    <m/>
    <m/>
    <m/>
    <m/>
    <m/>
    <n v="1"/>
    <n v="0"/>
    <n v="1"/>
    <s v="Wareham River West"/>
    <n v="44"/>
  </r>
  <r>
    <s v="50A-298"/>
    <m/>
    <x v="0"/>
    <s v="26 WESTON AVE"/>
    <n v="101"/>
    <s v="GORSKI KEVIN F"/>
    <s v="R130"/>
    <s v="ONE FAMILY"/>
    <s v="50/A/298//"/>
    <n v="0.11837"/>
    <n v="0"/>
    <n v="0"/>
    <n v="1"/>
    <n v="1"/>
    <s v="SEWER"/>
    <n v="1"/>
    <n v="1"/>
    <n v="0"/>
    <s v="YES"/>
    <n v="0"/>
    <s v="50A-298"/>
    <s v="All Public"/>
    <s v="SEWER"/>
    <s v="SEWER"/>
    <n v="0"/>
    <m/>
    <m/>
    <n v="0"/>
    <n v="0"/>
    <n v="2"/>
    <n v="600"/>
    <n v="1"/>
    <m/>
    <m/>
    <m/>
    <m/>
    <m/>
    <m/>
    <m/>
    <m/>
    <m/>
    <m/>
    <n v="1"/>
    <n v="0"/>
    <n v="1"/>
    <s v="Wareham River West"/>
    <n v="44"/>
  </r>
  <r>
    <s v="50D-371"/>
    <m/>
    <x v="0"/>
    <s v="2 PINE ST"/>
    <n v="101"/>
    <s v="SILVIA RONALD A"/>
    <s v="R30"/>
    <s v="ONE FAMILY"/>
    <s v="50/D/371//"/>
    <n v="7.6350000000000001E-2"/>
    <n v="0"/>
    <n v="0"/>
    <n v="1"/>
    <n v="1"/>
    <s v="SEWER"/>
    <n v="1"/>
    <n v="1"/>
    <n v="5300"/>
    <s v="YES"/>
    <n v="0"/>
    <s v="50D-371"/>
    <s v="Public Water,Public Sewer"/>
    <s v="SEWER"/>
    <s v="SEWER"/>
    <n v="5300"/>
    <m/>
    <m/>
    <n v="0"/>
    <n v="0"/>
    <n v="2"/>
    <n v="864"/>
    <n v="1"/>
    <m/>
    <m/>
    <m/>
    <m/>
    <m/>
    <m/>
    <m/>
    <m/>
    <m/>
    <m/>
    <n v="1"/>
    <n v="0"/>
    <n v="1"/>
    <s v="Wareham River West"/>
    <n v="44"/>
  </r>
  <r>
    <s v="50A-241"/>
    <m/>
    <x v="0"/>
    <s v="8 BAYVIEW ST"/>
    <n v="101"/>
    <s v="LOWELL STEVEN E"/>
    <s v="R30"/>
    <s v="ONE FAMILY"/>
    <s v="50/A/241//"/>
    <n v="0.15604999999999999"/>
    <n v="0"/>
    <n v="0"/>
    <n v="1"/>
    <n v="1"/>
    <s v="SEWER"/>
    <n v="1"/>
    <n v="1"/>
    <n v="0"/>
    <s v="NO_W1"/>
    <n v="0"/>
    <s v="50A-241"/>
    <s v="All Public"/>
    <s v="SEWER"/>
    <s v="SEWER"/>
    <n v="0"/>
    <m/>
    <m/>
    <n v="0"/>
    <n v="0"/>
    <n v="2"/>
    <n v="500"/>
    <n v="1"/>
    <m/>
    <m/>
    <m/>
    <m/>
    <m/>
    <m/>
    <m/>
    <m/>
    <m/>
    <m/>
    <n v="3"/>
    <n v="0"/>
    <n v="1"/>
    <s v="Wareham River West"/>
    <n v="44"/>
  </r>
  <r>
    <s v="50D-327"/>
    <m/>
    <x v="0"/>
    <s v="15 MEADE ST"/>
    <n v="101"/>
    <s v="BELCHER HAROLD H"/>
    <s v="R30"/>
    <s v="ONE FAMILY"/>
    <s v="50/D/327//"/>
    <n v="8.9340000000000003E-2"/>
    <n v="0"/>
    <n v="0"/>
    <n v="1"/>
    <n v="1"/>
    <s v="SEWER"/>
    <n v="1"/>
    <n v="1"/>
    <n v="600"/>
    <s v="YES"/>
    <n v="0"/>
    <s v="50D-327"/>
    <s v="Public Water,Public Sewer"/>
    <s v="SEWER"/>
    <s v="SEWER"/>
    <n v="600"/>
    <m/>
    <m/>
    <n v="0"/>
    <n v="0"/>
    <n v="2"/>
    <n v="1142"/>
    <n v="1.75"/>
    <m/>
    <m/>
    <m/>
    <m/>
    <m/>
    <m/>
    <m/>
    <m/>
    <m/>
    <m/>
    <n v="1"/>
    <n v="0"/>
    <n v="1"/>
    <s v="Wareham River West"/>
    <n v="44"/>
  </r>
  <r>
    <s v="38-470"/>
    <m/>
    <x v="0"/>
    <s v="20 BAYSIDE AVE"/>
    <n v="101"/>
    <s v="KELLEY KAREN A"/>
    <s v="R30"/>
    <s v="ONE FAMILY"/>
    <s v="38//470//"/>
    <n v="0.19289000000000001"/>
    <n v="1"/>
    <n v="1"/>
    <n v="1"/>
    <n v="1"/>
    <s v="SEPTIC"/>
    <n v="0"/>
    <n v="1"/>
    <n v="600"/>
    <s v="NO_W1"/>
    <n v="600"/>
    <s v="38-470"/>
    <s v="Public Water,Septic"/>
    <s v="SEPTIC"/>
    <s v="SEPTIC"/>
    <n v="600"/>
    <m/>
    <m/>
    <n v="1"/>
    <n v="1"/>
    <n v="3"/>
    <n v="1015"/>
    <n v="1"/>
    <m/>
    <m/>
    <m/>
    <m/>
    <m/>
    <m/>
    <m/>
    <m/>
    <m/>
    <m/>
    <n v="2"/>
    <n v="9.68"/>
    <n v="1"/>
    <s v="Crab Cove"/>
    <n v="46"/>
  </r>
  <r>
    <s v="50F-17A"/>
    <m/>
    <x v="0"/>
    <s v="6 WORRALL AVE"/>
    <n v="101"/>
    <s v="IRVING LOUIS H LIFE ESTATE"/>
    <s v="R30"/>
    <s v="ONE FAMILY"/>
    <s v="50/F/17/A/"/>
    <n v="0.22950000000000001"/>
    <n v="0"/>
    <n v="0"/>
    <n v="1"/>
    <n v="1"/>
    <s v="SEWER"/>
    <n v="1"/>
    <n v="3"/>
    <n v="11800"/>
    <s v="YES"/>
    <n v="0"/>
    <s v="50F-17A"/>
    <s v="Public Water,Public Sewer"/>
    <s v="SEWER"/>
    <s v="SEWER"/>
    <n v="3933.33"/>
    <m/>
    <m/>
    <n v="0"/>
    <n v="0"/>
    <n v="4"/>
    <n v="1836"/>
    <n v="2"/>
    <m/>
    <m/>
    <m/>
    <m/>
    <m/>
    <m/>
    <m/>
    <m/>
    <m/>
    <m/>
    <n v="1"/>
    <n v="0"/>
    <n v="1"/>
    <s v="Wareham River West"/>
    <n v="44"/>
  </r>
  <r>
    <s v="50D-253"/>
    <m/>
    <x v="0"/>
    <s v="26 GRAHAM ST"/>
    <n v="101"/>
    <s v="PACHECO MANUEL &amp; MARIA A"/>
    <s v="R30"/>
    <s v="ONE FAMILY"/>
    <s v="50/D/253//"/>
    <n v="9.4500000000000001E-2"/>
    <n v="0"/>
    <n v="0"/>
    <n v="1"/>
    <n v="1"/>
    <s v="SEWER"/>
    <n v="1"/>
    <n v="1"/>
    <n v="10100"/>
    <s v="YES"/>
    <n v="0"/>
    <s v="50D-253"/>
    <s v="All Public"/>
    <s v="SEWER"/>
    <s v="SEWER"/>
    <n v="10100"/>
    <m/>
    <m/>
    <n v="0"/>
    <n v="0"/>
    <n v="2"/>
    <n v="616"/>
    <n v="1"/>
    <m/>
    <m/>
    <m/>
    <m/>
    <m/>
    <m/>
    <m/>
    <m/>
    <m/>
    <m/>
    <n v="1"/>
    <n v="0"/>
    <n v="1"/>
    <s v="Broad Marsh River"/>
    <n v="43"/>
  </r>
  <r>
    <s v="38-497"/>
    <m/>
    <x v="0"/>
    <s v="36 KINGWOOD ST"/>
    <n v="101"/>
    <s v="WALSH MARCIA LIFE ESTATE"/>
    <s v="R30"/>
    <s v="ONE FAMILY"/>
    <s v="38//497//"/>
    <n v="8.4650000000000003E-2"/>
    <n v="1"/>
    <n v="1"/>
    <n v="1"/>
    <n v="1"/>
    <s v="SEPTIC"/>
    <n v="0"/>
    <n v="1"/>
    <n v="700"/>
    <s v="YES"/>
    <n v="700"/>
    <s v="38-497"/>
    <s v="Public Water,Gas,Septic"/>
    <s v="SEPTIC"/>
    <s v="SEPTIC"/>
    <n v="700"/>
    <m/>
    <m/>
    <n v="1"/>
    <n v="1"/>
    <n v="2"/>
    <n v="1066"/>
    <n v="1"/>
    <m/>
    <m/>
    <m/>
    <m/>
    <m/>
    <m/>
    <m/>
    <m/>
    <m/>
    <m/>
    <n v="1"/>
    <n v="9.68"/>
    <n v="1"/>
    <s v="Crab Cove"/>
    <n v="46"/>
  </r>
  <r>
    <s v="55-1010"/>
    <m/>
    <x v="0"/>
    <s v="0 SHADY LN  OFF"/>
    <n v="905"/>
    <s v="WAREHAM LAND TRUST INC"/>
    <s v="R30"/>
    <s v="CHAR ORG  MDL-00"/>
    <s v="55//1010//"/>
    <n v="5.7861599999999997"/>
    <n v="0"/>
    <n v="0"/>
    <n v="0"/>
    <n v="0"/>
    <m/>
    <n v="0"/>
    <n v="0"/>
    <n v="0"/>
    <s v="YES"/>
    <n v="0"/>
    <s v="55-1010"/>
    <m/>
    <m/>
    <m/>
    <n v="0"/>
    <s v="fee simple"/>
    <s v="YES"/>
    <n v="0"/>
    <n v="0"/>
    <n v="0"/>
    <n v="0"/>
    <n v="0"/>
    <m/>
    <m/>
    <m/>
    <m/>
    <m/>
    <m/>
    <m/>
    <m/>
    <m/>
    <m/>
    <n v="1"/>
    <n v="0"/>
    <n v="1"/>
    <s v="Wareham River West"/>
    <n v="44"/>
  </r>
  <r>
    <s v="37-1007"/>
    <m/>
    <x v="0"/>
    <s v="119 GREAT NECK RD"/>
    <n v="101"/>
    <s v="WYNNE RUSSELL S"/>
    <s v="R60"/>
    <s v="ONE FAMILY"/>
    <s v="37//1007//"/>
    <n v="0.79651000000000005"/>
    <n v="1"/>
    <n v="1"/>
    <n v="1"/>
    <n v="1"/>
    <s v="SEPTIC"/>
    <n v="0"/>
    <n v="1"/>
    <n v="7700"/>
    <s v="YES"/>
    <n v="7700"/>
    <s v="37-1007"/>
    <s v="Public Water,Septic"/>
    <s v="SEPTIC"/>
    <s v="SEPTIC"/>
    <n v="7700"/>
    <m/>
    <m/>
    <n v="1"/>
    <n v="1"/>
    <n v="3"/>
    <n v="2021"/>
    <n v="1.5"/>
    <m/>
    <m/>
    <m/>
    <m/>
    <m/>
    <m/>
    <m/>
    <m/>
    <m/>
    <m/>
    <n v="1"/>
    <n v="9.68"/>
    <n v="1"/>
    <s v="Crab Cove"/>
    <n v="46"/>
  </r>
  <r>
    <s v="50D-232"/>
    <m/>
    <x v="0"/>
    <s v="27 GRAHAM ST"/>
    <n v="101"/>
    <s v="LANCASTER JUDITH A"/>
    <s v="R30"/>
    <s v="ONE FAMILY"/>
    <s v="50/D/232//"/>
    <n v="0.13864000000000001"/>
    <n v="0"/>
    <n v="0"/>
    <n v="1"/>
    <n v="1"/>
    <s v="SEWER"/>
    <n v="1"/>
    <n v="1"/>
    <n v="4900"/>
    <s v="YES"/>
    <n v="0"/>
    <s v="50D-232"/>
    <s v="All Public"/>
    <s v="SEWER"/>
    <s v="SEWER"/>
    <n v="4900"/>
    <m/>
    <m/>
    <n v="0"/>
    <n v="0"/>
    <n v="3"/>
    <n v="795"/>
    <n v="1"/>
    <m/>
    <m/>
    <m/>
    <m/>
    <m/>
    <m/>
    <m/>
    <m/>
    <m/>
    <m/>
    <n v="2"/>
    <n v="0"/>
    <n v="1"/>
    <s v="Broad Marsh River"/>
    <n v="43"/>
  </r>
  <r>
    <s v="38-510"/>
    <m/>
    <x v="0"/>
    <s v="16 CAPE AVE"/>
    <n v="101"/>
    <s v="PHILLIPS DIANNE O"/>
    <s v="R30"/>
    <s v="ONE FAMILY"/>
    <s v="38//510//"/>
    <n v="0.13872999999999999"/>
    <n v="1"/>
    <n v="1"/>
    <n v="1"/>
    <n v="1"/>
    <s v="SEPTIC"/>
    <n v="0"/>
    <n v="1"/>
    <n v="9600"/>
    <s v="YES"/>
    <n v="9600"/>
    <s v="38-510"/>
    <s v="Public Water,Septic"/>
    <s v="SEPTIC"/>
    <s v="SEPTIC"/>
    <n v="9600"/>
    <m/>
    <m/>
    <n v="1"/>
    <n v="1"/>
    <n v="2"/>
    <n v="1184"/>
    <n v="1.3"/>
    <m/>
    <m/>
    <m/>
    <m/>
    <m/>
    <m/>
    <m/>
    <m/>
    <m/>
    <m/>
    <n v="2"/>
    <n v="9.68"/>
    <n v="1"/>
    <s v="Crab Cove"/>
    <n v="46"/>
  </r>
  <r>
    <s v="50A-250"/>
    <m/>
    <x v="0"/>
    <s v="22 WESTON AVE"/>
    <n v="101"/>
    <s v="MORIN DAVID W"/>
    <s v="R30"/>
    <s v="ONE FAMILY"/>
    <s v="50/A/250//"/>
    <n v="0.14879999999999999"/>
    <n v="0"/>
    <n v="0"/>
    <n v="1"/>
    <n v="1"/>
    <s v="SEWER"/>
    <n v="1"/>
    <n v="1"/>
    <n v="2700"/>
    <s v="YES"/>
    <n v="0"/>
    <s v="50A-250"/>
    <s v="All Public"/>
    <s v="SEWER"/>
    <s v="SEWER"/>
    <n v="2700"/>
    <m/>
    <m/>
    <n v="0"/>
    <n v="0"/>
    <n v="3"/>
    <n v="1208"/>
    <n v="1"/>
    <m/>
    <m/>
    <m/>
    <m/>
    <m/>
    <m/>
    <m/>
    <m/>
    <m/>
    <m/>
    <n v="2"/>
    <n v="0"/>
    <n v="1"/>
    <s v="Wareham River West"/>
    <n v="44"/>
  </r>
  <r>
    <s v="50D-145"/>
    <m/>
    <x v="0"/>
    <s v="18 BELMONT ST"/>
    <n v="132"/>
    <s v="LANCASTER CLARENCE E"/>
    <m/>
    <s v="RES ACLNUD  MDL-00"/>
    <s v="50/D/145//"/>
    <n v="0.37297000000000002"/>
    <n v="0"/>
    <n v="0"/>
    <n v="0"/>
    <n v="0"/>
    <m/>
    <n v="0"/>
    <n v="0"/>
    <n v="0"/>
    <s v="YES"/>
    <n v="0"/>
    <s v="50D-145"/>
    <m/>
    <m/>
    <m/>
    <n v="0"/>
    <m/>
    <m/>
    <n v="0"/>
    <n v="0"/>
    <n v="0"/>
    <n v="0"/>
    <n v="0"/>
    <m/>
    <m/>
    <m/>
    <m/>
    <m/>
    <m/>
    <m/>
    <m/>
    <m/>
    <m/>
    <n v="4"/>
    <n v="0"/>
    <n v="1"/>
    <s v="Broad Marsh River"/>
    <n v="43"/>
  </r>
  <r>
    <s v="50A-222B"/>
    <m/>
    <x v="0"/>
    <s v="2 WILDWOOD AVE"/>
    <n v="101"/>
    <s v="DUNN ROLAND E"/>
    <s v="R30"/>
    <s v="ONE FAMILY"/>
    <s v="50/A/222/B/"/>
    <n v="4.4609999999999997E-2"/>
    <n v="0"/>
    <n v="0"/>
    <n v="1"/>
    <n v="1"/>
    <s v="SEWER"/>
    <n v="1"/>
    <n v="1"/>
    <n v="4900"/>
    <s v="YES"/>
    <n v="0"/>
    <s v="50A-222B"/>
    <s v="All Public"/>
    <s v="SEWER"/>
    <s v="SEWER"/>
    <n v="4900"/>
    <m/>
    <m/>
    <n v="0"/>
    <n v="0"/>
    <n v="2"/>
    <n v="723"/>
    <n v="1"/>
    <m/>
    <m/>
    <m/>
    <m/>
    <m/>
    <m/>
    <m/>
    <m/>
    <m/>
    <m/>
    <n v="1"/>
    <n v="0"/>
    <n v="1"/>
    <s v="Wareham River West"/>
    <n v="44"/>
  </r>
  <r>
    <s v="50D-277B"/>
    <m/>
    <x v="0"/>
    <s v="26 VERNAL ST"/>
    <n v="101"/>
    <s v="COOTS THOMAS F"/>
    <s v="R30"/>
    <s v="ONE FAMILY"/>
    <s v="50/D/277/B/"/>
    <n v="0.15121999999999999"/>
    <n v="0"/>
    <n v="0"/>
    <n v="1"/>
    <n v="1"/>
    <s v="SEWER"/>
    <n v="1"/>
    <n v="1"/>
    <n v="0"/>
    <s v="NO_W1"/>
    <n v="0"/>
    <s v="50D-277B"/>
    <s v="Public Water,Public Sewer,Gas"/>
    <s v="SEWER"/>
    <s v="SEWER"/>
    <n v="0"/>
    <m/>
    <m/>
    <n v="0"/>
    <n v="0"/>
    <n v="2"/>
    <n v="856"/>
    <n v="1"/>
    <m/>
    <m/>
    <m/>
    <m/>
    <m/>
    <m/>
    <m/>
    <m/>
    <m/>
    <m/>
    <n v="3"/>
    <n v="0"/>
    <n v="1"/>
    <s v="Broad Marsh River"/>
    <n v="43"/>
  </r>
  <r>
    <s v="50A-247"/>
    <m/>
    <x v="0"/>
    <s v="5 BAYVIEW ST"/>
    <n v="101"/>
    <s v="CARDOZA ROBERT H"/>
    <s v="R30"/>
    <s v="ONE FAMILY"/>
    <s v="50/A/247//"/>
    <n v="7.3880000000000001E-2"/>
    <n v="0"/>
    <n v="0"/>
    <n v="1"/>
    <n v="1"/>
    <s v="SEWER"/>
    <n v="1"/>
    <n v="1"/>
    <n v="2300"/>
    <s v="YES"/>
    <n v="0"/>
    <s v="50A-247"/>
    <s v="All Public"/>
    <s v="SEWER"/>
    <s v="SEWER"/>
    <n v="2300"/>
    <m/>
    <m/>
    <n v="0"/>
    <n v="0"/>
    <n v="3"/>
    <n v="648"/>
    <n v="1"/>
    <m/>
    <m/>
    <m/>
    <m/>
    <m/>
    <m/>
    <m/>
    <m/>
    <m/>
    <m/>
    <n v="1"/>
    <n v="0"/>
    <n v="1"/>
    <s v="Wareham River West"/>
    <n v="44"/>
  </r>
  <r>
    <s v="50F-13"/>
    <m/>
    <x v="0"/>
    <s v="13 WORRALL AVE"/>
    <n v="101"/>
    <s v="KINSBOURNE MARCEL"/>
    <s v="R30"/>
    <s v="ONE FAMILY"/>
    <s v="50/F/13//"/>
    <n v="0.2185"/>
    <n v="0"/>
    <n v="0"/>
    <n v="1"/>
    <n v="1"/>
    <s v="SEWER"/>
    <n v="1"/>
    <n v="1"/>
    <n v="0"/>
    <s v="YES"/>
    <n v="0"/>
    <s v="50F-13"/>
    <s v="All Public"/>
    <s v="SEWER"/>
    <s v="SEWER"/>
    <n v="0"/>
    <m/>
    <m/>
    <n v="0"/>
    <n v="0"/>
    <n v="4"/>
    <n v="2265"/>
    <n v="1.9"/>
    <m/>
    <m/>
    <m/>
    <m/>
    <m/>
    <m/>
    <m/>
    <m/>
    <m/>
    <m/>
    <n v="2"/>
    <n v="0"/>
    <n v="1"/>
    <s v="Wareham River West"/>
    <n v="44"/>
  </r>
  <r>
    <s v="50D-200"/>
    <m/>
    <x v="0"/>
    <s v="8 FLORENCE ST"/>
    <n v="132"/>
    <s v="EDMUNDS ALFRED"/>
    <s v="R30"/>
    <s v="RES ACLNUD  MDL-00"/>
    <s v="50/D/200//"/>
    <n v="7.9880000000000007E-2"/>
    <n v="0"/>
    <n v="0"/>
    <n v="0"/>
    <n v="0"/>
    <m/>
    <n v="0"/>
    <n v="0"/>
    <n v="0"/>
    <s v="YES"/>
    <n v="0"/>
    <s v="50D-200"/>
    <m/>
    <m/>
    <m/>
    <n v="0"/>
    <m/>
    <m/>
    <n v="0"/>
    <n v="0"/>
    <n v="0"/>
    <n v="0"/>
    <n v="0"/>
    <m/>
    <m/>
    <m/>
    <m/>
    <m/>
    <m/>
    <m/>
    <m/>
    <m/>
    <m/>
    <n v="1"/>
    <n v="0"/>
    <n v="1"/>
    <s v="Broad Marsh River"/>
    <n v="43"/>
  </r>
  <r>
    <s v="50D-367"/>
    <m/>
    <x v="0"/>
    <s v="2 HOOVER AVE"/>
    <n v="101"/>
    <s v="SHARON PHYLLIS ANN"/>
    <s v="R30"/>
    <s v="ONE FAMILY"/>
    <s v="50/D/367//"/>
    <n v="7.5590000000000004E-2"/>
    <n v="0"/>
    <n v="0"/>
    <n v="1"/>
    <n v="1"/>
    <s v="SEWER"/>
    <n v="1"/>
    <n v="1"/>
    <n v="1100"/>
    <s v="YES"/>
    <n v="0"/>
    <s v="50D-367"/>
    <s v="Public Water,Public Sewer"/>
    <s v="SEWER"/>
    <s v="SEWER"/>
    <n v="1100"/>
    <m/>
    <m/>
    <n v="0"/>
    <n v="0"/>
    <n v="1"/>
    <n v="574"/>
    <n v="1"/>
    <m/>
    <m/>
    <m/>
    <m/>
    <m/>
    <m/>
    <m/>
    <m/>
    <m/>
    <m/>
    <n v="1"/>
    <n v="0"/>
    <n v="1"/>
    <s v="Wareham River West"/>
    <n v="44"/>
  </r>
  <r>
    <s v="50D-372"/>
    <m/>
    <x v="0"/>
    <s v="4 PINE ST"/>
    <n v="101"/>
    <s v="SILVA BARBARA L"/>
    <s v="R30"/>
    <s v="ONE FAMILY"/>
    <s v="50/D/372//"/>
    <n v="0.10328"/>
    <n v="0"/>
    <n v="0"/>
    <n v="1"/>
    <n v="1"/>
    <s v="SEWER"/>
    <n v="1"/>
    <n v="1"/>
    <n v="900"/>
    <s v="YES"/>
    <n v="0"/>
    <s v="50D-372"/>
    <s v="Public Water,Public Sewer"/>
    <s v="SEWER"/>
    <s v="SEWER"/>
    <n v="900"/>
    <m/>
    <m/>
    <n v="0"/>
    <n v="0"/>
    <n v="2"/>
    <n v="720"/>
    <n v="1"/>
    <m/>
    <m/>
    <m/>
    <m/>
    <m/>
    <m/>
    <m/>
    <m/>
    <m/>
    <m/>
    <n v="1"/>
    <n v="0"/>
    <n v="1"/>
    <s v="Wareham River West"/>
    <n v="44"/>
  </r>
  <r>
    <s v="57-S6"/>
    <m/>
    <x v="0"/>
    <s v="72 CROMESETT RD"/>
    <n v="101"/>
    <s v="AUGUSTON TODD E"/>
    <s v="MR30"/>
    <s v="ONE FAMILY"/>
    <s v="57//S6//"/>
    <n v="1.05785"/>
    <n v="1"/>
    <n v="1"/>
    <n v="1"/>
    <n v="1"/>
    <s v="SEPTIC"/>
    <n v="0"/>
    <n v="1"/>
    <n v="10800"/>
    <s v="YES"/>
    <n v="10800"/>
    <s v="57-S6"/>
    <s v="Public Water,Gas,Septic"/>
    <s v="SEPTIC"/>
    <s v="SEPTIC"/>
    <n v="10800"/>
    <m/>
    <m/>
    <n v="1"/>
    <n v="1"/>
    <n v="3"/>
    <n v="1132"/>
    <n v="1"/>
    <m/>
    <m/>
    <m/>
    <m/>
    <m/>
    <m/>
    <m/>
    <m/>
    <m/>
    <m/>
    <n v="1"/>
    <n v="9.68"/>
    <n v="1"/>
    <s v="Wareham River West"/>
    <n v="44"/>
  </r>
  <r>
    <s v="38-471"/>
    <m/>
    <x v="0"/>
    <s v="18 BAYSIDE AVE"/>
    <n v="101"/>
    <s v="BATTISTINI PETER HARRY"/>
    <s v="R30"/>
    <s v="ONE FAMILY"/>
    <s v="38//471//"/>
    <n v="0.14263999999999999"/>
    <n v="1"/>
    <n v="1"/>
    <n v="1"/>
    <n v="1"/>
    <s v="SEPTIC"/>
    <n v="0"/>
    <n v="1"/>
    <n v="6200"/>
    <s v="YES"/>
    <n v="6200"/>
    <s v="38-471"/>
    <s v="Public Water,Gas,Septic"/>
    <s v="SEPTIC"/>
    <s v="SEPTIC"/>
    <n v="6200"/>
    <m/>
    <m/>
    <n v="1"/>
    <n v="1"/>
    <n v="2"/>
    <n v="792"/>
    <n v="1"/>
    <m/>
    <m/>
    <m/>
    <m/>
    <m/>
    <m/>
    <m/>
    <m/>
    <m/>
    <m/>
    <n v="1"/>
    <n v="9.68"/>
    <n v="1"/>
    <s v="Crab Cove"/>
    <n v="46"/>
  </r>
  <r>
    <s v="50B-4-32"/>
    <m/>
    <x v="0"/>
    <s v="138 SWIFTS BCH RD"/>
    <n v="101"/>
    <s v="CIBOTTI NICHOLAS T JR"/>
    <s v="R30"/>
    <s v="ONE FAMILY"/>
    <s v="50/B4/32//"/>
    <n v="9.1800000000000007E-2"/>
    <n v="0"/>
    <n v="0"/>
    <n v="1"/>
    <n v="1"/>
    <s v="SEWER"/>
    <n v="1"/>
    <n v="1"/>
    <n v="6000"/>
    <s v="YES"/>
    <n v="0"/>
    <s v="50B-4-32"/>
    <s v="Public Water,Public Sewer"/>
    <s v="SEWER"/>
    <s v="SEWER"/>
    <n v="6000"/>
    <m/>
    <m/>
    <n v="0"/>
    <n v="0"/>
    <n v="1"/>
    <n v="494"/>
    <n v="1"/>
    <m/>
    <m/>
    <m/>
    <m/>
    <m/>
    <m/>
    <m/>
    <m/>
    <m/>
    <m/>
    <n v="1"/>
    <n v="0"/>
    <n v="1"/>
    <s v="Wareham River West"/>
    <n v="44"/>
  </r>
  <r>
    <s v="50D-254"/>
    <m/>
    <x v="0"/>
    <s v="64 SHORE AVE"/>
    <n v="101"/>
    <s v="PACHECO MANUEL &amp; MARIA ADELINA"/>
    <s v="R30"/>
    <s v="ONE FAMILY"/>
    <s v="50/D/254//"/>
    <n v="0.10564999999999999"/>
    <n v="0"/>
    <n v="0"/>
    <n v="1"/>
    <n v="1"/>
    <s v="SEWER"/>
    <n v="1"/>
    <n v="1"/>
    <n v="3300"/>
    <s v="YES"/>
    <n v="0"/>
    <s v="50D-254"/>
    <m/>
    <m/>
    <s v="SEWER"/>
    <n v="3300"/>
    <m/>
    <m/>
    <n v="0"/>
    <n v="0"/>
    <n v="2"/>
    <n v="704"/>
    <n v="1"/>
    <m/>
    <m/>
    <m/>
    <m/>
    <m/>
    <m/>
    <m/>
    <m/>
    <m/>
    <m/>
    <n v="1"/>
    <n v="0"/>
    <n v="1"/>
    <s v="Broad Marsh River"/>
    <n v="43"/>
  </r>
  <r>
    <s v="50F-17B"/>
    <m/>
    <x v="0"/>
    <s v="4 WORRALL AVE"/>
    <n v="132"/>
    <s v="NICOLAU ELEANOR L"/>
    <s v="R30"/>
    <s v="RES ACLNUD  MDL-00"/>
    <s v="50/F/17/B/"/>
    <n v="0.27468999999999999"/>
    <n v="0"/>
    <n v="0"/>
    <n v="0"/>
    <n v="0"/>
    <m/>
    <n v="0"/>
    <n v="0"/>
    <n v="0"/>
    <s v="YES"/>
    <n v="0"/>
    <s v="50F-17B"/>
    <m/>
    <m/>
    <m/>
    <n v="0"/>
    <m/>
    <m/>
    <n v="0"/>
    <n v="0"/>
    <n v="0"/>
    <n v="0"/>
    <n v="0"/>
    <m/>
    <m/>
    <m/>
    <m/>
    <m/>
    <m/>
    <m/>
    <m/>
    <m/>
    <m/>
    <n v="3"/>
    <n v="0"/>
    <n v="1"/>
    <s v="Wareham River West"/>
    <n v="44"/>
  </r>
  <r>
    <s v="50A-222A"/>
    <m/>
    <x v="0"/>
    <s v="135 SWIFTS BCH RD"/>
    <n v="101"/>
    <s v="GARCIA ANTONIO M"/>
    <s v="R30"/>
    <s v="ONE FAMILY"/>
    <s v="50/A/222/A/"/>
    <n v="4.9230000000000003E-2"/>
    <n v="0"/>
    <n v="0"/>
    <n v="1"/>
    <n v="1"/>
    <s v="SEWER"/>
    <n v="1"/>
    <n v="1"/>
    <n v="600"/>
    <s v="YES"/>
    <n v="0"/>
    <s v="50A-222A"/>
    <s v="All Public"/>
    <s v="SEWER"/>
    <s v="SEWER"/>
    <n v="600"/>
    <m/>
    <m/>
    <n v="0"/>
    <n v="0"/>
    <n v="2"/>
    <n v="811"/>
    <n v="1"/>
    <m/>
    <m/>
    <m/>
    <m/>
    <m/>
    <m/>
    <m/>
    <m/>
    <m/>
    <m/>
    <n v="1"/>
    <n v="0"/>
    <n v="1"/>
    <s v="Wareham River West"/>
    <n v="44"/>
  </r>
  <r>
    <s v="38-516"/>
    <m/>
    <x v="0"/>
    <s v="6 LARCH ST"/>
    <n v="101"/>
    <s v="MATHER GEORGE E"/>
    <s v="R30"/>
    <s v="ONE FAMILY"/>
    <s v="38//516//"/>
    <n v="0.30913000000000002"/>
    <n v="1"/>
    <n v="1"/>
    <n v="1"/>
    <n v="1"/>
    <s v="SEPTIC"/>
    <n v="0"/>
    <n v="1"/>
    <n v="4300"/>
    <s v="YES"/>
    <n v="4300"/>
    <s v="38-516"/>
    <s v="Public Water,Septic"/>
    <s v="SEPTIC"/>
    <s v="SEPTIC"/>
    <n v="4300"/>
    <m/>
    <m/>
    <n v="1"/>
    <n v="1"/>
    <n v="2"/>
    <n v="664"/>
    <n v="1"/>
    <m/>
    <m/>
    <m/>
    <m/>
    <m/>
    <m/>
    <m/>
    <m/>
    <m/>
    <m/>
    <n v="3"/>
    <n v="9.68"/>
    <n v="1"/>
    <s v="Crab Cove"/>
    <n v="46"/>
  </r>
  <r>
    <s v="50A-1000"/>
    <m/>
    <x v="0"/>
    <s v="0 WESTON AVE"/>
    <n v="132"/>
    <s v="PEREIRA VINCENT R"/>
    <s v="R30"/>
    <s v="RES ACLNUD  MDL-00"/>
    <s v="50/A/1000//"/>
    <n v="0.34710000000000002"/>
    <n v="0"/>
    <n v="0"/>
    <n v="0"/>
    <n v="0"/>
    <m/>
    <n v="0"/>
    <n v="0"/>
    <n v="0"/>
    <s v="YES"/>
    <n v="0"/>
    <s v="50A-1000"/>
    <m/>
    <m/>
    <m/>
    <n v="0"/>
    <m/>
    <m/>
    <n v="0"/>
    <n v="0"/>
    <n v="0"/>
    <n v="0"/>
    <n v="0"/>
    <m/>
    <m/>
    <m/>
    <m/>
    <m/>
    <m/>
    <m/>
    <m/>
    <m/>
    <m/>
    <n v="1"/>
    <n v="0"/>
    <n v="1"/>
    <s v="Wareham River West"/>
    <n v="44"/>
  </r>
  <r>
    <s v="50A-237"/>
    <m/>
    <x v="0"/>
    <s v="13 WILDWOOD AVE"/>
    <n v="101"/>
    <s v="MEDEIROS JOSEPH J"/>
    <s v="R30"/>
    <s v="ONE FAMILY"/>
    <s v="50/A/237//"/>
    <n v="8.7419999999999998E-2"/>
    <n v="0"/>
    <n v="0"/>
    <n v="1"/>
    <n v="1"/>
    <s v="SEWER"/>
    <n v="1"/>
    <n v="1"/>
    <n v="3900"/>
    <s v="YES"/>
    <n v="0"/>
    <s v="50A-237"/>
    <s v="All Public"/>
    <s v="SEWER"/>
    <s v="SEWER"/>
    <n v="3900"/>
    <m/>
    <m/>
    <n v="0"/>
    <n v="0"/>
    <n v="1"/>
    <n v="630"/>
    <n v="1"/>
    <m/>
    <m/>
    <m/>
    <m/>
    <m/>
    <m/>
    <m/>
    <m/>
    <m/>
    <m/>
    <n v="1"/>
    <n v="0"/>
    <n v="1"/>
    <s v="Wareham River West"/>
    <n v="44"/>
  </r>
  <r>
    <s v="50D-144"/>
    <m/>
    <x v="0"/>
    <s v="22 BELMONT ST"/>
    <n v="903"/>
    <s v="TOWN OF WAREHAM"/>
    <s v="R30"/>
    <s v="MUNICIPAL  MDL-00"/>
    <s v="50/D/144//"/>
    <n v="8.8029999999999997E-2"/>
    <n v="0"/>
    <n v="0"/>
    <n v="0"/>
    <n v="0"/>
    <m/>
    <n v="0"/>
    <n v="0"/>
    <n v="0"/>
    <s v="YES"/>
    <n v="0"/>
    <s v="50D-144"/>
    <m/>
    <m/>
    <m/>
    <n v="0"/>
    <s v="fee simple"/>
    <s v="YES"/>
    <n v="0"/>
    <n v="0"/>
    <n v="0"/>
    <n v="0"/>
    <n v="0"/>
    <m/>
    <m/>
    <m/>
    <m/>
    <m/>
    <m/>
    <m/>
    <m/>
    <m/>
    <m/>
    <n v="1"/>
    <n v="0"/>
    <n v="1"/>
    <s v="Broad Marsh River"/>
    <n v="43"/>
  </r>
  <r>
    <s v="38-498"/>
    <m/>
    <x v="0"/>
    <s v="34 KINGWOOD ST"/>
    <n v="101"/>
    <s v="THATCHER-HARRIS TERRI"/>
    <s v="R30"/>
    <s v="ONE FAMILY"/>
    <s v="38//498//"/>
    <n v="0.20738000000000001"/>
    <n v="1"/>
    <n v="1"/>
    <n v="1"/>
    <n v="1"/>
    <s v="SEPTIC"/>
    <n v="0"/>
    <n v="1"/>
    <n v="6000"/>
    <s v="YES"/>
    <n v="6000"/>
    <s v="38-498"/>
    <s v="Public Water,Gas,Septic"/>
    <s v="SEPTIC"/>
    <s v="SEPTIC"/>
    <n v="6000"/>
    <m/>
    <m/>
    <n v="1"/>
    <n v="1"/>
    <n v="4"/>
    <n v="1904"/>
    <n v="2"/>
    <m/>
    <m/>
    <m/>
    <m/>
    <m/>
    <m/>
    <m/>
    <m/>
    <m/>
    <m/>
    <n v="2"/>
    <n v="9.68"/>
    <n v="1"/>
    <s v="Crab Cove"/>
    <n v="46"/>
  </r>
  <r>
    <s v="37-1032"/>
    <m/>
    <x v="0"/>
    <s v="36 CROOKED RIVER RD"/>
    <n v="905"/>
    <s v="WILDLANDS TRUST  OF"/>
    <s v="R60"/>
    <s v="CHAR ORG  MDL-00"/>
    <s v="37//1032//"/>
    <n v="2.1182300000000001"/>
    <n v="0"/>
    <n v="0"/>
    <n v="0"/>
    <n v="0"/>
    <m/>
    <n v="0"/>
    <n v="0"/>
    <n v="0"/>
    <s v="YES"/>
    <n v="0"/>
    <s v="37-1032"/>
    <m/>
    <m/>
    <m/>
    <n v="0"/>
    <s v="fee simple"/>
    <s v="YES"/>
    <n v="0"/>
    <n v="0"/>
    <n v="0"/>
    <n v="0"/>
    <n v="0"/>
    <m/>
    <m/>
    <m/>
    <m/>
    <m/>
    <m/>
    <m/>
    <m/>
    <m/>
    <m/>
    <n v="1"/>
    <n v="0"/>
    <n v="1"/>
    <s v="Crab Cove"/>
    <n v="46"/>
  </r>
  <r>
    <s v="UNK1321"/>
    <s v="FEE"/>
    <x v="0"/>
    <s v="BELMONT ST"/>
    <n v="0"/>
    <m/>
    <m/>
    <m/>
    <m/>
    <n v="0.43208999999999997"/>
    <n v="0"/>
    <n v="0"/>
    <n v="0"/>
    <n v="0"/>
    <m/>
    <n v="0"/>
    <n v="0"/>
    <n v="0"/>
    <s v="NO_W2"/>
    <n v="0"/>
    <m/>
    <m/>
    <m/>
    <m/>
    <n v="0"/>
    <m/>
    <m/>
    <n v="0"/>
    <n v="0"/>
    <n v="0"/>
    <n v="0"/>
    <n v="0"/>
    <s v="Not in new Assr DB, Makepe?, old info"/>
    <m/>
    <m/>
    <m/>
    <m/>
    <m/>
    <m/>
    <m/>
    <m/>
    <m/>
    <n v="5"/>
    <n v="0"/>
    <n v="1"/>
    <s v="Broad Marsh River"/>
    <n v="43"/>
  </r>
  <r>
    <s v="38-512"/>
    <m/>
    <x v="0"/>
    <s v="12 LARCH ST"/>
    <n v="106"/>
    <s v="DCS REALTY LLC"/>
    <s v="R30"/>
    <s v="AC LND IMP  MDL-00"/>
    <s v="38//512//"/>
    <n v="0.19547999999999999"/>
    <n v="0"/>
    <n v="0"/>
    <n v="0"/>
    <n v="0"/>
    <m/>
    <n v="0"/>
    <n v="0"/>
    <n v="0"/>
    <s v="YES"/>
    <n v="0"/>
    <s v="38-512"/>
    <s v="Public Water,Septic"/>
    <s v="SEPTIC"/>
    <m/>
    <n v="0"/>
    <m/>
    <m/>
    <n v="0"/>
    <n v="0"/>
    <n v="0"/>
    <n v="0"/>
    <n v="0"/>
    <m/>
    <m/>
    <m/>
    <m/>
    <m/>
    <m/>
    <m/>
    <m/>
    <m/>
    <m/>
    <n v="2"/>
    <n v="0"/>
    <n v="1"/>
    <s v="Crab Cove"/>
    <n v="46"/>
  </r>
  <r>
    <s v="50A-242"/>
    <m/>
    <x v="0"/>
    <s v="6 BAYVIEW ST"/>
    <n v="101"/>
    <s v="CAPOBIANCO FRANCO LIFE ESTATE"/>
    <s v="R30"/>
    <s v="ONE FAMILY"/>
    <s v="50/A/242//"/>
    <n v="0.13646"/>
    <n v="0"/>
    <n v="0"/>
    <n v="1"/>
    <n v="1"/>
    <s v="SEWER"/>
    <n v="1"/>
    <n v="1"/>
    <n v="3900"/>
    <s v="YES"/>
    <n v="0"/>
    <s v="50A-242"/>
    <s v="All Public"/>
    <s v="SEWER"/>
    <s v="SEWER"/>
    <n v="3900"/>
    <m/>
    <m/>
    <n v="0"/>
    <n v="0"/>
    <n v="2"/>
    <n v="1126"/>
    <n v="1"/>
    <m/>
    <m/>
    <m/>
    <m/>
    <m/>
    <m/>
    <m/>
    <m/>
    <m/>
    <m/>
    <n v="2"/>
    <n v="0"/>
    <n v="1"/>
    <s v="Wareham River West"/>
    <n v="44"/>
  </r>
  <r>
    <s v="50D-324A"/>
    <m/>
    <x v="0"/>
    <s v="17 MEADE ST"/>
    <n v="101"/>
    <s v="BRIDGE DAVID G"/>
    <s v="R30"/>
    <s v="ONE FAMILY"/>
    <s v="50/D/324/A/"/>
    <n v="0.18890000000000001"/>
    <n v="0"/>
    <n v="0"/>
    <n v="1"/>
    <n v="1"/>
    <s v="SEWER"/>
    <n v="1"/>
    <n v="1"/>
    <n v="11100"/>
    <s v="YES"/>
    <n v="0"/>
    <s v="50D-324A"/>
    <s v="All Public"/>
    <s v="SEWER"/>
    <s v="SEWER"/>
    <n v="11100"/>
    <m/>
    <m/>
    <n v="0"/>
    <n v="0"/>
    <n v="3"/>
    <n v="1276"/>
    <n v="1.75"/>
    <m/>
    <m/>
    <m/>
    <m/>
    <m/>
    <m/>
    <m/>
    <m/>
    <m/>
    <m/>
    <n v="3"/>
    <n v="0"/>
    <n v="1"/>
    <s v="Broad Marsh River"/>
    <n v="43"/>
  </r>
  <r>
    <s v="50A-233"/>
    <m/>
    <x v="0"/>
    <s v="11 WILDWOOD AVE"/>
    <n v="101"/>
    <s v="BUTTARO ANTONIO"/>
    <s v="R30"/>
    <s v="ONE FAMILY"/>
    <s v="50/A/233//"/>
    <n v="0.15870000000000001"/>
    <n v="0"/>
    <n v="0"/>
    <n v="1"/>
    <n v="1"/>
    <s v="SEWER"/>
    <n v="1"/>
    <n v="1"/>
    <n v="7300"/>
    <s v="YES"/>
    <n v="0"/>
    <s v="50A-233"/>
    <s v="All Public"/>
    <s v="SEWER"/>
    <s v="SEWER"/>
    <n v="7300"/>
    <m/>
    <m/>
    <n v="0"/>
    <n v="0"/>
    <n v="3"/>
    <n v="1218"/>
    <n v="1"/>
    <m/>
    <m/>
    <m/>
    <m/>
    <m/>
    <m/>
    <m/>
    <m/>
    <m/>
    <m/>
    <n v="2"/>
    <n v="0"/>
    <n v="1"/>
    <s v="Wareham River West"/>
    <n v="44"/>
  </r>
  <r>
    <s v="50D-373"/>
    <m/>
    <x v="0"/>
    <s v="6 PINE ST"/>
    <n v="101"/>
    <s v="NUNES KEITH A"/>
    <s v="R30"/>
    <s v="ONE FAMILY"/>
    <s v="50/D/373//"/>
    <n v="0.12529000000000001"/>
    <n v="0"/>
    <n v="0"/>
    <n v="1"/>
    <n v="1"/>
    <s v="SEWER"/>
    <n v="1"/>
    <n v="1"/>
    <n v="1500"/>
    <s v="YES"/>
    <n v="0"/>
    <s v="50D-373"/>
    <s v="All Public"/>
    <s v="SEWER"/>
    <s v="SEWER"/>
    <n v="1500"/>
    <m/>
    <m/>
    <n v="0"/>
    <n v="0"/>
    <n v="2"/>
    <n v="780"/>
    <n v="1"/>
    <m/>
    <m/>
    <m/>
    <m/>
    <m/>
    <m/>
    <m/>
    <m/>
    <m/>
    <m/>
    <n v="1"/>
    <n v="0"/>
    <n v="1"/>
    <s v="Wareham River West"/>
    <n v="44"/>
  </r>
  <r>
    <s v="50A-248"/>
    <m/>
    <x v="0"/>
    <s v="20 WESTON AVE"/>
    <n v="101"/>
    <s v="MCMAHON EDWARD F &amp; MAUREEN A"/>
    <s v="R30"/>
    <s v="ONE FAMILY"/>
    <s v="50/A/248//"/>
    <n v="8.6360000000000006E-2"/>
    <n v="0"/>
    <n v="0"/>
    <n v="1"/>
    <n v="1"/>
    <s v="SEWER"/>
    <n v="1"/>
    <n v="1"/>
    <n v="3500"/>
    <s v="YES"/>
    <n v="0"/>
    <s v="50A-248"/>
    <s v="All Public"/>
    <s v="SEWER"/>
    <s v="SEWER"/>
    <n v="3500"/>
    <m/>
    <m/>
    <n v="0"/>
    <n v="0"/>
    <n v="2"/>
    <n v="792"/>
    <n v="1"/>
    <m/>
    <m/>
    <m/>
    <m/>
    <m/>
    <m/>
    <m/>
    <m/>
    <m/>
    <m/>
    <n v="1"/>
    <n v="0"/>
    <n v="1"/>
    <s v="Wareham River West"/>
    <n v="44"/>
  </r>
  <r>
    <s v="38-468"/>
    <m/>
    <x v="0"/>
    <s v="41 KINGWOOD ST"/>
    <n v="101"/>
    <s v="SOUSA JUDITH A"/>
    <s v="R30"/>
    <s v="ONE FAMILY"/>
    <s v="38//468//"/>
    <n v="0.18332999999999999"/>
    <n v="1"/>
    <n v="1"/>
    <n v="1"/>
    <n v="1"/>
    <s v="SEPTIC"/>
    <n v="0"/>
    <n v="1"/>
    <n v="2000"/>
    <s v="NO_W1"/>
    <n v="2000"/>
    <s v="38-468"/>
    <s v="Public Water,Gas,Septic"/>
    <s v="SEPTIC"/>
    <s v="SEPTIC"/>
    <n v="2000"/>
    <m/>
    <m/>
    <n v="1"/>
    <n v="1"/>
    <n v="1"/>
    <n v="602"/>
    <n v="1"/>
    <m/>
    <m/>
    <m/>
    <m/>
    <m/>
    <m/>
    <m/>
    <m/>
    <m/>
    <m/>
    <n v="2"/>
    <n v="9.68"/>
    <n v="1"/>
    <s v="Crab Cove"/>
    <n v="46"/>
  </r>
  <r>
    <s v="50D-199"/>
    <m/>
    <x v="0"/>
    <s v="10 FLORENCE ST"/>
    <n v="903"/>
    <s v="TOWN OF WAREHAM"/>
    <s v="R30"/>
    <s v="MUNICIPAL  MDL-00"/>
    <s v="50/D/199//"/>
    <n v="7.5880000000000003E-2"/>
    <n v="0"/>
    <n v="0"/>
    <n v="0"/>
    <n v="0"/>
    <m/>
    <n v="0"/>
    <n v="0"/>
    <n v="0"/>
    <s v="YES"/>
    <n v="0"/>
    <s v="50D-199"/>
    <m/>
    <m/>
    <m/>
    <n v="0"/>
    <s v="fee simple"/>
    <s v="YES"/>
    <n v="0"/>
    <n v="0"/>
    <n v="0"/>
    <n v="0"/>
    <n v="0"/>
    <m/>
    <m/>
    <m/>
    <m/>
    <m/>
    <m/>
    <m/>
    <m/>
    <m/>
    <m/>
    <n v="1"/>
    <n v="0"/>
    <n v="1"/>
    <s v="Broad Marsh River"/>
    <n v="43"/>
  </r>
  <r>
    <s v="50D-342"/>
    <m/>
    <x v="0"/>
    <s v="16 MEADE ST"/>
    <n v="101"/>
    <s v="OLEARY JAMES M"/>
    <s v="R30"/>
    <s v="ONE FAMILY"/>
    <s v="50/D/342//"/>
    <n v="0.28799000000000002"/>
    <n v="0"/>
    <n v="0"/>
    <n v="1"/>
    <n v="1"/>
    <s v="SEWER"/>
    <n v="1"/>
    <n v="1"/>
    <n v="20600"/>
    <s v="NO_W1"/>
    <n v="0"/>
    <s v="50D-342"/>
    <s v="Public Water,Public Sewer,Gas"/>
    <s v="SEWER"/>
    <s v="SEWER"/>
    <n v="20600"/>
    <m/>
    <m/>
    <n v="0"/>
    <n v="0"/>
    <n v="3"/>
    <n v="1586"/>
    <n v="1"/>
    <m/>
    <m/>
    <m/>
    <m/>
    <m/>
    <m/>
    <m/>
    <m/>
    <m/>
    <m/>
    <n v="3"/>
    <n v="0"/>
    <n v="1"/>
    <s v="Wareham River West"/>
    <n v="44"/>
  </r>
  <r>
    <s v="50D-252"/>
    <m/>
    <x v="0"/>
    <s v="5 HOWARD ST"/>
    <n v="101"/>
    <s v="GAGNON PETER F"/>
    <s v="R30"/>
    <s v="ONE FAMILY"/>
    <s v="50/D/252//"/>
    <n v="0.10285999999999999"/>
    <n v="0"/>
    <n v="0"/>
    <n v="1"/>
    <n v="1"/>
    <s v="SEWER"/>
    <n v="1"/>
    <n v="1"/>
    <n v="18400"/>
    <s v="YES"/>
    <n v="0"/>
    <s v="50D-252"/>
    <s v="Public Water,Public Sewer"/>
    <s v="SEWER"/>
    <s v="SEWER"/>
    <n v="18400"/>
    <m/>
    <m/>
    <n v="0"/>
    <n v="0"/>
    <n v="2"/>
    <n v="899"/>
    <n v="1"/>
    <m/>
    <m/>
    <m/>
    <m/>
    <m/>
    <m/>
    <m/>
    <m/>
    <m/>
    <m/>
    <n v="1"/>
    <n v="0"/>
    <n v="1"/>
    <s v="Broad Marsh River"/>
    <n v="43"/>
  </r>
  <r>
    <s v="UNK1317"/>
    <s v="FEE"/>
    <x v="0"/>
    <s v="SHORE AVE"/>
    <n v="0"/>
    <m/>
    <m/>
    <m/>
    <m/>
    <n v="3.3759999999999998E-2"/>
    <n v="0"/>
    <n v="0"/>
    <n v="0"/>
    <n v="0"/>
    <m/>
    <n v="0"/>
    <n v="0"/>
    <n v="0"/>
    <s v="NO_W2"/>
    <n v="0"/>
    <m/>
    <m/>
    <m/>
    <m/>
    <n v="0"/>
    <m/>
    <m/>
    <n v="0"/>
    <n v="0"/>
    <n v="0"/>
    <n v="0"/>
    <n v="0"/>
    <s v="Not in new Assr DB, Makepe?, old info"/>
    <m/>
    <m/>
    <m/>
    <m/>
    <m/>
    <m/>
    <m/>
    <m/>
    <m/>
    <n v="1"/>
    <n v="0"/>
    <n v="1"/>
    <s v="Broad Marsh River"/>
    <n v="43"/>
  </r>
  <r>
    <s v="50F-12"/>
    <m/>
    <x v="0"/>
    <s v="15 WORRALL AVE"/>
    <n v="101"/>
    <s v="DONELAN THOMAS JR"/>
    <s v="R30"/>
    <s v="ONE FAMILY"/>
    <s v="50/F/12//"/>
    <n v="0.10127"/>
    <n v="0"/>
    <n v="0"/>
    <n v="1"/>
    <n v="1"/>
    <s v="SEWER"/>
    <n v="1"/>
    <n v="0"/>
    <n v="0"/>
    <s v="YES"/>
    <n v="0"/>
    <s v="50F-12"/>
    <s v="All Public"/>
    <s v="SEWER"/>
    <s v="SEWER"/>
    <n v="0"/>
    <m/>
    <m/>
    <n v="0"/>
    <n v="0"/>
    <n v="3"/>
    <n v="1792"/>
    <n v="2"/>
    <m/>
    <m/>
    <m/>
    <m/>
    <m/>
    <m/>
    <m/>
    <m/>
    <m/>
    <m/>
    <n v="1"/>
    <n v="0"/>
    <n v="1"/>
    <s v="Wareham River West"/>
    <n v="44"/>
  </r>
  <r>
    <s v="50F-17"/>
    <m/>
    <x v="0"/>
    <s v="77 PILGRIM AVE"/>
    <n v="101"/>
    <s v="CONNOLLY DEBORAH A TRUSTEE"/>
    <s v="R30"/>
    <s v="ONE FAMILY"/>
    <s v="50/F/17//"/>
    <n v="0.10467"/>
    <n v="0"/>
    <n v="0"/>
    <n v="1"/>
    <n v="1"/>
    <s v="SEWER"/>
    <n v="1"/>
    <n v="0"/>
    <n v="0"/>
    <s v="YES"/>
    <n v="0"/>
    <s v="50F-17"/>
    <s v="Public Water,Public Sewer"/>
    <s v="SEWER"/>
    <s v="SEWER"/>
    <n v="0"/>
    <m/>
    <m/>
    <n v="0"/>
    <n v="0"/>
    <n v="4"/>
    <n v="1074"/>
    <n v="1"/>
    <m/>
    <m/>
    <m/>
    <m/>
    <m/>
    <m/>
    <m/>
    <m/>
    <m/>
    <m/>
    <n v="1"/>
    <n v="0"/>
    <n v="1"/>
    <s v="Wareham River West"/>
    <n v="44"/>
  </r>
  <r>
    <s v="50D-365"/>
    <m/>
    <x v="0"/>
    <s v="11 PINE ST"/>
    <n v="101"/>
    <s v="GURNEY DONALD R, ANGELINA M &amp;"/>
    <s v="R30"/>
    <s v="ONE FAMILY"/>
    <s v="50/D/365//"/>
    <n v="0.18234"/>
    <n v="0"/>
    <n v="0"/>
    <n v="1"/>
    <n v="1"/>
    <s v="SEWER"/>
    <n v="1"/>
    <n v="1"/>
    <n v="4400"/>
    <s v="YES"/>
    <n v="0"/>
    <s v="50D-365"/>
    <s v="Public Water,Public Sewer,Gas"/>
    <s v="SEWER"/>
    <s v="SEWER"/>
    <n v="4400"/>
    <m/>
    <m/>
    <n v="0"/>
    <n v="0"/>
    <n v="3"/>
    <n v="1264"/>
    <n v="1"/>
    <m/>
    <m/>
    <m/>
    <m/>
    <m/>
    <m/>
    <m/>
    <m/>
    <m/>
    <m/>
    <n v="2"/>
    <n v="0"/>
    <n v="1"/>
    <s v="Wareham River West"/>
    <n v="44"/>
  </r>
  <r>
    <s v="50D-234"/>
    <m/>
    <x v="0"/>
    <s v="31 GRAHAM ST"/>
    <n v="903"/>
    <s v="TOWN OF WAREHAM"/>
    <s v="R30"/>
    <s v="MUNICIPAL  MDL-00"/>
    <s v="50/D/234//"/>
    <n v="7.5670000000000001E-2"/>
    <n v="0"/>
    <n v="0"/>
    <n v="0"/>
    <n v="0"/>
    <m/>
    <n v="0"/>
    <n v="0"/>
    <n v="0"/>
    <s v="YES"/>
    <n v="0"/>
    <s v="50D-234"/>
    <m/>
    <m/>
    <m/>
    <n v="0"/>
    <s v="fee simple"/>
    <s v="YES"/>
    <n v="0"/>
    <n v="0"/>
    <n v="0"/>
    <n v="0"/>
    <n v="0"/>
    <m/>
    <m/>
    <m/>
    <m/>
    <m/>
    <m/>
    <m/>
    <m/>
    <m/>
    <m/>
    <n v="1"/>
    <n v="0"/>
    <n v="1"/>
    <s v="Broad Marsh River"/>
    <n v="43"/>
  </r>
  <r>
    <s v="38-453"/>
    <m/>
    <x v="0"/>
    <s v="16 BAYSIDE AVE"/>
    <n v="101"/>
    <s v="CASS JOAN R"/>
    <s v="R30"/>
    <s v="ONE FAMILY"/>
    <s v="38//453//"/>
    <n v="0.20629"/>
    <n v="1"/>
    <n v="1"/>
    <n v="1"/>
    <n v="1"/>
    <s v="SEPTIC"/>
    <n v="0"/>
    <n v="1"/>
    <n v="9800"/>
    <s v="YES"/>
    <n v="9800"/>
    <s v="38-453"/>
    <s v="Public Water,Gas,Septic"/>
    <s v="SEPTIC"/>
    <s v="SEPTIC"/>
    <n v="9800"/>
    <m/>
    <m/>
    <n v="1"/>
    <n v="1"/>
    <n v="3"/>
    <n v="1664"/>
    <n v="1.5"/>
    <m/>
    <m/>
    <m/>
    <m/>
    <m/>
    <m/>
    <m/>
    <m/>
    <m/>
    <m/>
    <n v="1"/>
    <n v="9.68"/>
    <n v="1"/>
    <s v="Crab Cove"/>
    <n v="46"/>
  </r>
  <r>
    <s v="UNK1080"/>
    <s v="FEE"/>
    <x v="0"/>
    <s v="CROOKED RIVER RD"/>
    <n v="0"/>
    <m/>
    <m/>
    <m/>
    <m/>
    <n v="2.83188"/>
    <n v="0"/>
    <n v="0"/>
    <n v="0"/>
    <n v="0"/>
    <m/>
    <n v="0"/>
    <n v="0"/>
    <n v="0"/>
    <s v="NO_W2"/>
    <n v="0"/>
    <m/>
    <m/>
    <m/>
    <m/>
    <n v="0"/>
    <s v="fee simple"/>
    <s v="YES"/>
    <n v="0"/>
    <n v="0"/>
    <n v="0"/>
    <n v="0"/>
    <n v="0"/>
    <s v="Not in new Assr DB, Makepe?, old info"/>
    <m/>
    <m/>
    <m/>
    <m/>
    <m/>
    <m/>
    <m/>
    <m/>
    <m/>
    <n v="0"/>
    <n v="0"/>
    <n v="1"/>
    <s v="Crab Cove"/>
    <n v="46"/>
  </r>
  <r>
    <s v="50D-280"/>
    <m/>
    <x v="0"/>
    <s v="60 SHORE AVE"/>
    <n v="101"/>
    <s v="WALSH LAWRENCE M JR &amp; JOHN P"/>
    <s v="R30"/>
    <s v="ONE FAMILY"/>
    <s v="50/D/280//"/>
    <n v="0.18323999999999999"/>
    <n v="0"/>
    <n v="0"/>
    <n v="1"/>
    <n v="1"/>
    <s v="SEWER"/>
    <n v="1"/>
    <n v="1"/>
    <n v="800"/>
    <s v="NO_W1"/>
    <n v="0"/>
    <s v="50D-280"/>
    <s v="All Public"/>
    <s v="SEWER"/>
    <s v="SEWER"/>
    <n v="800"/>
    <m/>
    <m/>
    <n v="0"/>
    <n v="0"/>
    <n v="3"/>
    <n v="528"/>
    <n v="1"/>
    <m/>
    <m/>
    <m/>
    <m/>
    <m/>
    <m/>
    <m/>
    <m/>
    <m/>
    <m/>
    <n v="4"/>
    <n v="0"/>
    <n v="1"/>
    <s v="Broad Marsh River"/>
    <n v="43"/>
  </r>
  <r>
    <s v="50A-231"/>
    <m/>
    <x v="0"/>
    <s v="7 WILDWOOD AVE"/>
    <n v="101"/>
    <s v="DELLO RUSSO JOSEPHINE M"/>
    <s v="R30"/>
    <s v="ONE FAMILY"/>
    <s v="50/A/231//"/>
    <n v="7.9640000000000002E-2"/>
    <n v="0"/>
    <n v="0"/>
    <n v="1"/>
    <n v="1"/>
    <s v="SEWER"/>
    <n v="1"/>
    <n v="1"/>
    <n v="700"/>
    <s v="YES"/>
    <n v="0"/>
    <s v="50A-231"/>
    <s v="All Public"/>
    <s v="SEWER"/>
    <s v="SEWER"/>
    <n v="700"/>
    <m/>
    <m/>
    <n v="0"/>
    <n v="0"/>
    <n v="3"/>
    <n v="680"/>
    <n v="1"/>
    <m/>
    <m/>
    <m/>
    <m/>
    <m/>
    <m/>
    <m/>
    <m/>
    <m/>
    <m/>
    <n v="1"/>
    <n v="0"/>
    <n v="1"/>
    <s v="Wareham River West"/>
    <n v="44"/>
  </r>
  <r>
    <s v="50F-1049"/>
    <m/>
    <x v="0"/>
    <s v="0 WORRALL AVE  OFF"/>
    <n v="132"/>
    <s v="HAMILTON BEACH ASSOC INC"/>
    <s v="R30"/>
    <s v="RES ACLNUD  MDL-00"/>
    <s v="50/F/1049//"/>
    <n v="3.23366"/>
    <n v="0"/>
    <n v="0"/>
    <n v="0"/>
    <n v="0"/>
    <m/>
    <n v="0"/>
    <n v="0"/>
    <n v="0"/>
    <s v="YES"/>
    <n v="0"/>
    <s v="50F-1049"/>
    <m/>
    <m/>
    <m/>
    <n v="0"/>
    <m/>
    <m/>
    <n v="0"/>
    <n v="0"/>
    <n v="0"/>
    <n v="0"/>
    <n v="0"/>
    <m/>
    <m/>
    <m/>
    <m/>
    <m/>
    <m/>
    <m/>
    <m/>
    <m/>
    <m/>
    <n v="0"/>
    <n v="0"/>
    <n v="1"/>
    <s v="Wareham River West"/>
    <n v="44"/>
  </r>
  <r>
    <s v="50B-4-33B"/>
    <m/>
    <x v="0"/>
    <s v="0 SWIFTS BCH RD"/>
    <n v="132"/>
    <s v="CAMMARATA ROSALIA LIFE ESTATE"/>
    <s v="R30"/>
    <s v="RES ACLNUD  MDL-00"/>
    <s v="50/B4/33/B/"/>
    <n v="1.5890000000000001E-2"/>
    <n v="0"/>
    <n v="0"/>
    <n v="0"/>
    <n v="0"/>
    <m/>
    <n v="0"/>
    <n v="0"/>
    <n v="0"/>
    <s v="YES"/>
    <n v="0"/>
    <s v="50B-4-33B"/>
    <m/>
    <m/>
    <m/>
    <n v="7700"/>
    <m/>
    <m/>
    <n v="0"/>
    <n v="0"/>
    <n v="0"/>
    <n v="0"/>
    <n v="0"/>
    <m/>
    <m/>
    <m/>
    <m/>
    <m/>
    <m/>
    <m/>
    <m/>
    <m/>
    <m/>
    <n v="1"/>
    <n v="0"/>
    <n v="1"/>
    <s v="Wareham River West"/>
    <n v="44"/>
  </r>
  <r>
    <s v="UNK1081"/>
    <s v="FEE"/>
    <x v="0"/>
    <s v="CROOKED RIVER RD"/>
    <n v="0"/>
    <m/>
    <m/>
    <m/>
    <m/>
    <n v="2.2115499999999999"/>
    <n v="0"/>
    <n v="0"/>
    <n v="0"/>
    <n v="0"/>
    <m/>
    <n v="0"/>
    <n v="0"/>
    <n v="0"/>
    <s v="NO_W2"/>
    <n v="0"/>
    <m/>
    <m/>
    <m/>
    <m/>
    <n v="0"/>
    <s v="fee simple"/>
    <s v="YES"/>
    <n v="0"/>
    <n v="0"/>
    <n v="0"/>
    <n v="0"/>
    <n v="0"/>
    <s v="Not in new Assr DB, Makepe?, old info"/>
    <m/>
    <m/>
    <m/>
    <m/>
    <m/>
    <m/>
    <m/>
    <m/>
    <m/>
    <n v="0"/>
    <n v="0"/>
    <n v="1"/>
    <s v="Crab Cove"/>
    <n v="46"/>
  </r>
  <r>
    <s v="38-466"/>
    <m/>
    <x v="0"/>
    <s v="39 KINGWOOD ST"/>
    <n v="101"/>
    <s v="ELDER SHARON"/>
    <s v="R30"/>
    <s v="ONE FAMILY"/>
    <s v="38//466//"/>
    <n v="0.10112"/>
    <n v="1"/>
    <n v="1"/>
    <n v="1"/>
    <n v="1"/>
    <s v="SEPTIC"/>
    <n v="0"/>
    <n v="1"/>
    <n v="3700"/>
    <s v="YES"/>
    <n v="3700"/>
    <s v="38-466"/>
    <s v="Public Water,Gas,Septic"/>
    <s v="SEPTIC"/>
    <s v="SEPTIC"/>
    <n v="3700"/>
    <m/>
    <m/>
    <n v="1"/>
    <n v="1"/>
    <n v="2"/>
    <n v="1078"/>
    <n v="2"/>
    <m/>
    <m/>
    <m/>
    <m/>
    <m/>
    <m/>
    <m/>
    <m/>
    <m/>
    <m/>
    <n v="1"/>
    <n v="9.68"/>
    <n v="1"/>
    <s v="Crab Cove"/>
    <n v="46"/>
  </r>
  <r>
    <s v="50A-229"/>
    <m/>
    <x v="0"/>
    <s v="5 WILDWOOD AVE"/>
    <n v="101"/>
    <s v="BURKE SHERRY"/>
    <s v="R30"/>
    <s v="ONE FAMILY"/>
    <s v="50/A/229//"/>
    <n v="7.7030000000000001E-2"/>
    <n v="0"/>
    <n v="0"/>
    <n v="1"/>
    <n v="1"/>
    <s v="SEWER"/>
    <n v="1"/>
    <n v="1"/>
    <n v="3100"/>
    <s v="YES"/>
    <n v="0"/>
    <s v="50A-229"/>
    <s v="All Public"/>
    <s v="SEWER"/>
    <s v="SEWER"/>
    <n v="3100"/>
    <m/>
    <m/>
    <n v="0"/>
    <n v="0"/>
    <n v="2"/>
    <n v="570"/>
    <n v="1"/>
    <m/>
    <m/>
    <m/>
    <m/>
    <m/>
    <m/>
    <m/>
    <m/>
    <m/>
    <m/>
    <n v="1"/>
    <n v="0"/>
    <n v="1"/>
    <s v="Wareham River West"/>
    <n v="44"/>
  </r>
  <r>
    <s v="50F-11"/>
    <m/>
    <x v="0"/>
    <s v="17 WORRALL AVE"/>
    <n v="132"/>
    <s v="CLOUD DAVID F"/>
    <s v="R30"/>
    <s v="RES ACLNUD  MDL-00"/>
    <s v="50/F/11//"/>
    <n v="9.0759999999999993E-2"/>
    <n v="0"/>
    <n v="0"/>
    <n v="0"/>
    <n v="0"/>
    <m/>
    <n v="0"/>
    <n v="0"/>
    <n v="0"/>
    <s v="YES"/>
    <n v="0"/>
    <s v="50F-11"/>
    <m/>
    <m/>
    <m/>
    <n v="0"/>
    <m/>
    <m/>
    <n v="0"/>
    <n v="0"/>
    <n v="0"/>
    <n v="0"/>
    <n v="0"/>
    <m/>
    <m/>
    <m/>
    <m/>
    <m/>
    <m/>
    <m/>
    <m/>
    <m/>
    <m/>
    <n v="1"/>
    <n v="0"/>
    <n v="1"/>
    <s v="Wareham River West"/>
    <n v="44"/>
  </r>
  <r>
    <s v="50D-198"/>
    <m/>
    <x v="0"/>
    <s v="12 FLORENCE ST"/>
    <n v="132"/>
    <s v="HEFLER JOHN J"/>
    <s v="R30"/>
    <s v="RES ACLNUD  MDL-00"/>
    <s v="50/D/198//"/>
    <n v="8.2210000000000005E-2"/>
    <n v="0"/>
    <n v="0"/>
    <n v="0"/>
    <n v="0"/>
    <m/>
    <n v="0"/>
    <n v="0"/>
    <n v="0"/>
    <s v="YES"/>
    <n v="0"/>
    <s v="50D-198"/>
    <m/>
    <m/>
    <m/>
    <n v="0"/>
    <m/>
    <m/>
    <n v="0"/>
    <n v="0"/>
    <n v="0"/>
    <n v="0"/>
    <n v="0"/>
    <m/>
    <m/>
    <m/>
    <m/>
    <m/>
    <m/>
    <m/>
    <m/>
    <m/>
    <m/>
    <n v="1"/>
    <n v="0"/>
    <n v="1"/>
    <s v="Broad Marsh River"/>
    <n v="43"/>
  </r>
  <r>
    <s v="38-518"/>
    <m/>
    <x v="0"/>
    <s v="2 LARCH ST"/>
    <n v="101"/>
    <s v="BERRY KATHY A"/>
    <s v="R30"/>
    <s v="ONE FAMILY"/>
    <s v="38//518//"/>
    <n v="0.17076"/>
    <n v="1"/>
    <n v="1"/>
    <n v="1"/>
    <n v="1"/>
    <s v="SEPTIC"/>
    <n v="0"/>
    <n v="1"/>
    <n v="7800"/>
    <s v="YES"/>
    <n v="7800"/>
    <s v="38-518"/>
    <s v="Public Water,Septic"/>
    <s v="SEPTIC"/>
    <s v="SEPTIC"/>
    <n v="7800"/>
    <m/>
    <m/>
    <n v="1"/>
    <n v="1"/>
    <n v="3"/>
    <n v="1404"/>
    <n v="1"/>
    <m/>
    <m/>
    <m/>
    <m/>
    <m/>
    <m/>
    <m/>
    <m/>
    <m/>
    <m/>
    <n v="2"/>
    <n v="9.68"/>
    <n v="1"/>
    <s v="Crab Cove"/>
    <n v="46"/>
  </r>
  <r>
    <s v="50D-189"/>
    <m/>
    <x v="0"/>
    <s v="17 FLORENCE ST"/>
    <n v="132"/>
    <s v="HEFLER JOHN J"/>
    <s v="R30"/>
    <s v="RES ACLNUD  MDL-00"/>
    <s v="50/D/189//"/>
    <n v="8.6940000000000003E-2"/>
    <n v="0"/>
    <n v="0"/>
    <n v="0"/>
    <n v="0"/>
    <m/>
    <n v="0"/>
    <n v="0"/>
    <n v="0"/>
    <s v="YES"/>
    <n v="0"/>
    <s v="50D-189"/>
    <m/>
    <m/>
    <m/>
    <n v="0"/>
    <m/>
    <m/>
    <n v="0"/>
    <n v="0"/>
    <n v="0"/>
    <n v="0"/>
    <n v="0"/>
    <m/>
    <m/>
    <m/>
    <m/>
    <m/>
    <m/>
    <m/>
    <m/>
    <m/>
    <m/>
    <n v="1"/>
    <n v="0"/>
    <n v="1"/>
    <s v="Broad Marsh River"/>
    <n v="43"/>
  </r>
  <r>
    <s v="50A-244"/>
    <m/>
    <x v="0"/>
    <s v="18 WESTON AVE"/>
    <n v="101"/>
    <s v="MELO ANTONIO S"/>
    <s v="R30"/>
    <s v="ONE FAMILY"/>
    <s v="50/A/244//"/>
    <n v="5.8389999999999997E-2"/>
    <n v="0"/>
    <n v="0"/>
    <n v="1"/>
    <n v="1"/>
    <s v="SEWER"/>
    <n v="1"/>
    <n v="1"/>
    <n v="2400"/>
    <s v="YES"/>
    <n v="0"/>
    <s v="50A-244"/>
    <s v="All Public"/>
    <s v="SEWER"/>
    <s v="SEWER"/>
    <n v="2400"/>
    <m/>
    <m/>
    <n v="0"/>
    <n v="0"/>
    <n v="2"/>
    <n v="548"/>
    <n v="1"/>
    <m/>
    <m/>
    <m/>
    <m/>
    <m/>
    <m/>
    <m/>
    <m/>
    <m/>
    <m/>
    <n v="1"/>
    <n v="0"/>
    <n v="1"/>
    <s v="Wareham River West"/>
    <n v="44"/>
  </r>
  <r>
    <s v="50A-240"/>
    <m/>
    <x v="0"/>
    <s v="16 WESTON AVE"/>
    <n v="101"/>
    <s v="FIGUEIREDO MARIA"/>
    <s v="R30"/>
    <s v="ONE FAMILY"/>
    <s v="50/A/240//"/>
    <n v="6.5320000000000003E-2"/>
    <n v="0"/>
    <n v="0"/>
    <n v="1"/>
    <n v="1"/>
    <s v="SEWER"/>
    <n v="1"/>
    <n v="1"/>
    <n v="1100"/>
    <s v="YES"/>
    <n v="0"/>
    <s v="50A-240"/>
    <s v="All Public"/>
    <s v="SEWER"/>
    <s v="SEWER"/>
    <n v="1100"/>
    <m/>
    <m/>
    <n v="0"/>
    <n v="0"/>
    <n v="2"/>
    <n v="836"/>
    <n v="1"/>
    <m/>
    <m/>
    <m/>
    <m/>
    <m/>
    <m/>
    <m/>
    <m/>
    <m/>
    <m/>
    <n v="1"/>
    <n v="0"/>
    <n v="1"/>
    <s v="Wareham River West"/>
    <n v="44"/>
  </r>
  <r>
    <s v="50D-374"/>
    <m/>
    <x v="0"/>
    <s v="8 PINE ST"/>
    <n v="101"/>
    <s v="FITTA SCOTT"/>
    <s v="R30"/>
    <s v="ONE FAMILY"/>
    <s v="50/D/374//"/>
    <n v="0.10459"/>
    <n v="0"/>
    <n v="0"/>
    <n v="1"/>
    <n v="1"/>
    <s v="SEWER"/>
    <n v="1"/>
    <n v="1"/>
    <n v="6800"/>
    <s v="YES"/>
    <n v="0"/>
    <s v="50D-374"/>
    <s v="All Public"/>
    <s v="SEWER"/>
    <s v="SEWER"/>
    <n v="6800"/>
    <m/>
    <m/>
    <n v="0"/>
    <n v="0"/>
    <n v="3"/>
    <n v="792"/>
    <n v="1"/>
    <m/>
    <m/>
    <m/>
    <m/>
    <m/>
    <m/>
    <m/>
    <m/>
    <m/>
    <m/>
    <n v="1"/>
    <n v="0"/>
    <n v="1"/>
    <s v="Wareham River West"/>
    <n v="44"/>
  </r>
  <r>
    <s v="37-1008A"/>
    <m/>
    <x v="0"/>
    <s v="115 GREAT NECK RD"/>
    <n v="101"/>
    <s v="DACRUZ POLICARPO J"/>
    <s v="R60"/>
    <s v="ONE FAMILY"/>
    <s v="37//1008/A/"/>
    <n v="0.98597999999999997"/>
    <n v="1"/>
    <n v="1"/>
    <n v="1"/>
    <n v="1"/>
    <s v="SEPTIC"/>
    <n v="0"/>
    <n v="1"/>
    <n v="27700"/>
    <s v="YES"/>
    <n v="27700"/>
    <s v="37-1008A"/>
    <s v="Public Water,Septic"/>
    <s v="SEPTIC"/>
    <s v="SEPTIC"/>
    <n v="27700"/>
    <m/>
    <m/>
    <n v="1"/>
    <n v="1"/>
    <n v="4"/>
    <n v="3015"/>
    <n v="1.75"/>
    <m/>
    <m/>
    <m/>
    <m/>
    <m/>
    <m/>
    <m/>
    <m/>
    <m/>
    <m/>
    <n v="1"/>
    <n v="9.68"/>
    <n v="1"/>
    <s v="Crab Cove"/>
    <n v="46"/>
  </r>
  <r>
    <s v="50D-143"/>
    <m/>
    <x v="0"/>
    <s v="24 BELMONT ST"/>
    <n v="132"/>
    <s v="LUNETTA LOUIS L"/>
    <s v="R30"/>
    <s v="RES ACLNUD  MDL-00"/>
    <s v="50/D/143//"/>
    <n v="0.17924000000000001"/>
    <n v="0"/>
    <n v="0"/>
    <n v="0"/>
    <n v="0"/>
    <m/>
    <n v="0"/>
    <n v="0"/>
    <n v="0"/>
    <s v="YES"/>
    <n v="0"/>
    <s v="50D-143"/>
    <m/>
    <m/>
    <m/>
    <n v="0"/>
    <m/>
    <m/>
    <n v="0"/>
    <n v="0"/>
    <n v="0"/>
    <n v="0"/>
    <n v="0"/>
    <m/>
    <m/>
    <m/>
    <m/>
    <m/>
    <m/>
    <m/>
    <m/>
    <m/>
    <m/>
    <n v="2"/>
    <n v="0"/>
    <n v="1"/>
    <s v="Broad Marsh River"/>
    <n v="43"/>
  </r>
  <r>
    <s v="50D-251"/>
    <m/>
    <x v="0"/>
    <s v="7 HOWARD ST"/>
    <n v="101"/>
    <s v="CARTER RICHARD A"/>
    <s v="R30"/>
    <s v="ONE FAMILY"/>
    <s v="50/D/251//"/>
    <n v="9.6629999999999994E-2"/>
    <n v="0"/>
    <n v="0"/>
    <n v="1"/>
    <n v="1"/>
    <s v="SEWER"/>
    <n v="1"/>
    <n v="1"/>
    <n v="600"/>
    <s v="YES"/>
    <n v="0"/>
    <s v="50D-251"/>
    <s v="All Public"/>
    <s v="SEWER"/>
    <s v="SEWER"/>
    <n v="600"/>
    <m/>
    <m/>
    <n v="0"/>
    <n v="0"/>
    <n v="2"/>
    <n v="624"/>
    <n v="1"/>
    <m/>
    <m/>
    <m/>
    <m/>
    <m/>
    <m/>
    <m/>
    <m/>
    <m/>
    <m/>
    <n v="1"/>
    <n v="0"/>
    <n v="1"/>
    <s v="Broad Marsh River"/>
    <n v="43"/>
  </r>
  <r>
    <s v="50D-324B"/>
    <m/>
    <x v="0"/>
    <s v="21 MEADE ST"/>
    <n v="101"/>
    <s v="MILANO JOANNE"/>
    <s v="R30"/>
    <s v="ONE FAMILY"/>
    <s v="50/D/324/B/"/>
    <n v="0.10811999999999999"/>
    <n v="0"/>
    <n v="0"/>
    <n v="1"/>
    <n v="1"/>
    <s v="SEWER"/>
    <n v="1"/>
    <n v="1"/>
    <n v="10600"/>
    <s v="YES"/>
    <n v="0"/>
    <s v="50D-324B"/>
    <s v="Public Water,Public Sewer,Gas"/>
    <s v="SEWER"/>
    <s v="SEWER"/>
    <n v="10600"/>
    <m/>
    <m/>
    <n v="0"/>
    <n v="0"/>
    <n v="2"/>
    <n v="800"/>
    <n v="1"/>
    <m/>
    <m/>
    <m/>
    <m/>
    <m/>
    <m/>
    <m/>
    <m/>
    <m/>
    <m/>
    <n v="2"/>
    <n v="0"/>
    <n v="1"/>
    <s v="Broad Marsh River"/>
    <n v="43"/>
  </r>
  <r>
    <s v="UNK1318"/>
    <s v="FEE"/>
    <x v="0"/>
    <s v="SHORE AVE"/>
    <n v="0"/>
    <m/>
    <m/>
    <m/>
    <m/>
    <n v="4.0379999999999999E-2"/>
    <n v="0"/>
    <n v="0"/>
    <n v="0"/>
    <n v="0"/>
    <m/>
    <n v="0"/>
    <n v="0"/>
    <n v="0"/>
    <s v="NO_W2"/>
    <n v="0"/>
    <m/>
    <m/>
    <m/>
    <m/>
    <n v="0"/>
    <m/>
    <m/>
    <n v="0"/>
    <n v="0"/>
    <n v="0"/>
    <n v="0"/>
    <n v="0"/>
    <s v="Not in new Assr DB, Makepe?, old info"/>
    <m/>
    <m/>
    <m/>
    <m/>
    <m/>
    <m/>
    <m/>
    <m/>
    <m/>
    <n v="1"/>
    <n v="0"/>
    <n v="1"/>
    <s v="Broad Marsh River"/>
    <n v="43"/>
  </r>
  <r>
    <s v="50A-227"/>
    <m/>
    <x v="0"/>
    <s v="3 WILDWOOD AVE"/>
    <n v="101"/>
    <s v="GRIGGS DONNA J"/>
    <s v="R30"/>
    <s v="ONE FAMILY"/>
    <s v="50/A/227//"/>
    <n v="8.0320000000000003E-2"/>
    <n v="0"/>
    <n v="0"/>
    <n v="1"/>
    <n v="1"/>
    <s v="SEWER"/>
    <n v="1"/>
    <n v="1"/>
    <n v="14900"/>
    <s v="YES"/>
    <n v="0"/>
    <s v="50A-227"/>
    <s v="All Public"/>
    <s v="SEWER"/>
    <s v="SEWER"/>
    <n v="14900"/>
    <m/>
    <m/>
    <n v="0"/>
    <n v="0"/>
    <n v="2"/>
    <n v="900"/>
    <n v="1"/>
    <m/>
    <m/>
    <m/>
    <m/>
    <m/>
    <m/>
    <m/>
    <m/>
    <m/>
    <m/>
    <n v="1"/>
    <n v="0"/>
    <n v="1"/>
    <s v="Wareham River West"/>
    <n v="44"/>
  </r>
  <r>
    <s v="50A-223"/>
    <m/>
    <x v="0"/>
    <s v="1 WILDWOOD AVE"/>
    <n v="101"/>
    <s v="STAPLETON VIRGINIA M"/>
    <s v="R30"/>
    <s v="ONE FAMILY"/>
    <s v="50/A/223//"/>
    <n v="7.485E-2"/>
    <n v="0"/>
    <n v="0"/>
    <n v="1"/>
    <n v="1"/>
    <s v="SEWER"/>
    <n v="1"/>
    <n v="1"/>
    <n v="7000"/>
    <s v="YES"/>
    <n v="0"/>
    <s v="50A-223"/>
    <s v="All Public"/>
    <s v="SEWER"/>
    <s v="SEWER"/>
    <n v="7000"/>
    <m/>
    <m/>
    <n v="0"/>
    <n v="0"/>
    <n v="2"/>
    <n v="680"/>
    <n v="1"/>
    <m/>
    <m/>
    <m/>
    <m/>
    <m/>
    <m/>
    <m/>
    <m/>
    <m/>
    <m/>
    <n v="1"/>
    <n v="0"/>
    <n v="1"/>
    <s v="Wareham River West"/>
    <n v="44"/>
  </r>
  <r>
    <s v="50D-394"/>
    <m/>
    <x v="0"/>
    <s v="5 GRANT ST"/>
    <n v="101"/>
    <s v="CAMMARATA ROSALIA LIFE ESTATE"/>
    <s v="R30"/>
    <s v="ONE FAMILY"/>
    <s v="50/D/394//"/>
    <n v="0.27234999999999998"/>
    <n v="0"/>
    <n v="0"/>
    <n v="1"/>
    <n v="1"/>
    <s v="SEWER"/>
    <n v="1"/>
    <n v="1"/>
    <n v="63600"/>
    <s v="NO_W1"/>
    <n v="0"/>
    <s v="50D-394"/>
    <s v="All Public"/>
    <s v="SEWER"/>
    <s v="SEWER"/>
    <n v="63600"/>
    <m/>
    <m/>
    <n v="0"/>
    <n v="0"/>
    <n v="2"/>
    <n v="608"/>
    <n v="1"/>
    <m/>
    <m/>
    <m/>
    <m/>
    <m/>
    <m/>
    <m/>
    <m/>
    <m/>
    <m/>
    <n v="3"/>
    <n v="0"/>
    <n v="1"/>
    <s v="Wareham River West"/>
    <n v="44"/>
  </r>
  <r>
    <s v="38-454"/>
    <m/>
    <x v="0"/>
    <s v="36 JUNIPER ST"/>
    <n v="101"/>
    <s v="CASS JOAN R"/>
    <s v="R30"/>
    <s v="ONE FAMILY"/>
    <s v="38//454//"/>
    <n v="0.10785"/>
    <n v="1"/>
    <n v="1"/>
    <n v="1"/>
    <n v="1"/>
    <s v="SEPTIC"/>
    <n v="0"/>
    <n v="1"/>
    <n v="4700"/>
    <s v="YES"/>
    <n v="4700"/>
    <s v="38-454"/>
    <s v="Public Water,Gas,Septic"/>
    <s v="SEPTIC"/>
    <s v="SEPTIC"/>
    <n v="4700"/>
    <m/>
    <m/>
    <n v="1"/>
    <n v="1"/>
    <n v="2"/>
    <n v="823"/>
    <n v="1"/>
    <m/>
    <m/>
    <m/>
    <m/>
    <m/>
    <m/>
    <m/>
    <m/>
    <m/>
    <m/>
    <n v="1"/>
    <n v="9.68"/>
    <n v="1"/>
    <s v="Crab Cove"/>
    <n v="46"/>
  </r>
  <r>
    <s v="50D-142"/>
    <m/>
    <x v="0"/>
    <s v="26 BELMONT ST"/>
    <n v="903"/>
    <s v="TOWN OF WAREHAM"/>
    <s v="R30"/>
    <s v="MUNICIPAL  MDL-00"/>
    <s v="50/D/142//"/>
    <n v="9.2200000000000004E-2"/>
    <n v="0"/>
    <n v="0"/>
    <n v="0"/>
    <n v="0"/>
    <m/>
    <n v="0"/>
    <n v="0"/>
    <n v="0"/>
    <s v="YES"/>
    <n v="0"/>
    <s v="50D-142"/>
    <m/>
    <m/>
    <m/>
    <n v="0"/>
    <s v="fee simple"/>
    <s v="YES"/>
    <n v="0"/>
    <n v="0"/>
    <n v="0"/>
    <n v="0"/>
    <n v="0"/>
    <m/>
    <m/>
    <m/>
    <m/>
    <m/>
    <m/>
    <m/>
    <m/>
    <m/>
    <m/>
    <n v="1"/>
    <n v="0"/>
    <n v="1"/>
    <s v="Broad Marsh River"/>
    <n v="43"/>
  </r>
  <r>
    <s v="38-506"/>
    <m/>
    <x v="0"/>
    <s v="14 CAPE AVE"/>
    <n v="101"/>
    <s v="BATTISTINI PAUL A"/>
    <s v="R30"/>
    <s v="ONE FAMILY"/>
    <s v="38//506//"/>
    <n v="0.22214"/>
    <n v="1"/>
    <n v="1"/>
    <n v="1"/>
    <n v="1"/>
    <s v="SEPTIC"/>
    <n v="0"/>
    <n v="1"/>
    <n v="12200"/>
    <s v="YES"/>
    <n v="12200"/>
    <s v="38-506"/>
    <s v="Public Water,Gas,Septic"/>
    <s v="SEPTIC"/>
    <s v="SEPTIC"/>
    <n v="12200"/>
    <m/>
    <m/>
    <n v="1"/>
    <n v="1"/>
    <n v="1"/>
    <n v="506"/>
    <n v="1"/>
    <m/>
    <m/>
    <m/>
    <m/>
    <m/>
    <m/>
    <m/>
    <m/>
    <m/>
    <m/>
    <n v="2"/>
    <n v="9.68"/>
    <n v="1"/>
    <s v="Crab Cove"/>
    <n v="46"/>
  </r>
  <r>
    <s v="50D-364B"/>
    <m/>
    <x v="0"/>
    <s v="0 PINE ST"/>
    <n v="132"/>
    <s v="GURNEY DONALD R, ANGELINA M &amp;"/>
    <s v="R30"/>
    <s v="RES ACLNUD  MDL-00"/>
    <s v="50/D/364/B/"/>
    <n v="2.0240000000000001E-2"/>
    <n v="0"/>
    <n v="0"/>
    <n v="0"/>
    <n v="0"/>
    <m/>
    <n v="0"/>
    <n v="0"/>
    <n v="0"/>
    <s v="YES"/>
    <n v="0"/>
    <s v="50D-364B"/>
    <m/>
    <m/>
    <m/>
    <n v="0"/>
    <m/>
    <m/>
    <n v="0"/>
    <n v="0"/>
    <n v="0"/>
    <n v="0"/>
    <n v="0"/>
    <m/>
    <m/>
    <m/>
    <m/>
    <m/>
    <m/>
    <m/>
    <m/>
    <m/>
    <m/>
    <n v="1"/>
    <n v="0"/>
    <n v="1"/>
    <s v="Wareham River West"/>
    <n v="44"/>
  </r>
  <r>
    <s v="50A-238"/>
    <m/>
    <x v="0"/>
    <s v="14 WESTON AVE"/>
    <n v="101"/>
    <s v="FIGUEIREDO LIZETTE"/>
    <s v="R30"/>
    <s v="ONE FAMILY"/>
    <s v="50/A/238//"/>
    <n v="7.7590000000000006E-2"/>
    <n v="0"/>
    <n v="0"/>
    <n v="1"/>
    <n v="1"/>
    <s v="SEWER"/>
    <n v="1"/>
    <n v="1"/>
    <n v="700"/>
    <s v="YES"/>
    <n v="0"/>
    <s v="50A-238"/>
    <s v="All Public"/>
    <s v="SEWER"/>
    <s v="SEWER"/>
    <n v="700"/>
    <m/>
    <m/>
    <n v="0"/>
    <n v="0"/>
    <n v="2"/>
    <n v="571"/>
    <n v="1"/>
    <m/>
    <m/>
    <m/>
    <m/>
    <m/>
    <m/>
    <m/>
    <m/>
    <m/>
    <m/>
    <n v="1"/>
    <n v="0"/>
    <n v="1"/>
    <s v="Wareham River West"/>
    <n v="44"/>
  </r>
  <r>
    <s v="38-465"/>
    <m/>
    <x v="0"/>
    <s v="37 KINGWOOD ST"/>
    <n v="101"/>
    <s v="MCCARTHY JAMES J"/>
    <s v="R30"/>
    <s v="ONE FAMILY"/>
    <s v="38//465//"/>
    <n v="9.0889999999999999E-2"/>
    <n v="1"/>
    <n v="1"/>
    <n v="1"/>
    <n v="1"/>
    <s v="SEPTIC"/>
    <n v="0"/>
    <n v="1"/>
    <n v="0"/>
    <s v="YES"/>
    <n v="0"/>
    <s v="38-465"/>
    <s v="Public Water,Septic"/>
    <s v="SEPTIC"/>
    <s v="SEPTIC"/>
    <n v="0"/>
    <m/>
    <m/>
    <n v="1"/>
    <n v="1"/>
    <n v="1"/>
    <n v="540"/>
    <n v="1"/>
    <m/>
    <m/>
    <m/>
    <m/>
    <m/>
    <m/>
    <m/>
    <m/>
    <m/>
    <m/>
    <n v="1"/>
    <n v="9.68"/>
    <n v="1"/>
    <s v="Crab Cove"/>
    <n v="46"/>
  </r>
  <r>
    <s v="50A-335"/>
    <m/>
    <x v="0"/>
    <s v="21 WESTON AVE"/>
    <n v="101"/>
    <s v="FAMULARI ROBERT"/>
    <s v="R30"/>
    <s v="ONE FAMILY"/>
    <s v="50/A/335//"/>
    <n v="0.25352000000000002"/>
    <n v="0"/>
    <n v="0"/>
    <n v="1"/>
    <n v="1"/>
    <s v="SEWER"/>
    <n v="1"/>
    <n v="1"/>
    <n v="8900"/>
    <s v="YES"/>
    <n v="0"/>
    <s v="50A-335"/>
    <s v="All Public"/>
    <s v="SEWER"/>
    <s v="SEWER"/>
    <n v="8900"/>
    <m/>
    <m/>
    <n v="0"/>
    <n v="0"/>
    <n v="2"/>
    <n v="832"/>
    <n v="1"/>
    <m/>
    <m/>
    <m/>
    <m/>
    <m/>
    <m/>
    <m/>
    <m/>
    <m/>
    <m/>
    <n v="1"/>
    <n v="0"/>
    <n v="1"/>
    <s v="Wareham River West"/>
    <n v="44"/>
  </r>
  <r>
    <s v="50F-18"/>
    <m/>
    <x v="0"/>
    <s v="75 PILGRIM AVE"/>
    <n v="101"/>
    <s v="DAHILL JOSEPH S"/>
    <s v="R30"/>
    <s v="ONE FAMILY"/>
    <s v="50/F/18//"/>
    <n v="0.1045"/>
    <n v="0"/>
    <n v="0"/>
    <n v="1"/>
    <n v="1"/>
    <s v="SEWER"/>
    <n v="1"/>
    <n v="1"/>
    <n v="4800"/>
    <s v="YES"/>
    <n v="0"/>
    <s v="50F-18"/>
    <s v="Public Water,Public Sewer"/>
    <s v="SEWER"/>
    <s v="SEWER"/>
    <n v="4800"/>
    <m/>
    <m/>
    <n v="0"/>
    <n v="0"/>
    <n v="6"/>
    <n v="1488"/>
    <n v="2"/>
    <m/>
    <m/>
    <m/>
    <m/>
    <m/>
    <m/>
    <m/>
    <m/>
    <m/>
    <m/>
    <n v="1"/>
    <n v="0"/>
    <n v="1"/>
    <s v="Wareham River West"/>
    <n v="44"/>
  </r>
  <r>
    <s v="37-C"/>
    <m/>
    <x v="0"/>
    <s v="0 CROOKED RIVER RD OFF"/>
    <n v="905"/>
    <s v="THE WILDLANDS TRUST OF"/>
    <s v="R60"/>
    <s v="CHAR ORG  MDL-00"/>
    <s v="37///C/"/>
    <n v="17.374639999999999"/>
    <n v="0"/>
    <n v="0"/>
    <n v="0"/>
    <n v="0"/>
    <m/>
    <n v="0"/>
    <n v="0"/>
    <n v="0"/>
    <s v="YES"/>
    <n v="0"/>
    <s v="37-C"/>
    <m/>
    <m/>
    <m/>
    <n v="0"/>
    <s v="fee simple"/>
    <s v="YES"/>
    <n v="0"/>
    <n v="0"/>
    <n v="0"/>
    <n v="0"/>
    <n v="0"/>
    <m/>
    <m/>
    <m/>
    <m/>
    <m/>
    <m/>
    <m/>
    <m/>
    <m/>
    <m/>
    <n v="1"/>
    <n v="0"/>
    <n v="1"/>
    <s v="Crab Cove"/>
    <n v="46"/>
  </r>
  <r>
    <s v="50F-10"/>
    <m/>
    <x v="0"/>
    <s v="19 WORRALL AVE"/>
    <n v="101"/>
    <s v="CLOUD DAVID F"/>
    <s v="R30"/>
    <s v="ONE FAMILY"/>
    <s v="50/F/10//"/>
    <n v="8.2059999999999994E-2"/>
    <n v="0"/>
    <n v="0"/>
    <n v="1"/>
    <n v="1"/>
    <s v="SEWER"/>
    <n v="1"/>
    <n v="0"/>
    <n v="0"/>
    <s v="YES"/>
    <n v="0"/>
    <s v="50F-10"/>
    <s v="All Public"/>
    <s v="SEWER"/>
    <s v="SEWER"/>
    <n v="0"/>
    <m/>
    <m/>
    <n v="0"/>
    <n v="0"/>
    <n v="3"/>
    <n v="1428"/>
    <n v="1.9"/>
    <m/>
    <m/>
    <m/>
    <m/>
    <m/>
    <m/>
    <m/>
    <m/>
    <m/>
    <m/>
    <n v="1"/>
    <n v="0"/>
    <n v="1"/>
    <s v="Wareham River West"/>
    <n v="44"/>
  </r>
  <r>
    <s v="50D-235"/>
    <m/>
    <x v="0"/>
    <s v="33 GRAHAM ST"/>
    <n v="132"/>
    <s v="BROWNE LOUISE  ET ALS"/>
    <s v="R30"/>
    <s v="RES ACLNUD  MDL-00"/>
    <s v="50/D/235//"/>
    <n v="0.14426"/>
    <n v="0"/>
    <n v="0"/>
    <n v="0"/>
    <n v="0"/>
    <m/>
    <n v="0"/>
    <n v="0"/>
    <n v="0"/>
    <s v="YES"/>
    <n v="0"/>
    <s v="50D-235"/>
    <m/>
    <m/>
    <m/>
    <n v="0"/>
    <m/>
    <m/>
    <n v="0"/>
    <n v="0"/>
    <n v="0"/>
    <n v="0"/>
    <n v="0"/>
    <m/>
    <m/>
    <m/>
    <m/>
    <m/>
    <m/>
    <m/>
    <m/>
    <m/>
    <m/>
    <n v="2"/>
    <n v="0"/>
    <n v="1"/>
    <s v="Broad Marsh River"/>
    <n v="43"/>
  </r>
  <r>
    <s v="50A-236"/>
    <m/>
    <x v="0"/>
    <s v="12 WESTON AVE"/>
    <n v="101"/>
    <s v="SUKET JUDITH A"/>
    <s v="R30"/>
    <s v="ONE FAMILY"/>
    <s v="50/A/236//"/>
    <n v="6.7070000000000005E-2"/>
    <n v="0"/>
    <n v="0"/>
    <n v="1"/>
    <n v="1"/>
    <s v="SEWER"/>
    <n v="1"/>
    <n v="1"/>
    <n v="500"/>
    <s v="YES"/>
    <n v="0"/>
    <s v="50A-236"/>
    <s v="Public Water,Public Sewer"/>
    <s v="SEWER"/>
    <s v="SEWER"/>
    <n v="500"/>
    <m/>
    <m/>
    <n v="0"/>
    <n v="0"/>
    <n v="1"/>
    <n v="421"/>
    <n v="1"/>
    <m/>
    <m/>
    <m/>
    <m/>
    <m/>
    <m/>
    <m/>
    <m/>
    <m/>
    <m/>
    <n v="1"/>
    <n v="0"/>
    <n v="1"/>
    <s v="Wareham River West"/>
    <n v="44"/>
  </r>
  <r>
    <s v="50A-332"/>
    <m/>
    <x v="0"/>
    <s v="19 WESTON AVE"/>
    <n v="101"/>
    <s v="ENOS GEORGE R"/>
    <s v="R30"/>
    <s v="ONE FAMILY"/>
    <s v="50/A/332//"/>
    <n v="0.13086"/>
    <n v="0"/>
    <n v="0"/>
    <n v="1"/>
    <n v="1"/>
    <s v="SEWER"/>
    <n v="1"/>
    <n v="1"/>
    <n v="14700"/>
    <s v="YES"/>
    <n v="0"/>
    <s v="50A-332"/>
    <s v="All Public"/>
    <s v="SEWER"/>
    <s v="SEWER"/>
    <n v="14700"/>
    <m/>
    <m/>
    <n v="0"/>
    <n v="0"/>
    <n v="4"/>
    <n v="1300"/>
    <n v="1.5"/>
    <m/>
    <m/>
    <m/>
    <m/>
    <m/>
    <m/>
    <m/>
    <m/>
    <m/>
    <m/>
    <n v="1"/>
    <n v="0"/>
    <n v="1"/>
    <s v="Wareham River West"/>
    <n v="44"/>
  </r>
  <r>
    <s v="50F-131"/>
    <m/>
    <x v="0"/>
    <s v="10 WORRALL AVE"/>
    <n v="101"/>
    <s v="AMATO JOSEPH N TRUSTEE OF THE"/>
    <s v="R30"/>
    <s v="ONE FAMILY"/>
    <s v="50/F/131//"/>
    <n v="0.13389999999999999"/>
    <n v="0"/>
    <n v="0"/>
    <n v="1"/>
    <n v="1"/>
    <s v="SEWER"/>
    <n v="1"/>
    <n v="1"/>
    <n v="0"/>
    <s v="YES"/>
    <n v="0"/>
    <s v="50F-131"/>
    <s v="Public Water,Public Sewer"/>
    <s v="SEWER"/>
    <s v="SEWER"/>
    <n v="0"/>
    <m/>
    <m/>
    <n v="0"/>
    <n v="0"/>
    <n v="2"/>
    <n v="962"/>
    <n v="1"/>
    <m/>
    <m/>
    <m/>
    <m/>
    <m/>
    <m/>
    <m/>
    <m/>
    <m/>
    <m/>
    <n v="1"/>
    <n v="0"/>
    <n v="1"/>
    <s v="Wareham River West"/>
    <n v="44"/>
  </r>
  <r>
    <s v="50D-197"/>
    <m/>
    <x v="0"/>
    <s v="14 FLORENCE ST"/>
    <n v="903"/>
    <s v="TOWN OF WAREHAM"/>
    <s v="R30"/>
    <s v="MUNICIPAL  MDL-00"/>
    <s v="50/D/197//"/>
    <n v="7.7640000000000001E-2"/>
    <n v="0"/>
    <n v="0"/>
    <n v="0"/>
    <n v="0"/>
    <m/>
    <n v="0"/>
    <n v="0"/>
    <n v="0"/>
    <s v="YES"/>
    <n v="0"/>
    <s v="50D-197"/>
    <m/>
    <m/>
    <m/>
    <n v="0"/>
    <s v="fee simple"/>
    <s v="YES"/>
    <n v="0"/>
    <n v="0"/>
    <n v="0"/>
    <n v="0"/>
    <n v="0"/>
    <m/>
    <m/>
    <m/>
    <m/>
    <m/>
    <m/>
    <m/>
    <m/>
    <m/>
    <m/>
    <n v="1"/>
    <n v="0"/>
    <n v="1"/>
    <s v="Broad Marsh River"/>
    <n v="43"/>
  </r>
  <r>
    <s v="38-455"/>
    <m/>
    <x v="0"/>
    <s v="34 JUNIPER ST"/>
    <n v="101"/>
    <s v="NOBREGA LAWRENCE A"/>
    <s v="R30"/>
    <s v="ONE FAMILY"/>
    <s v="38//455//"/>
    <n v="0.10464"/>
    <n v="1"/>
    <n v="1"/>
    <n v="1"/>
    <n v="1"/>
    <s v="SEPTIC"/>
    <n v="0"/>
    <n v="1"/>
    <n v="500"/>
    <s v="YES"/>
    <n v="500"/>
    <s v="38-455"/>
    <s v="Public Water,Septic"/>
    <s v="SEPTIC"/>
    <s v="SEPTIC"/>
    <n v="500"/>
    <m/>
    <m/>
    <n v="1"/>
    <n v="1"/>
    <n v="2"/>
    <n v="891"/>
    <n v="1"/>
    <m/>
    <m/>
    <m/>
    <m/>
    <m/>
    <m/>
    <m/>
    <m/>
    <m/>
    <m/>
    <n v="1"/>
    <n v="9.68"/>
    <n v="1"/>
    <s v="Crab Cove"/>
    <n v="46"/>
  </r>
  <r>
    <s v="50D-375"/>
    <m/>
    <x v="0"/>
    <s v="10 PINE ST"/>
    <n v="101"/>
    <s v="FARESE ALFRED P JR &amp; ELAINE M"/>
    <s v="R30"/>
    <s v="ONE FAMILY"/>
    <s v="50/D/375//"/>
    <n v="0.10349"/>
    <n v="0"/>
    <n v="0"/>
    <n v="1"/>
    <n v="1"/>
    <s v="SEWER"/>
    <n v="1"/>
    <n v="1"/>
    <n v="2700"/>
    <s v="YES"/>
    <n v="0"/>
    <s v="50D-375"/>
    <s v="Public Water,Public Sewer"/>
    <s v="SEWER"/>
    <s v="SEWER"/>
    <n v="2700"/>
    <m/>
    <m/>
    <n v="0"/>
    <n v="0"/>
    <n v="3"/>
    <n v="940"/>
    <n v="1"/>
    <m/>
    <m/>
    <m/>
    <m/>
    <m/>
    <m/>
    <m/>
    <m/>
    <m/>
    <m/>
    <n v="1"/>
    <n v="0"/>
    <n v="1"/>
    <s v="Wareham River West"/>
    <n v="44"/>
  </r>
  <r>
    <s v="50D-250"/>
    <m/>
    <x v="0"/>
    <s v="9 HOWARD ST"/>
    <n v="101"/>
    <s v="HEFLER JOHN J"/>
    <s v="R30"/>
    <s v="ONE FAMILY"/>
    <s v="50/D/250//"/>
    <n v="9.8460000000000006E-2"/>
    <n v="0"/>
    <n v="0"/>
    <n v="1"/>
    <n v="1"/>
    <s v="SEWER"/>
    <n v="1"/>
    <n v="1"/>
    <n v="6400"/>
    <s v="YES"/>
    <n v="0"/>
    <s v="50D-250"/>
    <s v="All Public"/>
    <s v="SEWER"/>
    <s v="SEWER"/>
    <n v="6400"/>
    <m/>
    <m/>
    <n v="0"/>
    <n v="0"/>
    <n v="2"/>
    <n v="780"/>
    <n v="1"/>
    <m/>
    <m/>
    <m/>
    <m/>
    <m/>
    <m/>
    <m/>
    <m/>
    <m/>
    <m/>
    <n v="1"/>
    <n v="0"/>
    <n v="1"/>
    <s v="Broad Marsh River"/>
    <n v="43"/>
  </r>
  <r>
    <s v="50D-303"/>
    <m/>
    <x v="0"/>
    <s v="56 SHORE AVE"/>
    <n v="101"/>
    <s v="HAIGH STEVEN F"/>
    <s v="R30"/>
    <s v="ONE FAMILY"/>
    <s v="50/D/303//"/>
    <n v="0.10514999999999999"/>
    <n v="0"/>
    <n v="0"/>
    <n v="1"/>
    <n v="1"/>
    <s v="SEWER"/>
    <n v="1"/>
    <n v="1"/>
    <n v="0"/>
    <s v="NO_W1"/>
    <n v="0"/>
    <s v="50D-303"/>
    <s v="Public Water,Public Sewer"/>
    <s v="SEWER"/>
    <s v="SEWER"/>
    <n v="0"/>
    <m/>
    <m/>
    <n v="0"/>
    <n v="0"/>
    <n v="2"/>
    <n v="675"/>
    <n v="1"/>
    <m/>
    <m/>
    <m/>
    <m/>
    <m/>
    <m/>
    <m/>
    <m/>
    <m/>
    <m/>
    <n v="2"/>
    <n v="0"/>
    <n v="1"/>
    <s v="Broad Marsh River"/>
    <n v="43"/>
  </r>
  <r>
    <s v="38-1005"/>
    <m/>
    <x v="0"/>
    <s v="0 INDIAN NECK RD"/>
    <n v="812"/>
    <s v="PARKWOOD BEACH IMPROVEMENT"/>
    <s v="R30"/>
    <s v="61B PICNIC"/>
    <s v="38//1005//"/>
    <n v="0.46250000000000002"/>
    <n v="0"/>
    <n v="0"/>
    <n v="0"/>
    <n v="0"/>
    <m/>
    <n v="0"/>
    <n v="0"/>
    <n v="0"/>
    <s v="YES"/>
    <n v="0"/>
    <s v="38-1005"/>
    <m/>
    <m/>
    <m/>
    <n v="0"/>
    <m/>
    <m/>
    <n v="0"/>
    <n v="0"/>
    <n v="0"/>
    <n v="0"/>
    <n v="0"/>
    <m/>
    <m/>
    <m/>
    <m/>
    <m/>
    <m/>
    <m/>
    <m/>
    <m/>
    <m/>
    <n v="0"/>
    <n v="0"/>
    <n v="1"/>
    <s v="Crab Cove"/>
    <n v="46"/>
  </r>
  <r>
    <s v="50D-282"/>
    <m/>
    <x v="0"/>
    <s v="6 HOWARD ST"/>
    <n v="101"/>
    <s v="WALSH LAWRENCE M JR"/>
    <s v="R30"/>
    <s v="ONE FAMILY"/>
    <s v="50/D/282//"/>
    <n v="0.12151000000000001"/>
    <n v="0"/>
    <n v="0"/>
    <n v="1"/>
    <n v="1"/>
    <s v="SEWER"/>
    <n v="1"/>
    <n v="1"/>
    <n v="700"/>
    <s v="NO_W1"/>
    <n v="0"/>
    <s v="50D-282"/>
    <s v="All Public"/>
    <s v="SEWER"/>
    <s v="SEWER"/>
    <n v="700"/>
    <m/>
    <m/>
    <n v="0"/>
    <n v="0"/>
    <n v="2"/>
    <n v="748"/>
    <n v="1"/>
    <m/>
    <m/>
    <m/>
    <m/>
    <m/>
    <m/>
    <m/>
    <m/>
    <m/>
    <m/>
    <n v="2"/>
    <n v="0"/>
    <n v="1"/>
    <s v="Broad Marsh River"/>
    <n v="43"/>
  </r>
  <r>
    <s v="50A-234"/>
    <m/>
    <x v="0"/>
    <s v="10 WESTON AVE"/>
    <n v="101"/>
    <s v="SYLVIA MICHELE J"/>
    <s v="R30"/>
    <s v="ONE FAMILY"/>
    <s v="50/A/234//"/>
    <n v="7.0419999999999996E-2"/>
    <n v="0"/>
    <n v="0"/>
    <n v="1"/>
    <n v="1"/>
    <s v="SEWER"/>
    <n v="1"/>
    <n v="1"/>
    <n v="3900"/>
    <s v="YES"/>
    <n v="0"/>
    <s v="50A-234"/>
    <s v="All Public"/>
    <s v="SEWER"/>
    <s v="SEWER"/>
    <n v="3900"/>
    <m/>
    <m/>
    <n v="0"/>
    <n v="0"/>
    <n v="3"/>
    <n v="630"/>
    <n v="1"/>
    <m/>
    <m/>
    <m/>
    <m/>
    <m/>
    <m/>
    <m/>
    <m/>
    <m/>
    <m/>
    <n v="1"/>
    <n v="0"/>
    <n v="1"/>
    <s v="Wareham River West"/>
    <n v="44"/>
  </r>
  <r>
    <s v="57-S5"/>
    <m/>
    <x v="0"/>
    <s v="66 CROMESETT RD"/>
    <n v="101"/>
    <s v="JENKINS GERALD M JR"/>
    <s v="MR30"/>
    <s v="ONE FAMILY"/>
    <s v="57//S5//"/>
    <n v="0.92811999999999995"/>
    <n v="1"/>
    <n v="1"/>
    <n v="1"/>
    <n v="1"/>
    <s v="SEPTIC"/>
    <n v="0"/>
    <n v="1"/>
    <n v="15300"/>
    <s v="YES"/>
    <n v="15300"/>
    <s v="57-S5"/>
    <s v="Public Water,Septic"/>
    <s v="SEPTIC"/>
    <s v="SEPTIC"/>
    <n v="15300"/>
    <m/>
    <m/>
    <n v="1"/>
    <n v="1"/>
    <n v="3"/>
    <n v="1132"/>
    <n v="1"/>
    <m/>
    <m/>
    <m/>
    <m/>
    <m/>
    <m/>
    <m/>
    <m/>
    <m/>
    <m/>
    <n v="1"/>
    <n v="9.68"/>
    <n v="1"/>
    <s v="Wareham River West"/>
    <n v="44"/>
  </r>
  <r>
    <s v="50D-344"/>
    <m/>
    <x v="0"/>
    <s v="51 SHORE AVE"/>
    <n v="101"/>
    <s v="MURRAY PATRICIA L"/>
    <s v="R30"/>
    <s v="ONE FAMILY"/>
    <s v="50/D/344//"/>
    <n v="9.7729999999999997E-2"/>
    <n v="0"/>
    <n v="0"/>
    <n v="1"/>
    <n v="1"/>
    <s v="SEWER"/>
    <n v="1"/>
    <n v="1"/>
    <n v="9400"/>
    <s v="YES"/>
    <n v="0"/>
    <s v="50D-344"/>
    <s v="Public Water,Public Sewer"/>
    <s v="SEWER"/>
    <s v="SEWER"/>
    <n v="9400"/>
    <m/>
    <m/>
    <n v="0"/>
    <n v="0"/>
    <n v="2"/>
    <n v="593"/>
    <n v="1"/>
    <m/>
    <m/>
    <m/>
    <m/>
    <m/>
    <m/>
    <m/>
    <m/>
    <m/>
    <m/>
    <n v="1"/>
    <n v="0"/>
    <n v="1"/>
    <s v="Broad Marsh River"/>
    <n v="43"/>
  </r>
  <r>
    <s v="38-431"/>
    <m/>
    <x v="0"/>
    <s v="14 BAYSIDE AVE"/>
    <n v="101"/>
    <s v="HOBAN JENNIFER M"/>
    <s v="R30"/>
    <s v="ONE FAMILY"/>
    <s v="38//431//"/>
    <n v="0.14269999999999999"/>
    <n v="1"/>
    <n v="1"/>
    <n v="1"/>
    <n v="1"/>
    <s v="SEPTIC"/>
    <n v="0"/>
    <n v="1"/>
    <n v="8100"/>
    <s v="YES"/>
    <n v="8100"/>
    <s v="38-431"/>
    <s v="Public Water,Gas,Septic"/>
    <s v="SEPTIC"/>
    <s v="SEPTIC"/>
    <n v="8100"/>
    <m/>
    <m/>
    <n v="1"/>
    <n v="1"/>
    <n v="3"/>
    <n v="898"/>
    <n v="1.75"/>
    <m/>
    <m/>
    <m/>
    <m/>
    <m/>
    <m/>
    <m/>
    <m/>
    <m/>
    <m/>
    <n v="1"/>
    <n v="9.68"/>
    <n v="1"/>
    <s v="Crab Cove"/>
    <n v="46"/>
  </r>
  <r>
    <s v="50F-9"/>
    <m/>
    <x v="0"/>
    <s v="21 WORRALL AVE"/>
    <n v="101"/>
    <s v="REARDON WILLIAM F &amp;"/>
    <s v="R30"/>
    <s v="ONE FAMILY"/>
    <s v="50/F/9//"/>
    <n v="9.3710000000000002E-2"/>
    <n v="0"/>
    <n v="0"/>
    <n v="1"/>
    <n v="1"/>
    <s v="SEWER"/>
    <n v="1"/>
    <n v="0"/>
    <n v="0"/>
    <s v="YES"/>
    <n v="0"/>
    <s v="50F-9"/>
    <s v="All Public"/>
    <s v="SEWER"/>
    <s v="SEWER"/>
    <n v="0"/>
    <m/>
    <m/>
    <n v="0"/>
    <n v="0"/>
    <n v="4"/>
    <n v="1525"/>
    <n v="1.9"/>
    <m/>
    <m/>
    <m/>
    <m/>
    <m/>
    <m/>
    <m/>
    <m/>
    <m/>
    <m/>
    <n v="1"/>
    <n v="0"/>
    <n v="1"/>
    <s v="Wareham River West"/>
    <n v="44"/>
  </r>
  <r>
    <s v="50A-224"/>
    <m/>
    <x v="0"/>
    <s v="131 SWIFTS BCH RD"/>
    <n v="101"/>
    <s v="POLLARA ROBERT J"/>
    <s v="R30"/>
    <s v="ONE FAMILY"/>
    <s v="50/A/224//"/>
    <n v="6.9010000000000002E-2"/>
    <n v="0"/>
    <n v="0"/>
    <n v="1"/>
    <n v="1"/>
    <s v="SEWER"/>
    <n v="1"/>
    <n v="1"/>
    <n v="5000"/>
    <s v="YES"/>
    <n v="0"/>
    <s v="50A-224"/>
    <s v="All Public"/>
    <s v="SEWER"/>
    <s v="SEWER"/>
    <n v="5000"/>
    <m/>
    <m/>
    <n v="0"/>
    <n v="0"/>
    <n v="2"/>
    <n v="600"/>
    <n v="1"/>
    <m/>
    <m/>
    <m/>
    <m/>
    <m/>
    <m/>
    <m/>
    <m/>
    <m/>
    <m/>
    <n v="1"/>
    <n v="0"/>
    <n v="1"/>
    <s v="Wareham River West"/>
    <n v="44"/>
  </r>
  <r>
    <s v="50D-363"/>
    <m/>
    <x v="0"/>
    <s v="15 PINE ST"/>
    <n v="101"/>
    <s v="LESLIE SHARON M"/>
    <s v="R30"/>
    <s v="ONE FAMILY"/>
    <s v="50/D/363//"/>
    <n v="0.17582999999999999"/>
    <n v="0"/>
    <n v="0"/>
    <n v="1"/>
    <n v="1"/>
    <s v="SEWER"/>
    <n v="1"/>
    <n v="1"/>
    <n v="6000"/>
    <s v="YES"/>
    <n v="0"/>
    <s v="50D-363"/>
    <s v="All Public"/>
    <s v="SEWER"/>
    <s v="SEWER"/>
    <n v="6000"/>
    <m/>
    <m/>
    <n v="0"/>
    <n v="0"/>
    <n v="3"/>
    <n v="1142"/>
    <n v="1"/>
    <m/>
    <m/>
    <m/>
    <m/>
    <m/>
    <m/>
    <m/>
    <m/>
    <m/>
    <m/>
    <n v="2"/>
    <n v="0"/>
    <n v="1"/>
    <s v="Broad Marsh River"/>
    <n v="43"/>
  </r>
  <r>
    <s v="50F-117"/>
    <m/>
    <x v="0"/>
    <s v="12 WORRALL AVE"/>
    <n v="101"/>
    <s v="RAPPOLI NICHOLAS"/>
    <s v="R30"/>
    <s v="ONE FAMILY"/>
    <s v="50/F/117//"/>
    <n v="0.14468"/>
    <n v="0"/>
    <n v="0"/>
    <n v="1"/>
    <n v="1"/>
    <s v="SEWER"/>
    <n v="1"/>
    <n v="1"/>
    <n v="10600"/>
    <s v="YES"/>
    <n v="0"/>
    <s v="50F-117"/>
    <s v="Public Water,Public Sewer"/>
    <s v="SEWER"/>
    <s v="SEWER"/>
    <n v="10600"/>
    <m/>
    <m/>
    <n v="0"/>
    <n v="0"/>
    <n v="3"/>
    <n v="1512"/>
    <n v="2"/>
    <m/>
    <m/>
    <m/>
    <m/>
    <m/>
    <m/>
    <m/>
    <m/>
    <m/>
    <m/>
    <n v="2"/>
    <n v="0"/>
    <n v="1"/>
    <s v="Wareham River West"/>
    <n v="44"/>
  </r>
  <r>
    <s v="38-508"/>
    <m/>
    <x v="0"/>
    <s v="26 KINGWOOD ST"/>
    <n v="101"/>
    <s v="DCS REALTY LLC"/>
    <s v="R30"/>
    <s v="ONE FAMILY"/>
    <s v="38//508//"/>
    <n v="0.20197999999999999"/>
    <n v="1"/>
    <n v="1"/>
    <n v="1"/>
    <n v="1"/>
    <s v="SEPTIC"/>
    <n v="0"/>
    <n v="1"/>
    <n v="12800"/>
    <s v="YES"/>
    <n v="12800"/>
    <s v="38-508"/>
    <s v="Public Water,Gas,Septic"/>
    <s v="SEPTIC"/>
    <s v="SEPTIC"/>
    <n v="12800"/>
    <m/>
    <m/>
    <n v="1"/>
    <n v="1"/>
    <n v="3"/>
    <n v="1356"/>
    <n v="1"/>
    <m/>
    <m/>
    <m/>
    <m/>
    <m/>
    <m/>
    <m/>
    <m/>
    <m/>
    <m/>
    <n v="2"/>
    <n v="9.68"/>
    <n v="1"/>
    <s v="Crab Cove"/>
    <n v="46"/>
  </r>
  <r>
    <s v="50A-232"/>
    <m/>
    <x v="0"/>
    <s v="8 WESTON AVE"/>
    <n v="101"/>
    <s v="FREEWAY INVESTMENTS"/>
    <s v="R30"/>
    <s v="ONE FAMILY"/>
    <s v="50/A/232//"/>
    <n v="7.5389999999999999E-2"/>
    <n v="0"/>
    <n v="0"/>
    <n v="1"/>
    <n v="1"/>
    <s v="SEWER"/>
    <n v="1"/>
    <n v="1"/>
    <n v="5800"/>
    <s v="YES"/>
    <n v="0"/>
    <s v="50A-232"/>
    <s v="All Public"/>
    <s v="SEWER"/>
    <s v="SEWER"/>
    <n v="5800"/>
    <m/>
    <m/>
    <n v="0"/>
    <n v="0"/>
    <n v="2"/>
    <n v="572"/>
    <n v="1"/>
    <m/>
    <m/>
    <m/>
    <m/>
    <m/>
    <m/>
    <m/>
    <m/>
    <m/>
    <m/>
    <n v="1"/>
    <n v="0"/>
    <n v="1"/>
    <s v="Wareham River West"/>
    <n v="44"/>
  </r>
  <r>
    <s v="38-456"/>
    <m/>
    <x v="0"/>
    <s v="32 JUNIPER ST"/>
    <n v="101"/>
    <s v="LYNCH JOHN P"/>
    <s v="R30"/>
    <s v="ONE FAMILY"/>
    <s v="38//456//"/>
    <n v="0.21573999999999999"/>
    <n v="1"/>
    <n v="1"/>
    <n v="1"/>
    <n v="1"/>
    <s v="SEPTIC"/>
    <n v="0"/>
    <n v="1"/>
    <n v="1300"/>
    <s v="YES"/>
    <n v="1300"/>
    <s v="38-456"/>
    <s v="Public Water,Gas,Septic"/>
    <s v="SEPTIC"/>
    <s v="SEPTIC"/>
    <n v="1300"/>
    <m/>
    <m/>
    <n v="1"/>
    <n v="1"/>
    <n v="2"/>
    <n v="726"/>
    <n v="1"/>
    <m/>
    <m/>
    <m/>
    <m/>
    <m/>
    <m/>
    <m/>
    <m/>
    <m/>
    <m/>
    <n v="2"/>
    <n v="9.68"/>
    <n v="1"/>
    <s v="Crab Cove"/>
    <n v="46"/>
  </r>
  <r>
    <s v="50F-19"/>
    <m/>
    <x v="0"/>
    <s v="73 PILGRIM AVE"/>
    <n v="101"/>
    <s v="BRADLEY HENRY J"/>
    <s v="R30"/>
    <s v="ONE FAMILY"/>
    <s v="50/F/19//"/>
    <n v="0.10952000000000001"/>
    <n v="0"/>
    <n v="0"/>
    <n v="1"/>
    <n v="1"/>
    <s v="SEWER"/>
    <n v="1"/>
    <n v="1"/>
    <n v="1600"/>
    <s v="YES"/>
    <n v="0"/>
    <s v="50F-19"/>
    <s v="Public Water,Public Sewer"/>
    <s v="SEWER"/>
    <s v="SEWER"/>
    <n v="1600"/>
    <m/>
    <m/>
    <n v="0"/>
    <n v="0"/>
    <n v="3"/>
    <n v="748"/>
    <n v="1"/>
    <m/>
    <m/>
    <m/>
    <m/>
    <m/>
    <m/>
    <m/>
    <m/>
    <m/>
    <m/>
    <n v="1"/>
    <n v="0"/>
    <n v="1"/>
    <s v="Wareham River West"/>
    <n v="44"/>
  </r>
  <r>
    <s v="50D-196"/>
    <m/>
    <x v="0"/>
    <s v="16 FLORENCE ST"/>
    <n v="132"/>
    <s v="HEFLER JOHN J"/>
    <s v="R30"/>
    <s v="RES ACLNUD  MDL-00"/>
    <s v="50/D/196//"/>
    <n v="7.9149999999999998E-2"/>
    <n v="0"/>
    <n v="0"/>
    <n v="0"/>
    <n v="0"/>
    <m/>
    <n v="0"/>
    <n v="0"/>
    <n v="0"/>
    <s v="YES"/>
    <n v="0"/>
    <s v="50D-196"/>
    <m/>
    <m/>
    <m/>
    <n v="0"/>
    <m/>
    <m/>
    <n v="0"/>
    <n v="0"/>
    <n v="0"/>
    <n v="0"/>
    <n v="0"/>
    <m/>
    <m/>
    <m/>
    <m/>
    <m/>
    <m/>
    <m/>
    <m/>
    <m/>
    <m/>
    <n v="1"/>
    <n v="0"/>
    <n v="1"/>
    <s v="Broad Marsh River"/>
    <n v="43"/>
  </r>
  <r>
    <s v="50D-191"/>
    <m/>
    <x v="0"/>
    <s v="21 FLORENCE ST"/>
    <n v="903"/>
    <s v="TOWN OF WAREHAM"/>
    <s v="R30"/>
    <s v="MUNICIPAL  MDL-00"/>
    <s v="50/D/191//"/>
    <n v="8.5339999999999999E-2"/>
    <n v="0"/>
    <n v="0"/>
    <n v="0"/>
    <n v="0"/>
    <m/>
    <n v="0"/>
    <n v="0"/>
    <n v="0"/>
    <s v="YES"/>
    <n v="0"/>
    <s v="50D-191"/>
    <m/>
    <m/>
    <m/>
    <n v="0"/>
    <s v="fee simple"/>
    <s v="YES"/>
    <n v="0"/>
    <n v="0"/>
    <n v="0"/>
    <n v="0"/>
    <n v="0"/>
    <m/>
    <m/>
    <m/>
    <m/>
    <m/>
    <m/>
    <m/>
    <m/>
    <m/>
    <m/>
    <n v="1"/>
    <n v="0"/>
    <n v="1"/>
    <s v="Broad Marsh River"/>
    <n v="43"/>
  </r>
  <r>
    <s v="50D-393"/>
    <m/>
    <x v="0"/>
    <s v="7 GRANT ST"/>
    <n v="101"/>
    <s v="GREENE HENRY A LIFE ESTATE"/>
    <s v="R30"/>
    <s v="ONE FAMILY"/>
    <s v="50/D/393//"/>
    <n v="0.10488"/>
    <n v="0"/>
    <n v="0"/>
    <n v="1"/>
    <n v="1"/>
    <s v="SEWER"/>
    <n v="1"/>
    <n v="1"/>
    <n v="1400"/>
    <s v="YES"/>
    <n v="0"/>
    <s v="50D-393"/>
    <s v="All Public"/>
    <s v="SEWER"/>
    <s v="SEWER"/>
    <n v="1400"/>
    <m/>
    <m/>
    <n v="0"/>
    <n v="0"/>
    <n v="3"/>
    <n v="1602"/>
    <n v="2"/>
    <m/>
    <m/>
    <m/>
    <m/>
    <m/>
    <m/>
    <m/>
    <m/>
    <m/>
    <m/>
    <n v="1"/>
    <n v="0"/>
    <n v="1"/>
    <s v="Wareham River West"/>
    <n v="44"/>
  </r>
  <r>
    <s v="50D-376"/>
    <m/>
    <x v="0"/>
    <s v="12 PINE ST"/>
    <n v="101"/>
    <s v="BUTTARO PASQUALE"/>
    <s v="R30"/>
    <s v="ONE FAMILY"/>
    <s v="50/D/376//"/>
    <n v="0.1032"/>
    <n v="0"/>
    <n v="0"/>
    <n v="1"/>
    <n v="1"/>
    <s v="SEWER"/>
    <n v="1"/>
    <n v="1"/>
    <n v="2900"/>
    <s v="YES"/>
    <n v="0"/>
    <s v="50D-376"/>
    <s v="Public Water,Public Sewer,Gas"/>
    <s v="SEWER"/>
    <s v="SEWER"/>
    <n v="2900"/>
    <m/>
    <m/>
    <n v="0"/>
    <n v="0"/>
    <n v="3"/>
    <n v="720"/>
    <n v="1"/>
    <m/>
    <m/>
    <m/>
    <m/>
    <m/>
    <m/>
    <m/>
    <m/>
    <m/>
    <m/>
    <n v="1"/>
    <n v="0"/>
    <n v="1"/>
    <s v="Wareham River West"/>
    <n v="44"/>
  </r>
  <r>
    <s v="50D-301B"/>
    <m/>
    <x v="0"/>
    <s v="5 JUDSON ST"/>
    <n v="101"/>
    <s v="BOUCHER PATRICIA A"/>
    <s v="R30"/>
    <s v="ONE FAMILY"/>
    <s v="50/D/301/B/"/>
    <n v="6.6600000000000006E-2"/>
    <n v="0"/>
    <n v="0"/>
    <n v="1"/>
    <n v="1"/>
    <s v="SEWER"/>
    <n v="1"/>
    <n v="1"/>
    <n v="3000"/>
    <s v="YES"/>
    <n v="0"/>
    <s v="50D-301B"/>
    <s v="All Public"/>
    <s v="SEWER"/>
    <s v="SEWER"/>
    <n v="3000"/>
    <m/>
    <m/>
    <n v="0"/>
    <n v="0"/>
    <n v="2"/>
    <n v="672"/>
    <n v="1"/>
    <m/>
    <m/>
    <m/>
    <m/>
    <m/>
    <m/>
    <m/>
    <m/>
    <m/>
    <m/>
    <n v="1"/>
    <n v="0"/>
    <n v="1"/>
    <s v="Broad Marsh River"/>
    <n v="43"/>
  </r>
  <r>
    <s v="50A-299"/>
    <m/>
    <x v="0"/>
    <s v="17 WESTON AVE"/>
    <n v="101"/>
    <s v="OLEARY ESTHER B"/>
    <s v="R30"/>
    <s v="ONE FAMILY"/>
    <s v="50/A/299//"/>
    <n v="6.5320000000000003E-2"/>
    <n v="0"/>
    <n v="0"/>
    <n v="1"/>
    <n v="1"/>
    <s v="SEWER"/>
    <n v="1"/>
    <n v="1"/>
    <n v="1500"/>
    <s v="YES"/>
    <n v="0"/>
    <s v="50A-299"/>
    <s v="All Public"/>
    <s v="SEWER"/>
    <s v="SEWER"/>
    <n v="1500"/>
    <m/>
    <m/>
    <n v="0"/>
    <n v="0"/>
    <n v="2"/>
    <n v="709"/>
    <n v="1"/>
    <m/>
    <m/>
    <m/>
    <m/>
    <m/>
    <m/>
    <m/>
    <m/>
    <m/>
    <m/>
    <n v="1"/>
    <n v="0"/>
    <n v="1"/>
    <s v="Wareham River West"/>
    <n v="44"/>
  </r>
  <r>
    <s v="50D-141"/>
    <m/>
    <x v="0"/>
    <s v="28 BELMONT ST"/>
    <n v="132"/>
    <s v="HEFLER JOHN J"/>
    <s v="R30"/>
    <s v="RES ACLNUD  MDL-00"/>
    <s v="50/D/141//"/>
    <n v="0.16073000000000001"/>
    <n v="0"/>
    <n v="0"/>
    <n v="0"/>
    <n v="0"/>
    <m/>
    <n v="0"/>
    <n v="0"/>
    <n v="0"/>
    <s v="YES"/>
    <n v="0"/>
    <s v="50D-141"/>
    <m/>
    <m/>
    <m/>
    <n v="0"/>
    <m/>
    <m/>
    <n v="0"/>
    <n v="0"/>
    <n v="0"/>
    <n v="0"/>
    <n v="0"/>
    <m/>
    <m/>
    <m/>
    <m/>
    <m/>
    <m/>
    <m/>
    <m/>
    <m/>
    <m/>
    <n v="2"/>
    <n v="0"/>
    <n v="1"/>
    <s v="Broad Marsh River"/>
    <n v="43"/>
  </r>
  <r>
    <s v="50D-249"/>
    <m/>
    <x v="0"/>
    <s v="11 HOWARD ST"/>
    <n v="101"/>
    <s v="POULACK VIRGINIA M"/>
    <s v="R30"/>
    <s v="ONE FAMILY"/>
    <s v="50/D/249//"/>
    <n v="9.7430000000000003E-2"/>
    <n v="0"/>
    <n v="0"/>
    <n v="1"/>
    <n v="1"/>
    <s v="SEWER"/>
    <n v="1"/>
    <n v="1"/>
    <n v="13700"/>
    <s v="YES"/>
    <n v="0"/>
    <s v="50D-249"/>
    <s v="All Public"/>
    <s v="SEWER"/>
    <s v="SEWER"/>
    <n v="13700"/>
    <m/>
    <m/>
    <n v="0"/>
    <n v="0"/>
    <n v="3"/>
    <n v="1102"/>
    <n v="2"/>
    <m/>
    <m/>
    <m/>
    <m/>
    <m/>
    <m/>
    <m/>
    <m/>
    <m/>
    <m/>
    <n v="1"/>
    <n v="0"/>
    <n v="1"/>
    <s v="Broad Marsh River"/>
    <n v="43"/>
  </r>
  <r>
    <s v="38-463"/>
    <m/>
    <x v="0"/>
    <s v="33 KINGWOOD ST"/>
    <n v="101"/>
    <s v="SHEA GERALD R"/>
    <s v="R30"/>
    <s v="ONE FAMILY"/>
    <s v="38//463//"/>
    <n v="0.21529000000000001"/>
    <n v="1"/>
    <n v="1"/>
    <n v="1"/>
    <n v="1"/>
    <s v="SEPTIC"/>
    <n v="0"/>
    <n v="1"/>
    <n v="1100"/>
    <s v="NO_W1"/>
    <n v="1100"/>
    <s v="38-463"/>
    <s v="Public Water,Gas,Septic"/>
    <s v="SEPTIC"/>
    <s v="SEPTIC"/>
    <n v="1100"/>
    <m/>
    <m/>
    <n v="1"/>
    <n v="1"/>
    <n v="3"/>
    <n v="706"/>
    <n v="1.3"/>
    <m/>
    <m/>
    <m/>
    <m/>
    <m/>
    <m/>
    <m/>
    <m/>
    <m/>
    <m/>
    <n v="2"/>
    <n v="9.68"/>
    <n v="1"/>
    <s v="Crab Cove"/>
    <n v="46"/>
  </r>
  <r>
    <s v="50D-345"/>
    <m/>
    <x v="0"/>
    <s v="49 SHORE AVE"/>
    <n v="101"/>
    <s v="OKEEFE BRIDGET E"/>
    <s v="R30"/>
    <s v="ONE FAMILY"/>
    <s v="50/D/345//"/>
    <n v="9.7699999999999995E-2"/>
    <n v="0"/>
    <n v="0"/>
    <n v="1"/>
    <n v="1"/>
    <s v="SEWER"/>
    <n v="1"/>
    <n v="1"/>
    <n v="7400"/>
    <s v="YES"/>
    <n v="0"/>
    <s v="50D-345"/>
    <s v="All Public"/>
    <s v="SEWER"/>
    <s v="SEWER"/>
    <n v="7400"/>
    <m/>
    <m/>
    <n v="0"/>
    <n v="0"/>
    <n v="2"/>
    <n v="726"/>
    <n v="1"/>
    <m/>
    <m/>
    <m/>
    <m/>
    <m/>
    <m/>
    <m/>
    <m/>
    <m/>
    <m/>
    <n v="1"/>
    <n v="0"/>
    <n v="1"/>
    <s v="Broad Marsh River"/>
    <n v="43"/>
  </r>
  <r>
    <s v="38-459"/>
    <m/>
    <x v="0"/>
    <s v="35 KINGWOOD ST"/>
    <n v="101"/>
    <s v="DEINNOCENTIS JOHN H"/>
    <s v="R30"/>
    <s v="ONE FAMILY"/>
    <s v="38//459//"/>
    <n v="0.20841000000000001"/>
    <n v="1"/>
    <n v="1"/>
    <n v="1"/>
    <n v="1"/>
    <s v="SEPTIC"/>
    <n v="0"/>
    <n v="1"/>
    <n v="800"/>
    <s v="YES"/>
    <n v="800"/>
    <s v="38-459"/>
    <s v="Public Water,Septic"/>
    <s v="SEPTIC"/>
    <s v="SEPTIC"/>
    <n v="800"/>
    <m/>
    <m/>
    <n v="1"/>
    <n v="1"/>
    <n v="3"/>
    <n v="1181"/>
    <n v="1.75"/>
    <m/>
    <m/>
    <m/>
    <m/>
    <m/>
    <m/>
    <m/>
    <m/>
    <m/>
    <m/>
    <n v="2"/>
    <n v="9.68"/>
    <n v="1"/>
    <s v="Crab Cove"/>
    <n v="46"/>
  </r>
  <r>
    <s v="50E-4-555"/>
    <m/>
    <x v="0"/>
    <s v="2 JUDSON ST"/>
    <n v="101"/>
    <s v="SPIEZIO ALFRED"/>
    <s v="R30"/>
    <s v="ONE FAMILY"/>
    <s v="50/E4/555//"/>
    <n v="4.1369999999999997E-2"/>
    <n v="0"/>
    <n v="0"/>
    <n v="1"/>
    <n v="1"/>
    <s v="SEWER"/>
    <n v="1"/>
    <n v="1"/>
    <n v="0"/>
    <s v="YES"/>
    <n v="0"/>
    <s v="50E-4-555"/>
    <s v="All Public"/>
    <s v="SEWER"/>
    <s v="SEWER"/>
    <n v="0"/>
    <m/>
    <m/>
    <n v="0"/>
    <n v="0"/>
    <n v="1"/>
    <n v="400"/>
    <n v="1"/>
    <m/>
    <m/>
    <m/>
    <m/>
    <m/>
    <m/>
    <m/>
    <m/>
    <m/>
    <m/>
    <n v="1"/>
    <n v="0"/>
    <n v="1"/>
    <s v="Broad Marsh River"/>
    <n v="43"/>
  </r>
  <r>
    <s v="50A-228"/>
    <m/>
    <x v="0"/>
    <s v="4 WESTON AVE"/>
    <n v="101"/>
    <s v="SCIARAFFA PATRICIA A"/>
    <s v="R30"/>
    <s v="ONE FAMILY"/>
    <s v="50/A/228//"/>
    <n v="0.14218"/>
    <n v="0"/>
    <n v="0"/>
    <n v="1"/>
    <n v="1"/>
    <s v="SEWER"/>
    <n v="1"/>
    <n v="1"/>
    <n v="13100"/>
    <s v="YES"/>
    <n v="0"/>
    <s v="50A-228"/>
    <s v="All Public"/>
    <s v="SEWER"/>
    <s v="SEWER"/>
    <n v="13100"/>
    <m/>
    <m/>
    <n v="0"/>
    <n v="0"/>
    <n v="2"/>
    <n v="1579"/>
    <n v="1.9"/>
    <m/>
    <m/>
    <m/>
    <m/>
    <m/>
    <m/>
    <m/>
    <m/>
    <m/>
    <m/>
    <n v="2"/>
    <n v="0"/>
    <n v="1"/>
    <s v="Wareham River West"/>
    <n v="44"/>
  </r>
  <r>
    <s v="50A-333"/>
    <m/>
    <x v="0"/>
    <s v="3 BAYVIEW ST"/>
    <n v="101"/>
    <s v="PATALANO ALEX"/>
    <s v="R30"/>
    <s v="ONE FAMILY"/>
    <s v="50/A/333//"/>
    <n v="0.17641999999999999"/>
    <n v="0"/>
    <n v="0"/>
    <n v="1"/>
    <n v="1"/>
    <s v="SEWER"/>
    <n v="1"/>
    <n v="1"/>
    <n v="2600"/>
    <s v="YES"/>
    <n v="0"/>
    <s v="50A-333"/>
    <s v="All Public"/>
    <s v="SEWER"/>
    <s v="SEWER"/>
    <n v="2600"/>
    <m/>
    <m/>
    <n v="0"/>
    <n v="0"/>
    <n v="2"/>
    <n v="768"/>
    <n v="1"/>
    <m/>
    <m/>
    <m/>
    <m/>
    <m/>
    <m/>
    <m/>
    <m/>
    <m/>
    <m/>
    <n v="1"/>
    <n v="0"/>
    <n v="1"/>
    <s v="Wareham River West"/>
    <n v="44"/>
  </r>
  <r>
    <s v="50F-8"/>
    <m/>
    <x v="0"/>
    <s v="23 WORRALL AVE"/>
    <n v="101"/>
    <s v="DONOVAN JAMES B JR TRUSTEE OF"/>
    <s v="R30"/>
    <s v="ONE FAMILY"/>
    <s v="50/F/8//"/>
    <n v="9.4009999999999996E-2"/>
    <n v="0"/>
    <n v="0"/>
    <n v="1"/>
    <n v="1"/>
    <s v="SEWER"/>
    <n v="1"/>
    <n v="1"/>
    <n v="7000"/>
    <s v="YES"/>
    <n v="0"/>
    <s v="50F-8"/>
    <s v="All Public"/>
    <s v="SEWER"/>
    <s v="SEWER"/>
    <n v="7000"/>
    <m/>
    <m/>
    <n v="0"/>
    <n v="0"/>
    <n v="3"/>
    <n v="948"/>
    <n v="1.9"/>
    <m/>
    <m/>
    <m/>
    <m/>
    <m/>
    <m/>
    <m/>
    <m/>
    <m/>
    <m/>
    <n v="1"/>
    <n v="0"/>
    <n v="1"/>
    <s v="Wareham River West"/>
    <n v="44"/>
  </r>
  <r>
    <s v="50D-397"/>
    <m/>
    <x v="0"/>
    <s v="134 SWIFTS BCH RD"/>
    <n v="101"/>
    <s v="APRILL SUSAN"/>
    <s v="R30"/>
    <s v="ONE FAMILY"/>
    <s v="50/D/397//"/>
    <n v="0.19275999999999999"/>
    <n v="0"/>
    <n v="0"/>
    <n v="1"/>
    <n v="1"/>
    <s v="SEWER"/>
    <n v="1"/>
    <n v="1"/>
    <n v="7700"/>
    <s v="NO_W1"/>
    <n v="0"/>
    <s v="50D-397"/>
    <s v="All Public"/>
    <s v="SEWER"/>
    <s v="SEWER"/>
    <n v="7700"/>
    <m/>
    <m/>
    <n v="0"/>
    <n v="0"/>
    <n v="2"/>
    <n v="1398"/>
    <n v="1.75"/>
    <m/>
    <m/>
    <m/>
    <m/>
    <m/>
    <m/>
    <m/>
    <m/>
    <m/>
    <m/>
    <n v="3"/>
    <n v="0"/>
    <n v="1"/>
    <s v="Wareham River West"/>
    <n v="44"/>
  </r>
  <r>
    <s v="50F-130"/>
    <m/>
    <x v="0"/>
    <s v="74 PILGRIM AVE"/>
    <n v="101"/>
    <s v="MCCARTHY DONALD J TRUSTEE"/>
    <s v="R30"/>
    <s v="ONE FAMILY"/>
    <s v="50/F/130//"/>
    <n v="9.4450000000000006E-2"/>
    <n v="0"/>
    <n v="0"/>
    <n v="1"/>
    <n v="1"/>
    <s v="SEWER"/>
    <n v="1"/>
    <n v="1"/>
    <n v="5300"/>
    <s v="YES"/>
    <n v="0"/>
    <s v="50F-130"/>
    <s v="Public Water,Public Sewer"/>
    <s v="SEWER"/>
    <s v="SEWER"/>
    <n v="5300"/>
    <m/>
    <m/>
    <n v="0"/>
    <n v="0"/>
    <n v="2"/>
    <n v="820"/>
    <n v="1.5"/>
    <m/>
    <m/>
    <m/>
    <m/>
    <m/>
    <m/>
    <m/>
    <m/>
    <m/>
    <m/>
    <n v="1"/>
    <n v="0"/>
    <n v="1"/>
    <s v="Wareham River West"/>
    <n v="44"/>
  </r>
  <r>
    <s v="50A-225"/>
    <m/>
    <x v="0"/>
    <s v="129 SWIFTS BCH RD"/>
    <n v="101"/>
    <s v="LUCIO JOSE S"/>
    <s v="R30"/>
    <s v="ONE FAMILY"/>
    <s v="50/A/225//"/>
    <n v="7.7990000000000004E-2"/>
    <n v="0"/>
    <n v="0"/>
    <n v="1"/>
    <n v="1"/>
    <s v="SEWER"/>
    <n v="1"/>
    <n v="1"/>
    <n v="8300"/>
    <s v="YES"/>
    <n v="0"/>
    <s v="50A-225"/>
    <s v="All Public"/>
    <s v="SEWER"/>
    <s v="SEWER"/>
    <n v="8300"/>
    <m/>
    <m/>
    <n v="0"/>
    <n v="0"/>
    <n v="3"/>
    <n v="1460"/>
    <n v="2"/>
    <m/>
    <m/>
    <m/>
    <m/>
    <m/>
    <m/>
    <m/>
    <m/>
    <m/>
    <m/>
    <n v="1"/>
    <n v="0"/>
    <n v="1"/>
    <s v="Wareham River West"/>
    <n v="44"/>
  </r>
  <r>
    <s v="50A-301"/>
    <m/>
    <x v="0"/>
    <s v="15 WESTON AVE"/>
    <n v="101"/>
    <s v="MIKLOSOVICH CHARLES J"/>
    <s v="R30"/>
    <s v="ONE FAMILY"/>
    <s v="50/A/301//"/>
    <n v="8.5050000000000001E-2"/>
    <n v="0"/>
    <n v="0"/>
    <n v="1"/>
    <n v="1"/>
    <s v="SEWER"/>
    <n v="1"/>
    <n v="1"/>
    <n v="1200"/>
    <s v="YES"/>
    <n v="0"/>
    <s v="50A-301"/>
    <s v="All Public"/>
    <s v="SEWER"/>
    <s v="SEWER"/>
    <n v="1200"/>
    <m/>
    <m/>
    <n v="0"/>
    <n v="0"/>
    <n v="2"/>
    <n v="700"/>
    <n v="1"/>
    <m/>
    <m/>
    <m/>
    <m/>
    <m/>
    <m/>
    <m/>
    <m/>
    <m/>
    <m/>
    <n v="1"/>
    <n v="0"/>
    <n v="1"/>
    <s v="Wareham River West"/>
    <n v="44"/>
  </r>
  <r>
    <s v="38-523A"/>
    <m/>
    <x v="0"/>
    <s v="18 KINGWOOD ST"/>
    <n v="104"/>
    <s v="WATERMAN PHILIP M"/>
    <s v="R30"/>
    <s v="TWO FAMILY"/>
    <s v="38//523/A/"/>
    <n v="0.36048999999999998"/>
    <n v="1"/>
    <n v="1"/>
    <n v="1"/>
    <n v="1"/>
    <s v="SEPTIC"/>
    <n v="0"/>
    <n v="1"/>
    <n v="3000"/>
    <s v="NO_W1"/>
    <n v="3000"/>
    <s v="38-523A"/>
    <s v="Public Water,Gas,Septic"/>
    <s v="SEPTIC"/>
    <s v="SEPTIC"/>
    <n v="3000"/>
    <m/>
    <m/>
    <n v="2"/>
    <n v="2"/>
    <n v="4"/>
    <n v="1008"/>
    <n v="2"/>
    <m/>
    <m/>
    <m/>
    <m/>
    <m/>
    <m/>
    <m/>
    <m/>
    <m/>
    <m/>
    <n v="3"/>
    <n v="19.36"/>
    <n v="1"/>
    <s v="Crab Cove"/>
    <n v="46"/>
  </r>
  <r>
    <s v="38-430"/>
    <m/>
    <x v="0"/>
    <s v="0 JUNIPER ST"/>
    <n v="132"/>
    <s v="PULLO A RALPH"/>
    <s v="R30"/>
    <s v="RES ACLNUD  MDL-00"/>
    <s v="38//430//"/>
    <n v="0.12037"/>
    <n v="0"/>
    <n v="0"/>
    <n v="0"/>
    <n v="0"/>
    <m/>
    <n v="0"/>
    <n v="0"/>
    <n v="0"/>
    <s v="YES"/>
    <n v="0"/>
    <s v="38-430"/>
    <m/>
    <m/>
    <m/>
    <n v="0"/>
    <m/>
    <m/>
    <n v="0"/>
    <n v="0"/>
    <n v="0"/>
    <n v="0"/>
    <n v="0"/>
    <m/>
    <m/>
    <m/>
    <m/>
    <m/>
    <m/>
    <m/>
    <m/>
    <m/>
    <m/>
    <n v="1"/>
    <n v="0"/>
    <n v="1"/>
    <s v="Crab Cove"/>
    <n v="46"/>
  </r>
  <r>
    <s v="50D-283"/>
    <m/>
    <x v="0"/>
    <s v="9 JUDSON ST"/>
    <n v="101"/>
    <s v="FRYER N STEVEN E"/>
    <s v="R30"/>
    <s v="ONE FAMILY"/>
    <s v="50/D/283//"/>
    <n v="0.15801000000000001"/>
    <n v="0"/>
    <n v="0"/>
    <n v="1"/>
    <n v="1"/>
    <s v="SEWER"/>
    <n v="1"/>
    <n v="1"/>
    <n v="4800"/>
    <s v="YES"/>
    <n v="0"/>
    <s v="50D-283"/>
    <s v="All Public"/>
    <s v="SEWER"/>
    <s v="SEWER"/>
    <n v="4800"/>
    <m/>
    <m/>
    <n v="0"/>
    <n v="0"/>
    <n v="3"/>
    <n v="1580"/>
    <n v="2"/>
    <m/>
    <m/>
    <m/>
    <m/>
    <m/>
    <m/>
    <m/>
    <m/>
    <m/>
    <m/>
    <n v="3"/>
    <n v="0"/>
    <n v="1"/>
    <s v="Broad Marsh River"/>
    <n v="43"/>
  </r>
  <r>
    <s v="50F-7"/>
    <m/>
    <x v="0"/>
    <s v="25 WORRALL AVE"/>
    <n v="101"/>
    <s v="FOSTER HEIDEMARIE TRUSTEE OF"/>
    <s v="R30"/>
    <s v="ONE FAMILY"/>
    <s v="50/F/7//"/>
    <n v="0.10419"/>
    <n v="0"/>
    <n v="0"/>
    <n v="1"/>
    <n v="1"/>
    <s v="SEWER"/>
    <n v="1"/>
    <n v="0"/>
    <n v="0"/>
    <s v="YES"/>
    <n v="0"/>
    <s v="50F-7"/>
    <s v="Public Water,Public Sewer"/>
    <s v="SEWER"/>
    <s v="SEWER"/>
    <n v="0"/>
    <m/>
    <m/>
    <n v="0"/>
    <n v="0"/>
    <n v="3"/>
    <n v="1032"/>
    <n v="1"/>
    <m/>
    <m/>
    <m/>
    <m/>
    <m/>
    <m/>
    <m/>
    <m/>
    <m/>
    <m/>
    <n v="1"/>
    <n v="0"/>
    <n v="1"/>
    <s v="Wareham River West"/>
    <n v="44"/>
  </r>
  <r>
    <s v="38-458"/>
    <m/>
    <x v="0"/>
    <s v="28 JUNIPER ST"/>
    <n v="101"/>
    <s v="GRP LOAN LLC"/>
    <s v="R30"/>
    <s v="ONE FAMILY"/>
    <s v="38//458//"/>
    <n v="9.8739999999999994E-2"/>
    <n v="1"/>
    <n v="1"/>
    <n v="1"/>
    <n v="1"/>
    <s v="SEPTIC"/>
    <n v="0"/>
    <n v="1"/>
    <n v="12700"/>
    <s v="YES"/>
    <n v="12700"/>
    <s v="38-458"/>
    <s v="Public Water,Gas,Septic"/>
    <s v="SEPTIC"/>
    <s v="SEPTIC"/>
    <n v="12700"/>
    <m/>
    <m/>
    <n v="1"/>
    <n v="1"/>
    <n v="3"/>
    <n v="1076"/>
    <n v="1"/>
    <m/>
    <m/>
    <m/>
    <m/>
    <m/>
    <m/>
    <m/>
    <m/>
    <m/>
    <m/>
    <n v="1"/>
    <n v="9.68"/>
    <n v="1"/>
    <s v="Crab Cove"/>
    <n v="46"/>
  </r>
  <r>
    <s v="50D-237"/>
    <m/>
    <x v="0"/>
    <s v="37 GRAHAM ST"/>
    <n v="903"/>
    <s v="TOWN OF WAREHAM"/>
    <s v="R30"/>
    <s v="MUNICIPAL  MDL-00"/>
    <s v="50/D/237//"/>
    <n v="0.14076"/>
    <n v="0"/>
    <n v="0"/>
    <n v="0"/>
    <n v="0"/>
    <m/>
    <n v="0"/>
    <n v="0"/>
    <n v="0"/>
    <s v="YES"/>
    <n v="0"/>
    <s v="50D-237"/>
    <m/>
    <m/>
    <m/>
    <n v="0"/>
    <s v="fee simple"/>
    <s v="YES"/>
    <n v="0"/>
    <n v="0"/>
    <n v="0"/>
    <n v="0"/>
    <n v="0"/>
    <m/>
    <m/>
    <m/>
    <m/>
    <m/>
    <m/>
    <m/>
    <m/>
    <m/>
    <m/>
    <n v="2"/>
    <n v="0"/>
    <n v="1"/>
    <s v="Broad Marsh River"/>
    <n v="43"/>
  </r>
  <r>
    <s v="50D-300B"/>
    <m/>
    <x v="0"/>
    <s v="7 JUDSON ST"/>
    <n v="101"/>
    <s v="NEVARD DAVID W"/>
    <s v="R30"/>
    <s v="ONE FAMILY"/>
    <s v="50/D/300/B/"/>
    <n v="6.6710000000000005E-2"/>
    <n v="0"/>
    <n v="0"/>
    <n v="1"/>
    <n v="1"/>
    <s v="SEWER"/>
    <n v="1"/>
    <n v="1"/>
    <n v="1300"/>
    <s v="YES"/>
    <n v="0"/>
    <s v="50D-300B"/>
    <s v="All Public"/>
    <s v="SEWER"/>
    <s v="SEWER"/>
    <n v="1300"/>
    <m/>
    <m/>
    <n v="0"/>
    <n v="0"/>
    <n v="1"/>
    <n v="572"/>
    <n v="1"/>
    <m/>
    <m/>
    <m/>
    <m/>
    <m/>
    <m/>
    <m/>
    <m/>
    <m/>
    <m/>
    <n v="2"/>
    <n v="0"/>
    <n v="1"/>
    <s v="Broad Marsh River"/>
    <n v="43"/>
  </r>
  <r>
    <s v="50D-392"/>
    <m/>
    <x v="0"/>
    <s v="9 GRANT ST"/>
    <n v="101"/>
    <s v="FARMUSA MARGHERITA E LIFE ESTATE"/>
    <s v="R30"/>
    <s v="ONE FAMILY"/>
    <s v="50/D/392//"/>
    <n v="0.10251"/>
    <n v="0"/>
    <n v="0"/>
    <n v="1"/>
    <n v="1"/>
    <s v="SEWER"/>
    <n v="1"/>
    <n v="1"/>
    <n v="1500"/>
    <s v="YES"/>
    <n v="0"/>
    <s v="50D-392"/>
    <s v="Public Water,Public Sewer,Gas"/>
    <s v="SEWER"/>
    <s v="SEWER"/>
    <n v="1500"/>
    <m/>
    <m/>
    <n v="0"/>
    <n v="0"/>
    <n v="3"/>
    <n v="1170"/>
    <n v="2"/>
    <m/>
    <m/>
    <m/>
    <m/>
    <m/>
    <m/>
    <m/>
    <m/>
    <m/>
    <m/>
    <n v="1"/>
    <n v="0"/>
    <n v="1"/>
    <s v="Wareham River West"/>
    <n v="44"/>
  </r>
  <r>
    <s v="50F-116"/>
    <m/>
    <x v="0"/>
    <s v="16 WORRALL AVE"/>
    <n v="101"/>
    <s v="GANSERT DAREN &amp; DEBRA"/>
    <s v="R30"/>
    <s v="ONE FAMILY"/>
    <s v="50/F/116//"/>
    <n v="0.18801999999999999"/>
    <n v="0"/>
    <n v="0"/>
    <n v="1"/>
    <n v="1"/>
    <s v="SEWER"/>
    <n v="1"/>
    <n v="1"/>
    <n v="12000"/>
    <s v="NO_W1"/>
    <n v="0"/>
    <s v="50F-116"/>
    <s v="Public Water,Public Sewer"/>
    <s v="SEWER"/>
    <s v="SEWER"/>
    <n v="12000"/>
    <m/>
    <m/>
    <n v="0"/>
    <n v="0"/>
    <n v="2"/>
    <n v="940"/>
    <n v="1"/>
    <m/>
    <m/>
    <m/>
    <m/>
    <m/>
    <m/>
    <m/>
    <m/>
    <m/>
    <m/>
    <n v="2"/>
    <n v="0"/>
    <n v="1"/>
    <s v="Wareham River West"/>
    <n v="44"/>
  </r>
  <r>
    <s v="38-1006"/>
    <m/>
    <x v="0"/>
    <s v="0 INDIAN NECK RD"/>
    <n v="812"/>
    <s v="PARKWOOD BEACH IMPROVEMENT"/>
    <s v="R30"/>
    <s v="61B PICNIC"/>
    <s v="38//1006//"/>
    <n v="0.34788999999999998"/>
    <n v="0"/>
    <n v="0"/>
    <n v="0"/>
    <n v="0"/>
    <m/>
    <n v="0"/>
    <n v="0"/>
    <n v="0"/>
    <s v="YES"/>
    <n v="0"/>
    <s v="38-1006"/>
    <m/>
    <m/>
    <m/>
    <n v="0"/>
    <m/>
    <m/>
    <n v="0"/>
    <n v="0"/>
    <n v="0"/>
    <n v="0"/>
    <n v="0"/>
    <m/>
    <m/>
    <m/>
    <m/>
    <m/>
    <m/>
    <m/>
    <m/>
    <m/>
    <m/>
    <n v="1"/>
    <n v="0"/>
    <n v="1"/>
    <s v="Crab Cove"/>
    <n v="46"/>
  </r>
  <r>
    <s v="50D-248"/>
    <m/>
    <x v="0"/>
    <s v="13 HOWARD ST"/>
    <n v="101"/>
    <s v="BROWNE ANTHONY J &amp; BLANCA N"/>
    <s v="R30"/>
    <s v="ONE FAMILY"/>
    <s v="50/D/248//"/>
    <n v="0.10126"/>
    <n v="0"/>
    <n v="0"/>
    <n v="1"/>
    <n v="1"/>
    <s v="SEWER"/>
    <n v="1"/>
    <n v="2"/>
    <n v="10500"/>
    <s v="YES"/>
    <n v="0"/>
    <s v="50D-248"/>
    <s v="All Public"/>
    <s v="SEWER"/>
    <s v="SEWER"/>
    <n v="5250"/>
    <m/>
    <m/>
    <n v="0"/>
    <n v="0"/>
    <n v="3"/>
    <n v="960"/>
    <n v="1"/>
    <m/>
    <m/>
    <m/>
    <m/>
    <m/>
    <m/>
    <m/>
    <m/>
    <m/>
    <m/>
    <n v="1"/>
    <n v="0"/>
    <n v="1"/>
    <s v="Broad Marsh River"/>
    <n v="43"/>
  </r>
  <r>
    <s v="50F-6"/>
    <m/>
    <x v="0"/>
    <s v="27 WORRALL AVE"/>
    <n v="101"/>
    <s v="LAMBIASE FAMILY LLC"/>
    <s v="R30"/>
    <s v="ONE FAMILY"/>
    <s v="50/F/6//"/>
    <n v="0.11656999999999999"/>
    <n v="0"/>
    <n v="0"/>
    <n v="1"/>
    <n v="1"/>
    <s v="SEWER"/>
    <n v="1"/>
    <n v="0"/>
    <n v="0"/>
    <s v="YES"/>
    <n v="0"/>
    <s v="50F-6"/>
    <s v="All Public"/>
    <s v="SEWER"/>
    <s v="SEWER"/>
    <n v="0"/>
    <m/>
    <m/>
    <n v="0"/>
    <n v="0"/>
    <n v="3"/>
    <n v="2363"/>
    <n v="1.75"/>
    <m/>
    <m/>
    <m/>
    <m/>
    <m/>
    <m/>
    <m/>
    <m/>
    <m/>
    <m/>
    <n v="1"/>
    <n v="0"/>
    <n v="1"/>
    <s v="Wareham River West"/>
    <n v="44"/>
  </r>
  <r>
    <s v="LAND_NOPARC"/>
    <m/>
    <x v="0"/>
    <m/>
    <n v="0"/>
    <m/>
    <m/>
    <m/>
    <m/>
    <n v="1.5520000000000001E-2"/>
    <n v="0"/>
    <n v="0"/>
    <n v="0"/>
    <n v="0"/>
    <m/>
    <n v="0"/>
    <n v="0"/>
    <n v="0"/>
    <s v="NO"/>
    <n v="0"/>
    <m/>
    <m/>
    <m/>
    <m/>
    <n v="0"/>
    <m/>
    <m/>
    <n v="0"/>
    <n v="0"/>
    <n v="0"/>
    <n v="0"/>
    <n v="0"/>
    <m/>
    <m/>
    <m/>
    <m/>
    <m/>
    <m/>
    <m/>
    <m/>
    <m/>
    <m/>
    <n v="0"/>
    <n v="0"/>
    <n v="1"/>
    <s v="Crab Cove"/>
    <n v="46"/>
  </r>
  <r>
    <s v="50F-5"/>
    <m/>
    <x v="0"/>
    <s v="29 WORRALL AVE"/>
    <n v="101"/>
    <s v="ZIINO ESTHER J  TRUSTEE OF THE"/>
    <s v="R30"/>
    <s v="ONE FAMILY"/>
    <s v="50/F/5//"/>
    <n v="0.16187000000000001"/>
    <n v="0"/>
    <n v="0"/>
    <n v="1"/>
    <n v="1"/>
    <s v="SEWER"/>
    <n v="1"/>
    <n v="0"/>
    <n v="0"/>
    <s v="YES"/>
    <n v="0"/>
    <s v="50F-5"/>
    <s v="Public Water,Public Sewer,Gas"/>
    <s v="SEWER"/>
    <s v="SEWER"/>
    <n v="0"/>
    <m/>
    <m/>
    <n v="0"/>
    <n v="0"/>
    <n v="3"/>
    <n v="1208"/>
    <n v="1"/>
    <m/>
    <m/>
    <m/>
    <m/>
    <m/>
    <m/>
    <m/>
    <m/>
    <m/>
    <m/>
    <n v="1"/>
    <n v="0"/>
    <n v="1"/>
    <s v="Wareham River West"/>
    <n v="44"/>
  </r>
  <r>
    <s v="50F-20"/>
    <m/>
    <x v="0"/>
    <s v="71 PILGRIM AVE"/>
    <n v="132"/>
    <s v="BRADLEY HENRY J ET AL"/>
    <s v="R30"/>
    <s v="RES ACLNUD  MDL-00"/>
    <s v="50/F/20//"/>
    <n v="0.12263"/>
    <n v="0"/>
    <n v="0"/>
    <n v="0"/>
    <n v="0"/>
    <m/>
    <n v="0"/>
    <n v="0"/>
    <n v="0"/>
    <s v="YES"/>
    <n v="0"/>
    <s v="50F-20"/>
    <m/>
    <m/>
    <m/>
    <n v="0"/>
    <m/>
    <m/>
    <n v="0"/>
    <n v="0"/>
    <n v="0"/>
    <n v="0"/>
    <n v="0"/>
    <m/>
    <m/>
    <m/>
    <m/>
    <m/>
    <m/>
    <m/>
    <m/>
    <m/>
    <m/>
    <n v="1"/>
    <n v="0"/>
    <n v="1"/>
    <s v="Wareham River West"/>
    <n v="44"/>
  </r>
  <r>
    <s v="50E-4-549"/>
    <m/>
    <x v="0"/>
    <s v="5 CLIFF AVE"/>
    <n v="101"/>
    <s v="ALDRED GENEVIEVE F ET AL"/>
    <s v="R30"/>
    <s v="ONE FAMILY"/>
    <s v="50/E4/549//"/>
    <n v="0.13950000000000001"/>
    <n v="0"/>
    <n v="0"/>
    <n v="1"/>
    <n v="1"/>
    <s v="SEWER"/>
    <n v="1"/>
    <n v="1"/>
    <n v="1100"/>
    <s v="YES"/>
    <n v="0"/>
    <s v="50E-4-549"/>
    <s v="All Public"/>
    <s v="SEWER"/>
    <s v="SEWER"/>
    <n v="1100"/>
    <m/>
    <m/>
    <n v="0"/>
    <n v="0"/>
    <n v="1"/>
    <n v="395"/>
    <n v="1"/>
    <m/>
    <m/>
    <m/>
    <m/>
    <m/>
    <m/>
    <m/>
    <m/>
    <m/>
    <m/>
    <n v="3"/>
    <n v="0"/>
    <n v="1"/>
    <s v="Broad Marsh River"/>
    <n v="43"/>
  </r>
  <r>
    <s v="50D-284"/>
    <m/>
    <x v="0"/>
    <s v="10 HOWARD ST"/>
    <n v="101"/>
    <s v="MARTOCCHIO LOUIS J"/>
    <s v="R30"/>
    <s v="ONE FAMILY"/>
    <s v="50/D/284//"/>
    <n v="8.8969999999999994E-2"/>
    <n v="0"/>
    <n v="0"/>
    <n v="1"/>
    <n v="1"/>
    <s v="SEWER"/>
    <n v="1"/>
    <n v="1"/>
    <n v="800"/>
    <s v="YES"/>
    <n v="0"/>
    <s v="50D-284"/>
    <s v="Public Water,Public Sewer"/>
    <s v="SEWER"/>
    <s v="SEWER"/>
    <n v="800"/>
    <m/>
    <m/>
    <n v="0"/>
    <n v="0"/>
    <n v="2"/>
    <n v="693"/>
    <n v="1"/>
    <m/>
    <m/>
    <m/>
    <m/>
    <m/>
    <m/>
    <m/>
    <m/>
    <m/>
    <m/>
    <n v="1"/>
    <n v="0"/>
    <n v="1"/>
    <s v="Broad Marsh River"/>
    <n v="43"/>
  </r>
  <r>
    <s v="50E-4-548"/>
    <m/>
    <x v="0"/>
    <s v="4 JUDSON ST"/>
    <n v="101"/>
    <s v="FOLEY ROBERT"/>
    <s v="R30"/>
    <s v="ONE FAMILY"/>
    <s v="50/E4/548//"/>
    <n v="5.2260000000000001E-2"/>
    <n v="0"/>
    <n v="0"/>
    <n v="1"/>
    <n v="1"/>
    <s v="SEWER"/>
    <n v="1"/>
    <n v="1"/>
    <n v="2200"/>
    <s v="YES"/>
    <n v="0"/>
    <s v="50E-4-548"/>
    <s v="All Public"/>
    <s v="SEWER"/>
    <s v="SEWER"/>
    <n v="2200"/>
    <m/>
    <m/>
    <n v="0"/>
    <n v="0"/>
    <n v="2"/>
    <n v="578"/>
    <n v="1"/>
    <m/>
    <m/>
    <m/>
    <m/>
    <m/>
    <m/>
    <m/>
    <m/>
    <m/>
    <m/>
    <n v="1"/>
    <n v="0"/>
    <n v="1"/>
    <s v="Broad Marsh River"/>
    <n v="43"/>
  </r>
  <r>
    <s v="50F-B4"/>
    <m/>
    <x v="0"/>
    <s v="0 SMITH AVE"/>
    <n v="903"/>
    <s v="TOWN OF WAREHAM"/>
    <s v="R30"/>
    <s v="MUNICIPAL  MDL-00"/>
    <s v="50/F/B4//"/>
    <n v="1.6068800000000001"/>
    <n v="0"/>
    <n v="0"/>
    <n v="0"/>
    <n v="0"/>
    <m/>
    <n v="0"/>
    <n v="0"/>
    <n v="0"/>
    <s v="YES"/>
    <n v="0"/>
    <s v="50F-B4"/>
    <m/>
    <m/>
    <m/>
    <n v="900"/>
    <m/>
    <m/>
    <n v="0"/>
    <n v="0"/>
    <n v="0"/>
    <n v="0"/>
    <n v="0"/>
    <m/>
    <m/>
    <m/>
    <m/>
    <m/>
    <m/>
    <m/>
    <m/>
    <m/>
    <m/>
    <n v="1"/>
    <n v="0"/>
    <n v="1"/>
    <s v="Broad Marsh River"/>
    <n v="43"/>
  </r>
  <r>
    <s v="38-524A"/>
    <m/>
    <x v="0"/>
    <s v="16 KINGWOOD ST"/>
    <n v="101"/>
    <s v="AURORA LOAN SERVICES LLC"/>
    <s v="R30"/>
    <s v="ONE FAMILY"/>
    <s v="38//524/A/"/>
    <n v="0.21890000000000001"/>
    <n v="1"/>
    <n v="1"/>
    <n v="1"/>
    <n v="1"/>
    <s v="SEPTIC"/>
    <n v="0"/>
    <n v="1"/>
    <n v="5100"/>
    <s v="YES"/>
    <n v="5100"/>
    <s v="38-524A"/>
    <s v="Public Water,Gas,Septic"/>
    <s v="SEPTIC"/>
    <s v="SEPTIC"/>
    <n v="5100"/>
    <m/>
    <m/>
    <n v="1"/>
    <n v="1"/>
    <n v="1"/>
    <n v="900"/>
    <n v="1"/>
    <m/>
    <m/>
    <m/>
    <m/>
    <m/>
    <m/>
    <m/>
    <m/>
    <m/>
    <m/>
    <n v="2"/>
    <n v="9.68"/>
    <n v="1"/>
    <s v="Crab Cove"/>
    <n v="46"/>
  </r>
  <r>
    <s v="50A-303"/>
    <m/>
    <x v="0"/>
    <s v="13 WESTON AVE"/>
    <n v="101"/>
    <s v="CAFFREY DAVID J"/>
    <s v="R30"/>
    <s v="ONE FAMILY"/>
    <s v="50/A/303//"/>
    <n v="7.7609999999999998E-2"/>
    <n v="0"/>
    <n v="0"/>
    <n v="1"/>
    <n v="1"/>
    <s v="SEWER"/>
    <n v="1"/>
    <n v="1"/>
    <n v="200"/>
    <s v="YES"/>
    <n v="0"/>
    <s v="50A-303"/>
    <s v="All Public"/>
    <s v="SEWER"/>
    <s v="SEWER"/>
    <n v="200"/>
    <m/>
    <m/>
    <n v="0"/>
    <n v="0"/>
    <n v="3"/>
    <n v="661"/>
    <n v="1"/>
    <m/>
    <m/>
    <m/>
    <m/>
    <m/>
    <m/>
    <m/>
    <m/>
    <m/>
    <m/>
    <n v="1"/>
    <n v="0"/>
    <n v="1"/>
    <s v="Wareham River West"/>
    <n v="44"/>
  </r>
  <r>
    <s v="50D-377"/>
    <m/>
    <x v="0"/>
    <s v="14 PINE ST"/>
    <n v="101"/>
    <s v="SPAGNUOLO ROBERT E &amp;"/>
    <s v="R30"/>
    <s v="ONE FAMILY"/>
    <s v="50/D/377//"/>
    <n v="0.19541"/>
    <n v="0"/>
    <n v="0"/>
    <n v="1"/>
    <n v="1"/>
    <s v="SEWER"/>
    <n v="1"/>
    <n v="1"/>
    <n v="6700"/>
    <s v="YES"/>
    <n v="0"/>
    <s v="50D-377"/>
    <s v="Public Water,Public Sewer"/>
    <s v="SEWER"/>
    <s v="SEWER"/>
    <n v="6700"/>
    <m/>
    <m/>
    <n v="0"/>
    <n v="0"/>
    <n v="3"/>
    <n v="1536"/>
    <n v="2"/>
    <m/>
    <m/>
    <m/>
    <m/>
    <m/>
    <m/>
    <m/>
    <m/>
    <m/>
    <m/>
    <n v="1"/>
    <n v="0"/>
    <n v="1"/>
    <s v="Wareham River West"/>
    <n v="44"/>
  </r>
  <r>
    <s v="40-1011"/>
    <m/>
    <x v="0"/>
    <s v="124 INDIAN NECK RD"/>
    <n v="903"/>
    <s v="TOWN OF WAREHAM"/>
    <s v="R30"/>
    <s v="MUNICIPAL  MDL-00"/>
    <s v="40//1011//"/>
    <n v="21.64649"/>
    <n v="0"/>
    <n v="0"/>
    <n v="0"/>
    <n v="0"/>
    <m/>
    <n v="0"/>
    <n v="0"/>
    <n v="0"/>
    <s v="YES"/>
    <n v="0"/>
    <s v="40-1011"/>
    <m/>
    <m/>
    <m/>
    <n v="0"/>
    <s v="fee simple"/>
    <s v="YES"/>
    <n v="0"/>
    <n v="0"/>
    <n v="0"/>
    <n v="0"/>
    <n v="0"/>
    <m/>
    <m/>
    <m/>
    <m/>
    <m/>
    <m/>
    <m/>
    <m/>
    <m/>
    <m/>
    <n v="1"/>
    <n v="0"/>
    <n v="1"/>
    <s v="Crab Cove"/>
    <n v="46"/>
  </r>
  <r>
    <s v="50D-361"/>
    <m/>
    <x v="0"/>
    <s v="45 SHORE AVE"/>
    <n v="101"/>
    <s v="ONEILL DANIEL JR"/>
    <s v="R30"/>
    <s v="ONE FAMILY"/>
    <s v="50/D/361//"/>
    <n v="0.21809999999999999"/>
    <n v="0"/>
    <n v="0"/>
    <n v="1"/>
    <n v="1"/>
    <s v="SEWER"/>
    <n v="1"/>
    <n v="1"/>
    <n v="1300"/>
    <s v="YES"/>
    <n v="0"/>
    <s v="50D-361"/>
    <s v="Public Water,Public Sewer"/>
    <s v="SEWER"/>
    <s v="SEWER"/>
    <n v="1300"/>
    <m/>
    <m/>
    <n v="0"/>
    <n v="0"/>
    <n v="4"/>
    <n v="1108"/>
    <n v="1"/>
    <m/>
    <m/>
    <m/>
    <m/>
    <m/>
    <m/>
    <m/>
    <m/>
    <m/>
    <m/>
    <n v="2"/>
    <n v="0"/>
    <n v="1"/>
    <s v="Broad Marsh River"/>
    <n v="43"/>
  </r>
  <r>
    <s v="38-529"/>
    <m/>
    <x v="0"/>
    <s v="6 KINGWOOD ST"/>
    <n v="101"/>
    <s v="JACKSON H PAUL JR"/>
    <s v="R30"/>
    <s v="ONE FAMILY"/>
    <s v="38//529//"/>
    <n v="0.53939999999999999"/>
    <n v="1"/>
    <n v="1"/>
    <n v="1"/>
    <n v="1"/>
    <s v="SEPTIC"/>
    <n v="0"/>
    <n v="1"/>
    <n v="3100"/>
    <s v="YES"/>
    <n v="3100"/>
    <s v="38-529"/>
    <s v="Public Water,Septic"/>
    <s v="SEPTIC"/>
    <s v="SEPTIC"/>
    <n v="3100"/>
    <m/>
    <m/>
    <n v="1"/>
    <n v="1"/>
    <n v="4"/>
    <n v="996"/>
    <n v="1.5"/>
    <m/>
    <m/>
    <m/>
    <m/>
    <m/>
    <m/>
    <m/>
    <m/>
    <m/>
    <m/>
    <n v="3"/>
    <n v="9.68"/>
    <n v="1"/>
    <s v="Crab Cove"/>
    <n v="46"/>
  </r>
  <r>
    <s v="50F-119"/>
    <m/>
    <x v="0"/>
    <s v="6 SURF AVE"/>
    <n v="101"/>
    <s v="MCGOWAN JOHN P &amp; MARGARET M"/>
    <s v="R30"/>
    <s v="ONE FAMILY"/>
    <s v="50/F/119//"/>
    <n v="0.13702"/>
    <n v="0"/>
    <n v="0"/>
    <n v="1"/>
    <n v="1"/>
    <s v="SEWER"/>
    <n v="1"/>
    <n v="1"/>
    <n v="13400"/>
    <s v="NO_W1"/>
    <n v="0"/>
    <s v="50F-119"/>
    <s v="Public Water,Public Sewer"/>
    <s v="SEWER"/>
    <s v="SEWER"/>
    <n v="13400"/>
    <m/>
    <m/>
    <n v="0"/>
    <n v="0"/>
    <n v="4"/>
    <n v="1320"/>
    <n v="1.5"/>
    <m/>
    <m/>
    <m/>
    <m/>
    <m/>
    <m/>
    <m/>
    <m/>
    <m/>
    <m/>
    <n v="2"/>
    <n v="0"/>
    <n v="1"/>
    <s v="Wareham River West"/>
    <n v="44"/>
  </r>
  <r>
    <s v="38-491"/>
    <m/>
    <x v="0"/>
    <s v="29 KINGWOOD ST"/>
    <n v="132"/>
    <s v="GARGAS PETER T"/>
    <s v="R30"/>
    <s v="RES ACLNUD  MDL-00"/>
    <s v="38//491//"/>
    <n v="0.10474"/>
    <n v="0"/>
    <n v="0"/>
    <n v="0"/>
    <n v="0"/>
    <m/>
    <n v="0"/>
    <n v="0"/>
    <n v="0"/>
    <s v="YES"/>
    <n v="0"/>
    <s v="38-491"/>
    <m/>
    <m/>
    <m/>
    <n v="0"/>
    <m/>
    <m/>
    <n v="0"/>
    <n v="0"/>
    <n v="0"/>
    <n v="0"/>
    <n v="0"/>
    <m/>
    <m/>
    <m/>
    <m/>
    <m/>
    <m/>
    <m/>
    <m/>
    <m/>
    <m/>
    <n v="1"/>
    <n v="0"/>
    <n v="1"/>
    <s v="Crab Cove"/>
    <n v="46"/>
  </r>
  <r>
    <s v="50D-195"/>
    <m/>
    <x v="0"/>
    <s v="18 FLORENCE ST"/>
    <n v="132"/>
    <s v="LUNETTA LOUIS L"/>
    <s v="R30"/>
    <s v="RES ACLNUD  MDL-00"/>
    <s v="50/D/195//"/>
    <n v="0.15759000000000001"/>
    <n v="0"/>
    <n v="0"/>
    <n v="0"/>
    <n v="0"/>
    <m/>
    <n v="0"/>
    <n v="0"/>
    <n v="0"/>
    <s v="YES"/>
    <n v="0"/>
    <s v="50D-195"/>
    <m/>
    <m/>
    <m/>
    <n v="0"/>
    <m/>
    <m/>
    <n v="0"/>
    <n v="0"/>
    <n v="0"/>
    <n v="0"/>
    <n v="0"/>
    <m/>
    <m/>
    <m/>
    <m/>
    <m/>
    <m/>
    <m/>
    <m/>
    <m/>
    <m/>
    <n v="2"/>
    <n v="0"/>
    <n v="1"/>
    <s v="Broad Marsh River"/>
    <n v="43"/>
  </r>
  <r>
    <s v="50A-226"/>
    <m/>
    <x v="0"/>
    <s v="127 SWIFTS BCH RD"/>
    <n v="101"/>
    <s v="ROCCO JERRY C"/>
    <s v="R30"/>
    <s v="ONE FAMILY"/>
    <s v="50/A/226//"/>
    <n v="7.2139999999999996E-2"/>
    <n v="0"/>
    <n v="0"/>
    <n v="1"/>
    <n v="1"/>
    <s v="SEWER"/>
    <n v="1"/>
    <n v="1"/>
    <n v="0"/>
    <s v="YES"/>
    <n v="0"/>
    <s v="50A-226"/>
    <s v="All Public"/>
    <s v="SEWER"/>
    <s v="SEWER"/>
    <n v="0"/>
    <m/>
    <m/>
    <n v="0"/>
    <n v="0"/>
    <n v="2"/>
    <n v="880"/>
    <n v="1"/>
    <m/>
    <m/>
    <m/>
    <m/>
    <m/>
    <m/>
    <m/>
    <m/>
    <m/>
    <m/>
    <n v="1"/>
    <n v="0"/>
    <n v="1"/>
    <s v="Wareham River West"/>
    <n v="44"/>
  </r>
  <r>
    <s v="38-410"/>
    <m/>
    <x v="0"/>
    <s v="10 BAYSIDE AVE"/>
    <n v="101"/>
    <s v="QUINLAN FRED M"/>
    <s v="R30"/>
    <s v="ONE FAMILY"/>
    <s v="38//410//"/>
    <n v="0.22542000000000001"/>
    <n v="1"/>
    <n v="1"/>
    <n v="1"/>
    <n v="1"/>
    <s v="SEPTIC"/>
    <n v="0"/>
    <n v="1"/>
    <n v="14500"/>
    <s v="YES"/>
    <n v="14500"/>
    <s v="38-410"/>
    <s v="Public Water,Septic"/>
    <s v="SEPTIC"/>
    <s v="SEPTIC"/>
    <n v="14500"/>
    <m/>
    <m/>
    <n v="1"/>
    <n v="1"/>
    <n v="4"/>
    <n v="1212"/>
    <n v="1.75"/>
    <m/>
    <m/>
    <m/>
    <m/>
    <m/>
    <m/>
    <m/>
    <m/>
    <m/>
    <m/>
    <n v="2"/>
    <n v="9.68"/>
    <n v="1"/>
    <s v="Crab Cove"/>
    <n v="46"/>
  </r>
  <r>
    <s v="50F-129"/>
    <m/>
    <x v="0"/>
    <s v="72 PILGRIM AVE"/>
    <n v="101"/>
    <s v="REARDON WILLIAM"/>
    <s v="R30"/>
    <s v="ONE FAMILY"/>
    <s v="50/F/129//"/>
    <n v="9.4530000000000003E-2"/>
    <n v="0"/>
    <n v="0"/>
    <n v="1"/>
    <n v="1"/>
    <s v="SEWER"/>
    <n v="1"/>
    <n v="1"/>
    <n v="6300"/>
    <s v="YES"/>
    <n v="0"/>
    <s v="50F-129"/>
    <s v="Public Water,Public Sewer,Gas"/>
    <s v="SEWER"/>
    <s v="SEWER"/>
    <n v="6300"/>
    <m/>
    <m/>
    <n v="0"/>
    <n v="0"/>
    <n v="3"/>
    <n v="1251"/>
    <n v="1.75"/>
    <m/>
    <m/>
    <m/>
    <m/>
    <m/>
    <m/>
    <m/>
    <m/>
    <m/>
    <m/>
    <n v="1"/>
    <n v="0"/>
    <n v="1"/>
    <s v="Wareham River West"/>
    <n v="44"/>
  </r>
  <r>
    <s v="50F-4"/>
    <m/>
    <x v="0"/>
    <s v="31 WORRALL AVE"/>
    <n v="101"/>
    <s v="RANDO GEORGE A &amp; MARION D TRS"/>
    <s v="R30"/>
    <s v="ONE FAMILY"/>
    <s v="50/F/4//"/>
    <n v="0.17138"/>
    <n v="0"/>
    <n v="0"/>
    <n v="1"/>
    <n v="1"/>
    <s v="SEWER"/>
    <n v="1"/>
    <n v="1"/>
    <n v="6700"/>
    <s v="YES"/>
    <n v="0"/>
    <s v="50F-4"/>
    <s v="All Public"/>
    <s v="SEWER"/>
    <s v="SEWER"/>
    <n v="6700"/>
    <m/>
    <m/>
    <n v="0"/>
    <n v="0"/>
    <n v="4"/>
    <n v="1860"/>
    <n v="2"/>
    <m/>
    <m/>
    <m/>
    <m/>
    <m/>
    <m/>
    <m/>
    <m/>
    <m/>
    <m/>
    <n v="1"/>
    <n v="0"/>
    <n v="1"/>
    <s v="Wareham River West"/>
    <n v="44"/>
  </r>
  <r>
    <s v="50F-115"/>
    <m/>
    <x v="0"/>
    <s v="3 SURF AVE"/>
    <n v="101"/>
    <s v="ROMANOWSKI MARK B"/>
    <s v="R30"/>
    <s v="ONE FAMILY"/>
    <s v="50/F/115//"/>
    <n v="8.6180000000000007E-2"/>
    <n v="0"/>
    <n v="0"/>
    <n v="1"/>
    <n v="1"/>
    <s v="SEWER"/>
    <n v="1"/>
    <n v="1"/>
    <n v="2700"/>
    <s v="YES"/>
    <n v="0"/>
    <s v="50F-115"/>
    <s v="Public Water,Public Sewer"/>
    <s v="SEWER"/>
    <s v="SEWER"/>
    <n v="2700"/>
    <m/>
    <m/>
    <n v="0"/>
    <n v="0"/>
    <n v="2"/>
    <n v="960"/>
    <n v="1"/>
    <m/>
    <m/>
    <m/>
    <m/>
    <m/>
    <m/>
    <m/>
    <m/>
    <m/>
    <m/>
    <n v="1"/>
    <n v="0"/>
    <n v="1"/>
    <s v="Wareham River West"/>
    <n v="44"/>
  </r>
  <r>
    <s v="50A-300"/>
    <m/>
    <x v="0"/>
    <s v="16 CROCKER AVE"/>
    <n v="101"/>
    <s v="BANDONI DONALD G"/>
    <s v="R30"/>
    <s v="ONE FAMILY"/>
    <s v="50/A/300//"/>
    <n v="6.658E-2"/>
    <n v="0"/>
    <n v="0"/>
    <n v="1"/>
    <n v="1"/>
    <s v="SEWER"/>
    <n v="1"/>
    <n v="1"/>
    <n v="6600"/>
    <s v="YES"/>
    <n v="0"/>
    <s v="50A-300"/>
    <s v="All Public"/>
    <s v="SEWER"/>
    <s v="SEWER"/>
    <n v="6600"/>
    <m/>
    <m/>
    <n v="0"/>
    <n v="0"/>
    <n v="2"/>
    <n v="532"/>
    <n v="1.5"/>
    <m/>
    <m/>
    <m/>
    <m/>
    <m/>
    <m/>
    <m/>
    <m/>
    <m/>
    <m/>
    <n v="1"/>
    <n v="0"/>
    <n v="1"/>
    <s v="Wareham River West"/>
    <n v="44"/>
  </r>
  <r>
    <s v="38-427"/>
    <m/>
    <x v="0"/>
    <s v="35 JUNIPER ST"/>
    <n v="101"/>
    <s v="LAFRENIERE LEO J"/>
    <s v="R30"/>
    <s v="ONE FAMILY"/>
    <s v="38//427//"/>
    <n v="0.32538"/>
    <n v="1"/>
    <n v="1"/>
    <n v="1"/>
    <n v="1"/>
    <s v="SEPTIC"/>
    <n v="0"/>
    <n v="0"/>
    <n v="0"/>
    <s v="YES"/>
    <n v="0"/>
    <s v="38-427"/>
    <s v="Public Water,Gas,Septic"/>
    <s v="SEPTIC"/>
    <s v="SEPTIC"/>
    <n v="0"/>
    <m/>
    <m/>
    <n v="1"/>
    <n v="1"/>
    <n v="3"/>
    <n v="1832"/>
    <n v="1"/>
    <m/>
    <m/>
    <m/>
    <m/>
    <m/>
    <m/>
    <m/>
    <m/>
    <m/>
    <m/>
    <n v="3"/>
    <n v="9.68"/>
    <n v="1"/>
    <s v="Crab Cove"/>
    <n v="46"/>
  </r>
  <r>
    <s v="38-527"/>
    <m/>
    <x v="0"/>
    <s v="10 KINGWOOD ST"/>
    <n v="101"/>
    <s v="BRITTON VIRGINIA H"/>
    <s v="R30"/>
    <s v="ONE FAMILY"/>
    <s v="38//527//"/>
    <n v="0.31628000000000001"/>
    <n v="1"/>
    <n v="1"/>
    <n v="1"/>
    <n v="1"/>
    <s v="SEPTIC"/>
    <n v="0"/>
    <n v="1"/>
    <n v="3200"/>
    <s v="YES"/>
    <n v="3200"/>
    <s v="38-527"/>
    <s v="All Public,Gas,Septic"/>
    <s v="SEPTIC"/>
    <s v="SEPTIC"/>
    <n v="3200"/>
    <m/>
    <m/>
    <n v="1"/>
    <n v="1"/>
    <n v="2"/>
    <n v="1138"/>
    <n v="1"/>
    <m/>
    <m/>
    <m/>
    <m/>
    <m/>
    <m/>
    <m/>
    <m/>
    <m/>
    <m/>
    <n v="2"/>
    <n v="9.68"/>
    <n v="1"/>
    <s v="Crab Cove"/>
    <n v="46"/>
  </r>
  <r>
    <s v="50D-194"/>
    <m/>
    <x v="0"/>
    <s v="20 FLORENCE ST"/>
    <n v="903"/>
    <s v="TOWN OF WAREHAM"/>
    <s v="R30"/>
    <s v="MUNICIPAL  MDL-00"/>
    <s v="50/D/194//"/>
    <n v="8.9209999999999998E-2"/>
    <n v="0"/>
    <n v="0"/>
    <n v="0"/>
    <n v="0"/>
    <m/>
    <n v="0"/>
    <n v="0"/>
    <n v="0"/>
    <s v="YES"/>
    <n v="0"/>
    <s v="50D-194"/>
    <m/>
    <m/>
    <m/>
    <n v="0"/>
    <s v="fee simple"/>
    <s v="YES"/>
    <n v="0"/>
    <n v="0"/>
    <n v="0"/>
    <n v="0"/>
    <n v="0"/>
    <m/>
    <m/>
    <m/>
    <m/>
    <m/>
    <m/>
    <m/>
    <m/>
    <m/>
    <m/>
    <n v="1"/>
    <n v="0"/>
    <n v="1"/>
    <s v="Broad Marsh River"/>
    <n v="43"/>
  </r>
  <r>
    <s v="50D-391"/>
    <m/>
    <x v="0"/>
    <s v="11 GRANT ST"/>
    <n v="132"/>
    <s v="BUTTARO PASQUALE"/>
    <s v="R30"/>
    <s v="RES ACLNUD  MDL-00"/>
    <s v="50/D/391//"/>
    <n v="9.9080000000000001E-2"/>
    <n v="0"/>
    <n v="0"/>
    <n v="0"/>
    <n v="0"/>
    <m/>
    <n v="0"/>
    <n v="0"/>
    <n v="0"/>
    <s v="YES"/>
    <n v="0"/>
    <s v="50D-391"/>
    <m/>
    <m/>
    <m/>
    <n v="0"/>
    <m/>
    <m/>
    <n v="0"/>
    <n v="0"/>
    <n v="0"/>
    <n v="0"/>
    <n v="0"/>
    <m/>
    <m/>
    <m/>
    <m/>
    <m/>
    <m/>
    <m/>
    <m/>
    <m/>
    <m/>
    <n v="1"/>
    <n v="0"/>
    <n v="1"/>
    <s v="Wareham River West"/>
    <n v="44"/>
  </r>
  <r>
    <s v="38-526"/>
    <m/>
    <x v="0"/>
    <s v="12 KINGWOOD ST"/>
    <n v="101"/>
    <s v="FOLLIS MARYBETH"/>
    <m/>
    <s v="ONE FAMILY"/>
    <s v="38//526//"/>
    <n v="0.12758"/>
    <n v="1"/>
    <n v="1"/>
    <n v="1"/>
    <n v="1"/>
    <s v="SEPTIC"/>
    <n v="0"/>
    <n v="1"/>
    <n v="4400"/>
    <s v="YES"/>
    <n v="4400"/>
    <s v="38-526"/>
    <s v="Public Water,Gas,Septic"/>
    <s v="SEPTIC"/>
    <s v="SEPTIC"/>
    <n v="4400"/>
    <m/>
    <m/>
    <n v="1"/>
    <n v="1"/>
    <n v="1"/>
    <n v="800"/>
    <n v="1"/>
    <m/>
    <m/>
    <m/>
    <m/>
    <m/>
    <m/>
    <m/>
    <m/>
    <m/>
    <m/>
    <n v="1"/>
    <n v="9.68"/>
    <n v="1"/>
    <s v="Crab Cove"/>
    <n v="46"/>
  </r>
  <r>
    <s v="50A-305"/>
    <m/>
    <x v="0"/>
    <s v="11 WESTON AVE"/>
    <n v="101"/>
    <s v="MACDONALD DAVID J"/>
    <s v="R30"/>
    <s v="ONE FAMILY"/>
    <s v="50/A/305//"/>
    <n v="7.5300000000000006E-2"/>
    <n v="0"/>
    <n v="0"/>
    <n v="1"/>
    <n v="1"/>
    <s v="SEWER"/>
    <n v="1"/>
    <n v="1"/>
    <n v="500"/>
    <s v="YES"/>
    <n v="0"/>
    <s v="50A-305"/>
    <s v="All Public"/>
    <s v="SEWER"/>
    <s v="SEWER"/>
    <n v="500"/>
    <m/>
    <m/>
    <n v="0"/>
    <n v="0"/>
    <n v="2"/>
    <n v="640"/>
    <n v="1"/>
    <m/>
    <m/>
    <m/>
    <m/>
    <m/>
    <m/>
    <m/>
    <m/>
    <m/>
    <m/>
    <n v="1"/>
    <n v="0"/>
    <n v="1"/>
    <s v="Wareham River West"/>
    <n v="44"/>
  </r>
  <r>
    <s v="38-460"/>
    <m/>
    <x v="0"/>
    <s v="24 JUNIPER ST"/>
    <n v="101"/>
    <s v="ADAMS GRANT JOSEPH"/>
    <s v="R30"/>
    <s v="ONE FAMILY"/>
    <s v="38//460//"/>
    <n v="0.10455"/>
    <n v="1"/>
    <n v="1"/>
    <n v="1"/>
    <n v="1"/>
    <s v="SEPTIC"/>
    <n v="0"/>
    <n v="1"/>
    <n v="7200"/>
    <s v="YES"/>
    <n v="7200"/>
    <s v="38-460"/>
    <s v="Public Water,Septic"/>
    <s v="SEPTIC"/>
    <s v="SEPTIC"/>
    <n v="7200"/>
    <m/>
    <m/>
    <n v="1"/>
    <n v="1"/>
    <n v="2"/>
    <n v="518"/>
    <n v="1"/>
    <m/>
    <m/>
    <m/>
    <m/>
    <m/>
    <m/>
    <m/>
    <m/>
    <m/>
    <m/>
    <n v="1"/>
    <n v="9.68"/>
    <n v="1"/>
    <s v="Crab Cove"/>
    <n v="46"/>
  </r>
  <r>
    <s v="38-490"/>
    <m/>
    <x v="0"/>
    <s v="27 KINGWOOD ST"/>
    <n v="101"/>
    <s v="JONES TROY P"/>
    <s v="R30"/>
    <s v="ONE FAMILY"/>
    <s v="38//490//"/>
    <n v="9.2039999999999997E-2"/>
    <n v="1"/>
    <n v="1"/>
    <n v="1"/>
    <n v="1"/>
    <s v="SEPTIC"/>
    <n v="0"/>
    <n v="1"/>
    <n v="2700"/>
    <s v="YES"/>
    <n v="2700"/>
    <s v="38-490"/>
    <s v="Public Water,Gas,Septic"/>
    <s v="SEPTIC"/>
    <s v="SEPTIC"/>
    <n v="2700"/>
    <m/>
    <m/>
    <n v="1"/>
    <n v="1"/>
    <n v="2"/>
    <n v="798"/>
    <n v="1"/>
    <m/>
    <m/>
    <m/>
    <m/>
    <m/>
    <m/>
    <m/>
    <m/>
    <m/>
    <m/>
    <n v="1"/>
    <n v="9.68"/>
    <n v="1"/>
    <s v="Crab Cove"/>
    <n v="46"/>
  </r>
  <r>
    <s v="50D-285"/>
    <m/>
    <x v="0"/>
    <s v="12 HOWARD ST"/>
    <n v="101"/>
    <s v="COBUCCIO ANTHONY"/>
    <s v="R30"/>
    <s v="ONE FAMILY"/>
    <s v="50/D/285//"/>
    <n v="9.3759999999999996E-2"/>
    <n v="0"/>
    <n v="0"/>
    <n v="1"/>
    <n v="1"/>
    <s v="SEWER"/>
    <n v="1"/>
    <n v="1"/>
    <n v="2000"/>
    <s v="YES"/>
    <n v="0"/>
    <s v="50D-285"/>
    <s v="All Public"/>
    <s v="SEWER"/>
    <s v="SEWER"/>
    <n v="2000"/>
    <m/>
    <m/>
    <n v="0"/>
    <n v="0"/>
    <n v="2"/>
    <n v="723"/>
    <n v="1"/>
    <m/>
    <m/>
    <m/>
    <m/>
    <m/>
    <m/>
    <m/>
    <m/>
    <m/>
    <m/>
    <n v="1"/>
    <n v="0"/>
    <n v="1"/>
    <s v="Broad Marsh River"/>
    <n v="43"/>
  </r>
  <r>
    <s v="50D-298B"/>
    <m/>
    <x v="0"/>
    <s v="11 JUDSON ST"/>
    <n v="101"/>
    <s v="FARRAR MARY"/>
    <s v="R30"/>
    <s v="ONE FAMILY"/>
    <s v="50/D/298/B/"/>
    <n v="7.7060000000000003E-2"/>
    <n v="0"/>
    <n v="0"/>
    <n v="1"/>
    <n v="1"/>
    <s v="SEWER"/>
    <n v="1"/>
    <n v="1"/>
    <n v="1600"/>
    <s v="YES"/>
    <n v="0"/>
    <s v="50D-298B"/>
    <s v="Public Water,Public Sewer"/>
    <s v="SEWER"/>
    <s v="SEWER"/>
    <n v="1600"/>
    <m/>
    <m/>
    <n v="0"/>
    <n v="0"/>
    <n v="1"/>
    <n v="704"/>
    <n v="1"/>
    <m/>
    <m/>
    <m/>
    <m/>
    <m/>
    <m/>
    <m/>
    <m/>
    <m/>
    <m/>
    <n v="2"/>
    <n v="0"/>
    <n v="1"/>
    <s v="Broad Marsh River"/>
    <n v="43"/>
  </r>
  <r>
    <s v="50A-307"/>
    <m/>
    <x v="0"/>
    <s v="9 WESTON AVE"/>
    <n v="101"/>
    <s v="ROCCABELLO LOUIS M"/>
    <s v="R30"/>
    <s v="ONE FAMILY"/>
    <s v="50/A/307//"/>
    <n v="6.0310000000000002E-2"/>
    <n v="0"/>
    <n v="0"/>
    <n v="1"/>
    <n v="1"/>
    <s v="SEWER"/>
    <n v="1"/>
    <n v="1"/>
    <n v="9600"/>
    <s v="YES"/>
    <n v="0"/>
    <s v="50A-307"/>
    <s v="All Public"/>
    <s v="SEWER"/>
    <s v="SEWER"/>
    <n v="9600"/>
    <m/>
    <m/>
    <n v="0"/>
    <n v="0"/>
    <n v="2"/>
    <n v="602"/>
    <n v="1"/>
    <m/>
    <m/>
    <m/>
    <m/>
    <m/>
    <m/>
    <m/>
    <m/>
    <m/>
    <m/>
    <n v="1"/>
    <n v="0"/>
    <n v="1"/>
    <s v="Wareham River West"/>
    <n v="44"/>
  </r>
  <r>
    <s v="50A-334"/>
    <m/>
    <x v="0"/>
    <s v="1 BAYVIEW ST"/>
    <n v="101"/>
    <s v="TRINGALI FRANK D &amp; JOHN A"/>
    <s v="R30"/>
    <s v="ONE FAMILY"/>
    <s v="50/A/334//"/>
    <n v="0.19209000000000001"/>
    <n v="0"/>
    <n v="0"/>
    <n v="1"/>
    <n v="1"/>
    <s v="SEWER"/>
    <n v="1"/>
    <n v="1"/>
    <n v="4800"/>
    <s v="YES"/>
    <n v="0"/>
    <s v="50A-334"/>
    <s v="All Public"/>
    <s v="SEWER"/>
    <s v="SEWER"/>
    <n v="4800"/>
    <m/>
    <m/>
    <n v="0"/>
    <n v="0"/>
    <n v="3"/>
    <n v="816"/>
    <n v="1"/>
    <m/>
    <m/>
    <m/>
    <m/>
    <m/>
    <m/>
    <m/>
    <m/>
    <m/>
    <m/>
    <n v="1"/>
    <n v="0"/>
    <n v="1"/>
    <s v="Wareham River West"/>
    <n v="44"/>
  </r>
  <r>
    <s v="50D-246"/>
    <m/>
    <x v="0"/>
    <s v="15 HOWARD ST"/>
    <n v="101"/>
    <s v="PIGEON ERNEST W JR"/>
    <s v="R30"/>
    <s v="ONE FAMILY"/>
    <s v="50/D/246//"/>
    <n v="0.20201"/>
    <n v="0"/>
    <n v="0"/>
    <n v="1"/>
    <n v="1"/>
    <s v="SEWER"/>
    <n v="1"/>
    <n v="1"/>
    <n v="400"/>
    <s v="YES"/>
    <n v="0"/>
    <s v="50D-246"/>
    <s v="All Public"/>
    <s v="SEWER"/>
    <s v="SEWER"/>
    <n v="400"/>
    <m/>
    <m/>
    <n v="0"/>
    <n v="0"/>
    <n v="2"/>
    <n v="850"/>
    <n v="1"/>
    <m/>
    <m/>
    <m/>
    <m/>
    <m/>
    <m/>
    <m/>
    <m/>
    <m/>
    <m/>
    <n v="2"/>
    <n v="0"/>
    <n v="1"/>
    <s v="Broad Marsh River"/>
    <n v="43"/>
  </r>
  <r>
    <s v="38-461"/>
    <m/>
    <x v="0"/>
    <s v="22 JUNIPER ST"/>
    <n v="132"/>
    <s v="ADAMS GRANT JOSEPH"/>
    <s v="R30"/>
    <s v="RES ACLNUD  MDL-00"/>
    <s v="38//461//"/>
    <n v="0.11158999999999999"/>
    <n v="0"/>
    <n v="0"/>
    <n v="0"/>
    <n v="0"/>
    <m/>
    <n v="0"/>
    <n v="0"/>
    <n v="0"/>
    <s v="YES"/>
    <n v="0"/>
    <s v="38-461"/>
    <m/>
    <m/>
    <m/>
    <n v="0"/>
    <m/>
    <m/>
    <n v="0"/>
    <n v="0"/>
    <n v="0"/>
    <n v="0"/>
    <n v="0"/>
    <m/>
    <m/>
    <m/>
    <m/>
    <m/>
    <m/>
    <m/>
    <m/>
    <m/>
    <m/>
    <n v="1"/>
    <n v="0"/>
    <n v="1"/>
    <s v="Crab Cove"/>
    <n v="46"/>
  </r>
  <r>
    <s v="50F-3"/>
    <m/>
    <x v="0"/>
    <s v="33 WORRALL AVE"/>
    <n v="101"/>
    <s v="OBRIEN JENNIE L"/>
    <s v="R30"/>
    <s v="ONE FAMILY"/>
    <s v="50/F/3//"/>
    <n v="0.17039000000000001"/>
    <n v="0"/>
    <n v="0"/>
    <n v="1"/>
    <n v="1"/>
    <s v="SEWER"/>
    <n v="1"/>
    <n v="1"/>
    <n v="10500"/>
    <s v="YES"/>
    <n v="0"/>
    <s v="50F-3"/>
    <s v="All Public"/>
    <s v="SEWER"/>
    <s v="SEWER"/>
    <n v="10500"/>
    <m/>
    <m/>
    <n v="0"/>
    <n v="0"/>
    <n v="3"/>
    <n v="1382"/>
    <n v="1.5"/>
    <m/>
    <m/>
    <m/>
    <m/>
    <m/>
    <m/>
    <m/>
    <m/>
    <m/>
    <m/>
    <n v="1"/>
    <n v="0"/>
    <n v="1"/>
    <s v="Wareham River West"/>
    <n v="44"/>
  </r>
  <r>
    <s v="50D-398B"/>
    <m/>
    <x v="0"/>
    <s v="1 UPHAM ST"/>
    <n v="131"/>
    <s v="BENOIT ROBERT L"/>
    <s v="R30"/>
    <s v="RES ACLNPO  MDL-00"/>
    <s v="50/D/398/B/"/>
    <n v="0.14874000000000001"/>
    <n v="0"/>
    <n v="0"/>
    <n v="0"/>
    <n v="0"/>
    <m/>
    <n v="0"/>
    <n v="0"/>
    <n v="0"/>
    <s v="YES"/>
    <n v="0"/>
    <s v="50D-398B"/>
    <m/>
    <m/>
    <m/>
    <n v="0"/>
    <m/>
    <m/>
    <n v="0"/>
    <n v="0"/>
    <n v="0"/>
    <n v="0"/>
    <n v="0"/>
    <m/>
    <m/>
    <m/>
    <m/>
    <m/>
    <m/>
    <m/>
    <m/>
    <m/>
    <m/>
    <n v="3"/>
    <n v="0"/>
    <n v="1"/>
    <s v="Wareham River West"/>
    <n v="44"/>
  </r>
  <r>
    <s v="50F-21"/>
    <m/>
    <x v="0"/>
    <s v="69 PILGRIM AVE"/>
    <n v="101"/>
    <s v="BRADLEY HENRY J ET AL"/>
    <s v="R30"/>
    <s v="ONE FAMILY"/>
    <s v="50/F/21//"/>
    <n v="0.10639"/>
    <n v="0"/>
    <n v="0"/>
    <n v="1"/>
    <n v="1"/>
    <s v="SEWER"/>
    <n v="1"/>
    <n v="1"/>
    <n v="0"/>
    <s v="YES"/>
    <n v="0"/>
    <s v="50F-21"/>
    <s v="Public Water,Public Sewer"/>
    <s v="SEWER"/>
    <s v="SEWER"/>
    <n v="0"/>
    <m/>
    <m/>
    <n v="0"/>
    <n v="0"/>
    <n v="2"/>
    <n v="720"/>
    <n v="1"/>
    <m/>
    <m/>
    <m/>
    <m/>
    <m/>
    <m/>
    <m/>
    <m/>
    <m/>
    <m/>
    <n v="1"/>
    <n v="0"/>
    <n v="1"/>
    <s v="Wareham River West"/>
    <n v="44"/>
  </r>
  <r>
    <s v="50E-4-552"/>
    <m/>
    <x v="0"/>
    <s v="48 SHORE AVE"/>
    <n v="101"/>
    <s v="SMAROWSKI SHIRLEY A"/>
    <s v="R30"/>
    <s v="ONE FAMILY"/>
    <s v="50/E4/552//"/>
    <n v="5.849E-2"/>
    <n v="0"/>
    <n v="0"/>
    <n v="1"/>
    <n v="1"/>
    <s v="SEWER"/>
    <n v="1"/>
    <n v="1"/>
    <n v="11500"/>
    <s v="YES"/>
    <n v="0"/>
    <s v="50E-4-552"/>
    <s v="Public Water,Public Sewer"/>
    <s v="SEWER"/>
    <s v="SEWER"/>
    <n v="11500"/>
    <m/>
    <m/>
    <n v="0"/>
    <n v="0"/>
    <n v="3"/>
    <n v="918"/>
    <n v="1.5"/>
    <m/>
    <m/>
    <m/>
    <m/>
    <m/>
    <m/>
    <m/>
    <m/>
    <m/>
    <m/>
    <n v="1"/>
    <n v="0"/>
    <n v="1"/>
    <s v="Broad Marsh River"/>
    <n v="43"/>
  </r>
  <r>
    <s v="50A-302"/>
    <m/>
    <x v="0"/>
    <s v="14 CROCKER AVE"/>
    <n v="101"/>
    <s v="CAPOBIANCO FRANCO LIFE ESTATE"/>
    <s v="R30"/>
    <s v="ONE FAMILY"/>
    <s v="50/A/302//"/>
    <n v="6.3490000000000005E-2"/>
    <n v="0"/>
    <n v="0"/>
    <n v="1"/>
    <n v="1"/>
    <s v="SEWER"/>
    <n v="1"/>
    <n v="1"/>
    <n v="4400"/>
    <s v="YES"/>
    <n v="0"/>
    <s v="50A-302"/>
    <s v="All Public"/>
    <s v="SEWER"/>
    <s v="SEWER"/>
    <n v="4400"/>
    <m/>
    <m/>
    <n v="0"/>
    <n v="0"/>
    <n v="2"/>
    <n v="676"/>
    <n v="1"/>
    <m/>
    <m/>
    <m/>
    <m/>
    <m/>
    <m/>
    <m/>
    <m/>
    <m/>
    <m/>
    <n v="1"/>
    <n v="0"/>
    <n v="1"/>
    <s v="Wareham River West"/>
    <n v="44"/>
  </r>
  <r>
    <s v="38-489"/>
    <m/>
    <x v="0"/>
    <s v="25 KINGWOOD ST"/>
    <n v="101"/>
    <s v="MAZZOLA JOSEPH J"/>
    <s v="R30"/>
    <s v="ONE FAMILY"/>
    <s v="38//489//"/>
    <n v="9.1139999999999999E-2"/>
    <n v="1"/>
    <n v="1"/>
    <n v="1"/>
    <n v="1"/>
    <s v="SEPTIC"/>
    <n v="0"/>
    <n v="1"/>
    <n v="5500"/>
    <s v="YES"/>
    <n v="5500"/>
    <s v="38-489"/>
    <s v="Public Water,Gas,Septic"/>
    <s v="SEPTIC"/>
    <s v="SEPTIC"/>
    <n v="5500"/>
    <m/>
    <m/>
    <n v="1"/>
    <n v="1"/>
    <n v="2"/>
    <n v="867"/>
    <n v="1.3"/>
    <m/>
    <m/>
    <m/>
    <m/>
    <m/>
    <m/>
    <m/>
    <m/>
    <m/>
    <m/>
    <n v="1"/>
    <n v="9.68"/>
    <n v="1"/>
    <s v="Crab Cove"/>
    <n v="46"/>
  </r>
  <r>
    <s v="50F-99"/>
    <m/>
    <x v="0"/>
    <s v="22 WORRALL AVE"/>
    <n v="101"/>
    <s v="WHYTE DOROTHY S TRUSTEE OF"/>
    <s v="R30"/>
    <s v="ONE FAMILY"/>
    <s v="50/F/99//"/>
    <n v="0.10014000000000001"/>
    <n v="0"/>
    <n v="0"/>
    <n v="1"/>
    <n v="1"/>
    <s v="SEWER"/>
    <n v="1"/>
    <n v="1"/>
    <n v="6600"/>
    <s v="YES"/>
    <n v="0"/>
    <s v="50F-99"/>
    <s v="Public Water,Public Sewer"/>
    <s v="SEWER"/>
    <s v="SEWER"/>
    <n v="6600"/>
    <m/>
    <m/>
    <n v="0"/>
    <n v="0"/>
    <n v="3"/>
    <n v="1392"/>
    <n v="2"/>
    <m/>
    <m/>
    <m/>
    <m/>
    <m/>
    <m/>
    <m/>
    <m/>
    <m/>
    <m/>
    <n v="1"/>
    <n v="0"/>
    <n v="1"/>
    <s v="Wareham River West"/>
    <n v="44"/>
  </r>
  <r>
    <s v="50D-390"/>
    <m/>
    <x v="0"/>
    <s v="13 GRANT ST"/>
    <n v="101"/>
    <s v="KENDZIERSKI ADELLA P LIFE ESTATE"/>
    <s v="R30"/>
    <s v="ONE FAMILY"/>
    <s v="50/D/390//"/>
    <n v="0.10296"/>
    <n v="0"/>
    <n v="0"/>
    <n v="1"/>
    <n v="1"/>
    <s v="SEWER"/>
    <n v="1"/>
    <n v="1"/>
    <n v="5900"/>
    <s v="YES"/>
    <n v="0"/>
    <s v="50D-390"/>
    <s v="Public Water,Public Sewer"/>
    <s v="SEWER"/>
    <s v="SEWER"/>
    <n v="5900"/>
    <m/>
    <m/>
    <n v="0"/>
    <n v="0"/>
    <n v="2"/>
    <n v="930"/>
    <n v="1"/>
    <m/>
    <m/>
    <m/>
    <m/>
    <m/>
    <m/>
    <m/>
    <m/>
    <m/>
    <m/>
    <n v="0"/>
    <n v="0"/>
    <n v="1"/>
    <s v="Wareham River West"/>
    <n v="44"/>
  </r>
  <r>
    <s v="50E-4-546"/>
    <m/>
    <x v="0"/>
    <s v="6 JUDSON ST"/>
    <n v="101"/>
    <s v="VENABLE ROBERT L"/>
    <s v="R30"/>
    <s v="ONE FAMILY"/>
    <s v="50/E4/546//"/>
    <n v="7.5480000000000005E-2"/>
    <n v="0"/>
    <n v="0"/>
    <n v="1"/>
    <n v="1"/>
    <s v="SEWER"/>
    <n v="1"/>
    <n v="1"/>
    <n v="7200"/>
    <s v="YES"/>
    <n v="0"/>
    <s v="50E-4-546"/>
    <s v="All Public"/>
    <s v="SEWER"/>
    <s v="SEWER"/>
    <n v="7200"/>
    <m/>
    <m/>
    <n v="0"/>
    <n v="0"/>
    <n v="3"/>
    <n v="1736"/>
    <n v="2"/>
    <m/>
    <m/>
    <m/>
    <m/>
    <m/>
    <m/>
    <m/>
    <m/>
    <m/>
    <m/>
    <n v="2"/>
    <n v="0"/>
    <n v="1"/>
    <s v="Broad Marsh River"/>
    <n v="43"/>
  </r>
  <r>
    <s v="50D-399"/>
    <m/>
    <x v="0"/>
    <s v="8 GRANT ST"/>
    <n v="101"/>
    <s v="FORD DANIEL F &amp; ANN MARIE"/>
    <s v="R30"/>
    <s v="ONE FAMILY"/>
    <s v="50/D/399//"/>
    <n v="0.18770000000000001"/>
    <n v="0"/>
    <n v="0"/>
    <n v="1"/>
    <n v="1"/>
    <s v="SEWER"/>
    <n v="1"/>
    <n v="1"/>
    <n v="700"/>
    <s v="YES"/>
    <n v="0"/>
    <s v="50D-399"/>
    <s v="Public Water,Public Sewer,Gas"/>
    <s v="SEWER"/>
    <s v="SEWER"/>
    <n v="700"/>
    <m/>
    <m/>
    <n v="0"/>
    <n v="0"/>
    <n v="3"/>
    <n v="1386"/>
    <n v="1.75"/>
    <m/>
    <m/>
    <m/>
    <m/>
    <m/>
    <m/>
    <m/>
    <m/>
    <m/>
    <m/>
    <n v="2"/>
    <n v="0"/>
    <n v="1"/>
    <s v="Wareham River West"/>
    <n v="44"/>
  </r>
  <r>
    <s v="50E-4-550"/>
    <m/>
    <x v="0"/>
    <s v="3 CLIFF AVE"/>
    <n v="101"/>
    <s v="ROMANO GIANPIERO"/>
    <s v="R30"/>
    <s v="ONE FAMILY"/>
    <s v="50/E4/550//"/>
    <n v="6.1780000000000002E-2"/>
    <n v="0"/>
    <n v="0"/>
    <n v="1"/>
    <n v="1"/>
    <s v="SEWER"/>
    <n v="1"/>
    <n v="1"/>
    <n v="400"/>
    <s v="YES"/>
    <n v="0"/>
    <s v="50E-4-550"/>
    <s v="Public Water,Public Sewer,Gas"/>
    <s v="SEWER"/>
    <s v="SEWER"/>
    <n v="400"/>
    <m/>
    <m/>
    <n v="0"/>
    <n v="0"/>
    <n v="2"/>
    <n v="760"/>
    <n v="1"/>
    <m/>
    <m/>
    <m/>
    <m/>
    <m/>
    <m/>
    <m/>
    <m/>
    <m/>
    <m/>
    <n v="1"/>
    <n v="0"/>
    <n v="1"/>
    <s v="Broad Marsh River"/>
    <n v="43"/>
  </r>
  <r>
    <s v="38-411"/>
    <m/>
    <x v="0"/>
    <s v="40 IVY ST"/>
    <n v="101"/>
    <s v="PERKINS CHRISTOPHER F"/>
    <s v="R30"/>
    <s v="ONE FAMILY"/>
    <s v="38//411//"/>
    <n v="8.2110000000000002E-2"/>
    <n v="1"/>
    <n v="1"/>
    <n v="1"/>
    <n v="1"/>
    <s v="SEPTIC"/>
    <n v="0"/>
    <n v="1"/>
    <n v="200"/>
    <s v="YES"/>
    <n v="200"/>
    <s v="38-411"/>
    <s v="Public Water,Septic"/>
    <s v="SEPTIC"/>
    <s v="SEPTIC"/>
    <n v="200"/>
    <m/>
    <m/>
    <n v="1"/>
    <n v="1"/>
    <n v="3"/>
    <n v="1100"/>
    <n v="1"/>
    <m/>
    <m/>
    <m/>
    <m/>
    <m/>
    <m/>
    <m/>
    <m/>
    <m/>
    <m/>
    <n v="1"/>
    <n v="9.68"/>
    <n v="1"/>
    <s v="Crab Cove"/>
    <n v="46"/>
  </r>
  <r>
    <s v="50F-128"/>
    <m/>
    <x v="0"/>
    <s v="70 PILGRIM AVE"/>
    <n v="101"/>
    <s v="DOHERTY BERNARD L &amp; MARGARET M"/>
    <s v="R30"/>
    <s v="ONE FAMILY"/>
    <s v="50/F/128//"/>
    <n v="9.6360000000000001E-2"/>
    <n v="0"/>
    <n v="0"/>
    <n v="1"/>
    <n v="1"/>
    <s v="SEWER"/>
    <n v="1"/>
    <n v="1"/>
    <n v="200"/>
    <s v="YES"/>
    <n v="0"/>
    <s v="50F-128"/>
    <s v="Public Water,Public Sewer"/>
    <s v="SEWER"/>
    <s v="SEWER"/>
    <n v="200"/>
    <m/>
    <m/>
    <n v="0"/>
    <n v="0"/>
    <n v="3"/>
    <n v="1008"/>
    <n v="1.5"/>
    <m/>
    <m/>
    <m/>
    <m/>
    <m/>
    <m/>
    <m/>
    <m/>
    <m/>
    <m/>
    <n v="1"/>
    <n v="0"/>
    <n v="1"/>
    <s v="Wareham River West"/>
    <n v="44"/>
  </r>
  <r>
    <s v="50A-308"/>
    <m/>
    <x v="0"/>
    <s v="7 WESTON AVE"/>
    <n v="109"/>
    <s v="FOSCAROTA RAYMOND"/>
    <s v="R30"/>
    <s v="MULTI HSES"/>
    <s v="50/A/308//"/>
    <n v="0.16750999999999999"/>
    <n v="0"/>
    <n v="0"/>
    <n v="2"/>
    <n v="2"/>
    <s v="SEWER"/>
    <n v="1"/>
    <n v="2"/>
    <n v="11000"/>
    <s v="YES"/>
    <n v="0"/>
    <s v="50A-308"/>
    <s v="All Public"/>
    <s v="SEWER"/>
    <s v="SEWER"/>
    <n v="5500"/>
    <m/>
    <m/>
    <n v="0"/>
    <n v="0"/>
    <n v="2"/>
    <n v="648"/>
    <n v="1"/>
    <m/>
    <m/>
    <m/>
    <m/>
    <m/>
    <m/>
    <m/>
    <m/>
    <m/>
    <m/>
    <n v="2"/>
    <n v="0"/>
    <n v="1"/>
    <s v="Wareham River West"/>
    <n v="44"/>
  </r>
  <r>
    <s v="37-1031"/>
    <m/>
    <x v="0"/>
    <s v="30 CROOKED RIVER RD"/>
    <n v="101"/>
    <s v="ROUNDS JOSHUA C"/>
    <s v="R60"/>
    <s v="ONE FAMILY"/>
    <s v="37//1031//"/>
    <n v="0.16216"/>
    <n v="1"/>
    <n v="1"/>
    <n v="1"/>
    <n v="1"/>
    <s v="SEPTIC"/>
    <n v="0"/>
    <n v="1"/>
    <n v="2400"/>
    <s v="YES"/>
    <n v="2400"/>
    <s v="37-1031"/>
    <s v="Public Water,Septic"/>
    <s v="SEPTIC"/>
    <s v="SEPTIC"/>
    <n v="2400"/>
    <m/>
    <m/>
    <n v="1"/>
    <n v="1"/>
    <n v="2"/>
    <n v="880"/>
    <n v="1"/>
    <m/>
    <m/>
    <m/>
    <m/>
    <m/>
    <m/>
    <m/>
    <m/>
    <m/>
    <m/>
    <n v="1"/>
    <n v="9.68"/>
    <n v="1"/>
    <s v="Crab Cove"/>
    <n v="46"/>
  </r>
  <r>
    <s v="50D-298A"/>
    <m/>
    <x v="0"/>
    <s v="13 JUDSON ST"/>
    <n v="101"/>
    <s v="BLANCHETTE ARTHUR N &amp; MARY L"/>
    <m/>
    <s v="ONE FAMILY"/>
    <s v="50/D/298/A/"/>
    <n v="6.7669999999999994E-2"/>
    <n v="0"/>
    <n v="0"/>
    <n v="1"/>
    <n v="1"/>
    <s v="SEWER"/>
    <n v="1"/>
    <n v="1"/>
    <n v="800"/>
    <s v="YES"/>
    <n v="0"/>
    <s v="50D-298A"/>
    <s v="All Public"/>
    <s v="SEWER"/>
    <s v="SEWER"/>
    <n v="800"/>
    <m/>
    <m/>
    <n v="0"/>
    <n v="0"/>
    <n v="2"/>
    <n v="920"/>
    <n v="1"/>
    <m/>
    <m/>
    <m/>
    <m/>
    <m/>
    <m/>
    <m/>
    <m/>
    <m/>
    <m/>
    <n v="1"/>
    <n v="0"/>
    <n v="1"/>
    <s v="Broad Marsh River"/>
    <n v="43"/>
  </r>
  <r>
    <s v="50F-120"/>
    <m/>
    <x v="0"/>
    <s v="8 SURF AVE"/>
    <n v="101"/>
    <s v="MCNAMARA EMMA L LIFE ESTATE"/>
    <s v="R30"/>
    <s v="ONE FAMILY"/>
    <s v="50/F/120//"/>
    <n v="9.2759999999999995E-2"/>
    <n v="0"/>
    <n v="0"/>
    <n v="1"/>
    <n v="1"/>
    <s v="SEWER"/>
    <n v="1"/>
    <n v="1"/>
    <n v="2000"/>
    <s v="YES"/>
    <n v="0"/>
    <s v="50F-120"/>
    <s v="Public Water,Public Sewer"/>
    <s v="SEWER"/>
    <s v="SEWER"/>
    <n v="2000"/>
    <m/>
    <m/>
    <n v="0"/>
    <n v="0"/>
    <n v="3"/>
    <n v="884"/>
    <n v="1.75"/>
    <m/>
    <m/>
    <m/>
    <m/>
    <m/>
    <m/>
    <m/>
    <m/>
    <m/>
    <m/>
    <n v="1"/>
    <n v="0"/>
    <n v="1"/>
    <s v="Wareham River West"/>
    <n v="44"/>
  </r>
  <r>
    <s v="50A-330"/>
    <m/>
    <x v="0"/>
    <s v="2 BAYVIEW ST"/>
    <n v="101"/>
    <s v="PACHECO MICHAEL G"/>
    <s v="R30"/>
    <s v="ONE FAMILY"/>
    <s v="50/A/330//"/>
    <n v="5.9040000000000002E-2"/>
    <n v="0"/>
    <n v="0"/>
    <n v="1"/>
    <n v="1"/>
    <s v="SEWER"/>
    <n v="1"/>
    <n v="1"/>
    <n v="9700"/>
    <s v="YES"/>
    <n v="0"/>
    <s v="50A-330"/>
    <s v="All Public"/>
    <s v="SEWER"/>
    <s v="SEWER"/>
    <n v="9700"/>
    <m/>
    <m/>
    <n v="0"/>
    <n v="0"/>
    <n v="2"/>
    <n v="864"/>
    <n v="1"/>
    <m/>
    <m/>
    <m/>
    <m/>
    <m/>
    <m/>
    <m/>
    <m/>
    <m/>
    <m/>
    <n v="1"/>
    <n v="0"/>
    <n v="1"/>
    <s v="Wareham River West"/>
    <n v="44"/>
  </r>
  <r>
    <s v="57-H5"/>
    <m/>
    <x v="0"/>
    <s v="9 HARKINS WAY"/>
    <n v="101"/>
    <s v="MOTTO JOSEPH M"/>
    <s v="MR30"/>
    <s v="ONE FAMILY"/>
    <s v="57//H5//"/>
    <n v="0.86285000000000001"/>
    <n v="0"/>
    <n v="0"/>
    <n v="1"/>
    <n v="1"/>
    <s v="SEWER"/>
    <n v="1"/>
    <n v="1"/>
    <n v="15000"/>
    <s v="YES"/>
    <n v="0"/>
    <s v="57-H5"/>
    <s v="All Public"/>
    <s v="SEWER"/>
    <s v="SEWER"/>
    <n v="15000"/>
    <m/>
    <m/>
    <n v="0"/>
    <n v="0"/>
    <n v="3"/>
    <n v="1160"/>
    <n v="2"/>
    <m/>
    <m/>
    <m/>
    <m/>
    <m/>
    <m/>
    <m/>
    <m/>
    <m/>
    <m/>
    <n v="1"/>
    <n v="0"/>
    <n v="1"/>
    <s v="Wareham River West"/>
    <n v="44"/>
  </r>
  <r>
    <s v="50A-329"/>
    <m/>
    <x v="0"/>
    <s v="15 CROCKER AVE"/>
    <n v="106"/>
    <s v="PACHECO MICHAEL G"/>
    <s v="R30"/>
    <s v="AC LND IMP  MDL-00"/>
    <s v="50/A/329//"/>
    <n v="0.15045"/>
    <n v="0"/>
    <n v="0"/>
    <n v="0"/>
    <n v="0"/>
    <m/>
    <n v="0"/>
    <n v="0"/>
    <n v="0"/>
    <s v="YES"/>
    <n v="0"/>
    <s v="50A-329"/>
    <m/>
    <m/>
    <m/>
    <n v="0"/>
    <m/>
    <m/>
    <n v="0"/>
    <n v="0"/>
    <n v="0"/>
    <n v="0"/>
    <n v="0"/>
    <m/>
    <m/>
    <m/>
    <m/>
    <m/>
    <m/>
    <m/>
    <m/>
    <m/>
    <m/>
    <n v="2"/>
    <n v="0"/>
    <n v="1"/>
    <s v="Wareham River West"/>
    <n v="44"/>
  </r>
  <r>
    <s v="50D-240"/>
    <m/>
    <x v="0"/>
    <s v="43 GRAHAM ST"/>
    <n v="903"/>
    <s v="TOWN OF WAREHAM"/>
    <s v="R30"/>
    <s v="MUNICIPAL  MDL-00"/>
    <s v="50/D/240//"/>
    <n v="7.2010000000000005E-2"/>
    <n v="0"/>
    <n v="0"/>
    <n v="0"/>
    <n v="0"/>
    <m/>
    <n v="0"/>
    <n v="0"/>
    <n v="0"/>
    <s v="YES"/>
    <n v="0"/>
    <s v="50D-240"/>
    <m/>
    <m/>
    <m/>
    <n v="0"/>
    <s v="fee simple"/>
    <s v="YES"/>
    <n v="0"/>
    <n v="0"/>
    <n v="0"/>
    <n v="0"/>
    <n v="0"/>
    <m/>
    <m/>
    <m/>
    <m/>
    <m/>
    <m/>
    <m/>
    <m/>
    <m/>
    <m/>
    <n v="1"/>
    <n v="0"/>
    <n v="1"/>
    <s v="Broad Marsh River"/>
    <n v="43"/>
  </r>
  <r>
    <s v="38-488"/>
    <m/>
    <x v="0"/>
    <s v="23 KINGWOOD ST"/>
    <n v="132"/>
    <s v="RUSH WILLIAM A"/>
    <s v="R30"/>
    <s v="RES ACLNUD  MDL-00"/>
    <s v="38//488//"/>
    <n v="0.10077999999999999"/>
    <n v="0"/>
    <n v="0"/>
    <n v="0"/>
    <n v="0"/>
    <m/>
    <n v="0"/>
    <n v="0"/>
    <n v="0"/>
    <s v="YES"/>
    <n v="0"/>
    <s v="38-488"/>
    <m/>
    <m/>
    <m/>
    <n v="0"/>
    <m/>
    <m/>
    <n v="0"/>
    <n v="0"/>
    <n v="0"/>
    <n v="0"/>
    <n v="0"/>
    <m/>
    <m/>
    <m/>
    <m/>
    <m/>
    <m/>
    <m/>
    <m/>
    <m/>
    <m/>
    <n v="1"/>
    <n v="0"/>
    <n v="1"/>
    <s v="Crab Cove"/>
    <n v="46"/>
  </r>
  <r>
    <s v="55-BV16"/>
    <m/>
    <x v="0"/>
    <s v="0 SHADY LN"/>
    <n v="132"/>
    <s v="ONSET REALTY ASSOCIATION INC"/>
    <s v="R30"/>
    <s v="RES ACLNUD  MDL-00"/>
    <s v="55//BV16//"/>
    <n v="6.1737099999999998"/>
    <n v="0"/>
    <n v="0"/>
    <n v="0"/>
    <n v="0"/>
    <m/>
    <n v="0"/>
    <n v="0"/>
    <n v="0"/>
    <s v="YES"/>
    <n v="0"/>
    <s v="55-BV16"/>
    <m/>
    <m/>
    <m/>
    <n v="0"/>
    <m/>
    <m/>
    <n v="0"/>
    <n v="0"/>
    <n v="0"/>
    <n v="0"/>
    <n v="0"/>
    <m/>
    <m/>
    <m/>
    <m/>
    <m/>
    <m/>
    <m/>
    <m/>
    <m/>
    <m/>
    <n v="3"/>
    <n v="0"/>
    <n v="1"/>
    <s v="Wareham River West"/>
    <n v="44"/>
  </r>
  <r>
    <s v="LAND_NOPARC"/>
    <m/>
    <x v="0"/>
    <m/>
    <n v="0"/>
    <m/>
    <m/>
    <m/>
    <m/>
    <n v="2.1149999999999999E-2"/>
    <n v="0"/>
    <n v="0"/>
    <n v="0"/>
    <n v="0"/>
    <m/>
    <n v="0"/>
    <n v="0"/>
    <n v="0"/>
    <s v="NO"/>
    <n v="0"/>
    <m/>
    <m/>
    <m/>
    <m/>
    <n v="0"/>
    <m/>
    <m/>
    <n v="0"/>
    <n v="0"/>
    <n v="0"/>
    <n v="0"/>
    <n v="0"/>
    <m/>
    <m/>
    <m/>
    <m/>
    <m/>
    <m/>
    <m/>
    <m/>
    <m/>
    <m/>
    <n v="0"/>
    <n v="0"/>
    <n v="1"/>
    <s v="Crab Cove"/>
    <n v="46"/>
  </r>
  <r>
    <s v="50F-102"/>
    <m/>
    <x v="0"/>
    <s v="6 TURNER AVE"/>
    <n v="101"/>
    <s v="LIONETTO SABINO"/>
    <s v="R30"/>
    <s v="ONE FAMILY"/>
    <s v="50/F/102//"/>
    <n v="0.19053"/>
    <n v="0"/>
    <n v="0"/>
    <n v="1"/>
    <n v="1"/>
    <s v="SEWER"/>
    <n v="1"/>
    <n v="1"/>
    <n v="4400"/>
    <s v="NO_W1"/>
    <n v="0"/>
    <s v="50F-102"/>
    <s v="Public Water,Public Sewer"/>
    <s v="SEWER"/>
    <s v="SEWER"/>
    <n v="4400"/>
    <m/>
    <m/>
    <n v="0"/>
    <n v="0"/>
    <n v="3"/>
    <n v="1180"/>
    <n v="1"/>
    <m/>
    <m/>
    <m/>
    <m/>
    <m/>
    <m/>
    <m/>
    <m/>
    <m/>
    <m/>
    <n v="2"/>
    <n v="0"/>
    <n v="1"/>
    <s v="Wareham River West"/>
    <n v="44"/>
  </r>
  <r>
    <s v="50D-379"/>
    <m/>
    <x v="0"/>
    <s v="43 SHORE AVE"/>
    <n v="101"/>
    <s v="CAVALLARO LORRAINE S LIFE ESTATE"/>
    <s v="R30"/>
    <s v="ONE FAMILY"/>
    <s v="50/D/379//"/>
    <n v="0.21575"/>
    <n v="0"/>
    <n v="0"/>
    <n v="1"/>
    <n v="1"/>
    <s v="SEWER"/>
    <n v="1"/>
    <n v="1"/>
    <n v="4700"/>
    <s v="YES"/>
    <n v="0"/>
    <s v="50D-379"/>
    <s v="Public Water,Public Sewer,Gas"/>
    <s v="SEWER"/>
    <s v="SEWER"/>
    <n v="4700"/>
    <m/>
    <m/>
    <n v="0"/>
    <n v="0"/>
    <n v="3"/>
    <n v="1224"/>
    <n v="1.5"/>
    <m/>
    <m/>
    <m/>
    <m/>
    <m/>
    <m/>
    <m/>
    <m/>
    <m/>
    <m/>
    <n v="2"/>
    <n v="0"/>
    <n v="1"/>
    <s v="Broad Marsh River"/>
    <n v="43"/>
  </r>
  <r>
    <s v="38-412"/>
    <m/>
    <x v="0"/>
    <s v="38 IVY ST"/>
    <n v="101"/>
    <s v="FITZPATRICK THOMAS E"/>
    <s v="R30"/>
    <s v="ONE FAMILY"/>
    <s v="38//412//"/>
    <n v="8.4199999999999997E-2"/>
    <n v="1"/>
    <n v="1"/>
    <n v="1"/>
    <n v="1"/>
    <s v="SEPTIC"/>
    <n v="0"/>
    <n v="1"/>
    <n v="8700"/>
    <s v="YES"/>
    <n v="8700"/>
    <s v="38-412"/>
    <s v="Public Water,Gas,Septic"/>
    <s v="SEPTIC"/>
    <s v="SEPTIC"/>
    <n v="8700"/>
    <m/>
    <m/>
    <n v="1"/>
    <n v="1"/>
    <n v="2"/>
    <n v="2534"/>
    <n v="2.5"/>
    <m/>
    <m/>
    <m/>
    <m/>
    <m/>
    <m/>
    <m/>
    <m/>
    <m/>
    <m/>
    <n v="1"/>
    <n v="9.68"/>
    <n v="1"/>
    <s v="Crab Cove"/>
    <n v="46"/>
  </r>
  <r>
    <s v="50D-193"/>
    <m/>
    <x v="0"/>
    <s v="22 FLORENCE ST"/>
    <n v="132"/>
    <s v="HEFLER JOHN J"/>
    <s v="R30"/>
    <s v="RES ACLNUD  MDL-00"/>
    <s v="50/D/193//"/>
    <n v="0.13739000000000001"/>
    <n v="0"/>
    <n v="0"/>
    <n v="0"/>
    <n v="0"/>
    <m/>
    <n v="0"/>
    <n v="0"/>
    <n v="0"/>
    <s v="YES"/>
    <n v="0"/>
    <s v="50D-193"/>
    <m/>
    <m/>
    <m/>
    <n v="0"/>
    <m/>
    <m/>
    <n v="0"/>
    <n v="0"/>
    <n v="0"/>
    <n v="0"/>
    <n v="0"/>
    <m/>
    <m/>
    <m/>
    <m/>
    <m/>
    <m/>
    <m/>
    <m/>
    <m/>
    <m/>
    <n v="2"/>
    <n v="0"/>
    <n v="1"/>
    <s v="Broad Marsh River"/>
    <n v="43"/>
  </r>
  <r>
    <s v="50F-2"/>
    <m/>
    <x v="0"/>
    <s v="35 WORRALL AVE"/>
    <n v="132"/>
    <s v="OBRIEN MARY L TRUSTEE"/>
    <s v="R30"/>
    <s v="RES ACLNUD  MDL-00"/>
    <s v="50/F/2//"/>
    <n v="0.14834"/>
    <n v="0"/>
    <n v="0"/>
    <n v="0"/>
    <n v="0"/>
    <m/>
    <n v="0"/>
    <n v="0"/>
    <n v="0"/>
    <s v="YES"/>
    <n v="0"/>
    <s v="50F-2"/>
    <m/>
    <m/>
    <m/>
    <n v="0"/>
    <m/>
    <m/>
    <n v="0"/>
    <n v="0"/>
    <n v="0"/>
    <n v="0"/>
    <n v="0"/>
    <m/>
    <m/>
    <m/>
    <m/>
    <m/>
    <m/>
    <m/>
    <m/>
    <m/>
    <m/>
    <n v="1"/>
    <n v="0"/>
    <n v="1"/>
    <s v="Wareham River West"/>
    <n v="44"/>
  </r>
  <r>
    <s v="38-425"/>
    <m/>
    <x v="0"/>
    <s v="29 JUNIPER ST"/>
    <n v="101"/>
    <s v="PAPE CAROL TRUSTEE WATERS EDGE"/>
    <s v="R30"/>
    <s v="ONE FAMILY"/>
    <s v="38//425//"/>
    <n v="0.114"/>
    <n v="1"/>
    <n v="1"/>
    <n v="1"/>
    <n v="1"/>
    <s v="SEPTIC"/>
    <n v="0"/>
    <n v="1"/>
    <n v="4700"/>
    <s v="YES"/>
    <n v="4700"/>
    <s v="38-425"/>
    <s v="Public Water,Gas,Septic"/>
    <s v="SEPTIC"/>
    <s v="SEPTIC"/>
    <n v="4700"/>
    <m/>
    <m/>
    <n v="1"/>
    <n v="1"/>
    <n v="3"/>
    <n v="1057"/>
    <n v="1.75"/>
    <m/>
    <m/>
    <m/>
    <m/>
    <m/>
    <m/>
    <m/>
    <m/>
    <m/>
    <m/>
    <n v="1"/>
    <n v="9.68"/>
    <n v="1"/>
    <s v="Crab Cove"/>
    <n v="46"/>
  </r>
  <r>
    <s v="50A-304"/>
    <m/>
    <x v="0"/>
    <s v="12 CROCKER AVE"/>
    <n v="101"/>
    <s v="CRUMP PATRICIA"/>
    <s v="R30"/>
    <s v="ONE FAMILY"/>
    <s v="50/A/304//"/>
    <n v="7.1169999999999997E-2"/>
    <n v="0"/>
    <n v="0"/>
    <n v="1"/>
    <n v="1"/>
    <s v="SEWER"/>
    <n v="1"/>
    <n v="1"/>
    <n v="1600"/>
    <s v="YES"/>
    <n v="0"/>
    <s v="50A-304"/>
    <s v="Public Water,Public Sewer"/>
    <s v="SEWER"/>
    <s v="SEWER"/>
    <n v="1600"/>
    <m/>
    <m/>
    <n v="0"/>
    <n v="0"/>
    <n v="2"/>
    <n v="720"/>
    <n v="1"/>
    <m/>
    <m/>
    <m/>
    <m/>
    <m/>
    <m/>
    <m/>
    <m/>
    <m/>
    <m/>
    <n v="1"/>
    <n v="0"/>
    <n v="1"/>
    <s v="Wareham River West"/>
    <n v="44"/>
  </r>
  <r>
    <s v="57-S4"/>
    <m/>
    <x v="0"/>
    <s v="60 CROMESETT RD"/>
    <n v="101"/>
    <s v="PEOPLES CARL E"/>
    <s v="MR30"/>
    <s v="ONE FAMILY"/>
    <s v="57//S4//"/>
    <n v="0.25607000000000002"/>
    <n v="1"/>
    <n v="1"/>
    <n v="1"/>
    <n v="1"/>
    <s v="SEPTIC"/>
    <n v="0"/>
    <n v="2"/>
    <n v="16200"/>
    <s v="YES"/>
    <n v="16200"/>
    <s v="57-S4"/>
    <s v="Public Water,Septic"/>
    <s v="SEPTIC"/>
    <s v="SEPTIC"/>
    <n v="8100"/>
    <m/>
    <m/>
    <n v="1"/>
    <n v="1"/>
    <n v="4"/>
    <n v="1998"/>
    <n v="1"/>
    <m/>
    <m/>
    <m/>
    <m/>
    <m/>
    <m/>
    <m/>
    <m/>
    <m/>
    <m/>
    <n v="1"/>
    <n v="9.68"/>
    <n v="1"/>
    <s v="Wareham River West"/>
    <n v="44"/>
  </r>
  <r>
    <s v="50D-287"/>
    <m/>
    <x v="0"/>
    <s v="16 HOWARD ST"/>
    <n v="101"/>
    <s v="KRESSER SUZANNE M"/>
    <s v="R30"/>
    <s v="ONE FAMILY"/>
    <s v="50/D/287//"/>
    <n v="0.18815000000000001"/>
    <n v="0"/>
    <n v="0"/>
    <n v="1"/>
    <n v="1"/>
    <s v="SEWER"/>
    <n v="1"/>
    <n v="1"/>
    <n v="5800"/>
    <s v="NO_W1"/>
    <n v="0"/>
    <s v="50D-287"/>
    <s v="Public Water,Public Sewer"/>
    <s v="SEWER"/>
    <s v="SEWER"/>
    <n v="5800"/>
    <m/>
    <m/>
    <n v="0"/>
    <n v="0"/>
    <n v="3"/>
    <n v="837"/>
    <n v="1"/>
    <m/>
    <m/>
    <m/>
    <m/>
    <m/>
    <m/>
    <m/>
    <m/>
    <m/>
    <m/>
    <n v="2"/>
    <n v="0"/>
    <n v="1"/>
    <s v="Broad Marsh River"/>
    <n v="43"/>
  </r>
  <r>
    <s v="50F-113"/>
    <m/>
    <x v="0"/>
    <s v="7 SURF AVE"/>
    <n v="101"/>
    <s v="BARRETT EDWARD JAMES SR"/>
    <s v="R30"/>
    <s v="ONE FAMILY"/>
    <s v="50/F/113//"/>
    <n v="0.18264"/>
    <n v="0"/>
    <n v="0"/>
    <n v="1"/>
    <n v="1"/>
    <s v="SEWER"/>
    <n v="1"/>
    <n v="1"/>
    <n v="2200"/>
    <s v="YES"/>
    <n v="0"/>
    <s v="50F-113"/>
    <s v="Public Water,Public Sewer"/>
    <s v="SEWER"/>
    <s v="SEWER"/>
    <n v="2200"/>
    <m/>
    <m/>
    <n v="0"/>
    <n v="0"/>
    <n v="4"/>
    <n v="2098"/>
    <n v="1"/>
    <m/>
    <m/>
    <m/>
    <m/>
    <m/>
    <m/>
    <m/>
    <m/>
    <m/>
    <m/>
    <n v="2"/>
    <n v="0"/>
    <n v="1"/>
    <s v="Wareham River West"/>
    <n v="44"/>
  </r>
  <r>
    <s v="50E-4-530"/>
    <m/>
    <x v="0"/>
    <s v="7 CLIFF AVE"/>
    <n v="101"/>
    <s v="FULLER ROBERT"/>
    <s v="R30"/>
    <s v="ONE FAMILY"/>
    <s v="50/E4/530//"/>
    <n v="5.2999999999999999E-2"/>
    <n v="0"/>
    <n v="0"/>
    <n v="1"/>
    <n v="1"/>
    <s v="SEWER"/>
    <n v="1"/>
    <n v="1"/>
    <n v="3100"/>
    <s v="YES"/>
    <n v="0"/>
    <s v="50E-4-530"/>
    <s v="All Public"/>
    <s v="SEWER"/>
    <s v="SEWER"/>
    <n v="3100"/>
    <m/>
    <m/>
    <n v="0"/>
    <n v="0"/>
    <n v="2"/>
    <n v="633"/>
    <n v="1"/>
    <m/>
    <m/>
    <m/>
    <m/>
    <m/>
    <m/>
    <m/>
    <m/>
    <m/>
    <m/>
    <n v="2"/>
    <n v="0"/>
    <n v="1"/>
    <s v="Broad Marsh River"/>
    <n v="43"/>
  </r>
  <r>
    <s v="50E-4-545"/>
    <m/>
    <x v="0"/>
    <s v="10 JUDSON ST"/>
    <n v="132"/>
    <s v="SOUSA LAURA"/>
    <s v="R30"/>
    <s v="RES ACLNUD  MDL-00"/>
    <s v="50/E4/545//"/>
    <n v="4.0969999999999999E-2"/>
    <n v="0"/>
    <n v="0"/>
    <n v="0"/>
    <n v="0"/>
    <m/>
    <n v="0"/>
    <n v="0"/>
    <n v="0"/>
    <s v="YES"/>
    <n v="0"/>
    <s v="50E-4-545"/>
    <m/>
    <m/>
    <m/>
    <n v="0"/>
    <m/>
    <m/>
    <n v="0"/>
    <n v="0"/>
    <n v="0"/>
    <n v="0"/>
    <n v="0"/>
    <m/>
    <m/>
    <m/>
    <m/>
    <m/>
    <m/>
    <m/>
    <m/>
    <m/>
    <m/>
    <n v="1"/>
    <n v="0"/>
    <n v="1"/>
    <s v="Broad Marsh River"/>
    <n v="43"/>
  </r>
  <r>
    <s v="50A-313B"/>
    <m/>
    <x v="0"/>
    <s v="3 WESTON AVE"/>
    <n v="101"/>
    <s v="MURRAY RITCHIE W JR"/>
    <s v="R130"/>
    <s v="ONE FAMILY"/>
    <s v="50/A/313/B/"/>
    <n v="8.7849999999999998E-2"/>
    <n v="0"/>
    <n v="0"/>
    <n v="1"/>
    <n v="1"/>
    <s v="SEWER"/>
    <n v="1"/>
    <n v="1"/>
    <n v="4600"/>
    <s v="YES"/>
    <n v="0"/>
    <s v="50A-313B"/>
    <s v="All Public"/>
    <s v="SEWER"/>
    <s v="SEWER"/>
    <n v="4600"/>
    <m/>
    <m/>
    <n v="0"/>
    <n v="0"/>
    <n v="2"/>
    <n v="658"/>
    <n v="1"/>
    <m/>
    <m/>
    <m/>
    <m/>
    <m/>
    <m/>
    <m/>
    <m/>
    <m/>
    <m/>
    <n v="2"/>
    <n v="0"/>
    <n v="1"/>
    <s v="Wareham River West"/>
    <n v="44"/>
  </r>
  <r>
    <s v="37-1009A"/>
    <m/>
    <x v="0"/>
    <s v="111 GREAT NECK RD"/>
    <n v="101"/>
    <s v="MCDONALD PATRICK"/>
    <s v="R60"/>
    <s v="ONE FAMILY"/>
    <s v="37//1009/A/"/>
    <n v="0.66274999999999995"/>
    <n v="1"/>
    <n v="1"/>
    <n v="1"/>
    <n v="1"/>
    <s v="SEPTIC"/>
    <n v="0"/>
    <n v="0"/>
    <n v="0"/>
    <s v="YES"/>
    <n v="0"/>
    <s v="37-1009A"/>
    <s v="Public Water,Gas,Septic"/>
    <s v="SEPTIC"/>
    <s v="SEPTIC"/>
    <n v="0"/>
    <m/>
    <m/>
    <n v="1"/>
    <n v="1"/>
    <n v="2"/>
    <n v="1192"/>
    <n v="1"/>
    <m/>
    <m/>
    <m/>
    <m/>
    <m/>
    <m/>
    <m/>
    <m/>
    <m/>
    <m/>
    <n v="2"/>
    <n v="9.68"/>
    <n v="1"/>
    <s v="Crab Cove"/>
    <n v="46"/>
  </r>
  <r>
    <s v="50F-80"/>
    <m/>
    <x v="0"/>
    <s v="24 WORRALL AVE"/>
    <n v="101"/>
    <s v="INVERNIZZI BARRY"/>
    <s v="R30"/>
    <s v="ONE FAMILY"/>
    <s v="50/F/80//"/>
    <n v="9.6750000000000003E-2"/>
    <n v="0"/>
    <n v="0"/>
    <n v="1"/>
    <n v="1"/>
    <s v="SEWER"/>
    <n v="1"/>
    <n v="1"/>
    <n v="13100"/>
    <s v="YES"/>
    <n v="0"/>
    <s v="50F-80"/>
    <s v="All Public"/>
    <s v="SEWER"/>
    <s v="SEWER"/>
    <n v="13100"/>
    <m/>
    <m/>
    <n v="0"/>
    <n v="0"/>
    <n v="2"/>
    <n v="756"/>
    <n v="1"/>
    <m/>
    <m/>
    <m/>
    <m/>
    <m/>
    <m/>
    <m/>
    <m/>
    <m/>
    <m/>
    <n v="1"/>
    <n v="0"/>
    <n v="1"/>
    <s v="Wareham River West"/>
    <n v="44"/>
  </r>
  <r>
    <s v="50D-400"/>
    <m/>
    <x v="0"/>
    <s v="10 GRANT ST"/>
    <n v="101"/>
    <s v="MADOR GEORGE E JR &amp; ELAINE I TRS"/>
    <s v="R30"/>
    <s v="ONE FAMILY"/>
    <s v="50/D/400//"/>
    <n v="0.20404"/>
    <n v="0"/>
    <n v="0"/>
    <n v="1"/>
    <n v="1"/>
    <s v="SEWER"/>
    <n v="1"/>
    <n v="1"/>
    <n v="4500"/>
    <s v="YES"/>
    <n v="0"/>
    <s v="50D-400"/>
    <s v="Public Water,Public Sewer,Gas"/>
    <s v="SEWER"/>
    <s v="SEWER"/>
    <n v="4500"/>
    <m/>
    <m/>
    <n v="0"/>
    <n v="0"/>
    <n v="3"/>
    <n v="1152"/>
    <n v="1"/>
    <m/>
    <m/>
    <m/>
    <m/>
    <m/>
    <m/>
    <m/>
    <m/>
    <m/>
    <m/>
    <n v="2"/>
    <n v="0"/>
    <n v="1"/>
    <s v="Wareham River West"/>
    <n v="44"/>
  </r>
  <r>
    <s v="38-472"/>
    <m/>
    <x v="0"/>
    <s v="10 CAPE AVE"/>
    <n v="101"/>
    <s v="GARGAS PETER T"/>
    <s v="R30"/>
    <s v="ONE FAMILY"/>
    <s v="38//472//"/>
    <n v="0.13403999999999999"/>
    <n v="1"/>
    <n v="1"/>
    <n v="1"/>
    <n v="1"/>
    <s v="SEPTIC"/>
    <n v="0"/>
    <n v="1"/>
    <n v="400"/>
    <s v="YES"/>
    <n v="400"/>
    <s v="38-472"/>
    <s v="Public Water,Septic"/>
    <s v="SEPTIC"/>
    <s v="SEPTIC"/>
    <n v="400"/>
    <m/>
    <m/>
    <n v="1"/>
    <n v="1"/>
    <n v="3"/>
    <n v="1789"/>
    <n v="1.3"/>
    <m/>
    <m/>
    <m/>
    <m/>
    <m/>
    <m/>
    <m/>
    <m/>
    <m/>
    <m/>
    <n v="1"/>
    <n v="9.68"/>
    <n v="1"/>
    <s v="Crab Cove"/>
    <n v="46"/>
  </r>
  <r>
    <s v="37-1"/>
    <m/>
    <x v="0"/>
    <s v="32 CROOKED RIVER RD"/>
    <n v="101"/>
    <s v="BROOKS TANYA M"/>
    <s v="R60"/>
    <s v="ONE FAMILY"/>
    <s v="37//1//"/>
    <n v="1.3282799999999999"/>
    <n v="1"/>
    <n v="1"/>
    <n v="1"/>
    <n v="1"/>
    <s v="SEPTIC"/>
    <n v="0"/>
    <n v="1"/>
    <n v="3800"/>
    <s v="YES"/>
    <n v="3800"/>
    <s v="37-1"/>
    <s v="Public Water,Gas,Septic"/>
    <s v="SEPTIC"/>
    <s v="SEPTIC"/>
    <n v="3800"/>
    <m/>
    <m/>
    <n v="1"/>
    <n v="1"/>
    <n v="4"/>
    <n v="2598"/>
    <n v="1.75"/>
    <m/>
    <m/>
    <m/>
    <m/>
    <m/>
    <m/>
    <m/>
    <m/>
    <m/>
    <m/>
    <n v="1"/>
    <n v="9.68"/>
    <n v="1"/>
    <s v="Crab Cove"/>
    <n v="46"/>
  </r>
  <r>
    <s v="50F-22"/>
    <m/>
    <x v="0"/>
    <s v="67 PILGRIM AVE"/>
    <n v="903"/>
    <s v="TOWN OF WAREHAM"/>
    <s v="R30"/>
    <s v="TAX POSS  MDL-00"/>
    <s v="50/F/22//"/>
    <n v="0.1008"/>
    <n v="0"/>
    <n v="0"/>
    <n v="0"/>
    <n v="0"/>
    <m/>
    <n v="0"/>
    <n v="0"/>
    <n v="0"/>
    <s v="YES"/>
    <n v="0"/>
    <s v="50F-22"/>
    <m/>
    <m/>
    <m/>
    <n v="0"/>
    <m/>
    <m/>
    <n v="0"/>
    <n v="0"/>
    <n v="0"/>
    <n v="0"/>
    <n v="0"/>
    <m/>
    <m/>
    <m/>
    <m/>
    <m/>
    <m/>
    <m/>
    <m/>
    <m/>
    <m/>
    <n v="1"/>
    <n v="0"/>
    <n v="1"/>
    <s v="Broad Marsh River"/>
    <n v="43"/>
  </r>
  <r>
    <s v="50E-4-551"/>
    <m/>
    <x v="0"/>
    <s v="1 CLIFF AVE"/>
    <n v="132"/>
    <s v="SMAROWSKI SHIRLEY A"/>
    <s v="R30"/>
    <s v="RES ACLNUD  MDL-00"/>
    <s v="50/E4/551//"/>
    <n v="5.8639999999999998E-2"/>
    <n v="0"/>
    <n v="0"/>
    <n v="0"/>
    <n v="0"/>
    <m/>
    <n v="0"/>
    <n v="0"/>
    <n v="0"/>
    <s v="YES"/>
    <n v="0"/>
    <s v="50E-4-551"/>
    <m/>
    <m/>
    <m/>
    <n v="0"/>
    <m/>
    <m/>
    <n v="0"/>
    <n v="0"/>
    <n v="0"/>
    <n v="0"/>
    <n v="0"/>
    <m/>
    <m/>
    <m/>
    <m/>
    <m/>
    <m/>
    <m/>
    <m/>
    <m/>
    <m/>
    <n v="1"/>
    <n v="0"/>
    <n v="1"/>
    <s v="Broad Marsh River"/>
    <n v="43"/>
  </r>
  <r>
    <s v="50D-297"/>
    <m/>
    <x v="0"/>
    <s v="15 JUDSON ST"/>
    <n v="101"/>
    <s v="DAVISON JAMES F"/>
    <s v="R30"/>
    <s v="ONE FAMILY"/>
    <s v="50/D/297//"/>
    <n v="8.6480000000000001E-2"/>
    <n v="0"/>
    <n v="0"/>
    <n v="1"/>
    <n v="1"/>
    <s v="SEWER"/>
    <n v="1"/>
    <n v="1"/>
    <n v="800"/>
    <s v="YES"/>
    <n v="0"/>
    <s v="50D-297"/>
    <s v="All Public"/>
    <s v="SEWER"/>
    <s v="SEWER"/>
    <n v="800"/>
    <m/>
    <m/>
    <n v="0"/>
    <n v="0"/>
    <n v="3"/>
    <n v="792"/>
    <n v="1"/>
    <m/>
    <m/>
    <m/>
    <m/>
    <m/>
    <m/>
    <m/>
    <m/>
    <m/>
    <m/>
    <n v="1"/>
    <n v="0"/>
    <n v="1"/>
    <s v="Broad Marsh River"/>
    <n v="43"/>
  </r>
  <r>
    <s v="38-415"/>
    <m/>
    <x v="0"/>
    <s v="32 IVY ST"/>
    <n v="101"/>
    <s v="RICE FRANCIS E III"/>
    <s v="R30"/>
    <s v="ONE FAMILY"/>
    <s v="38//415//"/>
    <n v="0.19633"/>
    <n v="1"/>
    <n v="1"/>
    <n v="1"/>
    <n v="1"/>
    <s v="SEPTIC"/>
    <n v="0"/>
    <n v="1"/>
    <n v="13300"/>
    <s v="YES"/>
    <n v="13300"/>
    <s v="38-415"/>
    <s v="Public Water,Gas,Septic"/>
    <s v="SEPTIC"/>
    <s v="SEPTIC"/>
    <n v="13300"/>
    <m/>
    <m/>
    <n v="1"/>
    <n v="1"/>
    <n v="4"/>
    <n v="1152"/>
    <n v="1.5"/>
    <m/>
    <m/>
    <m/>
    <m/>
    <m/>
    <m/>
    <m/>
    <m/>
    <m/>
    <m/>
    <n v="2"/>
    <n v="9.68"/>
    <n v="1"/>
    <s v="Crab Cove"/>
    <n v="46"/>
  </r>
  <r>
    <s v="50D-245"/>
    <m/>
    <x v="0"/>
    <s v="19 HOWARD ST"/>
    <n v="101"/>
    <s v="PETROSILLO GIOVANNI &amp; ANGELA"/>
    <s v="R30"/>
    <s v="ONE FAMILY"/>
    <s v="50/D/245//"/>
    <n v="0.10765"/>
    <n v="0"/>
    <n v="0"/>
    <n v="1"/>
    <n v="1"/>
    <s v="SEWER"/>
    <n v="1"/>
    <n v="0"/>
    <n v="0"/>
    <s v="YES"/>
    <n v="0"/>
    <s v="50D-245"/>
    <s v="Public Water,Public Sewer"/>
    <s v="SEWER"/>
    <s v="SEWER"/>
    <n v="5250"/>
    <m/>
    <m/>
    <n v="0"/>
    <n v="0"/>
    <n v="2"/>
    <n v="1320"/>
    <n v="2"/>
    <m/>
    <m/>
    <m/>
    <m/>
    <m/>
    <m/>
    <m/>
    <m/>
    <m/>
    <m/>
    <n v="1"/>
    <n v="0"/>
    <n v="1"/>
    <s v="Broad Marsh River"/>
    <n v="43"/>
  </r>
  <r>
    <s v="38-487"/>
    <m/>
    <x v="0"/>
    <s v="21 KINGWOOD ST"/>
    <n v="101"/>
    <s v="RUSH WILLIAM A"/>
    <s v="R30"/>
    <s v="ONE FAMILY"/>
    <s v="38//487//"/>
    <n v="9.9919999999999995E-2"/>
    <n v="1"/>
    <n v="1"/>
    <n v="1"/>
    <n v="1"/>
    <s v="SEPTIC"/>
    <n v="0"/>
    <n v="1"/>
    <n v="14100"/>
    <s v="YES"/>
    <n v="14100"/>
    <s v="38-487"/>
    <s v="Public Water,Gas,Septic"/>
    <s v="SEPTIC"/>
    <s v="SEPTIC"/>
    <n v="14100"/>
    <m/>
    <m/>
    <n v="1"/>
    <n v="1"/>
    <n v="2"/>
    <n v="960"/>
    <n v="1"/>
    <m/>
    <m/>
    <m/>
    <m/>
    <m/>
    <m/>
    <m/>
    <m/>
    <m/>
    <m/>
    <n v="1"/>
    <n v="9.68"/>
    <n v="1"/>
    <s v="Crab Cove"/>
    <n v="46"/>
  </r>
  <r>
    <s v="50D-389"/>
    <m/>
    <x v="0"/>
    <s v="15 GRANT ST"/>
    <n v="101"/>
    <s v="CAVALLARO JOANN"/>
    <s v="R30"/>
    <s v="ONE FAMILY"/>
    <s v="50/D/389//"/>
    <n v="0.13524"/>
    <n v="0"/>
    <n v="0"/>
    <n v="1"/>
    <n v="1"/>
    <s v="SEWER"/>
    <n v="1"/>
    <n v="2"/>
    <n v="6000"/>
    <s v="NO_W1"/>
    <n v="0"/>
    <s v="50D-389"/>
    <s v="Public Water,Public Sewer,Gas"/>
    <s v="SEWER"/>
    <s v="SEWER"/>
    <n v="3000"/>
    <m/>
    <m/>
    <n v="0"/>
    <n v="0"/>
    <n v="3"/>
    <n v="1056"/>
    <n v="2"/>
    <m/>
    <m/>
    <m/>
    <m/>
    <m/>
    <m/>
    <m/>
    <m/>
    <m/>
    <m/>
    <n v="2"/>
    <n v="0"/>
    <n v="1"/>
    <s v="Broad Marsh River"/>
    <n v="43"/>
  </r>
  <r>
    <s v="50F-98"/>
    <m/>
    <x v="0"/>
    <s v="3 TURNER AVE"/>
    <n v="101"/>
    <s v="CANNIFF EDWARD J"/>
    <s v="R30"/>
    <s v="ONE FAMILY"/>
    <s v="50/F/98//"/>
    <n v="9.4299999999999995E-2"/>
    <n v="0"/>
    <n v="0"/>
    <n v="1"/>
    <n v="1"/>
    <s v="SEWER"/>
    <n v="1"/>
    <n v="1"/>
    <n v="6700"/>
    <s v="YES"/>
    <n v="0"/>
    <s v="50F-98"/>
    <s v="Public Water,Public Sewer"/>
    <s v="SEWER"/>
    <s v="SEWER"/>
    <n v="6700"/>
    <m/>
    <m/>
    <n v="0"/>
    <n v="0"/>
    <n v="2"/>
    <n v="709"/>
    <n v="1"/>
    <m/>
    <m/>
    <m/>
    <m/>
    <m/>
    <m/>
    <m/>
    <m/>
    <m/>
    <m/>
    <n v="1"/>
    <n v="0"/>
    <n v="1"/>
    <s v="Wareham River West"/>
    <n v="44"/>
  </r>
  <r>
    <s v="50E-4-502"/>
    <m/>
    <x v="0"/>
    <s v="40 SHORE AVE"/>
    <n v="101"/>
    <s v="DIROCCO EDWARD D"/>
    <s v="R30"/>
    <s v="ONE FAMILY"/>
    <s v="50/E4/502//"/>
    <n v="7.4950000000000003E-2"/>
    <n v="0"/>
    <n v="0"/>
    <n v="1"/>
    <n v="1"/>
    <s v="SEWER"/>
    <n v="1"/>
    <n v="1"/>
    <n v="5100"/>
    <s v="YES"/>
    <n v="0"/>
    <s v="50E-4-502"/>
    <s v="All Public"/>
    <s v="SEWER"/>
    <s v="SEWER"/>
    <n v="5100"/>
    <m/>
    <m/>
    <n v="0"/>
    <n v="0"/>
    <n v="2"/>
    <n v="984"/>
    <n v="1"/>
    <m/>
    <m/>
    <m/>
    <m/>
    <m/>
    <m/>
    <m/>
    <m/>
    <m/>
    <m/>
    <n v="2"/>
    <n v="0"/>
    <n v="1"/>
    <s v="Broad Marsh River"/>
    <n v="43"/>
  </r>
  <r>
    <s v="38-424"/>
    <m/>
    <x v="0"/>
    <s v="27 JUNIPER ST"/>
    <n v="101"/>
    <s v="KNOWLES WILLIAM A"/>
    <s v="R30"/>
    <s v="ONE FAMILY"/>
    <s v="38//424//"/>
    <n v="0.11385000000000001"/>
    <n v="1"/>
    <n v="1"/>
    <n v="1"/>
    <n v="1"/>
    <s v="SEPTIC"/>
    <n v="0"/>
    <n v="1"/>
    <n v="8300"/>
    <s v="YES"/>
    <n v="8300"/>
    <s v="38-424"/>
    <s v="Public Water,Septic"/>
    <s v="SEPTIC"/>
    <s v="SEPTIC"/>
    <n v="8300"/>
    <m/>
    <m/>
    <n v="1"/>
    <n v="1"/>
    <n v="2"/>
    <n v="1224"/>
    <n v="2"/>
    <m/>
    <m/>
    <m/>
    <m/>
    <m/>
    <m/>
    <m/>
    <m/>
    <m/>
    <m/>
    <n v="1"/>
    <n v="9.68"/>
    <n v="1"/>
    <s v="Crab Cove"/>
    <n v="46"/>
  </r>
  <r>
    <s v="50F-127"/>
    <m/>
    <x v="0"/>
    <s v="68 PILGRIM AVE"/>
    <n v="101"/>
    <s v="CURTIN ROBERT F"/>
    <s v="R30"/>
    <s v="ONE FAMILY"/>
    <s v="50/F/127//"/>
    <n v="9.2469999999999997E-2"/>
    <n v="0"/>
    <n v="0"/>
    <n v="1"/>
    <n v="1"/>
    <s v="SEWER"/>
    <n v="1"/>
    <n v="1"/>
    <n v="4300"/>
    <s v="YES"/>
    <n v="0"/>
    <s v="50F-127"/>
    <s v="Public Water,Public Sewer"/>
    <s v="SEWER"/>
    <s v="SEWER"/>
    <n v="4300"/>
    <m/>
    <m/>
    <n v="0"/>
    <n v="0"/>
    <n v="5"/>
    <n v="1547"/>
    <n v="2"/>
    <m/>
    <m/>
    <m/>
    <m/>
    <m/>
    <m/>
    <m/>
    <m/>
    <m/>
    <m/>
    <n v="1"/>
    <n v="0"/>
    <n v="1"/>
    <s v="Wareham River West"/>
    <n v="44"/>
  </r>
  <r>
    <s v="50F-B2"/>
    <m/>
    <x v="0"/>
    <s v="7 SMITH AVE"/>
    <n v="903"/>
    <s v="TOWN OF WAREHAM"/>
    <s v="R30"/>
    <s v="TAX POSS  MDL-00"/>
    <s v="50/F/B2//"/>
    <n v="0.28703000000000001"/>
    <n v="0"/>
    <n v="0"/>
    <n v="0"/>
    <n v="0"/>
    <m/>
    <n v="0"/>
    <n v="0"/>
    <n v="0"/>
    <s v="YES"/>
    <n v="0"/>
    <s v="50F-B2"/>
    <m/>
    <m/>
    <m/>
    <n v="0"/>
    <m/>
    <m/>
    <n v="0"/>
    <n v="0"/>
    <n v="0"/>
    <n v="0"/>
    <n v="0"/>
    <m/>
    <m/>
    <m/>
    <m/>
    <m/>
    <m/>
    <m/>
    <m/>
    <m/>
    <m/>
    <n v="1"/>
    <n v="0"/>
    <n v="1"/>
    <s v="Broad Marsh River"/>
    <n v="43"/>
  </r>
  <r>
    <s v="50A-306"/>
    <m/>
    <x v="0"/>
    <s v="10 CROCKER AVE"/>
    <n v="101"/>
    <s v="KEELEY THOMAS F"/>
    <s v="R130"/>
    <s v="ONE FAMILY"/>
    <s v="50/A/306//"/>
    <n v="7.3109999999999994E-2"/>
    <n v="0"/>
    <n v="0"/>
    <n v="1"/>
    <n v="1"/>
    <s v="SEWER"/>
    <n v="1"/>
    <n v="1"/>
    <n v="1300"/>
    <s v="YES"/>
    <n v="0"/>
    <s v="50A-306"/>
    <s v="All Public"/>
    <s v="SEWER"/>
    <s v="SEWER"/>
    <n v="1300"/>
    <m/>
    <m/>
    <n v="0"/>
    <n v="0"/>
    <n v="2"/>
    <n v="580"/>
    <n v="1"/>
    <m/>
    <m/>
    <m/>
    <m/>
    <m/>
    <m/>
    <m/>
    <m/>
    <m/>
    <m/>
    <n v="1"/>
    <n v="0"/>
    <n v="1"/>
    <s v="Wareham River West"/>
    <n v="44"/>
  </r>
  <r>
    <s v="40-1010B"/>
    <m/>
    <x v="0"/>
    <s v="23 CROOKED RIVER RD"/>
    <n v="101"/>
    <s v="IULA FRANCIS"/>
    <s v="R30"/>
    <s v="ONE FAMILY"/>
    <s v="40//1010/B/"/>
    <n v="2.1987899999999998"/>
    <n v="1"/>
    <n v="1"/>
    <n v="1"/>
    <n v="1"/>
    <s v="SEPTIC"/>
    <n v="0"/>
    <n v="1"/>
    <n v="6000"/>
    <s v="NO_W1"/>
    <n v="6000"/>
    <s v="40-1010B"/>
    <s v="Public Water,Gas,Septic"/>
    <s v="SEPTIC"/>
    <s v="SEPTIC"/>
    <n v="6000"/>
    <m/>
    <m/>
    <n v="1"/>
    <n v="1"/>
    <n v="3"/>
    <n v="1080"/>
    <n v="1"/>
    <m/>
    <m/>
    <m/>
    <m/>
    <m/>
    <m/>
    <m/>
    <m/>
    <m/>
    <m/>
    <n v="2"/>
    <n v="9.68"/>
    <n v="1"/>
    <s v="Crab Cove"/>
    <n v="46"/>
  </r>
  <r>
    <s v="38-414"/>
    <m/>
    <x v="0"/>
    <s v="34 IVY ST"/>
    <n v="101"/>
    <s v="WESCOTT JOAN E TRUSTEE OF THE"/>
    <s v="R30"/>
    <s v="ONE FAMILY"/>
    <s v="38//414//"/>
    <n v="0.16395999999999999"/>
    <n v="1"/>
    <n v="1"/>
    <n v="1"/>
    <n v="1"/>
    <s v="SEPTIC"/>
    <n v="0"/>
    <n v="1"/>
    <n v="100"/>
    <s v="NO_W1"/>
    <n v="100"/>
    <s v="38-414"/>
    <s v="Public Water,Septic"/>
    <s v="SEPTIC"/>
    <s v="SEPTIC"/>
    <n v="100"/>
    <m/>
    <m/>
    <n v="1"/>
    <n v="1"/>
    <n v="2"/>
    <n v="960"/>
    <n v="1.5"/>
    <m/>
    <m/>
    <m/>
    <m/>
    <m/>
    <m/>
    <m/>
    <m/>
    <m/>
    <m/>
    <n v="2"/>
    <n v="9.68"/>
    <n v="1"/>
    <s v="Crab Cove"/>
    <n v="46"/>
  </r>
  <r>
    <s v="LAND_NOPARC"/>
    <m/>
    <x v="0"/>
    <m/>
    <n v="0"/>
    <m/>
    <m/>
    <m/>
    <m/>
    <n v="3.6000000000000002E-4"/>
    <n v="0"/>
    <n v="0"/>
    <n v="0"/>
    <n v="0"/>
    <m/>
    <n v="0"/>
    <n v="0"/>
    <n v="0"/>
    <s v="NO"/>
    <n v="0"/>
    <m/>
    <m/>
    <m/>
    <m/>
    <n v="0"/>
    <m/>
    <m/>
    <n v="0"/>
    <n v="0"/>
    <n v="0"/>
    <n v="0"/>
    <n v="0"/>
    <m/>
    <m/>
    <m/>
    <m/>
    <m/>
    <m/>
    <m/>
    <m/>
    <m/>
    <m/>
    <n v="0"/>
    <n v="0"/>
    <n v="1"/>
    <s v="Crab Cove"/>
    <n v="46"/>
  </r>
  <r>
    <s v="50F-1"/>
    <m/>
    <x v="0"/>
    <s v="37 WORRALL AVE"/>
    <n v="101"/>
    <s v="DUTTON NEIL M &amp; MICKE L"/>
    <s v="R30"/>
    <s v="ONE FAMILY"/>
    <s v="50/F/1//"/>
    <n v="0.11772000000000001"/>
    <n v="0"/>
    <n v="0"/>
    <n v="1"/>
    <n v="1"/>
    <s v="SEWER"/>
    <n v="1"/>
    <n v="0"/>
    <n v="0"/>
    <s v="YES"/>
    <n v="0"/>
    <s v="50F-1"/>
    <s v="All Public"/>
    <s v="SEWER"/>
    <s v="SEWER"/>
    <n v="0"/>
    <m/>
    <m/>
    <n v="0"/>
    <n v="0"/>
    <n v="4"/>
    <n v="1836"/>
    <n v="2"/>
    <m/>
    <m/>
    <m/>
    <m/>
    <m/>
    <m/>
    <m/>
    <m/>
    <m/>
    <m/>
    <n v="1"/>
    <n v="0"/>
    <n v="1"/>
    <s v="Wareham River West"/>
    <n v="44"/>
  </r>
  <r>
    <s v="50F-121"/>
    <m/>
    <x v="0"/>
    <s v="10 SURF AVE"/>
    <n v="101"/>
    <s v="HALL JOHN NICHOLAS JR"/>
    <s v="R30"/>
    <s v="ONE FAMILY"/>
    <s v="50/F/121//"/>
    <n v="9.1490000000000002E-2"/>
    <n v="0"/>
    <n v="0"/>
    <n v="1"/>
    <n v="1"/>
    <s v="SEWER"/>
    <n v="1"/>
    <n v="1"/>
    <n v="3900"/>
    <s v="YES"/>
    <n v="0"/>
    <s v="50F-121"/>
    <s v="Public Water,Public Sewer"/>
    <s v="SEWER"/>
    <s v="SEWER"/>
    <n v="3900"/>
    <m/>
    <m/>
    <n v="0"/>
    <n v="0"/>
    <n v="2"/>
    <n v="805"/>
    <n v="1"/>
    <m/>
    <m/>
    <m/>
    <m/>
    <m/>
    <m/>
    <m/>
    <m/>
    <m/>
    <m/>
    <n v="1"/>
    <n v="0"/>
    <n v="1"/>
    <s v="Wareham River West"/>
    <n v="44"/>
  </r>
  <r>
    <s v="40-1009"/>
    <m/>
    <x v="0"/>
    <s v="25 CROOKED RIVER RD"/>
    <n v="101"/>
    <s v="KELLEGREW SHARON R"/>
    <s v="R30"/>
    <s v="ONE FAMILY"/>
    <s v="40//1009//"/>
    <n v="0.23544000000000001"/>
    <n v="1"/>
    <n v="1"/>
    <n v="1"/>
    <n v="1"/>
    <s v="SEPTIC"/>
    <n v="0"/>
    <n v="1"/>
    <n v="6100"/>
    <s v="NO_W1"/>
    <n v="6100"/>
    <s v="40-1009"/>
    <s v="Public Water,Gas,Septic"/>
    <s v="SEPTIC"/>
    <s v="SEPTIC"/>
    <n v="6100"/>
    <m/>
    <m/>
    <n v="1"/>
    <n v="1"/>
    <n v="3"/>
    <n v="2033"/>
    <n v="1.9"/>
    <m/>
    <m/>
    <m/>
    <m/>
    <m/>
    <m/>
    <m/>
    <m/>
    <m/>
    <m/>
    <n v="2"/>
    <n v="9.68"/>
    <n v="1"/>
    <s v="Crab Cove"/>
    <n v="46"/>
  </r>
  <r>
    <s v="50F-B3"/>
    <m/>
    <x v="0"/>
    <s v="9 SMITH AVE"/>
    <n v="903"/>
    <s v="TOWN OF WAREHAM"/>
    <s v="R30"/>
    <s v="TAX POSS  MDL-00"/>
    <s v="50/F/B3//"/>
    <n v="0.21893000000000001"/>
    <n v="0"/>
    <n v="0"/>
    <n v="0"/>
    <n v="0"/>
    <m/>
    <n v="0"/>
    <n v="0"/>
    <n v="0"/>
    <s v="YES"/>
    <n v="0"/>
    <s v="50F-B3"/>
    <m/>
    <m/>
    <m/>
    <n v="0"/>
    <m/>
    <m/>
    <n v="0"/>
    <n v="0"/>
    <n v="0"/>
    <n v="0"/>
    <n v="0"/>
    <m/>
    <m/>
    <m/>
    <m/>
    <m/>
    <m/>
    <m/>
    <m/>
    <m/>
    <m/>
    <n v="1"/>
    <n v="0"/>
    <n v="1"/>
    <s v="Broad Marsh River"/>
    <n v="43"/>
  </r>
  <r>
    <s v="50A-311"/>
    <m/>
    <x v="0"/>
    <s v="6 LUNA AVE"/>
    <n v="109"/>
    <s v="RESENDES TRACY L ET ALS TRS"/>
    <s v="R30"/>
    <s v="MULTI HSES"/>
    <s v="50/A/311//"/>
    <n v="8.5029999999999994E-2"/>
    <n v="0"/>
    <n v="0"/>
    <n v="2"/>
    <n v="2"/>
    <s v="SEWER"/>
    <n v="3"/>
    <n v="3"/>
    <n v="18800"/>
    <s v="YES"/>
    <n v="0"/>
    <s v="50A-311"/>
    <s v="All Public"/>
    <s v="SEWER"/>
    <s v="SEWER"/>
    <n v="6266.67"/>
    <m/>
    <m/>
    <n v="0"/>
    <n v="0"/>
    <n v="1"/>
    <n v="448"/>
    <n v="1"/>
    <m/>
    <m/>
    <m/>
    <m/>
    <m/>
    <m/>
    <m/>
    <m/>
    <m/>
    <m/>
    <n v="1"/>
    <n v="0"/>
    <n v="1"/>
    <s v="Wareham River West"/>
    <n v="44"/>
  </r>
  <r>
    <s v="38-473"/>
    <m/>
    <x v="0"/>
    <s v="18 JUNIPER ST"/>
    <n v="132"/>
    <s v="GARGAS PETER T"/>
    <s v="R30"/>
    <s v="RES ACLNUD  MDL-00"/>
    <s v="38//473//"/>
    <n v="0.11107"/>
    <n v="0"/>
    <n v="0"/>
    <n v="0"/>
    <n v="0"/>
    <m/>
    <n v="0"/>
    <n v="0"/>
    <n v="0"/>
    <s v="YES"/>
    <n v="0"/>
    <s v="38-473"/>
    <m/>
    <m/>
    <m/>
    <n v="0"/>
    <m/>
    <m/>
    <n v="0"/>
    <n v="0"/>
    <n v="0"/>
    <n v="0"/>
    <n v="0"/>
    <m/>
    <m/>
    <m/>
    <m/>
    <m/>
    <m/>
    <m/>
    <m/>
    <m/>
    <m/>
    <n v="1"/>
    <n v="0"/>
    <n v="1"/>
    <s v="Crab Cove"/>
    <n v="46"/>
  </r>
  <r>
    <s v="50D-296B"/>
    <m/>
    <x v="0"/>
    <s v="17 JUDSON ST"/>
    <n v="101"/>
    <s v="SYLVIA CLIFFORD W"/>
    <s v="R30"/>
    <s v="ONE FAMILY"/>
    <s v="50/D/296/B/"/>
    <n v="3.4720000000000001E-2"/>
    <n v="0"/>
    <n v="0"/>
    <n v="1"/>
    <n v="1"/>
    <s v="SEWER"/>
    <n v="1"/>
    <n v="1"/>
    <n v="5300"/>
    <s v="YES"/>
    <n v="0"/>
    <s v="50D-296B"/>
    <s v="All Public"/>
    <s v="SEWER"/>
    <s v="SEWER"/>
    <n v="5300"/>
    <m/>
    <m/>
    <n v="0"/>
    <n v="0"/>
    <n v="1"/>
    <n v="536"/>
    <n v="1"/>
    <m/>
    <m/>
    <m/>
    <m/>
    <m/>
    <m/>
    <m/>
    <m/>
    <m/>
    <m/>
    <n v="1"/>
    <n v="0"/>
    <n v="1"/>
    <s v="Broad Marsh River"/>
    <n v="43"/>
  </r>
  <r>
    <s v="50A-328"/>
    <m/>
    <x v="0"/>
    <s v="13 CROCKER AVE"/>
    <n v="101"/>
    <s v="ZOIA BARBARA ANN"/>
    <s v="R30"/>
    <s v="ONE FAMILY"/>
    <s v="50/A/328//"/>
    <n v="6.7199999999999996E-2"/>
    <n v="0"/>
    <n v="0"/>
    <n v="1"/>
    <n v="1"/>
    <s v="SEWER"/>
    <n v="1"/>
    <n v="1"/>
    <n v="15700"/>
    <s v="YES"/>
    <n v="0"/>
    <s v="50A-328"/>
    <s v="All Public"/>
    <s v="SEWER"/>
    <s v="SEWER"/>
    <n v="15700"/>
    <m/>
    <m/>
    <n v="0"/>
    <n v="0"/>
    <n v="2"/>
    <n v="717"/>
    <n v="1"/>
    <m/>
    <m/>
    <m/>
    <m/>
    <m/>
    <m/>
    <m/>
    <m/>
    <m/>
    <m/>
    <n v="1"/>
    <n v="0"/>
    <n v="1"/>
    <s v="Wareham River West"/>
    <n v="44"/>
  </r>
  <r>
    <s v="50E-4-531B"/>
    <m/>
    <x v="0"/>
    <s v="5 ARNOLD RD"/>
    <n v="132"/>
    <s v="SOUSA LAURA"/>
    <s v="R30"/>
    <s v="RES ACLNUD  MDL-00"/>
    <s v="50/E4/531/B/"/>
    <n v="5.015E-2"/>
    <n v="0"/>
    <n v="0"/>
    <n v="0"/>
    <n v="0"/>
    <m/>
    <n v="0"/>
    <n v="0"/>
    <n v="0"/>
    <s v="YES"/>
    <n v="0"/>
    <s v="50E-4-531B"/>
    <m/>
    <m/>
    <m/>
    <n v="0"/>
    <m/>
    <m/>
    <n v="0"/>
    <n v="0"/>
    <n v="0"/>
    <n v="0"/>
    <n v="0"/>
    <m/>
    <m/>
    <m/>
    <m/>
    <m/>
    <m/>
    <m/>
    <m/>
    <m/>
    <m/>
    <n v="2"/>
    <n v="0"/>
    <n v="1"/>
    <s v="Broad Marsh River"/>
    <n v="43"/>
  </r>
  <r>
    <s v="38-485B"/>
    <m/>
    <x v="0"/>
    <s v="19 KINGWOOD ST"/>
    <n v="101"/>
    <s v="GILLIS SHARON"/>
    <s v="R30"/>
    <s v="ONE FAMILY"/>
    <s v="38//485/B/"/>
    <n v="0.17249999999999999"/>
    <n v="1"/>
    <n v="1"/>
    <n v="1"/>
    <n v="1"/>
    <s v="SEPTIC"/>
    <n v="0"/>
    <n v="1"/>
    <n v="7800"/>
    <s v="YES"/>
    <n v="7800"/>
    <s v="38-485B"/>
    <s v="Public Water,Gas,Septic"/>
    <s v="SEPTIC"/>
    <s v="SEPTIC"/>
    <n v="7800"/>
    <m/>
    <m/>
    <n v="1"/>
    <n v="1"/>
    <n v="2"/>
    <n v="960"/>
    <n v="1"/>
    <m/>
    <m/>
    <m/>
    <m/>
    <m/>
    <m/>
    <m/>
    <m/>
    <m/>
    <m/>
    <n v="2"/>
    <n v="9.68"/>
    <n v="1"/>
    <s v="Crab Cove"/>
    <n v="46"/>
  </r>
  <r>
    <s v="38-423"/>
    <m/>
    <x v="0"/>
    <s v="25 JUNIPER ST"/>
    <n v="101"/>
    <s v="CASEY DOROTHY R"/>
    <s v="R30"/>
    <s v="ONE FAMILY"/>
    <s v="38//423//"/>
    <n v="0.11348"/>
    <n v="1"/>
    <n v="1"/>
    <n v="1"/>
    <n v="1"/>
    <s v="SEPTIC"/>
    <n v="0"/>
    <n v="1"/>
    <n v="5200"/>
    <s v="YES"/>
    <n v="5200"/>
    <s v="38-423"/>
    <s v="Public Water,Gas,Septic"/>
    <s v="SEPTIC"/>
    <s v="SEPTIC"/>
    <n v="5200"/>
    <m/>
    <m/>
    <n v="1"/>
    <n v="1"/>
    <n v="2"/>
    <n v="600"/>
    <n v="1"/>
    <m/>
    <m/>
    <m/>
    <m/>
    <m/>
    <m/>
    <m/>
    <m/>
    <m/>
    <m/>
    <n v="1"/>
    <n v="9.68"/>
    <n v="1"/>
    <s v="Crab Cove"/>
    <n v="46"/>
  </r>
  <r>
    <s v="50D-387"/>
    <m/>
    <x v="0"/>
    <s v="39 SHORE AVE"/>
    <n v="101"/>
    <s v="MARANTO JOSEPHINE TRUSTEE"/>
    <s v="R30"/>
    <s v="ONE FAMILY"/>
    <s v="50/D/387//"/>
    <n v="0.11189"/>
    <n v="0"/>
    <n v="0"/>
    <n v="1"/>
    <n v="1"/>
    <s v="SEWER"/>
    <n v="1"/>
    <n v="1"/>
    <n v="3500"/>
    <s v="YES"/>
    <n v="0"/>
    <s v="50D-387"/>
    <s v="Public Water,Public Sewer,Gas"/>
    <s v="SEWER"/>
    <s v="SEWER"/>
    <n v="3500"/>
    <m/>
    <m/>
    <n v="0"/>
    <n v="0"/>
    <n v="2"/>
    <n v="1224"/>
    <n v="1"/>
    <m/>
    <m/>
    <m/>
    <m/>
    <m/>
    <m/>
    <m/>
    <m/>
    <m/>
    <m/>
    <n v="1"/>
    <n v="0"/>
    <n v="1"/>
    <s v="Broad Marsh River"/>
    <n v="43"/>
  </r>
  <r>
    <s v="37-1030"/>
    <m/>
    <x v="0"/>
    <s v="28 CROOKED RIVER RD"/>
    <n v="101"/>
    <s v="PIERCE IMOGENE COCO"/>
    <s v="R60"/>
    <s v="ONE FAMILY"/>
    <s v="37//1030//"/>
    <n v="0.33534999999999998"/>
    <n v="1"/>
    <n v="1"/>
    <n v="1"/>
    <n v="1"/>
    <s v="SEPTIC"/>
    <n v="0"/>
    <n v="1"/>
    <n v="3400"/>
    <s v="YES"/>
    <n v="3400"/>
    <s v="37-1030"/>
    <s v="Public Water,Septic"/>
    <s v="SEPTIC"/>
    <s v="SEPTIC"/>
    <n v="3400"/>
    <m/>
    <m/>
    <n v="1"/>
    <n v="1"/>
    <n v="3"/>
    <n v="1216"/>
    <n v="1.75"/>
    <m/>
    <m/>
    <m/>
    <m/>
    <m/>
    <m/>
    <m/>
    <m/>
    <m/>
    <m/>
    <n v="1"/>
    <n v="9.68"/>
    <n v="1"/>
    <s v="Crab Cove"/>
    <n v="46"/>
  </r>
  <r>
    <s v="50A-313A"/>
    <m/>
    <x v="0"/>
    <s v="3 LUNA AVE"/>
    <n v="101"/>
    <s v="CHAVES MANUEL &amp; MARIA F"/>
    <s v="R30"/>
    <s v="ONE FAMILY"/>
    <s v="50/A/313/A/"/>
    <n v="6.3839999999999994E-2"/>
    <n v="0"/>
    <n v="0"/>
    <n v="1"/>
    <n v="1"/>
    <s v="SEWER"/>
    <n v="1"/>
    <n v="1"/>
    <n v="400"/>
    <s v="YES"/>
    <n v="0"/>
    <s v="50A-313A"/>
    <s v="All Public"/>
    <s v="SEWER"/>
    <s v="SEWER"/>
    <n v="400"/>
    <m/>
    <m/>
    <n v="0"/>
    <n v="0"/>
    <n v="3"/>
    <n v="609"/>
    <n v="1"/>
    <m/>
    <m/>
    <m/>
    <m/>
    <m/>
    <m/>
    <m/>
    <m/>
    <m/>
    <m/>
    <n v="2"/>
    <n v="0"/>
    <n v="1"/>
    <s v="Wareham River West"/>
    <n v="44"/>
  </r>
  <r>
    <s v="50D-401"/>
    <m/>
    <x v="0"/>
    <s v="12 GRANT ST"/>
    <n v="101"/>
    <s v="DANTONIO JOSEPH F SR"/>
    <s v="R30"/>
    <s v="ONE FAMILY"/>
    <s v="50/D/401//"/>
    <n v="0.16686999999999999"/>
    <n v="0"/>
    <n v="0"/>
    <n v="1"/>
    <n v="1"/>
    <s v="SEWER"/>
    <n v="1"/>
    <n v="1"/>
    <n v="400"/>
    <s v="YES"/>
    <n v="0"/>
    <s v="50D-401"/>
    <s v="Public Water,Public Sewer,Gas"/>
    <s v="SEWER"/>
    <s v="SEWER"/>
    <n v="400"/>
    <m/>
    <m/>
    <n v="0"/>
    <n v="0"/>
    <n v="2"/>
    <n v="750"/>
    <n v="1"/>
    <m/>
    <m/>
    <m/>
    <m/>
    <m/>
    <m/>
    <m/>
    <m/>
    <m/>
    <m/>
    <n v="2"/>
    <n v="0"/>
    <n v="1"/>
    <s v="Wareham River West"/>
    <n v="44"/>
  </r>
  <r>
    <s v="LAND_NOPARC"/>
    <m/>
    <x v="0"/>
    <m/>
    <n v="0"/>
    <m/>
    <m/>
    <m/>
    <m/>
    <n v="6.7099999999999998E-3"/>
    <n v="0"/>
    <n v="0"/>
    <n v="0"/>
    <n v="0"/>
    <m/>
    <n v="0"/>
    <n v="0"/>
    <n v="0"/>
    <s v="NO"/>
    <n v="0"/>
    <m/>
    <m/>
    <m/>
    <m/>
    <n v="0"/>
    <m/>
    <m/>
    <n v="0"/>
    <n v="0"/>
    <n v="0"/>
    <n v="0"/>
    <n v="0"/>
    <m/>
    <m/>
    <m/>
    <m/>
    <m/>
    <m/>
    <m/>
    <m/>
    <m/>
    <m/>
    <n v="0"/>
    <n v="0"/>
    <n v="1"/>
    <s v="Crab Cove"/>
    <n v="46"/>
  </r>
  <r>
    <s v="57-H6"/>
    <m/>
    <x v="0"/>
    <s v="7 HARKINS WAY"/>
    <n v="101"/>
    <s v="FONTANEZ ANTONTIO"/>
    <s v="MR30"/>
    <s v="ONE FAMILY"/>
    <s v="57//H6//"/>
    <n v="0.62856999999999996"/>
    <n v="0"/>
    <n v="0"/>
    <n v="1"/>
    <n v="1"/>
    <s v="SEWER"/>
    <n v="1"/>
    <n v="1"/>
    <n v="4500"/>
    <s v="YES"/>
    <n v="0"/>
    <s v="57-H6"/>
    <s v="All Public"/>
    <s v="SEWER"/>
    <s v="SEWER"/>
    <n v="4500"/>
    <m/>
    <m/>
    <n v="0"/>
    <n v="0"/>
    <n v="3"/>
    <n v="1269"/>
    <n v="1.75"/>
    <m/>
    <m/>
    <m/>
    <m/>
    <m/>
    <m/>
    <m/>
    <m/>
    <m/>
    <m/>
    <n v="1"/>
    <n v="0"/>
    <n v="1"/>
    <s v="Wareham River West"/>
    <n v="44"/>
  </r>
  <r>
    <s v="LAND_NOPARC"/>
    <m/>
    <x v="0"/>
    <m/>
    <n v="0"/>
    <m/>
    <m/>
    <m/>
    <m/>
    <n v="1.0471299999999999"/>
    <n v="0"/>
    <n v="0"/>
    <n v="0"/>
    <n v="0"/>
    <m/>
    <n v="0"/>
    <n v="0"/>
    <n v="0"/>
    <s v="NO"/>
    <n v="0"/>
    <m/>
    <m/>
    <m/>
    <m/>
    <n v="0"/>
    <m/>
    <m/>
    <n v="0"/>
    <n v="0"/>
    <n v="0"/>
    <n v="0"/>
    <n v="0"/>
    <m/>
    <m/>
    <m/>
    <m/>
    <m/>
    <m/>
    <m/>
    <m/>
    <m/>
    <m/>
    <n v="0"/>
    <n v="0"/>
    <n v="1"/>
    <s v="Wareham River West"/>
    <n v="44"/>
  </r>
  <r>
    <s v="50F-1050"/>
    <m/>
    <x v="0"/>
    <s v="55 PILGRIM AVE"/>
    <n v="903"/>
    <s v="TOWN OF WAREHAM"/>
    <s v="R30"/>
    <s v="TAX POSS  MDL-00"/>
    <s v="50/F/1050//"/>
    <n v="2.1716500000000001"/>
    <n v="0"/>
    <n v="0"/>
    <n v="0"/>
    <n v="0"/>
    <m/>
    <n v="0"/>
    <n v="0"/>
    <n v="0"/>
    <s v="YES"/>
    <n v="0"/>
    <s v="50F-1050"/>
    <m/>
    <m/>
    <m/>
    <n v="0"/>
    <m/>
    <m/>
    <n v="0"/>
    <n v="0"/>
    <n v="0"/>
    <n v="0"/>
    <n v="0"/>
    <m/>
    <m/>
    <m/>
    <m/>
    <m/>
    <m/>
    <m/>
    <m/>
    <m/>
    <m/>
    <n v="1"/>
    <n v="0"/>
    <n v="1"/>
    <s v="Broad Marsh River"/>
    <n v="43"/>
  </r>
  <r>
    <s v="50E-4-533"/>
    <m/>
    <x v="0"/>
    <s v="12 JUDSON ST"/>
    <n v="101"/>
    <s v="SOUSA LAURA"/>
    <s v="R30"/>
    <s v="ONE FAMILY"/>
    <s v="50/E4/533//"/>
    <n v="7.4590000000000004E-2"/>
    <n v="0"/>
    <n v="0"/>
    <n v="1"/>
    <n v="1"/>
    <s v="SEWER"/>
    <n v="1"/>
    <n v="0"/>
    <n v="0"/>
    <s v="YES"/>
    <n v="0"/>
    <s v="50E-4-533"/>
    <s v="All Public"/>
    <s v="SEWER"/>
    <s v="SEWER"/>
    <n v="0"/>
    <m/>
    <m/>
    <n v="0"/>
    <n v="0"/>
    <n v="2"/>
    <n v="1136"/>
    <n v="1"/>
    <m/>
    <m/>
    <m/>
    <m/>
    <m/>
    <m/>
    <m/>
    <m/>
    <m/>
    <m/>
    <n v="2"/>
    <n v="0"/>
    <n v="1"/>
    <s v="Broad Marsh River"/>
    <n v="43"/>
  </r>
  <r>
    <s v="50D-244"/>
    <m/>
    <x v="0"/>
    <s v="21 HOWARD ST"/>
    <n v="101"/>
    <s v="WEISZ STEPHANIE L"/>
    <m/>
    <s v="ONE FAMILY"/>
    <s v="50/D/244//"/>
    <n v="9.6979999999999997E-2"/>
    <n v="0"/>
    <n v="0"/>
    <n v="1"/>
    <n v="1"/>
    <s v="SEWER"/>
    <n v="1"/>
    <n v="1"/>
    <n v="100"/>
    <s v="YES"/>
    <n v="0"/>
    <s v="50D-244"/>
    <s v="Public Water,Public Sewer"/>
    <s v="SEWER"/>
    <s v="SEWER"/>
    <n v="100"/>
    <m/>
    <m/>
    <n v="0"/>
    <n v="0"/>
    <n v="2"/>
    <n v="600"/>
    <n v="1"/>
    <m/>
    <m/>
    <m/>
    <m/>
    <m/>
    <m/>
    <m/>
    <m/>
    <m/>
    <m/>
    <n v="1"/>
    <n v="0"/>
    <n v="1"/>
    <s v="Broad Marsh River"/>
    <n v="43"/>
  </r>
  <r>
    <s v="UNK1327"/>
    <s v="FEE"/>
    <x v="0"/>
    <s v="JUDSON ST"/>
    <n v="0"/>
    <m/>
    <m/>
    <m/>
    <m/>
    <n v="3.569E-2"/>
    <n v="0"/>
    <n v="0"/>
    <n v="0"/>
    <n v="0"/>
    <m/>
    <n v="0"/>
    <n v="0"/>
    <n v="0"/>
    <s v="NO_W2"/>
    <n v="0"/>
    <m/>
    <m/>
    <m/>
    <m/>
    <n v="0"/>
    <m/>
    <m/>
    <n v="0"/>
    <n v="0"/>
    <n v="0"/>
    <n v="0"/>
    <n v="0"/>
    <s v="Not in new Assr DB, Makepe?, old info"/>
    <m/>
    <m/>
    <m/>
    <m/>
    <m/>
    <m/>
    <m/>
    <m/>
    <m/>
    <n v="1"/>
    <n v="0"/>
    <n v="1"/>
    <s v="Broad Marsh River"/>
    <n v="43"/>
  </r>
  <r>
    <s v="38-474"/>
    <m/>
    <x v="0"/>
    <s v="16 JUNIPER ST"/>
    <n v="132"/>
    <s v="GARGAS PETER T"/>
    <s v="R30"/>
    <s v="RES ACLNUD  MDL-00"/>
    <s v="38//474//"/>
    <n v="0.10521"/>
    <n v="0"/>
    <n v="0"/>
    <n v="0"/>
    <n v="0"/>
    <m/>
    <n v="0"/>
    <n v="0"/>
    <n v="0"/>
    <s v="YES"/>
    <n v="0"/>
    <s v="38-474"/>
    <m/>
    <m/>
    <m/>
    <n v="0"/>
    <m/>
    <m/>
    <n v="0"/>
    <n v="0"/>
    <n v="0"/>
    <n v="0"/>
    <n v="0"/>
    <m/>
    <m/>
    <m/>
    <m/>
    <m/>
    <m/>
    <m/>
    <m/>
    <m/>
    <m/>
    <n v="1"/>
    <n v="0"/>
    <n v="1"/>
    <s v="Crab Cove"/>
    <n v="46"/>
  </r>
  <r>
    <s v="50F-81"/>
    <m/>
    <x v="0"/>
    <s v="4 GLEN AVE"/>
    <n v="101"/>
    <s v="DILIBERTO PAUL F"/>
    <s v="R30"/>
    <s v="ONE FAMILY"/>
    <s v="50/F/81//"/>
    <n v="8.2500000000000004E-2"/>
    <n v="0"/>
    <n v="0"/>
    <n v="1"/>
    <n v="1"/>
    <s v="SEWER"/>
    <n v="1"/>
    <n v="3"/>
    <n v="7500"/>
    <s v="YES"/>
    <n v="0"/>
    <s v="50F-81"/>
    <s v="All Public"/>
    <s v="SEWER"/>
    <s v="SEWER"/>
    <n v="2500"/>
    <m/>
    <m/>
    <n v="0"/>
    <n v="0"/>
    <n v="2"/>
    <n v="998"/>
    <n v="1"/>
    <m/>
    <m/>
    <m/>
    <m/>
    <m/>
    <m/>
    <m/>
    <m/>
    <m/>
    <m/>
    <n v="1"/>
    <n v="0"/>
    <n v="1"/>
    <s v="Wareham River West"/>
    <n v="44"/>
  </r>
  <r>
    <s v="50F-23"/>
    <m/>
    <x v="0"/>
    <s v="65 PILGRIM AVE"/>
    <n v="132"/>
    <s v="DICECCA COSMO"/>
    <s v="R30"/>
    <s v="RES ACLNUD  MDL-00"/>
    <s v="50/F/23//"/>
    <n v="0.10455"/>
    <n v="0"/>
    <n v="0"/>
    <n v="0"/>
    <n v="0"/>
    <m/>
    <n v="0"/>
    <n v="0"/>
    <n v="0"/>
    <s v="YES"/>
    <n v="0"/>
    <s v="50F-23"/>
    <m/>
    <m/>
    <m/>
    <n v="0"/>
    <m/>
    <m/>
    <n v="0"/>
    <n v="0"/>
    <n v="0"/>
    <n v="0"/>
    <n v="0"/>
    <m/>
    <m/>
    <m/>
    <m/>
    <m/>
    <m/>
    <m/>
    <m/>
    <m/>
    <m/>
    <n v="1"/>
    <n v="0"/>
    <n v="1"/>
    <s v="Broad Marsh River"/>
    <n v="43"/>
  </r>
  <r>
    <s v="50F-B5"/>
    <m/>
    <x v="0"/>
    <s v="11 SMITH AVE"/>
    <n v="903"/>
    <s v="TOWN OF WAREHAM"/>
    <s v="R30"/>
    <s v="TAX POSS  MDL-00"/>
    <s v="50/F/B5//"/>
    <n v="0.42856"/>
    <n v="0"/>
    <n v="0"/>
    <n v="0"/>
    <n v="0"/>
    <m/>
    <n v="0"/>
    <n v="0"/>
    <n v="0"/>
    <s v="YES"/>
    <n v="0"/>
    <s v="50F-B5"/>
    <m/>
    <m/>
    <m/>
    <n v="0"/>
    <m/>
    <m/>
    <n v="0"/>
    <n v="0"/>
    <n v="0"/>
    <n v="0"/>
    <n v="0"/>
    <m/>
    <m/>
    <m/>
    <m/>
    <m/>
    <m/>
    <m/>
    <m/>
    <m/>
    <m/>
    <n v="1"/>
    <n v="0"/>
    <n v="1"/>
    <s v="Broad Marsh River"/>
    <n v="43"/>
  </r>
  <r>
    <s v="50D-288"/>
    <m/>
    <x v="0"/>
    <s v="18 HOWARD ST"/>
    <n v="101"/>
    <s v="ROTCHFORD STEVEN E"/>
    <s v="R30"/>
    <s v="ONE FAMILY"/>
    <s v="50/D/288//"/>
    <n v="9.6030000000000004E-2"/>
    <n v="0"/>
    <n v="0"/>
    <n v="1"/>
    <n v="1"/>
    <s v="SEWER"/>
    <n v="1"/>
    <n v="1"/>
    <n v="4000"/>
    <s v="YES"/>
    <n v="0"/>
    <s v="50D-288"/>
    <s v="All Public"/>
    <s v="SEWER"/>
    <s v="SEWER"/>
    <n v="4000"/>
    <m/>
    <m/>
    <n v="0"/>
    <n v="0"/>
    <n v="1"/>
    <n v="848"/>
    <n v="1"/>
    <m/>
    <m/>
    <m/>
    <m/>
    <m/>
    <m/>
    <m/>
    <m/>
    <m/>
    <m/>
    <n v="1"/>
    <n v="0"/>
    <n v="1"/>
    <s v="Broad Marsh River"/>
    <n v="43"/>
  </r>
  <r>
    <s v="50E-4-504"/>
    <m/>
    <x v="0"/>
    <s v="6 OAK RD"/>
    <n v="132"/>
    <s v="DIROCCO EDWARD D"/>
    <s v="R30"/>
    <s v="RES ACLNUD  MDL-00"/>
    <s v="50/E4/504//"/>
    <n v="8.4720000000000004E-2"/>
    <n v="0"/>
    <n v="0"/>
    <n v="0"/>
    <n v="0"/>
    <m/>
    <n v="0"/>
    <n v="0"/>
    <n v="0"/>
    <s v="YES"/>
    <n v="0"/>
    <s v="50E-4-504"/>
    <m/>
    <m/>
    <m/>
    <n v="0"/>
    <m/>
    <m/>
    <n v="0"/>
    <n v="0"/>
    <n v="0"/>
    <n v="0"/>
    <n v="0"/>
    <m/>
    <m/>
    <m/>
    <m/>
    <m/>
    <m/>
    <m/>
    <m/>
    <m/>
    <m/>
    <n v="2"/>
    <n v="0"/>
    <n v="1"/>
    <s v="Broad Marsh River"/>
    <n v="43"/>
  </r>
  <r>
    <s v="50F-79"/>
    <m/>
    <x v="0"/>
    <s v="1 GLEN AVE"/>
    <n v="101"/>
    <s v="OBRIEN MARY L TRUSTEE"/>
    <s v="R30"/>
    <s v="ONE FAMILY"/>
    <s v="50/F/79//"/>
    <n v="9.0469999999999995E-2"/>
    <n v="0"/>
    <n v="0"/>
    <n v="1"/>
    <n v="1"/>
    <s v="SEWER"/>
    <n v="1"/>
    <n v="1"/>
    <n v="7400"/>
    <s v="YES"/>
    <n v="0"/>
    <s v="50F-79"/>
    <s v="All Public"/>
    <s v="SEWER"/>
    <s v="SEWER"/>
    <n v="7400"/>
    <m/>
    <m/>
    <n v="0"/>
    <n v="0"/>
    <n v="5"/>
    <n v="2256"/>
    <n v="2"/>
    <m/>
    <m/>
    <m/>
    <m/>
    <m/>
    <m/>
    <m/>
    <m/>
    <m/>
    <m/>
    <n v="1"/>
    <n v="0"/>
    <n v="1"/>
    <s v="Wareham River West"/>
    <n v="44"/>
  </r>
  <r>
    <s v="50F-O"/>
    <m/>
    <x v="0"/>
    <s v="39 WORRALL AVE"/>
    <n v="101"/>
    <s v="STADELMANN JEAN M"/>
    <s v="R30"/>
    <s v="ONE FAMILY"/>
    <s v="50/F//O/"/>
    <n v="0.15379999999999999"/>
    <n v="0"/>
    <n v="0"/>
    <n v="1"/>
    <n v="1"/>
    <s v="SEWER"/>
    <n v="1"/>
    <n v="1"/>
    <n v="3100"/>
    <s v="YES"/>
    <n v="0"/>
    <s v="50F-O"/>
    <s v="All Public"/>
    <s v="SEWER"/>
    <s v="SEWER"/>
    <n v="3100"/>
    <m/>
    <m/>
    <n v="0"/>
    <n v="0"/>
    <n v="3"/>
    <n v="1869"/>
    <n v="1"/>
    <m/>
    <m/>
    <m/>
    <m/>
    <m/>
    <m/>
    <m/>
    <m/>
    <m/>
    <m/>
    <n v="1"/>
    <n v="0"/>
    <n v="1"/>
    <s v="Wareham River West"/>
    <n v="44"/>
  </r>
  <r>
    <s v="50E-4-528"/>
    <m/>
    <x v="0"/>
    <s v="7 JOHN ST"/>
    <n v="101"/>
    <s v="MITCHELL DALE"/>
    <s v="R30"/>
    <s v="ONE FAMILY"/>
    <s v="50/E4/528//"/>
    <n v="7.1440000000000003E-2"/>
    <n v="0"/>
    <n v="0"/>
    <n v="1"/>
    <n v="1"/>
    <s v="SEWER"/>
    <n v="1"/>
    <n v="1"/>
    <n v="100"/>
    <s v="YES"/>
    <n v="0"/>
    <s v="50E-4-528"/>
    <s v="Public Water,Public Sewer"/>
    <s v="SEWER"/>
    <s v="SEWER"/>
    <n v="100"/>
    <m/>
    <m/>
    <n v="0"/>
    <n v="0"/>
    <n v="2"/>
    <n v="420"/>
    <n v="1"/>
    <m/>
    <m/>
    <m/>
    <m/>
    <m/>
    <m/>
    <m/>
    <m/>
    <m/>
    <m/>
    <n v="2"/>
    <n v="0"/>
    <n v="1"/>
    <s v="Broad Marsh River"/>
    <n v="43"/>
  </r>
  <r>
    <s v="50A-327"/>
    <m/>
    <x v="0"/>
    <s v="11 CROCKER AVE"/>
    <n v="101"/>
    <s v="SODANO ANTONIO"/>
    <s v="R30"/>
    <s v="ONE FAMILY"/>
    <s v="50/A/327//"/>
    <n v="7.8789999999999999E-2"/>
    <n v="0"/>
    <n v="0"/>
    <n v="1"/>
    <n v="1"/>
    <s v="SEWER"/>
    <n v="1"/>
    <n v="1"/>
    <n v="1300"/>
    <s v="YES"/>
    <n v="0"/>
    <s v="50A-327"/>
    <s v="Public Water,Public Sewer"/>
    <s v="SEWER"/>
    <s v="SEWER"/>
    <n v="1300"/>
    <m/>
    <m/>
    <n v="0"/>
    <n v="0"/>
    <n v="2"/>
    <n v="697"/>
    <n v="1"/>
    <m/>
    <m/>
    <m/>
    <m/>
    <m/>
    <m/>
    <m/>
    <m/>
    <m/>
    <m/>
    <n v="1"/>
    <n v="0"/>
    <n v="1"/>
    <s v="Wareham River West"/>
    <n v="44"/>
  </r>
  <r>
    <s v="38-422"/>
    <m/>
    <x v="0"/>
    <s v="23 JUNIPER ST"/>
    <n v="101"/>
    <s v="WALSH CAROLYN R, CASEY DEBORAH"/>
    <s v="R30"/>
    <s v="ONE FAMILY"/>
    <s v="38//422//"/>
    <n v="0.11706999999999999"/>
    <n v="1"/>
    <n v="1"/>
    <n v="1"/>
    <n v="1"/>
    <s v="SEPTIC"/>
    <n v="0"/>
    <n v="1"/>
    <n v="700"/>
    <s v="YES"/>
    <n v="700"/>
    <s v="38-422"/>
    <s v="Public Water,Septic"/>
    <s v="SEPTIC"/>
    <s v="SEPTIC"/>
    <n v="700"/>
    <m/>
    <m/>
    <n v="1"/>
    <n v="1"/>
    <n v="3"/>
    <n v="480"/>
    <n v="1"/>
    <m/>
    <m/>
    <m/>
    <m/>
    <m/>
    <m/>
    <m/>
    <m/>
    <m/>
    <m/>
    <n v="1"/>
    <n v="9.68"/>
    <n v="1"/>
    <s v="Crab Cove"/>
    <n v="46"/>
  </r>
  <r>
    <s v="50D-295B"/>
    <m/>
    <x v="0"/>
    <s v="19 JUDSON ST"/>
    <n v="101"/>
    <s v="HENNESSY JEFFREY A"/>
    <s v="R30"/>
    <s v="ONE FAMILY"/>
    <s v="50/D/295/B/"/>
    <n v="0.10736"/>
    <n v="0"/>
    <n v="0"/>
    <n v="1"/>
    <n v="1"/>
    <s v="SEWER"/>
    <n v="1"/>
    <n v="1"/>
    <n v="2700"/>
    <s v="YES"/>
    <n v="0"/>
    <s v="50D-295B"/>
    <s v="All Public"/>
    <s v="SEWER"/>
    <s v="SEWER"/>
    <n v="2700"/>
    <m/>
    <m/>
    <n v="0"/>
    <n v="0"/>
    <n v="3"/>
    <n v="680"/>
    <n v="1"/>
    <m/>
    <m/>
    <m/>
    <m/>
    <m/>
    <m/>
    <m/>
    <m/>
    <m/>
    <m/>
    <n v="2"/>
    <n v="0"/>
    <n v="1"/>
    <s v="Broad Marsh River"/>
    <n v="43"/>
  </r>
  <r>
    <s v="50F-103"/>
    <m/>
    <x v="0"/>
    <s v="8 TURNER AVE"/>
    <n v="101"/>
    <s v="ROMANOWSKI JOHN B"/>
    <s v="R30"/>
    <s v="ONE FAMILY"/>
    <s v="50/F/103//"/>
    <n v="9.8290000000000002E-2"/>
    <n v="0"/>
    <n v="0"/>
    <n v="1"/>
    <n v="1"/>
    <s v="SEWER"/>
    <n v="1"/>
    <n v="1"/>
    <n v="5600"/>
    <s v="YES"/>
    <n v="0"/>
    <s v="50F-103"/>
    <s v="Public Water,Public Sewer"/>
    <s v="SEWER"/>
    <s v="SEWER"/>
    <n v="5600"/>
    <m/>
    <m/>
    <n v="0"/>
    <n v="0"/>
    <n v="3"/>
    <n v="1020"/>
    <n v="1"/>
    <m/>
    <m/>
    <m/>
    <m/>
    <m/>
    <m/>
    <m/>
    <m/>
    <m/>
    <m/>
    <n v="1"/>
    <n v="0"/>
    <n v="1"/>
    <s v="Wareham River West"/>
    <n v="44"/>
  </r>
  <r>
    <s v="50F-126A"/>
    <m/>
    <x v="0"/>
    <s v="66 PILGRIM AVE"/>
    <n v="101"/>
    <s v="DICECCA COSMO"/>
    <s v="R30"/>
    <s v="ONE FAMILY"/>
    <s v="50/F/126/A/"/>
    <n v="9.1179999999999997E-2"/>
    <n v="0"/>
    <n v="0"/>
    <n v="1"/>
    <n v="1"/>
    <s v="SEWER"/>
    <n v="1"/>
    <n v="1"/>
    <n v="2100"/>
    <s v="YES"/>
    <n v="0"/>
    <s v="50F-126A"/>
    <s v="Public Water,Public Sewer"/>
    <s v="SEWER"/>
    <s v="SEWER"/>
    <n v="2100"/>
    <m/>
    <m/>
    <n v="0"/>
    <n v="0"/>
    <n v="2"/>
    <n v="638"/>
    <n v="1"/>
    <m/>
    <m/>
    <m/>
    <m/>
    <m/>
    <m/>
    <m/>
    <m/>
    <m/>
    <m/>
    <n v="2"/>
    <n v="0"/>
    <n v="1"/>
    <s v="Broad Marsh River"/>
    <n v="43"/>
  </r>
  <r>
    <s v="50F-97"/>
    <m/>
    <x v="0"/>
    <s v="5 TURNER AVE"/>
    <n v="101"/>
    <s v="ARCAND ROGER A"/>
    <s v="R30"/>
    <s v="ONE FAMILY"/>
    <s v="50/F/97//"/>
    <n v="0.10199999999999999"/>
    <n v="0"/>
    <n v="0"/>
    <n v="1"/>
    <n v="1"/>
    <s v="SEWER"/>
    <n v="1"/>
    <n v="1"/>
    <n v="2700"/>
    <s v="YES"/>
    <n v="0"/>
    <s v="50F-97"/>
    <s v="Public Water,Public Sewer"/>
    <s v="SEWER"/>
    <s v="SEWER"/>
    <n v="2700"/>
    <m/>
    <m/>
    <n v="0"/>
    <n v="0"/>
    <n v="2"/>
    <n v="792"/>
    <n v="1.3"/>
    <m/>
    <m/>
    <m/>
    <m/>
    <m/>
    <m/>
    <m/>
    <m/>
    <m/>
    <m/>
    <n v="1"/>
    <n v="0"/>
    <n v="1"/>
    <s v="Wareham River West"/>
    <n v="44"/>
  </r>
  <r>
    <s v="50A-310"/>
    <m/>
    <x v="0"/>
    <s v="8 LUNA AVE"/>
    <n v="101"/>
    <s v="MUNISE JAMES M"/>
    <s v="R130"/>
    <s v="ONE FAMILY"/>
    <s v="50/A/310//"/>
    <n v="9.2789999999999997E-2"/>
    <n v="0"/>
    <n v="0"/>
    <n v="1"/>
    <n v="1"/>
    <s v="SEWER"/>
    <n v="1"/>
    <n v="1"/>
    <n v="2500"/>
    <s v="YES"/>
    <n v="0"/>
    <s v="50A-310"/>
    <s v="All Public"/>
    <s v="SEWER"/>
    <s v="SEWER"/>
    <n v="2500"/>
    <m/>
    <m/>
    <n v="0"/>
    <n v="0"/>
    <n v="2"/>
    <n v="534"/>
    <n v="1"/>
    <m/>
    <m/>
    <m/>
    <m/>
    <m/>
    <m/>
    <m/>
    <m/>
    <m/>
    <m/>
    <n v="1"/>
    <n v="0"/>
    <n v="1"/>
    <s v="Wareham River West"/>
    <n v="44"/>
  </r>
  <r>
    <s v="50D-G1"/>
    <m/>
    <x v="0"/>
    <s v="18 GRANT ST"/>
    <n v="101"/>
    <s v="SPAGNUOLO CARMINE A"/>
    <s v="R30"/>
    <s v="ONE FAMILY"/>
    <s v="50/D/G1//"/>
    <n v="0.13289000000000001"/>
    <n v="0"/>
    <n v="0"/>
    <n v="1"/>
    <n v="1"/>
    <s v="SEWER"/>
    <n v="1"/>
    <n v="0"/>
    <n v="0"/>
    <s v="YES"/>
    <n v="0"/>
    <s v="50D-G1"/>
    <s v="Public Water,Public Sewer,Gas"/>
    <s v="SEWER"/>
    <s v="SEWER"/>
    <n v="1900"/>
    <m/>
    <m/>
    <n v="0"/>
    <n v="0"/>
    <n v="3"/>
    <n v="1800"/>
    <n v="2"/>
    <m/>
    <m/>
    <m/>
    <m/>
    <m/>
    <m/>
    <m/>
    <m/>
    <m/>
    <m/>
    <n v="1"/>
    <n v="0"/>
    <n v="1"/>
    <s v="Broad Marsh River"/>
    <n v="43"/>
  </r>
  <r>
    <s v="LAND_NOPARC"/>
    <m/>
    <x v="0"/>
    <m/>
    <n v="0"/>
    <m/>
    <m/>
    <m/>
    <m/>
    <n v="6.6030000000000005E-2"/>
    <n v="0"/>
    <n v="0"/>
    <n v="0"/>
    <n v="0"/>
    <m/>
    <n v="0"/>
    <n v="0"/>
    <n v="0"/>
    <s v="NO"/>
    <n v="0"/>
    <m/>
    <m/>
    <m/>
    <m/>
    <n v="0"/>
    <m/>
    <m/>
    <n v="0"/>
    <n v="0"/>
    <n v="0"/>
    <n v="0"/>
    <n v="0"/>
    <m/>
    <m/>
    <m/>
    <m/>
    <m/>
    <m/>
    <m/>
    <m/>
    <m/>
    <m/>
    <n v="0"/>
    <n v="0"/>
    <n v="1"/>
    <s v="Crab Cove"/>
    <n v="46"/>
  </r>
  <r>
    <s v="50F-112"/>
    <m/>
    <x v="0"/>
    <s v="9 SURF AVE"/>
    <n v="101"/>
    <s v="FICICCHY JAMES JR &amp; CYNTHIA A"/>
    <s v="R30"/>
    <s v="ONE FAMILY"/>
    <s v="50/F/112//"/>
    <n v="9.1609999999999997E-2"/>
    <n v="0"/>
    <n v="0"/>
    <n v="1"/>
    <n v="1"/>
    <s v="SEWER"/>
    <n v="1"/>
    <n v="1"/>
    <n v="4500"/>
    <s v="YES"/>
    <n v="0"/>
    <s v="50F-112"/>
    <s v="Public Water,Public Sewer"/>
    <s v="SEWER"/>
    <s v="SEWER"/>
    <n v="4500"/>
    <m/>
    <m/>
    <n v="0"/>
    <n v="0"/>
    <n v="2"/>
    <n v="652"/>
    <n v="1"/>
    <m/>
    <m/>
    <m/>
    <m/>
    <m/>
    <m/>
    <m/>
    <m/>
    <m/>
    <m/>
    <n v="1"/>
    <n v="0"/>
    <n v="1"/>
    <s v="Wareham River West"/>
    <n v="44"/>
  </r>
  <r>
    <s v="55-BV1"/>
    <m/>
    <x v="0"/>
    <s v="18 SHADY LN"/>
    <n v="101"/>
    <s v="ONUJIOGU OBIAJUNWA"/>
    <s v="R30"/>
    <s v="ONE FAMILY"/>
    <s v="55//BV1//"/>
    <n v="0.36665999999999999"/>
    <n v="0"/>
    <n v="0"/>
    <n v="1"/>
    <n v="1"/>
    <s v="SEWER"/>
    <n v="1"/>
    <n v="1"/>
    <n v="12400"/>
    <s v="YES"/>
    <n v="0"/>
    <s v="55-BV1"/>
    <s v="All Public"/>
    <s v="SEWER"/>
    <s v="SEWER"/>
    <n v="12400"/>
    <m/>
    <m/>
    <n v="0"/>
    <n v="0"/>
    <n v="3"/>
    <n v="1536"/>
    <n v="2"/>
    <m/>
    <m/>
    <m/>
    <m/>
    <m/>
    <m/>
    <m/>
    <m/>
    <m/>
    <m/>
    <n v="1"/>
    <n v="0"/>
    <n v="1"/>
    <s v="Wareham River West"/>
    <n v="44"/>
  </r>
  <r>
    <s v="38-484"/>
    <m/>
    <x v="0"/>
    <s v="15 KINGWOOD ST"/>
    <n v="101"/>
    <s v="BULMAN MICHAEL"/>
    <s v="R30"/>
    <s v="ONE FAMILY"/>
    <s v="38//484//"/>
    <n v="0.27061000000000002"/>
    <n v="1"/>
    <n v="1"/>
    <n v="1"/>
    <n v="1"/>
    <s v="SEPTIC"/>
    <n v="0"/>
    <n v="1"/>
    <n v="4300"/>
    <s v="YES"/>
    <n v="4300"/>
    <s v="38-484"/>
    <s v="Public Water,Gas,Septic"/>
    <s v="SEPTIC"/>
    <s v="SEPTIC"/>
    <n v="4300"/>
    <m/>
    <m/>
    <n v="1"/>
    <n v="1"/>
    <n v="2"/>
    <n v="969"/>
    <n v="1"/>
    <m/>
    <m/>
    <m/>
    <m/>
    <m/>
    <m/>
    <m/>
    <m/>
    <m/>
    <m/>
    <n v="1"/>
    <n v="9.68"/>
    <n v="1"/>
    <s v="Crab Cove"/>
    <n v="46"/>
  </r>
  <r>
    <s v="50E-2-1"/>
    <m/>
    <x v="0"/>
    <s v="2 UPHAM ST"/>
    <n v="131"/>
    <s v="STRAIN REBECCA"/>
    <s v="R30"/>
    <s v="RES ACLNPO  MDL-00"/>
    <s v="50/E2/1//"/>
    <n v="0.13106000000000001"/>
    <n v="0"/>
    <n v="0"/>
    <n v="0"/>
    <n v="0"/>
    <m/>
    <n v="0"/>
    <n v="0"/>
    <n v="0"/>
    <s v="YES"/>
    <n v="0"/>
    <s v="50E-2-1"/>
    <m/>
    <m/>
    <m/>
    <n v="0"/>
    <m/>
    <m/>
    <n v="0"/>
    <n v="0"/>
    <n v="0"/>
    <n v="0"/>
    <n v="0"/>
    <m/>
    <m/>
    <m/>
    <m/>
    <m/>
    <m/>
    <m/>
    <m/>
    <m/>
    <m/>
    <n v="1"/>
    <n v="0"/>
    <n v="1"/>
    <s v="Wareham River West"/>
    <n v="44"/>
  </r>
  <r>
    <s v="50F-122"/>
    <m/>
    <x v="0"/>
    <s v="12 SURF AVE"/>
    <n v="132"/>
    <s v="MASSISON JOHN C JR"/>
    <s v="R30"/>
    <s v="RES ACLNUD  MDL-00"/>
    <s v="50/F/122//"/>
    <n v="9.1969999999999996E-2"/>
    <n v="0"/>
    <n v="0"/>
    <n v="0"/>
    <n v="0"/>
    <m/>
    <n v="0"/>
    <n v="0"/>
    <n v="0"/>
    <s v="YES"/>
    <n v="0"/>
    <s v="50F-122"/>
    <m/>
    <m/>
    <m/>
    <n v="0"/>
    <m/>
    <m/>
    <n v="0"/>
    <n v="0"/>
    <n v="0"/>
    <n v="0"/>
    <n v="0"/>
    <m/>
    <m/>
    <m/>
    <m/>
    <m/>
    <m/>
    <m/>
    <m/>
    <m/>
    <m/>
    <n v="0"/>
    <n v="0"/>
    <n v="1"/>
    <s v="Broad Marsh River"/>
    <n v="43"/>
  </r>
  <r>
    <s v="50D-402"/>
    <m/>
    <x v="0"/>
    <s v="14 GRANT ST"/>
    <n v="101"/>
    <s v="CAMPBELL JOHN D"/>
    <s v="R30"/>
    <s v="ONE FAMILY"/>
    <s v="50/D/402//"/>
    <n v="0.18362000000000001"/>
    <n v="0"/>
    <n v="0"/>
    <n v="1"/>
    <n v="1"/>
    <s v="SEWER"/>
    <n v="1"/>
    <n v="1"/>
    <n v="4000"/>
    <s v="YES"/>
    <n v="0"/>
    <s v="50D-402"/>
    <s v="Public Water,Public Sewer,Gas"/>
    <s v="SEWER"/>
    <s v="SEWER"/>
    <n v="4000"/>
    <m/>
    <m/>
    <n v="0"/>
    <n v="0"/>
    <n v="3"/>
    <n v="2040"/>
    <n v="1.5"/>
    <m/>
    <m/>
    <m/>
    <m/>
    <m/>
    <m/>
    <m/>
    <m/>
    <m/>
    <m/>
    <n v="0"/>
    <n v="0"/>
    <n v="1"/>
    <s v="Wareham River West"/>
    <n v="44"/>
  </r>
  <r>
    <s v="50A-315"/>
    <m/>
    <x v="0"/>
    <s v="5 LUNA AVE"/>
    <n v="101"/>
    <s v="CHAVES DINIS"/>
    <s v="R30"/>
    <s v="ONE FAMILY"/>
    <s v="50/A/315//"/>
    <n v="7.0989999999999998E-2"/>
    <n v="0"/>
    <n v="0"/>
    <n v="1"/>
    <n v="1"/>
    <s v="SEWER"/>
    <n v="1"/>
    <n v="1"/>
    <n v="2700"/>
    <s v="YES"/>
    <n v="0"/>
    <s v="50A-315"/>
    <s v="All Public"/>
    <s v="SEWER"/>
    <s v="SEWER"/>
    <n v="2700"/>
    <m/>
    <m/>
    <n v="0"/>
    <n v="0"/>
    <n v="2"/>
    <n v="762"/>
    <n v="1"/>
    <m/>
    <m/>
    <m/>
    <m/>
    <m/>
    <m/>
    <m/>
    <m/>
    <m/>
    <m/>
    <n v="1"/>
    <n v="0"/>
    <n v="1"/>
    <s v="Wareham River West"/>
    <n v="44"/>
  </r>
  <r>
    <s v="38-416"/>
    <m/>
    <x v="0"/>
    <s v="30 IVY ST"/>
    <n v="101"/>
    <s v="HOOD HILDEGRAD LIFE ESTATE"/>
    <s v="R30"/>
    <s v="ONE FAMILY"/>
    <s v="38//416//"/>
    <n v="9.1480000000000006E-2"/>
    <n v="1"/>
    <n v="1"/>
    <n v="1"/>
    <n v="1"/>
    <s v="SEPTIC"/>
    <n v="0"/>
    <n v="1"/>
    <n v="2400"/>
    <s v="YES"/>
    <n v="2400"/>
    <s v="38-416"/>
    <s v="Public Water,Gas,Septic"/>
    <s v="SEPTIC"/>
    <s v="SEPTIC"/>
    <n v="2400"/>
    <m/>
    <m/>
    <n v="1"/>
    <n v="1"/>
    <n v="2"/>
    <n v="792"/>
    <n v="1"/>
    <m/>
    <m/>
    <m/>
    <m/>
    <m/>
    <m/>
    <m/>
    <m/>
    <m/>
    <m/>
    <n v="1"/>
    <n v="9.68"/>
    <n v="1"/>
    <s v="Crab Cove"/>
    <n v="46"/>
  </r>
  <r>
    <s v="UNK1326"/>
    <s v="FEE"/>
    <x v="0"/>
    <s v="SHORE AVE"/>
    <n v="0"/>
    <m/>
    <m/>
    <m/>
    <m/>
    <n v="3.6900000000000001E-3"/>
    <n v="0"/>
    <n v="0"/>
    <n v="0"/>
    <n v="0"/>
    <m/>
    <n v="0"/>
    <n v="0"/>
    <n v="0"/>
    <s v="NO_W2"/>
    <n v="0"/>
    <m/>
    <m/>
    <m/>
    <m/>
    <n v="0"/>
    <m/>
    <m/>
    <n v="0"/>
    <n v="0"/>
    <n v="0"/>
    <n v="0"/>
    <n v="0"/>
    <s v="Not in new Assr DB, Makepe?, old info"/>
    <m/>
    <m/>
    <m/>
    <m/>
    <m/>
    <m/>
    <m/>
    <m/>
    <m/>
    <n v="0"/>
    <n v="0"/>
    <n v="1"/>
    <s v="Broad Marsh River"/>
    <n v="43"/>
  </r>
  <r>
    <s v="50D-243"/>
    <m/>
    <x v="0"/>
    <s v="23 HOWARD ST"/>
    <n v="101"/>
    <s v="ARD DENISE M"/>
    <s v="R30"/>
    <s v="ONE FAMILY"/>
    <s v="50/D/243//"/>
    <n v="9.171E-2"/>
    <n v="0"/>
    <n v="0"/>
    <n v="1"/>
    <n v="1"/>
    <s v="SEWER"/>
    <n v="1"/>
    <n v="1"/>
    <n v="5100"/>
    <s v="YES"/>
    <n v="0"/>
    <s v="50D-243"/>
    <s v="All Public"/>
    <s v="SEWER"/>
    <s v="SEWER"/>
    <n v="5100"/>
    <m/>
    <m/>
    <n v="0"/>
    <n v="0"/>
    <n v="2"/>
    <n v="692"/>
    <n v="1"/>
    <m/>
    <m/>
    <m/>
    <m/>
    <m/>
    <m/>
    <m/>
    <m/>
    <m/>
    <m/>
    <n v="1"/>
    <n v="0"/>
    <n v="1"/>
    <s v="Broad Marsh River"/>
    <n v="43"/>
  </r>
  <r>
    <s v="50E-4-500"/>
    <m/>
    <x v="0"/>
    <s v="42 SHORE AVE"/>
    <n v="101"/>
    <s v="CAMERATO CATHERINE"/>
    <s v="R30"/>
    <s v="ONE FAMILY"/>
    <s v="50/E4/500//"/>
    <n v="7.5870000000000007E-2"/>
    <n v="0"/>
    <n v="0"/>
    <n v="1"/>
    <n v="1"/>
    <s v="SEWER"/>
    <n v="1"/>
    <n v="1"/>
    <n v="700"/>
    <s v="YES"/>
    <n v="0"/>
    <s v="50E-4-500"/>
    <s v="All Public"/>
    <s v="SEWER"/>
    <s v="SEWER"/>
    <n v="700"/>
    <m/>
    <m/>
    <n v="0"/>
    <n v="0"/>
    <n v="3"/>
    <n v="840"/>
    <n v="1"/>
    <m/>
    <m/>
    <m/>
    <m/>
    <m/>
    <m/>
    <m/>
    <m/>
    <m/>
    <m/>
    <n v="2"/>
    <n v="0"/>
    <n v="1"/>
    <s v="Broad Marsh River"/>
    <n v="43"/>
  </r>
  <r>
    <s v="38-476"/>
    <m/>
    <x v="0"/>
    <s v="12 JUNIPER ST"/>
    <n v="101"/>
    <s v="MCSHEA JEAN MARIE"/>
    <s v="R30"/>
    <s v="ONE FAMILY"/>
    <s v="38//476//"/>
    <n v="0.22775000000000001"/>
    <n v="1"/>
    <n v="1"/>
    <n v="1"/>
    <n v="1"/>
    <s v="SEPTIC"/>
    <n v="0"/>
    <n v="1"/>
    <n v="8700"/>
    <s v="NO_W1"/>
    <n v="8700"/>
    <s v="38-476"/>
    <s v="Public Water,Gas,Septic"/>
    <s v="SEPTIC"/>
    <s v="SEPTIC"/>
    <n v="8700"/>
    <m/>
    <m/>
    <n v="1"/>
    <n v="1"/>
    <n v="2"/>
    <n v="832"/>
    <n v="1"/>
    <m/>
    <m/>
    <m/>
    <m/>
    <m/>
    <m/>
    <m/>
    <m/>
    <m/>
    <m/>
    <n v="2"/>
    <n v="9.68"/>
    <n v="1"/>
    <s v="Crab Cove"/>
    <n v="46"/>
  </r>
  <r>
    <s v="38-421"/>
    <m/>
    <x v="0"/>
    <s v="7 CAPE AVE"/>
    <n v="132"/>
    <s v="LANNO DOMENIC"/>
    <s v="R30"/>
    <s v="RES ACLNUD  MDL-00"/>
    <s v="38//421//"/>
    <n v="0.13569999999999999"/>
    <n v="0"/>
    <n v="0"/>
    <n v="0"/>
    <n v="0"/>
    <m/>
    <n v="0"/>
    <n v="0"/>
    <n v="0"/>
    <s v="YES"/>
    <n v="0"/>
    <s v="38-421"/>
    <m/>
    <m/>
    <m/>
    <n v="0"/>
    <m/>
    <m/>
    <n v="0"/>
    <n v="0"/>
    <n v="0"/>
    <n v="0"/>
    <n v="0"/>
    <m/>
    <m/>
    <m/>
    <m/>
    <m/>
    <m/>
    <m/>
    <m/>
    <m/>
    <m/>
    <n v="1"/>
    <n v="0"/>
    <n v="1"/>
    <s v="Crab Cove"/>
    <n v="46"/>
  </r>
  <r>
    <s v="50F-B1"/>
    <m/>
    <x v="0"/>
    <s v="5 SMITH AVE"/>
    <n v="903"/>
    <s v="TOWN OF WAREHAM"/>
    <s v="R30"/>
    <s v="MUNICIPAL  MDL-00"/>
    <s v="50/F/B1//"/>
    <n v="0.16572999999999999"/>
    <n v="0"/>
    <n v="0"/>
    <n v="1"/>
    <n v="1"/>
    <s v="SEWER"/>
    <n v="0"/>
    <n v="1"/>
    <n v="900"/>
    <s v="YES"/>
    <n v="0"/>
    <s v="50F-B1"/>
    <m/>
    <m/>
    <s v="SEWER"/>
    <n v="900"/>
    <m/>
    <m/>
    <n v="0"/>
    <n v="0"/>
    <n v="0"/>
    <n v="0"/>
    <n v="0"/>
    <m/>
    <m/>
    <m/>
    <m/>
    <m/>
    <m/>
    <m/>
    <m/>
    <m/>
    <m/>
    <n v="1"/>
    <n v="0"/>
    <n v="1"/>
    <s v="Broad Marsh River"/>
    <n v="43"/>
  </r>
  <r>
    <s v="50D-348"/>
    <m/>
    <x v="0"/>
    <s v="6 JOHN ST"/>
    <n v="132"/>
    <s v="LYMAN TODD W"/>
    <s v="R30"/>
    <s v="RES ACLNUD  MDL-00"/>
    <s v="50/D/348//"/>
    <n v="9.8220000000000002E-2"/>
    <n v="0"/>
    <n v="0"/>
    <n v="0"/>
    <n v="0"/>
    <m/>
    <n v="0"/>
    <n v="0"/>
    <n v="0"/>
    <s v="YES"/>
    <n v="0"/>
    <s v="50D-348"/>
    <m/>
    <m/>
    <m/>
    <n v="0"/>
    <m/>
    <m/>
    <n v="0"/>
    <n v="0"/>
    <n v="0"/>
    <n v="0"/>
    <n v="0"/>
    <m/>
    <m/>
    <m/>
    <m/>
    <m/>
    <m/>
    <m/>
    <m/>
    <m/>
    <m/>
    <n v="1"/>
    <n v="0"/>
    <n v="1"/>
    <s v="Broad Marsh River"/>
    <n v="43"/>
  </r>
  <r>
    <s v="50D-289"/>
    <m/>
    <x v="0"/>
    <s v="20 HOWARD ST"/>
    <n v="101"/>
    <s v="MCSHERA PATRICK J"/>
    <s v="R30"/>
    <s v="ONE FAMILY"/>
    <s v="50/D/289//"/>
    <n v="9.7519999999999996E-2"/>
    <n v="0"/>
    <n v="0"/>
    <n v="1"/>
    <n v="1"/>
    <s v="SEWER"/>
    <n v="1"/>
    <n v="1"/>
    <n v="800"/>
    <s v="YES"/>
    <n v="0"/>
    <s v="50D-289"/>
    <s v="All Public"/>
    <s v="SEWER"/>
    <s v="SEWER"/>
    <n v="800"/>
    <m/>
    <m/>
    <n v="0"/>
    <n v="0"/>
    <n v="3"/>
    <n v="720"/>
    <n v="1"/>
    <m/>
    <m/>
    <m/>
    <m/>
    <m/>
    <m/>
    <m/>
    <m/>
    <m/>
    <m/>
    <n v="1"/>
    <n v="0"/>
    <n v="1"/>
    <s v="Broad Marsh River"/>
    <n v="43"/>
  </r>
  <r>
    <s v="50D-388A"/>
    <m/>
    <x v="0"/>
    <s v="37 SHORE AVE"/>
    <n v="101"/>
    <s v="DASILVIA FRANCISCO &amp; MARY"/>
    <s v="R30"/>
    <s v="ONE FAMILY"/>
    <s v="50/D/388/A/"/>
    <n v="5.7619999999999998E-2"/>
    <n v="0"/>
    <n v="0"/>
    <n v="1"/>
    <n v="1"/>
    <s v="SEWER"/>
    <n v="1"/>
    <n v="0"/>
    <n v="0"/>
    <s v="YES"/>
    <n v="0"/>
    <s v="50D-388A"/>
    <s v="All Public"/>
    <s v="SEWER"/>
    <s v="SEWER"/>
    <n v="3000"/>
    <m/>
    <m/>
    <n v="0"/>
    <n v="0"/>
    <n v="2"/>
    <n v="768"/>
    <n v="1"/>
    <m/>
    <m/>
    <m/>
    <m/>
    <m/>
    <m/>
    <m/>
    <m/>
    <m/>
    <m/>
    <n v="1"/>
    <n v="0"/>
    <n v="1"/>
    <s v="Broad Marsh River"/>
    <n v="43"/>
  </r>
  <r>
    <s v="50F-56"/>
    <m/>
    <x v="0"/>
    <s v="2 REYNOLDS AVE"/>
    <n v="101"/>
    <s v="MEAD JAMES M"/>
    <s v="R30"/>
    <s v="ONE FAMILY"/>
    <s v="50/F/56//"/>
    <n v="0.10262"/>
    <n v="0"/>
    <n v="0"/>
    <n v="1"/>
    <n v="1"/>
    <s v="SEWER"/>
    <n v="1"/>
    <n v="1"/>
    <n v="5000"/>
    <s v="YES"/>
    <n v="0"/>
    <s v="50F-56"/>
    <s v="Public Water"/>
    <m/>
    <s v="SEWER"/>
    <n v="5000"/>
    <m/>
    <m/>
    <n v="0"/>
    <n v="0"/>
    <n v="4"/>
    <n v="1125"/>
    <n v="1.75"/>
    <m/>
    <m/>
    <m/>
    <m/>
    <m/>
    <m/>
    <m/>
    <m/>
    <m/>
    <m/>
    <n v="1"/>
    <n v="0"/>
    <n v="1"/>
    <s v="Wareham River West"/>
    <n v="44"/>
  </r>
  <r>
    <s v="50D-295A"/>
    <m/>
    <x v="0"/>
    <s v="21 JUDSON ST"/>
    <n v="101"/>
    <s v="BRINE ROBERT F"/>
    <s v="R30"/>
    <s v="ONE FAMILY"/>
    <s v="50/D/295/A/"/>
    <n v="5.8209999999999998E-2"/>
    <n v="0"/>
    <n v="0"/>
    <n v="1"/>
    <n v="1"/>
    <s v="SEWER"/>
    <n v="1"/>
    <n v="1"/>
    <n v="7600"/>
    <s v="NO_W1"/>
    <n v="0"/>
    <s v="50D-295A"/>
    <s v="All Public"/>
    <s v="SEWER"/>
    <s v="SEWER"/>
    <n v="7600"/>
    <m/>
    <m/>
    <n v="0"/>
    <n v="0"/>
    <n v="2"/>
    <n v="768"/>
    <n v="1"/>
    <m/>
    <m/>
    <m/>
    <m/>
    <m/>
    <m/>
    <m/>
    <m/>
    <m/>
    <m/>
    <n v="2"/>
    <n v="0"/>
    <n v="1"/>
    <s v="Broad Marsh River"/>
    <n v="43"/>
  </r>
  <r>
    <s v="50F-24"/>
    <m/>
    <x v="0"/>
    <s v="63 PILGRIM AVE"/>
    <n v="101"/>
    <s v="TAGLIAMONTE RALPH COTA"/>
    <s v="R30"/>
    <s v="ONE FAMILY"/>
    <s v="50/F/24//"/>
    <n v="0.11333"/>
    <n v="0"/>
    <n v="0"/>
    <n v="1"/>
    <n v="1"/>
    <s v="SEWER"/>
    <n v="1"/>
    <n v="1"/>
    <n v="1100"/>
    <s v="YES"/>
    <n v="0"/>
    <s v="50F-24"/>
    <s v="Public Water,Public Sewer"/>
    <s v="SEWER"/>
    <s v="SEWER"/>
    <n v="1100"/>
    <m/>
    <m/>
    <n v="0"/>
    <n v="0"/>
    <n v="2"/>
    <n v="910"/>
    <n v="1"/>
    <m/>
    <m/>
    <m/>
    <m/>
    <m/>
    <m/>
    <m/>
    <m/>
    <m/>
    <m/>
    <n v="1"/>
    <n v="0"/>
    <n v="1"/>
    <s v="Broad Marsh River"/>
    <n v="43"/>
  </r>
  <r>
    <s v="50F-82"/>
    <m/>
    <x v="0"/>
    <s v="6 GLEN AVE"/>
    <n v="101"/>
    <s v="BRACKMAN VIRGINIA G"/>
    <s v="R30"/>
    <s v="ONE FAMILY"/>
    <s v="50/F/82//"/>
    <n v="8.8599999999999998E-2"/>
    <n v="0"/>
    <n v="0"/>
    <n v="1"/>
    <n v="1"/>
    <s v="SEWER"/>
    <n v="1"/>
    <n v="1"/>
    <n v="5800"/>
    <s v="YES"/>
    <n v="0"/>
    <s v="50F-82"/>
    <s v="Public Water,Public Sewer"/>
    <s v="SEWER"/>
    <s v="SEWER"/>
    <n v="5800"/>
    <m/>
    <m/>
    <n v="0"/>
    <n v="0"/>
    <n v="3"/>
    <n v="1404"/>
    <n v="2"/>
    <m/>
    <m/>
    <m/>
    <m/>
    <m/>
    <m/>
    <m/>
    <m/>
    <m/>
    <m/>
    <n v="1"/>
    <n v="0"/>
    <n v="1"/>
    <s v="Wareham River West"/>
    <n v="44"/>
  </r>
  <r>
    <s v="38-482"/>
    <m/>
    <x v="0"/>
    <s v="7 DIAMOND AVE"/>
    <n v="101"/>
    <s v="LUOMA ROBERT J"/>
    <s v="R30"/>
    <s v="ONE FAMILY"/>
    <s v="38//482//"/>
    <n v="0.11252"/>
    <n v="1"/>
    <n v="1"/>
    <n v="1"/>
    <n v="1"/>
    <s v="SEPTIC"/>
    <n v="0"/>
    <n v="1"/>
    <n v="1800"/>
    <s v="YES"/>
    <n v="1800"/>
    <s v="38-482"/>
    <s v="Public Water,Gas,Septic"/>
    <s v="SEPTIC"/>
    <s v="SEPTIC"/>
    <n v="1800"/>
    <m/>
    <m/>
    <n v="1"/>
    <n v="1"/>
    <n v="3"/>
    <n v="1072"/>
    <n v="1"/>
    <m/>
    <m/>
    <m/>
    <m/>
    <m/>
    <m/>
    <m/>
    <m/>
    <m/>
    <m/>
    <n v="1"/>
    <n v="9.68"/>
    <n v="1"/>
    <s v="Crab Cove"/>
    <n v="46"/>
  </r>
  <r>
    <s v="38-417"/>
    <m/>
    <x v="0"/>
    <s v="28 IVY ST"/>
    <n v="101"/>
    <s v="GUILFORD MADELINE A"/>
    <s v="R30"/>
    <s v="ONE FAMILY"/>
    <s v="38//417//"/>
    <n v="8.7999999999999995E-2"/>
    <n v="1"/>
    <n v="1"/>
    <n v="1"/>
    <n v="1"/>
    <s v="SEPTIC"/>
    <n v="0"/>
    <n v="1"/>
    <n v="300"/>
    <s v="YES"/>
    <n v="300"/>
    <s v="38-417"/>
    <s v="Public Water,Septic"/>
    <s v="SEPTIC"/>
    <s v="SEPTIC"/>
    <n v="300"/>
    <m/>
    <m/>
    <n v="1"/>
    <n v="1"/>
    <n v="2"/>
    <n v="552"/>
    <n v="1"/>
    <m/>
    <m/>
    <m/>
    <m/>
    <m/>
    <m/>
    <m/>
    <m/>
    <m/>
    <m/>
    <n v="1"/>
    <n v="9.68"/>
    <n v="1"/>
    <s v="Crab Cove"/>
    <n v="46"/>
  </r>
  <r>
    <s v="50A-309"/>
    <m/>
    <x v="0"/>
    <s v="10 LUNA AVE"/>
    <n v="101"/>
    <s v="STIER JAMES M"/>
    <s v="R30"/>
    <s v="ONE FAMILY"/>
    <s v="50/A/309//"/>
    <n v="7.6219999999999996E-2"/>
    <n v="0"/>
    <n v="0"/>
    <n v="1"/>
    <n v="1"/>
    <s v="SEWER"/>
    <n v="1"/>
    <n v="1"/>
    <n v="3300"/>
    <s v="YES"/>
    <n v="0"/>
    <s v="50A-309"/>
    <s v="All Public"/>
    <s v="SEWER"/>
    <s v="SEWER"/>
    <n v="3300"/>
    <m/>
    <m/>
    <n v="0"/>
    <n v="0"/>
    <n v="2"/>
    <n v="475"/>
    <n v="1"/>
    <m/>
    <m/>
    <m/>
    <m/>
    <m/>
    <m/>
    <m/>
    <m/>
    <m/>
    <m/>
    <n v="1"/>
    <n v="0"/>
    <n v="1"/>
    <s v="Wareham River West"/>
    <n v="44"/>
  </r>
  <r>
    <s v="50E-4-534"/>
    <m/>
    <x v="0"/>
    <s v="16 JUDSON ST"/>
    <n v="101"/>
    <s v="ROQUE PAUL G"/>
    <s v="R30"/>
    <s v="ONE FAMILY"/>
    <s v="50/E4/534//"/>
    <n v="0.11002000000000001"/>
    <n v="0"/>
    <n v="0"/>
    <n v="1"/>
    <n v="1"/>
    <s v="SEWER"/>
    <n v="1"/>
    <n v="1"/>
    <n v="4600"/>
    <s v="YES"/>
    <n v="0"/>
    <s v="50E-4-534"/>
    <s v="All Public"/>
    <s v="SEWER"/>
    <s v="SEWER"/>
    <n v="4600"/>
    <m/>
    <m/>
    <n v="0"/>
    <n v="0"/>
    <n v="3"/>
    <n v="938"/>
    <n v="1"/>
    <m/>
    <m/>
    <m/>
    <m/>
    <m/>
    <m/>
    <m/>
    <m/>
    <m/>
    <m/>
    <n v="3"/>
    <n v="0"/>
    <n v="1"/>
    <s v="Broad Marsh River"/>
    <n v="43"/>
  </r>
  <r>
    <s v="50D-493A"/>
    <m/>
    <x v="0"/>
    <s v="125 SWIFTS BCH RD"/>
    <n v="101"/>
    <s v="REYNOLDS FRANCIS W"/>
    <s v="R130"/>
    <s v="ONE FAMILY"/>
    <s v="50/D/493/A/"/>
    <n v="8.548E-2"/>
    <n v="0"/>
    <n v="0"/>
    <n v="1"/>
    <n v="1"/>
    <s v="SEWER"/>
    <n v="1"/>
    <n v="1"/>
    <n v="4800"/>
    <s v="YES"/>
    <n v="0"/>
    <s v="50D-493A"/>
    <s v="Public Water,Public Sewer"/>
    <s v="SEWER"/>
    <s v="SEWER"/>
    <n v="4800"/>
    <m/>
    <m/>
    <n v="0"/>
    <n v="0"/>
    <n v="2"/>
    <n v="584"/>
    <n v="1"/>
    <m/>
    <m/>
    <m/>
    <m/>
    <m/>
    <m/>
    <m/>
    <m/>
    <m/>
    <m/>
    <n v="1"/>
    <n v="0"/>
    <n v="1"/>
    <s v="Wareham River West"/>
    <n v="44"/>
  </r>
  <r>
    <s v="50F-78"/>
    <m/>
    <x v="0"/>
    <s v="3 GLEN AVE"/>
    <n v="101"/>
    <s v="PASTER WALTER F JR TRUSTEE"/>
    <s v="R30"/>
    <s v="ONE FAMILY"/>
    <s v="50/F/78//"/>
    <n v="8.43E-2"/>
    <n v="0"/>
    <n v="0"/>
    <n v="1"/>
    <n v="1"/>
    <s v="SEWER"/>
    <n v="1"/>
    <n v="1"/>
    <n v="3600"/>
    <s v="YES"/>
    <n v="0"/>
    <s v="50F-78"/>
    <s v="All Public"/>
    <s v="SEWER"/>
    <s v="SEWER"/>
    <n v="3600"/>
    <m/>
    <m/>
    <n v="0"/>
    <n v="0"/>
    <n v="4"/>
    <n v="1895"/>
    <n v="1.9"/>
    <m/>
    <m/>
    <m/>
    <m/>
    <m/>
    <m/>
    <m/>
    <m/>
    <m/>
    <m/>
    <n v="1"/>
    <n v="0"/>
    <n v="1"/>
    <s v="Wareham River West"/>
    <n v="44"/>
  </r>
  <r>
    <s v="38-532"/>
    <m/>
    <x v="0"/>
    <s v="1 KINGWOOD ST"/>
    <n v="132"/>
    <s v="SULLIVAN GERTRUDE"/>
    <s v="R30"/>
    <s v="RES ACLNUD  MDL-00"/>
    <s v="38//532//"/>
    <n v="0.10567"/>
    <n v="0"/>
    <n v="0"/>
    <n v="0"/>
    <n v="0"/>
    <m/>
    <n v="0"/>
    <n v="0"/>
    <n v="0"/>
    <s v="YES"/>
    <n v="0"/>
    <s v="38-532"/>
    <s v="Public Water,Septic"/>
    <s v="SEPTIC"/>
    <m/>
    <n v="0"/>
    <m/>
    <m/>
    <n v="0"/>
    <n v="0"/>
    <n v="0"/>
    <n v="0"/>
    <n v="0"/>
    <m/>
    <m/>
    <m/>
    <m/>
    <m/>
    <m/>
    <m/>
    <m/>
    <m/>
    <m/>
    <n v="1"/>
    <n v="0"/>
    <n v="1"/>
    <s v="Crab Cove"/>
    <n v="46"/>
  </r>
  <r>
    <s v="38-533"/>
    <m/>
    <x v="0"/>
    <s v="3 KINGWOOD ST"/>
    <n v="101"/>
    <s v="SULLIVAN GERTRUDE"/>
    <s v="R30"/>
    <s v="ONE FAMILY"/>
    <s v="38//533//"/>
    <n v="9.6180000000000002E-2"/>
    <n v="1"/>
    <n v="1"/>
    <n v="1"/>
    <n v="1"/>
    <s v="SEPTIC"/>
    <n v="0"/>
    <n v="1"/>
    <n v="2200"/>
    <s v="YES"/>
    <n v="2200"/>
    <s v="38-533"/>
    <s v="Public Water,Gas,Septic"/>
    <s v="SEPTIC"/>
    <s v="SEPTIC"/>
    <n v="2200"/>
    <m/>
    <m/>
    <n v="1"/>
    <n v="1"/>
    <n v="2"/>
    <n v="1486"/>
    <n v="1"/>
    <m/>
    <m/>
    <m/>
    <m/>
    <m/>
    <m/>
    <m/>
    <m/>
    <m/>
    <m/>
    <n v="1"/>
    <n v="9.68"/>
    <n v="1"/>
    <s v="Crab Cove"/>
    <n v="46"/>
  </r>
  <r>
    <s v="38-534"/>
    <m/>
    <x v="0"/>
    <s v="5 KINGWOOD ST"/>
    <n v="132"/>
    <s v="SULLIVAN GERTRUDE L"/>
    <s v="R30"/>
    <s v="RES ACLNUD  MDL-00"/>
    <s v="38//534//"/>
    <n v="9.8150000000000001E-2"/>
    <n v="0"/>
    <n v="0"/>
    <n v="0"/>
    <n v="0"/>
    <m/>
    <n v="0"/>
    <n v="0"/>
    <n v="0"/>
    <s v="YES"/>
    <n v="0"/>
    <s v="38-534"/>
    <m/>
    <m/>
    <m/>
    <n v="0"/>
    <m/>
    <m/>
    <n v="0"/>
    <n v="0"/>
    <n v="0"/>
    <n v="0"/>
    <n v="0"/>
    <m/>
    <m/>
    <m/>
    <m/>
    <m/>
    <m/>
    <m/>
    <m/>
    <m/>
    <m/>
    <n v="1"/>
    <n v="0"/>
    <n v="1"/>
    <s v="Crab Cove"/>
    <n v="46"/>
  </r>
  <r>
    <s v="50A-317"/>
    <m/>
    <x v="0"/>
    <s v="7 LUNA AVE"/>
    <n v="101"/>
    <s v="FIORENZIO PASQUALE"/>
    <s v="R30"/>
    <s v="ONE FAMILY"/>
    <s v="50/A/317//"/>
    <n v="0.10047"/>
    <n v="0"/>
    <n v="0"/>
    <n v="1"/>
    <n v="1"/>
    <s v="SEWER"/>
    <n v="1"/>
    <n v="1"/>
    <n v="5300"/>
    <s v="YES"/>
    <n v="0"/>
    <s v="50A-317"/>
    <s v="All Public"/>
    <s v="SEWER"/>
    <s v="SEWER"/>
    <n v="5300"/>
    <m/>
    <m/>
    <n v="0"/>
    <n v="0"/>
    <n v="3"/>
    <n v="680"/>
    <n v="1"/>
    <m/>
    <m/>
    <m/>
    <m/>
    <m/>
    <m/>
    <m/>
    <m/>
    <m/>
    <m/>
    <n v="1"/>
    <n v="0"/>
    <n v="1"/>
    <s v="Wareham River West"/>
    <n v="44"/>
  </r>
  <r>
    <s v="38-535"/>
    <m/>
    <x v="0"/>
    <s v="7 KINGWOOD ST"/>
    <n v="101"/>
    <s v="RICE RITA F"/>
    <s v="R30"/>
    <s v="ONE FAMILY"/>
    <s v="38//535//"/>
    <n v="0.23114000000000001"/>
    <n v="1"/>
    <n v="1"/>
    <n v="1"/>
    <n v="1"/>
    <s v="SEPTIC"/>
    <n v="0"/>
    <n v="1"/>
    <n v="11300"/>
    <s v="YES"/>
    <n v="11300"/>
    <s v="38-535"/>
    <s v="Public Water,Septic"/>
    <s v="SEPTIC"/>
    <s v="SEPTIC"/>
    <n v="11300"/>
    <m/>
    <m/>
    <n v="1"/>
    <n v="1"/>
    <n v="3"/>
    <n v="1144"/>
    <n v="1"/>
    <m/>
    <m/>
    <m/>
    <m/>
    <m/>
    <m/>
    <m/>
    <m/>
    <m/>
    <m/>
    <n v="2"/>
    <n v="9.68"/>
    <n v="1"/>
    <s v="Crab Cove"/>
    <n v="46"/>
  </r>
  <r>
    <s v="50A-325"/>
    <m/>
    <x v="0"/>
    <s v="7 CROCKER AVE"/>
    <n v="101"/>
    <s v="BELLIVEAU WILLIAM E"/>
    <s v="R30"/>
    <s v="ONE FAMILY"/>
    <s v="50/A/325//"/>
    <n v="0.15837000000000001"/>
    <n v="0"/>
    <n v="0"/>
    <n v="1"/>
    <n v="1"/>
    <s v="SEWER"/>
    <n v="1"/>
    <n v="1"/>
    <n v="1300"/>
    <s v="YES"/>
    <n v="0"/>
    <s v="50A-325"/>
    <s v="Public Water,Public Sewer"/>
    <s v="SEWER"/>
    <s v="SEWER"/>
    <n v="1300"/>
    <m/>
    <m/>
    <n v="0"/>
    <n v="0"/>
    <n v="2"/>
    <n v="590"/>
    <n v="1"/>
    <m/>
    <m/>
    <m/>
    <m/>
    <m/>
    <m/>
    <m/>
    <m/>
    <m/>
    <m/>
    <n v="2"/>
    <n v="0"/>
    <n v="1"/>
    <s v="Wareham River West"/>
    <n v="44"/>
  </r>
  <r>
    <s v="50F-B6"/>
    <m/>
    <x v="0"/>
    <s v="13 SMITH AVE"/>
    <n v="903"/>
    <s v="TOWN OF WAREHAM"/>
    <s v="R30"/>
    <s v="TAX POSS  MDL-00"/>
    <s v="50/F/B6//"/>
    <n v="0.41683999999999999"/>
    <n v="0"/>
    <n v="0"/>
    <n v="0"/>
    <n v="0"/>
    <m/>
    <n v="0"/>
    <n v="0"/>
    <n v="0"/>
    <s v="YES"/>
    <n v="0"/>
    <s v="50F-B6"/>
    <m/>
    <m/>
    <m/>
    <n v="0"/>
    <m/>
    <m/>
    <n v="0"/>
    <n v="0"/>
    <n v="0"/>
    <n v="0"/>
    <n v="0"/>
    <m/>
    <m/>
    <m/>
    <m/>
    <m/>
    <m/>
    <m/>
    <m/>
    <m/>
    <m/>
    <n v="1"/>
    <n v="0"/>
    <n v="1"/>
    <s v="Broad Marsh River"/>
    <n v="43"/>
  </r>
  <r>
    <s v="50F-104"/>
    <m/>
    <x v="0"/>
    <s v="10 TURNER AVE"/>
    <n v="101"/>
    <s v="HAIGH ADELINE M"/>
    <s v="R30"/>
    <s v="ONE FAMILY"/>
    <s v="50/F/104//"/>
    <n v="9.332E-2"/>
    <n v="0"/>
    <n v="0"/>
    <n v="1"/>
    <n v="1"/>
    <s v="SEWER"/>
    <n v="1"/>
    <n v="1"/>
    <n v="6600"/>
    <s v="YES"/>
    <n v="0"/>
    <s v="50F-104"/>
    <s v="Public Water,Public Sewer"/>
    <s v="SEWER"/>
    <s v="SEWER"/>
    <n v="6600"/>
    <m/>
    <m/>
    <n v="0"/>
    <n v="0"/>
    <n v="2"/>
    <n v="644"/>
    <n v="1"/>
    <m/>
    <m/>
    <m/>
    <m/>
    <m/>
    <m/>
    <m/>
    <m/>
    <m/>
    <m/>
    <n v="1"/>
    <n v="0"/>
    <n v="1"/>
    <s v="Wareham River West"/>
    <n v="44"/>
  </r>
  <r>
    <s v="50E-2-3"/>
    <m/>
    <x v="0"/>
    <s v="4 UPHAM ST"/>
    <n v="101"/>
    <s v="STRAIN WILLIAM C"/>
    <s v="R30"/>
    <s v="ONE FAMILY"/>
    <s v="50/E2/3//"/>
    <n v="9.0969999999999995E-2"/>
    <n v="0"/>
    <n v="0"/>
    <n v="1"/>
    <n v="1"/>
    <s v="SEWER"/>
    <n v="1"/>
    <n v="1"/>
    <n v="500"/>
    <s v="YES"/>
    <n v="0"/>
    <s v="50E-2-3"/>
    <s v="All Public"/>
    <s v="SEWER"/>
    <s v="SEWER"/>
    <n v="500"/>
    <m/>
    <m/>
    <n v="0"/>
    <n v="0"/>
    <n v="2"/>
    <n v="684"/>
    <n v="1"/>
    <m/>
    <m/>
    <m/>
    <m/>
    <m/>
    <m/>
    <m/>
    <m/>
    <m/>
    <m/>
    <n v="1"/>
    <n v="0"/>
    <n v="1"/>
    <s v="Wareham River West"/>
    <n v="44"/>
  </r>
  <r>
    <s v="50F-96"/>
    <m/>
    <x v="0"/>
    <s v="7 TURNER AVE"/>
    <n v="101"/>
    <s v="AMBROSE PETER J"/>
    <s v="R30"/>
    <s v="ONE FAMILY"/>
    <s v="50/F/96//"/>
    <n v="9.4390000000000002E-2"/>
    <n v="0"/>
    <n v="0"/>
    <n v="1"/>
    <n v="1"/>
    <s v="SEWER"/>
    <n v="1"/>
    <n v="1"/>
    <n v="8300"/>
    <s v="YES"/>
    <n v="0"/>
    <s v="50F-96"/>
    <s v="Public Water,Public Sewer"/>
    <s v="SEWER"/>
    <s v="SEWER"/>
    <n v="8300"/>
    <m/>
    <m/>
    <n v="0"/>
    <n v="0"/>
    <n v="2"/>
    <n v="616"/>
    <n v="1"/>
    <m/>
    <m/>
    <m/>
    <m/>
    <m/>
    <m/>
    <m/>
    <m/>
    <m/>
    <m/>
    <n v="1"/>
    <n v="0"/>
    <n v="1"/>
    <s v="Wareham River West"/>
    <n v="44"/>
  </r>
  <r>
    <s v="50E-4-506"/>
    <m/>
    <x v="0"/>
    <s v="5 CHARLES ST"/>
    <n v="101"/>
    <s v="DITSCH  MEREL"/>
    <s v="R30"/>
    <s v="ONE FAMILY"/>
    <s v="50/E4/506//"/>
    <n v="7.7859999999999999E-2"/>
    <n v="0"/>
    <n v="0"/>
    <n v="1"/>
    <n v="1"/>
    <s v="SEWER"/>
    <n v="1"/>
    <n v="1"/>
    <n v="34600"/>
    <s v="YES"/>
    <n v="0"/>
    <s v="50E-4-506"/>
    <s v="Public Water,Public Sewer"/>
    <s v="SEWER"/>
    <s v="SEWER"/>
    <n v="34600"/>
    <m/>
    <m/>
    <n v="0"/>
    <n v="0"/>
    <n v="3"/>
    <n v="1352"/>
    <n v="2"/>
    <m/>
    <m/>
    <m/>
    <m/>
    <m/>
    <m/>
    <m/>
    <m/>
    <m/>
    <m/>
    <n v="2"/>
    <n v="0"/>
    <n v="1"/>
    <s v="Broad Marsh River"/>
    <n v="43"/>
  </r>
  <r>
    <s v="LAND_NOPARC"/>
    <m/>
    <x v="0"/>
    <m/>
    <n v="0"/>
    <m/>
    <m/>
    <m/>
    <m/>
    <n v="4.777E-2"/>
    <n v="0"/>
    <n v="0"/>
    <n v="0"/>
    <n v="0"/>
    <m/>
    <n v="0"/>
    <n v="0"/>
    <n v="0"/>
    <s v="NO"/>
    <n v="0"/>
    <m/>
    <m/>
    <m/>
    <m/>
    <n v="0"/>
    <m/>
    <m/>
    <n v="0"/>
    <n v="0"/>
    <n v="0"/>
    <n v="0"/>
    <n v="0"/>
    <m/>
    <m/>
    <m/>
    <m/>
    <m/>
    <m/>
    <m/>
    <m/>
    <m/>
    <m/>
    <n v="0"/>
    <n v="0"/>
    <n v="1"/>
    <s v="Crab Cove"/>
    <n v="46"/>
  </r>
  <r>
    <s v="50F-125"/>
    <m/>
    <x v="0"/>
    <s v="64 PILGRIM AVE"/>
    <n v="101"/>
    <s v="CROMP FRED E"/>
    <s v="R30"/>
    <s v="ONE FAMILY"/>
    <s v="50/F/125//"/>
    <n v="0.12442"/>
    <n v="0"/>
    <n v="0"/>
    <n v="1"/>
    <n v="1"/>
    <s v="SEWER"/>
    <n v="1"/>
    <n v="1"/>
    <n v="2400"/>
    <s v="YES"/>
    <n v="0"/>
    <s v="50F-125"/>
    <s v="Public Water,Public Sewer"/>
    <s v="SEWER"/>
    <s v="SEWER"/>
    <n v="2400"/>
    <m/>
    <m/>
    <n v="0"/>
    <n v="0"/>
    <n v="2"/>
    <n v="608"/>
    <n v="1"/>
    <m/>
    <m/>
    <m/>
    <m/>
    <m/>
    <m/>
    <m/>
    <m/>
    <m/>
    <m/>
    <n v="1"/>
    <n v="0"/>
    <n v="1"/>
    <s v="Broad Marsh River"/>
    <n v="43"/>
  </r>
  <r>
    <s v="50D-242"/>
    <m/>
    <x v="0"/>
    <s v="25 HOWARD ST"/>
    <n v="101"/>
    <s v="MELIM NADIA L"/>
    <s v="R30"/>
    <s v="ONE FAMILY"/>
    <s v="50/D/242//"/>
    <n v="9.6049999999999996E-2"/>
    <n v="0"/>
    <n v="0"/>
    <n v="1"/>
    <n v="1"/>
    <s v="SEWER"/>
    <n v="1"/>
    <n v="1"/>
    <n v="8200"/>
    <s v="YES"/>
    <n v="0"/>
    <s v="50D-242"/>
    <s v="All Public"/>
    <s v="SEWER"/>
    <s v="SEWER"/>
    <n v="8200"/>
    <m/>
    <m/>
    <n v="0"/>
    <n v="0"/>
    <n v="2"/>
    <n v="884"/>
    <n v="1"/>
    <m/>
    <m/>
    <m/>
    <m/>
    <m/>
    <m/>
    <m/>
    <m/>
    <m/>
    <m/>
    <n v="1"/>
    <n v="0"/>
    <n v="1"/>
    <s v="Broad Marsh River"/>
    <n v="43"/>
  </r>
  <r>
    <s v="38-477"/>
    <m/>
    <x v="0"/>
    <s v="10 JUNIPER ST"/>
    <n v="101"/>
    <s v="ROSE DEBORAH JEAN"/>
    <s v="R30"/>
    <s v="ONE FAMILY"/>
    <s v="38//477//"/>
    <n v="0.11534"/>
    <n v="1"/>
    <n v="1"/>
    <n v="1"/>
    <n v="1"/>
    <s v="SEPTIC"/>
    <n v="0"/>
    <n v="1"/>
    <n v="4300"/>
    <s v="YES"/>
    <n v="4300"/>
    <s v="38-477"/>
    <s v="Public Water,Gas,Septic"/>
    <s v="SEPTIC"/>
    <s v="SEPTIC"/>
    <n v="4300"/>
    <m/>
    <m/>
    <n v="1"/>
    <n v="1"/>
    <n v="3"/>
    <n v="1196"/>
    <n v="1"/>
    <m/>
    <m/>
    <m/>
    <m/>
    <m/>
    <m/>
    <m/>
    <m/>
    <m/>
    <m/>
    <n v="1"/>
    <n v="9.68"/>
    <n v="1"/>
    <s v="Crab Cove"/>
    <n v="46"/>
  </r>
  <r>
    <s v="38-418"/>
    <m/>
    <x v="0"/>
    <s v="26 IVY ST"/>
    <n v="101"/>
    <s v="HARDY PATRICIA A"/>
    <s v="R30"/>
    <s v="ONE FAMILY"/>
    <s v="38//418//"/>
    <n v="8.4309999999999996E-2"/>
    <n v="1"/>
    <n v="1"/>
    <n v="1"/>
    <n v="1"/>
    <s v="SEPTIC"/>
    <n v="0"/>
    <n v="1"/>
    <n v="4900"/>
    <s v="YES"/>
    <n v="4900"/>
    <s v="38-418"/>
    <s v="Public Water,Gas,Septic"/>
    <s v="SEPTIC"/>
    <s v="SEPTIC"/>
    <n v="4900"/>
    <m/>
    <m/>
    <n v="1"/>
    <n v="1"/>
    <n v="2"/>
    <n v="804"/>
    <n v="1"/>
    <m/>
    <m/>
    <m/>
    <m/>
    <m/>
    <m/>
    <m/>
    <m/>
    <m/>
    <m/>
    <n v="1"/>
    <n v="9.68"/>
    <n v="1"/>
    <s v="Crab Cove"/>
    <n v="46"/>
  </r>
  <r>
    <s v="50E-4-525"/>
    <m/>
    <x v="0"/>
    <s v="9 JOHN ST"/>
    <n v="101"/>
    <s v="KARRAS NICK TRUSTEE OF JOHN"/>
    <s v="R30"/>
    <s v="ONE FAMILY"/>
    <s v="50/E4/525//"/>
    <n v="0.11035"/>
    <n v="0"/>
    <n v="0"/>
    <n v="1"/>
    <n v="1"/>
    <s v="SEWER"/>
    <n v="1"/>
    <n v="1"/>
    <n v="700"/>
    <s v="YES"/>
    <n v="0"/>
    <s v="50E-4-525"/>
    <s v="Public Water,Public Sewer,Gas"/>
    <s v="SEWER"/>
    <s v="SEWER"/>
    <n v="700"/>
    <m/>
    <m/>
    <n v="0"/>
    <n v="0"/>
    <n v="3"/>
    <n v="1476"/>
    <n v="1.5"/>
    <m/>
    <m/>
    <m/>
    <m/>
    <m/>
    <m/>
    <m/>
    <m/>
    <m/>
    <m/>
    <n v="3"/>
    <n v="0"/>
    <n v="1"/>
    <s v="Broad Marsh River"/>
    <n v="43"/>
  </r>
  <r>
    <s v="50F-123"/>
    <m/>
    <x v="0"/>
    <s v="14 SURF AVE"/>
    <n v="101"/>
    <s v="MASSISON JOHN C JR"/>
    <s v="R30"/>
    <s v="ONE FAMILY"/>
    <s v="50/F/123//"/>
    <n v="9.0969999999999995E-2"/>
    <n v="0"/>
    <n v="0"/>
    <n v="1"/>
    <n v="1"/>
    <s v="SEWER"/>
    <n v="1"/>
    <n v="1"/>
    <n v="2300"/>
    <s v="YES"/>
    <n v="0"/>
    <s v="50F-123"/>
    <s v="Public Water,Public Sewer"/>
    <s v="SEWER"/>
    <s v="SEWER"/>
    <n v="2300"/>
    <m/>
    <m/>
    <n v="0"/>
    <n v="0"/>
    <n v="3"/>
    <n v="1004"/>
    <n v="1.75"/>
    <m/>
    <m/>
    <m/>
    <m/>
    <m/>
    <m/>
    <m/>
    <m/>
    <m/>
    <m/>
    <n v="1"/>
    <n v="0"/>
    <n v="1"/>
    <s v="Broad Marsh River"/>
    <n v="43"/>
  </r>
  <r>
    <s v="37-1014"/>
    <m/>
    <x v="0"/>
    <s v="101 GREAT NECK RD"/>
    <n v="101"/>
    <s v="FOSTER HOWARD W"/>
    <s v="R60"/>
    <s v="ONE FAMILY"/>
    <s v="37//1014//"/>
    <n v="11.22988"/>
    <n v="1"/>
    <n v="1"/>
    <n v="1"/>
    <n v="1"/>
    <s v="SEPTIC"/>
    <n v="0"/>
    <n v="1"/>
    <n v="4700"/>
    <s v="YES"/>
    <n v="4700"/>
    <s v="37-1014"/>
    <s v="Public Water,Septic"/>
    <s v="SEPTIC"/>
    <s v="SEPTIC"/>
    <n v="4700"/>
    <m/>
    <m/>
    <n v="1"/>
    <n v="1"/>
    <n v="4"/>
    <n v="1859"/>
    <n v="1.9"/>
    <m/>
    <m/>
    <m/>
    <m/>
    <m/>
    <m/>
    <m/>
    <m/>
    <m/>
    <m/>
    <n v="0"/>
    <n v="9.68"/>
    <n v="1"/>
    <s v="Crab Cove"/>
    <n v="46"/>
  </r>
  <r>
    <s v="50D-349"/>
    <m/>
    <x v="0"/>
    <s v="8 JOHN ST"/>
    <n v="101"/>
    <s v="LYMAN TODD W"/>
    <s v="R30"/>
    <s v="ONE FAMILY"/>
    <s v="50/D/349//"/>
    <n v="9.4070000000000001E-2"/>
    <n v="0"/>
    <n v="0"/>
    <n v="1"/>
    <n v="1"/>
    <s v="SEWER"/>
    <n v="1"/>
    <n v="1"/>
    <n v="600"/>
    <s v="YES"/>
    <n v="0"/>
    <s v="50D-349"/>
    <s v="All Public"/>
    <s v="SEWER"/>
    <s v="SEWER"/>
    <n v="600"/>
    <m/>
    <m/>
    <n v="0"/>
    <n v="0"/>
    <n v="2"/>
    <n v="768"/>
    <n v="1"/>
    <m/>
    <m/>
    <m/>
    <m/>
    <m/>
    <m/>
    <m/>
    <m/>
    <m/>
    <m/>
    <n v="1"/>
    <n v="0"/>
    <n v="1"/>
    <s v="Broad Marsh River"/>
    <n v="43"/>
  </r>
  <r>
    <s v="50D-293B"/>
    <m/>
    <x v="0"/>
    <s v="23 JUDSON ST"/>
    <n v="101"/>
    <s v="BONNETTE SHIRLEY ET AL"/>
    <s v="R30"/>
    <s v="ONE FAMILY"/>
    <s v="50/D/293/B/"/>
    <n v="8.4360000000000004E-2"/>
    <n v="0"/>
    <n v="0"/>
    <n v="1"/>
    <n v="1"/>
    <s v="SEWER"/>
    <n v="1"/>
    <n v="1"/>
    <n v="0"/>
    <s v="YES"/>
    <n v="0"/>
    <s v="50D-293B"/>
    <s v="All Public"/>
    <s v="SEWER"/>
    <s v="SEWER"/>
    <n v="0"/>
    <m/>
    <m/>
    <n v="0"/>
    <n v="0"/>
    <n v="2"/>
    <n v="595"/>
    <n v="1"/>
    <m/>
    <m/>
    <m/>
    <m/>
    <m/>
    <m/>
    <m/>
    <m/>
    <m/>
    <m/>
    <n v="2"/>
    <n v="0"/>
    <n v="1"/>
    <s v="Broad Marsh River"/>
    <n v="43"/>
  </r>
  <r>
    <s v="50E-4-540"/>
    <m/>
    <x v="0"/>
    <s v="20 JUDSON ST"/>
    <n v="101"/>
    <s v="SOUZA WILLIAM JR"/>
    <s v="R30"/>
    <s v="ONE FAMILY"/>
    <s v="50/E4/540//"/>
    <n v="0.16633000000000001"/>
    <n v="0"/>
    <n v="0"/>
    <n v="1"/>
    <n v="1"/>
    <s v="SEWER"/>
    <n v="1"/>
    <n v="1"/>
    <n v="0"/>
    <s v="NO_W1"/>
    <n v="0"/>
    <s v="50E-4-540"/>
    <s v="All Public"/>
    <s v="SEWER"/>
    <s v="SEWER"/>
    <n v="0"/>
    <m/>
    <m/>
    <n v="0"/>
    <n v="0"/>
    <n v="1"/>
    <n v="507"/>
    <n v="1"/>
    <m/>
    <m/>
    <m/>
    <m/>
    <m/>
    <m/>
    <m/>
    <m/>
    <m/>
    <m/>
    <n v="4"/>
    <n v="0"/>
    <n v="1"/>
    <s v="Broad Marsh River"/>
    <n v="43"/>
  </r>
  <r>
    <s v="37-1029"/>
    <m/>
    <x v="0"/>
    <s v="26 CROOKED RIVER RD"/>
    <n v="101"/>
    <s v="YOUNG JOHN G"/>
    <s v="R60"/>
    <s v="ONE FAMILY"/>
    <s v="37//1029//"/>
    <n v="0.32816000000000001"/>
    <n v="1"/>
    <n v="1"/>
    <n v="1"/>
    <n v="1"/>
    <s v="SEPTIC"/>
    <n v="0"/>
    <n v="1"/>
    <n v="3900"/>
    <s v="YES"/>
    <n v="3900"/>
    <s v="37-1029"/>
    <s v="Public Water,Septic"/>
    <s v="SEPTIC"/>
    <s v="SEPTIC"/>
    <n v="3900"/>
    <m/>
    <m/>
    <n v="1"/>
    <n v="1"/>
    <n v="2"/>
    <n v="782"/>
    <n v="1"/>
    <m/>
    <m/>
    <m/>
    <m/>
    <m/>
    <m/>
    <m/>
    <m/>
    <m/>
    <m/>
    <n v="1"/>
    <n v="9.68"/>
    <n v="1"/>
    <s v="Crab Cove"/>
    <n v="46"/>
  </r>
  <r>
    <s v="50D-404A"/>
    <m/>
    <x v="0"/>
    <s v="20 GRANT ST"/>
    <n v="101"/>
    <s v="HUBBLE SIDNEY R"/>
    <s v="R30"/>
    <s v="ONE FAMILY"/>
    <s v="50/D/404/A/"/>
    <n v="5.6469999999999999E-2"/>
    <n v="0"/>
    <n v="0"/>
    <n v="1"/>
    <n v="1"/>
    <s v="SEWER"/>
    <n v="1"/>
    <n v="2"/>
    <n v="3800"/>
    <s v="YES"/>
    <n v="0"/>
    <s v="50D-404A"/>
    <s v="Public Water,Public Sewer"/>
    <s v="SEWER"/>
    <s v="SEWER"/>
    <n v="1900"/>
    <m/>
    <m/>
    <n v="0"/>
    <n v="0"/>
    <n v="2"/>
    <n v="780"/>
    <n v="1.3"/>
    <m/>
    <m/>
    <m/>
    <m/>
    <m/>
    <m/>
    <m/>
    <m/>
    <m/>
    <m/>
    <n v="1"/>
    <n v="0"/>
    <n v="1"/>
    <s v="Broad Marsh River"/>
    <n v="43"/>
  </r>
  <r>
    <s v="38-451"/>
    <m/>
    <x v="0"/>
    <s v="19 JUNIPER ST"/>
    <n v="101"/>
    <s v="MANN ROBERTA  A"/>
    <s v="R30"/>
    <s v="ONE FAMILY"/>
    <s v="38//451//"/>
    <n v="0.22756000000000001"/>
    <n v="1"/>
    <n v="1"/>
    <n v="1"/>
    <n v="1"/>
    <s v="SEPTIC"/>
    <n v="0"/>
    <n v="1"/>
    <n v="7500"/>
    <s v="YES"/>
    <n v="7500"/>
    <s v="38-451"/>
    <s v="Public Water,Gas,Septic"/>
    <s v="SEPTIC"/>
    <s v="SEPTIC"/>
    <n v="7500"/>
    <m/>
    <m/>
    <n v="1"/>
    <n v="1"/>
    <n v="2"/>
    <n v="980"/>
    <n v="1"/>
    <m/>
    <m/>
    <m/>
    <m/>
    <m/>
    <m/>
    <m/>
    <m/>
    <m/>
    <m/>
    <n v="2"/>
    <n v="9.68"/>
    <n v="1"/>
    <s v="Crab Cove"/>
    <n v="46"/>
  </r>
  <r>
    <s v="50D-415"/>
    <m/>
    <x v="0"/>
    <s v="11 UPHAM ST"/>
    <n v="101"/>
    <s v="MULRY JAMES TRUSTEE OF"/>
    <s v="R30"/>
    <s v="ONE FAMILY"/>
    <s v="50/D/415//"/>
    <n v="9.4589999999999994E-2"/>
    <n v="0"/>
    <n v="0"/>
    <n v="1"/>
    <n v="1"/>
    <s v="SEWER"/>
    <n v="1"/>
    <n v="1"/>
    <n v="1500"/>
    <s v="YES"/>
    <n v="0"/>
    <s v="50D-415"/>
    <s v="All Public"/>
    <s v="SEWER"/>
    <s v="SEWER"/>
    <n v="1500"/>
    <m/>
    <m/>
    <n v="0"/>
    <n v="0"/>
    <n v="2"/>
    <n v="970"/>
    <n v="1"/>
    <m/>
    <m/>
    <m/>
    <m/>
    <m/>
    <m/>
    <m/>
    <m/>
    <m/>
    <m/>
    <n v="1"/>
    <n v="0"/>
    <n v="1"/>
    <s v="Broad Marsh River"/>
    <n v="43"/>
  </r>
  <r>
    <s v="50F-57"/>
    <m/>
    <x v="0"/>
    <s v="4 REYNOLDS AVE"/>
    <n v="132"/>
    <s v="REARDON JOSEPH J TRUSTEE"/>
    <s v="R30"/>
    <s v="RES ACLNUD  MDL-00"/>
    <s v="50/F/57//"/>
    <n v="0.10018000000000001"/>
    <n v="0"/>
    <n v="0"/>
    <n v="0"/>
    <n v="0"/>
    <m/>
    <n v="0"/>
    <n v="0"/>
    <n v="0"/>
    <s v="YES"/>
    <n v="0"/>
    <s v="50F-57"/>
    <m/>
    <m/>
    <m/>
    <n v="0"/>
    <m/>
    <m/>
    <n v="0"/>
    <n v="0"/>
    <n v="0"/>
    <n v="0"/>
    <n v="0"/>
    <m/>
    <m/>
    <m/>
    <m/>
    <m/>
    <m/>
    <m/>
    <m/>
    <m/>
    <m/>
    <n v="1"/>
    <n v="0"/>
    <n v="1"/>
    <s v="Wareham River West"/>
    <n v="44"/>
  </r>
  <r>
    <s v="50E-2-4"/>
    <m/>
    <x v="0"/>
    <s v="6 UPHAM ST"/>
    <n v="101"/>
    <s v="ROSS BARBARA L"/>
    <s v="R30"/>
    <s v="ONE FAMILY"/>
    <s v="50/E2/4//"/>
    <n v="7.2309999999999999E-2"/>
    <n v="0"/>
    <n v="0"/>
    <n v="1"/>
    <n v="1"/>
    <s v="SEWER"/>
    <n v="1"/>
    <n v="1"/>
    <n v="3000"/>
    <s v="YES"/>
    <n v="0"/>
    <s v="50E-2-4"/>
    <s v="All Public"/>
    <s v="SEWER"/>
    <s v="SEWER"/>
    <n v="3000"/>
    <m/>
    <m/>
    <n v="0"/>
    <n v="0"/>
    <n v="2"/>
    <n v="780"/>
    <n v="1"/>
    <m/>
    <m/>
    <m/>
    <m/>
    <m/>
    <m/>
    <m/>
    <m/>
    <m/>
    <m/>
    <n v="1"/>
    <n v="0"/>
    <n v="1"/>
    <s v="Wareham River West"/>
    <n v="44"/>
  </r>
  <r>
    <s v="50F-111"/>
    <m/>
    <x v="0"/>
    <s v="11 SURF AVE"/>
    <n v="101"/>
    <s v="CARLIN CLAIRE M TRUSTEE OF"/>
    <s v="R30"/>
    <s v="ONE FAMILY"/>
    <s v="50/F/111//"/>
    <n v="0.17942"/>
    <n v="0"/>
    <n v="0"/>
    <n v="1"/>
    <n v="1"/>
    <s v="SEWER"/>
    <n v="1"/>
    <n v="1"/>
    <n v="2800"/>
    <s v="NO_W1"/>
    <n v="0"/>
    <s v="50F-111"/>
    <s v="Public Water,Public Sewer"/>
    <s v="SEWER"/>
    <s v="SEWER"/>
    <n v="2800"/>
    <m/>
    <m/>
    <n v="0"/>
    <n v="0"/>
    <n v="3"/>
    <n v="1152"/>
    <n v="1"/>
    <m/>
    <m/>
    <m/>
    <m/>
    <m/>
    <m/>
    <m/>
    <m/>
    <m/>
    <m/>
    <n v="1"/>
    <n v="0"/>
    <n v="1"/>
    <s v="Broad Marsh River"/>
    <n v="43"/>
  </r>
  <r>
    <s v="50F-25"/>
    <m/>
    <x v="0"/>
    <s v="61 PILGRIM AVE"/>
    <n v="101"/>
    <s v="HAMILL JOANNE M &amp; MICHAEL A"/>
    <s v="R30"/>
    <s v="ONE FAMILY"/>
    <s v="50/F/25//"/>
    <n v="0.12767999999999999"/>
    <n v="0"/>
    <n v="0"/>
    <n v="1"/>
    <n v="1"/>
    <s v="SEWER"/>
    <n v="1"/>
    <n v="1"/>
    <n v="1300"/>
    <s v="YES"/>
    <n v="0"/>
    <s v="50F-25"/>
    <s v="Public Water,Public Sewer"/>
    <s v="SEWER"/>
    <s v="SEWER"/>
    <n v="1300"/>
    <m/>
    <m/>
    <n v="0"/>
    <n v="0"/>
    <n v="2"/>
    <n v="924"/>
    <n v="1"/>
    <m/>
    <m/>
    <m/>
    <m/>
    <m/>
    <m/>
    <m/>
    <m/>
    <m/>
    <m/>
    <n v="1"/>
    <n v="0"/>
    <n v="1"/>
    <s v="Broad Marsh River"/>
    <n v="43"/>
  </r>
  <r>
    <s v="38-419"/>
    <m/>
    <x v="0"/>
    <s v="24 IVY ST"/>
    <n v="132"/>
    <s v="HARDY PATRICIA A"/>
    <s v="R30"/>
    <s v="RES ACLNUD  MDL-00"/>
    <s v="38//419//"/>
    <n v="9.0139999999999998E-2"/>
    <n v="0"/>
    <n v="0"/>
    <n v="0"/>
    <n v="0"/>
    <m/>
    <n v="0"/>
    <n v="0"/>
    <n v="0"/>
    <s v="YES"/>
    <n v="0"/>
    <s v="38-419"/>
    <m/>
    <m/>
    <m/>
    <n v="0"/>
    <m/>
    <m/>
    <n v="0"/>
    <n v="0"/>
    <n v="0"/>
    <n v="0"/>
    <n v="0"/>
    <m/>
    <m/>
    <m/>
    <m/>
    <m/>
    <m/>
    <m/>
    <m/>
    <m/>
    <m/>
    <n v="1"/>
    <n v="0"/>
    <n v="1"/>
    <s v="Crab Cove"/>
    <n v="46"/>
  </r>
  <r>
    <s v="50D-291"/>
    <m/>
    <x v="0"/>
    <s v="29 HOWARD ST"/>
    <n v="101"/>
    <s v="CLARK LESLIE P"/>
    <s v="R30"/>
    <s v="ONE FAMILY"/>
    <s v="50/D/291//"/>
    <n v="6.6689999999999999E-2"/>
    <n v="0"/>
    <n v="0"/>
    <n v="1"/>
    <n v="1"/>
    <s v="SEWER"/>
    <n v="1"/>
    <n v="1"/>
    <n v="2600"/>
    <s v="YES"/>
    <n v="0"/>
    <s v="50D-291"/>
    <m/>
    <m/>
    <s v="SEWER"/>
    <n v="2600"/>
    <m/>
    <m/>
    <n v="0"/>
    <n v="0"/>
    <n v="3"/>
    <n v="1061"/>
    <n v="1"/>
    <m/>
    <m/>
    <m/>
    <m/>
    <m/>
    <m/>
    <m/>
    <m/>
    <m/>
    <m/>
    <n v="1"/>
    <n v="0"/>
    <n v="1"/>
    <s v="Broad Marsh River"/>
    <n v="43"/>
  </r>
  <r>
    <s v="50D-405"/>
    <m/>
    <x v="0"/>
    <s v="33 SHORE AVE"/>
    <n v="101"/>
    <s v="ROCCO WALTER"/>
    <s v="R30"/>
    <s v="ONE FAMILY"/>
    <s v="50/D/405//"/>
    <n v="9.2590000000000006E-2"/>
    <n v="0"/>
    <n v="0"/>
    <n v="1"/>
    <n v="1"/>
    <s v="SEWER"/>
    <n v="1"/>
    <n v="1"/>
    <n v="1500"/>
    <s v="YES"/>
    <n v="0"/>
    <s v="50D-405"/>
    <s v="All Public"/>
    <s v="SEWER"/>
    <s v="SEWER"/>
    <n v="1500"/>
    <m/>
    <m/>
    <n v="0"/>
    <n v="0"/>
    <n v="2"/>
    <n v="940"/>
    <n v="1"/>
    <m/>
    <m/>
    <m/>
    <m/>
    <m/>
    <m/>
    <m/>
    <m/>
    <m/>
    <m/>
    <n v="1"/>
    <n v="0"/>
    <n v="1"/>
    <s v="Broad Marsh River"/>
    <n v="43"/>
  </r>
  <r>
    <s v="50F-83"/>
    <m/>
    <x v="0"/>
    <s v="8 GLEN AVE"/>
    <n v="101"/>
    <s v="REARDON JOHN H III &amp; JANET R CO-"/>
    <s v="R30"/>
    <s v="ONE FAMILY"/>
    <s v="50/F/83//"/>
    <n v="8.931E-2"/>
    <n v="0"/>
    <n v="0"/>
    <n v="1"/>
    <n v="1"/>
    <s v="SEWER"/>
    <n v="1"/>
    <n v="1"/>
    <n v="6900"/>
    <s v="YES"/>
    <n v="0"/>
    <s v="50F-83"/>
    <s v="Public Water,Public Sewer"/>
    <s v="SEWER"/>
    <s v="SEWER"/>
    <n v="6900"/>
    <m/>
    <m/>
    <n v="0"/>
    <n v="0"/>
    <n v="3"/>
    <n v="1127"/>
    <n v="1.5"/>
    <m/>
    <m/>
    <m/>
    <m/>
    <m/>
    <m/>
    <m/>
    <m/>
    <m/>
    <m/>
    <n v="1"/>
    <n v="0"/>
    <n v="1"/>
    <s v="Wareham River West"/>
    <n v="44"/>
  </r>
  <r>
    <s v="50F-Q21"/>
    <m/>
    <x v="0"/>
    <s v="21 SMITH AVE"/>
    <n v="101"/>
    <s v="OSTUNI GASPAR M"/>
    <s v="R30"/>
    <s v="ONE FAMILY"/>
    <s v="50/F/Q21//"/>
    <n v="9.8830000000000001E-2"/>
    <n v="0"/>
    <n v="0"/>
    <n v="1"/>
    <n v="1"/>
    <s v="SEWER"/>
    <n v="1"/>
    <n v="1"/>
    <n v="10700"/>
    <s v="YES"/>
    <n v="0"/>
    <s v="50F-Q21"/>
    <s v="All Public"/>
    <s v="SEWER"/>
    <s v="SEWER"/>
    <n v="10700"/>
    <m/>
    <m/>
    <n v="0"/>
    <n v="0"/>
    <n v="4"/>
    <n v="1224"/>
    <n v="1.75"/>
    <m/>
    <m/>
    <m/>
    <m/>
    <m/>
    <m/>
    <m/>
    <m/>
    <m/>
    <m/>
    <n v="1"/>
    <n v="0"/>
    <n v="1"/>
    <s v="Broad Marsh River"/>
    <n v="43"/>
  </r>
  <r>
    <s v="50E-3-14"/>
    <m/>
    <x v="0"/>
    <s v="2 CHARLES ST"/>
    <n v="101"/>
    <s v="ROY DAVID F"/>
    <s v="R30"/>
    <s v="ONE FAMILY"/>
    <s v="50/E3/14//"/>
    <n v="8.2839999999999997E-2"/>
    <n v="0"/>
    <n v="0"/>
    <n v="1"/>
    <n v="1"/>
    <s v="SEWER"/>
    <n v="1"/>
    <n v="1"/>
    <n v="1500"/>
    <s v="YES"/>
    <n v="0"/>
    <s v="50E-3-14"/>
    <s v="All Public"/>
    <s v="SEWER"/>
    <s v="SEWER"/>
    <n v="1500"/>
    <m/>
    <m/>
    <n v="0"/>
    <n v="0"/>
    <n v="2"/>
    <n v="661"/>
    <n v="1.5"/>
    <m/>
    <m/>
    <m/>
    <m/>
    <m/>
    <m/>
    <m/>
    <m/>
    <m/>
    <m/>
    <n v="2"/>
    <n v="0"/>
    <n v="1"/>
    <s v="Broad Marsh River"/>
    <n v="43"/>
  </r>
  <r>
    <s v="50F-77"/>
    <m/>
    <x v="0"/>
    <s v="5 GLEN AVE"/>
    <n v="101"/>
    <s v="MCNEARNEY MARY A &amp;"/>
    <s v="R30"/>
    <s v="ONE FAMILY"/>
    <s v="50/F/77//"/>
    <n v="8.2979999999999998E-2"/>
    <n v="0"/>
    <n v="0"/>
    <n v="1"/>
    <n v="1"/>
    <s v="SEWER"/>
    <n v="1"/>
    <n v="1"/>
    <n v="13700"/>
    <s v="YES"/>
    <n v="0"/>
    <s v="50F-77"/>
    <s v="All Public"/>
    <s v="SEWER"/>
    <s v="SEWER"/>
    <n v="13700"/>
    <m/>
    <m/>
    <n v="0"/>
    <n v="0"/>
    <n v="4"/>
    <n v="1623"/>
    <n v="1.9"/>
    <m/>
    <m/>
    <m/>
    <m/>
    <m/>
    <m/>
    <m/>
    <m/>
    <m/>
    <m/>
    <n v="1"/>
    <n v="0"/>
    <n v="1"/>
    <s v="Wareham River West"/>
    <n v="44"/>
  </r>
  <r>
    <s v="50D-290"/>
    <m/>
    <x v="0"/>
    <s v="22 HOWARD ST"/>
    <n v="101"/>
    <s v="CLARK LESLIE P &amp; DEBORAH A"/>
    <s v="R30"/>
    <s v="ONE FAMILY"/>
    <s v="50/D/290//"/>
    <n v="0.15572"/>
    <n v="0"/>
    <n v="0"/>
    <n v="1"/>
    <n v="1"/>
    <s v="SEWER"/>
    <n v="1"/>
    <n v="2"/>
    <n v="10600"/>
    <s v="YES"/>
    <n v="0"/>
    <s v="50D-290"/>
    <s v="All Public"/>
    <s v="SEWER"/>
    <s v="SEWER"/>
    <n v="5300"/>
    <m/>
    <m/>
    <n v="0"/>
    <n v="0"/>
    <n v="3"/>
    <n v="1939"/>
    <n v="2"/>
    <m/>
    <m/>
    <m/>
    <m/>
    <m/>
    <m/>
    <m/>
    <m/>
    <m/>
    <m/>
    <n v="2"/>
    <n v="0"/>
    <n v="1"/>
    <s v="Broad Marsh River"/>
    <n v="43"/>
  </r>
  <r>
    <s v="38-400"/>
    <m/>
    <x v="0"/>
    <s v="8 BAYSIDE AVE"/>
    <n v="101"/>
    <s v="DELANEY TIMOTHY E"/>
    <s v="R30"/>
    <s v="ONE FAMILY"/>
    <s v="38//400//"/>
    <n v="0.12564"/>
    <n v="1"/>
    <n v="1"/>
    <n v="1"/>
    <n v="1"/>
    <s v="SEPTIC"/>
    <n v="0"/>
    <n v="1"/>
    <n v="800"/>
    <s v="YES"/>
    <n v="800"/>
    <s v="38-400"/>
    <s v="Public Water,Gas,Septic"/>
    <s v="SEPTIC"/>
    <s v="SEPTIC"/>
    <n v="800"/>
    <m/>
    <m/>
    <n v="1"/>
    <n v="1"/>
    <n v="2"/>
    <n v="607"/>
    <n v="1"/>
    <m/>
    <m/>
    <m/>
    <m/>
    <m/>
    <m/>
    <m/>
    <m/>
    <m/>
    <m/>
    <n v="1"/>
    <n v="9.68"/>
    <n v="1"/>
    <s v="Crab Cove"/>
    <n v="46"/>
  </r>
  <r>
    <s v="50F-169"/>
    <m/>
    <x v="0"/>
    <s v="1 REYNOLDS AVE"/>
    <n v="101"/>
    <s v="WARD KRISTINA W"/>
    <s v="R30"/>
    <s v="ONE FAMILY"/>
    <s v="50/F/169//"/>
    <n v="0.12271"/>
    <n v="0"/>
    <n v="0"/>
    <n v="1"/>
    <n v="1"/>
    <s v="SEWER"/>
    <n v="1"/>
    <n v="2"/>
    <n v="5400"/>
    <s v="YES"/>
    <n v="0"/>
    <s v="50F-169"/>
    <s v="All Public"/>
    <s v="SEWER"/>
    <s v="SEWER"/>
    <n v="2700"/>
    <m/>
    <m/>
    <n v="0"/>
    <n v="0"/>
    <n v="2"/>
    <n v="672"/>
    <n v="1"/>
    <m/>
    <m/>
    <m/>
    <m/>
    <m/>
    <m/>
    <m/>
    <m/>
    <m/>
    <m/>
    <n v="1"/>
    <n v="0"/>
    <n v="1"/>
    <s v="Wareham River West"/>
    <n v="44"/>
  </r>
  <r>
    <s v="50F-105"/>
    <m/>
    <x v="0"/>
    <s v="12 TURNER AVE"/>
    <n v="101"/>
    <s v="MALONEY EDWARD J"/>
    <s v="R30"/>
    <s v="ONE FAMILY"/>
    <s v="50/F/105//"/>
    <n v="9.5829999999999999E-2"/>
    <n v="0"/>
    <n v="0"/>
    <n v="1"/>
    <n v="1"/>
    <s v="SEWER"/>
    <n v="1"/>
    <n v="1"/>
    <n v="2000"/>
    <s v="YES"/>
    <n v="0"/>
    <s v="50F-105"/>
    <s v="Public Water,Public Sewer"/>
    <s v="SEWER"/>
    <s v="SEWER"/>
    <n v="2000"/>
    <m/>
    <m/>
    <n v="0"/>
    <n v="0"/>
    <n v="3"/>
    <n v="864"/>
    <n v="1"/>
    <m/>
    <m/>
    <m/>
    <m/>
    <m/>
    <m/>
    <m/>
    <m/>
    <m/>
    <m/>
    <n v="0"/>
    <n v="0"/>
    <n v="1"/>
    <s v="Broad Marsh River"/>
    <n v="43"/>
  </r>
  <r>
    <s v="50D-293A"/>
    <m/>
    <x v="0"/>
    <s v="25 JUDSON ST"/>
    <n v="101"/>
    <s v="BEAULIEU ROBERT G"/>
    <s v="R30"/>
    <s v="ONE FAMILY"/>
    <s v="50/D/293/A/"/>
    <n v="6.2859999999999999E-2"/>
    <n v="0"/>
    <n v="0"/>
    <n v="1"/>
    <n v="1"/>
    <s v="SEWER"/>
    <n v="1"/>
    <n v="0"/>
    <n v="0"/>
    <s v="YES"/>
    <n v="0"/>
    <s v="50D-293A"/>
    <s v="Public Water,Public Sewer"/>
    <s v="SEWER"/>
    <s v="SEWER"/>
    <n v="5300"/>
    <m/>
    <m/>
    <n v="0"/>
    <n v="0"/>
    <n v="2"/>
    <n v="580"/>
    <n v="1"/>
    <m/>
    <m/>
    <m/>
    <m/>
    <m/>
    <m/>
    <m/>
    <m/>
    <m/>
    <m/>
    <n v="1"/>
    <n v="0"/>
    <n v="1"/>
    <s v="Broad Marsh River"/>
    <n v="43"/>
  </r>
  <r>
    <s v="50F-95"/>
    <m/>
    <x v="0"/>
    <s v="9 TURNER AVE"/>
    <n v="101"/>
    <s v="MCCARRICK THOMAS H JR &amp; ANN L"/>
    <s v="R30"/>
    <s v="ONE FAMILY"/>
    <s v="50/F/95//"/>
    <n v="0.10087"/>
    <n v="0"/>
    <n v="0"/>
    <n v="1"/>
    <n v="1"/>
    <s v="SEWER"/>
    <n v="1"/>
    <n v="2"/>
    <n v="11700"/>
    <s v="YES"/>
    <n v="0"/>
    <s v="50F-95"/>
    <s v="Public Water,Public Sewer"/>
    <s v="SEWER"/>
    <s v="SEWER"/>
    <n v="5850"/>
    <m/>
    <m/>
    <n v="0"/>
    <n v="0"/>
    <n v="3"/>
    <n v="1148"/>
    <n v="1"/>
    <m/>
    <m/>
    <m/>
    <m/>
    <m/>
    <m/>
    <m/>
    <m/>
    <m/>
    <m/>
    <n v="1"/>
    <n v="0"/>
    <n v="1"/>
    <s v="Wareham River West"/>
    <n v="44"/>
  </r>
  <r>
    <s v="50E-1-15"/>
    <m/>
    <x v="0"/>
    <s v="23 MILDRED TERR"/>
    <n v="101"/>
    <s v="KITSOS EVANGELOS"/>
    <s v="R30"/>
    <s v="ONE FAMILY"/>
    <s v="50/E1/15//"/>
    <n v="7.1790000000000007E-2"/>
    <n v="0"/>
    <n v="0"/>
    <n v="1"/>
    <n v="1"/>
    <s v="SEWER"/>
    <n v="1"/>
    <n v="1"/>
    <n v="2400"/>
    <s v="YES"/>
    <n v="0"/>
    <s v="50E-1-15"/>
    <s v="Public Water,Public Sewer"/>
    <s v="SEWER"/>
    <s v="SEWER"/>
    <n v="2400"/>
    <m/>
    <m/>
    <n v="0"/>
    <n v="0"/>
    <n v="1"/>
    <n v="584"/>
    <n v="1"/>
    <m/>
    <m/>
    <m/>
    <m/>
    <m/>
    <m/>
    <m/>
    <m/>
    <m/>
    <m/>
    <n v="1"/>
    <n v="0"/>
    <n v="1"/>
    <s v="Wareham River West"/>
    <n v="44"/>
  </r>
  <r>
    <s v="38-479"/>
    <m/>
    <x v="0"/>
    <s v="6 JUNIPER ST"/>
    <n v="101"/>
    <s v="WAITT EDWARD J TRUSTEE OF"/>
    <s v="R30"/>
    <s v="ONE FAMILY"/>
    <s v="38//479//"/>
    <n v="0.36771999999999999"/>
    <n v="1"/>
    <n v="1"/>
    <n v="1"/>
    <n v="1"/>
    <s v="SEPTIC"/>
    <n v="0"/>
    <n v="1"/>
    <n v="0"/>
    <s v="NO_W1"/>
    <n v="0"/>
    <s v="38-479"/>
    <s v="Public Water,Gas,Septic"/>
    <s v="SEPTIC"/>
    <s v="SEPTIC"/>
    <n v="0"/>
    <m/>
    <m/>
    <n v="1"/>
    <n v="1"/>
    <n v="3"/>
    <n v="912"/>
    <n v="1"/>
    <m/>
    <m/>
    <m/>
    <m/>
    <m/>
    <m/>
    <m/>
    <m/>
    <m/>
    <m/>
    <n v="3"/>
    <n v="9.68"/>
    <n v="1"/>
    <s v="Crab Cove"/>
    <n v="46"/>
  </r>
  <r>
    <s v="50E-4-538"/>
    <m/>
    <x v="0"/>
    <s v="22 JUDSON ST"/>
    <n v="101"/>
    <s v="LAMPEDECCHIO ADELINE D TRUSTEE"/>
    <s v="R30"/>
    <s v="ONE FAMILY"/>
    <s v="50/E4/538//"/>
    <n v="7.4310000000000001E-2"/>
    <n v="0"/>
    <n v="0"/>
    <n v="1"/>
    <n v="1"/>
    <s v="SEWER"/>
    <n v="1"/>
    <n v="1"/>
    <n v="700"/>
    <s v="YES"/>
    <n v="0"/>
    <s v="50E-4-538"/>
    <s v="All Public"/>
    <s v="SEWER"/>
    <s v="SEWER"/>
    <n v="700"/>
    <m/>
    <m/>
    <n v="0"/>
    <n v="0"/>
    <n v="2"/>
    <n v="748"/>
    <n v="1"/>
    <m/>
    <m/>
    <m/>
    <m/>
    <m/>
    <m/>
    <m/>
    <m/>
    <m/>
    <m/>
    <n v="2"/>
    <n v="0"/>
    <n v="1"/>
    <s v="Broad Marsh River"/>
    <n v="43"/>
  </r>
  <r>
    <s v="50E-4-516"/>
    <m/>
    <x v="0"/>
    <s v="10 JOHN ST"/>
    <n v="101"/>
    <s v="JAMES ROBERT F &amp; ANN A TRUSTEES"/>
    <s v="R30"/>
    <s v="ONE FAMILY"/>
    <s v="50/E4/516//"/>
    <n v="0.1069"/>
    <n v="0"/>
    <n v="0"/>
    <n v="1"/>
    <n v="1"/>
    <s v="SEWER"/>
    <n v="1"/>
    <n v="1"/>
    <n v="6300"/>
    <s v="NO_W1"/>
    <n v="0"/>
    <s v="50E-4-516"/>
    <s v="Public Water,Public Sewer,Gas"/>
    <s v="SEWER"/>
    <s v="SEWER"/>
    <n v="6300"/>
    <m/>
    <m/>
    <n v="0"/>
    <n v="0"/>
    <n v="4"/>
    <n v="1572"/>
    <n v="2"/>
    <m/>
    <m/>
    <m/>
    <m/>
    <m/>
    <m/>
    <m/>
    <m/>
    <m/>
    <m/>
    <n v="4"/>
    <n v="0"/>
    <n v="1"/>
    <s v="Broad Marsh River"/>
    <n v="43"/>
  </r>
  <r>
    <s v="50A-318A"/>
    <m/>
    <x v="0"/>
    <s v="11 LUNA AVE"/>
    <n v="101"/>
    <s v="KELLOGG LAURA"/>
    <s v="R30"/>
    <s v="ONE FAMILY"/>
    <s v="50/A/318/A/"/>
    <n v="4.6519999999999999E-2"/>
    <n v="0"/>
    <n v="0"/>
    <n v="1"/>
    <n v="1"/>
    <s v="SEWER"/>
    <n v="1"/>
    <n v="2"/>
    <n v="800"/>
    <s v="YES"/>
    <n v="0"/>
    <s v="50A-318A"/>
    <s v="All Public"/>
    <s v="SEWER"/>
    <s v="SEWER"/>
    <n v="400"/>
    <m/>
    <m/>
    <n v="0"/>
    <n v="0"/>
    <n v="1"/>
    <n v="384"/>
    <n v="1"/>
    <m/>
    <m/>
    <m/>
    <m/>
    <m/>
    <m/>
    <m/>
    <m/>
    <m/>
    <m/>
    <n v="1"/>
    <n v="0"/>
    <n v="1"/>
    <s v="Wareham River West"/>
    <n v="44"/>
  </r>
  <r>
    <s v="50D-357"/>
    <m/>
    <x v="0"/>
    <s v="7 CHARLES ST"/>
    <n v="101"/>
    <s v="DIROCCO IRENE B"/>
    <s v="R30"/>
    <s v="ONE FAMILY"/>
    <s v="50/D/357//"/>
    <n v="0.18831000000000001"/>
    <n v="0"/>
    <n v="0"/>
    <n v="1"/>
    <n v="1"/>
    <s v="SEWER"/>
    <n v="1"/>
    <n v="1"/>
    <n v="1100"/>
    <s v="YES"/>
    <n v="0"/>
    <s v="50D-357"/>
    <s v="All Public"/>
    <s v="SEWER"/>
    <s v="SEWER"/>
    <n v="1100"/>
    <m/>
    <m/>
    <n v="0"/>
    <n v="0"/>
    <n v="4"/>
    <n v="1344"/>
    <n v="1"/>
    <m/>
    <m/>
    <m/>
    <m/>
    <m/>
    <m/>
    <m/>
    <m/>
    <m/>
    <m/>
    <n v="2"/>
    <n v="0"/>
    <n v="1"/>
    <s v="Broad Marsh River"/>
    <n v="43"/>
  </r>
  <r>
    <s v="38-420"/>
    <m/>
    <x v="0"/>
    <s v="22 IVY ST"/>
    <n v="101"/>
    <s v="HENNESSEY RICHARD J"/>
    <s v="R30"/>
    <s v="ONE FAMILY"/>
    <s v="38//420//"/>
    <n v="0.11612"/>
    <n v="1"/>
    <n v="1"/>
    <n v="1"/>
    <n v="1"/>
    <s v="SEPTIC"/>
    <n v="0"/>
    <n v="1"/>
    <n v="5300"/>
    <s v="YES"/>
    <n v="5300"/>
    <s v="38-420"/>
    <s v="Public Water,Gas,Septic"/>
    <s v="SEPTIC"/>
    <s v="SEPTIC"/>
    <n v="5300"/>
    <m/>
    <m/>
    <n v="1"/>
    <n v="1"/>
    <n v="4"/>
    <n v="936"/>
    <n v="1.5"/>
    <m/>
    <m/>
    <m/>
    <m/>
    <m/>
    <m/>
    <m/>
    <m/>
    <m/>
    <m/>
    <n v="1"/>
    <n v="9.68"/>
    <n v="1"/>
    <s v="Crab Cove"/>
    <n v="46"/>
  </r>
  <r>
    <s v="50F-124"/>
    <m/>
    <x v="0"/>
    <s v="3 ALGELO AVE"/>
    <n v="101"/>
    <s v="TURNQUIST HARRIET R TRUSTEE"/>
    <s v="R30"/>
    <s v="ONE FAMILY"/>
    <s v="50/F/124//"/>
    <n v="8.9029999999999998E-2"/>
    <n v="0"/>
    <n v="0"/>
    <n v="1"/>
    <n v="1"/>
    <s v="SEWER"/>
    <n v="1"/>
    <n v="1"/>
    <n v="7000"/>
    <s v="YES"/>
    <n v="0"/>
    <s v="50F-124"/>
    <s v="Public Water,Public Sewer"/>
    <s v="SEWER"/>
    <s v="SEWER"/>
    <n v="7000"/>
    <m/>
    <m/>
    <n v="0"/>
    <n v="0"/>
    <n v="2"/>
    <n v="650"/>
    <n v="1"/>
    <m/>
    <m/>
    <m/>
    <m/>
    <m/>
    <m/>
    <m/>
    <m/>
    <m/>
    <m/>
    <n v="1"/>
    <n v="0"/>
    <n v="1"/>
    <s v="Broad Marsh River"/>
    <n v="43"/>
  </r>
  <r>
    <s v="50A-323"/>
    <m/>
    <x v="0"/>
    <s v="5 CROCKER AVE"/>
    <n v="101"/>
    <s v="NUNES MANUEL G"/>
    <s v="R30"/>
    <s v="ONE FAMILY"/>
    <s v="50/A/323//"/>
    <n v="0.14860000000000001"/>
    <n v="0"/>
    <n v="0"/>
    <n v="1"/>
    <n v="1"/>
    <s v="SEWER"/>
    <n v="1"/>
    <n v="1"/>
    <n v="4700"/>
    <s v="YES"/>
    <n v="0"/>
    <s v="50A-323"/>
    <s v="All Public"/>
    <s v="SEWER"/>
    <s v="SEWER"/>
    <n v="4700"/>
    <m/>
    <m/>
    <n v="0"/>
    <n v="0"/>
    <n v="3"/>
    <n v="1130"/>
    <n v="1"/>
    <m/>
    <m/>
    <m/>
    <m/>
    <m/>
    <m/>
    <m/>
    <m/>
    <m/>
    <m/>
    <n v="2"/>
    <n v="0"/>
    <n v="1"/>
    <s v="Wareham River West"/>
    <n v="44"/>
  </r>
  <r>
    <s v="50F-Q22"/>
    <m/>
    <x v="0"/>
    <s v="6 SMITH AVE"/>
    <n v="101"/>
    <s v="SPINKS KAREN B"/>
    <s v="R30"/>
    <s v="ONE FAMILY"/>
    <s v="50/F/Q22//"/>
    <n v="0.23901"/>
    <n v="0"/>
    <n v="0"/>
    <n v="1"/>
    <n v="1"/>
    <s v="SEWER"/>
    <n v="1"/>
    <n v="1"/>
    <n v="3500"/>
    <s v="YES"/>
    <n v="0"/>
    <s v="50F-Q22"/>
    <m/>
    <m/>
    <s v="SEWER"/>
    <n v="3500"/>
    <m/>
    <m/>
    <n v="0"/>
    <n v="0"/>
    <n v="4"/>
    <n v="1968"/>
    <n v="1.75"/>
    <m/>
    <m/>
    <m/>
    <m/>
    <m/>
    <m/>
    <m/>
    <m/>
    <m/>
    <m/>
    <n v="1"/>
    <n v="0"/>
    <n v="1"/>
    <s v="Broad Marsh River"/>
    <n v="43"/>
  </r>
  <r>
    <s v="50D-413"/>
    <m/>
    <x v="0"/>
    <s v="31 SHORE AVE"/>
    <n v="101"/>
    <s v="BODGE BARBARA J BRADY"/>
    <s v="R30"/>
    <s v="ONE FAMILY"/>
    <s v="50/D/413//"/>
    <n v="9.3079999999999996E-2"/>
    <n v="0"/>
    <n v="0"/>
    <n v="1"/>
    <n v="1"/>
    <s v="SEWER"/>
    <n v="1"/>
    <n v="1"/>
    <n v="4000"/>
    <s v="YES"/>
    <n v="0"/>
    <s v="50D-413"/>
    <s v="All Public"/>
    <s v="SEWER"/>
    <s v="SEWER"/>
    <n v="4000"/>
    <m/>
    <m/>
    <n v="0"/>
    <n v="0"/>
    <n v="2"/>
    <n v="675"/>
    <n v="1"/>
    <m/>
    <m/>
    <m/>
    <m/>
    <m/>
    <m/>
    <m/>
    <m/>
    <m/>
    <m/>
    <n v="1"/>
    <n v="0"/>
    <n v="1"/>
    <s v="Broad Marsh River"/>
    <n v="43"/>
  </r>
  <r>
    <s v="50E-2-15"/>
    <m/>
    <x v="0"/>
    <s v="124 SWIFTS BCH RD"/>
    <n v="101"/>
    <s v="CARVALHO JOSEPH G &amp; DIANE L"/>
    <s v="R30"/>
    <s v="ONE FAMILY"/>
    <s v="50/E2/15//"/>
    <n v="0.16148999999999999"/>
    <n v="0"/>
    <n v="0"/>
    <n v="1"/>
    <n v="1"/>
    <s v="SEWER"/>
    <n v="1"/>
    <n v="1"/>
    <n v="6600"/>
    <s v="YES"/>
    <n v="0"/>
    <s v="50E-2-15"/>
    <s v="All Public"/>
    <s v="SEWER"/>
    <s v="SEWER"/>
    <n v="6600"/>
    <m/>
    <m/>
    <n v="0"/>
    <n v="0"/>
    <n v="2"/>
    <n v="904"/>
    <n v="1"/>
    <m/>
    <m/>
    <m/>
    <m/>
    <m/>
    <m/>
    <m/>
    <m/>
    <m/>
    <m/>
    <n v="2"/>
    <n v="0"/>
    <n v="1"/>
    <s v="Wareham River West"/>
    <n v="44"/>
  </r>
  <r>
    <s v="55-BV2"/>
    <m/>
    <x v="0"/>
    <s v="16 SHADY LN"/>
    <n v="101"/>
    <s v="ARCHER JOANNE M"/>
    <s v="R30"/>
    <s v="ONE FAMILY"/>
    <s v="55//BV2//"/>
    <n v="0.29260999999999998"/>
    <n v="0"/>
    <n v="0"/>
    <n v="1"/>
    <n v="1"/>
    <s v="SEWER"/>
    <n v="1"/>
    <n v="1"/>
    <n v="9600"/>
    <s v="YES"/>
    <n v="0"/>
    <s v="55-BV2"/>
    <s v="All Public"/>
    <s v="SEWER"/>
    <s v="SEWER"/>
    <n v="9600"/>
    <m/>
    <m/>
    <n v="0"/>
    <n v="0"/>
    <n v="5"/>
    <n v="2765"/>
    <n v="1.75"/>
    <m/>
    <m/>
    <m/>
    <m/>
    <m/>
    <m/>
    <m/>
    <m/>
    <m/>
    <m/>
    <n v="1"/>
    <n v="0"/>
    <n v="1"/>
    <s v="Wareham River West"/>
    <n v="44"/>
  </r>
  <r>
    <s v="50F-Q23"/>
    <m/>
    <x v="0"/>
    <s v="8 SMITH AVE"/>
    <n v="101"/>
    <s v="CHAUSSE DONNA M"/>
    <s v="R30"/>
    <s v="ONE FAMILY"/>
    <s v="50/F/Q23//"/>
    <n v="0.12606999999999999"/>
    <n v="0"/>
    <n v="0"/>
    <n v="1"/>
    <n v="1"/>
    <s v="SEWER"/>
    <n v="1"/>
    <n v="1"/>
    <n v="3600"/>
    <s v="YES"/>
    <n v="0"/>
    <s v="50F-Q23"/>
    <s v="All Public"/>
    <s v="SEWER"/>
    <s v="SEWER"/>
    <n v="3600"/>
    <m/>
    <m/>
    <n v="0"/>
    <n v="0"/>
    <n v="3"/>
    <n v="764"/>
    <n v="1"/>
    <m/>
    <m/>
    <m/>
    <m/>
    <m/>
    <m/>
    <m/>
    <m/>
    <m/>
    <m/>
    <n v="1"/>
    <n v="0"/>
    <n v="1"/>
    <s v="Broad Marsh River"/>
    <n v="43"/>
  </r>
  <r>
    <s v="50D-312"/>
    <m/>
    <x v="0"/>
    <s v="24 JUDSON ST"/>
    <n v="106"/>
    <s v="LAMPEDECCHIO ADELINE D TRUSTEE"/>
    <s v="R30"/>
    <s v="AC LND IMP  MDL-00"/>
    <s v="50/D/312//"/>
    <n v="0.15587000000000001"/>
    <n v="0"/>
    <n v="0"/>
    <n v="1"/>
    <n v="1"/>
    <s v="SEWER"/>
    <n v="0"/>
    <n v="0"/>
    <n v="0"/>
    <s v="YES"/>
    <n v="0"/>
    <s v="50D-312"/>
    <m/>
    <m/>
    <s v="SEWER"/>
    <n v="0"/>
    <m/>
    <m/>
    <n v="0"/>
    <n v="0"/>
    <n v="0"/>
    <n v="0"/>
    <n v="0"/>
    <m/>
    <m/>
    <m/>
    <m/>
    <m/>
    <m/>
    <m/>
    <m/>
    <m/>
    <m/>
    <n v="2"/>
    <n v="0"/>
    <n v="1"/>
    <s v="Broad Marsh River"/>
    <n v="43"/>
  </r>
  <r>
    <s v="38-449"/>
    <m/>
    <x v="0"/>
    <s v="13 JUNIPER ST"/>
    <n v="101"/>
    <s v="ODONNELL ELEANOR M LIFE ESTATE"/>
    <s v="R30"/>
    <s v="ONE FAMILY"/>
    <s v="38//449//"/>
    <n v="0.20745"/>
    <n v="1"/>
    <n v="1"/>
    <n v="1"/>
    <n v="1"/>
    <s v="SEPTIC"/>
    <n v="0"/>
    <n v="1"/>
    <n v="7500"/>
    <s v="YES"/>
    <n v="7500"/>
    <s v="38-449"/>
    <s v="Public Water,Septic"/>
    <s v="SEPTIC"/>
    <s v="SEPTIC"/>
    <n v="7500"/>
    <m/>
    <m/>
    <n v="1"/>
    <n v="1"/>
    <n v="1"/>
    <n v="700"/>
    <n v="1"/>
    <m/>
    <m/>
    <m/>
    <m/>
    <m/>
    <m/>
    <m/>
    <m/>
    <m/>
    <m/>
    <n v="2"/>
    <n v="9.68"/>
    <n v="1"/>
    <s v="Crab Cove"/>
    <n v="46"/>
  </r>
  <r>
    <s v="50F-Q20"/>
    <m/>
    <x v="0"/>
    <s v="52 GRAHAM ST"/>
    <n v="101"/>
    <s v="HOROWITZ GEORGE &amp; BILHA TRS"/>
    <s v="R30"/>
    <s v="ONE FAMILY"/>
    <s v="50/F/Q20//"/>
    <n v="9.8619999999999999E-2"/>
    <n v="0"/>
    <n v="0"/>
    <n v="1"/>
    <n v="1"/>
    <s v="SEWER"/>
    <n v="1"/>
    <n v="1"/>
    <n v="4600"/>
    <s v="YES"/>
    <n v="0"/>
    <s v="50F-Q20"/>
    <s v="All Public"/>
    <s v="SEWER"/>
    <s v="SEWER"/>
    <n v="4600"/>
    <m/>
    <m/>
    <n v="0"/>
    <n v="0"/>
    <n v="3"/>
    <n v="1224"/>
    <n v="1.75"/>
    <m/>
    <m/>
    <m/>
    <m/>
    <m/>
    <m/>
    <m/>
    <m/>
    <m/>
    <m/>
    <n v="1"/>
    <n v="0"/>
    <n v="1"/>
    <s v="Broad Marsh River"/>
    <n v="43"/>
  </r>
  <r>
    <s v="37-1011"/>
    <m/>
    <x v="0"/>
    <s v="109 GREAT NECK RD"/>
    <n v="101"/>
    <s v="PRECOURT JAMES P"/>
    <s v="R60"/>
    <s v="ONE FAMILY"/>
    <s v="37//1011//"/>
    <n v="0.54669999999999996"/>
    <n v="1"/>
    <n v="1"/>
    <n v="1"/>
    <n v="1"/>
    <s v="SEPTIC"/>
    <n v="0"/>
    <n v="0"/>
    <n v="0"/>
    <s v="YES"/>
    <n v="0"/>
    <s v="37-1011"/>
    <s v="Public Water,Gas,Septic"/>
    <s v="SEPTIC"/>
    <s v="SEPTIC"/>
    <n v="0"/>
    <m/>
    <m/>
    <n v="1"/>
    <n v="1"/>
    <n v="2"/>
    <n v="748"/>
    <n v="1"/>
    <m/>
    <m/>
    <m/>
    <m/>
    <m/>
    <m/>
    <m/>
    <m/>
    <m/>
    <m/>
    <n v="1"/>
    <n v="9.68"/>
    <n v="1"/>
    <s v="Crab Cove"/>
    <n v="46"/>
  </r>
  <r>
    <s v="50F-58"/>
    <m/>
    <x v="0"/>
    <s v="6 REYNOLDS AVE"/>
    <n v="101"/>
    <s v="REARDON JOSEPH J TRUSTEE"/>
    <s v="R30"/>
    <s v="ONE FAMILY"/>
    <s v="50/F/58//"/>
    <n v="8.8789999999999994E-2"/>
    <n v="0"/>
    <n v="0"/>
    <n v="1"/>
    <n v="1"/>
    <s v="SEWER"/>
    <n v="1"/>
    <n v="0"/>
    <n v="0"/>
    <s v="YES"/>
    <n v="0"/>
    <s v="50F-58"/>
    <s v="All Public"/>
    <s v="SEWER"/>
    <s v="SEWER"/>
    <n v="0"/>
    <m/>
    <m/>
    <n v="0"/>
    <n v="0"/>
    <n v="3"/>
    <n v="1008"/>
    <n v="1"/>
    <m/>
    <m/>
    <m/>
    <m/>
    <m/>
    <m/>
    <m/>
    <m/>
    <m/>
    <m/>
    <n v="1"/>
    <n v="0"/>
    <n v="1"/>
    <s v="Wareham River West"/>
    <n v="44"/>
  </r>
  <r>
    <s v="50E-3-12"/>
    <m/>
    <x v="0"/>
    <s v="36 SHORE AVE"/>
    <n v="101"/>
    <s v="SUTHERLAND DAVID G JR,SARAH E"/>
    <s v="R30"/>
    <s v="ONE FAMILY"/>
    <s v="50/E3/12//"/>
    <n v="7.1809999999999999E-2"/>
    <n v="0"/>
    <n v="0"/>
    <n v="1"/>
    <n v="1"/>
    <s v="SEWER"/>
    <n v="1"/>
    <n v="1"/>
    <n v="2600"/>
    <s v="YES"/>
    <n v="0"/>
    <s v="50E-3-12"/>
    <s v="All Public"/>
    <s v="SEWER"/>
    <s v="SEWER"/>
    <n v="2600"/>
    <m/>
    <m/>
    <n v="0"/>
    <n v="0"/>
    <n v="2"/>
    <n v="608"/>
    <n v="1.5"/>
    <m/>
    <m/>
    <m/>
    <m/>
    <m/>
    <m/>
    <m/>
    <m/>
    <m/>
    <m/>
    <n v="2"/>
    <n v="0"/>
    <n v="1"/>
    <s v="Broad Marsh River"/>
    <n v="43"/>
  </r>
  <r>
    <s v="50E-4-523"/>
    <m/>
    <x v="0"/>
    <s v="17 JOHN ST"/>
    <n v="101"/>
    <s v="HARRINGTON FRANK E"/>
    <s v="R30"/>
    <s v="ONE FAMILY"/>
    <s v="50/E4/523//"/>
    <n v="7.2400000000000006E-2"/>
    <n v="0"/>
    <n v="0"/>
    <n v="1"/>
    <n v="1"/>
    <s v="SEWER"/>
    <n v="1"/>
    <n v="1"/>
    <n v="2600"/>
    <s v="YES"/>
    <n v="0"/>
    <s v="50E-4-523"/>
    <s v="All Public"/>
    <s v="SEWER"/>
    <s v="SEWER"/>
    <n v="2600"/>
    <m/>
    <m/>
    <n v="0"/>
    <n v="0"/>
    <n v="2"/>
    <n v="1460"/>
    <n v="2"/>
    <m/>
    <m/>
    <m/>
    <m/>
    <m/>
    <m/>
    <m/>
    <m/>
    <m/>
    <m/>
    <n v="2"/>
    <n v="0"/>
    <n v="1"/>
    <s v="Broad Marsh River"/>
    <n v="43"/>
  </r>
  <r>
    <s v="50E-3-16"/>
    <m/>
    <x v="0"/>
    <s v="6 CHARLES ST"/>
    <n v="101"/>
    <s v="SMITH WILLIAM W"/>
    <s v="R30"/>
    <s v="ONE FAMILY"/>
    <s v="50/E3/16//"/>
    <n v="4.5560000000000003E-2"/>
    <n v="0"/>
    <n v="0"/>
    <n v="1"/>
    <n v="1"/>
    <s v="SEWER"/>
    <n v="1"/>
    <n v="1"/>
    <n v="4300"/>
    <s v="YES"/>
    <n v="0"/>
    <s v="50E-3-16"/>
    <s v="Public Water,Public Sewer"/>
    <s v="SEWER"/>
    <s v="SEWER"/>
    <n v="4300"/>
    <m/>
    <m/>
    <n v="0"/>
    <n v="0"/>
    <n v="2"/>
    <n v="437"/>
    <n v="1"/>
    <m/>
    <m/>
    <m/>
    <m/>
    <m/>
    <m/>
    <m/>
    <m/>
    <m/>
    <m/>
    <n v="1"/>
    <n v="0"/>
    <n v="1"/>
    <s v="Broad Marsh River"/>
    <n v="43"/>
  </r>
  <r>
    <s v="50E-2-5"/>
    <m/>
    <x v="0"/>
    <s v="8 UPHAM ST"/>
    <n v="101"/>
    <s v="CHINAPPI PASQUALE LIFE ESTATE"/>
    <s v="R30"/>
    <s v="ONE FAMILY"/>
    <s v="50/E2/5//"/>
    <n v="0.22444"/>
    <n v="0"/>
    <n v="0"/>
    <n v="1"/>
    <n v="1"/>
    <s v="SEWER"/>
    <n v="1"/>
    <n v="1"/>
    <n v="1900"/>
    <s v="YES"/>
    <n v="0"/>
    <s v="50E-2-5"/>
    <s v="All Public"/>
    <s v="SEWER"/>
    <s v="SEWER"/>
    <n v="1900"/>
    <m/>
    <m/>
    <n v="0"/>
    <n v="0"/>
    <n v="2"/>
    <n v="1132"/>
    <n v="1"/>
    <m/>
    <m/>
    <m/>
    <m/>
    <m/>
    <m/>
    <m/>
    <m/>
    <m/>
    <m/>
    <n v="2"/>
    <n v="0"/>
    <n v="1"/>
    <s v="Wareham River West"/>
    <n v="44"/>
  </r>
  <r>
    <s v="38-481"/>
    <m/>
    <x v="0"/>
    <s v="2 JUNIPER ST"/>
    <n v="101"/>
    <s v="LUOMA ROBERT J"/>
    <s v="R60"/>
    <s v="ONE FAMILY"/>
    <s v="38//481//"/>
    <n v="0.11376"/>
    <n v="1"/>
    <n v="1"/>
    <n v="1"/>
    <n v="1"/>
    <s v="SEPTIC"/>
    <n v="0"/>
    <n v="1"/>
    <n v="2000"/>
    <s v="YES"/>
    <n v="2000"/>
    <s v="38-481"/>
    <s v="Public Water,Septic"/>
    <s v="SEPTIC"/>
    <s v="SEPTIC"/>
    <n v="2000"/>
    <m/>
    <m/>
    <n v="1"/>
    <n v="1"/>
    <n v="2"/>
    <n v="924"/>
    <n v="1"/>
    <m/>
    <m/>
    <m/>
    <m/>
    <m/>
    <m/>
    <m/>
    <m/>
    <m/>
    <m/>
    <n v="1"/>
    <n v="9.68"/>
    <n v="1"/>
    <s v="Crab Cove"/>
    <n v="46"/>
  </r>
  <r>
    <s v="40-1007A"/>
    <m/>
    <x v="0"/>
    <s v="21 CROOKED RIVER RD"/>
    <n v="101"/>
    <s v="TIMMONS BRYAN R"/>
    <s v="R30"/>
    <s v="ONE FAMILY"/>
    <s v="40//1007/A/"/>
    <n v="0.69320999999999999"/>
    <n v="1"/>
    <n v="1"/>
    <n v="1"/>
    <n v="1"/>
    <s v="SEPTIC"/>
    <n v="0"/>
    <n v="1"/>
    <n v="17400"/>
    <s v="YES"/>
    <n v="17400"/>
    <s v="40-1007A"/>
    <s v="Public Water,Septic"/>
    <s v="SEPTIC"/>
    <s v="SEPTIC"/>
    <n v="17400"/>
    <m/>
    <m/>
    <n v="1"/>
    <n v="1"/>
    <n v="3"/>
    <n v="1500"/>
    <n v="2"/>
    <m/>
    <m/>
    <m/>
    <m/>
    <m/>
    <m/>
    <m/>
    <m/>
    <m/>
    <m/>
    <n v="2"/>
    <n v="9.68"/>
    <n v="1"/>
    <s v="Crab Cove"/>
    <n v="46"/>
  </r>
  <r>
    <s v="50F-84"/>
    <m/>
    <x v="0"/>
    <s v="10 GLEN AVE"/>
    <n v="109"/>
    <s v="MCGOVERN WALTER T SR TRUSTEE"/>
    <s v="R30"/>
    <s v="MULTI HSES"/>
    <s v="50/F/84//"/>
    <n v="8.5339999999999999E-2"/>
    <n v="0"/>
    <n v="0"/>
    <n v="1"/>
    <n v="1"/>
    <s v="SEWER"/>
    <n v="1"/>
    <n v="0"/>
    <n v="0"/>
    <s v="YES"/>
    <n v="0"/>
    <s v="50F-84"/>
    <s v="Public Water,Public Sewer"/>
    <s v="SEWER"/>
    <s v="SEWER"/>
    <n v="0"/>
    <m/>
    <m/>
    <n v="0"/>
    <n v="0"/>
    <n v="3"/>
    <n v="1224"/>
    <n v="1.75"/>
    <m/>
    <m/>
    <m/>
    <m/>
    <m/>
    <m/>
    <m/>
    <m/>
    <m/>
    <m/>
    <n v="1"/>
    <n v="0"/>
    <n v="1"/>
    <s v="Wareham River West"/>
    <n v="44"/>
  </r>
  <r>
    <s v="50F-76"/>
    <m/>
    <x v="0"/>
    <s v="7 GLEN AVE"/>
    <n v="101"/>
    <s v="CUTTER GRACE E TRUSTEE OF THE"/>
    <s v="R30"/>
    <s v="ONE FAMILY"/>
    <s v="50/F/76//"/>
    <n v="8.1070000000000003E-2"/>
    <n v="0"/>
    <n v="0"/>
    <n v="1"/>
    <n v="1"/>
    <s v="SEWER"/>
    <n v="1"/>
    <n v="1"/>
    <n v="6700"/>
    <s v="YES"/>
    <n v="0"/>
    <s v="50F-76"/>
    <s v="All Public"/>
    <s v="SEWER"/>
    <s v="SEWER"/>
    <n v="6700"/>
    <m/>
    <m/>
    <n v="0"/>
    <n v="0"/>
    <n v="3"/>
    <n v="883"/>
    <n v="1"/>
    <m/>
    <m/>
    <m/>
    <m/>
    <m/>
    <m/>
    <m/>
    <m/>
    <m/>
    <m/>
    <n v="1"/>
    <n v="0"/>
    <n v="1"/>
    <s v="Wareham River West"/>
    <n v="44"/>
  </r>
  <r>
    <s v="55-BV11"/>
    <m/>
    <x v="0"/>
    <s v="10 MYA'S COURT"/>
    <n v="101"/>
    <s v="HENNESSEY JANA C"/>
    <s v="R30"/>
    <s v="ONE FAMILY"/>
    <s v="55//BV11//"/>
    <n v="0.40478999999999998"/>
    <n v="0"/>
    <n v="0"/>
    <n v="1"/>
    <n v="1"/>
    <s v="SEWER"/>
    <n v="1"/>
    <n v="1"/>
    <n v="7600"/>
    <s v="YES"/>
    <n v="0"/>
    <s v="55-BV11"/>
    <s v="All Public"/>
    <s v="SEWER"/>
    <s v="SEWER"/>
    <n v="7600"/>
    <m/>
    <m/>
    <n v="0"/>
    <n v="0"/>
    <n v="4"/>
    <n v="1918"/>
    <n v="1.75"/>
    <m/>
    <m/>
    <m/>
    <m/>
    <m/>
    <m/>
    <m/>
    <m/>
    <m/>
    <m/>
    <n v="2"/>
    <n v="0"/>
    <n v="1"/>
    <s v="Wareham River West"/>
    <n v="44"/>
  </r>
  <r>
    <s v="50E-4-514"/>
    <m/>
    <x v="0"/>
    <s v="7 BAY RD"/>
    <n v="132"/>
    <s v="JAMES ROBERT F &amp; ANN A TRUSTEES"/>
    <s v="R30"/>
    <s v="RES ACLNUD  MDL-00"/>
    <s v="50/E4/514//"/>
    <n v="0.12272"/>
    <n v="0"/>
    <n v="0"/>
    <n v="0"/>
    <n v="0"/>
    <m/>
    <n v="0"/>
    <n v="0"/>
    <n v="0"/>
    <s v="YES"/>
    <n v="0"/>
    <s v="50E-4-514"/>
    <m/>
    <m/>
    <m/>
    <n v="0"/>
    <m/>
    <m/>
    <n v="0"/>
    <n v="0"/>
    <n v="0"/>
    <n v="0"/>
    <n v="0"/>
    <m/>
    <m/>
    <m/>
    <m/>
    <m/>
    <m/>
    <m/>
    <m/>
    <m/>
    <m/>
    <n v="4"/>
    <n v="0"/>
    <n v="1"/>
    <s v="Broad Marsh River"/>
    <n v="43"/>
  </r>
  <r>
    <s v="50F-26"/>
    <m/>
    <x v="0"/>
    <s v="59 PILGRIM AVE"/>
    <n v="101"/>
    <s v="DEGENNARO ANN M LIFE ESTATE"/>
    <s v="R30"/>
    <s v="ONE FAMILY"/>
    <s v="50/F/26//"/>
    <n v="0.1268"/>
    <n v="0"/>
    <n v="0"/>
    <n v="1"/>
    <n v="1"/>
    <s v="SEWER"/>
    <n v="1"/>
    <n v="1"/>
    <n v="1100"/>
    <s v="YES"/>
    <n v="0"/>
    <s v="50F-26"/>
    <s v="Public Water,Public Sewer"/>
    <s v="SEWER"/>
    <s v="SEWER"/>
    <n v="1100"/>
    <m/>
    <m/>
    <n v="0"/>
    <n v="0"/>
    <n v="2"/>
    <n v="780"/>
    <n v="1"/>
    <m/>
    <m/>
    <m/>
    <m/>
    <m/>
    <m/>
    <m/>
    <m/>
    <m/>
    <m/>
    <n v="1"/>
    <n v="0"/>
    <n v="1"/>
    <s v="Broad Marsh River"/>
    <n v="43"/>
  </r>
  <r>
    <s v="LAND_NOPARC"/>
    <m/>
    <x v="0"/>
    <m/>
    <n v="0"/>
    <m/>
    <m/>
    <m/>
    <m/>
    <n v="1.2030000000000001E-2"/>
    <n v="0"/>
    <n v="0"/>
    <n v="0"/>
    <n v="0"/>
    <m/>
    <n v="0"/>
    <n v="0"/>
    <n v="0"/>
    <s v="NO"/>
    <n v="0"/>
    <m/>
    <m/>
    <m/>
    <m/>
    <n v="0"/>
    <m/>
    <m/>
    <n v="0"/>
    <n v="0"/>
    <n v="0"/>
    <n v="0"/>
    <n v="0"/>
    <m/>
    <m/>
    <m/>
    <m/>
    <m/>
    <m/>
    <m/>
    <m/>
    <m/>
    <m/>
    <n v="0"/>
    <n v="0"/>
    <n v="1"/>
    <s v="Crab Cove"/>
    <n v="46"/>
  </r>
  <r>
    <s v="38-398B"/>
    <m/>
    <x v="0"/>
    <s v="21 IVY ST"/>
    <n v="101"/>
    <s v="CAPPIELLO PAUL"/>
    <s v="R30"/>
    <s v="ONE FAMILY"/>
    <s v="38//398/B/"/>
    <n v="0.13433999999999999"/>
    <n v="1"/>
    <n v="1"/>
    <n v="1"/>
    <n v="1"/>
    <s v="SEPTIC"/>
    <n v="0"/>
    <n v="1"/>
    <n v="1600"/>
    <s v="YES"/>
    <n v="1600"/>
    <s v="38-398B"/>
    <s v="Public Water,Septic"/>
    <s v="SEPTIC"/>
    <s v="SEPTIC"/>
    <n v="1600"/>
    <m/>
    <m/>
    <n v="1"/>
    <n v="1"/>
    <n v="2"/>
    <n v="780"/>
    <n v="1"/>
    <m/>
    <m/>
    <m/>
    <m/>
    <m/>
    <m/>
    <m/>
    <m/>
    <m/>
    <m/>
    <n v="2"/>
    <n v="9.68"/>
    <n v="1"/>
    <s v="Crab Cove"/>
    <n v="46"/>
  </r>
  <r>
    <s v="50F-55"/>
    <m/>
    <x v="0"/>
    <s v="3 REYNOLDS AVE"/>
    <n v="101"/>
    <s v="OCONNELL ROBERT C &amp;  JULIE"/>
    <s v="R30"/>
    <s v="ONE FAMILY"/>
    <s v="50/F/55//"/>
    <n v="0.10954999999999999"/>
    <n v="0"/>
    <n v="0"/>
    <n v="1"/>
    <n v="1"/>
    <s v="SEWER"/>
    <n v="1"/>
    <n v="1"/>
    <n v="200"/>
    <s v="YES"/>
    <n v="0"/>
    <s v="50F-55"/>
    <s v="All Public"/>
    <s v="SEWER"/>
    <s v="SEWER"/>
    <n v="200"/>
    <m/>
    <m/>
    <n v="0"/>
    <n v="0"/>
    <n v="2"/>
    <n v="476"/>
    <n v="1"/>
    <m/>
    <m/>
    <m/>
    <m/>
    <m/>
    <m/>
    <m/>
    <m/>
    <m/>
    <m/>
    <n v="1"/>
    <n v="0"/>
    <n v="1"/>
    <s v="Wareham River West"/>
    <n v="44"/>
  </r>
  <r>
    <s v="50F-106"/>
    <m/>
    <x v="0"/>
    <s v="14 TURNER AVE"/>
    <n v="101"/>
    <s v="MURPHY DANIEL J"/>
    <s v="R30"/>
    <s v="ONE FAMILY"/>
    <s v="50/F/106//"/>
    <n v="8.924E-2"/>
    <n v="0"/>
    <n v="0"/>
    <n v="1"/>
    <n v="1"/>
    <s v="SEWER"/>
    <n v="1"/>
    <n v="1"/>
    <n v="2600"/>
    <s v="YES"/>
    <n v="0"/>
    <s v="50F-106"/>
    <s v="Public Water,Public Sewer"/>
    <s v="SEWER"/>
    <s v="SEWER"/>
    <n v="2600"/>
    <m/>
    <m/>
    <n v="0"/>
    <n v="0"/>
    <n v="2"/>
    <n v="839"/>
    <n v="1"/>
    <m/>
    <m/>
    <m/>
    <m/>
    <m/>
    <m/>
    <m/>
    <m/>
    <m/>
    <m/>
    <n v="1"/>
    <n v="0"/>
    <n v="1"/>
    <s v="Broad Marsh River"/>
    <n v="43"/>
  </r>
  <r>
    <s v="50F-94"/>
    <m/>
    <x v="0"/>
    <s v="11 TURNER AVE"/>
    <n v="101"/>
    <s v="GUBERNAT JOHN F JR"/>
    <s v="R30"/>
    <s v="ONE FAMILY"/>
    <s v="50/F/94//"/>
    <n v="9.9239999999999995E-2"/>
    <n v="0"/>
    <n v="0"/>
    <n v="1"/>
    <n v="1"/>
    <s v="SEWER"/>
    <n v="1"/>
    <n v="2"/>
    <n v="12900"/>
    <s v="YES"/>
    <n v="0"/>
    <s v="50F-94"/>
    <s v="Public Water,Public Sewer"/>
    <s v="SEWER"/>
    <s v="SEWER"/>
    <n v="6450"/>
    <m/>
    <m/>
    <n v="0"/>
    <n v="0"/>
    <n v="3"/>
    <n v="984"/>
    <n v="1"/>
    <m/>
    <m/>
    <m/>
    <m/>
    <m/>
    <m/>
    <m/>
    <m/>
    <m/>
    <m/>
    <n v="0"/>
    <n v="0"/>
    <n v="1"/>
    <s v="Broad Marsh River"/>
    <n v="43"/>
  </r>
  <r>
    <s v="50D-414"/>
    <m/>
    <x v="0"/>
    <s v="29 SHORE AVE"/>
    <n v="101"/>
    <s v="PERRY LEN R"/>
    <s v="R30"/>
    <s v="ONE FAMILY"/>
    <s v="50/D/414//"/>
    <n v="9.74E-2"/>
    <n v="0"/>
    <n v="0"/>
    <n v="1"/>
    <n v="1"/>
    <s v="SEWER"/>
    <n v="1"/>
    <n v="1"/>
    <n v="12300"/>
    <s v="YES"/>
    <n v="0"/>
    <s v="50D-414"/>
    <s v="All Public"/>
    <s v="SEWER"/>
    <s v="SEWER"/>
    <n v="12300"/>
    <m/>
    <m/>
    <n v="0"/>
    <n v="0"/>
    <n v="3"/>
    <n v="1152"/>
    <n v="2"/>
    <m/>
    <m/>
    <m/>
    <m/>
    <m/>
    <m/>
    <m/>
    <m/>
    <m/>
    <m/>
    <n v="1"/>
    <n v="0"/>
    <n v="1"/>
    <s v="Broad Marsh River"/>
    <n v="43"/>
  </r>
  <r>
    <s v="50E-1-16"/>
    <m/>
    <x v="0"/>
    <s v="19 MILDRED TER"/>
    <n v="101"/>
    <s v="ARCHIBALD DONNA M"/>
    <s v="R30"/>
    <s v="ONE FAMILY"/>
    <s v="50/E1/16//"/>
    <n v="8.0130000000000007E-2"/>
    <n v="0"/>
    <n v="0"/>
    <n v="1"/>
    <n v="1"/>
    <s v="SEWER"/>
    <n v="1"/>
    <n v="1"/>
    <n v="2200"/>
    <s v="NO_W1"/>
    <n v="0"/>
    <s v="50E-1-16"/>
    <s v="All Public"/>
    <s v="SEWER"/>
    <s v="SEWER"/>
    <n v="2200"/>
    <m/>
    <m/>
    <n v="0"/>
    <n v="0"/>
    <n v="1"/>
    <n v="530"/>
    <n v="1"/>
    <m/>
    <m/>
    <m/>
    <m/>
    <m/>
    <m/>
    <m/>
    <m/>
    <m/>
    <m/>
    <n v="3"/>
    <n v="0"/>
    <n v="1"/>
    <s v="Wareham River West"/>
    <n v="44"/>
  </r>
  <r>
    <s v="50F-27"/>
    <m/>
    <x v="0"/>
    <s v="60 PILGRIM AVE"/>
    <n v="101"/>
    <s v="CAULKINS ROBERT P"/>
    <s v="R30"/>
    <s v="ONE FAMILY"/>
    <s v="50/F/27//"/>
    <n v="0.16638"/>
    <n v="0"/>
    <n v="0"/>
    <n v="1"/>
    <n v="1"/>
    <s v="SEWER"/>
    <n v="1"/>
    <n v="1"/>
    <n v="7600"/>
    <s v="YES"/>
    <n v="0"/>
    <s v="50F-27"/>
    <s v="Public Water,Public Sewer"/>
    <s v="SEWER"/>
    <s v="SEWER"/>
    <n v="7600"/>
    <m/>
    <m/>
    <n v="0"/>
    <n v="0"/>
    <n v="2"/>
    <n v="960"/>
    <n v="1"/>
    <m/>
    <m/>
    <m/>
    <m/>
    <m/>
    <m/>
    <m/>
    <m/>
    <m/>
    <m/>
    <n v="1"/>
    <n v="0"/>
    <n v="1"/>
    <s v="Broad Marsh River"/>
    <n v="43"/>
  </r>
  <r>
    <s v="50A-319A"/>
    <m/>
    <x v="0"/>
    <s v="13 LUNA AVE"/>
    <n v="101"/>
    <s v="BARGOOT PATRICIA"/>
    <s v="R30"/>
    <s v="ONE FAMILY"/>
    <s v="50/A/319/A/"/>
    <n v="6.3170000000000004E-2"/>
    <n v="0"/>
    <n v="0"/>
    <n v="1"/>
    <n v="1"/>
    <s v="SEWER"/>
    <n v="1"/>
    <n v="1"/>
    <n v="100"/>
    <s v="YES"/>
    <n v="0"/>
    <s v="50A-319A"/>
    <s v="All Public"/>
    <s v="SEWER"/>
    <s v="SEWER"/>
    <n v="100"/>
    <m/>
    <m/>
    <n v="0"/>
    <n v="0"/>
    <n v="2"/>
    <n v="845"/>
    <n v="1"/>
    <m/>
    <m/>
    <m/>
    <m/>
    <m/>
    <m/>
    <m/>
    <m/>
    <m/>
    <m/>
    <n v="1"/>
    <n v="0"/>
    <n v="1"/>
    <s v="Wareham River West"/>
    <n v="44"/>
  </r>
  <r>
    <s v="50F-Q15A"/>
    <m/>
    <x v="0"/>
    <s v="41 PILGRIM AVE"/>
    <n v="101"/>
    <s v="CAHILL MARTIN B"/>
    <s v="R30"/>
    <s v="ONE FAMILY"/>
    <s v="50/F/Q15/A/"/>
    <n v="0.1081"/>
    <n v="0"/>
    <n v="0"/>
    <n v="1"/>
    <n v="1"/>
    <s v="SEWER"/>
    <n v="1"/>
    <n v="3"/>
    <n v="37000"/>
    <s v="YES"/>
    <n v="0"/>
    <s v="50F-Q15A"/>
    <s v="All Public"/>
    <s v="SEWER"/>
    <s v="SEWER"/>
    <n v="12333.33"/>
    <m/>
    <m/>
    <n v="0"/>
    <n v="0"/>
    <n v="3"/>
    <n v="1170"/>
    <n v="1.5"/>
    <m/>
    <m/>
    <m/>
    <m/>
    <m/>
    <m/>
    <m/>
    <m/>
    <m/>
    <m/>
    <n v="1"/>
    <n v="0"/>
    <n v="1"/>
    <s v="Broad Marsh River"/>
    <n v="43"/>
  </r>
  <r>
    <s v="50F-Q13A"/>
    <m/>
    <x v="0"/>
    <s v="37 PILGRIM AVE"/>
    <n v="132"/>
    <s v="CLARK LESLIE P"/>
    <s v="R30"/>
    <s v="RES ACLNUD  MDL-00"/>
    <s v="50/F/Q13/A/"/>
    <n v="0.16238"/>
    <n v="0"/>
    <n v="0"/>
    <n v="0"/>
    <n v="0"/>
    <m/>
    <n v="0"/>
    <n v="0"/>
    <n v="0"/>
    <s v="NO_W1"/>
    <n v="0"/>
    <s v="50F-Q13A"/>
    <m/>
    <m/>
    <m/>
    <n v="0"/>
    <m/>
    <m/>
    <n v="0"/>
    <n v="0"/>
    <n v="0"/>
    <n v="0"/>
    <n v="0"/>
    <m/>
    <m/>
    <m/>
    <m/>
    <m/>
    <m/>
    <m/>
    <m/>
    <m/>
    <m/>
    <n v="3"/>
    <n v="0"/>
    <n v="1"/>
    <s v="Broad Marsh River"/>
    <n v="43"/>
  </r>
  <r>
    <s v="57-H7"/>
    <m/>
    <x v="0"/>
    <s v="5 HARKINS WAY"/>
    <n v="101"/>
    <s v="FLAHERTY MICHAEL S"/>
    <s v="MR30"/>
    <s v="ONE FAMILY"/>
    <s v="57//H7//"/>
    <n v="0.67478000000000005"/>
    <n v="0"/>
    <n v="0"/>
    <n v="1"/>
    <n v="1"/>
    <s v="SEWER"/>
    <n v="1"/>
    <n v="1"/>
    <n v="11500"/>
    <s v="YES"/>
    <n v="0"/>
    <s v="57-H7"/>
    <s v="All Public"/>
    <s v="SEWER"/>
    <s v="SEWER"/>
    <n v="11500"/>
    <m/>
    <m/>
    <n v="0"/>
    <n v="0"/>
    <n v="3"/>
    <n v="1387"/>
    <n v="1.75"/>
    <m/>
    <m/>
    <m/>
    <m/>
    <m/>
    <m/>
    <m/>
    <m/>
    <m/>
    <m/>
    <n v="1"/>
    <n v="0"/>
    <n v="1"/>
    <s v="Wareham River West"/>
    <n v="44"/>
  </r>
  <r>
    <s v="50E-3-17"/>
    <m/>
    <x v="0"/>
    <s v="8 CHARLES ST"/>
    <n v="101"/>
    <s v="CULVER JEAN FRANCES"/>
    <s v="R30"/>
    <s v="ONE FAMILY"/>
    <s v="50/E3/17//"/>
    <n v="5.6300000000000003E-2"/>
    <n v="0"/>
    <n v="0"/>
    <n v="1"/>
    <n v="1"/>
    <s v="SEWER"/>
    <n v="1"/>
    <n v="1"/>
    <n v="1500"/>
    <s v="YES"/>
    <n v="0"/>
    <s v="50E-3-17"/>
    <s v="Public Water,Public Sewer"/>
    <s v="SEWER"/>
    <s v="SEWER"/>
    <n v="1500"/>
    <m/>
    <m/>
    <n v="0"/>
    <n v="0"/>
    <n v="2"/>
    <n v="480"/>
    <n v="1"/>
    <m/>
    <m/>
    <m/>
    <m/>
    <m/>
    <m/>
    <m/>
    <m/>
    <m/>
    <m/>
    <n v="1"/>
    <n v="0"/>
    <n v="1"/>
    <s v="Broad Marsh River"/>
    <n v="43"/>
  </r>
  <r>
    <s v="37-1015"/>
    <m/>
    <x v="0"/>
    <s v="2 CROOKED RIVER RD"/>
    <n v="101"/>
    <s v="FOSTER ABIGAIL TRUSTEE FOR"/>
    <s v="R60"/>
    <s v="ONE FAMILY"/>
    <s v="37//1015//"/>
    <n v="6.5405199999999999"/>
    <n v="1"/>
    <n v="1"/>
    <n v="1"/>
    <n v="1"/>
    <s v="SEPTIC"/>
    <n v="0"/>
    <n v="1"/>
    <n v="7900"/>
    <s v="YES"/>
    <n v="7900"/>
    <s v="37-1015"/>
    <s v="Public Water,Septic"/>
    <s v="SEPTIC"/>
    <s v="SEPTIC"/>
    <n v="7900"/>
    <m/>
    <m/>
    <n v="1"/>
    <n v="1"/>
    <n v="2"/>
    <n v="1326"/>
    <n v="1.75"/>
    <m/>
    <m/>
    <m/>
    <m/>
    <m/>
    <m/>
    <m/>
    <m/>
    <m/>
    <m/>
    <n v="1"/>
    <n v="9.68"/>
    <n v="1"/>
    <s v="Crab Cove"/>
    <n v="46"/>
  </r>
  <r>
    <s v="38-448"/>
    <m/>
    <x v="0"/>
    <s v="11 JUNIPER ST"/>
    <n v="101"/>
    <s v="GOMES ROBERT B"/>
    <s v="R30"/>
    <s v="ONE FAMILY"/>
    <s v="38//448//"/>
    <n v="0.11133999999999999"/>
    <n v="1"/>
    <n v="1"/>
    <n v="1"/>
    <n v="1"/>
    <s v="SEPTIC"/>
    <n v="0"/>
    <n v="1"/>
    <n v="1600"/>
    <s v="YES"/>
    <n v="1600"/>
    <s v="38-448"/>
    <s v="Public Water,Gas,Septic"/>
    <s v="SEPTIC"/>
    <s v="SEPTIC"/>
    <n v="1600"/>
    <m/>
    <m/>
    <n v="1"/>
    <n v="1"/>
    <n v="2"/>
    <n v="704"/>
    <n v="1"/>
    <m/>
    <m/>
    <m/>
    <m/>
    <m/>
    <m/>
    <m/>
    <m/>
    <m/>
    <m/>
    <n v="1"/>
    <n v="9.68"/>
    <n v="1"/>
    <s v="Crab Cove"/>
    <n v="46"/>
  </r>
  <r>
    <s v="38-401"/>
    <m/>
    <x v="0"/>
    <s v="6 BAYSIDE AVE"/>
    <n v="101"/>
    <s v="MCSHEA THOMAS D"/>
    <s v="R30"/>
    <s v="ONE FAMILY"/>
    <s v="38//401//"/>
    <n v="0.10410999999999999"/>
    <n v="1"/>
    <n v="1"/>
    <n v="1"/>
    <n v="1"/>
    <s v="SEPTIC"/>
    <n v="0"/>
    <n v="1"/>
    <n v="14300"/>
    <s v="YES"/>
    <n v="14300"/>
    <s v="38-401"/>
    <s v="Public Water,Septic"/>
    <s v="SEPTIC"/>
    <s v="SEPTIC"/>
    <n v="14300"/>
    <m/>
    <m/>
    <n v="1"/>
    <n v="1"/>
    <n v="4"/>
    <n v="1614"/>
    <n v="2"/>
    <m/>
    <m/>
    <m/>
    <m/>
    <m/>
    <m/>
    <m/>
    <m/>
    <m/>
    <m/>
    <n v="1"/>
    <n v="9.68"/>
    <n v="1"/>
    <s v="Crab Cove"/>
    <n v="46"/>
  </r>
  <r>
    <s v="50E-2-14"/>
    <m/>
    <x v="0"/>
    <s v="3 SHERMAN ST"/>
    <n v="101"/>
    <s v="WARD ROBERT E"/>
    <s v="R30"/>
    <s v="ONE FAMILY"/>
    <s v="50/E2/14//"/>
    <n v="8.4190000000000001E-2"/>
    <n v="0"/>
    <n v="0"/>
    <n v="1"/>
    <n v="1"/>
    <s v="SEWER"/>
    <n v="1"/>
    <n v="1"/>
    <n v="5400"/>
    <s v="YES"/>
    <n v="0"/>
    <s v="50E-2-14"/>
    <s v="All Public"/>
    <s v="SEWER"/>
    <s v="SEWER"/>
    <n v="5400"/>
    <m/>
    <m/>
    <n v="0"/>
    <n v="0"/>
    <n v="2"/>
    <n v="838"/>
    <n v="1"/>
    <m/>
    <m/>
    <m/>
    <m/>
    <m/>
    <m/>
    <m/>
    <m/>
    <m/>
    <m/>
    <n v="1"/>
    <n v="0"/>
    <n v="1"/>
    <s v="Wareham River West"/>
    <n v="44"/>
  </r>
  <r>
    <s v="37-2"/>
    <m/>
    <x v="0"/>
    <s v="24 CROOKED RIVER RD"/>
    <n v="101"/>
    <s v="MARRIOTT RALPH W III"/>
    <s v="R60"/>
    <s v="ONE FAMILY"/>
    <s v="37//2//"/>
    <n v="1.6284700000000001"/>
    <n v="1"/>
    <n v="1"/>
    <n v="1"/>
    <n v="1"/>
    <s v="SEPTIC"/>
    <n v="0"/>
    <n v="1"/>
    <n v="11000"/>
    <s v="YES"/>
    <n v="11000"/>
    <s v="37-2"/>
    <s v="Public Water,Septic"/>
    <s v="SEPTIC"/>
    <s v="SEPTIC"/>
    <n v="11000"/>
    <m/>
    <m/>
    <n v="1"/>
    <n v="1"/>
    <n v="3"/>
    <n v="1333"/>
    <n v="1.75"/>
    <m/>
    <m/>
    <m/>
    <m/>
    <m/>
    <m/>
    <m/>
    <m/>
    <m/>
    <m/>
    <n v="1"/>
    <n v="9.68"/>
    <n v="1"/>
    <s v="Crab Cove"/>
    <n v="46"/>
  </r>
  <r>
    <s v="38-434"/>
    <m/>
    <x v="0"/>
    <s v="18 IVY ST"/>
    <n v="101"/>
    <s v="ELLIOT WALTER R"/>
    <s v="R30"/>
    <s v="ONE FAMILY"/>
    <s v="38//434//"/>
    <n v="0.19539999999999999"/>
    <n v="1"/>
    <n v="1"/>
    <n v="1"/>
    <n v="1"/>
    <s v="SEPTIC"/>
    <n v="0"/>
    <n v="1"/>
    <n v="7000"/>
    <s v="NO_W1"/>
    <n v="7000"/>
    <s v="38-434"/>
    <s v="Public Water,Septic"/>
    <s v="SEPTIC"/>
    <s v="SEPTIC"/>
    <n v="7000"/>
    <m/>
    <m/>
    <n v="1"/>
    <n v="1"/>
    <n v="3"/>
    <n v="1100"/>
    <n v="1"/>
    <m/>
    <m/>
    <m/>
    <m/>
    <m/>
    <m/>
    <m/>
    <m/>
    <m/>
    <m/>
    <n v="2"/>
    <n v="9.68"/>
    <n v="1"/>
    <s v="Crab Cove"/>
    <n v="46"/>
  </r>
  <r>
    <s v="50E-4-522"/>
    <m/>
    <x v="0"/>
    <s v="19 JOHN ST"/>
    <n v="101"/>
    <s v="HARRINGTON FRANK"/>
    <s v="R30"/>
    <s v="ONE FAMILY"/>
    <s v="50/E4/522//"/>
    <n v="4.4150000000000002E-2"/>
    <n v="0"/>
    <n v="0"/>
    <n v="1"/>
    <n v="1"/>
    <s v="SEWER"/>
    <n v="1"/>
    <n v="1"/>
    <n v="3000"/>
    <s v="YES"/>
    <n v="0"/>
    <s v="50E-4-522"/>
    <s v="All Public"/>
    <s v="SEWER"/>
    <s v="SEWER"/>
    <n v="3000"/>
    <m/>
    <m/>
    <n v="0"/>
    <n v="0"/>
    <n v="2"/>
    <n v="716"/>
    <n v="1"/>
    <m/>
    <m/>
    <m/>
    <m/>
    <m/>
    <m/>
    <m/>
    <m/>
    <m/>
    <m/>
    <n v="1"/>
    <n v="0"/>
    <n v="1"/>
    <s v="Broad Marsh River"/>
    <n v="43"/>
  </r>
  <r>
    <s v="57-119"/>
    <m/>
    <x v="0"/>
    <s v="1 CAMARDO DR"/>
    <n v="101"/>
    <s v="WHITE DAVID C"/>
    <s v="MR30"/>
    <s v="ONE FAMILY"/>
    <s v="57//119//"/>
    <n v="0.28266000000000002"/>
    <n v="0"/>
    <n v="0"/>
    <n v="1"/>
    <n v="1"/>
    <s v="SEWER"/>
    <n v="1"/>
    <n v="1"/>
    <n v="13400"/>
    <s v="YES"/>
    <n v="0"/>
    <s v="57-119"/>
    <s v="All Public"/>
    <s v="SEWER"/>
    <s v="SEWER"/>
    <n v="13400"/>
    <m/>
    <m/>
    <n v="0"/>
    <n v="0"/>
    <n v="3"/>
    <n v="1316"/>
    <n v="1"/>
    <m/>
    <m/>
    <m/>
    <m/>
    <m/>
    <m/>
    <m/>
    <m/>
    <m/>
    <m/>
    <n v="1"/>
    <n v="0"/>
    <n v="1"/>
    <s v="Wareham River West"/>
    <n v="44"/>
  </r>
  <r>
    <s v="50F-Q13B"/>
    <m/>
    <x v="0"/>
    <s v="0 PILGRIM AVE"/>
    <n v="132"/>
    <s v="LONERGAN SCOTT A &amp;  ROBERT F JR"/>
    <s v="R30"/>
    <s v="RES ACLNUD  MDL-00"/>
    <s v="50/F/Q13/B/"/>
    <n v="3.236E-2"/>
    <n v="0"/>
    <n v="0"/>
    <n v="0"/>
    <n v="0"/>
    <m/>
    <n v="0"/>
    <n v="0"/>
    <n v="0"/>
    <s v="YES"/>
    <n v="0"/>
    <s v="50F-Q13B"/>
    <m/>
    <m/>
    <m/>
    <n v="0"/>
    <m/>
    <m/>
    <n v="0"/>
    <n v="0"/>
    <n v="0"/>
    <n v="0"/>
    <n v="0"/>
    <m/>
    <m/>
    <m/>
    <m/>
    <m/>
    <m/>
    <m/>
    <m/>
    <m/>
    <m/>
    <n v="1"/>
    <n v="0"/>
    <n v="1"/>
    <s v="Broad Marsh River"/>
    <n v="43"/>
  </r>
  <r>
    <s v="55-BV10"/>
    <m/>
    <x v="0"/>
    <s v="12 MYA'S COURT"/>
    <n v="101"/>
    <s v="CABE DIANA L"/>
    <s v="R30"/>
    <s v="ONE FAMILY"/>
    <s v="55//BV10//"/>
    <n v="0.43270999999999998"/>
    <n v="0"/>
    <n v="0"/>
    <n v="1"/>
    <n v="1"/>
    <s v="SEWER"/>
    <n v="1"/>
    <n v="1"/>
    <n v="25800"/>
    <s v="YES"/>
    <n v="0"/>
    <s v="55-BV10"/>
    <s v="All Public"/>
    <s v="SEWER"/>
    <s v="SEWER"/>
    <n v="25800"/>
    <m/>
    <m/>
    <n v="0"/>
    <n v="0"/>
    <n v="3"/>
    <n v="1728"/>
    <n v="2"/>
    <m/>
    <m/>
    <m/>
    <m/>
    <m/>
    <m/>
    <m/>
    <m/>
    <m/>
    <m/>
    <n v="1"/>
    <n v="0"/>
    <n v="1"/>
    <s v="Wareham River West"/>
    <n v="44"/>
  </r>
  <r>
    <s v="50F-Q19"/>
    <m/>
    <x v="0"/>
    <s v="3 SMITH AVE"/>
    <n v="101"/>
    <s v="RICCIO MARIA"/>
    <s v="R30"/>
    <s v="ONE FAMILY"/>
    <s v="50/F/Q19//"/>
    <n v="0.12252"/>
    <n v="0"/>
    <n v="0"/>
    <n v="1"/>
    <n v="1"/>
    <s v="SEWER"/>
    <n v="1"/>
    <n v="1"/>
    <n v="5700"/>
    <s v="YES"/>
    <n v="0"/>
    <s v="50F-Q19"/>
    <m/>
    <m/>
    <s v="SEWER"/>
    <n v="5700"/>
    <m/>
    <m/>
    <n v="0"/>
    <n v="0"/>
    <n v="2"/>
    <n v="570"/>
    <n v="1"/>
    <m/>
    <m/>
    <m/>
    <m/>
    <m/>
    <m/>
    <m/>
    <m/>
    <m/>
    <m/>
    <n v="1"/>
    <n v="0"/>
    <n v="1"/>
    <s v="Broad Marsh River"/>
    <n v="43"/>
  </r>
  <r>
    <s v="50F-Q24"/>
    <m/>
    <x v="0"/>
    <s v="12 SMITH AVE"/>
    <n v="101"/>
    <s v="GARRIGAN BRIAN J"/>
    <s v="R30"/>
    <s v="ONE FAMILY"/>
    <s v="50/F/Q24//"/>
    <n v="0.16069"/>
    <n v="0"/>
    <n v="0"/>
    <n v="1"/>
    <n v="1"/>
    <s v="SEWER"/>
    <n v="1"/>
    <n v="1"/>
    <n v="900"/>
    <s v="YES"/>
    <n v="0"/>
    <s v="50F-Q24"/>
    <s v="All Public"/>
    <s v="SEWER"/>
    <s v="SEWER"/>
    <n v="900"/>
    <m/>
    <m/>
    <n v="0"/>
    <n v="0"/>
    <n v="2"/>
    <n v="784"/>
    <n v="1"/>
    <m/>
    <m/>
    <m/>
    <m/>
    <m/>
    <m/>
    <m/>
    <m/>
    <m/>
    <m/>
    <n v="1"/>
    <n v="0"/>
    <n v="1"/>
    <s v="Broad Marsh River"/>
    <n v="43"/>
  </r>
  <r>
    <s v="50F-Q16"/>
    <m/>
    <x v="0"/>
    <s v="43 PILGRIM AVE"/>
    <n v="101"/>
    <s v="FERNANDES MINNIE"/>
    <s v="R30"/>
    <s v="ONE FAMILY"/>
    <s v="50/F/Q16//"/>
    <n v="0.15512000000000001"/>
    <n v="0"/>
    <n v="0"/>
    <n v="1"/>
    <n v="1"/>
    <s v="SEWER"/>
    <n v="1"/>
    <n v="1"/>
    <n v="300"/>
    <s v="YES"/>
    <n v="0"/>
    <s v="50F-Q16"/>
    <s v="All Public"/>
    <s v="SEWER"/>
    <s v="SEWER"/>
    <n v="300"/>
    <m/>
    <m/>
    <n v="0"/>
    <n v="0"/>
    <n v="3"/>
    <n v="849"/>
    <n v="1"/>
    <m/>
    <m/>
    <m/>
    <m/>
    <m/>
    <m/>
    <m/>
    <m/>
    <m/>
    <m/>
    <n v="1"/>
    <n v="0"/>
    <n v="1"/>
    <s v="Broad Marsh River"/>
    <n v="43"/>
  </r>
  <r>
    <s v="50E-4-520"/>
    <m/>
    <x v="0"/>
    <s v="16 JOHN ST"/>
    <n v="101"/>
    <s v="PERRONE GAETANO"/>
    <s v="R30"/>
    <s v="ONE FAMILY"/>
    <s v="50/E4/520//"/>
    <n v="0.15436"/>
    <n v="0"/>
    <n v="0"/>
    <n v="1"/>
    <n v="1"/>
    <s v="SEWER"/>
    <n v="1"/>
    <n v="1"/>
    <n v="3100"/>
    <s v="NO_W1"/>
    <n v="0"/>
    <s v="50E-4-520"/>
    <s v="All Public"/>
    <s v="SEWER"/>
    <s v="SEWER"/>
    <n v="3100"/>
    <m/>
    <m/>
    <n v="0"/>
    <n v="0"/>
    <n v="3"/>
    <n v="864"/>
    <n v="1"/>
    <m/>
    <m/>
    <m/>
    <m/>
    <m/>
    <m/>
    <m/>
    <m/>
    <m/>
    <m/>
    <n v="4"/>
    <n v="0"/>
    <n v="1"/>
    <s v="Broad Marsh River"/>
    <n v="43"/>
  </r>
  <r>
    <s v="50F-Q12"/>
    <m/>
    <x v="0"/>
    <s v="35 PILGRIM AVE"/>
    <n v="101"/>
    <s v="LONERGAN ROBERT F &amp; AGNES E"/>
    <s v="R30"/>
    <s v="ONE FAMILY"/>
    <s v="50/F/Q12//"/>
    <n v="6.9879999999999998E-2"/>
    <n v="0"/>
    <n v="0"/>
    <n v="1"/>
    <n v="1"/>
    <s v="SEWER"/>
    <n v="1"/>
    <n v="1"/>
    <n v="300"/>
    <s v="YES"/>
    <n v="0"/>
    <s v="50F-Q12"/>
    <s v="All Public"/>
    <s v="SEWER"/>
    <s v="SEWER"/>
    <n v="300"/>
    <m/>
    <m/>
    <n v="0"/>
    <n v="0"/>
    <n v="2"/>
    <n v="1518"/>
    <n v="2"/>
    <m/>
    <m/>
    <m/>
    <m/>
    <m/>
    <m/>
    <m/>
    <m/>
    <m/>
    <m/>
    <n v="1"/>
    <n v="0"/>
    <n v="1"/>
    <s v="Broad Marsh River"/>
    <n v="43"/>
  </r>
  <r>
    <s v="50F-108"/>
    <m/>
    <x v="0"/>
    <s v="9 ALGELO AVE"/>
    <n v="101"/>
    <s v="CAPOBIANCO ERASMO A &amp; MARY L"/>
    <s v="R30"/>
    <s v="ONE FAMILY"/>
    <s v="50/F/108//"/>
    <n v="0.19459000000000001"/>
    <n v="0"/>
    <n v="0"/>
    <n v="1"/>
    <n v="1"/>
    <s v="SEWER"/>
    <n v="1"/>
    <n v="1"/>
    <n v="1800"/>
    <s v="YES"/>
    <n v="0"/>
    <s v="50F-108"/>
    <s v="Public Water,Public Sewer"/>
    <s v="SEWER"/>
    <s v="SEWER"/>
    <n v="1800"/>
    <m/>
    <m/>
    <n v="0"/>
    <n v="0"/>
    <n v="3"/>
    <n v="834"/>
    <n v="1"/>
    <m/>
    <m/>
    <m/>
    <m/>
    <m/>
    <m/>
    <m/>
    <m/>
    <m/>
    <m/>
    <n v="2"/>
    <n v="0"/>
    <n v="1"/>
    <s v="Broad Marsh River"/>
    <n v="43"/>
  </r>
  <r>
    <s v="50A-322"/>
    <m/>
    <x v="0"/>
    <s v="1 CROCKER AVE"/>
    <n v="101"/>
    <s v="ROMANUS THOMAS F"/>
    <s v="R30"/>
    <s v="ONE FAMILY"/>
    <s v="50/A/322//"/>
    <n v="0.11266"/>
    <n v="0"/>
    <n v="0"/>
    <n v="1"/>
    <n v="1"/>
    <s v="SEWER"/>
    <n v="1"/>
    <n v="1"/>
    <n v="1500"/>
    <s v="YES"/>
    <n v="0"/>
    <s v="50A-322"/>
    <s v="All Public"/>
    <s v="SEWER"/>
    <s v="SEWER"/>
    <n v="1500"/>
    <m/>
    <m/>
    <n v="0"/>
    <n v="0"/>
    <n v="2"/>
    <n v="651"/>
    <n v="1"/>
    <m/>
    <m/>
    <m/>
    <m/>
    <m/>
    <m/>
    <m/>
    <m/>
    <m/>
    <m/>
    <n v="1"/>
    <n v="0"/>
    <n v="1"/>
    <s v="Wareham River West"/>
    <n v="44"/>
  </r>
  <r>
    <s v="50E-3-1"/>
    <m/>
    <x v="0"/>
    <s v="2 WALTER ST"/>
    <n v="101"/>
    <s v="ANDREOLA MARY E LIFE ESTATE"/>
    <s v="R30"/>
    <s v="ONE FAMILY"/>
    <s v="50/E3/1//"/>
    <n v="8.3839999999999998E-2"/>
    <n v="0"/>
    <n v="0"/>
    <n v="1"/>
    <n v="1"/>
    <s v="SEWER"/>
    <n v="0"/>
    <n v="1"/>
    <n v="0"/>
    <s v="YES"/>
    <n v="0"/>
    <s v="50E-3-1"/>
    <s v="Public Water,Public Sewer"/>
    <s v="SEWER"/>
    <s v="SEWER"/>
    <n v="0"/>
    <m/>
    <m/>
    <n v="0"/>
    <n v="0"/>
    <n v="2"/>
    <n v="488"/>
    <n v="1"/>
    <m/>
    <m/>
    <m/>
    <m/>
    <m/>
    <m/>
    <m/>
    <m/>
    <m/>
    <m/>
    <n v="2"/>
    <n v="0"/>
    <n v="1"/>
    <s v="Broad Marsh River"/>
    <n v="43"/>
  </r>
  <r>
    <s v="55-BV12"/>
    <m/>
    <x v="0"/>
    <s v="8 MYA'S COURT"/>
    <n v="101"/>
    <s v="MEISTER DAVID B"/>
    <s v="R30"/>
    <s v="ONE FAMILY"/>
    <s v="55//BV12//"/>
    <n v="0.49135000000000001"/>
    <n v="0"/>
    <n v="0"/>
    <n v="1"/>
    <n v="1"/>
    <s v="SEWER"/>
    <n v="1"/>
    <n v="1"/>
    <n v="8300"/>
    <s v="YES"/>
    <n v="0"/>
    <s v="55-BV12"/>
    <s v="All Public"/>
    <s v="SEWER"/>
    <s v="SEWER"/>
    <n v="8300"/>
    <m/>
    <m/>
    <n v="0"/>
    <n v="0"/>
    <n v="3"/>
    <n v="1836"/>
    <n v="2"/>
    <m/>
    <m/>
    <m/>
    <m/>
    <m/>
    <m/>
    <m/>
    <m/>
    <m/>
    <m/>
    <n v="1"/>
    <n v="0"/>
    <n v="1"/>
    <s v="Wareham River West"/>
    <n v="44"/>
  </r>
  <r>
    <s v="57-H8"/>
    <m/>
    <x v="0"/>
    <s v="3 HARKINS WAY"/>
    <n v="101"/>
    <s v="HAMILTON LAURIE A"/>
    <s v="MR30"/>
    <s v="ONE FAMILY"/>
    <s v="57//H8//"/>
    <n v="0.62800999999999996"/>
    <n v="0"/>
    <n v="0"/>
    <n v="1"/>
    <n v="1"/>
    <s v="SEWER"/>
    <n v="1"/>
    <n v="1"/>
    <n v="6300"/>
    <s v="YES"/>
    <n v="0"/>
    <s v="57-H8"/>
    <s v="Public Water"/>
    <m/>
    <s v="SEWER"/>
    <n v="6300"/>
    <m/>
    <m/>
    <n v="0"/>
    <n v="0"/>
    <n v="3"/>
    <n v="1319"/>
    <n v="1.75"/>
    <m/>
    <m/>
    <m/>
    <m/>
    <m/>
    <m/>
    <m/>
    <m/>
    <m/>
    <m/>
    <n v="1"/>
    <n v="0"/>
    <n v="1"/>
    <s v="Wareham River West"/>
    <n v="44"/>
  </r>
  <r>
    <s v="50E-3-11"/>
    <m/>
    <x v="0"/>
    <s v="5 WALTER ST"/>
    <n v="101"/>
    <s v="DOMINGOS MARY R"/>
    <s v="R30"/>
    <s v="ONE FAMILY"/>
    <s v="50/E3/11//"/>
    <n v="9.2299999999999993E-2"/>
    <n v="0"/>
    <n v="0"/>
    <n v="1"/>
    <n v="1"/>
    <s v="SEWER"/>
    <n v="1"/>
    <n v="1"/>
    <n v="1300"/>
    <s v="NO_W1"/>
    <n v="0"/>
    <s v="50E-3-11"/>
    <s v="Public Water,Public Sewer"/>
    <s v="SEWER"/>
    <s v="SEWER"/>
    <n v="1300"/>
    <m/>
    <m/>
    <n v="0"/>
    <n v="0"/>
    <n v="2"/>
    <n v="668"/>
    <n v="1"/>
    <m/>
    <m/>
    <m/>
    <m/>
    <m/>
    <m/>
    <m/>
    <m/>
    <m/>
    <m/>
    <n v="2"/>
    <n v="0"/>
    <n v="1"/>
    <s v="Broad Marsh River"/>
    <n v="43"/>
  </r>
  <r>
    <s v="50F-B7"/>
    <m/>
    <x v="0"/>
    <s v="13 SMITH AVE"/>
    <n v="903"/>
    <s v="TOWN OF WAREHAM"/>
    <s v="R30"/>
    <s v="TAX POSS  MDL-00"/>
    <s v="50/F/B7//"/>
    <n v="0.23780000000000001"/>
    <n v="0"/>
    <n v="0"/>
    <n v="0"/>
    <n v="0"/>
    <m/>
    <n v="0"/>
    <n v="0"/>
    <n v="0"/>
    <s v="YES"/>
    <n v="0"/>
    <s v="50F-B7"/>
    <m/>
    <m/>
    <m/>
    <n v="0"/>
    <m/>
    <m/>
    <n v="0"/>
    <n v="0"/>
    <n v="0"/>
    <n v="0"/>
    <n v="0"/>
    <m/>
    <m/>
    <m/>
    <m/>
    <m/>
    <m/>
    <m/>
    <m/>
    <m/>
    <m/>
    <n v="1"/>
    <n v="0"/>
    <n v="1"/>
    <s v="Broad Marsh River"/>
    <n v="43"/>
  </r>
  <r>
    <s v="55-BV14"/>
    <m/>
    <x v="0"/>
    <s v="4 MYA'S COURT"/>
    <n v="101"/>
    <s v="TOWNS BENJAMIN W"/>
    <s v="R30"/>
    <s v="ONE FAMILY"/>
    <s v="55//BV14//"/>
    <n v="0.40938000000000002"/>
    <n v="0"/>
    <n v="0"/>
    <n v="1"/>
    <n v="1"/>
    <s v="SEWER"/>
    <n v="1"/>
    <n v="1"/>
    <n v="12400"/>
    <s v="YES"/>
    <n v="0"/>
    <s v="55-BV14"/>
    <s v="All Public"/>
    <s v="SEWER"/>
    <s v="SEWER"/>
    <n v="12400"/>
    <m/>
    <m/>
    <n v="0"/>
    <n v="0"/>
    <n v="3"/>
    <n v="1558"/>
    <n v="1"/>
    <m/>
    <m/>
    <m/>
    <m/>
    <m/>
    <m/>
    <m/>
    <m/>
    <m/>
    <m/>
    <n v="2"/>
    <n v="0"/>
    <n v="1"/>
    <s v="Wareham River West"/>
    <n v="44"/>
  </r>
  <r>
    <s v="18-1014"/>
    <m/>
    <x v="0"/>
    <s v="110 GREAT NECK RD"/>
    <n v="101"/>
    <s v="ANDERSON RUSSELL"/>
    <s v="R60"/>
    <s v="ONE FAMILY"/>
    <s v="18//1014//"/>
    <n v="4.6719999999999998E-2"/>
    <n v="1"/>
    <n v="1"/>
    <n v="1"/>
    <n v="1"/>
    <s v="SEPTIC"/>
    <n v="0"/>
    <n v="1"/>
    <n v="4700"/>
    <s v="YES"/>
    <n v="4700"/>
    <s v="18-1014"/>
    <s v="Public Water,Septic"/>
    <s v="SEPTIC"/>
    <s v="SEPTIC"/>
    <n v="4700"/>
    <m/>
    <m/>
    <n v="1"/>
    <n v="1"/>
    <n v="2"/>
    <n v="880"/>
    <n v="1"/>
    <m/>
    <m/>
    <m/>
    <m/>
    <m/>
    <m/>
    <m/>
    <m/>
    <m/>
    <m/>
    <n v="1"/>
    <n v="9.68"/>
    <n v="1"/>
    <s v="Crab Cove"/>
    <n v="46"/>
  </r>
  <r>
    <s v="50F-75"/>
    <m/>
    <x v="0"/>
    <s v="9 GLEN AVE"/>
    <n v="101"/>
    <s v="BARRA PAUL J"/>
    <s v="R30"/>
    <s v="ONE FAMILY"/>
    <s v="50/F/75//"/>
    <n v="8.5779999999999995E-2"/>
    <n v="0"/>
    <n v="0"/>
    <n v="1"/>
    <n v="1"/>
    <s v="SEWER"/>
    <n v="1"/>
    <n v="1"/>
    <n v="900"/>
    <s v="YES"/>
    <n v="0"/>
    <s v="50F-75"/>
    <s v="All Public"/>
    <s v="SEWER"/>
    <s v="SEWER"/>
    <n v="900"/>
    <m/>
    <m/>
    <n v="0"/>
    <n v="0"/>
    <n v="2"/>
    <n v="1044"/>
    <n v="1"/>
    <m/>
    <m/>
    <m/>
    <m/>
    <m/>
    <m/>
    <m/>
    <m/>
    <m/>
    <m/>
    <n v="1"/>
    <n v="0"/>
    <n v="1"/>
    <s v="Wareham River West"/>
    <n v="44"/>
  </r>
  <r>
    <s v="50F-85"/>
    <m/>
    <x v="0"/>
    <s v="12 GLEN AVE"/>
    <n v="101"/>
    <s v="COX BARBARA A"/>
    <s v="R30"/>
    <s v="ONE FAMILY"/>
    <s v="50/F/85//"/>
    <n v="8.5639999999999994E-2"/>
    <n v="0"/>
    <n v="0"/>
    <n v="1"/>
    <n v="1"/>
    <s v="SEWER"/>
    <n v="1"/>
    <n v="1"/>
    <n v="700"/>
    <s v="YES"/>
    <n v="0"/>
    <s v="50F-85"/>
    <s v="Public Water,Public Sewer"/>
    <s v="SEWER"/>
    <s v="SEWER"/>
    <n v="700"/>
    <m/>
    <m/>
    <n v="0"/>
    <n v="0"/>
    <n v="2"/>
    <n v="752"/>
    <n v="1"/>
    <m/>
    <m/>
    <m/>
    <m/>
    <m/>
    <m/>
    <m/>
    <m/>
    <m/>
    <m/>
    <n v="0"/>
    <n v="0"/>
    <n v="1"/>
    <s v="Broad Marsh River"/>
    <n v="43"/>
  </r>
  <r>
    <s v="57-138"/>
    <m/>
    <x v="0"/>
    <s v="3 CAMARDO DR"/>
    <n v="101"/>
    <s v="HOLMES MICHAEL B"/>
    <s v="MR30"/>
    <s v="ONE FAMILY"/>
    <s v="57//138//"/>
    <n v="0.25019999999999998"/>
    <n v="0"/>
    <n v="0"/>
    <n v="1"/>
    <n v="1"/>
    <s v="SEWER"/>
    <n v="1"/>
    <n v="1"/>
    <n v="6300"/>
    <s v="YES"/>
    <n v="0"/>
    <s v="57-138"/>
    <s v="All Public"/>
    <s v="SEWER"/>
    <s v="SEWER"/>
    <n v="6300"/>
    <m/>
    <m/>
    <n v="0"/>
    <n v="0"/>
    <n v="3"/>
    <n v="1316"/>
    <n v="1"/>
    <m/>
    <m/>
    <m/>
    <m/>
    <m/>
    <m/>
    <m/>
    <m/>
    <m/>
    <m/>
    <n v="1"/>
    <n v="0"/>
    <n v="1"/>
    <s v="Wareham River West"/>
    <n v="44"/>
  </r>
  <r>
    <s v="38-402B"/>
    <m/>
    <x v="0"/>
    <s v="17 IVY ST"/>
    <n v="101"/>
    <s v="GALLAGHER BRIAN"/>
    <s v="R30"/>
    <s v="ONE FAMILY"/>
    <s v="38//402/B/"/>
    <n v="0.19577"/>
    <n v="1"/>
    <n v="1"/>
    <n v="1"/>
    <n v="1"/>
    <s v="SEPTIC"/>
    <n v="0"/>
    <n v="0"/>
    <n v="0"/>
    <s v="NO_W1"/>
    <n v="0"/>
    <s v="38-402B"/>
    <s v="Public Water,Gas,Septic"/>
    <s v="SEPTIC"/>
    <s v="SEPTIC"/>
    <n v="0"/>
    <m/>
    <m/>
    <n v="1"/>
    <n v="1"/>
    <n v="1"/>
    <n v="880"/>
    <n v="1"/>
    <m/>
    <m/>
    <m/>
    <m/>
    <m/>
    <m/>
    <m/>
    <m/>
    <m/>
    <m/>
    <n v="3"/>
    <n v="9.68"/>
    <n v="1"/>
    <s v="Crab Cove"/>
    <n v="46"/>
  </r>
  <r>
    <s v="50F-59"/>
    <m/>
    <x v="0"/>
    <s v="8 REYNOLDS AVE"/>
    <n v="101"/>
    <s v="MANNIX ELAINE"/>
    <s v="R30"/>
    <s v="ONE FAMILY"/>
    <s v="50/F/59//"/>
    <n v="0.14657999999999999"/>
    <n v="0"/>
    <n v="0"/>
    <n v="1"/>
    <n v="1"/>
    <s v="SEWER"/>
    <n v="1"/>
    <n v="1"/>
    <n v="1400"/>
    <s v="YES"/>
    <n v="0"/>
    <s v="50F-59"/>
    <s v="All Public"/>
    <s v="SEWER"/>
    <s v="SEWER"/>
    <n v="1400"/>
    <m/>
    <m/>
    <n v="0"/>
    <n v="0"/>
    <n v="2"/>
    <n v="680"/>
    <n v="1"/>
    <m/>
    <m/>
    <m/>
    <m/>
    <m/>
    <m/>
    <m/>
    <m/>
    <m/>
    <m/>
    <n v="2"/>
    <n v="0"/>
    <n v="1"/>
    <s v="Wareham River West"/>
    <n v="44"/>
  </r>
  <r>
    <s v="50F-28"/>
    <m/>
    <x v="0"/>
    <s v="4 ALGELO AVE"/>
    <n v="101"/>
    <s v="DESANTIS LISA L TRUSTEE"/>
    <s v="R30"/>
    <s v="ONE FAMILY"/>
    <s v="50/F/28//"/>
    <n v="0.14423"/>
    <n v="0"/>
    <n v="0"/>
    <n v="1"/>
    <n v="1"/>
    <s v="SEWER"/>
    <n v="1"/>
    <n v="1"/>
    <n v="3400"/>
    <s v="YES"/>
    <n v="0"/>
    <s v="50F-28"/>
    <s v="Public Water,Public Sewer"/>
    <s v="SEWER"/>
    <s v="SEWER"/>
    <n v="3400"/>
    <m/>
    <m/>
    <n v="0"/>
    <n v="0"/>
    <n v="2"/>
    <n v="667"/>
    <n v="1"/>
    <m/>
    <m/>
    <m/>
    <m/>
    <m/>
    <m/>
    <m/>
    <m/>
    <m/>
    <m/>
    <n v="1"/>
    <n v="0"/>
    <n v="1"/>
    <s v="Broad Marsh River"/>
    <n v="43"/>
  </r>
  <r>
    <s v="55-BV13"/>
    <m/>
    <x v="0"/>
    <s v="6 MYA'S COURT"/>
    <n v="101"/>
    <s v="FICHTENMAYER ROBERT"/>
    <s v="R30"/>
    <s v="ONE FAMILY"/>
    <s v="55//BV13//"/>
    <n v="0.54579999999999995"/>
    <n v="0"/>
    <n v="0"/>
    <n v="1"/>
    <n v="1"/>
    <s v="SEWER"/>
    <n v="1"/>
    <n v="1"/>
    <n v="10500"/>
    <s v="YES"/>
    <n v="0"/>
    <s v="55-BV13"/>
    <s v="All Public"/>
    <s v="SEWER"/>
    <s v="SEWER"/>
    <n v="10500"/>
    <m/>
    <m/>
    <n v="0"/>
    <n v="0"/>
    <n v="3"/>
    <n v="1744"/>
    <n v="2"/>
    <m/>
    <m/>
    <m/>
    <m/>
    <m/>
    <m/>
    <m/>
    <m/>
    <m/>
    <m/>
    <n v="1"/>
    <n v="0"/>
    <n v="1"/>
    <s v="Wareham River West"/>
    <n v="44"/>
  </r>
  <r>
    <s v="50E-3-18"/>
    <m/>
    <x v="0"/>
    <s v="10 CHARLES ST"/>
    <n v="101"/>
    <s v="TYNAN AMBROSE L"/>
    <s v="R30"/>
    <s v="ONE FAMILY"/>
    <s v="50/E3/18//"/>
    <n v="4.8320000000000002E-2"/>
    <n v="0"/>
    <n v="0"/>
    <n v="1"/>
    <n v="1"/>
    <s v="SEWER"/>
    <n v="1"/>
    <n v="1"/>
    <n v="6400"/>
    <s v="YES"/>
    <n v="0"/>
    <s v="50E-3-18"/>
    <s v="All Public"/>
    <s v="SEWER"/>
    <s v="SEWER"/>
    <n v="6400"/>
    <m/>
    <m/>
    <n v="0"/>
    <n v="0"/>
    <n v="2"/>
    <n v="600"/>
    <n v="2"/>
    <m/>
    <m/>
    <m/>
    <m/>
    <m/>
    <m/>
    <m/>
    <m/>
    <m/>
    <m/>
    <n v="1"/>
    <n v="0"/>
    <n v="1"/>
    <s v="Broad Marsh River"/>
    <n v="43"/>
  </r>
  <r>
    <s v="50F-54"/>
    <m/>
    <x v="0"/>
    <s v="5 REYNOLDS AVE"/>
    <n v="101"/>
    <s v="MACKINNON DONALD F"/>
    <s v="R30"/>
    <s v="ONE FAMILY"/>
    <s v="50/F/54//"/>
    <n v="9.5369999999999996E-2"/>
    <n v="0"/>
    <n v="0"/>
    <n v="1"/>
    <n v="1"/>
    <s v="SEWER"/>
    <n v="1"/>
    <n v="1"/>
    <n v="1100"/>
    <s v="YES"/>
    <n v="0"/>
    <s v="50F-54"/>
    <s v="All Public"/>
    <s v="SEWER"/>
    <s v="SEWER"/>
    <n v="1100"/>
    <m/>
    <m/>
    <n v="0"/>
    <n v="0"/>
    <n v="2"/>
    <n v="748"/>
    <n v="1"/>
    <m/>
    <m/>
    <m/>
    <m/>
    <m/>
    <m/>
    <m/>
    <m/>
    <m/>
    <m/>
    <n v="1"/>
    <n v="0"/>
    <n v="1"/>
    <s v="Wareham River West"/>
    <n v="44"/>
  </r>
  <r>
    <s v="50D-428"/>
    <m/>
    <x v="0"/>
    <s v="27 SHORE AVE"/>
    <n v="101"/>
    <s v="NARDULLO JOHN"/>
    <s v="R30"/>
    <s v="ONE FAMILY"/>
    <s v="50/D/428//"/>
    <n v="0.1007"/>
    <n v="0"/>
    <n v="0"/>
    <n v="1"/>
    <n v="1"/>
    <s v="SEWER"/>
    <n v="1"/>
    <n v="1"/>
    <n v="8600"/>
    <s v="YES"/>
    <n v="0"/>
    <s v="50D-428"/>
    <s v="All Public"/>
    <s v="SEWER"/>
    <s v="SEWER"/>
    <n v="8600"/>
    <m/>
    <m/>
    <n v="0"/>
    <n v="0"/>
    <n v="3"/>
    <n v="1440"/>
    <n v="1"/>
    <m/>
    <m/>
    <m/>
    <m/>
    <m/>
    <m/>
    <m/>
    <m/>
    <m/>
    <m/>
    <n v="1"/>
    <n v="0"/>
    <n v="1"/>
    <s v="Broad Marsh River"/>
    <n v="43"/>
  </r>
  <r>
    <s v="50F-Q25"/>
    <m/>
    <x v="0"/>
    <s v="4 SMITH AVE"/>
    <n v="101"/>
    <s v="FITZGERALD BARBARA JEAN"/>
    <s v="R30"/>
    <s v="ONE FAMILY"/>
    <s v="50/F/Q25//"/>
    <n v="0.15198999999999999"/>
    <n v="0"/>
    <n v="0"/>
    <n v="1"/>
    <n v="1"/>
    <s v="SEWER"/>
    <n v="1"/>
    <n v="1"/>
    <n v="6400"/>
    <s v="YES"/>
    <n v="0"/>
    <s v="50F-Q25"/>
    <s v="Public Water,Public Sewer"/>
    <s v="SEWER"/>
    <s v="SEWER"/>
    <n v="6400"/>
    <m/>
    <m/>
    <n v="0"/>
    <n v="0"/>
    <n v="3"/>
    <n v="1100"/>
    <n v="2"/>
    <m/>
    <m/>
    <m/>
    <m/>
    <m/>
    <m/>
    <m/>
    <m/>
    <m/>
    <m/>
    <n v="1"/>
    <n v="0"/>
    <n v="1"/>
    <s v="Broad Marsh River"/>
    <n v="43"/>
  </r>
  <r>
    <s v="50E-4-508"/>
    <m/>
    <x v="0"/>
    <s v="11 CHARLES ST"/>
    <n v="101"/>
    <s v="MONIZ JOSEPH S LIFE ESTATE"/>
    <s v="R30"/>
    <s v="ONE FAMILY"/>
    <s v="50/E4/508//"/>
    <n v="8.3089999999999997E-2"/>
    <n v="0"/>
    <n v="0"/>
    <n v="1"/>
    <n v="1"/>
    <s v="SEWER"/>
    <n v="1"/>
    <n v="1"/>
    <n v="800"/>
    <s v="YES"/>
    <n v="0"/>
    <s v="50E-4-508"/>
    <s v="Public Water,Public Sewer,Gas"/>
    <s v="SEWER"/>
    <s v="SEWER"/>
    <n v="800"/>
    <m/>
    <m/>
    <n v="0"/>
    <n v="0"/>
    <n v="2"/>
    <n v="660"/>
    <n v="1"/>
    <m/>
    <m/>
    <m/>
    <m/>
    <m/>
    <m/>
    <m/>
    <m/>
    <m/>
    <m/>
    <n v="2"/>
    <n v="0"/>
    <n v="1"/>
    <s v="Broad Marsh River"/>
    <n v="43"/>
  </r>
  <r>
    <s v="50F-93"/>
    <m/>
    <x v="0"/>
    <s v="13 TURNER AVE"/>
    <n v="101"/>
    <s v="BLACKWELL DAVID B"/>
    <s v="R30"/>
    <s v="ONE FAMILY"/>
    <s v="50/F/93//"/>
    <n v="0.10635"/>
    <n v="0"/>
    <n v="0"/>
    <n v="1"/>
    <n v="1"/>
    <s v="SEWER"/>
    <n v="1"/>
    <n v="0"/>
    <n v="0"/>
    <s v="YES"/>
    <n v="0"/>
    <s v="50F-93"/>
    <s v="Public Water,Public Sewer"/>
    <s v="SEWER"/>
    <s v="SEWER"/>
    <n v="0"/>
    <m/>
    <m/>
    <n v="0"/>
    <n v="0"/>
    <n v="2"/>
    <n v="744"/>
    <n v="1"/>
    <m/>
    <m/>
    <m/>
    <m/>
    <m/>
    <m/>
    <m/>
    <m/>
    <m/>
    <m/>
    <n v="1"/>
    <n v="0"/>
    <n v="1"/>
    <s v="Broad Marsh River"/>
    <n v="43"/>
  </r>
  <r>
    <s v="38-136"/>
    <m/>
    <x v="0"/>
    <s v="16 RIVER TER"/>
    <n v="101"/>
    <s v="CORKERY WILLIAM C"/>
    <s v="R30"/>
    <s v="ONE FAMILY"/>
    <s v="38//136//"/>
    <n v="0.21529999999999999"/>
    <n v="1"/>
    <n v="1"/>
    <n v="1"/>
    <n v="1"/>
    <s v="SEPTIC"/>
    <n v="0"/>
    <n v="1"/>
    <n v="4000"/>
    <s v="YES"/>
    <n v="4000"/>
    <s v="38-136"/>
    <s v="Public Water,Gas,Septic"/>
    <s v="SEPTIC"/>
    <s v="SEPTIC"/>
    <n v="4000"/>
    <m/>
    <m/>
    <n v="1"/>
    <n v="1"/>
    <n v="2"/>
    <n v="1120"/>
    <n v="1"/>
    <m/>
    <m/>
    <m/>
    <m/>
    <m/>
    <m/>
    <m/>
    <m/>
    <m/>
    <m/>
    <n v="2"/>
    <n v="9.68"/>
    <n v="1"/>
    <s v="Crab Cove"/>
    <n v="46"/>
  </r>
  <r>
    <s v="55-BV15"/>
    <m/>
    <x v="0"/>
    <s v="2 MYA'S COURT"/>
    <n v="101"/>
    <s v="LAZARUS MELVIN D"/>
    <s v="R30"/>
    <s v="ONE FAMILY"/>
    <s v="55//BV15//"/>
    <n v="0.26774999999999999"/>
    <n v="0"/>
    <n v="0"/>
    <n v="1"/>
    <n v="1"/>
    <s v="SEWER"/>
    <n v="1"/>
    <n v="1"/>
    <n v="7500"/>
    <s v="YES"/>
    <n v="0"/>
    <s v="55-BV15"/>
    <s v="All Public"/>
    <s v="SEWER"/>
    <s v="SEWER"/>
    <n v="7500"/>
    <m/>
    <m/>
    <n v="0"/>
    <n v="0"/>
    <n v="3"/>
    <n v="1420"/>
    <n v="1"/>
    <m/>
    <m/>
    <m/>
    <m/>
    <m/>
    <m/>
    <m/>
    <m/>
    <m/>
    <m/>
    <n v="2"/>
    <n v="0"/>
    <n v="1"/>
    <s v="Wareham River West"/>
    <n v="44"/>
  </r>
  <r>
    <s v="57-150"/>
    <m/>
    <x v="0"/>
    <s v="5 CAMARDO DR"/>
    <n v="101"/>
    <s v="FERNANDES IRMA"/>
    <s v="MR30"/>
    <s v="ONE FAMILY"/>
    <s v="57//150//"/>
    <n v="0.23741000000000001"/>
    <n v="0"/>
    <n v="0"/>
    <n v="1"/>
    <n v="1"/>
    <s v="SEWER"/>
    <n v="1"/>
    <n v="1"/>
    <n v="14100"/>
    <s v="YES"/>
    <n v="0"/>
    <s v="57-150"/>
    <s v="All Public"/>
    <s v="SEWER"/>
    <s v="SEWER"/>
    <n v="14100"/>
    <m/>
    <m/>
    <n v="0"/>
    <n v="0"/>
    <n v="4"/>
    <n v="1412"/>
    <n v="1"/>
    <m/>
    <m/>
    <m/>
    <m/>
    <m/>
    <m/>
    <m/>
    <m/>
    <m/>
    <m/>
    <n v="1"/>
    <n v="0"/>
    <n v="1"/>
    <s v="Wareham River West"/>
    <n v="44"/>
  </r>
  <r>
    <s v="38-446"/>
    <m/>
    <x v="0"/>
    <s v="7 JUNIPER ST"/>
    <n v="101"/>
    <s v="MARTINS ALFRED"/>
    <s v="R30"/>
    <s v="ONE FAMILY"/>
    <s v="38//446//"/>
    <n v="0.29159000000000002"/>
    <n v="1"/>
    <n v="1"/>
    <n v="1"/>
    <n v="1"/>
    <s v="SEPTIC"/>
    <n v="0"/>
    <n v="0"/>
    <n v="0"/>
    <s v="NO_W1"/>
    <n v="0"/>
    <s v="38-446"/>
    <s v="Public Water,Gas,Septic"/>
    <s v="SEPTIC"/>
    <s v="SEPTIC"/>
    <n v="0"/>
    <m/>
    <m/>
    <n v="1"/>
    <n v="1"/>
    <n v="4"/>
    <n v="1874"/>
    <n v="1.5"/>
    <m/>
    <m/>
    <m/>
    <m/>
    <m/>
    <m/>
    <m/>
    <m/>
    <m/>
    <m/>
    <n v="3"/>
    <n v="9.68"/>
    <n v="1"/>
    <s v="Crab Cove"/>
    <n v="46"/>
  </r>
  <r>
    <s v="50E-2-12"/>
    <m/>
    <x v="0"/>
    <s v="7 SHERMAN ST"/>
    <n v="101"/>
    <s v="MELO HUMBERTO C &amp; ISABEL F"/>
    <s v="R30"/>
    <s v="ONE FAMILY"/>
    <s v="50/E2/12//"/>
    <n v="0.16897999999999999"/>
    <n v="0"/>
    <n v="0"/>
    <n v="1"/>
    <n v="1"/>
    <s v="SEWER"/>
    <n v="1"/>
    <n v="1"/>
    <n v="4100"/>
    <s v="YES"/>
    <n v="0"/>
    <s v="50E-2-12"/>
    <s v="All Public"/>
    <s v="SEWER"/>
    <s v="SEWER"/>
    <n v="4100"/>
    <m/>
    <m/>
    <n v="0"/>
    <n v="0"/>
    <n v="1"/>
    <n v="842"/>
    <n v="1"/>
    <m/>
    <m/>
    <m/>
    <m/>
    <m/>
    <m/>
    <m/>
    <m/>
    <m/>
    <m/>
    <n v="1"/>
    <n v="0"/>
    <n v="1"/>
    <s v="Wareham River West"/>
    <n v="44"/>
  </r>
  <r>
    <s v="38-396"/>
    <m/>
    <x v="0"/>
    <s v="15 IVY ST"/>
    <n v="101"/>
    <s v="DANIEL JOAN D"/>
    <s v="R30"/>
    <s v="ONE FAMILY"/>
    <s v="38//396//"/>
    <n v="0.11797000000000001"/>
    <n v="1"/>
    <n v="1"/>
    <n v="1"/>
    <n v="1"/>
    <s v="SEPTIC"/>
    <n v="0"/>
    <n v="1"/>
    <n v="4700"/>
    <s v="YES"/>
    <n v="4700"/>
    <s v="38-396"/>
    <s v="Public Water,Gas,Septic"/>
    <s v="SEPTIC"/>
    <s v="SEPTIC"/>
    <n v="4700"/>
    <m/>
    <m/>
    <n v="1"/>
    <n v="1"/>
    <n v="3"/>
    <n v="1032"/>
    <n v="1.75"/>
    <m/>
    <m/>
    <m/>
    <m/>
    <m/>
    <m/>
    <m/>
    <m/>
    <m/>
    <m/>
    <n v="1"/>
    <n v="9.68"/>
    <n v="1"/>
    <s v="Crab Cove"/>
    <n v="46"/>
  </r>
  <r>
    <s v="50E-1-18"/>
    <m/>
    <x v="0"/>
    <s v="15 MILDRED TER"/>
    <n v="101"/>
    <s v="BARGOOT PATRICIA"/>
    <s v="R30"/>
    <s v="ONE FAMILY"/>
    <s v="50/E1/18//"/>
    <n v="5.7049999999999997E-2"/>
    <n v="0"/>
    <n v="0"/>
    <n v="1"/>
    <n v="1"/>
    <s v="SEWER"/>
    <n v="1"/>
    <n v="1"/>
    <n v="400"/>
    <s v="YES"/>
    <n v="0"/>
    <s v="50E-1-18"/>
    <s v="All Public"/>
    <s v="SEWER"/>
    <s v="SEWER"/>
    <n v="400"/>
    <m/>
    <m/>
    <n v="0"/>
    <n v="0"/>
    <n v="2"/>
    <n v="576"/>
    <n v="1"/>
    <m/>
    <m/>
    <m/>
    <m/>
    <m/>
    <m/>
    <m/>
    <m/>
    <m/>
    <m/>
    <n v="1"/>
    <n v="0"/>
    <n v="1"/>
    <s v="Wareham River West"/>
    <n v="44"/>
  </r>
  <r>
    <s v="37-1025"/>
    <m/>
    <x v="0"/>
    <s v="14 CROOKED RIVER RD"/>
    <n v="101"/>
    <s v="GORDON COLIN C"/>
    <s v="R60"/>
    <s v="ONE FAMILY"/>
    <s v="37//1025//"/>
    <n v="1.2036899999999999"/>
    <n v="1"/>
    <n v="1"/>
    <n v="1"/>
    <n v="1"/>
    <s v="SEPTIC"/>
    <n v="0"/>
    <n v="1"/>
    <n v="5500"/>
    <s v="YES"/>
    <n v="5500"/>
    <s v="37-1025"/>
    <s v="Public Water,Septic"/>
    <s v="SEPTIC"/>
    <s v="SEPTIC"/>
    <n v="5500"/>
    <m/>
    <m/>
    <n v="1"/>
    <n v="1"/>
    <n v="3"/>
    <n v="1751"/>
    <n v="1.75"/>
    <m/>
    <m/>
    <m/>
    <m/>
    <m/>
    <m/>
    <m/>
    <m/>
    <m/>
    <m/>
    <n v="1"/>
    <n v="9.68"/>
    <n v="1"/>
    <s v="Crab Cove"/>
    <n v="46"/>
  </r>
  <r>
    <s v="50F-Q10"/>
    <m/>
    <x v="0"/>
    <s v="31 PILGRIM AVE"/>
    <n v="104"/>
    <s v="GOGGIN LUETTA M TRUSTEE OF THE"/>
    <s v="R30"/>
    <s v="TWO FAMILY"/>
    <s v="50/F/Q10//"/>
    <n v="0.19388"/>
    <n v="0"/>
    <n v="0"/>
    <n v="1"/>
    <n v="1"/>
    <s v="SEWER"/>
    <n v="1"/>
    <n v="0"/>
    <n v="0"/>
    <s v="NO_W1"/>
    <n v="0"/>
    <s v="50F-Q10"/>
    <s v="Public Water,Public Sewer"/>
    <s v="SEWER"/>
    <s v="SEWER"/>
    <n v="3900"/>
    <m/>
    <m/>
    <n v="0"/>
    <n v="0"/>
    <n v="4"/>
    <n v="1378"/>
    <n v="1.9"/>
    <m/>
    <m/>
    <m/>
    <m/>
    <m/>
    <m/>
    <m/>
    <m/>
    <m/>
    <m/>
    <n v="2"/>
    <n v="0"/>
    <n v="1"/>
    <s v="Broad Marsh River"/>
    <n v="43"/>
  </r>
  <r>
    <s v="50E-2-17A"/>
    <m/>
    <x v="0"/>
    <s v="122 SWIFTS BCH RD"/>
    <n v="101"/>
    <s v="KING MATTHEW J"/>
    <s v="R30"/>
    <s v="ONE FAMILY"/>
    <s v="50/E2/17/A/"/>
    <n v="5.7110000000000001E-2"/>
    <n v="0"/>
    <n v="0"/>
    <n v="1"/>
    <n v="1"/>
    <s v="SEWER"/>
    <n v="1"/>
    <n v="1"/>
    <n v="2900"/>
    <s v="NO_W1"/>
    <n v="0"/>
    <s v="50E-2-17A"/>
    <s v="All Public"/>
    <s v="SEWER"/>
    <s v="SEWER"/>
    <n v="2900"/>
    <m/>
    <m/>
    <n v="0"/>
    <n v="0"/>
    <n v="2"/>
    <n v="603"/>
    <n v="1"/>
    <m/>
    <m/>
    <m/>
    <m/>
    <m/>
    <m/>
    <m/>
    <m/>
    <m/>
    <m/>
    <n v="0"/>
    <n v="0"/>
    <n v="1"/>
    <s v="Wareham River West"/>
    <n v="44"/>
  </r>
  <r>
    <s v="38-435"/>
    <m/>
    <x v="0"/>
    <s v="16 IVY ST"/>
    <n v="101"/>
    <s v="BERTOCCHI STEVEN"/>
    <s v="R30"/>
    <s v="ONE FAMILY"/>
    <s v="38//435//"/>
    <n v="0.18278"/>
    <n v="1"/>
    <n v="1"/>
    <n v="1"/>
    <n v="1"/>
    <s v="SEPTIC"/>
    <n v="0"/>
    <n v="1"/>
    <n v="13800"/>
    <s v="YES"/>
    <n v="13800"/>
    <s v="38-435"/>
    <s v="Public Water,Gas,Septic"/>
    <s v="SEPTIC"/>
    <s v="SEPTIC"/>
    <n v="13800"/>
    <m/>
    <m/>
    <n v="1"/>
    <n v="1"/>
    <n v="3"/>
    <n v="1569"/>
    <n v="2"/>
    <m/>
    <m/>
    <m/>
    <m/>
    <m/>
    <m/>
    <m/>
    <m/>
    <m/>
    <m/>
    <n v="2"/>
    <n v="9.68"/>
    <n v="1"/>
    <s v="Crab Cove"/>
    <n v="46"/>
  </r>
  <r>
    <s v="38-402A"/>
    <m/>
    <x v="0"/>
    <s v="4 BAYSIDE AVE"/>
    <n v="101"/>
    <s v="MCCHESNEY JOHN E &amp; SHERI A"/>
    <s v="R30"/>
    <s v="ONE FAMILY"/>
    <s v="38//402/A/"/>
    <n v="0.15035999999999999"/>
    <n v="1"/>
    <n v="1"/>
    <n v="1"/>
    <n v="1"/>
    <s v="SEPTIC"/>
    <n v="0"/>
    <n v="1"/>
    <n v="5400"/>
    <s v="NO_W1"/>
    <n v="5400"/>
    <s v="38-402A"/>
    <s v="Public Water,Septic"/>
    <s v="SEPTIC"/>
    <s v="SEPTIC"/>
    <n v="5400"/>
    <m/>
    <m/>
    <n v="1"/>
    <n v="1"/>
    <n v="3"/>
    <n v="2024"/>
    <n v="2"/>
    <m/>
    <m/>
    <m/>
    <m/>
    <m/>
    <m/>
    <m/>
    <m/>
    <m/>
    <m/>
    <n v="1"/>
    <n v="9.68"/>
    <n v="1"/>
    <s v="Crab Cove"/>
    <n v="46"/>
  </r>
  <r>
    <s v="38-135"/>
    <m/>
    <x v="0"/>
    <s v="15 RIVER TER"/>
    <n v="101"/>
    <s v="CARCO RICHARD P"/>
    <s v="R30"/>
    <s v="ONE FAMILY"/>
    <s v="38//135//"/>
    <n v="7.1169999999999997E-2"/>
    <n v="1"/>
    <n v="1"/>
    <n v="1"/>
    <n v="1"/>
    <s v="SEPTIC"/>
    <n v="0"/>
    <n v="1"/>
    <n v="8500"/>
    <s v="YES"/>
    <n v="8500"/>
    <s v="38-135"/>
    <s v="Public Water,Septic"/>
    <s v="SEPTIC"/>
    <s v="SEPTIC"/>
    <n v="8500"/>
    <m/>
    <m/>
    <n v="1"/>
    <n v="1"/>
    <n v="2"/>
    <n v="726"/>
    <n v="1"/>
    <m/>
    <m/>
    <m/>
    <m/>
    <m/>
    <m/>
    <m/>
    <m/>
    <m/>
    <m/>
    <n v="1"/>
    <n v="9.68"/>
    <n v="1"/>
    <s v="Crab Cove"/>
    <n v="46"/>
  </r>
  <r>
    <s v="50E-3-19"/>
    <m/>
    <x v="0"/>
    <s v="12 CHARLES ST"/>
    <n v="132"/>
    <s v="GROARK PAUL D &amp; BROWNE THERESA A"/>
    <s v="R30"/>
    <s v="RES ACLNUD  MDL-00"/>
    <s v="50/E3/19//"/>
    <n v="4.0370000000000003E-2"/>
    <n v="0"/>
    <n v="0"/>
    <n v="0"/>
    <n v="0"/>
    <m/>
    <n v="0"/>
    <n v="0"/>
    <n v="0"/>
    <s v="YES"/>
    <n v="0"/>
    <s v="50E-3-19"/>
    <m/>
    <m/>
    <m/>
    <n v="100"/>
    <m/>
    <m/>
    <n v="0"/>
    <n v="0"/>
    <n v="0"/>
    <n v="0"/>
    <n v="0"/>
    <m/>
    <m/>
    <m/>
    <m/>
    <m/>
    <m/>
    <m/>
    <m/>
    <m/>
    <m/>
    <n v="1"/>
    <n v="0"/>
    <n v="1"/>
    <s v="Broad Marsh River"/>
    <n v="43"/>
  </r>
  <r>
    <s v="50E-3-3"/>
    <m/>
    <x v="0"/>
    <s v="6 WALTER ST"/>
    <n v="132"/>
    <s v="DOMINGOS MARY R"/>
    <s v="R30"/>
    <s v="RES ACLNUD  MDL-00"/>
    <s v="50/E3/3//"/>
    <n v="4.8579999999999998E-2"/>
    <n v="0"/>
    <n v="0"/>
    <n v="0"/>
    <n v="0"/>
    <m/>
    <n v="0"/>
    <n v="0"/>
    <n v="0"/>
    <s v="YES"/>
    <n v="0"/>
    <s v="50E-3-3"/>
    <m/>
    <m/>
    <m/>
    <n v="0"/>
    <m/>
    <m/>
    <n v="0"/>
    <n v="0"/>
    <n v="0"/>
    <n v="0"/>
    <n v="0"/>
    <m/>
    <m/>
    <m/>
    <m/>
    <m/>
    <m/>
    <m/>
    <m/>
    <m/>
    <m/>
    <n v="1"/>
    <n v="0"/>
    <n v="1"/>
    <s v="Broad Marsh River"/>
    <n v="43"/>
  </r>
  <r>
    <s v="57-153"/>
    <m/>
    <x v="0"/>
    <s v="7 CAMARDO DR"/>
    <n v="101"/>
    <s v="TREADWELL JUDITH M"/>
    <s v="MR30"/>
    <s v="ONE FAMILY"/>
    <s v="57//153//"/>
    <n v="0.24418999999999999"/>
    <n v="0"/>
    <n v="0"/>
    <n v="1"/>
    <n v="1"/>
    <s v="SEWER"/>
    <n v="1"/>
    <n v="1"/>
    <n v="4800"/>
    <s v="YES"/>
    <n v="0"/>
    <s v="57-153"/>
    <s v="All Public"/>
    <s v="SEWER"/>
    <s v="SEWER"/>
    <n v="4800"/>
    <m/>
    <m/>
    <n v="0"/>
    <n v="0"/>
    <n v="3"/>
    <n v="1316"/>
    <n v="1"/>
    <m/>
    <m/>
    <m/>
    <m/>
    <m/>
    <m/>
    <m/>
    <m/>
    <m/>
    <m/>
    <n v="1"/>
    <n v="0"/>
    <n v="1"/>
    <s v="Wareham River West"/>
    <n v="44"/>
  </r>
  <r>
    <s v="57-87A"/>
    <m/>
    <x v="0"/>
    <s v="25 PARKER DR"/>
    <n v="101"/>
    <s v="KLEMP DEBRA FITZGERALD"/>
    <s v="MR30"/>
    <s v="ONE FAMILY"/>
    <s v="57//87/A/"/>
    <n v="1.16852"/>
    <n v="0"/>
    <n v="0"/>
    <n v="1"/>
    <n v="1"/>
    <s v="SEWER"/>
    <n v="1"/>
    <n v="1"/>
    <n v="7500"/>
    <s v="YES"/>
    <n v="0"/>
    <s v="57-87A"/>
    <s v="All Public"/>
    <s v="SEWER"/>
    <s v="SEWER"/>
    <n v="7500"/>
    <m/>
    <m/>
    <n v="0"/>
    <n v="0"/>
    <n v="5"/>
    <n v="1387"/>
    <n v="1.75"/>
    <m/>
    <m/>
    <m/>
    <m/>
    <m/>
    <m/>
    <m/>
    <m/>
    <m/>
    <m/>
    <n v="1"/>
    <n v="0"/>
    <n v="1"/>
    <s v="Wareham River West"/>
    <n v="44"/>
  </r>
  <r>
    <s v="50F-107"/>
    <m/>
    <x v="0"/>
    <s v="16 TURNER AVE"/>
    <n v="109"/>
    <s v="WIGGIN RICHARD C &amp; CHRISTINE L"/>
    <s v="R30"/>
    <s v="MULTI HSES"/>
    <s v="50/F/107//"/>
    <n v="9.9019999999999997E-2"/>
    <n v="0"/>
    <n v="0"/>
    <n v="2"/>
    <n v="2"/>
    <s v="SEWER"/>
    <n v="1"/>
    <n v="1"/>
    <n v="3100"/>
    <s v="YES"/>
    <n v="0"/>
    <s v="50F-107"/>
    <s v="Public Water,Public Sewer"/>
    <s v="SEWER"/>
    <s v="SEWER"/>
    <n v="3100"/>
    <m/>
    <m/>
    <n v="0"/>
    <n v="0"/>
    <n v="3"/>
    <n v="1064"/>
    <n v="1.5"/>
    <m/>
    <m/>
    <m/>
    <m/>
    <m/>
    <m/>
    <m/>
    <m/>
    <m/>
    <m/>
    <n v="1"/>
    <n v="0"/>
    <n v="1"/>
    <s v="Broad Marsh River"/>
    <n v="43"/>
  </r>
  <r>
    <s v="50E-4-510"/>
    <m/>
    <x v="0"/>
    <s v="13 CHARLES ST"/>
    <n v="101"/>
    <s v="FLEMING RUTH M"/>
    <s v="R30"/>
    <s v="ONE FAMILY"/>
    <s v="50/E4/510//"/>
    <n v="3.363E-2"/>
    <n v="0"/>
    <n v="0"/>
    <n v="1"/>
    <n v="1"/>
    <s v="SEWER"/>
    <n v="1"/>
    <n v="0"/>
    <n v="0"/>
    <s v="YES"/>
    <n v="0"/>
    <s v="50E-4-510"/>
    <s v="Public Water,Public Sewer"/>
    <s v="SEWER"/>
    <s v="SEWER"/>
    <n v="0"/>
    <m/>
    <m/>
    <n v="0"/>
    <n v="0"/>
    <n v="3"/>
    <n v="570"/>
    <n v="1"/>
    <m/>
    <m/>
    <m/>
    <m/>
    <m/>
    <m/>
    <m/>
    <m/>
    <m/>
    <m/>
    <n v="1"/>
    <n v="0"/>
    <n v="1"/>
    <s v="Broad Marsh River"/>
    <n v="43"/>
  </r>
  <r>
    <s v="50F-29"/>
    <m/>
    <x v="0"/>
    <s v="6 ALGELO AVE"/>
    <n v="101"/>
    <s v="DEANGELO RICHARD B"/>
    <s v="R30"/>
    <s v="ONE FAMILY"/>
    <s v="50/F/29//"/>
    <n v="0.21717"/>
    <n v="0"/>
    <n v="0"/>
    <n v="1"/>
    <n v="1"/>
    <s v="SEWER"/>
    <n v="1"/>
    <n v="0"/>
    <n v="0"/>
    <s v="YES"/>
    <n v="0"/>
    <s v="50F-29"/>
    <s v="Public Water,Public Sewer"/>
    <s v="SEWER"/>
    <s v="SEWER"/>
    <n v="0"/>
    <m/>
    <m/>
    <n v="0"/>
    <n v="0"/>
    <n v="1"/>
    <n v="889"/>
    <n v="1.3"/>
    <m/>
    <m/>
    <m/>
    <m/>
    <m/>
    <m/>
    <m/>
    <m/>
    <m/>
    <m/>
    <n v="2"/>
    <n v="0"/>
    <n v="1"/>
    <s v="Broad Marsh River"/>
    <n v="43"/>
  </r>
  <r>
    <s v="38-395"/>
    <m/>
    <x v="0"/>
    <s v="13 IVY ST"/>
    <n v="101"/>
    <s v="MCDONNALL ROSEMARIE"/>
    <s v="R30"/>
    <s v="ONE FAMILY"/>
    <s v="38//395//"/>
    <n v="0.11229"/>
    <n v="1"/>
    <n v="1"/>
    <n v="1"/>
    <n v="1"/>
    <s v="SEPTIC"/>
    <n v="0"/>
    <n v="0"/>
    <n v="0"/>
    <s v="YES"/>
    <n v="0"/>
    <s v="38-395"/>
    <s v="Public Water,Gas,Septic"/>
    <s v="SEPTIC"/>
    <s v="SEPTIC"/>
    <n v="0"/>
    <m/>
    <m/>
    <n v="1"/>
    <n v="1"/>
    <n v="2"/>
    <n v="748"/>
    <n v="1"/>
    <m/>
    <m/>
    <m/>
    <m/>
    <m/>
    <m/>
    <m/>
    <m/>
    <m/>
    <m/>
    <n v="1"/>
    <n v="9.68"/>
    <n v="1"/>
    <s v="Crab Cove"/>
    <n v="46"/>
  </r>
  <r>
    <s v="50A-320A"/>
    <m/>
    <x v="0"/>
    <s v="15 LUNA AVE"/>
    <n v="106"/>
    <s v="VOSS HERBERT E"/>
    <s v="R30"/>
    <s v="AC LND IMP  MDL-00"/>
    <s v="50/A/320/A/"/>
    <n v="0.19702"/>
    <n v="0"/>
    <n v="0"/>
    <n v="0"/>
    <n v="0"/>
    <m/>
    <n v="0"/>
    <n v="0"/>
    <n v="0"/>
    <s v="YES"/>
    <n v="0"/>
    <s v="50A-320A"/>
    <m/>
    <m/>
    <m/>
    <n v="0"/>
    <m/>
    <m/>
    <n v="0"/>
    <n v="0"/>
    <n v="0"/>
    <n v="0"/>
    <n v="0"/>
    <m/>
    <m/>
    <m/>
    <m/>
    <m/>
    <m/>
    <m/>
    <m/>
    <m/>
    <m/>
    <n v="2"/>
    <n v="0"/>
    <n v="1"/>
    <s v="Wareham River West"/>
    <n v="44"/>
  </r>
  <r>
    <s v="50F-Q9"/>
    <m/>
    <x v="0"/>
    <s v="29 PILGRIM AVE"/>
    <n v="101"/>
    <s v="KILIAN STEVEN T"/>
    <s v="R30"/>
    <s v="ONE FAMILY"/>
    <s v="50/F/Q9//"/>
    <n v="0.11314"/>
    <n v="0"/>
    <n v="0"/>
    <n v="1"/>
    <n v="1"/>
    <s v="SEWER"/>
    <n v="1"/>
    <n v="2"/>
    <n v="10800"/>
    <s v="YES"/>
    <n v="0"/>
    <s v="50F-Q9"/>
    <s v="All Public"/>
    <s v="SEWER"/>
    <s v="SEWER"/>
    <n v="5400"/>
    <m/>
    <m/>
    <n v="0"/>
    <n v="0"/>
    <n v="3"/>
    <n v="1282"/>
    <n v="1.75"/>
    <m/>
    <m/>
    <m/>
    <m/>
    <m/>
    <m/>
    <m/>
    <m/>
    <m/>
    <m/>
    <n v="1"/>
    <n v="0"/>
    <n v="1"/>
    <s v="Broad Marsh River"/>
    <n v="43"/>
  </r>
  <r>
    <s v="37-1014A"/>
    <m/>
    <x v="0"/>
    <s v="103 GREAT NECK RD"/>
    <n v="101"/>
    <s v="DRUM SCOTT E"/>
    <s v="R60"/>
    <s v="ONE FAMILY"/>
    <s v="37//1014/A/"/>
    <n v="2.9287200000000002"/>
    <n v="0"/>
    <n v="1"/>
    <n v="0"/>
    <n v="1"/>
    <m/>
    <n v="0"/>
    <n v="1"/>
    <n v="11500"/>
    <s v="YES"/>
    <n v="11500"/>
    <s v="37-1014A"/>
    <s v="Public Water,Septic"/>
    <s v="SEPTIC"/>
    <s v="SEPTIC"/>
    <n v="11500"/>
    <m/>
    <m/>
    <n v="0"/>
    <n v="1"/>
    <n v="3"/>
    <n v="1504"/>
    <n v="1"/>
    <m/>
    <m/>
    <m/>
    <m/>
    <m/>
    <m/>
    <m/>
    <m/>
    <m/>
    <m/>
    <n v="1"/>
    <n v="0"/>
    <n v="1"/>
    <s v="Crab Cove"/>
    <n v="46"/>
  </r>
  <r>
    <s v="50F-74"/>
    <m/>
    <x v="0"/>
    <s v="11 GLEN AVE"/>
    <n v="101"/>
    <s v="ANDERSON JOHN J JR"/>
    <s v="R30"/>
    <s v="ONE FAMILY"/>
    <s v="50/F/74//"/>
    <n v="8.6120000000000002E-2"/>
    <n v="0"/>
    <n v="0"/>
    <n v="1"/>
    <n v="1"/>
    <s v="SEWER"/>
    <n v="1"/>
    <n v="1"/>
    <n v="3900"/>
    <s v="YES"/>
    <n v="0"/>
    <s v="50F-74"/>
    <s v="All Public"/>
    <s v="SEWER"/>
    <s v="SEWER"/>
    <n v="3900"/>
    <m/>
    <m/>
    <n v="0"/>
    <n v="0"/>
    <n v="3"/>
    <n v="1152"/>
    <n v="1"/>
    <m/>
    <m/>
    <m/>
    <m/>
    <m/>
    <m/>
    <m/>
    <m/>
    <m/>
    <m/>
    <n v="0"/>
    <n v="0"/>
    <n v="1"/>
    <s v="Broad Marsh River"/>
    <n v="43"/>
  </r>
  <r>
    <s v="50F-Q27"/>
    <m/>
    <x v="0"/>
    <s v="16 SMITH AVE"/>
    <n v="101"/>
    <s v="BROOKS LAWRENCE W &amp;"/>
    <s v="R30"/>
    <s v="ONE FAMILY"/>
    <s v="50/F/Q27//"/>
    <n v="0.18275"/>
    <n v="0"/>
    <n v="0"/>
    <n v="1"/>
    <n v="1"/>
    <s v="SEWER"/>
    <n v="1"/>
    <n v="1"/>
    <n v="3400"/>
    <s v="YES"/>
    <n v="0"/>
    <s v="50F-Q27"/>
    <s v="All Public"/>
    <s v="SEWER"/>
    <s v="SEWER"/>
    <n v="3400"/>
    <m/>
    <m/>
    <n v="0"/>
    <n v="0"/>
    <n v="3"/>
    <n v="1202"/>
    <n v="2"/>
    <m/>
    <m/>
    <m/>
    <m/>
    <m/>
    <m/>
    <m/>
    <m/>
    <m/>
    <m/>
    <n v="1"/>
    <n v="0"/>
    <n v="1"/>
    <s v="Broad Marsh River"/>
    <n v="43"/>
  </r>
  <r>
    <s v="55-BV3"/>
    <m/>
    <x v="0"/>
    <s v="14 SHADY LN"/>
    <n v="101"/>
    <s v="FLOYD RONALD"/>
    <s v="R30"/>
    <s v="ONE FAMILY"/>
    <s v="55//BV3//"/>
    <n v="0.35981999999999997"/>
    <n v="0"/>
    <n v="0"/>
    <n v="1"/>
    <n v="1"/>
    <s v="SEWER"/>
    <n v="1"/>
    <n v="1"/>
    <n v="18800"/>
    <s v="YES"/>
    <n v="0"/>
    <s v="55-BV3"/>
    <s v="All Public"/>
    <s v="SEWER"/>
    <s v="SEWER"/>
    <n v="18800"/>
    <m/>
    <m/>
    <n v="0"/>
    <n v="0"/>
    <n v="4"/>
    <n v="2860"/>
    <n v="2"/>
    <m/>
    <m/>
    <m/>
    <m/>
    <m/>
    <m/>
    <m/>
    <m/>
    <m/>
    <m/>
    <n v="1"/>
    <n v="0"/>
    <n v="1"/>
    <s v="Wareham River West"/>
    <n v="44"/>
  </r>
  <r>
    <s v="50F-86"/>
    <m/>
    <x v="0"/>
    <s v="14 GLEN AVE"/>
    <n v="101"/>
    <s v="KING PHYLLIS M"/>
    <s v="R30"/>
    <s v="ONE FAMILY"/>
    <s v="50/F/86//"/>
    <n v="9.1829999999999995E-2"/>
    <n v="0"/>
    <n v="0"/>
    <n v="1"/>
    <n v="1"/>
    <s v="SEWER"/>
    <n v="1"/>
    <n v="1"/>
    <n v="2300"/>
    <s v="YES"/>
    <n v="0"/>
    <s v="50F-86"/>
    <s v="Public Water,Public Sewer"/>
    <s v="SEWER"/>
    <s v="SEWER"/>
    <n v="2300"/>
    <m/>
    <m/>
    <n v="0"/>
    <n v="0"/>
    <n v="3"/>
    <n v="1327"/>
    <n v="2"/>
    <m/>
    <m/>
    <m/>
    <m/>
    <m/>
    <m/>
    <m/>
    <m/>
    <m/>
    <m/>
    <n v="1"/>
    <n v="0"/>
    <n v="1"/>
    <s v="Broad Marsh River"/>
    <n v="43"/>
  </r>
  <r>
    <s v="50F-53"/>
    <m/>
    <x v="0"/>
    <s v="7 REYNOLDS AVE"/>
    <n v="101"/>
    <s v="CAMUSO ANTHONY J &amp; MARIETTA"/>
    <s v="R30"/>
    <s v="ONE FAMILY"/>
    <s v="50/F/53//"/>
    <n v="0.10518"/>
    <n v="0"/>
    <n v="0"/>
    <n v="1"/>
    <n v="1"/>
    <s v="SEWER"/>
    <n v="1"/>
    <n v="1"/>
    <n v="0"/>
    <s v="YES"/>
    <n v="0"/>
    <s v="50F-53"/>
    <s v="All Public"/>
    <s v="SEWER"/>
    <s v="SEWER"/>
    <n v="0"/>
    <m/>
    <m/>
    <n v="0"/>
    <n v="0"/>
    <n v="3"/>
    <n v="924"/>
    <n v="1.75"/>
    <m/>
    <m/>
    <m/>
    <m/>
    <m/>
    <m/>
    <m/>
    <m/>
    <m/>
    <m/>
    <n v="1"/>
    <n v="0"/>
    <n v="1"/>
    <s v="Wareham River West"/>
    <n v="44"/>
  </r>
  <r>
    <s v="40-1006"/>
    <m/>
    <x v="0"/>
    <s v="19 CROOKED RIVER RD"/>
    <n v="101"/>
    <s v="GRIGAS DAVID P"/>
    <s v="R30"/>
    <s v="ONE FAMILY"/>
    <s v="40//1006//"/>
    <n v="0.53059000000000001"/>
    <n v="1"/>
    <n v="1"/>
    <n v="1"/>
    <n v="1"/>
    <s v="SEPTIC"/>
    <n v="0"/>
    <n v="1"/>
    <n v="6700"/>
    <s v="YES"/>
    <n v="6700"/>
    <s v="40-1006"/>
    <s v="Public Water,Septic"/>
    <s v="SEPTIC"/>
    <s v="SEPTIC"/>
    <n v="6700"/>
    <m/>
    <m/>
    <n v="1"/>
    <n v="1"/>
    <n v="2"/>
    <n v="1020"/>
    <n v="1.3"/>
    <m/>
    <m/>
    <m/>
    <m/>
    <m/>
    <m/>
    <m/>
    <m/>
    <m/>
    <m/>
    <n v="1"/>
    <n v="9.68"/>
    <n v="1"/>
    <s v="Crab Cove"/>
    <n v="46"/>
  </r>
  <r>
    <s v="50E-3-8"/>
    <m/>
    <x v="0"/>
    <s v="9 WALTER ST"/>
    <n v="106"/>
    <s v="TYNAN COLLEEN A"/>
    <s v="R30"/>
    <s v="AC LND IMP  MDL-00"/>
    <s v="50/E3/8//"/>
    <n v="8.201E-2"/>
    <n v="0"/>
    <n v="0"/>
    <n v="0"/>
    <n v="0"/>
    <m/>
    <n v="0"/>
    <n v="0"/>
    <n v="0"/>
    <s v="YES"/>
    <n v="0"/>
    <s v="50E-3-8"/>
    <m/>
    <m/>
    <m/>
    <n v="0"/>
    <m/>
    <m/>
    <n v="0"/>
    <n v="0"/>
    <n v="0"/>
    <n v="0"/>
    <n v="0"/>
    <m/>
    <m/>
    <m/>
    <m/>
    <m/>
    <m/>
    <m/>
    <m/>
    <m/>
    <m/>
    <n v="2"/>
    <n v="0"/>
    <n v="1"/>
    <s v="Broad Marsh River"/>
    <n v="43"/>
  </r>
  <r>
    <s v="57-158"/>
    <m/>
    <x v="0"/>
    <s v="9 CAMARDO DR"/>
    <n v="101"/>
    <s v="DOHERTY THERESA C LIFE ESTATE"/>
    <s v="MR30"/>
    <s v="ONE FAMILY"/>
    <s v="57//158//"/>
    <n v="0.26221"/>
    <n v="0"/>
    <n v="0"/>
    <n v="1"/>
    <n v="1"/>
    <s v="SEWER"/>
    <n v="1"/>
    <n v="1"/>
    <n v="100"/>
    <s v="YES"/>
    <n v="0"/>
    <s v="57-158"/>
    <s v="All Public"/>
    <s v="SEWER"/>
    <s v="SEWER"/>
    <n v="100"/>
    <m/>
    <m/>
    <n v="0"/>
    <n v="0"/>
    <n v="3"/>
    <n v="1316"/>
    <n v="1"/>
    <m/>
    <m/>
    <m/>
    <m/>
    <m/>
    <m/>
    <m/>
    <m/>
    <m/>
    <m/>
    <n v="1"/>
    <n v="0"/>
    <n v="1"/>
    <s v="Wareham River West"/>
    <n v="44"/>
  </r>
  <r>
    <s v="50E-1-9A"/>
    <m/>
    <x v="0"/>
    <s v="123 SWIFTS BCH RD"/>
    <n v="101"/>
    <s v="SILVA EDWARD"/>
    <s v="R30"/>
    <s v="ONE FAMILY"/>
    <s v="50/E1/9/A/"/>
    <n v="0.12045"/>
    <n v="0"/>
    <n v="0"/>
    <n v="1"/>
    <n v="1"/>
    <s v="SEWER"/>
    <n v="1"/>
    <n v="1"/>
    <n v="11900"/>
    <s v="NO_W1"/>
    <n v="0"/>
    <s v="50E-1-9A"/>
    <s v="All Public"/>
    <s v="SEWER"/>
    <s v="SEWER"/>
    <n v="11900"/>
    <m/>
    <m/>
    <n v="0"/>
    <n v="0"/>
    <n v="2"/>
    <n v="903"/>
    <n v="1"/>
    <m/>
    <m/>
    <m/>
    <m/>
    <m/>
    <m/>
    <m/>
    <m/>
    <m/>
    <m/>
    <n v="4"/>
    <n v="0"/>
    <n v="1"/>
    <s v="Wareham River West"/>
    <n v="44"/>
  </r>
  <r>
    <s v="50F-Q17"/>
    <m/>
    <x v="0"/>
    <s v="45 PILGRIM AVE"/>
    <n v="101"/>
    <s v="LITTLEFIELD DAVID"/>
    <s v="R30"/>
    <s v="ONE FAMILY"/>
    <s v="50/F/Q17//"/>
    <n v="0.21467"/>
    <n v="0"/>
    <n v="0"/>
    <n v="1"/>
    <n v="1"/>
    <s v="SEWER"/>
    <n v="1"/>
    <n v="1"/>
    <n v="2100"/>
    <s v="YES"/>
    <n v="0"/>
    <s v="50F-Q17"/>
    <m/>
    <m/>
    <s v="SEWER"/>
    <n v="2100"/>
    <m/>
    <m/>
    <n v="0"/>
    <n v="0"/>
    <n v="3"/>
    <n v="715"/>
    <n v="1.3"/>
    <m/>
    <m/>
    <m/>
    <m/>
    <m/>
    <m/>
    <m/>
    <m/>
    <m/>
    <m/>
    <n v="2"/>
    <n v="0"/>
    <n v="1"/>
    <s v="Broad Marsh River"/>
    <n v="43"/>
  </r>
  <r>
    <s v="50D-412"/>
    <m/>
    <x v="0"/>
    <s v="2 EDWARD ST"/>
    <n v="101"/>
    <s v="DOUGLAS ROBERT B"/>
    <s v="R30"/>
    <s v="ONE FAMILY"/>
    <s v="50/D/412//"/>
    <n v="8.7620000000000003E-2"/>
    <n v="0"/>
    <n v="0"/>
    <n v="1"/>
    <n v="1"/>
    <s v="SEWER"/>
    <n v="1"/>
    <n v="1"/>
    <n v="1700"/>
    <s v="YES"/>
    <n v="0"/>
    <s v="50D-412"/>
    <s v="Public Water,Public Sewer"/>
    <s v="SEWER"/>
    <s v="SEWER"/>
    <n v="1700"/>
    <m/>
    <m/>
    <n v="0"/>
    <n v="0"/>
    <n v="2"/>
    <n v="560"/>
    <n v="1"/>
    <m/>
    <m/>
    <m/>
    <m/>
    <m/>
    <m/>
    <m/>
    <m/>
    <m/>
    <m/>
    <n v="1"/>
    <n v="0"/>
    <n v="1"/>
    <s v="Broad Marsh River"/>
    <n v="43"/>
  </r>
  <r>
    <s v="50F-Q8"/>
    <m/>
    <x v="0"/>
    <s v="27 PILGRIM AVE"/>
    <n v="132"/>
    <s v="KILIAN STEVEN T"/>
    <s v="R30"/>
    <s v="RES ACLNUD  MDL-00"/>
    <s v="50/F/Q8//"/>
    <n v="0.14044999999999999"/>
    <n v="0"/>
    <n v="0"/>
    <n v="0"/>
    <n v="0"/>
    <m/>
    <n v="0"/>
    <n v="0"/>
    <n v="0"/>
    <s v="YES"/>
    <n v="0"/>
    <s v="50F-Q8"/>
    <m/>
    <m/>
    <m/>
    <n v="0"/>
    <m/>
    <m/>
    <n v="0"/>
    <n v="0"/>
    <n v="0"/>
    <n v="0"/>
    <n v="0"/>
    <m/>
    <m/>
    <m/>
    <m/>
    <m/>
    <m/>
    <m/>
    <m/>
    <m/>
    <m/>
    <n v="1"/>
    <n v="0"/>
    <n v="1"/>
    <s v="Broad Marsh River"/>
    <n v="43"/>
  </r>
  <r>
    <s v="50E-3-20"/>
    <m/>
    <x v="0"/>
    <s v="14 CHARLES ST"/>
    <n v="101"/>
    <s v="GROARK PAUL D &amp; BROWNE THERESA A"/>
    <s v="R30"/>
    <s v="ONE FAMILY"/>
    <s v="50/E3/20//"/>
    <n v="5.4579999999999997E-2"/>
    <n v="0"/>
    <n v="0"/>
    <n v="1"/>
    <n v="1"/>
    <s v="SEWER"/>
    <n v="1"/>
    <n v="1"/>
    <n v="300"/>
    <s v="YES"/>
    <n v="0"/>
    <s v="50E-3-20"/>
    <s v="Public Water,Public Sewer"/>
    <s v="SEWER"/>
    <s v="SEWER"/>
    <n v="300"/>
    <m/>
    <m/>
    <n v="0"/>
    <n v="0"/>
    <n v="3"/>
    <n v="844"/>
    <n v="1"/>
    <m/>
    <m/>
    <m/>
    <m/>
    <m/>
    <m/>
    <m/>
    <m/>
    <m/>
    <m/>
    <n v="2"/>
    <n v="0"/>
    <n v="1"/>
    <s v="Broad Marsh River"/>
    <n v="43"/>
  </r>
  <r>
    <s v="50E-2-11"/>
    <m/>
    <x v="0"/>
    <s v="9 SHERMAN ST"/>
    <n v="101"/>
    <s v="GIROUAND CHRISTINE M"/>
    <s v="R30"/>
    <s v="ONE FAMILY"/>
    <s v="50/E2/11//"/>
    <n v="7.5289999999999996E-2"/>
    <n v="0"/>
    <n v="0"/>
    <n v="1"/>
    <n v="1"/>
    <s v="SEWER"/>
    <n v="1"/>
    <n v="1"/>
    <n v="1000"/>
    <s v="YES"/>
    <n v="0"/>
    <s v="50E-2-11"/>
    <s v="Public Water,Public Sewer"/>
    <s v="SEWER"/>
    <s v="SEWER"/>
    <n v="1000"/>
    <m/>
    <m/>
    <n v="0"/>
    <n v="0"/>
    <n v="2"/>
    <n v="468"/>
    <n v="1"/>
    <m/>
    <m/>
    <m/>
    <m/>
    <m/>
    <m/>
    <m/>
    <m/>
    <m/>
    <m/>
    <n v="1"/>
    <n v="0"/>
    <n v="1"/>
    <s v="Broad Marsh River"/>
    <n v="43"/>
  </r>
  <r>
    <s v="57-HA"/>
    <s v="FEE"/>
    <x v="0"/>
    <s v="0 HARKINS WAY OFF"/>
    <n v="132"/>
    <s v="PACOR INC"/>
    <s v="MR30"/>
    <s v="RES ACLNU"/>
    <m/>
    <n v="1.14913"/>
    <n v="0"/>
    <n v="0"/>
    <n v="0"/>
    <n v="0"/>
    <m/>
    <n v="0"/>
    <n v="0"/>
    <n v="0"/>
    <m/>
    <n v="0"/>
    <m/>
    <m/>
    <m/>
    <m/>
    <n v="0"/>
    <m/>
    <m/>
    <n v="0"/>
    <n v="0"/>
    <n v="0"/>
    <n v="0"/>
    <n v="0"/>
    <m/>
    <m/>
    <m/>
    <m/>
    <m/>
    <m/>
    <m/>
    <m/>
    <m/>
    <m/>
    <n v="1"/>
    <n v="0"/>
    <n v="1"/>
    <s v="Wareham River West"/>
    <n v="44"/>
  </r>
  <r>
    <s v="18-1033"/>
    <m/>
    <x v="0"/>
    <s v="108 GREAT NECK RD"/>
    <n v="132"/>
    <s v="BLANCHETTE KAREN E"/>
    <s v="R60"/>
    <s v="RES ACLNUD  MDL-00"/>
    <s v="18//1033//"/>
    <n v="5.7910000000000003E-2"/>
    <n v="0"/>
    <n v="0"/>
    <n v="0"/>
    <n v="0"/>
    <m/>
    <n v="0"/>
    <n v="0"/>
    <n v="0"/>
    <s v="YES"/>
    <n v="0"/>
    <s v="18-1033"/>
    <m/>
    <m/>
    <m/>
    <n v="0"/>
    <m/>
    <m/>
    <n v="0"/>
    <n v="0"/>
    <n v="0"/>
    <n v="0"/>
    <n v="0"/>
    <m/>
    <m/>
    <m/>
    <m/>
    <m/>
    <m/>
    <m/>
    <m/>
    <m/>
    <m/>
    <n v="1"/>
    <n v="0"/>
    <n v="1"/>
    <s v="Crab Cove"/>
    <n v="46"/>
  </r>
  <r>
    <s v="50F-92"/>
    <m/>
    <x v="0"/>
    <s v="15 TURNER AVE"/>
    <n v="132"/>
    <s v="WIGGIN CHRISTINE L"/>
    <s v="R30"/>
    <s v="RES ACLNUD  MDL-00"/>
    <s v="50/F/92//"/>
    <n v="9.4619999999999996E-2"/>
    <n v="0"/>
    <n v="0"/>
    <n v="0"/>
    <n v="0"/>
    <m/>
    <n v="0"/>
    <n v="0"/>
    <n v="0"/>
    <s v="YES"/>
    <n v="0"/>
    <s v="50F-92"/>
    <m/>
    <m/>
    <m/>
    <n v="0"/>
    <m/>
    <m/>
    <n v="0"/>
    <n v="0"/>
    <n v="0"/>
    <n v="0"/>
    <n v="0"/>
    <m/>
    <m/>
    <m/>
    <m/>
    <m/>
    <m/>
    <m/>
    <m/>
    <m/>
    <m/>
    <n v="1"/>
    <n v="0"/>
    <n v="1"/>
    <s v="Broad Marsh River"/>
    <n v="43"/>
  </r>
  <r>
    <s v="38-444"/>
    <m/>
    <x v="0"/>
    <s v="3 JUNIPER ST"/>
    <n v="101"/>
    <s v="LIBERTY ROBIN M"/>
    <m/>
    <s v="ONE FAMILY"/>
    <s v="38//444//"/>
    <n v="0.12994"/>
    <n v="1"/>
    <n v="1"/>
    <n v="1"/>
    <n v="1"/>
    <s v="SEPTIC"/>
    <n v="0"/>
    <n v="1"/>
    <n v="6300"/>
    <s v="YES"/>
    <n v="6300"/>
    <s v="38-444"/>
    <s v="Public Water,Gas,Septic"/>
    <s v="SEPTIC"/>
    <s v="SEPTIC"/>
    <n v="6300"/>
    <m/>
    <m/>
    <n v="1"/>
    <n v="1"/>
    <n v="2"/>
    <n v="960"/>
    <n v="1"/>
    <m/>
    <m/>
    <m/>
    <m/>
    <m/>
    <m/>
    <m/>
    <m/>
    <m/>
    <m/>
    <n v="2"/>
    <n v="9.68"/>
    <n v="1"/>
    <s v="Crab Cove"/>
    <n v="46"/>
  </r>
  <r>
    <s v="50F-Q26"/>
    <m/>
    <x v="0"/>
    <s v="49 PILGRIM AVE"/>
    <n v="101"/>
    <s v="DACEY EDWARD T &amp; SHEILA M"/>
    <s v="R30"/>
    <s v="ONE FAMILY"/>
    <s v="50/F/Q26//"/>
    <n v="0.17741999999999999"/>
    <n v="0"/>
    <n v="0"/>
    <n v="1"/>
    <n v="1"/>
    <s v="SEWER"/>
    <n v="1"/>
    <n v="1"/>
    <n v="15700"/>
    <s v="YES"/>
    <n v="0"/>
    <s v="50F-Q26"/>
    <s v="All Public"/>
    <s v="SEWER"/>
    <s v="SEWER"/>
    <n v="15700"/>
    <m/>
    <m/>
    <n v="0"/>
    <n v="0"/>
    <n v="4"/>
    <n v="2560"/>
    <n v="2"/>
    <m/>
    <m/>
    <m/>
    <m/>
    <m/>
    <m/>
    <m/>
    <m/>
    <m/>
    <m/>
    <n v="1"/>
    <n v="0"/>
    <n v="1"/>
    <s v="Broad Marsh River"/>
    <n v="43"/>
  </r>
  <r>
    <s v="50E-2-8"/>
    <m/>
    <x v="0"/>
    <s v="23 SHORE AVE"/>
    <n v="132"/>
    <s v="NARDULLO JOHN"/>
    <s v="R30"/>
    <s v="RES ACLNUD  MDL-00"/>
    <s v="50/E2/8//"/>
    <n v="0.18640999999999999"/>
    <n v="0"/>
    <n v="0"/>
    <n v="0"/>
    <n v="0"/>
    <m/>
    <n v="0"/>
    <n v="0"/>
    <n v="0"/>
    <s v="YES"/>
    <n v="0"/>
    <s v="50E-2-8"/>
    <m/>
    <m/>
    <m/>
    <n v="0"/>
    <m/>
    <m/>
    <n v="0"/>
    <n v="0"/>
    <n v="0"/>
    <n v="0"/>
    <n v="0"/>
    <m/>
    <m/>
    <m/>
    <m/>
    <m/>
    <m/>
    <m/>
    <m/>
    <m/>
    <m/>
    <n v="2"/>
    <n v="0"/>
    <n v="1"/>
    <s v="Broad Marsh River"/>
    <n v="43"/>
  </r>
  <r>
    <s v="38-394"/>
    <m/>
    <x v="0"/>
    <s v="3 CAPE AVE"/>
    <n v="101"/>
    <s v="CLARKE KEVIN J"/>
    <s v="R30"/>
    <s v="ONE FAMILY"/>
    <s v="38//394//"/>
    <n v="0.14516000000000001"/>
    <n v="1"/>
    <n v="1"/>
    <n v="1"/>
    <n v="1"/>
    <s v="SEPTIC"/>
    <n v="0"/>
    <n v="1"/>
    <n v="5800"/>
    <s v="YES"/>
    <n v="5800"/>
    <s v="38-394"/>
    <s v="Public Water,Gas,Septic"/>
    <s v="SEPTIC"/>
    <s v="SEPTIC"/>
    <n v="5800"/>
    <m/>
    <m/>
    <n v="1"/>
    <n v="1"/>
    <n v="2"/>
    <n v="768"/>
    <n v="1"/>
    <m/>
    <m/>
    <m/>
    <m/>
    <m/>
    <m/>
    <m/>
    <m/>
    <m/>
    <m/>
    <n v="1"/>
    <n v="9.68"/>
    <n v="1"/>
    <s v="Crab Cove"/>
    <n v="46"/>
  </r>
  <r>
    <s v="50E-2-18A"/>
    <m/>
    <x v="0"/>
    <s v="120 SWIFTS BCH RD"/>
    <n v="101"/>
    <s v="MARINELLI AMANDA"/>
    <s v="R30"/>
    <s v="ONE FAMILY"/>
    <s v="50/E2/18/A/"/>
    <n v="5.0119999999999998E-2"/>
    <n v="0"/>
    <n v="0"/>
    <n v="1"/>
    <n v="1"/>
    <s v="SEWER"/>
    <n v="1"/>
    <n v="1"/>
    <n v="3500"/>
    <s v="NO_W1"/>
    <n v="0"/>
    <s v="50E-2-18A"/>
    <s v="All Public"/>
    <s v="SEWER"/>
    <s v="SEWER"/>
    <n v="3500"/>
    <m/>
    <m/>
    <n v="0"/>
    <n v="0"/>
    <n v="2"/>
    <n v="600"/>
    <n v="1"/>
    <m/>
    <m/>
    <m/>
    <m/>
    <m/>
    <m/>
    <m/>
    <m/>
    <m/>
    <m/>
    <n v="1"/>
    <n v="0"/>
    <n v="1"/>
    <s v="Wareham River West"/>
    <n v="44"/>
  </r>
  <r>
    <s v="38-437"/>
    <m/>
    <x v="0"/>
    <s v="12 IVY ST"/>
    <n v="101"/>
    <s v="HATHON LEONARD B"/>
    <s v="R30"/>
    <s v="ONE FAMILY"/>
    <s v="38//437//"/>
    <n v="0.18984000000000001"/>
    <n v="1"/>
    <n v="1"/>
    <n v="1"/>
    <n v="1"/>
    <s v="SEPTIC"/>
    <n v="0"/>
    <n v="1"/>
    <n v="5900"/>
    <s v="YES"/>
    <n v="5900"/>
    <s v="38-437"/>
    <s v="Public Water,Gas,Septic"/>
    <s v="SEPTIC"/>
    <s v="SEPTIC"/>
    <n v="5900"/>
    <m/>
    <m/>
    <n v="1"/>
    <n v="1"/>
    <n v="3"/>
    <n v="878"/>
    <n v="1"/>
    <m/>
    <m/>
    <m/>
    <m/>
    <m/>
    <m/>
    <m/>
    <m/>
    <m/>
    <m/>
    <n v="2"/>
    <n v="9.68"/>
    <n v="1"/>
    <s v="Crab Cove"/>
    <n v="46"/>
  </r>
  <r>
    <s v="50F-Q7"/>
    <m/>
    <x v="0"/>
    <s v="25 PILGRIM AVE"/>
    <n v="101"/>
    <s v="ROSS JEFFREY A"/>
    <s v="R30"/>
    <s v="ONE FAMILY"/>
    <s v="50/F/Q7//"/>
    <n v="0.11532000000000001"/>
    <n v="0"/>
    <n v="0"/>
    <n v="1"/>
    <n v="1"/>
    <s v="SEWER"/>
    <n v="1"/>
    <n v="2"/>
    <n v="23100"/>
    <s v="YES"/>
    <n v="0"/>
    <s v="50F-Q7"/>
    <s v="All Public"/>
    <s v="SEWER"/>
    <s v="SEWER"/>
    <n v="11550"/>
    <m/>
    <m/>
    <n v="0"/>
    <n v="0"/>
    <n v="3"/>
    <n v="1232"/>
    <n v="1"/>
    <m/>
    <m/>
    <m/>
    <m/>
    <m/>
    <m/>
    <m/>
    <m/>
    <m/>
    <m/>
    <n v="1"/>
    <n v="0"/>
    <n v="1"/>
    <s v="Broad Marsh River"/>
    <n v="43"/>
  </r>
  <r>
    <s v="57-159"/>
    <m/>
    <x v="0"/>
    <s v="11 CAMARDO DR"/>
    <n v="101"/>
    <s v="SINGLETON JOHN"/>
    <s v="MR30"/>
    <s v="ONE FAMILY"/>
    <s v="57//159//"/>
    <n v="0.40178999999999998"/>
    <n v="0"/>
    <n v="0"/>
    <n v="1"/>
    <n v="1"/>
    <s v="SEWER"/>
    <n v="1"/>
    <n v="1"/>
    <n v="10900"/>
    <s v="YES"/>
    <n v="0"/>
    <s v="57-159"/>
    <s v="All Public"/>
    <s v="SEWER"/>
    <s v="SEWER"/>
    <n v="10900"/>
    <m/>
    <m/>
    <n v="0"/>
    <n v="0"/>
    <n v="4"/>
    <n v="1104"/>
    <n v="1"/>
    <m/>
    <m/>
    <m/>
    <m/>
    <m/>
    <m/>
    <m/>
    <m/>
    <m/>
    <m/>
    <n v="1"/>
    <n v="0"/>
    <n v="1"/>
    <s v="Wareham River West"/>
    <n v="44"/>
  </r>
  <r>
    <s v="50F-60B"/>
    <m/>
    <x v="0"/>
    <s v="12 REYNOLDS AVE"/>
    <n v="101"/>
    <s v="PYNN SUSAN D &amp; CRAIG T"/>
    <s v="R30"/>
    <s v="ONE FAMILY"/>
    <s v="50/F/60/B/"/>
    <n v="0.15359999999999999"/>
    <n v="0"/>
    <n v="0"/>
    <n v="1"/>
    <n v="1"/>
    <s v="SEWER"/>
    <n v="1"/>
    <n v="0"/>
    <n v="0"/>
    <s v="YES"/>
    <n v="0"/>
    <s v="50F-60B"/>
    <s v="All Public"/>
    <s v="SEWER"/>
    <s v="SEWER"/>
    <n v="0"/>
    <m/>
    <m/>
    <n v="0"/>
    <n v="0"/>
    <n v="4"/>
    <n v="1338"/>
    <n v="1.5"/>
    <m/>
    <m/>
    <m/>
    <m/>
    <m/>
    <m/>
    <m/>
    <m/>
    <m/>
    <m/>
    <n v="1"/>
    <n v="0"/>
    <n v="1"/>
    <s v="Broad Marsh River"/>
    <n v="43"/>
  </r>
  <r>
    <s v="LAND_NOPARC"/>
    <m/>
    <x v="0"/>
    <m/>
    <n v="0"/>
    <m/>
    <m/>
    <m/>
    <m/>
    <n v="4.8000000000000001E-4"/>
    <n v="0"/>
    <n v="0"/>
    <n v="0"/>
    <n v="0"/>
    <m/>
    <n v="0"/>
    <n v="0"/>
    <n v="0"/>
    <s v="NO"/>
    <n v="0"/>
    <m/>
    <m/>
    <m/>
    <m/>
    <n v="0"/>
    <m/>
    <m/>
    <n v="0"/>
    <n v="0"/>
    <n v="0"/>
    <n v="0"/>
    <n v="0"/>
    <m/>
    <m/>
    <m/>
    <m/>
    <m/>
    <m/>
    <m/>
    <m/>
    <m/>
    <m/>
    <n v="0"/>
    <n v="0"/>
    <n v="1"/>
    <s v="Crab Cove"/>
    <n v="46"/>
  </r>
  <r>
    <s v="50E-1-20"/>
    <m/>
    <x v="0"/>
    <s v="9 MILDRED TER"/>
    <n v="101"/>
    <s v="VOSS HERBERT E"/>
    <s v="R30"/>
    <s v="ONE FAMILY"/>
    <s v="50/E1/20//"/>
    <n v="5.9310000000000002E-2"/>
    <n v="0"/>
    <n v="0"/>
    <n v="1"/>
    <n v="1"/>
    <s v="SEWER"/>
    <n v="1"/>
    <n v="1"/>
    <n v="3400"/>
    <s v="YES"/>
    <n v="0"/>
    <s v="50E-1-20"/>
    <s v="All Public"/>
    <s v="SEWER"/>
    <s v="SEWER"/>
    <n v="3400"/>
    <m/>
    <m/>
    <n v="0"/>
    <n v="0"/>
    <n v="2"/>
    <n v="759"/>
    <n v="1"/>
    <m/>
    <m/>
    <m/>
    <m/>
    <m/>
    <m/>
    <m/>
    <m/>
    <m/>
    <m/>
    <n v="2"/>
    <n v="0"/>
    <n v="1"/>
    <s v="Wareham River West"/>
    <n v="44"/>
  </r>
  <r>
    <s v="38-138"/>
    <m/>
    <x v="0"/>
    <s v="14 RIVER TER"/>
    <n v="101"/>
    <s v="CORKERY WILLIAM C"/>
    <s v="R30"/>
    <s v="ONE FAMILY"/>
    <s v="38//138//"/>
    <n v="8.3739999999999995E-2"/>
    <n v="1"/>
    <n v="1"/>
    <n v="1"/>
    <n v="1"/>
    <s v="SEPTIC"/>
    <n v="0"/>
    <n v="1"/>
    <n v="3700"/>
    <s v="YES"/>
    <n v="3700"/>
    <s v="38-138"/>
    <s v="Public Water,Gas,Septic"/>
    <s v="SEPTIC"/>
    <s v="SEPTIC"/>
    <n v="3700"/>
    <m/>
    <m/>
    <n v="1"/>
    <n v="1"/>
    <n v="2"/>
    <n v="1001"/>
    <n v="1.3"/>
    <m/>
    <m/>
    <m/>
    <m/>
    <m/>
    <m/>
    <m/>
    <m/>
    <m/>
    <m/>
    <n v="1"/>
    <n v="9.68"/>
    <n v="1"/>
    <s v="Crab Cove"/>
    <n v="46"/>
  </r>
  <r>
    <s v="57-H4"/>
    <m/>
    <x v="0"/>
    <s v="10 HARKINS WAY"/>
    <n v="101"/>
    <s v="HOLBROOK RICHMOND"/>
    <s v="MR30"/>
    <s v="ONE FAMILY"/>
    <s v="57//H4//"/>
    <n v="0.74673"/>
    <n v="0"/>
    <n v="0"/>
    <n v="1"/>
    <n v="1"/>
    <s v="SEWER"/>
    <n v="1"/>
    <n v="1"/>
    <n v="5900"/>
    <s v="YES"/>
    <n v="0"/>
    <s v="57-H4"/>
    <s v="Public Water"/>
    <m/>
    <s v="SEWER"/>
    <n v="5900"/>
    <m/>
    <m/>
    <n v="0"/>
    <n v="0"/>
    <n v="3"/>
    <n v="1004"/>
    <n v="1"/>
    <m/>
    <m/>
    <m/>
    <m/>
    <m/>
    <m/>
    <m/>
    <m/>
    <m/>
    <m/>
    <n v="1"/>
    <n v="0"/>
    <n v="1"/>
    <s v="Wareham River West"/>
    <n v="44"/>
  </r>
  <r>
    <s v="50E-3-7"/>
    <m/>
    <x v="0"/>
    <s v="13 WALTER ST"/>
    <n v="132"/>
    <s v="SUTHERLAND ANDREW"/>
    <s v="R30"/>
    <s v="RES ACLNUD  MDL-00"/>
    <s v="50/E3/7//"/>
    <n v="2.681E-2"/>
    <n v="0"/>
    <n v="0"/>
    <n v="0"/>
    <n v="0"/>
    <m/>
    <n v="0"/>
    <n v="0"/>
    <n v="0"/>
    <s v="YES"/>
    <n v="0"/>
    <s v="50E-3-7"/>
    <m/>
    <m/>
    <m/>
    <n v="0"/>
    <m/>
    <m/>
    <n v="0"/>
    <n v="0"/>
    <n v="0"/>
    <n v="0"/>
    <n v="0"/>
    <m/>
    <m/>
    <m/>
    <m/>
    <m/>
    <m/>
    <m/>
    <m/>
    <m/>
    <m/>
    <n v="1"/>
    <n v="0"/>
    <n v="1"/>
    <s v="Broad Marsh River"/>
    <n v="43"/>
  </r>
  <r>
    <s v="37-1027"/>
    <m/>
    <x v="0"/>
    <s v="20 CROOKED RIVER RD"/>
    <n v="101"/>
    <s v="DEPIETRO DEBRA M"/>
    <s v="R60"/>
    <s v="ONE FAMILY"/>
    <s v="37//1027//"/>
    <n v="8.7940000000000004E-2"/>
    <n v="1"/>
    <n v="1"/>
    <n v="1"/>
    <n v="1"/>
    <s v="SEPTIC"/>
    <n v="0"/>
    <n v="1"/>
    <n v="2900"/>
    <s v="YES"/>
    <n v="2900"/>
    <s v="37-1027"/>
    <s v="Public Water,Septic"/>
    <s v="SEPTIC"/>
    <s v="SEPTIC"/>
    <n v="2900"/>
    <m/>
    <m/>
    <n v="1"/>
    <n v="1"/>
    <n v="1"/>
    <n v="513"/>
    <n v="1"/>
    <m/>
    <m/>
    <m/>
    <m/>
    <m/>
    <m/>
    <m/>
    <m/>
    <m/>
    <m/>
    <n v="1"/>
    <n v="9.68"/>
    <n v="1"/>
    <s v="Crab Cove"/>
    <n v="46"/>
  </r>
  <r>
    <s v="38-407"/>
    <m/>
    <x v="0"/>
    <s v="5 IVY ST"/>
    <n v="101"/>
    <s v="MORSE ARNOLD M"/>
    <s v="R30"/>
    <s v="ONE FAMILY"/>
    <s v="38//407//"/>
    <n v="0.35366999999999998"/>
    <n v="1"/>
    <n v="1"/>
    <n v="1"/>
    <n v="1"/>
    <s v="SEPTIC"/>
    <n v="0"/>
    <n v="1"/>
    <n v="3200"/>
    <s v="NO_W1"/>
    <n v="3200"/>
    <s v="38-407"/>
    <s v="Public Water,Gas,Septic"/>
    <s v="SEPTIC"/>
    <s v="SEPTIC"/>
    <n v="3200"/>
    <m/>
    <m/>
    <n v="1"/>
    <n v="1"/>
    <n v="2"/>
    <n v="1368"/>
    <n v="2"/>
    <m/>
    <m/>
    <m/>
    <m/>
    <m/>
    <m/>
    <m/>
    <m/>
    <m/>
    <m/>
    <n v="5"/>
    <n v="9.68"/>
    <n v="1"/>
    <s v="Crab Cove"/>
    <n v="46"/>
  </r>
  <r>
    <s v="50E-2-19"/>
    <m/>
    <x v="0"/>
    <s v="4 SHERMAN ST"/>
    <n v="101"/>
    <s v="FRIESON STEVEN BRIGE"/>
    <s v="R30"/>
    <s v="ONE FAMILY"/>
    <s v="50/E2/19//"/>
    <n v="0.11704000000000001"/>
    <n v="0"/>
    <n v="0"/>
    <n v="1"/>
    <n v="1"/>
    <s v="SEWER"/>
    <n v="1"/>
    <n v="1"/>
    <n v="6600"/>
    <s v="YES"/>
    <n v="0"/>
    <s v="50E-2-19"/>
    <s v="All Public"/>
    <s v="SEWER"/>
    <s v="SEWER"/>
    <n v="6600"/>
    <m/>
    <m/>
    <n v="0"/>
    <n v="0"/>
    <n v="2"/>
    <n v="593"/>
    <n v="1"/>
    <m/>
    <m/>
    <m/>
    <m/>
    <m/>
    <m/>
    <m/>
    <m/>
    <m/>
    <m/>
    <n v="2"/>
    <n v="0"/>
    <n v="1"/>
    <s v="Wareham River West"/>
    <n v="44"/>
  </r>
  <r>
    <s v="50F-Q6"/>
    <m/>
    <x v="0"/>
    <s v="23 PILGRIM AVE"/>
    <n v="101"/>
    <s v="LAMBERT JOHN T"/>
    <s v="R30"/>
    <s v="ONE FAMILY"/>
    <s v="50/F/Q6//"/>
    <n v="0.12277"/>
    <n v="0"/>
    <n v="0"/>
    <n v="1"/>
    <n v="1"/>
    <s v="SEWER"/>
    <n v="1"/>
    <n v="2"/>
    <n v="18600"/>
    <s v="YES"/>
    <n v="0"/>
    <s v="50F-Q6"/>
    <s v="Public Water,Public Sewer"/>
    <s v="SEWER"/>
    <s v="SEWER"/>
    <n v="9300"/>
    <m/>
    <m/>
    <n v="0"/>
    <n v="0"/>
    <n v="3"/>
    <n v="1080"/>
    <n v="1"/>
    <m/>
    <m/>
    <m/>
    <m/>
    <m/>
    <m/>
    <m/>
    <m/>
    <m/>
    <m/>
    <n v="1"/>
    <n v="0"/>
    <n v="1"/>
    <s v="Broad Marsh River"/>
    <n v="43"/>
  </r>
  <r>
    <s v="50F-31"/>
    <m/>
    <x v="0"/>
    <s v="10 ALGELO AVE"/>
    <n v="101"/>
    <s v="DELVECCHIO PATRICK A &amp;"/>
    <s v="R30"/>
    <s v="ONE FAMILY"/>
    <s v="50/F/31//"/>
    <n v="0.10285"/>
    <n v="0"/>
    <n v="0"/>
    <n v="1"/>
    <n v="1"/>
    <s v="SEWER"/>
    <n v="1"/>
    <n v="1"/>
    <n v="1600"/>
    <s v="YES"/>
    <n v="0"/>
    <s v="50F-31"/>
    <s v="All Public"/>
    <s v="SEWER"/>
    <s v="SEWER"/>
    <n v="1600"/>
    <m/>
    <m/>
    <n v="0"/>
    <n v="0"/>
    <n v="3"/>
    <n v="780"/>
    <n v="1"/>
    <m/>
    <m/>
    <m/>
    <m/>
    <m/>
    <m/>
    <m/>
    <m/>
    <m/>
    <m/>
    <n v="1"/>
    <n v="0"/>
    <n v="1"/>
    <s v="Broad Marsh River"/>
    <n v="43"/>
  </r>
  <r>
    <s v="50D-K1"/>
    <m/>
    <x v="0"/>
    <s v="1 PILGRIM AVE"/>
    <n v="101"/>
    <s v="KULAS RICHARD F"/>
    <s v="R30"/>
    <s v="ONE FAMILY"/>
    <s v="50/D/K1//"/>
    <n v="0.16825000000000001"/>
    <n v="0"/>
    <n v="0"/>
    <n v="1"/>
    <n v="1"/>
    <s v="SEWER"/>
    <n v="1"/>
    <n v="1"/>
    <n v="2700"/>
    <s v="YES"/>
    <n v="0"/>
    <s v="50D-K1"/>
    <s v="All Public"/>
    <s v="SEWER"/>
    <s v="SEWER"/>
    <n v="2700"/>
    <m/>
    <m/>
    <n v="0"/>
    <n v="0"/>
    <n v="2"/>
    <n v="483"/>
    <n v="1"/>
    <m/>
    <m/>
    <m/>
    <m/>
    <m/>
    <m/>
    <m/>
    <m/>
    <m/>
    <m/>
    <n v="1"/>
    <n v="0"/>
    <n v="1"/>
    <s v="Broad Marsh River"/>
    <n v="43"/>
  </r>
  <r>
    <s v="LAND_NOPARC"/>
    <m/>
    <x v="0"/>
    <m/>
    <n v="0"/>
    <m/>
    <m/>
    <m/>
    <m/>
    <n v="7.2578699999999996"/>
    <n v="0"/>
    <n v="0"/>
    <n v="0"/>
    <n v="0"/>
    <m/>
    <n v="0"/>
    <n v="0"/>
    <n v="0"/>
    <s v="NO"/>
    <n v="0"/>
    <m/>
    <m/>
    <m/>
    <m/>
    <n v="0"/>
    <m/>
    <m/>
    <n v="0"/>
    <n v="0"/>
    <n v="0"/>
    <n v="0"/>
    <n v="0"/>
    <m/>
    <m/>
    <m/>
    <m/>
    <m/>
    <m/>
    <m/>
    <m/>
    <m/>
    <m/>
    <n v="0"/>
    <n v="0"/>
    <n v="1"/>
    <s v="Wareham River West"/>
    <n v="44"/>
  </r>
  <r>
    <s v="50E-3-4"/>
    <m/>
    <x v="0"/>
    <s v="5 PILGRIM AVE"/>
    <n v="101"/>
    <s v="TYNAN COLLEEN A"/>
    <s v="R30"/>
    <s v="ONE FAMILY"/>
    <s v="50/E3/4//"/>
    <n v="0.1638"/>
    <n v="0"/>
    <n v="0"/>
    <n v="1"/>
    <n v="1"/>
    <s v="SEWER"/>
    <n v="1"/>
    <n v="1"/>
    <n v="7400"/>
    <s v="YES"/>
    <n v="0"/>
    <s v="50E-3-4"/>
    <m/>
    <m/>
    <s v="SEWER"/>
    <n v="7400"/>
    <m/>
    <m/>
    <n v="0"/>
    <n v="0"/>
    <n v="2"/>
    <n v="1710"/>
    <n v="1.9"/>
    <m/>
    <m/>
    <m/>
    <m/>
    <m/>
    <m/>
    <m/>
    <m/>
    <m/>
    <m/>
    <n v="3"/>
    <n v="0"/>
    <n v="1"/>
    <s v="Broad Marsh River"/>
    <n v="43"/>
  </r>
  <r>
    <s v="50F-73"/>
    <m/>
    <x v="0"/>
    <s v="13 GLEN AVE"/>
    <n v="101"/>
    <s v="POLCARI ANTOINETTE LIFE ESTATE"/>
    <s v="R30"/>
    <s v="ONE FAMILY"/>
    <s v="50/F/73//"/>
    <n v="9.2979999999999993E-2"/>
    <n v="0"/>
    <n v="0"/>
    <n v="1"/>
    <n v="1"/>
    <s v="SEWER"/>
    <n v="1"/>
    <n v="1"/>
    <n v="200"/>
    <s v="YES"/>
    <n v="0"/>
    <s v="50F-73"/>
    <s v="All Public"/>
    <s v="SEWER"/>
    <s v="SEWER"/>
    <n v="200"/>
    <m/>
    <m/>
    <n v="0"/>
    <n v="0"/>
    <n v="2"/>
    <n v="813"/>
    <n v="1"/>
    <m/>
    <m/>
    <m/>
    <m/>
    <m/>
    <m/>
    <m/>
    <m/>
    <m/>
    <m/>
    <n v="1"/>
    <n v="0"/>
    <n v="1"/>
    <s v="Broad Marsh River"/>
    <n v="43"/>
  </r>
  <r>
    <s v="50F-87"/>
    <m/>
    <x v="0"/>
    <s v="16 GLEN AVE"/>
    <n v="101"/>
    <s v="MILLIGAN CLAIRE F"/>
    <s v="R30"/>
    <s v="ONE FAMILY"/>
    <s v="50/F/87//"/>
    <n v="7.8329999999999997E-2"/>
    <n v="0"/>
    <n v="0"/>
    <n v="1"/>
    <n v="1"/>
    <s v="SEWER"/>
    <n v="1"/>
    <n v="1"/>
    <n v="10200"/>
    <s v="YES"/>
    <n v="0"/>
    <s v="50F-87"/>
    <s v="Public Water,Public Sewer"/>
    <s v="SEWER"/>
    <s v="SEWER"/>
    <n v="10200"/>
    <m/>
    <m/>
    <n v="0"/>
    <n v="0"/>
    <n v="3"/>
    <n v="1855"/>
    <n v="1.75"/>
    <m/>
    <m/>
    <m/>
    <m/>
    <m/>
    <m/>
    <m/>
    <m/>
    <m/>
    <m/>
    <n v="1"/>
    <n v="0"/>
    <n v="1"/>
    <s v="Broad Marsh River"/>
    <n v="43"/>
  </r>
  <r>
    <s v="38-133"/>
    <m/>
    <x v="0"/>
    <s v="11 RIVER TER"/>
    <n v="101"/>
    <s v="LEIGHS RICHARD P"/>
    <s v="R30"/>
    <s v="ONE FAMILY"/>
    <s v="38//133//"/>
    <n v="0.16505"/>
    <n v="1"/>
    <n v="1"/>
    <n v="1"/>
    <n v="1"/>
    <s v="SEPTIC"/>
    <n v="0"/>
    <n v="1"/>
    <n v="1800"/>
    <s v="YES"/>
    <n v="1800"/>
    <s v="38-133"/>
    <s v="Public Water,Gas,Septic"/>
    <s v="SEPTIC"/>
    <s v="SEPTIC"/>
    <n v="1800"/>
    <m/>
    <m/>
    <n v="1"/>
    <n v="1"/>
    <n v="2"/>
    <n v="695"/>
    <n v="1"/>
    <m/>
    <m/>
    <m/>
    <m/>
    <m/>
    <m/>
    <m/>
    <m/>
    <m/>
    <m/>
    <n v="2"/>
    <n v="9.68"/>
    <n v="1"/>
    <s v="Crab Cove"/>
    <n v="46"/>
  </r>
  <r>
    <s v="LAND_NOPARC"/>
    <m/>
    <x v="0"/>
    <m/>
    <n v="0"/>
    <m/>
    <m/>
    <m/>
    <m/>
    <n v="4.2040000000000001E-2"/>
    <n v="0"/>
    <n v="0"/>
    <n v="0"/>
    <n v="0"/>
    <m/>
    <n v="0"/>
    <n v="0"/>
    <n v="0"/>
    <s v="NO"/>
    <n v="0"/>
    <m/>
    <m/>
    <m/>
    <m/>
    <n v="0"/>
    <m/>
    <m/>
    <n v="0"/>
    <n v="0"/>
    <n v="0"/>
    <n v="0"/>
    <n v="0"/>
    <m/>
    <m/>
    <m/>
    <m/>
    <m/>
    <m/>
    <m/>
    <m/>
    <m/>
    <m/>
    <n v="0"/>
    <n v="0"/>
    <n v="1"/>
    <s v="Crab Cove"/>
    <n v="46"/>
  </r>
  <r>
    <s v="50F-52"/>
    <m/>
    <x v="0"/>
    <s v="9 REYNOLDS AVE"/>
    <n v="101"/>
    <s v="MARDO JOSEPH E"/>
    <s v="R30"/>
    <s v="ONE FAMILY"/>
    <s v="50/F/52//"/>
    <n v="9.4039999999999999E-2"/>
    <n v="0"/>
    <n v="0"/>
    <n v="1"/>
    <n v="1"/>
    <s v="SEWER"/>
    <n v="1"/>
    <n v="1"/>
    <n v="8800"/>
    <s v="YES"/>
    <n v="0"/>
    <s v="50F-52"/>
    <s v="All Public"/>
    <s v="SEWER"/>
    <s v="SEWER"/>
    <n v="8800"/>
    <m/>
    <m/>
    <n v="0"/>
    <n v="0"/>
    <n v="3"/>
    <n v="969"/>
    <n v="1.75"/>
    <m/>
    <m/>
    <m/>
    <m/>
    <m/>
    <m/>
    <m/>
    <m/>
    <m/>
    <m/>
    <n v="0"/>
    <n v="0"/>
    <n v="1"/>
    <s v="Broad Marsh River"/>
    <n v="43"/>
  </r>
  <r>
    <s v="38-439"/>
    <m/>
    <x v="0"/>
    <s v="8 IVY ST"/>
    <n v="101"/>
    <s v="CORNISH BRADFORD T"/>
    <s v="R30"/>
    <s v="ONE FAMILY"/>
    <s v="38//439//"/>
    <n v="9.9479999999999999E-2"/>
    <n v="1"/>
    <n v="1"/>
    <n v="1"/>
    <n v="1"/>
    <s v="SEPTIC"/>
    <n v="0"/>
    <n v="1"/>
    <n v="2000"/>
    <s v="YES"/>
    <n v="2000"/>
    <s v="38-439"/>
    <s v="Public Water,Septic"/>
    <s v="SEPTIC"/>
    <s v="SEPTIC"/>
    <n v="2000"/>
    <m/>
    <m/>
    <n v="1"/>
    <n v="1"/>
    <n v="2"/>
    <n v="736"/>
    <n v="1"/>
    <m/>
    <m/>
    <m/>
    <m/>
    <m/>
    <m/>
    <m/>
    <m/>
    <m/>
    <m/>
    <n v="1"/>
    <n v="9.68"/>
    <n v="1"/>
    <s v="Crab Cove"/>
    <n v="46"/>
  </r>
  <r>
    <s v="50F-Q5"/>
    <m/>
    <x v="0"/>
    <s v="21 PILGRIM AVE"/>
    <n v="101"/>
    <s v="GALENO ELENA LIFE ESTATE"/>
    <s v="R30"/>
    <s v="ONE FAMILY"/>
    <s v="50/F/Q5//"/>
    <n v="0.15606999999999999"/>
    <n v="0"/>
    <n v="0"/>
    <n v="1"/>
    <n v="1"/>
    <s v="SEWER"/>
    <n v="1"/>
    <n v="2"/>
    <n v="7200"/>
    <s v="YES"/>
    <n v="0"/>
    <s v="50F-Q5"/>
    <s v="All Public"/>
    <s v="SEWER"/>
    <s v="SEWER"/>
    <n v="3600"/>
    <m/>
    <m/>
    <n v="0"/>
    <n v="0"/>
    <n v="2"/>
    <n v="864"/>
    <n v="1"/>
    <m/>
    <m/>
    <m/>
    <m/>
    <m/>
    <m/>
    <m/>
    <m/>
    <m/>
    <m/>
    <n v="1"/>
    <n v="0"/>
    <n v="1"/>
    <s v="Broad Marsh River"/>
    <n v="43"/>
  </r>
  <r>
    <s v="LAND_NOPARC"/>
    <m/>
    <x v="0"/>
    <m/>
    <n v="0"/>
    <m/>
    <m/>
    <m/>
    <m/>
    <n v="0.66259999999999997"/>
    <n v="0"/>
    <n v="0"/>
    <n v="0"/>
    <n v="0"/>
    <m/>
    <n v="0"/>
    <n v="0"/>
    <n v="0"/>
    <s v="NO"/>
    <n v="0"/>
    <m/>
    <m/>
    <m/>
    <m/>
    <n v="0"/>
    <m/>
    <m/>
    <n v="0"/>
    <n v="0"/>
    <n v="0"/>
    <n v="0"/>
    <n v="0"/>
    <m/>
    <m/>
    <m/>
    <m/>
    <m/>
    <m/>
    <m/>
    <m/>
    <m/>
    <m/>
    <n v="0"/>
    <n v="0"/>
    <n v="1"/>
    <s v="Wareham River West"/>
    <n v="44"/>
  </r>
  <r>
    <s v="50E-2-10"/>
    <m/>
    <x v="0"/>
    <s v="21 SHORE AVE"/>
    <n v="101"/>
    <s v="PIMENTEL MARTHA"/>
    <s v="R30"/>
    <s v="ONE FAMILY"/>
    <s v="50/E2/10//"/>
    <n v="7.4179999999999996E-2"/>
    <n v="0"/>
    <n v="0"/>
    <n v="1"/>
    <n v="1"/>
    <s v="SEWER"/>
    <n v="1"/>
    <n v="1"/>
    <n v="4000"/>
    <s v="YES"/>
    <n v="0"/>
    <s v="50E-2-10"/>
    <s v="All Public"/>
    <s v="SEWER"/>
    <s v="SEWER"/>
    <n v="4000"/>
    <m/>
    <m/>
    <n v="0"/>
    <n v="0"/>
    <n v="3"/>
    <n v="984"/>
    <n v="1"/>
    <m/>
    <m/>
    <m/>
    <m/>
    <m/>
    <m/>
    <m/>
    <m/>
    <m/>
    <m/>
    <n v="1"/>
    <n v="0"/>
    <n v="1"/>
    <s v="Broad Marsh River"/>
    <n v="43"/>
  </r>
  <r>
    <s v="UNK1331"/>
    <s v="FEE"/>
    <x v="0"/>
    <s v="PILGRIM AVE"/>
    <n v="0"/>
    <m/>
    <m/>
    <m/>
    <m/>
    <n v="0.13852"/>
    <n v="0"/>
    <n v="0"/>
    <n v="0"/>
    <n v="0"/>
    <m/>
    <n v="0"/>
    <n v="0"/>
    <n v="0"/>
    <s v="NO_W2"/>
    <n v="0"/>
    <m/>
    <m/>
    <m/>
    <m/>
    <n v="0"/>
    <m/>
    <m/>
    <n v="0"/>
    <n v="0"/>
    <n v="0"/>
    <n v="0"/>
    <n v="0"/>
    <s v="Not in new Assr DB, Makepe?, old info"/>
    <m/>
    <m/>
    <m/>
    <m/>
    <m/>
    <m/>
    <m/>
    <m/>
    <m/>
    <n v="1"/>
    <n v="0"/>
    <n v="1"/>
    <s v="Broad Marsh River"/>
    <n v="43"/>
  </r>
  <r>
    <s v="37-1022"/>
    <m/>
    <x v="0"/>
    <s v="12 CROOKED RIVER RD"/>
    <n v="101"/>
    <s v="CAPACHIONE MICHAEL J"/>
    <s v="R60"/>
    <s v="ONE FAMILY"/>
    <s v="37//1022//"/>
    <n v="2.1223299999999998"/>
    <n v="1"/>
    <n v="1"/>
    <n v="1"/>
    <n v="1"/>
    <s v="SEPTIC"/>
    <n v="0"/>
    <n v="1"/>
    <n v="11900"/>
    <s v="YES"/>
    <n v="11900"/>
    <s v="37-1022"/>
    <s v="Public Water,Gas,Septic"/>
    <s v="SEPTIC"/>
    <s v="SEPTIC"/>
    <n v="11900"/>
    <m/>
    <m/>
    <n v="1"/>
    <n v="1"/>
    <n v="4"/>
    <n v="2776"/>
    <n v="2"/>
    <m/>
    <m/>
    <m/>
    <m/>
    <m/>
    <m/>
    <m/>
    <m/>
    <m/>
    <m/>
    <n v="2"/>
    <n v="9.68"/>
    <n v="1"/>
    <s v="Crab Cove"/>
    <n v="46"/>
  </r>
  <r>
    <s v="50E-2-28"/>
    <m/>
    <x v="0"/>
    <s v="118 SWIFTS BCH RD"/>
    <n v="101"/>
    <s v="OLEARY CHRISTOPHER J"/>
    <s v="R30"/>
    <s v="ONE FAMILY"/>
    <s v="50/E2/28//"/>
    <n v="5.6579999999999998E-2"/>
    <n v="0"/>
    <n v="0"/>
    <n v="1"/>
    <n v="1"/>
    <s v="SEWER"/>
    <n v="1"/>
    <n v="1"/>
    <n v="100"/>
    <s v="YES"/>
    <n v="0"/>
    <s v="50E-2-28"/>
    <s v="All Public"/>
    <s v="SEWER"/>
    <s v="SEWER"/>
    <n v="100"/>
    <m/>
    <m/>
    <n v="0"/>
    <n v="0"/>
    <n v="2"/>
    <n v="528"/>
    <n v="1"/>
    <m/>
    <m/>
    <m/>
    <m/>
    <m/>
    <m/>
    <m/>
    <m/>
    <m/>
    <m/>
    <n v="1"/>
    <n v="0"/>
    <n v="1"/>
    <s v="Wareham River West"/>
    <n v="44"/>
  </r>
  <r>
    <s v="38-388"/>
    <m/>
    <x v="0"/>
    <s v="2 BAYSIDE AVE"/>
    <n v="101"/>
    <s v="ARNOLD JAMES J III"/>
    <s v="R30"/>
    <s v="ONE FAMILY"/>
    <s v="38//388//"/>
    <n v="0.22519"/>
    <n v="1"/>
    <n v="1"/>
    <n v="1"/>
    <n v="1"/>
    <s v="SEPTIC"/>
    <n v="0"/>
    <n v="0"/>
    <n v="0"/>
    <s v="YES"/>
    <n v="0"/>
    <s v="38-388"/>
    <s v="Public Water,Septic"/>
    <s v="SEPTIC"/>
    <s v="SEPTIC"/>
    <n v="0"/>
    <m/>
    <m/>
    <n v="1"/>
    <n v="1"/>
    <n v="4"/>
    <n v="1462"/>
    <n v="2"/>
    <m/>
    <m/>
    <m/>
    <m/>
    <m/>
    <m/>
    <m/>
    <m/>
    <m/>
    <m/>
    <n v="2"/>
    <n v="9.68"/>
    <n v="1"/>
    <s v="Crab Cove"/>
    <n v="46"/>
  </r>
  <r>
    <s v="38-1003"/>
    <m/>
    <x v="0"/>
    <s v="0 PARKWOOD DR OFF"/>
    <n v="812"/>
    <s v="PARKWOOD BEACH IMPROVEMENT"/>
    <s v="R30"/>
    <s v="61B PICNIC"/>
    <s v="38//1003//"/>
    <n v="10.34202"/>
    <n v="0"/>
    <n v="0"/>
    <n v="0"/>
    <n v="0"/>
    <m/>
    <n v="0"/>
    <n v="0"/>
    <n v="0"/>
    <s v="YES"/>
    <n v="0"/>
    <s v="38-1003"/>
    <m/>
    <m/>
    <m/>
    <n v="0"/>
    <m/>
    <m/>
    <n v="0"/>
    <n v="0"/>
    <n v="0"/>
    <n v="0"/>
    <n v="0"/>
    <m/>
    <m/>
    <m/>
    <m/>
    <m/>
    <m/>
    <m/>
    <m/>
    <m/>
    <m/>
    <n v="0"/>
    <n v="0"/>
    <n v="1"/>
    <s v="Crab Cove"/>
    <n v="46"/>
  </r>
  <r>
    <s v="50F-Q3"/>
    <m/>
    <x v="0"/>
    <s v="17 PILGRIM AVE"/>
    <n v="131"/>
    <s v="FLEMING RUTH M"/>
    <s v="R30"/>
    <s v="RES ACLNPO  MDL-00"/>
    <s v="50/F/Q3//"/>
    <n v="0.13091"/>
    <n v="0"/>
    <n v="0"/>
    <n v="0"/>
    <n v="0"/>
    <m/>
    <n v="0"/>
    <n v="0"/>
    <n v="0"/>
    <s v="YES"/>
    <n v="0"/>
    <s v="50F-Q3"/>
    <m/>
    <m/>
    <m/>
    <n v="0"/>
    <m/>
    <m/>
    <n v="0"/>
    <n v="0"/>
    <n v="0"/>
    <n v="0"/>
    <n v="0"/>
    <m/>
    <m/>
    <m/>
    <m/>
    <m/>
    <m/>
    <m/>
    <m/>
    <m/>
    <m/>
    <n v="1"/>
    <n v="0"/>
    <n v="1"/>
    <s v="Broad Marsh River"/>
    <n v="43"/>
  </r>
  <r>
    <s v="50F-32"/>
    <m/>
    <x v="0"/>
    <s v="12 ALGELO AVE"/>
    <n v="101"/>
    <s v="RICCIATO HILDE LIFE ESTATE"/>
    <s v="R30"/>
    <s v="ONE FAMILY"/>
    <s v="50/F/32//"/>
    <n v="0.10562000000000001"/>
    <n v="0"/>
    <n v="0"/>
    <n v="1"/>
    <n v="1"/>
    <s v="SEWER"/>
    <n v="1"/>
    <n v="0"/>
    <n v="0"/>
    <s v="YES"/>
    <n v="0"/>
    <s v="50F-32"/>
    <s v="All Public"/>
    <s v="SEWER"/>
    <s v="SEWER"/>
    <n v="0"/>
    <m/>
    <m/>
    <n v="0"/>
    <n v="0"/>
    <n v="2"/>
    <n v="640"/>
    <n v="1"/>
    <m/>
    <m/>
    <m/>
    <m/>
    <m/>
    <m/>
    <m/>
    <m/>
    <m/>
    <m/>
    <n v="1"/>
    <n v="0"/>
    <n v="1"/>
    <s v="Broad Marsh River"/>
    <n v="43"/>
  </r>
  <r>
    <s v="50D-411B"/>
    <m/>
    <x v="0"/>
    <s v="3 PILGRIM AVE"/>
    <n v="101"/>
    <s v="ENGLAND MATTHEW W"/>
    <s v="R30"/>
    <s v="ONE FAMILY"/>
    <s v="50/D/411/B/"/>
    <n v="6.3990000000000005E-2"/>
    <n v="0"/>
    <n v="0"/>
    <n v="1"/>
    <n v="1"/>
    <s v="SEWER"/>
    <n v="1"/>
    <n v="1"/>
    <n v="0"/>
    <s v="YES"/>
    <n v="0"/>
    <s v="50D-411B"/>
    <s v="Public Water,Public Sewer"/>
    <s v="SEWER"/>
    <s v="SEWER"/>
    <n v="0"/>
    <m/>
    <m/>
    <n v="0"/>
    <n v="0"/>
    <n v="4"/>
    <n v="1320"/>
    <n v="2"/>
    <m/>
    <m/>
    <m/>
    <m/>
    <m/>
    <m/>
    <m/>
    <m/>
    <m/>
    <m/>
    <n v="1"/>
    <n v="0"/>
    <n v="1"/>
    <s v="Broad Marsh River"/>
    <n v="43"/>
  </r>
  <r>
    <s v="LAND_NOPARC"/>
    <m/>
    <x v="0"/>
    <m/>
    <n v="0"/>
    <m/>
    <m/>
    <m/>
    <m/>
    <n v="1.729E-2"/>
    <n v="0"/>
    <n v="0"/>
    <n v="0"/>
    <n v="0"/>
    <m/>
    <n v="0"/>
    <n v="0"/>
    <n v="0"/>
    <s v="NO"/>
    <n v="0"/>
    <m/>
    <m/>
    <m/>
    <m/>
    <n v="0"/>
    <m/>
    <m/>
    <n v="0"/>
    <n v="0"/>
    <n v="0"/>
    <n v="0"/>
    <n v="0"/>
    <m/>
    <m/>
    <m/>
    <m/>
    <m/>
    <m/>
    <m/>
    <m/>
    <m/>
    <m/>
    <n v="0"/>
    <n v="0"/>
    <n v="1"/>
    <s v="Crab Cove"/>
    <n v="46"/>
  </r>
  <r>
    <s v="38-389"/>
    <m/>
    <x v="0"/>
    <s v="79 PARKWOOD DR"/>
    <n v="101"/>
    <s v="RENI ROBERT G"/>
    <s v="R30"/>
    <s v="ONE FAMILY"/>
    <s v="38//389//"/>
    <n v="0.15551000000000001"/>
    <n v="1"/>
    <n v="1"/>
    <n v="1"/>
    <n v="1"/>
    <s v="SEPTIC"/>
    <n v="0"/>
    <n v="1"/>
    <n v="1600"/>
    <s v="YES"/>
    <n v="1600"/>
    <s v="38-389"/>
    <s v="Public Water,Gas,Septic"/>
    <s v="SEPTIC"/>
    <s v="SEPTIC"/>
    <n v="1600"/>
    <m/>
    <m/>
    <n v="1"/>
    <n v="1"/>
    <n v="2"/>
    <n v="672"/>
    <n v="1"/>
    <m/>
    <m/>
    <m/>
    <m/>
    <m/>
    <m/>
    <m/>
    <m/>
    <m/>
    <m/>
    <n v="1"/>
    <n v="9.68"/>
    <n v="1"/>
    <s v="Crab Cove"/>
    <n v="46"/>
  </r>
  <r>
    <s v="38-408"/>
    <m/>
    <x v="0"/>
    <s v="7 IVY ST"/>
    <n v="101"/>
    <s v="BALSAVICH JOHN C JR"/>
    <s v="R30"/>
    <s v="ONE FAMILY"/>
    <s v="38//408//"/>
    <n v="7.1809999999999999E-2"/>
    <n v="1"/>
    <n v="1"/>
    <n v="1"/>
    <n v="1"/>
    <s v="SEPTIC"/>
    <n v="0"/>
    <n v="1"/>
    <n v="700"/>
    <s v="YES"/>
    <n v="700"/>
    <s v="38-408"/>
    <s v="Public Water,Septic"/>
    <s v="SEPTIC"/>
    <s v="SEPTIC"/>
    <n v="700"/>
    <m/>
    <m/>
    <n v="1"/>
    <n v="1"/>
    <n v="2"/>
    <n v="520"/>
    <n v="1"/>
    <m/>
    <m/>
    <m/>
    <m/>
    <m/>
    <m/>
    <m/>
    <m/>
    <m/>
    <m/>
    <n v="1"/>
    <n v="9.68"/>
    <n v="1"/>
    <s v="Crab Cove"/>
    <n v="46"/>
  </r>
  <r>
    <s v="37-1021"/>
    <m/>
    <x v="0"/>
    <s v="0 CROOKED RIVER RD"/>
    <n v="132"/>
    <s v="WHITEHEAD BROS CO"/>
    <s v="R60"/>
    <s v="RES ACLNUD  MDL-00"/>
    <s v="37//1021//"/>
    <n v="0.57455999999999996"/>
    <n v="0"/>
    <n v="0"/>
    <n v="0"/>
    <n v="0"/>
    <m/>
    <n v="0"/>
    <n v="0"/>
    <n v="0"/>
    <s v="YES"/>
    <n v="0"/>
    <s v="37-1021"/>
    <m/>
    <m/>
    <m/>
    <n v="0"/>
    <m/>
    <m/>
    <n v="0"/>
    <n v="0"/>
    <n v="0"/>
    <n v="0"/>
    <n v="0"/>
    <m/>
    <m/>
    <m/>
    <m/>
    <m/>
    <m/>
    <m/>
    <m/>
    <m/>
    <m/>
    <n v="1"/>
    <n v="0"/>
    <n v="1"/>
    <s v="Crab Cove"/>
    <n v="46"/>
  </r>
  <r>
    <s v="LAND_NOPARC"/>
    <m/>
    <x v="0"/>
    <m/>
    <n v="0"/>
    <m/>
    <m/>
    <m/>
    <m/>
    <n v="6.0449999999999997E-2"/>
    <n v="0"/>
    <n v="0"/>
    <n v="0"/>
    <n v="0"/>
    <m/>
    <n v="0"/>
    <n v="0"/>
    <n v="0"/>
    <s v="NO"/>
    <n v="0"/>
    <m/>
    <m/>
    <m/>
    <m/>
    <n v="0"/>
    <m/>
    <m/>
    <n v="0"/>
    <n v="0"/>
    <n v="0"/>
    <n v="0"/>
    <n v="0"/>
    <m/>
    <m/>
    <m/>
    <m/>
    <m/>
    <m/>
    <m/>
    <m/>
    <m/>
    <m/>
    <n v="0"/>
    <n v="0"/>
    <n v="1"/>
    <s v="Crab Cove"/>
    <n v="46"/>
  </r>
  <r>
    <s v="50F-Q2"/>
    <m/>
    <x v="0"/>
    <s v="15 PILGRIM AVE"/>
    <n v="132"/>
    <s v="GROARK PAUL D &amp; BROWNE THERESA A"/>
    <s v="R30"/>
    <s v="RES ACLNUD  MDL-00"/>
    <s v="50/F/Q2//"/>
    <n v="0.12353"/>
    <n v="0"/>
    <n v="0"/>
    <n v="0"/>
    <n v="0"/>
    <m/>
    <n v="0"/>
    <n v="0"/>
    <n v="0"/>
    <s v="YES"/>
    <n v="0"/>
    <s v="50F-Q2"/>
    <m/>
    <m/>
    <m/>
    <n v="0"/>
    <m/>
    <m/>
    <n v="0"/>
    <n v="0"/>
    <n v="0"/>
    <n v="0"/>
    <n v="0"/>
    <m/>
    <m/>
    <m/>
    <m/>
    <m/>
    <m/>
    <m/>
    <m/>
    <m/>
    <m/>
    <n v="1"/>
    <n v="0"/>
    <n v="1"/>
    <s v="Broad Marsh River"/>
    <n v="43"/>
  </r>
  <r>
    <s v="50E-1-22"/>
    <m/>
    <x v="0"/>
    <s v="7 MILDRED TER"/>
    <n v="132"/>
    <s v="VOSS HERBERT E"/>
    <s v="R30"/>
    <s v="RES ACLNUD  MDL-00"/>
    <s v="50/E1/22//"/>
    <n v="5.6590000000000001E-2"/>
    <n v="0"/>
    <n v="0"/>
    <n v="0"/>
    <n v="0"/>
    <m/>
    <n v="0"/>
    <n v="0"/>
    <n v="0"/>
    <s v="YES"/>
    <n v="0"/>
    <s v="50E-1-22"/>
    <m/>
    <m/>
    <m/>
    <n v="0"/>
    <m/>
    <m/>
    <n v="0"/>
    <n v="0"/>
    <n v="0"/>
    <n v="0"/>
    <n v="0"/>
    <m/>
    <m/>
    <m/>
    <m/>
    <m/>
    <m/>
    <m/>
    <m/>
    <m/>
    <m/>
    <n v="2"/>
    <n v="0"/>
    <n v="1"/>
    <s v="Wareham River West"/>
    <n v="44"/>
  </r>
  <r>
    <s v="50E-1-7"/>
    <m/>
    <x v="0"/>
    <s v="121 SWIFTS BCH RD"/>
    <n v="101"/>
    <s v="IANNUZZO MARY"/>
    <s v="R30"/>
    <s v="ONE FAMILY"/>
    <s v="50/E1/7//"/>
    <n v="8.9300000000000004E-2"/>
    <n v="0"/>
    <n v="0"/>
    <n v="1"/>
    <n v="1"/>
    <s v="SEWER"/>
    <n v="1"/>
    <n v="1"/>
    <n v="8700"/>
    <s v="NO_W1"/>
    <n v="0"/>
    <s v="50E-1-7"/>
    <s v="All Public"/>
    <s v="SEWER"/>
    <s v="SEWER"/>
    <n v="8700"/>
    <m/>
    <m/>
    <n v="0"/>
    <n v="0"/>
    <n v="3"/>
    <n v="1059"/>
    <n v="1.5"/>
    <m/>
    <m/>
    <m/>
    <m/>
    <m/>
    <m/>
    <m/>
    <m/>
    <m/>
    <m/>
    <n v="4"/>
    <n v="0"/>
    <n v="1"/>
    <s v="Wareham River West"/>
    <n v="44"/>
  </r>
  <r>
    <s v="50E-2-20B"/>
    <m/>
    <x v="0"/>
    <s v="8 SHERMAN ST"/>
    <n v="101"/>
    <s v="JACKSON LINDA M"/>
    <s v="R30"/>
    <s v="ONE FAMILY"/>
    <s v="50/E2/20/B/"/>
    <n v="0.10897"/>
    <n v="0"/>
    <n v="0"/>
    <n v="1"/>
    <n v="1"/>
    <s v="SEWER"/>
    <n v="1"/>
    <n v="1"/>
    <n v="7600"/>
    <s v="YES"/>
    <n v="0"/>
    <s v="50E-2-20B"/>
    <s v="All Public"/>
    <s v="SEWER"/>
    <s v="SEWER"/>
    <n v="7600"/>
    <m/>
    <m/>
    <n v="0"/>
    <n v="0"/>
    <n v="2"/>
    <n v="628"/>
    <n v="1"/>
    <m/>
    <m/>
    <m/>
    <m/>
    <m/>
    <m/>
    <m/>
    <m/>
    <m/>
    <m/>
    <n v="1"/>
    <n v="0"/>
    <n v="1"/>
    <s v="Broad Marsh River"/>
    <n v="43"/>
  </r>
  <r>
    <s v="50F-Q28"/>
    <m/>
    <x v="0"/>
    <s v="52 PILGRIM AVE"/>
    <n v="101"/>
    <s v="NARDULLO JOHN"/>
    <s v="R30"/>
    <s v="ONE FAMILY"/>
    <s v="50/F/Q28//"/>
    <n v="0.13195999999999999"/>
    <n v="0"/>
    <n v="0"/>
    <n v="1"/>
    <n v="1"/>
    <s v="SEWER"/>
    <n v="1"/>
    <n v="1"/>
    <n v="3400"/>
    <s v="YES"/>
    <n v="0"/>
    <s v="50F-Q28"/>
    <s v="All Public"/>
    <s v="SEWER"/>
    <s v="SEWER"/>
    <n v="3400"/>
    <m/>
    <m/>
    <n v="0"/>
    <n v="0"/>
    <n v="3"/>
    <n v="1224"/>
    <n v="1"/>
    <m/>
    <m/>
    <m/>
    <m/>
    <m/>
    <m/>
    <m/>
    <m/>
    <m/>
    <m/>
    <n v="1"/>
    <n v="0"/>
    <n v="1"/>
    <s v="Broad Marsh River"/>
    <n v="43"/>
  </r>
  <r>
    <s v="38-390"/>
    <m/>
    <x v="0"/>
    <s v="81 PARKWOOD DR"/>
    <n v="130"/>
    <s v="MCNAMARA JULIANN C"/>
    <s v="R30"/>
    <s v="RES ACLNDV  MDL-00"/>
    <s v="38//390//"/>
    <n v="0.28305000000000002"/>
    <n v="0"/>
    <n v="0"/>
    <n v="0"/>
    <n v="0"/>
    <m/>
    <n v="0"/>
    <n v="0"/>
    <n v="0"/>
    <s v="YES"/>
    <n v="0"/>
    <s v="38-390"/>
    <m/>
    <m/>
    <m/>
    <n v="0"/>
    <m/>
    <m/>
    <n v="0"/>
    <n v="0"/>
    <n v="0"/>
    <n v="0"/>
    <n v="0"/>
    <m/>
    <m/>
    <m/>
    <m/>
    <m/>
    <m/>
    <m/>
    <m/>
    <m/>
    <m/>
    <n v="2"/>
    <n v="0"/>
    <n v="1"/>
    <s v="Crab Cove"/>
    <n v="46"/>
  </r>
  <r>
    <s v="37-1012"/>
    <m/>
    <x v="0"/>
    <s v="107 GREAT NECK RD"/>
    <n v="104"/>
    <s v="MAYNARD WILLIAM G III"/>
    <s v="R60"/>
    <s v="TWO FAMILY"/>
    <s v="37//1012//"/>
    <n v="0.89144999999999996"/>
    <n v="1"/>
    <n v="1"/>
    <n v="1"/>
    <n v="1"/>
    <s v="SEPTIC"/>
    <n v="0"/>
    <n v="1"/>
    <n v="7300"/>
    <s v="YES"/>
    <n v="7300"/>
    <s v="37-1012"/>
    <s v="Public Water,Gas,Septic"/>
    <s v="SEPTIC"/>
    <s v="SEPTIC"/>
    <n v="7300"/>
    <m/>
    <m/>
    <n v="2"/>
    <n v="2"/>
    <n v="6"/>
    <n v="2160"/>
    <n v="1"/>
    <m/>
    <m/>
    <m/>
    <m/>
    <m/>
    <m/>
    <m/>
    <m/>
    <m/>
    <m/>
    <n v="1"/>
    <n v="19.36"/>
    <n v="1"/>
    <s v="Crab Cove"/>
    <n v="46"/>
  </r>
  <r>
    <s v="50F-Q1"/>
    <m/>
    <x v="0"/>
    <s v="13 PILGRIM AVE"/>
    <n v="101"/>
    <s v="SUTHERLAND ANDREW"/>
    <s v="R30"/>
    <s v="ONE FAMILY"/>
    <s v="50/F/Q1//"/>
    <n v="0.13299"/>
    <n v="0"/>
    <n v="0"/>
    <n v="1"/>
    <n v="1"/>
    <s v="SEWER"/>
    <n v="1"/>
    <n v="4"/>
    <n v="15600"/>
    <s v="YES"/>
    <n v="0"/>
    <s v="50F-Q1"/>
    <s v="All Public"/>
    <s v="SEWER"/>
    <s v="SEWER"/>
    <n v="3900"/>
    <m/>
    <m/>
    <n v="0"/>
    <n v="0"/>
    <n v="2"/>
    <n v="784"/>
    <n v="1"/>
    <m/>
    <m/>
    <m/>
    <m/>
    <m/>
    <m/>
    <m/>
    <m/>
    <m/>
    <m/>
    <n v="1"/>
    <n v="0"/>
    <n v="1"/>
    <s v="Broad Marsh River"/>
    <n v="43"/>
  </r>
  <r>
    <s v="38-440"/>
    <m/>
    <x v="0"/>
    <s v="4 IVY ST"/>
    <n v="101"/>
    <s v="ALTWEIN CHARLES H"/>
    <s v="R30"/>
    <s v="ONE FAMILY"/>
    <s v="38//440//"/>
    <n v="0.19552"/>
    <n v="1"/>
    <n v="1"/>
    <n v="1"/>
    <n v="1"/>
    <s v="SEPTIC"/>
    <n v="0"/>
    <n v="1"/>
    <n v="1700"/>
    <s v="YES"/>
    <n v="1700"/>
    <s v="38-440"/>
    <s v="Public Water,Septic"/>
    <s v="SEPTIC"/>
    <s v="SEPTIC"/>
    <n v="1700"/>
    <m/>
    <m/>
    <n v="1"/>
    <n v="1"/>
    <n v="4"/>
    <n v="1372"/>
    <n v="2"/>
    <m/>
    <m/>
    <m/>
    <m/>
    <m/>
    <m/>
    <m/>
    <m/>
    <m/>
    <m/>
    <n v="2"/>
    <n v="9.68"/>
    <n v="1"/>
    <s v="Crab Cove"/>
    <n v="46"/>
  </r>
  <r>
    <s v="55-1016"/>
    <m/>
    <x v="0"/>
    <s v="12 SHADY LN"/>
    <n v="106"/>
    <s v="SCHMITT WILLIAM J SR"/>
    <s v="R30"/>
    <s v="AC LND IMP  MDL-00"/>
    <s v="55//1016//"/>
    <n v="0.15645000000000001"/>
    <n v="0"/>
    <n v="0"/>
    <n v="0"/>
    <n v="0"/>
    <m/>
    <n v="0"/>
    <n v="0"/>
    <n v="0"/>
    <s v="YES"/>
    <n v="0"/>
    <s v="55-1016"/>
    <m/>
    <m/>
    <m/>
    <n v="0"/>
    <m/>
    <m/>
    <n v="0"/>
    <n v="0"/>
    <n v="0"/>
    <n v="0"/>
    <n v="0"/>
    <m/>
    <m/>
    <m/>
    <m/>
    <m/>
    <m/>
    <m/>
    <m/>
    <m/>
    <m/>
    <n v="1"/>
    <n v="0"/>
    <n v="1"/>
    <s v="Wareham River West"/>
    <n v="44"/>
  </r>
  <r>
    <s v="50F-132"/>
    <m/>
    <x v="0"/>
    <s v="28 PILGRIM AVE"/>
    <n v="101"/>
    <s v="DYER RICHARD W &amp; GAIL L"/>
    <s v="R30"/>
    <s v="ONE FAMILY"/>
    <s v="50/F/132//"/>
    <n v="0.11394"/>
    <n v="0"/>
    <n v="0"/>
    <n v="1"/>
    <n v="1"/>
    <s v="SEWER"/>
    <n v="1"/>
    <n v="1"/>
    <n v="2200"/>
    <s v="YES"/>
    <n v="0"/>
    <s v="50F-132"/>
    <s v="All Public"/>
    <s v="SEWER"/>
    <s v="SEWER"/>
    <n v="2200"/>
    <m/>
    <m/>
    <n v="0"/>
    <n v="0"/>
    <n v="2"/>
    <n v="739"/>
    <n v="1"/>
    <m/>
    <m/>
    <m/>
    <m/>
    <m/>
    <m/>
    <m/>
    <m/>
    <m/>
    <m/>
    <n v="1"/>
    <n v="0"/>
    <n v="1"/>
    <s v="Broad Marsh River"/>
    <n v="43"/>
  </r>
  <r>
    <s v="57-118"/>
    <m/>
    <x v="0"/>
    <s v="2 CAMARDO DR"/>
    <n v="132"/>
    <s v="CHOUINARD ROGER P JR"/>
    <s v="MR30"/>
    <s v="RES ACLNUD  MDL-00"/>
    <s v="57//118//"/>
    <n v="0.22398000000000001"/>
    <n v="0"/>
    <n v="0"/>
    <n v="0"/>
    <n v="0"/>
    <m/>
    <n v="0"/>
    <n v="0"/>
    <n v="0"/>
    <s v="YES"/>
    <n v="0"/>
    <s v="57-118"/>
    <m/>
    <m/>
    <m/>
    <n v="0"/>
    <m/>
    <m/>
    <n v="0"/>
    <n v="0"/>
    <n v="0"/>
    <n v="0"/>
    <n v="0"/>
    <m/>
    <m/>
    <m/>
    <m/>
    <m/>
    <m/>
    <m/>
    <m/>
    <m/>
    <m/>
    <n v="1"/>
    <n v="0"/>
    <n v="1"/>
    <s v="Wareham River West"/>
    <n v="44"/>
  </r>
  <r>
    <s v="38-442"/>
    <m/>
    <x v="0"/>
    <s v="1 DIAMOND AVE"/>
    <n v="101"/>
    <s v="FRANCIS DAVID M"/>
    <s v="R30"/>
    <s v="ONE FAMILY"/>
    <s v="38//442//"/>
    <n v="0.20580999999999999"/>
    <n v="1"/>
    <n v="1"/>
    <n v="1"/>
    <n v="1"/>
    <s v="SEPTIC"/>
    <n v="0"/>
    <n v="1"/>
    <n v="12700"/>
    <s v="YES"/>
    <n v="12700"/>
    <s v="38-442"/>
    <s v="Public Water,Gas,Septic"/>
    <s v="SEPTIC"/>
    <s v="SEPTIC"/>
    <n v="12700"/>
    <m/>
    <m/>
    <n v="1"/>
    <n v="1"/>
    <n v="3"/>
    <n v="1538"/>
    <n v="1.5"/>
    <m/>
    <m/>
    <m/>
    <m/>
    <m/>
    <m/>
    <m/>
    <m/>
    <m/>
    <m/>
    <n v="2"/>
    <n v="9.68"/>
    <n v="1"/>
    <s v="Crab Cove"/>
    <n v="46"/>
  </r>
  <r>
    <s v="38-392"/>
    <m/>
    <x v="0"/>
    <s v="85 PARKWOOD DR"/>
    <n v="101"/>
    <s v="BARBOZA THOMAS H JR"/>
    <s v="R30"/>
    <s v="ONE FAMILY"/>
    <s v="38//392//"/>
    <n v="0.13503000000000001"/>
    <n v="1"/>
    <n v="1"/>
    <n v="1"/>
    <n v="1"/>
    <s v="SEPTIC"/>
    <n v="0"/>
    <n v="1"/>
    <n v="10100"/>
    <s v="YES"/>
    <n v="10100"/>
    <s v="38-392"/>
    <s v="Public Water,Gas,Septic"/>
    <s v="SEPTIC"/>
    <s v="SEPTIC"/>
    <n v="10100"/>
    <m/>
    <m/>
    <n v="1"/>
    <n v="1"/>
    <n v="2"/>
    <n v="1872"/>
    <n v="2"/>
    <m/>
    <m/>
    <m/>
    <m/>
    <m/>
    <m/>
    <m/>
    <m/>
    <m/>
    <m/>
    <n v="1"/>
    <n v="9.68"/>
    <n v="1"/>
    <s v="Crab Cove"/>
    <n v="46"/>
  </r>
  <r>
    <s v="50F-88"/>
    <m/>
    <x v="0"/>
    <s v="18 GLEN AVE"/>
    <n v="132"/>
    <s v="MILLIGAN CLAIRE F"/>
    <s v="R30"/>
    <s v="RES ACLNUD  MDL-00"/>
    <s v="50/F/88//"/>
    <n v="8.3680000000000004E-2"/>
    <n v="0"/>
    <n v="0"/>
    <n v="0"/>
    <n v="0"/>
    <m/>
    <n v="0"/>
    <n v="0"/>
    <n v="0"/>
    <s v="YES"/>
    <n v="0"/>
    <s v="50F-88"/>
    <m/>
    <m/>
    <m/>
    <n v="0"/>
    <m/>
    <m/>
    <n v="0"/>
    <n v="0"/>
    <n v="0"/>
    <n v="0"/>
    <n v="0"/>
    <m/>
    <m/>
    <m/>
    <m/>
    <m/>
    <m/>
    <m/>
    <m/>
    <m/>
    <m/>
    <n v="1"/>
    <n v="0"/>
    <n v="1"/>
    <s v="Broad Marsh River"/>
    <n v="43"/>
  </r>
  <r>
    <s v="50F-62"/>
    <m/>
    <x v="0"/>
    <s v="14 REYNOLDS AVE"/>
    <n v="101"/>
    <s v="CASASSA A EDWARD TRUSTEE"/>
    <s v="R30"/>
    <s v="ONE FAMILY"/>
    <s v="50/F/62//"/>
    <n v="0.12989999999999999"/>
    <n v="0"/>
    <n v="0"/>
    <n v="1"/>
    <n v="1"/>
    <s v="SEWER"/>
    <n v="1"/>
    <n v="1"/>
    <n v="8500"/>
    <s v="YES"/>
    <n v="0"/>
    <s v="50F-62"/>
    <s v="All Public"/>
    <s v="SEWER"/>
    <s v="SEWER"/>
    <n v="8500"/>
    <m/>
    <m/>
    <n v="0"/>
    <n v="0"/>
    <n v="3"/>
    <n v="1216"/>
    <n v="1.75"/>
    <m/>
    <m/>
    <m/>
    <m/>
    <m/>
    <m/>
    <m/>
    <m/>
    <m/>
    <m/>
    <n v="1"/>
    <n v="0"/>
    <n v="1"/>
    <s v="Broad Marsh River"/>
    <n v="43"/>
  </r>
  <r>
    <s v="50F-51"/>
    <m/>
    <x v="0"/>
    <s v="11 REYNOLDS AVE"/>
    <n v="101"/>
    <s v="HOEY PATRICIA M"/>
    <s v="R30"/>
    <s v="ONE FAMILY"/>
    <s v="50/F/51//"/>
    <n v="9.715E-2"/>
    <n v="0"/>
    <n v="0"/>
    <n v="1"/>
    <n v="1"/>
    <s v="SEWER"/>
    <n v="1"/>
    <n v="1"/>
    <n v="18700"/>
    <s v="YES"/>
    <n v="0"/>
    <s v="50F-51"/>
    <s v="All Public"/>
    <s v="SEWER"/>
    <s v="SEWER"/>
    <n v="18700"/>
    <m/>
    <m/>
    <n v="0"/>
    <n v="0"/>
    <n v="3"/>
    <n v="2021"/>
    <n v="2"/>
    <m/>
    <m/>
    <m/>
    <m/>
    <m/>
    <m/>
    <m/>
    <m/>
    <m/>
    <m/>
    <n v="1"/>
    <n v="0"/>
    <n v="1"/>
    <s v="Broad Marsh River"/>
    <n v="43"/>
  </r>
  <r>
    <s v="50F-72"/>
    <m/>
    <x v="0"/>
    <s v="15 GLEN AVE"/>
    <n v="101"/>
    <s v="CASEY TIMOTHY P &amp; MARIAN J"/>
    <s v="R30"/>
    <s v="ONE FAMILY"/>
    <s v="50/F/72//"/>
    <n v="0.10503"/>
    <n v="0"/>
    <n v="0"/>
    <n v="1"/>
    <n v="1"/>
    <s v="SEWER"/>
    <n v="1"/>
    <n v="1"/>
    <n v="17800"/>
    <s v="YES"/>
    <n v="0"/>
    <s v="50F-72"/>
    <s v="All Public"/>
    <s v="SEWER"/>
    <s v="SEWER"/>
    <n v="17800"/>
    <m/>
    <m/>
    <n v="0"/>
    <n v="0"/>
    <n v="2"/>
    <n v="725"/>
    <n v="1"/>
    <m/>
    <m/>
    <m/>
    <m/>
    <m/>
    <m/>
    <m/>
    <m/>
    <m/>
    <m/>
    <n v="1"/>
    <n v="0"/>
    <n v="1"/>
    <s v="Broad Marsh River"/>
    <n v="43"/>
  </r>
  <r>
    <s v="38-1007"/>
    <m/>
    <x v="0"/>
    <s v="0 INDIAN NECK RD"/>
    <n v="106"/>
    <s v="PARKWOOD BEACH IMPROVEMENT"/>
    <s v="R30"/>
    <s v="AC LND IMP  MDL-00"/>
    <s v="38//1007//"/>
    <n v="4.1622500000000002"/>
    <n v="0"/>
    <n v="0"/>
    <n v="0"/>
    <n v="0"/>
    <m/>
    <n v="0"/>
    <n v="0"/>
    <n v="0"/>
    <s v="YES"/>
    <n v="0"/>
    <s v="38-1007"/>
    <m/>
    <m/>
    <m/>
    <n v="0"/>
    <m/>
    <m/>
    <n v="0"/>
    <n v="0"/>
    <n v="0"/>
    <n v="0"/>
    <n v="0"/>
    <m/>
    <m/>
    <m/>
    <m/>
    <m/>
    <m/>
    <m/>
    <m/>
    <m/>
    <m/>
    <n v="1"/>
    <n v="0"/>
    <n v="1"/>
    <s v="Crab Cove"/>
    <n v="46"/>
  </r>
  <r>
    <s v="38-139"/>
    <m/>
    <x v="0"/>
    <s v="10 RIVER TER"/>
    <n v="101"/>
    <s v="CORKERY WILLIAM C"/>
    <s v="R30"/>
    <s v="ONE FAMILY"/>
    <s v="38//139//"/>
    <n v="0.17426"/>
    <n v="1"/>
    <n v="1"/>
    <n v="1"/>
    <n v="1"/>
    <s v="SEPTIC"/>
    <n v="0"/>
    <n v="0"/>
    <n v="0"/>
    <s v="YES"/>
    <n v="0"/>
    <s v="38-139"/>
    <s v="Public Water,Gas,Septic"/>
    <s v="SEPTIC"/>
    <s v="SEPTIC"/>
    <n v="0"/>
    <m/>
    <m/>
    <n v="1"/>
    <n v="1"/>
    <n v="3"/>
    <n v="1352"/>
    <n v="2"/>
    <m/>
    <m/>
    <m/>
    <m/>
    <m/>
    <m/>
    <m/>
    <m/>
    <m/>
    <m/>
    <n v="2"/>
    <n v="9.68"/>
    <n v="1"/>
    <s v="Crab Cove"/>
    <n v="46"/>
  </r>
  <r>
    <s v="50F-91"/>
    <m/>
    <x v="0"/>
    <s v="15 ALGELO AVE"/>
    <n v="101"/>
    <s v="IANNACCI MICHAEL A"/>
    <s v="R30"/>
    <s v="ONE FAMILY"/>
    <s v="50/F/91//"/>
    <n v="0.1681"/>
    <n v="0"/>
    <n v="0"/>
    <n v="1"/>
    <n v="1"/>
    <s v="SEWER"/>
    <n v="1"/>
    <n v="1"/>
    <n v="1900"/>
    <s v="YES"/>
    <n v="0"/>
    <s v="50F-91"/>
    <s v="Public Water,Public Sewer"/>
    <s v="SEWER"/>
    <s v="SEWER"/>
    <n v="1900"/>
    <m/>
    <m/>
    <n v="0"/>
    <n v="0"/>
    <n v="2"/>
    <n v="1020"/>
    <n v="1"/>
    <m/>
    <m/>
    <m/>
    <m/>
    <m/>
    <m/>
    <m/>
    <m/>
    <m/>
    <m/>
    <n v="1"/>
    <n v="0"/>
    <n v="1"/>
    <s v="Broad Marsh River"/>
    <n v="43"/>
  </r>
  <r>
    <s v="LAND_NOPARC"/>
    <m/>
    <x v="0"/>
    <m/>
    <n v="0"/>
    <m/>
    <m/>
    <m/>
    <m/>
    <n v="2.988E-2"/>
    <n v="0"/>
    <n v="0"/>
    <n v="0"/>
    <n v="0"/>
    <m/>
    <n v="0"/>
    <n v="0"/>
    <n v="0"/>
    <s v="NO"/>
    <n v="0"/>
    <m/>
    <m/>
    <m/>
    <m/>
    <n v="0"/>
    <m/>
    <m/>
    <n v="0"/>
    <n v="0"/>
    <n v="0"/>
    <n v="0"/>
    <n v="0"/>
    <m/>
    <m/>
    <m/>
    <m/>
    <m/>
    <m/>
    <m/>
    <m/>
    <m/>
    <m/>
    <n v="0"/>
    <n v="0"/>
    <n v="1"/>
    <s v="Crab Cove"/>
    <n v="46"/>
  </r>
  <r>
    <s v="55-BV4"/>
    <m/>
    <x v="0"/>
    <s v="1 MYA'S COURT"/>
    <n v="101"/>
    <s v="CANNISTRARO FRANCES M"/>
    <s v="R30"/>
    <s v="ONE FAMILY"/>
    <s v="55//BV4//"/>
    <n v="0.27095000000000002"/>
    <n v="0"/>
    <n v="0"/>
    <n v="1"/>
    <n v="1"/>
    <s v="SEWER"/>
    <n v="1"/>
    <n v="1"/>
    <n v="13300"/>
    <s v="YES"/>
    <n v="0"/>
    <s v="55-BV4"/>
    <s v="All Public"/>
    <s v="SEWER"/>
    <s v="SEWER"/>
    <n v="13300"/>
    <m/>
    <m/>
    <n v="0"/>
    <n v="0"/>
    <n v="3"/>
    <n v="1204"/>
    <n v="1"/>
    <m/>
    <m/>
    <m/>
    <m/>
    <m/>
    <m/>
    <m/>
    <m/>
    <m/>
    <m/>
    <n v="1"/>
    <n v="0"/>
    <n v="1"/>
    <s v="Wareham River West"/>
    <n v="44"/>
  </r>
  <r>
    <s v="50F-1042"/>
    <m/>
    <x v="0"/>
    <s v="0 PILGRIM AVE"/>
    <n v="132"/>
    <s v="ONEIL CHARLES A , JOSEPH GEORGE E"/>
    <s v="R30"/>
    <s v="RES ACLNUD  MDL-00"/>
    <s v="50/F/1042//"/>
    <n v="0.26446999999999998"/>
    <n v="0"/>
    <n v="0"/>
    <n v="0"/>
    <n v="0"/>
    <m/>
    <n v="0"/>
    <n v="0"/>
    <n v="0"/>
    <s v="YES"/>
    <n v="0"/>
    <s v="50F-1042"/>
    <m/>
    <m/>
    <m/>
    <n v="0"/>
    <m/>
    <m/>
    <n v="0"/>
    <n v="0"/>
    <n v="0"/>
    <n v="0"/>
    <n v="0"/>
    <m/>
    <m/>
    <m/>
    <m/>
    <m/>
    <m/>
    <m/>
    <m/>
    <m/>
    <m/>
    <n v="1"/>
    <n v="0"/>
    <n v="1"/>
    <s v="Broad Marsh River"/>
    <n v="43"/>
  </r>
  <r>
    <s v="50E-2-29"/>
    <m/>
    <x v="0"/>
    <s v="116 SWIFTS BCH RD"/>
    <n v="101"/>
    <s v="MONAHAN ANN M"/>
    <s v="R30"/>
    <s v="ONE FAMILY"/>
    <s v="50/E2/29//"/>
    <n v="4.7230000000000001E-2"/>
    <n v="0"/>
    <n v="0"/>
    <n v="1"/>
    <n v="1"/>
    <s v="SEWER"/>
    <n v="1"/>
    <n v="1"/>
    <n v="20200"/>
    <s v="YES"/>
    <n v="0"/>
    <s v="50E-2-29"/>
    <s v="All Public"/>
    <s v="SEWER"/>
    <s v="SEWER"/>
    <n v="20200"/>
    <m/>
    <m/>
    <n v="0"/>
    <n v="0"/>
    <n v="2"/>
    <n v="600"/>
    <n v="1"/>
    <m/>
    <m/>
    <m/>
    <m/>
    <m/>
    <m/>
    <m/>
    <m/>
    <m/>
    <m/>
    <n v="1"/>
    <n v="0"/>
    <n v="1"/>
    <s v="Wareham River West"/>
    <n v="44"/>
  </r>
  <r>
    <s v="50E-2-22"/>
    <m/>
    <x v="0"/>
    <s v="10 SHERMAN ST"/>
    <n v="101"/>
    <s v="TYNAN MARY J"/>
    <s v="R30"/>
    <s v="ONE FAMILY"/>
    <s v="50/E2/22//"/>
    <n v="6.6799999999999998E-2"/>
    <n v="0"/>
    <n v="0"/>
    <n v="1"/>
    <n v="1"/>
    <s v="SEWER"/>
    <n v="1"/>
    <n v="1"/>
    <n v="500"/>
    <s v="YES"/>
    <n v="0"/>
    <s v="50E-2-22"/>
    <s v="All Public"/>
    <s v="SEWER"/>
    <s v="SEWER"/>
    <n v="500"/>
    <m/>
    <m/>
    <n v="0"/>
    <n v="0"/>
    <n v="1"/>
    <n v="760"/>
    <n v="1"/>
    <m/>
    <m/>
    <m/>
    <m/>
    <m/>
    <m/>
    <m/>
    <m/>
    <m/>
    <m/>
    <n v="1"/>
    <n v="0"/>
    <n v="1"/>
    <s v="Broad Marsh River"/>
    <n v="43"/>
  </r>
  <r>
    <s v="38-393"/>
    <m/>
    <x v="0"/>
    <s v="87 PARKWOOD DR"/>
    <n v="101"/>
    <s v="DELANCEY DARYL"/>
    <s v="R30"/>
    <s v="ONE FAMILY"/>
    <s v="38//393//"/>
    <n v="0.15121999999999999"/>
    <n v="1"/>
    <n v="1"/>
    <n v="1"/>
    <n v="1"/>
    <s v="SEPTIC"/>
    <n v="0"/>
    <n v="1"/>
    <n v="4300"/>
    <s v="YES"/>
    <n v="4300"/>
    <s v="38-393"/>
    <s v="Public Water,Gas,Septic"/>
    <s v="SEPTIC"/>
    <s v="SEPTIC"/>
    <n v="4300"/>
    <m/>
    <m/>
    <n v="1"/>
    <n v="1"/>
    <n v="3"/>
    <n v="848"/>
    <n v="1"/>
    <m/>
    <m/>
    <m/>
    <m/>
    <m/>
    <m/>
    <m/>
    <m/>
    <m/>
    <m/>
    <n v="1"/>
    <n v="9.68"/>
    <n v="1"/>
    <s v="Crab Cove"/>
    <n v="46"/>
  </r>
  <r>
    <s v="40-1005"/>
    <m/>
    <x v="0"/>
    <s v="15 CROOKED RIVER RD"/>
    <n v="101"/>
    <s v="TETRAULT DAVID W"/>
    <s v="R30"/>
    <s v="ONE FAMILY"/>
    <s v="40//1005//"/>
    <n v="0.40216000000000002"/>
    <n v="1"/>
    <n v="1"/>
    <n v="1"/>
    <n v="1"/>
    <s v="SEPTIC"/>
    <n v="0"/>
    <n v="1"/>
    <n v="16400"/>
    <s v="YES"/>
    <n v="16400"/>
    <s v="40-1005"/>
    <s v="Public Water,Gas,Septic"/>
    <s v="SEPTIC"/>
    <s v="SEPTIC"/>
    <n v="16400"/>
    <m/>
    <m/>
    <n v="1"/>
    <n v="1"/>
    <n v="2"/>
    <n v="1337"/>
    <n v="1.5"/>
    <m/>
    <m/>
    <m/>
    <m/>
    <m/>
    <m/>
    <m/>
    <m/>
    <m/>
    <m/>
    <n v="1"/>
    <n v="9.68"/>
    <n v="1"/>
    <s v="Crab Cove"/>
    <n v="46"/>
  </r>
  <r>
    <s v="57-137"/>
    <m/>
    <x v="0"/>
    <s v="4 CAMARDO DR"/>
    <n v="101"/>
    <s v="CHOUINARD ROGER P"/>
    <s v="MR30"/>
    <s v="ONE FAMILY"/>
    <s v="57//137//"/>
    <n v="0.23028000000000001"/>
    <n v="0"/>
    <n v="0"/>
    <n v="1"/>
    <n v="1"/>
    <s v="SEWER"/>
    <n v="1"/>
    <n v="1"/>
    <n v="14900"/>
    <s v="YES"/>
    <n v="0"/>
    <s v="57-137"/>
    <s v="All Public"/>
    <s v="SEWER"/>
    <s v="SEWER"/>
    <n v="14900"/>
    <m/>
    <m/>
    <n v="0"/>
    <n v="0"/>
    <n v="6"/>
    <n v="4220"/>
    <n v="2"/>
    <m/>
    <m/>
    <m/>
    <m/>
    <m/>
    <m/>
    <m/>
    <m/>
    <m/>
    <m/>
    <n v="1"/>
    <n v="0"/>
    <n v="1"/>
    <s v="Wareham River West"/>
    <n v="44"/>
  </r>
  <r>
    <s v="38-132"/>
    <m/>
    <x v="0"/>
    <s v="9 RIVER TER"/>
    <n v="101"/>
    <s v="BUTLER LEO JR"/>
    <s v="R30"/>
    <s v="ONE FAMILY"/>
    <s v="38//132//"/>
    <n v="8.8359999999999994E-2"/>
    <n v="1"/>
    <n v="1"/>
    <n v="1"/>
    <n v="1"/>
    <s v="SEPTIC"/>
    <n v="0"/>
    <n v="1"/>
    <n v="1300"/>
    <s v="YES"/>
    <n v="1300"/>
    <s v="38-132"/>
    <s v="Public Water,Septic"/>
    <s v="SEPTIC"/>
    <s v="SEPTIC"/>
    <n v="1300"/>
    <m/>
    <m/>
    <n v="1"/>
    <n v="1"/>
    <n v="3"/>
    <n v="1469"/>
    <n v="1.75"/>
    <m/>
    <m/>
    <m/>
    <m/>
    <m/>
    <m/>
    <m/>
    <m/>
    <m/>
    <m/>
    <n v="1"/>
    <n v="9.68"/>
    <n v="1"/>
    <s v="Crab Cove"/>
    <n v="46"/>
  </r>
  <r>
    <s v="50F-33"/>
    <m/>
    <x v="0"/>
    <s v="14 ALGELO AVE"/>
    <n v="101"/>
    <s v="PETTERSEN FRAN TRUSTEE OF"/>
    <s v="R30"/>
    <s v="ONE FAMILY"/>
    <s v="50/F/33//"/>
    <n v="0.23902999999999999"/>
    <n v="0"/>
    <n v="0"/>
    <n v="1"/>
    <n v="1"/>
    <s v="SEWER"/>
    <n v="1"/>
    <n v="1"/>
    <n v="9100"/>
    <s v="YES"/>
    <n v="0"/>
    <s v="50F-33"/>
    <s v="All Public"/>
    <s v="SEWER"/>
    <s v="SEWER"/>
    <n v="9100"/>
    <m/>
    <m/>
    <n v="0"/>
    <n v="0"/>
    <n v="4"/>
    <n v="1848"/>
    <n v="1"/>
    <m/>
    <m/>
    <m/>
    <m/>
    <m/>
    <m/>
    <m/>
    <m/>
    <m/>
    <m/>
    <n v="2"/>
    <n v="0"/>
    <n v="1"/>
    <s v="Broad Marsh River"/>
    <n v="43"/>
  </r>
  <r>
    <s v="LAND_NOPARC"/>
    <m/>
    <x v="0"/>
    <m/>
    <n v="0"/>
    <m/>
    <m/>
    <m/>
    <m/>
    <n v="0.10778"/>
    <n v="0"/>
    <n v="0"/>
    <n v="0"/>
    <n v="0"/>
    <m/>
    <n v="0"/>
    <n v="0"/>
    <n v="0"/>
    <s v="NO"/>
    <n v="0"/>
    <m/>
    <m/>
    <m/>
    <m/>
    <n v="0"/>
    <m/>
    <m/>
    <n v="0"/>
    <n v="0"/>
    <n v="0"/>
    <n v="0"/>
    <n v="0"/>
    <m/>
    <m/>
    <m/>
    <m/>
    <m/>
    <m/>
    <m/>
    <m/>
    <m/>
    <m/>
    <n v="0"/>
    <n v="0"/>
    <n v="1"/>
    <s v="Broad Marsh River"/>
    <n v="43"/>
  </r>
  <r>
    <s v="50E-1-24"/>
    <m/>
    <x v="0"/>
    <s v="8 COURT ST"/>
    <n v="101"/>
    <s v="SCHMITT WILLIAM J SR"/>
    <s v="R30"/>
    <s v="ONE FAMILY"/>
    <s v="50/E1/24//"/>
    <n v="3.1710000000000002E-2"/>
    <n v="0"/>
    <n v="0"/>
    <n v="1"/>
    <n v="1"/>
    <s v="SEWER"/>
    <n v="1"/>
    <n v="1"/>
    <n v="700"/>
    <s v="YES"/>
    <n v="0"/>
    <s v="50E-1-24"/>
    <s v="All Public"/>
    <s v="SEWER"/>
    <s v="SEWER"/>
    <n v="700"/>
    <m/>
    <m/>
    <n v="0"/>
    <n v="0"/>
    <n v="2"/>
    <n v="581"/>
    <n v="1"/>
    <m/>
    <m/>
    <m/>
    <m/>
    <m/>
    <m/>
    <m/>
    <m/>
    <m/>
    <m/>
    <n v="1"/>
    <n v="0"/>
    <n v="1"/>
    <s v="Wareham River West"/>
    <n v="44"/>
  </r>
  <r>
    <s v="50E-2-27"/>
    <m/>
    <x v="0"/>
    <s v="3 MEDINA DR"/>
    <n v="101"/>
    <s v="GOMES ROSE M"/>
    <s v="R30"/>
    <s v="ONE FAMILY"/>
    <s v="50/E2/27//"/>
    <n v="9.0870000000000006E-2"/>
    <n v="0"/>
    <n v="0"/>
    <n v="1"/>
    <n v="1"/>
    <s v="SEWER"/>
    <n v="1"/>
    <n v="1"/>
    <n v="1700"/>
    <s v="YES"/>
    <n v="0"/>
    <s v="50E-2-27"/>
    <s v="All Public"/>
    <s v="SEWER"/>
    <s v="SEWER"/>
    <n v="1700"/>
    <m/>
    <m/>
    <n v="0"/>
    <n v="0"/>
    <n v="2"/>
    <n v="647"/>
    <n v="1"/>
    <m/>
    <m/>
    <m/>
    <m/>
    <m/>
    <m/>
    <m/>
    <m/>
    <m/>
    <m/>
    <n v="1"/>
    <n v="0"/>
    <n v="1"/>
    <s v="Wareham River West"/>
    <n v="44"/>
  </r>
  <r>
    <s v="50F-A"/>
    <m/>
    <x v="0"/>
    <s v="PILGRIM AVE"/>
    <n v="132"/>
    <s v="NARDULLO JOHN A"/>
    <s v="R30"/>
    <s v="RES ACLNUD  MDL-00"/>
    <s v="50/F/A//"/>
    <n v="0.21535000000000001"/>
    <n v="0"/>
    <n v="0"/>
    <n v="0"/>
    <n v="0"/>
    <m/>
    <n v="0"/>
    <n v="0"/>
    <n v="0"/>
    <s v="YES"/>
    <n v="0"/>
    <s v="50F-A"/>
    <m/>
    <m/>
    <m/>
    <n v="0"/>
    <m/>
    <m/>
    <n v="0"/>
    <n v="0"/>
    <n v="0"/>
    <n v="0"/>
    <n v="0"/>
    <m/>
    <m/>
    <m/>
    <m/>
    <m/>
    <m/>
    <m/>
    <m/>
    <m/>
    <m/>
    <n v="1"/>
    <n v="0"/>
    <n v="1"/>
    <s v="Broad Marsh River"/>
    <n v="43"/>
  </r>
  <r>
    <s v="LAND_NOPARC"/>
    <m/>
    <x v="0"/>
    <m/>
    <n v="0"/>
    <m/>
    <m/>
    <m/>
    <m/>
    <n v="3.5E-4"/>
    <n v="0"/>
    <n v="0"/>
    <n v="0"/>
    <n v="0"/>
    <m/>
    <n v="0"/>
    <n v="0"/>
    <n v="0"/>
    <s v="NO"/>
    <n v="0"/>
    <m/>
    <m/>
    <m/>
    <m/>
    <n v="0"/>
    <m/>
    <m/>
    <n v="0"/>
    <n v="0"/>
    <n v="0"/>
    <n v="0"/>
    <n v="0"/>
    <m/>
    <m/>
    <m/>
    <m/>
    <m/>
    <m/>
    <m/>
    <m/>
    <m/>
    <m/>
    <n v="0"/>
    <n v="0"/>
    <n v="1"/>
    <s v="Broad Marsh River"/>
    <n v="43"/>
  </r>
  <r>
    <s v="55-BV9"/>
    <m/>
    <x v="0"/>
    <s v="11 MYA'S COURT"/>
    <n v="101"/>
    <s v="SANNICANDRO JOHN L"/>
    <s v="R30"/>
    <s v="ONE FAMILY"/>
    <s v="55//BV9//"/>
    <n v="0.49580000000000002"/>
    <n v="0"/>
    <n v="0"/>
    <n v="1"/>
    <n v="1"/>
    <s v="SEWER"/>
    <n v="1"/>
    <n v="1"/>
    <n v="14000"/>
    <s v="YES"/>
    <n v="0"/>
    <s v="55-BV9"/>
    <s v=",All Public"/>
    <s v="SEWER"/>
    <s v="SEWER"/>
    <n v="14000"/>
    <m/>
    <m/>
    <n v="0"/>
    <n v="0"/>
    <n v="3"/>
    <n v="2075"/>
    <n v="2"/>
    <m/>
    <m/>
    <m/>
    <m/>
    <m/>
    <m/>
    <m/>
    <m/>
    <m/>
    <m/>
    <n v="1"/>
    <n v="0"/>
    <n v="1"/>
    <s v="Wareham River West"/>
    <n v="44"/>
  </r>
  <r>
    <s v="50F-Q36"/>
    <m/>
    <x v="0"/>
    <s v="50 PILGRIM AVE"/>
    <n v="132"/>
    <s v="ONEIL CHARLES"/>
    <s v="R30"/>
    <s v="RES ACLNUD  MDL-00"/>
    <s v="50/F/Q36//"/>
    <n v="0.17227000000000001"/>
    <n v="0"/>
    <n v="0"/>
    <n v="0"/>
    <n v="0"/>
    <m/>
    <n v="0"/>
    <n v="0"/>
    <n v="0"/>
    <s v="YES"/>
    <n v="0"/>
    <s v="50F-Q36"/>
    <m/>
    <m/>
    <m/>
    <n v="0"/>
    <m/>
    <m/>
    <n v="0"/>
    <n v="0"/>
    <n v="0"/>
    <n v="0"/>
    <n v="0"/>
    <m/>
    <m/>
    <m/>
    <m/>
    <m/>
    <m/>
    <m/>
    <m/>
    <m/>
    <m/>
    <n v="1"/>
    <n v="0"/>
    <n v="1"/>
    <s v="Broad Marsh River"/>
    <n v="43"/>
  </r>
  <r>
    <s v="LAND_NOPARC"/>
    <m/>
    <x v="0"/>
    <m/>
    <n v="0"/>
    <m/>
    <m/>
    <m/>
    <m/>
    <n v="5.0699999999999999E-3"/>
    <n v="0"/>
    <n v="0"/>
    <n v="0"/>
    <n v="0"/>
    <m/>
    <n v="0"/>
    <n v="0"/>
    <n v="0"/>
    <s v="NO"/>
    <n v="0"/>
    <m/>
    <m/>
    <m/>
    <m/>
    <n v="0"/>
    <m/>
    <m/>
    <n v="0"/>
    <n v="0"/>
    <n v="0"/>
    <n v="0"/>
    <n v="0"/>
    <m/>
    <m/>
    <m/>
    <m/>
    <m/>
    <m/>
    <m/>
    <m/>
    <m/>
    <m/>
    <n v="0"/>
    <n v="0"/>
    <n v="1"/>
    <s v="Broad Marsh River"/>
    <n v="43"/>
  </r>
  <r>
    <s v="18-1011"/>
    <m/>
    <x v="0"/>
    <s v="106 GREAT NECK RD"/>
    <n v="101"/>
    <s v="BLANCHETTE KAREN E"/>
    <s v="R60"/>
    <s v="ONE FAMILY"/>
    <s v="18//1011//"/>
    <n v="0.57809999999999995"/>
    <n v="1"/>
    <n v="1"/>
    <n v="1"/>
    <n v="1"/>
    <s v="SEPTIC"/>
    <n v="0"/>
    <n v="2"/>
    <n v="9100"/>
    <s v="YES"/>
    <n v="9100"/>
    <s v="18-1011"/>
    <s v="Public Water,Gas,Septic"/>
    <s v="SEPTIC"/>
    <s v="SEPTIC"/>
    <n v="4550"/>
    <m/>
    <m/>
    <n v="1"/>
    <n v="1"/>
    <n v="3"/>
    <n v="1530"/>
    <n v="1.9"/>
    <m/>
    <m/>
    <m/>
    <m/>
    <m/>
    <m/>
    <m/>
    <m/>
    <m/>
    <m/>
    <n v="0"/>
    <n v="9.68"/>
    <n v="1"/>
    <s v="Crab Cove"/>
    <n v="46"/>
  </r>
  <r>
    <s v="57-149"/>
    <m/>
    <x v="0"/>
    <s v="6 CAMARDO DR"/>
    <n v="101"/>
    <s v="RUSSO JOSEPH V"/>
    <s v="MR30"/>
    <s v="ONE FAMILY"/>
    <s v="57//149//"/>
    <n v="0.23623"/>
    <n v="0"/>
    <n v="0"/>
    <n v="1"/>
    <n v="1"/>
    <s v="SEWER"/>
    <n v="1"/>
    <n v="1"/>
    <n v="4700"/>
    <s v="YES"/>
    <n v="0"/>
    <s v="57-149"/>
    <s v="All Public"/>
    <s v="SEWER"/>
    <s v="SEWER"/>
    <n v="4700"/>
    <m/>
    <m/>
    <n v="0"/>
    <n v="0"/>
    <n v="3"/>
    <n v="1162"/>
    <n v="1"/>
    <m/>
    <m/>
    <m/>
    <m/>
    <m/>
    <m/>
    <m/>
    <m/>
    <m/>
    <m/>
    <n v="1"/>
    <n v="0"/>
    <n v="1"/>
    <s v="Wareham River West"/>
    <n v="44"/>
  </r>
  <r>
    <s v="50F-1051"/>
    <m/>
    <x v="0"/>
    <s v="0 PILGRIM AVE"/>
    <n v="132"/>
    <s v="FRENCH GARY H"/>
    <s v="R30"/>
    <s v="RES ACLNUD  MDL-00"/>
    <s v="50/F/1051//"/>
    <n v="1.3656999999999999"/>
    <n v="0"/>
    <n v="0"/>
    <n v="0"/>
    <n v="0"/>
    <m/>
    <n v="0"/>
    <n v="0"/>
    <n v="0"/>
    <s v="YES"/>
    <n v="0"/>
    <s v="50F-1051"/>
    <m/>
    <m/>
    <m/>
    <n v="0"/>
    <m/>
    <m/>
    <n v="0"/>
    <n v="0"/>
    <n v="0"/>
    <n v="0"/>
    <n v="0"/>
    <m/>
    <m/>
    <m/>
    <m/>
    <m/>
    <m/>
    <m/>
    <m/>
    <m/>
    <m/>
    <n v="2"/>
    <n v="0"/>
    <n v="1"/>
    <s v="Broad Marsh River"/>
    <n v="43"/>
  </r>
  <r>
    <s v="57-176"/>
    <m/>
    <x v="0"/>
    <s v="13 CAMARDO DR"/>
    <n v="101"/>
    <s v="DURHAM MARY F LIFE ESTATE"/>
    <s v="MR30"/>
    <s v="ONE FAMILY"/>
    <s v="57//176//"/>
    <n v="0.43909999999999999"/>
    <n v="0"/>
    <n v="0"/>
    <n v="1"/>
    <n v="1"/>
    <s v="SEWER"/>
    <n v="1"/>
    <n v="1"/>
    <n v="7800"/>
    <s v="YES"/>
    <n v="0"/>
    <s v="57-176"/>
    <s v="All Public"/>
    <s v="SEWER"/>
    <s v="SEWER"/>
    <n v="7800"/>
    <m/>
    <m/>
    <n v="0"/>
    <n v="0"/>
    <n v="4"/>
    <n v="1104"/>
    <n v="1"/>
    <m/>
    <m/>
    <m/>
    <m/>
    <m/>
    <m/>
    <m/>
    <m/>
    <m/>
    <m/>
    <n v="1"/>
    <n v="0"/>
    <n v="1"/>
    <s v="Wareham River West"/>
    <n v="44"/>
  </r>
  <r>
    <s v="50E-1-6B"/>
    <m/>
    <x v="0"/>
    <s v="6 COURT ST"/>
    <n v="101"/>
    <s v="BIGELOW KIM M"/>
    <s v="R130"/>
    <s v="ONE FAMILY"/>
    <s v="50/E1/6/B/"/>
    <n v="9.6970000000000001E-2"/>
    <n v="0"/>
    <n v="0"/>
    <n v="1"/>
    <n v="1"/>
    <s v="SEWER"/>
    <n v="1"/>
    <n v="1"/>
    <n v="0"/>
    <s v="NO_W1"/>
    <n v="0"/>
    <s v="50E-1-6B"/>
    <s v="All Public"/>
    <s v="SEWER"/>
    <s v="SEWER"/>
    <n v="0"/>
    <m/>
    <m/>
    <n v="0"/>
    <n v="0"/>
    <n v="2"/>
    <n v="660"/>
    <n v="1"/>
    <m/>
    <m/>
    <m/>
    <m/>
    <m/>
    <m/>
    <m/>
    <m/>
    <m/>
    <m/>
    <n v="3"/>
    <n v="0"/>
    <n v="1"/>
    <s v="Wareham River West"/>
    <n v="44"/>
  </r>
  <r>
    <s v="50D-436"/>
    <m/>
    <x v="0"/>
    <s v="2 PILGRIM AVE"/>
    <n v="101"/>
    <s v="DAROSA JOSE F"/>
    <s v="R30"/>
    <s v="ONE FAMILY"/>
    <s v="50/D/436//"/>
    <n v="9.7320000000000004E-2"/>
    <n v="0"/>
    <n v="0"/>
    <n v="1"/>
    <n v="1"/>
    <s v="SEWER"/>
    <n v="1"/>
    <n v="1"/>
    <n v="1700"/>
    <s v="YES"/>
    <n v="0"/>
    <s v="50D-436"/>
    <s v="All Public"/>
    <s v="SEWER"/>
    <s v="SEWER"/>
    <n v="1700"/>
    <m/>
    <m/>
    <n v="0"/>
    <n v="0"/>
    <n v="2"/>
    <n v="596"/>
    <n v="1"/>
    <m/>
    <m/>
    <m/>
    <m/>
    <m/>
    <m/>
    <m/>
    <m/>
    <m/>
    <m/>
    <n v="1"/>
    <n v="0"/>
    <n v="1"/>
    <s v="Broad Marsh River"/>
    <n v="43"/>
  </r>
  <r>
    <s v="50E-1-6A"/>
    <m/>
    <x v="0"/>
    <s v="117 SWIFTS BCH RD"/>
    <n v="101"/>
    <s v="SOUSA JOSE F"/>
    <s v="R30"/>
    <s v="ONE FAMILY"/>
    <s v="50/E1/6/A/"/>
    <n v="2.6380000000000001E-2"/>
    <n v="0"/>
    <n v="0"/>
    <n v="1"/>
    <n v="1"/>
    <s v="SEWER"/>
    <n v="1"/>
    <n v="1"/>
    <n v="999400"/>
    <s v="YES"/>
    <n v="0"/>
    <s v="50E-1-6A"/>
    <s v="All Public"/>
    <s v="SEWER"/>
    <s v="SEWER"/>
    <n v="999400"/>
    <m/>
    <m/>
    <n v="0"/>
    <n v="0"/>
    <n v="1"/>
    <n v="320"/>
    <n v="1"/>
    <m/>
    <m/>
    <m/>
    <m/>
    <m/>
    <m/>
    <m/>
    <m/>
    <m/>
    <m/>
    <n v="1"/>
    <n v="0"/>
    <n v="1"/>
    <s v="Wareham River West"/>
    <n v="44"/>
  </r>
  <r>
    <s v="50E-2-23"/>
    <m/>
    <x v="0"/>
    <s v="17 SHORE AVE"/>
    <n v="101"/>
    <s v="COLLINS LESLIE J &amp; GRACE E"/>
    <s v="R30"/>
    <s v="ONE FAMILY"/>
    <s v="50/E2/23//"/>
    <n v="6.9589999999999999E-2"/>
    <n v="0"/>
    <n v="0"/>
    <n v="1"/>
    <n v="1"/>
    <s v="SEWER"/>
    <n v="1"/>
    <n v="1"/>
    <n v="7900"/>
    <s v="YES"/>
    <n v="0"/>
    <s v="50E-2-23"/>
    <s v="All Public"/>
    <s v="SEWER"/>
    <s v="SEWER"/>
    <n v="7900"/>
    <m/>
    <m/>
    <n v="0"/>
    <n v="0"/>
    <n v="3"/>
    <n v="704"/>
    <n v="1"/>
    <m/>
    <m/>
    <m/>
    <m/>
    <m/>
    <m/>
    <m/>
    <m/>
    <m/>
    <m/>
    <n v="1"/>
    <n v="0"/>
    <n v="1"/>
    <s v="Broad Marsh River"/>
    <n v="43"/>
  </r>
  <r>
    <s v="50F-138"/>
    <m/>
    <x v="0"/>
    <s v="3 ALLEN AVE"/>
    <n v="101"/>
    <s v="CARBONI RICHARD DEAN"/>
    <s v="R30"/>
    <s v="ONE FAMILY"/>
    <s v="50/F/138//"/>
    <n v="0.1118"/>
    <n v="0"/>
    <n v="0"/>
    <n v="1"/>
    <n v="1"/>
    <s v="SEWER"/>
    <n v="1"/>
    <n v="1"/>
    <n v="7500"/>
    <s v="YES"/>
    <n v="0"/>
    <s v="50F-138"/>
    <s v="All Public"/>
    <s v="SEWER"/>
    <s v="SEWER"/>
    <n v="7500"/>
    <m/>
    <m/>
    <n v="0"/>
    <n v="0"/>
    <n v="3"/>
    <n v="936"/>
    <n v="1.5"/>
    <m/>
    <m/>
    <m/>
    <m/>
    <m/>
    <m/>
    <m/>
    <m/>
    <m/>
    <m/>
    <n v="1"/>
    <n v="0"/>
    <n v="1"/>
    <s v="Broad Marsh River"/>
    <n v="43"/>
  </r>
  <r>
    <s v="LAND_NOPARC"/>
    <m/>
    <x v="0"/>
    <m/>
    <n v="0"/>
    <m/>
    <m/>
    <m/>
    <m/>
    <n v="1.8169999999999999E-2"/>
    <n v="0"/>
    <n v="0"/>
    <n v="0"/>
    <n v="0"/>
    <m/>
    <n v="0"/>
    <n v="0"/>
    <n v="0"/>
    <s v="NO"/>
    <n v="0"/>
    <m/>
    <m/>
    <m/>
    <m/>
    <n v="0"/>
    <m/>
    <m/>
    <n v="0"/>
    <n v="0"/>
    <n v="0"/>
    <n v="0"/>
    <n v="0"/>
    <m/>
    <m/>
    <m/>
    <m/>
    <m/>
    <m/>
    <m/>
    <m/>
    <m/>
    <m/>
    <n v="0"/>
    <n v="0"/>
    <n v="1"/>
    <s v="Broad Marsh River"/>
    <n v="43"/>
  </r>
  <r>
    <s v="50F-133"/>
    <m/>
    <x v="0"/>
    <s v="26 PILGRIM AVE"/>
    <n v="101"/>
    <s v="NICHOLS MARY K"/>
    <s v="R30"/>
    <s v="ONE FAMILY"/>
    <s v="50/F/133//"/>
    <n v="0.11902"/>
    <n v="0"/>
    <n v="0"/>
    <n v="1"/>
    <n v="1"/>
    <s v="SEWER"/>
    <n v="1"/>
    <n v="1"/>
    <n v="600"/>
    <s v="YES"/>
    <n v="0"/>
    <s v="50F-133"/>
    <s v="All Public"/>
    <s v="SEWER"/>
    <s v="SEWER"/>
    <n v="600"/>
    <m/>
    <m/>
    <n v="0"/>
    <n v="0"/>
    <n v="2"/>
    <n v="772"/>
    <n v="1"/>
    <m/>
    <m/>
    <m/>
    <m/>
    <m/>
    <m/>
    <m/>
    <m/>
    <m/>
    <m/>
    <n v="1"/>
    <n v="0"/>
    <n v="1"/>
    <s v="Broad Marsh River"/>
    <n v="43"/>
  </r>
  <r>
    <s v="50E-2-26"/>
    <m/>
    <x v="0"/>
    <s v="5 MEDINA DR"/>
    <n v="101"/>
    <s v="MAGEE ARTHUR M"/>
    <s v="R30"/>
    <s v="ONE FAMILY"/>
    <s v="50/E2/26//"/>
    <n v="7.8070000000000001E-2"/>
    <n v="0"/>
    <n v="0"/>
    <n v="1"/>
    <n v="1"/>
    <s v="SEWER"/>
    <n v="1"/>
    <n v="1"/>
    <n v="1900"/>
    <s v="YES"/>
    <n v="0"/>
    <s v="50E-2-26"/>
    <s v="All Public"/>
    <s v="SEWER"/>
    <s v="SEWER"/>
    <n v="1900"/>
    <m/>
    <m/>
    <n v="0"/>
    <n v="0"/>
    <n v="2"/>
    <n v="616"/>
    <n v="1"/>
    <m/>
    <m/>
    <m/>
    <m/>
    <m/>
    <m/>
    <m/>
    <m/>
    <m/>
    <m/>
    <n v="0"/>
    <n v="0"/>
    <n v="1"/>
    <s v="Wareham River West"/>
    <n v="44"/>
  </r>
  <r>
    <s v="38-141"/>
    <m/>
    <x v="0"/>
    <s v="6 RIVER TER"/>
    <n v="101"/>
    <s v="SHAW GEORGE B"/>
    <s v="R30"/>
    <s v="ONE FAMILY"/>
    <s v="38//141//"/>
    <n v="0.17763999999999999"/>
    <n v="1"/>
    <n v="1"/>
    <n v="1"/>
    <n v="1"/>
    <s v="SEPTIC"/>
    <n v="0"/>
    <n v="1"/>
    <n v="6300"/>
    <s v="YES"/>
    <n v="6300"/>
    <s v="38-141"/>
    <s v="Public Water,Septic"/>
    <s v="SEPTIC"/>
    <s v="SEPTIC"/>
    <n v="6300"/>
    <m/>
    <m/>
    <n v="1"/>
    <n v="1"/>
    <n v="2"/>
    <n v="917"/>
    <n v="1.75"/>
    <m/>
    <m/>
    <m/>
    <m/>
    <m/>
    <m/>
    <m/>
    <m/>
    <m/>
    <m/>
    <n v="2"/>
    <n v="9.68"/>
    <n v="1"/>
    <s v="Crab Cove"/>
    <n v="46"/>
  </r>
  <r>
    <s v="50F-50"/>
    <m/>
    <x v="0"/>
    <s v="13 REYNOLDS AVE"/>
    <n v="101"/>
    <s v="COMPTON LORNE A &amp; CAROL A"/>
    <s v="R30"/>
    <s v="ONE FAMILY"/>
    <s v="50/F/50//"/>
    <n v="0.10699"/>
    <n v="0"/>
    <n v="0"/>
    <n v="1"/>
    <n v="1"/>
    <s v="SEWER"/>
    <n v="1"/>
    <n v="1"/>
    <n v="0"/>
    <s v="YES"/>
    <n v="0"/>
    <s v="50F-50"/>
    <s v="All Public"/>
    <s v="SEWER"/>
    <s v="SEWER"/>
    <n v="0"/>
    <m/>
    <m/>
    <n v="0"/>
    <n v="0"/>
    <n v="3"/>
    <n v="1070"/>
    <n v="1.75"/>
    <m/>
    <m/>
    <m/>
    <m/>
    <m/>
    <m/>
    <m/>
    <m/>
    <m/>
    <m/>
    <n v="1"/>
    <n v="0"/>
    <n v="1"/>
    <s v="Broad Marsh River"/>
    <n v="43"/>
  </r>
  <r>
    <s v="50F-71"/>
    <m/>
    <x v="0"/>
    <s v="17 GLEN AVE"/>
    <n v="101"/>
    <s v="BLAKE BRUCE B"/>
    <s v="R30"/>
    <s v="ONE FAMILY"/>
    <s v="50/F/71//"/>
    <n v="0.12497999999999999"/>
    <n v="0"/>
    <n v="0"/>
    <n v="1"/>
    <n v="1"/>
    <s v="SEWER"/>
    <n v="1"/>
    <n v="1"/>
    <n v="4400"/>
    <s v="YES"/>
    <n v="0"/>
    <s v="50F-71"/>
    <s v="All Public"/>
    <s v="SEWER"/>
    <s v="SEWER"/>
    <n v="4400"/>
    <m/>
    <m/>
    <n v="0"/>
    <n v="0"/>
    <n v="2"/>
    <n v="750"/>
    <n v="1"/>
    <m/>
    <m/>
    <m/>
    <m/>
    <m/>
    <m/>
    <m/>
    <m/>
    <m/>
    <m/>
    <n v="1"/>
    <n v="0"/>
    <n v="1"/>
    <s v="Broad Marsh River"/>
    <n v="43"/>
  </r>
  <r>
    <s v="55-LA"/>
    <m/>
    <x v="0"/>
    <s v="O SHADY LN"/>
    <n v="132"/>
    <s v="CANNISTRARO FRANCES M TRUSTEE"/>
    <s v="R30"/>
    <s v="RES ACLNUD  MDL-00"/>
    <s v="55//LA//"/>
    <n v="0.16159999999999999"/>
    <n v="0"/>
    <n v="0"/>
    <n v="0"/>
    <n v="0"/>
    <m/>
    <n v="0"/>
    <n v="0"/>
    <n v="0"/>
    <s v="YES"/>
    <n v="0"/>
    <s v="55-LA"/>
    <m/>
    <m/>
    <m/>
    <n v="0"/>
    <m/>
    <m/>
    <n v="0"/>
    <n v="0"/>
    <n v="0"/>
    <n v="0"/>
    <n v="0"/>
    <m/>
    <m/>
    <m/>
    <m/>
    <m/>
    <m/>
    <m/>
    <m/>
    <m/>
    <m/>
    <n v="1"/>
    <n v="0"/>
    <n v="1"/>
    <s v="Wareham River West"/>
    <n v="44"/>
  </r>
  <r>
    <s v="50D-433B"/>
    <m/>
    <x v="0"/>
    <s v="6 PILGRIM AVE"/>
    <n v="101"/>
    <s v="YODER JAMES N"/>
    <s v="R30"/>
    <s v="ONE FAMILY"/>
    <s v="50/D/433/B/"/>
    <n v="0.29398000000000002"/>
    <n v="0"/>
    <n v="0"/>
    <n v="1"/>
    <n v="1"/>
    <s v="SEWER"/>
    <n v="1"/>
    <n v="1"/>
    <n v="3800"/>
    <s v="YES"/>
    <n v="0"/>
    <s v="50D-433B"/>
    <s v="All Public"/>
    <s v="SEWER"/>
    <s v="SEWER"/>
    <n v="3800"/>
    <m/>
    <m/>
    <n v="0"/>
    <n v="0"/>
    <n v="3"/>
    <n v="1442"/>
    <n v="1"/>
    <m/>
    <m/>
    <m/>
    <m/>
    <m/>
    <m/>
    <m/>
    <m/>
    <m/>
    <m/>
    <n v="1"/>
    <n v="0"/>
    <n v="1"/>
    <s v="Broad Marsh River"/>
    <n v="43"/>
  </r>
  <r>
    <s v="57-152"/>
    <m/>
    <x v="0"/>
    <s v="8 CAMARDO DR"/>
    <n v="101"/>
    <s v="ANTONUCCI JAMES"/>
    <s v="MR30"/>
    <s v="ONE FAMILY"/>
    <s v="57//152//"/>
    <n v="0.23338999999999999"/>
    <n v="0"/>
    <n v="0"/>
    <n v="1"/>
    <n v="1"/>
    <s v="SEWER"/>
    <n v="1"/>
    <n v="1"/>
    <n v="4600"/>
    <s v="YES"/>
    <n v="0"/>
    <s v="57-152"/>
    <s v="All Public"/>
    <s v="SEWER"/>
    <s v="SEWER"/>
    <n v="4600"/>
    <m/>
    <m/>
    <n v="0"/>
    <n v="0"/>
    <n v="3"/>
    <n v="1316"/>
    <n v="1"/>
    <m/>
    <m/>
    <m/>
    <m/>
    <m/>
    <m/>
    <m/>
    <m/>
    <m/>
    <m/>
    <n v="1"/>
    <n v="0"/>
    <n v="1"/>
    <s v="Wareham River West"/>
    <n v="44"/>
  </r>
  <r>
    <s v="50F-63"/>
    <m/>
    <x v="0"/>
    <s v="16 REYNOLDS AVE"/>
    <n v="101"/>
    <s v="ALEXANDER RICHARD F"/>
    <s v="R30"/>
    <s v="ONE FAMILY"/>
    <s v="50/F/63//"/>
    <n v="0.14137"/>
    <n v="0"/>
    <n v="0"/>
    <n v="1"/>
    <n v="1"/>
    <s v="SEWER"/>
    <n v="1"/>
    <n v="1"/>
    <n v="400"/>
    <s v="YES"/>
    <n v="0"/>
    <s v="50F-63"/>
    <s v="All Public"/>
    <s v="SEWER"/>
    <s v="SEWER"/>
    <n v="400"/>
    <m/>
    <m/>
    <n v="0"/>
    <n v="0"/>
    <n v="2"/>
    <n v="545"/>
    <n v="1"/>
    <m/>
    <m/>
    <m/>
    <m/>
    <m/>
    <m/>
    <m/>
    <m/>
    <m/>
    <m/>
    <n v="1"/>
    <n v="0"/>
    <n v="1"/>
    <s v="Broad Marsh River"/>
    <n v="43"/>
  </r>
  <r>
    <s v="38-1008"/>
    <m/>
    <x v="0"/>
    <s v="1 IVY ST"/>
    <n v="132"/>
    <s v="PARKWOOD BEACH IMPROVEMENT"/>
    <s v="R30"/>
    <s v="RES ACLNUD  MDL-00"/>
    <s v="38//1008//"/>
    <n v="0.29782999999999998"/>
    <n v="0"/>
    <n v="0"/>
    <n v="0"/>
    <n v="0"/>
    <m/>
    <n v="0"/>
    <n v="0"/>
    <n v="0"/>
    <s v="YES"/>
    <n v="0"/>
    <s v="38-1008"/>
    <m/>
    <m/>
    <m/>
    <n v="0"/>
    <m/>
    <m/>
    <n v="0"/>
    <n v="0"/>
    <n v="0"/>
    <n v="0"/>
    <n v="0"/>
    <m/>
    <m/>
    <m/>
    <m/>
    <m/>
    <m/>
    <m/>
    <m/>
    <m/>
    <m/>
    <n v="1"/>
    <n v="0"/>
    <n v="1"/>
    <s v="Crab Cove"/>
    <n v="46"/>
  </r>
  <r>
    <s v="37-1026"/>
    <m/>
    <x v="0"/>
    <s v="16 CROOKED RIVER RD"/>
    <n v="132"/>
    <s v="GORDON COLIN C"/>
    <s v="R60"/>
    <s v="RES ACLNUD  MDL-00"/>
    <s v="37//1026//"/>
    <n v="0.20635000000000001"/>
    <n v="0"/>
    <n v="0"/>
    <n v="0"/>
    <n v="0"/>
    <m/>
    <n v="0"/>
    <n v="0"/>
    <n v="0"/>
    <s v="YES"/>
    <n v="0"/>
    <s v="37-1026"/>
    <m/>
    <m/>
    <m/>
    <n v="0"/>
    <m/>
    <m/>
    <n v="0"/>
    <n v="0"/>
    <n v="0"/>
    <n v="0"/>
    <n v="0"/>
    <m/>
    <m/>
    <m/>
    <m/>
    <m/>
    <m/>
    <m/>
    <m/>
    <m/>
    <m/>
    <n v="1"/>
    <n v="0"/>
    <n v="1"/>
    <s v="Crab Cove"/>
    <n v="46"/>
  </r>
  <r>
    <s v="38-131"/>
    <m/>
    <x v="0"/>
    <s v="7 RIVER TER"/>
    <n v="101"/>
    <s v="PACOSA PETER A"/>
    <s v="R30"/>
    <s v="ONE FAMILY"/>
    <s v="38//131//"/>
    <n v="0.10730000000000001"/>
    <n v="1"/>
    <n v="1"/>
    <n v="1"/>
    <n v="1"/>
    <s v="SEPTIC"/>
    <n v="0"/>
    <n v="1"/>
    <n v="200"/>
    <s v="YES"/>
    <n v="200"/>
    <s v="38-131"/>
    <s v="Public Sewer,Gas,Septic"/>
    <s v="SEPTIC"/>
    <s v="SEPTIC"/>
    <n v="200"/>
    <m/>
    <m/>
    <n v="1"/>
    <n v="1"/>
    <n v="2"/>
    <n v="720"/>
    <n v="1"/>
    <m/>
    <m/>
    <m/>
    <m/>
    <m/>
    <m/>
    <m/>
    <m/>
    <m/>
    <m/>
    <n v="1"/>
    <n v="9.68"/>
    <n v="1"/>
    <s v="Crab Cove"/>
    <n v="46"/>
  </r>
  <r>
    <s v="50F-153A2"/>
    <m/>
    <x v="0"/>
    <s v="10 PILGRIM AVE"/>
    <n v="101"/>
    <s v="DUNLOP PETER G"/>
    <s v="R30"/>
    <s v="ONE FAMILY"/>
    <s v="50/F/153/A2/"/>
    <n v="0.13192999999999999"/>
    <n v="0"/>
    <n v="0"/>
    <n v="1"/>
    <n v="1"/>
    <s v="SEWER"/>
    <n v="1"/>
    <n v="1"/>
    <n v="7900"/>
    <s v="YES"/>
    <n v="0"/>
    <s v="50F-153A2"/>
    <s v="Public Water,Public Sewer"/>
    <s v="SEWER"/>
    <s v="SEWER"/>
    <n v="7900"/>
    <m/>
    <m/>
    <n v="0"/>
    <n v="0"/>
    <n v="1"/>
    <n v="1008"/>
    <n v="1"/>
    <m/>
    <m/>
    <m/>
    <m/>
    <m/>
    <m/>
    <m/>
    <m/>
    <m/>
    <m/>
    <n v="1"/>
    <n v="0"/>
    <n v="1"/>
    <s v="Broad Marsh River"/>
    <n v="43"/>
  </r>
  <r>
    <s v="50F-134"/>
    <m/>
    <x v="0"/>
    <s v="11 ALLEN AVE"/>
    <n v="101"/>
    <s v="CHALOUX JOSEPH G &amp; ELAINE M"/>
    <s v="R30"/>
    <s v="ONE FAMILY"/>
    <s v="50/F/134//"/>
    <n v="0.11176"/>
    <n v="0"/>
    <n v="0"/>
    <n v="1"/>
    <n v="1"/>
    <s v="SEWER"/>
    <n v="1"/>
    <n v="1"/>
    <n v="1100"/>
    <s v="YES"/>
    <n v="0"/>
    <s v="50F-134"/>
    <s v="All Public"/>
    <s v="SEWER"/>
    <s v="SEWER"/>
    <n v="1100"/>
    <m/>
    <m/>
    <n v="0"/>
    <n v="0"/>
    <n v="2"/>
    <n v="528"/>
    <n v="1"/>
    <m/>
    <m/>
    <m/>
    <m/>
    <m/>
    <m/>
    <m/>
    <m/>
    <m/>
    <m/>
    <n v="1"/>
    <n v="0"/>
    <n v="1"/>
    <s v="Broad Marsh River"/>
    <n v="43"/>
  </r>
  <r>
    <s v="57-1004A2"/>
    <m/>
    <x v="0"/>
    <s v="0 SHADY LN"/>
    <n v="710"/>
    <s v="274 MAIN STREET REALTY TRUST"/>
    <s v="MR30"/>
    <s v="CRANBERRY  MDL-00"/>
    <s v="57//1004/A2/"/>
    <n v="15.98584"/>
    <n v="1"/>
    <n v="1"/>
    <n v="1"/>
    <n v="1"/>
    <s v="SEPTIC"/>
    <n v="0"/>
    <n v="0"/>
    <n v="0"/>
    <s v="YES"/>
    <n v="0"/>
    <s v="57-1004A2"/>
    <m/>
    <m/>
    <s v="SEPTIC"/>
    <n v="0"/>
    <m/>
    <m/>
    <n v="1"/>
    <n v="1"/>
    <n v="0"/>
    <n v="0"/>
    <n v="0"/>
    <m/>
    <m/>
    <m/>
    <m/>
    <m/>
    <m/>
    <m/>
    <m/>
    <m/>
    <m/>
    <n v="1"/>
    <n v="9.68"/>
    <n v="1"/>
    <s v="Wareham River West"/>
    <n v="44"/>
  </r>
  <r>
    <s v="38-143"/>
    <m/>
    <x v="0"/>
    <s v="4 RIVER TER"/>
    <n v="101"/>
    <s v="SCIACCA NATALE J &amp; GERALDINE A"/>
    <s v="R30"/>
    <s v="ONE FAMILY"/>
    <s v="38//143//"/>
    <n v="8.4349999999999994E-2"/>
    <n v="1"/>
    <n v="1"/>
    <n v="1"/>
    <n v="1"/>
    <s v="SEPTIC"/>
    <n v="0"/>
    <n v="1"/>
    <n v="2600"/>
    <s v="YES"/>
    <n v="2600"/>
    <s v="38-143"/>
    <s v="Public Water,Gas,Septic"/>
    <s v="SEPTIC"/>
    <s v="SEPTIC"/>
    <n v="2600"/>
    <m/>
    <m/>
    <n v="1"/>
    <n v="1"/>
    <n v="4"/>
    <n v="1616"/>
    <n v="2"/>
    <m/>
    <m/>
    <m/>
    <m/>
    <m/>
    <m/>
    <m/>
    <m/>
    <m/>
    <m/>
    <n v="1"/>
    <n v="9.68"/>
    <n v="1"/>
    <s v="Crab Cove"/>
    <n v="46"/>
  </r>
  <r>
    <s v="50E-2-24"/>
    <m/>
    <x v="0"/>
    <s v="15 SHORE AVE"/>
    <n v="101"/>
    <s v="WARRICK CIELITO LINDO"/>
    <s v="R30"/>
    <s v="ONE FAMILY"/>
    <s v="50/E2/24//"/>
    <n v="7.9240000000000005E-2"/>
    <n v="0"/>
    <n v="0"/>
    <n v="1"/>
    <n v="1"/>
    <s v="SEWER"/>
    <n v="1"/>
    <n v="1"/>
    <n v="3300"/>
    <s v="YES"/>
    <n v="0"/>
    <s v="50E-2-24"/>
    <s v="All Public"/>
    <s v="SEWER"/>
    <s v="SEWER"/>
    <n v="3300"/>
    <m/>
    <m/>
    <n v="0"/>
    <n v="0"/>
    <n v="1"/>
    <n v="612"/>
    <n v="1"/>
    <m/>
    <m/>
    <m/>
    <m/>
    <m/>
    <m/>
    <m/>
    <m/>
    <m/>
    <m/>
    <n v="1"/>
    <n v="0"/>
    <n v="1"/>
    <s v="Broad Marsh River"/>
    <n v="43"/>
  </r>
  <r>
    <s v="57-157"/>
    <m/>
    <x v="0"/>
    <s v="10 CAMARDO DR"/>
    <n v="101"/>
    <s v="LAVALLE DARCY L"/>
    <s v="MR30"/>
    <s v="ONE FAMILY"/>
    <s v="57//157//"/>
    <n v="0.27317999999999998"/>
    <n v="0"/>
    <n v="0"/>
    <n v="1"/>
    <n v="1"/>
    <s v="SEWER"/>
    <n v="1"/>
    <n v="1"/>
    <n v="9600"/>
    <s v="YES"/>
    <n v="0"/>
    <s v="57-157"/>
    <s v="All Public"/>
    <s v="SEWER"/>
    <s v="SEWER"/>
    <n v="9600"/>
    <m/>
    <m/>
    <n v="0"/>
    <n v="0"/>
    <n v="7"/>
    <n v="1728"/>
    <n v="1"/>
    <m/>
    <m/>
    <m/>
    <m/>
    <m/>
    <m/>
    <m/>
    <m/>
    <m/>
    <m/>
    <n v="1"/>
    <n v="0"/>
    <n v="1"/>
    <s v="Wareham River West"/>
    <n v="44"/>
  </r>
  <r>
    <s v="38-146"/>
    <m/>
    <x v="0"/>
    <s v="75 PARKWOOD DR"/>
    <n v="132"/>
    <s v="PINKSTEN GEORGE L"/>
    <s v="R30"/>
    <s v="RES ACLNUD  MDL-00"/>
    <s v="38//146//"/>
    <n v="6.6420000000000007E-2"/>
    <n v="0"/>
    <n v="0"/>
    <n v="0"/>
    <n v="0"/>
    <m/>
    <n v="0"/>
    <n v="0"/>
    <n v="0"/>
    <s v="YES"/>
    <n v="0"/>
    <s v="38-146"/>
    <m/>
    <m/>
    <m/>
    <n v="0"/>
    <m/>
    <m/>
    <n v="0"/>
    <n v="0"/>
    <n v="0"/>
    <n v="0"/>
    <n v="0"/>
    <m/>
    <m/>
    <m/>
    <m/>
    <m/>
    <m/>
    <m/>
    <m/>
    <m/>
    <m/>
    <n v="1"/>
    <n v="0"/>
    <n v="1"/>
    <s v="Crab Cove"/>
    <n v="46"/>
  </r>
  <r>
    <s v="50F-Q35"/>
    <m/>
    <x v="0"/>
    <s v="4 POINT RD"/>
    <n v="101"/>
    <s v="ONEIL CHARLES P"/>
    <s v="R30"/>
    <s v="ONE FAMILY"/>
    <s v="50/F/Q35//"/>
    <n v="0.15504999999999999"/>
    <n v="0"/>
    <n v="0"/>
    <n v="1"/>
    <n v="1"/>
    <s v="SEWER"/>
    <n v="1"/>
    <n v="1"/>
    <n v="8400"/>
    <s v="YES"/>
    <n v="0"/>
    <s v="50F-Q35"/>
    <s v="All Public"/>
    <s v="SEWER"/>
    <s v="SEWER"/>
    <n v="8400"/>
    <m/>
    <m/>
    <n v="0"/>
    <n v="0"/>
    <n v="3"/>
    <n v="1138"/>
    <n v="1"/>
    <m/>
    <m/>
    <m/>
    <m/>
    <m/>
    <m/>
    <m/>
    <m/>
    <m/>
    <m/>
    <n v="1"/>
    <n v="0"/>
    <n v="1"/>
    <s v="Broad Marsh River"/>
    <n v="43"/>
  </r>
  <r>
    <s v="50F-89"/>
    <m/>
    <x v="0"/>
    <s v="17 ALGELO AVE"/>
    <n v="101"/>
    <s v="WHEELER DUANE E &amp; W SANDRA"/>
    <s v="R30"/>
    <s v="ONE FAMILY"/>
    <s v="50/F/89//"/>
    <n v="0.17881"/>
    <n v="0"/>
    <n v="0"/>
    <n v="1"/>
    <n v="1"/>
    <s v="SEWER"/>
    <n v="1"/>
    <n v="0"/>
    <n v="0"/>
    <s v="YES"/>
    <n v="0"/>
    <s v="50F-89"/>
    <s v="Public Water,Public Sewer"/>
    <s v="SEWER"/>
    <s v="SEWER"/>
    <n v="0"/>
    <m/>
    <m/>
    <n v="0"/>
    <n v="0"/>
    <n v="4"/>
    <n v="1148"/>
    <n v="1"/>
    <m/>
    <m/>
    <m/>
    <m/>
    <m/>
    <m/>
    <m/>
    <m/>
    <m/>
    <m/>
    <n v="2"/>
    <n v="0"/>
    <n v="1"/>
    <s v="Broad Marsh River"/>
    <n v="43"/>
  </r>
  <r>
    <s v="38-145"/>
    <m/>
    <x v="0"/>
    <s v="73 PARKWOOD DR"/>
    <n v="101"/>
    <s v="PINKSTEN GEORGE L"/>
    <s v="R30"/>
    <s v="ONE FAMILY"/>
    <s v="38//145//"/>
    <n v="0.15345"/>
    <n v="1"/>
    <n v="1"/>
    <n v="1"/>
    <n v="1"/>
    <s v="SEPTIC"/>
    <n v="0"/>
    <n v="1"/>
    <n v="8200"/>
    <s v="YES"/>
    <n v="8200"/>
    <s v="38-145"/>
    <s v="Public Water,Gas,Septic"/>
    <s v="SEPTIC"/>
    <s v="SEPTIC"/>
    <n v="8200"/>
    <m/>
    <m/>
    <n v="1"/>
    <n v="1"/>
    <n v="3"/>
    <n v="2002"/>
    <n v="1.75"/>
    <m/>
    <m/>
    <m/>
    <m/>
    <m/>
    <m/>
    <m/>
    <m/>
    <m/>
    <m/>
    <n v="1"/>
    <n v="9.68"/>
    <n v="1"/>
    <s v="Crab Cove"/>
    <n v="46"/>
  </r>
  <r>
    <s v="50F-B"/>
    <m/>
    <x v="0"/>
    <s v="5 POINT RD"/>
    <n v="132"/>
    <s v="BENEDICT ROBERTA I"/>
    <m/>
    <s v="RES ACLNUD  MDL-00"/>
    <s v="50/F//B/"/>
    <n v="0.1804"/>
    <n v="0"/>
    <n v="0"/>
    <n v="0"/>
    <n v="0"/>
    <m/>
    <n v="0"/>
    <n v="0"/>
    <n v="0"/>
    <s v="YES"/>
    <n v="0"/>
    <s v="50F-B"/>
    <m/>
    <m/>
    <m/>
    <n v="0"/>
    <m/>
    <m/>
    <n v="0"/>
    <n v="0"/>
    <n v="0"/>
    <n v="0"/>
    <n v="0"/>
    <m/>
    <m/>
    <m/>
    <m/>
    <m/>
    <m/>
    <m/>
    <m/>
    <m/>
    <m/>
    <n v="1"/>
    <n v="0"/>
    <n v="1"/>
    <s v="Broad Marsh River"/>
    <n v="43"/>
  </r>
  <r>
    <s v="50F-151"/>
    <m/>
    <x v="0"/>
    <s v="12 PILGRIM AVE"/>
    <n v="101"/>
    <s v="FOSCAROTA RAYMOND"/>
    <s v="R300"/>
    <s v="ONE FAMILY"/>
    <s v="50/F/151//"/>
    <n v="0.20977999999999999"/>
    <n v="0"/>
    <n v="0"/>
    <n v="1"/>
    <n v="1"/>
    <s v="SEWER"/>
    <n v="1"/>
    <n v="1"/>
    <n v="18400"/>
    <s v="YES"/>
    <n v="0"/>
    <s v="50F-151"/>
    <s v="All Public"/>
    <s v="SEWER"/>
    <s v="SEWER"/>
    <n v="18400"/>
    <m/>
    <m/>
    <n v="0"/>
    <n v="0"/>
    <n v="3"/>
    <n v="2095"/>
    <n v="2"/>
    <m/>
    <m/>
    <m/>
    <m/>
    <m/>
    <m/>
    <m/>
    <m/>
    <m/>
    <m/>
    <n v="2"/>
    <n v="0"/>
    <n v="1"/>
    <s v="Broad Marsh River"/>
    <n v="43"/>
  </r>
  <r>
    <s v="50E-1-4"/>
    <m/>
    <x v="0"/>
    <s v="113 SWIFTS BCH RD"/>
    <n v="101"/>
    <s v="OKEEFE PAUL J JR"/>
    <s v="R130"/>
    <s v="ONE FAMILY"/>
    <s v="50/E1/4//"/>
    <n v="6.7979999999999999E-2"/>
    <n v="0"/>
    <n v="0"/>
    <n v="1"/>
    <n v="1"/>
    <s v="SEWER"/>
    <n v="1"/>
    <n v="1"/>
    <n v="1200"/>
    <s v="NO_W1"/>
    <n v="0"/>
    <s v="50E-1-4"/>
    <s v="All Public"/>
    <s v="SEWER"/>
    <s v="SEWER"/>
    <n v="1200"/>
    <m/>
    <m/>
    <n v="0"/>
    <n v="0"/>
    <n v="3"/>
    <n v="548"/>
    <n v="1"/>
    <m/>
    <m/>
    <m/>
    <m/>
    <m/>
    <m/>
    <m/>
    <m/>
    <m/>
    <m/>
    <n v="2"/>
    <n v="0"/>
    <n v="1"/>
    <s v="Wareham River West"/>
    <n v="44"/>
  </r>
  <r>
    <s v="57-117"/>
    <m/>
    <x v="0"/>
    <s v="28 PARKER DR"/>
    <n v="903"/>
    <s v="TOWN OF WAREHAM"/>
    <s v="MR30"/>
    <s v="TAX POSS  MDL-00"/>
    <s v="57//117//"/>
    <n v="0.24481"/>
    <n v="0"/>
    <n v="0"/>
    <n v="0"/>
    <n v="0"/>
    <m/>
    <n v="0"/>
    <n v="0"/>
    <n v="0"/>
    <s v="YES"/>
    <n v="0"/>
    <s v="57-117"/>
    <m/>
    <m/>
    <m/>
    <n v="0"/>
    <m/>
    <m/>
    <n v="0"/>
    <n v="0"/>
    <n v="0"/>
    <n v="0"/>
    <n v="0"/>
    <m/>
    <m/>
    <m/>
    <m/>
    <m/>
    <m/>
    <m/>
    <m/>
    <m/>
    <m/>
    <n v="1"/>
    <n v="0"/>
    <n v="1"/>
    <s v="Wareham River West"/>
    <n v="44"/>
  </r>
  <r>
    <s v="37-1013"/>
    <m/>
    <x v="0"/>
    <s v="105 GREAT NECK RD"/>
    <n v="101"/>
    <s v="MARVEL RAYMOND B"/>
    <s v="R60"/>
    <s v="ONE FAMILY"/>
    <s v="37//1013//"/>
    <n v="0.42654999999999998"/>
    <n v="1"/>
    <n v="1"/>
    <n v="1"/>
    <n v="1"/>
    <s v="SEPTIC"/>
    <n v="0"/>
    <n v="1"/>
    <n v="9600"/>
    <s v="YES"/>
    <n v="9600"/>
    <s v="37-1013"/>
    <s v="Public Water,Gas,Septic"/>
    <s v="SEPTIC"/>
    <s v="SEPTIC"/>
    <n v="9600"/>
    <m/>
    <m/>
    <n v="1"/>
    <n v="1"/>
    <n v="4"/>
    <n v="2144"/>
    <n v="1.75"/>
    <m/>
    <m/>
    <m/>
    <m/>
    <m/>
    <m/>
    <m/>
    <m/>
    <m/>
    <m/>
    <n v="1"/>
    <n v="9.68"/>
    <n v="1"/>
    <s v="Crab Cove"/>
    <n v="46"/>
  </r>
  <r>
    <s v="57-H2"/>
    <m/>
    <x v="0"/>
    <s v="6 HARKINS WAY"/>
    <n v="101"/>
    <s v="SCHLEGEL WOLFGANG, SANDRA &amp;"/>
    <s v="MR30"/>
    <s v="ONE FAMILY"/>
    <s v="57//H2//"/>
    <n v="0.72246999999999995"/>
    <n v="0"/>
    <n v="0"/>
    <n v="1"/>
    <n v="1"/>
    <s v="SEWER"/>
    <n v="1"/>
    <n v="1"/>
    <n v="5500"/>
    <s v="YES"/>
    <n v="0"/>
    <s v="57-H2"/>
    <s v="Public Water"/>
    <m/>
    <s v="SEWER"/>
    <n v="5500"/>
    <m/>
    <m/>
    <n v="0"/>
    <n v="0"/>
    <n v="2"/>
    <n v="1387"/>
    <n v="1.75"/>
    <m/>
    <m/>
    <m/>
    <m/>
    <m/>
    <m/>
    <m/>
    <m/>
    <m/>
    <m/>
    <n v="1"/>
    <n v="0"/>
    <n v="1"/>
    <s v="Wareham River West"/>
    <n v="44"/>
  </r>
  <r>
    <s v="57-H1"/>
    <m/>
    <x v="0"/>
    <s v="4 HARKINS WAY"/>
    <n v="101"/>
    <s v="REYNOLDS WILLIAM H"/>
    <s v="MR30"/>
    <s v="ONE FAMILY"/>
    <s v="57//H1//"/>
    <n v="0.17452999999999999"/>
    <n v="0"/>
    <n v="0"/>
    <n v="0"/>
    <n v="0"/>
    <m/>
    <n v="1"/>
    <n v="1"/>
    <n v="17400"/>
    <s v="YES"/>
    <n v="0"/>
    <s v="57-H1"/>
    <s v="Public Water"/>
    <m/>
    <m/>
    <n v="17400"/>
    <m/>
    <m/>
    <n v="0"/>
    <n v="0"/>
    <n v="3"/>
    <n v="1319"/>
    <n v="1.75"/>
    <m/>
    <m/>
    <m/>
    <m/>
    <m/>
    <m/>
    <m/>
    <m/>
    <m/>
    <m/>
    <n v="1"/>
    <n v="0"/>
    <n v="1"/>
    <s v="Wareham River West"/>
    <n v="44"/>
  </r>
  <r>
    <s v="55-BV8"/>
    <m/>
    <x v="0"/>
    <s v="9 MYA'S COURT"/>
    <n v="101"/>
    <s v="GERARD JOHN E"/>
    <s v="R30"/>
    <s v="ONE FAMILY"/>
    <s v="55//BV8//"/>
    <n v="0.45796999999999999"/>
    <n v="0"/>
    <n v="0"/>
    <n v="1"/>
    <n v="1"/>
    <s v="SEWER"/>
    <n v="1"/>
    <n v="1"/>
    <n v="19500"/>
    <s v="YES"/>
    <n v="0"/>
    <s v="55-BV8"/>
    <s v="All Public"/>
    <s v="SEWER"/>
    <s v="SEWER"/>
    <n v="19500"/>
    <m/>
    <m/>
    <n v="0"/>
    <n v="0"/>
    <n v="3"/>
    <n v="1760"/>
    <n v="2"/>
    <m/>
    <m/>
    <m/>
    <m/>
    <m/>
    <m/>
    <m/>
    <m/>
    <m/>
    <m/>
    <n v="1"/>
    <n v="0"/>
    <n v="1"/>
    <s v="Wareham River West"/>
    <n v="44"/>
  </r>
  <r>
    <s v="50F-70"/>
    <m/>
    <x v="0"/>
    <s v="19 GLEN AVE"/>
    <n v="101"/>
    <s v="QUINLAN PAUL D &amp; MARY J"/>
    <s v="R30"/>
    <s v="ONE FAMILY"/>
    <s v="50/F/70//"/>
    <n v="8.0939999999999998E-2"/>
    <n v="0"/>
    <n v="0"/>
    <n v="1"/>
    <n v="1"/>
    <s v="SEWER"/>
    <n v="1"/>
    <n v="1"/>
    <n v="4700"/>
    <s v="YES"/>
    <n v="0"/>
    <s v="50F-70"/>
    <s v="All Public"/>
    <s v="SEWER"/>
    <s v="SEWER"/>
    <n v="4700"/>
    <m/>
    <m/>
    <n v="0"/>
    <n v="0"/>
    <n v="2"/>
    <n v="660"/>
    <n v="1"/>
    <m/>
    <m/>
    <m/>
    <m/>
    <m/>
    <m/>
    <m/>
    <m/>
    <m/>
    <m/>
    <n v="1"/>
    <n v="0"/>
    <n v="1"/>
    <s v="Broad Marsh River"/>
    <n v="43"/>
  </r>
  <r>
    <s v="50E-2-30A"/>
    <m/>
    <x v="0"/>
    <s v="2 MEDINA DR"/>
    <n v="101"/>
    <s v="MEDEIROS FELIGENIO P"/>
    <s v="R30"/>
    <s v="ONE FAMILY"/>
    <s v="50/E2/30/A/"/>
    <n v="5.9520000000000003E-2"/>
    <n v="0"/>
    <n v="0"/>
    <n v="1"/>
    <n v="1"/>
    <s v="SEWER"/>
    <n v="1"/>
    <n v="1"/>
    <n v="3800"/>
    <s v="YES"/>
    <n v="0"/>
    <s v="50E-2-30A"/>
    <s v="All Public"/>
    <s v="SEWER"/>
    <s v="SEWER"/>
    <n v="3800"/>
    <m/>
    <m/>
    <n v="0"/>
    <n v="0"/>
    <n v="2"/>
    <n v="864"/>
    <n v="1.3"/>
    <m/>
    <m/>
    <m/>
    <m/>
    <m/>
    <m/>
    <m/>
    <m/>
    <m/>
    <m/>
    <n v="1"/>
    <n v="0"/>
    <n v="1"/>
    <s v="Wareham River West"/>
    <n v="44"/>
  </r>
  <r>
    <s v="50F-135"/>
    <m/>
    <x v="0"/>
    <s v="20 PILGRIM AVE"/>
    <n v="101"/>
    <s v="PASQUALINO ENNIO"/>
    <s v="R30"/>
    <s v="ONE FAMILY"/>
    <s v="50/F/135//"/>
    <n v="0.25836999999999999"/>
    <n v="0"/>
    <n v="0"/>
    <n v="1"/>
    <n v="1"/>
    <s v="SEWER"/>
    <n v="1"/>
    <n v="1"/>
    <n v="200"/>
    <s v="YES"/>
    <n v="0"/>
    <s v="50F-135"/>
    <s v="All Public"/>
    <s v="SEWER"/>
    <s v="SEWER"/>
    <n v="200"/>
    <m/>
    <m/>
    <n v="0"/>
    <n v="0"/>
    <n v="3"/>
    <n v="1176"/>
    <n v="1.5"/>
    <m/>
    <m/>
    <m/>
    <m/>
    <m/>
    <m/>
    <m/>
    <m/>
    <m/>
    <m/>
    <n v="3"/>
    <n v="0"/>
    <n v="1"/>
    <s v="Broad Marsh River"/>
    <n v="43"/>
  </r>
  <r>
    <s v="55-BV7"/>
    <m/>
    <x v="0"/>
    <s v="7 MYA'S COURT"/>
    <n v="101"/>
    <s v="DELGADO TRICIA A"/>
    <s v="R30"/>
    <s v="ONE FAMILY"/>
    <s v="55//BV7//"/>
    <n v="0.42651"/>
    <n v="0"/>
    <n v="0"/>
    <n v="1"/>
    <n v="1"/>
    <s v="SEWER"/>
    <n v="1"/>
    <n v="1"/>
    <n v="14200"/>
    <s v="YES"/>
    <n v="0"/>
    <s v="55-BV7"/>
    <s v="All Public"/>
    <s v="SEWER"/>
    <s v="SEWER"/>
    <n v="14200"/>
    <m/>
    <m/>
    <n v="0"/>
    <n v="0"/>
    <n v="3"/>
    <n v="1702"/>
    <n v="1"/>
    <m/>
    <m/>
    <m/>
    <m/>
    <m/>
    <m/>
    <m/>
    <m/>
    <m/>
    <m/>
    <n v="1"/>
    <n v="0"/>
    <n v="1"/>
    <s v="Wareham River West"/>
    <n v="44"/>
  </r>
  <r>
    <s v="50D-450"/>
    <m/>
    <x v="0"/>
    <s v="12 SHORE AVE"/>
    <n v="101"/>
    <s v="SMEDBERG DIANE M"/>
    <s v="R30"/>
    <s v="ONE FAMILY"/>
    <s v="50/D/450//"/>
    <n v="7.7450000000000005E-2"/>
    <n v="0"/>
    <n v="0"/>
    <n v="1"/>
    <n v="1"/>
    <s v="SEWER"/>
    <n v="1"/>
    <n v="1"/>
    <n v="500"/>
    <s v="YES"/>
    <n v="0"/>
    <s v="50D-450"/>
    <s v="All Public"/>
    <s v="SEWER"/>
    <s v="SEWER"/>
    <n v="500"/>
    <m/>
    <m/>
    <n v="0"/>
    <n v="0"/>
    <n v="2"/>
    <n v="870"/>
    <n v="1"/>
    <m/>
    <m/>
    <m/>
    <m/>
    <m/>
    <m/>
    <m/>
    <m/>
    <m/>
    <m/>
    <n v="1"/>
    <n v="0"/>
    <n v="1"/>
    <s v="Broad Marsh River"/>
    <n v="43"/>
  </r>
  <r>
    <s v="57-H3"/>
    <m/>
    <x v="0"/>
    <s v="8 HARKINS WAY"/>
    <n v="101"/>
    <s v="LEARY KAREN M"/>
    <s v="MR30"/>
    <s v="ONE FAMILY"/>
    <s v="57//H3//"/>
    <n v="0.72946"/>
    <n v="0"/>
    <n v="0"/>
    <n v="1"/>
    <n v="1"/>
    <s v="SEWER"/>
    <n v="1"/>
    <n v="1"/>
    <n v="11600"/>
    <s v="YES"/>
    <n v="0"/>
    <s v="57-H3"/>
    <s v="Public Water"/>
    <m/>
    <s v="SEWER"/>
    <n v="11600"/>
    <m/>
    <m/>
    <n v="0"/>
    <n v="0"/>
    <n v="3"/>
    <n v="1684"/>
    <n v="1.75"/>
    <m/>
    <m/>
    <m/>
    <m/>
    <m/>
    <m/>
    <m/>
    <m/>
    <m/>
    <m/>
    <n v="1"/>
    <n v="0"/>
    <n v="1"/>
    <s v="Wareham River West"/>
    <n v="44"/>
  </r>
  <r>
    <s v="55-BV5"/>
    <m/>
    <x v="0"/>
    <s v="3 MYA'S COURT"/>
    <n v="101"/>
    <s v="GRAHAM SCOTT K"/>
    <s v="R30"/>
    <s v="ONE FAMILY"/>
    <s v="55//BV5//"/>
    <n v="0.36901"/>
    <n v="0"/>
    <n v="0"/>
    <n v="1"/>
    <n v="1"/>
    <s v="SEWER"/>
    <n v="1"/>
    <n v="1"/>
    <n v="22600"/>
    <s v="YES"/>
    <n v="0"/>
    <s v="55-BV5"/>
    <s v="All Public"/>
    <s v="SEWER"/>
    <s v="SEWER"/>
    <n v="22600"/>
    <m/>
    <m/>
    <n v="0"/>
    <n v="0"/>
    <n v="4"/>
    <n v="2153"/>
    <n v="1.9"/>
    <m/>
    <m/>
    <m/>
    <m/>
    <m/>
    <m/>
    <m/>
    <m/>
    <m/>
    <m/>
    <n v="1"/>
    <n v="0"/>
    <n v="1"/>
    <s v="Wareham River West"/>
    <n v="44"/>
  </r>
  <r>
    <s v="50F-49"/>
    <m/>
    <x v="0"/>
    <s v="15 REYNOLDS AVE"/>
    <n v="101"/>
    <s v="SILVA FERNANDO R &amp; MARIA A TRS"/>
    <s v="R30"/>
    <s v="ONE FAMILY"/>
    <s v="50/F/49//"/>
    <n v="0.10344"/>
    <n v="0"/>
    <n v="0"/>
    <n v="1"/>
    <n v="1"/>
    <s v="SEWER"/>
    <n v="1"/>
    <n v="1"/>
    <n v="5800"/>
    <s v="YES"/>
    <n v="0"/>
    <s v="50F-49"/>
    <s v="All Public"/>
    <s v="SEWER"/>
    <s v="SEWER"/>
    <n v="5800"/>
    <m/>
    <m/>
    <n v="0"/>
    <n v="0"/>
    <n v="3"/>
    <n v="1584"/>
    <n v="2"/>
    <m/>
    <m/>
    <m/>
    <m/>
    <m/>
    <m/>
    <m/>
    <m/>
    <m/>
    <m/>
    <n v="1"/>
    <n v="0"/>
    <n v="1"/>
    <s v="Broad Marsh River"/>
    <n v="43"/>
  </r>
  <r>
    <s v="50F-35"/>
    <m/>
    <x v="0"/>
    <s v="18 ALGELO AVE"/>
    <n v="101"/>
    <s v="EMERY ERNEST G"/>
    <s v="R30"/>
    <s v="ONE FAMILY"/>
    <s v="50/F/35//"/>
    <n v="0.13528000000000001"/>
    <n v="0"/>
    <n v="0"/>
    <n v="1"/>
    <n v="1"/>
    <s v="SEWER"/>
    <n v="1"/>
    <n v="1"/>
    <n v="8000"/>
    <s v="YES"/>
    <n v="0"/>
    <s v="50F-35"/>
    <s v="All Public"/>
    <s v="SEWER"/>
    <s v="SEWER"/>
    <n v="8000"/>
    <m/>
    <m/>
    <n v="0"/>
    <n v="0"/>
    <n v="3"/>
    <n v="1134"/>
    <n v="1"/>
    <m/>
    <m/>
    <m/>
    <m/>
    <m/>
    <m/>
    <m/>
    <m/>
    <m/>
    <m/>
    <n v="1"/>
    <n v="0"/>
    <n v="1"/>
    <s v="Broad Marsh River"/>
    <n v="43"/>
  </r>
  <r>
    <s v="50E-2-25"/>
    <m/>
    <x v="0"/>
    <s v="13 SHORE AVE"/>
    <n v="101"/>
    <s v="DRAGONE PATRICIA"/>
    <s v="R30"/>
    <s v="ONE FAMILY"/>
    <s v="50/E2/25//"/>
    <n v="8.3549999999999999E-2"/>
    <n v="0"/>
    <n v="0"/>
    <n v="1"/>
    <n v="1"/>
    <s v="SEWER"/>
    <n v="1"/>
    <n v="1"/>
    <n v="2100"/>
    <s v="YES"/>
    <n v="0"/>
    <s v="50E-2-25"/>
    <s v="Public Water,Public Sewer"/>
    <s v="SEWER"/>
    <s v="SEWER"/>
    <n v="2100"/>
    <m/>
    <m/>
    <n v="0"/>
    <n v="0"/>
    <n v="2"/>
    <n v="680"/>
    <n v="1"/>
    <m/>
    <m/>
    <m/>
    <m/>
    <m/>
    <m/>
    <m/>
    <m/>
    <m/>
    <m/>
    <n v="1"/>
    <n v="0"/>
    <n v="1"/>
    <s v="Broad Marsh River"/>
    <n v="43"/>
  </r>
  <r>
    <s v="50F-64"/>
    <m/>
    <x v="0"/>
    <s v="18 REYNOLDS AVE"/>
    <n v="101"/>
    <s v="EVANS WILLIAM E"/>
    <s v="R30"/>
    <s v="ONE FAMILY"/>
    <s v="50/F/64//"/>
    <n v="0.12784000000000001"/>
    <n v="0"/>
    <n v="0"/>
    <n v="1"/>
    <n v="1"/>
    <s v="SEWER"/>
    <n v="1"/>
    <n v="1"/>
    <n v="2200"/>
    <s v="YES"/>
    <n v="0"/>
    <s v="50F-64"/>
    <s v="All Public"/>
    <s v="SEWER"/>
    <s v="SEWER"/>
    <n v="2200"/>
    <m/>
    <m/>
    <n v="0"/>
    <n v="0"/>
    <n v="3"/>
    <n v="1392"/>
    <n v="2"/>
    <m/>
    <m/>
    <m/>
    <m/>
    <m/>
    <m/>
    <m/>
    <m/>
    <m/>
    <m/>
    <n v="1"/>
    <n v="0"/>
    <n v="1"/>
    <s v="Broad Marsh River"/>
    <n v="43"/>
  </r>
  <r>
    <s v="50F-149"/>
    <m/>
    <x v="0"/>
    <s v="16 PILGRIM AVE"/>
    <n v="101"/>
    <s v="BIRCH LINDA J &amp; RICHARD D"/>
    <s v="R30"/>
    <s v="ONE FAMILY"/>
    <s v="50/F/149//"/>
    <n v="0.22320000000000001"/>
    <n v="0"/>
    <n v="0"/>
    <n v="1"/>
    <n v="1"/>
    <s v="SEWER"/>
    <n v="1"/>
    <n v="1"/>
    <n v="1100"/>
    <s v="YES"/>
    <n v="0"/>
    <s v="50F-149"/>
    <s v="Public Water,Public Sewer"/>
    <s v="SEWER"/>
    <s v="SEWER"/>
    <n v="1100"/>
    <m/>
    <m/>
    <n v="0"/>
    <n v="0"/>
    <n v="2"/>
    <n v="880"/>
    <n v="1"/>
    <m/>
    <m/>
    <m/>
    <m/>
    <m/>
    <m/>
    <m/>
    <m/>
    <m/>
    <m/>
    <n v="2"/>
    <n v="0"/>
    <n v="1"/>
    <s v="Broad Marsh River"/>
    <n v="43"/>
  </r>
  <r>
    <s v="50F-153B1"/>
    <m/>
    <x v="0"/>
    <s v="4 BROAD MARSH AVE"/>
    <n v="132"/>
    <s v="PERSON ARTHUR R"/>
    <s v="R30"/>
    <s v="RES ACLNUD  MDL-00"/>
    <s v="50/F/153/B1/"/>
    <n v="4.5089999999999998E-2"/>
    <n v="0"/>
    <n v="0"/>
    <n v="0"/>
    <n v="0"/>
    <m/>
    <n v="0"/>
    <n v="0"/>
    <n v="0"/>
    <s v="YES"/>
    <n v="0"/>
    <s v="50F-153B1"/>
    <m/>
    <m/>
    <m/>
    <n v="0"/>
    <m/>
    <m/>
    <n v="0"/>
    <n v="0"/>
    <n v="0"/>
    <n v="0"/>
    <n v="0"/>
    <m/>
    <m/>
    <m/>
    <m/>
    <m/>
    <m/>
    <m/>
    <m/>
    <m/>
    <m/>
    <n v="1"/>
    <n v="0"/>
    <n v="1"/>
    <s v="Broad Marsh River"/>
    <n v="43"/>
  </r>
  <r>
    <s v="38-1011"/>
    <m/>
    <x v="0"/>
    <s v="0 PARKWOOD DR"/>
    <n v="132"/>
    <s v="PARKWOOD BEACH IMPROVEMENT"/>
    <s v="R30"/>
    <s v="RES ACLNUD  MDL-00"/>
    <s v="38//1011//"/>
    <n v="4.691E-2"/>
    <n v="0"/>
    <n v="0"/>
    <n v="0"/>
    <n v="0"/>
    <m/>
    <n v="0"/>
    <n v="0"/>
    <n v="0"/>
    <s v="YES"/>
    <n v="0"/>
    <s v="38-1011"/>
    <m/>
    <m/>
    <m/>
    <n v="0"/>
    <m/>
    <m/>
    <n v="0"/>
    <n v="0"/>
    <n v="0"/>
    <n v="0"/>
    <n v="0"/>
    <m/>
    <m/>
    <m/>
    <m/>
    <m/>
    <m/>
    <m/>
    <m/>
    <m/>
    <m/>
    <n v="1"/>
    <n v="0"/>
    <n v="1"/>
    <s v="Crab Cove"/>
    <n v="46"/>
  </r>
  <r>
    <s v="LAND_NOPARC"/>
    <m/>
    <x v="0"/>
    <m/>
    <n v="0"/>
    <m/>
    <m/>
    <m/>
    <m/>
    <n v="9.4299999999999991E-3"/>
    <n v="0"/>
    <n v="0"/>
    <n v="0"/>
    <n v="0"/>
    <m/>
    <n v="0"/>
    <n v="0"/>
    <n v="0"/>
    <s v="NO"/>
    <n v="0"/>
    <m/>
    <m/>
    <m/>
    <m/>
    <n v="0"/>
    <m/>
    <m/>
    <n v="0"/>
    <n v="0"/>
    <n v="0"/>
    <n v="0"/>
    <n v="0"/>
    <m/>
    <m/>
    <m/>
    <m/>
    <m/>
    <m/>
    <m/>
    <m/>
    <m/>
    <m/>
    <n v="0"/>
    <n v="0"/>
    <n v="1"/>
    <s v="Wareham River East"/>
    <n v="45"/>
  </r>
  <r>
    <s v="50D-485"/>
    <m/>
    <x v="0"/>
    <s v="8 SARAH'S LN"/>
    <n v="132"/>
    <s v="HURLEY RICHARD F TRUSTEE OF THE"/>
    <s v="R30"/>
    <s v="RES ACLNUD  MDL-00"/>
    <s v="50/D/485//"/>
    <n v="0.19771"/>
    <n v="0"/>
    <n v="0"/>
    <n v="0"/>
    <n v="0"/>
    <m/>
    <n v="0"/>
    <n v="0"/>
    <n v="0"/>
    <s v="YES"/>
    <n v="0"/>
    <s v="50D-485"/>
    <m/>
    <m/>
    <m/>
    <n v="0"/>
    <m/>
    <m/>
    <n v="0"/>
    <n v="0"/>
    <n v="0"/>
    <n v="0"/>
    <n v="0"/>
    <m/>
    <m/>
    <m/>
    <m/>
    <m/>
    <m/>
    <m/>
    <m/>
    <m/>
    <m/>
    <n v="2"/>
    <n v="0"/>
    <n v="1"/>
    <s v="Wareham River West"/>
    <n v="44"/>
  </r>
  <r>
    <s v="40-1003A"/>
    <m/>
    <x v="0"/>
    <s v="13 CROOKED RIVER RD"/>
    <n v="101"/>
    <s v="ELDRIDGE BRUCE C"/>
    <s v="R30"/>
    <s v="ONE FAMILY"/>
    <s v="40//1003/A/"/>
    <n v="0.52527999999999997"/>
    <n v="1"/>
    <n v="1"/>
    <n v="1"/>
    <n v="1"/>
    <s v="SEPTIC"/>
    <n v="0"/>
    <n v="1"/>
    <n v="1700"/>
    <s v="YES"/>
    <n v="1700"/>
    <s v="40-1003A"/>
    <s v="Public Water,Gas,Septic"/>
    <s v="SEPTIC"/>
    <s v="SEPTIC"/>
    <n v="1700"/>
    <m/>
    <m/>
    <n v="1"/>
    <n v="1"/>
    <n v="2"/>
    <n v="1560"/>
    <n v="2"/>
    <m/>
    <m/>
    <m/>
    <m/>
    <m/>
    <m/>
    <m/>
    <m/>
    <m/>
    <m/>
    <n v="1"/>
    <n v="9.68"/>
    <n v="1"/>
    <s v="Crab Cove"/>
    <n v="46"/>
  </r>
  <r>
    <s v="55-BV6"/>
    <m/>
    <x v="0"/>
    <s v="5 MYA'S COURT"/>
    <n v="101"/>
    <s v="CONTE DOMINIC A"/>
    <s v="R30"/>
    <s v="ONE FAMILY"/>
    <s v="55//BV6//"/>
    <n v="0.44732"/>
    <n v="0"/>
    <n v="0"/>
    <n v="1"/>
    <n v="1"/>
    <s v="SEWER"/>
    <n v="1"/>
    <n v="1"/>
    <n v="12200"/>
    <s v="YES"/>
    <n v="0"/>
    <s v="55-BV6"/>
    <s v="All Public"/>
    <s v="SEWER"/>
    <s v="SEWER"/>
    <n v="12200"/>
    <m/>
    <m/>
    <n v="0"/>
    <n v="0"/>
    <n v="3"/>
    <n v="1518"/>
    <n v="1"/>
    <m/>
    <m/>
    <m/>
    <m/>
    <m/>
    <m/>
    <m/>
    <m/>
    <m/>
    <m/>
    <n v="1"/>
    <n v="0"/>
    <n v="1"/>
    <s v="Wareham River West"/>
    <n v="44"/>
  </r>
  <r>
    <s v="38-130"/>
    <m/>
    <x v="0"/>
    <s v="3 RIVER TER"/>
    <n v="101"/>
    <s v="MULLINS FREDERICK A JR"/>
    <s v="R30"/>
    <s v="ONE FAMILY"/>
    <s v="38//130//"/>
    <n v="0.12945999999999999"/>
    <n v="1"/>
    <n v="1"/>
    <n v="1"/>
    <n v="1"/>
    <s v="SEPTIC"/>
    <n v="0"/>
    <n v="1"/>
    <n v="3700"/>
    <s v="NO_W1"/>
    <n v="3700"/>
    <s v="38-130"/>
    <s v="Public Water,Gas,Septic"/>
    <s v="SEPTIC"/>
    <s v="SEPTIC"/>
    <n v="3700"/>
    <m/>
    <m/>
    <n v="1"/>
    <n v="1"/>
    <n v="3"/>
    <n v="1398"/>
    <n v="2"/>
    <m/>
    <m/>
    <m/>
    <m/>
    <m/>
    <m/>
    <m/>
    <m/>
    <m/>
    <m/>
    <n v="2"/>
    <n v="9.68"/>
    <n v="1"/>
    <s v="Crab Cove"/>
    <n v="46"/>
  </r>
  <r>
    <s v="50D-452"/>
    <m/>
    <x v="0"/>
    <s v="18 SHORE AVE"/>
    <n v="101"/>
    <s v="JACQUES ROBERT W JR"/>
    <s v="R30"/>
    <s v="ONE FAMILY"/>
    <s v="50/D/452//"/>
    <n v="7.9250000000000001E-2"/>
    <n v="0"/>
    <n v="0"/>
    <n v="1"/>
    <n v="1"/>
    <s v="SEWER"/>
    <n v="1"/>
    <n v="1"/>
    <n v="0"/>
    <s v="YES"/>
    <n v="0"/>
    <s v="50D-452"/>
    <s v="All Public"/>
    <s v="SEWER"/>
    <s v="SEWER"/>
    <n v="0"/>
    <m/>
    <m/>
    <n v="0"/>
    <n v="0"/>
    <n v="3"/>
    <n v="954"/>
    <n v="1"/>
    <m/>
    <m/>
    <m/>
    <m/>
    <m/>
    <m/>
    <m/>
    <m/>
    <m/>
    <m/>
    <n v="1"/>
    <n v="0"/>
    <n v="1"/>
    <s v="Broad Marsh River"/>
    <n v="43"/>
  </r>
  <r>
    <s v="50E-1-32"/>
    <m/>
    <x v="0"/>
    <s v="2 SARAH'S LN"/>
    <n v="101"/>
    <s v="HURLEY RICHARD F TRUSTEE OF THE"/>
    <s v="R30"/>
    <s v="ONE FAMILY"/>
    <s v="50/E1/32//"/>
    <n v="2.5100000000000001E-2"/>
    <n v="0"/>
    <n v="0"/>
    <n v="1"/>
    <n v="1"/>
    <s v="SEWER"/>
    <n v="1"/>
    <n v="1"/>
    <n v="3400"/>
    <s v="YES"/>
    <n v="0"/>
    <s v="50E-1-32"/>
    <s v="All Public"/>
    <s v="SEWER"/>
    <s v="SEWER"/>
    <n v="3400"/>
    <m/>
    <m/>
    <n v="0"/>
    <n v="0"/>
    <n v="2"/>
    <n v="616"/>
    <n v="1"/>
    <m/>
    <m/>
    <m/>
    <m/>
    <m/>
    <m/>
    <m/>
    <m/>
    <m/>
    <m/>
    <n v="1"/>
    <n v="0"/>
    <n v="1"/>
    <s v="Wareham River West"/>
    <n v="44"/>
  </r>
  <r>
    <s v="50F-153B2"/>
    <m/>
    <x v="0"/>
    <s v="4 BROAD MARSH AVE"/>
    <n v="101"/>
    <s v="AMATO DAVID"/>
    <s v="R30"/>
    <s v="ONE FAMILY"/>
    <s v="50/F/153/B2/"/>
    <n v="0.1782"/>
    <n v="0"/>
    <n v="0"/>
    <n v="1"/>
    <n v="1"/>
    <s v="SEWER"/>
    <n v="1"/>
    <n v="1"/>
    <n v="5900"/>
    <s v="YES"/>
    <n v="0"/>
    <s v="50F-153B2"/>
    <s v="All Public"/>
    <s v="SEWER"/>
    <s v="SEWER"/>
    <n v="5900"/>
    <m/>
    <m/>
    <n v="0"/>
    <n v="0"/>
    <n v="5"/>
    <n v="2353"/>
    <n v="2"/>
    <m/>
    <m/>
    <m/>
    <m/>
    <m/>
    <m/>
    <m/>
    <m/>
    <m/>
    <m/>
    <n v="1"/>
    <n v="0"/>
    <n v="1"/>
    <s v="Broad Marsh River"/>
    <n v="43"/>
  </r>
  <r>
    <s v="50E-2-30B"/>
    <m/>
    <x v="0"/>
    <s v="4 MEDINA DR"/>
    <n v="101"/>
    <s v="HARBACK ROBERTA"/>
    <s v="R30"/>
    <s v="ONE FAMILY"/>
    <s v="50/E2/30/B/"/>
    <n v="5.0840000000000003E-2"/>
    <n v="0"/>
    <n v="0"/>
    <n v="1"/>
    <n v="1"/>
    <s v="SEWER"/>
    <n v="1"/>
    <n v="1"/>
    <n v="0"/>
    <s v="YES"/>
    <n v="0"/>
    <s v="50E-2-30B"/>
    <m/>
    <m/>
    <s v="SEWER"/>
    <n v="0"/>
    <m/>
    <m/>
    <n v="0"/>
    <n v="0"/>
    <n v="2"/>
    <n v="504"/>
    <n v="1"/>
    <m/>
    <m/>
    <m/>
    <m/>
    <m/>
    <m/>
    <m/>
    <m/>
    <m/>
    <m/>
    <n v="1"/>
    <n v="0"/>
    <n v="1"/>
    <s v="Wareham River West"/>
    <n v="44"/>
  </r>
  <r>
    <s v="50F-Q34"/>
    <m/>
    <x v="0"/>
    <s v="6 POINT RD"/>
    <n v="101"/>
    <s v="BENEDICT ROBERTA I"/>
    <s v="R30"/>
    <s v="ONE FAMILY"/>
    <s v="50/F/Q34//"/>
    <n v="0.1535"/>
    <n v="0"/>
    <n v="0"/>
    <n v="1"/>
    <n v="1"/>
    <s v="SEWER"/>
    <n v="1"/>
    <n v="1"/>
    <n v="1200"/>
    <s v="YES"/>
    <n v="0"/>
    <s v="50F-Q34"/>
    <s v="Public Water,Public Sewer"/>
    <s v="SEWER"/>
    <s v="SEWER"/>
    <n v="1200"/>
    <m/>
    <m/>
    <n v="0"/>
    <n v="0"/>
    <n v="2"/>
    <n v="572"/>
    <n v="1"/>
    <m/>
    <m/>
    <m/>
    <m/>
    <m/>
    <m/>
    <m/>
    <m/>
    <m/>
    <m/>
    <n v="1"/>
    <n v="0"/>
    <n v="1"/>
    <s v="Broad Marsh River"/>
    <n v="43"/>
  </r>
  <r>
    <s v="50E-2-33"/>
    <m/>
    <x v="0"/>
    <s v="112 SWIFTS BCH RD"/>
    <n v="101"/>
    <s v="RICHMOND THOMAS J  JR"/>
    <s v="R30"/>
    <s v="ONE FAMILY"/>
    <s v="50/E2/33//"/>
    <n v="7.7770000000000006E-2"/>
    <n v="0"/>
    <n v="0"/>
    <n v="1"/>
    <n v="1"/>
    <s v="SEWER"/>
    <n v="1"/>
    <n v="1"/>
    <n v="2500"/>
    <s v="YES"/>
    <n v="0"/>
    <s v="50E-2-33"/>
    <s v="All Public"/>
    <s v="SEWER"/>
    <s v="SEWER"/>
    <n v="2500"/>
    <m/>
    <m/>
    <n v="0"/>
    <n v="0"/>
    <n v="3"/>
    <n v="648"/>
    <n v="1"/>
    <m/>
    <m/>
    <m/>
    <m/>
    <m/>
    <m/>
    <m/>
    <m/>
    <m/>
    <m/>
    <n v="1"/>
    <n v="0"/>
    <n v="1"/>
    <s v="Wareham River West"/>
    <n v="44"/>
  </r>
  <r>
    <s v="57-136"/>
    <m/>
    <x v="0"/>
    <s v="31 TERRY LN"/>
    <n v="101"/>
    <s v="GONSKI MITCHELL E"/>
    <s v="MR30"/>
    <s v="ONE FAMILY"/>
    <s v="57//136//"/>
    <n v="0.40554000000000001"/>
    <n v="0"/>
    <n v="0"/>
    <n v="1"/>
    <n v="1"/>
    <s v="SEWER"/>
    <n v="1"/>
    <n v="1"/>
    <n v="7500"/>
    <s v="YES"/>
    <n v="0"/>
    <s v="57-136"/>
    <s v="All Public"/>
    <s v="SEWER"/>
    <s v="SEWER"/>
    <n v="7500"/>
    <m/>
    <m/>
    <n v="0"/>
    <n v="0"/>
    <n v="4"/>
    <n v="1104"/>
    <n v="1"/>
    <m/>
    <m/>
    <m/>
    <m/>
    <m/>
    <m/>
    <m/>
    <m/>
    <m/>
    <m/>
    <n v="1"/>
    <n v="0"/>
    <n v="1"/>
    <s v="Wareham River West"/>
    <n v="44"/>
  </r>
  <r>
    <s v="50F-68"/>
    <m/>
    <x v="0"/>
    <s v="23 ALGELO AVE"/>
    <n v="101"/>
    <s v="LEVETT MICHAEL"/>
    <s v="R30"/>
    <s v="ONE FAMILY"/>
    <s v="50/F/68//"/>
    <n v="0.15112"/>
    <n v="0"/>
    <n v="0"/>
    <n v="1"/>
    <n v="1"/>
    <s v="SEWER"/>
    <n v="1"/>
    <n v="1"/>
    <n v="2000"/>
    <s v="NO_W1"/>
    <n v="0"/>
    <s v="50F-68"/>
    <s v="All Public"/>
    <s v="SEWER"/>
    <s v="SEWER"/>
    <n v="2000"/>
    <m/>
    <m/>
    <n v="0"/>
    <n v="0"/>
    <n v="3"/>
    <n v="1042"/>
    <n v="1"/>
    <m/>
    <m/>
    <m/>
    <m/>
    <m/>
    <m/>
    <m/>
    <m/>
    <m/>
    <m/>
    <n v="2"/>
    <n v="0"/>
    <n v="1"/>
    <s v="Broad Marsh River"/>
    <n v="43"/>
  </r>
  <r>
    <s v="50F-69"/>
    <m/>
    <x v="0"/>
    <s v="21 ALGELO AVE"/>
    <n v="101"/>
    <s v="KEEFE DAVID F"/>
    <s v="R30"/>
    <s v="ONE FAMILY"/>
    <s v="50/F/69//"/>
    <n v="0.10390000000000001"/>
    <n v="0"/>
    <n v="0"/>
    <n v="1"/>
    <n v="1"/>
    <s v="SEWER"/>
    <n v="1"/>
    <n v="1"/>
    <n v="2400"/>
    <s v="YES"/>
    <n v="0"/>
    <s v="50F-69"/>
    <s v="All Public"/>
    <s v="SEWER"/>
    <s v="SEWER"/>
    <n v="2400"/>
    <m/>
    <m/>
    <n v="0"/>
    <n v="0"/>
    <n v="2"/>
    <n v="760"/>
    <n v="1"/>
    <m/>
    <m/>
    <m/>
    <m/>
    <m/>
    <m/>
    <m/>
    <m/>
    <m/>
    <m/>
    <n v="1"/>
    <n v="0"/>
    <n v="1"/>
    <s v="Broad Marsh River"/>
    <n v="43"/>
  </r>
  <r>
    <s v="57-148"/>
    <m/>
    <x v="0"/>
    <s v="33 TERRY LN"/>
    <n v="101"/>
    <s v="HIGGINS DARRYL O"/>
    <s v="MR30"/>
    <s v="ONE FAMILY"/>
    <s v="57//148//"/>
    <n v="0.27357999999999999"/>
    <n v="0"/>
    <n v="0"/>
    <n v="1"/>
    <n v="1"/>
    <s v="SEWER"/>
    <n v="1"/>
    <n v="1"/>
    <n v="15400"/>
    <s v="YES"/>
    <n v="0"/>
    <s v="57-148"/>
    <s v="All Public"/>
    <s v="SEWER"/>
    <s v="SEWER"/>
    <n v="15400"/>
    <m/>
    <m/>
    <n v="0"/>
    <n v="0"/>
    <n v="6"/>
    <n v="2308"/>
    <n v="2"/>
    <m/>
    <m/>
    <m/>
    <m/>
    <m/>
    <m/>
    <m/>
    <m/>
    <m/>
    <m/>
    <n v="1"/>
    <n v="0"/>
    <n v="1"/>
    <s v="Wareham River West"/>
    <n v="44"/>
  </r>
  <r>
    <s v="38-270"/>
    <m/>
    <x v="0"/>
    <s v="110 PARKWOOD DR"/>
    <n v="101"/>
    <s v="HAYDEN GEORGE E"/>
    <s v="R30"/>
    <s v="ONE FAMILY"/>
    <s v="38//270//"/>
    <n v="0.22372"/>
    <n v="1"/>
    <n v="1"/>
    <n v="1"/>
    <n v="1"/>
    <s v="SEPTIC"/>
    <n v="0"/>
    <n v="1"/>
    <n v="1900"/>
    <s v="NO_W1"/>
    <n v="1900"/>
    <s v="38-270"/>
    <s v="Public Water,Septic"/>
    <s v="SEPTIC"/>
    <s v="SEPTIC"/>
    <n v="1900"/>
    <m/>
    <m/>
    <n v="1"/>
    <n v="1"/>
    <n v="4"/>
    <n v="906"/>
    <n v="1.5"/>
    <m/>
    <m/>
    <m/>
    <m/>
    <m/>
    <m/>
    <m/>
    <m/>
    <m/>
    <m/>
    <n v="2"/>
    <n v="9.68"/>
    <n v="1"/>
    <s v="Crab Cove"/>
    <n v="46"/>
  </r>
  <r>
    <s v="38-1012"/>
    <m/>
    <x v="0"/>
    <s v="0 PARKWOOD DR"/>
    <n v="132"/>
    <s v="PARKWOOD BEACH IMPROVEMENT"/>
    <s v="R30"/>
    <s v="RES ACLNUD  MDL-00"/>
    <s v="38//1012//"/>
    <n v="3.092E-2"/>
    <n v="0"/>
    <n v="0"/>
    <n v="0"/>
    <n v="0"/>
    <m/>
    <n v="0"/>
    <n v="0"/>
    <n v="0"/>
    <s v="YES"/>
    <n v="0"/>
    <s v="38-1012"/>
    <m/>
    <m/>
    <m/>
    <n v="0"/>
    <m/>
    <m/>
    <n v="0"/>
    <n v="0"/>
    <n v="0"/>
    <n v="0"/>
    <n v="0"/>
    <m/>
    <m/>
    <m/>
    <m/>
    <m/>
    <m/>
    <m/>
    <m/>
    <m/>
    <m/>
    <n v="1"/>
    <n v="0"/>
    <n v="1"/>
    <s v="Crab Cove"/>
    <n v="46"/>
  </r>
  <r>
    <s v="57-76"/>
    <m/>
    <x v="0"/>
    <s v="23 PARKER DR"/>
    <n v="101"/>
    <s v="ISGUR LOUIS M"/>
    <s v="MR30"/>
    <s v="ONE FAMILY"/>
    <s v="57//76//"/>
    <n v="0.22405"/>
    <n v="0"/>
    <n v="0"/>
    <n v="1"/>
    <n v="1"/>
    <s v="SEWER"/>
    <n v="1"/>
    <n v="1"/>
    <n v="7800"/>
    <s v="YES"/>
    <n v="0"/>
    <s v="57-76"/>
    <s v="All Public"/>
    <s v="SEWER"/>
    <s v="SEWER"/>
    <n v="7800"/>
    <m/>
    <m/>
    <n v="0"/>
    <n v="0"/>
    <n v="3"/>
    <n v="1232"/>
    <n v="1"/>
    <m/>
    <m/>
    <m/>
    <m/>
    <m/>
    <m/>
    <m/>
    <m/>
    <m/>
    <m/>
    <n v="1"/>
    <n v="0"/>
    <n v="1"/>
    <s v="Wareham River West"/>
    <n v="44"/>
  </r>
  <r>
    <s v="38-228"/>
    <m/>
    <x v="0"/>
    <s v="29 FIR ST"/>
    <n v="101"/>
    <s v="DUPUIS GERALD L"/>
    <s v="R30"/>
    <s v="ONE FAMILY"/>
    <s v="38//228//"/>
    <n v="0.24145"/>
    <n v="1"/>
    <n v="1"/>
    <n v="1"/>
    <n v="1"/>
    <s v="SEPTIC"/>
    <n v="0"/>
    <n v="1"/>
    <n v="8600"/>
    <s v="YES"/>
    <n v="8600"/>
    <s v="38-228"/>
    <s v="Public Water,Septic"/>
    <s v="SEPTIC"/>
    <s v="SEPTIC"/>
    <n v="8600"/>
    <m/>
    <m/>
    <n v="1"/>
    <n v="1"/>
    <n v="3"/>
    <n v="1571"/>
    <n v="1"/>
    <m/>
    <m/>
    <m/>
    <m/>
    <m/>
    <m/>
    <m/>
    <m/>
    <m/>
    <m/>
    <n v="2"/>
    <n v="9.68"/>
    <n v="1"/>
    <s v="Crab Cove"/>
    <n v="46"/>
  </r>
  <r>
    <s v="50E-1-33"/>
    <m/>
    <x v="0"/>
    <s v="4 SARAH'S LN"/>
    <n v="132"/>
    <s v="HURLEY RICHARD F TRUSTEE OF THE"/>
    <s v="R30"/>
    <s v="RES ACLNUD  MDL-00"/>
    <s v="50/E1/33//"/>
    <n v="3.0949999999999998E-2"/>
    <n v="0"/>
    <n v="0"/>
    <n v="0"/>
    <n v="0"/>
    <m/>
    <n v="0"/>
    <n v="0"/>
    <n v="0"/>
    <s v="YES"/>
    <n v="0"/>
    <s v="50E-1-33"/>
    <m/>
    <m/>
    <m/>
    <n v="0"/>
    <m/>
    <m/>
    <n v="0"/>
    <n v="0"/>
    <n v="0"/>
    <n v="0"/>
    <n v="0"/>
    <m/>
    <m/>
    <m/>
    <m/>
    <m/>
    <m/>
    <m/>
    <m/>
    <m/>
    <m/>
    <n v="1"/>
    <n v="0"/>
    <n v="1"/>
    <s v="Wareham River West"/>
    <n v="44"/>
  </r>
  <r>
    <s v="38-1010"/>
    <m/>
    <x v="0"/>
    <s v="0 PARKWOOD DR"/>
    <n v="132"/>
    <s v="PARKWOOD BEACH IMPROVEMENT"/>
    <s v="R30"/>
    <s v="RES ACLNUD  MDL-00"/>
    <s v="38//1010//"/>
    <n v="8.6190000000000003E-2"/>
    <n v="0"/>
    <n v="0"/>
    <n v="0"/>
    <n v="0"/>
    <m/>
    <n v="0"/>
    <n v="0"/>
    <n v="0"/>
    <s v="YES"/>
    <n v="0"/>
    <s v="38-1010"/>
    <m/>
    <m/>
    <m/>
    <n v="0"/>
    <m/>
    <m/>
    <n v="0"/>
    <n v="0"/>
    <n v="0"/>
    <n v="0"/>
    <n v="0"/>
    <m/>
    <m/>
    <m/>
    <m/>
    <m/>
    <m/>
    <m/>
    <m/>
    <m/>
    <m/>
    <n v="1"/>
    <n v="0"/>
    <n v="1"/>
    <s v="Crab Cove"/>
    <n v="46"/>
  </r>
  <r>
    <s v="50D-454B"/>
    <m/>
    <x v="0"/>
    <s v="16 SHORE AVE"/>
    <n v="101"/>
    <s v="GERARD LEONARD ROBERT &amp;"/>
    <s v="R30"/>
    <s v="ONE FAMILY"/>
    <s v="50/D/454/B/"/>
    <n v="7.5490000000000002E-2"/>
    <n v="0"/>
    <n v="0"/>
    <n v="1"/>
    <n v="1"/>
    <s v="SEWER"/>
    <n v="1"/>
    <n v="1"/>
    <n v="10500"/>
    <s v="YES"/>
    <n v="0"/>
    <s v="50D-454B"/>
    <s v="All Public"/>
    <s v="SEWER"/>
    <s v="SEWER"/>
    <n v="10500"/>
    <m/>
    <m/>
    <n v="0"/>
    <n v="0"/>
    <n v="3"/>
    <n v="940"/>
    <n v="1"/>
    <m/>
    <m/>
    <m/>
    <m/>
    <m/>
    <m/>
    <m/>
    <m/>
    <m/>
    <m/>
    <n v="2"/>
    <n v="0"/>
    <n v="1"/>
    <s v="Broad Marsh River"/>
    <n v="43"/>
  </r>
  <r>
    <s v="50F-48"/>
    <m/>
    <x v="0"/>
    <s v="17 REYNOLDS AVE"/>
    <n v="101"/>
    <s v="CANTONE SALVATORE T"/>
    <s v="R30"/>
    <s v="ONE FAMILY"/>
    <s v="50/F/48//"/>
    <n v="0.1178"/>
    <n v="0"/>
    <n v="0"/>
    <n v="1"/>
    <n v="1"/>
    <s v="SEWER"/>
    <n v="1"/>
    <n v="1"/>
    <n v="1600"/>
    <s v="YES"/>
    <n v="0"/>
    <s v="50F-48"/>
    <s v="All Public"/>
    <s v="SEWER"/>
    <s v="SEWER"/>
    <n v="1600"/>
    <m/>
    <m/>
    <n v="0"/>
    <n v="0"/>
    <n v="4"/>
    <n v="1512"/>
    <n v="2"/>
    <m/>
    <m/>
    <m/>
    <m/>
    <m/>
    <m/>
    <m/>
    <m/>
    <m/>
    <m/>
    <n v="1"/>
    <n v="0"/>
    <n v="1"/>
    <s v="Broad Marsh River"/>
    <n v="43"/>
  </r>
  <r>
    <s v="50F-140"/>
    <m/>
    <x v="0"/>
    <s v="20 ALLEN AVE"/>
    <n v="903"/>
    <s v="TOWN OF WAREHAM"/>
    <s v="R30"/>
    <s v="TAX POSS  MDL-00"/>
    <s v="50/F/140//"/>
    <n v="0.16893"/>
    <n v="0"/>
    <n v="0"/>
    <n v="0"/>
    <n v="0"/>
    <m/>
    <n v="0"/>
    <n v="0"/>
    <n v="0"/>
    <s v="YES"/>
    <n v="0"/>
    <s v="50F-140"/>
    <m/>
    <m/>
    <m/>
    <n v="0"/>
    <m/>
    <m/>
    <n v="0"/>
    <n v="0"/>
    <n v="0"/>
    <n v="0"/>
    <n v="0"/>
    <m/>
    <m/>
    <m/>
    <m/>
    <m/>
    <m/>
    <m/>
    <m/>
    <m/>
    <m/>
    <n v="1"/>
    <n v="0"/>
    <n v="1"/>
    <s v="Broad Marsh River"/>
    <n v="43"/>
  </r>
  <r>
    <s v="50F-141"/>
    <m/>
    <x v="0"/>
    <s v="18 ALLEN AVE"/>
    <n v="903"/>
    <s v="TOWN OF WAREHAM"/>
    <s v="R30"/>
    <s v="MUNICIPAL  MDL-00"/>
    <s v="50/F/141//"/>
    <n v="0.14743000000000001"/>
    <n v="0"/>
    <n v="0"/>
    <n v="0"/>
    <n v="0"/>
    <m/>
    <n v="0"/>
    <n v="0"/>
    <n v="0"/>
    <s v="YES"/>
    <n v="0"/>
    <s v="50F-141"/>
    <m/>
    <m/>
    <m/>
    <n v="0"/>
    <m/>
    <m/>
    <n v="0"/>
    <n v="0"/>
    <n v="0"/>
    <n v="0"/>
    <n v="0"/>
    <m/>
    <m/>
    <m/>
    <m/>
    <m/>
    <m/>
    <m/>
    <m/>
    <m/>
    <m/>
    <n v="1"/>
    <n v="0"/>
    <n v="1"/>
    <s v="Broad Marsh River"/>
    <n v="43"/>
  </r>
  <r>
    <s v="50D-451"/>
    <m/>
    <x v="0"/>
    <s v="14 SHERMAN ST"/>
    <n v="101"/>
    <s v="MORGAN GEORGE J &amp; EMILY M"/>
    <s v="R30"/>
    <s v="ONE FAMILY"/>
    <s v="50/D/451//"/>
    <n v="8.8690000000000005E-2"/>
    <n v="0"/>
    <n v="0"/>
    <n v="1"/>
    <n v="1"/>
    <s v="SEWER"/>
    <n v="1"/>
    <n v="2"/>
    <n v="11000"/>
    <s v="YES"/>
    <n v="0"/>
    <s v="50D-451"/>
    <s v="All Public"/>
    <s v="SEWER"/>
    <s v="SEWER"/>
    <n v="5500"/>
    <m/>
    <m/>
    <n v="0"/>
    <n v="0"/>
    <n v="2"/>
    <n v="1507"/>
    <n v="1"/>
    <m/>
    <m/>
    <m/>
    <m/>
    <m/>
    <m/>
    <m/>
    <m/>
    <m/>
    <m/>
    <n v="1"/>
    <n v="0"/>
    <n v="1"/>
    <s v="Broad Marsh River"/>
    <n v="43"/>
  </r>
  <r>
    <s v="50F-139"/>
    <m/>
    <x v="0"/>
    <s v="22 ALLEN AVE"/>
    <n v="101"/>
    <s v="KOSLOWSKY GEORGE"/>
    <s v="R30"/>
    <s v="ONE FAMILY"/>
    <s v="50/F/139//"/>
    <n v="0.26407000000000003"/>
    <n v="0"/>
    <n v="0"/>
    <n v="1"/>
    <n v="1"/>
    <s v="SEWER"/>
    <n v="1"/>
    <n v="1"/>
    <n v="14300"/>
    <s v="YES"/>
    <n v="0"/>
    <s v="50F-139"/>
    <s v="Public Water,Public Sewer"/>
    <s v="SEWER"/>
    <s v="SEWER"/>
    <n v="14300"/>
    <m/>
    <m/>
    <n v="0"/>
    <n v="0"/>
    <n v="4"/>
    <n v="2620"/>
    <n v="2.5"/>
    <m/>
    <m/>
    <m/>
    <m/>
    <m/>
    <m/>
    <m/>
    <m/>
    <m/>
    <m/>
    <n v="1"/>
    <n v="0"/>
    <n v="1"/>
    <s v="Broad Marsh River"/>
    <n v="43"/>
  </r>
  <r>
    <s v="57-151"/>
    <m/>
    <x v="0"/>
    <s v="35 TERRY LN"/>
    <n v="101"/>
    <s v="TABER DOUGLAS M"/>
    <s v="MR30"/>
    <s v="ONE FAMILY"/>
    <s v="57//151//"/>
    <n v="0.26812000000000002"/>
    <n v="0"/>
    <n v="0"/>
    <n v="1"/>
    <n v="1"/>
    <s v="SEWER"/>
    <n v="1"/>
    <n v="1"/>
    <n v="9000"/>
    <s v="YES"/>
    <n v="0"/>
    <s v="57-151"/>
    <s v="All Public"/>
    <s v="SEWER"/>
    <s v="SEWER"/>
    <n v="9000"/>
    <m/>
    <m/>
    <n v="0"/>
    <n v="0"/>
    <n v="4"/>
    <n v="1258"/>
    <n v="1"/>
    <m/>
    <m/>
    <m/>
    <m/>
    <m/>
    <m/>
    <m/>
    <m/>
    <m/>
    <m/>
    <n v="1"/>
    <n v="0"/>
    <n v="1"/>
    <s v="Wareham River West"/>
    <n v="44"/>
  </r>
  <r>
    <s v="57-175"/>
    <m/>
    <x v="0"/>
    <s v="15 CAMARDO DR"/>
    <n v="101"/>
    <s v="THOMAS ADAM G"/>
    <s v="MR30"/>
    <s v="ONE FAMILY"/>
    <s v="57//175//"/>
    <n v="0.23669000000000001"/>
    <n v="0"/>
    <n v="0"/>
    <n v="1"/>
    <n v="1"/>
    <s v="SEWER"/>
    <n v="1"/>
    <n v="1"/>
    <n v="8800"/>
    <s v="YES"/>
    <n v="0"/>
    <s v="57-175"/>
    <s v="All Public"/>
    <s v="SEWER"/>
    <s v="SEWER"/>
    <n v="8800"/>
    <m/>
    <m/>
    <n v="0"/>
    <n v="0"/>
    <n v="3"/>
    <n v="1316"/>
    <n v="1"/>
    <m/>
    <m/>
    <m/>
    <m/>
    <m/>
    <m/>
    <m/>
    <m/>
    <m/>
    <m/>
    <n v="1"/>
    <n v="0"/>
    <n v="1"/>
    <s v="Wareham River West"/>
    <n v="44"/>
  </r>
  <r>
    <s v="38-226A"/>
    <m/>
    <x v="0"/>
    <s v="22 TEAKWOOD AVE"/>
    <n v="101"/>
    <s v="RANDALL ROBERT W"/>
    <s v="R30"/>
    <s v="ONE FAMILY"/>
    <s v="38//226/A/"/>
    <n v="0.27472999999999997"/>
    <n v="1"/>
    <n v="1"/>
    <n v="1"/>
    <n v="1"/>
    <s v="SEPTIC"/>
    <n v="0"/>
    <n v="1"/>
    <n v="1300"/>
    <s v="YES"/>
    <n v="1300"/>
    <s v="38-226A"/>
    <s v="Public Water,Septic"/>
    <s v="SEPTIC"/>
    <s v="SEPTIC"/>
    <n v="1300"/>
    <m/>
    <m/>
    <n v="1"/>
    <n v="1"/>
    <n v="4"/>
    <n v="1392"/>
    <n v="2"/>
    <m/>
    <m/>
    <m/>
    <m/>
    <m/>
    <m/>
    <m/>
    <m/>
    <m/>
    <m/>
    <n v="2"/>
    <n v="9.68"/>
    <n v="1"/>
    <s v="Crab Cove"/>
    <n v="46"/>
  </r>
  <r>
    <s v="50F-66"/>
    <m/>
    <x v="0"/>
    <s v="27 ALGELO AVE"/>
    <n v="101"/>
    <s v="WARREN ELAINE"/>
    <s v="R30"/>
    <s v="ONE FAMILY"/>
    <s v="50/F/66//"/>
    <n v="0.13858000000000001"/>
    <n v="0"/>
    <n v="0"/>
    <n v="1"/>
    <n v="1"/>
    <s v="SEWER"/>
    <n v="1"/>
    <n v="1"/>
    <n v="21500"/>
    <s v="YES"/>
    <n v="0"/>
    <s v="50F-66"/>
    <s v="All Public"/>
    <s v="SEWER"/>
    <s v="SEWER"/>
    <n v="21500"/>
    <m/>
    <m/>
    <n v="0"/>
    <n v="0"/>
    <n v="2"/>
    <n v="748"/>
    <n v="1"/>
    <m/>
    <m/>
    <m/>
    <m/>
    <m/>
    <m/>
    <m/>
    <m/>
    <m/>
    <m/>
    <n v="2"/>
    <n v="0"/>
    <n v="1"/>
    <s v="Broad Marsh River"/>
    <n v="43"/>
  </r>
  <r>
    <s v="50F-Q32"/>
    <m/>
    <x v="0"/>
    <s v="9 POINT RD"/>
    <n v="101"/>
    <s v="JOSEPH HAROLD E &amp; DONNA L"/>
    <s v="R30"/>
    <s v="ONE FAMILY"/>
    <s v="50/F/Q32//"/>
    <n v="0.33040999999999998"/>
    <n v="0"/>
    <n v="0"/>
    <n v="1"/>
    <n v="1"/>
    <s v="SEWER"/>
    <n v="1"/>
    <n v="1"/>
    <n v="4000"/>
    <s v="NO_W1"/>
    <n v="0"/>
    <s v="50F-Q32"/>
    <s v="All Public"/>
    <s v="SEWER"/>
    <s v="SEWER"/>
    <n v="4000"/>
    <m/>
    <m/>
    <n v="0"/>
    <n v="0"/>
    <n v="3"/>
    <n v="1742"/>
    <n v="1.9"/>
    <m/>
    <m/>
    <m/>
    <m/>
    <m/>
    <m/>
    <m/>
    <m/>
    <m/>
    <m/>
    <n v="2"/>
    <n v="0"/>
    <n v="1"/>
    <s v="Broad Marsh River"/>
    <n v="43"/>
  </r>
  <r>
    <s v="50F-146"/>
    <m/>
    <x v="0"/>
    <s v="6 ALLEN AVE"/>
    <n v="101"/>
    <s v="LOMBARDI JOHN"/>
    <s v="R30"/>
    <s v="ONE FAMILY"/>
    <s v="50/F/146//"/>
    <n v="0.37602000000000002"/>
    <n v="0"/>
    <n v="0"/>
    <n v="1"/>
    <n v="1"/>
    <s v="SEWER"/>
    <n v="1"/>
    <n v="1"/>
    <n v="7200"/>
    <s v="YES"/>
    <n v="0"/>
    <s v="50F-146"/>
    <s v="All Public"/>
    <s v="SEWER"/>
    <s v="SEWER"/>
    <n v="7200"/>
    <m/>
    <m/>
    <n v="0"/>
    <n v="0"/>
    <n v="2"/>
    <n v="1029"/>
    <n v="2"/>
    <m/>
    <m/>
    <m/>
    <m/>
    <m/>
    <m/>
    <m/>
    <m/>
    <m/>
    <m/>
    <n v="3"/>
    <n v="0"/>
    <n v="1"/>
    <s v="Broad Marsh River"/>
    <n v="43"/>
  </r>
  <r>
    <s v="18-1009"/>
    <m/>
    <x v="0"/>
    <s v="104 GREAT NECK RD"/>
    <n v="101"/>
    <s v="CATTABRIGA ANNIE L"/>
    <s v="R60"/>
    <s v="ONE FAMILY"/>
    <s v="18//1009//"/>
    <n v="0.25485999999999998"/>
    <n v="1"/>
    <n v="1"/>
    <n v="1"/>
    <n v="1"/>
    <s v="SEPTIC"/>
    <n v="0"/>
    <n v="1"/>
    <n v="4200"/>
    <s v="YES"/>
    <n v="4200"/>
    <s v="18-1009"/>
    <s v="Public Water,Gas,Septic"/>
    <s v="SEPTIC"/>
    <s v="SEPTIC"/>
    <n v="4200"/>
    <m/>
    <m/>
    <n v="1"/>
    <n v="1"/>
    <n v="2"/>
    <n v="1302"/>
    <n v="1.5"/>
    <m/>
    <m/>
    <m/>
    <m/>
    <m/>
    <m/>
    <m/>
    <m/>
    <m/>
    <m/>
    <n v="0"/>
    <n v="9.68"/>
    <n v="1"/>
    <s v="Crab Cove"/>
    <n v="46"/>
  </r>
  <r>
    <s v="37-1024"/>
    <m/>
    <x v="0"/>
    <s v="14 CROOKED RIVER RD"/>
    <n v="132"/>
    <s v="GORDON COLIN C"/>
    <s v="R60"/>
    <s v="RES ACLNUD  MDL-00"/>
    <s v="37//1024//"/>
    <n v="0.29820999999999998"/>
    <n v="0"/>
    <n v="0"/>
    <n v="0"/>
    <n v="0"/>
    <m/>
    <n v="0"/>
    <n v="0"/>
    <n v="0"/>
    <s v="YES"/>
    <n v="0"/>
    <s v="37-1024"/>
    <m/>
    <m/>
    <m/>
    <n v="0"/>
    <m/>
    <m/>
    <n v="0"/>
    <n v="0"/>
    <n v="0"/>
    <n v="0"/>
    <n v="0"/>
    <m/>
    <m/>
    <m/>
    <m/>
    <m/>
    <m/>
    <m/>
    <m/>
    <m/>
    <m/>
    <n v="1"/>
    <n v="0"/>
    <n v="1"/>
    <s v="Crab Cove"/>
    <n v="46"/>
  </r>
  <r>
    <s v="38-191"/>
    <m/>
    <x v="0"/>
    <s v="104 PARKWOOD DR"/>
    <n v="101"/>
    <s v="LOMBARD LUCY J"/>
    <s v="R30"/>
    <s v="ONE FAMILY"/>
    <s v="38//191//"/>
    <n v="0.19620000000000001"/>
    <n v="1"/>
    <n v="1"/>
    <n v="1"/>
    <n v="1"/>
    <s v="SEPTIC"/>
    <n v="0"/>
    <n v="1"/>
    <n v="3000"/>
    <s v="YES"/>
    <n v="3000"/>
    <s v="38-191"/>
    <s v="Public Water,Septic"/>
    <s v="SEPTIC"/>
    <s v="SEPTIC"/>
    <n v="3000"/>
    <m/>
    <m/>
    <n v="1"/>
    <n v="1"/>
    <n v="5"/>
    <n v="1642"/>
    <n v="1.9"/>
    <m/>
    <m/>
    <m/>
    <m/>
    <m/>
    <m/>
    <m/>
    <m/>
    <m/>
    <m/>
    <n v="2"/>
    <n v="9.68"/>
    <n v="1"/>
    <s v="Crab Cove"/>
    <n v="46"/>
  </r>
  <r>
    <s v="38-190"/>
    <m/>
    <x v="0"/>
    <s v="102 PARKWOOD DR"/>
    <n v="101"/>
    <s v="BAKER CARLTON A"/>
    <s v="R30"/>
    <s v="ONE FAMILY"/>
    <s v="38//190//"/>
    <n v="8.0430000000000001E-2"/>
    <n v="1"/>
    <n v="1"/>
    <n v="1"/>
    <n v="1"/>
    <s v="SEPTIC"/>
    <n v="0"/>
    <n v="1"/>
    <n v="5100"/>
    <s v="YES"/>
    <n v="5100"/>
    <s v="38-190"/>
    <s v="Public Water,Gas,Septic"/>
    <s v="SEPTIC"/>
    <s v="SEPTIC"/>
    <n v="5100"/>
    <m/>
    <m/>
    <n v="1"/>
    <n v="1"/>
    <n v="1"/>
    <n v="716"/>
    <n v="1.25"/>
    <m/>
    <m/>
    <m/>
    <m/>
    <m/>
    <m/>
    <m/>
    <m/>
    <m/>
    <m/>
    <n v="1"/>
    <n v="9.68"/>
    <n v="1"/>
    <s v="Crab Cove"/>
    <n v="46"/>
  </r>
  <r>
    <s v="38-128"/>
    <m/>
    <x v="0"/>
    <s v="1 RIVER TER"/>
    <n v="132"/>
    <s v="PARKWOOD BEACH IMPROVEMENT"/>
    <s v="R30"/>
    <s v="RES ACLNUD  MDL-00"/>
    <s v="38//128//"/>
    <n v="0.10375"/>
    <n v="0"/>
    <n v="0"/>
    <n v="0"/>
    <n v="0"/>
    <m/>
    <n v="0"/>
    <n v="0"/>
    <n v="0"/>
    <s v="YES"/>
    <n v="0"/>
    <s v="38-128"/>
    <m/>
    <m/>
    <m/>
    <n v="0"/>
    <m/>
    <m/>
    <n v="0"/>
    <n v="0"/>
    <n v="0"/>
    <n v="0"/>
    <n v="0"/>
    <m/>
    <m/>
    <m/>
    <m/>
    <m/>
    <m/>
    <m/>
    <m/>
    <m/>
    <m/>
    <n v="2"/>
    <n v="0"/>
    <n v="1"/>
    <s v="Crab Cove"/>
    <n v="46"/>
  </r>
  <r>
    <s v="57-156"/>
    <m/>
    <x v="0"/>
    <s v="12 CAMARDO DR"/>
    <n v="101"/>
    <s v="MCCAIGUE ROBERT A"/>
    <s v="MR30"/>
    <s v="ONE FAMILY"/>
    <s v="57//156//"/>
    <n v="0.27673999999999999"/>
    <n v="0"/>
    <n v="0"/>
    <n v="1"/>
    <n v="1"/>
    <s v="SEWER"/>
    <n v="1"/>
    <n v="1"/>
    <n v="7600"/>
    <s v="YES"/>
    <n v="0"/>
    <s v="57-156"/>
    <s v="All Public"/>
    <s v="SEWER"/>
    <s v="SEWER"/>
    <n v="7600"/>
    <m/>
    <m/>
    <n v="0"/>
    <n v="0"/>
    <n v="3"/>
    <n v="1104"/>
    <n v="1"/>
    <m/>
    <m/>
    <m/>
    <m/>
    <m/>
    <m/>
    <m/>
    <m/>
    <m/>
    <m/>
    <n v="1"/>
    <n v="0"/>
    <n v="1"/>
    <s v="Wareham River West"/>
    <n v="44"/>
  </r>
  <r>
    <s v="57-66"/>
    <m/>
    <x v="0"/>
    <s v="21 PARKER DR"/>
    <n v="101"/>
    <s v="HALE MARY P"/>
    <s v="MR30"/>
    <s v="ONE FAMILY"/>
    <s v="57//66//"/>
    <n v="0.21256"/>
    <n v="0"/>
    <n v="0"/>
    <n v="1"/>
    <n v="1"/>
    <s v="SEWER"/>
    <n v="1"/>
    <n v="1"/>
    <n v="2900"/>
    <s v="YES"/>
    <n v="0"/>
    <s v="57-66"/>
    <s v="All Public"/>
    <s v="SEWER"/>
    <s v="SEWER"/>
    <n v="2900"/>
    <m/>
    <m/>
    <n v="0"/>
    <n v="0"/>
    <n v="4"/>
    <n v="1412"/>
    <n v="1"/>
    <m/>
    <m/>
    <m/>
    <m/>
    <m/>
    <m/>
    <m/>
    <m/>
    <m/>
    <m/>
    <n v="1"/>
    <n v="0"/>
    <n v="1"/>
    <s v="Wareham River West"/>
    <n v="44"/>
  </r>
  <r>
    <s v="50F-65"/>
    <m/>
    <x v="0"/>
    <s v="29 ALGELO AVE"/>
    <n v="101"/>
    <s v="KEATING THOMAS R"/>
    <s v="R30"/>
    <s v="ONE FAMILY"/>
    <s v="50/F/65//"/>
    <n v="8.1570000000000004E-2"/>
    <n v="0"/>
    <n v="0"/>
    <n v="1"/>
    <n v="1"/>
    <s v="SEWER"/>
    <n v="1"/>
    <n v="1"/>
    <n v="10400"/>
    <s v="YES"/>
    <n v="0"/>
    <s v="50F-65"/>
    <s v="All Public"/>
    <s v="SEWER"/>
    <s v="SEWER"/>
    <n v="10400"/>
    <m/>
    <m/>
    <n v="0"/>
    <n v="0"/>
    <n v="3"/>
    <n v="864"/>
    <n v="1"/>
    <m/>
    <m/>
    <m/>
    <m/>
    <m/>
    <m/>
    <m/>
    <m/>
    <m/>
    <m/>
    <n v="1"/>
    <n v="0"/>
    <n v="1"/>
    <s v="Broad Marsh River"/>
    <n v="43"/>
  </r>
  <r>
    <s v="UNK1460"/>
    <s v="FEE"/>
    <x v="0"/>
    <s v="PARKER DR"/>
    <n v="0"/>
    <m/>
    <m/>
    <m/>
    <m/>
    <n v="0.24489"/>
    <n v="0"/>
    <n v="0"/>
    <n v="0"/>
    <n v="0"/>
    <m/>
    <n v="0"/>
    <n v="0"/>
    <n v="0"/>
    <s v="NO_W2"/>
    <n v="0"/>
    <m/>
    <m/>
    <m/>
    <m/>
    <n v="0"/>
    <m/>
    <m/>
    <n v="0"/>
    <n v="0"/>
    <n v="0"/>
    <n v="0"/>
    <n v="0"/>
    <s v="Not in new Assr DB, Makepe?, old info"/>
    <m/>
    <m/>
    <m/>
    <m/>
    <m/>
    <m/>
    <m/>
    <m/>
    <m/>
    <n v="1"/>
    <n v="0"/>
    <n v="1"/>
    <s v="Wareham River West"/>
    <n v="44"/>
  </r>
  <r>
    <s v="50E-2-34"/>
    <m/>
    <x v="0"/>
    <s v="110 SWIFTS BCH RD"/>
    <n v="101"/>
    <s v="CABRAL JOSE D"/>
    <s v="R30"/>
    <s v="ONE FAMILY"/>
    <s v="50/E2/34//"/>
    <n v="5.2670000000000002E-2"/>
    <n v="0"/>
    <n v="0"/>
    <n v="1"/>
    <n v="1"/>
    <s v="SEWER"/>
    <n v="1"/>
    <n v="1"/>
    <n v="4300"/>
    <s v="YES"/>
    <n v="0"/>
    <s v="50E-2-34"/>
    <m/>
    <m/>
    <s v="SEWER"/>
    <n v="4300"/>
    <m/>
    <m/>
    <n v="0"/>
    <n v="0"/>
    <n v="2"/>
    <n v="634"/>
    <n v="1"/>
    <m/>
    <m/>
    <m/>
    <m/>
    <m/>
    <m/>
    <m/>
    <m/>
    <m/>
    <m/>
    <n v="1"/>
    <n v="0"/>
    <n v="1"/>
    <s v="Wareham River West"/>
    <n v="44"/>
  </r>
  <r>
    <s v="40-1004"/>
    <m/>
    <x v="0"/>
    <s v="17 CROOKED RIVER RD"/>
    <n v="101"/>
    <s v="ELDRIDGE JOHN S"/>
    <s v="R30"/>
    <s v="ONE FAMILY"/>
    <s v="40//1004//"/>
    <n v="2.3090600000000001"/>
    <n v="1"/>
    <n v="1"/>
    <n v="1"/>
    <n v="1"/>
    <s v="SEPTIC"/>
    <n v="0"/>
    <n v="0"/>
    <n v="0"/>
    <s v="YES"/>
    <n v="0"/>
    <s v="40-1004"/>
    <s v="Public Water,Septic"/>
    <s v="SEPTIC"/>
    <s v="SEPTIC"/>
    <n v="0"/>
    <m/>
    <m/>
    <n v="1"/>
    <n v="1"/>
    <n v="2"/>
    <n v="1314"/>
    <n v="1.5"/>
    <m/>
    <m/>
    <m/>
    <m/>
    <m/>
    <m/>
    <m/>
    <m/>
    <m/>
    <m/>
    <n v="1"/>
    <n v="9.68"/>
    <n v="1"/>
    <s v="Crab Cove"/>
    <n v="46"/>
  </r>
  <r>
    <s v="50D-455A"/>
    <m/>
    <x v="0"/>
    <s v="9 MEDINA DR"/>
    <n v="101"/>
    <s v="CHAMP CHRISTINE L"/>
    <s v="R30"/>
    <s v="ONE FAMILY"/>
    <s v="50/D/455/A/"/>
    <n v="9.4E-2"/>
    <n v="0"/>
    <n v="0"/>
    <n v="1"/>
    <n v="1"/>
    <s v="SEWER"/>
    <n v="1"/>
    <n v="1"/>
    <n v="3800"/>
    <s v="NO_W1"/>
    <n v="0"/>
    <s v="50D-455A"/>
    <s v="All Public"/>
    <s v="SEWER"/>
    <s v="SEWER"/>
    <n v="3800"/>
    <m/>
    <m/>
    <n v="0"/>
    <n v="0"/>
    <n v="3"/>
    <n v="674"/>
    <n v="1"/>
    <m/>
    <m/>
    <m/>
    <m/>
    <m/>
    <m/>
    <m/>
    <m/>
    <m/>
    <m/>
    <n v="2"/>
    <n v="0"/>
    <n v="1"/>
    <s v="Broad Marsh River"/>
    <n v="43"/>
  </r>
  <r>
    <s v="38-268"/>
    <m/>
    <x v="0"/>
    <s v="10 GARDONIA ST"/>
    <n v="101"/>
    <s v="MARTINO PETER F"/>
    <s v="R30"/>
    <s v="ONE FAMILY"/>
    <s v="38//268//"/>
    <n v="0.26091999999999999"/>
    <n v="1"/>
    <n v="1"/>
    <n v="1"/>
    <n v="1"/>
    <s v="SEPTIC"/>
    <n v="0"/>
    <n v="2"/>
    <n v="27900"/>
    <s v="YES"/>
    <n v="27900"/>
    <s v="38-268"/>
    <s v="Public Water,Gas,Septic"/>
    <s v="SEPTIC"/>
    <s v="SEPTIC"/>
    <n v="13950"/>
    <m/>
    <m/>
    <n v="1"/>
    <n v="1"/>
    <n v="2"/>
    <n v="1148"/>
    <n v="1"/>
    <m/>
    <m/>
    <m/>
    <m/>
    <m/>
    <m/>
    <m/>
    <m/>
    <m/>
    <m/>
    <n v="2"/>
    <n v="9.68"/>
    <n v="1"/>
    <s v="Crab Cove"/>
    <n v="46"/>
  </r>
  <r>
    <s v="50F-Q33"/>
    <m/>
    <x v="0"/>
    <s v="8 POINT RD"/>
    <n v="101"/>
    <s v="BENEDICT MICHELLE L TRUSTEE"/>
    <s v="R30"/>
    <s v="ONE FAMILY"/>
    <s v="50/F/Q33//"/>
    <n v="0.10711"/>
    <n v="0"/>
    <n v="0"/>
    <n v="1"/>
    <n v="1"/>
    <s v="SEWER"/>
    <n v="1"/>
    <n v="1"/>
    <n v="2800"/>
    <s v="YES"/>
    <n v="0"/>
    <s v="50F-Q33"/>
    <m/>
    <m/>
    <s v="SEWER"/>
    <n v="2800"/>
    <m/>
    <m/>
    <n v="0"/>
    <n v="0"/>
    <n v="3"/>
    <n v="1555"/>
    <n v="2"/>
    <m/>
    <m/>
    <m/>
    <m/>
    <m/>
    <m/>
    <m/>
    <m/>
    <m/>
    <m/>
    <n v="1"/>
    <n v="0"/>
    <n v="1"/>
    <s v="Broad Marsh River"/>
    <n v="43"/>
  </r>
  <r>
    <s v="50F-142"/>
    <m/>
    <x v="0"/>
    <s v="16 ALLEN AVE"/>
    <n v="101"/>
    <s v="GRAHAM KATHLEEN R LIFE ESTATE"/>
    <s v="R30"/>
    <s v="ONE FAMILY"/>
    <s v="50/F/142//"/>
    <n v="0.42476000000000003"/>
    <n v="0"/>
    <n v="0"/>
    <n v="1"/>
    <n v="1"/>
    <s v="SEWER"/>
    <n v="1"/>
    <n v="1"/>
    <n v="20100"/>
    <s v="YES"/>
    <n v="0"/>
    <s v="50F-142"/>
    <s v="All Public"/>
    <s v="SEWER"/>
    <s v="SEWER"/>
    <n v="20100"/>
    <m/>
    <m/>
    <n v="0"/>
    <n v="0"/>
    <n v="3"/>
    <n v="1153"/>
    <n v="2"/>
    <m/>
    <m/>
    <m/>
    <m/>
    <m/>
    <m/>
    <m/>
    <m/>
    <m/>
    <m/>
    <n v="4"/>
    <n v="0"/>
    <n v="1"/>
    <s v="Broad Marsh River"/>
    <n v="43"/>
  </r>
  <r>
    <s v="50E-1-34"/>
    <m/>
    <x v="0"/>
    <s v="6 SARAH'S LN"/>
    <n v="106"/>
    <s v="CARUSO JOSEPH C &amp; ANTONINA"/>
    <s v="R30"/>
    <s v="AC LND IMP  MDL-00"/>
    <s v="50/E1/34//"/>
    <n v="2.7029999999999998E-2"/>
    <n v="0"/>
    <n v="0"/>
    <n v="0"/>
    <n v="0"/>
    <m/>
    <n v="0"/>
    <n v="0"/>
    <n v="0"/>
    <s v="YES"/>
    <n v="0"/>
    <s v="50E-1-34"/>
    <m/>
    <m/>
    <m/>
    <n v="0"/>
    <m/>
    <m/>
    <n v="0"/>
    <n v="0"/>
    <n v="0"/>
    <n v="0"/>
    <n v="0"/>
    <m/>
    <m/>
    <m/>
    <m/>
    <m/>
    <m/>
    <m/>
    <m/>
    <m/>
    <m/>
    <n v="1"/>
    <n v="0"/>
    <n v="1"/>
    <s v="Wareham River West"/>
    <n v="44"/>
  </r>
  <r>
    <s v="LAND_NOPARC"/>
    <m/>
    <x v="0"/>
    <m/>
    <n v="0"/>
    <m/>
    <m/>
    <m/>
    <m/>
    <n v="1.3600000000000001E-3"/>
    <n v="0"/>
    <n v="0"/>
    <n v="0"/>
    <n v="0"/>
    <m/>
    <n v="0"/>
    <n v="0"/>
    <n v="0"/>
    <s v="NO"/>
    <n v="0"/>
    <m/>
    <m/>
    <m/>
    <m/>
    <n v="0"/>
    <m/>
    <m/>
    <n v="0"/>
    <n v="0"/>
    <n v="0"/>
    <n v="0"/>
    <n v="0"/>
    <m/>
    <m/>
    <m/>
    <m/>
    <m/>
    <m/>
    <m/>
    <m/>
    <m/>
    <m/>
    <n v="0"/>
    <n v="0"/>
    <n v="1"/>
    <s v="Broad Marsh River"/>
    <n v="43"/>
  </r>
  <r>
    <s v="50F-37"/>
    <m/>
    <x v="0"/>
    <s v="22 ALGELO AVE"/>
    <n v="101"/>
    <s v="FRENCH GARY H"/>
    <s v="R30"/>
    <s v="ONE FAMILY"/>
    <s v="50/F/37//"/>
    <n v="0.30487999999999998"/>
    <n v="0"/>
    <n v="0"/>
    <n v="1"/>
    <n v="1"/>
    <s v="SEWER"/>
    <n v="1"/>
    <n v="1"/>
    <n v="20800"/>
    <s v="NO_W1"/>
    <n v="0"/>
    <s v="50F-37"/>
    <s v="All Public"/>
    <s v="SEWER"/>
    <s v="SEWER"/>
    <n v="20800"/>
    <m/>
    <m/>
    <n v="0"/>
    <n v="0"/>
    <n v="4"/>
    <n v="2796"/>
    <n v="2"/>
    <m/>
    <m/>
    <m/>
    <m/>
    <m/>
    <m/>
    <m/>
    <m/>
    <m/>
    <m/>
    <n v="2"/>
    <n v="0"/>
    <n v="1"/>
    <s v="Broad Marsh River"/>
    <n v="43"/>
  </r>
  <r>
    <s v="50E-2-31B"/>
    <m/>
    <x v="0"/>
    <s v="9 SHORE AVE"/>
    <n v="101"/>
    <s v="DAVIS CATHERINE ARD"/>
    <s v="R30"/>
    <s v="ONE FAMILY"/>
    <s v="50/E2/31/B/"/>
    <n v="0.16392999999999999"/>
    <n v="0"/>
    <n v="0"/>
    <n v="1"/>
    <n v="1"/>
    <s v="SEWER"/>
    <n v="1"/>
    <n v="1"/>
    <n v="4100"/>
    <s v="YES"/>
    <n v="0"/>
    <s v="50E-2-31B"/>
    <s v="All Public"/>
    <s v="SEWER"/>
    <s v="SEWER"/>
    <n v="4100"/>
    <m/>
    <m/>
    <n v="0"/>
    <n v="0"/>
    <n v="3"/>
    <n v="918"/>
    <n v="1.75"/>
    <m/>
    <m/>
    <m/>
    <m/>
    <m/>
    <m/>
    <m/>
    <m/>
    <m/>
    <m/>
    <n v="1"/>
    <n v="0"/>
    <n v="1"/>
    <s v="Broad Marsh River"/>
    <n v="43"/>
  </r>
  <r>
    <s v="38-313"/>
    <m/>
    <x v="0"/>
    <s v="15 HAZEL ST"/>
    <n v="101"/>
    <s v="STANLEY HENRY A"/>
    <s v="R30"/>
    <s v="ONE FAMILY"/>
    <s v="38//313//"/>
    <n v="0.21088000000000001"/>
    <n v="1"/>
    <n v="1"/>
    <n v="1"/>
    <n v="1"/>
    <s v="SEPTIC"/>
    <n v="0"/>
    <n v="1"/>
    <n v="8500"/>
    <s v="YES"/>
    <n v="8500"/>
    <s v="38-313"/>
    <s v="Public Water,Gas,Septic"/>
    <s v="SEPTIC"/>
    <s v="SEPTIC"/>
    <n v="8500"/>
    <m/>
    <m/>
    <n v="1"/>
    <n v="1"/>
    <n v="3"/>
    <n v="1926"/>
    <n v="2"/>
    <m/>
    <m/>
    <m/>
    <m/>
    <m/>
    <m/>
    <m/>
    <m/>
    <m/>
    <m/>
    <n v="2"/>
    <n v="9.68"/>
    <n v="1"/>
    <s v="Crab Cove"/>
    <n v="46"/>
  </r>
  <r>
    <s v="38-315"/>
    <m/>
    <x v="0"/>
    <s v="114 PARKWOOD DR"/>
    <n v="101"/>
    <s v="COWAN GEORGE E &amp; MARY B TRS"/>
    <s v="R30"/>
    <s v="ONE FAMILY"/>
    <s v="38//315//"/>
    <n v="0.18678"/>
    <n v="1"/>
    <n v="1"/>
    <n v="1"/>
    <n v="1"/>
    <s v="SEPTIC"/>
    <n v="0"/>
    <n v="1"/>
    <n v="0"/>
    <s v="YES"/>
    <n v="0"/>
    <s v="38-315"/>
    <s v="Public Water,Well"/>
    <m/>
    <s v="SEPTIC"/>
    <n v="0"/>
    <m/>
    <m/>
    <n v="1"/>
    <n v="1"/>
    <n v="2"/>
    <n v="720"/>
    <n v="1.75"/>
    <m/>
    <m/>
    <m/>
    <m/>
    <m/>
    <m/>
    <m/>
    <m/>
    <m/>
    <m/>
    <n v="1"/>
    <n v="9.68"/>
    <n v="1"/>
    <s v="Crab Cove"/>
    <n v="46"/>
  </r>
  <r>
    <s v="49-B6"/>
    <m/>
    <x v="0"/>
    <s v="11 IRENE AVE"/>
    <n v="132"/>
    <s v="AMATO DAVID A"/>
    <s v="R30"/>
    <s v="RES ACLNUD  MDL-00"/>
    <s v="49//B6//"/>
    <n v="0.28410000000000002"/>
    <n v="0"/>
    <n v="0"/>
    <n v="0"/>
    <n v="0"/>
    <m/>
    <n v="0"/>
    <n v="0"/>
    <n v="0"/>
    <s v="YES"/>
    <n v="0"/>
    <s v="49-B6"/>
    <m/>
    <m/>
    <m/>
    <n v="0"/>
    <m/>
    <m/>
    <n v="0"/>
    <n v="0"/>
    <n v="0"/>
    <n v="0"/>
    <n v="0"/>
    <m/>
    <m/>
    <m/>
    <m/>
    <m/>
    <m/>
    <m/>
    <m/>
    <m/>
    <m/>
    <n v="1"/>
    <n v="0"/>
    <n v="1"/>
    <s v="Broad Marsh River"/>
    <n v="43"/>
  </r>
  <r>
    <s v="38-328"/>
    <m/>
    <x v="0"/>
    <s v="118 PARKWOOD DR"/>
    <n v="101"/>
    <s v="HOULIHAN ROBERT"/>
    <s v="R30"/>
    <s v="ONE FAMILY"/>
    <s v="38//328//"/>
    <n v="0.1598"/>
    <n v="1"/>
    <n v="1"/>
    <n v="1"/>
    <n v="1"/>
    <s v="SEPTIC"/>
    <n v="0"/>
    <n v="1"/>
    <n v="14600"/>
    <s v="YES"/>
    <n v="14600"/>
    <s v="38-328"/>
    <s v="Public Water,Gas,Septic"/>
    <s v="SEPTIC"/>
    <s v="SEPTIC"/>
    <n v="14600"/>
    <m/>
    <m/>
    <n v="1"/>
    <n v="1"/>
    <n v="3"/>
    <n v="1000"/>
    <n v="1.75"/>
    <m/>
    <m/>
    <m/>
    <m/>
    <m/>
    <m/>
    <m/>
    <m/>
    <m/>
    <m/>
    <n v="2"/>
    <n v="9.68"/>
    <n v="1"/>
    <s v="Crab Cove"/>
    <n v="46"/>
  </r>
  <r>
    <s v="55-LB"/>
    <m/>
    <x v="0"/>
    <s v="0 SHADY LN OFF"/>
    <n v="132"/>
    <s v="GRAHAM SCOTT K"/>
    <s v="R30"/>
    <s v="RES ACLNUD  MDL-00"/>
    <s v="55//LB//"/>
    <n v="5.67E-2"/>
    <n v="0"/>
    <n v="0"/>
    <n v="0"/>
    <n v="0"/>
    <m/>
    <n v="0"/>
    <n v="0"/>
    <n v="0"/>
    <s v="YES"/>
    <n v="0"/>
    <s v="55-LB"/>
    <m/>
    <m/>
    <m/>
    <n v="0"/>
    <m/>
    <m/>
    <n v="0"/>
    <n v="0"/>
    <n v="0"/>
    <n v="0"/>
    <n v="0"/>
    <m/>
    <m/>
    <m/>
    <m/>
    <m/>
    <m/>
    <m/>
    <m/>
    <m/>
    <m/>
    <n v="1"/>
    <n v="0"/>
    <n v="1"/>
    <s v="Wareham River West"/>
    <n v="44"/>
  </r>
  <r>
    <s v="49-S201"/>
    <m/>
    <x v="0"/>
    <s v="6 BROAD MARSH AVE"/>
    <n v="132"/>
    <s v="AMATO DAVID"/>
    <s v="R30"/>
    <s v="RES ACLNUD  MDL-00"/>
    <s v="49//S201//"/>
    <n v="0.12175999999999999"/>
    <n v="0"/>
    <n v="0"/>
    <n v="0"/>
    <n v="0"/>
    <m/>
    <n v="0"/>
    <n v="0"/>
    <n v="0"/>
    <s v="YES"/>
    <n v="0"/>
    <s v="49-S201"/>
    <m/>
    <m/>
    <m/>
    <n v="0"/>
    <m/>
    <m/>
    <n v="0"/>
    <n v="0"/>
    <n v="0"/>
    <n v="0"/>
    <n v="0"/>
    <m/>
    <m/>
    <m/>
    <m/>
    <m/>
    <m/>
    <m/>
    <m/>
    <m/>
    <m/>
    <n v="1"/>
    <n v="0"/>
    <n v="1"/>
    <s v="Broad Marsh River"/>
    <n v="43"/>
  </r>
  <r>
    <s v="38-189"/>
    <m/>
    <x v="0"/>
    <s v="100 PARKWOOD DR"/>
    <n v="101"/>
    <s v="TURNER LINWOOD E"/>
    <s v="R30"/>
    <s v="ONE FAMILY"/>
    <s v="38//189//"/>
    <n v="0.10621"/>
    <n v="1"/>
    <n v="1"/>
    <n v="1"/>
    <n v="1"/>
    <s v="SEPTIC"/>
    <n v="0"/>
    <n v="1"/>
    <n v="1900"/>
    <s v="YES"/>
    <n v="1900"/>
    <s v="38-189"/>
    <s v="Public Water,Gas,Septic"/>
    <s v="SEPTIC"/>
    <s v="SEPTIC"/>
    <n v="1900"/>
    <m/>
    <m/>
    <n v="1"/>
    <n v="1"/>
    <n v="2"/>
    <n v="682"/>
    <n v="1"/>
    <m/>
    <m/>
    <m/>
    <m/>
    <m/>
    <m/>
    <m/>
    <m/>
    <m/>
    <m/>
    <n v="1"/>
    <n v="9.68"/>
    <n v="1"/>
    <s v="Crab Cove"/>
    <n v="46"/>
  </r>
  <r>
    <s v="57-54"/>
    <m/>
    <x v="0"/>
    <s v="19 PARKER DR"/>
    <n v="101"/>
    <s v="FRALICK STEVEN G"/>
    <s v="MR30"/>
    <s v="ONE FAMILY"/>
    <s v="57//54//"/>
    <n v="0.22711999999999999"/>
    <n v="0"/>
    <n v="0"/>
    <n v="1"/>
    <n v="1"/>
    <s v="SEWER"/>
    <n v="1"/>
    <n v="0"/>
    <n v="0"/>
    <s v="YES"/>
    <n v="0"/>
    <s v="57-54"/>
    <s v="All Public"/>
    <s v="SEWER"/>
    <s v="SEWER"/>
    <n v="0"/>
    <m/>
    <m/>
    <n v="0"/>
    <n v="0"/>
    <n v="3"/>
    <n v="1008"/>
    <n v="1"/>
    <m/>
    <m/>
    <m/>
    <m/>
    <m/>
    <m/>
    <m/>
    <m/>
    <m/>
    <m/>
    <n v="1"/>
    <n v="0"/>
    <n v="1"/>
    <s v="Wareham River West"/>
    <n v="44"/>
  </r>
  <r>
    <s v="38-241"/>
    <m/>
    <x v="0"/>
    <s v="25 FIR ST"/>
    <n v="101"/>
    <s v="MANSOUR DEBORAH"/>
    <m/>
    <s v="ONE FAMILY"/>
    <s v="38//241//"/>
    <n v="0.11577999999999999"/>
    <n v="1"/>
    <n v="1"/>
    <n v="1"/>
    <n v="1"/>
    <s v="SEPTIC"/>
    <n v="0"/>
    <n v="1"/>
    <n v="10900"/>
    <s v="YES"/>
    <n v="10900"/>
    <s v="38-241"/>
    <s v="Public Water,Septic"/>
    <s v="SEPTIC"/>
    <s v="SEPTIC"/>
    <n v="10900"/>
    <m/>
    <m/>
    <n v="1"/>
    <n v="1"/>
    <n v="2"/>
    <n v="704"/>
    <n v="1"/>
    <m/>
    <m/>
    <m/>
    <m/>
    <m/>
    <m/>
    <m/>
    <m/>
    <m/>
    <m/>
    <n v="1"/>
    <n v="9.68"/>
    <n v="1"/>
    <s v="Crab Cove"/>
    <n v="46"/>
  </r>
  <r>
    <s v="37-1020"/>
    <m/>
    <x v="0"/>
    <s v="8 CROOKED RIVER RD"/>
    <n v="101"/>
    <s v="RAYMOND ROXANNE"/>
    <s v="R60"/>
    <s v="ONE FAMILY"/>
    <s v="37//1020//"/>
    <n v="0.81261000000000005"/>
    <n v="1"/>
    <n v="1"/>
    <n v="1"/>
    <n v="1"/>
    <s v="SEPTIC"/>
    <n v="0"/>
    <n v="1"/>
    <n v="2900"/>
    <s v="YES"/>
    <n v="2900"/>
    <s v="37-1020"/>
    <s v="Public Water,Septic"/>
    <s v="SEPTIC"/>
    <s v="SEPTIC"/>
    <n v="2900"/>
    <m/>
    <m/>
    <n v="1"/>
    <n v="1"/>
    <n v="3"/>
    <n v="952"/>
    <n v="1.75"/>
    <m/>
    <m/>
    <m/>
    <m/>
    <m/>
    <m/>
    <m/>
    <m/>
    <m/>
    <m/>
    <n v="1"/>
    <n v="9.68"/>
    <n v="1"/>
    <s v="Crab Cove"/>
    <n v="46"/>
  </r>
  <r>
    <s v="57-116"/>
    <m/>
    <x v="0"/>
    <s v="29 TERRY LN"/>
    <n v="101"/>
    <s v="SANTOS FRANK JR"/>
    <s v="MR30"/>
    <s v="ONE FAMILY"/>
    <s v="57//116//"/>
    <n v="0.22202"/>
    <n v="0"/>
    <n v="0"/>
    <n v="1"/>
    <n v="1"/>
    <s v="SEWER"/>
    <n v="1"/>
    <n v="1"/>
    <n v="5200"/>
    <s v="YES"/>
    <n v="0"/>
    <s v="57-116"/>
    <s v="All Public"/>
    <s v="SEWER"/>
    <s v="SEWER"/>
    <n v="5200"/>
    <m/>
    <m/>
    <n v="0"/>
    <n v="0"/>
    <n v="3"/>
    <n v="1316"/>
    <n v="1"/>
    <m/>
    <m/>
    <m/>
    <m/>
    <m/>
    <m/>
    <m/>
    <m/>
    <m/>
    <m/>
    <n v="1"/>
    <n v="0"/>
    <n v="1"/>
    <s v="Wareham River West"/>
    <n v="44"/>
  </r>
  <r>
    <s v="50F-47"/>
    <m/>
    <x v="0"/>
    <s v="47 ALGELO AVE"/>
    <n v="101"/>
    <s v="SULLIVAN MARJORIE B"/>
    <s v="R30"/>
    <s v="ONE FAMILY"/>
    <s v="50/F/47//"/>
    <n v="0.15804000000000001"/>
    <n v="0"/>
    <n v="0"/>
    <n v="1"/>
    <n v="1"/>
    <s v="SEWER"/>
    <n v="1"/>
    <n v="1"/>
    <n v="5800"/>
    <s v="YES"/>
    <n v="0"/>
    <s v="50F-47"/>
    <s v="All Public"/>
    <s v="SEWER"/>
    <s v="SEWER"/>
    <n v="5800"/>
    <m/>
    <m/>
    <n v="0"/>
    <n v="0"/>
    <n v="2"/>
    <n v="1048"/>
    <n v="1"/>
    <m/>
    <m/>
    <m/>
    <m/>
    <m/>
    <m/>
    <m/>
    <m/>
    <m/>
    <m/>
    <n v="1"/>
    <n v="0"/>
    <n v="1"/>
    <s v="Broad Marsh River"/>
    <n v="43"/>
  </r>
  <r>
    <s v="38-1002"/>
    <m/>
    <x v="0"/>
    <s v="0 PARKWOOD DR"/>
    <n v="812"/>
    <s v="PARKWOOD BEACH IMPROVEMENT"/>
    <s v="R30"/>
    <s v="61B PICNIC"/>
    <s v="38//1002//"/>
    <n v="2.66526"/>
    <n v="0"/>
    <n v="0"/>
    <n v="0"/>
    <n v="0"/>
    <m/>
    <n v="0"/>
    <n v="0"/>
    <n v="0"/>
    <s v="YES"/>
    <n v="0"/>
    <s v="38-1002"/>
    <m/>
    <m/>
    <m/>
    <n v="0"/>
    <m/>
    <m/>
    <n v="0"/>
    <n v="0"/>
    <n v="0"/>
    <n v="0"/>
    <n v="0"/>
    <m/>
    <m/>
    <m/>
    <m/>
    <m/>
    <m/>
    <m/>
    <m/>
    <m/>
    <m/>
    <n v="1"/>
    <n v="0"/>
    <n v="1"/>
    <s v="Crab Cove"/>
    <n v="46"/>
  </r>
  <r>
    <s v="50E-1-1"/>
    <m/>
    <x v="0"/>
    <s v="109 SWIFTS BCH RD"/>
    <n v="101"/>
    <s v="CARUSO JOSEPH C &amp; ANTONINA"/>
    <s v="R30"/>
    <s v="ONE FAMILY"/>
    <s v="50/E1/1//"/>
    <n v="0.1285"/>
    <n v="0"/>
    <n v="0"/>
    <n v="1"/>
    <n v="1"/>
    <s v="SEWER"/>
    <n v="1"/>
    <n v="1"/>
    <n v="1200"/>
    <s v="YES"/>
    <n v="0"/>
    <s v="50E-1-1"/>
    <s v="All Public"/>
    <s v="SEWER"/>
    <s v="SEWER"/>
    <n v="1200"/>
    <m/>
    <m/>
    <n v="0"/>
    <n v="0"/>
    <n v="3"/>
    <n v="811"/>
    <n v="1"/>
    <m/>
    <m/>
    <m/>
    <m/>
    <m/>
    <m/>
    <m/>
    <m/>
    <m/>
    <m/>
    <n v="4"/>
    <n v="0"/>
    <n v="1"/>
    <s v="Wareham River West"/>
    <n v="44"/>
  </r>
  <r>
    <s v="50D-453"/>
    <m/>
    <x v="0"/>
    <s v="11 MEDINA DR"/>
    <n v="101"/>
    <s v="MURPHY STEPHEN P"/>
    <s v="R30"/>
    <s v="ONE FAMILY"/>
    <s v="50/D/453//"/>
    <n v="0.10477"/>
    <n v="0"/>
    <n v="0"/>
    <n v="1"/>
    <n v="1"/>
    <s v="SEWER"/>
    <n v="1"/>
    <n v="1"/>
    <n v="13600"/>
    <s v="YES"/>
    <n v="0"/>
    <s v="50D-453"/>
    <s v="All Public"/>
    <s v="SEWER"/>
    <s v="SEWER"/>
    <n v="13600"/>
    <m/>
    <m/>
    <n v="0"/>
    <n v="0"/>
    <n v="2"/>
    <n v="1180"/>
    <n v="1"/>
    <m/>
    <m/>
    <m/>
    <m/>
    <m/>
    <m/>
    <m/>
    <m/>
    <m/>
    <m/>
    <n v="1"/>
    <n v="0"/>
    <n v="1"/>
    <s v="Broad Marsh River"/>
    <n v="43"/>
  </r>
  <r>
    <s v="LAND_NOPARC"/>
    <m/>
    <x v="0"/>
    <m/>
    <n v="0"/>
    <m/>
    <m/>
    <m/>
    <m/>
    <n v="0.16164999999999999"/>
    <n v="0"/>
    <n v="0"/>
    <n v="0"/>
    <n v="0"/>
    <m/>
    <n v="0"/>
    <n v="0"/>
    <n v="0"/>
    <s v="NO"/>
    <n v="0"/>
    <m/>
    <m/>
    <m/>
    <m/>
    <n v="0"/>
    <m/>
    <m/>
    <n v="0"/>
    <n v="0"/>
    <n v="0"/>
    <n v="0"/>
    <n v="0"/>
    <m/>
    <m/>
    <m/>
    <m/>
    <m/>
    <m/>
    <m/>
    <m/>
    <m/>
    <m/>
    <n v="0"/>
    <n v="0"/>
    <n v="1"/>
    <s v="Broad Marsh River"/>
    <n v="43"/>
  </r>
  <r>
    <s v="38-264"/>
    <m/>
    <x v="0"/>
    <s v="22 FIR ST"/>
    <n v="101"/>
    <s v="SVIRTUNAS ALFRED G"/>
    <s v="R30"/>
    <s v="ONE FAMILY"/>
    <s v="38//264//"/>
    <n v="0.22592000000000001"/>
    <n v="1"/>
    <n v="1"/>
    <n v="1"/>
    <n v="1"/>
    <s v="SEPTIC"/>
    <n v="0"/>
    <n v="0"/>
    <n v="0"/>
    <s v="NO_W1"/>
    <n v="0"/>
    <s v="38-264"/>
    <s v="Public Water,Septic"/>
    <s v="SEPTIC"/>
    <s v="SEPTIC"/>
    <n v="0"/>
    <m/>
    <m/>
    <n v="1"/>
    <n v="1"/>
    <n v="3"/>
    <n v="1186"/>
    <n v="1"/>
    <m/>
    <m/>
    <m/>
    <m/>
    <m/>
    <m/>
    <m/>
    <m/>
    <m/>
    <m/>
    <n v="3"/>
    <n v="9.68"/>
    <n v="1"/>
    <s v="Crab Cove"/>
    <n v="46"/>
  </r>
  <r>
    <s v="37-1018"/>
    <m/>
    <x v="0"/>
    <s v="6 CROOKED RIVER RD"/>
    <n v="101"/>
    <s v="DRUM PAUL E"/>
    <s v="R60"/>
    <s v="ONE FAMILY"/>
    <s v="37//1018//"/>
    <n v="0.80288000000000004"/>
    <n v="1"/>
    <n v="1"/>
    <n v="1"/>
    <n v="1"/>
    <s v="SEPTIC"/>
    <n v="0"/>
    <n v="1"/>
    <n v="10700"/>
    <s v="YES"/>
    <n v="10700"/>
    <s v="37-1018"/>
    <s v="Public Water,Septic"/>
    <s v="SEPTIC"/>
    <s v="SEPTIC"/>
    <n v="10700"/>
    <m/>
    <m/>
    <n v="1"/>
    <n v="1"/>
    <n v="2"/>
    <n v="1328"/>
    <n v="1"/>
    <m/>
    <m/>
    <m/>
    <m/>
    <m/>
    <m/>
    <m/>
    <m/>
    <m/>
    <m/>
    <n v="1"/>
    <n v="9.68"/>
    <n v="1"/>
    <s v="Crab Cove"/>
    <n v="46"/>
  </r>
  <r>
    <s v="50D-463"/>
    <m/>
    <x v="0"/>
    <s v="8 MEDINA DR"/>
    <n v="101"/>
    <s v="NELSON ELLEN L"/>
    <s v="R30"/>
    <s v="ONE FAMILY"/>
    <s v="50/D/463//"/>
    <n v="7.3609999999999995E-2"/>
    <n v="0"/>
    <n v="0"/>
    <n v="1"/>
    <n v="1"/>
    <s v="SEWER"/>
    <n v="1"/>
    <n v="1"/>
    <n v="3800"/>
    <s v="YES"/>
    <n v="0"/>
    <s v="50D-463"/>
    <s v="All Public"/>
    <s v="SEWER"/>
    <s v="SEWER"/>
    <n v="3800"/>
    <m/>
    <m/>
    <n v="0"/>
    <n v="0"/>
    <n v="1"/>
    <n v="1008"/>
    <n v="1"/>
    <m/>
    <m/>
    <m/>
    <m/>
    <m/>
    <m/>
    <m/>
    <m/>
    <m/>
    <m/>
    <n v="1"/>
    <n v="0"/>
    <n v="1"/>
    <s v="Broad Marsh River"/>
    <n v="43"/>
  </r>
  <r>
    <s v="38-327"/>
    <m/>
    <x v="0"/>
    <s v="120 PARKWOOD DR"/>
    <n v="101"/>
    <s v="CUMMINGS RENEE P"/>
    <s v="R30"/>
    <s v="ONE FAMILY"/>
    <s v="38//327//"/>
    <n v="0.11112"/>
    <n v="1"/>
    <n v="1"/>
    <n v="1"/>
    <n v="1"/>
    <s v="SEPTIC"/>
    <n v="0"/>
    <n v="1"/>
    <n v="2500"/>
    <s v="YES"/>
    <n v="2500"/>
    <s v="38-327"/>
    <s v="Public Water,Septic"/>
    <s v="SEPTIC"/>
    <s v="SEPTIC"/>
    <n v="2500"/>
    <m/>
    <m/>
    <n v="1"/>
    <n v="1"/>
    <n v="2"/>
    <n v="588"/>
    <n v="1"/>
    <m/>
    <m/>
    <m/>
    <m/>
    <m/>
    <m/>
    <m/>
    <m/>
    <m/>
    <m/>
    <n v="1"/>
    <n v="9.68"/>
    <n v="1"/>
    <s v="Crab Cove"/>
    <n v="46"/>
  </r>
  <r>
    <s v="38-293"/>
    <m/>
    <x v="0"/>
    <s v="18 CYPRESS ST"/>
    <n v="101"/>
    <s v="ARMOUR JAMES E"/>
    <s v="R30"/>
    <s v="ONE FAMILY"/>
    <s v="38//293//"/>
    <n v="0.189"/>
    <n v="1"/>
    <n v="1"/>
    <n v="1"/>
    <n v="1"/>
    <s v="SEPTIC"/>
    <n v="0"/>
    <n v="1"/>
    <n v="2000"/>
    <s v="YES"/>
    <n v="2000"/>
    <s v="38-293"/>
    <s v="Public Water,Gas,Septic"/>
    <s v="SEPTIC"/>
    <s v="SEPTIC"/>
    <n v="2000"/>
    <m/>
    <m/>
    <n v="1"/>
    <n v="1"/>
    <n v="2"/>
    <n v="680"/>
    <n v="1"/>
    <m/>
    <m/>
    <m/>
    <m/>
    <m/>
    <m/>
    <m/>
    <m/>
    <m/>
    <m/>
    <n v="2"/>
    <n v="9.68"/>
    <n v="1"/>
    <s v="Crab Cove"/>
    <n v="46"/>
  </r>
  <r>
    <s v="57-42"/>
    <m/>
    <x v="0"/>
    <s v="17 PARKER DR"/>
    <n v="101"/>
    <s v="MCLAUGHLIN JOHN W"/>
    <s v="MR30"/>
    <s v="ONE FAMILY"/>
    <s v="57//42//"/>
    <n v="0.23230000000000001"/>
    <n v="0"/>
    <n v="0"/>
    <n v="1"/>
    <n v="1"/>
    <s v="SEWER"/>
    <n v="1"/>
    <n v="1"/>
    <n v="5300"/>
    <s v="YES"/>
    <n v="0"/>
    <s v="57-42"/>
    <s v="All Public"/>
    <s v="SEWER"/>
    <s v="SEWER"/>
    <n v="5300"/>
    <m/>
    <m/>
    <n v="0"/>
    <n v="0"/>
    <n v="4"/>
    <n v="1104"/>
    <n v="1"/>
    <m/>
    <m/>
    <m/>
    <m/>
    <m/>
    <m/>
    <m/>
    <m/>
    <m/>
    <m/>
    <n v="1"/>
    <n v="0"/>
    <n v="1"/>
    <s v="Wareham River West"/>
    <n v="44"/>
  </r>
  <r>
    <s v="50F-1041"/>
    <m/>
    <x v="0"/>
    <s v="0 PILGRIM AVE  OFF"/>
    <n v="132"/>
    <s v="DUNLOP PETER"/>
    <s v="R30"/>
    <s v="RES ACLNUD  MDL-00"/>
    <s v="50/F/1041//"/>
    <n v="0.59519"/>
    <n v="0"/>
    <n v="0"/>
    <n v="0"/>
    <n v="0"/>
    <m/>
    <n v="0"/>
    <n v="0"/>
    <n v="0"/>
    <s v="YES"/>
    <n v="0"/>
    <s v="50F-1041"/>
    <m/>
    <m/>
    <m/>
    <n v="0"/>
    <m/>
    <m/>
    <n v="0"/>
    <n v="0"/>
    <n v="0"/>
    <n v="0"/>
    <n v="0"/>
    <m/>
    <m/>
    <m/>
    <m/>
    <m/>
    <m/>
    <m/>
    <m/>
    <m/>
    <m/>
    <n v="1"/>
    <n v="0"/>
    <n v="1"/>
    <s v="Broad Marsh River"/>
    <n v="43"/>
  </r>
  <r>
    <s v="40-1003B"/>
    <m/>
    <x v="0"/>
    <s v="11 CROOKED RIVER RD"/>
    <n v="101"/>
    <s v="CANNON KEITH M"/>
    <s v="R30"/>
    <s v="ONE FAMILY"/>
    <s v="40//1003/B/"/>
    <n v="0.54969000000000001"/>
    <n v="1"/>
    <n v="1"/>
    <n v="1"/>
    <n v="1"/>
    <s v="SEPTIC"/>
    <n v="0"/>
    <n v="1"/>
    <n v="2800"/>
    <s v="YES"/>
    <n v="2800"/>
    <s v="40-1003B"/>
    <s v="Public Water,Septic"/>
    <s v="SEPTIC"/>
    <s v="SEPTIC"/>
    <n v="2800"/>
    <m/>
    <m/>
    <n v="1"/>
    <n v="1"/>
    <n v="2"/>
    <n v="1440"/>
    <n v="1.5"/>
    <m/>
    <m/>
    <m/>
    <m/>
    <m/>
    <m/>
    <m/>
    <m/>
    <m/>
    <m/>
    <n v="1"/>
    <n v="9.68"/>
    <n v="1"/>
    <s v="Crab Cove"/>
    <n v="46"/>
  </r>
  <r>
    <s v="50F-38"/>
    <m/>
    <x v="0"/>
    <s v="24 ALGELO AVE"/>
    <n v="101"/>
    <s v="BLACKWELL ALLAN A"/>
    <s v="R30"/>
    <s v="ONE FAMILY"/>
    <s v="50/F/38//"/>
    <n v="0.23630000000000001"/>
    <n v="0"/>
    <n v="0"/>
    <n v="1"/>
    <n v="1"/>
    <s v="SEWER"/>
    <n v="1"/>
    <n v="1"/>
    <n v="8500"/>
    <s v="YES"/>
    <n v="0"/>
    <s v="50F-38"/>
    <s v="Public Water,Public Sewer"/>
    <s v="SEWER"/>
    <s v="SEWER"/>
    <n v="8500"/>
    <m/>
    <m/>
    <n v="0"/>
    <n v="0"/>
    <n v="3"/>
    <n v="1423"/>
    <n v="1.75"/>
    <m/>
    <m/>
    <m/>
    <m/>
    <m/>
    <m/>
    <m/>
    <m/>
    <m/>
    <m/>
    <n v="2"/>
    <n v="0"/>
    <n v="1"/>
    <s v="Broad Marsh River"/>
    <n v="43"/>
  </r>
  <r>
    <s v="50F-154"/>
    <m/>
    <x v="0"/>
    <s v="5 BROAD MARSH AVE"/>
    <n v="101"/>
    <s v="FOWLER LEONARD D"/>
    <s v="R30"/>
    <s v="ONE FAMILY"/>
    <s v="50/F/154//"/>
    <n v="0.16694000000000001"/>
    <n v="0"/>
    <n v="0"/>
    <n v="1"/>
    <n v="1"/>
    <s v="SEWER"/>
    <n v="1"/>
    <n v="1"/>
    <n v="1100"/>
    <s v="YES"/>
    <n v="0"/>
    <s v="50F-154"/>
    <s v="All Public"/>
    <s v="SEWER"/>
    <s v="SEWER"/>
    <n v="1100"/>
    <m/>
    <m/>
    <n v="0"/>
    <n v="0"/>
    <n v="3"/>
    <n v="908"/>
    <n v="2"/>
    <m/>
    <m/>
    <m/>
    <m/>
    <m/>
    <m/>
    <m/>
    <m/>
    <m/>
    <m/>
    <n v="2"/>
    <n v="0"/>
    <n v="1"/>
    <s v="Broad Marsh River"/>
    <n v="43"/>
  </r>
  <r>
    <s v="38-267"/>
    <m/>
    <x v="0"/>
    <s v="20 GARDONIA ST"/>
    <n v="104"/>
    <s v="LUPPINO JAMES"/>
    <s v="R30"/>
    <s v="TWO FAMILY"/>
    <s v="38//267//"/>
    <n v="0.12203"/>
    <n v="1"/>
    <n v="1"/>
    <n v="1"/>
    <n v="1"/>
    <s v="SEPTIC"/>
    <n v="0"/>
    <n v="0"/>
    <n v="0"/>
    <s v="YES"/>
    <n v="0"/>
    <s v="38-267"/>
    <s v="Public Water,Gas,Septic"/>
    <s v="SEPTIC"/>
    <s v="SEPTIC"/>
    <n v="0"/>
    <m/>
    <m/>
    <n v="2"/>
    <n v="2"/>
    <n v="3"/>
    <n v="1690"/>
    <n v="2"/>
    <m/>
    <m/>
    <m/>
    <m/>
    <m/>
    <m/>
    <m/>
    <m/>
    <m/>
    <m/>
    <n v="1"/>
    <n v="19.36"/>
    <n v="1"/>
    <s v="Crab Cove"/>
    <n v="46"/>
  </r>
  <r>
    <s v="38-192"/>
    <m/>
    <x v="0"/>
    <s v="30 DATEWOOD ST"/>
    <n v="101"/>
    <s v="VERDERBER EDWARD T TRUSTEE"/>
    <s v="R30"/>
    <s v="ONE FAMILY"/>
    <s v="38//192//"/>
    <n v="0.11376"/>
    <n v="1"/>
    <n v="1"/>
    <n v="1"/>
    <n v="1"/>
    <s v="SEPTIC"/>
    <n v="0"/>
    <n v="1"/>
    <n v="2900"/>
    <s v="YES"/>
    <n v="2900"/>
    <s v="38-192"/>
    <s v="Public Water,Gas,Septic"/>
    <s v="SEPTIC"/>
    <s v="SEPTIC"/>
    <n v="2900"/>
    <m/>
    <m/>
    <n v="1"/>
    <n v="1"/>
    <n v="3"/>
    <n v="1664"/>
    <n v="2"/>
    <m/>
    <m/>
    <m/>
    <m/>
    <m/>
    <m/>
    <m/>
    <m/>
    <m/>
    <m/>
    <n v="1"/>
    <n v="9.68"/>
    <n v="1"/>
    <s v="Crab Cove"/>
    <n v="46"/>
  </r>
  <r>
    <s v="38-316"/>
    <m/>
    <x v="0"/>
    <s v="8 HAZEL ST"/>
    <n v="132"/>
    <s v="COWAN GEORGE E &amp; MARY B TRS OF"/>
    <s v="R30"/>
    <s v="RES ACLNUD  MDL-00"/>
    <s v="38//316//"/>
    <n v="7.6910000000000006E-2"/>
    <n v="0"/>
    <n v="0"/>
    <n v="0"/>
    <n v="0"/>
    <m/>
    <n v="0"/>
    <n v="0"/>
    <n v="0"/>
    <s v="YES"/>
    <n v="0"/>
    <s v="38-316"/>
    <m/>
    <m/>
    <m/>
    <n v="0"/>
    <m/>
    <m/>
    <n v="0"/>
    <n v="0"/>
    <n v="0"/>
    <n v="0"/>
    <n v="0"/>
    <m/>
    <m/>
    <m/>
    <m/>
    <m/>
    <m/>
    <m/>
    <m/>
    <m/>
    <m/>
    <n v="1"/>
    <n v="0"/>
    <n v="1"/>
    <s v="Crab Cove"/>
    <n v="46"/>
  </r>
  <r>
    <s v="38-240"/>
    <m/>
    <x v="0"/>
    <s v="23 FIR ST"/>
    <n v="101"/>
    <s v="MEEHAN BARBARA A"/>
    <s v="R30"/>
    <s v="ONE FAMILY"/>
    <s v="38//240//"/>
    <n v="0.11594"/>
    <n v="1"/>
    <n v="1"/>
    <n v="1"/>
    <n v="1"/>
    <s v="SEPTIC"/>
    <n v="0"/>
    <n v="1"/>
    <n v="7900"/>
    <s v="YES"/>
    <n v="7900"/>
    <s v="38-240"/>
    <s v="Public Water,Gas,Septic"/>
    <s v="SEPTIC"/>
    <s v="SEPTIC"/>
    <n v="7900"/>
    <m/>
    <m/>
    <n v="1"/>
    <n v="1"/>
    <n v="2"/>
    <n v="828"/>
    <n v="1"/>
    <m/>
    <m/>
    <m/>
    <m/>
    <m/>
    <m/>
    <m/>
    <m/>
    <m/>
    <m/>
    <n v="1"/>
    <n v="9.68"/>
    <n v="1"/>
    <s v="Crab Cove"/>
    <n v="46"/>
  </r>
  <r>
    <s v="38-150"/>
    <m/>
    <x v="0"/>
    <s v="35 DATEWOOD ST"/>
    <n v="101"/>
    <s v="GALANTI JOSEPH V &amp; SUZANNE, MACE"/>
    <s v="R30"/>
    <s v="ONE FAMILY"/>
    <s v="38//150//"/>
    <n v="0.20884"/>
    <n v="1"/>
    <n v="1"/>
    <n v="1"/>
    <n v="1"/>
    <s v="SEPTIC"/>
    <n v="0"/>
    <n v="1"/>
    <n v="1600"/>
    <s v="NO_W1"/>
    <n v="1600"/>
    <s v="38-150"/>
    <s v="Public Water,Septic"/>
    <s v="SEPTIC"/>
    <s v="SEPTIC"/>
    <n v="1600"/>
    <m/>
    <m/>
    <n v="1"/>
    <n v="1"/>
    <n v="3"/>
    <n v="1050"/>
    <n v="1"/>
    <m/>
    <m/>
    <m/>
    <m/>
    <m/>
    <m/>
    <m/>
    <m/>
    <m/>
    <m/>
    <n v="2"/>
    <n v="9.68"/>
    <n v="1"/>
    <s v="Crab Cove"/>
    <n v="46"/>
  </r>
  <r>
    <s v="57-30"/>
    <m/>
    <x v="0"/>
    <s v="15 PARKER DR"/>
    <n v="101"/>
    <s v="WEATHERSPOON CARL"/>
    <s v="MR30"/>
    <s v="ONE FAMILY"/>
    <s v="57//30//"/>
    <n v="8.6980000000000002E-2"/>
    <n v="0"/>
    <n v="0"/>
    <n v="1"/>
    <n v="1"/>
    <s v="SEWER"/>
    <n v="1"/>
    <n v="1"/>
    <n v="10400"/>
    <s v="YES"/>
    <n v="0"/>
    <s v="57-30"/>
    <s v="All Public"/>
    <s v="SEWER"/>
    <s v="SEWER"/>
    <n v="10400"/>
    <m/>
    <m/>
    <n v="0"/>
    <n v="0"/>
    <n v="3"/>
    <n v="1316"/>
    <n v="1"/>
    <m/>
    <m/>
    <m/>
    <m/>
    <m/>
    <m/>
    <m/>
    <m/>
    <m/>
    <m/>
    <n v="0"/>
    <n v="0"/>
    <n v="1"/>
    <s v="Wareham River West"/>
    <n v="44"/>
  </r>
  <r>
    <s v="38-326"/>
    <m/>
    <x v="0"/>
    <s v="122 PARKWOOD DR"/>
    <n v="132"/>
    <s v="GALLIVAN JOHN F"/>
    <s v="R30"/>
    <s v="RES ACLNUD  MDL-00"/>
    <s v="38//326//"/>
    <n v="0.12218"/>
    <n v="0"/>
    <n v="0"/>
    <n v="0"/>
    <n v="0"/>
    <m/>
    <n v="0"/>
    <n v="0"/>
    <n v="0"/>
    <s v="YES"/>
    <n v="0"/>
    <s v="38-326"/>
    <m/>
    <m/>
    <m/>
    <n v="0"/>
    <m/>
    <m/>
    <n v="0"/>
    <n v="0"/>
    <n v="0"/>
    <n v="0"/>
    <n v="0"/>
    <m/>
    <m/>
    <m/>
    <m/>
    <m/>
    <m/>
    <m/>
    <m/>
    <m/>
    <m/>
    <n v="1"/>
    <n v="0"/>
    <n v="1"/>
    <s v="Crab Cove"/>
    <n v="46"/>
  </r>
  <r>
    <s v="38-229"/>
    <m/>
    <x v="0"/>
    <s v="32 ELMWOOD ST"/>
    <n v="109"/>
    <s v="ROGERS SANDY V"/>
    <s v="R30"/>
    <s v="MULTI HSES"/>
    <s v="38//229//"/>
    <n v="0.21046999999999999"/>
    <n v="1"/>
    <n v="1"/>
    <n v="1"/>
    <n v="1"/>
    <s v="SEPTIC"/>
    <n v="0"/>
    <n v="1"/>
    <n v="2600"/>
    <s v="YES"/>
    <n v="2600"/>
    <s v="38-229"/>
    <s v="Public Water,Septic"/>
    <s v="SEPTIC"/>
    <s v="SEPTIC"/>
    <n v="2600"/>
    <m/>
    <m/>
    <n v="1"/>
    <n v="1"/>
    <n v="2"/>
    <n v="757"/>
    <n v="1"/>
    <m/>
    <m/>
    <m/>
    <m/>
    <m/>
    <m/>
    <m/>
    <m/>
    <m/>
    <m/>
    <n v="2"/>
    <n v="9.68"/>
    <n v="1"/>
    <s v="Crab Cove"/>
    <n v="46"/>
  </r>
  <r>
    <s v="50E-2-36"/>
    <m/>
    <x v="0"/>
    <s v="104 SWIFTS BCH RD"/>
    <n v="101"/>
    <s v="CROCKER JOSEPH M JR"/>
    <s v="R30"/>
    <s v="ONE FAMILY"/>
    <s v="50/E2/36//"/>
    <n v="0.18396999999999999"/>
    <n v="0"/>
    <n v="0"/>
    <n v="1"/>
    <n v="1"/>
    <s v="SEWER"/>
    <n v="1"/>
    <n v="1"/>
    <n v="10500"/>
    <s v="NO_W1"/>
    <n v="0"/>
    <s v="50E-2-36"/>
    <s v="All Public"/>
    <s v="SEWER"/>
    <s v="SEWER"/>
    <n v="10500"/>
    <m/>
    <m/>
    <n v="0"/>
    <n v="0"/>
    <n v="2"/>
    <n v="576"/>
    <n v="1"/>
    <m/>
    <m/>
    <m/>
    <m/>
    <m/>
    <m/>
    <m/>
    <m/>
    <m/>
    <m/>
    <n v="3"/>
    <n v="0"/>
    <n v="1"/>
    <s v="Wareham River West"/>
    <n v="44"/>
  </r>
  <r>
    <s v="50D-466"/>
    <m/>
    <x v="0"/>
    <s v="10 SHORE AVE"/>
    <n v="101"/>
    <s v="POWER MARY ELLEN TRUSTEE"/>
    <s v="R30"/>
    <s v="ONE FAMILY"/>
    <s v="50/D/466//"/>
    <n v="7.1199999999999999E-2"/>
    <n v="0"/>
    <n v="0"/>
    <n v="1"/>
    <n v="1"/>
    <s v="SEWER"/>
    <n v="1"/>
    <n v="1"/>
    <n v="5000"/>
    <s v="YES"/>
    <n v="0"/>
    <s v="50D-466"/>
    <s v="All Public"/>
    <s v="SEWER"/>
    <s v="SEWER"/>
    <n v="5000"/>
    <m/>
    <m/>
    <n v="0"/>
    <n v="0"/>
    <n v="2"/>
    <n v="612"/>
    <n v="1"/>
    <m/>
    <m/>
    <m/>
    <m/>
    <m/>
    <m/>
    <m/>
    <m/>
    <m/>
    <m/>
    <n v="1"/>
    <n v="0"/>
    <n v="1"/>
    <s v="Broad Marsh River"/>
    <n v="43"/>
  </r>
  <r>
    <s v="LAND_NOPARC"/>
    <m/>
    <x v="0"/>
    <m/>
    <n v="0"/>
    <m/>
    <m/>
    <m/>
    <m/>
    <n v="1.2199999999999999E-3"/>
    <n v="0"/>
    <n v="0"/>
    <n v="0"/>
    <n v="0"/>
    <m/>
    <n v="0"/>
    <n v="0"/>
    <n v="0"/>
    <s v="NO"/>
    <n v="0"/>
    <m/>
    <m/>
    <m/>
    <m/>
    <n v="0"/>
    <m/>
    <m/>
    <n v="0"/>
    <n v="0"/>
    <n v="0"/>
    <n v="0"/>
    <n v="0"/>
    <m/>
    <m/>
    <m/>
    <m/>
    <m/>
    <m/>
    <m/>
    <m/>
    <m/>
    <m/>
    <n v="0"/>
    <n v="0"/>
    <n v="1"/>
    <s v="Broad Marsh River"/>
    <n v="43"/>
  </r>
  <r>
    <s v="38-312"/>
    <m/>
    <x v="0"/>
    <s v="11 HAZEL ST"/>
    <n v="101"/>
    <s v="ASIAF DEREK E"/>
    <s v="R30"/>
    <s v="ONE FAMILY"/>
    <s v="38//312//"/>
    <n v="0.33810000000000001"/>
    <n v="1"/>
    <n v="1"/>
    <n v="1"/>
    <n v="1"/>
    <s v="SEPTIC"/>
    <n v="0"/>
    <n v="1"/>
    <n v="11700"/>
    <s v="NO_W1"/>
    <n v="11700"/>
    <s v="38-312"/>
    <s v="Public Water,Gas,Septic"/>
    <s v="SEPTIC"/>
    <s v="SEPTIC"/>
    <n v="11700"/>
    <m/>
    <m/>
    <n v="1"/>
    <n v="1"/>
    <n v="2"/>
    <n v="936"/>
    <n v="1"/>
    <m/>
    <m/>
    <m/>
    <m/>
    <m/>
    <m/>
    <m/>
    <m/>
    <m/>
    <m/>
    <n v="3"/>
    <n v="9.68"/>
    <n v="1"/>
    <s v="Crab Cove"/>
    <n v="46"/>
  </r>
  <r>
    <s v="18-1008C"/>
    <m/>
    <x v="0"/>
    <s v="100 GREAT NECK RD"/>
    <n v="101"/>
    <s v="BAKER KENNETH W"/>
    <s v="R60"/>
    <s v="ONE FAMILY"/>
    <s v="18//1008/C/"/>
    <n v="0.17241999999999999"/>
    <n v="0"/>
    <n v="0"/>
    <n v="0"/>
    <n v="0"/>
    <m/>
    <n v="0"/>
    <n v="1"/>
    <n v="12700"/>
    <s v="YES"/>
    <n v="0"/>
    <s v="18-1008C"/>
    <s v="Public Water,Gas,Septic"/>
    <s v="SEPTIC"/>
    <m/>
    <n v="12700"/>
    <m/>
    <m/>
    <n v="0"/>
    <n v="0"/>
    <n v="3"/>
    <n v="2748"/>
    <n v="1.75"/>
    <m/>
    <m/>
    <m/>
    <m/>
    <m/>
    <m/>
    <m/>
    <m/>
    <m/>
    <m/>
    <n v="0"/>
    <n v="0"/>
    <n v="1"/>
    <s v="Crab Cove"/>
    <n v="46"/>
  </r>
  <r>
    <s v="57-174"/>
    <m/>
    <x v="0"/>
    <s v="17 CAMARDO DR"/>
    <n v="101"/>
    <s v="DAHLSTROM DAVID P"/>
    <s v="MR30"/>
    <s v="ONE FAMILY"/>
    <s v="57//174//"/>
    <n v="0.25912000000000002"/>
    <n v="0"/>
    <n v="0"/>
    <n v="1"/>
    <n v="1"/>
    <s v="SEWER"/>
    <n v="1"/>
    <n v="1"/>
    <n v="8600"/>
    <s v="YES"/>
    <n v="0"/>
    <s v="57-174"/>
    <s v="All Public"/>
    <s v="SEWER"/>
    <s v="SEWER"/>
    <n v="8600"/>
    <m/>
    <m/>
    <n v="0"/>
    <n v="0"/>
    <n v="4"/>
    <n v="1104"/>
    <n v="1"/>
    <m/>
    <m/>
    <m/>
    <m/>
    <m/>
    <m/>
    <m/>
    <m/>
    <m/>
    <m/>
    <n v="1"/>
    <n v="0"/>
    <n v="1"/>
    <s v="Wareham River West"/>
    <n v="44"/>
  </r>
  <r>
    <s v="38-325"/>
    <m/>
    <x v="0"/>
    <s v="124 PARKWOOD DR"/>
    <n v="132"/>
    <s v="DIMARZIO JOSEPH O"/>
    <s v="R30"/>
    <s v="RES ACLNUD  MDL-00"/>
    <s v="38//325//"/>
    <n v="0.12645999999999999"/>
    <n v="0"/>
    <n v="0"/>
    <n v="0"/>
    <n v="0"/>
    <m/>
    <n v="0"/>
    <n v="0"/>
    <n v="0"/>
    <s v="YES"/>
    <n v="0"/>
    <s v="38-325"/>
    <m/>
    <m/>
    <m/>
    <n v="0"/>
    <m/>
    <m/>
    <n v="0"/>
    <n v="0"/>
    <n v="0"/>
    <n v="0"/>
    <n v="0"/>
    <m/>
    <m/>
    <m/>
    <m/>
    <m/>
    <m/>
    <m/>
    <m/>
    <m/>
    <m/>
    <n v="1"/>
    <n v="0"/>
    <n v="1"/>
    <s v="Crab Cove"/>
    <n v="46"/>
  </r>
  <r>
    <s v="49-S202"/>
    <m/>
    <x v="0"/>
    <s v="8 BROAD MARSH AVE"/>
    <n v="101"/>
    <s v="HOGAN DANIEL"/>
    <s v="R30"/>
    <s v="ONE FAMILY"/>
    <s v="49//S202//"/>
    <n v="0.14516000000000001"/>
    <n v="0"/>
    <n v="0"/>
    <n v="1"/>
    <n v="1"/>
    <s v="SEWER"/>
    <n v="1"/>
    <n v="1"/>
    <n v="1800"/>
    <s v="YES"/>
    <n v="0"/>
    <s v="49-S202"/>
    <s v="All Public"/>
    <s v="SEWER"/>
    <s v="SEWER"/>
    <n v="1800"/>
    <m/>
    <m/>
    <n v="0"/>
    <n v="0"/>
    <n v="3"/>
    <n v="1025"/>
    <n v="1"/>
    <m/>
    <m/>
    <m/>
    <m/>
    <m/>
    <m/>
    <m/>
    <m/>
    <m/>
    <m/>
    <n v="1"/>
    <n v="0"/>
    <n v="1"/>
    <s v="Broad Marsh River"/>
    <n v="43"/>
  </r>
  <r>
    <s v="38-148"/>
    <m/>
    <x v="0"/>
    <s v="98 PARKWOOD DR"/>
    <n v="101"/>
    <s v="MARTINSON BERTRAM R"/>
    <s v="R30"/>
    <s v="ONE FAMILY"/>
    <s v="38//148//"/>
    <n v="0.25723000000000001"/>
    <n v="1"/>
    <n v="1"/>
    <n v="1"/>
    <n v="1"/>
    <s v="SEPTIC"/>
    <n v="0"/>
    <n v="1"/>
    <n v="0"/>
    <s v="NO_W1"/>
    <n v="0"/>
    <s v="38-148"/>
    <s v="Public Water,Gas,Septic"/>
    <s v="SEPTIC"/>
    <s v="SEPTIC"/>
    <n v="0"/>
    <m/>
    <m/>
    <n v="1"/>
    <n v="1"/>
    <n v="1"/>
    <n v="1652"/>
    <n v="1.5"/>
    <m/>
    <m/>
    <m/>
    <m/>
    <m/>
    <m/>
    <m/>
    <m/>
    <m/>
    <m/>
    <n v="2"/>
    <n v="9.68"/>
    <n v="1"/>
    <s v="Crab Cove"/>
    <n v="46"/>
  </r>
  <r>
    <s v="38-294B"/>
    <m/>
    <x v="0"/>
    <s v="18 GARDONIA ST"/>
    <n v="132"/>
    <s v="LEFORT MURIEL LIFE ESTATE"/>
    <s v="R30"/>
    <s v="RES ACLNUD  MDL-00"/>
    <s v="38//294/B/"/>
    <n v="4.5620000000000001E-2"/>
    <n v="0"/>
    <n v="0"/>
    <n v="0"/>
    <n v="0"/>
    <m/>
    <n v="0"/>
    <n v="0"/>
    <n v="0"/>
    <s v="YES"/>
    <n v="0"/>
    <s v="38-294B"/>
    <m/>
    <m/>
    <m/>
    <n v="0"/>
    <m/>
    <m/>
    <n v="0"/>
    <n v="0"/>
    <n v="0"/>
    <n v="0"/>
    <n v="0"/>
    <m/>
    <m/>
    <m/>
    <m/>
    <m/>
    <m/>
    <m/>
    <m/>
    <m/>
    <m/>
    <n v="1"/>
    <n v="0"/>
    <n v="1"/>
    <s v="Crab Cove"/>
    <n v="46"/>
  </r>
  <r>
    <s v="50F-40"/>
    <m/>
    <x v="0"/>
    <s v="28 ALGELO AVE"/>
    <n v="101"/>
    <s v="PIROLLI MICHAEL J &amp; YOLANDA"/>
    <s v="R30"/>
    <s v="ONE FAMILY"/>
    <s v="50/F/40//"/>
    <n v="0.21731"/>
    <n v="0"/>
    <n v="0"/>
    <n v="1"/>
    <n v="1"/>
    <s v="SEWER"/>
    <n v="1"/>
    <n v="1"/>
    <n v="800"/>
    <s v="YES"/>
    <n v="0"/>
    <s v="50F-40"/>
    <s v="Public Water,Public Sewer"/>
    <s v="SEWER"/>
    <s v="SEWER"/>
    <n v="800"/>
    <m/>
    <m/>
    <n v="0"/>
    <n v="0"/>
    <n v="3"/>
    <n v="1430"/>
    <n v="2"/>
    <m/>
    <m/>
    <m/>
    <m/>
    <m/>
    <m/>
    <m/>
    <m/>
    <m/>
    <m/>
    <n v="2"/>
    <n v="0"/>
    <n v="1"/>
    <s v="Broad Marsh River"/>
    <n v="43"/>
  </r>
  <r>
    <s v="49-B7"/>
    <m/>
    <x v="0"/>
    <s v="9 IRENE AVE"/>
    <n v="101"/>
    <s v="OUELLETTE DONNA M"/>
    <s v="R30"/>
    <s v="ONE FAMILY"/>
    <s v="49//B7//"/>
    <n v="0.2172"/>
    <n v="0"/>
    <n v="0"/>
    <n v="1"/>
    <n v="1"/>
    <s v="SEWER"/>
    <n v="1"/>
    <n v="1"/>
    <n v="2400"/>
    <s v="YES"/>
    <n v="0"/>
    <s v="49-B7"/>
    <s v="All Public"/>
    <s v="SEWER"/>
    <s v="SEWER"/>
    <n v="2400"/>
    <m/>
    <m/>
    <n v="0"/>
    <n v="0"/>
    <n v="2"/>
    <n v="1008"/>
    <n v="1"/>
    <m/>
    <m/>
    <m/>
    <m/>
    <m/>
    <m/>
    <m/>
    <m/>
    <m/>
    <m/>
    <n v="1"/>
    <n v="0"/>
    <n v="1"/>
    <s v="Broad Marsh River"/>
    <n v="43"/>
  </r>
  <r>
    <s v="38-194"/>
    <m/>
    <x v="0"/>
    <s v="20 TEAKWOOD AVE"/>
    <n v="109"/>
    <s v="LUPPINO JAMES SR"/>
    <s v="R30"/>
    <s v="MULTI HSES"/>
    <s v="38//194//"/>
    <n v="0.24188000000000001"/>
    <n v="1"/>
    <n v="1"/>
    <n v="1"/>
    <n v="1"/>
    <s v="SEPTIC"/>
    <n v="0"/>
    <n v="1"/>
    <n v="6500"/>
    <s v="YES"/>
    <n v="6500"/>
    <s v="38-194"/>
    <s v="Public Water,Septic"/>
    <s v="SEPTIC"/>
    <s v="SEPTIC"/>
    <n v="6500"/>
    <m/>
    <m/>
    <n v="1"/>
    <n v="1"/>
    <n v="3"/>
    <n v="1985"/>
    <n v="1.75"/>
    <m/>
    <m/>
    <m/>
    <m/>
    <m/>
    <m/>
    <m/>
    <m/>
    <m/>
    <m/>
    <n v="2"/>
    <n v="9.68"/>
    <n v="1"/>
    <s v="Crab Cove"/>
    <n v="46"/>
  </r>
  <r>
    <s v="LAND_NOPARC"/>
    <m/>
    <x v="0"/>
    <m/>
    <n v="0"/>
    <m/>
    <m/>
    <m/>
    <m/>
    <n v="0.40733000000000003"/>
    <n v="0"/>
    <n v="0"/>
    <n v="0"/>
    <n v="0"/>
    <m/>
    <n v="0"/>
    <n v="0"/>
    <n v="0"/>
    <s v="NO"/>
    <n v="0"/>
    <m/>
    <m/>
    <m/>
    <m/>
    <n v="0"/>
    <m/>
    <m/>
    <n v="0"/>
    <n v="0"/>
    <n v="0"/>
    <n v="0"/>
    <n v="0"/>
    <m/>
    <m/>
    <m/>
    <m/>
    <m/>
    <m/>
    <m/>
    <m/>
    <m/>
    <m/>
    <n v="0"/>
    <n v="0"/>
    <n v="1"/>
    <s v="Broad Marsh River"/>
    <n v="43"/>
  </r>
  <r>
    <s v="50D-472"/>
    <m/>
    <x v="0"/>
    <s v="8 SHORE AVE"/>
    <n v="101"/>
    <s v="CUTHBERT PATRICK J &amp; MARY M"/>
    <s v="R30"/>
    <s v="ONE FAMILY"/>
    <s v="50/D/472//"/>
    <n v="8.0850000000000005E-2"/>
    <n v="0"/>
    <n v="0"/>
    <n v="1"/>
    <n v="1"/>
    <s v="SEWER"/>
    <n v="1"/>
    <n v="1"/>
    <n v="1000"/>
    <s v="YES"/>
    <n v="0"/>
    <s v="50D-472"/>
    <s v="All Public"/>
    <s v="SEWER"/>
    <s v="SEWER"/>
    <n v="1000"/>
    <m/>
    <m/>
    <n v="0"/>
    <n v="0"/>
    <n v="3"/>
    <n v="880"/>
    <n v="1"/>
    <m/>
    <m/>
    <m/>
    <m/>
    <m/>
    <m/>
    <m/>
    <m/>
    <m/>
    <m/>
    <n v="1"/>
    <n v="0"/>
    <n v="1"/>
    <s v="Broad Marsh River"/>
    <n v="43"/>
  </r>
  <r>
    <s v="50F-155B"/>
    <m/>
    <x v="0"/>
    <s v="7 BROAD MARSH AVE"/>
    <n v="132"/>
    <s v="DIAS RAYMOND E &amp; ADELINE A"/>
    <m/>
    <s v="RES ACLNUD  MDL-00"/>
    <s v="50/F/155/B/"/>
    <n v="5.4460000000000001E-2"/>
    <n v="0"/>
    <n v="0"/>
    <n v="0"/>
    <n v="0"/>
    <m/>
    <n v="0"/>
    <n v="0"/>
    <n v="0"/>
    <s v="YES"/>
    <n v="0"/>
    <s v="50F-155B"/>
    <m/>
    <m/>
    <m/>
    <n v="0"/>
    <m/>
    <m/>
    <n v="0"/>
    <n v="0"/>
    <n v="0"/>
    <n v="0"/>
    <n v="0"/>
    <m/>
    <m/>
    <m/>
    <m/>
    <m/>
    <m/>
    <m/>
    <m/>
    <m/>
    <m/>
    <n v="1"/>
    <n v="0"/>
    <n v="1"/>
    <s v="Broad Marsh River"/>
    <n v="43"/>
  </r>
  <r>
    <s v="50F-42"/>
    <m/>
    <x v="0"/>
    <s v="32 ALGELO AVE"/>
    <n v="101"/>
    <s v="DESANTIS MARY T"/>
    <s v="R30"/>
    <s v="ONE FAMILY"/>
    <s v="50/F/42//"/>
    <n v="0.11491999999999999"/>
    <n v="0"/>
    <n v="0"/>
    <n v="1"/>
    <n v="1"/>
    <s v="SEWER"/>
    <n v="1"/>
    <n v="2"/>
    <n v="1000"/>
    <s v="YES"/>
    <n v="0"/>
    <s v="50F-42"/>
    <s v="Public Water,Public Sewer"/>
    <s v="SEWER"/>
    <s v="SEWER"/>
    <n v="500"/>
    <m/>
    <m/>
    <n v="0"/>
    <n v="0"/>
    <n v="2"/>
    <n v="824"/>
    <n v="1"/>
    <m/>
    <m/>
    <m/>
    <m/>
    <m/>
    <m/>
    <m/>
    <m/>
    <m/>
    <m/>
    <n v="1"/>
    <n v="0"/>
    <n v="1"/>
    <s v="Broad Marsh River"/>
    <n v="43"/>
  </r>
  <r>
    <s v="38-266"/>
    <m/>
    <x v="0"/>
    <s v="18 FIR ST"/>
    <n v="101"/>
    <s v="CANNON WILLIAM P"/>
    <s v="R30"/>
    <s v="ONE FAMILY"/>
    <s v="38//266//"/>
    <n v="0.158"/>
    <n v="1"/>
    <n v="1"/>
    <n v="1"/>
    <n v="1"/>
    <s v="SEPTIC"/>
    <n v="0"/>
    <n v="1"/>
    <n v="4600"/>
    <s v="NO_W1"/>
    <n v="4600"/>
    <s v="38-266"/>
    <s v="Public Water,Gas,Septic"/>
    <s v="SEPTIC"/>
    <s v="SEPTIC"/>
    <n v="4600"/>
    <m/>
    <m/>
    <n v="1"/>
    <n v="1"/>
    <n v="1"/>
    <n v="740"/>
    <n v="1"/>
    <m/>
    <m/>
    <m/>
    <m/>
    <m/>
    <m/>
    <m/>
    <m/>
    <m/>
    <m/>
    <n v="2"/>
    <n v="9.68"/>
    <n v="1"/>
    <s v="Crab Cove"/>
    <n v="46"/>
  </r>
  <r>
    <s v="50F-1042"/>
    <m/>
    <x v="0"/>
    <s v="0 PILGRIM AVE"/>
    <n v="132"/>
    <s v="ONEIL CHARLES A , JOSEPH GEORGE E"/>
    <s v="R30"/>
    <s v="RES ACLNUD  MDL-00"/>
    <s v="50/F/1042//"/>
    <n v="4.3249999999999997E-2"/>
    <n v="0"/>
    <n v="0"/>
    <n v="0"/>
    <n v="0"/>
    <m/>
    <n v="0"/>
    <n v="0"/>
    <n v="0"/>
    <s v="YES"/>
    <n v="0"/>
    <s v="50F-1042"/>
    <m/>
    <m/>
    <m/>
    <n v="0"/>
    <m/>
    <m/>
    <n v="0"/>
    <n v="0"/>
    <n v="0"/>
    <n v="0"/>
    <n v="0"/>
    <m/>
    <m/>
    <m/>
    <m/>
    <m/>
    <m/>
    <m/>
    <m/>
    <m/>
    <m/>
    <n v="0"/>
    <n v="0"/>
    <n v="1"/>
    <s v="Broad Marsh River"/>
    <n v="43"/>
  </r>
  <r>
    <s v="38-324"/>
    <m/>
    <x v="0"/>
    <s v="126 PARKWOOD DR"/>
    <n v="101"/>
    <s v="CORREIA GIL"/>
    <s v="R30"/>
    <s v="ONE FAMILY"/>
    <s v="38//324//"/>
    <n v="0.10931"/>
    <n v="0"/>
    <n v="1"/>
    <n v="0"/>
    <n v="1"/>
    <m/>
    <n v="0"/>
    <n v="1"/>
    <n v="3100"/>
    <s v="YES"/>
    <n v="3100"/>
    <s v="38-324"/>
    <s v="Public Water,Gas,Septic"/>
    <s v="SEPTIC"/>
    <s v="SEPTIC"/>
    <n v="3100"/>
    <m/>
    <m/>
    <n v="0"/>
    <n v="1"/>
    <n v="1"/>
    <n v="368"/>
    <n v="1"/>
    <m/>
    <m/>
    <m/>
    <m/>
    <m/>
    <m/>
    <m/>
    <m/>
    <m/>
    <m/>
    <n v="1"/>
    <n v="0"/>
    <n v="1"/>
    <s v="Crab Cove"/>
    <n v="46"/>
  </r>
  <r>
    <s v="55-1015"/>
    <m/>
    <x v="0"/>
    <s v="105 SWIFTS BCH RD"/>
    <n v="101"/>
    <s v="DARLING HERBERT A JR"/>
    <s v="R30"/>
    <s v="ONE FAMILY"/>
    <s v="55//1015//"/>
    <n v="0.33972000000000002"/>
    <n v="0"/>
    <n v="0"/>
    <n v="1"/>
    <n v="1"/>
    <s v="SEWER"/>
    <n v="1"/>
    <n v="1"/>
    <n v="6400"/>
    <s v="YES"/>
    <n v="0"/>
    <s v="55-1015"/>
    <s v="All Public"/>
    <s v="SEWER"/>
    <s v="SEWER"/>
    <n v="6400"/>
    <m/>
    <m/>
    <n v="0"/>
    <n v="0"/>
    <n v="4"/>
    <n v="1470"/>
    <n v="1"/>
    <m/>
    <m/>
    <m/>
    <m/>
    <m/>
    <m/>
    <m/>
    <m/>
    <m/>
    <m/>
    <n v="1"/>
    <n v="0"/>
    <n v="1"/>
    <s v="Wareham River West"/>
    <n v="44"/>
  </r>
  <r>
    <s v="57-86"/>
    <m/>
    <x v="0"/>
    <s v="22 PARKER DR"/>
    <n v="101"/>
    <s v="HASKELL CHARLES E"/>
    <m/>
    <s v="ONE FAMILY"/>
    <s v="57//86//"/>
    <n v="0.27278000000000002"/>
    <n v="0"/>
    <n v="0"/>
    <n v="1"/>
    <n v="1"/>
    <s v="SEWER"/>
    <n v="1"/>
    <n v="1"/>
    <n v="7200"/>
    <s v="YES"/>
    <n v="0"/>
    <s v="57-86"/>
    <s v="All Public"/>
    <s v="SEWER"/>
    <s v="SEWER"/>
    <n v="7200"/>
    <m/>
    <m/>
    <n v="0"/>
    <n v="0"/>
    <n v="3"/>
    <n v="1412"/>
    <n v="1"/>
    <m/>
    <m/>
    <m/>
    <m/>
    <m/>
    <m/>
    <m/>
    <m/>
    <m/>
    <m/>
    <n v="1"/>
    <n v="0"/>
    <n v="1"/>
    <s v="Wareham River West"/>
    <n v="44"/>
  </r>
  <r>
    <s v="50D-465"/>
    <m/>
    <x v="0"/>
    <s v="12 MEDINA DR"/>
    <n v="101"/>
    <s v="YAKALIS STELLA A"/>
    <s v="R30"/>
    <s v="ONE FAMILY"/>
    <s v="50/D/465//"/>
    <n v="0.13114999999999999"/>
    <n v="0"/>
    <n v="0"/>
    <n v="1"/>
    <n v="1"/>
    <s v="SEWER"/>
    <n v="1"/>
    <n v="1"/>
    <n v="2200"/>
    <s v="NO_W1"/>
    <n v="0"/>
    <s v="50D-465"/>
    <s v="Public Water,Public Sewer"/>
    <s v="SEWER"/>
    <s v="SEWER"/>
    <n v="2200"/>
    <m/>
    <m/>
    <n v="0"/>
    <n v="0"/>
    <n v="2"/>
    <n v="572"/>
    <n v="1"/>
    <m/>
    <m/>
    <m/>
    <m/>
    <m/>
    <m/>
    <m/>
    <m/>
    <m/>
    <m/>
    <n v="2"/>
    <n v="0"/>
    <n v="1"/>
    <s v="Broad Marsh River"/>
    <n v="43"/>
  </r>
  <r>
    <s v="38-122"/>
    <m/>
    <x v="0"/>
    <s v="33 CHESTNUT ST"/>
    <n v="101"/>
    <s v="HOWARD ROBERT M"/>
    <s v="R30"/>
    <s v="ONE FAMILY"/>
    <s v="38//122//"/>
    <n v="0.14387"/>
    <n v="1"/>
    <n v="1"/>
    <n v="1"/>
    <n v="1"/>
    <s v="SEPTIC"/>
    <n v="0"/>
    <n v="1"/>
    <n v="2800"/>
    <s v="YES"/>
    <n v="2800"/>
    <s v="38-122"/>
    <s v="Public Water,Gas,Septic"/>
    <s v="SEPTIC"/>
    <s v="SEPTIC"/>
    <n v="2800"/>
    <m/>
    <m/>
    <n v="1"/>
    <n v="1"/>
    <n v="1"/>
    <n v="904"/>
    <n v="1"/>
    <m/>
    <m/>
    <m/>
    <m/>
    <m/>
    <m/>
    <m/>
    <m/>
    <m/>
    <m/>
    <n v="1"/>
    <n v="9.68"/>
    <n v="1"/>
    <s v="Crab Cove"/>
    <n v="46"/>
  </r>
  <r>
    <s v="57-135"/>
    <m/>
    <x v="0"/>
    <s v="28 TERRY LN"/>
    <n v="101"/>
    <s v="NADEAU NORIKO"/>
    <s v="MR30"/>
    <s v="ONE FAMILY"/>
    <s v="57//135//"/>
    <n v="0.24693999999999999"/>
    <n v="0"/>
    <n v="0"/>
    <n v="1"/>
    <n v="1"/>
    <s v="SEWER"/>
    <n v="1"/>
    <n v="1"/>
    <n v="6300"/>
    <s v="YES"/>
    <n v="0"/>
    <s v="57-135"/>
    <s v="All Public"/>
    <s v="SEWER"/>
    <s v="SEWER"/>
    <n v="6300"/>
    <m/>
    <m/>
    <n v="0"/>
    <n v="0"/>
    <n v="3"/>
    <n v="1316"/>
    <n v="1"/>
    <m/>
    <m/>
    <m/>
    <m/>
    <m/>
    <m/>
    <m/>
    <m/>
    <m/>
    <m/>
    <n v="1"/>
    <n v="0"/>
    <n v="1"/>
    <s v="Wareham River West"/>
    <n v="44"/>
  </r>
  <r>
    <s v="38-295"/>
    <m/>
    <x v="0"/>
    <s v="14 GARDONIA ST"/>
    <n v="101"/>
    <s v="LEFORT MURIEL M"/>
    <s v="R30"/>
    <s v="ONE FAMILY"/>
    <s v="38//295//"/>
    <n v="0.10102"/>
    <n v="1"/>
    <n v="1"/>
    <n v="1"/>
    <n v="1"/>
    <s v="SEPTIC"/>
    <n v="0"/>
    <n v="1"/>
    <n v="1600"/>
    <s v="YES"/>
    <n v="1600"/>
    <s v="38-295"/>
    <s v="Public Water,Septic"/>
    <s v="SEPTIC"/>
    <s v="SEPTIC"/>
    <n v="1600"/>
    <m/>
    <m/>
    <n v="1"/>
    <n v="1"/>
    <n v="3"/>
    <n v="1032"/>
    <n v="1"/>
    <m/>
    <m/>
    <m/>
    <m/>
    <m/>
    <m/>
    <m/>
    <m/>
    <m/>
    <m/>
    <n v="1"/>
    <n v="9.68"/>
    <n v="1"/>
    <s v="Crab Cove"/>
    <n v="46"/>
  </r>
  <r>
    <s v="LAND_NOPARC"/>
    <m/>
    <x v="0"/>
    <m/>
    <n v="0"/>
    <m/>
    <m/>
    <m/>
    <m/>
    <n v="4.0999999999999999E-4"/>
    <n v="0"/>
    <n v="0"/>
    <n v="0"/>
    <n v="0"/>
    <m/>
    <n v="0"/>
    <n v="0"/>
    <n v="0"/>
    <s v="NO"/>
    <n v="0"/>
    <m/>
    <m/>
    <m/>
    <m/>
    <n v="0"/>
    <m/>
    <m/>
    <n v="0"/>
    <n v="0"/>
    <n v="0"/>
    <n v="0"/>
    <n v="0"/>
    <m/>
    <m/>
    <m/>
    <m/>
    <m/>
    <m/>
    <m/>
    <m/>
    <m/>
    <m/>
    <n v="0"/>
    <n v="0"/>
    <n v="1"/>
    <s v="Broad Marsh River"/>
    <n v="43"/>
  </r>
  <r>
    <s v="38-239"/>
    <m/>
    <x v="0"/>
    <s v="21 FIR ST"/>
    <n v="101"/>
    <s v="EGAN WILLIAM F"/>
    <s v="R30"/>
    <s v="ONE FAMILY"/>
    <s v="38//239//"/>
    <n v="0.22563"/>
    <n v="1"/>
    <n v="1"/>
    <n v="1"/>
    <n v="1"/>
    <s v="SEPTIC"/>
    <n v="0"/>
    <n v="1"/>
    <n v="9700"/>
    <s v="NO_W1"/>
    <n v="9700"/>
    <s v="38-239"/>
    <s v="Public Water,Gas,Septic"/>
    <s v="SEPTIC"/>
    <s v="SEPTIC"/>
    <n v="9700"/>
    <m/>
    <m/>
    <n v="1"/>
    <n v="1"/>
    <n v="2"/>
    <n v="520"/>
    <n v="1"/>
    <m/>
    <m/>
    <m/>
    <m/>
    <m/>
    <m/>
    <m/>
    <m/>
    <m/>
    <m/>
    <n v="2"/>
    <n v="9.68"/>
    <n v="1"/>
    <s v="Crab Cove"/>
    <n v="46"/>
  </r>
  <r>
    <s v="38-151"/>
    <m/>
    <x v="0"/>
    <s v="33 DATEWOOD ST"/>
    <n v="101"/>
    <s v="KIEHL NANCY L TRUSTEE OF NANCY L"/>
    <m/>
    <s v="ONE FAMILY"/>
    <s v="38//151//"/>
    <n v="0.10945000000000001"/>
    <n v="1"/>
    <n v="1"/>
    <n v="1"/>
    <n v="1"/>
    <s v="SEPTIC"/>
    <n v="0"/>
    <n v="1"/>
    <n v="1500"/>
    <s v="YES"/>
    <n v="1500"/>
    <s v="38-151"/>
    <s v="Public Water,Gas"/>
    <m/>
    <s v="SEPTIC"/>
    <n v="1500"/>
    <m/>
    <m/>
    <n v="1"/>
    <n v="1"/>
    <n v="2"/>
    <n v="964"/>
    <n v="1.25"/>
    <m/>
    <m/>
    <m/>
    <m/>
    <m/>
    <m/>
    <m/>
    <m/>
    <m/>
    <m/>
    <n v="1"/>
    <n v="9.68"/>
    <n v="1"/>
    <s v="Crab Cove"/>
    <n v="46"/>
  </r>
  <r>
    <s v="38-121"/>
    <m/>
    <x v="0"/>
    <s v="96 PARKWOOD DR"/>
    <n v="101"/>
    <s v="EDGELL EUGENE L III"/>
    <s v="R30"/>
    <s v="ONE FAMILY"/>
    <s v="38//121//"/>
    <n v="8.2449999999999996E-2"/>
    <n v="1"/>
    <n v="1"/>
    <n v="1"/>
    <n v="1"/>
    <s v="SEPTIC"/>
    <n v="0"/>
    <n v="1"/>
    <n v="5200"/>
    <s v="YES"/>
    <n v="5200"/>
    <s v="38-121"/>
    <s v="Public Water,Gas,Septic"/>
    <s v="SEPTIC"/>
    <s v="SEPTIC"/>
    <n v="5200"/>
    <m/>
    <m/>
    <n v="1"/>
    <n v="1"/>
    <n v="2"/>
    <n v="1536"/>
    <n v="1.5"/>
    <m/>
    <m/>
    <m/>
    <m/>
    <m/>
    <m/>
    <m/>
    <m/>
    <m/>
    <m/>
    <n v="1"/>
    <n v="9.68"/>
    <n v="1"/>
    <s v="Crab Cove"/>
    <n v="46"/>
  </r>
  <r>
    <s v="38-292"/>
    <m/>
    <x v="0"/>
    <s v="17 GARDONIA ST"/>
    <n v="101"/>
    <s v="COLLINGS LINDA B"/>
    <s v="R30"/>
    <s v="ONE FAMILY"/>
    <s v="38//292//"/>
    <n v="0.11125"/>
    <n v="1"/>
    <n v="1"/>
    <n v="1"/>
    <n v="1"/>
    <s v="SEPTIC"/>
    <n v="0"/>
    <n v="1"/>
    <n v="100"/>
    <s v="YES"/>
    <n v="100"/>
    <s v="38-292"/>
    <s v="Public Water,Septic"/>
    <s v="SEPTIC"/>
    <s v="SEPTIC"/>
    <n v="100"/>
    <m/>
    <m/>
    <n v="1"/>
    <n v="1"/>
    <n v="2"/>
    <n v="408"/>
    <n v="1"/>
    <m/>
    <m/>
    <m/>
    <m/>
    <m/>
    <m/>
    <m/>
    <m/>
    <m/>
    <m/>
    <n v="1"/>
    <n v="9.68"/>
    <n v="1"/>
    <s v="Crab Cove"/>
    <n v="46"/>
  </r>
  <r>
    <s v="50F-43"/>
    <m/>
    <x v="0"/>
    <s v="36 ALGELO AVE"/>
    <n v="101"/>
    <s v="LADOUCEUR ANN MARIE"/>
    <s v="R30"/>
    <s v="ONE FAMILY"/>
    <s v="50/F/43//"/>
    <n v="0.21263000000000001"/>
    <n v="0"/>
    <n v="0"/>
    <n v="1"/>
    <n v="1"/>
    <s v="SEWER"/>
    <n v="1"/>
    <n v="1"/>
    <n v="5400"/>
    <s v="YES"/>
    <n v="0"/>
    <s v="50F-43"/>
    <s v="All Public"/>
    <s v="SEWER"/>
    <s v="SEWER"/>
    <n v="5400"/>
    <m/>
    <m/>
    <n v="0"/>
    <n v="0"/>
    <n v="3"/>
    <n v="1047"/>
    <n v="1"/>
    <m/>
    <m/>
    <m/>
    <m/>
    <m/>
    <m/>
    <m/>
    <m/>
    <m/>
    <m/>
    <n v="2"/>
    <n v="0"/>
    <n v="1"/>
    <s v="Broad Marsh River"/>
    <n v="43"/>
  </r>
  <r>
    <s v="49-B5"/>
    <m/>
    <x v="0"/>
    <s v="1 STEPHEN AVE"/>
    <n v="101"/>
    <s v="LAURINO JOSEPH"/>
    <s v="R30"/>
    <s v="ONE FAMILY"/>
    <s v="49//B5//"/>
    <n v="0.15448999999999999"/>
    <n v="0"/>
    <n v="0"/>
    <n v="1"/>
    <n v="1"/>
    <s v="SEWER"/>
    <n v="1"/>
    <n v="1"/>
    <n v="400"/>
    <s v="YES"/>
    <n v="0"/>
    <s v="49-B5"/>
    <s v="All Public"/>
    <s v="SEWER"/>
    <s v="SEWER"/>
    <n v="400"/>
    <m/>
    <m/>
    <n v="0"/>
    <n v="0"/>
    <n v="4"/>
    <n v="1768"/>
    <n v="2"/>
    <m/>
    <m/>
    <m/>
    <m/>
    <m/>
    <m/>
    <m/>
    <m/>
    <m/>
    <m/>
    <n v="1"/>
    <n v="0"/>
    <n v="1"/>
    <s v="Broad Marsh River"/>
    <n v="43"/>
  </r>
  <r>
    <s v="57-96A"/>
    <m/>
    <x v="0"/>
    <s v="24 PARKER DR"/>
    <n v="101"/>
    <s v="RAPOZO TITUS K"/>
    <s v="MR30"/>
    <s v="ONE FAMILY"/>
    <s v="57//96/A/"/>
    <n v="0.46681"/>
    <n v="0"/>
    <n v="0"/>
    <n v="1"/>
    <n v="1"/>
    <s v="SEWER"/>
    <n v="1"/>
    <n v="0"/>
    <n v="0"/>
    <s v="YES"/>
    <n v="0"/>
    <s v="57-96A"/>
    <m/>
    <m/>
    <s v="SEWER"/>
    <n v="0"/>
    <m/>
    <m/>
    <n v="0"/>
    <n v="0"/>
    <n v="3"/>
    <n v="2744"/>
    <n v="2"/>
    <m/>
    <m/>
    <m/>
    <m/>
    <m/>
    <m/>
    <m/>
    <m/>
    <m/>
    <m/>
    <n v="1"/>
    <n v="0"/>
    <n v="1"/>
    <s v="Wareham River West"/>
    <n v="44"/>
  </r>
  <r>
    <s v="38-318"/>
    <m/>
    <x v="0"/>
    <s v="2 HAZEL ST"/>
    <n v="101"/>
    <s v="COOK JOHN H"/>
    <s v="R30"/>
    <s v="ONE FAMILY"/>
    <s v="38//318//"/>
    <n v="0.27681"/>
    <n v="1"/>
    <n v="1"/>
    <n v="1"/>
    <n v="1"/>
    <s v="SEPTIC"/>
    <n v="0"/>
    <n v="1"/>
    <n v="12600"/>
    <s v="NO_W1"/>
    <n v="12600"/>
    <s v="38-318"/>
    <s v="Public Water,Gas,Septic"/>
    <s v="SEPTIC"/>
    <s v="SEPTIC"/>
    <n v="12600"/>
    <m/>
    <m/>
    <n v="1"/>
    <n v="1"/>
    <n v="3"/>
    <n v="1344"/>
    <n v="1"/>
    <m/>
    <m/>
    <m/>
    <m/>
    <m/>
    <m/>
    <m/>
    <m/>
    <m/>
    <m/>
    <n v="3"/>
    <n v="9.68"/>
    <n v="1"/>
    <s v="Crab Cove"/>
    <n v="46"/>
  </r>
  <r>
    <s v="38-231"/>
    <m/>
    <x v="0"/>
    <s v="30 ELMWOOD ST"/>
    <n v="101"/>
    <s v="BEATON JOHN J III"/>
    <s v="R30"/>
    <s v="ONE FAMILY"/>
    <s v="38//231//"/>
    <n v="0.10244"/>
    <n v="1"/>
    <n v="1"/>
    <n v="1"/>
    <n v="1"/>
    <s v="SEPTIC"/>
    <n v="0"/>
    <n v="1"/>
    <n v="6100"/>
    <s v="YES"/>
    <n v="6100"/>
    <s v="38-231"/>
    <s v="Public Water,Gas,Septic"/>
    <s v="SEPTIC"/>
    <s v="SEPTIC"/>
    <n v="6100"/>
    <m/>
    <m/>
    <n v="1"/>
    <n v="1"/>
    <n v="3"/>
    <n v="1056"/>
    <n v="1"/>
    <m/>
    <m/>
    <m/>
    <m/>
    <m/>
    <m/>
    <m/>
    <m/>
    <m/>
    <m/>
    <n v="1"/>
    <n v="9.68"/>
    <n v="1"/>
    <s v="Crab Cove"/>
    <n v="46"/>
  </r>
  <r>
    <s v="50D-475"/>
    <m/>
    <x v="0"/>
    <s v="6 SHORE AVE"/>
    <n v="101"/>
    <s v="COFFIDIS JEFFREY W"/>
    <s v="R30"/>
    <s v="ONE FAMILY"/>
    <s v="50/D/475//"/>
    <n v="7.4789999999999995E-2"/>
    <n v="0"/>
    <n v="0"/>
    <n v="1"/>
    <n v="1"/>
    <s v="SEWER"/>
    <n v="1"/>
    <n v="1"/>
    <n v="3200"/>
    <s v="YES"/>
    <n v="0"/>
    <s v="50D-475"/>
    <s v="Public Water,Public Sewer"/>
    <s v="SEWER"/>
    <s v="SEWER"/>
    <n v="3200"/>
    <m/>
    <m/>
    <n v="0"/>
    <n v="0"/>
    <n v="1"/>
    <n v="306"/>
    <n v="1"/>
    <m/>
    <m/>
    <m/>
    <m/>
    <m/>
    <m/>
    <m/>
    <m/>
    <m/>
    <m/>
    <n v="1"/>
    <n v="0"/>
    <n v="1"/>
    <s v="Broad Marsh River"/>
    <n v="43"/>
  </r>
  <r>
    <s v="57-75"/>
    <m/>
    <x v="0"/>
    <s v="20 PARKER DR"/>
    <n v="101"/>
    <s v="BEVILACQUA GEORGE D"/>
    <s v="MR30"/>
    <s v="ONE FAMILY"/>
    <s v="57//75//"/>
    <n v="0.26322000000000001"/>
    <n v="0"/>
    <n v="0"/>
    <n v="1"/>
    <n v="1"/>
    <s v="SEWER"/>
    <n v="1"/>
    <n v="1"/>
    <n v="14300"/>
    <s v="YES"/>
    <n v="0"/>
    <s v="57-75"/>
    <s v="All Public"/>
    <s v="SEWER"/>
    <s v="SEWER"/>
    <n v="14300"/>
    <m/>
    <m/>
    <n v="0"/>
    <n v="0"/>
    <n v="3"/>
    <n v="1316"/>
    <n v="1"/>
    <m/>
    <m/>
    <m/>
    <m/>
    <m/>
    <m/>
    <m/>
    <m/>
    <m/>
    <m/>
    <n v="1"/>
    <n v="0"/>
    <n v="1"/>
    <s v="Wareham River West"/>
    <n v="44"/>
  </r>
  <r>
    <s v="57-147"/>
    <m/>
    <x v="0"/>
    <s v="30 TERRY LN"/>
    <n v="101"/>
    <s v="IRISH FRANCIS C"/>
    <s v="MR30"/>
    <s v="ONE FAMILY"/>
    <s v="57//147//"/>
    <n v="0.18962999999999999"/>
    <n v="0"/>
    <n v="0"/>
    <n v="1"/>
    <n v="1"/>
    <s v="SEWER"/>
    <n v="1"/>
    <n v="1"/>
    <n v="8700"/>
    <s v="YES"/>
    <n v="0"/>
    <s v="57-147"/>
    <s v="All Public"/>
    <s v="SEWER"/>
    <s v="SEWER"/>
    <n v="8700"/>
    <m/>
    <m/>
    <n v="0"/>
    <n v="0"/>
    <n v="3"/>
    <n v="1008"/>
    <n v="1"/>
    <m/>
    <m/>
    <m/>
    <m/>
    <m/>
    <m/>
    <m/>
    <m/>
    <m/>
    <m/>
    <n v="1"/>
    <n v="0"/>
    <n v="1"/>
    <s v="Wareham River West"/>
    <n v="44"/>
  </r>
  <r>
    <s v="LAND_NOPARC"/>
    <m/>
    <x v="0"/>
    <m/>
    <n v="0"/>
    <m/>
    <m/>
    <m/>
    <m/>
    <n v="3.2079999999999997E-2"/>
    <n v="0"/>
    <n v="0"/>
    <n v="0"/>
    <n v="0"/>
    <m/>
    <n v="0"/>
    <n v="0"/>
    <n v="0"/>
    <s v="NO"/>
    <n v="0"/>
    <m/>
    <m/>
    <m/>
    <m/>
    <n v="0"/>
    <m/>
    <m/>
    <n v="0"/>
    <n v="0"/>
    <n v="0"/>
    <n v="0"/>
    <n v="0"/>
    <m/>
    <m/>
    <m/>
    <m/>
    <m/>
    <m/>
    <m/>
    <m/>
    <m/>
    <m/>
    <n v="0"/>
    <n v="0"/>
    <n v="1"/>
    <s v="Broad Marsh River"/>
    <n v="43"/>
  </r>
  <r>
    <s v="57-115"/>
    <m/>
    <x v="0"/>
    <s v="27 TERRY LN"/>
    <n v="101"/>
    <s v="RILEY THOMAS P &amp; FRANCES C"/>
    <s v="MR30"/>
    <s v="ONE FAMILY"/>
    <s v="57//115//"/>
    <n v="0.31709999999999999"/>
    <n v="0"/>
    <n v="0"/>
    <n v="1"/>
    <n v="1"/>
    <s v="SEWER"/>
    <n v="1"/>
    <n v="1"/>
    <n v="11100"/>
    <s v="YES"/>
    <n v="0"/>
    <s v="57-115"/>
    <s v="All Public"/>
    <s v="SEWER"/>
    <s v="SEWER"/>
    <n v="11100"/>
    <m/>
    <m/>
    <n v="0"/>
    <n v="0"/>
    <n v="3"/>
    <n v="1316"/>
    <n v="1"/>
    <m/>
    <m/>
    <m/>
    <m/>
    <m/>
    <m/>
    <m/>
    <m/>
    <m/>
    <m/>
    <n v="1"/>
    <n v="0"/>
    <n v="1"/>
    <s v="Wareham River West"/>
    <n v="44"/>
  </r>
  <r>
    <s v="50F-156"/>
    <m/>
    <x v="0"/>
    <s v="9 BROAD MARSH AVE"/>
    <n v="101"/>
    <s v="DIAS ROBERT R"/>
    <s v="R30"/>
    <s v="ONE FAMILY"/>
    <s v="50/F/156//"/>
    <n v="0.12908"/>
    <n v="0"/>
    <n v="0"/>
    <n v="1"/>
    <n v="1"/>
    <s v="SEWER"/>
    <n v="1"/>
    <n v="1"/>
    <n v="2200"/>
    <s v="YES"/>
    <n v="0"/>
    <s v="50F-156"/>
    <s v="All Public"/>
    <s v="SEWER"/>
    <s v="SEWER"/>
    <n v="2200"/>
    <m/>
    <m/>
    <n v="0"/>
    <n v="0"/>
    <n v="2"/>
    <n v="596"/>
    <n v="1"/>
    <m/>
    <m/>
    <m/>
    <m/>
    <m/>
    <m/>
    <m/>
    <m/>
    <m/>
    <m/>
    <n v="1"/>
    <n v="0"/>
    <n v="1"/>
    <s v="Broad Marsh River"/>
    <n v="43"/>
  </r>
  <r>
    <s v="LAND_NOPARC"/>
    <m/>
    <x v="0"/>
    <m/>
    <n v="0"/>
    <m/>
    <m/>
    <m/>
    <m/>
    <n v="7.0800000000000004E-3"/>
    <n v="0"/>
    <n v="0"/>
    <n v="0"/>
    <n v="0"/>
    <m/>
    <n v="0"/>
    <n v="0"/>
    <n v="0"/>
    <s v="NO"/>
    <n v="0"/>
    <m/>
    <m/>
    <m/>
    <m/>
    <n v="0"/>
    <m/>
    <m/>
    <n v="0"/>
    <n v="0"/>
    <n v="0"/>
    <n v="0"/>
    <n v="0"/>
    <m/>
    <m/>
    <m/>
    <m/>
    <m/>
    <m/>
    <m/>
    <m/>
    <m/>
    <m/>
    <n v="0"/>
    <n v="0"/>
    <n v="1"/>
    <s v="Broad Marsh River"/>
    <n v="43"/>
  </r>
  <r>
    <s v="38-155"/>
    <m/>
    <x v="0"/>
    <s v="36 CHESTNUT ST"/>
    <n v="101"/>
    <s v="STEVENS KATHLEEN M"/>
    <m/>
    <s v="ONE FAMILY"/>
    <s v="38//155//"/>
    <n v="0.10113999999999999"/>
    <n v="1"/>
    <n v="1"/>
    <n v="1"/>
    <n v="1"/>
    <s v="SEPTIC"/>
    <n v="0"/>
    <n v="1"/>
    <n v="4500"/>
    <s v="YES"/>
    <n v="4500"/>
    <s v="38-155"/>
    <s v="Public Water,Septic"/>
    <s v="SEPTIC"/>
    <s v="SEPTIC"/>
    <n v="4500"/>
    <m/>
    <m/>
    <n v="1"/>
    <n v="1"/>
    <n v="2"/>
    <n v="647"/>
    <n v="1"/>
    <m/>
    <m/>
    <m/>
    <m/>
    <m/>
    <m/>
    <m/>
    <m/>
    <m/>
    <m/>
    <n v="1"/>
    <n v="9.68"/>
    <n v="1"/>
    <s v="Crab Cove"/>
    <n v="46"/>
  </r>
  <r>
    <s v="38-120"/>
    <m/>
    <x v="0"/>
    <s v="30 BIRCH ST"/>
    <n v="101"/>
    <s v="CULLEN MICHAEL A JR TRUSTEE OF"/>
    <s v="R30"/>
    <s v="ONE FAMILY"/>
    <s v="38//120//"/>
    <n v="0.11688"/>
    <n v="1"/>
    <n v="1"/>
    <n v="1"/>
    <n v="1"/>
    <s v="SEPTIC"/>
    <n v="0"/>
    <n v="1"/>
    <n v="1000"/>
    <s v="YES"/>
    <n v="1000"/>
    <s v="38-120"/>
    <s v="Public Water,Gas,Septic"/>
    <s v="SEPTIC"/>
    <s v="SEPTIC"/>
    <n v="1000"/>
    <m/>
    <m/>
    <n v="1"/>
    <n v="1"/>
    <n v="4"/>
    <n v="1231"/>
    <n v="1"/>
    <m/>
    <m/>
    <m/>
    <m/>
    <m/>
    <m/>
    <m/>
    <m/>
    <m/>
    <m/>
    <n v="1"/>
    <n v="9.68"/>
    <n v="1"/>
    <s v="Crab Cove"/>
    <n v="46"/>
  </r>
  <r>
    <s v="38-204"/>
    <m/>
    <x v="0"/>
    <s v="27 ELMWOOD ST"/>
    <n v="101"/>
    <s v="TROMBLEY JACQUELYN M"/>
    <s v="R30"/>
    <s v="ONE FAMILY"/>
    <s v="38//204//"/>
    <n v="0.32339000000000001"/>
    <n v="1"/>
    <n v="1"/>
    <n v="1"/>
    <n v="1"/>
    <s v="SEPTIC"/>
    <n v="0"/>
    <n v="1"/>
    <n v="4300"/>
    <s v="YES"/>
    <n v="4300"/>
    <s v="38-204"/>
    <s v="Public Water,Gas,Septic"/>
    <s v="SEPTIC"/>
    <s v="SEPTIC"/>
    <n v="4300"/>
    <m/>
    <m/>
    <n v="1"/>
    <n v="1"/>
    <n v="2"/>
    <n v="1542"/>
    <n v="1"/>
    <m/>
    <m/>
    <m/>
    <m/>
    <m/>
    <m/>
    <m/>
    <m/>
    <m/>
    <m/>
    <n v="3"/>
    <n v="9.68"/>
    <n v="1"/>
    <s v="Crab Cove"/>
    <n v="46"/>
  </r>
  <r>
    <s v="50F-45"/>
    <m/>
    <x v="0"/>
    <s v="40 ALGELO AVE"/>
    <n v="101"/>
    <s v="HARKINS ROSEMARIE"/>
    <s v="R30"/>
    <s v="ONE FAMILY"/>
    <s v="50/F/45//"/>
    <n v="0.19656999999999999"/>
    <n v="0"/>
    <n v="0"/>
    <n v="1"/>
    <n v="1"/>
    <s v="SEWER"/>
    <n v="1"/>
    <n v="1"/>
    <n v="10400"/>
    <s v="YES"/>
    <n v="0"/>
    <s v="50F-45"/>
    <s v="All Public"/>
    <s v="SEWER"/>
    <s v="SEWER"/>
    <n v="10400"/>
    <m/>
    <m/>
    <n v="0"/>
    <n v="0"/>
    <n v="3"/>
    <n v="1604"/>
    <n v="1"/>
    <m/>
    <m/>
    <m/>
    <m/>
    <m/>
    <m/>
    <m/>
    <m/>
    <m/>
    <m/>
    <n v="2"/>
    <n v="0"/>
    <n v="1"/>
    <s v="Broad Marsh River"/>
    <n v="43"/>
  </r>
  <r>
    <s v="57-155"/>
    <m/>
    <x v="0"/>
    <s v="14 CAMARDO DR"/>
    <n v="101"/>
    <s v="GONSALVES STEVEN E"/>
    <s v="MR30"/>
    <s v="ONE FAMILY"/>
    <s v="57//155//"/>
    <n v="0.20147999999999999"/>
    <n v="0"/>
    <n v="0"/>
    <n v="1"/>
    <n v="1"/>
    <s v="SEWER"/>
    <n v="1"/>
    <n v="1"/>
    <n v="4600"/>
    <s v="YES"/>
    <n v="0"/>
    <s v="57-155"/>
    <s v="All Public"/>
    <s v="SEWER"/>
    <s v="SEWER"/>
    <n v="4600"/>
    <m/>
    <m/>
    <n v="0"/>
    <n v="0"/>
    <n v="4"/>
    <n v="1104"/>
    <n v="1"/>
    <m/>
    <m/>
    <m/>
    <m/>
    <m/>
    <m/>
    <m/>
    <m/>
    <m/>
    <m/>
    <n v="1"/>
    <n v="0"/>
    <n v="1"/>
    <s v="Wareham River West"/>
    <n v="44"/>
  </r>
  <r>
    <s v="38-296"/>
    <m/>
    <x v="0"/>
    <s v="12 GARDONIA ST"/>
    <n v="101"/>
    <s v="HERMANSON KIMBERLY A"/>
    <s v="R30"/>
    <s v="ONE FAMILY"/>
    <s v="38//296//"/>
    <n v="0.10372000000000001"/>
    <n v="1"/>
    <n v="1"/>
    <n v="1"/>
    <n v="1"/>
    <s v="SEPTIC"/>
    <n v="0"/>
    <n v="1"/>
    <n v="4200"/>
    <s v="YES"/>
    <n v="4200"/>
    <s v="38-296"/>
    <s v="Public Water,Gas,Septic"/>
    <s v="SEPTIC"/>
    <s v="SEPTIC"/>
    <n v="4200"/>
    <m/>
    <m/>
    <n v="1"/>
    <n v="1"/>
    <n v="2"/>
    <n v="888"/>
    <n v="1"/>
    <m/>
    <m/>
    <m/>
    <m/>
    <m/>
    <m/>
    <m/>
    <m/>
    <m/>
    <m/>
    <n v="1"/>
    <n v="9.68"/>
    <n v="1"/>
    <s v="Crab Cove"/>
    <n v="46"/>
  </r>
  <r>
    <s v="38-309"/>
    <m/>
    <x v="0"/>
    <s v="7 HAZEL ST"/>
    <n v="101"/>
    <s v="MATTOS RAYMOND J SR"/>
    <s v="R30"/>
    <s v="ONE FAMILY"/>
    <s v="38//309//"/>
    <n v="0.10496"/>
    <n v="1"/>
    <n v="1"/>
    <n v="1"/>
    <n v="1"/>
    <s v="SEPTIC"/>
    <n v="0"/>
    <n v="1"/>
    <n v="6900"/>
    <s v="YES"/>
    <n v="6900"/>
    <s v="38-309"/>
    <s v="Public Water,Gas,Septic"/>
    <s v="SEPTIC"/>
    <s v="SEPTIC"/>
    <n v="6900"/>
    <m/>
    <m/>
    <n v="1"/>
    <n v="1"/>
    <n v="3"/>
    <n v="704"/>
    <n v="1"/>
    <m/>
    <m/>
    <m/>
    <m/>
    <m/>
    <m/>
    <m/>
    <m/>
    <m/>
    <m/>
    <n v="1"/>
    <n v="9.68"/>
    <n v="1"/>
    <s v="Crab Cove"/>
    <n v="46"/>
  </r>
  <r>
    <s v="38-65"/>
    <m/>
    <x v="0"/>
    <s v="94 PARKWOOD DR"/>
    <n v="101"/>
    <s v="KEARINS MARK"/>
    <s v="R30"/>
    <s v="ONE FAMILY"/>
    <s v="38//65//"/>
    <n v="0.25707000000000002"/>
    <n v="1"/>
    <n v="1"/>
    <n v="1"/>
    <n v="1"/>
    <s v="SEPTIC"/>
    <n v="0"/>
    <n v="1"/>
    <n v="2300"/>
    <s v="NO_W1"/>
    <n v="2300"/>
    <s v="38-65"/>
    <s v="Public Water,Septic"/>
    <s v="SEPTIC"/>
    <s v="SEPTIC"/>
    <n v="2300"/>
    <m/>
    <m/>
    <n v="1"/>
    <n v="1"/>
    <n v="2"/>
    <n v="1010"/>
    <n v="1"/>
    <m/>
    <m/>
    <m/>
    <m/>
    <m/>
    <m/>
    <m/>
    <m/>
    <m/>
    <m/>
    <n v="4"/>
    <n v="9.68"/>
    <n v="1"/>
    <s v="Crab Cove"/>
    <n v="46"/>
  </r>
  <r>
    <s v="37-1016"/>
    <m/>
    <x v="0"/>
    <s v="97 GREAT NECK RD"/>
    <n v="905"/>
    <s v="WAREHAM LAND TRUST INC"/>
    <s v="R60"/>
    <s v="CHAR ORG  MDL-00"/>
    <s v="37//1016//"/>
    <n v="7.1989999999999998E-2"/>
    <n v="0"/>
    <n v="0"/>
    <n v="0"/>
    <n v="0"/>
    <m/>
    <n v="0"/>
    <n v="0"/>
    <n v="0"/>
    <s v="YES"/>
    <n v="0"/>
    <s v="37-1016"/>
    <m/>
    <m/>
    <m/>
    <n v="0"/>
    <s v="fee simple"/>
    <s v="YES"/>
    <n v="0"/>
    <n v="0"/>
    <n v="0"/>
    <n v="0"/>
    <n v="0"/>
    <m/>
    <m/>
    <m/>
    <m/>
    <m/>
    <m/>
    <m/>
    <m/>
    <m/>
    <m/>
    <n v="1"/>
    <n v="0"/>
    <n v="1"/>
    <s v="Crab Cove"/>
    <n v="46"/>
  </r>
  <r>
    <s v="57-65"/>
    <m/>
    <x v="0"/>
    <s v="18 PARKER DR"/>
    <n v="101"/>
    <s v="CORBETT DAVID J"/>
    <s v="MR30"/>
    <s v="ONE FAMILY"/>
    <s v="57//65//"/>
    <n v="0.24107999999999999"/>
    <n v="0"/>
    <n v="0"/>
    <n v="1"/>
    <n v="1"/>
    <s v="SEWER"/>
    <n v="1"/>
    <n v="1"/>
    <n v="5300"/>
    <s v="YES"/>
    <n v="0"/>
    <s v="57-65"/>
    <s v="All Public"/>
    <s v="SEWER"/>
    <s v="SEWER"/>
    <n v="5300"/>
    <m/>
    <m/>
    <n v="0"/>
    <n v="0"/>
    <n v="3"/>
    <n v="1316"/>
    <n v="1"/>
    <m/>
    <m/>
    <m/>
    <m/>
    <m/>
    <m/>
    <m/>
    <m/>
    <m/>
    <m/>
    <n v="1"/>
    <n v="0"/>
    <n v="1"/>
    <s v="Wareham River West"/>
    <n v="44"/>
  </r>
  <r>
    <s v="38-46"/>
    <m/>
    <x v="0"/>
    <s v="90 PARKWOOD DR"/>
    <n v="101"/>
    <s v="PHILLIPS PAULA J"/>
    <s v="R30"/>
    <s v="ONE FAMILY"/>
    <s v="38//46//"/>
    <n v="0.11246"/>
    <n v="1"/>
    <n v="1"/>
    <n v="1"/>
    <n v="1"/>
    <s v="SEPTIC"/>
    <n v="0"/>
    <n v="1"/>
    <n v="12700"/>
    <s v="YES"/>
    <n v="12700"/>
    <s v="38-46"/>
    <s v="Public Water,Gas,Septic"/>
    <s v="SEPTIC"/>
    <s v="SEPTIC"/>
    <n v="12700"/>
    <m/>
    <m/>
    <n v="1"/>
    <n v="1"/>
    <n v="2"/>
    <n v="780"/>
    <n v="1"/>
    <m/>
    <m/>
    <m/>
    <m/>
    <m/>
    <m/>
    <m/>
    <m/>
    <m/>
    <m/>
    <n v="1"/>
    <n v="9.68"/>
    <n v="1"/>
    <s v="Crab Cove"/>
    <n v="46"/>
  </r>
  <r>
    <s v="50D-473"/>
    <m/>
    <x v="0"/>
    <s v="3 WISTERIA LN"/>
    <n v="101"/>
    <s v="GRANATA MARIO LIFE ESTATE"/>
    <s v="R30"/>
    <s v="ONE FAMILY"/>
    <s v="50/D/473//"/>
    <n v="7.9390000000000002E-2"/>
    <n v="0"/>
    <n v="0"/>
    <n v="1"/>
    <n v="1"/>
    <s v="SEWER"/>
    <n v="1"/>
    <n v="1"/>
    <n v="4500"/>
    <s v="YES"/>
    <n v="0"/>
    <s v="50D-473"/>
    <s v="All Public"/>
    <s v="SEWER"/>
    <s v="SEWER"/>
    <n v="4500"/>
    <m/>
    <m/>
    <n v="0"/>
    <n v="0"/>
    <n v="3"/>
    <n v="1306"/>
    <n v="1.75"/>
    <m/>
    <m/>
    <m/>
    <m/>
    <m/>
    <m/>
    <m/>
    <m/>
    <m/>
    <m/>
    <n v="1"/>
    <n v="0"/>
    <n v="1"/>
    <s v="Broad Marsh River"/>
    <n v="43"/>
  </r>
  <r>
    <s v="49-S203"/>
    <m/>
    <x v="0"/>
    <s v="10 BROAD MARSH AVE"/>
    <n v="101"/>
    <s v="ENGLER DENNIS D"/>
    <s v="R30"/>
    <s v="ONE FAMILY"/>
    <s v="49//S203//"/>
    <n v="0.16044"/>
    <n v="0"/>
    <n v="0"/>
    <n v="1"/>
    <n v="1"/>
    <s v="SEWER"/>
    <n v="1"/>
    <n v="1"/>
    <n v="6800"/>
    <s v="NO_W1"/>
    <n v="0"/>
    <s v="49-S203"/>
    <s v="All Public"/>
    <s v="SEWER"/>
    <s v="SEWER"/>
    <n v="6800"/>
    <m/>
    <m/>
    <n v="0"/>
    <n v="0"/>
    <n v="3"/>
    <n v="1668"/>
    <n v="2"/>
    <m/>
    <m/>
    <m/>
    <m/>
    <m/>
    <m/>
    <m/>
    <m/>
    <m/>
    <m/>
    <n v="2"/>
    <n v="0"/>
    <n v="1"/>
    <s v="Broad Marsh River"/>
    <n v="43"/>
  </r>
  <r>
    <s v="18-1008B"/>
    <m/>
    <x v="0"/>
    <s v="98 GREAT NECK RD"/>
    <n v="101"/>
    <s v="BILLINGS CAROL W"/>
    <s v="R60"/>
    <s v="ONE FAMILY"/>
    <s v="18//1008/B/"/>
    <n v="0.15354999999999999"/>
    <n v="1"/>
    <n v="1"/>
    <n v="1"/>
    <n v="1"/>
    <s v="SEPTIC"/>
    <n v="0"/>
    <n v="0"/>
    <n v="0"/>
    <s v="YES"/>
    <n v="0"/>
    <s v="18-1008B"/>
    <s v="Public Water,Gas,Septic"/>
    <s v="SEPTIC"/>
    <s v="SEPTIC"/>
    <n v="0"/>
    <m/>
    <m/>
    <n v="1"/>
    <n v="1"/>
    <n v="2"/>
    <n v="1364"/>
    <n v="1.5"/>
    <m/>
    <m/>
    <m/>
    <m/>
    <m/>
    <m/>
    <m/>
    <m/>
    <m/>
    <m/>
    <n v="0"/>
    <n v="9.68"/>
    <n v="1"/>
    <s v="Crab Cove"/>
    <n v="46"/>
  </r>
  <r>
    <s v="37-1017"/>
    <m/>
    <x v="0"/>
    <s v="95 GREAT NECK RD"/>
    <n v="905"/>
    <s v="WAREHAM LAND TRUST INC"/>
    <s v="R60"/>
    <s v="CHAR ORG  MDL-00"/>
    <s v="37//1017//"/>
    <n v="9.0010000000000007E-2"/>
    <n v="0"/>
    <n v="0"/>
    <n v="0"/>
    <n v="0"/>
    <m/>
    <n v="0"/>
    <n v="0"/>
    <n v="0"/>
    <s v="YES"/>
    <n v="0"/>
    <s v="37-1017"/>
    <m/>
    <m/>
    <m/>
    <n v="0"/>
    <s v="fee simple"/>
    <s v="YES"/>
    <n v="0"/>
    <n v="0"/>
    <n v="0"/>
    <n v="0"/>
    <n v="0"/>
    <m/>
    <m/>
    <m/>
    <m/>
    <m/>
    <m/>
    <m/>
    <m/>
    <m/>
    <m/>
    <n v="1"/>
    <n v="0"/>
    <n v="1"/>
    <s v="Crab Cove"/>
    <n v="46"/>
  </r>
  <r>
    <s v="LAND_NOPARC"/>
    <m/>
    <x v="0"/>
    <m/>
    <n v="0"/>
    <m/>
    <m/>
    <m/>
    <m/>
    <n v="0.23047000000000001"/>
    <n v="0"/>
    <n v="0"/>
    <n v="0"/>
    <n v="0"/>
    <m/>
    <n v="0"/>
    <n v="0"/>
    <n v="0"/>
    <s v="NO"/>
    <n v="0"/>
    <m/>
    <m/>
    <m/>
    <m/>
    <n v="0"/>
    <m/>
    <m/>
    <n v="0"/>
    <n v="0"/>
    <n v="0"/>
    <n v="0"/>
    <n v="0"/>
    <m/>
    <m/>
    <m/>
    <m/>
    <m/>
    <m/>
    <m/>
    <m/>
    <m/>
    <m/>
    <n v="0"/>
    <n v="0"/>
    <n v="1"/>
    <s v="Broad Marsh River"/>
    <n v="43"/>
  </r>
  <r>
    <s v="38-195"/>
    <m/>
    <x v="0"/>
    <s v="24 DATEWOOD ST"/>
    <n v="132"/>
    <s v="PELAGGI MARIE C"/>
    <s v="R30"/>
    <s v="RES ACLNUD  MDL-00"/>
    <s v="38//195//"/>
    <n v="0.10591"/>
    <n v="0"/>
    <n v="0"/>
    <n v="0"/>
    <n v="0"/>
    <m/>
    <n v="0"/>
    <n v="0"/>
    <n v="0"/>
    <s v="YES"/>
    <n v="0"/>
    <s v="38-195"/>
    <m/>
    <m/>
    <m/>
    <n v="0"/>
    <m/>
    <m/>
    <n v="0"/>
    <n v="0"/>
    <n v="0"/>
    <n v="0"/>
    <n v="0"/>
    <m/>
    <m/>
    <m/>
    <m/>
    <m/>
    <m/>
    <m/>
    <m/>
    <m/>
    <m/>
    <n v="1"/>
    <n v="0"/>
    <n v="1"/>
    <s v="Crab Cove"/>
    <n v="46"/>
  </r>
  <r>
    <s v="38-123"/>
    <m/>
    <x v="0"/>
    <s v="31 CHESTNUT ST"/>
    <n v="101"/>
    <s v="WILLIAMS ROBERTA W TRUSTEE OF"/>
    <s v="R30"/>
    <s v="ONE FAMILY"/>
    <s v="38//123//"/>
    <n v="0.16213"/>
    <n v="1"/>
    <n v="1"/>
    <n v="1"/>
    <n v="1"/>
    <s v="SEPTIC"/>
    <n v="0"/>
    <n v="1"/>
    <n v="2100"/>
    <s v="YES"/>
    <n v="2100"/>
    <s v="38-123"/>
    <s v="Public Water,Septic"/>
    <s v="SEPTIC"/>
    <s v="SEPTIC"/>
    <n v="2100"/>
    <m/>
    <m/>
    <n v="1"/>
    <n v="1"/>
    <n v="3"/>
    <n v="960"/>
    <n v="1"/>
    <m/>
    <m/>
    <m/>
    <m/>
    <m/>
    <m/>
    <m/>
    <m/>
    <m/>
    <m/>
    <n v="2"/>
    <n v="9.68"/>
    <n v="1"/>
    <s v="Crab Cove"/>
    <n v="46"/>
  </r>
  <r>
    <s v="38-322"/>
    <m/>
    <x v="0"/>
    <s v="4 PARKWOOD DR"/>
    <n v="101"/>
    <s v="BARROWS STEVE"/>
    <s v="R30"/>
    <s v="ONE FAMILY"/>
    <s v="38//322//"/>
    <n v="0.22286"/>
    <n v="1"/>
    <n v="1"/>
    <n v="1"/>
    <n v="1"/>
    <s v="SEPTIC"/>
    <n v="0"/>
    <n v="1"/>
    <n v="3500"/>
    <s v="YES"/>
    <n v="3500"/>
    <s v="38-322"/>
    <s v="Public Water,Septic"/>
    <s v="SEPTIC"/>
    <s v="SEPTIC"/>
    <n v="3500"/>
    <m/>
    <m/>
    <n v="1"/>
    <n v="1"/>
    <n v="2"/>
    <n v="1143"/>
    <n v="1"/>
    <m/>
    <m/>
    <m/>
    <m/>
    <m/>
    <m/>
    <m/>
    <m/>
    <m/>
    <m/>
    <n v="2"/>
    <n v="9.68"/>
    <n v="1"/>
    <s v="Crab Cove"/>
    <n v="46"/>
  </r>
  <r>
    <s v="38-237"/>
    <m/>
    <x v="0"/>
    <s v="17 FIR ST"/>
    <n v="132"/>
    <s v="EGAN WILLIAM F"/>
    <s v="R30"/>
    <s v="RES ACLNUD  MDL-00"/>
    <s v="38//237//"/>
    <n v="0.11491"/>
    <n v="0"/>
    <n v="0"/>
    <n v="0"/>
    <n v="0"/>
    <m/>
    <n v="0"/>
    <n v="0"/>
    <n v="0"/>
    <s v="YES"/>
    <n v="0"/>
    <s v="38-237"/>
    <m/>
    <m/>
    <m/>
    <n v="0"/>
    <m/>
    <m/>
    <n v="0"/>
    <n v="0"/>
    <n v="0"/>
    <n v="0"/>
    <n v="0"/>
    <m/>
    <m/>
    <m/>
    <m/>
    <m/>
    <m/>
    <m/>
    <m/>
    <m/>
    <m/>
    <n v="1"/>
    <n v="0"/>
    <n v="1"/>
    <s v="Crab Cove"/>
    <n v="46"/>
  </r>
  <r>
    <s v="38-1"/>
    <m/>
    <x v="0"/>
    <s v="88 PARKWOOD DR"/>
    <n v="101"/>
    <s v="BRACK ROBERT B TRUSTEE OF THE"/>
    <s v="R30"/>
    <s v="ONE FAMILY"/>
    <s v="38//1//"/>
    <n v="0.22226000000000001"/>
    <n v="1"/>
    <n v="1"/>
    <n v="1"/>
    <n v="1"/>
    <s v="SEPTIC"/>
    <n v="0"/>
    <n v="0"/>
    <n v="0"/>
    <s v="YES"/>
    <n v="0"/>
    <s v="38-1"/>
    <s v="Public Water,Gas,Septic"/>
    <s v="SEPTIC"/>
    <s v="SEPTIC"/>
    <n v="0"/>
    <m/>
    <m/>
    <n v="1"/>
    <n v="1"/>
    <n v="2"/>
    <n v="1026"/>
    <n v="1"/>
    <m/>
    <m/>
    <m/>
    <m/>
    <m/>
    <m/>
    <m/>
    <m/>
    <m/>
    <m/>
    <n v="2"/>
    <n v="9.68"/>
    <n v="1"/>
    <s v="Crab Cove"/>
    <n v="46"/>
  </r>
  <r>
    <s v="38-291"/>
    <m/>
    <x v="0"/>
    <s v="15 GARDONIA ST"/>
    <n v="101"/>
    <s v="MARTIN BRIAN P"/>
    <s v="R30"/>
    <s v="ONE FAMILY"/>
    <s v="38//291//"/>
    <n v="0.20008000000000001"/>
    <n v="1"/>
    <n v="1"/>
    <n v="1"/>
    <n v="1"/>
    <s v="SEPTIC"/>
    <n v="0"/>
    <n v="1"/>
    <n v="9100"/>
    <s v="NO_W1"/>
    <n v="9100"/>
    <s v="38-291"/>
    <s v="Public Water,Septic"/>
    <s v="SEPTIC"/>
    <s v="SEPTIC"/>
    <n v="9100"/>
    <m/>
    <m/>
    <n v="1"/>
    <n v="1"/>
    <n v="3"/>
    <n v="1924"/>
    <n v="2"/>
    <m/>
    <m/>
    <m/>
    <m/>
    <m/>
    <m/>
    <m/>
    <m/>
    <m/>
    <m/>
    <n v="2"/>
    <n v="9.68"/>
    <n v="1"/>
    <s v="Crab Cove"/>
    <n v="46"/>
  </r>
  <r>
    <s v="57-53"/>
    <m/>
    <x v="0"/>
    <s v="16 PARKER DR"/>
    <n v="101"/>
    <s v="AYER ANGELA"/>
    <s v="MR30"/>
    <s v="ONE FAMILY"/>
    <s v="57//53//"/>
    <n v="0.26129000000000002"/>
    <n v="0"/>
    <n v="0"/>
    <n v="1"/>
    <n v="1"/>
    <s v="SEWER"/>
    <n v="1"/>
    <n v="0"/>
    <n v="0"/>
    <s v="YES"/>
    <n v="0"/>
    <s v="57-53"/>
    <s v="All Public"/>
    <s v="SEWER"/>
    <s v="SEWER"/>
    <n v="0"/>
    <m/>
    <m/>
    <n v="0"/>
    <n v="0"/>
    <n v="3"/>
    <n v="1190"/>
    <n v="1"/>
    <m/>
    <m/>
    <m/>
    <m/>
    <m/>
    <m/>
    <m/>
    <m/>
    <m/>
    <m/>
    <n v="1"/>
    <n v="0"/>
    <n v="1"/>
    <s v="Wareham River West"/>
    <n v="44"/>
  </r>
  <r>
    <s v="50F-157"/>
    <m/>
    <x v="0"/>
    <s v="11 BROAD MARSH AVE"/>
    <n v="101"/>
    <s v="HESSE ALAN R"/>
    <s v="R30"/>
    <s v="ONE FAMILY"/>
    <s v="50/F/157//"/>
    <n v="0.11719"/>
    <n v="0"/>
    <n v="0"/>
    <n v="1"/>
    <n v="1"/>
    <s v="SEWER"/>
    <n v="1"/>
    <n v="1"/>
    <n v="1300"/>
    <s v="YES"/>
    <n v="0"/>
    <s v="50F-157"/>
    <s v="Public Water,Public Sewer"/>
    <s v="SEWER"/>
    <s v="SEWER"/>
    <n v="1300"/>
    <m/>
    <m/>
    <n v="0"/>
    <n v="0"/>
    <n v="2"/>
    <n v="440"/>
    <n v="1"/>
    <m/>
    <m/>
    <m/>
    <m/>
    <m/>
    <m/>
    <m/>
    <m/>
    <m/>
    <m/>
    <n v="1"/>
    <n v="0"/>
    <n v="1"/>
    <s v="Broad Marsh River"/>
    <n v="43"/>
  </r>
  <r>
    <s v="38-119"/>
    <m/>
    <x v="0"/>
    <s v="28 BIRCH ST"/>
    <n v="101"/>
    <s v="HUTCHINGS RUSSELL A"/>
    <s v="R30"/>
    <s v="ONE FAMILY"/>
    <s v="38//119//"/>
    <n v="0.12102"/>
    <n v="1"/>
    <n v="1"/>
    <n v="1"/>
    <n v="1"/>
    <s v="SEPTIC"/>
    <n v="0"/>
    <n v="1"/>
    <n v="7200"/>
    <s v="YES"/>
    <n v="7200"/>
    <s v="38-119"/>
    <s v="Public Water,Septic"/>
    <s v="SEPTIC"/>
    <s v="SEPTIC"/>
    <n v="7200"/>
    <m/>
    <m/>
    <n v="1"/>
    <n v="1"/>
    <n v="2"/>
    <n v="672"/>
    <n v="1"/>
    <m/>
    <m/>
    <m/>
    <m/>
    <m/>
    <m/>
    <m/>
    <m/>
    <m/>
    <m/>
    <n v="1"/>
    <n v="9.68"/>
    <n v="1"/>
    <s v="Crab Cove"/>
    <n v="46"/>
  </r>
  <r>
    <s v="38-233"/>
    <m/>
    <x v="0"/>
    <s v="26 ELMWOOD ST"/>
    <n v="101"/>
    <s v="LOZORAITIS HELEN"/>
    <s v="R30"/>
    <s v="ONE FAMILY"/>
    <s v="38//233//"/>
    <n v="0.19112999999999999"/>
    <n v="1"/>
    <n v="1"/>
    <n v="1"/>
    <n v="1"/>
    <s v="SEPTIC"/>
    <n v="0"/>
    <n v="1"/>
    <n v="900"/>
    <s v="NO_W1"/>
    <n v="900"/>
    <s v="38-233"/>
    <s v="Public Water,Septic"/>
    <s v="SEPTIC"/>
    <s v="SEPTIC"/>
    <n v="900"/>
    <m/>
    <m/>
    <n v="1"/>
    <n v="1"/>
    <n v="3"/>
    <n v="1299"/>
    <n v="1.5"/>
    <m/>
    <m/>
    <m/>
    <m/>
    <m/>
    <m/>
    <m/>
    <m/>
    <m/>
    <m/>
    <n v="2"/>
    <n v="9.68"/>
    <n v="1"/>
    <s v="Crab Cove"/>
    <n v="46"/>
  </r>
  <r>
    <s v="38-271"/>
    <m/>
    <x v="0"/>
    <s v="10 CYPRESS ST"/>
    <n v="101"/>
    <s v="KARAHALIS NORMAN S"/>
    <s v="R30"/>
    <s v="ONE FAMILY"/>
    <s v="38//271//"/>
    <n v="0.12143"/>
    <n v="1"/>
    <n v="1"/>
    <n v="1"/>
    <n v="1"/>
    <s v="SEPTIC"/>
    <n v="0"/>
    <n v="1"/>
    <n v="0"/>
    <s v="YES"/>
    <n v="0"/>
    <s v="38-271"/>
    <s v="Public Water,Gas,Septic"/>
    <s v="SEPTIC"/>
    <s v="SEPTIC"/>
    <n v="0"/>
    <m/>
    <m/>
    <n v="1"/>
    <n v="1"/>
    <n v="2"/>
    <n v="760"/>
    <n v="1"/>
    <m/>
    <m/>
    <m/>
    <m/>
    <m/>
    <m/>
    <m/>
    <m/>
    <m/>
    <m/>
    <n v="1"/>
    <n v="9.68"/>
    <n v="1"/>
    <s v="Crab Cove"/>
    <n v="46"/>
  </r>
  <r>
    <s v="50D-474"/>
    <m/>
    <x v="0"/>
    <s v="5 WISTERIA LN"/>
    <n v="101"/>
    <s v="KLEIN DAGMAR W"/>
    <s v="R30"/>
    <s v="ONE FAMILY"/>
    <s v="50/D/474//"/>
    <n v="4.548E-2"/>
    <n v="0"/>
    <n v="0"/>
    <n v="1"/>
    <n v="1"/>
    <s v="SEWER"/>
    <n v="1"/>
    <n v="1"/>
    <n v="6100"/>
    <s v="YES"/>
    <n v="0"/>
    <s v="50D-474"/>
    <s v="All Public"/>
    <s v="SEWER"/>
    <s v="SEWER"/>
    <n v="6100"/>
    <m/>
    <m/>
    <n v="0"/>
    <n v="0"/>
    <n v="3"/>
    <n v="1306"/>
    <n v="1.75"/>
    <m/>
    <m/>
    <m/>
    <m/>
    <m/>
    <m/>
    <m/>
    <m/>
    <m/>
    <m/>
    <n v="1"/>
    <n v="0"/>
    <n v="1"/>
    <s v="Broad Marsh River"/>
    <n v="43"/>
  </r>
  <r>
    <s v="50F-1040"/>
    <m/>
    <x v="0"/>
    <s v="0 BROAD MARSH AVE"/>
    <n v="132"/>
    <s v="DUNLOP PETER"/>
    <s v="R30"/>
    <s v="RES ACLNUD  MDL-00"/>
    <s v="50/F/1040//"/>
    <n v="0.72699999999999998"/>
    <n v="0"/>
    <n v="0"/>
    <n v="0"/>
    <n v="0"/>
    <m/>
    <n v="0"/>
    <n v="0"/>
    <n v="0"/>
    <s v="YES"/>
    <n v="0"/>
    <s v="50F-1040"/>
    <m/>
    <m/>
    <m/>
    <n v="0"/>
    <m/>
    <m/>
    <n v="0"/>
    <n v="0"/>
    <n v="0"/>
    <n v="0"/>
    <n v="0"/>
    <m/>
    <m/>
    <m/>
    <m/>
    <m/>
    <m/>
    <m/>
    <m/>
    <m/>
    <m/>
    <n v="1"/>
    <n v="0"/>
    <n v="1"/>
    <s v="Broad Marsh River"/>
    <n v="43"/>
  </r>
  <r>
    <s v="57-173"/>
    <m/>
    <x v="0"/>
    <s v="19 CAMARDO DR"/>
    <n v="101"/>
    <s v="MORRELL ROBERT D"/>
    <s v="MR30"/>
    <s v="ONE FAMILY"/>
    <s v="57//173//"/>
    <n v="0.24395"/>
    <n v="0"/>
    <n v="0"/>
    <n v="1"/>
    <n v="1"/>
    <s v="SEWER"/>
    <n v="1"/>
    <n v="1"/>
    <n v="5600"/>
    <s v="YES"/>
    <n v="0"/>
    <s v="57-173"/>
    <s v="All Public"/>
    <s v="SEWER"/>
    <s v="SEWER"/>
    <n v="5600"/>
    <m/>
    <m/>
    <n v="0"/>
    <n v="0"/>
    <n v="3"/>
    <n v="1316"/>
    <n v="1"/>
    <m/>
    <m/>
    <m/>
    <m/>
    <m/>
    <m/>
    <m/>
    <m/>
    <m/>
    <m/>
    <n v="1"/>
    <n v="0"/>
    <n v="1"/>
    <s v="Wareham River West"/>
    <n v="44"/>
  </r>
  <r>
    <s v="38-297"/>
    <m/>
    <x v="0"/>
    <s v="10 GARDONIA ST"/>
    <n v="132"/>
    <s v="HERMANSON KIMBERLY A"/>
    <s v="R30"/>
    <s v="RES ACLNUD  MDL-00"/>
    <s v="38//297//"/>
    <n v="9.3780000000000002E-2"/>
    <n v="0"/>
    <n v="0"/>
    <n v="0"/>
    <n v="0"/>
    <m/>
    <n v="0"/>
    <n v="0"/>
    <n v="0"/>
    <s v="YES"/>
    <n v="0"/>
    <s v="38-297"/>
    <m/>
    <m/>
    <m/>
    <n v="0"/>
    <m/>
    <m/>
    <n v="0"/>
    <n v="0"/>
    <n v="0"/>
    <n v="0"/>
    <n v="0"/>
    <m/>
    <m/>
    <m/>
    <m/>
    <m/>
    <m/>
    <m/>
    <m/>
    <m/>
    <m/>
    <n v="1"/>
    <n v="0"/>
    <n v="1"/>
    <s v="Crab Cove"/>
    <n v="46"/>
  </r>
  <r>
    <s v="38-308"/>
    <m/>
    <x v="0"/>
    <s v="5 HAZEL ST"/>
    <n v="101"/>
    <s v="COUGHLIN KRISTINA M"/>
    <s v="R30"/>
    <s v="ONE FAMILY"/>
    <s v="38//308//"/>
    <n v="0.11253000000000001"/>
    <n v="1"/>
    <n v="1"/>
    <n v="1"/>
    <n v="1"/>
    <s v="SEPTIC"/>
    <n v="0"/>
    <n v="1"/>
    <n v="8800"/>
    <s v="YES"/>
    <n v="8800"/>
    <s v="38-308"/>
    <s v="Public Water,Gas,Septic"/>
    <s v="SEPTIC"/>
    <s v="SEPTIC"/>
    <n v="8800"/>
    <m/>
    <m/>
    <n v="1"/>
    <n v="1"/>
    <n v="1"/>
    <n v="1078"/>
    <n v="2"/>
    <m/>
    <m/>
    <m/>
    <m/>
    <m/>
    <m/>
    <m/>
    <m/>
    <m/>
    <m/>
    <n v="1"/>
    <n v="9.68"/>
    <n v="1"/>
    <s v="Crab Cove"/>
    <n v="46"/>
  </r>
  <r>
    <s v="38-321B"/>
    <m/>
    <x v="0"/>
    <s v="6 PARKWOOD DR"/>
    <n v="132"/>
    <s v="BARROWS STEVE"/>
    <s v="R30"/>
    <s v="RES ACLNUD  MDL-00"/>
    <s v="38//321/B/"/>
    <n v="5.0619999999999998E-2"/>
    <n v="0"/>
    <n v="0"/>
    <n v="0"/>
    <n v="0"/>
    <m/>
    <n v="0"/>
    <n v="0"/>
    <n v="0"/>
    <s v="YES"/>
    <n v="0"/>
    <s v="38-321B"/>
    <m/>
    <m/>
    <m/>
    <n v="0"/>
    <m/>
    <m/>
    <n v="0"/>
    <n v="0"/>
    <n v="0"/>
    <n v="0"/>
    <n v="0"/>
    <m/>
    <m/>
    <m/>
    <m/>
    <m/>
    <m/>
    <m/>
    <m/>
    <m/>
    <m/>
    <n v="1"/>
    <n v="0"/>
    <n v="1"/>
    <s v="Crab Cove"/>
    <n v="46"/>
  </r>
  <r>
    <s v="50D-478"/>
    <m/>
    <x v="0"/>
    <s v="4 SHORE AVE"/>
    <n v="101"/>
    <s v="GOODWIN MARJORIE A"/>
    <s v="R30"/>
    <s v="ONE FAMILY"/>
    <s v="50/D/478//"/>
    <n v="0.1792"/>
    <n v="0"/>
    <n v="0"/>
    <n v="1"/>
    <n v="1"/>
    <s v="SEWER"/>
    <n v="1"/>
    <n v="1"/>
    <n v="600"/>
    <s v="YES"/>
    <n v="0"/>
    <s v="50D-478"/>
    <s v="All Public"/>
    <s v="SEWER"/>
    <s v="SEWER"/>
    <n v="600"/>
    <m/>
    <m/>
    <n v="0"/>
    <n v="0"/>
    <n v="3"/>
    <n v="568"/>
    <n v="1"/>
    <m/>
    <m/>
    <m/>
    <m/>
    <m/>
    <m/>
    <m/>
    <m/>
    <m/>
    <m/>
    <n v="3"/>
    <n v="0"/>
    <n v="1"/>
    <s v="Broad Marsh River"/>
    <n v="43"/>
  </r>
  <r>
    <s v="38-64"/>
    <m/>
    <x v="0"/>
    <s v="37 BIRCH ST"/>
    <n v="101"/>
    <s v="KEARINS MARK F"/>
    <s v="R30"/>
    <s v="ONE FAMILY"/>
    <s v="38//64//"/>
    <n v="0.1169"/>
    <n v="1"/>
    <n v="1"/>
    <n v="1"/>
    <n v="1"/>
    <s v="SEPTIC"/>
    <n v="0"/>
    <n v="1"/>
    <n v="800"/>
    <s v="YES"/>
    <n v="800"/>
    <s v="38-64"/>
    <s v="Public Water,Septic"/>
    <s v="SEPTIC"/>
    <s v="SEPTIC"/>
    <n v="800"/>
    <m/>
    <m/>
    <n v="1"/>
    <n v="1"/>
    <n v="3"/>
    <n v="1040"/>
    <n v="1"/>
    <m/>
    <m/>
    <m/>
    <m/>
    <m/>
    <m/>
    <m/>
    <m/>
    <m/>
    <m/>
    <n v="1"/>
    <n v="9.68"/>
    <n v="1"/>
    <s v="Crab Cove"/>
    <n v="46"/>
  </r>
  <r>
    <s v="LAND_NOPARC"/>
    <m/>
    <x v="0"/>
    <m/>
    <n v="0"/>
    <m/>
    <m/>
    <m/>
    <m/>
    <n v="1.1999999999999999E-3"/>
    <n v="0"/>
    <n v="0"/>
    <n v="0"/>
    <n v="0"/>
    <m/>
    <n v="0"/>
    <n v="0"/>
    <n v="0"/>
    <s v="NO"/>
    <n v="0"/>
    <m/>
    <m/>
    <m/>
    <m/>
    <n v="0"/>
    <m/>
    <m/>
    <n v="0"/>
    <n v="0"/>
    <n v="0"/>
    <n v="0"/>
    <n v="0"/>
    <m/>
    <m/>
    <m/>
    <m/>
    <m/>
    <m/>
    <m/>
    <m/>
    <m/>
    <m/>
    <n v="0"/>
    <n v="0"/>
    <n v="1"/>
    <s v="Broad Marsh River"/>
    <n v="43"/>
  </r>
  <r>
    <s v="18-1008A"/>
    <m/>
    <x v="0"/>
    <s v="96 GREAT NECK RD"/>
    <n v="132"/>
    <s v="TOSI ALLEN M"/>
    <s v="R60"/>
    <s v="RES ACLNUD  MDL-00"/>
    <s v="18//1008/A/"/>
    <n v="0.15543000000000001"/>
    <n v="0"/>
    <n v="0"/>
    <n v="0"/>
    <n v="0"/>
    <m/>
    <n v="0"/>
    <n v="1"/>
    <n v="2700"/>
    <s v="YES"/>
    <n v="0"/>
    <s v="18-1008A"/>
    <m/>
    <m/>
    <m/>
    <n v="2700"/>
    <m/>
    <m/>
    <n v="0"/>
    <n v="0"/>
    <n v="0"/>
    <n v="0"/>
    <n v="0"/>
    <m/>
    <m/>
    <m/>
    <m/>
    <m/>
    <m/>
    <m/>
    <m/>
    <m/>
    <m/>
    <n v="0"/>
    <n v="0"/>
    <n v="1"/>
    <s v="Crab Cove"/>
    <n v="46"/>
  </r>
  <r>
    <s v="38-153"/>
    <m/>
    <x v="0"/>
    <s v="32 CHESTNUT ST"/>
    <n v="101"/>
    <s v="BESSE ROBERT W"/>
    <s v="R30"/>
    <s v="ONE FAMILY"/>
    <s v="38//153//"/>
    <n v="0.31189"/>
    <n v="1"/>
    <n v="1"/>
    <n v="1"/>
    <n v="1"/>
    <s v="SEPTIC"/>
    <n v="0"/>
    <n v="1"/>
    <n v="4100"/>
    <s v="NO_W1"/>
    <n v="4100"/>
    <s v="38-153"/>
    <s v="Public Water,Gas,Septic"/>
    <s v="SEPTIC"/>
    <s v="SEPTIC"/>
    <n v="4100"/>
    <m/>
    <m/>
    <n v="1"/>
    <n v="1"/>
    <n v="3"/>
    <n v="2121"/>
    <n v="2"/>
    <m/>
    <m/>
    <m/>
    <m/>
    <m/>
    <m/>
    <m/>
    <m/>
    <m/>
    <m/>
    <n v="3"/>
    <n v="9.68"/>
    <n v="1"/>
    <s v="Crab Cove"/>
    <n v="46"/>
  </r>
  <r>
    <s v="57-41"/>
    <m/>
    <x v="0"/>
    <s v="14 PARKER DR"/>
    <n v="101"/>
    <s v="QUARANTO GUST C"/>
    <s v="MR30"/>
    <s v="ONE FAMILY"/>
    <s v="57//41//"/>
    <n v="0.20097000000000001"/>
    <n v="0"/>
    <n v="0"/>
    <n v="1"/>
    <n v="1"/>
    <s v="SEWER"/>
    <n v="1"/>
    <n v="1"/>
    <n v="15600"/>
    <s v="YES"/>
    <n v="0"/>
    <s v="57-41"/>
    <s v="All Public"/>
    <s v="SEWER"/>
    <s v="SEWER"/>
    <n v="15600"/>
    <m/>
    <m/>
    <n v="0"/>
    <n v="0"/>
    <n v="3"/>
    <n v="1316"/>
    <n v="1"/>
    <m/>
    <m/>
    <m/>
    <m/>
    <m/>
    <m/>
    <m/>
    <m/>
    <m/>
    <m/>
    <n v="0"/>
    <n v="0"/>
    <n v="1"/>
    <s v="Wareham River West"/>
    <n v="44"/>
  </r>
  <r>
    <s v="38-196"/>
    <m/>
    <x v="0"/>
    <s v="22 DATEWOOD ST"/>
    <n v="101"/>
    <s v="JOHNSON TERI"/>
    <s v="R30"/>
    <s v="ONE FAMILY"/>
    <s v="38//196//"/>
    <n v="0.10256"/>
    <n v="1"/>
    <n v="1"/>
    <n v="1"/>
    <n v="1"/>
    <s v="SEPTIC"/>
    <n v="0"/>
    <n v="1"/>
    <n v="9800"/>
    <s v="YES"/>
    <n v="9800"/>
    <s v="38-196"/>
    <s v="Public Water,Septic"/>
    <s v="SEPTIC"/>
    <s v="SEPTIC"/>
    <n v="9800"/>
    <m/>
    <m/>
    <n v="1"/>
    <n v="1"/>
    <n v="2"/>
    <n v="616"/>
    <n v="1"/>
    <m/>
    <m/>
    <m/>
    <m/>
    <m/>
    <m/>
    <m/>
    <m/>
    <m/>
    <m/>
    <n v="1"/>
    <n v="9.68"/>
    <n v="1"/>
    <s v="Crab Cove"/>
    <n v="46"/>
  </r>
  <r>
    <s v="57-134"/>
    <m/>
    <x v="0"/>
    <s v="26 TERRY LN"/>
    <n v="101"/>
    <s v="HATCH ANITA"/>
    <s v="MR30"/>
    <s v="ONE FAMILY"/>
    <s v="57//134//"/>
    <n v="0.27887000000000001"/>
    <n v="0"/>
    <n v="0"/>
    <n v="1"/>
    <n v="1"/>
    <s v="SEWER"/>
    <n v="1"/>
    <n v="1"/>
    <n v="3200"/>
    <s v="YES"/>
    <n v="0"/>
    <s v="57-134"/>
    <s v="All Public"/>
    <s v="SEWER"/>
    <s v="SEWER"/>
    <n v="3200"/>
    <m/>
    <m/>
    <n v="0"/>
    <n v="0"/>
    <n v="3"/>
    <n v="1008"/>
    <n v="1"/>
    <m/>
    <m/>
    <m/>
    <m/>
    <m/>
    <m/>
    <m/>
    <m/>
    <m/>
    <m/>
    <n v="1"/>
    <n v="0"/>
    <n v="1"/>
    <s v="Wareham River West"/>
    <n v="44"/>
  </r>
  <r>
    <s v="50F-158A"/>
    <m/>
    <x v="0"/>
    <s v="0 BROAD MARSH AVE"/>
    <n v="132"/>
    <s v="HESSE ALAN R"/>
    <s v="R30"/>
    <s v="RES ACLNUD  MDL-00"/>
    <s v="50/F/158/A/"/>
    <n v="5.3190000000000001E-2"/>
    <n v="0"/>
    <n v="0"/>
    <n v="0"/>
    <n v="0"/>
    <m/>
    <n v="0"/>
    <n v="0"/>
    <n v="0"/>
    <s v="YES"/>
    <n v="0"/>
    <s v="50F-158A"/>
    <m/>
    <m/>
    <m/>
    <n v="0"/>
    <m/>
    <m/>
    <n v="0"/>
    <n v="0"/>
    <n v="0"/>
    <n v="0"/>
    <n v="0"/>
    <m/>
    <m/>
    <m/>
    <m/>
    <m/>
    <m/>
    <m/>
    <m/>
    <m/>
    <m/>
    <n v="1"/>
    <n v="0"/>
    <n v="1"/>
    <s v="Broad Marsh River"/>
    <n v="43"/>
  </r>
  <r>
    <s v="49-B4"/>
    <m/>
    <x v="0"/>
    <s v="3 STEPHEN AVE"/>
    <n v="101"/>
    <s v="PAGANO FRANK &amp; CATINA"/>
    <s v="R30"/>
    <s v="ONE FAMILY"/>
    <s v="49//B4//"/>
    <n v="0.16242999999999999"/>
    <n v="0"/>
    <n v="0"/>
    <n v="1"/>
    <n v="1"/>
    <s v="SEWER"/>
    <n v="1"/>
    <n v="1"/>
    <n v="7900"/>
    <s v="YES"/>
    <n v="0"/>
    <s v="49-B4"/>
    <s v="All Public"/>
    <s v="SEWER"/>
    <s v="SEWER"/>
    <n v="7900"/>
    <m/>
    <m/>
    <n v="0"/>
    <n v="0"/>
    <n v="3"/>
    <n v="870"/>
    <n v="1"/>
    <m/>
    <m/>
    <m/>
    <m/>
    <m/>
    <m/>
    <m/>
    <m/>
    <m/>
    <m/>
    <n v="1"/>
    <n v="0"/>
    <n v="1"/>
    <s v="Broad Marsh River"/>
    <n v="43"/>
  </r>
  <r>
    <s v="57-85"/>
    <m/>
    <x v="0"/>
    <s v="23 TERRY LN"/>
    <n v="101"/>
    <s v="EDWARDS PATRICIA"/>
    <s v="MR30"/>
    <s v="ONE FAMILY"/>
    <s v="57//85//"/>
    <n v="0.24908"/>
    <n v="0"/>
    <n v="0"/>
    <n v="1"/>
    <n v="1"/>
    <s v="SEWER"/>
    <n v="1"/>
    <n v="1"/>
    <n v="8700"/>
    <s v="YES"/>
    <n v="0"/>
    <s v="57-85"/>
    <s v="All Public"/>
    <s v="SEWER"/>
    <s v="SEWER"/>
    <n v="8700"/>
    <m/>
    <m/>
    <n v="0"/>
    <n v="0"/>
    <n v="4"/>
    <n v="1412"/>
    <n v="1"/>
    <m/>
    <m/>
    <m/>
    <m/>
    <m/>
    <m/>
    <m/>
    <m/>
    <m/>
    <m/>
    <n v="1"/>
    <n v="0"/>
    <n v="1"/>
    <s v="Wareham River West"/>
    <n v="44"/>
  </r>
  <r>
    <s v="38-47"/>
    <m/>
    <x v="0"/>
    <s v="42 ASH ST"/>
    <n v="101"/>
    <s v="DEVEAU CHARLES P"/>
    <s v="R30"/>
    <s v="ONE FAMILY"/>
    <s v="38//47//"/>
    <n v="0.12878000000000001"/>
    <n v="1"/>
    <n v="1"/>
    <n v="1"/>
    <n v="1"/>
    <s v="SEPTIC"/>
    <n v="0"/>
    <n v="1"/>
    <n v="300"/>
    <s v="YES"/>
    <n v="300"/>
    <s v="38-47"/>
    <s v="Public Water,Gas,Septic"/>
    <s v="SEPTIC"/>
    <s v="SEPTIC"/>
    <n v="300"/>
    <m/>
    <m/>
    <n v="1"/>
    <n v="1"/>
    <n v="2"/>
    <n v="743"/>
    <n v="1"/>
    <m/>
    <m/>
    <m/>
    <m/>
    <m/>
    <m/>
    <m/>
    <m/>
    <m/>
    <m/>
    <n v="2"/>
    <n v="9.68"/>
    <n v="1"/>
    <s v="Crab Cove"/>
    <n v="46"/>
  </r>
  <r>
    <s v="49-S233"/>
    <m/>
    <x v="0"/>
    <s v="5 IRENE AVE"/>
    <n v="101"/>
    <s v="RAWJI MOEZ &amp; CARVALHO MARIA"/>
    <s v="R30"/>
    <s v="ONE FAMILY"/>
    <s v="49//S233//"/>
    <n v="0.44338"/>
    <n v="0"/>
    <n v="0"/>
    <n v="1"/>
    <n v="1"/>
    <s v="SEWER"/>
    <n v="1"/>
    <n v="1"/>
    <n v="1200"/>
    <s v="NO_W1"/>
    <n v="0"/>
    <s v="49-S233"/>
    <s v="All Public"/>
    <s v="SEWER"/>
    <s v="SEWER"/>
    <n v="1200"/>
    <m/>
    <m/>
    <n v="0"/>
    <n v="0"/>
    <n v="3"/>
    <n v="922"/>
    <n v="1"/>
    <m/>
    <m/>
    <m/>
    <m/>
    <m/>
    <m/>
    <m/>
    <m/>
    <m/>
    <m/>
    <n v="2"/>
    <n v="0"/>
    <n v="1"/>
    <s v="Broad Marsh River"/>
    <n v="43"/>
  </r>
  <r>
    <s v="38-236"/>
    <m/>
    <x v="0"/>
    <s v="15 FIR ST"/>
    <n v="101"/>
    <s v="MOHR WARREN"/>
    <s v="R30"/>
    <s v="ONE FAMILY"/>
    <s v="38//236//"/>
    <n v="0.12112000000000001"/>
    <n v="1"/>
    <n v="1"/>
    <n v="1"/>
    <n v="1"/>
    <s v="SEPTIC"/>
    <n v="0"/>
    <n v="1"/>
    <n v="7400"/>
    <s v="YES"/>
    <n v="7400"/>
    <s v="38-236"/>
    <s v="Public Water,Gas,Septic"/>
    <s v="SEPTIC"/>
    <s v="SEPTIC"/>
    <n v="7400"/>
    <m/>
    <m/>
    <n v="1"/>
    <n v="1"/>
    <n v="2"/>
    <n v="959"/>
    <n v="1"/>
    <m/>
    <m/>
    <m/>
    <m/>
    <m/>
    <m/>
    <m/>
    <m/>
    <m/>
    <m/>
    <n v="1"/>
    <n v="9.68"/>
    <n v="1"/>
    <s v="Crab Cove"/>
    <n v="46"/>
  </r>
  <r>
    <s v="55-L8"/>
    <m/>
    <x v="0"/>
    <s v="20 LYNNE RD"/>
    <n v="101"/>
    <s v="COSTA GILBERT M"/>
    <s v="R30"/>
    <s v="ONE FAMILY"/>
    <s v="55//L8//"/>
    <n v="0.26084000000000002"/>
    <n v="0"/>
    <n v="0"/>
    <n v="1"/>
    <n v="1"/>
    <s v="SEWER"/>
    <n v="1"/>
    <n v="1"/>
    <n v="2400"/>
    <s v="YES"/>
    <n v="0"/>
    <s v="55-L8"/>
    <s v="All Public"/>
    <s v="SEWER"/>
    <s v="SEWER"/>
    <n v="2400"/>
    <m/>
    <m/>
    <n v="0"/>
    <n v="0"/>
    <n v="3"/>
    <n v="1448"/>
    <n v="1"/>
    <m/>
    <m/>
    <m/>
    <m/>
    <m/>
    <m/>
    <m/>
    <m/>
    <m/>
    <m/>
    <n v="1"/>
    <n v="0"/>
    <n v="1"/>
    <s v="Wareham River West"/>
    <n v="44"/>
  </r>
  <r>
    <s v="38-298"/>
    <m/>
    <x v="0"/>
    <s v="8 GARDONIA ST"/>
    <n v="101"/>
    <s v="GILLIS DAVID J"/>
    <s v="R30"/>
    <s v="ONE FAMILY"/>
    <s v="38//298//"/>
    <n v="9.5089999999999994E-2"/>
    <n v="1"/>
    <n v="1"/>
    <n v="1"/>
    <n v="1"/>
    <s v="SEPTIC"/>
    <n v="0"/>
    <n v="1"/>
    <n v="0"/>
    <s v="YES"/>
    <n v="0"/>
    <s v="38-298"/>
    <s v="Public Water,Septic"/>
    <s v="SEPTIC"/>
    <s v="SEPTIC"/>
    <n v="0"/>
    <m/>
    <m/>
    <n v="1"/>
    <n v="1"/>
    <n v="1"/>
    <n v="285"/>
    <n v="1"/>
    <m/>
    <m/>
    <m/>
    <m/>
    <m/>
    <m/>
    <m/>
    <m/>
    <m/>
    <m/>
    <n v="1"/>
    <n v="9.68"/>
    <n v="1"/>
    <s v="Crab Cove"/>
    <n v="46"/>
  </r>
  <r>
    <s v="38-307"/>
    <m/>
    <x v="0"/>
    <s v="3 HAZEL ST"/>
    <n v="101"/>
    <s v="SEDERBERG JOHN H"/>
    <s v="R30"/>
    <s v="ONE FAMILY"/>
    <s v="38//307//"/>
    <n v="9.9849999999999994E-2"/>
    <n v="1"/>
    <n v="1"/>
    <n v="1"/>
    <n v="1"/>
    <s v="SEPTIC"/>
    <n v="0"/>
    <n v="1"/>
    <n v="8100"/>
    <s v="YES"/>
    <n v="8100"/>
    <s v="38-307"/>
    <s v="Public Water,Gas,Septic"/>
    <s v="SEPTIC"/>
    <s v="SEPTIC"/>
    <n v="8100"/>
    <m/>
    <m/>
    <n v="1"/>
    <n v="1"/>
    <n v="2"/>
    <n v="816"/>
    <n v="1"/>
    <m/>
    <m/>
    <m/>
    <m/>
    <m/>
    <m/>
    <m/>
    <m/>
    <m/>
    <m/>
    <n v="1"/>
    <n v="9.68"/>
    <n v="1"/>
    <s v="Crab Cove"/>
    <n v="46"/>
  </r>
  <r>
    <s v="38-320"/>
    <m/>
    <x v="0"/>
    <s v="8 PARKWOOD DR"/>
    <n v="101"/>
    <s v="JEFFERSON G RAYMOND"/>
    <s v="R30"/>
    <s v="ONE FAMILY"/>
    <s v="38//320//"/>
    <n v="0.18906000000000001"/>
    <n v="1"/>
    <n v="1"/>
    <n v="1"/>
    <n v="1"/>
    <s v="SEPTIC"/>
    <n v="0"/>
    <n v="1"/>
    <n v="7400"/>
    <s v="YES"/>
    <n v="7400"/>
    <s v="38-320"/>
    <s v="Public Water,Septic"/>
    <s v="SEPTIC"/>
    <s v="SEPTIC"/>
    <n v="7400"/>
    <m/>
    <m/>
    <n v="1"/>
    <n v="1"/>
    <n v="3"/>
    <n v="1158"/>
    <n v="2"/>
    <m/>
    <m/>
    <m/>
    <m/>
    <m/>
    <m/>
    <m/>
    <m/>
    <m/>
    <m/>
    <n v="2"/>
    <n v="9.68"/>
    <n v="1"/>
    <s v="Crab Cove"/>
    <n v="46"/>
  </r>
  <r>
    <s v="38-118"/>
    <m/>
    <x v="0"/>
    <s v="26 BIRCH ST"/>
    <n v="101"/>
    <s v="LEARY DORIS D"/>
    <s v="R30"/>
    <s v="ONE FAMILY"/>
    <s v="38//118//"/>
    <n v="8.0149999999999999E-2"/>
    <n v="1"/>
    <n v="1"/>
    <n v="1"/>
    <n v="1"/>
    <s v="SEPTIC"/>
    <n v="0"/>
    <n v="1"/>
    <n v="3300"/>
    <s v="YES"/>
    <n v="3300"/>
    <s v="38-118"/>
    <s v="Public Water,Gas,Septic"/>
    <s v="SEPTIC"/>
    <s v="SEPTIC"/>
    <n v="3300"/>
    <m/>
    <m/>
    <n v="1"/>
    <n v="1"/>
    <n v="2"/>
    <n v="836"/>
    <n v="1"/>
    <m/>
    <m/>
    <m/>
    <m/>
    <m/>
    <m/>
    <m/>
    <m/>
    <m/>
    <m/>
    <n v="1"/>
    <n v="9.68"/>
    <n v="1"/>
    <s v="Crab Cove"/>
    <n v="46"/>
  </r>
  <r>
    <s v="38-170"/>
    <m/>
    <x v="0"/>
    <s v="16 TEAKWOOD AVE"/>
    <n v="101"/>
    <s v="LANGLEY PETER"/>
    <s v="R30"/>
    <s v="ONE FAMILY"/>
    <s v="38//170//"/>
    <n v="0.12805"/>
    <n v="1"/>
    <n v="1"/>
    <n v="1"/>
    <n v="1"/>
    <s v="SEPTIC"/>
    <n v="0"/>
    <n v="1"/>
    <n v="7600"/>
    <s v="YES"/>
    <n v="7600"/>
    <s v="38-170"/>
    <s v="Public Water,Septic"/>
    <s v="SEPTIC"/>
    <s v="SEPTIC"/>
    <n v="7600"/>
    <m/>
    <m/>
    <n v="1"/>
    <n v="1"/>
    <n v="3"/>
    <n v="1499"/>
    <n v="1.75"/>
    <m/>
    <m/>
    <m/>
    <m/>
    <m/>
    <m/>
    <m/>
    <m/>
    <m/>
    <m/>
    <n v="1"/>
    <n v="9.68"/>
    <n v="1"/>
    <s v="Crab Cove"/>
    <n v="46"/>
  </r>
  <r>
    <s v="38-125"/>
    <m/>
    <x v="0"/>
    <s v="27 CHESTNUT ST"/>
    <n v="101"/>
    <s v="ALLEN CHERIE R"/>
    <s v="R30"/>
    <s v="ONE FAMILY"/>
    <s v="38//125//"/>
    <n v="0.16306999999999999"/>
    <n v="1"/>
    <n v="1"/>
    <n v="1"/>
    <n v="1"/>
    <s v="SEPTIC"/>
    <n v="0"/>
    <n v="1"/>
    <n v="1800"/>
    <s v="NO_W1"/>
    <n v="1800"/>
    <s v="38-125"/>
    <s v="Public Water,Gas,Septic"/>
    <s v="SEPTIC"/>
    <s v="SEPTIC"/>
    <n v="1800"/>
    <m/>
    <m/>
    <n v="1"/>
    <n v="1"/>
    <n v="2"/>
    <n v="1058"/>
    <n v="1"/>
    <m/>
    <m/>
    <m/>
    <m/>
    <m/>
    <m/>
    <m/>
    <m/>
    <m/>
    <m/>
    <n v="2"/>
    <n v="9.68"/>
    <n v="1"/>
    <s v="Crab Cove"/>
    <n v="46"/>
  </r>
  <r>
    <s v="LAND_NOPARC"/>
    <m/>
    <x v="0"/>
    <m/>
    <n v="0"/>
    <m/>
    <m/>
    <m/>
    <m/>
    <n v="5.0000000000000001E-4"/>
    <n v="0"/>
    <n v="0"/>
    <n v="0"/>
    <n v="0"/>
    <m/>
    <n v="0"/>
    <n v="0"/>
    <n v="0"/>
    <s v="NO"/>
    <n v="0"/>
    <m/>
    <m/>
    <m/>
    <m/>
    <n v="0"/>
    <m/>
    <m/>
    <n v="0"/>
    <n v="0"/>
    <n v="0"/>
    <n v="0"/>
    <n v="0"/>
    <m/>
    <m/>
    <m/>
    <m/>
    <m/>
    <m/>
    <m/>
    <m/>
    <m/>
    <m/>
    <n v="0"/>
    <n v="0"/>
    <n v="1"/>
    <s v="Broad Marsh River"/>
    <n v="43"/>
  </r>
  <r>
    <s v="57-146"/>
    <m/>
    <x v="0"/>
    <s v="3 DENNIS LN"/>
    <n v="101"/>
    <s v="GLODDY RONALD V"/>
    <s v="MR30"/>
    <s v="ONE FAMILY"/>
    <s v="57//146//"/>
    <n v="0.20272000000000001"/>
    <n v="0"/>
    <n v="0"/>
    <n v="1"/>
    <n v="1"/>
    <s v="SEWER"/>
    <n v="1"/>
    <n v="1"/>
    <n v="10800"/>
    <s v="YES"/>
    <n v="0"/>
    <s v="57-146"/>
    <s v="All Public"/>
    <s v="SEWER"/>
    <s v="SEWER"/>
    <n v="10800"/>
    <m/>
    <m/>
    <n v="0"/>
    <n v="0"/>
    <n v="3"/>
    <n v="1412"/>
    <n v="1"/>
    <m/>
    <m/>
    <m/>
    <m/>
    <m/>
    <m/>
    <m/>
    <m/>
    <m/>
    <m/>
    <n v="1"/>
    <n v="0"/>
    <n v="1"/>
    <s v="Wareham River West"/>
    <n v="44"/>
  </r>
  <r>
    <s v="49-S237"/>
    <m/>
    <x v="0"/>
    <s v="100 SWIFTS BCH RD"/>
    <n v="101"/>
    <s v="SCHOEN WALTER O"/>
    <s v="R30"/>
    <s v="ONE FAMILY"/>
    <s v="49//S237//"/>
    <n v="0.21940999999999999"/>
    <n v="0"/>
    <n v="0"/>
    <n v="1"/>
    <n v="1"/>
    <s v="SEWER"/>
    <n v="1"/>
    <n v="1"/>
    <n v="5200"/>
    <s v="YES"/>
    <n v="0"/>
    <s v="49-S237"/>
    <s v="All Public"/>
    <s v="SEWER"/>
    <s v="SEWER"/>
    <n v="5200"/>
    <m/>
    <m/>
    <n v="0"/>
    <n v="0"/>
    <n v="2"/>
    <n v="850"/>
    <n v="1"/>
    <m/>
    <m/>
    <m/>
    <m/>
    <m/>
    <m/>
    <m/>
    <m/>
    <m/>
    <m/>
    <n v="0"/>
    <n v="0"/>
    <n v="1"/>
    <s v="Broad Marsh River"/>
    <n v="43"/>
  </r>
  <r>
    <s v="40-1003C"/>
    <m/>
    <x v="0"/>
    <s v="9 CROOKED RIVER RD"/>
    <n v="101"/>
    <s v="CAMANDONA KAREN L"/>
    <s v="R30"/>
    <s v="ONE FAMILY"/>
    <s v="40//1003/C/"/>
    <n v="1.0468200000000001"/>
    <n v="1"/>
    <n v="1"/>
    <n v="1"/>
    <n v="1"/>
    <s v="SEPTIC"/>
    <n v="0"/>
    <n v="1"/>
    <n v="7400"/>
    <s v="YES"/>
    <n v="7400"/>
    <s v="40-1003C"/>
    <s v="Public Water,Gas,Septic"/>
    <s v="SEPTIC"/>
    <s v="SEPTIC"/>
    <n v="7400"/>
    <m/>
    <m/>
    <n v="1"/>
    <n v="1"/>
    <n v="2"/>
    <n v="864"/>
    <n v="1"/>
    <m/>
    <m/>
    <m/>
    <m/>
    <m/>
    <m/>
    <m/>
    <m/>
    <m/>
    <m/>
    <n v="1"/>
    <n v="9.68"/>
    <n v="1"/>
    <s v="Crab Cove"/>
    <n v="46"/>
  </r>
  <r>
    <s v="38-202"/>
    <m/>
    <x v="0"/>
    <s v="23 ELMWOOD ST"/>
    <n v="101"/>
    <s v="DEE NORMAN E ET UX"/>
    <s v="R30"/>
    <s v="ONE FAMILY"/>
    <s v="38//202//"/>
    <n v="0.20530999999999999"/>
    <n v="1"/>
    <n v="1"/>
    <n v="1"/>
    <n v="1"/>
    <s v="SEPTIC"/>
    <n v="0"/>
    <n v="0"/>
    <n v="0"/>
    <s v="YES"/>
    <n v="0"/>
    <s v="38-202"/>
    <s v="Public Water,Gas,Septic"/>
    <s v="SEPTIC"/>
    <s v="SEPTIC"/>
    <n v="0"/>
    <m/>
    <m/>
    <n v="1"/>
    <n v="1"/>
    <n v="2"/>
    <n v="827"/>
    <n v="1"/>
    <m/>
    <m/>
    <m/>
    <m/>
    <m/>
    <m/>
    <m/>
    <m/>
    <m/>
    <m/>
    <n v="2"/>
    <n v="9.68"/>
    <n v="1"/>
    <s v="Crab Cove"/>
    <n v="46"/>
  </r>
  <r>
    <s v="38-234"/>
    <m/>
    <x v="0"/>
    <s v="24 ELMWOOD ST"/>
    <n v="101"/>
    <s v="FERNANDES MICHELLE M"/>
    <s v="R30"/>
    <s v="ONE FAMILY"/>
    <s v="38//234//"/>
    <n v="9.6110000000000001E-2"/>
    <n v="1"/>
    <n v="1"/>
    <n v="1"/>
    <n v="1"/>
    <s v="SEPTIC"/>
    <n v="0"/>
    <n v="1"/>
    <n v="8300"/>
    <s v="YES"/>
    <n v="8300"/>
    <s v="38-234"/>
    <s v="Public Water,Septic"/>
    <s v="SEPTIC"/>
    <s v="SEPTIC"/>
    <n v="8300"/>
    <m/>
    <m/>
    <n v="1"/>
    <n v="1"/>
    <n v="4"/>
    <n v="1740"/>
    <n v="2"/>
    <m/>
    <m/>
    <m/>
    <m/>
    <m/>
    <m/>
    <m/>
    <m/>
    <m/>
    <m/>
    <n v="1"/>
    <n v="9.68"/>
    <n v="1"/>
    <s v="Crab Cove"/>
    <n v="46"/>
  </r>
  <r>
    <s v="57-74"/>
    <m/>
    <x v="0"/>
    <s v="21 TERRY LN"/>
    <n v="101"/>
    <s v="FRALICK STEVEN G"/>
    <s v="MR30"/>
    <s v="ONE FAMILY"/>
    <s v="57//74//"/>
    <n v="0.2326"/>
    <n v="0"/>
    <n v="0"/>
    <n v="1"/>
    <n v="1"/>
    <s v="SEWER"/>
    <n v="1"/>
    <n v="0"/>
    <n v="0"/>
    <s v="YES"/>
    <n v="0"/>
    <s v="57-74"/>
    <s v="All Public"/>
    <s v="SEWER"/>
    <s v="SEWER"/>
    <n v="0"/>
    <m/>
    <m/>
    <n v="0"/>
    <n v="0"/>
    <n v="3"/>
    <n v="1008"/>
    <n v="1"/>
    <m/>
    <m/>
    <m/>
    <m/>
    <m/>
    <m/>
    <m/>
    <m/>
    <m/>
    <m/>
    <n v="1"/>
    <n v="0"/>
    <n v="1"/>
    <s v="Wareham River West"/>
    <n v="44"/>
  </r>
  <r>
    <s v="55-L7"/>
    <m/>
    <x v="0"/>
    <s v="23 LYNNE RD"/>
    <n v="101"/>
    <s v="TOLLE DAVID D"/>
    <s v="MR30"/>
    <s v="ONE FAMILY"/>
    <s v="55//L7//"/>
    <n v="0.73323000000000005"/>
    <n v="0"/>
    <n v="0"/>
    <n v="1"/>
    <n v="1"/>
    <s v="SEWER"/>
    <n v="1"/>
    <n v="1"/>
    <n v="7500"/>
    <s v="YES"/>
    <n v="0"/>
    <s v="55-L7"/>
    <s v="Well,Septic"/>
    <s v="SEPTIC"/>
    <s v="SEWER"/>
    <n v="7500"/>
    <m/>
    <m/>
    <n v="0"/>
    <n v="0"/>
    <n v="4"/>
    <n v="1840"/>
    <n v="2"/>
    <m/>
    <m/>
    <m/>
    <m/>
    <m/>
    <m/>
    <m/>
    <m/>
    <m/>
    <m/>
    <n v="2"/>
    <n v="0"/>
    <n v="1"/>
    <s v="Wareham River West"/>
    <n v="44"/>
  </r>
  <r>
    <s v="38-25B"/>
    <m/>
    <x v="0"/>
    <s v="35 ASH ST"/>
    <n v="101"/>
    <s v="COX DANIEL W &amp; JOHN C"/>
    <s v="R30"/>
    <s v="ONE FAMILY"/>
    <s v="38//25/B/"/>
    <n v="0.29218"/>
    <n v="1"/>
    <n v="1"/>
    <n v="1"/>
    <n v="1"/>
    <s v="SEPTIC"/>
    <n v="0"/>
    <n v="0"/>
    <n v="0"/>
    <s v="YES"/>
    <n v="0"/>
    <s v="38-25B"/>
    <s v="Public Water,Septic"/>
    <s v="SEPTIC"/>
    <s v="SEPTIC"/>
    <n v="0"/>
    <m/>
    <m/>
    <n v="1"/>
    <n v="1"/>
    <n v="4"/>
    <n v="1352"/>
    <n v="2"/>
    <m/>
    <m/>
    <m/>
    <m/>
    <m/>
    <m/>
    <m/>
    <m/>
    <m/>
    <m/>
    <n v="3"/>
    <n v="9.68"/>
    <n v="1"/>
    <s v="Crab Cove"/>
    <n v="46"/>
  </r>
  <r>
    <s v="38-63"/>
    <m/>
    <x v="0"/>
    <s v="35 BIRCH ST"/>
    <n v="101"/>
    <s v="HURLEY CAROL A"/>
    <s v="R30"/>
    <s v="ONE FAMILY"/>
    <s v="38//63//"/>
    <n v="0.1275"/>
    <n v="1"/>
    <n v="1"/>
    <n v="1"/>
    <n v="1"/>
    <s v="SEPTIC"/>
    <n v="0"/>
    <n v="1"/>
    <n v="6400"/>
    <s v="YES"/>
    <n v="6400"/>
    <s v="38-63"/>
    <s v="Public Water,Septic"/>
    <s v="SEPTIC"/>
    <s v="SEPTIC"/>
    <n v="6400"/>
    <m/>
    <m/>
    <n v="1"/>
    <n v="1"/>
    <n v="2"/>
    <n v="600"/>
    <n v="1"/>
    <m/>
    <m/>
    <m/>
    <m/>
    <m/>
    <m/>
    <m/>
    <m/>
    <m/>
    <m/>
    <n v="1"/>
    <n v="9.68"/>
    <n v="1"/>
    <s v="Crab Cove"/>
    <n v="46"/>
  </r>
  <r>
    <s v="55-1"/>
    <m/>
    <x v="0"/>
    <s v="103 SWIFTS BCH RD"/>
    <n v="101"/>
    <s v="MELBERG ARTHUR E JR"/>
    <s v="R30"/>
    <s v="ONE FAMILY"/>
    <s v="55//1//"/>
    <n v="0.26329000000000002"/>
    <n v="0"/>
    <n v="0"/>
    <n v="1"/>
    <n v="1"/>
    <s v="SEWER"/>
    <n v="1"/>
    <n v="1"/>
    <n v="15000"/>
    <s v="YES"/>
    <n v="0"/>
    <s v="55-1"/>
    <m/>
    <m/>
    <s v="SEWER"/>
    <n v="15000"/>
    <m/>
    <m/>
    <n v="0"/>
    <n v="0"/>
    <n v="4"/>
    <n v="1768"/>
    <n v="1.75"/>
    <m/>
    <m/>
    <m/>
    <m/>
    <m/>
    <m/>
    <m/>
    <m/>
    <m/>
    <m/>
    <n v="1"/>
    <n v="0"/>
    <n v="1"/>
    <s v="Wareham River West"/>
    <n v="44"/>
  </r>
  <r>
    <s v="49-S205"/>
    <m/>
    <x v="0"/>
    <s v="14 BROAD MARSH AVE"/>
    <n v="101"/>
    <s v="HILTZ JAMES R"/>
    <s v="R30"/>
    <s v="ONE FAMILY"/>
    <s v="49//S205//"/>
    <n v="0.15986"/>
    <n v="0"/>
    <n v="0"/>
    <n v="1"/>
    <n v="1"/>
    <s v="SEWER"/>
    <n v="1"/>
    <n v="1"/>
    <n v="4100"/>
    <s v="NO_W1"/>
    <n v="0"/>
    <s v="49-S205"/>
    <s v="All Public"/>
    <s v="SEWER"/>
    <s v="SEWER"/>
    <n v="4100"/>
    <m/>
    <m/>
    <n v="0"/>
    <n v="0"/>
    <n v="2"/>
    <n v="1022"/>
    <n v="1"/>
    <m/>
    <m/>
    <m/>
    <m/>
    <m/>
    <m/>
    <m/>
    <m/>
    <m/>
    <m/>
    <n v="2"/>
    <n v="0"/>
    <n v="1"/>
    <s v="Broad Marsh River"/>
    <n v="43"/>
  </r>
  <r>
    <s v="38-272"/>
    <m/>
    <x v="0"/>
    <s v="16 FIR ST"/>
    <n v="101"/>
    <s v="CRABB RAY S"/>
    <s v="R30"/>
    <s v="ONE FAMILY"/>
    <s v="38//272//"/>
    <n v="0.22241"/>
    <n v="1"/>
    <n v="1"/>
    <n v="1"/>
    <n v="1"/>
    <s v="SEPTIC"/>
    <n v="0"/>
    <n v="0"/>
    <n v="0"/>
    <s v="YES"/>
    <n v="0"/>
    <s v="38-272"/>
    <s v="Public Water,Septic"/>
    <s v="SEPTIC"/>
    <s v="SEPTIC"/>
    <n v="0"/>
    <m/>
    <m/>
    <n v="1"/>
    <n v="1"/>
    <n v="2"/>
    <n v="704"/>
    <n v="1"/>
    <m/>
    <m/>
    <m/>
    <m/>
    <m/>
    <m/>
    <m/>
    <m/>
    <m/>
    <m/>
    <n v="2"/>
    <n v="9.68"/>
    <n v="1"/>
    <s v="Crab Cove"/>
    <n v="46"/>
  </r>
  <r>
    <s v="57-154"/>
    <m/>
    <x v="0"/>
    <s v="16 CAMARDO DR"/>
    <n v="101"/>
    <s v="BUNTING DARLENE M"/>
    <s v="MR30"/>
    <s v="ONE FAMILY"/>
    <s v="57//154//"/>
    <n v="0.20759"/>
    <n v="0"/>
    <n v="0"/>
    <n v="1"/>
    <n v="1"/>
    <s v="SEWER"/>
    <n v="1"/>
    <n v="1"/>
    <n v="9900"/>
    <s v="YES"/>
    <n v="0"/>
    <s v="57-154"/>
    <s v="All Public"/>
    <s v="SEWER"/>
    <s v="SEWER"/>
    <n v="9900"/>
    <m/>
    <m/>
    <n v="0"/>
    <n v="0"/>
    <n v="5"/>
    <n v="1828"/>
    <n v="1"/>
    <m/>
    <m/>
    <m/>
    <m/>
    <m/>
    <m/>
    <m/>
    <m/>
    <m/>
    <m/>
    <n v="1"/>
    <n v="0"/>
    <n v="1"/>
    <s v="Wareham River West"/>
    <n v="44"/>
  </r>
  <r>
    <s v="18-1007"/>
    <m/>
    <x v="0"/>
    <s v="94 GREAT NECK RD"/>
    <n v="101"/>
    <s v="TOSI ALLEN M"/>
    <s v="R60"/>
    <s v="ONE FAMILY"/>
    <s v="18//1007//"/>
    <n v="0.24944"/>
    <n v="1"/>
    <n v="1"/>
    <n v="1"/>
    <n v="1"/>
    <s v="SEPTIC"/>
    <n v="0"/>
    <n v="1"/>
    <n v="900"/>
    <s v="YES"/>
    <n v="900"/>
    <s v="18-1007"/>
    <s v="Public Water,Septic"/>
    <s v="SEPTIC"/>
    <s v="SEPTIC"/>
    <n v="900"/>
    <m/>
    <m/>
    <n v="1"/>
    <n v="1"/>
    <n v="2"/>
    <n v="1154"/>
    <n v="1.5"/>
    <m/>
    <m/>
    <m/>
    <m/>
    <m/>
    <m/>
    <m/>
    <m/>
    <m/>
    <m/>
    <n v="0"/>
    <n v="9.68"/>
    <n v="1"/>
    <s v="Crab Cove"/>
    <n v="46"/>
  </r>
  <r>
    <s v="38-288"/>
    <m/>
    <x v="0"/>
    <s v="9 GARDONIA ST"/>
    <n v="101"/>
    <s v="LAGRASTA THOMAS M &amp; KATHLEEN M"/>
    <s v="R30"/>
    <s v="ONE FAMILY"/>
    <s v="38//288//"/>
    <n v="0.19022"/>
    <n v="1"/>
    <n v="1"/>
    <n v="1"/>
    <n v="1"/>
    <s v="SEPTIC"/>
    <n v="0"/>
    <n v="1"/>
    <n v="1000"/>
    <s v="YES"/>
    <n v="1000"/>
    <s v="38-288"/>
    <s v="Public Water,Gas,Septic"/>
    <s v="SEPTIC"/>
    <s v="SEPTIC"/>
    <n v="1000"/>
    <m/>
    <m/>
    <n v="1"/>
    <n v="1"/>
    <n v="2"/>
    <n v="736"/>
    <n v="1"/>
    <m/>
    <m/>
    <m/>
    <m/>
    <m/>
    <m/>
    <m/>
    <m/>
    <m/>
    <m/>
    <n v="2"/>
    <n v="9.68"/>
    <n v="1"/>
    <s v="Crab Cove"/>
    <n v="46"/>
  </r>
  <r>
    <s v="50D-480"/>
    <m/>
    <x v="0"/>
    <s v="6 WISTERIA LN"/>
    <n v="132"/>
    <s v="KLEIN DAGMAR W"/>
    <s v="R30"/>
    <s v="RES ACLNUD  MDL-00"/>
    <s v="50/D/480//"/>
    <n v="5.9200000000000003E-2"/>
    <n v="0"/>
    <n v="0"/>
    <n v="0"/>
    <n v="0"/>
    <m/>
    <n v="0"/>
    <n v="0"/>
    <n v="0"/>
    <s v="YES"/>
    <n v="0"/>
    <s v="50D-480"/>
    <m/>
    <m/>
    <m/>
    <n v="0"/>
    <m/>
    <m/>
    <n v="0"/>
    <n v="0"/>
    <n v="0"/>
    <n v="0"/>
    <n v="0"/>
    <m/>
    <m/>
    <m/>
    <m/>
    <m/>
    <m/>
    <m/>
    <m/>
    <m/>
    <m/>
    <n v="1"/>
    <n v="0"/>
    <n v="1"/>
    <s v="Broad Marsh River"/>
    <n v="43"/>
  </r>
  <r>
    <s v="38-299"/>
    <m/>
    <x v="0"/>
    <s v="6 GARDONIA ST"/>
    <n v="132"/>
    <s v="ASIAF DAVID &amp; KATHERINE M"/>
    <s v="R30"/>
    <s v="RES ACLNUD  MDL-00"/>
    <s v="38//299//"/>
    <n v="0.10659"/>
    <n v="0"/>
    <n v="0"/>
    <n v="0"/>
    <n v="0"/>
    <m/>
    <n v="0"/>
    <n v="0"/>
    <n v="0"/>
    <s v="YES"/>
    <n v="0"/>
    <s v="38-299"/>
    <m/>
    <m/>
    <m/>
    <n v="0"/>
    <m/>
    <m/>
    <n v="0"/>
    <n v="0"/>
    <n v="0"/>
    <n v="0"/>
    <n v="0"/>
    <m/>
    <m/>
    <m/>
    <m/>
    <m/>
    <m/>
    <m/>
    <m/>
    <m/>
    <m/>
    <n v="1"/>
    <n v="0"/>
    <n v="1"/>
    <s v="Crab Cove"/>
    <n v="46"/>
  </r>
  <r>
    <s v="38-48B"/>
    <m/>
    <x v="0"/>
    <s v="38 ASH ST"/>
    <n v="101"/>
    <s v="JONES GREGORY A"/>
    <s v="R30"/>
    <s v="ONE FAMILY"/>
    <s v="38//48/B/"/>
    <n v="0.14693000000000001"/>
    <n v="1"/>
    <n v="1"/>
    <n v="1"/>
    <n v="1"/>
    <s v="SEPTIC"/>
    <n v="0"/>
    <n v="1"/>
    <n v="5800"/>
    <s v="YES"/>
    <n v="5800"/>
    <s v="38-48B"/>
    <s v="Public Water,Gas,Septic"/>
    <s v="SEPTIC"/>
    <s v="SEPTIC"/>
    <n v="5800"/>
    <m/>
    <m/>
    <n v="1"/>
    <n v="1"/>
    <n v="2"/>
    <n v="989"/>
    <n v="1.3"/>
    <m/>
    <m/>
    <m/>
    <m/>
    <m/>
    <m/>
    <m/>
    <m/>
    <m/>
    <m/>
    <n v="2"/>
    <n v="9.68"/>
    <n v="1"/>
    <s v="Crab Cove"/>
    <n v="46"/>
  </r>
  <r>
    <s v="57-64"/>
    <m/>
    <x v="0"/>
    <s v="19 TERRY LN"/>
    <n v="101"/>
    <s v="MCWILLIAMS KENT W"/>
    <s v="MR30"/>
    <s v="ONE FAMILY"/>
    <s v="57//64//"/>
    <n v="0.23630000000000001"/>
    <n v="0"/>
    <n v="0"/>
    <n v="1"/>
    <n v="1"/>
    <s v="SEWER"/>
    <n v="1"/>
    <n v="1"/>
    <n v="7700"/>
    <s v="YES"/>
    <n v="0"/>
    <s v="57-64"/>
    <s v="All Public"/>
    <s v="SEWER"/>
    <s v="SEWER"/>
    <n v="7700"/>
    <m/>
    <m/>
    <n v="0"/>
    <n v="0"/>
    <n v="3"/>
    <n v="1008"/>
    <n v="1"/>
    <m/>
    <m/>
    <m/>
    <m/>
    <m/>
    <m/>
    <m/>
    <m/>
    <m/>
    <m/>
    <n v="1"/>
    <n v="0"/>
    <n v="1"/>
    <s v="Wareham River West"/>
    <n v="44"/>
  </r>
  <r>
    <s v="38-3"/>
    <m/>
    <x v="0"/>
    <s v="84 PARKWOOD DR"/>
    <n v="101"/>
    <s v="KILROE JAMES V"/>
    <s v="R30"/>
    <s v="ONE FAMILY"/>
    <s v="38//3//"/>
    <n v="0.14346"/>
    <n v="1"/>
    <n v="1"/>
    <n v="1"/>
    <n v="1"/>
    <s v="SEPTIC"/>
    <n v="0"/>
    <n v="1"/>
    <n v="2200"/>
    <s v="YES"/>
    <n v="2200"/>
    <s v="38-3"/>
    <s v="Public Water,Gas,Septic"/>
    <s v="SEPTIC"/>
    <s v="SEPTIC"/>
    <n v="2200"/>
    <m/>
    <m/>
    <n v="1"/>
    <n v="1"/>
    <n v="3"/>
    <n v="2190"/>
    <n v="2"/>
    <m/>
    <m/>
    <m/>
    <m/>
    <m/>
    <m/>
    <m/>
    <m/>
    <m/>
    <m/>
    <n v="2"/>
    <n v="9.68"/>
    <n v="1"/>
    <s v="Wareham River East"/>
    <n v="45"/>
  </r>
  <r>
    <s v="38-117"/>
    <m/>
    <x v="0"/>
    <s v="24 BIRCH ST"/>
    <n v="101"/>
    <s v="MIGNOSA JOSEPH J"/>
    <s v="R30"/>
    <s v="ONE FAMILY"/>
    <s v="38//117//"/>
    <n v="9.919E-2"/>
    <n v="1"/>
    <n v="1"/>
    <n v="1"/>
    <n v="1"/>
    <s v="SEPTIC"/>
    <n v="0"/>
    <n v="1"/>
    <n v="12400"/>
    <s v="YES"/>
    <n v="12400"/>
    <s v="38-117"/>
    <s v="Public Water,Septic"/>
    <s v="SEPTIC"/>
    <s v="SEPTIC"/>
    <n v="12400"/>
    <m/>
    <m/>
    <n v="1"/>
    <n v="1"/>
    <n v="2"/>
    <n v="1501"/>
    <n v="2.5"/>
    <m/>
    <m/>
    <m/>
    <m/>
    <m/>
    <m/>
    <m/>
    <m/>
    <m/>
    <m/>
    <n v="1"/>
    <n v="9.68"/>
    <n v="1"/>
    <s v="Crab Cove"/>
    <n v="46"/>
  </r>
  <r>
    <s v="38-198"/>
    <m/>
    <x v="0"/>
    <s v="18 DATEWOOD ST"/>
    <n v="101"/>
    <s v="MACNEIL FREDERICK J"/>
    <s v="R30"/>
    <s v="ONE FAMILY"/>
    <s v="38//198//"/>
    <n v="0.20347999999999999"/>
    <n v="1"/>
    <n v="1"/>
    <n v="1"/>
    <n v="1"/>
    <s v="SEPTIC"/>
    <n v="0"/>
    <n v="1"/>
    <n v="5600"/>
    <s v="NO_W1"/>
    <n v="5600"/>
    <s v="38-198"/>
    <s v="Public Water,Gas,Septic"/>
    <s v="SEPTIC"/>
    <s v="SEPTIC"/>
    <n v="5600"/>
    <m/>
    <m/>
    <n v="1"/>
    <n v="1"/>
    <n v="1"/>
    <n v="600"/>
    <n v="1"/>
    <m/>
    <m/>
    <m/>
    <m/>
    <m/>
    <m/>
    <m/>
    <m/>
    <m/>
    <m/>
    <n v="2"/>
    <n v="9.68"/>
    <n v="1"/>
    <s v="Crab Cove"/>
    <n v="46"/>
  </r>
  <r>
    <s v="38-169"/>
    <m/>
    <x v="0"/>
    <s v="27 DATEWOOD ST"/>
    <n v="101"/>
    <s v="RUBESKI HELEN"/>
    <s v="R30"/>
    <s v="ONE FAMILY"/>
    <s v="38//169//"/>
    <n v="0.10557999999999999"/>
    <n v="1"/>
    <n v="1"/>
    <n v="1"/>
    <n v="1"/>
    <s v="SEPTIC"/>
    <n v="0"/>
    <n v="1"/>
    <n v="700"/>
    <s v="YES"/>
    <n v="700"/>
    <s v="38-169"/>
    <s v="Public Water,Gas,Septic"/>
    <s v="SEPTIC"/>
    <s v="SEPTIC"/>
    <n v="700"/>
    <m/>
    <m/>
    <n v="1"/>
    <n v="1"/>
    <n v="2"/>
    <n v="676"/>
    <n v="1"/>
    <m/>
    <m/>
    <m/>
    <m/>
    <m/>
    <m/>
    <m/>
    <m/>
    <m/>
    <m/>
    <n v="1"/>
    <n v="9.68"/>
    <n v="1"/>
    <s v="Crab Cove"/>
    <n v="46"/>
  </r>
  <r>
    <s v="50F-158B"/>
    <m/>
    <x v="0"/>
    <s v="15 BROAD MARSH AVE"/>
    <n v="101"/>
    <s v="ROZEN ALBERT F"/>
    <s v="R30"/>
    <s v="ONE FAMILY"/>
    <s v="50/F/158/B/"/>
    <n v="0.34755000000000003"/>
    <n v="0"/>
    <n v="0"/>
    <n v="1"/>
    <n v="1"/>
    <s v="SEWER"/>
    <n v="1"/>
    <n v="0"/>
    <n v="0"/>
    <s v="YES"/>
    <n v="0"/>
    <s v="50F-158B"/>
    <s v="All Public"/>
    <s v="SEWER"/>
    <s v="SEWER"/>
    <n v="0"/>
    <m/>
    <m/>
    <n v="0"/>
    <n v="0"/>
    <n v="3"/>
    <n v="1268"/>
    <n v="1"/>
    <m/>
    <m/>
    <m/>
    <m/>
    <m/>
    <m/>
    <m/>
    <m/>
    <m/>
    <m/>
    <n v="4"/>
    <n v="0"/>
    <n v="1"/>
    <s v="Broad Marsh River"/>
    <n v="43"/>
  </r>
  <r>
    <s v="49-S281"/>
    <m/>
    <x v="0"/>
    <s v="8 IRENE AVE"/>
    <n v="101"/>
    <s v="IACOVELLI KATHLEEN M"/>
    <s v="R30"/>
    <s v="ONE FAMILY"/>
    <s v="49//S281//"/>
    <n v="0.21868000000000001"/>
    <n v="0"/>
    <n v="0"/>
    <n v="1"/>
    <n v="1"/>
    <s v="SEWER"/>
    <n v="1"/>
    <n v="1"/>
    <n v="5000"/>
    <s v="YES"/>
    <n v="0"/>
    <s v="49-S281"/>
    <s v="All Public"/>
    <s v="SEWER"/>
    <s v="SEWER"/>
    <n v="5000"/>
    <m/>
    <m/>
    <n v="0"/>
    <n v="0"/>
    <n v="2"/>
    <n v="944"/>
    <n v="1"/>
    <m/>
    <m/>
    <m/>
    <m/>
    <m/>
    <m/>
    <m/>
    <m/>
    <m/>
    <m/>
    <n v="1"/>
    <n v="0"/>
    <n v="1"/>
    <s v="Broad Marsh River"/>
    <n v="43"/>
  </r>
  <r>
    <s v="40-1002"/>
    <m/>
    <x v="0"/>
    <s v="5 CROOKED RIVER RD"/>
    <n v="101"/>
    <s v="BRIGHETTI ROBERT TRUSTEE"/>
    <s v="R30"/>
    <s v="ONE FAMILY"/>
    <s v="40//1002//"/>
    <n v="0.60177000000000003"/>
    <n v="1"/>
    <n v="1"/>
    <n v="1"/>
    <n v="1"/>
    <s v="SEPTIC"/>
    <n v="0"/>
    <n v="2"/>
    <n v="14600"/>
    <s v="YES"/>
    <n v="14600"/>
    <s v="40-1002"/>
    <s v="Public Water,Septic"/>
    <s v="SEPTIC"/>
    <s v="SEPTIC"/>
    <n v="7300"/>
    <m/>
    <m/>
    <n v="1"/>
    <n v="1"/>
    <n v="2"/>
    <n v="920"/>
    <n v="1.5"/>
    <m/>
    <m/>
    <m/>
    <m/>
    <m/>
    <m/>
    <m/>
    <m/>
    <m/>
    <m/>
    <n v="1"/>
    <n v="9.68"/>
    <n v="1"/>
    <s v="Crab Cove"/>
    <n v="46"/>
  </r>
  <r>
    <s v="38-214"/>
    <m/>
    <x v="0"/>
    <s v="30 PARKWOOD DR"/>
    <n v="101"/>
    <s v="MATHER GEORGE E"/>
    <s v="R30"/>
    <s v="ONE FAMILY"/>
    <s v="38//214//"/>
    <n v="0.10871"/>
    <n v="1"/>
    <n v="1"/>
    <n v="1"/>
    <n v="1"/>
    <s v="SEPTIC"/>
    <n v="0"/>
    <n v="1"/>
    <n v="900"/>
    <s v="NO_W1"/>
    <n v="900"/>
    <s v="38-214"/>
    <s v="Public Water"/>
    <m/>
    <s v="SEPTIC"/>
    <n v="900"/>
    <m/>
    <m/>
    <n v="1"/>
    <n v="1"/>
    <n v="2"/>
    <n v="805"/>
    <n v="1"/>
    <m/>
    <m/>
    <m/>
    <m/>
    <m/>
    <m/>
    <m/>
    <m/>
    <m/>
    <m/>
    <n v="1"/>
    <n v="9.68"/>
    <n v="1"/>
    <s v="Crab Cove"/>
    <n v="46"/>
  </r>
  <r>
    <s v="38-235"/>
    <m/>
    <x v="0"/>
    <s v="22 ELMWOOD ST"/>
    <n v="101"/>
    <s v="HOWES ISABELLE A"/>
    <s v="R30"/>
    <s v="ONE FAMILY"/>
    <s v="38//235//"/>
    <n v="0.10264"/>
    <n v="1"/>
    <n v="1"/>
    <n v="1"/>
    <n v="1"/>
    <s v="SEPTIC"/>
    <n v="0"/>
    <n v="1"/>
    <n v="3600"/>
    <s v="YES"/>
    <n v="3600"/>
    <s v="38-235"/>
    <s v="Public Water,Septic"/>
    <s v="SEPTIC"/>
    <s v="SEPTIC"/>
    <n v="3600"/>
    <m/>
    <m/>
    <n v="1"/>
    <n v="1"/>
    <n v="2"/>
    <n v="888"/>
    <n v="1"/>
    <m/>
    <m/>
    <m/>
    <m/>
    <m/>
    <m/>
    <m/>
    <m/>
    <m/>
    <m/>
    <n v="1"/>
    <n v="9.68"/>
    <n v="1"/>
    <s v="Crab Cove"/>
    <n v="46"/>
  </r>
  <r>
    <s v="38-62"/>
    <m/>
    <x v="0"/>
    <s v="33 BIRCH ST"/>
    <n v="101"/>
    <s v="LINDHOLM EDWARD P"/>
    <s v="R30"/>
    <s v="ONE FAMILY"/>
    <s v="38//62//"/>
    <n v="0.10797"/>
    <n v="1"/>
    <n v="1"/>
    <n v="1"/>
    <n v="1"/>
    <s v="SEPTIC"/>
    <n v="0"/>
    <n v="1"/>
    <n v="1300"/>
    <s v="YES"/>
    <n v="1300"/>
    <s v="38-62"/>
    <s v="Public Water,Septic"/>
    <s v="SEPTIC"/>
    <s v="SEPTIC"/>
    <n v="1300"/>
    <m/>
    <m/>
    <n v="1"/>
    <n v="1"/>
    <n v="2"/>
    <n v="606"/>
    <n v="1"/>
    <m/>
    <m/>
    <m/>
    <m/>
    <m/>
    <m/>
    <m/>
    <m/>
    <m/>
    <m/>
    <n v="1"/>
    <n v="9.68"/>
    <n v="1"/>
    <s v="Crab Cove"/>
    <n v="46"/>
  </r>
  <r>
    <s v="38-261"/>
    <m/>
    <x v="0"/>
    <s v="13 FIR ST"/>
    <n v="101"/>
    <s v="TRACEY DOROTHY E"/>
    <s v="R30"/>
    <s v="ONE FAMILY"/>
    <s v="38//261//"/>
    <n v="0.12869"/>
    <n v="1"/>
    <n v="1"/>
    <n v="1"/>
    <n v="1"/>
    <s v="SEPTIC"/>
    <n v="0"/>
    <n v="1"/>
    <n v="4600"/>
    <s v="YES"/>
    <n v="4600"/>
    <s v="38-261"/>
    <s v="Public Water,Septic"/>
    <s v="SEPTIC"/>
    <s v="SEPTIC"/>
    <n v="4600"/>
    <m/>
    <m/>
    <n v="1"/>
    <n v="1"/>
    <n v="2"/>
    <n v="776"/>
    <n v="1"/>
    <m/>
    <m/>
    <m/>
    <m/>
    <m/>
    <m/>
    <m/>
    <m/>
    <m/>
    <m/>
    <n v="1"/>
    <n v="9.68"/>
    <n v="1"/>
    <s v="Crab Cove"/>
    <n v="46"/>
  </r>
  <r>
    <s v="55-L9"/>
    <m/>
    <x v="0"/>
    <s v="18 LYNNE RD"/>
    <n v="101"/>
    <s v="PINKHAM JAMES F"/>
    <s v="R30"/>
    <s v="ONE FAMILY"/>
    <s v="55//L9//"/>
    <n v="0.25142999999999999"/>
    <n v="0"/>
    <n v="0"/>
    <n v="1"/>
    <n v="1"/>
    <s v="SEWER"/>
    <n v="1"/>
    <n v="1"/>
    <n v="30900"/>
    <s v="YES"/>
    <n v="0"/>
    <s v="55-L9"/>
    <s v="All Public"/>
    <s v="SEWER"/>
    <s v="SEWER"/>
    <n v="30900"/>
    <m/>
    <m/>
    <n v="0"/>
    <n v="0"/>
    <n v="4"/>
    <n v="1984"/>
    <n v="2"/>
    <m/>
    <m/>
    <m/>
    <m/>
    <m/>
    <m/>
    <m/>
    <m/>
    <m/>
    <m/>
    <n v="1"/>
    <n v="0"/>
    <n v="1"/>
    <s v="Wareham River West"/>
    <n v="44"/>
  </r>
  <r>
    <s v="40-1022"/>
    <m/>
    <x v="0"/>
    <s v="0 CROOKED RIVER RD"/>
    <n v="132"/>
    <s v="BRIGHETTI ROBERT TRUSTEE"/>
    <s v="R30"/>
    <s v="RES ACLNUD  MDL-00"/>
    <s v="40//1022//"/>
    <n v="0.34083999999999998"/>
    <n v="0"/>
    <n v="0"/>
    <n v="0"/>
    <n v="0"/>
    <m/>
    <n v="0"/>
    <n v="0"/>
    <n v="0"/>
    <s v="YES"/>
    <n v="0"/>
    <s v="40-1022"/>
    <m/>
    <m/>
    <m/>
    <n v="0"/>
    <m/>
    <m/>
    <n v="0"/>
    <n v="0"/>
    <n v="0"/>
    <n v="0"/>
    <n v="0"/>
    <m/>
    <m/>
    <m/>
    <m/>
    <m/>
    <m/>
    <m/>
    <m/>
    <m/>
    <m/>
    <n v="1"/>
    <n v="0"/>
    <n v="1"/>
    <s v="Crab Cove"/>
    <n v="46"/>
  </r>
  <r>
    <s v="57-52"/>
    <m/>
    <x v="0"/>
    <s v="17 TERRY LN"/>
    <n v="101"/>
    <s v="HARTE PATRICK J"/>
    <s v="MR30"/>
    <s v="ONE FAMILY"/>
    <s v="57//52//"/>
    <n v="0.25702999999999998"/>
    <n v="0"/>
    <n v="0"/>
    <n v="1"/>
    <n v="1"/>
    <s v="SEWER"/>
    <n v="1"/>
    <n v="1"/>
    <n v="5300"/>
    <s v="YES"/>
    <n v="0"/>
    <s v="57-52"/>
    <s v="All Public"/>
    <s v="SEWER"/>
    <s v="SEWER"/>
    <n v="5300"/>
    <m/>
    <m/>
    <n v="0"/>
    <n v="0"/>
    <n v="4"/>
    <n v="1104"/>
    <n v="1"/>
    <m/>
    <m/>
    <m/>
    <m/>
    <m/>
    <m/>
    <m/>
    <m/>
    <m/>
    <m/>
    <n v="1"/>
    <n v="0"/>
    <n v="1"/>
    <s v="Wareham River West"/>
    <n v="44"/>
  </r>
  <r>
    <s v="57-172"/>
    <m/>
    <x v="0"/>
    <s v="21 CAMARDO DR"/>
    <n v="109"/>
    <s v="KINSMAN SCOTT A &amp; NEE WALTER P &amp;"/>
    <s v="MR30"/>
    <s v="MULTI HSES"/>
    <s v="57//172//"/>
    <n v="0.25165999999999999"/>
    <n v="0"/>
    <n v="0"/>
    <n v="2"/>
    <n v="2"/>
    <s v="SEWER"/>
    <n v="1"/>
    <n v="1"/>
    <n v="9500"/>
    <s v="YES"/>
    <n v="0"/>
    <s v="57-172"/>
    <s v="All Public"/>
    <s v="SEWER"/>
    <s v="SEWER"/>
    <n v="9500"/>
    <m/>
    <m/>
    <n v="0"/>
    <n v="0"/>
    <n v="3"/>
    <n v="1162"/>
    <n v="1"/>
    <m/>
    <m/>
    <m/>
    <m/>
    <m/>
    <m/>
    <m/>
    <m/>
    <m/>
    <m/>
    <n v="1"/>
    <n v="0"/>
    <n v="1"/>
    <s v="Wareham River West"/>
    <n v="44"/>
  </r>
  <r>
    <s v="40-1003D"/>
    <m/>
    <x v="0"/>
    <s v="7 CROOKED RIVER RD"/>
    <n v="101"/>
    <s v="TOBIA PIA ROSA LIFE ESTATE"/>
    <s v="R30"/>
    <s v="ONE FAMILY"/>
    <s v="40//1003/D/"/>
    <n v="0.87156999999999996"/>
    <n v="1"/>
    <n v="1"/>
    <n v="1"/>
    <n v="1"/>
    <s v="SEPTIC"/>
    <n v="0"/>
    <n v="1"/>
    <n v="5300"/>
    <s v="YES"/>
    <n v="5300"/>
    <s v="40-1003D"/>
    <s v="Public Water,Septic"/>
    <s v="SEPTIC"/>
    <s v="SEPTIC"/>
    <n v="5300"/>
    <m/>
    <m/>
    <n v="1"/>
    <n v="1"/>
    <n v="3"/>
    <n v="1772"/>
    <n v="1"/>
    <m/>
    <m/>
    <m/>
    <m/>
    <m/>
    <m/>
    <m/>
    <m/>
    <m/>
    <m/>
    <n v="1"/>
    <n v="9.68"/>
    <n v="1"/>
    <s v="Crab Cove"/>
    <n v="46"/>
  </r>
  <r>
    <s v="38-201"/>
    <m/>
    <x v="0"/>
    <s v="21 ELMWOOD ST"/>
    <n v="101"/>
    <s v="HOUGH JOHN A"/>
    <s v="R30"/>
    <s v="ONE FAMILY"/>
    <s v="38//201//"/>
    <n v="0.10267"/>
    <n v="1"/>
    <n v="1"/>
    <n v="1"/>
    <n v="1"/>
    <s v="SEPTIC"/>
    <n v="0"/>
    <n v="1"/>
    <n v="14200"/>
    <s v="YES"/>
    <n v="14200"/>
    <s v="38-201"/>
    <s v="Public Water,Gas,Septic"/>
    <s v="SEPTIC"/>
    <s v="SEPTIC"/>
    <n v="14200"/>
    <m/>
    <m/>
    <n v="1"/>
    <n v="1"/>
    <n v="3"/>
    <n v="1152"/>
    <n v="2"/>
    <m/>
    <m/>
    <m/>
    <m/>
    <m/>
    <m/>
    <m/>
    <m/>
    <m/>
    <m/>
    <n v="1"/>
    <n v="9.68"/>
    <n v="1"/>
    <s v="Crab Cove"/>
    <n v="46"/>
  </r>
  <r>
    <s v="38-156"/>
    <m/>
    <x v="0"/>
    <s v="14 TEAKWOOD AVE"/>
    <n v="101"/>
    <s v="FIJUX LOUIS B"/>
    <s v="R30"/>
    <s v="ONE FAMILY"/>
    <s v="38//156//"/>
    <n v="0.16813"/>
    <n v="1"/>
    <n v="1"/>
    <n v="1"/>
    <n v="1"/>
    <s v="SEPTIC"/>
    <n v="0"/>
    <n v="1"/>
    <n v="400"/>
    <s v="YES"/>
    <n v="400"/>
    <s v="38-156"/>
    <s v="Public Water,Gas,Septic"/>
    <s v="SEPTIC"/>
    <s v="SEPTIC"/>
    <n v="400"/>
    <m/>
    <m/>
    <n v="1"/>
    <n v="1"/>
    <n v="5"/>
    <n v="1254"/>
    <n v="1.5"/>
    <m/>
    <m/>
    <m/>
    <m/>
    <m/>
    <m/>
    <m/>
    <m/>
    <m/>
    <m/>
    <n v="2"/>
    <n v="9.68"/>
    <n v="1"/>
    <s v="Crab Cove"/>
    <n v="46"/>
  </r>
  <r>
    <s v="55-LOS"/>
    <m/>
    <x v="0"/>
    <s v="0 SHADY LN"/>
    <n v="132"/>
    <s v="BEAVER MEADOWS HOMEOWNERS"/>
    <s v="R30"/>
    <s v="RES ACLNUD  MDL-00"/>
    <s v="55//LOS//"/>
    <n v="9.2866400000000002"/>
    <n v="0"/>
    <n v="0"/>
    <n v="0"/>
    <n v="0"/>
    <m/>
    <n v="0"/>
    <n v="0"/>
    <n v="0"/>
    <s v="YES"/>
    <n v="0"/>
    <s v="55-LOS"/>
    <m/>
    <m/>
    <m/>
    <n v="0"/>
    <m/>
    <m/>
    <n v="0"/>
    <n v="0"/>
    <n v="0"/>
    <n v="0"/>
    <n v="0"/>
    <m/>
    <m/>
    <m/>
    <m/>
    <m/>
    <m/>
    <m/>
    <m/>
    <m/>
    <m/>
    <n v="1"/>
    <n v="0"/>
    <n v="1"/>
    <s v="Wareham River West"/>
    <n v="44"/>
  </r>
  <r>
    <s v="40-1001"/>
    <m/>
    <x v="0"/>
    <s v="3 CROOKED RIVER RD"/>
    <n v="101"/>
    <s v="GORDON PETER W"/>
    <s v="R30"/>
    <s v="ONE FAMILY"/>
    <s v="40//1001//"/>
    <n v="0.66564999999999996"/>
    <n v="1"/>
    <n v="1"/>
    <n v="1"/>
    <n v="1"/>
    <s v="SEPTIC"/>
    <n v="0"/>
    <n v="0"/>
    <n v="0"/>
    <s v="YES"/>
    <n v="0"/>
    <s v="40-1001"/>
    <s v="Public Water,Gas,Septic"/>
    <s v="SEPTIC"/>
    <s v="SEPTIC"/>
    <n v="0"/>
    <m/>
    <m/>
    <n v="1"/>
    <n v="1"/>
    <n v="3"/>
    <n v="2110"/>
    <n v="1.75"/>
    <m/>
    <m/>
    <m/>
    <m/>
    <m/>
    <m/>
    <m/>
    <m/>
    <m/>
    <m/>
    <n v="1"/>
    <n v="9.68"/>
    <n v="1"/>
    <s v="Crab Cove"/>
    <n v="46"/>
  </r>
  <r>
    <s v="40-1021"/>
    <m/>
    <x v="0"/>
    <s v="0 CROOKED RIVER RD"/>
    <n v="132"/>
    <s v="BRIGHETTI ROBERT TRUSTEE"/>
    <s v="R30"/>
    <s v="RES ACLNUD  MDL-00"/>
    <s v="40//1021//"/>
    <n v="0.10193000000000001"/>
    <n v="0"/>
    <n v="0"/>
    <n v="0"/>
    <n v="0"/>
    <m/>
    <n v="0"/>
    <n v="0"/>
    <n v="0"/>
    <s v="YES"/>
    <n v="0"/>
    <s v="40-1021"/>
    <m/>
    <m/>
    <m/>
    <n v="0"/>
    <m/>
    <m/>
    <n v="0"/>
    <n v="0"/>
    <n v="0"/>
    <n v="0"/>
    <n v="0"/>
    <m/>
    <m/>
    <m/>
    <m/>
    <m/>
    <m/>
    <m/>
    <m/>
    <m/>
    <m/>
    <n v="1"/>
    <n v="0"/>
    <n v="1"/>
    <s v="Crab Cove"/>
    <n v="46"/>
  </r>
  <r>
    <s v="40-1000"/>
    <m/>
    <x v="0"/>
    <s v="91 GREAT NECK RD"/>
    <n v="101"/>
    <s v="KISSELL LOUISE D"/>
    <s v="R30"/>
    <s v="ONE FAMILY"/>
    <s v="40//1000//"/>
    <n v="1.09473"/>
    <n v="1"/>
    <n v="1"/>
    <n v="1"/>
    <n v="1"/>
    <s v="SEPTIC"/>
    <n v="0"/>
    <n v="1"/>
    <n v="7100"/>
    <s v="YES"/>
    <n v="7100"/>
    <s v="40-1000"/>
    <s v="Public Water,Gas,Septic"/>
    <s v="SEPTIC"/>
    <s v="SEPTIC"/>
    <n v="7100"/>
    <m/>
    <m/>
    <n v="1"/>
    <n v="1"/>
    <n v="4"/>
    <n v="2058"/>
    <n v="1.75"/>
    <m/>
    <m/>
    <m/>
    <m/>
    <m/>
    <m/>
    <m/>
    <m/>
    <m/>
    <m/>
    <n v="1"/>
    <n v="9.68"/>
    <n v="1"/>
    <s v="Crab Cove"/>
    <n v="46"/>
  </r>
  <r>
    <s v="49-B3"/>
    <m/>
    <x v="0"/>
    <s v="5 STEPHEN AVE"/>
    <n v="101"/>
    <s v="AREL DONALD N"/>
    <s v="R30"/>
    <s v="ONE FAMILY"/>
    <s v="49//B3//"/>
    <n v="0.16807"/>
    <n v="0"/>
    <n v="0"/>
    <n v="1"/>
    <n v="1"/>
    <s v="SEWER"/>
    <n v="1"/>
    <n v="1"/>
    <n v="13900"/>
    <s v="YES"/>
    <n v="0"/>
    <s v="49-B3"/>
    <s v="All Public"/>
    <s v="SEWER"/>
    <s v="SEWER"/>
    <n v="13900"/>
    <m/>
    <m/>
    <n v="0"/>
    <n v="0"/>
    <n v="4"/>
    <n v="1488"/>
    <n v="2"/>
    <m/>
    <m/>
    <m/>
    <m/>
    <m/>
    <m/>
    <m/>
    <m/>
    <m/>
    <m/>
    <n v="1"/>
    <n v="0"/>
    <n v="1"/>
    <s v="Broad Marsh River"/>
    <n v="43"/>
  </r>
  <r>
    <s v="18-1043"/>
    <m/>
    <x v="0"/>
    <s v="90 GREAT NECK RD"/>
    <n v="131"/>
    <s v="VOLPE S &amp; CO INC"/>
    <s v="R60"/>
    <s v="RES ACLNPO  MDL-00"/>
    <s v="18//1043//"/>
    <n v="3.5880000000000002E-2"/>
    <n v="0"/>
    <n v="0"/>
    <n v="0"/>
    <n v="0"/>
    <m/>
    <n v="0"/>
    <n v="0"/>
    <n v="0"/>
    <s v="YES"/>
    <n v="0"/>
    <s v="18-1043"/>
    <m/>
    <m/>
    <m/>
    <n v="0"/>
    <m/>
    <m/>
    <n v="0"/>
    <n v="0"/>
    <n v="0"/>
    <n v="0"/>
    <n v="0"/>
    <m/>
    <m/>
    <m/>
    <m/>
    <m/>
    <m/>
    <m/>
    <m/>
    <m/>
    <m/>
    <n v="0"/>
    <n v="0"/>
    <n v="1"/>
    <s v="Crab Cove"/>
    <n v="46"/>
  </r>
  <r>
    <s v="38-116"/>
    <m/>
    <x v="0"/>
    <s v="22 BIRCH ST"/>
    <n v="101"/>
    <s v="CANNON WILLIAM P"/>
    <s v="R30"/>
    <s v="ONE FAMILY"/>
    <s v="38//116//"/>
    <n v="9.1090000000000004E-2"/>
    <n v="1"/>
    <n v="1"/>
    <n v="1"/>
    <n v="1"/>
    <s v="SEPTIC"/>
    <n v="0"/>
    <n v="1"/>
    <n v="4700"/>
    <s v="YES"/>
    <n v="4700"/>
    <s v="38-116"/>
    <s v="Public Water,Gas,Septic"/>
    <s v="SEPTIC"/>
    <s v="SEPTIC"/>
    <n v="4700"/>
    <m/>
    <m/>
    <n v="1"/>
    <n v="1"/>
    <n v="2"/>
    <n v="780"/>
    <n v="1"/>
    <m/>
    <m/>
    <m/>
    <m/>
    <m/>
    <m/>
    <m/>
    <m/>
    <m/>
    <m/>
    <n v="1"/>
    <n v="9.68"/>
    <n v="1"/>
    <s v="Crab Cove"/>
    <n v="46"/>
  </r>
  <r>
    <s v="38-274"/>
    <m/>
    <x v="0"/>
    <s v="12 FIR ST"/>
    <n v="101"/>
    <s v="ROMANO MICHAEL"/>
    <s v="R30"/>
    <s v="ONE FAMILY"/>
    <s v="38//274//"/>
    <n v="0.10392"/>
    <n v="1"/>
    <n v="1"/>
    <n v="1"/>
    <n v="1"/>
    <s v="SEPTIC"/>
    <n v="0"/>
    <n v="0"/>
    <n v="0"/>
    <s v="YES"/>
    <n v="0"/>
    <s v="38-274"/>
    <s v="Public Water,Septic"/>
    <s v="SEPTIC"/>
    <s v="SEPTIC"/>
    <n v="0"/>
    <m/>
    <m/>
    <n v="1"/>
    <n v="1"/>
    <n v="2"/>
    <n v="784"/>
    <n v="1"/>
    <m/>
    <m/>
    <m/>
    <m/>
    <m/>
    <m/>
    <m/>
    <m/>
    <m/>
    <m/>
    <n v="1"/>
    <n v="9.68"/>
    <n v="1"/>
    <s v="Crab Cove"/>
    <n v="46"/>
  </r>
  <r>
    <s v="38-1020"/>
    <m/>
    <x v="0"/>
    <s v="1 HAZEL ST"/>
    <n v="109"/>
    <s v="COLLINS MICHAEL A"/>
    <s v="R30"/>
    <s v="MULTI HSES"/>
    <s v="38//1020//"/>
    <n v="0.28194000000000002"/>
    <n v="2"/>
    <n v="2"/>
    <n v="2"/>
    <n v="2"/>
    <s v="SEPTIC"/>
    <n v="0"/>
    <n v="1"/>
    <n v="2500"/>
    <s v="YES"/>
    <n v="2500"/>
    <s v="38-1020"/>
    <s v="Public Water,Gas,Septic"/>
    <s v="SEPTIC"/>
    <s v="SEPTIC"/>
    <n v="2500"/>
    <m/>
    <m/>
    <n v="2"/>
    <n v="2"/>
    <n v="4"/>
    <n v="1852"/>
    <n v="1"/>
    <m/>
    <m/>
    <m/>
    <m/>
    <m/>
    <m/>
    <m/>
    <m/>
    <m/>
    <m/>
    <n v="2"/>
    <n v="19.36"/>
    <n v="1"/>
    <s v="Crab Cove"/>
    <n v="46"/>
  </r>
  <r>
    <s v="38-287"/>
    <m/>
    <x v="0"/>
    <s v="7 GARDONIA ST"/>
    <n v="101"/>
    <s v="ASIAF DAVID A &amp; KATHERINE M"/>
    <s v="R30"/>
    <s v="ONE FAMILY"/>
    <s v="38//287//"/>
    <n v="8.8940000000000005E-2"/>
    <n v="1"/>
    <n v="1"/>
    <n v="1"/>
    <n v="1"/>
    <s v="SEPTIC"/>
    <n v="0"/>
    <n v="1"/>
    <n v="10500"/>
    <s v="YES"/>
    <n v="10500"/>
    <s v="38-287"/>
    <s v="Public Water,Gas,Septic"/>
    <s v="SEPTIC"/>
    <s v="SEPTIC"/>
    <n v="10500"/>
    <m/>
    <m/>
    <n v="1"/>
    <n v="1"/>
    <n v="2"/>
    <n v="624"/>
    <n v="1"/>
    <m/>
    <m/>
    <m/>
    <m/>
    <m/>
    <m/>
    <m/>
    <m/>
    <m/>
    <m/>
    <n v="1"/>
    <n v="9.68"/>
    <n v="1"/>
    <s v="Crab Cove"/>
    <n v="46"/>
  </r>
  <r>
    <s v="38-4B"/>
    <m/>
    <x v="0"/>
    <s v="80 PARKWOOD DR"/>
    <n v="101"/>
    <s v="SMILEY PAUL F"/>
    <s v="R30"/>
    <s v="ONE FAMILY"/>
    <s v="38//4/B/"/>
    <n v="0.14068"/>
    <n v="1"/>
    <n v="1"/>
    <n v="1"/>
    <n v="1"/>
    <s v="SEPTIC"/>
    <n v="0"/>
    <n v="1"/>
    <n v="2900"/>
    <s v="YES"/>
    <n v="2900"/>
    <s v="38-4B"/>
    <s v="Public Water,Septic"/>
    <s v="SEPTIC"/>
    <s v="SEPTIC"/>
    <n v="2900"/>
    <m/>
    <m/>
    <n v="1"/>
    <n v="1"/>
    <n v="2"/>
    <n v="990"/>
    <n v="1"/>
    <m/>
    <m/>
    <m/>
    <m/>
    <m/>
    <m/>
    <m/>
    <m/>
    <m/>
    <m/>
    <n v="2"/>
    <n v="9.68"/>
    <n v="1"/>
    <s v="Wareham River East"/>
    <n v="45"/>
  </r>
  <r>
    <s v="38-300"/>
    <m/>
    <x v="0"/>
    <s v="2 GARDONIA ST"/>
    <n v="101"/>
    <s v="MANNING-HAND DAWN L"/>
    <s v="R30"/>
    <s v="ONE FAMILY"/>
    <s v="38//300//"/>
    <n v="0.18795999999999999"/>
    <n v="1"/>
    <n v="1"/>
    <n v="1"/>
    <n v="1"/>
    <s v="SEPTIC"/>
    <n v="0"/>
    <n v="1"/>
    <n v="11300"/>
    <s v="YES"/>
    <n v="11300"/>
    <s v="38-300"/>
    <s v="Public Water,Gas,Septic"/>
    <s v="SEPTIC"/>
    <s v="SEPTIC"/>
    <n v="11300"/>
    <m/>
    <m/>
    <n v="1"/>
    <n v="1"/>
    <n v="3"/>
    <n v="1104"/>
    <n v="1"/>
    <m/>
    <m/>
    <m/>
    <m/>
    <m/>
    <m/>
    <m/>
    <m/>
    <m/>
    <m/>
    <n v="2"/>
    <n v="9.68"/>
    <n v="1"/>
    <s v="Crab Cove"/>
    <n v="46"/>
  </r>
  <r>
    <s v="57-40"/>
    <m/>
    <x v="0"/>
    <s v="15 TERRY LN"/>
    <n v="101"/>
    <s v="MALTBY BRADFORD F JR TR"/>
    <s v="MR30"/>
    <s v="ONE FAMILY"/>
    <s v="57//40//"/>
    <n v="0.16389000000000001"/>
    <n v="0"/>
    <n v="0"/>
    <n v="1"/>
    <n v="1"/>
    <s v="SEWER"/>
    <n v="1"/>
    <n v="1"/>
    <n v="5700"/>
    <s v="YES"/>
    <n v="0"/>
    <s v="57-40"/>
    <s v="All Public"/>
    <s v="SEWER"/>
    <s v="SEWER"/>
    <n v="5700"/>
    <m/>
    <m/>
    <n v="0"/>
    <n v="0"/>
    <n v="4"/>
    <n v="1300"/>
    <n v="1"/>
    <m/>
    <m/>
    <m/>
    <m/>
    <m/>
    <m/>
    <m/>
    <m/>
    <m/>
    <m/>
    <n v="0"/>
    <n v="0"/>
    <n v="1"/>
    <s v="Wareham River West"/>
    <n v="44"/>
  </r>
  <r>
    <s v="49-S236"/>
    <m/>
    <x v="0"/>
    <s v="1 EUNICE AVE"/>
    <n v="101"/>
    <s v="ALONGE RAIMONDO"/>
    <s v="R30"/>
    <s v="ONE FAMILY"/>
    <s v="49//S236//"/>
    <n v="0.27925"/>
    <n v="0"/>
    <n v="0"/>
    <n v="1"/>
    <n v="1"/>
    <s v="SEWER"/>
    <n v="1"/>
    <n v="1"/>
    <n v="4500"/>
    <s v="YES"/>
    <n v="0"/>
    <s v="49-S236"/>
    <s v="Public Water,Public Sewer"/>
    <s v="SEWER"/>
    <s v="SEWER"/>
    <n v="4500"/>
    <m/>
    <m/>
    <n v="0"/>
    <n v="0"/>
    <n v="4"/>
    <n v="1715"/>
    <n v="2"/>
    <m/>
    <m/>
    <m/>
    <m/>
    <m/>
    <m/>
    <m/>
    <m/>
    <m/>
    <m/>
    <n v="1"/>
    <n v="0"/>
    <n v="1"/>
    <s v="Broad Marsh River"/>
    <n v="43"/>
  </r>
  <r>
    <s v="49-S206"/>
    <m/>
    <x v="0"/>
    <s v="16 BROAD MARSH AVE"/>
    <n v="101"/>
    <s v="VECCHIOLLA DOROTHY J"/>
    <s v="R30"/>
    <s v="ONE FAMILY"/>
    <s v="49//S206//"/>
    <n v="0.10749"/>
    <n v="0"/>
    <n v="0"/>
    <n v="1"/>
    <n v="1"/>
    <s v="SEWER"/>
    <n v="1"/>
    <n v="1"/>
    <n v="100"/>
    <s v="YES"/>
    <n v="0"/>
    <s v="49-S206"/>
    <s v="All Public"/>
    <s v="SEWER"/>
    <s v="SEWER"/>
    <n v="100"/>
    <m/>
    <m/>
    <n v="0"/>
    <n v="0"/>
    <n v="1"/>
    <n v="1184"/>
    <n v="1"/>
    <m/>
    <m/>
    <m/>
    <m/>
    <m/>
    <m/>
    <m/>
    <m/>
    <m/>
    <m/>
    <n v="1"/>
    <n v="0"/>
    <n v="1"/>
    <s v="Broad Marsh River"/>
    <n v="43"/>
  </r>
  <r>
    <s v="38-126"/>
    <m/>
    <x v="0"/>
    <s v="23 CHESTNUT ST"/>
    <n v="101"/>
    <s v="ROSSELLI LINDA"/>
    <s v="R30"/>
    <s v="ONE FAMILY"/>
    <s v="38//126//"/>
    <n v="0.11534999999999999"/>
    <n v="1"/>
    <n v="1"/>
    <n v="1"/>
    <n v="1"/>
    <s v="SEPTIC"/>
    <n v="0"/>
    <n v="0"/>
    <n v="0"/>
    <s v="NO_W1"/>
    <n v="0"/>
    <s v="38-214"/>
    <s v="Public Water,Septic"/>
    <s v="SEPTIC"/>
    <s v="SEPTIC"/>
    <n v="0"/>
    <m/>
    <m/>
    <n v="1"/>
    <n v="1"/>
    <n v="3"/>
    <n v="1918"/>
    <n v="1.75"/>
    <m/>
    <m/>
    <m/>
    <m/>
    <m/>
    <m/>
    <m/>
    <m/>
    <m/>
    <m/>
    <n v="1"/>
    <n v="9.68"/>
    <n v="1"/>
    <s v="Crab Cove"/>
    <n v="46"/>
  </r>
  <r>
    <s v="38-199"/>
    <m/>
    <x v="0"/>
    <s v="16 DATEWOOD ST"/>
    <n v="101"/>
    <s v="CREED JOHN B"/>
    <s v="R30"/>
    <s v="ONE FAMILY"/>
    <s v="38//199//"/>
    <n v="0.10255"/>
    <n v="1"/>
    <n v="1"/>
    <n v="1"/>
    <n v="1"/>
    <s v="SEPTIC"/>
    <n v="0"/>
    <n v="1"/>
    <n v="4600"/>
    <s v="YES"/>
    <n v="4600"/>
    <s v="38-199"/>
    <s v="Public Water,Septic"/>
    <s v="SEPTIC"/>
    <s v="SEPTIC"/>
    <n v="4600"/>
    <m/>
    <m/>
    <n v="1"/>
    <n v="1"/>
    <n v="1"/>
    <n v="874"/>
    <n v="1"/>
    <m/>
    <m/>
    <m/>
    <m/>
    <m/>
    <m/>
    <m/>
    <m/>
    <m/>
    <m/>
    <n v="1"/>
    <n v="9.68"/>
    <n v="1"/>
    <s v="Crab Cove"/>
    <n v="46"/>
  </r>
  <r>
    <s v="57-133"/>
    <m/>
    <x v="0"/>
    <s v="6 DENNIS LN"/>
    <n v="101"/>
    <s v="SOUZA MICHAEL L"/>
    <s v="MR30"/>
    <s v="ONE FAMILY"/>
    <s v="57//133//"/>
    <n v="0.33807999999999999"/>
    <n v="0"/>
    <n v="0"/>
    <n v="1"/>
    <n v="1"/>
    <s v="SEWER"/>
    <n v="1"/>
    <n v="1"/>
    <n v="400"/>
    <s v="YES"/>
    <n v="0"/>
    <s v="57-133"/>
    <s v="All Public"/>
    <s v="SEWER"/>
    <s v="SEWER"/>
    <n v="400"/>
    <m/>
    <m/>
    <n v="0"/>
    <n v="0"/>
    <n v="3"/>
    <n v="1316"/>
    <n v="1"/>
    <m/>
    <m/>
    <m/>
    <m/>
    <m/>
    <m/>
    <m/>
    <m/>
    <m/>
    <m/>
    <n v="1"/>
    <n v="0"/>
    <n v="1"/>
    <s v="Wareham River West"/>
    <n v="44"/>
  </r>
  <r>
    <s v="57-114"/>
    <m/>
    <x v="0"/>
    <s v="24 TERRY LN"/>
    <n v="101"/>
    <s v="LACHANCE JUDIANNE M"/>
    <s v="MR30"/>
    <s v="ONE FAMILY"/>
    <s v="57//114//"/>
    <n v="0.26101000000000002"/>
    <n v="0"/>
    <n v="0"/>
    <n v="1"/>
    <n v="1"/>
    <s v="SEWER"/>
    <n v="1"/>
    <n v="1"/>
    <n v="8200"/>
    <s v="YES"/>
    <n v="0"/>
    <s v="57-114"/>
    <s v="All Public"/>
    <s v="SEWER"/>
    <s v="SEWER"/>
    <n v="8200"/>
    <m/>
    <m/>
    <n v="0"/>
    <n v="0"/>
    <n v="3"/>
    <n v="1316"/>
    <n v="1"/>
    <m/>
    <m/>
    <m/>
    <m/>
    <m/>
    <m/>
    <m/>
    <m/>
    <m/>
    <m/>
    <n v="1"/>
    <n v="0"/>
    <n v="1"/>
    <s v="Wareham River West"/>
    <n v="44"/>
  </r>
  <r>
    <s v="55-L15"/>
    <m/>
    <x v="0"/>
    <s v="7 BACHANT WY"/>
    <n v="101"/>
    <s v="RICH DEBORAH M"/>
    <s v="R30"/>
    <s v="ONE FAMILY"/>
    <s v="55//L15//"/>
    <n v="0.29177999999999998"/>
    <n v="0"/>
    <n v="0"/>
    <n v="1"/>
    <n v="1"/>
    <s v="SEWER"/>
    <n v="1"/>
    <n v="1"/>
    <n v="7800"/>
    <s v="YES"/>
    <n v="0"/>
    <s v="55-L15"/>
    <s v="All Public"/>
    <s v="SEWER"/>
    <s v="SEWER"/>
    <n v="7800"/>
    <m/>
    <m/>
    <n v="0"/>
    <n v="0"/>
    <n v="4"/>
    <n v="1984"/>
    <n v="2"/>
    <m/>
    <m/>
    <m/>
    <m/>
    <m/>
    <m/>
    <m/>
    <m/>
    <m/>
    <m/>
    <n v="1"/>
    <n v="0"/>
    <n v="1"/>
    <s v="Wareham River West"/>
    <n v="44"/>
  </r>
  <r>
    <s v="38-23B"/>
    <m/>
    <x v="0"/>
    <s v="31 ASH ST"/>
    <n v="101"/>
    <s v="BULMAN PAUL F"/>
    <s v="R30"/>
    <s v="ONE FAMILY"/>
    <s v="38//23/B/"/>
    <n v="0.22796"/>
    <n v="1"/>
    <n v="1"/>
    <n v="1"/>
    <n v="1"/>
    <s v="SEPTIC"/>
    <n v="0"/>
    <n v="1"/>
    <n v="2500"/>
    <s v="YES"/>
    <n v="2500"/>
    <s v="38-23B"/>
    <s v="Public Water,Gas,Septic"/>
    <s v="SEPTIC"/>
    <s v="SEPTIC"/>
    <n v="2500"/>
    <m/>
    <m/>
    <n v="1"/>
    <n v="1"/>
    <n v="2"/>
    <n v="725"/>
    <n v="1"/>
    <m/>
    <m/>
    <m/>
    <m/>
    <m/>
    <m/>
    <m/>
    <m/>
    <m/>
    <m/>
    <n v="3"/>
    <n v="9.68"/>
    <n v="1"/>
    <s v="Wareham River East"/>
    <n v="45"/>
  </r>
  <r>
    <s v="38-275A"/>
    <m/>
    <x v="0"/>
    <s v="12 FIR ST"/>
    <n v="132"/>
    <s v="ROMANO MICHAEL"/>
    <s v="R30"/>
    <s v="RES ACLNUD  MDL-00"/>
    <s v="38//275/A/"/>
    <n v="5.4059999999999997E-2"/>
    <n v="0"/>
    <n v="0"/>
    <n v="0"/>
    <n v="0"/>
    <m/>
    <n v="0"/>
    <n v="1"/>
    <n v="8300"/>
    <s v="YES"/>
    <n v="0"/>
    <s v="38-275A"/>
    <m/>
    <m/>
    <m/>
    <n v="8300"/>
    <m/>
    <m/>
    <n v="0"/>
    <n v="0"/>
    <n v="0"/>
    <n v="0"/>
    <n v="0"/>
    <m/>
    <m/>
    <m/>
    <m/>
    <m/>
    <m/>
    <m/>
    <m/>
    <m/>
    <m/>
    <n v="1"/>
    <n v="0"/>
    <n v="1"/>
    <s v="Crab Cove"/>
    <n v="46"/>
  </r>
  <r>
    <s v="38-260"/>
    <m/>
    <x v="0"/>
    <s v="11 FIR ST"/>
    <n v="101"/>
    <s v="KISH GRACE E"/>
    <s v="R30"/>
    <s v="ONE FAMILY"/>
    <s v="38//260//"/>
    <n v="0.15096999999999999"/>
    <n v="1"/>
    <n v="1"/>
    <n v="1"/>
    <n v="1"/>
    <s v="SEPTIC"/>
    <n v="0"/>
    <n v="0"/>
    <n v="0"/>
    <s v="NO_W1"/>
    <n v="0"/>
    <s v="38-260"/>
    <s v="Public Water,Septic"/>
    <s v="SEPTIC"/>
    <s v="SEPTIC"/>
    <n v="0"/>
    <m/>
    <m/>
    <n v="1"/>
    <n v="1"/>
    <n v="3"/>
    <n v="912"/>
    <n v="1"/>
    <m/>
    <m/>
    <m/>
    <m/>
    <m/>
    <m/>
    <m/>
    <m/>
    <m/>
    <m/>
    <n v="2"/>
    <n v="9.68"/>
    <n v="1"/>
    <s v="Crab Cove"/>
    <n v="46"/>
  </r>
  <r>
    <s v="57-145"/>
    <m/>
    <x v="0"/>
    <s v="5 DENNIS LN"/>
    <n v="101"/>
    <s v="NASON JOANNA"/>
    <s v="MR30"/>
    <s v="ONE FAMILY"/>
    <s v="57//145//"/>
    <n v="0.21109"/>
    <n v="0"/>
    <n v="0"/>
    <n v="1"/>
    <n v="1"/>
    <s v="SEWER"/>
    <n v="1"/>
    <n v="1"/>
    <n v="8500"/>
    <s v="YES"/>
    <n v="0"/>
    <s v="57-145"/>
    <s v="All Public"/>
    <s v="SEWER"/>
    <s v="SEWER"/>
    <n v="8500"/>
    <m/>
    <m/>
    <n v="0"/>
    <n v="0"/>
    <n v="3"/>
    <n v="1380"/>
    <n v="1"/>
    <m/>
    <m/>
    <m/>
    <m/>
    <m/>
    <m/>
    <m/>
    <m/>
    <m/>
    <m/>
    <n v="1"/>
    <n v="0"/>
    <n v="1"/>
    <s v="Wareham River West"/>
    <n v="44"/>
  </r>
  <r>
    <s v="49-S234"/>
    <m/>
    <x v="0"/>
    <s v="3 IRENE AVE"/>
    <n v="101"/>
    <s v="HERNANDEZ LINDA G LIFE ESTATE"/>
    <s v="R30"/>
    <s v="ONE FAMILY"/>
    <s v="49//S234//"/>
    <n v="0.22514999999999999"/>
    <n v="0"/>
    <n v="0"/>
    <n v="1"/>
    <n v="1"/>
    <s v="SEWER"/>
    <n v="1"/>
    <n v="1"/>
    <n v="4800"/>
    <s v="YES"/>
    <n v="0"/>
    <s v="49-S234"/>
    <s v="Public Water,Public Sewer"/>
    <s v="SEWER"/>
    <s v="SEWER"/>
    <n v="4800"/>
    <m/>
    <m/>
    <n v="0"/>
    <n v="0"/>
    <n v="2"/>
    <n v="1144"/>
    <n v="1"/>
    <m/>
    <m/>
    <m/>
    <m/>
    <m/>
    <m/>
    <m/>
    <m/>
    <m/>
    <m/>
    <n v="1"/>
    <n v="0"/>
    <n v="1"/>
    <s v="Broad Marsh River"/>
    <n v="43"/>
  </r>
  <r>
    <s v="38-50"/>
    <m/>
    <x v="0"/>
    <s v="34 ASH ST"/>
    <n v="101"/>
    <s v="JOSE ROBERT E"/>
    <s v="R30"/>
    <s v="ONE FAMILY"/>
    <s v="38//50//"/>
    <n v="0.24410999999999999"/>
    <n v="1"/>
    <n v="1"/>
    <n v="1"/>
    <n v="1"/>
    <s v="SEPTIC"/>
    <n v="0"/>
    <n v="1"/>
    <n v="1200"/>
    <s v="YES"/>
    <n v="1200"/>
    <s v="38-50"/>
    <s v="Public Water,Gas,Septic"/>
    <s v="SEPTIC"/>
    <s v="SEPTIC"/>
    <n v="1200"/>
    <m/>
    <m/>
    <n v="1"/>
    <n v="1"/>
    <n v="2"/>
    <n v="798"/>
    <n v="1"/>
    <m/>
    <m/>
    <m/>
    <m/>
    <m/>
    <m/>
    <m/>
    <m/>
    <m/>
    <m/>
    <n v="3"/>
    <n v="9.68"/>
    <n v="1"/>
    <s v="Crab Cove"/>
    <n v="46"/>
  </r>
  <r>
    <s v="38-60"/>
    <m/>
    <x v="0"/>
    <s v="29 BIRCH ST"/>
    <n v="101"/>
    <s v="RENZI RONALD"/>
    <s v="R30"/>
    <s v="ONE FAMILY"/>
    <s v="38//60//"/>
    <n v="0.23050999999999999"/>
    <n v="1"/>
    <n v="1"/>
    <n v="1"/>
    <n v="1"/>
    <s v="SEPTIC"/>
    <n v="0"/>
    <n v="1"/>
    <n v="9600"/>
    <s v="YES"/>
    <n v="9600"/>
    <s v="38-60"/>
    <s v="Public Water,Septic"/>
    <s v="SEPTIC"/>
    <s v="SEPTIC"/>
    <n v="9600"/>
    <m/>
    <m/>
    <n v="1"/>
    <n v="1"/>
    <n v="3"/>
    <n v="2520"/>
    <n v="2"/>
    <m/>
    <m/>
    <m/>
    <m/>
    <m/>
    <m/>
    <m/>
    <m/>
    <m/>
    <m/>
    <n v="2"/>
    <n v="9.68"/>
    <n v="1"/>
    <s v="Crab Cove"/>
    <n v="46"/>
  </r>
  <r>
    <s v="38-115"/>
    <m/>
    <x v="0"/>
    <s v="20 BIRCH ST"/>
    <n v="101"/>
    <s v="BALANO JEREMEY M"/>
    <s v="R30"/>
    <s v="ONE FAMILY"/>
    <s v="38//115//"/>
    <n v="0.10161000000000001"/>
    <n v="1"/>
    <n v="1"/>
    <n v="1"/>
    <n v="1"/>
    <s v="SEPTIC"/>
    <n v="0"/>
    <n v="1"/>
    <n v="6300"/>
    <s v="YES"/>
    <n v="6300"/>
    <s v="38-115"/>
    <s v="Public Water,Septic"/>
    <s v="SEPTIC"/>
    <s v="SEPTIC"/>
    <n v="6300"/>
    <m/>
    <m/>
    <n v="1"/>
    <n v="1"/>
    <n v="2"/>
    <n v="832"/>
    <n v="1"/>
    <m/>
    <m/>
    <m/>
    <m/>
    <m/>
    <m/>
    <m/>
    <m/>
    <m/>
    <m/>
    <n v="1"/>
    <n v="9.68"/>
    <n v="1"/>
    <s v="Crab Cove"/>
    <n v="46"/>
  </r>
  <r>
    <s v="38-286"/>
    <m/>
    <x v="0"/>
    <s v="5 GARDONIA ST"/>
    <n v="101"/>
    <s v="GOODCHILD ELIZABETH D"/>
    <s v="R30"/>
    <s v="ONE FAMILY"/>
    <s v="38//286//"/>
    <n v="9.2280000000000001E-2"/>
    <n v="1"/>
    <n v="1"/>
    <n v="1"/>
    <n v="1"/>
    <s v="SEPTIC"/>
    <n v="0"/>
    <n v="1"/>
    <n v="1900"/>
    <s v="YES"/>
    <n v="1900"/>
    <s v="38-286"/>
    <s v="Public Water,Gas,Septic"/>
    <s v="SEPTIC"/>
    <s v="SEPTIC"/>
    <n v="1900"/>
    <m/>
    <m/>
    <n v="1"/>
    <n v="1"/>
    <n v="1"/>
    <n v="470"/>
    <n v="1"/>
    <m/>
    <m/>
    <m/>
    <m/>
    <m/>
    <m/>
    <m/>
    <m/>
    <m/>
    <m/>
    <n v="1"/>
    <n v="9.68"/>
    <n v="1"/>
    <s v="Crab Cove"/>
    <n v="46"/>
  </r>
  <r>
    <s v="38-243"/>
    <m/>
    <x v="0"/>
    <s v="12 CYPRESS ST"/>
    <n v="101"/>
    <s v="REARDON WILLIAM"/>
    <s v="R30"/>
    <s v="ONE FAMILY"/>
    <s v="38//243//"/>
    <n v="0.12933"/>
    <n v="1"/>
    <n v="1"/>
    <n v="1"/>
    <n v="1"/>
    <s v="SEPTIC"/>
    <n v="0"/>
    <n v="1"/>
    <n v="7300"/>
    <s v="YES"/>
    <n v="7300"/>
    <s v="38-243"/>
    <s v="Public Water,Gas,Septic"/>
    <s v="SEPTIC"/>
    <s v="SEPTIC"/>
    <n v="7300"/>
    <m/>
    <m/>
    <n v="1"/>
    <n v="1"/>
    <n v="1"/>
    <n v="1000"/>
    <n v="1.5"/>
    <m/>
    <m/>
    <m/>
    <m/>
    <m/>
    <m/>
    <m/>
    <m/>
    <m/>
    <m/>
    <n v="1"/>
    <n v="9.68"/>
    <n v="1"/>
    <s v="Crab Cove"/>
    <n v="46"/>
  </r>
  <r>
    <s v="55-2"/>
    <m/>
    <x v="0"/>
    <s v="101 SWIFTS BCH RD"/>
    <n v="101"/>
    <s v="MEDEIROS SERGIO"/>
    <s v="R30"/>
    <s v="ONE FAMILY"/>
    <s v="55//2//"/>
    <n v="0.24837999999999999"/>
    <n v="0"/>
    <n v="0"/>
    <n v="1"/>
    <n v="1"/>
    <s v="SEWER"/>
    <n v="1"/>
    <n v="1"/>
    <n v="10400"/>
    <s v="YES"/>
    <n v="0"/>
    <s v="55-2"/>
    <s v="All Public"/>
    <s v="SEWER"/>
    <s v="SEWER"/>
    <n v="10400"/>
    <m/>
    <m/>
    <n v="0"/>
    <n v="0"/>
    <n v="3"/>
    <n v="1028"/>
    <n v="1"/>
    <m/>
    <m/>
    <m/>
    <m/>
    <m/>
    <m/>
    <m/>
    <m/>
    <m/>
    <m/>
    <n v="1"/>
    <n v="0"/>
    <n v="1"/>
    <s v="Wareham River West"/>
    <n v="44"/>
  </r>
  <r>
    <s v="38-157B"/>
    <m/>
    <x v="0"/>
    <s v="28 CHESTNUT ST"/>
    <n v="101"/>
    <s v="LESLIE GEORGE A"/>
    <s v="R30"/>
    <s v="ONE FAMILY"/>
    <s v="38//157/B/"/>
    <n v="0.25630999999999998"/>
    <n v="1"/>
    <n v="1"/>
    <n v="1"/>
    <n v="1"/>
    <s v="SEPTIC"/>
    <n v="0"/>
    <n v="1"/>
    <n v="4700"/>
    <s v="YES"/>
    <n v="4700"/>
    <s v="38-157B"/>
    <s v="Public Water,Gas,Septic"/>
    <s v="SEPTIC"/>
    <s v="SEPTIC"/>
    <n v="4700"/>
    <m/>
    <m/>
    <n v="1"/>
    <n v="1"/>
    <n v="2"/>
    <n v="1152"/>
    <n v="1"/>
    <m/>
    <m/>
    <m/>
    <m/>
    <m/>
    <m/>
    <m/>
    <m/>
    <m/>
    <m/>
    <n v="3"/>
    <n v="9.68"/>
    <n v="1"/>
    <s v="Crab Cove"/>
    <n v="46"/>
  </r>
  <r>
    <s v="57-144"/>
    <m/>
    <x v="0"/>
    <s v="18 CAMARDO DR"/>
    <n v="101"/>
    <s v="FOLEY ALFRED J JR"/>
    <s v="MR30"/>
    <s v="ONE FAMILY"/>
    <s v="57//144//"/>
    <n v="0.21554999999999999"/>
    <n v="0"/>
    <n v="0"/>
    <n v="1"/>
    <n v="1"/>
    <s v="SEWER"/>
    <n v="1"/>
    <n v="1"/>
    <n v="4600"/>
    <s v="YES"/>
    <n v="0"/>
    <s v="57-144"/>
    <s v="All Public"/>
    <s v="SEWER"/>
    <s v="SEWER"/>
    <n v="4600"/>
    <m/>
    <m/>
    <n v="0"/>
    <n v="0"/>
    <n v="4"/>
    <n v="2256"/>
    <n v="1.5"/>
    <m/>
    <m/>
    <m/>
    <m/>
    <m/>
    <m/>
    <m/>
    <m/>
    <m/>
    <m/>
    <n v="1"/>
    <n v="0"/>
    <n v="1"/>
    <s v="Wareham River West"/>
    <n v="44"/>
  </r>
  <r>
    <s v="57-95"/>
    <m/>
    <x v="0"/>
    <s v="22 TERRY LN"/>
    <n v="101"/>
    <s v="BREAULT LEO H"/>
    <s v="MR30"/>
    <s v="ONE FAMILY"/>
    <s v="57//95//"/>
    <n v="0.23762"/>
    <n v="0"/>
    <n v="0"/>
    <n v="1"/>
    <n v="1"/>
    <s v="SEWER"/>
    <n v="1"/>
    <n v="1"/>
    <n v="6600"/>
    <s v="YES"/>
    <n v="0"/>
    <s v="57-95"/>
    <s v="All Public"/>
    <s v="SEWER"/>
    <s v="SEWER"/>
    <n v="6600"/>
    <m/>
    <m/>
    <n v="0"/>
    <n v="0"/>
    <n v="3"/>
    <n v="1008"/>
    <n v="1"/>
    <m/>
    <m/>
    <m/>
    <m/>
    <m/>
    <m/>
    <m/>
    <m/>
    <m/>
    <m/>
    <n v="1"/>
    <n v="0"/>
    <n v="1"/>
    <s v="Wareham River West"/>
    <n v="44"/>
  </r>
  <r>
    <s v="55-L14"/>
    <m/>
    <x v="0"/>
    <s v="5 BACHANT WY"/>
    <n v="101"/>
    <s v="GILPIN LEIGH"/>
    <s v="R30"/>
    <s v="ONE FAMILY"/>
    <s v="55//L14//"/>
    <n v="0.27350000000000002"/>
    <n v="0"/>
    <n v="0"/>
    <n v="1"/>
    <n v="1"/>
    <s v="SEWER"/>
    <n v="1"/>
    <n v="1"/>
    <n v="31200"/>
    <s v="YES"/>
    <n v="0"/>
    <s v="55-L14"/>
    <m/>
    <m/>
    <s v="SEWER"/>
    <n v="31200"/>
    <m/>
    <m/>
    <n v="0"/>
    <n v="0"/>
    <n v="3"/>
    <n v="1450"/>
    <n v="1"/>
    <m/>
    <m/>
    <m/>
    <m/>
    <m/>
    <m/>
    <m/>
    <m/>
    <m/>
    <m/>
    <n v="1"/>
    <n v="0"/>
    <n v="1"/>
    <s v="Wareham River West"/>
    <n v="44"/>
  </r>
  <r>
    <s v="38-6"/>
    <m/>
    <x v="0"/>
    <s v="78 PARKWOOD DR"/>
    <n v="101"/>
    <s v="HALPIN MARY J &amp; ANDERSON JULIE HAL"/>
    <s v="R30"/>
    <s v="ONE FAMILY"/>
    <s v="38//6//"/>
    <n v="8.7609999999999993E-2"/>
    <n v="1"/>
    <n v="1"/>
    <n v="1"/>
    <n v="1"/>
    <s v="SEPTIC"/>
    <n v="0"/>
    <n v="1"/>
    <n v="4800"/>
    <s v="YES"/>
    <n v="4800"/>
    <s v="38-6"/>
    <s v="Public Water,Gas"/>
    <m/>
    <s v="SEPTIC"/>
    <n v="4800"/>
    <m/>
    <m/>
    <n v="1"/>
    <n v="1"/>
    <n v="2"/>
    <n v="1394"/>
    <n v="1"/>
    <m/>
    <m/>
    <m/>
    <m/>
    <m/>
    <m/>
    <m/>
    <m/>
    <m/>
    <m/>
    <n v="1"/>
    <n v="9.68"/>
    <n v="1"/>
    <s v="Wareham River East"/>
    <n v="45"/>
  </r>
  <r>
    <s v="UNK1462"/>
    <s v="FEE"/>
    <x v="0"/>
    <s v="SOLA'S CIRCLE"/>
    <n v="0"/>
    <m/>
    <m/>
    <m/>
    <m/>
    <n v="0.54281000000000001"/>
    <n v="0"/>
    <n v="0"/>
    <n v="0"/>
    <n v="0"/>
    <m/>
    <n v="0"/>
    <n v="0"/>
    <n v="0"/>
    <s v="NO_W2"/>
    <n v="0"/>
    <m/>
    <m/>
    <m/>
    <m/>
    <n v="0"/>
    <m/>
    <m/>
    <n v="0"/>
    <n v="0"/>
    <n v="0"/>
    <n v="0"/>
    <n v="0"/>
    <s v="Not in new Assr DB, Makepe?, old info"/>
    <m/>
    <m/>
    <m/>
    <m/>
    <m/>
    <m/>
    <m/>
    <m/>
    <m/>
    <n v="1"/>
    <n v="0"/>
    <n v="1"/>
    <s v="Wareham River West"/>
    <n v="44"/>
  </r>
  <r>
    <s v="38-200"/>
    <m/>
    <x v="0"/>
    <s v="14 DATEWOOD ST"/>
    <n v="101"/>
    <s v="KEYES KENNETH G"/>
    <s v="R30"/>
    <s v="ONE FAMILY"/>
    <s v="38//200//"/>
    <n v="9.9709999999999993E-2"/>
    <n v="1"/>
    <n v="1"/>
    <n v="1"/>
    <n v="1"/>
    <s v="SEPTIC"/>
    <n v="0"/>
    <n v="1"/>
    <n v="800"/>
    <s v="YES"/>
    <n v="800"/>
    <s v="38-200"/>
    <s v="Public Water,Gas,Septic"/>
    <s v="SEPTIC"/>
    <s v="SEPTIC"/>
    <n v="800"/>
    <m/>
    <m/>
    <n v="1"/>
    <n v="1"/>
    <n v="1"/>
    <n v="626"/>
    <n v="1"/>
    <m/>
    <m/>
    <m/>
    <m/>
    <m/>
    <m/>
    <m/>
    <m/>
    <m/>
    <m/>
    <n v="1"/>
    <n v="9.68"/>
    <n v="1"/>
    <s v="Crab Cove"/>
    <n v="46"/>
  </r>
  <r>
    <s v="38-303"/>
    <m/>
    <x v="0"/>
    <s v="12 PARKWOOD DR"/>
    <n v="101"/>
    <s v="SMITH CHRISTOPHER R"/>
    <s v="R30"/>
    <s v="ONE FAMILY"/>
    <s v="38//303//"/>
    <n v="0.10501000000000001"/>
    <n v="1"/>
    <n v="1"/>
    <n v="1"/>
    <n v="1"/>
    <s v="SEPTIC"/>
    <n v="0"/>
    <n v="2"/>
    <n v="8500"/>
    <s v="YES"/>
    <n v="8500"/>
    <s v="38-303"/>
    <s v="Public Water,Gas,Septic"/>
    <s v="SEPTIC"/>
    <s v="SEPTIC"/>
    <n v="4250"/>
    <m/>
    <m/>
    <n v="1"/>
    <n v="1"/>
    <n v="2"/>
    <n v="992"/>
    <n v="1"/>
    <m/>
    <m/>
    <m/>
    <m/>
    <m/>
    <m/>
    <m/>
    <m/>
    <m/>
    <m/>
    <n v="1"/>
    <n v="9.68"/>
    <n v="1"/>
    <s v="Crab Cove"/>
    <n v="46"/>
  </r>
  <r>
    <s v="38-1009"/>
    <m/>
    <x v="0"/>
    <s v="119 INDIAN NECK RD"/>
    <n v="132"/>
    <s v="PARKWOOD BEACH IMPROVEMENT"/>
    <s v="R30"/>
    <s v="RES ACLNUD  MDL-00"/>
    <s v="38//1009//"/>
    <n v="1.09395"/>
    <n v="0"/>
    <n v="0"/>
    <n v="0"/>
    <n v="0"/>
    <m/>
    <n v="0"/>
    <n v="0"/>
    <n v="0"/>
    <s v="YES"/>
    <n v="0"/>
    <s v="38-1009"/>
    <m/>
    <m/>
    <m/>
    <n v="0"/>
    <m/>
    <m/>
    <n v="0"/>
    <n v="0"/>
    <n v="0"/>
    <n v="0"/>
    <n v="0"/>
    <m/>
    <m/>
    <m/>
    <m/>
    <m/>
    <m/>
    <m/>
    <m/>
    <m/>
    <m/>
    <n v="1"/>
    <n v="0"/>
    <n v="1"/>
    <s v="Crab Cove"/>
    <n v="46"/>
  </r>
  <r>
    <s v="50F-160B"/>
    <m/>
    <x v="0"/>
    <s v="21 BROAD MARSH AVE"/>
    <n v="101"/>
    <s v="DUSTIN CHARLES A &amp; HELEN M"/>
    <s v="R30"/>
    <s v="ONE FAMILY"/>
    <s v="50/F/160/B/"/>
    <n v="0.30718000000000001"/>
    <n v="0"/>
    <n v="0"/>
    <n v="1"/>
    <n v="1"/>
    <s v="SEWER"/>
    <n v="1"/>
    <n v="1"/>
    <n v="5000"/>
    <s v="YES"/>
    <n v="0"/>
    <s v="50F-160B"/>
    <s v="All Public"/>
    <s v="SEWER"/>
    <s v="SEWER"/>
    <n v="5000"/>
    <m/>
    <m/>
    <n v="0"/>
    <n v="0"/>
    <n v="1"/>
    <n v="1072"/>
    <n v="1"/>
    <m/>
    <m/>
    <m/>
    <m/>
    <m/>
    <m/>
    <m/>
    <m/>
    <m/>
    <m/>
    <n v="3"/>
    <n v="0"/>
    <n v="1"/>
    <s v="Broad Marsh River"/>
    <n v="43"/>
  </r>
  <r>
    <s v="57-84"/>
    <m/>
    <x v="0"/>
    <s v="20 TERRY LN"/>
    <n v="101"/>
    <s v="FINCH ELIZABETH N"/>
    <s v="MR30"/>
    <s v="ONE FAMILY"/>
    <s v="57//84//"/>
    <n v="0.22770000000000001"/>
    <n v="0"/>
    <n v="0"/>
    <n v="1"/>
    <n v="1"/>
    <s v="SEWER"/>
    <n v="1"/>
    <n v="1"/>
    <n v="5600"/>
    <s v="YES"/>
    <n v="0"/>
    <s v="57-84"/>
    <s v="All Public"/>
    <s v="SEWER"/>
    <s v="SEWER"/>
    <n v="5600"/>
    <m/>
    <m/>
    <n v="0"/>
    <n v="0"/>
    <n v="3"/>
    <n v="1316"/>
    <n v="1"/>
    <m/>
    <m/>
    <m/>
    <m/>
    <m/>
    <m/>
    <m/>
    <m/>
    <m/>
    <m/>
    <n v="1"/>
    <n v="0"/>
    <n v="1"/>
    <s v="Wareham River West"/>
    <n v="44"/>
  </r>
  <r>
    <s v="49-S282"/>
    <m/>
    <x v="0"/>
    <s v="4 STEPHEN AVE"/>
    <n v="101"/>
    <s v="FASANO IDA &amp; GENNARO TR OF THE"/>
    <s v="R30"/>
    <s v="ONE FAMILY"/>
    <s v="49//S282//"/>
    <n v="0.24182999999999999"/>
    <n v="0"/>
    <n v="0"/>
    <n v="1"/>
    <n v="1"/>
    <s v="SEWER"/>
    <n v="1"/>
    <n v="1"/>
    <n v="7800"/>
    <s v="YES"/>
    <n v="0"/>
    <s v="49-S282"/>
    <s v="All Public"/>
    <s v="SEWER"/>
    <s v="SEWER"/>
    <n v="7800"/>
    <m/>
    <m/>
    <n v="0"/>
    <n v="0"/>
    <n v="3"/>
    <n v="1304"/>
    <n v="1"/>
    <m/>
    <m/>
    <m/>
    <m/>
    <m/>
    <m/>
    <m/>
    <m/>
    <m/>
    <m/>
    <n v="1"/>
    <n v="0"/>
    <n v="1"/>
    <s v="Broad Marsh River"/>
    <n v="43"/>
  </r>
  <r>
    <s v="38-387"/>
    <m/>
    <x v="0"/>
    <s v="1 PARKWOOD DR"/>
    <n v="101"/>
    <s v="PASQUANTONIO TERRY J"/>
    <s v="R30"/>
    <s v="ONE FAMILY"/>
    <s v="38//387//"/>
    <n v="0.11592"/>
    <n v="1"/>
    <n v="1"/>
    <n v="1"/>
    <n v="1"/>
    <s v="SEPTIC"/>
    <n v="0"/>
    <n v="1"/>
    <n v="4400"/>
    <s v="YES"/>
    <n v="4400"/>
    <s v="38-387"/>
    <s v="Public Water,Septic"/>
    <s v="SEPTIC"/>
    <s v="SEPTIC"/>
    <n v="4400"/>
    <m/>
    <m/>
    <n v="1"/>
    <n v="1"/>
    <n v="2"/>
    <n v="800"/>
    <n v="1"/>
    <m/>
    <m/>
    <m/>
    <m/>
    <m/>
    <m/>
    <m/>
    <m/>
    <m/>
    <m/>
    <n v="1"/>
    <n v="9.68"/>
    <n v="1"/>
    <s v="Crab Cove"/>
    <n v="46"/>
  </r>
  <r>
    <s v="38-114"/>
    <m/>
    <x v="0"/>
    <s v="9 TEAKWOOD AVE"/>
    <n v="101"/>
    <s v="COLLINS MARK A"/>
    <s v="R30"/>
    <s v="ONE FAMILY"/>
    <s v="38//114//"/>
    <n v="0.10545"/>
    <n v="1"/>
    <n v="1"/>
    <n v="1"/>
    <n v="1"/>
    <s v="SEPTIC"/>
    <n v="0"/>
    <n v="0"/>
    <n v="0"/>
    <s v="YES"/>
    <n v="0"/>
    <s v="38-114"/>
    <s v="Public Water,Gas,Septic"/>
    <s v="SEPTIC"/>
    <s v="SEPTIC"/>
    <n v="0"/>
    <m/>
    <m/>
    <n v="1"/>
    <n v="1"/>
    <n v="2"/>
    <n v="962"/>
    <n v="1"/>
    <m/>
    <m/>
    <m/>
    <m/>
    <m/>
    <m/>
    <m/>
    <m/>
    <m/>
    <m/>
    <n v="1"/>
    <n v="9.68"/>
    <n v="1"/>
    <s v="Crab Cove"/>
    <n v="46"/>
  </r>
  <r>
    <s v="38-1014"/>
    <m/>
    <x v="0"/>
    <s v="23 DATEWOOD ST"/>
    <n v="353"/>
    <s v="PARKWOOD BEACH IMPROVEMENT"/>
    <s v="R30"/>
    <s v="FRATNL ORG"/>
    <s v="38//1014//"/>
    <n v="0.31514999999999999"/>
    <n v="1"/>
    <n v="1"/>
    <n v="1"/>
    <n v="1"/>
    <s v="SEPTIC"/>
    <n v="0"/>
    <n v="1"/>
    <n v="2000"/>
    <s v="YES"/>
    <n v="2000"/>
    <s v="38-1014"/>
    <s v="Public Water"/>
    <m/>
    <s v="SEPTIC"/>
    <n v="2000"/>
    <m/>
    <m/>
    <n v="1"/>
    <n v="1"/>
    <n v="0"/>
    <n v="1240"/>
    <n v="1"/>
    <m/>
    <m/>
    <m/>
    <m/>
    <m/>
    <m/>
    <m/>
    <m/>
    <m/>
    <m/>
    <n v="1"/>
    <n v="9.68"/>
    <n v="1"/>
    <s v="Crab Cove"/>
    <n v="46"/>
  </r>
  <r>
    <s v="55-L16"/>
    <m/>
    <x v="0"/>
    <s v="8 BACHANT WY"/>
    <n v="101"/>
    <s v="ANDRE MARIO A"/>
    <s v="R30"/>
    <s v="ONE FAMILY"/>
    <s v="55//L16//"/>
    <n v="0.29083999999999999"/>
    <n v="0"/>
    <n v="0"/>
    <n v="1"/>
    <n v="1"/>
    <s v="SEWER"/>
    <n v="1"/>
    <n v="1"/>
    <n v="10900"/>
    <s v="YES"/>
    <n v="0"/>
    <s v="55-L16"/>
    <m/>
    <m/>
    <s v="SEWER"/>
    <n v="10900"/>
    <m/>
    <m/>
    <n v="0"/>
    <n v="0"/>
    <n v="3"/>
    <n v="1469"/>
    <n v="1.75"/>
    <m/>
    <m/>
    <m/>
    <m/>
    <m/>
    <m/>
    <m/>
    <m/>
    <m/>
    <m/>
    <n v="1"/>
    <n v="0"/>
    <n v="1"/>
    <s v="Wareham River West"/>
    <n v="44"/>
  </r>
  <r>
    <s v="38-1017"/>
    <m/>
    <x v="0"/>
    <s v="12 DATEWOOD ST"/>
    <n v="132"/>
    <s v="PARKWOOD BEACH IMPROVEMENT"/>
    <s v="R30"/>
    <s v="RES ACLNUD  MDL-00"/>
    <s v="38//1017//"/>
    <n v="0.34727999999999998"/>
    <n v="0"/>
    <n v="0"/>
    <n v="0"/>
    <n v="0"/>
    <m/>
    <n v="0"/>
    <n v="0"/>
    <n v="0"/>
    <s v="YES"/>
    <n v="0"/>
    <s v="38-1017"/>
    <m/>
    <m/>
    <m/>
    <n v="0"/>
    <m/>
    <m/>
    <n v="0"/>
    <n v="0"/>
    <n v="0"/>
    <n v="0"/>
    <n v="0"/>
    <m/>
    <m/>
    <m/>
    <m/>
    <m/>
    <m/>
    <m/>
    <m/>
    <m/>
    <m/>
    <n v="1"/>
    <n v="0"/>
    <n v="1"/>
    <s v="Crab Cove"/>
    <n v="46"/>
  </r>
  <r>
    <s v="38-275B"/>
    <m/>
    <x v="0"/>
    <s v="6 FIR ST"/>
    <n v="101"/>
    <s v="ARSENAULT MARY"/>
    <s v="R30"/>
    <s v="ONE FAMILY"/>
    <s v="38//275/B/"/>
    <n v="0.24979000000000001"/>
    <n v="1"/>
    <n v="1"/>
    <n v="1"/>
    <n v="1"/>
    <s v="SEPTIC"/>
    <n v="0"/>
    <n v="1"/>
    <n v="9400"/>
    <s v="NO_W1"/>
    <n v="9400"/>
    <s v="38-275B"/>
    <s v="Public Water,Septic"/>
    <s v="SEPTIC"/>
    <s v="SEPTIC"/>
    <n v="9400"/>
    <m/>
    <m/>
    <n v="1"/>
    <n v="1"/>
    <n v="3"/>
    <n v="2120"/>
    <n v="2"/>
    <m/>
    <m/>
    <m/>
    <m/>
    <m/>
    <m/>
    <m/>
    <m/>
    <m/>
    <m/>
    <n v="3"/>
    <n v="9.68"/>
    <n v="1"/>
    <s v="Crab Cove"/>
    <n v="46"/>
  </r>
  <r>
    <s v="57-WS29"/>
    <m/>
    <x v="0"/>
    <s v="35 NICHOLAS DR"/>
    <n v="101"/>
    <s v="GOMES NICOLE D"/>
    <s v="MR30"/>
    <s v="ONE FAMILY"/>
    <s v="57//WS29//"/>
    <n v="0.13916999999999999"/>
    <n v="0"/>
    <n v="0"/>
    <n v="0"/>
    <n v="1"/>
    <m/>
    <n v="1"/>
    <n v="1"/>
    <n v="2900"/>
    <s v="YES"/>
    <n v="0"/>
    <s v="57-WS29"/>
    <s v="Public Water"/>
    <m/>
    <s v="SEWER"/>
    <n v="2900"/>
    <m/>
    <m/>
    <n v="0"/>
    <n v="0"/>
    <n v="2"/>
    <n v="1440"/>
    <n v="2"/>
    <m/>
    <m/>
    <m/>
    <m/>
    <m/>
    <m/>
    <m/>
    <m/>
    <m/>
    <m/>
    <n v="1"/>
    <n v="0"/>
    <n v="1"/>
    <s v="Wareham River West"/>
    <n v="44"/>
  </r>
  <r>
    <s v="49-S207"/>
    <m/>
    <x v="0"/>
    <s v="18 BROAD MARSH AVE"/>
    <n v="101"/>
    <s v="VAUDO GIOVANNI"/>
    <s v="R30"/>
    <s v="ONE FAMILY"/>
    <s v="49//S207//"/>
    <n v="0.18970999999999999"/>
    <n v="0"/>
    <n v="0"/>
    <n v="1"/>
    <n v="1"/>
    <s v="SEWER"/>
    <n v="1"/>
    <n v="1"/>
    <n v="3700"/>
    <s v="NO_W1"/>
    <n v="0"/>
    <s v="49-S207"/>
    <s v="All Public"/>
    <s v="SEWER"/>
    <s v="SEWER"/>
    <n v="3700"/>
    <m/>
    <m/>
    <n v="0"/>
    <n v="0"/>
    <n v="3"/>
    <n v="1834"/>
    <n v="2"/>
    <m/>
    <m/>
    <m/>
    <m/>
    <m/>
    <m/>
    <m/>
    <m/>
    <m/>
    <m/>
    <n v="2"/>
    <n v="0"/>
    <n v="1"/>
    <s v="Broad Marsh River"/>
    <n v="43"/>
  </r>
  <r>
    <s v="49-B2"/>
    <m/>
    <x v="0"/>
    <s v="7 STEPHEN AVE"/>
    <n v="132"/>
    <s v="AREL DONALD N"/>
    <s v="R30"/>
    <s v="RES ACLNUD  MDL-00"/>
    <s v="49//B2//"/>
    <n v="0.16062000000000001"/>
    <n v="0"/>
    <n v="0"/>
    <n v="0"/>
    <n v="0"/>
    <m/>
    <n v="0"/>
    <n v="0"/>
    <n v="0"/>
    <s v="YES"/>
    <n v="0"/>
    <s v="49-B2"/>
    <m/>
    <m/>
    <m/>
    <n v="0"/>
    <m/>
    <m/>
    <n v="0"/>
    <n v="0"/>
    <n v="0"/>
    <n v="0"/>
    <n v="0"/>
    <m/>
    <m/>
    <m/>
    <m/>
    <m/>
    <m/>
    <m/>
    <m/>
    <m/>
    <m/>
    <n v="1"/>
    <n v="0"/>
    <n v="1"/>
    <s v="Broad Marsh River"/>
    <n v="43"/>
  </r>
  <r>
    <s v="38-244"/>
    <m/>
    <x v="0"/>
    <s v="18 ELMWOOD ST"/>
    <n v="101"/>
    <s v="PERRY MARY ANN &amp; PERRY KEVIN  JA"/>
    <s v="R30"/>
    <s v="ONE FAMILY"/>
    <s v="38//244//"/>
    <n v="9.8820000000000005E-2"/>
    <n v="1"/>
    <n v="1"/>
    <n v="1"/>
    <n v="1"/>
    <s v="SEPTIC"/>
    <n v="0"/>
    <n v="1"/>
    <n v="0"/>
    <s v="YES"/>
    <n v="0"/>
    <s v="38-244"/>
    <s v="Public Water,Gas,Septic"/>
    <s v="SEPTIC"/>
    <s v="SEPTIC"/>
    <n v="0"/>
    <m/>
    <m/>
    <n v="1"/>
    <n v="1"/>
    <n v="1"/>
    <n v="504"/>
    <n v="1"/>
    <m/>
    <m/>
    <m/>
    <m/>
    <m/>
    <m/>
    <m/>
    <m/>
    <m/>
    <m/>
    <n v="1"/>
    <n v="9.68"/>
    <n v="1"/>
    <s v="Crab Cove"/>
    <n v="46"/>
  </r>
  <r>
    <s v="38-258"/>
    <m/>
    <x v="0"/>
    <s v="5 FIR ST"/>
    <n v="101"/>
    <s v="CANNON WILLIAM P"/>
    <s v="R30"/>
    <s v="ONE FAMILY"/>
    <s v="38//258//"/>
    <n v="0.15617"/>
    <n v="1"/>
    <n v="1"/>
    <n v="1"/>
    <n v="1"/>
    <s v="SEPTIC"/>
    <n v="0"/>
    <n v="1"/>
    <n v="5300"/>
    <s v="YES"/>
    <n v="5300"/>
    <s v="38-258"/>
    <s v="Public Water,Gas,Septic"/>
    <s v="SEPTIC"/>
    <s v="SEPTIC"/>
    <n v="5300"/>
    <m/>
    <m/>
    <n v="1"/>
    <n v="1"/>
    <n v="2"/>
    <n v="924"/>
    <n v="1"/>
    <m/>
    <m/>
    <m/>
    <m/>
    <m/>
    <m/>
    <m/>
    <m/>
    <m/>
    <m/>
    <n v="2"/>
    <n v="9.68"/>
    <n v="1"/>
    <s v="Crab Cove"/>
    <n v="46"/>
  </r>
  <r>
    <s v="38-7"/>
    <m/>
    <x v="0"/>
    <s v="76 PARKWOOD DR"/>
    <n v="101"/>
    <s v="WHALEN THERESA TRUSTEES OF"/>
    <s v="R30"/>
    <s v="ONE FAMILY"/>
    <s v="38//7//"/>
    <n v="9.2880000000000004E-2"/>
    <n v="1"/>
    <n v="1"/>
    <n v="1"/>
    <n v="1"/>
    <s v="SEPTIC"/>
    <n v="0"/>
    <n v="1"/>
    <n v="1600"/>
    <s v="YES"/>
    <n v="1600"/>
    <s v="38-7"/>
    <s v="Public Water,Septic"/>
    <s v="SEPTIC"/>
    <s v="SEPTIC"/>
    <n v="1600"/>
    <m/>
    <m/>
    <n v="1"/>
    <n v="1"/>
    <n v="2"/>
    <n v="1044"/>
    <n v="1"/>
    <m/>
    <m/>
    <m/>
    <m/>
    <m/>
    <m/>
    <m/>
    <m/>
    <m/>
    <m/>
    <n v="1"/>
    <n v="9.68"/>
    <n v="1"/>
    <s v="Wareham River East"/>
    <n v="45"/>
  </r>
  <r>
    <s v="57-171"/>
    <m/>
    <x v="0"/>
    <s v="23 CAMARDO DR"/>
    <n v="101"/>
    <s v="SANTAGATE JOSEPH N"/>
    <s v="MR30"/>
    <s v="ONE FAMILY"/>
    <s v="57//171//"/>
    <n v="0.25105"/>
    <n v="0"/>
    <n v="0"/>
    <n v="1"/>
    <n v="1"/>
    <s v="SEWER"/>
    <n v="1"/>
    <n v="1"/>
    <n v="5700"/>
    <s v="YES"/>
    <n v="0"/>
    <s v="57-171"/>
    <s v="All Public"/>
    <s v="SEWER"/>
    <s v="SEWER"/>
    <n v="5700"/>
    <m/>
    <m/>
    <n v="0"/>
    <n v="0"/>
    <n v="3"/>
    <n v="1176"/>
    <n v="1"/>
    <m/>
    <m/>
    <m/>
    <m/>
    <m/>
    <m/>
    <m/>
    <m/>
    <m/>
    <m/>
    <n v="1"/>
    <n v="0"/>
    <n v="1"/>
    <s v="Wareham River West"/>
    <n v="44"/>
  </r>
  <r>
    <s v="38-22"/>
    <m/>
    <x v="0"/>
    <s v="27 ASH ST"/>
    <n v="101"/>
    <s v="SHEDD HAROLD A"/>
    <s v="R30"/>
    <s v="ONE FAMILY"/>
    <s v="38//22//"/>
    <n v="0.17629"/>
    <n v="1"/>
    <n v="1"/>
    <n v="1"/>
    <n v="1"/>
    <s v="SEPTIC"/>
    <n v="0"/>
    <n v="1"/>
    <n v="4900"/>
    <s v="YES"/>
    <n v="4900"/>
    <s v="38-22"/>
    <s v="Public Water,Gas,Septic"/>
    <s v="SEPTIC"/>
    <s v="SEPTIC"/>
    <n v="4900"/>
    <m/>
    <m/>
    <n v="1"/>
    <n v="1"/>
    <n v="3"/>
    <n v="1099"/>
    <n v="1"/>
    <m/>
    <m/>
    <m/>
    <m/>
    <m/>
    <m/>
    <m/>
    <m/>
    <m/>
    <m/>
    <n v="2"/>
    <n v="9.68"/>
    <n v="1"/>
    <s v="Wareham River East"/>
    <n v="45"/>
  </r>
  <r>
    <s v="38-285"/>
    <m/>
    <x v="0"/>
    <s v="3 GARDONIA ST"/>
    <n v="101"/>
    <s v="EVANS PATRICIA A LIFE ESTATE"/>
    <s v="R30"/>
    <s v="ONE FAMILY"/>
    <s v="38//285//"/>
    <n v="0.18675"/>
    <n v="1"/>
    <n v="1"/>
    <n v="1"/>
    <n v="1"/>
    <s v="SEPTIC"/>
    <n v="0"/>
    <n v="1"/>
    <n v="7700"/>
    <s v="NO_W1"/>
    <n v="7700"/>
    <s v="38-285"/>
    <s v="Public Water,Gas,Septic"/>
    <s v="SEPTIC"/>
    <s v="SEPTIC"/>
    <n v="7700"/>
    <m/>
    <m/>
    <n v="1"/>
    <n v="1"/>
    <n v="1"/>
    <n v="792"/>
    <n v="1"/>
    <m/>
    <m/>
    <m/>
    <m/>
    <m/>
    <m/>
    <m/>
    <m/>
    <m/>
    <m/>
    <n v="2"/>
    <n v="9.68"/>
    <n v="1"/>
    <s v="Crab Cove"/>
    <n v="46"/>
  </r>
  <r>
    <s v="55-L10"/>
    <m/>
    <x v="0"/>
    <s v="16 LYNNE RD"/>
    <n v="101"/>
    <s v="BATISTA DINIS C"/>
    <s v="R30"/>
    <s v="ONE FAMILY"/>
    <s v="55//L10//"/>
    <n v="0.27810000000000001"/>
    <n v="0"/>
    <n v="0"/>
    <n v="1"/>
    <n v="1"/>
    <s v="SEWER"/>
    <n v="1"/>
    <n v="1"/>
    <n v="11000"/>
    <s v="YES"/>
    <n v="0"/>
    <s v="55-L10"/>
    <s v="All Public"/>
    <s v="SEWER"/>
    <s v="SEWER"/>
    <n v="11000"/>
    <m/>
    <m/>
    <n v="0"/>
    <n v="0"/>
    <n v="3"/>
    <n v="1456"/>
    <n v="1"/>
    <m/>
    <m/>
    <m/>
    <m/>
    <m/>
    <m/>
    <m/>
    <m/>
    <m/>
    <m/>
    <n v="1"/>
    <n v="0"/>
    <n v="1"/>
    <s v="Wareham River West"/>
    <n v="44"/>
  </r>
  <r>
    <s v="57-177"/>
    <m/>
    <x v="0"/>
    <s v="18 TERRY LN"/>
    <n v="101"/>
    <s v="FRANKLIN MICHAEL D"/>
    <s v="MR30"/>
    <s v="ONE FAMILY"/>
    <s v="57//177//"/>
    <n v="0.22011"/>
    <n v="0"/>
    <n v="0"/>
    <n v="1"/>
    <n v="1"/>
    <s v="SEWER"/>
    <n v="1"/>
    <n v="1"/>
    <n v="17800"/>
    <s v="YES"/>
    <n v="0"/>
    <s v="57-177"/>
    <s v="All Public"/>
    <s v="SEWER"/>
    <s v="SEWER"/>
    <n v="17800"/>
    <m/>
    <m/>
    <n v="0"/>
    <n v="0"/>
    <n v="3"/>
    <n v="1316"/>
    <n v="1"/>
    <m/>
    <m/>
    <m/>
    <m/>
    <m/>
    <m/>
    <m/>
    <m/>
    <m/>
    <m/>
    <n v="1"/>
    <n v="0"/>
    <n v="1"/>
    <s v="Wareham River West"/>
    <n v="44"/>
  </r>
  <r>
    <s v="49-S235"/>
    <m/>
    <x v="0"/>
    <s v="3 EUNICE AVE"/>
    <n v="101"/>
    <s v="CARDOZA BRANDON K"/>
    <s v="R30"/>
    <s v="ONE FAMILY"/>
    <s v="49//S235//"/>
    <n v="0.18029000000000001"/>
    <n v="0"/>
    <n v="0"/>
    <n v="1"/>
    <n v="1"/>
    <s v="SEWER"/>
    <n v="1"/>
    <n v="1"/>
    <n v="8500"/>
    <s v="YES"/>
    <n v="0"/>
    <s v="49-S235"/>
    <s v="All Public"/>
    <s v="SEWER"/>
    <s v="SEWER"/>
    <n v="8500"/>
    <m/>
    <m/>
    <n v="0"/>
    <n v="0"/>
    <n v="3"/>
    <n v="1200"/>
    <n v="1"/>
    <m/>
    <m/>
    <m/>
    <m/>
    <m/>
    <m/>
    <m/>
    <m/>
    <m/>
    <m/>
    <n v="1"/>
    <n v="0"/>
    <n v="1"/>
    <s v="Broad Marsh River"/>
    <n v="43"/>
  </r>
  <r>
    <s v="49-S280"/>
    <m/>
    <x v="0"/>
    <s v="6 IRENE AVE"/>
    <n v="101"/>
    <s v="WAYNE DAVID R"/>
    <s v="R30"/>
    <s v="ONE FAMILY"/>
    <s v="49//S280//"/>
    <n v="0.42129"/>
    <n v="0"/>
    <n v="0"/>
    <n v="1"/>
    <n v="1"/>
    <s v="SEWER"/>
    <n v="1"/>
    <n v="1"/>
    <n v="12800"/>
    <s v="NO_W1"/>
    <n v="0"/>
    <s v="49-S280"/>
    <s v="All Public"/>
    <s v="SEWER"/>
    <s v="SEWER"/>
    <n v="12800"/>
    <m/>
    <m/>
    <n v="0"/>
    <n v="0"/>
    <n v="3"/>
    <n v="1645"/>
    <n v="1.75"/>
    <m/>
    <m/>
    <m/>
    <m/>
    <m/>
    <m/>
    <m/>
    <m/>
    <m/>
    <m/>
    <n v="2"/>
    <n v="0"/>
    <n v="1"/>
    <s v="Broad Marsh River"/>
    <n v="43"/>
  </r>
  <r>
    <s v="38-302"/>
    <m/>
    <x v="0"/>
    <s v="14 PARKWOOD DR"/>
    <n v="101"/>
    <s v="HOOD MICHAEL"/>
    <s v="R30"/>
    <s v="ONE FAMILY"/>
    <s v="38//302//"/>
    <n v="0.12911"/>
    <n v="1"/>
    <n v="1"/>
    <n v="1"/>
    <n v="1"/>
    <s v="SEPTIC"/>
    <n v="0"/>
    <n v="1"/>
    <n v="800"/>
    <s v="YES"/>
    <n v="800"/>
    <s v="38-302"/>
    <s v="Public Water,Gas,Septic"/>
    <s v="SEPTIC"/>
    <s v="SEPTIC"/>
    <n v="800"/>
    <m/>
    <m/>
    <n v="1"/>
    <n v="1"/>
    <n v="1"/>
    <n v="434"/>
    <n v="1.3"/>
    <m/>
    <m/>
    <m/>
    <m/>
    <m/>
    <m/>
    <m/>
    <m/>
    <m/>
    <m/>
    <n v="1"/>
    <n v="9.68"/>
    <n v="1"/>
    <s v="Crab Cove"/>
    <n v="46"/>
  </r>
  <r>
    <s v="38-105"/>
    <m/>
    <x v="0"/>
    <s v="19 CHESTNUT ST"/>
    <n v="101"/>
    <s v="DURAN ELAINE M &amp; DREW MARY P"/>
    <s v="R30"/>
    <s v="ONE FAMILY"/>
    <s v="38//105//"/>
    <n v="0.22017999999999999"/>
    <n v="1"/>
    <n v="1"/>
    <n v="1"/>
    <n v="1"/>
    <s v="SEPTIC"/>
    <n v="0"/>
    <n v="1"/>
    <n v="1900"/>
    <s v="YES"/>
    <n v="1900"/>
    <s v="38-105"/>
    <s v="Public Water,Septic"/>
    <s v="SEPTIC"/>
    <s v="SEPTIC"/>
    <n v="1900"/>
    <m/>
    <m/>
    <n v="1"/>
    <n v="1"/>
    <n v="4"/>
    <n v="1544"/>
    <n v="2"/>
    <m/>
    <m/>
    <m/>
    <m/>
    <m/>
    <m/>
    <m/>
    <m/>
    <m/>
    <m/>
    <n v="2"/>
    <n v="9.68"/>
    <n v="1"/>
    <s v="Crab Cove"/>
    <n v="46"/>
  </r>
  <r>
    <s v="38-159"/>
    <m/>
    <x v="0"/>
    <s v="26 CHESTNUT ST"/>
    <n v="101"/>
    <s v="MISTRETTA DONALD"/>
    <s v="R30"/>
    <s v="ONE FAMILY"/>
    <s v="38//159//"/>
    <n v="0.10477"/>
    <n v="1"/>
    <n v="1"/>
    <n v="1"/>
    <n v="1"/>
    <s v="SEPTIC"/>
    <n v="0"/>
    <n v="1"/>
    <n v="1000"/>
    <s v="YES"/>
    <n v="1000"/>
    <s v="38-159"/>
    <s v="Public Water,Septic"/>
    <s v="SEPTIC"/>
    <s v="SEPTIC"/>
    <n v="1000"/>
    <m/>
    <m/>
    <n v="1"/>
    <n v="1"/>
    <n v="2"/>
    <n v="616"/>
    <n v="1"/>
    <m/>
    <m/>
    <m/>
    <m/>
    <m/>
    <m/>
    <m/>
    <m/>
    <m/>
    <m/>
    <n v="1"/>
    <n v="9.68"/>
    <n v="1"/>
    <s v="Crab Cove"/>
    <n v="46"/>
  </r>
  <r>
    <s v="38-58"/>
    <m/>
    <x v="0"/>
    <s v="25 BIRCH ST"/>
    <n v="101"/>
    <s v="KEARINS HARRY F"/>
    <s v="R30"/>
    <s v="ONE FAMILY"/>
    <s v="38//58//"/>
    <n v="0.22636000000000001"/>
    <n v="1"/>
    <n v="1"/>
    <n v="1"/>
    <n v="1"/>
    <s v="SEPTIC"/>
    <n v="0"/>
    <n v="1"/>
    <n v="7700"/>
    <s v="YES"/>
    <n v="7700"/>
    <s v="38-58"/>
    <s v="Public Water,Septic"/>
    <s v="SEPTIC"/>
    <s v="SEPTIC"/>
    <n v="7700"/>
    <m/>
    <m/>
    <n v="1"/>
    <n v="1"/>
    <n v="2"/>
    <n v="1056"/>
    <n v="1"/>
    <m/>
    <m/>
    <m/>
    <m/>
    <m/>
    <m/>
    <m/>
    <m/>
    <m/>
    <m/>
    <n v="1"/>
    <n v="9.68"/>
    <n v="1"/>
    <s v="Crab Cove"/>
    <n v="46"/>
  </r>
  <r>
    <s v="38-53"/>
    <m/>
    <x v="0"/>
    <s v="30 ASH ST"/>
    <n v="101"/>
    <s v="MCSHEA MARY L LIFE ESTATE"/>
    <s v="R30"/>
    <s v="ONE FAMILY"/>
    <s v="38//53//"/>
    <n v="0.15415999999999999"/>
    <n v="1"/>
    <n v="1"/>
    <n v="1"/>
    <n v="1"/>
    <s v="SEPTIC"/>
    <n v="0"/>
    <n v="1"/>
    <n v="14000"/>
    <s v="NO_W1"/>
    <n v="14000"/>
    <s v="38-53"/>
    <s v="Public Water,Septic"/>
    <s v="SEPTIC"/>
    <s v="SEPTIC"/>
    <n v="14000"/>
    <m/>
    <m/>
    <n v="1"/>
    <n v="1"/>
    <n v="3"/>
    <n v="2480"/>
    <n v="1"/>
    <m/>
    <m/>
    <m/>
    <m/>
    <m/>
    <m/>
    <m/>
    <m/>
    <m/>
    <m/>
    <n v="2"/>
    <n v="9.68"/>
    <n v="1"/>
    <s v="Wareham River East"/>
    <n v="45"/>
  </r>
  <r>
    <s v="57-WS27"/>
    <m/>
    <x v="0"/>
    <s v="33 NICHOLAS DR"/>
    <n v="101"/>
    <s v="FEID JAMES W"/>
    <s v="MR30"/>
    <s v="ONE FAMILY"/>
    <s v="57//WS27//"/>
    <n v="0.11124000000000001"/>
    <n v="0"/>
    <n v="0"/>
    <n v="0"/>
    <n v="1"/>
    <m/>
    <n v="1"/>
    <n v="1"/>
    <n v="1200"/>
    <s v="YES"/>
    <n v="0"/>
    <s v="57-WS27"/>
    <s v="Public Water"/>
    <m/>
    <s v="SEWER"/>
    <n v="1200"/>
    <m/>
    <m/>
    <n v="0"/>
    <n v="0"/>
    <n v="2"/>
    <n v="1536"/>
    <n v="2"/>
    <m/>
    <m/>
    <m/>
    <m/>
    <m/>
    <m/>
    <m/>
    <m/>
    <m/>
    <m/>
    <n v="1"/>
    <n v="0"/>
    <n v="1"/>
    <s v="Wareham River West"/>
    <n v="44"/>
  </r>
  <r>
    <s v="55-L6"/>
    <m/>
    <x v="0"/>
    <s v="17 LYNNE RD"/>
    <n v="101"/>
    <s v="MURPHY LORI"/>
    <s v="R30"/>
    <s v="ONE FAMILY"/>
    <s v="55//L6//"/>
    <n v="0.40315000000000001"/>
    <n v="0"/>
    <n v="0"/>
    <n v="1"/>
    <n v="1"/>
    <s v="SEWER"/>
    <n v="1"/>
    <n v="1"/>
    <n v="23600"/>
    <s v="YES"/>
    <n v="0"/>
    <s v="55-L6"/>
    <m/>
    <m/>
    <s v="SEWER"/>
    <n v="23600"/>
    <m/>
    <m/>
    <n v="0"/>
    <n v="0"/>
    <n v="4"/>
    <n v="1984"/>
    <n v="2"/>
    <m/>
    <m/>
    <m/>
    <m/>
    <m/>
    <m/>
    <m/>
    <m/>
    <m/>
    <m/>
    <n v="1"/>
    <n v="0"/>
    <n v="1"/>
    <s v="Wareham River West"/>
    <n v="44"/>
  </r>
  <r>
    <s v="40-1020"/>
    <m/>
    <x v="0"/>
    <s v="0 CROOKED RIVER RD"/>
    <n v="131"/>
    <s v="BRIGHETTI ROBERT TRUSTEE"/>
    <s v="R30"/>
    <s v="RES ACLNPO  MDL-00"/>
    <s v="40//1020//"/>
    <n v="0.38183"/>
    <n v="0"/>
    <n v="0"/>
    <n v="0"/>
    <n v="0"/>
    <m/>
    <n v="0"/>
    <n v="0"/>
    <n v="0"/>
    <s v="YES"/>
    <n v="0"/>
    <s v="40-1020"/>
    <m/>
    <m/>
    <m/>
    <n v="0"/>
    <m/>
    <m/>
    <n v="0"/>
    <n v="0"/>
    <n v="0"/>
    <n v="0"/>
    <n v="0"/>
    <m/>
    <m/>
    <m/>
    <m/>
    <m/>
    <m/>
    <m/>
    <m/>
    <m/>
    <m/>
    <n v="1"/>
    <n v="0"/>
    <n v="1"/>
    <s v="Crab Cove"/>
    <n v="46"/>
  </r>
  <r>
    <s v="57-63"/>
    <m/>
    <x v="0"/>
    <s v="16 TERRY LN"/>
    <n v="101"/>
    <s v="FOWLIE KENNETH N"/>
    <s v="MR30"/>
    <s v="ONE FAMILY"/>
    <s v="57//63//"/>
    <n v="0.22422"/>
    <n v="0"/>
    <n v="0"/>
    <n v="1"/>
    <n v="1"/>
    <s v="SEWER"/>
    <n v="1"/>
    <n v="1"/>
    <n v="7800"/>
    <s v="YES"/>
    <n v="0"/>
    <s v="57-63"/>
    <s v="All Public"/>
    <s v="SEWER"/>
    <s v="SEWER"/>
    <n v="7800"/>
    <m/>
    <m/>
    <n v="0"/>
    <n v="0"/>
    <n v="3"/>
    <n v="1412"/>
    <n v="1"/>
    <m/>
    <m/>
    <m/>
    <m/>
    <m/>
    <m/>
    <m/>
    <m/>
    <m/>
    <m/>
    <n v="1"/>
    <n v="0"/>
    <n v="1"/>
    <s v="Wareham River West"/>
    <n v="44"/>
  </r>
  <r>
    <s v="38-245"/>
    <m/>
    <x v="0"/>
    <s v="16 ELMWOOD ST"/>
    <n v="132"/>
    <s v="PERRY DOROTHY A &amp; MARY ANN"/>
    <s v="R30"/>
    <s v="RES ACLNUD  MDL-00"/>
    <s v="38//245//"/>
    <n v="9.9500000000000005E-2"/>
    <n v="0"/>
    <n v="0"/>
    <n v="0"/>
    <n v="0"/>
    <m/>
    <n v="0"/>
    <n v="0"/>
    <n v="0"/>
    <s v="YES"/>
    <n v="0"/>
    <s v="38-245"/>
    <m/>
    <m/>
    <m/>
    <n v="0"/>
    <m/>
    <m/>
    <n v="0"/>
    <n v="0"/>
    <n v="0"/>
    <n v="0"/>
    <n v="0"/>
    <m/>
    <m/>
    <m/>
    <m/>
    <m/>
    <m/>
    <m/>
    <m/>
    <m/>
    <m/>
    <n v="1"/>
    <n v="0"/>
    <n v="1"/>
    <s v="Crab Cove"/>
    <n v="46"/>
  </r>
  <r>
    <s v="38-8"/>
    <m/>
    <x v="0"/>
    <s v="74 PARKWOOD DR"/>
    <n v="101"/>
    <s v="LEHOUILLIER GEORGE R"/>
    <s v="R30"/>
    <s v="ONE FAMILY"/>
    <s v="38//8//"/>
    <n v="8.8940000000000005E-2"/>
    <n v="1"/>
    <n v="1"/>
    <n v="1"/>
    <n v="1"/>
    <s v="SEPTIC"/>
    <n v="0"/>
    <n v="1"/>
    <n v="100"/>
    <s v="YES"/>
    <n v="100"/>
    <s v="38-8"/>
    <s v="Public Water,Septic"/>
    <s v="SEPTIC"/>
    <s v="SEPTIC"/>
    <n v="100"/>
    <m/>
    <m/>
    <n v="1"/>
    <n v="1"/>
    <n v="2"/>
    <n v="852"/>
    <n v="1"/>
    <m/>
    <m/>
    <m/>
    <m/>
    <m/>
    <m/>
    <m/>
    <m/>
    <m/>
    <m/>
    <n v="1"/>
    <n v="9.68"/>
    <n v="1"/>
    <s v="Wareham River East"/>
    <n v="45"/>
  </r>
  <r>
    <s v="50F-163"/>
    <m/>
    <x v="0"/>
    <s v="23 BROAD MARSH AVE"/>
    <n v="101"/>
    <s v="MIELBYE MATTHEW P"/>
    <s v="R30"/>
    <s v="ONE FAMILY"/>
    <s v="50/F/163//"/>
    <n v="0.14579"/>
    <n v="0"/>
    <n v="0"/>
    <n v="1"/>
    <n v="1"/>
    <s v="SEWER"/>
    <n v="1"/>
    <n v="1"/>
    <n v="800"/>
    <s v="YES"/>
    <n v="0"/>
    <s v="50F-163"/>
    <s v="All Public"/>
    <s v="SEWER"/>
    <s v="SEWER"/>
    <n v="800"/>
    <m/>
    <m/>
    <n v="0"/>
    <n v="0"/>
    <n v="3"/>
    <n v="1012"/>
    <n v="1"/>
    <m/>
    <m/>
    <m/>
    <m/>
    <m/>
    <m/>
    <m/>
    <m/>
    <m/>
    <m/>
    <n v="1"/>
    <n v="0"/>
    <n v="1"/>
    <s v="Broad Marsh River"/>
    <n v="43"/>
  </r>
  <r>
    <s v="57-132"/>
    <m/>
    <x v="0"/>
    <s v="7 DENNIS LN"/>
    <n v="101"/>
    <s v="HACKETT DAVID M"/>
    <s v="MR30"/>
    <s v="ONE FAMILY"/>
    <s v="57//132//"/>
    <n v="0.20130999999999999"/>
    <n v="0"/>
    <n v="0"/>
    <n v="1"/>
    <n v="1"/>
    <s v="SEWER"/>
    <n v="1"/>
    <n v="1"/>
    <n v="21100"/>
    <s v="YES"/>
    <n v="0"/>
    <s v="57-132"/>
    <s v="All Public"/>
    <s v="SEWER"/>
    <s v="SEWER"/>
    <n v="21100"/>
    <m/>
    <m/>
    <n v="0"/>
    <n v="0"/>
    <n v="3"/>
    <n v="1316"/>
    <n v="1"/>
    <m/>
    <m/>
    <m/>
    <m/>
    <m/>
    <m/>
    <m/>
    <m/>
    <m/>
    <m/>
    <n v="1"/>
    <n v="0"/>
    <n v="1"/>
    <s v="Wareham River West"/>
    <n v="44"/>
  </r>
  <r>
    <s v="38-278"/>
    <m/>
    <x v="0"/>
    <s v="4 FIR ST"/>
    <n v="101"/>
    <s v="MARTEL TANYA M"/>
    <s v="R30"/>
    <s v="ONE FAMILY"/>
    <s v="38//278//"/>
    <n v="9.5839999999999995E-2"/>
    <n v="1"/>
    <n v="1"/>
    <n v="1"/>
    <n v="1"/>
    <s v="SEPTIC"/>
    <n v="0"/>
    <n v="1"/>
    <n v="5400"/>
    <s v="YES"/>
    <n v="5400"/>
    <s v="38-278"/>
    <s v="Public Water,Gas,Septic"/>
    <s v="SEPTIC"/>
    <s v="SEPTIC"/>
    <n v="5400"/>
    <m/>
    <m/>
    <n v="1"/>
    <n v="1"/>
    <n v="3"/>
    <n v="880"/>
    <n v="1"/>
    <m/>
    <m/>
    <m/>
    <m/>
    <m/>
    <m/>
    <m/>
    <m/>
    <m/>
    <m/>
    <n v="1"/>
    <n v="9.68"/>
    <n v="1"/>
    <s v="Crab Cove"/>
    <n v="46"/>
  </r>
  <r>
    <s v="38-226"/>
    <m/>
    <x v="0"/>
    <s v="19 ELMWOOD ST"/>
    <n v="101"/>
    <s v="MORSE DONALD R"/>
    <s v="R30"/>
    <s v="ONE FAMILY"/>
    <s v="38//226//"/>
    <n v="0.11484"/>
    <n v="1"/>
    <n v="1"/>
    <n v="1"/>
    <n v="1"/>
    <s v="SEPTIC"/>
    <n v="0"/>
    <n v="0"/>
    <n v="0"/>
    <s v="YES"/>
    <n v="0"/>
    <s v="38-226"/>
    <s v="Public Water,Gas,Septic"/>
    <s v="SEPTIC"/>
    <s v="SEPTIC"/>
    <n v="0"/>
    <m/>
    <m/>
    <n v="1"/>
    <n v="1"/>
    <n v="3"/>
    <n v="1400"/>
    <n v="1"/>
    <m/>
    <m/>
    <m/>
    <m/>
    <m/>
    <m/>
    <m/>
    <m/>
    <m/>
    <m/>
    <n v="1"/>
    <n v="9.68"/>
    <n v="1"/>
    <s v="Crab Cove"/>
    <n v="46"/>
  </r>
  <r>
    <s v="57-113"/>
    <m/>
    <x v="0"/>
    <s v="2 SUSANNE CIR"/>
    <n v="101"/>
    <s v="KEATING THOMAS TRUSTEE"/>
    <s v="MR30"/>
    <s v="ONE FAMILY"/>
    <s v="57//113//"/>
    <n v="0.47883999999999999"/>
    <n v="0"/>
    <n v="0"/>
    <n v="1"/>
    <n v="1"/>
    <s v="SEWER"/>
    <n v="1"/>
    <n v="1"/>
    <n v="14200"/>
    <s v="YES"/>
    <n v="0"/>
    <s v="57-113"/>
    <s v="All Public"/>
    <s v="SEWER"/>
    <s v="SEWER"/>
    <n v="14200"/>
    <m/>
    <m/>
    <n v="0"/>
    <n v="0"/>
    <n v="4"/>
    <n v="1104"/>
    <n v="1"/>
    <m/>
    <m/>
    <m/>
    <m/>
    <m/>
    <m/>
    <m/>
    <m/>
    <m/>
    <m/>
    <n v="1"/>
    <n v="0"/>
    <n v="1"/>
    <s v="Wareham River West"/>
    <n v="44"/>
  </r>
  <r>
    <s v="49-S238"/>
    <m/>
    <x v="0"/>
    <s v="98 SWIFTS BCH RD"/>
    <n v="130"/>
    <s v="CROWLEY LINDA C"/>
    <s v="R30"/>
    <s v="PRI RES  MDL-01"/>
    <s v="49//S238//"/>
    <n v="0.253"/>
    <n v="0"/>
    <n v="0"/>
    <n v="1"/>
    <n v="1"/>
    <s v="SEWER"/>
    <n v="1"/>
    <n v="1"/>
    <n v="7700"/>
    <s v="YES"/>
    <n v="0"/>
    <s v="49-S238"/>
    <s v="All Public"/>
    <s v="SEWER"/>
    <s v="SEWER"/>
    <n v="7700"/>
    <m/>
    <m/>
    <n v="0"/>
    <n v="0"/>
    <n v="2"/>
    <n v="1296"/>
    <n v="1"/>
    <m/>
    <m/>
    <m/>
    <m/>
    <m/>
    <m/>
    <m/>
    <m/>
    <m/>
    <m/>
    <n v="0"/>
    <n v="0"/>
    <n v="1"/>
    <s v="Wareham River West"/>
    <n v="44"/>
  </r>
  <r>
    <s v="55-3"/>
    <m/>
    <x v="0"/>
    <s v="99 SWIFTS BCH RD"/>
    <n v="101"/>
    <s v="SMITH ROY G JR"/>
    <s v="R30"/>
    <s v="ONE FAMILY"/>
    <s v="55//3//"/>
    <n v="0.23838999999999999"/>
    <n v="0"/>
    <n v="0"/>
    <n v="1"/>
    <n v="1"/>
    <s v="SEWER"/>
    <n v="1"/>
    <n v="0"/>
    <n v="0"/>
    <s v="YES"/>
    <n v="0"/>
    <s v="55-3"/>
    <s v="All Public"/>
    <s v="SEWER"/>
    <s v="SEWER"/>
    <n v="0"/>
    <m/>
    <m/>
    <n v="0"/>
    <n v="0"/>
    <n v="3"/>
    <n v="1448"/>
    <n v="1"/>
    <m/>
    <m/>
    <m/>
    <m/>
    <m/>
    <m/>
    <m/>
    <m/>
    <m/>
    <m/>
    <n v="1"/>
    <n v="0"/>
    <n v="1"/>
    <s v="Wareham River West"/>
    <n v="44"/>
  </r>
  <r>
    <s v="55-L11"/>
    <m/>
    <x v="0"/>
    <s v="14 LYNNE RD"/>
    <n v="101"/>
    <s v="LAVOIE ROBERT"/>
    <s v="R30"/>
    <s v="ONE FAMILY"/>
    <s v="55//L11//"/>
    <n v="0.28645999999999999"/>
    <n v="0"/>
    <n v="0"/>
    <n v="1"/>
    <n v="1"/>
    <s v="SEWER"/>
    <n v="1"/>
    <n v="1"/>
    <n v="40200"/>
    <s v="YES"/>
    <n v="0"/>
    <s v="55-L11"/>
    <m/>
    <m/>
    <s v="SEWER"/>
    <n v="40200"/>
    <m/>
    <m/>
    <n v="0"/>
    <n v="0"/>
    <n v="3"/>
    <n v="1461"/>
    <n v="1"/>
    <m/>
    <m/>
    <m/>
    <m/>
    <m/>
    <m/>
    <m/>
    <m/>
    <m/>
    <m/>
    <n v="1"/>
    <n v="0"/>
    <n v="1"/>
    <s v="Wareham River West"/>
    <n v="44"/>
  </r>
  <r>
    <s v="38-385"/>
    <m/>
    <x v="0"/>
    <s v="5 PARKWOOD DR"/>
    <n v="101"/>
    <s v="VEY KATHRYN G"/>
    <s v="R30"/>
    <s v="ONE FAMILY"/>
    <s v="38//385//"/>
    <n v="0.33245000000000002"/>
    <n v="1"/>
    <n v="1"/>
    <n v="1"/>
    <n v="1"/>
    <s v="SEPTIC"/>
    <n v="0"/>
    <n v="0"/>
    <n v="0"/>
    <s v="YES"/>
    <n v="0"/>
    <s v="38-385"/>
    <s v="Public Water,Gas,Septic"/>
    <s v="SEPTIC"/>
    <s v="SEPTIC"/>
    <n v="0"/>
    <m/>
    <m/>
    <n v="1"/>
    <n v="1"/>
    <n v="2"/>
    <n v="1064"/>
    <n v="1"/>
    <m/>
    <m/>
    <m/>
    <m/>
    <m/>
    <m/>
    <m/>
    <m/>
    <m/>
    <m/>
    <n v="2"/>
    <n v="9.68"/>
    <n v="1"/>
    <s v="Crab Cove"/>
    <n v="46"/>
  </r>
  <r>
    <s v="55-L13"/>
    <m/>
    <x v="0"/>
    <s v="3 BACHANT WY"/>
    <n v="101"/>
    <s v="MACKINNON ROBERT G"/>
    <s v="R30"/>
    <s v="ONE FAMILY"/>
    <s v="55//L13//"/>
    <n v="0.26291999999999999"/>
    <n v="0"/>
    <n v="0"/>
    <n v="1"/>
    <n v="1"/>
    <s v="SEWER"/>
    <n v="1"/>
    <n v="1"/>
    <n v="14600"/>
    <s v="YES"/>
    <n v="0"/>
    <s v="55-L13"/>
    <m/>
    <m/>
    <s v="SEWER"/>
    <n v="14600"/>
    <m/>
    <m/>
    <n v="0"/>
    <n v="0"/>
    <n v="3"/>
    <n v="1448"/>
    <n v="1"/>
    <m/>
    <m/>
    <m/>
    <m/>
    <m/>
    <m/>
    <m/>
    <m/>
    <m/>
    <m/>
    <n v="1"/>
    <n v="0"/>
    <n v="1"/>
    <s v="Wareham River West"/>
    <n v="44"/>
  </r>
  <r>
    <s v="57-143"/>
    <m/>
    <x v="0"/>
    <s v="20 CAMARDO DR"/>
    <n v="101"/>
    <s v="OHAYRE PATRICIA"/>
    <s v="MR30"/>
    <s v="ONE FAMILY"/>
    <s v="57//143//"/>
    <n v="0.20938999999999999"/>
    <n v="0"/>
    <n v="0"/>
    <n v="1"/>
    <n v="1"/>
    <s v="SEWER"/>
    <n v="1"/>
    <n v="1"/>
    <n v="7100"/>
    <s v="YES"/>
    <n v="0"/>
    <s v="57-143"/>
    <s v="All Public"/>
    <s v="SEWER"/>
    <s v="SEWER"/>
    <n v="7100"/>
    <m/>
    <m/>
    <n v="0"/>
    <n v="0"/>
    <n v="3"/>
    <n v="1316"/>
    <n v="1"/>
    <m/>
    <m/>
    <m/>
    <m/>
    <m/>
    <m/>
    <m/>
    <m/>
    <m/>
    <m/>
    <n v="1"/>
    <n v="0"/>
    <n v="1"/>
    <s v="Wareham River West"/>
    <n v="44"/>
  </r>
  <r>
    <s v="49-S208"/>
    <m/>
    <x v="0"/>
    <s v="20 BROAD MARSH AVE"/>
    <n v="101"/>
    <s v="CAPOZZOLI LENA"/>
    <s v="R30"/>
    <s v="ONE FAMILY"/>
    <s v="49//S208//"/>
    <n v="0.22452"/>
    <n v="0"/>
    <n v="0"/>
    <n v="1"/>
    <n v="1"/>
    <s v="SEWER"/>
    <n v="1"/>
    <n v="1"/>
    <n v="600"/>
    <s v="NO_W1"/>
    <n v="0"/>
    <s v="49-S208"/>
    <s v="All Public"/>
    <s v="SEWER"/>
    <s v="SEWER"/>
    <n v="600"/>
    <m/>
    <m/>
    <n v="0"/>
    <n v="0"/>
    <n v="3"/>
    <n v="880"/>
    <n v="1"/>
    <m/>
    <m/>
    <m/>
    <m/>
    <m/>
    <m/>
    <m/>
    <m/>
    <m/>
    <m/>
    <n v="2"/>
    <n v="0"/>
    <n v="1"/>
    <s v="Broad Marsh River"/>
    <n v="43"/>
  </r>
  <r>
    <s v="38-160"/>
    <m/>
    <x v="0"/>
    <s v="24 CHESTNUT ST"/>
    <n v="132"/>
    <s v="PARKWOOD BEACH ASSOCIATION INC"/>
    <s v="R30"/>
    <s v="RES ACLNUD  MDL-00"/>
    <s v="38//160//"/>
    <n v="0.14460999999999999"/>
    <n v="0"/>
    <n v="0"/>
    <n v="0"/>
    <n v="0"/>
    <m/>
    <n v="0"/>
    <n v="0"/>
    <n v="0"/>
    <s v="YES"/>
    <n v="0"/>
    <s v="38-160"/>
    <m/>
    <m/>
    <m/>
    <n v="0"/>
    <m/>
    <m/>
    <n v="0"/>
    <n v="0"/>
    <n v="0"/>
    <n v="0"/>
    <n v="0"/>
    <m/>
    <m/>
    <m/>
    <m/>
    <m/>
    <m/>
    <m/>
    <m/>
    <m/>
    <m/>
    <n v="2"/>
    <n v="0"/>
    <n v="1"/>
    <s v="Crab Cove"/>
    <n v="46"/>
  </r>
  <r>
    <s v="57-51"/>
    <m/>
    <x v="0"/>
    <s v="14 TERRY LN"/>
    <n v="101"/>
    <s v="WHITE JAMES M &amp; DIANNE R"/>
    <s v="MR30"/>
    <s v="ONE FAMILY"/>
    <s v="57//51//"/>
    <n v="0.21536"/>
    <n v="0"/>
    <n v="0"/>
    <n v="1"/>
    <n v="1"/>
    <s v="SEWER"/>
    <n v="1"/>
    <n v="0"/>
    <n v="0"/>
    <s v="YES"/>
    <n v="0"/>
    <s v="57-51"/>
    <s v="All Public"/>
    <s v="SEWER"/>
    <s v="SEWER"/>
    <n v="0"/>
    <m/>
    <m/>
    <n v="0"/>
    <n v="0"/>
    <n v="3"/>
    <n v="1176"/>
    <n v="1"/>
    <m/>
    <m/>
    <m/>
    <m/>
    <m/>
    <m/>
    <m/>
    <m/>
    <m/>
    <m/>
    <n v="0"/>
    <n v="0"/>
    <n v="1"/>
    <s v="Wareham River West"/>
    <n v="44"/>
  </r>
  <r>
    <s v="57-SC4"/>
    <m/>
    <x v="0"/>
    <s v="6 SOLAS CIR"/>
    <n v="101"/>
    <s v="WILLIAMS ELIZABETH A"/>
    <s v="MR30"/>
    <s v="ONE FAMILY"/>
    <s v="57//SC4//"/>
    <n v="0.17193"/>
    <n v="0"/>
    <n v="0"/>
    <n v="1"/>
    <n v="1"/>
    <s v="SEWER"/>
    <n v="1"/>
    <n v="1"/>
    <n v="15900"/>
    <s v="YES"/>
    <n v="0"/>
    <s v="57-SC4"/>
    <s v="Public Water"/>
    <m/>
    <s v="SEWER"/>
    <n v="15900"/>
    <m/>
    <m/>
    <n v="0"/>
    <n v="0"/>
    <n v="2"/>
    <n v="1696"/>
    <n v="2"/>
    <m/>
    <m/>
    <m/>
    <m/>
    <m/>
    <m/>
    <m/>
    <m/>
    <m/>
    <m/>
    <n v="1"/>
    <n v="0"/>
    <n v="1"/>
    <s v="Wareham River West"/>
    <n v="44"/>
  </r>
  <r>
    <s v="38-20"/>
    <m/>
    <x v="0"/>
    <s v="23 ASH ST"/>
    <n v="101"/>
    <s v="COPPOLA ANTHONY"/>
    <s v="R30"/>
    <s v="ONE FAMILY"/>
    <s v="38//20//"/>
    <n v="0.21917"/>
    <n v="1"/>
    <n v="1"/>
    <n v="1"/>
    <n v="1"/>
    <s v="SEPTIC"/>
    <n v="0"/>
    <n v="0"/>
    <n v="0"/>
    <s v="YES"/>
    <n v="0"/>
    <s v="38-20"/>
    <s v="Public Water,Gas,Septic"/>
    <s v="SEPTIC"/>
    <s v="SEPTIC"/>
    <n v="0"/>
    <m/>
    <m/>
    <n v="1"/>
    <n v="1"/>
    <n v="3"/>
    <n v="1572"/>
    <n v="1.5"/>
    <m/>
    <m/>
    <m/>
    <m/>
    <m/>
    <m/>
    <m/>
    <m/>
    <m/>
    <m/>
    <n v="2"/>
    <n v="9.68"/>
    <n v="1"/>
    <s v="Wareham River East"/>
    <n v="45"/>
  </r>
  <r>
    <s v="57-SC2"/>
    <m/>
    <x v="0"/>
    <s v="4 SOLAS CIR"/>
    <n v="101"/>
    <s v="DEMELO CHRISTINA"/>
    <s v="MR30"/>
    <s v="ONE FAMILY"/>
    <s v="57//SC2//"/>
    <n v="0.15087"/>
    <n v="0"/>
    <n v="0"/>
    <n v="1"/>
    <n v="1"/>
    <s v="SEWER"/>
    <n v="1"/>
    <n v="1"/>
    <n v="10600"/>
    <s v="YES"/>
    <n v="0"/>
    <s v="57-SC2"/>
    <s v="Public Water"/>
    <m/>
    <s v="SEWER"/>
    <n v="10600"/>
    <m/>
    <m/>
    <n v="0"/>
    <n v="0"/>
    <n v="2"/>
    <n v="1536"/>
    <n v="2"/>
    <m/>
    <m/>
    <m/>
    <m/>
    <m/>
    <m/>
    <m/>
    <m/>
    <m/>
    <m/>
    <n v="1"/>
    <n v="0"/>
    <n v="1"/>
    <s v="Wareham River West"/>
    <n v="44"/>
  </r>
  <r>
    <s v="38-9"/>
    <m/>
    <x v="0"/>
    <s v="72 PARKWOOD DR"/>
    <n v="101"/>
    <s v="MARTINS ALFRED"/>
    <s v="R30"/>
    <s v="ONE FAMILY"/>
    <s v="38//9//"/>
    <n v="8.6999999999999994E-2"/>
    <n v="1"/>
    <n v="1"/>
    <n v="1"/>
    <n v="1"/>
    <s v="SEPTIC"/>
    <n v="0"/>
    <n v="1"/>
    <n v="4200"/>
    <s v="YES"/>
    <n v="4200"/>
    <s v="38-9"/>
    <s v="Public Water,Gas,Septic"/>
    <s v="SEPTIC"/>
    <s v="SEPTIC"/>
    <n v="4200"/>
    <m/>
    <m/>
    <n v="1"/>
    <n v="1"/>
    <n v="3"/>
    <n v="1748"/>
    <n v="2"/>
    <m/>
    <m/>
    <m/>
    <m/>
    <m/>
    <m/>
    <m/>
    <m/>
    <m/>
    <m/>
    <n v="1"/>
    <n v="9.68"/>
    <n v="1"/>
    <s v="Wareham River East"/>
    <n v="45"/>
  </r>
  <r>
    <s v="38-1018"/>
    <m/>
    <x v="0"/>
    <s v="0 FIR ST"/>
    <n v="132"/>
    <s v="PARKWOOD BEACH IMPROVEMENT"/>
    <s v="R30"/>
    <s v="RES ACLNUD  MDL-00"/>
    <s v="38//1018//"/>
    <n v="0.28034999999999999"/>
    <n v="0"/>
    <n v="0"/>
    <n v="0"/>
    <n v="0"/>
    <m/>
    <n v="0"/>
    <n v="0"/>
    <n v="0"/>
    <s v="YES"/>
    <n v="0"/>
    <s v="38-1018"/>
    <m/>
    <m/>
    <m/>
    <n v="0"/>
    <m/>
    <m/>
    <n v="0"/>
    <n v="0"/>
    <n v="0"/>
    <n v="0"/>
    <n v="0"/>
    <m/>
    <m/>
    <m/>
    <m/>
    <m/>
    <m/>
    <m/>
    <m/>
    <m/>
    <m/>
    <n v="1"/>
    <n v="0"/>
    <n v="1"/>
    <s v="Crab Cove"/>
    <n v="46"/>
  </r>
  <r>
    <s v="57-94"/>
    <m/>
    <x v="0"/>
    <s v="4 SUSANNE CIR"/>
    <n v="101"/>
    <s v="O'DONNELL PAUL R JR"/>
    <s v="MR30"/>
    <s v="ONE FAMILY"/>
    <s v="57//94//"/>
    <n v="0.33045000000000002"/>
    <n v="0"/>
    <n v="0"/>
    <n v="1"/>
    <n v="1"/>
    <s v="SEWER"/>
    <n v="1"/>
    <n v="1"/>
    <n v="9100"/>
    <s v="YES"/>
    <n v="0"/>
    <s v="57-94"/>
    <s v="All Public"/>
    <s v="SEWER"/>
    <s v="SEWER"/>
    <n v="9100"/>
    <m/>
    <m/>
    <n v="0"/>
    <n v="0"/>
    <n v="3"/>
    <n v="1316"/>
    <n v="1"/>
    <m/>
    <m/>
    <m/>
    <m/>
    <m/>
    <m/>
    <m/>
    <m/>
    <m/>
    <m/>
    <n v="1"/>
    <n v="0"/>
    <n v="1"/>
    <s v="Wareham River West"/>
    <n v="44"/>
  </r>
  <r>
    <s v="57-WS34"/>
    <m/>
    <x v="0"/>
    <s v="36 NICHOLAS DR"/>
    <n v="101"/>
    <s v="ELASSAAD JOSEPH N"/>
    <s v="MR30"/>
    <s v="ONE FAMILY"/>
    <s v="57//WS34//"/>
    <n v="0.19447999999999999"/>
    <n v="0"/>
    <n v="0"/>
    <n v="1"/>
    <n v="1"/>
    <s v="SEWER"/>
    <n v="1"/>
    <n v="1"/>
    <n v="9400"/>
    <s v="YES"/>
    <n v="0"/>
    <s v="57-WS34"/>
    <s v="Public Water"/>
    <m/>
    <s v="SEWER"/>
    <n v="9400"/>
    <m/>
    <m/>
    <n v="0"/>
    <n v="0"/>
    <n v="2"/>
    <n v="1568"/>
    <n v="2"/>
    <m/>
    <m/>
    <m/>
    <m/>
    <m/>
    <m/>
    <m/>
    <m/>
    <m/>
    <m/>
    <n v="1"/>
    <n v="0"/>
    <n v="1"/>
    <s v="Wareham River West"/>
    <n v="44"/>
  </r>
  <r>
    <s v="38-282"/>
    <m/>
    <x v="0"/>
    <s v="16 PARKWOOD DR"/>
    <n v="101"/>
    <s v="MORRISON CHARLES J"/>
    <s v="R30"/>
    <s v="ONE FAMILY"/>
    <s v="38//282//"/>
    <n v="0.17632999999999999"/>
    <n v="1"/>
    <n v="1"/>
    <n v="1"/>
    <n v="1"/>
    <s v="SEPTIC"/>
    <n v="0"/>
    <n v="1"/>
    <n v="14900"/>
    <s v="YES"/>
    <n v="14900"/>
    <s v="38-282"/>
    <s v="Public Water,Septic"/>
    <s v="SEPTIC"/>
    <s v="SEPTIC"/>
    <n v="14900"/>
    <m/>
    <m/>
    <n v="1"/>
    <n v="1"/>
    <n v="3"/>
    <n v="1709"/>
    <n v="1"/>
    <m/>
    <m/>
    <m/>
    <m/>
    <m/>
    <m/>
    <m/>
    <m/>
    <m/>
    <m/>
    <n v="2"/>
    <n v="9.68"/>
    <n v="1"/>
    <s v="Crab Cove"/>
    <n v="46"/>
  </r>
  <r>
    <s v="38-225A"/>
    <m/>
    <x v="0"/>
    <s v="19 ELMWOOD ST"/>
    <n v="106"/>
    <s v="MORSE DONALD R"/>
    <s v="R30"/>
    <s v="AC LND IMP  MDL-00"/>
    <s v="38//225/A/"/>
    <n v="4.9200000000000001E-2"/>
    <n v="1"/>
    <n v="1"/>
    <n v="1"/>
    <n v="1"/>
    <s v="SEPTIC"/>
    <n v="0"/>
    <n v="1"/>
    <n v="10000"/>
    <s v="YES"/>
    <n v="10000"/>
    <s v="38-225A"/>
    <m/>
    <m/>
    <s v="SEPTIC"/>
    <n v="10000"/>
    <m/>
    <m/>
    <n v="1"/>
    <n v="1"/>
    <n v="0"/>
    <n v="0"/>
    <n v="0"/>
    <m/>
    <m/>
    <m/>
    <m/>
    <m/>
    <m/>
    <m/>
    <m/>
    <m/>
    <m/>
    <n v="1"/>
    <n v="9.68"/>
    <n v="1"/>
    <s v="Crab Cove"/>
    <n v="46"/>
  </r>
  <r>
    <s v="38-279"/>
    <m/>
    <x v="0"/>
    <s v="2 FIR ST"/>
    <n v="101"/>
    <s v="BAIERLEIN CAROLYN"/>
    <s v="R30"/>
    <s v="ONE FAMILY"/>
    <s v="38//279//"/>
    <n v="0.19983000000000001"/>
    <n v="1"/>
    <n v="1"/>
    <n v="1"/>
    <n v="1"/>
    <s v="SEPTIC"/>
    <n v="0"/>
    <n v="1"/>
    <n v="4700"/>
    <s v="YES"/>
    <n v="4700"/>
    <s v="38-279"/>
    <s v="Public Water,Septic"/>
    <s v="SEPTIC"/>
    <s v="SEPTIC"/>
    <n v="4700"/>
    <m/>
    <m/>
    <n v="1"/>
    <n v="1"/>
    <n v="2"/>
    <n v="562"/>
    <n v="1"/>
    <m/>
    <m/>
    <m/>
    <m/>
    <m/>
    <m/>
    <m/>
    <m/>
    <m/>
    <m/>
    <n v="2"/>
    <n v="9.68"/>
    <n v="1"/>
    <s v="Crab Cove"/>
    <n v="46"/>
  </r>
  <r>
    <s v="38-103"/>
    <m/>
    <x v="0"/>
    <s v="16 BIRCH ST"/>
    <n v="101"/>
    <s v="DASTOUS ROLAND L"/>
    <s v="R30"/>
    <s v="ONE FAMILY"/>
    <s v="38//103//"/>
    <n v="0.21498"/>
    <n v="1"/>
    <n v="1"/>
    <n v="1"/>
    <n v="1"/>
    <s v="SEPTIC"/>
    <n v="0"/>
    <n v="1"/>
    <n v="4400"/>
    <s v="YES"/>
    <n v="4400"/>
    <s v="38-103"/>
    <s v="Public Water,Gas,Septic"/>
    <s v="SEPTIC"/>
    <s v="SEPTIC"/>
    <n v="4400"/>
    <m/>
    <m/>
    <n v="1"/>
    <n v="1"/>
    <n v="1"/>
    <n v="834"/>
    <n v="1.5"/>
    <m/>
    <m/>
    <m/>
    <m/>
    <m/>
    <m/>
    <m/>
    <m/>
    <m/>
    <m/>
    <n v="1"/>
    <n v="9.68"/>
    <n v="1"/>
    <s v="Crab Cove"/>
    <n v="46"/>
  </r>
  <r>
    <s v="38-57"/>
    <m/>
    <x v="0"/>
    <s v="23 BIRCH ST"/>
    <n v="101"/>
    <s v="OLEARY JOHN A"/>
    <s v="R30"/>
    <s v="ONE FAMILY"/>
    <s v="38//57//"/>
    <n v="0.13897999999999999"/>
    <n v="1"/>
    <n v="1"/>
    <n v="1"/>
    <n v="1"/>
    <s v="SEPTIC"/>
    <n v="0"/>
    <n v="1"/>
    <n v="9700"/>
    <s v="YES"/>
    <n v="9700"/>
    <s v="38-57"/>
    <s v="Public Water,Septic"/>
    <s v="SEPTIC"/>
    <s v="SEPTIC"/>
    <n v="9700"/>
    <m/>
    <m/>
    <n v="1"/>
    <n v="1"/>
    <n v="2"/>
    <n v="975"/>
    <n v="1"/>
    <m/>
    <m/>
    <m/>
    <m/>
    <m/>
    <m/>
    <m/>
    <m/>
    <m/>
    <m/>
    <n v="0"/>
    <n v="9.68"/>
    <n v="1"/>
    <s v="Wareham River East"/>
    <n v="45"/>
  </r>
  <r>
    <s v="UNK1461"/>
    <s v="FEE"/>
    <x v="0"/>
    <s v="NICHOLAS DR"/>
    <n v="0"/>
    <m/>
    <m/>
    <m/>
    <m/>
    <n v="5.9561700000000002"/>
    <n v="0"/>
    <n v="0"/>
    <n v="0"/>
    <n v="0"/>
    <m/>
    <n v="0"/>
    <n v="0"/>
    <n v="0"/>
    <s v="NO_W2"/>
    <n v="0"/>
    <m/>
    <m/>
    <m/>
    <m/>
    <n v="0"/>
    <m/>
    <m/>
    <n v="0"/>
    <n v="0"/>
    <n v="0"/>
    <n v="0"/>
    <n v="0"/>
    <s v="Not in new Assr DB, Makepe?, old info"/>
    <m/>
    <m/>
    <m/>
    <m/>
    <m/>
    <m/>
    <m/>
    <m/>
    <m/>
    <n v="1"/>
    <n v="0"/>
    <n v="1"/>
    <s v="Wareham River West"/>
    <n v="44"/>
  </r>
  <r>
    <s v="38-108"/>
    <m/>
    <x v="0"/>
    <s v="15 CHESTNUT ST"/>
    <n v="101"/>
    <s v="BURKE KEVIN P"/>
    <s v="R30"/>
    <s v="ONE FAMILY"/>
    <s v="38//108//"/>
    <n v="0.20721000000000001"/>
    <n v="1"/>
    <n v="1"/>
    <n v="1"/>
    <n v="1"/>
    <s v="SEPTIC"/>
    <n v="0"/>
    <n v="1"/>
    <n v="12400"/>
    <s v="NO_W1"/>
    <n v="12400"/>
    <s v="38-108"/>
    <s v="Public Water,Septic"/>
    <s v="SEPTIC"/>
    <s v="SEPTIC"/>
    <n v="12400"/>
    <m/>
    <m/>
    <n v="1"/>
    <n v="1"/>
    <n v="2"/>
    <n v="1406"/>
    <n v="1"/>
    <m/>
    <m/>
    <m/>
    <m/>
    <m/>
    <m/>
    <m/>
    <m/>
    <m/>
    <m/>
    <n v="2"/>
    <n v="9.68"/>
    <n v="1"/>
    <s v="Crab Cove"/>
    <n v="46"/>
  </r>
  <r>
    <s v="49-A1"/>
    <m/>
    <x v="0"/>
    <s v="4 IRENE AVE"/>
    <n v="132"/>
    <s v="ROSEN JACK M"/>
    <s v="R30"/>
    <s v="RES ACLNUD  MDL-00"/>
    <s v="49//A1//"/>
    <n v="9.7339999999999996E-2"/>
    <n v="0"/>
    <n v="0"/>
    <n v="0"/>
    <n v="0"/>
    <m/>
    <n v="0"/>
    <n v="0"/>
    <n v="0"/>
    <s v="YES"/>
    <n v="0"/>
    <s v="49-A1"/>
    <m/>
    <m/>
    <m/>
    <n v="0"/>
    <m/>
    <m/>
    <n v="0"/>
    <n v="0"/>
    <n v="0"/>
    <n v="0"/>
    <n v="0"/>
    <m/>
    <m/>
    <m/>
    <m/>
    <m/>
    <m/>
    <m/>
    <m/>
    <m/>
    <m/>
    <n v="1"/>
    <n v="0"/>
    <n v="1"/>
    <s v="Broad Marsh River"/>
    <n v="43"/>
  </r>
  <r>
    <s v="38-246"/>
    <m/>
    <x v="0"/>
    <s v="12 ELMWOOD ST"/>
    <n v="101"/>
    <s v="HICKS CLIFFORD C &amp; ROSE L TRUSTEES"/>
    <s v="R30"/>
    <s v="ONE FAMILY"/>
    <s v="38//246//"/>
    <n v="0.19372"/>
    <n v="1"/>
    <n v="1"/>
    <n v="1"/>
    <n v="1"/>
    <s v="SEPTIC"/>
    <n v="0"/>
    <n v="1"/>
    <n v="600"/>
    <s v="YES"/>
    <n v="600"/>
    <s v="38-246"/>
    <s v="Public Water,Gas,Septic"/>
    <s v="SEPTIC"/>
    <s v="SEPTIC"/>
    <n v="600"/>
    <m/>
    <m/>
    <n v="1"/>
    <n v="1"/>
    <n v="3"/>
    <n v="992"/>
    <n v="1"/>
    <m/>
    <m/>
    <m/>
    <m/>
    <m/>
    <m/>
    <m/>
    <m/>
    <m/>
    <m/>
    <n v="2"/>
    <n v="9.68"/>
    <n v="1"/>
    <s v="Crab Cove"/>
    <n v="46"/>
  </r>
  <r>
    <s v="50F-164"/>
    <m/>
    <x v="0"/>
    <s v="25 BROAD MARSH AVE"/>
    <n v="109"/>
    <s v="WOODS WILLIAM A JR &amp; SELINA JO"/>
    <s v="R30"/>
    <s v="MULTI HSES"/>
    <s v="50/F/164//"/>
    <n v="0.12755"/>
    <n v="0"/>
    <n v="0"/>
    <n v="1"/>
    <n v="1"/>
    <s v="SEWER"/>
    <n v="1"/>
    <n v="2"/>
    <n v="7500"/>
    <s v="YES"/>
    <n v="0"/>
    <s v="50F-164"/>
    <s v="All Public"/>
    <s v="SEWER"/>
    <s v="SEWER"/>
    <n v="3750"/>
    <m/>
    <m/>
    <n v="0"/>
    <n v="0"/>
    <n v="2"/>
    <n v="945"/>
    <n v="1"/>
    <m/>
    <m/>
    <m/>
    <m/>
    <m/>
    <m/>
    <m/>
    <m/>
    <m/>
    <m/>
    <n v="1"/>
    <n v="0"/>
    <n v="1"/>
    <s v="Broad Marsh River"/>
    <n v="43"/>
  </r>
  <r>
    <s v="49-S283"/>
    <m/>
    <x v="0"/>
    <s v="6 STEPHEN AVE"/>
    <n v="101"/>
    <s v="TUELL IVAN"/>
    <s v="R30"/>
    <s v="ONE FAMILY"/>
    <s v="49//S283//"/>
    <n v="0.29026000000000002"/>
    <n v="0"/>
    <n v="0"/>
    <n v="1"/>
    <n v="1"/>
    <s v="SEWER"/>
    <n v="1"/>
    <n v="1"/>
    <n v="7600"/>
    <s v="YES"/>
    <n v="0"/>
    <s v="49-S283"/>
    <s v="All Public"/>
    <s v="SEWER"/>
    <s v="SEWER"/>
    <n v="7600"/>
    <m/>
    <m/>
    <n v="0"/>
    <n v="0"/>
    <n v="3"/>
    <n v="948"/>
    <n v="1"/>
    <m/>
    <m/>
    <m/>
    <m/>
    <m/>
    <m/>
    <m/>
    <m/>
    <m/>
    <m/>
    <n v="1"/>
    <n v="0"/>
    <n v="1"/>
    <s v="Broad Marsh River"/>
    <n v="43"/>
  </r>
  <r>
    <s v="38-166"/>
    <m/>
    <x v="0"/>
    <s v="19 DATEWOOD ST"/>
    <n v="101"/>
    <s v="GINCHES FREDERICK"/>
    <s v="R30"/>
    <s v="ONE FAMILY"/>
    <s v="38//166//"/>
    <n v="0.33345999999999998"/>
    <n v="1"/>
    <n v="1"/>
    <n v="1"/>
    <n v="1"/>
    <s v="SEPTIC"/>
    <n v="0"/>
    <n v="1"/>
    <n v="3500"/>
    <s v="NO_W1"/>
    <n v="3500"/>
    <s v="38-166"/>
    <s v="Public Water,Septic"/>
    <s v="SEPTIC"/>
    <s v="SEPTIC"/>
    <n v="3500"/>
    <m/>
    <m/>
    <n v="1"/>
    <n v="1"/>
    <n v="2"/>
    <n v="732"/>
    <n v="1"/>
    <m/>
    <m/>
    <m/>
    <m/>
    <m/>
    <m/>
    <m/>
    <m/>
    <m/>
    <m/>
    <n v="2"/>
    <n v="9.68"/>
    <n v="1"/>
    <s v="Crab Cove"/>
    <n v="46"/>
  </r>
  <r>
    <s v="38-384"/>
    <m/>
    <x v="0"/>
    <s v="7 PARKWOOD DR"/>
    <n v="104"/>
    <s v="JOHNSON RAYMOND J &amp; CATHERINE E"/>
    <s v="R30"/>
    <s v="TWO FAMILY"/>
    <s v="38//384//"/>
    <n v="0.14105999999999999"/>
    <n v="1"/>
    <n v="1"/>
    <n v="1"/>
    <n v="1"/>
    <s v="SEPTIC"/>
    <n v="0"/>
    <n v="1"/>
    <n v="2700"/>
    <s v="YES"/>
    <n v="2700"/>
    <s v="38-384"/>
    <s v="Public Water,Septic"/>
    <s v="SEPTIC"/>
    <s v="SEPTIC"/>
    <n v="2700"/>
    <m/>
    <m/>
    <n v="2"/>
    <n v="2"/>
    <n v="2"/>
    <n v="1059"/>
    <n v="1"/>
    <m/>
    <m/>
    <m/>
    <m/>
    <m/>
    <m/>
    <m/>
    <m/>
    <m/>
    <m/>
    <n v="1"/>
    <n v="19.36"/>
    <n v="1"/>
    <s v="Crab Cove"/>
    <n v="46"/>
  </r>
  <r>
    <s v="57-73"/>
    <m/>
    <x v="0"/>
    <s v="8 SUSANNE CIR"/>
    <n v="101"/>
    <s v="PACHECO LISA M"/>
    <s v="MR30"/>
    <s v="ONE FAMILY"/>
    <s v="57//73//"/>
    <n v="0.33733999999999997"/>
    <n v="0"/>
    <n v="0"/>
    <n v="1"/>
    <n v="1"/>
    <s v="SEWER"/>
    <n v="1"/>
    <n v="1"/>
    <n v="5000"/>
    <s v="YES"/>
    <n v="0"/>
    <s v="57-73"/>
    <s v="All Public"/>
    <s v="SEWER"/>
    <s v="SEWER"/>
    <n v="5000"/>
    <m/>
    <m/>
    <n v="0"/>
    <n v="0"/>
    <n v="3"/>
    <n v="1412"/>
    <n v="1"/>
    <m/>
    <m/>
    <m/>
    <m/>
    <m/>
    <m/>
    <m/>
    <m/>
    <m/>
    <m/>
    <n v="1"/>
    <n v="0"/>
    <n v="1"/>
    <s v="Wareham River West"/>
    <n v="44"/>
  </r>
  <r>
    <s v="57-170"/>
    <m/>
    <x v="0"/>
    <s v="25 CAMARDO DR"/>
    <n v="101"/>
    <s v="KIMBALL ARTHUR G"/>
    <s v="MR30"/>
    <s v="ONE FAMILY"/>
    <s v="57//170//"/>
    <n v="0.23688999999999999"/>
    <n v="0"/>
    <n v="0"/>
    <n v="1"/>
    <n v="1"/>
    <s v="SEWER"/>
    <n v="1"/>
    <n v="1"/>
    <n v="4900"/>
    <s v="YES"/>
    <n v="0"/>
    <s v="57-170"/>
    <s v="All Public"/>
    <s v="SEWER"/>
    <s v="SEWER"/>
    <n v="4900"/>
    <m/>
    <m/>
    <n v="0"/>
    <n v="0"/>
    <n v="4"/>
    <n v="1104"/>
    <n v="1"/>
    <m/>
    <m/>
    <m/>
    <m/>
    <m/>
    <m/>
    <m/>
    <m/>
    <m/>
    <m/>
    <n v="1"/>
    <n v="0"/>
    <n v="1"/>
    <s v="Wareham River West"/>
    <n v="44"/>
  </r>
  <r>
    <s v="57-WS25"/>
    <m/>
    <x v="0"/>
    <s v="31 NICHOLAS DR"/>
    <n v="101"/>
    <s v="BARRY KRISTIAN E"/>
    <s v="MR30"/>
    <s v="ONE FAMILY"/>
    <s v="57//WS25//"/>
    <n v="0.13564000000000001"/>
    <n v="0"/>
    <n v="0"/>
    <n v="1"/>
    <n v="1"/>
    <s v="SEWER"/>
    <n v="1"/>
    <n v="1"/>
    <n v="2800"/>
    <s v="YES"/>
    <n v="0"/>
    <s v="57-WS25"/>
    <s v="Public Water"/>
    <m/>
    <s v="SEWER"/>
    <n v="2800"/>
    <m/>
    <m/>
    <n v="0"/>
    <n v="0"/>
    <n v="2"/>
    <n v="1536"/>
    <n v="2"/>
    <m/>
    <m/>
    <m/>
    <m/>
    <m/>
    <m/>
    <m/>
    <m/>
    <m/>
    <m/>
    <n v="1"/>
    <n v="0"/>
    <n v="1"/>
    <s v="Wareham River West"/>
    <n v="44"/>
  </r>
  <r>
    <s v="38-54"/>
    <m/>
    <x v="0"/>
    <s v="28 ASH ST"/>
    <n v="101"/>
    <s v="CRONIN WALTER L"/>
    <s v="R30"/>
    <s v="ONE FAMILY"/>
    <s v="38//54//"/>
    <n v="0.31419999999999998"/>
    <n v="1"/>
    <n v="1"/>
    <n v="1"/>
    <n v="1"/>
    <s v="SEPTIC"/>
    <n v="0"/>
    <n v="1"/>
    <n v="2500"/>
    <s v="YES"/>
    <n v="2500"/>
    <s v="38-54"/>
    <s v="Public Water,Septic"/>
    <s v="SEPTIC"/>
    <s v="SEPTIC"/>
    <n v="2500"/>
    <m/>
    <m/>
    <n v="1"/>
    <n v="1"/>
    <n v="3"/>
    <n v="1290"/>
    <n v="2"/>
    <m/>
    <m/>
    <m/>
    <m/>
    <m/>
    <m/>
    <m/>
    <m/>
    <m/>
    <m/>
    <n v="3"/>
    <n v="9.68"/>
    <n v="1"/>
    <s v="Wareham River East"/>
    <n v="45"/>
  </r>
  <r>
    <s v="57-83"/>
    <m/>
    <x v="0"/>
    <s v="6 SUSANNE CIR"/>
    <n v="101"/>
    <s v="RICHARD ROBERT C"/>
    <s v="MR30"/>
    <s v="ONE FAMILY"/>
    <s v="57//83//"/>
    <n v="0.32612999999999998"/>
    <n v="0"/>
    <n v="0"/>
    <n v="1"/>
    <n v="1"/>
    <s v="SEWER"/>
    <n v="1"/>
    <n v="1"/>
    <n v="9700"/>
    <s v="YES"/>
    <n v="0"/>
    <s v="57-83"/>
    <s v="All Public"/>
    <s v="SEWER"/>
    <s v="SEWER"/>
    <n v="9700"/>
    <m/>
    <m/>
    <n v="0"/>
    <n v="0"/>
    <n v="3"/>
    <n v="1008"/>
    <n v="1"/>
    <m/>
    <m/>
    <m/>
    <m/>
    <m/>
    <m/>
    <m/>
    <m/>
    <m/>
    <m/>
    <n v="1"/>
    <n v="0"/>
    <n v="1"/>
    <s v="Wareham River West"/>
    <n v="44"/>
  </r>
  <r>
    <s v="49-S209"/>
    <m/>
    <x v="0"/>
    <s v="22 BROAD MARSH AVE"/>
    <n v="101"/>
    <s v="RAGUSA ROBERT R JR"/>
    <s v="R30"/>
    <s v="ONE FAMILY"/>
    <s v="49//S209//"/>
    <n v="0.22961999999999999"/>
    <n v="0"/>
    <n v="0"/>
    <n v="1"/>
    <n v="1"/>
    <s v="SEWER"/>
    <n v="1"/>
    <n v="1"/>
    <n v="800"/>
    <s v="YES"/>
    <n v="0"/>
    <s v="49-S209"/>
    <s v="Public Water,Public Sewer"/>
    <s v="SEWER"/>
    <s v="SEWER"/>
    <n v="800"/>
    <m/>
    <m/>
    <n v="0"/>
    <n v="0"/>
    <n v="3"/>
    <n v="880"/>
    <n v="1"/>
    <m/>
    <m/>
    <m/>
    <m/>
    <m/>
    <m/>
    <m/>
    <m/>
    <m/>
    <m/>
    <n v="2"/>
    <n v="0"/>
    <n v="1"/>
    <s v="Broad Marsh River"/>
    <n v="43"/>
  </r>
  <r>
    <s v="38-161B"/>
    <m/>
    <x v="0"/>
    <s v="20 CHESTNUT ST"/>
    <n v="101"/>
    <s v="RESENDES JOSE F"/>
    <s v="R30"/>
    <s v="ONE FAMILY"/>
    <s v="38//161/B/"/>
    <n v="0.14604"/>
    <n v="1"/>
    <n v="1"/>
    <n v="1"/>
    <n v="1"/>
    <s v="SEPTIC"/>
    <n v="0"/>
    <n v="1"/>
    <n v="5500"/>
    <s v="YES"/>
    <n v="5500"/>
    <s v="38-161B"/>
    <s v="Public Water,Gas,Septic"/>
    <s v="SEPTIC"/>
    <s v="SEPTIC"/>
    <n v="5500"/>
    <m/>
    <m/>
    <n v="1"/>
    <n v="1"/>
    <n v="3"/>
    <n v="1771"/>
    <n v="1.75"/>
    <m/>
    <m/>
    <m/>
    <m/>
    <m/>
    <m/>
    <m/>
    <m/>
    <m/>
    <m/>
    <n v="1"/>
    <n v="9.68"/>
    <n v="1"/>
    <s v="Crab Cove"/>
    <n v="46"/>
  </r>
  <r>
    <s v="38-224"/>
    <m/>
    <x v="0"/>
    <s v="15 ELMWOOD ST"/>
    <n v="101"/>
    <s v="SEVENE LINDA M"/>
    <s v="R30"/>
    <s v="ONE FAMILY"/>
    <s v="38//224//"/>
    <n v="0.15190000000000001"/>
    <n v="1"/>
    <n v="1"/>
    <n v="1"/>
    <n v="1"/>
    <s v="SEPTIC"/>
    <n v="0"/>
    <n v="1"/>
    <n v="4800"/>
    <s v="YES"/>
    <n v="4800"/>
    <s v="38-224"/>
    <s v="Public Water,Gas,Septic"/>
    <s v="SEPTIC"/>
    <s v="SEPTIC"/>
    <n v="4800"/>
    <m/>
    <m/>
    <n v="1"/>
    <n v="1"/>
    <n v="2"/>
    <n v="864"/>
    <n v="1"/>
    <m/>
    <m/>
    <m/>
    <m/>
    <m/>
    <m/>
    <m/>
    <m/>
    <m/>
    <m/>
    <n v="2"/>
    <n v="9.68"/>
    <n v="1"/>
    <s v="Crab Cove"/>
    <n v="46"/>
  </r>
  <r>
    <s v="55-L5"/>
    <m/>
    <x v="0"/>
    <s v="15 LYNNE RD"/>
    <n v="101"/>
    <s v="OBRIEN JOHN D"/>
    <s v="R30"/>
    <s v="ONE FAMILY"/>
    <s v="55//L5//"/>
    <n v="0.23573"/>
    <n v="0"/>
    <n v="0"/>
    <n v="1"/>
    <n v="1"/>
    <s v="SEWER"/>
    <n v="1"/>
    <n v="2"/>
    <n v="28300"/>
    <s v="YES"/>
    <n v="0"/>
    <s v="55-L5"/>
    <s v="All Public"/>
    <s v="SEWER"/>
    <s v="SEWER"/>
    <n v="14150"/>
    <m/>
    <m/>
    <n v="0"/>
    <n v="0"/>
    <n v="3"/>
    <n v="1448"/>
    <n v="1"/>
    <m/>
    <m/>
    <m/>
    <m/>
    <m/>
    <m/>
    <m/>
    <m/>
    <m/>
    <m/>
    <n v="1"/>
    <n v="0"/>
    <n v="1"/>
    <s v="Wareham River West"/>
    <n v="44"/>
  </r>
  <r>
    <s v="49-S252"/>
    <m/>
    <x v="0"/>
    <s v="2 EUNICE AVE"/>
    <n v="101"/>
    <s v="CHINAPPI COSMO"/>
    <s v="R30"/>
    <s v="ONE FAMILY"/>
    <s v="49//S252//"/>
    <n v="0.24742"/>
    <n v="0"/>
    <n v="0"/>
    <n v="0"/>
    <n v="1"/>
    <m/>
    <n v="1"/>
    <n v="1"/>
    <n v="4000"/>
    <s v="YES"/>
    <n v="0"/>
    <s v="49-S252"/>
    <s v="All Public"/>
    <s v="SEWER"/>
    <s v="SEWER"/>
    <n v="4000"/>
    <m/>
    <m/>
    <n v="0"/>
    <n v="0"/>
    <n v="3"/>
    <n v="1062"/>
    <n v="1"/>
    <m/>
    <m/>
    <m/>
    <m/>
    <m/>
    <m/>
    <m/>
    <m/>
    <m/>
    <m/>
    <n v="1"/>
    <n v="0"/>
    <n v="1"/>
    <s v="Broad Marsh River"/>
    <n v="43"/>
  </r>
  <r>
    <s v="55-L17"/>
    <m/>
    <x v="0"/>
    <s v="6 BACHANT WY"/>
    <n v="101"/>
    <s v="MACKEIWICZ BENEDICT J III"/>
    <s v="R30"/>
    <s v="ONE FAMILY"/>
    <s v="55//L17//"/>
    <n v="0.28237000000000001"/>
    <n v="0"/>
    <n v="0"/>
    <n v="1"/>
    <n v="1"/>
    <s v="SEWER"/>
    <n v="1"/>
    <n v="1"/>
    <n v="7100"/>
    <s v="YES"/>
    <n v="0"/>
    <s v="55-L17"/>
    <s v="All Public"/>
    <s v="SEWER"/>
    <s v="SEWER"/>
    <n v="7100"/>
    <m/>
    <m/>
    <n v="0"/>
    <n v="0"/>
    <n v="3"/>
    <n v="1448"/>
    <n v="1"/>
    <m/>
    <m/>
    <m/>
    <m/>
    <m/>
    <m/>
    <m/>
    <m/>
    <m/>
    <m/>
    <n v="1"/>
    <n v="0"/>
    <n v="1"/>
    <s v="Wareham River West"/>
    <n v="44"/>
  </r>
  <r>
    <s v="38-19"/>
    <m/>
    <x v="0"/>
    <s v="21 ASH ST"/>
    <n v="101"/>
    <s v="GALLAGHER KERRI A"/>
    <s v="R30"/>
    <s v="ONE FAMILY"/>
    <s v="38//19//"/>
    <n v="0.11722"/>
    <n v="1"/>
    <n v="1"/>
    <n v="1"/>
    <n v="1"/>
    <s v="SEPTIC"/>
    <n v="0"/>
    <n v="1"/>
    <n v="100"/>
    <s v="YES"/>
    <n v="100"/>
    <s v="38-19"/>
    <s v="Public Water,Gas,Septic"/>
    <s v="SEPTIC"/>
    <s v="SEPTIC"/>
    <n v="100"/>
    <m/>
    <m/>
    <n v="1"/>
    <n v="1"/>
    <n v="3"/>
    <n v="850"/>
    <n v="1"/>
    <m/>
    <m/>
    <m/>
    <m/>
    <m/>
    <m/>
    <m/>
    <m/>
    <m/>
    <m/>
    <n v="1"/>
    <n v="9.68"/>
    <n v="1"/>
    <s v="Wareham River East"/>
    <n v="45"/>
  </r>
  <r>
    <s v="46A-1-1000"/>
    <m/>
    <x v="0"/>
    <s v="0 PINEHURST DR  OFF"/>
    <n v="132"/>
    <s v="PINEHURST BEACH ASSOCIATION"/>
    <s v="R30"/>
    <s v="RES ACLNUD  MDL-00"/>
    <s v="46/A1/1000//"/>
    <n v="0.18023"/>
    <n v="0"/>
    <n v="0"/>
    <n v="0"/>
    <n v="0"/>
    <m/>
    <n v="0"/>
    <n v="0"/>
    <n v="0"/>
    <s v="YES"/>
    <n v="0"/>
    <s v="46A-1-1000"/>
    <m/>
    <m/>
    <m/>
    <n v="0"/>
    <m/>
    <m/>
    <n v="0"/>
    <n v="0"/>
    <n v="0"/>
    <n v="0"/>
    <n v="0"/>
    <m/>
    <m/>
    <m/>
    <m/>
    <m/>
    <m/>
    <m/>
    <m/>
    <m/>
    <m/>
    <n v="0"/>
    <n v="0"/>
    <n v="1"/>
    <s v="Broad Marsh River"/>
    <n v="43"/>
  </r>
  <r>
    <s v="38-10"/>
    <m/>
    <x v="0"/>
    <s v="70 PARKWOOD DR"/>
    <n v="101"/>
    <s v="CAMERON PHILIP E TRUSTEE OF"/>
    <s v="R30"/>
    <s v="ONE FAMILY"/>
    <s v="38//10//"/>
    <n v="0.17421"/>
    <n v="1"/>
    <n v="1"/>
    <n v="1"/>
    <n v="1"/>
    <s v="SEPTIC"/>
    <n v="0"/>
    <n v="2"/>
    <n v="2100"/>
    <s v="YES"/>
    <n v="2100"/>
    <s v="38-10"/>
    <s v="Public Water,Gas,Septic"/>
    <s v="SEPTIC"/>
    <s v="SEPTIC"/>
    <n v="1050"/>
    <m/>
    <m/>
    <n v="1"/>
    <n v="1"/>
    <n v="4"/>
    <n v="1248"/>
    <n v="1.5"/>
    <m/>
    <m/>
    <m/>
    <m/>
    <m/>
    <m/>
    <m/>
    <m/>
    <m/>
    <m/>
    <n v="2"/>
    <n v="9.68"/>
    <n v="1"/>
    <s v="Wareham River East"/>
    <n v="45"/>
  </r>
  <r>
    <s v="38-383"/>
    <m/>
    <x v="0"/>
    <s v="9 PARKWOOD DR"/>
    <n v="101"/>
    <s v="COMPARETTI PAUL I"/>
    <s v="R30"/>
    <s v="ONE FAMILY"/>
    <s v="38//383//"/>
    <n v="0.2177"/>
    <n v="1"/>
    <n v="1"/>
    <n v="1"/>
    <n v="1"/>
    <s v="SEPTIC"/>
    <n v="0"/>
    <n v="1"/>
    <n v="500"/>
    <s v="NO_W1"/>
    <n v="500"/>
    <s v="38-383"/>
    <s v="Public Water,Gas,Septic"/>
    <s v="SEPTIC"/>
    <s v="SEPTIC"/>
    <n v="500"/>
    <m/>
    <m/>
    <n v="1"/>
    <n v="1"/>
    <n v="2"/>
    <n v="855"/>
    <n v="1"/>
    <m/>
    <m/>
    <m/>
    <m/>
    <m/>
    <m/>
    <m/>
    <m/>
    <m/>
    <m/>
    <n v="2"/>
    <n v="9.68"/>
    <n v="1"/>
    <s v="Crab Cove"/>
    <n v="46"/>
  </r>
  <r>
    <s v="50F-165"/>
    <m/>
    <x v="0"/>
    <s v="27 BROAD MARSH AVE"/>
    <n v="101"/>
    <s v="CRONAN JAMES E JR &amp; JULIE L"/>
    <s v="R30"/>
    <s v="ONE FAMILY"/>
    <s v="50/F/165//"/>
    <n v="0.10072"/>
    <n v="0"/>
    <n v="0"/>
    <n v="1"/>
    <n v="1"/>
    <s v="SEWER"/>
    <n v="1"/>
    <n v="1"/>
    <n v="1900"/>
    <s v="YES"/>
    <n v="0"/>
    <s v="50F-165"/>
    <s v="All Public"/>
    <s v="SEWER"/>
    <s v="SEWER"/>
    <n v="1900"/>
    <m/>
    <m/>
    <n v="0"/>
    <n v="0"/>
    <n v="2"/>
    <n v="894"/>
    <n v="1"/>
    <m/>
    <m/>
    <m/>
    <m/>
    <m/>
    <m/>
    <m/>
    <m/>
    <m/>
    <m/>
    <n v="1"/>
    <n v="0"/>
    <n v="1"/>
    <s v="Broad Marsh River"/>
    <n v="43"/>
  </r>
  <r>
    <s v="55-L12"/>
    <m/>
    <x v="0"/>
    <s v="12 LYNNE RD"/>
    <n v="101"/>
    <s v="DOMENICUCCI MARK"/>
    <s v="R30"/>
    <s v="ONE FAMILY"/>
    <s v="55//L12//"/>
    <n v="0.24657000000000001"/>
    <n v="0"/>
    <n v="0"/>
    <n v="1"/>
    <n v="1"/>
    <s v="SEWER"/>
    <n v="1"/>
    <n v="1"/>
    <n v="4200"/>
    <s v="YES"/>
    <n v="0"/>
    <s v="55-L12"/>
    <s v="All Public"/>
    <s v="SEWER"/>
    <s v="SEWER"/>
    <n v="4200"/>
    <m/>
    <m/>
    <n v="0"/>
    <n v="0"/>
    <n v="3"/>
    <n v="1416"/>
    <n v="1"/>
    <m/>
    <m/>
    <m/>
    <m/>
    <m/>
    <m/>
    <m/>
    <m/>
    <m/>
    <m/>
    <n v="1"/>
    <n v="0"/>
    <n v="1"/>
    <s v="Wareham River West"/>
    <n v="44"/>
  </r>
  <r>
    <s v="38-208"/>
    <m/>
    <x v="0"/>
    <s v="10 DATEWOOD ST"/>
    <n v="101"/>
    <s v="GREENE JOHN J"/>
    <s v="R30"/>
    <s v="ONE FAMILY"/>
    <s v="38//208//"/>
    <n v="0.23230999999999999"/>
    <n v="1"/>
    <n v="1"/>
    <n v="1"/>
    <n v="1"/>
    <s v="SEPTIC"/>
    <n v="0"/>
    <n v="1"/>
    <n v="900"/>
    <s v="YES"/>
    <n v="900"/>
    <s v="38-208"/>
    <s v="Public Water,Gas,Septic"/>
    <s v="SEPTIC"/>
    <s v="SEPTIC"/>
    <n v="900"/>
    <m/>
    <m/>
    <n v="1"/>
    <n v="1"/>
    <n v="3"/>
    <n v="899"/>
    <n v="1"/>
    <m/>
    <m/>
    <m/>
    <m/>
    <m/>
    <m/>
    <m/>
    <m/>
    <m/>
    <m/>
    <n v="2"/>
    <n v="9.68"/>
    <n v="1"/>
    <s v="Crab Cove"/>
    <n v="46"/>
  </r>
  <r>
    <s v="40-1012"/>
    <m/>
    <x v="0"/>
    <s v="0 CROOKED RIVER RD"/>
    <n v="903"/>
    <s v="TOWN OF WAREHAM"/>
    <s v="R30"/>
    <s v="MUNICIPAL  MDL-00"/>
    <s v="40//1012//"/>
    <n v="5.0651000000000002"/>
    <n v="0"/>
    <n v="0"/>
    <n v="0"/>
    <n v="0"/>
    <m/>
    <n v="0"/>
    <n v="0"/>
    <n v="0"/>
    <s v="YES"/>
    <n v="0"/>
    <s v="40-1012"/>
    <m/>
    <m/>
    <m/>
    <n v="0"/>
    <m/>
    <m/>
    <n v="0"/>
    <n v="0"/>
    <n v="0"/>
    <n v="0"/>
    <n v="0"/>
    <m/>
    <m/>
    <m/>
    <m/>
    <m/>
    <m/>
    <m/>
    <m/>
    <m/>
    <m/>
    <n v="1"/>
    <n v="0"/>
    <n v="1"/>
    <s v="Wareham River East"/>
    <n v="45"/>
  </r>
  <r>
    <s v="57-131"/>
    <m/>
    <x v="0"/>
    <s v="9 DENNIS LN"/>
    <n v="101"/>
    <s v="RUSSELL JACKIE L"/>
    <s v="MR30"/>
    <s v="ONE FAMILY"/>
    <s v="57//131//"/>
    <n v="0.19628000000000001"/>
    <n v="0"/>
    <n v="0"/>
    <n v="1"/>
    <n v="1"/>
    <s v="SEWER"/>
    <n v="1"/>
    <n v="1"/>
    <n v="9000"/>
    <s v="YES"/>
    <n v="0"/>
    <s v="57-131"/>
    <s v="All Public"/>
    <s v="SEWER"/>
    <s v="SEWER"/>
    <n v="9000"/>
    <m/>
    <m/>
    <n v="0"/>
    <n v="0"/>
    <n v="5"/>
    <n v="1468"/>
    <n v="1"/>
    <m/>
    <m/>
    <m/>
    <m/>
    <m/>
    <m/>
    <m/>
    <m/>
    <m/>
    <m/>
    <n v="1"/>
    <n v="0"/>
    <n v="1"/>
    <s v="Wareham River West"/>
    <n v="44"/>
  </r>
  <r>
    <s v="38-257"/>
    <m/>
    <x v="0"/>
    <s v="3 FIR ST"/>
    <n v="101"/>
    <s v="MOORE JUDITH M"/>
    <s v="R30"/>
    <s v="ONE FAMILY"/>
    <s v="38//257//"/>
    <n v="8.6660000000000001E-2"/>
    <n v="1"/>
    <n v="1"/>
    <n v="1"/>
    <n v="1"/>
    <s v="SEPTIC"/>
    <n v="0"/>
    <n v="1"/>
    <n v="6400"/>
    <s v="YES"/>
    <n v="6400"/>
    <s v="38-257"/>
    <s v="Public Water,Septic"/>
    <s v="SEPTIC"/>
    <s v="SEPTIC"/>
    <n v="6400"/>
    <m/>
    <m/>
    <n v="1"/>
    <n v="1"/>
    <n v="2"/>
    <n v="888"/>
    <n v="1"/>
    <m/>
    <m/>
    <m/>
    <m/>
    <m/>
    <m/>
    <m/>
    <m/>
    <m/>
    <m/>
    <n v="1"/>
    <n v="9.68"/>
    <n v="1"/>
    <s v="Crab Cove"/>
    <n v="46"/>
  </r>
  <r>
    <s v="57-50"/>
    <m/>
    <x v="0"/>
    <s v="12 TERRY LN"/>
    <n v="101"/>
    <s v="HAYWARD SCOTT"/>
    <s v="MR30"/>
    <s v="ONE FAMILY"/>
    <s v="57//50//"/>
    <n v="6.719E-2"/>
    <n v="0"/>
    <n v="0"/>
    <n v="0"/>
    <n v="0"/>
    <m/>
    <n v="1"/>
    <n v="1"/>
    <n v="2700"/>
    <s v="YES"/>
    <n v="0"/>
    <s v="57-50"/>
    <s v="All Public"/>
    <s v="SEWER"/>
    <m/>
    <n v="2700"/>
    <m/>
    <m/>
    <n v="0"/>
    <n v="0"/>
    <n v="3"/>
    <n v="1316"/>
    <n v="1"/>
    <m/>
    <m/>
    <m/>
    <m/>
    <m/>
    <m/>
    <m/>
    <m/>
    <m/>
    <m/>
    <n v="0"/>
    <n v="0"/>
    <n v="1"/>
    <s v="Wareham River West"/>
    <n v="44"/>
  </r>
  <r>
    <s v="49-S253"/>
    <m/>
    <x v="0"/>
    <s v="2 IRENE AVE"/>
    <n v="101"/>
    <s v="ROSEN JACK M"/>
    <s v="R30"/>
    <s v="ONE FAMILY"/>
    <s v="49//S253//"/>
    <n v="0.38439000000000001"/>
    <n v="0"/>
    <n v="0"/>
    <n v="1"/>
    <n v="1"/>
    <s v="SEWER"/>
    <n v="1"/>
    <n v="1"/>
    <n v="7600"/>
    <s v="YES"/>
    <n v="0"/>
    <s v="49-S253"/>
    <s v="All Public"/>
    <s v="SEWER"/>
    <s v="SEWER"/>
    <n v="7600"/>
    <m/>
    <m/>
    <n v="0"/>
    <n v="0"/>
    <n v="3"/>
    <n v="1676"/>
    <n v="1"/>
    <m/>
    <m/>
    <m/>
    <m/>
    <m/>
    <m/>
    <m/>
    <m/>
    <m/>
    <m/>
    <n v="1"/>
    <n v="0"/>
    <n v="1"/>
    <s v="Broad Marsh River"/>
    <n v="43"/>
  </r>
  <r>
    <s v="57-62"/>
    <m/>
    <x v="0"/>
    <s v="10 SUSANNE CIR"/>
    <n v="101"/>
    <s v="PERRUZZI CAROLYN M"/>
    <s v="MR30"/>
    <s v="ONE FAMILY"/>
    <s v="57//62//"/>
    <n v="0.31813999999999998"/>
    <n v="0"/>
    <n v="0"/>
    <n v="1"/>
    <n v="1"/>
    <s v="SEWER"/>
    <n v="1"/>
    <n v="1"/>
    <n v="700"/>
    <s v="YES"/>
    <n v="0"/>
    <s v="57-62"/>
    <s v="All Public"/>
    <s v="SEWER"/>
    <s v="SEWER"/>
    <n v="700"/>
    <m/>
    <m/>
    <n v="0"/>
    <n v="0"/>
    <n v="4"/>
    <n v="1104"/>
    <n v="1"/>
    <m/>
    <m/>
    <m/>
    <m/>
    <m/>
    <m/>
    <m/>
    <m/>
    <m/>
    <m/>
    <n v="1"/>
    <n v="0"/>
    <n v="1"/>
    <s v="Wareham River West"/>
    <n v="44"/>
  </r>
  <r>
    <s v="38-280"/>
    <m/>
    <x v="0"/>
    <s v="20 PARKWOOD DR"/>
    <n v="132"/>
    <s v="SULLIVAN JACQUELINE"/>
    <s v="R30"/>
    <s v="RES ACLNUD  MDL-00"/>
    <s v="38//280//"/>
    <n v="0.1169"/>
    <n v="0"/>
    <n v="0"/>
    <n v="0"/>
    <n v="0"/>
    <m/>
    <n v="0"/>
    <n v="0"/>
    <n v="0"/>
    <s v="YES"/>
    <n v="0"/>
    <s v="38-280"/>
    <m/>
    <m/>
    <m/>
    <n v="0"/>
    <m/>
    <m/>
    <n v="0"/>
    <n v="0"/>
    <n v="0"/>
    <n v="0"/>
    <n v="0"/>
    <m/>
    <m/>
    <m/>
    <m/>
    <m/>
    <m/>
    <m/>
    <m/>
    <m/>
    <m/>
    <n v="1"/>
    <n v="0"/>
    <n v="1"/>
    <s v="Crab Cove"/>
    <n v="46"/>
  </r>
  <r>
    <s v="38-101"/>
    <m/>
    <x v="0"/>
    <s v="12 BIRCH ST"/>
    <n v="101"/>
    <s v="SIMS MICHELE A"/>
    <s v="R30"/>
    <s v="ONE FAMILY"/>
    <s v="38//101//"/>
    <n v="0.20380999999999999"/>
    <n v="1"/>
    <n v="1"/>
    <n v="1"/>
    <n v="1"/>
    <s v="SEPTIC"/>
    <n v="0"/>
    <n v="1"/>
    <n v="2100"/>
    <s v="YES"/>
    <n v="2100"/>
    <s v="38-101"/>
    <s v="Public Water,Gas,Septic"/>
    <s v="SEPTIC"/>
    <s v="SEPTIC"/>
    <n v="2100"/>
    <m/>
    <m/>
    <n v="1"/>
    <n v="1"/>
    <n v="2"/>
    <n v="834"/>
    <n v="1.5"/>
    <m/>
    <m/>
    <m/>
    <m/>
    <m/>
    <m/>
    <m/>
    <m/>
    <m/>
    <m/>
    <n v="1"/>
    <n v="9.68"/>
    <n v="1"/>
    <s v="Wareham River East"/>
    <n v="45"/>
  </r>
  <r>
    <s v="57-WS32"/>
    <m/>
    <x v="0"/>
    <s v="34 NICHOLAS DR"/>
    <n v="101"/>
    <s v="AKINS PATRICIA ET ALS TRUSTEES"/>
    <s v="MR30"/>
    <s v="ONE FAMILY"/>
    <s v="57//WS32//"/>
    <n v="0.15458"/>
    <n v="0"/>
    <n v="0"/>
    <n v="1"/>
    <n v="1"/>
    <s v="SEWER"/>
    <n v="1"/>
    <n v="1"/>
    <n v="3100"/>
    <s v="YES"/>
    <n v="0"/>
    <s v="57-WS32"/>
    <s v="Public Water"/>
    <m/>
    <s v="SEWER"/>
    <n v="3100"/>
    <m/>
    <m/>
    <n v="0"/>
    <n v="0"/>
    <n v="2"/>
    <n v="1536"/>
    <n v="2"/>
    <m/>
    <m/>
    <m/>
    <m/>
    <m/>
    <m/>
    <m/>
    <m/>
    <m/>
    <m/>
    <n v="1"/>
    <n v="0"/>
    <n v="1"/>
    <s v="Wareham River West"/>
    <n v="44"/>
  </r>
  <r>
    <s v="57-142"/>
    <m/>
    <x v="0"/>
    <s v="22 CAMARDO DR"/>
    <n v="101"/>
    <s v="SHEEN PAMELA M"/>
    <s v="MR30"/>
    <s v="ONE FAMILY"/>
    <s v="57//142//"/>
    <n v="0.20518"/>
    <n v="0"/>
    <n v="0"/>
    <n v="1"/>
    <n v="1"/>
    <s v="SEWER"/>
    <n v="1"/>
    <n v="1"/>
    <n v="7600"/>
    <s v="YES"/>
    <n v="0"/>
    <s v="57-142"/>
    <s v="All Public"/>
    <s v="SEWER"/>
    <s v="SEWER"/>
    <n v="7600"/>
    <m/>
    <m/>
    <n v="0"/>
    <n v="0"/>
    <n v="3"/>
    <n v="1316"/>
    <n v="1"/>
    <m/>
    <m/>
    <m/>
    <m/>
    <m/>
    <m/>
    <m/>
    <m/>
    <m/>
    <m/>
    <n v="1"/>
    <n v="0"/>
    <n v="1"/>
    <s v="Wareham River West"/>
    <n v="44"/>
  </r>
  <r>
    <s v="38-90"/>
    <m/>
    <x v="0"/>
    <s v="8 TEAKWOOD AVE"/>
    <n v="101"/>
    <s v="DONNELLY RITA C"/>
    <s v="R30"/>
    <s v="ONE FAMILY"/>
    <s v="38//90//"/>
    <n v="0.12242"/>
    <n v="1"/>
    <n v="1"/>
    <n v="1"/>
    <n v="1"/>
    <s v="SEPTIC"/>
    <n v="0"/>
    <n v="1"/>
    <n v="5800"/>
    <s v="YES"/>
    <n v="5800"/>
    <s v="38-90"/>
    <s v="Public Water,Gas,Septic"/>
    <s v="SEPTIC"/>
    <s v="SEPTIC"/>
    <n v="5800"/>
    <m/>
    <m/>
    <n v="1"/>
    <n v="1"/>
    <n v="3"/>
    <n v="768"/>
    <n v="1"/>
    <m/>
    <m/>
    <m/>
    <m/>
    <m/>
    <m/>
    <m/>
    <m/>
    <m/>
    <m/>
    <n v="1"/>
    <n v="9.68"/>
    <n v="1"/>
    <s v="Wareham River East"/>
    <n v="45"/>
  </r>
  <r>
    <s v="55-4"/>
    <m/>
    <x v="0"/>
    <s v="97 SWIFTS BCH RD"/>
    <n v="101"/>
    <s v="VOSS ROBERT D"/>
    <s v="R30"/>
    <s v="ONE FAMILY"/>
    <s v="55//4//"/>
    <n v="0.24326"/>
    <n v="0"/>
    <n v="0"/>
    <n v="1"/>
    <n v="1"/>
    <s v="SEWER"/>
    <n v="1"/>
    <n v="0"/>
    <n v="0"/>
    <s v="YES"/>
    <n v="0"/>
    <s v="55-4"/>
    <s v="Public Water,Public Sewer"/>
    <s v="SEWER"/>
    <s v="SEWER"/>
    <n v="0"/>
    <m/>
    <m/>
    <n v="0"/>
    <n v="0"/>
    <n v="3"/>
    <n v="1216"/>
    <n v="1"/>
    <m/>
    <m/>
    <m/>
    <m/>
    <m/>
    <m/>
    <m/>
    <m/>
    <m/>
    <m/>
    <n v="1"/>
    <n v="0"/>
    <n v="1"/>
    <s v="Wareham River West"/>
    <n v="44"/>
  </r>
  <r>
    <s v="38-110"/>
    <m/>
    <x v="0"/>
    <s v="11 CHESTNUT ST"/>
    <n v="101"/>
    <s v="AHERN KATHLEEN DECOUTO"/>
    <s v="R30"/>
    <s v="ONE FAMILY"/>
    <s v="38//110//"/>
    <n v="0.20596"/>
    <n v="1"/>
    <n v="1"/>
    <n v="1"/>
    <n v="1"/>
    <s v="SEPTIC"/>
    <n v="0"/>
    <n v="1"/>
    <n v="15600"/>
    <s v="NO_W1"/>
    <n v="15600"/>
    <s v="38-110"/>
    <s v="Public Water,Gas,Septic"/>
    <s v="SEPTIC"/>
    <s v="SEPTIC"/>
    <n v="15600"/>
    <m/>
    <m/>
    <n v="1"/>
    <n v="1"/>
    <n v="4"/>
    <n v="1633"/>
    <n v="1.5"/>
    <m/>
    <m/>
    <m/>
    <m/>
    <m/>
    <m/>
    <m/>
    <m/>
    <m/>
    <m/>
    <n v="2"/>
    <n v="9.68"/>
    <n v="1"/>
    <s v="Wareham River East"/>
    <n v="45"/>
  </r>
  <r>
    <s v="38-18"/>
    <m/>
    <x v="0"/>
    <s v="19 ASH ST"/>
    <n v="101"/>
    <s v="HUDSON MEGHAN M TR ASH STREET"/>
    <s v="R30"/>
    <s v="ONE FAMILY"/>
    <s v="38//18//"/>
    <n v="0.10419"/>
    <n v="1"/>
    <n v="1"/>
    <n v="1"/>
    <n v="1"/>
    <s v="SEPTIC"/>
    <n v="0"/>
    <n v="1"/>
    <n v="1800"/>
    <s v="YES"/>
    <n v="1800"/>
    <s v="38-18"/>
    <s v="Public Water,Septic"/>
    <s v="SEPTIC"/>
    <s v="SEPTIC"/>
    <n v="1800"/>
    <m/>
    <m/>
    <n v="1"/>
    <n v="1"/>
    <n v="3"/>
    <n v="1196"/>
    <n v="1.5"/>
    <m/>
    <m/>
    <m/>
    <m/>
    <m/>
    <m/>
    <m/>
    <m/>
    <m/>
    <m/>
    <n v="1"/>
    <n v="9.68"/>
    <n v="1"/>
    <s v="Wareham River East"/>
    <n v="45"/>
  </r>
  <r>
    <s v="38-223"/>
    <m/>
    <x v="0"/>
    <s v="13 ELMWOOD ST"/>
    <n v="101"/>
    <s v="PIKE CLAYTON TRUSTEE OF PIKE"/>
    <s v="R30"/>
    <s v="ONE FAMILY"/>
    <s v="38//223//"/>
    <n v="9.5740000000000006E-2"/>
    <n v="1"/>
    <n v="1"/>
    <n v="1"/>
    <n v="1"/>
    <s v="SEPTIC"/>
    <n v="0"/>
    <n v="1"/>
    <n v="5500"/>
    <s v="YES"/>
    <n v="5500"/>
    <s v="38-223"/>
    <s v="Public Water,Gas,Septic"/>
    <s v="SEPTIC"/>
    <s v="SEPTIC"/>
    <n v="5500"/>
    <m/>
    <m/>
    <n v="1"/>
    <n v="1"/>
    <n v="4"/>
    <n v="1776"/>
    <n v="2"/>
    <m/>
    <m/>
    <m/>
    <m/>
    <m/>
    <m/>
    <m/>
    <m/>
    <m/>
    <m/>
    <n v="1"/>
    <n v="9.68"/>
    <n v="1"/>
    <s v="Crab Cove"/>
    <n v="46"/>
  </r>
  <r>
    <s v="38-248"/>
    <m/>
    <x v="0"/>
    <s v="6 ELMWOOD ST"/>
    <n v="101"/>
    <s v="TROUT MILDRED E"/>
    <s v="R30"/>
    <s v="ONE FAMILY"/>
    <s v="38//248//"/>
    <n v="0.22753999999999999"/>
    <n v="1"/>
    <n v="1"/>
    <n v="1"/>
    <n v="1"/>
    <s v="SEPTIC"/>
    <n v="0"/>
    <n v="1"/>
    <n v="0"/>
    <s v="YES"/>
    <n v="0"/>
    <s v="38-248"/>
    <s v="Public Water,Gas,Septic"/>
    <s v="SEPTIC"/>
    <s v="SEPTIC"/>
    <n v="0"/>
    <m/>
    <m/>
    <n v="1"/>
    <n v="1"/>
    <n v="2"/>
    <n v="1428"/>
    <n v="1"/>
    <m/>
    <m/>
    <m/>
    <m/>
    <m/>
    <m/>
    <m/>
    <m/>
    <m/>
    <m/>
    <n v="3"/>
    <n v="9.68"/>
    <n v="1"/>
    <s v="Crab Cove"/>
    <n v="46"/>
  </r>
  <r>
    <s v="49-S239"/>
    <m/>
    <x v="0"/>
    <s v="96 SWIFTS BCH RD"/>
    <n v="101"/>
    <s v="NUNES MANUEL G"/>
    <s v="R30"/>
    <s v="ONE FAMILY"/>
    <s v="49//S239//"/>
    <n v="0.28827999999999998"/>
    <n v="0"/>
    <n v="0"/>
    <n v="1"/>
    <n v="1"/>
    <s v="SEWER"/>
    <n v="1"/>
    <n v="1"/>
    <n v="16000"/>
    <s v="YES"/>
    <n v="0"/>
    <s v="49-S239"/>
    <s v="All Public"/>
    <s v="SEWER"/>
    <s v="SEWER"/>
    <n v="16000"/>
    <m/>
    <m/>
    <n v="0"/>
    <n v="0"/>
    <n v="2"/>
    <n v="1480"/>
    <n v="1"/>
    <m/>
    <m/>
    <m/>
    <m/>
    <m/>
    <m/>
    <m/>
    <m/>
    <m/>
    <m/>
    <n v="0"/>
    <n v="0"/>
    <n v="1"/>
    <s v="Broad Marsh River"/>
    <n v="43"/>
  </r>
  <r>
    <s v="55-L18"/>
    <m/>
    <x v="0"/>
    <s v="4 BACHANT WY"/>
    <n v="101"/>
    <s v="LAFRANCOIS KEITH A"/>
    <s v="R30"/>
    <s v="ONE FAMILY"/>
    <s v="55//L18//"/>
    <n v="0.25367000000000001"/>
    <n v="0"/>
    <n v="0"/>
    <n v="1"/>
    <n v="1"/>
    <s v="SEWER"/>
    <n v="1"/>
    <n v="1"/>
    <n v="17300"/>
    <s v="YES"/>
    <n v="0"/>
    <s v="55-L18"/>
    <s v="All Public"/>
    <s v="SEWER"/>
    <s v="SEWER"/>
    <n v="17300"/>
    <m/>
    <m/>
    <n v="0"/>
    <n v="0"/>
    <n v="3"/>
    <n v="1469"/>
    <n v="1.75"/>
    <m/>
    <m/>
    <m/>
    <m/>
    <m/>
    <m/>
    <m/>
    <m/>
    <m/>
    <m/>
    <n v="1"/>
    <n v="0"/>
    <n v="1"/>
    <s v="Wareham River West"/>
    <n v="44"/>
  </r>
  <r>
    <s v="38-163"/>
    <m/>
    <x v="0"/>
    <s v="16 CHESTNUT ST"/>
    <n v="101"/>
    <s v="HERMANSON RONALD E LIFE ESTATE"/>
    <s v="R30"/>
    <s v="ONE FAMILY"/>
    <s v="38//163//"/>
    <n v="0.2041"/>
    <n v="1"/>
    <n v="1"/>
    <n v="1"/>
    <n v="1"/>
    <s v="SEPTIC"/>
    <n v="0"/>
    <n v="1"/>
    <n v="5800"/>
    <s v="YES"/>
    <n v="5800"/>
    <s v="38-163"/>
    <s v="Public Water,Septic"/>
    <s v="SEPTIC"/>
    <s v="SEPTIC"/>
    <n v="5800"/>
    <m/>
    <m/>
    <n v="1"/>
    <n v="1"/>
    <n v="2"/>
    <n v="1152"/>
    <n v="1"/>
    <m/>
    <m/>
    <m/>
    <m/>
    <m/>
    <m/>
    <m/>
    <m/>
    <m/>
    <m/>
    <n v="2"/>
    <n v="9.68"/>
    <n v="1"/>
    <s v="Wareham River East"/>
    <n v="45"/>
  </r>
  <r>
    <s v="49-S284"/>
    <m/>
    <x v="0"/>
    <s v="8 STEPHEN AVE"/>
    <n v="101"/>
    <s v="CHECKMAN MICHAEL TRUSTEE"/>
    <s v="R30"/>
    <s v="ONE FAMILY"/>
    <s v="49//S284//"/>
    <n v="0.24102000000000001"/>
    <n v="0"/>
    <n v="0"/>
    <n v="1"/>
    <n v="1"/>
    <s v="SEWER"/>
    <n v="1"/>
    <n v="1"/>
    <n v="2400"/>
    <s v="YES"/>
    <n v="0"/>
    <s v="49-S284"/>
    <s v="All Public"/>
    <s v="SEWER"/>
    <s v="SEWER"/>
    <n v="2400"/>
    <m/>
    <m/>
    <n v="0"/>
    <n v="0"/>
    <n v="3"/>
    <n v="960"/>
    <n v="1"/>
    <m/>
    <m/>
    <m/>
    <m/>
    <m/>
    <m/>
    <m/>
    <m/>
    <m/>
    <m/>
    <n v="1"/>
    <n v="0"/>
    <n v="1"/>
    <s v="Broad Marsh River"/>
    <n v="43"/>
  </r>
  <r>
    <s v="38-256"/>
    <m/>
    <x v="0"/>
    <s v="1 FIR ST"/>
    <n v="101"/>
    <s v="VANDENBULCKE SCOTT S"/>
    <s v="R30"/>
    <s v="ONE FAMILY"/>
    <s v="38//256//"/>
    <n v="9.3149999999999997E-2"/>
    <n v="1"/>
    <n v="1"/>
    <n v="1"/>
    <n v="1"/>
    <s v="SEPTIC"/>
    <n v="0"/>
    <n v="1"/>
    <n v="500"/>
    <s v="YES"/>
    <n v="500"/>
    <s v="38-256"/>
    <s v="Public Water,Septic"/>
    <s v="SEPTIC"/>
    <s v="SEPTIC"/>
    <n v="500"/>
    <m/>
    <m/>
    <n v="1"/>
    <n v="1"/>
    <n v="3"/>
    <n v="1194"/>
    <n v="1.5"/>
    <m/>
    <m/>
    <m/>
    <m/>
    <m/>
    <m/>
    <m/>
    <m/>
    <m/>
    <m/>
    <n v="1"/>
    <n v="9.68"/>
    <n v="1"/>
    <s v="Crab Cove"/>
    <n v="46"/>
  </r>
  <r>
    <s v="50F-166"/>
    <m/>
    <x v="0"/>
    <s v="29 BROAD MARSH AVE"/>
    <n v="101"/>
    <s v="HOLMES LAURIE A"/>
    <s v="R30"/>
    <s v="ONE FAMILY"/>
    <s v="50/F/166//"/>
    <n v="0.13216"/>
    <n v="0"/>
    <n v="0"/>
    <n v="1"/>
    <n v="1"/>
    <s v="SEWER"/>
    <n v="1"/>
    <n v="1"/>
    <n v="9000"/>
    <s v="YES"/>
    <n v="0"/>
    <s v="50F-166"/>
    <m/>
    <m/>
    <s v="SEWER"/>
    <n v="9000"/>
    <m/>
    <m/>
    <n v="0"/>
    <n v="0"/>
    <n v="3"/>
    <n v="1254"/>
    <n v="2"/>
    <m/>
    <m/>
    <m/>
    <m/>
    <m/>
    <m/>
    <m/>
    <m/>
    <m/>
    <m/>
    <n v="2"/>
    <n v="0"/>
    <n v="1"/>
    <s v="Broad Marsh River"/>
    <n v="43"/>
  </r>
  <r>
    <s v="38-12"/>
    <m/>
    <x v="0"/>
    <s v="66 PARKWOOD DR"/>
    <n v="101"/>
    <s v="DOWJAT MARY H"/>
    <s v="R30"/>
    <s v="ONE FAMILY"/>
    <s v="38//12//"/>
    <n v="8.9770000000000003E-2"/>
    <n v="1"/>
    <n v="1"/>
    <n v="1"/>
    <n v="1"/>
    <s v="SEPTIC"/>
    <n v="0"/>
    <n v="1"/>
    <n v="400"/>
    <s v="YES"/>
    <n v="400"/>
    <s v="38-12"/>
    <s v="Public Water,Gas,Septic"/>
    <s v="SEPTIC"/>
    <s v="SEPTIC"/>
    <n v="400"/>
    <m/>
    <m/>
    <n v="1"/>
    <n v="1"/>
    <n v="3"/>
    <n v="912"/>
    <n v="1"/>
    <m/>
    <m/>
    <m/>
    <m/>
    <m/>
    <m/>
    <m/>
    <m/>
    <m/>
    <m/>
    <n v="1"/>
    <n v="9.68"/>
    <n v="1"/>
    <s v="Wareham River East"/>
    <n v="45"/>
  </r>
  <r>
    <s v="55-L4"/>
    <m/>
    <x v="0"/>
    <s v="13 LYNNE RD"/>
    <n v="101"/>
    <s v="TAVARES ARTHUR P"/>
    <s v="R30"/>
    <s v="ONE FAMILY"/>
    <s v="55//L4//"/>
    <n v="0.22822000000000001"/>
    <n v="0"/>
    <n v="0"/>
    <n v="1"/>
    <n v="1"/>
    <s v="SEWER"/>
    <n v="1"/>
    <n v="2"/>
    <n v="27400"/>
    <s v="YES"/>
    <n v="0"/>
    <s v="55-L4"/>
    <s v="All Public"/>
    <s v="SEWER"/>
    <s v="SEWER"/>
    <n v="13700"/>
    <m/>
    <m/>
    <n v="0"/>
    <n v="0"/>
    <n v="2"/>
    <n v="952"/>
    <n v="1"/>
    <m/>
    <m/>
    <m/>
    <m/>
    <m/>
    <m/>
    <m/>
    <m/>
    <m/>
    <m/>
    <n v="1"/>
    <n v="0"/>
    <n v="1"/>
    <s v="Wareham River West"/>
    <n v="44"/>
  </r>
  <r>
    <s v="49-S210"/>
    <m/>
    <x v="0"/>
    <s v="24 BROAD MARSH AVE"/>
    <n v="101"/>
    <s v="BOLMANT RICHARD"/>
    <s v="R30"/>
    <s v="ONE FAMILY"/>
    <s v="49//S210//"/>
    <n v="0.21195"/>
    <n v="0"/>
    <n v="0"/>
    <n v="1"/>
    <n v="1"/>
    <s v="SEWER"/>
    <n v="1"/>
    <n v="1"/>
    <n v="2100"/>
    <s v="YES"/>
    <n v="0"/>
    <s v="49-S210"/>
    <s v="All Public"/>
    <s v="SEWER"/>
    <s v="SEWER"/>
    <n v="2100"/>
    <m/>
    <m/>
    <n v="0"/>
    <n v="0"/>
    <n v="3"/>
    <n v="824"/>
    <n v="1"/>
    <m/>
    <m/>
    <m/>
    <m/>
    <m/>
    <m/>
    <m/>
    <m/>
    <m/>
    <m/>
    <n v="2"/>
    <n v="0"/>
    <n v="1"/>
    <s v="Broad Marsh River"/>
    <n v="43"/>
  </r>
  <r>
    <s v="LAND_NOPARC"/>
    <m/>
    <x v="0"/>
    <m/>
    <n v="0"/>
    <m/>
    <m/>
    <m/>
    <m/>
    <n v="1.65985"/>
    <n v="0"/>
    <n v="0"/>
    <n v="0"/>
    <n v="0"/>
    <m/>
    <n v="0"/>
    <n v="0"/>
    <n v="0"/>
    <s v="NO"/>
    <n v="0"/>
    <m/>
    <m/>
    <m/>
    <m/>
    <n v="0"/>
    <m/>
    <m/>
    <n v="0"/>
    <n v="0"/>
    <n v="0"/>
    <n v="0"/>
    <n v="0"/>
    <m/>
    <m/>
    <m/>
    <m/>
    <m/>
    <m/>
    <m/>
    <m/>
    <m/>
    <m/>
    <n v="0"/>
    <n v="0"/>
    <n v="1"/>
    <s v="Wareham River West"/>
    <n v="44"/>
  </r>
  <r>
    <s v="38-222"/>
    <m/>
    <x v="0"/>
    <s v="11 ELMWOOD ST"/>
    <n v="101"/>
    <s v="GOLDEN KRISTIN L TRUSTEE"/>
    <s v="R30"/>
    <s v="ONE FAMILY"/>
    <s v="38//222//"/>
    <n v="8.6129999999999998E-2"/>
    <n v="1"/>
    <n v="1"/>
    <n v="1"/>
    <n v="1"/>
    <s v="SEPTIC"/>
    <n v="0"/>
    <n v="1"/>
    <n v="500"/>
    <s v="YES"/>
    <n v="500"/>
    <s v="38-222"/>
    <s v="Public Water,Gas,Septic"/>
    <s v="SEPTIC"/>
    <s v="SEPTIC"/>
    <n v="500"/>
    <m/>
    <m/>
    <n v="1"/>
    <n v="1"/>
    <n v="1"/>
    <n v="528"/>
    <n v="1"/>
    <m/>
    <m/>
    <m/>
    <m/>
    <m/>
    <m/>
    <m/>
    <m/>
    <m/>
    <m/>
    <n v="1"/>
    <n v="9.68"/>
    <n v="1"/>
    <s v="Crab Cove"/>
    <n v="46"/>
  </r>
  <r>
    <s v="38-17"/>
    <m/>
    <x v="0"/>
    <s v="17 ASH ST"/>
    <n v="101"/>
    <s v="MULHERN PETER J"/>
    <s v="R30"/>
    <s v="ONE FAMILY"/>
    <s v="38//17//"/>
    <n v="0.10913"/>
    <n v="1"/>
    <n v="1"/>
    <n v="1"/>
    <n v="1"/>
    <s v="SEPTIC"/>
    <n v="0"/>
    <n v="1"/>
    <n v="1400"/>
    <s v="YES"/>
    <n v="1400"/>
    <s v="38-17"/>
    <s v="Public Water,Septic"/>
    <s v="SEPTIC"/>
    <s v="SEPTIC"/>
    <n v="1400"/>
    <m/>
    <m/>
    <n v="1"/>
    <n v="1"/>
    <n v="2"/>
    <n v="695"/>
    <n v="1"/>
    <m/>
    <m/>
    <m/>
    <m/>
    <m/>
    <m/>
    <m/>
    <m/>
    <m/>
    <m/>
    <n v="1"/>
    <n v="9.68"/>
    <n v="1"/>
    <s v="Wareham River East"/>
    <n v="45"/>
  </r>
  <r>
    <s v="57-169"/>
    <m/>
    <x v="0"/>
    <s v="27 CAMARDO DR"/>
    <n v="101"/>
    <s v="LOCKYER RODNEY J"/>
    <s v="MR30"/>
    <s v="ONE FAMILY"/>
    <s v="57//169//"/>
    <n v="0.22272"/>
    <n v="0"/>
    <n v="0"/>
    <n v="1"/>
    <n v="1"/>
    <s v="SEWER"/>
    <n v="1"/>
    <n v="1"/>
    <n v="11900"/>
    <s v="YES"/>
    <n v="0"/>
    <s v="57-169"/>
    <s v="All Public"/>
    <s v="SEWER"/>
    <s v="SEWER"/>
    <n v="11900"/>
    <m/>
    <m/>
    <n v="0"/>
    <n v="0"/>
    <n v="3"/>
    <n v="1232"/>
    <n v="1"/>
    <m/>
    <m/>
    <m/>
    <m/>
    <m/>
    <m/>
    <m/>
    <m/>
    <m/>
    <m/>
    <n v="1"/>
    <n v="0"/>
    <n v="1"/>
    <s v="Wareham River West"/>
    <n v="44"/>
  </r>
  <r>
    <s v="57-WS30"/>
    <m/>
    <x v="0"/>
    <s v="32 NICHOLAS DR"/>
    <n v="101"/>
    <s v="AKINS PATRICIA ET ALS TRUSTEES"/>
    <s v="MR30"/>
    <s v="ONE FAMILY"/>
    <s v="57//WS30//"/>
    <n v="0.16288"/>
    <n v="0"/>
    <n v="0"/>
    <n v="1"/>
    <n v="1"/>
    <s v="SEWER"/>
    <n v="1"/>
    <n v="1"/>
    <n v="10700"/>
    <s v="YES"/>
    <n v="0"/>
    <s v="57-WS30"/>
    <s v="Public Water"/>
    <m/>
    <s v="SEWER"/>
    <n v="10700"/>
    <m/>
    <m/>
    <n v="0"/>
    <n v="0"/>
    <n v="2"/>
    <n v="1536"/>
    <n v="2"/>
    <m/>
    <m/>
    <m/>
    <m/>
    <m/>
    <m/>
    <m/>
    <m/>
    <m/>
    <m/>
    <n v="1"/>
    <n v="0"/>
    <n v="1"/>
    <s v="Wareham River West"/>
    <n v="44"/>
  </r>
  <r>
    <s v="46A-1-50"/>
    <m/>
    <x v="0"/>
    <s v="114 PINEHURST DR"/>
    <n v="353"/>
    <s v="SARSON JOHN A ET ALS TRUSTEES"/>
    <s v="R30"/>
    <s v="FRATNL ORG"/>
    <s v="46/A1/50//"/>
    <n v="0.14437"/>
    <n v="0"/>
    <n v="0"/>
    <n v="1"/>
    <n v="1"/>
    <s v="SEWER"/>
    <n v="1"/>
    <n v="1"/>
    <n v="400"/>
    <s v="YES"/>
    <n v="0"/>
    <s v="46A-1-50"/>
    <s v="All Public"/>
    <s v="SEWER"/>
    <s v="SEWER"/>
    <n v="400"/>
    <m/>
    <m/>
    <n v="0"/>
    <n v="0"/>
    <n v="0"/>
    <n v="1456"/>
    <n v="1"/>
    <m/>
    <m/>
    <m/>
    <m/>
    <m/>
    <m/>
    <m/>
    <m/>
    <m/>
    <m/>
    <n v="1"/>
    <n v="0"/>
    <n v="1"/>
    <s v="Broad Marsh River"/>
    <n v="43"/>
  </r>
  <r>
    <s v="38-211"/>
    <m/>
    <x v="0"/>
    <s v="8 DATEWOOD ST"/>
    <n v="101"/>
    <s v="DATEWOOD REALTY LLC"/>
    <s v="R30"/>
    <s v="ONE FAMILY"/>
    <s v="38//211//"/>
    <n v="0.20737"/>
    <n v="1"/>
    <n v="1"/>
    <n v="1"/>
    <n v="1"/>
    <s v="SEPTIC"/>
    <n v="0"/>
    <n v="1"/>
    <n v="8000"/>
    <s v="NO_W1"/>
    <n v="8000"/>
    <s v="38-211"/>
    <s v="Public Water,Gas,Septic"/>
    <s v="SEPTIC"/>
    <s v="SEPTIC"/>
    <n v="8000"/>
    <m/>
    <m/>
    <n v="1"/>
    <n v="1"/>
    <n v="2"/>
    <n v="1248"/>
    <n v="1"/>
    <m/>
    <m/>
    <m/>
    <m/>
    <m/>
    <m/>
    <m/>
    <m/>
    <m/>
    <m/>
    <n v="2"/>
    <n v="9.68"/>
    <n v="1"/>
    <s v="Wareham River East"/>
    <n v="45"/>
  </r>
  <r>
    <s v="46A-1-49"/>
    <m/>
    <x v="0"/>
    <s v="110 PINEHURST DR"/>
    <n v="104"/>
    <s v="MARINUCCI SHEILA"/>
    <s v="R30"/>
    <s v="TWO FAMILY"/>
    <s v="46/A1/49//"/>
    <n v="0.15434"/>
    <n v="0"/>
    <n v="0"/>
    <n v="1"/>
    <n v="1"/>
    <s v="SEWER"/>
    <n v="1"/>
    <n v="1"/>
    <n v="5600"/>
    <s v="YES"/>
    <n v="0"/>
    <s v="46A-1-49"/>
    <s v="All Public"/>
    <s v="SEWER"/>
    <s v="SEWER"/>
    <n v="5600"/>
    <m/>
    <m/>
    <n v="0"/>
    <n v="0"/>
    <n v="4"/>
    <n v="2036"/>
    <n v="1.5"/>
    <m/>
    <m/>
    <m/>
    <m/>
    <m/>
    <m/>
    <m/>
    <m/>
    <m/>
    <m/>
    <n v="1"/>
    <n v="0"/>
    <n v="1"/>
    <s v="Broad Marsh River"/>
    <n v="43"/>
  </r>
  <r>
    <s v="46A-1-1000"/>
    <m/>
    <x v="0"/>
    <s v="0 PINEHURST DR  OFF"/>
    <n v="132"/>
    <s v="PINEHURST BEACH ASSOCIATION"/>
    <s v="R30"/>
    <s v="RES ACLNUD  MDL-00"/>
    <s v="46/A1/1000//"/>
    <n v="9.2780000000000001E-2"/>
    <n v="0"/>
    <n v="0"/>
    <n v="0"/>
    <n v="0"/>
    <m/>
    <n v="0"/>
    <n v="0"/>
    <n v="0"/>
    <s v="YES"/>
    <n v="0"/>
    <s v="46A-1-1000"/>
    <m/>
    <m/>
    <m/>
    <n v="0"/>
    <m/>
    <m/>
    <n v="0"/>
    <n v="0"/>
    <n v="0"/>
    <n v="0"/>
    <n v="0"/>
    <m/>
    <m/>
    <m/>
    <m/>
    <m/>
    <m/>
    <m/>
    <m/>
    <m/>
    <m/>
    <n v="0"/>
    <n v="0"/>
    <n v="1"/>
    <s v="Broad Marsh River"/>
    <n v="43"/>
  </r>
  <r>
    <s v="38-380"/>
    <m/>
    <x v="0"/>
    <s v="13 PARKWOOD DR"/>
    <n v="131"/>
    <s v="MURPHY JAMES B"/>
    <m/>
    <s v="RES ACLNPO  MDL-00"/>
    <s v="38//380//"/>
    <n v="0.19667000000000001"/>
    <n v="0"/>
    <n v="0"/>
    <n v="0"/>
    <n v="0"/>
    <m/>
    <n v="0"/>
    <n v="0"/>
    <n v="0"/>
    <s v="YES"/>
    <n v="0"/>
    <s v="38-380"/>
    <m/>
    <m/>
    <m/>
    <n v="0"/>
    <m/>
    <m/>
    <n v="0"/>
    <n v="0"/>
    <n v="0"/>
    <n v="0"/>
    <n v="0"/>
    <m/>
    <m/>
    <m/>
    <m/>
    <m/>
    <m/>
    <m/>
    <m/>
    <m/>
    <m/>
    <n v="2"/>
    <n v="0"/>
    <n v="1"/>
    <s v="Wareham River East"/>
    <n v="45"/>
  </r>
  <r>
    <s v="40-1017"/>
    <m/>
    <x v="0"/>
    <s v="118 INDIAN NECK RD"/>
    <n v="903"/>
    <s v="TOWN OF WAREHAM"/>
    <m/>
    <s v="MUNICIPAL  MDL-00"/>
    <s v="40//1017//"/>
    <n v="4.2098899999999997"/>
    <n v="0"/>
    <n v="0"/>
    <n v="0"/>
    <n v="0"/>
    <m/>
    <n v="0"/>
    <n v="0"/>
    <n v="0"/>
    <s v="YES"/>
    <n v="0"/>
    <s v="40-1017"/>
    <m/>
    <m/>
    <m/>
    <n v="0"/>
    <s v="CR"/>
    <s v="YES"/>
    <n v="0"/>
    <n v="0"/>
    <n v="0"/>
    <n v="0"/>
    <n v="0"/>
    <m/>
    <m/>
    <m/>
    <m/>
    <m/>
    <m/>
    <m/>
    <m/>
    <m/>
    <m/>
    <n v="1"/>
    <n v="0"/>
    <n v="1"/>
    <s v="Wareham River East"/>
    <n v="45"/>
  </r>
  <r>
    <s v="38-67"/>
    <m/>
    <x v="0"/>
    <s v="22 ASH ST"/>
    <n v="101"/>
    <s v="DONAHUE EDWARD T"/>
    <s v="R30"/>
    <s v="ONE FAMILY"/>
    <s v="38//67//"/>
    <n v="0.13127"/>
    <n v="1"/>
    <n v="1"/>
    <n v="1"/>
    <n v="1"/>
    <s v="SEPTIC"/>
    <n v="0"/>
    <n v="1"/>
    <n v="13000"/>
    <s v="YES"/>
    <n v="13000"/>
    <s v="38-67"/>
    <s v="Public Water,Septic"/>
    <s v="SEPTIC"/>
    <s v="SEPTIC"/>
    <n v="13000"/>
    <m/>
    <m/>
    <n v="1"/>
    <n v="1"/>
    <n v="3"/>
    <n v="1930"/>
    <n v="1.9"/>
    <m/>
    <m/>
    <m/>
    <m/>
    <m/>
    <m/>
    <m/>
    <m/>
    <m/>
    <m/>
    <n v="1"/>
    <n v="9.68"/>
    <n v="1"/>
    <s v="Wareham River East"/>
    <n v="45"/>
  </r>
  <r>
    <s v="38-111"/>
    <m/>
    <x v="0"/>
    <s v="9 CHESTNUT ST"/>
    <n v="101"/>
    <s v="MCNAMARA JULIANN C"/>
    <s v="R30"/>
    <s v="ONE FAMILY"/>
    <s v="38//111//"/>
    <n v="0.10229000000000001"/>
    <n v="1"/>
    <n v="1"/>
    <n v="1"/>
    <n v="1"/>
    <s v="SEPTIC"/>
    <n v="0"/>
    <n v="1"/>
    <n v="100"/>
    <s v="YES"/>
    <n v="100"/>
    <s v="38-111"/>
    <s v="Public Water,Septic"/>
    <s v="SEPTIC"/>
    <s v="SEPTIC"/>
    <n v="100"/>
    <m/>
    <m/>
    <n v="1"/>
    <n v="1"/>
    <n v="2"/>
    <n v="620"/>
    <n v="1"/>
    <m/>
    <m/>
    <m/>
    <m/>
    <m/>
    <m/>
    <m/>
    <m/>
    <m/>
    <m/>
    <n v="1"/>
    <n v="9.68"/>
    <n v="1"/>
    <s v="Wareham River East"/>
    <n v="45"/>
  </r>
  <r>
    <s v="46A-1-52"/>
    <m/>
    <x v="0"/>
    <s v="116 PINEHURST DR"/>
    <n v="101"/>
    <s v="SINGLETARY DAVID W"/>
    <m/>
    <s v="ONE FAMILY"/>
    <s v="46/A1/52//"/>
    <n v="7.3150000000000007E-2"/>
    <n v="0"/>
    <n v="0"/>
    <n v="1"/>
    <n v="1"/>
    <s v="SEWER"/>
    <n v="1"/>
    <n v="1"/>
    <n v="7600"/>
    <s v="YES"/>
    <n v="0"/>
    <s v="46A-1-52"/>
    <s v="All Public"/>
    <s v="SEWER"/>
    <s v="SEWER"/>
    <n v="7600"/>
    <m/>
    <m/>
    <n v="0"/>
    <n v="0"/>
    <n v="4"/>
    <n v="1564"/>
    <n v="2"/>
    <m/>
    <m/>
    <m/>
    <m/>
    <m/>
    <m/>
    <m/>
    <m/>
    <m/>
    <m/>
    <n v="0"/>
    <n v="0"/>
    <n v="1"/>
    <s v="Broad Marsh River"/>
    <n v="43"/>
  </r>
  <r>
    <s v="38-13"/>
    <m/>
    <x v="0"/>
    <s v="64 PARKWOOD DR"/>
    <n v="101"/>
    <s v="MCCARTHY FRANCIS X"/>
    <s v="R30"/>
    <s v="ONE FAMILY"/>
    <s v="38//13//"/>
    <n v="7.8939999999999996E-2"/>
    <n v="1"/>
    <n v="1"/>
    <n v="1"/>
    <n v="1"/>
    <s v="SEPTIC"/>
    <n v="0"/>
    <n v="1"/>
    <n v="4700"/>
    <s v="YES"/>
    <n v="4700"/>
    <s v="38-13"/>
    <s v="Public Water,Septic"/>
    <s v="SEPTIC"/>
    <s v="SEPTIC"/>
    <n v="4700"/>
    <m/>
    <m/>
    <n v="1"/>
    <n v="1"/>
    <n v="2"/>
    <n v="1087"/>
    <n v="1.9"/>
    <m/>
    <m/>
    <m/>
    <m/>
    <m/>
    <m/>
    <m/>
    <m/>
    <m/>
    <m/>
    <n v="1"/>
    <n v="9.68"/>
    <n v="1"/>
    <s v="Wareham River East"/>
    <n v="45"/>
  </r>
  <r>
    <s v="46A-1-48"/>
    <m/>
    <x v="0"/>
    <s v="108 PINEHURST DR"/>
    <n v="101"/>
    <s v="CUNNINGHAM BRIDGET"/>
    <s v="R30"/>
    <s v="ONE FAMILY"/>
    <s v="46/A1/48//"/>
    <n v="0.12457"/>
    <n v="0"/>
    <n v="0"/>
    <n v="1"/>
    <n v="1"/>
    <s v="SEWER"/>
    <n v="1"/>
    <n v="1"/>
    <n v="10400"/>
    <s v="YES"/>
    <n v="0"/>
    <s v="46A-1-48"/>
    <m/>
    <m/>
    <s v="SEWER"/>
    <n v="10400"/>
    <m/>
    <m/>
    <n v="0"/>
    <n v="0"/>
    <n v="3"/>
    <n v="1748"/>
    <n v="1.75"/>
    <m/>
    <m/>
    <m/>
    <m/>
    <m/>
    <m/>
    <m/>
    <m/>
    <m/>
    <m/>
    <n v="1"/>
    <n v="0"/>
    <n v="1"/>
    <s v="Broad Marsh River"/>
    <n v="43"/>
  </r>
  <r>
    <s v="38-188"/>
    <m/>
    <x v="0"/>
    <s v="17 DATEWOOD ST"/>
    <n v="101"/>
    <s v="GERIBO WALTER"/>
    <s v="R30"/>
    <s v="ONE FAMILY"/>
    <s v="38//188//"/>
    <n v="0.25323000000000001"/>
    <n v="1"/>
    <n v="1"/>
    <n v="1"/>
    <n v="1"/>
    <s v="SEPTIC"/>
    <n v="0"/>
    <n v="1"/>
    <n v="7900"/>
    <s v="NO_W1"/>
    <n v="7900"/>
    <s v="38-188"/>
    <s v="Public Water,Septic"/>
    <s v="SEPTIC"/>
    <s v="SEPTIC"/>
    <n v="7900"/>
    <m/>
    <m/>
    <n v="1"/>
    <n v="1"/>
    <n v="2"/>
    <n v="828"/>
    <n v="1"/>
    <m/>
    <m/>
    <m/>
    <m/>
    <m/>
    <m/>
    <m/>
    <m/>
    <m/>
    <m/>
    <n v="2"/>
    <n v="9.68"/>
    <n v="1"/>
    <s v="Wareham River East"/>
    <n v="45"/>
  </r>
  <r>
    <s v="57-112"/>
    <m/>
    <x v="0"/>
    <s v="1 SUSANNE CIR"/>
    <n v="101"/>
    <s v="HARDING JEAN R"/>
    <s v="MR30"/>
    <s v="ONE FAMILY"/>
    <s v="57//112//"/>
    <n v="0.20180999999999999"/>
    <n v="0"/>
    <n v="0"/>
    <n v="1"/>
    <n v="1"/>
    <s v="SEWER"/>
    <n v="1"/>
    <n v="1"/>
    <n v="2400"/>
    <s v="YES"/>
    <n v="0"/>
    <s v="57-112"/>
    <s v="All Public"/>
    <s v="SEWER"/>
    <s v="SEWER"/>
    <n v="2400"/>
    <m/>
    <m/>
    <n v="0"/>
    <n v="0"/>
    <n v="2"/>
    <n v="1316"/>
    <n v="1"/>
    <m/>
    <m/>
    <m/>
    <m/>
    <m/>
    <m/>
    <m/>
    <m/>
    <m/>
    <m/>
    <n v="1"/>
    <n v="0"/>
    <n v="1"/>
    <s v="Wareham River West"/>
    <n v="44"/>
  </r>
  <r>
    <s v="49-S251"/>
    <m/>
    <x v="0"/>
    <s v="4 EUNICE AVE"/>
    <n v="132"/>
    <s v="CHINAPPI COSMO"/>
    <s v="R30"/>
    <s v="RES ACLNUD  MDL-00"/>
    <s v="49//S251//"/>
    <n v="0.23152"/>
    <n v="0"/>
    <n v="0"/>
    <n v="0"/>
    <n v="0"/>
    <m/>
    <n v="0"/>
    <n v="0"/>
    <n v="0"/>
    <s v="YES"/>
    <n v="0"/>
    <s v="49-S251"/>
    <m/>
    <m/>
    <m/>
    <n v="0"/>
    <m/>
    <m/>
    <n v="0"/>
    <n v="0"/>
    <n v="0"/>
    <n v="0"/>
    <n v="0"/>
    <m/>
    <m/>
    <m/>
    <m/>
    <m/>
    <m/>
    <m/>
    <m/>
    <m/>
    <m/>
    <n v="1"/>
    <n v="0"/>
    <n v="1"/>
    <s v="Broad Marsh River"/>
    <n v="43"/>
  </r>
  <r>
    <s v="38-251"/>
    <m/>
    <x v="0"/>
    <s v="4 ELMWOOD ST"/>
    <n v="101"/>
    <s v="COLARUSSO LEOPOLD"/>
    <s v="R30"/>
    <s v="ONE FAMILY"/>
    <s v="38//251//"/>
    <n v="0.12931000000000001"/>
    <n v="1"/>
    <n v="1"/>
    <n v="1"/>
    <n v="1"/>
    <s v="SEPTIC"/>
    <n v="0"/>
    <n v="1"/>
    <n v="5100"/>
    <s v="NO_W1"/>
    <n v="5100"/>
    <s v="38-251"/>
    <s v="Public Water,Gas,Septic"/>
    <s v="SEPTIC"/>
    <s v="SEPTIC"/>
    <n v="5100"/>
    <m/>
    <m/>
    <n v="1"/>
    <n v="1"/>
    <n v="2"/>
    <n v="1104"/>
    <n v="1.5"/>
    <m/>
    <m/>
    <m/>
    <m/>
    <m/>
    <m/>
    <m/>
    <m/>
    <m/>
    <m/>
    <n v="2"/>
    <n v="9.68"/>
    <n v="1"/>
    <s v="Wareham River East"/>
    <n v="45"/>
  </r>
  <r>
    <s v="46A-1-47"/>
    <m/>
    <x v="0"/>
    <s v="106 PINEHURST DR"/>
    <n v="101"/>
    <s v="HANSON DONNA M"/>
    <s v="R30"/>
    <s v="ONE FAMILY"/>
    <s v="46/A1/47//"/>
    <n v="0.12867000000000001"/>
    <n v="0"/>
    <n v="0"/>
    <n v="1"/>
    <n v="1"/>
    <s v="SEWER"/>
    <n v="1"/>
    <n v="1"/>
    <n v="1500"/>
    <s v="YES"/>
    <n v="0"/>
    <s v="46A-1-47"/>
    <s v="All Public"/>
    <s v="SEWER"/>
    <s v="SEWER"/>
    <n v="1500"/>
    <m/>
    <m/>
    <n v="0"/>
    <n v="0"/>
    <n v="2"/>
    <n v="1022"/>
    <n v="1.3"/>
    <m/>
    <m/>
    <m/>
    <m/>
    <m/>
    <m/>
    <m/>
    <m/>
    <m/>
    <m/>
    <n v="2"/>
    <n v="0"/>
    <n v="1"/>
    <s v="Broad Marsh River"/>
    <n v="43"/>
  </r>
  <r>
    <s v="57-130"/>
    <m/>
    <x v="0"/>
    <s v="11 DENNIS LN"/>
    <n v="101"/>
    <s v="BRADY JOAN V"/>
    <s v="MR30"/>
    <s v="ONE FAMILY"/>
    <s v="57//130//"/>
    <n v="0.20935000000000001"/>
    <n v="0"/>
    <n v="0"/>
    <n v="1"/>
    <n v="1"/>
    <s v="SEWER"/>
    <n v="1"/>
    <n v="1"/>
    <n v="10700"/>
    <s v="YES"/>
    <n v="0"/>
    <s v="57-130"/>
    <s v="All Public"/>
    <s v="SEWER"/>
    <s v="SEWER"/>
    <n v="10700"/>
    <m/>
    <m/>
    <n v="0"/>
    <n v="0"/>
    <n v="4"/>
    <n v="1104"/>
    <n v="1"/>
    <m/>
    <m/>
    <m/>
    <m/>
    <m/>
    <m/>
    <m/>
    <m/>
    <m/>
    <m/>
    <n v="1"/>
    <n v="0"/>
    <n v="1"/>
    <s v="Wareham River West"/>
    <n v="44"/>
  </r>
  <r>
    <s v="49-S211"/>
    <m/>
    <x v="0"/>
    <s v="26 BROAD MARSH AVE"/>
    <n v="101"/>
    <s v="CRONAN JAMES E JR"/>
    <s v="R30"/>
    <s v="ONE FAMILY"/>
    <s v="49//S211//"/>
    <n v="0.21587000000000001"/>
    <n v="0"/>
    <n v="0"/>
    <n v="1"/>
    <n v="1"/>
    <s v="SEWER"/>
    <n v="1"/>
    <n v="1"/>
    <n v="200"/>
    <s v="YES"/>
    <n v="0"/>
    <s v="49-S211"/>
    <s v="All Public"/>
    <s v="SEWER"/>
    <s v="SEWER"/>
    <n v="200"/>
    <m/>
    <m/>
    <n v="0"/>
    <n v="0"/>
    <n v="3"/>
    <n v="880"/>
    <n v="1"/>
    <m/>
    <m/>
    <m/>
    <m/>
    <m/>
    <m/>
    <m/>
    <m/>
    <m/>
    <m/>
    <n v="2"/>
    <n v="0"/>
    <n v="1"/>
    <s v="Broad Marsh River"/>
    <n v="43"/>
  </r>
  <r>
    <s v="38-88"/>
    <m/>
    <x v="0"/>
    <s v="21 BIRCH ST"/>
    <n v="101"/>
    <s v="GAMMONS KEVIN T TRUSTEE OF THE"/>
    <s v="R30"/>
    <s v="ONE FAMILY"/>
    <s v="38//88//"/>
    <n v="0.40958"/>
    <n v="1"/>
    <n v="1"/>
    <n v="1"/>
    <n v="1"/>
    <s v="SEPTIC"/>
    <n v="0"/>
    <n v="1"/>
    <n v="2000"/>
    <s v="NO_W1"/>
    <n v="2000"/>
    <s v="38-88"/>
    <s v="Public Water,Gas,Septic"/>
    <s v="SEPTIC"/>
    <s v="SEPTIC"/>
    <n v="2000"/>
    <m/>
    <m/>
    <n v="1"/>
    <n v="1"/>
    <n v="3"/>
    <n v="1262"/>
    <n v="1.9"/>
    <m/>
    <m/>
    <m/>
    <m/>
    <m/>
    <m/>
    <m/>
    <m/>
    <m/>
    <m/>
    <n v="4"/>
    <n v="9.68"/>
    <n v="1"/>
    <s v="Wareham River East"/>
    <n v="45"/>
  </r>
  <r>
    <s v="50F-167B"/>
    <m/>
    <x v="0"/>
    <s v="31 BROAD MARSH AVE"/>
    <n v="101"/>
    <s v="FREITAS KIM N"/>
    <s v="R30"/>
    <s v="ONE FAMILY"/>
    <s v="50/F/167/B/"/>
    <n v="0.11547"/>
    <n v="0"/>
    <n v="0"/>
    <n v="1"/>
    <n v="1"/>
    <s v="SEWER"/>
    <n v="1"/>
    <n v="1"/>
    <n v="24500"/>
    <s v="YES"/>
    <n v="0"/>
    <s v="50F-167B"/>
    <s v="All Public"/>
    <s v="SEWER"/>
    <s v="SEWER"/>
    <n v="24500"/>
    <m/>
    <m/>
    <n v="0"/>
    <n v="0"/>
    <n v="3"/>
    <n v="1800"/>
    <n v="2"/>
    <m/>
    <m/>
    <m/>
    <m/>
    <m/>
    <m/>
    <m/>
    <m/>
    <m/>
    <m/>
    <n v="1"/>
    <n v="0"/>
    <n v="1"/>
    <s v="Broad Marsh River"/>
    <n v="43"/>
  </r>
  <r>
    <s v="38-98"/>
    <m/>
    <x v="0"/>
    <s v="6 BIRCH ST"/>
    <n v="101"/>
    <s v="CLARK PAULA J"/>
    <s v="R30"/>
    <s v="ONE FAMILY"/>
    <s v="38//98//"/>
    <n v="0.30964999999999998"/>
    <n v="1"/>
    <n v="1"/>
    <n v="1"/>
    <n v="1"/>
    <s v="SEPTIC"/>
    <n v="0"/>
    <n v="1"/>
    <n v="8200"/>
    <s v="NO_W1"/>
    <n v="8200"/>
    <s v="38-98"/>
    <s v="Public Water,Gas,Septic"/>
    <s v="SEPTIC"/>
    <s v="SEPTIC"/>
    <n v="8200"/>
    <m/>
    <m/>
    <n v="1"/>
    <n v="1"/>
    <n v="2"/>
    <n v="870"/>
    <n v="1"/>
    <m/>
    <m/>
    <m/>
    <m/>
    <m/>
    <m/>
    <m/>
    <m/>
    <m/>
    <m/>
    <n v="3"/>
    <n v="9.68"/>
    <n v="1"/>
    <s v="Wareham River East"/>
    <n v="45"/>
  </r>
  <r>
    <s v="38-16"/>
    <m/>
    <x v="0"/>
    <s v="15 ASH ST"/>
    <n v="101"/>
    <s v="BURKE DEBRA L"/>
    <s v="R30"/>
    <s v="ONE FAMILY"/>
    <s v="38//16//"/>
    <n v="0.14410000000000001"/>
    <n v="1"/>
    <n v="1"/>
    <n v="1"/>
    <n v="1"/>
    <s v="SEPTIC"/>
    <n v="0"/>
    <n v="1"/>
    <n v="8000"/>
    <s v="YES"/>
    <n v="8000"/>
    <s v="38-16"/>
    <s v="Public Water,Septic"/>
    <s v="SEPTIC"/>
    <s v="SEPTIC"/>
    <n v="8000"/>
    <m/>
    <m/>
    <n v="1"/>
    <n v="1"/>
    <n v="3"/>
    <n v="1440"/>
    <n v="2"/>
    <m/>
    <m/>
    <m/>
    <m/>
    <m/>
    <m/>
    <m/>
    <m/>
    <m/>
    <m/>
    <n v="1"/>
    <n v="9.68"/>
    <n v="1"/>
    <s v="Wareham River East"/>
    <n v="45"/>
  </r>
  <r>
    <s v="57-WS28"/>
    <m/>
    <x v="0"/>
    <s v="30 NICHOLAS DR"/>
    <n v="101"/>
    <s v="AKINS PATRICIA ET ALS TRUSTEES"/>
    <s v="MR30"/>
    <s v="ONE FAMILY"/>
    <s v="57//WS28//"/>
    <n v="0.20200000000000001"/>
    <n v="0"/>
    <n v="0"/>
    <n v="1"/>
    <n v="1"/>
    <s v="SEWER"/>
    <n v="1"/>
    <n v="1"/>
    <n v="11100"/>
    <s v="YES"/>
    <n v="0"/>
    <s v="57-WS28"/>
    <s v="Public Water"/>
    <m/>
    <s v="SEWER"/>
    <n v="11100"/>
    <m/>
    <m/>
    <n v="0"/>
    <n v="0"/>
    <n v="2"/>
    <n v="1440"/>
    <n v="2"/>
    <m/>
    <m/>
    <m/>
    <m/>
    <m/>
    <m/>
    <m/>
    <m/>
    <m/>
    <m/>
    <n v="1"/>
    <n v="0"/>
    <n v="1"/>
    <s v="Wareham River West"/>
    <n v="44"/>
  </r>
  <r>
    <s v="46A-1-45"/>
    <m/>
    <x v="0"/>
    <s v="100 PINEHURST DR"/>
    <n v="101"/>
    <s v="SILVERMAN JOYCE G"/>
    <s v="R30"/>
    <s v="ONE FAMILY"/>
    <s v="46/A1/45//"/>
    <n v="0.14180999999999999"/>
    <n v="0"/>
    <n v="0"/>
    <n v="1"/>
    <n v="1"/>
    <s v="SEWER"/>
    <n v="1"/>
    <n v="1"/>
    <n v="4500"/>
    <s v="YES"/>
    <n v="0"/>
    <s v="46A-1-45"/>
    <s v="All Public"/>
    <s v="SEWER"/>
    <s v="SEWER"/>
    <n v="4500"/>
    <m/>
    <m/>
    <n v="0"/>
    <n v="0"/>
    <n v="3"/>
    <n v="1242"/>
    <n v="1"/>
    <m/>
    <m/>
    <m/>
    <m/>
    <m/>
    <m/>
    <m/>
    <m/>
    <m/>
    <m/>
    <n v="3"/>
    <n v="0"/>
    <n v="1"/>
    <s v="Broad Marsh River"/>
    <n v="43"/>
  </r>
  <r>
    <s v="38-221"/>
    <m/>
    <x v="0"/>
    <s v="7 ELMWOOD ST"/>
    <n v="101"/>
    <s v="CANNON WILLIAM P"/>
    <m/>
    <s v="ONE FAMILY"/>
    <s v="38//221//"/>
    <n v="0.19556000000000001"/>
    <n v="1"/>
    <n v="1"/>
    <n v="1"/>
    <n v="1"/>
    <s v="SEPTIC"/>
    <n v="0"/>
    <n v="0"/>
    <n v="0"/>
    <s v="NO_W1"/>
    <n v="0"/>
    <s v="38-221"/>
    <s v="Public Water,Gas,Septic"/>
    <s v="SEPTIC"/>
    <s v="SEPTIC"/>
    <n v="0"/>
    <m/>
    <m/>
    <n v="1"/>
    <n v="1"/>
    <n v="3"/>
    <n v="1292"/>
    <n v="1"/>
    <m/>
    <m/>
    <m/>
    <m/>
    <m/>
    <m/>
    <m/>
    <m/>
    <m/>
    <m/>
    <n v="2"/>
    <n v="9.68"/>
    <n v="1"/>
    <s v="Wareham River East"/>
    <n v="45"/>
  </r>
  <r>
    <s v="46A-1-53"/>
    <m/>
    <x v="0"/>
    <s v="116 PINEHURST DR"/>
    <n v="106"/>
    <s v="TARKANIAN HIGAS"/>
    <s v="R30"/>
    <s v="AC LND IMP  MDL-00"/>
    <s v="46/A1/53//"/>
    <n v="7.5370000000000006E-2"/>
    <n v="0"/>
    <n v="0"/>
    <n v="0"/>
    <n v="0"/>
    <m/>
    <n v="0"/>
    <n v="0"/>
    <n v="0"/>
    <s v="YES"/>
    <n v="0"/>
    <s v="46A-1-53"/>
    <m/>
    <m/>
    <m/>
    <n v="0"/>
    <m/>
    <m/>
    <n v="0"/>
    <n v="0"/>
    <n v="0"/>
    <n v="0"/>
    <n v="0"/>
    <m/>
    <m/>
    <m/>
    <m/>
    <m/>
    <m/>
    <m/>
    <m/>
    <m/>
    <m/>
    <n v="0"/>
    <n v="0"/>
    <n v="1"/>
    <s v="Broad Marsh River"/>
    <n v="43"/>
  </r>
  <r>
    <s v="38-253"/>
    <m/>
    <x v="0"/>
    <s v="24 PARKWOOD DR"/>
    <n v="101"/>
    <s v="FARIA ROBERT W"/>
    <s v="R30"/>
    <s v="ONE FAMILY"/>
    <s v="38//253//"/>
    <n v="0.26325999999999999"/>
    <n v="1"/>
    <n v="1"/>
    <n v="1"/>
    <n v="1"/>
    <s v="SEPTIC"/>
    <n v="0"/>
    <n v="1"/>
    <n v="4100"/>
    <s v="YES"/>
    <n v="4100"/>
    <s v="38-253"/>
    <s v="Public Water,Gas,Septic"/>
    <s v="SEPTIC"/>
    <s v="SEPTIC"/>
    <n v="4100"/>
    <m/>
    <m/>
    <n v="1"/>
    <n v="1"/>
    <n v="4"/>
    <n v="1296"/>
    <n v="1"/>
    <m/>
    <m/>
    <m/>
    <m/>
    <m/>
    <m/>
    <m/>
    <m/>
    <m/>
    <m/>
    <n v="3"/>
    <n v="9.68"/>
    <n v="1"/>
    <s v="Wareham River East"/>
    <n v="45"/>
  </r>
  <r>
    <s v="55-L19"/>
    <m/>
    <x v="0"/>
    <s v="10 LYNNE RD"/>
    <n v="101"/>
    <s v="LEAL MANUEL A"/>
    <s v="R30"/>
    <s v="ONE FAMILY"/>
    <s v="55//L19//"/>
    <n v="0.24204000000000001"/>
    <n v="0"/>
    <n v="0"/>
    <n v="1"/>
    <n v="1"/>
    <s v="SEWER"/>
    <n v="1"/>
    <n v="1"/>
    <n v="23700"/>
    <s v="YES"/>
    <n v="0"/>
    <s v="55-L19"/>
    <s v="All Public"/>
    <s v="SEWER"/>
    <s v="SEWER"/>
    <n v="23700"/>
    <m/>
    <m/>
    <n v="0"/>
    <n v="0"/>
    <n v="2"/>
    <n v="1660"/>
    <n v="1"/>
    <m/>
    <m/>
    <m/>
    <m/>
    <m/>
    <m/>
    <m/>
    <m/>
    <m/>
    <m/>
    <n v="1"/>
    <n v="0"/>
    <n v="1"/>
    <s v="Wareham River West"/>
    <n v="44"/>
  </r>
  <r>
    <s v="38-112"/>
    <m/>
    <x v="0"/>
    <s v="7 CHESTNUT ST"/>
    <n v="101"/>
    <s v="VEAZIE ROSEMARY"/>
    <m/>
    <s v="ONE FAMILY"/>
    <s v="38//112//"/>
    <n v="9.8849999999999993E-2"/>
    <n v="1"/>
    <n v="1"/>
    <n v="1"/>
    <n v="1"/>
    <s v="SEPTIC"/>
    <n v="0"/>
    <n v="1"/>
    <n v="4300"/>
    <s v="YES"/>
    <n v="4300"/>
    <s v="38-112"/>
    <s v="Public Water,Gas,Septic"/>
    <s v="SEPTIC"/>
    <s v="SEPTIC"/>
    <n v="4300"/>
    <m/>
    <m/>
    <n v="1"/>
    <n v="1"/>
    <n v="2"/>
    <n v="1290"/>
    <n v="1.9"/>
    <m/>
    <m/>
    <m/>
    <m/>
    <m/>
    <m/>
    <m/>
    <m/>
    <m/>
    <m/>
    <n v="1"/>
    <n v="9.68"/>
    <n v="1"/>
    <s v="Wareham River East"/>
    <n v="45"/>
  </r>
  <r>
    <s v="57-141"/>
    <m/>
    <x v="0"/>
    <s v="24 CAMARDO DR"/>
    <n v="101"/>
    <s v="EWING THOMAS R JR"/>
    <s v="MR30"/>
    <s v="ONE FAMILY"/>
    <s v="57//141//"/>
    <n v="0.22011"/>
    <n v="0"/>
    <n v="0"/>
    <n v="1"/>
    <n v="1"/>
    <s v="SEWER"/>
    <n v="1"/>
    <n v="1"/>
    <n v="15000"/>
    <s v="YES"/>
    <n v="0"/>
    <s v="57-141"/>
    <s v="All Public,Septic"/>
    <s v="SEPTIC"/>
    <s v="SEWER"/>
    <n v="15000"/>
    <m/>
    <m/>
    <n v="0"/>
    <n v="0"/>
    <n v="4"/>
    <n v="1412"/>
    <n v="1"/>
    <m/>
    <m/>
    <m/>
    <m/>
    <m/>
    <m/>
    <m/>
    <m/>
    <m/>
    <m/>
    <n v="1"/>
    <n v="0"/>
    <n v="1"/>
    <s v="Wareham River West"/>
    <n v="44"/>
  </r>
  <r>
    <s v="57-WS23"/>
    <m/>
    <x v="0"/>
    <s v="29 NICHOLAS DR"/>
    <n v="101"/>
    <s v="BAPTISTA ROBERTA A"/>
    <s v="MR30"/>
    <s v="ONE FAMILY"/>
    <s v="57//WS23//"/>
    <n v="0.13713"/>
    <n v="0"/>
    <n v="0"/>
    <n v="1"/>
    <n v="1"/>
    <s v="SEWER"/>
    <n v="1"/>
    <n v="1"/>
    <n v="6400"/>
    <s v="YES"/>
    <n v="0"/>
    <s v="57-WS23"/>
    <s v="Public Water"/>
    <m/>
    <s v="SEWER"/>
    <n v="6400"/>
    <m/>
    <m/>
    <n v="0"/>
    <n v="0"/>
    <n v="2"/>
    <n v="1552"/>
    <n v="2"/>
    <m/>
    <m/>
    <m/>
    <m/>
    <m/>
    <m/>
    <m/>
    <m/>
    <m/>
    <m/>
    <n v="1"/>
    <n v="0"/>
    <n v="1"/>
    <s v="Wareham River West"/>
    <n v="44"/>
  </r>
  <r>
    <s v="57-93"/>
    <m/>
    <x v="0"/>
    <s v="3 SUSANNE CIR"/>
    <n v="101"/>
    <s v="WILCOX STEVEN P"/>
    <s v="MR30"/>
    <s v="ONE FAMILY"/>
    <s v="57//93//"/>
    <n v="0.19963"/>
    <n v="0"/>
    <n v="0"/>
    <n v="1"/>
    <n v="1"/>
    <s v="SEWER"/>
    <n v="1"/>
    <n v="1"/>
    <n v="9000"/>
    <s v="YES"/>
    <n v="0"/>
    <s v="57-93"/>
    <s v="All Public"/>
    <s v="SEWER"/>
    <s v="SEWER"/>
    <n v="9000"/>
    <m/>
    <m/>
    <n v="0"/>
    <n v="0"/>
    <n v="3"/>
    <n v="1316"/>
    <n v="1"/>
    <m/>
    <m/>
    <m/>
    <m/>
    <m/>
    <m/>
    <m/>
    <m/>
    <m/>
    <m/>
    <n v="1"/>
    <n v="0"/>
    <n v="1"/>
    <s v="Wareham River West"/>
    <n v="44"/>
  </r>
  <r>
    <s v="46A-1-46"/>
    <m/>
    <x v="0"/>
    <s v="104 PINEHURST DR"/>
    <n v="101"/>
    <s v="SHERIDAN PHILIP H TR OF THE"/>
    <m/>
    <s v="ONE FAMILY"/>
    <s v="46/A1/46//"/>
    <n v="0.12175999999999999"/>
    <n v="0"/>
    <n v="0"/>
    <n v="1"/>
    <n v="1"/>
    <s v="SEWER"/>
    <n v="1"/>
    <n v="1"/>
    <n v="5400"/>
    <s v="YES"/>
    <n v="0"/>
    <s v="46A-1-46"/>
    <s v="All Public"/>
    <s v="SEWER"/>
    <s v="SEWER"/>
    <n v="5400"/>
    <m/>
    <m/>
    <n v="0"/>
    <n v="0"/>
    <n v="3"/>
    <n v="2168"/>
    <n v="2"/>
    <m/>
    <m/>
    <m/>
    <m/>
    <m/>
    <m/>
    <m/>
    <m/>
    <m/>
    <m/>
    <n v="2"/>
    <n v="0"/>
    <n v="1"/>
    <s v="Broad Marsh River"/>
    <n v="43"/>
  </r>
  <r>
    <s v="55-5"/>
    <m/>
    <x v="0"/>
    <s v="95 SWIFTS BCH RD"/>
    <n v="101"/>
    <s v="PINHEIRO JOSE"/>
    <s v="R30"/>
    <s v="ONE FAMILY"/>
    <s v="55//5//"/>
    <n v="0.27553"/>
    <n v="0"/>
    <n v="0"/>
    <n v="1"/>
    <n v="1"/>
    <s v="SEWER"/>
    <n v="1"/>
    <n v="0"/>
    <n v="0"/>
    <s v="YES"/>
    <n v="0"/>
    <s v="55-5"/>
    <m/>
    <m/>
    <s v="SEWER"/>
    <n v="0"/>
    <m/>
    <m/>
    <n v="0"/>
    <n v="0"/>
    <n v="3"/>
    <n v="994"/>
    <n v="1"/>
    <m/>
    <m/>
    <m/>
    <m/>
    <m/>
    <m/>
    <m/>
    <m/>
    <m/>
    <m/>
    <n v="1"/>
    <n v="0"/>
    <n v="1"/>
    <s v="Wareham River West"/>
    <n v="44"/>
  </r>
  <r>
    <s v="49-S285"/>
    <m/>
    <x v="0"/>
    <s v="10 STEPHEN AVE"/>
    <n v="104"/>
    <s v="FERRIS RICHARD S SR &amp; MARIE"/>
    <s v="R30"/>
    <s v="TWO FAMILY"/>
    <s v="49//S285//"/>
    <n v="0.27706999999999998"/>
    <n v="0"/>
    <n v="0"/>
    <n v="1"/>
    <n v="1"/>
    <s v="SEWER"/>
    <n v="1"/>
    <n v="1"/>
    <n v="13500"/>
    <s v="YES"/>
    <n v="0"/>
    <s v="49-S285"/>
    <s v="All Public"/>
    <s v="SEWER"/>
    <s v="SEWER"/>
    <n v="13500"/>
    <m/>
    <m/>
    <n v="0"/>
    <n v="0"/>
    <n v="6"/>
    <n v="3248"/>
    <n v="2"/>
    <m/>
    <m/>
    <m/>
    <m/>
    <m/>
    <m/>
    <m/>
    <m/>
    <m/>
    <m/>
    <n v="1"/>
    <n v="0"/>
    <n v="1"/>
    <s v="Broad Marsh River"/>
    <n v="43"/>
  </r>
  <r>
    <s v="38-171"/>
    <m/>
    <x v="0"/>
    <s v="14 CHESTNUT ST"/>
    <n v="101"/>
    <s v="ANDERSON DIANNE"/>
    <s v="R30"/>
    <s v="ONE FAMILY"/>
    <s v="38//171//"/>
    <n v="0.13408"/>
    <n v="1"/>
    <n v="1"/>
    <n v="1"/>
    <n v="1"/>
    <s v="SEPTIC"/>
    <n v="0"/>
    <n v="1"/>
    <n v="3900"/>
    <s v="YES"/>
    <n v="3900"/>
    <s v="38-171"/>
    <s v="Public Water,Gas,Septic"/>
    <s v="SEPTIC"/>
    <s v="SEPTIC"/>
    <n v="3900"/>
    <m/>
    <m/>
    <n v="1"/>
    <n v="1"/>
    <n v="2"/>
    <n v="792"/>
    <n v="1"/>
    <m/>
    <m/>
    <m/>
    <m/>
    <m/>
    <m/>
    <m/>
    <m/>
    <m/>
    <m/>
    <n v="1"/>
    <n v="9.68"/>
    <n v="1"/>
    <s v="Wareham River East"/>
    <n v="45"/>
  </r>
  <r>
    <s v="46A-1-54"/>
    <m/>
    <x v="0"/>
    <s v="118 PINEHURST DR"/>
    <n v="101"/>
    <s v="TARKANIAN HIGAS"/>
    <s v="R30"/>
    <s v="ONE FAMILY"/>
    <s v="46/A1/54//"/>
    <n v="8.2250000000000004E-2"/>
    <n v="0"/>
    <n v="0"/>
    <n v="1"/>
    <n v="1"/>
    <s v="SEWER"/>
    <n v="1"/>
    <n v="0"/>
    <n v="0"/>
    <s v="YES"/>
    <n v="0"/>
    <s v="46A-1-54"/>
    <s v="Public Water,Public Sewer"/>
    <s v="SEWER"/>
    <s v="SEWER"/>
    <n v="0"/>
    <m/>
    <m/>
    <n v="0"/>
    <n v="0"/>
    <n v="2"/>
    <n v="805"/>
    <n v="1"/>
    <m/>
    <m/>
    <m/>
    <m/>
    <m/>
    <m/>
    <m/>
    <m/>
    <m/>
    <m/>
    <n v="0"/>
    <n v="0"/>
    <n v="1"/>
    <s v="Broad Marsh River"/>
    <n v="43"/>
  </r>
  <r>
    <s v="49-1"/>
    <m/>
    <x v="0"/>
    <s v="1 CANNONBERRY WAY"/>
    <n v="101"/>
    <s v="SILVA RICARDO M"/>
    <s v="R30"/>
    <s v="ONE FAMILY"/>
    <s v="49//1//"/>
    <n v="0.21343999999999999"/>
    <n v="0"/>
    <n v="0"/>
    <n v="1"/>
    <n v="1"/>
    <s v="SEWER"/>
    <n v="1"/>
    <n v="0"/>
    <n v="0"/>
    <s v="YES"/>
    <n v="0"/>
    <s v="49-1"/>
    <s v="All Public"/>
    <s v="SEWER"/>
    <s v="SEWER"/>
    <n v="0"/>
    <m/>
    <m/>
    <n v="0"/>
    <n v="0"/>
    <n v="3"/>
    <n v="1536"/>
    <n v="2"/>
    <m/>
    <m/>
    <m/>
    <m/>
    <m/>
    <m/>
    <m/>
    <m/>
    <m/>
    <m/>
    <n v="1"/>
    <n v="0"/>
    <n v="1"/>
    <s v="Broad Marsh River"/>
    <n v="43"/>
  </r>
  <r>
    <s v="49-S240"/>
    <m/>
    <x v="0"/>
    <s v="94 SWIFTS BCH RD"/>
    <n v="101"/>
    <s v="COOPER GERARD J"/>
    <s v="R30"/>
    <s v="ONE FAMILY"/>
    <s v="49//S240//"/>
    <n v="0.30016999999999999"/>
    <n v="0"/>
    <n v="0"/>
    <n v="1"/>
    <n v="1"/>
    <s v="SEWER"/>
    <n v="1"/>
    <n v="1"/>
    <n v="12400"/>
    <s v="YES"/>
    <n v="0"/>
    <s v="49-S240"/>
    <s v="Public Water,Public Sewer"/>
    <s v="SEWER"/>
    <s v="SEWER"/>
    <n v="12400"/>
    <m/>
    <m/>
    <n v="0"/>
    <n v="0"/>
    <n v="2"/>
    <n v="1220"/>
    <n v="1"/>
    <m/>
    <m/>
    <m/>
    <m/>
    <m/>
    <m/>
    <m/>
    <m/>
    <m/>
    <m/>
    <n v="0"/>
    <n v="0"/>
    <n v="1"/>
    <s v="Broad Marsh River"/>
    <n v="43"/>
  </r>
  <r>
    <s v="55-1013"/>
    <m/>
    <x v="0"/>
    <s v="0 SWIFTS BCH RD"/>
    <n v="424"/>
    <s v="NSTAR ELECTRIC COMPANY"/>
    <s v="MR30"/>
    <s v="ELECSUBSTA  MDL-00"/>
    <s v="55//1013//"/>
    <n v="0.1777"/>
    <n v="0"/>
    <n v="0"/>
    <n v="0"/>
    <n v="0"/>
    <m/>
    <n v="0"/>
    <n v="0"/>
    <n v="0"/>
    <s v="YES"/>
    <n v="0"/>
    <s v="55-1013"/>
    <m/>
    <m/>
    <m/>
    <n v="0"/>
    <m/>
    <m/>
    <n v="0"/>
    <n v="0"/>
    <n v="0"/>
    <n v="0"/>
    <n v="0"/>
    <m/>
    <m/>
    <m/>
    <m/>
    <m/>
    <m/>
    <m/>
    <m/>
    <m/>
    <m/>
    <n v="1"/>
    <n v="0"/>
    <n v="1"/>
    <s v="Wareham River West"/>
    <n v="44"/>
  </r>
  <r>
    <s v="55-L22"/>
    <m/>
    <x v="0"/>
    <s v="9 LYNNE RD"/>
    <n v="132"/>
    <s v="BEAVER MEADOWS HOMEOWNERS"/>
    <s v="R30"/>
    <s v="RES ACLNUD  MDL-00"/>
    <s v="55//L22//"/>
    <n v="0.39241999999999999"/>
    <n v="0"/>
    <n v="0"/>
    <n v="0"/>
    <n v="0"/>
    <m/>
    <n v="0"/>
    <n v="0"/>
    <n v="0"/>
    <s v="YES"/>
    <n v="0"/>
    <s v="55-L22"/>
    <m/>
    <m/>
    <m/>
    <n v="0"/>
    <m/>
    <m/>
    <n v="0"/>
    <n v="0"/>
    <n v="0"/>
    <n v="0"/>
    <n v="0"/>
    <m/>
    <m/>
    <m/>
    <m/>
    <m/>
    <m/>
    <m/>
    <m/>
    <m/>
    <m/>
    <n v="1"/>
    <n v="0"/>
    <n v="1"/>
    <s v="Wareham River West"/>
    <n v="44"/>
  </r>
  <r>
    <s v="49-S212"/>
    <m/>
    <x v="0"/>
    <s v="28 BROAD MARSH AVE"/>
    <n v="101"/>
    <s v="DEBELLA JOHN &amp; SUE M"/>
    <s v="R30"/>
    <s v="ONE FAMILY"/>
    <s v="49//S212//"/>
    <n v="0.12598000000000001"/>
    <n v="0"/>
    <n v="0"/>
    <n v="1"/>
    <n v="1"/>
    <s v="SEWER"/>
    <n v="1"/>
    <n v="1"/>
    <n v="6300"/>
    <s v="YES"/>
    <n v="0"/>
    <s v="49-S212"/>
    <s v="All Public"/>
    <s v="SEWER"/>
    <s v="SEWER"/>
    <n v="6300"/>
    <m/>
    <m/>
    <n v="0"/>
    <n v="0"/>
    <n v="3"/>
    <n v="1616"/>
    <n v="1"/>
    <m/>
    <m/>
    <m/>
    <m/>
    <m/>
    <m/>
    <m/>
    <m/>
    <m/>
    <m/>
    <n v="1"/>
    <n v="0"/>
    <n v="1"/>
    <s v="Broad Marsh River"/>
    <n v="43"/>
  </r>
  <r>
    <s v="46A-1-44"/>
    <m/>
    <x v="0"/>
    <s v="98 PINEHURST DR"/>
    <n v="132"/>
    <s v="HOLLIS RICHARD"/>
    <s v="R30"/>
    <s v="RES ACLNUD  MDL-00"/>
    <s v="46/A1/44//"/>
    <n v="0.11708"/>
    <n v="0"/>
    <n v="0"/>
    <n v="0"/>
    <n v="0"/>
    <m/>
    <n v="0"/>
    <n v="0"/>
    <n v="0"/>
    <s v="YES"/>
    <n v="0"/>
    <s v="46A-1-44"/>
    <m/>
    <m/>
    <m/>
    <n v="0"/>
    <m/>
    <m/>
    <n v="0"/>
    <n v="0"/>
    <n v="0"/>
    <n v="0"/>
    <n v="0"/>
    <m/>
    <m/>
    <m/>
    <m/>
    <m/>
    <m/>
    <m/>
    <m/>
    <m/>
    <m/>
    <n v="1"/>
    <n v="0"/>
    <n v="1"/>
    <s v="Broad Marsh River"/>
    <n v="43"/>
  </r>
  <r>
    <s v="38-14"/>
    <m/>
    <x v="0"/>
    <s v="62 PARKWOOD DR"/>
    <n v="101"/>
    <s v="SHEEHAN DANIEL"/>
    <s v="R30"/>
    <s v="ONE FAMILY"/>
    <s v="38//14//"/>
    <n v="0.19078000000000001"/>
    <n v="1"/>
    <n v="1"/>
    <n v="1"/>
    <n v="1"/>
    <s v="SEPTIC"/>
    <n v="0"/>
    <n v="1"/>
    <n v="11400"/>
    <s v="YES"/>
    <n v="11400"/>
    <s v="38-14"/>
    <s v="Public Water,Gas,Septic"/>
    <s v="SEPTIC"/>
    <s v="SEPTIC"/>
    <n v="11400"/>
    <m/>
    <m/>
    <n v="1"/>
    <n v="1"/>
    <n v="3"/>
    <n v="1756"/>
    <n v="1"/>
    <m/>
    <m/>
    <m/>
    <m/>
    <m/>
    <m/>
    <m/>
    <m/>
    <m/>
    <m/>
    <n v="2"/>
    <n v="9.68"/>
    <n v="1"/>
    <s v="Wareham River East"/>
    <n v="45"/>
  </r>
  <r>
    <s v="57-61"/>
    <m/>
    <x v="0"/>
    <s v="7 SUSANNE CIR"/>
    <n v="101"/>
    <s v="WAGNER DONALD L"/>
    <s v="MR30"/>
    <s v="ONE FAMILY"/>
    <s v="57//61//"/>
    <n v="0.29076000000000002"/>
    <n v="0"/>
    <n v="0"/>
    <n v="1"/>
    <n v="1"/>
    <s v="SEWER"/>
    <n v="1"/>
    <n v="1"/>
    <n v="6900"/>
    <s v="YES"/>
    <n v="0"/>
    <s v="57-61"/>
    <s v="All Public"/>
    <s v="SEWER"/>
    <s v="SEWER"/>
    <n v="6900"/>
    <m/>
    <m/>
    <n v="0"/>
    <n v="0"/>
    <n v="3"/>
    <n v="1258"/>
    <n v="1"/>
    <m/>
    <m/>
    <m/>
    <m/>
    <m/>
    <m/>
    <m/>
    <m/>
    <m/>
    <m/>
    <n v="0"/>
    <n v="0"/>
    <n v="1"/>
    <s v="Wareham River West"/>
    <n v="44"/>
  </r>
  <r>
    <s v="38-379"/>
    <m/>
    <x v="0"/>
    <s v="17 PARKWOOD DR"/>
    <n v="101"/>
    <s v="MORRISON JOSEPH B"/>
    <s v="R30"/>
    <s v="ONE FAMILY"/>
    <s v="38//379//"/>
    <n v="0.13125000000000001"/>
    <n v="1"/>
    <n v="1"/>
    <n v="1"/>
    <n v="1"/>
    <s v="SEPTIC"/>
    <n v="0"/>
    <n v="1"/>
    <n v="4600"/>
    <s v="YES"/>
    <n v="4600"/>
    <s v="38-379"/>
    <s v="Public Water,Septic"/>
    <s v="SEPTIC"/>
    <s v="SEPTIC"/>
    <n v="4600"/>
    <m/>
    <m/>
    <n v="1"/>
    <n v="1"/>
    <n v="3"/>
    <n v="1144"/>
    <n v="1"/>
    <m/>
    <m/>
    <m/>
    <m/>
    <m/>
    <m/>
    <m/>
    <m/>
    <m/>
    <m/>
    <n v="1"/>
    <n v="9.68"/>
    <n v="1"/>
    <s v="Wareham River East"/>
    <n v="45"/>
  </r>
  <r>
    <s v="38-113"/>
    <m/>
    <x v="0"/>
    <s v="5 CHESTNUT ST"/>
    <n v="101"/>
    <s v="BILLOTTE MAUREEN S"/>
    <s v="R30"/>
    <s v="ONE FAMILY"/>
    <s v="38//113//"/>
    <n v="0.10287"/>
    <n v="1"/>
    <n v="1"/>
    <n v="1"/>
    <n v="1"/>
    <s v="SEPTIC"/>
    <n v="0"/>
    <n v="1"/>
    <n v="3300"/>
    <s v="YES"/>
    <n v="3300"/>
    <s v="38-113"/>
    <s v="Public Water,Gas,Septic"/>
    <s v="SEPTIC"/>
    <s v="SEPTIC"/>
    <n v="3300"/>
    <m/>
    <m/>
    <n v="1"/>
    <n v="1"/>
    <n v="1"/>
    <n v="821"/>
    <n v="1.75"/>
    <m/>
    <m/>
    <m/>
    <m/>
    <m/>
    <m/>
    <m/>
    <m/>
    <m/>
    <m/>
    <n v="1"/>
    <n v="9.68"/>
    <n v="1"/>
    <s v="Wareham River East"/>
    <n v="45"/>
  </r>
  <r>
    <s v="57-SC3"/>
    <m/>
    <x v="0"/>
    <s v="5 SOLAS CIR"/>
    <n v="101"/>
    <s v="FINNI DOROTHY"/>
    <s v="MR30"/>
    <s v="ONE FAMILY"/>
    <s v="57//SC3//"/>
    <n v="0.1663"/>
    <n v="0"/>
    <n v="0"/>
    <n v="1"/>
    <n v="1"/>
    <s v="SEWER"/>
    <n v="1"/>
    <n v="1"/>
    <n v="5500"/>
    <s v="YES"/>
    <n v="0"/>
    <s v="57-SC3"/>
    <s v="Public Water"/>
    <m/>
    <s v="SEWER"/>
    <n v="5500"/>
    <m/>
    <m/>
    <n v="0"/>
    <n v="0"/>
    <n v="2"/>
    <n v="1320"/>
    <n v="1.75"/>
    <m/>
    <m/>
    <m/>
    <m/>
    <m/>
    <m/>
    <m/>
    <m/>
    <m/>
    <m/>
    <n v="1"/>
    <n v="0"/>
    <n v="1"/>
    <s v="Wareham River West"/>
    <n v="44"/>
  </r>
  <r>
    <s v="38-1016"/>
    <m/>
    <x v="0"/>
    <s v="6 DATEWOOD ST"/>
    <n v="132"/>
    <s v="PARKWOOD BEACH IMPROVEMENT"/>
    <s v="R30"/>
    <s v="RES ACLNUD  MDL-00"/>
    <s v="38//1016//"/>
    <n v="0.28597"/>
    <n v="0"/>
    <n v="0"/>
    <n v="0"/>
    <n v="0"/>
    <m/>
    <n v="0"/>
    <n v="0"/>
    <n v="0"/>
    <s v="YES"/>
    <n v="0"/>
    <s v="38-1016"/>
    <m/>
    <m/>
    <m/>
    <n v="0"/>
    <m/>
    <m/>
    <n v="0"/>
    <n v="0"/>
    <n v="0"/>
    <n v="0"/>
    <n v="0"/>
    <m/>
    <m/>
    <m/>
    <m/>
    <m/>
    <m/>
    <m/>
    <m/>
    <m/>
    <m/>
    <n v="1"/>
    <n v="0"/>
    <n v="1"/>
    <s v="Wareham River East"/>
    <n v="45"/>
  </r>
  <r>
    <s v="57-168"/>
    <m/>
    <x v="0"/>
    <s v="29 CAMARDO DR"/>
    <n v="101"/>
    <s v="MCMORROW DAVID E JR"/>
    <s v="MR30"/>
    <s v="ONE FAMILY"/>
    <s v="57//168//"/>
    <n v="0.24356"/>
    <n v="0"/>
    <n v="0"/>
    <n v="1"/>
    <n v="1"/>
    <s v="SEWER"/>
    <n v="1"/>
    <n v="1"/>
    <n v="9100"/>
    <s v="YES"/>
    <n v="0"/>
    <s v="57-168"/>
    <s v="All Public"/>
    <s v="SEWER"/>
    <s v="SEWER"/>
    <n v="9100"/>
    <m/>
    <m/>
    <n v="0"/>
    <n v="0"/>
    <n v="3"/>
    <n v="1668"/>
    <n v="1"/>
    <m/>
    <m/>
    <m/>
    <m/>
    <m/>
    <m/>
    <m/>
    <m/>
    <m/>
    <m/>
    <n v="1"/>
    <n v="0"/>
    <n v="1"/>
    <s v="Wareham River West"/>
    <n v="44"/>
  </r>
  <r>
    <s v="57-WS26"/>
    <m/>
    <x v="0"/>
    <s v="28 NICHOLAS DR"/>
    <n v="101"/>
    <s v="ANDREWS REBECCA"/>
    <s v="MR30"/>
    <s v="ONE FAMILY"/>
    <s v="57//WS26//"/>
    <n v="0.26046000000000002"/>
    <n v="0"/>
    <n v="0"/>
    <n v="0"/>
    <n v="1"/>
    <m/>
    <n v="1"/>
    <n v="1"/>
    <n v="5900"/>
    <s v="YES"/>
    <n v="0"/>
    <s v="57-WS26"/>
    <s v="Public Water"/>
    <m/>
    <s v="SEWER"/>
    <n v="5900"/>
    <m/>
    <m/>
    <n v="0"/>
    <n v="0"/>
    <n v="2"/>
    <n v="1552"/>
    <n v="2"/>
    <m/>
    <m/>
    <m/>
    <m/>
    <m/>
    <m/>
    <m/>
    <m/>
    <m/>
    <m/>
    <n v="1"/>
    <n v="0"/>
    <n v="1"/>
    <s v="Wareham River West"/>
    <n v="44"/>
  </r>
  <r>
    <s v="46A-1-55"/>
    <m/>
    <x v="0"/>
    <s v="120 PINEHURST DR"/>
    <n v="132"/>
    <s v="TARKANIAN HIGAS"/>
    <s v="R30"/>
    <s v="RES ACLNUD  MDL-00"/>
    <s v="46/A1/55//"/>
    <n v="7.6200000000000004E-2"/>
    <n v="0"/>
    <n v="0"/>
    <n v="0"/>
    <n v="0"/>
    <m/>
    <n v="0"/>
    <n v="1"/>
    <n v="400"/>
    <s v="YES"/>
    <n v="0"/>
    <s v="46A-1-55"/>
    <m/>
    <m/>
    <m/>
    <n v="400"/>
    <m/>
    <m/>
    <n v="0"/>
    <n v="0"/>
    <n v="0"/>
    <n v="0"/>
    <n v="0"/>
    <m/>
    <m/>
    <m/>
    <m/>
    <m/>
    <m/>
    <m/>
    <m/>
    <m/>
    <m/>
    <n v="1"/>
    <n v="0"/>
    <n v="1"/>
    <s v="Broad Marsh River"/>
    <n v="43"/>
  </r>
  <r>
    <s v="55-L20"/>
    <m/>
    <x v="0"/>
    <s v="8 LYNNE RD"/>
    <n v="101"/>
    <s v="CARETTI NADIA"/>
    <s v="R30"/>
    <s v="ONE FAMILY"/>
    <s v="55//L20//"/>
    <n v="0.32033"/>
    <n v="0"/>
    <n v="0"/>
    <n v="1"/>
    <n v="1"/>
    <s v="SEWER"/>
    <n v="1"/>
    <n v="1"/>
    <n v="40800"/>
    <s v="YES"/>
    <n v="0"/>
    <s v="55-L20"/>
    <s v="All Public"/>
    <s v="SEWER"/>
    <s v="SEWER"/>
    <n v="40800"/>
    <m/>
    <m/>
    <n v="0"/>
    <n v="0"/>
    <n v="3"/>
    <n v="1768"/>
    <n v="2"/>
    <m/>
    <m/>
    <m/>
    <m/>
    <m/>
    <m/>
    <m/>
    <m/>
    <m/>
    <m/>
    <n v="1"/>
    <n v="0"/>
    <n v="1"/>
    <s v="Wareham River West"/>
    <n v="44"/>
  </r>
  <r>
    <s v="38-85"/>
    <m/>
    <x v="0"/>
    <s v="13 BIRCH ST"/>
    <n v="101"/>
    <s v="GAMMONS KEVIN T TRUSTEE OF THE"/>
    <s v="R30"/>
    <s v="ONE FAMILY"/>
    <s v="38//85//"/>
    <n v="0.30419000000000002"/>
    <n v="1"/>
    <n v="1"/>
    <n v="1"/>
    <n v="1"/>
    <s v="SEPTIC"/>
    <n v="0"/>
    <n v="1"/>
    <n v="500"/>
    <s v="YES"/>
    <n v="500"/>
    <s v="38-85"/>
    <s v="Public Water,Gas,Septic"/>
    <s v="SEPTIC"/>
    <s v="SEPTIC"/>
    <n v="500"/>
    <m/>
    <m/>
    <n v="1"/>
    <n v="1"/>
    <n v="2"/>
    <n v="820"/>
    <n v="1"/>
    <m/>
    <m/>
    <m/>
    <m/>
    <m/>
    <m/>
    <m/>
    <m/>
    <m/>
    <m/>
    <n v="3"/>
    <n v="9.68"/>
    <n v="1"/>
    <s v="Wareham River East"/>
    <n v="45"/>
  </r>
  <r>
    <s v="46A-1-114A"/>
    <m/>
    <x v="0"/>
    <s v="97 PINEHURST DR"/>
    <n v="101"/>
    <s v="MACKIEWICZ BENJAMIN J JR"/>
    <s v="R30"/>
    <s v="ONE FAMILY"/>
    <s v="46/A1/114/A/"/>
    <n v="0.11901"/>
    <n v="0"/>
    <n v="0"/>
    <n v="1"/>
    <n v="1"/>
    <s v="SEWER"/>
    <n v="1"/>
    <n v="1"/>
    <n v="0"/>
    <s v="YES"/>
    <n v="0"/>
    <s v="46A-1-114A"/>
    <s v="All Public"/>
    <s v="SEWER"/>
    <s v="SEWER"/>
    <n v="0"/>
    <m/>
    <m/>
    <n v="0"/>
    <n v="0"/>
    <n v="2"/>
    <n v="920"/>
    <n v="1"/>
    <m/>
    <m/>
    <m/>
    <m/>
    <m/>
    <m/>
    <m/>
    <m/>
    <m/>
    <m/>
    <n v="2"/>
    <n v="0"/>
    <n v="1"/>
    <s v="Broad Marsh River"/>
    <n v="43"/>
  </r>
  <r>
    <s v="38-185"/>
    <m/>
    <x v="0"/>
    <s v="13 DATEWOOD ST"/>
    <n v="101"/>
    <s v="JABLONOWSKA MAGDALENA T"/>
    <s v="R30"/>
    <s v="ONE FAMILY"/>
    <s v="38//185//"/>
    <n v="0.21410000000000001"/>
    <n v="1"/>
    <n v="1"/>
    <n v="1"/>
    <n v="1"/>
    <s v="SEPTIC"/>
    <n v="0"/>
    <n v="1"/>
    <n v="2500"/>
    <s v="YES"/>
    <n v="2500"/>
    <s v="38-185"/>
    <s v="Public Water,Gas,Septic"/>
    <s v="SEPTIC"/>
    <s v="SEPTIC"/>
    <n v="2500"/>
    <m/>
    <m/>
    <n v="1"/>
    <n v="1"/>
    <n v="2"/>
    <n v="904"/>
    <n v="1"/>
    <m/>
    <m/>
    <m/>
    <m/>
    <m/>
    <m/>
    <m/>
    <m/>
    <m/>
    <m/>
    <n v="2"/>
    <n v="9.68"/>
    <n v="1"/>
    <s v="Wareham River East"/>
    <n v="45"/>
  </r>
  <r>
    <s v="57-SC1"/>
    <m/>
    <x v="0"/>
    <s v="3 SOLAS CIR"/>
    <n v="101"/>
    <s v="MIRICK LAURENCE F JR"/>
    <s v="MR30"/>
    <s v="ONE FAMILY"/>
    <s v="57//SC1//"/>
    <n v="0.12902"/>
    <n v="0"/>
    <n v="0"/>
    <n v="1"/>
    <n v="1"/>
    <s v="SEWER"/>
    <n v="1"/>
    <n v="1"/>
    <n v="17800"/>
    <s v="YES"/>
    <n v="0"/>
    <s v="57-SC1"/>
    <s v="Public Water"/>
    <m/>
    <s v="SEWER"/>
    <n v="17800"/>
    <m/>
    <m/>
    <n v="0"/>
    <n v="0"/>
    <n v="2"/>
    <n v="1536"/>
    <n v="2"/>
    <m/>
    <m/>
    <m/>
    <m/>
    <m/>
    <m/>
    <m/>
    <m/>
    <m/>
    <m/>
    <n v="1"/>
    <n v="0"/>
    <n v="1"/>
    <s v="Wareham River West"/>
    <n v="44"/>
  </r>
  <r>
    <s v="38-252"/>
    <m/>
    <x v="0"/>
    <s v="2 ELMWOOD ST"/>
    <n v="101"/>
    <s v="BENSON WARREN E JR"/>
    <s v="R30"/>
    <s v="ONE FAMILY"/>
    <s v="38//252//"/>
    <n v="9.4119999999999995E-2"/>
    <n v="1"/>
    <n v="1"/>
    <n v="1"/>
    <n v="1"/>
    <s v="SEPTIC"/>
    <n v="0"/>
    <n v="1"/>
    <n v="8800"/>
    <s v="YES"/>
    <n v="8800"/>
    <s v="38-252"/>
    <s v="Public Water,Gas,Septic"/>
    <s v="SEPTIC"/>
    <s v="SEPTIC"/>
    <n v="8800"/>
    <m/>
    <m/>
    <n v="1"/>
    <n v="1"/>
    <n v="3"/>
    <n v="1387"/>
    <n v="1.75"/>
    <m/>
    <m/>
    <m/>
    <m/>
    <m/>
    <m/>
    <m/>
    <m/>
    <m/>
    <m/>
    <n v="1"/>
    <n v="9.68"/>
    <n v="1"/>
    <s v="Wareham River East"/>
    <n v="45"/>
  </r>
  <r>
    <s v="38-1019"/>
    <m/>
    <x v="0"/>
    <s v="0 PARKWOOD DR"/>
    <n v="132"/>
    <s v="PARKWOOD BEACH IMPROVEMENT"/>
    <s v="R30"/>
    <s v="RES ACLNUD  MDL-00"/>
    <s v="38//1019//"/>
    <n v="0.24998000000000001"/>
    <n v="0"/>
    <n v="0"/>
    <n v="0"/>
    <n v="0"/>
    <m/>
    <n v="0"/>
    <n v="0"/>
    <n v="0"/>
    <s v="YES"/>
    <n v="0"/>
    <s v="38-1019"/>
    <m/>
    <m/>
    <m/>
    <n v="0"/>
    <m/>
    <m/>
    <n v="0"/>
    <n v="0"/>
    <n v="0"/>
    <n v="0"/>
    <n v="0"/>
    <m/>
    <m/>
    <m/>
    <m/>
    <m/>
    <m/>
    <m/>
    <m/>
    <m/>
    <m/>
    <n v="1"/>
    <n v="0"/>
    <n v="1"/>
    <s v="Wareham River East"/>
    <n v="45"/>
  </r>
  <r>
    <s v="57-82"/>
    <m/>
    <x v="0"/>
    <s v="11 DANGELO RD"/>
    <n v="101"/>
    <s v="HOLD EM REALTY LLC"/>
    <s v="MR30"/>
    <s v="ONE FAMILY"/>
    <s v="57//82//"/>
    <n v="0.23583000000000001"/>
    <n v="0"/>
    <n v="0"/>
    <n v="1"/>
    <n v="1"/>
    <s v="SEWER"/>
    <n v="1"/>
    <n v="1"/>
    <n v="4700"/>
    <s v="YES"/>
    <n v="0"/>
    <s v="57-82"/>
    <s v="All Public"/>
    <s v="SEWER"/>
    <s v="SEWER"/>
    <n v="4700"/>
    <m/>
    <m/>
    <n v="0"/>
    <n v="0"/>
    <n v="3"/>
    <n v="1008"/>
    <n v="1"/>
    <m/>
    <m/>
    <m/>
    <m/>
    <m/>
    <m/>
    <m/>
    <m/>
    <m/>
    <m/>
    <n v="1"/>
    <n v="0"/>
    <n v="1"/>
    <s v="Wareham River West"/>
    <n v="44"/>
  </r>
  <r>
    <s v="38-218"/>
    <m/>
    <x v="0"/>
    <s v="1 ELMWOOD ST"/>
    <n v="101"/>
    <s v="MALONEY FRANCIS W JR"/>
    <s v="R30"/>
    <s v="ONE FAMILY"/>
    <s v="38//218//"/>
    <n v="0.17352000000000001"/>
    <n v="1"/>
    <n v="1"/>
    <n v="1"/>
    <n v="1"/>
    <s v="SEPTIC"/>
    <n v="0"/>
    <n v="1"/>
    <n v="6600"/>
    <s v="YES"/>
    <n v="6600"/>
    <s v="38-218"/>
    <s v="Public Water,Gas,Septic"/>
    <s v="SEPTIC"/>
    <s v="SEPTIC"/>
    <n v="6600"/>
    <m/>
    <m/>
    <n v="1"/>
    <n v="1"/>
    <n v="2"/>
    <n v="1264"/>
    <n v="1.5"/>
    <m/>
    <m/>
    <m/>
    <m/>
    <m/>
    <m/>
    <m/>
    <m/>
    <m/>
    <m/>
    <n v="2"/>
    <n v="9.68"/>
    <n v="1"/>
    <s v="Wareham River East"/>
    <n v="45"/>
  </r>
  <r>
    <s v="38-172"/>
    <m/>
    <x v="0"/>
    <s v="12 CHESTNUT ST"/>
    <n v="101"/>
    <s v="ORCUTT LAURA A EXECUTRIX"/>
    <s v="R30"/>
    <s v="ONE FAMILY"/>
    <s v="38//172//"/>
    <n v="9.7960000000000005E-2"/>
    <n v="1"/>
    <n v="1"/>
    <n v="1"/>
    <n v="1"/>
    <s v="SEPTIC"/>
    <n v="0"/>
    <n v="1"/>
    <n v="400"/>
    <s v="YES"/>
    <n v="400"/>
    <s v="38-172"/>
    <s v="Public Water,Gas,Septic"/>
    <s v="SEPTIC"/>
    <s v="SEPTIC"/>
    <n v="400"/>
    <m/>
    <m/>
    <n v="1"/>
    <n v="1"/>
    <n v="2"/>
    <n v="816"/>
    <n v="1"/>
    <m/>
    <m/>
    <m/>
    <m/>
    <m/>
    <m/>
    <m/>
    <m/>
    <m/>
    <m/>
    <n v="1"/>
    <n v="9.68"/>
    <n v="1"/>
    <s v="Wareham River East"/>
    <n v="45"/>
  </r>
  <r>
    <s v="46A-1-56"/>
    <m/>
    <x v="0"/>
    <s v="122 PINEHURST DR"/>
    <n v="101"/>
    <s v="RICHARDSON CARLETON A"/>
    <s v="R30"/>
    <s v="ONE FAMILY"/>
    <s v="46/A1/56//"/>
    <n v="7.4840000000000004E-2"/>
    <n v="0"/>
    <n v="0"/>
    <n v="1"/>
    <n v="1"/>
    <s v="SEWER"/>
    <n v="1"/>
    <n v="1"/>
    <n v="3300"/>
    <s v="YES"/>
    <n v="0"/>
    <s v="46A-1-56"/>
    <s v="All Public"/>
    <s v="SEWER"/>
    <s v="SEWER"/>
    <n v="3300"/>
    <m/>
    <m/>
    <n v="0"/>
    <n v="0"/>
    <n v="4"/>
    <n v="984"/>
    <n v="1.5"/>
    <m/>
    <m/>
    <m/>
    <m/>
    <m/>
    <m/>
    <m/>
    <m/>
    <m/>
    <m/>
    <n v="1"/>
    <n v="0"/>
    <n v="1"/>
    <s v="Broad Marsh River"/>
    <n v="43"/>
  </r>
  <r>
    <s v="57-WS21"/>
    <m/>
    <x v="0"/>
    <s v="27 NICHOLAS DR"/>
    <n v="101"/>
    <s v="ALVES RONALD"/>
    <s v="MR30"/>
    <s v="ONE FAMILY"/>
    <s v="57//WS21//"/>
    <n v="0.12698000000000001"/>
    <n v="0"/>
    <n v="0"/>
    <n v="1"/>
    <n v="1"/>
    <s v="SEWER"/>
    <n v="1"/>
    <n v="1"/>
    <n v="8500"/>
    <s v="YES"/>
    <n v="0"/>
    <s v="57-WS21"/>
    <s v="Public Water"/>
    <m/>
    <s v="SEWER"/>
    <n v="8500"/>
    <m/>
    <m/>
    <n v="0"/>
    <n v="0"/>
    <n v="2"/>
    <n v="1536"/>
    <n v="2"/>
    <m/>
    <m/>
    <m/>
    <m/>
    <m/>
    <m/>
    <m/>
    <m/>
    <m/>
    <m/>
    <n v="1"/>
    <n v="0"/>
    <n v="1"/>
    <s v="Wareham River West"/>
    <n v="44"/>
  </r>
  <r>
    <s v="57-111"/>
    <m/>
    <x v="0"/>
    <s v="12 DENNIS LN"/>
    <n v="101"/>
    <s v="LEAVITT FREDERICK"/>
    <s v="MR30"/>
    <s v="ONE FAMILY"/>
    <s v="57//111//"/>
    <n v="0.25438"/>
    <n v="0"/>
    <n v="0"/>
    <n v="1"/>
    <n v="1"/>
    <s v="SEWER"/>
    <n v="1"/>
    <n v="1"/>
    <n v="16000"/>
    <s v="YES"/>
    <n v="0"/>
    <s v="57-111"/>
    <s v="All Public"/>
    <s v="SEWER"/>
    <s v="SEWER"/>
    <n v="16000"/>
    <m/>
    <m/>
    <n v="0"/>
    <n v="0"/>
    <n v="3"/>
    <n v="1316"/>
    <n v="1"/>
    <m/>
    <m/>
    <m/>
    <m/>
    <m/>
    <m/>
    <m/>
    <m/>
    <m/>
    <m/>
    <n v="1"/>
    <n v="0"/>
    <n v="1"/>
    <s v="Wareham River West"/>
    <n v="44"/>
  </r>
  <r>
    <s v="49-S216"/>
    <m/>
    <x v="0"/>
    <s v="21 STEPHEN AVE"/>
    <n v="132"/>
    <s v="DEBELLA JOHN"/>
    <s v="R30"/>
    <s v="RES ACLNUD  MDL-00"/>
    <s v="49//S216//"/>
    <n v="0.19678999999999999"/>
    <n v="0"/>
    <n v="0"/>
    <n v="0"/>
    <n v="0"/>
    <m/>
    <n v="0"/>
    <n v="0"/>
    <n v="0"/>
    <s v="YES"/>
    <n v="0"/>
    <s v="49-S216"/>
    <m/>
    <m/>
    <m/>
    <n v="0"/>
    <m/>
    <m/>
    <n v="0"/>
    <n v="0"/>
    <n v="0"/>
    <n v="0"/>
    <n v="0"/>
    <m/>
    <m/>
    <m/>
    <m/>
    <m/>
    <m/>
    <m/>
    <m/>
    <m/>
    <m/>
    <n v="1"/>
    <n v="0"/>
    <n v="1"/>
    <s v="Broad Marsh River"/>
    <n v="43"/>
  </r>
  <r>
    <s v="46A-1-43"/>
    <m/>
    <x v="0"/>
    <s v="96 PINEHURST DR"/>
    <n v="101"/>
    <s v="HOLLIS RICHARD B"/>
    <s v="R30"/>
    <s v="ONE FAMILY"/>
    <s v="46/A1/43//"/>
    <n v="0.10643"/>
    <n v="0"/>
    <n v="0"/>
    <n v="1"/>
    <n v="1"/>
    <s v="SEWER"/>
    <n v="1"/>
    <n v="1"/>
    <n v="13700"/>
    <s v="YES"/>
    <n v="0"/>
    <s v="46A-1-43"/>
    <s v="All Public"/>
    <s v="SEWER"/>
    <s v="SEWER"/>
    <n v="13700"/>
    <m/>
    <m/>
    <n v="0"/>
    <n v="0"/>
    <n v="3"/>
    <n v="1516"/>
    <n v="1.75"/>
    <m/>
    <m/>
    <m/>
    <m/>
    <m/>
    <m/>
    <m/>
    <m/>
    <m/>
    <m/>
    <n v="1"/>
    <n v="0"/>
    <n v="1"/>
    <s v="Broad Marsh River"/>
    <n v="43"/>
  </r>
  <r>
    <s v="38-70"/>
    <m/>
    <x v="0"/>
    <s v="16 ASH ST"/>
    <n v="101"/>
    <s v="SCHMIDT ANTHONY"/>
    <s v="R30"/>
    <s v="ONE FAMILY"/>
    <s v="38//70//"/>
    <n v="0.10544000000000001"/>
    <n v="1"/>
    <n v="1"/>
    <n v="1"/>
    <n v="1"/>
    <s v="SEPTIC"/>
    <n v="0"/>
    <n v="1"/>
    <n v="7900"/>
    <s v="YES"/>
    <n v="7900"/>
    <s v="38-70"/>
    <s v="Public Water,Gas,Septic"/>
    <s v="SEPTIC"/>
    <s v="SEPTIC"/>
    <n v="7900"/>
    <m/>
    <m/>
    <n v="1"/>
    <n v="1"/>
    <n v="2"/>
    <n v="720"/>
    <n v="1"/>
    <m/>
    <m/>
    <m/>
    <m/>
    <m/>
    <m/>
    <m/>
    <m/>
    <m/>
    <m/>
    <n v="1"/>
    <n v="9.68"/>
    <n v="1"/>
    <s v="Wareham River East"/>
    <n v="45"/>
  </r>
  <r>
    <s v="38-96"/>
    <m/>
    <x v="0"/>
    <s v="4 BIRCH ST"/>
    <n v="101"/>
    <s v="ROBERY JUDITH M"/>
    <m/>
    <s v="ONE FAMILY"/>
    <s v="38//96//"/>
    <n v="0.21048"/>
    <n v="1"/>
    <n v="1"/>
    <n v="1"/>
    <n v="1"/>
    <s v="SEPTIC"/>
    <n v="0"/>
    <n v="1"/>
    <n v="4000"/>
    <s v="YES"/>
    <n v="4000"/>
    <s v="38-96"/>
    <s v="Public Water,Gas,Septic"/>
    <s v="SEPTIC"/>
    <s v="SEPTIC"/>
    <n v="4000"/>
    <m/>
    <m/>
    <n v="1"/>
    <n v="1"/>
    <n v="2"/>
    <n v="702"/>
    <n v="1"/>
    <m/>
    <m/>
    <m/>
    <m/>
    <m/>
    <m/>
    <m/>
    <m/>
    <m/>
    <m/>
    <n v="2"/>
    <n v="9.68"/>
    <n v="1"/>
    <s v="Wareham River East"/>
    <n v="45"/>
  </r>
  <r>
    <s v="57-129"/>
    <m/>
    <x v="0"/>
    <s v="13 DENNIS LN"/>
    <n v="101"/>
    <s v="SPAIN JAMES F"/>
    <s v="MR30"/>
    <s v="ONE FAMILY"/>
    <s v="57//129//"/>
    <n v="0.20480999999999999"/>
    <n v="0"/>
    <n v="0"/>
    <n v="1"/>
    <n v="1"/>
    <s v="SEWER"/>
    <n v="1"/>
    <n v="1"/>
    <n v="5100"/>
    <s v="YES"/>
    <n v="0"/>
    <s v="57-129"/>
    <s v="All Public"/>
    <s v="SEWER"/>
    <s v="SEWER"/>
    <n v="5100"/>
    <m/>
    <m/>
    <n v="0"/>
    <n v="0"/>
    <n v="3"/>
    <n v="1316"/>
    <n v="1"/>
    <m/>
    <m/>
    <m/>
    <m/>
    <m/>
    <m/>
    <m/>
    <m/>
    <m/>
    <m/>
    <n v="1"/>
    <n v="0"/>
    <n v="1"/>
    <s v="Wareham River West"/>
    <n v="44"/>
  </r>
  <r>
    <s v="46A-1-57"/>
    <m/>
    <x v="0"/>
    <s v="124 PINEHURST DR"/>
    <n v="101"/>
    <s v="LUCIER JOYCE M"/>
    <s v="R30"/>
    <s v="ONE FAMILY"/>
    <s v="46/A1/57//"/>
    <n v="8.3280000000000007E-2"/>
    <n v="0"/>
    <n v="0"/>
    <n v="1"/>
    <n v="1"/>
    <s v="SEWER"/>
    <n v="1"/>
    <n v="1"/>
    <n v="1600"/>
    <s v="YES"/>
    <n v="0"/>
    <s v="46A-1-57"/>
    <s v="All Public"/>
    <s v="SEWER"/>
    <s v="SEWER"/>
    <n v="1600"/>
    <m/>
    <m/>
    <n v="0"/>
    <n v="0"/>
    <n v="3"/>
    <n v="1160"/>
    <n v="2"/>
    <m/>
    <m/>
    <m/>
    <m/>
    <m/>
    <m/>
    <m/>
    <m/>
    <m/>
    <m/>
    <n v="1"/>
    <n v="0"/>
    <n v="1"/>
    <s v="Broad Marsh River"/>
    <n v="43"/>
  </r>
  <r>
    <s v="49-3"/>
    <m/>
    <x v="0"/>
    <s v="5 CANNONBERRY WAY"/>
    <n v="101"/>
    <s v="HEAVEY WILLIAM F"/>
    <s v="R30"/>
    <s v="ONE FAMILY"/>
    <s v="49//3//"/>
    <n v="0.26196999999999998"/>
    <n v="0"/>
    <n v="0"/>
    <n v="1"/>
    <n v="1"/>
    <s v="SEWER"/>
    <n v="1"/>
    <n v="0"/>
    <n v="0"/>
    <s v="YES"/>
    <n v="0"/>
    <s v="49-3"/>
    <s v="All Public"/>
    <s v="SEWER"/>
    <s v="SEWER"/>
    <n v="0"/>
    <m/>
    <m/>
    <n v="0"/>
    <n v="0"/>
    <n v="3"/>
    <n v="1828"/>
    <n v="2"/>
    <m/>
    <m/>
    <m/>
    <m/>
    <m/>
    <m/>
    <m/>
    <m/>
    <m/>
    <m/>
    <n v="1"/>
    <n v="0"/>
    <n v="1"/>
    <s v="Broad Marsh River"/>
    <n v="43"/>
  </r>
  <r>
    <s v="46A-1-113A"/>
    <m/>
    <x v="0"/>
    <s v="99 PINEHURST DR"/>
    <n v="101"/>
    <s v="GONSALVES JULIA A"/>
    <s v="R30"/>
    <s v="ONE FAMILY"/>
    <s v="46/A1/113/A/"/>
    <n v="4.265E-2"/>
    <n v="0"/>
    <n v="0"/>
    <n v="1"/>
    <n v="1"/>
    <s v="SEWER"/>
    <n v="1"/>
    <n v="1"/>
    <n v="6900"/>
    <s v="YES"/>
    <n v="0"/>
    <s v="46A-1-113A"/>
    <s v="All Public"/>
    <s v="SEWER"/>
    <s v="SEWER"/>
    <n v="6900"/>
    <m/>
    <m/>
    <n v="0"/>
    <n v="0"/>
    <n v="3"/>
    <n v="1280"/>
    <n v="2"/>
    <m/>
    <m/>
    <m/>
    <m/>
    <m/>
    <m/>
    <m/>
    <m/>
    <m/>
    <m/>
    <n v="1"/>
    <n v="0"/>
    <n v="1"/>
    <s v="Broad Marsh River"/>
    <n v="43"/>
  </r>
  <r>
    <s v="38-378"/>
    <m/>
    <x v="0"/>
    <s v="19 PARKWOOD DR"/>
    <n v="132"/>
    <s v="MORRISON JOSEPH B"/>
    <s v="R30"/>
    <s v="RES ACLNUD  MDL-00"/>
    <s v="38//378//"/>
    <n v="0.10988000000000001"/>
    <n v="0"/>
    <n v="0"/>
    <n v="0"/>
    <n v="0"/>
    <m/>
    <n v="0"/>
    <n v="0"/>
    <n v="0"/>
    <s v="YES"/>
    <n v="0"/>
    <s v="38-378"/>
    <m/>
    <m/>
    <m/>
    <n v="0"/>
    <m/>
    <m/>
    <n v="0"/>
    <n v="0"/>
    <n v="0"/>
    <n v="0"/>
    <n v="0"/>
    <m/>
    <m/>
    <m/>
    <m/>
    <m/>
    <m/>
    <m/>
    <m/>
    <m/>
    <m/>
    <n v="1"/>
    <n v="0"/>
    <n v="1"/>
    <s v="Wareham River East"/>
    <n v="45"/>
  </r>
  <r>
    <s v="49-S213"/>
    <m/>
    <x v="0"/>
    <s v="30 BROAD MARSH AVE"/>
    <n v="101"/>
    <s v="ROURKE JAMES J JR"/>
    <s v="R30"/>
    <s v="ONE FAMILY"/>
    <s v="49//S213//"/>
    <n v="0.21360999999999999"/>
    <n v="0"/>
    <n v="0"/>
    <n v="1"/>
    <n v="1"/>
    <s v="SEWER"/>
    <n v="1"/>
    <n v="1"/>
    <n v="20200"/>
    <s v="YES"/>
    <n v="0"/>
    <s v="49-S213"/>
    <m/>
    <m/>
    <s v="SEWER"/>
    <n v="20200"/>
    <m/>
    <m/>
    <n v="0"/>
    <n v="0"/>
    <n v="3"/>
    <n v="868"/>
    <n v="1"/>
    <m/>
    <m/>
    <m/>
    <m/>
    <m/>
    <m/>
    <m/>
    <m/>
    <m/>
    <m/>
    <n v="2"/>
    <n v="0"/>
    <n v="1"/>
    <s v="Broad Marsh River"/>
    <n v="43"/>
  </r>
  <r>
    <s v="46A-1-114B"/>
    <m/>
    <x v="0"/>
    <s v="20 WOODLAND CIR"/>
    <n v="101"/>
    <s v="MONAN HOWARD A"/>
    <s v="R30"/>
    <s v="ONE FAMILY"/>
    <s v="46/A1/114/B/"/>
    <n v="0.10173"/>
    <n v="0"/>
    <n v="0"/>
    <n v="1"/>
    <n v="1"/>
    <s v="SEWER"/>
    <n v="1"/>
    <n v="1"/>
    <n v="0"/>
    <s v="YES"/>
    <n v="0"/>
    <s v="46A-1-114B"/>
    <s v="All Public"/>
    <s v="SEWER"/>
    <s v="SEWER"/>
    <n v="0"/>
    <m/>
    <m/>
    <n v="0"/>
    <n v="0"/>
    <n v="2"/>
    <n v="644"/>
    <n v="1.3"/>
    <m/>
    <m/>
    <m/>
    <m/>
    <m/>
    <m/>
    <m/>
    <m/>
    <m/>
    <m/>
    <n v="2"/>
    <n v="0"/>
    <n v="1"/>
    <s v="Broad Marsh River"/>
    <n v="43"/>
  </r>
  <r>
    <s v="38-44"/>
    <m/>
    <x v="0"/>
    <s v="13 ASH ST"/>
    <n v="101"/>
    <s v="SALAFIA LEONARD J"/>
    <s v="R30"/>
    <s v="ONE FAMILY"/>
    <s v="38//44//"/>
    <n v="0.10063"/>
    <n v="1"/>
    <n v="1"/>
    <n v="1"/>
    <n v="1"/>
    <s v="SEPTIC"/>
    <n v="0"/>
    <n v="1"/>
    <n v="2700"/>
    <s v="YES"/>
    <n v="2700"/>
    <s v="38-44"/>
    <s v="Public Water,Gas,Septic"/>
    <s v="SEPTIC"/>
    <s v="SEPTIC"/>
    <n v="2700"/>
    <m/>
    <m/>
    <n v="1"/>
    <n v="1"/>
    <n v="3"/>
    <n v="1680"/>
    <n v="2"/>
    <m/>
    <m/>
    <m/>
    <m/>
    <m/>
    <m/>
    <m/>
    <m/>
    <m/>
    <m/>
    <n v="1"/>
    <n v="9.68"/>
    <n v="1"/>
    <s v="Wareham River East"/>
    <n v="45"/>
  </r>
  <r>
    <s v="49-15"/>
    <m/>
    <x v="0"/>
    <s v="2 CANNONBERRY WAY"/>
    <n v="101"/>
    <s v="HABICHT JEFFREY A"/>
    <s v="R30"/>
    <s v="ONE FAMILY"/>
    <s v="49//15//"/>
    <n v="0.20358000000000001"/>
    <n v="0"/>
    <n v="0"/>
    <n v="1"/>
    <n v="1"/>
    <s v="SEWER"/>
    <n v="1"/>
    <n v="1"/>
    <n v="6200"/>
    <s v="YES"/>
    <n v="0"/>
    <s v="49-15"/>
    <s v="All Public"/>
    <s v="SEWER"/>
    <s v="SEWER"/>
    <n v="6200"/>
    <m/>
    <m/>
    <n v="0"/>
    <n v="0"/>
    <n v="3"/>
    <n v="1663"/>
    <n v="1.75"/>
    <m/>
    <m/>
    <m/>
    <m/>
    <m/>
    <m/>
    <m/>
    <m/>
    <m/>
    <m/>
    <n v="1"/>
    <n v="0"/>
    <n v="1"/>
    <s v="Broad Marsh River"/>
    <n v="43"/>
  </r>
  <r>
    <s v="57-140"/>
    <m/>
    <x v="0"/>
    <s v="26 CAMARDO DR"/>
    <n v="101"/>
    <s v="GOYETTE ERIK S"/>
    <s v="MR30"/>
    <s v="ONE FAMILY"/>
    <s v="57//140//"/>
    <n v="0.22352"/>
    <n v="0"/>
    <n v="0"/>
    <n v="1"/>
    <n v="1"/>
    <s v="SEWER"/>
    <n v="1"/>
    <n v="1"/>
    <n v="5200"/>
    <s v="YES"/>
    <n v="0"/>
    <s v="57-140"/>
    <s v="All Public"/>
    <s v="SEWER"/>
    <s v="SEWER"/>
    <n v="5200"/>
    <m/>
    <m/>
    <n v="0"/>
    <n v="0"/>
    <n v="3"/>
    <n v="1412"/>
    <n v="1"/>
    <m/>
    <m/>
    <m/>
    <m/>
    <m/>
    <m/>
    <m/>
    <m/>
    <m/>
    <m/>
    <n v="1"/>
    <n v="0"/>
    <n v="1"/>
    <s v="Wareham River West"/>
    <n v="44"/>
  </r>
  <r>
    <s v="46A-1-116"/>
    <m/>
    <x v="0"/>
    <s v="89 PINEHURST DR"/>
    <n v="101"/>
    <s v="ROY MICHELE E"/>
    <s v="R30"/>
    <s v="ONE FAMILY"/>
    <s v="46/A1/116//"/>
    <n v="0.23163"/>
    <n v="0"/>
    <n v="0"/>
    <n v="1"/>
    <n v="1"/>
    <s v="SEWER"/>
    <n v="1"/>
    <n v="1"/>
    <n v="6700"/>
    <s v="YES"/>
    <n v="0"/>
    <s v="46A-1-116"/>
    <s v="All Public"/>
    <s v="SEWER"/>
    <s v="SEWER"/>
    <n v="6700"/>
    <m/>
    <m/>
    <n v="0"/>
    <n v="0"/>
    <n v="3"/>
    <n v="1686"/>
    <n v="1.3"/>
    <m/>
    <m/>
    <m/>
    <m/>
    <m/>
    <m/>
    <m/>
    <m/>
    <m/>
    <m/>
    <n v="2"/>
    <n v="0"/>
    <n v="1"/>
    <s v="Broad Marsh River"/>
    <n v="43"/>
  </r>
  <r>
    <s v="38-184"/>
    <m/>
    <x v="0"/>
    <s v="9 DATEWOOD ST"/>
    <n v="101"/>
    <s v="OCONNELL JAMES"/>
    <s v="R30"/>
    <s v="ONE FAMILY"/>
    <s v="38//184//"/>
    <n v="0.10329000000000001"/>
    <n v="1"/>
    <n v="1"/>
    <n v="1"/>
    <n v="1"/>
    <s v="SEPTIC"/>
    <n v="0"/>
    <n v="1"/>
    <n v="1200"/>
    <s v="YES"/>
    <n v="1200"/>
    <s v="38-184"/>
    <s v="Public Water,Gas,Septic"/>
    <s v="SEPTIC"/>
    <s v="SEPTIC"/>
    <n v="1200"/>
    <m/>
    <m/>
    <n v="1"/>
    <n v="1"/>
    <n v="2"/>
    <n v="568"/>
    <n v="1"/>
    <m/>
    <m/>
    <m/>
    <m/>
    <m/>
    <m/>
    <m/>
    <m/>
    <m/>
    <m/>
    <n v="1"/>
    <n v="9.68"/>
    <n v="1"/>
    <s v="Wareham River East"/>
    <n v="45"/>
  </r>
  <r>
    <s v="49-S286"/>
    <m/>
    <x v="0"/>
    <s v="12 STEPHEN AVE"/>
    <n v="101"/>
    <s v="FIORENTINO DAVID M"/>
    <s v="R30"/>
    <s v="ONE FAMILY"/>
    <s v="49//S286//"/>
    <n v="0.35452"/>
    <n v="0"/>
    <n v="0"/>
    <n v="1"/>
    <n v="1"/>
    <s v="SEWER"/>
    <n v="1"/>
    <n v="1"/>
    <n v="7700"/>
    <s v="YES"/>
    <n v="0"/>
    <s v="49-S286"/>
    <s v="All Public"/>
    <s v="SEWER"/>
    <s v="SEWER"/>
    <n v="7700"/>
    <m/>
    <m/>
    <n v="0"/>
    <n v="0"/>
    <n v="7"/>
    <n v="2988"/>
    <n v="2"/>
    <m/>
    <m/>
    <m/>
    <m/>
    <m/>
    <m/>
    <m/>
    <m/>
    <m/>
    <m/>
    <n v="1"/>
    <n v="0"/>
    <n v="1"/>
    <s v="Broad Marsh River"/>
    <n v="43"/>
  </r>
  <r>
    <s v="49-2"/>
    <m/>
    <x v="0"/>
    <s v="3 CANNONBERRY WAY"/>
    <n v="101"/>
    <s v="MUTCHLER ROBERT V"/>
    <s v="R30"/>
    <s v="ONE FAMILY"/>
    <s v="49//2//"/>
    <n v="0.22797000000000001"/>
    <n v="0"/>
    <n v="0"/>
    <n v="1"/>
    <n v="1"/>
    <s v="SEWER"/>
    <n v="1"/>
    <n v="1"/>
    <n v="7800"/>
    <s v="YES"/>
    <n v="0"/>
    <s v="49-2"/>
    <s v="All Public"/>
    <s v="SEWER"/>
    <s v="SEWER"/>
    <n v="7800"/>
    <m/>
    <m/>
    <n v="0"/>
    <n v="0"/>
    <n v="3"/>
    <n v="1552"/>
    <n v="1.75"/>
    <m/>
    <m/>
    <m/>
    <m/>
    <m/>
    <m/>
    <m/>
    <m/>
    <m/>
    <m/>
    <n v="1"/>
    <n v="0"/>
    <n v="1"/>
    <s v="Broad Marsh River"/>
    <n v="43"/>
  </r>
  <r>
    <s v="55-6"/>
    <m/>
    <x v="0"/>
    <s v="93 SWIFTS BCH RD"/>
    <n v="101"/>
    <s v="FITZGERALD FRANCIS E"/>
    <s v="R30"/>
    <s v="ONE FAMILY"/>
    <s v="55//6//"/>
    <n v="0.28881000000000001"/>
    <n v="0"/>
    <n v="0"/>
    <n v="1"/>
    <n v="1"/>
    <s v="SEWER"/>
    <n v="1"/>
    <n v="1"/>
    <n v="9000"/>
    <s v="YES"/>
    <n v="0"/>
    <s v="55-6"/>
    <m/>
    <m/>
    <s v="SEWER"/>
    <n v="9000"/>
    <m/>
    <m/>
    <n v="0"/>
    <n v="0"/>
    <n v="3"/>
    <n v="1306"/>
    <n v="1.75"/>
    <m/>
    <m/>
    <m/>
    <m/>
    <m/>
    <m/>
    <m/>
    <m/>
    <m/>
    <m/>
    <n v="1"/>
    <n v="0"/>
    <n v="1"/>
    <s v="Wareham River West"/>
    <n v="44"/>
  </r>
  <r>
    <s v="38-212"/>
    <m/>
    <x v="0"/>
    <s v="4 DATEWOOD ST"/>
    <n v="101"/>
    <s v="COLLINS JOHN J"/>
    <s v="R30"/>
    <s v="ONE FAMILY"/>
    <s v="38//212//"/>
    <n v="9.4950000000000007E-2"/>
    <n v="1"/>
    <n v="1"/>
    <n v="1"/>
    <n v="1"/>
    <s v="SEPTIC"/>
    <n v="0"/>
    <n v="1"/>
    <n v="8500"/>
    <s v="YES"/>
    <n v="8500"/>
    <s v="38-212"/>
    <s v="Public Water,Septic"/>
    <s v="SEPTIC"/>
    <s v="SEPTIC"/>
    <n v="8500"/>
    <m/>
    <m/>
    <n v="1"/>
    <n v="1"/>
    <n v="1"/>
    <n v="446"/>
    <n v="1"/>
    <m/>
    <m/>
    <m/>
    <m/>
    <m/>
    <m/>
    <m/>
    <m/>
    <m/>
    <m/>
    <n v="1"/>
    <n v="9.68"/>
    <n v="1"/>
    <s v="Wareham River East"/>
    <n v="45"/>
  </r>
  <r>
    <s v="46A-1-58"/>
    <m/>
    <x v="0"/>
    <s v="126 PINEHURST DR"/>
    <n v="109"/>
    <s v="SANDS CHARLES E JR"/>
    <s v="R30"/>
    <s v="MULTI HSES"/>
    <s v="46/A1/58//"/>
    <n v="8.5389999999999994E-2"/>
    <n v="0"/>
    <n v="0"/>
    <n v="2"/>
    <n v="2"/>
    <s v="SEWER"/>
    <n v="1"/>
    <n v="0"/>
    <n v="0"/>
    <s v="YES"/>
    <n v="0"/>
    <s v="46A-1-58"/>
    <s v="All Public"/>
    <s v="SEWER"/>
    <s v="SEWER"/>
    <n v="1200"/>
    <m/>
    <m/>
    <n v="0"/>
    <n v="0"/>
    <n v="2"/>
    <n v="486"/>
    <n v="1"/>
    <m/>
    <m/>
    <m/>
    <m/>
    <m/>
    <m/>
    <m/>
    <m/>
    <m/>
    <m/>
    <n v="1"/>
    <n v="0"/>
    <n v="1"/>
    <s v="Broad Marsh River"/>
    <n v="43"/>
  </r>
  <r>
    <s v="55-L3"/>
    <m/>
    <x v="0"/>
    <s v="7 LYNNE RD"/>
    <n v="101"/>
    <s v="TILTON CHARLES W"/>
    <s v="R30"/>
    <s v="ONE FAMILY"/>
    <s v="55//L3//"/>
    <n v="0.22858999999999999"/>
    <n v="0"/>
    <n v="0"/>
    <n v="1"/>
    <n v="1"/>
    <s v="SEWER"/>
    <n v="1"/>
    <n v="2"/>
    <n v="17500"/>
    <s v="YES"/>
    <n v="0"/>
    <s v="55-L3"/>
    <m/>
    <m/>
    <s v="SEWER"/>
    <n v="8750"/>
    <m/>
    <m/>
    <n v="0"/>
    <n v="0"/>
    <n v="3"/>
    <n v="1448"/>
    <n v="1"/>
    <m/>
    <m/>
    <m/>
    <m/>
    <m/>
    <m/>
    <m/>
    <m/>
    <m/>
    <m/>
    <n v="1"/>
    <n v="0"/>
    <n v="1"/>
    <s v="Wareham River West"/>
    <n v="44"/>
  </r>
  <r>
    <s v="46A-1-118"/>
    <m/>
    <x v="0"/>
    <s v="87 PINEHURST DR"/>
    <n v="101"/>
    <s v="MAGLIO JOSEPHINE M TRUSTEE"/>
    <s v="R30"/>
    <s v="ONE FAMILY"/>
    <s v="46/A1/118//"/>
    <n v="0.11777"/>
    <n v="0"/>
    <n v="0"/>
    <n v="1"/>
    <n v="1"/>
    <s v="SEWER"/>
    <n v="1"/>
    <n v="1"/>
    <n v="14200"/>
    <s v="YES"/>
    <n v="0"/>
    <s v="46A-1-118"/>
    <s v="All Public"/>
    <s v="SEWER"/>
    <s v="SEWER"/>
    <n v="14200"/>
    <m/>
    <m/>
    <n v="0"/>
    <n v="0"/>
    <n v="3"/>
    <n v="1428"/>
    <n v="2"/>
    <m/>
    <m/>
    <m/>
    <m/>
    <m/>
    <m/>
    <m/>
    <m/>
    <m/>
    <m/>
    <n v="1"/>
    <n v="0"/>
    <n v="1"/>
    <s v="Broad Marsh River"/>
    <n v="43"/>
  </r>
  <r>
    <s v="38-71"/>
    <m/>
    <x v="0"/>
    <s v="14 ASH ST"/>
    <n v="101"/>
    <s v="GOODCHILD JO-ANN R"/>
    <s v="R30"/>
    <s v="ONE FAMILY"/>
    <s v="38//71//"/>
    <n v="9.9430000000000004E-2"/>
    <n v="1"/>
    <n v="1"/>
    <n v="1"/>
    <n v="1"/>
    <s v="SEPTIC"/>
    <n v="0"/>
    <n v="1"/>
    <n v="8000"/>
    <s v="YES"/>
    <n v="8000"/>
    <s v="38-71"/>
    <s v="Public Water,Gas,Septic"/>
    <s v="SEPTIC"/>
    <s v="SEPTIC"/>
    <n v="8000"/>
    <m/>
    <m/>
    <n v="1"/>
    <n v="1"/>
    <n v="3"/>
    <n v="1022"/>
    <n v="1"/>
    <m/>
    <m/>
    <m/>
    <m/>
    <m/>
    <m/>
    <m/>
    <m/>
    <m/>
    <m/>
    <n v="1"/>
    <n v="9.68"/>
    <n v="1"/>
    <s v="Wareham River East"/>
    <n v="45"/>
  </r>
  <r>
    <s v="57-WS24"/>
    <m/>
    <x v="0"/>
    <s v="26 NICHOLAS DR"/>
    <n v="101"/>
    <s v="AKINS PATRICIA ET ALS TRUSTEES"/>
    <s v="MR30"/>
    <s v="ONE FAMILY"/>
    <s v="57//WS24//"/>
    <n v="0.30684"/>
    <n v="0"/>
    <n v="0"/>
    <n v="0"/>
    <n v="1"/>
    <m/>
    <n v="1"/>
    <n v="1"/>
    <n v="6400"/>
    <s v="YES"/>
    <n v="0"/>
    <s v="57-WS24"/>
    <s v="Public Water"/>
    <m/>
    <s v="SEWER"/>
    <n v="6400"/>
    <m/>
    <m/>
    <n v="0"/>
    <n v="0"/>
    <n v="2"/>
    <n v="1536"/>
    <n v="2"/>
    <m/>
    <m/>
    <m/>
    <m/>
    <m/>
    <m/>
    <m/>
    <m/>
    <m/>
    <m/>
    <n v="1"/>
    <n v="0"/>
    <n v="1"/>
    <s v="Wareham River West"/>
    <n v="44"/>
  </r>
  <r>
    <s v="57-72"/>
    <m/>
    <x v="0"/>
    <s v="9 DANGELO RD"/>
    <n v="101"/>
    <s v="LOVELL SUSAN"/>
    <s v="MR30"/>
    <s v="ONE FAMILY"/>
    <s v="57//72//"/>
    <n v="0.18156"/>
    <n v="0"/>
    <n v="0"/>
    <n v="1"/>
    <n v="1"/>
    <s v="SEWER"/>
    <n v="1"/>
    <n v="1"/>
    <n v="7900"/>
    <s v="YES"/>
    <n v="0"/>
    <s v="57-72"/>
    <s v="All Public"/>
    <s v="SEWER"/>
    <s v="SEWER"/>
    <n v="7900"/>
    <m/>
    <m/>
    <n v="0"/>
    <n v="0"/>
    <n v="3"/>
    <n v="1008"/>
    <n v="1"/>
    <m/>
    <m/>
    <m/>
    <m/>
    <m/>
    <m/>
    <m/>
    <m/>
    <m/>
    <m/>
    <n v="0"/>
    <n v="0"/>
    <n v="1"/>
    <s v="Wareham River West"/>
    <n v="44"/>
  </r>
  <r>
    <s v="38-217"/>
    <m/>
    <x v="0"/>
    <s v="28 PARKWOOD DR"/>
    <n v="101"/>
    <s v="MORSE INGRID SCHROETER"/>
    <s v="R30"/>
    <s v="ONE FAMILY"/>
    <s v="38//217//"/>
    <n v="0.10127"/>
    <n v="1"/>
    <n v="1"/>
    <n v="1"/>
    <n v="1"/>
    <s v="SEPTIC"/>
    <n v="0"/>
    <n v="1"/>
    <n v="100"/>
    <s v="YES"/>
    <n v="100"/>
    <s v="38-217"/>
    <s v="Public Water,Septic"/>
    <s v="SEPTIC"/>
    <s v="SEPTIC"/>
    <n v="100"/>
    <m/>
    <m/>
    <n v="1"/>
    <n v="1"/>
    <n v="2"/>
    <n v="550"/>
    <n v="1"/>
    <m/>
    <m/>
    <m/>
    <m/>
    <m/>
    <m/>
    <m/>
    <m/>
    <m/>
    <m/>
    <n v="1"/>
    <n v="9.68"/>
    <n v="1"/>
    <s v="Wareham River East"/>
    <n v="45"/>
  </r>
  <r>
    <s v="38-28"/>
    <m/>
    <x v="0"/>
    <s v="56 PARKWOOD DR"/>
    <n v="101"/>
    <s v="SHEPARD CYNTHIA ANNE"/>
    <s v="R30"/>
    <s v="ONE FAMILY"/>
    <s v="38//28//"/>
    <n v="0.30274000000000001"/>
    <n v="1"/>
    <n v="1"/>
    <n v="1"/>
    <n v="1"/>
    <s v="SEPTIC"/>
    <n v="0"/>
    <n v="0"/>
    <n v="0"/>
    <s v="NO_W1"/>
    <n v="0"/>
    <s v="38-28"/>
    <s v="Public Water,Septic"/>
    <s v="SEPTIC"/>
    <s v="SEPTIC"/>
    <n v="0"/>
    <m/>
    <m/>
    <n v="1"/>
    <n v="1"/>
    <n v="3"/>
    <n v="1270"/>
    <n v="2"/>
    <m/>
    <m/>
    <m/>
    <m/>
    <m/>
    <m/>
    <m/>
    <m/>
    <m/>
    <m/>
    <n v="3"/>
    <n v="9.68"/>
    <n v="1"/>
    <s v="Wareham River East"/>
    <n v="45"/>
  </r>
  <r>
    <s v="38-84"/>
    <m/>
    <x v="0"/>
    <s v="11 BIRCH ST"/>
    <n v="101"/>
    <s v="JULIANO MICHAEL A"/>
    <m/>
    <s v="ONE FAMILY"/>
    <s v="38//84//"/>
    <n v="0.10094"/>
    <n v="1"/>
    <n v="1"/>
    <n v="1"/>
    <n v="1"/>
    <s v="SEPTIC"/>
    <n v="0"/>
    <n v="1"/>
    <n v="7600"/>
    <s v="YES"/>
    <n v="7600"/>
    <s v="38-84"/>
    <s v="Public Water,Gas,Septic"/>
    <s v="SEPTIC"/>
    <s v="SEPTIC"/>
    <n v="7600"/>
    <m/>
    <m/>
    <n v="1"/>
    <n v="1"/>
    <n v="4"/>
    <n v="1085"/>
    <n v="1"/>
    <m/>
    <m/>
    <m/>
    <m/>
    <m/>
    <m/>
    <m/>
    <m/>
    <m/>
    <m/>
    <n v="1"/>
    <n v="9.68"/>
    <n v="1"/>
    <s v="Wareham River East"/>
    <n v="45"/>
  </r>
  <r>
    <s v="38-174"/>
    <m/>
    <x v="0"/>
    <s v="8 CHESTNUT ST"/>
    <n v="101"/>
    <s v="NOLEN LAWRENCE D"/>
    <s v="R30"/>
    <s v="ONE FAMILY"/>
    <s v="38//174//"/>
    <n v="0.19986000000000001"/>
    <n v="1"/>
    <n v="1"/>
    <n v="1"/>
    <n v="1"/>
    <s v="SEPTIC"/>
    <n v="0"/>
    <n v="1"/>
    <n v="0"/>
    <s v="NO_W1"/>
    <n v="0"/>
    <s v="38-174"/>
    <s v="Public Water,Gas,Septic"/>
    <s v="SEPTIC"/>
    <s v="SEPTIC"/>
    <n v="0"/>
    <m/>
    <m/>
    <n v="1"/>
    <n v="1"/>
    <n v="2"/>
    <n v="968"/>
    <n v="1"/>
    <m/>
    <m/>
    <m/>
    <m/>
    <m/>
    <m/>
    <m/>
    <m/>
    <m/>
    <m/>
    <n v="2"/>
    <n v="9.68"/>
    <n v="1"/>
    <s v="Wareham River East"/>
    <n v="45"/>
  </r>
  <r>
    <s v="55-L21"/>
    <m/>
    <x v="0"/>
    <s v="6 LYNNE RD"/>
    <n v="101"/>
    <s v="MILLER VALERIE"/>
    <s v="R30"/>
    <s v="ONE FAMILY"/>
    <s v="55//L21//"/>
    <n v="0.29192000000000001"/>
    <n v="0"/>
    <n v="0"/>
    <n v="1"/>
    <n v="1"/>
    <s v="SEWER"/>
    <n v="1"/>
    <n v="1"/>
    <n v="15400"/>
    <s v="YES"/>
    <n v="0"/>
    <s v="55-L21"/>
    <s v="All Public"/>
    <s v="SEWER"/>
    <s v="SEWER"/>
    <n v="15400"/>
    <m/>
    <m/>
    <n v="0"/>
    <n v="0"/>
    <n v="3"/>
    <n v="1728"/>
    <n v="2"/>
    <m/>
    <m/>
    <m/>
    <m/>
    <m/>
    <m/>
    <m/>
    <m/>
    <m/>
    <m/>
    <n v="1"/>
    <n v="0"/>
    <n v="1"/>
    <s v="Wareham River West"/>
    <n v="44"/>
  </r>
  <r>
    <s v="57-WS19"/>
    <m/>
    <x v="0"/>
    <s v="25 NICHOLAS DR"/>
    <n v="101"/>
    <s v="MAGNETT MISTY M"/>
    <s v="MR30"/>
    <s v="ONE FAMILY"/>
    <s v="57//WS19//"/>
    <n v="0.13200999999999999"/>
    <n v="0"/>
    <n v="0"/>
    <n v="1"/>
    <n v="1"/>
    <s v="SEWER"/>
    <n v="1"/>
    <n v="1"/>
    <n v="15800"/>
    <s v="YES"/>
    <n v="0"/>
    <s v="57-WS19"/>
    <s v="Public Water"/>
    <m/>
    <s v="SEWER"/>
    <n v="15800"/>
    <m/>
    <m/>
    <n v="0"/>
    <n v="0"/>
    <n v="2"/>
    <n v="1456"/>
    <n v="2"/>
    <m/>
    <m/>
    <m/>
    <m/>
    <m/>
    <m/>
    <m/>
    <m/>
    <m/>
    <m/>
    <n v="1"/>
    <n v="0"/>
    <n v="1"/>
    <s v="Wareham River West"/>
    <n v="44"/>
  </r>
  <r>
    <s v="LAND_NOPARC"/>
    <m/>
    <x v="0"/>
    <m/>
    <n v="0"/>
    <m/>
    <m/>
    <m/>
    <m/>
    <n v="1.4121600000000001"/>
    <n v="0"/>
    <n v="0"/>
    <n v="0"/>
    <n v="0"/>
    <m/>
    <n v="0"/>
    <n v="0"/>
    <n v="0"/>
    <s v="NO"/>
    <n v="0"/>
    <m/>
    <m/>
    <m/>
    <m/>
    <n v="0"/>
    <m/>
    <m/>
    <n v="0"/>
    <n v="0"/>
    <n v="0"/>
    <n v="0"/>
    <n v="0"/>
    <m/>
    <m/>
    <m/>
    <m/>
    <m/>
    <m/>
    <m/>
    <m/>
    <m/>
    <m/>
    <n v="0"/>
    <n v="0"/>
    <n v="1"/>
    <s v="Wareham River East"/>
    <n v="45"/>
  </r>
  <r>
    <s v="57-92"/>
    <m/>
    <x v="0"/>
    <s v="12 DANGELO RD"/>
    <n v="101"/>
    <s v="JUSZCZAK LESZEK"/>
    <s v="MR30"/>
    <s v="ONE FAMILY"/>
    <s v="57//92//"/>
    <n v="0.44036999999999998"/>
    <n v="0"/>
    <n v="0"/>
    <n v="1"/>
    <n v="1"/>
    <s v="SEWER"/>
    <n v="1"/>
    <n v="1"/>
    <n v="12800"/>
    <s v="YES"/>
    <n v="0"/>
    <s v="57-92"/>
    <s v="All Public"/>
    <s v="SEWER"/>
    <s v="SEWER"/>
    <n v="12800"/>
    <m/>
    <m/>
    <n v="0"/>
    <n v="0"/>
    <n v="4"/>
    <n v="1568"/>
    <n v="1"/>
    <m/>
    <m/>
    <m/>
    <m/>
    <m/>
    <m/>
    <m/>
    <m/>
    <m/>
    <m/>
    <n v="1"/>
    <n v="0"/>
    <n v="1"/>
    <s v="Wareham River West"/>
    <n v="44"/>
  </r>
  <r>
    <s v="46A-1-113B"/>
    <m/>
    <x v="0"/>
    <s v="24 WOODLAND CIR"/>
    <n v="101"/>
    <s v="SANTOS CARLO"/>
    <m/>
    <s v="ONE FAMILY"/>
    <s v="46/A1/113/B/"/>
    <n v="3.755E-2"/>
    <n v="0"/>
    <n v="0"/>
    <n v="1"/>
    <n v="1"/>
    <s v="SEWER"/>
    <n v="1"/>
    <n v="1"/>
    <n v="2900"/>
    <s v="YES"/>
    <n v="0"/>
    <s v="46A-1-113B"/>
    <s v="All Public"/>
    <s v="SEWER"/>
    <s v="SEWER"/>
    <n v="2900"/>
    <m/>
    <m/>
    <n v="0"/>
    <n v="0"/>
    <n v="1"/>
    <n v="523"/>
    <n v="1"/>
    <m/>
    <m/>
    <m/>
    <m/>
    <m/>
    <m/>
    <m/>
    <m/>
    <m/>
    <m/>
    <n v="1"/>
    <n v="0"/>
    <n v="1"/>
    <s v="Broad Marsh River"/>
    <n v="43"/>
  </r>
  <r>
    <s v="46A-1-112"/>
    <m/>
    <x v="0"/>
    <s v="101 PINEHURST DR"/>
    <n v="101"/>
    <s v="DERIAN KAREN TR KULDA FAMILY"/>
    <s v="R30"/>
    <s v="ONE FAMILY"/>
    <s v="46/A1/112//"/>
    <n v="9.0859999999999996E-2"/>
    <n v="0"/>
    <n v="0"/>
    <n v="1"/>
    <n v="1"/>
    <s v="SEWER"/>
    <n v="1"/>
    <n v="1"/>
    <n v="600"/>
    <s v="YES"/>
    <n v="0"/>
    <s v="46A-1-112"/>
    <s v="All Public"/>
    <s v="SEWER"/>
    <s v="SEWER"/>
    <n v="600"/>
    <m/>
    <m/>
    <n v="0"/>
    <n v="0"/>
    <n v="2"/>
    <n v="990"/>
    <n v="1"/>
    <m/>
    <m/>
    <m/>
    <m/>
    <m/>
    <m/>
    <m/>
    <m/>
    <m/>
    <m/>
    <n v="1"/>
    <n v="0"/>
    <n v="1"/>
    <s v="Broad Marsh River"/>
    <n v="43"/>
  </r>
  <r>
    <s v="38-43"/>
    <m/>
    <x v="0"/>
    <s v="11 ASH ST"/>
    <n v="101"/>
    <s v="DONOVAN JEREMIAH"/>
    <s v="R30"/>
    <s v="ONE FAMILY"/>
    <s v="38//43//"/>
    <n v="0.10302"/>
    <n v="1"/>
    <n v="1"/>
    <n v="1"/>
    <n v="1"/>
    <s v="SEPTIC"/>
    <n v="0"/>
    <n v="1"/>
    <n v="1100"/>
    <s v="YES"/>
    <n v="1100"/>
    <s v="38-43"/>
    <s v="Public Water,Gas"/>
    <m/>
    <s v="SEPTIC"/>
    <n v="1100"/>
    <m/>
    <m/>
    <n v="1"/>
    <n v="1"/>
    <n v="2"/>
    <n v="698"/>
    <n v="1"/>
    <m/>
    <m/>
    <m/>
    <m/>
    <m/>
    <m/>
    <m/>
    <m/>
    <m/>
    <m/>
    <n v="1"/>
    <n v="9.68"/>
    <n v="1"/>
    <s v="Wareham River East"/>
    <n v="45"/>
  </r>
  <r>
    <s v="38-377"/>
    <m/>
    <x v="0"/>
    <s v="21 PARKWOOD DR"/>
    <n v="132"/>
    <s v="MURPHY JAMES B"/>
    <s v="R30"/>
    <s v="RES ACLNUD  MDL-00"/>
    <s v="38//377//"/>
    <n v="7.3139999999999997E-2"/>
    <n v="0"/>
    <n v="0"/>
    <n v="0"/>
    <n v="0"/>
    <m/>
    <n v="0"/>
    <n v="0"/>
    <n v="0"/>
    <s v="YES"/>
    <n v="0"/>
    <s v="38-377"/>
    <m/>
    <m/>
    <m/>
    <n v="0"/>
    <m/>
    <m/>
    <n v="0"/>
    <n v="0"/>
    <n v="0"/>
    <n v="0"/>
    <n v="0"/>
    <m/>
    <m/>
    <m/>
    <m/>
    <m/>
    <m/>
    <m/>
    <m/>
    <m/>
    <m/>
    <n v="1"/>
    <n v="0"/>
    <n v="1"/>
    <s v="Wareham River East"/>
    <n v="45"/>
  </r>
  <r>
    <s v="46A-1-59B"/>
    <m/>
    <x v="0"/>
    <s v="17 BLUEJAY TER"/>
    <n v="101"/>
    <s v="JANNERELLI CYNTHIA &amp; HANSLER FRANK"/>
    <s v="R30"/>
    <s v="ONE FAMILY"/>
    <s v="46/A1/59/B/"/>
    <n v="3.737E-2"/>
    <n v="0"/>
    <n v="0"/>
    <n v="1"/>
    <n v="1"/>
    <s v="SEWER"/>
    <n v="1"/>
    <n v="0"/>
    <n v="0"/>
    <s v="YES"/>
    <n v="0"/>
    <s v="46A-1-59B"/>
    <s v="All Public"/>
    <s v="SEWER"/>
    <s v="SEWER"/>
    <n v="800"/>
    <m/>
    <m/>
    <n v="0"/>
    <n v="0"/>
    <n v="1"/>
    <n v="550"/>
    <n v="1"/>
    <m/>
    <m/>
    <m/>
    <m/>
    <m/>
    <m/>
    <m/>
    <m/>
    <m/>
    <m/>
    <n v="1"/>
    <n v="0"/>
    <n v="1"/>
    <s v="Broad Marsh River"/>
    <n v="43"/>
  </r>
  <r>
    <s v="38-213"/>
    <m/>
    <x v="0"/>
    <s v="2 DATEWOOD ST"/>
    <n v="101"/>
    <s v="REMBISZ RONALD P"/>
    <s v="R30"/>
    <s v="ONE FAMILY"/>
    <s v="38//213//"/>
    <n v="8.1040000000000001E-2"/>
    <n v="1"/>
    <n v="1"/>
    <n v="1"/>
    <n v="1"/>
    <s v="SEPTIC"/>
    <n v="0"/>
    <n v="1"/>
    <n v="1300"/>
    <s v="YES"/>
    <n v="1300"/>
    <s v="38-213"/>
    <s v="Public Water,Gas,Septic"/>
    <s v="SEPTIC"/>
    <s v="SEPTIC"/>
    <n v="1300"/>
    <m/>
    <m/>
    <n v="1"/>
    <n v="1"/>
    <n v="2"/>
    <n v="676"/>
    <n v="1"/>
    <m/>
    <m/>
    <m/>
    <m/>
    <m/>
    <m/>
    <m/>
    <m/>
    <m/>
    <m/>
    <n v="1"/>
    <n v="9.68"/>
    <n v="1"/>
    <s v="Wareham River East"/>
    <n v="45"/>
  </r>
  <r>
    <s v="57-WS17"/>
    <m/>
    <x v="0"/>
    <s v="23 NICHOLAS DR"/>
    <n v="101"/>
    <s v="DUNN KAREN M"/>
    <s v="MR30"/>
    <s v="ONE FAMILY"/>
    <s v="57//WS17//"/>
    <n v="0.18579000000000001"/>
    <n v="0"/>
    <n v="0"/>
    <n v="1"/>
    <n v="1"/>
    <s v="SEWER"/>
    <n v="1"/>
    <n v="1"/>
    <n v="13500"/>
    <s v="YES"/>
    <n v="0"/>
    <s v="57-WS17"/>
    <s v="Public Water"/>
    <m/>
    <s v="SEWER"/>
    <n v="13500"/>
    <m/>
    <m/>
    <n v="0"/>
    <n v="0"/>
    <n v="2"/>
    <n v="1536"/>
    <n v="2"/>
    <m/>
    <m/>
    <m/>
    <m/>
    <m/>
    <m/>
    <m/>
    <m/>
    <m/>
    <m/>
    <n v="1"/>
    <n v="0"/>
    <n v="1"/>
    <s v="Wareham River West"/>
    <n v="44"/>
  </r>
  <r>
    <s v="38-1013"/>
    <m/>
    <x v="0"/>
    <s v="0 BIRCH ST"/>
    <n v="132"/>
    <s v="PARKWOOD BEACH IMPROVEMENT"/>
    <s v="R30"/>
    <s v="RES ACLNUD  MDL-00"/>
    <s v="38//1013//"/>
    <n v="0.41417999999999999"/>
    <n v="0"/>
    <n v="0"/>
    <n v="0"/>
    <n v="0"/>
    <m/>
    <n v="0"/>
    <n v="0"/>
    <n v="0"/>
    <s v="YES"/>
    <n v="0"/>
    <s v="38-1013"/>
    <m/>
    <m/>
    <m/>
    <n v="0"/>
    <m/>
    <m/>
    <n v="0"/>
    <n v="0"/>
    <n v="0"/>
    <n v="0"/>
    <n v="0"/>
    <m/>
    <m/>
    <m/>
    <m/>
    <m/>
    <m/>
    <m/>
    <m/>
    <m/>
    <m/>
    <n v="1"/>
    <n v="0"/>
    <n v="1"/>
    <s v="Wareham River East"/>
    <n v="45"/>
  </r>
  <r>
    <s v="46A-1-40B"/>
    <m/>
    <x v="0"/>
    <s v="92 PINEHURST DR"/>
    <n v="101"/>
    <s v="WENTWORTH ROBERT J"/>
    <s v="R30"/>
    <s v="ONE FAMILY"/>
    <s v="46/A1/40/B/"/>
    <n v="0.24206"/>
    <n v="0"/>
    <n v="0"/>
    <n v="1"/>
    <n v="1"/>
    <s v="SEWER"/>
    <n v="1"/>
    <n v="2"/>
    <n v="23800"/>
    <s v="YES"/>
    <n v="0"/>
    <s v="46A-1-40B"/>
    <s v="All Public"/>
    <s v="SEWER"/>
    <s v="SEWER"/>
    <n v="11900"/>
    <m/>
    <m/>
    <n v="0"/>
    <n v="0"/>
    <n v="2"/>
    <n v="2598"/>
    <n v="2"/>
    <m/>
    <m/>
    <m/>
    <m/>
    <m/>
    <m/>
    <m/>
    <m/>
    <m/>
    <m/>
    <n v="3"/>
    <n v="0"/>
    <n v="1"/>
    <s v="Broad Marsh River"/>
    <n v="43"/>
  </r>
  <r>
    <s v="57-167"/>
    <m/>
    <x v="0"/>
    <s v="31 CAMARDO DR"/>
    <n v="101"/>
    <s v="SAVISKY KIMBERLY"/>
    <s v="MR30"/>
    <s v="ONE FAMILY"/>
    <s v="57//167//"/>
    <n v="0.23355999999999999"/>
    <n v="0"/>
    <n v="0"/>
    <n v="1"/>
    <n v="1"/>
    <s v="SEWER"/>
    <n v="1"/>
    <n v="1"/>
    <n v="12300"/>
    <s v="YES"/>
    <n v="0"/>
    <s v="57-167"/>
    <s v="All Public"/>
    <s v="SEWER"/>
    <s v="SEWER"/>
    <n v="12300"/>
    <m/>
    <m/>
    <n v="0"/>
    <n v="0"/>
    <n v="4"/>
    <n v="1104"/>
    <n v="1"/>
    <m/>
    <m/>
    <m/>
    <m/>
    <m/>
    <m/>
    <m/>
    <m/>
    <m/>
    <m/>
    <n v="1"/>
    <n v="0"/>
    <n v="1"/>
    <s v="Wareham River West"/>
    <n v="44"/>
  </r>
  <r>
    <s v="49-4"/>
    <m/>
    <x v="0"/>
    <s v="7 CANNONBERRY WAY"/>
    <n v="101"/>
    <s v="DESMOND CAROL A"/>
    <s v="R30"/>
    <s v="ONE FAMILY"/>
    <s v="49//4//"/>
    <n v="0.28210000000000002"/>
    <n v="0"/>
    <n v="0"/>
    <n v="1"/>
    <n v="1"/>
    <s v="SEWER"/>
    <n v="1"/>
    <n v="1"/>
    <n v="6900"/>
    <s v="YES"/>
    <n v="0"/>
    <s v="49-4"/>
    <s v="All Public"/>
    <s v="SEWER"/>
    <s v="SEWER"/>
    <n v="6900"/>
    <m/>
    <m/>
    <n v="0"/>
    <n v="0"/>
    <n v="3"/>
    <n v="1664"/>
    <n v="2"/>
    <m/>
    <m/>
    <m/>
    <m/>
    <m/>
    <m/>
    <m/>
    <m/>
    <m/>
    <m/>
    <n v="1"/>
    <n v="0"/>
    <n v="1"/>
    <s v="Broad Marsh River"/>
    <n v="43"/>
  </r>
  <r>
    <s v="46A-1-111A"/>
    <m/>
    <x v="0"/>
    <s v="105 PINEHURST DR"/>
    <n v="101"/>
    <s v="CHAMPA JOHN L &amp; CATHERINE T"/>
    <s v="R30"/>
    <s v="ONE FAMILY"/>
    <s v="46/A1/111/A/"/>
    <n v="8.6989999999999998E-2"/>
    <n v="0"/>
    <n v="0"/>
    <n v="1"/>
    <n v="1"/>
    <s v="SEWER"/>
    <n v="1"/>
    <n v="1"/>
    <n v="1200"/>
    <s v="YES"/>
    <n v="0"/>
    <s v="46A-1-111A"/>
    <s v="All Public"/>
    <s v="SEWER"/>
    <s v="SEWER"/>
    <n v="1200"/>
    <m/>
    <m/>
    <n v="0"/>
    <n v="0"/>
    <n v="3"/>
    <n v="850"/>
    <n v="1"/>
    <m/>
    <m/>
    <m/>
    <m/>
    <m/>
    <m/>
    <m/>
    <m/>
    <m/>
    <m/>
    <n v="1"/>
    <n v="0"/>
    <n v="1"/>
    <s v="Broad Marsh River"/>
    <n v="43"/>
  </r>
  <r>
    <s v="38-83"/>
    <m/>
    <x v="0"/>
    <s v="9 BIRCH ST"/>
    <n v="101"/>
    <s v="ASIAF MARY"/>
    <s v="R30"/>
    <s v="ONE FAMILY"/>
    <s v="38//83//"/>
    <n v="0.11347"/>
    <n v="1"/>
    <n v="1"/>
    <n v="1"/>
    <n v="1"/>
    <s v="SEPTIC"/>
    <n v="0"/>
    <n v="1"/>
    <n v="4600"/>
    <s v="YES"/>
    <n v="4600"/>
    <s v="38-83"/>
    <s v="Public Water,Gas,Septic"/>
    <s v="SEPTIC"/>
    <s v="SEPTIC"/>
    <n v="4600"/>
    <m/>
    <m/>
    <n v="1"/>
    <n v="1"/>
    <n v="3"/>
    <n v="819"/>
    <n v="1"/>
    <m/>
    <m/>
    <m/>
    <m/>
    <m/>
    <m/>
    <m/>
    <m/>
    <m/>
    <m/>
    <n v="1"/>
    <n v="9.68"/>
    <n v="1"/>
    <s v="Wareham River East"/>
    <n v="45"/>
  </r>
  <r>
    <s v="38-182"/>
    <m/>
    <x v="0"/>
    <s v="5 DATEWOOD ST"/>
    <n v="101"/>
    <s v="DONAHUE M JANE"/>
    <s v="R30"/>
    <s v="ONE FAMILY"/>
    <s v="38//182//"/>
    <n v="0.20244999999999999"/>
    <n v="1"/>
    <n v="1"/>
    <n v="1"/>
    <n v="1"/>
    <s v="SEPTIC"/>
    <n v="0"/>
    <n v="1"/>
    <n v="9900"/>
    <s v="YES"/>
    <n v="9900"/>
    <s v="38-182"/>
    <s v="Public Water,Gas,Septic"/>
    <s v="SEPTIC"/>
    <s v="SEPTIC"/>
    <n v="9900"/>
    <m/>
    <m/>
    <n v="1"/>
    <n v="1"/>
    <n v="4"/>
    <n v="1445"/>
    <n v="1.75"/>
    <m/>
    <m/>
    <m/>
    <m/>
    <m/>
    <m/>
    <m/>
    <m/>
    <m/>
    <m/>
    <n v="2"/>
    <n v="9.68"/>
    <n v="1"/>
    <s v="Wareham River East"/>
    <n v="45"/>
  </r>
  <r>
    <s v="38-376"/>
    <m/>
    <x v="0"/>
    <s v="23 PARKWOOD DR"/>
    <n v="101"/>
    <s v="DOHERTY MARGARET MARY"/>
    <s v="R30"/>
    <s v="ONE FAMILY"/>
    <s v="38//376//"/>
    <n v="0.11847000000000001"/>
    <n v="1"/>
    <n v="1"/>
    <n v="1"/>
    <n v="1"/>
    <s v="SEPTIC"/>
    <n v="0"/>
    <n v="1"/>
    <n v="3100"/>
    <s v="YES"/>
    <n v="3100"/>
    <s v="38-376"/>
    <s v="Public Water,Septic"/>
    <s v="SEPTIC"/>
    <s v="SEPTIC"/>
    <n v="3100"/>
    <m/>
    <m/>
    <n v="1"/>
    <n v="1"/>
    <n v="2"/>
    <n v="1200"/>
    <n v="1"/>
    <m/>
    <m/>
    <m/>
    <m/>
    <m/>
    <m/>
    <m/>
    <m/>
    <m/>
    <m/>
    <n v="1"/>
    <n v="9.68"/>
    <n v="1"/>
    <s v="Wareham River East"/>
    <n v="45"/>
  </r>
  <r>
    <s v="46A-1-59A"/>
    <m/>
    <x v="0"/>
    <s v="128 PINEHURST DR"/>
    <n v="101"/>
    <s v="MARIANO JOANNE E"/>
    <s v="R30"/>
    <s v="ONE FAMILY"/>
    <s v="46/A1/59/A/"/>
    <n v="5.3440000000000001E-2"/>
    <n v="0"/>
    <n v="0"/>
    <n v="1"/>
    <n v="1"/>
    <s v="SEWER"/>
    <n v="1"/>
    <n v="1"/>
    <n v="7200"/>
    <s v="YES"/>
    <n v="0"/>
    <s v="46A-1-59A"/>
    <s v="All Public"/>
    <s v="SEWER"/>
    <s v="SEWER"/>
    <n v="7200"/>
    <m/>
    <m/>
    <n v="0"/>
    <n v="0"/>
    <n v="1"/>
    <n v="1027"/>
    <n v="1.3"/>
    <m/>
    <m/>
    <m/>
    <m/>
    <m/>
    <m/>
    <m/>
    <m/>
    <m/>
    <m/>
    <n v="1"/>
    <n v="0"/>
    <n v="1"/>
    <s v="Broad Marsh River"/>
    <n v="43"/>
  </r>
  <r>
    <s v="38-73"/>
    <m/>
    <x v="0"/>
    <s v="10 ASH ST"/>
    <n v="101"/>
    <s v="DONAHUE EDWARD T"/>
    <s v="R30"/>
    <s v="ONE FAMILY"/>
    <s v="38//73//"/>
    <n v="0.21243000000000001"/>
    <n v="1"/>
    <n v="1"/>
    <n v="1"/>
    <n v="1"/>
    <s v="SEPTIC"/>
    <n v="0"/>
    <n v="1"/>
    <n v="4600"/>
    <s v="NO_W1"/>
    <n v="4600"/>
    <s v="38-73"/>
    <s v="Public Water,Septic"/>
    <s v="SEPTIC"/>
    <s v="SEPTIC"/>
    <n v="4600"/>
    <m/>
    <m/>
    <n v="1"/>
    <n v="1"/>
    <n v="4"/>
    <n v="1725"/>
    <n v="1.75"/>
    <m/>
    <m/>
    <m/>
    <m/>
    <m/>
    <m/>
    <m/>
    <m/>
    <m/>
    <m/>
    <n v="2"/>
    <n v="9.68"/>
    <n v="1"/>
    <s v="Wareham River East"/>
    <n v="45"/>
  </r>
  <r>
    <s v="46A-1-119"/>
    <m/>
    <x v="0"/>
    <s v="85 PINEHURST DR"/>
    <n v="109"/>
    <s v="WENTWORTH ROBERT J"/>
    <s v="R30"/>
    <s v="MULTI HSES"/>
    <s v="46/A1/119//"/>
    <n v="0.13083"/>
    <n v="0"/>
    <n v="0"/>
    <n v="2"/>
    <n v="2"/>
    <s v="SEWER"/>
    <n v="2"/>
    <n v="2"/>
    <n v="3300"/>
    <s v="YES"/>
    <n v="0"/>
    <s v="46A-1-119"/>
    <s v="All Public,Septic"/>
    <s v="SEPTIC"/>
    <s v="SEWER"/>
    <n v="1650"/>
    <m/>
    <m/>
    <n v="0"/>
    <n v="0"/>
    <n v="5"/>
    <n v="1138"/>
    <n v="1.3"/>
    <m/>
    <m/>
    <m/>
    <m/>
    <m/>
    <m/>
    <m/>
    <m/>
    <m/>
    <m/>
    <n v="1"/>
    <n v="0"/>
    <n v="1"/>
    <s v="Broad Marsh River"/>
    <n v="43"/>
  </r>
  <r>
    <s v="49-S241"/>
    <m/>
    <x v="0"/>
    <s v="92 SWIFTS BCH RD"/>
    <n v="101"/>
    <s v="ENOS MANUEL JR"/>
    <s v="R30"/>
    <s v="ONE FAMILY"/>
    <s v="49//S241//"/>
    <n v="0.60416000000000003"/>
    <n v="0"/>
    <n v="0"/>
    <n v="1"/>
    <n v="1"/>
    <s v="SEWER"/>
    <n v="1"/>
    <n v="1"/>
    <n v="5400"/>
    <s v="NO_W1"/>
    <n v="0"/>
    <s v="49-S241"/>
    <s v="Public Water,Public Sewer"/>
    <s v="SEWER"/>
    <s v="SEWER"/>
    <n v="5400"/>
    <m/>
    <m/>
    <n v="0"/>
    <n v="0"/>
    <n v="3"/>
    <n v="2274"/>
    <n v="1"/>
    <m/>
    <m/>
    <m/>
    <m/>
    <m/>
    <m/>
    <m/>
    <m/>
    <m/>
    <m/>
    <n v="0"/>
    <n v="0"/>
    <n v="1"/>
    <s v="Wareham River West"/>
    <n v="44"/>
  </r>
  <r>
    <s v="38-375"/>
    <m/>
    <x v="0"/>
    <s v="25 PARKWOOD DR"/>
    <n v="132"/>
    <s v="MURPHY JAMES B"/>
    <s v="R30"/>
    <s v="RES ACLNUD  MDL-00"/>
    <s v="38//375//"/>
    <n v="0.12336999999999999"/>
    <n v="0"/>
    <n v="0"/>
    <n v="0"/>
    <n v="0"/>
    <m/>
    <n v="0"/>
    <n v="0"/>
    <n v="0"/>
    <s v="YES"/>
    <n v="0"/>
    <s v="38-375"/>
    <m/>
    <m/>
    <m/>
    <n v="0"/>
    <m/>
    <m/>
    <n v="0"/>
    <n v="0"/>
    <n v="0"/>
    <n v="0"/>
    <n v="0"/>
    <m/>
    <m/>
    <m/>
    <m/>
    <m/>
    <m/>
    <m/>
    <m/>
    <m/>
    <m/>
    <n v="1"/>
    <n v="0"/>
    <n v="1"/>
    <s v="Wareham River East"/>
    <n v="45"/>
  </r>
  <r>
    <s v="57-WS15"/>
    <m/>
    <x v="0"/>
    <s v="21 NICHOLAS DR"/>
    <n v="101"/>
    <s v="PERRY DAMIEN A"/>
    <s v="MR30"/>
    <s v="ONE FAMILY"/>
    <s v="57//WS15//"/>
    <n v="0.18354000000000001"/>
    <n v="0"/>
    <n v="0"/>
    <n v="1"/>
    <n v="1"/>
    <s v="SEWER"/>
    <n v="1"/>
    <n v="1"/>
    <n v="14500"/>
    <s v="YES"/>
    <n v="0"/>
    <s v="57-WS15"/>
    <s v="Public Water"/>
    <m/>
    <s v="SEWER"/>
    <n v="14500"/>
    <m/>
    <m/>
    <n v="0"/>
    <n v="0"/>
    <n v="2"/>
    <n v="1680"/>
    <n v="2"/>
    <m/>
    <m/>
    <m/>
    <m/>
    <m/>
    <m/>
    <m/>
    <m/>
    <m/>
    <m/>
    <n v="1"/>
    <n v="0"/>
    <n v="1"/>
    <s v="Wareham River West"/>
    <n v="44"/>
  </r>
  <r>
    <s v="38-42"/>
    <m/>
    <x v="0"/>
    <s v="9 ASH ST"/>
    <n v="101"/>
    <s v="GALAVOTTI MICHAEL R"/>
    <s v="R30"/>
    <s v="ONE FAMILY"/>
    <s v="38//42//"/>
    <n v="0.10088999999999999"/>
    <n v="1"/>
    <n v="1"/>
    <n v="1"/>
    <n v="1"/>
    <s v="SEPTIC"/>
    <n v="0"/>
    <n v="1"/>
    <n v="4000"/>
    <s v="YES"/>
    <n v="4000"/>
    <s v="38-42"/>
    <s v="Public Water,Gas,Septic"/>
    <s v="SEPTIC"/>
    <s v="SEPTIC"/>
    <n v="4000"/>
    <m/>
    <m/>
    <n v="1"/>
    <n v="1"/>
    <n v="3"/>
    <n v="1348"/>
    <n v="1.5"/>
    <m/>
    <m/>
    <m/>
    <m/>
    <m/>
    <m/>
    <m/>
    <m/>
    <m/>
    <m/>
    <n v="1"/>
    <n v="9.68"/>
    <n v="1"/>
    <s v="Wareham River East"/>
    <n v="45"/>
  </r>
  <r>
    <s v="49-S287"/>
    <m/>
    <x v="0"/>
    <s v="14 STEPHEN AVE"/>
    <n v="104"/>
    <s v="MAYNARD BEVERLYANN"/>
    <s v="R30"/>
    <s v="TWO FAMILY"/>
    <s v="49//S287//"/>
    <n v="0.32512000000000002"/>
    <n v="0"/>
    <n v="0"/>
    <n v="1"/>
    <n v="1"/>
    <s v="SEWER"/>
    <n v="1"/>
    <n v="1"/>
    <n v="4000"/>
    <s v="YES"/>
    <n v="0"/>
    <s v="49-S287"/>
    <s v="All Public"/>
    <s v="SEWER"/>
    <s v="SEWER"/>
    <n v="4000"/>
    <m/>
    <m/>
    <n v="0"/>
    <n v="0"/>
    <n v="4"/>
    <n v="2030"/>
    <n v="2"/>
    <m/>
    <m/>
    <m/>
    <m/>
    <m/>
    <m/>
    <m/>
    <m/>
    <m/>
    <m/>
    <n v="1"/>
    <n v="0"/>
    <n v="1"/>
    <s v="Broad Marsh River"/>
    <n v="43"/>
  </r>
  <r>
    <s v="38-175"/>
    <m/>
    <x v="0"/>
    <s v="6 CHESTNUT ST"/>
    <n v="101"/>
    <s v="STANTON THOMAS J TR OF THE"/>
    <s v="R30"/>
    <s v="ONE FAMILY"/>
    <s v="38//175//"/>
    <n v="0.14255999999999999"/>
    <n v="1"/>
    <n v="1"/>
    <n v="1"/>
    <n v="1"/>
    <s v="SEPTIC"/>
    <n v="0"/>
    <n v="1"/>
    <n v="3700"/>
    <s v="YES"/>
    <n v="3700"/>
    <s v="38-175"/>
    <s v="Public Water,Gas,Septic"/>
    <s v="SEPTIC"/>
    <s v="SEPTIC"/>
    <n v="3700"/>
    <m/>
    <m/>
    <n v="1"/>
    <n v="1"/>
    <n v="2"/>
    <n v="612"/>
    <n v="1"/>
    <m/>
    <m/>
    <m/>
    <m/>
    <m/>
    <m/>
    <m/>
    <m/>
    <m/>
    <m/>
    <n v="2"/>
    <n v="9.68"/>
    <n v="1"/>
    <s v="Wareham River East"/>
    <n v="45"/>
  </r>
  <r>
    <s v="38-214"/>
    <m/>
    <x v="0"/>
    <s v="30 PARKWOOD DR"/>
    <n v="101"/>
    <s v="MATHER GEORGE E"/>
    <s v="R30"/>
    <s v="ONE FAMILY"/>
    <s v="38//214//"/>
    <n v="0.27165"/>
    <n v="1"/>
    <n v="1"/>
    <n v="1"/>
    <n v="1"/>
    <s v="SEPTIC"/>
    <n v="0"/>
    <n v="1"/>
    <n v="900"/>
    <s v="NO_W1"/>
    <n v="900"/>
    <s v="38-214"/>
    <s v="Public Water"/>
    <m/>
    <s v="SEPTIC"/>
    <n v="900"/>
    <m/>
    <m/>
    <n v="1"/>
    <n v="1"/>
    <n v="2"/>
    <n v="805"/>
    <n v="1"/>
    <m/>
    <m/>
    <m/>
    <m/>
    <m/>
    <m/>
    <m/>
    <m/>
    <m/>
    <m/>
    <n v="3"/>
    <n v="9.68"/>
    <n v="1"/>
    <s v="Wareham River East"/>
    <n v="45"/>
  </r>
  <r>
    <s v="57-WS13"/>
    <m/>
    <x v="0"/>
    <s v="19 NICHOLAS DR"/>
    <n v="101"/>
    <s v="FINNI SAMIAT"/>
    <s v="MR30"/>
    <s v="ONE FAMILY"/>
    <s v="57//WS13//"/>
    <n v="0.17032"/>
    <n v="0"/>
    <n v="0"/>
    <n v="1"/>
    <n v="1"/>
    <s v="SEWER"/>
    <n v="1"/>
    <n v="1"/>
    <n v="9000"/>
    <s v="YES"/>
    <n v="0"/>
    <s v="57-WS13"/>
    <s v="Public Water"/>
    <m/>
    <s v="SEWER"/>
    <n v="9000"/>
    <m/>
    <m/>
    <n v="0"/>
    <n v="0"/>
    <n v="2"/>
    <n v="1536"/>
    <n v="2"/>
    <m/>
    <m/>
    <m/>
    <m/>
    <m/>
    <m/>
    <m/>
    <m/>
    <m/>
    <m/>
    <n v="1"/>
    <n v="0"/>
    <n v="1"/>
    <s v="Wareham River West"/>
    <n v="44"/>
  </r>
  <r>
    <s v="55-L2"/>
    <m/>
    <x v="0"/>
    <s v="5 LYNNE RD"/>
    <n v="101"/>
    <s v="BROWN WILLIAM E JR"/>
    <s v="R30"/>
    <s v="ONE FAMILY"/>
    <s v="55//L2//"/>
    <n v="0.23397000000000001"/>
    <n v="0"/>
    <n v="0"/>
    <n v="1"/>
    <n v="1"/>
    <s v="SEWER"/>
    <n v="1"/>
    <n v="1"/>
    <n v="18600"/>
    <s v="YES"/>
    <n v="0"/>
    <s v="55-L2"/>
    <s v="All Public"/>
    <s v="SEWER"/>
    <s v="SEWER"/>
    <n v="18600"/>
    <m/>
    <m/>
    <n v="0"/>
    <n v="0"/>
    <n v="3"/>
    <n v="1469"/>
    <n v="1.75"/>
    <m/>
    <m/>
    <m/>
    <m/>
    <m/>
    <m/>
    <m/>
    <m/>
    <m/>
    <m/>
    <n v="1"/>
    <n v="0"/>
    <n v="1"/>
    <s v="Wareham River West"/>
    <n v="44"/>
  </r>
  <r>
    <s v="46A-1-60"/>
    <m/>
    <x v="0"/>
    <s v="130 PINEHURST DR"/>
    <n v="101"/>
    <s v="SMITH DAVID A"/>
    <s v="R30"/>
    <s v="ONE FAMILY"/>
    <s v="46/A1/60//"/>
    <n v="7.9409999999999994E-2"/>
    <n v="0"/>
    <n v="0"/>
    <n v="1"/>
    <n v="1"/>
    <s v="SEWER"/>
    <n v="1"/>
    <n v="1"/>
    <n v="5700"/>
    <s v="YES"/>
    <n v="0"/>
    <s v="46A-1-60"/>
    <s v="All Public"/>
    <s v="SEWER"/>
    <s v="SEWER"/>
    <n v="5700"/>
    <m/>
    <m/>
    <n v="0"/>
    <n v="0"/>
    <n v="2"/>
    <n v="750"/>
    <n v="1"/>
    <m/>
    <m/>
    <m/>
    <m/>
    <m/>
    <m/>
    <m/>
    <m/>
    <m/>
    <m/>
    <n v="1"/>
    <n v="0"/>
    <n v="1"/>
    <s v="Broad Marsh River"/>
    <n v="43"/>
  </r>
  <r>
    <s v="57-110"/>
    <m/>
    <x v="0"/>
    <s v="14 DENNIS LN"/>
    <n v="101"/>
    <s v="REHAK TIMOTHY E"/>
    <s v="MR30"/>
    <s v="ONE FAMILY"/>
    <s v="57//110//"/>
    <n v="0.28172999999999998"/>
    <n v="0"/>
    <n v="0"/>
    <n v="1"/>
    <n v="1"/>
    <s v="SEWER"/>
    <n v="1"/>
    <n v="1"/>
    <n v="11500"/>
    <s v="YES"/>
    <n v="0"/>
    <s v="57-110"/>
    <s v="All Public"/>
    <s v="SEWER"/>
    <s v="SEWER"/>
    <n v="11500"/>
    <m/>
    <m/>
    <n v="0"/>
    <n v="0"/>
    <n v="3"/>
    <n v="1316"/>
    <n v="1"/>
    <m/>
    <m/>
    <m/>
    <m/>
    <m/>
    <m/>
    <m/>
    <m/>
    <m/>
    <m/>
    <n v="1"/>
    <n v="0"/>
    <n v="1"/>
    <s v="Wareham River West"/>
    <n v="44"/>
  </r>
  <r>
    <s v="46A-1-138"/>
    <m/>
    <x v="0"/>
    <s v="11 WOODLAND CIR"/>
    <n v="101"/>
    <s v="CALCI JOSEPH &amp; INGE"/>
    <s v="R30"/>
    <s v="ONE FAMILY"/>
    <s v="46/A1/138//"/>
    <n v="5.4399999999999997E-2"/>
    <n v="0"/>
    <n v="0"/>
    <n v="1"/>
    <n v="1"/>
    <s v="SEWER"/>
    <n v="1"/>
    <n v="1"/>
    <n v="800"/>
    <s v="YES"/>
    <n v="0"/>
    <s v="46A-1-138"/>
    <s v="All Public"/>
    <s v="SEWER"/>
    <s v="SEWER"/>
    <n v="800"/>
    <m/>
    <m/>
    <n v="0"/>
    <n v="0"/>
    <n v="1"/>
    <n v="648"/>
    <n v="1"/>
    <m/>
    <m/>
    <m/>
    <m/>
    <m/>
    <m/>
    <m/>
    <m/>
    <m/>
    <m/>
    <n v="1"/>
    <n v="0"/>
    <n v="1"/>
    <s v="Broad Marsh River"/>
    <n v="43"/>
  </r>
  <r>
    <s v="38-374"/>
    <m/>
    <x v="0"/>
    <s v="27 PARKWOOD DR"/>
    <n v="131"/>
    <s v="ARDUINO STEVEN J"/>
    <s v="R30"/>
    <s v="RES ACLNPO  MDL-00"/>
    <s v="38//374//"/>
    <n v="0.11633"/>
    <n v="0"/>
    <n v="0"/>
    <n v="0"/>
    <n v="0"/>
    <m/>
    <n v="0"/>
    <n v="0"/>
    <n v="0"/>
    <s v="YES"/>
    <n v="0"/>
    <s v="38-374"/>
    <m/>
    <m/>
    <m/>
    <n v="0"/>
    <m/>
    <m/>
    <n v="0"/>
    <n v="0"/>
    <n v="0"/>
    <n v="0"/>
    <n v="0"/>
    <m/>
    <m/>
    <m/>
    <m/>
    <m/>
    <m/>
    <m/>
    <m/>
    <m/>
    <m/>
    <n v="1"/>
    <n v="0"/>
    <n v="1"/>
    <s v="Wareham River East"/>
    <n v="45"/>
  </r>
  <r>
    <s v="38-82"/>
    <m/>
    <x v="0"/>
    <s v="7 BIRCH ST"/>
    <n v="101"/>
    <s v="ASIAF PETER G JR"/>
    <s v="R30"/>
    <s v="ONE FAMILY"/>
    <s v="38//82//"/>
    <n v="0.10219"/>
    <n v="1"/>
    <n v="1"/>
    <n v="1"/>
    <n v="1"/>
    <s v="SEPTIC"/>
    <n v="0"/>
    <n v="1"/>
    <n v="3800"/>
    <s v="YES"/>
    <n v="3800"/>
    <s v="38-82"/>
    <s v="Public Water,Gas,Septic"/>
    <s v="SEPTIC"/>
    <s v="SEPTIC"/>
    <n v="3800"/>
    <m/>
    <m/>
    <n v="1"/>
    <n v="1"/>
    <n v="4"/>
    <n v="1070"/>
    <n v="2"/>
    <m/>
    <m/>
    <m/>
    <m/>
    <m/>
    <m/>
    <m/>
    <m/>
    <m/>
    <m/>
    <n v="1"/>
    <n v="9.68"/>
    <n v="1"/>
    <s v="Wareham River East"/>
    <n v="45"/>
  </r>
  <r>
    <s v="46A-1-111B"/>
    <m/>
    <x v="0"/>
    <s v="30 WOODLAND CIR"/>
    <n v="101"/>
    <s v="DERANIAN MARCUS"/>
    <s v="R30"/>
    <s v="ONE FAMILY"/>
    <s v="46/A1/111/B/"/>
    <n v="8.4930000000000005E-2"/>
    <n v="0"/>
    <n v="0"/>
    <n v="1"/>
    <n v="1"/>
    <s v="SEWER"/>
    <n v="1"/>
    <n v="1"/>
    <n v="3100"/>
    <s v="YES"/>
    <n v="0"/>
    <s v="46A-1-111B"/>
    <m/>
    <m/>
    <s v="SEWER"/>
    <n v="3100"/>
    <m/>
    <m/>
    <n v="0"/>
    <n v="0"/>
    <n v="0"/>
    <n v="480"/>
    <n v="1"/>
    <m/>
    <m/>
    <m/>
    <m/>
    <m/>
    <m/>
    <m/>
    <m/>
    <m/>
    <m/>
    <n v="1"/>
    <n v="0"/>
    <n v="1"/>
    <s v="Broad Marsh River"/>
    <n v="43"/>
  </r>
  <r>
    <s v="57-WS22"/>
    <m/>
    <x v="0"/>
    <s v="24 NICHOLAS DR"/>
    <n v="101"/>
    <s v="TAVARES MARIA FILOMENA"/>
    <s v="MR30"/>
    <s v="ONE FAMILY"/>
    <s v="57//WS22//"/>
    <n v="0.31681999999999999"/>
    <n v="0"/>
    <n v="0"/>
    <n v="0"/>
    <n v="1"/>
    <m/>
    <n v="1"/>
    <n v="1"/>
    <n v="6600"/>
    <s v="YES"/>
    <n v="0"/>
    <s v="57-WS22"/>
    <s v="Public Water"/>
    <m/>
    <s v="SEWER"/>
    <n v="6600"/>
    <m/>
    <m/>
    <n v="0"/>
    <n v="0"/>
    <n v="2"/>
    <n v="1568"/>
    <n v="2"/>
    <m/>
    <m/>
    <m/>
    <m/>
    <m/>
    <m/>
    <m/>
    <m/>
    <m/>
    <m/>
    <n v="1"/>
    <n v="0"/>
    <n v="1"/>
    <s v="Wareham River West"/>
    <n v="44"/>
  </r>
  <r>
    <s v="UNK1367"/>
    <s v="FEE"/>
    <x v="0"/>
    <s v="17 LYNNE RD"/>
    <n v="132"/>
    <s v="PORCARO LLC"/>
    <s v="R30"/>
    <s v="VACANT AROUND CONDO"/>
    <m/>
    <n v="12.351610000000001"/>
    <n v="0"/>
    <n v="0"/>
    <n v="0"/>
    <n v="0"/>
    <m/>
    <n v="0"/>
    <n v="0"/>
    <n v="0"/>
    <s v="NO_W2"/>
    <n v="0"/>
    <m/>
    <m/>
    <m/>
    <m/>
    <n v="0"/>
    <m/>
    <m/>
    <n v="0"/>
    <n v="0"/>
    <n v="0"/>
    <n v="0"/>
    <n v="0"/>
    <s v="THIS IS NOW VACANT LAND AROUND CONDOS"/>
    <m/>
    <m/>
    <m/>
    <m/>
    <m/>
    <m/>
    <m/>
    <m/>
    <m/>
    <n v="1"/>
    <n v="0"/>
    <n v="1"/>
    <s v="Wareham River West"/>
    <n v="44"/>
  </r>
  <r>
    <s v="57-128"/>
    <m/>
    <x v="0"/>
    <s v="15 DENNIS LN"/>
    <n v="101"/>
    <s v="BROWN ALBERT J"/>
    <s v="MR30"/>
    <s v="ONE FAMILY"/>
    <s v="57//128//"/>
    <n v="0.24027999999999999"/>
    <n v="0"/>
    <n v="0"/>
    <n v="1"/>
    <n v="1"/>
    <s v="SEWER"/>
    <n v="1"/>
    <n v="1"/>
    <n v="1000"/>
    <s v="YES"/>
    <n v="0"/>
    <s v="57-128"/>
    <s v="All Public"/>
    <s v="SEWER"/>
    <s v="SEWER"/>
    <n v="1000"/>
    <m/>
    <m/>
    <n v="0"/>
    <n v="0"/>
    <n v="4"/>
    <n v="1104"/>
    <n v="1"/>
    <m/>
    <m/>
    <m/>
    <m/>
    <m/>
    <m/>
    <m/>
    <m/>
    <m/>
    <m/>
    <n v="1"/>
    <n v="0"/>
    <n v="1"/>
    <s v="Wareham River West"/>
    <n v="44"/>
  </r>
  <r>
    <s v="38-30"/>
    <m/>
    <x v="0"/>
    <s v="54 PARKWOOD DR"/>
    <n v="101"/>
    <s v="KAASINEN CAROLINE"/>
    <s v="R30"/>
    <s v="ONE FAMILY"/>
    <s v="38//30//"/>
    <n v="8.4470000000000003E-2"/>
    <n v="1"/>
    <n v="1"/>
    <n v="1"/>
    <n v="1"/>
    <s v="SEPTIC"/>
    <n v="0"/>
    <n v="1"/>
    <n v="600"/>
    <s v="YES"/>
    <n v="600"/>
    <s v="38-30"/>
    <s v="Public Water,Gas,Septic"/>
    <s v="SEPTIC"/>
    <s v="SEPTIC"/>
    <n v="600"/>
    <m/>
    <m/>
    <n v="1"/>
    <n v="1"/>
    <n v="1"/>
    <n v="947"/>
    <n v="1"/>
    <m/>
    <m/>
    <m/>
    <m/>
    <m/>
    <m/>
    <m/>
    <m/>
    <m/>
    <m/>
    <n v="1"/>
    <n v="9.68"/>
    <n v="1"/>
    <s v="Wareham River East"/>
    <n v="45"/>
  </r>
  <r>
    <s v="49-14"/>
    <m/>
    <x v="0"/>
    <s v="4 CANNONBERRY WAY"/>
    <n v="101"/>
    <s v="WIERZBICKI MARIUSZ Z"/>
    <s v="R30"/>
    <s v="ONE FAMILY"/>
    <s v="49//14//"/>
    <n v="0.29054000000000002"/>
    <n v="0"/>
    <n v="0"/>
    <n v="1"/>
    <n v="1"/>
    <s v="SEWER"/>
    <n v="1"/>
    <n v="1"/>
    <n v="12500"/>
    <s v="YES"/>
    <n v="0"/>
    <s v="49-14"/>
    <s v="All Public"/>
    <s v="SEWER"/>
    <s v="SEWER"/>
    <n v="12500"/>
    <m/>
    <m/>
    <n v="0"/>
    <n v="0"/>
    <n v="4"/>
    <n v="2387"/>
    <n v="2"/>
    <m/>
    <m/>
    <m/>
    <m/>
    <m/>
    <m/>
    <m/>
    <m/>
    <m/>
    <m/>
    <n v="1"/>
    <n v="0"/>
    <n v="1"/>
    <s v="Broad Marsh River"/>
    <n v="43"/>
  </r>
  <r>
    <s v="46A-1-139"/>
    <m/>
    <x v="0"/>
    <s v="13 WOODLAND CIR"/>
    <n v="109"/>
    <s v="CUNNINGHAM CHRISTINE M"/>
    <s v="R30"/>
    <s v="MULTI HSES"/>
    <s v="46/A1/139//"/>
    <n v="7.7899999999999997E-2"/>
    <n v="0"/>
    <n v="0"/>
    <n v="2"/>
    <n v="2"/>
    <s v="SEWER"/>
    <n v="1"/>
    <n v="1"/>
    <n v="4200"/>
    <s v="YES"/>
    <n v="0"/>
    <s v="46A-1-139"/>
    <s v="All Public"/>
    <s v="SEWER"/>
    <s v="SEWER"/>
    <n v="4200"/>
    <m/>
    <m/>
    <n v="0"/>
    <n v="0"/>
    <n v="2"/>
    <n v="580"/>
    <n v="1"/>
    <m/>
    <m/>
    <m/>
    <m/>
    <m/>
    <m/>
    <m/>
    <m/>
    <m/>
    <m/>
    <n v="1"/>
    <n v="0"/>
    <n v="1"/>
    <s v="Broad Marsh River"/>
    <n v="43"/>
  </r>
  <r>
    <s v="55-7"/>
    <m/>
    <x v="0"/>
    <s v="91 SWIFTS BCH RD"/>
    <n v="101"/>
    <s v="LORGEREE ALAN T"/>
    <s v="R30"/>
    <s v="ONE FAMILY"/>
    <s v="55//7//"/>
    <n v="0.23771"/>
    <n v="0"/>
    <n v="0"/>
    <n v="1"/>
    <n v="1"/>
    <s v="SEWER"/>
    <n v="1"/>
    <n v="1"/>
    <n v="6100"/>
    <s v="YES"/>
    <n v="0"/>
    <s v="55-7"/>
    <m/>
    <m/>
    <s v="SEWER"/>
    <n v="6100"/>
    <m/>
    <m/>
    <n v="0"/>
    <n v="0"/>
    <n v="4"/>
    <n v="1306"/>
    <n v="1.75"/>
    <m/>
    <m/>
    <m/>
    <m/>
    <m/>
    <m/>
    <m/>
    <m/>
    <m/>
    <m/>
    <n v="1"/>
    <n v="0"/>
    <n v="1"/>
    <s v="Wareham River West"/>
    <n v="44"/>
  </r>
  <r>
    <s v="57-139"/>
    <m/>
    <x v="0"/>
    <s v="28 CAMARDO DR"/>
    <n v="101"/>
    <s v="GRANTHAM JOHN P"/>
    <s v="MR30"/>
    <s v="ONE FAMILY"/>
    <s v="57//139//"/>
    <n v="0.21772"/>
    <n v="0"/>
    <n v="0"/>
    <n v="1"/>
    <n v="1"/>
    <s v="SEWER"/>
    <n v="1"/>
    <n v="1"/>
    <n v="13100"/>
    <s v="YES"/>
    <n v="0"/>
    <s v="57-139"/>
    <s v="All Public"/>
    <s v="SEWER"/>
    <s v="SEWER"/>
    <n v="13100"/>
    <m/>
    <m/>
    <n v="0"/>
    <n v="0"/>
    <n v="3"/>
    <n v="1136"/>
    <n v="1"/>
    <m/>
    <m/>
    <m/>
    <m/>
    <m/>
    <m/>
    <m/>
    <m/>
    <m/>
    <m/>
    <n v="1"/>
    <n v="0"/>
    <n v="1"/>
    <s v="Wareham River West"/>
    <n v="44"/>
  </r>
  <r>
    <s v="38-181"/>
    <m/>
    <x v="0"/>
    <s v="3 DATEWOOD ST"/>
    <n v="101"/>
    <s v="PELLETIER JAMIE L"/>
    <s v="R30"/>
    <s v="ONE FAMILY"/>
    <s v="38//181//"/>
    <n v="9.6000000000000002E-2"/>
    <n v="1"/>
    <n v="1"/>
    <n v="1"/>
    <n v="1"/>
    <s v="SEPTIC"/>
    <n v="0"/>
    <n v="1"/>
    <n v="8000"/>
    <s v="YES"/>
    <n v="8000"/>
    <s v="38-181"/>
    <s v="Public Water,Septic"/>
    <s v="SEPTIC"/>
    <s v="SEPTIC"/>
    <n v="8000"/>
    <m/>
    <m/>
    <n v="1"/>
    <n v="1"/>
    <n v="2"/>
    <n v="720"/>
    <n v="1"/>
    <m/>
    <m/>
    <m/>
    <m/>
    <m/>
    <m/>
    <m/>
    <m/>
    <m/>
    <m/>
    <n v="1"/>
    <n v="9.68"/>
    <n v="1"/>
    <s v="Wareham River East"/>
    <n v="45"/>
  </r>
  <r>
    <s v="46A-1-109"/>
    <m/>
    <x v="0"/>
    <s v="107 PINEHURST DR"/>
    <n v="101"/>
    <s v="MURPHY ROBERT J"/>
    <s v="R30"/>
    <s v="ONE FAMILY"/>
    <s v="46/A1/109//"/>
    <n v="8.7340000000000001E-2"/>
    <n v="0"/>
    <n v="0"/>
    <n v="1"/>
    <n v="1"/>
    <s v="SEWER"/>
    <n v="1"/>
    <n v="1"/>
    <n v="1400"/>
    <s v="YES"/>
    <n v="0"/>
    <s v="46A-1-109"/>
    <s v="All Public"/>
    <s v="SEWER"/>
    <s v="SEWER"/>
    <n v="1400"/>
    <m/>
    <m/>
    <n v="0"/>
    <n v="0"/>
    <n v="2"/>
    <n v="572"/>
    <n v="1"/>
    <m/>
    <m/>
    <m/>
    <m/>
    <m/>
    <m/>
    <m/>
    <m/>
    <m/>
    <m/>
    <n v="1"/>
    <n v="0"/>
    <n v="1"/>
    <s v="Broad Marsh River"/>
    <n v="43"/>
  </r>
  <r>
    <s v="46A-1-137"/>
    <m/>
    <x v="0"/>
    <s v="9 WOODLAND CIR"/>
    <n v="101"/>
    <s v="BAILEY PHILIP H"/>
    <s v="R30"/>
    <s v="ONE FAMILY"/>
    <s v="46/A1/137//"/>
    <n v="7.1319999999999995E-2"/>
    <n v="0"/>
    <n v="0"/>
    <n v="1"/>
    <n v="1"/>
    <s v="SEWER"/>
    <n v="1"/>
    <n v="1"/>
    <n v="6100"/>
    <s v="YES"/>
    <n v="0"/>
    <s v="46A-1-137"/>
    <s v="All Public"/>
    <s v="SEWER"/>
    <s v="SEWER"/>
    <n v="6100"/>
    <m/>
    <m/>
    <n v="0"/>
    <n v="0"/>
    <n v="1"/>
    <n v="1140"/>
    <n v="2"/>
    <m/>
    <m/>
    <m/>
    <m/>
    <m/>
    <m/>
    <m/>
    <m/>
    <m/>
    <m/>
    <n v="1"/>
    <n v="0"/>
    <n v="1"/>
    <s v="Broad Marsh River"/>
    <n v="43"/>
  </r>
  <r>
    <s v="46A-1-61"/>
    <m/>
    <x v="0"/>
    <s v="132 PINEHURST DR"/>
    <n v="101"/>
    <s v="SEREMETIS JAMES"/>
    <s v="R30"/>
    <s v="ONE FAMILY"/>
    <s v="46/A1/61//"/>
    <n v="7.5789999999999996E-2"/>
    <n v="0"/>
    <n v="0"/>
    <n v="1"/>
    <n v="1"/>
    <s v="SEWER"/>
    <n v="1"/>
    <n v="1"/>
    <n v="8900"/>
    <s v="YES"/>
    <n v="0"/>
    <s v="46A-1-61"/>
    <s v="All Public"/>
    <s v="SEWER"/>
    <s v="SEWER"/>
    <n v="8900"/>
    <m/>
    <m/>
    <n v="0"/>
    <n v="0"/>
    <n v="3"/>
    <n v="1714"/>
    <n v="1.75"/>
    <m/>
    <m/>
    <m/>
    <m/>
    <m/>
    <m/>
    <m/>
    <m/>
    <m/>
    <m/>
    <n v="2"/>
    <n v="0"/>
    <n v="1"/>
    <s v="Broad Marsh River"/>
    <n v="43"/>
  </r>
  <r>
    <s v="38-373"/>
    <m/>
    <x v="0"/>
    <s v="29 PARKWOOD DR"/>
    <n v="101"/>
    <s v="CAREW CHRISTINE"/>
    <s v="R30"/>
    <s v="ONE FAMILY"/>
    <s v="38//373//"/>
    <n v="9.6030000000000004E-2"/>
    <n v="1"/>
    <n v="1"/>
    <n v="1"/>
    <n v="1"/>
    <s v="SEPTIC"/>
    <n v="0"/>
    <n v="1"/>
    <n v="7700"/>
    <s v="YES"/>
    <n v="7700"/>
    <s v="38-373"/>
    <s v="Public Water,Gas,Septic"/>
    <s v="SEPTIC"/>
    <s v="SEPTIC"/>
    <n v="7700"/>
    <m/>
    <m/>
    <n v="1"/>
    <n v="1"/>
    <n v="1"/>
    <n v="496"/>
    <n v="1"/>
    <m/>
    <m/>
    <m/>
    <m/>
    <m/>
    <m/>
    <m/>
    <m/>
    <m/>
    <m/>
    <n v="1"/>
    <n v="9.68"/>
    <n v="1"/>
    <s v="Wareham River East"/>
    <n v="45"/>
  </r>
  <r>
    <s v="38-74"/>
    <m/>
    <x v="0"/>
    <s v="8 ASH ST"/>
    <n v="101"/>
    <s v="CREIGHTON MARY ANN TRUSTEE"/>
    <s v="R30"/>
    <s v="ONE FAMILY"/>
    <s v="38//74//"/>
    <n v="0.11277"/>
    <n v="1"/>
    <n v="1"/>
    <n v="1"/>
    <n v="1"/>
    <s v="SEPTIC"/>
    <n v="0"/>
    <n v="1"/>
    <n v="500"/>
    <s v="YES"/>
    <n v="500"/>
    <s v="38-74"/>
    <s v="Public Water,Gas,Septic"/>
    <s v="SEPTIC"/>
    <s v="SEPTIC"/>
    <n v="500"/>
    <m/>
    <m/>
    <n v="1"/>
    <n v="1"/>
    <n v="2"/>
    <n v="768"/>
    <n v="1"/>
    <m/>
    <m/>
    <m/>
    <m/>
    <m/>
    <m/>
    <m/>
    <m/>
    <m/>
    <m/>
    <n v="1"/>
    <n v="9.68"/>
    <n v="1"/>
    <s v="Wareham River East"/>
    <n v="45"/>
  </r>
  <r>
    <s v="38-95"/>
    <m/>
    <x v="0"/>
    <s v="3 CHESTNUT ST"/>
    <n v="101"/>
    <s v="CUSHMAN ROBERT B"/>
    <s v="R30"/>
    <s v="ONE FAMILY"/>
    <s v="38//95//"/>
    <n v="0.12928999999999999"/>
    <n v="1"/>
    <n v="1"/>
    <n v="1"/>
    <n v="1"/>
    <s v="SEPTIC"/>
    <n v="0"/>
    <n v="1"/>
    <n v="1600"/>
    <s v="YES"/>
    <n v="1600"/>
    <s v="38-95"/>
    <s v="Public Water,Gas,Septic"/>
    <s v="SEPTIC"/>
    <s v="SEPTIC"/>
    <n v="1600"/>
    <m/>
    <m/>
    <n v="1"/>
    <n v="1"/>
    <n v="2"/>
    <n v="936"/>
    <n v="1"/>
    <m/>
    <m/>
    <m/>
    <m/>
    <m/>
    <m/>
    <m/>
    <m/>
    <m/>
    <m/>
    <n v="1"/>
    <n v="9.68"/>
    <n v="1"/>
    <s v="Wareham River East"/>
    <n v="45"/>
  </r>
  <r>
    <s v="46A-1-140A"/>
    <m/>
    <x v="0"/>
    <s v="15 WOODLAND CIR"/>
    <n v="101"/>
    <s v="BOLL THOMAS V"/>
    <s v="R30"/>
    <s v="ONE FAMILY"/>
    <s v="46/A1/140/A/"/>
    <n v="5.4739999999999997E-2"/>
    <n v="0"/>
    <n v="0"/>
    <n v="1"/>
    <n v="1"/>
    <s v="SEWER"/>
    <n v="1"/>
    <n v="1"/>
    <n v="6400"/>
    <s v="YES"/>
    <n v="0"/>
    <s v="46A-1-140A"/>
    <s v="All Public"/>
    <s v="SEWER"/>
    <s v="SEWER"/>
    <n v="6400"/>
    <m/>
    <m/>
    <n v="0"/>
    <n v="0"/>
    <n v="1"/>
    <n v="684"/>
    <n v="1"/>
    <m/>
    <m/>
    <m/>
    <m/>
    <m/>
    <m/>
    <m/>
    <m/>
    <m/>
    <m/>
    <n v="1"/>
    <n v="0"/>
    <n v="1"/>
    <s v="Broad Marsh River"/>
    <n v="43"/>
  </r>
  <r>
    <s v="57-WS11"/>
    <m/>
    <x v="0"/>
    <s v="17 NICHOLAS DR"/>
    <n v="101"/>
    <s v="EDSALL SHERI L"/>
    <s v="MR30"/>
    <s v="ONE FAMILY"/>
    <s v="57//WS11//"/>
    <n v="0.15353"/>
    <n v="0"/>
    <n v="0"/>
    <n v="1"/>
    <n v="1"/>
    <s v="SEWER"/>
    <n v="1"/>
    <n v="1"/>
    <n v="10100"/>
    <s v="YES"/>
    <n v="0"/>
    <s v="57-WS11"/>
    <s v="Public Water"/>
    <m/>
    <s v="SEWER"/>
    <n v="10100"/>
    <m/>
    <m/>
    <n v="0"/>
    <n v="0"/>
    <n v="2"/>
    <n v="1560"/>
    <n v="2"/>
    <m/>
    <m/>
    <m/>
    <m/>
    <m/>
    <m/>
    <m/>
    <m/>
    <m/>
    <m/>
    <n v="1"/>
    <n v="0"/>
    <n v="1"/>
    <s v="Wareham River West"/>
    <n v="44"/>
  </r>
  <r>
    <s v="46A-1-120"/>
    <m/>
    <x v="0"/>
    <s v="83 PINEHURST DR"/>
    <n v="101"/>
    <s v="BROWNE STEVEN E"/>
    <s v="R30"/>
    <s v="ONE FAMILY"/>
    <s v="46/A1/120//"/>
    <n v="0.12189999999999999"/>
    <n v="0"/>
    <n v="0"/>
    <n v="1"/>
    <n v="1"/>
    <s v="SEWER"/>
    <n v="1"/>
    <n v="1"/>
    <n v="4600"/>
    <s v="YES"/>
    <n v="0"/>
    <s v="46A-1-120"/>
    <m/>
    <m/>
    <s v="SEWER"/>
    <n v="4600"/>
    <m/>
    <m/>
    <n v="0"/>
    <n v="0"/>
    <n v="2"/>
    <n v="736"/>
    <n v="1"/>
    <m/>
    <m/>
    <m/>
    <m/>
    <m/>
    <m/>
    <m/>
    <m/>
    <m/>
    <m/>
    <n v="1"/>
    <n v="0"/>
    <n v="1"/>
    <s v="Broad Marsh River"/>
    <n v="43"/>
  </r>
  <r>
    <s v="38-81"/>
    <m/>
    <x v="0"/>
    <s v="5 BIRCH ST"/>
    <n v="101"/>
    <s v="BILLOTTE JAMES R"/>
    <s v="R30"/>
    <s v="ONE FAMILY"/>
    <s v="38//81//"/>
    <n v="0.10589999999999999"/>
    <n v="1"/>
    <n v="1"/>
    <n v="1"/>
    <n v="1"/>
    <s v="SEPTIC"/>
    <n v="0"/>
    <n v="1"/>
    <n v="4200"/>
    <s v="YES"/>
    <n v="4200"/>
    <s v="38-81"/>
    <s v="Public Water,Septic"/>
    <s v="SEPTIC"/>
    <s v="SEPTIC"/>
    <n v="4200"/>
    <m/>
    <m/>
    <n v="1"/>
    <n v="1"/>
    <n v="2"/>
    <n v="919"/>
    <n v="1"/>
    <m/>
    <m/>
    <m/>
    <m/>
    <m/>
    <m/>
    <m/>
    <m/>
    <m/>
    <m/>
    <n v="1"/>
    <n v="9.68"/>
    <n v="1"/>
    <s v="Wareham River East"/>
    <n v="45"/>
  </r>
  <r>
    <s v="38-40"/>
    <m/>
    <x v="0"/>
    <s v="5 ASH ST"/>
    <n v="101"/>
    <s v="SPARKES IRENE E"/>
    <s v="R30"/>
    <s v="ONE FAMILY"/>
    <s v="38//40//"/>
    <n v="0.20441000000000001"/>
    <n v="1"/>
    <n v="1"/>
    <n v="1"/>
    <n v="1"/>
    <s v="SEPTIC"/>
    <n v="0"/>
    <n v="1"/>
    <n v="0"/>
    <s v="YES"/>
    <n v="0"/>
    <s v="38-40"/>
    <s v="Public Water,Gas,Septic"/>
    <s v="SEPTIC"/>
    <s v="SEPTIC"/>
    <n v="0"/>
    <m/>
    <m/>
    <n v="1"/>
    <n v="1"/>
    <n v="3"/>
    <n v="704"/>
    <n v="1"/>
    <m/>
    <m/>
    <m/>
    <m/>
    <m/>
    <m/>
    <m/>
    <m/>
    <m/>
    <m/>
    <n v="2"/>
    <n v="9.68"/>
    <n v="1"/>
    <s v="Wareham River East"/>
    <n v="45"/>
  </r>
  <r>
    <s v="57-81"/>
    <m/>
    <x v="0"/>
    <s v="10 DANGELO RD"/>
    <n v="101"/>
    <s v="BRASIDO CARLOS"/>
    <s v="MR30"/>
    <s v="ONE FAMILY"/>
    <s v="57//81//"/>
    <n v="0.34693000000000002"/>
    <n v="0"/>
    <n v="0"/>
    <n v="1"/>
    <n v="1"/>
    <s v="SEWER"/>
    <n v="1"/>
    <n v="1"/>
    <n v="7000"/>
    <s v="YES"/>
    <n v="0"/>
    <s v="57-81"/>
    <s v="All Public"/>
    <s v="SEWER"/>
    <s v="SEWER"/>
    <n v="7000"/>
    <m/>
    <m/>
    <n v="0"/>
    <n v="0"/>
    <n v="4"/>
    <n v="1412"/>
    <n v="1"/>
    <m/>
    <m/>
    <m/>
    <m/>
    <m/>
    <m/>
    <m/>
    <m/>
    <m/>
    <m/>
    <n v="0"/>
    <n v="0"/>
    <n v="1"/>
    <s v="Wareham River West"/>
    <n v="44"/>
  </r>
  <r>
    <s v="46A-1-39"/>
    <m/>
    <x v="0"/>
    <s v="88 PINEHURST DR"/>
    <n v="101"/>
    <s v="WENTWORTH GEORGE A"/>
    <s v="R30"/>
    <s v="ONE FAMILY"/>
    <s v="46/A1/39//"/>
    <n v="0.15149000000000001"/>
    <n v="0"/>
    <n v="0"/>
    <n v="1"/>
    <n v="1"/>
    <s v="SEWER"/>
    <n v="1"/>
    <n v="1"/>
    <n v="8800"/>
    <s v="YES"/>
    <n v="0"/>
    <s v="46A-1-39"/>
    <s v="Public Water,Public Sewer"/>
    <s v="SEWER"/>
    <s v="SEWER"/>
    <n v="8800"/>
    <m/>
    <m/>
    <n v="0"/>
    <n v="0"/>
    <n v="2"/>
    <n v="1258"/>
    <n v="1"/>
    <m/>
    <m/>
    <m/>
    <m/>
    <m/>
    <m/>
    <m/>
    <m/>
    <m/>
    <m/>
    <n v="2"/>
    <n v="0"/>
    <n v="1"/>
    <s v="Broad Marsh River"/>
    <n v="43"/>
  </r>
  <r>
    <s v="46A-1-140B"/>
    <m/>
    <x v="0"/>
    <s v="17 WOODLAND CIR"/>
    <n v="101"/>
    <s v="MCDONALD JANET P"/>
    <s v="R30"/>
    <s v="ONE FAMILY"/>
    <s v="46/A1/140/B/"/>
    <n v="4.342E-2"/>
    <n v="0"/>
    <n v="0"/>
    <n v="1"/>
    <n v="1"/>
    <s v="SEWER"/>
    <n v="1"/>
    <n v="1"/>
    <n v="15000"/>
    <s v="YES"/>
    <n v="0"/>
    <s v="46A-1-140B"/>
    <s v="All Public"/>
    <s v="SEWER"/>
    <s v="SEWER"/>
    <n v="15000"/>
    <m/>
    <m/>
    <n v="0"/>
    <n v="0"/>
    <n v="4"/>
    <n v="1242"/>
    <n v="1.75"/>
    <m/>
    <m/>
    <m/>
    <m/>
    <m/>
    <m/>
    <m/>
    <m/>
    <m/>
    <m/>
    <n v="1"/>
    <n v="0"/>
    <n v="1"/>
    <s v="Broad Marsh River"/>
    <n v="43"/>
  </r>
  <r>
    <s v="38-176B"/>
    <m/>
    <x v="0"/>
    <s v="4 CHESTNUT ST"/>
    <n v="101"/>
    <s v="KING DAVID J"/>
    <s v="R30"/>
    <s v="ONE FAMILY"/>
    <s v="38//176/B/"/>
    <n v="0.14499999999999999"/>
    <n v="1"/>
    <n v="1"/>
    <n v="1"/>
    <n v="1"/>
    <s v="SEPTIC"/>
    <n v="0"/>
    <n v="0"/>
    <n v="0"/>
    <s v="YES"/>
    <n v="0"/>
    <s v="38-176B"/>
    <s v="Public Water,Septic"/>
    <s v="SEPTIC"/>
    <s v="SEPTIC"/>
    <n v="0"/>
    <m/>
    <m/>
    <n v="1"/>
    <n v="1"/>
    <n v="3"/>
    <n v="1048"/>
    <n v="1"/>
    <m/>
    <m/>
    <m/>
    <m/>
    <m/>
    <m/>
    <m/>
    <m/>
    <m/>
    <m/>
    <n v="2"/>
    <n v="9.68"/>
    <n v="1"/>
    <s v="Wareham River East"/>
    <n v="45"/>
  </r>
  <r>
    <s v="38-31"/>
    <m/>
    <x v="0"/>
    <s v="52 PARKWOOD DR"/>
    <n v="101"/>
    <s v="HOLMES NANCY C"/>
    <s v="R30"/>
    <s v="ONE FAMILY"/>
    <s v="38//31//"/>
    <n v="8.4330000000000002E-2"/>
    <n v="1"/>
    <n v="1"/>
    <n v="1"/>
    <n v="1"/>
    <s v="SEPTIC"/>
    <n v="0"/>
    <n v="1"/>
    <n v="7600"/>
    <s v="YES"/>
    <n v="7600"/>
    <s v="38-31"/>
    <s v="Public Water,Gas,Septic"/>
    <s v="SEPTIC"/>
    <s v="SEPTIC"/>
    <n v="7600"/>
    <m/>
    <m/>
    <n v="1"/>
    <n v="1"/>
    <n v="2"/>
    <n v="828"/>
    <n v="1"/>
    <m/>
    <m/>
    <m/>
    <m/>
    <m/>
    <m/>
    <m/>
    <m/>
    <m/>
    <m/>
    <n v="1"/>
    <n v="9.68"/>
    <n v="1"/>
    <s v="Wareham River East"/>
    <n v="45"/>
  </r>
  <r>
    <s v="38-94"/>
    <m/>
    <x v="0"/>
    <s v="2 CYPRESS ST"/>
    <n v="101"/>
    <s v="CLIFFORD GERARD W"/>
    <s v="R30"/>
    <s v="ONE FAMILY"/>
    <s v="38//94//"/>
    <n v="0.12253"/>
    <n v="1"/>
    <n v="1"/>
    <n v="1"/>
    <n v="1"/>
    <s v="SEPTIC"/>
    <n v="0"/>
    <n v="1"/>
    <n v="4900"/>
    <s v="YES"/>
    <n v="4900"/>
    <s v="38-94"/>
    <s v="Public Water,Septic"/>
    <s v="SEPTIC"/>
    <s v="SEPTIC"/>
    <n v="4900"/>
    <m/>
    <m/>
    <n v="1"/>
    <n v="1"/>
    <n v="2"/>
    <n v="620"/>
    <n v="1"/>
    <m/>
    <m/>
    <m/>
    <m/>
    <m/>
    <m/>
    <m/>
    <m/>
    <m/>
    <m/>
    <n v="1"/>
    <n v="9.68"/>
    <n v="1"/>
    <s v="Wareham River East"/>
    <n v="45"/>
  </r>
  <r>
    <s v="46A-1-62"/>
    <m/>
    <x v="0"/>
    <s v="134 PINEHURST DR"/>
    <n v="101"/>
    <s v="JONES FRANCIS D"/>
    <s v="R30"/>
    <s v="ONE FAMILY"/>
    <s v="46/A1/62//"/>
    <n v="8.0570000000000003E-2"/>
    <n v="0"/>
    <n v="0"/>
    <n v="1"/>
    <n v="1"/>
    <s v="SEWER"/>
    <n v="1"/>
    <n v="1"/>
    <n v="7800"/>
    <s v="YES"/>
    <n v="0"/>
    <s v="46A-1-62"/>
    <s v="All Public"/>
    <s v="SEWER"/>
    <s v="SEWER"/>
    <n v="7800"/>
    <m/>
    <m/>
    <n v="0"/>
    <n v="0"/>
    <n v="3"/>
    <n v="1760"/>
    <n v="2"/>
    <m/>
    <m/>
    <m/>
    <m/>
    <m/>
    <m/>
    <m/>
    <m/>
    <m/>
    <m/>
    <n v="2"/>
    <n v="0"/>
    <n v="1"/>
    <s v="Broad Marsh River"/>
    <n v="43"/>
  </r>
  <r>
    <s v="46A-1-136"/>
    <m/>
    <x v="0"/>
    <s v="7 WOODLAND CIR"/>
    <n v="101"/>
    <s v="REDMOND FRANCIS L"/>
    <s v="R30"/>
    <s v="ONE FAMILY"/>
    <s v="46/A1/136//"/>
    <n v="5.4179999999999999E-2"/>
    <n v="0"/>
    <n v="0"/>
    <n v="1"/>
    <n v="1"/>
    <s v="SEWER"/>
    <n v="1"/>
    <n v="1"/>
    <n v="800"/>
    <s v="YES"/>
    <n v="0"/>
    <s v="46A-1-136"/>
    <s v="All Public"/>
    <s v="SEWER"/>
    <s v="SEWER"/>
    <n v="800"/>
    <m/>
    <m/>
    <n v="0"/>
    <n v="0"/>
    <n v="3"/>
    <n v="739"/>
    <n v="1"/>
    <m/>
    <m/>
    <m/>
    <m/>
    <m/>
    <m/>
    <m/>
    <m/>
    <m/>
    <m/>
    <n v="1"/>
    <n v="0"/>
    <n v="1"/>
    <s v="Broad Marsh River"/>
    <n v="43"/>
  </r>
  <r>
    <s v="57-166"/>
    <m/>
    <x v="0"/>
    <s v="33 CAMARDO DR"/>
    <n v="101"/>
    <s v="QUINN WILLIAM R"/>
    <s v="MR30"/>
    <s v="ONE FAMILY"/>
    <s v="57//166//"/>
    <n v="0.21645"/>
    <n v="0"/>
    <n v="0"/>
    <n v="1"/>
    <n v="1"/>
    <s v="SEWER"/>
    <n v="1"/>
    <n v="1"/>
    <n v="14900"/>
    <s v="YES"/>
    <n v="0"/>
    <s v="57-166"/>
    <s v="All Public"/>
    <s v="SEWER"/>
    <s v="SEWER"/>
    <n v="14900"/>
    <m/>
    <m/>
    <n v="0"/>
    <n v="0"/>
    <n v="3"/>
    <n v="1316"/>
    <n v="1"/>
    <m/>
    <m/>
    <m/>
    <m/>
    <m/>
    <m/>
    <m/>
    <m/>
    <m/>
    <m/>
    <n v="1"/>
    <n v="0"/>
    <n v="1"/>
    <s v="Wareham River West"/>
    <n v="44"/>
  </r>
  <r>
    <s v="55-L1"/>
    <m/>
    <x v="0"/>
    <s v="3 LYNNE RD"/>
    <n v="101"/>
    <s v="MORELL ROGER J"/>
    <s v="R30"/>
    <s v="ONE FAMILY"/>
    <s v="55//L1//"/>
    <n v="0.23512"/>
    <n v="0"/>
    <n v="0"/>
    <n v="1"/>
    <n v="1"/>
    <s v="SEWER"/>
    <n v="1"/>
    <n v="1"/>
    <n v="15100"/>
    <s v="YES"/>
    <n v="0"/>
    <s v="55-L1"/>
    <s v="All Public"/>
    <s v="SEWER"/>
    <s v="SEWER"/>
    <n v="15100"/>
    <m/>
    <m/>
    <n v="0"/>
    <n v="0"/>
    <n v="2"/>
    <n v="1448"/>
    <n v="1"/>
    <m/>
    <m/>
    <m/>
    <m/>
    <m/>
    <m/>
    <m/>
    <m/>
    <m/>
    <m/>
    <n v="1"/>
    <n v="0"/>
    <n v="1"/>
    <s v="Wareham River West"/>
    <n v="44"/>
  </r>
  <r>
    <s v="46A-1-141B"/>
    <m/>
    <x v="0"/>
    <s v="19 WOODLAND CIR"/>
    <n v="101"/>
    <s v="BACON ALCIDE"/>
    <s v="R30"/>
    <s v="ONE FAMILY"/>
    <s v="46/A1/141/B/"/>
    <n v="2.8340000000000001E-2"/>
    <n v="0"/>
    <n v="0"/>
    <n v="1"/>
    <n v="1"/>
    <s v="SEWER"/>
    <n v="1"/>
    <n v="1"/>
    <n v="300"/>
    <s v="YES"/>
    <n v="0"/>
    <s v="46A-1-141B"/>
    <s v="All Public"/>
    <s v="SEWER"/>
    <s v="SEWER"/>
    <n v="300"/>
    <m/>
    <m/>
    <n v="0"/>
    <n v="0"/>
    <n v="2"/>
    <n v="540"/>
    <n v="1.5"/>
    <m/>
    <m/>
    <m/>
    <m/>
    <m/>
    <m/>
    <m/>
    <m/>
    <m/>
    <m/>
    <n v="1"/>
    <n v="0"/>
    <n v="1"/>
    <s v="Broad Marsh River"/>
    <n v="43"/>
  </r>
  <r>
    <s v="38-180"/>
    <m/>
    <x v="0"/>
    <s v="1 DATEWOOD ST"/>
    <n v="101"/>
    <s v="REIDY BARBARA E"/>
    <s v="R30"/>
    <s v="ONE FAMILY"/>
    <s v="38//180//"/>
    <n v="0.23943999999999999"/>
    <n v="1"/>
    <n v="1"/>
    <n v="1"/>
    <n v="1"/>
    <s v="SEPTIC"/>
    <n v="0"/>
    <n v="1"/>
    <n v="9900"/>
    <s v="NO_W1"/>
    <n v="9900"/>
    <s v="38-180"/>
    <s v="Public Water,Septic"/>
    <s v="SEPTIC"/>
    <s v="SEPTIC"/>
    <n v="9900"/>
    <m/>
    <m/>
    <n v="1"/>
    <n v="1"/>
    <n v="4"/>
    <n v="1632"/>
    <n v="1.75"/>
    <m/>
    <m/>
    <m/>
    <m/>
    <m/>
    <m/>
    <m/>
    <m/>
    <m/>
    <m/>
    <n v="2"/>
    <n v="9.68"/>
    <n v="1"/>
    <s v="Wareham River East"/>
    <n v="45"/>
  </r>
  <r>
    <s v="46A-1-103"/>
    <m/>
    <x v="0"/>
    <s v="111 PINEHURST DR"/>
    <n v="101"/>
    <s v="HOLLIS LEE A"/>
    <s v="R30"/>
    <s v="ONE FAMILY"/>
    <s v="46/A1/103//"/>
    <n v="0.16577"/>
    <n v="0"/>
    <n v="0"/>
    <n v="1"/>
    <n v="1"/>
    <s v="SEWER"/>
    <n v="1"/>
    <n v="1"/>
    <n v="5300"/>
    <s v="YES"/>
    <n v="0"/>
    <s v="46A-1-103"/>
    <s v="All Public"/>
    <s v="SEWER"/>
    <s v="SEWER"/>
    <n v="5300"/>
    <m/>
    <m/>
    <n v="0"/>
    <n v="0"/>
    <n v="2"/>
    <n v="1005"/>
    <n v="1"/>
    <m/>
    <m/>
    <m/>
    <m/>
    <m/>
    <m/>
    <m/>
    <m/>
    <m/>
    <m/>
    <n v="2"/>
    <n v="0"/>
    <n v="1"/>
    <s v="Broad Marsh River"/>
    <n v="43"/>
  </r>
  <r>
    <s v="40-1014"/>
    <m/>
    <x v="0"/>
    <s v="87 GREAT NECK RD"/>
    <n v="903"/>
    <s v="TOWN OF WAREHAM"/>
    <s v="R30"/>
    <s v="MUNICIPAL  MDL-00"/>
    <s v="40//1014//"/>
    <n v="2.0866600000000002"/>
    <n v="0"/>
    <n v="0"/>
    <n v="0"/>
    <n v="0"/>
    <m/>
    <n v="0"/>
    <n v="1"/>
    <n v="7600"/>
    <s v="YES"/>
    <n v="0"/>
    <s v="40-1014"/>
    <m/>
    <m/>
    <m/>
    <n v="7600"/>
    <m/>
    <m/>
    <n v="0"/>
    <n v="0"/>
    <n v="0"/>
    <n v="0"/>
    <n v="0"/>
    <m/>
    <m/>
    <m/>
    <m/>
    <m/>
    <m/>
    <m/>
    <m/>
    <m/>
    <m/>
    <n v="1"/>
    <n v="0"/>
    <n v="1"/>
    <s v="Wareham River East"/>
    <n v="45"/>
  </r>
  <r>
    <s v="49-5"/>
    <m/>
    <x v="0"/>
    <s v="9 CANNONBERRY WAY"/>
    <n v="101"/>
    <s v="PETERSON WAYNE D"/>
    <s v="R30"/>
    <s v="ONE FAMILY"/>
    <s v="49//5//"/>
    <n v="0.28549999999999998"/>
    <n v="0"/>
    <n v="0"/>
    <n v="1"/>
    <n v="1"/>
    <s v="SEWER"/>
    <n v="1"/>
    <n v="1"/>
    <n v="28000"/>
    <s v="YES"/>
    <n v="0"/>
    <s v="49-5"/>
    <s v="All Public"/>
    <s v="SEWER"/>
    <s v="SEWER"/>
    <n v="28000"/>
    <m/>
    <m/>
    <n v="0"/>
    <n v="0"/>
    <n v="3"/>
    <n v="1627"/>
    <n v="1.75"/>
    <m/>
    <m/>
    <m/>
    <m/>
    <m/>
    <m/>
    <m/>
    <m/>
    <m/>
    <m/>
    <n v="1"/>
    <n v="0"/>
    <n v="1"/>
    <s v="Broad Marsh River"/>
    <n v="43"/>
  </r>
  <r>
    <s v="38-75"/>
    <m/>
    <x v="0"/>
    <s v="6 ASH ST"/>
    <n v="101"/>
    <s v="PRATT DENISE R &amp; JAMES F TR"/>
    <s v="R30"/>
    <s v="ONE FAMILY"/>
    <s v="38//75//"/>
    <n v="0.10224"/>
    <n v="1"/>
    <n v="1"/>
    <n v="1"/>
    <n v="1"/>
    <s v="SEPTIC"/>
    <n v="0"/>
    <n v="1"/>
    <n v="600"/>
    <s v="YES"/>
    <n v="600"/>
    <s v="38-75"/>
    <s v="Public Water,Gas,Septic"/>
    <s v="SEPTIC"/>
    <s v="SEPTIC"/>
    <n v="600"/>
    <m/>
    <m/>
    <n v="1"/>
    <n v="1"/>
    <n v="2"/>
    <n v="680"/>
    <n v="1"/>
    <m/>
    <m/>
    <m/>
    <m/>
    <m/>
    <m/>
    <m/>
    <m/>
    <m/>
    <m/>
    <n v="1"/>
    <n v="9.68"/>
    <n v="1"/>
    <s v="Wareham River East"/>
    <n v="45"/>
  </r>
  <r>
    <s v="46A-1-135"/>
    <m/>
    <x v="0"/>
    <s v="5 WOODLAND CIR"/>
    <n v="101"/>
    <s v="WEEKS JAMES M"/>
    <s v="R30"/>
    <s v="ONE FAMILY"/>
    <s v="46/A1/135//"/>
    <n v="6.4180000000000001E-2"/>
    <n v="0"/>
    <n v="0"/>
    <n v="1"/>
    <n v="1"/>
    <s v="SEWER"/>
    <n v="1"/>
    <n v="1"/>
    <n v="9900"/>
    <s v="YES"/>
    <n v="0"/>
    <s v="46A-1-135"/>
    <s v="All Public"/>
    <s v="SEWER"/>
    <s v="SEWER"/>
    <n v="9900"/>
    <m/>
    <m/>
    <n v="0"/>
    <n v="0"/>
    <n v="3"/>
    <n v="1070"/>
    <n v="1"/>
    <m/>
    <m/>
    <m/>
    <m/>
    <m/>
    <m/>
    <m/>
    <m/>
    <m/>
    <m/>
    <n v="1"/>
    <n v="0"/>
    <n v="1"/>
    <s v="Broad Marsh River"/>
    <n v="43"/>
  </r>
  <r>
    <s v="38-372"/>
    <m/>
    <x v="0"/>
    <s v="31 PARKWOOD DR"/>
    <n v="101"/>
    <s v="WESTGATE GREGORY S"/>
    <s v="R30"/>
    <s v="ONE FAMILY"/>
    <s v="38//372//"/>
    <n v="0.1421"/>
    <n v="1"/>
    <n v="1"/>
    <n v="1"/>
    <n v="1"/>
    <s v="SEPTIC"/>
    <n v="0"/>
    <n v="1"/>
    <n v="7500"/>
    <s v="YES"/>
    <n v="7500"/>
    <s v="38-372"/>
    <s v="Public Water,Septic"/>
    <s v="SEPTIC"/>
    <s v="SEPTIC"/>
    <n v="7500"/>
    <m/>
    <m/>
    <n v="1"/>
    <n v="1"/>
    <n v="3"/>
    <n v="1491"/>
    <n v="1.75"/>
    <m/>
    <m/>
    <m/>
    <m/>
    <m/>
    <m/>
    <m/>
    <m/>
    <m/>
    <m/>
    <n v="1"/>
    <n v="9.68"/>
    <n v="1"/>
    <s v="Wareham River East"/>
    <n v="45"/>
  </r>
  <r>
    <s v="46A-1-121B"/>
    <m/>
    <x v="0"/>
    <s v="14 WOODLAND CIR"/>
    <n v="101"/>
    <s v="GUIDA ANTHONY L"/>
    <s v="R30"/>
    <s v="ONE FAMILY"/>
    <s v="46/A1/121/B/"/>
    <n v="0.10427"/>
    <n v="0"/>
    <n v="0"/>
    <n v="1"/>
    <n v="1"/>
    <s v="SEWER"/>
    <n v="1"/>
    <n v="1"/>
    <n v="0"/>
    <s v="YES"/>
    <n v="0"/>
    <s v="46A-1-121B"/>
    <s v="All Public"/>
    <s v="SEWER"/>
    <s v="SEWER"/>
    <n v="0"/>
    <m/>
    <m/>
    <n v="0"/>
    <n v="0"/>
    <n v="2"/>
    <n v="468"/>
    <n v="1"/>
    <m/>
    <m/>
    <m/>
    <m/>
    <m/>
    <m/>
    <m/>
    <m/>
    <m/>
    <m/>
    <n v="2"/>
    <n v="0"/>
    <n v="1"/>
    <s v="Broad Marsh River"/>
    <n v="43"/>
  </r>
  <r>
    <s v="46A-1-63"/>
    <m/>
    <x v="0"/>
    <s v="136 PINEHURST DR"/>
    <n v="101"/>
    <s v="LILLA JEFFREY A"/>
    <s v="R30"/>
    <s v="ONE FAMILY"/>
    <s v="46/A1/63//"/>
    <n v="5.7099999999999998E-2"/>
    <n v="0"/>
    <n v="0"/>
    <n v="1"/>
    <n v="1"/>
    <s v="SEWER"/>
    <n v="1"/>
    <n v="1"/>
    <n v="500"/>
    <s v="YES"/>
    <n v="0"/>
    <s v="46A-1-63"/>
    <s v="All Public"/>
    <s v="SEWER"/>
    <s v="SEWER"/>
    <n v="500"/>
    <m/>
    <m/>
    <n v="0"/>
    <n v="0"/>
    <n v="2"/>
    <n v="700"/>
    <n v="1"/>
    <m/>
    <m/>
    <m/>
    <m/>
    <m/>
    <m/>
    <m/>
    <m/>
    <m/>
    <m/>
    <n v="1"/>
    <n v="0"/>
    <n v="1"/>
    <s v="Broad Marsh River"/>
    <n v="43"/>
  </r>
  <r>
    <s v="57-WS20"/>
    <m/>
    <x v="0"/>
    <s v="22 NICHOLAS DR"/>
    <n v="101"/>
    <s v="RIEGER AJA I"/>
    <s v="MR30"/>
    <s v="ONE FAMILY"/>
    <s v="57//WS20//"/>
    <n v="0.32351000000000002"/>
    <n v="0"/>
    <n v="0"/>
    <n v="0"/>
    <n v="1"/>
    <m/>
    <n v="1"/>
    <n v="1"/>
    <n v="10200"/>
    <s v="YES"/>
    <n v="0"/>
    <s v="57-WS20"/>
    <s v="Public Water"/>
    <m/>
    <s v="SEWER"/>
    <n v="10200"/>
    <m/>
    <m/>
    <n v="0"/>
    <n v="0"/>
    <n v="2"/>
    <n v="1536"/>
    <n v="2"/>
    <m/>
    <m/>
    <m/>
    <m/>
    <m/>
    <m/>
    <m/>
    <m/>
    <m/>
    <m/>
    <n v="1"/>
    <n v="0"/>
    <n v="1"/>
    <s v="Wareham River West"/>
    <n v="44"/>
  </r>
  <r>
    <s v="38-32"/>
    <m/>
    <x v="0"/>
    <s v="50 PARKWOOD DR"/>
    <n v="101"/>
    <s v="HAITSMA CHESTER J"/>
    <s v="R30"/>
    <s v="ONE FAMILY"/>
    <s v="38//32//"/>
    <n v="8.566E-2"/>
    <n v="1"/>
    <n v="1"/>
    <n v="1"/>
    <n v="1"/>
    <s v="SEPTIC"/>
    <n v="0"/>
    <n v="1"/>
    <n v="3500"/>
    <s v="YES"/>
    <n v="3500"/>
    <s v="38-32"/>
    <s v="Public Water,Septic"/>
    <s v="SEPTIC"/>
    <s v="SEPTIC"/>
    <n v="3500"/>
    <m/>
    <m/>
    <n v="1"/>
    <n v="1"/>
    <n v="2"/>
    <n v="999"/>
    <n v="1"/>
    <m/>
    <m/>
    <m/>
    <m/>
    <m/>
    <m/>
    <m/>
    <m/>
    <m/>
    <m/>
    <n v="1"/>
    <n v="9.68"/>
    <n v="1"/>
    <s v="Wareham River East"/>
    <n v="45"/>
  </r>
  <r>
    <s v="38-80"/>
    <m/>
    <x v="0"/>
    <s v="3 BIRCH ST"/>
    <n v="101"/>
    <s v="OLSEN PAUL N"/>
    <s v="R30"/>
    <s v="ONE FAMILY"/>
    <s v="38//80//"/>
    <n v="0.13753000000000001"/>
    <n v="1"/>
    <n v="1"/>
    <n v="1"/>
    <n v="1"/>
    <s v="SEPTIC"/>
    <n v="0"/>
    <n v="1"/>
    <n v="5200"/>
    <s v="YES"/>
    <n v="5200"/>
    <s v="38-80"/>
    <s v="Public Water,Gas,Septic"/>
    <s v="SEPTIC"/>
    <s v="SEPTIC"/>
    <n v="5200"/>
    <m/>
    <m/>
    <n v="1"/>
    <n v="1"/>
    <n v="2"/>
    <n v="750"/>
    <n v="1"/>
    <m/>
    <m/>
    <m/>
    <m/>
    <m/>
    <m/>
    <m/>
    <m/>
    <m/>
    <m/>
    <n v="1"/>
    <n v="9.68"/>
    <n v="1"/>
    <s v="Wareham River East"/>
    <n v="45"/>
  </r>
  <r>
    <s v="46A-1-134"/>
    <m/>
    <x v="0"/>
    <s v="3 WOODLAND CIR"/>
    <n v="101"/>
    <s v="ASHLEY HAROLD MICHAEL"/>
    <s v="R30"/>
    <s v="ONE FAMILY"/>
    <s v="46/A1/134//"/>
    <n v="6.5460000000000004E-2"/>
    <n v="0"/>
    <n v="0"/>
    <n v="1"/>
    <n v="1"/>
    <s v="SEWER"/>
    <n v="1"/>
    <n v="1"/>
    <n v="6700"/>
    <s v="YES"/>
    <n v="0"/>
    <s v="46A-1-134"/>
    <s v="All Public"/>
    <s v="SEWER"/>
    <s v="SEWER"/>
    <n v="6700"/>
    <m/>
    <m/>
    <n v="0"/>
    <n v="0"/>
    <n v="2"/>
    <n v="676"/>
    <n v="1"/>
    <m/>
    <m/>
    <m/>
    <m/>
    <m/>
    <m/>
    <m/>
    <m/>
    <m/>
    <m/>
    <n v="1"/>
    <n v="0"/>
    <n v="1"/>
    <s v="Broad Marsh River"/>
    <n v="43"/>
  </r>
  <r>
    <s v="46A-1-132"/>
    <m/>
    <x v="0"/>
    <s v="21 WOODLAND CIR"/>
    <n v="101"/>
    <s v="PEZZULO ANTHONY P"/>
    <s v="R30"/>
    <s v="ONE FAMILY"/>
    <s v="46/A1/132//"/>
    <n v="0.13549"/>
    <n v="0"/>
    <n v="0"/>
    <n v="1"/>
    <n v="1"/>
    <s v="SEWER"/>
    <n v="1"/>
    <n v="1"/>
    <n v="0"/>
    <s v="NO_W1"/>
    <n v="0"/>
    <s v="46A-1-132"/>
    <s v="All Public"/>
    <s v="SEWER"/>
    <s v="SEWER"/>
    <n v="0"/>
    <m/>
    <m/>
    <n v="0"/>
    <n v="0"/>
    <n v="4"/>
    <n v="836"/>
    <n v="1.25"/>
    <m/>
    <m/>
    <m/>
    <m/>
    <m/>
    <m/>
    <m/>
    <m/>
    <m/>
    <m/>
    <n v="2"/>
    <n v="0"/>
    <n v="1"/>
    <s v="Broad Marsh River"/>
    <n v="43"/>
  </r>
  <r>
    <s v="38-178"/>
    <m/>
    <x v="0"/>
    <s v="2 CHESTNUT ST"/>
    <n v="101"/>
    <s v="DOWNER STUART F"/>
    <s v="R30"/>
    <s v="ONE FAMILY"/>
    <s v="38//178//"/>
    <n v="0.18414"/>
    <n v="1"/>
    <n v="1"/>
    <n v="1"/>
    <n v="1"/>
    <s v="SEPTIC"/>
    <n v="0"/>
    <n v="2"/>
    <n v="1300"/>
    <s v="YES"/>
    <n v="1300"/>
    <s v="38-178"/>
    <m/>
    <m/>
    <s v="SEPTIC"/>
    <n v="650"/>
    <m/>
    <m/>
    <n v="1"/>
    <n v="1"/>
    <n v="4"/>
    <n v="1237"/>
    <n v="1.5"/>
    <m/>
    <m/>
    <m/>
    <m/>
    <m/>
    <m/>
    <m/>
    <m/>
    <m/>
    <m/>
    <n v="2"/>
    <n v="9.68"/>
    <n v="1"/>
    <s v="Wareham River East"/>
    <n v="45"/>
  </r>
  <r>
    <s v="46A-1-E"/>
    <m/>
    <x v="0"/>
    <s v="86 PINEHURST DR"/>
    <n v="101"/>
    <s v="GERMONI MARJORIE M"/>
    <s v="R30"/>
    <s v="ONE FAMILY"/>
    <s v="46/A1//E/"/>
    <n v="9.5839999999999995E-2"/>
    <n v="0"/>
    <n v="0"/>
    <n v="1"/>
    <n v="1"/>
    <s v="SEWER"/>
    <n v="1"/>
    <n v="1"/>
    <n v="6000"/>
    <s v="YES"/>
    <n v="0"/>
    <s v="46A-1-E"/>
    <s v="All Public"/>
    <s v="SEWER"/>
    <s v="SEWER"/>
    <n v="6000"/>
    <m/>
    <m/>
    <n v="0"/>
    <n v="0"/>
    <n v="2"/>
    <n v="720"/>
    <n v="1"/>
    <m/>
    <m/>
    <m/>
    <m/>
    <m/>
    <m/>
    <m/>
    <m/>
    <m/>
    <m/>
    <n v="3"/>
    <n v="0"/>
    <n v="1"/>
    <s v="Broad Marsh River"/>
    <n v="43"/>
  </r>
  <r>
    <s v="57-WS9"/>
    <m/>
    <x v="0"/>
    <s v="15 NICHOLAS DR"/>
    <n v="101"/>
    <s v="PERRY CHRISTOPHER L"/>
    <s v="MR30"/>
    <s v="ONE FAMILY"/>
    <s v="57//WS9//"/>
    <n v="0.15276999999999999"/>
    <n v="0"/>
    <n v="0"/>
    <n v="1"/>
    <n v="1"/>
    <s v="SEWER"/>
    <n v="1"/>
    <n v="1"/>
    <n v="10900"/>
    <s v="YES"/>
    <n v="0"/>
    <s v="57-WS9"/>
    <s v="Public Water"/>
    <m/>
    <s v="SEWER"/>
    <n v="10900"/>
    <m/>
    <m/>
    <n v="0"/>
    <n v="0"/>
    <n v="3"/>
    <n v="1392"/>
    <n v="2"/>
    <m/>
    <m/>
    <m/>
    <m/>
    <m/>
    <m/>
    <m/>
    <m/>
    <m/>
    <m/>
    <n v="1"/>
    <n v="0"/>
    <n v="1"/>
    <s v="Wareham River West"/>
    <n v="44"/>
  </r>
  <r>
    <s v="38-39"/>
    <m/>
    <x v="0"/>
    <s v="3 ASH ST"/>
    <n v="101"/>
    <s v="LEBLANC JOHN A"/>
    <s v="R30"/>
    <s v="ONE FAMILY"/>
    <s v="38//39//"/>
    <n v="0.10645"/>
    <n v="1"/>
    <n v="1"/>
    <n v="1"/>
    <n v="1"/>
    <s v="SEPTIC"/>
    <n v="0"/>
    <n v="1"/>
    <n v="2200"/>
    <s v="YES"/>
    <n v="2200"/>
    <s v="38-39"/>
    <s v="Public Water,Gas,Septic"/>
    <s v="SEPTIC"/>
    <s v="SEPTIC"/>
    <n v="2200"/>
    <m/>
    <m/>
    <n v="1"/>
    <n v="1"/>
    <n v="2"/>
    <n v="740"/>
    <n v="1"/>
    <m/>
    <m/>
    <m/>
    <m/>
    <m/>
    <m/>
    <m/>
    <m/>
    <m/>
    <m/>
    <n v="1"/>
    <n v="9.68"/>
    <n v="1"/>
    <s v="Wareham River East"/>
    <n v="45"/>
  </r>
  <r>
    <s v="46A-1-133"/>
    <m/>
    <x v="0"/>
    <s v="1 WOODLAND CIR"/>
    <n v="101"/>
    <s v="DUFFY HUGH J"/>
    <s v="R30"/>
    <s v="ONE FAMILY"/>
    <s v="46/A1/133//"/>
    <n v="4.7570000000000001E-2"/>
    <n v="0"/>
    <n v="0"/>
    <n v="1"/>
    <n v="1"/>
    <s v="SEWER"/>
    <n v="1"/>
    <n v="1"/>
    <n v="300"/>
    <s v="YES"/>
    <n v="0"/>
    <s v="46A-1-133"/>
    <s v="All Public"/>
    <s v="SEWER"/>
    <s v="SEWER"/>
    <n v="300"/>
    <m/>
    <m/>
    <n v="0"/>
    <n v="0"/>
    <n v="2"/>
    <n v="856"/>
    <n v="1"/>
    <m/>
    <m/>
    <m/>
    <m/>
    <m/>
    <m/>
    <m/>
    <m/>
    <m/>
    <m/>
    <n v="1"/>
    <n v="0"/>
    <n v="1"/>
    <s v="Broad Marsh River"/>
    <n v="43"/>
  </r>
  <r>
    <s v="57-109"/>
    <m/>
    <x v="0"/>
    <s v="13 DANIEL RD"/>
    <n v="101"/>
    <s v="FINNEGAN JOANNE F"/>
    <s v="MR30"/>
    <s v="ONE FAMILY"/>
    <s v="57//109//"/>
    <n v="0.21884000000000001"/>
    <n v="0"/>
    <n v="0"/>
    <n v="1"/>
    <n v="1"/>
    <s v="SEWER"/>
    <n v="1"/>
    <n v="1"/>
    <n v="6000"/>
    <s v="YES"/>
    <n v="0"/>
    <s v="57-109"/>
    <s v="All Public"/>
    <s v="SEWER"/>
    <s v="SEWER"/>
    <n v="6000"/>
    <m/>
    <m/>
    <n v="0"/>
    <n v="0"/>
    <n v="3"/>
    <n v="1316"/>
    <n v="1"/>
    <m/>
    <m/>
    <m/>
    <m/>
    <m/>
    <m/>
    <m/>
    <m/>
    <m/>
    <m/>
    <n v="1"/>
    <n v="0"/>
    <n v="1"/>
    <s v="Wareham River West"/>
    <n v="44"/>
  </r>
  <r>
    <s v="38-76"/>
    <m/>
    <x v="0"/>
    <s v="4 ASH ST"/>
    <n v="101"/>
    <s v="CAPLE DANIEL S"/>
    <s v="R30"/>
    <s v="ONE FAMILY"/>
    <s v="38//76//"/>
    <n v="0.10595"/>
    <n v="1"/>
    <n v="1"/>
    <n v="1"/>
    <n v="1"/>
    <s v="SEPTIC"/>
    <n v="0"/>
    <n v="1"/>
    <n v="2500"/>
    <s v="YES"/>
    <n v="2500"/>
    <s v="38-76"/>
    <s v="Public Water,Gas,Septic"/>
    <s v="SEPTIC"/>
    <s v="SEPTIC"/>
    <n v="2500"/>
    <m/>
    <m/>
    <n v="1"/>
    <n v="1"/>
    <n v="4"/>
    <n v="1928"/>
    <n v="1.75"/>
    <m/>
    <m/>
    <m/>
    <m/>
    <m/>
    <m/>
    <m/>
    <m/>
    <m/>
    <m/>
    <n v="1"/>
    <n v="9.68"/>
    <n v="1"/>
    <s v="Wareham River East"/>
    <n v="45"/>
  </r>
  <r>
    <s v="38-93"/>
    <m/>
    <x v="0"/>
    <s v="1 CHESTNUT ST"/>
    <n v="101"/>
    <s v="WATSON JOANNE N"/>
    <s v="R30"/>
    <s v="ONE FAMILY"/>
    <s v="38//93//"/>
    <n v="0.13877"/>
    <n v="1"/>
    <n v="1"/>
    <n v="1"/>
    <n v="1"/>
    <s v="SEPTIC"/>
    <n v="0"/>
    <n v="1"/>
    <n v="1300"/>
    <s v="YES"/>
    <n v="1300"/>
    <s v="38-93"/>
    <s v="Public Water,Gas,Septic"/>
    <s v="SEPTIC"/>
    <s v="SEPTIC"/>
    <n v="1300"/>
    <m/>
    <m/>
    <n v="1"/>
    <n v="1"/>
    <n v="3"/>
    <n v="1100"/>
    <n v="1"/>
    <m/>
    <m/>
    <m/>
    <m/>
    <m/>
    <m/>
    <m/>
    <m/>
    <m/>
    <m/>
    <n v="1"/>
    <n v="9.68"/>
    <n v="1"/>
    <s v="Wareham River East"/>
    <n v="45"/>
  </r>
  <r>
    <s v="57-126"/>
    <m/>
    <x v="0"/>
    <s v="30 CAMARDO DR"/>
    <n v="101"/>
    <s v="OWEN GARY F"/>
    <s v="MR30"/>
    <s v="ONE FAMILY"/>
    <s v="57//126//"/>
    <n v="0.21038000000000001"/>
    <n v="0"/>
    <n v="0"/>
    <n v="1"/>
    <n v="1"/>
    <s v="SEWER"/>
    <n v="1"/>
    <n v="1"/>
    <n v="15300"/>
    <s v="YES"/>
    <n v="0"/>
    <s v="57-126"/>
    <s v="All Public"/>
    <s v="SEWER"/>
    <s v="SEWER"/>
    <n v="15300"/>
    <m/>
    <m/>
    <n v="0"/>
    <n v="0"/>
    <n v="3"/>
    <n v="1800"/>
    <n v="1"/>
    <m/>
    <m/>
    <m/>
    <m/>
    <m/>
    <m/>
    <m/>
    <m/>
    <m/>
    <m/>
    <n v="1"/>
    <n v="0"/>
    <n v="1"/>
    <s v="Wareham River West"/>
    <n v="44"/>
  </r>
  <r>
    <s v="46A-1-102"/>
    <m/>
    <x v="0"/>
    <s v="11 BLUEJAY TER"/>
    <n v="101"/>
    <s v="ORLIK PETER J JR"/>
    <s v="R30"/>
    <s v="ONE FAMILY"/>
    <s v="46/A1/102//"/>
    <n v="8.6999999999999994E-2"/>
    <n v="0"/>
    <n v="0"/>
    <n v="1"/>
    <n v="1"/>
    <s v="SEWER"/>
    <n v="1"/>
    <n v="0"/>
    <n v="0"/>
    <s v="YES"/>
    <n v="0"/>
    <s v="46A-1-102"/>
    <s v="Public Water,Public Sewer"/>
    <s v="SEWER"/>
    <s v="SEWER"/>
    <n v="5200"/>
    <m/>
    <m/>
    <n v="0"/>
    <n v="0"/>
    <n v="1"/>
    <n v="728"/>
    <n v="1"/>
    <m/>
    <m/>
    <m/>
    <m/>
    <m/>
    <m/>
    <m/>
    <m/>
    <m/>
    <m/>
    <n v="1"/>
    <n v="0"/>
    <n v="1"/>
    <s v="Broad Marsh River"/>
    <n v="43"/>
  </r>
  <r>
    <s v="46A-1-105"/>
    <m/>
    <x v="0"/>
    <s v="113 PINEHURST DR"/>
    <n v="101"/>
    <s v="LAFRATTA DANIEL &amp; CLAIRE E"/>
    <s v="R30"/>
    <s v="ONE FAMILY"/>
    <s v="46/A1/105//"/>
    <n v="9.3189999999999995E-2"/>
    <n v="0"/>
    <n v="0"/>
    <n v="1"/>
    <n v="1"/>
    <s v="SEWER"/>
    <n v="1"/>
    <n v="1"/>
    <n v="4100"/>
    <s v="YES"/>
    <n v="0"/>
    <s v="46A-1-105"/>
    <s v="All Public"/>
    <s v="SEWER"/>
    <s v="SEWER"/>
    <n v="4100"/>
    <m/>
    <m/>
    <n v="0"/>
    <n v="0"/>
    <n v="3"/>
    <n v="868"/>
    <n v="1"/>
    <m/>
    <m/>
    <m/>
    <m/>
    <m/>
    <m/>
    <m/>
    <m/>
    <m/>
    <m/>
    <n v="1"/>
    <n v="0"/>
    <n v="1"/>
    <s v="Broad Marsh River"/>
    <n v="43"/>
  </r>
  <r>
    <s v="57-WS14"/>
    <m/>
    <x v="0"/>
    <s v="16 NICHOLAS DR"/>
    <n v="101"/>
    <s v="SYLVESTER ROBERT J JR"/>
    <s v="MR30"/>
    <s v="ONE FAMILY"/>
    <s v="57//WS14//"/>
    <n v="0.15656999999999999"/>
    <n v="0"/>
    <n v="0"/>
    <n v="0"/>
    <n v="1"/>
    <m/>
    <n v="1"/>
    <n v="1"/>
    <n v="19300"/>
    <s v="YES"/>
    <n v="0"/>
    <s v="57-WS14"/>
    <s v="Public Water"/>
    <m/>
    <s v="SEWER"/>
    <n v="19300"/>
    <m/>
    <m/>
    <n v="0"/>
    <n v="0"/>
    <n v="2"/>
    <n v="1536"/>
    <n v="2"/>
    <m/>
    <m/>
    <m/>
    <m/>
    <m/>
    <m/>
    <m/>
    <m/>
    <m/>
    <m/>
    <n v="1"/>
    <n v="0"/>
    <n v="1"/>
    <s v="Wareham River West"/>
    <n v="44"/>
  </r>
  <r>
    <s v="38-1015"/>
    <m/>
    <x v="0"/>
    <s v="0 PARKWOOD DR"/>
    <n v="132"/>
    <s v="PARKWOOD BEACH IMPROVEMENT"/>
    <s v="R30"/>
    <s v="RES ACLNUD  MDL-00"/>
    <s v="38//1015//"/>
    <n v="0.11781"/>
    <n v="0"/>
    <n v="0"/>
    <n v="0"/>
    <n v="0"/>
    <m/>
    <n v="0"/>
    <n v="0"/>
    <n v="0"/>
    <s v="YES"/>
    <n v="0"/>
    <s v="38-1015"/>
    <m/>
    <m/>
    <m/>
    <n v="0"/>
    <m/>
    <m/>
    <n v="0"/>
    <n v="0"/>
    <n v="0"/>
    <n v="0"/>
    <n v="0"/>
    <m/>
    <m/>
    <m/>
    <m/>
    <m/>
    <m/>
    <m/>
    <m/>
    <m/>
    <m/>
    <n v="1"/>
    <n v="0"/>
    <n v="1"/>
    <s v="Wareham River East"/>
    <n v="45"/>
  </r>
  <r>
    <s v="57-91"/>
    <m/>
    <x v="0"/>
    <s v="11 DANIEL RD"/>
    <n v="101"/>
    <s v="KILBRETH KIM D SR"/>
    <s v="MR30"/>
    <s v="ONE FAMILY"/>
    <s v="57//91//"/>
    <n v="0.17463000000000001"/>
    <n v="0"/>
    <n v="0"/>
    <n v="1"/>
    <n v="1"/>
    <s v="SEWER"/>
    <n v="1"/>
    <n v="1"/>
    <n v="7500"/>
    <s v="YES"/>
    <n v="0"/>
    <s v="57-91"/>
    <s v="All Public"/>
    <s v="SEWER"/>
    <s v="SEWER"/>
    <n v="7500"/>
    <m/>
    <m/>
    <n v="0"/>
    <n v="0"/>
    <n v="3"/>
    <n v="1412"/>
    <n v="1"/>
    <m/>
    <m/>
    <m/>
    <m/>
    <m/>
    <m/>
    <m/>
    <m/>
    <m/>
    <m/>
    <n v="0"/>
    <n v="0"/>
    <n v="1"/>
    <s v="Wareham River West"/>
    <n v="44"/>
  </r>
  <r>
    <s v="49-13"/>
    <m/>
    <x v="0"/>
    <s v="6 CANNONBERRY WAY"/>
    <n v="101"/>
    <s v="VALOVA IREN TODOROVA"/>
    <s v="R30"/>
    <s v="ONE FAMILY"/>
    <s v="49//13//"/>
    <n v="0.32296000000000002"/>
    <n v="0"/>
    <n v="0"/>
    <n v="1"/>
    <n v="1"/>
    <s v="SEWER"/>
    <n v="1"/>
    <n v="1"/>
    <n v="7400"/>
    <s v="YES"/>
    <n v="0"/>
    <s v="49-13"/>
    <s v="All Public"/>
    <s v="SEWER"/>
    <s v="SEWER"/>
    <n v="7400"/>
    <m/>
    <m/>
    <n v="0"/>
    <n v="0"/>
    <n v="3"/>
    <n v="1663"/>
    <n v="1.75"/>
    <m/>
    <m/>
    <m/>
    <m/>
    <m/>
    <m/>
    <m/>
    <m/>
    <m/>
    <m/>
    <n v="1"/>
    <n v="0"/>
    <n v="1"/>
    <s v="Broad Marsh River"/>
    <n v="43"/>
  </r>
  <r>
    <s v="38-91"/>
    <m/>
    <x v="0"/>
    <s v="36 PARKWOOD DR"/>
    <n v="101"/>
    <s v="CRAIG ANNA V TRUSTEE"/>
    <s v="R30"/>
    <s v="ONE FAMILY"/>
    <s v="38//91//"/>
    <n v="0.23161999999999999"/>
    <n v="1"/>
    <n v="1"/>
    <n v="1"/>
    <n v="1"/>
    <s v="SEPTIC"/>
    <n v="0"/>
    <n v="1"/>
    <n v="1800"/>
    <s v="YES"/>
    <n v="1800"/>
    <s v="38-91"/>
    <s v="Public Water,Gas,Septic"/>
    <s v="SEPTIC"/>
    <s v="SEPTIC"/>
    <n v="1800"/>
    <m/>
    <m/>
    <n v="1"/>
    <n v="1"/>
    <n v="4"/>
    <n v="1800"/>
    <n v="2"/>
    <m/>
    <m/>
    <m/>
    <m/>
    <m/>
    <m/>
    <m/>
    <m/>
    <m/>
    <m/>
    <n v="2"/>
    <n v="9.68"/>
    <n v="1"/>
    <s v="Wareham River East"/>
    <n v="45"/>
  </r>
  <r>
    <s v="38-38"/>
    <m/>
    <x v="0"/>
    <s v="1 ASH ST"/>
    <n v="101"/>
    <s v="BELENKY GREGORY"/>
    <s v="R30"/>
    <s v="ONE FAMILY"/>
    <s v="38//38//"/>
    <n v="8.9249999999999996E-2"/>
    <n v="1"/>
    <n v="1"/>
    <n v="1"/>
    <n v="1"/>
    <s v="SEPTIC"/>
    <n v="0"/>
    <n v="1"/>
    <n v="7400"/>
    <s v="YES"/>
    <n v="7400"/>
    <s v="38-38"/>
    <s v="Public Water,Septic"/>
    <s v="SEPTIC"/>
    <s v="SEPTIC"/>
    <n v="7400"/>
    <m/>
    <m/>
    <n v="1"/>
    <n v="1"/>
    <n v="3"/>
    <n v="1540"/>
    <n v="1.75"/>
    <m/>
    <m/>
    <m/>
    <m/>
    <m/>
    <m/>
    <m/>
    <m/>
    <m/>
    <m/>
    <n v="1"/>
    <n v="9.68"/>
    <n v="1"/>
    <s v="Wareham River East"/>
    <n v="45"/>
  </r>
  <r>
    <s v="55-8"/>
    <m/>
    <x v="0"/>
    <s v="89 SWIFTS BCH RD"/>
    <n v="101"/>
    <s v="SPENCER WAYNE L"/>
    <s v="R30"/>
    <s v="ONE FAMILY"/>
    <s v="55//8//"/>
    <n v="0.26717999999999997"/>
    <n v="0"/>
    <n v="0"/>
    <n v="1"/>
    <n v="1"/>
    <s v="SEWER"/>
    <n v="1"/>
    <n v="1"/>
    <n v="16700"/>
    <s v="YES"/>
    <n v="0"/>
    <s v="55-8"/>
    <m/>
    <m/>
    <s v="SEWER"/>
    <n v="16700"/>
    <m/>
    <m/>
    <n v="0"/>
    <n v="0"/>
    <n v="3"/>
    <n v="1306"/>
    <n v="1.75"/>
    <m/>
    <m/>
    <m/>
    <m/>
    <m/>
    <m/>
    <m/>
    <m/>
    <m/>
    <m/>
    <n v="1"/>
    <n v="0"/>
    <n v="1"/>
    <s v="Wareham River West"/>
    <n v="44"/>
  </r>
  <r>
    <s v="46A-1-121A"/>
    <m/>
    <x v="0"/>
    <s v="81 PINEHURST DR"/>
    <n v="101"/>
    <s v="MULLER YVONNE P"/>
    <s v="R30"/>
    <s v="ONE FAMILY"/>
    <s v="46/A1/121/A/"/>
    <n v="0.12053"/>
    <n v="0"/>
    <n v="0"/>
    <n v="1"/>
    <n v="1"/>
    <s v="SEWER"/>
    <n v="1"/>
    <n v="1"/>
    <n v="1700"/>
    <s v="YES"/>
    <n v="0"/>
    <s v="46A-1-121A"/>
    <s v="All Public"/>
    <s v="SEWER"/>
    <s v="SEWER"/>
    <n v="1700"/>
    <m/>
    <m/>
    <n v="0"/>
    <n v="0"/>
    <n v="3"/>
    <n v="836"/>
    <n v="1"/>
    <m/>
    <m/>
    <m/>
    <m/>
    <m/>
    <m/>
    <m/>
    <m/>
    <m/>
    <m/>
    <n v="2"/>
    <n v="0"/>
    <n v="1"/>
    <s v="Broad Marsh River"/>
    <n v="43"/>
  </r>
  <r>
    <s v="38-371"/>
    <m/>
    <x v="0"/>
    <s v="1 CRAB COVE TERR"/>
    <n v="101"/>
    <s v="CORREIA RYAN"/>
    <s v="R30"/>
    <s v="ONE FAMILY"/>
    <s v="38//371//"/>
    <n v="0.13927"/>
    <n v="1"/>
    <n v="1"/>
    <n v="1"/>
    <n v="1"/>
    <s v="SEPTIC"/>
    <n v="0"/>
    <n v="1"/>
    <n v="3500"/>
    <s v="YES"/>
    <n v="3500"/>
    <s v="38-371"/>
    <s v="Public Water,Septic"/>
    <s v="SEPTIC"/>
    <s v="SEPTIC"/>
    <n v="3500"/>
    <m/>
    <m/>
    <n v="1"/>
    <n v="1"/>
    <n v="4"/>
    <n v="1080"/>
    <n v="1.5"/>
    <m/>
    <m/>
    <m/>
    <m/>
    <m/>
    <m/>
    <m/>
    <m/>
    <m/>
    <m/>
    <n v="1"/>
    <n v="9.68"/>
    <n v="1"/>
    <s v="Wareham River East"/>
    <n v="45"/>
  </r>
  <r>
    <s v="46A-1-D"/>
    <m/>
    <x v="0"/>
    <s v="84 PINEHURST DR"/>
    <n v="101"/>
    <s v="DONLON ROBERT J"/>
    <s v="R30"/>
    <s v="ONE FAMILY"/>
    <s v="46/A1//D/"/>
    <n v="0.11246"/>
    <n v="0"/>
    <n v="0"/>
    <n v="1"/>
    <n v="1"/>
    <s v="SEWER"/>
    <n v="1"/>
    <n v="1"/>
    <n v="1000"/>
    <s v="YES"/>
    <n v="0"/>
    <s v="46A-1-D"/>
    <s v="All Public"/>
    <s v="SEWER"/>
    <s v="SEWER"/>
    <n v="1000"/>
    <m/>
    <m/>
    <n v="0"/>
    <n v="0"/>
    <n v="3"/>
    <n v="1078"/>
    <n v="1"/>
    <m/>
    <m/>
    <m/>
    <m/>
    <m/>
    <m/>
    <m/>
    <m/>
    <m/>
    <m/>
    <n v="2"/>
    <n v="0"/>
    <n v="1"/>
    <s v="Broad Marsh River"/>
    <n v="43"/>
  </r>
  <r>
    <s v="46A-1-64"/>
    <m/>
    <x v="0"/>
    <s v="138 PINEHURST DR"/>
    <n v="101"/>
    <s v="STEVENS ADELE L &amp; MCRAE ROY J"/>
    <s v="R30"/>
    <s v="ONE FAMILY"/>
    <s v="46/A1/64//"/>
    <n v="0.11138000000000001"/>
    <n v="0"/>
    <n v="0"/>
    <n v="1"/>
    <n v="1"/>
    <s v="SEWER"/>
    <n v="1"/>
    <n v="1"/>
    <n v="700"/>
    <s v="YES"/>
    <n v="0"/>
    <s v="46A-1-64"/>
    <s v="All Public"/>
    <s v="SEWER"/>
    <s v="SEWER"/>
    <n v="700"/>
    <m/>
    <m/>
    <n v="0"/>
    <n v="0"/>
    <n v="3"/>
    <n v="1014"/>
    <n v="1.75"/>
    <m/>
    <m/>
    <m/>
    <m/>
    <m/>
    <m/>
    <m/>
    <m/>
    <m/>
    <m/>
    <n v="2"/>
    <n v="0"/>
    <n v="1"/>
    <s v="Broad Marsh River"/>
    <n v="43"/>
  </r>
  <r>
    <s v="46A-1-123B"/>
    <m/>
    <x v="0"/>
    <s v="10 WOODLAND CIR"/>
    <n v="101"/>
    <s v="CORMER JAMES E"/>
    <s v="R30"/>
    <s v="ONE FAMILY"/>
    <s v="46/A1/123/B/"/>
    <n v="4.3279999999999999E-2"/>
    <n v="0"/>
    <n v="0"/>
    <n v="1"/>
    <n v="1"/>
    <s v="SEWER"/>
    <n v="1"/>
    <n v="1"/>
    <n v="900"/>
    <s v="YES"/>
    <n v="0"/>
    <s v="46A-1-123B"/>
    <s v="All Public"/>
    <s v="SEWER"/>
    <s v="SEWER"/>
    <n v="900"/>
    <m/>
    <m/>
    <n v="0"/>
    <n v="0"/>
    <n v="1"/>
    <n v="432"/>
    <n v="1"/>
    <m/>
    <m/>
    <m/>
    <m/>
    <m/>
    <m/>
    <m/>
    <m/>
    <m/>
    <m/>
    <n v="1"/>
    <n v="0"/>
    <n v="1"/>
    <s v="Broad Marsh River"/>
    <n v="43"/>
  </r>
  <r>
    <s v="38-33"/>
    <m/>
    <x v="0"/>
    <s v="48 PARKWOOD DR"/>
    <n v="101"/>
    <s v="MURPHY MARY M"/>
    <s v="R30"/>
    <s v="ONE FAMILY"/>
    <s v="38//33//"/>
    <n v="0.15764"/>
    <n v="1"/>
    <n v="1"/>
    <n v="1"/>
    <n v="1"/>
    <s v="SEPTIC"/>
    <n v="0"/>
    <n v="1"/>
    <n v="2900"/>
    <s v="YES"/>
    <n v="2900"/>
    <s v="38-33"/>
    <s v="Public Water,Gas,Septic"/>
    <s v="SEPTIC"/>
    <s v="SEPTIC"/>
    <n v="2900"/>
    <m/>
    <m/>
    <n v="1"/>
    <n v="1"/>
    <n v="2"/>
    <n v="1253"/>
    <n v="1.5"/>
    <m/>
    <m/>
    <m/>
    <m/>
    <m/>
    <m/>
    <m/>
    <m/>
    <m/>
    <m/>
    <n v="2"/>
    <n v="9.68"/>
    <n v="1"/>
    <s v="Wareham River East"/>
    <n v="45"/>
  </r>
  <r>
    <s v="38-79"/>
    <m/>
    <x v="0"/>
    <s v="1 BIRCH ST"/>
    <n v="101"/>
    <s v="DAHLIN WARREN F"/>
    <s v="R30"/>
    <s v="ONE FAMILY"/>
    <s v="38//79//"/>
    <n v="0.18865000000000001"/>
    <n v="1"/>
    <n v="1"/>
    <n v="1"/>
    <n v="1"/>
    <s v="SEPTIC"/>
    <n v="0"/>
    <n v="1"/>
    <n v="100"/>
    <s v="YES"/>
    <n v="100"/>
    <s v="38-79"/>
    <s v="Public Water,Gas,Septic"/>
    <s v="SEPTIC"/>
    <s v="SEPTIC"/>
    <n v="100"/>
    <m/>
    <m/>
    <n v="1"/>
    <n v="1"/>
    <n v="2"/>
    <n v="910"/>
    <n v="1"/>
    <m/>
    <m/>
    <m/>
    <m/>
    <m/>
    <m/>
    <m/>
    <m/>
    <m/>
    <m/>
    <n v="1"/>
    <n v="9.68"/>
    <n v="1"/>
    <s v="Wareham River East"/>
    <n v="45"/>
  </r>
  <r>
    <s v="46A-1-106"/>
    <m/>
    <x v="0"/>
    <s v="115 PINEHURST DR"/>
    <n v="101"/>
    <s v="JONES FRANCIS D"/>
    <s v="R30"/>
    <s v="ONE FAMILY"/>
    <s v="46/A1/106//"/>
    <n v="7.3639999999999997E-2"/>
    <n v="0"/>
    <n v="0"/>
    <n v="1"/>
    <n v="1"/>
    <s v="SEWER"/>
    <n v="1"/>
    <n v="1"/>
    <n v="7200"/>
    <s v="YES"/>
    <n v="0"/>
    <s v="46A-1-106"/>
    <s v="All Public"/>
    <s v="SEWER"/>
    <s v="SEWER"/>
    <n v="7200"/>
    <m/>
    <m/>
    <n v="0"/>
    <n v="0"/>
    <n v="3"/>
    <n v="1414"/>
    <n v="1.75"/>
    <m/>
    <m/>
    <m/>
    <m/>
    <m/>
    <m/>
    <m/>
    <m/>
    <m/>
    <m/>
    <n v="1"/>
    <n v="0"/>
    <n v="1"/>
    <s v="Broad Marsh River"/>
    <n v="43"/>
  </r>
  <r>
    <s v="57-WS16"/>
    <m/>
    <x v="0"/>
    <s v="18 NICHOLAS DR"/>
    <n v="101"/>
    <s v="WESTCOTT PATRICIA A"/>
    <s v="MR30"/>
    <s v="ONE FAMILY"/>
    <s v="57//WS16//"/>
    <n v="0.18992999999999999"/>
    <n v="0"/>
    <n v="0"/>
    <n v="0"/>
    <n v="1"/>
    <m/>
    <n v="1"/>
    <n v="1"/>
    <n v="5100"/>
    <s v="YES"/>
    <n v="0"/>
    <s v="57-WS16"/>
    <s v="Public Water"/>
    <m/>
    <s v="SEWER"/>
    <n v="5100"/>
    <m/>
    <m/>
    <n v="0"/>
    <n v="0"/>
    <n v="2"/>
    <n v="1536"/>
    <n v="2"/>
    <m/>
    <m/>
    <m/>
    <m/>
    <m/>
    <m/>
    <m/>
    <m/>
    <m/>
    <m/>
    <n v="1"/>
    <n v="0"/>
    <n v="1"/>
    <s v="Wareham River West"/>
    <n v="44"/>
  </r>
  <r>
    <s v="46A-1-101"/>
    <m/>
    <x v="0"/>
    <s v="9 BLUEJAY TER"/>
    <n v="101"/>
    <s v="MOORE DAVID R"/>
    <s v="R30"/>
    <s v="ONE FAMILY"/>
    <s v="46/A1/101//"/>
    <n v="8.3519999999999997E-2"/>
    <n v="0"/>
    <n v="0"/>
    <n v="1"/>
    <n v="1"/>
    <s v="SEWER"/>
    <n v="1"/>
    <n v="0"/>
    <n v="0"/>
    <s v="YES"/>
    <n v="0"/>
    <s v="46A-1-101"/>
    <s v="All Public"/>
    <s v="SEWER"/>
    <s v="SEWER"/>
    <n v="1300"/>
    <m/>
    <m/>
    <n v="0"/>
    <n v="0"/>
    <n v="2"/>
    <n v="1104"/>
    <n v="2"/>
    <m/>
    <m/>
    <m/>
    <m/>
    <m/>
    <m/>
    <m/>
    <m/>
    <m/>
    <m/>
    <n v="1"/>
    <n v="0"/>
    <n v="1"/>
    <s v="Broad Marsh River"/>
    <n v="43"/>
  </r>
  <r>
    <s v="49-S243"/>
    <m/>
    <x v="0"/>
    <s v="88 SWIFTS BCH RD"/>
    <n v="101"/>
    <s v="FIGUERIA LOUIS"/>
    <s v="R30"/>
    <s v="ONE FAMILY"/>
    <s v="49//S243//"/>
    <n v="0.29318"/>
    <n v="0"/>
    <n v="0"/>
    <n v="1"/>
    <n v="1"/>
    <s v="SEWER"/>
    <n v="1"/>
    <n v="1"/>
    <n v="11400"/>
    <s v="YES"/>
    <n v="0"/>
    <s v="49-S243"/>
    <s v="All Public"/>
    <s v="SEWER"/>
    <s v="SEWER"/>
    <n v="11400"/>
    <m/>
    <m/>
    <n v="0"/>
    <n v="0"/>
    <n v="3"/>
    <n v="1152"/>
    <n v="1.5"/>
    <m/>
    <m/>
    <m/>
    <m/>
    <m/>
    <m/>
    <m/>
    <m/>
    <m/>
    <m/>
    <n v="1"/>
    <n v="0"/>
    <n v="1"/>
    <s v="Wareham River West"/>
    <n v="44"/>
  </r>
  <r>
    <s v="57-WS18"/>
    <m/>
    <x v="0"/>
    <s v="20 NICHOLAS DR"/>
    <n v="101"/>
    <s v="ERASME MIRIELLE"/>
    <s v="MR30"/>
    <s v="ONE FAMILY"/>
    <s v="57//WS18//"/>
    <n v="0.30110999999999999"/>
    <n v="0"/>
    <n v="0"/>
    <n v="0"/>
    <n v="1"/>
    <m/>
    <n v="1"/>
    <n v="1"/>
    <n v="6900"/>
    <s v="YES"/>
    <n v="0"/>
    <s v="57-WS18"/>
    <s v="Public Water"/>
    <m/>
    <s v="SEWER"/>
    <n v="6900"/>
    <m/>
    <m/>
    <n v="0"/>
    <n v="0"/>
    <n v="2"/>
    <n v="1536"/>
    <n v="2"/>
    <m/>
    <m/>
    <m/>
    <m/>
    <m/>
    <m/>
    <m/>
    <m/>
    <m/>
    <m/>
    <n v="1"/>
    <n v="0"/>
    <n v="1"/>
    <s v="Wareham River West"/>
    <n v="44"/>
  </r>
  <r>
    <s v="57-WS7"/>
    <m/>
    <x v="0"/>
    <s v="13 NICHOLAS DR"/>
    <n v="101"/>
    <s v="SWEENEY NANCY A"/>
    <s v="MR30"/>
    <s v="ONE FAMILY"/>
    <s v="57//WS7//"/>
    <n v="0.12705"/>
    <n v="0"/>
    <n v="0"/>
    <n v="1"/>
    <n v="1"/>
    <s v="SEWER"/>
    <n v="1"/>
    <n v="1"/>
    <n v="6500"/>
    <s v="YES"/>
    <n v="0"/>
    <s v="57-WS7"/>
    <s v="Public Water"/>
    <m/>
    <s v="SEWER"/>
    <n v="6500"/>
    <m/>
    <m/>
    <n v="0"/>
    <n v="0"/>
    <n v="2"/>
    <n v="1550"/>
    <n v="2"/>
    <m/>
    <m/>
    <m/>
    <m/>
    <m/>
    <m/>
    <m/>
    <m/>
    <m/>
    <m/>
    <n v="1"/>
    <n v="0"/>
    <n v="1"/>
    <s v="Wareham River West"/>
    <n v="44"/>
  </r>
  <r>
    <s v="57-165"/>
    <m/>
    <x v="0"/>
    <s v="35 CAMARDO DR"/>
    <n v="101"/>
    <s v="SHEPLEY THOMAS D"/>
    <s v="MR30"/>
    <s v="ONE FAMILY"/>
    <s v="57//165//"/>
    <n v="0.24756"/>
    <n v="0"/>
    <n v="0"/>
    <n v="1"/>
    <n v="1"/>
    <s v="SEWER"/>
    <n v="1"/>
    <n v="1"/>
    <n v="10800"/>
    <s v="YES"/>
    <n v="0"/>
    <s v="57-165"/>
    <s v="All Public"/>
    <s v="SEWER"/>
    <s v="SEWER"/>
    <n v="10800"/>
    <m/>
    <m/>
    <n v="0"/>
    <n v="0"/>
    <n v="4"/>
    <n v="1104"/>
    <n v="1"/>
    <m/>
    <m/>
    <m/>
    <m/>
    <m/>
    <m/>
    <m/>
    <m/>
    <m/>
    <m/>
    <n v="1"/>
    <n v="0"/>
    <n v="1"/>
    <s v="Wareham River West"/>
    <n v="44"/>
  </r>
  <r>
    <s v="40-1018"/>
    <m/>
    <x v="0"/>
    <s v="117 INDIAN NECK RD"/>
    <n v="903"/>
    <s v="TOWN OF WAREHAM"/>
    <s v="R30"/>
    <s v="MUNICIPAL  MDL-00"/>
    <s v="40//1018//"/>
    <n v="4.52942"/>
    <n v="0"/>
    <n v="0"/>
    <n v="0"/>
    <n v="0"/>
    <m/>
    <n v="0"/>
    <n v="0"/>
    <n v="0"/>
    <s v="YES"/>
    <n v="0"/>
    <s v="40-1018"/>
    <m/>
    <m/>
    <m/>
    <n v="0"/>
    <s v="CR"/>
    <s v="YES"/>
    <n v="0"/>
    <n v="0"/>
    <n v="0"/>
    <n v="0"/>
    <n v="0"/>
    <m/>
    <m/>
    <m/>
    <m/>
    <m/>
    <m/>
    <m/>
    <m/>
    <m/>
    <m/>
    <n v="1"/>
    <n v="0"/>
    <n v="1"/>
    <s v="Wareham River East"/>
    <n v="45"/>
  </r>
  <r>
    <s v="38-78"/>
    <m/>
    <x v="0"/>
    <s v="38 PARKWOOD DR"/>
    <n v="101"/>
    <s v="MCGLONE JAY PATRICK SR"/>
    <s v="R30"/>
    <s v="ONE FAMILY"/>
    <s v="38//78//"/>
    <n v="0.11351"/>
    <n v="1"/>
    <n v="1"/>
    <n v="1"/>
    <n v="1"/>
    <s v="SEPTIC"/>
    <n v="0"/>
    <n v="1"/>
    <n v="1400"/>
    <s v="YES"/>
    <n v="1400"/>
    <s v="38-78"/>
    <s v="Public Water,Gas,Septic"/>
    <s v="SEPTIC"/>
    <s v="SEPTIC"/>
    <n v="1400"/>
    <m/>
    <m/>
    <n v="1"/>
    <n v="1"/>
    <n v="2"/>
    <n v="720"/>
    <n v="1"/>
    <m/>
    <m/>
    <m/>
    <m/>
    <m/>
    <m/>
    <m/>
    <m/>
    <m/>
    <m/>
    <n v="1"/>
    <n v="9.68"/>
    <n v="1"/>
    <s v="Wareham River East"/>
    <n v="45"/>
  </r>
  <r>
    <s v="46A-1-124B"/>
    <m/>
    <x v="0"/>
    <s v="8 WOODLAND CIR"/>
    <n v="101"/>
    <s v="DENNEN RYAN M"/>
    <m/>
    <s v="ONE FAMILY"/>
    <s v="46/A1/124/B/"/>
    <n v="4.734E-2"/>
    <n v="0"/>
    <n v="0"/>
    <n v="1"/>
    <n v="1"/>
    <s v="SEWER"/>
    <n v="1"/>
    <n v="1"/>
    <n v="1600"/>
    <s v="YES"/>
    <n v="0"/>
    <s v="46A-1-124B"/>
    <s v="All Public"/>
    <s v="SEWER"/>
    <s v="SEWER"/>
    <n v="1600"/>
    <m/>
    <m/>
    <n v="0"/>
    <n v="0"/>
    <n v="2"/>
    <n v="576"/>
    <n v="1"/>
    <m/>
    <m/>
    <m/>
    <m/>
    <m/>
    <m/>
    <m/>
    <m/>
    <m/>
    <m/>
    <n v="1"/>
    <n v="0"/>
    <n v="1"/>
    <s v="Broad Marsh River"/>
    <n v="43"/>
  </r>
  <r>
    <s v="46A-1-107"/>
    <m/>
    <x v="0"/>
    <s v="117 PINEHURST DR"/>
    <n v="101"/>
    <s v="SARSON PATRICIA J"/>
    <s v="R30"/>
    <s v="ONE FAMILY"/>
    <s v="46/A1/107//"/>
    <n v="6.4430000000000001E-2"/>
    <n v="0"/>
    <n v="0"/>
    <n v="1"/>
    <n v="1"/>
    <s v="SEWER"/>
    <n v="1"/>
    <n v="1"/>
    <n v="3900"/>
    <s v="YES"/>
    <n v="0"/>
    <s v="46A-1-107"/>
    <s v="All Public"/>
    <s v="SEWER"/>
    <s v="SEWER"/>
    <n v="3900"/>
    <m/>
    <m/>
    <n v="0"/>
    <n v="0"/>
    <n v="3"/>
    <n v="1591"/>
    <n v="2.2999999999999998"/>
    <m/>
    <m/>
    <m/>
    <m/>
    <m/>
    <m/>
    <m/>
    <m/>
    <m/>
    <m/>
    <n v="1"/>
    <n v="0"/>
    <n v="1"/>
    <s v="Broad Marsh River"/>
    <n v="43"/>
  </r>
  <r>
    <s v="38-77"/>
    <m/>
    <x v="0"/>
    <s v="2 ASH ST"/>
    <n v="101"/>
    <s v="CANNON WILLIAM P"/>
    <s v="R30"/>
    <s v="ONE FAMILY"/>
    <s v="38//77//"/>
    <n v="0.17682999999999999"/>
    <n v="1"/>
    <n v="1"/>
    <n v="1"/>
    <n v="1"/>
    <s v="SEPTIC"/>
    <n v="0"/>
    <n v="1"/>
    <n v="11200"/>
    <s v="YES"/>
    <n v="11200"/>
    <s v="38-77"/>
    <s v="Public Water,Gas,Septic"/>
    <s v="SEPTIC"/>
    <s v="SEPTIC"/>
    <n v="11200"/>
    <m/>
    <m/>
    <n v="1"/>
    <n v="1"/>
    <n v="4"/>
    <n v="2020"/>
    <n v="2"/>
    <m/>
    <m/>
    <m/>
    <m/>
    <m/>
    <m/>
    <m/>
    <m/>
    <m/>
    <m/>
    <n v="1"/>
    <n v="9.68"/>
    <n v="1"/>
    <s v="Wareham River East"/>
    <n v="45"/>
  </r>
  <r>
    <s v="57-WS12"/>
    <m/>
    <x v="0"/>
    <s v="14 NICHOLAS DR"/>
    <n v="101"/>
    <s v="QUARANTO BRANDON C"/>
    <s v="MR30"/>
    <s v="ONE FAMILY"/>
    <s v="57//WS12//"/>
    <n v="0.15997"/>
    <n v="0"/>
    <n v="0"/>
    <n v="0"/>
    <n v="1"/>
    <m/>
    <n v="1"/>
    <n v="1"/>
    <n v="6200"/>
    <s v="YES"/>
    <n v="0"/>
    <s v="57-WS12"/>
    <s v="Public Water"/>
    <m/>
    <s v="SEWER"/>
    <n v="6200"/>
    <m/>
    <m/>
    <n v="0"/>
    <n v="0"/>
    <n v="2"/>
    <n v="1306"/>
    <n v="1.75"/>
    <m/>
    <m/>
    <m/>
    <m/>
    <m/>
    <m/>
    <m/>
    <m/>
    <m/>
    <m/>
    <n v="1"/>
    <n v="0"/>
    <n v="1"/>
    <s v="Wareham River West"/>
    <n v="44"/>
  </r>
  <r>
    <s v="46A-1-C"/>
    <m/>
    <x v="0"/>
    <s v="82 PINEHURST DR"/>
    <n v="101"/>
    <s v="DONOGHUE JAMES P"/>
    <s v="R30"/>
    <s v="ONE FAMILY"/>
    <s v="46/A1//C/"/>
    <n v="8.9510000000000006E-2"/>
    <n v="0"/>
    <n v="0"/>
    <n v="1"/>
    <n v="1"/>
    <s v="SEWER"/>
    <n v="1"/>
    <n v="1"/>
    <n v="2300"/>
    <s v="YES"/>
    <n v="0"/>
    <s v="46A-1-C"/>
    <s v="All Public"/>
    <s v="SEWER"/>
    <s v="SEWER"/>
    <n v="2300"/>
    <m/>
    <m/>
    <n v="0"/>
    <n v="0"/>
    <n v="1"/>
    <n v="600"/>
    <n v="1.5"/>
    <m/>
    <m/>
    <m/>
    <m/>
    <m/>
    <m/>
    <m/>
    <m/>
    <m/>
    <m/>
    <n v="1"/>
    <n v="0"/>
    <n v="1"/>
    <s v="Broad Marsh River"/>
    <n v="43"/>
  </r>
  <r>
    <s v="46A-1-129"/>
    <m/>
    <x v="0"/>
    <s v="4 WOODLAND CIR"/>
    <n v="101"/>
    <s v="GOSHIEN DEBORAH P"/>
    <s v="R30"/>
    <s v="ONE FAMILY"/>
    <s v="46/A1/129//"/>
    <n v="0.10519000000000001"/>
    <n v="0"/>
    <n v="0"/>
    <n v="1"/>
    <n v="1"/>
    <s v="SEWER"/>
    <n v="0"/>
    <n v="1"/>
    <n v="2400"/>
    <s v="NO_W1"/>
    <n v="0"/>
    <s v="46A-1-129"/>
    <s v="All Public"/>
    <s v="SEWER"/>
    <s v="SEWER"/>
    <n v="2400"/>
    <m/>
    <m/>
    <n v="0"/>
    <n v="0"/>
    <n v="3"/>
    <n v="750"/>
    <n v="1"/>
    <m/>
    <m/>
    <m/>
    <m/>
    <m/>
    <m/>
    <m/>
    <m/>
    <m/>
    <m/>
    <n v="2"/>
    <n v="0"/>
    <n v="1"/>
    <s v="Broad Marsh River"/>
    <n v="43"/>
  </r>
  <r>
    <s v="46A-1-128"/>
    <m/>
    <x v="0"/>
    <s v="2 WOODLAND CIR"/>
    <n v="132"/>
    <s v="LYNCH JOHN M"/>
    <s v="R30"/>
    <s v="RES ACLNUD  MDL-00"/>
    <s v="46/A1/128//"/>
    <n v="5.355E-2"/>
    <n v="0"/>
    <n v="0"/>
    <n v="0"/>
    <n v="0"/>
    <m/>
    <n v="0"/>
    <n v="0"/>
    <n v="0"/>
    <s v="YES"/>
    <n v="0"/>
    <s v="46A-1-128"/>
    <m/>
    <m/>
    <m/>
    <n v="0"/>
    <m/>
    <m/>
    <n v="0"/>
    <n v="0"/>
    <n v="0"/>
    <n v="0"/>
    <n v="0"/>
    <m/>
    <m/>
    <m/>
    <m/>
    <m/>
    <m/>
    <m/>
    <m/>
    <m/>
    <m/>
    <n v="1"/>
    <n v="0"/>
    <n v="1"/>
    <s v="Broad Marsh River"/>
    <n v="43"/>
  </r>
  <r>
    <s v="38-36"/>
    <m/>
    <x v="0"/>
    <s v="42 PARKWOOD DR"/>
    <n v="101"/>
    <s v="RYAN SONIA TRUSTEE OF THE"/>
    <s v="R30"/>
    <s v="ONE FAMILY"/>
    <s v="38//36//"/>
    <n v="0.23533999999999999"/>
    <n v="1"/>
    <n v="1"/>
    <n v="1"/>
    <n v="1"/>
    <s v="SEPTIC"/>
    <n v="0"/>
    <n v="1"/>
    <n v="14100"/>
    <s v="YES"/>
    <n v="14100"/>
    <s v="38-36"/>
    <s v="Public Water,Septic"/>
    <s v="SEPTIC"/>
    <s v="SEPTIC"/>
    <n v="14100"/>
    <m/>
    <m/>
    <n v="1"/>
    <n v="1"/>
    <n v="4"/>
    <n v="3102"/>
    <n v="1.75"/>
    <m/>
    <m/>
    <m/>
    <m/>
    <m/>
    <m/>
    <m/>
    <m/>
    <m/>
    <m/>
    <n v="2"/>
    <n v="9.68"/>
    <n v="1"/>
    <s v="Wareham River East"/>
    <n v="45"/>
  </r>
  <r>
    <s v="46A-1-99"/>
    <m/>
    <x v="0"/>
    <s v="65 PINEHURST DR"/>
    <n v="101"/>
    <s v="JOHNSON DONNA L, LUNDBLAD"/>
    <s v="R30"/>
    <s v="ONE FAMILY"/>
    <s v="46/A1/99//"/>
    <n v="0.16983999999999999"/>
    <n v="0"/>
    <n v="0"/>
    <n v="1"/>
    <n v="1"/>
    <s v="SEWER"/>
    <n v="1"/>
    <n v="1"/>
    <n v="3000"/>
    <s v="NO_W1"/>
    <n v="0"/>
    <s v="46A-1-99"/>
    <s v="All Public,Gas"/>
    <s v="SEWER"/>
    <s v="SEWER"/>
    <n v="3000"/>
    <m/>
    <m/>
    <n v="0"/>
    <n v="0"/>
    <n v="3"/>
    <n v="749"/>
    <n v="1"/>
    <m/>
    <m/>
    <m/>
    <m/>
    <m/>
    <m/>
    <m/>
    <m/>
    <m/>
    <m/>
    <n v="1"/>
    <n v="0"/>
    <n v="1"/>
    <s v="Broad Marsh River"/>
    <n v="43"/>
  </r>
  <r>
    <s v="38-359"/>
    <m/>
    <x v="0"/>
    <s v="33 PARKWOOD DR"/>
    <n v="101"/>
    <s v="GREINER JULIE K"/>
    <s v="R30"/>
    <s v="ONE FAMILY"/>
    <s v="38//359//"/>
    <n v="0.17562"/>
    <n v="1"/>
    <n v="1"/>
    <n v="1"/>
    <n v="1"/>
    <s v="SEPTIC"/>
    <n v="0"/>
    <n v="0"/>
    <n v="0"/>
    <s v="YES"/>
    <n v="0"/>
    <s v="38-359"/>
    <s v="Public Water,Gas,Septic"/>
    <s v="SEPTIC"/>
    <s v="SEPTIC"/>
    <n v="0"/>
    <m/>
    <m/>
    <n v="1"/>
    <n v="1"/>
    <n v="3"/>
    <n v="1285"/>
    <n v="1.75"/>
    <m/>
    <m/>
    <m/>
    <m/>
    <m/>
    <m/>
    <m/>
    <m/>
    <m/>
    <m/>
    <n v="2"/>
    <n v="9.68"/>
    <n v="1"/>
    <s v="Wareham River East"/>
    <n v="45"/>
  </r>
  <r>
    <s v="57-127"/>
    <m/>
    <x v="0"/>
    <s v="17 DENNIS LN"/>
    <n v="101"/>
    <s v="LOPES FRANCES"/>
    <s v="MR30"/>
    <s v="ONE FAMILY"/>
    <s v="57//127//"/>
    <n v="0.34027000000000002"/>
    <n v="0"/>
    <n v="0"/>
    <n v="1"/>
    <n v="1"/>
    <s v="SEWER"/>
    <n v="1"/>
    <n v="1"/>
    <n v="9300"/>
    <s v="YES"/>
    <n v="0"/>
    <s v="57-127"/>
    <s v="All Public"/>
    <s v="SEWER"/>
    <s v="SEWER"/>
    <n v="9300"/>
    <m/>
    <m/>
    <n v="0"/>
    <n v="0"/>
    <n v="4"/>
    <n v="1412"/>
    <n v="1"/>
    <m/>
    <m/>
    <m/>
    <m/>
    <m/>
    <m/>
    <m/>
    <m/>
    <m/>
    <m/>
    <n v="0"/>
    <n v="0"/>
    <n v="1"/>
    <s v="Wareham River West"/>
    <n v="44"/>
  </r>
  <r>
    <s v="46A-1-124A"/>
    <m/>
    <x v="0"/>
    <s v="75 PINEHURST DR"/>
    <n v="101"/>
    <s v="PENUEL AMANDA A"/>
    <s v="R30"/>
    <s v="ONE FAMILY"/>
    <s v="46/A1/124/A/"/>
    <n v="0.10729"/>
    <n v="0"/>
    <n v="0"/>
    <n v="1"/>
    <n v="1"/>
    <s v="SEWER"/>
    <n v="1"/>
    <n v="1"/>
    <n v="300"/>
    <s v="NO_W1"/>
    <n v="0"/>
    <s v="46A-1-124A"/>
    <s v="All Public"/>
    <s v="SEWER"/>
    <s v="SEWER"/>
    <n v="300"/>
    <m/>
    <m/>
    <n v="0"/>
    <n v="0"/>
    <n v="2"/>
    <n v="942"/>
    <n v="1.3"/>
    <m/>
    <m/>
    <m/>
    <m/>
    <m/>
    <m/>
    <m/>
    <m/>
    <m/>
    <m/>
    <n v="2"/>
    <n v="0"/>
    <n v="1"/>
    <s v="Broad Marsh River"/>
    <n v="43"/>
  </r>
  <r>
    <s v="46A-1-65"/>
    <m/>
    <x v="0"/>
    <s v="142 PINEHURST DR"/>
    <n v="101"/>
    <s v="DAGOSTINO JOHN"/>
    <s v="R30"/>
    <s v="ONE FAMILY"/>
    <s v="46/A1/65//"/>
    <n v="0.18160999999999999"/>
    <n v="0"/>
    <n v="0"/>
    <n v="1"/>
    <n v="1"/>
    <s v="SEWER"/>
    <n v="1"/>
    <n v="1"/>
    <n v="3900"/>
    <s v="YES"/>
    <n v="0"/>
    <s v="46A-1-65"/>
    <s v="All Public"/>
    <s v="SEWER"/>
    <s v="SEWER"/>
    <n v="3900"/>
    <m/>
    <m/>
    <n v="0"/>
    <n v="0"/>
    <n v="3"/>
    <n v="1264"/>
    <n v="1"/>
    <m/>
    <m/>
    <m/>
    <m/>
    <m/>
    <m/>
    <m/>
    <m/>
    <m/>
    <m/>
    <n v="2"/>
    <n v="0"/>
    <n v="1"/>
    <s v="Broad Marsh River"/>
    <n v="43"/>
  </r>
  <r>
    <s v="49-12"/>
    <m/>
    <x v="0"/>
    <s v="8 CANNONBERRY WAY"/>
    <n v="101"/>
    <s v="JONES ROBERT G"/>
    <s v="R30"/>
    <s v="ONE FAMILY"/>
    <s v="49//12//"/>
    <n v="0.28654000000000002"/>
    <n v="0"/>
    <n v="0"/>
    <n v="1"/>
    <n v="1"/>
    <s v="SEWER"/>
    <n v="1"/>
    <n v="3"/>
    <n v="48200"/>
    <s v="YES"/>
    <n v="0"/>
    <s v="49-12"/>
    <s v="All Public"/>
    <s v="SEWER"/>
    <s v="SEWER"/>
    <n v="16066.67"/>
    <m/>
    <m/>
    <n v="0"/>
    <n v="0"/>
    <n v="3"/>
    <n v="1674"/>
    <n v="2"/>
    <m/>
    <m/>
    <m/>
    <m/>
    <m/>
    <m/>
    <m/>
    <m/>
    <m/>
    <m/>
    <n v="1"/>
    <n v="0"/>
    <n v="1"/>
    <s v="Broad Marsh River"/>
    <n v="43"/>
  </r>
  <r>
    <s v="49-6"/>
    <m/>
    <x v="0"/>
    <s v="11 CANNONBERRY WAY"/>
    <n v="101"/>
    <s v="GOBEILLE MICHAEL F"/>
    <s v="R30"/>
    <s v="ONE FAMILY"/>
    <s v="49//6//"/>
    <n v="0.28455999999999998"/>
    <n v="0"/>
    <n v="0"/>
    <n v="1"/>
    <n v="1"/>
    <s v="SEWER"/>
    <n v="1"/>
    <n v="1"/>
    <n v="10800"/>
    <s v="YES"/>
    <n v="0"/>
    <s v="49-6"/>
    <s v="All Public"/>
    <s v="SEWER"/>
    <s v="SEWER"/>
    <n v="10800"/>
    <m/>
    <m/>
    <n v="0"/>
    <n v="0"/>
    <n v="4"/>
    <n v="2072"/>
    <n v="2"/>
    <m/>
    <m/>
    <m/>
    <m/>
    <m/>
    <m/>
    <m/>
    <m/>
    <m/>
    <m/>
    <n v="1"/>
    <n v="0"/>
    <n v="1"/>
    <s v="Broad Marsh River"/>
    <n v="43"/>
  </r>
  <r>
    <s v="38-35"/>
    <m/>
    <x v="0"/>
    <s v="44 PARKWOOD DR"/>
    <n v="101"/>
    <s v="KAASINEN CAROLINE"/>
    <s v="R30"/>
    <s v="ONE FAMILY"/>
    <s v="38//35//"/>
    <n v="0.1507"/>
    <n v="1"/>
    <n v="1"/>
    <n v="1"/>
    <n v="1"/>
    <s v="SEPTIC"/>
    <n v="0"/>
    <n v="1"/>
    <n v="6500"/>
    <s v="YES"/>
    <n v="6500"/>
    <s v="38-35"/>
    <s v="Public Water,Septic"/>
    <s v="SEPTIC"/>
    <s v="SEPTIC"/>
    <n v="6500"/>
    <m/>
    <m/>
    <n v="1"/>
    <n v="1"/>
    <n v="4"/>
    <n v="2248"/>
    <n v="2"/>
    <m/>
    <m/>
    <m/>
    <m/>
    <m/>
    <m/>
    <m/>
    <m/>
    <m/>
    <m/>
    <n v="1"/>
    <n v="9.68"/>
    <n v="1"/>
    <s v="Wareham River East"/>
    <n v="45"/>
  </r>
  <r>
    <s v="46A-1-108"/>
    <m/>
    <x v="0"/>
    <s v="8 COTTAGE ST"/>
    <n v="101"/>
    <s v="SOUZA PAUL D"/>
    <s v="R30"/>
    <s v="ONE FAMILY"/>
    <s v="46/A1/108//"/>
    <n v="5.203E-2"/>
    <n v="0"/>
    <n v="0"/>
    <n v="1"/>
    <n v="1"/>
    <s v="SEWER"/>
    <n v="1"/>
    <n v="1"/>
    <n v="2000"/>
    <s v="YES"/>
    <n v="0"/>
    <s v="46A-1-108"/>
    <s v="All Public"/>
    <s v="SEWER"/>
    <s v="SEWER"/>
    <n v="2000"/>
    <m/>
    <m/>
    <n v="0"/>
    <n v="0"/>
    <n v="3"/>
    <n v="964"/>
    <n v="1.5"/>
    <m/>
    <m/>
    <m/>
    <m/>
    <m/>
    <m/>
    <m/>
    <m/>
    <m/>
    <m/>
    <n v="1"/>
    <n v="0"/>
    <n v="1"/>
    <s v="Broad Marsh River"/>
    <n v="43"/>
  </r>
  <r>
    <s v="46A-1-98"/>
    <m/>
    <x v="0"/>
    <s v="63 PINEHURST DR"/>
    <n v="101"/>
    <s v="NOVY JAN M"/>
    <s v="R30"/>
    <s v="ONE FAMILY"/>
    <s v="46/A1/98//"/>
    <n v="9.7089999999999996E-2"/>
    <n v="0"/>
    <n v="0"/>
    <n v="1"/>
    <n v="1"/>
    <s v="SEWER"/>
    <n v="1"/>
    <n v="1"/>
    <n v="4200"/>
    <s v="YES"/>
    <n v="0"/>
    <s v="46A-1-98"/>
    <s v="All Public"/>
    <s v="SEWER"/>
    <s v="SEWER"/>
    <n v="4200"/>
    <m/>
    <m/>
    <n v="0"/>
    <n v="0"/>
    <n v="2"/>
    <n v="600"/>
    <n v="1"/>
    <m/>
    <m/>
    <m/>
    <m/>
    <m/>
    <m/>
    <m/>
    <m/>
    <m/>
    <m/>
    <n v="1"/>
    <n v="0"/>
    <n v="1"/>
    <s v="Broad Marsh River"/>
    <n v="43"/>
  </r>
  <r>
    <s v="46A-1-34B"/>
    <m/>
    <x v="0"/>
    <s v="80 PINEHURST DR"/>
    <n v="101"/>
    <s v="PEAVEY ROBERT J JR"/>
    <s v="R30"/>
    <s v="ONE FAMILY"/>
    <s v="46/A1/34/B/"/>
    <n v="0.27965000000000001"/>
    <n v="0"/>
    <n v="0"/>
    <n v="1"/>
    <n v="1"/>
    <s v="SEWER"/>
    <n v="1"/>
    <n v="1"/>
    <n v="14000"/>
    <s v="YES"/>
    <n v="0"/>
    <s v="46A-1-34B"/>
    <s v="All Public"/>
    <s v="SEWER"/>
    <s v="SEWER"/>
    <n v="14000"/>
    <m/>
    <m/>
    <n v="0"/>
    <n v="0"/>
    <n v="3"/>
    <n v="1353"/>
    <n v="1.75"/>
    <m/>
    <m/>
    <m/>
    <m/>
    <m/>
    <m/>
    <m/>
    <m/>
    <m/>
    <m/>
    <n v="3"/>
    <n v="0"/>
    <n v="1"/>
    <s v="Broad Marsh River"/>
    <n v="43"/>
  </r>
  <r>
    <s v="57-125"/>
    <m/>
    <x v="0"/>
    <s v="32 CAMARDO DR"/>
    <n v="101"/>
    <s v="SCHOFIELD HILDE I"/>
    <s v="MR30"/>
    <s v="ONE FAMILY"/>
    <s v="57//125//"/>
    <n v="0.22461999999999999"/>
    <n v="0"/>
    <n v="0"/>
    <n v="1"/>
    <n v="1"/>
    <s v="SEWER"/>
    <n v="1"/>
    <n v="1"/>
    <n v="7500"/>
    <s v="YES"/>
    <n v="0"/>
    <s v="57-125"/>
    <s v="All Public"/>
    <s v="SEWER"/>
    <s v="SEWER"/>
    <n v="7500"/>
    <m/>
    <m/>
    <n v="0"/>
    <n v="0"/>
    <n v="3"/>
    <n v="1316"/>
    <n v="1"/>
    <m/>
    <m/>
    <m/>
    <m/>
    <m/>
    <m/>
    <m/>
    <m/>
    <m/>
    <m/>
    <n v="1"/>
    <n v="0"/>
    <n v="1"/>
    <s v="Wareham River West"/>
    <n v="44"/>
  </r>
  <r>
    <s v="57-108"/>
    <m/>
    <x v="0"/>
    <s v="14 DANIEL RD"/>
    <n v="101"/>
    <s v="BARTHE ALPHONSE W III"/>
    <s v="MR30"/>
    <s v="ONE FAMILY"/>
    <s v="57//108//"/>
    <n v="6.3270000000000007E-2"/>
    <n v="0"/>
    <n v="0"/>
    <n v="1"/>
    <n v="1"/>
    <s v="SEWER"/>
    <n v="1"/>
    <n v="1"/>
    <n v="6200"/>
    <s v="YES"/>
    <n v="0"/>
    <s v="57-108"/>
    <s v="All Public"/>
    <s v="SEWER"/>
    <s v="SEWER"/>
    <n v="6200"/>
    <m/>
    <m/>
    <n v="0"/>
    <n v="0"/>
    <n v="4"/>
    <n v="1104"/>
    <n v="1"/>
    <m/>
    <m/>
    <m/>
    <m/>
    <m/>
    <m/>
    <m/>
    <m/>
    <m/>
    <m/>
    <n v="0"/>
    <n v="0"/>
    <n v="1"/>
    <s v="Wareham River West"/>
    <n v="44"/>
  </r>
  <r>
    <s v="46A-1-85"/>
    <m/>
    <x v="0"/>
    <s v="119 PINEHURST DR"/>
    <n v="101"/>
    <s v="TARTAGLIA CHARLES H"/>
    <s v="R30"/>
    <s v="ONE FAMILY"/>
    <s v="46/A1/85//"/>
    <n v="6.3539999999999999E-2"/>
    <n v="0"/>
    <n v="0"/>
    <n v="1"/>
    <n v="1"/>
    <s v="SEWER"/>
    <n v="1"/>
    <n v="0"/>
    <n v="0"/>
    <s v="YES"/>
    <n v="0"/>
    <s v="46A-1-85"/>
    <s v="All Public"/>
    <s v="SEWER"/>
    <s v="SEWER"/>
    <n v="0"/>
    <m/>
    <m/>
    <n v="0"/>
    <n v="0"/>
    <n v="2"/>
    <n v="1180"/>
    <n v="2"/>
    <m/>
    <m/>
    <m/>
    <m/>
    <m/>
    <m/>
    <m/>
    <m/>
    <m/>
    <m/>
    <n v="1"/>
    <n v="0"/>
    <n v="1"/>
    <s v="Broad Marsh River"/>
    <n v="43"/>
  </r>
  <r>
    <s v="40-9"/>
    <m/>
    <x v="0"/>
    <s v="7 STILLMAN MEM DR"/>
    <n v="101"/>
    <s v="CALLINAN CHRISTOPHER"/>
    <s v="R30"/>
    <s v="ONE FAMILY"/>
    <s v="40//9//"/>
    <n v="2.775E-2"/>
    <n v="0"/>
    <n v="0"/>
    <n v="0"/>
    <n v="0"/>
    <m/>
    <n v="0"/>
    <n v="0"/>
    <n v="0"/>
    <s v="YES"/>
    <n v="0"/>
    <s v="40-9"/>
    <s v="Public Water,Gas,Septic"/>
    <s v="SEPTIC"/>
    <m/>
    <n v="0"/>
    <m/>
    <m/>
    <n v="0"/>
    <n v="0"/>
    <n v="3"/>
    <n v="1326"/>
    <n v="1.5"/>
    <m/>
    <m/>
    <m/>
    <m/>
    <m/>
    <m/>
    <m/>
    <m/>
    <m/>
    <m/>
    <n v="0"/>
    <n v="0"/>
    <n v="1"/>
    <s v="Wareham River East"/>
    <n v="45"/>
  </r>
  <r>
    <s v="46A-1-125A"/>
    <m/>
    <x v="0"/>
    <s v="73 PINEHURST DR"/>
    <n v="101"/>
    <s v="CARNEY ANN M"/>
    <s v="R30"/>
    <s v="ONE FAMILY"/>
    <s v="46/A1/125/A/"/>
    <n v="6.1350000000000002E-2"/>
    <n v="0"/>
    <n v="0"/>
    <n v="1"/>
    <n v="1"/>
    <s v="SEWER"/>
    <n v="1"/>
    <n v="1"/>
    <n v="5400"/>
    <s v="YES"/>
    <n v="0"/>
    <s v="46A-1-125A"/>
    <s v="All Public"/>
    <s v="SEWER"/>
    <s v="SEWER"/>
    <n v="5400"/>
    <m/>
    <m/>
    <n v="0"/>
    <n v="0"/>
    <n v="2"/>
    <n v="840"/>
    <n v="1"/>
    <m/>
    <m/>
    <m/>
    <m/>
    <m/>
    <m/>
    <m/>
    <m/>
    <m/>
    <m/>
    <n v="1"/>
    <n v="0"/>
    <n v="1"/>
    <s v="Broad Marsh River"/>
    <n v="43"/>
  </r>
  <r>
    <s v="38-358"/>
    <m/>
    <x v="0"/>
    <s v="37 PARKWOOD DR"/>
    <n v="101"/>
    <s v="JENNESS STEPHANIE M"/>
    <s v="R30"/>
    <s v="ONE FAMILY"/>
    <s v="38//358//"/>
    <n v="0.11024"/>
    <n v="1"/>
    <n v="1"/>
    <n v="1"/>
    <n v="1"/>
    <s v="SEPTIC"/>
    <n v="0"/>
    <n v="1"/>
    <n v="4000"/>
    <s v="YES"/>
    <n v="4000"/>
    <s v="38-358"/>
    <s v="Public Water,Gas,Septic"/>
    <s v="SEPTIC"/>
    <s v="SEPTIC"/>
    <n v="4000"/>
    <m/>
    <m/>
    <n v="1"/>
    <n v="1"/>
    <n v="2"/>
    <n v="888"/>
    <n v="1"/>
    <m/>
    <m/>
    <m/>
    <m/>
    <m/>
    <m/>
    <m/>
    <m/>
    <m/>
    <m/>
    <n v="1"/>
    <n v="9.68"/>
    <n v="1"/>
    <s v="Wareham River East"/>
    <n v="45"/>
  </r>
  <r>
    <s v="57-WS5"/>
    <m/>
    <x v="0"/>
    <s v="11 NICHOLAS DR"/>
    <n v="101"/>
    <s v="MOTT TONIANN"/>
    <s v="MR30"/>
    <s v="ONE FAMILY"/>
    <s v="57//WS5//"/>
    <n v="0.12736"/>
    <n v="0"/>
    <n v="0"/>
    <n v="1"/>
    <n v="1"/>
    <s v="SEWER"/>
    <n v="1"/>
    <n v="1"/>
    <n v="9300"/>
    <s v="YES"/>
    <n v="0"/>
    <s v="57-WS5"/>
    <s v="Public Water"/>
    <m/>
    <s v="SEWER"/>
    <n v="9300"/>
    <m/>
    <m/>
    <n v="0"/>
    <n v="0"/>
    <n v="2"/>
    <n v="1536"/>
    <n v="2"/>
    <m/>
    <m/>
    <m/>
    <m/>
    <m/>
    <m/>
    <m/>
    <m/>
    <m/>
    <m/>
    <n v="1"/>
    <n v="0"/>
    <n v="1"/>
    <s v="Wareham River West"/>
    <n v="44"/>
  </r>
  <r>
    <s v="46A-1-126"/>
    <m/>
    <x v="0"/>
    <s v="71 PINEHURST DR"/>
    <n v="101"/>
    <s v="MANSON WAYNE E"/>
    <s v="R30"/>
    <s v="ONE FAMILY"/>
    <s v="46/A1/126//"/>
    <n v="4.2869999999999998E-2"/>
    <n v="0"/>
    <n v="0"/>
    <n v="1"/>
    <n v="1"/>
    <s v="SEWER"/>
    <n v="1"/>
    <n v="1"/>
    <n v="400"/>
    <s v="YES"/>
    <n v="0"/>
    <s v="46A-1-126"/>
    <s v="Public Water,Public Sewer"/>
    <s v="SEWER"/>
    <s v="SEWER"/>
    <n v="400"/>
    <m/>
    <m/>
    <n v="0"/>
    <n v="0"/>
    <n v="2"/>
    <n v="599"/>
    <n v="1"/>
    <m/>
    <m/>
    <m/>
    <m/>
    <m/>
    <m/>
    <m/>
    <m/>
    <m/>
    <m/>
    <n v="1"/>
    <n v="0"/>
    <n v="1"/>
    <s v="Broad Marsh River"/>
    <n v="43"/>
  </r>
  <r>
    <s v="40-7"/>
    <m/>
    <x v="0"/>
    <s v="11 STILLMAN MEM DR"/>
    <n v="101"/>
    <s v="STEC JAMES M"/>
    <s v="R30"/>
    <s v="ONE FAMILY"/>
    <s v="40//7//"/>
    <n v="0.38196000000000002"/>
    <n v="1"/>
    <n v="1"/>
    <n v="1"/>
    <n v="1"/>
    <s v="SEPTIC"/>
    <n v="0"/>
    <n v="1"/>
    <n v="3300"/>
    <s v="NO_W1"/>
    <n v="3300"/>
    <s v="40-7"/>
    <s v="Public Water,Gas,Septic"/>
    <s v="SEPTIC"/>
    <s v="SEPTIC"/>
    <n v="3300"/>
    <m/>
    <m/>
    <n v="1"/>
    <n v="1"/>
    <n v="4"/>
    <n v="1727"/>
    <n v="1.75"/>
    <m/>
    <m/>
    <m/>
    <m/>
    <m/>
    <m/>
    <m/>
    <m/>
    <m/>
    <m/>
    <n v="2"/>
    <n v="9.68"/>
    <n v="1"/>
    <s v="Wareham River East"/>
    <n v="45"/>
  </r>
  <r>
    <s v="57-WS10"/>
    <m/>
    <x v="0"/>
    <s v="12 NICHOLAS DR"/>
    <n v="101"/>
    <s v="LOPES SIMAH-ALLISSE"/>
    <s v="MR30"/>
    <s v="ONE FAMILY"/>
    <s v="57//WS10//"/>
    <n v="0.17360999999999999"/>
    <n v="0"/>
    <n v="0"/>
    <n v="0"/>
    <n v="1"/>
    <m/>
    <n v="1"/>
    <n v="1"/>
    <n v="7900"/>
    <s v="YES"/>
    <n v="0"/>
    <s v="57-WS10"/>
    <s v="Public Water"/>
    <m/>
    <s v="SEWER"/>
    <n v="7900"/>
    <m/>
    <m/>
    <n v="0"/>
    <n v="0"/>
    <n v="2"/>
    <n v="1536"/>
    <n v="2"/>
    <m/>
    <m/>
    <m/>
    <m/>
    <m/>
    <m/>
    <m/>
    <m/>
    <m/>
    <m/>
    <n v="1"/>
    <n v="0"/>
    <n v="1"/>
    <s v="Wareham River West"/>
    <n v="44"/>
  </r>
  <r>
    <s v="38-357"/>
    <m/>
    <x v="0"/>
    <s v="39 PARKWOOD DR"/>
    <n v="101"/>
    <s v="MORRISON MARGARET M"/>
    <s v="R30"/>
    <s v="ONE FAMILY"/>
    <s v="38//357//"/>
    <n v="8.9200000000000002E-2"/>
    <n v="1"/>
    <n v="1"/>
    <n v="1"/>
    <n v="1"/>
    <s v="SEPTIC"/>
    <n v="0"/>
    <n v="1"/>
    <n v="18400"/>
    <s v="YES"/>
    <n v="18400"/>
    <s v="38-357"/>
    <s v="Public Water,Gas,Septic"/>
    <s v="SEPTIC"/>
    <s v="SEPTIC"/>
    <n v="18400"/>
    <m/>
    <m/>
    <n v="1"/>
    <n v="1"/>
    <n v="3"/>
    <n v="2336"/>
    <n v="2"/>
    <m/>
    <m/>
    <m/>
    <m/>
    <m/>
    <m/>
    <m/>
    <m/>
    <m/>
    <m/>
    <n v="1"/>
    <n v="9.68"/>
    <n v="1"/>
    <s v="Wareham River East"/>
    <n v="45"/>
  </r>
  <r>
    <s v="46A-1-127"/>
    <m/>
    <x v="0"/>
    <s v="6 BLUEJAY TER"/>
    <n v="101"/>
    <s v="LYNCH JOHN M"/>
    <s v="R30"/>
    <s v="ONE FAMILY"/>
    <s v="46/A1/127//"/>
    <n v="4.5159999999999999E-2"/>
    <n v="0"/>
    <n v="0"/>
    <n v="1"/>
    <n v="1"/>
    <s v="SEWER"/>
    <n v="1"/>
    <n v="0"/>
    <n v="0"/>
    <s v="YES"/>
    <n v="0"/>
    <s v="46A-1-127"/>
    <s v="Public Water,Public Sewer,Septic"/>
    <s v="SEWER"/>
    <s v="SEWER"/>
    <n v="4700"/>
    <m/>
    <m/>
    <n v="0"/>
    <n v="0"/>
    <n v="3"/>
    <n v="1242"/>
    <n v="2"/>
    <m/>
    <m/>
    <m/>
    <m/>
    <m/>
    <m/>
    <m/>
    <m/>
    <m/>
    <m/>
    <n v="1"/>
    <n v="0"/>
    <n v="1"/>
    <s v="Broad Marsh River"/>
    <n v="43"/>
  </r>
  <r>
    <s v="40-1016"/>
    <m/>
    <x v="0"/>
    <s v="16 STILLMAN MEM DR"/>
    <n v="101"/>
    <s v="CUSHING MARK R"/>
    <s v="R30"/>
    <s v="ONE FAMILY"/>
    <s v="40//1016//"/>
    <n v="7.5826200000000004"/>
    <n v="1"/>
    <n v="1"/>
    <n v="1"/>
    <n v="1"/>
    <s v="SEPTIC"/>
    <n v="0"/>
    <n v="1"/>
    <n v="4200"/>
    <s v="YES"/>
    <n v="4200"/>
    <s v="40-1016"/>
    <s v="Well,Septic"/>
    <s v="SEPTIC"/>
    <s v="SEPTIC"/>
    <n v="4200"/>
    <m/>
    <m/>
    <n v="1"/>
    <n v="1"/>
    <n v="3"/>
    <n v="2463"/>
    <n v="1.75"/>
    <m/>
    <m/>
    <m/>
    <m/>
    <m/>
    <m/>
    <m/>
    <m/>
    <m/>
    <m/>
    <n v="1"/>
    <n v="9.68"/>
    <n v="1"/>
    <s v="Wareham River East"/>
    <n v="45"/>
  </r>
  <r>
    <s v="46A-1-97"/>
    <m/>
    <x v="0"/>
    <s v="61 PINEHURST DR"/>
    <n v="101"/>
    <s v="IACOBUCCI JOHN R"/>
    <s v="R30"/>
    <s v="ONE FAMILY"/>
    <s v="46/A1/97//"/>
    <n v="7.1980000000000002E-2"/>
    <n v="0"/>
    <n v="0"/>
    <n v="1"/>
    <n v="1"/>
    <s v="SEWER"/>
    <n v="1"/>
    <n v="1"/>
    <n v="2300"/>
    <s v="YES"/>
    <n v="0"/>
    <s v="46A-1-97"/>
    <s v="All Public"/>
    <s v="SEWER"/>
    <s v="SEWER"/>
    <n v="2300"/>
    <m/>
    <m/>
    <n v="0"/>
    <n v="0"/>
    <n v="1"/>
    <n v="726"/>
    <n v="1"/>
    <m/>
    <m/>
    <m/>
    <m/>
    <m/>
    <m/>
    <m/>
    <m/>
    <m/>
    <m/>
    <n v="1"/>
    <n v="0"/>
    <n v="1"/>
    <s v="Broad Marsh River"/>
    <n v="43"/>
  </r>
  <r>
    <s v="40-8"/>
    <m/>
    <x v="0"/>
    <s v="9 STILLMAN MEM DR"/>
    <n v="101"/>
    <s v="EVANS TIMOTHY C"/>
    <s v="R30"/>
    <s v="ONE FAMILY"/>
    <s v="40//8//"/>
    <n v="0.28117999999999999"/>
    <n v="1"/>
    <n v="1"/>
    <n v="1"/>
    <n v="1"/>
    <s v="SEPTIC"/>
    <n v="0"/>
    <n v="1"/>
    <n v="5400"/>
    <s v="NO_W1"/>
    <n v="5400"/>
    <s v="40-8"/>
    <s v="Public Water,Gas,Septic"/>
    <s v="SEPTIC"/>
    <s v="SEPTIC"/>
    <n v="5400"/>
    <m/>
    <m/>
    <n v="1"/>
    <n v="1"/>
    <n v="2"/>
    <n v="872"/>
    <n v="1"/>
    <m/>
    <m/>
    <m/>
    <m/>
    <m/>
    <m/>
    <m/>
    <m/>
    <m/>
    <m/>
    <n v="1"/>
    <n v="9.68"/>
    <n v="1"/>
    <s v="Wareham River East"/>
    <n v="45"/>
  </r>
  <r>
    <s v="38-355"/>
    <m/>
    <x v="0"/>
    <s v="43 PARKWOOD DR"/>
    <n v="101"/>
    <s v="CONDON PHYLLIS E TRUSTEE"/>
    <s v="R30"/>
    <s v="ONE FAMILY"/>
    <s v="38//355//"/>
    <n v="0.27298"/>
    <n v="1"/>
    <n v="1"/>
    <n v="1"/>
    <n v="1"/>
    <s v="SEPTIC"/>
    <n v="0"/>
    <n v="1"/>
    <n v="7500"/>
    <s v="NO_W1"/>
    <n v="7500"/>
    <s v="38-355"/>
    <s v="Public Water,Gas,Septic"/>
    <s v="SEPTIC"/>
    <s v="SEPTIC"/>
    <n v="7500"/>
    <m/>
    <m/>
    <n v="1"/>
    <n v="1"/>
    <n v="3"/>
    <n v="1524"/>
    <n v="1"/>
    <m/>
    <m/>
    <m/>
    <m/>
    <m/>
    <m/>
    <m/>
    <m/>
    <m/>
    <m/>
    <n v="3"/>
    <n v="9.68"/>
    <n v="1"/>
    <s v="Wareham River East"/>
    <n v="45"/>
  </r>
  <r>
    <s v="40-1019"/>
    <m/>
    <x v="0"/>
    <s v="103 INDIAN NECK RD"/>
    <n v="903"/>
    <s v="TOWN OF WAREHAM"/>
    <s v="R30"/>
    <s v="MUNICIPAL  MDL-00"/>
    <s v="40//1019//"/>
    <n v="5.0768399999999998"/>
    <n v="0"/>
    <n v="0"/>
    <n v="0"/>
    <n v="0"/>
    <m/>
    <n v="0"/>
    <n v="0"/>
    <n v="0"/>
    <s v="YES"/>
    <n v="0"/>
    <s v="40-1019"/>
    <m/>
    <m/>
    <m/>
    <n v="0"/>
    <s v="fee simple"/>
    <s v="YES"/>
    <n v="0"/>
    <n v="0"/>
    <n v="0"/>
    <n v="0"/>
    <n v="0"/>
    <m/>
    <m/>
    <m/>
    <m/>
    <m/>
    <m/>
    <m/>
    <m/>
    <m/>
    <m/>
    <n v="1"/>
    <n v="0"/>
    <n v="1"/>
    <s v="Wareham River East"/>
    <n v="45"/>
  </r>
  <r>
    <s v="38-368"/>
    <m/>
    <x v="0"/>
    <s v="5 CRAB COVE TERR"/>
    <n v="101"/>
    <s v="CAMPANO DANIEL S &amp; LEIGH P"/>
    <s v="R30"/>
    <s v="ONE FAMILY"/>
    <s v="38//368//"/>
    <n v="0.39234000000000002"/>
    <n v="1"/>
    <n v="1"/>
    <n v="1"/>
    <n v="1"/>
    <s v="SEPTIC"/>
    <n v="0"/>
    <n v="1"/>
    <n v="2400"/>
    <s v="YES"/>
    <n v="2400"/>
    <s v="38-368"/>
    <s v="Public Water,Septic"/>
    <s v="SEPTIC"/>
    <s v="SEPTIC"/>
    <n v="2400"/>
    <m/>
    <m/>
    <n v="1"/>
    <n v="1"/>
    <n v="1"/>
    <n v="1012"/>
    <n v="1"/>
    <m/>
    <m/>
    <m/>
    <m/>
    <m/>
    <m/>
    <m/>
    <m/>
    <m/>
    <m/>
    <n v="3"/>
    <n v="9.68"/>
    <n v="1"/>
    <s v="Wareham River East"/>
    <n v="45"/>
  </r>
  <r>
    <s v="49-S244"/>
    <m/>
    <x v="0"/>
    <s v="86 SWIFTS BCH RD"/>
    <n v="101"/>
    <s v="PICKETT DAVID T"/>
    <s v="R30"/>
    <s v="ONE FAMILY"/>
    <s v="49//S244//"/>
    <n v="0.29663"/>
    <n v="0"/>
    <n v="0"/>
    <n v="1"/>
    <n v="1"/>
    <s v="SEWER"/>
    <n v="1"/>
    <n v="1"/>
    <n v="8000"/>
    <s v="YES"/>
    <n v="0"/>
    <s v="49-S244"/>
    <s v="All Public"/>
    <s v="SEWER"/>
    <s v="SEWER"/>
    <n v="8000"/>
    <m/>
    <m/>
    <n v="0"/>
    <n v="0"/>
    <n v="3"/>
    <n v="1482"/>
    <n v="1"/>
    <m/>
    <m/>
    <m/>
    <m/>
    <m/>
    <m/>
    <m/>
    <m/>
    <m/>
    <m/>
    <n v="1"/>
    <n v="0"/>
    <n v="1"/>
    <s v="Wareham River West"/>
    <n v="44"/>
  </r>
  <r>
    <s v="LAND_NOPARC"/>
    <m/>
    <x v="0"/>
    <m/>
    <n v="0"/>
    <m/>
    <m/>
    <m/>
    <m/>
    <n v="0.10392"/>
    <n v="0"/>
    <n v="0"/>
    <n v="0"/>
    <n v="0"/>
    <m/>
    <n v="0"/>
    <n v="0"/>
    <n v="0"/>
    <s v="NO"/>
    <n v="0"/>
    <m/>
    <m/>
    <m/>
    <m/>
    <n v="0"/>
    <m/>
    <m/>
    <n v="0"/>
    <n v="0"/>
    <n v="0"/>
    <n v="0"/>
    <n v="0"/>
    <m/>
    <m/>
    <m/>
    <m/>
    <m/>
    <m/>
    <m/>
    <m/>
    <m/>
    <m/>
    <n v="0"/>
    <n v="0"/>
    <n v="1"/>
    <s v="Wareham River East"/>
    <n v="45"/>
  </r>
  <r>
    <s v="46A-1-96"/>
    <m/>
    <x v="0"/>
    <s v="6 COTTAGE ST"/>
    <n v="101"/>
    <s v="ROSE MICHELE A"/>
    <s v="R30"/>
    <s v="ONE FAMILY"/>
    <s v="46/A1/96//"/>
    <n v="6.0810000000000003E-2"/>
    <n v="0"/>
    <n v="0"/>
    <n v="1"/>
    <n v="1"/>
    <s v="SEWER"/>
    <n v="1"/>
    <n v="1"/>
    <n v="4800"/>
    <s v="YES"/>
    <n v="0"/>
    <s v="46A-1-96"/>
    <s v="All Public"/>
    <s v="SEWER"/>
    <s v="SEWER"/>
    <n v="4800"/>
    <m/>
    <m/>
    <n v="0"/>
    <n v="0"/>
    <n v="2"/>
    <n v="776"/>
    <n v="1"/>
    <m/>
    <m/>
    <m/>
    <m/>
    <m/>
    <m/>
    <m/>
    <m/>
    <m/>
    <m/>
    <n v="1"/>
    <n v="0"/>
    <n v="1"/>
    <s v="Broad Marsh River"/>
    <n v="43"/>
  </r>
  <r>
    <s v="38-342"/>
    <m/>
    <x v="0"/>
    <s v="47 PARKWOOD DR"/>
    <n v="101"/>
    <s v="SULLIVAN THOMAS MARK"/>
    <s v="R30"/>
    <s v="ONE FAMILY"/>
    <s v="38//342//"/>
    <n v="0.17013"/>
    <n v="1"/>
    <n v="1"/>
    <n v="1"/>
    <n v="1"/>
    <s v="SEPTIC"/>
    <n v="0"/>
    <n v="1"/>
    <n v="10100"/>
    <s v="YES"/>
    <n v="10100"/>
    <s v="38-342"/>
    <s v="Public Water,Septic"/>
    <s v="SEPTIC"/>
    <s v="SEPTIC"/>
    <n v="10100"/>
    <m/>
    <m/>
    <n v="1"/>
    <n v="1"/>
    <n v="3"/>
    <n v="1460"/>
    <n v="1.75"/>
    <m/>
    <m/>
    <m/>
    <m/>
    <m/>
    <m/>
    <m/>
    <m/>
    <m/>
    <m/>
    <n v="2"/>
    <n v="9.68"/>
    <n v="1"/>
    <s v="Wareham River East"/>
    <n v="45"/>
  </r>
  <r>
    <s v="46A-1-67"/>
    <m/>
    <x v="0"/>
    <s v="144 PINEHURST DR"/>
    <n v="101"/>
    <s v="BARBIERI LEONARD J"/>
    <s v="R30"/>
    <s v="ONE FAMILY"/>
    <s v="46/A1/67//"/>
    <n v="0.17641999999999999"/>
    <n v="0"/>
    <n v="0"/>
    <n v="1"/>
    <n v="1"/>
    <s v="SEWER"/>
    <n v="1"/>
    <n v="1"/>
    <n v="400"/>
    <s v="YES"/>
    <n v="0"/>
    <s v="46A-1-67"/>
    <s v="All Public"/>
    <s v="SEWER"/>
    <s v="SEWER"/>
    <n v="400"/>
    <m/>
    <m/>
    <n v="0"/>
    <n v="0"/>
    <n v="3"/>
    <n v="1180"/>
    <n v="1"/>
    <m/>
    <m/>
    <m/>
    <m/>
    <m/>
    <m/>
    <m/>
    <m/>
    <m/>
    <m/>
    <n v="2"/>
    <n v="0"/>
    <n v="1"/>
    <s v="Broad Marsh River"/>
    <n v="43"/>
  </r>
  <r>
    <s v="57-164"/>
    <m/>
    <x v="0"/>
    <s v="37 CAMARDO DR"/>
    <n v="101"/>
    <s v="MADGE EDWARD"/>
    <s v="MR30"/>
    <s v="ONE FAMILY"/>
    <s v="57//164//"/>
    <n v="0.22153"/>
    <n v="0"/>
    <n v="0"/>
    <n v="1"/>
    <n v="1"/>
    <s v="SEWER"/>
    <n v="1"/>
    <n v="1"/>
    <n v="16000"/>
    <s v="YES"/>
    <n v="0"/>
    <s v="57-164"/>
    <s v="All Public"/>
    <s v="SEWER"/>
    <s v="SEWER"/>
    <n v="16000"/>
    <m/>
    <m/>
    <n v="0"/>
    <n v="0"/>
    <n v="3"/>
    <n v="1316"/>
    <n v="1"/>
    <m/>
    <m/>
    <m/>
    <m/>
    <m/>
    <m/>
    <m/>
    <m/>
    <m/>
    <m/>
    <n v="1"/>
    <n v="0"/>
    <n v="1"/>
    <s v="Wareham River West"/>
    <n v="44"/>
  </r>
  <r>
    <s v="38-341"/>
    <m/>
    <x v="0"/>
    <s v="51 PARKWOOD DR"/>
    <n v="101"/>
    <s v="RIVELLI DANIEL J"/>
    <s v="R30"/>
    <s v="ONE FAMILY"/>
    <s v="38//341//"/>
    <n v="8.5120000000000001E-2"/>
    <n v="1"/>
    <n v="1"/>
    <n v="1"/>
    <n v="1"/>
    <s v="SEPTIC"/>
    <n v="0"/>
    <n v="1"/>
    <n v="1100"/>
    <s v="YES"/>
    <n v="1100"/>
    <s v="38-341"/>
    <s v="Public Water,Septic"/>
    <s v="SEPTIC"/>
    <s v="SEPTIC"/>
    <n v="1100"/>
    <m/>
    <m/>
    <n v="1"/>
    <n v="1"/>
    <n v="2"/>
    <n v="528"/>
    <n v="1"/>
    <m/>
    <m/>
    <m/>
    <m/>
    <m/>
    <m/>
    <m/>
    <m/>
    <m/>
    <m/>
    <n v="1"/>
    <n v="9.68"/>
    <n v="1"/>
    <s v="Wareham River East"/>
    <n v="45"/>
  </r>
  <r>
    <s v="40-6"/>
    <m/>
    <x v="0"/>
    <s v="13 STILLMAN MEM DR"/>
    <n v="101"/>
    <s v="POTITO JOHN ANTHONY&amp;ROSARY ANN"/>
    <s v="R30"/>
    <s v="ONE FAMILY"/>
    <s v="40//6//"/>
    <n v="0.24878"/>
    <n v="1"/>
    <n v="1"/>
    <n v="1"/>
    <n v="1"/>
    <s v="SEPTIC"/>
    <n v="0"/>
    <n v="1"/>
    <n v="4700"/>
    <s v="YES"/>
    <n v="4700"/>
    <s v="40-6"/>
    <s v="Public Water,Gas,Septic"/>
    <s v="SEPTIC"/>
    <s v="SEPTIC"/>
    <n v="4700"/>
    <m/>
    <m/>
    <n v="1"/>
    <n v="1"/>
    <n v="3"/>
    <n v="1008"/>
    <n v="1"/>
    <m/>
    <m/>
    <m/>
    <m/>
    <m/>
    <m/>
    <m/>
    <m/>
    <m/>
    <m/>
    <n v="1"/>
    <n v="9.68"/>
    <n v="1"/>
    <s v="Wareham River East"/>
    <n v="45"/>
  </r>
  <r>
    <s v="46A-1-84"/>
    <m/>
    <x v="0"/>
    <s v="121 PINEHURST DR"/>
    <n v="101"/>
    <s v="DIANGELO LEO R"/>
    <s v="R30"/>
    <s v="ONE FAMILY"/>
    <s v="46/A1/84//"/>
    <n v="6.3460000000000003E-2"/>
    <n v="0"/>
    <n v="0"/>
    <n v="1"/>
    <n v="1"/>
    <s v="SEWER"/>
    <n v="1"/>
    <n v="1"/>
    <n v="500"/>
    <s v="YES"/>
    <n v="0"/>
    <s v="46A-1-84"/>
    <s v="All Public"/>
    <s v="SEWER"/>
    <s v="SEWER"/>
    <n v="500"/>
    <m/>
    <m/>
    <n v="0"/>
    <n v="0"/>
    <n v="2"/>
    <n v="672"/>
    <n v="1"/>
    <m/>
    <m/>
    <m/>
    <m/>
    <m/>
    <m/>
    <m/>
    <m/>
    <m/>
    <m/>
    <n v="1"/>
    <n v="0"/>
    <n v="1"/>
    <s v="Broad Marsh River"/>
    <n v="43"/>
  </r>
  <r>
    <s v="46A-1-86"/>
    <m/>
    <x v="0"/>
    <s v="11 COTTAGE ST"/>
    <n v="101"/>
    <s v="PARKER SUSAN R"/>
    <s v="R30"/>
    <s v="ONE FAMILY"/>
    <s v="46/A1/86//"/>
    <n v="0.10213999999999999"/>
    <n v="0"/>
    <n v="0"/>
    <n v="1"/>
    <n v="1"/>
    <s v="SEWER"/>
    <n v="1"/>
    <n v="1"/>
    <n v="6600"/>
    <s v="YES"/>
    <n v="0"/>
    <s v="46A-1-86"/>
    <s v="Public Water,Public Sewer"/>
    <s v="SEWER"/>
    <s v="SEWER"/>
    <n v="6600"/>
    <m/>
    <m/>
    <n v="0"/>
    <n v="0"/>
    <n v="2"/>
    <n v="638"/>
    <n v="1"/>
    <m/>
    <m/>
    <m/>
    <m/>
    <m/>
    <m/>
    <m/>
    <m/>
    <m/>
    <m/>
    <n v="2"/>
    <n v="0"/>
    <n v="1"/>
    <s v="Broad Marsh River"/>
    <n v="43"/>
  </r>
  <r>
    <s v="38-340"/>
    <m/>
    <x v="0"/>
    <s v="53 PARKWOOD DR"/>
    <n v="101"/>
    <s v="PAPARO VITO"/>
    <s v="R30"/>
    <s v="ONE FAMILY"/>
    <s v="38//340//"/>
    <n v="8.8120000000000004E-2"/>
    <n v="1"/>
    <n v="1"/>
    <n v="1"/>
    <n v="1"/>
    <s v="SEPTIC"/>
    <n v="0"/>
    <n v="1"/>
    <n v="0"/>
    <s v="YES"/>
    <n v="0"/>
    <s v="38-340"/>
    <s v="Public Water,Gas,Septic"/>
    <s v="SEPTIC"/>
    <s v="SEPTIC"/>
    <n v="0"/>
    <m/>
    <m/>
    <n v="1"/>
    <n v="1"/>
    <n v="2"/>
    <n v="704"/>
    <n v="1"/>
    <m/>
    <m/>
    <m/>
    <m/>
    <m/>
    <m/>
    <m/>
    <m/>
    <m/>
    <m/>
    <n v="1"/>
    <n v="9.68"/>
    <n v="1"/>
    <s v="Wareham River East"/>
    <n v="45"/>
  </r>
  <r>
    <s v="57-WS8"/>
    <m/>
    <x v="0"/>
    <s v="10 NICHOLAS DR"/>
    <n v="101"/>
    <s v="VIVEIROS DERRICK"/>
    <s v="MR30"/>
    <s v="ONE FAMILY"/>
    <s v="57//WS8//"/>
    <n v="0.15726000000000001"/>
    <n v="0"/>
    <n v="0"/>
    <n v="0"/>
    <n v="1"/>
    <m/>
    <n v="1"/>
    <n v="1"/>
    <n v="5800"/>
    <s v="YES"/>
    <n v="0"/>
    <s v="57-WS8"/>
    <s v="Public Water"/>
    <m/>
    <s v="SEWER"/>
    <n v="5800"/>
    <m/>
    <m/>
    <n v="0"/>
    <n v="0"/>
    <n v="2"/>
    <n v="1536"/>
    <n v="2"/>
    <m/>
    <m/>
    <m/>
    <m/>
    <m/>
    <m/>
    <m/>
    <m/>
    <m/>
    <m/>
    <n v="1"/>
    <n v="0"/>
    <n v="1"/>
    <s v="Wareham River West"/>
    <n v="44"/>
  </r>
  <r>
    <s v="49-11"/>
    <m/>
    <x v="0"/>
    <s v="10 CANNONBERRY WAY"/>
    <n v="101"/>
    <s v="DERNOGA ROSEMARIE"/>
    <s v="R30"/>
    <s v="ONE FAMILY"/>
    <s v="49//11//"/>
    <n v="0.31363000000000002"/>
    <n v="0"/>
    <n v="0"/>
    <n v="1"/>
    <n v="1"/>
    <s v="SEWER"/>
    <n v="1"/>
    <n v="1"/>
    <n v="13500"/>
    <s v="YES"/>
    <n v="0"/>
    <s v="49-11"/>
    <s v="All Public"/>
    <s v="SEWER"/>
    <s v="SEWER"/>
    <n v="13500"/>
    <m/>
    <m/>
    <n v="0"/>
    <n v="0"/>
    <n v="3"/>
    <n v="1711"/>
    <n v="1.75"/>
    <m/>
    <m/>
    <m/>
    <m/>
    <m/>
    <m/>
    <m/>
    <m/>
    <m/>
    <m/>
    <n v="1"/>
    <n v="0"/>
    <n v="1"/>
    <s v="Broad Marsh River"/>
    <n v="43"/>
  </r>
  <r>
    <s v="46A-1-33"/>
    <m/>
    <x v="0"/>
    <s v="76 PINEHURST DR"/>
    <n v="101"/>
    <s v="KOSHIVAS DEBRA E TRUSTEE OF"/>
    <s v="R30"/>
    <s v="ONE FAMILY"/>
    <s v="46/A1/33//"/>
    <n v="0.15454000000000001"/>
    <n v="0"/>
    <n v="0"/>
    <n v="1"/>
    <n v="1"/>
    <s v="SEWER"/>
    <n v="1"/>
    <n v="1"/>
    <n v="0"/>
    <s v="YES"/>
    <n v="0"/>
    <s v="46A-1-33"/>
    <s v="Public Water,Public Sewer"/>
    <s v="SEWER"/>
    <s v="SEWER"/>
    <n v="0"/>
    <m/>
    <m/>
    <n v="0"/>
    <n v="0"/>
    <n v="3"/>
    <n v="1768"/>
    <n v="1"/>
    <m/>
    <m/>
    <m/>
    <m/>
    <m/>
    <m/>
    <m/>
    <m/>
    <m/>
    <m/>
    <n v="2"/>
    <n v="0"/>
    <n v="1"/>
    <s v="Broad Marsh River"/>
    <n v="43"/>
  </r>
  <r>
    <s v="49-7"/>
    <m/>
    <x v="0"/>
    <s v="13 CANNONBERRY WAY"/>
    <n v="101"/>
    <s v="PLACE PAUL S"/>
    <s v="R30"/>
    <s v="ONE FAMILY"/>
    <s v="49//7//"/>
    <n v="0.27823999999999999"/>
    <n v="0"/>
    <n v="0"/>
    <n v="1"/>
    <n v="1"/>
    <s v="SEWER"/>
    <n v="1"/>
    <n v="0"/>
    <n v="0"/>
    <s v="YES"/>
    <n v="0"/>
    <s v="49-7"/>
    <s v="All Public"/>
    <s v="SEWER"/>
    <s v="SEWER"/>
    <n v="0"/>
    <m/>
    <m/>
    <n v="0"/>
    <n v="0"/>
    <n v="3"/>
    <n v="1663"/>
    <n v="1.75"/>
    <m/>
    <m/>
    <m/>
    <m/>
    <m/>
    <m/>
    <m/>
    <m/>
    <m/>
    <m/>
    <n v="1"/>
    <n v="0"/>
    <n v="1"/>
    <s v="Broad Marsh River"/>
    <n v="43"/>
  </r>
  <r>
    <s v="38-339"/>
    <m/>
    <x v="0"/>
    <s v="55 PARKWOOD DR"/>
    <n v="106"/>
    <s v="HENDRY DOUGLAS"/>
    <s v="R30"/>
    <s v="AC LND IMP  MDL-00"/>
    <s v="38//339//"/>
    <n v="8.4229999999999999E-2"/>
    <n v="0"/>
    <n v="0"/>
    <n v="0"/>
    <n v="0"/>
    <m/>
    <n v="0"/>
    <n v="0"/>
    <n v="0"/>
    <s v="YES"/>
    <n v="0"/>
    <s v="38-339"/>
    <m/>
    <m/>
    <m/>
    <n v="0"/>
    <m/>
    <m/>
    <n v="0"/>
    <n v="0"/>
    <n v="0"/>
    <n v="0"/>
    <n v="0"/>
    <m/>
    <m/>
    <m/>
    <m/>
    <m/>
    <m/>
    <m/>
    <m/>
    <m/>
    <m/>
    <n v="1"/>
    <n v="0"/>
    <n v="1"/>
    <s v="Wareham River East"/>
    <n v="45"/>
  </r>
  <r>
    <s v="57-WS3"/>
    <m/>
    <x v="0"/>
    <s v="9 NICHOLAS DR"/>
    <n v="101"/>
    <s v="PINA JOHN M &amp; SEMAS SANDRA M"/>
    <s v="MR30"/>
    <s v="ONE FAMILY"/>
    <s v="57//WS3//"/>
    <n v="0.11867999999999999"/>
    <n v="0"/>
    <n v="0"/>
    <n v="1"/>
    <n v="1"/>
    <s v="SEWER"/>
    <n v="1"/>
    <n v="1"/>
    <n v="2000"/>
    <s v="YES"/>
    <n v="0"/>
    <s v="57-WS3"/>
    <s v="Public Water"/>
    <m/>
    <s v="SEWER"/>
    <n v="2000"/>
    <m/>
    <m/>
    <n v="0"/>
    <n v="0"/>
    <n v="2"/>
    <n v="1680"/>
    <n v="2"/>
    <m/>
    <m/>
    <m/>
    <m/>
    <m/>
    <m/>
    <m/>
    <m/>
    <m/>
    <m/>
    <n v="1"/>
    <n v="0"/>
    <n v="1"/>
    <s v="Wareham River West"/>
    <n v="44"/>
  </r>
  <r>
    <s v="38-338"/>
    <m/>
    <x v="0"/>
    <s v="57 PARKWOOD DR"/>
    <n v="101"/>
    <s v="MCCORMACK JEANNE M"/>
    <s v="R30"/>
    <s v="ONE FAMILY"/>
    <s v="38//338//"/>
    <n v="8.5540000000000005E-2"/>
    <n v="1"/>
    <n v="1"/>
    <n v="1"/>
    <n v="1"/>
    <s v="SEPTIC"/>
    <n v="0"/>
    <n v="1"/>
    <n v="600"/>
    <s v="YES"/>
    <n v="600"/>
    <s v="38-338"/>
    <s v="Public Water,Septic"/>
    <s v="SEPTIC"/>
    <s v="SEPTIC"/>
    <n v="600"/>
    <m/>
    <m/>
    <n v="1"/>
    <n v="1"/>
    <n v="3"/>
    <n v="1056"/>
    <n v="1"/>
    <m/>
    <m/>
    <m/>
    <m/>
    <m/>
    <m/>
    <m/>
    <m/>
    <m/>
    <m/>
    <n v="1"/>
    <n v="9.68"/>
    <n v="1"/>
    <s v="Wareham River East"/>
    <n v="45"/>
  </r>
  <r>
    <s v="46A-1-1000"/>
    <m/>
    <x v="0"/>
    <s v="0 PINEHURST DR  OFF"/>
    <n v="132"/>
    <s v="PINEHURST BEACH ASSOCIATION"/>
    <s v="R30"/>
    <s v="RES ACLNUD  MDL-00"/>
    <s v="46/A1/1000//"/>
    <n v="0.29332000000000003"/>
    <n v="0"/>
    <n v="0"/>
    <n v="0"/>
    <n v="0"/>
    <m/>
    <n v="0"/>
    <n v="0"/>
    <n v="0"/>
    <s v="YES"/>
    <n v="0"/>
    <s v="46A-1-1000"/>
    <m/>
    <m/>
    <m/>
    <n v="0"/>
    <m/>
    <m/>
    <n v="0"/>
    <n v="0"/>
    <n v="0"/>
    <n v="0"/>
    <n v="0"/>
    <m/>
    <m/>
    <m/>
    <m/>
    <m/>
    <m/>
    <m/>
    <m/>
    <m/>
    <m/>
    <n v="0"/>
    <n v="0"/>
    <n v="1"/>
    <s v="Broad Marsh River"/>
    <n v="43"/>
  </r>
  <r>
    <s v="38-337"/>
    <m/>
    <x v="0"/>
    <s v="59 PARKWOOD DR"/>
    <n v="101"/>
    <s v="DOMIAN HENRY A"/>
    <s v="R30"/>
    <s v="ONE FAMILY"/>
    <s v="38//337//"/>
    <n v="0.12753999999999999"/>
    <n v="1"/>
    <n v="1"/>
    <n v="1"/>
    <n v="1"/>
    <s v="SEPTIC"/>
    <n v="0"/>
    <n v="1"/>
    <n v="300"/>
    <s v="NO_W1"/>
    <n v="300"/>
    <s v="38-337"/>
    <s v="Public Water,Gas,Septic"/>
    <s v="SEPTIC"/>
    <s v="SEPTIC"/>
    <n v="300"/>
    <m/>
    <m/>
    <n v="1"/>
    <n v="1"/>
    <n v="3"/>
    <n v="900"/>
    <n v="1"/>
    <m/>
    <m/>
    <m/>
    <m/>
    <m/>
    <m/>
    <m/>
    <m/>
    <m/>
    <m/>
    <n v="2"/>
    <n v="9.68"/>
    <n v="1"/>
    <s v="Wareham River East"/>
    <n v="45"/>
  </r>
  <r>
    <s v="38-335"/>
    <m/>
    <x v="0"/>
    <s v="63 PARKWOOD DR"/>
    <n v="101"/>
    <s v="GUERIN ANDREA M TRUSTEE"/>
    <s v="R30"/>
    <s v="ONE FAMILY"/>
    <s v="38//335//"/>
    <n v="0.13356000000000001"/>
    <n v="1"/>
    <n v="1"/>
    <n v="1"/>
    <n v="1"/>
    <s v="SEPTIC"/>
    <n v="0"/>
    <n v="1"/>
    <n v="400"/>
    <s v="YES"/>
    <n v="400"/>
    <s v="38-335"/>
    <s v="Public Water,Gas,Septic"/>
    <s v="SEPTIC"/>
    <s v="SEPTIC"/>
    <n v="400"/>
    <m/>
    <m/>
    <n v="1"/>
    <n v="1"/>
    <n v="3"/>
    <n v="875"/>
    <n v="1.3"/>
    <m/>
    <m/>
    <m/>
    <m/>
    <m/>
    <m/>
    <m/>
    <m/>
    <m/>
    <m/>
    <n v="2"/>
    <n v="9.68"/>
    <n v="1"/>
    <s v="Wareham River East"/>
    <n v="45"/>
  </r>
  <r>
    <s v="46A-1-32"/>
    <m/>
    <x v="0"/>
    <s v="74 PINEHURST DR"/>
    <n v="132"/>
    <s v="LOCKETTI ALBERT"/>
    <s v="R30"/>
    <s v="RES ACLNUD  MDL-00"/>
    <s v="46/A1/32//"/>
    <n v="0.11302"/>
    <n v="0"/>
    <n v="0"/>
    <n v="0"/>
    <n v="0"/>
    <m/>
    <n v="0"/>
    <n v="0"/>
    <n v="0"/>
    <s v="YES"/>
    <n v="0"/>
    <s v="46A-1-32"/>
    <m/>
    <m/>
    <m/>
    <n v="0"/>
    <m/>
    <m/>
    <n v="0"/>
    <n v="0"/>
    <n v="0"/>
    <n v="0"/>
    <n v="0"/>
    <m/>
    <m/>
    <m/>
    <m/>
    <m/>
    <m/>
    <m/>
    <m/>
    <m/>
    <m/>
    <n v="1"/>
    <n v="0"/>
    <n v="1"/>
    <s v="Broad Marsh River"/>
    <n v="43"/>
  </r>
  <r>
    <s v="46A-1-69"/>
    <m/>
    <x v="0"/>
    <s v="148 PINEHURST DR"/>
    <n v="101"/>
    <s v="OLMSTEAD LINDA"/>
    <s v="R30"/>
    <s v="ONE FAMILY"/>
    <s v="46/A1/69//"/>
    <n v="7.7420000000000003E-2"/>
    <n v="0"/>
    <n v="0"/>
    <n v="1"/>
    <n v="1"/>
    <s v="SEWER"/>
    <n v="1"/>
    <n v="1"/>
    <n v="6000"/>
    <s v="YES"/>
    <n v="0"/>
    <s v="46A-1-69"/>
    <s v="All Public"/>
    <s v="SEWER"/>
    <s v="SEWER"/>
    <n v="6000"/>
    <m/>
    <m/>
    <n v="0"/>
    <n v="0"/>
    <n v="2"/>
    <n v="960"/>
    <n v="1"/>
    <m/>
    <m/>
    <m/>
    <m/>
    <m/>
    <m/>
    <m/>
    <m/>
    <m/>
    <m/>
    <n v="1"/>
    <n v="0"/>
    <n v="1"/>
    <s v="Broad Marsh River"/>
    <n v="43"/>
  </r>
  <r>
    <s v="55-A"/>
    <m/>
    <x v="0"/>
    <s v="81 SWIFTS BCH RD"/>
    <n v="101"/>
    <s v="IANNUZZO ANGELA TRUSTEE OF"/>
    <s v="R30"/>
    <s v="ONE FAMILY"/>
    <s v="55///A/"/>
    <n v="0.43290000000000001"/>
    <n v="0"/>
    <n v="0"/>
    <n v="1"/>
    <n v="1"/>
    <s v="SEWER"/>
    <n v="0"/>
    <n v="1"/>
    <n v="5800"/>
    <s v="NO_W1"/>
    <n v="0"/>
    <s v="55-A"/>
    <s v="Gas"/>
    <m/>
    <s v="SEWER"/>
    <n v="5800"/>
    <m/>
    <m/>
    <n v="0"/>
    <n v="0"/>
    <n v="4"/>
    <n v="1933"/>
    <n v="1.75"/>
    <m/>
    <m/>
    <m/>
    <m/>
    <m/>
    <m/>
    <m/>
    <m/>
    <m/>
    <m/>
    <n v="2"/>
    <n v="0"/>
    <n v="1"/>
    <s v="Wareham River West"/>
    <n v="44"/>
  </r>
  <r>
    <s v="46A-1-30"/>
    <m/>
    <x v="0"/>
    <s v="70 PINEHURST DR"/>
    <n v="101"/>
    <s v="MANGUSO MARY"/>
    <s v="R30"/>
    <s v="ONE FAMILY"/>
    <s v="46/A1/30//"/>
    <n v="7.8659999999999994E-2"/>
    <n v="0"/>
    <n v="0"/>
    <n v="1"/>
    <n v="1"/>
    <s v="SEWER"/>
    <n v="1"/>
    <n v="1"/>
    <n v="5500"/>
    <s v="YES"/>
    <n v="0"/>
    <s v="46A-1-30"/>
    <s v="Public Water,Public Sewer"/>
    <s v="SEWER"/>
    <s v="SEWER"/>
    <n v="5500"/>
    <m/>
    <m/>
    <n v="0"/>
    <n v="0"/>
    <n v="3"/>
    <n v="1100"/>
    <n v="1.75"/>
    <m/>
    <m/>
    <m/>
    <m/>
    <m/>
    <m/>
    <m/>
    <m/>
    <m/>
    <m/>
    <n v="1"/>
    <n v="0"/>
    <n v="1"/>
    <s v="Broad Marsh River"/>
    <n v="43"/>
  </r>
  <r>
    <s v="38-334"/>
    <m/>
    <x v="0"/>
    <s v="65 PARKWOOD DR"/>
    <n v="101"/>
    <s v="KULLAS SANDRA L"/>
    <s v="R30"/>
    <s v="ONE FAMILY"/>
    <s v="38//334//"/>
    <n v="8.4169999999999995E-2"/>
    <n v="1"/>
    <n v="1"/>
    <n v="1"/>
    <n v="1"/>
    <s v="SEPTIC"/>
    <n v="0"/>
    <n v="1"/>
    <n v="12500"/>
    <s v="YES"/>
    <n v="12500"/>
    <s v="38-334"/>
    <s v="Public Water,Gas,Septic"/>
    <s v="SEPTIC"/>
    <s v="SEPTIC"/>
    <n v="12500"/>
    <m/>
    <m/>
    <n v="1"/>
    <n v="1"/>
    <n v="3"/>
    <n v="1348"/>
    <n v="1.3"/>
    <m/>
    <m/>
    <m/>
    <m/>
    <m/>
    <m/>
    <m/>
    <m/>
    <m/>
    <m/>
    <n v="1"/>
    <n v="9.68"/>
    <n v="1"/>
    <s v="Wareham River East"/>
    <n v="45"/>
  </r>
  <r>
    <s v="46A-1-89"/>
    <m/>
    <x v="0"/>
    <s v="55 PINEHURST DR"/>
    <n v="101"/>
    <s v="ROSE GEORGE A SR"/>
    <s v="R30"/>
    <s v="ONE FAMILY"/>
    <s v="46/A1/89//"/>
    <n v="6.4579999999999999E-2"/>
    <n v="0"/>
    <n v="0"/>
    <n v="1"/>
    <n v="1"/>
    <s v="SEWER"/>
    <n v="1"/>
    <n v="1"/>
    <n v="4400"/>
    <s v="YES"/>
    <n v="0"/>
    <s v="46A-1-89"/>
    <s v="All Public"/>
    <s v="SEWER"/>
    <s v="SEWER"/>
    <n v="4400"/>
    <m/>
    <m/>
    <n v="0"/>
    <n v="0"/>
    <n v="1"/>
    <n v="530"/>
    <n v="1"/>
    <m/>
    <m/>
    <m/>
    <m/>
    <m/>
    <m/>
    <m/>
    <m/>
    <m/>
    <m/>
    <n v="1"/>
    <n v="0"/>
    <n v="1"/>
    <s v="Broad Marsh River"/>
    <n v="43"/>
  </r>
  <r>
    <s v="57-124"/>
    <m/>
    <x v="0"/>
    <s v="34 CAMARDO DR"/>
    <n v="101"/>
    <s v="BROWN RAYMOND A"/>
    <s v="MR30"/>
    <s v="ONE FAMILY"/>
    <s v="57//124//"/>
    <n v="0.18457999999999999"/>
    <n v="0"/>
    <n v="0"/>
    <n v="1"/>
    <n v="1"/>
    <s v="SEWER"/>
    <n v="1"/>
    <n v="1"/>
    <n v="10700"/>
    <s v="YES"/>
    <n v="0"/>
    <s v="57-124"/>
    <s v="All Public"/>
    <s v="SEWER"/>
    <s v="SEWER"/>
    <n v="10700"/>
    <m/>
    <m/>
    <n v="0"/>
    <n v="0"/>
    <n v="3"/>
    <n v="1316"/>
    <n v="1"/>
    <m/>
    <m/>
    <m/>
    <m/>
    <m/>
    <m/>
    <m/>
    <m/>
    <m/>
    <m/>
    <n v="0"/>
    <n v="0"/>
    <n v="1"/>
    <s v="Wareham River West"/>
    <n v="44"/>
  </r>
  <r>
    <s v="46A-1-83"/>
    <m/>
    <x v="0"/>
    <s v="123 PINEHURST DR"/>
    <n v="101"/>
    <s v="SWANSON CHESTER JR"/>
    <s v="R30"/>
    <s v="ONE FAMILY"/>
    <s v="46/A1/83//"/>
    <n v="5.8069999999999997E-2"/>
    <n v="0"/>
    <n v="0"/>
    <n v="1"/>
    <n v="1"/>
    <s v="SEWER"/>
    <n v="1"/>
    <n v="1"/>
    <n v="1500"/>
    <s v="YES"/>
    <n v="0"/>
    <s v="46A-1-83"/>
    <s v="All Public"/>
    <s v="SEWER"/>
    <s v="SEWER"/>
    <n v="1500"/>
    <m/>
    <m/>
    <n v="0"/>
    <n v="0"/>
    <n v="2"/>
    <n v="899"/>
    <n v="1"/>
    <m/>
    <m/>
    <m/>
    <m/>
    <m/>
    <m/>
    <m/>
    <m/>
    <m/>
    <m/>
    <n v="1"/>
    <n v="0"/>
    <n v="1"/>
    <s v="Broad Marsh River"/>
    <n v="43"/>
  </r>
  <r>
    <s v="46A-1-26"/>
    <m/>
    <x v="0"/>
    <s v="66 PINEHURST DR"/>
    <n v="101"/>
    <s v="IACOBUCCI JOHN R"/>
    <s v="R30"/>
    <s v="ONE FAMILY"/>
    <s v="46/A1/26//"/>
    <n v="0.11212"/>
    <n v="0"/>
    <n v="0"/>
    <n v="1"/>
    <n v="1"/>
    <s v="SEWER"/>
    <n v="1"/>
    <n v="1"/>
    <n v="7800"/>
    <s v="YES"/>
    <n v="0"/>
    <s v="46A-1-26"/>
    <s v="All Public"/>
    <s v="SEWER"/>
    <s v="SEWER"/>
    <n v="7800"/>
    <m/>
    <m/>
    <n v="0"/>
    <n v="0"/>
    <n v="2"/>
    <n v="629"/>
    <n v="1"/>
    <m/>
    <m/>
    <m/>
    <m/>
    <m/>
    <m/>
    <m/>
    <m/>
    <m/>
    <m/>
    <n v="1"/>
    <n v="0"/>
    <n v="1"/>
    <s v="Broad Marsh River"/>
    <n v="43"/>
  </r>
  <r>
    <s v="UNK1423"/>
    <s v="FEE"/>
    <x v="0"/>
    <s v="CRANBERRY GROVE"/>
    <n v="0"/>
    <m/>
    <m/>
    <m/>
    <m/>
    <n v="5.5498500000000002"/>
    <n v="0"/>
    <n v="0"/>
    <n v="0"/>
    <n v="0"/>
    <m/>
    <n v="0"/>
    <n v="0"/>
    <n v="0"/>
    <s v="NO_W2"/>
    <n v="0"/>
    <m/>
    <m/>
    <m/>
    <m/>
    <n v="0"/>
    <m/>
    <m/>
    <n v="0"/>
    <n v="0"/>
    <n v="0"/>
    <n v="0"/>
    <n v="0"/>
    <s v="Not in new Assr DB, Makepe?, old info"/>
    <m/>
    <m/>
    <m/>
    <m/>
    <m/>
    <m/>
    <m/>
    <m/>
    <m/>
    <n v="1"/>
    <n v="0"/>
    <n v="1"/>
    <s v="Wareham River West"/>
    <n v="44"/>
  </r>
  <r>
    <s v="38-332"/>
    <m/>
    <x v="0"/>
    <s v="67 PARKWOOD DR"/>
    <n v="101"/>
    <s v="TIOLPERTAISER LLC"/>
    <s v="R30"/>
    <s v="ONE FAMILY"/>
    <s v="38//332//"/>
    <n v="8.2729999999999998E-2"/>
    <n v="1"/>
    <n v="1"/>
    <n v="1"/>
    <n v="1"/>
    <s v="SEPTIC"/>
    <n v="0"/>
    <n v="1"/>
    <n v="3400"/>
    <s v="YES"/>
    <n v="3400"/>
    <s v="38-332"/>
    <s v="Public Water,Gas,Septic"/>
    <s v="SEPTIC"/>
    <s v="SEPTIC"/>
    <n v="3400"/>
    <m/>
    <m/>
    <n v="1"/>
    <n v="1"/>
    <n v="3"/>
    <n v="1402"/>
    <n v="2"/>
    <m/>
    <m/>
    <m/>
    <m/>
    <m/>
    <m/>
    <m/>
    <m/>
    <m/>
    <m/>
    <n v="1"/>
    <n v="9.68"/>
    <n v="1"/>
    <s v="Wareham River East"/>
    <n v="45"/>
  </r>
  <r>
    <s v="46A-1-31"/>
    <m/>
    <x v="0"/>
    <s v="72 PINEHURST DR"/>
    <n v="109"/>
    <s v="GLYNN MICHAEL F"/>
    <s v="R30"/>
    <s v="MULTI HSES"/>
    <s v="46/A1/31//"/>
    <n v="0.12406"/>
    <n v="0"/>
    <n v="0"/>
    <n v="2"/>
    <n v="2"/>
    <s v="SEWER"/>
    <n v="1"/>
    <n v="2"/>
    <n v="6800"/>
    <s v="YES"/>
    <n v="0"/>
    <s v="46A-1-31"/>
    <s v="Public Water,Public Sewer"/>
    <s v="SEWER"/>
    <s v="SEWER"/>
    <n v="3400"/>
    <m/>
    <m/>
    <n v="0"/>
    <n v="0"/>
    <n v="3"/>
    <n v="1384"/>
    <n v="2"/>
    <m/>
    <m/>
    <m/>
    <m/>
    <m/>
    <m/>
    <m/>
    <m/>
    <m/>
    <m/>
    <n v="1"/>
    <n v="0"/>
    <n v="1"/>
    <s v="Broad Marsh River"/>
    <n v="43"/>
  </r>
  <r>
    <s v="46A-1-25"/>
    <m/>
    <x v="0"/>
    <s v="64 PINEHURST DR"/>
    <n v="101"/>
    <s v="IACOBUCCI JOHN R"/>
    <s v="R30"/>
    <s v="ONE FAMILY"/>
    <s v="46/A1/25//"/>
    <n v="0.11715"/>
    <n v="0"/>
    <n v="0"/>
    <n v="1"/>
    <n v="1"/>
    <s v="SEWER"/>
    <n v="1"/>
    <n v="1"/>
    <n v="5600"/>
    <s v="YES"/>
    <n v="0"/>
    <s v="46A-1-25"/>
    <s v="All Public"/>
    <s v="SEWER"/>
    <s v="SEWER"/>
    <n v="5600"/>
    <m/>
    <m/>
    <n v="0"/>
    <n v="0"/>
    <n v="3"/>
    <n v="1628"/>
    <n v="2"/>
    <m/>
    <m/>
    <m/>
    <m/>
    <m/>
    <m/>
    <m/>
    <m/>
    <m/>
    <m/>
    <n v="1"/>
    <n v="0"/>
    <n v="1"/>
    <s v="Broad Marsh River"/>
    <n v="43"/>
  </r>
  <r>
    <s v="38-367"/>
    <m/>
    <x v="0"/>
    <s v="9 CRAB COVE TERR"/>
    <n v="132"/>
    <s v="CRABB LYDIA S"/>
    <s v="R30"/>
    <s v="RES ACLNUD  MDL-00"/>
    <s v="38//367//"/>
    <n v="0.1215"/>
    <n v="0"/>
    <n v="0"/>
    <n v="0"/>
    <n v="0"/>
    <m/>
    <n v="0"/>
    <n v="0"/>
    <n v="0"/>
    <s v="YES"/>
    <n v="0"/>
    <s v="38-367"/>
    <m/>
    <m/>
    <m/>
    <n v="0"/>
    <m/>
    <m/>
    <n v="0"/>
    <n v="0"/>
    <n v="0"/>
    <n v="0"/>
    <n v="0"/>
    <m/>
    <m/>
    <m/>
    <m/>
    <m/>
    <m/>
    <m/>
    <m/>
    <m/>
    <m/>
    <n v="1"/>
    <n v="0"/>
    <n v="1"/>
    <s v="Wareham River East"/>
    <n v="45"/>
  </r>
  <r>
    <s v="56-CG-4B"/>
    <m/>
    <x v="0"/>
    <s v="4B CRANBERRY GROVE WY"/>
    <n v="102"/>
    <s v="BLACK NOEL E"/>
    <s v="MR30"/>
    <s v="CONDO  MDL-05"/>
    <s v="56//CG/4/B"/>
    <n v="3.1969999999999998E-2"/>
    <n v="0"/>
    <n v="0"/>
    <n v="1"/>
    <n v="1"/>
    <s v="SEWER"/>
    <n v="1"/>
    <n v="1"/>
    <n v="1000"/>
    <s v="YES"/>
    <n v="0"/>
    <s v="56-CG-4B"/>
    <m/>
    <m/>
    <s v="SEWER"/>
    <n v="1000"/>
    <m/>
    <m/>
    <n v="0"/>
    <n v="0"/>
    <n v="2"/>
    <n v="1368"/>
    <n v="1"/>
    <m/>
    <m/>
    <m/>
    <m/>
    <m/>
    <m/>
    <m/>
    <m/>
    <m/>
    <m/>
    <n v="1"/>
    <n v="0"/>
    <n v="1"/>
    <s v="Wareham River West"/>
    <n v="44"/>
  </r>
  <r>
    <s v="38-331"/>
    <m/>
    <x v="0"/>
    <s v="69 PARKWOOD DR"/>
    <n v="101"/>
    <s v="ELA JOHN S JR"/>
    <s v="R30"/>
    <s v="ONE FAMILY"/>
    <s v="38//331//"/>
    <n v="7.9210000000000003E-2"/>
    <n v="1"/>
    <n v="1"/>
    <n v="1"/>
    <n v="1"/>
    <s v="SEPTIC"/>
    <n v="0"/>
    <n v="1"/>
    <n v="900"/>
    <s v="YES"/>
    <n v="900"/>
    <s v="38-331"/>
    <s v="Public Water,Septic"/>
    <s v="SEPTIC"/>
    <s v="SEPTIC"/>
    <n v="900"/>
    <m/>
    <m/>
    <n v="1"/>
    <n v="1"/>
    <n v="1"/>
    <n v="560"/>
    <n v="1"/>
    <m/>
    <m/>
    <m/>
    <m/>
    <m/>
    <m/>
    <m/>
    <m/>
    <m/>
    <m/>
    <n v="1"/>
    <n v="9.68"/>
    <n v="1"/>
    <s v="Wareham River East"/>
    <n v="45"/>
  </r>
  <r>
    <s v="56-CG-2C"/>
    <m/>
    <x v="0"/>
    <s v="2C CRANBERRY GROVE WY"/>
    <n v="102"/>
    <s v="GLENNON CATHERINE R"/>
    <s v="MR30"/>
    <s v="CONDO  MDL-05"/>
    <s v="56//CG/2/C"/>
    <n v="3.3509999999999998E-2"/>
    <n v="0"/>
    <n v="0"/>
    <n v="1"/>
    <n v="1"/>
    <s v="SEWER"/>
    <n v="1"/>
    <n v="1"/>
    <n v="4200"/>
    <s v="YES"/>
    <n v="0"/>
    <s v="56-CG-2C"/>
    <m/>
    <m/>
    <s v="SEWER"/>
    <n v="4200"/>
    <m/>
    <m/>
    <n v="0"/>
    <n v="0"/>
    <n v="2"/>
    <n v="1368"/>
    <n v="1"/>
    <m/>
    <m/>
    <m/>
    <m/>
    <m/>
    <m/>
    <m/>
    <m/>
    <m/>
    <m/>
    <n v="1"/>
    <n v="0"/>
    <n v="1"/>
    <s v="Wareham River West"/>
    <n v="44"/>
  </r>
  <r>
    <s v="56-CG-4A"/>
    <m/>
    <x v="0"/>
    <s v="4A CRANBERRY GROVE WY"/>
    <n v="102"/>
    <s v="FITZPATRICK KATHLEEN T"/>
    <s v="MR30"/>
    <s v="CONDO  MDL-05"/>
    <s v="56//CG/4/A"/>
    <n v="3.4110000000000001E-2"/>
    <n v="0"/>
    <n v="0"/>
    <n v="1"/>
    <n v="1"/>
    <s v="SEWER"/>
    <n v="1"/>
    <n v="1"/>
    <n v="4500"/>
    <s v="YES"/>
    <n v="0"/>
    <s v="56-CG-4A"/>
    <m/>
    <m/>
    <s v="SEWER"/>
    <n v="4500"/>
    <m/>
    <m/>
    <n v="0"/>
    <n v="0"/>
    <n v="2"/>
    <n v="1380"/>
    <n v="1"/>
    <m/>
    <m/>
    <m/>
    <m/>
    <m/>
    <m/>
    <m/>
    <m/>
    <m/>
    <m/>
    <n v="1"/>
    <n v="0"/>
    <n v="1"/>
    <s v="Wareham River West"/>
    <n v="44"/>
  </r>
  <r>
    <s v="56-CG-2D"/>
    <m/>
    <x v="0"/>
    <s v="2D CRANBERRY GROVE WY"/>
    <n v="102"/>
    <s v="ARNE JUDITH C"/>
    <s v="MR30"/>
    <s v="CONDO  MDL-05"/>
    <s v="56//CG/2/D"/>
    <n v="3.5380000000000002E-2"/>
    <n v="0"/>
    <n v="0"/>
    <n v="1"/>
    <n v="1"/>
    <s v="SEWER"/>
    <n v="1"/>
    <n v="2"/>
    <n v="43900"/>
    <s v="YES"/>
    <n v="0"/>
    <s v="56-CG-2D"/>
    <m/>
    <m/>
    <s v="SEWER"/>
    <n v="21950"/>
    <m/>
    <m/>
    <n v="0"/>
    <n v="0"/>
    <n v="2"/>
    <n v="1380"/>
    <n v="1"/>
    <m/>
    <m/>
    <m/>
    <m/>
    <m/>
    <m/>
    <m/>
    <m/>
    <m/>
    <m/>
    <n v="1"/>
    <n v="0"/>
    <n v="1"/>
    <s v="Wareham River West"/>
    <n v="44"/>
  </r>
  <r>
    <s v="38-365"/>
    <m/>
    <x v="0"/>
    <s v="11 CRAB COVE TERR"/>
    <n v="101"/>
    <s v="CRABB LYDIA S"/>
    <s v="R30"/>
    <s v="ONE FAMILY"/>
    <s v="38//365//"/>
    <n v="0.17701"/>
    <n v="1"/>
    <n v="1"/>
    <n v="1"/>
    <n v="1"/>
    <s v="SEPTIC"/>
    <n v="0"/>
    <n v="1"/>
    <n v="7600"/>
    <s v="YES"/>
    <n v="7600"/>
    <s v="38-365"/>
    <s v="Public Water,Septic"/>
    <s v="SEPTIC"/>
    <s v="SEPTIC"/>
    <n v="7600"/>
    <m/>
    <m/>
    <n v="1"/>
    <n v="1"/>
    <n v="1"/>
    <n v="1048"/>
    <n v="1"/>
    <m/>
    <m/>
    <m/>
    <m/>
    <m/>
    <m/>
    <m/>
    <m/>
    <m/>
    <m/>
    <n v="2"/>
    <n v="9.68"/>
    <n v="1"/>
    <s v="Wareham River East"/>
    <n v="45"/>
  </r>
  <r>
    <s v="38-330"/>
    <m/>
    <x v="0"/>
    <s v="71 PARKWOOD DR"/>
    <n v="101"/>
    <s v="LEXIASELA LLC"/>
    <s v="R30"/>
    <s v="ONE FAMILY"/>
    <s v="38//330//"/>
    <n v="8.1100000000000005E-2"/>
    <n v="1"/>
    <n v="1"/>
    <n v="1"/>
    <n v="1"/>
    <s v="SEPTIC"/>
    <n v="0"/>
    <n v="1"/>
    <n v="3300"/>
    <s v="YES"/>
    <n v="3300"/>
    <s v="38-330"/>
    <s v="Public Water,Gas,Septic"/>
    <s v="SEPTIC"/>
    <s v="SEPTIC"/>
    <n v="3300"/>
    <m/>
    <m/>
    <n v="1"/>
    <n v="1"/>
    <n v="1"/>
    <n v="708"/>
    <n v="1"/>
    <m/>
    <m/>
    <m/>
    <m/>
    <m/>
    <m/>
    <m/>
    <m/>
    <m/>
    <m/>
    <n v="1"/>
    <n v="9.68"/>
    <n v="1"/>
    <s v="Wareham River East"/>
    <n v="45"/>
  </r>
  <r>
    <s v="56-CG-4D"/>
    <m/>
    <x v="0"/>
    <s v="4D CRANBERRY GROVE WY"/>
    <n v="102"/>
    <s v="AGOSTINI CHARLOTTE"/>
    <s v="MR30"/>
    <s v="CONDO  MDL-05"/>
    <s v="56//CG/4/D"/>
    <n v="3.3029999999999997E-2"/>
    <n v="0"/>
    <n v="0"/>
    <n v="1"/>
    <n v="1"/>
    <s v="SEWER"/>
    <n v="1"/>
    <n v="2"/>
    <n v="22200"/>
    <s v="YES"/>
    <n v="0"/>
    <s v="56-CG-4D"/>
    <m/>
    <m/>
    <s v="SEWER"/>
    <n v="11100"/>
    <m/>
    <m/>
    <n v="0"/>
    <n v="0"/>
    <n v="2"/>
    <n v="1380"/>
    <n v="1"/>
    <m/>
    <m/>
    <m/>
    <m/>
    <m/>
    <m/>
    <m/>
    <m/>
    <m/>
    <m/>
    <n v="1"/>
    <n v="0"/>
    <n v="1"/>
    <s v="Wareham River West"/>
    <n v="44"/>
  </r>
  <r>
    <s v="46A-1-24"/>
    <m/>
    <x v="0"/>
    <s v="62 PINEHURST DR"/>
    <n v="101"/>
    <s v="CLEARY EVA M"/>
    <s v="R30"/>
    <s v="ONE FAMILY"/>
    <s v="46/A1/24//"/>
    <n v="0.11531"/>
    <n v="0"/>
    <n v="0"/>
    <n v="1"/>
    <n v="1"/>
    <s v="SEWER"/>
    <n v="1"/>
    <n v="1"/>
    <n v="4500"/>
    <s v="YES"/>
    <n v="0"/>
    <s v="46A-1-24"/>
    <s v="All Public"/>
    <s v="SEWER"/>
    <s v="SEWER"/>
    <n v="4500"/>
    <m/>
    <m/>
    <n v="0"/>
    <n v="0"/>
    <n v="3"/>
    <n v="944"/>
    <n v="1"/>
    <m/>
    <m/>
    <m/>
    <m/>
    <m/>
    <m/>
    <m/>
    <m/>
    <m/>
    <m/>
    <n v="1"/>
    <n v="0"/>
    <n v="1"/>
    <s v="Broad Marsh River"/>
    <n v="43"/>
  </r>
  <r>
    <s v="38-363"/>
    <m/>
    <x v="0"/>
    <s v="15 CRAB COVE TERR"/>
    <n v="101"/>
    <s v="SEROWIK JULIE A"/>
    <s v="R30"/>
    <s v="ONE FAMILY"/>
    <s v="38//363//"/>
    <n v="0.16692000000000001"/>
    <n v="1"/>
    <n v="1"/>
    <n v="1"/>
    <n v="1"/>
    <s v="SEPTIC"/>
    <n v="0"/>
    <n v="1"/>
    <n v="3800"/>
    <s v="YES"/>
    <n v="3800"/>
    <s v="38-363"/>
    <s v="Public Water,Gas,Septic"/>
    <s v="SEPTIC"/>
    <s v="SEPTIC"/>
    <n v="3800"/>
    <m/>
    <m/>
    <n v="1"/>
    <n v="1"/>
    <n v="1"/>
    <n v="902"/>
    <n v="1"/>
    <m/>
    <m/>
    <m/>
    <m/>
    <m/>
    <m/>
    <m/>
    <m/>
    <m/>
    <m/>
    <n v="2"/>
    <n v="9.68"/>
    <n v="1"/>
    <s v="Wareham River East"/>
    <n v="45"/>
  </r>
  <r>
    <s v="46A-1-28"/>
    <m/>
    <x v="0"/>
    <s v="1 BLUEJAY TER"/>
    <n v="101"/>
    <s v="BINGHAM ELENA"/>
    <s v="R30"/>
    <s v="ONE FAMILY"/>
    <s v="46/A1/28//"/>
    <n v="0.13214000000000001"/>
    <n v="0"/>
    <n v="0"/>
    <n v="1"/>
    <n v="1"/>
    <s v="SEWER"/>
    <n v="1"/>
    <n v="0"/>
    <n v="0"/>
    <s v="NO_W1"/>
    <n v="0"/>
    <s v="46A-1-28"/>
    <s v="All Public"/>
    <s v="SEWER"/>
    <s v="SEWER"/>
    <n v="5000"/>
    <m/>
    <m/>
    <n v="0"/>
    <n v="0"/>
    <n v="2"/>
    <n v="762"/>
    <n v="1"/>
    <m/>
    <m/>
    <m/>
    <m/>
    <m/>
    <m/>
    <m/>
    <m/>
    <m/>
    <m/>
    <n v="2"/>
    <n v="0"/>
    <n v="1"/>
    <s v="Broad Marsh River"/>
    <n v="43"/>
  </r>
  <r>
    <s v="56-CG-2B"/>
    <m/>
    <x v="0"/>
    <s v="2B CRANBERRY GROVE WY"/>
    <n v="102"/>
    <s v="MULLIN MARY E"/>
    <s v="MR30"/>
    <s v="CONDO  MDL-05"/>
    <s v="56//CG/2/B"/>
    <n v="3.4540000000000001E-2"/>
    <n v="0"/>
    <n v="0"/>
    <n v="1"/>
    <n v="1"/>
    <s v="SEWER"/>
    <n v="1"/>
    <n v="1"/>
    <n v="900"/>
    <s v="YES"/>
    <n v="0"/>
    <s v="56-CG-2B"/>
    <m/>
    <m/>
    <s v="SEWER"/>
    <n v="900"/>
    <m/>
    <m/>
    <n v="0"/>
    <n v="0"/>
    <n v="2"/>
    <n v="1368"/>
    <n v="1"/>
    <m/>
    <m/>
    <m/>
    <m/>
    <m/>
    <m/>
    <m/>
    <m/>
    <m/>
    <m/>
    <n v="1"/>
    <n v="0"/>
    <n v="1"/>
    <s v="Wareham River West"/>
    <n v="44"/>
  </r>
  <r>
    <s v="46A-1-70"/>
    <m/>
    <x v="0"/>
    <s v="150 PINEHURST DR"/>
    <n v="101"/>
    <s v="MELLONI KIMBERLY A"/>
    <s v="R30"/>
    <s v="ONE FAMILY"/>
    <s v="46/A1/70//"/>
    <n v="8.5750000000000007E-2"/>
    <n v="0"/>
    <n v="0"/>
    <n v="1"/>
    <n v="1"/>
    <s v="SEWER"/>
    <n v="1"/>
    <n v="1"/>
    <n v="3900"/>
    <s v="YES"/>
    <n v="0"/>
    <s v="46A-1-70"/>
    <s v="All Public"/>
    <s v="SEWER"/>
    <s v="SEWER"/>
    <n v="3900"/>
    <m/>
    <m/>
    <n v="0"/>
    <n v="0"/>
    <n v="2"/>
    <n v="720"/>
    <n v="1"/>
    <m/>
    <m/>
    <m/>
    <m/>
    <m/>
    <m/>
    <m/>
    <m/>
    <m/>
    <m/>
    <n v="1"/>
    <n v="0"/>
    <n v="1"/>
    <s v="Broad Marsh River"/>
    <n v="43"/>
  </r>
  <r>
    <s v="38-362"/>
    <m/>
    <x v="0"/>
    <s v="19 CRAB COVE TERR"/>
    <n v="132"/>
    <s v="CONDON PHYLLIS E"/>
    <s v="R30"/>
    <s v="RES ACLNUD  MDL-00"/>
    <s v="38//362//"/>
    <n v="8.7830000000000005E-2"/>
    <n v="0"/>
    <n v="0"/>
    <n v="0"/>
    <n v="0"/>
    <m/>
    <n v="0"/>
    <n v="0"/>
    <n v="0"/>
    <s v="YES"/>
    <n v="0"/>
    <s v="38-362"/>
    <m/>
    <m/>
    <m/>
    <n v="0"/>
    <m/>
    <m/>
    <n v="0"/>
    <n v="0"/>
    <n v="0"/>
    <n v="0"/>
    <n v="0"/>
    <m/>
    <m/>
    <m/>
    <m/>
    <m/>
    <m/>
    <m/>
    <m/>
    <m/>
    <m/>
    <n v="1"/>
    <n v="0"/>
    <n v="1"/>
    <s v="Wareham River East"/>
    <n v="45"/>
  </r>
  <r>
    <s v="38-361"/>
    <m/>
    <x v="0"/>
    <s v="21 CRAB COVE TERR"/>
    <n v="101"/>
    <s v="JOHNSON KRISTEN N"/>
    <s v="R30"/>
    <s v="ONE FAMILY"/>
    <s v="38//361//"/>
    <n v="9.8610000000000003E-2"/>
    <n v="1"/>
    <n v="1"/>
    <n v="1"/>
    <n v="1"/>
    <s v="SEPTIC"/>
    <n v="0"/>
    <n v="1"/>
    <n v="400"/>
    <s v="YES"/>
    <n v="400"/>
    <s v="38-361"/>
    <s v="Public Water,Septic"/>
    <s v="SEPTIC"/>
    <s v="SEPTIC"/>
    <n v="400"/>
    <m/>
    <m/>
    <n v="1"/>
    <n v="1"/>
    <n v="3"/>
    <n v="658"/>
    <n v="1"/>
    <m/>
    <m/>
    <m/>
    <m/>
    <m/>
    <m/>
    <m/>
    <m/>
    <m/>
    <m/>
    <n v="1"/>
    <n v="9.68"/>
    <n v="1"/>
    <s v="Wareham River East"/>
    <n v="45"/>
  </r>
  <r>
    <s v="57-WS1"/>
    <m/>
    <x v="0"/>
    <s v="7 NICHOLAS DR"/>
    <n v="101"/>
    <s v="HAMLET TODD A"/>
    <s v="MR30"/>
    <s v="ONE FAMILY"/>
    <s v="57//WS1//"/>
    <n v="0.16539000000000001"/>
    <n v="0"/>
    <n v="0"/>
    <n v="1"/>
    <n v="1"/>
    <s v="SEWER"/>
    <n v="1"/>
    <n v="1"/>
    <n v="7400"/>
    <s v="YES"/>
    <n v="0"/>
    <s v="57-WS1"/>
    <s v="Public Water"/>
    <m/>
    <s v="SEWER"/>
    <n v="7400"/>
    <m/>
    <m/>
    <n v="0"/>
    <n v="0"/>
    <n v="2"/>
    <n v="1306"/>
    <n v="2"/>
    <m/>
    <m/>
    <m/>
    <m/>
    <m/>
    <m/>
    <m/>
    <m/>
    <m/>
    <m/>
    <n v="1"/>
    <n v="0"/>
    <n v="1"/>
    <s v="Wareham River West"/>
    <n v="44"/>
  </r>
  <r>
    <s v="56-CG-4C"/>
    <m/>
    <x v="0"/>
    <s v="4C CRANBERRY GROVE WY"/>
    <n v="102"/>
    <s v="FREEDMAN MARY P LIFE ESTATE"/>
    <s v="MR30"/>
    <s v="CONDO  MDL-05"/>
    <s v="56//CG/4/C"/>
    <n v="3.3610000000000001E-2"/>
    <n v="0"/>
    <n v="0"/>
    <n v="1"/>
    <n v="1"/>
    <s v="SEWER"/>
    <n v="1"/>
    <n v="1"/>
    <n v="3700"/>
    <s v="YES"/>
    <n v="0"/>
    <s v="56-CG-4C"/>
    <m/>
    <m/>
    <s v="SEWER"/>
    <n v="3700"/>
    <m/>
    <m/>
    <n v="0"/>
    <n v="0"/>
    <n v="2"/>
    <n v="1368"/>
    <n v="1"/>
    <m/>
    <m/>
    <m/>
    <m/>
    <m/>
    <m/>
    <m/>
    <m/>
    <m/>
    <m/>
    <n v="1"/>
    <n v="0"/>
    <n v="1"/>
    <s v="Wareham River West"/>
    <n v="44"/>
  </r>
  <r>
    <s v="56-CG-2A"/>
    <m/>
    <x v="0"/>
    <s v="2A CRANBERRY GROVE WY"/>
    <n v="102"/>
    <s v="ADAMS HENRY E"/>
    <s v="MR30"/>
    <s v="CONDO  MDL-05"/>
    <s v="56//CG/2/A"/>
    <n v="3.2910000000000002E-2"/>
    <n v="0"/>
    <n v="0"/>
    <n v="1"/>
    <n v="1"/>
    <s v="SEWER"/>
    <n v="1"/>
    <n v="1"/>
    <n v="6500"/>
    <s v="YES"/>
    <n v="0"/>
    <s v="56-CG-2A"/>
    <m/>
    <m/>
    <s v="SEWER"/>
    <n v="6500"/>
    <m/>
    <m/>
    <n v="0"/>
    <n v="0"/>
    <n v="2"/>
    <n v="1380"/>
    <n v="1"/>
    <m/>
    <m/>
    <m/>
    <m/>
    <m/>
    <m/>
    <m/>
    <m/>
    <m/>
    <m/>
    <n v="1"/>
    <n v="0"/>
    <n v="1"/>
    <s v="Wareham River West"/>
    <n v="44"/>
  </r>
  <r>
    <s v="46A-1-90"/>
    <m/>
    <x v="0"/>
    <s v="53 PINEHURST DR"/>
    <n v="101"/>
    <s v="SIMMONS BRIAN D SR"/>
    <s v="R30"/>
    <s v="ONE FAMILY"/>
    <s v="46/A1/90//"/>
    <n v="5.2560000000000003E-2"/>
    <n v="0"/>
    <n v="0"/>
    <n v="1"/>
    <n v="1"/>
    <s v="SEWER"/>
    <n v="1"/>
    <n v="1"/>
    <n v="9300"/>
    <s v="YES"/>
    <n v="0"/>
    <s v="46A-1-90"/>
    <s v="All Public"/>
    <s v="SEWER"/>
    <s v="SEWER"/>
    <n v="9300"/>
    <m/>
    <m/>
    <n v="0"/>
    <n v="0"/>
    <n v="2"/>
    <n v="781"/>
    <n v="1"/>
    <m/>
    <m/>
    <m/>
    <m/>
    <m/>
    <m/>
    <m/>
    <m/>
    <m/>
    <m/>
    <n v="1"/>
    <n v="0"/>
    <n v="1"/>
    <s v="Broad Marsh River"/>
    <n v="43"/>
  </r>
  <r>
    <s v="46A-1-22"/>
    <m/>
    <x v="0"/>
    <s v="2 COTTAGE ST"/>
    <n v="101"/>
    <s v="ASPERO RONALD P &amp; JEANNE M"/>
    <s v="R30"/>
    <s v="ONE FAMILY"/>
    <s v="46/A1/22//"/>
    <n v="0.1144"/>
    <n v="0"/>
    <n v="0"/>
    <n v="1"/>
    <n v="1"/>
    <s v="SEWER"/>
    <n v="1"/>
    <n v="1"/>
    <n v="500"/>
    <s v="YES"/>
    <n v="0"/>
    <s v="46A-1-22"/>
    <s v="All Public"/>
    <s v="SEWER"/>
    <s v="SEWER"/>
    <n v="500"/>
    <m/>
    <m/>
    <n v="0"/>
    <n v="0"/>
    <n v="3"/>
    <n v="1081"/>
    <n v="1.75"/>
    <m/>
    <m/>
    <m/>
    <m/>
    <m/>
    <m/>
    <m/>
    <m/>
    <m/>
    <m/>
    <n v="2"/>
    <n v="0"/>
    <n v="1"/>
    <s v="Broad Marsh River"/>
    <n v="43"/>
  </r>
  <r>
    <s v="46A-1-82"/>
    <m/>
    <x v="0"/>
    <s v="125 PINEHURST DR"/>
    <n v="101"/>
    <s v="RUSSO ALBERT A  LIFE ESTATE"/>
    <s v="R30"/>
    <s v="ONE FAMILY"/>
    <s v="46/A1/82//"/>
    <n v="5.9279999999999999E-2"/>
    <n v="0"/>
    <n v="0"/>
    <n v="1"/>
    <n v="1"/>
    <s v="SEWER"/>
    <n v="1"/>
    <n v="2"/>
    <n v="8600"/>
    <s v="YES"/>
    <n v="0"/>
    <s v="46A-1-82"/>
    <s v="All Public"/>
    <s v="SEWER"/>
    <s v="SEWER"/>
    <n v="4300"/>
    <m/>
    <m/>
    <n v="0"/>
    <n v="0"/>
    <n v="2"/>
    <n v="755"/>
    <n v="1"/>
    <m/>
    <m/>
    <m/>
    <m/>
    <m/>
    <m/>
    <m/>
    <m/>
    <m/>
    <m/>
    <n v="1"/>
    <n v="0"/>
    <n v="1"/>
    <s v="Broad Marsh River"/>
    <n v="43"/>
  </r>
  <r>
    <s v="49-1006"/>
    <m/>
    <x v="0"/>
    <s v="0 SWIFTS BCH RD"/>
    <n v="132"/>
    <s v="BACHANT WILLIAM P"/>
    <s v="R30"/>
    <s v="RES ACLNUD  MDL-00"/>
    <s v="49//1006//"/>
    <n v="0.24525"/>
    <n v="0"/>
    <n v="0"/>
    <n v="0"/>
    <n v="0"/>
    <m/>
    <n v="0"/>
    <n v="0"/>
    <n v="0"/>
    <s v="YES"/>
    <n v="0"/>
    <s v="49-1006"/>
    <m/>
    <m/>
    <m/>
    <n v="0"/>
    <m/>
    <m/>
    <n v="0"/>
    <n v="0"/>
    <n v="0"/>
    <n v="0"/>
    <n v="0"/>
    <m/>
    <m/>
    <m/>
    <m/>
    <m/>
    <m/>
    <m/>
    <m/>
    <m/>
    <m/>
    <n v="1"/>
    <n v="0"/>
    <n v="1"/>
    <s v="Wareham River West"/>
    <n v="44"/>
  </r>
  <r>
    <s v="40-27"/>
    <m/>
    <x v="0"/>
    <s v="3 FRANK CUTLER DR"/>
    <n v="101"/>
    <s v="LANAGAN NORMA JEAN"/>
    <s v="R30"/>
    <s v="ONE FAMILY"/>
    <s v="40//27//"/>
    <n v="0.17613999999999999"/>
    <n v="1"/>
    <n v="1"/>
    <n v="1"/>
    <n v="1"/>
    <s v="SEPTIC"/>
    <n v="0"/>
    <n v="1"/>
    <n v="5100"/>
    <s v="YES"/>
    <n v="5100"/>
    <s v="40-27"/>
    <s v="Public Water,Gas,Septic"/>
    <s v="SEPTIC"/>
    <s v="SEPTIC"/>
    <n v="5100"/>
    <m/>
    <m/>
    <n v="1"/>
    <n v="1"/>
    <n v="2"/>
    <n v="872"/>
    <n v="1"/>
    <m/>
    <m/>
    <m/>
    <m/>
    <m/>
    <m/>
    <m/>
    <m/>
    <m/>
    <m/>
    <n v="0"/>
    <n v="9.68"/>
    <n v="1"/>
    <s v="Wareham River East"/>
    <n v="45"/>
  </r>
  <r>
    <s v="46A-1-18"/>
    <m/>
    <x v="0"/>
    <s v="7 COTTAGE ST"/>
    <n v="101"/>
    <s v="SIMMONS BRIAN D SR"/>
    <s v="R30"/>
    <s v="ONE FAMILY"/>
    <s v="46/A1/18//"/>
    <n v="8.115E-2"/>
    <n v="0"/>
    <n v="0"/>
    <n v="1"/>
    <n v="1"/>
    <s v="SEWER"/>
    <n v="1"/>
    <n v="1"/>
    <n v="9200"/>
    <s v="YES"/>
    <n v="0"/>
    <s v="46A-1-18"/>
    <s v="Public Water,Public Sewer"/>
    <s v="SEWER"/>
    <s v="SEWER"/>
    <n v="9200"/>
    <m/>
    <m/>
    <n v="0"/>
    <n v="0"/>
    <n v="4"/>
    <n v="1700"/>
    <n v="2"/>
    <m/>
    <m/>
    <m/>
    <m/>
    <m/>
    <m/>
    <m/>
    <m/>
    <m/>
    <m/>
    <n v="1"/>
    <n v="0"/>
    <n v="1"/>
    <s v="Broad Marsh River"/>
    <n v="43"/>
  </r>
  <r>
    <s v="40-5"/>
    <m/>
    <x v="0"/>
    <s v="15 STILLMAN MEM DR"/>
    <n v="101"/>
    <s v="HOLMES MARK A JR"/>
    <s v="R30"/>
    <s v="ONE FAMILY"/>
    <s v="40//5//"/>
    <n v="0.28522999999999998"/>
    <n v="1"/>
    <n v="1"/>
    <n v="1"/>
    <n v="1"/>
    <s v="SEPTIC"/>
    <n v="0"/>
    <n v="1"/>
    <n v="8500"/>
    <s v="YES"/>
    <n v="8500"/>
    <s v="40-5"/>
    <s v="Public Water,Gas,Septic"/>
    <s v="SEPTIC"/>
    <s v="SEPTIC"/>
    <n v="8500"/>
    <m/>
    <m/>
    <n v="1"/>
    <n v="1"/>
    <n v="3"/>
    <n v="1040"/>
    <n v="1"/>
    <m/>
    <m/>
    <m/>
    <m/>
    <m/>
    <m/>
    <m/>
    <m/>
    <m/>
    <m/>
    <n v="1"/>
    <n v="9.68"/>
    <n v="1"/>
    <s v="Wareham River East"/>
    <n v="45"/>
  </r>
  <r>
    <s v="57-163"/>
    <m/>
    <x v="0"/>
    <s v="39 CAMARDO DR"/>
    <n v="101"/>
    <s v="MITCHELL JASON M"/>
    <s v="MR30"/>
    <s v="ONE FAMILY"/>
    <s v="57//163//"/>
    <n v="0.23197999999999999"/>
    <n v="0"/>
    <n v="0"/>
    <n v="1"/>
    <n v="1"/>
    <s v="SEWER"/>
    <n v="1"/>
    <n v="1"/>
    <n v="4700"/>
    <s v="YES"/>
    <n v="0"/>
    <s v="57-163"/>
    <s v="All Public"/>
    <s v="SEWER"/>
    <s v="SEWER"/>
    <n v="4700"/>
    <m/>
    <m/>
    <n v="0"/>
    <n v="0"/>
    <n v="3"/>
    <n v="1190"/>
    <n v="1"/>
    <m/>
    <m/>
    <m/>
    <m/>
    <m/>
    <m/>
    <m/>
    <m/>
    <m/>
    <m/>
    <n v="1"/>
    <n v="0"/>
    <n v="1"/>
    <s v="Wareham River West"/>
    <n v="44"/>
  </r>
  <r>
    <s v="46A-1-29"/>
    <m/>
    <x v="0"/>
    <s v="2 BLUEJAY TER"/>
    <n v="101"/>
    <s v="VYHNANEK JOHN J"/>
    <s v="R30"/>
    <s v="ONE FAMILY"/>
    <s v="46/A1/29//"/>
    <n v="8.9209999999999998E-2"/>
    <n v="0"/>
    <n v="0"/>
    <n v="1"/>
    <n v="1"/>
    <s v="SEWER"/>
    <n v="1"/>
    <n v="0"/>
    <n v="0"/>
    <s v="YES"/>
    <n v="0"/>
    <s v="46A-1-29"/>
    <s v="All Public"/>
    <s v="SEWER"/>
    <s v="SEWER"/>
    <n v="1100"/>
    <m/>
    <m/>
    <n v="0"/>
    <n v="0"/>
    <n v="2"/>
    <n v="714"/>
    <n v="1"/>
    <m/>
    <m/>
    <m/>
    <m/>
    <m/>
    <m/>
    <m/>
    <m/>
    <m/>
    <m/>
    <n v="1"/>
    <n v="0"/>
    <n v="1"/>
    <s v="Broad Marsh River"/>
    <n v="43"/>
  </r>
  <r>
    <s v="LAND_NOPARC"/>
    <m/>
    <x v="0"/>
    <m/>
    <n v="0"/>
    <m/>
    <m/>
    <m/>
    <m/>
    <n v="1.31E-3"/>
    <n v="0"/>
    <n v="0"/>
    <n v="0"/>
    <n v="0"/>
    <m/>
    <n v="0"/>
    <n v="0"/>
    <n v="0"/>
    <s v="NO"/>
    <n v="0"/>
    <m/>
    <m/>
    <m/>
    <m/>
    <n v="0"/>
    <m/>
    <m/>
    <n v="0"/>
    <n v="0"/>
    <n v="0"/>
    <n v="0"/>
    <n v="0"/>
    <m/>
    <m/>
    <m/>
    <m/>
    <m/>
    <m/>
    <m/>
    <m/>
    <m/>
    <m/>
    <n v="0"/>
    <n v="0"/>
    <n v="1"/>
    <s v="Wareham River East"/>
    <n v="45"/>
  </r>
  <r>
    <s v="46A-1-71"/>
    <m/>
    <x v="0"/>
    <s v="152 PINEHURST DR"/>
    <n v="101"/>
    <s v="CURTIN JOHN J"/>
    <m/>
    <s v="ONE FAMILY"/>
    <s v="46/A1/71//"/>
    <n v="8.0170000000000005E-2"/>
    <n v="0"/>
    <n v="0"/>
    <n v="1"/>
    <n v="1"/>
    <s v="SEWER"/>
    <n v="1"/>
    <n v="1"/>
    <n v="5200"/>
    <s v="YES"/>
    <n v="0"/>
    <s v="46A-1-71"/>
    <s v="All Public"/>
    <s v="SEWER"/>
    <s v="SEWER"/>
    <n v="5200"/>
    <m/>
    <m/>
    <n v="0"/>
    <n v="0"/>
    <n v="3"/>
    <n v="1388"/>
    <n v="1.75"/>
    <m/>
    <m/>
    <m/>
    <m/>
    <m/>
    <m/>
    <m/>
    <m/>
    <m/>
    <m/>
    <n v="1"/>
    <n v="0"/>
    <n v="1"/>
    <s v="Broad Marsh River"/>
    <n v="43"/>
  </r>
  <r>
    <s v="56-CG-6A"/>
    <m/>
    <x v="0"/>
    <s v="6A CRANBERRY GROVE WY"/>
    <n v="102"/>
    <s v="BELLO MICHAEL P"/>
    <s v="MR30"/>
    <s v="CONDO  MDL-05"/>
    <s v="56//CG/6/A"/>
    <n v="3.4290000000000001E-2"/>
    <n v="0"/>
    <n v="0"/>
    <n v="1"/>
    <n v="1"/>
    <s v="SEWER"/>
    <n v="1"/>
    <n v="1"/>
    <n v="5100"/>
    <s v="YES"/>
    <n v="0"/>
    <s v="56-CG-6A"/>
    <m/>
    <m/>
    <s v="SEWER"/>
    <n v="5100"/>
    <m/>
    <m/>
    <n v="0"/>
    <n v="0"/>
    <n v="2"/>
    <n v="1380"/>
    <n v="1"/>
    <m/>
    <m/>
    <m/>
    <m/>
    <m/>
    <m/>
    <m/>
    <m/>
    <m/>
    <m/>
    <n v="1"/>
    <n v="0"/>
    <n v="1"/>
    <s v="Wareham River West"/>
    <n v="44"/>
  </r>
  <r>
    <s v="40-13"/>
    <m/>
    <x v="0"/>
    <s v="4 FRANK CUTLER DR"/>
    <n v="101"/>
    <s v="HARLOW RICHARD A JR &amp; MARY E"/>
    <s v="R30"/>
    <s v="ONE FAMILY"/>
    <s v="40//13//"/>
    <n v="0.26212999999999997"/>
    <n v="1"/>
    <n v="1"/>
    <n v="1"/>
    <n v="1"/>
    <s v="SEPTIC"/>
    <n v="0"/>
    <n v="1"/>
    <n v="7900"/>
    <s v="YES"/>
    <n v="7900"/>
    <s v="40-13"/>
    <s v="Public Water,Gas,Septic"/>
    <s v="SEPTIC"/>
    <s v="SEPTIC"/>
    <n v="7900"/>
    <m/>
    <m/>
    <n v="1"/>
    <n v="1"/>
    <n v="3"/>
    <n v="1428"/>
    <n v="1.75"/>
    <m/>
    <m/>
    <m/>
    <m/>
    <m/>
    <m/>
    <m/>
    <m/>
    <m/>
    <m/>
    <n v="1"/>
    <n v="9.68"/>
    <n v="1"/>
    <s v="Wareham River East"/>
    <n v="45"/>
  </r>
  <r>
    <s v="38-344"/>
    <m/>
    <x v="0"/>
    <s v="23 CRAB COVE TERR"/>
    <n v="101"/>
    <s v="JOHNSON GRACE M"/>
    <s v="R30"/>
    <s v="ONE FAMILY"/>
    <s v="38//344//"/>
    <n v="0.24732000000000001"/>
    <n v="1"/>
    <n v="1"/>
    <n v="1"/>
    <n v="1"/>
    <s v="SEPTIC"/>
    <n v="0"/>
    <n v="0"/>
    <n v="0"/>
    <s v="YES"/>
    <n v="0"/>
    <s v="38-344"/>
    <s v="Public Water,Gas,Septic"/>
    <s v="SEPTIC"/>
    <s v="SEPTIC"/>
    <n v="0"/>
    <m/>
    <m/>
    <n v="1"/>
    <n v="1"/>
    <n v="4"/>
    <n v="1872"/>
    <n v="1"/>
    <m/>
    <m/>
    <m/>
    <m/>
    <m/>
    <m/>
    <m/>
    <m/>
    <m/>
    <m/>
    <n v="2"/>
    <n v="9.68"/>
    <n v="1"/>
    <s v="Wareham River East"/>
    <n v="45"/>
  </r>
  <r>
    <s v="46A-1-1000"/>
    <m/>
    <x v="0"/>
    <s v="0 PINEHURST DR  OFF"/>
    <n v="132"/>
    <s v="PINEHURST BEACH ASSOCIATION"/>
    <s v="R30"/>
    <s v="RES ACLNUD  MDL-00"/>
    <s v="46/A1/1000//"/>
    <n v="0.54481000000000002"/>
    <n v="0"/>
    <n v="0"/>
    <n v="0"/>
    <n v="0"/>
    <m/>
    <n v="0"/>
    <n v="0"/>
    <n v="0"/>
    <s v="YES"/>
    <n v="0"/>
    <s v="46A-1-1000"/>
    <m/>
    <m/>
    <m/>
    <n v="0"/>
    <m/>
    <m/>
    <n v="0"/>
    <n v="0"/>
    <n v="0"/>
    <n v="0"/>
    <n v="0"/>
    <m/>
    <m/>
    <m/>
    <m/>
    <m/>
    <m/>
    <m/>
    <m/>
    <m/>
    <m/>
    <n v="1"/>
    <n v="0"/>
    <n v="1"/>
    <s v="Broad Marsh River"/>
    <n v="43"/>
  </r>
  <r>
    <s v="56-CG-6B"/>
    <m/>
    <x v="0"/>
    <s v="6B CRANBERRY GROVE WY"/>
    <n v="102"/>
    <s v="CROCKER JACQUELINE"/>
    <s v="MR30"/>
    <s v="CONDO  MDL-05"/>
    <s v="56//CG/6/B"/>
    <n v="3.4040000000000001E-2"/>
    <n v="0"/>
    <n v="0"/>
    <n v="1"/>
    <n v="1"/>
    <s v="SEWER"/>
    <n v="1"/>
    <n v="1"/>
    <n v="2100"/>
    <s v="YES"/>
    <n v="0"/>
    <s v="56-CG-6B"/>
    <m/>
    <m/>
    <s v="SEWER"/>
    <n v="2100"/>
    <m/>
    <m/>
    <n v="0"/>
    <n v="0"/>
    <n v="2"/>
    <n v="1368"/>
    <n v="1"/>
    <m/>
    <m/>
    <m/>
    <m/>
    <m/>
    <m/>
    <m/>
    <m/>
    <m/>
    <m/>
    <n v="1"/>
    <n v="0"/>
    <n v="1"/>
    <s v="Wareham River West"/>
    <n v="44"/>
  </r>
  <r>
    <s v="38-333"/>
    <m/>
    <x v="0"/>
    <s v="41 CRAB COVE TERR"/>
    <n v="101"/>
    <s v="HENDRY DOUGLAS N"/>
    <s v="R30"/>
    <s v="ONE FAMILY"/>
    <s v="38//333//"/>
    <n v="0.14121"/>
    <n v="1"/>
    <n v="1"/>
    <n v="1"/>
    <n v="1"/>
    <s v="SEPTIC"/>
    <n v="0"/>
    <n v="1"/>
    <n v="3500"/>
    <s v="YES"/>
    <n v="3500"/>
    <s v="38-333"/>
    <s v="Public Water,Gas,Septic"/>
    <s v="SEPTIC"/>
    <s v="SEPTIC"/>
    <n v="3500"/>
    <m/>
    <m/>
    <n v="1"/>
    <n v="1"/>
    <n v="3"/>
    <n v="1940"/>
    <n v="1"/>
    <m/>
    <m/>
    <m/>
    <m/>
    <m/>
    <m/>
    <m/>
    <m/>
    <m/>
    <m/>
    <n v="1"/>
    <n v="9.68"/>
    <n v="1"/>
    <s v="Wareham River East"/>
    <n v="45"/>
  </r>
  <r>
    <s v="46A-1-17"/>
    <m/>
    <x v="0"/>
    <s v="56 PINEHURST DR"/>
    <n v="101"/>
    <s v="ANDERSON BEVERLY S"/>
    <s v="R30"/>
    <s v="ONE FAMILY"/>
    <s v="46/A1/17//"/>
    <n v="9.3009999999999995E-2"/>
    <n v="0"/>
    <n v="0"/>
    <n v="1"/>
    <n v="1"/>
    <s v="SEWER"/>
    <n v="1"/>
    <n v="1"/>
    <n v="3600"/>
    <s v="YES"/>
    <n v="0"/>
    <s v="46A-1-17"/>
    <s v="Public Water,Public Sewer"/>
    <s v="SEWER"/>
    <s v="SEWER"/>
    <n v="3600"/>
    <m/>
    <m/>
    <n v="0"/>
    <n v="0"/>
    <n v="2"/>
    <n v="640"/>
    <n v="1"/>
    <m/>
    <m/>
    <m/>
    <m/>
    <m/>
    <m/>
    <m/>
    <m/>
    <m/>
    <m/>
    <n v="1"/>
    <n v="0"/>
    <n v="1"/>
    <s v="Broad Marsh River"/>
    <n v="43"/>
  </r>
  <r>
    <s v="49-8"/>
    <m/>
    <x v="0"/>
    <s v="15 CANNONBERRY WAY"/>
    <n v="101"/>
    <s v="MCCARTHY SEPTEMBER E"/>
    <s v="R30"/>
    <s v="ONE FAMILY"/>
    <s v="49//8//"/>
    <n v="0.23776"/>
    <n v="0"/>
    <n v="0"/>
    <n v="1"/>
    <n v="1"/>
    <s v="SEWER"/>
    <n v="1"/>
    <n v="0"/>
    <n v="0"/>
    <s v="YES"/>
    <n v="0"/>
    <s v="49-8"/>
    <s v="All Public"/>
    <s v="SEWER"/>
    <s v="SEWER"/>
    <n v="0"/>
    <m/>
    <m/>
    <n v="0"/>
    <n v="0"/>
    <n v="3"/>
    <n v="1882"/>
    <n v="2"/>
    <m/>
    <m/>
    <m/>
    <m/>
    <m/>
    <m/>
    <m/>
    <m/>
    <m/>
    <m/>
    <n v="1"/>
    <n v="0"/>
    <n v="1"/>
    <s v="Broad Marsh River"/>
    <n v="43"/>
  </r>
  <r>
    <s v="46A-1-91"/>
    <m/>
    <x v="0"/>
    <s v="51 PINEHURST DR"/>
    <n v="101"/>
    <s v="SHAW JAMES F"/>
    <s v="R30"/>
    <s v="ONE FAMILY"/>
    <s v="46/A1/91//"/>
    <n v="5.4519999999999999E-2"/>
    <n v="0"/>
    <n v="0"/>
    <n v="1"/>
    <n v="1"/>
    <s v="SEWER"/>
    <n v="1"/>
    <n v="1"/>
    <n v="10300"/>
    <s v="YES"/>
    <n v="0"/>
    <s v="46A-1-91"/>
    <s v="All Public"/>
    <s v="SEWER"/>
    <s v="SEWER"/>
    <n v="10300"/>
    <m/>
    <m/>
    <n v="0"/>
    <n v="0"/>
    <n v="2"/>
    <n v="783"/>
    <n v="1"/>
    <m/>
    <m/>
    <m/>
    <m/>
    <m/>
    <m/>
    <m/>
    <m/>
    <m/>
    <m/>
    <n v="1"/>
    <n v="0"/>
    <n v="1"/>
    <s v="Broad Marsh River"/>
    <n v="43"/>
  </r>
  <r>
    <s v="46A-1-81"/>
    <m/>
    <x v="0"/>
    <s v="127 PINEHURST DR"/>
    <n v="101"/>
    <s v="HARRIGAN DOROTHY M"/>
    <s v="R30"/>
    <s v="ONE FAMILY"/>
    <s v="46/A1/81//"/>
    <n v="5.2560000000000003E-2"/>
    <n v="0"/>
    <n v="0"/>
    <n v="1"/>
    <n v="1"/>
    <s v="SEWER"/>
    <n v="1"/>
    <n v="1"/>
    <n v="4400"/>
    <s v="YES"/>
    <n v="0"/>
    <s v="46A-1-81"/>
    <s v="All Public"/>
    <s v="SEWER"/>
    <s v="SEWER"/>
    <n v="4400"/>
    <m/>
    <m/>
    <n v="0"/>
    <n v="0"/>
    <n v="3"/>
    <n v="624"/>
    <n v="1"/>
    <m/>
    <m/>
    <m/>
    <m/>
    <m/>
    <m/>
    <m/>
    <m/>
    <m/>
    <m/>
    <n v="1"/>
    <n v="0"/>
    <n v="1"/>
    <s v="Broad Marsh River"/>
    <n v="43"/>
  </r>
  <r>
    <s v="46A-1-72"/>
    <m/>
    <x v="0"/>
    <s v="154 PINEHURST DR"/>
    <n v="101"/>
    <s v="KAHN WILLIAM M"/>
    <s v="R30"/>
    <s v="ONE FAMILY"/>
    <s v="46/A1/72//"/>
    <n v="8.5139999999999993E-2"/>
    <n v="0"/>
    <n v="0"/>
    <n v="1"/>
    <n v="1"/>
    <s v="SEWER"/>
    <n v="1"/>
    <n v="1"/>
    <n v="3700"/>
    <s v="YES"/>
    <n v="0"/>
    <s v="46A-1-72"/>
    <s v="All Public"/>
    <s v="SEWER"/>
    <s v="SEWER"/>
    <n v="3700"/>
    <m/>
    <m/>
    <n v="0"/>
    <n v="0"/>
    <n v="2"/>
    <n v="624"/>
    <n v="1.3"/>
    <m/>
    <m/>
    <m/>
    <m/>
    <m/>
    <m/>
    <m/>
    <m/>
    <m/>
    <m/>
    <n v="1"/>
    <n v="0"/>
    <n v="1"/>
    <s v="Broad Marsh River"/>
    <n v="43"/>
  </r>
  <r>
    <s v="38-353"/>
    <m/>
    <x v="0"/>
    <s v="39 CRAB COVE TERR"/>
    <n v="101"/>
    <s v="OLDRID RICHARD E JR"/>
    <s v="R30"/>
    <s v="ONE FAMILY"/>
    <s v="38//353//"/>
    <n v="6.9110000000000005E-2"/>
    <n v="1"/>
    <n v="1"/>
    <n v="1"/>
    <n v="1"/>
    <s v="SEPTIC"/>
    <n v="0"/>
    <n v="1"/>
    <n v="4100"/>
    <s v="YES"/>
    <n v="4100"/>
    <s v="38-353"/>
    <s v="Public Water,Gas,Septic"/>
    <s v="SEPTIC"/>
    <s v="SEPTIC"/>
    <n v="4100"/>
    <m/>
    <m/>
    <n v="1"/>
    <n v="1"/>
    <n v="1"/>
    <n v="928"/>
    <n v="1"/>
    <m/>
    <m/>
    <m/>
    <m/>
    <m/>
    <m/>
    <m/>
    <m/>
    <m/>
    <m/>
    <n v="1"/>
    <n v="9.68"/>
    <n v="1"/>
    <s v="Wareham River East"/>
    <n v="45"/>
  </r>
  <r>
    <s v="56-CG-6D"/>
    <m/>
    <x v="0"/>
    <s v="6D CRANBERRY GROVE WY"/>
    <n v="102"/>
    <s v="BARNES LARRY D"/>
    <s v="MR30"/>
    <s v="CONDO  MDL-05"/>
    <s v="56//CG/6/D"/>
    <n v="3.2719999999999999E-2"/>
    <n v="0"/>
    <n v="0"/>
    <n v="1"/>
    <n v="1"/>
    <s v="SEWER"/>
    <n v="1"/>
    <n v="2"/>
    <n v="40800"/>
    <s v="YES"/>
    <n v="0"/>
    <s v="56-CG-6D"/>
    <m/>
    <m/>
    <s v="SEWER"/>
    <n v="20400"/>
    <m/>
    <m/>
    <n v="0"/>
    <n v="0"/>
    <n v="2"/>
    <n v="1380"/>
    <n v="1"/>
    <m/>
    <m/>
    <m/>
    <m/>
    <m/>
    <m/>
    <m/>
    <m/>
    <m/>
    <m/>
    <n v="1"/>
    <n v="0"/>
    <n v="1"/>
    <s v="Wareham River West"/>
    <n v="44"/>
  </r>
  <r>
    <s v="49-10"/>
    <m/>
    <x v="0"/>
    <s v="12 CANNONBERRY WAY"/>
    <n v="101"/>
    <s v="MARK IVAN"/>
    <s v="R30"/>
    <s v="ONE FAMILY"/>
    <s v="49//10//"/>
    <n v="0.25833"/>
    <n v="0"/>
    <n v="0"/>
    <n v="1"/>
    <n v="1"/>
    <s v="SEWER"/>
    <n v="1"/>
    <n v="1"/>
    <n v="14700"/>
    <s v="YES"/>
    <n v="0"/>
    <s v="49-10"/>
    <s v="All Public"/>
    <s v="SEWER"/>
    <s v="SEWER"/>
    <n v="14700"/>
    <m/>
    <m/>
    <n v="0"/>
    <n v="0"/>
    <n v="3"/>
    <n v="2136"/>
    <n v="2"/>
    <m/>
    <m/>
    <m/>
    <m/>
    <m/>
    <m/>
    <m/>
    <m/>
    <m/>
    <m/>
    <n v="1"/>
    <n v="0"/>
    <n v="1"/>
    <s v="Broad Marsh River"/>
    <n v="43"/>
  </r>
  <r>
    <s v="55-B29"/>
    <m/>
    <x v="0"/>
    <s v="79 SWIFTS BCH RD"/>
    <n v="101"/>
    <s v="BACHANT WILLIAM P"/>
    <s v="MR30"/>
    <s v="ONE FAMILY"/>
    <s v="55//B29//"/>
    <n v="0.29092000000000001"/>
    <n v="0"/>
    <n v="0"/>
    <n v="1"/>
    <n v="1"/>
    <s v="SEWER"/>
    <n v="1"/>
    <n v="1"/>
    <n v="15700"/>
    <s v="YES"/>
    <n v="0"/>
    <s v="55-B29"/>
    <s v="All Public"/>
    <s v="SEWER"/>
    <s v="SEWER"/>
    <n v="15700"/>
    <m/>
    <m/>
    <n v="0"/>
    <n v="0"/>
    <n v="3"/>
    <n v="1998"/>
    <n v="2"/>
    <m/>
    <m/>
    <m/>
    <m/>
    <m/>
    <m/>
    <m/>
    <m/>
    <m/>
    <m/>
    <n v="1"/>
    <n v="0"/>
    <n v="1"/>
    <s v="Wareham River West"/>
    <n v="44"/>
  </r>
  <r>
    <s v="38-347"/>
    <m/>
    <x v="0"/>
    <s v="27 CRAB COVE TERR"/>
    <n v="101"/>
    <s v="MORLEY EVA  V"/>
    <s v="R30"/>
    <s v="ONE FAMILY"/>
    <s v="38//347//"/>
    <n v="0.17343"/>
    <n v="1"/>
    <n v="1"/>
    <n v="1"/>
    <n v="1"/>
    <s v="SEPTIC"/>
    <n v="0"/>
    <n v="1"/>
    <n v="2300"/>
    <s v="YES"/>
    <n v="2300"/>
    <s v="38-347"/>
    <s v="Public Water,Gas,Septic"/>
    <s v="SEPTIC"/>
    <s v="SEPTIC"/>
    <n v="2300"/>
    <m/>
    <m/>
    <n v="1"/>
    <n v="1"/>
    <n v="4"/>
    <n v="816"/>
    <n v="1"/>
    <m/>
    <m/>
    <m/>
    <m/>
    <m/>
    <m/>
    <m/>
    <m/>
    <m/>
    <m/>
    <n v="1"/>
    <n v="9.68"/>
    <n v="1"/>
    <s v="Wareham River East"/>
    <n v="45"/>
  </r>
  <r>
    <s v="38-348"/>
    <m/>
    <x v="0"/>
    <s v="29 CRAB COVE TERR"/>
    <n v="101"/>
    <s v="CRANDALL ARTHUR R JR"/>
    <s v="R30"/>
    <s v="ONE FAMILY"/>
    <s v="38//348//"/>
    <n v="0.16369"/>
    <n v="1"/>
    <n v="1"/>
    <n v="1"/>
    <n v="1"/>
    <s v="SEPTIC"/>
    <n v="0"/>
    <n v="1"/>
    <n v="0"/>
    <s v="YES"/>
    <n v="0"/>
    <s v="38-348"/>
    <s v="Public Water,Gas,Septic"/>
    <s v="SEPTIC"/>
    <s v="SEPTIC"/>
    <n v="0"/>
    <m/>
    <m/>
    <n v="1"/>
    <n v="1"/>
    <n v="2"/>
    <n v="672"/>
    <n v="1"/>
    <m/>
    <m/>
    <m/>
    <m/>
    <m/>
    <m/>
    <m/>
    <m/>
    <m/>
    <m/>
    <n v="1"/>
    <n v="9.68"/>
    <n v="1"/>
    <s v="Wareham River East"/>
    <n v="45"/>
  </r>
  <r>
    <s v="38-352"/>
    <m/>
    <x v="0"/>
    <s v="37 CRAB COVE TERR"/>
    <n v="101"/>
    <s v="MACKAY CHARLES E"/>
    <s v="R30"/>
    <s v="ONE FAMILY"/>
    <s v="38//352//"/>
    <n v="0.1197"/>
    <n v="1"/>
    <n v="1"/>
    <n v="1"/>
    <n v="1"/>
    <s v="SEPTIC"/>
    <n v="0"/>
    <n v="1"/>
    <n v="3100"/>
    <s v="YES"/>
    <n v="3100"/>
    <s v="38-352"/>
    <s v="Public Water,Septic"/>
    <s v="SEPTIC"/>
    <s v="SEPTIC"/>
    <n v="3100"/>
    <m/>
    <m/>
    <n v="1"/>
    <n v="1"/>
    <n v="2"/>
    <n v="960"/>
    <n v="1"/>
    <m/>
    <m/>
    <m/>
    <m/>
    <m/>
    <m/>
    <m/>
    <m/>
    <m/>
    <m/>
    <n v="1"/>
    <n v="9.68"/>
    <n v="1"/>
    <s v="Wareham River East"/>
    <n v="45"/>
  </r>
  <r>
    <s v="38-349"/>
    <m/>
    <x v="0"/>
    <s v="31 CRAB COVE TERR"/>
    <n v="101"/>
    <s v="HENDRY NORMAN J"/>
    <s v="R30"/>
    <s v="ONE FAMILY"/>
    <s v="38//349//"/>
    <n v="0.16114000000000001"/>
    <n v="1"/>
    <n v="1"/>
    <n v="1"/>
    <n v="1"/>
    <s v="SEPTIC"/>
    <n v="0"/>
    <n v="1"/>
    <n v="3400"/>
    <s v="YES"/>
    <n v="3400"/>
    <s v="38-349"/>
    <s v="Public Water,Gas,Septic"/>
    <s v="SEPTIC"/>
    <s v="SEPTIC"/>
    <n v="3400"/>
    <m/>
    <m/>
    <n v="1"/>
    <n v="1"/>
    <n v="3"/>
    <n v="1056"/>
    <n v="1"/>
    <m/>
    <m/>
    <m/>
    <m/>
    <m/>
    <m/>
    <m/>
    <m/>
    <m/>
    <m/>
    <n v="1"/>
    <n v="9.68"/>
    <n v="1"/>
    <s v="Wareham River East"/>
    <n v="45"/>
  </r>
  <r>
    <s v="38-351"/>
    <m/>
    <x v="0"/>
    <s v="35 CRAB COVE TERR"/>
    <n v="101"/>
    <s v="CHRISTENSEN ROBERT N"/>
    <s v="R30"/>
    <s v="ONE FAMILY"/>
    <s v="38//351//"/>
    <n v="0.12598999999999999"/>
    <n v="1"/>
    <n v="1"/>
    <n v="1"/>
    <n v="1"/>
    <s v="SEPTIC"/>
    <n v="0"/>
    <n v="1"/>
    <n v="4200"/>
    <s v="YES"/>
    <n v="4200"/>
    <s v="38-351"/>
    <s v="Public Water,Gas,Septic"/>
    <s v="SEPTIC"/>
    <s v="SEPTIC"/>
    <n v="4200"/>
    <m/>
    <m/>
    <n v="1"/>
    <n v="1"/>
    <n v="3"/>
    <n v="1496"/>
    <n v="1.75"/>
    <m/>
    <m/>
    <m/>
    <m/>
    <m/>
    <m/>
    <m/>
    <m/>
    <m/>
    <m/>
    <n v="1"/>
    <n v="9.68"/>
    <n v="1"/>
    <s v="Wareham River East"/>
    <n v="45"/>
  </r>
  <r>
    <s v="38-345B"/>
    <m/>
    <x v="0"/>
    <s v="25 CRAB COVE TERR"/>
    <n v="101"/>
    <s v="DEWHURST DAVID C"/>
    <s v="R30"/>
    <s v="ONE FAMILY"/>
    <s v="38//345/B/"/>
    <n v="0.23021"/>
    <n v="1"/>
    <n v="1"/>
    <n v="1"/>
    <n v="1"/>
    <s v="SEPTIC"/>
    <n v="0"/>
    <n v="1"/>
    <n v="500"/>
    <s v="YES"/>
    <n v="500"/>
    <s v="38-345B"/>
    <s v="Public Water,Gas,Septic"/>
    <s v="SEPTIC"/>
    <s v="SEPTIC"/>
    <n v="500"/>
    <m/>
    <m/>
    <n v="1"/>
    <n v="1"/>
    <n v="2"/>
    <n v="726"/>
    <n v="1"/>
    <m/>
    <m/>
    <m/>
    <m/>
    <m/>
    <m/>
    <m/>
    <m/>
    <m/>
    <m/>
    <n v="2"/>
    <n v="9.68"/>
    <n v="1"/>
    <s v="Wareham River East"/>
    <n v="45"/>
  </r>
  <r>
    <s v="49-H26"/>
    <m/>
    <x v="0"/>
    <s v="84 SWIFTS BCH RD"/>
    <n v="101"/>
    <s v="ODONNELL SHARON L"/>
    <s v="MR30"/>
    <s v="ONE FAMILY"/>
    <s v="49//H26//"/>
    <n v="0.24549000000000001"/>
    <n v="0"/>
    <n v="0"/>
    <n v="1"/>
    <n v="1"/>
    <s v="SEWER"/>
    <n v="1"/>
    <n v="1"/>
    <n v="5600"/>
    <s v="YES"/>
    <n v="0"/>
    <s v="49-H26"/>
    <s v="Public Water,Public Sewer"/>
    <s v="SEWER"/>
    <s v="SEWER"/>
    <n v="5600"/>
    <m/>
    <m/>
    <n v="0"/>
    <n v="0"/>
    <n v="3"/>
    <n v="1180"/>
    <n v="1"/>
    <m/>
    <m/>
    <m/>
    <m/>
    <m/>
    <m/>
    <m/>
    <m/>
    <m/>
    <m/>
    <n v="1"/>
    <n v="0"/>
    <n v="1"/>
    <s v="Wareham River West"/>
    <n v="44"/>
  </r>
  <r>
    <s v="38-350"/>
    <m/>
    <x v="0"/>
    <s v="33 CRAB COVE TERR"/>
    <n v="101"/>
    <s v="NELSON MARK R"/>
    <s v="R30"/>
    <s v="ONE FAMILY"/>
    <s v="38//350//"/>
    <n v="0.14096"/>
    <n v="1"/>
    <n v="1"/>
    <n v="1"/>
    <n v="1"/>
    <s v="SEPTIC"/>
    <n v="0"/>
    <n v="1"/>
    <n v="1500"/>
    <s v="YES"/>
    <n v="1500"/>
    <s v="38-350"/>
    <s v="Public Water,Septic"/>
    <s v="SEPTIC"/>
    <s v="SEPTIC"/>
    <n v="1500"/>
    <m/>
    <m/>
    <n v="1"/>
    <n v="1"/>
    <n v="3"/>
    <n v="1056"/>
    <n v="1.5"/>
    <m/>
    <m/>
    <m/>
    <m/>
    <m/>
    <m/>
    <m/>
    <m/>
    <m/>
    <m/>
    <n v="1"/>
    <n v="9.68"/>
    <n v="1"/>
    <s v="Wareham River East"/>
    <n v="45"/>
  </r>
  <r>
    <s v="46A-1-19"/>
    <m/>
    <x v="0"/>
    <s v="5 COTTAGE ST"/>
    <n v="101"/>
    <s v="JOHNSON WARREN E JR"/>
    <s v="R30"/>
    <s v="ONE FAMILY"/>
    <s v="46/A1/19//"/>
    <n v="9.7790000000000002E-2"/>
    <n v="0"/>
    <n v="0"/>
    <n v="1"/>
    <n v="1"/>
    <s v="SEWER"/>
    <n v="1"/>
    <n v="1"/>
    <n v="400"/>
    <s v="YES"/>
    <n v="0"/>
    <s v="46A-1-19"/>
    <s v="All Public"/>
    <s v="SEWER"/>
    <s v="SEWER"/>
    <n v="400"/>
    <m/>
    <m/>
    <n v="0"/>
    <n v="0"/>
    <n v="3"/>
    <n v="1104"/>
    <n v="1"/>
    <m/>
    <m/>
    <m/>
    <m/>
    <m/>
    <m/>
    <m/>
    <m/>
    <m/>
    <m/>
    <n v="1"/>
    <n v="0"/>
    <n v="1"/>
    <s v="Broad Marsh River"/>
    <n v="43"/>
  </r>
  <r>
    <s v="40-26"/>
    <m/>
    <x v="0"/>
    <s v="5 FRANK CUTLER DR"/>
    <n v="101"/>
    <s v="WATTS CLIFTON E"/>
    <s v="R30"/>
    <s v="ONE FAMILY"/>
    <s v="40//26//"/>
    <n v="0.24231"/>
    <n v="1"/>
    <n v="1"/>
    <n v="1"/>
    <n v="1"/>
    <s v="SEPTIC"/>
    <n v="0"/>
    <n v="1"/>
    <n v="8300"/>
    <s v="YES"/>
    <n v="8300"/>
    <s v="40-26"/>
    <s v="Public Water,Gas,Septic"/>
    <s v="SEPTIC"/>
    <s v="SEPTIC"/>
    <n v="8300"/>
    <m/>
    <m/>
    <n v="1"/>
    <n v="1"/>
    <n v="3"/>
    <n v="960"/>
    <n v="1"/>
    <m/>
    <m/>
    <m/>
    <m/>
    <m/>
    <m/>
    <m/>
    <m/>
    <m/>
    <m/>
    <n v="1"/>
    <n v="9.68"/>
    <n v="1"/>
    <s v="Wareham River East"/>
    <n v="45"/>
  </r>
  <r>
    <s v="46A-1-16"/>
    <m/>
    <x v="0"/>
    <s v="54 PINEHURST DR"/>
    <n v="101"/>
    <s v="PLATT JOHN F"/>
    <s v="R30"/>
    <s v="ONE FAMILY"/>
    <s v="46/A1/16//"/>
    <n v="0.10425"/>
    <n v="0"/>
    <n v="0"/>
    <n v="1"/>
    <n v="1"/>
    <s v="SEWER"/>
    <n v="1"/>
    <n v="1"/>
    <n v="2100"/>
    <s v="YES"/>
    <n v="0"/>
    <s v="46A-1-16"/>
    <s v="All Public"/>
    <s v="SEWER"/>
    <s v="SEWER"/>
    <n v="2100"/>
    <m/>
    <m/>
    <n v="0"/>
    <n v="0"/>
    <n v="1"/>
    <n v="876"/>
    <n v="1.3"/>
    <m/>
    <m/>
    <m/>
    <m/>
    <m/>
    <m/>
    <m/>
    <m/>
    <m/>
    <m/>
    <n v="1"/>
    <n v="0"/>
    <n v="1"/>
    <s v="Broad Marsh River"/>
    <n v="43"/>
  </r>
  <r>
    <s v="56-CG-6C"/>
    <m/>
    <x v="0"/>
    <s v="6C CRANBERRY GROVE WY"/>
    <n v="102"/>
    <s v="BURKE ROBERT K"/>
    <s v="MR30"/>
    <s v="CONDO  MDL-05"/>
    <s v="56//CG/6/C"/>
    <n v="3.3099999999999997E-2"/>
    <n v="0"/>
    <n v="0"/>
    <n v="1"/>
    <n v="1"/>
    <s v="SEWER"/>
    <n v="1"/>
    <n v="1"/>
    <n v="1300"/>
    <s v="YES"/>
    <n v="0"/>
    <s v="56-CG-6C"/>
    <m/>
    <m/>
    <s v="SEWER"/>
    <n v="1300"/>
    <m/>
    <m/>
    <n v="0"/>
    <n v="0"/>
    <n v="2"/>
    <n v="1368"/>
    <n v="1"/>
    <m/>
    <m/>
    <m/>
    <m/>
    <m/>
    <m/>
    <m/>
    <m/>
    <m/>
    <m/>
    <n v="1"/>
    <n v="0"/>
    <n v="1"/>
    <s v="Wareham River West"/>
    <n v="44"/>
  </r>
  <r>
    <s v="46A-1-92"/>
    <m/>
    <x v="0"/>
    <s v="49 PINEHURST DR"/>
    <n v="101"/>
    <s v="MURPHY MARIE E"/>
    <s v="R30"/>
    <s v="ONE FAMILY"/>
    <s v="46/A1/92//"/>
    <n v="4.4339999999999997E-2"/>
    <n v="0"/>
    <n v="0"/>
    <n v="1"/>
    <n v="1"/>
    <s v="SEWER"/>
    <n v="1"/>
    <n v="1"/>
    <n v="6500"/>
    <s v="YES"/>
    <n v="0"/>
    <s v="46A-1-92"/>
    <s v="All Public"/>
    <s v="SEWER"/>
    <s v="SEWER"/>
    <n v="6500"/>
    <m/>
    <m/>
    <n v="0"/>
    <n v="0"/>
    <n v="2"/>
    <n v="902"/>
    <n v="1.75"/>
    <m/>
    <m/>
    <m/>
    <m/>
    <m/>
    <m/>
    <m/>
    <m/>
    <m/>
    <m/>
    <n v="1"/>
    <n v="0"/>
    <n v="1"/>
    <s v="Broad Marsh River"/>
    <n v="43"/>
  </r>
  <r>
    <s v="46A-1-80"/>
    <m/>
    <x v="0"/>
    <s v="129 PINEHURST DR"/>
    <n v="101"/>
    <s v="GINNS HOMER LLOYD &amp; PATSY M"/>
    <s v="R30"/>
    <s v="ONE FAMILY"/>
    <s v="46/A1/80//"/>
    <n v="5.9499999999999997E-2"/>
    <n v="0"/>
    <n v="0"/>
    <n v="1"/>
    <n v="1"/>
    <s v="SEWER"/>
    <n v="1"/>
    <n v="1"/>
    <n v="3800"/>
    <s v="YES"/>
    <n v="0"/>
    <s v="46A-1-80"/>
    <s v="All Public"/>
    <s v="SEWER"/>
    <s v="SEWER"/>
    <n v="3800"/>
    <m/>
    <m/>
    <n v="0"/>
    <n v="0"/>
    <n v="2"/>
    <n v="808"/>
    <n v="1"/>
    <m/>
    <m/>
    <m/>
    <m/>
    <m/>
    <m/>
    <m/>
    <m/>
    <m/>
    <m/>
    <n v="1"/>
    <n v="0"/>
    <n v="1"/>
    <s v="Broad Marsh River"/>
    <n v="43"/>
  </r>
  <r>
    <s v="57-WS6"/>
    <m/>
    <x v="0"/>
    <s v="6 NICHOLAS DR"/>
    <n v="101"/>
    <s v="DANIELS CHRISTOPHER G"/>
    <s v="MR30"/>
    <s v="ONE FAMILY"/>
    <s v="57//WS6//"/>
    <n v="0.17746999999999999"/>
    <n v="0"/>
    <n v="0"/>
    <n v="0"/>
    <n v="1"/>
    <m/>
    <n v="1"/>
    <n v="1"/>
    <n v="9800"/>
    <s v="YES"/>
    <n v="0"/>
    <s v="57-WS6"/>
    <s v="Public Water"/>
    <m/>
    <s v="SEWER"/>
    <n v="9800"/>
    <m/>
    <m/>
    <n v="0"/>
    <n v="0"/>
    <n v="2"/>
    <n v="1536"/>
    <n v="2"/>
    <m/>
    <m/>
    <m/>
    <m/>
    <m/>
    <m/>
    <m/>
    <m/>
    <m/>
    <m/>
    <n v="1"/>
    <n v="0"/>
    <n v="1"/>
    <s v="Wareham River West"/>
    <n v="44"/>
  </r>
  <r>
    <s v="46A-1-73"/>
    <m/>
    <x v="0"/>
    <s v="156 PINEHURST DR"/>
    <n v="101"/>
    <s v="DRINKWATER LINDA M"/>
    <s v="R30"/>
    <s v="ONE FAMILY"/>
    <s v="46/A1/73//"/>
    <n v="9.4539999999999999E-2"/>
    <n v="0"/>
    <n v="0"/>
    <n v="1"/>
    <n v="1"/>
    <s v="SEWER"/>
    <n v="1"/>
    <n v="1"/>
    <n v="2400"/>
    <s v="YES"/>
    <n v="0"/>
    <s v="46A-1-73"/>
    <s v="All Public"/>
    <s v="SEWER"/>
    <s v="SEWER"/>
    <n v="2400"/>
    <m/>
    <m/>
    <n v="0"/>
    <n v="0"/>
    <n v="1"/>
    <n v="702"/>
    <n v="1"/>
    <m/>
    <m/>
    <m/>
    <m/>
    <m/>
    <m/>
    <m/>
    <m/>
    <m/>
    <m/>
    <n v="1"/>
    <n v="0"/>
    <n v="1"/>
    <s v="Broad Marsh River"/>
    <n v="43"/>
  </r>
  <r>
    <s v="46A-1-20A"/>
    <m/>
    <x v="0"/>
    <s v="3 COTTAGE ST"/>
    <n v="101"/>
    <s v="WALKER STEVEN R"/>
    <s v="R30"/>
    <s v="ONE FAMILY"/>
    <s v="46/A1/20/A/"/>
    <n v="8.8099999999999998E-2"/>
    <n v="0"/>
    <n v="0"/>
    <n v="1"/>
    <n v="1"/>
    <s v="SEWER"/>
    <n v="1"/>
    <n v="1"/>
    <n v="14000"/>
    <s v="YES"/>
    <n v="0"/>
    <s v="46A-1-20A"/>
    <s v="All Public"/>
    <s v="SEWER"/>
    <s v="SEWER"/>
    <n v="14000"/>
    <m/>
    <m/>
    <n v="0"/>
    <n v="0"/>
    <n v="2"/>
    <n v="780"/>
    <n v="1"/>
    <m/>
    <m/>
    <m/>
    <m/>
    <m/>
    <m/>
    <m/>
    <m/>
    <m/>
    <m/>
    <n v="1"/>
    <n v="0"/>
    <n v="1"/>
    <s v="Broad Marsh River"/>
    <n v="43"/>
  </r>
  <r>
    <s v="49-9"/>
    <m/>
    <x v="0"/>
    <s v="17 CANNONBERRY WAY"/>
    <n v="101"/>
    <s v="MURPHY WALTER"/>
    <s v="R30"/>
    <s v="ONE FAMILY"/>
    <s v="49//9//"/>
    <n v="0.30524000000000001"/>
    <n v="0"/>
    <n v="0"/>
    <n v="1"/>
    <n v="1"/>
    <s v="SEWER"/>
    <n v="1"/>
    <n v="1"/>
    <n v="15200"/>
    <s v="YES"/>
    <n v="0"/>
    <s v="49-9"/>
    <s v="Public Water,Public Sewer"/>
    <s v="SEWER"/>
    <s v="SEWER"/>
    <n v="15200"/>
    <m/>
    <m/>
    <n v="0"/>
    <n v="0"/>
    <n v="4"/>
    <n v="2892"/>
    <n v="2"/>
    <m/>
    <m/>
    <m/>
    <m/>
    <m/>
    <m/>
    <m/>
    <m/>
    <m/>
    <m/>
    <n v="1"/>
    <n v="0"/>
    <n v="1"/>
    <s v="Broad Marsh River"/>
    <n v="43"/>
  </r>
  <r>
    <s v="40-4"/>
    <m/>
    <x v="0"/>
    <s v="17 STILLMAN MEM DR"/>
    <n v="101"/>
    <s v="MOSES PATRICIA A"/>
    <m/>
    <s v="ONE FAMILY"/>
    <s v="40//4//"/>
    <n v="0.27304"/>
    <n v="1"/>
    <n v="1"/>
    <n v="1"/>
    <n v="1"/>
    <s v="SEPTIC"/>
    <n v="0"/>
    <n v="1"/>
    <n v="10500"/>
    <s v="YES"/>
    <n v="10500"/>
    <s v="40-4"/>
    <s v="Public Water,Gas,Septic"/>
    <s v="SEPTIC"/>
    <s v="SEPTIC"/>
    <n v="10500"/>
    <m/>
    <m/>
    <n v="1"/>
    <n v="1"/>
    <n v="3"/>
    <n v="2240"/>
    <n v="2"/>
    <m/>
    <m/>
    <m/>
    <m/>
    <m/>
    <m/>
    <m/>
    <m/>
    <m/>
    <m/>
    <n v="1"/>
    <n v="9.68"/>
    <n v="1"/>
    <s v="Wareham River East"/>
    <n v="45"/>
  </r>
  <r>
    <s v="57-162"/>
    <m/>
    <x v="0"/>
    <s v="41 CAMARDO DR"/>
    <n v="101"/>
    <s v="CORREA LINDA"/>
    <s v="MR30"/>
    <s v="ONE FAMILY"/>
    <s v="57//162//"/>
    <n v="0.17052999999999999"/>
    <n v="0"/>
    <n v="0"/>
    <n v="1"/>
    <n v="1"/>
    <s v="SEWER"/>
    <n v="1"/>
    <n v="1"/>
    <n v="18300"/>
    <s v="YES"/>
    <n v="0"/>
    <s v="57-162"/>
    <s v="All Public"/>
    <s v="SEWER"/>
    <s v="SEWER"/>
    <n v="18300"/>
    <m/>
    <m/>
    <n v="0"/>
    <n v="0"/>
    <n v="3"/>
    <n v="1008"/>
    <n v="1"/>
    <m/>
    <m/>
    <m/>
    <m/>
    <m/>
    <m/>
    <m/>
    <m/>
    <m/>
    <m/>
    <n v="0"/>
    <n v="0"/>
    <n v="1"/>
    <s v="Wareham River West"/>
    <n v="44"/>
  </r>
  <r>
    <s v="46A-1-93"/>
    <m/>
    <x v="0"/>
    <s v="47 PINEHURST DR"/>
    <n v="132"/>
    <s v="GINNS HOMER LLOYD AND PATSY M"/>
    <s v="R30"/>
    <s v="RES ACLNUD  MDL-00"/>
    <s v="46/A1/93//"/>
    <n v="5.117E-2"/>
    <n v="0"/>
    <n v="0"/>
    <n v="0"/>
    <n v="0"/>
    <m/>
    <n v="0"/>
    <n v="0"/>
    <n v="0"/>
    <s v="YES"/>
    <n v="0"/>
    <s v="46A-1-93"/>
    <m/>
    <m/>
    <m/>
    <n v="0"/>
    <m/>
    <m/>
    <n v="0"/>
    <n v="0"/>
    <n v="0"/>
    <n v="0"/>
    <n v="0"/>
    <m/>
    <m/>
    <m/>
    <m/>
    <m/>
    <m/>
    <m/>
    <m/>
    <m/>
    <m/>
    <n v="1"/>
    <n v="0"/>
    <n v="1"/>
    <s v="Broad Marsh River"/>
    <n v="43"/>
  </r>
  <r>
    <s v="LAND_NOPARC"/>
    <m/>
    <x v="0"/>
    <m/>
    <n v="0"/>
    <m/>
    <m/>
    <m/>
    <m/>
    <n v="2.2190000000000001E-2"/>
    <n v="0"/>
    <n v="0"/>
    <n v="0"/>
    <n v="0"/>
    <m/>
    <n v="0"/>
    <n v="0"/>
    <n v="0"/>
    <s v="NO"/>
    <n v="0"/>
    <m/>
    <m/>
    <m/>
    <m/>
    <n v="0"/>
    <m/>
    <m/>
    <n v="0"/>
    <n v="0"/>
    <n v="0"/>
    <n v="0"/>
    <n v="0"/>
    <m/>
    <m/>
    <m/>
    <m/>
    <m/>
    <m/>
    <m/>
    <m/>
    <m/>
    <m/>
    <n v="0"/>
    <n v="0"/>
    <n v="1"/>
    <s v="Wareham River East"/>
    <n v="45"/>
  </r>
  <r>
    <s v="38-1001"/>
    <m/>
    <x v="0"/>
    <s v="0 CRAB COVE TER OFF"/>
    <n v="812"/>
    <s v="PARKWOOD BEACH IMPROVEMENT"/>
    <s v="R30"/>
    <s v="61B PICNIC"/>
    <s v="38//1001//"/>
    <n v="1.79562"/>
    <n v="0"/>
    <n v="0"/>
    <n v="0"/>
    <n v="0"/>
    <m/>
    <n v="0"/>
    <n v="0"/>
    <n v="0"/>
    <s v="YES"/>
    <n v="0"/>
    <s v="38-1001"/>
    <m/>
    <m/>
    <m/>
    <n v="0"/>
    <m/>
    <m/>
    <n v="0"/>
    <n v="0"/>
    <n v="0"/>
    <n v="0"/>
    <n v="0"/>
    <m/>
    <m/>
    <m/>
    <m/>
    <m/>
    <m/>
    <m/>
    <m/>
    <m/>
    <m/>
    <n v="1"/>
    <n v="0"/>
    <n v="1"/>
    <s v="Wareham River East"/>
    <n v="45"/>
  </r>
  <r>
    <s v="49-1004A"/>
    <m/>
    <x v="0"/>
    <s v="23 STEPHEN AVE"/>
    <n v="101"/>
    <s v="ZOLLO MICHELE B TRUSTEE"/>
    <s v="R30"/>
    <s v="ONE FAMILY"/>
    <s v="49//1004/A/"/>
    <n v="7.8475400000000004"/>
    <n v="0"/>
    <n v="0"/>
    <n v="1"/>
    <n v="1"/>
    <s v="SEWER"/>
    <n v="1"/>
    <n v="0"/>
    <n v="0"/>
    <s v="YES"/>
    <n v="0"/>
    <s v="49-1004A"/>
    <s v="All Public"/>
    <s v="SEWER"/>
    <s v="SEWER"/>
    <n v="0"/>
    <m/>
    <m/>
    <n v="0"/>
    <n v="0"/>
    <n v="3"/>
    <n v="1920"/>
    <n v="1.9"/>
    <m/>
    <m/>
    <m/>
    <m/>
    <m/>
    <m/>
    <m/>
    <m/>
    <m/>
    <m/>
    <n v="2"/>
    <n v="0"/>
    <n v="1"/>
    <s v="Broad Marsh River"/>
    <n v="43"/>
  </r>
  <r>
    <s v="55-B28"/>
    <m/>
    <x v="0"/>
    <s v="77 SWIFTS BCH RD"/>
    <n v="101"/>
    <s v="CRUZ MARCIA A"/>
    <s v="MR30"/>
    <s v="ONE FAMILY"/>
    <s v="55//B28//"/>
    <n v="0.30725000000000002"/>
    <n v="0"/>
    <n v="0"/>
    <n v="1"/>
    <n v="1"/>
    <s v="SEWER"/>
    <n v="1"/>
    <n v="1"/>
    <n v="3700"/>
    <s v="YES"/>
    <n v="0"/>
    <s v="55-B28"/>
    <s v="Public Water,Public Sewer,Gas"/>
    <s v="SEWER"/>
    <s v="SEWER"/>
    <n v="3700"/>
    <m/>
    <m/>
    <n v="0"/>
    <n v="0"/>
    <n v="3"/>
    <n v="1072"/>
    <n v="1"/>
    <m/>
    <m/>
    <m/>
    <m/>
    <m/>
    <m/>
    <m/>
    <m/>
    <m/>
    <m/>
    <n v="1"/>
    <n v="0"/>
    <n v="1"/>
    <s v="Wareham River West"/>
    <n v="44"/>
  </r>
  <r>
    <s v="46A-1-74"/>
    <m/>
    <x v="0"/>
    <s v="160 PINEHURST DR"/>
    <n v="101"/>
    <s v="RAY JOHN &amp; JUDITH"/>
    <s v="R30"/>
    <s v="ONE FAMILY"/>
    <s v="46/A1/74//"/>
    <n v="0.18026"/>
    <n v="0"/>
    <n v="0"/>
    <n v="1"/>
    <n v="1"/>
    <s v="SEWER"/>
    <n v="1"/>
    <n v="1"/>
    <n v="100"/>
    <s v="YES"/>
    <n v="0"/>
    <s v="46A-1-74"/>
    <s v="All Public"/>
    <s v="SEWER"/>
    <s v="SEWER"/>
    <n v="100"/>
    <m/>
    <m/>
    <n v="0"/>
    <n v="0"/>
    <n v="2"/>
    <n v="950"/>
    <n v="1"/>
    <m/>
    <m/>
    <m/>
    <m/>
    <m/>
    <m/>
    <m/>
    <m/>
    <m/>
    <m/>
    <n v="2"/>
    <n v="0"/>
    <n v="1"/>
    <s v="Broad Marsh River"/>
    <n v="43"/>
  </r>
  <r>
    <s v="40-14"/>
    <m/>
    <x v="0"/>
    <s v="6 FRANK CUTLER DR"/>
    <n v="101"/>
    <s v="EAMES JENNIFER FAE"/>
    <s v="R30"/>
    <s v="ONE FAMILY"/>
    <s v="40//14//"/>
    <n v="0.27822999999999998"/>
    <n v="1"/>
    <n v="1"/>
    <n v="1"/>
    <n v="1"/>
    <s v="SEPTIC"/>
    <n v="0"/>
    <n v="1"/>
    <n v="2900"/>
    <s v="YES"/>
    <n v="2900"/>
    <s v="40-14"/>
    <s v="Public Water,Gas,Septic"/>
    <s v="SEPTIC"/>
    <s v="SEPTIC"/>
    <n v="2900"/>
    <m/>
    <m/>
    <n v="1"/>
    <n v="1"/>
    <n v="2"/>
    <n v="872"/>
    <n v="1"/>
    <m/>
    <m/>
    <m/>
    <m/>
    <m/>
    <m/>
    <m/>
    <m/>
    <m/>
    <m/>
    <n v="1"/>
    <n v="9.68"/>
    <n v="1"/>
    <s v="Wareham River East"/>
    <n v="45"/>
  </r>
  <r>
    <s v="46A-1-79"/>
    <m/>
    <x v="0"/>
    <s v="131 PINEHURST DR"/>
    <n v="101"/>
    <s v="THOMPSON KATHLEEN J"/>
    <s v="R30"/>
    <s v="ONE FAMILY"/>
    <s v="46/A1/79//"/>
    <n v="0.10505"/>
    <n v="0"/>
    <n v="0"/>
    <n v="1"/>
    <n v="1"/>
    <s v="SEWER"/>
    <n v="1"/>
    <n v="1"/>
    <n v="500"/>
    <s v="YES"/>
    <n v="0"/>
    <s v="46A-1-79"/>
    <s v="All Public"/>
    <s v="SEWER"/>
    <s v="SEWER"/>
    <n v="500"/>
    <m/>
    <m/>
    <n v="0"/>
    <n v="0"/>
    <n v="2"/>
    <n v="748"/>
    <n v="1"/>
    <m/>
    <m/>
    <m/>
    <m/>
    <m/>
    <m/>
    <m/>
    <m/>
    <m/>
    <m/>
    <n v="2"/>
    <n v="0"/>
    <n v="1"/>
    <s v="Broad Marsh River"/>
    <n v="43"/>
  </r>
  <r>
    <s v="56-CG-1A"/>
    <m/>
    <x v="0"/>
    <s v="1A CRANBERRY GROVE WY"/>
    <n v="102"/>
    <s v="NEAGLE MARY LOU"/>
    <s v="MR30"/>
    <s v="CONDO  MDL-05"/>
    <s v="56//CG/1/A"/>
    <n v="3.3890000000000003E-2"/>
    <n v="0"/>
    <n v="0"/>
    <n v="1"/>
    <n v="1"/>
    <s v="SEWER"/>
    <n v="1"/>
    <n v="1"/>
    <n v="3400"/>
    <s v="YES"/>
    <n v="0"/>
    <s v="56-CG-1A"/>
    <m/>
    <m/>
    <s v="SEWER"/>
    <n v="3400"/>
    <m/>
    <m/>
    <n v="0"/>
    <n v="0"/>
    <n v="2"/>
    <n v="1380"/>
    <n v="1"/>
    <m/>
    <m/>
    <m/>
    <m/>
    <m/>
    <m/>
    <m/>
    <m/>
    <m/>
    <m/>
    <n v="1"/>
    <n v="0"/>
    <n v="1"/>
    <s v="Wareham River West"/>
    <n v="44"/>
  </r>
  <r>
    <s v="46A-1-20B"/>
    <m/>
    <x v="0"/>
    <s v="1 COTTAGE ST"/>
    <n v="101"/>
    <s v="LUCCHESI JANICE TRUSTEE"/>
    <s v="R30"/>
    <s v="ONE FAMILY"/>
    <s v="46/A1/20/B/"/>
    <n v="5.944E-2"/>
    <n v="0"/>
    <n v="0"/>
    <n v="1"/>
    <n v="1"/>
    <s v="SEWER"/>
    <n v="1"/>
    <n v="1"/>
    <n v="1600"/>
    <s v="YES"/>
    <n v="0"/>
    <s v="46A-1-20B"/>
    <s v="All Public"/>
    <s v="SEWER"/>
    <s v="SEWER"/>
    <n v="1600"/>
    <m/>
    <m/>
    <n v="0"/>
    <n v="0"/>
    <n v="2"/>
    <n v="712"/>
    <n v="1"/>
    <m/>
    <m/>
    <m/>
    <m/>
    <m/>
    <m/>
    <m/>
    <m/>
    <m/>
    <m/>
    <n v="1"/>
    <n v="0"/>
    <n v="1"/>
    <s v="Broad Marsh River"/>
    <n v="43"/>
  </r>
  <r>
    <s v="46A-1-14"/>
    <m/>
    <x v="0"/>
    <s v="50 PINEHURST DR"/>
    <n v="101"/>
    <s v="LICCIARDI BARTHOLOMEW J"/>
    <s v="R30"/>
    <s v="ONE FAMILY"/>
    <s v="46/A1/14//"/>
    <n v="0.27507999999999999"/>
    <n v="0"/>
    <n v="0"/>
    <n v="1"/>
    <n v="1"/>
    <s v="SEWER"/>
    <n v="1"/>
    <n v="1"/>
    <n v="7000"/>
    <s v="NO_W1"/>
    <n v="0"/>
    <s v="46A-1-14"/>
    <s v="All Public"/>
    <s v="SEWER"/>
    <s v="SEWER"/>
    <n v="7000"/>
    <m/>
    <m/>
    <n v="0"/>
    <n v="0"/>
    <n v="3"/>
    <n v="1448"/>
    <n v="1.75"/>
    <m/>
    <m/>
    <m/>
    <m/>
    <m/>
    <m/>
    <m/>
    <m/>
    <m/>
    <m/>
    <n v="3"/>
    <n v="0"/>
    <n v="1"/>
    <s v="Broad Marsh River"/>
    <n v="43"/>
  </r>
  <r>
    <s v="49-1005"/>
    <m/>
    <x v="0"/>
    <s v="0 STEPHEN AVE  OFF"/>
    <n v="132"/>
    <s v="MELTZER STEPHEN E TR OF FIRE"/>
    <s v="R30"/>
    <s v="RES ACLNUD  MDL-00"/>
    <s v="49//1005//"/>
    <n v="3.9900799999999998"/>
    <n v="0"/>
    <n v="0"/>
    <n v="0"/>
    <n v="0"/>
    <m/>
    <n v="0"/>
    <n v="0"/>
    <n v="0"/>
    <s v="YES"/>
    <n v="0"/>
    <s v="49-1005"/>
    <m/>
    <m/>
    <m/>
    <n v="0"/>
    <m/>
    <m/>
    <n v="0"/>
    <n v="0"/>
    <n v="0"/>
    <n v="0"/>
    <n v="0"/>
    <m/>
    <m/>
    <m/>
    <m/>
    <m/>
    <m/>
    <m/>
    <m/>
    <m/>
    <m/>
    <n v="1"/>
    <n v="0"/>
    <n v="1"/>
    <s v="Broad Marsh River"/>
    <n v="43"/>
  </r>
  <r>
    <s v="56-CG-3D"/>
    <m/>
    <x v="0"/>
    <s v="3D CRANBERRY GROVE WY"/>
    <n v="102"/>
    <s v="MCPHEE BARRY R"/>
    <s v="MR30"/>
    <s v="CONDO  MDL-05"/>
    <s v="56//CG/3/D"/>
    <n v="3.4959999999999998E-2"/>
    <n v="0"/>
    <n v="0"/>
    <n v="1"/>
    <n v="1"/>
    <s v="SEWER"/>
    <n v="1"/>
    <n v="1"/>
    <n v="4700"/>
    <s v="YES"/>
    <n v="0"/>
    <s v="56-CG-3D"/>
    <m/>
    <m/>
    <s v="SEWER"/>
    <n v="4700"/>
    <m/>
    <m/>
    <n v="0"/>
    <n v="0"/>
    <n v="2"/>
    <n v="1380"/>
    <n v="1"/>
    <m/>
    <m/>
    <m/>
    <m/>
    <m/>
    <m/>
    <m/>
    <m/>
    <m/>
    <m/>
    <n v="1"/>
    <n v="0"/>
    <n v="1"/>
    <s v="Wareham River West"/>
    <n v="44"/>
  </r>
  <r>
    <s v="56-CG-1B"/>
    <m/>
    <x v="0"/>
    <s v="1B CRANBERRY GROVE WY"/>
    <n v="102"/>
    <s v="KIMBALL RUTH A"/>
    <s v="MR30"/>
    <s v="CONDO  MDL-05"/>
    <s v="56//CG/1/B"/>
    <n v="3.2539999999999999E-2"/>
    <n v="0"/>
    <n v="0"/>
    <n v="1"/>
    <n v="1"/>
    <s v="SEWER"/>
    <n v="1"/>
    <n v="1"/>
    <n v="3200"/>
    <s v="YES"/>
    <n v="0"/>
    <s v="56-CG-1B"/>
    <m/>
    <m/>
    <s v="SEWER"/>
    <n v="3200"/>
    <m/>
    <m/>
    <n v="0"/>
    <n v="0"/>
    <n v="2"/>
    <n v="1368"/>
    <n v="1"/>
    <m/>
    <m/>
    <m/>
    <m/>
    <m/>
    <m/>
    <m/>
    <m/>
    <m/>
    <m/>
    <n v="1"/>
    <n v="0"/>
    <n v="1"/>
    <s v="Wareham River West"/>
    <n v="44"/>
  </r>
  <r>
    <s v="40-1015"/>
    <m/>
    <x v="0"/>
    <s v="79 GREAT NECK RD"/>
    <n v="130"/>
    <s v="OCONNOR JANICE L TRUSTEE"/>
    <s v="R30"/>
    <s v="PRI RES  MDL-01"/>
    <s v="40//1015//"/>
    <n v="0.12304"/>
    <n v="0"/>
    <n v="0"/>
    <n v="0"/>
    <n v="0"/>
    <m/>
    <n v="0"/>
    <n v="1"/>
    <n v="11300"/>
    <s v="YES"/>
    <n v="0"/>
    <s v="40-1015"/>
    <m/>
    <m/>
    <m/>
    <n v="11300"/>
    <m/>
    <m/>
    <n v="0"/>
    <n v="0"/>
    <n v="3"/>
    <n v="1572"/>
    <n v="1"/>
    <m/>
    <m/>
    <m/>
    <m/>
    <m/>
    <m/>
    <m/>
    <m/>
    <m/>
    <m/>
    <n v="1"/>
    <n v="0"/>
    <n v="1"/>
    <s v="Wareham River East"/>
    <n v="45"/>
  </r>
  <r>
    <s v="39-1002"/>
    <m/>
    <x v="0"/>
    <s v="95 OAK ST"/>
    <n v="101"/>
    <s v="FERNANDES ANTONE L"/>
    <s v="R30"/>
    <s v="ONE FAMILY"/>
    <s v="39//1002//"/>
    <n v="0.68674999999999997"/>
    <n v="1"/>
    <n v="1"/>
    <n v="1"/>
    <n v="1"/>
    <s v="SEPTIC"/>
    <n v="0"/>
    <n v="1"/>
    <n v="5700"/>
    <s v="YES"/>
    <n v="5700"/>
    <s v="39-1002"/>
    <s v="Public Water"/>
    <m/>
    <s v="SEPTIC"/>
    <n v="5700"/>
    <m/>
    <m/>
    <n v="1"/>
    <n v="1"/>
    <n v="2"/>
    <n v="1272"/>
    <n v="1"/>
    <m/>
    <m/>
    <m/>
    <m/>
    <m/>
    <m/>
    <m/>
    <m/>
    <m/>
    <m/>
    <n v="1"/>
    <n v="9.68"/>
    <n v="1"/>
    <s v="Wareham River East"/>
    <n v="45"/>
  </r>
  <r>
    <s v="56-CG-8A"/>
    <m/>
    <x v="0"/>
    <s v="8A CRANBERRY GROVE WY"/>
    <n v="102"/>
    <s v="LAWLESS MARY"/>
    <s v="MR30"/>
    <s v="CONDO  MDL-05"/>
    <s v="56//CG/8/A"/>
    <n v="3.4520000000000002E-2"/>
    <n v="0"/>
    <n v="0"/>
    <n v="1"/>
    <n v="1"/>
    <s v="SEWER"/>
    <n v="1"/>
    <n v="1"/>
    <n v="2200"/>
    <s v="YES"/>
    <n v="0"/>
    <s v="56-CG-8A"/>
    <m/>
    <m/>
    <s v="SEWER"/>
    <n v="2200"/>
    <m/>
    <m/>
    <n v="0"/>
    <n v="0"/>
    <n v="2"/>
    <n v="1380"/>
    <n v="1"/>
    <m/>
    <m/>
    <m/>
    <m/>
    <m/>
    <m/>
    <m/>
    <m/>
    <m/>
    <m/>
    <n v="1"/>
    <n v="0"/>
    <n v="1"/>
    <s v="Wareham River West"/>
    <n v="44"/>
  </r>
  <r>
    <s v="56-CG-1C"/>
    <m/>
    <x v="0"/>
    <s v="1C CRANBERRY GROVE WY"/>
    <n v="102"/>
    <s v="GARDYNA HENRY A"/>
    <s v="MR30"/>
    <s v="CONDO  MDL-05"/>
    <s v="56//CG/1/C"/>
    <n v="3.3619999999999997E-2"/>
    <n v="0"/>
    <n v="0"/>
    <n v="1"/>
    <n v="1"/>
    <s v="SEWER"/>
    <n v="1"/>
    <n v="1"/>
    <n v="41700"/>
    <s v="YES"/>
    <n v="0"/>
    <s v="56-CG-1C"/>
    <m/>
    <m/>
    <s v="SEWER"/>
    <n v="41700"/>
    <m/>
    <m/>
    <n v="0"/>
    <n v="0"/>
    <n v="2"/>
    <n v="1368"/>
    <n v="1"/>
    <m/>
    <m/>
    <m/>
    <m/>
    <m/>
    <m/>
    <m/>
    <m/>
    <m/>
    <m/>
    <n v="1"/>
    <n v="0"/>
    <n v="1"/>
    <s v="Wareham River West"/>
    <n v="44"/>
  </r>
  <r>
    <s v="57-WS4"/>
    <m/>
    <x v="0"/>
    <s v="4 NICHOLAS DR"/>
    <n v="101"/>
    <s v="KINDER ANDREW R"/>
    <s v="MR30"/>
    <s v="ONE FAMILY"/>
    <s v="57//WS4//"/>
    <n v="0.20358000000000001"/>
    <n v="0"/>
    <n v="0"/>
    <n v="0"/>
    <n v="1"/>
    <m/>
    <n v="1"/>
    <n v="1"/>
    <n v="5800"/>
    <s v="YES"/>
    <n v="0"/>
    <s v="57-WS4"/>
    <s v="Public Water"/>
    <m/>
    <s v="SEWER"/>
    <n v="5800"/>
    <m/>
    <m/>
    <n v="0"/>
    <n v="0"/>
    <n v="2"/>
    <n v="1760"/>
    <n v="2"/>
    <m/>
    <m/>
    <m/>
    <m/>
    <m/>
    <m/>
    <m/>
    <m/>
    <m/>
    <m/>
    <n v="1"/>
    <n v="0"/>
    <n v="1"/>
    <s v="Wareham River West"/>
    <n v="44"/>
  </r>
  <r>
    <s v="49-H24"/>
    <m/>
    <x v="0"/>
    <s v="82 SWIFTS BCH RD"/>
    <n v="104"/>
    <s v="LAPORTA LEONARDA M LIFE ESTATE"/>
    <s v="MR30"/>
    <s v="TWO FAMILY"/>
    <s v="49//H24//"/>
    <n v="0.47366000000000003"/>
    <n v="0"/>
    <n v="0"/>
    <n v="1"/>
    <n v="1"/>
    <s v="SEWER"/>
    <n v="1"/>
    <n v="1"/>
    <n v="38300"/>
    <s v="YES"/>
    <n v="0"/>
    <s v="49-H24"/>
    <s v="All Public"/>
    <s v="SEWER"/>
    <s v="SEWER"/>
    <n v="38300"/>
    <m/>
    <m/>
    <n v="0"/>
    <n v="0"/>
    <n v="6"/>
    <n v="2568"/>
    <n v="1"/>
    <m/>
    <m/>
    <m/>
    <m/>
    <m/>
    <m/>
    <m/>
    <m/>
    <m/>
    <m/>
    <n v="2"/>
    <n v="0"/>
    <n v="1"/>
    <s v="Wareham River West"/>
    <n v="44"/>
  </r>
  <r>
    <s v="56-CG-1D"/>
    <m/>
    <x v="0"/>
    <s v="1D CRANBERRY GROVE WY"/>
    <n v="102"/>
    <s v="CHAMBERLAIN CRAIG R"/>
    <s v="MR30"/>
    <s v="CONDO  MDL-05"/>
    <s v="56//CG/1/D"/>
    <n v="3.4930000000000003E-2"/>
    <n v="0"/>
    <n v="0"/>
    <n v="1"/>
    <n v="1"/>
    <s v="SEWER"/>
    <n v="1"/>
    <n v="0"/>
    <n v="0"/>
    <s v="YES"/>
    <n v="0"/>
    <s v="56-CG-1D"/>
    <m/>
    <m/>
    <s v="SEWER"/>
    <n v="0"/>
    <m/>
    <m/>
    <n v="0"/>
    <n v="0"/>
    <n v="2"/>
    <n v="1380"/>
    <n v="1"/>
    <m/>
    <m/>
    <m/>
    <m/>
    <m/>
    <m/>
    <m/>
    <m/>
    <m/>
    <m/>
    <n v="1"/>
    <n v="0"/>
    <n v="1"/>
    <s v="Wareham River West"/>
    <n v="44"/>
  </r>
  <r>
    <s v="56-CG-3C"/>
    <m/>
    <x v="0"/>
    <s v="3C CRANBERRY GROVE WY"/>
    <n v="102"/>
    <s v="GOLDFARB JOAN B"/>
    <s v="MR30"/>
    <s v="CONDO  MDL-05"/>
    <s v="56//CG/3/C"/>
    <n v="3.313E-2"/>
    <n v="0"/>
    <n v="0"/>
    <n v="1"/>
    <n v="1"/>
    <s v="SEWER"/>
    <n v="1"/>
    <n v="1"/>
    <n v="3500"/>
    <s v="YES"/>
    <n v="0"/>
    <s v="56-CG-3C"/>
    <m/>
    <m/>
    <s v="SEWER"/>
    <n v="3500"/>
    <m/>
    <m/>
    <n v="0"/>
    <n v="0"/>
    <n v="2"/>
    <n v="1368"/>
    <n v="1"/>
    <m/>
    <m/>
    <m/>
    <m/>
    <m/>
    <m/>
    <m/>
    <m/>
    <m/>
    <m/>
    <n v="1"/>
    <n v="0"/>
    <n v="1"/>
    <s v="Wareham River West"/>
    <n v="44"/>
  </r>
  <r>
    <s v="LAND_NOPARC"/>
    <m/>
    <x v="0"/>
    <m/>
    <n v="0"/>
    <m/>
    <m/>
    <m/>
    <m/>
    <n v="0.95267999999999997"/>
    <n v="0"/>
    <n v="0"/>
    <n v="0"/>
    <n v="0"/>
    <m/>
    <n v="0"/>
    <n v="0"/>
    <n v="0"/>
    <s v="NO"/>
    <n v="0"/>
    <m/>
    <m/>
    <m/>
    <m/>
    <n v="0"/>
    <m/>
    <m/>
    <n v="0"/>
    <n v="0"/>
    <n v="0"/>
    <n v="0"/>
    <n v="0"/>
    <m/>
    <m/>
    <m/>
    <m/>
    <m/>
    <m/>
    <m/>
    <m/>
    <m/>
    <m/>
    <n v="0"/>
    <n v="0"/>
    <n v="1"/>
    <s v="Wareham River East"/>
    <n v="45"/>
  </r>
  <r>
    <s v="49-1012I"/>
    <m/>
    <x v="0"/>
    <s v="15 MATHER DR"/>
    <n v="101"/>
    <s v="CARREIRO MARINO J"/>
    <s v="MR30"/>
    <s v="ONE FAMILY"/>
    <s v="49//1012/I/"/>
    <n v="0.65197000000000005"/>
    <n v="0"/>
    <n v="0"/>
    <n v="1"/>
    <n v="1"/>
    <s v="SEWER"/>
    <n v="1"/>
    <n v="2"/>
    <n v="25100"/>
    <s v="YES"/>
    <n v="0"/>
    <s v="49-1012I"/>
    <s v="All Public"/>
    <s v="SEWER"/>
    <s v="SEWER"/>
    <n v="12550"/>
    <m/>
    <m/>
    <n v="0"/>
    <n v="0"/>
    <n v="3"/>
    <n v="1632"/>
    <n v="2"/>
    <m/>
    <m/>
    <m/>
    <m/>
    <m/>
    <m/>
    <m/>
    <m/>
    <m/>
    <m/>
    <n v="1"/>
    <n v="0"/>
    <n v="1"/>
    <s v="Wareham River West"/>
    <n v="44"/>
  </r>
  <r>
    <s v="49-C1"/>
    <m/>
    <x v="0"/>
    <s v="0 CANNONBERRY WAY OFF"/>
    <n v="132"/>
    <s v="CANNONBERRY COMMON ASSOC"/>
    <s v="R30"/>
    <s v="RES ACLNUD  MDL-00"/>
    <s v="49//C1//"/>
    <n v="7.7419799999999999"/>
    <n v="0"/>
    <n v="0"/>
    <n v="0"/>
    <n v="0"/>
    <m/>
    <n v="0"/>
    <n v="0"/>
    <n v="0"/>
    <s v="YES"/>
    <n v="0"/>
    <s v="49-C1"/>
    <m/>
    <m/>
    <m/>
    <n v="0"/>
    <m/>
    <m/>
    <n v="0"/>
    <n v="0"/>
    <n v="0"/>
    <n v="0"/>
    <n v="0"/>
    <m/>
    <m/>
    <m/>
    <m/>
    <m/>
    <m/>
    <m/>
    <m/>
    <m/>
    <m/>
    <n v="1"/>
    <n v="0"/>
    <n v="1"/>
    <s v="Broad Marsh River"/>
    <n v="43"/>
  </r>
  <r>
    <s v="40-25"/>
    <m/>
    <x v="0"/>
    <s v="7 FRANK CUTLER DR"/>
    <n v="101"/>
    <s v="HUFNAGEL MARK F"/>
    <s v="R30"/>
    <s v="ONE FAMILY"/>
    <s v="40//25//"/>
    <n v="0.24324999999999999"/>
    <n v="1"/>
    <n v="1"/>
    <n v="1"/>
    <n v="1"/>
    <s v="SEPTIC"/>
    <n v="0"/>
    <n v="1"/>
    <n v="6000"/>
    <s v="YES"/>
    <n v="6000"/>
    <s v="40-25"/>
    <s v="Public Water,Gas,Septic"/>
    <s v="SEPTIC"/>
    <s v="SEPTIC"/>
    <n v="6000"/>
    <m/>
    <m/>
    <n v="1"/>
    <n v="1"/>
    <n v="2"/>
    <n v="898"/>
    <n v="1"/>
    <m/>
    <m/>
    <m/>
    <m/>
    <m/>
    <m/>
    <m/>
    <m/>
    <m/>
    <m/>
    <n v="1"/>
    <n v="9.68"/>
    <n v="1"/>
    <s v="Wareham River East"/>
    <n v="45"/>
  </r>
  <r>
    <s v="46A-1-77"/>
    <m/>
    <x v="0"/>
    <s v="43 PINEHURST DR"/>
    <n v="101"/>
    <s v="TAMULINAS RALPH F, ET ALS"/>
    <s v="R30"/>
    <s v="ONE FAMILY"/>
    <s v="46/A1/77//"/>
    <n v="0.13463"/>
    <n v="0"/>
    <n v="0"/>
    <n v="1"/>
    <n v="1"/>
    <s v="SEWER"/>
    <n v="1"/>
    <n v="1"/>
    <n v="5000"/>
    <s v="YES"/>
    <n v="0"/>
    <s v="46A-1-77"/>
    <m/>
    <m/>
    <s v="SEWER"/>
    <n v="5000"/>
    <m/>
    <m/>
    <n v="0"/>
    <n v="0"/>
    <n v="2"/>
    <n v="2036"/>
    <n v="2"/>
    <m/>
    <m/>
    <m/>
    <m/>
    <m/>
    <m/>
    <m/>
    <m/>
    <m/>
    <m/>
    <n v="3"/>
    <n v="0"/>
    <n v="1"/>
    <s v="Broad Marsh River"/>
    <n v="43"/>
  </r>
  <r>
    <s v="56-CG-8B"/>
    <m/>
    <x v="0"/>
    <s v="8B CRANBERRY GROVE WY"/>
    <n v="102"/>
    <s v="CASASSA PAUL"/>
    <s v="MR30"/>
    <s v="CONDO  MDL-05"/>
    <s v="56//CG/8/B"/>
    <n v="3.4349999999999999E-2"/>
    <n v="0"/>
    <n v="0"/>
    <n v="1"/>
    <n v="1"/>
    <s v="SEWER"/>
    <n v="1"/>
    <n v="1"/>
    <n v="700"/>
    <s v="YES"/>
    <n v="0"/>
    <s v="56-CG-8B"/>
    <m/>
    <m/>
    <s v="SEWER"/>
    <n v="700"/>
    <m/>
    <m/>
    <n v="0"/>
    <n v="0"/>
    <n v="2"/>
    <n v="1368"/>
    <n v="1"/>
    <m/>
    <m/>
    <m/>
    <m/>
    <m/>
    <m/>
    <m/>
    <m/>
    <m/>
    <m/>
    <n v="1"/>
    <n v="0"/>
    <n v="1"/>
    <s v="Wareham River West"/>
    <n v="44"/>
  </r>
  <r>
    <s v="56-CG-3B"/>
    <m/>
    <x v="0"/>
    <s v="3B CRANBERRY GROVE WY"/>
    <n v="102"/>
    <s v="SHERIDAN HELEN V"/>
    <s v="MR30"/>
    <s v="CONDO  MDL-05"/>
    <s v="56//CG/3/B"/>
    <n v="3.4340000000000002E-2"/>
    <n v="0"/>
    <n v="0"/>
    <n v="1"/>
    <n v="1"/>
    <s v="SEWER"/>
    <n v="1"/>
    <n v="1"/>
    <n v="900"/>
    <s v="YES"/>
    <n v="0"/>
    <s v="56-CG-3B"/>
    <m/>
    <m/>
    <s v="SEWER"/>
    <n v="900"/>
    <m/>
    <m/>
    <n v="0"/>
    <n v="0"/>
    <n v="2"/>
    <n v="1368"/>
    <n v="1"/>
    <m/>
    <m/>
    <m/>
    <m/>
    <m/>
    <m/>
    <m/>
    <m/>
    <m/>
    <m/>
    <n v="1"/>
    <n v="0"/>
    <n v="1"/>
    <s v="Wareham River West"/>
    <n v="44"/>
  </r>
  <r>
    <s v="LAND_NOPARC"/>
    <m/>
    <x v="0"/>
    <m/>
    <n v="0"/>
    <m/>
    <m/>
    <m/>
    <m/>
    <n v="0.56074999999999997"/>
    <n v="0"/>
    <n v="0"/>
    <n v="0"/>
    <n v="0"/>
    <m/>
    <n v="0"/>
    <n v="0"/>
    <n v="0"/>
    <s v="NO"/>
    <n v="0"/>
    <m/>
    <m/>
    <m/>
    <m/>
    <n v="0"/>
    <m/>
    <m/>
    <n v="0"/>
    <n v="0"/>
    <n v="0"/>
    <n v="0"/>
    <n v="0"/>
    <m/>
    <m/>
    <m/>
    <m/>
    <m/>
    <m/>
    <m/>
    <m/>
    <m/>
    <m/>
    <n v="0"/>
    <n v="0"/>
    <n v="1"/>
    <s v="Broad Marsh River"/>
    <n v="43"/>
  </r>
  <r>
    <s v="56-CG-3A"/>
    <m/>
    <x v="0"/>
    <s v="3A CRANBERRY GROVE WY"/>
    <n v="102"/>
    <s v="DUANE J F"/>
    <s v="MR30"/>
    <s v="CONDO  MDL-05"/>
    <s v="56//CG/3/A"/>
    <n v="3.372E-2"/>
    <n v="0"/>
    <n v="0"/>
    <n v="1"/>
    <n v="1"/>
    <s v="SEWER"/>
    <n v="1"/>
    <n v="2"/>
    <n v="26500"/>
    <s v="YES"/>
    <n v="0"/>
    <s v="56-CG-3A"/>
    <m/>
    <m/>
    <s v="SEWER"/>
    <n v="13250"/>
    <m/>
    <m/>
    <n v="0"/>
    <n v="0"/>
    <n v="2"/>
    <n v="1380"/>
    <n v="1"/>
    <m/>
    <m/>
    <m/>
    <m/>
    <m/>
    <m/>
    <m/>
    <m/>
    <m/>
    <m/>
    <n v="1"/>
    <n v="0"/>
    <n v="1"/>
    <s v="Wareham River West"/>
    <n v="44"/>
  </r>
  <r>
    <s v="46A-3-6"/>
    <m/>
    <x v="0"/>
    <s v="162 PINEHURST DR"/>
    <n v="101"/>
    <s v="TAYLOR MICHAEL J"/>
    <s v="R30"/>
    <s v="ONE FAMILY"/>
    <s v="46/A3/6//"/>
    <n v="0.31331999999999999"/>
    <n v="0"/>
    <n v="0"/>
    <n v="1"/>
    <n v="1"/>
    <s v="SEWER"/>
    <n v="1"/>
    <n v="1"/>
    <n v="22000"/>
    <s v="NO_W1"/>
    <n v="0"/>
    <s v="46A-3-6"/>
    <s v="All Public"/>
    <s v="SEWER"/>
    <s v="SEWER"/>
    <n v="22000"/>
    <m/>
    <m/>
    <n v="0"/>
    <n v="0"/>
    <n v="3"/>
    <n v="1864"/>
    <n v="1.75"/>
    <m/>
    <m/>
    <m/>
    <m/>
    <m/>
    <m/>
    <m/>
    <m/>
    <m/>
    <m/>
    <n v="3"/>
    <n v="0"/>
    <n v="1"/>
    <s v="Broad Marsh River"/>
    <n v="43"/>
  </r>
  <r>
    <s v="40-3"/>
    <m/>
    <x v="0"/>
    <s v="19 STILLMAN MEM DR"/>
    <n v="101"/>
    <s v="WHITE LUCILLE M"/>
    <s v="R30"/>
    <s v="ONE FAMILY"/>
    <s v="40//3//"/>
    <n v="0.31167"/>
    <n v="1"/>
    <n v="1"/>
    <n v="1"/>
    <n v="1"/>
    <s v="SEPTIC"/>
    <n v="0"/>
    <n v="1"/>
    <n v="2100"/>
    <s v="YES"/>
    <n v="2100"/>
    <s v="40-3"/>
    <s v="Public Water,Septic"/>
    <s v="SEPTIC"/>
    <s v="SEPTIC"/>
    <n v="2100"/>
    <m/>
    <m/>
    <n v="1"/>
    <n v="1"/>
    <n v="3"/>
    <n v="1880"/>
    <n v="2"/>
    <m/>
    <m/>
    <m/>
    <m/>
    <m/>
    <m/>
    <m/>
    <m/>
    <m/>
    <m/>
    <n v="1"/>
    <n v="9.68"/>
    <n v="1"/>
    <s v="Wareham River East"/>
    <n v="45"/>
  </r>
  <r>
    <s v="56-CG-8C"/>
    <m/>
    <x v="0"/>
    <s v="8C CRANBERRY GROVE WY"/>
    <n v="102"/>
    <s v="MILLER KENT D"/>
    <s v="MR30"/>
    <s v="CONDO  MDL-05"/>
    <s v="56//CG/8/C"/>
    <n v="3.3790000000000001E-2"/>
    <n v="0"/>
    <n v="0"/>
    <n v="1"/>
    <n v="1"/>
    <s v="SEWER"/>
    <n v="1"/>
    <n v="1"/>
    <n v="2600"/>
    <s v="YES"/>
    <n v="0"/>
    <s v="56-CG-8C"/>
    <m/>
    <m/>
    <s v="SEWER"/>
    <n v="2600"/>
    <m/>
    <m/>
    <n v="0"/>
    <n v="0"/>
    <n v="2"/>
    <n v="1368"/>
    <n v="1"/>
    <m/>
    <m/>
    <m/>
    <m/>
    <m/>
    <m/>
    <m/>
    <m/>
    <m/>
    <m/>
    <n v="1"/>
    <n v="0"/>
    <n v="1"/>
    <s v="Wareham River West"/>
    <n v="44"/>
  </r>
  <r>
    <s v="40-15"/>
    <m/>
    <x v="0"/>
    <s v="8 FRANK CUTLER DR"/>
    <n v="101"/>
    <s v="SULLIVAN STEVEN E"/>
    <s v="R30"/>
    <s v="ONE FAMILY"/>
    <s v="40//15//"/>
    <n v="0.29564000000000001"/>
    <n v="1"/>
    <n v="1"/>
    <n v="1"/>
    <n v="1"/>
    <s v="SEPTIC"/>
    <n v="0"/>
    <n v="1"/>
    <n v="9800"/>
    <s v="YES"/>
    <n v="9800"/>
    <s v="40-15"/>
    <s v="Public Water,Septic"/>
    <s v="SEPTIC"/>
    <s v="SEPTIC"/>
    <n v="9800"/>
    <m/>
    <m/>
    <n v="1"/>
    <n v="1"/>
    <n v="4"/>
    <n v="1944"/>
    <n v="1.5"/>
    <m/>
    <m/>
    <m/>
    <m/>
    <m/>
    <m/>
    <m/>
    <m/>
    <m/>
    <m/>
    <n v="1"/>
    <n v="9.68"/>
    <n v="1"/>
    <s v="Wareham River East"/>
    <n v="45"/>
  </r>
  <r>
    <s v="46A-1-1002"/>
    <m/>
    <x v="0"/>
    <s v="46 PINEHURST DR"/>
    <n v="101"/>
    <s v="FAUST ROY E"/>
    <s v="R30"/>
    <s v="ONE FAMILY"/>
    <s v="46/A1/1002//"/>
    <n v="0.33056999999999997"/>
    <n v="0"/>
    <n v="0"/>
    <n v="1"/>
    <n v="1"/>
    <s v="SEWER"/>
    <n v="1"/>
    <n v="1"/>
    <n v="6600"/>
    <s v="NO_W1"/>
    <n v="0"/>
    <s v="46A-1-1002"/>
    <s v="All Public"/>
    <s v="SEWER"/>
    <s v="SEWER"/>
    <n v="6600"/>
    <m/>
    <m/>
    <n v="0"/>
    <n v="0"/>
    <n v="4"/>
    <n v="1329"/>
    <n v="1.9"/>
    <m/>
    <m/>
    <m/>
    <m/>
    <m/>
    <m/>
    <m/>
    <m/>
    <m/>
    <m/>
    <n v="2"/>
    <n v="0"/>
    <n v="1"/>
    <s v="Broad Marsh River"/>
    <n v="43"/>
  </r>
  <r>
    <s v="56-CG-8D"/>
    <m/>
    <x v="0"/>
    <s v="8D CRANBERRY GROVE WY"/>
    <n v="102"/>
    <s v="CONNOR KEVIN M"/>
    <s v="MR30"/>
    <s v="CONDO  MDL-05"/>
    <s v="56//CG/8/D"/>
    <n v="3.431E-2"/>
    <n v="0"/>
    <n v="0"/>
    <n v="1"/>
    <n v="1"/>
    <s v="SEWER"/>
    <n v="1"/>
    <n v="1"/>
    <n v="11100"/>
    <s v="YES"/>
    <n v="0"/>
    <s v="56-CG-8D"/>
    <m/>
    <m/>
    <s v="SEWER"/>
    <n v="11100"/>
    <m/>
    <m/>
    <n v="0"/>
    <n v="0"/>
    <n v="2"/>
    <n v="1380"/>
    <n v="1"/>
    <m/>
    <m/>
    <m/>
    <m/>
    <m/>
    <m/>
    <m/>
    <m/>
    <m/>
    <m/>
    <n v="1"/>
    <n v="0"/>
    <n v="1"/>
    <s v="Wareham River West"/>
    <n v="44"/>
  </r>
  <r>
    <s v="56-CG-5D"/>
    <m/>
    <x v="0"/>
    <s v="5D CRANBERRY GROVE WY"/>
    <n v="102"/>
    <s v="RAPOSO JOSEFREDO"/>
    <s v="MR30"/>
    <s v="CONDO  MDL-05"/>
    <s v="56//CG/5/D"/>
    <n v="3.3919999999999999E-2"/>
    <n v="0"/>
    <n v="0"/>
    <n v="1"/>
    <n v="1"/>
    <s v="SEWER"/>
    <n v="1"/>
    <n v="0"/>
    <n v="0"/>
    <s v="YES"/>
    <n v="0"/>
    <s v="56-CG-5D"/>
    <m/>
    <m/>
    <s v="SEWER"/>
    <n v="0"/>
    <m/>
    <m/>
    <n v="0"/>
    <n v="0"/>
    <n v="2"/>
    <n v="1380"/>
    <n v="1"/>
    <m/>
    <m/>
    <m/>
    <m/>
    <m/>
    <m/>
    <m/>
    <m/>
    <m/>
    <m/>
    <n v="1"/>
    <n v="0"/>
    <n v="1"/>
    <s v="Wareham River West"/>
    <n v="44"/>
  </r>
  <r>
    <s v="49-1012H"/>
    <m/>
    <x v="0"/>
    <s v="16 MATHER DR"/>
    <n v="101"/>
    <s v="JASON JEAN A"/>
    <s v="MR30"/>
    <s v="ONE FAMILY"/>
    <s v="49//1012/H/"/>
    <n v="1.3012300000000001"/>
    <n v="0"/>
    <n v="0"/>
    <n v="1"/>
    <n v="1"/>
    <s v="SEWER"/>
    <n v="1"/>
    <n v="1"/>
    <n v="13500"/>
    <s v="YES"/>
    <n v="0"/>
    <s v="49-1012H"/>
    <s v="All Public"/>
    <s v="SEWER"/>
    <s v="SEWER"/>
    <n v="13500"/>
    <m/>
    <m/>
    <n v="0"/>
    <n v="0"/>
    <n v="4"/>
    <n v="2547"/>
    <n v="2.5"/>
    <m/>
    <m/>
    <m/>
    <m/>
    <m/>
    <m/>
    <m/>
    <m/>
    <m/>
    <m/>
    <n v="1"/>
    <n v="0"/>
    <n v="1"/>
    <s v="Broad Marsh River"/>
    <n v="43"/>
  </r>
  <r>
    <s v="46A-1-10"/>
    <m/>
    <x v="0"/>
    <s v="42 PINEHURST DR"/>
    <n v="101"/>
    <s v="WHITTAKER RICHARD J"/>
    <s v="R30"/>
    <s v="ONE FAMILY"/>
    <s v="46/A1/10//"/>
    <n v="6.0909999999999999E-2"/>
    <n v="0"/>
    <n v="0"/>
    <n v="1"/>
    <n v="1"/>
    <s v="SEWER"/>
    <n v="1"/>
    <n v="1"/>
    <n v="6600"/>
    <s v="YES"/>
    <n v="0"/>
    <s v="46A-1-10"/>
    <s v="All Public"/>
    <s v="SEWER"/>
    <s v="SEWER"/>
    <n v="6600"/>
    <m/>
    <m/>
    <n v="0"/>
    <n v="0"/>
    <n v="2"/>
    <n v="770"/>
    <n v="1"/>
    <m/>
    <m/>
    <m/>
    <m/>
    <m/>
    <m/>
    <m/>
    <m/>
    <m/>
    <m/>
    <n v="1"/>
    <n v="0"/>
    <n v="1"/>
    <s v="Broad Marsh River"/>
    <n v="43"/>
  </r>
  <r>
    <s v="LAND_NOPARC"/>
    <m/>
    <x v="0"/>
    <m/>
    <n v="0"/>
    <m/>
    <m/>
    <m/>
    <m/>
    <n v="5.0600000000000003E-3"/>
    <n v="0"/>
    <n v="0"/>
    <n v="0"/>
    <n v="0"/>
    <m/>
    <n v="0"/>
    <n v="0"/>
    <n v="0"/>
    <s v="NO"/>
    <n v="0"/>
    <m/>
    <m/>
    <m/>
    <m/>
    <n v="0"/>
    <m/>
    <m/>
    <n v="0"/>
    <n v="0"/>
    <n v="0"/>
    <n v="0"/>
    <n v="0"/>
    <m/>
    <m/>
    <m/>
    <m/>
    <m/>
    <m/>
    <m/>
    <m/>
    <m/>
    <m/>
    <n v="0"/>
    <n v="0"/>
    <n v="1"/>
    <s v="Broad Marsh River"/>
    <n v="43"/>
  </r>
  <r>
    <s v="49-H23"/>
    <m/>
    <x v="0"/>
    <s v="78 SWIFTS BCH RD"/>
    <n v="101"/>
    <s v="LOURENCO CLARINDA S"/>
    <s v="MR30"/>
    <s v="ONE FAMILY"/>
    <s v="49//H23//"/>
    <n v="0.20344000000000001"/>
    <n v="0"/>
    <n v="0"/>
    <n v="1"/>
    <n v="1"/>
    <s v="SEWER"/>
    <n v="1"/>
    <n v="1"/>
    <n v="9300"/>
    <s v="YES"/>
    <n v="0"/>
    <s v="49-H23"/>
    <s v="All Public"/>
    <s v="SEWER"/>
    <s v="SEWER"/>
    <n v="9300"/>
    <m/>
    <m/>
    <n v="0"/>
    <n v="0"/>
    <n v="4"/>
    <n v="2068"/>
    <n v="2"/>
    <m/>
    <m/>
    <m/>
    <m/>
    <m/>
    <m/>
    <m/>
    <m/>
    <m/>
    <m/>
    <n v="1"/>
    <n v="0"/>
    <n v="1"/>
    <s v="Wareham River West"/>
    <n v="44"/>
  </r>
  <r>
    <s v="46A-3-8"/>
    <m/>
    <x v="0"/>
    <s v="8 CIRCUIT AVE"/>
    <n v="101"/>
    <s v="YUSKEVICZ BRENDA J"/>
    <s v="R30"/>
    <s v="ONE FAMILY"/>
    <s v="46/A3/8//"/>
    <n v="0.14766000000000001"/>
    <n v="0"/>
    <n v="0"/>
    <n v="1"/>
    <n v="1"/>
    <s v="SEWER"/>
    <n v="1"/>
    <n v="1"/>
    <n v="5800"/>
    <s v="YES"/>
    <n v="0"/>
    <s v="46A-3-8"/>
    <s v="All Public"/>
    <s v="SEWER"/>
    <s v="SEWER"/>
    <n v="5800"/>
    <m/>
    <m/>
    <n v="0"/>
    <n v="0"/>
    <n v="3"/>
    <n v="1315"/>
    <n v="1.75"/>
    <m/>
    <m/>
    <m/>
    <m/>
    <m/>
    <m/>
    <m/>
    <m/>
    <m/>
    <m/>
    <n v="2"/>
    <n v="0"/>
    <n v="1"/>
    <s v="Broad Marsh River"/>
    <n v="43"/>
  </r>
  <r>
    <s v="56-CG-5C"/>
    <m/>
    <x v="0"/>
    <s v="5C CRANBERRY GROVE WY"/>
    <n v="102"/>
    <s v="CASEY BARBARA A"/>
    <s v="MR30"/>
    <s v="CONDO  MDL-05"/>
    <s v="56//CG/5/C"/>
    <n v="3.3140000000000003E-2"/>
    <n v="0"/>
    <n v="0"/>
    <n v="1"/>
    <n v="1"/>
    <s v="SEWER"/>
    <n v="1"/>
    <n v="5"/>
    <n v="46900"/>
    <s v="YES"/>
    <n v="0"/>
    <s v="56-CG-5C"/>
    <m/>
    <m/>
    <s v="SEWER"/>
    <n v="9380"/>
    <m/>
    <m/>
    <n v="0"/>
    <n v="0"/>
    <n v="2"/>
    <n v="1368"/>
    <n v="1"/>
    <m/>
    <m/>
    <m/>
    <m/>
    <m/>
    <m/>
    <m/>
    <m/>
    <m/>
    <m/>
    <n v="1"/>
    <n v="0"/>
    <n v="1"/>
    <s v="Wareham River West"/>
    <n v="44"/>
  </r>
  <r>
    <s v="46A-1-9"/>
    <m/>
    <x v="0"/>
    <s v="38 PINEHURST DR"/>
    <n v="101"/>
    <s v="PITTELLA LINDA J"/>
    <s v="R30"/>
    <s v="ONE FAMILY"/>
    <s v="46/A1/9//"/>
    <n v="4.9529999999999998E-2"/>
    <n v="0"/>
    <n v="0"/>
    <n v="1"/>
    <n v="1"/>
    <s v="SEWER"/>
    <n v="1"/>
    <n v="1"/>
    <n v="1800"/>
    <s v="YES"/>
    <n v="0"/>
    <s v="46A-1-9"/>
    <s v="All Public"/>
    <s v="SEWER"/>
    <s v="SEWER"/>
    <n v="1800"/>
    <m/>
    <m/>
    <n v="0"/>
    <n v="0"/>
    <n v="1"/>
    <n v="480"/>
    <n v="1"/>
    <m/>
    <m/>
    <m/>
    <m/>
    <m/>
    <m/>
    <m/>
    <m/>
    <m/>
    <m/>
    <n v="1"/>
    <n v="0"/>
    <n v="1"/>
    <s v="Broad Marsh River"/>
    <n v="43"/>
  </r>
  <r>
    <s v="46A-3-1000"/>
    <m/>
    <x v="0"/>
    <s v="0 SEA BREEZE DR"/>
    <n v="132"/>
    <s v="LUZAITIS MARTHA LOUISE"/>
    <s v="R30"/>
    <s v="RES ACLNUD  MDL-00"/>
    <s v="46/A3/1000//"/>
    <n v="0.46412999999999999"/>
    <n v="0"/>
    <n v="0"/>
    <n v="0"/>
    <n v="0"/>
    <m/>
    <n v="0"/>
    <n v="0"/>
    <n v="0"/>
    <s v="YES"/>
    <n v="0"/>
    <s v="46A-3-1000"/>
    <m/>
    <m/>
    <m/>
    <n v="0"/>
    <m/>
    <m/>
    <n v="0"/>
    <n v="0"/>
    <n v="0"/>
    <n v="0"/>
    <n v="0"/>
    <m/>
    <m/>
    <m/>
    <m/>
    <m/>
    <m/>
    <m/>
    <m/>
    <m/>
    <m/>
    <n v="1"/>
    <n v="0"/>
    <n v="1"/>
    <s v="Broad Marsh River"/>
    <n v="43"/>
  </r>
  <r>
    <s v="40-24"/>
    <m/>
    <x v="0"/>
    <s v="9 FRANK CUTLER DR"/>
    <n v="101"/>
    <s v="GILLUM MARK"/>
    <s v="R30"/>
    <s v="ONE FAMILY"/>
    <s v="40//24//"/>
    <n v="0.20355000000000001"/>
    <n v="1"/>
    <n v="1"/>
    <n v="1"/>
    <n v="1"/>
    <s v="SEPTIC"/>
    <n v="0"/>
    <n v="1"/>
    <n v="10900"/>
    <s v="YES"/>
    <n v="10900"/>
    <s v="40-24"/>
    <s v="Public Water,Gas,Septic"/>
    <s v="SEPTIC"/>
    <s v="SEPTIC"/>
    <n v="10900"/>
    <m/>
    <m/>
    <n v="1"/>
    <n v="1"/>
    <n v="2"/>
    <n v="910"/>
    <n v="1"/>
    <m/>
    <m/>
    <m/>
    <m/>
    <m/>
    <m/>
    <m/>
    <m/>
    <m/>
    <m/>
    <n v="0"/>
    <n v="9.68"/>
    <n v="1"/>
    <s v="Wareham River East"/>
    <n v="45"/>
  </r>
  <r>
    <s v="46A-3-5"/>
    <m/>
    <x v="0"/>
    <s v="4 CIRCUIT AVE"/>
    <n v="101"/>
    <s v="HALL DONALD B"/>
    <s v="R30"/>
    <s v="ONE FAMILY"/>
    <s v="46/A3/5//"/>
    <n v="9.9349999999999994E-2"/>
    <n v="0"/>
    <n v="0"/>
    <n v="1"/>
    <n v="1"/>
    <s v="SEWER"/>
    <n v="1"/>
    <n v="1"/>
    <n v="1700"/>
    <s v="YES"/>
    <n v="0"/>
    <s v="46A-3-5"/>
    <s v="All Public"/>
    <s v="SEWER"/>
    <s v="SEWER"/>
    <n v="1700"/>
    <m/>
    <m/>
    <n v="0"/>
    <n v="0"/>
    <n v="2"/>
    <n v="594"/>
    <n v="1"/>
    <m/>
    <m/>
    <m/>
    <m/>
    <m/>
    <m/>
    <m/>
    <m/>
    <m/>
    <m/>
    <n v="1"/>
    <n v="0"/>
    <n v="1"/>
    <s v="Broad Marsh River"/>
    <n v="43"/>
  </r>
  <r>
    <s v="46A-3-9B"/>
    <m/>
    <x v="0"/>
    <s v="10 CIRCUIT AVE"/>
    <n v="101"/>
    <s v="MALERBA LOIS A"/>
    <s v="R30"/>
    <s v="ONE FAMILY"/>
    <s v="46/A3/9/B/"/>
    <n v="0.12898000000000001"/>
    <n v="0"/>
    <n v="0"/>
    <n v="1"/>
    <n v="1"/>
    <s v="SEWER"/>
    <n v="1"/>
    <n v="1"/>
    <n v="700"/>
    <s v="NO_W1"/>
    <n v="0"/>
    <s v="46A-3-9B"/>
    <s v="All Public"/>
    <s v="SEWER"/>
    <s v="SEWER"/>
    <n v="700"/>
    <m/>
    <m/>
    <n v="0"/>
    <n v="0"/>
    <n v="3"/>
    <n v="936"/>
    <n v="1"/>
    <m/>
    <m/>
    <m/>
    <m/>
    <m/>
    <m/>
    <m/>
    <m/>
    <m/>
    <m/>
    <n v="2"/>
    <n v="0"/>
    <n v="1"/>
    <s v="Broad Marsh River"/>
    <n v="43"/>
  </r>
  <r>
    <s v="57-WS2"/>
    <m/>
    <x v="0"/>
    <s v="2 NICHOLAS DR"/>
    <n v="101"/>
    <s v="HOGAN JAMES M"/>
    <s v="MR30"/>
    <s v="ONE FAMILY"/>
    <s v="57//WS2//"/>
    <n v="0.44428000000000001"/>
    <n v="0"/>
    <n v="0"/>
    <n v="1"/>
    <n v="1"/>
    <s v="SEWER"/>
    <n v="1"/>
    <n v="1"/>
    <n v="8400"/>
    <s v="YES"/>
    <n v="0"/>
    <s v="57-WS2"/>
    <s v="Public Water"/>
    <m/>
    <s v="SEWER"/>
    <n v="8400"/>
    <m/>
    <m/>
    <n v="0"/>
    <n v="0"/>
    <n v="3"/>
    <n v="1488"/>
    <n v="2"/>
    <m/>
    <m/>
    <m/>
    <m/>
    <m/>
    <m/>
    <m/>
    <m/>
    <m/>
    <m/>
    <n v="1"/>
    <n v="0"/>
    <n v="1"/>
    <s v="Wareham River West"/>
    <n v="44"/>
  </r>
  <r>
    <s v="40-2"/>
    <m/>
    <x v="0"/>
    <s v="21 STILLMAN MEM DR"/>
    <n v="101"/>
    <s v="DOHERTY JAMES J"/>
    <s v="R30"/>
    <s v="ONE FAMILY"/>
    <s v="40//2//"/>
    <n v="0.30264999999999997"/>
    <n v="1"/>
    <n v="1"/>
    <n v="1"/>
    <n v="1"/>
    <s v="SEPTIC"/>
    <n v="0"/>
    <n v="0"/>
    <n v="0"/>
    <s v="YES"/>
    <n v="0"/>
    <s v="40-2"/>
    <s v="Public Water,Gas,Septic"/>
    <s v="SEPTIC"/>
    <s v="SEPTIC"/>
    <n v="0"/>
    <m/>
    <m/>
    <n v="1"/>
    <n v="1"/>
    <n v="3"/>
    <n v="1509"/>
    <n v="1.5"/>
    <m/>
    <m/>
    <m/>
    <m/>
    <m/>
    <m/>
    <m/>
    <m/>
    <m/>
    <m/>
    <n v="1"/>
    <n v="9.68"/>
    <n v="1"/>
    <s v="Wareham River East"/>
    <n v="45"/>
  </r>
  <r>
    <s v="LAND_NOPARC"/>
    <m/>
    <x v="0"/>
    <m/>
    <n v="0"/>
    <m/>
    <m/>
    <m/>
    <m/>
    <n v="5.3699999999999998E-3"/>
    <n v="0"/>
    <n v="0"/>
    <n v="0"/>
    <n v="0"/>
    <m/>
    <n v="0"/>
    <n v="0"/>
    <n v="0"/>
    <s v="NO"/>
    <n v="0"/>
    <m/>
    <m/>
    <m/>
    <m/>
    <n v="0"/>
    <m/>
    <m/>
    <n v="0"/>
    <n v="0"/>
    <n v="0"/>
    <n v="0"/>
    <n v="0"/>
    <m/>
    <m/>
    <m/>
    <m/>
    <m/>
    <m/>
    <m/>
    <m/>
    <m/>
    <m/>
    <n v="0"/>
    <n v="0"/>
    <n v="1"/>
    <s v="Broad Marsh River"/>
    <n v="43"/>
  </r>
  <r>
    <s v="56-CG-9A"/>
    <m/>
    <x v="0"/>
    <s v="9A CRANBERRY GROVE WY"/>
    <n v="102"/>
    <s v="EVANS BARBARA"/>
    <s v="MR30"/>
    <s v="CONDO  MDL-05"/>
    <s v="56//CG/9/A"/>
    <n v="3.458E-2"/>
    <n v="0"/>
    <n v="0"/>
    <n v="1"/>
    <n v="1"/>
    <s v="SEWER"/>
    <n v="1"/>
    <n v="1"/>
    <n v="1600"/>
    <s v="YES"/>
    <n v="0"/>
    <s v="56-CG-9A"/>
    <m/>
    <m/>
    <s v="SEWER"/>
    <n v="1600"/>
    <m/>
    <m/>
    <n v="0"/>
    <n v="0"/>
    <n v="2"/>
    <n v="1380"/>
    <n v="1"/>
    <m/>
    <m/>
    <m/>
    <m/>
    <m/>
    <m/>
    <m/>
    <m/>
    <m/>
    <m/>
    <n v="1"/>
    <n v="0"/>
    <n v="1"/>
    <s v="Wareham River West"/>
    <n v="44"/>
  </r>
  <r>
    <s v="56-CG-5B"/>
    <m/>
    <x v="0"/>
    <s v="5B CRANBERRY GROVE WY"/>
    <n v="102"/>
    <s v="ROBINSON HAROLD E"/>
    <s v="MR30"/>
    <s v="CONDO  MDL-05"/>
    <s v="56//CG/5/B"/>
    <n v="3.3869999999999997E-2"/>
    <n v="0"/>
    <n v="0"/>
    <n v="1"/>
    <n v="1"/>
    <s v="SEWER"/>
    <n v="1"/>
    <n v="0"/>
    <n v="0"/>
    <s v="YES"/>
    <n v="0"/>
    <s v="56-CG-5B"/>
    <m/>
    <m/>
    <s v="SEWER"/>
    <n v="0"/>
    <m/>
    <m/>
    <n v="0"/>
    <n v="0"/>
    <n v="2"/>
    <n v="1368"/>
    <n v="1"/>
    <m/>
    <m/>
    <m/>
    <m/>
    <m/>
    <m/>
    <m/>
    <m/>
    <m/>
    <m/>
    <n v="1"/>
    <n v="0"/>
    <n v="1"/>
    <s v="Wareham River West"/>
    <n v="44"/>
  </r>
  <r>
    <s v="46A-1-8"/>
    <m/>
    <x v="0"/>
    <s v="38 PINEHURST DR"/>
    <n v="132"/>
    <s v="DESIMONE MARIA &amp; PASQUALE"/>
    <s v="R30"/>
    <s v="RES ACLNUD  MDL-00"/>
    <s v="46/A1/8//"/>
    <n v="3.0159999999999999E-2"/>
    <n v="0"/>
    <n v="0"/>
    <n v="0"/>
    <n v="0"/>
    <m/>
    <n v="0"/>
    <n v="0"/>
    <n v="0"/>
    <s v="YES"/>
    <n v="0"/>
    <s v="46A-1-8"/>
    <m/>
    <m/>
    <m/>
    <n v="0"/>
    <m/>
    <m/>
    <n v="0"/>
    <n v="0"/>
    <n v="0"/>
    <n v="0"/>
    <n v="0"/>
    <m/>
    <m/>
    <m/>
    <m/>
    <m/>
    <m/>
    <m/>
    <m/>
    <m/>
    <m/>
    <n v="1"/>
    <n v="0"/>
    <n v="1"/>
    <s v="Broad Marsh River"/>
    <n v="43"/>
  </r>
  <r>
    <s v="49-1012O"/>
    <m/>
    <x v="0"/>
    <s v="0 SWIFTS BCH RD"/>
    <n v="132"/>
    <s v="MATHER RICHARD &amp; GEORGE E"/>
    <s v="MR30"/>
    <s v="RES ACLNUD  MDL-00"/>
    <s v="49//1012/O/"/>
    <n v="0.13233"/>
    <n v="0"/>
    <n v="0"/>
    <n v="0"/>
    <n v="0"/>
    <m/>
    <n v="0"/>
    <n v="0"/>
    <n v="0"/>
    <s v="YES"/>
    <n v="0"/>
    <s v="49-1012O"/>
    <m/>
    <m/>
    <m/>
    <n v="0"/>
    <m/>
    <m/>
    <n v="0"/>
    <n v="0"/>
    <n v="0"/>
    <n v="0"/>
    <n v="0"/>
    <m/>
    <m/>
    <m/>
    <m/>
    <m/>
    <m/>
    <m/>
    <m/>
    <m/>
    <m/>
    <n v="1"/>
    <n v="0"/>
    <n v="1"/>
    <s v="Wareham River West"/>
    <n v="44"/>
  </r>
  <r>
    <s v="40-16"/>
    <m/>
    <x v="0"/>
    <s v="10 FRANK CUTLER DR"/>
    <n v="101"/>
    <s v="CLARK PETER A"/>
    <m/>
    <s v="ONE FAMILY"/>
    <s v="40//16//"/>
    <n v="0.30392000000000002"/>
    <n v="1"/>
    <n v="1"/>
    <n v="1"/>
    <n v="1"/>
    <s v="SEPTIC"/>
    <n v="0"/>
    <n v="1"/>
    <n v="7100"/>
    <s v="YES"/>
    <n v="7100"/>
    <s v="40-16"/>
    <s v="Public Water,Gas,Septic"/>
    <s v="SEPTIC"/>
    <s v="SEPTIC"/>
    <n v="7100"/>
    <m/>
    <m/>
    <n v="1"/>
    <n v="1"/>
    <n v="2"/>
    <n v="1092"/>
    <n v="1"/>
    <m/>
    <m/>
    <m/>
    <m/>
    <m/>
    <m/>
    <m/>
    <m/>
    <m/>
    <m/>
    <n v="1"/>
    <n v="9.68"/>
    <n v="1"/>
    <s v="Wareham River East"/>
    <n v="45"/>
  </r>
  <r>
    <s v="56-CG-5A"/>
    <m/>
    <x v="0"/>
    <s v="5A CRANBERRY GROVE WY"/>
    <n v="102"/>
    <s v="MANGUM R MICHAEL"/>
    <s v="MR30"/>
    <s v="CONDO  MDL-05"/>
    <s v="56//CG/5/A"/>
    <n v="3.4610000000000002E-2"/>
    <n v="0"/>
    <n v="0"/>
    <n v="1"/>
    <n v="1"/>
    <s v="SEWER"/>
    <n v="1"/>
    <n v="0"/>
    <n v="0"/>
    <s v="YES"/>
    <n v="0"/>
    <s v="56-CG-5A"/>
    <m/>
    <m/>
    <s v="SEWER"/>
    <n v="0"/>
    <m/>
    <m/>
    <n v="0"/>
    <n v="0"/>
    <n v="2"/>
    <n v="1380"/>
    <n v="1"/>
    <m/>
    <m/>
    <m/>
    <m/>
    <m/>
    <m/>
    <m/>
    <m/>
    <m/>
    <m/>
    <n v="1"/>
    <n v="0"/>
    <n v="1"/>
    <s v="Wareham River West"/>
    <n v="44"/>
  </r>
  <r>
    <s v="46A-3-10B"/>
    <m/>
    <x v="0"/>
    <s v="12 CIRCUIT AVE"/>
    <n v="101"/>
    <s v="DALBIS JOHN"/>
    <s v="R30"/>
    <s v="ONE FAMILY"/>
    <s v="46/A3/10/B/"/>
    <n v="0.14882999999999999"/>
    <n v="0"/>
    <n v="0"/>
    <n v="1"/>
    <n v="1"/>
    <s v="SEWER"/>
    <n v="1"/>
    <n v="1"/>
    <n v="200"/>
    <s v="YES"/>
    <n v="0"/>
    <s v="46A-3-10B"/>
    <s v="All Public"/>
    <s v="SEWER"/>
    <s v="SEWER"/>
    <n v="200"/>
    <m/>
    <m/>
    <n v="0"/>
    <n v="0"/>
    <n v="2"/>
    <n v="1188"/>
    <n v="1"/>
    <m/>
    <m/>
    <m/>
    <m/>
    <m/>
    <m/>
    <m/>
    <m/>
    <m/>
    <m/>
    <n v="2"/>
    <n v="0"/>
    <n v="1"/>
    <s v="Broad Marsh River"/>
    <n v="43"/>
  </r>
  <r>
    <s v="46A-1-4"/>
    <m/>
    <x v="0"/>
    <s v="36 PINEHURST DR"/>
    <n v="101"/>
    <s v="SMITH DONALD L"/>
    <s v="R30"/>
    <s v="ONE FAMILY"/>
    <s v="46/A1/4//"/>
    <n v="0.10538"/>
    <n v="0"/>
    <n v="0"/>
    <n v="1"/>
    <n v="1"/>
    <s v="SEWER"/>
    <n v="1"/>
    <n v="1"/>
    <n v="5900"/>
    <s v="YES"/>
    <n v="0"/>
    <s v="46A-1-4"/>
    <s v="Public Water,Public Sewer"/>
    <s v="SEWER"/>
    <s v="SEWER"/>
    <n v="5900"/>
    <m/>
    <m/>
    <n v="0"/>
    <n v="0"/>
    <n v="2"/>
    <n v="1186"/>
    <n v="1"/>
    <m/>
    <m/>
    <m/>
    <m/>
    <m/>
    <m/>
    <m/>
    <m/>
    <m/>
    <m/>
    <n v="3"/>
    <n v="0"/>
    <n v="1"/>
    <s v="Broad Marsh River"/>
    <n v="43"/>
  </r>
  <r>
    <s v="49-1012J"/>
    <m/>
    <x v="0"/>
    <s v="11 MATHER DR"/>
    <n v="101"/>
    <s v="KENNEY DIANE M"/>
    <s v="MR30"/>
    <s v="ONE FAMILY"/>
    <s v="49//1012/J/"/>
    <n v="0.67132999999999998"/>
    <n v="0"/>
    <n v="0"/>
    <n v="1"/>
    <n v="1"/>
    <s v="SEWER"/>
    <n v="1"/>
    <n v="2"/>
    <n v="15000"/>
    <s v="YES"/>
    <n v="0"/>
    <s v="49-1012J"/>
    <s v="All Public"/>
    <s v="SEWER"/>
    <s v="SEWER"/>
    <n v="7500"/>
    <m/>
    <m/>
    <n v="0"/>
    <n v="0"/>
    <n v="4"/>
    <n v="1469"/>
    <n v="1.75"/>
    <m/>
    <m/>
    <m/>
    <m/>
    <m/>
    <m/>
    <m/>
    <m/>
    <m/>
    <m/>
    <n v="1"/>
    <n v="0"/>
    <n v="1"/>
    <s v="Wareham River West"/>
    <n v="44"/>
  </r>
  <r>
    <s v="56-CG-9B"/>
    <m/>
    <x v="0"/>
    <s v="9B CRANBERRY GROVE WY"/>
    <n v="102"/>
    <s v="HACKETT THOMAS W"/>
    <s v="MR30"/>
    <s v="CONDO  MDL-05"/>
    <s v="56//CG/9/B"/>
    <n v="3.3250000000000002E-2"/>
    <n v="0"/>
    <n v="0"/>
    <n v="1"/>
    <n v="1"/>
    <s v="SEWER"/>
    <n v="1"/>
    <n v="1"/>
    <n v="2500"/>
    <s v="YES"/>
    <n v="0"/>
    <s v="56-CG-9B"/>
    <m/>
    <m/>
    <s v="SEWER"/>
    <n v="2500"/>
    <m/>
    <m/>
    <n v="0"/>
    <n v="0"/>
    <n v="2"/>
    <n v="1368"/>
    <n v="1"/>
    <m/>
    <m/>
    <m/>
    <m/>
    <m/>
    <m/>
    <m/>
    <m/>
    <m/>
    <m/>
    <n v="1"/>
    <n v="0"/>
    <n v="1"/>
    <s v="Wareham River West"/>
    <n v="44"/>
  </r>
  <r>
    <s v="39-M13A"/>
    <m/>
    <x v="0"/>
    <s v="91 OAK ST"/>
    <n v="101"/>
    <s v="KEYES GARY F"/>
    <s v="R30"/>
    <s v="ONE FAMILY"/>
    <s v="39//M13/A/"/>
    <n v="1.3816200000000001"/>
    <n v="1"/>
    <n v="1"/>
    <n v="1"/>
    <n v="1"/>
    <s v="SEPTIC"/>
    <n v="0"/>
    <n v="1"/>
    <n v="5300"/>
    <s v="YES"/>
    <n v="5300"/>
    <s v="39-M13A"/>
    <s v="Public Water,Septic"/>
    <s v="SEPTIC"/>
    <s v="SEPTIC"/>
    <n v="5300"/>
    <m/>
    <m/>
    <n v="1"/>
    <n v="1"/>
    <n v="3"/>
    <n v="1440"/>
    <n v="1.75"/>
    <m/>
    <m/>
    <m/>
    <m/>
    <m/>
    <m/>
    <m/>
    <m/>
    <m/>
    <m/>
    <n v="1"/>
    <n v="9.68"/>
    <n v="1"/>
    <s v="Wareham River East"/>
    <n v="45"/>
  </r>
  <r>
    <s v="39-1006"/>
    <m/>
    <x v="0"/>
    <s v="70 INDIAN NECK RD"/>
    <n v="903"/>
    <s v="TOWN OF WAREHAM"/>
    <s v="R30"/>
    <s v="MUNICIPAL  MDL-00"/>
    <s v="39//1006//"/>
    <n v="36.557569999999998"/>
    <n v="0"/>
    <n v="0"/>
    <n v="0"/>
    <n v="0"/>
    <m/>
    <n v="0"/>
    <n v="0"/>
    <n v="0"/>
    <s v="YES"/>
    <n v="0"/>
    <s v="39-1006"/>
    <m/>
    <m/>
    <m/>
    <n v="0"/>
    <s v="fee simple"/>
    <s v="YES"/>
    <n v="0"/>
    <n v="0"/>
    <n v="0"/>
    <n v="0"/>
    <n v="0"/>
    <m/>
    <m/>
    <m/>
    <m/>
    <m/>
    <m/>
    <m/>
    <m/>
    <m/>
    <m/>
    <n v="1"/>
    <n v="0"/>
    <n v="1"/>
    <s v="Wareham River East"/>
    <n v="45"/>
  </r>
  <r>
    <s v="46A-3-3A"/>
    <m/>
    <x v="0"/>
    <s v="37 PINEHURST DR"/>
    <n v="104"/>
    <s v="MORRIS PATRICIA"/>
    <s v="R30"/>
    <s v="TWO FAMILY"/>
    <s v="46/A3/3/A/"/>
    <n v="0.1119"/>
    <n v="0"/>
    <n v="0"/>
    <n v="1"/>
    <n v="1"/>
    <s v="SEWER"/>
    <n v="1"/>
    <n v="1"/>
    <n v="7700"/>
    <s v="YES"/>
    <n v="0"/>
    <s v="46A-3-3A"/>
    <s v="All Public"/>
    <s v="SEWER"/>
    <s v="SEWER"/>
    <n v="7700"/>
    <m/>
    <m/>
    <n v="0"/>
    <n v="0"/>
    <n v="3"/>
    <n v="1913"/>
    <n v="1.9"/>
    <m/>
    <m/>
    <m/>
    <m/>
    <m/>
    <m/>
    <m/>
    <m/>
    <m/>
    <m/>
    <n v="2"/>
    <n v="0"/>
    <n v="1"/>
    <s v="Broad Marsh River"/>
    <n v="43"/>
  </r>
  <r>
    <s v="46A-3-17"/>
    <m/>
    <x v="0"/>
    <s v="22 CIRCUIT AVE"/>
    <n v="101"/>
    <s v="WHITE LARRY E"/>
    <s v="R30"/>
    <s v="ONE FAMILY"/>
    <s v="46/A3/17//"/>
    <n v="0.10685"/>
    <n v="0"/>
    <n v="0"/>
    <n v="1"/>
    <n v="1"/>
    <s v="SEWER"/>
    <n v="1"/>
    <n v="1"/>
    <n v="800"/>
    <s v="YES"/>
    <n v="0"/>
    <s v="46A-3-17"/>
    <s v="All Public"/>
    <s v="SEWER"/>
    <s v="SEWER"/>
    <n v="800"/>
    <m/>
    <m/>
    <n v="0"/>
    <n v="0"/>
    <n v="3"/>
    <n v="962"/>
    <n v="1"/>
    <m/>
    <m/>
    <m/>
    <m/>
    <m/>
    <m/>
    <m/>
    <m/>
    <m/>
    <m/>
    <n v="1"/>
    <n v="0"/>
    <n v="1"/>
    <s v="Broad Marsh River"/>
    <n v="43"/>
  </r>
  <r>
    <s v="46A-3-15B"/>
    <m/>
    <x v="0"/>
    <s v="20 CIRCUIT AVE"/>
    <n v="101"/>
    <s v="RUSSO JOSEPH JR"/>
    <s v="R30"/>
    <s v="ONE FAMILY"/>
    <s v="46/A3/15/B/"/>
    <n v="0.17401"/>
    <n v="0"/>
    <n v="0"/>
    <n v="1"/>
    <n v="1"/>
    <s v="SEWER"/>
    <n v="1"/>
    <n v="1"/>
    <n v="11500"/>
    <s v="YES"/>
    <n v="0"/>
    <s v="46A-3-15B"/>
    <s v="All Public"/>
    <s v="SEWER"/>
    <s v="SEWER"/>
    <n v="11500"/>
    <m/>
    <m/>
    <n v="0"/>
    <n v="0"/>
    <n v="2"/>
    <n v="1601"/>
    <n v="1"/>
    <m/>
    <m/>
    <m/>
    <m/>
    <m/>
    <m/>
    <m/>
    <m/>
    <m/>
    <m/>
    <n v="2"/>
    <n v="0"/>
    <n v="1"/>
    <s v="Broad Marsh River"/>
    <n v="43"/>
  </r>
  <r>
    <s v="56-1"/>
    <m/>
    <x v="0"/>
    <s v="4 LITTLETON DR"/>
    <n v="903"/>
    <s v="TOWN OF WAREHAM"/>
    <s v="MR30"/>
    <s v="TAX POSS  MDL-00"/>
    <s v="56//1//"/>
    <n v="3.0912000000000002"/>
    <n v="0"/>
    <n v="0"/>
    <n v="0"/>
    <n v="0"/>
    <m/>
    <n v="0"/>
    <n v="1"/>
    <n v="3900"/>
    <s v="NO_W1"/>
    <n v="0"/>
    <s v="56-1"/>
    <m/>
    <m/>
    <m/>
    <n v="3900"/>
    <m/>
    <m/>
    <n v="0"/>
    <n v="0"/>
    <n v="0"/>
    <n v="0"/>
    <n v="0"/>
    <m/>
    <m/>
    <m/>
    <m/>
    <m/>
    <m/>
    <m/>
    <m/>
    <m/>
    <m/>
    <n v="6"/>
    <n v="0"/>
    <n v="1"/>
    <s v="Wareham River West"/>
    <n v="44"/>
  </r>
  <r>
    <s v="46A-3-12"/>
    <m/>
    <x v="0"/>
    <s v="14 CIRCUIT AVE"/>
    <n v="101"/>
    <s v="DONATIO PAUL F"/>
    <s v="R30"/>
    <s v="ONE FAMILY"/>
    <s v="46/A3/12//"/>
    <n v="0.19552"/>
    <n v="0"/>
    <n v="0"/>
    <n v="1"/>
    <n v="1"/>
    <s v="SEWER"/>
    <n v="1"/>
    <n v="1"/>
    <n v="13800"/>
    <s v="YES"/>
    <n v="0"/>
    <s v="46A-3-12"/>
    <s v="All Public"/>
    <s v="SEWER"/>
    <s v="SEWER"/>
    <n v="13800"/>
    <m/>
    <m/>
    <n v="0"/>
    <n v="0"/>
    <n v="3"/>
    <n v="1008"/>
    <n v="1"/>
    <m/>
    <m/>
    <m/>
    <m/>
    <m/>
    <m/>
    <m/>
    <m/>
    <m/>
    <m/>
    <n v="2"/>
    <n v="0"/>
    <n v="1"/>
    <s v="Broad Marsh River"/>
    <n v="43"/>
  </r>
  <r>
    <s v="46A-3-3B"/>
    <m/>
    <x v="0"/>
    <s v="3 CIRCUIT AVE"/>
    <n v="101"/>
    <s v="MCSHEA PAULA M"/>
    <s v="R30"/>
    <s v="ONE FAMILY"/>
    <s v="46/A3/3/B/"/>
    <n v="7.4940000000000007E-2"/>
    <n v="0"/>
    <n v="0"/>
    <n v="1"/>
    <n v="1"/>
    <s v="SEWER"/>
    <n v="1"/>
    <n v="1"/>
    <n v="7000"/>
    <s v="YES"/>
    <n v="0"/>
    <s v="46A-3-3B"/>
    <s v="All Public"/>
    <s v="SEWER"/>
    <s v="SEWER"/>
    <n v="7000"/>
    <m/>
    <m/>
    <n v="0"/>
    <n v="0"/>
    <n v="3"/>
    <n v="767"/>
    <n v="1"/>
    <m/>
    <m/>
    <m/>
    <m/>
    <m/>
    <m/>
    <m/>
    <m/>
    <m/>
    <m/>
    <n v="2"/>
    <n v="0"/>
    <n v="1"/>
    <s v="Broad Marsh River"/>
    <n v="43"/>
  </r>
  <r>
    <s v="46A-3-18"/>
    <m/>
    <x v="0"/>
    <s v="24 CIRCUIT AVE"/>
    <n v="101"/>
    <s v="YACHATS REALTY CORPORATION"/>
    <s v="R30"/>
    <s v="ONE FAMILY"/>
    <s v="46/A3/18//"/>
    <n v="0.24201"/>
    <n v="0"/>
    <n v="0"/>
    <n v="1"/>
    <n v="1"/>
    <s v="SEWER"/>
    <n v="1"/>
    <n v="1"/>
    <n v="15300"/>
    <s v="YES"/>
    <n v="0"/>
    <s v="46A-3-18"/>
    <s v="All Public"/>
    <s v="SEWER"/>
    <s v="SEWER"/>
    <n v="15300"/>
    <m/>
    <m/>
    <n v="0"/>
    <n v="0"/>
    <n v="3"/>
    <n v="1329"/>
    <n v="1.75"/>
    <m/>
    <m/>
    <m/>
    <m/>
    <m/>
    <m/>
    <m/>
    <m/>
    <m/>
    <m/>
    <n v="2"/>
    <n v="0"/>
    <n v="1"/>
    <s v="Broad Marsh River"/>
    <n v="43"/>
  </r>
  <r>
    <s v="46A-3-14"/>
    <m/>
    <x v="0"/>
    <s v="18 CIRCUIT AVE"/>
    <n v="101"/>
    <s v="DEMARCO ANNETTE"/>
    <s v="R30"/>
    <s v="ONE FAMILY"/>
    <s v="46/A3/14//"/>
    <n v="0.15806000000000001"/>
    <n v="0"/>
    <n v="0"/>
    <n v="1"/>
    <n v="1"/>
    <s v="SEWER"/>
    <n v="1"/>
    <n v="1"/>
    <n v="4400"/>
    <s v="YES"/>
    <n v="0"/>
    <s v="46A-3-14"/>
    <s v="All Public"/>
    <s v="SEWER"/>
    <s v="SEWER"/>
    <n v="4400"/>
    <m/>
    <m/>
    <n v="0"/>
    <n v="0"/>
    <n v="2"/>
    <n v="1232"/>
    <n v="1"/>
    <m/>
    <m/>
    <m/>
    <m/>
    <m/>
    <m/>
    <m/>
    <m/>
    <m/>
    <m/>
    <n v="2"/>
    <n v="0"/>
    <n v="1"/>
    <s v="Broad Marsh River"/>
    <n v="43"/>
  </r>
  <r>
    <s v="56-CG-9C"/>
    <m/>
    <x v="0"/>
    <s v="9C CRANBERRY GROVE WY"/>
    <n v="102"/>
    <s v="THOMAS ALICE M TR NINE C CRAN"/>
    <s v="MR30"/>
    <s v="CONDO  MDL-05"/>
    <s v="56//CG/9/C"/>
    <n v="3.3180000000000001E-2"/>
    <n v="0"/>
    <n v="0"/>
    <n v="1"/>
    <n v="1"/>
    <s v="SEWER"/>
    <n v="1"/>
    <n v="1"/>
    <n v="4100"/>
    <s v="YES"/>
    <n v="0"/>
    <s v="56-CG-9C"/>
    <m/>
    <m/>
    <s v="SEWER"/>
    <n v="4100"/>
    <m/>
    <m/>
    <n v="0"/>
    <n v="0"/>
    <n v="2"/>
    <n v="1368"/>
    <n v="1"/>
    <m/>
    <m/>
    <m/>
    <m/>
    <m/>
    <m/>
    <m/>
    <m/>
    <m/>
    <m/>
    <n v="1"/>
    <n v="0"/>
    <n v="1"/>
    <s v="Wareham River West"/>
    <n v="44"/>
  </r>
  <r>
    <s v="46A-1-3"/>
    <m/>
    <x v="0"/>
    <s v="4 ROSS AVE"/>
    <n v="101"/>
    <s v="SOLARI JOHN J JR"/>
    <s v="R30"/>
    <s v="ONE FAMILY"/>
    <s v="46/A1/3//"/>
    <n v="0.11598"/>
    <n v="0"/>
    <n v="0"/>
    <n v="1"/>
    <n v="1"/>
    <s v="SEWER"/>
    <n v="1"/>
    <n v="1"/>
    <n v="500"/>
    <s v="NO_W1"/>
    <n v="0"/>
    <s v="46A-1-3"/>
    <s v="Public Water,Public Sewer"/>
    <s v="SEWER"/>
    <s v="SEWER"/>
    <n v="500"/>
    <m/>
    <m/>
    <n v="0"/>
    <n v="0"/>
    <n v="2"/>
    <n v="734"/>
    <n v="1"/>
    <m/>
    <m/>
    <m/>
    <m/>
    <m/>
    <m/>
    <m/>
    <m/>
    <m/>
    <m/>
    <n v="2"/>
    <n v="0"/>
    <n v="1"/>
    <s v="Broad Marsh River"/>
    <n v="43"/>
  </r>
  <r>
    <s v="56-B11"/>
    <m/>
    <x v="0"/>
    <s v="73 SWIFTS BCH RD"/>
    <n v="104"/>
    <s v="DAMICO GUISEPPE"/>
    <s v="MR30"/>
    <s v="TWO FAMILY"/>
    <s v="56//B11//"/>
    <n v="0.46601999999999999"/>
    <n v="0"/>
    <n v="0"/>
    <n v="1"/>
    <n v="1"/>
    <s v="SEWER"/>
    <n v="1"/>
    <n v="1"/>
    <n v="22100"/>
    <s v="NO_W1"/>
    <n v="0"/>
    <s v="56-B11"/>
    <s v="Gas"/>
    <m/>
    <s v="SEWER"/>
    <n v="22100"/>
    <m/>
    <m/>
    <n v="0"/>
    <n v="0"/>
    <n v="4"/>
    <n v="2880"/>
    <n v="2"/>
    <m/>
    <m/>
    <m/>
    <m/>
    <m/>
    <m/>
    <m/>
    <m/>
    <m/>
    <m/>
    <n v="2"/>
    <n v="0"/>
    <n v="1"/>
    <s v="Wareham River West"/>
    <n v="44"/>
  </r>
  <r>
    <s v="39-1004"/>
    <m/>
    <x v="0"/>
    <s v="52 OAK ST"/>
    <n v="101"/>
    <s v="DUTRA MARY IRENE"/>
    <s v="R30"/>
    <s v="ONE FAMILY"/>
    <s v="39//1004//"/>
    <n v="0.96845000000000003"/>
    <n v="1"/>
    <n v="1"/>
    <n v="1"/>
    <n v="1"/>
    <s v="SEPTIC"/>
    <n v="0"/>
    <n v="1"/>
    <n v="5000"/>
    <s v="YES"/>
    <n v="5000"/>
    <s v="39-1004"/>
    <s v="Public Water,Septic"/>
    <s v="SEPTIC"/>
    <s v="SEPTIC"/>
    <n v="5000"/>
    <m/>
    <m/>
    <n v="1"/>
    <n v="1"/>
    <n v="3"/>
    <n v="1734"/>
    <n v="1"/>
    <m/>
    <m/>
    <m/>
    <m/>
    <m/>
    <m/>
    <m/>
    <m/>
    <m/>
    <m/>
    <n v="1"/>
    <n v="9.68"/>
    <n v="1"/>
    <s v="Wareham River East"/>
    <n v="45"/>
  </r>
  <r>
    <s v="LAND_NOPARC"/>
    <m/>
    <x v="0"/>
    <m/>
    <n v="0"/>
    <m/>
    <m/>
    <m/>
    <m/>
    <n v="1.6979999999999999E-2"/>
    <n v="0"/>
    <n v="0"/>
    <n v="0"/>
    <n v="0"/>
    <m/>
    <n v="0"/>
    <n v="0"/>
    <n v="0"/>
    <s v="NO"/>
    <n v="0"/>
    <m/>
    <m/>
    <m/>
    <m/>
    <n v="0"/>
    <m/>
    <m/>
    <n v="0"/>
    <n v="0"/>
    <n v="0"/>
    <n v="0"/>
    <n v="0"/>
    <m/>
    <m/>
    <m/>
    <m/>
    <m/>
    <m/>
    <m/>
    <m/>
    <m/>
    <m/>
    <n v="0"/>
    <n v="0"/>
    <n v="1"/>
    <s v="Broad Marsh River"/>
    <n v="43"/>
  </r>
  <r>
    <s v="49-1007"/>
    <m/>
    <x v="0"/>
    <s v="76 SWIFTS BCH RD"/>
    <n v="101"/>
    <s v="ELLIS RICHARD E"/>
    <s v="R30"/>
    <s v="ONE FAMILY"/>
    <s v="49//1007//"/>
    <n v="0.19892000000000001"/>
    <n v="0"/>
    <n v="0"/>
    <n v="1"/>
    <n v="1"/>
    <s v="SEWER"/>
    <n v="1"/>
    <n v="1"/>
    <n v="19200"/>
    <s v="YES"/>
    <n v="0"/>
    <s v="49-1007"/>
    <s v="All Public"/>
    <s v="SEWER"/>
    <s v="SEWER"/>
    <n v="19200"/>
    <m/>
    <m/>
    <n v="0"/>
    <n v="0"/>
    <n v="5"/>
    <n v="1484"/>
    <n v="1.5"/>
    <m/>
    <m/>
    <m/>
    <m/>
    <m/>
    <m/>
    <m/>
    <m/>
    <m/>
    <m/>
    <n v="1"/>
    <n v="0"/>
    <n v="1"/>
    <s v="Wareham River West"/>
    <n v="44"/>
  </r>
  <r>
    <s v="49-1003"/>
    <m/>
    <x v="0"/>
    <s v="0 STEPHEN AVE  OFF"/>
    <n v="132"/>
    <s v="MELTZER STEPHEN E TR OF FIRE"/>
    <s v="R30"/>
    <s v="RES ACLNUD  MDL-00"/>
    <s v="49//1003//"/>
    <n v="5.72492"/>
    <n v="0"/>
    <n v="0"/>
    <n v="0"/>
    <n v="0"/>
    <m/>
    <n v="0"/>
    <n v="0"/>
    <n v="0"/>
    <s v="YES"/>
    <n v="0"/>
    <s v="49-1003"/>
    <m/>
    <m/>
    <m/>
    <n v="0"/>
    <m/>
    <m/>
    <n v="0"/>
    <n v="0"/>
    <n v="0"/>
    <n v="0"/>
    <n v="0"/>
    <m/>
    <m/>
    <m/>
    <m/>
    <m/>
    <m/>
    <m/>
    <m/>
    <m/>
    <m/>
    <n v="1"/>
    <n v="0"/>
    <n v="1"/>
    <s v="Broad Marsh River"/>
    <n v="43"/>
  </r>
  <r>
    <s v="56-CG-7D"/>
    <m/>
    <x v="0"/>
    <s v="7D CRANBERRY GROVE WY"/>
    <n v="102"/>
    <s v="BRADSTREET PETER L"/>
    <s v="MR30"/>
    <s v="CONDO  MDL-05"/>
    <s v="56//CG/7/D"/>
    <n v="3.4459999999999998E-2"/>
    <n v="0"/>
    <n v="0"/>
    <n v="1"/>
    <n v="1"/>
    <s v="SEWER"/>
    <n v="1"/>
    <n v="2"/>
    <n v="29200"/>
    <s v="YES"/>
    <n v="0"/>
    <s v="56-CG-7D"/>
    <m/>
    <m/>
    <s v="SEWER"/>
    <n v="14600"/>
    <m/>
    <m/>
    <n v="0"/>
    <n v="0"/>
    <n v="2"/>
    <n v="1380"/>
    <n v="1"/>
    <m/>
    <m/>
    <m/>
    <m/>
    <m/>
    <m/>
    <m/>
    <m/>
    <m/>
    <m/>
    <n v="1"/>
    <n v="0"/>
    <n v="1"/>
    <s v="Wareham River West"/>
    <n v="44"/>
  </r>
  <r>
    <s v="40-23"/>
    <m/>
    <x v="0"/>
    <s v="11 FRANK CUTLER DR"/>
    <n v="101"/>
    <s v="MARINO CATHERINE M"/>
    <s v="R30"/>
    <s v="ONE FAMILY"/>
    <s v="40//23//"/>
    <n v="0.14829000000000001"/>
    <n v="1"/>
    <n v="1"/>
    <n v="1"/>
    <n v="1"/>
    <s v="SEPTIC"/>
    <n v="0"/>
    <n v="1"/>
    <n v="9500"/>
    <s v="YES"/>
    <n v="9500"/>
    <s v="40-23"/>
    <s v="Public Water,Gas,Septic"/>
    <s v="SEPTIC"/>
    <s v="SEPTIC"/>
    <n v="9500"/>
    <m/>
    <m/>
    <n v="1"/>
    <n v="1"/>
    <n v="2"/>
    <n v="820"/>
    <n v="1"/>
    <m/>
    <m/>
    <m/>
    <m/>
    <m/>
    <m/>
    <m/>
    <m/>
    <m/>
    <m/>
    <n v="0"/>
    <n v="9.68"/>
    <n v="1"/>
    <s v="Wareham River East"/>
    <n v="45"/>
  </r>
  <r>
    <s v="LAND_NOPARC"/>
    <m/>
    <x v="0"/>
    <m/>
    <n v="0"/>
    <m/>
    <m/>
    <m/>
    <m/>
    <n v="2.6700000000000001E-3"/>
    <n v="0"/>
    <n v="0"/>
    <n v="0"/>
    <n v="0"/>
    <m/>
    <n v="0"/>
    <n v="0"/>
    <n v="0"/>
    <s v="NO"/>
    <n v="0"/>
    <m/>
    <m/>
    <m/>
    <m/>
    <n v="0"/>
    <m/>
    <m/>
    <n v="0"/>
    <n v="0"/>
    <n v="0"/>
    <n v="0"/>
    <n v="0"/>
    <m/>
    <m/>
    <m/>
    <m/>
    <m/>
    <m/>
    <m/>
    <m/>
    <m/>
    <m/>
    <n v="0"/>
    <n v="0"/>
    <n v="1"/>
    <s v="Wareham River East"/>
    <n v="45"/>
  </r>
  <r>
    <s v="56-CG-9D"/>
    <m/>
    <x v="0"/>
    <s v="9D CRANBERRY GROVE WY"/>
    <n v="102"/>
    <s v="MCGRAW REX T JR"/>
    <s v="MR30"/>
    <s v="CONDO  MDL-05"/>
    <s v="56//CG/9/D"/>
    <n v="3.3869999999999997E-2"/>
    <n v="0"/>
    <n v="0"/>
    <n v="1"/>
    <n v="1"/>
    <s v="SEWER"/>
    <n v="1"/>
    <n v="2"/>
    <n v="48300"/>
    <s v="YES"/>
    <n v="0"/>
    <s v="56-CG-9D"/>
    <m/>
    <m/>
    <s v="SEWER"/>
    <n v="24150"/>
    <m/>
    <m/>
    <n v="0"/>
    <n v="0"/>
    <n v="2"/>
    <n v="1380"/>
    <n v="1"/>
    <m/>
    <m/>
    <m/>
    <m/>
    <m/>
    <m/>
    <m/>
    <m/>
    <m/>
    <m/>
    <n v="1"/>
    <n v="0"/>
    <n v="1"/>
    <s v="Wareham River West"/>
    <n v="44"/>
  </r>
  <r>
    <s v="40-1"/>
    <m/>
    <x v="0"/>
    <s v="23 STILLMAN MEM DR"/>
    <n v="101"/>
    <s v="LOMBARD DONALD F"/>
    <s v="R30"/>
    <s v="ONE FAMILY"/>
    <s v="40//1//"/>
    <n v="0.33531"/>
    <n v="1"/>
    <n v="1"/>
    <n v="1"/>
    <n v="1"/>
    <s v="SEPTIC"/>
    <n v="0"/>
    <n v="0"/>
    <n v="0"/>
    <s v="YES"/>
    <n v="0"/>
    <s v="40-1"/>
    <s v="Public Water,Gas,Septic"/>
    <s v="SEPTIC"/>
    <s v="SEPTIC"/>
    <n v="0"/>
    <m/>
    <m/>
    <n v="1"/>
    <n v="1"/>
    <n v="3"/>
    <n v="1368"/>
    <n v="1"/>
    <m/>
    <m/>
    <m/>
    <m/>
    <m/>
    <m/>
    <m/>
    <m/>
    <m/>
    <m/>
    <n v="1"/>
    <n v="9.68"/>
    <n v="1"/>
    <s v="Wareham River East"/>
    <n v="45"/>
  </r>
  <r>
    <s v="46A-3-20"/>
    <m/>
    <x v="0"/>
    <s v="28 CIRCUIT AVE"/>
    <n v="101"/>
    <s v="HARDSOG GEORGE W"/>
    <s v="R30"/>
    <s v="ONE FAMILY"/>
    <s v="46/A3/20//"/>
    <n v="0.18343000000000001"/>
    <n v="0"/>
    <n v="0"/>
    <n v="1"/>
    <n v="1"/>
    <s v="SEWER"/>
    <n v="1"/>
    <n v="1"/>
    <n v="6600"/>
    <s v="YES"/>
    <n v="0"/>
    <s v="46A-3-20"/>
    <s v="All Public"/>
    <s v="SEWER"/>
    <s v="SEWER"/>
    <n v="6600"/>
    <m/>
    <m/>
    <n v="0"/>
    <n v="0"/>
    <n v="2"/>
    <n v="1120"/>
    <n v="1"/>
    <m/>
    <m/>
    <m/>
    <m/>
    <m/>
    <m/>
    <m/>
    <m/>
    <m/>
    <m/>
    <n v="4"/>
    <n v="0"/>
    <n v="1"/>
    <s v="Broad Marsh River"/>
    <n v="43"/>
  </r>
  <r>
    <s v="56-CG-7C"/>
    <m/>
    <x v="0"/>
    <s v="7C CRANBERRY GROVE WY"/>
    <n v="102"/>
    <s v="REIS MANUEL F"/>
    <s v="MR30"/>
    <s v="CONDO  MDL-05"/>
    <s v="56//CG/7/C"/>
    <n v="3.4450000000000001E-2"/>
    <n v="0"/>
    <n v="0"/>
    <n v="1"/>
    <n v="1"/>
    <s v="SEWER"/>
    <n v="1"/>
    <n v="1"/>
    <n v="6900"/>
    <s v="YES"/>
    <n v="0"/>
    <s v="56-CG-7C"/>
    <m/>
    <m/>
    <s v="SEWER"/>
    <n v="6900"/>
    <m/>
    <m/>
    <n v="0"/>
    <n v="0"/>
    <n v="2"/>
    <n v="1368"/>
    <n v="1"/>
    <m/>
    <m/>
    <m/>
    <m/>
    <m/>
    <m/>
    <m/>
    <m/>
    <m/>
    <m/>
    <n v="1"/>
    <n v="0"/>
    <n v="1"/>
    <s v="Wareham River West"/>
    <n v="44"/>
  </r>
  <r>
    <s v="56-CG-7A"/>
    <m/>
    <x v="0"/>
    <s v="7A CRANBERRY GROVE WY"/>
    <n v="102"/>
    <s v="BUDD LINDA N &amp; ARTHUR C CO TR"/>
    <s v="MR30"/>
    <s v="CONDO  MDL-05"/>
    <s v="56//CG/7/A"/>
    <n v="3.5150000000000001E-2"/>
    <n v="0"/>
    <n v="0"/>
    <n v="1"/>
    <n v="1"/>
    <s v="SEWER"/>
    <n v="1"/>
    <n v="1"/>
    <n v="2600"/>
    <s v="YES"/>
    <n v="0"/>
    <s v="56-CG-7A"/>
    <m/>
    <m/>
    <s v="SEWER"/>
    <n v="2600"/>
    <m/>
    <m/>
    <n v="0"/>
    <n v="0"/>
    <n v="2"/>
    <n v="1380"/>
    <n v="1"/>
    <m/>
    <m/>
    <m/>
    <m/>
    <m/>
    <m/>
    <m/>
    <m/>
    <m/>
    <m/>
    <n v="1"/>
    <n v="0"/>
    <n v="1"/>
    <s v="Wareham River West"/>
    <n v="44"/>
  </r>
  <r>
    <s v="56-CG-7B"/>
    <m/>
    <x v="0"/>
    <s v="7B CRANBERRY GROVE WY"/>
    <n v="102"/>
    <s v="IGOE CHERYL A"/>
    <s v="MR30"/>
    <s v="CONDO  MDL-05"/>
    <s v="56//CG/7/B"/>
    <n v="3.4040000000000001E-2"/>
    <n v="0"/>
    <n v="0"/>
    <n v="1"/>
    <n v="1"/>
    <s v="SEWER"/>
    <n v="1"/>
    <n v="1"/>
    <n v="10800"/>
    <s v="YES"/>
    <n v="0"/>
    <s v="56-CG-7B"/>
    <m/>
    <m/>
    <s v="SEWER"/>
    <n v="10800"/>
    <m/>
    <m/>
    <n v="0"/>
    <n v="0"/>
    <n v="2"/>
    <n v="1368"/>
    <n v="1"/>
    <m/>
    <m/>
    <m/>
    <m/>
    <m/>
    <m/>
    <m/>
    <m/>
    <m/>
    <m/>
    <n v="1"/>
    <n v="0"/>
    <n v="1"/>
    <s v="Wareham River West"/>
    <n v="44"/>
  </r>
  <r>
    <s v="46A-3-66A"/>
    <m/>
    <x v="0"/>
    <s v="7 CIRCUIT AVE"/>
    <n v="101"/>
    <s v="URNEK JOSEPH W"/>
    <s v="R30"/>
    <s v="ONE FAMILY"/>
    <s v="46/A3/66/A/"/>
    <n v="0.11919"/>
    <n v="0"/>
    <n v="0"/>
    <n v="1"/>
    <n v="1"/>
    <s v="SEWER"/>
    <n v="1"/>
    <n v="1"/>
    <n v="10100"/>
    <s v="YES"/>
    <n v="0"/>
    <s v="46A-3-66A"/>
    <s v="All Public"/>
    <s v="SEWER"/>
    <s v="SEWER"/>
    <n v="10100"/>
    <m/>
    <m/>
    <n v="0"/>
    <n v="0"/>
    <n v="2"/>
    <n v="994"/>
    <n v="1"/>
    <m/>
    <m/>
    <m/>
    <m/>
    <m/>
    <m/>
    <m/>
    <m/>
    <m/>
    <m/>
    <n v="2"/>
    <n v="0"/>
    <n v="1"/>
    <s v="Broad Marsh River"/>
    <n v="43"/>
  </r>
  <r>
    <s v="40-17"/>
    <m/>
    <x v="0"/>
    <s v="12 FRANK CUTLER DR"/>
    <n v="101"/>
    <s v="DOUCETTE MICHAEL S"/>
    <s v="R30"/>
    <s v="ONE FAMILY"/>
    <s v="40//17//"/>
    <n v="0.48444999999999999"/>
    <n v="1"/>
    <n v="1"/>
    <n v="1"/>
    <n v="1"/>
    <s v="SEPTIC"/>
    <n v="0"/>
    <n v="1"/>
    <n v="12200"/>
    <s v="YES"/>
    <n v="12200"/>
    <s v="40-17"/>
    <s v="Public Water,Septic"/>
    <s v="SEPTIC"/>
    <s v="SEPTIC"/>
    <n v="12200"/>
    <m/>
    <m/>
    <n v="1"/>
    <n v="1"/>
    <n v="4"/>
    <n v="2417"/>
    <n v="1.75"/>
    <m/>
    <m/>
    <m/>
    <m/>
    <m/>
    <m/>
    <m/>
    <m/>
    <m/>
    <m/>
    <n v="1"/>
    <n v="9.68"/>
    <n v="1"/>
    <s v="Wareham River East"/>
    <n v="45"/>
  </r>
  <r>
    <s v="46A-1-1"/>
    <m/>
    <x v="0"/>
    <s v="34 PINEHURST DR"/>
    <n v="101"/>
    <s v="FLAHERTY WILLIAM A"/>
    <s v="R30"/>
    <s v="ONE FAMILY"/>
    <s v="46/A1/1//"/>
    <n v="4.0820000000000002E-2"/>
    <n v="0"/>
    <n v="0"/>
    <n v="1"/>
    <n v="1"/>
    <s v="SEWER"/>
    <n v="1"/>
    <n v="1"/>
    <n v="5300"/>
    <s v="YES"/>
    <n v="0"/>
    <s v="46A-1-1"/>
    <s v="Public Water,Public Sewer"/>
    <s v="SEWER"/>
    <s v="SEWER"/>
    <n v="5300"/>
    <m/>
    <m/>
    <n v="0"/>
    <n v="0"/>
    <n v="3"/>
    <n v="1254"/>
    <n v="1.9"/>
    <m/>
    <m/>
    <m/>
    <m/>
    <m/>
    <m/>
    <m/>
    <m/>
    <m/>
    <m/>
    <n v="1"/>
    <n v="0"/>
    <n v="1"/>
    <s v="Broad Marsh River"/>
    <n v="43"/>
  </r>
  <r>
    <s v="LAND_NOPARC"/>
    <m/>
    <x v="0"/>
    <m/>
    <n v="0"/>
    <m/>
    <m/>
    <m/>
    <m/>
    <n v="1.6490000000000001E-2"/>
    <n v="0"/>
    <n v="0"/>
    <n v="0"/>
    <n v="0"/>
    <m/>
    <n v="0"/>
    <n v="0"/>
    <n v="0"/>
    <s v="NO"/>
    <n v="0"/>
    <m/>
    <m/>
    <m/>
    <m/>
    <n v="0"/>
    <m/>
    <m/>
    <n v="0"/>
    <n v="0"/>
    <n v="0"/>
    <n v="0"/>
    <n v="0"/>
    <m/>
    <m/>
    <m/>
    <m/>
    <m/>
    <m/>
    <m/>
    <m/>
    <m/>
    <m/>
    <n v="0"/>
    <n v="0"/>
    <n v="1"/>
    <s v="Broad Marsh River"/>
    <n v="43"/>
  </r>
  <r>
    <s v="49-1012K"/>
    <m/>
    <x v="0"/>
    <s v="9 MATHER DR"/>
    <n v="101"/>
    <s v="WHITE ANDREW"/>
    <s v="MR30"/>
    <s v="ONE FAMILY"/>
    <s v="49//1012/K/"/>
    <n v="0.63554999999999995"/>
    <n v="0"/>
    <n v="0"/>
    <n v="1"/>
    <n v="1"/>
    <s v="SEWER"/>
    <n v="1"/>
    <n v="1"/>
    <n v="9600"/>
    <s v="YES"/>
    <n v="0"/>
    <s v="49-1012K"/>
    <s v="All Public"/>
    <s v="SEWER"/>
    <s v="SEWER"/>
    <n v="9600"/>
    <m/>
    <m/>
    <n v="0"/>
    <n v="0"/>
    <n v="3"/>
    <n v="1387"/>
    <n v="1.75"/>
    <m/>
    <m/>
    <m/>
    <m/>
    <m/>
    <m/>
    <m/>
    <m/>
    <m/>
    <m/>
    <n v="1"/>
    <n v="0"/>
    <n v="1"/>
    <s v="Wareham River West"/>
    <n v="44"/>
  </r>
  <r>
    <s v="46A-2-183"/>
    <m/>
    <x v="0"/>
    <s v="32 PINEHURST DR"/>
    <n v="101"/>
    <s v="ROBINSON BARRY"/>
    <s v="R30"/>
    <s v="ONE FAMILY"/>
    <s v="46/A2/183//"/>
    <n v="0.15039"/>
    <n v="0"/>
    <n v="0"/>
    <n v="1"/>
    <n v="1"/>
    <s v="SEWER"/>
    <n v="1"/>
    <n v="1"/>
    <n v="7200"/>
    <s v="NO_W1"/>
    <n v="0"/>
    <s v="46A-2-183"/>
    <s v="All Public"/>
    <s v="SEWER"/>
    <s v="SEWER"/>
    <n v="7200"/>
    <m/>
    <m/>
    <n v="0"/>
    <n v="0"/>
    <n v="1"/>
    <n v="720"/>
    <n v="1"/>
    <m/>
    <m/>
    <m/>
    <m/>
    <m/>
    <m/>
    <m/>
    <m/>
    <m/>
    <m/>
    <n v="2"/>
    <n v="0"/>
    <n v="1"/>
    <s v="Broad Marsh River"/>
    <n v="43"/>
  </r>
  <r>
    <s v="46A-3-63"/>
    <m/>
    <x v="0"/>
    <s v="1 CIRCUIT AVE"/>
    <n v="101"/>
    <s v="MESTIERI EDWARD J"/>
    <s v="R30"/>
    <s v="ONE FAMILY"/>
    <s v="46/A3/63//"/>
    <n v="0.21306"/>
    <n v="0"/>
    <n v="0"/>
    <n v="1"/>
    <n v="1"/>
    <s v="SEWER"/>
    <n v="1"/>
    <n v="1"/>
    <n v="3600"/>
    <s v="YES"/>
    <n v="0"/>
    <s v="46A-3-63"/>
    <s v="All Public"/>
    <s v="SEWER"/>
    <s v="SEWER"/>
    <n v="3600"/>
    <m/>
    <m/>
    <n v="0"/>
    <n v="0"/>
    <n v="3"/>
    <n v="1425"/>
    <n v="1.5"/>
    <m/>
    <m/>
    <m/>
    <m/>
    <m/>
    <m/>
    <m/>
    <m/>
    <m/>
    <m/>
    <n v="2"/>
    <n v="0"/>
    <n v="1"/>
    <s v="Broad Marsh River"/>
    <n v="43"/>
  </r>
  <r>
    <s v="46A-3-65"/>
    <m/>
    <x v="0"/>
    <s v="5 CIRCUIT AVE"/>
    <n v="101"/>
    <s v="PETERSON IRENE"/>
    <s v="R30"/>
    <s v="ONE FAMILY"/>
    <s v="46/A3/65//"/>
    <n v="0.14768000000000001"/>
    <n v="0"/>
    <n v="0"/>
    <n v="1"/>
    <n v="1"/>
    <s v="SEWER"/>
    <n v="1"/>
    <n v="1"/>
    <n v="4800"/>
    <s v="YES"/>
    <n v="0"/>
    <s v="46A-3-65"/>
    <s v="All Public"/>
    <s v="SEWER"/>
    <s v="SEWER"/>
    <n v="4800"/>
    <m/>
    <m/>
    <n v="0"/>
    <n v="0"/>
    <n v="3"/>
    <n v="1552"/>
    <n v="2"/>
    <m/>
    <m/>
    <m/>
    <m/>
    <m/>
    <m/>
    <m/>
    <m/>
    <m/>
    <m/>
    <n v="1"/>
    <n v="0"/>
    <n v="1"/>
    <s v="Broad Marsh River"/>
    <n v="43"/>
  </r>
  <r>
    <s v="LAND_NOPARC"/>
    <m/>
    <x v="0"/>
    <m/>
    <n v="0"/>
    <m/>
    <m/>
    <m/>
    <m/>
    <n v="0.11792999999999999"/>
    <n v="0"/>
    <n v="0"/>
    <n v="0"/>
    <n v="0"/>
    <m/>
    <n v="0"/>
    <n v="0"/>
    <n v="0"/>
    <s v="NO"/>
    <n v="0"/>
    <m/>
    <m/>
    <m/>
    <m/>
    <n v="0"/>
    <m/>
    <m/>
    <n v="0"/>
    <n v="0"/>
    <n v="0"/>
    <n v="0"/>
    <n v="0"/>
    <m/>
    <m/>
    <m/>
    <m/>
    <m/>
    <m/>
    <m/>
    <m/>
    <m/>
    <m/>
    <n v="0"/>
    <n v="0"/>
    <n v="1"/>
    <s v="Broad Marsh River"/>
    <n v="43"/>
  </r>
  <r>
    <s v="46A-2-181"/>
    <m/>
    <x v="0"/>
    <s v="28 PINEHURST DR"/>
    <n v="101"/>
    <s v="EKSTROM ROLAND W"/>
    <s v="R30"/>
    <s v="ONE FAMILY"/>
    <s v="46/A2/181//"/>
    <n v="0.23571"/>
    <n v="0"/>
    <n v="0"/>
    <n v="1"/>
    <n v="1"/>
    <s v="SEWER"/>
    <n v="1"/>
    <n v="1"/>
    <n v="9700"/>
    <s v="YES"/>
    <n v="0"/>
    <s v="46A-2-181"/>
    <s v="All Public"/>
    <s v="SEWER"/>
    <s v="SEWER"/>
    <n v="9700"/>
    <m/>
    <m/>
    <n v="0"/>
    <n v="0"/>
    <n v="2"/>
    <n v="969"/>
    <n v="1"/>
    <m/>
    <m/>
    <m/>
    <m/>
    <m/>
    <m/>
    <m/>
    <m/>
    <m/>
    <m/>
    <n v="2"/>
    <n v="0"/>
    <n v="1"/>
    <s v="Broad Marsh River"/>
    <n v="43"/>
  </r>
  <r>
    <s v="46A-3-1"/>
    <m/>
    <x v="0"/>
    <s v="35 PINEHURST DR"/>
    <n v="101"/>
    <s v="NIEMI ROBERT"/>
    <s v="R30"/>
    <s v="ONE FAMILY"/>
    <s v="46/A3/1//"/>
    <n v="0.18837000000000001"/>
    <n v="0"/>
    <n v="0"/>
    <n v="1"/>
    <n v="1"/>
    <s v="SEWER"/>
    <n v="1"/>
    <n v="1"/>
    <n v="6500"/>
    <s v="YES"/>
    <n v="0"/>
    <s v="46A-3-1"/>
    <s v="All Public"/>
    <s v="SEWER"/>
    <s v="SEWER"/>
    <n v="6500"/>
    <m/>
    <m/>
    <n v="0"/>
    <n v="0"/>
    <n v="2"/>
    <n v="1666"/>
    <n v="1.75"/>
    <m/>
    <m/>
    <m/>
    <m/>
    <m/>
    <m/>
    <m/>
    <m/>
    <m/>
    <m/>
    <n v="2"/>
    <n v="0"/>
    <n v="1"/>
    <s v="Broad Marsh River"/>
    <n v="43"/>
  </r>
  <r>
    <s v="56-5B"/>
    <m/>
    <x v="0"/>
    <s v="0 SWIFTS BEACH RD"/>
    <n v="132"/>
    <s v="DAMICO GUISEPPE"/>
    <s v="MR30"/>
    <s v="RES ACLNUD  MDL-00"/>
    <s v="56//5/B/"/>
    <n v="5.9409999999999998E-2"/>
    <n v="0"/>
    <n v="0"/>
    <n v="0"/>
    <n v="0"/>
    <m/>
    <n v="0"/>
    <n v="0"/>
    <n v="0"/>
    <s v="YES"/>
    <n v="0"/>
    <s v="56-5B"/>
    <m/>
    <m/>
    <m/>
    <n v="0"/>
    <m/>
    <m/>
    <n v="0"/>
    <n v="0"/>
    <n v="0"/>
    <n v="0"/>
    <n v="0"/>
    <m/>
    <m/>
    <m/>
    <m/>
    <m/>
    <m/>
    <m/>
    <m/>
    <m/>
    <m/>
    <n v="1"/>
    <n v="0"/>
    <n v="1"/>
    <s v="Wareham River West"/>
    <n v="44"/>
  </r>
  <r>
    <s v="46A-2-1000"/>
    <m/>
    <x v="0"/>
    <s v="0 PINEHURST DR  OFF"/>
    <n v="132"/>
    <s v="PINEHURST BEACH ASSOCIATION"/>
    <s v="R30"/>
    <s v="RES ACLNUD  MDL-00"/>
    <s v="46/A2/1000//"/>
    <n v="0.39361000000000002"/>
    <n v="0"/>
    <n v="0"/>
    <n v="0"/>
    <n v="0"/>
    <m/>
    <n v="0"/>
    <n v="0"/>
    <n v="0"/>
    <s v="YES"/>
    <n v="0"/>
    <s v="46A-2-1000"/>
    <m/>
    <m/>
    <m/>
    <n v="0"/>
    <m/>
    <m/>
    <n v="0"/>
    <n v="0"/>
    <n v="0"/>
    <n v="0"/>
    <n v="0"/>
    <m/>
    <m/>
    <m/>
    <m/>
    <m/>
    <m/>
    <m/>
    <m/>
    <m/>
    <m/>
    <n v="1"/>
    <n v="0"/>
    <n v="1"/>
    <s v="Broad Marsh River"/>
    <n v="43"/>
  </r>
  <r>
    <s v="46A-2-180"/>
    <m/>
    <x v="0"/>
    <s v="26 PINEHURST DR"/>
    <n v="101"/>
    <s v="EDGE RICHARD K"/>
    <s v="R30"/>
    <s v="ONE FAMILY"/>
    <s v="46/A2/180//"/>
    <n v="0.13403000000000001"/>
    <n v="0"/>
    <n v="0"/>
    <n v="1"/>
    <n v="1"/>
    <s v="SEWER"/>
    <n v="1"/>
    <n v="0"/>
    <n v="0"/>
    <s v="YES"/>
    <n v="0"/>
    <s v="46A-2-180"/>
    <s v="All Public"/>
    <s v="SEWER"/>
    <s v="SEWER"/>
    <n v="0"/>
    <m/>
    <m/>
    <n v="0"/>
    <n v="0"/>
    <n v="3"/>
    <n v="720"/>
    <n v="1"/>
    <m/>
    <m/>
    <m/>
    <m/>
    <m/>
    <m/>
    <m/>
    <m/>
    <m/>
    <m/>
    <n v="1"/>
    <n v="0"/>
    <n v="1"/>
    <s v="Broad Marsh River"/>
    <n v="43"/>
  </r>
  <r>
    <s v="46A-3-68"/>
    <m/>
    <x v="0"/>
    <s v="11 CIRCUIT AVE"/>
    <n v="101"/>
    <s v="PATTERSON FRANK K JR"/>
    <s v="R30"/>
    <s v="ONE FAMILY"/>
    <s v="46/A3/68//"/>
    <n v="0.10163999999999999"/>
    <n v="0"/>
    <n v="0"/>
    <n v="1"/>
    <n v="1"/>
    <s v="SEWER"/>
    <n v="1"/>
    <n v="1"/>
    <n v="0"/>
    <s v="YES"/>
    <n v="0"/>
    <s v="46A-3-68"/>
    <s v="All Public"/>
    <s v="SEWER"/>
    <s v="SEWER"/>
    <n v="0"/>
    <m/>
    <m/>
    <n v="0"/>
    <n v="0"/>
    <n v="1"/>
    <n v="500"/>
    <n v="1"/>
    <m/>
    <m/>
    <m/>
    <m/>
    <m/>
    <m/>
    <m/>
    <m/>
    <m/>
    <m/>
    <n v="1"/>
    <n v="0"/>
    <n v="1"/>
    <s v="Broad Marsh River"/>
    <n v="43"/>
  </r>
  <r>
    <s v="40-22"/>
    <m/>
    <x v="0"/>
    <s v="22 FRANK CUTLER DR"/>
    <n v="101"/>
    <s v="HEWEY LYNDALL W"/>
    <s v="R30"/>
    <s v="ONE FAMILY"/>
    <s v="40//22//"/>
    <n v="3.3480000000000003E-2"/>
    <n v="1"/>
    <n v="1"/>
    <n v="1"/>
    <n v="1"/>
    <s v="SEPTIC"/>
    <n v="0"/>
    <n v="1"/>
    <n v="12800"/>
    <s v="YES"/>
    <n v="12800"/>
    <s v="40-22"/>
    <s v="Public Water,Gas,Septic"/>
    <s v="SEPTIC"/>
    <s v="SEPTIC"/>
    <n v="12800"/>
    <m/>
    <m/>
    <n v="1"/>
    <n v="1"/>
    <n v="4"/>
    <n v="1326"/>
    <n v="1.5"/>
    <m/>
    <m/>
    <m/>
    <m/>
    <m/>
    <m/>
    <m/>
    <m/>
    <m/>
    <m/>
    <n v="1"/>
    <n v="9.68"/>
    <n v="1"/>
    <s v="Wareham River East"/>
    <n v="45"/>
  </r>
  <r>
    <s v="49-1012G"/>
    <m/>
    <x v="0"/>
    <s v="14 MATHER DR"/>
    <n v="101"/>
    <s v="SAWYER ABIGAIL M"/>
    <s v="MR30"/>
    <s v="ONE FAMILY"/>
    <s v="49//1012/G/"/>
    <n v="0.74292999999999998"/>
    <n v="0"/>
    <n v="0"/>
    <n v="1"/>
    <n v="1"/>
    <s v="SEWER"/>
    <n v="1"/>
    <n v="1"/>
    <n v="18000"/>
    <s v="YES"/>
    <n v="0"/>
    <s v="49-1012G"/>
    <s v="All Public"/>
    <s v="SEWER"/>
    <s v="SEWER"/>
    <n v="18000"/>
    <m/>
    <m/>
    <n v="0"/>
    <n v="0"/>
    <n v="3"/>
    <n v="1387"/>
    <n v="1.75"/>
    <m/>
    <m/>
    <m/>
    <m/>
    <m/>
    <m/>
    <m/>
    <m/>
    <m/>
    <m/>
    <n v="1"/>
    <n v="0"/>
    <n v="1"/>
    <s v="Broad Marsh River"/>
    <n v="43"/>
  </r>
  <r>
    <s v="46A-3-75"/>
    <m/>
    <x v="0"/>
    <s v="25 CIRCUIT AVE"/>
    <n v="101"/>
    <s v="GASPA EDWARD M"/>
    <s v="R30"/>
    <s v="ONE FAMILY"/>
    <s v="46/A3/75//"/>
    <n v="8.0799999999999997E-2"/>
    <n v="0"/>
    <n v="0"/>
    <n v="1"/>
    <n v="1"/>
    <s v="SEWER"/>
    <n v="1"/>
    <n v="1"/>
    <n v="6400"/>
    <s v="YES"/>
    <n v="0"/>
    <s v="46A-3-75"/>
    <s v="All Public"/>
    <s v="SEWER"/>
    <s v="SEWER"/>
    <n v="6400"/>
    <m/>
    <m/>
    <n v="0"/>
    <n v="0"/>
    <n v="2"/>
    <n v="752"/>
    <n v="1"/>
    <m/>
    <m/>
    <m/>
    <m/>
    <m/>
    <m/>
    <m/>
    <m/>
    <m/>
    <m/>
    <n v="1"/>
    <n v="0"/>
    <n v="1"/>
    <s v="Broad Marsh River"/>
    <n v="43"/>
  </r>
  <r>
    <s v="46A-3-66B"/>
    <m/>
    <x v="0"/>
    <s v="77 CIRCUIT AVE"/>
    <n v="101"/>
    <s v="SILVA JAMES"/>
    <s v="R30"/>
    <s v="ONE FAMILY"/>
    <s v="46/A3/66/B/"/>
    <n v="6.787E-2"/>
    <n v="0"/>
    <n v="0"/>
    <n v="1"/>
    <n v="1"/>
    <s v="SEWER"/>
    <n v="1"/>
    <n v="0"/>
    <n v="0"/>
    <s v="YES"/>
    <n v="0"/>
    <s v="46A-3-66B"/>
    <s v="All Public"/>
    <s v="SEWER"/>
    <s v="SEWER"/>
    <n v="0"/>
    <m/>
    <m/>
    <n v="0"/>
    <n v="0"/>
    <n v="2"/>
    <n v="1096"/>
    <n v="1"/>
    <m/>
    <m/>
    <m/>
    <m/>
    <m/>
    <m/>
    <m/>
    <m/>
    <m/>
    <m/>
    <n v="1"/>
    <n v="0"/>
    <n v="1"/>
    <s v="Broad Marsh River"/>
    <n v="43"/>
  </r>
  <r>
    <s v="56-5A"/>
    <m/>
    <x v="0"/>
    <s v="0 SWIFTS BEACH RD"/>
    <n v="132"/>
    <s v="LEVETT CHARLES L"/>
    <s v="MR30"/>
    <s v="RES ACLNUD  MDL-00"/>
    <s v="56//5/A/"/>
    <n v="7.0110000000000006E-2"/>
    <n v="0"/>
    <n v="0"/>
    <n v="0"/>
    <n v="0"/>
    <m/>
    <n v="0"/>
    <n v="0"/>
    <n v="0"/>
    <s v="YES"/>
    <n v="0"/>
    <s v="56-5A"/>
    <m/>
    <m/>
    <m/>
    <n v="0"/>
    <m/>
    <m/>
    <n v="0"/>
    <n v="0"/>
    <n v="0"/>
    <n v="0"/>
    <n v="0"/>
    <m/>
    <m/>
    <m/>
    <m/>
    <m/>
    <m/>
    <m/>
    <m/>
    <m/>
    <m/>
    <n v="1"/>
    <n v="0"/>
    <n v="1"/>
    <s v="Wareham River West"/>
    <n v="44"/>
  </r>
  <r>
    <s v="46A-3-21B"/>
    <m/>
    <x v="0"/>
    <s v="30 CIRCUIT AVE"/>
    <n v="101"/>
    <s v="DONAHUE MARY ANN"/>
    <s v="R30"/>
    <s v="ONE FAMILY"/>
    <s v="46/A3/21/B/"/>
    <n v="0.22645999999999999"/>
    <n v="0"/>
    <n v="0"/>
    <n v="1"/>
    <n v="1"/>
    <s v="SEWER"/>
    <n v="1"/>
    <n v="1"/>
    <n v="3600"/>
    <s v="YES"/>
    <n v="0"/>
    <s v="46A-3-21B"/>
    <s v="All Public"/>
    <s v="SEWER"/>
    <s v="SEWER"/>
    <n v="3600"/>
    <m/>
    <m/>
    <n v="0"/>
    <n v="0"/>
    <n v="3"/>
    <n v="952"/>
    <n v="1"/>
    <m/>
    <m/>
    <m/>
    <m/>
    <m/>
    <m/>
    <m/>
    <m/>
    <m/>
    <m/>
    <n v="3"/>
    <n v="0"/>
    <n v="1"/>
    <s v="Broad Marsh River"/>
    <n v="43"/>
  </r>
  <r>
    <s v="46A-2-179"/>
    <m/>
    <x v="0"/>
    <s v="24 PINEHURST DR"/>
    <n v="101"/>
    <s v="SPINALE JOHN A"/>
    <s v="R30"/>
    <s v="ONE FAMILY"/>
    <s v="46/A2/179//"/>
    <n v="0.14027000000000001"/>
    <n v="0"/>
    <n v="0"/>
    <n v="1"/>
    <n v="1"/>
    <s v="SEWER"/>
    <n v="1"/>
    <n v="1"/>
    <n v="4300"/>
    <s v="YES"/>
    <n v="0"/>
    <s v="46A-2-179"/>
    <s v="All Public"/>
    <s v="SEWER"/>
    <s v="SEWER"/>
    <n v="4300"/>
    <m/>
    <m/>
    <n v="0"/>
    <n v="0"/>
    <n v="1"/>
    <n v="874"/>
    <n v="1"/>
    <m/>
    <m/>
    <m/>
    <m/>
    <m/>
    <m/>
    <m/>
    <m/>
    <m/>
    <m/>
    <n v="1"/>
    <n v="0"/>
    <n v="1"/>
    <s v="Broad Marsh River"/>
    <n v="43"/>
  </r>
  <r>
    <s v="46A-3-67B"/>
    <m/>
    <x v="0"/>
    <s v="75 CIRCUIT AVE"/>
    <n v="101"/>
    <s v="SMOLINSKY JANET"/>
    <s v="R30"/>
    <s v="ONE FAMILY"/>
    <s v="46/A3/67/B/"/>
    <n v="5.9049999999999998E-2"/>
    <n v="0"/>
    <n v="0"/>
    <n v="1"/>
    <n v="1"/>
    <s v="SEWER"/>
    <n v="1"/>
    <n v="1"/>
    <n v="2600"/>
    <s v="YES"/>
    <n v="0"/>
    <s v="46A-3-67B"/>
    <s v="All Public"/>
    <s v="SEWER"/>
    <s v="SEWER"/>
    <n v="2600"/>
    <m/>
    <m/>
    <n v="0"/>
    <n v="0"/>
    <n v="2"/>
    <n v="556"/>
    <n v="1"/>
    <m/>
    <m/>
    <m/>
    <m/>
    <m/>
    <m/>
    <m/>
    <m/>
    <m/>
    <m/>
    <n v="1"/>
    <n v="0"/>
    <n v="1"/>
    <s v="Broad Marsh River"/>
    <n v="43"/>
  </r>
  <r>
    <s v="49-H21"/>
    <m/>
    <x v="0"/>
    <s v="72 SWIFTS BCH RD"/>
    <n v="101"/>
    <s v="GIZZI ANGELA M"/>
    <s v="MR30"/>
    <s v="ONE FAMILY"/>
    <s v="49//H21//"/>
    <n v="0.56972"/>
    <n v="0"/>
    <n v="0"/>
    <n v="1"/>
    <n v="1"/>
    <s v="SEWER"/>
    <n v="1"/>
    <n v="1"/>
    <n v="4100"/>
    <s v="YES"/>
    <n v="0"/>
    <s v="49-H21"/>
    <s v="All Public"/>
    <s v="SEWER"/>
    <s v="SEWER"/>
    <n v="4100"/>
    <m/>
    <m/>
    <n v="0"/>
    <n v="0"/>
    <n v="2"/>
    <n v="952"/>
    <n v="1"/>
    <m/>
    <m/>
    <m/>
    <m/>
    <m/>
    <m/>
    <m/>
    <m/>
    <m/>
    <m/>
    <n v="2"/>
    <n v="0"/>
    <n v="1"/>
    <s v="Wareham River West"/>
    <n v="44"/>
  </r>
  <r>
    <s v="LAND_NOPARC"/>
    <m/>
    <x v="0"/>
    <m/>
    <n v="0"/>
    <m/>
    <m/>
    <m/>
    <m/>
    <n v="5.9699999999999996E-3"/>
    <n v="0"/>
    <n v="0"/>
    <n v="0"/>
    <n v="0"/>
    <m/>
    <n v="0"/>
    <n v="0"/>
    <n v="0"/>
    <s v="NO"/>
    <n v="0"/>
    <m/>
    <m/>
    <m/>
    <m/>
    <n v="0"/>
    <m/>
    <m/>
    <n v="0"/>
    <n v="0"/>
    <n v="0"/>
    <n v="0"/>
    <n v="0"/>
    <m/>
    <m/>
    <m/>
    <m/>
    <m/>
    <m/>
    <m/>
    <m/>
    <m/>
    <m/>
    <n v="0"/>
    <n v="0"/>
    <n v="1"/>
    <s v="Broad Marsh River"/>
    <n v="43"/>
  </r>
  <r>
    <s v="46A-2-155"/>
    <m/>
    <x v="0"/>
    <s v="68 WARR AVE"/>
    <n v="101"/>
    <s v="MORRIS ROBERT G"/>
    <s v="R30"/>
    <s v="ONE FAMILY"/>
    <s v="46/A2/155//"/>
    <n v="8.677E-2"/>
    <n v="0"/>
    <n v="0"/>
    <n v="1"/>
    <n v="1"/>
    <s v="SEWER"/>
    <n v="1"/>
    <n v="1"/>
    <n v="1900"/>
    <s v="YES"/>
    <n v="0"/>
    <s v="46A-2-155"/>
    <s v="All Public"/>
    <s v="SEWER"/>
    <s v="SEWER"/>
    <n v="1900"/>
    <m/>
    <m/>
    <n v="0"/>
    <n v="0"/>
    <n v="2"/>
    <n v="780"/>
    <n v="1"/>
    <m/>
    <m/>
    <m/>
    <m/>
    <m/>
    <m/>
    <m/>
    <m/>
    <m/>
    <m/>
    <n v="1"/>
    <n v="0"/>
    <n v="1"/>
    <s v="Broad Marsh River"/>
    <n v="43"/>
  </r>
  <r>
    <s v="46A-3-72A"/>
    <m/>
    <x v="0"/>
    <s v="19 CIRCUIT AVE"/>
    <n v="101"/>
    <s v="ALEXANDER ROBERT P"/>
    <s v="R30"/>
    <s v="ONE FAMILY"/>
    <s v="46/A3/72/A/"/>
    <n v="8.0500000000000002E-2"/>
    <n v="0"/>
    <n v="0"/>
    <n v="1"/>
    <n v="1"/>
    <s v="SEWER"/>
    <n v="1"/>
    <n v="1"/>
    <n v="2400"/>
    <s v="YES"/>
    <n v="0"/>
    <s v="46A-3-72A"/>
    <s v="All Public"/>
    <s v="SEWER"/>
    <s v="SEWER"/>
    <n v="2400"/>
    <m/>
    <m/>
    <n v="0"/>
    <n v="0"/>
    <n v="1"/>
    <n v="747"/>
    <n v="1"/>
    <m/>
    <m/>
    <m/>
    <m/>
    <m/>
    <m/>
    <m/>
    <m/>
    <m/>
    <m/>
    <n v="1"/>
    <n v="0"/>
    <n v="1"/>
    <s v="Broad Marsh River"/>
    <n v="43"/>
  </r>
  <r>
    <s v="46A-3-69"/>
    <m/>
    <x v="0"/>
    <s v="13 CIRCUIT AVE"/>
    <n v="101"/>
    <s v="ROY JOSEPH M A &amp; MARY JEAN TR OF"/>
    <s v="R30"/>
    <s v="ONE FAMILY"/>
    <s v="46/A3/69//"/>
    <n v="0.12595000000000001"/>
    <n v="0"/>
    <n v="0"/>
    <n v="1"/>
    <n v="1"/>
    <s v="SEWER"/>
    <n v="1"/>
    <n v="0"/>
    <n v="0"/>
    <s v="YES"/>
    <n v="0"/>
    <s v="46A-3-69"/>
    <s v="All Public"/>
    <s v="SEWER"/>
    <s v="SEWER"/>
    <n v="0"/>
    <m/>
    <m/>
    <n v="0"/>
    <n v="0"/>
    <n v="3"/>
    <n v="756"/>
    <n v="1.5"/>
    <m/>
    <m/>
    <m/>
    <m/>
    <m/>
    <m/>
    <m/>
    <m/>
    <m/>
    <m/>
    <n v="1"/>
    <n v="0"/>
    <n v="1"/>
    <s v="Broad Marsh River"/>
    <n v="43"/>
  </r>
  <r>
    <s v="46A-2-154B"/>
    <m/>
    <x v="0"/>
    <s v="12 BARNACLE RD"/>
    <n v="101"/>
    <s v="ODRISCOLL FREDERICK T JR"/>
    <s v="R30"/>
    <s v="ONE FAMILY"/>
    <s v="46/A2/154/B/"/>
    <n v="6.8870000000000001E-2"/>
    <n v="0"/>
    <n v="0"/>
    <n v="1"/>
    <n v="1"/>
    <s v="SEWER"/>
    <n v="1"/>
    <n v="1"/>
    <n v="6500"/>
    <s v="YES"/>
    <n v="0"/>
    <s v="46A-2-154B"/>
    <s v="All Public"/>
    <s v="SEWER"/>
    <s v="SEWER"/>
    <n v="6500"/>
    <m/>
    <m/>
    <n v="0"/>
    <n v="0"/>
    <n v="3"/>
    <n v="994"/>
    <n v="1.75"/>
    <m/>
    <m/>
    <m/>
    <m/>
    <m/>
    <m/>
    <m/>
    <m/>
    <m/>
    <m/>
    <n v="2"/>
    <n v="0"/>
    <n v="1"/>
    <s v="Broad Marsh River"/>
    <n v="43"/>
  </r>
  <r>
    <s v="LAND_NOPARC"/>
    <m/>
    <x v="0"/>
    <m/>
    <n v="0"/>
    <m/>
    <m/>
    <m/>
    <m/>
    <n v="0.30517"/>
    <n v="0"/>
    <n v="0"/>
    <n v="0"/>
    <n v="0"/>
    <m/>
    <n v="0"/>
    <n v="0"/>
    <n v="0"/>
    <s v="NO"/>
    <n v="0"/>
    <m/>
    <m/>
    <m/>
    <m/>
    <n v="0"/>
    <m/>
    <m/>
    <n v="0"/>
    <n v="0"/>
    <n v="0"/>
    <n v="0"/>
    <n v="0"/>
    <m/>
    <m/>
    <m/>
    <m/>
    <m/>
    <m/>
    <m/>
    <m/>
    <m/>
    <m/>
    <n v="0"/>
    <n v="0"/>
    <n v="1"/>
    <s v="Wareham River East"/>
    <n v="45"/>
  </r>
  <r>
    <s v="46A-3-74A"/>
    <m/>
    <x v="0"/>
    <s v="23 CIRCUIT AVE"/>
    <n v="101"/>
    <s v="SCHEUB JOHN D"/>
    <s v="R30"/>
    <s v="ONE FAMILY"/>
    <s v="46/A3/74/A/"/>
    <n v="9.2910000000000006E-2"/>
    <n v="0"/>
    <n v="0"/>
    <n v="1"/>
    <n v="1"/>
    <s v="SEWER"/>
    <n v="1"/>
    <n v="1"/>
    <n v="4900"/>
    <s v="YES"/>
    <n v="0"/>
    <s v="46A-3-74A"/>
    <s v="All Public"/>
    <s v="SEWER"/>
    <s v="SEWER"/>
    <n v="4900"/>
    <m/>
    <m/>
    <n v="0"/>
    <n v="0"/>
    <n v="2"/>
    <n v="540"/>
    <n v="1"/>
    <m/>
    <m/>
    <m/>
    <m/>
    <m/>
    <m/>
    <m/>
    <m/>
    <m/>
    <m/>
    <n v="1"/>
    <n v="0"/>
    <n v="1"/>
    <s v="Broad Marsh River"/>
    <n v="43"/>
  </r>
  <r>
    <s v="46A-3-73A"/>
    <m/>
    <x v="0"/>
    <s v="21 CIRCUIT AVE"/>
    <n v="101"/>
    <s v="ANSON CHARLES B JR"/>
    <s v="R30"/>
    <s v="ONE FAMILY"/>
    <s v="46/A3/73/A/"/>
    <n v="0.10448"/>
    <n v="0"/>
    <n v="0"/>
    <n v="1"/>
    <n v="1"/>
    <s v="SEWER"/>
    <n v="1"/>
    <n v="1"/>
    <n v="1900"/>
    <s v="YES"/>
    <n v="0"/>
    <s v="46A-3-73A"/>
    <s v="All Public"/>
    <s v="SEWER"/>
    <s v="SEWER"/>
    <n v="1900"/>
    <m/>
    <m/>
    <n v="0"/>
    <n v="0"/>
    <n v="2"/>
    <n v="729"/>
    <n v="1"/>
    <m/>
    <m/>
    <m/>
    <m/>
    <m/>
    <m/>
    <m/>
    <m/>
    <m/>
    <m/>
    <n v="1"/>
    <n v="0"/>
    <n v="1"/>
    <s v="Broad Marsh River"/>
    <n v="43"/>
  </r>
  <r>
    <s v="46A-3-70"/>
    <m/>
    <x v="0"/>
    <s v="15 CIRCUIT AVE"/>
    <n v="101"/>
    <s v="REED MARY E LIFE ESTATE"/>
    <s v="R30"/>
    <s v="ONE FAMILY"/>
    <s v="46/A3/70//"/>
    <n v="0.11593000000000001"/>
    <n v="0"/>
    <n v="0"/>
    <n v="1"/>
    <n v="1"/>
    <s v="SEWER"/>
    <n v="1"/>
    <n v="1"/>
    <n v="3400"/>
    <s v="YES"/>
    <n v="0"/>
    <s v="46A-3-70"/>
    <s v="All Public"/>
    <s v="SEWER"/>
    <s v="SEWER"/>
    <n v="3400"/>
    <m/>
    <m/>
    <n v="0"/>
    <n v="0"/>
    <n v="2"/>
    <n v="1275"/>
    <n v="1.75"/>
    <m/>
    <m/>
    <m/>
    <m/>
    <m/>
    <m/>
    <m/>
    <m/>
    <m/>
    <m/>
    <n v="1"/>
    <n v="0"/>
    <n v="1"/>
    <s v="Broad Marsh River"/>
    <n v="43"/>
  </r>
  <r>
    <s v="46A-2-178"/>
    <m/>
    <x v="0"/>
    <s v="22 PINEHURST DR"/>
    <n v="101"/>
    <s v="ROUSSEAU DONNA L"/>
    <m/>
    <s v="ONE FAMILY"/>
    <s v="46/A2/178//"/>
    <n v="0.13782"/>
    <n v="0"/>
    <n v="0"/>
    <n v="1"/>
    <n v="1"/>
    <s v="SEWER"/>
    <n v="1"/>
    <n v="1"/>
    <n v="2100"/>
    <s v="YES"/>
    <n v="0"/>
    <s v="46A-2-178"/>
    <s v="All Public"/>
    <s v="SEWER"/>
    <s v="SEWER"/>
    <n v="2100"/>
    <m/>
    <m/>
    <n v="0"/>
    <n v="0"/>
    <n v="2"/>
    <n v="842"/>
    <n v="1"/>
    <m/>
    <m/>
    <m/>
    <m/>
    <m/>
    <m/>
    <m/>
    <m/>
    <m/>
    <m/>
    <n v="1"/>
    <n v="0"/>
    <n v="1"/>
    <s v="Broad Marsh River"/>
    <n v="43"/>
  </r>
  <r>
    <s v="46A-3-62"/>
    <m/>
    <x v="0"/>
    <s v="106 CIRCUIT AVE"/>
    <n v="101"/>
    <s v="COYE CHARLES A,JR"/>
    <s v="R30"/>
    <s v="ONE FAMILY"/>
    <s v="46/A3/62//"/>
    <n v="0.11763999999999999"/>
    <n v="0"/>
    <n v="0"/>
    <n v="1"/>
    <n v="1"/>
    <s v="SEWER"/>
    <n v="1"/>
    <n v="1"/>
    <n v="2000"/>
    <s v="NO_W1"/>
    <n v="0"/>
    <s v="46A-3-62"/>
    <s v="All Public"/>
    <s v="SEWER"/>
    <s v="SEWER"/>
    <n v="2000"/>
    <m/>
    <m/>
    <n v="0"/>
    <n v="0"/>
    <n v="1"/>
    <n v="1026"/>
    <n v="1"/>
    <m/>
    <m/>
    <m/>
    <m/>
    <m/>
    <m/>
    <m/>
    <m/>
    <m/>
    <m/>
    <n v="2"/>
    <n v="0"/>
    <n v="1"/>
    <s v="Broad Marsh River"/>
    <n v="43"/>
  </r>
  <r>
    <s v="46A-2-177B"/>
    <m/>
    <x v="0"/>
    <s v="3 SEA ST"/>
    <n v="101"/>
    <s v="LONERGAN JOHN J"/>
    <s v="R30"/>
    <s v="ONE FAMILY"/>
    <s v="46/A2/177/B/"/>
    <n v="9.844E-2"/>
    <n v="0"/>
    <n v="0"/>
    <n v="1"/>
    <n v="1"/>
    <s v="SEWER"/>
    <n v="1"/>
    <n v="1"/>
    <n v="12200"/>
    <s v="YES"/>
    <n v="0"/>
    <s v="46A-2-177B"/>
    <s v="All Public"/>
    <s v="SEWER"/>
    <s v="SEWER"/>
    <n v="12200"/>
    <m/>
    <m/>
    <n v="0"/>
    <n v="0"/>
    <n v="2"/>
    <n v="816"/>
    <n v="1"/>
    <m/>
    <m/>
    <m/>
    <m/>
    <m/>
    <m/>
    <m/>
    <m/>
    <m/>
    <m/>
    <n v="1"/>
    <n v="0"/>
    <n v="1"/>
    <s v="Broad Marsh River"/>
    <n v="43"/>
  </r>
  <r>
    <s v="46A-2-1731"/>
    <m/>
    <x v="0"/>
    <s v="73 WARR AVE"/>
    <n v="101"/>
    <s v="FARLEY JAMES"/>
    <s v="R30"/>
    <s v="ONE FAMILY"/>
    <s v="46/A2/1731//"/>
    <n v="0.12332"/>
    <n v="1"/>
    <n v="1"/>
    <n v="1"/>
    <n v="1"/>
    <s v="SEPTIC"/>
    <n v="0"/>
    <n v="1"/>
    <n v="600"/>
    <s v="YES"/>
    <n v="600"/>
    <s v="46A-2-1731"/>
    <s v="All Public"/>
    <s v="SEWER"/>
    <s v="SEPTIC"/>
    <n v="600"/>
    <m/>
    <m/>
    <n v="1"/>
    <n v="1"/>
    <n v="1"/>
    <n v="510"/>
    <n v="1"/>
    <m/>
    <m/>
    <m/>
    <m/>
    <m/>
    <m/>
    <m/>
    <m/>
    <m/>
    <m/>
    <n v="1"/>
    <n v="9.68"/>
    <n v="1"/>
    <s v="Broad Marsh River"/>
    <n v="43"/>
  </r>
  <r>
    <s v="39-M29"/>
    <m/>
    <x v="0"/>
    <s v="50 OAK ST"/>
    <n v="101"/>
    <s v="BURTON SLADE M TRUSTEE OF THE"/>
    <s v="R30"/>
    <s v="ONE FAMILY"/>
    <s v="39//M29//"/>
    <n v="0.74936999999999998"/>
    <n v="1"/>
    <n v="1"/>
    <n v="1"/>
    <n v="1"/>
    <s v="SEPTIC"/>
    <n v="0"/>
    <n v="1"/>
    <n v="3700"/>
    <s v="YES"/>
    <n v="3700"/>
    <s v="39-M29"/>
    <s v="Public Water,Gas,Septic"/>
    <s v="SEPTIC"/>
    <s v="SEPTIC"/>
    <n v="3700"/>
    <m/>
    <m/>
    <n v="1"/>
    <n v="1"/>
    <n v="4"/>
    <n v="2004"/>
    <n v="2"/>
    <m/>
    <m/>
    <m/>
    <m/>
    <m/>
    <m/>
    <m/>
    <m/>
    <m/>
    <m/>
    <n v="1"/>
    <n v="9.68"/>
    <n v="1"/>
    <s v="Wareham River East"/>
    <n v="45"/>
  </r>
  <r>
    <s v="46A-3-76"/>
    <m/>
    <x v="0"/>
    <s v="27 CIRCUIT AVE"/>
    <n v="101"/>
    <s v="VEIGA PAMELA A"/>
    <s v="R30"/>
    <s v="ONE FAMILY"/>
    <s v="46/A3/76//"/>
    <n v="0.1076"/>
    <n v="0"/>
    <n v="0"/>
    <n v="1"/>
    <n v="1"/>
    <s v="SEWER"/>
    <n v="1"/>
    <n v="1"/>
    <n v="4200"/>
    <s v="YES"/>
    <n v="0"/>
    <s v="46A-3-76"/>
    <s v="All Public"/>
    <s v="SEWER"/>
    <s v="SEWER"/>
    <n v="4200"/>
    <m/>
    <m/>
    <n v="0"/>
    <n v="0"/>
    <n v="2"/>
    <n v="684"/>
    <n v="1"/>
    <m/>
    <m/>
    <m/>
    <m/>
    <m/>
    <m/>
    <m/>
    <m/>
    <m/>
    <m/>
    <n v="1"/>
    <n v="0"/>
    <n v="1"/>
    <s v="Broad Marsh River"/>
    <n v="43"/>
  </r>
  <r>
    <s v="46A-3-71"/>
    <m/>
    <x v="0"/>
    <s v="17 CIRCUIT AVE"/>
    <n v="101"/>
    <s v="KINCMAN PETER"/>
    <s v="R30"/>
    <s v="ONE FAMILY"/>
    <s v="46/A3/71//"/>
    <n v="0.1399"/>
    <n v="0"/>
    <n v="0"/>
    <n v="1"/>
    <n v="1"/>
    <s v="SEWER"/>
    <n v="1"/>
    <n v="1"/>
    <n v="3000"/>
    <s v="YES"/>
    <n v="0"/>
    <s v="46A-3-71"/>
    <s v="All Public"/>
    <s v="SEWER"/>
    <s v="SEWER"/>
    <n v="3000"/>
    <m/>
    <m/>
    <n v="0"/>
    <n v="0"/>
    <n v="2"/>
    <n v="836"/>
    <n v="1"/>
    <m/>
    <m/>
    <m/>
    <m/>
    <m/>
    <m/>
    <m/>
    <m/>
    <m/>
    <m/>
    <n v="1"/>
    <n v="0"/>
    <n v="1"/>
    <s v="Broad Marsh River"/>
    <n v="43"/>
  </r>
  <r>
    <s v="56-B9"/>
    <m/>
    <x v="0"/>
    <s v="69 SWIFTS BCH RD"/>
    <n v="101"/>
    <s v="LEVETT MARY B"/>
    <s v="MR30"/>
    <s v="ONE FAMILY"/>
    <s v="56//B9//"/>
    <n v="0.24332000000000001"/>
    <n v="0"/>
    <n v="0"/>
    <n v="1"/>
    <n v="1"/>
    <s v="SEWER"/>
    <n v="1"/>
    <n v="1"/>
    <n v="9200"/>
    <s v="YES"/>
    <n v="0"/>
    <s v="56-B9"/>
    <s v="Public Water,Public Sewer,Gas"/>
    <s v="SEWER"/>
    <s v="SEWER"/>
    <n v="9200"/>
    <m/>
    <m/>
    <n v="0"/>
    <n v="0"/>
    <n v="3"/>
    <n v="1120"/>
    <n v="1"/>
    <m/>
    <m/>
    <m/>
    <m/>
    <m/>
    <m/>
    <m/>
    <m/>
    <m/>
    <m/>
    <n v="1"/>
    <n v="0"/>
    <n v="1"/>
    <s v="Wareham River West"/>
    <n v="44"/>
  </r>
  <r>
    <s v="LAND_NOPARC"/>
    <m/>
    <x v="0"/>
    <m/>
    <n v="0"/>
    <m/>
    <m/>
    <m/>
    <m/>
    <n v="7.0400000000000003E-3"/>
    <n v="0"/>
    <n v="0"/>
    <n v="0"/>
    <n v="0"/>
    <m/>
    <n v="0"/>
    <n v="0"/>
    <n v="0"/>
    <s v="NO"/>
    <n v="0"/>
    <m/>
    <m/>
    <m/>
    <m/>
    <n v="0"/>
    <m/>
    <m/>
    <n v="0"/>
    <n v="0"/>
    <n v="0"/>
    <n v="0"/>
    <n v="0"/>
    <m/>
    <m/>
    <m/>
    <m/>
    <m/>
    <m/>
    <m/>
    <m/>
    <m/>
    <m/>
    <n v="0"/>
    <n v="0"/>
    <n v="1"/>
    <s v="Broad Marsh River"/>
    <n v="43"/>
  </r>
  <r>
    <s v="46A-3-22B"/>
    <m/>
    <x v="0"/>
    <s v="32 CIRCUIT AVE"/>
    <n v="101"/>
    <s v="WHITNEY MARIE E"/>
    <s v="R30"/>
    <s v="ONE FAMILY"/>
    <s v="46/A3/22/B/"/>
    <n v="0.26339000000000001"/>
    <n v="0"/>
    <n v="0"/>
    <n v="1"/>
    <n v="1"/>
    <s v="SEWER"/>
    <n v="1"/>
    <n v="1"/>
    <n v="15700"/>
    <s v="YES"/>
    <n v="0"/>
    <s v="46A-3-22B"/>
    <s v="All Public"/>
    <s v="SEWER"/>
    <s v="SEWER"/>
    <n v="15700"/>
    <m/>
    <m/>
    <n v="0"/>
    <n v="0"/>
    <n v="2"/>
    <n v="864"/>
    <n v="1"/>
    <m/>
    <m/>
    <m/>
    <m/>
    <m/>
    <m/>
    <m/>
    <m/>
    <m/>
    <m/>
    <n v="3"/>
    <n v="0"/>
    <n v="1"/>
    <s v="Broad Marsh River"/>
    <n v="43"/>
  </r>
  <r>
    <s v="46A-2-174"/>
    <m/>
    <x v="0"/>
    <s v="6 SEA ST"/>
    <n v="101"/>
    <s v="BOETTIGER DAVID"/>
    <s v="R30"/>
    <s v="ONE FAMILY"/>
    <s v="46/A2/174//"/>
    <n v="0.22153"/>
    <n v="0"/>
    <n v="0"/>
    <n v="1"/>
    <n v="1"/>
    <s v="SEWER"/>
    <n v="1"/>
    <n v="1"/>
    <n v="700"/>
    <s v="YES"/>
    <n v="0"/>
    <s v="46A-2-174"/>
    <s v="All Public"/>
    <s v="SEWER"/>
    <s v="SEWER"/>
    <n v="700"/>
    <m/>
    <m/>
    <n v="0"/>
    <n v="0"/>
    <n v="3"/>
    <n v="1380"/>
    <n v="1"/>
    <m/>
    <m/>
    <m/>
    <m/>
    <m/>
    <m/>
    <m/>
    <m/>
    <m/>
    <m/>
    <n v="1"/>
    <n v="0"/>
    <n v="1"/>
    <s v="Broad Marsh River"/>
    <n v="43"/>
  </r>
  <r>
    <s v="49-1012L"/>
    <m/>
    <x v="0"/>
    <s v="3 MATHER DR"/>
    <n v="101"/>
    <s v="PLOURDE ROBERT R"/>
    <s v="MR30"/>
    <s v="ONE FAMILY"/>
    <s v="49//1012/L/"/>
    <n v="0.64176999999999995"/>
    <n v="0"/>
    <n v="0"/>
    <n v="1"/>
    <n v="1"/>
    <s v="SEWER"/>
    <n v="1"/>
    <n v="1"/>
    <n v="7600"/>
    <s v="YES"/>
    <n v="0"/>
    <s v="49-1012L"/>
    <s v="All Public"/>
    <s v="SEWER"/>
    <s v="SEWER"/>
    <n v="7600"/>
    <m/>
    <m/>
    <n v="0"/>
    <n v="0"/>
    <n v="3"/>
    <n v="1668"/>
    <n v="1"/>
    <m/>
    <m/>
    <m/>
    <m/>
    <m/>
    <m/>
    <m/>
    <m/>
    <m/>
    <m/>
    <n v="1"/>
    <n v="0"/>
    <n v="1"/>
    <s v="Wareham River West"/>
    <n v="44"/>
  </r>
  <r>
    <s v="46A-2-154A"/>
    <m/>
    <x v="0"/>
    <s v="12 BARNACLE RD"/>
    <n v="101"/>
    <s v="GRAF KEVIN J"/>
    <s v="R30"/>
    <s v="ONE FAMILY"/>
    <s v="46/A2/154/A/"/>
    <n v="7.8390000000000001E-2"/>
    <n v="0"/>
    <n v="0"/>
    <n v="1"/>
    <n v="1"/>
    <s v="SEWER"/>
    <n v="1"/>
    <n v="1"/>
    <n v="3600"/>
    <s v="YES"/>
    <n v="0"/>
    <s v="46A-2-154A"/>
    <s v="All Public"/>
    <s v="SEWER"/>
    <s v="SEWER"/>
    <n v="3600"/>
    <m/>
    <m/>
    <n v="0"/>
    <n v="0"/>
    <n v="6"/>
    <n v="1687"/>
    <n v="1.9"/>
    <m/>
    <m/>
    <m/>
    <m/>
    <m/>
    <m/>
    <m/>
    <m/>
    <m/>
    <m/>
    <n v="1"/>
    <n v="0"/>
    <n v="1"/>
    <s v="Broad Marsh River"/>
    <n v="43"/>
  </r>
  <r>
    <s v="46A-2-153"/>
    <m/>
    <x v="0"/>
    <s v="10 BARNACLE RD"/>
    <n v="101"/>
    <s v="LUCCHESI JANICE S"/>
    <s v="R30"/>
    <s v="ONE FAMILY"/>
    <s v="46/A2/153//"/>
    <n v="0.10047"/>
    <n v="0"/>
    <n v="0"/>
    <n v="1"/>
    <n v="1"/>
    <s v="SEWER"/>
    <n v="1"/>
    <n v="1"/>
    <n v="1300"/>
    <s v="YES"/>
    <n v="0"/>
    <s v="46A-2-153"/>
    <s v="All Public"/>
    <s v="SEWER"/>
    <s v="SEWER"/>
    <n v="1300"/>
    <m/>
    <m/>
    <n v="0"/>
    <n v="0"/>
    <n v="3"/>
    <n v="1152"/>
    <n v="1.75"/>
    <m/>
    <m/>
    <m/>
    <m/>
    <m/>
    <m/>
    <m/>
    <m/>
    <m/>
    <m/>
    <n v="1"/>
    <n v="0"/>
    <n v="1"/>
    <s v="Broad Marsh River"/>
    <n v="43"/>
  </r>
  <r>
    <s v="46A-2-184"/>
    <m/>
    <x v="0"/>
    <s v="29 PINEHURST DR"/>
    <n v="101"/>
    <s v="MULLEN MARGARET M"/>
    <s v="R30"/>
    <s v="ONE FAMILY"/>
    <s v="46/A2/184//"/>
    <n v="0.24970999999999999"/>
    <n v="0"/>
    <n v="0"/>
    <n v="1"/>
    <n v="1"/>
    <s v="SEWER"/>
    <n v="1"/>
    <n v="1"/>
    <n v="5600"/>
    <s v="YES"/>
    <n v="0"/>
    <s v="46A-2-184"/>
    <s v="All Public"/>
    <s v="SEWER"/>
    <s v="SEWER"/>
    <n v="5600"/>
    <m/>
    <m/>
    <n v="0"/>
    <n v="0"/>
    <n v="1"/>
    <n v="619"/>
    <n v="1"/>
    <m/>
    <m/>
    <m/>
    <m/>
    <m/>
    <m/>
    <m/>
    <m/>
    <m/>
    <m/>
    <n v="3"/>
    <n v="0"/>
    <n v="1"/>
    <s v="Broad Marsh River"/>
    <n v="43"/>
  </r>
  <r>
    <s v="46A-2-186"/>
    <m/>
    <x v="0"/>
    <s v="27 PINEHURST DR"/>
    <n v="132"/>
    <s v="WILBUR MAYNARD R &amp; RUTH M"/>
    <s v="R30"/>
    <s v="RES ACLNUD  MDL-00"/>
    <s v="46/A2/186//"/>
    <n v="8.7010000000000004E-2"/>
    <n v="0"/>
    <n v="0"/>
    <n v="0"/>
    <n v="0"/>
    <m/>
    <n v="0"/>
    <n v="0"/>
    <n v="0"/>
    <s v="YES"/>
    <n v="0"/>
    <s v="46A-2-186"/>
    <m/>
    <m/>
    <m/>
    <n v="0"/>
    <m/>
    <m/>
    <n v="0"/>
    <n v="0"/>
    <n v="0"/>
    <n v="0"/>
    <n v="0"/>
    <m/>
    <m/>
    <m/>
    <m/>
    <m/>
    <m/>
    <m/>
    <m/>
    <m/>
    <m/>
    <n v="1"/>
    <n v="0"/>
    <n v="1"/>
    <s v="Broad Marsh River"/>
    <n v="43"/>
  </r>
  <r>
    <s v="46A-2-156"/>
    <m/>
    <x v="0"/>
    <s v="14 BARNACLE RD"/>
    <n v="101"/>
    <s v="FLAHERTY DANIEL J"/>
    <s v="R30"/>
    <s v="ONE FAMILY"/>
    <s v="46/A2/156//"/>
    <n v="7.8570000000000001E-2"/>
    <n v="0"/>
    <n v="0"/>
    <n v="1"/>
    <n v="1"/>
    <s v="SEWER"/>
    <n v="1"/>
    <n v="1"/>
    <n v="23000"/>
    <s v="YES"/>
    <n v="0"/>
    <s v="46A-2-156"/>
    <s v="All Public"/>
    <s v="SEWER"/>
    <s v="SEWER"/>
    <n v="23000"/>
    <m/>
    <m/>
    <n v="0"/>
    <n v="0"/>
    <n v="3"/>
    <n v="960"/>
    <n v="1.5"/>
    <m/>
    <m/>
    <m/>
    <m/>
    <m/>
    <m/>
    <m/>
    <m/>
    <m/>
    <m/>
    <n v="1"/>
    <n v="0"/>
    <n v="1"/>
    <s v="Broad Marsh River"/>
    <n v="43"/>
  </r>
  <r>
    <s v="39-M13"/>
    <m/>
    <x v="0"/>
    <s v="87 OAK ST"/>
    <n v="101"/>
    <s v="BUNSHAFT RUTH"/>
    <s v="R30"/>
    <s v="ONE FAMILY"/>
    <s v="39//M13//"/>
    <n v="1.3270599999999999"/>
    <n v="1"/>
    <n v="1"/>
    <n v="1"/>
    <n v="1"/>
    <s v="SEPTIC"/>
    <n v="0"/>
    <n v="1"/>
    <n v="13200"/>
    <s v="YES"/>
    <n v="13200"/>
    <s v="39-M13"/>
    <s v="Public Water,Septic"/>
    <s v="SEPTIC"/>
    <s v="SEPTIC"/>
    <n v="13200"/>
    <m/>
    <m/>
    <n v="1"/>
    <n v="1"/>
    <n v="4"/>
    <n v="1860"/>
    <n v="2"/>
    <m/>
    <m/>
    <m/>
    <m/>
    <m/>
    <m/>
    <m/>
    <m/>
    <m/>
    <m/>
    <n v="1"/>
    <n v="9.68"/>
    <n v="1"/>
    <s v="Wareham River East"/>
    <n v="45"/>
  </r>
  <r>
    <s v="40-18"/>
    <m/>
    <x v="0"/>
    <s v="14 FRANK CUTLER DR"/>
    <n v="101"/>
    <s v="WAMPLER KENT F"/>
    <s v="R30"/>
    <s v="ONE FAMILY"/>
    <s v="40//18//"/>
    <n v="0.38270999999999999"/>
    <n v="1"/>
    <n v="1"/>
    <n v="1"/>
    <n v="1"/>
    <s v="SEPTIC"/>
    <n v="0"/>
    <n v="1"/>
    <n v="4700"/>
    <s v="YES"/>
    <n v="4700"/>
    <s v="40-18"/>
    <s v="Public Water,Gas,Septic"/>
    <s v="SEPTIC"/>
    <s v="SEPTIC"/>
    <n v="4700"/>
    <m/>
    <m/>
    <n v="1"/>
    <n v="1"/>
    <n v="2"/>
    <n v="2200"/>
    <n v="1"/>
    <m/>
    <m/>
    <m/>
    <m/>
    <m/>
    <m/>
    <m/>
    <m/>
    <m/>
    <m/>
    <n v="1"/>
    <n v="9.68"/>
    <n v="1"/>
    <s v="Wareham River East"/>
    <n v="45"/>
  </r>
  <r>
    <s v="46A-2-152"/>
    <m/>
    <x v="0"/>
    <s v="8 BARNACLE RD"/>
    <n v="101"/>
    <s v="LOCKE GALEN B"/>
    <s v="R30"/>
    <s v="ONE FAMILY"/>
    <s v="46/A2/152//"/>
    <n v="9.511E-2"/>
    <n v="0"/>
    <n v="0"/>
    <n v="1"/>
    <n v="1"/>
    <s v="SEWER"/>
    <n v="1"/>
    <n v="1"/>
    <n v="3800"/>
    <s v="YES"/>
    <n v="0"/>
    <s v="46A-2-152"/>
    <s v="All Public"/>
    <s v="SEWER"/>
    <s v="SEWER"/>
    <n v="3800"/>
    <m/>
    <m/>
    <n v="0"/>
    <n v="0"/>
    <n v="3"/>
    <n v="1686"/>
    <n v="1.9"/>
    <m/>
    <m/>
    <m/>
    <m/>
    <m/>
    <m/>
    <m/>
    <m/>
    <m/>
    <m/>
    <n v="1"/>
    <n v="0"/>
    <n v="1"/>
    <s v="Broad Marsh River"/>
    <n v="43"/>
  </r>
  <r>
    <s v="46A-3-77"/>
    <m/>
    <x v="0"/>
    <s v="29 CIRCUIT AVE"/>
    <n v="101"/>
    <s v="MURPHY ROLAND W"/>
    <s v="R30"/>
    <s v="ONE FAMILY"/>
    <s v="46/A3/77//"/>
    <n v="0.13647999999999999"/>
    <n v="0"/>
    <n v="0"/>
    <n v="1"/>
    <n v="1"/>
    <s v="SEWER"/>
    <n v="1"/>
    <n v="1"/>
    <n v="3500"/>
    <s v="YES"/>
    <n v="0"/>
    <s v="46A-3-77"/>
    <s v="All Public"/>
    <s v="SEWER"/>
    <s v="SEWER"/>
    <n v="3500"/>
    <m/>
    <m/>
    <n v="0"/>
    <n v="0"/>
    <n v="2"/>
    <n v="1086"/>
    <n v="1"/>
    <m/>
    <m/>
    <m/>
    <m/>
    <m/>
    <m/>
    <m/>
    <m/>
    <m/>
    <m/>
    <n v="1"/>
    <n v="0"/>
    <n v="1"/>
    <s v="Broad Marsh River"/>
    <n v="43"/>
  </r>
  <r>
    <s v="46A-3-59"/>
    <m/>
    <x v="0"/>
    <s v="104 CIRCUIT AVE"/>
    <n v="101"/>
    <s v="PICCARELLI ANDREA"/>
    <s v="R30"/>
    <s v="ONE FAMILY"/>
    <s v="46/A3/59//"/>
    <n v="0.28644999999999998"/>
    <n v="0"/>
    <n v="0"/>
    <n v="1"/>
    <n v="1"/>
    <s v="SEWER"/>
    <n v="1"/>
    <n v="1"/>
    <n v="8200"/>
    <s v="YES"/>
    <n v="0"/>
    <s v="46A-3-59"/>
    <m/>
    <m/>
    <s v="SEWER"/>
    <n v="8200"/>
    <m/>
    <m/>
    <n v="0"/>
    <n v="0"/>
    <n v="4"/>
    <n v="1616"/>
    <n v="1"/>
    <m/>
    <m/>
    <m/>
    <m/>
    <m/>
    <m/>
    <m/>
    <m/>
    <m/>
    <m/>
    <n v="3"/>
    <n v="0"/>
    <n v="1"/>
    <s v="Broad Marsh River"/>
    <n v="43"/>
  </r>
  <r>
    <s v="46A-3-1000"/>
    <m/>
    <x v="0"/>
    <s v="0 SEA BREEZE DR"/>
    <n v="132"/>
    <s v="LUZAITIS MARTHA LOUISE"/>
    <s v="R30"/>
    <s v="RES ACLNUD  MDL-00"/>
    <s v="46/A3/1000//"/>
    <n v="0.11422"/>
    <n v="0"/>
    <n v="0"/>
    <n v="0"/>
    <n v="0"/>
    <m/>
    <n v="0"/>
    <n v="0"/>
    <n v="0"/>
    <s v="YES"/>
    <n v="0"/>
    <s v="46A-3-1000"/>
    <m/>
    <m/>
    <m/>
    <n v="0"/>
    <m/>
    <m/>
    <n v="0"/>
    <n v="0"/>
    <n v="0"/>
    <n v="0"/>
    <n v="0"/>
    <m/>
    <m/>
    <m/>
    <m/>
    <m/>
    <m/>
    <m/>
    <m/>
    <m/>
    <m/>
    <n v="2"/>
    <n v="0"/>
    <n v="1"/>
    <s v="Broad Marsh River"/>
    <n v="43"/>
  </r>
  <r>
    <s v="46A-3-72B"/>
    <m/>
    <x v="0"/>
    <s v="65 CIRCUIT AVE"/>
    <n v="101"/>
    <s v="HOLMAN ELINOR"/>
    <s v="R30"/>
    <s v="ONE FAMILY"/>
    <s v="46/A3/72/B/"/>
    <n v="8.5010000000000002E-2"/>
    <n v="0"/>
    <n v="0"/>
    <n v="1"/>
    <n v="1"/>
    <s v="SEWER"/>
    <n v="1"/>
    <n v="1"/>
    <n v="600"/>
    <s v="YES"/>
    <n v="0"/>
    <s v="46A-3-72B"/>
    <s v="All Public"/>
    <s v="SEWER"/>
    <s v="SEWER"/>
    <n v="600"/>
    <m/>
    <m/>
    <n v="0"/>
    <n v="0"/>
    <n v="4"/>
    <n v="1200"/>
    <n v="1.75"/>
    <m/>
    <m/>
    <m/>
    <m/>
    <m/>
    <m/>
    <m/>
    <m/>
    <m/>
    <m/>
    <n v="1"/>
    <n v="0"/>
    <n v="1"/>
    <s v="Broad Marsh River"/>
    <n v="43"/>
  </r>
  <r>
    <s v="46A-2-177A"/>
    <m/>
    <x v="0"/>
    <s v="20 PINEHURST DR"/>
    <n v="101"/>
    <s v="WHITE JAMES A"/>
    <s v="R30"/>
    <s v="ONE FAMILY"/>
    <s v="46/A2/177/A/"/>
    <n v="4.4209999999999999E-2"/>
    <n v="0"/>
    <n v="0"/>
    <n v="1"/>
    <n v="1"/>
    <s v="SEWER"/>
    <n v="1"/>
    <n v="1"/>
    <n v="8800"/>
    <s v="YES"/>
    <n v="0"/>
    <s v="46A-2-177A"/>
    <s v="All Public"/>
    <s v="SEWER"/>
    <s v="SEWER"/>
    <n v="8800"/>
    <m/>
    <m/>
    <n v="0"/>
    <n v="0"/>
    <n v="2"/>
    <n v="676"/>
    <n v="1"/>
    <m/>
    <m/>
    <m/>
    <m/>
    <m/>
    <m/>
    <m/>
    <m/>
    <m/>
    <m/>
    <n v="1"/>
    <n v="0"/>
    <n v="1"/>
    <s v="Broad Marsh River"/>
    <n v="43"/>
  </r>
  <r>
    <s v="46A-2-187"/>
    <m/>
    <x v="0"/>
    <s v="25 PINEHURST DR"/>
    <n v="906"/>
    <s v="CHURCH OF THE GOOD SHEPARD"/>
    <s v="R30"/>
    <s v="CHURCH ETC  MDL-00"/>
    <s v="46/A2/187//"/>
    <n v="9.8460000000000006E-2"/>
    <n v="0"/>
    <n v="0"/>
    <n v="0"/>
    <n v="0"/>
    <m/>
    <n v="0"/>
    <n v="1"/>
    <n v="8600"/>
    <s v="YES"/>
    <n v="0"/>
    <s v="46A-2-187"/>
    <s v="All Public"/>
    <s v="SEWER"/>
    <m/>
    <n v="8600"/>
    <m/>
    <m/>
    <n v="0"/>
    <n v="0"/>
    <n v="0"/>
    <n v="0"/>
    <n v="0"/>
    <m/>
    <m/>
    <m/>
    <m/>
    <m/>
    <m/>
    <m/>
    <m/>
    <m/>
    <m/>
    <n v="1"/>
    <n v="0"/>
    <n v="1"/>
    <s v="Broad Marsh River"/>
    <n v="43"/>
  </r>
  <r>
    <s v="49-1012F"/>
    <m/>
    <x v="0"/>
    <s v="12 MATHER DR"/>
    <n v="101"/>
    <s v="GUSTIN KENNETH J"/>
    <s v="MR30"/>
    <s v="ONE FAMILY"/>
    <s v="49//1012/F/"/>
    <n v="0.71209"/>
    <n v="0"/>
    <n v="0"/>
    <n v="1"/>
    <n v="1"/>
    <s v="SEWER"/>
    <n v="1"/>
    <n v="1"/>
    <n v="21600"/>
    <s v="YES"/>
    <n v="0"/>
    <s v="49-1012F"/>
    <s v="All Public"/>
    <s v="SEWER"/>
    <s v="SEWER"/>
    <n v="21600"/>
    <m/>
    <m/>
    <n v="0"/>
    <n v="0"/>
    <n v="3"/>
    <n v="1976"/>
    <n v="1"/>
    <m/>
    <m/>
    <m/>
    <m/>
    <m/>
    <m/>
    <m/>
    <m/>
    <m/>
    <m/>
    <n v="1"/>
    <n v="0"/>
    <n v="1"/>
    <s v="Broad Marsh River"/>
    <n v="43"/>
  </r>
  <r>
    <s v="46A-3-57B"/>
    <m/>
    <x v="0"/>
    <s v="100 CIRCUIT AVE"/>
    <n v="101"/>
    <s v="BOGARDUS KATHLEEN L"/>
    <m/>
    <s v="ONE FAMILY"/>
    <s v="46/A3/57/B/"/>
    <n v="0.14801"/>
    <n v="0"/>
    <n v="0"/>
    <n v="1"/>
    <n v="1"/>
    <s v="SEWER"/>
    <n v="1"/>
    <n v="1"/>
    <n v="7600"/>
    <s v="YES"/>
    <n v="0"/>
    <s v="46A-3-57B"/>
    <m/>
    <m/>
    <s v="SEWER"/>
    <n v="7600"/>
    <m/>
    <m/>
    <n v="0"/>
    <n v="0"/>
    <n v="3"/>
    <n v="1476"/>
    <n v="1.9"/>
    <m/>
    <m/>
    <m/>
    <m/>
    <m/>
    <m/>
    <m/>
    <m/>
    <m/>
    <m/>
    <n v="2"/>
    <n v="0"/>
    <n v="1"/>
    <s v="Broad Marsh River"/>
    <n v="43"/>
  </r>
  <r>
    <s v="46A-2-188B"/>
    <m/>
    <x v="0"/>
    <s v="23 FRANCONIA AVE"/>
    <n v="903"/>
    <s v="TOWN OF WAREHAM"/>
    <s v="R30"/>
    <s v="MUNICIPAL  MDL-00"/>
    <s v="46/A2/188/B/"/>
    <n v="6.1499999999999999E-2"/>
    <n v="1"/>
    <n v="1"/>
    <n v="1"/>
    <n v="1"/>
    <s v="SEPTIC"/>
    <n v="0"/>
    <n v="0"/>
    <n v="0"/>
    <s v="YES"/>
    <n v="0"/>
    <s v="46A-2-188B"/>
    <m/>
    <m/>
    <s v="SEPTIC"/>
    <n v="0"/>
    <m/>
    <m/>
    <n v="1"/>
    <n v="1"/>
    <n v="0"/>
    <n v="0"/>
    <n v="0"/>
    <m/>
    <m/>
    <m/>
    <m/>
    <m/>
    <m/>
    <m/>
    <m/>
    <m/>
    <m/>
    <n v="1"/>
    <n v="9.68"/>
    <n v="1"/>
    <s v="Broad Marsh River"/>
    <n v="43"/>
  </r>
  <r>
    <s v="46A-2-175"/>
    <m/>
    <x v="0"/>
    <s v="4 SEA ST"/>
    <n v="101"/>
    <s v="CHENEY PATSY P"/>
    <s v="R30"/>
    <s v="ONE FAMILY"/>
    <s v="46/A2/175//"/>
    <n v="0.12281"/>
    <n v="0"/>
    <n v="0"/>
    <n v="1"/>
    <n v="1"/>
    <s v="SEWER"/>
    <n v="1"/>
    <n v="1"/>
    <n v="10600"/>
    <s v="YES"/>
    <n v="0"/>
    <s v="46A-2-175"/>
    <s v="All Public"/>
    <s v="SEWER"/>
    <s v="SEWER"/>
    <n v="10600"/>
    <m/>
    <m/>
    <n v="0"/>
    <n v="0"/>
    <n v="3"/>
    <n v="960"/>
    <n v="2"/>
    <m/>
    <m/>
    <m/>
    <m/>
    <m/>
    <m/>
    <m/>
    <m/>
    <m/>
    <m/>
    <n v="1"/>
    <n v="0"/>
    <n v="1"/>
    <s v="Broad Marsh River"/>
    <n v="43"/>
  </r>
  <r>
    <s v="46A-3-56"/>
    <m/>
    <x v="0"/>
    <s v="98 CIRCUIT AVE"/>
    <n v="101"/>
    <s v="FRANKLIN JOAN B"/>
    <s v="R30"/>
    <s v="ONE FAMILY"/>
    <s v="46/A3/56//"/>
    <n v="0.14088999999999999"/>
    <n v="0"/>
    <n v="0"/>
    <n v="1"/>
    <n v="1"/>
    <s v="SEWER"/>
    <n v="1"/>
    <n v="1"/>
    <n v="7000"/>
    <s v="YES"/>
    <n v="0"/>
    <s v="46A-3-56"/>
    <s v="All Public"/>
    <s v="SEWER"/>
    <s v="SEWER"/>
    <n v="7000"/>
    <m/>
    <m/>
    <n v="0"/>
    <n v="0"/>
    <n v="2"/>
    <n v="802"/>
    <n v="1"/>
    <m/>
    <m/>
    <m/>
    <m/>
    <m/>
    <m/>
    <m/>
    <m/>
    <m/>
    <m/>
    <n v="2"/>
    <n v="0"/>
    <n v="1"/>
    <s v="Broad Marsh River"/>
    <n v="43"/>
  </r>
  <r>
    <s v="46A-3-73B"/>
    <m/>
    <x v="0"/>
    <s v="63 CIRCUIT AVE"/>
    <n v="132"/>
    <s v="PULSIFER ROBERT"/>
    <s v="R30"/>
    <s v="RES ACLNUD  MDL-00"/>
    <s v="46/A3/73/B/"/>
    <n v="7.3169999999999999E-2"/>
    <n v="0"/>
    <n v="0"/>
    <n v="0"/>
    <n v="0"/>
    <m/>
    <n v="0"/>
    <n v="0"/>
    <n v="0"/>
    <s v="YES"/>
    <n v="0"/>
    <s v="46A-3-73B"/>
    <m/>
    <m/>
    <m/>
    <n v="0"/>
    <m/>
    <m/>
    <n v="0"/>
    <n v="0"/>
    <n v="0"/>
    <n v="0"/>
    <n v="0"/>
    <m/>
    <m/>
    <m/>
    <m/>
    <m/>
    <m/>
    <m/>
    <m/>
    <m/>
    <m/>
    <n v="1"/>
    <n v="0"/>
    <n v="1"/>
    <s v="Broad Marsh River"/>
    <n v="43"/>
  </r>
  <r>
    <s v="46A-2-151"/>
    <m/>
    <x v="0"/>
    <s v="6 BARNACLE RD"/>
    <n v="101"/>
    <s v="BORERI MARJORIE J"/>
    <s v="R30"/>
    <s v="ONE FAMILY"/>
    <s v="46/A2/151//"/>
    <n v="9.5039999999999999E-2"/>
    <n v="0"/>
    <n v="0"/>
    <n v="1"/>
    <n v="1"/>
    <s v="SEWER"/>
    <n v="1"/>
    <n v="1"/>
    <n v="17700"/>
    <s v="YES"/>
    <n v="0"/>
    <s v="46A-2-151"/>
    <s v="All Public"/>
    <s v="SEWER"/>
    <s v="SEWER"/>
    <n v="17700"/>
    <m/>
    <m/>
    <n v="0"/>
    <n v="0"/>
    <n v="3"/>
    <n v="1268"/>
    <n v="1.75"/>
    <m/>
    <m/>
    <m/>
    <m/>
    <m/>
    <m/>
    <m/>
    <m/>
    <m/>
    <m/>
    <n v="1"/>
    <n v="0"/>
    <n v="1"/>
    <s v="Broad Marsh River"/>
    <n v="43"/>
  </r>
  <r>
    <s v="46A-2-172A"/>
    <m/>
    <x v="0"/>
    <s v="71 WARR AVE"/>
    <n v="101"/>
    <s v="CAPPELLO JOSEPH S"/>
    <s v="R30"/>
    <s v="ONE FAMILY"/>
    <s v="46/A2/172/A/"/>
    <n v="4.0710000000000003E-2"/>
    <n v="0"/>
    <n v="0"/>
    <n v="1"/>
    <n v="1"/>
    <s v="SEWER"/>
    <n v="1"/>
    <n v="1"/>
    <n v="7800"/>
    <s v="YES"/>
    <n v="0"/>
    <s v="46A-2-172A"/>
    <s v="All Public"/>
    <s v="SEWER"/>
    <s v="SEWER"/>
    <n v="7800"/>
    <m/>
    <m/>
    <n v="0"/>
    <n v="0"/>
    <n v="3"/>
    <n v="1113"/>
    <n v="1.75"/>
    <m/>
    <m/>
    <m/>
    <m/>
    <m/>
    <m/>
    <m/>
    <m/>
    <m/>
    <m/>
    <n v="1"/>
    <n v="0"/>
    <n v="1"/>
    <s v="Broad Marsh River"/>
    <n v="43"/>
  </r>
  <r>
    <s v="LAND_NOPARC"/>
    <m/>
    <x v="0"/>
    <m/>
    <n v="0"/>
    <m/>
    <m/>
    <m/>
    <m/>
    <n v="3.8600000000000001E-3"/>
    <n v="0"/>
    <n v="0"/>
    <n v="0"/>
    <n v="0"/>
    <m/>
    <n v="0"/>
    <n v="0"/>
    <n v="0"/>
    <s v="NO"/>
    <n v="0"/>
    <m/>
    <m/>
    <m/>
    <m/>
    <n v="0"/>
    <m/>
    <m/>
    <n v="0"/>
    <n v="0"/>
    <n v="0"/>
    <n v="0"/>
    <n v="0"/>
    <m/>
    <m/>
    <m/>
    <m/>
    <m/>
    <m/>
    <m/>
    <m/>
    <m/>
    <m/>
    <n v="0"/>
    <n v="0"/>
    <n v="1"/>
    <s v="Broad Marsh River"/>
    <n v="43"/>
  </r>
  <r>
    <s v="46A-3-74B"/>
    <m/>
    <x v="0"/>
    <s v="61 CIRCUIT AVE"/>
    <n v="101"/>
    <s v="PULSIFER ROBERT"/>
    <s v="R30"/>
    <s v="ONE FAMILY"/>
    <s v="46/A3/74/B/"/>
    <n v="7.9130000000000006E-2"/>
    <n v="0"/>
    <n v="0"/>
    <n v="1"/>
    <n v="1"/>
    <s v="SEWER"/>
    <n v="1"/>
    <n v="1"/>
    <n v="5600"/>
    <s v="YES"/>
    <n v="0"/>
    <s v="46A-3-74B"/>
    <s v="All Public"/>
    <s v="SEWER"/>
    <s v="SEWER"/>
    <n v="5600"/>
    <m/>
    <m/>
    <n v="0"/>
    <n v="0"/>
    <n v="2"/>
    <n v="943"/>
    <n v="1"/>
    <m/>
    <m/>
    <m/>
    <m/>
    <m/>
    <m/>
    <m/>
    <m/>
    <m/>
    <m/>
    <n v="1"/>
    <n v="0"/>
    <n v="1"/>
    <s v="Broad Marsh River"/>
    <n v="43"/>
  </r>
  <r>
    <s v="56-B8"/>
    <m/>
    <x v="0"/>
    <s v="67 SWIFTS BCH RD"/>
    <n v="101"/>
    <s v="DESJARDINS M JEANNETTE"/>
    <s v="MR30"/>
    <s v="ONE FAMILY"/>
    <s v="56//B8//"/>
    <n v="0.21457000000000001"/>
    <n v="0"/>
    <n v="0"/>
    <n v="1"/>
    <n v="1"/>
    <s v="SEWER"/>
    <n v="1"/>
    <n v="1"/>
    <n v="10200"/>
    <s v="YES"/>
    <n v="0"/>
    <s v="56-B8"/>
    <s v="All Public"/>
    <s v="SEWER"/>
    <s v="SEWER"/>
    <n v="10200"/>
    <m/>
    <m/>
    <n v="0"/>
    <n v="0"/>
    <n v="4"/>
    <n v="1184"/>
    <n v="1.5"/>
    <m/>
    <m/>
    <m/>
    <m/>
    <m/>
    <m/>
    <m/>
    <m/>
    <m/>
    <m/>
    <n v="1"/>
    <n v="0"/>
    <n v="1"/>
    <s v="Wareham River West"/>
    <n v="44"/>
  </r>
  <r>
    <s v="LAND_NOPARC"/>
    <m/>
    <x v="0"/>
    <m/>
    <n v="0"/>
    <m/>
    <m/>
    <m/>
    <m/>
    <n v="0.14768000000000001"/>
    <n v="0"/>
    <n v="0"/>
    <n v="0"/>
    <n v="0"/>
    <m/>
    <n v="0"/>
    <n v="0"/>
    <n v="0"/>
    <s v="NO"/>
    <n v="0"/>
    <m/>
    <m/>
    <m/>
    <m/>
    <n v="0"/>
    <m/>
    <m/>
    <n v="0"/>
    <n v="0"/>
    <n v="0"/>
    <n v="0"/>
    <n v="0"/>
    <m/>
    <m/>
    <m/>
    <m/>
    <m/>
    <m/>
    <m/>
    <m/>
    <m/>
    <m/>
    <n v="0"/>
    <n v="0"/>
    <n v="1"/>
    <s v="Broad Marsh River"/>
    <n v="43"/>
  </r>
  <r>
    <s v="LAND_NOPARC"/>
    <m/>
    <x v="0"/>
    <m/>
    <n v="0"/>
    <m/>
    <m/>
    <m/>
    <m/>
    <n v="5.7239999999999999E-2"/>
    <n v="0"/>
    <n v="0"/>
    <n v="0"/>
    <n v="0"/>
    <m/>
    <n v="0"/>
    <n v="0"/>
    <n v="0"/>
    <s v="NO"/>
    <n v="0"/>
    <m/>
    <m/>
    <m/>
    <m/>
    <n v="0"/>
    <m/>
    <m/>
    <n v="0"/>
    <n v="0"/>
    <n v="0"/>
    <n v="0"/>
    <n v="0"/>
    <m/>
    <m/>
    <m/>
    <m/>
    <m/>
    <m/>
    <m/>
    <m/>
    <m/>
    <m/>
    <n v="0"/>
    <n v="0"/>
    <n v="1"/>
    <s v="Broad Marsh River"/>
    <n v="43"/>
  </r>
  <r>
    <s v="46A-2-1000"/>
    <m/>
    <x v="0"/>
    <s v="0 PINEHURST DR  OFF"/>
    <n v="132"/>
    <s v="PINEHURST BEACH ASSOCIATION"/>
    <s v="R30"/>
    <s v="RES ACLNUD  MDL-00"/>
    <s v="46/A2/1000//"/>
    <n v="0.32638"/>
    <n v="0"/>
    <n v="0"/>
    <n v="0"/>
    <n v="0"/>
    <m/>
    <n v="0"/>
    <n v="0"/>
    <n v="0"/>
    <s v="YES"/>
    <n v="0"/>
    <s v="46A-2-1000"/>
    <m/>
    <m/>
    <m/>
    <n v="0"/>
    <m/>
    <m/>
    <n v="0"/>
    <n v="0"/>
    <n v="0"/>
    <n v="0"/>
    <n v="0"/>
    <m/>
    <m/>
    <m/>
    <m/>
    <m/>
    <m/>
    <m/>
    <m/>
    <m/>
    <m/>
    <n v="0"/>
    <n v="0"/>
    <n v="1"/>
    <s v="Broad Marsh River"/>
    <n v="43"/>
  </r>
  <r>
    <s v="40-G8"/>
    <m/>
    <x v="0"/>
    <s v="1 PETER COOPER DRIVE"/>
    <n v="101"/>
    <s v="KOTTMAN GERARD W"/>
    <s v="R30"/>
    <s v="ONE FAMILY"/>
    <s v="40//G8//"/>
    <n v="0.41358"/>
    <n v="0"/>
    <n v="0"/>
    <n v="1"/>
    <n v="1"/>
    <s v="SEWER"/>
    <n v="1"/>
    <n v="1"/>
    <n v="5200"/>
    <s v="YES"/>
    <n v="0"/>
    <s v="40-G8"/>
    <s v="Public Water,Public Sewer"/>
    <s v="SEWER"/>
    <s v="SEWER"/>
    <n v="5200"/>
    <m/>
    <m/>
    <n v="0"/>
    <n v="0"/>
    <n v="2"/>
    <n v="1648"/>
    <n v="1"/>
    <m/>
    <m/>
    <m/>
    <m/>
    <m/>
    <m/>
    <m/>
    <m/>
    <m/>
    <m/>
    <n v="1"/>
    <n v="0"/>
    <n v="1"/>
    <s v="Wareham River East"/>
    <n v="45"/>
  </r>
  <r>
    <s v="46A-3-55"/>
    <m/>
    <x v="0"/>
    <s v="96 CIRCUIT AVE"/>
    <n v="101"/>
    <s v="ALA KEVIN R"/>
    <s v="R30"/>
    <s v="ONE FAMILY"/>
    <s v="46/A3/55//"/>
    <n v="9.8619999999999999E-2"/>
    <n v="0"/>
    <n v="0"/>
    <n v="1"/>
    <n v="1"/>
    <s v="SEWER"/>
    <n v="1"/>
    <n v="1"/>
    <n v="4700"/>
    <s v="YES"/>
    <n v="0"/>
    <s v="46A-3-55"/>
    <s v="All Public"/>
    <s v="SEWER"/>
    <s v="SEWER"/>
    <n v="4700"/>
    <m/>
    <m/>
    <n v="0"/>
    <n v="0"/>
    <n v="2"/>
    <n v="657"/>
    <n v="1"/>
    <m/>
    <m/>
    <m/>
    <m/>
    <m/>
    <m/>
    <m/>
    <m/>
    <m/>
    <m/>
    <n v="1"/>
    <n v="0"/>
    <n v="1"/>
    <s v="Broad Marsh River"/>
    <n v="43"/>
  </r>
  <r>
    <s v="46A-2-150"/>
    <m/>
    <x v="0"/>
    <s v="4 BARNACLE RD"/>
    <n v="101"/>
    <s v="MEADOWS SCOTT T"/>
    <s v="R30"/>
    <s v="ONE FAMILY"/>
    <s v="46/A2/150//"/>
    <n v="0.10679"/>
    <n v="0"/>
    <n v="0"/>
    <n v="1"/>
    <n v="1"/>
    <s v="SEWER"/>
    <n v="1"/>
    <n v="1"/>
    <n v="200"/>
    <s v="YES"/>
    <n v="0"/>
    <s v="46A-2-150"/>
    <s v="All Public"/>
    <s v="SEWER"/>
    <s v="SEWER"/>
    <n v="200"/>
    <m/>
    <m/>
    <n v="0"/>
    <n v="0"/>
    <n v="3"/>
    <n v="1292"/>
    <n v="2"/>
    <m/>
    <m/>
    <m/>
    <m/>
    <m/>
    <m/>
    <m/>
    <m/>
    <m/>
    <m/>
    <n v="1"/>
    <n v="0"/>
    <n v="1"/>
    <s v="Broad Marsh River"/>
    <n v="43"/>
  </r>
  <r>
    <s v="39-M28"/>
    <m/>
    <x v="0"/>
    <s v="48 OAK ST"/>
    <n v="101"/>
    <s v="BURTON JANICE A  &amp; SLADE M TR"/>
    <s v="R30"/>
    <s v="ONE FAMILY"/>
    <s v="39//M28//"/>
    <n v="0.72267000000000003"/>
    <n v="1"/>
    <n v="1"/>
    <n v="1"/>
    <n v="1"/>
    <s v="SEPTIC"/>
    <n v="0"/>
    <n v="1"/>
    <n v="1100"/>
    <s v="YES"/>
    <n v="1100"/>
    <s v="39-M28"/>
    <s v="Public Water,Gas,Septic"/>
    <s v="SEPTIC"/>
    <s v="SEPTIC"/>
    <n v="1100"/>
    <m/>
    <m/>
    <n v="1"/>
    <n v="1"/>
    <n v="3"/>
    <n v="1176"/>
    <n v="1"/>
    <m/>
    <m/>
    <m/>
    <m/>
    <m/>
    <m/>
    <m/>
    <m/>
    <m/>
    <m/>
    <n v="1"/>
    <n v="9.68"/>
    <n v="1"/>
    <s v="Wareham River East"/>
    <n v="45"/>
  </r>
  <r>
    <s v="46A-3-24B"/>
    <m/>
    <x v="0"/>
    <s v="38 CIRCUIT AVE"/>
    <n v="101"/>
    <s v="DENDUNNEN W MARK"/>
    <s v="R30"/>
    <s v="ONE FAMILY"/>
    <s v="46/A3/24/B/"/>
    <n v="0.24368000000000001"/>
    <n v="0"/>
    <n v="0"/>
    <n v="1"/>
    <n v="1"/>
    <s v="SEWER"/>
    <n v="1"/>
    <n v="1"/>
    <n v="2500"/>
    <s v="YES"/>
    <n v="0"/>
    <s v="46A-3-24B"/>
    <s v="All Public"/>
    <s v="SEWER"/>
    <s v="SEWER"/>
    <n v="2500"/>
    <m/>
    <m/>
    <n v="0"/>
    <n v="0"/>
    <n v="1"/>
    <n v="810"/>
    <n v="1"/>
    <m/>
    <m/>
    <m/>
    <m/>
    <m/>
    <m/>
    <m/>
    <m/>
    <m/>
    <m/>
    <n v="2"/>
    <n v="0"/>
    <n v="1"/>
    <s v="Broad Marsh River"/>
    <n v="43"/>
  </r>
  <r>
    <s v="46A-2-176A"/>
    <m/>
    <x v="0"/>
    <s v="2 SEA ST"/>
    <n v="101"/>
    <s v="GOUVEIA ALFRED LIFE ESTATE"/>
    <s v="R30"/>
    <s v="ONE FAMILY"/>
    <s v="46/A2/176/A/"/>
    <n v="6.3350000000000004E-2"/>
    <n v="0"/>
    <n v="0"/>
    <n v="1"/>
    <n v="1"/>
    <s v="SEWER"/>
    <n v="1"/>
    <n v="1"/>
    <n v="5300"/>
    <s v="YES"/>
    <n v="0"/>
    <s v="46A-2-176A"/>
    <s v="All Public"/>
    <s v="SEWER"/>
    <s v="SEWER"/>
    <n v="5300"/>
    <m/>
    <m/>
    <n v="0"/>
    <n v="0"/>
    <n v="3"/>
    <n v="792"/>
    <n v="1"/>
    <m/>
    <m/>
    <m/>
    <m/>
    <m/>
    <m/>
    <m/>
    <m/>
    <m/>
    <m/>
    <n v="1"/>
    <n v="0"/>
    <n v="1"/>
    <s v="Broad Marsh River"/>
    <n v="43"/>
  </r>
  <r>
    <s v="46A-3-78"/>
    <m/>
    <x v="0"/>
    <s v="31 CIRCUIT AVE"/>
    <n v="101"/>
    <s v="MALLICK SWAPAN"/>
    <s v="R30"/>
    <s v="ONE FAMILY"/>
    <s v="46/A3/78//"/>
    <n v="0.22070000000000001"/>
    <n v="0"/>
    <n v="0"/>
    <n v="1"/>
    <n v="1"/>
    <s v="SEWER"/>
    <n v="1"/>
    <n v="1"/>
    <n v="700"/>
    <s v="YES"/>
    <n v="0"/>
    <s v="46A-3-78"/>
    <s v="All Public"/>
    <s v="SEWER"/>
    <s v="SEWER"/>
    <n v="700"/>
    <m/>
    <m/>
    <n v="0"/>
    <n v="0"/>
    <n v="2"/>
    <n v="780"/>
    <n v="1.3"/>
    <m/>
    <m/>
    <m/>
    <m/>
    <m/>
    <m/>
    <m/>
    <m/>
    <m/>
    <m/>
    <n v="2"/>
    <n v="0"/>
    <n v="1"/>
    <s v="Broad Marsh River"/>
    <n v="43"/>
  </r>
  <r>
    <s v="46A-2-188A"/>
    <m/>
    <x v="0"/>
    <s v="0 FRANCONIA AVE"/>
    <n v="903"/>
    <s v="TOWN OF WAREHAM"/>
    <s v="R30"/>
    <s v="MUNICIPAL  MDL-00"/>
    <s v="46/A2/188/A/"/>
    <n v="5.5419999999999997E-2"/>
    <n v="0"/>
    <n v="0"/>
    <n v="0"/>
    <n v="0"/>
    <m/>
    <n v="0"/>
    <n v="1"/>
    <n v="100"/>
    <s v="YES"/>
    <n v="0"/>
    <s v="46A-2-188A"/>
    <m/>
    <m/>
    <m/>
    <n v="100"/>
    <m/>
    <m/>
    <n v="0"/>
    <n v="0"/>
    <n v="0"/>
    <n v="0"/>
    <n v="0"/>
    <m/>
    <m/>
    <m/>
    <m/>
    <m/>
    <m/>
    <m/>
    <m/>
    <m/>
    <m/>
    <n v="1"/>
    <n v="0"/>
    <n v="1"/>
    <s v="Broad Marsh River"/>
    <n v="43"/>
  </r>
  <r>
    <s v="46A-2-171B"/>
    <m/>
    <x v="0"/>
    <s v="69 WARR AVE"/>
    <n v="101"/>
    <s v="GREENWOOD DONALD K"/>
    <s v="R30"/>
    <s v="ONE FAMILY"/>
    <s v="46/A2/171/B/"/>
    <n v="5.3019999999999998E-2"/>
    <n v="0"/>
    <n v="0"/>
    <n v="1"/>
    <n v="1"/>
    <s v="SEWER"/>
    <n v="1"/>
    <n v="1"/>
    <n v="3200"/>
    <s v="YES"/>
    <n v="0"/>
    <s v="46A-2-171B"/>
    <s v="All Public"/>
    <s v="SEWER"/>
    <s v="SEWER"/>
    <n v="3200"/>
    <m/>
    <m/>
    <n v="0"/>
    <n v="0"/>
    <n v="1"/>
    <n v="716"/>
    <n v="1"/>
    <m/>
    <m/>
    <m/>
    <m/>
    <m/>
    <m/>
    <m/>
    <m/>
    <m/>
    <m/>
    <n v="1"/>
    <n v="0"/>
    <n v="1"/>
    <s v="Broad Marsh River"/>
    <n v="43"/>
  </r>
  <r>
    <s v="LAND_NOPARC"/>
    <m/>
    <x v="0"/>
    <m/>
    <n v="0"/>
    <m/>
    <m/>
    <m/>
    <m/>
    <n v="0.11724999999999999"/>
    <n v="0"/>
    <n v="0"/>
    <n v="0"/>
    <n v="0"/>
    <m/>
    <n v="0"/>
    <n v="0"/>
    <n v="0"/>
    <s v="NO"/>
    <n v="0"/>
    <m/>
    <m/>
    <m/>
    <m/>
    <n v="0"/>
    <m/>
    <m/>
    <n v="0"/>
    <n v="0"/>
    <n v="0"/>
    <n v="0"/>
    <n v="0"/>
    <m/>
    <m/>
    <m/>
    <m/>
    <m/>
    <m/>
    <m/>
    <m/>
    <m/>
    <m/>
    <n v="0"/>
    <n v="0"/>
    <n v="1"/>
    <s v="Broad Marsh River"/>
    <n v="43"/>
  </r>
  <r>
    <s v="46A-2-189"/>
    <m/>
    <x v="0"/>
    <s v="21 PINEHURST DR"/>
    <n v="101"/>
    <s v="WALSH PATRICIA A"/>
    <s v="R30"/>
    <s v="ONE FAMILY"/>
    <s v="46/A2/189//"/>
    <n v="8.6940000000000003E-2"/>
    <n v="0"/>
    <n v="0"/>
    <n v="1"/>
    <n v="1"/>
    <s v="SEWER"/>
    <n v="1"/>
    <n v="1"/>
    <n v="5500"/>
    <s v="YES"/>
    <n v="0"/>
    <s v="46A-2-189"/>
    <s v="All Public"/>
    <s v="SEWER"/>
    <s v="SEWER"/>
    <n v="5500"/>
    <m/>
    <m/>
    <n v="0"/>
    <n v="0"/>
    <n v="2"/>
    <n v="560"/>
    <n v="1"/>
    <m/>
    <m/>
    <m/>
    <m/>
    <m/>
    <m/>
    <m/>
    <m/>
    <m/>
    <m/>
    <n v="1"/>
    <n v="0"/>
    <n v="1"/>
    <s v="Broad Marsh River"/>
    <n v="43"/>
  </r>
  <r>
    <s v="46A-2-149"/>
    <m/>
    <x v="0"/>
    <s v="9 NIMROD WAY"/>
    <n v="101"/>
    <s v="PERKINS JOHN M"/>
    <s v="R30"/>
    <s v="ONE FAMILY"/>
    <s v="46/A2/149//"/>
    <n v="0.10365000000000001"/>
    <n v="0"/>
    <n v="0"/>
    <n v="1"/>
    <n v="1"/>
    <s v="SEWER"/>
    <n v="1"/>
    <n v="1"/>
    <n v="3700"/>
    <s v="YES"/>
    <n v="0"/>
    <s v="46A-2-149"/>
    <s v="All Public"/>
    <s v="SEWER"/>
    <s v="SEWER"/>
    <n v="3700"/>
    <m/>
    <m/>
    <n v="0"/>
    <n v="0"/>
    <n v="2"/>
    <n v="666"/>
    <n v="1"/>
    <m/>
    <m/>
    <m/>
    <m/>
    <m/>
    <m/>
    <m/>
    <m/>
    <m/>
    <m/>
    <n v="1"/>
    <n v="0"/>
    <n v="1"/>
    <s v="Broad Marsh River"/>
    <n v="43"/>
  </r>
  <r>
    <s v="49-1012P"/>
    <m/>
    <x v="0"/>
    <s v="10 MATHER DR"/>
    <n v="132"/>
    <s v="LANZA MARK J TRUSTEE OF THE"/>
    <s v="MR30"/>
    <s v="RES ACLNUD  MDL-00"/>
    <s v="49//1012/P/"/>
    <n v="0.24524000000000001"/>
    <n v="0"/>
    <n v="0"/>
    <n v="0"/>
    <n v="0"/>
    <m/>
    <n v="0"/>
    <n v="0"/>
    <n v="0"/>
    <s v="YES"/>
    <n v="0"/>
    <s v="49-1012P"/>
    <m/>
    <m/>
    <m/>
    <n v="0"/>
    <m/>
    <m/>
    <n v="0"/>
    <n v="0"/>
    <n v="0"/>
    <n v="0"/>
    <n v="0"/>
    <m/>
    <m/>
    <m/>
    <m/>
    <m/>
    <m/>
    <m/>
    <m/>
    <m/>
    <m/>
    <n v="1"/>
    <n v="0"/>
    <n v="1"/>
    <s v="Broad Marsh River"/>
    <n v="43"/>
  </r>
  <r>
    <s v="46-108"/>
    <m/>
    <x v="0"/>
    <s v="27 NORRIS ST"/>
    <n v="132"/>
    <s v="WARR WILLIAM E C III"/>
    <s v="R30"/>
    <s v="RES ACLNUD  MDL-00"/>
    <s v="46//108//"/>
    <n v="0.32151999999999997"/>
    <n v="0"/>
    <n v="0"/>
    <n v="0"/>
    <n v="0"/>
    <m/>
    <n v="0"/>
    <n v="0"/>
    <n v="0"/>
    <s v="YES"/>
    <n v="0"/>
    <s v="46-108"/>
    <m/>
    <m/>
    <m/>
    <n v="0"/>
    <m/>
    <m/>
    <n v="0"/>
    <n v="0"/>
    <n v="0"/>
    <n v="0"/>
    <n v="0"/>
    <m/>
    <m/>
    <m/>
    <m/>
    <m/>
    <m/>
    <m/>
    <m/>
    <m/>
    <m/>
    <n v="3"/>
    <n v="0"/>
    <n v="1"/>
    <s v="Broad Marsh River"/>
    <n v="43"/>
  </r>
  <r>
    <s v="46A-2-176B"/>
    <m/>
    <x v="0"/>
    <s v="16 PINEHURST DR"/>
    <n v="101"/>
    <s v="GOUVEIA ALFRED LIFE ESTATE"/>
    <s v="R30"/>
    <s v="ONE FAMILY"/>
    <s v="46/A2/176/B/"/>
    <n v="4.1020000000000001E-2"/>
    <n v="0"/>
    <n v="0"/>
    <n v="1"/>
    <n v="1"/>
    <s v="SEWER"/>
    <n v="1"/>
    <n v="1"/>
    <n v="5400"/>
    <s v="YES"/>
    <n v="0"/>
    <s v="46A-2-176B"/>
    <s v="All Public"/>
    <s v="SEWER"/>
    <s v="SEWER"/>
    <n v="5400"/>
    <m/>
    <m/>
    <n v="0"/>
    <n v="0"/>
    <n v="1"/>
    <n v="336"/>
    <n v="1"/>
    <m/>
    <m/>
    <m/>
    <m/>
    <m/>
    <m/>
    <m/>
    <m/>
    <m/>
    <m/>
    <n v="1"/>
    <n v="0"/>
    <n v="1"/>
    <s v="Broad Marsh River"/>
    <n v="43"/>
  </r>
  <r>
    <s v="46A-3-53"/>
    <m/>
    <x v="0"/>
    <s v="92 CIRCUIT AVE"/>
    <n v="101"/>
    <s v="GRAFFEO LAWRENCE J &amp; SUSAN L"/>
    <s v="R30"/>
    <s v="ONE FAMILY"/>
    <s v="46/A3/53//"/>
    <n v="0.24895"/>
    <n v="0"/>
    <n v="0"/>
    <n v="1"/>
    <n v="1"/>
    <s v="SEWER"/>
    <n v="1"/>
    <n v="1"/>
    <n v="900"/>
    <s v="YES"/>
    <n v="0"/>
    <s v="46A-3-53"/>
    <s v="All Public"/>
    <s v="SEWER"/>
    <s v="SEWER"/>
    <n v="900"/>
    <m/>
    <m/>
    <n v="0"/>
    <n v="0"/>
    <n v="2"/>
    <n v="846"/>
    <n v="1"/>
    <m/>
    <m/>
    <m/>
    <m/>
    <m/>
    <m/>
    <m/>
    <m/>
    <m/>
    <m/>
    <n v="2"/>
    <n v="0"/>
    <n v="1"/>
    <s v="Broad Marsh River"/>
    <n v="43"/>
  </r>
  <r>
    <s v="49-1012E"/>
    <m/>
    <x v="0"/>
    <s v="8 MATHER DR"/>
    <n v="101"/>
    <s v="FULLER BRYAN R"/>
    <s v="MR30"/>
    <s v="ONE FAMILY"/>
    <s v="49//1012/E/"/>
    <n v="0.65842000000000001"/>
    <n v="0"/>
    <n v="0"/>
    <n v="1"/>
    <n v="1"/>
    <s v="SEWER"/>
    <n v="1"/>
    <n v="0"/>
    <n v="0"/>
    <s v="YES"/>
    <n v="0"/>
    <s v="49-1012E"/>
    <s v="All Public"/>
    <s v="SEWER"/>
    <s v="SEWER"/>
    <n v="0"/>
    <m/>
    <m/>
    <n v="0"/>
    <n v="0"/>
    <n v="3"/>
    <n v="1591"/>
    <n v="1.75"/>
    <m/>
    <m/>
    <m/>
    <m/>
    <m/>
    <m/>
    <m/>
    <m/>
    <m/>
    <m/>
    <n v="2"/>
    <n v="0"/>
    <n v="1"/>
    <s v="Wareham River West"/>
    <n v="44"/>
  </r>
  <r>
    <s v="46A-2-157"/>
    <m/>
    <x v="0"/>
    <s v="64 WARR AVE"/>
    <n v="132"/>
    <s v="JOHNSON ROBERT J &amp; MARIE T"/>
    <m/>
    <s v="RES ACLNUD  MDL-00"/>
    <s v="46/A2/157//"/>
    <n v="8.6010000000000003E-2"/>
    <n v="0"/>
    <n v="0"/>
    <n v="0"/>
    <n v="0"/>
    <m/>
    <n v="0"/>
    <n v="0"/>
    <n v="0"/>
    <s v="YES"/>
    <n v="0"/>
    <s v="46A-2-157"/>
    <m/>
    <m/>
    <m/>
    <n v="0"/>
    <m/>
    <m/>
    <n v="0"/>
    <n v="0"/>
    <n v="0"/>
    <n v="0"/>
    <n v="0"/>
    <m/>
    <m/>
    <m/>
    <m/>
    <m/>
    <m/>
    <m/>
    <m/>
    <m/>
    <m/>
    <n v="1"/>
    <n v="0"/>
    <n v="1"/>
    <s v="Broad Marsh River"/>
    <n v="43"/>
  </r>
  <r>
    <s v="46A-2-158"/>
    <m/>
    <x v="0"/>
    <s v="11 BARNACLE RD"/>
    <n v="101"/>
    <s v="JOHNSON ROBERT J &amp; MARIE T"/>
    <s v="R30"/>
    <s v="ONE FAMILY"/>
    <s v="46/A2/158//"/>
    <n v="0.13125999999999999"/>
    <n v="0"/>
    <n v="0"/>
    <n v="1"/>
    <n v="1"/>
    <s v="SEWER"/>
    <n v="1"/>
    <n v="1"/>
    <n v="300"/>
    <s v="YES"/>
    <n v="0"/>
    <s v="46A-2-158"/>
    <s v="All Public"/>
    <s v="SEWER"/>
    <s v="SEWER"/>
    <n v="300"/>
    <m/>
    <m/>
    <n v="0"/>
    <n v="0"/>
    <n v="3"/>
    <n v="750"/>
    <n v="1"/>
    <m/>
    <m/>
    <m/>
    <m/>
    <m/>
    <m/>
    <m/>
    <m/>
    <m/>
    <m/>
    <n v="1"/>
    <n v="0"/>
    <n v="1"/>
    <s v="Broad Marsh River"/>
    <n v="43"/>
  </r>
  <r>
    <s v="46-105"/>
    <m/>
    <x v="0"/>
    <s v="39 FRANCONIA AVE"/>
    <n v="101"/>
    <s v="MORRELL CAROL A TR OF 39"/>
    <s v="R30"/>
    <s v="ONE FAMILY"/>
    <s v="46//105//"/>
    <n v="0.36647000000000002"/>
    <n v="1"/>
    <n v="1"/>
    <n v="1"/>
    <n v="1"/>
    <s v="SEPTIC"/>
    <n v="0"/>
    <n v="1"/>
    <n v="500"/>
    <s v="YES"/>
    <n v="500"/>
    <s v="46-105"/>
    <m/>
    <m/>
    <s v="SEPTIC"/>
    <n v="500"/>
    <m/>
    <m/>
    <n v="1"/>
    <n v="1"/>
    <n v="3"/>
    <n v="1348"/>
    <n v="2"/>
    <m/>
    <m/>
    <m/>
    <m/>
    <m/>
    <m/>
    <m/>
    <m/>
    <m/>
    <m/>
    <n v="3"/>
    <n v="9.68"/>
    <n v="1"/>
    <s v="Broad Marsh River"/>
    <n v="43"/>
  </r>
  <r>
    <s v="46A-2-K"/>
    <m/>
    <x v="0"/>
    <s v="9 BARNACLE RD"/>
    <n v="101"/>
    <s v="DRISCOLL ROBERT J"/>
    <s v="R30"/>
    <s v="ONE FAMILY"/>
    <s v="46/A2//K/"/>
    <n v="8.9090000000000003E-2"/>
    <n v="0"/>
    <n v="0"/>
    <n v="1"/>
    <n v="1"/>
    <s v="SEWER"/>
    <n v="1"/>
    <n v="1"/>
    <n v="5300"/>
    <s v="NO_W1"/>
    <n v="0"/>
    <s v="46A-2-K"/>
    <s v="All Public"/>
    <s v="SEWER"/>
    <s v="SEWER"/>
    <n v="5300"/>
    <m/>
    <m/>
    <n v="0"/>
    <n v="0"/>
    <n v="2"/>
    <n v="952"/>
    <n v="1"/>
    <m/>
    <m/>
    <m/>
    <m/>
    <m/>
    <m/>
    <m/>
    <m/>
    <m/>
    <m/>
    <n v="2"/>
    <n v="0"/>
    <n v="1"/>
    <s v="Broad Marsh River"/>
    <n v="43"/>
  </r>
  <r>
    <s v="56-B7"/>
    <m/>
    <x v="0"/>
    <s v="65 SWIFTS BCH RD"/>
    <n v="101"/>
    <s v="CUDWORTH WILLIAM D TRUSTEE"/>
    <s v="MR30"/>
    <s v="ONE FAMILY"/>
    <s v="56//B7//"/>
    <n v="0.25892999999999999"/>
    <n v="0"/>
    <n v="0"/>
    <n v="1"/>
    <n v="1"/>
    <s v="SEWER"/>
    <n v="1"/>
    <n v="1"/>
    <n v="1500"/>
    <s v="YES"/>
    <n v="0"/>
    <s v="56-B7"/>
    <s v="All Public"/>
    <s v="SEWER"/>
    <s v="SEWER"/>
    <n v="1500"/>
    <m/>
    <m/>
    <n v="0"/>
    <n v="0"/>
    <n v="2"/>
    <n v="1296"/>
    <n v="1.5"/>
    <m/>
    <m/>
    <m/>
    <m/>
    <m/>
    <m/>
    <m/>
    <m/>
    <m/>
    <m/>
    <n v="1"/>
    <n v="0"/>
    <n v="1"/>
    <s v="Wareham River West"/>
    <n v="44"/>
  </r>
  <r>
    <s v="46A-2-190"/>
    <m/>
    <x v="0"/>
    <s v="19 PINEHURST DR"/>
    <n v="101"/>
    <s v="KOSKI WILLIAM &amp; GAIL"/>
    <s v="R30"/>
    <s v="ONE FAMILY"/>
    <s v="46/A2/190//"/>
    <n v="9.2469999999999997E-2"/>
    <n v="0"/>
    <n v="0"/>
    <n v="1"/>
    <n v="1"/>
    <s v="SEWER"/>
    <n v="1"/>
    <n v="1"/>
    <n v="4600"/>
    <s v="YES"/>
    <n v="0"/>
    <s v="46A-2-190"/>
    <s v="All Public"/>
    <s v="SEWER"/>
    <s v="SEWER"/>
    <n v="4600"/>
    <m/>
    <m/>
    <n v="0"/>
    <n v="0"/>
    <n v="2"/>
    <n v="704"/>
    <n v="1"/>
    <m/>
    <m/>
    <m/>
    <m/>
    <m/>
    <m/>
    <m/>
    <m/>
    <m/>
    <m/>
    <n v="1"/>
    <n v="0"/>
    <n v="1"/>
    <s v="Broad Marsh River"/>
    <n v="43"/>
  </r>
  <r>
    <s v="46A-3-79B"/>
    <m/>
    <x v="0"/>
    <s v="33 CIRCUIT AVE"/>
    <n v="101"/>
    <s v="TURNER CAROL A"/>
    <s v="R30"/>
    <s v="ONE FAMILY"/>
    <s v="46/A3/79/B/"/>
    <n v="0.14945"/>
    <n v="0"/>
    <n v="0"/>
    <n v="1"/>
    <n v="1"/>
    <s v="SEWER"/>
    <n v="1"/>
    <n v="1"/>
    <n v="7800"/>
    <s v="YES"/>
    <n v="0"/>
    <s v="46A-3-79B"/>
    <s v="All Public"/>
    <s v="SEWER"/>
    <s v="SEWER"/>
    <n v="7800"/>
    <m/>
    <m/>
    <n v="0"/>
    <n v="0"/>
    <n v="1"/>
    <n v="784"/>
    <n v="1"/>
    <m/>
    <m/>
    <m/>
    <m/>
    <m/>
    <m/>
    <m/>
    <m/>
    <m/>
    <m/>
    <n v="2"/>
    <n v="0"/>
    <n v="1"/>
    <s v="Broad Marsh River"/>
    <n v="43"/>
  </r>
  <r>
    <s v="46A-3-26"/>
    <m/>
    <x v="0"/>
    <s v="40 CIRCUIT AVE"/>
    <n v="101"/>
    <s v="HYOTTE RICHARD J"/>
    <s v="R30"/>
    <s v="ONE FAMILY"/>
    <s v="46/A3/26//"/>
    <n v="0.25519999999999998"/>
    <n v="0"/>
    <n v="0"/>
    <n v="1"/>
    <n v="1"/>
    <s v="SEWER"/>
    <n v="1"/>
    <n v="1"/>
    <n v="4700"/>
    <s v="YES"/>
    <n v="0"/>
    <s v="46A-3-26"/>
    <s v="All Public"/>
    <s v="SEWER"/>
    <s v="SEWER"/>
    <n v="4700"/>
    <m/>
    <m/>
    <n v="0"/>
    <n v="0"/>
    <n v="2"/>
    <n v="1723"/>
    <n v="1.75"/>
    <m/>
    <m/>
    <m/>
    <m/>
    <m/>
    <m/>
    <m/>
    <m/>
    <m/>
    <m/>
    <n v="2"/>
    <n v="0"/>
    <n v="1"/>
    <s v="Broad Marsh River"/>
    <n v="43"/>
  </r>
  <r>
    <s v="49-H18B"/>
    <m/>
    <x v="0"/>
    <s v="68 SWIFTS BCH RD"/>
    <n v="101"/>
    <s v="DUFFIE JO-ANN"/>
    <s v="MR30"/>
    <s v="ONE FAMILY"/>
    <s v="49//H18/B/"/>
    <n v="0.45567999999999997"/>
    <n v="0"/>
    <n v="0"/>
    <n v="1"/>
    <n v="1"/>
    <s v="SEWER"/>
    <n v="1"/>
    <n v="1"/>
    <n v="11900"/>
    <s v="YES"/>
    <n v="0"/>
    <s v="49-H18B"/>
    <s v="All Public"/>
    <s v="SEWER"/>
    <s v="SEWER"/>
    <n v="11900"/>
    <m/>
    <m/>
    <n v="0"/>
    <n v="0"/>
    <n v="2"/>
    <n v="758"/>
    <n v="1.3"/>
    <m/>
    <m/>
    <m/>
    <m/>
    <m/>
    <m/>
    <m/>
    <m/>
    <m/>
    <m/>
    <n v="3"/>
    <n v="0"/>
    <n v="1"/>
    <s v="Wareham River West"/>
    <n v="44"/>
  </r>
  <r>
    <s v="LAND_NOPARC"/>
    <m/>
    <x v="0"/>
    <m/>
    <n v="0"/>
    <m/>
    <m/>
    <m/>
    <m/>
    <n v="0.17558000000000001"/>
    <n v="0"/>
    <n v="0"/>
    <n v="0"/>
    <n v="0"/>
    <m/>
    <n v="0"/>
    <n v="0"/>
    <n v="0"/>
    <s v="NO"/>
    <n v="0"/>
    <m/>
    <m/>
    <m/>
    <m/>
    <n v="0"/>
    <m/>
    <m/>
    <n v="0"/>
    <n v="0"/>
    <n v="0"/>
    <n v="0"/>
    <n v="0"/>
    <m/>
    <m/>
    <m/>
    <m/>
    <m/>
    <m/>
    <m/>
    <m/>
    <m/>
    <m/>
    <n v="0"/>
    <n v="0"/>
    <n v="1"/>
    <s v="Wareham River East"/>
    <n v="45"/>
  </r>
  <r>
    <s v="46A-2-171A"/>
    <m/>
    <x v="0"/>
    <s v="67 WARR AVE"/>
    <n v="101"/>
    <s v="GARDNER HARRY A"/>
    <s v="R30"/>
    <s v="ONE FAMILY"/>
    <s v="46/A2/171/A/"/>
    <n v="5.074E-2"/>
    <n v="0"/>
    <n v="0"/>
    <n v="1"/>
    <n v="1"/>
    <s v="SEWER"/>
    <n v="1"/>
    <n v="1"/>
    <n v="7800"/>
    <s v="YES"/>
    <n v="0"/>
    <s v="46A-2-171A"/>
    <s v="All Public"/>
    <s v="SEWER"/>
    <s v="SEWER"/>
    <n v="7800"/>
    <m/>
    <m/>
    <n v="0"/>
    <n v="0"/>
    <n v="2"/>
    <n v="1156"/>
    <n v="1.9"/>
    <m/>
    <m/>
    <m/>
    <m/>
    <m/>
    <m/>
    <m/>
    <m/>
    <m/>
    <m/>
    <n v="1"/>
    <n v="0"/>
    <n v="1"/>
    <s v="Broad Marsh River"/>
    <n v="43"/>
  </r>
  <r>
    <s v="46A-3-52"/>
    <m/>
    <x v="0"/>
    <s v="90 CIRCUIT AVE"/>
    <n v="101"/>
    <s v="COOKE SUSAN A"/>
    <s v="R30"/>
    <s v="ONE FAMILY"/>
    <s v="46/A3/52//"/>
    <n v="0.12302"/>
    <n v="0"/>
    <n v="0"/>
    <n v="1"/>
    <n v="1"/>
    <s v="SEWER"/>
    <n v="1"/>
    <n v="1"/>
    <n v="1600"/>
    <s v="YES"/>
    <n v="0"/>
    <s v="46A-3-52"/>
    <s v="All Public"/>
    <s v="SEWER"/>
    <s v="SEWER"/>
    <n v="1600"/>
    <m/>
    <m/>
    <n v="0"/>
    <n v="0"/>
    <n v="2"/>
    <n v="744"/>
    <n v="1"/>
    <m/>
    <m/>
    <m/>
    <m/>
    <m/>
    <m/>
    <m/>
    <m/>
    <m/>
    <m/>
    <n v="1"/>
    <n v="0"/>
    <n v="1"/>
    <s v="Broad Marsh River"/>
    <n v="43"/>
  </r>
  <r>
    <s v="UNK1193"/>
    <s v="FEE"/>
    <x v="0"/>
    <s v="BARNCLE RD"/>
    <n v="0"/>
    <m/>
    <m/>
    <m/>
    <m/>
    <n v="2.3900000000000001E-2"/>
    <n v="0"/>
    <n v="0"/>
    <n v="0"/>
    <n v="0"/>
    <m/>
    <n v="0"/>
    <n v="0"/>
    <n v="0"/>
    <s v="NO_W2"/>
    <n v="0"/>
    <m/>
    <m/>
    <m/>
    <m/>
    <n v="0"/>
    <m/>
    <m/>
    <n v="0"/>
    <n v="0"/>
    <n v="0"/>
    <n v="0"/>
    <n v="0"/>
    <s v="Not in new Assr DB, Makepe?, old info"/>
    <m/>
    <m/>
    <m/>
    <m/>
    <m/>
    <m/>
    <m/>
    <m/>
    <m/>
    <n v="1"/>
    <n v="0"/>
    <n v="1"/>
    <s v="Broad Marsh River"/>
    <n v="43"/>
  </r>
  <r>
    <s v="LAND_NOPARC"/>
    <m/>
    <x v="0"/>
    <m/>
    <n v="0"/>
    <m/>
    <m/>
    <m/>
    <m/>
    <n v="0.17416999999999999"/>
    <n v="0"/>
    <n v="0"/>
    <n v="0"/>
    <n v="0"/>
    <m/>
    <n v="0"/>
    <n v="0"/>
    <n v="0"/>
    <s v="NO"/>
    <n v="0"/>
    <m/>
    <m/>
    <m/>
    <m/>
    <n v="0"/>
    <m/>
    <m/>
    <n v="0"/>
    <n v="0"/>
    <n v="0"/>
    <n v="0"/>
    <n v="0"/>
    <m/>
    <m/>
    <m/>
    <m/>
    <m/>
    <m/>
    <m/>
    <m/>
    <m/>
    <m/>
    <n v="0"/>
    <n v="0"/>
    <n v="1"/>
    <s v="Broad Marsh River"/>
    <n v="43"/>
  </r>
  <r>
    <s v="46A-2-191"/>
    <m/>
    <x v="0"/>
    <s v="17 PINEHURST DR"/>
    <n v="101"/>
    <s v="MURPHY MICHAEL F &amp; RONALD F"/>
    <s v="R30"/>
    <s v="ONE FAMILY"/>
    <s v="46/A2/191//"/>
    <n v="9.7250000000000003E-2"/>
    <n v="0"/>
    <n v="0"/>
    <n v="1"/>
    <n v="1"/>
    <s v="SEWER"/>
    <n v="1"/>
    <n v="1"/>
    <n v="22600"/>
    <s v="YES"/>
    <n v="0"/>
    <s v="46A-2-191"/>
    <s v="All Public"/>
    <s v="SEWER"/>
    <s v="SEWER"/>
    <n v="22600"/>
    <m/>
    <m/>
    <n v="0"/>
    <n v="0"/>
    <n v="4"/>
    <n v="1138"/>
    <n v="1"/>
    <m/>
    <m/>
    <m/>
    <m/>
    <m/>
    <m/>
    <m/>
    <m/>
    <m/>
    <m/>
    <n v="1"/>
    <n v="0"/>
    <n v="1"/>
    <s v="Broad Marsh River"/>
    <n v="43"/>
  </r>
  <r>
    <s v="46A-2-148"/>
    <m/>
    <x v="0"/>
    <s v="16 NIMROD WAY"/>
    <n v="101"/>
    <s v="QUATTROCIOCCHI PAUL D"/>
    <s v="R30"/>
    <s v="ONE FAMILY"/>
    <s v="46/A2/148//"/>
    <n v="0.14687"/>
    <n v="0"/>
    <n v="0"/>
    <n v="1"/>
    <n v="1"/>
    <s v="SEWER"/>
    <n v="1"/>
    <n v="1"/>
    <n v="2700"/>
    <s v="YES"/>
    <n v="0"/>
    <s v="46A-2-148"/>
    <s v="All Public"/>
    <s v="SEWER"/>
    <s v="SEWER"/>
    <n v="2700"/>
    <m/>
    <m/>
    <n v="0"/>
    <n v="0"/>
    <n v="4"/>
    <n v="1986"/>
    <n v="2"/>
    <m/>
    <m/>
    <m/>
    <m/>
    <m/>
    <m/>
    <m/>
    <m/>
    <m/>
    <m/>
    <n v="1"/>
    <n v="0"/>
    <n v="1"/>
    <s v="Broad Marsh River"/>
    <n v="43"/>
  </r>
  <r>
    <s v="46A-2-K"/>
    <m/>
    <x v="0"/>
    <s v="9 BARNACLE RD"/>
    <n v="101"/>
    <s v="DRISCOLL ROBERT J"/>
    <s v="R30"/>
    <s v="ONE FAMILY"/>
    <s v="46/A2//K/"/>
    <n v="8.9529999999999998E-2"/>
    <n v="0"/>
    <n v="0"/>
    <n v="1"/>
    <n v="1"/>
    <s v="SEWER"/>
    <n v="1"/>
    <n v="1"/>
    <n v="5300"/>
    <s v="NO_W1"/>
    <n v="0"/>
    <s v="46A-2-K"/>
    <s v="All Public"/>
    <s v="SEWER"/>
    <s v="SEWER"/>
    <n v="5300"/>
    <m/>
    <m/>
    <n v="0"/>
    <n v="0"/>
    <n v="2"/>
    <n v="952"/>
    <n v="1"/>
    <m/>
    <m/>
    <m/>
    <m/>
    <m/>
    <m/>
    <m/>
    <m/>
    <m/>
    <m/>
    <n v="2"/>
    <n v="0"/>
    <n v="1"/>
    <s v="Broad Marsh River"/>
    <n v="43"/>
  </r>
  <r>
    <s v="39-M12B"/>
    <m/>
    <x v="0"/>
    <s v="85 OAK ST"/>
    <n v="101"/>
    <s v="HOLLIS RICHARD B"/>
    <m/>
    <s v="ONE FAMILY"/>
    <s v="39//M12/B/"/>
    <n v="0.35285"/>
    <n v="1"/>
    <n v="1"/>
    <n v="1"/>
    <n v="1"/>
    <s v="SEPTIC"/>
    <n v="0"/>
    <n v="1"/>
    <n v="12400"/>
    <s v="YES"/>
    <n v="12400"/>
    <s v="39-M12B"/>
    <m/>
    <m/>
    <s v="SEPTIC"/>
    <n v="12400"/>
    <m/>
    <m/>
    <n v="1"/>
    <n v="1"/>
    <n v="1"/>
    <n v="1224"/>
    <n v="1"/>
    <m/>
    <m/>
    <m/>
    <m/>
    <m/>
    <m/>
    <m/>
    <m/>
    <m/>
    <m/>
    <n v="1"/>
    <n v="9.68"/>
    <n v="1"/>
    <s v="Wareham River East"/>
    <n v="45"/>
  </r>
  <r>
    <s v="39-M27B"/>
    <m/>
    <x v="0"/>
    <s v="46 OAK ST"/>
    <n v="106"/>
    <s v="DECAS CHARLES N"/>
    <s v="R30"/>
    <s v="AC LND IMP  MDL-00"/>
    <s v="39//M27/B/"/>
    <n v="0.76112000000000002"/>
    <n v="0"/>
    <n v="0"/>
    <n v="0"/>
    <n v="0"/>
    <m/>
    <n v="0"/>
    <n v="0"/>
    <n v="0"/>
    <s v="YES"/>
    <n v="0"/>
    <s v="39-M27B"/>
    <s v="Public Water,Septic"/>
    <s v="SEPTIC"/>
    <m/>
    <n v="0"/>
    <m/>
    <m/>
    <n v="0"/>
    <n v="0"/>
    <n v="0"/>
    <n v="0"/>
    <n v="0"/>
    <m/>
    <m/>
    <m/>
    <m/>
    <m/>
    <m/>
    <m/>
    <m/>
    <m/>
    <m/>
    <n v="1"/>
    <n v="0"/>
    <n v="1"/>
    <s v="Wareham River East"/>
    <n v="45"/>
  </r>
  <r>
    <s v="46A-3-50"/>
    <m/>
    <x v="0"/>
    <s v="88 CIRCUIT AVE"/>
    <n v="101"/>
    <s v="LATHERS ARTHUR E III"/>
    <s v="R30"/>
    <s v="ONE FAMILY"/>
    <s v="46/A3/50//"/>
    <n v="0.22069"/>
    <n v="0"/>
    <n v="0"/>
    <n v="1"/>
    <n v="1"/>
    <s v="SEWER"/>
    <n v="1"/>
    <n v="1"/>
    <n v="3300"/>
    <s v="YES"/>
    <n v="0"/>
    <s v="46A-3-50"/>
    <s v="All Public"/>
    <s v="SEWER"/>
    <s v="SEWER"/>
    <n v="3300"/>
    <m/>
    <m/>
    <n v="0"/>
    <n v="0"/>
    <n v="3"/>
    <n v="828"/>
    <n v="1"/>
    <m/>
    <m/>
    <m/>
    <m/>
    <m/>
    <m/>
    <m/>
    <m/>
    <m/>
    <m/>
    <n v="2"/>
    <n v="0"/>
    <n v="1"/>
    <s v="Broad Marsh River"/>
    <n v="43"/>
  </r>
  <r>
    <s v="56-1"/>
    <m/>
    <x v="0"/>
    <s v="4 LITTLETON DR"/>
    <n v="903"/>
    <s v="TOWN OF WAREHAM"/>
    <s v="MR30"/>
    <s v="TAX POSS  MDL-00"/>
    <s v="56//1//"/>
    <n v="3.8576999999999999"/>
    <n v="0"/>
    <n v="1"/>
    <n v="0"/>
    <n v="1"/>
    <m/>
    <n v="0"/>
    <n v="1"/>
    <n v="3900"/>
    <s v="NO_W1"/>
    <n v="3900"/>
    <s v="56-1"/>
    <m/>
    <m/>
    <s v="SEPTIC"/>
    <n v="3900"/>
    <m/>
    <m/>
    <n v="0"/>
    <n v="1"/>
    <n v="0"/>
    <n v="0"/>
    <n v="0"/>
    <m/>
    <m/>
    <m/>
    <m/>
    <m/>
    <m/>
    <m/>
    <m/>
    <m/>
    <m/>
    <n v="15"/>
    <n v="0"/>
    <n v="1"/>
    <s v="Wareham River West"/>
    <n v="44"/>
  </r>
  <r>
    <s v="46A-2-192"/>
    <m/>
    <x v="0"/>
    <s v="15 PINEHURST DR"/>
    <n v="101"/>
    <s v="ROGERS FRANK A"/>
    <s v="R30"/>
    <s v="ONE FAMILY"/>
    <s v="46/A2/192//"/>
    <n v="9.1170000000000001E-2"/>
    <n v="0"/>
    <n v="0"/>
    <n v="1"/>
    <n v="1"/>
    <s v="SEWER"/>
    <n v="1"/>
    <n v="1"/>
    <n v="7400"/>
    <s v="YES"/>
    <n v="0"/>
    <s v="46A-2-192"/>
    <s v="All Public"/>
    <s v="SEWER"/>
    <s v="SEWER"/>
    <n v="7400"/>
    <m/>
    <m/>
    <n v="0"/>
    <n v="0"/>
    <n v="2"/>
    <n v="808"/>
    <n v="1"/>
    <m/>
    <m/>
    <m/>
    <m/>
    <m/>
    <m/>
    <m/>
    <m/>
    <m/>
    <m/>
    <n v="1"/>
    <n v="0"/>
    <n v="1"/>
    <s v="Broad Marsh River"/>
    <n v="43"/>
  </r>
  <r>
    <s v="46A-2-161"/>
    <m/>
    <x v="0"/>
    <s v="5 BARNACLE RD"/>
    <n v="101"/>
    <s v="MAGLIO VINCENT A"/>
    <s v="R30"/>
    <s v="ONE FAMILY"/>
    <s v="46/A2/161//"/>
    <n v="0.10946"/>
    <n v="0"/>
    <n v="0"/>
    <n v="1"/>
    <n v="1"/>
    <s v="SEWER"/>
    <n v="1"/>
    <n v="1"/>
    <n v="2600"/>
    <s v="YES"/>
    <n v="0"/>
    <s v="46A-2-161"/>
    <s v="All Public"/>
    <s v="SEWER"/>
    <s v="SEWER"/>
    <n v="2600"/>
    <m/>
    <m/>
    <n v="0"/>
    <n v="0"/>
    <n v="2"/>
    <n v="612"/>
    <n v="1"/>
    <m/>
    <m/>
    <m/>
    <m/>
    <m/>
    <m/>
    <m/>
    <m/>
    <m/>
    <m/>
    <n v="1"/>
    <n v="0"/>
    <n v="1"/>
    <s v="Broad Marsh River"/>
    <n v="43"/>
  </r>
  <r>
    <s v="46A-2-170"/>
    <m/>
    <x v="0"/>
    <s v="62 WARR AVE"/>
    <n v="101"/>
    <s v="CROSS ROBERT L"/>
    <s v="R30"/>
    <s v="ONE FAMILY"/>
    <s v="46/A2/170//"/>
    <n v="7.2190000000000004E-2"/>
    <n v="0"/>
    <n v="0"/>
    <n v="1"/>
    <n v="1"/>
    <s v="SEWER"/>
    <n v="1"/>
    <n v="1"/>
    <n v="13600"/>
    <s v="YES"/>
    <n v="0"/>
    <s v="46A-2-170"/>
    <s v="All Public"/>
    <s v="SEWER"/>
    <s v="SEWER"/>
    <n v="13600"/>
    <m/>
    <m/>
    <n v="0"/>
    <n v="0"/>
    <n v="2"/>
    <n v="1014"/>
    <n v="1.3"/>
    <m/>
    <m/>
    <m/>
    <m/>
    <m/>
    <m/>
    <m/>
    <m/>
    <m/>
    <m/>
    <n v="1"/>
    <n v="0"/>
    <n v="1"/>
    <s v="Broad Marsh River"/>
    <n v="43"/>
  </r>
  <r>
    <s v="49-1002"/>
    <m/>
    <x v="0"/>
    <s v="REAR SWIFTS BCH RD"/>
    <n v="132"/>
    <s v="MELTZER STEPHEN E TR OF FIRE"/>
    <s v="R30"/>
    <s v="RES ACLNUD  MDL-00"/>
    <s v="49//1002//"/>
    <n v="13.10547"/>
    <n v="0"/>
    <n v="0"/>
    <n v="0"/>
    <n v="0"/>
    <m/>
    <n v="0"/>
    <n v="0"/>
    <n v="0"/>
    <s v="YES"/>
    <n v="0"/>
    <s v="49-1002"/>
    <m/>
    <m/>
    <m/>
    <n v="0"/>
    <m/>
    <m/>
    <n v="0"/>
    <n v="0"/>
    <n v="0"/>
    <n v="0"/>
    <n v="0"/>
    <m/>
    <m/>
    <m/>
    <m/>
    <m/>
    <m/>
    <m/>
    <m/>
    <m/>
    <m/>
    <n v="1"/>
    <n v="0"/>
    <n v="1"/>
    <s v="Broad Marsh River"/>
    <n v="43"/>
  </r>
  <r>
    <s v="46A-3-28"/>
    <m/>
    <x v="0"/>
    <s v="42 CIRCUIT AVE"/>
    <n v="101"/>
    <s v="SOUZA RONALD &amp; SOUZA RONALD JR"/>
    <s v="R30"/>
    <s v="ONE FAMILY"/>
    <s v="46/A3/28//"/>
    <n v="0.11049"/>
    <n v="0"/>
    <n v="0"/>
    <n v="1"/>
    <n v="1"/>
    <s v="SEWER"/>
    <n v="1"/>
    <n v="1"/>
    <n v="1500"/>
    <s v="YES"/>
    <n v="0"/>
    <s v="46A-3-28"/>
    <s v="All Public"/>
    <s v="SEWER"/>
    <s v="SEWER"/>
    <n v="1500"/>
    <m/>
    <m/>
    <n v="0"/>
    <n v="0"/>
    <n v="3"/>
    <n v="1768"/>
    <n v="2"/>
    <m/>
    <m/>
    <m/>
    <m/>
    <m/>
    <m/>
    <m/>
    <m/>
    <m/>
    <m/>
    <n v="1"/>
    <n v="0"/>
    <n v="1"/>
    <s v="Broad Marsh River"/>
    <n v="43"/>
  </r>
  <r>
    <s v="46A-3-81"/>
    <m/>
    <x v="0"/>
    <s v="35 CIRCUIT AVE"/>
    <n v="101"/>
    <s v="OBRIEN BRENDAN F"/>
    <s v="R30"/>
    <s v="ONE FAMILY"/>
    <s v="46/A3/81//"/>
    <n v="0.10488"/>
    <n v="0"/>
    <n v="0"/>
    <n v="1"/>
    <n v="1"/>
    <s v="SEWER"/>
    <n v="1"/>
    <n v="1"/>
    <n v="6400"/>
    <s v="YES"/>
    <n v="0"/>
    <s v="46A-3-81"/>
    <s v="All Public"/>
    <s v="SEWER"/>
    <s v="SEWER"/>
    <n v="6400"/>
    <m/>
    <m/>
    <n v="0"/>
    <n v="0"/>
    <n v="2"/>
    <n v="960"/>
    <n v="1"/>
    <m/>
    <m/>
    <m/>
    <m/>
    <m/>
    <m/>
    <m/>
    <m/>
    <m/>
    <m/>
    <n v="1"/>
    <n v="0"/>
    <n v="1"/>
    <s v="Broad Marsh River"/>
    <n v="43"/>
  </r>
  <r>
    <s v="46-1000A"/>
    <m/>
    <x v="0"/>
    <s v="0 RIVERSIDE AVE"/>
    <n v="132"/>
    <s v="WARR WILLIAM E C III"/>
    <s v="R30"/>
    <s v="RES ACLNUD  MDL-00"/>
    <s v="46//1000/A/"/>
    <n v="0.47449000000000002"/>
    <n v="0"/>
    <n v="0"/>
    <n v="0"/>
    <n v="0"/>
    <m/>
    <n v="0"/>
    <n v="0"/>
    <n v="0"/>
    <s v="NO_W1"/>
    <n v="0"/>
    <s v="46-1000A"/>
    <m/>
    <m/>
    <m/>
    <n v="0"/>
    <m/>
    <m/>
    <n v="0"/>
    <n v="0"/>
    <n v="0"/>
    <n v="0"/>
    <n v="0"/>
    <m/>
    <m/>
    <m/>
    <m/>
    <m/>
    <m/>
    <m/>
    <m/>
    <m/>
    <m/>
    <n v="1"/>
    <n v="0"/>
    <n v="1"/>
    <s v="Broad Marsh River"/>
    <n v="43"/>
  </r>
  <r>
    <s v="46A-3-1000"/>
    <m/>
    <x v="0"/>
    <s v="0 SEA BREEZE DR"/>
    <n v="132"/>
    <s v="LUZAITIS MARTHA LOUISE"/>
    <s v="R30"/>
    <s v="RES ACLNUD  MDL-00"/>
    <s v="46/A3/1000//"/>
    <n v="0.11704000000000001"/>
    <n v="0"/>
    <n v="0"/>
    <n v="0"/>
    <n v="0"/>
    <m/>
    <n v="0"/>
    <n v="0"/>
    <n v="0"/>
    <s v="YES"/>
    <n v="0"/>
    <s v="46A-3-1000"/>
    <m/>
    <m/>
    <m/>
    <n v="0"/>
    <m/>
    <m/>
    <n v="0"/>
    <n v="0"/>
    <n v="0"/>
    <n v="0"/>
    <n v="0"/>
    <m/>
    <m/>
    <m/>
    <m/>
    <m/>
    <m/>
    <m/>
    <m/>
    <m/>
    <m/>
    <n v="0"/>
    <n v="0"/>
    <n v="1"/>
    <s v="Broad Marsh River"/>
    <n v="43"/>
  </r>
  <r>
    <s v="49-1012D"/>
    <m/>
    <x v="0"/>
    <s v="6 MATHER DR"/>
    <n v="101"/>
    <s v="HUBBLE WILLIAM S"/>
    <s v="MR30"/>
    <s v="ONE FAMILY"/>
    <s v="49//1012/D/"/>
    <n v="0.52331000000000005"/>
    <n v="0"/>
    <n v="0"/>
    <n v="1"/>
    <n v="1"/>
    <s v="SEWER"/>
    <n v="1"/>
    <n v="1"/>
    <n v="3600"/>
    <s v="YES"/>
    <n v="0"/>
    <s v="49-1012D"/>
    <s v="All Public"/>
    <s v="SEWER"/>
    <s v="SEWER"/>
    <n v="3600"/>
    <m/>
    <m/>
    <n v="0"/>
    <n v="0"/>
    <n v="3"/>
    <n v="1872"/>
    <n v="2"/>
    <m/>
    <m/>
    <m/>
    <m/>
    <m/>
    <m/>
    <m/>
    <m/>
    <m/>
    <m/>
    <n v="1"/>
    <n v="0"/>
    <n v="1"/>
    <s v="Wareham River West"/>
    <n v="44"/>
  </r>
  <r>
    <s v="46A-3-47"/>
    <m/>
    <x v="0"/>
    <s v="82 CIRCUIT AVE"/>
    <n v="101"/>
    <s v="COX MICHAEL"/>
    <s v="R30"/>
    <s v="ONE FAMILY"/>
    <s v="46/A3/47//"/>
    <n v="0.36814999999999998"/>
    <n v="0"/>
    <n v="0"/>
    <n v="1"/>
    <n v="1"/>
    <s v="SEWER"/>
    <n v="1"/>
    <n v="2"/>
    <n v="9800"/>
    <s v="YES"/>
    <n v="0"/>
    <s v="46A-3-47"/>
    <s v="All Public"/>
    <s v="SEWER"/>
    <s v="SEWER"/>
    <n v="4900"/>
    <m/>
    <m/>
    <n v="0"/>
    <n v="0"/>
    <n v="3"/>
    <n v="1064"/>
    <n v="1"/>
    <m/>
    <m/>
    <m/>
    <m/>
    <m/>
    <m/>
    <m/>
    <m/>
    <m/>
    <m/>
    <n v="3"/>
    <n v="0"/>
    <n v="1"/>
    <s v="Broad Marsh River"/>
    <n v="43"/>
  </r>
  <r>
    <s v="46A-2-193"/>
    <m/>
    <x v="0"/>
    <s v="13 PINEHURST DR"/>
    <n v="101"/>
    <s v="WOLVERTON JAN B PC TRUSTEE"/>
    <s v="R30"/>
    <s v="ONE FAMILY"/>
    <s v="46/A2/193//"/>
    <n v="9.6119999999999997E-2"/>
    <n v="0"/>
    <n v="0"/>
    <n v="1"/>
    <n v="1"/>
    <s v="SEWER"/>
    <n v="1"/>
    <n v="1"/>
    <n v="8600"/>
    <s v="YES"/>
    <n v="0"/>
    <s v="46A-2-193"/>
    <s v="All Public"/>
    <s v="SEWER"/>
    <s v="SEWER"/>
    <n v="8600"/>
    <m/>
    <m/>
    <n v="0"/>
    <n v="0"/>
    <n v="3"/>
    <n v="814"/>
    <n v="1"/>
    <m/>
    <m/>
    <m/>
    <m/>
    <m/>
    <m/>
    <m/>
    <m/>
    <m/>
    <m/>
    <n v="1"/>
    <n v="0"/>
    <n v="1"/>
    <s v="Broad Marsh River"/>
    <n v="43"/>
  </r>
  <r>
    <s v="46A-2-169"/>
    <m/>
    <x v="0"/>
    <s v="14 PINEHURST DR"/>
    <n v="101"/>
    <s v="LANGTON JOHN W"/>
    <s v="R30"/>
    <s v="ONE FAMILY"/>
    <s v="46/A2/169//"/>
    <n v="9.4880000000000006E-2"/>
    <n v="0"/>
    <n v="0"/>
    <n v="1"/>
    <n v="1"/>
    <s v="SEWER"/>
    <n v="1"/>
    <n v="1"/>
    <n v="8900"/>
    <s v="YES"/>
    <n v="0"/>
    <s v="46A-2-169"/>
    <s v="All Public"/>
    <s v="SEWER"/>
    <s v="SEWER"/>
    <n v="8900"/>
    <m/>
    <m/>
    <n v="0"/>
    <n v="0"/>
    <n v="2"/>
    <n v="736"/>
    <n v="1"/>
    <m/>
    <m/>
    <m/>
    <m/>
    <m/>
    <m/>
    <m/>
    <m/>
    <m/>
    <m/>
    <n v="1"/>
    <n v="0"/>
    <n v="1"/>
    <s v="Broad Marsh River"/>
    <n v="43"/>
  </r>
  <r>
    <s v="46A-3-30"/>
    <m/>
    <x v="0"/>
    <s v="46 CIRCUIT AVE"/>
    <n v="101"/>
    <s v="SHAW WAYNE H"/>
    <s v="R30"/>
    <s v="ONE FAMILY"/>
    <s v="46/A3/30//"/>
    <n v="0.12714"/>
    <n v="0"/>
    <n v="0"/>
    <n v="1"/>
    <n v="1"/>
    <s v="SEWER"/>
    <n v="1"/>
    <n v="1"/>
    <n v="3000"/>
    <s v="YES"/>
    <n v="0"/>
    <s v="46A-3-30"/>
    <s v="All Public"/>
    <s v="SEWER"/>
    <s v="SEWER"/>
    <n v="3000"/>
    <m/>
    <m/>
    <n v="0"/>
    <n v="0"/>
    <n v="1"/>
    <n v="776"/>
    <n v="1"/>
    <m/>
    <m/>
    <m/>
    <m/>
    <m/>
    <m/>
    <m/>
    <m/>
    <m/>
    <m/>
    <n v="2"/>
    <n v="0"/>
    <n v="1"/>
    <s v="Broad Marsh River"/>
    <n v="43"/>
  </r>
  <r>
    <s v="46A-3-29"/>
    <m/>
    <x v="0"/>
    <s v="44 CIRCUIT AVE"/>
    <n v="101"/>
    <s v="PEDUZZI BEVERLY F LIFE ESTATE"/>
    <s v="R30"/>
    <s v="ONE FAMILY"/>
    <s v="46/A3/29//"/>
    <n v="0.10287"/>
    <n v="0"/>
    <n v="0"/>
    <n v="1"/>
    <n v="1"/>
    <s v="SEWER"/>
    <n v="1"/>
    <n v="1"/>
    <n v="4800"/>
    <s v="YES"/>
    <n v="0"/>
    <s v="46A-3-29"/>
    <s v="All Public"/>
    <s v="SEWER"/>
    <s v="SEWER"/>
    <n v="4800"/>
    <m/>
    <m/>
    <n v="0"/>
    <n v="0"/>
    <n v="3"/>
    <n v="1152"/>
    <n v="1.5"/>
    <m/>
    <m/>
    <m/>
    <m/>
    <m/>
    <m/>
    <m/>
    <m/>
    <m/>
    <m/>
    <n v="1"/>
    <n v="0"/>
    <n v="1"/>
    <s v="Broad Marsh River"/>
    <n v="43"/>
  </r>
  <r>
    <s v="46A-2-147"/>
    <m/>
    <x v="0"/>
    <s v="12 NIMROD WAY"/>
    <n v="101"/>
    <s v="QUATTROCIOCCHI PAUL D"/>
    <s v="R30"/>
    <s v="ONE FAMILY"/>
    <s v="46/A2/147//"/>
    <n v="0.11831"/>
    <n v="0"/>
    <n v="0"/>
    <n v="1"/>
    <n v="1"/>
    <s v="SEWER"/>
    <n v="1"/>
    <n v="1"/>
    <n v="100"/>
    <s v="YES"/>
    <n v="0"/>
    <s v="46A-2-147"/>
    <s v="All Public"/>
    <s v="SEWER"/>
    <s v="SEWER"/>
    <n v="100"/>
    <m/>
    <m/>
    <n v="0"/>
    <n v="0"/>
    <n v="1"/>
    <n v="650"/>
    <n v="1"/>
    <m/>
    <m/>
    <m/>
    <m/>
    <m/>
    <m/>
    <m/>
    <m/>
    <m/>
    <m/>
    <n v="1"/>
    <n v="0"/>
    <n v="1"/>
    <s v="Broad Marsh River"/>
    <n v="43"/>
  </r>
  <r>
    <s v="46-103"/>
    <m/>
    <x v="0"/>
    <s v="20 NORRIS ST"/>
    <n v="101"/>
    <s v="OREGAN DENIS K"/>
    <s v="R30"/>
    <s v="ONE FAMILY"/>
    <s v="46//103//"/>
    <n v="0.26277"/>
    <n v="0"/>
    <n v="0"/>
    <n v="1"/>
    <n v="1"/>
    <s v="SEWER"/>
    <n v="1"/>
    <n v="1"/>
    <n v="100"/>
    <s v="YES"/>
    <n v="0"/>
    <s v="46-103"/>
    <s v="All Public"/>
    <s v="SEWER"/>
    <s v="SEWER"/>
    <n v="100"/>
    <m/>
    <m/>
    <n v="0"/>
    <n v="0"/>
    <n v="3"/>
    <n v="720"/>
    <n v="1"/>
    <m/>
    <m/>
    <m/>
    <m/>
    <m/>
    <m/>
    <m/>
    <m/>
    <m/>
    <m/>
    <n v="2"/>
    <n v="0"/>
    <n v="1"/>
    <s v="Broad Marsh River"/>
    <n v="43"/>
  </r>
  <r>
    <s v="49-1012C"/>
    <m/>
    <x v="0"/>
    <s v="4 MATHER DR"/>
    <n v="101"/>
    <s v="LABONTE BRETT D"/>
    <s v="MR30"/>
    <s v="ONE FAMILY"/>
    <s v="49//1012/C/"/>
    <n v="0.65776999999999997"/>
    <n v="0"/>
    <n v="0"/>
    <n v="1"/>
    <n v="1"/>
    <s v="SEWER"/>
    <n v="1"/>
    <n v="2"/>
    <n v="22500"/>
    <s v="YES"/>
    <n v="0"/>
    <s v="49-1012C"/>
    <s v="All Public"/>
    <s v="SEWER"/>
    <s v="SEWER"/>
    <n v="11250"/>
    <m/>
    <m/>
    <n v="0"/>
    <n v="0"/>
    <n v="4"/>
    <n v="1998"/>
    <n v="2"/>
    <m/>
    <m/>
    <m/>
    <m/>
    <m/>
    <m/>
    <m/>
    <m/>
    <m/>
    <m/>
    <n v="1"/>
    <n v="0"/>
    <n v="1"/>
    <s v="Wareham River West"/>
    <n v="44"/>
  </r>
  <r>
    <s v="46A-2-162"/>
    <m/>
    <x v="0"/>
    <s v="5 NIMROD WAY"/>
    <n v="101"/>
    <s v="CUMMINGS ANN P"/>
    <s v="R30"/>
    <s v="ONE FAMILY"/>
    <s v="46/A2/162//"/>
    <n v="0.20465"/>
    <n v="0"/>
    <n v="0"/>
    <n v="1"/>
    <n v="1"/>
    <s v="SEWER"/>
    <n v="1"/>
    <n v="1"/>
    <n v="1000"/>
    <s v="YES"/>
    <n v="0"/>
    <s v="46A-2-162"/>
    <s v="All Public"/>
    <s v="SEWER"/>
    <s v="SEWER"/>
    <n v="1000"/>
    <m/>
    <m/>
    <n v="0"/>
    <n v="0"/>
    <n v="4"/>
    <n v="1420"/>
    <n v="1.3"/>
    <m/>
    <m/>
    <m/>
    <m/>
    <m/>
    <m/>
    <m/>
    <m/>
    <m/>
    <m/>
    <n v="3"/>
    <n v="0"/>
    <n v="1"/>
    <s v="Broad Marsh River"/>
    <n v="43"/>
  </r>
  <r>
    <s v="46A-3-82"/>
    <m/>
    <x v="0"/>
    <s v="53 CIRCUIT AVE"/>
    <n v="101"/>
    <s v="MACK RICHARD B"/>
    <s v="R30"/>
    <s v="ONE FAMILY"/>
    <s v="46/A3/82//"/>
    <n v="0.11304"/>
    <n v="0"/>
    <n v="0"/>
    <n v="1"/>
    <n v="1"/>
    <s v="SEWER"/>
    <n v="1"/>
    <n v="1"/>
    <n v="1800"/>
    <s v="YES"/>
    <n v="0"/>
    <s v="46A-3-82"/>
    <s v="All Public"/>
    <s v="SEWER"/>
    <s v="SEWER"/>
    <n v="1800"/>
    <m/>
    <m/>
    <n v="0"/>
    <n v="0"/>
    <n v="2"/>
    <n v="660"/>
    <n v="1"/>
    <m/>
    <m/>
    <m/>
    <m/>
    <m/>
    <m/>
    <m/>
    <m/>
    <m/>
    <m/>
    <n v="1"/>
    <n v="0"/>
    <n v="1"/>
    <s v="Broad Marsh River"/>
    <n v="43"/>
  </r>
  <r>
    <s v="46A-2-O"/>
    <m/>
    <x v="0"/>
    <s v="12 PINEHURST DR"/>
    <n v="101"/>
    <s v="DALEY CHRISTOPHER J"/>
    <s v="R30"/>
    <s v="ONE FAMILY"/>
    <s v="46/A2//O/"/>
    <n v="7.7179999999999999E-2"/>
    <n v="0"/>
    <n v="0"/>
    <n v="1"/>
    <n v="1"/>
    <s v="SEWER"/>
    <n v="1"/>
    <n v="0"/>
    <n v="0"/>
    <s v="YES"/>
    <n v="0"/>
    <s v="46A-2-O"/>
    <s v="All Public"/>
    <s v="SEWER"/>
    <s v="SEWER"/>
    <n v="0"/>
    <m/>
    <m/>
    <n v="0"/>
    <n v="0"/>
    <n v="3"/>
    <n v="960"/>
    <n v="2"/>
    <m/>
    <m/>
    <m/>
    <m/>
    <m/>
    <m/>
    <m/>
    <m/>
    <m/>
    <m/>
    <n v="2"/>
    <n v="0"/>
    <n v="1"/>
    <s v="Broad Marsh River"/>
    <n v="43"/>
  </r>
  <r>
    <s v="56-1"/>
    <m/>
    <x v="0"/>
    <s v="4 LITTLETON DR"/>
    <n v="903"/>
    <s v="TOWN OF WAREHAM"/>
    <s v="MR30"/>
    <s v="TAX POSS  MDL-00"/>
    <s v="56//1//"/>
    <n v="2.46604"/>
    <n v="0"/>
    <n v="1"/>
    <n v="0"/>
    <n v="1"/>
    <m/>
    <n v="0"/>
    <n v="1"/>
    <n v="3900"/>
    <s v="NO_W1"/>
    <n v="3900"/>
    <s v="56-1"/>
    <m/>
    <m/>
    <s v="SEPTIC"/>
    <n v="3900"/>
    <m/>
    <m/>
    <n v="0"/>
    <n v="1"/>
    <n v="0"/>
    <n v="0"/>
    <n v="0"/>
    <m/>
    <m/>
    <m/>
    <m/>
    <m/>
    <m/>
    <m/>
    <m/>
    <m/>
    <m/>
    <n v="9"/>
    <n v="0"/>
    <n v="1"/>
    <s v="Wareham River West"/>
    <n v="44"/>
  </r>
  <r>
    <s v="40-G9"/>
    <m/>
    <x v="0"/>
    <s v="2 PETER COOPER DRIVE"/>
    <n v="101"/>
    <s v="WORRELL GEOFFREY H"/>
    <s v="R30"/>
    <s v="ONE FAMILY"/>
    <s v="40//G9//"/>
    <n v="0.72406000000000004"/>
    <n v="0"/>
    <n v="0"/>
    <n v="1"/>
    <n v="1"/>
    <s v="SEWER"/>
    <n v="1"/>
    <n v="1"/>
    <n v="10900"/>
    <s v="YES"/>
    <n v="0"/>
    <s v="40-G9"/>
    <s v="Public Water,Public Sewer"/>
    <s v="SEWER"/>
    <s v="SEWER"/>
    <n v="10900"/>
    <m/>
    <m/>
    <n v="0"/>
    <n v="0"/>
    <n v="5"/>
    <n v="3716"/>
    <n v="2"/>
    <m/>
    <m/>
    <m/>
    <m/>
    <m/>
    <m/>
    <m/>
    <m/>
    <m/>
    <m/>
    <n v="1"/>
    <n v="0"/>
    <n v="1"/>
    <s v="Wareham River East"/>
    <n v="45"/>
  </r>
  <r>
    <s v="46A-2-194"/>
    <m/>
    <x v="0"/>
    <s v="65 WARR AVE"/>
    <n v="101"/>
    <s v="POKRASS SARA C"/>
    <s v="R30"/>
    <s v="ONE FAMILY"/>
    <s v="46/A2/194//"/>
    <n v="0.11337999999999999"/>
    <n v="0"/>
    <n v="0"/>
    <n v="1"/>
    <n v="1"/>
    <s v="SEWER"/>
    <n v="1"/>
    <n v="1"/>
    <n v="17600"/>
    <s v="YES"/>
    <n v="0"/>
    <s v="46A-2-194"/>
    <s v="All Public"/>
    <s v="SEWER"/>
    <s v="SEWER"/>
    <n v="17600"/>
    <m/>
    <m/>
    <n v="0"/>
    <n v="0"/>
    <n v="1"/>
    <n v="796"/>
    <n v="1"/>
    <m/>
    <m/>
    <m/>
    <m/>
    <m/>
    <m/>
    <m/>
    <m/>
    <m/>
    <m/>
    <n v="1"/>
    <n v="0"/>
    <n v="1"/>
    <s v="Broad Marsh River"/>
    <n v="43"/>
  </r>
  <r>
    <s v="46A-2-R"/>
    <m/>
    <x v="0"/>
    <s v="0 PINEHURST DR"/>
    <n v="132"/>
    <s v="DONOHOE CHARLES J"/>
    <s v="R30"/>
    <s v="RES ACLNUD  MDL-00"/>
    <s v="46/A2//R/"/>
    <n v="1.9609999999999999E-2"/>
    <n v="0"/>
    <n v="0"/>
    <n v="0"/>
    <n v="0"/>
    <m/>
    <n v="0"/>
    <n v="0"/>
    <n v="0"/>
    <s v="YES"/>
    <n v="0"/>
    <s v="46A-2-R"/>
    <m/>
    <m/>
    <m/>
    <n v="0"/>
    <m/>
    <m/>
    <n v="0"/>
    <n v="0"/>
    <n v="0"/>
    <n v="0"/>
    <n v="0"/>
    <m/>
    <m/>
    <m/>
    <m/>
    <m/>
    <m/>
    <m/>
    <m/>
    <m/>
    <m/>
    <n v="1"/>
    <n v="0"/>
    <n v="1"/>
    <s v="Broad Marsh River"/>
    <n v="43"/>
  </r>
  <r>
    <s v="46A-3-31"/>
    <m/>
    <x v="0"/>
    <s v="48 CIRCUIT AVE OFF"/>
    <n v="101"/>
    <s v="BAKER DOROTHY E TRUSTEE OF THE"/>
    <s v="R30"/>
    <s v="ONE FAMILY"/>
    <s v="46/A3/31//"/>
    <n v="9.0429999999999996E-2"/>
    <n v="0"/>
    <n v="0"/>
    <n v="1"/>
    <n v="1"/>
    <s v="SEWER"/>
    <n v="1"/>
    <n v="1"/>
    <n v="1400"/>
    <s v="YES"/>
    <n v="0"/>
    <s v="46A-3-31"/>
    <s v="All Public"/>
    <s v="SEWER"/>
    <s v="SEWER"/>
    <n v="1400"/>
    <m/>
    <m/>
    <n v="0"/>
    <n v="0"/>
    <n v="2"/>
    <n v="480"/>
    <n v="1"/>
    <m/>
    <m/>
    <m/>
    <m/>
    <m/>
    <m/>
    <m/>
    <m/>
    <m/>
    <m/>
    <n v="0"/>
    <n v="0"/>
    <n v="1"/>
    <s v="Broad Marsh River"/>
    <n v="43"/>
  </r>
  <r>
    <s v="56-B6"/>
    <m/>
    <x v="0"/>
    <s v="61 SWIFTS BCH RD"/>
    <n v="101"/>
    <s v="EWAN DAVID W"/>
    <s v="MR30"/>
    <s v="ONE FAMILY"/>
    <s v="56//B6//"/>
    <n v="0.27078000000000002"/>
    <n v="0"/>
    <n v="0"/>
    <n v="1"/>
    <n v="1"/>
    <s v="SEWER"/>
    <n v="1"/>
    <n v="1"/>
    <n v="14400"/>
    <s v="YES"/>
    <n v="0"/>
    <s v="56-B6"/>
    <m/>
    <m/>
    <s v="SEWER"/>
    <n v="14400"/>
    <m/>
    <m/>
    <n v="0"/>
    <n v="0"/>
    <n v="3"/>
    <n v="1992"/>
    <n v="2"/>
    <m/>
    <m/>
    <m/>
    <m/>
    <m/>
    <m/>
    <m/>
    <m/>
    <m/>
    <m/>
    <n v="1"/>
    <n v="0"/>
    <n v="1"/>
    <s v="Wareham River West"/>
    <n v="44"/>
  </r>
  <r>
    <s v="46A-2-I"/>
    <m/>
    <x v="0"/>
    <s v="10 PINEHURST DR"/>
    <n v="101"/>
    <s v="LACHANCE RONALD L"/>
    <s v="R30"/>
    <s v="ONE FAMILY"/>
    <s v="46/A2//I/"/>
    <n v="7.7530000000000002E-2"/>
    <n v="0"/>
    <n v="0"/>
    <n v="1"/>
    <n v="1"/>
    <s v="SEWER"/>
    <n v="1"/>
    <n v="1"/>
    <n v="3600"/>
    <s v="YES"/>
    <n v="0"/>
    <s v="46A-2-I"/>
    <s v="All Public"/>
    <s v="SEWER"/>
    <s v="SEWER"/>
    <n v="3600"/>
    <m/>
    <m/>
    <n v="0"/>
    <n v="0"/>
    <n v="2"/>
    <n v="642"/>
    <n v="1"/>
    <m/>
    <m/>
    <m/>
    <m/>
    <m/>
    <m/>
    <m/>
    <m/>
    <m/>
    <m/>
    <n v="2"/>
    <n v="0"/>
    <n v="1"/>
    <s v="Broad Marsh River"/>
    <n v="43"/>
  </r>
  <r>
    <s v="39-M12A"/>
    <m/>
    <x v="0"/>
    <s v="83 OAK ST"/>
    <n v="101"/>
    <s v="BARRY MARIE FRANCES"/>
    <s v="R30"/>
    <s v="ONE FAMILY"/>
    <s v="39//M12/A/"/>
    <n v="0.68969000000000003"/>
    <n v="1"/>
    <n v="1"/>
    <n v="1"/>
    <n v="1"/>
    <s v="SEPTIC"/>
    <n v="0"/>
    <n v="1"/>
    <n v="9000"/>
    <s v="YES"/>
    <n v="9000"/>
    <s v="39-M12A"/>
    <s v="Public Water,Gas,Septic"/>
    <s v="SEPTIC"/>
    <s v="SEPTIC"/>
    <n v="9000"/>
    <m/>
    <m/>
    <n v="1"/>
    <n v="1"/>
    <n v="3"/>
    <n v="1456"/>
    <n v="1"/>
    <m/>
    <m/>
    <m/>
    <m/>
    <m/>
    <m/>
    <m/>
    <m/>
    <m/>
    <m/>
    <n v="1"/>
    <n v="9.68"/>
    <n v="1"/>
    <s v="Wareham River East"/>
    <n v="45"/>
  </r>
  <r>
    <s v="46A-3-1000"/>
    <m/>
    <x v="0"/>
    <s v="0 SEA BREEZE DR"/>
    <n v="132"/>
    <s v="LUZAITIS MARTHA LOUISE"/>
    <s v="R30"/>
    <s v="RES ACLNUD  MDL-00"/>
    <s v="46/A3/1000//"/>
    <n v="0.60502999999999996"/>
    <n v="0"/>
    <n v="0"/>
    <n v="0"/>
    <n v="0"/>
    <m/>
    <n v="0"/>
    <n v="0"/>
    <n v="0"/>
    <s v="YES"/>
    <n v="0"/>
    <s v="46A-3-1000"/>
    <m/>
    <m/>
    <m/>
    <n v="0"/>
    <m/>
    <m/>
    <n v="0"/>
    <n v="0"/>
    <n v="0"/>
    <n v="0"/>
    <n v="0"/>
    <m/>
    <m/>
    <m/>
    <m/>
    <m/>
    <m/>
    <m/>
    <m/>
    <m/>
    <m/>
    <n v="0"/>
    <n v="0"/>
    <n v="1"/>
    <s v="Broad Marsh River"/>
    <n v="43"/>
  </r>
  <r>
    <s v="39-M27A"/>
    <m/>
    <x v="0"/>
    <s v="44 OAK ST"/>
    <n v="101"/>
    <s v="DECAS CHARLES N"/>
    <s v="R30"/>
    <s v="ONE FAMILY"/>
    <s v="39//M27/A/"/>
    <n v="0.74639"/>
    <n v="1"/>
    <n v="1"/>
    <n v="1"/>
    <n v="1"/>
    <s v="SEPTIC"/>
    <n v="0"/>
    <n v="1"/>
    <n v="12900"/>
    <s v="YES"/>
    <n v="12900"/>
    <s v="39-M27A"/>
    <s v="Public Water,Septic"/>
    <s v="SEPTIC"/>
    <s v="SEPTIC"/>
    <n v="12900"/>
    <m/>
    <m/>
    <n v="1"/>
    <n v="1"/>
    <n v="2"/>
    <n v="1498"/>
    <n v="1"/>
    <m/>
    <m/>
    <m/>
    <m/>
    <m/>
    <m/>
    <m/>
    <m/>
    <m/>
    <m/>
    <n v="1"/>
    <n v="9.68"/>
    <n v="1"/>
    <s v="Wareham River East"/>
    <n v="45"/>
  </r>
  <r>
    <s v="46A-3-83A"/>
    <m/>
    <x v="0"/>
    <s v="39 CIRCUIT AVE"/>
    <n v="101"/>
    <s v="BLACK MARY T"/>
    <s v="R30"/>
    <s v="ONE FAMILY"/>
    <s v="46/A3/83/A/"/>
    <n v="0.13997999999999999"/>
    <n v="0"/>
    <n v="0"/>
    <n v="1"/>
    <n v="1"/>
    <s v="SEWER"/>
    <n v="1"/>
    <n v="1"/>
    <n v="900"/>
    <s v="YES"/>
    <n v="0"/>
    <s v="46A-3-83A"/>
    <s v="All Public"/>
    <s v="SEWER"/>
    <s v="SEWER"/>
    <n v="900"/>
    <m/>
    <m/>
    <n v="0"/>
    <n v="0"/>
    <n v="1"/>
    <n v="552"/>
    <n v="1"/>
    <m/>
    <m/>
    <m/>
    <m/>
    <m/>
    <m/>
    <m/>
    <m/>
    <m/>
    <m/>
    <n v="2"/>
    <n v="0"/>
    <n v="1"/>
    <s v="Broad Marsh River"/>
    <n v="43"/>
  </r>
  <r>
    <s v="49-H17"/>
    <m/>
    <x v="0"/>
    <s v="64 SWIFTS BCH RD"/>
    <n v="101"/>
    <s v="NIGRO ANTHONY J JR"/>
    <s v="MR30"/>
    <s v="ONE FAMILY"/>
    <s v="49//H17//"/>
    <n v="0.30911"/>
    <n v="0"/>
    <n v="0"/>
    <n v="1"/>
    <n v="1"/>
    <s v="SEWER"/>
    <n v="1"/>
    <n v="1"/>
    <n v="7400"/>
    <s v="NO_W1"/>
    <n v="0"/>
    <s v="49-H17"/>
    <s v="Public Water,Public Sewer"/>
    <s v="SEWER"/>
    <s v="SEWER"/>
    <n v="7400"/>
    <m/>
    <m/>
    <n v="0"/>
    <n v="0"/>
    <n v="3"/>
    <n v="1308"/>
    <n v="1"/>
    <m/>
    <m/>
    <m/>
    <m/>
    <m/>
    <m/>
    <m/>
    <m/>
    <m/>
    <m/>
    <n v="2"/>
    <n v="0"/>
    <n v="1"/>
    <s v="Wareham River West"/>
    <n v="44"/>
  </r>
  <r>
    <s v="56-44"/>
    <m/>
    <x v="0"/>
    <s v="15 LITTLETON DR"/>
    <n v="101"/>
    <s v="ROUSSEAU TODD J"/>
    <s v="MR30"/>
    <s v="ONE FAMILY"/>
    <s v="56//44//"/>
    <n v="0.27329999999999999"/>
    <n v="0"/>
    <n v="0"/>
    <n v="1"/>
    <n v="1"/>
    <s v="SEWER"/>
    <n v="1"/>
    <n v="1"/>
    <n v="3900"/>
    <s v="YES"/>
    <n v="0"/>
    <s v="56-44"/>
    <s v="Public Water,Public Sewer,Gas"/>
    <s v="SEWER"/>
    <s v="SEWER"/>
    <n v="3900"/>
    <m/>
    <m/>
    <n v="0"/>
    <n v="0"/>
    <n v="1"/>
    <n v="1224"/>
    <n v="1.5"/>
    <m/>
    <m/>
    <m/>
    <m/>
    <m/>
    <m/>
    <m/>
    <m/>
    <m/>
    <m/>
    <n v="1"/>
    <n v="0"/>
    <n v="1"/>
    <s v="Wareham River West"/>
    <n v="44"/>
  </r>
  <r>
    <s v="46A-3-45"/>
    <m/>
    <x v="0"/>
    <s v="76 CIRCUIT AVE"/>
    <n v="101"/>
    <s v="MCDERMOTT THOMAS F &amp; CAMILLE L"/>
    <s v="R30"/>
    <s v="ONE FAMILY"/>
    <s v="46/A3/45//"/>
    <n v="0.20139000000000001"/>
    <n v="0"/>
    <n v="0"/>
    <n v="1"/>
    <n v="1"/>
    <s v="SEWER"/>
    <n v="1"/>
    <n v="1"/>
    <n v="700"/>
    <s v="YES"/>
    <n v="0"/>
    <s v="46A-3-45"/>
    <s v="All Public"/>
    <s v="SEWER"/>
    <s v="SEWER"/>
    <n v="700"/>
    <m/>
    <m/>
    <n v="0"/>
    <n v="0"/>
    <n v="2"/>
    <n v="792"/>
    <n v="1"/>
    <m/>
    <m/>
    <m/>
    <m/>
    <m/>
    <m/>
    <m/>
    <m/>
    <m/>
    <m/>
    <n v="2"/>
    <n v="0"/>
    <n v="1"/>
    <s v="Broad Marsh River"/>
    <n v="43"/>
  </r>
  <r>
    <s v="46A-2-166"/>
    <m/>
    <x v="0"/>
    <s v="8 PINEHURST DR"/>
    <n v="101"/>
    <s v="GALLAGHER PATRICIA"/>
    <s v="R30"/>
    <s v="ONE FAMILY"/>
    <s v="46/A2/166//"/>
    <n v="9.3240000000000003E-2"/>
    <n v="0"/>
    <n v="0"/>
    <n v="1"/>
    <n v="1"/>
    <s v="SEWER"/>
    <n v="1"/>
    <n v="1"/>
    <n v="5000"/>
    <s v="YES"/>
    <n v="0"/>
    <s v="46A-2-166"/>
    <s v="All Public"/>
    <s v="SEWER"/>
    <s v="SEWER"/>
    <n v="5000"/>
    <m/>
    <m/>
    <n v="0"/>
    <n v="0"/>
    <n v="2"/>
    <n v="1086"/>
    <n v="2"/>
    <m/>
    <m/>
    <m/>
    <m/>
    <m/>
    <m/>
    <m/>
    <m/>
    <m/>
    <m/>
    <n v="1"/>
    <n v="0"/>
    <n v="1"/>
    <s v="Broad Marsh River"/>
    <n v="43"/>
  </r>
  <r>
    <s v="46A-2-145"/>
    <m/>
    <x v="0"/>
    <s v="10 NIMROD WAY"/>
    <n v="101"/>
    <s v="SHANKS WALTER T"/>
    <s v="R30"/>
    <s v="ONE FAMILY"/>
    <s v="46/A2/145//"/>
    <n v="0.19489000000000001"/>
    <n v="0"/>
    <n v="0"/>
    <n v="1"/>
    <n v="1"/>
    <s v="SEWER"/>
    <n v="1"/>
    <n v="1"/>
    <n v="19700"/>
    <s v="YES"/>
    <n v="0"/>
    <s v="46A-2-145"/>
    <s v="All Public"/>
    <s v="SEWER"/>
    <s v="SEWER"/>
    <n v="19700"/>
    <m/>
    <m/>
    <n v="0"/>
    <n v="0"/>
    <n v="2"/>
    <n v="1886"/>
    <n v="1"/>
    <m/>
    <m/>
    <m/>
    <m/>
    <m/>
    <m/>
    <m/>
    <m/>
    <m/>
    <m/>
    <n v="2"/>
    <n v="0"/>
    <n v="1"/>
    <s v="Broad Marsh River"/>
    <n v="43"/>
  </r>
  <r>
    <s v="46A-3-83B"/>
    <m/>
    <x v="0"/>
    <s v="51 CIRCUIT AVE"/>
    <n v="101"/>
    <s v="SWENSON DAVID W"/>
    <s v="R30"/>
    <s v="ONE FAMILY"/>
    <s v="46/A3/83/B/"/>
    <n v="7.7859999999999999E-2"/>
    <n v="0"/>
    <n v="0"/>
    <n v="1"/>
    <n v="1"/>
    <s v="SEWER"/>
    <n v="1"/>
    <n v="1"/>
    <n v="6200"/>
    <s v="YES"/>
    <n v="0"/>
    <s v="46A-3-83B"/>
    <s v="All Public"/>
    <s v="SEWER"/>
    <s v="SEWER"/>
    <n v="6200"/>
    <m/>
    <m/>
    <n v="0"/>
    <n v="0"/>
    <n v="2"/>
    <n v="576"/>
    <n v="1"/>
    <m/>
    <m/>
    <m/>
    <m/>
    <m/>
    <m/>
    <m/>
    <m/>
    <m/>
    <m/>
    <n v="1"/>
    <n v="0"/>
    <n v="1"/>
    <s v="Broad Marsh River"/>
    <n v="43"/>
  </r>
  <r>
    <s v="46-101"/>
    <m/>
    <x v="0"/>
    <s v="14 NORRIS ST"/>
    <n v="101"/>
    <s v="MELLO LOLA E"/>
    <s v="R30"/>
    <s v="ONE FAMILY"/>
    <s v="46//101//"/>
    <n v="0.25345000000000001"/>
    <n v="0"/>
    <n v="0"/>
    <n v="1"/>
    <n v="1"/>
    <s v="SEWER"/>
    <n v="1"/>
    <n v="1"/>
    <n v="10000"/>
    <s v="YES"/>
    <n v="0"/>
    <s v="46-101"/>
    <s v="All Public"/>
    <s v="SEWER"/>
    <s v="SEWER"/>
    <n v="10000"/>
    <m/>
    <m/>
    <n v="0"/>
    <n v="0"/>
    <n v="3"/>
    <n v="920"/>
    <n v="1"/>
    <m/>
    <m/>
    <m/>
    <m/>
    <m/>
    <m/>
    <m/>
    <m/>
    <m/>
    <m/>
    <n v="2"/>
    <n v="0"/>
    <n v="1"/>
    <s v="Broad Marsh River"/>
    <n v="43"/>
  </r>
  <r>
    <s v="49-1012M"/>
    <m/>
    <x v="0"/>
    <s v="0 MATHER DR REAR"/>
    <n v="132"/>
    <s v="HUBBLE WILLIAM S"/>
    <s v="MR30"/>
    <s v="RES ACLNUD  MDL-00"/>
    <s v="49//1012/M/"/>
    <n v="0.14660000000000001"/>
    <n v="0"/>
    <n v="0"/>
    <n v="0"/>
    <n v="0"/>
    <m/>
    <n v="0"/>
    <n v="0"/>
    <n v="0"/>
    <s v="YES"/>
    <n v="0"/>
    <s v="49-1012M"/>
    <m/>
    <m/>
    <m/>
    <n v="0"/>
    <m/>
    <m/>
    <n v="0"/>
    <n v="0"/>
    <n v="0"/>
    <n v="0"/>
    <n v="0"/>
    <m/>
    <m/>
    <m/>
    <m/>
    <m/>
    <m/>
    <m/>
    <m/>
    <m/>
    <m/>
    <n v="1"/>
    <n v="0"/>
    <n v="1"/>
    <s v="Wareham River West"/>
    <n v="44"/>
  </r>
  <r>
    <s v="LAND_NOPARC"/>
    <m/>
    <x v="0"/>
    <m/>
    <n v="0"/>
    <m/>
    <m/>
    <m/>
    <m/>
    <n v="4.5170000000000002E-2"/>
    <n v="0"/>
    <n v="0"/>
    <n v="0"/>
    <n v="0"/>
    <m/>
    <n v="0"/>
    <n v="0"/>
    <n v="0"/>
    <s v="NO"/>
    <n v="0"/>
    <m/>
    <m/>
    <m/>
    <m/>
    <n v="0"/>
    <m/>
    <m/>
    <n v="0"/>
    <n v="0"/>
    <n v="0"/>
    <n v="0"/>
    <n v="0"/>
    <m/>
    <m/>
    <m/>
    <m/>
    <m/>
    <m/>
    <m/>
    <m/>
    <m/>
    <m/>
    <n v="0"/>
    <n v="0"/>
    <n v="1"/>
    <s v="Broad Marsh River"/>
    <n v="43"/>
  </r>
  <r>
    <s v="46A-2-195"/>
    <m/>
    <x v="0"/>
    <s v="60 WARR AVE"/>
    <n v="101"/>
    <s v="SPRAGUE COREY M"/>
    <s v="R30"/>
    <s v="ONE FAMILY"/>
    <s v="46/A2/195//"/>
    <n v="0.12124"/>
    <n v="0"/>
    <n v="0"/>
    <n v="1"/>
    <n v="1"/>
    <s v="SEWER"/>
    <n v="1"/>
    <n v="1"/>
    <n v="5400"/>
    <s v="YES"/>
    <n v="0"/>
    <s v="46A-2-195"/>
    <s v="All Public"/>
    <s v="SEWER"/>
    <s v="SEWER"/>
    <n v="5400"/>
    <m/>
    <m/>
    <n v="0"/>
    <n v="0"/>
    <n v="2"/>
    <n v="725"/>
    <n v="1"/>
    <m/>
    <m/>
    <m/>
    <m/>
    <m/>
    <m/>
    <m/>
    <m/>
    <m/>
    <m/>
    <n v="1"/>
    <n v="0"/>
    <n v="1"/>
    <s v="Broad Marsh River"/>
    <n v="43"/>
  </r>
  <r>
    <s v="46A-3-32"/>
    <m/>
    <x v="0"/>
    <s v="50 CIRCUIT AVE"/>
    <n v="101"/>
    <s v="BAKER DOROTHY E TRUSTEE OF THE"/>
    <s v="R30"/>
    <s v="ONE FAMILY"/>
    <s v="46/A3/32//"/>
    <n v="0.112"/>
    <n v="0"/>
    <n v="0"/>
    <n v="1"/>
    <n v="1"/>
    <s v="SEWER"/>
    <n v="1"/>
    <n v="1"/>
    <n v="1400"/>
    <s v="YES"/>
    <n v="0"/>
    <s v="46A-3-32"/>
    <s v="All Public"/>
    <s v="SEWER"/>
    <s v="SEWER"/>
    <n v="1400"/>
    <m/>
    <m/>
    <n v="0"/>
    <n v="0"/>
    <n v="2"/>
    <n v="584"/>
    <n v="1"/>
    <m/>
    <m/>
    <m/>
    <m/>
    <m/>
    <m/>
    <m/>
    <m/>
    <m/>
    <m/>
    <n v="0"/>
    <n v="0"/>
    <n v="1"/>
    <s v="Broad Marsh River"/>
    <n v="43"/>
  </r>
  <r>
    <s v="46A-3-88"/>
    <m/>
    <x v="0"/>
    <s v="41 CIRCUIT AVE"/>
    <n v="101"/>
    <s v="MERCURY JOHN"/>
    <s v="R30"/>
    <s v="ONE FAMILY"/>
    <s v="46/A3/88//"/>
    <n v="0.10967"/>
    <n v="0"/>
    <n v="0"/>
    <n v="1"/>
    <n v="1"/>
    <s v="SEWER"/>
    <n v="1"/>
    <n v="1"/>
    <n v="8000"/>
    <s v="YES"/>
    <n v="0"/>
    <s v="46A-3-88"/>
    <s v="All Public"/>
    <s v="SEWER"/>
    <s v="SEWER"/>
    <n v="8000"/>
    <m/>
    <m/>
    <n v="0"/>
    <n v="0"/>
    <n v="1"/>
    <n v="1014"/>
    <n v="1"/>
    <m/>
    <m/>
    <m/>
    <m/>
    <m/>
    <m/>
    <m/>
    <m/>
    <m/>
    <m/>
    <n v="1"/>
    <n v="0"/>
    <n v="1"/>
    <s v="Broad Marsh River"/>
    <n v="43"/>
  </r>
  <r>
    <s v="46A-2-165"/>
    <m/>
    <x v="0"/>
    <s v="6 PINEHURST DR"/>
    <n v="101"/>
    <s v="FORTNEY ELAINE V"/>
    <s v="R30"/>
    <s v="ONE FAMILY"/>
    <s v="46/A2/165//"/>
    <n v="9.221E-2"/>
    <n v="0"/>
    <n v="0"/>
    <n v="1"/>
    <n v="1"/>
    <s v="SEWER"/>
    <n v="1"/>
    <n v="1"/>
    <n v="400"/>
    <s v="YES"/>
    <n v="0"/>
    <s v="46A-2-165"/>
    <s v="All Public"/>
    <s v="SEWER"/>
    <s v="SEWER"/>
    <n v="400"/>
    <m/>
    <m/>
    <n v="0"/>
    <n v="0"/>
    <n v="2"/>
    <n v="676"/>
    <n v="1"/>
    <m/>
    <m/>
    <m/>
    <m/>
    <m/>
    <m/>
    <m/>
    <m/>
    <m/>
    <m/>
    <n v="1"/>
    <n v="0"/>
    <n v="1"/>
    <s v="Broad Marsh River"/>
    <n v="43"/>
  </r>
  <r>
    <s v="49-A"/>
    <m/>
    <x v="0"/>
    <s v="3 MARSH AVE"/>
    <n v="101"/>
    <s v="HIGGINS DONALD P JR"/>
    <s v="MR30"/>
    <s v="ONE FAMILY"/>
    <s v="49///A/"/>
    <n v="0.34355000000000002"/>
    <n v="0"/>
    <n v="0"/>
    <n v="1"/>
    <n v="1"/>
    <s v="SEWER"/>
    <n v="1"/>
    <n v="1"/>
    <n v="9000"/>
    <s v="YES"/>
    <n v="0"/>
    <s v="49-A"/>
    <s v="All Public"/>
    <s v="SEWER"/>
    <s v="SEWER"/>
    <n v="9000"/>
    <m/>
    <m/>
    <n v="0"/>
    <n v="0"/>
    <n v="3"/>
    <n v="1220"/>
    <n v="1"/>
    <m/>
    <m/>
    <m/>
    <m/>
    <m/>
    <m/>
    <m/>
    <m/>
    <m/>
    <m/>
    <n v="1"/>
    <n v="0"/>
    <n v="1"/>
    <s v="Wareham River West"/>
    <n v="44"/>
  </r>
  <r>
    <s v="46A-2-164A"/>
    <m/>
    <x v="0"/>
    <s v="3 NIMROD WAY"/>
    <n v="101"/>
    <s v="PIENTON WALTER J"/>
    <s v="R30"/>
    <s v="ONE FAMILY"/>
    <s v="46/A2/164/A/"/>
    <n v="4.6710000000000002E-2"/>
    <n v="0"/>
    <n v="0"/>
    <n v="1"/>
    <n v="1"/>
    <s v="SEWER"/>
    <n v="1"/>
    <n v="1"/>
    <n v="6300"/>
    <s v="YES"/>
    <n v="0"/>
    <s v="46A-2-164A"/>
    <s v="All Public"/>
    <s v="SEWER"/>
    <s v="SEWER"/>
    <n v="6300"/>
    <m/>
    <m/>
    <n v="0"/>
    <n v="0"/>
    <n v="2"/>
    <n v="736"/>
    <n v="1"/>
    <m/>
    <m/>
    <m/>
    <m/>
    <m/>
    <m/>
    <m/>
    <m/>
    <m/>
    <m/>
    <n v="1"/>
    <n v="0"/>
    <n v="1"/>
    <s v="Broad Marsh River"/>
    <n v="43"/>
  </r>
  <r>
    <s v="46A-2-196"/>
    <m/>
    <x v="0"/>
    <s v="11 PINEHURST DR"/>
    <n v="101"/>
    <s v="PROUTY RICHARD F"/>
    <m/>
    <s v="ONE FAMILY"/>
    <s v="46/A2/196//"/>
    <n v="0.11063000000000001"/>
    <n v="0"/>
    <n v="0"/>
    <n v="1"/>
    <n v="1"/>
    <s v="SEWER"/>
    <n v="1"/>
    <n v="1"/>
    <n v="5700"/>
    <s v="YES"/>
    <n v="0"/>
    <s v="46A-2-196"/>
    <s v="All Public"/>
    <s v="SEWER"/>
    <s v="SEWER"/>
    <n v="5700"/>
    <m/>
    <m/>
    <n v="0"/>
    <n v="0"/>
    <n v="2"/>
    <n v="756"/>
    <n v="1"/>
    <m/>
    <m/>
    <m/>
    <m/>
    <m/>
    <m/>
    <m/>
    <m/>
    <m/>
    <m/>
    <n v="1"/>
    <n v="0"/>
    <n v="1"/>
    <s v="Broad Marsh River"/>
    <n v="43"/>
  </r>
  <r>
    <s v="56-7"/>
    <m/>
    <x v="0"/>
    <s v="16 LITTLETON DR"/>
    <n v="101"/>
    <s v="SCHAEFER IRA M"/>
    <s v="MR30"/>
    <s v="ONE FAMILY"/>
    <s v="56//7//"/>
    <n v="0.26171"/>
    <n v="0"/>
    <n v="0"/>
    <n v="1"/>
    <n v="1"/>
    <s v="SEWER"/>
    <n v="1"/>
    <n v="1"/>
    <n v="5000"/>
    <s v="YES"/>
    <n v="0"/>
    <s v="56-7"/>
    <s v="Gas"/>
    <m/>
    <s v="SEWER"/>
    <n v="5000"/>
    <m/>
    <m/>
    <n v="0"/>
    <n v="0"/>
    <n v="3"/>
    <n v="960"/>
    <n v="1"/>
    <m/>
    <m/>
    <m/>
    <m/>
    <m/>
    <m/>
    <m/>
    <m/>
    <m/>
    <m/>
    <n v="1"/>
    <n v="0"/>
    <n v="1"/>
    <s v="Wareham River West"/>
    <n v="44"/>
  </r>
  <r>
    <s v="LAND_NOPARC"/>
    <m/>
    <x v="0"/>
    <m/>
    <n v="0"/>
    <m/>
    <m/>
    <m/>
    <m/>
    <n v="3.9300000000000003E-3"/>
    <n v="0"/>
    <n v="0"/>
    <n v="0"/>
    <n v="0"/>
    <m/>
    <n v="0"/>
    <n v="0"/>
    <n v="0"/>
    <s v="NO"/>
    <n v="0"/>
    <m/>
    <m/>
    <m/>
    <m/>
    <n v="0"/>
    <m/>
    <m/>
    <n v="0"/>
    <n v="0"/>
    <n v="0"/>
    <n v="0"/>
    <n v="0"/>
    <m/>
    <m/>
    <m/>
    <m/>
    <m/>
    <m/>
    <m/>
    <m/>
    <m/>
    <m/>
    <n v="0"/>
    <n v="0"/>
    <n v="1"/>
    <s v="Broad Marsh River"/>
    <n v="43"/>
  </r>
  <r>
    <s v="46A-3-84B"/>
    <m/>
    <x v="0"/>
    <s v="49 CIRCUIT AVE"/>
    <n v="101"/>
    <s v="BOYER JOSHUA J"/>
    <s v="R30"/>
    <s v="ONE FAMILY"/>
    <s v="46/A3/84/B/"/>
    <n v="0.10174999999999999"/>
    <n v="0"/>
    <n v="0"/>
    <n v="1"/>
    <n v="1"/>
    <s v="SEWER"/>
    <n v="1"/>
    <n v="1"/>
    <n v="2500"/>
    <s v="YES"/>
    <n v="0"/>
    <s v="46A-3-84B"/>
    <s v="All Public"/>
    <s v="SEWER"/>
    <s v="SEWER"/>
    <n v="2500"/>
    <m/>
    <m/>
    <n v="0"/>
    <n v="0"/>
    <n v="4"/>
    <n v="1088"/>
    <n v="1"/>
    <m/>
    <m/>
    <m/>
    <m/>
    <m/>
    <m/>
    <m/>
    <m/>
    <m/>
    <m/>
    <n v="1"/>
    <n v="0"/>
    <n v="1"/>
    <s v="Broad Marsh River"/>
    <n v="43"/>
  </r>
  <r>
    <s v="56-B5"/>
    <m/>
    <x v="0"/>
    <s v="59 SWIFTS BCH RD"/>
    <n v="101"/>
    <s v="SMITH MARK A"/>
    <s v="MR30"/>
    <s v="ONE FAMILY"/>
    <s v="56//B5//"/>
    <n v="0.23851"/>
    <n v="0"/>
    <n v="0"/>
    <n v="1"/>
    <n v="1"/>
    <s v="SEWER"/>
    <n v="1"/>
    <n v="1"/>
    <n v="13400"/>
    <s v="YES"/>
    <n v="0"/>
    <s v="56-B5"/>
    <s v="All Public"/>
    <s v="SEWER"/>
    <s v="SEWER"/>
    <n v="13400"/>
    <m/>
    <m/>
    <n v="0"/>
    <n v="0"/>
    <n v="3"/>
    <n v="1556"/>
    <n v="1.75"/>
    <m/>
    <m/>
    <m/>
    <m/>
    <m/>
    <m/>
    <m/>
    <m/>
    <m/>
    <m/>
    <n v="1"/>
    <n v="0"/>
    <n v="1"/>
    <s v="Wareham River West"/>
    <n v="44"/>
  </r>
  <r>
    <s v="46-100"/>
    <m/>
    <x v="0"/>
    <s v="63 WARR AVE"/>
    <n v="101"/>
    <s v="ROSZAK JADWIGA &amp; EDWARD"/>
    <s v="R30"/>
    <s v="ONE FAMILY"/>
    <s v="46//100//"/>
    <n v="0.12274"/>
    <n v="0"/>
    <n v="0"/>
    <n v="1"/>
    <n v="1"/>
    <s v="SEWER"/>
    <n v="1"/>
    <n v="1"/>
    <n v="4500"/>
    <s v="YES"/>
    <n v="0"/>
    <s v="46-100"/>
    <s v="All Public"/>
    <s v="SEWER"/>
    <s v="SEWER"/>
    <n v="4500"/>
    <m/>
    <m/>
    <n v="0"/>
    <n v="0"/>
    <n v="3"/>
    <n v="723"/>
    <n v="1"/>
    <m/>
    <m/>
    <m/>
    <m/>
    <m/>
    <m/>
    <m/>
    <m/>
    <m/>
    <m/>
    <n v="1"/>
    <n v="0"/>
    <n v="1"/>
    <s v="Broad Marsh River"/>
    <n v="43"/>
  </r>
  <r>
    <s v="46-1000B"/>
    <m/>
    <x v="0"/>
    <s v="0 RIVERSIDE AVE"/>
    <n v="132"/>
    <s v="ROFFO MICHAEL C"/>
    <s v="R30"/>
    <s v="RES ACLNUD  MDL-00"/>
    <s v="46//1000/B/"/>
    <n v="0.32227"/>
    <n v="0"/>
    <n v="0"/>
    <n v="0"/>
    <n v="0"/>
    <m/>
    <n v="0"/>
    <n v="0"/>
    <n v="0"/>
    <s v="YES"/>
    <n v="0"/>
    <s v="46-1000B"/>
    <m/>
    <m/>
    <m/>
    <n v="0"/>
    <m/>
    <m/>
    <n v="0"/>
    <n v="0"/>
    <n v="0"/>
    <n v="0"/>
    <n v="0"/>
    <m/>
    <m/>
    <m/>
    <m/>
    <m/>
    <m/>
    <m/>
    <m/>
    <m/>
    <m/>
    <n v="2"/>
    <n v="0"/>
    <n v="1"/>
    <s v="Broad Marsh River"/>
    <n v="43"/>
  </r>
  <r>
    <s v="46A-3-87"/>
    <m/>
    <x v="0"/>
    <s v="43 CIRCUIT AVE"/>
    <n v="101"/>
    <s v="GRAHAM SCOTT K TRUSTEE OF THE"/>
    <s v="R30"/>
    <s v="ONE FAMILY"/>
    <s v="46/A3/87//"/>
    <n v="9.9790000000000004E-2"/>
    <n v="0"/>
    <n v="0"/>
    <n v="1"/>
    <n v="1"/>
    <s v="SEWER"/>
    <n v="1"/>
    <n v="1"/>
    <n v="6200"/>
    <s v="YES"/>
    <n v="0"/>
    <s v="46A-3-87"/>
    <s v="All Public"/>
    <s v="SEWER"/>
    <s v="SEWER"/>
    <n v="6200"/>
    <m/>
    <m/>
    <n v="0"/>
    <n v="0"/>
    <n v="2"/>
    <n v="960"/>
    <n v="1"/>
    <m/>
    <m/>
    <m/>
    <m/>
    <m/>
    <m/>
    <m/>
    <m/>
    <m/>
    <m/>
    <n v="1"/>
    <n v="0"/>
    <n v="1"/>
    <s v="Broad Marsh River"/>
    <n v="43"/>
  </r>
  <r>
    <s v="46A-2-144"/>
    <m/>
    <x v="0"/>
    <s v="6 NIMROD WAY"/>
    <n v="101"/>
    <s v="KARP ROBERT"/>
    <s v="R30"/>
    <s v="ONE FAMILY"/>
    <s v="46/A2/144//"/>
    <n v="9.0639999999999998E-2"/>
    <n v="0"/>
    <n v="0"/>
    <n v="1"/>
    <n v="1"/>
    <s v="SEWER"/>
    <n v="1"/>
    <n v="1"/>
    <n v="2500"/>
    <s v="YES"/>
    <n v="0"/>
    <s v="46A-2-144"/>
    <s v="All Public"/>
    <s v="SEWER"/>
    <s v="SEWER"/>
    <n v="2500"/>
    <m/>
    <m/>
    <n v="0"/>
    <n v="0"/>
    <n v="2"/>
    <n v="1043"/>
    <n v="1"/>
    <m/>
    <m/>
    <m/>
    <m/>
    <m/>
    <m/>
    <m/>
    <m/>
    <m/>
    <m/>
    <n v="1"/>
    <n v="0"/>
    <n v="1"/>
    <s v="Broad Marsh River"/>
    <n v="43"/>
  </r>
  <r>
    <s v="46A-3-33"/>
    <m/>
    <x v="0"/>
    <s v="52 CIRCUIT AVE"/>
    <n v="101"/>
    <s v="GRACE DAVID K TRUSTEE"/>
    <s v="R30"/>
    <s v="ONE FAMILY"/>
    <s v="46/A3/33//"/>
    <n v="0.12822"/>
    <n v="0"/>
    <n v="0"/>
    <n v="1"/>
    <n v="1"/>
    <s v="SEWER"/>
    <n v="1"/>
    <n v="1"/>
    <n v="3400"/>
    <s v="YES"/>
    <n v="0"/>
    <s v="46A-3-33"/>
    <s v="All Public"/>
    <s v="SEWER"/>
    <s v="SEWER"/>
    <n v="3400"/>
    <m/>
    <m/>
    <n v="0"/>
    <n v="0"/>
    <n v="3"/>
    <n v="730"/>
    <n v="1"/>
    <m/>
    <m/>
    <m/>
    <m/>
    <m/>
    <m/>
    <m/>
    <m/>
    <m/>
    <m/>
    <n v="0"/>
    <n v="0"/>
    <n v="1"/>
    <s v="Broad Marsh River"/>
    <n v="43"/>
  </r>
  <r>
    <s v="LAND_NOPARC"/>
    <m/>
    <x v="0"/>
    <m/>
    <n v="0"/>
    <m/>
    <m/>
    <m/>
    <m/>
    <n v="2.7499999999999998E-3"/>
    <n v="0"/>
    <n v="0"/>
    <n v="0"/>
    <n v="0"/>
    <m/>
    <n v="0"/>
    <n v="0"/>
    <n v="0"/>
    <s v="NO"/>
    <n v="0"/>
    <m/>
    <m/>
    <m/>
    <m/>
    <n v="0"/>
    <m/>
    <m/>
    <n v="0"/>
    <n v="0"/>
    <n v="0"/>
    <n v="0"/>
    <n v="0"/>
    <m/>
    <m/>
    <m/>
    <m/>
    <m/>
    <m/>
    <m/>
    <m/>
    <m/>
    <m/>
    <n v="0"/>
    <n v="0"/>
    <n v="1"/>
    <s v="Wareham River East"/>
    <n v="45"/>
  </r>
  <r>
    <s v="46A-3-44"/>
    <m/>
    <x v="0"/>
    <s v="74 CIRCUIT AVE"/>
    <n v="101"/>
    <s v="DIMAURO VINCENT J"/>
    <s v="R30"/>
    <s v="ONE FAMILY"/>
    <s v="46/A3/44//"/>
    <n v="9.9159999999999998E-2"/>
    <n v="0"/>
    <n v="0"/>
    <n v="1"/>
    <n v="1"/>
    <s v="SEWER"/>
    <n v="1"/>
    <n v="1"/>
    <n v="200"/>
    <s v="YES"/>
    <n v="0"/>
    <s v="46A-3-44"/>
    <s v="All Public"/>
    <s v="SEWER"/>
    <s v="SEWER"/>
    <n v="200"/>
    <m/>
    <m/>
    <n v="0"/>
    <n v="0"/>
    <n v="2"/>
    <n v="693"/>
    <n v="1"/>
    <m/>
    <m/>
    <m/>
    <m/>
    <m/>
    <m/>
    <m/>
    <m/>
    <m/>
    <m/>
    <n v="1"/>
    <n v="0"/>
    <n v="1"/>
    <s v="Broad Marsh River"/>
    <n v="43"/>
  </r>
  <r>
    <s v="46-74"/>
    <m/>
    <x v="0"/>
    <s v="35 FRANCONIA AVE"/>
    <n v="101"/>
    <s v="ROFFO MICHAEL C"/>
    <s v="R30"/>
    <s v="ONE FAMILY"/>
    <s v="46//74//"/>
    <n v="0.86546000000000001"/>
    <n v="0"/>
    <n v="0"/>
    <n v="1"/>
    <n v="1"/>
    <s v="SEWER"/>
    <n v="1"/>
    <n v="0"/>
    <n v="0"/>
    <s v="YES"/>
    <n v="0"/>
    <s v="46-74"/>
    <m/>
    <m/>
    <s v="SEWER"/>
    <n v="0"/>
    <m/>
    <m/>
    <n v="0"/>
    <n v="0"/>
    <n v="3"/>
    <n v="1544"/>
    <n v="2"/>
    <m/>
    <m/>
    <m/>
    <m/>
    <m/>
    <m/>
    <m/>
    <m/>
    <m/>
    <m/>
    <n v="12"/>
    <n v="0"/>
    <n v="1"/>
    <s v="Broad Marsh River"/>
    <n v="43"/>
  </r>
  <r>
    <s v="46A-2-197"/>
    <m/>
    <x v="0"/>
    <s v="9 PINEHURST DR"/>
    <n v="101"/>
    <s v="COELHO VIRGINIA L"/>
    <s v="R30"/>
    <s v="ONE FAMILY"/>
    <s v="46/A2/197//"/>
    <n v="0.11754000000000001"/>
    <n v="0"/>
    <n v="0"/>
    <n v="1"/>
    <n v="1"/>
    <s v="SEWER"/>
    <n v="1"/>
    <n v="1"/>
    <n v="6200"/>
    <s v="YES"/>
    <n v="0"/>
    <s v="46A-2-197"/>
    <s v="All Public"/>
    <s v="SEWER"/>
    <s v="SEWER"/>
    <n v="6200"/>
    <m/>
    <m/>
    <n v="0"/>
    <n v="0"/>
    <n v="2"/>
    <n v="700"/>
    <n v="1"/>
    <m/>
    <m/>
    <m/>
    <m/>
    <m/>
    <m/>
    <m/>
    <m/>
    <m/>
    <m/>
    <n v="1"/>
    <n v="0"/>
    <n v="1"/>
    <s v="Broad Marsh River"/>
    <n v="43"/>
  </r>
  <r>
    <s v="46A-2-164B"/>
    <m/>
    <x v="0"/>
    <s v="1 NIMROD WAY"/>
    <n v="101"/>
    <s v="KELLY BRIAN T"/>
    <s v="R30"/>
    <s v="ONE FAMILY"/>
    <s v="46/A2/164/B/"/>
    <n v="3.7060000000000003E-2"/>
    <n v="0"/>
    <n v="0"/>
    <n v="1"/>
    <n v="1"/>
    <s v="SEWER"/>
    <n v="1"/>
    <n v="0"/>
    <n v="0"/>
    <s v="YES"/>
    <n v="0"/>
    <s v="46A-2-164B"/>
    <s v="All Public"/>
    <s v="SEWER"/>
    <s v="SEWER"/>
    <n v="0"/>
    <m/>
    <m/>
    <n v="0"/>
    <n v="0"/>
    <n v="1"/>
    <n v="636"/>
    <n v="1"/>
    <m/>
    <m/>
    <m/>
    <m/>
    <m/>
    <m/>
    <m/>
    <m/>
    <m/>
    <m/>
    <n v="1"/>
    <n v="0"/>
    <n v="1"/>
    <s v="Broad Marsh River"/>
    <n v="43"/>
  </r>
  <r>
    <s v="46A-2-200B"/>
    <m/>
    <x v="0"/>
    <s v="58 WARR AVE"/>
    <n v="101"/>
    <s v="DAMATA SALLY J"/>
    <s v="R30"/>
    <s v="ONE FAMILY"/>
    <s v="46/A2/200/B/"/>
    <n v="6.5199999999999994E-2"/>
    <n v="0"/>
    <n v="0"/>
    <n v="1"/>
    <n v="1"/>
    <s v="SEWER"/>
    <n v="1"/>
    <n v="1"/>
    <n v="4200"/>
    <s v="YES"/>
    <n v="0"/>
    <s v="46A-2-200B"/>
    <s v="All Public"/>
    <s v="SEWER"/>
    <s v="SEWER"/>
    <n v="4200"/>
    <m/>
    <m/>
    <n v="0"/>
    <n v="0"/>
    <n v="4"/>
    <n v="1306"/>
    <n v="1.75"/>
    <m/>
    <m/>
    <m/>
    <m/>
    <m/>
    <m/>
    <m/>
    <m/>
    <m/>
    <m/>
    <n v="1"/>
    <n v="0"/>
    <n v="1"/>
    <s v="Broad Marsh River"/>
    <n v="43"/>
  </r>
  <r>
    <s v="56-45"/>
    <m/>
    <x v="0"/>
    <s v="13 LITTLETON DR"/>
    <n v="101"/>
    <s v="GIORDANI GENNARO A"/>
    <s v="MR30"/>
    <s v="ONE FAMILY"/>
    <s v="56//45//"/>
    <n v="0.27953"/>
    <n v="0"/>
    <n v="0"/>
    <n v="1"/>
    <n v="1"/>
    <s v="SEWER"/>
    <n v="1"/>
    <n v="1"/>
    <n v="0"/>
    <s v="YES"/>
    <n v="0"/>
    <s v="56-45"/>
    <s v="Public Water,Public Sewer,Gas"/>
    <s v="SEWER"/>
    <s v="SEWER"/>
    <n v="0"/>
    <m/>
    <m/>
    <n v="0"/>
    <n v="0"/>
    <n v="3"/>
    <n v="1085"/>
    <n v="1.75"/>
    <m/>
    <m/>
    <m/>
    <m/>
    <m/>
    <m/>
    <m/>
    <m/>
    <m/>
    <m/>
    <n v="1"/>
    <n v="0"/>
    <n v="1"/>
    <s v="Wareham River West"/>
    <n v="44"/>
  </r>
  <r>
    <s v="46A-3-85B"/>
    <m/>
    <x v="0"/>
    <s v="0 CIRCUIT AVE"/>
    <n v="132"/>
    <s v="BOYER JOSHUA J"/>
    <s v="R30"/>
    <s v="RES ACLNUD  MDL-00"/>
    <s v="46/A3/85/B/"/>
    <n v="1.214E-2"/>
    <n v="0"/>
    <n v="0"/>
    <n v="0"/>
    <n v="0"/>
    <m/>
    <n v="0"/>
    <n v="0"/>
    <n v="0"/>
    <s v="YES"/>
    <n v="0"/>
    <s v="46A-3-85B"/>
    <m/>
    <m/>
    <m/>
    <n v="0"/>
    <m/>
    <m/>
    <n v="0"/>
    <n v="0"/>
    <n v="0"/>
    <n v="0"/>
    <n v="0"/>
    <m/>
    <m/>
    <m/>
    <m/>
    <m/>
    <m/>
    <m/>
    <m/>
    <m/>
    <m/>
    <n v="0"/>
    <n v="0"/>
    <n v="1"/>
    <s v="Broad Marsh River"/>
    <n v="43"/>
  </r>
  <r>
    <s v="46A-2-143"/>
    <m/>
    <x v="0"/>
    <s v="4 NIMROD WAY"/>
    <n v="101"/>
    <s v="BERGERON CLAIRE"/>
    <s v="R30"/>
    <s v="ONE FAMILY"/>
    <s v="46/A2/143//"/>
    <n v="9.4310000000000005E-2"/>
    <n v="0"/>
    <n v="0"/>
    <n v="1"/>
    <n v="1"/>
    <s v="SEWER"/>
    <n v="0"/>
    <n v="1"/>
    <n v="0"/>
    <s v="YES"/>
    <n v="0"/>
    <s v="46A-2-143"/>
    <s v="All Public"/>
    <s v="SEWER"/>
    <s v="SEWER"/>
    <n v="0"/>
    <m/>
    <m/>
    <n v="0"/>
    <n v="0"/>
    <n v="2"/>
    <n v="814"/>
    <n v="1"/>
    <m/>
    <m/>
    <m/>
    <m/>
    <m/>
    <m/>
    <m/>
    <m/>
    <m/>
    <m/>
    <n v="1"/>
    <n v="0"/>
    <n v="1"/>
    <s v="Broad Marsh River"/>
    <n v="43"/>
  </r>
  <r>
    <s v="46A-3-34"/>
    <m/>
    <x v="0"/>
    <s v="54 CIRCUIT AVE"/>
    <n v="101"/>
    <s v="MERCURY JOHN E"/>
    <s v="R30"/>
    <s v="ONE FAMILY"/>
    <s v="46/A3/34//"/>
    <n v="0.13658999999999999"/>
    <n v="0"/>
    <n v="0"/>
    <n v="1"/>
    <n v="1"/>
    <s v="SEWER"/>
    <n v="1"/>
    <n v="0"/>
    <n v="0"/>
    <s v="YES"/>
    <n v="0"/>
    <s v="46A-3-34"/>
    <s v="All Public"/>
    <s v="SEWER"/>
    <s v="SEWER"/>
    <n v="0"/>
    <m/>
    <m/>
    <n v="0"/>
    <n v="0"/>
    <n v="3"/>
    <n v="2100"/>
    <n v="2"/>
    <m/>
    <m/>
    <m/>
    <m/>
    <m/>
    <m/>
    <m/>
    <m/>
    <m/>
    <m/>
    <n v="0"/>
    <n v="0"/>
    <n v="1"/>
    <s v="Broad Marsh River"/>
    <n v="43"/>
  </r>
  <r>
    <s v="46A-3-43"/>
    <m/>
    <x v="0"/>
    <s v="72 CIRCUIT AVE"/>
    <n v="101"/>
    <s v="VALPEY KATHLEEN M"/>
    <s v="R30"/>
    <s v="ONE FAMILY"/>
    <s v="46/A3/43//"/>
    <n v="9.8739999999999994E-2"/>
    <n v="0"/>
    <n v="0"/>
    <n v="1"/>
    <n v="1"/>
    <s v="SEWER"/>
    <n v="1"/>
    <n v="1"/>
    <n v="4600"/>
    <s v="YES"/>
    <n v="0"/>
    <s v="46A-3-43"/>
    <s v="All Public"/>
    <s v="SEWER"/>
    <s v="SEWER"/>
    <n v="4600"/>
    <m/>
    <m/>
    <n v="0"/>
    <n v="0"/>
    <n v="2"/>
    <n v="768"/>
    <n v="1"/>
    <m/>
    <m/>
    <m/>
    <m/>
    <m/>
    <m/>
    <m/>
    <m/>
    <m/>
    <m/>
    <n v="1"/>
    <n v="0"/>
    <n v="1"/>
    <s v="Broad Marsh River"/>
    <n v="43"/>
  </r>
  <r>
    <s v="46A-3-85A"/>
    <m/>
    <x v="0"/>
    <s v="45 CIRCUIT AVE"/>
    <n v="101"/>
    <s v="SCHEUB JOHN D"/>
    <s v="R30"/>
    <s v="ONE FAMILY"/>
    <s v="46/A3/85/A/"/>
    <n v="0.18032000000000001"/>
    <n v="0"/>
    <n v="0"/>
    <n v="1"/>
    <n v="1"/>
    <s v="SEWER"/>
    <n v="1"/>
    <n v="1"/>
    <n v="3700"/>
    <s v="YES"/>
    <n v="0"/>
    <s v="46A-3-85A"/>
    <s v="All Public"/>
    <s v="SEWER"/>
    <s v="SEWER"/>
    <n v="3700"/>
    <m/>
    <m/>
    <n v="0"/>
    <n v="0"/>
    <n v="2"/>
    <n v="936"/>
    <n v="1"/>
    <m/>
    <m/>
    <m/>
    <m/>
    <m/>
    <m/>
    <m/>
    <m/>
    <m/>
    <m/>
    <n v="2"/>
    <n v="0"/>
    <n v="1"/>
    <s v="Broad Marsh River"/>
    <n v="43"/>
  </r>
  <r>
    <s v="40-G10"/>
    <m/>
    <x v="0"/>
    <s v="4 PETER COOPER DRIVE"/>
    <n v="101"/>
    <s v="DELUCA ROBERT J"/>
    <s v="R30"/>
    <s v="ONE FAMILY"/>
    <s v="40//G10//"/>
    <n v="0.56740000000000002"/>
    <n v="0"/>
    <n v="0"/>
    <n v="1"/>
    <n v="1"/>
    <s v="SEWER"/>
    <n v="1"/>
    <n v="1"/>
    <n v="18300"/>
    <s v="YES"/>
    <n v="0"/>
    <s v="40-G10"/>
    <s v="Public Water,Public Sewer"/>
    <s v="SEWER"/>
    <s v="SEWER"/>
    <n v="18300"/>
    <m/>
    <m/>
    <n v="0"/>
    <n v="0"/>
    <n v="4"/>
    <n v="1976"/>
    <n v="2"/>
    <m/>
    <m/>
    <m/>
    <m/>
    <m/>
    <m/>
    <m/>
    <m/>
    <m/>
    <m/>
    <n v="1"/>
    <n v="0"/>
    <n v="1"/>
    <s v="Wareham River East"/>
    <n v="45"/>
  </r>
  <r>
    <s v="46-88"/>
    <m/>
    <x v="0"/>
    <s v="34 FRANCONIA AVE"/>
    <n v="101"/>
    <s v="RIDER CHARLES C"/>
    <s v="R30"/>
    <s v="ONE FAMILY"/>
    <s v="46//88//"/>
    <n v="0.64756000000000002"/>
    <n v="0"/>
    <n v="0"/>
    <n v="1"/>
    <n v="1"/>
    <s v="SEWER"/>
    <n v="1"/>
    <n v="1"/>
    <n v="7600"/>
    <s v="YES"/>
    <n v="0"/>
    <s v="46-88"/>
    <m/>
    <m/>
    <s v="SEWER"/>
    <n v="7600"/>
    <m/>
    <m/>
    <n v="0"/>
    <n v="0"/>
    <n v="3"/>
    <n v="1152"/>
    <n v="1"/>
    <m/>
    <m/>
    <m/>
    <m/>
    <m/>
    <m/>
    <m/>
    <m/>
    <m/>
    <m/>
    <n v="5"/>
    <n v="0"/>
    <n v="1"/>
    <s v="Broad Marsh River"/>
    <n v="43"/>
  </r>
  <r>
    <s v="LAND_NOPARC"/>
    <m/>
    <x v="0"/>
    <m/>
    <n v="0"/>
    <m/>
    <m/>
    <m/>
    <m/>
    <n v="2.7640000000000001E-2"/>
    <n v="0"/>
    <n v="0"/>
    <n v="0"/>
    <n v="0"/>
    <m/>
    <n v="0"/>
    <n v="0"/>
    <n v="0"/>
    <s v="NO"/>
    <n v="0"/>
    <m/>
    <m/>
    <m/>
    <m/>
    <n v="0"/>
    <m/>
    <m/>
    <n v="0"/>
    <n v="0"/>
    <n v="0"/>
    <n v="0"/>
    <n v="0"/>
    <m/>
    <m/>
    <m/>
    <m/>
    <m/>
    <m/>
    <m/>
    <m/>
    <m/>
    <m/>
    <n v="0"/>
    <n v="0"/>
    <n v="1"/>
    <s v="Broad Marsh River"/>
    <n v="43"/>
  </r>
  <r>
    <s v="39-M26"/>
    <m/>
    <x v="0"/>
    <s v="40 OAK ST"/>
    <n v="101"/>
    <s v="DUNHAM RONALD R JR"/>
    <s v="R30"/>
    <s v="ONE FAMILY"/>
    <s v="39//M26//"/>
    <n v="1.70251"/>
    <n v="1"/>
    <n v="1"/>
    <n v="1"/>
    <n v="1"/>
    <s v="SEPTIC"/>
    <n v="0"/>
    <n v="1"/>
    <n v="5900"/>
    <s v="YES"/>
    <n v="5900"/>
    <s v="39-M26"/>
    <s v="Public Water,Gas,Septic"/>
    <s v="SEPTIC"/>
    <s v="SEPTIC"/>
    <n v="5900"/>
    <m/>
    <m/>
    <n v="1"/>
    <n v="1"/>
    <n v="3"/>
    <n v="2119"/>
    <n v="2"/>
    <m/>
    <m/>
    <m/>
    <m/>
    <m/>
    <m/>
    <m/>
    <m/>
    <m/>
    <m/>
    <n v="1"/>
    <n v="9.68"/>
    <n v="1"/>
    <s v="Wareham River East"/>
    <n v="45"/>
  </r>
  <r>
    <s v="56-B4"/>
    <m/>
    <x v="0"/>
    <s v="57 SWIFTS BCH RD"/>
    <n v="101"/>
    <s v="BABULA JAMES J"/>
    <s v="MR30"/>
    <s v="ONE FAMILY"/>
    <s v="56//B4//"/>
    <n v="0.27578000000000003"/>
    <n v="0"/>
    <n v="0"/>
    <n v="1"/>
    <n v="1"/>
    <s v="SEWER"/>
    <n v="1"/>
    <n v="1"/>
    <n v="3400"/>
    <s v="YES"/>
    <n v="0"/>
    <s v="56-B4"/>
    <s v="Public Water,Public Sewer,Gas"/>
    <s v="SEWER"/>
    <s v="SEWER"/>
    <n v="3400"/>
    <m/>
    <m/>
    <n v="0"/>
    <n v="0"/>
    <n v="2"/>
    <n v="1080"/>
    <n v="1"/>
    <m/>
    <m/>
    <m/>
    <m/>
    <m/>
    <m/>
    <m/>
    <m/>
    <m/>
    <m/>
    <n v="1"/>
    <n v="0"/>
    <n v="1"/>
    <s v="Wareham River West"/>
    <n v="44"/>
  </r>
  <r>
    <s v="46-93"/>
    <m/>
    <x v="0"/>
    <s v="61 WARR AVE"/>
    <n v="101"/>
    <s v="MITCHELL DIANN R"/>
    <s v="R30"/>
    <s v="ONE FAMILY"/>
    <s v="46//93//"/>
    <n v="0.13242999999999999"/>
    <n v="0"/>
    <n v="0"/>
    <n v="1"/>
    <n v="1"/>
    <s v="SEWER"/>
    <n v="1"/>
    <n v="1"/>
    <n v="1300"/>
    <s v="YES"/>
    <n v="0"/>
    <s v="46-93"/>
    <s v="All Public"/>
    <s v="SEWER"/>
    <s v="SEWER"/>
    <n v="1300"/>
    <m/>
    <m/>
    <n v="0"/>
    <n v="0"/>
    <n v="2"/>
    <n v="808"/>
    <n v="1"/>
    <m/>
    <m/>
    <m/>
    <m/>
    <m/>
    <m/>
    <m/>
    <m/>
    <m/>
    <m/>
    <n v="1"/>
    <n v="0"/>
    <n v="1"/>
    <s v="Broad Marsh River"/>
    <n v="43"/>
  </r>
  <r>
    <s v="46A-2-142"/>
    <m/>
    <x v="0"/>
    <s v="2 NIMROD WAY"/>
    <n v="101"/>
    <s v="DONOVAN PAUL J"/>
    <s v="R30"/>
    <s v="ONE FAMILY"/>
    <s v="46/A2/142//"/>
    <n v="8.9020000000000002E-2"/>
    <n v="0"/>
    <n v="0"/>
    <n v="1"/>
    <n v="1"/>
    <s v="SEWER"/>
    <n v="1"/>
    <n v="2"/>
    <n v="3700"/>
    <s v="YES"/>
    <n v="0"/>
    <s v="46A-2-142"/>
    <s v="All Public"/>
    <s v="SEWER"/>
    <s v="SEWER"/>
    <n v="1850"/>
    <m/>
    <m/>
    <n v="0"/>
    <n v="0"/>
    <n v="2"/>
    <n v="952"/>
    <n v="1"/>
    <m/>
    <m/>
    <m/>
    <m/>
    <m/>
    <m/>
    <m/>
    <m/>
    <m/>
    <m/>
    <n v="1"/>
    <n v="0"/>
    <n v="1"/>
    <s v="Broad Marsh River"/>
    <n v="43"/>
  </r>
  <r>
    <s v="39-M11"/>
    <m/>
    <x v="0"/>
    <s v="79 OAK ST"/>
    <n v="109"/>
    <s v="SAINT JACQUES ROBERT H"/>
    <s v="R30"/>
    <s v="MULTI HSES"/>
    <s v="39//M11//"/>
    <n v="1.0013399999999999"/>
    <n v="1"/>
    <n v="1"/>
    <n v="1"/>
    <n v="1"/>
    <s v="SEPTIC"/>
    <n v="0"/>
    <n v="1"/>
    <n v="16700"/>
    <s v="YES"/>
    <n v="16700"/>
    <s v="39-M11"/>
    <s v="Public Water,Septic"/>
    <s v="SEPTIC"/>
    <s v="SEPTIC"/>
    <n v="16700"/>
    <m/>
    <m/>
    <n v="1"/>
    <n v="1"/>
    <n v="3"/>
    <n v="1280"/>
    <n v="1"/>
    <m/>
    <m/>
    <m/>
    <m/>
    <m/>
    <m/>
    <m/>
    <m/>
    <m/>
    <m/>
    <n v="1"/>
    <n v="9.68"/>
    <n v="1"/>
    <s v="Wareham River East"/>
    <n v="45"/>
  </r>
  <r>
    <s v="46A-3-35"/>
    <m/>
    <x v="0"/>
    <s v="56 CIRCUIT AVE"/>
    <n v="101"/>
    <s v="MERCURY JOHN E"/>
    <s v="R30"/>
    <s v="ONE FAMILY"/>
    <s v="46/A3/35//"/>
    <n v="0.13478000000000001"/>
    <n v="0"/>
    <n v="0"/>
    <n v="1"/>
    <n v="1"/>
    <s v="SEWER"/>
    <n v="1"/>
    <n v="1"/>
    <n v="0"/>
    <s v="YES"/>
    <n v="0"/>
    <s v="46A-3-35"/>
    <s v="All Public"/>
    <s v="SEWER"/>
    <s v="SEWER"/>
    <n v="0"/>
    <m/>
    <m/>
    <n v="0"/>
    <n v="0"/>
    <n v="3"/>
    <n v="576"/>
    <n v="1"/>
    <m/>
    <m/>
    <m/>
    <m/>
    <m/>
    <m/>
    <m/>
    <m/>
    <m/>
    <m/>
    <n v="0"/>
    <n v="0"/>
    <n v="1"/>
    <s v="Broad Marsh River"/>
    <n v="43"/>
  </r>
  <r>
    <s v="46A-2-199"/>
    <m/>
    <x v="0"/>
    <s v="12 NORRIS ST"/>
    <n v="101"/>
    <s v="BARONAS JAMES"/>
    <s v="R30"/>
    <s v="ONE FAMILY"/>
    <s v="46/A2/199//"/>
    <n v="0.16617000000000001"/>
    <n v="0"/>
    <n v="0"/>
    <n v="1"/>
    <n v="1"/>
    <s v="SEWER"/>
    <n v="1"/>
    <n v="1"/>
    <n v="8300"/>
    <s v="YES"/>
    <n v="0"/>
    <s v="46A-2-199"/>
    <s v="All Public"/>
    <s v="SEWER"/>
    <s v="SEWER"/>
    <n v="8300"/>
    <m/>
    <m/>
    <n v="0"/>
    <n v="0"/>
    <n v="2"/>
    <n v="768"/>
    <n v="1.75"/>
    <m/>
    <m/>
    <m/>
    <m/>
    <m/>
    <m/>
    <m/>
    <m/>
    <m/>
    <m/>
    <n v="2"/>
    <n v="0"/>
    <n v="1"/>
    <s v="Broad Marsh River"/>
    <n v="43"/>
  </r>
  <r>
    <s v="49-H15"/>
    <m/>
    <x v="0"/>
    <s v="60 SWIFTS BCH RD"/>
    <n v="101"/>
    <s v="SMART MARC P"/>
    <s v="MR30"/>
    <s v="ONE FAMILY"/>
    <s v="49//H15//"/>
    <n v="0.53078000000000003"/>
    <n v="0"/>
    <n v="0"/>
    <n v="1"/>
    <n v="1"/>
    <s v="SEWER"/>
    <n v="1"/>
    <n v="1"/>
    <n v="10500"/>
    <s v="NO_W1"/>
    <n v="0"/>
    <s v="49-H15"/>
    <s v="Public Water,Public Sewer"/>
    <s v="SEWER"/>
    <s v="SEWER"/>
    <n v="10500"/>
    <m/>
    <m/>
    <n v="0"/>
    <n v="0"/>
    <n v="3"/>
    <n v="1000"/>
    <n v="1"/>
    <m/>
    <m/>
    <m/>
    <m/>
    <m/>
    <m/>
    <m/>
    <m/>
    <m/>
    <m/>
    <n v="3"/>
    <n v="0"/>
    <n v="1"/>
    <s v="Wareham River West"/>
    <n v="44"/>
  </r>
  <r>
    <s v="46A-3-42"/>
    <m/>
    <x v="0"/>
    <s v="70 CIRCUIT AVE"/>
    <n v="132"/>
    <s v="VALPEY KATHLEEN M"/>
    <s v="R30"/>
    <s v="RES ACLNUD  MDL-00"/>
    <s v="46/A3/42//"/>
    <n v="0.10706"/>
    <n v="0"/>
    <n v="0"/>
    <n v="0"/>
    <n v="0"/>
    <m/>
    <n v="0"/>
    <n v="0"/>
    <n v="0"/>
    <s v="YES"/>
    <n v="0"/>
    <s v="46A-3-42"/>
    <m/>
    <m/>
    <m/>
    <n v="0"/>
    <m/>
    <m/>
    <n v="0"/>
    <n v="0"/>
    <n v="0"/>
    <n v="0"/>
    <n v="0"/>
    <m/>
    <m/>
    <m/>
    <m/>
    <m/>
    <m/>
    <m/>
    <m/>
    <m/>
    <m/>
    <n v="1"/>
    <n v="0"/>
    <n v="1"/>
    <s v="Broad Marsh River"/>
    <n v="43"/>
  </r>
  <r>
    <s v="46A-2-198"/>
    <m/>
    <x v="0"/>
    <s v="3 WEQUASH WAY"/>
    <n v="132"/>
    <s v="WARR WILLIAM E C III"/>
    <s v="R30"/>
    <s v="RES ACLNUD  MDL-00"/>
    <s v="46/A2/198//"/>
    <n v="0.11627"/>
    <n v="0"/>
    <n v="0"/>
    <n v="0"/>
    <n v="0"/>
    <m/>
    <n v="0"/>
    <n v="0"/>
    <n v="0"/>
    <s v="YES"/>
    <n v="0"/>
    <s v="46A-2-198"/>
    <m/>
    <m/>
    <m/>
    <n v="0"/>
    <m/>
    <m/>
    <n v="0"/>
    <n v="0"/>
    <n v="0"/>
    <n v="0"/>
    <n v="0"/>
    <m/>
    <m/>
    <m/>
    <m/>
    <m/>
    <m/>
    <m/>
    <m/>
    <m/>
    <m/>
    <n v="1"/>
    <n v="0"/>
    <n v="1"/>
    <s v="Broad Marsh River"/>
    <n v="43"/>
  </r>
  <r>
    <s v="46A-3-36"/>
    <m/>
    <x v="0"/>
    <s v="58 CIRCUIT AVE"/>
    <n v="101"/>
    <s v="SIGEL IRA"/>
    <s v="R30"/>
    <s v="ONE FAMILY"/>
    <s v="46/A3/36//"/>
    <n v="0.13632"/>
    <n v="0"/>
    <n v="0"/>
    <n v="1"/>
    <n v="1"/>
    <s v="SEWER"/>
    <n v="1"/>
    <n v="1"/>
    <n v="5300"/>
    <s v="YES"/>
    <n v="0"/>
    <s v="46A-3-36"/>
    <s v="All Public"/>
    <s v="SEWER"/>
    <s v="SEWER"/>
    <n v="5300"/>
    <m/>
    <m/>
    <n v="0"/>
    <n v="0"/>
    <n v="4"/>
    <n v="1206"/>
    <n v="1"/>
    <m/>
    <m/>
    <m/>
    <m/>
    <m/>
    <m/>
    <m/>
    <m/>
    <m/>
    <m/>
    <n v="0"/>
    <n v="0"/>
    <n v="1"/>
    <s v="Broad Marsh River"/>
    <n v="43"/>
  </r>
  <r>
    <s v="56-6"/>
    <m/>
    <x v="0"/>
    <s v="14 LITTLETON DR"/>
    <n v="101"/>
    <s v="DUNN MARIA ROSA"/>
    <s v="MR30"/>
    <s v="ONE FAMILY"/>
    <s v="56//6//"/>
    <n v="0.24041999999999999"/>
    <n v="0"/>
    <n v="0"/>
    <n v="1"/>
    <n v="1"/>
    <s v="SEWER"/>
    <n v="1"/>
    <n v="2"/>
    <n v="11400"/>
    <s v="YES"/>
    <n v="0"/>
    <s v="56-6"/>
    <s v="Public Water,Public Sewer"/>
    <s v="SEWER"/>
    <s v="SEWER"/>
    <n v="5700"/>
    <m/>
    <m/>
    <n v="0"/>
    <n v="0"/>
    <n v="3"/>
    <n v="1080"/>
    <n v="1"/>
    <m/>
    <m/>
    <m/>
    <m/>
    <m/>
    <m/>
    <m/>
    <m/>
    <m/>
    <m/>
    <n v="1"/>
    <n v="0"/>
    <n v="1"/>
    <s v="Wareham River West"/>
    <n v="44"/>
  </r>
  <r>
    <s v="LAND_NOPARC"/>
    <m/>
    <x v="0"/>
    <m/>
    <n v="0"/>
    <m/>
    <m/>
    <m/>
    <m/>
    <n v="0.20227000000000001"/>
    <n v="0"/>
    <n v="0"/>
    <n v="0"/>
    <n v="0"/>
    <m/>
    <n v="0"/>
    <n v="0"/>
    <n v="0"/>
    <s v="NO"/>
    <n v="0"/>
    <m/>
    <m/>
    <m/>
    <m/>
    <n v="0"/>
    <m/>
    <m/>
    <n v="0"/>
    <n v="0"/>
    <n v="0"/>
    <n v="0"/>
    <n v="0"/>
    <m/>
    <m/>
    <m/>
    <m/>
    <m/>
    <m/>
    <m/>
    <m/>
    <m/>
    <m/>
    <n v="0"/>
    <n v="0"/>
    <n v="1"/>
    <s v="Broad Marsh River"/>
    <n v="43"/>
  </r>
  <r>
    <s v="UNK1222"/>
    <s v="FEE"/>
    <x v="0"/>
    <s v="MARSH AVE"/>
    <n v="0"/>
    <m/>
    <m/>
    <m/>
    <m/>
    <n v="0.12028"/>
    <n v="0"/>
    <n v="0"/>
    <n v="0"/>
    <n v="0"/>
    <m/>
    <n v="0"/>
    <n v="0"/>
    <n v="0"/>
    <s v="NO_W2"/>
    <n v="0"/>
    <m/>
    <m/>
    <m/>
    <m/>
    <n v="0"/>
    <m/>
    <m/>
    <n v="0"/>
    <n v="0"/>
    <n v="0"/>
    <n v="0"/>
    <n v="0"/>
    <s v="Not in new Assr DB, Makepe?, old info"/>
    <m/>
    <m/>
    <m/>
    <m/>
    <m/>
    <m/>
    <m/>
    <m/>
    <m/>
    <n v="1"/>
    <n v="0"/>
    <n v="1"/>
    <s v="Wareham River West"/>
    <n v="44"/>
  </r>
  <r>
    <s v="46-94"/>
    <m/>
    <x v="0"/>
    <s v="59 WARR AVE"/>
    <n v="101"/>
    <s v="HAMEL SUSAN M"/>
    <s v="R30"/>
    <s v="ONE FAMILY"/>
    <s v="46//94//"/>
    <n v="0.26717000000000002"/>
    <n v="0"/>
    <n v="0"/>
    <n v="1"/>
    <n v="1"/>
    <s v="SEWER"/>
    <n v="1"/>
    <n v="1"/>
    <n v="2300"/>
    <s v="YES"/>
    <n v="0"/>
    <s v="46-94"/>
    <s v="All Public"/>
    <s v="SEWER"/>
    <s v="SEWER"/>
    <n v="2300"/>
    <m/>
    <m/>
    <n v="0"/>
    <n v="0"/>
    <n v="3"/>
    <n v="1134"/>
    <n v="1"/>
    <m/>
    <m/>
    <m/>
    <m/>
    <m/>
    <m/>
    <m/>
    <m/>
    <m/>
    <m/>
    <n v="2"/>
    <n v="0"/>
    <n v="1"/>
    <s v="Broad Marsh River"/>
    <n v="43"/>
  </r>
  <r>
    <s v="LAND_NOPARC"/>
    <m/>
    <x v="0"/>
    <m/>
    <n v="0"/>
    <m/>
    <m/>
    <m/>
    <m/>
    <n v="2.1739999999999999E-2"/>
    <n v="0"/>
    <n v="0"/>
    <n v="0"/>
    <n v="0"/>
    <m/>
    <n v="0"/>
    <n v="0"/>
    <n v="0"/>
    <s v="NO"/>
    <n v="0"/>
    <m/>
    <m/>
    <m/>
    <m/>
    <n v="0"/>
    <m/>
    <m/>
    <n v="0"/>
    <n v="0"/>
    <n v="0"/>
    <n v="0"/>
    <n v="0"/>
    <m/>
    <m/>
    <m/>
    <m/>
    <m/>
    <m/>
    <m/>
    <m/>
    <m/>
    <m/>
    <n v="0"/>
    <n v="0"/>
    <n v="1"/>
    <s v="Broad Marsh River"/>
    <n v="43"/>
  </r>
  <r>
    <s v="46A-3-41"/>
    <m/>
    <x v="0"/>
    <s v="68 CIRCUIT AVE"/>
    <n v="101"/>
    <s v="CHASE JENNNIFER L"/>
    <s v="R30"/>
    <s v="ONE FAMILY"/>
    <s v="46/A3/41//"/>
    <n v="0.12286"/>
    <n v="0"/>
    <n v="0"/>
    <n v="1"/>
    <n v="1"/>
    <s v="SEWER"/>
    <n v="1"/>
    <n v="1"/>
    <n v="1100"/>
    <s v="YES"/>
    <n v="0"/>
    <s v="46A-3-41"/>
    <s v="All Public"/>
    <s v="SEWER"/>
    <s v="SEWER"/>
    <n v="1100"/>
    <m/>
    <m/>
    <n v="0"/>
    <n v="0"/>
    <n v="2"/>
    <n v="1232"/>
    <n v="2"/>
    <m/>
    <m/>
    <m/>
    <m/>
    <m/>
    <m/>
    <m/>
    <m/>
    <m/>
    <m/>
    <n v="1"/>
    <n v="0"/>
    <n v="1"/>
    <s v="Broad Marsh River"/>
    <n v="43"/>
  </r>
  <r>
    <s v="46A-3-37"/>
    <m/>
    <x v="0"/>
    <s v="60 CIRCUIT AVE"/>
    <n v="132"/>
    <s v="BENOIT ROLAND L"/>
    <s v="R30"/>
    <s v="RES ACLNUD  MDL-00"/>
    <s v="46/A3/37//"/>
    <n v="0.14000000000000001"/>
    <n v="0"/>
    <n v="0"/>
    <n v="0"/>
    <n v="0"/>
    <m/>
    <n v="0"/>
    <n v="0"/>
    <n v="0"/>
    <s v="YES"/>
    <n v="0"/>
    <s v="46A-3-37"/>
    <m/>
    <m/>
    <m/>
    <n v="0"/>
    <m/>
    <m/>
    <n v="0"/>
    <n v="0"/>
    <n v="0"/>
    <n v="0"/>
    <n v="0"/>
    <m/>
    <m/>
    <m/>
    <m/>
    <m/>
    <m/>
    <m/>
    <m/>
    <m/>
    <m/>
    <n v="0"/>
    <n v="0"/>
    <n v="1"/>
    <s v="Broad Marsh River"/>
    <n v="43"/>
  </r>
  <r>
    <s v="LAND_NOPARC"/>
    <m/>
    <x v="0"/>
    <m/>
    <n v="0"/>
    <m/>
    <m/>
    <m/>
    <m/>
    <n v="2.981E-2"/>
    <n v="0"/>
    <n v="0"/>
    <n v="0"/>
    <n v="0"/>
    <m/>
    <n v="0"/>
    <n v="0"/>
    <n v="0"/>
    <s v="NO"/>
    <n v="0"/>
    <m/>
    <m/>
    <m/>
    <m/>
    <n v="0"/>
    <m/>
    <m/>
    <n v="0"/>
    <n v="0"/>
    <n v="0"/>
    <n v="0"/>
    <n v="0"/>
    <m/>
    <m/>
    <m/>
    <m/>
    <m/>
    <m/>
    <m/>
    <m/>
    <m/>
    <m/>
    <n v="0"/>
    <n v="0"/>
    <n v="1"/>
    <s v="Broad Marsh River"/>
    <n v="43"/>
  </r>
  <r>
    <s v="56-B3"/>
    <m/>
    <x v="0"/>
    <s v="55 SWIFTS BCH RD"/>
    <n v="101"/>
    <s v="MARK IVAN"/>
    <s v="MR30"/>
    <s v="ONE FAMILY"/>
    <s v="56//B3//"/>
    <n v="0.20985999999999999"/>
    <n v="0"/>
    <n v="0"/>
    <n v="1"/>
    <n v="1"/>
    <s v="SEWER"/>
    <n v="1"/>
    <n v="1"/>
    <n v="7900"/>
    <s v="YES"/>
    <n v="0"/>
    <s v="56-B3"/>
    <s v="Public Water,Public Sewer,Gas"/>
    <s v="SEWER"/>
    <s v="SEWER"/>
    <n v="7900"/>
    <m/>
    <m/>
    <n v="0"/>
    <n v="0"/>
    <n v="3"/>
    <n v="1140"/>
    <n v="1"/>
    <m/>
    <m/>
    <m/>
    <m/>
    <m/>
    <m/>
    <m/>
    <m/>
    <m/>
    <m/>
    <n v="1"/>
    <n v="0"/>
    <n v="1"/>
    <s v="Wareham River West"/>
    <n v="44"/>
  </r>
  <r>
    <s v="39-G11"/>
    <m/>
    <x v="0"/>
    <s v="6 PETER COOPER DRIVE"/>
    <n v="101"/>
    <s v="PETRONELLI PAUL N JR"/>
    <s v="R30"/>
    <s v="ONE FAMILY"/>
    <s v="39//G11//"/>
    <n v="0.74336999999999998"/>
    <n v="0"/>
    <n v="0"/>
    <n v="1"/>
    <n v="1"/>
    <s v="SEWER"/>
    <n v="1"/>
    <n v="1"/>
    <n v="21400"/>
    <s v="YES"/>
    <n v="0"/>
    <s v="39-G11"/>
    <s v="Public Water,Public Sewer"/>
    <s v="SEWER"/>
    <s v="SEWER"/>
    <n v="21400"/>
    <m/>
    <m/>
    <n v="0"/>
    <n v="0"/>
    <n v="4"/>
    <n v="2052"/>
    <n v="2"/>
    <m/>
    <m/>
    <m/>
    <m/>
    <m/>
    <m/>
    <m/>
    <m/>
    <m/>
    <m/>
    <n v="1"/>
    <n v="0"/>
    <n v="1"/>
    <s v="Wareham River East"/>
    <n v="45"/>
  </r>
  <r>
    <s v="46-86"/>
    <m/>
    <x v="0"/>
    <s v="26 FRANCONIA AVE"/>
    <n v="101"/>
    <s v="TOOLE PATRICK W"/>
    <s v="R30"/>
    <s v="ONE FAMILY"/>
    <s v="46//86//"/>
    <n v="0.23798"/>
    <n v="0"/>
    <n v="0"/>
    <n v="1"/>
    <n v="1"/>
    <s v="SEWER"/>
    <n v="1"/>
    <n v="1"/>
    <n v="22000"/>
    <s v="YES"/>
    <n v="0"/>
    <s v="46-86"/>
    <s v="Public Water,Public Sewer"/>
    <s v="SEWER"/>
    <s v="SEWER"/>
    <n v="22000"/>
    <m/>
    <m/>
    <n v="0"/>
    <n v="0"/>
    <n v="3"/>
    <n v="1456"/>
    <n v="1"/>
    <m/>
    <m/>
    <m/>
    <m/>
    <m/>
    <m/>
    <m/>
    <m/>
    <m/>
    <m/>
    <n v="2"/>
    <n v="0"/>
    <n v="1"/>
    <s v="Broad Marsh River"/>
    <n v="43"/>
  </r>
  <r>
    <s v="46-H1"/>
    <m/>
    <x v="0"/>
    <s v="56 WARR AVE"/>
    <n v="101"/>
    <s v="ROUNSVILLE KATHRYN G"/>
    <s v="MR30"/>
    <s v="ONE FAMILY"/>
    <s v="46//H1//"/>
    <n v="0.31397000000000003"/>
    <n v="0"/>
    <n v="0"/>
    <n v="1"/>
    <n v="1"/>
    <s v="SEWER"/>
    <n v="1"/>
    <n v="1"/>
    <n v="4200"/>
    <s v="NO_W1"/>
    <n v="0"/>
    <s v="46-H1"/>
    <s v="All Public"/>
    <s v="SEWER"/>
    <s v="SEWER"/>
    <n v="4200"/>
    <m/>
    <m/>
    <n v="0"/>
    <n v="0"/>
    <n v="2"/>
    <n v="1050"/>
    <n v="1.5"/>
    <m/>
    <m/>
    <m/>
    <m/>
    <m/>
    <m/>
    <m/>
    <m/>
    <m/>
    <m/>
    <n v="2"/>
    <n v="0"/>
    <n v="1"/>
    <s v="Broad Marsh River"/>
    <n v="43"/>
  </r>
  <r>
    <s v="46A-3-38"/>
    <m/>
    <x v="0"/>
    <s v="62 CIRCUIT AVE"/>
    <n v="101"/>
    <s v="BENOIT ROLAND L"/>
    <s v="R30"/>
    <s v="ONE FAMILY"/>
    <s v="46/A3/38//"/>
    <n v="0.13062000000000001"/>
    <n v="0"/>
    <n v="0"/>
    <n v="1"/>
    <n v="1"/>
    <s v="SEWER"/>
    <n v="1"/>
    <n v="1"/>
    <n v="7800"/>
    <s v="YES"/>
    <n v="0"/>
    <s v="46A-3-38"/>
    <s v="All Public"/>
    <s v="SEWER"/>
    <s v="SEWER"/>
    <n v="7800"/>
    <m/>
    <m/>
    <n v="0"/>
    <n v="0"/>
    <n v="2"/>
    <n v="1691"/>
    <n v="1.25"/>
    <m/>
    <m/>
    <m/>
    <m/>
    <m/>
    <m/>
    <m/>
    <m/>
    <m/>
    <m/>
    <n v="0"/>
    <n v="0"/>
    <n v="1"/>
    <s v="Broad Marsh River"/>
    <n v="43"/>
  </r>
  <r>
    <s v="46-96"/>
    <m/>
    <x v="0"/>
    <s v="55 WARR AVE"/>
    <n v="101"/>
    <s v="HALL JUDITH R"/>
    <s v="R30"/>
    <s v="ONE FAMILY"/>
    <s v="46//96//"/>
    <n v="0.14066999999999999"/>
    <n v="0"/>
    <n v="0"/>
    <n v="1"/>
    <n v="1"/>
    <s v="SEWER"/>
    <n v="1"/>
    <n v="1"/>
    <n v="5000"/>
    <s v="YES"/>
    <n v="0"/>
    <s v="46-96"/>
    <s v="All Public"/>
    <s v="SEWER"/>
    <s v="SEWER"/>
    <n v="5000"/>
    <m/>
    <m/>
    <n v="0"/>
    <n v="0"/>
    <n v="3"/>
    <n v="1232"/>
    <n v="2"/>
    <m/>
    <m/>
    <m/>
    <m/>
    <m/>
    <m/>
    <m/>
    <m/>
    <m/>
    <m/>
    <n v="1"/>
    <n v="0"/>
    <n v="1"/>
    <s v="Broad Marsh River"/>
    <n v="43"/>
  </r>
  <r>
    <s v="49-1001"/>
    <m/>
    <x v="0"/>
    <s v="0 SWIFTS BCH RD"/>
    <n v="101"/>
    <s v="MICHELSEN PHYLLIS B"/>
    <s v="MR30"/>
    <s v="ONE FAMILY"/>
    <s v="49//1001//"/>
    <n v="0.74433000000000005"/>
    <n v="1"/>
    <n v="1"/>
    <n v="1"/>
    <n v="1"/>
    <s v="SEPTIC"/>
    <n v="0"/>
    <n v="0"/>
    <n v="0"/>
    <s v="YES"/>
    <n v="0"/>
    <s v="49-1001"/>
    <m/>
    <m/>
    <s v="SEPTIC"/>
    <n v="0"/>
    <m/>
    <m/>
    <n v="1"/>
    <n v="1"/>
    <n v="1"/>
    <n v="494"/>
    <n v="1"/>
    <m/>
    <m/>
    <m/>
    <m/>
    <m/>
    <m/>
    <m/>
    <m/>
    <m/>
    <m/>
    <n v="1"/>
    <n v="9.68"/>
    <n v="1"/>
    <s v="Broad Marsh River"/>
    <n v="43"/>
  </r>
  <r>
    <s v="46A-3-39"/>
    <m/>
    <x v="0"/>
    <s v="64 CIRCUIT AVE"/>
    <n v="101"/>
    <s v="CIAFFONI TIMOTHY A"/>
    <s v="R30"/>
    <s v="ONE FAMILY"/>
    <s v="46/A3/39//"/>
    <n v="0.11978"/>
    <n v="0"/>
    <n v="0"/>
    <n v="1"/>
    <n v="1"/>
    <s v="SEWER"/>
    <n v="1"/>
    <n v="1"/>
    <n v="2700"/>
    <s v="YES"/>
    <n v="0"/>
    <s v="46A-3-39"/>
    <s v="All Public"/>
    <s v="SEWER"/>
    <s v="SEWER"/>
    <n v="2700"/>
    <m/>
    <m/>
    <n v="0"/>
    <n v="0"/>
    <n v="2"/>
    <n v="615"/>
    <n v="1"/>
    <m/>
    <m/>
    <m/>
    <m/>
    <m/>
    <m/>
    <m/>
    <m/>
    <m/>
    <m/>
    <n v="0"/>
    <n v="0"/>
    <n v="1"/>
    <s v="Broad Marsh River"/>
    <n v="43"/>
  </r>
  <r>
    <s v="UNK1224"/>
    <s v="FEE"/>
    <x v="0"/>
    <s v="BROAD AVE"/>
    <n v="0"/>
    <m/>
    <m/>
    <m/>
    <m/>
    <n v="0.18143999999999999"/>
    <n v="0"/>
    <n v="0"/>
    <n v="0"/>
    <n v="0"/>
    <m/>
    <n v="0"/>
    <n v="0"/>
    <n v="0"/>
    <s v="NO_W2"/>
    <n v="0"/>
    <m/>
    <m/>
    <m/>
    <m/>
    <n v="0"/>
    <m/>
    <m/>
    <n v="0"/>
    <n v="0"/>
    <n v="0"/>
    <n v="0"/>
    <n v="0"/>
    <s v="Not in new Assr DB, Makepe?, old info"/>
    <m/>
    <m/>
    <m/>
    <m/>
    <m/>
    <m/>
    <m/>
    <m/>
    <m/>
    <n v="1"/>
    <n v="0"/>
    <n v="1"/>
    <s v="Wareham River West"/>
    <n v="44"/>
  </r>
  <r>
    <s v="46A-3-40"/>
    <m/>
    <x v="0"/>
    <s v="66 CIRCUIT AVE"/>
    <n v="101"/>
    <s v="CIAFFONI TIMOTHY A"/>
    <s v="R30"/>
    <s v="ONE FAMILY"/>
    <s v="46/A3/40//"/>
    <n v="0.16930000000000001"/>
    <n v="0"/>
    <n v="0"/>
    <n v="1"/>
    <n v="1"/>
    <s v="SEWER"/>
    <n v="1"/>
    <n v="1"/>
    <n v="5200"/>
    <s v="YES"/>
    <n v="0"/>
    <s v="46A-3-40"/>
    <s v="All Public"/>
    <s v="SEWER"/>
    <s v="SEWER"/>
    <n v="5200"/>
    <m/>
    <m/>
    <n v="0"/>
    <n v="0"/>
    <n v="2"/>
    <n v="768"/>
    <n v="1"/>
    <m/>
    <m/>
    <m/>
    <m/>
    <m/>
    <m/>
    <m/>
    <m/>
    <m/>
    <m/>
    <n v="0"/>
    <n v="0"/>
    <n v="1"/>
    <s v="Broad Marsh River"/>
    <n v="43"/>
  </r>
  <r>
    <s v="49-D"/>
    <m/>
    <x v="0"/>
    <s v="6 MARSH AVE"/>
    <n v="101"/>
    <s v="ROSE CHARLES A"/>
    <s v="MR30"/>
    <s v="ONE FAMILY"/>
    <s v="49///D/"/>
    <n v="0.94227000000000005"/>
    <n v="0"/>
    <n v="0"/>
    <n v="1"/>
    <n v="1"/>
    <s v="SEWER"/>
    <n v="2"/>
    <n v="2"/>
    <n v="47700"/>
    <s v="YES"/>
    <n v="0"/>
    <s v="49-D"/>
    <s v="All Public"/>
    <s v="SEWER"/>
    <s v="SEWER"/>
    <n v="23850"/>
    <m/>
    <m/>
    <n v="0"/>
    <n v="0"/>
    <n v="3"/>
    <n v="2259"/>
    <n v="1.75"/>
    <m/>
    <m/>
    <m/>
    <m/>
    <m/>
    <m/>
    <m/>
    <m/>
    <m/>
    <m/>
    <n v="1"/>
    <n v="0"/>
    <n v="1"/>
    <s v="Wareham River West"/>
    <n v="44"/>
  </r>
  <r>
    <s v="LAND_NOPARC"/>
    <m/>
    <x v="0"/>
    <m/>
    <n v="0"/>
    <m/>
    <m/>
    <m/>
    <m/>
    <n v="1.9400000000000001E-3"/>
    <n v="0"/>
    <n v="0"/>
    <n v="0"/>
    <n v="0"/>
    <m/>
    <n v="0"/>
    <n v="0"/>
    <n v="0"/>
    <s v="NO"/>
    <n v="0"/>
    <m/>
    <m/>
    <m/>
    <m/>
    <n v="0"/>
    <m/>
    <m/>
    <n v="0"/>
    <n v="0"/>
    <n v="0"/>
    <n v="0"/>
    <n v="0"/>
    <m/>
    <m/>
    <m/>
    <m/>
    <m/>
    <m/>
    <m/>
    <m/>
    <m/>
    <m/>
    <n v="0"/>
    <n v="0"/>
    <n v="1"/>
    <s v="Broad Marsh River"/>
    <n v="43"/>
  </r>
  <r>
    <s v="46-97B"/>
    <m/>
    <x v="0"/>
    <s v="2 GURNEY ST"/>
    <n v="101"/>
    <s v="NEELY PAUL S"/>
    <s v="R30"/>
    <s v="ONE FAMILY"/>
    <s v="46//97/B/"/>
    <n v="0.18273"/>
    <n v="0"/>
    <n v="0"/>
    <n v="1"/>
    <n v="1"/>
    <s v="SEWER"/>
    <n v="1"/>
    <n v="1"/>
    <n v="6300"/>
    <s v="YES"/>
    <n v="0"/>
    <s v="46-97B"/>
    <s v="All Public"/>
    <s v="SEWER"/>
    <s v="SEWER"/>
    <n v="6300"/>
    <m/>
    <m/>
    <n v="0"/>
    <n v="0"/>
    <n v="2"/>
    <n v="918"/>
    <n v="1"/>
    <m/>
    <m/>
    <m/>
    <m/>
    <m/>
    <m/>
    <m/>
    <m/>
    <m/>
    <m/>
    <n v="2"/>
    <n v="0"/>
    <n v="1"/>
    <s v="Broad Marsh River"/>
    <n v="43"/>
  </r>
  <r>
    <s v="56-B2"/>
    <m/>
    <x v="0"/>
    <s v="53 SWIFTS BCH RD"/>
    <n v="104"/>
    <s v="SMITH BONNIE  L"/>
    <s v="MR30"/>
    <s v="TWO FAMILY"/>
    <s v="56//B2//"/>
    <n v="0.21518000000000001"/>
    <n v="0"/>
    <n v="0"/>
    <n v="1"/>
    <n v="1"/>
    <s v="SEWER"/>
    <n v="1"/>
    <n v="1"/>
    <n v="18000"/>
    <s v="YES"/>
    <n v="0"/>
    <s v="56-B2"/>
    <s v="Public Water,Public Sewer"/>
    <s v="SEWER"/>
    <s v="SEWER"/>
    <n v="18000"/>
    <m/>
    <m/>
    <n v="0"/>
    <n v="0"/>
    <n v="6"/>
    <n v="2300"/>
    <n v="1"/>
    <m/>
    <m/>
    <m/>
    <m/>
    <m/>
    <m/>
    <m/>
    <m/>
    <m/>
    <m/>
    <n v="1"/>
    <n v="0"/>
    <n v="1"/>
    <s v="Wareham River West"/>
    <n v="44"/>
  </r>
  <r>
    <s v="LAND_NOPARC"/>
    <m/>
    <x v="0"/>
    <m/>
    <n v="0"/>
    <m/>
    <m/>
    <m/>
    <m/>
    <n v="6.7600000000000004E-3"/>
    <n v="0"/>
    <n v="0"/>
    <n v="0"/>
    <n v="0"/>
    <m/>
    <n v="0"/>
    <n v="0"/>
    <n v="0"/>
    <s v="NO"/>
    <n v="0"/>
    <m/>
    <m/>
    <m/>
    <m/>
    <n v="0"/>
    <m/>
    <m/>
    <n v="0"/>
    <n v="0"/>
    <n v="0"/>
    <n v="0"/>
    <n v="0"/>
    <m/>
    <m/>
    <m/>
    <m/>
    <m/>
    <m/>
    <m/>
    <m/>
    <m/>
    <m/>
    <n v="0"/>
    <n v="0"/>
    <n v="1"/>
    <s v="Broad Marsh River"/>
    <n v="43"/>
  </r>
  <r>
    <s v="LAND_NOPARC"/>
    <m/>
    <x v="0"/>
    <m/>
    <n v="0"/>
    <m/>
    <m/>
    <m/>
    <m/>
    <n v="4.206E-2"/>
    <n v="0"/>
    <n v="0"/>
    <n v="0"/>
    <n v="0"/>
    <m/>
    <n v="0"/>
    <n v="0"/>
    <n v="0"/>
    <s v="NO"/>
    <n v="0"/>
    <m/>
    <m/>
    <m/>
    <m/>
    <n v="0"/>
    <m/>
    <m/>
    <n v="0"/>
    <n v="0"/>
    <n v="0"/>
    <n v="0"/>
    <n v="0"/>
    <m/>
    <m/>
    <m/>
    <m/>
    <m/>
    <m/>
    <m/>
    <m/>
    <m/>
    <m/>
    <n v="0"/>
    <n v="0"/>
    <n v="1"/>
    <s v="Broad Marsh River"/>
    <n v="43"/>
  </r>
  <r>
    <s v="56-1"/>
    <m/>
    <x v="0"/>
    <s v="4 LITTLETON DR"/>
    <n v="903"/>
    <s v="TOWN OF WAREHAM"/>
    <s v="MR30"/>
    <s v="TAX POSS  MDL-00"/>
    <s v="56//1//"/>
    <n v="0.71860000000000002"/>
    <n v="0"/>
    <n v="1"/>
    <n v="0"/>
    <n v="1"/>
    <m/>
    <n v="0"/>
    <n v="1"/>
    <n v="3900"/>
    <s v="NO_W1"/>
    <n v="3900"/>
    <s v="56-1"/>
    <m/>
    <m/>
    <s v="SEPTIC"/>
    <n v="3900"/>
    <m/>
    <m/>
    <n v="0"/>
    <n v="1"/>
    <n v="0"/>
    <n v="0"/>
    <n v="0"/>
    <m/>
    <m/>
    <m/>
    <m/>
    <m/>
    <m/>
    <m/>
    <m/>
    <m/>
    <m/>
    <n v="1"/>
    <n v="0"/>
    <n v="1"/>
    <s v="Wareham River West"/>
    <n v="44"/>
  </r>
  <r>
    <s v="46-64"/>
    <m/>
    <x v="0"/>
    <s v="19 FRANCONIA AVE"/>
    <n v="131"/>
    <s v="ORLIK PETER J JR"/>
    <s v="R30"/>
    <s v="RES ACLNPO  MDL-00"/>
    <s v="46//64//"/>
    <n v="0.60250000000000004"/>
    <n v="0"/>
    <n v="0"/>
    <n v="0"/>
    <n v="0"/>
    <m/>
    <n v="0"/>
    <n v="0"/>
    <n v="0"/>
    <s v="YES"/>
    <n v="0"/>
    <s v="46-64"/>
    <m/>
    <m/>
    <m/>
    <n v="0"/>
    <m/>
    <m/>
    <n v="0"/>
    <n v="0"/>
    <n v="0"/>
    <n v="0"/>
    <n v="0"/>
    <m/>
    <m/>
    <m/>
    <m/>
    <m/>
    <m/>
    <m/>
    <m/>
    <m/>
    <m/>
    <n v="8"/>
    <n v="0"/>
    <n v="1"/>
    <s v="Broad Marsh River"/>
    <n v="43"/>
  </r>
  <r>
    <s v="39-M10"/>
    <m/>
    <x v="0"/>
    <s v="75 OAK ST"/>
    <n v="101"/>
    <s v="MURRAY RUTH E"/>
    <s v="R30"/>
    <s v="ONE FAMILY"/>
    <s v="39//M10//"/>
    <n v="0.95950999999999997"/>
    <n v="1"/>
    <n v="1"/>
    <n v="1"/>
    <n v="1"/>
    <s v="SEPTIC"/>
    <n v="0"/>
    <n v="1"/>
    <n v="1400"/>
    <s v="YES"/>
    <n v="1400"/>
    <s v="39-M10"/>
    <s v="Public Water,Gas,Septic"/>
    <s v="SEPTIC"/>
    <s v="SEPTIC"/>
    <n v="1400"/>
    <m/>
    <m/>
    <n v="1"/>
    <n v="1"/>
    <n v="3"/>
    <n v="1280"/>
    <n v="1"/>
    <m/>
    <m/>
    <m/>
    <m/>
    <m/>
    <m/>
    <m/>
    <m/>
    <m/>
    <m/>
    <n v="1"/>
    <n v="9.68"/>
    <n v="1"/>
    <s v="Wareham River East"/>
    <n v="45"/>
  </r>
  <r>
    <s v="LAND_NOPARC"/>
    <m/>
    <x v="0"/>
    <m/>
    <n v="0"/>
    <m/>
    <m/>
    <m/>
    <m/>
    <n v="6.8300000000000001E-3"/>
    <n v="0"/>
    <n v="0"/>
    <n v="0"/>
    <n v="0"/>
    <m/>
    <n v="0"/>
    <n v="0"/>
    <n v="0"/>
    <s v="NO"/>
    <n v="0"/>
    <m/>
    <m/>
    <m/>
    <m/>
    <n v="0"/>
    <m/>
    <m/>
    <n v="0"/>
    <n v="0"/>
    <n v="0"/>
    <n v="0"/>
    <n v="0"/>
    <m/>
    <m/>
    <m/>
    <m/>
    <m/>
    <m/>
    <m/>
    <m/>
    <m/>
    <m/>
    <n v="0"/>
    <n v="0"/>
    <n v="1"/>
    <s v="Broad Marsh River"/>
    <n v="43"/>
  </r>
  <r>
    <s v="46-H3"/>
    <m/>
    <x v="0"/>
    <s v="52 WARR AVE"/>
    <n v="101"/>
    <s v="DALEY FRANCIS E"/>
    <s v="MR30"/>
    <s v="ONE FAMILY"/>
    <s v="46//H3//"/>
    <n v="0.15076000000000001"/>
    <n v="0"/>
    <n v="0"/>
    <n v="1"/>
    <n v="1"/>
    <s v="SEWER"/>
    <n v="1"/>
    <n v="1"/>
    <n v="2700"/>
    <s v="YES"/>
    <n v="0"/>
    <s v="46-H3"/>
    <s v="All Public"/>
    <s v="SEWER"/>
    <s v="SEWER"/>
    <n v="2700"/>
    <m/>
    <m/>
    <n v="0"/>
    <n v="0"/>
    <n v="2"/>
    <n v="942"/>
    <n v="1"/>
    <m/>
    <m/>
    <m/>
    <m/>
    <m/>
    <m/>
    <m/>
    <m/>
    <m/>
    <m/>
    <n v="1"/>
    <n v="0"/>
    <n v="1"/>
    <s v="Broad Marsh River"/>
    <n v="43"/>
  </r>
  <r>
    <s v="39-M25"/>
    <m/>
    <x v="0"/>
    <s v="36 OAK ST"/>
    <n v="101"/>
    <s v="SLAVIN ALAN H"/>
    <s v="R30"/>
    <s v="ONE FAMILY"/>
    <s v="39//M25//"/>
    <n v="2.0446499999999999"/>
    <n v="1"/>
    <n v="1"/>
    <n v="1"/>
    <n v="1"/>
    <s v="SEPTIC"/>
    <n v="0"/>
    <n v="1"/>
    <n v="2600"/>
    <s v="YES"/>
    <n v="2600"/>
    <s v="39-M25"/>
    <s v="Public Water,Gas,Septic"/>
    <s v="SEPTIC"/>
    <s v="SEPTIC"/>
    <n v="2600"/>
    <m/>
    <m/>
    <n v="1"/>
    <n v="1"/>
    <n v="2"/>
    <n v="1404"/>
    <n v="1"/>
    <m/>
    <m/>
    <m/>
    <m/>
    <m/>
    <m/>
    <m/>
    <m/>
    <m/>
    <m/>
    <n v="1"/>
    <n v="9.68"/>
    <n v="1"/>
    <s v="Wareham River East"/>
    <n v="45"/>
  </r>
  <r>
    <s v="46-97A"/>
    <m/>
    <x v="0"/>
    <s v="51 WARR AVE"/>
    <n v="101"/>
    <s v="ATWOOD BRUCE P &amp; J BRIAN"/>
    <s v="R30"/>
    <s v="ONE FAMILY"/>
    <s v="46//97/A/"/>
    <n v="0.16153999999999999"/>
    <n v="0"/>
    <n v="0"/>
    <n v="1"/>
    <n v="1"/>
    <s v="SEWER"/>
    <n v="1"/>
    <n v="1"/>
    <n v="1300"/>
    <s v="YES"/>
    <n v="0"/>
    <s v="46-97A"/>
    <s v="All Public"/>
    <s v="SEWER"/>
    <s v="SEWER"/>
    <n v="1300"/>
    <m/>
    <m/>
    <n v="0"/>
    <n v="0"/>
    <n v="3"/>
    <n v="1073"/>
    <n v="1.5"/>
    <m/>
    <m/>
    <m/>
    <m/>
    <m/>
    <m/>
    <m/>
    <m/>
    <m/>
    <m/>
    <n v="2"/>
    <n v="0"/>
    <n v="1"/>
    <s v="Broad Marsh River"/>
    <n v="43"/>
  </r>
  <r>
    <s v="39-G12"/>
    <m/>
    <x v="0"/>
    <s v="8 PETER COOPER DRIVE"/>
    <n v="101"/>
    <s v="HATFIELD DONALD A"/>
    <s v="R30"/>
    <s v="ONE FAMILY"/>
    <s v="39//G12//"/>
    <n v="0.78842000000000001"/>
    <n v="0"/>
    <n v="0"/>
    <n v="1"/>
    <n v="1"/>
    <s v="SEWER"/>
    <n v="1"/>
    <n v="1"/>
    <n v="11700"/>
    <s v="YES"/>
    <n v="0"/>
    <s v="39-G12"/>
    <s v="All Public"/>
    <s v="SEWER"/>
    <s v="SEWER"/>
    <n v="11700"/>
    <m/>
    <m/>
    <n v="0"/>
    <n v="0"/>
    <n v="4"/>
    <n v="1976"/>
    <n v="2"/>
    <m/>
    <m/>
    <m/>
    <m/>
    <m/>
    <m/>
    <m/>
    <m/>
    <m/>
    <m/>
    <n v="1"/>
    <n v="0"/>
    <n v="1"/>
    <s v="Wareham River East"/>
    <n v="45"/>
  </r>
  <r>
    <s v="56-B1"/>
    <m/>
    <x v="0"/>
    <s v="51 SWIFTS BCH RD"/>
    <n v="101"/>
    <s v="MARTIN KAREN A"/>
    <s v="MR30"/>
    <s v="ONE FAMILY"/>
    <s v="56//B1//"/>
    <n v="0.18981000000000001"/>
    <n v="0"/>
    <n v="0"/>
    <n v="1"/>
    <n v="1"/>
    <s v="SEWER"/>
    <n v="1"/>
    <n v="1"/>
    <n v="4600"/>
    <s v="YES"/>
    <n v="0"/>
    <s v="56-B1"/>
    <s v="Public Water,Public Sewer"/>
    <s v="SEWER"/>
    <s v="SEWER"/>
    <n v="4600"/>
    <m/>
    <m/>
    <n v="0"/>
    <n v="0"/>
    <n v="2"/>
    <n v="1661"/>
    <n v="1.75"/>
    <m/>
    <m/>
    <m/>
    <m/>
    <m/>
    <m/>
    <m/>
    <m/>
    <m/>
    <m/>
    <n v="1"/>
    <n v="0"/>
    <n v="1"/>
    <s v="Wareham River West"/>
    <n v="44"/>
  </r>
  <r>
    <s v="46-55"/>
    <m/>
    <x v="0"/>
    <s v="22 FRANCONIA AVE"/>
    <n v="101"/>
    <s v="BRIGHETTI ROBERT TRUSTEE"/>
    <s v="R30"/>
    <s v="ONE FAMILY"/>
    <s v="46//55//"/>
    <n v="0.40350000000000003"/>
    <n v="0"/>
    <n v="0"/>
    <n v="1"/>
    <n v="1"/>
    <s v="SEWER"/>
    <n v="1"/>
    <n v="1"/>
    <n v="11900"/>
    <s v="YES"/>
    <n v="0"/>
    <s v="46-55"/>
    <s v="Public Water,Public Sewer"/>
    <s v="SEWER"/>
    <s v="SEWER"/>
    <n v="11900"/>
    <m/>
    <m/>
    <n v="0"/>
    <n v="0"/>
    <n v="3"/>
    <n v="1164"/>
    <n v="1"/>
    <m/>
    <m/>
    <m/>
    <m/>
    <m/>
    <m/>
    <m/>
    <m/>
    <m/>
    <m/>
    <n v="3"/>
    <n v="0"/>
    <n v="1"/>
    <s v="Broad Marsh River"/>
    <n v="43"/>
  </r>
  <r>
    <s v="49-H12"/>
    <m/>
    <x v="0"/>
    <s v="56 SWIFTS BCH RD"/>
    <n v="101"/>
    <s v="HOLLERAN EDWARD F"/>
    <s v="MR30"/>
    <s v="ONE FAMILY"/>
    <s v="49//H12//"/>
    <n v="0.39660000000000001"/>
    <n v="0"/>
    <n v="0"/>
    <n v="1"/>
    <n v="1"/>
    <s v="SEWER"/>
    <n v="1"/>
    <n v="1"/>
    <n v="12600"/>
    <s v="YES"/>
    <n v="0"/>
    <s v="49-H12"/>
    <s v="Public Water,Public Sewer"/>
    <s v="SEWER"/>
    <s v="SEWER"/>
    <n v="12600"/>
    <m/>
    <m/>
    <n v="0"/>
    <n v="0"/>
    <n v="3"/>
    <n v="1092"/>
    <n v="1"/>
    <m/>
    <m/>
    <m/>
    <m/>
    <m/>
    <m/>
    <m/>
    <m/>
    <m/>
    <m/>
    <n v="2"/>
    <n v="0"/>
    <n v="1"/>
    <s v="Wareham River West"/>
    <n v="44"/>
  </r>
  <r>
    <s v="56-1"/>
    <m/>
    <x v="0"/>
    <s v="4 LITTLETON DR"/>
    <n v="903"/>
    <s v="TOWN OF WAREHAM"/>
    <s v="MR30"/>
    <s v="TAX POSS  MDL-00"/>
    <s v="56//1//"/>
    <n v="1.3988400000000001"/>
    <n v="0"/>
    <n v="1"/>
    <n v="0"/>
    <n v="1"/>
    <m/>
    <n v="0"/>
    <n v="1"/>
    <n v="3900"/>
    <s v="NO_W1"/>
    <n v="3900"/>
    <s v="56-1"/>
    <m/>
    <m/>
    <s v="SEPTIC"/>
    <n v="3900"/>
    <m/>
    <m/>
    <n v="0"/>
    <n v="1"/>
    <n v="0"/>
    <n v="0"/>
    <n v="0"/>
    <m/>
    <m/>
    <m/>
    <m/>
    <m/>
    <m/>
    <m/>
    <m/>
    <m/>
    <m/>
    <n v="5"/>
    <n v="0"/>
    <n v="1"/>
    <s v="Wareham River West"/>
    <n v="44"/>
  </r>
  <r>
    <s v="46-53"/>
    <m/>
    <x v="0"/>
    <s v="49 WARR AVE"/>
    <n v="101"/>
    <s v="MOROGE RICHARD"/>
    <s v="R30"/>
    <s v="ONE FAMILY"/>
    <s v="46//53//"/>
    <n v="0.24782999999999999"/>
    <n v="0"/>
    <n v="0"/>
    <n v="1"/>
    <n v="1"/>
    <s v="SEWER"/>
    <n v="1"/>
    <n v="1"/>
    <n v="8100"/>
    <s v="YES"/>
    <n v="0"/>
    <s v="46-53"/>
    <s v="All Public"/>
    <s v="SEWER"/>
    <s v="SEWER"/>
    <n v="8100"/>
    <m/>
    <m/>
    <n v="0"/>
    <n v="0"/>
    <n v="2"/>
    <n v="829"/>
    <n v="1"/>
    <m/>
    <m/>
    <m/>
    <m/>
    <m/>
    <m/>
    <m/>
    <m/>
    <m/>
    <m/>
    <n v="2"/>
    <n v="0"/>
    <n v="1"/>
    <s v="Broad Marsh River"/>
    <n v="43"/>
  </r>
  <r>
    <s v="49-1000"/>
    <m/>
    <x v="0"/>
    <s v="0 JOB'S ISLAND RD"/>
    <n v="104"/>
    <s v="LANZA MARK J TRUSTEE OF THE"/>
    <s v="MR30"/>
    <s v="TWO FAMILY"/>
    <s v="49//1000//"/>
    <n v="16.653739999999999"/>
    <n v="1"/>
    <n v="1"/>
    <n v="1"/>
    <n v="1"/>
    <s v="SEPTIC"/>
    <n v="0"/>
    <n v="0"/>
    <n v="0"/>
    <s v="YES"/>
    <n v="0"/>
    <s v="49-1000"/>
    <s v="Well,Septic"/>
    <s v="SEPTIC"/>
    <s v="SEPTIC"/>
    <n v="0"/>
    <m/>
    <m/>
    <n v="2"/>
    <n v="2"/>
    <n v="5"/>
    <n v="3182"/>
    <n v="1.75"/>
    <m/>
    <m/>
    <m/>
    <m/>
    <m/>
    <m/>
    <m/>
    <m/>
    <m/>
    <m/>
    <n v="1"/>
    <n v="19.36"/>
    <n v="1"/>
    <s v="Broad Marsh River"/>
    <n v="43"/>
  </r>
  <r>
    <s v="LAND_NOPARC"/>
    <m/>
    <x v="0"/>
    <m/>
    <n v="0"/>
    <m/>
    <m/>
    <m/>
    <m/>
    <n v="6.62E-3"/>
    <n v="0"/>
    <n v="0"/>
    <n v="0"/>
    <n v="0"/>
    <m/>
    <n v="0"/>
    <n v="0"/>
    <n v="0"/>
    <s v="NO"/>
    <n v="0"/>
    <m/>
    <m/>
    <m/>
    <m/>
    <n v="0"/>
    <m/>
    <m/>
    <n v="0"/>
    <n v="0"/>
    <n v="0"/>
    <n v="0"/>
    <n v="0"/>
    <m/>
    <m/>
    <m/>
    <m/>
    <m/>
    <m/>
    <m/>
    <m/>
    <m/>
    <m/>
    <n v="0"/>
    <n v="0"/>
    <n v="1"/>
    <s v="Broad Marsh River"/>
    <n v="43"/>
  </r>
  <r>
    <s v="UNK1377"/>
    <s v="FEE"/>
    <x v="0"/>
    <s v="14 BROWN ST"/>
    <n v="130"/>
    <s v="PACOR INC"/>
    <s v="MR30"/>
    <s v="RES ACLND"/>
    <m/>
    <n v="4.0099999999999997E-2"/>
    <n v="0"/>
    <n v="0"/>
    <n v="0"/>
    <n v="0"/>
    <m/>
    <n v="0"/>
    <n v="0"/>
    <n v="0"/>
    <s v="NO_W2"/>
    <n v="0"/>
    <m/>
    <m/>
    <m/>
    <m/>
    <n v="0"/>
    <m/>
    <m/>
    <n v="0"/>
    <n v="0"/>
    <n v="0"/>
    <n v="0"/>
    <n v="0"/>
    <s v="SPLIT INTO MARSH ROCK ROAD CONDOS?"/>
    <m/>
    <m/>
    <m/>
    <m/>
    <m/>
    <m/>
    <m/>
    <m/>
    <m/>
    <n v="1"/>
    <n v="0"/>
    <n v="1"/>
    <s v="Wareham River West"/>
    <n v="44"/>
  </r>
  <r>
    <s v="46-H4"/>
    <m/>
    <x v="0"/>
    <s v="48 WARR AVE"/>
    <n v="101"/>
    <s v="BROWN ROBERT L"/>
    <s v="MR30"/>
    <s v="ONE FAMILY"/>
    <s v="46//H4//"/>
    <n v="0.29504000000000002"/>
    <n v="0"/>
    <n v="0"/>
    <n v="1"/>
    <n v="1"/>
    <s v="SEWER"/>
    <n v="1"/>
    <n v="1"/>
    <n v="14300"/>
    <s v="NO_W1"/>
    <n v="0"/>
    <s v="46-H4"/>
    <s v="All Public"/>
    <s v="SEWER"/>
    <s v="SEWER"/>
    <n v="14300"/>
    <m/>
    <m/>
    <n v="0"/>
    <n v="0"/>
    <n v="3"/>
    <n v="1032"/>
    <n v="1"/>
    <m/>
    <m/>
    <m/>
    <m/>
    <m/>
    <m/>
    <m/>
    <m/>
    <m/>
    <m/>
    <n v="2"/>
    <n v="0"/>
    <n v="1"/>
    <s v="Broad Marsh River"/>
    <n v="43"/>
  </r>
  <r>
    <s v="LAND_NOPARC"/>
    <m/>
    <x v="0"/>
    <m/>
    <n v="0"/>
    <m/>
    <m/>
    <m/>
    <m/>
    <n v="1.532E-2"/>
    <n v="0"/>
    <n v="0"/>
    <n v="0"/>
    <n v="0"/>
    <m/>
    <n v="0"/>
    <n v="0"/>
    <n v="0"/>
    <s v="NO"/>
    <n v="0"/>
    <m/>
    <m/>
    <m/>
    <m/>
    <n v="0"/>
    <m/>
    <m/>
    <n v="0"/>
    <n v="0"/>
    <n v="0"/>
    <n v="0"/>
    <n v="0"/>
    <m/>
    <m/>
    <m/>
    <m/>
    <m/>
    <m/>
    <m/>
    <m/>
    <m/>
    <m/>
    <n v="0"/>
    <n v="0"/>
    <n v="1"/>
    <s v="Broad Marsh River"/>
    <n v="43"/>
  </r>
  <r>
    <s v="39-M24A"/>
    <m/>
    <x v="0"/>
    <s v="34 OAK ST"/>
    <n v="109"/>
    <s v="BOCCADORO SALVATORE J"/>
    <s v="R30"/>
    <s v="MULTI HSES"/>
    <s v="39//M24/A/"/>
    <n v="0.67161000000000004"/>
    <n v="1"/>
    <n v="1"/>
    <n v="1"/>
    <n v="1"/>
    <s v="SEPTIC"/>
    <n v="0"/>
    <n v="1"/>
    <n v="2000"/>
    <s v="YES"/>
    <n v="2000"/>
    <s v="39-M24A"/>
    <s v="Public Water,Septic"/>
    <s v="SEPTIC"/>
    <s v="SEPTIC"/>
    <n v="2000"/>
    <m/>
    <m/>
    <n v="1"/>
    <n v="1"/>
    <n v="3"/>
    <n v="2817"/>
    <n v="1"/>
    <m/>
    <m/>
    <m/>
    <m/>
    <m/>
    <m/>
    <m/>
    <m/>
    <m/>
    <m/>
    <n v="1"/>
    <n v="9.68"/>
    <n v="1"/>
    <s v="Wareham River East"/>
    <n v="45"/>
  </r>
  <r>
    <s v="UNK1223"/>
    <s v="FEE"/>
    <x v="0"/>
    <s v="MARSH AVE"/>
    <n v="0"/>
    <m/>
    <m/>
    <m/>
    <m/>
    <n v="2.3682799999999999"/>
    <n v="1"/>
    <n v="1"/>
    <n v="1"/>
    <n v="1"/>
    <s v="SEPTIC"/>
    <n v="0"/>
    <n v="0"/>
    <n v="0"/>
    <s v="NO_W2"/>
    <n v="0"/>
    <m/>
    <m/>
    <m/>
    <s v="SEPTIC"/>
    <n v="0"/>
    <m/>
    <m/>
    <n v="1"/>
    <n v="1"/>
    <n v="0"/>
    <n v="0"/>
    <n v="0"/>
    <s v="Not in new Assr DB, Makepe?, old info"/>
    <m/>
    <m/>
    <m/>
    <m/>
    <m/>
    <m/>
    <m/>
    <m/>
    <m/>
    <n v="1"/>
    <n v="9.68"/>
    <n v="1"/>
    <s v="Wareham River West"/>
    <n v="44"/>
  </r>
  <r>
    <s v="46-62"/>
    <m/>
    <x v="0"/>
    <s v="15 FRANCONIA AVE"/>
    <n v="101"/>
    <s v="ORLIK PETER J JR"/>
    <s v="R30"/>
    <s v="ONE FAMILY"/>
    <s v="46//62//"/>
    <n v="0.33662999999999998"/>
    <n v="0"/>
    <n v="0"/>
    <n v="1"/>
    <n v="1"/>
    <s v="SEWER"/>
    <n v="1"/>
    <n v="1"/>
    <n v="7200"/>
    <s v="YES"/>
    <n v="0"/>
    <s v="46-62"/>
    <s v="Public Water,Public Sewer"/>
    <s v="SEWER"/>
    <s v="SEWER"/>
    <n v="7200"/>
    <m/>
    <m/>
    <n v="0"/>
    <n v="0"/>
    <n v="4"/>
    <n v="1691"/>
    <n v="1"/>
    <m/>
    <m/>
    <m/>
    <m/>
    <m/>
    <m/>
    <m/>
    <m/>
    <m/>
    <m/>
    <n v="4"/>
    <n v="0"/>
    <n v="1"/>
    <s v="Broad Marsh River"/>
    <n v="43"/>
  </r>
  <r>
    <s v="LAND_NOPARC"/>
    <m/>
    <x v="0"/>
    <m/>
    <n v="0"/>
    <m/>
    <m/>
    <m/>
    <m/>
    <n v="0.12972"/>
    <n v="0"/>
    <n v="0"/>
    <n v="0"/>
    <n v="0"/>
    <m/>
    <n v="0"/>
    <n v="0"/>
    <n v="0"/>
    <s v="NO"/>
    <n v="0"/>
    <m/>
    <m/>
    <m/>
    <m/>
    <n v="0"/>
    <m/>
    <m/>
    <n v="0"/>
    <n v="0"/>
    <n v="0"/>
    <n v="0"/>
    <n v="0"/>
    <m/>
    <m/>
    <m/>
    <m/>
    <m/>
    <m/>
    <m/>
    <m/>
    <m/>
    <m/>
    <n v="0"/>
    <n v="0"/>
    <n v="1"/>
    <s v="Broad Marsh River"/>
    <n v="43"/>
  </r>
  <r>
    <s v="56-1009"/>
    <m/>
    <x v="0"/>
    <s v="47 SWIFTS BCH RD"/>
    <n v="104"/>
    <s v="ROTCHFORD EDWARD R"/>
    <s v="MR30"/>
    <s v="TWO FAMILY"/>
    <s v="56//1009//"/>
    <n v="0.64010999999999996"/>
    <n v="0"/>
    <n v="0"/>
    <n v="1"/>
    <n v="1"/>
    <s v="SEWER"/>
    <n v="1"/>
    <n v="2"/>
    <n v="12100"/>
    <s v="YES"/>
    <n v="0"/>
    <s v="56-1009"/>
    <m/>
    <m/>
    <s v="SEWER"/>
    <n v="6050"/>
    <m/>
    <m/>
    <n v="0"/>
    <n v="0"/>
    <n v="4"/>
    <n v="1534"/>
    <n v="1.3"/>
    <m/>
    <m/>
    <m/>
    <m/>
    <m/>
    <m/>
    <m/>
    <m/>
    <m/>
    <m/>
    <n v="1"/>
    <n v="0"/>
    <n v="1"/>
    <s v="Wareham River West"/>
    <n v="44"/>
  </r>
  <r>
    <s v="46-52"/>
    <m/>
    <x v="0"/>
    <s v="47 WARR AVE"/>
    <n v="101"/>
    <s v="CODY WILLIAM J"/>
    <s v="R30"/>
    <s v="ONE FAMILY"/>
    <s v="46//52//"/>
    <n v="0.18476000000000001"/>
    <n v="0"/>
    <n v="0"/>
    <n v="1"/>
    <n v="1"/>
    <s v="SEWER"/>
    <n v="1"/>
    <n v="1"/>
    <n v="2100"/>
    <s v="NO_W1"/>
    <n v="0"/>
    <s v="46-52"/>
    <s v="All Public"/>
    <s v="SEWER"/>
    <s v="SEWER"/>
    <n v="2100"/>
    <m/>
    <m/>
    <n v="0"/>
    <n v="0"/>
    <n v="2"/>
    <n v="1088"/>
    <n v="1"/>
    <m/>
    <m/>
    <m/>
    <m/>
    <m/>
    <m/>
    <m/>
    <m/>
    <m/>
    <m/>
    <n v="2"/>
    <n v="0"/>
    <n v="1"/>
    <s v="Broad Marsh River"/>
    <n v="43"/>
  </r>
  <r>
    <s v="UNK1372"/>
    <s v="FEE"/>
    <x v="0"/>
    <s v="LITTLE TON DR"/>
    <n v="0"/>
    <m/>
    <m/>
    <m/>
    <m/>
    <n v="5.0610000000000002E-2"/>
    <n v="0"/>
    <n v="0"/>
    <n v="0"/>
    <n v="0"/>
    <m/>
    <n v="0"/>
    <n v="0"/>
    <n v="0"/>
    <s v="NO_W2"/>
    <n v="0"/>
    <m/>
    <m/>
    <m/>
    <m/>
    <n v="0"/>
    <m/>
    <m/>
    <n v="0"/>
    <n v="0"/>
    <n v="0"/>
    <n v="0"/>
    <n v="0"/>
    <s v="Not in new Assr DB, Makepe?, old info"/>
    <m/>
    <m/>
    <m/>
    <m/>
    <m/>
    <m/>
    <m/>
    <m/>
    <m/>
    <n v="1"/>
    <n v="0"/>
    <n v="1"/>
    <s v="Wareham River West"/>
    <n v="44"/>
  </r>
  <r>
    <s v="46-1000A"/>
    <m/>
    <x v="0"/>
    <s v="0 RIVERSIDE AVE"/>
    <n v="132"/>
    <s v="WARR WILLIAM E C III"/>
    <s v="R30"/>
    <s v="RES ACLNUD  MDL-00"/>
    <s v="46//1000/A/"/>
    <n v="1.1589799999999999"/>
    <n v="0"/>
    <n v="0"/>
    <n v="0"/>
    <n v="0"/>
    <m/>
    <n v="0"/>
    <n v="0"/>
    <n v="0"/>
    <s v="NO_W1"/>
    <n v="0"/>
    <s v="46-1000A"/>
    <m/>
    <m/>
    <m/>
    <n v="0"/>
    <m/>
    <m/>
    <n v="0"/>
    <n v="0"/>
    <n v="0"/>
    <n v="0"/>
    <n v="0"/>
    <m/>
    <m/>
    <m/>
    <m/>
    <m/>
    <m/>
    <m/>
    <m/>
    <m/>
    <m/>
    <n v="1"/>
    <n v="0"/>
    <n v="1"/>
    <s v="Broad Marsh River"/>
    <n v="43"/>
  </r>
  <r>
    <s v="39-G13"/>
    <m/>
    <x v="0"/>
    <s v="10 PETER COOPER DRIVE"/>
    <n v="101"/>
    <s v="BAUM MICHELLE A"/>
    <s v="R30"/>
    <s v="ONE FAMILY"/>
    <s v="39//G13//"/>
    <n v="0.76432999999999995"/>
    <n v="0"/>
    <n v="0"/>
    <n v="1"/>
    <n v="1"/>
    <s v="SEWER"/>
    <n v="1"/>
    <n v="1"/>
    <n v="10800"/>
    <s v="YES"/>
    <n v="0"/>
    <s v="39-G13"/>
    <s v="All Public"/>
    <s v="SEWER"/>
    <s v="SEWER"/>
    <n v="10800"/>
    <m/>
    <m/>
    <n v="0"/>
    <n v="0"/>
    <n v="4"/>
    <n v="2246"/>
    <n v="2"/>
    <m/>
    <m/>
    <m/>
    <m/>
    <m/>
    <m/>
    <m/>
    <m/>
    <m/>
    <m/>
    <n v="1"/>
    <n v="0"/>
    <n v="1"/>
    <s v="Wareham River East"/>
    <n v="45"/>
  </r>
  <r>
    <s v="UNK1378"/>
    <s v="FEE"/>
    <x v="0"/>
    <s v="14 BROWN ST"/>
    <n v="130"/>
    <s v="PACOR INC"/>
    <s v="MR30"/>
    <s v="RES ACLND"/>
    <m/>
    <n v="0.13888"/>
    <n v="0"/>
    <n v="0"/>
    <n v="0"/>
    <n v="0"/>
    <m/>
    <n v="0"/>
    <n v="0"/>
    <n v="0"/>
    <s v="NO_W2"/>
    <n v="0"/>
    <m/>
    <m/>
    <m/>
    <m/>
    <n v="0"/>
    <m/>
    <m/>
    <n v="0"/>
    <n v="0"/>
    <n v="0"/>
    <n v="0"/>
    <n v="0"/>
    <s v="SPLIT INTO MARSH ROCK ROAD CONDOS?"/>
    <m/>
    <m/>
    <m/>
    <m/>
    <m/>
    <m/>
    <m/>
    <m/>
    <m/>
    <n v="0"/>
    <n v="0"/>
    <n v="1"/>
    <s v="Wareham River West"/>
    <n v="44"/>
  </r>
  <r>
    <s v="39-1001"/>
    <m/>
    <x v="0"/>
    <s v="69 OAK ST"/>
    <n v="903"/>
    <s v="TOWN OF WAREHAM"/>
    <s v="R30"/>
    <s v="MUNICIPAL  MDL-00"/>
    <s v="39//1001//"/>
    <n v="1.19611"/>
    <n v="0"/>
    <n v="0"/>
    <n v="0"/>
    <n v="0"/>
    <m/>
    <n v="0"/>
    <n v="1"/>
    <n v="1200"/>
    <s v="YES"/>
    <n v="0"/>
    <s v="39-1001"/>
    <m/>
    <m/>
    <m/>
    <n v="1200"/>
    <s v="fee simple"/>
    <s v="YES"/>
    <n v="0"/>
    <n v="0"/>
    <n v="0"/>
    <n v="0"/>
    <n v="0"/>
    <m/>
    <m/>
    <m/>
    <m/>
    <m/>
    <m/>
    <m/>
    <m/>
    <m/>
    <m/>
    <n v="1"/>
    <n v="0"/>
    <n v="1"/>
    <s v="Wareham River East"/>
    <n v="45"/>
  </r>
  <r>
    <s v="46-H6"/>
    <m/>
    <x v="0"/>
    <s v="46 WARR AVE"/>
    <n v="101"/>
    <s v="TOWER MARK E"/>
    <s v="MR30"/>
    <s v="ONE FAMILY"/>
    <s v="46//H6//"/>
    <n v="0.14752000000000001"/>
    <n v="0"/>
    <n v="0"/>
    <n v="1"/>
    <n v="1"/>
    <s v="SEWER"/>
    <n v="1"/>
    <n v="1"/>
    <n v="5000"/>
    <s v="YES"/>
    <n v="0"/>
    <s v="46-H6"/>
    <s v="All Public"/>
    <s v="SEWER"/>
    <s v="SEWER"/>
    <n v="5000"/>
    <m/>
    <m/>
    <n v="0"/>
    <n v="0"/>
    <n v="2"/>
    <n v="1008"/>
    <n v="2"/>
    <m/>
    <m/>
    <m/>
    <m/>
    <m/>
    <m/>
    <m/>
    <m/>
    <m/>
    <m/>
    <n v="1"/>
    <n v="0"/>
    <n v="1"/>
    <s v="Broad Marsh River"/>
    <n v="43"/>
  </r>
  <r>
    <s v="LAND_NOPARC"/>
    <m/>
    <x v="0"/>
    <m/>
    <n v="0"/>
    <m/>
    <m/>
    <m/>
    <m/>
    <n v="0.18278"/>
    <n v="0"/>
    <n v="0"/>
    <n v="0"/>
    <n v="0"/>
    <m/>
    <n v="0"/>
    <n v="0"/>
    <n v="0"/>
    <s v="NO"/>
    <n v="0"/>
    <m/>
    <m/>
    <m/>
    <m/>
    <n v="0"/>
    <m/>
    <m/>
    <n v="0"/>
    <n v="0"/>
    <n v="0"/>
    <n v="0"/>
    <n v="0"/>
    <m/>
    <m/>
    <m/>
    <m/>
    <m/>
    <m/>
    <m/>
    <m/>
    <m/>
    <m/>
    <n v="0"/>
    <n v="0"/>
    <n v="1"/>
    <s v="Broad Marsh River"/>
    <n v="43"/>
  </r>
  <r>
    <s v="46-59"/>
    <m/>
    <x v="0"/>
    <s v="12 FRANCONIA AVE"/>
    <n v="101"/>
    <s v="EDWARDS JOSEPH PAUL"/>
    <s v="R30"/>
    <s v="ONE FAMILY"/>
    <s v="46//59//"/>
    <n v="0.44964999999999999"/>
    <n v="0"/>
    <n v="0"/>
    <n v="1"/>
    <n v="1"/>
    <s v="SEWER"/>
    <n v="1"/>
    <n v="1"/>
    <n v="8700"/>
    <s v="NO_W1"/>
    <n v="0"/>
    <s v="46-59"/>
    <s v="Public Water,Public Sewer"/>
    <s v="SEWER"/>
    <s v="SEWER"/>
    <n v="8700"/>
    <m/>
    <m/>
    <n v="0"/>
    <n v="0"/>
    <n v="3"/>
    <n v="1040"/>
    <n v="1"/>
    <m/>
    <m/>
    <m/>
    <m/>
    <m/>
    <m/>
    <m/>
    <m/>
    <m/>
    <m/>
    <n v="4"/>
    <n v="0"/>
    <n v="1"/>
    <s v="Broad Marsh River"/>
    <n v="43"/>
  </r>
  <r>
    <s v="LAND_NOPARC"/>
    <m/>
    <x v="0"/>
    <m/>
    <n v="0"/>
    <m/>
    <m/>
    <m/>
    <m/>
    <n v="3.8999999999999998E-3"/>
    <n v="0"/>
    <n v="0"/>
    <n v="0"/>
    <n v="0"/>
    <m/>
    <n v="0"/>
    <n v="0"/>
    <n v="0"/>
    <s v="NO"/>
    <n v="0"/>
    <m/>
    <m/>
    <m/>
    <m/>
    <n v="0"/>
    <m/>
    <m/>
    <n v="0"/>
    <n v="0"/>
    <n v="0"/>
    <n v="0"/>
    <n v="0"/>
    <m/>
    <m/>
    <m/>
    <m/>
    <m/>
    <m/>
    <m/>
    <m/>
    <m/>
    <m/>
    <n v="0"/>
    <n v="0"/>
    <n v="1"/>
    <s v="Broad Marsh River"/>
    <n v="43"/>
  </r>
  <r>
    <s v="46-50"/>
    <m/>
    <x v="0"/>
    <s v="43 WARR AVE"/>
    <n v="101"/>
    <s v="ALLARD PETER D"/>
    <s v="R30"/>
    <s v="ONE FAMILY"/>
    <s v="46//50//"/>
    <n v="0.20632"/>
    <n v="0"/>
    <n v="0"/>
    <n v="1"/>
    <n v="1"/>
    <s v="SEWER"/>
    <n v="1"/>
    <n v="1"/>
    <n v="7400"/>
    <s v="YES"/>
    <n v="0"/>
    <s v="46-50"/>
    <s v="All Public"/>
    <s v="SEWER"/>
    <s v="SEWER"/>
    <n v="7400"/>
    <m/>
    <m/>
    <n v="0"/>
    <n v="0"/>
    <n v="3"/>
    <n v="1346"/>
    <n v="1.75"/>
    <m/>
    <m/>
    <m/>
    <m/>
    <m/>
    <m/>
    <m/>
    <m/>
    <m/>
    <m/>
    <n v="2"/>
    <n v="0"/>
    <n v="1"/>
    <s v="Broad Marsh River"/>
    <n v="43"/>
  </r>
  <r>
    <s v="49-1009A"/>
    <m/>
    <x v="0"/>
    <s v="0 MARSH AVE"/>
    <n v="132"/>
    <s v="MAKSY DEREK A TRUSTEE OF ROYAL"/>
    <s v="MR30"/>
    <s v="RES ACLNUD  MDL-00"/>
    <s v="49//1009/A/"/>
    <n v="2.7685599999999999"/>
    <n v="0"/>
    <n v="0"/>
    <n v="0"/>
    <n v="0"/>
    <m/>
    <n v="0"/>
    <n v="0"/>
    <n v="0"/>
    <s v="YES"/>
    <n v="0"/>
    <s v="49-1009A"/>
    <m/>
    <m/>
    <m/>
    <n v="0"/>
    <m/>
    <m/>
    <n v="0"/>
    <n v="0"/>
    <n v="0"/>
    <n v="0"/>
    <n v="0"/>
    <m/>
    <m/>
    <m/>
    <m/>
    <m/>
    <m/>
    <m/>
    <m/>
    <m/>
    <m/>
    <n v="1"/>
    <n v="0"/>
    <n v="1"/>
    <s v="Broad Marsh River"/>
    <n v="43"/>
  </r>
  <r>
    <s v="49-1009B"/>
    <m/>
    <x v="0"/>
    <s v="0 MARSH AVE  OFF"/>
    <n v="903"/>
    <s v="TOWN OF WAREHAM"/>
    <s v="MR30"/>
    <s v="MUNICIPAL  MDL-00"/>
    <s v="49//1009/B/"/>
    <n v="2.2558500000000001"/>
    <n v="0"/>
    <n v="0"/>
    <n v="0"/>
    <n v="0"/>
    <m/>
    <n v="0"/>
    <n v="0"/>
    <n v="0"/>
    <s v="YES"/>
    <n v="0"/>
    <s v="49-1009B"/>
    <m/>
    <m/>
    <m/>
    <n v="0"/>
    <s v="fee simple"/>
    <s v="YES"/>
    <n v="0"/>
    <n v="0"/>
    <n v="0"/>
    <n v="0"/>
    <n v="0"/>
    <m/>
    <m/>
    <m/>
    <m/>
    <m/>
    <m/>
    <m/>
    <m/>
    <m/>
    <m/>
    <n v="1"/>
    <n v="0"/>
    <n v="1"/>
    <s v="Broad Marsh River"/>
    <n v="43"/>
  </r>
  <r>
    <s v="39-M24B"/>
    <m/>
    <x v="0"/>
    <s v="6 OAK TER"/>
    <n v="101"/>
    <s v="SOMERS PAUL G"/>
    <s v="R30"/>
    <s v="ONE FAMILY"/>
    <s v="39//M24/B/"/>
    <n v="0.65958000000000006"/>
    <n v="1"/>
    <n v="1"/>
    <n v="1"/>
    <n v="1"/>
    <s v="SEPTIC"/>
    <n v="0"/>
    <n v="1"/>
    <n v="11400"/>
    <s v="YES"/>
    <n v="11400"/>
    <s v="39-M24B"/>
    <s v="Public Water,Septic"/>
    <s v="SEPTIC"/>
    <s v="SEPTIC"/>
    <n v="11400"/>
    <m/>
    <m/>
    <n v="1"/>
    <n v="1"/>
    <n v="5"/>
    <n v="3392"/>
    <n v="2.5"/>
    <m/>
    <m/>
    <m/>
    <m/>
    <m/>
    <m/>
    <m/>
    <m/>
    <m/>
    <m/>
    <n v="2"/>
    <n v="9.68"/>
    <n v="1"/>
    <s v="Wareham River East"/>
    <n v="45"/>
  </r>
  <r>
    <s v="46-23"/>
    <m/>
    <x v="0"/>
    <s v="11 FRANCONIA AVE"/>
    <n v="101"/>
    <s v="NUNES GLEN R"/>
    <m/>
    <s v="ONE FAMILY"/>
    <s v="46//23//"/>
    <n v="0.38485999999999998"/>
    <n v="0"/>
    <n v="0"/>
    <n v="1"/>
    <n v="1"/>
    <s v="SEWER"/>
    <n v="1"/>
    <n v="1"/>
    <n v="12700"/>
    <s v="YES"/>
    <n v="0"/>
    <s v="46-23"/>
    <s v="Public Water,Public Sewer"/>
    <s v="SEWER"/>
    <s v="SEWER"/>
    <n v="12700"/>
    <m/>
    <m/>
    <n v="0"/>
    <n v="0"/>
    <n v="5"/>
    <n v="1344"/>
    <n v="1"/>
    <m/>
    <m/>
    <m/>
    <m/>
    <m/>
    <m/>
    <m/>
    <m/>
    <m/>
    <m/>
    <n v="4"/>
    <n v="0"/>
    <n v="1"/>
    <s v="Broad Marsh River"/>
    <n v="43"/>
  </r>
  <r>
    <s v="46-H7"/>
    <m/>
    <x v="0"/>
    <s v="44 WARR AVE"/>
    <n v="101"/>
    <s v="FLINT SUSAN L"/>
    <s v="MR30"/>
    <s v="ONE FAMILY"/>
    <s v="46//H7//"/>
    <n v="0.15001"/>
    <n v="0"/>
    <n v="0"/>
    <n v="1"/>
    <n v="1"/>
    <s v="SEWER"/>
    <n v="1"/>
    <n v="1"/>
    <n v="4300"/>
    <s v="YES"/>
    <n v="0"/>
    <s v="46-H7"/>
    <s v="All Public"/>
    <s v="SEWER"/>
    <s v="SEWER"/>
    <n v="4300"/>
    <m/>
    <m/>
    <n v="0"/>
    <n v="0"/>
    <n v="2"/>
    <n v="1140"/>
    <n v="1"/>
    <m/>
    <m/>
    <m/>
    <m/>
    <m/>
    <m/>
    <m/>
    <m/>
    <m/>
    <m/>
    <n v="1"/>
    <n v="0"/>
    <n v="1"/>
    <s v="Broad Marsh River"/>
    <n v="43"/>
  </r>
  <r>
    <s v="46-12"/>
    <m/>
    <x v="0"/>
    <s v="7 RIVERSIDE AVE"/>
    <n v="132"/>
    <s v="WARR WILLIAM E C III"/>
    <s v="R30"/>
    <s v="RES ACLNUD  MDL-00"/>
    <s v="46//12//"/>
    <n v="0.34150999999999998"/>
    <n v="0"/>
    <n v="0"/>
    <n v="0"/>
    <n v="0"/>
    <m/>
    <n v="0"/>
    <n v="0"/>
    <n v="0"/>
    <s v="YES"/>
    <n v="0"/>
    <s v="46-12"/>
    <m/>
    <m/>
    <m/>
    <n v="0"/>
    <m/>
    <m/>
    <n v="0"/>
    <n v="0"/>
    <n v="0"/>
    <n v="0"/>
    <n v="0"/>
    <m/>
    <m/>
    <m/>
    <m/>
    <m/>
    <m/>
    <m/>
    <m/>
    <m/>
    <m/>
    <n v="4"/>
    <n v="0"/>
    <n v="1"/>
    <s v="Broad Marsh River"/>
    <n v="43"/>
  </r>
  <r>
    <s v="56-1008B"/>
    <m/>
    <x v="0"/>
    <s v="4 BROWN ST"/>
    <n v="101"/>
    <s v="ANDREWS MAUREEN A"/>
    <s v="MR30"/>
    <s v="ONE FAMILY"/>
    <s v="56//1008/B/"/>
    <n v="0.86675999999999997"/>
    <n v="0"/>
    <n v="0"/>
    <n v="1"/>
    <n v="1"/>
    <s v="SEWER"/>
    <n v="1"/>
    <n v="1"/>
    <n v="8700"/>
    <s v="NO_W1"/>
    <n v="0"/>
    <s v="56-1008B"/>
    <m/>
    <m/>
    <s v="SEWER"/>
    <n v="8700"/>
    <m/>
    <m/>
    <n v="0"/>
    <n v="0"/>
    <n v="4"/>
    <n v="1224"/>
    <n v="1.5"/>
    <m/>
    <m/>
    <m/>
    <m/>
    <m/>
    <m/>
    <m/>
    <m/>
    <m/>
    <m/>
    <n v="2"/>
    <n v="0"/>
    <n v="1"/>
    <s v="Wareham River West"/>
    <n v="44"/>
  </r>
  <r>
    <s v="LAND_NOPARC"/>
    <m/>
    <x v="0"/>
    <m/>
    <n v="0"/>
    <m/>
    <m/>
    <m/>
    <m/>
    <n v="1.24E-3"/>
    <n v="0"/>
    <n v="0"/>
    <n v="0"/>
    <n v="0"/>
    <m/>
    <n v="0"/>
    <n v="0"/>
    <n v="0"/>
    <s v="NO"/>
    <n v="0"/>
    <m/>
    <m/>
    <m/>
    <m/>
    <n v="0"/>
    <m/>
    <m/>
    <n v="0"/>
    <n v="0"/>
    <n v="0"/>
    <n v="0"/>
    <n v="0"/>
    <m/>
    <m/>
    <m/>
    <m/>
    <m/>
    <m/>
    <m/>
    <m/>
    <m/>
    <m/>
    <n v="0"/>
    <n v="0"/>
    <n v="1"/>
    <s v="Broad Marsh River"/>
    <n v="43"/>
  </r>
  <r>
    <s v="LAND_NOPARC"/>
    <m/>
    <x v="0"/>
    <m/>
    <n v="0"/>
    <m/>
    <m/>
    <m/>
    <m/>
    <n v="8.7200000000000003E-3"/>
    <n v="0"/>
    <n v="0"/>
    <n v="0"/>
    <n v="0"/>
    <m/>
    <n v="0"/>
    <n v="0"/>
    <n v="0"/>
    <s v="NO"/>
    <n v="0"/>
    <m/>
    <m/>
    <m/>
    <m/>
    <n v="0"/>
    <m/>
    <m/>
    <n v="0"/>
    <n v="0"/>
    <n v="0"/>
    <n v="0"/>
    <n v="0"/>
    <m/>
    <m/>
    <m/>
    <m/>
    <m/>
    <m/>
    <m/>
    <m/>
    <m/>
    <m/>
    <n v="0"/>
    <n v="0"/>
    <n v="1"/>
    <s v="Broad Marsh River"/>
    <n v="43"/>
  </r>
  <r>
    <s v="LAND_NOPARC"/>
    <m/>
    <x v="0"/>
    <m/>
    <n v="0"/>
    <m/>
    <m/>
    <m/>
    <m/>
    <n v="6.4769999999999994E-2"/>
    <n v="0"/>
    <n v="0"/>
    <n v="0"/>
    <n v="0"/>
    <m/>
    <n v="0"/>
    <n v="0"/>
    <n v="0"/>
    <s v="NO"/>
    <n v="0"/>
    <m/>
    <m/>
    <m/>
    <m/>
    <n v="0"/>
    <m/>
    <m/>
    <n v="0"/>
    <n v="0"/>
    <n v="0"/>
    <n v="0"/>
    <n v="0"/>
    <m/>
    <m/>
    <m/>
    <m/>
    <m/>
    <m/>
    <m/>
    <m/>
    <m/>
    <m/>
    <n v="0"/>
    <n v="0"/>
    <n v="1"/>
    <s v="Broad Marsh River"/>
    <n v="43"/>
  </r>
  <r>
    <s v="LAND_NOPARC"/>
    <m/>
    <x v="0"/>
    <m/>
    <n v="0"/>
    <m/>
    <m/>
    <m/>
    <m/>
    <n v="5.2700000000000004E-3"/>
    <n v="0"/>
    <n v="0"/>
    <n v="0"/>
    <n v="0"/>
    <m/>
    <n v="0"/>
    <n v="0"/>
    <n v="0"/>
    <s v="NO"/>
    <n v="0"/>
    <m/>
    <m/>
    <m/>
    <m/>
    <n v="0"/>
    <m/>
    <m/>
    <n v="0"/>
    <n v="0"/>
    <n v="0"/>
    <n v="0"/>
    <n v="0"/>
    <m/>
    <m/>
    <m/>
    <m/>
    <m/>
    <m/>
    <m/>
    <m/>
    <m/>
    <m/>
    <n v="0"/>
    <n v="0"/>
    <n v="1"/>
    <s v="Broad Marsh River"/>
    <n v="43"/>
  </r>
  <r>
    <s v="48-1055"/>
    <m/>
    <x v="0"/>
    <s v="44 SWIFTS BCH RD"/>
    <n v="101"/>
    <s v="AMARAL NICOLLE"/>
    <s v="MR30"/>
    <s v="ONE FAMILY"/>
    <s v="48//1055//"/>
    <n v="0.29537999999999998"/>
    <n v="0"/>
    <n v="0"/>
    <n v="1"/>
    <n v="1"/>
    <s v="SEWER"/>
    <n v="1"/>
    <n v="1"/>
    <n v="18000"/>
    <s v="YES"/>
    <n v="0"/>
    <s v="48-1055"/>
    <s v="Public Water,Public Sewer,Gas"/>
    <s v="SEWER"/>
    <s v="SEWER"/>
    <n v="18000"/>
    <m/>
    <m/>
    <n v="0"/>
    <n v="0"/>
    <n v="2"/>
    <n v="1182"/>
    <n v="1"/>
    <m/>
    <m/>
    <m/>
    <m/>
    <m/>
    <m/>
    <m/>
    <m/>
    <m/>
    <m/>
    <n v="1"/>
    <n v="0"/>
    <n v="1"/>
    <s v="Wareham River West"/>
    <n v="44"/>
  </r>
  <r>
    <s v="39-G14"/>
    <m/>
    <x v="0"/>
    <s v="12 PETER COOPER DRIVE"/>
    <n v="101"/>
    <s v="STGERMAINE BRIAN"/>
    <s v="R30"/>
    <s v="ONE FAMILY"/>
    <s v="39//G14//"/>
    <n v="0.74814999999999998"/>
    <n v="0"/>
    <n v="0"/>
    <n v="1"/>
    <n v="1"/>
    <s v="SEWER"/>
    <n v="1"/>
    <n v="1"/>
    <n v="18300"/>
    <s v="YES"/>
    <n v="0"/>
    <s v="39-G14"/>
    <s v="All Public"/>
    <s v="SEWER"/>
    <s v="SEWER"/>
    <n v="18300"/>
    <m/>
    <m/>
    <n v="0"/>
    <n v="0"/>
    <n v="5"/>
    <n v="2504"/>
    <n v="2"/>
    <m/>
    <m/>
    <m/>
    <m/>
    <m/>
    <m/>
    <m/>
    <m/>
    <m/>
    <m/>
    <n v="1"/>
    <n v="0"/>
    <n v="1"/>
    <s v="Wareham River East"/>
    <n v="45"/>
  </r>
  <r>
    <s v="56-1006"/>
    <m/>
    <x v="0"/>
    <s v="8 BROWN ST"/>
    <n v="101"/>
    <s v="PRATT KEVIN J"/>
    <s v="MR30"/>
    <s v="ONE FAMILY"/>
    <s v="56//1006//"/>
    <n v="0.84931999999999996"/>
    <n v="1"/>
    <n v="1"/>
    <n v="1"/>
    <n v="1"/>
    <s v="SEPTIC"/>
    <n v="0"/>
    <n v="0"/>
    <n v="0"/>
    <s v="YES"/>
    <n v="0"/>
    <s v="56-1006"/>
    <s v="Gas,Well,Septic"/>
    <s v="SEPTIC"/>
    <s v="SEPTIC"/>
    <n v="0"/>
    <m/>
    <m/>
    <n v="1"/>
    <n v="1"/>
    <n v="3"/>
    <n v="960"/>
    <n v="1"/>
    <m/>
    <m/>
    <m/>
    <m/>
    <m/>
    <m/>
    <m/>
    <m/>
    <m/>
    <m/>
    <n v="1"/>
    <n v="9.68"/>
    <n v="1"/>
    <s v="Wareham River West"/>
    <n v="44"/>
  </r>
  <r>
    <s v="46-H8"/>
    <m/>
    <x v="0"/>
    <s v="42 WARR AVE"/>
    <n v="101"/>
    <s v="AYLMER GREGORY TRUSTEE OF THE"/>
    <s v="MR30"/>
    <s v="ONE FAMILY"/>
    <s v="46//H8//"/>
    <n v="0.13103000000000001"/>
    <n v="0"/>
    <n v="0"/>
    <n v="1"/>
    <n v="1"/>
    <s v="SEWER"/>
    <n v="1"/>
    <n v="1"/>
    <n v="9100"/>
    <s v="YES"/>
    <n v="0"/>
    <s v="46-H8"/>
    <s v="All Public"/>
    <s v="SEWER"/>
    <s v="SEWER"/>
    <n v="9100"/>
    <m/>
    <m/>
    <n v="0"/>
    <n v="0"/>
    <n v="2"/>
    <n v="764"/>
    <n v="1"/>
    <m/>
    <m/>
    <m/>
    <m/>
    <m/>
    <m/>
    <m/>
    <m/>
    <m/>
    <m/>
    <n v="1"/>
    <n v="0"/>
    <n v="1"/>
    <s v="Broad Marsh River"/>
    <n v="43"/>
  </r>
  <r>
    <s v="46-48"/>
    <m/>
    <x v="0"/>
    <s v="39 WARR AVE"/>
    <n v="104"/>
    <s v="CURRAN LORNA L"/>
    <s v="R30"/>
    <s v="TWO FAMILY"/>
    <s v="46//48//"/>
    <n v="0.28628999999999999"/>
    <n v="0"/>
    <n v="0"/>
    <n v="1"/>
    <n v="1"/>
    <s v="SEWER"/>
    <n v="1"/>
    <n v="1"/>
    <n v="13900"/>
    <s v="YES"/>
    <n v="0"/>
    <s v="46-48"/>
    <s v="All Public"/>
    <s v="SEWER"/>
    <s v="SEWER"/>
    <n v="13900"/>
    <m/>
    <m/>
    <n v="0"/>
    <n v="0"/>
    <n v="5"/>
    <n v="2750"/>
    <n v="1.5"/>
    <m/>
    <m/>
    <m/>
    <m/>
    <m/>
    <m/>
    <m/>
    <m/>
    <m/>
    <m/>
    <n v="3"/>
    <n v="0"/>
    <n v="1"/>
    <s v="Broad Marsh River"/>
    <n v="43"/>
  </r>
  <r>
    <s v="LAND_NOPARC"/>
    <m/>
    <x v="0"/>
    <m/>
    <n v="0"/>
    <m/>
    <m/>
    <m/>
    <m/>
    <n v="8.5000000000000006E-3"/>
    <n v="0"/>
    <n v="0"/>
    <n v="0"/>
    <n v="0"/>
    <m/>
    <n v="0"/>
    <n v="0"/>
    <n v="0"/>
    <s v="NO"/>
    <n v="0"/>
    <m/>
    <m/>
    <m/>
    <m/>
    <n v="0"/>
    <m/>
    <m/>
    <n v="0"/>
    <n v="0"/>
    <n v="0"/>
    <n v="0"/>
    <n v="0"/>
    <m/>
    <m/>
    <m/>
    <m/>
    <m/>
    <m/>
    <m/>
    <m/>
    <m/>
    <m/>
    <n v="0"/>
    <n v="0"/>
    <n v="1"/>
    <s v="Broad Marsh River"/>
    <n v="43"/>
  </r>
  <r>
    <s v="56-1005B"/>
    <m/>
    <x v="0"/>
    <s v="10 BROWN ST"/>
    <n v="101"/>
    <s v="BAKER LESTER S"/>
    <s v="MR30"/>
    <s v="ONE FAMILY"/>
    <s v="56//1005/B/"/>
    <n v="0.59406999999999999"/>
    <n v="1"/>
    <n v="1"/>
    <n v="1"/>
    <n v="1"/>
    <s v="SEPTIC"/>
    <n v="0"/>
    <n v="1"/>
    <n v="1500"/>
    <s v="YES"/>
    <n v="1500"/>
    <s v="56-1005B"/>
    <s v="Public Water,Septic"/>
    <s v="SEPTIC"/>
    <s v="SEPTIC"/>
    <n v="1500"/>
    <m/>
    <m/>
    <n v="1"/>
    <n v="1"/>
    <n v="2"/>
    <n v="912"/>
    <n v="1"/>
    <m/>
    <m/>
    <m/>
    <m/>
    <m/>
    <m/>
    <m/>
    <m/>
    <m/>
    <m/>
    <n v="1"/>
    <n v="9.68"/>
    <n v="1"/>
    <s v="Wareham River West"/>
    <n v="44"/>
  </r>
  <r>
    <s v="39-1003"/>
    <m/>
    <x v="0"/>
    <s v="0 OAK TER"/>
    <n v="903"/>
    <s v="TOWN OF WAREHAM"/>
    <s v="R30"/>
    <s v="MUNICIPAL  MDL-00"/>
    <s v="39//1003//"/>
    <n v="0.80384"/>
    <n v="0"/>
    <n v="0"/>
    <n v="0"/>
    <n v="0"/>
    <m/>
    <n v="0"/>
    <n v="0"/>
    <n v="0"/>
    <s v="YES"/>
    <n v="0"/>
    <s v="39-1003"/>
    <m/>
    <m/>
    <m/>
    <n v="0"/>
    <s v="fee simple"/>
    <s v="YES"/>
    <n v="0"/>
    <n v="0"/>
    <n v="0"/>
    <n v="0"/>
    <n v="0"/>
    <m/>
    <m/>
    <m/>
    <m/>
    <m/>
    <m/>
    <m/>
    <m/>
    <m/>
    <m/>
    <n v="1"/>
    <n v="0"/>
    <n v="1"/>
    <s v="Wareham River East"/>
    <n v="45"/>
  </r>
  <r>
    <s v="LAND_NOPARC"/>
    <m/>
    <x v="0"/>
    <m/>
    <n v="0"/>
    <m/>
    <m/>
    <m/>
    <m/>
    <n v="7.6999999999999996E-4"/>
    <n v="0"/>
    <n v="0"/>
    <n v="0"/>
    <n v="0"/>
    <m/>
    <n v="0"/>
    <n v="0"/>
    <n v="0"/>
    <s v="NO"/>
    <n v="0"/>
    <m/>
    <m/>
    <m/>
    <m/>
    <n v="0"/>
    <m/>
    <m/>
    <n v="0"/>
    <n v="0"/>
    <n v="0"/>
    <n v="0"/>
    <n v="0"/>
    <m/>
    <m/>
    <m/>
    <m/>
    <m/>
    <m/>
    <m/>
    <m/>
    <m/>
    <m/>
    <n v="0"/>
    <n v="0"/>
    <n v="1"/>
    <s v="Broad Marsh River"/>
    <n v="43"/>
  </r>
  <r>
    <s v="46-38"/>
    <m/>
    <x v="0"/>
    <s v="10 FRANCONIA AVE"/>
    <n v="101"/>
    <s v="CIESIELSKI FREDERICK L"/>
    <s v="R30"/>
    <s v="ONE FAMILY"/>
    <s v="46//38//"/>
    <n v="0.22842000000000001"/>
    <n v="0"/>
    <n v="0"/>
    <n v="1"/>
    <n v="1"/>
    <s v="SEWER"/>
    <n v="1"/>
    <n v="1"/>
    <n v="2900"/>
    <s v="YES"/>
    <n v="0"/>
    <s v="46-38"/>
    <s v="Public Water,Public Sewer"/>
    <s v="SEWER"/>
    <s v="SEWER"/>
    <n v="2900"/>
    <m/>
    <m/>
    <n v="0"/>
    <n v="0"/>
    <n v="3"/>
    <n v="925"/>
    <n v="1"/>
    <m/>
    <m/>
    <m/>
    <m/>
    <m/>
    <m/>
    <m/>
    <m/>
    <m/>
    <m/>
    <n v="2"/>
    <n v="0"/>
    <n v="1"/>
    <s v="Broad Marsh River"/>
    <n v="43"/>
  </r>
  <r>
    <s v="LAND_NOPARC"/>
    <m/>
    <x v="0"/>
    <m/>
    <n v="0"/>
    <m/>
    <m/>
    <m/>
    <m/>
    <n v="8.6400000000000001E-3"/>
    <n v="0"/>
    <n v="0"/>
    <n v="0"/>
    <n v="0"/>
    <m/>
    <n v="0"/>
    <n v="0"/>
    <n v="0"/>
    <s v="NO"/>
    <n v="0"/>
    <m/>
    <m/>
    <m/>
    <m/>
    <n v="0"/>
    <m/>
    <m/>
    <n v="0"/>
    <n v="0"/>
    <n v="0"/>
    <n v="0"/>
    <n v="0"/>
    <m/>
    <m/>
    <m/>
    <m/>
    <m/>
    <m/>
    <m/>
    <m/>
    <m/>
    <m/>
    <n v="0"/>
    <n v="0"/>
    <n v="1"/>
    <s v="Broad Marsh River"/>
    <n v="43"/>
  </r>
  <r>
    <s v="56-1005A"/>
    <m/>
    <x v="0"/>
    <s v="12 BROWN ST"/>
    <n v="101"/>
    <s v="AZZOLA JEAN M"/>
    <s v="MR30"/>
    <s v="ONE FAMILY"/>
    <s v="56//1005/A/"/>
    <n v="0.65647999999999995"/>
    <n v="1"/>
    <n v="1"/>
    <n v="1"/>
    <n v="1"/>
    <s v="SEPTIC"/>
    <n v="0"/>
    <n v="1"/>
    <n v="0"/>
    <s v="YES"/>
    <n v="0"/>
    <s v="56-1005A"/>
    <s v="Public Water,Septic"/>
    <s v="SEPTIC"/>
    <s v="SEPTIC"/>
    <n v="0"/>
    <m/>
    <m/>
    <n v="1"/>
    <n v="1"/>
    <n v="2"/>
    <n v="864"/>
    <n v="1"/>
    <m/>
    <m/>
    <m/>
    <m/>
    <m/>
    <m/>
    <m/>
    <m/>
    <m/>
    <m/>
    <n v="1"/>
    <n v="9.68"/>
    <n v="1"/>
    <s v="Wareham River West"/>
    <n v="44"/>
  </r>
  <r>
    <s v="LAND_NOPARC"/>
    <m/>
    <x v="0"/>
    <m/>
    <n v="0"/>
    <m/>
    <m/>
    <m/>
    <m/>
    <n v="5.0680000000000003E-2"/>
    <n v="0"/>
    <n v="0"/>
    <n v="0"/>
    <n v="0"/>
    <m/>
    <n v="0"/>
    <n v="0"/>
    <n v="0"/>
    <s v="NO"/>
    <n v="0"/>
    <m/>
    <m/>
    <m/>
    <m/>
    <n v="0"/>
    <m/>
    <m/>
    <n v="0"/>
    <n v="0"/>
    <n v="0"/>
    <n v="0"/>
    <n v="0"/>
    <m/>
    <m/>
    <m/>
    <m/>
    <m/>
    <m/>
    <m/>
    <m/>
    <m/>
    <m/>
    <n v="0"/>
    <n v="0"/>
    <n v="1"/>
    <s v="Broad Marsh River"/>
    <n v="43"/>
  </r>
  <r>
    <s v="46-1"/>
    <m/>
    <x v="0"/>
    <s v="1 HIDDEN COVE LN"/>
    <n v="101"/>
    <s v="BARBOZA RICHARD A"/>
    <m/>
    <s v="ONE FAMILY"/>
    <s v="46//1//"/>
    <n v="1.2576700000000001"/>
    <n v="0"/>
    <n v="0"/>
    <n v="1"/>
    <n v="1"/>
    <s v="SEWER"/>
    <n v="1"/>
    <n v="1"/>
    <n v="15600"/>
    <s v="YES"/>
    <n v="0"/>
    <s v="46-1"/>
    <m/>
    <m/>
    <s v="SEWER"/>
    <n v="15600"/>
    <m/>
    <m/>
    <n v="0"/>
    <n v="0"/>
    <n v="2"/>
    <n v="2687"/>
    <n v="1"/>
    <m/>
    <m/>
    <m/>
    <m/>
    <m/>
    <m/>
    <m/>
    <m/>
    <m/>
    <m/>
    <n v="10"/>
    <n v="0"/>
    <n v="1"/>
    <s v="Broad Marsh River"/>
    <n v="43"/>
  </r>
  <r>
    <s v="48-1054"/>
    <m/>
    <x v="0"/>
    <s v="46 SWIFTS BCH RD"/>
    <n v="101"/>
    <s v="GRIFFIN JOHN B LIFE ESTATE"/>
    <s v="MR30"/>
    <s v="ONE FAMILY"/>
    <s v="48//1054//"/>
    <n v="0.21328"/>
    <n v="0"/>
    <n v="0"/>
    <n v="1"/>
    <n v="1"/>
    <s v="SEWER"/>
    <n v="1"/>
    <n v="1"/>
    <n v="700"/>
    <s v="YES"/>
    <n v="0"/>
    <s v="48-1054"/>
    <s v="Public Water,Public Sewer"/>
    <s v="SEWER"/>
    <s v="SEWER"/>
    <n v="700"/>
    <m/>
    <m/>
    <n v="0"/>
    <n v="0"/>
    <n v="2"/>
    <n v="748"/>
    <n v="1"/>
    <m/>
    <m/>
    <m/>
    <m/>
    <m/>
    <m/>
    <m/>
    <m/>
    <m/>
    <m/>
    <n v="1"/>
    <n v="0"/>
    <n v="1"/>
    <s v="Wareham River West"/>
    <n v="44"/>
  </r>
  <r>
    <s v="LAND_NOPARC"/>
    <m/>
    <x v="0"/>
    <m/>
    <n v="0"/>
    <m/>
    <m/>
    <m/>
    <m/>
    <n v="2.1800000000000001E-3"/>
    <n v="0"/>
    <n v="0"/>
    <n v="0"/>
    <n v="0"/>
    <m/>
    <n v="0"/>
    <n v="0"/>
    <n v="0"/>
    <s v="NO"/>
    <n v="0"/>
    <m/>
    <m/>
    <m/>
    <m/>
    <n v="0"/>
    <m/>
    <m/>
    <n v="0"/>
    <n v="0"/>
    <n v="0"/>
    <n v="0"/>
    <n v="0"/>
    <m/>
    <m/>
    <m/>
    <m/>
    <m/>
    <m/>
    <m/>
    <m/>
    <m/>
    <m/>
    <n v="0"/>
    <n v="0"/>
    <n v="1"/>
    <s v="Broad Marsh River"/>
    <n v="43"/>
  </r>
  <r>
    <s v="46-16"/>
    <m/>
    <x v="0"/>
    <s v="7 FRANCONIA AVE"/>
    <n v="101"/>
    <s v="NIHAN JOHN M"/>
    <s v="R30"/>
    <s v="ONE FAMILY"/>
    <s v="46//16//"/>
    <n v="1.02094"/>
    <n v="0"/>
    <n v="0"/>
    <n v="1"/>
    <n v="1"/>
    <s v="SEWER"/>
    <n v="1"/>
    <n v="0"/>
    <n v="0"/>
    <s v="YES"/>
    <n v="0"/>
    <s v="46-16"/>
    <m/>
    <m/>
    <s v="SEWER"/>
    <n v="0"/>
    <m/>
    <m/>
    <n v="0"/>
    <n v="0"/>
    <n v="3"/>
    <n v="1566"/>
    <n v="1"/>
    <m/>
    <m/>
    <m/>
    <m/>
    <m/>
    <m/>
    <m/>
    <m/>
    <m/>
    <m/>
    <n v="9"/>
    <n v="0"/>
    <n v="1"/>
    <s v="Broad Marsh River"/>
    <n v="43"/>
  </r>
  <r>
    <s v="39-T45"/>
    <m/>
    <x v="0"/>
    <s v="67 OAK ST"/>
    <n v="101"/>
    <s v="KENRICK ROBERT H JR TRUSTEE OF"/>
    <s v="R30"/>
    <s v="ONE FAMILY"/>
    <s v="39//T45//"/>
    <n v="0.1757"/>
    <n v="1"/>
    <n v="1"/>
    <n v="1"/>
    <n v="1"/>
    <s v="SEPTIC"/>
    <n v="0"/>
    <n v="1"/>
    <n v="600"/>
    <s v="YES"/>
    <n v="600"/>
    <s v="39-T45"/>
    <s v="Public Water,Septic"/>
    <s v="SEPTIC"/>
    <s v="SEPTIC"/>
    <n v="600"/>
    <m/>
    <m/>
    <n v="1"/>
    <n v="1"/>
    <n v="2"/>
    <n v="784"/>
    <n v="1"/>
    <m/>
    <m/>
    <m/>
    <m/>
    <m/>
    <m/>
    <m/>
    <m/>
    <m/>
    <m/>
    <n v="1"/>
    <n v="9.68"/>
    <n v="1"/>
    <s v="Wareham River East"/>
    <n v="45"/>
  </r>
  <r>
    <s v="46-40"/>
    <m/>
    <x v="0"/>
    <s v="3 CLIFFORD ST"/>
    <n v="101"/>
    <s v="SMITH VINCENT J"/>
    <s v="R30"/>
    <s v="ONE FAMILY"/>
    <s v="46//40//"/>
    <n v="0.21076"/>
    <n v="0"/>
    <n v="0"/>
    <n v="1"/>
    <n v="1"/>
    <s v="SEWER"/>
    <n v="1"/>
    <n v="0"/>
    <n v="0"/>
    <s v="YES"/>
    <n v="0"/>
    <s v="46-40"/>
    <s v="All Public"/>
    <s v="SEWER"/>
    <s v="SEWER"/>
    <n v="0"/>
    <m/>
    <m/>
    <n v="0"/>
    <n v="0"/>
    <n v="2"/>
    <n v="1233"/>
    <n v="1.5"/>
    <m/>
    <m/>
    <m/>
    <m/>
    <m/>
    <m/>
    <m/>
    <m/>
    <m/>
    <m/>
    <n v="2"/>
    <n v="0"/>
    <n v="1"/>
    <s v="Broad Marsh River"/>
    <n v="43"/>
  </r>
  <r>
    <s v="46-H9"/>
    <m/>
    <x v="0"/>
    <s v="40 WARR AVE"/>
    <n v="101"/>
    <s v="WARR WILLIAM E C III"/>
    <s v="MR30"/>
    <s v="ONE FAMILY"/>
    <s v="46//H9//"/>
    <n v="0.32495000000000002"/>
    <n v="0"/>
    <n v="0"/>
    <n v="1"/>
    <n v="1"/>
    <s v="SEWER"/>
    <n v="1"/>
    <n v="1"/>
    <n v="10200"/>
    <s v="NO_W1"/>
    <n v="0"/>
    <s v="46-H9"/>
    <s v="All Public"/>
    <s v="SEWER"/>
    <s v="SEWER"/>
    <n v="10200"/>
    <m/>
    <m/>
    <n v="0"/>
    <n v="0"/>
    <n v="4"/>
    <n v="1846"/>
    <n v="1.75"/>
    <m/>
    <m/>
    <m/>
    <m/>
    <m/>
    <m/>
    <m/>
    <m/>
    <m/>
    <m/>
    <n v="2"/>
    <n v="0"/>
    <n v="1"/>
    <s v="Broad Marsh River"/>
    <n v="43"/>
  </r>
  <r>
    <s v="LAND_NOPARC"/>
    <m/>
    <x v="0"/>
    <m/>
    <n v="0"/>
    <m/>
    <m/>
    <m/>
    <m/>
    <n v="5.3699999999999998E-3"/>
    <n v="0"/>
    <n v="0"/>
    <n v="0"/>
    <n v="0"/>
    <m/>
    <n v="0"/>
    <n v="0"/>
    <n v="0"/>
    <s v="NO"/>
    <n v="0"/>
    <m/>
    <m/>
    <m/>
    <m/>
    <n v="0"/>
    <m/>
    <m/>
    <n v="0"/>
    <n v="0"/>
    <n v="0"/>
    <n v="0"/>
    <n v="0"/>
    <m/>
    <m/>
    <m/>
    <m/>
    <m/>
    <m/>
    <m/>
    <m/>
    <m/>
    <m/>
    <n v="0"/>
    <n v="0"/>
    <n v="1"/>
    <s v="Broad Marsh River"/>
    <n v="43"/>
  </r>
  <r>
    <s v="56-1004"/>
    <m/>
    <x v="0"/>
    <s v="45 SWIFTS BCH RD"/>
    <n v="903"/>
    <s v="TOWN OF WAREHAM"/>
    <s v="MR30"/>
    <s v="MUNICIPAL  MDL-00"/>
    <s v="56//1004//"/>
    <n v="8.9639999999999997E-2"/>
    <n v="0"/>
    <n v="0"/>
    <n v="0"/>
    <n v="0"/>
    <m/>
    <n v="0"/>
    <n v="0"/>
    <n v="0"/>
    <s v="YES"/>
    <n v="0"/>
    <s v="56-1004"/>
    <m/>
    <m/>
    <m/>
    <n v="0"/>
    <m/>
    <m/>
    <n v="0"/>
    <n v="0"/>
    <n v="0"/>
    <n v="0"/>
    <n v="0"/>
    <m/>
    <m/>
    <m/>
    <m/>
    <m/>
    <m/>
    <m/>
    <m/>
    <m/>
    <m/>
    <n v="1"/>
    <n v="0"/>
    <n v="1"/>
    <s v="Wareham River West"/>
    <n v="44"/>
  </r>
  <r>
    <s v="46-1002"/>
    <m/>
    <x v="0"/>
    <s v="2 WARR AVE"/>
    <n v="384"/>
    <s v="ZECCO MARINE LLC"/>
    <s v="MRN"/>
    <s v="MARINAS  MDL-96"/>
    <s v="46//1002//"/>
    <n v="16.016690000000001"/>
    <n v="0"/>
    <n v="0"/>
    <n v="1"/>
    <n v="1"/>
    <s v="SEWER"/>
    <n v="1"/>
    <n v="1"/>
    <n v="19300"/>
    <s v="YES"/>
    <n v="0"/>
    <s v="46-1002"/>
    <s v="All Public"/>
    <s v="SEWER"/>
    <s v="SEWER"/>
    <n v="19300"/>
    <m/>
    <m/>
    <n v="0"/>
    <n v="0"/>
    <n v="0"/>
    <n v="8892"/>
    <n v="1"/>
    <m/>
    <m/>
    <m/>
    <m/>
    <m/>
    <m/>
    <m/>
    <m/>
    <m/>
    <m/>
    <n v="1"/>
    <n v="0"/>
    <n v="1"/>
    <s v="Broad Marsh River"/>
    <n v="43"/>
  </r>
  <r>
    <s v="LAND_NOPARC"/>
    <m/>
    <x v="0"/>
    <m/>
    <n v="0"/>
    <m/>
    <m/>
    <m/>
    <m/>
    <n v="1.1730000000000001E-2"/>
    <n v="0"/>
    <n v="0"/>
    <n v="0"/>
    <n v="0"/>
    <m/>
    <n v="0"/>
    <n v="0"/>
    <n v="0"/>
    <s v="NO"/>
    <n v="0"/>
    <m/>
    <m/>
    <m/>
    <m/>
    <n v="0"/>
    <m/>
    <m/>
    <n v="0"/>
    <n v="0"/>
    <n v="0"/>
    <n v="0"/>
    <n v="0"/>
    <m/>
    <m/>
    <m/>
    <m/>
    <m/>
    <m/>
    <m/>
    <m/>
    <m/>
    <m/>
    <n v="0"/>
    <n v="0"/>
    <n v="1"/>
    <s v="Broad Marsh River"/>
    <n v="43"/>
  </r>
  <r>
    <s v="39-T44"/>
    <m/>
    <x v="0"/>
    <s v="65 OAK ST"/>
    <n v="101"/>
    <s v="KENRICK ROBERT H JR"/>
    <s v="R30"/>
    <s v="ONE FAMILY"/>
    <s v="39//T44//"/>
    <n v="0.17027999999999999"/>
    <n v="1"/>
    <n v="1"/>
    <n v="1"/>
    <n v="1"/>
    <s v="SEPTIC"/>
    <n v="0"/>
    <n v="1"/>
    <n v="1200"/>
    <s v="YES"/>
    <n v="1200"/>
    <s v="39-T44"/>
    <s v="Public Water,Septic"/>
    <s v="SEPTIC"/>
    <s v="SEPTIC"/>
    <n v="1200"/>
    <m/>
    <m/>
    <n v="1"/>
    <n v="1"/>
    <n v="3"/>
    <n v="969"/>
    <n v="1"/>
    <m/>
    <m/>
    <m/>
    <m/>
    <m/>
    <m/>
    <m/>
    <m/>
    <m/>
    <m/>
    <n v="1"/>
    <n v="9.68"/>
    <n v="1"/>
    <s v="Wareham River East"/>
    <n v="45"/>
  </r>
  <r>
    <s v="46-36"/>
    <m/>
    <x v="0"/>
    <s v="8 FRANCONIA AVE"/>
    <n v="101"/>
    <s v="FLAHERTY WILLIAM A"/>
    <s v="R30"/>
    <s v="ONE FAMILY"/>
    <s v="46//36//"/>
    <n v="0.26983000000000001"/>
    <n v="0"/>
    <n v="0"/>
    <n v="1"/>
    <n v="1"/>
    <s v="SEWER"/>
    <n v="1"/>
    <n v="1"/>
    <n v="10200"/>
    <s v="YES"/>
    <n v="0"/>
    <s v="46-36"/>
    <s v="Public Water,Public Sewer"/>
    <s v="SEWER"/>
    <s v="SEWER"/>
    <n v="10200"/>
    <m/>
    <m/>
    <n v="0"/>
    <n v="0"/>
    <n v="3"/>
    <n v="1643"/>
    <n v="1"/>
    <m/>
    <m/>
    <m/>
    <m/>
    <m/>
    <m/>
    <m/>
    <m/>
    <m/>
    <m/>
    <n v="2"/>
    <n v="0"/>
    <n v="1"/>
    <s v="Broad Marsh River"/>
    <n v="43"/>
  </r>
  <r>
    <s v="39-G15"/>
    <m/>
    <x v="0"/>
    <s v="14 PETER COOPER DRIVE"/>
    <n v="101"/>
    <s v="BROUSSEAU CESIDIA"/>
    <s v="R30"/>
    <s v="ONE FAMILY"/>
    <s v="39//G15//"/>
    <n v="0.91239999999999999"/>
    <n v="0"/>
    <n v="0"/>
    <n v="1"/>
    <n v="1"/>
    <s v="SEWER"/>
    <n v="1"/>
    <n v="1"/>
    <n v="21300"/>
    <s v="YES"/>
    <n v="0"/>
    <s v="39-G15"/>
    <s v="All Public"/>
    <s v="SEWER"/>
    <s v="SEWER"/>
    <n v="21300"/>
    <m/>
    <m/>
    <n v="0"/>
    <n v="0"/>
    <n v="6"/>
    <n v="3254"/>
    <n v="2"/>
    <m/>
    <m/>
    <m/>
    <m/>
    <m/>
    <m/>
    <m/>
    <m/>
    <m/>
    <m/>
    <n v="1"/>
    <n v="0"/>
    <n v="1"/>
    <s v="Wareham River East"/>
    <n v="45"/>
  </r>
  <r>
    <s v="56-1025-2A"/>
    <m/>
    <x v="0"/>
    <s v="7A ROCK MARSH RD"/>
    <n v="102"/>
    <s v="FRITSCHMANN ROBERT D"/>
    <s v="MR30"/>
    <s v="CONDO  MDL-05"/>
    <s v="56//1025/2A/"/>
    <n v="2.555E-2"/>
    <n v="0"/>
    <n v="0"/>
    <n v="0"/>
    <n v="1"/>
    <m/>
    <n v="1"/>
    <n v="10"/>
    <n v="108400"/>
    <s v="YES"/>
    <n v="0"/>
    <s v="56-1025-2A"/>
    <s v="Public Water,Public Sewer"/>
    <s v="SEWER"/>
    <s v="SEWER"/>
    <n v="10840"/>
    <m/>
    <m/>
    <n v="0"/>
    <n v="0"/>
    <n v="2"/>
    <n v="778"/>
    <n v="1"/>
    <m/>
    <m/>
    <m/>
    <m/>
    <m/>
    <m/>
    <m/>
    <m/>
    <m/>
    <m/>
    <n v="0"/>
    <n v="0"/>
    <n v="1"/>
    <s v="Wareham River West"/>
    <n v="44"/>
  </r>
  <r>
    <s v="39-A"/>
    <m/>
    <x v="0"/>
    <s v="30 OAK ST"/>
    <n v="101"/>
    <s v="TEITELBAUM MARJORIE M"/>
    <s v="R30"/>
    <s v="ONE FAMILY"/>
    <s v="39///A/"/>
    <n v="1.27521"/>
    <n v="1"/>
    <n v="1"/>
    <n v="1"/>
    <n v="1"/>
    <s v="SEPTIC"/>
    <n v="0"/>
    <n v="1"/>
    <n v="3200"/>
    <s v="YES"/>
    <n v="3200"/>
    <s v="39-A"/>
    <s v="Public Water,Septic"/>
    <s v="SEPTIC"/>
    <s v="SEPTIC"/>
    <n v="3200"/>
    <m/>
    <m/>
    <n v="1"/>
    <n v="1"/>
    <n v="3"/>
    <n v="2013"/>
    <n v="1.5"/>
    <m/>
    <m/>
    <m/>
    <m/>
    <m/>
    <m/>
    <m/>
    <m/>
    <m/>
    <m/>
    <n v="2"/>
    <n v="9.68"/>
    <n v="1"/>
    <s v="Wareham River East"/>
    <n v="45"/>
  </r>
  <r>
    <s v="46-42"/>
    <m/>
    <x v="0"/>
    <s v="35 WARR AVE"/>
    <n v="101"/>
    <s v="BRIERLEY DEBORAH-JO"/>
    <s v="R30"/>
    <s v="ONE FAMILY"/>
    <s v="46//42//"/>
    <n v="0.10552"/>
    <n v="0"/>
    <n v="0"/>
    <n v="1"/>
    <n v="1"/>
    <s v="SEWER"/>
    <n v="1"/>
    <n v="1"/>
    <n v="12200"/>
    <s v="YES"/>
    <n v="0"/>
    <s v="46-42"/>
    <s v="All Public"/>
    <s v="SEWER"/>
    <s v="SEWER"/>
    <n v="12200"/>
    <m/>
    <m/>
    <n v="0"/>
    <n v="0"/>
    <n v="2"/>
    <n v="1014"/>
    <n v="1.3"/>
    <m/>
    <m/>
    <m/>
    <m/>
    <m/>
    <m/>
    <m/>
    <m/>
    <m/>
    <m/>
    <n v="1"/>
    <n v="0"/>
    <n v="1"/>
    <s v="Broad Marsh River"/>
    <n v="43"/>
  </r>
  <r>
    <s v="48-1070"/>
    <m/>
    <x v="0"/>
    <s v="48 SWIFTS BCH RD"/>
    <n v="112"/>
    <s v="RIVERVIEW VILLAGE"/>
    <s v="MR30"/>
    <s v="APT OVER 8  MDL-94"/>
    <s v="48//1070//"/>
    <n v="8.8691499999999994"/>
    <n v="0"/>
    <n v="0"/>
    <n v="22"/>
    <n v="22"/>
    <s v="SEWER"/>
    <n v="2"/>
    <n v="11"/>
    <n v="448800"/>
    <s v="YES"/>
    <n v="0"/>
    <s v="48-1070"/>
    <s v="All Public"/>
    <s v="SEWER"/>
    <s v="SEWER"/>
    <n v="40800"/>
    <m/>
    <m/>
    <n v="0"/>
    <n v="0"/>
    <n v="0"/>
    <n v="720"/>
    <n v="1"/>
    <m/>
    <m/>
    <m/>
    <m/>
    <m/>
    <m/>
    <m/>
    <m/>
    <m/>
    <m/>
    <n v="1"/>
    <n v="0"/>
    <n v="1"/>
    <s v="Wareham River West"/>
    <n v="44"/>
  </r>
  <r>
    <s v="LAND_NOPARC"/>
    <m/>
    <x v="0"/>
    <m/>
    <n v="0"/>
    <m/>
    <m/>
    <m/>
    <m/>
    <n v="8.1710000000000005E-2"/>
    <n v="0"/>
    <n v="0"/>
    <n v="0"/>
    <n v="0"/>
    <m/>
    <n v="0"/>
    <n v="0"/>
    <n v="0"/>
    <s v="NO"/>
    <n v="0"/>
    <m/>
    <m/>
    <m/>
    <m/>
    <n v="0"/>
    <m/>
    <m/>
    <n v="0"/>
    <n v="0"/>
    <n v="0"/>
    <n v="0"/>
    <n v="0"/>
    <m/>
    <m/>
    <m/>
    <m/>
    <m/>
    <m/>
    <m/>
    <m/>
    <m/>
    <m/>
    <n v="0"/>
    <n v="0"/>
    <n v="1"/>
    <s v="Broad Marsh River"/>
    <n v="43"/>
  </r>
  <r>
    <s v="LAND_NOPARC"/>
    <m/>
    <x v="0"/>
    <m/>
    <n v="0"/>
    <m/>
    <m/>
    <m/>
    <m/>
    <n v="2.7810000000000001E-2"/>
    <n v="0"/>
    <n v="0"/>
    <n v="0"/>
    <n v="0"/>
    <m/>
    <n v="0"/>
    <n v="0"/>
    <n v="0"/>
    <s v="NO"/>
    <n v="0"/>
    <m/>
    <m/>
    <m/>
    <m/>
    <n v="0"/>
    <m/>
    <m/>
    <n v="0"/>
    <n v="0"/>
    <n v="0"/>
    <n v="0"/>
    <n v="0"/>
    <m/>
    <m/>
    <m/>
    <m/>
    <m/>
    <m/>
    <m/>
    <m/>
    <m/>
    <m/>
    <n v="0"/>
    <n v="0"/>
    <n v="1"/>
    <s v="Broad Marsh River"/>
    <n v="43"/>
  </r>
  <r>
    <s v="46-43"/>
    <m/>
    <x v="0"/>
    <s v="33 WARR AVE"/>
    <n v="101"/>
    <s v="MELLONI SYBIL M, KRISTI A,"/>
    <s v="R30"/>
    <s v="ONE FAMILY"/>
    <s v="46//43//"/>
    <n v="0.12608"/>
    <n v="0"/>
    <n v="0"/>
    <n v="1"/>
    <n v="1"/>
    <s v="SEWER"/>
    <n v="1"/>
    <n v="1"/>
    <n v="2500"/>
    <s v="YES"/>
    <n v="0"/>
    <s v="46-43"/>
    <s v="All Public"/>
    <s v="SEWER"/>
    <s v="SEWER"/>
    <n v="2500"/>
    <m/>
    <m/>
    <n v="0"/>
    <n v="0"/>
    <n v="2"/>
    <n v="802"/>
    <n v="1.3"/>
    <m/>
    <m/>
    <m/>
    <m/>
    <m/>
    <m/>
    <m/>
    <m/>
    <m/>
    <m/>
    <n v="1"/>
    <n v="0"/>
    <n v="1"/>
    <s v="Broad Marsh River"/>
    <n v="43"/>
  </r>
  <r>
    <s v="46-29"/>
    <m/>
    <x v="0"/>
    <s v="3 FRANCONIA AVE"/>
    <n v="101"/>
    <s v="ROGERS ALBERTA H TRUSTEE OF"/>
    <s v="R30"/>
    <s v="ONE FAMILY"/>
    <s v="46//29//"/>
    <n v="0.44575999999999999"/>
    <n v="0"/>
    <n v="0"/>
    <n v="1"/>
    <n v="1"/>
    <s v="SEWER"/>
    <n v="1"/>
    <n v="1"/>
    <n v="5800"/>
    <s v="YES"/>
    <n v="0"/>
    <s v="46-29"/>
    <s v="Public Water,Public Sewer"/>
    <s v="SEWER"/>
    <s v="SEWER"/>
    <n v="5800"/>
    <m/>
    <m/>
    <n v="0"/>
    <n v="0"/>
    <n v="4"/>
    <n v="2307"/>
    <n v="1.75"/>
    <m/>
    <m/>
    <m/>
    <m/>
    <m/>
    <m/>
    <m/>
    <m/>
    <m/>
    <m/>
    <n v="3"/>
    <n v="0"/>
    <n v="1"/>
    <s v="Broad Marsh River"/>
    <n v="43"/>
  </r>
  <r>
    <s v="39-T43"/>
    <m/>
    <x v="0"/>
    <s v="63 OAK ST"/>
    <n v="109"/>
    <s v="ABBOTT NATHALIE LIFE ESTATE"/>
    <s v="R30"/>
    <s v="MULTI HSES"/>
    <s v="39//T43//"/>
    <n v="0.16125999999999999"/>
    <n v="2"/>
    <n v="2"/>
    <n v="2"/>
    <n v="2"/>
    <s v="SEPTIC"/>
    <n v="0"/>
    <n v="2"/>
    <n v="2100"/>
    <s v="YES"/>
    <n v="2100"/>
    <s v="39-T43"/>
    <s v="Public Water,Septic"/>
    <s v="SEPTIC"/>
    <s v="SEPTIC"/>
    <n v="1050"/>
    <m/>
    <m/>
    <n v="2"/>
    <n v="2"/>
    <n v="1"/>
    <n v="396"/>
    <n v="1"/>
    <m/>
    <m/>
    <m/>
    <m/>
    <m/>
    <m/>
    <m/>
    <m/>
    <m/>
    <m/>
    <n v="1"/>
    <n v="19.36"/>
    <n v="1"/>
    <s v="Wareham River East"/>
    <n v="45"/>
  </r>
  <r>
    <s v="UNK1379"/>
    <s v="FEE"/>
    <x v="0"/>
    <s v="14 BROWN ST"/>
    <n v="130"/>
    <s v="PACOR INC"/>
    <s v="MR30"/>
    <s v="RES ACLND"/>
    <m/>
    <n v="0.52788999999999997"/>
    <n v="0"/>
    <n v="0"/>
    <n v="0"/>
    <n v="0"/>
    <m/>
    <n v="0"/>
    <n v="0"/>
    <n v="0"/>
    <s v="NO_W2"/>
    <n v="0"/>
    <m/>
    <m/>
    <m/>
    <m/>
    <n v="0"/>
    <m/>
    <m/>
    <n v="0"/>
    <n v="0"/>
    <n v="0"/>
    <n v="0"/>
    <n v="0"/>
    <s v="SPLIT INTO MARSH ROCK ROAD CONDOS?"/>
    <m/>
    <m/>
    <m/>
    <m/>
    <m/>
    <m/>
    <m/>
    <m/>
    <m/>
    <n v="0"/>
    <n v="0"/>
    <n v="1"/>
    <s v="Wareham River West"/>
    <n v="44"/>
  </r>
  <r>
    <s v="56-1003-6"/>
    <m/>
    <x v="0"/>
    <s v="39 SWIFTS BCH RD"/>
    <n v="101"/>
    <s v="DOCANTO QUIRINO B JR"/>
    <s v="MR30"/>
    <s v="ONE FAMILY"/>
    <s v="56//1003/6/"/>
    <n v="0.15376000000000001"/>
    <n v="0"/>
    <n v="0"/>
    <n v="1"/>
    <n v="1"/>
    <s v="SEWER"/>
    <n v="1"/>
    <n v="1"/>
    <n v="10500"/>
    <s v="YES"/>
    <n v="0"/>
    <s v="56-1003-6"/>
    <s v="Public Water,Public Sewer,Gas"/>
    <s v="SEWER"/>
    <s v="SEWER"/>
    <n v="10500"/>
    <m/>
    <m/>
    <n v="0"/>
    <n v="0"/>
    <n v="3"/>
    <n v="1306"/>
    <n v="1.75"/>
    <m/>
    <m/>
    <m/>
    <m/>
    <m/>
    <m/>
    <m/>
    <m/>
    <m/>
    <m/>
    <n v="1"/>
    <n v="0"/>
    <n v="1"/>
    <s v="Wareham River West"/>
    <n v="44"/>
  </r>
  <r>
    <s v="46-H11"/>
    <m/>
    <x v="0"/>
    <s v="36 WARR AVE"/>
    <n v="101"/>
    <s v="STRUNK DONALD L &amp; JUNE C TRS"/>
    <s v="MR30"/>
    <s v="ONE FAMILY"/>
    <s v="46//H11//"/>
    <n v="0.31923000000000001"/>
    <n v="0"/>
    <n v="0"/>
    <n v="1"/>
    <n v="1"/>
    <s v="SEWER"/>
    <n v="1"/>
    <n v="1"/>
    <n v="6700"/>
    <s v="NO_W1"/>
    <n v="0"/>
    <s v="46-H11"/>
    <s v="All Public"/>
    <s v="SEWER"/>
    <s v="SEWER"/>
    <n v="6700"/>
    <m/>
    <m/>
    <n v="0"/>
    <n v="0"/>
    <n v="4"/>
    <n v="1536"/>
    <n v="1.5"/>
    <m/>
    <m/>
    <m/>
    <m/>
    <m/>
    <m/>
    <m/>
    <m/>
    <m/>
    <m/>
    <n v="2"/>
    <n v="0"/>
    <n v="1"/>
    <s v="Broad Marsh River"/>
    <n v="43"/>
  </r>
  <r>
    <s v="LAND_NOPARC"/>
    <m/>
    <x v="0"/>
    <m/>
    <n v="0"/>
    <m/>
    <m/>
    <m/>
    <m/>
    <n v="0.58525000000000005"/>
    <n v="0"/>
    <n v="0"/>
    <n v="0"/>
    <n v="0"/>
    <m/>
    <n v="0"/>
    <n v="0"/>
    <n v="0"/>
    <s v="NO"/>
    <n v="0"/>
    <m/>
    <m/>
    <m/>
    <m/>
    <n v="0"/>
    <m/>
    <m/>
    <n v="0"/>
    <n v="0"/>
    <n v="0"/>
    <n v="0"/>
    <n v="0"/>
    <m/>
    <m/>
    <m/>
    <m/>
    <m/>
    <m/>
    <m/>
    <m/>
    <m/>
    <m/>
    <n v="0"/>
    <n v="0"/>
    <n v="1"/>
    <s v="Broad Marsh River"/>
    <n v="43"/>
  </r>
  <r>
    <s v="LAND_NOPARC"/>
    <m/>
    <x v="0"/>
    <m/>
    <n v="0"/>
    <m/>
    <m/>
    <m/>
    <m/>
    <n v="0.22550000000000001"/>
    <n v="0"/>
    <n v="0"/>
    <n v="0"/>
    <n v="0"/>
    <m/>
    <n v="0"/>
    <n v="0"/>
    <n v="0"/>
    <s v="NO"/>
    <n v="0"/>
    <m/>
    <m/>
    <m/>
    <m/>
    <n v="0"/>
    <m/>
    <m/>
    <n v="0"/>
    <n v="0"/>
    <n v="0"/>
    <n v="0"/>
    <n v="0"/>
    <m/>
    <m/>
    <m/>
    <m/>
    <m/>
    <m/>
    <m/>
    <m/>
    <m/>
    <m/>
    <n v="0"/>
    <n v="0"/>
    <n v="1"/>
    <s v="ESTUARY"/>
    <n v="0"/>
  </r>
  <r>
    <s v="56-1003-5"/>
    <m/>
    <x v="0"/>
    <s v="37 SWIFTS BCH RD"/>
    <n v="101"/>
    <s v="SEMIAO MICHAEL P"/>
    <s v="MR30"/>
    <s v="ONE FAMILY"/>
    <s v="56//1003/5/"/>
    <n v="0.14101"/>
    <n v="0"/>
    <n v="0"/>
    <n v="1"/>
    <n v="1"/>
    <s v="SEWER"/>
    <n v="1"/>
    <n v="1"/>
    <n v="6700"/>
    <s v="YES"/>
    <n v="0"/>
    <s v="56-1003-5"/>
    <s v="Public Water,Public Sewer,Gas"/>
    <s v="SEWER"/>
    <s v="SEWER"/>
    <n v="6700"/>
    <m/>
    <m/>
    <n v="0"/>
    <n v="0"/>
    <n v="3"/>
    <n v="1536"/>
    <n v="2"/>
    <m/>
    <m/>
    <m/>
    <m/>
    <m/>
    <m/>
    <m/>
    <m/>
    <m/>
    <m/>
    <n v="1"/>
    <n v="0"/>
    <n v="1"/>
    <s v="Wareham River West"/>
    <n v="44"/>
  </r>
  <r>
    <s v="46-44"/>
    <m/>
    <x v="0"/>
    <s v="31 WARR AVE"/>
    <n v="101"/>
    <s v="ROLO FRANK S"/>
    <s v="R30"/>
    <s v="ONE FAMILY"/>
    <s v="46//44//"/>
    <n v="0.1356"/>
    <n v="0"/>
    <n v="0"/>
    <n v="1"/>
    <n v="1"/>
    <s v="SEWER"/>
    <n v="1"/>
    <n v="1"/>
    <n v="4500"/>
    <s v="YES"/>
    <n v="0"/>
    <s v="46-44"/>
    <s v="All Public"/>
    <s v="SEWER"/>
    <s v="SEWER"/>
    <n v="4500"/>
    <m/>
    <m/>
    <n v="0"/>
    <n v="0"/>
    <n v="1"/>
    <n v="568"/>
    <n v="1"/>
    <m/>
    <m/>
    <m/>
    <m/>
    <m/>
    <m/>
    <m/>
    <m/>
    <m/>
    <m/>
    <n v="1"/>
    <n v="0"/>
    <n v="1"/>
    <s v="Broad Marsh River"/>
    <n v="43"/>
  </r>
  <r>
    <s v="46-33"/>
    <m/>
    <x v="0"/>
    <s v="2 FRANCONIA AVE"/>
    <n v="101"/>
    <s v="RUSSO ALBERT A"/>
    <s v="R30"/>
    <s v="ONE FAMILY"/>
    <s v="46//33//"/>
    <n v="0.31628000000000001"/>
    <n v="0"/>
    <n v="0"/>
    <n v="1"/>
    <n v="1"/>
    <s v="SEWER"/>
    <n v="1"/>
    <n v="1"/>
    <n v="6200"/>
    <s v="YES"/>
    <n v="0"/>
    <s v="46-33"/>
    <s v="Public Water,Public Sewer"/>
    <s v="SEWER"/>
    <s v="SEWER"/>
    <n v="6200"/>
    <m/>
    <m/>
    <n v="0"/>
    <n v="0"/>
    <n v="2"/>
    <n v="1656"/>
    <n v="1"/>
    <m/>
    <m/>
    <m/>
    <m/>
    <m/>
    <m/>
    <m/>
    <m/>
    <m/>
    <m/>
    <n v="3"/>
    <n v="0"/>
    <n v="1"/>
    <s v="Broad Marsh River"/>
    <n v="43"/>
  </r>
  <r>
    <s v="39-T42"/>
    <m/>
    <x v="0"/>
    <s v="61 OAK ST"/>
    <n v="101"/>
    <s v="MACKAY PRESTON L"/>
    <s v="R30"/>
    <s v="ONE FAMILY"/>
    <s v="39//T42//"/>
    <n v="0.16850999999999999"/>
    <n v="1"/>
    <n v="1"/>
    <n v="1"/>
    <n v="1"/>
    <s v="SEPTIC"/>
    <n v="0"/>
    <n v="1"/>
    <n v="200"/>
    <s v="YES"/>
    <n v="200"/>
    <s v="39-T42"/>
    <s v="Public Water,Septic"/>
    <s v="SEPTIC"/>
    <s v="SEPTIC"/>
    <n v="200"/>
    <m/>
    <m/>
    <n v="1"/>
    <n v="1"/>
    <n v="3"/>
    <n v="1376"/>
    <n v="2"/>
    <m/>
    <m/>
    <m/>
    <m/>
    <m/>
    <m/>
    <m/>
    <m/>
    <m/>
    <m/>
    <n v="1"/>
    <n v="9.68"/>
    <n v="1"/>
    <s v="Wareham River East"/>
    <n v="45"/>
  </r>
  <r>
    <s v="56-1003-3"/>
    <m/>
    <x v="0"/>
    <s v="33 SWIFTS BCH RD"/>
    <n v="101"/>
    <s v="YALENEZIAN APRIL L"/>
    <s v="MR30"/>
    <s v="ONE FAMILY"/>
    <s v="56//1003/3/"/>
    <n v="0.21221000000000001"/>
    <n v="0"/>
    <n v="0"/>
    <n v="1"/>
    <n v="1"/>
    <s v="SEWER"/>
    <n v="1"/>
    <n v="1"/>
    <n v="7500"/>
    <s v="YES"/>
    <n v="0"/>
    <s v="56-1003-3"/>
    <s v="Public Water,Public Sewer,Gas"/>
    <s v="SEWER"/>
    <s v="SEWER"/>
    <n v="7500"/>
    <m/>
    <m/>
    <n v="0"/>
    <n v="0"/>
    <n v="3"/>
    <n v="1306"/>
    <n v="1.75"/>
    <m/>
    <m/>
    <m/>
    <m/>
    <m/>
    <m/>
    <m/>
    <m/>
    <m/>
    <m/>
    <n v="1"/>
    <n v="0"/>
    <n v="1"/>
    <s v="Wareham River West"/>
    <n v="44"/>
  </r>
  <r>
    <s v="39-G16"/>
    <m/>
    <x v="0"/>
    <s v="16 PETER COOPER DRIVE"/>
    <n v="101"/>
    <s v="KNAPP CONNIE &amp; KEOUGH DEBRA"/>
    <s v="R30"/>
    <s v="ONE FAMILY"/>
    <s v="39//G16//"/>
    <n v="1.0162199999999999"/>
    <n v="0"/>
    <n v="0"/>
    <n v="1"/>
    <n v="1"/>
    <s v="SEWER"/>
    <n v="1"/>
    <n v="1"/>
    <n v="13600"/>
    <s v="YES"/>
    <n v="0"/>
    <s v="39-G16"/>
    <s v="All Public"/>
    <s v="SEWER"/>
    <s v="SEWER"/>
    <n v="13600"/>
    <m/>
    <m/>
    <n v="0"/>
    <n v="0"/>
    <n v="3"/>
    <n v="1809"/>
    <n v="1.75"/>
    <m/>
    <m/>
    <m/>
    <m/>
    <m/>
    <m/>
    <m/>
    <m/>
    <m/>
    <m/>
    <n v="1"/>
    <n v="0"/>
    <n v="1"/>
    <s v="Wareham River East"/>
    <n v="45"/>
  </r>
  <r>
    <s v="39-C"/>
    <m/>
    <x v="0"/>
    <s v="2 OAK TER"/>
    <n v="101"/>
    <s v="DEVLIN EDWARD"/>
    <s v="R30"/>
    <s v="ONE FAMILY"/>
    <s v="39///C/"/>
    <n v="0.50834000000000001"/>
    <n v="1"/>
    <n v="1"/>
    <n v="1"/>
    <n v="1"/>
    <s v="SEPTIC"/>
    <n v="0"/>
    <n v="1"/>
    <n v="5400"/>
    <s v="YES"/>
    <n v="5400"/>
    <s v="39-C"/>
    <s v="Public Water,Septic"/>
    <s v="SEPTIC"/>
    <s v="SEPTIC"/>
    <n v="5400"/>
    <m/>
    <m/>
    <n v="1"/>
    <n v="1"/>
    <n v="3"/>
    <n v="1152"/>
    <n v="1"/>
    <m/>
    <m/>
    <m/>
    <m/>
    <m/>
    <m/>
    <m/>
    <m/>
    <m/>
    <m/>
    <n v="1"/>
    <n v="9.68"/>
    <n v="1"/>
    <s v="Wareham River East"/>
    <n v="45"/>
  </r>
  <r>
    <s v="56-1003-4"/>
    <m/>
    <x v="0"/>
    <s v="35 SWIFTS BCH RD"/>
    <n v="101"/>
    <s v="SMITH CHRISTINE"/>
    <s v="MR30"/>
    <s v="ONE FAMILY"/>
    <s v="56//1003/4/"/>
    <n v="0.14066999999999999"/>
    <n v="0"/>
    <n v="0"/>
    <n v="1"/>
    <n v="1"/>
    <s v="SEWER"/>
    <n v="1"/>
    <n v="1"/>
    <n v="13600"/>
    <s v="YES"/>
    <n v="0"/>
    <s v="56-1003-4"/>
    <s v="Public Water,Public Sewer,Gas"/>
    <s v="SEWER"/>
    <s v="SEWER"/>
    <n v="13600"/>
    <m/>
    <m/>
    <n v="0"/>
    <n v="0"/>
    <n v="3"/>
    <n v="1306"/>
    <n v="1.75"/>
    <m/>
    <m/>
    <m/>
    <m/>
    <m/>
    <m/>
    <m/>
    <m/>
    <m/>
    <m/>
    <n v="1"/>
    <n v="0"/>
    <n v="1"/>
    <s v="Wareham River West"/>
    <n v="44"/>
  </r>
  <r>
    <s v="46-45"/>
    <m/>
    <x v="0"/>
    <s v="29 WARR AVE"/>
    <n v="104"/>
    <s v="GREGORY ALBERT W"/>
    <s v="R30"/>
    <s v="TWO FAMILY"/>
    <s v="46//45//"/>
    <n v="0.34599999999999997"/>
    <n v="0"/>
    <n v="0"/>
    <n v="1"/>
    <n v="1"/>
    <s v="SEWER"/>
    <n v="1"/>
    <n v="1"/>
    <n v="11900"/>
    <s v="YES"/>
    <n v="0"/>
    <s v="46-45"/>
    <m/>
    <m/>
    <s v="SEWER"/>
    <n v="11900"/>
    <m/>
    <m/>
    <n v="0"/>
    <n v="0"/>
    <n v="4"/>
    <n v="2092"/>
    <n v="2"/>
    <m/>
    <m/>
    <m/>
    <m/>
    <m/>
    <m/>
    <m/>
    <m/>
    <m/>
    <m/>
    <n v="3"/>
    <n v="0"/>
    <n v="1"/>
    <s v="Broad Marsh River"/>
    <n v="43"/>
  </r>
  <r>
    <s v="56-1001C1"/>
    <m/>
    <x v="0"/>
    <s v="11 BROWN ST"/>
    <n v="102"/>
    <s v="ANDREWS VICKIE M"/>
    <s v="MR30"/>
    <s v="CONDO  MDL-05"/>
    <s v="56//1001/C1/"/>
    <n v="0.2442"/>
    <n v="0"/>
    <n v="0"/>
    <n v="1"/>
    <n v="1"/>
    <s v="SEWER"/>
    <n v="1"/>
    <n v="0"/>
    <n v="0"/>
    <s v="NO_W1"/>
    <n v="0"/>
    <s v="56-1001C1"/>
    <m/>
    <m/>
    <s v="SEWER"/>
    <n v="0"/>
    <m/>
    <m/>
    <n v="0"/>
    <n v="0"/>
    <n v="3"/>
    <n v="1536"/>
    <n v="2"/>
    <m/>
    <m/>
    <m/>
    <m/>
    <m/>
    <m/>
    <m/>
    <m/>
    <m/>
    <m/>
    <n v="2"/>
    <n v="0"/>
    <n v="1"/>
    <s v="Wareham River West"/>
    <n v="44"/>
  </r>
  <r>
    <s v="39-T41"/>
    <m/>
    <x v="0"/>
    <s v="59 OAK ST"/>
    <n v="101"/>
    <s v="WEATHERBY JUDITH M TRUSTEE OF"/>
    <s v="R30"/>
    <s v="ONE FAMILY"/>
    <s v="39//T41//"/>
    <n v="0.15032999999999999"/>
    <n v="1"/>
    <n v="1"/>
    <n v="1"/>
    <n v="1"/>
    <s v="SEPTIC"/>
    <n v="0"/>
    <n v="1"/>
    <n v="5300"/>
    <s v="YES"/>
    <n v="5300"/>
    <s v="39-T41"/>
    <s v="Public Water,Gas,Septic"/>
    <s v="SEPTIC"/>
    <s v="SEPTIC"/>
    <n v="5300"/>
    <m/>
    <m/>
    <n v="1"/>
    <n v="1"/>
    <n v="4"/>
    <n v="1670"/>
    <n v="1.75"/>
    <m/>
    <m/>
    <m/>
    <m/>
    <m/>
    <m/>
    <m/>
    <m/>
    <m/>
    <m/>
    <n v="1"/>
    <n v="9.68"/>
    <n v="1"/>
    <s v="Wareham River East"/>
    <n v="45"/>
  </r>
  <r>
    <s v="56-1003-1"/>
    <m/>
    <x v="0"/>
    <s v="29 SWIFTS BCH RD"/>
    <n v="101"/>
    <s v="ROSELLI TRACEY A"/>
    <s v="MR30"/>
    <s v="ONE FAMILY"/>
    <s v="56//1003/1/"/>
    <n v="0.30059000000000002"/>
    <n v="0"/>
    <n v="0"/>
    <n v="1"/>
    <n v="1"/>
    <s v="SEWER"/>
    <n v="1"/>
    <n v="1"/>
    <n v="6100"/>
    <s v="YES"/>
    <n v="0"/>
    <s v="56-1003-1"/>
    <s v="Public Water,Public Sewer,Gas"/>
    <s v="SEWER"/>
    <s v="SEWER"/>
    <n v="6100"/>
    <m/>
    <m/>
    <n v="0"/>
    <n v="0"/>
    <n v="3"/>
    <n v="1536"/>
    <n v="2"/>
    <m/>
    <m/>
    <m/>
    <m/>
    <m/>
    <m/>
    <m/>
    <m/>
    <m/>
    <m/>
    <n v="1"/>
    <n v="0"/>
    <n v="1"/>
    <s v="Wareham River West"/>
    <n v="44"/>
  </r>
  <r>
    <s v="48-1053"/>
    <m/>
    <x v="0"/>
    <s v="34 SWIFTS BCH RD"/>
    <n v="131"/>
    <s v="BARRETT GEORGE F"/>
    <s v="MR30"/>
    <s v="RES ACLNPO  MDL-00"/>
    <s v="48//1053//"/>
    <n v="0.23144000000000001"/>
    <n v="0"/>
    <n v="0"/>
    <n v="0"/>
    <n v="0"/>
    <m/>
    <n v="0"/>
    <n v="0"/>
    <n v="0"/>
    <s v="YES"/>
    <n v="0"/>
    <s v="48-1053"/>
    <m/>
    <m/>
    <m/>
    <n v="0"/>
    <m/>
    <m/>
    <n v="0"/>
    <n v="0"/>
    <n v="0"/>
    <n v="0"/>
    <n v="0"/>
    <m/>
    <m/>
    <m/>
    <m/>
    <m/>
    <m/>
    <m/>
    <m/>
    <m/>
    <m/>
    <n v="1"/>
    <n v="0"/>
    <n v="1"/>
    <s v="Wareham River West"/>
    <n v="44"/>
  </r>
  <r>
    <s v="LAND_NOPARC"/>
    <m/>
    <x v="0"/>
    <m/>
    <n v="0"/>
    <m/>
    <m/>
    <m/>
    <m/>
    <n v="0.22647"/>
    <n v="0"/>
    <n v="0"/>
    <n v="0"/>
    <n v="0"/>
    <m/>
    <n v="0"/>
    <n v="0"/>
    <n v="0"/>
    <s v="NO"/>
    <n v="0"/>
    <m/>
    <m/>
    <m/>
    <m/>
    <n v="0"/>
    <m/>
    <m/>
    <n v="0"/>
    <n v="0"/>
    <n v="0"/>
    <n v="0"/>
    <n v="0"/>
    <m/>
    <m/>
    <m/>
    <m/>
    <m/>
    <m/>
    <m/>
    <m/>
    <m/>
    <m/>
    <n v="0"/>
    <n v="0"/>
    <n v="1"/>
    <s v="Broad Marsh River"/>
    <n v="43"/>
  </r>
  <r>
    <s v="LAND_NOPARC"/>
    <m/>
    <x v="0"/>
    <m/>
    <n v="0"/>
    <m/>
    <m/>
    <m/>
    <m/>
    <n v="5.8700000000000002E-3"/>
    <n v="0"/>
    <n v="0"/>
    <n v="0"/>
    <n v="0"/>
    <m/>
    <n v="0"/>
    <n v="0"/>
    <n v="0"/>
    <s v="NO"/>
    <n v="0"/>
    <m/>
    <m/>
    <m/>
    <m/>
    <n v="0"/>
    <m/>
    <m/>
    <n v="0"/>
    <n v="0"/>
    <n v="0"/>
    <n v="0"/>
    <n v="0"/>
    <m/>
    <m/>
    <m/>
    <m/>
    <m/>
    <m/>
    <m/>
    <m/>
    <m/>
    <m/>
    <n v="0"/>
    <n v="0"/>
    <n v="1"/>
    <s v="Broad Marsh River"/>
    <n v="43"/>
  </r>
  <r>
    <s v="46-H13"/>
    <m/>
    <x v="0"/>
    <s v="34 WARR AVE"/>
    <n v="132"/>
    <s v="DONOHOE CHARLES J"/>
    <s v="R30"/>
    <s v="RES ACLNUD  MDL-00"/>
    <s v="46//H13//"/>
    <n v="0.16904"/>
    <n v="0"/>
    <n v="0"/>
    <n v="0"/>
    <n v="0"/>
    <m/>
    <n v="0"/>
    <n v="0"/>
    <n v="0"/>
    <s v="YES"/>
    <n v="0"/>
    <s v="46-H13"/>
    <m/>
    <m/>
    <m/>
    <n v="0"/>
    <m/>
    <m/>
    <n v="0"/>
    <n v="0"/>
    <n v="0"/>
    <n v="0"/>
    <n v="0"/>
    <m/>
    <m/>
    <m/>
    <m/>
    <m/>
    <m/>
    <m/>
    <m/>
    <m/>
    <m/>
    <n v="1"/>
    <n v="0"/>
    <n v="1"/>
    <s v="Broad Marsh River"/>
    <n v="43"/>
  </r>
  <r>
    <s v="LAND_NOPARC"/>
    <m/>
    <x v="0"/>
    <m/>
    <n v="0"/>
    <m/>
    <m/>
    <m/>
    <m/>
    <n v="1.524E-2"/>
    <n v="0"/>
    <n v="0"/>
    <n v="0"/>
    <n v="0"/>
    <m/>
    <n v="0"/>
    <n v="0"/>
    <n v="0"/>
    <s v="NO"/>
    <n v="0"/>
    <m/>
    <m/>
    <m/>
    <m/>
    <n v="0"/>
    <m/>
    <m/>
    <n v="0"/>
    <n v="0"/>
    <n v="0"/>
    <n v="0"/>
    <n v="0"/>
    <m/>
    <m/>
    <m/>
    <m/>
    <m/>
    <m/>
    <m/>
    <m/>
    <m/>
    <m/>
    <n v="0"/>
    <n v="0"/>
    <n v="1"/>
    <s v="Broad Marsh River"/>
    <n v="43"/>
  </r>
  <r>
    <s v="LAND_NOPARC"/>
    <m/>
    <x v="0"/>
    <m/>
    <n v="0"/>
    <m/>
    <m/>
    <m/>
    <m/>
    <n v="4.0699999999999998E-3"/>
    <n v="0"/>
    <n v="0"/>
    <n v="0"/>
    <n v="0"/>
    <m/>
    <n v="0"/>
    <n v="0"/>
    <n v="0"/>
    <s v="NO"/>
    <n v="0"/>
    <m/>
    <m/>
    <m/>
    <m/>
    <n v="0"/>
    <m/>
    <m/>
    <n v="0"/>
    <n v="0"/>
    <n v="0"/>
    <n v="0"/>
    <n v="0"/>
    <m/>
    <m/>
    <m/>
    <m/>
    <m/>
    <m/>
    <m/>
    <m/>
    <m/>
    <m/>
    <n v="0"/>
    <n v="0"/>
    <n v="1"/>
    <s v="Broad Marsh River"/>
    <n v="43"/>
  </r>
  <r>
    <s v="56-1001C2"/>
    <m/>
    <x v="0"/>
    <s v="13 BROWN ST"/>
    <n v="102"/>
    <s v="ANDERSEN SEAN L"/>
    <s v="MR30"/>
    <s v="CONDO  MDL-05"/>
    <s v="56//1001/C2/"/>
    <n v="0.89317999999999997"/>
    <n v="0"/>
    <n v="0"/>
    <n v="1"/>
    <n v="1"/>
    <s v="SEWER"/>
    <n v="1"/>
    <n v="0"/>
    <n v="0"/>
    <s v="YES"/>
    <n v="0"/>
    <s v="56-1001C2"/>
    <m/>
    <m/>
    <s v="SEWER"/>
    <n v="0"/>
    <m/>
    <m/>
    <n v="0"/>
    <n v="0"/>
    <n v="3"/>
    <n v="1536"/>
    <n v="2"/>
    <m/>
    <m/>
    <m/>
    <m/>
    <m/>
    <m/>
    <m/>
    <m/>
    <m/>
    <m/>
    <n v="1"/>
    <n v="0"/>
    <n v="1"/>
    <s v="Wareham River West"/>
    <n v="44"/>
  </r>
  <r>
    <s v="LAND_NOPARC"/>
    <m/>
    <x v="0"/>
    <m/>
    <n v="0"/>
    <m/>
    <m/>
    <m/>
    <m/>
    <n v="0.11685"/>
    <n v="0"/>
    <n v="0"/>
    <n v="0"/>
    <n v="0"/>
    <m/>
    <n v="0"/>
    <n v="0"/>
    <n v="0"/>
    <s v="NO"/>
    <n v="0"/>
    <m/>
    <m/>
    <m/>
    <m/>
    <n v="0"/>
    <m/>
    <m/>
    <n v="0"/>
    <n v="0"/>
    <n v="0"/>
    <n v="0"/>
    <n v="0"/>
    <m/>
    <m/>
    <m/>
    <m/>
    <m/>
    <m/>
    <m/>
    <m/>
    <m/>
    <m/>
    <n v="0"/>
    <n v="0"/>
    <n v="1"/>
    <s v="Broad Marsh River"/>
    <n v="43"/>
  </r>
  <r>
    <s v="39-D"/>
    <m/>
    <x v="0"/>
    <s v="4 OAK TER"/>
    <n v="101"/>
    <s v="ARMSTRONG JOHN J"/>
    <s v="R30"/>
    <s v="ONE FAMILY"/>
    <s v="39///D/"/>
    <n v="0.61102000000000001"/>
    <n v="1"/>
    <n v="1"/>
    <n v="1"/>
    <n v="1"/>
    <s v="SEPTIC"/>
    <n v="0"/>
    <n v="1"/>
    <n v="1200"/>
    <s v="YES"/>
    <n v="1200"/>
    <s v="39-D"/>
    <s v="Public Water,Septic"/>
    <s v="SEPTIC"/>
    <s v="SEPTIC"/>
    <n v="1200"/>
    <m/>
    <m/>
    <n v="1"/>
    <n v="1"/>
    <n v="3"/>
    <n v="1120"/>
    <n v="1"/>
    <m/>
    <m/>
    <m/>
    <m/>
    <m/>
    <m/>
    <m/>
    <m/>
    <m/>
    <m/>
    <n v="1"/>
    <n v="9.68"/>
    <n v="1"/>
    <s v="Wareham River East"/>
    <n v="45"/>
  </r>
  <r>
    <s v="56-1003-2"/>
    <m/>
    <x v="0"/>
    <s v="31 SWIFTS BCH RD"/>
    <n v="101"/>
    <s v="MOSER ANDREA S"/>
    <s v="MR30"/>
    <s v="ONE FAMILY"/>
    <s v="56//1003/2/"/>
    <n v="0.11738999999999999"/>
    <n v="0"/>
    <n v="0"/>
    <n v="1"/>
    <n v="1"/>
    <s v="SEWER"/>
    <n v="1"/>
    <n v="1"/>
    <n v="16200"/>
    <s v="YES"/>
    <n v="0"/>
    <s v="56-1003-2"/>
    <s v="Public Water,Public Sewer,Gas"/>
    <s v="SEWER"/>
    <s v="SEWER"/>
    <n v="16200"/>
    <m/>
    <m/>
    <n v="0"/>
    <n v="0"/>
    <n v="3"/>
    <n v="1306"/>
    <n v="1.75"/>
    <m/>
    <m/>
    <m/>
    <m/>
    <m/>
    <m/>
    <m/>
    <m/>
    <m/>
    <m/>
    <n v="1"/>
    <n v="0"/>
    <n v="1"/>
    <s v="Wareham River West"/>
    <n v="44"/>
  </r>
  <r>
    <s v="46-1001"/>
    <m/>
    <x v="0"/>
    <s v="1 DRIFTWOOD LN"/>
    <n v="903"/>
    <s v="WAREHAM FIRE DISTRICT"/>
    <s v="R30"/>
    <s v="MUNICIPAL  MDL-00"/>
    <s v="46//1001//"/>
    <n v="0.99887999999999999"/>
    <n v="0"/>
    <n v="0"/>
    <n v="0"/>
    <n v="0"/>
    <m/>
    <n v="0"/>
    <n v="0"/>
    <n v="0"/>
    <s v="YES"/>
    <n v="0"/>
    <s v="46-1001"/>
    <m/>
    <m/>
    <m/>
    <n v="0"/>
    <s v="fee simple"/>
    <s v="YES"/>
    <n v="0"/>
    <n v="0"/>
    <n v="0"/>
    <n v="0"/>
    <n v="0"/>
    <m/>
    <m/>
    <m/>
    <m/>
    <m/>
    <m/>
    <m/>
    <m/>
    <m/>
    <m/>
    <n v="1"/>
    <n v="0"/>
    <n v="1"/>
    <s v="Broad Marsh River"/>
    <n v="43"/>
  </r>
  <r>
    <s v="48-1051"/>
    <m/>
    <x v="0"/>
    <s v="32 SWIFTS BCH RD"/>
    <n v="101"/>
    <s v="VATALARO JANE F"/>
    <s v="MR30"/>
    <s v="ONE FAMILY"/>
    <s v="48//1051//"/>
    <n v="0.22442000000000001"/>
    <n v="0"/>
    <n v="0"/>
    <n v="1"/>
    <n v="1"/>
    <s v="SEWER"/>
    <n v="1"/>
    <n v="1"/>
    <n v="5900"/>
    <s v="YES"/>
    <n v="0"/>
    <s v="48-1051"/>
    <s v="Public Water,Public Sewer,Gas"/>
    <s v="SEWER"/>
    <s v="SEWER"/>
    <n v="5900"/>
    <m/>
    <m/>
    <n v="0"/>
    <n v="0"/>
    <n v="2"/>
    <n v="1028"/>
    <n v="1"/>
    <m/>
    <m/>
    <m/>
    <m/>
    <m/>
    <m/>
    <m/>
    <m/>
    <m/>
    <m/>
    <n v="1"/>
    <n v="0"/>
    <n v="1"/>
    <s v="Wareham River West"/>
    <n v="44"/>
  </r>
  <r>
    <s v="39-T40"/>
    <m/>
    <x v="0"/>
    <s v="57 OAK ST"/>
    <n v="101"/>
    <s v="MATHER DAVID M"/>
    <s v="R130"/>
    <s v="ONE FAMILY"/>
    <s v="39//T40//"/>
    <n v="0.32817000000000002"/>
    <n v="1"/>
    <n v="1"/>
    <n v="1"/>
    <n v="1"/>
    <s v="SEPTIC"/>
    <n v="0"/>
    <n v="1"/>
    <n v="1100"/>
    <s v="NO_W1"/>
    <n v="1100"/>
    <s v="39-T40"/>
    <s v="Public Water,Septic"/>
    <s v="SEPTIC"/>
    <s v="SEPTIC"/>
    <n v="1100"/>
    <m/>
    <m/>
    <n v="1"/>
    <n v="1"/>
    <n v="3"/>
    <n v="1920"/>
    <n v="1"/>
    <m/>
    <m/>
    <m/>
    <m/>
    <m/>
    <m/>
    <m/>
    <m/>
    <m/>
    <m/>
    <n v="2"/>
    <n v="9.68"/>
    <n v="1"/>
    <s v="Wareham River East"/>
    <n v="45"/>
  </r>
  <r>
    <s v="48-1057"/>
    <m/>
    <x v="0"/>
    <s v="11 SWIFTS BCH RD"/>
    <n v="132"/>
    <s v="FIRST NATIONAL BANK OF RHINEBECK"/>
    <s v="MR30"/>
    <s v="RES ACLNUD  MDL-00"/>
    <s v="48//1057//"/>
    <n v="2.0202100000000001"/>
    <n v="0"/>
    <n v="0"/>
    <n v="0"/>
    <n v="0"/>
    <m/>
    <n v="0"/>
    <n v="1"/>
    <n v="43900"/>
    <s v="YES"/>
    <n v="0"/>
    <s v="48-1057"/>
    <m/>
    <m/>
    <m/>
    <n v="43900"/>
    <m/>
    <m/>
    <n v="0"/>
    <n v="0"/>
    <n v="0"/>
    <n v="0"/>
    <n v="0"/>
    <m/>
    <m/>
    <m/>
    <m/>
    <m/>
    <m/>
    <m/>
    <m/>
    <m/>
    <m/>
    <n v="1"/>
    <n v="0"/>
    <n v="1"/>
    <s v="Wareham River West"/>
    <n v="44"/>
  </r>
  <r>
    <s v="46-H14"/>
    <m/>
    <x v="0"/>
    <s v="30 WARR AVE"/>
    <n v="101"/>
    <s v="DONOHOE CHARLES J"/>
    <s v="MR30"/>
    <s v="ONE FAMILY"/>
    <s v="46//H14//"/>
    <n v="0.20921000000000001"/>
    <n v="0"/>
    <n v="0"/>
    <n v="1"/>
    <n v="1"/>
    <s v="SEWER"/>
    <n v="1"/>
    <n v="1"/>
    <n v="3100"/>
    <s v="YES"/>
    <n v="0"/>
    <s v="46-H14"/>
    <s v="All Public"/>
    <s v="SEWER"/>
    <s v="SEWER"/>
    <n v="3100"/>
    <m/>
    <m/>
    <n v="0"/>
    <n v="0"/>
    <n v="3"/>
    <n v="1419"/>
    <n v="1.5"/>
    <m/>
    <m/>
    <m/>
    <m/>
    <m/>
    <m/>
    <m/>
    <m/>
    <m/>
    <m/>
    <n v="1"/>
    <n v="0"/>
    <n v="1"/>
    <s v="Broad Marsh River"/>
    <n v="43"/>
  </r>
  <r>
    <s v="39-L"/>
    <m/>
    <x v="0"/>
    <s v="40 INDIAN NECK RD"/>
    <n v="903"/>
    <s v="TOWN OF WAREHAM"/>
    <s v="R30"/>
    <s v="MUNICIPAL  MDL-00"/>
    <s v="39///L/"/>
    <n v="10.98793"/>
    <n v="0"/>
    <n v="0"/>
    <n v="0"/>
    <n v="0"/>
    <m/>
    <n v="0"/>
    <n v="0"/>
    <n v="0"/>
    <s v="YES"/>
    <n v="0"/>
    <s v="39-L"/>
    <m/>
    <m/>
    <m/>
    <n v="0"/>
    <s v="fee simple"/>
    <s v="YES"/>
    <n v="0"/>
    <n v="0"/>
    <n v="0"/>
    <n v="0"/>
    <n v="0"/>
    <m/>
    <m/>
    <m/>
    <m/>
    <m/>
    <m/>
    <m/>
    <m/>
    <m/>
    <m/>
    <n v="1"/>
    <n v="0"/>
    <n v="1"/>
    <s v="Wareham River East"/>
    <n v="45"/>
  </r>
  <r>
    <s v="LAND_NOPARC"/>
    <m/>
    <x v="0"/>
    <m/>
    <n v="0"/>
    <m/>
    <m/>
    <m/>
    <m/>
    <n v="4.7379999999999999E-2"/>
    <n v="0"/>
    <n v="0"/>
    <n v="0"/>
    <n v="0"/>
    <m/>
    <n v="0"/>
    <n v="0"/>
    <n v="0"/>
    <s v="NO"/>
    <n v="0"/>
    <m/>
    <m/>
    <m/>
    <m/>
    <n v="0"/>
    <m/>
    <m/>
    <n v="0"/>
    <n v="0"/>
    <n v="0"/>
    <n v="0"/>
    <n v="0"/>
    <m/>
    <m/>
    <m/>
    <m/>
    <m/>
    <m/>
    <m/>
    <m/>
    <m/>
    <m/>
    <n v="0"/>
    <n v="0"/>
    <n v="1"/>
    <s v="Broad Marsh River"/>
    <n v="43"/>
  </r>
  <r>
    <s v="LAND_NOPARC"/>
    <m/>
    <x v="0"/>
    <m/>
    <n v="0"/>
    <m/>
    <m/>
    <m/>
    <m/>
    <n v="4.5510000000000002E-2"/>
    <n v="0"/>
    <n v="0"/>
    <n v="0"/>
    <n v="0"/>
    <m/>
    <n v="0"/>
    <n v="0"/>
    <n v="0"/>
    <s v="NO"/>
    <n v="0"/>
    <m/>
    <m/>
    <m/>
    <m/>
    <n v="0"/>
    <m/>
    <m/>
    <n v="0"/>
    <n v="0"/>
    <n v="0"/>
    <n v="0"/>
    <n v="0"/>
    <m/>
    <m/>
    <m/>
    <m/>
    <m/>
    <m/>
    <m/>
    <m/>
    <m/>
    <m/>
    <n v="0"/>
    <n v="0"/>
    <n v="1"/>
    <s v="Wareham River East"/>
    <n v="45"/>
  </r>
  <r>
    <s v="39-M21A"/>
    <m/>
    <x v="0"/>
    <s v="28 OAK ST"/>
    <n v="101"/>
    <s v="BARRETT EDWARD JR"/>
    <s v="R30"/>
    <s v="ONE FAMILY"/>
    <s v="39//M21/A/"/>
    <n v="1.35575"/>
    <n v="1"/>
    <n v="1"/>
    <n v="1"/>
    <n v="1"/>
    <s v="SEPTIC"/>
    <n v="0"/>
    <n v="1"/>
    <n v="400"/>
    <s v="YES"/>
    <n v="400"/>
    <s v="39-M21A"/>
    <s v="Public Water,Septic"/>
    <s v="SEPTIC"/>
    <s v="SEPTIC"/>
    <n v="400"/>
    <m/>
    <m/>
    <n v="1"/>
    <n v="1"/>
    <n v="3"/>
    <n v="1030"/>
    <n v="1"/>
    <m/>
    <m/>
    <m/>
    <m/>
    <m/>
    <m/>
    <m/>
    <m/>
    <m/>
    <m/>
    <n v="2"/>
    <n v="9.68"/>
    <n v="1"/>
    <s v="Wareham River East"/>
    <n v="45"/>
  </r>
  <r>
    <s v="LAND_NOPARC"/>
    <m/>
    <x v="0"/>
    <m/>
    <n v="0"/>
    <m/>
    <m/>
    <m/>
    <m/>
    <n v="0.13835"/>
    <n v="0"/>
    <n v="0"/>
    <n v="0"/>
    <n v="0"/>
    <m/>
    <n v="0"/>
    <n v="0"/>
    <n v="0"/>
    <s v="NO"/>
    <n v="0"/>
    <m/>
    <m/>
    <m/>
    <m/>
    <n v="0"/>
    <m/>
    <m/>
    <n v="0"/>
    <n v="0"/>
    <n v="0"/>
    <n v="0"/>
    <n v="0"/>
    <m/>
    <m/>
    <m/>
    <m/>
    <m/>
    <m/>
    <m/>
    <m/>
    <m/>
    <m/>
    <n v="0"/>
    <n v="0"/>
    <n v="1"/>
    <s v="Wareham River East"/>
    <n v="45"/>
  </r>
  <r>
    <s v="39-T38"/>
    <m/>
    <x v="0"/>
    <s v="53 OAK ST"/>
    <n v="101"/>
    <s v="LATHROP ROBERT J"/>
    <s v="R130"/>
    <s v="ONE FAMILY"/>
    <s v="39//T38//"/>
    <n v="0.15909000000000001"/>
    <n v="1"/>
    <n v="1"/>
    <n v="1"/>
    <n v="1"/>
    <s v="SEPTIC"/>
    <n v="0"/>
    <n v="1"/>
    <n v="2500"/>
    <s v="YES"/>
    <n v="2500"/>
    <s v="39-T38"/>
    <s v="Public Water,Septic"/>
    <s v="SEPTIC"/>
    <s v="SEPTIC"/>
    <n v="2500"/>
    <m/>
    <m/>
    <n v="1"/>
    <n v="1"/>
    <n v="3"/>
    <n v="986"/>
    <n v="1"/>
    <m/>
    <m/>
    <m/>
    <m/>
    <m/>
    <m/>
    <m/>
    <m/>
    <m/>
    <m/>
    <n v="1"/>
    <n v="9.68"/>
    <n v="1"/>
    <s v="Wareham River East"/>
    <n v="45"/>
  </r>
  <r>
    <s v="39-G17"/>
    <m/>
    <x v="0"/>
    <s v="18 PETER COOPER DRIVE"/>
    <n v="101"/>
    <s v="FLEET MARY SANDRA TRUSTEE"/>
    <s v="R30"/>
    <s v="ONE FAMILY"/>
    <s v="39//G17//"/>
    <n v="1.06352"/>
    <n v="0"/>
    <n v="0"/>
    <n v="1"/>
    <n v="1"/>
    <s v="SEWER"/>
    <n v="1"/>
    <n v="1"/>
    <n v="10900"/>
    <s v="YES"/>
    <n v="0"/>
    <s v="39-G17"/>
    <s v="All Public"/>
    <s v="SEWER"/>
    <s v="SEWER"/>
    <n v="10900"/>
    <m/>
    <m/>
    <n v="0"/>
    <n v="0"/>
    <n v="3"/>
    <n v="1672"/>
    <n v="1.75"/>
    <m/>
    <m/>
    <m/>
    <m/>
    <m/>
    <m/>
    <m/>
    <m/>
    <m/>
    <m/>
    <n v="1"/>
    <n v="0"/>
    <n v="1"/>
    <s v="Wareham River East"/>
    <n v="45"/>
  </r>
  <r>
    <s v="56-1002"/>
    <m/>
    <x v="0"/>
    <s v="25 SWIFTS BCH RD"/>
    <n v="101"/>
    <s v="ROY JOSEPH T JR"/>
    <s v="MR30"/>
    <s v="ONE FAMILY"/>
    <s v="56//1002//"/>
    <n v="0.29787000000000002"/>
    <n v="0"/>
    <n v="0"/>
    <n v="1"/>
    <n v="1"/>
    <s v="SEWER"/>
    <n v="1"/>
    <n v="1"/>
    <n v="19800"/>
    <s v="YES"/>
    <n v="0"/>
    <s v="56-1002"/>
    <m/>
    <m/>
    <s v="SEWER"/>
    <n v="19800"/>
    <m/>
    <m/>
    <n v="0"/>
    <n v="0"/>
    <n v="3"/>
    <n v="896"/>
    <n v="1"/>
    <m/>
    <m/>
    <m/>
    <m/>
    <m/>
    <m/>
    <m/>
    <m/>
    <m/>
    <m/>
    <n v="1"/>
    <n v="0"/>
    <n v="1"/>
    <s v="Wareham River West"/>
    <n v="44"/>
  </r>
  <r>
    <s v="LAND_NOPARC"/>
    <m/>
    <x v="0"/>
    <m/>
    <n v="0"/>
    <m/>
    <m/>
    <m/>
    <m/>
    <n v="4.4000000000000002E-4"/>
    <n v="0"/>
    <n v="0"/>
    <n v="0"/>
    <n v="0"/>
    <m/>
    <n v="0"/>
    <n v="0"/>
    <n v="0"/>
    <s v="NO"/>
    <n v="0"/>
    <m/>
    <m/>
    <m/>
    <m/>
    <n v="0"/>
    <m/>
    <m/>
    <n v="0"/>
    <n v="0"/>
    <n v="0"/>
    <n v="0"/>
    <n v="0"/>
    <m/>
    <m/>
    <m/>
    <m/>
    <m/>
    <m/>
    <m/>
    <m/>
    <m/>
    <m/>
    <n v="0"/>
    <n v="0"/>
    <n v="1"/>
    <s v="Broad Marsh River"/>
    <n v="43"/>
  </r>
  <r>
    <s v="LAND_NOPARC"/>
    <m/>
    <x v="0"/>
    <m/>
    <n v="0"/>
    <m/>
    <m/>
    <m/>
    <m/>
    <n v="1.3500000000000001E-3"/>
    <n v="0"/>
    <n v="0"/>
    <n v="0"/>
    <n v="0"/>
    <m/>
    <n v="0"/>
    <n v="0"/>
    <n v="0"/>
    <s v="NO"/>
    <n v="0"/>
    <m/>
    <m/>
    <m/>
    <m/>
    <n v="0"/>
    <m/>
    <m/>
    <n v="0"/>
    <n v="0"/>
    <n v="0"/>
    <n v="0"/>
    <n v="0"/>
    <m/>
    <m/>
    <m/>
    <m/>
    <m/>
    <m/>
    <m/>
    <m/>
    <m/>
    <m/>
    <n v="0"/>
    <n v="0"/>
    <n v="1"/>
    <s v="Broad Marsh River"/>
    <n v="43"/>
  </r>
  <r>
    <s v="39-T37"/>
    <m/>
    <x v="0"/>
    <s v="51 OAK ST"/>
    <n v="101"/>
    <s v="LOCKE EDWARD B"/>
    <s v="R30"/>
    <s v="ONE FAMILY"/>
    <s v="39//T37//"/>
    <n v="0.16605"/>
    <n v="1"/>
    <n v="1"/>
    <n v="1"/>
    <n v="1"/>
    <s v="SEPTIC"/>
    <n v="0"/>
    <n v="1"/>
    <n v="600"/>
    <s v="YES"/>
    <n v="600"/>
    <s v="39-T37"/>
    <s v="Public Water,Septic"/>
    <s v="SEPTIC"/>
    <s v="SEPTIC"/>
    <n v="600"/>
    <m/>
    <m/>
    <n v="1"/>
    <n v="1"/>
    <n v="2"/>
    <n v="590"/>
    <n v="1"/>
    <m/>
    <m/>
    <m/>
    <m/>
    <m/>
    <m/>
    <m/>
    <m/>
    <m/>
    <m/>
    <n v="1"/>
    <n v="9.68"/>
    <n v="1"/>
    <s v="Wareham River East"/>
    <n v="45"/>
  </r>
  <r>
    <s v="46-W1"/>
    <m/>
    <x v="0"/>
    <s v="27 WARR AVE"/>
    <n v="101"/>
    <s v="DALTON TIMOTHY D"/>
    <s v="MR30"/>
    <s v="ONE FAMILY"/>
    <s v="46//W1//"/>
    <n v="0.12911"/>
    <n v="0"/>
    <n v="0"/>
    <n v="1"/>
    <n v="1"/>
    <s v="SEWER"/>
    <n v="1"/>
    <n v="1"/>
    <n v="7800"/>
    <s v="YES"/>
    <n v="0"/>
    <s v="46-W1"/>
    <s v="All Public"/>
    <s v="SEWER"/>
    <s v="SEWER"/>
    <n v="7800"/>
    <m/>
    <m/>
    <n v="0"/>
    <n v="0"/>
    <n v="2"/>
    <n v="940"/>
    <n v="1.3"/>
    <m/>
    <m/>
    <m/>
    <m/>
    <m/>
    <m/>
    <m/>
    <m/>
    <m/>
    <m/>
    <n v="1"/>
    <n v="0"/>
    <n v="1"/>
    <s v="Broad Marsh River"/>
    <n v="43"/>
  </r>
  <r>
    <s v="46-B"/>
    <m/>
    <x v="0"/>
    <s v="18 WARR AVE"/>
    <n v="130"/>
    <s v="ZECCO JENNIFER J"/>
    <s v="MR30"/>
    <s v="RES ACLNDV  MDL-00"/>
    <s v="46///B/"/>
    <n v="0.67310999999999999"/>
    <n v="0"/>
    <n v="0"/>
    <n v="0"/>
    <n v="0"/>
    <m/>
    <n v="0"/>
    <n v="0"/>
    <n v="0"/>
    <s v="YES"/>
    <n v="0"/>
    <s v="46-B"/>
    <m/>
    <m/>
    <m/>
    <n v="0"/>
    <m/>
    <m/>
    <n v="0"/>
    <n v="0"/>
    <n v="0"/>
    <n v="0"/>
    <n v="0"/>
    <m/>
    <m/>
    <m/>
    <m/>
    <m/>
    <m/>
    <m/>
    <m/>
    <m/>
    <m/>
    <n v="1"/>
    <n v="0"/>
    <n v="1"/>
    <s v="Broad Marsh River"/>
    <n v="43"/>
  </r>
  <r>
    <s v="48-1052"/>
    <m/>
    <x v="0"/>
    <s v="36 SWIFTS BCH RD"/>
    <n v="132"/>
    <s v="VATALARO JANE J"/>
    <s v="MR30"/>
    <s v="RES ACLNUD  MDL-00"/>
    <s v="48//1052//"/>
    <n v="4.0983000000000001"/>
    <n v="0"/>
    <n v="0"/>
    <n v="0"/>
    <n v="0"/>
    <m/>
    <n v="0"/>
    <n v="0"/>
    <n v="0"/>
    <s v="YES"/>
    <n v="0"/>
    <s v="48-1052"/>
    <m/>
    <m/>
    <m/>
    <n v="0"/>
    <m/>
    <m/>
    <n v="0"/>
    <n v="0"/>
    <n v="0"/>
    <n v="0"/>
    <n v="0"/>
    <m/>
    <m/>
    <m/>
    <m/>
    <m/>
    <m/>
    <m/>
    <m/>
    <m/>
    <m/>
    <n v="1"/>
    <n v="0"/>
    <n v="1"/>
    <s v="Wareham River West"/>
    <n v="44"/>
  </r>
  <r>
    <s v="39-T36B"/>
    <m/>
    <x v="0"/>
    <s v="49 OAK ST"/>
    <n v="101"/>
    <s v="FABROSKI JOHN A III"/>
    <s v="R130"/>
    <s v="ONE FAMILY"/>
    <s v="39//T36/B/"/>
    <n v="8.0850000000000005E-2"/>
    <n v="1"/>
    <n v="1"/>
    <n v="1"/>
    <n v="1"/>
    <s v="SEPTIC"/>
    <n v="0"/>
    <n v="1"/>
    <n v="2300"/>
    <s v="YES"/>
    <n v="2300"/>
    <s v="39-T36B"/>
    <s v="Public Water,Septic"/>
    <s v="SEPTIC"/>
    <s v="SEPTIC"/>
    <n v="2300"/>
    <m/>
    <m/>
    <n v="1"/>
    <n v="1"/>
    <n v="2"/>
    <n v="976"/>
    <n v="2"/>
    <m/>
    <m/>
    <m/>
    <m/>
    <m/>
    <m/>
    <m/>
    <m/>
    <m/>
    <m/>
    <n v="1"/>
    <n v="9.68"/>
    <n v="1"/>
    <s v="Wareham River East"/>
    <n v="45"/>
  </r>
  <r>
    <s v="UNK1201"/>
    <s v="FEE"/>
    <x v="0"/>
    <s v="27 WARR AVE"/>
    <n v="101"/>
    <s v="TRIBOU MICHAEL J"/>
    <s v="MR30"/>
    <s v="ONE FAMIL"/>
    <m/>
    <n v="8.1970000000000001E-2"/>
    <n v="0"/>
    <n v="0"/>
    <n v="0"/>
    <n v="0"/>
    <m/>
    <n v="0"/>
    <n v="0"/>
    <n v="0"/>
    <s v="NO_W2"/>
    <n v="0"/>
    <m/>
    <m/>
    <m/>
    <m/>
    <n v="0"/>
    <m/>
    <m/>
    <n v="0"/>
    <n v="0"/>
    <n v="0"/>
    <n v="0"/>
    <n v="0"/>
    <s v="LOOKS LIKE ACCSSRY LOT NOW,=W2B?"/>
    <m/>
    <m/>
    <m/>
    <m/>
    <m/>
    <m/>
    <m/>
    <m/>
    <m/>
    <n v="1"/>
    <n v="0"/>
    <n v="1"/>
    <s v="Broad Marsh River"/>
    <n v="43"/>
  </r>
  <r>
    <s v="39-T36A"/>
    <m/>
    <x v="0"/>
    <s v="47 OAK ST"/>
    <n v="101"/>
    <s v="FABROSKI JOHN A"/>
    <s v="R30"/>
    <s v="ONE FAMILY"/>
    <s v="39//T36/A/"/>
    <n v="9.2420000000000002E-2"/>
    <n v="1"/>
    <n v="1"/>
    <n v="1"/>
    <n v="1"/>
    <s v="SEPTIC"/>
    <n v="0"/>
    <n v="1"/>
    <n v="600"/>
    <s v="YES"/>
    <n v="600"/>
    <s v="39-T36A"/>
    <s v="Public Water,Gas,Septic"/>
    <s v="SEPTIC"/>
    <s v="SEPTIC"/>
    <n v="600"/>
    <m/>
    <m/>
    <n v="1"/>
    <n v="1"/>
    <n v="2"/>
    <n v="1072"/>
    <n v="2"/>
    <m/>
    <m/>
    <m/>
    <m/>
    <m/>
    <m/>
    <m/>
    <m/>
    <m/>
    <m/>
    <n v="1"/>
    <n v="9.68"/>
    <n v="1"/>
    <s v="Wareham River East"/>
    <n v="45"/>
  </r>
  <r>
    <s v="56-1001B"/>
    <m/>
    <x v="0"/>
    <s v="23 SWIFTS BCH RD"/>
    <n v="101"/>
    <s v="FITZHUGH STANLEY P JR"/>
    <s v="MR30"/>
    <s v="ONE FAMILY"/>
    <s v="56//1001/B/"/>
    <n v="0.73324999999999996"/>
    <n v="0"/>
    <n v="0"/>
    <n v="1"/>
    <n v="1"/>
    <s v="SEWER"/>
    <n v="1"/>
    <n v="1"/>
    <n v="20000"/>
    <s v="YES"/>
    <n v="0"/>
    <s v="56-1001B"/>
    <s v="Public Water"/>
    <m/>
    <s v="SEWER"/>
    <n v="20000"/>
    <m/>
    <m/>
    <n v="0"/>
    <n v="0"/>
    <n v="3"/>
    <n v="1666"/>
    <n v="2"/>
    <m/>
    <m/>
    <m/>
    <m/>
    <m/>
    <m/>
    <m/>
    <m/>
    <m/>
    <m/>
    <n v="1"/>
    <n v="0"/>
    <n v="1"/>
    <s v="Wareham River West"/>
    <n v="44"/>
  </r>
  <r>
    <s v="48-1060"/>
    <m/>
    <x v="0"/>
    <s v="0 BROAD MARSH AVE"/>
    <n v="132"/>
    <s v="WESTON FREDERICK S"/>
    <s v="MR30"/>
    <s v="RES ACLNUD  MDL-00"/>
    <s v="48//1060//"/>
    <n v="0.92803999999999998"/>
    <n v="0"/>
    <n v="0"/>
    <n v="0"/>
    <n v="0"/>
    <m/>
    <n v="0"/>
    <n v="0"/>
    <n v="0"/>
    <s v="YES"/>
    <n v="0"/>
    <s v="48-1060"/>
    <m/>
    <m/>
    <m/>
    <n v="0"/>
    <m/>
    <m/>
    <n v="0"/>
    <n v="0"/>
    <n v="0"/>
    <n v="0"/>
    <n v="0"/>
    <m/>
    <m/>
    <m/>
    <m/>
    <m/>
    <m/>
    <m/>
    <m/>
    <m/>
    <m/>
    <n v="2"/>
    <n v="0"/>
    <n v="1"/>
    <s v="Broad Marsh River"/>
    <n v="43"/>
  </r>
  <r>
    <s v="46-W2B"/>
    <m/>
    <x v="0"/>
    <s v="25 WARR AVE"/>
    <n v="132"/>
    <s v="CONNOLLY JOHN JR"/>
    <s v="R30"/>
    <s v="RES ACLNUD  MDL-00"/>
    <s v="46//W2/B/"/>
    <n v="8.2119999999999999E-2"/>
    <n v="0"/>
    <n v="0"/>
    <n v="0"/>
    <n v="0"/>
    <m/>
    <n v="0"/>
    <n v="0"/>
    <n v="0"/>
    <s v="YES"/>
    <n v="0"/>
    <s v="46-W2B"/>
    <m/>
    <m/>
    <m/>
    <n v="0"/>
    <m/>
    <m/>
    <n v="0"/>
    <n v="0"/>
    <n v="0"/>
    <n v="0"/>
    <n v="0"/>
    <m/>
    <m/>
    <m/>
    <m/>
    <m/>
    <m/>
    <m/>
    <m/>
    <m/>
    <m/>
    <n v="1"/>
    <n v="0"/>
    <n v="1"/>
    <s v="Broad Marsh River"/>
    <n v="43"/>
  </r>
  <r>
    <s v="39-T35"/>
    <m/>
    <x v="0"/>
    <s v="45 OAK ST"/>
    <n v="101"/>
    <s v="BOWMAN ROBERT W &amp; SHIRLEY L"/>
    <s v="R30"/>
    <s v="ONE FAMILY"/>
    <s v="39//T35//"/>
    <n v="0.17707999999999999"/>
    <n v="1"/>
    <n v="1"/>
    <n v="1"/>
    <n v="1"/>
    <s v="SEPTIC"/>
    <n v="0"/>
    <n v="1"/>
    <n v="1600"/>
    <s v="YES"/>
    <n v="1600"/>
    <s v="39-T35"/>
    <s v="Public Water,Septic"/>
    <s v="SEPTIC"/>
    <s v="SEPTIC"/>
    <n v="1600"/>
    <m/>
    <m/>
    <n v="1"/>
    <n v="1"/>
    <n v="1"/>
    <n v="600"/>
    <n v="1"/>
    <m/>
    <m/>
    <m/>
    <m/>
    <m/>
    <m/>
    <m/>
    <m/>
    <m/>
    <m/>
    <n v="1"/>
    <n v="9.68"/>
    <n v="1"/>
    <s v="Wareham River East"/>
    <n v="45"/>
  </r>
  <r>
    <s v="LAND_NOPARC"/>
    <m/>
    <x v="0"/>
    <m/>
    <n v="0"/>
    <m/>
    <m/>
    <m/>
    <m/>
    <n v="3.6159999999999998E-2"/>
    <n v="0"/>
    <n v="0"/>
    <n v="0"/>
    <n v="0"/>
    <m/>
    <n v="0"/>
    <n v="0"/>
    <n v="0"/>
    <s v="NO"/>
    <n v="0"/>
    <m/>
    <m/>
    <m/>
    <m/>
    <n v="0"/>
    <m/>
    <m/>
    <n v="0"/>
    <n v="0"/>
    <n v="0"/>
    <n v="0"/>
    <n v="0"/>
    <m/>
    <m/>
    <m/>
    <m/>
    <m/>
    <m/>
    <m/>
    <m/>
    <m/>
    <m/>
    <n v="0"/>
    <n v="0"/>
    <n v="1"/>
    <s v="Broad Marsh River"/>
    <n v="43"/>
  </r>
  <r>
    <s v="46-W3"/>
    <m/>
    <x v="0"/>
    <s v="23 WARR AVE"/>
    <n v="101"/>
    <s v="CONNOLLY JOHN JR"/>
    <s v="MR30"/>
    <s v="ONE FAMILY"/>
    <s v="46//W3//"/>
    <n v="0.25003999999999998"/>
    <n v="0"/>
    <n v="0"/>
    <n v="1"/>
    <n v="1"/>
    <s v="SEWER"/>
    <n v="1"/>
    <n v="1"/>
    <n v="17400"/>
    <s v="YES"/>
    <n v="0"/>
    <s v="46-W3"/>
    <s v="All Public"/>
    <s v="SEWER"/>
    <s v="SEWER"/>
    <n v="17400"/>
    <m/>
    <m/>
    <n v="0"/>
    <n v="0"/>
    <n v="3"/>
    <n v="1332"/>
    <n v="1"/>
    <m/>
    <m/>
    <m/>
    <m/>
    <m/>
    <m/>
    <m/>
    <m/>
    <m/>
    <m/>
    <n v="2"/>
    <n v="0"/>
    <n v="1"/>
    <s v="Broad Marsh River"/>
    <n v="43"/>
  </r>
  <r>
    <s v="LAND_NOPARC"/>
    <m/>
    <x v="0"/>
    <m/>
    <n v="0"/>
    <m/>
    <m/>
    <m/>
    <m/>
    <n v="7.5799999999999999E-3"/>
    <n v="0"/>
    <n v="0"/>
    <n v="0"/>
    <n v="0"/>
    <m/>
    <n v="0"/>
    <n v="0"/>
    <n v="0"/>
    <s v="NO"/>
    <n v="0"/>
    <m/>
    <m/>
    <m/>
    <m/>
    <n v="0"/>
    <m/>
    <m/>
    <n v="0"/>
    <n v="0"/>
    <n v="0"/>
    <n v="0"/>
    <n v="0"/>
    <m/>
    <m/>
    <m/>
    <m/>
    <m/>
    <m/>
    <m/>
    <m/>
    <m/>
    <m/>
    <n v="0"/>
    <n v="0"/>
    <n v="1"/>
    <s v="Broad Marsh River"/>
    <n v="43"/>
  </r>
  <r>
    <s v="48-1059B"/>
    <m/>
    <x v="0"/>
    <s v="13 SWIFTS BCH RD"/>
    <n v="903"/>
    <s v="TOWN OF WAREHAM"/>
    <s v="MR30"/>
    <s v="TAX POSS  MDL-00"/>
    <s v="48//1059/B/"/>
    <n v="1.0099400000000001"/>
    <n v="0"/>
    <n v="0"/>
    <n v="0"/>
    <n v="0"/>
    <m/>
    <n v="0"/>
    <n v="1"/>
    <n v="57600"/>
    <s v="YES"/>
    <n v="0"/>
    <s v="48-1059B"/>
    <m/>
    <m/>
    <m/>
    <n v="57600"/>
    <m/>
    <m/>
    <n v="0"/>
    <n v="0"/>
    <n v="0"/>
    <n v="0"/>
    <n v="0"/>
    <m/>
    <m/>
    <m/>
    <m/>
    <m/>
    <m/>
    <m/>
    <m/>
    <m/>
    <m/>
    <n v="1"/>
    <n v="0"/>
    <n v="1"/>
    <s v="Broad Marsh River"/>
    <n v="43"/>
  </r>
  <r>
    <s v="LAND_NOPARC"/>
    <m/>
    <x v="0"/>
    <m/>
    <n v="0"/>
    <m/>
    <m/>
    <m/>
    <m/>
    <n v="1.469E-2"/>
    <n v="0"/>
    <n v="0"/>
    <n v="0"/>
    <n v="0"/>
    <m/>
    <n v="0"/>
    <n v="0"/>
    <n v="0"/>
    <s v="NO"/>
    <n v="0"/>
    <m/>
    <m/>
    <m/>
    <m/>
    <n v="0"/>
    <m/>
    <m/>
    <n v="0"/>
    <n v="0"/>
    <n v="0"/>
    <n v="0"/>
    <n v="0"/>
    <m/>
    <m/>
    <m/>
    <m/>
    <m/>
    <m/>
    <m/>
    <m/>
    <m/>
    <m/>
    <n v="0"/>
    <n v="0"/>
    <n v="1"/>
    <s v="Broad Marsh River"/>
    <n v="43"/>
  </r>
  <r>
    <s v="39-M20"/>
    <m/>
    <x v="0"/>
    <s v="24 OAK ST"/>
    <n v="101"/>
    <s v="DONAHUE RICHARD &amp; EILEEN TRS"/>
    <s v="R30"/>
    <s v="ONE FAMILY"/>
    <s v="39//M20//"/>
    <n v="1.6848000000000001"/>
    <n v="1"/>
    <n v="1"/>
    <n v="1"/>
    <n v="1"/>
    <s v="SEPTIC"/>
    <n v="0"/>
    <n v="1"/>
    <n v="7100"/>
    <s v="YES"/>
    <n v="7100"/>
    <s v="39-M20"/>
    <s v="Public Water,Septic"/>
    <s v="SEPTIC"/>
    <s v="SEPTIC"/>
    <n v="7100"/>
    <m/>
    <m/>
    <n v="1"/>
    <n v="1"/>
    <n v="2"/>
    <n v="1264"/>
    <n v="1"/>
    <m/>
    <m/>
    <m/>
    <m/>
    <m/>
    <m/>
    <m/>
    <m/>
    <m/>
    <m/>
    <n v="1"/>
    <n v="9.68"/>
    <n v="1"/>
    <s v="Wareham River East"/>
    <n v="45"/>
  </r>
  <r>
    <s v="LAND_NOPARC"/>
    <m/>
    <x v="0"/>
    <m/>
    <n v="0"/>
    <m/>
    <m/>
    <m/>
    <m/>
    <n v="8.3800000000000003E-3"/>
    <n v="0"/>
    <n v="0"/>
    <n v="0"/>
    <n v="0"/>
    <m/>
    <n v="0"/>
    <n v="0"/>
    <n v="0"/>
    <s v="NO"/>
    <n v="0"/>
    <m/>
    <m/>
    <m/>
    <m/>
    <n v="0"/>
    <m/>
    <m/>
    <n v="0"/>
    <n v="0"/>
    <n v="0"/>
    <n v="0"/>
    <n v="0"/>
    <m/>
    <m/>
    <m/>
    <m/>
    <m/>
    <m/>
    <m/>
    <m/>
    <m/>
    <m/>
    <n v="0"/>
    <n v="0"/>
    <n v="1"/>
    <s v="Broad Marsh River"/>
    <n v="43"/>
  </r>
  <r>
    <s v="48-1058"/>
    <m/>
    <x v="0"/>
    <s v="7 JOB'S ISLAND RD"/>
    <n v="131"/>
    <s v="ROGERS FANNIE W   ET ALS"/>
    <s v="MR30"/>
    <s v="RES ACLNPO  MDL-00"/>
    <s v="48//1058//"/>
    <n v="3.0109699999999999"/>
    <n v="0"/>
    <n v="0"/>
    <n v="0"/>
    <n v="0"/>
    <m/>
    <n v="0"/>
    <n v="0"/>
    <n v="0"/>
    <s v="YES"/>
    <n v="0"/>
    <s v="48-1058"/>
    <m/>
    <m/>
    <m/>
    <n v="0"/>
    <m/>
    <m/>
    <n v="0"/>
    <n v="0"/>
    <n v="0"/>
    <n v="0"/>
    <n v="0"/>
    <m/>
    <m/>
    <m/>
    <m/>
    <m/>
    <m/>
    <m/>
    <m/>
    <m/>
    <m/>
    <n v="1"/>
    <n v="0"/>
    <n v="1"/>
    <s v="Wareham River West"/>
    <n v="44"/>
  </r>
  <r>
    <s v="LAND_NOPARC"/>
    <m/>
    <x v="0"/>
    <m/>
    <n v="0"/>
    <m/>
    <m/>
    <m/>
    <m/>
    <n v="7.6000000000000004E-4"/>
    <n v="0"/>
    <n v="0"/>
    <n v="0"/>
    <n v="0"/>
    <m/>
    <n v="0"/>
    <n v="0"/>
    <n v="0"/>
    <s v="NO"/>
    <n v="0"/>
    <m/>
    <m/>
    <m/>
    <m/>
    <n v="0"/>
    <m/>
    <m/>
    <n v="0"/>
    <n v="0"/>
    <n v="0"/>
    <n v="0"/>
    <n v="0"/>
    <m/>
    <m/>
    <m/>
    <m/>
    <m/>
    <m/>
    <m/>
    <m/>
    <m/>
    <m/>
    <n v="0"/>
    <n v="0"/>
    <n v="1"/>
    <s v="Broad Marsh River"/>
    <n v="43"/>
  </r>
  <r>
    <s v="LAND_NOPARC"/>
    <m/>
    <x v="0"/>
    <m/>
    <n v="0"/>
    <m/>
    <m/>
    <m/>
    <m/>
    <n v="7.6999999999999996E-4"/>
    <n v="0"/>
    <n v="0"/>
    <n v="0"/>
    <n v="0"/>
    <m/>
    <n v="0"/>
    <n v="0"/>
    <n v="0"/>
    <s v="NO"/>
    <n v="0"/>
    <m/>
    <m/>
    <m/>
    <m/>
    <n v="0"/>
    <m/>
    <m/>
    <n v="0"/>
    <n v="0"/>
    <n v="0"/>
    <n v="0"/>
    <n v="0"/>
    <m/>
    <m/>
    <m/>
    <m/>
    <m/>
    <m/>
    <m/>
    <m/>
    <m/>
    <m/>
    <n v="0"/>
    <n v="0"/>
    <n v="1"/>
    <s v="Broad Marsh River"/>
    <n v="43"/>
  </r>
  <r>
    <s v="39-T34"/>
    <m/>
    <x v="0"/>
    <s v="43 OAK ST"/>
    <n v="101"/>
    <s v="MARAIST BARBARA D"/>
    <s v="R130"/>
    <s v="ONE FAMILY"/>
    <s v="39//T34//"/>
    <n v="0.16877"/>
    <n v="1"/>
    <n v="1"/>
    <n v="1"/>
    <n v="1"/>
    <s v="SEPTIC"/>
    <n v="0"/>
    <n v="1"/>
    <n v="4400"/>
    <s v="YES"/>
    <n v="4400"/>
    <s v="39-T34"/>
    <s v="Public Water,Gas,Septic"/>
    <s v="SEPTIC"/>
    <s v="SEPTIC"/>
    <n v="4400"/>
    <m/>
    <m/>
    <n v="1"/>
    <n v="1"/>
    <n v="3"/>
    <n v="1070"/>
    <n v="1.9"/>
    <m/>
    <m/>
    <m/>
    <m/>
    <m/>
    <m/>
    <m/>
    <m/>
    <m/>
    <m/>
    <n v="1"/>
    <n v="9.68"/>
    <n v="1"/>
    <s v="Wareham River East"/>
    <n v="45"/>
  </r>
  <r>
    <s v="46-C"/>
    <m/>
    <x v="0"/>
    <s v="12 WARR AVE"/>
    <n v="130"/>
    <s v="LOWER MAIN STREET REALTY TRUST"/>
    <s v="MR30"/>
    <s v="RES ACLNDV  MDL-00"/>
    <s v="46///C/"/>
    <n v="0.67652000000000001"/>
    <n v="0"/>
    <n v="0"/>
    <n v="0"/>
    <n v="0"/>
    <m/>
    <n v="0"/>
    <n v="0"/>
    <n v="0"/>
    <s v="YES"/>
    <n v="0"/>
    <s v="46-C"/>
    <m/>
    <m/>
    <m/>
    <n v="0"/>
    <m/>
    <m/>
    <n v="0"/>
    <n v="0"/>
    <n v="0"/>
    <n v="0"/>
    <n v="0"/>
    <m/>
    <m/>
    <m/>
    <m/>
    <m/>
    <m/>
    <m/>
    <m/>
    <m/>
    <m/>
    <n v="1"/>
    <n v="0"/>
    <n v="1"/>
    <s v="Broad Marsh River"/>
    <n v="43"/>
  </r>
  <r>
    <s v="46-1011"/>
    <m/>
    <x v="0"/>
    <s v="0 CHURCH AVE"/>
    <n v="132"/>
    <s v="MURPHY PAULA E"/>
    <s v="MR30"/>
    <s v="RES ACLNUD  MDL-00"/>
    <s v="46//1011//"/>
    <n v="0.31698999999999999"/>
    <n v="0"/>
    <n v="0"/>
    <n v="0"/>
    <n v="0"/>
    <m/>
    <n v="0"/>
    <n v="0"/>
    <n v="0"/>
    <s v="YES"/>
    <n v="0"/>
    <s v="46-1011"/>
    <m/>
    <m/>
    <m/>
    <n v="0"/>
    <m/>
    <m/>
    <n v="0"/>
    <n v="0"/>
    <n v="0"/>
    <n v="0"/>
    <n v="0"/>
    <m/>
    <m/>
    <m/>
    <m/>
    <m/>
    <m/>
    <m/>
    <m/>
    <m/>
    <m/>
    <n v="1"/>
    <n v="0"/>
    <n v="1"/>
    <s v="Broad Marsh River"/>
    <n v="43"/>
  </r>
  <r>
    <s v="48-1050"/>
    <m/>
    <x v="0"/>
    <s v="30 SWIFTS BCH RD"/>
    <n v="101"/>
    <s v="HULLAND THOMAS W"/>
    <s v="MR30"/>
    <s v="ONE FAMILY"/>
    <s v="48//1050//"/>
    <n v="1.67645"/>
    <n v="0"/>
    <n v="0"/>
    <n v="1"/>
    <n v="1"/>
    <s v="SEWER"/>
    <n v="1"/>
    <n v="1"/>
    <n v="7000"/>
    <s v="YES"/>
    <n v="0"/>
    <s v="48-1050"/>
    <s v="Public Water,Public Sewer,Gas"/>
    <s v="SEWER"/>
    <s v="SEWER"/>
    <n v="7000"/>
    <m/>
    <m/>
    <n v="0"/>
    <n v="0"/>
    <n v="1"/>
    <n v="580"/>
    <n v="1"/>
    <m/>
    <m/>
    <m/>
    <m/>
    <m/>
    <m/>
    <m/>
    <m/>
    <m/>
    <m/>
    <n v="1"/>
    <n v="0"/>
    <n v="1"/>
    <s v="Wareham River West"/>
    <n v="44"/>
  </r>
  <r>
    <s v="48-1061"/>
    <m/>
    <x v="0"/>
    <s v="0 SWIFTS BCH RD  OFF"/>
    <n v="903"/>
    <s v="TOWN OF WAREHAM"/>
    <s v="MR30"/>
    <s v="MUNICIPAL  MDL-00"/>
    <s v="48//1061//"/>
    <n v="0.40286"/>
    <n v="0"/>
    <n v="0"/>
    <n v="0"/>
    <n v="0"/>
    <m/>
    <n v="0"/>
    <n v="0"/>
    <n v="0"/>
    <s v="YES"/>
    <n v="0"/>
    <s v="48-1061"/>
    <m/>
    <m/>
    <m/>
    <n v="0"/>
    <s v="fee simple"/>
    <s v="YES"/>
    <n v="0"/>
    <n v="0"/>
    <n v="0"/>
    <n v="0"/>
    <n v="0"/>
    <m/>
    <m/>
    <m/>
    <m/>
    <m/>
    <m/>
    <m/>
    <m/>
    <m/>
    <m/>
    <n v="1"/>
    <n v="0"/>
    <n v="1"/>
    <s v="Broad Marsh River"/>
    <n v="43"/>
  </r>
  <r>
    <s v="LAND_NOPARC"/>
    <m/>
    <x v="0"/>
    <m/>
    <n v="0"/>
    <m/>
    <m/>
    <m/>
    <m/>
    <n v="2.9199999999999999E-3"/>
    <n v="0"/>
    <n v="0"/>
    <n v="0"/>
    <n v="0"/>
    <m/>
    <n v="0"/>
    <n v="0"/>
    <n v="0"/>
    <s v="NO"/>
    <n v="0"/>
    <m/>
    <m/>
    <m/>
    <m/>
    <n v="0"/>
    <m/>
    <m/>
    <n v="0"/>
    <n v="0"/>
    <n v="0"/>
    <n v="0"/>
    <n v="0"/>
    <m/>
    <m/>
    <m/>
    <m/>
    <m/>
    <m/>
    <m/>
    <m/>
    <m/>
    <m/>
    <n v="0"/>
    <n v="0"/>
    <n v="1"/>
    <s v="Wareham River East"/>
    <n v="45"/>
  </r>
  <r>
    <s v="46-W4B"/>
    <m/>
    <x v="0"/>
    <s v="18 WARR AVE"/>
    <n v="101"/>
    <s v="MURPHY PAULA E"/>
    <s v="MR30"/>
    <s v="ONE FAMILY"/>
    <s v="46//W4/B/"/>
    <n v="0.36313000000000001"/>
    <n v="0"/>
    <n v="0"/>
    <n v="1"/>
    <n v="1"/>
    <s v="SEWER"/>
    <n v="1"/>
    <n v="1"/>
    <n v="2100"/>
    <s v="NO_W1"/>
    <n v="0"/>
    <s v="46-W4B"/>
    <s v="All Public"/>
    <s v="SEWER"/>
    <s v="SEWER"/>
    <n v="2100"/>
    <m/>
    <m/>
    <n v="0"/>
    <n v="0"/>
    <n v="2"/>
    <n v="1608"/>
    <n v="1.3"/>
    <m/>
    <m/>
    <m/>
    <m/>
    <m/>
    <m/>
    <m/>
    <m/>
    <m/>
    <m/>
    <n v="3"/>
    <n v="0"/>
    <n v="1"/>
    <s v="Broad Marsh River"/>
    <n v="43"/>
  </r>
  <r>
    <s v="39-T33"/>
    <m/>
    <x v="0"/>
    <s v="41 OAK ST"/>
    <n v="101"/>
    <s v="AEVAZELIS DIMITRIOS"/>
    <s v="R130"/>
    <s v="ONE FAMILY"/>
    <s v="39//T33//"/>
    <n v="0.18145"/>
    <n v="1"/>
    <n v="1"/>
    <n v="1"/>
    <n v="1"/>
    <s v="SEPTIC"/>
    <n v="0"/>
    <n v="1"/>
    <n v="800"/>
    <s v="YES"/>
    <n v="800"/>
    <s v="39-T33"/>
    <s v="Public Water,Septic"/>
    <s v="SEPTIC"/>
    <s v="SEPTIC"/>
    <n v="800"/>
    <m/>
    <m/>
    <n v="1"/>
    <n v="1"/>
    <n v="3"/>
    <n v="1591"/>
    <n v="2"/>
    <m/>
    <m/>
    <m/>
    <m/>
    <m/>
    <m/>
    <m/>
    <m/>
    <m/>
    <m/>
    <n v="1"/>
    <n v="9.68"/>
    <n v="1"/>
    <s v="Wareham River East"/>
    <n v="45"/>
  </r>
  <r>
    <s v="46-A"/>
    <m/>
    <x v="0"/>
    <s v="0 WARR AVE  OFF"/>
    <n v="132"/>
    <s v="BULLSEYE ASSOCIATES LTD"/>
    <s v="MR30"/>
    <s v="RES ACLNUD  MDL-00"/>
    <s v="46///A/"/>
    <n v="0.19539000000000001"/>
    <n v="0"/>
    <n v="0"/>
    <n v="0"/>
    <n v="0"/>
    <m/>
    <n v="0"/>
    <n v="0"/>
    <n v="0"/>
    <s v="YES"/>
    <n v="0"/>
    <s v="46-A"/>
    <m/>
    <m/>
    <m/>
    <n v="0"/>
    <m/>
    <m/>
    <n v="0"/>
    <n v="0"/>
    <n v="0"/>
    <n v="0"/>
    <n v="0"/>
    <m/>
    <m/>
    <m/>
    <m/>
    <m/>
    <m/>
    <m/>
    <m/>
    <m/>
    <m/>
    <n v="1"/>
    <n v="0"/>
    <n v="1"/>
    <s v="Broad Marsh River"/>
    <n v="43"/>
  </r>
  <r>
    <s v="39-T32"/>
    <m/>
    <x v="0"/>
    <s v="39 OAK ST"/>
    <n v="109"/>
    <s v="MONCEY PATRICIA A"/>
    <s v="R30"/>
    <s v="MULTI HSES"/>
    <s v="39//T32//"/>
    <n v="0.17022000000000001"/>
    <n v="2"/>
    <n v="2"/>
    <n v="2"/>
    <n v="2"/>
    <s v="SEPTIC"/>
    <n v="0"/>
    <n v="2"/>
    <n v="4400"/>
    <s v="YES"/>
    <n v="4400"/>
    <s v="39-T32"/>
    <s v="Public Water,Septic"/>
    <s v="SEPTIC"/>
    <s v="SEPTIC"/>
    <n v="2200"/>
    <m/>
    <m/>
    <n v="2"/>
    <n v="2"/>
    <n v="2"/>
    <n v="516"/>
    <n v="1"/>
    <m/>
    <m/>
    <m/>
    <m/>
    <m/>
    <m/>
    <m/>
    <m/>
    <m/>
    <m/>
    <n v="1"/>
    <n v="19.36"/>
    <n v="1"/>
    <s v="Wareham River East"/>
    <n v="45"/>
  </r>
  <r>
    <s v="46-D"/>
    <m/>
    <x v="0"/>
    <s v="0 WARR AVE"/>
    <n v="130"/>
    <s v="BULLSEYE ASSOCIATES LIMITED"/>
    <s v="MR30"/>
    <s v="RES ACLNDV  MDL-00"/>
    <s v="46///D/"/>
    <n v="0.64736000000000005"/>
    <n v="0"/>
    <n v="0"/>
    <n v="0"/>
    <n v="0"/>
    <m/>
    <n v="0"/>
    <n v="1"/>
    <n v="22700"/>
    <s v="YES"/>
    <n v="0"/>
    <s v="46-D"/>
    <m/>
    <m/>
    <m/>
    <n v="22700"/>
    <m/>
    <m/>
    <n v="0"/>
    <n v="0"/>
    <n v="0"/>
    <n v="0"/>
    <n v="0"/>
    <m/>
    <m/>
    <m/>
    <m/>
    <m/>
    <m/>
    <m/>
    <m/>
    <m/>
    <m/>
    <n v="1"/>
    <n v="0"/>
    <n v="1"/>
    <s v="Broad Marsh River"/>
    <n v="43"/>
  </r>
  <r>
    <s v="39-M19B"/>
    <m/>
    <x v="0"/>
    <s v="22 OAK ST"/>
    <n v="101"/>
    <s v="KING WALTER D"/>
    <s v="R30"/>
    <s v="ONE FAMILY"/>
    <s v="39//M19/B/"/>
    <n v="0.71418999999999999"/>
    <n v="1"/>
    <n v="1"/>
    <n v="1"/>
    <n v="1"/>
    <s v="SEPTIC"/>
    <n v="0"/>
    <n v="1"/>
    <n v="5900"/>
    <s v="YES"/>
    <n v="5900"/>
    <s v="39-M19B"/>
    <s v="Public Water,Septic"/>
    <s v="SEPTIC"/>
    <s v="SEPTIC"/>
    <n v="5900"/>
    <m/>
    <m/>
    <n v="1"/>
    <n v="1"/>
    <n v="2"/>
    <n v="936"/>
    <n v="1"/>
    <m/>
    <m/>
    <m/>
    <m/>
    <m/>
    <m/>
    <m/>
    <m/>
    <m/>
    <m/>
    <n v="1"/>
    <n v="9.68"/>
    <n v="1"/>
    <s v="Wareham River East"/>
    <n v="45"/>
  </r>
  <r>
    <s v="48-1059A"/>
    <m/>
    <x v="0"/>
    <s v="15 SWIFTS BCH RD"/>
    <n v="903"/>
    <s v="TOWN OF WAREHAM"/>
    <s v="MR30"/>
    <s v="MUNICIPAL  MDL-00"/>
    <s v="48//1059/A/"/>
    <n v="2.9817499999999999"/>
    <n v="0"/>
    <n v="0"/>
    <n v="0"/>
    <n v="0"/>
    <m/>
    <n v="0"/>
    <n v="1"/>
    <n v="60400"/>
    <s v="YES"/>
    <n v="0"/>
    <s v="48-1059A"/>
    <m/>
    <m/>
    <m/>
    <n v="60400"/>
    <s v="fee simple"/>
    <s v="YES"/>
    <n v="0"/>
    <n v="0"/>
    <n v="0"/>
    <n v="0"/>
    <n v="0"/>
    <m/>
    <m/>
    <m/>
    <m/>
    <m/>
    <m/>
    <m/>
    <m/>
    <m/>
    <m/>
    <n v="1"/>
    <n v="0"/>
    <n v="1"/>
    <s v="Broad Marsh River"/>
    <n v="43"/>
  </r>
  <r>
    <s v="47-1000A"/>
    <m/>
    <x v="0"/>
    <s v="44 CHURCH AVE"/>
    <n v="130"/>
    <s v="TOBEY HOSPITAL"/>
    <s v="R30"/>
    <s v="RES ACLNDV  MDL-00"/>
    <s v="47//1000/A/"/>
    <n v="16.308160000000001"/>
    <n v="0"/>
    <n v="0"/>
    <n v="0"/>
    <n v="0"/>
    <m/>
    <n v="0"/>
    <n v="1"/>
    <n v="3800"/>
    <s v="YES"/>
    <n v="0"/>
    <s v="47-1000A"/>
    <s v="All Public"/>
    <s v="SEWER"/>
    <m/>
    <n v="3800"/>
    <m/>
    <m/>
    <n v="0"/>
    <n v="0"/>
    <n v="0"/>
    <n v="0"/>
    <n v="0"/>
    <m/>
    <m/>
    <m/>
    <m/>
    <m/>
    <m/>
    <m/>
    <m/>
    <m/>
    <m/>
    <n v="1"/>
    <n v="0"/>
    <n v="1"/>
    <s v="Broad Marsh River"/>
    <n v="43"/>
  </r>
  <r>
    <s v="46-1010"/>
    <m/>
    <x v="0"/>
    <s v="0 WARR AVE"/>
    <n v="132"/>
    <s v="BRITISH LANDING DEVELOPMENT CO"/>
    <s v="MR30"/>
    <s v="RES ACLNUD  MDL-00"/>
    <s v="46//1010//"/>
    <n v="0.22037999999999999"/>
    <n v="0"/>
    <n v="0"/>
    <n v="0"/>
    <n v="0"/>
    <m/>
    <n v="1"/>
    <n v="0"/>
    <n v="0"/>
    <s v="YES"/>
    <n v="0"/>
    <s v="46-1010"/>
    <m/>
    <m/>
    <m/>
    <n v="0"/>
    <m/>
    <m/>
    <n v="0"/>
    <n v="0"/>
    <n v="0"/>
    <n v="0"/>
    <n v="0"/>
    <m/>
    <m/>
    <m/>
    <m/>
    <m/>
    <m/>
    <m/>
    <m/>
    <m/>
    <m/>
    <n v="1"/>
    <n v="0"/>
    <n v="1"/>
    <s v="Broad Marsh River"/>
    <n v="43"/>
  </r>
  <r>
    <s v="46-1012"/>
    <m/>
    <x v="0"/>
    <s v="0 CHURCH AVE OFF"/>
    <n v="132"/>
    <s v="BRITISH LANDING DEVELOPMENT CO"/>
    <s v="MR30"/>
    <s v="RES ACLNUD  MDL-00"/>
    <s v="46//1012//"/>
    <n v="0.83150000000000002"/>
    <n v="0"/>
    <n v="0"/>
    <n v="0"/>
    <n v="0"/>
    <m/>
    <n v="0"/>
    <n v="0"/>
    <n v="0"/>
    <s v="YES"/>
    <n v="0"/>
    <s v="46-1012"/>
    <m/>
    <m/>
    <m/>
    <n v="0"/>
    <m/>
    <m/>
    <n v="0"/>
    <n v="0"/>
    <n v="0"/>
    <n v="0"/>
    <n v="0"/>
    <m/>
    <m/>
    <m/>
    <m/>
    <m/>
    <m/>
    <m/>
    <m/>
    <m/>
    <m/>
    <n v="1"/>
    <n v="0"/>
    <n v="1"/>
    <s v="Broad Marsh River"/>
    <n v="43"/>
  </r>
  <r>
    <s v="LAND_NOPARC"/>
    <m/>
    <x v="0"/>
    <m/>
    <n v="0"/>
    <m/>
    <m/>
    <m/>
    <m/>
    <n v="1.958E-2"/>
    <n v="0"/>
    <n v="0"/>
    <n v="0"/>
    <n v="0"/>
    <m/>
    <n v="0"/>
    <n v="0"/>
    <n v="0"/>
    <s v="NO"/>
    <n v="0"/>
    <m/>
    <m/>
    <m/>
    <m/>
    <n v="0"/>
    <m/>
    <m/>
    <n v="0"/>
    <n v="0"/>
    <n v="0"/>
    <n v="0"/>
    <n v="0"/>
    <m/>
    <m/>
    <m/>
    <m/>
    <m/>
    <m/>
    <m/>
    <m/>
    <m/>
    <m/>
    <n v="0"/>
    <n v="0"/>
    <n v="1"/>
    <s v="Broad Marsh River"/>
    <n v="43"/>
  </r>
  <r>
    <s v="39-T31"/>
    <m/>
    <x v="0"/>
    <s v="37 OAK ST"/>
    <n v="101"/>
    <s v="DUNN JAMES T"/>
    <m/>
    <s v="ONE FAMILY"/>
    <s v="39//T31//"/>
    <n v="0.16070000000000001"/>
    <n v="1"/>
    <n v="1"/>
    <n v="1"/>
    <n v="1"/>
    <s v="SEPTIC"/>
    <n v="0"/>
    <n v="1"/>
    <n v="3400"/>
    <s v="YES"/>
    <n v="3400"/>
    <s v="39-T31"/>
    <s v="Public Water,Septic"/>
    <s v="SEPTIC"/>
    <s v="SEPTIC"/>
    <n v="3400"/>
    <m/>
    <m/>
    <n v="1"/>
    <n v="1"/>
    <n v="2"/>
    <n v="800"/>
    <n v="1"/>
    <m/>
    <m/>
    <m/>
    <m/>
    <m/>
    <m/>
    <m/>
    <m/>
    <m/>
    <m/>
    <n v="1"/>
    <n v="9.68"/>
    <n v="1"/>
    <s v="Wareham River East"/>
    <n v="45"/>
  </r>
  <r>
    <s v="56-1001A"/>
    <m/>
    <x v="0"/>
    <s v="0 SWIFTS BCH RD"/>
    <n v="106"/>
    <s v="MCASSEY DANIEL J ET ALS"/>
    <s v="MR30"/>
    <s v="AC LND IMP  MDL-00"/>
    <s v="56//1001/A/"/>
    <n v="1.99156"/>
    <n v="0"/>
    <n v="1"/>
    <n v="0"/>
    <n v="1"/>
    <m/>
    <n v="0"/>
    <n v="1"/>
    <n v="0"/>
    <s v="YES"/>
    <n v="0"/>
    <s v="56-1001A"/>
    <s v="Public Water"/>
    <m/>
    <s v="SEPTIC"/>
    <n v="0"/>
    <m/>
    <m/>
    <n v="0"/>
    <n v="1"/>
    <n v="0"/>
    <n v="0"/>
    <n v="0"/>
    <m/>
    <m/>
    <m/>
    <m/>
    <m/>
    <m/>
    <m/>
    <m/>
    <m/>
    <m/>
    <n v="1"/>
    <n v="0"/>
    <n v="1"/>
    <s v="Wareham River West"/>
    <n v="44"/>
  </r>
  <r>
    <s v="LAND_NOPARC"/>
    <m/>
    <x v="0"/>
    <m/>
    <n v="0"/>
    <m/>
    <m/>
    <m/>
    <m/>
    <n v="7.1599999999999997E-2"/>
    <n v="0"/>
    <n v="0"/>
    <n v="0"/>
    <n v="0"/>
    <m/>
    <n v="0"/>
    <n v="0"/>
    <n v="0"/>
    <s v="NO"/>
    <n v="0"/>
    <m/>
    <m/>
    <m/>
    <m/>
    <n v="0"/>
    <m/>
    <m/>
    <n v="0"/>
    <n v="0"/>
    <n v="0"/>
    <n v="0"/>
    <n v="0"/>
    <m/>
    <m/>
    <m/>
    <m/>
    <m/>
    <m/>
    <m/>
    <m/>
    <m/>
    <m/>
    <n v="0"/>
    <n v="0"/>
    <n v="1"/>
    <s v="Broad Marsh River"/>
    <n v="43"/>
  </r>
  <r>
    <s v="LAND_NOPARC"/>
    <m/>
    <x v="0"/>
    <m/>
    <n v="0"/>
    <m/>
    <m/>
    <m/>
    <m/>
    <n v="1.004E-2"/>
    <n v="0"/>
    <n v="0"/>
    <n v="0"/>
    <n v="0"/>
    <m/>
    <n v="0"/>
    <n v="0"/>
    <n v="0"/>
    <s v="NO"/>
    <n v="0"/>
    <m/>
    <m/>
    <m/>
    <m/>
    <n v="0"/>
    <m/>
    <m/>
    <n v="0"/>
    <n v="0"/>
    <n v="0"/>
    <n v="0"/>
    <n v="0"/>
    <m/>
    <m/>
    <m/>
    <m/>
    <m/>
    <m/>
    <m/>
    <m/>
    <m/>
    <m/>
    <n v="0"/>
    <n v="0"/>
    <n v="1"/>
    <s v="Broad Marsh River"/>
    <n v="43"/>
  </r>
  <r>
    <s v="39-T30B"/>
    <m/>
    <x v="0"/>
    <s v="35B OAK ST"/>
    <n v="101"/>
    <s v="GIORDANI ELIZABETH"/>
    <s v="R30"/>
    <s v="ONE FAMILY"/>
    <s v="39//T30/B/"/>
    <n v="7.6749999999999999E-2"/>
    <n v="1"/>
    <n v="1"/>
    <n v="1"/>
    <n v="1"/>
    <s v="SEPTIC"/>
    <n v="0"/>
    <n v="1"/>
    <n v="2500"/>
    <s v="YES"/>
    <n v="2500"/>
    <s v="39-T30B"/>
    <s v="Public Water,Septic"/>
    <s v="SEPTIC"/>
    <s v="SEPTIC"/>
    <n v="2500"/>
    <m/>
    <m/>
    <n v="1"/>
    <n v="1"/>
    <n v="1"/>
    <n v="880"/>
    <n v="1"/>
    <m/>
    <m/>
    <m/>
    <m/>
    <m/>
    <m/>
    <m/>
    <m/>
    <m/>
    <m/>
    <n v="1"/>
    <n v="9.68"/>
    <n v="1"/>
    <s v="Wareham River East"/>
    <n v="45"/>
  </r>
  <r>
    <s v="LAND_NOPARC"/>
    <m/>
    <x v="0"/>
    <m/>
    <n v="0"/>
    <m/>
    <m/>
    <m/>
    <m/>
    <n v="3.46E-3"/>
    <n v="0"/>
    <n v="0"/>
    <n v="0"/>
    <n v="0"/>
    <m/>
    <n v="0"/>
    <n v="0"/>
    <n v="0"/>
    <s v="NO"/>
    <n v="0"/>
    <m/>
    <m/>
    <m/>
    <m/>
    <n v="0"/>
    <m/>
    <m/>
    <n v="0"/>
    <n v="0"/>
    <n v="0"/>
    <n v="0"/>
    <n v="0"/>
    <m/>
    <m/>
    <m/>
    <m/>
    <m/>
    <m/>
    <m/>
    <m/>
    <m/>
    <m/>
    <n v="0"/>
    <n v="0"/>
    <n v="1"/>
    <s v="Broad Marsh River"/>
    <n v="43"/>
  </r>
  <r>
    <s v="39-1005"/>
    <m/>
    <x v="0"/>
    <s v="41 INDIAN NECK RD"/>
    <n v="903"/>
    <s v="TOWN OF WAREHAM"/>
    <s v="R30"/>
    <s v="MUNICIPAL  MDL-00"/>
    <s v="39//1005//"/>
    <n v="13.10913"/>
    <n v="0"/>
    <n v="0"/>
    <n v="0"/>
    <n v="0"/>
    <m/>
    <n v="0"/>
    <n v="0"/>
    <n v="0"/>
    <s v="YES"/>
    <n v="0"/>
    <s v="39-1005"/>
    <m/>
    <m/>
    <m/>
    <n v="0"/>
    <s v="fee simple"/>
    <s v="YES"/>
    <n v="0"/>
    <n v="0"/>
    <n v="0"/>
    <n v="0"/>
    <n v="0"/>
    <m/>
    <m/>
    <m/>
    <m/>
    <m/>
    <m/>
    <m/>
    <m/>
    <m/>
    <m/>
    <n v="1"/>
    <n v="0"/>
    <n v="1"/>
    <s v="Wareham River East"/>
    <n v="45"/>
  </r>
  <r>
    <s v="LAND_NOPARC"/>
    <m/>
    <x v="0"/>
    <m/>
    <n v="0"/>
    <m/>
    <m/>
    <m/>
    <m/>
    <n v="1.6999999999999999E-3"/>
    <n v="0"/>
    <n v="0"/>
    <n v="0"/>
    <n v="0"/>
    <m/>
    <n v="0"/>
    <n v="0"/>
    <n v="0"/>
    <s v="NO"/>
    <n v="0"/>
    <m/>
    <m/>
    <m/>
    <m/>
    <n v="0"/>
    <m/>
    <m/>
    <n v="0"/>
    <n v="0"/>
    <n v="0"/>
    <n v="0"/>
    <n v="0"/>
    <m/>
    <m/>
    <m/>
    <m/>
    <m/>
    <m/>
    <m/>
    <m/>
    <m/>
    <m/>
    <n v="0"/>
    <n v="0"/>
    <n v="1"/>
    <s v="Broad Marsh River"/>
    <n v="43"/>
  </r>
  <r>
    <s v="39-M19A"/>
    <m/>
    <x v="0"/>
    <s v="20 OAK ST"/>
    <n v="101"/>
    <s v="MCCANN WILLIAM P"/>
    <s v="R30"/>
    <s v="ONE FAMILY"/>
    <s v="39//M19/A/"/>
    <n v="0.67101999999999995"/>
    <n v="1"/>
    <n v="1"/>
    <n v="1"/>
    <n v="1"/>
    <s v="SEPTIC"/>
    <n v="0"/>
    <n v="1"/>
    <n v="5400"/>
    <s v="YES"/>
    <n v="5400"/>
    <s v="39-M19A"/>
    <s v="Public Water,Gas,Septic"/>
    <s v="SEPTIC"/>
    <s v="SEPTIC"/>
    <n v="5400"/>
    <m/>
    <m/>
    <n v="1"/>
    <n v="1"/>
    <n v="3"/>
    <n v="2050"/>
    <n v="1.75"/>
    <m/>
    <m/>
    <m/>
    <m/>
    <m/>
    <m/>
    <m/>
    <m/>
    <m/>
    <m/>
    <n v="1"/>
    <n v="9.68"/>
    <n v="1"/>
    <s v="Wareham River East"/>
    <n v="45"/>
  </r>
  <r>
    <s v="46-W7"/>
    <m/>
    <x v="0"/>
    <s v="13 WARR AVE"/>
    <n v="101"/>
    <s v="POTTER NEIL A"/>
    <s v="MR30"/>
    <s v="ONE FAMILY"/>
    <s v="46//W7//"/>
    <n v="0.26212000000000002"/>
    <n v="0"/>
    <n v="0"/>
    <n v="1"/>
    <n v="1"/>
    <s v="SEWER"/>
    <n v="1"/>
    <n v="1"/>
    <n v="20000"/>
    <s v="NO_W1"/>
    <n v="0"/>
    <s v="46-W7"/>
    <s v="All Public"/>
    <s v="SEWER"/>
    <s v="SEWER"/>
    <n v="20000"/>
    <m/>
    <m/>
    <n v="0"/>
    <n v="0"/>
    <n v="3"/>
    <n v="1438"/>
    <n v="1.75"/>
    <m/>
    <m/>
    <m/>
    <m/>
    <m/>
    <m/>
    <m/>
    <m/>
    <m/>
    <m/>
    <n v="2"/>
    <n v="0"/>
    <n v="1"/>
    <s v="Broad Marsh River"/>
    <n v="43"/>
  </r>
  <r>
    <s v="LAND_NOPARC"/>
    <m/>
    <x v="0"/>
    <m/>
    <n v="0"/>
    <m/>
    <m/>
    <m/>
    <m/>
    <n v="2.2000000000000001E-4"/>
    <n v="0"/>
    <n v="0"/>
    <n v="0"/>
    <n v="0"/>
    <m/>
    <n v="0"/>
    <n v="0"/>
    <n v="0"/>
    <s v="NO"/>
    <n v="0"/>
    <m/>
    <m/>
    <m/>
    <m/>
    <n v="0"/>
    <m/>
    <m/>
    <n v="0"/>
    <n v="0"/>
    <n v="0"/>
    <n v="0"/>
    <n v="0"/>
    <m/>
    <m/>
    <m/>
    <m/>
    <m/>
    <m/>
    <m/>
    <m/>
    <m/>
    <m/>
    <n v="0"/>
    <n v="0"/>
    <n v="1"/>
    <s v="Broad Marsh River"/>
    <n v="43"/>
  </r>
  <r>
    <s v="LAND_NOPARC"/>
    <m/>
    <x v="0"/>
    <m/>
    <n v="0"/>
    <m/>
    <m/>
    <m/>
    <m/>
    <n v="6.9440000000000002E-2"/>
    <n v="0"/>
    <n v="0"/>
    <n v="0"/>
    <n v="0"/>
    <m/>
    <n v="0"/>
    <n v="0"/>
    <n v="0"/>
    <s v="NO"/>
    <n v="0"/>
    <m/>
    <m/>
    <m/>
    <m/>
    <n v="0"/>
    <m/>
    <m/>
    <n v="0"/>
    <n v="0"/>
    <n v="0"/>
    <n v="0"/>
    <n v="0"/>
    <m/>
    <m/>
    <m/>
    <m/>
    <m/>
    <m/>
    <m/>
    <m/>
    <m/>
    <m/>
    <n v="0"/>
    <n v="0"/>
    <n v="1"/>
    <s v="Broad Marsh River"/>
    <n v="43"/>
  </r>
  <r>
    <s v="48-1063A"/>
    <m/>
    <x v="0"/>
    <s v="0 SWIFTS BCH RD  OFF"/>
    <n v="903"/>
    <s v="TOWN OF WAREHAM"/>
    <s v="MR30"/>
    <s v="MUNICIPAL  MDL-00"/>
    <s v="48//1063/A/"/>
    <n v="0.73548999999999998"/>
    <n v="0"/>
    <n v="0"/>
    <n v="0"/>
    <n v="0"/>
    <m/>
    <n v="0"/>
    <n v="0"/>
    <n v="0"/>
    <s v="YES"/>
    <n v="0"/>
    <s v="48-1063A"/>
    <m/>
    <m/>
    <m/>
    <n v="0"/>
    <s v="fee simple"/>
    <s v="YES"/>
    <n v="0"/>
    <n v="0"/>
    <n v="0"/>
    <n v="0"/>
    <n v="0"/>
    <m/>
    <m/>
    <m/>
    <m/>
    <m/>
    <m/>
    <m/>
    <m/>
    <m/>
    <m/>
    <n v="1"/>
    <n v="0"/>
    <n v="1"/>
    <s v="Wareham River West"/>
    <n v="44"/>
  </r>
  <r>
    <s v="LAND_NOPARC"/>
    <m/>
    <x v="0"/>
    <m/>
    <n v="0"/>
    <m/>
    <m/>
    <m/>
    <m/>
    <n v="1.16E-3"/>
    <n v="0"/>
    <n v="0"/>
    <n v="0"/>
    <n v="0"/>
    <m/>
    <n v="0"/>
    <n v="0"/>
    <n v="0"/>
    <s v="NO"/>
    <n v="0"/>
    <m/>
    <m/>
    <m/>
    <m/>
    <n v="0"/>
    <m/>
    <m/>
    <n v="0"/>
    <n v="0"/>
    <n v="0"/>
    <n v="0"/>
    <n v="0"/>
    <m/>
    <m/>
    <m/>
    <m/>
    <m/>
    <m/>
    <m/>
    <m/>
    <m/>
    <m/>
    <n v="0"/>
    <n v="0"/>
    <n v="1"/>
    <s v="Broad Marsh River"/>
    <n v="43"/>
  </r>
  <r>
    <s v="39-T30A"/>
    <m/>
    <x v="0"/>
    <s v="35A OAK ST"/>
    <n v="101"/>
    <s v="GIORDANI GENNARO A"/>
    <s v="R30"/>
    <s v="ONE FAMILY"/>
    <s v="39//T30/A/"/>
    <n v="8.344E-2"/>
    <n v="1"/>
    <n v="1"/>
    <n v="1"/>
    <n v="1"/>
    <s v="SEPTIC"/>
    <n v="0"/>
    <n v="1"/>
    <n v="700"/>
    <s v="YES"/>
    <n v="700"/>
    <s v="39-T30A"/>
    <s v="Public Water,Septic"/>
    <s v="SEPTIC"/>
    <s v="SEPTIC"/>
    <n v="700"/>
    <m/>
    <m/>
    <n v="1"/>
    <n v="1"/>
    <n v="2"/>
    <n v="640"/>
    <n v="1"/>
    <m/>
    <m/>
    <m/>
    <m/>
    <m/>
    <m/>
    <m/>
    <m/>
    <m/>
    <m/>
    <n v="0"/>
    <n v="9.68"/>
    <n v="1"/>
    <s v="Wareham River East"/>
    <n v="45"/>
  </r>
  <r>
    <s v="46-1003"/>
    <m/>
    <x v="0"/>
    <s v="4 WARR AVE"/>
    <n v="105"/>
    <s v="BULLSEYE ASSOCIATES LTD"/>
    <s v="MR30"/>
    <s v="THREE FAM"/>
    <s v="46//1003//"/>
    <n v="0.47187000000000001"/>
    <n v="0"/>
    <n v="0"/>
    <n v="1"/>
    <n v="1"/>
    <s v="SEWER"/>
    <n v="1"/>
    <n v="1"/>
    <n v="100100"/>
    <s v="YES"/>
    <n v="0"/>
    <s v="46-1003"/>
    <s v="All Public"/>
    <s v="SEWER"/>
    <s v="SEWER"/>
    <n v="100100"/>
    <m/>
    <m/>
    <n v="0"/>
    <n v="0"/>
    <n v="6"/>
    <n v="3250"/>
    <n v="2"/>
    <m/>
    <m/>
    <m/>
    <m/>
    <m/>
    <m/>
    <m/>
    <m/>
    <m/>
    <m/>
    <n v="1"/>
    <n v="0"/>
    <n v="1"/>
    <s v="Broad Marsh River"/>
    <n v="43"/>
  </r>
  <r>
    <s v="39-T29"/>
    <m/>
    <x v="0"/>
    <s v="33 OAK ST"/>
    <n v="109"/>
    <s v="VITA RICHARD N"/>
    <m/>
    <s v="MULTI HSES"/>
    <s v="39//T29//"/>
    <n v="0.19555"/>
    <n v="2"/>
    <n v="2"/>
    <n v="2"/>
    <n v="2"/>
    <s v="SEPTIC"/>
    <n v="0"/>
    <n v="1"/>
    <n v="300"/>
    <s v="YES"/>
    <n v="300"/>
    <s v="39-T29"/>
    <s v="Public Water,Septic"/>
    <s v="SEPTIC"/>
    <s v="SEPTIC"/>
    <n v="300"/>
    <m/>
    <m/>
    <n v="2"/>
    <n v="2"/>
    <n v="2"/>
    <n v="592"/>
    <n v="1"/>
    <m/>
    <m/>
    <m/>
    <m/>
    <m/>
    <m/>
    <m/>
    <m/>
    <m/>
    <m/>
    <n v="1"/>
    <n v="19.36"/>
    <n v="1"/>
    <s v="Wareham River East"/>
    <n v="45"/>
  </r>
  <r>
    <s v="46-W9"/>
    <m/>
    <x v="0"/>
    <s v="9 WARR AVE"/>
    <n v="101"/>
    <s v="DEES STEVEN E"/>
    <s v="MR30"/>
    <s v="ONE FAMILY"/>
    <s v="46//W9//"/>
    <n v="0.28127999999999997"/>
    <n v="0"/>
    <n v="0"/>
    <n v="1"/>
    <n v="1"/>
    <s v="SEWER"/>
    <n v="1"/>
    <n v="1"/>
    <n v="4000"/>
    <s v="NO_W1"/>
    <n v="0"/>
    <s v="46-W9"/>
    <s v="All Public"/>
    <s v="SEWER"/>
    <s v="SEWER"/>
    <n v="4000"/>
    <m/>
    <m/>
    <n v="0"/>
    <n v="0"/>
    <n v="2"/>
    <n v="1468"/>
    <n v="1"/>
    <m/>
    <m/>
    <m/>
    <m/>
    <m/>
    <m/>
    <m/>
    <m/>
    <m/>
    <m/>
    <n v="2"/>
    <n v="0"/>
    <n v="1"/>
    <s v="Broad Marsh River"/>
    <n v="43"/>
  </r>
  <r>
    <s v="LAND_NOPARC"/>
    <m/>
    <x v="0"/>
    <m/>
    <n v="0"/>
    <m/>
    <m/>
    <m/>
    <m/>
    <n v="4.922E-2"/>
    <n v="0"/>
    <n v="0"/>
    <n v="0"/>
    <n v="0"/>
    <m/>
    <n v="0"/>
    <n v="0"/>
    <n v="0"/>
    <s v="NO"/>
    <n v="0"/>
    <m/>
    <m/>
    <m/>
    <m/>
    <n v="0"/>
    <m/>
    <m/>
    <n v="0"/>
    <n v="0"/>
    <n v="0"/>
    <n v="0"/>
    <n v="0"/>
    <m/>
    <m/>
    <m/>
    <m/>
    <m/>
    <m/>
    <m/>
    <m/>
    <m/>
    <m/>
    <n v="0"/>
    <n v="0"/>
    <n v="1"/>
    <s v="Broad Marsh River"/>
    <n v="43"/>
  </r>
  <r>
    <s v="39-J"/>
    <m/>
    <x v="0"/>
    <s v="0 INDIAN NECK RD  OFF"/>
    <n v="903"/>
    <s v="TOWN OF WAREHAM"/>
    <s v="R43"/>
    <s v="MUNICIPAL  MDL-00"/>
    <s v="39///J/"/>
    <n v="5.6900199999999996"/>
    <n v="0"/>
    <n v="0"/>
    <n v="0"/>
    <n v="0"/>
    <m/>
    <n v="0"/>
    <n v="0"/>
    <n v="0"/>
    <s v="YES"/>
    <n v="0"/>
    <s v="39-J"/>
    <m/>
    <m/>
    <m/>
    <n v="0"/>
    <s v="fee simple"/>
    <s v="YES"/>
    <n v="0"/>
    <n v="0"/>
    <n v="0"/>
    <n v="0"/>
    <n v="0"/>
    <m/>
    <m/>
    <m/>
    <m/>
    <m/>
    <m/>
    <m/>
    <m/>
    <m/>
    <m/>
    <n v="1"/>
    <n v="0"/>
    <n v="1"/>
    <s v="Wareham River East"/>
    <n v="45"/>
  </r>
  <r>
    <s v="LAND_NOPARC"/>
    <m/>
    <x v="0"/>
    <m/>
    <n v="0"/>
    <m/>
    <m/>
    <m/>
    <m/>
    <n v="5.4000000000000001E-4"/>
    <n v="0"/>
    <n v="0"/>
    <n v="0"/>
    <n v="0"/>
    <m/>
    <n v="0"/>
    <n v="0"/>
    <n v="0"/>
    <s v="NO"/>
    <n v="0"/>
    <m/>
    <m/>
    <m/>
    <m/>
    <n v="0"/>
    <m/>
    <m/>
    <n v="0"/>
    <n v="0"/>
    <n v="0"/>
    <n v="0"/>
    <n v="0"/>
    <m/>
    <m/>
    <m/>
    <m/>
    <m/>
    <m/>
    <m/>
    <m/>
    <m/>
    <m/>
    <n v="0"/>
    <n v="0"/>
    <n v="1"/>
    <s v="Broad Marsh River"/>
    <n v="43"/>
  </r>
  <r>
    <s v="LAND_NOPARC"/>
    <m/>
    <x v="0"/>
    <m/>
    <n v="0"/>
    <m/>
    <m/>
    <m/>
    <m/>
    <n v="3.2000000000000003E-4"/>
    <n v="0"/>
    <n v="0"/>
    <n v="0"/>
    <n v="0"/>
    <m/>
    <n v="0"/>
    <n v="0"/>
    <n v="0"/>
    <s v="NO"/>
    <n v="0"/>
    <m/>
    <m/>
    <m/>
    <m/>
    <n v="0"/>
    <m/>
    <m/>
    <n v="0"/>
    <n v="0"/>
    <n v="0"/>
    <n v="0"/>
    <n v="0"/>
    <m/>
    <m/>
    <m/>
    <m/>
    <m/>
    <m/>
    <m/>
    <m/>
    <m/>
    <m/>
    <n v="0"/>
    <n v="0"/>
    <n v="1"/>
    <s v="Broad Marsh River"/>
    <n v="43"/>
  </r>
  <r>
    <s v="46-1009"/>
    <m/>
    <x v="0"/>
    <s v="0 WARR AVE"/>
    <n v="132"/>
    <s v="MURPHY PAULA E"/>
    <s v="R30"/>
    <s v="RES ACLNUD  MDL-00"/>
    <s v="46//1009//"/>
    <n v="0.77871000000000001"/>
    <n v="0"/>
    <n v="0"/>
    <n v="0"/>
    <n v="0"/>
    <m/>
    <n v="0"/>
    <n v="0"/>
    <n v="0"/>
    <s v="YES"/>
    <n v="0"/>
    <s v="46-1009"/>
    <m/>
    <m/>
    <m/>
    <n v="0"/>
    <m/>
    <m/>
    <n v="0"/>
    <n v="0"/>
    <n v="0"/>
    <n v="0"/>
    <n v="0"/>
    <m/>
    <m/>
    <m/>
    <m/>
    <m/>
    <m/>
    <m/>
    <m/>
    <m/>
    <m/>
    <n v="1"/>
    <n v="0"/>
    <n v="1"/>
    <s v="Broad Marsh River"/>
    <n v="43"/>
  </r>
  <r>
    <s v="39-M18"/>
    <m/>
    <x v="0"/>
    <s v="16 OAK ST"/>
    <n v="101"/>
    <s v="NYMAN JEAN D &amp; MILES MARY ANN ET A"/>
    <s v="R30"/>
    <s v="ONE FAMILY"/>
    <s v="39//M18//"/>
    <n v="1.0475099999999999"/>
    <n v="1"/>
    <n v="1"/>
    <n v="1"/>
    <n v="1"/>
    <s v="SEPTIC"/>
    <n v="0"/>
    <n v="1"/>
    <n v="6600"/>
    <s v="YES"/>
    <n v="6600"/>
    <s v="39-M18"/>
    <s v="Public Water,Gas,Septic"/>
    <s v="SEPTIC"/>
    <s v="SEPTIC"/>
    <n v="6600"/>
    <m/>
    <m/>
    <n v="1"/>
    <n v="1"/>
    <n v="3"/>
    <n v="1200"/>
    <n v="1"/>
    <m/>
    <m/>
    <m/>
    <m/>
    <m/>
    <m/>
    <m/>
    <m/>
    <m/>
    <m/>
    <n v="1"/>
    <n v="9.68"/>
    <n v="1"/>
    <s v="Wareham River East"/>
    <n v="45"/>
  </r>
  <r>
    <s v="48-1062"/>
    <m/>
    <x v="0"/>
    <s v="0 SWIFTS BCH RD  OFF"/>
    <n v="132"/>
    <s v="MORSE PAUL R"/>
    <s v="MR30"/>
    <s v="RES ACLNUD  MDL-00"/>
    <s v="48//1062//"/>
    <n v="0.98192000000000002"/>
    <n v="0"/>
    <n v="0"/>
    <n v="0"/>
    <n v="0"/>
    <m/>
    <n v="0"/>
    <n v="0"/>
    <n v="0"/>
    <s v="YES"/>
    <n v="0"/>
    <s v="48-1062"/>
    <m/>
    <m/>
    <m/>
    <n v="0"/>
    <m/>
    <m/>
    <n v="0"/>
    <n v="0"/>
    <n v="0"/>
    <n v="0"/>
    <n v="0"/>
    <m/>
    <m/>
    <m/>
    <m/>
    <m/>
    <m/>
    <m/>
    <m/>
    <m/>
    <m/>
    <n v="1"/>
    <n v="0"/>
    <n v="1"/>
    <s v="Wareham River West"/>
    <n v="44"/>
  </r>
  <r>
    <s v="39-T27"/>
    <m/>
    <x v="0"/>
    <s v="29 OAK ST"/>
    <n v="101"/>
    <s v="VAN DER WAL KARIN M E"/>
    <s v="R30"/>
    <s v="ONE FAMILY"/>
    <s v="39//T27//"/>
    <n v="0.29871999999999999"/>
    <n v="1"/>
    <n v="1"/>
    <n v="1"/>
    <n v="1"/>
    <s v="SEPTIC"/>
    <n v="0"/>
    <n v="1"/>
    <n v="2800"/>
    <s v="NO_W1"/>
    <n v="2800"/>
    <s v="39-T27"/>
    <s v="Public Water,Septic"/>
    <s v="SEPTIC"/>
    <s v="SEPTIC"/>
    <n v="2800"/>
    <m/>
    <m/>
    <n v="1"/>
    <n v="1"/>
    <n v="2"/>
    <n v="1368"/>
    <n v="1"/>
    <m/>
    <m/>
    <m/>
    <m/>
    <m/>
    <m/>
    <m/>
    <m/>
    <m/>
    <m/>
    <n v="2"/>
    <n v="9.68"/>
    <n v="1"/>
    <s v="Wareham River East"/>
    <n v="45"/>
  </r>
  <r>
    <s v="LAND_NOPARC"/>
    <m/>
    <x v="0"/>
    <m/>
    <n v="0"/>
    <m/>
    <m/>
    <m/>
    <m/>
    <n v="8.5000000000000006E-2"/>
    <n v="0"/>
    <n v="0"/>
    <n v="0"/>
    <n v="0"/>
    <m/>
    <n v="0"/>
    <n v="0"/>
    <n v="0"/>
    <s v="NO"/>
    <n v="0"/>
    <m/>
    <m/>
    <m/>
    <m/>
    <n v="0"/>
    <m/>
    <m/>
    <n v="0"/>
    <n v="0"/>
    <n v="0"/>
    <n v="0"/>
    <n v="0"/>
    <m/>
    <m/>
    <m/>
    <m/>
    <m/>
    <m/>
    <m/>
    <m/>
    <m/>
    <m/>
    <n v="0"/>
    <n v="0"/>
    <n v="1"/>
    <s v="Broad Marsh River"/>
    <n v="43"/>
  </r>
  <r>
    <s v="46-W11"/>
    <m/>
    <x v="0"/>
    <s v="5 WARR AVE"/>
    <n v="101"/>
    <s v="ROBLES PATRICK S"/>
    <s v="MR30"/>
    <s v="ONE FAMILY"/>
    <s v="46//W11//"/>
    <n v="0.26729000000000003"/>
    <n v="0"/>
    <n v="0"/>
    <n v="1"/>
    <n v="1"/>
    <s v="SEWER"/>
    <n v="1"/>
    <n v="1"/>
    <n v="9600"/>
    <s v="NO_W1"/>
    <n v="0"/>
    <s v="46-W11"/>
    <s v="All Public"/>
    <s v="SEWER"/>
    <s v="SEWER"/>
    <n v="9600"/>
    <m/>
    <m/>
    <n v="0"/>
    <n v="0"/>
    <n v="3"/>
    <n v="1205"/>
    <n v="1"/>
    <m/>
    <m/>
    <m/>
    <m/>
    <m/>
    <m/>
    <m/>
    <m/>
    <m/>
    <m/>
    <n v="2"/>
    <n v="0"/>
    <n v="1"/>
    <s v="Broad Marsh River"/>
    <n v="43"/>
  </r>
  <r>
    <s v="LAND_NOPARC"/>
    <m/>
    <x v="0"/>
    <m/>
    <n v="0"/>
    <m/>
    <m/>
    <m/>
    <m/>
    <n v="7.3819999999999997E-2"/>
    <n v="0"/>
    <n v="0"/>
    <n v="0"/>
    <n v="0"/>
    <m/>
    <n v="0"/>
    <n v="0"/>
    <n v="0"/>
    <s v="NO"/>
    <n v="0"/>
    <m/>
    <m/>
    <m/>
    <m/>
    <n v="0"/>
    <m/>
    <m/>
    <n v="0"/>
    <n v="0"/>
    <n v="0"/>
    <n v="0"/>
    <n v="0"/>
    <m/>
    <m/>
    <m/>
    <m/>
    <m/>
    <m/>
    <m/>
    <m/>
    <m/>
    <m/>
    <n v="0"/>
    <n v="0"/>
    <n v="1"/>
    <s v="Broad Marsh River"/>
    <n v="43"/>
  </r>
  <r>
    <s v="56-1000"/>
    <m/>
    <x v="0"/>
    <s v="242 MARION RD"/>
    <n v="106"/>
    <s v="DECAS GEORGIA"/>
    <s v="MR30"/>
    <s v="AC LND IMP  MDL-00"/>
    <s v="56//1000//"/>
    <n v="2.3601999999999999"/>
    <n v="0"/>
    <n v="0"/>
    <n v="0"/>
    <n v="0"/>
    <m/>
    <n v="0"/>
    <n v="0"/>
    <n v="0"/>
    <s v="YES"/>
    <n v="0"/>
    <s v="56-1000"/>
    <s v="All Public"/>
    <s v="SEWER"/>
    <m/>
    <n v="0"/>
    <m/>
    <m/>
    <n v="0"/>
    <n v="0"/>
    <n v="0"/>
    <n v="0"/>
    <n v="0"/>
    <m/>
    <m/>
    <m/>
    <m/>
    <m/>
    <m/>
    <m/>
    <m/>
    <m/>
    <m/>
    <n v="1"/>
    <n v="0"/>
    <n v="1"/>
    <s v="Wareham River West"/>
    <n v="44"/>
  </r>
  <r>
    <s v="LAND_NOPARC"/>
    <m/>
    <x v="0"/>
    <m/>
    <n v="0"/>
    <m/>
    <m/>
    <m/>
    <m/>
    <n v="8.1899999999999994E-3"/>
    <n v="0"/>
    <n v="0"/>
    <n v="0"/>
    <n v="0"/>
    <m/>
    <n v="0"/>
    <n v="0"/>
    <n v="0"/>
    <s v="NO"/>
    <n v="0"/>
    <m/>
    <m/>
    <m/>
    <m/>
    <n v="0"/>
    <m/>
    <m/>
    <n v="0"/>
    <n v="0"/>
    <n v="0"/>
    <n v="0"/>
    <n v="0"/>
    <m/>
    <m/>
    <m/>
    <m/>
    <m/>
    <m/>
    <m/>
    <m/>
    <m/>
    <m/>
    <n v="0"/>
    <n v="0"/>
    <n v="1"/>
    <s v="Broad Marsh River"/>
    <n v="43"/>
  </r>
  <r>
    <s v="LAND_NOPARC"/>
    <m/>
    <x v="0"/>
    <m/>
    <n v="0"/>
    <m/>
    <m/>
    <m/>
    <m/>
    <n v="1.8939999999999999E-2"/>
    <n v="0"/>
    <n v="0"/>
    <n v="0"/>
    <n v="0"/>
    <m/>
    <n v="0"/>
    <n v="0"/>
    <n v="0"/>
    <s v="NO"/>
    <n v="0"/>
    <m/>
    <m/>
    <m/>
    <m/>
    <n v="0"/>
    <m/>
    <m/>
    <n v="0"/>
    <n v="0"/>
    <n v="0"/>
    <n v="0"/>
    <n v="0"/>
    <m/>
    <m/>
    <m/>
    <m/>
    <m/>
    <m/>
    <m/>
    <m/>
    <m/>
    <m/>
    <n v="0"/>
    <n v="0"/>
    <n v="1"/>
    <s v="Wareham River East"/>
    <n v="45"/>
  </r>
  <r>
    <s v="LAND_NOPARC"/>
    <m/>
    <x v="0"/>
    <m/>
    <n v="0"/>
    <m/>
    <m/>
    <m/>
    <m/>
    <n v="2.521E-2"/>
    <n v="0"/>
    <n v="0"/>
    <n v="0"/>
    <n v="0"/>
    <m/>
    <n v="0"/>
    <n v="0"/>
    <n v="0"/>
    <s v="NO"/>
    <n v="0"/>
    <m/>
    <m/>
    <m/>
    <m/>
    <n v="0"/>
    <m/>
    <m/>
    <n v="0"/>
    <n v="0"/>
    <n v="0"/>
    <n v="0"/>
    <n v="0"/>
    <m/>
    <m/>
    <m/>
    <m/>
    <m/>
    <m/>
    <m/>
    <m/>
    <m/>
    <m/>
    <n v="0"/>
    <n v="0"/>
    <n v="1"/>
    <s v="Broad Marsh River"/>
    <n v="43"/>
  </r>
  <r>
    <s v="39-T26"/>
    <m/>
    <x v="0"/>
    <s v="27 OAK ST"/>
    <n v="101"/>
    <s v="OLMSTEAD STANLEY D &amp; DOROTHY E"/>
    <s v="R30"/>
    <s v="ONE FAMILY"/>
    <s v="39//T26//"/>
    <n v="0.14754999999999999"/>
    <n v="1"/>
    <n v="1"/>
    <n v="1"/>
    <n v="1"/>
    <s v="SEPTIC"/>
    <n v="0"/>
    <n v="1"/>
    <n v="200"/>
    <s v="YES"/>
    <n v="200"/>
    <s v="39-T26"/>
    <s v="Public Water,Septic"/>
    <s v="SEPTIC"/>
    <s v="SEPTIC"/>
    <n v="200"/>
    <m/>
    <m/>
    <n v="1"/>
    <n v="1"/>
    <n v="2"/>
    <n v="640"/>
    <n v="1"/>
    <m/>
    <m/>
    <m/>
    <m/>
    <m/>
    <m/>
    <m/>
    <m/>
    <m/>
    <m/>
    <n v="1"/>
    <n v="9.68"/>
    <n v="1"/>
    <s v="Wareham River East"/>
    <n v="45"/>
  </r>
  <r>
    <s v="48-1063B"/>
    <m/>
    <x v="0"/>
    <s v="0 SWIFTS BCH RD  OFF"/>
    <n v="132"/>
    <s v="HOLLOWAY WENDELL E"/>
    <m/>
    <s v="RES ACLNUD  MDL-00"/>
    <s v="48//1063/B/"/>
    <n v="1.08273"/>
    <n v="0"/>
    <n v="0"/>
    <n v="0"/>
    <n v="0"/>
    <m/>
    <n v="0"/>
    <n v="0"/>
    <n v="0"/>
    <s v="YES"/>
    <n v="0"/>
    <s v="48-1063B"/>
    <m/>
    <m/>
    <m/>
    <n v="0"/>
    <m/>
    <m/>
    <n v="0"/>
    <n v="0"/>
    <n v="0"/>
    <n v="0"/>
    <n v="0"/>
    <m/>
    <m/>
    <m/>
    <m/>
    <m/>
    <m/>
    <m/>
    <m/>
    <m/>
    <m/>
    <n v="1"/>
    <n v="0"/>
    <n v="1"/>
    <s v="Wareham River West"/>
    <n v="44"/>
  </r>
  <r>
    <s v="UNK1200"/>
    <s v="FEE"/>
    <x v="0"/>
    <s v="WARR AVE"/>
    <n v="0"/>
    <m/>
    <m/>
    <m/>
    <m/>
    <n v="0.21709999999999999"/>
    <n v="0"/>
    <n v="0"/>
    <n v="0"/>
    <n v="0"/>
    <m/>
    <n v="0"/>
    <n v="0"/>
    <n v="0"/>
    <s v="NO_W2"/>
    <n v="0"/>
    <m/>
    <m/>
    <m/>
    <m/>
    <n v="0"/>
    <m/>
    <m/>
    <n v="0"/>
    <n v="0"/>
    <n v="0"/>
    <n v="0"/>
    <n v="0"/>
    <s v="Not in new Assr DB, Makepe?, old info"/>
    <m/>
    <m/>
    <m/>
    <m/>
    <m/>
    <m/>
    <m/>
    <m/>
    <m/>
    <n v="0"/>
    <n v="0"/>
    <n v="1"/>
    <s v="Broad Marsh River"/>
    <n v="43"/>
  </r>
  <r>
    <s v="48-1047"/>
    <m/>
    <x v="0"/>
    <s v="16 SWIFTS BCH RD"/>
    <n v="130"/>
    <s v="ROGERS FANNIE W  ET ALS"/>
    <s v="MR30"/>
    <s v="RES ACLNDV  MDL-00"/>
    <s v="48//1047//"/>
    <n v="10.03462"/>
    <n v="1"/>
    <n v="1"/>
    <n v="1"/>
    <n v="1"/>
    <s v="SEPTIC"/>
    <n v="0"/>
    <n v="1"/>
    <n v="37000"/>
    <s v="YES"/>
    <n v="37000"/>
    <s v="48-1047"/>
    <m/>
    <m/>
    <s v="SEPTIC"/>
    <n v="37000"/>
    <m/>
    <m/>
    <n v="1"/>
    <n v="1"/>
    <n v="0"/>
    <n v="0"/>
    <n v="0"/>
    <m/>
    <m/>
    <m/>
    <m/>
    <m/>
    <m/>
    <m/>
    <m/>
    <m/>
    <m/>
    <n v="1"/>
    <n v="9.68"/>
    <n v="1"/>
    <s v="Wareham River West"/>
    <n v="44"/>
  </r>
  <r>
    <s v="39-M17B"/>
    <m/>
    <x v="0"/>
    <s v="14 OAK ST"/>
    <n v="101"/>
    <s v="BROGIOLI DAVID J"/>
    <s v="R30"/>
    <s v="ONE FAMILY"/>
    <s v="39//M17/B/"/>
    <n v="0.45304"/>
    <n v="1"/>
    <n v="1"/>
    <n v="1"/>
    <n v="1"/>
    <s v="SEPTIC"/>
    <n v="0"/>
    <n v="1"/>
    <n v="9700"/>
    <s v="YES"/>
    <n v="9700"/>
    <s v="39-M17B"/>
    <s v="Public Water,Septic"/>
    <s v="SEPTIC"/>
    <s v="SEPTIC"/>
    <n v="9700"/>
    <m/>
    <m/>
    <n v="1"/>
    <n v="1"/>
    <n v="3"/>
    <n v="2339"/>
    <n v="1.75"/>
    <m/>
    <m/>
    <m/>
    <m/>
    <m/>
    <m/>
    <m/>
    <m/>
    <m/>
    <m/>
    <n v="1"/>
    <n v="9.68"/>
    <n v="1"/>
    <s v="Wareham River East"/>
    <n v="45"/>
  </r>
  <r>
    <s v="48-1064"/>
    <m/>
    <x v="0"/>
    <s v="12 SWIFTS BCH RD"/>
    <n v="903"/>
    <s v="TOWN OF WAREHAM"/>
    <s v="MR30"/>
    <s v="MUNICIPAL  MDL-00"/>
    <s v="48//1064//"/>
    <n v="9.8861100000000004"/>
    <n v="0"/>
    <n v="0"/>
    <n v="0"/>
    <n v="0"/>
    <m/>
    <n v="0"/>
    <n v="0"/>
    <n v="0"/>
    <s v="YES"/>
    <n v="0"/>
    <s v="48-1064"/>
    <m/>
    <m/>
    <m/>
    <n v="0"/>
    <s v="fee simple"/>
    <s v="YES"/>
    <n v="0"/>
    <n v="0"/>
    <n v="0"/>
    <n v="0"/>
    <n v="0"/>
    <m/>
    <m/>
    <m/>
    <m/>
    <m/>
    <m/>
    <m/>
    <m/>
    <m/>
    <m/>
    <n v="1"/>
    <n v="0"/>
    <n v="1"/>
    <s v="Wareham River West"/>
    <n v="44"/>
  </r>
  <r>
    <s v="48-1049"/>
    <m/>
    <x v="0"/>
    <s v="14 SWIFTS BCH RD"/>
    <n v="101"/>
    <s v="THOMAS RONALD"/>
    <s v="MR30"/>
    <s v="ONE FAMILY"/>
    <s v="48//1049//"/>
    <n v="0.19197"/>
    <n v="0"/>
    <n v="0"/>
    <n v="1"/>
    <n v="1"/>
    <s v="SEWER"/>
    <n v="1"/>
    <n v="2"/>
    <n v="45900"/>
    <s v="YES"/>
    <n v="0"/>
    <s v="48-1049"/>
    <s v="Public Water,Public Sewer,Gas"/>
    <s v="SEWER"/>
    <s v="SEWER"/>
    <n v="22950"/>
    <m/>
    <m/>
    <n v="0"/>
    <n v="0"/>
    <n v="3"/>
    <n v="982"/>
    <n v="1"/>
    <m/>
    <m/>
    <m/>
    <m/>
    <m/>
    <m/>
    <m/>
    <m/>
    <m/>
    <m/>
    <n v="1"/>
    <n v="0"/>
    <n v="1"/>
    <s v="Wareham River West"/>
    <n v="44"/>
  </r>
  <r>
    <s v="39-T25"/>
    <m/>
    <x v="0"/>
    <s v="25 OAK ST"/>
    <n v="101"/>
    <s v="GANDOLFI VINCENT J &amp; JOSEPHINE C"/>
    <s v="R30"/>
    <s v="ONE FAMILY"/>
    <s v="39//T25//"/>
    <n v="0.15049999999999999"/>
    <n v="1"/>
    <n v="1"/>
    <n v="1"/>
    <n v="1"/>
    <s v="SEPTIC"/>
    <n v="0"/>
    <n v="1"/>
    <n v="5400"/>
    <s v="YES"/>
    <n v="5400"/>
    <s v="39-T25"/>
    <s v="Public Water,Gas,Septic"/>
    <s v="SEPTIC"/>
    <s v="SEPTIC"/>
    <n v="5400"/>
    <m/>
    <m/>
    <n v="1"/>
    <n v="1"/>
    <n v="3"/>
    <n v="964"/>
    <n v="1"/>
    <m/>
    <m/>
    <m/>
    <m/>
    <m/>
    <m/>
    <m/>
    <m/>
    <m/>
    <m/>
    <n v="1"/>
    <n v="9.68"/>
    <n v="1"/>
    <s v="Wareham River East"/>
    <n v="45"/>
  </r>
  <r>
    <s v="46-1013"/>
    <m/>
    <x v="0"/>
    <s v="34 CEDAR ST"/>
    <n v="104"/>
    <s v="ANDREWS ISABELLE"/>
    <s v="MR30"/>
    <s v="TWO FAMILY"/>
    <s v="46//1013//"/>
    <n v="0.64829000000000003"/>
    <n v="1"/>
    <n v="1"/>
    <n v="1"/>
    <n v="1"/>
    <s v="SEPTIC"/>
    <n v="0"/>
    <n v="1"/>
    <n v="9300"/>
    <s v="YES"/>
    <n v="9300"/>
    <s v="46-1013"/>
    <s v="Public Water,Septic"/>
    <s v="SEPTIC"/>
    <s v="SEPTIC"/>
    <n v="9300"/>
    <m/>
    <m/>
    <n v="2"/>
    <n v="2"/>
    <n v="4"/>
    <n v="1203"/>
    <n v="1.5"/>
    <m/>
    <m/>
    <m/>
    <m/>
    <m/>
    <m/>
    <m/>
    <m/>
    <m/>
    <m/>
    <n v="1"/>
    <n v="19.36"/>
    <n v="1"/>
    <s v="Broad Marsh River"/>
    <n v="43"/>
  </r>
  <r>
    <s v="LAND_NOPARC"/>
    <m/>
    <x v="0"/>
    <m/>
    <n v="0"/>
    <m/>
    <m/>
    <m/>
    <m/>
    <n v="8.9999999999999998E-4"/>
    <n v="0"/>
    <n v="0"/>
    <n v="0"/>
    <n v="0"/>
    <m/>
    <n v="0"/>
    <n v="0"/>
    <n v="0"/>
    <s v="NO"/>
    <n v="0"/>
    <m/>
    <m/>
    <m/>
    <m/>
    <n v="0"/>
    <m/>
    <m/>
    <n v="0"/>
    <n v="0"/>
    <n v="0"/>
    <n v="0"/>
    <n v="0"/>
    <m/>
    <m/>
    <m/>
    <m/>
    <m/>
    <m/>
    <m/>
    <m/>
    <m/>
    <m/>
    <n v="0"/>
    <n v="0"/>
    <n v="1"/>
    <s v="Broad Marsh River"/>
    <n v="43"/>
  </r>
  <r>
    <s v="46-1007"/>
    <m/>
    <x v="0"/>
    <s v="0 MAIN ST"/>
    <n v="423"/>
    <s v="NSTAR ELECTRIC COMPANY"/>
    <s v="MR30"/>
    <s v="ELEC ROW"/>
    <s v="46//1007//"/>
    <n v="0.31201000000000001"/>
    <n v="0"/>
    <n v="0"/>
    <n v="0"/>
    <n v="0"/>
    <m/>
    <n v="0"/>
    <n v="0"/>
    <n v="0"/>
    <s v="YES"/>
    <n v="0"/>
    <s v="46-1007"/>
    <s v="All Public"/>
    <s v="SEWER"/>
    <m/>
    <n v="0"/>
    <m/>
    <m/>
    <n v="0"/>
    <n v="0"/>
    <n v="0"/>
    <n v="0"/>
    <n v="0"/>
    <m/>
    <m/>
    <m/>
    <m/>
    <m/>
    <m/>
    <m/>
    <m/>
    <m/>
    <m/>
    <n v="0"/>
    <n v="0"/>
    <n v="1"/>
    <s v="Broad Marsh River"/>
    <n v="43"/>
  </r>
  <r>
    <s v="46-1014"/>
    <m/>
    <x v="0"/>
    <s v="28 CEDAR ST"/>
    <n v="101"/>
    <s v="CICCOTELLI PAUL G"/>
    <s v="MR30"/>
    <s v="ONE FAMILY"/>
    <s v="46//1014//"/>
    <n v="0.48631000000000002"/>
    <n v="1"/>
    <n v="1"/>
    <n v="1"/>
    <n v="1"/>
    <s v="SEPTIC"/>
    <n v="0"/>
    <n v="1"/>
    <n v="9100"/>
    <s v="YES"/>
    <n v="9100"/>
    <s v="46-1014"/>
    <s v="Public Water,Septic"/>
    <s v="SEPTIC"/>
    <s v="SEPTIC"/>
    <n v="9100"/>
    <m/>
    <m/>
    <n v="1"/>
    <n v="1"/>
    <n v="3"/>
    <n v="1080"/>
    <n v="1"/>
    <m/>
    <m/>
    <m/>
    <m/>
    <m/>
    <m/>
    <m/>
    <m/>
    <m/>
    <m/>
    <n v="1"/>
    <n v="9.68"/>
    <n v="1"/>
    <s v="Broad Marsh River"/>
    <n v="43"/>
  </r>
  <r>
    <s v="46-1015"/>
    <m/>
    <x v="0"/>
    <s v="24 CEDAR ST"/>
    <n v="101"/>
    <s v="HOULE MARY A"/>
    <s v="MR30"/>
    <s v="ONE FAMILY"/>
    <s v="46//1015//"/>
    <n v="0.34192"/>
    <n v="0"/>
    <n v="0"/>
    <n v="1"/>
    <n v="1"/>
    <s v="SEWER"/>
    <n v="1"/>
    <n v="1"/>
    <n v="3700"/>
    <s v="YES"/>
    <n v="0"/>
    <s v="46-1015"/>
    <s v="Public Water,Septic"/>
    <s v="SEPTIC"/>
    <s v="SEWER"/>
    <n v="3700"/>
    <m/>
    <m/>
    <n v="0"/>
    <n v="0"/>
    <n v="2"/>
    <n v="1102"/>
    <n v="1.9"/>
    <m/>
    <m/>
    <m/>
    <m/>
    <m/>
    <m/>
    <m/>
    <m/>
    <m/>
    <m/>
    <n v="1"/>
    <n v="0"/>
    <n v="1"/>
    <s v="Broad Marsh River"/>
    <n v="43"/>
  </r>
  <r>
    <s v="39-T24"/>
    <m/>
    <x v="0"/>
    <s v="23 OAK ST"/>
    <n v="101"/>
    <s v="CONDINHO CRAIG H"/>
    <s v="R30"/>
    <s v="ONE FAMILY"/>
    <s v="39//T24//"/>
    <n v="0.15909000000000001"/>
    <n v="1"/>
    <n v="1"/>
    <n v="1"/>
    <n v="1"/>
    <s v="SEPTIC"/>
    <n v="0"/>
    <n v="1"/>
    <n v="2600"/>
    <s v="YES"/>
    <n v="2600"/>
    <s v="39-T24"/>
    <s v="Public Water,Gas,Septic"/>
    <s v="SEPTIC"/>
    <s v="SEPTIC"/>
    <n v="2600"/>
    <m/>
    <m/>
    <n v="1"/>
    <n v="1"/>
    <n v="3"/>
    <n v="1372"/>
    <n v="2"/>
    <m/>
    <m/>
    <m/>
    <m/>
    <m/>
    <m/>
    <m/>
    <m/>
    <m/>
    <m/>
    <n v="1"/>
    <n v="9.68"/>
    <n v="1"/>
    <s v="Wareham River East"/>
    <n v="45"/>
  </r>
  <r>
    <s v="LAND_NOPARC"/>
    <m/>
    <x v="0"/>
    <m/>
    <n v="0"/>
    <m/>
    <m/>
    <m/>
    <m/>
    <n v="2.6450000000000001E-2"/>
    <n v="0"/>
    <n v="0"/>
    <n v="0"/>
    <n v="0"/>
    <m/>
    <n v="0"/>
    <n v="0"/>
    <n v="0"/>
    <s v="NO"/>
    <n v="0"/>
    <m/>
    <m/>
    <m/>
    <m/>
    <n v="0"/>
    <m/>
    <m/>
    <n v="0"/>
    <n v="0"/>
    <n v="0"/>
    <n v="0"/>
    <n v="0"/>
    <m/>
    <m/>
    <m/>
    <m/>
    <m/>
    <m/>
    <m/>
    <m/>
    <m/>
    <m/>
    <n v="0"/>
    <n v="0"/>
    <n v="1"/>
    <s v="Broad Marsh River"/>
    <n v="43"/>
  </r>
  <r>
    <s v="39-M17A"/>
    <m/>
    <x v="0"/>
    <s v="12 OAK ST"/>
    <n v="101"/>
    <s v="DARGON JAMES F"/>
    <s v="R30"/>
    <s v="ONE FAMILY"/>
    <s v="39//M17/A/"/>
    <n v="0.48898999999999998"/>
    <n v="1"/>
    <n v="1"/>
    <n v="1"/>
    <n v="1"/>
    <s v="SEPTIC"/>
    <n v="0"/>
    <n v="1"/>
    <n v="10200"/>
    <s v="YES"/>
    <n v="10200"/>
    <s v="39-M17A"/>
    <s v="Public Water,Septic"/>
    <s v="SEPTIC"/>
    <s v="SEPTIC"/>
    <n v="10200"/>
    <m/>
    <m/>
    <n v="1"/>
    <n v="1"/>
    <n v="3"/>
    <n v="1412"/>
    <n v="1"/>
    <m/>
    <m/>
    <m/>
    <m/>
    <m/>
    <m/>
    <m/>
    <m/>
    <m/>
    <m/>
    <n v="1"/>
    <n v="9.68"/>
    <n v="1"/>
    <s v="Wareham River East"/>
    <n v="45"/>
  </r>
  <r>
    <s v="48-1048"/>
    <m/>
    <x v="0"/>
    <s v="12 SWIFTS BCH RD"/>
    <n v="101"/>
    <s v="MCASSEY ELSIE W EXEC ET ALS"/>
    <s v="MR30"/>
    <s v="ONE FAMILY"/>
    <s v="48//1048//"/>
    <n v="0.33655000000000002"/>
    <n v="0"/>
    <n v="0"/>
    <n v="1"/>
    <n v="1"/>
    <s v="SEWER"/>
    <n v="1"/>
    <n v="2"/>
    <n v="76900"/>
    <s v="YES"/>
    <n v="0"/>
    <s v="48-1048"/>
    <s v="Public Water,Public Sewer,Septic"/>
    <s v="SEWER"/>
    <s v="SEWER"/>
    <n v="38450"/>
    <m/>
    <m/>
    <n v="0"/>
    <n v="0"/>
    <n v="2"/>
    <n v="1420"/>
    <n v="2"/>
    <m/>
    <m/>
    <m/>
    <m/>
    <m/>
    <m/>
    <m/>
    <m/>
    <m/>
    <m/>
    <n v="1"/>
    <n v="0"/>
    <n v="1"/>
    <s v="Wareham River West"/>
    <n v="44"/>
  </r>
  <r>
    <s v="46-1016"/>
    <m/>
    <x v="0"/>
    <s v="22 CEDAR ST"/>
    <n v="101"/>
    <s v="HERNANDEZ LINDA G LIFE ESTATE"/>
    <s v="MR30"/>
    <s v="ONE FAMILY"/>
    <s v="46//1016//"/>
    <n v="0.64039999999999997"/>
    <n v="0"/>
    <n v="0"/>
    <n v="1"/>
    <n v="1"/>
    <s v="SEWER"/>
    <n v="1"/>
    <n v="1"/>
    <n v="5900"/>
    <s v="YES"/>
    <n v="0"/>
    <s v="46-1016"/>
    <s v="All Public,Septic"/>
    <s v="SEPTIC"/>
    <s v="SEWER"/>
    <n v="5900"/>
    <m/>
    <m/>
    <n v="0"/>
    <n v="0"/>
    <n v="3"/>
    <n v="2086"/>
    <n v="1.9"/>
    <m/>
    <m/>
    <m/>
    <m/>
    <m/>
    <m/>
    <m/>
    <m/>
    <m/>
    <m/>
    <n v="1"/>
    <n v="0"/>
    <n v="1"/>
    <s v="Broad Marsh River"/>
    <n v="43"/>
  </r>
  <r>
    <s v="39-T23"/>
    <m/>
    <x v="0"/>
    <s v="21 OAK ST"/>
    <n v="101"/>
    <s v="NICKERSON MARY JANE"/>
    <s v="R30"/>
    <s v="ONE FAMILY"/>
    <s v="39//T23//"/>
    <n v="0.15779000000000001"/>
    <n v="1"/>
    <n v="1"/>
    <n v="1"/>
    <n v="1"/>
    <s v="SEPTIC"/>
    <n v="0"/>
    <n v="1"/>
    <n v="2700"/>
    <s v="YES"/>
    <n v="2700"/>
    <s v="39-T23"/>
    <s v="Public Water,Septic"/>
    <s v="SEPTIC"/>
    <s v="SEPTIC"/>
    <n v="2700"/>
    <m/>
    <m/>
    <n v="1"/>
    <n v="1"/>
    <n v="2"/>
    <n v="1040"/>
    <n v="1"/>
    <m/>
    <m/>
    <m/>
    <m/>
    <m/>
    <m/>
    <m/>
    <m/>
    <m/>
    <m/>
    <n v="1"/>
    <n v="9.68"/>
    <n v="1"/>
    <s v="Wareham River East"/>
    <n v="45"/>
  </r>
  <r>
    <s v="48-1056"/>
    <m/>
    <x v="0"/>
    <s v="16 JOB'S ISLAND RD"/>
    <n v="101"/>
    <s v="BANDONI DONALD G"/>
    <s v="MR30"/>
    <s v="ONE FAMILY"/>
    <s v="48//1056//"/>
    <n v="17.670010000000001"/>
    <n v="1"/>
    <n v="1"/>
    <n v="1"/>
    <n v="1"/>
    <s v="SEPTIC"/>
    <n v="0"/>
    <n v="0"/>
    <n v="0"/>
    <s v="YES"/>
    <n v="0"/>
    <s v="48-1056"/>
    <s v="Well,Septic"/>
    <s v="SEPTIC"/>
    <s v="SEPTIC"/>
    <n v="0"/>
    <m/>
    <m/>
    <n v="1"/>
    <n v="1"/>
    <n v="3"/>
    <n v="2452"/>
    <n v="1"/>
    <m/>
    <m/>
    <m/>
    <m/>
    <m/>
    <m/>
    <m/>
    <m/>
    <m/>
    <m/>
    <n v="2"/>
    <n v="9.68"/>
    <n v="1"/>
    <s v="Broad Marsh River"/>
    <n v="43"/>
  </r>
  <r>
    <s v="46-1017"/>
    <m/>
    <x v="0"/>
    <s v="16 CEDAR ST"/>
    <n v="101"/>
    <s v="RHODES KATHRYN M"/>
    <s v="MR30"/>
    <s v="ONE FAMILY"/>
    <s v="46//1017//"/>
    <n v="0.67376999999999998"/>
    <n v="0"/>
    <n v="0"/>
    <n v="1"/>
    <n v="1"/>
    <s v="SEWER"/>
    <n v="1"/>
    <n v="1"/>
    <n v="4000"/>
    <s v="YES"/>
    <n v="0"/>
    <s v="46-1017"/>
    <s v="All Public"/>
    <s v="SEWER"/>
    <s v="SEWER"/>
    <n v="4000"/>
    <m/>
    <m/>
    <n v="0"/>
    <n v="0"/>
    <n v="4"/>
    <n v="2118"/>
    <n v="2"/>
    <m/>
    <m/>
    <m/>
    <m/>
    <m/>
    <m/>
    <m/>
    <m/>
    <m/>
    <m/>
    <n v="1"/>
    <n v="0"/>
    <n v="1"/>
    <s v="Broad Marsh River"/>
    <n v="43"/>
  </r>
  <r>
    <s v="LAND_NOPARC"/>
    <m/>
    <x v="0"/>
    <m/>
    <n v="0"/>
    <m/>
    <m/>
    <m/>
    <m/>
    <n v="6.9300000000000004E-3"/>
    <n v="0"/>
    <n v="0"/>
    <n v="0"/>
    <n v="0"/>
    <m/>
    <n v="0"/>
    <n v="0"/>
    <n v="0"/>
    <s v="NO"/>
    <n v="0"/>
    <m/>
    <m/>
    <m/>
    <m/>
    <n v="0"/>
    <m/>
    <m/>
    <n v="0"/>
    <n v="0"/>
    <n v="0"/>
    <n v="0"/>
    <n v="0"/>
    <m/>
    <m/>
    <m/>
    <m/>
    <m/>
    <m/>
    <m/>
    <m/>
    <m/>
    <m/>
    <n v="0"/>
    <n v="0"/>
    <n v="1"/>
    <s v="Broad Marsh River"/>
    <n v="43"/>
  </r>
  <r>
    <s v="39-T22"/>
    <m/>
    <x v="0"/>
    <s v="19 OAK ST"/>
    <n v="101"/>
    <s v="TARANTINO DOLORES"/>
    <s v="R30"/>
    <s v="ONE FAMILY"/>
    <s v="39//T22//"/>
    <n v="0.15162"/>
    <n v="1"/>
    <n v="1"/>
    <n v="1"/>
    <n v="1"/>
    <s v="SEPTIC"/>
    <n v="0"/>
    <n v="1"/>
    <n v="1900"/>
    <s v="YES"/>
    <n v="1900"/>
    <s v="39-T22"/>
    <s v="Public Water,Gas,Septic"/>
    <s v="SEPTIC"/>
    <s v="SEPTIC"/>
    <n v="1900"/>
    <m/>
    <m/>
    <n v="1"/>
    <n v="1"/>
    <n v="3"/>
    <n v="1456"/>
    <n v="2"/>
    <m/>
    <m/>
    <m/>
    <m/>
    <m/>
    <m/>
    <m/>
    <m/>
    <m/>
    <m/>
    <n v="1"/>
    <n v="9.68"/>
    <n v="1"/>
    <s v="Wareham River East"/>
    <n v="45"/>
  </r>
  <r>
    <s v="LAND_NOPARC"/>
    <m/>
    <x v="0"/>
    <m/>
    <n v="0"/>
    <m/>
    <m/>
    <m/>
    <m/>
    <n v="7.3669999999999999E-2"/>
    <n v="0"/>
    <n v="0"/>
    <n v="0"/>
    <n v="0"/>
    <m/>
    <n v="0"/>
    <n v="0"/>
    <n v="0"/>
    <s v="NO"/>
    <n v="0"/>
    <m/>
    <m/>
    <m/>
    <m/>
    <n v="0"/>
    <m/>
    <m/>
    <n v="0"/>
    <n v="0"/>
    <n v="0"/>
    <n v="0"/>
    <n v="0"/>
    <m/>
    <m/>
    <m/>
    <m/>
    <m/>
    <m/>
    <m/>
    <m/>
    <m/>
    <m/>
    <n v="0"/>
    <n v="0"/>
    <n v="1"/>
    <s v="Broad Marsh River"/>
    <n v="43"/>
  </r>
  <r>
    <s v="39-T21B"/>
    <m/>
    <x v="0"/>
    <s v="0 OAK ST"/>
    <n v="903"/>
    <s v="TOWN OF WAREHAM"/>
    <s v="R30"/>
    <s v="TAX POSS  MDL-00"/>
    <s v="39//T21/B/"/>
    <n v="3.7940000000000002E-2"/>
    <n v="0"/>
    <n v="0"/>
    <n v="0"/>
    <n v="0"/>
    <m/>
    <n v="0"/>
    <n v="0"/>
    <n v="0"/>
    <s v="YES"/>
    <n v="0"/>
    <s v="39-T21B"/>
    <m/>
    <m/>
    <m/>
    <n v="0"/>
    <m/>
    <m/>
    <n v="0"/>
    <n v="0"/>
    <n v="0"/>
    <n v="0"/>
    <n v="0"/>
    <m/>
    <m/>
    <m/>
    <m/>
    <m/>
    <m/>
    <m/>
    <m/>
    <m/>
    <m/>
    <n v="1"/>
    <n v="0"/>
    <n v="1"/>
    <s v="Wareham River East"/>
    <n v="45"/>
  </r>
  <r>
    <s v="39-M16B"/>
    <m/>
    <x v="0"/>
    <s v="10 OAK ST"/>
    <n v="101"/>
    <s v="VIEIRA EDWARD M"/>
    <s v="R30"/>
    <s v="ONE FAMILY"/>
    <s v="39//M16/B/"/>
    <n v="0.4914"/>
    <n v="1"/>
    <n v="1"/>
    <n v="1"/>
    <n v="1"/>
    <s v="SEPTIC"/>
    <n v="0"/>
    <n v="1"/>
    <n v="5900"/>
    <s v="YES"/>
    <n v="5900"/>
    <s v="39-M16B"/>
    <s v="Public Water,Septic"/>
    <s v="SEPTIC"/>
    <s v="SEPTIC"/>
    <n v="5900"/>
    <m/>
    <m/>
    <n v="1"/>
    <n v="1"/>
    <n v="4"/>
    <n v="2702"/>
    <n v="2"/>
    <m/>
    <m/>
    <m/>
    <m/>
    <m/>
    <m/>
    <m/>
    <m/>
    <m/>
    <m/>
    <n v="1"/>
    <n v="9.68"/>
    <n v="1"/>
    <s v="Wareham River East"/>
    <n v="45"/>
  </r>
  <r>
    <s v="46-1018"/>
    <m/>
    <x v="0"/>
    <s v="12 CEDAR ST"/>
    <n v="104"/>
    <s v="PRICE RICHARD B"/>
    <s v="MR30"/>
    <s v="TWO FAMILY"/>
    <s v="46//1018//"/>
    <n v="0.53103999999999996"/>
    <n v="0"/>
    <n v="0"/>
    <n v="1"/>
    <n v="1"/>
    <s v="SEWER"/>
    <n v="1"/>
    <n v="1"/>
    <n v="7000"/>
    <s v="YES"/>
    <n v="0"/>
    <s v="46-1018"/>
    <s v="All Public"/>
    <s v="SEWER"/>
    <s v="SEWER"/>
    <n v="7000"/>
    <m/>
    <m/>
    <n v="0"/>
    <n v="0"/>
    <n v="5"/>
    <n v="2112"/>
    <n v="1.75"/>
    <m/>
    <m/>
    <m/>
    <m/>
    <m/>
    <m/>
    <m/>
    <m/>
    <m/>
    <m/>
    <n v="0"/>
    <n v="0"/>
    <n v="1"/>
    <s v="Agawam River"/>
    <n v="42"/>
  </r>
  <r>
    <s v="42-1000"/>
    <m/>
    <x v="0"/>
    <s v="0 MINOT AVE"/>
    <n v="903"/>
    <s v="TOWN OF WAREHAM"/>
    <s v="R30"/>
    <s v="MUNICIPAL  MDL-00"/>
    <s v="42//1000//"/>
    <n v="2.2429999999999999E-2"/>
    <n v="0"/>
    <n v="0"/>
    <n v="0"/>
    <n v="0"/>
    <m/>
    <n v="0"/>
    <n v="0"/>
    <n v="0"/>
    <s v="YES"/>
    <n v="0"/>
    <s v="42-1000"/>
    <m/>
    <m/>
    <m/>
    <n v="0"/>
    <s v="fee simple"/>
    <s v="YES"/>
    <n v="0"/>
    <n v="0"/>
    <n v="0"/>
    <n v="0"/>
    <n v="0"/>
    <m/>
    <m/>
    <m/>
    <m/>
    <m/>
    <m/>
    <m/>
    <m/>
    <m/>
    <m/>
    <n v="0"/>
    <n v="0"/>
    <n v="1"/>
    <s v="Wareham River East"/>
    <n v="45"/>
  </r>
  <r>
    <s v="46-1019B"/>
    <m/>
    <x v="0"/>
    <s v="38 MAIN ST"/>
    <n v="130"/>
    <s v="SANTILLI DAVID B"/>
    <s v="MR30"/>
    <s v="RES ACLNDV  MDL-00"/>
    <s v="46//1019/B/"/>
    <n v="0.73870000000000002"/>
    <n v="0"/>
    <n v="0"/>
    <n v="0"/>
    <n v="0"/>
    <m/>
    <n v="0"/>
    <n v="0"/>
    <n v="0"/>
    <s v="YES"/>
    <n v="0"/>
    <s v="46-1019B"/>
    <m/>
    <m/>
    <m/>
    <n v="0"/>
    <m/>
    <m/>
    <n v="0"/>
    <n v="0"/>
    <n v="0"/>
    <n v="0"/>
    <n v="0"/>
    <m/>
    <m/>
    <m/>
    <m/>
    <m/>
    <m/>
    <m/>
    <m/>
    <m/>
    <m/>
    <n v="1"/>
    <n v="0"/>
    <n v="1"/>
    <s v="Agawam River"/>
    <n v="42"/>
  </r>
  <r>
    <s v="UNK1191"/>
    <s v="FEE"/>
    <x v="0"/>
    <s v="MAIN ST"/>
    <n v="0"/>
    <m/>
    <m/>
    <m/>
    <m/>
    <n v="2.3690099999999998"/>
    <n v="0"/>
    <n v="0"/>
    <n v="4"/>
    <n v="4"/>
    <s v="SEWER"/>
    <n v="0"/>
    <n v="0"/>
    <n v="0"/>
    <s v="NO_W2"/>
    <n v="0"/>
    <m/>
    <m/>
    <m/>
    <s v="SEWER"/>
    <n v="0"/>
    <m/>
    <m/>
    <n v="0"/>
    <n v="0"/>
    <n v="0"/>
    <n v="0"/>
    <n v="0"/>
    <s v="Not in new Assr DB, Makepe?, old info"/>
    <m/>
    <m/>
    <m/>
    <m/>
    <m/>
    <m/>
    <m/>
    <m/>
    <m/>
    <n v="1"/>
    <n v="0"/>
    <n v="1"/>
    <s v="Agawam River"/>
    <n v="42"/>
  </r>
  <r>
    <s v="39-T20B"/>
    <m/>
    <x v="0"/>
    <s v="17 OAK ST"/>
    <n v="101"/>
    <s v="RYCROFT LOIS E LIFE ESTATE"/>
    <s v="R30"/>
    <s v="ONE FAMILY"/>
    <s v="39//T20/B/"/>
    <n v="0.16112000000000001"/>
    <n v="1"/>
    <n v="1"/>
    <n v="1"/>
    <n v="1"/>
    <s v="SEPTIC"/>
    <n v="0"/>
    <n v="0"/>
    <n v="0"/>
    <s v="NO_W1"/>
    <n v="0"/>
    <s v="39-T20B"/>
    <s v="Public Water,Gas,Septic"/>
    <s v="SEPTIC"/>
    <s v="SEPTIC"/>
    <n v="0"/>
    <m/>
    <m/>
    <n v="1"/>
    <n v="1"/>
    <n v="2"/>
    <n v="1200"/>
    <n v="1"/>
    <m/>
    <m/>
    <m/>
    <m/>
    <m/>
    <m/>
    <m/>
    <m/>
    <m/>
    <m/>
    <n v="2"/>
    <n v="9.68"/>
    <n v="1"/>
    <s v="Wareham River East"/>
    <n v="45"/>
  </r>
  <r>
    <s v="47-1045"/>
    <m/>
    <x v="0"/>
    <s v="0 CEDAR ST"/>
    <n v="132"/>
    <s v="DECAS GEORGE C"/>
    <m/>
    <s v="RES ACLNUD  MDL-00"/>
    <s v="47//1045//"/>
    <n v="0.22839000000000001"/>
    <n v="0"/>
    <n v="0"/>
    <n v="0"/>
    <n v="0"/>
    <m/>
    <n v="0"/>
    <n v="0"/>
    <n v="0"/>
    <s v="YES"/>
    <n v="0"/>
    <s v="47-1045"/>
    <m/>
    <m/>
    <m/>
    <n v="0"/>
    <m/>
    <m/>
    <n v="0"/>
    <n v="0"/>
    <n v="0"/>
    <n v="0"/>
    <n v="0"/>
    <m/>
    <m/>
    <m/>
    <m/>
    <m/>
    <m/>
    <m/>
    <m/>
    <m/>
    <m/>
    <n v="1"/>
    <n v="0"/>
    <n v="1"/>
    <s v="Broad Marsh River"/>
    <n v="43"/>
  </r>
  <r>
    <s v="47-1041"/>
    <m/>
    <x v="0"/>
    <s v="28 HIGH ST"/>
    <n v="905"/>
    <s v="TOBEY HOSPITAL"/>
    <m/>
    <s v="CHAR ORG  MDL-94"/>
    <s v="47//1041//"/>
    <n v="5.8366199999999999"/>
    <n v="0"/>
    <n v="0"/>
    <n v="0"/>
    <n v="0"/>
    <m/>
    <n v="0"/>
    <n v="2"/>
    <n v="0"/>
    <s v="YES"/>
    <n v="0"/>
    <s v="47-1041"/>
    <s v="All Public"/>
    <s v="SEWER"/>
    <m/>
    <n v="0"/>
    <m/>
    <m/>
    <n v="0"/>
    <n v="0"/>
    <n v="0"/>
    <n v="947"/>
    <n v="1.5"/>
    <m/>
    <m/>
    <m/>
    <m/>
    <m/>
    <m/>
    <m/>
    <m/>
    <m/>
    <m/>
    <n v="2"/>
    <n v="0"/>
    <n v="1"/>
    <s v="Broad Marsh River"/>
    <n v="43"/>
  </r>
  <r>
    <s v="39-H1"/>
    <m/>
    <x v="0"/>
    <s v="50 INDIAN NECK RD"/>
    <n v="304"/>
    <s v="HCRI MASSACHUSETTS PROPERTIES"/>
    <s v="R43"/>
    <s v="NURSING HM"/>
    <s v="39//H1//"/>
    <n v="7.0016800000000003"/>
    <n v="0"/>
    <n v="0"/>
    <n v="1"/>
    <n v="1"/>
    <s v="SEWER"/>
    <n v="1"/>
    <n v="1"/>
    <n v="539100"/>
    <s v="YES"/>
    <n v="0"/>
    <s v="39-H1"/>
    <s v="All Public"/>
    <s v="SEWER"/>
    <s v="SEWER"/>
    <n v="539100"/>
    <m/>
    <m/>
    <n v="0"/>
    <n v="0"/>
    <n v="9"/>
    <n v="65856"/>
    <n v="1"/>
    <m/>
    <m/>
    <m/>
    <m/>
    <m/>
    <m/>
    <m/>
    <m/>
    <m/>
    <m/>
    <n v="1"/>
    <n v="0"/>
    <n v="1"/>
    <s v="Wareham River East"/>
    <n v="45"/>
  </r>
  <r>
    <s v="47-1047"/>
    <m/>
    <x v="0"/>
    <s v="27 CEDAR ST"/>
    <n v="101"/>
    <s v="BAKER MALCOLM L"/>
    <s v="MR30"/>
    <s v="ONE FAMILY"/>
    <s v="47//1047//"/>
    <n v="0.32485000000000003"/>
    <n v="1"/>
    <n v="1"/>
    <n v="1"/>
    <n v="1"/>
    <s v="SEPTIC"/>
    <n v="0"/>
    <n v="1"/>
    <n v="15600"/>
    <s v="YES"/>
    <n v="15600"/>
    <s v="47-1047"/>
    <s v="Public Water,Septic"/>
    <s v="SEPTIC"/>
    <s v="SEPTIC"/>
    <n v="15600"/>
    <m/>
    <m/>
    <n v="1"/>
    <n v="1"/>
    <n v="3"/>
    <n v="1306"/>
    <n v="1.75"/>
    <m/>
    <m/>
    <m/>
    <m/>
    <m/>
    <m/>
    <m/>
    <m/>
    <m/>
    <m/>
    <n v="1"/>
    <n v="9.68"/>
    <n v="1"/>
    <s v="Broad Marsh River"/>
    <n v="43"/>
  </r>
  <r>
    <s v="39-J"/>
    <m/>
    <x v="0"/>
    <s v="0 INDIAN NECK RD  OFF"/>
    <n v="903"/>
    <s v="TOWN OF WAREHAM"/>
    <s v="R43"/>
    <s v="MUNICIPAL  MDL-00"/>
    <s v="39///J/"/>
    <n v="5.4000000000000001E-4"/>
    <n v="0"/>
    <n v="0"/>
    <n v="0"/>
    <n v="0"/>
    <m/>
    <n v="0"/>
    <n v="0"/>
    <n v="0"/>
    <s v="YES"/>
    <n v="0"/>
    <s v="39-J"/>
    <m/>
    <m/>
    <m/>
    <n v="0"/>
    <s v="fee simple"/>
    <s v="YES"/>
    <n v="0"/>
    <n v="0"/>
    <n v="0"/>
    <n v="0"/>
    <n v="0"/>
    <m/>
    <m/>
    <m/>
    <m/>
    <m/>
    <m/>
    <m/>
    <m/>
    <m/>
    <m/>
    <n v="0"/>
    <n v="0"/>
    <n v="1"/>
    <s v="Agawam River"/>
    <n v="42"/>
  </r>
  <r>
    <s v="47-1044"/>
    <m/>
    <x v="0"/>
    <s v="37 CEDAR ST"/>
    <n v="101"/>
    <s v="SPINNER MARVIN D"/>
    <s v="MR30"/>
    <s v="ONE FAMILY"/>
    <s v="47//1044//"/>
    <n v="0.25276999999999999"/>
    <n v="1"/>
    <n v="1"/>
    <n v="1"/>
    <n v="1"/>
    <s v="SEPTIC"/>
    <n v="0"/>
    <n v="1"/>
    <n v="8600"/>
    <s v="YES"/>
    <n v="8600"/>
    <s v="47-1044"/>
    <s v="Public Water,Septic"/>
    <s v="SEPTIC"/>
    <s v="SEPTIC"/>
    <n v="8600"/>
    <m/>
    <m/>
    <n v="1"/>
    <n v="1"/>
    <n v="3"/>
    <n v="1438"/>
    <n v="1.75"/>
    <m/>
    <m/>
    <m/>
    <m/>
    <m/>
    <m/>
    <m/>
    <m/>
    <m/>
    <m/>
    <n v="1"/>
    <n v="9.68"/>
    <n v="1"/>
    <s v="Broad Marsh River"/>
    <n v="43"/>
  </r>
  <r>
    <s v="39-T20A"/>
    <m/>
    <x v="0"/>
    <s v="15 OAK ST"/>
    <n v="101"/>
    <s v="KENYON JAMES S JR"/>
    <s v="R30"/>
    <s v="ONE FAMILY"/>
    <s v="39//T20/A/"/>
    <n v="0.12648999999999999"/>
    <n v="1"/>
    <n v="1"/>
    <n v="1"/>
    <n v="1"/>
    <s v="SEPTIC"/>
    <n v="0"/>
    <n v="2"/>
    <n v="21200"/>
    <s v="YES"/>
    <n v="21200"/>
    <s v="39-T20A"/>
    <s v="Public Water,Gas,Septic"/>
    <s v="SEPTIC"/>
    <s v="SEPTIC"/>
    <n v="10600"/>
    <m/>
    <m/>
    <n v="1"/>
    <n v="1"/>
    <n v="3"/>
    <n v="1944"/>
    <n v="2"/>
    <m/>
    <m/>
    <m/>
    <m/>
    <m/>
    <m/>
    <m/>
    <m/>
    <m/>
    <m/>
    <n v="1"/>
    <n v="9.68"/>
    <n v="1"/>
    <s v="Wareham River East"/>
    <n v="45"/>
  </r>
  <r>
    <s v="LAND_NOPARC"/>
    <m/>
    <x v="0"/>
    <m/>
    <n v="0"/>
    <m/>
    <m/>
    <m/>
    <m/>
    <n v="6.7200000000000003E-3"/>
    <n v="0"/>
    <n v="0"/>
    <n v="0"/>
    <n v="0"/>
    <m/>
    <n v="0"/>
    <n v="0"/>
    <n v="0"/>
    <s v="NO"/>
    <n v="0"/>
    <m/>
    <m/>
    <m/>
    <m/>
    <n v="0"/>
    <m/>
    <m/>
    <n v="0"/>
    <n v="0"/>
    <n v="0"/>
    <n v="0"/>
    <n v="0"/>
    <m/>
    <m/>
    <m/>
    <m/>
    <m/>
    <m/>
    <m/>
    <m/>
    <m/>
    <m/>
    <n v="0"/>
    <n v="0"/>
    <n v="1"/>
    <s v="Broad Marsh River"/>
    <n v="43"/>
  </r>
  <r>
    <s v="47-1163B"/>
    <m/>
    <x v="0"/>
    <s v="0 CHURCH AVE REAR"/>
    <n v="903"/>
    <s v="TOWN OF WAREHAM"/>
    <s v="R30"/>
    <s v="MUNICIPAL  MDL-00"/>
    <s v="47//1163/B/"/>
    <n v="7.7410199999999998"/>
    <n v="0"/>
    <n v="0"/>
    <n v="1"/>
    <n v="1"/>
    <s v="SEWER"/>
    <n v="0"/>
    <n v="0"/>
    <n v="0"/>
    <s v="YES"/>
    <n v="0"/>
    <s v="47-1163B"/>
    <s v="All Public"/>
    <s v="SEWER"/>
    <s v="SEWER"/>
    <n v="0"/>
    <m/>
    <m/>
    <n v="0"/>
    <n v="0"/>
    <n v="0"/>
    <n v="0"/>
    <n v="0"/>
    <m/>
    <m/>
    <m/>
    <m/>
    <m/>
    <m/>
    <m/>
    <m/>
    <m/>
    <m/>
    <n v="2"/>
    <n v="0"/>
    <n v="1"/>
    <s v="Broad Marsh River"/>
    <n v="43"/>
  </r>
  <r>
    <s v="LAND_NOPARC"/>
    <m/>
    <x v="0"/>
    <m/>
    <n v="0"/>
    <m/>
    <m/>
    <m/>
    <m/>
    <n v="4.45E-3"/>
    <n v="0"/>
    <n v="0"/>
    <n v="0"/>
    <n v="0"/>
    <m/>
    <n v="0"/>
    <n v="0"/>
    <n v="0"/>
    <s v="NO"/>
    <n v="0"/>
    <m/>
    <m/>
    <m/>
    <m/>
    <n v="0"/>
    <m/>
    <m/>
    <n v="0"/>
    <n v="0"/>
    <n v="0"/>
    <n v="0"/>
    <n v="0"/>
    <m/>
    <m/>
    <m/>
    <m/>
    <m/>
    <m/>
    <m/>
    <m/>
    <m/>
    <m/>
    <n v="0"/>
    <n v="0"/>
    <n v="1"/>
    <s v="Broad Marsh River"/>
    <n v="43"/>
  </r>
  <r>
    <s v="39-M16A"/>
    <m/>
    <x v="0"/>
    <s v="8 OAK ST"/>
    <n v="101"/>
    <s v="GLEBUS ROBERT P"/>
    <s v="R30"/>
    <s v="ONE FAMILY"/>
    <s v="39//M16/A/"/>
    <n v="0.47082000000000002"/>
    <n v="1"/>
    <n v="1"/>
    <n v="1"/>
    <n v="1"/>
    <s v="SEPTIC"/>
    <n v="0"/>
    <n v="1"/>
    <n v="11000"/>
    <s v="YES"/>
    <n v="11000"/>
    <s v="39-M16A"/>
    <s v="Public Water,Septic"/>
    <s v="SEPTIC"/>
    <s v="SEPTIC"/>
    <n v="11000"/>
    <m/>
    <m/>
    <n v="1"/>
    <n v="1"/>
    <n v="3"/>
    <n v="1380"/>
    <n v="1"/>
    <m/>
    <m/>
    <m/>
    <m/>
    <m/>
    <m/>
    <m/>
    <m/>
    <m/>
    <m/>
    <n v="1"/>
    <n v="9.68"/>
    <n v="1"/>
    <s v="Wareham River East"/>
    <n v="45"/>
  </r>
  <r>
    <s v="39-H6"/>
    <m/>
    <x v="0"/>
    <s v="12 FOREST WAY"/>
    <n v="101"/>
    <s v="CHRISTOPULOS CHRIST C III"/>
    <s v="R43"/>
    <s v="ONE FAMILY"/>
    <s v="39//H6//"/>
    <n v="1.71234"/>
    <n v="1"/>
    <n v="1"/>
    <n v="1"/>
    <n v="1"/>
    <s v="SEPTIC"/>
    <n v="0"/>
    <n v="1"/>
    <n v="9100"/>
    <s v="YES"/>
    <n v="9100"/>
    <s v="39-H6"/>
    <m/>
    <m/>
    <s v="SEPTIC"/>
    <n v="9100"/>
    <m/>
    <m/>
    <n v="1"/>
    <n v="1"/>
    <n v="4"/>
    <n v="2112"/>
    <n v="2"/>
    <m/>
    <m/>
    <m/>
    <m/>
    <m/>
    <m/>
    <m/>
    <m/>
    <m/>
    <m/>
    <n v="1"/>
    <n v="9.68"/>
    <n v="1"/>
    <s v="Agawam River"/>
    <n v="42"/>
  </r>
  <r>
    <s v="39-T19"/>
    <m/>
    <x v="0"/>
    <s v="13 OAK ST"/>
    <n v="101"/>
    <s v="LUNDGREN KENNETH S ET ALS"/>
    <s v="R30"/>
    <s v="ONE FAMILY"/>
    <s v="39//T19//"/>
    <n v="0.16533"/>
    <n v="1"/>
    <n v="1"/>
    <n v="1"/>
    <n v="1"/>
    <s v="SEPTIC"/>
    <n v="0"/>
    <n v="1"/>
    <n v="1300"/>
    <s v="YES"/>
    <n v="1300"/>
    <s v="39-T19"/>
    <s v="Public Water,Gas,Septic"/>
    <s v="SEPTIC"/>
    <s v="SEPTIC"/>
    <n v="1300"/>
    <m/>
    <m/>
    <n v="1"/>
    <n v="1"/>
    <n v="2"/>
    <n v="470"/>
    <n v="1.3"/>
    <m/>
    <m/>
    <m/>
    <m/>
    <m/>
    <m/>
    <m/>
    <m/>
    <m/>
    <m/>
    <n v="1"/>
    <n v="9.68"/>
    <n v="1"/>
    <s v="Wareham River East"/>
    <n v="45"/>
  </r>
  <r>
    <s v="LAND_NOPARC"/>
    <m/>
    <x v="0"/>
    <m/>
    <n v="0"/>
    <m/>
    <m/>
    <m/>
    <m/>
    <n v="4.9800000000000001E-3"/>
    <n v="0"/>
    <n v="0"/>
    <n v="0"/>
    <n v="0"/>
    <m/>
    <n v="0"/>
    <n v="0"/>
    <n v="0"/>
    <s v="NO"/>
    <n v="0"/>
    <m/>
    <m/>
    <m/>
    <m/>
    <n v="0"/>
    <m/>
    <m/>
    <n v="0"/>
    <n v="0"/>
    <n v="0"/>
    <n v="0"/>
    <n v="0"/>
    <m/>
    <m/>
    <m/>
    <m/>
    <m/>
    <m/>
    <m/>
    <m/>
    <m/>
    <m/>
    <n v="0"/>
    <n v="0"/>
    <n v="1"/>
    <s v="Broad Marsh River"/>
    <n v="43"/>
  </r>
  <r>
    <s v="46-1019A"/>
    <m/>
    <x v="0"/>
    <s v="8 CEDAR ST"/>
    <n v="101"/>
    <s v="SANTILLI DAVID B"/>
    <s v="MR30"/>
    <s v="ONE FAMILY"/>
    <s v="46//1019/A/"/>
    <n v="0.79420000000000002"/>
    <n v="0"/>
    <n v="0"/>
    <n v="1"/>
    <n v="1"/>
    <s v="SEWER"/>
    <n v="1"/>
    <n v="1"/>
    <n v="6200"/>
    <s v="YES"/>
    <n v="0"/>
    <s v="46-1019A"/>
    <s v="All Public"/>
    <s v="SEWER"/>
    <s v="SEWER"/>
    <n v="6200"/>
    <m/>
    <m/>
    <n v="0"/>
    <n v="0"/>
    <n v="4"/>
    <n v="3249"/>
    <n v="3"/>
    <m/>
    <m/>
    <m/>
    <m/>
    <m/>
    <m/>
    <m/>
    <m/>
    <m/>
    <m/>
    <n v="1"/>
    <n v="0"/>
    <n v="1"/>
    <s v="Agawam River"/>
    <n v="42"/>
  </r>
  <r>
    <s v="47-1048"/>
    <m/>
    <x v="0"/>
    <s v="6 HIGH ST"/>
    <n v="101"/>
    <s v="HALL L WAYNE"/>
    <s v="MR30"/>
    <s v="ONE FAMILY"/>
    <s v="47//1048//"/>
    <n v="0.27672000000000002"/>
    <n v="0"/>
    <n v="0"/>
    <n v="1"/>
    <n v="1"/>
    <s v="SEWER"/>
    <n v="1"/>
    <n v="1"/>
    <n v="18700"/>
    <s v="YES"/>
    <n v="0"/>
    <s v="47-1048"/>
    <s v="All Public"/>
    <s v="SEWER"/>
    <s v="SEWER"/>
    <n v="18700"/>
    <m/>
    <m/>
    <n v="0"/>
    <n v="0"/>
    <n v="3"/>
    <n v="1332"/>
    <n v="1"/>
    <m/>
    <m/>
    <m/>
    <m/>
    <m/>
    <m/>
    <m/>
    <m/>
    <m/>
    <m/>
    <n v="1"/>
    <n v="0"/>
    <n v="1"/>
    <s v="Broad Marsh River"/>
    <n v="43"/>
  </r>
  <r>
    <s v="39-T18B"/>
    <m/>
    <x v="0"/>
    <s v="15 OAK HILL RD"/>
    <n v="101"/>
    <s v="BROGIOLI THEODORE HASTINGS"/>
    <s v="R130"/>
    <s v="ONE FAMILY"/>
    <s v="39//T18/B/"/>
    <n v="7.7840000000000006E-2"/>
    <n v="1"/>
    <n v="1"/>
    <n v="1"/>
    <n v="1"/>
    <s v="SEPTIC"/>
    <n v="0"/>
    <n v="1"/>
    <n v="1900"/>
    <s v="YES"/>
    <n v="1900"/>
    <s v="39-T18B"/>
    <s v="Public Water,Gas,Septic"/>
    <s v="SEPTIC"/>
    <s v="SEPTIC"/>
    <n v="1900"/>
    <m/>
    <m/>
    <n v="1"/>
    <n v="1"/>
    <n v="2"/>
    <n v="808"/>
    <n v="1.5"/>
    <m/>
    <m/>
    <m/>
    <m/>
    <m/>
    <m/>
    <m/>
    <m/>
    <m/>
    <m/>
    <n v="1"/>
    <n v="9.68"/>
    <n v="1"/>
    <s v="Wareham River East"/>
    <n v="45"/>
  </r>
  <r>
    <s v="LAND_NOPARC"/>
    <m/>
    <x v="0"/>
    <m/>
    <n v="0"/>
    <m/>
    <m/>
    <m/>
    <m/>
    <n v="5.4000000000000003E-3"/>
    <n v="0"/>
    <n v="0"/>
    <n v="0"/>
    <n v="0"/>
    <m/>
    <n v="0"/>
    <n v="0"/>
    <n v="0"/>
    <s v="NO"/>
    <n v="0"/>
    <m/>
    <m/>
    <m/>
    <m/>
    <n v="0"/>
    <m/>
    <m/>
    <n v="0"/>
    <n v="0"/>
    <n v="0"/>
    <n v="0"/>
    <n v="0"/>
    <m/>
    <m/>
    <m/>
    <m/>
    <m/>
    <m/>
    <m/>
    <m/>
    <m/>
    <m/>
    <n v="0"/>
    <n v="0"/>
    <n v="1"/>
    <s v="Broad Marsh River"/>
    <n v="43"/>
  </r>
  <r>
    <s v="47-1164"/>
    <m/>
    <x v="0"/>
    <s v="34 CHURCH AVE"/>
    <n v="903"/>
    <s v="WAREHAM HOUSING AUTHORITY"/>
    <s v="R30"/>
    <s v="MUNICIPAL  MDL-94"/>
    <s v="47//1164//"/>
    <n v="6.3428100000000001"/>
    <n v="0"/>
    <n v="0"/>
    <n v="9"/>
    <n v="9"/>
    <s v="SEWER"/>
    <n v="2"/>
    <n v="9"/>
    <n v="291000"/>
    <s v="YES"/>
    <n v="0"/>
    <s v="47-1164"/>
    <s v="All Public"/>
    <s v="SEWER"/>
    <s v="SEWER"/>
    <n v="32333.33"/>
    <m/>
    <m/>
    <n v="0"/>
    <n v="0"/>
    <n v="0"/>
    <n v="1272"/>
    <n v="1"/>
    <m/>
    <m/>
    <m/>
    <m/>
    <m/>
    <m/>
    <m/>
    <m/>
    <m/>
    <m/>
    <n v="1"/>
    <n v="0"/>
    <n v="1"/>
    <s v="Broad Marsh River"/>
    <n v="43"/>
  </r>
  <r>
    <s v="47-1046"/>
    <m/>
    <x v="0"/>
    <s v="12 HIGH ST"/>
    <n v="101"/>
    <s v="BAXTER CRAIG B"/>
    <m/>
    <s v="ONE FAMILY"/>
    <s v="47//1046//"/>
    <n v="0.52329000000000003"/>
    <n v="0"/>
    <n v="0"/>
    <n v="1"/>
    <n v="1"/>
    <s v="SEWER"/>
    <n v="1"/>
    <n v="1"/>
    <n v="3300"/>
    <s v="YES"/>
    <n v="0"/>
    <s v="47-1046"/>
    <s v="All Public"/>
    <s v="SEWER"/>
    <s v="SEWER"/>
    <n v="3300"/>
    <m/>
    <m/>
    <n v="0"/>
    <n v="0"/>
    <n v="3"/>
    <n v="1619"/>
    <n v="1.75"/>
    <m/>
    <m/>
    <m/>
    <m/>
    <m/>
    <m/>
    <m/>
    <m/>
    <m/>
    <m/>
    <n v="1"/>
    <n v="0"/>
    <n v="1"/>
    <s v="Broad Marsh River"/>
    <n v="43"/>
  </r>
  <r>
    <s v="39-T17"/>
    <m/>
    <x v="0"/>
    <s v="13 OAK HILL RD"/>
    <n v="101"/>
    <s v="WHITE-MCGILL DONNA L TR OF"/>
    <s v="R30"/>
    <s v="ONE FAMILY"/>
    <s v="39//T17//"/>
    <n v="9.2429999999999998E-2"/>
    <n v="1"/>
    <n v="1"/>
    <n v="1"/>
    <n v="1"/>
    <s v="SEPTIC"/>
    <n v="0"/>
    <n v="1"/>
    <n v="4700"/>
    <s v="YES"/>
    <n v="4700"/>
    <s v="39-T17"/>
    <s v="Public Water,Septic"/>
    <s v="SEPTIC"/>
    <s v="SEPTIC"/>
    <n v="4700"/>
    <m/>
    <m/>
    <n v="1"/>
    <n v="1"/>
    <n v="4"/>
    <n v="1662"/>
    <n v="2"/>
    <m/>
    <m/>
    <m/>
    <m/>
    <m/>
    <m/>
    <m/>
    <m/>
    <m/>
    <m/>
    <n v="1"/>
    <n v="9.68"/>
    <n v="1"/>
    <s v="Wareham River East"/>
    <n v="45"/>
  </r>
  <r>
    <s v="39-T18A"/>
    <m/>
    <x v="0"/>
    <s v="11 OAK ST"/>
    <n v="101"/>
    <s v="BROGIOLI JAMES HASTINGS"/>
    <s v="R30"/>
    <s v="ONE FAMILY"/>
    <s v="39//T18/A/"/>
    <n v="8.659E-2"/>
    <n v="1"/>
    <n v="1"/>
    <n v="1"/>
    <n v="1"/>
    <s v="SEPTIC"/>
    <n v="0"/>
    <n v="1"/>
    <n v="3000"/>
    <s v="YES"/>
    <n v="3000"/>
    <s v="39-T18A"/>
    <s v="Public Water,Gas,Septic"/>
    <s v="SEPTIC"/>
    <s v="SEPTIC"/>
    <n v="3000"/>
    <m/>
    <m/>
    <n v="1"/>
    <n v="1"/>
    <n v="2"/>
    <n v="825"/>
    <n v="1"/>
    <m/>
    <m/>
    <m/>
    <m/>
    <m/>
    <m/>
    <m/>
    <m/>
    <m/>
    <m/>
    <n v="1"/>
    <n v="9.68"/>
    <n v="1"/>
    <s v="Wareham River East"/>
    <n v="45"/>
  </r>
  <r>
    <s v="47-1000B"/>
    <m/>
    <x v="0"/>
    <s v="38 CHURCH AVE"/>
    <n v="342"/>
    <s v="HARBOR GROUP LLC"/>
    <m/>
    <s v="PROF CONDO  MDL-06"/>
    <s v="47//1000/B/"/>
    <n v="1.87039"/>
    <n v="0"/>
    <n v="0"/>
    <n v="1"/>
    <n v="1"/>
    <s v="SEWER"/>
    <n v="2"/>
    <n v="1"/>
    <n v="1900"/>
    <s v="YES"/>
    <n v="0"/>
    <s v="47-1000B"/>
    <s v="All Public"/>
    <s v="SEWER"/>
    <s v="SEWER"/>
    <n v="1900"/>
    <m/>
    <m/>
    <n v="0"/>
    <n v="0"/>
    <n v="0"/>
    <n v="4766"/>
    <n v="2"/>
    <m/>
    <m/>
    <m/>
    <m/>
    <m/>
    <m/>
    <m/>
    <m/>
    <m/>
    <m/>
    <n v="1"/>
    <n v="0"/>
    <n v="1"/>
    <s v="Broad Marsh River"/>
    <n v="43"/>
  </r>
  <r>
    <s v="47-1049"/>
    <m/>
    <x v="0"/>
    <s v="9 CEDAR ST"/>
    <n v="140"/>
    <s v="KEARNS THOMAS M"/>
    <s v="MR30"/>
    <s v="CHILD CARE"/>
    <s v="47//1049//"/>
    <n v="0.24920999999999999"/>
    <n v="0"/>
    <n v="0"/>
    <n v="1"/>
    <n v="1"/>
    <s v="SEWER"/>
    <n v="2"/>
    <n v="1"/>
    <n v="11100"/>
    <s v="YES"/>
    <n v="0"/>
    <s v="47-1049"/>
    <s v="All Public"/>
    <s v="SEWER"/>
    <s v="SEWER"/>
    <n v="11100"/>
    <m/>
    <m/>
    <n v="0"/>
    <n v="0"/>
    <n v="1"/>
    <n v="2456"/>
    <n v="1.5"/>
    <m/>
    <m/>
    <m/>
    <m/>
    <m/>
    <m/>
    <m/>
    <m/>
    <m/>
    <m/>
    <n v="1"/>
    <n v="0"/>
    <n v="1"/>
    <s v="Agawam River"/>
    <n v="42"/>
  </r>
  <r>
    <s v="39-T15"/>
    <m/>
    <x v="0"/>
    <s v="11 OAK HILL RD"/>
    <n v="101"/>
    <s v="VITA RICHARD C"/>
    <s v="R30"/>
    <s v="ONE FAMILY"/>
    <s v="39//T15//"/>
    <n v="0.11573"/>
    <n v="1"/>
    <n v="1"/>
    <n v="1"/>
    <n v="1"/>
    <s v="SEPTIC"/>
    <n v="0"/>
    <n v="1"/>
    <n v="3100"/>
    <s v="YES"/>
    <n v="3100"/>
    <s v="39-T15"/>
    <s v="Public Water,Gas,Septic"/>
    <s v="SEPTIC"/>
    <s v="SEPTIC"/>
    <n v="3100"/>
    <m/>
    <m/>
    <n v="1"/>
    <n v="1"/>
    <n v="2"/>
    <n v="1476"/>
    <n v="2"/>
    <m/>
    <m/>
    <m/>
    <m/>
    <m/>
    <m/>
    <m/>
    <m/>
    <m/>
    <m/>
    <n v="1"/>
    <n v="9.68"/>
    <n v="1"/>
    <s v="Wareham River East"/>
    <n v="45"/>
  </r>
  <r>
    <s v="LAND_NOPARC"/>
    <m/>
    <x v="0"/>
    <m/>
    <n v="0"/>
    <m/>
    <m/>
    <m/>
    <m/>
    <n v="1.3690000000000001E-2"/>
    <n v="0"/>
    <n v="0"/>
    <n v="0"/>
    <n v="0"/>
    <m/>
    <n v="0"/>
    <n v="0"/>
    <n v="0"/>
    <s v="NO"/>
    <n v="0"/>
    <m/>
    <m/>
    <m/>
    <m/>
    <n v="0"/>
    <m/>
    <m/>
    <n v="0"/>
    <n v="0"/>
    <n v="0"/>
    <n v="0"/>
    <n v="0"/>
    <m/>
    <m/>
    <m/>
    <m/>
    <m/>
    <m/>
    <m/>
    <m/>
    <m/>
    <m/>
    <n v="0"/>
    <n v="0"/>
    <n v="1"/>
    <s v="Broad Marsh River"/>
    <n v="43"/>
  </r>
  <r>
    <s v="39-M15"/>
    <m/>
    <x v="0"/>
    <s v="4 OAK ST"/>
    <n v="101"/>
    <s v="BOWMAN KENNETH RALPH"/>
    <s v="R30"/>
    <s v="ONE FAMILY"/>
    <s v="39//M15//"/>
    <n v="0.89651000000000003"/>
    <n v="1"/>
    <n v="1"/>
    <n v="1"/>
    <n v="1"/>
    <s v="SEPTIC"/>
    <n v="0"/>
    <n v="1"/>
    <n v="3300"/>
    <s v="YES"/>
    <n v="3300"/>
    <s v="39-M15"/>
    <s v="Public Water,Gas,Septic"/>
    <s v="SEPTIC"/>
    <s v="SEPTIC"/>
    <n v="3300"/>
    <m/>
    <m/>
    <n v="1"/>
    <n v="1"/>
    <n v="2"/>
    <n v="1084"/>
    <n v="1"/>
    <m/>
    <m/>
    <m/>
    <m/>
    <m/>
    <m/>
    <m/>
    <m/>
    <m/>
    <m/>
    <n v="1"/>
    <n v="9.68"/>
    <n v="1"/>
    <s v="Wareham River East"/>
    <n v="45"/>
  </r>
  <r>
    <s v="47-1123D"/>
    <m/>
    <x v="0"/>
    <s v="5 CEDAR ST"/>
    <n v="101"/>
    <s v="BARNABY KEITH A"/>
    <s v="MR30"/>
    <s v="ONE FAMILY"/>
    <s v="47//1123/D/"/>
    <n v="0.17565"/>
    <n v="0"/>
    <n v="0"/>
    <n v="1"/>
    <n v="1"/>
    <s v="SEWER"/>
    <n v="1"/>
    <n v="0"/>
    <n v="0"/>
    <s v="YES"/>
    <n v="0"/>
    <s v="47-1123D"/>
    <s v="All Public"/>
    <s v="SEWER"/>
    <s v="SEWER"/>
    <n v="0"/>
    <m/>
    <m/>
    <n v="0"/>
    <n v="0"/>
    <n v="6"/>
    <n v="1180"/>
    <n v="1"/>
    <m/>
    <m/>
    <m/>
    <m/>
    <m/>
    <m/>
    <m/>
    <m/>
    <m/>
    <m/>
    <n v="1"/>
    <n v="0"/>
    <n v="1"/>
    <s v="Agawam River"/>
    <n v="42"/>
  </r>
  <r>
    <s v="48-1066"/>
    <m/>
    <x v="0"/>
    <s v="0 SWIFTS BCH RD  OFF"/>
    <n v="132"/>
    <s v="ATWOOD GILBERT RICHARD"/>
    <s v="MR30"/>
    <s v="RES ACLNUD  MDL-00"/>
    <s v="48//1066//"/>
    <n v="1.2425600000000001"/>
    <n v="0"/>
    <n v="0"/>
    <n v="0"/>
    <n v="0"/>
    <m/>
    <n v="0"/>
    <n v="0"/>
    <n v="0"/>
    <s v="YES"/>
    <n v="0"/>
    <s v="48-1066"/>
    <m/>
    <m/>
    <m/>
    <n v="0"/>
    <m/>
    <m/>
    <n v="0"/>
    <n v="0"/>
    <n v="0"/>
    <n v="0"/>
    <n v="0"/>
    <m/>
    <m/>
    <m/>
    <m/>
    <m/>
    <m/>
    <m/>
    <m/>
    <m/>
    <m/>
    <n v="1"/>
    <n v="0"/>
    <n v="1"/>
    <s v="Wareham River West"/>
    <n v="44"/>
  </r>
  <r>
    <s v="47-1123C"/>
    <m/>
    <x v="0"/>
    <s v="0 CEDAR ST"/>
    <n v="106"/>
    <s v="HUNTER ALEXANDER R JR"/>
    <s v="MR30"/>
    <s v="AC LND IMP  MDL-00"/>
    <s v="47//1123/C/"/>
    <n v="8.9219999999999994E-2"/>
    <n v="0"/>
    <n v="0"/>
    <n v="0"/>
    <n v="0"/>
    <m/>
    <n v="0"/>
    <n v="0"/>
    <n v="0"/>
    <s v="YES"/>
    <n v="0"/>
    <s v="47-1123C"/>
    <s v="All Public"/>
    <s v="SEWER"/>
    <m/>
    <n v="8100"/>
    <m/>
    <m/>
    <n v="0"/>
    <n v="0"/>
    <n v="0"/>
    <n v="0"/>
    <n v="0"/>
    <m/>
    <m/>
    <m/>
    <m/>
    <m/>
    <m/>
    <m/>
    <m/>
    <m/>
    <m/>
    <n v="1"/>
    <n v="0"/>
    <n v="1"/>
    <s v="Agawam River"/>
    <n v="42"/>
  </r>
  <r>
    <s v="47-1043"/>
    <m/>
    <x v="0"/>
    <s v="18 HIGH ST"/>
    <n v="101"/>
    <s v="DECAS GEORGIA C"/>
    <s v="MR30"/>
    <s v="ONE FAMILY"/>
    <s v="47//1043//"/>
    <n v="1.0680700000000001"/>
    <n v="0"/>
    <n v="0"/>
    <n v="1"/>
    <n v="1"/>
    <s v="SEWER"/>
    <n v="1"/>
    <n v="1"/>
    <n v="29000"/>
    <s v="YES"/>
    <n v="0"/>
    <s v="47-1043"/>
    <s v="All Public"/>
    <s v="SEWER"/>
    <s v="SEWER"/>
    <n v="29000"/>
    <m/>
    <m/>
    <n v="0"/>
    <n v="0"/>
    <n v="3"/>
    <n v="1914"/>
    <n v="1.75"/>
    <m/>
    <m/>
    <m/>
    <m/>
    <m/>
    <m/>
    <m/>
    <m/>
    <m/>
    <m/>
    <n v="1"/>
    <n v="0"/>
    <n v="1"/>
    <s v="Broad Marsh River"/>
    <n v="43"/>
  </r>
  <r>
    <s v="39-T13"/>
    <m/>
    <x v="0"/>
    <s v="9 OAK HILL RD"/>
    <n v="101"/>
    <s v="GRUTTNER FRANCIS J"/>
    <s v="R30"/>
    <s v="ONE FAMILY"/>
    <s v="39//T13//"/>
    <n v="0.12876000000000001"/>
    <n v="1"/>
    <n v="1"/>
    <n v="1"/>
    <n v="1"/>
    <s v="SEPTIC"/>
    <n v="0"/>
    <n v="1"/>
    <n v="300"/>
    <s v="YES"/>
    <n v="300"/>
    <s v="39-T13"/>
    <s v="Public Water,Septic"/>
    <s v="SEPTIC"/>
    <s v="SEPTIC"/>
    <n v="300"/>
    <m/>
    <m/>
    <n v="1"/>
    <n v="1"/>
    <n v="1"/>
    <n v="640"/>
    <n v="1"/>
    <m/>
    <m/>
    <m/>
    <m/>
    <m/>
    <m/>
    <m/>
    <m/>
    <m/>
    <m/>
    <n v="1"/>
    <n v="9.68"/>
    <n v="1"/>
    <s v="Wareham River East"/>
    <n v="45"/>
  </r>
  <r>
    <s v="47-1123B"/>
    <m/>
    <x v="0"/>
    <s v="3 CEDAR ST"/>
    <n v="104"/>
    <s v="HUNTER DONALD F"/>
    <s v="MR30"/>
    <s v="TWO FAMILY"/>
    <s v="47//1123/B/"/>
    <n v="0.13600000000000001"/>
    <n v="0"/>
    <n v="0"/>
    <n v="1"/>
    <n v="1"/>
    <s v="SEWER"/>
    <n v="1"/>
    <n v="2"/>
    <n v="22300"/>
    <s v="YES"/>
    <n v="0"/>
    <s v="47-1123B"/>
    <s v="All Public"/>
    <s v="SEWER"/>
    <s v="SEWER"/>
    <n v="11150"/>
    <m/>
    <m/>
    <n v="0"/>
    <n v="0"/>
    <n v="4"/>
    <n v="2060"/>
    <n v="2"/>
    <m/>
    <m/>
    <m/>
    <m/>
    <m/>
    <m/>
    <m/>
    <m/>
    <m/>
    <m/>
    <n v="1"/>
    <n v="0"/>
    <n v="1"/>
    <s v="Agawam River"/>
    <n v="42"/>
  </r>
  <r>
    <s v="LAND_NOPARC"/>
    <m/>
    <x v="0"/>
    <m/>
    <n v="0"/>
    <m/>
    <m/>
    <m/>
    <m/>
    <n v="3.4070000000000003E-2"/>
    <n v="0"/>
    <n v="0"/>
    <n v="0"/>
    <n v="0"/>
    <m/>
    <n v="0"/>
    <n v="0"/>
    <n v="0"/>
    <s v="NO"/>
    <n v="0"/>
    <m/>
    <m/>
    <m/>
    <m/>
    <n v="0"/>
    <m/>
    <m/>
    <n v="0"/>
    <n v="0"/>
    <n v="0"/>
    <n v="0"/>
    <n v="0"/>
    <m/>
    <m/>
    <m/>
    <m/>
    <m/>
    <m/>
    <m/>
    <m/>
    <m/>
    <m/>
    <n v="0"/>
    <n v="0"/>
    <n v="1"/>
    <s v="Agawam River"/>
    <n v="42"/>
  </r>
  <r>
    <s v="47-1050"/>
    <m/>
    <x v="0"/>
    <s v="0 HIGH ST"/>
    <n v="132"/>
    <s v="SOUTHCOAST HOSPITALS"/>
    <m/>
    <s v="RES ACLNUD  MDL-00"/>
    <s v="47//1050//"/>
    <n v="0.24229000000000001"/>
    <n v="0"/>
    <n v="0"/>
    <n v="0"/>
    <n v="0"/>
    <m/>
    <n v="0"/>
    <n v="0"/>
    <n v="0"/>
    <s v="YES"/>
    <n v="0"/>
    <s v="47-1050"/>
    <m/>
    <m/>
    <m/>
    <n v="0"/>
    <m/>
    <m/>
    <n v="0"/>
    <n v="0"/>
    <n v="0"/>
    <n v="0"/>
    <n v="0"/>
    <m/>
    <m/>
    <m/>
    <m/>
    <m/>
    <m/>
    <m/>
    <m/>
    <m/>
    <m/>
    <n v="1"/>
    <n v="0"/>
    <n v="1"/>
    <s v="Agawam River"/>
    <n v="42"/>
  </r>
  <r>
    <s v="39-T14"/>
    <m/>
    <x v="0"/>
    <s v="7 OAK ST"/>
    <n v="101"/>
    <s v="BAZINET GERTRUDE M TRUSTEE"/>
    <s v="R30"/>
    <s v="ONE FAMILY"/>
    <s v="39//T14//"/>
    <n v="0.15826000000000001"/>
    <n v="1"/>
    <n v="1"/>
    <n v="1"/>
    <n v="1"/>
    <s v="SEPTIC"/>
    <n v="0"/>
    <n v="1"/>
    <n v="3700"/>
    <s v="YES"/>
    <n v="3700"/>
    <s v="39-T14"/>
    <s v="Public Water,Gas,Septic"/>
    <s v="SEPTIC"/>
    <s v="SEPTIC"/>
    <n v="3700"/>
    <m/>
    <m/>
    <n v="1"/>
    <n v="1"/>
    <n v="3"/>
    <n v="1422"/>
    <n v="1.9"/>
    <m/>
    <m/>
    <m/>
    <m/>
    <m/>
    <m/>
    <m/>
    <m/>
    <m/>
    <m/>
    <n v="2"/>
    <n v="9.68"/>
    <n v="1"/>
    <s v="Wareham River East"/>
    <n v="45"/>
  </r>
  <r>
    <s v="48-1067"/>
    <m/>
    <x v="0"/>
    <s v="0 SWIFTS BCH RD  OFF"/>
    <n v="903"/>
    <s v="TOWN OF WAREHAM"/>
    <s v="MR30"/>
    <s v="MUNICIPAL  MDL-00"/>
    <s v="48//1067//"/>
    <n v="1.1587400000000001"/>
    <n v="0"/>
    <n v="0"/>
    <n v="0"/>
    <n v="0"/>
    <m/>
    <n v="0"/>
    <n v="0"/>
    <n v="0"/>
    <s v="YES"/>
    <n v="0"/>
    <s v="48-1067"/>
    <m/>
    <m/>
    <m/>
    <n v="0"/>
    <s v="fee simple"/>
    <s v="YES"/>
    <n v="0"/>
    <n v="0"/>
    <n v="0"/>
    <n v="0"/>
    <n v="0"/>
    <m/>
    <m/>
    <m/>
    <m/>
    <m/>
    <m/>
    <m/>
    <m/>
    <m/>
    <m/>
    <n v="1"/>
    <n v="0"/>
    <n v="1"/>
    <s v="Wareham River West"/>
    <n v="44"/>
  </r>
  <r>
    <s v="39-T11"/>
    <m/>
    <x v="0"/>
    <s v="7 OAK HILL RD"/>
    <n v="101"/>
    <s v="MCCAFFERY ELLEN N"/>
    <s v="R30"/>
    <s v="ONE FAMILY"/>
    <s v="39//T11//"/>
    <n v="0.11839"/>
    <n v="1"/>
    <n v="1"/>
    <n v="1"/>
    <n v="1"/>
    <s v="SEPTIC"/>
    <n v="0"/>
    <n v="1"/>
    <n v="3300"/>
    <s v="YES"/>
    <n v="3300"/>
    <s v="39-T11"/>
    <s v="Public Water,Gas,Septic"/>
    <s v="SEPTIC"/>
    <s v="SEPTIC"/>
    <n v="3300"/>
    <m/>
    <m/>
    <n v="1"/>
    <n v="1"/>
    <n v="2"/>
    <n v="1508"/>
    <n v="2"/>
    <m/>
    <m/>
    <m/>
    <m/>
    <m/>
    <m/>
    <m/>
    <m/>
    <m/>
    <m/>
    <n v="1"/>
    <n v="9.68"/>
    <n v="1"/>
    <s v="Wareham River East"/>
    <n v="45"/>
  </r>
  <r>
    <s v="48-1046"/>
    <m/>
    <x v="0"/>
    <s v="0 SWIFTS BCH RD  OFF"/>
    <n v="903"/>
    <s v="TOWN OF WAREHAM"/>
    <s v="MR30"/>
    <s v="MUNICIPAL  MDL-00"/>
    <s v="48//1046//"/>
    <n v="3.1718899999999999"/>
    <n v="0"/>
    <n v="0"/>
    <n v="0"/>
    <n v="0"/>
    <m/>
    <n v="0"/>
    <n v="0"/>
    <n v="0"/>
    <s v="YES"/>
    <n v="0"/>
    <s v="48-1046"/>
    <m/>
    <m/>
    <m/>
    <n v="0"/>
    <s v="fee simple"/>
    <s v="YES"/>
    <n v="0"/>
    <n v="0"/>
    <n v="0"/>
    <n v="0"/>
    <n v="0"/>
    <m/>
    <m/>
    <m/>
    <m/>
    <m/>
    <m/>
    <m/>
    <m/>
    <m/>
    <m/>
    <n v="1"/>
    <n v="0"/>
    <n v="1"/>
    <s v="Wareham River West"/>
    <n v="44"/>
  </r>
  <r>
    <s v="47-1123A"/>
    <m/>
    <x v="0"/>
    <s v="1 CEDAR ST"/>
    <n v="104"/>
    <s v="HUNTER ALEXANDER R JR"/>
    <s v="MR30"/>
    <s v="TWO FAMILY"/>
    <s v="47//1123/A/"/>
    <n v="0.12188"/>
    <n v="0"/>
    <n v="0"/>
    <n v="1"/>
    <n v="1"/>
    <s v="SEWER"/>
    <n v="1"/>
    <n v="1"/>
    <n v="8100"/>
    <s v="YES"/>
    <n v="0"/>
    <s v="47-1123A"/>
    <s v="All Public"/>
    <s v="SEWER"/>
    <s v="SEWER"/>
    <n v="8100"/>
    <m/>
    <m/>
    <n v="0"/>
    <n v="0"/>
    <n v="4"/>
    <n v="1911"/>
    <n v="1.75"/>
    <m/>
    <m/>
    <m/>
    <m/>
    <m/>
    <m/>
    <m/>
    <m/>
    <m/>
    <m/>
    <n v="1"/>
    <n v="0"/>
    <n v="1"/>
    <s v="Agawam River"/>
    <n v="42"/>
  </r>
  <r>
    <s v="48-1042"/>
    <m/>
    <x v="0"/>
    <s v="204 MARION RD"/>
    <n v="334"/>
    <s v="AFRIN CORPORATION"/>
    <s v="MR30"/>
    <s v="GAS ST SRV  MDL-95"/>
    <s v="48//1042//"/>
    <n v="2.8029999999999999E-2"/>
    <n v="0"/>
    <n v="0"/>
    <n v="1"/>
    <n v="1"/>
    <s v="SEWER"/>
    <n v="1"/>
    <n v="1"/>
    <n v="2000"/>
    <s v="YES"/>
    <n v="0"/>
    <s v="48-1042"/>
    <s v="All Public"/>
    <s v="SEWER"/>
    <s v="SEWER"/>
    <n v="2000"/>
    <m/>
    <m/>
    <n v="0"/>
    <n v="0"/>
    <n v="0"/>
    <n v="1766"/>
    <n v="1"/>
    <m/>
    <m/>
    <m/>
    <m/>
    <m/>
    <m/>
    <m/>
    <m/>
    <m/>
    <m/>
    <n v="0"/>
    <n v="0"/>
    <n v="1"/>
    <s v="Wareham River West"/>
    <n v="44"/>
  </r>
  <r>
    <s v="47-1042"/>
    <m/>
    <x v="0"/>
    <s v="28 HIGH ST"/>
    <n v="131"/>
    <s v="DECAS GEORGE C"/>
    <s v="MR30"/>
    <s v="RES ACLNPO  MDL-00"/>
    <s v="47//1042//"/>
    <n v="0.48219000000000001"/>
    <n v="0"/>
    <n v="0"/>
    <n v="0"/>
    <n v="0"/>
    <m/>
    <n v="0"/>
    <n v="0"/>
    <n v="0"/>
    <s v="YES"/>
    <n v="0"/>
    <s v="47-1042"/>
    <s v="All Public"/>
    <s v="SEWER"/>
    <m/>
    <n v="29000"/>
    <m/>
    <m/>
    <n v="0"/>
    <n v="0"/>
    <n v="0"/>
    <n v="0"/>
    <n v="0"/>
    <m/>
    <m/>
    <m/>
    <m/>
    <m/>
    <m/>
    <m/>
    <m/>
    <m/>
    <m/>
    <n v="1"/>
    <n v="0"/>
    <n v="1"/>
    <s v="Broad Marsh River"/>
    <n v="43"/>
  </r>
  <r>
    <s v="47-1122B"/>
    <m/>
    <x v="0"/>
    <s v="72 MAIN ST"/>
    <n v="132"/>
    <s v="HOLLYWOOD EAST REALTY LLC"/>
    <m/>
    <s v="RES ACLNUD  MDL-00"/>
    <s v="47//1122/B/"/>
    <n v="5.0000000000000001E-3"/>
    <n v="0"/>
    <n v="0"/>
    <n v="0"/>
    <n v="0"/>
    <m/>
    <n v="0"/>
    <n v="0"/>
    <n v="0"/>
    <s v="YES"/>
    <n v="0"/>
    <s v="47-1122B"/>
    <m/>
    <m/>
    <m/>
    <n v="0"/>
    <m/>
    <m/>
    <n v="0"/>
    <n v="0"/>
    <n v="0"/>
    <n v="0"/>
    <n v="0"/>
    <m/>
    <m/>
    <m/>
    <m/>
    <m/>
    <m/>
    <m/>
    <m/>
    <m/>
    <m/>
    <n v="0"/>
    <n v="0"/>
    <n v="1"/>
    <s v="Agawam River"/>
    <n v="42"/>
  </r>
  <r>
    <s v="LAND_NOPARC"/>
    <m/>
    <x v="0"/>
    <m/>
    <n v="0"/>
    <m/>
    <m/>
    <m/>
    <m/>
    <n v="0.15414"/>
    <n v="0"/>
    <n v="0"/>
    <n v="0"/>
    <n v="0"/>
    <m/>
    <n v="0"/>
    <n v="0"/>
    <n v="0"/>
    <s v="NO"/>
    <n v="0"/>
    <m/>
    <m/>
    <m/>
    <m/>
    <n v="0"/>
    <m/>
    <m/>
    <n v="0"/>
    <n v="0"/>
    <n v="0"/>
    <n v="0"/>
    <n v="0"/>
    <m/>
    <m/>
    <m/>
    <m/>
    <m/>
    <m/>
    <m/>
    <m/>
    <m/>
    <m/>
    <n v="0"/>
    <n v="0"/>
    <n v="1"/>
    <s v="Broad Marsh River"/>
    <n v="43"/>
  </r>
  <r>
    <s v="39-T7"/>
    <m/>
    <x v="0"/>
    <s v="5 OAK HILL RD"/>
    <n v="101"/>
    <s v="YORK DEBORAH TRUSTEE OF"/>
    <s v="R30"/>
    <s v="ONE FAMILY"/>
    <s v="39//T7//"/>
    <n v="0.28265000000000001"/>
    <n v="1"/>
    <n v="1"/>
    <n v="1"/>
    <n v="1"/>
    <s v="SEPTIC"/>
    <n v="0"/>
    <n v="1"/>
    <n v="5600"/>
    <s v="YES"/>
    <n v="5600"/>
    <s v="39-T7"/>
    <s v="Public Water,Gas,Septic"/>
    <s v="SEPTIC"/>
    <s v="SEPTIC"/>
    <n v="5600"/>
    <m/>
    <m/>
    <n v="1"/>
    <n v="1"/>
    <n v="3"/>
    <n v="1344"/>
    <n v="1"/>
    <m/>
    <m/>
    <m/>
    <m/>
    <m/>
    <m/>
    <m/>
    <m/>
    <m/>
    <m/>
    <n v="1"/>
    <n v="9.68"/>
    <n v="1"/>
    <s v="Wareham River East"/>
    <n v="45"/>
  </r>
  <r>
    <s v="47-1051"/>
    <m/>
    <x v="0"/>
    <s v="15 HIGH ST"/>
    <n v="130"/>
    <s v="SOUTHCOAST HOSPITALS"/>
    <s v="MR30"/>
    <s v="RES ACLNDV  MDL-00"/>
    <s v="47//1051//"/>
    <n v="0.28799000000000002"/>
    <n v="1"/>
    <n v="1"/>
    <n v="1"/>
    <n v="1"/>
    <s v="SEPTIC"/>
    <n v="0"/>
    <n v="1"/>
    <n v="0"/>
    <s v="YES"/>
    <n v="0"/>
    <s v="47-1051"/>
    <s v="All Public"/>
    <s v="SEWER"/>
    <s v="SEPTIC"/>
    <n v="0"/>
    <m/>
    <m/>
    <n v="1"/>
    <n v="1"/>
    <n v="0"/>
    <n v="0"/>
    <n v="0"/>
    <m/>
    <m/>
    <m/>
    <m/>
    <m/>
    <m/>
    <m/>
    <m/>
    <m/>
    <m/>
    <n v="1"/>
    <n v="9.68"/>
    <n v="1"/>
    <s v="Agawam River"/>
    <n v="42"/>
  </r>
  <r>
    <s v="47-1122A"/>
    <m/>
    <x v="0"/>
    <s v="58 MAIN ST"/>
    <n v="111"/>
    <s v="POYANT ANGELA E"/>
    <s v="INST"/>
    <s v="APT 4-8  MDL-03"/>
    <s v="47//1122/A/"/>
    <n v="0.44386999999999999"/>
    <n v="0"/>
    <n v="0"/>
    <n v="1"/>
    <n v="1"/>
    <s v="SEWER"/>
    <n v="2"/>
    <n v="2"/>
    <n v="20200"/>
    <s v="YES"/>
    <n v="0"/>
    <s v="47-1122A"/>
    <s v="All Public"/>
    <s v="SEWER"/>
    <s v="SEWER"/>
    <n v="10100"/>
    <m/>
    <m/>
    <n v="0"/>
    <n v="0"/>
    <n v="8"/>
    <n v="5338"/>
    <n v="2"/>
    <m/>
    <m/>
    <m/>
    <m/>
    <m/>
    <m/>
    <m/>
    <m/>
    <m/>
    <m/>
    <n v="1"/>
    <n v="0"/>
    <n v="1"/>
    <s v="Agawam River"/>
    <n v="42"/>
  </r>
  <r>
    <s v="39-T12"/>
    <m/>
    <x v="0"/>
    <s v="5 OAK ST"/>
    <n v="101"/>
    <s v="HOOLEY DANIEL F"/>
    <s v="R30"/>
    <s v="ONE FAMILY"/>
    <s v="39//T12//"/>
    <n v="0.10997"/>
    <n v="1"/>
    <n v="1"/>
    <n v="1"/>
    <n v="1"/>
    <s v="SEPTIC"/>
    <n v="0"/>
    <n v="1"/>
    <n v="3600"/>
    <s v="YES"/>
    <n v="3600"/>
    <s v="39-T12"/>
    <s v="Public Water,Gas,Septic"/>
    <s v="SEPTIC"/>
    <s v="SEPTIC"/>
    <n v="3600"/>
    <m/>
    <m/>
    <n v="1"/>
    <n v="1"/>
    <n v="2"/>
    <n v="896"/>
    <n v="1"/>
    <m/>
    <m/>
    <m/>
    <m/>
    <m/>
    <m/>
    <m/>
    <m/>
    <m/>
    <m/>
    <n v="1"/>
    <n v="9.68"/>
    <n v="1"/>
    <s v="Wareham River East"/>
    <n v="45"/>
  </r>
  <r>
    <s v="LAND_NOPARC"/>
    <m/>
    <x v="0"/>
    <m/>
    <n v="0"/>
    <m/>
    <m/>
    <m/>
    <m/>
    <n v="1.11616"/>
    <n v="0"/>
    <n v="0"/>
    <n v="0"/>
    <n v="0"/>
    <m/>
    <n v="0"/>
    <n v="0"/>
    <n v="0"/>
    <s v="NO"/>
    <n v="0"/>
    <m/>
    <m/>
    <m/>
    <m/>
    <n v="0"/>
    <m/>
    <m/>
    <n v="0"/>
    <n v="0"/>
    <n v="0"/>
    <n v="0"/>
    <n v="0"/>
    <m/>
    <m/>
    <m/>
    <m/>
    <m/>
    <m/>
    <m/>
    <m/>
    <m/>
    <m/>
    <n v="0"/>
    <n v="0"/>
    <n v="1"/>
    <s v="Agawam River"/>
    <n v="42"/>
  </r>
  <r>
    <s v="48-1045"/>
    <m/>
    <x v="0"/>
    <s v="8 SWIFTS BCH RD"/>
    <n v="103"/>
    <s v="RIPLEY'S MANUFACTURED HOME"/>
    <s v="MR30"/>
    <s v="MOBILE HOM  MDL-01"/>
    <s v="48//1045//"/>
    <n v="4.7544700000000004"/>
    <n v="0"/>
    <n v="0"/>
    <n v="38"/>
    <n v="38"/>
    <s v="SEWER"/>
    <n v="1"/>
    <n v="3"/>
    <n v="608220"/>
    <s v="NO_W1"/>
    <n v="0"/>
    <s v="48-1045"/>
    <s v="Public Water,Public Sewer,Gas"/>
    <s v="SEWER"/>
    <s v="SEWER"/>
    <n v="202740"/>
    <m/>
    <m/>
    <n v="0"/>
    <n v="0"/>
    <n v="2"/>
    <n v="1064"/>
    <n v="1"/>
    <m/>
    <m/>
    <m/>
    <m/>
    <m/>
    <m/>
    <m/>
    <m/>
    <m/>
    <m/>
    <n v="4"/>
    <n v="0"/>
    <n v="1"/>
    <s v="Wareham River West"/>
    <n v="44"/>
  </r>
  <r>
    <s v="39-H2"/>
    <m/>
    <x v="0"/>
    <s v="4 FOREST WAY"/>
    <n v="101"/>
    <s v="TEXIERA BRIAN E"/>
    <s v="R43"/>
    <s v="ONE FAMILY"/>
    <s v="39//H2//"/>
    <n v="1.48628"/>
    <n v="1"/>
    <n v="1"/>
    <n v="1"/>
    <n v="1"/>
    <s v="SEPTIC"/>
    <n v="0"/>
    <n v="1"/>
    <n v="11700"/>
    <s v="YES"/>
    <n v="11700"/>
    <s v="39-H2"/>
    <m/>
    <m/>
    <s v="SEPTIC"/>
    <n v="11700"/>
    <m/>
    <m/>
    <n v="1"/>
    <n v="1"/>
    <n v="4"/>
    <n v="2969"/>
    <n v="2"/>
    <m/>
    <m/>
    <m/>
    <m/>
    <m/>
    <m/>
    <m/>
    <m/>
    <m/>
    <m/>
    <n v="1"/>
    <n v="9.68"/>
    <n v="1"/>
    <s v="Wareham River East"/>
    <n v="45"/>
  </r>
  <r>
    <s v="39-M14"/>
    <m/>
    <x v="0"/>
    <s v="2 OAK ST"/>
    <n v="101"/>
    <s v="MILLER JOE"/>
    <s v="R30"/>
    <s v="ONE FAMILY"/>
    <s v="39//M14//"/>
    <n v="0.52605000000000002"/>
    <n v="1"/>
    <n v="1"/>
    <n v="1"/>
    <n v="1"/>
    <s v="SEPTIC"/>
    <n v="0"/>
    <n v="1"/>
    <n v="10200"/>
    <s v="YES"/>
    <n v="10200"/>
    <s v="39-M14"/>
    <s v="Public Water,Septic"/>
    <s v="SEPTIC"/>
    <s v="SEPTIC"/>
    <n v="10200"/>
    <m/>
    <m/>
    <n v="1"/>
    <n v="1"/>
    <n v="3"/>
    <n v="1326"/>
    <n v="1.75"/>
    <m/>
    <m/>
    <m/>
    <m/>
    <m/>
    <m/>
    <m/>
    <m/>
    <m/>
    <m/>
    <n v="1"/>
    <n v="9.68"/>
    <n v="1"/>
    <s v="Wareham River East"/>
    <n v="45"/>
  </r>
  <r>
    <s v="48-1068"/>
    <m/>
    <x v="0"/>
    <s v="0 SWIFTS BCH RD  OFF"/>
    <n v="903"/>
    <s v="TOWN OF WAREHAM"/>
    <s v="MR30"/>
    <s v="MUNICIPAL  MDL-00"/>
    <s v="48//1068//"/>
    <n v="0.84026000000000001"/>
    <n v="0"/>
    <n v="0"/>
    <n v="0"/>
    <n v="0"/>
    <m/>
    <n v="0"/>
    <n v="0"/>
    <n v="0"/>
    <s v="YES"/>
    <n v="0"/>
    <s v="48-1068"/>
    <m/>
    <m/>
    <m/>
    <n v="0"/>
    <s v="fee simple"/>
    <s v="YES"/>
    <n v="0"/>
    <n v="0"/>
    <n v="0"/>
    <n v="0"/>
    <n v="0"/>
    <m/>
    <m/>
    <m/>
    <m/>
    <m/>
    <m/>
    <m/>
    <m/>
    <m/>
    <m/>
    <n v="1"/>
    <n v="0"/>
    <n v="1"/>
    <s v="Wareham River West"/>
    <n v="44"/>
  </r>
  <r>
    <s v="42-1000"/>
    <m/>
    <x v="0"/>
    <s v="0 MINOT AVE"/>
    <n v="903"/>
    <s v="TOWN OF WAREHAM"/>
    <s v="R30"/>
    <s v="MUNICIPAL  MDL-00"/>
    <s v="42//1000//"/>
    <n v="29.605640000000001"/>
    <n v="0"/>
    <n v="0"/>
    <n v="0"/>
    <n v="0"/>
    <m/>
    <n v="0"/>
    <n v="0"/>
    <n v="0"/>
    <s v="YES"/>
    <n v="0"/>
    <s v="42-1000"/>
    <m/>
    <m/>
    <m/>
    <n v="0"/>
    <s v="fee simple"/>
    <s v="YES"/>
    <n v="0"/>
    <n v="0"/>
    <n v="0"/>
    <n v="0"/>
    <n v="0"/>
    <m/>
    <m/>
    <m/>
    <m/>
    <m/>
    <m/>
    <m/>
    <m/>
    <m/>
    <m/>
    <n v="1"/>
    <n v="0"/>
    <n v="1"/>
    <s v="Agawam River"/>
    <n v="42"/>
  </r>
  <r>
    <s v="LAND_NOPARC"/>
    <m/>
    <x v="0"/>
    <m/>
    <n v="0"/>
    <m/>
    <m/>
    <m/>
    <m/>
    <n v="0.25458999999999998"/>
    <n v="0"/>
    <n v="0"/>
    <n v="0"/>
    <n v="0"/>
    <m/>
    <n v="0"/>
    <n v="0"/>
    <n v="0"/>
    <s v="NO"/>
    <n v="0"/>
    <m/>
    <m/>
    <m/>
    <m/>
    <n v="0"/>
    <m/>
    <m/>
    <n v="0"/>
    <n v="0"/>
    <n v="0"/>
    <n v="0"/>
    <n v="0"/>
    <m/>
    <m/>
    <m/>
    <m/>
    <m/>
    <m/>
    <m/>
    <m/>
    <m/>
    <m/>
    <n v="0"/>
    <n v="0"/>
    <n v="1"/>
    <s v="Broad Marsh River"/>
    <n v="43"/>
  </r>
  <r>
    <s v="47-F13"/>
    <m/>
    <x v="0"/>
    <s v="18 WALSH BLVD"/>
    <n v="0"/>
    <s v="TOWN OF WAREHAM"/>
    <m/>
    <m/>
    <m/>
    <n v="0.55740000000000001"/>
    <n v="0"/>
    <n v="0"/>
    <n v="0"/>
    <n v="0"/>
    <m/>
    <n v="0"/>
    <n v="0"/>
    <n v="0"/>
    <s v="YES"/>
    <n v="0"/>
    <s v="47-F13"/>
    <m/>
    <m/>
    <m/>
    <n v="0"/>
    <m/>
    <m/>
    <n v="0"/>
    <n v="0"/>
    <n v="0"/>
    <n v="0"/>
    <n v="0"/>
    <m/>
    <m/>
    <m/>
    <m/>
    <m/>
    <m/>
    <m/>
    <m/>
    <m/>
    <m/>
    <n v="1"/>
    <n v="0"/>
    <n v="1"/>
    <s v="Broad Marsh River"/>
    <n v="43"/>
  </r>
  <r>
    <s v="48-1038"/>
    <m/>
    <x v="0"/>
    <s v="MARION RD OFF"/>
    <n v="0"/>
    <s v="RIPLEY CLARENCE W JR"/>
    <m/>
    <m/>
    <m/>
    <n v="0.16294"/>
    <n v="0"/>
    <n v="0"/>
    <n v="0"/>
    <n v="0"/>
    <m/>
    <n v="0"/>
    <n v="0"/>
    <n v="0"/>
    <s v="YES"/>
    <n v="0"/>
    <s v="48-1038"/>
    <m/>
    <m/>
    <m/>
    <n v="0"/>
    <m/>
    <m/>
    <n v="0"/>
    <n v="0"/>
    <n v="0"/>
    <n v="0"/>
    <n v="0"/>
    <m/>
    <m/>
    <m/>
    <m/>
    <m/>
    <m/>
    <m/>
    <m/>
    <m/>
    <m/>
    <n v="1"/>
    <n v="0"/>
    <n v="1"/>
    <s v="Wareham River West"/>
    <n v="44"/>
  </r>
  <r>
    <s v="47-1052"/>
    <m/>
    <x v="0"/>
    <s v="0 MAIN ST  OFF"/>
    <n v="132"/>
    <s v="HOLLYWOOD EAST REALTY LLC"/>
    <s v="MR30"/>
    <s v="RES ACLNUD  MDL-00"/>
    <s v="47//1052//"/>
    <n v="3.9350000000000003E-2"/>
    <n v="0"/>
    <n v="0"/>
    <n v="0"/>
    <n v="0"/>
    <m/>
    <n v="0"/>
    <n v="0"/>
    <n v="0"/>
    <s v="YES"/>
    <n v="0"/>
    <s v="47-1052"/>
    <m/>
    <m/>
    <m/>
    <n v="0"/>
    <m/>
    <m/>
    <n v="0"/>
    <n v="0"/>
    <n v="0"/>
    <n v="0"/>
    <n v="0"/>
    <m/>
    <m/>
    <m/>
    <m/>
    <m/>
    <m/>
    <m/>
    <m/>
    <m/>
    <m/>
    <n v="1"/>
    <n v="0"/>
    <n v="1"/>
    <s v="Agawam River"/>
    <n v="42"/>
  </r>
  <r>
    <s v="39-T5"/>
    <m/>
    <x v="0"/>
    <s v="3 OAK HILL RD"/>
    <n v="101"/>
    <s v="GALLIGAN MARY F"/>
    <s v="R30"/>
    <s v="ONE FAMILY"/>
    <s v="39//T5//"/>
    <n v="0.13882"/>
    <n v="1"/>
    <n v="1"/>
    <n v="1"/>
    <n v="1"/>
    <s v="SEPTIC"/>
    <n v="0"/>
    <n v="1"/>
    <n v="6600"/>
    <s v="YES"/>
    <n v="6600"/>
    <s v="39-T5"/>
    <s v="Public Water,Septic"/>
    <s v="SEPTIC"/>
    <s v="SEPTIC"/>
    <n v="6600"/>
    <m/>
    <m/>
    <n v="1"/>
    <n v="1"/>
    <n v="2"/>
    <n v="702"/>
    <n v="1"/>
    <m/>
    <m/>
    <m/>
    <m/>
    <m/>
    <m/>
    <m/>
    <m/>
    <m/>
    <m/>
    <n v="1"/>
    <n v="9.68"/>
    <n v="1"/>
    <s v="Wareham River East"/>
    <n v="45"/>
  </r>
  <r>
    <s v="39-H5"/>
    <m/>
    <x v="0"/>
    <s v="10 FOREST WAY"/>
    <n v="101"/>
    <s v="PETERS MICHAEL J"/>
    <s v="R43"/>
    <s v="ONE FAMILY"/>
    <s v="39//H5//"/>
    <n v="1.3157000000000001"/>
    <n v="1"/>
    <n v="1"/>
    <n v="1"/>
    <n v="1"/>
    <s v="SEPTIC"/>
    <n v="0"/>
    <n v="1"/>
    <n v="15300"/>
    <s v="YES"/>
    <n v="15300"/>
    <s v="39-H5"/>
    <m/>
    <m/>
    <s v="SEPTIC"/>
    <n v="15300"/>
    <m/>
    <m/>
    <n v="1"/>
    <n v="1"/>
    <n v="4"/>
    <n v="2714"/>
    <n v="2"/>
    <m/>
    <m/>
    <m/>
    <m/>
    <m/>
    <m/>
    <m/>
    <m/>
    <m/>
    <m/>
    <n v="1"/>
    <n v="9.68"/>
    <n v="1"/>
    <s v="Agawam River"/>
    <n v="42"/>
  </r>
  <r>
    <s v="47-F12"/>
    <m/>
    <x v="0"/>
    <s v="18 WALSH BLVD"/>
    <n v="903"/>
    <s v="TOWN OF WAREHAM"/>
    <s v="R30"/>
    <s v="MUNICIPAL  MDL-00"/>
    <s v="47//F12//"/>
    <n v="0.44484000000000001"/>
    <n v="0"/>
    <n v="0"/>
    <n v="0"/>
    <n v="0"/>
    <m/>
    <n v="0"/>
    <n v="0"/>
    <n v="0"/>
    <s v="YES"/>
    <n v="0"/>
    <s v="47-F12"/>
    <s v="All Public"/>
    <s v="SEWER"/>
    <m/>
    <n v="0"/>
    <m/>
    <m/>
    <n v="0"/>
    <n v="0"/>
    <n v="0"/>
    <n v="0"/>
    <n v="0"/>
    <m/>
    <m/>
    <m/>
    <m/>
    <m/>
    <m/>
    <m/>
    <m/>
    <m/>
    <m/>
    <n v="1"/>
    <n v="0"/>
    <n v="1"/>
    <s v="Broad Marsh River"/>
    <n v="43"/>
  </r>
  <r>
    <s v="39-T8"/>
    <m/>
    <x v="0"/>
    <s v="6 OAK HILL RD"/>
    <n v="101"/>
    <s v="DOWD MICHAEL H"/>
    <s v="R30"/>
    <s v="ONE FAMILY"/>
    <s v="39//T8//"/>
    <n v="0.29681999999999997"/>
    <n v="1"/>
    <n v="1"/>
    <n v="1"/>
    <n v="1"/>
    <s v="SEPTIC"/>
    <n v="0"/>
    <n v="1"/>
    <n v="200"/>
    <s v="NO_W1"/>
    <n v="200"/>
    <s v="39-T8"/>
    <s v="Public Water,Septic"/>
    <s v="SEPTIC"/>
    <s v="SEPTIC"/>
    <n v="200"/>
    <m/>
    <m/>
    <n v="1"/>
    <n v="1"/>
    <n v="2"/>
    <n v="688"/>
    <n v="1"/>
    <m/>
    <m/>
    <m/>
    <m/>
    <m/>
    <m/>
    <m/>
    <m/>
    <m/>
    <m/>
    <n v="2"/>
    <n v="9.68"/>
    <n v="1"/>
    <s v="Wareham River East"/>
    <n v="45"/>
  </r>
  <r>
    <s v="47-1124"/>
    <m/>
    <x v="0"/>
    <s v="59 MAIN ST"/>
    <n v="316"/>
    <s v="BAKER JEFFREY D TRUSTEE OF"/>
    <s v="WRVL"/>
    <s v="COMM WHSE  MDL-96"/>
    <s v="47//1124//"/>
    <n v="1.4121999999999999"/>
    <n v="0"/>
    <n v="0"/>
    <n v="4"/>
    <n v="4"/>
    <s v="SEWER"/>
    <n v="1"/>
    <n v="1"/>
    <n v="0"/>
    <s v="YES"/>
    <n v="0"/>
    <s v="47-1124"/>
    <s v="All Public"/>
    <s v="SEWER"/>
    <s v="SEWER"/>
    <n v="0"/>
    <m/>
    <m/>
    <n v="0"/>
    <n v="0"/>
    <n v="0"/>
    <n v="10874"/>
    <n v="2"/>
    <m/>
    <m/>
    <m/>
    <m/>
    <m/>
    <m/>
    <m/>
    <m/>
    <m/>
    <m/>
    <n v="3"/>
    <n v="0"/>
    <n v="1"/>
    <s v="Agawam River"/>
    <n v="42"/>
  </r>
  <r>
    <s v="48-1037"/>
    <m/>
    <x v="0"/>
    <s v="198 MARION RD  OFF"/>
    <n v="101"/>
    <s v="RIPLEY CLARENCE W JR"/>
    <s v="MR30"/>
    <s v="ONE FAMILY"/>
    <s v="48//1037//"/>
    <n v="0.68430000000000002"/>
    <n v="0"/>
    <n v="0"/>
    <n v="1"/>
    <n v="1"/>
    <s v="SEWER"/>
    <n v="1"/>
    <n v="0"/>
    <n v="0"/>
    <s v="NO_W1"/>
    <n v="0"/>
    <s v="48-1037"/>
    <s v="All Public,Gas"/>
    <s v="SEWER"/>
    <s v="SEWER"/>
    <n v="0"/>
    <m/>
    <m/>
    <n v="0"/>
    <n v="0"/>
    <n v="3"/>
    <n v="1792"/>
    <n v="1"/>
    <m/>
    <m/>
    <m/>
    <m/>
    <m/>
    <m/>
    <m/>
    <m/>
    <m/>
    <m/>
    <n v="1"/>
    <n v="0"/>
    <n v="1"/>
    <s v="Wareham River West"/>
    <n v="44"/>
  </r>
  <r>
    <s v="47-1121"/>
    <m/>
    <x v="0"/>
    <s v="72 MAIN ST"/>
    <n v="111"/>
    <s v="HOLLYWOOD EAST REALTY LLC"/>
    <s v="INST"/>
    <s v="APT 4-UNIT"/>
    <s v="47//1121//"/>
    <n v="0.72253000000000001"/>
    <n v="0"/>
    <n v="0"/>
    <n v="1"/>
    <n v="1"/>
    <s v="SEWER"/>
    <n v="1"/>
    <n v="1"/>
    <n v="25500"/>
    <s v="YES"/>
    <n v="0"/>
    <s v="47-1121"/>
    <s v="All Public"/>
    <s v="SEWER"/>
    <s v="SEWER"/>
    <n v="25500"/>
    <m/>
    <m/>
    <n v="0"/>
    <n v="0"/>
    <n v="9"/>
    <n v="6492"/>
    <n v="2"/>
    <m/>
    <m/>
    <m/>
    <m/>
    <m/>
    <m/>
    <m/>
    <m/>
    <m/>
    <m/>
    <n v="0"/>
    <n v="0"/>
    <n v="1"/>
    <s v="Agawam River"/>
    <n v="42"/>
  </r>
  <r>
    <s v="39-T3"/>
    <m/>
    <x v="0"/>
    <s v="1 OAK HILL RD"/>
    <n v="101"/>
    <s v="NOLAN JOHN J"/>
    <s v="R30"/>
    <s v="ONE FAMILY"/>
    <s v="39//T3//"/>
    <n v="0.14691000000000001"/>
    <n v="0"/>
    <n v="0"/>
    <n v="1"/>
    <n v="1"/>
    <s v="SEWER"/>
    <n v="1"/>
    <n v="0"/>
    <n v="0"/>
    <s v="YES"/>
    <n v="0"/>
    <s v="39-T3"/>
    <s v="Public Water,Septic"/>
    <s v="SEPTIC"/>
    <s v="SEWER"/>
    <n v="0"/>
    <m/>
    <m/>
    <n v="0"/>
    <n v="0"/>
    <n v="2"/>
    <n v="700"/>
    <n v="1"/>
    <m/>
    <m/>
    <m/>
    <m/>
    <m/>
    <m/>
    <m/>
    <m/>
    <m/>
    <m/>
    <n v="2"/>
    <n v="0"/>
    <n v="1"/>
    <s v="Wareham River East"/>
    <n v="45"/>
  </r>
  <r>
    <s v="48-1039"/>
    <m/>
    <x v="0"/>
    <s v="198 MARION RD"/>
    <n v="101"/>
    <s v="KEYLICH MAUREEN LIFE ESTATE"/>
    <s v="MR30"/>
    <s v="ONE FAMILY"/>
    <s v="48//1039//"/>
    <n v="0.46844999999999998"/>
    <n v="0"/>
    <n v="0"/>
    <n v="1"/>
    <n v="1"/>
    <s v="SEWER"/>
    <n v="1"/>
    <n v="1"/>
    <n v="12200"/>
    <s v="YES"/>
    <n v="0"/>
    <s v="48-1039"/>
    <s v="All Public,Gas"/>
    <s v="SEWER"/>
    <s v="SEWER"/>
    <n v="12200"/>
    <m/>
    <m/>
    <n v="0"/>
    <n v="0"/>
    <n v="4"/>
    <n v="1198"/>
    <n v="1.75"/>
    <m/>
    <m/>
    <m/>
    <m/>
    <m/>
    <m/>
    <m/>
    <m/>
    <m/>
    <m/>
    <n v="0"/>
    <n v="0"/>
    <n v="1"/>
    <s v="Wareham River West"/>
    <n v="44"/>
  </r>
  <r>
    <s v="47-F14"/>
    <m/>
    <x v="0"/>
    <s v="18 WALSH BLVD"/>
    <n v="0"/>
    <s v="TOWN OF WAREHAM"/>
    <m/>
    <m/>
    <m/>
    <n v="0.41908000000000001"/>
    <n v="0"/>
    <n v="0"/>
    <n v="1"/>
    <n v="1"/>
    <s v="SEWER"/>
    <n v="0"/>
    <n v="0"/>
    <n v="0"/>
    <s v="YES"/>
    <n v="0"/>
    <s v="47-F14"/>
    <m/>
    <m/>
    <s v="SEWER"/>
    <n v="0"/>
    <m/>
    <m/>
    <n v="0"/>
    <n v="0"/>
    <n v="0"/>
    <n v="0"/>
    <n v="0"/>
    <m/>
    <m/>
    <m/>
    <m/>
    <m/>
    <m/>
    <m/>
    <m/>
    <m/>
    <m/>
    <n v="1"/>
    <n v="0"/>
    <n v="1"/>
    <s v="Broad Marsh River"/>
    <n v="43"/>
  </r>
  <r>
    <s v="39-H3"/>
    <m/>
    <x v="0"/>
    <s v="6 FOREST WAY"/>
    <n v="101"/>
    <s v="DEMEDEIROS VICTOR"/>
    <s v="R43"/>
    <s v="ONE FAMILY"/>
    <s v="39//H3//"/>
    <n v="1.4472100000000001"/>
    <n v="1"/>
    <n v="1"/>
    <n v="1"/>
    <n v="1"/>
    <s v="SEPTIC"/>
    <n v="0"/>
    <n v="1"/>
    <n v="8700"/>
    <s v="YES"/>
    <n v="8700"/>
    <s v="39-H3"/>
    <m/>
    <m/>
    <s v="SEPTIC"/>
    <n v="8700"/>
    <m/>
    <m/>
    <n v="1"/>
    <n v="1"/>
    <n v="3"/>
    <n v="1590"/>
    <n v="1.75"/>
    <m/>
    <m/>
    <m/>
    <m/>
    <m/>
    <m/>
    <m/>
    <m/>
    <m/>
    <m/>
    <n v="1"/>
    <n v="9.68"/>
    <n v="1"/>
    <s v="Wareham River East"/>
    <n v="45"/>
  </r>
  <r>
    <s v="39-T6"/>
    <m/>
    <x v="0"/>
    <s v="4 OAK HILL RD"/>
    <n v="101"/>
    <s v="SWITZER DAVID L"/>
    <s v="R30"/>
    <s v="ONE FAMILY"/>
    <s v="39//T6//"/>
    <n v="0.15887999999999999"/>
    <n v="1"/>
    <n v="1"/>
    <n v="1"/>
    <n v="1"/>
    <s v="SEPTIC"/>
    <n v="0"/>
    <n v="1"/>
    <n v="2300"/>
    <s v="YES"/>
    <n v="2300"/>
    <s v="39-T6"/>
    <s v="Public Water,Gas,Septic"/>
    <s v="SEPTIC"/>
    <s v="SEPTIC"/>
    <n v="2300"/>
    <m/>
    <m/>
    <n v="1"/>
    <n v="1"/>
    <n v="3"/>
    <n v="1036"/>
    <n v="1.75"/>
    <m/>
    <m/>
    <m/>
    <m/>
    <m/>
    <m/>
    <m/>
    <m/>
    <m/>
    <m/>
    <n v="1"/>
    <n v="9.68"/>
    <n v="1"/>
    <s v="Wareham River East"/>
    <n v="45"/>
  </r>
  <r>
    <s v="45-1003"/>
    <m/>
    <x v="0"/>
    <s v="7 NARROWS RD"/>
    <n v="400"/>
    <s v="CAPE COD SHIPBUILDING CO"/>
    <s v="WRVL"/>
    <s v="FACTORY  MDL-96"/>
    <s v="45//1003//"/>
    <n v="10.70777"/>
    <n v="0"/>
    <n v="0"/>
    <n v="5"/>
    <n v="5"/>
    <s v="SEWER"/>
    <n v="1"/>
    <n v="2"/>
    <n v="7900"/>
    <s v="YES"/>
    <n v="0"/>
    <s v="45-1003"/>
    <s v="All Public"/>
    <s v="SEWER"/>
    <s v="SEWER"/>
    <n v="3950"/>
    <m/>
    <m/>
    <n v="0"/>
    <n v="0"/>
    <n v="0"/>
    <n v="5652"/>
    <n v="1"/>
    <m/>
    <m/>
    <m/>
    <m/>
    <m/>
    <m/>
    <m/>
    <m/>
    <m/>
    <m/>
    <n v="2"/>
    <n v="0"/>
    <n v="1"/>
    <s v="Wareham River East"/>
    <n v="45"/>
  </r>
  <r>
    <s v="39-T4"/>
    <m/>
    <x v="0"/>
    <s v="2 OAK HILL RD"/>
    <n v="101"/>
    <s v="PAVADORE JAMES P"/>
    <s v="R30"/>
    <s v="ONE FAMILY"/>
    <s v="39//T4//"/>
    <n v="0.16930000000000001"/>
    <n v="1"/>
    <n v="1"/>
    <n v="1"/>
    <n v="1"/>
    <s v="SEPTIC"/>
    <n v="0"/>
    <n v="1"/>
    <n v="2300"/>
    <s v="YES"/>
    <n v="2300"/>
    <s v="39-T4"/>
    <s v="Public Water,Gas,Septic"/>
    <s v="SEPTIC"/>
    <s v="SEPTIC"/>
    <n v="2300"/>
    <m/>
    <m/>
    <n v="1"/>
    <n v="1"/>
    <n v="2"/>
    <n v="894"/>
    <n v="1"/>
    <m/>
    <m/>
    <m/>
    <m/>
    <m/>
    <m/>
    <m/>
    <m/>
    <m/>
    <m/>
    <n v="1"/>
    <n v="9.68"/>
    <n v="1"/>
    <s v="Wareham River East"/>
    <n v="45"/>
  </r>
  <r>
    <s v="LAND_NOPARC"/>
    <m/>
    <x v="0"/>
    <m/>
    <n v="0"/>
    <m/>
    <m/>
    <m/>
    <m/>
    <n v="5.7329999999999999E-2"/>
    <n v="0"/>
    <n v="0"/>
    <n v="0"/>
    <n v="0"/>
    <m/>
    <n v="0"/>
    <n v="0"/>
    <n v="0"/>
    <s v="NO"/>
    <n v="0"/>
    <m/>
    <m/>
    <m/>
    <m/>
    <n v="0"/>
    <m/>
    <m/>
    <n v="0"/>
    <n v="0"/>
    <n v="0"/>
    <n v="0"/>
    <n v="0"/>
    <m/>
    <m/>
    <m/>
    <m/>
    <m/>
    <m/>
    <m/>
    <m/>
    <m/>
    <m/>
    <n v="0"/>
    <n v="0"/>
    <n v="1"/>
    <s v="Agawam River"/>
    <n v="42"/>
  </r>
  <r>
    <s v="47-1118B"/>
    <m/>
    <x v="0"/>
    <s v="124 MAIN ST"/>
    <n v="390"/>
    <s v="TOBEY HOSPITAL"/>
    <s v="INST"/>
    <s v="DEVEL LAND  MDL-00"/>
    <s v="47//1118/B/"/>
    <n v="1.5251300000000001"/>
    <n v="0"/>
    <n v="0"/>
    <n v="0"/>
    <n v="0"/>
    <m/>
    <n v="0"/>
    <n v="0"/>
    <n v="0"/>
    <s v="YES"/>
    <n v="0"/>
    <s v="47-1118B"/>
    <m/>
    <m/>
    <m/>
    <n v="0"/>
    <m/>
    <m/>
    <n v="0"/>
    <n v="0"/>
    <n v="0"/>
    <n v="0"/>
    <n v="0"/>
    <m/>
    <m/>
    <m/>
    <m/>
    <m/>
    <m/>
    <m/>
    <m/>
    <m/>
    <m/>
    <n v="1"/>
    <n v="0"/>
    <n v="1"/>
    <s v="Agawam River"/>
    <n v="42"/>
  </r>
  <r>
    <s v="48-1037"/>
    <m/>
    <x v="0"/>
    <s v="198 MARION RD  OFF"/>
    <n v="101"/>
    <s v="RIPLEY CLARENCE W JR"/>
    <s v="MR30"/>
    <s v="ONE FAMILY"/>
    <s v="48//1037//"/>
    <n v="0.16511000000000001"/>
    <n v="0"/>
    <n v="0"/>
    <n v="1"/>
    <n v="1"/>
    <s v="SEWER"/>
    <n v="1"/>
    <n v="0"/>
    <n v="0"/>
    <s v="NO_W1"/>
    <n v="0"/>
    <s v="48-1037"/>
    <s v="All Public,Gas"/>
    <s v="SEWER"/>
    <s v="SEWER"/>
    <n v="0"/>
    <m/>
    <m/>
    <n v="0"/>
    <n v="0"/>
    <n v="3"/>
    <n v="1792"/>
    <n v="1"/>
    <m/>
    <m/>
    <m/>
    <m/>
    <m/>
    <m/>
    <m/>
    <m/>
    <m/>
    <m/>
    <n v="1"/>
    <n v="0"/>
    <n v="1"/>
    <s v="Wareham River West"/>
    <n v="44"/>
  </r>
  <r>
    <s v="39-H4"/>
    <m/>
    <x v="0"/>
    <s v="8 FOREST WAY"/>
    <n v="101"/>
    <s v="FINCHAM MICHAEL R"/>
    <s v="R43"/>
    <s v="ONE FAMILY"/>
    <s v="39//H4//"/>
    <n v="1.49874"/>
    <n v="1"/>
    <n v="1"/>
    <n v="1"/>
    <n v="1"/>
    <s v="SEPTIC"/>
    <n v="0"/>
    <n v="1"/>
    <n v="14900"/>
    <s v="YES"/>
    <n v="14900"/>
    <s v="39-H4"/>
    <m/>
    <m/>
    <s v="SEPTIC"/>
    <n v="14900"/>
    <m/>
    <m/>
    <n v="1"/>
    <n v="1"/>
    <n v="4"/>
    <n v="2840"/>
    <n v="2"/>
    <m/>
    <m/>
    <m/>
    <m/>
    <m/>
    <m/>
    <m/>
    <m/>
    <m/>
    <m/>
    <n v="1"/>
    <n v="9.68"/>
    <n v="1"/>
    <s v="Agawam River"/>
    <n v="42"/>
  </r>
  <r>
    <s v="39-T2"/>
    <m/>
    <x v="0"/>
    <s v="19 NARROWS RD"/>
    <n v="101"/>
    <s v="NOLAN SUSAN M TRUSTEE"/>
    <s v="R30"/>
    <s v="ONE FAMILY"/>
    <s v="39//T2//"/>
    <n v="0.15919"/>
    <n v="0"/>
    <n v="0"/>
    <n v="1"/>
    <n v="1"/>
    <s v="SEWER"/>
    <n v="1"/>
    <n v="1"/>
    <n v="1800"/>
    <s v="YES"/>
    <n v="0"/>
    <s v="39-T2"/>
    <m/>
    <m/>
    <s v="SEWER"/>
    <n v="1800"/>
    <m/>
    <m/>
    <n v="0"/>
    <n v="0"/>
    <n v="1"/>
    <n v="280"/>
    <n v="1"/>
    <m/>
    <m/>
    <m/>
    <m/>
    <m/>
    <m/>
    <m/>
    <m/>
    <m/>
    <m/>
    <n v="2"/>
    <n v="0"/>
    <n v="1"/>
    <s v="Wareham River East"/>
    <n v="45"/>
  </r>
  <r>
    <s v="LAND_NOPARC"/>
    <m/>
    <x v="0"/>
    <m/>
    <n v="0"/>
    <m/>
    <m/>
    <m/>
    <m/>
    <n v="3.4298500000000001"/>
    <n v="0"/>
    <n v="0"/>
    <n v="0"/>
    <n v="0"/>
    <m/>
    <n v="0"/>
    <n v="0"/>
    <n v="0"/>
    <s v="NO"/>
    <n v="0"/>
    <m/>
    <m/>
    <m/>
    <m/>
    <n v="0"/>
    <m/>
    <m/>
    <n v="0"/>
    <n v="0"/>
    <n v="0"/>
    <n v="0"/>
    <n v="0"/>
    <m/>
    <m/>
    <m/>
    <m/>
    <m/>
    <m/>
    <m/>
    <m/>
    <m/>
    <m/>
    <n v="0"/>
    <n v="0"/>
    <n v="1"/>
    <s v="Broad Marsh River"/>
    <n v="43"/>
  </r>
  <r>
    <s v="39-T1"/>
    <m/>
    <x v="0"/>
    <s v="17 NARROWS RD"/>
    <n v="101"/>
    <s v="NOLAN JOHN J"/>
    <s v="R30"/>
    <s v="ONE FAMILY"/>
    <s v="39//T1//"/>
    <n v="0.18568999999999999"/>
    <n v="0"/>
    <n v="0"/>
    <n v="1"/>
    <n v="1"/>
    <s v="SEWER"/>
    <n v="1"/>
    <n v="1"/>
    <n v="4100"/>
    <s v="YES"/>
    <n v="0"/>
    <s v="39-T1"/>
    <s v="All Public,Gas"/>
    <s v="SEWER"/>
    <s v="SEWER"/>
    <n v="4100"/>
    <m/>
    <m/>
    <n v="0"/>
    <n v="0"/>
    <n v="3"/>
    <n v="1652"/>
    <n v="2"/>
    <m/>
    <m/>
    <m/>
    <m/>
    <m/>
    <m/>
    <m/>
    <m/>
    <m/>
    <m/>
    <n v="2"/>
    <n v="0"/>
    <n v="1"/>
    <s v="Wareham River East"/>
    <n v="45"/>
  </r>
  <r>
    <s v="LAND_NOPARC"/>
    <m/>
    <x v="0"/>
    <m/>
    <n v="0"/>
    <m/>
    <m/>
    <m/>
    <m/>
    <n v="3.8390000000000001E-2"/>
    <n v="0"/>
    <n v="0"/>
    <n v="0"/>
    <n v="0"/>
    <m/>
    <n v="0"/>
    <n v="0"/>
    <n v="0"/>
    <s v="NO"/>
    <n v="0"/>
    <m/>
    <m/>
    <m/>
    <m/>
    <n v="0"/>
    <m/>
    <m/>
    <n v="0"/>
    <n v="0"/>
    <n v="0"/>
    <n v="0"/>
    <n v="0"/>
    <m/>
    <m/>
    <m/>
    <m/>
    <m/>
    <m/>
    <m/>
    <m/>
    <m/>
    <m/>
    <n v="0"/>
    <n v="0"/>
    <n v="1"/>
    <s v="Broad Marsh River"/>
    <n v="43"/>
  </r>
  <r>
    <s v="39-1000"/>
    <m/>
    <x v="0"/>
    <s v="0 NARROWS RD"/>
    <n v="106"/>
    <s v="SCHMIDT SUSAN J"/>
    <s v="R30"/>
    <s v="AC LND IMP  MDL-00"/>
    <s v="39//1000//"/>
    <n v="0.19375999999999999"/>
    <n v="0"/>
    <n v="0"/>
    <n v="0"/>
    <n v="0"/>
    <m/>
    <n v="0"/>
    <n v="1"/>
    <n v="7300"/>
    <s v="YES"/>
    <n v="0"/>
    <s v="39-1000"/>
    <m/>
    <m/>
    <m/>
    <n v="7300"/>
    <m/>
    <m/>
    <n v="0"/>
    <n v="0"/>
    <n v="0"/>
    <n v="0"/>
    <n v="0"/>
    <m/>
    <m/>
    <m/>
    <m/>
    <m/>
    <m/>
    <m/>
    <m/>
    <m/>
    <m/>
    <n v="1"/>
    <n v="0"/>
    <n v="1"/>
    <s v="Wareham River East"/>
    <n v="45"/>
  </r>
  <r>
    <s v="48-1030"/>
    <m/>
    <x v="0"/>
    <s v="7 BURR PKWY"/>
    <n v="101"/>
    <s v="MULLEN GLEN"/>
    <s v="MR30"/>
    <s v="ONE FAMILY"/>
    <s v="48//1030//"/>
    <n v="0.24687000000000001"/>
    <n v="0"/>
    <n v="0"/>
    <n v="1"/>
    <n v="1"/>
    <s v="SEWER"/>
    <n v="1"/>
    <n v="1"/>
    <n v="5600"/>
    <s v="NO_W1"/>
    <n v="0"/>
    <s v="48-1030"/>
    <s v="Public Water,Gas"/>
    <m/>
    <s v="SEWER"/>
    <n v="5600"/>
    <m/>
    <m/>
    <n v="0"/>
    <n v="0"/>
    <n v="2"/>
    <n v="976"/>
    <n v="1"/>
    <m/>
    <m/>
    <m/>
    <m/>
    <m/>
    <m/>
    <m/>
    <m/>
    <m/>
    <m/>
    <n v="3"/>
    <n v="0"/>
    <n v="1"/>
    <s v="Wareham River West"/>
    <n v="44"/>
  </r>
  <r>
    <s v="48-1026"/>
    <m/>
    <x v="0"/>
    <s v="0 MARION RD  OFF"/>
    <n v="903"/>
    <s v="TOWN OF WAREHAM"/>
    <s v="MR30"/>
    <s v="TAX POSS  MDL-00"/>
    <s v="48//1026//"/>
    <n v="2.7028400000000001"/>
    <n v="0"/>
    <n v="0"/>
    <n v="0"/>
    <n v="0"/>
    <m/>
    <n v="0"/>
    <n v="0"/>
    <n v="0"/>
    <s v="YES"/>
    <n v="0"/>
    <s v="48-1026"/>
    <m/>
    <m/>
    <m/>
    <n v="0"/>
    <m/>
    <m/>
    <n v="0"/>
    <n v="0"/>
    <n v="0"/>
    <n v="0"/>
    <n v="0"/>
    <m/>
    <m/>
    <m/>
    <m/>
    <m/>
    <m/>
    <m/>
    <m/>
    <m/>
    <m/>
    <n v="1"/>
    <n v="0"/>
    <n v="1"/>
    <s v="Wareham River West"/>
    <n v="44"/>
  </r>
  <r>
    <s v="48-1035"/>
    <m/>
    <x v="0"/>
    <s v="190 MARION RD"/>
    <n v="104"/>
    <s v="STRAWN LAURIE C"/>
    <s v="MR30"/>
    <s v="TWO FAMILY"/>
    <s v="48//1035//"/>
    <n v="0.13378000000000001"/>
    <n v="0"/>
    <n v="0"/>
    <n v="1"/>
    <n v="1"/>
    <s v="SEWER"/>
    <n v="1"/>
    <n v="1"/>
    <n v="9300"/>
    <s v="YES"/>
    <n v="0"/>
    <s v="48-1035"/>
    <s v="Public Water,Public Sewer"/>
    <s v="SEWER"/>
    <s v="SEWER"/>
    <n v="9300"/>
    <m/>
    <m/>
    <n v="0"/>
    <n v="0"/>
    <n v="3"/>
    <n v="1748"/>
    <n v="1.5"/>
    <m/>
    <m/>
    <m/>
    <m/>
    <m/>
    <m/>
    <m/>
    <m/>
    <m/>
    <m/>
    <n v="0"/>
    <n v="0"/>
    <n v="1"/>
    <s v="Wareham River West"/>
    <n v="44"/>
  </r>
  <r>
    <s v="47-F15"/>
    <m/>
    <x v="0"/>
    <s v="18 WALSH BLVD"/>
    <n v="0"/>
    <s v="TOWN OF WAREHAM"/>
    <m/>
    <m/>
    <m/>
    <n v="0.44446999999999998"/>
    <n v="0"/>
    <n v="0"/>
    <n v="1"/>
    <n v="1"/>
    <s v="SEWER"/>
    <n v="0"/>
    <n v="0"/>
    <n v="0"/>
    <s v="YES"/>
    <n v="0"/>
    <s v="47-F15"/>
    <m/>
    <m/>
    <s v="SEWER"/>
    <n v="0"/>
    <m/>
    <m/>
    <n v="0"/>
    <n v="0"/>
    <n v="0"/>
    <n v="0"/>
    <n v="0"/>
    <m/>
    <m/>
    <m/>
    <m/>
    <m/>
    <m/>
    <m/>
    <m/>
    <m/>
    <m/>
    <n v="1"/>
    <n v="0"/>
    <n v="1"/>
    <s v="Broad Marsh River"/>
    <n v="43"/>
  </r>
  <r>
    <s v="LAND_NOPARC"/>
    <m/>
    <x v="0"/>
    <m/>
    <n v="0"/>
    <m/>
    <m/>
    <m/>
    <m/>
    <n v="4.0000000000000002E-4"/>
    <n v="0"/>
    <n v="0"/>
    <n v="0"/>
    <n v="0"/>
    <m/>
    <n v="0"/>
    <n v="0"/>
    <n v="0"/>
    <s v="NO"/>
    <n v="0"/>
    <m/>
    <m/>
    <m/>
    <m/>
    <n v="0"/>
    <m/>
    <m/>
    <n v="0"/>
    <n v="0"/>
    <n v="0"/>
    <n v="0"/>
    <n v="0"/>
    <m/>
    <m/>
    <m/>
    <m/>
    <m/>
    <m/>
    <m/>
    <m/>
    <m/>
    <m/>
    <n v="0"/>
    <n v="0"/>
    <n v="1"/>
    <s v="Wareham River East"/>
    <n v="45"/>
  </r>
  <r>
    <s v="48-1034"/>
    <m/>
    <x v="0"/>
    <s v="186 MARION RD"/>
    <n v="101"/>
    <s v="STRAWN PHILIP M"/>
    <s v="MR30"/>
    <s v="ONE FAMILY"/>
    <s v="48//1034//"/>
    <n v="0.20022999999999999"/>
    <n v="0"/>
    <n v="0"/>
    <n v="1"/>
    <n v="1"/>
    <s v="SEWER"/>
    <n v="1"/>
    <n v="1"/>
    <n v="4300"/>
    <s v="YES"/>
    <n v="0"/>
    <s v="48-1034"/>
    <m/>
    <m/>
    <s v="SEWER"/>
    <n v="4300"/>
    <m/>
    <m/>
    <n v="0"/>
    <n v="0"/>
    <n v="2"/>
    <n v="1162"/>
    <n v="1.75"/>
    <m/>
    <m/>
    <m/>
    <m/>
    <m/>
    <m/>
    <m/>
    <m/>
    <m/>
    <m/>
    <n v="0"/>
    <n v="0"/>
    <n v="1"/>
    <s v="Wareham River West"/>
    <n v="44"/>
  </r>
  <r>
    <s v="LAND_NOPARC"/>
    <m/>
    <x v="0"/>
    <m/>
    <n v="0"/>
    <m/>
    <m/>
    <m/>
    <m/>
    <n v="3.7819999999999999E-2"/>
    <n v="0"/>
    <n v="0"/>
    <n v="0"/>
    <n v="0"/>
    <m/>
    <n v="0"/>
    <n v="0"/>
    <n v="0"/>
    <s v="NO"/>
    <n v="0"/>
    <m/>
    <m/>
    <m/>
    <m/>
    <n v="0"/>
    <m/>
    <m/>
    <n v="0"/>
    <n v="0"/>
    <n v="0"/>
    <n v="0"/>
    <n v="0"/>
    <m/>
    <m/>
    <m/>
    <m/>
    <m/>
    <m/>
    <m/>
    <m/>
    <m/>
    <m/>
    <n v="0"/>
    <n v="0"/>
    <n v="1"/>
    <s v="Broad Marsh River"/>
    <n v="43"/>
  </r>
  <r>
    <s v="LAND_NOPARC"/>
    <m/>
    <x v="0"/>
    <m/>
    <n v="0"/>
    <m/>
    <m/>
    <m/>
    <m/>
    <n v="0.29651"/>
    <n v="0"/>
    <n v="0"/>
    <n v="0"/>
    <n v="0"/>
    <m/>
    <n v="0"/>
    <n v="0"/>
    <n v="0"/>
    <s v="NO"/>
    <n v="0"/>
    <m/>
    <m/>
    <m/>
    <m/>
    <n v="0"/>
    <m/>
    <m/>
    <n v="0"/>
    <n v="0"/>
    <n v="0"/>
    <n v="0"/>
    <n v="0"/>
    <m/>
    <m/>
    <m/>
    <m/>
    <m/>
    <m/>
    <m/>
    <m/>
    <m/>
    <m/>
    <n v="0"/>
    <n v="0"/>
    <n v="1"/>
    <s v="Wareham River West"/>
    <n v="44"/>
  </r>
  <r>
    <s v="47-F16"/>
    <m/>
    <x v="0"/>
    <s v="18 WALSH BLVD"/>
    <n v="0"/>
    <s v="TOWN OF WAREHAM"/>
    <m/>
    <m/>
    <m/>
    <n v="0.84016999999999997"/>
    <n v="0"/>
    <n v="0"/>
    <n v="1"/>
    <n v="1"/>
    <s v="SEWER"/>
    <n v="0"/>
    <n v="0"/>
    <n v="0"/>
    <s v="YES"/>
    <n v="0"/>
    <s v="47-F16"/>
    <m/>
    <m/>
    <s v="SEWER"/>
    <n v="0"/>
    <m/>
    <m/>
    <n v="0"/>
    <n v="0"/>
    <n v="0"/>
    <n v="0"/>
    <n v="0"/>
    <m/>
    <m/>
    <m/>
    <m/>
    <m/>
    <m/>
    <m/>
    <m/>
    <m/>
    <m/>
    <n v="1"/>
    <n v="0"/>
    <n v="1"/>
    <s v="Broad Marsh River"/>
    <n v="43"/>
  </r>
  <r>
    <s v="LAND_NOPARC"/>
    <m/>
    <x v="0"/>
    <m/>
    <n v="0"/>
    <m/>
    <m/>
    <m/>
    <m/>
    <n v="4.1860000000000001E-2"/>
    <n v="0"/>
    <n v="0"/>
    <n v="0"/>
    <n v="0"/>
    <m/>
    <n v="0"/>
    <n v="0"/>
    <n v="0"/>
    <s v="NO"/>
    <n v="0"/>
    <m/>
    <m/>
    <m/>
    <m/>
    <n v="0"/>
    <m/>
    <m/>
    <n v="0"/>
    <n v="0"/>
    <n v="0"/>
    <n v="0"/>
    <n v="0"/>
    <m/>
    <m/>
    <m/>
    <m/>
    <m/>
    <m/>
    <m/>
    <m/>
    <m/>
    <m/>
    <n v="0"/>
    <n v="0"/>
    <n v="1"/>
    <s v="Broad Marsh River"/>
    <n v="43"/>
  </r>
  <r>
    <s v="48-1069"/>
    <m/>
    <x v="0"/>
    <s v="0 SWIFTS BCH RD  OFF"/>
    <n v="903"/>
    <s v="TOWN OF WAREHAM"/>
    <s v="MR30"/>
    <s v="TAX POSS  MDL-00"/>
    <s v="48//1069//"/>
    <n v="1.62978"/>
    <n v="0"/>
    <n v="0"/>
    <n v="0"/>
    <n v="0"/>
    <m/>
    <n v="0"/>
    <n v="0"/>
    <n v="0"/>
    <s v="YES"/>
    <n v="0"/>
    <s v="48-1069"/>
    <m/>
    <m/>
    <m/>
    <n v="0"/>
    <m/>
    <m/>
    <n v="0"/>
    <n v="0"/>
    <n v="0"/>
    <n v="0"/>
    <n v="0"/>
    <m/>
    <m/>
    <m/>
    <m/>
    <m/>
    <m/>
    <m/>
    <m/>
    <m/>
    <m/>
    <n v="1"/>
    <n v="0"/>
    <n v="1"/>
    <s v="Broad Marsh River"/>
    <n v="43"/>
  </r>
  <r>
    <s v="LAND_NOPARC"/>
    <m/>
    <x v="0"/>
    <m/>
    <n v="0"/>
    <m/>
    <m/>
    <m/>
    <m/>
    <n v="1.6800000000000001E-3"/>
    <n v="0"/>
    <n v="0"/>
    <n v="0"/>
    <n v="0"/>
    <m/>
    <n v="0"/>
    <n v="0"/>
    <n v="0"/>
    <s v="NO"/>
    <n v="0"/>
    <m/>
    <m/>
    <m/>
    <m/>
    <n v="0"/>
    <m/>
    <m/>
    <n v="0"/>
    <n v="0"/>
    <n v="0"/>
    <n v="0"/>
    <n v="0"/>
    <m/>
    <m/>
    <m/>
    <m/>
    <m/>
    <m/>
    <m/>
    <m/>
    <m/>
    <m/>
    <n v="0"/>
    <n v="0"/>
    <n v="1"/>
    <s v="Agawam River"/>
    <n v="42"/>
  </r>
  <r>
    <s v="48-1033"/>
    <m/>
    <x v="0"/>
    <s v="3 BURR PKWY"/>
    <n v="101"/>
    <s v="TETRAULT PAUL A JR"/>
    <s v="MR30"/>
    <s v="ONE FAMILY"/>
    <s v="48//1033//"/>
    <n v="0.36179"/>
    <n v="0"/>
    <n v="0"/>
    <n v="1"/>
    <n v="1"/>
    <s v="SEWER"/>
    <n v="1"/>
    <n v="1"/>
    <n v="17500"/>
    <s v="YES"/>
    <n v="0"/>
    <s v="48-1033"/>
    <s v="Public Water,Public Sewer,Gas"/>
    <s v="SEWER"/>
    <s v="SEWER"/>
    <n v="17500"/>
    <m/>
    <m/>
    <n v="0"/>
    <n v="0"/>
    <n v="3"/>
    <n v="2073"/>
    <n v="2"/>
    <m/>
    <m/>
    <m/>
    <m/>
    <m/>
    <m/>
    <m/>
    <m/>
    <m/>
    <m/>
    <n v="1"/>
    <n v="0"/>
    <n v="1"/>
    <s v="Wareham River West"/>
    <n v="44"/>
  </r>
  <r>
    <s v="LAND_NOPARC"/>
    <m/>
    <x v="0"/>
    <m/>
    <n v="0"/>
    <m/>
    <m/>
    <m/>
    <m/>
    <n v="2.0999999999999999E-3"/>
    <n v="0"/>
    <n v="0"/>
    <n v="0"/>
    <n v="0"/>
    <m/>
    <n v="0"/>
    <n v="0"/>
    <n v="0"/>
    <s v="NO"/>
    <n v="0"/>
    <m/>
    <m/>
    <m/>
    <m/>
    <n v="0"/>
    <m/>
    <m/>
    <n v="0"/>
    <n v="0"/>
    <n v="0"/>
    <n v="0"/>
    <n v="0"/>
    <m/>
    <m/>
    <m/>
    <m/>
    <m/>
    <m/>
    <m/>
    <m/>
    <m/>
    <m/>
    <n v="0"/>
    <n v="0"/>
    <n v="1"/>
    <s v="Agawam River"/>
    <n v="42"/>
  </r>
  <r>
    <s v="47-1120"/>
    <m/>
    <x v="0"/>
    <s v="106 MAIN ST"/>
    <n v="342"/>
    <s v="BOVA DAVID R TRUSTEE OF"/>
    <s v="INST"/>
    <s v="PROF BLDG"/>
    <s v="47//1120//"/>
    <n v="0.73158999999999996"/>
    <n v="0"/>
    <n v="0"/>
    <n v="1"/>
    <n v="1"/>
    <s v="SEWER"/>
    <n v="1"/>
    <n v="1"/>
    <n v="9400"/>
    <s v="NO_W1"/>
    <n v="0"/>
    <s v="47-1120"/>
    <s v="All Public"/>
    <s v="SEWER"/>
    <s v="SEWER"/>
    <n v="9400"/>
    <m/>
    <m/>
    <n v="0"/>
    <n v="0"/>
    <n v="0"/>
    <n v="7905"/>
    <n v="2"/>
    <m/>
    <m/>
    <m/>
    <m/>
    <m/>
    <m/>
    <m/>
    <m/>
    <m/>
    <m/>
    <n v="1"/>
    <n v="0"/>
    <n v="1"/>
    <s v="Agawam River"/>
    <n v="42"/>
  </r>
  <r>
    <s v="42-A"/>
    <m/>
    <x v="0"/>
    <s v="27 MINOT AVE"/>
    <n v="903"/>
    <s v="TOWN OF WAREHAM"/>
    <s v="R30"/>
    <s v="MUNICIPAL  MDL-00"/>
    <s v="42///A/"/>
    <n v="1.24569"/>
    <n v="0"/>
    <n v="0"/>
    <n v="0"/>
    <n v="0"/>
    <m/>
    <n v="0"/>
    <n v="0"/>
    <n v="0"/>
    <s v="YES"/>
    <n v="0"/>
    <s v="42-A"/>
    <m/>
    <m/>
    <m/>
    <n v="0"/>
    <s v="fee simple"/>
    <s v="YES"/>
    <n v="0"/>
    <n v="0"/>
    <n v="0"/>
    <n v="0"/>
    <n v="0"/>
    <m/>
    <m/>
    <m/>
    <m/>
    <m/>
    <m/>
    <m/>
    <m/>
    <m/>
    <m/>
    <n v="2"/>
    <n v="0"/>
    <n v="1"/>
    <s v="Agawam River"/>
    <n v="42"/>
  </r>
  <r>
    <s v="LAND_NOPARC"/>
    <m/>
    <x v="0"/>
    <m/>
    <n v="0"/>
    <m/>
    <m/>
    <m/>
    <m/>
    <n v="7.43E-3"/>
    <n v="0"/>
    <n v="0"/>
    <n v="0"/>
    <n v="0"/>
    <m/>
    <n v="0"/>
    <n v="0"/>
    <n v="0"/>
    <s v="NO"/>
    <n v="0"/>
    <m/>
    <m/>
    <m/>
    <m/>
    <n v="0"/>
    <m/>
    <m/>
    <n v="0"/>
    <n v="0"/>
    <n v="0"/>
    <n v="0"/>
    <n v="0"/>
    <m/>
    <m/>
    <m/>
    <m/>
    <m/>
    <m/>
    <m/>
    <m/>
    <m/>
    <m/>
    <n v="0"/>
    <n v="0"/>
    <n v="1"/>
    <s v="Agawam River"/>
    <n v="42"/>
  </r>
  <r>
    <s v="48-1025"/>
    <m/>
    <x v="0"/>
    <s v="14 BURR PKWY"/>
    <n v="101"/>
    <s v="MOTT WARREN"/>
    <s v="MR30"/>
    <s v="ONE FAMILY"/>
    <s v="48//1025//"/>
    <n v="0.11509"/>
    <n v="0"/>
    <n v="0"/>
    <n v="1"/>
    <n v="1"/>
    <s v="SEWER"/>
    <n v="1"/>
    <n v="1"/>
    <n v="5600"/>
    <s v="YES"/>
    <n v="0"/>
    <s v="48-1025"/>
    <s v="All Public"/>
    <s v="SEWER"/>
    <s v="SEWER"/>
    <n v="5600"/>
    <m/>
    <m/>
    <n v="0"/>
    <n v="0"/>
    <n v="3"/>
    <n v="1265"/>
    <n v="1.75"/>
    <m/>
    <m/>
    <m/>
    <m/>
    <m/>
    <m/>
    <m/>
    <m/>
    <m/>
    <m/>
    <n v="1"/>
    <n v="0"/>
    <n v="1"/>
    <s v="Wareham River West"/>
    <n v="44"/>
  </r>
  <r>
    <s v="LAND_NOPARC"/>
    <m/>
    <x v="0"/>
    <m/>
    <n v="0"/>
    <m/>
    <m/>
    <m/>
    <m/>
    <n v="3.5200000000000002E-2"/>
    <n v="0"/>
    <n v="0"/>
    <n v="0"/>
    <n v="0"/>
    <m/>
    <n v="0"/>
    <n v="0"/>
    <n v="0"/>
    <s v="NO"/>
    <n v="0"/>
    <m/>
    <m/>
    <m/>
    <m/>
    <n v="0"/>
    <m/>
    <m/>
    <n v="0"/>
    <n v="0"/>
    <n v="0"/>
    <n v="0"/>
    <n v="0"/>
    <m/>
    <m/>
    <m/>
    <m/>
    <m/>
    <m/>
    <m/>
    <m/>
    <m/>
    <m/>
    <n v="0"/>
    <n v="0"/>
    <n v="1"/>
    <s v="Broad Marsh River"/>
    <n v="43"/>
  </r>
  <r>
    <s v="LAND_NOPARC"/>
    <m/>
    <x v="0"/>
    <m/>
    <n v="0"/>
    <m/>
    <m/>
    <m/>
    <m/>
    <n v="7.7600000000000004E-3"/>
    <n v="0"/>
    <n v="0"/>
    <n v="0"/>
    <n v="0"/>
    <m/>
    <n v="0"/>
    <n v="0"/>
    <n v="0"/>
    <s v="NO"/>
    <n v="0"/>
    <m/>
    <m/>
    <m/>
    <m/>
    <n v="0"/>
    <m/>
    <m/>
    <n v="0"/>
    <n v="0"/>
    <n v="0"/>
    <n v="0"/>
    <n v="0"/>
    <m/>
    <m/>
    <m/>
    <m/>
    <m/>
    <m/>
    <m/>
    <m/>
    <m/>
    <m/>
    <n v="0"/>
    <n v="0"/>
    <n v="1"/>
    <s v="Broad Marsh River"/>
    <n v="43"/>
  </r>
  <r>
    <s v="LAND_NOPARC"/>
    <m/>
    <x v="0"/>
    <m/>
    <n v="0"/>
    <m/>
    <m/>
    <m/>
    <m/>
    <n v="1.0030000000000001E-2"/>
    <n v="0"/>
    <n v="0"/>
    <n v="0"/>
    <n v="0"/>
    <m/>
    <n v="0"/>
    <n v="0"/>
    <n v="0"/>
    <s v="NO"/>
    <n v="0"/>
    <m/>
    <m/>
    <m/>
    <m/>
    <n v="0"/>
    <m/>
    <m/>
    <n v="0"/>
    <n v="0"/>
    <n v="0"/>
    <n v="0"/>
    <n v="0"/>
    <m/>
    <m/>
    <m/>
    <m/>
    <m/>
    <m/>
    <m/>
    <m/>
    <m/>
    <m/>
    <n v="0"/>
    <n v="0"/>
    <n v="1"/>
    <s v="Broad Marsh River"/>
    <n v="43"/>
  </r>
  <r>
    <s v="LAND_NOPARC"/>
    <m/>
    <x v="0"/>
    <m/>
    <n v="0"/>
    <m/>
    <m/>
    <m/>
    <m/>
    <n v="3.1700000000000001E-3"/>
    <n v="0"/>
    <n v="0"/>
    <n v="0"/>
    <n v="0"/>
    <m/>
    <n v="0"/>
    <n v="0"/>
    <n v="0"/>
    <s v="NO"/>
    <n v="0"/>
    <m/>
    <m/>
    <m/>
    <m/>
    <n v="0"/>
    <m/>
    <m/>
    <n v="0"/>
    <n v="0"/>
    <n v="0"/>
    <n v="0"/>
    <n v="0"/>
    <m/>
    <m/>
    <m/>
    <m/>
    <m/>
    <m/>
    <m/>
    <m/>
    <m/>
    <m/>
    <n v="0"/>
    <n v="0"/>
    <n v="1"/>
    <s v="Broad Marsh River"/>
    <n v="43"/>
  </r>
  <r>
    <s v="48-1024"/>
    <m/>
    <x v="0"/>
    <s v="12 BURR PKWY"/>
    <n v="101"/>
    <s v="TETRAULT PAUL A"/>
    <s v="MR30"/>
    <s v="ONE FAMILY"/>
    <s v="48//1024//"/>
    <n v="0.23017000000000001"/>
    <n v="0"/>
    <n v="0"/>
    <n v="1"/>
    <n v="1"/>
    <s v="SEWER"/>
    <n v="1"/>
    <n v="1"/>
    <n v="4800"/>
    <s v="YES"/>
    <n v="0"/>
    <s v="48-1024"/>
    <s v="Public Water,Public Sewer"/>
    <s v="SEWER"/>
    <s v="SEWER"/>
    <n v="4800"/>
    <m/>
    <m/>
    <n v="0"/>
    <n v="0"/>
    <n v="1"/>
    <n v="962"/>
    <n v="1"/>
    <m/>
    <m/>
    <m/>
    <m/>
    <m/>
    <m/>
    <m/>
    <m/>
    <m/>
    <m/>
    <n v="1"/>
    <n v="0"/>
    <n v="1"/>
    <s v="Wareham River West"/>
    <n v="44"/>
  </r>
  <r>
    <s v="47-1040"/>
    <m/>
    <x v="0"/>
    <s v="48 HIGH ST"/>
    <n v="130"/>
    <s v="SOUTHCOAST HOSPITALS GROUP INC"/>
    <s v="MR30"/>
    <s v="RES ACLNDV  MDL-00"/>
    <s v="47//1040//"/>
    <n v="0.29420000000000002"/>
    <n v="0"/>
    <n v="0"/>
    <n v="1"/>
    <n v="1"/>
    <s v="SEWER"/>
    <n v="0"/>
    <n v="1"/>
    <n v="0"/>
    <s v="YES"/>
    <n v="0"/>
    <s v="47-1040"/>
    <s v="All Public"/>
    <s v="SEWER"/>
    <s v="SEWER"/>
    <n v="0"/>
    <m/>
    <m/>
    <n v="0"/>
    <n v="0"/>
    <n v="0"/>
    <n v="0"/>
    <n v="0"/>
    <m/>
    <m/>
    <m/>
    <m/>
    <m/>
    <m/>
    <m/>
    <m/>
    <m/>
    <m/>
    <n v="1"/>
    <n v="0"/>
    <n v="1"/>
    <s v="Broad Marsh River"/>
    <n v="43"/>
  </r>
  <r>
    <s v="LAND_NOPARC"/>
    <m/>
    <x v="0"/>
    <m/>
    <n v="0"/>
    <m/>
    <m/>
    <m/>
    <m/>
    <n v="9.2619999999999994E-2"/>
    <n v="0"/>
    <n v="0"/>
    <n v="0"/>
    <n v="0"/>
    <m/>
    <n v="0"/>
    <n v="0"/>
    <n v="0"/>
    <s v="NO"/>
    <n v="0"/>
    <m/>
    <m/>
    <m/>
    <m/>
    <n v="0"/>
    <m/>
    <m/>
    <n v="0"/>
    <n v="0"/>
    <n v="0"/>
    <n v="0"/>
    <n v="0"/>
    <m/>
    <m/>
    <m/>
    <m/>
    <m/>
    <m/>
    <m/>
    <m/>
    <m/>
    <m/>
    <n v="0"/>
    <n v="0"/>
    <n v="1"/>
    <s v="Broad Marsh River"/>
    <n v="43"/>
  </r>
  <r>
    <s v="47-1163A"/>
    <m/>
    <x v="0"/>
    <s v="28 CHURCH AVE"/>
    <n v="923"/>
    <s v="COMMONWEALTH OF MA-DEPT OF"/>
    <s v="R30"/>
    <s v="PUBLIC HTH  MDL-94"/>
    <s v="47//1163/A/"/>
    <n v="1.88198"/>
    <n v="0"/>
    <n v="0"/>
    <n v="1"/>
    <n v="1"/>
    <s v="SEWER"/>
    <n v="1"/>
    <n v="1"/>
    <n v="28300"/>
    <s v="YES"/>
    <n v="0"/>
    <s v="47-1163A"/>
    <s v="All Public"/>
    <s v="SEWER"/>
    <s v="SEWER"/>
    <n v="28300"/>
    <m/>
    <m/>
    <n v="0"/>
    <n v="0"/>
    <n v="0"/>
    <n v="3728"/>
    <n v="1"/>
    <m/>
    <m/>
    <m/>
    <m/>
    <m/>
    <m/>
    <m/>
    <m/>
    <m/>
    <m/>
    <n v="1"/>
    <n v="0"/>
    <n v="1"/>
    <s v="Broad Marsh River"/>
    <n v="43"/>
  </r>
  <r>
    <s v="47-1041C"/>
    <m/>
    <x v="0"/>
    <s v="31 CHURCH AVE"/>
    <n v="132"/>
    <s v="RASMUSSEN JOSEPH ROBERT"/>
    <s v="MR30"/>
    <s v="RES ACLNUD  MDL-00"/>
    <s v="47//1041/C/"/>
    <n v="0.36653999999999998"/>
    <n v="0"/>
    <n v="0"/>
    <n v="0"/>
    <n v="0"/>
    <m/>
    <n v="0"/>
    <n v="0"/>
    <n v="0"/>
    <s v="YES"/>
    <n v="0"/>
    <s v="47-1041C"/>
    <m/>
    <m/>
    <m/>
    <n v="0"/>
    <m/>
    <m/>
    <n v="0"/>
    <n v="0"/>
    <n v="0"/>
    <n v="0"/>
    <n v="0"/>
    <m/>
    <m/>
    <m/>
    <m/>
    <m/>
    <m/>
    <m/>
    <m/>
    <m/>
    <m/>
    <n v="1"/>
    <n v="0"/>
    <n v="1"/>
    <s v="Broad Marsh River"/>
    <n v="43"/>
  </r>
  <r>
    <s v="LAND_NOPARC"/>
    <m/>
    <x v="0"/>
    <m/>
    <n v="0"/>
    <m/>
    <m/>
    <m/>
    <m/>
    <n v="1.48427"/>
    <n v="0"/>
    <n v="0"/>
    <n v="0"/>
    <n v="0"/>
    <m/>
    <n v="0"/>
    <n v="0"/>
    <n v="0"/>
    <s v="NO"/>
    <n v="0"/>
    <m/>
    <m/>
    <m/>
    <m/>
    <n v="0"/>
    <m/>
    <m/>
    <n v="0"/>
    <n v="0"/>
    <n v="0"/>
    <n v="0"/>
    <n v="0"/>
    <m/>
    <m/>
    <m/>
    <m/>
    <m/>
    <m/>
    <m/>
    <m/>
    <m/>
    <m/>
    <n v="0"/>
    <n v="0"/>
    <n v="1"/>
    <s v="Broad Marsh River"/>
    <n v="43"/>
  </r>
  <r>
    <s v="47-1127"/>
    <m/>
    <x v="0"/>
    <s v="0 MAIN ST"/>
    <n v="903"/>
    <s v="TOWN OF WAREHAM"/>
    <s v="WRVL"/>
    <s v="MUNICIPAL  MDL-00"/>
    <s v="47//1127//"/>
    <n v="0.82952999999999999"/>
    <n v="0"/>
    <n v="0"/>
    <n v="0"/>
    <n v="0"/>
    <m/>
    <n v="0"/>
    <n v="0"/>
    <n v="0"/>
    <s v="YES"/>
    <n v="0"/>
    <s v="47-1127"/>
    <m/>
    <m/>
    <m/>
    <n v="0"/>
    <s v="fee simple"/>
    <s v="YES"/>
    <n v="0"/>
    <n v="0"/>
    <n v="0"/>
    <n v="0"/>
    <n v="0"/>
    <m/>
    <m/>
    <m/>
    <m/>
    <m/>
    <m/>
    <m/>
    <m/>
    <m/>
    <m/>
    <n v="1"/>
    <n v="0"/>
    <n v="1"/>
    <s v="Agawam River"/>
    <n v="42"/>
  </r>
  <r>
    <s v="48-1023"/>
    <m/>
    <x v="0"/>
    <s v="10 BURR PKWY"/>
    <n v="101"/>
    <s v="SNYDER BECKY L"/>
    <s v="MR30"/>
    <s v="ONE FAMILY"/>
    <s v="48//1023//"/>
    <n v="0.2354"/>
    <n v="0"/>
    <n v="0"/>
    <n v="1"/>
    <n v="1"/>
    <s v="SEWER"/>
    <n v="1"/>
    <n v="1"/>
    <n v="4400"/>
    <s v="YES"/>
    <n v="0"/>
    <s v="48-1023"/>
    <s v="All Public"/>
    <s v="SEWER"/>
    <s v="SEWER"/>
    <n v="4400"/>
    <m/>
    <m/>
    <n v="0"/>
    <n v="0"/>
    <n v="3"/>
    <n v="1414"/>
    <n v="1.75"/>
    <m/>
    <m/>
    <m/>
    <m/>
    <m/>
    <m/>
    <m/>
    <m/>
    <m/>
    <m/>
    <n v="1"/>
    <n v="0"/>
    <n v="1"/>
    <s v="Wareham River West"/>
    <n v="44"/>
  </r>
  <r>
    <s v="47-1039"/>
    <m/>
    <x v="0"/>
    <s v="50 HIGH ST"/>
    <n v="101"/>
    <s v="HTAS-HIGH TECH ALARM SYSTEMS INC"/>
    <s v="MR30"/>
    <s v="ONE FAMILY"/>
    <s v="47//1039//"/>
    <n v="0.25370999999999999"/>
    <n v="0"/>
    <n v="0"/>
    <n v="1"/>
    <n v="1"/>
    <s v="SEWER"/>
    <n v="1"/>
    <n v="1"/>
    <n v="16300"/>
    <s v="YES"/>
    <n v="0"/>
    <s v="47-1039"/>
    <s v="All Public"/>
    <s v="SEWER"/>
    <s v="SEWER"/>
    <n v="16300"/>
    <m/>
    <m/>
    <n v="0"/>
    <n v="0"/>
    <n v="3"/>
    <n v="1358"/>
    <n v="1.5"/>
    <m/>
    <m/>
    <m/>
    <m/>
    <m/>
    <m/>
    <m/>
    <m/>
    <m/>
    <m/>
    <n v="1"/>
    <n v="0"/>
    <n v="1"/>
    <s v="Broad Marsh River"/>
    <n v="43"/>
  </r>
  <r>
    <s v="47-F7"/>
    <m/>
    <x v="0"/>
    <s v="9 WALSH BLVD"/>
    <n v="903"/>
    <s v="TOWN OF WAREHAM"/>
    <s v="R30"/>
    <s v="MUNICIPAL  MDL-00"/>
    <s v="47//F7//"/>
    <n v="2.8431899999999999"/>
    <n v="0"/>
    <n v="0"/>
    <n v="1"/>
    <n v="1"/>
    <s v="SEWER"/>
    <n v="0"/>
    <n v="0"/>
    <n v="0"/>
    <s v="NO_W1"/>
    <n v="0"/>
    <s v="47-F7"/>
    <s v="All Public"/>
    <s v="SEWER"/>
    <s v="SEWER"/>
    <n v="0"/>
    <m/>
    <m/>
    <n v="0"/>
    <n v="0"/>
    <n v="0"/>
    <n v="0"/>
    <n v="0"/>
    <m/>
    <m/>
    <m/>
    <m/>
    <m/>
    <m/>
    <m/>
    <m/>
    <m/>
    <m/>
    <n v="5"/>
    <n v="0"/>
    <n v="1"/>
    <s v="Broad Marsh River"/>
    <n v="43"/>
  </r>
  <r>
    <s v="45-1004"/>
    <m/>
    <x v="0"/>
    <s v="0 NARROWS RD"/>
    <n v="442"/>
    <s v="NSTAR ELECTRIC COMPANY"/>
    <s v="MR30"/>
    <s v="IND LD UD"/>
    <s v="45//1004//"/>
    <n v="0.19402"/>
    <n v="0"/>
    <n v="0"/>
    <n v="0"/>
    <n v="0"/>
    <m/>
    <n v="0"/>
    <n v="0"/>
    <n v="0"/>
    <s v="YES"/>
    <n v="0"/>
    <s v="45-1004"/>
    <m/>
    <m/>
    <m/>
    <n v="0"/>
    <m/>
    <m/>
    <n v="0"/>
    <n v="0"/>
    <n v="0"/>
    <n v="0"/>
    <n v="0"/>
    <m/>
    <m/>
    <m/>
    <m/>
    <m/>
    <m/>
    <m/>
    <m/>
    <m/>
    <m/>
    <n v="1"/>
    <n v="0"/>
    <n v="1"/>
    <s v="Wareham River East"/>
    <n v="45"/>
  </r>
  <r>
    <s v="LAND_NOPARC"/>
    <m/>
    <x v="0"/>
    <m/>
    <n v="0"/>
    <m/>
    <m/>
    <m/>
    <m/>
    <n v="4.1200000000000004E-3"/>
    <n v="0"/>
    <n v="0"/>
    <n v="0"/>
    <n v="0"/>
    <m/>
    <n v="0"/>
    <n v="0"/>
    <n v="0"/>
    <s v="NO"/>
    <n v="0"/>
    <m/>
    <m/>
    <m/>
    <m/>
    <n v="0"/>
    <m/>
    <m/>
    <n v="0"/>
    <n v="0"/>
    <n v="0"/>
    <n v="0"/>
    <n v="0"/>
    <m/>
    <m/>
    <m/>
    <m/>
    <m/>
    <m/>
    <m/>
    <m/>
    <m/>
    <m/>
    <n v="0"/>
    <n v="0"/>
    <n v="1"/>
    <s v="Agawam River"/>
    <n v="42"/>
  </r>
  <r>
    <s v="45-1005"/>
    <m/>
    <x v="0"/>
    <s v="33 INDIAN NECK RD"/>
    <n v="132"/>
    <s v="DECAS JOHN C"/>
    <s v="MR30"/>
    <s v="RES ACLNUD  MDL-00"/>
    <s v="45//1005//"/>
    <n v="1.40127"/>
    <n v="0"/>
    <n v="0"/>
    <n v="0"/>
    <n v="0"/>
    <m/>
    <n v="0"/>
    <n v="0"/>
    <n v="0"/>
    <s v="YES"/>
    <n v="0"/>
    <s v="45-1005"/>
    <s v="Public Water,Septic"/>
    <s v="SEPTIC"/>
    <m/>
    <n v="0"/>
    <m/>
    <m/>
    <n v="0"/>
    <n v="0"/>
    <n v="0"/>
    <n v="0"/>
    <n v="0"/>
    <m/>
    <m/>
    <m/>
    <m/>
    <m/>
    <m/>
    <m/>
    <m/>
    <m/>
    <m/>
    <n v="0"/>
    <n v="0"/>
    <n v="1"/>
    <s v="Wareham River East"/>
    <n v="45"/>
  </r>
  <r>
    <s v="LAND_NOPARC"/>
    <m/>
    <x v="0"/>
    <m/>
    <n v="0"/>
    <m/>
    <m/>
    <m/>
    <m/>
    <n v="679.26164000000006"/>
    <n v="0"/>
    <n v="0"/>
    <n v="0"/>
    <n v="0"/>
    <m/>
    <n v="0"/>
    <n v="0"/>
    <n v="0"/>
    <s v="NO"/>
    <n v="0"/>
    <m/>
    <m/>
    <m/>
    <m/>
    <n v="0"/>
    <m/>
    <m/>
    <n v="0"/>
    <n v="0"/>
    <n v="0"/>
    <n v="0"/>
    <n v="0"/>
    <m/>
    <m/>
    <m/>
    <m/>
    <m/>
    <m/>
    <m/>
    <m/>
    <m/>
    <m/>
    <n v="0"/>
    <n v="0"/>
    <n v="1"/>
    <s v="Wareham River East"/>
    <n v="45"/>
  </r>
  <r>
    <s v="48-1008"/>
    <m/>
    <x v="0"/>
    <s v="0 SALT MEADOW RD"/>
    <n v="132"/>
    <s v="ENGLISH JOHN B &amp; JOHN B JR"/>
    <s v="MR30"/>
    <s v="RES ACLNUD  MDL-00"/>
    <s v="48//1008//"/>
    <n v="1.90221"/>
    <n v="0"/>
    <n v="0"/>
    <n v="0"/>
    <n v="0"/>
    <m/>
    <n v="0"/>
    <n v="0"/>
    <n v="0"/>
    <s v="YES"/>
    <n v="0"/>
    <s v="48-1008"/>
    <m/>
    <m/>
    <m/>
    <n v="0"/>
    <m/>
    <m/>
    <n v="0"/>
    <n v="0"/>
    <n v="0"/>
    <n v="0"/>
    <n v="0"/>
    <m/>
    <m/>
    <m/>
    <m/>
    <m/>
    <m/>
    <m/>
    <m/>
    <m/>
    <m/>
    <n v="1"/>
    <n v="0"/>
    <n v="1"/>
    <s v="Wareham River West"/>
    <n v="44"/>
  </r>
  <r>
    <s v="UNK1186"/>
    <s v="FEE"/>
    <x v="0"/>
    <s v="MINOT AVE"/>
    <n v="0"/>
    <m/>
    <m/>
    <m/>
    <m/>
    <n v="9.7033699999999996"/>
    <n v="0"/>
    <n v="0"/>
    <n v="7"/>
    <n v="7"/>
    <s v="SEWER"/>
    <n v="0"/>
    <n v="0"/>
    <n v="0"/>
    <s v="NO_W2"/>
    <n v="0"/>
    <m/>
    <m/>
    <m/>
    <s v="SEWER"/>
    <n v="0"/>
    <m/>
    <m/>
    <n v="0"/>
    <n v="0"/>
    <n v="0"/>
    <n v="0"/>
    <n v="0"/>
    <s v="Not in new Assr DB, Makepe?, old info"/>
    <m/>
    <m/>
    <m/>
    <m/>
    <m/>
    <m/>
    <m/>
    <m/>
    <m/>
    <n v="1"/>
    <n v="0"/>
    <n v="1"/>
    <s v="Agawam River"/>
    <n v="42"/>
  </r>
  <r>
    <s v="LAND_NOPARC"/>
    <m/>
    <x v="0"/>
    <m/>
    <n v="0"/>
    <m/>
    <m/>
    <m/>
    <m/>
    <n v="1.069E-2"/>
    <n v="0"/>
    <n v="0"/>
    <n v="0"/>
    <n v="0"/>
    <m/>
    <n v="0"/>
    <n v="0"/>
    <n v="0"/>
    <s v="NO"/>
    <n v="0"/>
    <m/>
    <m/>
    <m/>
    <m/>
    <n v="0"/>
    <m/>
    <m/>
    <n v="0"/>
    <n v="0"/>
    <n v="0"/>
    <n v="0"/>
    <n v="0"/>
    <m/>
    <m/>
    <m/>
    <m/>
    <m/>
    <m/>
    <m/>
    <m/>
    <m/>
    <m/>
    <n v="0"/>
    <n v="0"/>
    <n v="1"/>
    <s v="Broad Marsh River"/>
    <n v="43"/>
  </r>
  <r>
    <s v="48-1022"/>
    <m/>
    <x v="0"/>
    <s v="8 BURR PKWY"/>
    <n v="101"/>
    <s v="ELDRIDGE STEVEN"/>
    <s v="MR30"/>
    <s v="ONE FAMILY"/>
    <s v="48//1022//"/>
    <n v="0.25518000000000002"/>
    <n v="0"/>
    <n v="0"/>
    <n v="1"/>
    <n v="1"/>
    <s v="SEWER"/>
    <n v="1"/>
    <n v="1"/>
    <n v="10900"/>
    <s v="YES"/>
    <n v="0"/>
    <s v="48-1022"/>
    <s v="All Public"/>
    <s v="SEWER"/>
    <s v="SEWER"/>
    <n v="10900"/>
    <m/>
    <m/>
    <n v="0"/>
    <n v="0"/>
    <n v="3"/>
    <n v="1519"/>
    <n v="1.75"/>
    <m/>
    <m/>
    <m/>
    <m/>
    <m/>
    <m/>
    <m/>
    <m/>
    <m/>
    <m/>
    <n v="1"/>
    <n v="0"/>
    <n v="1"/>
    <s v="Wareham River West"/>
    <n v="44"/>
  </r>
  <r>
    <s v="45-1020B"/>
    <m/>
    <x v="0"/>
    <s v="39 MINOT AVE"/>
    <n v="905"/>
    <s v="BUZZARDS BAY HABITAT FOR"/>
    <s v="MR30"/>
    <s v="CHAR ORG  MDL-00"/>
    <s v="45//1020/B/"/>
    <n v="1.0844"/>
    <n v="0"/>
    <n v="0"/>
    <n v="0"/>
    <n v="0"/>
    <m/>
    <n v="0"/>
    <n v="0"/>
    <n v="0"/>
    <s v="YES"/>
    <n v="0"/>
    <s v="45-1020B"/>
    <s v="Public Water,Septic"/>
    <s v="SEPTIC"/>
    <m/>
    <n v="0"/>
    <m/>
    <m/>
    <n v="0"/>
    <n v="0"/>
    <n v="0"/>
    <n v="0"/>
    <n v="0"/>
    <m/>
    <m/>
    <m/>
    <m/>
    <m/>
    <m/>
    <m/>
    <m/>
    <m/>
    <m/>
    <n v="1"/>
    <n v="0"/>
    <n v="1"/>
    <s v="Wareham River East"/>
    <n v="45"/>
  </r>
  <r>
    <s v="47-F6"/>
    <m/>
    <x v="0"/>
    <s v="2 WALSH BLVD"/>
    <n v="903"/>
    <s v="TOWN OF WAREHAM"/>
    <s v="R30"/>
    <s v="MUNICIPAL  MDL-00"/>
    <s v="47//F6//"/>
    <n v="4.1469899999999997"/>
    <n v="0"/>
    <n v="0"/>
    <n v="0"/>
    <n v="0"/>
    <m/>
    <n v="0"/>
    <n v="0"/>
    <n v="0"/>
    <s v="YES"/>
    <n v="0"/>
    <s v="47-F6"/>
    <s v="All Public"/>
    <s v="SEWER"/>
    <m/>
    <n v="0"/>
    <m/>
    <m/>
    <n v="0"/>
    <n v="0"/>
    <n v="0"/>
    <n v="0"/>
    <n v="0"/>
    <m/>
    <m/>
    <m/>
    <m/>
    <m/>
    <m/>
    <m/>
    <m/>
    <m/>
    <m/>
    <n v="1"/>
    <n v="0"/>
    <n v="1"/>
    <s v="Broad Marsh River"/>
    <n v="43"/>
  </r>
  <r>
    <s v="48-1018"/>
    <m/>
    <x v="0"/>
    <s v="2 BURR PKWY"/>
    <n v="101"/>
    <s v="SMITH DONALD C"/>
    <s v="MR30"/>
    <s v="ONE FAMILY"/>
    <s v="48//1018//"/>
    <n v="9.3009999999999995E-2"/>
    <n v="0"/>
    <n v="0"/>
    <n v="1"/>
    <n v="1"/>
    <s v="SEWER"/>
    <n v="1"/>
    <n v="1"/>
    <n v="2500"/>
    <s v="YES"/>
    <n v="0"/>
    <s v="48-1018"/>
    <s v="All Public"/>
    <s v="SEWER"/>
    <s v="SEWER"/>
    <n v="2500"/>
    <m/>
    <m/>
    <n v="0"/>
    <n v="0"/>
    <n v="2"/>
    <n v="570"/>
    <n v="2"/>
    <m/>
    <m/>
    <m/>
    <m/>
    <m/>
    <m/>
    <m/>
    <m/>
    <m/>
    <m/>
    <n v="1"/>
    <n v="0"/>
    <n v="1"/>
    <s v="Wareham River West"/>
    <n v="44"/>
  </r>
  <r>
    <s v="47-1119"/>
    <m/>
    <x v="0"/>
    <s v="112 MAIN ST"/>
    <n v="342"/>
    <s v="DECAS GEORGE C"/>
    <s v="INST"/>
    <s v="PROF BLDG"/>
    <s v="47//1119//"/>
    <n v="0.44046000000000002"/>
    <n v="0"/>
    <n v="0"/>
    <n v="1"/>
    <n v="1"/>
    <s v="SEWER"/>
    <n v="1"/>
    <n v="1"/>
    <n v="9300"/>
    <s v="YES"/>
    <n v="0"/>
    <s v="47-1119"/>
    <s v="All Public"/>
    <s v="SEWER"/>
    <s v="SEWER"/>
    <n v="9300"/>
    <m/>
    <m/>
    <n v="0"/>
    <n v="0"/>
    <n v="0"/>
    <n v="3389"/>
    <n v="2"/>
    <m/>
    <m/>
    <m/>
    <m/>
    <m/>
    <m/>
    <m/>
    <m/>
    <m/>
    <m/>
    <n v="1"/>
    <n v="0"/>
    <n v="1"/>
    <s v="Agawam River"/>
    <n v="42"/>
  </r>
  <r>
    <s v="42-1001"/>
    <m/>
    <x v="0"/>
    <s v="85 MINOT AVE"/>
    <n v="903"/>
    <s v="TOWN OF WAREHAM"/>
    <m/>
    <s v="MUNICIPAL  MDL-94"/>
    <s v="42//1001//"/>
    <n v="15.6936"/>
    <n v="0"/>
    <n v="0"/>
    <n v="2"/>
    <n v="2"/>
    <s v="SEWER"/>
    <n v="1"/>
    <n v="6"/>
    <n v="117000"/>
    <s v="YES"/>
    <n v="0"/>
    <s v="42-1001"/>
    <m/>
    <m/>
    <s v="SEWER"/>
    <n v="19500"/>
    <m/>
    <m/>
    <n v="0"/>
    <n v="0"/>
    <n v="0"/>
    <n v="63319"/>
    <n v="2"/>
    <m/>
    <m/>
    <m/>
    <m/>
    <m/>
    <m/>
    <m/>
    <m/>
    <m/>
    <m/>
    <n v="1"/>
    <n v="0"/>
    <n v="1"/>
    <s v="Agawam River"/>
    <n v="42"/>
  </r>
  <r>
    <s v="48-1021"/>
    <m/>
    <x v="0"/>
    <s v="6 BURR PKWY"/>
    <n v="101"/>
    <s v="KELSCH JOHN F JR"/>
    <s v="MR30"/>
    <s v="ONE FAMILY"/>
    <s v="48//1021//"/>
    <n v="0.31313999999999997"/>
    <n v="0"/>
    <n v="0"/>
    <n v="1"/>
    <n v="1"/>
    <s v="SEWER"/>
    <n v="1"/>
    <n v="1"/>
    <n v="6800"/>
    <s v="NO_W1"/>
    <n v="0"/>
    <s v="48-1021"/>
    <s v="All Public,Gas"/>
    <s v="SEWER"/>
    <s v="SEWER"/>
    <n v="6800"/>
    <m/>
    <m/>
    <n v="0"/>
    <n v="0"/>
    <n v="2"/>
    <n v="864"/>
    <n v="1"/>
    <m/>
    <m/>
    <m/>
    <m/>
    <m/>
    <m/>
    <m/>
    <m/>
    <m/>
    <m/>
    <n v="2"/>
    <n v="0"/>
    <n v="1"/>
    <s v="Wareham River West"/>
    <n v="44"/>
  </r>
  <r>
    <s v="47-1041B"/>
    <m/>
    <x v="0"/>
    <s v="29 CHURCH AVE"/>
    <n v="906"/>
    <s v="CHURCH OF THE GOOD SHEPHERD"/>
    <s v="MR30"/>
    <s v="CHURCH ETC  MDL-00"/>
    <s v="47//1041/B/"/>
    <n v="5.1409999999999997E-2"/>
    <n v="0"/>
    <n v="0"/>
    <n v="0"/>
    <n v="0"/>
    <m/>
    <n v="0"/>
    <n v="0"/>
    <n v="0"/>
    <s v="YES"/>
    <n v="0"/>
    <s v="47-1041B"/>
    <m/>
    <m/>
    <m/>
    <n v="0"/>
    <m/>
    <m/>
    <n v="0"/>
    <n v="0"/>
    <n v="0"/>
    <n v="0"/>
    <n v="0"/>
    <m/>
    <m/>
    <m/>
    <m/>
    <m/>
    <m/>
    <m/>
    <m/>
    <m/>
    <m/>
    <n v="1"/>
    <n v="0"/>
    <n v="1"/>
    <s v="Broad Marsh River"/>
    <n v="43"/>
  </r>
  <r>
    <s v="45-1019"/>
    <m/>
    <x v="0"/>
    <s v="6 MINOT AVE"/>
    <n v="442"/>
    <s v="NSTAR ELECTRIC COMPANY"/>
    <s v="MR30"/>
    <s v="IND LD UD"/>
    <s v="45//1019//"/>
    <n v="0.64293999999999996"/>
    <n v="0"/>
    <n v="0"/>
    <n v="0"/>
    <n v="0"/>
    <m/>
    <n v="0"/>
    <n v="0"/>
    <n v="0"/>
    <s v="YES"/>
    <n v="0"/>
    <s v="45-1019"/>
    <m/>
    <m/>
    <m/>
    <n v="0"/>
    <m/>
    <m/>
    <n v="0"/>
    <n v="0"/>
    <n v="0"/>
    <n v="0"/>
    <n v="0"/>
    <m/>
    <m/>
    <m/>
    <m/>
    <m/>
    <m/>
    <m/>
    <m/>
    <m/>
    <m/>
    <n v="1"/>
    <n v="0"/>
    <n v="1"/>
    <s v="Wareham River East"/>
    <n v="45"/>
  </r>
  <r>
    <s v="48-1009C"/>
    <m/>
    <x v="0"/>
    <s v="7 SALT MEADOW RD"/>
    <n v="101"/>
    <s v="BOLIVER EUGENIE A LIFE ESTATE"/>
    <s v="MR30"/>
    <s v="ONE FAMILY"/>
    <s v="48//1009/C/"/>
    <n v="0.80747999999999998"/>
    <n v="0"/>
    <n v="0"/>
    <n v="1"/>
    <n v="1"/>
    <s v="SEWER"/>
    <n v="1"/>
    <n v="1"/>
    <n v="6100"/>
    <s v="YES"/>
    <n v="0"/>
    <s v="48-1009C"/>
    <s v="All Public"/>
    <s v="SEWER"/>
    <s v="SEWER"/>
    <n v="6100"/>
    <m/>
    <m/>
    <n v="0"/>
    <n v="0"/>
    <n v="3"/>
    <n v="1832"/>
    <n v="1.75"/>
    <m/>
    <m/>
    <m/>
    <m/>
    <m/>
    <m/>
    <m/>
    <m/>
    <m/>
    <m/>
    <n v="1"/>
    <n v="0"/>
    <n v="1"/>
    <s v="Wareham River West"/>
    <n v="44"/>
  </r>
  <r>
    <s v="41-1"/>
    <m/>
    <x v="0"/>
    <s v="105 MINOT AVE"/>
    <n v="112"/>
    <s v="BRANDY HILL CO"/>
    <s v="R30"/>
    <s v="APT OVER 8  MDL-94"/>
    <s v="41//1//"/>
    <n v="12.9679"/>
    <n v="0"/>
    <n v="0"/>
    <n v="7"/>
    <n v="7"/>
    <s v="SEWER"/>
    <n v="2"/>
    <n v="4"/>
    <n v="646400"/>
    <s v="YES"/>
    <n v="0"/>
    <s v="41-1"/>
    <s v="All Public"/>
    <s v="SEWER"/>
    <s v="SEWER"/>
    <n v="161600"/>
    <m/>
    <m/>
    <n v="0"/>
    <n v="0"/>
    <n v="2"/>
    <n v="12812"/>
    <n v="2"/>
    <m/>
    <m/>
    <m/>
    <m/>
    <m/>
    <m/>
    <m/>
    <m/>
    <m/>
    <m/>
    <n v="5"/>
    <n v="0"/>
    <n v="1"/>
    <s v="Agawam River"/>
    <n v="42"/>
  </r>
  <r>
    <s v="48-1019"/>
    <m/>
    <x v="0"/>
    <s v="4 BURR PKWY"/>
    <n v="101"/>
    <s v="SMITH DONALD C"/>
    <s v="MR30"/>
    <s v="ONE FAMILY"/>
    <s v="48//1019//"/>
    <n v="0.22969999999999999"/>
    <n v="0"/>
    <n v="0"/>
    <n v="1"/>
    <n v="1"/>
    <s v="SEWER"/>
    <n v="1"/>
    <n v="1"/>
    <n v="6000"/>
    <s v="YES"/>
    <n v="0"/>
    <s v="48-1019"/>
    <s v="All Public"/>
    <s v="SEWER"/>
    <s v="SEWER"/>
    <n v="6000"/>
    <m/>
    <m/>
    <n v="0"/>
    <n v="0"/>
    <n v="3"/>
    <n v="1524"/>
    <n v="1.3"/>
    <m/>
    <m/>
    <m/>
    <m/>
    <m/>
    <m/>
    <m/>
    <m/>
    <m/>
    <m/>
    <n v="1"/>
    <n v="0"/>
    <n v="1"/>
    <s v="Wareham River West"/>
    <n v="44"/>
  </r>
  <r>
    <s v="45-1018"/>
    <m/>
    <x v="0"/>
    <s v="32 INDIAN NECK RD"/>
    <n v="132"/>
    <s v="DECAS JOHN C"/>
    <s v="MR30"/>
    <s v="RES ACLNUD  MDL-00"/>
    <s v="45//1018//"/>
    <n v="6.1310000000000003E-2"/>
    <n v="0"/>
    <n v="0"/>
    <n v="0"/>
    <n v="0"/>
    <m/>
    <n v="0"/>
    <n v="0"/>
    <n v="0"/>
    <s v="YES"/>
    <n v="0"/>
    <s v="45-1018"/>
    <s v="Public Water,Septic"/>
    <s v="SEPTIC"/>
    <m/>
    <n v="0"/>
    <m/>
    <m/>
    <n v="0"/>
    <n v="0"/>
    <n v="0"/>
    <n v="0"/>
    <n v="0"/>
    <m/>
    <m/>
    <m/>
    <m/>
    <m/>
    <m/>
    <m/>
    <m/>
    <m/>
    <m/>
    <n v="1"/>
    <n v="0"/>
    <n v="1"/>
    <s v="Wareham River East"/>
    <n v="45"/>
  </r>
  <r>
    <s v="45-7"/>
    <m/>
    <x v="0"/>
    <s v="8 MINOT AVE"/>
    <n v="130"/>
    <s v="BARTLEY JAMES H TRUSTEE OF"/>
    <s v="MR30"/>
    <s v="RES ACLNDV  MDL-00"/>
    <s v="45//7//"/>
    <n v="4.3783200000000004"/>
    <n v="0"/>
    <n v="0"/>
    <n v="0"/>
    <n v="0"/>
    <m/>
    <n v="0"/>
    <n v="1"/>
    <n v="11300"/>
    <s v="YES"/>
    <n v="11300"/>
    <s v="45-7"/>
    <s v="Public Water,Septic"/>
    <s v="SEPTIC"/>
    <m/>
    <n v="11300"/>
    <m/>
    <m/>
    <n v="0"/>
    <n v="0"/>
    <n v="0"/>
    <n v="0"/>
    <n v="0"/>
    <s v="WATER USE ON WRONG PARCEL"/>
    <m/>
    <m/>
    <m/>
    <m/>
    <m/>
    <m/>
    <m/>
    <m/>
    <m/>
    <n v="1"/>
    <n v="0"/>
    <n v="1"/>
    <s v="Agawam River"/>
    <n v="42"/>
  </r>
  <r>
    <s v="47-1038"/>
    <m/>
    <x v="0"/>
    <s v="54 HIGH ST"/>
    <n v="101"/>
    <s v="RASMUSSEN JOSEPH ROBERT"/>
    <m/>
    <s v="ONE FAMILY"/>
    <s v="47//1038//"/>
    <n v="0.25984000000000002"/>
    <n v="0"/>
    <n v="0"/>
    <n v="1"/>
    <n v="1"/>
    <s v="SEWER"/>
    <n v="1"/>
    <n v="1"/>
    <n v="7000"/>
    <s v="YES"/>
    <n v="0"/>
    <s v="47-1038"/>
    <s v="All Public"/>
    <s v="SEWER"/>
    <s v="SEWER"/>
    <n v="7000"/>
    <m/>
    <m/>
    <n v="0"/>
    <n v="0"/>
    <n v="4"/>
    <n v="2688"/>
    <n v="2"/>
    <m/>
    <m/>
    <m/>
    <m/>
    <m/>
    <m/>
    <m/>
    <m/>
    <m/>
    <m/>
    <n v="1"/>
    <n v="0"/>
    <n v="1"/>
    <s v="Broad Marsh River"/>
    <n v="43"/>
  </r>
  <r>
    <s v="47-1037"/>
    <m/>
    <x v="0"/>
    <s v="60 HIGH ST"/>
    <n v="104"/>
    <s v="STUART GEORGE W III"/>
    <s v="MR30"/>
    <s v="TWO FAMILY"/>
    <s v="47//1037//"/>
    <n v="0.57330000000000003"/>
    <n v="0"/>
    <n v="0"/>
    <n v="1"/>
    <n v="1"/>
    <s v="SEWER"/>
    <n v="1"/>
    <n v="1"/>
    <n v="21100"/>
    <s v="YES"/>
    <n v="0"/>
    <s v="47-1037"/>
    <s v="All Public"/>
    <s v="SEWER"/>
    <s v="SEWER"/>
    <n v="21100"/>
    <m/>
    <m/>
    <n v="0"/>
    <n v="0"/>
    <n v="5"/>
    <n v="2896"/>
    <n v="2"/>
    <m/>
    <m/>
    <m/>
    <m/>
    <m/>
    <m/>
    <m/>
    <m/>
    <m/>
    <m/>
    <n v="2"/>
    <n v="0"/>
    <n v="1"/>
    <s v="Broad Marsh River"/>
    <n v="43"/>
  </r>
  <r>
    <s v="LAND_NOPARC"/>
    <m/>
    <x v="0"/>
    <m/>
    <n v="0"/>
    <m/>
    <m/>
    <m/>
    <m/>
    <n v="0.21565000000000001"/>
    <n v="0"/>
    <n v="0"/>
    <n v="0"/>
    <n v="0"/>
    <m/>
    <n v="0"/>
    <n v="0"/>
    <n v="0"/>
    <s v="NO"/>
    <n v="0"/>
    <m/>
    <m/>
    <m/>
    <m/>
    <n v="0"/>
    <m/>
    <m/>
    <n v="0"/>
    <n v="0"/>
    <n v="0"/>
    <n v="0"/>
    <n v="0"/>
    <m/>
    <m/>
    <m/>
    <m/>
    <m/>
    <m/>
    <m/>
    <m/>
    <m/>
    <m/>
    <n v="0"/>
    <n v="0"/>
    <n v="1"/>
    <s v="Broad Marsh River"/>
    <n v="43"/>
  </r>
  <r>
    <s v="45-1022"/>
    <m/>
    <x v="0"/>
    <s v="31 INDIAN NECK RD"/>
    <n v="924"/>
    <s v="COMM OF MASS"/>
    <s v="MR30"/>
    <s v="MASS X-WAY  MDL-00"/>
    <s v="45//1022//"/>
    <n v="3.9037700000000002"/>
    <n v="0"/>
    <n v="0"/>
    <n v="0"/>
    <n v="0"/>
    <m/>
    <n v="0"/>
    <n v="0"/>
    <n v="0"/>
    <s v="YES"/>
    <n v="0"/>
    <s v="45-1022"/>
    <s v="Public Water,Septic"/>
    <s v="SEPTIC"/>
    <m/>
    <n v="0"/>
    <m/>
    <m/>
    <n v="0"/>
    <n v="0"/>
    <n v="0"/>
    <n v="0"/>
    <n v="0"/>
    <m/>
    <m/>
    <m/>
    <m/>
    <m/>
    <m/>
    <m/>
    <m/>
    <m/>
    <m/>
    <n v="1"/>
    <n v="0"/>
    <n v="1"/>
    <s v="Wareham River East"/>
    <n v="45"/>
  </r>
  <r>
    <s v="LAND_NOPARC"/>
    <m/>
    <x v="0"/>
    <m/>
    <n v="0"/>
    <m/>
    <m/>
    <m/>
    <m/>
    <n v="1.0359999999999999E-2"/>
    <n v="0"/>
    <n v="0"/>
    <n v="0"/>
    <n v="0"/>
    <m/>
    <n v="0"/>
    <n v="0"/>
    <n v="0"/>
    <s v="NO"/>
    <n v="0"/>
    <m/>
    <m/>
    <m/>
    <m/>
    <n v="0"/>
    <m/>
    <m/>
    <n v="0"/>
    <n v="0"/>
    <n v="0"/>
    <n v="0"/>
    <n v="0"/>
    <m/>
    <m/>
    <m/>
    <m/>
    <m/>
    <m/>
    <m/>
    <m/>
    <m/>
    <m/>
    <n v="0"/>
    <n v="0"/>
    <n v="1"/>
    <s v="Agawam River"/>
    <n v="42"/>
  </r>
  <r>
    <s v="48-1017"/>
    <m/>
    <x v="0"/>
    <s v="176 MARION RD"/>
    <n v="101"/>
    <s v="CULLY ROMI"/>
    <s v="MR30"/>
    <s v="ONE FAMILY"/>
    <s v="48//1017//"/>
    <n v="0.19259000000000001"/>
    <n v="0"/>
    <n v="0"/>
    <n v="1"/>
    <n v="1"/>
    <s v="SEWER"/>
    <n v="1"/>
    <n v="1"/>
    <n v="2100"/>
    <s v="YES"/>
    <n v="0"/>
    <s v="48-1017"/>
    <s v="All Public"/>
    <s v="SEWER"/>
    <s v="SEWER"/>
    <n v="2100"/>
    <m/>
    <m/>
    <n v="0"/>
    <n v="0"/>
    <n v="3"/>
    <n v="1649"/>
    <n v="1.5"/>
    <m/>
    <m/>
    <m/>
    <m/>
    <m/>
    <m/>
    <m/>
    <m/>
    <m/>
    <m/>
    <n v="0"/>
    <n v="0"/>
    <n v="1"/>
    <s v="Wareham River West"/>
    <n v="44"/>
  </r>
  <r>
    <s v="45-6"/>
    <m/>
    <x v="0"/>
    <s v="22 MINOT AVE"/>
    <n v="101"/>
    <s v="VENEZIA PETER P"/>
    <s v="MR30"/>
    <s v="ONE FAMILY"/>
    <s v="45//6//"/>
    <n v="0.84167999999999998"/>
    <n v="1"/>
    <n v="1"/>
    <n v="1"/>
    <n v="1"/>
    <s v="SEPTIC"/>
    <n v="0"/>
    <n v="1"/>
    <n v="6300"/>
    <s v="YES"/>
    <n v="6300"/>
    <s v="45-6"/>
    <s v="Public Water,Septic"/>
    <s v="SEPTIC"/>
    <s v="SEPTIC"/>
    <n v="6300"/>
    <m/>
    <m/>
    <n v="1"/>
    <n v="1"/>
    <n v="3"/>
    <n v="1208"/>
    <n v="1"/>
    <m/>
    <m/>
    <m/>
    <m/>
    <m/>
    <m/>
    <m/>
    <m/>
    <m/>
    <m/>
    <n v="1"/>
    <n v="9.68"/>
    <n v="1"/>
    <s v="Agawam River"/>
    <n v="42"/>
  </r>
  <r>
    <s v="UNK1169"/>
    <s v="FEE"/>
    <x v="0"/>
    <s v="MINOT AVE"/>
    <n v="0"/>
    <m/>
    <m/>
    <m/>
    <m/>
    <n v="2.6917499999999999"/>
    <n v="0"/>
    <n v="0"/>
    <n v="0"/>
    <n v="0"/>
    <m/>
    <n v="0"/>
    <n v="0"/>
    <n v="0"/>
    <s v="NO_W2"/>
    <n v="0"/>
    <m/>
    <m/>
    <m/>
    <m/>
    <n v="0"/>
    <m/>
    <m/>
    <n v="0"/>
    <n v="0"/>
    <n v="0"/>
    <n v="0"/>
    <n v="0"/>
    <s v="Not in new Assr DB, Makepe?, old info"/>
    <m/>
    <m/>
    <m/>
    <m/>
    <m/>
    <m/>
    <m/>
    <m/>
    <m/>
    <n v="1"/>
    <n v="0"/>
    <n v="1"/>
    <s v="Agawam River"/>
    <n v="42"/>
  </r>
  <r>
    <s v="47-1034"/>
    <m/>
    <x v="0"/>
    <s v="27 CHURCH AVE"/>
    <n v="906"/>
    <s v="CHURCH OF THE GOOD SHEPHERD"/>
    <m/>
    <s v="CHURCH ETC  MDL-00"/>
    <s v="47//1034//"/>
    <n v="6.4019999999999994E-2"/>
    <n v="0"/>
    <n v="0"/>
    <n v="0"/>
    <n v="0"/>
    <m/>
    <n v="0"/>
    <n v="0"/>
    <n v="0"/>
    <s v="YES"/>
    <n v="0"/>
    <s v="47-1034"/>
    <s v="All Public"/>
    <s v="SEWER"/>
    <m/>
    <n v="0"/>
    <m/>
    <m/>
    <n v="0"/>
    <n v="0"/>
    <n v="0"/>
    <n v="0"/>
    <n v="0"/>
    <m/>
    <m/>
    <m/>
    <m/>
    <m/>
    <m/>
    <m/>
    <m/>
    <m/>
    <m/>
    <n v="1"/>
    <n v="0"/>
    <n v="1"/>
    <s v="Broad Marsh River"/>
    <n v="43"/>
  </r>
  <r>
    <s v="47-1118"/>
    <m/>
    <x v="0"/>
    <s v="43 HIGH ST"/>
    <n v="905"/>
    <s v="TOBEY HOSPITAL INC"/>
    <s v="MR30"/>
    <s v="CHAR ORG  MDL-96"/>
    <s v="47//1118//"/>
    <n v="5.6821700000000002"/>
    <n v="0"/>
    <n v="0"/>
    <n v="1"/>
    <n v="1"/>
    <s v="SEWER"/>
    <n v="1"/>
    <n v="5"/>
    <n v="766000"/>
    <s v="YES"/>
    <n v="0"/>
    <s v="47-1118"/>
    <s v="All Public"/>
    <s v="SEWER"/>
    <s v="SEWER"/>
    <n v="153200"/>
    <m/>
    <m/>
    <n v="0"/>
    <n v="0"/>
    <n v="0"/>
    <n v="157985"/>
    <n v="3"/>
    <m/>
    <m/>
    <m/>
    <m/>
    <m/>
    <m/>
    <m/>
    <m/>
    <m/>
    <m/>
    <n v="1"/>
    <n v="0"/>
    <n v="1"/>
    <s v="Agawam River"/>
    <n v="42"/>
  </r>
  <r>
    <s v="LAND_NOPARC"/>
    <m/>
    <x v="0"/>
    <m/>
    <n v="0"/>
    <m/>
    <m/>
    <m/>
    <m/>
    <n v="1.0200000000000001E-3"/>
    <n v="0"/>
    <n v="0"/>
    <n v="0"/>
    <n v="0"/>
    <m/>
    <n v="0"/>
    <n v="0"/>
    <n v="0"/>
    <s v="NO"/>
    <n v="0"/>
    <m/>
    <m/>
    <m/>
    <m/>
    <n v="0"/>
    <m/>
    <m/>
    <n v="0"/>
    <n v="0"/>
    <n v="0"/>
    <n v="0"/>
    <n v="0"/>
    <m/>
    <m/>
    <m/>
    <m/>
    <m/>
    <m/>
    <m/>
    <m/>
    <m/>
    <m/>
    <n v="0"/>
    <n v="0"/>
    <n v="1"/>
    <s v="Broad Marsh River"/>
    <n v="43"/>
  </r>
  <r>
    <s v="47-1035"/>
    <m/>
    <x v="0"/>
    <s v="64 HIGH ST"/>
    <n v="906"/>
    <s v="CHURCH OF THE GOOD SHEPHERD"/>
    <s v="MR30"/>
    <s v="CHURCH ETC  MDL-01"/>
    <s v="47//1035//"/>
    <n v="0.52786999999999995"/>
    <n v="0"/>
    <n v="0"/>
    <n v="1"/>
    <n v="1"/>
    <s v="SEWER"/>
    <n v="1"/>
    <n v="1"/>
    <n v="0"/>
    <s v="YES"/>
    <n v="0"/>
    <s v="47-1035"/>
    <s v="All Public"/>
    <s v="SEWER"/>
    <s v="SEWER"/>
    <n v="0"/>
    <m/>
    <m/>
    <n v="0"/>
    <n v="0"/>
    <n v="3"/>
    <n v="1721"/>
    <n v="1.5"/>
    <m/>
    <m/>
    <m/>
    <m/>
    <m/>
    <m/>
    <m/>
    <m/>
    <m/>
    <m/>
    <n v="1"/>
    <n v="0"/>
    <n v="1"/>
    <s v="Broad Marsh River"/>
    <n v="43"/>
  </r>
  <r>
    <s v="LAND_NOPARC"/>
    <m/>
    <x v="0"/>
    <m/>
    <n v="0"/>
    <m/>
    <m/>
    <m/>
    <m/>
    <n v="2.903E-2"/>
    <n v="0"/>
    <n v="0"/>
    <n v="0"/>
    <n v="0"/>
    <m/>
    <n v="0"/>
    <n v="0"/>
    <n v="0"/>
    <s v="NO"/>
    <n v="0"/>
    <m/>
    <m/>
    <m/>
    <m/>
    <n v="0"/>
    <m/>
    <m/>
    <n v="0"/>
    <n v="0"/>
    <n v="0"/>
    <n v="0"/>
    <n v="0"/>
    <m/>
    <m/>
    <m/>
    <m/>
    <m/>
    <m/>
    <m/>
    <m/>
    <m/>
    <m/>
    <n v="0"/>
    <n v="0"/>
    <n v="1"/>
    <s v="Broad Marsh River"/>
    <n v="43"/>
  </r>
  <r>
    <s v="44-4"/>
    <m/>
    <x v="0"/>
    <s v="28 MINOT AVE"/>
    <n v="101"/>
    <s v="ENOBAKHARE SARO F"/>
    <s v="MR30"/>
    <s v="ONE FAMILY"/>
    <s v="44//4//"/>
    <n v="0.69398000000000004"/>
    <n v="1"/>
    <n v="1"/>
    <n v="1"/>
    <n v="1"/>
    <s v="SEPTIC"/>
    <n v="0"/>
    <n v="1"/>
    <n v="7200"/>
    <s v="YES"/>
    <n v="7200"/>
    <s v="44-4"/>
    <s v="Public Water,Septic"/>
    <s v="SEPTIC"/>
    <s v="SEPTIC"/>
    <n v="7200"/>
    <m/>
    <m/>
    <n v="1"/>
    <n v="1"/>
    <n v="2"/>
    <n v="1134"/>
    <n v="1"/>
    <m/>
    <m/>
    <m/>
    <m/>
    <m/>
    <m/>
    <m/>
    <m/>
    <m/>
    <m/>
    <n v="1"/>
    <n v="9.68"/>
    <n v="1"/>
    <s v="Agawam River"/>
    <n v="42"/>
  </r>
  <r>
    <s v="45-5"/>
    <m/>
    <x v="0"/>
    <s v="24 MINOT AVE"/>
    <n v="101"/>
    <s v="ROBISON SHAUN E"/>
    <s v="MR30"/>
    <s v="ONE FAMILY"/>
    <s v="45//5//"/>
    <n v="0.85677999999999999"/>
    <n v="1"/>
    <n v="1"/>
    <n v="1"/>
    <n v="1"/>
    <s v="SEPTIC"/>
    <n v="0"/>
    <n v="1"/>
    <n v="16100"/>
    <s v="YES"/>
    <n v="16100"/>
    <s v="45-5"/>
    <s v="Public Water,Septic"/>
    <s v="SEPTIC"/>
    <s v="SEPTIC"/>
    <n v="16100"/>
    <m/>
    <m/>
    <n v="1"/>
    <n v="1"/>
    <n v="3"/>
    <n v="1520"/>
    <n v="2"/>
    <m/>
    <m/>
    <m/>
    <m/>
    <m/>
    <m/>
    <m/>
    <m/>
    <m/>
    <m/>
    <n v="1"/>
    <n v="9.68"/>
    <n v="1"/>
    <s v="Agawam River"/>
    <n v="42"/>
  </r>
  <r>
    <s v="LAND_NOPARC"/>
    <m/>
    <x v="0"/>
    <m/>
    <n v="0"/>
    <m/>
    <m/>
    <m/>
    <m/>
    <n v="2.5999999999999998E-4"/>
    <n v="0"/>
    <n v="0"/>
    <n v="0"/>
    <n v="0"/>
    <m/>
    <n v="0"/>
    <n v="0"/>
    <n v="0"/>
    <s v="NO"/>
    <n v="0"/>
    <m/>
    <m/>
    <m/>
    <m/>
    <n v="0"/>
    <m/>
    <m/>
    <n v="0"/>
    <n v="0"/>
    <n v="0"/>
    <n v="0"/>
    <n v="0"/>
    <m/>
    <m/>
    <m/>
    <m/>
    <m/>
    <m/>
    <m/>
    <m/>
    <m/>
    <m/>
    <n v="0"/>
    <n v="0"/>
    <n v="1"/>
    <s v="Broad Marsh River"/>
    <n v="43"/>
  </r>
  <r>
    <s v="LAND_NOPARC"/>
    <m/>
    <x v="0"/>
    <m/>
    <n v="0"/>
    <m/>
    <m/>
    <m/>
    <m/>
    <n v="3.6000000000000002E-4"/>
    <n v="0"/>
    <n v="0"/>
    <n v="0"/>
    <n v="0"/>
    <m/>
    <n v="0"/>
    <n v="0"/>
    <n v="0"/>
    <s v="NO"/>
    <n v="0"/>
    <m/>
    <m/>
    <m/>
    <m/>
    <n v="0"/>
    <m/>
    <m/>
    <n v="0"/>
    <n v="0"/>
    <n v="0"/>
    <n v="0"/>
    <n v="0"/>
    <m/>
    <m/>
    <m/>
    <m/>
    <m/>
    <m/>
    <m/>
    <m/>
    <m/>
    <m/>
    <n v="0"/>
    <n v="0"/>
    <n v="1"/>
    <s v="Broad Marsh River"/>
    <n v="43"/>
  </r>
  <r>
    <s v="LAND_NOPARC"/>
    <m/>
    <x v="0"/>
    <m/>
    <n v="0"/>
    <m/>
    <m/>
    <m/>
    <m/>
    <n v="3.13E-3"/>
    <n v="0"/>
    <n v="0"/>
    <n v="0"/>
    <n v="0"/>
    <m/>
    <n v="0"/>
    <n v="0"/>
    <n v="0"/>
    <s v="NO"/>
    <n v="0"/>
    <m/>
    <m/>
    <m/>
    <m/>
    <n v="0"/>
    <m/>
    <m/>
    <n v="0"/>
    <n v="0"/>
    <n v="0"/>
    <n v="0"/>
    <n v="0"/>
    <m/>
    <m/>
    <m/>
    <m/>
    <m/>
    <m/>
    <m/>
    <m/>
    <m/>
    <m/>
    <n v="0"/>
    <n v="0"/>
    <n v="1"/>
    <s v="Agawam River"/>
    <n v="42"/>
  </r>
  <r>
    <s v="LAND_NOPARC"/>
    <m/>
    <x v="0"/>
    <m/>
    <n v="0"/>
    <m/>
    <m/>
    <m/>
    <m/>
    <n v="4.2399999999999998E-3"/>
    <n v="0"/>
    <n v="0"/>
    <n v="0"/>
    <n v="0"/>
    <m/>
    <n v="0"/>
    <n v="0"/>
    <n v="0"/>
    <s v="NO"/>
    <n v="0"/>
    <m/>
    <m/>
    <m/>
    <m/>
    <n v="0"/>
    <m/>
    <m/>
    <n v="0"/>
    <n v="0"/>
    <n v="0"/>
    <n v="0"/>
    <n v="0"/>
    <m/>
    <m/>
    <m/>
    <m/>
    <m/>
    <m/>
    <m/>
    <m/>
    <m/>
    <m/>
    <n v="0"/>
    <n v="0"/>
    <n v="1"/>
    <s v="Broad Marsh River"/>
    <n v="43"/>
  </r>
  <r>
    <s v="LAND_NOPARC"/>
    <m/>
    <x v="0"/>
    <m/>
    <n v="0"/>
    <m/>
    <m/>
    <m/>
    <m/>
    <n v="3.8E-3"/>
    <n v="0"/>
    <n v="0"/>
    <n v="0"/>
    <n v="0"/>
    <m/>
    <n v="0"/>
    <n v="0"/>
    <n v="0"/>
    <s v="NO"/>
    <n v="0"/>
    <m/>
    <m/>
    <m/>
    <m/>
    <n v="0"/>
    <m/>
    <m/>
    <n v="0"/>
    <n v="0"/>
    <n v="0"/>
    <n v="0"/>
    <n v="0"/>
    <m/>
    <m/>
    <m/>
    <m/>
    <m/>
    <m/>
    <m/>
    <m/>
    <m/>
    <m/>
    <n v="0"/>
    <n v="0"/>
    <n v="1"/>
    <s v="Broad Marsh River"/>
    <n v="43"/>
  </r>
  <r>
    <s v="48-1016"/>
    <m/>
    <x v="0"/>
    <s v="174 MARION RD"/>
    <n v="101"/>
    <s v="GIFFORD PAUL L LIFE ESTATE"/>
    <s v="MR30"/>
    <s v="ONE FAMILY"/>
    <s v="48//1016//"/>
    <n v="0.25219999999999998"/>
    <n v="0"/>
    <n v="0"/>
    <n v="1"/>
    <n v="1"/>
    <s v="SEWER"/>
    <n v="1"/>
    <n v="1"/>
    <n v="7100"/>
    <s v="YES"/>
    <n v="0"/>
    <s v="48-1016"/>
    <s v="All Public"/>
    <s v="SEWER"/>
    <s v="SEWER"/>
    <n v="7100"/>
    <m/>
    <m/>
    <n v="0"/>
    <n v="0"/>
    <n v="3"/>
    <n v="936"/>
    <n v="1.5"/>
    <m/>
    <m/>
    <m/>
    <m/>
    <m/>
    <m/>
    <m/>
    <m/>
    <m/>
    <m/>
    <n v="0"/>
    <n v="0"/>
    <n v="1"/>
    <s v="Wareham River West"/>
    <n v="44"/>
  </r>
  <r>
    <s v="44-3"/>
    <m/>
    <x v="0"/>
    <s v="30 MINOT AVE"/>
    <n v="101"/>
    <s v="CALLINAN EDWARD J"/>
    <s v="MR30"/>
    <s v="ONE FAMILY"/>
    <s v="44//3//"/>
    <n v="0.71557999999999999"/>
    <n v="1"/>
    <n v="1"/>
    <n v="1"/>
    <n v="1"/>
    <s v="SEPTIC"/>
    <n v="0"/>
    <n v="1"/>
    <n v="9800"/>
    <s v="YES"/>
    <n v="9800"/>
    <s v="44-3"/>
    <s v="Public Water,Septic"/>
    <s v="SEPTIC"/>
    <s v="SEPTIC"/>
    <n v="9800"/>
    <m/>
    <m/>
    <n v="1"/>
    <n v="1"/>
    <n v="3"/>
    <n v="1130"/>
    <n v="1"/>
    <m/>
    <m/>
    <m/>
    <m/>
    <m/>
    <m/>
    <m/>
    <m/>
    <m/>
    <m/>
    <n v="1"/>
    <n v="9.68"/>
    <n v="1"/>
    <s v="Agawam River"/>
    <n v="42"/>
  </r>
  <r>
    <s v="UNK1219"/>
    <s v="FEE"/>
    <x v="0"/>
    <s v="BOURNE TER"/>
    <n v="0"/>
    <m/>
    <m/>
    <m/>
    <m/>
    <n v="0.13170999999999999"/>
    <n v="0"/>
    <n v="0"/>
    <n v="0"/>
    <n v="0"/>
    <m/>
    <n v="0"/>
    <n v="0"/>
    <n v="0"/>
    <s v="NO_W2"/>
    <n v="0"/>
    <m/>
    <m/>
    <m/>
    <m/>
    <n v="0"/>
    <m/>
    <m/>
    <n v="0"/>
    <n v="0"/>
    <n v="0"/>
    <n v="0"/>
    <n v="0"/>
    <s v="Not in new Assr DB, Makepe?, old info"/>
    <m/>
    <m/>
    <m/>
    <m/>
    <m/>
    <m/>
    <m/>
    <m/>
    <m/>
    <n v="3"/>
    <n v="0"/>
    <n v="1"/>
    <s v="Wareham River West"/>
    <n v="44"/>
  </r>
  <r>
    <s v="45-F81"/>
    <m/>
    <x v="0"/>
    <s v="7 ISSAK ST"/>
    <n v="101"/>
    <s v="SPENCER SHIRLEY M"/>
    <s v="MR30"/>
    <s v="ONE FAMILY"/>
    <s v="45//F81//"/>
    <n v="0.22506000000000001"/>
    <n v="1"/>
    <n v="1"/>
    <n v="1"/>
    <n v="1"/>
    <s v="SEPTIC"/>
    <n v="0"/>
    <n v="1"/>
    <n v="6500"/>
    <s v="YES"/>
    <n v="6500"/>
    <s v="45-F81"/>
    <s v="Public Water,Septic"/>
    <s v="SEPTIC"/>
    <s v="SEPTIC"/>
    <n v="6500"/>
    <m/>
    <m/>
    <n v="1"/>
    <n v="1"/>
    <n v="4"/>
    <n v="1594"/>
    <n v="1"/>
    <m/>
    <m/>
    <m/>
    <m/>
    <m/>
    <m/>
    <m/>
    <m/>
    <m/>
    <m/>
    <n v="1"/>
    <n v="9.68"/>
    <n v="1"/>
    <s v="Wareham River East"/>
    <n v="45"/>
  </r>
  <r>
    <s v="LAND_NOPARC"/>
    <m/>
    <x v="0"/>
    <m/>
    <n v="0"/>
    <m/>
    <m/>
    <m/>
    <m/>
    <n v="9.5499999999999995E-3"/>
    <n v="0"/>
    <n v="0"/>
    <n v="0"/>
    <n v="0"/>
    <m/>
    <n v="0"/>
    <n v="0"/>
    <n v="0"/>
    <s v="NO"/>
    <n v="0"/>
    <m/>
    <m/>
    <m/>
    <m/>
    <n v="0"/>
    <m/>
    <m/>
    <n v="0"/>
    <n v="0"/>
    <n v="0"/>
    <n v="0"/>
    <n v="0"/>
    <m/>
    <m/>
    <m/>
    <m/>
    <m/>
    <m/>
    <m/>
    <m/>
    <m/>
    <m/>
    <n v="0"/>
    <n v="0"/>
    <n v="1"/>
    <s v="Broad Marsh River"/>
    <n v="43"/>
  </r>
  <r>
    <s v="44-1010A"/>
    <m/>
    <x v="0"/>
    <s v="65 MINOT AVE"/>
    <n v="131"/>
    <s v="NARROWS CONDOMINIUM TRUST"/>
    <s v="R30"/>
    <s v="RES ACLNPO  MDL-00"/>
    <s v="44//1010/A/"/>
    <n v="1.03529"/>
    <n v="0"/>
    <n v="1"/>
    <n v="0"/>
    <n v="1"/>
    <m/>
    <n v="0"/>
    <n v="1"/>
    <n v="0"/>
    <s v="YES"/>
    <n v="0"/>
    <s v="44-1010A"/>
    <m/>
    <m/>
    <s v="SEPTIC"/>
    <n v="0"/>
    <m/>
    <m/>
    <n v="0"/>
    <n v="1"/>
    <n v="0"/>
    <n v="0"/>
    <n v="0"/>
    <m/>
    <m/>
    <m/>
    <m/>
    <m/>
    <m/>
    <m/>
    <m/>
    <m/>
    <m/>
    <n v="1"/>
    <n v="0"/>
    <n v="1"/>
    <s v="Agawam River"/>
    <n v="42"/>
  </r>
  <r>
    <s v="48-1009E"/>
    <m/>
    <x v="0"/>
    <s v="8 SALT MEADOW RD"/>
    <n v="101"/>
    <s v="ENGLISH JOHN B JR LIFE ESTATE"/>
    <s v="MR30"/>
    <s v="ONE FAMILY"/>
    <s v="48//1009/E/"/>
    <n v="1.36565"/>
    <n v="0"/>
    <n v="0"/>
    <n v="1"/>
    <n v="1"/>
    <s v="SEWER"/>
    <n v="1"/>
    <n v="1"/>
    <n v="3600"/>
    <s v="NO_W1"/>
    <n v="0"/>
    <s v="48-1009E"/>
    <s v="Public Water,Gas"/>
    <m/>
    <s v="SEWER"/>
    <n v="3600"/>
    <m/>
    <m/>
    <n v="0"/>
    <n v="0"/>
    <n v="1"/>
    <n v="1080"/>
    <n v="1.5"/>
    <m/>
    <m/>
    <m/>
    <m/>
    <m/>
    <m/>
    <m/>
    <m/>
    <m/>
    <m/>
    <n v="2"/>
    <n v="0"/>
    <n v="1"/>
    <s v="Wareham River West"/>
    <n v="44"/>
  </r>
  <r>
    <s v="LAND_NOPARC"/>
    <m/>
    <x v="0"/>
    <m/>
    <n v="0"/>
    <m/>
    <m/>
    <m/>
    <m/>
    <n v="1.8600000000000001E-3"/>
    <n v="0"/>
    <n v="0"/>
    <n v="0"/>
    <n v="0"/>
    <m/>
    <n v="0"/>
    <n v="0"/>
    <n v="0"/>
    <s v="NO"/>
    <n v="0"/>
    <m/>
    <m/>
    <m/>
    <m/>
    <n v="0"/>
    <m/>
    <m/>
    <n v="0"/>
    <n v="0"/>
    <n v="0"/>
    <n v="0"/>
    <n v="0"/>
    <m/>
    <m/>
    <m/>
    <m/>
    <m/>
    <m/>
    <m/>
    <m/>
    <m/>
    <m/>
    <n v="0"/>
    <n v="0"/>
    <n v="1"/>
    <s v="Broad Marsh River"/>
    <n v="43"/>
  </r>
  <r>
    <s v="47-C"/>
    <m/>
    <x v="0"/>
    <s v="0 CHURCH AVE"/>
    <n v="923"/>
    <s v="COMMONWEALTH OF MA-DEPT OF"/>
    <s v="R30"/>
    <s v="PUBLIC HTH  MDL-00"/>
    <s v="47///C/"/>
    <n v="1.0717699999999999"/>
    <n v="0"/>
    <n v="0"/>
    <n v="0"/>
    <n v="0"/>
    <m/>
    <n v="0"/>
    <n v="0"/>
    <n v="0"/>
    <s v="YES"/>
    <n v="0"/>
    <s v="47-C"/>
    <s v="All Public"/>
    <s v="SEWER"/>
    <m/>
    <n v="0"/>
    <m/>
    <m/>
    <n v="0"/>
    <n v="0"/>
    <n v="0"/>
    <n v="0"/>
    <n v="0"/>
    <m/>
    <m/>
    <m/>
    <m/>
    <m/>
    <m/>
    <m/>
    <m/>
    <m/>
    <m/>
    <n v="2"/>
    <n v="0"/>
    <n v="1"/>
    <s v="Broad Marsh River"/>
    <n v="43"/>
  </r>
  <r>
    <s v="LAND_NOPARC"/>
    <m/>
    <x v="0"/>
    <m/>
    <n v="0"/>
    <m/>
    <m/>
    <m/>
    <m/>
    <n v="2.99E-3"/>
    <n v="0"/>
    <n v="0"/>
    <n v="0"/>
    <n v="0"/>
    <m/>
    <n v="0"/>
    <n v="0"/>
    <n v="0"/>
    <s v="NO"/>
    <n v="0"/>
    <m/>
    <m/>
    <m/>
    <m/>
    <n v="0"/>
    <m/>
    <m/>
    <n v="0"/>
    <n v="0"/>
    <n v="0"/>
    <n v="0"/>
    <n v="0"/>
    <m/>
    <m/>
    <m/>
    <m/>
    <m/>
    <m/>
    <m/>
    <m/>
    <m/>
    <m/>
    <n v="0"/>
    <n v="0"/>
    <n v="1"/>
    <s v="Broad Marsh River"/>
    <n v="43"/>
  </r>
  <r>
    <s v="LAND_NOPARC"/>
    <m/>
    <x v="0"/>
    <m/>
    <n v="0"/>
    <m/>
    <m/>
    <m/>
    <m/>
    <n v="1.9000000000000001E-4"/>
    <n v="0"/>
    <n v="0"/>
    <n v="0"/>
    <n v="0"/>
    <m/>
    <n v="0"/>
    <n v="0"/>
    <n v="0"/>
    <s v="NO"/>
    <n v="0"/>
    <m/>
    <m/>
    <m/>
    <m/>
    <n v="0"/>
    <m/>
    <m/>
    <n v="0"/>
    <n v="0"/>
    <n v="0"/>
    <n v="0"/>
    <n v="0"/>
    <m/>
    <m/>
    <m/>
    <m/>
    <m/>
    <m/>
    <m/>
    <m/>
    <m/>
    <m/>
    <n v="0"/>
    <n v="0"/>
    <n v="1"/>
    <s v="Broad Marsh River"/>
    <n v="43"/>
  </r>
  <r>
    <s v="44-1004"/>
    <m/>
    <x v="0"/>
    <s v="36 MINOT AVE"/>
    <n v="903"/>
    <s v="TOWN OF WAREHAM"/>
    <s v="MR30"/>
    <s v="MUNICIPAL  MDL-00"/>
    <s v="44//1004//"/>
    <n v="0.30771999999999999"/>
    <n v="0"/>
    <n v="0"/>
    <n v="0"/>
    <n v="0"/>
    <m/>
    <n v="0"/>
    <n v="0"/>
    <n v="0"/>
    <s v="YES"/>
    <n v="0"/>
    <s v="44-1004"/>
    <s v="Public Water,Septic"/>
    <s v="SEPTIC"/>
    <m/>
    <n v="0"/>
    <s v="fee simple"/>
    <s v="YES"/>
    <n v="0"/>
    <n v="0"/>
    <n v="0"/>
    <n v="0"/>
    <n v="0"/>
    <m/>
    <m/>
    <m/>
    <m/>
    <m/>
    <m/>
    <m/>
    <m/>
    <m/>
    <m/>
    <n v="1"/>
    <n v="0"/>
    <n v="1"/>
    <s v="Agawam River"/>
    <n v="42"/>
  </r>
  <r>
    <s v="UNK1170"/>
    <s v="FEE"/>
    <x v="0"/>
    <s v="MINOT AVE"/>
    <n v="0"/>
    <m/>
    <m/>
    <m/>
    <m/>
    <n v="0.3372"/>
    <n v="0"/>
    <n v="0"/>
    <n v="0"/>
    <n v="0"/>
    <m/>
    <n v="0"/>
    <n v="0"/>
    <n v="0"/>
    <s v="NO_W2"/>
    <n v="0"/>
    <m/>
    <m/>
    <m/>
    <m/>
    <n v="0"/>
    <m/>
    <m/>
    <n v="0"/>
    <n v="0"/>
    <n v="0"/>
    <n v="0"/>
    <n v="0"/>
    <s v="Not in new Assr DB, Makepe?, old info"/>
    <m/>
    <m/>
    <m/>
    <m/>
    <m/>
    <m/>
    <m/>
    <m/>
    <m/>
    <n v="0"/>
    <n v="0"/>
    <n v="1"/>
    <s v="Agawam River"/>
    <n v="42"/>
  </r>
  <r>
    <s v="LAND_NOPARC"/>
    <m/>
    <x v="0"/>
    <m/>
    <n v="0"/>
    <m/>
    <m/>
    <m/>
    <m/>
    <n v="6.5799999999999999E-3"/>
    <n v="0"/>
    <n v="0"/>
    <n v="0"/>
    <n v="0"/>
    <m/>
    <n v="0"/>
    <n v="0"/>
    <n v="0"/>
    <s v="NO"/>
    <n v="0"/>
    <m/>
    <m/>
    <m/>
    <m/>
    <n v="0"/>
    <m/>
    <m/>
    <n v="0"/>
    <n v="0"/>
    <n v="0"/>
    <n v="0"/>
    <n v="0"/>
    <m/>
    <m/>
    <m/>
    <m/>
    <m/>
    <m/>
    <m/>
    <m/>
    <m/>
    <m/>
    <n v="0"/>
    <n v="0"/>
    <n v="1"/>
    <s v="Broad Marsh River"/>
    <n v="43"/>
  </r>
  <r>
    <s v="47-1036"/>
    <m/>
    <x v="0"/>
    <s v="62 HIGH ST"/>
    <n v="101"/>
    <s v="MORTENSEN CHANCE E"/>
    <s v="MR30"/>
    <s v="ONE FAMILY"/>
    <s v="47//1036//"/>
    <n v="0.12222"/>
    <n v="0"/>
    <n v="0"/>
    <n v="1"/>
    <n v="1"/>
    <s v="SEWER"/>
    <n v="1"/>
    <n v="1"/>
    <n v="7900"/>
    <s v="YES"/>
    <n v="0"/>
    <s v="47-1036"/>
    <s v="All Public"/>
    <s v="SEWER"/>
    <s v="SEWER"/>
    <n v="7900"/>
    <m/>
    <m/>
    <n v="0"/>
    <n v="0"/>
    <n v="4"/>
    <n v="1747"/>
    <n v="1.75"/>
    <m/>
    <m/>
    <m/>
    <m/>
    <m/>
    <m/>
    <m/>
    <m/>
    <m/>
    <m/>
    <n v="1"/>
    <n v="0"/>
    <n v="1"/>
    <s v="Broad Marsh River"/>
    <n v="43"/>
  </r>
  <r>
    <s v="47-1033"/>
    <m/>
    <x v="0"/>
    <s v="0 HIGH ST  OFF"/>
    <n v="906"/>
    <s v="CHURCH OF THE GOOD SHEPHERD"/>
    <s v="MR30"/>
    <s v="CHURCH ETC  MDL-00"/>
    <s v="47//1033//"/>
    <n v="0.2671"/>
    <n v="0"/>
    <n v="0"/>
    <n v="0"/>
    <n v="0"/>
    <m/>
    <n v="0"/>
    <n v="0"/>
    <n v="0"/>
    <s v="YES"/>
    <n v="0"/>
    <s v="47-1033"/>
    <s v="All Public"/>
    <s v="SEWER"/>
    <m/>
    <n v="0"/>
    <m/>
    <m/>
    <n v="0"/>
    <n v="0"/>
    <n v="0"/>
    <n v="0"/>
    <n v="0"/>
    <m/>
    <m/>
    <m/>
    <m/>
    <m/>
    <m/>
    <m/>
    <m/>
    <m/>
    <m/>
    <n v="1"/>
    <n v="0"/>
    <n v="1"/>
    <s v="Broad Marsh River"/>
    <n v="43"/>
  </r>
  <r>
    <s v="45-1003"/>
    <m/>
    <x v="0"/>
    <s v="7 NARROWS RD"/>
    <n v="400"/>
    <s v="CAPE COD SHIPBUILDING CO"/>
    <s v="WRVL"/>
    <s v="FACTORY  MDL-96"/>
    <s v="45//1003//"/>
    <n v="2.9340000000000001E-2"/>
    <n v="0"/>
    <n v="0"/>
    <n v="1"/>
    <n v="1"/>
    <s v="SEWER"/>
    <n v="1"/>
    <n v="2"/>
    <n v="7900"/>
    <s v="YES"/>
    <n v="0"/>
    <s v="45-1003"/>
    <s v="All Public"/>
    <s v="SEWER"/>
    <s v="SEWER"/>
    <n v="3950"/>
    <m/>
    <m/>
    <n v="0"/>
    <n v="0"/>
    <n v="0"/>
    <n v="5652"/>
    <n v="1"/>
    <m/>
    <m/>
    <m/>
    <m/>
    <m/>
    <m/>
    <m/>
    <m/>
    <m/>
    <m/>
    <n v="0"/>
    <n v="0"/>
    <n v="1"/>
    <s v="Agawam River"/>
    <n v="42"/>
  </r>
  <r>
    <s v="44-1010B"/>
    <m/>
    <x v="0"/>
    <s v="69 MINOT AVE"/>
    <n v="131"/>
    <s v="NARROWS CONDOMINUIM TRUST"/>
    <s v="R30"/>
    <s v="RES ACLNPO  MDL-00"/>
    <s v="44//1010/B/"/>
    <n v="1.0431299999999999"/>
    <n v="0"/>
    <n v="0"/>
    <n v="0"/>
    <n v="0"/>
    <m/>
    <n v="0"/>
    <n v="0"/>
    <n v="0"/>
    <s v="YES"/>
    <n v="0"/>
    <s v="44-1010B"/>
    <m/>
    <m/>
    <m/>
    <n v="0"/>
    <m/>
    <m/>
    <n v="0"/>
    <n v="0"/>
    <n v="0"/>
    <n v="0"/>
    <n v="0"/>
    <m/>
    <m/>
    <m/>
    <m/>
    <m/>
    <m/>
    <m/>
    <m/>
    <m/>
    <m/>
    <n v="1"/>
    <n v="0"/>
    <n v="1"/>
    <s v="Agawam River"/>
    <n v="42"/>
  </r>
  <r>
    <s v="LAND_NOPARC"/>
    <m/>
    <x v="0"/>
    <m/>
    <n v="0"/>
    <m/>
    <m/>
    <m/>
    <m/>
    <n v="1.7780000000000001E-2"/>
    <n v="0"/>
    <n v="0"/>
    <n v="0"/>
    <n v="0"/>
    <m/>
    <n v="0"/>
    <n v="0"/>
    <n v="0"/>
    <s v="NO"/>
    <n v="0"/>
    <m/>
    <m/>
    <m/>
    <m/>
    <n v="0"/>
    <m/>
    <m/>
    <n v="0"/>
    <n v="0"/>
    <n v="0"/>
    <n v="0"/>
    <n v="0"/>
    <m/>
    <m/>
    <m/>
    <m/>
    <m/>
    <m/>
    <m/>
    <m/>
    <m/>
    <m/>
    <n v="0"/>
    <n v="0"/>
    <n v="1"/>
    <s v="Agawam River"/>
    <n v="42"/>
  </r>
  <r>
    <s v="42-C"/>
    <m/>
    <x v="0"/>
    <s v="63 MINOT AVE"/>
    <n v="903"/>
    <s v="TOWN OF WAREHAM"/>
    <s v="R30"/>
    <s v="MUNICIPAL  MDL-00"/>
    <s v="42///C/"/>
    <n v="0.37241999999999997"/>
    <n v="0"/>
    <n v="0"/>
    <n v="0"/>
    <n v="0"/>
    <m/>
    <n v="0"/>
    <n v="0"/>
    <n v="0"/>
    <s v="YES"/>
    <n v="0"/>
    <s v="42-C"/>
    <m/>
    <m/>
    <m/>
    <n v="0"/>
    <s v="fee simple"/>
    <s v="YES"/>
    <n v="0"/>
    <n v="0"/>
    <n v="0"/>
    <n v="0"/>
    <n v="0"/>
    <m/>
    <m/>
    <m/>
    <m/>
    <m/>
    <m/>
    <m/>
    <m/>
    <m/>
    <m/>
    <n v="1"/>
    <n v="0"/>
    <n v="1"/>
    <s v="Agawam River"/>
    <n v="42"/>
  </r>
  <r>
    <s v="45-F78"/>
    <m/>
    <x v="0"/>
    <s v="15 MAYFLOWER AVE"/>
    <n v="101"/>
    <s v="KNOWLTON DONALD R"/>
    <s v="MR30"/>
    <s v="ONE FAMILY"/>
    <s v="45//F78//"/>
    <n v="0.43847000000000003"/>
    <n v="1"/>
    <n v="1"/>
    <n v="1"/>
    <n v="1"/>
    <s v="SEPTIC"/>
    <n v="0"/>
    <n v="0"/>
    <n v="0"/>
    <s v="NO_W1"/>
    <n v="0"/>
    <s v="45-F78"/>
    <s v="Public Water,Septic"/>
    <s v="SEPTIC"/>
    <s v="SEPTIC"/>
    <n v="0"/>
    <m/>
    <m/>
    <n v="1"/>
    <n v="1"/>
    <n v="2"/>
    <n v="1144"/>
    <n v="1"/>
    <m/>
    <m/>
    <m/>
    <m/>
    <m/>
    <m/>
    <m/>
    <m/>
    <m/>
    <m/>
    <n v="2"/>
    <n v="9.68"/>
    <n v="1"/>
    <s v="Wareham River East"/>
    <n v="45"/>
  </r>
  <r>
    <s v="41-1003A"/>
    <m/>
    <x v="0"/>
    <s v="125 MINOT AVE"/>
    <n v="112"/>
    <s v="DEPOT CROSSING LIMITED"/>
    <s v="R30"/>
    <s v="APT OVER 8  MDL-94"/>
    <s v="41//1003/A/"/>
    <n v="2.5530000000000001E-2"/>
    <n v="0"/>
    <n v="0"/>
    <n v="0"/>
    <n v="0"/>
    <m/>
    <n v="1"/>
    <n v="2"/>
    <n v="174900"/>
    <s v="YES"/>
    <n v="0"/>
    <s v="41-1003A"/>
    <s v="All Public"/>
    <s v="SEWER"/>
    <m/>
    <n v="87450"/>
    <m/>
    <m/>
    <n v="0"/>
    <n v="0"/>
    <n v="9"/>
    <n v="24336"/>
    <n v="2"/>
    <m/>
    <m/>
    <m/>
    <m/>
    <m/>
    <m/>
    <m/>
    <m/>
    <m/>
    <m/>
    <n v="0"/>
    <n v="0"/>
    <n v="1"/>
    <s v="Agawam River"/>
    <n v="42"/>
  </r>
  <r>
    <s v="47-1128"/>
    <m/>
    <x v="0"/>
    <s v="0 MAIN ST"/>
    <n v="903"/>
    <s v="TOWN OF WAREHAM"/>
    <s v="WRVL"/>
    <s v="MUNICIPAL  MDL-00"/>
    <s v="47//1128//"/>
    <n v="0.64207000000000003"/>
    <n v="0"/>
    <n v="0"/>
    <n v="0"/>
    <n v="0"/>
    <m/>
    <n v="0"/>
    <n v="0"/>
    <n v="0"/>
    <s v="YES"/>
    <n v="0"/>
    <s v="47-1128"/>
    <m/>
    <m/>
    <m/>
    <n v="0"/>
    <s v="fee simple"/>
    <s v="YES"/>
    <n v="0"/>
    <n v="0"/>
    <n v="0"/>
    <n v="0"/>
    <n v="0"/>
    <m/>
    <m/>
    <m/>
    <m/>
    <m/>
    <m/>
    <m/>
    <m/>
    <m/>
    <m/>
    <n v="3"/>
    <n v="0"/>
    <n v="1"/>
    <s v="Agawam River"/>
    <n v="42"/>
  </r>
  <r>
    <s v="45-F80"/>
    <m/>
    <x v="0"/>
    <s v="11 MAYFLOWER AVE"/>
    <n v="106"/>
    <s v="GAMACHE DAVID A"/>
    <s v="MR30"/>
    <s v="AC LND IMP  MDL-00"/>
    <s v="45//F80//"/>
    <n v="0.24166000000000001"/>
    <n v="1"/>
    <n v="1"/>
    <n v="1"/>
    <n v="1"/>
    <s v="SEPTIC"/>
    <n v="0"/>
    <n v="0"/>
    <n v="0"/>
    <s v="YES"/>
    <n v="0"/>
    <s v="45-F80"/>
    <s v="Public Water,Septic"/>
    <s v="SEPTIC"/>
    <s v="SEPTIC"/>
    <n v="0"/>
    <m/>
    <m/>
    <n v="1"/>
    <n v="1"/>
    <n v="0"/>
    <n v="0"/>
    <n v="0"/>
    <m/>
    <m/>
    <m/>
    <m/>
    <m/>
    <m/>
    <m/>
    <m/>
    <m/>
    <m/>
    <n v="1"/>
    <n v="9.68"/>
    <n v="1"/>
    <s v="Wareham River East"/>
    <n v="45"/>
  </r>
  <r>
    <s v="45-1002"/>
    <m/>
    <x v="0"/>
    <s v="1 NARROWS RD"/>
    <n v="326"/>
    <s v="NAWOICHIK ROBERT J"/>
    <s v="WRVL"/>
    <s v="REST/CLUBS  MDL-94"/>
    <s v="45//1002//"/>
    <n v="0.15679000000000001"/>
    <n v="0"/>
    <n v="0"/>
    <n v="1"/>
    <n v="1"/>
    <s v="SEWER"/>
    <n v="1"/>
    <n v="1"/>
    <n v="52700"/>
    <s v="YES"/>
    <n v="0"/>
    <s v="45-1002"/>
    <s v="All Public"/>
    <s v="SEWER"/>
    <s v="SEWER"/>
    <n v="52700"/>
    <m/>
    <m/>
    <n v="0"/>
    <n v="0"/>
    <n v="0"/>
    <n v="2006"/>
    <n v="1"/>
    <m/>
    <m/>
    <m/>
    <m/>
    <m/>
    <m/>
    <m/>
    <m/>
    <m/>
    <m/>
    <n v="1"/>
    <n v="0"/>
    <n v="1"/>
    <s v="Agawam River"/>
    <n v="42"/>
  </r>
  <r>
    <s v="48-1009D"/>
    <m/>
    <x v="0"/>
    <s v="5 SALT MEADOW RD"/>
    <n v="131"/>
    <s v="MANSFIELD JANE KENT"/>
    <s v="MR30"/>
    <s v="RES ACLNPO  MDL-00"/>
    <s v="48//1009/D/"/>
    <n v="0.76593999999999995"/>
    <n v="0"/>
    <n v="0"/>
    <n v="0"/>
    <n v="0"/>
    <m/>
    <n v="0"/>
    <n v="0"/>
    <n v="0"/>
    <s v="YES"/>
    <n v="0"/>
    <s v="48-1009D"/>
    <m/>
    <m/>
    <m/>
    <n v="0"/>
    <m/>
    <m/>
    <n v="0"/>
    <n v="0"/>
    <n v="0"/>
    <n v="0"/>
    <n v="0"/>
    <m/>
    <m/>
    <m/>
    <m/>
    <m/>
    <m/>
    <m/>
    <m/>
    <m/>
    <m/>
    <n v="1"/>
    <n v="0"/>
    <n v="1"/>
    <s v="Wareham River West"/>
    <n v="44"/>
  </r>
  <r>
    <s v="45-1008"/>
    <m/>
    <x v="0"/>
    <s v="17 MAYFLOWER AVE"/>
    <n v="101"/>
    <s v="INGRAHAM VERNON L TRUSTEE"/>
    <s v="MR30"/>
    <s v="ONE FAMILY"/>
    <s v="45//1008//"/>
    <n v="1.2034899999999999"/>
    <n v="0"/>
    <n v="0"/>
    <n v="1"/>
    <n v="1"/>
    <s v="SEWER"/>
    <n v="1"/>
    <n v="1"/>
    <n v="9300"/>
    <s v="YES"/>
    <n v="0"/>
    <s v="45-1008"/>
    <s v="Public Water,Public Sewer"/>
    <s v="SEWER"/>
    <s v="SEWER"/>
    <n v="9300"/>
    <m/>
    <m/>
    <n v="0"/>
    <n v="0"/>
    <n v="2"/>
    <n v="950"/>
    <n v="1"/>
    <m/>
    <m/>
    <m/>
    <m/>
    <m/>
    <m/>
    <m/>
    <m/>
    <m/>
    <m/>
    <n v="2"/>
    <n v="0"/>
    <n v="1"/>
    <s v="Wareham River East"/>
    <n v="45"/>
  </r>
  <r>
    <s v="45-F88"/>
    <m/>
    <x v="0"/>
    <s v="1 MAYFLOWER AVE"/>
    <n v="101"/>
    <s v="LORING STEVEN W TR ET ALS"/>
    <s v="MR30"/>
    <s v="ONE FAMILY"/>
    <s v="45//F88//"/>
    <n v="0.20376"/>
    <n v="1"/>
    <n v="1"/>
    <n v="1"/>
    <n v="1"/>
    <s v="SEPTIC"/>
    <n v="0"/>
    <n v="1"/>
    <n v="0"/>
    <s v="YES"/>
    <n v="0"/>
    <s v="45-F88"/>
    <s v="Public Water,Gas,Septic"/>
    <s v="SEPTIC"/>
    <s v="SEPTIC"/>
    <n v="0"/>
    <m/>
    <m/>
    <n v="1"/>
    <n v="1"/>
    <n v="3"/>
    <n v="1120"/>
    <n v="2"/>
    <m/>
    <m/>
    <m/>
    <m/>
    <m/>
    <m/>
    <m/>
    <m/>
    <m/>
    <m/>
    <n v="3"/>
    <n v="9.68"/>
    <n v="1"/>
    <s v="Agawam River"/>
    <n v="42"/>
  </r>
  <r>
    <s v="45-F83"/>
    <m/>
    <x v="0"/>
    <s v="5 MAYFLOWER AVE"/>
    <n v="101"/>
    <s v="LORING ROBERT O"/>
    <s v="MR30"/>
    <s v="ONE FAMILY"/>
    <s v="45//F83//"/>
    <n v="0.72204000000000002"/>
    <n v="1"/>
    <n v="1"/>
    <n v="1"/>
    <n v="1"/>
    <s v="SEPTIC"/>
    <n v="0"/>
    <n v="1"/>
    <n v="9100"/>
    <s v="YES"/>
    <n v="9100"/>
    <s v="45-F83"/>
    <s v="Public Water,Septic"/>
    <s v="SEPTIC"/>
    <s v="SEPTIC"/>
    <n v="9100"/>
    <m/>
    <m/>
    <n v="1"/>
    <n v="1"/>
    <n v="4"/>
    <n v="2436"/>
    <n v="2"/>
    <m/>
    <m/>
    <m/>
    <m/>
    <m/>
    <m/>
    <m/>
    <m/>
    <m/>
    <m/>
    <n v="2"/>
    <n v="9.68"/>
    <n v="1"/>
    <s v="Wareham River East"/>
    <n v="45"/>
  </r>
  <r>
    <s v="44-1010C"/>
    <m/>
    <x v="0"/>
    <s v="73 MINOT AVE"/>
    <n v="131"/>
    <s v="NARROWS CONDOMINIUM TRUST"/>
    <s v="R30"/>
    <s v="RES ACLNPO  MDL-00"/>
    <s v="44//1010/C/"/>
    <n v="1.0462100000000001"/>
    <n v="0"/>
    <n v="0"/>
    <n v="0"/>
    <n v="0"/>
    <m/>
    <n v="0"/>
    <n v="0"/>
    <n v="0"/>
    <s v="YES"/>
    <n v="0"/>
    <s v="44-1010C"/>
    <m/>
    <m/>
    <m/>
    <n v="0"/>
    <m/>
    <m/>
    <n v="0"/>
    <n v="0"/>
    <n v="0"/>
    <n v="0"/>
    <n v="0"/>
    <m/>
    <m/>
    <m/>
    <m/>
    <m/>
    <m/>
    <m/>
    <m/>
    <m/>
    <m/>
    <n v="1"/>
    <n v="0"/>
    <n v="1"/>
    <s v="Agawam River"/>
    <n v="42"/>
  </r>
  <r>
    <s v="48-1015"/>
    <m/>
    <x v="0"/>
    <s v="170 MARION RD"/>
    <n v="101"/>
    <s v="ENGLISH JOHN B III"/>
    <s v="MR30"/>
    <s v="ONE FAMILY"/>
    <s v="48//1015//"/>
    <n v="0.36601"/>
    <n v="0"/>
    <n v="0"/>
    <n v="1"/>
    <n v="1"/>
    <s v="SEWER"/>
    <n v="1"/>
    <n v="1"/>
    <n v="12200"/>
    <s v="YES"/>
    <n v="0"/>
    <s v="48-1015"/>
    <m/>
    <m/>
    <s v="SEWER"/>
    <n v="12200"/>
    <m/>
    <m/>
    <n v="0"/>
    <n v="0"/>
    <n v="3"/>
    <n v="1120"/>
    <n v="1"/>
    <m/>
    <m/>
    <m/>
    <m/>
    <m/>
    <m/>
    <m/>
    <m/>
    <m/>
    <m/>
    <n v="1"/>
    <n v="0"/>
    <n v="1"/>
    <s v="Wareham River West"/>
    <n v="44"/>
  </r>
  <r>
    <s v="45-1006"/>
    <m/>
    <x v="0"/>
    <s v="29 INDIAN NECK ROAD"/>
    <n v="101"/>
    <s v="LECONTE JEFFREY G"/>
    <s v="MR30"/>
    <s v="ONE FAMILY"/>
    <s v="45//1006//"/>
    <n v="0.19585"/>
    <n v="1"/>
    <n v="1"/>
    <n v="1"/>
    <n v="1"/>
    <s v="SEPTIC"/>
    <n v="0"/>
    <n v="1"/>
    <n v="9400"/>
    <s v="YES"/>
    <n v="9400"/>
    <s v="45-1006"/>
    <s v="Public Water,Septic"/>
    <s v="SEPTIC"/>
    <s v="SEPTIC"/>
    <n v="9400"/>
    <m/>
    <m/>
    <n v="1"/>
    <n v="1"/>
    <n v="3"/>
    <n v="1056"/>
    <n v="1"/>
    <m/>
    <m/>
    <m/>
    <m/>
    <m/>
    <m/>
    <m/>
    <m/>
    <m/>
    <m/>
    <n v="1"/>
    <n v="9.68"/>
    <n v="1"/>
    <s v="Wareham River East"/>
    <n v="45"/>
  </r>
  <r>
    <s v="45-F82"/>
    <m/>
    <x v="0"/>
    <s v="5 ISSAK ST"/>
    <n v="101"/>
    <s v="MATTOS JOSEPH E"/>
    <s v="MR30"/>
    <s v="ONE FAMILY"/>
    <s v="45//F82//"/>
    <n v="0.30717"/>
    <n v="1"/>
    <n v="1"/>
    <n v="1"/>
    <n v="1"/>
    <s v="SEPTIC"/>
    <n v="0"/>
    <n v="1"/>
    <n v="3000"/>
    <s v="YES"/>
    <n v="3000"/>
    <s v="45-F82"/>
    <s v="Public Water,Gas,Septic"/>
    <s v="SEPTIC"/>
    <s v="SEPTIC"/>
    <n v="3000"/>
    <m/>
    <m/>
    <n v="1"/>
    <n v="1"/>
    <n v="2"/>
    <n v="1200"/>
    <n v="1"/>
    <m/>
    <m/>
    <m/>
    <m/>
    <m/>
    <m/>
    <m/>
    <m/>
    <m/>
    <m/>
    <n v="1"/>
    <n v="9.68"/>
    <n v="1"/>
    <s v="Wareham River East"/>
    <n v="45"/>
  </r>
  <r>
    <s v="45-F86"/>
    <m/>
    <x v="0"/>
    <s v="3 MAYFLOWER AVE"/>
    <n v="101"/>
    <s v="KELENOSY JOHN A LIFE TENANT"/>
    <s v="MR30"/>
    <s v="ONE FAMILY"/>
    <s v="45//F86//"/>
    <n v="0.22869"/>
    <n v="1"/>
    <n v="1"/>
    <n v="1"/>
    <n v="1"/>
    <s v="SEPTIC"/>
    <n v="0"/>
    <n v="1"/>
    <n v="4200"/>
    <s v="YES"/>
    <n v="4200"/>
    <s v="45-F86"/>
    <s v="Public Water,Septic"/>
    <s v="SEPTIC"/>
    <s v="SEPTIC"/>
    <n v="4200"/>
    <m/>
    <m/>
    <n v="1"/>
    <n v="1"/>
    <n v="3"/>
    <n v="1580"/>
    <n v="1"/>
    <m/>
    <m/>
    <m/>
    <m/>
    <m/>
    <m/>
    <m/>
    <m/>
    <m/>
    <m/>
    <n v="2"/>
    <n v="9.68"/>
    <n v="1"/>
    <s v="Agawam River"/>
    <n v="42"/>
  </r>
  <r>
    <s v="45-1021"/>
    <m/>
    <x v="0"/>
    <s v="30 INDIAN NECK RD"/>
    <n v="924"/>
    <s v="COMM OF MASS"/>
    <s v="MR30"/>
    <s v="MASS X-WAY  MDL-00"/>
    <s v="45//1021//"/>
    <n v="2.22865"/>
    <n v="0"/>
    <n v="0"/>
    <n v="0"/>
    <n v="0"/>
    <m/>
    <n v="0"/>
    <n v="0"/>
    <n v="0"/>
    <s v="YES"/>
    <n v="0"/>
    <s v="45-1021"/>
    <s v="Public Water,Septic"/>
    <s v="SEPTIC"/>
    <m/>
    <n v="0"/>
    <m/>
    <m/>
    <n v="0"/>
    <n v="0"/>
    <n v="0"/>
    <n v="0"/>
    <n v="0"/>
    <m/>
    <m/>
    <m/>
    <m/>
    <m/>
    <m/>
    <m/>
    <m/>
    <m/>
    <m/>
    <n v="2"/>
    <n v="0"/>
    <n v="1"/>
    <s v="Agawam River"/>
    <n v="42"/>
  </r>
  <r>
    <s v="44-1010D"/>
    <m/>
    <x v="0"/>
    <s v="77 MINOT AVE"/>
    <n v="131"/>
    <s v="NARROWS CONDOMINIUM TRUST"/>
    <s v="R30"/>
    <s v="RES ACLNPO  MDL-00"/>
    <s v="44//1010/D/"/>
    <n v="1.0243"/>
    <n v="0"/>
    <n v="0"/>
    <n v="0"/>
    <n v="0"/>
    <m/>
    <n v="0"/>
    <n v="0"/>
    <n v="0"/>
    <s v="YES"/>
    <n v="0"/>
    <s v="44-1010D"/>
    <m/>
    <m/>
    <m/>
    <n v="0"/>
    <m/>
    <m/>
    <n v="0"/>
    <n v="0"/>
    <n v="0"/>
    <n v="0"/>
    <n v="0"/>
    <m/>
    <m/>
    <m/>
    <m/>
    <m/>
    <m/>
    <m/>
    <m/>
    <m/>
    <m/>
    <n v="1"/>
    <n v="0"/>
    <n v="1"/>
    <s v="Agawam River"/>
    <n v="42"/>
  </r>
  <r>
    <s v="44-2"/>
    <m/>
    <x v="0"/>
    <s v="2 FREIGHT HOUSE RD"/>
    <n v="101"/>
    <s v="CASSIDY DENIS J"/>
    <s v="MR30"/>
    <s v="ONE FAMILY"/>
    <s v="44//2//"/>
    <n v="0.84723999999999999"/>
    <n v="1"/>
    <n v="1"/>
    <n v="1"/>
    <n v="1"/>
    <s v="SEPTIC"/>
    <n v="0"/>
    <n v="1"/>
    <n v="12800"/>
    <s v="YES"/>
    <n v="12800"/>
    <s v="44-2"/>
    <s v="Public Water,Septic"/>
    <s v="SEPTIC"/>
    <s v="SEPTIC"/>
    <n v="12800"/>
    <m/>
    <m/>
    <n v="1"/>
    <n v="1"/>
    <n v="3"/>
    <n v="1300"/>
    <n v="2"/>
    <m/>
    <m/>
    <m/>
    <m/>
    <m/>
    <m/>
    <m/>
    <m/>
    <m/>
    <m/>
    <n v="1"/>
    <n v="9.68"/>
    <n v="1"/>
    <s v="Agawam River"/>
    <n v="42"/>
  </r>
  <r>
    <s v="48-1006B"/>
    <m/>
    <x v="0"/>
    <s v="0 GLENDA AVE"/>
    <n v="132"/>
    <s v="SPENCER KENNETH H"/>
    <s v="MR30"/>
    <s v="RES ACLNUD  MDL-00"/>
    <s v="48//1006/B/"/>
    <n v="0.70386000000000004"/>
    <n v="0"/>
    <n v="0"/>
    <n v="0"/>
    <n v="0"/>
    <m/>
    <n v="1"/>
    <n v="0"/>
    <n v="0"/>
    <s v="YES"/>
    <n v="0"/>
    <s v="48-1006B"/>
    <m/>
    <m/>
    <m/>
    <n v="0"/>
    <m/>
    <m/>
    <n v="0"/>
    <n v="0"/>
    <n v="0"/>
    <n v="0"/>
    <n v="0"/>
    <m/>
    <m/>
    <m/>
    <m/>
    <m/>
    <m/>
    <m/>
    <m/>
    <m/>
    <m/>
    <n v="0"/>
    <n v="0"/>
    <n v="1"/>
    <s v="Broad Marsh River"/>
    <n v="43"/>
  </r>
  <r>
    <s v="47-1032"/>
    <m/>
    <x v="0"/>
    <s v="74 HIGH ST"/>
    <n v="906"/>
    <s v="CHURCH OF THE GOOD SHEPHERD"/>
    <s v="MR30"/>
    <s v="CHURCH ETC  MDL-96"/>
    <s v="47//1032//"/>
    <n v="0.29364000000000001"/>
    <n v="0"/>
    <n v="0"/>
    <n v="1"/>
    <n v="1"/>
    <s v="SEWER"/>
    <n v="1"/>
    <n v="1"/>
    <n v="10500"/>
    <s v="YES"/>
    <n v="0"/>
    <s v="47-1032"/>
    <s v="All Public"/>
    <s v="SEWER"/>
    <s v="SEWER"/>
    <n v="10500"/>
    <m/>
    <m/>
    <n v="0"/>
    <n v="0"/>
    <n v="0"/>
    <n v="8203"/>
    <n v="1"/>
    <m/>
    <m/>
    <m/>
    <m/>
    <m/>
    <m/>
    <m/>
    <m/>
    <m/>
    <m/>
    <n v="1"/>
    <n v="0"/>
    <n v="1"/>
    <s v="Broad Marsh River"/>
    <n v="43"/>
  </r>
  <r>
    <s v="45-F87"/>
    <m/>
    <x v="0"/>
    <s v="1 MAYFLOWER AVE"/>
    <n v="132"/>
    <s v="LORING STEVEN W TR ET ALS"/>
    <s v="MR30"/>
    <s v="RES ACLNUD  MDL-00"/>
    <s v="45//F87//"/>
    <n v="0.24487"/>
    <n v="0"/>
    <n v="0"/>
    <n v="0"/>
    <n v="0"/>
    <m/>
    <n v="0"/>
    <n v="0"/>
    <n v="0"/>
    <s v="YES"/>
    <n v="0"/>
    <s v="45-F87"/>
    <s v="Public Water,Septic"/>
    <s v="SEPTIC"/>
    <m/>
    <n v="0"/>
    <m/>
    <m/>
    <n v="0"/>
    <n v="0"/>
    <n v="0"/>
    <n v="0"/>
    <n v="0"/>
    <m/>
    <m/>
    <m/>
    <m/>
    <m/>
    <m/>
    <m/>
    <m/>
    <m/>
    <m/>
    <n v="2"/>
    <n v="0"/>
    <n v="1"/>
    <s v="Agawam River"/>
    <n v="42"/>
  </r>
  <r>
    <s v="LAND_NOPARC"/>
    <m/>
    <x v="0"/>
    <m/>
    <n v="0"/>
    <m/>
    <m/>
    <m/>
    <m/>
    <n v="1.4999999999999999E-4"/>
    <n v="0"/>
    <n v="0"/>
    <n v="0"/>
    <n v="0"/>
    <m/>
    <n v="0"/>
    <n v="0"/>
    <n v="0"/>
    <s v="NO"/>
    <n v="0"/>
    <m/>
    <m/>
    <m/>
    <m/>
    <n v="0"/>
    <m/>
    <m/>
    <n v="0"/>
    <n v="0"/>
    <n v="0"/>
    <n v="0"/>
    <n v="0"/>
    <m/>
    <m/>
    <m/>
    <m/>
    <m/>
    <m/>
    <m/>
    <m/>
    <m/>
    <m/>
    <n v="0"/>
    <n v="0"/>
    <n v="1"/>
    <s v="Agawam River"/>
    <n v="42"/>
  </r>
  <r>
    <s v="47-1162"/>
    <m/>
    <x v="0"/>
    <s v="9 KENNEDY LN"/>
    <n v="903"/>
    <s v="TOWN OF WAREHAM"/>
    <m/>
    <s v="MUNICIPAL  MDL-00"/>
    <s v="47//1162//"/>
    <n v="8.1921199999999992"/>
    <n v="0"/>
    <n v="0"/>
    <n v="1"/>
    <n v="1"/>
    <s v="SEWER"/>
    <n v="1"/>
    <n v="1"/>
    <n v="3300"/>
    <s v="YES"/>
    <n v="0"/>
    <s v="47-1162"/>
    <m/>
    <m/>
    <s v="SEWER"/>
    <n v="3300"/>
    <m/>
    <m/>
    <n v="0"/>
    <n v="0"/>
    <n v="0"/>
    <n v="0"/>
    <n v="0"/>
    <m/>
    <m/>
    <m/>
    <m/>
    <m/>
    <m/>
    <m/>
    <m/>
    <m/>
    <m/>
    <n v="1"/>
    <n v="0"/>
    <n v="1"/>
    <s v="Broad Marsh River"/>
    <n v="43"/>
  </r>
  <r>
    <s v="44-1"/>
    <m/>
    <x v="0"/>
    <s v="4 FREIGHT HOUSE RD"/>
    <n v="101"/>
    <s v="ATKINSON ELAINE M"/>
    <s v="MR30"/>
    <s v="ONE FAMILY"/>
    <s v="44//1//"/>
    <n v="0.72070000000000001"/>
    <n v="1"/>
    <n v="1"/>
    <n v="1"/>
    <n v="1"/>
    <s v="SEPTIC"/>
    <n v="0"/>
    <n v="1"/>
    <n v="1100"/>
    <s v="YES"/>
    <n v="1100"/>
    <s v="44-1"/>
    <s v="Public Water,Septic"/>
    <s v="SEPTIC"/>
    <s v="SEPTIC"/>
    <n v="1100"/>
    <m/>
    <m/>
    <n v="1"/>
    <n v="1"/>
    <n v="3"/>
    <n v="1300"/>
    <n v="2"/>
    <m/>
    <m/>
    <m/>
    <m/>
    <m/>
    <m/>
    <m/>
    <m/>
    <m/>
    <m/>
    <n v="1"/>
    <n v="9.68"/>
    <n v="1"/>
    <s v="Agawam River"/>
    <n v="42"/>
  </r>
  <r>
    <s v="45-1007"/>
    <m/>
    <x v="0"/>
    <s v="25 INDIAN NECK RD"/>
    <n v="101"/>
    <s v="CORNWELL CARL W"/>
    <s v="MR30"/>
    <s v="ONE FAMILY"/>
    <s v="45//1007//"/>
    <n v="0.98956999999999995"/>
    <n v="1"/>
    <n v="1"/>
    <n v="1"/>
    <n v="1"/>
    <s v="SEPTIC"/>
    <n v="0"/>
    <n v="0"/>
    <n v="0"/>
    <s v="YES"/>
    <n v="0"/>
    <s v="45-1007"/>
    <s v="Public Water,Septic"/>
    <s v="SEPTIC"/>
    <s v="SEPTIC"/>
    <n v="0"/>
    <m/>
    <m/>
    <n v="1"/>
    <n v="1"/>
    <n v="3"/>
    <n v="1689"/>
    <n v="1.5"/>
    <m/>
    <m/>
    <m/>
    <m/>
    <m/>
    <m/>
    <m/>
    <m/>
    <m/>
    <m/>
    <n v="1"/>
    <n v="9.68"/>
    <n v="1"/>
    <s v="Wareham River East"/>
    <n v="45"/>
  </r>
  <r>
    <s v="48-T6"/>
    <m/>
    <x v="0"/>
    <s v="7 BOURNE TER"/>
    <n v="101"/>
    <s v="ANDREWS CHRISTOPHER L"/>
    <s v="MR30"/>
    <s v="ONE FAMILY"/>
    <s v="48//T6//"/>
    <n v="0.48513000000000001"/>
    <n v="0"/>
    <n v="0"/>
    <n v="1"/>
    <n v="1"/>
    <s v="SEWER"/>
    <n v="1"/>
    <n v="1"/>
    <n v="2100"/>
    <s v="YES"/>
    <n v="0"/>
    <s v="48-T6"/>
    <s v="All Public"/>
    <s v="SEWER"/>
    <s v="SEWER"/>
    <n v="2100"/>
    <m/>
    <m/>
    <n v="0"/>
    <n v="0"/>
    <n v="3"/>
    <n v="1400"/>
    <n v="2"/>
    <m/>
    <m/>
    <m/>
    <m/>
    <m/>
    <m/>
    <m/>
    <m/>
    <m/>
    <m/>
    <n v="0"/>
    <n v="0"/>
    <n v="1"/>
    <s v="Broad Marsh River"/>
    <n v="43"/>
  </r>
  <r>
    <s v="47-1031"/>
    <m/>
    <x v="0"/>
    <s v="76 HIGH ST"/>
    <n v="121"/>
    <s v="KING MILTON L"/>
    <s v="MR30"/>
    <s v="BOARDNG HS"/>
    <s v="47//1031//"/>
    <n v="0.69920000000000004"/>
    <n v="0"/>
    <n v="0"/>
    <n v="1"/>
    <n v="1"/>
    <s v="SEWER"/>
    <n v="1"/>
    <n v="2"/>
    <n v="62900"/>
    <s v="YES"/>
    <n v="0"/>
    <s v="47-1031"/>
    <m/>
    <m/>
    <s v="SEWER"/>
    <n v="31450"/>
    <m/>
    <m/>
    <n v="0"/>
    <n v="0"/>
    <n v="8"/>
    <n v="6710"/>
    <n v="2"/>
    <m/>
    <m/>
    <m/>
    <m/>
    <m/>
    <m/>
    <m/>
    <m/>
    <m/>
    <m/>
    <n v="1"/>
    <n v="0"/>
    <n v="1"/>
    <s v="Broad Marsh River"/>
    <n v="43"/>
  </r>
  <r>
    <s v="48-1014"/>
    <m/>
    <x v="0"/>
    <s v="164 MARION RD"/>
    <n v="101"/>
    <s v="NELSON CHERYL A"/>
    <s v="MR30"/>
    <s v="ONE FAMILY"/>
    <s v="48//1014//"/>
    <n v="0.26184000000000002"/>
    <n v="0"/>
    <n v="0"/>
    <n v="1"/>
    <n v="1"/>
    <s v="SEWER"/>
    <n v="1"/>
    <n v="1"/>
    <n v="7400"/>
    <s v="YES"/>
    <n v="0"/>
    <s v="48-1014"/>
    <s v="All Public"/>
    <s v="SEWER"/>
    <s v="SEWER"/>
    <n v="7400"/>
    <m/>
    <m/>
    <n v="0"/>
    <n v="0"/>
    <n v="3"/>
    <n v="1387"/>
    <n v="1.75"/>
    <m/>
    <m/>
    <m/>
    <m/>
    <m/>
    <m/>
    <m/>
    <m/>
    <m/>
    <m/>
    <n v="1"/>
    <n v="0"/>
    <n v="1"/>
    <s v="Wareham River West"/>
    <n v="44"/>
  </r>
  <r>
    <s v="48-T11"/>
    <m/>
    <x v="0"/>
    <s v="6 BOURNE TER"/>
    <n v="101"/>
    <s v="BARTLETT JAMES M III"/>
    <s v="MR30"/>
    <s v="ONE FAMILY"/>
    <s v="48//T11//"/>
    <n v="0.33504"/>
    <n v="0"/>
    <n v="0"/>
    <n v="1"/>
    <n v="1"/>
    <s v="SEWER"/>
    <n v="1"/>
    <n v="1"/>
    <n v="400"/>
    <s v="YES"/>
    <n v="0"/>
    <s v="48-T11"/>
    <s v="All Public"/>
    <s v="SEWER"/>
    <s v="SEWER"/>
    <n v="400"/>
    <m/>
    <m/>
    <n v="0"/>
    <n v="0"/>
    <n v="3"/>
    <n v="984"/>
    <n v="1"/>
    <m/>
    <m/>
    <m/>
    <m/>
    <m/>
    <m/>
    <m/>
    <m/>
    <m/>
    <m/>
    <n v="1"/>
    <n v="0"/>
    <n v="1"/>
    <s v="Broad Marsh River"/>
    <n v="43"/>
  </r>
  <r>
    <s v="45-F59S1"/>
    <m/>
    <x v="0"/>
    <s v="20 MAYFLOWER AVE"/>
    <n v="101"/>
    <s v="CARON STEPHANIE D"/>
    <s v="MR30"/>
    <s v="ONE FAMILY"/>
    <s v="45//F59/S1/"/>
    <n v="0.12742999999999999"/>
    <n v="1"/>
    <n v="1"/>
    <n v="1"/>
    <n v="1"/>
    <s v="SEPTIC"/>
    <n v="0"/>
    <n v="1"/>
    <n v="3000"/>
    <s v="YES"/>
    <n v="3000"/>
    <s v="45-F59S1"/>
    <s v="Public Water,Gas,Septic"/>
    <s v="SEPTIC"/>
    <s v="SEPTIC"/>
    <n v="3000"/>
    <m/>
    <m/>
    <n v="1"/>
    <n v="1"/>
    <n v="3"/>
    <n v="1576"/>
    <n v="1.5"/>
    <m/>
    <m/>
    <m/>
    <m/>
    <m/>
    <m/>
    <m/>
    <m/>
    <m/>
    <m/>
    <n v="1"/>
    <n v="9.68"/>
    <n v="1"/>
    <s v="Wareham River East"/>
    <n v="45"/>
  </r>
  <r>
    <s v="LAND_NOPARC"/>
    <m/>
    <x v="0"/>
    <m/>
    <n v="0"/>
    <m/>
    <m/>
    <m/>
    <m/>
    <n v="7.7359999999999998E-2"/>
    <n v="0"/>
    <n v="0"/>
    <n v="0"/>
    <n v="0"/>
    <m/>
    <n v="0"/>
    <n v="0"/>
    <n v="0"/>
    <s v="NO"/>
    <n v="0"/>
    <m/>
    <m/>
    <m/>
    <m/>
    <n v="0"/>
    <m/>
    <m/>
    <n v="0"/>
    <n v="0"/>
    <n v="0"/>
    <n v="0"/>
    <n v="0"/>
    <m/>
    <m/>
    <m/>
    <m/>
    <m/>
    <m/>
    <m/>
    <m/>
    <m/>
    <m/>
    <n v="0"/>
    <n v="0"/>
    <n v="1"/>
    <s v="Agawam River"/>
    <n v="42"/>
  </r>
  <r>
    <s v="44-1009A"/>
    <m/>
    <x v="0"/>
    <s v="0 MINOT AVE REAR"/>
    <n v="132"/>
    <s v="PACIFICO RICHARD D"/>
    <s v="MR30"/>
    <s v="RES ACLNUD  MDL-00"/>
    <s v="44//1009/A/"/>
    <n v="0.49336999999999998"/>
    <n v="0"/>
    <n v="0"/>
    <n v="0"/>
    <n v="0"/>
    <m/>
    <n v="0"/>
    <n v="0"/>
    <n v="0"/>
    <s v="YES"/>
    <n v="0"/>
    <s v="44-1009A"/>
    <s v="Public Water,Septic"/>
    <s v="SEPTIC"/>
    <m/>
    <n v="0"/>
    <m/>
    <m/>
    <n v="0"/>
    <n v="0"/>
    <n v="0"/>
    <n v="0"/>
    <n v="0"/>
    <m/>
    <m/>
    <m/>
    <m/>
    <m/>
    <m/>
    <m/>
    <m/>
    <m/>
    <m/>
    <n v="1"/>
    <n v="0"/>
    <n v="1"/>
    <s v="Agawam River"/>
    <n v="42"/>
  </r>
  <r>
    <s v="44-11"/>
    <m/>
    <x v="0"/>
    <s v="44 MINOT AVE"/>
    <n v="101"/>
    <s v="NORCROSS DAVID W JR"/>
    <s v="MR30"/>
    <s v="ONE FAMILY"/>
    <s v="44//11//"/>
    <n v="0.77619000000000005"/>
    <n v="1"/>
    <n v="1"/>
    <n v="1"/>
    <n v="1"/>
    <s v="SEPTIC"/>
    <n v="0"/>
    <n v="1"/>
    <n v="15800"/>
    <s v="YES"/>
    <n v="15800"/>
    <s v="44-11"/>
    <s v="Public Water,Septic"/>
    <s v="SEPTIC"/>
    <s v="SEPTIC"/>
    <n v="15800"/>
    <m/>
    <m/>
    <n v="1"/>
    <n v="1"/>
    <n v="3"/>
    <n v="960"/>
    <n v="1"/>
    <m/>
    <m/>
    <m/>
    <m/>
    <m/>
    <m/>
    <m/>
    <m/>
    <m/>
    <m/>
    <n v="1"/>
    <n v="9.68"/>
    <n v="1"/>
    <s v="Agawam River"/>
    <n v="42"/>
  </r>
  <r>
    <s v="44-12"/>
    <m/>
    <x v="0"/>
    <s v="46 MINOT AVE"/>
    <n v="130"/>
    <s v="BARTLEY JAMES H TRUSTEE OF"/>
    <s v="MR30"/>
    <s v="RES ACLNDV  MDL-00"/>
    <s v="44//12//"/>
    <n v="3.4553199999999999"/>
    <n v="0"/>
    <n v="0"/>
    <n v="0"/>
    <n v="0"/>
    <m/>
    <n v="0"/>
    <n v="0"/>
    <n v="0"/>
    <s v="YES"/>
    <n v="0"/>
    <s v="44-12"/>
    <s v="Public Water,Septic"/>
    <s v="SEPTIC"/>
    <m/>
    <n v="0"/>
    <m/>
    <m/>
    <n v="0"/>
    <n v="0"/>
    <n v="0"/>
    <n v="0"/>
    <n v="0"/>
    <m/>
    <m/>
    <m/>
    <m/>
    <m/>
    <m/>
    <m/>
    <m/>
    <m/>
    <m/>
    <n v="1"/>
    <n v="0"/>
    <n v="1"/>
    <s v="Agawam River"/>
    <n v="42"/>
  </r>
  <r>
    <s v="ESTUARY"/>
    <m/>
    <x v="0"/>
    <m/>
    <n v="0"/>
    <m/>
    <m/>
    <m/>
    <m/>
    <n v="1.85541"/>
    <n v="0"/>
    <n v="0"/>
    <n v="0"/>
    <n v="0"/>
    <m/>
    <n v="0"/>
    <n v="0"/>
    <n v="0"/>
    <s v="NO"/>
    <n v="0"/>
    <m/>
    <m/>
    <m/>
    <m/>
    <n v="0"/>
    <m/>
    <m/>
    <n v="0"/>
    <n v="0"/>
    <n v="0"/>
    <n v="0"/>
    <n v="0"/>
    <m/>
    <m/>
    <m/>
    <m/>
    <m/>
    <m/>
    <m/>
    <m/>
    <m/>
    <m/>
    <n v="0"/>
    <n v="0"/>
    <n v="1"/>
    <s v="Agawam River"/>
    <n v="42"/>
  </r>
  <r>
    <s v="45-1000B"/>
    <m/>
    <x v="0"/>
    <s v="17 SANDWICH RD"/>
    <n v="132"/>
    <s v="MAXIM FRANK E III ET ALS"/>
    <s v="MR30"/>
    <s v="RES ACLNUD  MDL-00"/>
    <s v="45//1000/B/"/>
    <n v="0.2485"/>
    <n v="0"/>
    <n v="0"/>
    <n v="0"/>
    <n v="0"/>
    <m/>
    <n v="0"/>
    <n v="0"/>
    <n v="0"/>
    <s v="YES"/>
    <n v="0"/>
    <s v="45-1000B"/>
    <s v="Public Water,Septic"/>
    <s v="SEPTIC"/>
    <m/>
    <n v="0"/>
    <m/>
    <m/>
    <n v="0"/>
    <n v="0"/>
    <n v="0"/>
    <n v="0"/>
    <n v="0"/>
    <m/>
    <m/>
    <m/>
    <m/>
    <m/>
    <m/>
    <m/>
    <m/>
    <m/>
    <m/>
    <n v="1"/>
    <n v="0"/>
    <n v="1"/>
    <s v="Agawam River"/>
    <n v="42"/>
  </r>
  <r>
    <s v="44-10"/>
    <m/>
    <x v="0"/>
    <s v="42 MINOT AVE"/>
    <n v="101"/>
    <s v="PIERCE KEVIN N"/>
    <s v="MR30"/>
    <s v="ONE FAMILY"/>
    <s v="44//10//"/>
    <n v="0.79193999999999998"/>
    <n v="1"/>
    <n v="1"/>
    <n v="1"/>
    <n v="1"/>
    <s v="SEPTIC"/>
    <n v="0"/>
    <n v="1"/>
    <n v="6600"/>
    <s v="YES"/>
    <n v="6600"/>
    <s v="44-10"/>
    <s v="Public Water,Septic"/>
    <s v="SEPTIC"/>
    <s v="SEPTIC"/>
    <n v="6600"/>
    <m/>
    <m/>
    <n v="1"/>
    <n v="1"/>
    <n v="3"/>
    <n v="1036"/>
    <n v="1"/>
    <m/>
    <m/>
    <m/>
    <m/>
    <m/>
    <m/>
    <m/>
    <m/>
    <m/>
    <m/>
    <n v="1"/>
    <n v="9.68"/>
    <n v="1"/>
    <s v="Agawam River"/>
    <n v="42"/>
  </r>
  <r>
    <s v="45-F57"/>
    <m/>
    <x v="0"/>
    <s v="17 INDIAN NECK RD"/>
    <n v="101"/>
    <s v="PETRIE CYNTHIA D"/>
    <s v="MR30"/>
    <s v="ONE FAMILY"/>
    <s v="45//F57//"/>
    <n v="0.31269999999999998"/>
    <n v="1"/>
    <n v="1"/>
    <n v="1"/>
    <n v="1"/>
    <s v="SEPTIC"/>
    <n v="0"/>
    <n v="1"/>
    <n v="10900"/>
    <s v="YES"/>
    <n v="10900"/>
    <s v="45-F57"/>
    <s v="Public Water,Gas,Septic"/>
    <s v="SEPTIC"/>
    <s v="SEPTIC"/>
    <n v="10900"/>
    <m/>
    <m/>
    <n v="1"/>
    <n v="1"/>
    <n v="3"/>
    <n v="1286"/>
    <n v="1.3"/>
    <m/>
    <m/>
    <m/>
    <m/>
    <m/>
    <m/>
    <m/>
    <m/>
    <m/>
    <m/>
    <n v="1"/>
    <n v="9.68"/>
    <n v="1"/>
    <s v="Wareham River East"/>
    <n v="45"/>
  </r>
  <r>
    <s v="45-F56A"/>
    <m/>
    <x v="0"/>
    <s v="19 INDIAN NECK RD"/>
    <n v="101"/>
    <s v="DAUPHINAIS LINDA J"/>
    <s v="MR30"/>
    <s v="ONE FAMILY"/>
    <s v="45//F56/A/"/>
    <n v="0.26074000000000003"/>
    <n v="1"/>
    <n v="1"/>
    <n v="1"/>
    <n v="1"/>
    <s v="SEPTIC"/>
    <n v="0"/>
    <n v="0"/>
    <n v="0"/>
    <s v="YES"/>
    <n v="0"/>
    <s v="45-F56A"/>
    <s v="Public Water,Gas,Septic"/>
    <s v="SEPTIC"/>
    <s v="SEPTIC"/>
    <n v="0"/>
    <m/>
    <m/>
    <n v="1"/>
    <n v="1"/>
    <n v="4"/>
    <n v="1456"/>
    <n v="2"/>
    <m/>
    <m/>
    <m/>
    <m/>
    <m/>
    <m/>
    <m/>
    <m/>
    <m/>
    <m/>
    <n v="1"/>
    <n v="9.68"/>
    <n v="1"/>
    <s v="Wareham River East"/>
    <n v="45"/>
  </r>
  <r>
    <s v="45-F58"/>
    <m/>
    <x v="0"/>
    <s v="15 INDIAN NECK RD"/>
    <n v="101"/>
    <s v="CARDOZA PATRICIA ANN"/>
    <s v="MR30"/>
    <s v="ONE FAMILY"/>
    <s v="45//F58//"/>
    <n v="0.29113"/>
    <n v="1"/>
    <n v="1"/>
    <n v="1"/>
    <n v="1"/>
    <s v="SEPTIC"/>
    <n v="0"/>
    <n v="1"/>
    <n v="6300"/>
    <s v="YES"/>
    <n v="6300"/>
    <s v="45-F58"/>
    <s v="Public Water,Septic"/>
    <s v="SEPTIC"/>
    <s v="SEPTIC"/>
    <n v="6300"/>
    <m/>
    <m/>
    <n v="1"/>
    <n v="1"/>
    <n v="2"/>
    <n v="1280"/>
    <n v="1"/>
    <m/>
    <m/>
    <m/>
    <m/>
    <m/>
    <m/>
    <m/>
    <m/>
    <m/>
    <m/>
    <n v="1"/>
    <n v="9.68"/>
    <n v="1"/>
    <s v="Wareham River East"/>
    <n v="45"/>
  </r>
  <r>
    <s v="48-1011"/>
    <m/>
    <x v="0"/>
    <s v="156 MARION RD"/>
    <n v="101"/>
    <s v="BOLIVER EUGENIA A ET ALS"/>
    <s v="MR30"/>
    <s v="ONE FAMILY"/>
    <s v="48//1011//"/>
    <n v="0.50605"/>
    <n v="0"/>
    <n v="0"/>
    <n v="1"/>
    <n v="1"/>
    <s v="SEWER"/>
    <n v="1"/>
    <n v="1"/>
    <n v="5200"/>
    <s v="YES"/>
    <n v="0"/>
    <s v="48-1011"/>
    <s v="All Public"/>
    <s v="SEWER"/>
    <s v="SEWER"/>
    <n v="5200"/>
    <m/>
    <m/>
    <n v="0"/>
    <n v="0"/>
    <n v="4"/>
    <n v="1791"/>
    <n v="1.9"/>
    <m/>
    <m/>
    <m/>
    <m/>
    <m/>
    <m/>
    <m/>
    <m/>
    <m/>
    <m/>
    <n v="2"/>
    <n v="0"/>
    <n v="1"/>
    <s v="Wareham River West"/>
    <n v="44"/>
  </r>
  <r>
    <s v="45-F60A"/>
    <m/>
    <x v="0"/>
    <s v="11 INDIAN NECK RD"/>
    <n v="101"/>
    <s v="CROMBLEHOLME DAVID G"/>
    <s v="MR30"/>
    <s v="ONE FAMILY"/>
    <s v="45//F60/A/"/>
    <n v="0.27006000000000002"/>
    <n v="1"/>
    <n v="1"/>
    <n v="1"/>
    <n v="1"/>
    <s v="SEPTIC"/>
    <n v="0"/>
    <n v="1"/>
    <n v="1300"/>
    <s v="YES"/>
    <n v="1300"/>
    <s v="45-F60A"/>
    <s v="Public Water,Gas,Septic"/>
    <s v="SEPTIC"/>
    <s v="SEPTIC"/>
    <n v="1300"/>
    <m/>
    <m/>
    <n v="1"/>
    <n v="1"/>
    <n v="2"/>
    <n v="587"/>
    <n v="1"/>
    <m/>
    <m/>
    <m/>
    <m/>
    <m/>
    <m/>
    <m/>
    <m/>
    <m/>
    <m/>
    <n v="2"/>
    <n v="9.68"/>
    <n v="1"/>
    <s v="Wareham River East"/>
    <n v="45"/>
  </r>
  <r>
    <s v="45-FD"/>
    <m/>
    <x v="0"/>
    <s v="14 MAYFLOWER AVE"/>
    <n v="101"/>
    <s v="GAMACHE DAVID A"/>
    <s v="MR30"/>
    <s v="ONE FAMILY"/>
    <s v="45//FD//"/>
    <n v="0.19830999999999999"/>
    <n v="1"/>
    <n v="1"/>
    <n v="1"/>
    <n v="1"/>
    <s v="SEPTIC"/>
    <n v="0"/>
    <n v="1"/>
    <n v="11600"/>
    <s v="YES"/>
    <n v="11600"/>
    <s v="45-FD"/>
    <s v="Public Water,Septic"/>
    <s v="SEPTIC"/>
    <s v="SEPTIC"/>
    <n v="11600"/>
    <m/>
    <m/>
    <n v="1"/>
    <n v="1"/>
    <n v="3"/>
    <n v="1416"/>
    <n v="1.5"/>
    <m/>
    <m/>
    <m/>
    <m/>
    <m/>
    <m/>
    <m/>
    <m/>
    <m/>
    <m/>
    <n v="1"/>
    <n v="9.68"/>
    <n v="1"/>
    <s v="Wareham River East"/>
    <n v="45"/>
  </r>
  <r>
    <s v="44-9"/>
    <m/>
    <x v="0"/>
    <s v="1 FREIGHT HOUSE RD"/>
    <n v="101"/>
    <s v="COLLIER JOHN W"/>
    <s v="MR30"/>
    <s v="ONE FAMILY"/>
    <s v="44//9//"/>
    <n v="0.74941999999999998"/>
    <n v="1"/>
    <n v="1"/>
    <n v="1"/>
    <n v="1"/>
    <s v="SEPTIC"/>
    <n v="0"/>
    <n v="1"/>
    <n v="9200"/>
    <s v="YES"/>
    <n v="9200"/>
    <s v="44-9"/>
    <s v="Public Water,Septic"/>
    <s v="SEPTIC"/>
    <s v="SEPTIC"/>
    <n v="9200"/>
    <m/>
    <m/>
    <n v="1"/>
    <n v="1"/>
    <n v="3"/>
    <n v="1550"/>
    <n v="1.9"/>
    <m/>
    <m/>
    <m/>
    <m/>
    <m/>
    <m/>
    <m/>
    <m/>
    <m/>
    <m/>
    <n v="1"/>
    <n v="9.68"/>
    <n v="1"/>
    <s v="Agawam River"/>
    <n v="42"/>
  </r>
  <r>
    <s v="48-T4"/>
    <m/>
    <x v="0"/>
    <s v="5 BOURNE TER"/>
    <n v="101"/>
    <s v="SCOTT BRIAN M"/>
    <s v="MR30"/>
    <s v="ONE FAMILY"/>
    <s v="48//T4//"/>
    <n v="0.53525999999999996"/>
    <n v="0"/>
    <n v="0"/>
    <n v="1"/>
    <n v="1"/>
    <s v="SEWER"/>
    <n v="1"/>
    <n v="1"/>
    <n v="7700"/>
    <s v="YES"/>
    <n v="0"/>
    <s v="48-T4"/>
    <s v="All Public"/>
    <s v="SEWER"/>
    <s v="SEWER"/>
    <n v="7700"/>
    <m/>
    <m/>
    <n v="0"/>
    <n v="0"/>
    <n v="5"/>
    <n v="1716"/>
    <n v="2"/>
    <m/>
    <m/>
    <m/>
    <m/>
    <m/>
    <m/>
    <m/>
    <m/>
    <m/>
    <m/>
    <n v="0"/>
    <n v="0"/>
    <n v="1"/>
    <s v="Broad Marsh River"/>
    <n v="43"/>
  </r>
  <r>
    <s v="47-1053"/>
    <m/>
    <x v="0"/>
    <s v="63 HIGH ST"/>
    <n v="101"/>
    <s v="DEMORANVILLE CAROLYN J"/>
    <s v="MR30"/>
    <s v="ONE FAMILY"/>
    <s v="47//1053//"/>
    <n v="0.24812999999999999"/>
    <n v="0"/>
    <n v="0"/>
    <n v="1"/>
    <n v="1"/>
    <s v="SEWER"/>
    <n v="1"/>
    <n v="1"/>
    <n v="13000"/>
    <s v="YES"/>
    <n v="0"/>
    <s v="47-1053"/>
    <s v="All Public"/>
    <s v="SEWER"/>
    <s v="SEWER"/>
    <n v="13000"/>
    <m/>
    <m/>
    <n v="0"/>
    <n v="0"/>
    <n v="4"/>
    <n v="2012"/>
    <n v="2"/>
    <m/>
    <m/>
    <m/>
    <m/>
    <m/>
    <m/>
    <m/>
    <m/>
    <m/>
    <m/>
    <n v="1"/>
    <n v="0"/>
    <n v="1"/>
    <s v="Agawam River"/>
    <n v="42"/>
  </r>
  <r>
    <s v="47-1030"/>
    <m/>
    <x v="0"/>
    <s v="78 HIGH ST"/>
    <n v="906"/>
    <s v="ROMAN CATHOLIC BISHOP"/>
    <s v="MR30"/>
    <s v="CHURCH ETC  MDL-01"/>
    <s v="47//1030//"/>
    <n v="0.72450000000000003"/>
    <n v="0"/>
    <n v="0"/>
    <n v="1"/>
    <n v="1"/>
    <s v="SEWER"/>
    <n v="1"/>
    <n v="1"/>
    <n v="18500"/>
    <s v="YES"/>
    <n v="0"/>
    <s v="47-1030"/>
    <s v="All Public"/>
    <s v="SEWER"/>
    <s v="SEWER"/>
    <n v="18500"/>
    <m/>
    <m/>
    <n v="0"/>
    <n v="0"/>
    <n v="8"/>
    <n v="3796"/>
    <n v="2"/>
    <m/>
    <m/>
    <m/>
    <m/>
    <m/>
    <m/>
    <m/>
    <m/>
    <m/>
    <m/>
    <n v="1"/>
    <n v="0"/>
    <n v="1"/>
    <s v="Broad Marsh River"/>
    <n v="43"/>
  </r>
  <r>
    <s v="45-F73"/>
    <m/>
    <x v="0"/>
    <s v="10 MAYFLOWER AVE"/>
    <n v="101"/>
    <s v="REED PETER T JR"/>
    <s v="MR30"/>
    <s v="ONE FAMILY"/>
    <s v="45//F73//"/>
    <n v="0.21701999999999999"/>
    <n v="1"/>
    <n v="1"/>
    <n v="1"/>
    <n v="1"/>
    <s v="SEPTIC"/>
    <n v="0"/>
    <n v="1"/>
    <n v="5900"/>
    <s v="YES"/>
    <n v="5900"/>
    <s v="45-F73"/>
    <s v="Public Water,Gas,Septic"/>
    <s v="SEPTIC"/>
    <s v="SEPTIC"/>
    <n v="5900"/>
    <m/>
    <m/>
    <n v="1"/>
    <n v="1"/>
    <n v="3"/>
    <n v="1376"/>
    <n v="2"/>
    <m/>
    <m/>
    <m/>
    <m/>
    <m/>
    <m/>
    <m/>
    <m/>
    <m/>
    <m/>
    <n v="1"/>
    <n v="9.68"/>
    <n v="1"/>
    <s v="Wareham River East"/>
    <n v="45"/>
  </r>
  <r>
    <s v="48-1009B"/>
    <m/>
    <x v="0"/>
    <s v="4 SALT MEADOW RD"/>
    <n v="132"/>
    <s v="NIEMI ROBERT"/>
    <s v="MR30"/>
    <s v="RES ACLNUD  MDL-00"/>
    <s v="48//1009/B/"/>
    <n v="8.7129999999999999E-2"/>
    <n v="0"/>
    <n v="0"/>
    <n v="0"/>
    <n v="0"/>
    <m/>
    <n v="0"/>
    <n v="0"/>
    <n v="0"/>
    <s v="YES"/>
    <n v="0"/>
    <s v="48-1009B"/>
    <m/>
    <m/>
    <m/>
    <n v="0"/>
    <m/>
    <m/>
    <n v="0"/>
    <n v="0"/>
    <n v="0"/>
    <n v="0"/>
    <n v="0"/>
    <m/>
    <m/>
    <m/>
    <m/>
    <m/>
    <m/>
    <m/>
    <m/>
    <m/>
    <m/>
    <n v="1"/>
    <n v="0"/>
    <n v="1"/>
    <s v="Wareham River West"/>
    <n v="44"/>
  </r>
  <r>
    <s v="47-F5"/>
    <m/>
    <x v="0"/>
    <s v="1 WALSH BLVD"/>
    <n v="903"/>
    <s v="TOWN OF WAREHAM"/>
    <s v="R30"/>
    <s v="MUNICIPAL  MDL-96"/>
    <s v="47//F5//"/>
    <n v="5.8522499999999997"/>
    <n v="0"/>
    <n v="0"/>
    <n v="0"/>
    <n v="0"/>
    <m/>
    <n v="0"/>
    <n v="0"/>
    <n v="0"/>
    <s v="YES"/>
    <n v="0"/>
    <s v="47-F5"/>
    <m/>
    <m/>
    <m/>
    <n v="0"/>
    <m/>
    <m/>
    <n v="0"/>
    <n v="0"/>
    <n v="0"/>
    <n v="139335"/>
    <n v="2"/>
    <m/>
    <m/>
    <m/>
    <m/>
    <m/>
    <m/>
    <m/>
    <m/>
    <m/>
    <m/>
    <n v="1"/>
    <n v="0"/>
    <n v="1"/>
    <s v="Broad Marsh River"/>
    <n v="43"/>
  </r>
  <r>
    <s v="LAND_NOPARC"/>
    <m/>
    <x v="0"/>
    <m/>
    <n v="0"/>
    <m/>
    <m/>
    <m/>
    <m/>
    <n v="4.6269999999999999E-2"/>
    <n v="0"/>
    <n v="0"/>
    <n v="0"/>
    <n v="0"/>
    <m/>
    <n v="0"/>
    <n v="0"/>
    <n v="0"/>
    <s v="NO"/>
    <n v="0"/>
    <m/>
    <m/>
    <m/>
    <m/>
    <n v="0"/>
    <m/>
    <m/>
    <n v="0"/>
    <n v="0"/>
    <n v="0"/>
    <n v="0"/>
    <n v="0"/>
    <m/>
    <m/>
    <m/>
    <m/>
    <m/>
    <m/>
    <m/>
    <m/>
    <m/>
    <m/>
    <n v="0"/>
    <n v="0"/>
    <n v="1"/>
    <s v="Agawam River"/>
    <n v="42"/>
  </r>
  <r>
    <s v="60-1017B"/>
    <m/>
    <x v="0"/>
    <s v="171 MARION RD"/>
    <n v="322"/>
    <s v="WILLIAMS GRANT A"/>
    <s v="MR30"/>
    <s v="STORE/SHOP  MDL-94"/>
    <s v="60//1017/B/"/>
    <n v="2.623E-2"/>
    <n v="0"/>
    <n v="0"/>
    <n v="1"/>
    <n v="1"/>
    <s v="SEWER"/>
    <n v="2"/>
    <n v="1"/>
    <n v="10000"/>
    <s v="YES"/>
    <n v="0"/>
    <s v="60-1017B"/>
    <s v="All Public"/>
    <s v="SEWER"/>
    <s v="SEWER"/>
    <n v="10000"/>
    <m/>
    <m/>
    <n v="0"/>
    <n v="0"/>
    <n v="0"/>
    <n v="2293"/>
    <n v="1"/>
    <m/>
    <m/>
    <m/>
    <m/>
    <m/>
    <m/>
    <m/>
    <m/>
    <m/>
    <m/>
    <n v="1"/>
    <n v="0"/>
    <n v="1"/>
    <s v="Wareham River West"/>
    <n v="44"/>
  </r>
  <r>
    <s v="45-FB"/>
    <m/>
    <x v="0"/>
    <s v="9 INDIAN NECK RD"/>
    <n v="101"/>
    <s v="FEDERAL NATIONAL MORTGAGE"/>
    <s v="MR30"/>
    <s v="ONE FAMILY"/>
    <s v="45//FB//"/>
    <n v="0.33781"/>
    <n v="1"/>
    <n v="1"/>
    <n v="1"/>
    <n v="1"/>
    <s v="SEPTIC"/>
    <n v="0"/>
    <n v="1"/>
    <n v="8000"/>
    <s v="NO_W1"/>
    <n v="8000"/>
    <s v="45-FB"/>
    <s v="Public Water,Public Sewer"/>
    <s v="SEWER"/>
    <s v="SEPTIC"/>
    <n v="8000"/>
    <m/>
    <m/>
    <n v="1"/>
    <n v="1"/>
    <n v="4"/>
    <n v="1423"/>
    <n v="1.9"/>
    <m/>
    <m/>
    <m/>
    <m/>
    <m/>
    <m/>
    <m/>
    <m/>
    <m/>
    <m/>
    <n v="2"/>
    <n v="9.68"/>
    <n v="1"/>
    <s v="Wareham River East"/>
    <n v="45"/>
  </r>
  <r>
    <s v="44-8"/>
    <m/>
    <x v="0"/>
    <s v="3 FREIGHT HOUSE RD"/>
    <n v="101"/>
    <s v="ROSE DAVID A"/>
    <s v="MR30"/>
    <s v="ONE FAMILY"/>
    <s v="44//8//"/>
    <n v="0.72243999999999997"/>
    <n v="1"/>
    <n v="1"/>
    <n v="1"/>
    <n v="1"/>
    <s v="SEPTIC"/>
    <n v="0"/>
    <n v="1"/>
    <n v="23900"/>
    <s v="YES"/>
    <n v="23900"/>
    <s v="44-8"/>
    <s v="Public Water,Septic"/>
    <s v="SEPTIC"/>
    <s v="SEPTIC"/>
    <n v="23900"/>
    <m/>
    <m/>
    <n v="1"/>
    <n v="1"/>
    <n v="4"/>
    <n v="1387"/>
    <n v="1.75"/>
    <m/>
    <m/>
    <m/>
    <m/>
    <m/>
    <m/>
    <m/>
    <m/>
    <m/>
    <m/>
    <n v="1"/>
    <n v="9.68"/>
    <n v="1"/>
    <s v="Agawam River"/>
    <n v="42"/>
  </r>
  <r>
    <s v="43-1074"/>
    <m/>
    <x v="0"/>
    <s v="124 MINOT AVE"/>
    <n v="131"/>
    <s v="HILL LAWRENCE J"/>
    <s v="MR30"/>
    <s v="RES ACLNPO  MDL-00"/>
    <s v="43//1074//"/>
    <n v="2.7536900000000002"/>
    <n v="0"/>
    <n v="0"/>
    <n v="0"/>
    <n v="0"/>
    <m/>
    <n v="0"/>
    <n v="0"/>
    <n v="0"/>
    <s v="YES"/>
    <n v="0"/>
    <s v="43-1074"/>
    <s v="All Public"/>
    <s v="SEWER"/>
    <m/>
    <n v="0"/>
    <m/>
    <m/>
    <n v="0"/>
    <n v="0"/>
    <n v="0"/>
    <n v="0"/>
    <n v="0"/>
    <m/>
    <m/>
    <m/>
    <m/>
    <m/>
    <m/>
    <m/>
    <m/>
    <m/>
    <m/>
    <n v="1"/>
    <n v="0"/>
    <n v="1"/>
    <s v="Agawam River"/>
    <n v="42"/>
  </r>
  <r>
    <s v="48-L6"/>
    <m/>
    <x v="0"/>
    <s v="11 LONGMEADOW DR"/>
    <n v="101"/>
    <s v="SPENCER KENNETH H"/>
    <s v="MR30"/>
    <s v="ONE FAMILY"/>
    <s v="48//L6//"/>
    <n v="0.16356999999999999"/>
    <n v="0"/>
    <n v="0"/>
    <n v="1"/>
    <n v="1"/>
    <s v="SEWER"/>
    <n v="1"/>
    <n v="1"/>
    <n v="8800"/>
    <s v="YES"/>
    <n v="0"/>
    <s v="48-L6"/>
    <s v="All Public"/>
    <s v="SEWER"/>
    <s v="SEWER"/>
    <n v="8800"/>
    <m/>
    <m/>
    <n v="0"/>
    <n v="0"/>
    <n v="4"/>
    <n v="1787"/>
    <n v="1.9"/>
    <m/>
    <m/>
    <m/>
    <m/>
    <m/>
    <m/>
    <m/>
    <m/>
    <m/>
    <m/>
    <n v="1"/>
    <n v="0"/>
    <n v="1"/>
    <s v="Broad Marsh River"/>
    <n v="43"/>
  </r>
  <r>
    <s v="43-1075"/>
    <m/>
    <x v="0"/>
    <s v="114 MINOT AVE"/>
    <n v="131"/>
    <s v="MONAST JEFFREY J TR GREAT"/>
    <s v="MR30"/>
    <s v="RES ACLNPO  MDL-00"/>
    <s v="43//1075//"/>
    <n v="1.2220299999999999"/>
    <n v="0"/>
    <n v="0"/>
    <n v="0"/>
    <n v="0"/>
    <m/>
    <n v="0"/>
    <n v="0"/>
    <n v="0"/>
    <s v="YES"/>
    <n v="0"/>
    <s v="43-1075"/>
    <s v="All Public"/>
    <s v="SEWER"/>
    <m/>
    <n v="0"/>
    <m/>
    <m/>
    <n v="0"/>
    <n v="0"/>
    <n v="0"/>
    <n v="0"/>
    <n v="0"/>
    <m/>
    <m/>
    <m/>
    <m/>
    <m/>
    <m/>
    <m/>
    <m/>
    <m/>
    <m/>
    <n v="1"/>
    <n v="0"/>
    <n v="1"/>
    <s v="Agawam River"/>
    <n v="42"/>
  </r>
  <r>
    <s v="47-1129"/>
    <m/>
    <x v="0"/>
    <s v="137 MAIN ST"/>
    <n v="340"/>
    <s v="GOLDEN EYE REALTY TRUST"/>
    <s v="WRVL"/>
    <s v="OFFICE BLD  MDL-94"/>
    <s v="47//1129//"/>
    <n v="0.29609999999999997"/>
    <n v="0"/>
    <n v="0"/>
    <n v="1"/>
    <n v="1"/>
    <s v="SEWER"/>
    <n v="1"/>
    <n v="1"/>
    <n v="6600"/>
    <s v="YES"/>
    <n v="0"/>
    <s v="47-1129"/>
    <s v="All Public"/>
    <s v="SEWER"/>
    <s v="SEWER"/>
    <n v="6600"/>
    <m/>
    <m/>
    <n v="0"/>
    <n v="0"/>
    <n v="0"/>
    <n v="1332"/>
    <n v="1"/>
    <m/>
    <m/>
    <m/>
    <m/>
    <m/>
    <m/>
    <m/>
    <m/>
    <m/>
    <m/>
    <n v="1"/>
    <n v="0"/>
    <n v="1"/>
    <s v="Agawam River"/>
    <n v="42"/>
  </r>
  <r>
    <s v="45-F69"/>
    <m/>
    <x v="0"/>
    <s v="2 MAYFLOWER AVE"/>
    <n v="101"/>
    <s v="PAIVA DEBRA E"/>
    <s v="MR30"/>
    <s v="ONE FAMILY"/>
    <s v="45//F69//"/>
    <n v="0.31579000000000002"/>
    <n v="1"/>
    <n v="1"/>
    <n v="1"/>
    <n v="1"/>
    <s v="SEPTIC"/>
    <n v="0"/>
    <n v="1"/>
    <n v="10500"/>
    <s v="YES"/>
    <n v="10500"/>
    <s v="45-F69"/>
    <s v="Public Water,Septic"/>
    <s v="SEPTIC"/>
    <s v="SEPTIC"/>
    <n v="10500"/>
    <m/>
    <m/>
    <n v="1"/>
    <n v="1"/>
    <n v="3"/>
    <n v="1440"/>
    <n v="1.75"/>
    <m/>
    <m/>
    <m/>
    <m/>
    <m/>
    <m/>
    <m/>
    <m/>
    <m/>
    <m/>
    <n v="1"/>
    <n v="9.68"/>
    <n v="1"/>
    <s v="Agawam River"/>
    <n v="42"/>
  </r>
  <r>
    <s v="45-F59A"/>
    <m/>
    <x v="0"/>
    <s v="13 INDIAN NECK RD"/>
    <n v="101"/>
    <s v="MATHEWS THEODORE F JR"/>
    <s v="MR30"/>
    <s v="ONE FAMILY"/>
    <s v="45//F59/A/"/>
    <n v="0.16044"/>
    <n v="1"/>
    <n v="1"/>
    <n v="1"/>
    <n v="1"/>
    <s v="SEPTIC"/>
    <n v="0"/>
    <n v="1"/>
    <n v="2500"/>
    <s v="YES"/>
    <n v="2500"/>
    <s v="45-F59A"/>
    <s v="Public Water,Gas,Septic"/>
    <s v="SEPTIC"/>
    <s v="SEPTIC"/>
    <n v="2500"/>
    <m/>
    <m/>
    <n v="1"/>
    <n v="1"/>
    <n v="2"/>
    <n v="822"/>
    <n v="1"/>
    <m/>
    <m/>
    <m/>
    <m/>
    <m/>
    <m/>
    <m/>
    <m/>
    <m/>
    <m/>
    <n v="2"/>
    <n v="9.68"/>
    <n v="1"/>
    <s v="Wareham River East"/>
    <n v="45"/>
  </r>
  <r>
    <s v="47-1054"/>
    <m/>
    <x v="0"/>
    <s v="69 HIGH ST"/>
    <n v="101"/>
    <s v="HINMAN KATHARINE L"/>
    <s v="MR30"/>
    <s v="ONE FAMILY"/>
    <s v="47//1054//"/>
    <n v="0.31245000000000001"/>
    <n v="0"/>
    <n v="0"/>
    <n v="1"/>
    <n v="1"/>
    <s v="SEWER"/>
    <n v="1"/>
    <n v="1"/>
    <n v="6500"/>
    <s v="YES"/>
    <n v="0"/>
    <s v="47-1054"/>
    <s v="All Public"/>
    <s v="SEWER"/>
    <s v="SEWER"/>
    <n v="6500"/>
    <m/>
    <m/>
    <n v="0"/>
    <n v="0"/>
    <n v="4"/>
    <n v="2273"/>
    <n v="2"/>
    <m/>
    <m/>
    <m/>
    <m/>
    <m/>
    <m/>
    <m/>
    <m/>
    <m/>
    <m/>
    <n v="1"/>
    <n v="0"/>
    <n v="1"/>
    <s v="Agawam River"/>
    <n v="42"/>
  </r>
  <r>
    <s v="47-1116"/>
    <m/>
    <x v="0"/>
    <s v="140 MAIN ST  OFF"/>
    <n v="104"/>
    <s v="CHILDS CHERYLL ANN"/>
    <s v="WRVL"/>
    <s v="TWO FAMILY"/>
    <s v="47//1116//"/>
    <n v="0.24346000000000001"/>
    <n v="0"/>
    <n v="0"/>
    <n v="1"/>
    <n v="1"/>
    <s v="SEWER"/>
    <n v="1"/>
    <n v="1"/>
    <n v="12600"/>
    <s v="YES"/>
    <n v="0"/>
    <s v="47-1116"/>
    <s v="All Public"/>
    <s v="SEWER"/>
    <s v="SEWER"/>
    <n v="12600"/>
    <m/>
    <m/>
    <n v="0"/>
    <n v="0"/>
    <n v="4"/>
    <n v="1916"/>
    <n v="2"/>
    <m/>
    <m/>
    <m/>
    <m/>
    <m/>
    <m/>
    <m/>
    <m/>
    <m/>
    <m/>
    <n v="1"/>
    <n v="0"/>
    <n v="1"/>
    <s v="Agawam River"/>
    <n v="42"/>
  </r>
  <r>
    <s v="45-F56B"/>
    <m/>
    <x v="0"/>
    <s v="21 INDIAN NECK RD"/>
    <n v="101"/>
    <s v="SILVA AVELINO P"/>
    <s v="MR30"/>
    <s v="ONE FAMILY"/>
    <s v="45//F56/B/"/>
    <n v="0.17047000000000001"/>
    <n v="0"/>
    <n v="0"/>
    <n v="1"/>
    <n v="1"/>
    <s v="SEWER"/>
    <n v="1"/>
    <n v="2"/>
    <n v="8200"/>
    <s v="YES"/>
    <n v="0"/>
    <s v="45-F56B"/>
    <s v="Public Water,Septic"/>
    <s v="SEPTIC"/>
    <s v="SEWER"/>
    <n v="4100"/>
    <m/>
    <m/>
    <n v="0"/>
    <n v="0"/>
    <n v="2"/>
    <n v="920"/>
    <n v="1"/>
    <m/>
    <m/>
    <m/>
    <m/>
    <m/>
    <m/>
    <m/>
    <m/>
    <m/>
    <m/>
    <n v="1"/>
    <n v="0"/>
    <n v="1"/>
    <s v="Wareham River East"/>
    <n v="45"/>
  </r>
  <r>
    <s v="45-F70"/>
    <m/>
    <x v="0"/>
    <s v="4 MAYFLOWER AVE"/>
    <n v="101"/>
    <s v="SCHAAF PATRICIA A"/>
    <s v="MR30"/>
    <s v="ONE FAMILY"/>
    <s v="45//F70//"/>
    <n v="0.28119"/>
    <n v="1"/>
    <n v="1"/>
    <n v="1"/>
    <n v="1"/>
    <s v="SEPTIC"/>
    <n v="0"/>
    <n v="1"/>
    <n v="4200"/>
    <s v="YES"/>
    <n v="4200"/>
    <s v="45-F70"/>
    <s v="Public Water,Gas,Septic"/>
    <s v="SEPTIC"/>
    <s v="SEPTIC"/>
    <n v="4200"/>
    <m/>
    <m/>
    <n v="1"/>
    <n v="1"/>
    <n v="1"/>
    <n v="1652"/>
    <n v="1.75"/>
    <m/>
    <m/>
    <m/>
    <m/>
    <m/>
    <m/>
    <m/>
    <m/>
    <m/>
    <m/>
    <n v="1"/>
    <n v="9.68"/>
    <n v="1"/>
    <s v="Agawam River"/>
    <n v="42"/>
  </r>
  <r>
    <s v="47-1117"/>
    <m/>
    <x v="0"/>
    <s v="166 MAIN ST"/>
    <n v="130"/>
    <s v="MEROLLA CHIROPRACTIC INC"/>
    <s v="WRVL"/>
    <s v="PRI RES  MDL-01"/>
    <s v="47//1117//"/>
    <n v="0.48914000000000002"/>
    <n v="0"/>
    <n v="0"/>
    <n v="1"/>
    <n v="1"/>
    <s v="SEWER"/>
    <n v="2"/>
    <n v="3"/>
    <n v="10200"/>
    <s v="YES"/>
    <n v="0"/>
    <s v="47-1117"/>
    <s v="All Public"/>
    <s v="SEWER"/>
    <s v="SEWER"/>
    <n v="3400"/>
    <m/>
    <m/>
    <n v="0"/>
    <n v="0"/>
    <n v="2"/>
    <n v="1946"/>
    <n v="1.5"/>
    <m/>
    <m/>
    <m/>
    <m/>
    <m/>
    <m/>
    <m/>
    <m/>
    <m/>
    <m/>
    <n v="1"/>
    <n v="0"/>
    <n v="1"/>
    <s v="Agawam River"/>
    <n v="42"/>
  </r>
  <r>
    <s v="45-F71"/>
    <m/>
    <x v="0"/>
    <s v="6 MAYFLOWER AVE"/>
    <n v="132"/>
    <s v="JOHNSON ALTON"/>
    <s v="MR30"/>
    <s v="RES ACLNUD  MDL-00"/>
    <s v="45//F71//"/>
    <n v="0.52380000000000004"/>
    <n v="0"/>
    <n v="0"/>
    <n v="0"/>
    <n v="0"/>
    <m/>
    <n v="0"/>
    <n v="0"/>
    <n v="0"/>
    <s v="NO_W1"/>
    <n v="0"/>
    <s v="45-F71"/>
    <s v="Public Water,Septic"/>
    <s v="SEPTIC"/>
    <m/>
    <n v="0"/>
    <m/>
    <m/>
    <n v="0"/>
    <n v="0"/>
    <n v="0"/>
    <n v="0"/>
    <n v="0"/>
    <m/>
    <m/>
    <m/>
    <m/>
    <m/>
    <m/>
    <m/>
    <m/>
    <m/>
    <m/>
    <n v="1"/>
    <n v="0"/>
    <n v="1"/>
    <s v="Agawam River"/>
    <n v="42"/>
  </r>
  <r>
    <s v="45-1017"/>
    <m/>
    <x v="0"/>
    <s v="28 INDIAN NECK RD"/>
    <n v="101"/>
    <s v="LEONARD ELIZABETH A"/>
    <s v="MR30"/>
    <s v="ONE FAMILY"/>
    <s v="45//1017//"/>
    <n v="7.8209400000000002"/>
    <n v="1"/>
    <n v="1"/>
    <n v="1"/>
    <n v="1"/>
    <s v="SEPTIC"/>
    <n v="0"/>
    <n v="1"/>
    <n v="5700"/>
    <s v="YES"/>
    <n v="5700"/>
    <s v="45-1017"/>
    <s v="Public Water,Gas,Septic"/>
    <s v="SEPTIC"/>
    <s v="SEPTIC"/>
    <n v="5700"/>
    <m/>
    <m/>
    <n v="1"/>
    <n v="1"/>
    <n v="3"/>
    <n v="1719"/>
    <n v="1.75"/>
    <m/>
    <m/>
    <m/>
    <m/>
    <m/>
    <m/>
    <m/>
    <m/>
    <m/>
    <m/>
    <n v="1"/>
    <n v="9.68"/>
    <n v="1"/>
    <s v="Wareham River East"/>
    <n v="45"/>
  </r>
  <r>
    <s v="47-1130"/>
    <m/>
    <x v="0"/>
    <s v="149 MAIN ST"/>
    <n v="310"/>
    <s v="THOMAS WILLIS"/>
    <s v="WRVL"/>
    <s v="PRI COMM  MDL-94"/>
    <s v="47//1130//"/>
    <n v="0.12529999999999999"/>
    <n v="0"/>
    <n v="0"/>
    <n v="1"/>
    <n v="1"/>
    <s v="SEWER"/>
    <n v="2"/>
    <n v="2"/>
    <n v="12700"/>
    <s v="YES"/>
    <n v="0"/>
    <s v="47-1130"/>
    <s v="All Public"/>
    <s v="SEWER"/>
    <s v="SEWER"/>
    <n v="6350"/>
    <m/>
    <m/>
    <n v="0"/>
    <n v="0"/>
    <n v="0"/>
    <n v="1052"/>
    <n v="1.5"/>
    <m/>
    <m/>
    <m/>
    <m/>
    <m/>
    <m/>
    <m/>
    <m/>
    <m/>
    <m/>
    <n v="1"/>
    <n v="0"/>
    <n v="1"/>
    <s v="Agawam River"/>
    <n v="42"/>
  </r>
  <r>
    <s v="47-1161"/>
    <m/>
    <x v="0"/>
    <s v="1 MERCHANTS WAY"/>
    <n v="903"/>
    <s v="TOWN OF WAREHAM"/>
    <m/>
    <s v="MUNICIPAL  MDL-00"/>
    <s v="47//1161//"/>
    <n v="0.30486999999999997"/>
    <n v="0"/>
    <n v="0"/>
    <n v="0"/>
    <n v="0"/>
    <m/>
    <n v="0"/>
    <n v="0"/>
    <n v="0"/>
    <s v="YES"/>
    <n v="0"/>
    <s v="47-1161"/>
    <m/>
    <m/>
    <m/>
    <n v="0"/>
    <m/>
    <m/>
    <n v="0"/>
    <n v="0"/>
    <n v="0"/>
    <n v="0"/>
    <n v="0"/>
    <m/>
    <m/>
    <m/>
    <m/>
    <m/>
    <m/>
    <m/>
    <m/>
    <m/>
    <m/>
    <n v="1"/>
    <n v="0"/>
    <n v="1"/>
    <s v="Agawam River"/>
    <n v="42"/>
  </r>
  <r>
    <s v="47-1029"/>
    <m/>
    <x v="0"/>
    <s v="82 HIGH ST"/>
    <n v="906"/>
    <s v="ROMAN CATHOLIC BISHOP"/>
    <s v="MR30"/>
    <s v="CHURCH ETC  MDL-94"/>
    <s v="47//1029//"/>
    <n v="0.74783999999999995"/>
    <n v="0"/>
    <n v="0"/>
    <n v="1"/>
    <n v="1"/>
    <s v="SEWER"/>
    <n v="1"/>
    <n v="2"/>
    <n v="39300"/>
    <s v="YES"/>
    <n v="0"/>
    <s v="47-1029"/>
    <s v="All Public"/>
    <s v="SEWER"/>
    <s v="SEWER"/>
    <n v="19650"/>
    <m/>
    <m/>
    <n v="0"/>
    <n v="0"/>
    <n v="0"/>
    <n v="10868"/>
    <n v="2"/>
    <m/>
    <m/>
    <m/>
    <m/>
    <m/>
    <m/>
    <m/>
    <m/>
    <m/>
    <m/>
    <n v="1"/>
    <n v="0"/>
    <n v="1"/>
    <s v="Broad Marsh River"/>
    <n v="43"/>
  </r>
  <r>
    <s v="48-1006A"/>
    <m/>
    <x v="0"/>
    <s v="16 GLENDA AVE"/>
    <n v="101"/>
    <s v="BRONK DONNA M"/>
    <s v="MR30"/>
    <s v="ONE FAMILY"/>
    <s v="48//1006/A/"/>
    <n v="0.81872"/>
    <n v="0"/>
    <n v="0"/>
    <n v="1"/>
    <n v="1"/>
    <s v="SEWER"/>
    <n v="0"/>
    <n v="1"/>
    <n v="16500"/>
    <s v="YES"/>
    <n v="0"/>
    <s v="48-1006A"/>
    <m/>
    <m/>
    <s v="SEWER"/>
    <n v="16500"/>
    <m/>
    <m/>
    <n v="0"/>
    <n v="0"/>
    <n v="3"/>
    <n v="2848"/>
    <n v="3"/>
    <m/>
    <m/>
    <m/>
    <m/>
    <m/>
    <m/>
    <m/>
    <m/>
    <m/>
    <m/>
    <n v="1"/>
    <n v="0"/>
    <n v="1"/>
    <s v="Broad Marsh River"/>
    <n v="43"/>
  </r>
  <r>
    <s v="LAND_NOPARC"/>
    <m/>
    <x v="0"/>
    <m/>
    <n v="0"/>
    <m/>
    <m/>
    <m/>
    <m/>
    <n v="4.2250000000000003E-2"/>
    <n v="0"/>
    <n v="0"/>
    <n v="0"/>
    <n v="0"/>
    <m/>
    <n v="0"/>
    <n v="0"/>
    <n v="0"/>
    <s v="NO"/>
    <n v="0"/>
    <m/>
    <m/>
    <m/>
    <m/>
    <n v="0"/>
    <m/>
    <m/>
    <n v="0"/>
    <n v="0"/>
    <n v="0"/>
    <n v="0"/>
    <n v="0"/>
    <m/>
    <m/>
    <m/>
    <m/>
    <m/>
    <m/>
    <m/>
    <m/>
    <m/>
    <m/>
    <n v="0"/>
    <n v="0"/>
    <n v="1"/>
    <s v="Agawam River"/>
    <n v="42"/>
  </r>
  <r>
    <s v="45-F63"/>
    <m/>
    <x v="0"/>
    <s v="5 INDIAN NECK RD"/>
    <n v="101"/>
    <s v="BINGHAM DONALD T"/>
    <s v="MR30"/>
    <s v="ONE FAMILY"/>
    <s v="45//F63//"/>
    <n v="0.44024000000000002"/>
    <n v="1"/>
    <n v="1"/>
    <n v="1"/>
    <n v="1"/>
    <s v="SEPTIC"/>
    <n v="0"/>
    <n v="1"/>
    <n v="6300"/>
    <s v="YES"/>
    <n v="6300"/>
    <s v="45-F63"/>
    <s v="Public Water,Septic"/>
    <s v="SEPTIC"/>
    <s v="SEPTIC"/>
    <n v="6300"/>
    <m/>
    <m/>
    <n v="1"/>
    <n v="1"/>
    <n v="2"/>
    <n v="2479"/>
    <n v="1.5"/>
    <m/>
    <m/>
    <m/>
    <m/>
    <m/>
    <m/>
    <m/>
    <m/>
    <m/>
    <m/>
    <n v="2"/>
    <n v="9.68"/>
    <n v="1"/>
    <s v="Wareham River East"/>
    <n v="45"/>
  </r>
  <r>
    <s v="LAND_NOPARC"/>
    <m/>
    <x v="0"/>
    <m/>
    <n v="0"/>
    <m/>
    <m/>
    <m/>
    <m/>
    <n v="2.3000000000000001E-4"/>
    <n v="0"/>
    <n v="0"/>
    <n v="0"/>
    <n v="0"/>
    <m/>
    <n v="0"/>
    <n v="0"/>
    <n v="0"/>
    <s v="NO"/>
    <n v="0"/>
    <m/>
    <m/>
    <m/>
    <m/>
    <n v="0"/>
    <m/>
    <m/>
    <n v="0"/>
    <n v="0"/>
    <n v="0"/>
    <n v="0"/>
    <n v="0"/>
    <m/>
    <m/>
    <m/>
    <m/>
    <m/>
    <m/>
    <m/>
    <m/>
    <m/>
    <m/>
    <n v="0"/>
    <n v="0"/>
    <n v="1"/>
    <s v="Agawam River"/>
    <n v="42"/>
  </r>
  <r>
    <s v="45-1000A"/>
    <m/>
    <x v="0"/>
    <s v="3 SANDWICH RD"/>
    <n v="132"/>
    <s v="CAPE COD SHIPBUILDING CO"/>
    <s v="MR30"/>
    <s v="RES ACLNUD  MDL-00"/>
    <s v="45//1000/A/"/>
    <n v="0.16299"/>
    <n v="0"/>
    <n v="0"/>
    <n v="0"/>
    <n v="0"/>
    <m/>
    <n v="0"/>
    <n v="0"/>
    <n v="0"/>
    <s v="YES"/>
    <n v="0"/>
    <s v="45-1000A"/>
    <s v="Public Water,Septic"/>
    <s v="SEPTIC"/>
    <m/>
    <n v="0"/>
    <m/>
    <m/>
    <n v="0"/>
    <n v="0"/>
    <n v="0"/>
    <n v="0"/>
    <n v="0"/>
    <m/>
    <m/>
    <m/>
    <m/>
    <m/>
    <m/>
    <m/>
    <m/>
    <m/>
    <m/>
    <n v="1"/>
    <n v="0"/>
    <n v="1"/>
    <s v="Agawam River"/>
    <n v="42"/>
  </r>
  <r>
    <s v="44-1002"/>
    <m/>
    <x v="0"/>
    <s v="1 MINOT AVE  OFF"/>
    <n v="903"/>
    <s v="TOWN OF WAREHAM"/>
    <s v="MR30"/>
    <s v="MUNICIPAL  MDL-00"/>
    <s v="44//1002//"/>
    <n v="0.99587999999999999"/>
    <n v="0"/>
    <n v="0"/>
    <n v="0"/>
    <n v="0"/>
    <m/>
    <n v="0"/>
    <n v="0"/>
    <n v="0"/>
    <s v="YES"/>
    <n v="0"/>
    <s v="44-1002"/>
    <s v="Public Water,Septic"/>
    <s v="SEPTIC"/>
    <m/>
    <n v="0"/>
    <s v="fee simple"/>
    <s v="YES"/>
    <n v="0"/>
    <n v="0"/>
    <n v="0"/>
    <n v="0"/>
    <n v="0"/>
    <m/>
    <m/>
    <m/>
    <m/>
    <m/>
    <m/>
    <m/>
    <m/>
    <m/>
    <m/>
    <n v="1"/>
    <n v="0"/>
    <n v="1"/>
    <s v="Agawam River"/>
    <n v="42"/>
  </r>
  <r>
    <s v="48-1010"/>
    <m/>
    <x v="0"/>
    <s v="152 MARION RD"/>
    <n v="104"/>
    <s v="NIEMI ROBERT"/>
    <s v="MR30"/>
    <s v="TWO FAMILY"/>
    <s v="48//1010//"/>
    <n v="0.19259000000000001"/>
    <n v="0"/>
    <n v="0"/>
    <n v="1"/>
    <n v="1"/>
    <s v="SEWER"/>
    <n v="1"/>
    <n v="1"/>
    <n v="15300"/>
    <s v="YES"/>
    <n v="0"/>
    <s v="48-1010"/>
    <s v="All Public"/>
    <s v="SEWER"/>
    <s v="SEWER"/>
    <n v="15300"/>
    <m/>
    <m/>
    <n v="0"/>
    <n v="0"/>
    <n v="4"/>
    <n v="1728"/>
    <n v="1"/>
    <m/>
    <m/>
    <m/>
    <m/>
    <m/>
    <m/>
    <m/>
    <m/>
    <m/>
    <m/>
    <n v="1"/>
    <n v="0"/>
    <n v="1"/>
    <s v="Wareham River West"/>
    <n v="44"/>
  </r>
  <r>
    <s v="44-1001"/>
    <m/>
    <x v="0"/>
    <s v="60 MINOT AVE"/>
    <n v="903"/>
    <s v="TOWN OF WAREHAM"/>
    <s v="MR30"/>
    <s v="MUNICIPAL  MDL-00"/>
    <s v="44//1001//"/>
    <n v="1.80932"/>
    <n v="0"/>
    <n v="0"/>
    <n v="0"/>
    <n v="0"/>
    <m/>
    <n v="0"/>
    <n v="18"/>
    <n v="92100"/>
    <s v="YES"/>
    <n v="0"/>
    <s v="44-1001"/>
    <s v="Public Water,Septic"/>
    <s v="SEPTIC"/>
    <m/>
    <n v="5116.67"/>
    <s v="fee simple"/>
    <s v="YES"/>
    <n v="0"/>
    <n v="0"/>
    <n v="0"/>
    <n v="0"/>
    <n v="0"/>
    <m/>
    <m/>
    <m/>
    <m/>
    <m/>
    <m/>
    <m/>
    <m/>
    <m/>
    <m/>
    <n v="1"/>
    <n v="0"/>
    <n v="1"/>
    <s v="Agawam River"/>
    <n v="42"/>
  </r>
  <r>
    <s v="48-T2B"/>
    <m/>
    <x v="0"/>
    <s v="3 BOURNE TER"/>
    <n v="101"/>
    <s v="PECHEY MELISSA A"/>
    <s v="MR30"/>
    <s v="ONE FAMILY"/>
    <s v="48//T2/B/"/>
    <n v="0.42537999999999998"/>
    <n v="0"/>
    <n v="0"/>
    <n v="1"/>
    <n v="1"/>
    <s v="SEWER"/>
    <n v="1"/>
    <n v="1"/>
    <n v="5900"/>
    <s v="YES"/>
    <n v="0"/>
    <s v="48-T2B"/>
    <s v="All Public"/>
    <s v="SEWER"/>
    <s v="SEWER"/>
    <n v="5900"/>
    <m/>
    <m/>
    <n v="0"/>
    <n v="0"/>
    <n v="3"/>
    <n v="1128"/>
    <n v="1"/>
    <m/>
    <m/>
    <m/>
    <m/>
    <m/>
    <m/>
    <m/>
    <m/>
    <m/>
    <m/>
    <n v="1"/>
    <n v="0"/>
    <n v="1"/>
    <s v="Broad Marsh River"/>
    <n v="43"/>
  </r>
  <r>
    <s v="48-L5"/>
    <m/>
    <x v="0"/>
    <s v="9 LONGMEADOW DR"/>
    <n v="101"/>
    <s v="GRALA SUZANNE L"/>
    <s v="MR30"/>
    <s v="ONE FAMILY"/>
    <s v="48//L5//"/>
    <n v="0.14599000000000001"/>
    <n v="0"/>
    <n v="0"/>
    <n v="1"/>
    <n v="1"/>
    <s v="SEWER"/>
    <n v="1"/>
    <n v="1"/>
    <n v="8500"/>
    <s v="YES"/>
    <n v="0"/>
    <s v="48-L5"/>
    <s v="All Public"/>
    <s v="SEWER"/>
    <s v="SEWER"/>
    <n v="8500"/>
    <m/>
    <m/>
    <n v="0"/>
    <n v="0"/>
    <n v="2"/>
    <n v="960"/>
    <n v="1"/>
    <m/>
    <m/>
    <m/>
    <m/>
    <m/>
    <m/>
    <m/>
    <m/>
    <m/>
    <m/>
    <n v="1"/>
    <n v="0"/>
    <n v="1"/>
    <s v="Broad Marsh River"/>
    <n v="43"/>
  </r>
  <r>
    <s v="45-FA"/>
    <m/>
    <x v="0"/>
    <s v="7 INDIAN NECK RD"/>
    <n v="101"/>
    <s v="COSMO GEORGE E"/>
    <s v="MR30"/>
    <s v="ONE FAMILY"/>
    <s v="45//FA//"/>
    <n v="0.11808"/>
    <n v="1"/>
    <n v="1"/>
    <n v="1"/>
    <n v="1"/>
    <s v="SEPTIC"/>
    <n v="0"/>
    <n v="1"/>
    <n v="1600"/>
    <s v="YES"/>
    <n v="1600"/>
    <s v="45-FA"/>
    <s v="Public Water,Septic"/>
    <s v="SEPTIC"/>
    <s v="SEPTIC"/>
    <n v="1600"/>
    <m/>
    <m/>
    <n v="1"/>
    <n v="1"/>
    <n v="2"/>
    <n v="668"/>
    <n v="1"/>
    <m/>
    <m/>
    <m/>
    <m/>
    <m/>
    <m/>
    <m/>
    <m/>
    <m/>
    <m/>
    <n v="1"/>
    <n v="9.68"/>
    <n v="1"/>
    <s v="Wareham River East"/>
    <n v="45"/>
  </r>
  <r>
    <s v="47-1115"/>
    <m/>
    <x v="0"/>
    <s v="172 MAIN ST"/>
    <n v="322"/>
    <s v="TIMSON WILLIAM J"/>
    <s v="WRVL"/>
    <s v="STORE/SHOP  MDL-94"/>
    <s v="47//1115//"/>
    <n v="0.26606000000000002"/>
    <n v="0"/>
    <n v="0"/>
    <n v="1"/>
    <n v="1"/>
    <s v="SEWER"/>
    <n v="1"/>
    <n v="1"/>
    <n v="33500"/>
    <s v="YES"/>
    <n v="0"/>
    <s v="47-1115"/>
    <s v="All Public"/>
    <s v="SEWER"/>
    <s v="SEWER"/>
    <n v="33500"/>
    <m/>
    <m/>
    <n v="0"/>
    <n v="0"/>
    <n v="0"/>
    <n v="3930"/>
    <n v="1"/>
    <m/>
    <m/>
    <m/>
    <m/>
    <m/>
    <m/>
    <m/>
    <m/>
    <m/>
    <m/>
    <n v="1"/>
    <n v="0"/>
    <n v="1"/>
    <s v="Agawam River"/>
    <n v="42"/>
  </r>
  <r>
    <s v="43-1070C"/>
    <m/>
    <x v="0"/>
    <s v="136 MINOT AVE"/>
    <n v="131"/>
    <s v="HILL LAWRENCE J"/>
    <s v="MR30"/>
    <s v="RES ACLNPO  MDL-00"/>
    <s v="43//1070/C/"/>
    <n v="0.59533000000000003"/>
    <n v="0"/>
    <n v="0"/>
    <n v="0"/>
    <n v="0"/>
    <m/>
    <n v="0"/>
    <n v="0"/>
    <n v="0"/>
    <s v="YES"/>
    <n v="0"/>
    <s v="43-1070C"/>
    <s v="All Public"/>
    <s v="SEWER"/>
    <m/>
    <n v="0"/>
    <m/>
    <m/>
    <n v="0"/>
    <n v="0"/>
    <n v="0"/>
    <n v="0"/>
    <n v="0"/>
    <m/>
    <m/>
    <m/>
    <m/>
    <m/>
    <m/>
    <m/>
    <m/>
    <m/>
    <m/>
    <n v="1"/>
    <n v="0"/>
    <n v="1"/>
    <s v="Agawam River"/>
    <n v="42"/>
  </r>
  <r>
    <s v="47-1113"/>
    <m/>
    <x v="0"/>
    <s v="176 MAIN ST"/>
    <n v="340"/>
    <s v="MAD HAT INC"/>
    <s v="WRVL"/>
    <s v="OFFICE BLD  MDL-94"/>
    <s v="47//1113//"/>
    <n v="0.81835000000000002"/>
    <n v="0"/>
    <n v="0"/>
    <n v="1"/>
    <n v="1"/>
    <s v="SEWER"/>
    <n v="1"/>
    <n v="1"/>
    <n v="3800"/>
    <s v="YES"/>
    <n v="0"/>
    <s v="47-1113"/>
    <s v="All Public"/>
    <s v="SEWER"/>
    <s v="SEWER"/>
    <n v="3800"/>
    <m/>
    <m/>
    <n v="0"/>
    <n v="0"/>
    <n v="0"/>
    <n v="5246"/>
    <n v="1"/>
    <m/>
    <m/>
    <m/>
    <m/>
    <m/>
    <m/>
    <m/>
    <m/>
    <m/>
    <m/>
    <n v="2"/>
    <n v="0"/>
    <n v="1"/>
    <s v="Agawam River"/>
    <n v="42"/>
  </r>
  <r>
    <s v="45-1001"/>
    <m/>
    <x v="0"/>
    <s v="19 SANDWICH RD"/>
    <n v="101"/>
    <s v="BYRNE WILLIAM P"/>
    <s v="MR30"/>
    <s v="ONE FAMILY"/>
    <s v="45//1001//"/>
    <n v="0.23300000000000001"/>
    <n v="1"/>
    <n v="1"/>
    <n v="1"/>
    <n v="1"/>
    <s v="SEPTIC"/>
    <n v="0"/>
    <n v="2"/>
    <n v="37100"/>
    <s v="YES"/>
    <n v="37100"/>
    <s v="45-1001"/>
    <s v="Public Water,Septic"/>
    <s v="SEPTIC"/>
    <s v="SEPTIC"/>
    <n v="18550"/>
    <m/>
    <m/>
    <n v="1"/>
    <n v="1"/>
    <n v="3"/>
    <n v="969"/>
    <n v="1.3"/>
    <m/>
    <m/>
    <m/>
    <m/>
    <m/>
    <m/>
    <m/>
    <m/>
    <m/>
    <m/>
    <n v="1"/>
    <n v="9.68"/>
    <n v="1"/>
    <s v="Agawam River"/>
    <n v="42"/>
  </r>
  <r>
    <s v="47-1160"/>
    <m/>
    <x v="0"/>
    <s v="0 MAIN ST"/>
    <n v="903"/>
    <s v="TOWN OF WAREHAM"/>
    <s v="WRVL"/>
    <s v="MUNICIPAL  MDL-00"/>
    <s v="47//1160//"/>
    <n v="5.518E-2"/>
    <n v="0"/>
    <n v="0"/>
    <n v="0"/>
    <n v="0"/>
    <m/>
    <n v="0"/>
    <n v="0"/>
    <n v="0"/>
    <s v="YES"/>
    <n v="0"/>
    <s v="47-1160"/>
    <m/>
    <m/>
    <m/>
    <n v="0"/>
    <m/>
    <m/>
    <n v="0"/>
    <n v="0"/>
    <n v="0"/>
    <n v="0"/>
    <n v="0"/>
    <m/>
    <m/>
    <m/>
    <m/>
    <m/>
    <m/>
    <m/>
    <m/>
    <m/>
    <m/>
    <n v="1"/>
    <n v="0"/>
    <n v="1"/>
    <s v="Agawam River"/>
    <n v="42"/>
  </r>
  <r>
    <s v="48-L7"/>
    <m/>
    <x v="0"/>
    <s v="12 LONGMEADOW DR"/>
    <n v="101"/>
    <s v="CARBONNEAU STEVEN"/>
    <s v="MR30"/>
    <s v="ONE FAMILY"/>
    <s v="48//L7//"/>
    <n v="0.14852000000000001"/>
    <n v="0"/>
    <n v="0"/>
    <n v="1"/>
    <n v="1"/>
    <s v="SEWER"/>
    <n v="1"/>
    <n v="1"/>
    <n v="10800"/>
    <s v="YES"/>
    <n v="0"/>
    <s v="48-L7"/>
    <s v="All Public"/>
    <s v="SEWER"/>
    <s v="SEWER"/>
    <n v="10800"/>
    <m/>
    <m/>
    <n v="0"/>
    <n v="0"/>
    <n v="3"/>
    <n v="960"/>
    <n v="1"/>
    <m/>
    <m/>
    <m/>
    <m/>
    <m/>
    <m/>
    <m/>
    <m/>
    <m/>
    <m/>
    <n v="1"/>
    <n v="0"/>
    <n v="1"/>
    <s v="Broad Marsh River"/>
    <n v="43"/>
  </r>
  <r>
    <s v="47-1055"/>
    <m/>
    <x v="0"/>
    <s v="75 HIGH ST"/>
    <n v="905"/>
    <s v="TOBEY HOSPITAL INC"/>
    <s v="MR30"/>
    <s v="CHAR ORG  MDL-94"/>
    <s v="47//1055//"/>
    <n v="0.48093999999999998"/>
    <n v="0"/>
    <n v="0"/>
    <n v="1"/>
    <n v="1"/>
    <s v="SEWER"/>
    <n v="1"/>
    <n v="1"/>
    <n v="0"/>
    <s v="YES"/>
    <n v="0"/>
    <s v="47-1055"/>
    <s v="All Public"/>
    <s v="SEWER"/>
    <s v="SEWER"/>
    <n v="0"/>
    <m/>
    <m/>
    <n v="0"/>
    <n v="0"/>
    <n v="0"/>
    <n v="2550"/>
    <n v="1"/>
    <m/>
    <m/>
    <m/>
    <m/>
    <m/>
    <m/>
    <m/>
    <m/>
    <m/>
    <m/>
    <n v="1"/>
    <n v="0"/>
    <n v="1"/>
    <s v="Agawam River"/>
    <n v="42"/>
  </r>
  <r>
    <s v="47-1131"/>
    <m/>
    <x v="0"/>
    <s v="163 MAIN ST"/>
    <n v="333"/>
    <s v="ZECCO JANICE J &amp; SALVIDIO ANTHONY"/>
    <s v="WRVL"/>
    <s v="FUEL SV/PR"/>
    <s v="47//1131//"/>
    <n v="0.36774000000000001"/>
    <n v="0"/>
    <n v="0"/>
    <n v="1"/>
    <n v="1"/>
    <s v="SEWER"/>
    <n v="1"/>
    <n v="1"/>
    <n v="5500"/>
    <s v="YES"/>
    <n v="0"/>
    <s v="47-1131"/>
    <s v="All Public"/>
    <s v="SEWER"/>
    <s v="SEWER"/>
    <n v="5500"/>
    <m/>
    <m/>
    <n v="0"/>
    <n v="0"/>
    <n v="0"/>
    <n v="853"/>
    <n v="1"/>
    <m/>
    <m/>
    <m/>
    <m/>
    <m/>
    <m/>
    <m/>
    <m/>
    <m/>
    <m/>
    <n v="3"/>
    <n v="0"/>
    <n v="1"/>
    <s v="Agawam River"/>
    <n v="42"/>
  </r>
  <r>
    <s v="48-T10"/>
    <m/>
    <x v="0"/>
    <s v="4 BOURNE TER"/>
    <n v="101"/>
    <s v="BOU RAFAEL II"/>
    <s v="MR30"/>
    <s v="ONE FAMILY"/>
    <s v="48//T10//"/>
    <n v="0.14912"/>
    <n v="0"/>
    <n v="0"/>
    <n v="1"/>
    <n v="1"/>
    <s v="SEWER"/>
    <n v="1"/>
    <n v="1"/>
    <n v="3500"/>
    <s v="YES"/>
    <n v="0"/>
    <s v="48-T10"/>
    <s v="All Public,Gas"/>
    <s v="SEWER"/>
    <s v="SEWER"/>
    <n v="3500"/>
    <m/>
    <m/>
    <n v="0"/>
    <n v="0"/>
    <n v="3"/>
    <n v="1420"/>
    <n v="2"/>
    <m/>
    <m/>
    <m/>
    <m/>
    <m/>
    <m/>
    <m/>
    <m/>
    <m/>
    <m/>
    <n v="1"/>
    <n v="0"/>
    <n v="1"/>
    <s v="Broad Marsh River"/>
    <n v="43"/>
  </r>
  <r>
    <s v="134-1000"/>
    <m/>
    <x v="0"/>
    <s v="8 SANDWICH RD"/>
    <n v="13"/>
    <s v="WOLVERTON JAN B TRUSTEE OF"/>
    <s v="SC"/>
    <s v="PRI RES  MDL-94"/>
    <s v="134//1000//"/>
    <n v="0.29715999999999998"/>
    <n v="1"/>
    <n v="1"/>
    <n v="1"/>
    <n v="1"/>
    <s v="SEPTIC"/>
    <n v="0"/>
    <n v="1"/>
    <n v="3200"/>
    <s v="YES"/>
    <n v="3200"/>
    <s v="134-1000"/>
    <s v="All Public"/>
    <s v="SEWER"/>
    <s v="SEPTIC"/>
    <n v="3200"/>
    <m/>
    <m/>
    <n v="1"/>
    <n v="1"/>
    <n v="1"/>
    <n v="1473"/>
    <n v="2.25"/>
    <m/>
    <m/>
    <m/>
    <m/>
    <m/>
    <m/>
    <m/>
    <m/>
    <m/>
    <m/>
    <n v="1"/>
    <n v="9.68"/>
    <n v="1"/>
    <s v="Agawam River"/>
    <n v="42"/>
  </r>
  <r>
    <s v="48-T1A"/>
    <m/>
    <x v="0"/>
    <s v="1 BOURNE TER"/>
    <n v="101"/>
    <s v="DELSIGNOR PAUL"/>
    <s v="MR30"/>
    <s v="ONE FAMILY"/>
    <s v="48//T1/A/"/>
    <n v="0.35692000000000002"/>
    <n v="0"/>
    <n v="0"/>
    <n v="1"/>
    <n v="1"/>
    <s v="SEWER"/>
    <n v="1"/>
    <n v="1"/>
    <n v="600"/>
    <s v="YES"/>
    <n v="0"/>
    <s v="48-T1A"/>
    <s v="All Public"/>
    <s v="SEWER"/>
    <s v="SEWER"/>
    <n v="600"/>
    <m/>
    <m/>
    <n v="0"/>
    <n v="0"/>
    <n v="2"/>
    <n v="1224"/>
    <n v="1.5"/>
    <m/>
    <m/>
    <m/>
    <m/>
    <m/>
    <m/>
    <m/>
    <m/>
    <m/>
    <m/>
    <n v="2"/>
    <n v="0"/>
    <n v="1"/>
    <s v="Broad Marsh River"/>
    <n v="43"/>
  </r>
  <r>
    <s v="47-F1"/>
    <m/>
    <x v="0"/>
    <s v="12 CHURCH AVE"/>
    <n v="903"/>
    <s v="TOWN OF WAREHAM"/>
    <s v="R30"/>
    <s v="MUNICIPAL  MDL-00"/>
    <s v="47//F1//"/>
    <n v="0.29724"/>
    <n v="0"/>
    <n v="0"/>
    <n v="0"/>
    <n v="0"/>
    <m/>
    <n v="0"/>
    <n v="0"/>
    <n v="0"/>
    <s v="YES"/>
    <n v="0"/>
    <s v="47-F1"/>
    <s v="All Public"/>
    <s v="SEWER"/>
    <m/>
    <n v="0"/>
    <m/>
    <m/>
    <n v="0"/>
    <n v="0"/>
    <n v="0"/>
    <n v="0"/>
    <n v="0"/>
    <m/>
    <m/>
    <m/>
    <m/>
    <m/>
    <m/>
    <m/>
    <m/>
    <m/>
    <m/>
    <n v="1"/>
    <n v="0"/>
    <n v="1"/>
    <s v="Broad Marsh River"/>
    <n v="43"/>
  </r>
  <r>
    <s v="45-F64"/>
    <m/>
    <x v="0"/>
    <s v="3 INDIAN NECK RD"/>
    <n v="101"/>
    <s v="KELENOSY BRUCE P"/>
    <s v="MR30"/>
    <s v="ONE FAMILY"/>
    <s v="45//F64//"/>
    <n v="0.27155000000000001"/>
    <n v="1"/>
    <n v="1"/>
    <n v="1"/>
    <n v="1"/>
    <s v="SEPTIC"/>
    <n v="0"/>
    <n v="1"/>
    <n v="4600"/>
    <s v="YES"/>
    <n v="4600"/>
    <s v="45-F64"/>
    <s v="Public Water,Septic"/>
    <s v="SEPTIC"/>
    <s v="SEPTIC"/>
    <n v="4600"/>
    <m/>
    <m/>
    <n v="1"/>
    <n v="1"/>
    <n v="2"/>
    <n v="1232"/>
    <n v="1"/>
    <m/>
    <m/>
    <m/>
    <m/>
    <m/>
    <m/>
    <m/>
    <m/>
    <m/>
    <m/>
    <n v="1"/>
    <n v="9.68"/>
    <n v="1"/>
    <s v="Wareham River East"/>
    <n v="45"/>
  </r>
  <r>
    <s v="48-L4"/>
    <m/>
    <x v="0"/>
    <s v="7 LONGMEADOW DR"/>
    <n v="101"/>
    <s v="DEBLOIS COURTNEY W"/>
    <s v="MR30"/>
    <s v="ONE FAMILY"/>
    <s v="48//L4//"/>
    <n v="0.14887"/>
    <n v="0"/>
    <n v="0"/>
    <n v="1"/>
    <n v="1"/>
    <s v="SEWER"/>
    <n v="1"/>
    <n v="1"/>
    <n v="10500"/>
    <s v="YES"/>
    <n v="0"/>
    <s v="48-L4"/>
    <s v="All Public"/>
    <s v="SEWER"/>
    <s v="SEWER"/>
    <n v="10500"/>
    <m/>
    <m/>
    <n v="0"/>
    <n v="0"/>
    <n v="3"/>
    <n v="960"/>
    <n v="1"/>
    <m/>
    <m/>
    <m/>
    <m/>
    <m/>
    <m/>
    <m/>
    <m/>
    <m/>
    <m/>
    <n v="1"/>
    <n v="0"/>
    <n v="1"/>
    <s v="Broad Marsh River"/>
    <n v="43"/>
  </r>
  <r>
    <s v="43-1072"/>
    <m/>
    <x v="0"/>
    <s v="0 MINOT AVE  OFF"/>
    <n v="132"/>
    <s v="NSTAR ELECTRIC COMPANY"/>
    <s v="MR30"/>
    <s v="RES ACLNUD  MDL-00"/>
    <s v="43//1072//"/>
    <n v="0.71499000000000001"/>
    <n v="0"/>
    <n v="0"/>
    <n v="0"/>
    <n v="0"/>
    <m/>
    <n v="0"/>
    <n v="0"/>
    <n v="0"/>
    <s v="YES"/>
    <n v="0"/>
    <s v="43-1072"/>
    <s v="All Public"/>
    <s v="SEWER"/>
    <m/>
    <n v="0"/>
    <m/>
    <m/>
    <n v="0"/>
    <n v="0"/>
    <n v="0"/>
    <n v="0"/>
    <n v="0"/>
    <m/>
    <m/>
    <m/>
    <m/>
    <m/>
    <m/>
    <m/>
    <m/>
    <m/>
    <m/>
    <n v="1"/>
    <n v="0"/>
    <n v="1"/>
    <s v="Agawam River"/>
    <n v="42"/>
  </r>
  <r>
    <s v="48-L20"/>
    <m/>
    <x v="0"/>
    <s v="13 GLENDA AVE"/>
    <n v="101"/>
    <s v="DOLLAR ROBERT &amp; NOONAN JUDITH"/>
    <s v="MR30"/>
    <s v="ONE FAMILY"/>
    <s v="48//L20//"/>
    <n v="0.14432"/>
    <n v="0"/>
    <n v="0"/>
    <n v="1"/>
    <n v="1"/>
    <s v="SEWER"/>
    <n v="1"/>
    <n v="1"/>
    <n v="12300"/>
    <s v="YES"/>
    <n v="0"/>
    <s v="48-L20"/>
    <s v="All Public"/>
    <s v="SEWER"/>
    <s v="SEWER"/>
    <n v="12300"/>
    <m/>
    <m/>
    <n v="0"/>
    <n v="0"/>
    <n v="3"/>
    <n v="1144"/>
    <n v="1"/>
    <m/>
    <m/>
    <m/>
    <m/>
    <m/>
    <m/>
    <m/>
    <m/>
    <m/>
    <m/>
    <n v="1"/>
    <n v="0"/>
    <n v="1"/>
    <s v="Broad Marsh River"/>
    <n v="43"/>
  </r>
  <r>
    <s v="48-1005"/>
    <m/>
    <x v="0"/>
    <s v="0 MARION RD"/>
    <n v="903"/>
    <s v="TOWN OF WAREHAM"/>
    <s v="MR30"/>
    <s v="MUNICIPAL  MDL-00"/>
    <s v="48//1005//"/>
    <n v="10.87674"/>
    <n v="0"/>
    <n v="0"/>
    <n v="0"/>
    <n v="0"/>
    <m/>
    <n v="0"/>
    <n v="0"/>
    <n v="0"/>
    <s v="YES"/>
    <n v="0"/>
    <s v="48-1005"/>
    <m/>
    <m/>
    <m/>
    <n v="0"/>
    <m/>
    <m/>
    <n v="0"/>
    <n v="0"/>
    <n v="0"/>
    <n v="0"/>
    <n v="0"/>
    <m/>
    <m/>
    <m/>
    <m/>
    <m/>
    <m/>
    <m/>
    <m/>
    <m/>
    <m/>
    <n v="1"/>
    <n v="0"/>
    <n v="1"/>
    <s v="Broad Marsh River"/>
    <n v="43"/>
  </r>
  <r>
    <s v="45-F67"/>
    <m/>
    <x v="0"/>
    <s v="21 SANDWICH RD"/>
    <n v="905"/>
    <s v="WAREHAM EARLY CHILDHOOD"/>
    <m/>
    <s v="CHAR ORG  MDL-96"/>
    <s v="45//F67//"/>
    <n v="0.44531999999999999"/>
    <n v="1"/>
    <n v="1"/>
    <n v="1"/>
    <n v="1"/>
    <s v="SEPTIC"/>
    <n v="0"/>
    <n v="0"/>
    <n v="0"/>
    <s v="YES"/>
    <n v="0"/>
    <s v="45-F67"/>
    <s v="All Public"/>
    <s v="SEWER"/>
    <s v="SEPTIC"/>
    <n v="18550"/>
    <m/>
    <m/>
    <n v="1"/>
    <n v="1"/>
    <n v="0"/>
    <n v="3667"/>
    <n v="1.5"/>
    <m/>
    <m/>
    <m/>
    <m/>
    <m/>
    <m/>
    <m/>
    <m/>
    <m/>
    <m/>
    <n v="2"/>
    <n v="9.68"/>
    <n v="1"/>
    <s v="Agawam River"/>
    <n v="42"/>
  </r>
  <r>
    <s v="43-1073"/>
    <m/>
    <x v="0"/>
    <s v="116 MINOT AVE  OFF"/>
    <n v="132"/>
    <s v="MONAST JEFFREY J TR THE GREAT"/>
    <s v="MR30"/>
    <s v="RES ACLNUD  MDL-00"/>
    <s v="43//1073//"/>
    <n v="0.79381999999999997"/>
    <n v="0"/>
    <n v="0"/>
    <n v="0"/>
    <n v="0"/>
    <m/>
    <n v="0"/>
    <n v="0"/>
    <n v="0"/>
    <s v="YES"/>
    <n v="0"/>
    <s v="43-1073"/>
    <s v="All Public"/>
    <s v="SEWER"/>
    <m/>
    <n v="0"/>
    <m/>
    <m/>
    <n v="0"/>
    <n v="0"/>
    <n v="0"/>
    <n v="0"/>
    <n v="0"/>
    <m/>
    <m/>
    <m/>
    <m/>
    <m/>
    <m/>
    <m/>
    <m/>
    <m/>
    <m/>
    <n v="1"/>
    <n v="0"/>
    <n v="1"/>
    <s v="Agawam River"/>
    <n v="42"/>
  </r>
  <r>
    <s v="43-1076"/>
    <m/>
    <x v="0"/>
    <s v="0 MINOT AVE OFF"/>
    <n v="132"/>
    <s v="HILL LAWRENCE J"/>
    <s v="MR30"/>
    <s v="RES ACLNUD  MDL-00"/>
    <s v="43//1076//"/>
    <n v="1.31894"/>
    <n v="0"/>
    <n v="0"/>
    <n v="0"/>
    <n v="0"/>
    <m/>
    <n v="0"/>
    <n v="0"/>
    <n v="0"/>
    <s v="YES"/>
    <n v="0"/>
    <s v="43-1076"/>
    <s v="All Public"/>
    <s v="SEWER"/>
    <m/>
    <n v="0"/>
    <m/>
    <m/>
    <n v="0"/>
    <n v="0"/>
    <n v="0"/>
    <n v="0"/>
    <n v="0"/>
    <m/>
    <m/>
    <m/>
    <m/>
    <m/>
    <m/>
    <m/>
    <m/>
    <m/>
    <m/>
    <n v="1"/>
    <n v="0"/>
    <n v="1"/>
    <s v="Agawam River"/>
    <n v="42"/>
  </r>
  <r>
    <s v="43-1077"/>
    <m/>
    <x v="0"/>
    <s v="94 MINOT AVE"/>
    <n v="131"/>
    <s v="HILL LAWRENCE J"/>
    <s v="MR30"/>
    <s v="RES ACLNPO  MDL-00"/>
    <s v="43//1077//"/>
    <n v="2.7457500000000001"/>
    <n v="0"/>
    <n v="0"/>
    <n v="0"/>
    <n v="0"/>
    <m/>
    <n v="0"/>
    <n v="0"/>
    <n v="0"/>
    <s v="YES"/>
    <n v="0"/>
    <s v="43-1077"/>
    <s v="All Public"/>
    <s v="SEWER"/>
    <m/>
    <n v="0"/>
    <m/>
    <m/>
    <n v="0"/>
    <n v="0"/>
    <n v="0"/>
    <n v="0"/>
    <n v="0"/>
    <m/>
    <m/>
    <m/>
    <m/>
    <m/>
    <m/>
    <m/>
    <m/>
    <m/>
    <m/>
    <n v="1"/>
    <n v="0"/>
    <n v="1"/>
    <s v="Agawam River"/>
    <n v="42"/>
  </r>
  <r>
    <s v="45-1011"/>
    <m/>
    <x v="0"/>
    <s v="14 INDIAN NECK RD"/>
    <n v="101"/>
    <s v="ANDREWS JOAN M"/>
    <s v="MR30"/>
    <s v="ONE FAMILY"/>
    <s v="45//1011//"/>
    <n v="0.14829000000000001"/>
    <n v="1"/>
    <n v="1"/>
    <n v="1"/>
    <n v="1"/>
    <s v="SEPTIC"/>
    <n v="0"/>
    <n v="1"/>
    <n v="2400"/>
    <s v="YES"/>
    <n v="2400"/>
    <s v="45-1011"/>
    <s v="Public Water,Gas,Septic"/>
    <s v="SEPTIC"/>
    <s v="SEPTIC"/>
    <n v="2400"/>
    <m/>
    <m/>
    <n v="1"/>
    <n v="1"/>
    <n v="2"/>
    <n v="832"/>
    <n v="1"/>
    <m/>
    <m/>
    <m/>
    <m/>
    <m/>
    <m/>
    <m/>
    <m/>
    <m/>
    <m/>
    <n v="1"/>
    <n v="9.68"/>
    <n v="1"/>
    <s v="Wareham River East"/>
    <n v="45"/>
  </r>
  <r>
    <s v="60-1020"/>
    <m/>
    <x v="0"/>
    <s v="167 MARION RD"/>
    <n v="330"/>
    <s v="SPENSLEY LLOYD A TRUSTEE"/>
    <s v="MR30"/>
    <s v="AUTO V S&amp;S  MDL-95"/>
    <s v="60//1020//"/>
    <n v="0.67196999999999996"/>
    <n v="0"/>
    <n v="0"/>
    <n v="1"/>
    <n v="1"/>
    <s v="SEWER"/>
    <n v="1"/>
    <n v="1"/>
    <n v="0"/>
    <s v="YES"/>
    <n v="0"/>
    <s v="60-1020"/>
    <s v="All Public"/>
    <s v="SEWER"/>
    <s v="SEWER"/>
    <n v="0"/>
    <m/>
    <m/>
    <n v="0"/>
    <n v="0"/>
    <n v="0"/>
    <n v="7884"/>
    <n v="1"/>
    <m/>
    <m/>
    <m/>
    <m/>
    <m/>
    <m/>
    <m/>
    <m/>
    <m/>
    <m/>
    <n v="1"/>
    <n v="0"/>
    <n v="1"/>
    <s v="Wareham River West"/>
    <n v="44"/>
  </r>
  <r>
    <s v="47-1028"/>
    <m/>
    <x v="0"/>
    <s v="86 HIGH ST"/>
    <n v="906"/>
    <s v="SAINT PATRICKS"/>
    <s v="MR30"/>
    <s v="CHURCH ETC  MDL-01"/>
    <s v="47//1028//"/>
    <n v="0.18651999999999999"/>
    <n v="0"/>
    <n v="0"/>
    <n v="1"/>
    <n v="1"/>
    <s v="SEWER"/>
    <n v="1"/>
    <n v="1"/>
    <n v="8000"/>
    <s v="YES"/>
    <n v="0"/>
    <s v="47-1028"/>
    <s v="All Public"/>
    <s v="SEWER"/>
    <s v="SEWER"/>
    <n v="8000"/>
    <m/>
    <m/>
    <n v="0"/>
    <n v="0"/>
    <n v="3"/>
    <n v="3372"/>
    <n v="2"/>
    <m/>
    <m/>
    <m/>
    <m/>
    <m/>
    <m/>
    <m/>
    <m/>
    <m/>
    <m/>
    <n v="1"/>
    <n v="0"/>
    <n v="1"/>
    <s v="Broad Marsh River"/>
    <n v="43"/>
  </r>
  <r>
    <s v="44-1000"/>
    <m/>
    <x v="0"/>
    <s v="72 MINOT AVE"/>
    <n v="401"/>
    <s v="DDT CORPORATION"/>
    <s v="MR30"/>
    <s v="IND WHSES"/>
    <s v="44//1000//"/>
    <n v="5.0978000000000003"/>
    <n v="0"/>
    <n v="0"/>
    <n v="1"/>
    <n v="1"/>
    <s v="SEWER"/>
    <n v="1"/>
    <n v="1"/>
    <n v="10200"/>
    <s v="YES"/>
    <n v="0"/>
    <s v="44-1000"/>
    <s v="All Public"/>
    <s v="SEWER"/>
    <s v="SEWER"/>
    <n v="10200"/>
    <m/>
    <m/>
    <n v="0"/>
    <n v="0"/>
    <n v="0"/>
    <n v="17604"/>
    <n v="1"/>
    <m/>
    <m/>
    <m/>
    <m/>
    <m/>
    <m/>
    <m/>
    <m/>
    <m/>
    <m/>
    <n v="1"/>
    <n v="0"/>
    <n v="1"/>
    <s v="Agawam River"/>
    <n v="42"/>
  </r>
  <r>
    <s v="48-L8"/>
    <m/>
    <x v="0"/>
    <s v="10 LONGMEADOW DR"/>
    <n v="101"/>
    <s v="CONLIN ANN"/>
    <s v="MR30"/>
    <s v="ONE FAMILY"/>
    <s v="48//L8//"/>
    <n v="0.14979999999999999"/>
    <n v="0"/>
    <n v="0"/>
    <n v="1"/>
    <n v="1"/>
    <s v="SEWER"/>
    <n v="1"/>
    <n v="1"/>
    <n v="4600"/>
    <s v="YES"/>
    <n v="0"/>
    <s v="48-L8"/>
    <s v="All Public"/>
    <s v="SEWER"/>
    <s v="SEWER"/>
    <n v="4600"/>
    <m/>
    <m/>
    <n v="0"/>
    <n v="0"/>
    <n v="3"/>
    <n v="960"/>
    <n v="1"/>
    <m/>
    <m/>
    <m/>
    <m/>
    <m/>
    <m/>
    <m/>
    <m/>
    <m/>
    <m/>
    <n v="1"/>
    <n v="0"/>
    <n v="1"/>
    <s v="Broad Marsh River"/>
    <n v="43"/>
  </r>
  <r>
    <s v="43-1071"/>
    <m/>
    <x v="0"/>
    <s v="130 MINOT AVE  REAR"/>
    <n v="132"/>
    <s v="MONAST JEFFREY J TR GREAT"/>
    <s v="MR30"/>
    <s v="RES ACLNUD  MDL-00"/>
    <s v="43//1071//"/>
    <n v="9.2460000000000001E-2"/>
    <n v="0"/>
    <n v="0"/>
    <n v="0"/>
    <n v="0"/>
    <m/>
    <n v="0"/>
    <n v="0"/>
    <n v="0"/>
    <s v="YES"/>
    <n v="0"/>
    <s v="43-1071"/>
    <s v="All Public"/>
    <s v="SEWER"/>
    <m/>
    <n v="0"/>
    <m/>
    <m/>
    <n v="0"/>
    <n v="0"/>
    <n v="0"/>
    <n v="0"/>
    <n v="0"/>
    <m/>
    <m/>
    <m/>
    <m/>
    <m/>
    <m/>
    <m/>
    <m/>
    <m/>
    <m/>
    <n v="1"/>
    <n v="0"/>
    <n v="1"/>
    <s v="Agawam River"/>
    <n v="42"/>
  </r>
  <r>
    <s v="47-1056"/>
    <m/>
    <x v="0"/>
    <s v="10 CENTER ST"/>
    <n v="337"/>
    <s v="ONE HUNDRED NINETY ONE MAIN"/>
    <s v="MR30"/>
    <s v="PARK LOT  MDL-00"/>
    <s v="47//1056//"/>
    <n v="9.5659999999999995E-2"/>
    <n v="0"/>
    <n v="0"/>
    <n v="0"/>
    <n v="0"/>
    <m/>
    <n v="0"/>
    <n v="0"/>
    <n v="0"/>
    <s v="YES"/>
    <n v="0"/>
    <s v="47-1056"/>
    <m/>
    <m/>
    <m/>
    <n v="0"/>
    <m/>
    <m/>
    <n v="0"/>
    <n v="0"/>
    <n v="0"/>
    <n v="0"/>
    <n v="0"/>
    <m/>
    <m/>
    <m/>
    <m/>
    <m/>
    <m/>
    <m/>
    <m/>
    <m/>
    <m/>
    <n v="1"/>
    <n v="0"/>
    <n v="1"/>
    <s v="Agawam River"/>
    <n v="42"/>
  </r>
  <r>
    <s v="48-T1B"/>
    <m/>
    <x v="0"/>
    <s v="140 MARION RD"/>
    <n v="340"/>
    <s v="HALL-GAVAZA JUDITH"/>
    <s v="MR30"/>
    <s v="OFFICE BLD  MDL-94"/>
    <s v="48//T1/B/"/>
    <n v="0.30734"/>
    <n v="0"/>
    <n v="0"/>
    <n v="1"/>
    <n v="1"/>
    <s v="SEWER"/>
    <n v="1"/>
    <n v="1"/>
    <n v="6600"/>
    <s v="YES"/>
    <n v="0"/>
    <s v="48-T1B"/>
    <s v="All Public"/>
    <s v="SEWER"/>
    <s v="SEWER"/>
    <n v="6600"/>
    <m/>
    <m/>
    <n v="0"/>
    <n v="0"/>
    <n v="0"/>
    <n v="706"/>
    <n v="1"/>
    <m/>
    <m/>
    <m/>
    <m/>
    <m/>
    <m/>
    <m/>
    <m/>
    <m/>
    <m/>
    <n v="1"/>
    <n v="0"/>
    <n v="1"/>
    <s v="Broad Marsh River"/>
    <n v="43"/>
  </r>
  <r>
    <s v="47-1027"/>
    <m/>
    <x v="0"/>
    <s v="94 HIGH ST"/>
    <n v="906"/>
    <s v="ROMAN CATHOLIC BISHOP"/>
    <s v="MR30"/>
    <s v="CHURCH ETC  MDL-96"/>
    <s v="47//1027//"/>
    <n v="0.84209000000000001"/>
    <n v="0"/>
    <n v="0"/>
    <n v="1"/>
    <n v="1"/>
    <s v="SEWER"/>
    <n v="1"/>
    <n v="0"/>
    <n v="0"/>
    <s v="YES"/>
    <n v="0"/>
    <s v="47-1027"/>
    <s v="All Public"/>
    <s v="SEWER"/>
    <s v="SEWER"/>
    <n v="0"/>
    <m/>
    <m/>
    <n v="0"/>
    <n v="0"/>
    <n v="0"/>
    <n v="6684"/>
    <n v="1"/>
    <m/>
    <m/>
    <m/>
    <m/>
    <m/>
    <m/>
    <m/>
    <m/>
    <m/>
    <m/>
    <n v="1"/>
    <n v="0"/>
    <n v="1"/>
    <s v="Broad Marsh River"/>
    <n v="43"/>
  </r>
  <r>
    <s v="45-F65"/>
    <m/>
    <x v="0"/>
    <s v="1 INDIAN NECK RD"/>
    <n v="101"/>
    <s v="BUMPUS BENJAMIN F JR"/>
    <s v="MR30"/>
    <s v="ONE FAMILY"/>
    <s v="45//F65//"/>
    <n v="0.64688999999999997"/>
    <n v="1"/>
    <n v="1"/>
    <n v="1"/>
    <n v="1"/>
    <s v="SEPTIC"/>
    <n v="0"/>
    <n v="1"/>
    <n v="8100"/>
    <s v="YES"/>
    <n v="8100"/>
    <s v="45-F65"/>
    <s v="Public Water,Gas,Septic"/>
    <s v="SEPTIC"/>
    <s v="SEPTIC"/>
    <n v="8100"/>
    <m/>
    <m/>
    <n v="1"/>
    <n v="1"/>
    <n v="4"/>
    <n v="1819"/>
    <n v="1.9"/>
    <m/>
    <m/>
    <m/>
    <m/>
    <m/>
    <m/>
    <m/>
    <m/>
    <m/>
    <m/>
    <n v="1"/>
    <n v="9.68"/>
    <n v="1"/>
    <s v="Agawam River"/>
    <n v="42"/>
  </r>
  <r>
    <s v="47-1002"/>
    <m/>
    <x v="0"/>
    <s v="10 CHURCH AVE"/>
    <n v="101"/>
    <s v="FISHER KATHERINE M"/>
    <s v="R30"/>
    <s v="ONE FAMILY"/>
    <s v="47//1002//"/>
    <n v="0.51676"/>
    <n v="0"/>
    <n v="0"/>
    <n v="1"/>
    <n v="1"/>
    <s v="SEWER"/>
    <n v="1"/>
    <n v="1"/>
    <n v="6300"/>
    <s v="YES"/>
    <n v="0"/>
    <s v="47-1002"/>
    <s v="All Public"/>
    <s v="SEWER"/>
    <s v="SEWER"/>
    <n v="6300"/>
    <m/>
    <m/>
    <n v="0"/>
    <n v="0"/>
    <n v="2"/>
    <n v="1176"/>
    <n v="1"/>
    <m/>
    <m/>
    <m/>
    <m/>
    <m/>
    <m/>
    <m/>
    <m/>
    <m/>
    <m/>
    <n v="1"/>
    <n v="0"/>
    <n v="1"/>
    <s v="Broad Marsh River"/>
    <n v="43"/>
  </r>
  <r>
    <s v="48-L3"/>
    <m/>
    <x v="0"/>
    <s v="5 LONGMEADOW DR"/>
    <n v="101"/>
    <s v="BARRY DAVID F &amp; ALICE M"/>
    <s v="MR30"/>
    <s v="ONE FAMILY"/>
    <s v="48//L3//"/>
    <n v="0.14563999999999999"/>
    <n v="0"/>
    <n v="0"/>
    <n v="1"/>
    <n v="1"/>
    <s v="SEWER"/>
    <n v="1"/>
    <n v="1"/>
    <n v="6000"/>
    <s v="YES"/>
    <n v="0"/>
    <s v="48-L3"/>
    <s v="All Public"/>
    <s v="SEWER"/>
    <s v="SEWER"/>
    <n v="6000"/>
    <m/>
    <m/>
    <n v="0"/>
    <n v="0"/>
    <n v="3"/>
    <n v="960"/>
    <n v="1"/>
    <m/>
    <m/>
    <m/>
    <m/>
    <m/>
    <m/>
    <m/>
    <m/>
    <m/>
    <m/>
    <n v="1"/>
    <n v="0"/>
    <n v="1"/>
    <s v="Broad Marsh River"/>
    <n v="43"/>
  </r>
  <r>
    <s v="45-F52"/>
    <m/>
    <x v="0"/>
    <s v="6 INDIAN NECK RD"/>
    <n v="101"/>
    <s v="MORSE WARREN C"/>
    <s v="MR30"/>
    <s v="ONE FAMILY"/>
    <s v="45//F52//"/>
    <n v="0.34904000000000002"/>
    <n v="1"/>
    <n v="1"/>
    <n v="1"/>
    <n v="1"/>
    <s v="SEPTIC"/>
    <n v="0"/>
    <n v="1"/>
    <n v="28900"/>
    <s v="YES"/>
    <n v="28900"/>
    <s v="45-F52"/>
    <s v="Public Water"/>
    <m/>
    <s v="SEPTIC"/>
    <n v="28900"/>
    <m/>
    <m/>
    <n v="1"/>
    <n v="1"/>
    <n v="2"/>
    <n v="768"/>
    <n v="1.3"/>
    <m/>
    <m/>
    <m/>
    <m/>
    <m/>
    <m/>
    <m/>
    <m/>
    <m/>
    <m/>
    <n v="1"/>
    <n v="9.68"/>
    <n v="1"/>
    <s v="Wareham River East"/>
    <n v="45"/>
  </r>
  <r>
    <s v="45-F51"/>
    <m/>
    <x v="0"/>
    <s v="4 INDIAN NECK RD"/>
    <n v="101"/>
    <s v="LAINE NELLIE M LIFE ESTATE"/>
    <s v="MR30"/>
    <s v="ONE FAMILY"/>
    <s v="45//F51//"/>
    <n v="0.23497000000000001"/>
    <n v="1"/>
    <n v="1"/>
    <n v="1"/>
    <n v="1"/>
    <s v="SEPTIC"/>
    <n v="0"/>
    <n v="1"/>
    <n v="0"/>
    <s v="YES"/>
    <n v="0"/>
    <s v="45-F51"/>
    <s v="Public Water,Septic"/>
    <s v="SEPTIC"/>
    <s v="SEPTIC"/>
    <n v="0"/>
    <m/>
    <m/>
    <n v="1"/>
    <n v="1"/>
    <n v="3"/>
    <n v="1470"/>
    <n v="1.5"/>
    <m/>
    <m/>
    <m/>
    <m/>
    <m/>
    <m/>
    <m/>
    <m/>
    <m/>
    <m/>
    <n v="1"/>
    <n v="9.68"/>
    <n v="1"/>
    <s v="Wareham River East"/>
    <n v="45"/>
  </r>
  <r>
    <s v="47-1057"/>
    <m/>
    <x v="0"/>
    <s v="6 CENTER ST"/>
    <n v="303"/>
    <s v="HOWARD JOHN B M D, GLEASON T &amp;"/>
    <s v="WRVL"/>
    <s v="ACC COM LD"/>
    <s v="47//1057//"/>
    <n v="0.23327000000000001"/>
    <n v="0"/>
    <n v="0"/>
    <n v="0"/>
    <n v="0"/>
    <m/>
    <n v="0"/>
    <n v="0"/>
    <n v="0"/>
    <s v="YES"/>
    <n v="0"/>
    <s v="47-1057"/>
    <s v="All Public"/>
    <s v="SEWER"/>
    <m/>
    <n v="0"/>
    <m/>
    <m/>
    <n v="0"/>
    <n v="0"/>
    <n v="0"/>
    <n v="0"/>
    <n v="0"/>
    <m/>
    <m/>
    <m/>
    <m/>
    <m/>
    <m/>
    <m/>
    <m/>
    <m/>
    <m/>
    <n v="1"/>
    <n v="0"/>
    <n v="1"/>
    <s v="Agawam River"/>
    <n v="42"/>
  </r>
  <r>
    <s v="48-L21"/>
    <m/>
    <x v="0"/>
    <s v="14 GLENDA AVE"/>
    <n v="101"/>
    <s v="LIMA JENNIFER"/>
    <s v="R30"/>
    <s v="ONE FAMILY"/>
    <s v="48//L21//"/>
    <n v="0.18679999999999999"/>
    <n v="0"/>
    <n v="0"/>
    <n v="1"/>
    <n v="1"/>
    <s v="SEWER"/>
    <n v="1"/>
    <n v="1"/>
    <n v="8000"/>
    <s v="YES"/>
    <n v="0"/>
    <s v="48-L21"/>
    <s v="All Public"/>
    <s v="SEWER"/>
    <s v="SEWER"/>
    <n v="8000"/>
    <m/>
    <m/>
    <n v="0"/>
    <n v="0"/>
    <n v="3"/>
    <n v="1568"/>
    <n v="2"/>
    <m/>
    <m/>
    <m/>
    <m/>
    <m/>
    <m/>
    <m/>
    <m/>
    <m/>
    <m/>
    <n v="1"/>
    <n v="0"/>
    <n v="1"/>
    <s v="Broad Marsh River"/>
    <n v="43"/>
  </r>
  <r>
    <s v="48-L19"/>
    <m/>
    <x v="0"/>
    <s v="11 GLENDA AVE"/>
    <n v="106"/>
    <s v="CONLIN ANN E"/>
    <s v="MR30"/>
    <s v="AC LND IMP  MDL-00"/>
    <s v="48//L19//"/>
    <n v="0.14313999999999999"/>
    <n v="0"/>
    <n v="0"/>
    <n v="0"/>
    <n v="0"/>
    <m/>
    <n v="0"/>
    <n v="0"/>
    <n v="0"/>
    <s v="YES"/>
    <n v="0"/>
    <s v="48-L19"/>
    <m/>
    <m/>
    <m/>
    <n v="0"/>
    <m/>
    <m/>
    <n v="0"/>
    <n v="0"/>
    <n v="0"/>
    <n v="0"/>
    <n v="0"/>
    <m/>
    <m/>
    <m/>
    <m/>
    <m/>
    <m/>
    <m/>
    <m/>
    <m/>
    <m/>
    <n v="1"/>
    <n v="0"/>
    <n v="1"/>
    <s v="Broad Marsh River"/>
    <n v="43"/>
  </r>
  <r>
    <s v="43-1082B"/>
    <m/>
    <x v="0"/>
    <s v="0 DEPOT ST"/>
    <n v="390"/>
    <s v="CASEY ELAINE J"/>
    <s v="SC"/>
    <s v="DEVEL LAND  MDL-00"/>
    <s v="43//1082/B/"/>
    <n v="0.72855000000000003"/>
    <n v="0"/>
    <n v="0"/>
    <n v="0"/>
    <n v="0"/>
    <m/>
    <n v="0"/>
    <n v="0"/>
    <n v="0"/>
    <s v="YES"/>
    <n v="0"/>
    <s v="43-1082B"/>
    <s v="Public Water,Septic"/>
    <s v="SEPTIC"/>
    <m/>
    <n v="0"/>
    <m/>
    <m/>
    <n v="0"/>
    <n v="0"/>
    <n v="0"/>
    <n v="0"/>
    <n v="0"/>
    <m/>
    <m/>
    <m/>
    <m/>
    <m/>
    <m/>
    <m/>
    <m/>
    <m/>
    <m/>
    <n v="1"/>
    <n v="0"/>
    <n v="1"/>
    <s v="Agawam River"/>
    <n v="42"/>
  </r>
  <r>
    <s v="45-F53"/>
    <m/>
    <x v="0"/>
    <s v="8 INDIAN NECK RD"/>
    <n v="101"/>
    <s v="MORGADO LAURIE A"/>
    <s v="MR30"/>
    <s v="ONE FAMILY"/>
    <s v="45//F53//"/>
    <n v="0.42320000000000002"/>
    <n v="1"/>
    <n v="1"/>
    <n v="1"/>
    <n v="1"/>
    <s v="SEPTIC"/>
    <n v="0"/>
    <n v="1"/>
    <n v="7100"/>
    <s v="YES"/>
    <n v="7100"/>
    <s v="45-F53"/>
    <s v="Public Water,Septic"/>
    <s v="SEPTIC"/>
    <s v="SEPTIC"/>
    <n v="7100"/>
    <m/>
    <m/>
    <n v="1"/>
    <n v="1"/>
    <n v="3"/>
    <n v="1929"/>
    <n v="1.75"/>
    <m/>
    <m/>
    <m/>
    <m/>
    <m/>
    <m/>
    <m/>
    <m/>
    <m/>
    <m/>
    <n v="1"/>
    <n v="9.68"/>
    <n v="1"/>
    <s v="Wareham River East"/>
    <n v="45"/>
  </r>
  <r>
    <s v="47-1134"/>
    <m/>
    <x v="0"/>
    <s v="169 MAIN ST"/>
    <n v="325"/>
    <s v="V S H REALTY INC"/>
    <s v="WRVL"/>
    <s v="CONV FOOD  MDL-94"/>
    <s v="47//1134//"/>
    <n v="0.15711"/>
    <n v="0"/>
    <n v="0"/>
    <n v="1"/>
    <n v="1"/>
    <s v="SEWER"/>
    <n v="1"/>
    <n v="1"/>
    <n v="7900"/>
    <s v="YES"/>
    <n v="0"/>
    <s v="47-1134"/>
    <s v="All Public"/>
    <s v="SEWER"/>
    <s v="SEWER"/>
    <n v="7900"/>
    <m/>
    <m/>
    <n v="0"/>
    <n v="0"/>
    <n v="0"/>
    <n v="2880"/>
    <n v="1"/>
    <m/>
    <m/>
    <m/>
    <m/>
    <m/>
    <m/>
    <m/>
    <m/>
    <m/>
    <m/>
    <n v="1"/>
    <n v="0"/>
    <n v="1"/>
    <s v="Agawam River"/>
    <n v="42"/>
  </r>
  <r>
    <s v="45-F54"/>
    <m/>
    <x v="0"/>
    <s v="10 INDIAN NECK RD"/>
    <n v="101"/>
    <s v="ROY JOSEPH T"/>
    <s v="MR30"/>
    <s v="ONE FAMILY"/>
    <s v="45//F54//"/>
    <n v="0.47409000000000001"/>
    <n v="1"/>
    <n v="1"/>
    <n v="1"/>
    <n v="1"/>
    <s v="SEPTIC"/>
    <n v="0"/>
    <n v="1"/>
    <n v="7200"/>
    <s v="YES"/>
    <n v="7200"/>
    <s v="45-F54"/>
    <s v="Public Water,Gas,Septic"/>
    <s v="SEPTIC"/>
    <s v="SEPTIC"/>
    <n v="7200"/>
    <m/>
    <m/>
    <n v="1"/>
    <n v="1"/>
    <n v="3"/>
    <n v="1474"/>
    <n v="1.5"/>
    <m/>
    <m/>
    <m/>
    <m/>
    <m/>
    <m/>
    <m/>
    <m/>
    <m/>
    <m/>
    <n v="1"/>
    <n v="9.68"/>
    <n v="1"/>
    <s v="Wareham River East"/>
    <n v="45"/>
  </r>
  <r>
    <s v="45-F55A"/>
    <m/>
    <x v="0"/>
    <s v="12 INDIAN NECK RD"/>
    <n v="101"/>
    <s v="COPPOLINO DEBRA A"/>
    <s v="MR30"/>
    <s v="ONE FAMILY"/>
    <s v="45//F55/A/"/>
    <n v="0.37970999999999999"/>
    <n v="1"/>
    <n v="1"/>
    <n v="1"/>
    <n v="1"/>
    <s v="SEPTIC"/>
    <n v="0"/>
    <n v="1"/>
    <n v="14900"/>
    <s v="YES"/>
    <n v="14900"/>
    <s v="45-F55A"/>
    <s v="Public Water,Septic"/>
    <s v="SEPTIC"/>
    <s v="SEPTIC"/>
    <n v="14900"/>
    <m/>
    <m/>
    <n v="1"/>
    <n v="1"/>
    <n v="3"/>
    <n v="1468"/>
    <n v="2"/>
    <m/>
    <m/>
    <m/>
    <m/>
    <m/>
    <m/>
    <m/>
    <m/>
    <m/>
    <m/>
    <n v="1"/>
    <n v="9.68"/>
    <n v="1"/>
    <s v="Wareham River East"/>
    <n v="45"/>
  </r>
  <r>
    <s v="47-1112"/>
    <m/>
    <x v="0"/>
    <s v="184 MAIN ST"/>
    <n v="340"/>
    <s v="BISH-NEEN REALTY LLC"/>
    <s v="WRVL"/>
    <s v="OFFICE BLD  MDL-94"/>
    <s v="47//1112//"/>
    <n v="0.12848999999999999"/>
    <n v="0"/>
    <n v="0"/>
    <n v="1"/>
    <n v="1"/>
    <s v="SEWER"/>
    <n v="2"/>
    <n v="1"/>
    <n v="7000"/>
    <s v="YES"/>
    <n v="0"/>
    <s v="47-1112"/>
    <s v="All Public"/>
    <s v="SEWER"/>
    <s v="SEWER"/>
    <n v="7000"/>
    <m/>
    <m/>
    <n v="0"/>
    <n v="0"/>
    <n v="0"/>
    <n v="3580"/>
    <n v="1"/>
    <m/>
    <m/>
    <m/>
    <m/>
    <m/>
    <m/>
    <m/>
    <m/>
    <m/>
    <m/>
    <n v="1"/>
    <n v="0"/>
    <n v="1"/>
    <s v="Agawam River"/>
    <n v="42"/>
  </r>
  <r>
    <s v="44-1009"/>
    <m/>
    <x v="0"/>
    <s v="8 FREIGHT HOUSE RD"/>
    <n v="924"/>
    <s v="COMM OF MASS"/>
    <s v="MR30"/>
    <s v="MASS X-WAY  MDL-00"/>
    <s v="44//1009//"/>
    <n v="12.198740000000001"/>
    <n v="0"/>
    <n v="0"/>
    <n v="0"/>
    <n v="0"/>
    <m/>
    <n v="0"/>
    <n v="0"/>
    <n v="0"/>
    <s v="YES"/>
    <n v="0"/>
    <s v="44-1009"/>
    <s v="Public Water,Septic"/>
    <s v="SEPTIC"/>
    <m/>
    <n v="0"/>
    <m/>
    <m/>
    <n v="0"/>
    <n v="0"/>
    <n v="0"/>
    <n v="0"/>
    <n v="0"/>
    <m/>
    <m/>
    <m/>
    <m/>
    <m/>
    <m/>
    <m/>
    <m/>
    <m/>
    <m/>
    <n v="1"/>
    <n v="0"/>
    <n v="1"/>
    <s v="Agawam River"/>
    <n v="42"/>
  </r>
  <r>
    <s v="47-1061"/>
    <m/>
    <x v="0"/>
    <s v="79 CENTER ST"/>
    <n v="430"/>
    <s v="NEW ENGLAND TEL &amp; TEL CO"/>
    <s v="MR30"/>
    <s v="TEL X STA"/>
    <s v="47//1061//"/>
    <n v="0.57279000000000002"/>
    <n v="0"/>
    <n v="0"/>
    <n v="1"/>
    <n v="1"/>
    <s v="SEWER"/>
    <n v="1"/>
    <n v="1"/>
    <n v="7200"/>
    <s v="YES"/>
    <n v="0"/>
    <s v="47-1061"/>
    <s v="All Public"/>
    <s v="SEWER"/>
    <s v="SEWER"/>
    <n v="7200"/>
    <m/>
    <m/>
    <n v="0"/>
    <n v="0"/>
    <n v="0"/>
    <n v="25065"/>
    <n v="2"/>
    <m/>
    <m/>
    <m/>
    <m/>
    <m/>
    <m/>
    <m/>
    <m/>
    <m/>
    <m/>
    <n v="2"/>
    <n v="0"/>
    <n v="1"/>
    <s v="Agawam River"/>
    <n v="42"/>
  </r>
  <r>
    <s v="48-T9"/>
    <m/>
    <x v="0"/>
    <s v="2 BOURNE TER"/>
    <n v="101"/>
    <s v="CONNOLLY NANCY M"/>
    <s v="MR30"/>
    <s v="ONE FAMILY"/>
    <s v="48//T9//"/>
    <n v="0.14285999999999999"/>
    <n v="0"/>
    <n v="0"/>
    <n v="1"/>
    <n v="1"/>
    <s v="SEWER"/>
    <n v="1"/>
    <n v="1"/>
    <n v="8100"/>
    <s v="YES"/>
    <n v="0"/>
    <s v="48-T9"/>
    <s v="All Public"/>
    <s v="SEWER"/>
    <s v="SEWER"/>
    <n v="8100"/>
    <m/>
    <m/>
    <n v="0"/>
    <n v="0"/>
    <n v="3"/>
    <n v="1971"/>
    <n v="1.75"/>
    <m/>
    <m/>
    <m/>
    <m/>
    <m/>
    <m/>
    <m/>
    <m/>
    <m/>
    <m/>
    <n v="1"/>
    <n v="0"/>
    <n v="1"/>
    <s v="Broad Marsh River"/>
    <n v="43"/>
  </r>
  <r>
    <s v="48-L9"/>
    <m/>
    <x v="0"/>
    <s v="8 LONGMEADOW DR"/>
    <n v="101"/>
    <s v="TASSINARI JANET M"/>
    <s v="MR30"/>
    <s v="ONE FAMILY"/>
    <s v="48//L9//"/>
    <n v="0.14645"/>
    <n v="0"/>
    <n v="0"/>
    <n v="1"/>
    <n v="1"/>
    <s v="SEWER"/>
    <n v="1"/>
    <n v="1"/>
    <n v="5900"/>
    <s v="YES"/>
    <n v="0"/>
    <s v="48-L9"/>
    <s v="All Public"/>
    <s v="SEWER"/>
    <s v="SEWER"/>
    <n v="5900"/>
    <m/>
    <m/>
    <n v="0"/>
    <n v="0"/>
    <n v="3"/>
    <n v="1104"/>
    <n v="1"/>
    <m/>
    <m/>
    <m/>
    <m/>
    <m/>
    <m/>
    <m/>
    <m/>
    <m/>
    <m/>
    <n v="1"/>
    <n v="0"/>
    <n v="1"/>
    <s v="Broad Marsh River"/>
    <n v="43"/>
  </r>
  <r>
    <s v="47-1060"/>
    <m/>
    <x v="0"/>
    <s v="5 CENTER ST"/>
    <n v="337"/>
    <s v="R + G REALTY INC"/>
    <s v="MR30"/>
    <s v="PARK LOT  MDL-00"/>
    <s v="47//1060//"/>
    <n v="0.20827999999999999"/>
    <n v="0"/>
    <n v="0"/>
    <n v="0"/>
    <n v="0"/>
    <m/>
    <n v="0"/>
    <n v="0"/>
    <n v="0"/>
    <s v="YES"/>
    <n v="0"/>
    <s v="47-1060"/>
    <m/>
    <m/>
    <m/>
    <n v="0"/>
    <m/>
    <m/>
    <n v="0"/>
    <n v="0"/>
    <n v="0"/>
    <n v="0"/>
    <n v="0"/>
    <m/>
    <m/>
    <m/>
    <m/>
    <m/>
    <m/>
    <m/>
    <m/>
    <m/>
    <m/>
    <n v="1"/>
    <n v="0"/>
    <n v="1"/>
    <s v="Agawam River"/>
    <n v="42"/>
  </r>
  <r>
    <s v="43-1082A"/>
    <m/>
    <x v="0"/>
    <s v="0 MINOT AVE  OFF"/>
    <n v="924"/>
    <s v="COMM OF MASS"/>
    <s v="SC"/>
    <s v="MASS X-WAY  MDL-00"/>
    <s v="43//1082/A/"/>
    <n v="4.3777900000000001"/>
    <n v="0"/>
    <n v="0"/>
    <n v="0"/>
    <n v="0"/>
    <m/>
    <n v="0"/>
    <n v="0"/>
    <n v="0"/>
    <s v="YES"/>
    <n v="0"/>
    <s v="43-1082A"/>
    <s v="All Public"/>
    <s v="SEWER"/>
    <m/>
    <n v="0"/>
    <m/>
    <m/>
    <n v="0"/>
    <n v="0"/>
    <n v="0"/>
    <n v="0"/>
    <n v="0"/>
    <m/>
    <m/>
    <m/>
    <m/>
    <m/>
    <m/>
    <m/>
    <m/>
    <m/>
    <m/>
    <n v="2"/>
    <n v="0"/>
    <n v="1"/>
    <s v="Agawam River"/>
    <n v="42"/>
  </r>
  <r>
    <s v="47-1025"/>
    <m/>
    <x v="0"/>
    <s v="11 CHURCH AVE"/>
    <n v="101"/>
    <s v="DEFILIPPO TERESA"/>
    <s v="MR30"/>
    <s v="ONE FAMILY"/>
    <s v="47//1025//"/>
    <n v="0.15184"/>
    <n v="0"/>
    <n v="0"/>
    <n v="1"/>
    <n v="1"/>
    <s v="SEWER"/>
    <n v="1"/>
    <n v="1"/>
    <n v="5800"/>
    <s v="YES"/>
    <n v="0"/>
    <s v="47-1025"/>
    <s v="All Public"/>
    <s v="SEWER"/>
    <s v="SEWER"/>
    <n v="5800"/>
    <m/>
    <m/>
    <n v="0"/>
    <n v="0"/>
    <n v="2"/>
    <n v="922"/>
    <n v="1.3"/>
    <m/>
    <m/>
    <m/>
    <m/>
    <m/>
    <m/>
    <m/>
    <m/>
    <m/>
    <m/>
    <n v="1"/>
    <n v="0"/>
    <n v="1"/>
    <s v="Broad Marsh River"/>
    <n v="43"/>
  </r>
  <r>
    <s v="48-L2"/>
    <m/>
    <x v="0"/>
    <s v="3 LONGMEADOW DR"/>
    <n v="101"/>
    <s v="CRUZ PEDRO M"/>
    <s v="MR30"/>
    <s v="ONE FAMILY"/>
    <s v="48//L2//"/>
    <n v="0.14061000000000001"/>
    <n v="0"/>
    <n v="0"/>
    <n v="1"/>
    <n v="1"/>
    <s v="SEWER"/>
    <n v="1"/>
    <n v="1"/>
    <n v="4900"/>
    <s v="YES"/>
    <n v="0"/>
    <s v="48-L2"/>
    <s v="All Public"/>
    <s v="SEWER"/>
    <s v="SEWER"/>
    <n v="4900"/>
    <m/>
    <m/>
    <n v="0"/>
    <n v="0"/>
    <n v="3"/>
    <n v="960"/>
    <n v="1"/>
    <m/>
    <m/>
    <m/>
    <m/>
    <m/>
    <m/>
    <m/>
    <m/>
    <m/>
    <m/>
    <n v="1"/>
    <n v="0"/>
    <n v="1"/>
    <s v="Broad Marsh River"/>
    <n v="43"/>
  </r>
  <r>
    <s v="47-1026"/>
    <m/>
    <x v="0"/>
    <s v="94 HIGH ST"/>
    <n v="906"/>
    <s v="ROMAN CATHOLIC BISHOP"/>
    <s v="MR30"/>
    <s v="CHURCH ETC  MDL-00"/>
    <s v="47//1026//"/>
    <n v="0.38540999999999997"/>
    <n v="0"/>
    <n v="0"/>
    <n v="0"/>
    <n v="0"/>
    <m/>
    <n v="0"/>
    <n v="0"/>
    <n v="0"/>
    <s v="YES"/>
    <n v="0"/>
    <s v="47-1026"/>
    <s v="All Public"/>
    <s v="SEWER"/>
    <m/>
    <n v="0"/>
    <m/>
    <m/>
    <n v="0"/>
    <n v="0"/>
    <n v="0"/>
    <n v="0"/>
    <n v="0"/>
    <m/>
    <m/>
    <m/>
    <m/>
    <m/>
    <m/>
    <m/>
    <m/>
    <m/>
    <m/>
    <n v="1"/>
    <n v="0"/>
    <n v="1"/>
    <s v="Broad Marsh River"/>
    <n v="43"/>
  </r>
  <r>
    <s v="45-1009B"/>
    <m/>
    <x v="0"/>
    <s v="2 INDIAN NECK RD"/>
    <n v="101"/>
    <s v="MACWILLIAMS NANCY L"/>
    <s v="MR30"/>
    <s v="ONE FAMILY"/>
    <s v="45//1009/B/"/>
    <n v="8.8719999999999993E-2"/>
    <n v="1"/>
    <n v="1"/>
    <n v="1"/>
    <n v="1"/>
    <s v="SEPTIC"/>
    <n v="0"/>
    <n v="1"/>
    <n v="4300"/>
    <s v="YES"/>
    <n v="4300"/>
    <s v="45-1009B"/>
    <s v="Public Water,Septic"/>
    <s v="SEPTIC"/>
    <s v="SEPTIC"/>
    <n v="4300"/>
    <m/>
    <m/>
    <n v="1"/>
    <n v="1"/>
    <n v="2"/>
    <n v="914"/>
    <n v="1"/>
    <m/>
    <m/>
    <m/>
    <m/>
    <m/>
    <m/>
    <m/>
    <m/>
    <m/>
    <m/>
    <n v="1"/>
    <n v="9.68"/>
    <n v="1"/>
    <s v="Wareham River East"/>
    <n v="45"/>
  </r>
  <r>
    <s v="48-L22"/>
    <m/>
    <x v="0"/>
    <s v="12 GLENDA AVE"/>
    <n v="101"/>
    <s v="BERRIAULT SCOTT A"/>
    <s v="MR30"/>
    <s v="ONE FAMILY"/>
    <s v="48//L22//"/>
    <n v="0.17921000000000001"/>
    <n v="0"/>
    <n v="0"/>
    <n v="1"/>
    <n v="1"/>
    <s v="SEWER"/>
    <n v="1"/>
    <n v="1"/>
    <n v="8100"/>
    <s v="YES"/>
    <n v="0"/>
    <s v="48-L22"/>
    <s v="All Public"/>
    <s v="SEWER"/>
    <s v="SEWER"/>
    <n v="8100"/>
    <m/>
    <m/>
    <n v="0"/>
    <n v="0"/>
    <n v="3"/>
    <n v="1904"/>
    <n v="2"/>
    <m/>
    <m/>
    <m/>
    <m/>
    <m/>
    <m/>
    <m/>
    <m/>
    <m/>
    <m/>
    <n v="1"/>
    <n v="0"/>
    <n v="1"/>
    <s v="Broad Marsh River"/>
    <n v="43"/>
  </r>
  <r>
    <s v="48-T1C"/>
    <m/>
    <x v="0"/>
    <s v="136 MARION RD"/>
    <n v="101"/>
    <s v="TABER GEORGE F JR"/>
    <s v="MR30"/>
    <s v="ONE FAMILY"/>
    <s v="48//T1/C/"/>
    <n v="0.34327000000000002"/>
    <n v="0"/>
    <n v="0"/>
    <n v="1"/>
    <n v="1"/>
    <s v="SEWER"/>
    <n v="1"/>
    <n v="1"/>
    <n v="2600"/>
    <s v="YES"/>
    <n v="0"/>
    <s v="48-T1C"/>
    <s v="All Public"/>
    <s v="SEWER"/>
    <s v="SEWER"/>
    <n v="2600"/>
    <m/>
    <m/>
    <n v="0"/>
    <n v="0"/>
    <n v="4"/>
    <n v="1408"/>
    <n v="2"/>
    <m/>
    <m/>
    <m/>
    <m/>
    <m/>
    <m/>
    <m/>
    <m/>
    <m/>
    <m/>
    <n v="1"/>
    <n v="0"/>
    <n v="1"/>
    <s v="Broad Marsh River"/>
    <n v="43"/>
  </r>
  <r>
    <s v="48-L18"/>
    <m/>
    <x v="0"/>
    <s v="9 GLENDA AVE"/>
    <n v="106"/>
    <s v="TASSINARI JANET M"/>
    <s v="MR30"/>
    <s v="AC LND IMP  MDL-00"/>
    <s v="48//L18//"/>
    <n v="0.14208000000000001"/>
    <n v="0"/>
    <n v="0"/>
    <n v="0"/>
    <n v="0"/>
    <m/>
    <n v="0"/>
    <n v="0"/>
    <n v="0"/>
    <s v="YES"/>
    <n v="0"/>
    <s v="48-L18"/>
    <m/>
    <m/>
    <m/>
    <n v="0"/>
    <m/>
    <m/>
    <n v="0"/>
    <n v="0"/>
    <n v="0"/>
    <n v="0"/>
    <n v="0"/>
    <m/>
    <m/>
    <m/>
    <m/>
    <m/>
    <m/>
    <m/>
    <m/>
    <m/>
    <m/>
    <n v="1"/>
    <n v="0"/>
    <n v="1"/>
    <s v="Broad Marsh River"/>
    <n v="43"/>
  </r>
  <r>
    <s v="47-1135"/>
    <m/>
    <x v="0"/>
    <s v="173 MAIN ST"/>
    <n v="322"/>
    <s v="HALLISEY BEVERLY A"/>
    <s v="WRVL"/>
    <s v="STORE/SHOP  MDL-94"/>
    <s v="47//1135//"/>
    <n v="0.38912000000000002"/>
    <n v="0"/>
    <n v="0"/>
    <n v="1"/>
    <n v="1"/>
    <s v="SEWER"/>
    <n v="7"/>
    <n v="2"/>
    <n v="53400"/>
    <s v="YES"/>
    <n v="0"/>
    <s v="47-1135"/>
    <s v="All Public"/>
    <s v="SEWER"/>
    <s v="SEWER"/>
    <n v="26700"/>
    <m/>
    <m/>
    <n v="0"/>
    <n v="0"/>
    <n v="4"/>
    <n v="8912"/>
    <n v="1"/>
    <m/>
    <m/>
    <m/>
    <m/>
    <m/>
    <m/>
    <m/>
    <m/>
    <m/>
    <m/>
    <n v="1"/>
    <n v="0"/>
    <n v="1"/>
    <s v="Agawam River"/>
    <n v="42"/>
  </r>
  <r>
    <s v="45-1010"/>
    <m/>
    <x v="0"/>
    <s v="33 SANDWICH RD"/>
    <n v="101"/>
    <s v="BARNETT ROBIN L"/>
    <s v="MR30"/>
    <s v="ONE FAMILY"/>
    <s v="45//1010//"/>
    <n v="0.25068000000000001"/>
    <n v="1"/>
    <n v="1"/>
    <n v="1"/>
    <n v="1"/>
    <s v="SEPTIC"/>
    <n v="0"/>
    <n v="1"/>
    <n v="1500"/>
    <s v="YES"/>
    <n v="1500"/>
    <s v="45-1010"/>
    <s v="Public Water,Septic"/>
    <s v="SEPTIC"/>
    <s v="SEPTIC"/>
    <n v="1500"/>
    <m/>
    <m/>
    <n v="1"/>
    <n v="1"/>
    <n v="2"/>
    <n v="873"/>
    <n v="1.5"/>
    <m/>
    <m/>
    <m/>
    <m/>
    <m/>
    <m/>
    <m/>
    <m/>
    <m/>
    <m/>
    <n v="1"/>
    <n v="9.68"/>
    <n v="1"/>
    <s v="Wareham River East"/>
    <n v="45"/>
  </r>
  <r>
    <s v="47-1111"/>
    <m/>
    <x v="0"/>
    <s v="194 MAIN ST"/>
    <n v="342"/>
    <s v="HOWARD JOHN B MD &amp; GLEASON"/>
    <s v="WRVL"/>
    <s v="PROF BLDG"/>
    <s v="47//1111//"/>
    <n v="0.16902"/>
    <n v="0"/>
    <n v="0"/>
    <n v="1"/>
    <n v="1"/>
    <s v="SEWER"/>
    <n v="1"/>
    <n v="1"/>
    <n v="5700"/>
    <s v="YES"/>
    <n v="0"/>
    <s v="47-1111"/>
    <s v="All Public"/>
    <s v="SEWER"/>
    <s v="SEWER"/>
    <n v="5700"/>
    <m/>
    <m/>
    <n v="0"/>
    <n v="0"/>
    <n v="0"/>
    <n v="3274"/>
    <n v="1"/>
    <m/>
    <m/>
    <m/>
    <m/>
    <m/>
    <m/>
    <m/>
    <m/>
    <m/>
    <m/>
    <n v="1"/>
    <n v="0"/>
    <n v="1"/>
    <s v="Agawam River"/>
    <n v="42"/>
  </r>
  <r>
    <s v="45-1016"/>
    <m/>
    <x v="0"/>
    <s v="26 INDIAN NECK RD"/>
    <n v="101"/>
    <s v="MCCOMBE SUSAN A"/>
    <s v="MR30"/>
    <s v="ONE FAMILY"/>
    <s v="45//1016//"/>
    <n v="0.34366000000000002"/>
    <n v="1"/>
    <n v="1"/>
    <n v="1"/>
    <n v="1"/>
    <s v="SEPTIC"/>
    <n v="0"/>
    <n v="1"/>
    <n v="5000"/>
    <s v="YES"/>
    <n v="5000"/>
    <s v="45-1016"/>
    <s v="Public Water,Septic"/>
    <s v="SEPTIC"/>
    <s v="SEPTIC"/>
    <n v="5000"/>
    <m/>
    <m/>
    <n v="1"/>
    <n v="1"/>
    <n v="2"/>
    <n v="1833"/>
    <n v="1"/>
    <m/>
    <m/>
    <m/>
    <m/>
    <m/>
    <m/>
    <m/>
    <m/>
    <m/>
    <m/>
    <n v="1"/>
    <n v="9.68"/>
    <n v="1"/>
    <s v="Wareham River East"/>
    <n v="45"/>
  </r>
  <r>
    <s v="134-1002"/>
    <m/>
    <x v="0"/>
    <s v="20 SANDWICH RD"/>
    <n v="132"/>
    <s v="ACCESS PARTNER DEVELOPMENT LLC"/>
    <s v="SC"/>
    <s v="RES ACLNUD  MDL-00"/>
    <s v="134//1002//"/>
    <n v="0.14810000000000001"/>
    <n v="0"/>
    <n v="0"/>
    <n v="0"/>
    <n v="0"/>
    <m/>
    <n v="0"/>
    <n v="0"/>
    <n v="0"/>
    <s v="YES"/>
    <n v="0"/>
    <s v="134-1002"/>
    <s v="Public Water,Septic"/>
    <s v="SEPTIC"/>
    <m/>
    <n v="0"/>
    <m/>
    <m/>
    <n v="0"/>
    <n v="0"/>
    <n v="0"/>
    <n v="0"/>
    <n v="0"/>
    <m/>
    <m/>
    <m/>
    <m/>
    <m/>
    <m/>
    <m/>
    <m/>
    <m/>
    <m/>
    <n v="1"/>
    <n v="0"/>
    <n v="1"/>
    <s v="Agawam River"/>
    <n v="42"/>
  </r>
  <r>
    <s v="47-1059"/>
    <m/>
    <x v="0"/>
    <s v="7 CENTER ST"/>
    <n v="111"/>
    <s v="DEUTSCHE BANK NATIONAL"/>
    <s v="MR30"/>
    <s v="APT 4-8  MDL-03"/>
    <s v="47//1059//"/>
    <n v="0.12451"/>
    <n v="0"/>
    <n v="0"/>
    <n v="1"/>
    <n v="1"/>
    <s v="SEWER"/>
    <n v="1"/>
    <n v="1"/>
    <n v="58600"/>
    <s v="YES"/>
    <n v="0"/>
    <s v="47-1059"/>
    <s v="All Public"/>
    <s v="SEWER"/>
    <s v="SEWER"/>
    <n v="58600"/>
    <m/>
    <m/>
    <n v="0"/>
    <n v="0"/>
    <n v="7"/>
    <n v="2606"/>
    <n v="2"/>
    <m/>
    <m/>
    <m/>
    <m/>
    <m/>
    <m/>
    <m/>
    <m/>
    <m/>
    <m/>
    <n v="1"/>
    <n v="0"/>
    <n v="1"/>
    <s v="Agawam River"/>
    <n v="42"/>
  </r>
  <r>
    <s v="45-1012"/>
    <m/>
    <x v="0"/>
    <s v="16 INDIAN NECK RD  OFF"/>
    <n v="101"/>
    <s v="SCOTT MARKHAM"/>
    <s v="MR30"/>
    <s v="ONE FAMILY"/>
    <s v="45//1012//"/>
    <n v="0.19880999999999999"/>
    <n v="1"/>
    <n v="1"/>
    <n v="1"/>
    <n v="1"/>
    <s v="SEPTIC"/>
    <n v="0"/>
    <n v="1"/>
    <n v="3800"/>
    <s v="YES"/>
    <n v="3800"/>
    <s v="45-1012"/>
    <s v="Public Water,Gas,Septic"/>
    <s v="SEPTIC"/>
    <s v="SEPTIC"/>
    <n v="3800"/>
    <m/>
    <m/>
    <n v="1"/>
    <n v="1"/>
    <n v="3"/>
    <n v="936"/>
    <n v="1"/>
    <m/>
    <m/>
    <m/>
    <m/>
    <m/>
    <m/>
    <m/>
    <m/>
    <m/>
    <m/>
    <n v="1"/>
    <n v="9.68"/>
    <n v="1"/>
    <s v="Wareham River East"/>
    <n v="45"/>
  </r>
  <r>
    <s v="43-1081"/>
    <m/>
    <x v="0"/>
    <s v="0 DEPOT ST OFF"/>
    <n v="392"/>
    <s v="CASEY &amp; BRINDLEY INC"/>
    <s v="SC"/>
    <s v="UNDEV LAND"/>
    <s v="43//1081//"/>
    <n v="1.1420999999999999"/>
    <n v="0"/>
    <n v="0"/>
    <n v="0"/>
    <n v="0"/>
    <m/>
    <n v="0"/>
    <n v="0"/>
    <n v="0"/>
    <s v="YES"/>
    <n v="0"/>
    <s v="43-1081"/>
    <s v="Public Water,Septic"/>
    <s v="SEPTIC"/>
    <m/>
    <n v="0"/>
    <m/>
    <m/>
    <n v="0"/>
    <n v="0"/>
    <n v="0"/>
    <n v="0"/>
    <n v="0"/>
    <m/>
    <m/>
    <m/>
    <m/>
    <m/>
    <m/>
    <m/>
    <m/>
    <m/>
    <m/>
    <n v="1"/>
    <n v="0"/>
    <n v="1"/>
    <s v="Agawam River"/>
    <n v="42"/>
  </r>
  <r>
    <s v="47-1003"/>
    <m/>
    <x v="0"/>
    <s v="12 CHURCH AVE"/>
    <n v="101"/>
    <s v="SEMPLE VERNA M"/>
    <s v="R30"/>
    <s v="ONE FAMILY"/>
    <s v="47//1003//"/>
    <n v="0.53534000000000004"/>
    <n v="0"/>
    <n v="0"/>
    <n v="1"/>
    <n v="1"/>
    <s v="SEWER"/>
    <n v="1"/>
    <n v="1"/>
    <n v="10500"/>
    <s v="YES"/>
    <n v="0"/>
    <s v="47-1003"/>
    <s v="All Public"/>
    <s v="SEWER"/>
    <s v="SEWER"/>
    <n v="10500"/>
    <m/>
    <m/>
    <n v="0"/>
    <n v="0"/>
    <n v="1"/>
    <n v="904"/>
    <n v="1"/>
    <m/>
    <m/>
    <m/>
    <m/>
    <m/>
    <m/>
    <m/>
    <m/>
    <m/>
    <m/>
    <n v="1"/>
    <n v="0"/>
    <n v="1"/>
    <s v="Broad Marsh River"/>
    <n v="43"/>
  </r>
  <r>
    <s v="45-1009A"/>
    <m/>
    <x v="0"/>
    <s v="29 SANDWICH RD"/>
    <n v="101"/>
    <s v="MCWILLIAMS CHRISTINE M"/>
    <s v="MR30"/>
    <s v="ONE FAMILY"/>
    <s v="45//1009/A/"/>
    <n v="0.12847"/>
    <n v="1"/>
    <n v="1"/>
    <n v="1"/>
    <n v="1"/>
    <s v="SEPTIC"/>
    <n v="0"/>
    <n v="1"/>
    <n v="7600"/>
    <s v="YES"/>
    <n v="7600"/>
    <s v="45-1009A"/>
    <s v="Public Water,Septic"/>
    <s v="SEPTIC"/>
    <s v="SEPTIC"/>
    <n v="7600"/>
    <m/>
    <m/>
    <n v="1"/>
    <n v="1"/>
    <n v="2"/>
    <n v="753"/>
    <n v="1.5"/>
    <m/>
    <m/>
    <m/>
    <m/>
    <m/>
    <m/>
    <m/>
    <m/>
    <m/>
    <m/>
    <n v="1"/>
    <n v="9.68"/>
    <n v="1"/>
    <s v="Wareham River East"/>
    <n v="45"/>
  </r>
  <r>
    <s v="60-1022"/>
    <m/>
    <x v="0"/>
    <s v="161 MARION ROAD"/>
    <n v="303"/>
    <s v="SPENSLEY LLOYD A TRUSTEE"/>
    <s v="MR30"/>
    <s v="ACC COM LD"/>
    <s v="60//1022//"/>
    <n v="1.20204"/>
    <n v="0"/>
    <n v="0"/>
    <n v="2"/>
    <n v="2"/>
    <s v="SEWER"/>
    <n v="0"/>
    <n v="1"/>
    <n v="8200"/>
    <s v="YES"/>
    <n v="0"/>
    <s v="60-1022"/>
    <m/>
    <m/>
    <s v="SEWER"/>
    <n v="8200"/>
    <m/>
    <m/>
    <n v="0"/>
    <n v="0"/>
    <n v="0"/>
    <n v="0"/>
    <n v="0"/>
    <m/>
    <m/>
    <m/>
    <m/>
    <m/>
    <m/>
    <m/>
    <m/>
    <m/>
    <m/>
    <n v="1"/>
    <n v="0"/>
    <n v="1"/>
    <s v="Wareham River West"/>
    <n v="44"/>
  </r>
  <r>
    <s v="48-L10"/>
    <m/>
    <x v="0"/>
    <s v="6 LONGMEADOW DR"/>
    <n v="101"/>
    <s v="HASKELL RUTH F"/>
    <s v="MR30"/>
    <s v="ONE FAMILY"/>
    <s v="48//L10//"/>
    <n v="0.15522"/>
    <n v="0"/>
    <n v="0"/>
    <n v="1"/>
    <n v="1"/>
    <s v="SEWER"/>
    <n v="1"/>
    <n v="1"/>
    <n v="7300"/>
    <s v="YES"/>
    <n v="0"/>
    <s v="48-L10"/>
    <s v="Public Water,Public Sewer,Gas"/>
    <s v="SEWER"/>
    <s v="SEWER"/>
    <n v="7300"/>
    <m/>
    <m/>
    <n v="0"/>
    <n v="0"/>
    <n v="3"/>
    <n v="960"/>
    <n v="1"/>
    <m/>
    <m/>
    <m/>
    <m/>
    <m/>
    <m/>
    <m/>
    <m/>
    <m/>
    <m/>
    <n v="1"/>
    <n v="0"/>
    <n v="1"/>
    <s v="Broad Marsh River"/>
    <n v="43"/>
  </r>
  <r>
    <s v="47-1109"/>
    <m/>
    <x v="0"/>
    <s v="0 CENTER ST"/>
    <n v="393"/>
    <s v="R + G REALTY INC"/>
    <s v="WRVL"/>
    <s v="AH-NOT 61A"/>
    <s v="47//1109//"/>
    <n v="2.2780000000000002E-2"/>
    <n v="0"/>
    <n v="0"/>
    <n v="0"/>
    <n v="0"/>
    <m/>
    <n v="0"/>
    <n v="0"/>
    <n v="0"/>
    <s v="YES"/>
    <n v="0"/>
    <s v="47-1109"/>
    <m/>
    <m/>
    <m/>
    <n v="0"/>
    <m/>
    <m/>
    <n v="0"/>
    <n v="0"/>
    <n v="0"/>
    <n v="0"/>
    <n v="0"/>
    <m/>
    <m/>
    <m/>
    <m/>
    <m/>
    <m/>
    <m/>
    <m/>
    <m/>
    <m/>
    <n v="1"/>
    <n v="0"/>
    <n v="1"/>
    <s v="Agawam River"/>
    <n v="42"/>
  </r>
  <r>
    <s v="45-F50"/>
    <m/>
    <x v="0"/>
    <s v="35 SANDWICH RD"/>
    <n v="101"/>
    <s v="BARNETT RITA J"/>
    <s v="MR30"/>
    <s v="ONE FAMILY"/>
    <s v="45//F50//"/>
    <n v="0.21349000000000001"/>
    <n v="1"/>
    <n v="1"/>
    <n v="1"/>
    <n v="1"/>
    <s v="SEPTIC"/>
    <n v="0"/>
    <n v="1"/>
    <n v="1600"/>
    <s v="YES"/>
    <n v="1600"/>
    <s v="45-F50"/>
    <s v="Public Water,Septic"/>
    <s v="SEPTIC"/>
    <s v="SEPTIC"/>
    <n v="1600"/>
    <m/>
    <m/>
    <n v="1"/>
    <n v="1"/>
    <n v="3"/>
    <n v="1095"/>
    <n v="1.5"/>
    <m/>
    <m/>
    <m/>
    <m/>
    <m/>
    <m/>
    <m/>
    <m/>
    <m/>
    <m/>
    <n v="1"/>
    <n v="9.68"/>
    <n v="1"/>
    <s v="Wareham River East"/>
    <n v="45"/>
  </r>
  <r>
    <s v="47-1058"/>
    <m/>
    <x v="0"/>
    <s v="5 CENTER ST"/>
    <n v="31"/>
    <s v="R + G REALTY INC"/>
    <s v="WRVL"/>
    <s v="PRI COMM  MDL-01"/>
    <s v="47//1058//"/>
    <n v="0.17463000000000001"/>
    <n v="0"/>
    <n v="0"/>
    <n v="1"/>
    <n v="1"/>
    <s v="SEWER"/>
    <n v="1"/>
    <n v="1"/>
    <n v="11500"/>
    <s v="YES"/>
    <n v="0"/>
    <s v="47-1058"/>
    <s v="All Public"/>
    <s v="SEWER"/>
    <s v="SEWER"/>
    <n v="11500"/>
    <m/>
    <m/>
    <n v="0"/>
    <n v="0"/>
    <n v="3"/>
    <n v="2720"/>
    <n v="2.5"/>
    <m/>
    <m/>
    <m/>
    <m/>
    <m/>
    <m/>
    <m/>
    <m/>
    <m/>
    <m/>
    <n v="1"/>
    <n v="0"/>
    <n v="1"/>
    <s v="Agawam River"/>
    <n v="42"/>
  </r>
  <r>
    <s v="48-L1"/>
    <m/>
    <x v="0"/>
    <s v="1 LONGMEADOW DR"/>
    <n v="101"/>
    <s v="FEDERICI GARY"/>
    <s v="MR30"/>
    <s v="ONE FAMILY"/>
    <s v="48//L1//"/>
    <n v="0.14201"/>
    <n v="0"/>
    <n v="0"/>
    <n v="1"/>
    <n v="1"/>
    <s v="SEWER"/>
    <n v="1"/>
    <n v="1"/>
    <n v="1700"/>
    <s v="YES"/>
    <n v="0"/>
    <s v="48-L1"/>
    <s v="Public Water,Public Sewer,Gas"/>
    <s v="SEWER"/>
    <s v="SEWER"/>
    <n v="1700"/>
    <m/>
    <m/>
    <n v="0"/>
    <n v="0"/>
    <n v="3"/>
    <n v="960"/>
    <n v="1"/>
    <m/>
    <m/>
    <m/>
    <m/>
    <m/>
    <m/>
    <m/>
    <m/>
    <m/>
    <m/>
    <n v="1"/>
    <n v="0"/>
    <n v="1"/>
    <s v="Broad Marsh River"/>
    <n v="43"/>
  </r>
  <r>
    <s v="48-L23"/>
    <m/>
    <x v="0"/>
    <s v="10 GLENDA AVE"/>
    <n v="101"/>
    <s v="BRIGHTMAN SCOTT A"/>
    <s v="MR30"/>
    <s v="ONE FAMILY"/>
    <s v="48//L23//"/>
    <n v="0.19567999999999999"/>
    <n v="0"/>
    <n v="0"/>
    <n v="1"/>
    <n v="1"/>
    <s v="SEWER"/>
    <n v="1"/>
    <n v="1"/>
    <n v="8200"/>
    <s v="YES"/>
    <n v="0"/>
    <s v="48-L23"/>
    <s v="All Public"/>
    <s v="SEWER"/>
    <s v="SEWER"/>
    <n v="8200"/>
    <m/>
    <m/>
    <n v="0"/>
    <n v="0"/>
    <n v="3"/>
    <n v="1816"/>
    <n v="2"/>
    <m/>
    <m/>
    <m/>
    <m/>
    <m/>
    <m/>
    <m/>
    <m/>
    <m/>
    <m/>
    <n v="1"/>
    <n v="0"/>
    <n v="1"/>
    <s v="Broad Marsh River"/>
    <n v="43"/>
  </r>
  <r>
    <s v="47-1063"/>
    <m/>
    <x v="0"/>
    <s v="87 HIGH ST"/>
    <n v="101"/>
    <s v="HARVEY KEITH B"/>
    <s v="MR30"/>
    <s v="ONE FAMILY"/>
    <s v="47//1063//"/>
    <n v="0.41343000000000002"/>
    <n v="0"/>
    <n v="0"/>
    <n v="1"/>
    <n v="1"/>
    <s v="SEWER"/>
    <n v="1"/>
    <n v="1"/>
    <n v="5000"/>
    <s v="YES"/>
    <n v="0"/>
    <s v="47-1063"/>
    <s v="All Public"/>
    <s v="SEWER"/>
    <s v="SEWER"/>
    <n v="5000"/>
    <m/>
    <m/>
    <n v="0"/>
    <n v="0"/>
    <n v="4"/>
    <n v="2153"/>
    <n v="2"/>
    <m/>
    <m/>
    <m/>
    <m/>
    <m/>
    <m/>
    <m/>
    <m/>
    <m/>
    <m/>
    <n v="1"/>
    <n v="0"/>
    <n v="1"/>
    <s v="Agawam River"/>
    <n v="42"/>
  </r>
  <r>
    <s v="48-L17"/>
    <m/>
    <x v="0"/>
    <s v="7 GLENDA AVE"/>
    <n v="132"/>
    <s v="BFT REALTY TRUST THOMAS S BRONK"/>
    <s v="MR30"/>
    <s v="RES ACLNUD  MDL-00"/>
    <s v="48//L17//"/>
    <n v="0.15329000000000001"/>
    <n v="0"/>
    <n v="0"/>
    <n v="0"/>
    <n v="0"/>
    <m/>
    <n v="0"/>
    <n v="0"/>
    <n v="0"/>
    <s v="YES"/>
    <n v="0"/>
    <s v="48-L17"/>
    <m/>
    <m/>
    <m/>
    <n v="0"/>
    <m/>
    <m/>
    <n v="0"/>
    <n v="0"/>
    <n v="0"/>
    <n v="0"/>
    <n v="0"/>
    <m/>
    <m/>
    <m/>
    <m/>
    <m/>
    <m/>
    <m/>
    <m/>
    <m/>
    <m/>
    <n v="1"/>
    <n v="0"/>
    <n v="1"/>
    <s v="Broad Marsh River"/>
    <n v="43"/>
  </r>
  <r>
    <s v="48-T8"/>
    <m/>
    <x v="0"/>
    <s v="134 MARION RD"/>
    <n v="101"/>
    <s v="PHILLIPS ERNEST"/>
    <s v="MR30"/>
    <s v="ONE FAMILY"/>
    <s v="48//T8//"/>
    <n v="0.12964000000000001"/>
    <n v="0"/>
    <n v="0"/>
    <n v="1"/>
    <n v="1"/>
    <s v="SEWER"/>
    <n v="1"/>
    <n v="1"/>
    <n v="6600"/>
    <s v="YES"/>
    <n v="0"/>
    <s v="48-T8"/>
    <s v="All Public"/>
    <s v="SEWER"/>
    <s v="SEWER"/>
    <n v="6600"/>
    <m/>
    <m/>
    <n v="0"/>
    <n v="0"/>
    <n v="2"/>
    <n v="1260"/>
    <n v="1.5"/>
    <m/>
    <m/>
    <m/>
    <m/>
    <m/>
    <m/>
    <m/>
    <m/>
    <m/>
    <m/>
    <n v="1"/>
    <n v="0"/>
    <n v="1"/>
    <s v="Broad Marsh River"/>
    <n v="43"/>
  </r>
  <r>
    <s v="47-1023B"/>
    <m/>
    <x v="0"/>
    <s v="7 CHURCH AVE"/>
    <n v="106"/>
    <s v="MILLER STEVEN S"/>
    <m/>
    <s v="AC LND IMP  MDL-00"/>
    <s v="47//1023/B/"/>
    <n v="0.46722999999999998"/>
    <n v="0"/>
    <n v="0"/>
    <n v="0"/>
    <n v="0"/>
    <m/>
    <n v="0"/>
    <n v="0"/>
    <n v="0"/>
    <s v="YES"/>
    <n v="0"/>
    <s v="47-1023B"/>
    <s v="All Public"/>
    <s v="SEWER"/>
    <m/>
    <n v="0"/>
    <m/>
    <m/>
    <n v="0"/>
    <n v="0"/>
    <n v="0"/>
    <n v="0"/>
    <n v="0"/>
    <m/>
    <m/>
    <m/>
    <m/>
    <m/>
    <m/>
    <m/>
    <m/>
    <m/>
    <m/>
    <n v="2"/>
    <n v="0"/>
    <n v="1"/>
    <s v="Broad Marsh River"/>
    <n v="43"/>
  </r>
  <r>
    <s v="45-F49"/>
    <m/>
    <x v="0"/>
    <s v="37 SANDWICH RD"/>
    <n v="101"/>
    <s v="VISCONTE ANTHONY"/>
    <s v="MR30"/>
    <s v="ONE FAMILY"/>
    <s v="45//F49//"/>
    <n v="0.22137000000000001"/>
    <n v="1"/>
    <n v="1"/>
    <n v="1"/>
    <n v="1"/>
    <s v="SEPTIC"/>
    <n v="0"/>
    <n v="1"/>
    <n v="7400"/>
    <s v="YES"/>
    <n v="7400"/>
    <s v="45-F49"/>
    <s v="Public Water,Septic"/>
    <s v="SEPTIC"/>
    <s v="SEPTIC"/>
    <n v="7400"/>
    <m/>
    <m/>
    <n v="1"/>
    <n v="1"/>
    <n v="3"/>
    <n v="1106"/>
    <n v="1.75"/>
    <m/>
    <m/>
    <m/>
    <m/>
    <m/>
    <m/>
    <m/>
    <m/>
    <m/>
    <m/>
    <n v="1"/>
    <n v="9.68"/>
    <n v="1"/>
    <s v="Wareham River East"/>
    <n v="45"/>
  </r>
  <r>
    <s v="45-F55B"/>
    <m/>
    <x v="0"/>
    <s v="43 SANDWICH RD  OFF"/>
    <n v="132"/>
    <s v="TAMAGINI EDWARD JR LIFE ESTATE"/>
    <s v="MR30"/>
    <s v="RES ACLNUD  MDL-00"/>
    <s v="45//F55/B/"/>
    <n v="9.1469999999999996E-2"/>
    <n v="0"/>
    <n v="0"/>
    <n v="0"/>
    <n v="0"/>
    <m/>
    <n v="0"/>
    <n v="0"/>
    <n v="0"/>
    <s v="YES"/>
    <n v="0"/>
    <s v="45-F55B"/>
    <s v="Public Water,Septic"/>
    <s v="SEPTIC"/>
    <m/>
    <n v="5800"/>
    <m/>
    <m/>
    <n v="0"/>
    <n v="0"/>
    <n v="0"/>
    <n v="0"/>
    <n v="0"/>
    <m/>
    <m/>
    <m/>
    <m/>
    <m/>
    <m/>
    <m/>
    <m/>
    <m/>
    <m/>
    <n v="1"/>
    <n v="0"/>
    <n v="1"/>
    <s v="Wareham River East"/>
    <n v="45"/>
  </r>
  <r>
    <s v="47-1024"/>
    <m/>
    <x v="0"/>
    <s v="100 HIGH ST"/>
    <n v="101"/>
    <s v="LADD LOIS E TRUSTEE OF LADD"/>
    <s v="MR30"/>
    <s v="ONE FAMILY"/>
    <s v="47//1024//"/>
    <n v="0.25276999999999999"/>
    <n v="0"/>
    <n v="0"/>
    <n v="1"/>
    <n v="1"/>
    <s v="SEWER"/>
    <n v="1"/>
    <n v="0"/>
    <n v="0"/>
    <s v="YES"/>
    <n v="0"/>
    <s v="47-1024"/>
    <s v="All Public"/>
    <s v="SEWER"/>
    <s v="SEWER"/>
    <n v="0"/>
    <m/>
    <m/>
    <n v="0"/>
    <n v="0"/>
    <n v="4"/>
    <n v="2422"/>
    <n v="2"/>
    <m/>
    <m/>
    <m/>
    <m/>
    <m/>
    <m/>
    <m/>
    <m/>
    <m/>
    <m/>
    <n v="1"/>
    <n v="0"/>
    <n v="1"/>
    <s v="Broad Marsh River"/>
    <n v="43"/>
  </r>
  <r>
    <s v="47-1005"/>
    <m/>
    <x v="0"/>
    <s v="10 KENNEDY LN"/>
    <n v="101"/>
    <s v="ANDRADE CHRISTINE"/>
    <s v="R30"/>
    <s v="ONE FAMILY"/>
    <s v="47//1005//"/>
    <n v="0.48118"/>
    <n v="0"/>
    <n v="0"/>
    <n v="1"/>
    <n v="1"/>
    <s v="SEWER"/>
    <n v="1"/>
    <n v="1"/>
    <n v="6800"/>
    <s v="YES"/>
    <n v="0"/>
    <s v="47-1005"/>
    <s v="All Public"/>
    <s v="SEWER"/>
    <s v="SEWER"/>
    <n v="6800"/>
    <m/>
    <m/>
    <n v="0"/>
    <n v="0"/>
    <n v="3"/>
    <n v="963"/>
    <n v="1.5"/>
    <m/>
    <m/>
    <m/>
    <m/>
    <m/>
    <m/>
    <m/>
    <m/>
    <m/>
    <m/>
    <n v="1"/>
    <n v="0"/>
    <n v="1"/>
    <s v="Broad Marsh River"/>
    <n v="43"/>
  </r>
  <r>
    <s v="47-1110"/>
    <m/>
    <x v="0"/>
    <s v="196 MAIN ST"/>
    <n v="322"/>
    <s v="CHASE KAREN H TRUSTEE OF THE"/>
    <s v="WRVL"/>
    <s v="STORE/SHOP  MDL-94"/>
    <s v="47//1110//"/>
    <n v="8.7900000000000006E-2"/>
    <n v="0"/>
    <n v="0"/>
    <n v="1"/>
    <n v="1"/>
    <s v="SEWER"/>
    <n v="1"/>
    <n v="1"/>
    <n v="1700"/>
    <s v="YES"/>
    <n v="0"/>
    <s v="47-1110"/>
    <s v="All Public"/>
    <s v="SEWER"/>
    <s v="SEWER"/>
    <n v="1700"/>
    <m/>
    <m/>
    <n v="0"/>
    <n v="0"/>
    <n v="0"/>
    <n v="1156"/>
    <n v="1"/>
    <m/>
    <m/>
    <m/>
    <m/>
    <m/>
    <m/>
    <m/>
    <m/>
    <m/>
    <m/>
    <n v="1"/>
    <n v="0"/>
    <n v="1"/>
    <s v="Agawam River"/>
    <n v="42"/>
  </r>
  <r>
    <s v="47-1064C"/>
    <m/>
    <x v="0"/>
    <s v="89 HIGH ST"/>
    <n v="101"/>
    <s v="DILLON LOUIS J"/>
    <s v="MR30"/>
    <s v="ONE FAMILY"/>
    <s v="47//1064/C/"/>
    <n v="0.20222000000000001"/>
    <n v="0"/>
    <n v="0"/>
    <n v="1"/>
    <n v="1"/>
    <s v="SEWER"/>
    <n v="1"/>
    <n v="1"/>
    <n v="6500"/>
    <s v="YES"/>
    <n v="0"/>
    <s v="47-1064C"/>
    <s v="All Public"/>
    <s v="SEWER"/>
    <s v="SEWER"/>
    <n v="6500"/>
    <m/>
    <m/>
    <n v="0"/>
    <n v="0"/>
    <n v="4"/>
    <n v="1748"/>
    <n v="1.75"/>
    <m/>
    <m/>
    <m/>
    <m/>
    <m/>
    <m/>
    <m/>
    <m/>
    <m/>
    <m/>
    <n v="1"/>
    <n v="0"/>
    <n v="1"/>
    <s v="Agawam River"/>
    <n v="42"/>
  </r>
  <r>
    <s v="48-L11"/>
    <m/>
    <x v="0"/>
    <s v="4 LONGMEADOW DR"/>
    <n v="101"/>
    <s v="HILL JERE L"/>
    <s v="MR30"/>
    <s v="ONE FAMILY"/>
    <s v="48//L11//"/>
    <n v="0.14198"/>
    <n v="0"/>
    <n v="0"/>
    <n v="1"/>
    <n v="1"/>
    <s v="SEWER"/>
    <n v="1"/>
    <n v="1"/>
    <n v="8400"/>
    <s v="YES"/>
    <n v="0"/>
    <s v="48-L11"/>
    <s v="Public Water,Public Sewer"/>
    <s v="SEWER"/>
    <s v="SEWER"/>
    <n v="8400"/>
    <m/>
    <m/>
    <n v="0"/>
    <n v="0"/>
    <n v="3"/>
    <n v="1220"/>
    <n v="1"/>
    <m/>
    <m/>
    <m/>
    <m/>
    <m/>
    <m/>
    <m/>
    <m/>
    <m/>
    <m/>
    <n v="1"/>
    <n v="0"/>
    <n v="1"/>
    <s v="Broad Marsh River"/>
    <n v="43"/>
  </r>
  <r>
    <s v="ESTUARY"/>
    <m/>
    <x v="0"/>
    <m/>
    <n v="0"/>
    <m/>
    <m/>
    <m/>
    <m/>
    <n v="23.730409999999999"/>
    <n v="0"/>
    <n v="0"/>
    <n v="0"/>
    <n v="0"/>
    <m/>
    <n v="0"/>
    <n v="0"/>
    <n v="0"/>
    <s v="NO"/>
    <n v="0"/>
    <m/>
    <m/>
    <m/>
    <m/>
    <n v="0"/>
    <m/>
    <m/>
    <n v="0"/>
    <n v="0"/>
    <n v="0"/>
    <n v="0"/>
    <n v="0"/>
    <m/>
    <m/>
    <m/>
    <m/>
    <m/>
    <m/>
    <m/>
    <m/>
    <m/>
    <m/>
    <n v="0"/>
    <n v="0"/>
    <n v="1"/>
    <s v="Agawam River"/>
    <n v="42"/>
  </r>
  <r>
    <s v="43-1068"/>
    <m/>
    <x v="0"/>
    <s v="0 MINOT AVE  OFF"/>
    <n v="132"/>
    <s v="WAREHAM LAND TRUST INC"/>
    <m/>
    <s v="RES ACLNUD  MDL-00"/>
    <s v="43//1068//"/>
    <n v="1.0466800000000001"/>
    <n v="0"/>
    <n v="0"/>
    <n v="0"/>
    <n v="0"/>
    <m/>
    <n v="0"/>
    <n v="0"/>
    <n v="0"/>
    <s v="YES"/>
    <n v="0"/>
    <s v="43-1068"/>
    <s v="All Public"/>
    <s v="SEWER"/>
    <m/>
    <n v="0"/>
    <s v="fee simple"/>
    <s v="YES"/>
    <n v="0"/>
    <n v="0"/>
    <n v="0"/>
    <n v="0"/>
    <n v="0"/>
    <m/>
    <m/>
    <m/>
    <m/>
    <m/>
    <m/>
    <m/>
    <m/>
    <m/>
    <m/>
    <n v="1"/>
    <n v="0"/>
    <n v="1"/>
    <s v="Agawam River"/>
    <n v="42"/>
  </r>
  <r>
    <s v="47-1137"/>
    <m/>
    <x v="0"/>
    <s v="191 MAIN ST"/>
    <n v="322"/>
    <s v="ONE HUNDRED NINETY ONE MAIN"/>
    <s v="WRVL"/>
    <s v="STORE/SHOP  MDL-94"/>
    <s v="47//1137//"/>
    <n v="0.22659000000000001"/>
    <n v="0"/>
    <n v="0"/>
    <n v="1"/>
    <n v="1"/>
    <s v="SEWER"/>
    <n v="2"/>
    <n v="10"/>
    <n v="57800"/>
    <s v="YES"/>
    <n v="0"/>
    <s v="47-1137"/>
    <s v="All Public"/>
    <s v="SEWER"/>
    <s v="SEWER"/>
    <n v="5780"/>
    <m/>
    <m/>
    <n v="0"/>
    <n v="0"/>
    <n v="9"/>
    <n v="24275"/>
    <n v="3"/>
    <m/>
    <m/>
    <m/>
    <m/>
    <m/>
    <m/>
    <m/>
    <m/>
    <m/>
    <m/>
    <n v="1"/>
    <n v="0"/>
    <n v="1"/>
    <s v="Agawam River"/>
    <n v="42"/>
  </r>
  <r>
    <s v="LAND_NOPARC"/>
    <m/>
    <x v="0"/>
    <m/>
    <n v="0"/>
    <m/>
    <m/>
    <m/>
    <m/>
    <n v="0.10571999999999999"/>
    <n v="0"/>
    <n v="0"/>
    <n v="0"/>
    <n v="0"/>
    <m/>
    <n v="0"/>
    <n v="0"/>
    <n v="0"/>
    <s v="NO"/>
    <n v="0"/>
    <m/>
    <m/>
    <m/>
    <m/>
    <n v="0"/>
    <m/>
    <m/>
    <n v="0"/>
    <n v="0"/>
    <n v="0"/>
    <n v="0"/>
    <n v="0"/>
    <m/>
    <m/>
    <m/>
    <m/>
    <m/>
    <m/>
    <m/>
    <m/>
    <m/>
    <m/>
    <n v="0"/>
    <n v="0"/>
    <n v="1"/>
    <s v="Agawam River"/>
    <n v="42"/>
  </r>
  <r>
    <s v="45-F48"/>
    <m/>
    <x v="0"/>
    <s v="39 SANDWICH RD"/>
    <n v="101"/>
    <s v="CLIFFORD RICHARD MAURICE"/>
    <s v="MR30"/>
    <s v="ONE FAMILY"/>
    <s v="45//F48//"/>
    <n v="0.24873999999999999"/>
    <n v="1"/>
    <n v="1"/>
    <n v="1"/>
    <n v="1"/>
    <s v="SEPTIC"/>
    <n v="0"/>
    <n v="1"/>
    <n v="6200"/>
    <s v="YES"/>
    <n v="6200"/>
    <s v="45-F48"/>
    <s v="Public Water,Septic"/>
    <s v="SEPTIC"/>
    <s v="SEPTIC"/>
    <n v="6200"/>
    <m/>
    <m/>
    <n v="1"/>
    <n v="1"/>
    <n v="1"/>
    <n v="600"/>
    <n v="1"/>
    <m/>
    <m/>
    <m/>
    <m/>
    <m/>
    <m/>
    <m/>
    <m/>
    <m/>
    <m/>
    <n v="1"/>
    <n v="9.68"/>
    <n v="1"/>
    <s v="Wareham River East"/>
    <n v="45"/>
  </r>
  <r>
    <s v="47-1108"/>
    <m/>
    <x v="0"/>
    <s v="200 MAIN ST"/>
    <n v="322"/>
    <s v="DECAS WILLIAM ET ALS,"/>
    <s v="WRVL"/>
    <s v="STORE/SHOP  MDL-94"/>
    <s v="47//1108//"/>
    <n v="0.12817000000000001"/>
    <n v="0"/>
    <n v="0"/>
    <n v="1"/>
    <n v="1"/>
    <s v="SEWER"/>
    <n v="1"/>
    <n v="1"/>
    <n v="2100"/>
    <s v="YES"/>
    <n v="0"/>
    <s v="47-1108"/>
    <s v="All Public"/>
    <s v="SEWER"/>
    <s v="SEWER"/>
    <n v="2100"/>
    <m/>
    <m/>
    <n v="0"/>
    <n v="0"/>
    <n v="0"/>
    <n v="1836"/>
    <n v="1"/>
    <m/>
    <m/>
    <m/>
    <m/>
    <m/>
    <m/>
    <m/>
    <m/>
    <m/>
    <m/>
    <n v="1"/>
    <n v="0"/>
    <n v="1"/>
    <s v="Agawam River"/>
    <n v="42"/>
  </r>
  <r>
    <s v="LAND_NOPARC"/>
    <m/>
    <x v="0"/>
    <m/>
    <n v="0"/>
    <m/>
    <m/>
    <m/>
    <m/>
    <n v="4.1570000000000003E-2"/>
    <n v="0"/>
    <n v="0"/>
    <n v="0"/>
    <n v="0"/>
    <m/>
    <n v="0"/>
    <n v="0"/>
    <n v="0"/>
    <s v="NO"/>
    <n v="0"/>
    <m/>
    <m/>
    <m/>
    <m/>
    <n v="0"/>
    <m/>
    <m/>
    <n v="0"/>
    <n v="0"/>
    <n v="0"/>
    <n v="0"/>
    <n v="0"/>
    <m/>
    <m/>
    <m/>
    <m/>
    <m/>
    <m/>
    <m/>
    <m/>
    <m/>
    <m/>
    <n v="0"/>
    <n v="0"/>
    <n v="1"/>
    <s v="Agawam River"/>
    <n v="42"/>
  </r>
  <r>
    <s v="48-1007"/>
    <m/>
    <x v="0"/>
    <s v="130 MARION RD"/>
    <n v="101"/>
    <s v="DIAS CHERYL M"/>
    <s v="MR30"/>
    <s v="ONE FAMILY"/>
    <s v="48//1007//"/>
    <n v="0.17093"/>
    <n v="0"/>
    <n v="0"/>
    <n v="1"/>
    <n v="1"/>
    <s v="SEWER"/>
    <n v="1"/>
    <n v="1"/>
    <n v="4500"/>
    <s v="YES"/>
    <n v="0"/>
    <s v="48-1007"/>
    <s v="All Public"/>
    <s v="SEWER"/>
    <s v="SEWER"/>
    <n v="4500"/>
    <m/>
    <m/>
    <n v="0"/>
    <n v="0"/>
    <n v="3"/>
    <n v="1232"/>
    <n v="2"/>
    <m/>
    <m/>
    <m/>
    <m/>
    <m/>
    <m/>
    <m/>
    <m/>
    <m/>
    <m/>
    <n v="1"/>
    <n v="0"/>
    <n v="1"/>
    <s v="Broad Marsh River"/>
    <n v="43"/>
  </r>
  <r>
    <s v="48-L16"/>
    <m/>
    <x v="0"/>
    <s v="5 GLENDA AVE"/>
    <n v="101"/>
    <s v="BRONK THOMAS S"/>
    <s v="MR30"/>
    <s v="ONE FAMILY"/>
    <s v="48//L16//"/>
    <n v="0.14434"/>
    <n v="0"/>
    <n v="0"/>
    <n v="1"/>
    <n v="1"/>
    <s v="SEWER"/>
    <n v="1"/>
    <n v="1"/>
    <n v="10900"/>
    <s v="YES"/>
    <n v="0"/>
    <s v="48-L16"/>
    <s v="Public Water,Public Sewer,Gas"/>
    <s v="SEWER"/>
    <s v="SEWER"/>
    <n v="10900"/>
    <m/>
    <m/>
    <n v="0"/>
    <n v="0"/>
    <n v="4"/>
    <n v="2722"/>
    <n v="2"/>
    <m/>
    <m/>
    <m/>
    <m/>
    <m/>
    <m/>
    <m/>
    <m/>
    <m/>
    <m/>
    <n v="1"/>
    <n v="0"/>
    <n v="1"/>
    <s v="Broad Marsh River"/>
    <n v="43"/>
  </r>
  <r>
    <s v="48-L24"/>
    <m/>
    <x v="0"/>
    <s v="8 GLENDA AVE"/>
    <n v="101"/>
    <s v="YOUNG CHARLES H JR"/>
    <s v="MR30"/>
    <s v="ONE FAMILY"/>
    <s v="48//L24//"/>
    <n v="0.18923999999999999"/>
    <n v="0"/>
    <n v="0"/>
    <n v="1"/>
    <n v="1"/>
    <s v="SEWER"/>
    <n v="1"/>
    <n v="1"/>
    <n v="15700"/>
    <s v="YES"/>
    <n v="0"/>
    <s v="48-L24"/>
    <s v="All Public"/>
    <s v="SEWER"/>
    <s v="SEWER"/>
    <n v="15700"/>
    <m/>
    <m/>
    <n v="0"/>
    <n v="0"/>
    <n v="3"/>
    <n v="1904"/>
    <n v="2"/>
    <m/>
    <m/>
    <m/>
    <m/>
    <m/>
    <m/>
    <m/>
    <m/>
    <m/>
    <m/>
    <n v="1"/>
    <n v="0"/>
    <n v="1"/>
    <s v="Broad Marsh River"/>
    <n v="43"/>
  </r>
  <r>
    <s v="45-F47"/>
    <m/>
    <x v="0"/>
    <s v="41 SANDWICH RD"/>
    <n v="101"/>
    <s v="BUMPUS BRUCE F"/>
    <s v="MR30"/>
    <s v="ONE FAMILY"/>
    <s v="45//F47//"/>
    <n v="0.22017"/>
    <n v="1"/>
    <n v="1"/>
    <n v="1"/>
    <n v="1"/>
    <s v="SEPTIC"/>
    <n v="0"/>
    <n v="1"/>
    <n v="6700"/>
    <s v="YES"/>
    <n v="6700"/>
    <s v="45-F47"/>
    <s v="Public Water,Septic"/>
    <s v="SEPTIC"/>
    <s v="SEPTIC"/>
    <n v="6700"/>
    <m/>
    <m/>
    <n v="1"/>
    <n v="1"/>
    <n v="2"/>
    <n v="1249"/>
    <n v="1.3"/>
    <m/>
    <m/>
    <m/>
    <m/>
    <m/>
    <m/>
    <m/>
    <m/>
    <m/>
    <m/>
    <n v="1"/>
    <n v="9.68"/>
    <n v="1"/>
    <s v="Wareham River East"/>
    <n v="45"/>
  </r>
  <r>
    <s v="LAND_NOPARC"/>
    <m/>
    <x v="0"/>
    <m/>
    <n v="0"/>
    <m/>
    <m/>
    <m/>
    <m/>
    <n v="3.159E-2"/>
    <n v="0"/>
    <n v="0"/>
    <n v="0"/>
    <n v="0"/>
    <m/>
    <n v="0"/>
    <n v="0"/>
    <n v="0"/>
    <s v="NO"/>
    <n v="0"/>
    <m/>
    <m/>
    <m/>
    <m/>
    <n v="0"/>
    <m/>
    <m/>
    <n v="0"/>
    <n v="0"/>
    <n v="0"/>
    <n v="0"/>
    <n v="0"/>
    <m/>
    <m/>
    <m/>
    <m/>
    <m/>
    <m/>
    <m/>
    <m/>
    <m/>
    <m/>
    <n v="0"/>
    <n v="0"/>
    <n v="1"/>
    <s v="Agawam River"/>
    <n v="42"/>
  </r>
  <r>
    <s v="47-1107"/>
    <m/>
    <x v="0"/>
    <s v="0 MAIN ST"/>
    <n v="903"/>
    <s v="TOWN OF WAREHAM"/>
    <m/>
    <s v="MUNICIPAL  MDL-00"/>
    <s v="47//1107//"/>
    <n v="0.43380999999999997"/>
    <n v="0"/>
    <n v="0"/>
    <n v="0"/>
    <n v="0"/>
    <m/>
    <n v="0"/>
    <n v="1"/>
    <n v="0"/>
    <s v="YES"/>
    <n v="0"/>
    <s v="47-1107"/>
    <m/>
    <m/>
    <m/>
    <n v="0"/>
    <m/>
    <m/>
    <n v="0"/>
    <n v="0"/>
    <n v="0"/>
    <n v="0"/>
    <n v="0"/>
    <m/>
    <m/>
    <m/>
    <m/>
    <m/>
    <m/>
    <m/>
    <m/>
    <m/>
    <m/>
    <n v="1"/>
    <n v="0"/>
    <n v="1"/>
    <s v="Agawam River"/>
    <n v="42"/>
  </r>
  <r>
    <s v="LAND_NOPARC"/>
    <m/>
    <x v="0"/>
    <m/>
    <n v="0"/>
    <m/>
    <m/>
    <m/>
    <m/>
    <n v="2.7599999999999999E-3"/>
    <n v="0"/>
    <n v="0"/>
    <n v="0"/>
    <n v="0"/>
    <m/>
    <n v="0"/>
    <n v="0"/>
    <n v="0"/>
    <s v="NO"/>
    <n v="0"/>
    <m/>
    <m/>
    <m/>
    <m/>
    <n v="0"/>
    <m/>
    <m/>
    <n v="0"/>
    <n v="0"/>
    <n v="0"/>
    <n v="0"/>
    <n v="0"/>
    <m/>
    <m/>
    <m/>
    <m/>
    <m/>
    <m/>
    <m/>
    <m/>
    <m/>
    <m/>
    <n v="0"/>
    <n v="0"/>
    <n v="1"/>
    <s v="Agawam River"/>
    <n v="42"/>
  </r>
  <r>
    <s v="LAND_NOPARC"/>
    <m/>
    <x v="0"/>
    <m/>
    <n v="0"/>
    <m/>
    <m/>
    <m/>
    <m/>
    <n v="2.7359999999999999E-2"/>
    <n v="0"/>
    <n v="0"/>
    <n v="0"/>
    <n v="0"/>
    <m/>
    <n v="0"/>
    <n v="0"/>
    <n v="0"/>
    <s v="NO"/>
    <n v="0"/>
    <m/>
    <m/>
    <m/>
    <m/>
    <n v="0"/>
    <m/>
    <m/>
    <n v="0"/>
    <n v="0"/>
    <n v="0"/>
    <n v="0"/>
    <n v="0"/>
    <m/>
    <m/>
    <m/>
    <m/>
    <m/>
    <m/>
    <m/>
    <m/>
    <m/>
    <m/>
    <n v="0"/>
    <n v="0"/>
    <n v="1"/>
    <s v="Agawam River"/>
    <n v="42"/>
  </r>
  <r>
    <s v="60-1017"/>
    <m/>
    <x v="0"/>
    <s v="173 MARION RD"/>
    <n v="101"/>
    <s v="MULLENS RONALD E"/>
    <s v="MR30"/>
    <s v="ONE FAMILY"/>
    <s v="60//1017//"/>
    <n v="0.48666999999999999"/>
    <n v="0"/>
    <n v="0"/>
    <n v="1"/>
    <n v="1"/>
    <s v="SEWER"/>
    <n v="1"/>
    <n v="1"/>
    <n v="6600"/>
    <s v="YES"/>
    <n v="0"/>
    <s v="60-1017"/>
    <s v="Public Water,Gas,Septic"/>
    <s v="SEPTIC"/>
    <s v="SEWER"/>
    <n v="6600"/>
    <m/>
    <m/>
    <n v="0"/>
    <n v="0"/>
    <n v="3"/>
    <n v="1131"/>
    <n v="1.9"/>
    <m/>
    <m/>
    <m/>
    <m/>
    <m/>
    <m/>
    <m/>
    <m/>
    <m/>
    <m/>
    <n v="1"/>
    <n v="0"/>
    <n v="1"/>
    <s v="Wareham River West"/>
    <n v="44"/>
  </r>
  <r>
    <s v="47-1006"/>
    <m/>
    <x v="0"/>
    <s v="7 KENNEDY LN"/>
    <n v="903"/>
    <s v="TOWN OF WAREHAM"/>
    <s v="MR30"/>
    <s v="MUNICIPAL  MDL-00"/>
    <s v="47//1006//"/>
    <n v="0.25386999999999998"/>
    <n v="0"/>
    <n v="0"/>
    <n v="0"/>
    <n v="0"/>
    <m/>
    <n v="0"/>
    <n v="0"/>
    <n v="0"/>
    <s v="YES"/>
    <n v="0"/>
    <s v="47-1006"/>
    <s v="All Public"/>
    <s v="SEWER"/>
    <m/>
    <n v="0"/>
    <m/>
    <m/>
    <n v="0"/>
    <n v="0"/>
    <n v="0"/>
    <n v="0"/>
    <n v="0"/>
    <m/>
    <m/>
    <m/>
    <m/>
    <m/>
    <m/>
    <m/>
    <m/>
    <m/>
    <m/>
    <n v="1"/>
    <n v="0"/>
    <n v="1"/>
    <s v="Broad Marsh River"/>
    <n v="43"/>
  </r>
  <r>
    <s v="47-1022C"/>
    <m/>
    <x v="0"/>
    <s v="5 CHURCH AVE"/>
    <n v="132"/>
    <s v="GRASSI STELLA M"/>
    <s v="MR30"/>
    <s v="RES ACLNUD  MDL-00"/>
    <s v="47//1022/C/"/>
    <n v="0.17321"/>
    <n v="0"/>
    <n v="0"/>
    <n v="0"/>
    <n v="0"/>
    <m/>
    <n v="0"/>
    <n v="0"/>
    <n v="0"/>
    <s v="YES"/>
    <n v="0"/>
    <s v="47-1022C"/>
    <s v="All Public"/>
    <s v="SEWER"/>
    <m/>
    <n v="0"/>
    <m/>
    <m/>
    <n v="0"/>
    <n v="0"/>
    <n v="0"/>
    <n v="0"/>
    <n v="0"/>
    <m/>
    <m/>
    <m/>
    <m/>
    <m/>
    <m/>
    <m/>
    <m/>
    <m/>
    <m/>
    <n v="1"/>
    <n v="0"/>
    <n v="1"/>
    <s v="Broad Marsh River"/>
    <n v="43"/>
  </r>
  <r>
    <s v="48-L12"/>
    <m/>
    <x v="0"/>
    <s v="2 LONGMEADOW DR"/>
    <n v="101"/>
    <s v="HENEY MATTHEW W"/>
    <s v="MR30"/>
    <s v="ONE FAMILY"/>
    <s v="48//L12//"/>
    <n v="0.15390000000000001"/>
    <n v="0"/>
    <n v="0"/>
    <n v="1"/>
    <n v="1"/>
    <s v="SEWER"/>
    <n v="1"/>
    <n v="1"/>
    <n v="11600"/>
    <s v="YES"/>
    <n v="0"/>
    <s v="48-L12"/>
    <s v="All Public"/>
    <s v="SEWER"/>
    <s v="SEWER"/>
    <n v="11600"/>
    <m/>
    <m/>
    <n v="0"/>
    <n v="0"/>
    <n v="3"/>
    <n v="2112"/>
    <n v="2"/>
    <m/>
    <m/>
    <m/>
    <m/>
    <m/>
    <m/>
    <m/>
    <m/>
    <m/>
    <m/>
    <n v="1"/>
    <n v="0"/>
    <n v="1"/>
    <s v="Broad Marsh River"/>
    <n v="43"/>
  </r>
  <r>
    <s v="47-1138"/>
    <m/>
    <x v="0"/>
    <s v="195 MAIN ST"/>
    <n v="322"/>
    <s v="CORNWELL CARL W"/>
    <s v="WRVL"/>
    <s v="STORE/SHOP  MDL-94"/>
    <s v="47//1138//"/>
    <n v="0.14982999999999999"/>
    <n v="0"/>
    <n v="0"/>
    <n v="1"/>
    <n v="1"/>
    <s v="SEWER"/>
    <n v="2"/>
    <n v="1"/>
    <n v="5400"/>
    <s v="YES"/>
    <n v="0"/>
    <s v="47-1138"/>
    <s v="All Public"/>
    <s v="SEWER"/>
    <s v="SEWER"/>
    <n v="5400"/>
    <m/>
    <m/>
    <n v="0"/>
    <n v="0"/>
    <n v="0"/>
    <n v="9614"/>
    <n v="2"/>
    <m/>
    <m/>
    <m/>
    <m/>
    <m/>
    <m/>
    <m/>
    <m/>
    <m/>
    <m/>
    <n v="1"/>
    <n v="0"/>
    <n v="1"/>
    <s v="Agawam River"/>
    <n v="42"/>
  </r>
  <r>
    <s v="48-1001"/>
    <m/>
    <x v="0"/>
    <s v="54 MARION RD"/>
    <n v="903"/>
    <s v="TOWN OF WAREHAM"/>
    <m/>
    <s v="MUNICIPAL  MDL-94"/>
    <s v="48//1001//"/>
    <n v="27.26398"/>
    <n v="0"/>
    <n v="0"/>
    <n v="4"/>
    <n v="4"/>
    <s v="SEWER"/>
    <n v="5"/>
    <n v="10"/>
    <n v="481900"/>
    <s v="YES"/>
    <n v="0"/>
    <s v="48-1001"/>
    <m/>
    <m/>
    <s v="SEWER"/>
    <n v="48190"/>
    <m/>
    <m/>
    <n v="0"/>
    <n v="0"/>
    <n v="2"/>
    <n v="30807"/>
    <n v="2"/>
    <m/>
    <m/>
    <m/>
    <m/>
    <m/>
    <m/>
    <m/>
    <m/>
    <m/>
    <m/>
    <n v="1"/>
    <n v="0"/>
    <n v="1"/>
    <s v="Broad Marsh River"/>
    <n v="43"/>
  </r>
  <r>
    <s v="47-1064B"/>
    <m/>
    <x v="0"/>
    <s v="1 MORSE TERRACE"/>
    <n v="101"/>
    <s v="SCANNELL PAUL W"/>
    <s v="MR30"/>
    <s v="ONE FAMILY"/>
    <s v="47//1064/B/"/>
    <n v="0.26350000000000001"/>
    <n v="1"/>
    <n v="1"/>
    <n v="1"/>
    <n v="1"/>
    <s v="SEPTIC"/>
    <n v="0"/>
    <n v="1"/>
    <n v="6200"/>
    <s v="YES"/>
    <n v="6200"/>
    <s v="47-1064B"/>
    <s v="All Public"/>
    <s v="SEWER"/>
    <s v="SEPTIC"/>
    <n v="6200"/>
    <m/>
    <m/>
    <n v="1"/>
    <n v="1"/>
    <n v="5"/>
    <n v="2402"/>
    <n v="1.5"/>
    <m/>
    <m/>
    <m/>
    <m/>
    <m/>
    <m/>
    <m/>
    <m/>
    <m/>
    <m/>
    <n v="1"/>
    <n v="9.68"/>
    <n v="1"/>
    <s v="Agawam River"/>
    <n v="42"/>
  </r>
  <r>
    <s v="45-1013"/>
    <m/>
    <x v="0"/>
    <s v="45 SANDWICH RD"/>
    <n v="322"/>
    <s v="TAMAGINI EDWARD J JR LIFE ESTATE"/>
    <s v="MR30"/>
    <s v="STORE/SHOP  MDL-94"/>
    <s v="45//1013//"/>
    <n v="0.29918"/>
    <n v="1"/>
    <n v="1"/>
    <n v="1"/>
    <n v="1"/>
    <s v="SEPTIC"/>
    <n v="0"/>
    <n v="1"/>
    <n v="1000"/>
    <s v="YES"/>
    <n v="1000"/>
    <s v="45-1013"/>
    <s v="All Public"/>
    <s v="SEWER"/>
    <s v="SEPTIC"/>
    <n v="1000"/>
    <m/>
    <m/>
    <n v="1"/>
    <n v="1"/>
    <n v="0"/>
    <n v="3494"/>
    <n v="1"/>
    <m/>
    <m/>
    <m/>
    <m/>
    <m/>
    <m/>
    <m/>
    <m/>
    <m/>
    <m/>
    <n v="1"/>
    <n v="9.68"/>
    <n v="1"/>
    <s v="Wareham River East"/>
    <n v="45"/>
  </r>
  <r>
    <s v="45-F46"/>
    <m/>
    <x v="0"/>
    <s v="43 SANDWICH RD"/>
    <n v="101"/>
    <s v="TAMAGINI EDWARD J JR LIFE ESTATE"/>
    <s v="MR30"/>
    <s v="ONE FAMILY"/>
    <s v="45//F46//"/>
    <n v="0.23696"/>
    <n v="1"/>
    <n v="1"/>
    <n v="1"/>
    <n v="1"/>
    <s v="SEPTIC"/>
    <n v="0"/>
    <n v="1"/>
    <n v="5800"/>
    <s v="YES"/>
    <n v="5800"/>
    <s v="45-F46"/>
    <s v="Public Water,Septic"/>
    <s v="SEPTIC"/>
    <s v="SEPTIC"/>
    <n v="5800"/>
    <m/>
    <m/>
    <n v="1"/>
    <n v="1"/>
    <n v="2"/>
    <n v="850"/>
    <n v="1"/>
    <m/>
    <m/>
    <m/>
    <m/>
    <m/>
    <m/>
    <m/>
    <m/>
    <m/>
    <m/>
    <n v="1"/>
    <n v="9.68"/>
    <n v="1"/>
    <s v="Wareham River East"/>
    <n v="45"/>
  </r>
  <r>
    <s v="134-1003"/>
    <m/>
    <x v="0"/>
    <s v="24 SANDWICH RD"/>
    <n v="316"/>
    <s v="MCLEAN WILLIAM A JR"/>
    <s v="SC"/>
    <s v="COMM WHSE  MDL-96"/>
    <s v="134//1003//"/>
    <n v="1.44465"/>
    <n v="1"/>
    <n v="1"/>
    <n v="1"/>
    <n v="1"/>
    <s v="SEPTIC"/>
    <n v="0"/>
    <n v="1"/>
    <n v="9000"/>
    <s v="NO_W1"/>
    <n v="9000"/>
    <s v="134-1003"/>
    <s v="All Public"/>
    <s v="SEWER"/>
    <s v="SEPTIC"/>
    <n v="9000"/>
    <m/>
    <m/>
    <n v="1"/>
    <n v="1"/>
    <n v="0"/>
    <n v="15300"/>
    <n v="1"/>
    <m/>
    <m/>
    <m/>
    <m/>
    <m/>
    <m/>
    <m/>
    <m/>
    <m/>
    <m/>
    <n v="3"/>
    <n v="9.68"/>
    <n v="1"/>
    <s v="Agawam River"/>
    <n v="42"/>
  </r>
  <r>
    <s v="134-1004"/>
    <m/>
    <x v="0"/>
    <s v="2 AVENUE A"/>
    <n v="132"/>
    <s v="NUOVO FRANK J"/>
    <s v="MR30"/>
    <s v="RES ACLNUD  MDL-00"/>
    <s v="134//1004//"/>
    <n v="0.20496"/>
    <n v="0"/>
    <n v="0"/>
    <n v="0"/>
    <n v="0"/>
    <m/>
    <n v="0"/>
    <n v="0"/>
    <n v="0"/>
    <s v="YES"/>
    <n v="0"/>
    <s v="134-1004"/>
    <s v="Public Water,Septic"/>
    <s v="SEPTIC"/>
    <m/>
    <n v="0"/>
    <m/>
    <m/>
    <n v="0"/>
    <n v="0"/>
    <n v="0"/>
    <n v="0"/>
    <n v="0"/>
    <m/>
    <m/>
    <m/>
    <m/>
    <m/>
    <m/>
    <m/>
    <m/>
    <m/>
    <m/>
    <n v="1"/>
    <n v="0"/>
    <n v="1"/>
    <s v="Agawam River"/>
    <n v="42"/>
  </r>
  <r>
    <s v="47-1004"/>
    <m/>
    <x v="0"/>
    <s v="2 CHURCH AVE"/>
    <n v="101"/>
    <s v="PERRY BEAULAH E &amp; JACQUELINE"/>
    <s v="R30"/>
    <s v="ONE FAMILY"/>
    <s v="47//1004//"/>
    <n v="0.49862000000000001"/>
    <n v="0"/>
    <n v="0"/>
    <n v="1"/>
    <n v="1"/>
    <s v="SEWER"/>
    <n v="1"/>
    <n v="1"/>
    <n v="2300"/>
    <s v="YES"/>
    <n v="0"/>
    <s v="47-1004"/>
    <s v="All Public"/>
    <s v="SEWER"/>
    <s v="SEWER"/>
    <n v="2300"/>
    <m/>
    <m/>
    <n v="0"/>
    <n v="0"/>
    <n v="2"/>
    <n v="1070"/>
    <n v="1"/>
    <m/>
    <m/>
    <m/>
    <m/>
    <m/>
    <m/>
    <m/>
    <m/>
    <m/>
    <m/>
    <n v="1"/>
    <n v="0"/>
    <n v="1"/>
    <s v="Broad Marsh River"/>
    <n v="43"/>
  </r>
  <r>
    <s v="47-1064A"/>
    <m/>
    <x v="0"/>
    <s v="226 MAIN ST"/>
    <n v="316"/>
    <s v="PLYMOUTH SAVINGS BANK"/>
    <s v="WRVL"/>
    <s v="COMM WHSE  MDL-95"/>
    <s v="47//1064/A/"/>
    <n v="0.52930999999999995"/>
    <n v="0"/>
    <n v="0"/>
    <n v="0"/>
    <n v="0"/>
    <m/>
    <n v="0"/>
    <n v="0"/>
    <n v="0"/>
    <s v="YES"/>
    <n v="0"/>
    <s v="47-1064A"/>
    <s v="All Public"/>
    <s v="SEWER"/>
    <m/>
    <n v="0"/>
    <m/>
    <m/>
    <n v="0"/>
    <n v="0"/>
    <n v="0"/>
    <n v="960"/>
    <n v="1"/>
    <m/>
    <m/>
    <m/>
    <m/>
    <m/>
    <m/>
    <m/>
    <m/>
    <m/>
    <m/>
    <n v="1"/>
    <n v="0"/>
    <n v="1"/>
    <s v="Agawam River"/>
    <n v="42"/>
  </r>
  <r>
    <s v="47-1023A"/>
    <m/>
    <x v="0"/>
    <s v="108 HIGH ST"/>
    <n v="340"/>
    <s v="MILLER STEVEN S"/>
    <s v="MR30"/>
    <s v="OFFICE BLD"/>
    <s v="47//1023/A/"/>
    <n v="0.52341000000000004"/>
    <n v="0"/>
    <n v="0"/>
    <n v="1"/>
    <n v="1"/>
    <s v="SEWER"/>
    <n v="2"/>
    <n v="2"/>
    <n v="18000"/>
    <s v="YES"/>
    <n v="0"/>
    <s v="47-1023A"/>
    <s v="All Public"/>
    <s v="SEWER"/>
    <s v="SEWER"/>
    <n v="9000"/>
    <m/>
    <m/>
    <n v="0"/>
    <n v="0"/>
    <n v="0"/>
    <n v="1216"/>
    <n v="1"/>
    <m/>
    <m/>
    <m/>
    <m/>
    <m/>
    <m/>
    <m/>
    <m/>
    <m/>
    <m/>
    <n v="1"/>
    <n v="0"/>
    <n v="1"/>
    <s v="Broad Marsh River"/>
    <n v="43"/>
  </r>
  <r>
    <s v="134-1006"/>
    <m/>
    <x v="0"/>
    <s v="30 SANDWICH RD"/>
    <n v="316"/>
    <s v="TUKEM PROPERTIES LLC"/>
    <s v="SC"/>
    <s v="COMM WHSE  MDL-94"/>
    <s v="134//1006//"/>
    <n v="0.77751000000000003"/>
    <n v="1"/>
    <n v="1"/>
    <n v="1"/>
    <n v="1"/>
    <s v="SEPTIC"/>
    <n v="0"/>
    <n v="2"/>
    <n v="12100"/>
    <s v="YES"/>
    <n v="12100"/>
    <s v="134-1006"/>
    <m/>
    <m/>
    <s v="SEPTIC"/>
    <n v="6050"/>
    <m/>
    <m/>
    <n v="1"/>
    <n v="1"/>
    <n v="0"/>
    <n v="4400"/>
    <n v="1"/>
    <m/>
    <m/>
    <m/>
    <m/>
    <m/>
    <m/>
    <m/>
    <m/>
    <m/>
    <m/>
    <n v="2"/>
    <n v="9.68"/>
    <n v="1"/>
    <s v="Agawam River"/>
    <n v="42"/>
  </r>
  <r>
    <s v="134-F1"/>
    <m/>
    <x v="0"/>
    <s v="32 SANDWICH RD"/>
    <n v="101"/>
    <s v="FRANKLIN CHARLES W"/>
    <s v="MR30"/>
    <s v="ONE FAMILY"/>
    <s v="134//F1//"/>
    <n v="0.23088"/>
    <n v="1"/>
    <n v="1"/>
    <n v="1"/>
    <n v="1"/>
    <s v="SEPTIC"/>
    <n v="0"/>
    <n v="1"/>
    <n v="13200"/>
    <s v="YES"/>
    <n v="13200"/>
    <s v="134-F1"/>
    <s v="Public Water,Gas,Septic"/>
    <s v="SEPTIC"/>
    <s v="SEPTIC"/>
    <n v="13200"/>
    <m/>
    <m/>
    <n v="1"/>
    <n v="1"/>
    <n v="3"/>
    <n v="1814"/>
    <n v="2"/>
    <m/>
    <m/>
    <m/>
    <m/>
    <m/>
    <m/>
    <m/>
    <m/>
    <m/>
    <m/>
    <n v="1"/>
    <n v="9.68"/>
    <n v="1"/>
    <s v="Wareham River East"/>
    <n v="45"/>
  </r>
  <r>
    <s v="45-1015"/>
    <m/>
    <x v="0"/>
    <s v="49 SANDWICH RD"/>
    <n v="903"/>
    <s v="WAREHAM HOUSING  AUTHORITY"/>
    <s v="MR30"/>
    <s v="MUNICIPAL  MDL-94"/>
    <s v="45//1015//"/>
    <n v="5.2995299999999999"/>
    <n v="0"/>
    <n v="0"/>
    <n v="26"/>
    <n v="26"/>
    <s v="SEWER"/>
    <n v="2"/>
    <n v="6"/>
    <n v="142300"/>
    <s v="YES"/>
    <n v="0"/>
    <s v="45-1015"/>
    <s v="Public Water,Septic"/>
    <s v="SEPTIC"/>
    <s v="SEWER"/>
    <n v="23716.67"/>
    <m/>
    <m/>
    <n v="0"/>
    <n v="0"/>
    <n v="1"/>
    <n v="19532"/>
    <n v="1"/>
    <m/>
    <m/>
    <m/>
    <m/>
    <m/>
    <m/>
    <m/>
    <m/>
    <m/>
    <m/>
    <n v="1"/>
    <n v="0"/>
    <n v="1"/>
    <s v="Wareham River East"/>
    <n v="45"/>
  </r>
  <r>
    <s v="47-1139"/>
    <m/>
    <x v="0"/>
    <s v="203 MAIN ST"/>
    <n v="310"/>
    <s v="CORKERY LUIZ MARIA"/>
    <s v="WRVL"/>
    <s v="PRI COMM  MDL-94"/>
    <s v="47//1139//"/>
    <n v="6.4920000000000005E-2"/>
    <n v="0"/>
    <n v="0"/>
    <n v="1"/>
    <n v="1"/>
    <s v="SEWER"/>
    <n v="2"/>
    <n v="1"/>
    <n v="13300"/>
    <s v="YES"/>
    <n v="0"/>
    <s v="47-1139"/>
    <s v="All Public"/>
    <s v="SEWER"/>
    <s v="SEWER"/>
    <n v="13300"/>
    <m/>
    <m/>
    <n v="0"/>
    <n v="0"/>
    <n v="2"/>
    <n v="3285"/>
    <n v="2"/>
    <m/>
    <m/>
    <m/>
    <m/>
    <m/>
    <m/>
    <m/>
    <m/>
    <m/>
    <m/>
    <n v="1"/>
    <n v="0"/>
    <n v="1"/>
    <s v="Agawam River"/>
    <n v="42"/>
  </r>
  <r>
    <s v="47-1065"/>
    <m/>
    <x v="0"/>
    <s v="99 HIGH ST"/>
    <n v="101"/>
    <s v="BYRON CHARLES"/>
    <s v="MR30"/>
    <s v="ONE FAMILY"/>
    <s v="47//1065//"/>
    <n v="0.43791000000000002"/>
    <n v="0"/>
    <n v="0"/>
    <n v="1"/>
    <n v="1"/>
    <s v="SEWER"/>
    <n v="1"/>
    <n v="1"/>
    <n v="4500"/>
    <s v="YES"/>
    <n v="0"/>
    <s v="47-1065"/>
    <s v="All Public"/>
    <s v="SEWER"/>
    <s v="SEWER"/>
    <n v="4500"/>
    <m/>
    <m/>
    <n v="0"/>
    <n v="0"/>
    <n v="4"/>
    <n v="3012"/>
    <n v="2"/>
    <m/>
    <m/>
    <m/>
    <m/>
    <m/>
    <m/>
    <m/>
    <m/>
    <m/>
    <m/>
    <n v="1"/>
    <n v="0"/>
    <n v="1"/>
    <s v="Agawam River"/>
    <n v="42"/>
  </r>
  <r>
    <s v="LAND_NOPARC"/>
    <m/>
    <x v="0"/>
    <m/>
    <n v="0"/>
    <m/>
    <m/>
    <m/>
    <m/>
    <n v="8.0999999999999996E-4"/>
    <n v="0"/>
    <n v="0"/>
    <n v="0"/>
    <n v="0"/>
    <m/>
    <n v="0"/>
    <n v="0"/>
    <n v="0"/>
    <s v="NO"/>
    <n v="0"/>
    <m/>
    <m/>
    <m/>
    <m/>
    <n v="0"/>
    <m/>
    <m/>
    <n v="0"/>
    <n v="0"/>
    <n v="0"/>
    <n v="0"/>
    <n v="0"/>
    <m/>
    <m/>
    <m/>
    <m/>
    <m/>
    <m/>
    <m/>
    <m/>
    <m/>
    <m/>
    <n v="0"/>
    <n v="0"/>
    <n v="1"/>
    <s v="Agawam River"/>
    <n v="42"/>
  </r>
  <r>
    <s v="48-L15"/>
    <m/>
    <x v="0"/>
    <s v="3 GLENDA AVE"/>
    <n v="131"/>
    <s v="BRONK TIMOTHY A"/>
    <s v="MR30"/>
    <s v="RES ACLNPO  MDL-00"/>
    <s v="48//L15//"/>
    <n v="0.16281000000000001"/>
    <n v="0"/>
    <n v="0"/>
    <n v="0"/>
    <n v="0"/>
    <m/>
    <n v="0"/>
    <n v="1"/>
    <n v="13500"/>
    <s v="YES"/>
    <n v="0"/>
    <s v="48-L15"/>
    <m/>
    <m/>
    <m/>
    <n v="13500"/>
    <m/>
    <m/>
    <n v="0"/>
    <n v="0"/>
    <n v="0"/>
    <n v="0"/>
    <n v="0"/>
    <m/>
    <m/>
    <m/>
    <m/>
    <m/>
    <m/>
    <m/>
    <m/>
    <m/>
    <m/>
    <n v="1"/>
    <n v="0"/>
    <n v="1"/>
    <s v="Broad Marsh River"/>
    <n v="43"/>
  </r>
  <r>
    <s v="48-L25"/>
    <m/>
    <x v="0"/>
    <s v="6 GLENDA AVE"/>
    <n v="101"/>
    <s v="ZINE JAMES M SR"/>
    <s v="MR30"/>
    <s v="ONE FAMILY"/>
    <s v="48//L25//"/>
    <n v="0.19041"/>
    <n v="0"/>
    <n v="0"/>
    <n v="1"/>
    <n v="1"/>
    <s v="SEWER"/>
    <n v="1"/>
    <n v="1"/>
    <n v="10800"/>
    <s v="YES"/>
    <n v="0"/>
    <s v="48-L25"/>
    <s v="All Public"/>
    <s v="SEWER"/>
    <s v="SEWER"/>
    <n v="10800"/>
    <m/>
    <m/>
    <n v="0"/>
    <n v="0"/>
    <n v="3"/>
    <n v="1485"/>
    <n v="1.75"/>
    <m/>
    <m/>
    <m/>
    <m/>
    <m/>
    <m/>
    <m/>
    <m/>
    <m/>
    <m/>
    <n v="1"/>
    <n v="0"/>
    <n v="1"/>
    <s v="Broad Marsh River"/>
    <n v="43"/>
  </r>
  <r>
    <s v="44-1005"/>
    <m/>
    <x v="0"/>
    <s v="0 MINOT AVE"/>
    <n v="903"/>
    <s v="TOWN OF WAREHAM"/>
    <s v="MR30"/>
    <s v="MUNICIPAL  MDL-00"/>
    <s v="44//1005//"/>
    <n v="1.0075799999999999"/>
    <n v="0"/>
    <n v="0"/>
    <n v="0"/>
    <n v="0"/>
    <m/>
    <n v="0"/>
    <n v="0"/>
    <n v="0"/>
    <s v="YES"/>
    <n v="0"/>
    <s v="44-1005"/>
    <s v="Public Water,Septic"/>
    <s v="SEPTIC"/>
    <m/>
    <n v="0"/>
    <s v="fee simple"/>
    <s v="YES"/>
    <n v="0"/>
    <n v="0"/>
    <n v="0"/>
    <n v="0"/>
    <n v="0"/>
    <m/>
    <m/>
    <m/>
    <m/>
    <m/>
    <m/>
    <m/>
    <m/>
    <m/>
    <m/>
    <n v="1"/>
    <n v="0"/>
    <n v="1"/>
    <s v="Agawam River"/>
    <n v="42"/>
  </r>
  <r>
    <s v="LAND_NOPARC"/>
    <m/>
    <x v="0"/>
    <m/>
    <n v="0"/>
    <m/>
    <m/>
    <m/>
    <m/>
    <n v="0.13016"/>
    <n v="0"/>
    <n v="0"/>
    <n v="0"/>
    <n v="0"/>
    <m/>
    <n v="0"/>
    <n v="0"/>
    <n v="0"/>
    <s v="NO"/>
    <n v="0"/>
    <m/>
    <m/>
    <m/>
    <m/>
    <n v="0"/>
    <m/>
    <m/>
    <n v="0"/>
    <n v="0"/>
    <n v="0"/>
    <n v="0"/>
    <n v="0"/>
    <m/>
    <m/>
    <m/>
    <m/>
    <m/>
    <m/>
    <m/>
    <m/>
    <m/>
    <m/>
    <n v="0"/>
    <n v="0"/>
    <n v="1"/>
    <s v="Agawam River"/>
    <n v="42"/>
  </r>
  <r>
    <s v="134-1005"/>
    <m/>
    <x v="0"/>
    <s v="3 AVENUE A"/>
    <n v="101"/>
    <s v="TABOR BEATRICE J"/>
    <s v="MR30"/>
    <s v="ONE FAMILY"/>
    <s v="134//1005//"/>
    <n v="0.43075000000000002"/>
    <n v="1"/>
    <n v="1"/>
    <n v="1"/>
    <n v="1"/>
    <s v="SEPTIC"/>
    <n v="0"/>
    <n v="1"/>
    <n v="3900"/>
    <s v="YES"/>
    <n v="3900"/>
    <s v="134-1005"/>
    <s v="Public Water,Septic"/>
    <s v="SEPTIC"/>
    <s v="SEPTIC"/>
    <n v="3900"/>
    <m/>
    <m/>
    <n v="1"/>
    <n v="1"/>
    <n v="3"/>
    <n v="792"/>
    <n v="1"/>
    <m/>
    <m/>
    <m/>
    <m/>
    <m/>
    <m/>
    <m/>
    <m/>
    <m/>
    <m/>
    <n v="1"/>
    <n v="9.68"/>
    <n v="1"/>
    <s v="Agawam River"/>
    <n v="42"/>
  </r>
  <r>
    <s v="134-F2"/>
    <m/>
    <x v="0"/>
    <s v="34 SANDWICH RD"/>
    <n v="101"/>
    <s v="ROSARIO GUADALUPE"/>
    <s v="MR30"/>
    <s v="ONE FAMILY"/>
    <s v="134//F2//"/>
    <n v="0.16184000000000001"/>
    <n v="1"/>
    <n v="1"/>
    <n v="1"/>
    <n v="1"/>
    <s v="SEPTIC"/>
    <n v="0"/>
    <n v="1"/>
    <n v="8100"/>
    <s v="YES"/>
    <n v="8100"/>
    <s v="134-F2"/>
    <s v="Public Water,Gas,Septic"/>
    <s v="SEPTIC"/>
    <s v="SEPTIC"/>
    <n v="8100"/>
    <m/>
    <m/>
    <n v="1"/>
    <n v="1"/>
    <n v="3"/>
    <n v="1035"/>
    <n v="1.75"/>
    <m/>
    <m/>
    <m/>
    <m/>
    <m/>
    <m/>
    <m/>
    <m/>
    <m/>
    <m/>
    <n v="1"/>
    <n v="9.68"/>
    <n v="1"/>
    <s v="Wareham River East"/>
    <n v="45"/>
  </r>
  <r>
    <s v="45-1014"/>
    <m/>
    <x v="0"/>
    <s v="47 SANDWICH ROAD"/>
    <n v="340"/>
    <s v="B AND N BROWN REALTY LLC"/>
    <s v="MR30"/>
    <s v="OFFICE BLD  MDL-94"/>
    <s v="45//1014//"/>
    <n v="0.22178999999999999"/>
    <n v="1"/>
    <n v="1"/>
    <n v="1"/>
    <n v="1"/>
    <s v="SEPTIC"/>
    <n v="0"/>
    <n v="1"/>
    <n v="2400"/>
    <s v="YES"/>
    <n v="2400"/>
    <s v="45-1014"/>
    <s v="All Public"/>
    <s v="SEWER"/>
    <s v="SEPTIC"/>
    <n v="2400"/>
    <m/>
    <m/>
    <n v="1"/>
    <n v="1"/>
    <n v="0"/>
    <n v="2340"/>
    <n v="1"/>
    <m/>
    <m/>
    <m/>
    <m/>
    <m/>
    <m/>
    <m/>
    <m/>
    <m/>
    <m/>
    <n v="1"/>
    <n v="9.68"/>
    <n v="1"/>
    <s v="Wareham River East"/>
    <n v="45"/>
  </r>
  <r>
    <s v="47-1022B"/>
    <m/>
    <x v="0"/>
    <s v="3 CHURCH AVE"/>
    <n v="101"/>
    <s v="GRASSI STELLA M"/>
    <s v="MR30"/>
    <s v="ONE FAMILY"/>
    <s v="47//1022/B/"/>
    <n v="0.16324"/>
    <n v="0"/>
    <n v="0"/>
    <n v="1"/>
    <n v="1"/>
    <s v="SEWER"/>
    <n v="1"/>
    <n v="1"/>
    <n v="3800"/>
    <s v="YES"/>
    <n v="0"/>
    <s v="47-1022B"/>
    <s v="All Public"/>
    <s v="SEWER"/>
    <s v="SEWER"/>
    <n v="3800"/>
    <m/>
    <m/>
    <n v="0"/>
    <n v="0"/>
    <n v="3"/>
    <n v="1080"/>
    <n v="1"/>
    <m/>
    <m/>
    <m/>
    <m/>
    <m/>
    <m/>
    <m/>
    <m/>
    <m/>
    <m/>
    <n v="1"/>
    <n v="0"/>
    <n v="1"/>
    <s v="Broad Marsh River"/>
    <n v="43"/>
  </r>
  <r>
    <s v="48-1003"/>
    <m/>
    <x v="0"/>
    <s v="0 MARION RD  OFF"/>
    <n v="903"/>
    <s v="TOWN OF WAREHAM"/>
    <s v="MR30"/>
    <s v="MUNICIPAL  MDL-00"/>
    <s v="48//1003//"/>
    <n v="0.22708"/>
    <n v="0"/>
    <n v="0"/>
    <n v="0"/>
    <n v="0"/>
    <m/>
    <n v="0"/>
    <n v="0"/>
    <n v="0"/>
    <s v="YES"/>
    <n v="0"/>
    <s v="48-1003"/>
    <m/>
    <m/>
    <m/>
    <n v="0"/>
    <m/>
    <m/>
    <n v="0"/>
    <n v="0"/>
    <n v="0"/>
    <n v="0"/>
    <n v="0"/>
    <m/>
    <m/>
    <m/>
    <m/>
    <m/>
    <m/>
    <m/>
    <m/>
    <m/>
    <m/>
    <n v="1"/>
    <n v="0"/>
    <n v="1"/>
    <s v="Broad Marsh River"/>
    <n v="43"/>
  </r>
  <r>
    <s v="48-L13"/>
    <m/>
    <x v="0"/>
    <s v="128 MARION RD"/>
    <n v="101"/>
    <s v="MUSCHETTE JOHN A"/>
    <s v="MR30"/>
    <s v="ONE FAMILY"/>
    <s v="48//L13//"/>
    <n v="0.16775999999999999"/>
    <n v="0"/>
    <n v="0"/>
    <n v="1"/>
    <n v="1"/>
    <s v="SEWER"/>
    <n v="1"/>
    <n v="1"/>
    <n v="3800"/>
    <s v="YES"/>
    <n v="0"/>
    <s v="48-L13"/>
    <s v="All Public"/>
    <s v="SEWER"/>
    <s v="SEWER"/>
    <n v="3800"/>
    <m/>
    <m/>
    <n v="0"/>
    <n v="0"/>
    <n v="2"/>
    <n v="1224"/>
    <n v="1.75"/>
    <m/>
    <m/>
    <m/>
    <m/>
    <m/>
    <m/>
    <m/>
    <m/>
    <m/>
    <m/>
    <n v="1"/>
    <n v="0"/>
    <n v="1"/>
    <s v="Broad Marsh River"/>
    <n v="43"/>
  </r>
  <r>
    <s v="LAND_NOPARC"/>
    <m/>
    <x v="0"/>
    <m/>
    <n v="0"/>
    <m/>
    <m/>
    <m/>
    <m/>
    <n v="0.29171999999999998"/>
    <n v="0"/>
    <n v="0"/>
    <n v="0"/>
    <n v="0"/>
    <m/>
    <n v="0"/>
    <n v="0"/>
    <n v="0"/>
    <s v="NO"/>
    <n v="0"/>
    <m/>
    <m/>
    <m/>
    <m/>
    <n v="0"/>
    <m/>
    <m/>
    <n v="0"/>
    <n v="0"/>
    <n v="0"/>
    <n v="0"/>
    <n v="0"/>
    <m/>
    <m/>
    <m/>
    <m/>
    <m/>
    <m/>
    <m/>
    <m/>
    <m/>
    <m/>
    <n v="0"/>
    <n v="0"/>
    <n v="1"/>
    <s v="Agawam River"/>
    <n v="42"/>
  </r>
  <r>
    <s v="47-1007"/>
    <m/>
    <x v="0"/>
    <s v="5 KENNEDY LN"/>
    <n v="903"/>
    <s v="TOWN OF WAREHAM"/>
    <s v="MR30"/>
    <s v="MUNICIPAL  MDL-00"/>
    <s v="47//1007//"/>
    <n v="0.34734999999999999"/>
    <n v="0"/>
    <n v="0"/>
    <n v="0"/>
    <n v="0"/>
    <m/>
    <n v="0"/>
    <n v="0"/>
    <n v="0"/>
    <s v="YES"/>
    <n v="0"/>
    <s v="47-1007"/>
    <s v="All Public"/>
    <s v="SEWER"/>
    <m/>
    <n v="0"/>
    <m/>
    <m/>
    <n v="0"/>
    <n v="0"/>
    <n v="0"/>
    <n v="0"/>
    <n v="0"/>
    <m/>
    <m/>
    <m/>
    <m/>
    <m/>
    <m/>
    <m/>
    <m/>
    <m/>
    <m/>
    <n v="1"/>
    <n v="0"/>
    <n v="1"/>
    <s v="Broad Marsh River"/>
    <n v="43"/>
  </r>
  <r>
    <s v="47-1022D"/>
    <m/>
    <x v="0"/>
    <s v="114 HIGH ST"/>
    <n v="340"/>
    <s v="PABOG LLC"/>
    <s v="WRVL"/>
    <s v="OFFICE BLD  MDL-94"/>
    <s v="47//1022/D/"/>
    <n v="0.28512999999999999"/>
    <n v="0"/>
    <n v="0"/>
    <n v="1"/>
    <n v="1"/>
    <s v="SEWER"/>
    <n v="1"/>
    <n v="0"/>
    <n v="0"/>
    <s v="YES"/>
    <n v="0"/>
    <s v="47-1022D"/>
    <s v="All Public"/>
    <s v="SEWER"/>
    <s v="SEWER"/>
    <n v="0"/>
    <m/>
    <m/>
    <n v="0"/>
    <n v="0"/>
    <n v="0"/>
    <n v="2258"/>
    <n v="1.5"/>
    <m/>
    <m/>
    <m/>
    <m/>
    <m/>
    <m/>
    <m/>
    <m/>
    <m/>
    <m/>
    <n v="1"/>
    <n v="0"/>
    <n v="1"/>
    <s v="Broad Marsh River"/>
    <n v="43"/>
  </r>
  <r>
    <s v="47-1140"/>
    <m/>
    <x v="0"/>
    <s v="207 MAIN ST"/>
    <n v="326"/>
    <s v="KALKANI REALTY TRUST"/>
    <s v="WRVL"/>
    <s v="REST/CLUBS  MDL-94"/>
    <s v="47//1140//"/>
    <n v="6.5530000000000005E-2"/>
    <n v="0"/>
    <n v="0"/>
    <n v="1"/>
    <n v="1"/>
    <s v="SEWER"/>
    <n v="1"/>
    <n v="1"/>
    <n v="7200"/>
    <s v="YES"/>
    <n v="0"/>
    <s v="47-1140"/>
    <s v="All Public"/>
    <s v="SEWER"/>
    <s v="SEWER"/>
    <n v="7200"/>
    <m/>
    <m/>
    <n v="0"/>
    <n v="0"/>
    <n v="0"/>
    <n v="2016"/>
    <n v="2"/>
    <m/>
    <m/>
    <m/>
    <m/>
    <m/>
    <m/>
    <m/>
    <m/>
    <m/>
    <m/>
    <n v="1"/>
    <n v="0"/>
    <n v="1"/>
    <s v="Agawam River"/>
    <n v="42"/>
  </r>
  <r>
    <s v="47-1105"/>
    <m/>
    <x v="0"/>
    <s v="226 MAIN ST"/>
    <n v="341"/>
    <s v="PLYMOUTH SAVINGS BANK"/>
    <s v="WRVL"/>
    <s v="BANK BLDG"/>
    <s v="47//1105//"/>
    <n v="0.44527"/>
    <n v="0"/>
    <n v="0"/>
    <n v="1"/>
    <n v="1"/>
    <s v="SEWER"/>
    <n v="1"/>
    <n v="1"/>
    <n v="15200"/>
    <s v="YES"/>
    <n v="0"/>
    <s v="47-1105"/>
    <s v="All Public"/>
    <s v="SEWER"/>
    <s v="SEWER"/>
    <n v="15200"/>
    <m/>
    <m/>
    <n v="0"/>
    <n v="0"/>
    <n v="0"/>
    <n v="10281"/>
    <n v="1.5"/>
    <m/>
    <m/>
    <m/>
    <m/>
    <m/>
    <m/>
    <m/>
    <m/>
    <m/>
    <m/>
    <n v="2"/>
    <n v="0"/>
    <n v="1"/>
    <s v="Agawam River"/>
    <n v="42"/>
  </r>
  <r>
    <s v="48-L26"/>
    <m/>
    <x v="0"/>
    <s v="4 GLENDA AVE"/>
    <n v="101"/>
    <s v="MURRAY SHEILA M"/>
    <s v="MR30"/>
    <s v="ONE FAMILY"/>
    <s v="48//L26//"/>
    <n v="0.19181999999999999"/>
    <n v="0"/>
    <n v="0"/>
    <n v="1"/>
    <n v="1"/>
    <s v="SEWER"/>
    <n v="1"/>
    <n v="0"/>
    <n v="0"/>
    <s v="YES"/>
    <n v="0"/>
    <s v="48-L26"/>
    <s v="Public Water"/>
    <m/>
    <s v="SEWER"/>
    <n v="0"/>
    <m/>
    <m/>
    <n v="0"/>
    <n v="0"/>
    <n v="3"/>
    <n v="1836"/>
    <n v="1.75"/>
    <m/>
    <m/>
    <m/>
    <m/>
    <m/>
    <m/>
    <m/>
    <m/>
    <m/>
    <m/>
    <n v="1"/>
    <n v="0"/>
    <n v="1"/>
    <s v="Broad Marsh River"/>
    <n v="43"/>
  </r>
  <r>
    <s v="LAND_NOPARC"/>
    <m/>
    <x v="0"/>
    <m/>
    <n v="0"/>
    <m/>
    <m/>
    <m/>
    <m/>
    <n v="1.8010000000000002E-2"/>
    <n v="0"/>
    <n v="0"/>
    <n v="0"/>
    <n v="0"/>
    <m/>
    <n v="0"/>
    <n v="0"/>
    <n v="0"/>
    <s v="NO"/>
    <n v="0"/>
    <m/>
    <m/>
    <m/>
    <m/>
    <n v="0"/>
    <m/>
    <m/>
    <n v="0"/>
    <n v="0"/>
    <n v="0"/>
    <n v="0"/>
    <n v="0"/>
    <m/>
    <m/>
    <m/>
    <m/>
    <m/>
    <m/>
    <m/>
    <m/>
    <m/>
    <m/>
    <n v="0"/>
    <n v="0"/>
    <n v="1"/>
    <s v="Agawam River"/>
    <n v="42"/>
  </r>
  <r>
    <s v="134-F4"/>
    <m/>
    <x v="0"/>
    <s v="38 SANDWICH RD"/>
    <n v="101"/>
    <s v="BAPTISTA VERNON J"/>
    <s v="MR30"/>
    <s v="ONE FAMILY"/>
    <s v="134//F4//"/>
    <n v="0.22442000000000001"/>
    <n v="1"/>
    <n v="1"/>
    <n v="1"/>
    <n v="1"/>
    <s v="SEPTIC"/>
    <n v="0"/>
    <n v="0"/>
    <n v="0"/>
    <s v="YES"/>
    <n v="0"/>
    <s v="134-F4"/>
    <s v="Public Water,Septic"/>
    <s v="SEPTIC"/>
    <s v="SEPTIC"/>
    <n v="9150"/>
    <m/>
    <m/>
    <n v="1"/>
    <n v="1"/>
    <n v="2"/>
    <n v="864"/>
    <n v="1.25"/>
    <m/>
    <m/>
    <m/>
    <m/>
    <m/>
    <m/>
    <m/>
    <m/>
    <m/>
    <m/>
    <n v="1"/>
    <n v="9.68"/>
    <n v="1"/>
    <s v="Wareham River East"/>
    <n v="45"/>
  </r>
  <r>
    <s v="48-L14"/>
    <m/>
    <x v="0"/>
    <s v="122 MARION RD"/>
    <n v="101"/>
    <s v="KNIGHT DANIEL T"/>
    <s v="MR30"/>
    <s v="ONE FAMILY"/>
    <s v="48//L14//"/>
    <n v="0.18093999999999999"/>
    <n v="0"/>
    <n v="0"/>
    <n v="1"/>
    <n v="1"/>
    <s v="SEWER"/>
    <n v="1"/>
    <n v="1"/>
    <n v="10100"/>
    <s v="YES"/>
    <n v="0"/>
    <s v="48-L14"/>
    <s v="Public Water,Public Sewer,Gas"/>
    <s v="SEWER"/>
    <s v="SEWER"/>
    <n v="10100"/>
    <m/>
    <m/>
    <n v="0"/>
    <n v="0"/>
    <n v="2"/>
    <n v="1224"/>
    <n v="1.75"/>
    <m/>
    <m/>
    <m/>
    <m/>
    <m/>
    <m/>
    <m/>
    <m/>
    <m/>
    <m/>
    <n v="1"/>
    <n v="0"/>
    <n v="1"/>
    <s v="Broad Marsh River"/>
    <n v="43"/>
  </r>
  <r>
    <s v="47-1064D"/>
    <m/>
    <x v="0"/>
    <s v="89 HIGH ST"/>
    <n v="106"/>
    <s v="DILLON LOUIS J"/>
    <s v="MR30"/>
    <s v="AC LND IMP  MDL-00"/>
    <s v="47//1064/D/"/>
    <n v="0.21024000000000001"/>
    <n v="0"/>
    <n v="0"/>
    <n v="0"/>
    <n v="0"/>
    <m/>
    <n v="0"/>
    <n v="0"/>
    <n v="0"/>
    <s v="YES"/>
    <n v="0"/>
    <s v="47-1064D"/>
    <s v="All Public"/>
    <s v="SEWER"/>
    <m/>
    <n v="0"/>
    <m/>
    <m/>
    <n v="0"/>
    <n v="0"/>
    <n v="0"/>
    <n v="0"/>
    <n v="0"/>
    <m/>
    <m/>
    <m/>
    <m/>
    <m/>
    <m/>
    <m/>
    <m/>
    <m/>
    <m/>
    <n v="1"/>
    <n v="0"/>
    <n v="1"/>
    <s v="Agawam River"/>
    <n v="42"/>
  </r>
  <r>
    <s v="LAND_NOPARC"/>
    <m/>
    <x v="0"/>
    <m/>
    <n v="0"/>
    <m/>
    <m/>
    <m/>
    <m/>
    <n v="9.3399999999999993E-3"/>
    <n v="0"/>
    <n v="0"/>
    <n v="0"/>
    <n v="0"/>
    <m/>
    <n v="0"/>
    <n v="0"/>
    <n v="0"/>
    <s v="NO"/>
    <n v="0"/>
    <m/>
    <m/>
    <m/>
    <m/>
    <n v="0"/>
    <m/>
    <m/>
    <n v="0"/>
    <n v="0"/>
    <n v="0"/>
    <n v="0"/>
    <n v="0"/>
    <m/>
    <m/>
    <m/>
    <m/>
    <m/>
    <m/>
    <m/>
    <m/>
    <m/>
    <m/>
    <n v="0"/>
    <n v="0"/>
    <n v="1"/>
    <s v="Agawam River"/>
    <n v="42"/>
  </r>
  <r>
    <s v="43-1065A"/>
    <m/>
    <x v="0"/>
    <s v="45 DEPOT ST"/>
    <n v="392"/>
    <s v="CASEY &amp; BRINDLEY INC"/>
    <s v="SC"/>
    <s v="UNDEV LAND"/>
    <s v="43//1065/A/"/>
    <n v="4.8657599999999999"/>
    <n v="0"/>
    <n v="0"/>
    <n v="0"/>
    <n v="0"/>
    <m/>
    <n v="0"/>
    <n v="0"/>
    <n v="0"/>
    <s v="YES"/>
    <n v="0"/>
    <s v="43-1065A"/>
    <s v="Public Water,Septic"/>
    <s v="SEPTIC"/>
    <m/>
    <n v="0"/>
    <m/>
    <m/>
    <n v="0"/>
    <n v="0"/>
    <n v="0"/>
    <n v="0"/>
    <n v="0"/>
    <m/>
    <m/>
    <m/>
    <m/>
    <m/>
    <m/>
    <m/>
    <m/>
    <m/>
    <m/>
    <n v="1"/>
    <n v="0"/>
    <n v="1"/>
    <s v="Agawam River"/>
    <n v="42"/>
  </r>
  <r>
    <s v="47-1021D"/>
    <m/>
    <x v="0"/>
    <s v="1 CHURCH AVE"/>
    <n v="101"/>
    <s v="FERRIS FRANK"/>
    <s v="MR30"/>
    <s v="ONE FAMILY"/>
    <s v="47//1021/D/"/>
    <n v="0.34964000000000001"/>
    <n v="0"/>
    <n v="0"/>
    <n v="1"/>
    <n v="1"/>
    <s v="SEWER"/>
    <n v="1"/>
    <n v="1"/>
    <n v="7500"/>
    <s v="YES"/>
    <n v="0"/>
    <s v="47-1021D"/>
    <s v="All Public"/>
    <s v="SEWER"/>
    <s v="SEWER"/>
    <n v="7500"/>
    <m/>
    <m/>
    <n v="0"/>
    <n v="0"/>
    <n v="3"/>
    <n v="1344"/>
    <n v="1"/>
    <m/>
    <m/>
    <m/>
    <m/>
    <m/>
    <m/>
    <m/>
    <m/>
    <m/>
    <m/>
    <n v="1"/>
    <n v="0"/>
    <n v="1"/>
    <s v="Broad Marsh River"/>
    <n v="43"/>
  </r>
  <r>
    <s v="134-F5"/>
    <m/>
    <x v="0"/>
    <s v="40 SANDWICH RD"/>
    <n v="101"/>
    <s v="SMITH MARK E"/>
    <s v="MR30"/>
    <s v="ONE FAMILY"/>
    <s v="134//F5//"/>
    <n v="0.22849"/>
    <n v="1"/>
    <n v="1"/>
    <n v="1"/>
    <n v="1"/>
    <s v="SEPTIC"/>
    <n v="0"/>
    <n v="1"/>
    <n v="5200"/>
    <s v="YES"/>
    <n v="5200"/>
    <s v="134-F5"/>
    <s v="Public Water,Septic"/>
    <s v="SEPTIC"/>
    <s v="SEPTIC"/>
    <n v="5200"/>
    <m/>
    <m/>
    <n v="1"/>
    <n v="1"/>
    <n v="3"/>
    <n v="1061"/>
    <n v="1.5"/>
    <m/>
    <m/>
    <m/>
    <m/>
    <m/>
    <m/>
    <m/>
    <m/>
    <m/>
    <m/>
    <n v="1"/>
    <n v="9.68"/>
    <n v="1"/>
    <s v="Wareham River East"/>
    <n v="45"/>
  </r>
  <r>
    <s v="134-F21"/>
    <m/>
    <x v="0"/>
    <s v="2 HOLLOW TREE AVE"/>
    <n v="101"/>
    <s v="FIRMES MARYANN E"/>
    <s v="MR30"/>
    <s v="ONE FAMILY"/>
    <s v="134//F21//"/>
    <n v="0.27218999999999999"/>
    <n v="1"/>
    <n v="1"/>
    <n v="1"/>
    <n v="1"/>
    <s v="SEPTIC"/>
    <n v="0"/>
    <n v="1"/>
    <n v="8700"/>
    <s v="YES"/>
    <n v="8700"/>
    <s v="134-F21"/>
    <s v="Public Water,Septic"/>
    <s v="SEPTIC"/>
    <s v="SEPTIC"/>
    <n v="8700"/>
    <m/>
    <m/>
    <n v="1"/>
    <n v="1"/>
    <n v="2"/>
    <n v="788"/>
    <n v="1.5"/>
    <m/>
    <m/>
    <m/>
    <m/>
    <m/>
    <m/>
    <m/>
    <m/>
    <m/>
    <m/>
    <n v="0"/>
    <n v="9.68"/>
    <n v="1"/>
    <s v="Agawam River"/>
    <n v="42"/>
  </r>
  <r>
    <s v="134-F3"/>
    <m/>
    <x v="0"/>
    <s v="36 SANDWICH RD"/>
    <n v="101"/>
    <s v="BAPTISTA BENJAMIN F"/>
    <s v="MR30"/>
    <s v="ONE FAMILY"/>
    <s v="134//F3//"/>
    <n v="0.44918999999999998"/>
    <n v="1"/>
    <n v="1"/>
    <n v="1"/>
    <n v="1"/>
    <s v="SEPTIC"/>
    <n v="0"/>
    <n v="0"/>
    <n v="0"/>
    <s v="NO_W1"/>
    <n v="0"/>
    <s v="134-F3"/>
    <s v="Public Water,Gas,Septic"/>
    <s v="SEPTIC"/>
    <s v="SEPTIC"/>
    <n v="6050"/>
    <m/>
    <m/>
    <n v="1"/>
    <n v="1"/>
    <n v="3"/>
    <n v="1092"/>
    <n v="1.75"/>
    <m/>
    <m/>
    <m/>
    <m/>
    <m/>
    <m/>
    <m/>
    <m/>
    <m/>
    <m/>
    <n v="2"/>
    <n v="9.68"/>
    <n v="1"/>
    <s v="Wareham River East"/>
    <n v="45"/>
  </r>
  <r>
    <s v="45-E151"/>
    <m/>
    <x v="0"/>
    <s v="73 SANDWICH RD"/>
    <n v="101"/>
    <s v="MATHEWS ERNEST JR LIFE ESTATE"/>
    <s v="MR30"/>
    <s v="ONE FAMILY"/>
    <s v="45//E151//"/>
    <n v="2.9319299999999999"/>
    <n v="1"/>
    <n v="1"/>
    <n v="1"/>
    <n v="1"/>
    <s v="SEPTIC"/>
    <n v="0"/>
    <n v="1"/>
    <n v="1600"/>
    <s v="YES"/>
    <n v="1600"/>
    <s v="45-E151"/>
    <s v="Public Water,Septic"/>
    <s v="SEPTIC"/>
    <s v="SEPTIC"/>
    <n v="1600"/>
    <m/>
    <m/>
    <n v="1"/>
    <n v="1"/>
    <n v="3"/>
    <n v="1176"/>
    <n v="1"/>
    <m/>
    <m/>
    <m/>
    <m/>
    <m/>
    <m/>
    <m/>
    <m/>
    <m/>
    <m/>
    <n v="1"/>
    <n v="9.68"/>
    <n v="1"/>
    <s v="Agawam River"/>
    <n v="42"/>
  </r>
  <r>
    <s v="47-1022A"/>
    <m/>
    <x v="0"/>
    <s v="118 HIGH ST"/>
    <n v="101"/>
    <s v="MACKAY SEAN M"/>
    <m/>
    <s v="ONE FAMILY"/>
    <s v="47//1022/A/"/>
    <n v="0.30835000000000001"/>
    <n v="0"/>
    <n v="0"/>
    <n v="1"/>
    <n v="1"/>
    <s v="SEWER"/>
    <n v="1"/>
    <n v="2"/>
    <n v="20300"/>
    <s v="YES"/>
    <n v="0"/>
    <s v="47-1022A"/>
    <s v="All Public"/>
    <s v="SEWER"/>
    <s v="SEWER"/>
    <n v="10150"/>
    <m/>
    <m/>
    <n v="0"/>
    <n v="0"/>
    <n v="5"/>
    <n v="2443"/>
    <n v="2"/>
    <m/>
    <m/>
    <m/>
    <m/>
    <m/>
    <m/>
    <m/>
    <m/>
    <m/>
    <m/>
    <n v="1"/>
    <n v="0"/>
    <n v="1"/>
    <s v="Broad Marsh River"/>
    <n v="43"/>
  </r>
  <r>
    <s v="47-1141"/>
    <m/>
    <x v="0"/>
    <s v="219 MAIN ST"/>
    <n v="322"/>
    <s v="DECAS WILLIAM ET ALS, TRUSTEES"/>
    <s v="WRVL"/>
    <s v="STORE/SHOP  MDL-94"/>
    <s v="47//1141//"/>
    <n v="0.21776000000000001"/>
    <n v="0"/>
    <n v="0"/>
    <n v="3"/>
    <n v="3"/>
    <s v="SEWER"/>
    <n v="1"/>
    <n v="4"/>
    <n v="21500"/>
    <s v="YES"/>
    <n v="0"/>
    <s v="47-1141"/>
    <s v="All Public"/>
    <s v="SEWER"/>
    <s v="SEWER"/>
    <n v="5375"/>
    <m/>
    <m/>
    <n v="0"/>
    <n v="0"/>
    <n v="0"/>
    <n v="12378"/>
    <n v="2"/>
    <m/>
    <m/>
    <m/>
    <m/>
    <m/>
    <m/>
    <m/>
    <m/>
    <m/>
    <m/>
    <n v="1"/>
    <n v="0"/>
    <n v="1"/>
    <s v="Agawam River"/>
    <n v="42"/>
  </r>
  <r>
    <s v="134-F6"/>
    <m/>
    <x v="0"/>
    <s v="42 SANDWICH RD"/>
    <n v="101"/>
    <s v="SILVIA DOREEN A"/>
    <s v="MR30"/>
    <s v="ONE FAMILY"/>
    <s v="134//F6//"/>
    <n v="0.23241000000000001"/>
    <n v="1"/>
    <n v="1"/>
    <n v="1"/>
    <n v="1"/>
    <s v="SEPTIC"/>
    <n v="0"/>
    <n v="1"/>
    <n v="5500"/>
    <s v="YES"/>
    <n v="5500"/>
    <s v="134-F6"/>
    <s v="Public Water,Septic"/>
    <s v="SEPTIC"/>
    <s v="SEPTIC"/>
    <n v="5500"/>
    <m/>
    <m/>
    <n v="1"/>
    <n v="1"/>
    <n v="2"/>
    <n v="1010"/>
    <n v="1"/>
    <m/>
    <m/>
    <m/>
    <m/>
    <m/>
    <m/>
    <m/>
    <m/>
    <m/>
    <m/>
    <n v="1"/>
    <n v="9.68"/>
    <n v="1"/>
    <s v="Wareham River East"/>
    <n v="45"/>
  </r>
  <r>
    <s v="UNK1472"/>
    <s v="FEE"/>
    <x v="0"/>
    <s v="BEAVER CREEK LN"/>
    <n v="0"/>
    <m/>
    <m/>
    <m/>
    <m/>
    <n v="16.512080000000001"/>
    <n v="0"/>
    <n v="0"/>
    <n v="0"/>
    <n v="0"/>
    <m/>
    <n v="0"/>
    <n v="0"/>
    <n v="0"/>
    <s v="NO_W2"/>
    <n v="0"/>
    <m/>
    <m/>
    <m/>
    <m/>
    <n v="0"/>
    <m/>
    <m/>
    <n v="0"/>
    <n v="0"/>
    <n v="0"/>
    <n v="0"/>
    <n v="0"/>
    <s v="Not in new Assr DB, Makepe?, old info"/>
    <m/>
    <m/>
    <m/>
    <m/>
    <m/>
    <m/>
    <m/>
    <m/>
    <m/>
    <n v="1"/>
    <n v="0"/>
    <n v="1"/>
    <s v="Broad Marsh River"/>
    <n v="43"/>
  </r>
  <r>
    <s v="48-L27"/>
    <m/>
    <x v="0"/>
    <s v="2 GLENDA AVE"/>
    <n v="131"/>
    <s v="WHITNEY NOMINEE TRUST"/>
    <s v="MR30"/>
    <s v="RES ACLNPO  MDL-00"/>
    <s v="48//L27//"/>
    <n v="0.21174999999999999"/>
    <n v="0"/>
    <n v="0"/>
    <n v="0"/>
    <n v="0"/>
    <m/>
    <n v="0"/>
    <n v="0"/>
    <n v="0"/>
    <s v="YES"/>
    <n v="0"/>
    <s v="48-L27"/>
    <m/>
    <m/>
    <m/>
    <n v="0"/>
    <m/>
    <m/>
    <n v="0"/>
    <n v="0"/>
    <n v="0"/>
    <n v="0"/>
    <n v="0"/>
    <m/>
    <m/>
    <m/>
    <m/>
    <m/>
    <m/>
    <m/>
    <m/>
    <m/>
    <m/>
    <n v="1"/>
    <n v="0"/>
    <n v="1"/>
    <s v="Broad Marsh River"/>
    <n v="43"/>
  </r>
  <r>
    <s v="47-1066A"/>
    <m/>
    <x v="0"/>
    <s v="105 HIGH ST"/>
    <n v="31"/>
    <s v="ALBERT DAVID M"/>
    <s v="MR30"/>
    <s v="PRI COMM  MDL-01"/>
    <s v="47//1066/A/"/>
    <n v="1.13469"/>
    <n v="0"/>
    <n v="0"/>
    <n v="1"/>
    <n v="1"/>
    <s v="SEWER"/>
    <n v="1"/>
    <n v="2"/>
    <n v="13900"/>
    <s v="YES"/>
    <n v="0"/>
    <s v="47-1066A"/>
    <s v="All Public"/>
    <s v="SEWER"/>
    <s v="SEWER"/>
    <n v="6950"/>
    <m/>
    <m/>
    <n v="0"/>
    <n v="0"/>
    <n v="6"/>
    <n v="2903"/>
    <n v="2.5"/>
    <m/>
    <m/>
    <m/>
    <m/>
    <m/>
    <m/>
    <m/>
    <m/>
    <m/>
    <m/>
    <n v="1"/>
    <n v="0"/>
    <n v="1"/>
    <s v="Agawam River"/>
    <n v="42"/>
  </r>
  <r>
    <s v="134-F7"/>
    <m/>
    <x v="0"/>
    <s v="44 SANDWICH RD"/>
    <n v="101"/>
    <s v="GANETO ELSIE M"/>
    <s v="MR30"/>
    <s v="ONE FAMILY"/>
    <s v="134//F7//"/>
    <n v="0.22892999999999999"/>
    <n v="1"/>
    <n v="1"/>
    <n v="1"/>
    <n v="1"/>
    <s v="SEPTIC"/>
    <n v="0"/>
    <n v="1"/>
    <n v="4800"/>
    <s v="YES"/>
    <n v="4800"/>
    <s v="134-F7"/>
    <s v="Public Water,Gas,Septic"/>
    <s v="SEPTIC"/>
    <s v="SEPTIC"/>
    <n v="4800"/>
    <m/>
    <m/>
    <n v="1"/>
    <n v="1"/>
    <n v="2"/>
    <n v="939"/>
    <n v="1.5"/>
    <m/>
    <m/>
    <m/>
    <m/>
    <m/>
    <m/>
    <m/>
    <m/>
    <m/>
    <m/>
    <n v="1"/>
    <n v="9.68"/>
    <n v="1"/>
    <s v="Wareham River East"/>
    <n v="45"/>
  </r>
  <r>
    <s v="47-1008"/>
    <m/>
    <x v="0"/>
    <s v="3 KENNEDY LN"/>
    <n v="101"/>
    <s v="KNIGHT TIMOTHY J"/>
    <s v="MR30"/>
    <s v="ONE FAMILY"/>
    <s v="47//1008//"/>
    <n v="0.32488"/>
    <n v="0"/>
    <n v="0"/>
    <n v="1"/>
    <n v="1"/>
    <s v="SEWER"/>
    <n v="1"/>
    <n v="1"/>
    <n v="11800"/>
    <s v="YES"/>
    <n v="0"/>
    <s v="47-1008"/>
    <s v="All Public"/>
    <s v="SEWER"/>
    <s v="SEWER"/>
    <n v="11800"/>
    <m/>
    <m/>
    <n v="0"/>
    <n v="0"/>
    <n v="3"/>
    <n v="2350"/>
    <n v="1.75"/>
    <m/>
    <m/>
    <m/>
    <m/>
    <m/>
    <m/>
    <m/>
    <m/>
    <m/>
    <m/>
    <n v="1"/>
    <n v="0"/>
    <n v="1"/>
    <s v="Broad Marsh River"/>
    <n v="43"/>
  </r>
  <r>
    <s v="LAND_NOPARC"/>
    <m/>
    <x v="0"/>
    <m/>
    <n v="0"/>
    <m/>
    <m/>
    <m/>
    <m/>
    <n v="8.1999999999999998E-4"/>
    <n v="0"/>
    <n v="0"/>
    <n v="0"/>
    <n v="0"/>
    <m/>
    <n v="0"/>
    <n v="0"/>
    <n v="0"/>
    <s v="NO"/>
    <n v="0"/>
    <m/>
    <m/>
    <m/>
    <m/>
    <n v="0"/>
    <m/>
    <m/>
    <n v="0"/>
    <n v="0"/>
    <n v="0"/>
    <n v="0"/>
    <n v="0"/>
    <m/>
    <m/>
    <m/>
    <m/>
    <m/>
    <m/>
    <m/>
    <m/>
    <m/>
    <m/>
    <n v="0"/>
    <n v="0"/>
    <n v="1"/>
    <s v="Agawam River"/>
    <n v="42"/>
  </r>
  <r>
    <s v="134-H3"/>
    <m/>
    <x v="0"/>
    <s v="5 AVENUE A"/>
    <n v="101"/>
    <s v="FERNANDES JENNIE A"/>
    <s v="MR30"/>
    <s v="ONE FAMILY"/>
    <s v="134//H3//"/>
    <n v="0.45612000000000003"/>
    <n v="1"/>
    <n v="1"/>
    <n v="1"/>
    <n v="1"/>
    <s v="SEPTIC"/>
    <n v="0"/>
    <n v="1"/>
    <n v="10600"/>
    <s v="YES"/>
    <n v="10600"/>
    <s v="134-H3"/>
    <s v="Public Water,Septic"/>
    <s v="SEPTIC"/>
    <s v="SEPTIC"/>
    <n v="10600"/>
    <m/>
    <m/>
    <n v="1"/>
    <n v="1"/>
    <n v="2"/>
    <n v="1122"/>
    <n v="1.75"/>
    <m/>
    <m/>
    <m/>
    <m/>
    <m/>
    <m/>
    <m/>
    <m/>
    <m/>
    <m/>
    <n v="1"/>
    <n v="9.68"/>
    <n v="1"/>
    <s v="Agawam River"/>
    <n v="42"/>
  </r>
  <r>
    <s v="47-1103A"/>
    <m/>
    <x v="0"/>
    <s v="242 MAIN ST"/>
    <n v="341"/>
    <s v="CAPE COD BANK AND TRUST COMPANY"/>
    <s v="WRVL"/>
    <s v="BANK BLDG"/>
    <s v="47//1103/A/"/>
    <n v="0.53863000000000005"/>
    <n v="0"/>
    <n v="0"/>
    <n v="1"/>
    <n v="1"/>
    <s v="SEWER"/>
    <n v="0"/>
    <n v="1"/>
    <n v="34900"/>
    <s v="NO_W1"/>
    <n v="0"/>
    <s v="47-1103A"/>
    <s v="All Public"/>
    <s v="SEWER"/>
    <s v="SEWER"/>
    <n v="34900"/>
    <m/>
    <m/>
    <n v="0"/>
    <n v="0"/>
    <n v="0"/>
    <n v="336"/>
    <n v="1"/>
    <m/>
    <m/>
    <m/>
    <m/>
    <m/>
    <m/>
    <m/>
    <m/>
    <m/>
    <m/>
    <n v="4"/>
    <n v="0"/>
    <n v="1"/>
    <s v="Agawam River"/>
    <n v="42"/>
  </r>
  <r>
    <s v="134-F8"/>
    <m/>
    <x v="0"/>
    <s v="46 SANDWICH RD"/>
    <n v="101"/>
    <s v="LEWIS ABRAM"/>
    <s v="MR30"/>
    <s v="ONE FAMILY"/>
    <s v="134//F8//"/>
    <n v="0.19001000000000001"/>
    <n v="1"/>
    <n v="1"/>
    <n v="1"/>
    <n v="1"/>
    <s v="SEPTIC"/>
    <n v="0"/>
    <n v="1"/>
    <n v="3900"/>
    <s v="YES"/>
    <n v="3900"/>
    <s v="134-F8"/>
    <s v="Public Water,Septic"/>
    <s v="SEPTIC"/>
    <s v="SEPTIC"/>
    <n v="3900"/>
    <m/>
    <m/>
    <n v="1"/>
    <n v="1"/>
    <n v="3"/>
    <n v="672"/>
    <n v="1.5"/>
    <m/>
    <m/>
    <m/>
    <m/>
    <m/>
    <m/>
    <m/>
    <m/>
    <m/>
    <m/>
    <n v="1"/>
    <n v="9.68"/>
    <n v="1"/>
    <s v="Wareham River East"/>
    <n v="45"/>
  </r>
  <r>
    <s v="134-1001"/>
    <m/>
    <x v="0"/>
    <s v="4 AVENUE A"/>
    <n v="132"/>
    <s v="NUOVO FRANK J"/>
    <s v="MR30"/>
    <s v="RES ACLNUD  MDL-00"/>
    <s v="134//1001//"/>
    <n v="5.8357200000000002"/>
    <n v="0"/>
    <n v="0"/>
    <n v="0"/>
    <n v="0"/>
    <m/>
    <n v="0"/>
    <n v="0"/>
    <n v="0"/>
    <s v="YES"/>
    <n v="0"/>
    <s v="134-1001"/>
    <s v="Public Water,Septic"/>
    <s v="SEPTIC"/>
    <m/>
    <n v="0"/>
    <m/>
    <m/>
    <n v="0"/>
    <n v="0"/>
    <n v="0"/>
    <n v="0"/>
    <n v="0"/>
    <m/>
    <m/>
    <m/>
    <m/>
    <m/>
    <m/>
    <m/>
    <m/>
    <m/>
    <m/>
    <n v="2"/>
    <n v="0"/>
    <n v="1"/>
    <s v="Agawam River"/>
    <n v="42"/>
  </r>
  <r>
    <s v="43-1066"/>
    <m/>
    <x v="0"/>
    <s v="12 KNOWLES AVE"/>
    <n v="905"/>
    <s v="AGAWAM RIVER REALTY TRUST"/>
    <s v="SC"/>
    <s v="CHAR ORG  MDL-00"/>
    <s v="43//1066//"/>
    <n v="4.6776"/>
    <n v="0"/>
    <n v="0"/>
    <n v="0"/>
    <n v="0"/>
    <m/>
    <n v="0"/>
    <n v="0"/>
    <n v="0"/>
    <s v="YES"/>
    <n v="0"/>
    <s v="43-1066"/>
    <s v="Public Water,Septic"/>
    <s v="SEPTIC"/>
    <m/>
    <n v="0"/>
    <s v="fee simple"/>
    <s v="YES"/>
    <n v="0"/>
    <n v="0"/>
    <n v="0"/>
    <n v="0"/>
    <n v="0"/>
    <m/>
    <m/>
    <m/>
    <m/>
    <m/>
    <m/>
    <m/>
    <m/>
    <m/>
    <m/>
    <n v="2"/>
    <n v="0"/>
    <n v="1"/>
    <s v="Agawam River"/>
    <n v="42"/>
  </r>
  <r>
    <s v="134-F22"/>
    <m/>
    <x v="0"/>
    <s v="4 HOLLOW TREE AVE"/>
    <n v="132"/>
    <s v="VIIRRE WALTER M"/>
    <s v="MR30"/>
    <s v="RES ACLNUD  MDL-00"/>
    <s v="134//F22//"/>
    <n v="0.28062999999999999"/>
    <n v="0"/>
    <n v="0"/>
    <n v="0"/>
    <n v="0"/>
    <m/>
    <n v="0"/>
    <n v="0"/>
    <n v="0"/>
    <s v="YES"/>
    <n v="0"/>
    <s v="134-F22"/>
    <s v="Public Water,Septic"/>
    <s v="SEPTIC"/>
    <m/>
    <n v="0"/>
    <m/>
    <m/>
    <n v="0"/>
    <n v="0"/>
    <n v="0"/>
    <n v="0"/>
    <n v="0"/>
    <m/>
    <m/>
    <m/>
    <m/>
    <m/>
    <m/>
    <m/>
    <m/>
    <m/>
    <m/>
    <n v="1"/>
    <n v="0"/>
    <n v="1"/>
    <s v="Agawam River"/>
    <n v="42"/>
  </r>
  <r>
    <s v="43-1058"/>
    <m/>
    <x v="0"/>
    <s v="31 DEPOT ST"/>
    <n v="101"/>
    <s v="TAYLOR LESLIE F"/>
    <s v="MR30"/>
    <s v="ONE FAMILY"/>
    <s v="43//1058//"/>
    <n v="9.9640000000000006E-2"/>
    <n v="0"/>
    <n v="0"/>
    <n v="0"/>
    <n v="0"/>
    <m/>
    <n v="1"/>
    <n v="1"/>
    <n v="12500"/>
    <s v="YES"/>
    <n v="0"/>
    <s v="43-1058"/>
    <s v="Public Water,Public Sewer"/>
    <s v="SEWER"/>
    <m/>
    <n v="12500"/>
    <m/>
    <m/>
    <n v="0"/>
    <n v="0"/>
    <n v="3"/>
    <n v="1284"/>
    <n v="1.5"/>
    <m/>
    <m/>
    <m/>
    <m/>
    <m/>
    <m/>
    <m/>
    <m/>
    <m/>
    <m/>
    <n v="1"/>
    <n v="0"/>
    <n v="1"/>
    <s v="Agawam River"/>
    <n v="42"/>
  </r>
  <r>
    <s v="47-1021A"/>
    <m/>
    <x v="0"/>
    <s v="120 HIGH ST"/>
    <n v="101"/>
    <s v="GABRIEL HELEN A"/>
    <s v="MR30"/>
    <s v="ONE FAMILY"/>
    <s v="47//1021/A/"/>
    <n v="0.26101999999999997"/>
    <n v="0"/>
    <n v="0"/>
    <n v="1"/>
    <n v="1"/>
    <s v="SEWER"/>
    <n v="1"/>
    <n v="1"/>
    <n v="16500"/>
    <s v="YES"/>
    <n v="0"/>
    <s v="47-1021A"/>
    <s v="All Public"/>
    <s v="SEWER"/>
    <s v="SEWER"/>
    <n v="16500"/>
    <m/>
    <m/>
    <n v="0"/>
    <n v="0"/>
    <n v="4"/>
    <n v="1625"/>
    <n v="1.5"/>
    <m/>
    <m/>
    <m/>
    <m/>
    <m/>
    <m/>
    <m/>
    <m/>
    <m/>
    <m/>
    <n v="1"/>
    <n v="0"/>
    <n v="1"/>
    <s v="Broad Marsh River"/>
    <n v="43"/>
  </r>
  <r>
    <s v="UNK792"/>
    <s v="FEE"/>
    <x v="0"/>
    <s v="PIRES ST"/>
    <n v="0"/>
    <m/>
    <m/>
    <m/>
    <m/>
    <n v="0.22678999999999999"/>
    <n v="0"/>
    <n v="0"/>
    <n v="0"/>
    <n v="0"/>
    <m/>
    <n v="0"/>
    <n v="0"/>
    <n v="0"/>
    <s v="NO_W2"/>
    <n v="0"/>
    <m/>
    <m/>
    <m/>
    <m/>
    <n v="0"/>
    <m/>
    <m/>
    <n v="0"/>
    <n v="0"/>
    <n v="0"/>
    <n v="0"/>
    <n v="0"/>
    <s v="Not in new Assr DB, Makepe?, old info"/>
    <m/>
    <m/>
    <m/>
    <m/>
    <m/>
    <m/>
    <m/>
    <m/>
    <m/>
    <n v="1"/>
    <n v="0"/>
    <n v="1"/>
    <s v="Wareham River East"/>
    <n v="45"/>
  </r>
  <r>
    <s v="134-F9A"/>
    <m/>
    <x v="0"/>
    <s v="48 SANDWICH RD"/>
    <n v="101"/>
    <s v="VARGAS PEDRO J"/>
    <s v="MR30"/>
    <s v="ONE FAMILY"/>
    <s v="134//F9/A/"/>
    <n v="0.13145999999999999"/>
    <n v="1"/>
    <n v="1"/>
    <n v="1"/>
    <n v="1"/>
    <s v="SEPTIC"/>
    <n v="0"/>
    <n v="1"/>
    <n v="6600"/>
    <s v="YES"/>
    <n v="6600"/>
    <s v="134-F9A"/>
    <s v="Public Water,Septic"/>
    <s v="SEPTIC"/>
    <s v="SEPTIC"/>
    <n v="6600"/>
    <m/>
    <m/>
    <n v="1"/>
    <n v="1"/>
    <n v="2"/>
    <n v="1012"/>
    <n v="1"/>
    <m/>
    <m/>
    <m/>
    <m/>
    <m/>
    <m/>
    <m/>
    <m/>
    <m/>
    <m/>
    <n v="1"/>
    <n v="9.68"/>
    <n v="1"/>
    <s v="Wareham River East"/>
    <n v="45"/>
  </r>
  <r>
    <s v="43-1057"/>
    <m/>
    <x v="0"/>
    <s v="29 DEPOT ST"/>
    <n v="903"/>
    <s v="TOWN OF WAREHAM"/>
    <s v="MR30"/>
    <s v="MUNICIPAL  MDL-00"/>
    <s v="43//1057//"/>
    <n v="2.5510000000000001E-2"/>
    <n v="0"/>
    <n v="0"/>
    <n v="0"/>
    <n v="0"/>
    <m/>
    <n v="0"/>
    <n v="1"/>
    <n v="0"/>
    <s v="YES"/>
    <n v="0"/>
    <s v="43-1057"/>
    <s v="Public Water,Septic"/>
    <s v="SEPTIC"/>
    <m/>
    <n v="0"/>
    <m/>
    <m/>
    <n v="0"/>
    <n v="0"/>
    <n v="0"/>
    <n v="0"/>
    <n v="0"/>
    <m/>
    <m/>
    <m/>
    <m/>
    <m/>
    <m/>
    <m/>
    <m/>
    <m/>
    <m/>
    <n v="1"/>
    <n v="0"/>
    <n v="1"/>
    <s v="Agawam River"/>
    <n v="42"/>
  </r>
  <r>
    <s v="48-1002B"/>
    <m/>
    <x v="0"/>
    <s v="0 MARION RD"/>
    <n v="132"/>
    <s v="CLEMENTS WILLIAM T"/>
    <s v="MR30"/>
    <s v="RES ACLNUD  MDL-00"/>
    <s v="48//1002/B/"/>
    <n v="0.77459999999999996"/>
    <n v="0"/>
    <n v="0"/>
    <n v="0"/>
    <n v="0"/>
    <m/>
    <n v="0"/>
    <n v="0"/>
    <n v="0"/>
    <s v="YES"/>
    <n v="0"/>
    <s v="48-1002B"/>
    <m/>
    <m/>
    <m/>
    <n v="0"/>
    <m/>
    <m/>
    <n v="0"/>
    <n v="0"/>
    <n v="0"/>
    <n v="0"/>
    <n v="0"/>
    <m/>
    <m/>
    <m/>
    <m/>
    <m/>
    <m/>
    <m/>
    <m/>
    <m/>
    <m/>
    <n v="1"/>
    <n v="0"/>
    <n v="1"/>
    <s v="Broad Marsh River"/>
    <n v="43"/>
  </r>
  <r>
    <s v="47-1100"/>
    <m/>
    <x v="0"/>
    <s v="248 MAIN ST"/>
    <n v="900"/>
    <s v="UNITED STATES OF AMERICA"/>
    <s v="WRVL"/>
    <s v="US GOVT  MDL-00"/>
    <s v="47//1100//"/>
    <n v="0.16488"/>
    <n v="0"/>
    <n v="0"/>
    <n v="1"/>
    <n v="1"/>
    <s v="SEWER"/>
    <n v="0"/>
    <n v="1"/>
    <n v="9900"/>
    <s v="YES"/>
    <n v="0"/>
    <s v="47-1100"/>
    <s v="All Public"/>
    <s v="SEWER"/>
    <s v="SEWER"/>
    <n v="9900"/>
    <m/>
    <m/>
    <n v="0"/>
    <n v="0"/>
    <n v="0"/>
    <n v="0"/>
    <n v="0"/>
    <m/>
    <m/>
    <m/>
    <m/>
    <m/>
    <m/>
    <m/>
    <m/>
    <m/>
    <m/>
    <n v="1"/>
    <n v="0"/>
    <n v="1"/>
    <s v="Agawam River"/>
    <n v="42"/>
  </r>
  <r>
    <s v="47-1142"/>
    <m/>
    <x v="0"/>
    <s v="231 MAIN ST"/>
    <n v="341"/>
    <s v="CAPE COD BANK AND TRUST COMPANY"/>
    <s v="WRVL"/>
    <s v="BANK BLDG"/>
    <s v="47//1142//"/>
    <n v="0.24964"/>
    <n v="0"/>
    <n v="0"/>
    <n v="1"/>
    <n v="1"/>
    <s v="SEWER"/>
    <n v="1"/>
    <n v="1"/>
    <n v="4100"/>
    <s v="YES"/>
    <n v="0"/>
    <s v="47-1142"/>
    <s v="All Public"/>
    <s v="SEWER"/>
    <s v="SEWER"/>
    <n v="4100"/>
    <m/>
    <m/>
    <n v="0"/>
    <n v="0"/>
    <n v="0"/>
    <n v="5312"/>
    <n v="2"/>
    <m/>
    <m/>
    <m/>
    <m/>
    <m/>
    <m/>
    <m/>
    <m/>
    <m/>
    <m/>
    <n v="2"/>
    <n v="0"/>
    <n v="1"/>
    <s v="Agawam River"/>
    <n v="42"/>
  </r>
  <r>
    <s v="134-TB"/>
    <m/>
    <x v="0"/>
    <s v="50 SANDWICH RD"/>
    <n v="101"/>
    <s v="VARGAS DANA R"/>
    <s v="MR30"/>
    <s v="ONE FAMILY"/>
    <s v="134//TB//"/>
    <n v="0.23623"/>
    <n v="1"/>
    <n v="1"/>
    <n v="1"/>
    <n v="1"/>
    <s v="SEPTIC"/>
    <n v="0"/>
    <n v="1"/>
    <n v="3600"/>
    <s v="YES"/>
    <n v="3600"/>
    <s v="134-TB"/>
    <s v="Public Water,Septic"/>
    <s v="SEPTIC"/>
    <s v="SEPTIC"/>
    <n v="3600"/>
    <m/>
    <m/>
    <n v="1"/>
    <n v="1"/>
    <n v="2"/>
    <n v="864"/>
    <n v="1"/>
    <m/>
    <m/>
    <m/>
    <m/>
    <m/>
    <m/>
    <m/>
    <m/>
    <m/>
    <m/>
    <n v="1"/>
    <n v="9.68"/>
    <n v="1"/>
    <s v="Wareham River East"/>
    <n v="45"/>
  </r>
  <r>
    <s v="47-1067"/>
    <m/>
    <x v="0"/>
    <s v="113 HIGH ST"/>
    <n v="101"/>
    <s v="MINKLE DANIEL"/>
    <s v="MR30"/>
    <s v="ONE FAMILY"/>
    <s v="47//1067//"/>
    <n v="0.33450999999999997"/>
    <n v="0"/>
    <n v="0"/>
    <n v="1"/>
    <n v="1"/>
    <s v="SEWER"/>
    <n v="1"/>
    <n v="1"/>
    <n v="10400"/>
    <s v="NO_W1"/>
    <n v="0"/>
    <s v="47-1067"/>
    <s v="All Public"/>
    <s v="SEWER"/>
    <s v="SEWER"/>
    <n v="10400"/>
    <m/>
    <m/>
    <n v="0"/>
    <n v="0"/>
    <n v="5"/>
    <n v="2708"/>
    <n v="2.5"/>
    <m/>
    <m/>
    <m/>
    <m/>
    <m/>
    <m/>
    <m/>
    <m/>
    <m/>
    <m/>
    <n v="2"/>
    <n v="0"/>
    <n v="1"/>
    <s v="Broad Marsh River"/>
    <n v="43"/>
  </r>
  <r>
    <s v="48-1002A"/>
    <m/>
    <x v="0"/>
    <s v="80 MARION RD"/>
    <n v="101"/>
    <s v="CLEMENTS WILLIAM T"/>
    <s v="MR30"/>
    <s v="ONE FAMILY"/>
    <s v="48//1002/A/"/>
    <n v="1.27474"/>
    <n v="0"/>
    <n v="0"/>
    <n v="1"/>
    <n v="1"/>
    <s v="SEWER"/>
    <n v="1"/>
    <n v="1"/>
    <n v="13200"/>
    <s v="YES"/>
    <n v="0"/>
    <s v="48-1002A"/>
    <s v="Public Water,Public Sewer"/>
    <s v="SEWER"/>
    <s v="SEWER"/>
    <n v="13200"/>
    <m/>
    <m/>
    <n v="0"/>
    <n v="0"/>
    <n v="4"/>
    <n v="1663"/>
    <n v="2"/>
    <m/>
    <m/>
    <m/>
    <m/>
    <m/>
    <m/>
    <m/>
    <m/>
    <m/>
    <m/>
    <n v="1"/>
    <n v="0"/>
    <n v="1"/>
    <s v="Broad Marsh River"/>
    <n v="43"/>
  </r>
  <r>
    <s v="47-1152"/>
    <m/>
    <x v="0"/>
    <s v="0 MAIN ST  OFF"/>
    <n v="903"/>
    <s v="TOWN OF WAREHAM"/>
    <s v="WRVL"/>
    <s v="MUNICIPAL  MDL-00"/>
    <s v="47//1152//"/>
    <n v="3.13896"/>
    <n v="0"/>
    <n v="0"/>
    <n v="1"/>
    <n v="1"/>
    <s v="SEWER"/>
    <n v="1"/>
    <n v="2"/>
    <n v="1800"/>
    <s v="YES"/>
    <n v="0"/>
    <s v="47-1152"/>
    <s v="All Public"/>
    <s v="SEWER"/>
    <s v="SEWER"/>
    <n v="900"/>
    <m/>
    <m/>
    <n v="0"/>
    <n v="0"/>
    <n v="0"/>
    <n v="0"/>
    <n v="0"/>
    <m/>
    <m/>
    <m/>
    <m/>
    <m/>
    <m/>
    <m/>
    <m/>
    <m/>
    <m/>
    <n v="1"/>
    <n v="0"/>
    <n v="1"/>
    <s v="Agawam River"/>
    <n v="42"/>
  </r>
  <r>
    <s v="134-F16A"/>
    <m/>
    <x v="0"/>
    <s v="7 PIRES ST"/>
    <n v="101"/>
    <s v="HOLMES DALE A"/>
    <s v="MR30"/>
    <s v="ONE FAMILY"/>
    <s v="134//F16/A/"/>
    <n v="0.63280000000000003"/>
    <n v="1"/>
    <n v="1"/>
    <n v="1"/>
    <n v="1"/>
    <s v="SEPTIC"/>
    <n v="0"/>
    <n v="1"/>
    <n v="4200"/>
    <s v="YES"/>
    <n v="4200"/>
    <s v="134-F16A"/>
    <s v="Public Water,Septic"/>
    <s v="SEPTIC"/>
    <s v="SEPTIC"/>
    <n v="4200"/>
    <m/>
    <m/>
    <n v="1"/>
    <n v="1"/>
    <n v="4"/>
    <n v="994"/>
    <n v="1"/>
    <m/>
    <m/>
    <m/>
    <m/>
    <m/>
    <m/>
    <m/>
    <m/>
    <m/>
    <m/>
    <n v="3"/>
    <n v="9.68"/>
    <n v="1"/>
    <s v="Wareham River East"/>
    <n v="45"/>
  </r>
  <r>
    <s v="45-E152"/>
    <m/>
    <x v="0"/>
    <s v="75 SANDWICH RD"/>
    <n v="101"/>
    <s v="CAMPINHA ALVINA"/>
    <s v="MR30"/>
    <s v="ONE FAMILY"/>
    <s v="45//E152//"/>
    <n v="1.0617700000000001"/>
    <n v="1"/>
    <n v="1"/>
    <n v="1"/>
    <n v="1"/>
    <s v="SEPTIC"/>
    <n v="0"/>
    <n v="1"/>
    <n v="6600"/>
    <s v="YES"/>
    <n v="6600"/>
    <s v="45-E152"/>
    <s v="Public Water,Gas,Septic"/>
    <s v="SEPTIC"/>
    <s v="SEPTIC"/>
    <n v="6600"/>
    <m/>
    <m/>
    <n v="1"/>
    <n v="1"/>
    <n v="3"/>
    <n v="912"/>
    <n v="1"/>
    <m/>
    <m/>
    <m/>
    <m/>
    <m/>
    <m/>
    <m/>
    <m/>
    <m/>
    <m/>
    <n v="2"/>
    <n v="9.68"/>
    <n v="1"/>
    <s v="Agawam River"/>
    <n v="42"/>
  </r>
  <r>
    <s v="47-1099"/>
    <m/>
    <x v="0"/>
    <s v="266 MAIN ST"/>
    <n v="340"/>
    <s v="MADDEN WILLIAM F"/>
    <s v="WRVL"/>
    <s v="OFFICE BLD  MDL-94"/>
    <s v="47//1099//"/>
    <n v="0.72284999999999999"/>
    <n v="0"/>
    <n v="0"/>
    <n v="1"/>
    <n v="1"/>
    <s v="SEWER"/>
    <n v="1"/>
    <n v="1"/>
    <n v="9300"/>
    <s v="YES"/>
    <n v="0"/>
    <s v="47-1099"/>
    <s v="All Public"/>
    <s v="SEWER"/>
    <s v="SEWER"/>
    <n v="9300"/>
    <m/>
    <m/>
    <n v="0"/>
    <n v="0"/>
    <n v="0"/>
    <n v="5114"/>
    <n v="2"/>
    <m/>
    <m/>
    <m/>
    <m/>
    <m/>
    <m/>
    <m/>
    <m/>
    <m/>
    <m/>
    <n v="1"/>
    <n v="0"/>
    <n v="1"/>
    <s v="Agawam River"/>
    <n v="42"/>
  </r>
  <r>
    <s v="48-1004"/>
    <m/>
    <x v="0"/>
    <s v="94 MARION RD"/>
    <n v="903"/>
    <s v="TOWN OF WAREHAM"/>
    <s v="MR30"/>
    <s v="MUNICIPAL  MDL-00"/>
    <s v="48//1004//"/>
    <n v="0.43028"/>
    <n v="0"/>
    <n v="0"/>
    <n v="0"/>
    <n v="0"/>
    <m/>
    <n v="0"/>
    <n v="0"/>
    <n v="0"/>
    <s v="YES"/>
    <n v="0"/>
    <s v="48-1004"/>
    <m/>
    <m/>
    <m/>
    <n v="0"/>
    <m/>
    <m/>
    <n v="0"/>
    <n v="0"/>
    <n v="0"/>
    <n v="0"/>
    <n v="0"/>
    <m/>
    <m/>
    <m/>
    <m/>
    <m/>
    <m/>
    <m/>
    <m/>
    <m/>
    <m/>
    <n v="1"/>
    <n v="0"/>
    <n v="1"/>
    <s v="Broad Marsh River"/>
    <n v="43"/>
  </r>
  <r>
    <s v="47-1020"/>
    <m/>
    <x v="0"/>
    <s v="124 HIGH ST"/>
    <n v="105"/>
    <s v="HERRING MARK W"/>
    <s v="MR30"/>
    <s v="THREE FAM"/>
    <s v="47//1020//"/>
    <n v="0.35826000000000002"/>
    <n v="0"/>
    <n v="0"/>
    <n v="1"/>
    <n v="1"/>
    <s v="SEWER"/>
    <n v="1"/>
    <n v="1"/>
    <n v="19800"/>
    <s v="YES"/>
    <n v="0"/>
    <s v="47-1020"/>
    <s v="All Public"/>
    <s v="SEWER"/>
    <s v="SEWER"/>
    <n v="19800"/>
    <m/>
    <m/>
    <n v="0"/>
    <n v="0"/>
    <n v="7"/>
    <n v="4417"/>
    <n v="2"/>
    <m/>
    <m/>
    <m/>
    <m/>
    <m/>
    <m/>
    <m/>
    <m/>
    <m/>
    <m/>
    <n v="1"/>
    <n v="0"/>
    <n v="1"/>
    <s v="Broad Marsh River"/>
    <n v="43"/>
  </r>
  <r>
    <s v="134-F16B"/>
    <m/>
    <x v="0"/>
    <s v="2 OAKDALE ST"/>
    <n v="101"/>
    <s v="CONNOLLY JOSEPH E"/>
    <s v="MR30"/>
    <s v="ONE FAMILY"/>
    <s v="134//F16/B/"/>
    <n v="0.19886999999999999"/>
    <n v="1"/>
    <n v="1"/>
    <n v="1"/>
    <n v="1"/>
    <s v="SEPTIC"/>
    <n v="0"/>
    <n v="1"/>
    <n v="3300"/>
    <s v="YES"/>
    <n v="3300"/>
    <s v="134-F16B"/>
    <s v="Public Water,Septic"/>
    <s v="SEPTIC"/>
    <s v="SEPTIC"/>
    <n v="3300"/>
    <m/>
    <m/>
    <n v="1"/>
    <n v="1"/>
    <n v="3"/>
    <n v="1006"/>
    <n v="1"/>
    <m/>
    <m/>
    <m/>
    <m/>
    <m/>
    <m/>
    <m/>
    <m/>
    <m/>
    <m/>
    <n v="1"/>
    <n v="9.68"/>
    <n v="1"/>
    <s v="Wareham River East"/>
    <n v="45"/>
  </r>
  <r>
    <s v="47-1101"/>
    <m/>
    <x v="0"/>
    <s v="258 MAIN ST"/>
    <n v="900"/>
    <s v="UNITED STATES OF AMERICA"/>
    <s v="WRVL"/>
    <s v="US GOVT  MDL-96"/>
    <s v="47//1101//"/>
    <n v="0.15645000000000001"/>
    <n v="0"/>
    <n v="0"/>
    <n v="1"/>
    <n v="1"/>
    <s v="SEWER"/>
    <n v="1"/>
    <n v="0"/>
    <n v="0"/>
    <s v="YES"/>
    <n v="0"/>
    <s v="47-1101"/>
    <s v="All Public"/>
    <s v="SEWER"/>
    <s v="SEWER"/>
    <n v="0"/>
    <m/>
    <m/>
    <n v="0"/>
    <n v="0"/>
    <n v="0"/>
    <n v="3480"/>
    <n v="1"/>
    <m/>
    <m/>
    <m/>
    <m/>
    <m/>
    <m/>
    <m/>
    <m/>
    <m/>
    <m/>
    <n v="1"/>
    <n v="0"/>
    <n v="1"/>
    <s v="Agawam River"/>
    <n v="42"/>
  </r>
  <r>
    <s v="134-F23"/>
    <m/>
    <x v="0"/>
    <s v="6 HOLLOW TREE AVE"/>
    <n v="101"/>
    <s v="VIIRRE WALTER M"/>
    <s v="MR30"/>
    <s v="ONE FAMILY"/>
    <s v="134//F23//"/>
    <n v="0.28632000000000002"/>
    <n v="1"/>
    <n v="1"/>
    <n v="1"/>
    <n v="1"/>
    <s v="SEPTIC"/>
    <n v="0"/>
    <n v="1"/>
    <n v="100"/>
    <s v="YES"/>
    <n v="100"/>
    <s v="134-F23"/>
    <s v="Public Water,Septic"/>
    <s v="SEPTIC"/>
    <s v="SEPTIC"/>
    <n v="100"/>
    <m/>
    <m/>
    <n v="1"/>
    <n v="1"/>
    <n v="3"/>
    <n v="1072"/>
    <n v="1.3"/>
    <m/>
    <m/>
    <m/>
    <m/>
    <m/>
    <m/>
    <m/>
    <m/>
    <m/>
    <m/>
    <n v="1"/>
    <n v="9.68"/>
    <n v="1"/>
    <s v="Agawam River"/>
    <n v="42"/>
  </r>
  <r>
    <s v="47-1009"/>
    <m/>
    <x v="0"/>
    <s v="0 HIGH ST"/>
    <n v="903"/>
    <s v="TOWN OF WAREHAM"/>
    <m/>
    <s v="MUNICIPAL  MDL-00"/>
    <s v="47//1009//"/>
    <n v="2.6901700000000002"/>
    <n v="0"/>
    <n v="0"/>
    <n v="0"/>
    <n v="0"/>
    <m/>
    <n v="0"/>
    <n v="0"/>
    <n v="0"/>
    <s v="YES"/>
    <n v="0"/>
    <s v="47-1009"/>
    <m/>
    <m/>
    <m/>
    <n v="0"/>
    <m/>
    <m/>
    <n v="0"/>
    <n v="0"/>
    <n v="0"/>
    <n v="0"/>
    <n v="0"/>
    <m/>
    <m/>
    <m/>
    <m/>
    <m/>
    <m/>
    <m/>
    <m/>
    <m/>
    <m/>
    <n v="1"/>
    <n v="0"/>
    <n v="1"/>
    <s v="Broad Marsh River"/>
    <n v="43"/>
  </r>
  <r>
    <s v="134-H4"/>
    <m/>
    <x v="0"/>
    <s v="7 AVENUE A"/>
    <n v="101"/>
    <s v="BARROS RUTH"/>
    <s v="MR30"/>
    <s v="ONE FAMILY"/>
    <s v="134//H4//"/>
    <n v="0.33986"/>
    <n v="1"/>
    <n v="1"/>
    <n v="1"/>
    <n v="1"/>
    <s v="SEPTIC"/>
    <n v="0"/>
    <n v="1"/>
    <n v="500"/>
    <s v="YES"/>
    <n v="500"/>
    <s v="134-H4"/>
    <s v="Public Water,Septic"/>
    <s v="SEPTIC"/>
    <s v="SEPTIC"/>
    <n v="500"/>
    <m/>
    <m/>
    <n v="1"/>
    <n v="1"/>
    <n v="3"/>
    <n v="1076"/>
    <n v="1"/>
    <m/>
    <m/>
    <m/>
    <m/>
    <m/>
    <m/>
    <m/>
    <m/>
    <m/>
    <m/>
    <n v="1"/>
    <n v="9.68"/>
    <n v="1"/>
    <s v="Agawam River"/>
    <n v="42"/>
  </r>
  <r>
    <s v="47-1143A"/>
    <m/>
    <x v="0"/>
    <s v="239 MAIN ST"/>
    <n v="303"/>
    <s v="CAPE COD BANK AND TRUST COMPANY"/>
    <s v="WRVL"/>
    <s v="ACC COM LD"/>
    <s v="47//1143/A/"/>
    <n v="0.1336"/>
    <n v="1"/>
    <n v="1"/>
    <n v="1"/>
    <n v="1"/>
    <s v="SEPTIC"/>
    <n v="0"/>
    <n v="0"/>
    <n v="0"/>
    <s v="YES"/>
    <n v="0"/>
    <s v="47-1143A"/>
    <s v="All Public"/>
    <s v="SEWER"/>
    <s v="SEPTIC"/>
    <n v="0"/>
    <m/>
    <m/>
    <n v="1"/>
    <n v="1"/>
    <n v="0"/>
    <n v="0"/>
    <n v="0"/>
    <m/>
    <m/>
    <m/>
    <m/>
    <m/>
    <m/>
    <m/>
    <m/>
    <m/>
    <m/>
    <n v="1"/>
    <n v="9.68"/>
    <n v="1"/>
    <s v="Agawam River"/>
    <n v="42"/>
  </r>
  <r>
    <s v="134-F14B"/>
    <m/>
    <x v="0"/>
    <s v="1 OAKDALE ST"/>
    <n v="101"/>
    <s v="EDMUNDS ALFRED B TRUSTEE OF THE"/>
    <s v="MR30"/>
    <s v="ONE FAMILY"/>
    <s v="134//F14/B/"/>
    <n v="8.516E-2"/>
    <n v="1"/>
    <n v="1"/>
    <n v="1"/>
    <n v="1"/>
    <s v="SEPTIC"/>
    <n v="0"/>
    <n v="1"/>
    <n v="2200"/>
    <s v="YES"/>
    <n v="2200"/>
    <s v="134-F14B"/>
    <s v="Public Water,Gas,Septic"/>
    <s v="SEPTIC"/>
    <s v="SEPTIC"/>
    <n v="2200"/>
    <m/>
    <m/>
    <n v="1"/>
    <n v="1"/>
    <n v="2"/>
    <n v="768"/>
    <n v="1"/>
    <m/>
    <m/>
    <m/>
    <m/>
    <m/>
    <m/>
    <m/>
    <m/>
    <m/>
    <m/>
    <n v="1"/>
    <n v="9.68"/>
    <n v="1"/>
    <s v="Wareham River East"/>
    <n v="45"/>
  </r>
  <r>
    <s v="LAND_NOPARC"/>
    <m/>
    <x v="0"/>
    <m/>
    <n v="0"/>
    <m/>
    <m/>
    <m/>
    <m/>
    <n v="6.8110000000000004E-2"/>
    <n v="0"/>
    <n v="0"/>
    <n v="0"/>
    <n v="0"/>
    <m/>
    <n v="0"/>
    <n v="0"/>
    <n v="0"/>
    <s v="NO"/>
    <n v="0"/>
    <m/>
    <m/>
    <m/>
    <m/>
    <n v="0"/>
    <m/>
    <m/>
    <n v="0"/>
    <n v="0"/>
    <n v="0"/>
    <n v="0"/>
    <n v="0"/>
    <m/>
    <m/>
    <m/>
    <m/>
    <m/>
    <m/>
    <m/>
    <m/>
    <m/>
    <m/>
    <n v="0"/>
    <n v="0"/>
    <n v="1"/>
    <s v="Agawam River"/>
    <n v="42"/>
  </r>
  <r>
    <s v="47-1068"/>
    <m/>
    <x v="0"/>
    <s v="115 HIGH ST"/>
    <n v="101"/>
    <s v="ABBOTT DARREN S"/>
    <s v="MR30"/>
    <s v="ONE FAMILY"/>
    <s v="47//1068//"/>
    <n v="0.48166999999999999"/>
    <n v="0"/>
    <n v="0"/>
    <n v="1"/>
    <n v="1"/>
    <s v="SEWER"/>
    <n v="1"/>
    <n v="1"/>
    <n v="14300"/>
    <s v="YES"/>
    <n v="0"/>
    <s v="47-1068"/>
    <s v="All Public"/>
    <s v="SEWER"/>
    <s v="SEWER"/>
    <n v="14300"/>
    <m/>
    <m/>
    <n v="0"/>
    <n v="0"/>
    <n v="4"/>
    <n v="1938"/>
    <n v="1.5"/>
    <m/>
    <m/>
    <m/>
    <m/>
    <m/>
    <m/>
    <m/>
    <m/>
    <m/>
    <m/>
    <n v="1"/>
    <n v="0"/>
    <n v="1"/>
    <s v="Broad Marsh River"/>
    <n v="43"/>
  </r>
  <r>
    <s v="43-1056"/>
    <m/>
    <x v="0"/>
    <s v="2 KNOWLES AVE"/>
    <n v="903"/>
    <s v="TOWN OF WAREHAM"/>
    <s v="MR30"/>
    <s v="MUNICIPAL  MDL-94"/>
    <s v="43//1056//"/>
    <n v="0.83223999999999998"/>
    <n v="0"/>
    <n v="0"/>
    <n v="1"/>
    <n v="1"/>
    <s v="SEWER"/>
    <n v="0"/>
    <n v="0"/>
    <n v="0"/>
    <s v="YES"/>
    <n v="0"/>
    <s v="43-1056"/>
    <s v="Public Water,Septic"/>
    <s v="SEPTIC"/>
    <s v="SEWER"/>
    <n v="0"/>
    <m/>
    <m/>
    <n v="0"/>
    <n v="0"/>
    <n v="0"/>
    <n v="14057"/>
    <n v="2"/>
    <m/>
    <m/>
    <m/>
    <m/>
    <m/>
    <m/>
    <m/>
    <m/>
    <m/>
    <m/>
    <n v="1"/>
    <n v="0"/>
    <n v="1"/>
    <s v="Agawam River"/>
    <n v="42"/>
  </r>
  <r>
    <s v="LAND_NOPARC"/>
    <m/>
    <x v="0"/>
    <m/>
    <n v="0"/>
    <m/>
    <m/>
    <m/>
    <m/>
    <n v="0.34188000000000002"/>
    <n v="0"/>
    <n v="0"/>
    <n v="0"/>
    <n v="0"/>
    <m/>
    <n v="0"/>
    <n v="0"/>
    <n v="0"/>
    <s v="NO"/>
    <n v="0"/>
    <m/>
    <m/>
    <m/>
    <m/>
    <n v="0"/>
    <m/>
    <m/>
    <n v="0"/>
    <n v="0"/>
    <n v="0"/>
    <n v="0"/>
    <n v="0"/>
    <m/>
    <m/>
    <m/>
    <m/>
    <m/>
    <m/>
    <m/>
    <m/>
    <m/>
    <m/>
    <n v="0"/>
    <n v="0"/>
    <n v="1"/>
    <s v="Agawam River"/>
    <n v="42"/>
  </r>
  <r>
    <s v="47-1019"/>
    <m/>
    <x v="0"/>
    <s v="128 HIGH ST"/>
    <n v="101"/>
    <s v="GAMBLE MALCOLM"/>
    <s v="MR30"/>
    <s v="ONE FAMILY"/>
    <s v="47//1019//"/>
    <n v="0.56362000000000001"/>
    <n v="0"/>
    <n v="0"/>
    <n v="1"/>
    <n v="1"/>
    <s v="SEWER"/>
    <n v="1"/>
    <n v="1"/>
    <n v="15700"/>
    <s v="YES"/>
    <n v="0"/>
    <s v="47-1019"/>
    <s v="All Public"/>
    <s v="SEWER"/>
    <s v="SEWER"/>
    <n v="15700"/>
    <m/>
    <m/>
    <n v="0"/>
    <n v="0"/>
    <n v="6"/>
    <n v="2974"/>
    <n v="2"/>
    <m/>
    <m/>
    <m/>
    <m/>
    <m/>
    <m/>
    <m/>
    <m/>
    <m/>
    <m/>
    <n v="1"/>
    <n v="0"/>
    <n v="1"/>
    <s v="Broad Marsh River"/>
    <n v="43"/>
  </r>
  <r>
    <s v="45-E154"/>
    <m/>
    <x v="0"/>
    <s v="79 SANDWICH RD"/>
    <n v="131"/>
    <s v="MATHEWS EMMA"/>
    <s v="MR30"/>
    <s v="RES ACLNPO  MDL-00"/>
    <s v="45//E154//"/>
    <n v="0.63466"/>
    <n v="0"/>
    <n v="0"/>
    <n v="0"/>
    <n v="0"/>
    <m/>
    <n v="0"/>
    <n v="0"/>
    <n v="0"/>
    <s v="YES"/>
    <n v="0"/>
    <s v="45-E154"/>
    <s v="Public Water,Septic"/>
    <s v="SEPTIC"/>
    <m/>
    <n v="0"/>
    <m/>
    <m/>
    <n v="0"/>
    <n v="0"/>
    <n v="0"/>
    <n v="0"/>
    <n v="0"/>
    <m/>
    <m/>
    <m/>
    <m/>
    <m/>
    <m/>
    <m/>
    <m/>
    <m/>
    <m/>
    <n v="1"/>
    <n v="0"/>
    <n v="1"/>
    <s v="Agawam River"/>
    <n v="42"/>
  </r>
  <r>
    <s v="45-E155"/>
    <m/>
    <x v="0"/>
    <s v="81 SANDWICH RD"/>
    <n v="132"/>
    <s v="SMITH MARK"/>
    <s v="MR30"/>
    <s v="RES ACLNUD  MDL-00"/>
    <s v="45//E155//"/>
    <n v="0.57628999999999997"/>
    <n v="0"/>
    <n v="0"/>
    <n v="0"/>
    <n v="0"/>
    <m/>
    <n v="0"/>
    <n v="0"/>
    <n v="0"/>
    <s v="YES"/>
    <n v="0"/>
    <s v="45-E155"/>
    <s v="Public Water,Septic"/>
    <s v="SEPTIC"/>
    <m/>
    <n v="0"/>
    <m/>
    <m/>
    <n v="0"/>
    <n v="0"/>
    <n v="0"/>
    <n v="0"/>
    <n v="0"/>
    <m/>
    <m/>
    <m/>
    <m/>
    <m/>
    <m/>
    <m/>
    <m/>
    <m/>
    <m/>
    <n v="1"/>
    <n v="0"/>
    <n v="1"/>
    <s v="Agawam River"/>
    <n v="42"/>
  </r>
  <r>
    <s v="134-F28"/>
    <m/>
    <x v="0"/>
    <s v="3 HOLLOW TREE AVE"/>
    <n v="101"/>
    <s v="BEAUREGARD LAURA K"/>
    <s v="MR30"/>
    <s v="ONE FAMILY"/>
    <s v="134//F28//"/>
    <n v="0.24768999999999999"/>
    <n v="0"/>
    <n v="1"/>
    <n v="0"/>
    <n v="1"/>
    <m/>
    <n v="0"/>
    <n v="1"/>
    <n v="5000"/>
    <s v="YES"/>
    <n v="5000"/>
    <s v="134-F28"/>
    <s v="Public Water,Septic"/>
    <s v="SEPTIC"/>
    <s v="SEPTIC"/>
    <n v="5000"/>
    <m/>
    <m/>
    <n v="0"/>
    <n v="1"/>
    <n v="3"/>
    <n v="1068"/>
    <n v="1"/>
    <m/>
    <m/>
    <m/>
    <m/>
    <m/>
    <m/>
    <m/>
    <m/>
    <m/>
    <m/>
    <n v="0"/>
    <n v="0"/>
    <n v="1"/>
    <s v="Wareham River East"/>
    <n v="45"/>
  </r>
  <r>
    <s v="134-16"/>
    <m/>
    <x v="0"/>
    <s v="9 AVENUE A"/>
    <n v="101"/>
    <s v="KELLEY JOHN G"/>
    <s v="MR30"/>
    <s v="ONE FAMILY"/>
    <s v="134//16//"/>
    <n v="1.3711800000000001"/>
    <n v="1"/>
    <n v="1"/>
    <n v="1"/>
    <n v="1"/>
    <s v="SEPTIC"/>
    <n v="0"/>
    <n v="1"/>
    <n v="17900"/>
    <s v="YES"/>
    <n v="17900"/>
    <s v="134-16"/>
    <s v=",Public Water,Septic"/>
    <s v="SEWER"/>
    <s v="SEPTIC"/>
    <n v="17900"/>
    <m/>
    <m/>
    <n v="1"/>
    <n v="1"/>
    <n v="4"/>
    <n v="3375"/>
    <n v="2"/>
    <m/>
    <m/>
    <m/>
    <m/>
    <m/>
    <m/>
    <m/>
    <m/>
    <m/>
    <m/>
    <n v="1"/>
    <n v="9.68"/>
    <n v="1"/>
    <s v="Agawam River"/>
    <n v="42"/>
  </r>
  <r>
    <s v="47-1069"/>
    <m/>
    <x v="0"/>
    <s v="121 HIGH ST"/>
    <n v="130"/>
    <s v="WIEGANDT AMY GLEASON"/>
    <s v="MR30"/>
    <s v="PRI RES  MDL-01"/>
    <s v="47//1069//"/>
    <n v="0.59284000000000003"/>
    <n v="0"/>
    <n v="0"/>
    <n v="1"/>
    <n v="1"/>
    <s v="SEWER"/>
    <n v="2"/>
    <n v="1"/>
    <n v="21400"/>
    <s v="YES"/>
    <n v="0"/>
    <s v="47-1069"/>
    <s v="All Public"/>
    <s v="SEWER"/>
    <s v="SEWER"/>
    <n v="21400"/>
    <m/>
    <m/>
    <n v="0"/>
    <n v="0"/>
    <n v="5"/>
    <n v="4878"/>
    <n v="2"/>
    <m/>
    <m/>
    <m/>
    <m/>
    <m/>
    <m/>
    <m/>
    <m/>
    <m/>
    <m/>
    <n v="1"/>
    <n v="0"/>
    <n v="1"/>
    <s v="Broad Marsh River"/>
    <n v="43"/>
  </r>
  <r>
    <s v="134-TA"/>
    <m/>
    <x v="0"/>
    <s v="3 OAKDALE ST"/>
    <n v="101"/>
    <s v="TEXIERA STEVEN J"/>
    <s v="MR30"/>
    <s v="ONE FAMILY"/>
    <s v="134//TA//"/>
    <n v="0.61189000000000004"/>
    <n v="1"/>
    <n v="1"/>
    <n v="1"/>
    <n v="1"/>
    <s v="SEPTIC"/>
    <n v="0"/>
    <n v="0"/>
    <n v="0"/>
    <s v="YES"/>
    <n v="0"/>
    <s v="134-TA"/>
    <s v="Public Water,Septic"/>
    <s v="SEPTIC"/>
    <s v="SEPTIC"/>
    <n v="11650"/>
    <m/>
    <m/>
    <n v="1"/>
    <n v="1"/>
    <n v="3"/>
    <n v="1986"/>
    <n v="1.5"/>
    <m/>
    <m/>
    <m/>
    <m/>
    <m/>
    <m/>
    <m/>
    <m/>
    <m/>
    <m/>
    <n v="1"/>
    <n v="9.68"/>
    <n v="1"/>
    <s v="Wareham River East"/>
    <n v="45"/>
  </r>
  <r>
    <s v="47-1145"/>
    <m/>
    <x v="0"/>
    <s v="247 MAIN ST"/>
    <n v="322"/>
    <s v="CONRY DENNIS J"/>
    <s v="WRVL"/>
    <s v="STORE/SHOP  MDL-94"/>
    <s v="47//1145//"/>
    <n v="0.17388999999999999"/>
    <n v="0"/>
    <n v="0"/>
    <n v="1"/>
    <n v="1"/>
    <s v="SEWER"/>
    <n v="1"/>
    <n v="1"/>
    <n v="4000"/>
    <s v="YES"/>
    <n v="0"/>
    <s v="47-1145"/>
    <s v="All Public"/>
    <s v="SEWER"/>
    <s v="SEWER"/>
    <n v="4000"/>
    <m/>
    <m/>
    <n v="0"/>
    <n v="0"/>
    <n v="0"/>
    <n v="7192"/>
    <n v="1"/>
    <m/>
    <m/>
    <m/>
    <m/>
    <m/>
    <m/>
    <m/>
    <m/>
    <m/>
    <m/>
    <n v="1"/>
    <n v="0"/>
    <n v="1"/>
    <s v="Agawam River"/>
    <n v="42"/>
  </r>
  <r>
    <s v="134-F44"/>
    <m/>
    <x v="0"/>
    <s v="54 SANDWICH RD"/>
    <n v="101"/>
    <s v="BARROWS DONALD N &amp; PEARL E"/>
    <s v="MR30"/>
    <s v="ONE FAMILY"/>
    <s v="134//F44//"/>
    <n v="0.62687000000000004"/>
    <n v="1"/>
    <n v="1"/>
    <n v="1"/>
    <n v="1"/>
    <s v="SEPTIC"/>
    <n v="0"/>
    <n v="1"/>
    <n v="7100"/>
    <s v="YES"/>
    <n v="7100"/>
    <s v="134-F44"/>
    <s v="Public Water,Gas,Septic"/>
    <s v="SEPTIC"/>
    <s v="SEPTIC"/>
    <n v="7100"/>
    <m/>
    <m/>
    <n v="1"/>
    <n v="1"/>
    <n v="4"/>
    <n v="1456"/>
    <n v="2"/>
    <m/>
    <m/>
    <m/>
    <m/>
    <m/>
    <m/>
    <m/>
    <m/>
    <m/>
    <m/>
    <n v="1"/>
    <n v="9.68"/>
    <n v="1"/>
    <s v="Wareham River East"/>
    <n v="45"/>
  </r>
  <r>
    <s v="134-F15"/>
    <m/>
    <x v="0"/>
    <s v="4 OAKDALE ST"/>
    <n v="101"/>
    <s v="LOPES ANTHONY D"/>
    <s v="MR30"/>
    <s v="ONE FAMILY"/>
    <s v="134//F15//"/>
    <n v="6.8049999999999999E-2"/>
    <n v="1"/>
    <n v="1"/>
    <n v="1"/>
    <n v="1"/>
    <s v="SEPTIC"/>
    <n v="0"/>
    <n v="1"/>
    <n v="1700"/>
    <s v="YES"/>
    <n v="1700"/>
    <s v="134-F15"/>
    <s v="Public Water,Septic"/>
    <s v="SEPTIC"/>
    <s v="SEPTIC"/>
    <n v="1700"/>
    <m/>
    <m/>
    <n v="1"/>
    <n v="1"/>
    <n v="2"/>
    <n v="680"/>
    <n v="1"/>
    <m/>
    <m/>
    <m/>
    <m/>
    <m/>
    <m/>
    <m/>
    <m/>
    <m/>
    <m/>
    <n v="1"/>
    <n v="9.68"/>
    <n v="1"/>
    <s v="Wareham River East"/>
    <n v="45"/>
  </r>
  <r>
    <s v="47-1144"/>
    <m/>
    <x v="0"/>
    <s v="241 MAIN ST"/>
    <n v="326"/>
    <s v="TECENO LOUIS J"/>
    <s v="WRVL"/>
    <s v="REST/CLUBS  MDL-94"/>
    <s v="47//1144//"/>
    <n v="3.1230000000000001E-2"/>
    <n v="0"/>
    <n v="0"/>
    <n v="1"/>
    <n v="1"/>
    <s v="SEWER"/>
    <n v="1"/>
    <n v="1"/>
    <n v="4100"/>
    <s v="YES"/>
    <n v="0"/>
    <s v="47-1144"/>
    <s v="All Public"/>
    <s v="SEWER"/>
    <s v="SEWER"/>
    <n v="4100"/>
    <m/>
    <m/>
    <n v="0"/>
    <n v="0"/>
    <n v="0"/>
    <n v="2075"/>
    <n v="2"/>
    <m/>
    <m/>
    <m/>
    <m/>
    <m/>
    <m/>
    <m/>
    <m/>
    <m/>
    <m/>
    <n v="1"/>
    <n v="0"/>
    <n v="1"/>
    <s v="Agawam River"/>
    <n v="42"/>
  </r>
  <r>
    <s v="45-E156"/>
    <m/>
    <x v="0"/>
    <s v="83 SANDWICH RD"/>
    <n v="340"/>
    <s v="PEOPLE HELPING PEOPLE WITH"/>
    <s v="MR30"/>
    <s v="OFFICE BLD  MDL-94"/>
    <s v="45//E156//"/>
    <n v="1.16021"/>
    <n v="1"/>
    <n v="1"/>
    <n v="1"/>
    <n v="1"/>
    <s v="SEPTIC"/>
    <n v="0"/>
    <n v="1"/>
    <n v="1100"/>
    <s v="YES"/>
    <n v="1100"/>
    <s v="45-E156"/>
    <s v="All Public"/>
    <s v="SEWER"/>
    <s v="SEPTIC"/>
    <n v="1100"/>
    <m/>
    <m/>
    <n v="1"/>
    <n v="1"/>
    <n v="0"/>
    <n v="660"/>
    <n v="1"/>
    <m/>
    <m/>
    <m/>
    <m/>
    <m/>
    <m/>
    <m/>
    <m/>
    <m/>
    <m/>
    <n v="2"/>
    <n v="9.68"/>
    <n v="1"/>
    <s v="Agawam River"/>
    <n v="42"/>
  </r>
  <r>
    <s v="134-F24"/>
    <m/>
    <x v="0"/>
    <s v="8 HOLLOW TREE AVE"/>
    <n v="101"/>
    <s v="VASS ELAINE M"/>
    <s v="MR30"/>
    <s v="ONE FAMILY"/>
    <s v="134//F24//"/>
    <n v="0.28893000000000002"/>
    <n v="1"/>
    <n v="1"/>
    <n v="1"/>
    <n v="1"/>
    <s v="SEPTIC"/>
    <n v="0"/>
    <n v="1"/>
    <n v="10200"/>
    <s v="YES"/>
    <n v="10200"/>
    <s v="134-F24"/>
    <s v="Public Water,Septic"/>
    <s v="SEPTIC"/>
    <s v="SEPTIC"/>
    <n v="10200"/>
    <m/>
    <m/>
    <n v="1"/>
    <n v="1"/>
    <n v="3"/>
    <n v="942"/>
    <n v="1"/>
    <m/>
    <m/>
    <m/>
    <m/>
    <m/>
    <m/>
    <m/>
    <m/>
    <m/>
    <m/>
    <n v="1"/>
    <n v="9.68"/>
    <n v="1"/>
    <s v="Agawam River"/>
    <n v="42"/>
  </r>
  <r>
    <s v="47-1018"/>
    <m/>
    <x v="0"/>
    <s v="136 HIGH ST"/>
    <n v="109"/>
    <s v="CORNWELL GEORGE E"/>
    <s v="MR30"/>
    <s v="MULTI HSES"/>
    <s v="47//1018//"/>
    <n v="0.51019999999999999"/>
    <n v="0"/>
    <n v="0"/>
    <n v="2"/>
    <n v="2"/>
    <s v="SEWER"/>
    <n v="1"/>
    <n v="2"/>
    <n v="3000"/>
    <s v="YES"/>
    <n v="0"/>
    <s v="47-1018"/>
    <s v="All Public"/>
    <s v="SEWER"/>
    <s v="SEWER"/>
    <n v="1500"/>
    <m/>
    <m/>
    <n v="0"/>
    <n v="0"/>
    <n v="4"/>
    <n v="1740"/>
    <n v="2"/>
    <m/>
    <m/>
    <m/>
    <m/>
    <m/>
    <m/>
    <m/>
    <m/>
    <m/>
    <m/>
    <n v="1"/>
    <n v="0"/>
    <n v="1"/>
    <s v="Broad Marsh River"/>
    <n v="43"/>
  </r>
  <r>
    <s v="LAND_NOPARC"/>
    <m/>
    <x v="0"/>
    <m/>
    <n v="0"/>
    <m/>
    <m/>
    <m/>
    <m/>
    <n v="2.9999999999999997E-4"/>
    <n v="0"/>
    <n v="0"/>
    <n v="0"/>
    <n v="0"/>
    <m/>
    <n v="0"/>
    <n v="0"/>
    <n v="0"/>
    <s v="NO"/>
    <n v="0"/>
    <m/>
    <m/>
    <m/>
    <m/>
    <n v="0"/>
    <m/>
    <m/>
    <n v="0"/>
    <n v="0"/>
    <n v="0"/>
    <n v="0"/>
    <n v="0"/>
    <m/>
    <m/>
    <m/>
    <m/>
    <m/>
    <m/>
    <m/>
    <m/>
    <m/>
    <m/>
    <n v="0"/>
    <n v="0"/>
    <n v="1"/>
    <s v="Agawam River"/>
    <n v="42"/>
  </r>
  <r>
    <s v="47-1098"/>
    <m/>
    <x v="0"/>
    <s v="268 MAIN ST"/>
    <n v="340"/>
    <s v="NYMAN ROBERT M TRUSTEE"/>
    <s v="WRVL"/>
    <s v="OFFICE BLD  MDL-01"/>
    <s v="47//1098//"/>
    <n v="0.21082000000000001"/>
    <n v="0"/>
    <n v="0"/>
    <n v="1"/>
    <n v="1"/>
    <s v="SEWER"/>
    <n v="1"/>
    <n v="1"/>
    <n v="3500"/>
    <s v="YES"/>
    <n v="0"/>
    <s v="47-1098"/>
    <s v="All Public"/>
    <s v="SEWER"/>
    <s v="SEWER"/>
    <n v="3500"/>
    <m/>
    <m/>
    <n v="0"/>
    <n v="0"/>
    <n v="2"/>
    <n v="1840"/>
    <n v="1.5"/>
    <m/>
    <m/>
    <m/>
    <m/>
    <m/>
    <m/>
    <m/>
    <m/>
    <m/>
    <m/>
    <n v="1"/>
    <n v="0"/>
    <n v="1"/>
    <s v="Agawam River"/>
    <n v="42"/>
  </r>
  <r>
    <s v="134-F42"/>
    <m/>
    <x v="0"/>
    <s v="58 SANDWICH RD"/>
    <n v="332"/>
    <s v="ELLIS FRANCIS E JR"/>
    <s v="SC"/>
    <s v="SVC GAR/GAR M-95"/>
    <s v="134//F42//"/>
    <n v="0.53566999999999998"/>
    <n v="1"/>
    <n v="1"/>
    <n v="1"/>
    <n v="1"/>
    <s v="SEPTIC"/>
    <n v="0"/>
    <n v="1"/>
    <n v="1100"/>
    <s v="YES"/>
    <n v="1100"/>
    <s v="134-F42"/>
    <s v="All Public"/>
    <s v="SEWER"/>
    <s v="SEPTIC"/>
    <n v="1100"/>
    <m/>
    <m/>
    <n v="1"/>
    <n v="1"/>
    <n v="0"/>
    <n v="1379"/>
    <n v="1"/>
    <m/>
    <m/>
    <m/>
    <m/>
    <m/>
    <m/>
    <m/>
    <m/>
    <m/>
    <m/>
    <n v="1"/>
    <n v="9.68"/>
    <n v="1"/>
    <s v="Agawam River"/>
    <n v="42"/>
  </r>
  <r>
    <s v="61-G9"/>
    <m/>
    <x v="0"/>
    <s v="120 A+B GIBBS AVE"/>
    <n v="104"/>
    <s v="PETTERSEN JOHN A"/>
    <s v="MR30"/>
    <s v="TWO FAMILY"/>
    <s v="61//G9//"/>
    <n v="0.56898000000000004"/>
    <n v="0"/>
    <n v="0"/>
    <n v="1"/>
    <n v="1"/>
    <s v="SEWER"/>
    <n v="2"/>
    <n v="2"/>
    <n v="10700"/>
    <s v="NO_W1"/>
    <n v="0"/>
    <s v="61-G9"/>
    <s v="All Public"/>
    <s v="SEWER"/>
    <s v="SEWER"/>
    <n v="5350"/>
    <m/>
    <m/>
    <n v="0"/>
    <n v="0"/>
    <n v="6"/>
    <n v="2400"/>
    <n v="2"/>
    <m/>
    <m/>
    <m/>
    <m/>
    <m/>
    <m/>
    <m/>
    <m/>
    <m/>
    <m/>
    <n v="3"/>
    <n v="0"/>
    <n v="1"/>
    <s v="Broad Marsh River"/>
    <n v="43"/>
  </r>
  <r>
    <s v="43-1045"/>
    <m/>
    <x v="0"/>
    <s v="1 KNOWLES AVE"/>
    <n v="101"/>
    <s v="FALLON RACHEL A"/>
    <s v="MR30"/>
    <s v="ONE FAMILY"/>
    <s v="43//1045//"/>
    <n v="0.19183"/>
    <n v="0"/>
    <n v="0"/>
    <n v="1"/>
    <n v="1"/>
    <s v="SEWER"/>
    <n v="1"/>
    <n v="1"/>
    <n v="2500"/>
    <s v="YES"/>
    <n v="0"/>
    <s v="43-1045"/>
    <s v="Public Water,Public Sewer"/>
    <s v="SEWER"/>
    <s v="SEWER"/>
    <n v="2500"/>
    <m/>
    <m/>
    <n v="0"/>
    <n v="0"/>
    <n v="3"/>
    <n v="1311"/>
    <n v="2"/>
    <m/>
    <m/>
    <m/>
    <m/>
    <m/>
    <m/>
    <m/>
    <m/>
    <m/>
    <m/>
    <n v="0"/>
    <n v="0"/>
    <n v="1"/>
    <s v="Agawam River"/>
    <n v="42"/>
  </r>
  <r>
    <s v="134-F29A"/>
    <m/>
    <x v="0"/>
    <s v="2 PIRES ST"/>
    <n v="101"/>
    <s v="TAVARES JOSEPH D JR &amp; ROBINSON CIN"/>
    <s v="MR30"/>
    <s v="ONE FAMILY"/>
    <s v="134//F29/A/"/>
    <n v="0.24879999999999999"/>
    <n v="1"/>
    <n v="1"/>
    <n v="1"/>
    <n v="1"/>
    <s v="SEPTIC"/>
    <n v="0"/>
    <n v="1"/>
    <n v="0"/>
    <s v="YES"/>
    <n v="0"/>
    <s v="134-F29A"/>
    <s v="Public Water,Gas,Septic"/>
    <s v="SEPTIC"/>
    <s v="SEPTIC"/>
    <n v="0"/>
    <m/>
    <m/>
    <n v="1"/>
    <n v="1"/>
    <n v="2"/>
    <n v="624"/>
    <n v="1"/>
    <m/>
    <m/>
    <m/>
    <m/>
    <m/>
    <m/>
    <m/>
    <m/>
    <m/>
    <m/>
    <n v="0"/>
    <n v="9.68"/>
    <n v="1"/>
    <s v="Wareham River East"/>
    <n v="45"/>
  </r>
  <r>
    <s v="45-E158"/>
    <m/>
    <x v="0"/>
    <s v="87 SANDWICH RD"/>
    <n v="101"/>
    <s v="ELKALLASSI NAZIH &amp; CALLAN SUSAN E"/>
    <s v="MR30"/>
    <s v="ONE FAMILY"/>
    <s v="45//E158//"/>
    <n v="0.60280999999999996"/>
    <n v="1"/>
    <n v="1"/>
    <n v="1"/>
    <n v="1"/>
    <s v="SEPTIC"/>
    <n v="0"/>
    <n v="1"/>
    <n v="15500"/>
    <s v="YES"/>
    <n v="15500"/>
    <s v="45-E158"/>
    <s v="Public Water,Septic"/>
    <s v="SEPTIC"/>
    <s v="SEPTIC"/>
    <n v="15500"/>
    <m/>
    <m/>
    <n v="1"/>
    <n v="1"/>
    <n v="3"/>
    <n v="1712"/>
    <n v="2"/>
    <m/>
    <m/>
    <m/>
    <m/>
    <m/>
    <m/>
    <m/>
    <m/>
    <m/>
    <m/>
    <n v="1"/>
    <n v="9.68"/>
    <n v="1"/>
    <s v="Agawam River"/>
    <n v="42"/>
  </r>
  <r>
    <s v="47-1146"/>
    <m/>
    <x v="0"/>
    <s v="249 MAIN ST"/>
    <n v="322"/>
    <s v="DECAS WILLIAM"/>
    <s v="WRVL"/>
    <s v="STORE/SHOP  MDL-94"/>
    <s v="47//1146//"/>
    <n v="0.16392999999999999"/>
    <n v="0"/>
    <n v="0"/>
    <n v="1"/>
    <n v="1"/>
    <s v="SEWER"/>
    <n v="3"/>
    <n v="0"/>
    <n v="0"/>
    <s v="YES"/>
    <n v="0"/>
    <s v="47-1146"/>
    <s v="All Public"/>
    <s v="SEWER"/>
    <s v="SEWER"/>
    <n v="0"/>
    <m/>
    <m/>
    <n v="0"/>
    <n v="0"/>
    <n v="0"/>
    <n v="4160"/>
    <n v="1"/>
    <m/>
    <m/>
    <m/>
    <m/>
    <m/>
    <m/>
    <m/>
    <m/>
    <m/>
    <m/>
    <n v="1"/>
    <n v="0"/>
    <n v="1"/>
    <s v="Agawam River"/>
    <n v="42"/>
  </r>
  <r>
    <s v="43-1055"/>
    <m/>
    <x v="0"/>
    <s v="8 KNOWLES AVE"/>
    <n v="101"/>
    <s v="EDDLESTON BRYANT G"/>
    <s v="MR30"/>
    <s v="ONE FAMILY"/>
    <s v="43//1055//"/>
    <n v="0.25584000000000001"/>
    <n v="1"/>
    <n v="1"/>
    <n v="1"/>
    <n v="1"/>
    <s v="SEPTIC"/>
    <n v="0"/>
    <n v="1"/>
    <n v="2500"/>
    <s v="YES"/>
    <n v="2500"/>
    <s v="43-1055"/>
    <s v="Public Water,Septic"/>
    <s v="SEPTIC"/>
    <s v="SEPTIC"/>
    <n v="2500"/>
    <m/>
    <m/>
    <n v="1"/>
    <n v="1"/>
    <n v="4"/>
    <n v="1429"/>
    <n v="1.9"/>
    <m/>
    <m/>
    <m/>
    <m/>
    <m/>
    <m/>
    <m/>
    <m/>
    <m/>
    <m/>
    <n v="1"/>
    <n v="9.68"/>
    <n v="1"/>
    <s v="Agawam River"/>
    <n v="42"/>
  </r>
  <r>
    <s v="134-F41"/>
    <m/>
    <x v="0"/>
    <s v="62 SANDWICH RD"/>
    <n v="101"/>
    <s v="ELLIS FRANCIS E SR"/>
    <s v="MR30"/>
    <s v="ONE FAMILY"/>
    <s v="134//F41//"/>
    <n v="0.22989999999999999"/>
    <n v="1"/>
    <n v="1"/>
    <n v="1"/>
    <n v="1"/>
    <s v="SEPTIC"/>
    <n v="0"/>
    <n v="1"/>
    <n v="9000"/>
    <s v="YES"/>
    <n v="9000"/>
    <s v="134-F41"/>
    <s v="Public Water,Septic"/>
    <s v="SEPTIC"/>
    <s v="SEPTIC"/>
    <n v="9000"/>
    <m/>
    <m/>
    <n v="1"/>
    <n v="1"/>
    <n v="3"/>
    <n v="1074"/>
    <n v="1.5"/>
    <m/>
    <m/>
    <m/>
    <m/>
    <m/>
    <m/>
    <m/>
    <m/>
    <m/>
    <m/>
    <n v="1"/>
    <n v="9.68"/>
    <n v="1"/>
    <s v="Agawam River"/>
    <n v="42"/>
  </r>
  <r>
    <s v="47-1097"/>
    <m/>
    <x v="0"/>
    <s v="270 MAIN ST"/>
    <n v="337"/>
    <s v="JORDAN REALTY ASSOCIATES INC"/>
    <s v="WRVL"/>
    <s v="PARK LOT  MDL-00"/>
    <s v="47//1097//"/>
    <n v="0.24273"/>
    <n v="0"/>
    <n v="0"/>
    <n v="0"/>
    <n v="0"/>
    <m/>
    <n v="0"/>
    <n v="0"/>
    <n v="0"/>
    <s v="YES"/>
    <n v="0"/>
    <s v="47-1097"/>
    <s v="All Public"/>
    <s v="SEWER"/>
    <m/>
    <n v="0"/>
    <m/>
    <m/>
    <n v="0"/>
    <n v="0"/>
    <n v="0"/>
    <n v="0"/>
    <n v="0"/>
    <m/>
    <m/>
    <m/>
    <m/>
    <m/>
    <m/>
    <m/>
    <m/>
    <m/>
    <m/>
    <n v="1"/>
    <n v="0"/>
    <n v="1"/>
    <s v="Agawam River"/>
    <n v="42"/>
  </r>
  <r>
    <s v="47-1078"/>
    <m/>
    <x v="0"/>
    <s v="21 SAWYER ST"/>
    <n v="101"/>
    <s v="SEALE ROBERT M"/>
    <s v="MR30"/>
    <s v="ONE FAMILY"/>
    <s v="47//1078//"/>
    <n v="0.11555"/>
    <n v="0"/>
    <n v="0"/>
    <n v="1"/>
    <n v="1"/>
    <s v="SEWER"/>
    <n v="1"/>
    <n v="1"/>
    <n v="8900"/>
    <s v="YES"/>
    <n v="0"/>
    <s v="47-1078"/>
    <s v="All Public"/>
    <s v="SEWER"/>
    <s v="SEWER"/>
    <n v="8900"/>
    <m/>
    <m/>
    <n v="0"/>
    <n v="0"/>
    <n v="4"/>
    <n v="1488"/>
    <n v="2"/>
    <m/>
    <m/>
    <m/>
    <m/>
    <m/>
    <m/>
    <m/>
    <m/>
    <m/>
    <m/>
    <n v="1"/>
    <n v="0"/>
    <n v="1"/>
    <s v="Broad Marsh River"/>
    <n v="43"/>
  </r>
  <r>
    <s v="45-E159"/>
    <m/>
    <x v="0"/>
    <s v="89 SANDWICH RD"/>
    <n v="101"/>
    <s v="ELKALLASSI NAZIH &amp; CALLAN SUSAN E"/>
    <s v="MR30"/>
    <s v="ONE FAMILY"/>
    <s v="45//E159//"/>
    <n v="0.58950000000000002"/>
    <n v="0"/>
    <n v="1"/>
    <n v="0"/>
    <n v="1"/>
    <m/>
    <n v="0"/>
    <n v="1"/>
    <n v="20900"/>
    <s v="YES"/>
    <n v="20900"/>
    <s v="45-E159"/>
    <s v="Public Water,Septic"/>
    <s v="SEPTIC"/>
    <s v="SEPTIC"/>
    <n v="20900"/>
    <m/>
    <m/>
    <n v="0"/>
    <n v="1"/>
    <n v="3"/>
    <n v="1696"/>
    <n v="2"/>
    <m/>
    <m/>
    <m/>
    <m/>
    <m/>
    <m/>
    <m/>
    <m/>
    <m/>
    <m/>
    <n v="1"/>
    <n v="0"/>
    <n v="1"/>
    <s v="Agawam River"/>
    <n v="42"/>
  </r>
  <r>
    <s v="47-1070"/>
    <m/>
    <x v="0"/>
    <s v="18 SAWYER ST"/>
    <n v="101"/>
    <s v="GLEASON CHARLES S JR"/>
    <s v="MR30"/>
    <s v="ONE FAMILY"/>
    <s v="47//1070//"/>
    <n v="0.11776"/>
    <n v="0"/>
    <n v="0"/>
    <n v="1"/>
    <n v="1"/>
    <s v="SEWER"/>
    <n v="1"/>
    <n v="1"/>
    <n v="3400"/>
    <s v="YES"/>
    <n v="0"/>
    <s v="47-1070"/>
    <s v="All Public"/>
    <s v="SEWER"/>
    <s v="SEWER"/>
    <n v="3400"/>
    <m/>
    <m/>
    <n v="0"/>
    <n v="0"/>
    <n v="4"/>
    <n v="1768"/>
    <n v="2"/>
    <m/>
    <m/>
    <m/>
    <m/>
    <m/>
    <m/>
    <m/>
    <m/>
    <m/>
    <m/>
    <n v="1"/>
    <n v="0"/>
    <n v="1"/>
    <s v="Broad Marsh River"/>
    <n v="43"/>
  </r>
  <r>
    <s v="47-1147"/>
    <m/>
    <x v="0"/>
    <s v="257 MAIN ST"/>
    <n v="13"/>
    <s v="KALKANIS TED"/>
    <s v="WRVL"/>
    <s v="PRI RES  MDL-94"/>
    <s v="47//1147//"/>
    <n v="9.214E-2"/>
    <n v="0"/>
    <n v="0"/>
    <n v="1"/>
    <n v="1"/>
    <s v="SEWER"/>
    <n v="2"/>
    <n v="1"/>
    <n v="28600"/>
    <s v="YES"/>
    <n v="0"/>
    <s v="47-1147"/>
    <s v="All Public"/>
    <s v="SEWER"/>
    <s v="SEWER"/>
    <n v="28600"/>
    <m/>
    <m/>
    <n v="0"/>
    <n v="0"/>
    <n v="5"/>
    <n v="4104"/>
    <n v="2"/>
    <m/>
    <m/>
    <m/>
    <m/>
    <m/>
    <m/>
    <m/>
    <m/>
    <m/>
    <m/>
    <n v="1"/>
    <n v="0"/>
    <n v="1"/>
    <s v="Agawam River"/>
    <n v="42"/>
  </r>
  <r>
    <s v="43-1054"/>
    <m/>
    <x v="0"/>
    <s v="10 KNOWLES AVE"/>
    <n v="104"/>
    <s v="VIEIRA EDWARD M TRUSTEE OF"/>
    <s v="MR30"/>
    <s v="TWO FAMILY"/>
    <s v="43//1054//"/>
    <n v="0.25985999999999998"/>
    <n v="1"/>
    <n v="1"/>
    <n v="1"/>
    <n v="1"/>
    <s v="SEPTIC"/>
    <n v="0"/>
    <n v="1"/>
    <n v="4100"/>
    <s v="YES"/>
    <n v="4100"/>
    <s v="43-1054"/>
    <s v="Public Water,Septic"/>
    <s v="SEPTIC"/>
    <s v="SEPTIC"/>
    <n v="4100"/>
    <m/>
    <m/>
    <n v="2"/>
    <n v="2"/>
    <n v="4"/>
    <n v="1560"/>
    <n v="2"/>
    <m/>
    <m/>
    <m/>
    <m/>
    <m/>
    <m/>
    <m/>
    <m/>
    <m/>
    <m/>
    <n v="1"/>
    <n v="19.36"/>
    <n v="1"/>
    <s v="Agawam River"/>
    <n v="42"/>
  </r>
  <r>
    <s v="45-E160A"/>
    <m/>
    <x v="0"/>
    <s v="91 SANDWICH RD"/>
    <n v="101"/>
    <s v="MARQUES BONNY MARIE"/>
    <s v="MR30"/>
    <s v="ONE FAMILY"/>
    <s v="45//E160/A/"/>
    <n v="1.56951"/>
    <n v="1"/>
    <n v="1"/>
    <n v="1"/>
    <n v="1"/>
    <s v="SEPTIC"/>
    <n v="0"/>
    <n v="1"/>
    <n v="6900"/>
    <s v="YES"/>
    <n v="6900"/>
    <s v="45-E160A"/>
    <s v="Public Water,Septic"/>
    <s v="SEPTIC"/>
    <s v="SEPTIC"/>
    <n v="6900"/>
    <m/>
    <m/>
    <n v="1"/>
    <n v="1"/>
    <n v="3"/>
    <n v="2356"/>
    <n v="2"/>
    <m/>
    <m/>
    <m/>
    <m/>
    <m/>
    <m/>
    <m/>
    <m/>
    <m/>
    <m/>
    <n v="1"/>
    <n v="9.68"/>
    <n v="1"/>
    <s v="Agawam River"/>
    <n v="42"/>
  </r>
  <r>
    <s v="61-G6"/>
    <m/>
    <x v="0"/>
    <s v="97 MARION RD"/>
    <n v="101"/>
    <s v="IRISH JEREMY"/>
    <s v="MR30"/>
    <s v="ONE FAMILY"/>
    <s v="61//G6//"/>
    <n v="0.43402000000000002"/>
    <n v="0"/>
    <n v="0"/>
    <n v="1"/>
    <n v="1"/>
    <s v="SEWER"/>
    <n v="1"/>
    <n v="0"/>
    <n v="0"/>
    <s v="YES"/>
    <n v="0"/>
    <s v="61-G6"/>
    <s v="All Public"/>
    <s v="SEWER"/>
    <s v="SEWER"/>
    <n v="0"/>
    <m/>
    <m/>
    <n v="0"/>
    <n v="0"/>
    <n v="4"/>
    <n v="1954"/>
    <n v="2"/>
    <m/>
    <m/>
    <m/>
    <m/>
    <m/>
    <m/>
    <m/>
    <m/>
    <m/>
    <m/>
    <n v="3"/>
    <n v="0"/>
    <n v="1"/>
    <s v="Broad Marsh River"/>
    <n v="43"/>
  </r>
  <r>
    <s v="47-1096"/>
    <m/>
    <x v="0"/>
    <s v="274 MAIN ST"/>
    <n v="322"/>
    <s v="HAYES CONSTANCE TR 274 MAIN"/>
    <s v="WRVL"/>
    <s v="STORE/SHOP  MDL-96"/>
    <s v="47//1096//"/>
    <n v="0.19656000000000001"/>
    <n v="0"/>
    <n v="0"/>
    <n v="1"/>
    <n v="1"/>
    <s v="SEWER"/>
    <n v="1"/>
    <n v="1"/>
    <n v="0"/>
    <s v="YES"/>
    <n v="0"/>
    <s v="47-1096"/>
    <s v="All Public"/>
    <s v="SEWER"/>
    <s v="SEWER"/>
    <n v="0"/>
    <m/>
    <m/>
    <n v="0"/>
    <n v="0"/>
    <n v="0"/>
    <n v="2052"/>
    <n v="1"/>
    <m/>
    <m/>
    <m/>
    <m/>
    <m/>
    <m/>
    <m/>
    <m/>
    <m/>
    <m/>
    <n v="1"/>
    <n v="0"/>
    <n v="1"/>
    <s v="Agawam River"/>
    <n v="42"/>
  </r>
  <r>
    <s v="134-F26"/>
    <m/>
    <x v="0"/>
    <s v="5 HOLLOW TREE AVE"/>
    <n v="101"/>
    <s v="LESS PETER C"/>
    <s v="MR30"/>
    <s v="ONE FAMILY"/>
    <s v="134//F26//"/>
    <n v="0.80617000000000005"/>
    <n v="1"/>
    <n v="1"/>
    <n v="1"/>
    <n v="1"/>
    <s v="SEPTIC"/>
    <n v="0"/>
    <n v="1"/>
    <n v="6300"/>
    <s v="NO_W1"/>
    <n v="6300"/>
    <s v="134-F26"/>
    <s v="Public Water,Septic"/>
    <s v="SEPTIC"/>
    <s v="SEPTIC"/>
    <n v="6300"/>
    <m/>
    <m/>
    <n v="1"/>
    <n v="1"/>
    <n v="3"/>
    <n v="1398"/>
    <n v="1"/>
    <m/>
    <m/>
    <m/>
    <m/>
    <m/>
    <m/>
    <m/>
    <m/>
    <m/>
    <m/>
    <n v="3"/>
    <n v="9.68"/>
    <n v="1"/>
    <s v="Agawam River"/>
    <n v="42"/>
  </r>
  <r>
    <s v="LAND_NOPARC"/>
    <m/>
    <x v="0"/>
    <m/>
    <n v="0"/>
    <m/>
    <m/>
    <m/>
    <m/>
    <n v="1.2699999999999999E-2"/>
    <n v="0"/>
    <n v="0"/>
    <n v="0"/>
    <n v="0"/>
    <m/>
    <n v="0"/>
    <n v="0"/>
    <n v="0"/>
    <s v="NO"/>
    <n v="0"/>
    <m/>
    <m/>
    <m/>
    <m/>
    <n v="0"/>
    <m/>
    <m/>
    <n v="0"/>
    <n v="0"/>
    <n v="0"/>
    <n v="0"/>
    <n v="0"/>
    <m/>
    <m/>
    <m/>
    <m/>
    <m/>
    <m/>
    <m/>
    <m/>
    <m/>
    <m/>
    <n v="0"/>
    <n v="0"/>
    <n v="1"/>
    <s v="Agawam River"/>
    <n v="42"/>
  </r>
  <r>
    <s v="60-A1"/>
    <m/>
    <x v="0"/>
    <s v="127 MARION RD"/>
    <n v="323"/>
    <s v="WAREHAM PLAZA  ASSOC LLC"/>
    <s v="SC"/>
    <s v="PLAZA"/>
    <s v="60//A1//"/>
    <n v="12.134270000000001"/>
    <n v="0"/>
    <n v="0"/>
    <n v="1"/>
    <n v="1"/>
    <s v="SEWER"/>
    <n v="7"/>
    <n v="2"/>
    <n v="66900"/>
    <s v="YES"/>
    <n v="0"/>
    <s v="60-A1"/>
    <s v="All Public"/>
    <s v="SEWER"/>
    <s v="SEWER"/>
    <n v="33450"/>
    <m/>
    <m/>
    <n v="0"/>
    <n v="0"/>
    <n v="0"/>
    <n v="24112"/>
    <n v="1"/>
    <m/>
    <m/>
    <m/>
    <m/>
    <m/>
    <m/>
    <m/>
    <m/>
    <m/>
    <m/>
    <n v="1"/>
    <n v="0"/>
    <n v="1"/>
    <s v="Broad Marsh River"/>
    <n v="43"/>
  </r>
  <r>
    <s v="134-F25"/>
    <m/>
    <x v="0"/>
    <s v="10 HOLLOW TREE AVE"/>
    <n v="132"/>
    <s v="SAARIMAKI VIENO"/>
    <s v="MR30"/>
    <s v="RES ACLNUD  MDL-00"/>
    <s v="134//F25//"/>
    <n v="0.38145000000000001"/>
    <n v="0"/>
    <n v="0"/>
    <n v="0"/>
    <n v="0"/>
    <m/>
    <n v="0"/>
    <n v="0"/>
    <n v="0"/>
    <s v="YES"/>
    <n v="0"/>
    <s v="134-F25"/>
    <s v="Public Water,Septic"/>
    <s v="SEPTIC"/>
    <m/>
    <n v="0"/>
    <m/>
    <m/>
    <n v="0"/>
    <n v="0"/>
    <n v="0"/>
    <n v="0"/>
    <n v="0"/>
    <m/>
    <m/>
    <m/>
    <m/>
    <m/>
    <m/>
    <m/>
    <m/>
    <m/>
    <m/>
    <n v="1"/>
    <n v="0"/>
    <n v="1"/>
    <s v="Agawam River"/>
    <n v="42"/>
  </r>
  <r>
    <s v="47-1071"/>
    <m/>
    <x v="0"/>
    <s v="12 SAWYER ST"/>
    <n v="104"/>
    <s v="SOLICH GEORGE J"/>
    <s v="MR30"/>
    <s v="TWO FAMILY"/>
    <s v="47//1071//"/>
    <n v="0.36681999999999998"/>
    <n v="0"/>
    <n v="0"/>
    <n v="1"/>
    <n v="1"/>
    <s v="SEWER"/>
    <n v="1"/>
    <n v="1"/>
    <n v="13600"/>
    <s v="YES"/>
    <n v="0"/>
    <s v="47-1071"/>
    <s v="All Public"/>
    <s v="SEWER"/>
    <s v="SEWER"/>
    <n v="13600"/>
    <m/>
    <m/>
    <n v="0"/>
    <n v="0"/>
    <n v="5"/>
    <n v="2104"/>
    <n v="2"/>
    <m/>
    <m/>
    <m/>
    <m/>
    <m/>
    <m/>
    <m/>
    <m/>
    <m/>
    <m/>
    <n v="1"/>
    <n v="0"/>
    <n v="1"/>
    <s v="Agawam River"/>
    <n v="42"/>
  </r>
  <r>
    <s v="134-F115"/>
    <m/>
    <x v="0"/>
    <s v="64 SANDWICH RD"/>
    <n v="101"/>
    <s v="CAMPINHA KERRY A SR"/>
    <s v="MR30"/>
    <s v="ONE FAMILY"/>
    <s v="134//F115//"/>
    <n v="0.23055"/>
    <n v="1"/>
    <n v="1"/>
    <n v="1"/>
    <n v="1"/>
    <s v="SEPTIC"/>
    <n v="0"/>
    <n v="1"/>
    <n v="3100"/>
    <s v="YES"/>
    <n v="3100"/>
    <s v="134-F115"/>
    <s v="Public Water,Septic"/>
    <s v="SEPTIC"/>
    <s v="SEPTIC"/>
    <n v="3100"/>
    <m/>
    <m/>
    <n v="1"/>
    <n v="1"/>
    <n v="2"/>
    <n v="988"/>
    <n v="1"/>
    <m/>
    <m/>
    <m/>
    <m/>
    <m/>
    <m/>
    <m/>
    <m/>
    <m/>
    <m/>
    <n v="1"/>
    <n v="9.68"/>
    <n v="1"/>
    <s v="Agawam River"/>
    <n v="42"/>
  </r>
  <r>
    <s v="134-F30"/>
    <m/>
    <x v="0"/>
    <s v="6 OAKDALE ST"/>
    <n v="101"/>
    <s v="MENDES CHRISTOPHER M"/>
    <s v="MR30"/>
    <s v="ONE FAMILY"/>
    <s v="134//F30//"/>
    <n v="1.0429200000000001"/>
    <n v="1"/>
    <n v="1"/>
    <n v="1"/>
    <n v="1"/>
    <s v="SEPTIC"/>
    <n v="0"/>
    <n v="1"/>
    <n v="9200"/>
    <s v="NO_W1"/>
    <n v="9200"/>
    <s v="134-F30"/>
    <s v="Public Water,Septic"/>
    <s v="SEPTIC"/>
    <s v="SEPTIC"/>
    <n v="9200"/>
    <m/>
    <m/>
    <n v="1"/>
    <n v="1"/>
    <n v="3"/>
    <n v="1719"/>
    <n v="2"/>
    <m/>
    <m/>
    <m/>
    <m/>
    <m/>
    <m/>
    <m/>
    <m/>
    <m/>
    <m/>
    <n v="1"/>
    <n v="9.68"/>
    <n v="1"/>
    <s v="Wareham River East"/>
    <n v="45"/>
  </r>
  <r>
    <s v="47-1079"/>
    <m/>
    <x v="0"/>
    <s v="127 HIGH ST"/>
    <n v="101"/>
    <s v="TOBIN JASON"/>
    <s v="MR30"/>
    <s v="ONE FAMILY"/>
    <s v="47//1079//"/>
    <n v="0.11172"/>
    <n v="0"/>
    <n v="0"/>
    <n v="1"/>
    <n v="1"/>
    <s v="SEWER"/>
    <n v="1"/>
    <n v="1"/>
    <n v="7100"/>
    <s v="YES"/>
    <n v="0"/>
    <s v="47-1079"/>
    <s v="All Public"/>
    <s v="SEWER"/>
    <s v="SEWER"/>
    <n v="7100"/>
    <m/>
    <m/>
    <n v="0"/>
    <n v="0"/>
    <n v="3"/>
    <n v="1358"/>
    <n v="1.25"/>
    <m/>
    <m/>
    <m/>
    <m/>
    <m/>
    <m/>
    <m/>
    <m/>
    <m/>
    <m/>
    <n v="1"/>
    <n v="0"/>
    <n v="1"/>
    <s v="Broad Marsh River"/>
    <n v="43"/>
  </r>
  <r>
    <s v="47-1148B"/>
    <m/>
    <x v="0"/>
    <s v="261 MAIN ST"/>
    <n v="341"/>
    <s v="CB (MA) QRS 12-57 INC"/>
    <s v="WRVL"/>
    <s v="BANK BLDG"/>
    <s v="47//1148/B/"/>
    <n v="0.17871999999999999"/>
    <n v="0"/>
    <n v="0"/>
    <n v="1"/>
    <n v="1"/>
    <s v="SEWER"/>
    <n v="1"/>
    <n v="0"/>
    <n v="0"/>
    <s v="YES"/>
    <n v="0"/>
    <s v="47-1148B"/>
    <s v="All Public"/>
    <s v="SEWER"/>
    <s v="SEWER"/>
    <n v="0"/>
    <m/>
    <m/>
    <n v="0"/>
    <n v="0"/>
    <n v="0"/>
    <n v="2986"/>
    <n v="1.5"/>
    <m/>
    <m/>
    <m/>
    <m/>
    <m/>
    <m/>
    <m/>
    <m/>
    <m/>
    <m/>
    <n v="1"/>
    <n v="0"/>
    <n v="1"/>
    <s v="Agawam River"/>
    <n v="42"/>
  </r>
  <r>
    <s v="134-F34"/>
    <m/>
    <x v="0"/>
    <s v="5 OAKDALE ST"/>
    <n v="101"/>
    <s v="TEXIERA STEVEN J"/>
    <s v="MR30"/>
    <s v="ONE FAMILY"/>
    <s v="134//F34//"/>
    <n v="0.25189"/>
    <n v="1"/>
    <n v="1"/>
    <n v="1"/>
    <n v="1"/>
    <s v="SEPTIC"/>
    <n v="0"/>
    <n v="2"/>
    <n v="10500"/>
    <s v="YES"/>
    <n v="10500"/>
    <s v="134-F34"/>
    <s v="Public Water,Septic"/>
    <s v="SEPTIC"/>
    <s v="SEPTIC"/>
    <n v="5250"/>
    <m/>
    <m/>
    <n v="1"/>
    <n v="1"/>
    <n v="3"/>
    <n v="1080"/>
    <n v="1"/>
    <m/>
    <m/>
    <m/>
    <m/>
    <m/>
    <m/>
    <m/>
    <m/>
    <m/>
    <m/>
    <n v="0"/>
    <n v="9.68"/>
    <n v="1"/>
    <s v="Wareham River East"/>
    <n v="45"/>
  </r>
  <r>
    <s v="43-1046"/>
    <m/>
    <x v="0"/>
    <s v="3 KNOWLES AVE"/>
    <n v="109"/>
    <s v="WILEY DAVID N"/>
    <s v="MR30"/>
    <s v="MULTI HSES"/>
    <s v="43//1046//"/>
    <n v="0.41732999999999998"/>
    <n v="2"/>
    <n v="2"/>
    <n v="2"/>
    <n v="2"/>
    <s v="SEPTIC"/>
    <n v="0"/>
    <n v="1"/>
    <n v="11800"/>
    <s v="YES"/>
    <n v="11800"/>
    <s v="43-1046"/>
    <s v="Public Water,Septic"/>
    <s v="SEPTIC"/>
    <s v="SEPTIC"/>
    <n v="11800"/>
    <m/>
    <m/>
    <n v="2"/>
    <n v="2"/>
    <n v="3"/>
    <n v="1311"/>
    <n v="1.9"/>
    <m/>
    <m/>
    <m/>
    <m/>
    <m/>
    <m/>
    <m/>
    <m/>
    <m/>
    <m/>
    <n v="2"/>
    <n v="19.36"/>
    <n v="1"/>
    <s v="Agawam River"/>
    <n v="42"/>
  </r>
  <r>
    <s v="LAND_NOPARC"/>
    <m/>
    <x v="0"/>
    <m/>
    <n v="0"/>
    <m/>
    <m/>
    <m/>
    <m/>
    <n v="0.57088000000000005"/>
    <n v="0"/>
    <n v="0"/>
    <n v="0"/>
    <n v="0"/>
    <m/>
    <n v="0"/>
    <n v="0"/>
    <n v="0"/>
    <s v="NO"/>
    <n v="0"/>
    <m/>
    <m/>
    <m/>
    <m/>
    <n v="0"/>
    <m/>
    <m/>
    <n v="0"/>
    <n v="0"/>
    <n v="0"/>
    <n v="0"/>
    <n v="0"/>
    <m/>
    <m/>
    <m/>
    <m/>
    <m/>
    <m/>
    <m/>
    <m/>
    <m/>
    <m/>
    <n v="0"/>
    <n v="0"/>
    <n v="1"/>
    <s v="Agawam River"/>
    <n v="42"/>
  </r>
  <r>
    <s v="43-1044"/>
    <m/>
    <x v="0"/>
    <s v="23 DEPOT ST"/>
    <n v="130"/>
    <s v="BROWN MARILYN"/>
    <s v="MR30"/>
    <s v="PRI RES  MDL-01"/>
    <s v="43//1044//"/>
    <n v="0.23286000000000001"/>
    <n v="0"/>
    <n v="0"/>
    <n v="1"/>
    <n v="1"/>
    <s v="SEWER"/>
    <n v="1"/>
    <n v="1"/>
    <n v="4600"/>
    <s v="YES"/>
    <n v="0"/>
    <s v="43-1044"/>
    <s v="Public Water,Public Sewer"/>
    <s v="SEWER"/>
    <s v="SEWER"/>
    <n v="4600"/>
    <m/>
    <m/>
    <n v="0"/>
    <n v="0"/>
    <n v="4"/>
    <n v="2590"/>
    <n v="1.9"/>
    <m/>
    <m/>
    <m/>
    <m/>
    <m/>
    <m/>
    <m/>
    <m/>
    <m/>
    <m/>
    <n v="0"/>
    <n v="0"/>
    <n v="1"/>
    <s v="Agawam River"/>
    <n v="42"/>
  </r>
  <r>
    <s v="61-G12"/>
    <m/>
    <x v="0"/>
    <s v="114 GIBBS AVE"/>
    <n v="101"/>
    <s v="MOREAU RONALD H"/>
    <s v="MR30"/>
    <s v="ONE FAMILY"/>
    <s v="61//G12//"/>
    <n v="0.13883000000000001"/>
    <n v="0"/>
    <n v="0"/>
    <n v="1"/>
    <n v="1"/>
    <s v="SEWER"/>
    <n v="1"/>
    <n v="1"/>
    <n v="14500"/>
    <s v="YES"/>
    <n v="0"/>
    <s v="61-G12"/>
    <s v="All Public"/>
    <s v="SEWER"/>
    <s v="SEWER"/>
    <n v="14500"/>
    <m/>
    <m/>
    <n v="0"/>
    <n v="0"/>
    <n v="4"/>
    <n v="1984"/>
    <n v="2"/>
    <m/>
    <m/>
    <m/>
    <m/>
    <m/>
    <m/>
    <m/>
    <m/>
    <m/>
    <m/>
    <n v="1"/>
    <n v="0"/>
    <n v="1"/>
    <s v="Broad Marsh River"/>
    <n v="43"/>
  </r>
  <r>
    <s v="47-1148A"/>
    <m/>
    <x v="0"/>
    <s v="0 MAIN ST"/>
    <n v="303"/>
    <s v="KIERNAN BUILDING INC THE"/>
    <s v="WRVL"/>
    <s v="ACC COM LD"/>
    <s v="47//1148/A/"/>
    <n v="2.6780000000000002E-2"/>
    <n v="0"/>
    <n v="0"/>
    <n v="0"/>
    <n v="0"/>
    <m/>
    <n v="0"/>
    <n v="1"/>
    <n v="8300"/>
    <s v="YES"/>
    <n v="0"/>
    <s v="47-1148A"/>
    <m/>
    <m/>
    <m/>
    <n v="8300"/>
    <m/>
    <m/>
    <n v="0"/>
    <n v="0"/>
    <n v="0"/>
    <n v="0"/>
    <n v="0"/>
    <m/>
    <m/>
    <m/>
    <m/>
    <m/>
    <m/>
    <m/>
    <m/>
    <m/>
    <m/>
    <n v="1"/>
    <n v="0"/>
    <n v="1"/>
    <s v="Agawam River"/>
    <n v="42"/>
  </r>
  <r>
    <s v="134-F113"/>
    <m/>
    <x v="0"/>
    <s v="66 SANDWICH RD"/>
    <n v="101"/>
    <s v="FILKINS DENNIS J"/>
    <s v="MR30"/>
    <s v="ONE FAMILY"/>
    <s v="134//F113//"/>
    <n v="0.46554000000000001"/>
    <n v="1"/>
    <n v="1"/>
    <n v="1"/>
    <n v="1"/>
    <s v="SEPTIC"/>
    <n v="0"/>
    <n v="1"/>
    <n v="5400"/>
    <s v="YES"/>
    <n v="5400"/>
    <s v="134-F113"/>
    <s v="Public Water,Gas,Septic"/>
    <s v="SEPTIC"/>
    <s v="SEPTIC"/>
    <n v="5400"/>
    <m/>
    <m/>
    <n v="1"/>
    <n v="1"/>
    <n v="3"/>
    <n v="1541"/>
    <n v="1.75"/>
    <m/>
    <m/>
    <m/>
    <m/>
    <m/>
    <m/>
    <m/>
    <m/>
    <m/>
    <m/>
    <n v="1"/>
    <n v="9.68"/>
    <n v="1"/>
    <s v="Agawam River"/>
    <n v="42"/>
  </r>
  <r>
    <s v="47-1080"/>
    <m/>
    <x v="0"/>
    <s v="129 HIGH ST"/>
    <n v="104"/>
    <s v="SHEEHAN JOHN J"/>
    <s v="MR30"/>
    <s v="TWO FAMILY"/>
    <s v="47//1080//"/>
    <n v="0.1178"/>
    <n v="0"/>
    <n v="0"/>
    <n v="1"/>
    <n v="1"/>
    <s v="SEWER"/>
    <n v="1"/>
    <n v="1"/>
    <n v="11400"/>
    <s v="YES"/>
    <n v="0"/>
    <s v="47-1080"/>
    <s v="All Public"/>
    <s v="SEWER"/>
    <s v="SEWER"/>
    <n v="11400"/>
    <m/>
    <m/>
    <n v="0"/>
    <n v="0"/>
    <n v="4"/>
    <n v="1790"/>
    <n v="2"/>
    <m/>
    <m/>
    <m/>
    <m/>
    <m/>
    <m/>
    <m/>
    <m/>
    <m/>
    <m/>
    <n v="1"/>
    <n v="0"/>
    <n v="1"/>
    <s v="Broad Marsh River"/>
    <n v="43"/>
  </r>
  <r>
    <s v="47-1095"/>
    <m/>
    <x v="0"/>
    <s v="280 MAIN ST"/>
    <n v="111"/>
    <s v="CUBELLIS LENORD TRUSTEE OF THE"/>
    <s v="WRVL"/>
    <s v="APT 4-8  MDL-03"/>
    <s v="47//1095//"/>
    <n v="0.47083000000000003"/>
    <n v="0"/>
    <n v="0"/>
    <n v="1"/>
    <n v="1"/>
    <s v="SEWER"/>
    <n v="1"/>
    <n v="1"/>
    <n v="20700"/>
    <s v="NO_W1"/>
    <n v="0"/>
    <s v="47-1095"/>
    <s v="All Public"/>
    <s v="SEWER"/>
    <s v="SEWER"/>
    <n v="20700"/>
    <m/>
    <m/>
    <n v="0"/>
    <n v="0"/>
    <n v="8"/>
    <n v="3311"/>
    <n v="2"/>
    <m/>
    <m/>
    <m/>
    <m/>
    <m/>
    <m/>
    <m/>
    <m/>
    <m/>
    <m/>
    <n v="2"/>
    <n v="0"/>
    <n v="1"/>
    <s v="Agawam River"/>
    <n v="42"/>
  </r>
  <r>
    <s v="61-G5"/>
    <m/>
    <x v="0"/>
    <s v="93 MARION RD"/>
    <n v="101"/>
    <s v="PINKSTON JAMES R SR"/>
    <s v="MR30"/>
    <s v="ONE FAMILY"/>
    <s v="61//G5//"/>
    <n v="0.20308999999999999"/>
    <n v="0"/>
    <n v="0"/>
    <n v="1"/>
    <n v="1"/>
    <s v="SEWER"/>
    <n v="1"/>
    <n v="1"/>
    <n v="15800"/>
    <s v="YES"/>
    <n v="0"/>
    <s v="61-G5"/>
    <s v="Public Water,Public Sewer"/>
    <s v="SEWER"/>
    <s v="SEWER"/>
    <n v="15800"/>
    <m/>
    <m/>
    <n v="0"/>
    <n v="0"/>
    <n v="3"/>
    <n v="1361"/>
    <n v="1.9"/>
    <m/>
    <m/>
    <m/>
    <m/>
    <m/>
    <m/>
    <m/>
    <m/>
    <m/>
    <m/>
    <n v="1"/>
    <n v="0"/>
    <n v="1"/>
    <s v="Broad Marsh River"/>
    <n v="43"/>
  </r>
  <r>
    <s v="134-15"/>
    <m/>
    <x v="0"/>
    <s v="11 AVENUE A"/>
    <n v="101"/>
    <s v="KUMLIN ROBERT"/>
    <s v="MR30"/>
    <s v="ONE FAMILY"/>
    <s v="134//15//"/>
    <n v="0.41071999999999997"/>
    <n v="1"/>
    <n v="1"/>
    <n v="1"/>
    <n v="1"/>
    <s v="SEPTIC"/>
    <n v="0"/>
    <n v="1"/>
    <n v="8800"/>
    <s v="YES"/>
    <n v="8800"/>
    <s v="134-15"/>
    <s v="Public Water,Septic"/>
    <s v="SEPTIC"/>
    <s v="SEPTIC"/>
    <n v="8800"/>
    <m/>
    <m/>
    <n v="1"/>
    <n v="1"/>
    <n v="4"/>
    <n v="1784"/>
    <n v="1.75"/>
    <m/>
    <m/>
    <m/>
    <m/>
    <m/>
    <m/>
    <m/>
    <m/>
    <m/>
    <m/>
    <n v="1"/>
    <n v="9.68"/>
    <n v="1"/>
    <s v="Agawam River"/>
    <n v="42"/>
  </r>
  <r>
    <s v="47-1149"/>
    <m/>
    <x v="0"/>
    <s v="267 MAIN ST"/>
    <n v="340"/>
    <s v="KIERNAN BUILDING INC THE"/>
    <s v="WRVL"/>
    <s v="OFFICE BLD  MDL-94"/>
    <s v="47//1149//"/>
    <n v="0.11162999999999999"/>
    <n v="0"/>
    <n v="0"/>
    <n v="1"/>
    <n v="1"/>
    <s v="SEWER"/>
    <n v="1"/>
    <n v="1"/>
    <n v="3200"/>
    <s v="YES"/>
    <n v="0"/>
    <s v="47-1149"/>
    <s v="All Public"/>
    <s v="SEWER"/>
    <s v="SEWER"/>
    <n v="3200"/>
    <m/>
    <m/>
    <n v="0"/>
    <n v="0"/>
    <n v="0"/>
    <n v="3166"/>
    <n v="2"/>
    <m/>
    <m/>
    <m/>
    <m/>
    <m/>
    <m/>
    <m/>
    <m/>
    <m/>
    <m/>
    <n v="1"/>
    <n v="0"/>
    <n v="1"/>
    <s v="Agawam River"/>
    <n v="42"/>
  </r>
  <r>
    <s v="61-G13"/>
    <m/>
    <x v="0"/>
    <s v="0 GIBBS AVE"/>
    <n v="132"/>
    <s v="MOREAU RONALD H"/>
    <s v="MR30"/>
    <s v="RES ACLNUD  MDL-00"/>
    <s v="61//G13//"/>
    <n v="0.16732"/>
    <n v="0"/>
    <n v="0"/>
    <n v="0"/>
    <n v="0"/>
    <m/>
    <n v="0"/>
    <n v="0"/>
    <n v="0"/>
    <s v="YES"/>
    <n v="0"/>
    <s v="61-G13"/>
    <s v="All Public"/>
    <s v="SEWER"/>
    <m/>
    <n v="0"/>
    <m/>
    <m/>
    <n v="0"/>
    <n v="0"/>
    <n v="0"/>
    <n v="0"/>
    <n v="0"/>
    <m/>
    <m/>
    <m/>
    <m/>
    <m/>
    <m/>
    <m/>
    <m/>
    <m/>
    <m/>
    <n v="1"/>
    <n v="0"/>
    <n v="1"/>
    <s v="Broad Marsh River"/>
    <n v="43"/>
  </r>
  <r>
    <s v="60-G1"/>
    <m/>
    <x v="0"/>
    <s v="127 GIBBS AVE"/>
    <n v="101"/>
    <s v="ONE HUNDRED TWENTY SEVEN"/>
    <s v="MR30"/>
    <s v="ONE FAMILY"/>
    <s v="60//G1//"/>
    <n v="0.60121000000000002"/>
    <n v="0"/>
    <n v="0"/>
    <n v="1"/>
    <n v="1"/>
    <s v="SEWER"/>
    <n v="1"/>
    <n v="0"/>
    <n v="0"/>
    <s v="YES"/>
    <n v="0"/>
    <s v="60-G1"/>
    <s v="All Public"/>
    <s v="SEWER"/>
    <s v="SEWER"/>
    <n v="0"/>
    <m/>
    <m/>
    <n v="0"/>
    <n v="0"/>
    <n v="3"/>
    <n v="1293"/>
    <n v="1"/>
    <m/>
    <m/>
    <m/>
    <m/>
    <m/>
    <m/>
    <m/>
    <m/>
    <m/>
    <m/>
    <n v="2"/>
    <n v="0"/>
    <n v="1"/>
    <s v="Broad Marsh River"/>
    <n v="43"/>
  </r>
  <r>
    <s v="134-F35"/>
    <m/>
    <x v="0"/>
    <s v="10 PIRES ST"/>
    <n v="101"/>
    <s v="MUNSON JAMES"/>
    <s v="MR30"/>
    <s v="ONE FAMILY"/>
    <s v="134//F35//"/>
    <n v="0.28692000000000001"/>
    <n v="1"/>
    <n v="1"/>
    <n v="1"/>
    <n v="1"/>
    <s v="SEPTIC"/>
    <n v="0"/>
    <n v="0"/>
    <n v="0"/>
    <s v="YES"/>
    <n v="0"/>
    <s v="134-F35"/>
    <s v="Public Water,Septic"/>
    <s v="SEPTIC"/>
    <s v="SEPTIC"/>
    <n v="5250"/>
    <m/>
    <m/>
    <n v="1"/>
    <n v="1"/>
    <n v="3"/>
    <n v="1252"/>
    <n v="1"/>
    <m/>
    <m/>
    <m/>
    <m/>
    <m/>
    <m/>
    <m/>
    <m/>
    <m/>
    <m/>
    <n v="0"/>
    <n v="9.68"/>
    <n v="1"/>
    <s v="Agawam River"/>
    <n v="42"/>
  </r>
  <r>
    <s v="47-1077"/>
    <m/>
    <x v="0"/>
    <s v="17 SAWYER ST"/>
    <n v="101"/>
    <s v="CORNWELL CARL W"/>
    <s v="WRVL"/>
    <s v="ONE FAMILY"/>
    <s v="47//1077//"/>
    <n v="0.30475999999999998"/>
    <n v="0"/>
    <n v="0"/>
    <n v="1"/>
    <n v="1"/>
    <s v="SEWER"/>
    <n v="1"/>
    <n v="1"/>
    <n v="8000"/>
    <s v="YES"/>
    <n v="0"/>
    <s v="47-1077"/>
    <s v="All Public"/>
    <s v="SEWER"/>
    <s v="SEWER"/>
    <n v="8000"/>
    <m/>
    <m/>
    <n v="0"/>
    <n v="0"/>
    <n v="4"/>
    <n v="1758"/>
    <n v="1.75"/>
    <m/>
    <m/>
    <m/>
    <m/>
    <m/>
    <m/>
    <m/>
    <m/>
    <m/>
    <m/>
    <n v="1"/>
    <n v="0"/>
    <n v="1"/>
    <s v="Broad Marsh River"/>
    <n v="43"/>
  </r>
  <r>
    <s v="61-G4"/>
    <m/>
    <x v="0"/>
    <s v="89 MARION RD"/>
    <n v="101"/>
    <s v="VERRIER JOHN J JR"/>
    <s v="MR30"/>
    <s v="ONE FAMILY"/>
    <s v="61//G4//"/>
    <n v="0.21837000000000001"/>
    <n v="0"/>
    <n v="0"/>
    <n v="1"/>
    <n v="1"/>
    <s v="SEWER"/>
    <n v="1"/>
    <n v="1"/>
    <n v="15300"/>
    <s v="YES"/>
    <n v="0"/>
    <s v="61-G4"/>
    <s v="Public Water,Public Sewer"/>
    <s v="SEWER"/>
    <s v="SEWER"/>
    <n v="15300"/>
    <m/>
    <m/>
    <n v="0"/>
    <n v="0"/>
    <n v="4"/>
    <n v="1949"/>
    <n v="1.9"/>
    <m/>
    <m/>
    <m/>
    <m/>
    <m/>
    <m/>
    <m/>
    <m/>
    <m/>
    <m/>
    <n v="1"/>
    <n v="0"/>
    <n v="1"/>
    <s v="Broad Marsh River"/>
    <n v="43"/>
  </r>
  <r>
    <s v="43-1048"/>
    <m/>
    <x v="0"/>
    <s v="7 KNOWLES AVE"/>
    <n v="101"/>
    <s v="BACCHIOCCHI MILDRED V"/>
    <s v="MR30"/>
    <s v="ONE FAMILY"/>
    <s v="43//1048//"/>
    <n v="0.33734999999999998"/>
    <n v="1"/>
    <n v="1"/>
    <n v="1"/>
    <n v="1"/>
    <s v="SEPTIC"/>
    <n v="0"/>
    <n v="1"/>
    <n v="10700"/>
    <s v="YES"/>
    <n v="10700"/>
    <s v="43-1048"/>
    <s v="Public Water,Septic"/>
    <s v="SEPTIC"/>
    <s v="SEPTIC"/>
    <n v="10700"/>
    <m/>
    <m/>
    <n v="1"/>
    <n v="1"/>
    <n v="4"/>
    <n v="1432"/>
    <n v="2"/>
    <m/>
    <m/>
    <m/>
    <m/>
    <m/>
    <m/>
    <m/>
    <m/>
    <m/>
    <m/>
    <n v="1"/>
    <n v="9.68"/>
    <n v="1"/>
    <s v="Agawam River"/>
    <n v="42"/>
  </r>
  <r>
    <s v="47-1072"/>
    <m/>
    <x v="0"/>
    <s v="10 SAWYER ST"/>
    <n v="101"/>
    <s v="WALSH TIMOTHY F"/>
    <s v="WRVL"/>
    <s v="ONE FAMILY"/>
    <s v="47//1072//"/>
    <n v="0.12672"/>
    <n v="0"/>
    <n v="0"/>
    <n v="1"/>
    <n v="1"/>
    <s v="SEWER"/>
    <n v="1"/>
    <n v="1"/>
    <n v="1600"/>
    <s v="YES"/>
    <n v="0"/>
    <s v="47-1072"/>
    <s v="All Public"/>
    <s v="SEWER"/>
    <s v="SEWER"/>
    <n v="1600"/>
    <m/>
    <m/>
    <n v="0"/>
    <n v="0"/>
    <n v="3"/>
    <n v="1539"/>
    <n v="1.75"/>
    <m/>
    <m/>
    <m/>
    <m/>
    <m/>
    <m/>
    <m/>
    <m/>
    <m/>
    <m/>
    <n v="1"/>
    <n v="0"/>
    <n v="1"/>
    <s v="Agawam River"/>
    <n v="42"/>
  </r>
  <r>
    <s v="LAND_NOPARC"/>
    <m/>
    <x v="0"/>
    <m/>
    <n v="0"/>
    <m/>
    <m/>
    <m/>
    <m/>
    <n v="6.071E-2"/>
    <n v="0"/>
    <n v="0"/>
    <n v="0"/>
    <n v="0"/>
    <m/>
    <n v="0"/>
    <n v="0"/>
    <n v="0"/>
    <s v="NO"/>
    <n v="0"/>
    <m/>
    <m/>
    <m/>
    <m/>
    <n v="0"/>
    <m/>
    <m/>
    <n v="0"/>
    <n v="0"/>
    <n v="0"/>
    <n v="0"/>
    <n v="0"/>
    <m/>
    <m/>
    <m/>
    <m/>
    <m/>
    <m/>
    <m/>
    <m/>
    <m/>
    <m/>
    <n v="0"/>
    <n v="0"/>
    <n v="1"/>
    <s v="Agawam River"/>
    <n v="42"/>
  </r>
  <r>
    <s v="134-F33"/>
    <m/>
    <x v="0"/>
    <s v="7 OAKDALE ST"/>
    <n v="132"/>
    <s v="SENNA-CLOCKADILE BRENDA"/>
    <s v="MR30"/>
    <s v="RES ACLNUD  MDL-00"/>
    <s v="134//F33//"/>
    <n v="0.24645"/>
    <n v="0"/>
    <n v="0"/>
    <n v="0"/>
    <n v="0"/>
    <m/>
    <n v="0"/>
    <n v="0"/>
    <n v="0"/>
    <s v="YES"/>
    <n v="0"/>
    <s v="134-F33"/>
    <s v="Public Water,Septic"/>
    <s v="SEPTIC"/>
    <m/>
    <n v="0"/>
    <m/>
    <m/>
    <n v="0"/>
    <n v="0"/>
    <n v="0"/>
    <n v="0"/>
    <n v="0"/>
    <m/>
    <m/>
    <m/>
    <m/>
    <m/>
    <m/>
    <m/>
    <m/>
    <m/>
    <m/>
    <n v="1"/>
    <n v="0"/>
    <n v="1"/>
    <s v="Agawam River"/>
    <n v="42"/>
  </r>
  <r>
    <s v="LAND_NOPARC"/>
    <m/>
    <x v="0"/>
    <m/>
    <n v="0"/>
    <m/>
    <m/>
    <m/>
    <m/>
    <n v="7.9880000000000007E-2"/>
    <n v="0"/>
    <n v="0"/>
    <n v="0"/>
    <n v="0"/>
    <m/>
    <n v="0"/>
    <n v="0"/>
    <n v="0"/>
    <s v="NO"/>
    <n v="0"/>
    <m/>
    <m/>
    <m/>
    <m/>
    <n v="0"/>
    <m/>
    <m/>
    <n v="0"/>
    <n v="0"/>
    <n v="0"/>
    <n v="0"/>
    <n v="0"/>
    <m/>
    <m/>
    <m/>
    <m/>
    <m/>
    <m/>
    <m/>
    <m/>
    <m/>
    <m/>
    <n v="0"/>
    <n v="0"/>
    <n v="1"/>
    <s v="Agawam River"/>
    <n v="42"/>
  </r>
  <r>
    <s v="134-F110"/>
    <m/>
    <x v="0"/>
    <s v="72 SANDWICH RD"/>
    <n v="903"/>
    <s v="TOWN OF WAREHAM"/>
    <s v="SC"/>
    <s v="MUNICIPAL  MDL-96"/>
    <s v="134//F110//"/>
    <n v="0.73467000000000005"/>
    <n v="1"/>
    <n v="1"/>
    <n v="1"/>
    <n v="1"/>
    <s v="SEPTIC"/>
    <n v="0"/>
    <n v="1"/>
    <n v="6300"/>
    <s v="YES"/>
    <n v="6300"/>
    <s v="134-F110"/>
    <s v="All Public"/>
    <s v="SEWER"/>
    <s v="SEPTIC"/>
    <n v="6300"/>
    <m/>
    <m/>
    <n v="1"/>
    <n v="1"/>
    <n v="0"/>
    <n v="5720"/>
    <n v="1.5"/>
    <m/>
    <m/>
    <m/>
    <m/>
    <m/>
    <m/>
    <m/>
    <m/>
    <m/>
    <m/>
    <n v="3"/>
    <n v="9.68"/>
    <n v="1"/>
    <s v="Agawam River"/>
    <n v="42"/>
  </r>
  <r>
    <s v="47-1089C"/>
    <m/>
    <x v="0"/>
    <s v="137 HIGH ST"/>
    <n v="101"/>
    <s v="MCDONALD DAVID J"/>
    <s v="MR30"/>
    <s v="ONE FAMILY"/>
    <s v="47//1089/C/"/>
    <n v="0.2298"/>
    <n v="0"/>
    <n v="0"/>
    <n v="1"/>
    <n v="1"/>
    <s v="SEWER"/>
    <n v="1"/>
    <n v="1"/>
    <n v="9400"/>
    <s v="YES"/>
    <n v="0"/>
    <s v="47-1089C"/>
    <s v="All Public"/>
    <s v="SEWER"/>
    <s v="SEWER"/>
    <n v="9400"/>
    <m/>
    <m/>
    <n v="0"/>
    <n v="0"/>
    <n v="3"/>
    <n v="1463"/>
    <n v="1.75"/>
    <m/>
    <m/>
    <m/>
    <m/>
    <m/>
    <m/>
    <m/>
    <m/>
    <m/>
    <m/>
    <n v="1"/>
    <n v="0"/>
    <n v="1"/>
    <s v="Broad Marsh River"/>
    <n v="43"/>
  </r>
  <r>
    <s v="47-1017"/>
    <m/>
    <x v="0"/>
    <s v="144 HIGH ST"/>
    <n v="111"/>
    <s v="ELDREDGE DAVID WILLIAM"/>
    <s v="MR30"/>
    <s v="APT 4-8  MDL-03"/>
    <s v="47//1017//"/>
    <n v="0.59011999999999998"/>
    <n v="0"/>
    <n v="0"/>
    <n v="1"/>
    <n v="1"/>
    <s v="SEWER"/>
    <n v="1"/>
    <n v="1"/>
    <n v="7800"/>
    <s v="YES"/>
    <n v="0"/>
    <s v="47-1017"/>
    <s v="All Public"/>
    <s v="SEWER"/>
    <s v="SEWER"/>
    <n v="7800"/>
    <m/>
    <m/>
    <n v="0"/>
    <n v="0"/>
    <n v="8"/>
    <n v="2683"/>
    <n v="2"/>
    <m/>
    <m/>
    <m/>
    <m/>
    <m/>
    <m/>
    <m/>
    <m/>
    <m/>
    <m/>
    <n v="1"/>
    <n v="0"/>
    <n v="1"/>
    <s v="Broad Marsh River"/>
    <n v="43"/>
  </r>
  <r>
    <s v="43-1043"/>
    <m/>
    <x v="0"/>
    <s v="21 DEPOT ST"/>
    <n v="101"/>
    <s v="RUSSELL ERVIN L"/>
    <s v="MR30"/>
    <s v="ONE FAMILY"/>
    <s v="43//1043//"/>
    <n v="0.17408999999999999"/>
    <n v="0"/>
    <n v="0"/>
    <n v="1"/>
    <n v="1"/>
    <s v="SEWER"/>
    <n v="1"/>
    <n v="1"/>
    <n v="4100"/>
    <s v="YES"/>
    <n v="0"/>
    <s v="43-1043"/>
    <s v="Public Water,Public Sewer"/>
    <s v="SEWER"/>
    <s v="SEWER"/>
    <n v="4100"/>
    <m/>
    <m/>
    <n v="0"/>
    <n v="0"/>
    <n v="2"/>
    <n v="1045"/>
    <n v="1.5"/>
    <m/>
    <m/>
    <m/>
    <m/>
    <m/>
    <m/>
    <m/>
    <m/>
    <m/>
    <m/>
    <n v="0"/>
    <n v="0"/>
    <n v="1"/>
    <s v="Agawam River"/>
    <n v="42"/>
  </r>
  <r>
    <s v="47-1010"/>
    <m/>
    <x v="0"/>
    <s v="34 MARION RD"/>
    <n v="903"/>
    <s v="TOWN OF WAREHAM"/>
    <s v="MR30"/>
    <s v="MUNICIPAL  MDL-00"/>
    <s v="47//1010//"/>
    <n v="0.98472999999999999"/>
    <n v="0"/>
    <n v="0"/>
    <n v="0"/>
    <n v="0"/>
    <m/>
    <n v="0"/>
    <n v="0"/>
    <n v="0"/>
    <s v="YES"/>
    <n v="0"/>
    <s v="47-1010"/>
    <s v="All Public"/>
    <s v="SEWER"/>
    <m/>
    <n v="0"/>
    <m/>
    <m/>
    <n v="0"/>
    <n v="0"/>
    <n v="0"/>
    <n v="0"/>
    <n v="0"/>
    <m/>
    <m/>
    <m/>
    <m/>
    <m/>
    <m/>
    <m/>
    <m/>
    <m/>
    <m/>
    <n v="1"/>
    <n v="0"/>
    <n v="1"/>
    <s v="Broad Marsh River"/>
    <n v="43"/>
  </r>
  <r>
    <s v="47-1150"/>
    <m/>
    <x v="0"/>
    <s v="269 MAIN ST"/>
    <n v="903"/>
    <s v="WAREHAM FIRE DISTRICT"/>
    <s v="WRVL"/>
    <s v="MUNICIPAL  MDL-00"/>
    <s v="47//1150//"/>
    <n v="0.23103000000000001"/>
    <n v="0"/>
    <n v="0"/>
    <n v="0"/>
    <n v="0"/>
    <m/>
    <n v="0"/>
    <n v="0"/>
    <n v="0"/>
    <s v="YES"/>
    <n v="0"/>
    <s v="47-1150"/>
    <s v="All Public"/>
    <s v="SEWER"/>
    <m/>
    <n v="0"/>
    <m/>
    <m/>
    <n v="0"/>
    <n v="0"/>
    <n v="0"/>
    <n v="0"/>
    <n v="0"/>
    <m/>
    <m/>
    <m/>
    <m/>
    <m/>
    <m/>
    <m/>
    <m/>
    <m/>
    <m/>
    <n v="1"/>
    <n v="0"/>
    <n v="1"/>
    <s v="Agawam River"/>
    <n v="42"/>
  </r>
  <r>
    <s v="48-1000"/>
    <m/>
    <x v="0"/>
    <s v="48 MARION RD"/>
    <n v="903"/>
    <s v="TOWN OF WAREHAM"/>
    <m/>
    <s v="MUNICIPAL  MDL-96"/>
    <s v="48//1000//"/>
    <n v="0.80533999999999994"/>
    <n v="0"/>
    <n v="0"/>
    <n v="1"/>
    <n v="1"/>
    <s v="SEWER"/>
    <n v="0"/>
    <n v="1"/>
    <n v="33200"/>
    <s v="YES"/>
    <n v="0"/>
    <s v="48-1000"/>
    <m/>
    <m/>
    <s v="SEWER"/>
    <n v="33200"/>
    <m/>
    <m/>
    <n v="0"/>
    <n v="0"/>
    <n v="0"/>
    <n v="26729"/>
    <n v="2"/>
    <m/>
    <m/>
    <m/>
    <m/>
    <m/>
    <m/>
    <m/>
    <m/>
    <m/>
    <m/>
    <n v="0"/>
    <n v="0"/>
    <n v="1"/>
    <s v="Broad Marsh River"/>
    <n v="43"/>
  </r>
  <r>
    <s v="61-G3"/>
    <m/>
    <x v="0"/>
    <s v="85 MARION RD"/>
    <n v="101"/>
    <s v="ANDREWS MARIAM R"/>
    <s v="MR30"/>
    <s v="ONE FAMILY"/>
    <s v="61//G3//"/>
    <n v="0.25255"/>
    <n v="0"/>
    <n v="0"/>
    <n v="1"/>
    <n v="1"/>
    <s v="SEWER"/>
    <n v="1"/>
    <n v="1"/>
    <n v="10000"/>
    <s v="YES"/>
    <n v="0"/>
    <s v="61-G3"/>
    <s v="Public Water,Public Sewer"/>
    <s v="SEWER"/>
    <s v="SEWER"/>
    <n v="10000"/>
    <m/>
    <m/>
    <n v="0"/>
    <n v="0"/>
    <n v="3"/>
    <n v="1725"/>
    <n v="2"/>
    <m/>
    <m/>
    <m/>
    <m/>
    <m/>
    <m/>
    <m/>
    <m/>
    <m/>
    <m/>
    <n v="1"/>
    <n v="0"/>
    <n v="1"/>
    <s v="Broad Marsh River"/>
    <n v="43"/>
  </r>
  <r>
    <s v="134-F39"/>
    <m/>
    <x v="0"/>
    <s v="18 PIRES ST"/>
    <n v="132"/>
    <s v="JOHNSON GERTRUDE"/>
    <s v="MR30"/>
    <s v="RES ACLNUD  MDL-00"/>
    <s v="134//F39//"/>
    <n v="0.25329000000000002"/>
    <n v="0"/>
    <n v="0"/>
    <n v="0"/>
    <n v="0"/>
    <m/>
    <n v="0"/>
    <n v="0"/>
    <n v="0"/>
    <s v="YES"/>
    <n v="0"/>
    <s v="134-F39"/>
    <s v="Public Water,Septic"/>
    <s v="SEPTIC"/>
    <m/>
    <n v="0"/>
    <m/>
    <m/>
    <n v="0"/>
    <n v="0"/>
    <n v="0"/>
    <n v="0"/>
    <n v="0"/>
    <m/>
    <m/>
    <m/>
    <m/>
    <m/>
    <m/>
    <m/>
    <m/>
    <m/>
    <m/>
    <n v="1"/>
    <n v="0"/>
    <n v="1"/>
    <s v="Agawam River"/>
    <n v="42"/>
  </r>
  <r>
    <s v="61-G14"/>
    <m/>
    <x v="0"/>
    <s v="108 GIBBS AVE"/>
    <n v="101"/>
    <s v="GOLDIE ANDREW I"/>
    <s v="MR30"/>
    <s v="ONE FAMILY"/>
    <s v="61//G14//"/>
    <n v="0.18662000000000001"/>
    <n v="0"/>
    <n v="0"/>
    <n v="1"/>
    <n v="1"/>
    <s v="SEWER"/>
    <n v="1"/>
    <n v="1"/>
    <n v="20900"/>
    <s v="YES"/>
    <n v="0"/>
    <s v="61-G14"/>
    <s v="All Public"/>
    <s v="SEWER"/>
    <s v="SEWER"/>
    <n v="20900"/>
    <m/>
    <m/>
    <n v="0"/>
    <n v="0"/>
    <n v="3"/>
    <n v="1456"/>
    <n v="2"/>
    <m/>
    <m/>
    <m/>
    <m/>
    <m/>
    <m/>
    <m/>
    <m/>
    <m/>
    <m/>
    <n v="1"/>
    <n v="0"/>
    <n v="1"/>
    <s v="Broad Marsh River"/>
    <n v="43"/>
  </r>
  <r>
    <s v="44-1006B"/>
    <m/>
    <x v="0"/>
    <s v="123 SANDWICH RD"/>
    <n v="903"/>
    <s v="TOWN OF WAREHAM"/>
    <s v="MR30"/>
    <s v="MUNICIPAL  MDL-00"/>
    <s v="44//1006/B/"/>
    <n v="89.576610000000002"/>
    <n v="0"/>
    <n v="0"/>
    <n v="0"/>
    <n v="0"/>
    <m/>
    <n v="0"/>
    <n v="1"/>
    <n v="9900"/>
    <s v="YES"/>
    <n v="0"/>
    <s v="44-1006B"/>
    <s v="All Public"/>
    <s v="SEWER"/>
    <m/>
    <n v="9900"/>
    <s v="fee simple"/>
    <s v="YES"/>
    <n v="0"/>
    <n v="0"/>
    <n v="0"/>
    <n v="0"/>
    <n v="0"/>
    <m/>
    <m/>
    <m/>
    <m/>
    <m/>
    <m/>
    <m/>
    <m/>
    <m/>
    <m/>
    <n v="1"/>
    <n v="0"/>
    <n v="1"/>
    <s v="Agawam River"/>
    <n v="42"/>
  </r>
  <r>
    <s v="47-1073"/>
    <m/>
    <x v="0"/>
    <s v="6 SAWYER ST"/>
    <n v="101"/>
    <s v="COSTELLO ANDREW F JR"/>
    <s v="WRVL"/>
    <s v="ONE FAMILY"/>
    <s v="47//1073//"/>
    <n v="0.12598999999999999"/>
    <n v="0"/>
    <n v="0"/>
    <n v="1"/>
    <n v="1"/>
    <s v="SEWER"/>
    <n v="1"/>
    <n v="1"/>
    <n v="9000"/>
    <s v="YES"/>
    <n v="0"/>
    <s v="47-1073"/>
    <s v="All Public"/>
    <s v="SEWER"/>
    <s v="SEWER"/>
    <n v="9000"/>
    <m/>
    <m/>
    <n v="0"/>
    <n v="0"/>
    <n v="3"/>
    <n v="1576"/>
    <n v="2"/>
    <m/>
    <m/>
    <m/>
    <m/>
    <m/>
    <m/>
    <m/>
    <m/>
    <m/>
    <m/>
    <n v="1"/>
    <n v="0"/>
    <n v="1"/>
    <s v="Agawam River"/>
    <n v="42"/>
  </r>
  <r>
    <s v="43-1000"/>
    <m/>
    <x v="0"/>
    <s v="6 TONY'S LN"/>
    <n v="903"/>
    <s v="TOWN OF WAREHAM"/>
    <s v="MR30"/>
    <s v="MUNICIPAL  MDL-96"/>
    <s v="43//1000//"/>
    <n v="54.511830000000003"/>
    <n v="0"/>
    <n v="0"/>
    <n v="3"/>
    <n v="3"/>
    <s v="SEWER"/>
    <n v="0"/>
    <n v="5"/>
    <n v="58300"/>
    <s v="YES"/>
    <n v="0"/>
    <s v="43-1000"/>
    <s v="Public Water,Septic"/>
    <s v="SEPTIC"/>
    <s v="SEWER"/>
    <n v="11660"/>
    <m/>
    <m/>
    <n v="0"/>
    <n v="0"/>
    <n v="0"/>
    <n v="4757"/>
    <n v="1"/>
    <m/>
    <m/>
    <m/>
    <m/>
    <m/>
    <m/>
    <m/>
    <m/>
    <m/>
    <m/>
    <n v="1"/>
    <n v="0"/>
    <n v="1"/>
    <s v="Agawam River"/>
    <n v="42"/>
  </r>
  <r>
    <s v="134-12"/>
    <m/>
    <x v="0"/>
    <s v="15 OAKDALE HEIGHTS LN"/>
    <n v="101"/>
    <s v="COLON SANDRA M"/>
    <s v="MR30"/>
    <s v="ONE FAMILY"/>
    <s v="134//12//"/>
    <n v="0.31678000000000001"/>
    <n v="1"/>
    <n v="1"/>
    <n v="1"/>
    <n v="1"/>
    <s v="SEPTIC"/>
    <n v="0"/>
    <n v="1"/>
    <n v="7600"/>
    <s v="YES"/>
    <n v="7600"/>
    <s v="134-12"/>
    <m/>
    <m/>
    <s v="SEPTIC"/>
    <n v="7600"/>
    <m/>
    <m/>
    <n v="1"/>
    <n v="1"/>
    <n v="3"/>
    <n v="1501"/>
    <n v="1.75"/>
    <m/>
    <m/>
    <m/>
    <m/>
    <m/>
    <m/>
    <m/>
    <m/>
    <m/>
    <m/>
    <n v="1"/>
    <n v="9.68"/>
    <n v="1"/>
    <s v="Agawam River"/>
    <n v="42"/>
  </r>
  <r>
    <s v="134-F40"/>
    <m/>
    <x v="0"/>
    <s v="20 PIRES ST"/>
    <n v="101"/>
    <s v="JOHNSON GERTRUDE"/>
    <s v="MR30"/>
    <s v="ONE FAMILY"/>
    <s v="134//F40//"/>
    <n v="0.34406999999999999"/>
    <n v="1"/>
    <n v="1"/>
    <n v="1"/>
    <n v="1"/>
    <s v="SEPTIC"/>
    <n v="0"/>
    <n v="1"/>
    <n v="7400"/>
    <s v="YES"/>
    <n v="7400"/>
    <s v="134-F40"/>
    <s v="Public Water,Septic"/>
    <s v="SEPTIC"/>
    <s v="SEPTIC"/>
    <n v="7400"/>
    <m/>
    <m/>
    <n v="1"/>
    <n v="1"/>
    <n v="2"/>
    <n v="1075"/>
    <n v="1"/>
    <m/>
    <m/>
    <m/>
    <m/>
    <m/>
    <m/>
    <m/>
    <m/>
    <m/>
    <m/>
    <n v="1"/>
    <n v="9.68"/>
    <n v="1"/>
    <s v="Agawam River"/>
    <n v="42"/>
  </r>
  <r>
    <s v="43-1049"/>
    <m/>
    <x v="0"/>
    <s v="9 KNOWLES AVE"/>
    <n v="101"/>
    <s v="MCAFEE SEAN P"/>
    <s v="MR30"/>
    <s v="ONE FAMILY"/>
    <s v="43//1049//"/>
    <n v="0.32993"/>
    <n v="1"/>
    <n v="1"/>
    <n v="1"/>
    <n v="1"/>
    <s v="SEPTIC"/>
    <n v="0"/>
    <n v="1"/>
    <n v="16400"/>
    <s v="YES"/>
    <n v="16400"/>
    <s v="43-1049"/>
    <s v="Public Water,Septic"/>
    <s v="SEPTIC"/>
    <s v="SEPTIC"/>
    <n v="16400"/>
    <m/>
    <m/>
    <n v="1"/>
    <n v="1"/>
    <n v="3"/>
    <n v="1609"/>
    <n v="1.5"/>
    <m/>
    <m/>
    <m/>
    <m/>
    <m/>
    <m/>
    <m/>
    <m/>
    <m/>
    <m/>
    <n v="1"/>
    <n v="9.68"/>
    <n v="1"/>
    <s v="Agawam River"/>
    <n v="42"/>
  </r>
  <r>
    <s v="43-1040B"/>
    <m/>
    <x v="0"/>
    <s v="17 DEPOT ST"/>
    <n v="101"/>
    <s v="ALVES LORETTA"/>
    <s v="MR30"/>
    <s v="ONE FAMILY"/>
    <s v="43//1040/B/"/>
    <n v="0.11278000000000001"/>
    <n v="0"/>
    <n v="0"/>
    <n v="1"/>
    <n v="1"/>
    <s v="SEWER"/>
    <n v="1"/>
    <n v="1"/>
    <n v="5700"/>
    <s v="YES"/>
    <n v="0"/>
    <s v="43-1040B"/>
    <s v="Public Water,Public Sewer"/>
    <s v="SEWER"/>
    <s v="SEWER"/>
    <n v="5700"/>
    <m/>
    <m/>
    <n v="0"/>
    <n v="0"/>
    <n v="4"/>
    <n v="1348"/>
    <n v="1.3"/>
    <m/>
    <m/>
    <m/>
    <m/>
    <m/>
    <m/>
    <m/>
    <m/>
    <m/>
    <m/>
    <n v="0"/>
    <n v="0"/>
    <n v="1"/>
    <s v="Agawam River"/>
    <n v="42"/>
  </r>
  <r>
    <s v="47-1076"/>
    <m/>
    <x v="0"/>
    <s v="13 SAWYER ST"/>
    <n v="340"/>
    <s v="KEATING THOMAS R TRUSTEE OF"/>
    <s v="MR30"/>
    <s v="OFFICE BLD  MDL-01"/>
    <s v="47//1076//"/>
    <n v="0.22903000000000001"/>
    <n v="0"/>
    <n v="0"/>
    <n v="1"/>
    <n v="1"/>
    <s v="SEWER"/>
    <n v="1"/>
    <n v="1"/>
    <n v="9500"/>
    <s v="YES"/>
    <n v="0"/>
    <s v="47-1076"/>
    <m/>
    <m/>
    <s v="SEWER"/>
    <n v="9500"/>
    <m/>
    <m/>
    <n v="0"/>
    <n v="0"/>
    <n v="3"/>
    <n v="2623"/>
    <n v="1.75"/>
    <m/>
    <m/>
    <m/>
    <m/>
    <m/>
    <m/>
    <m/>
    <m/>
    <m/>
    <m/>
    <n v="1"/>
    <n v="0"/>
    <n v="1"/>
    <s v="Broad Marsh River"/>
    <n v="43"/>
  </r>
  <r>
    <s v="134-11"/>
    <m/>
    <x v="0"/>
    <s v="16 OAKDALE HEIGHTS LN"/>
    <n v="101"/>
    <s v="ROBINSON RONALD"/>
    <s v="MR30"/>
    <s v="ONE FAMILY"/>
    <s v="134//11//"/>
    <n v="0.27753"/>
    <n v="1"/>
    <n v="1"/>
    <n v="1"/>
    <n v="1"/>
    <s v="SEPTIC"/>
    <n v="0"/>
    <n v="1"/>
    <n v="9900"/>
    <s v="YES"/>
    <n v="9900"/>
    <s v="134-11"/>
    <m/>
    <m/>
    <s v="SEPTIC"/>
    <n v="9900"/>
    <m/>
    <m/>
    <n v="1"/>
    <n v="1"/>
    <n v="3"/>
    <n v="1423"/>
    <n v="1.75"/>
    <m/>
    <m/>
    <m/>
    <m/>
    <m/>
    <m/>
    <m/>
    <m/>
    <m/>
    <m/>
    <n v="1"/>
    <n v="9.68"/>
    <n v="1"/>
    <s v="Agawam River"/>
    <n v="42"/>
  </r>
  <r>
    <s v="61-G2"/>
    <m/>
    <x v="0"/>
    <s v="83 MARION RD"/>
    <n v="101"/>
    <s v="HOWLETT LANCE E"/>
    <s v="MR30"/>
    <s v="ONE FAMILY"/>
    <s v="61//G2//"/>
    <n v="0.26389000000000001"/>
    <n v="0"/>
    <n v="0"/>
    <n v="1"/>
    <n v="1"/>
    <s v="SEWER"/>
    <n v="1"/>
    <n v="1"/>
    <n v="4700"/>
    <s v="YES"/>
    <n v="0"/>
    <s v="61-G2"/>
    <s v="All Public"/>
    <s v="SEWER"/>
    <s v="SEWER"/>
    <n v="4700"/>
    <m/>
    <m/>
    <n v="0"/>
    <n v="0"/>
    <n v="4"/>
    <n v="2410"/>
    <n v="2"/>
    <m/>
    <m/>
    <m/>
    <m/>
    <m/>
    <m/>
    <m/>
    <m/>
    <m/>
    <m/>
    <n v="1"/>
    <n v="0"/>
    <n v="1"/>
    <s v="Broad Marsh River"/>
    <n v="43"/>
  </r>
  <r>
    <s v="61-1170"/>
    <m/>
    <x v="0"/>
    <s v="73 MARION RD"/>
    <n v="101"/>
    <s v="LESSARD KELLEY"/>
    <s v="MR30"/>
    <s v="ONE FAMILY"/>
    <s v="61//1170//"/>
    <n v="0.46243000000000001"/>
    <n v="0"/>
    <n v="0"/>
    <n v="1"/>
    <n v="1"/>
    <s v="SEWER"/>
    <n v="1"/>
    <n v="1"/>
    <n v="3100"/>
    <s v="YES"/>
    <n v="0"/>
    <s v="61-1170"/>
    <s v="Public Water,Public Sewer"/>
    <s v="SEWER"/>
    <s v="SEWER"/>
    <n v="3100"/>
    <m/>
    <m/>
    <n v="0"/>
    <n v="0"/>
    <n v="3"/>
    <n v="1351"/>
    <n v="1.75"/>
    <m/>
    <m/>
    <m/>
    <m/>
    <m/>
    <m/>
    <m/>
    <m/>
    <m/>
    <m/>
    <n v="1"/>
    <n v="0"/>
    <n v="1"/>
    <s v="Broad Marsh River"/>
    <n v="43"/>
  </r>
  <r>
    <s v="134-1051"/>
    <m/>
    <x v="0"/>
    <s v="10 OAKDALE ST"/>
    <n v="101"/>
    <s v="CONNOLLY PAUL"/>
    <s v="MR30"/>
    <s v="ONE FAMILY"/>
    <s v="134//1051//"/>
    <n v="9.4039999999999999E-2"/>
    <n v="1"/>
    <n v="1"/>
    <n v="1"/>
    <n v="1"/>
    <s v="SEPTIC"/>
    <n v="0"/>
    <n v="1"/>
    <n v="900"/>
    <s v="YES"/>
    <n v="900"/>
    <s v="134-1051"/>
    <s v="Public Water,Septic"/>
    <s v="SEPTIC"/>
    <s v="SEPTIC"/>
    <n v="900"/>
    <m/>
    <m/>
    <n v="1"/>
    <n v="1"/>
    <n v="2"/>
    <n v="710"/>
    <n v="1"/>
    <m/>
    <m/>
    <m/>
    <m/>
    <m/>
    <m/>
    <m/>
    <m/>
    <m/>
    <m/>
    <n v="1"/>
    <n v="9.68"/>
    <n v="1"/>
    <s v="Agawam River"/>
    <n v="42"/>
  </r>
  <r>
    <s v="134-F37"/>
    <m/>
    <x v="0"/>
    <s v="14 PIRES ST"/>
    <n v="101"/>
    <s v="BARROWS PHYLLIS M"/>
    <s v="MR30"/>
    <s v="ONE FAMILY"/>
    <s v="134//F37//"/>
    <n v="1.4913099999999999"/>
    <n v="1"/>
    <n v="1"/>
    <n v="1"/>
    <n v="1"/>
    <s v="SEPTIC"/>
    <n v="0"/>
    <n v="1"/>
    <n v="7100"/>
    <s v="YES"/>
    <n v="7100"/>
    <s v="134-F37"/>
    <s v="Public Water,Septic"/>
    <s v="SEPTIC"/>
    <s v="SEPTIC"/>
    <n v="7100"/>
    <m/>
    <m/>
    <n v="1"/>
    <n v="1"/>
    <n v="3"/>
    <n v="1450"/>
    <n v="1"/>
    <m/>
    <m/>
    <m/>
    <m/>
    <m/>
    <m/>
    <m/>
    <m/>
    <m/>
    <m/>
    <n v="1"/>
    <n v="9.68"/>
    <n v="1"/>
    <s v="Agawam River"/>
    <n v="42"/>
  </r>
  <r>
    <s v="47-1093"/>
    <m/>
    <x v="0"/>
    <s v="290 MAIN ST"/>
    <n v="130"/>
    <s v="D &amp; D REALTY PARTNERS LLC"/>
    <s v="WRVL"/>
    <s v="PRI RES  MDL-01"/>
    <s v="47//1093//"/>
    <n v="8.3220000000000002E-2"/>
    <n v="0"/>
    <n v="0"/>
    <n v="1"/>
    <n v="1"/>
    <s v="SEWER"/>
    <n v="2"/>
    <n v="1"/>
    <n v="19200"/>
    <s v="YES"/>
    <n v="0"/>
    <s v="47-1093"/>
    <s v="All Public"/>
    <s v="SEWER"/>
    <s v="SEWER"/>
    <n v="19200"/>
    <m/>
    <m/>
    <n v="0"/>
    <n v="0"/>
    <n v="4"/>
    <n v="2090"/>
    <n v="2.5"/>
    <m/>
    <m/>
    <m/>
    <m/>
    <m/>
    <m/>
    <m/>
    <m/>
    <m/>
    <m/>
    <n v="1"/>
    <n v="0"/>
    <n v="1"/>
    <s v="Agawam River"/>
    <n v="42"/>
  </r>
  <r>
    <s v="134-14"/>
    <m/>
    <x v="0"/>
    <s v="13 AVENUE A"/>
    <n v="101"/>
    <s v="ROSE THOMAS A"/>
    <s v="MR30"/>
    <s v="ONE FAMILY"/>
    <s v="134//14//"/>
    <n v="0.38577"/>
    <n v="1"/>
    <n v="1"/>
    <n v="1"/>
    <n v="1"/>
    <s v="SEPTIC"/>
    <n v="0"/>
    <n v="2"/>
    <n v="23300"/>
    <s v="YES"/>
    <n v="23300"/>
    <s v="134-14"/>
    <m/>
    <m/>
    <s v="SEPTIC"/>
    <n v="11650"/>
    <m/>
    <m/>
    <n v="1"/>
    <n v="1"/>
    <n v="3"/>
    <n v="1741"/>
    <n v="1.75"/>
    <m/>
    <m/>
    <m/>
    <m/>
    <m/>
    <m/>
    <m/>
    <m/>
    <m/>
    <m/>
    <n v="1"/>
    <n v="9.68"/>
    <n v="1"/>
    <s v="Agawam River"/>
    <n v="42"/>
  </r>
  <r>
    <s v="47-1011"/>
    <m/>
    <x v="0"/>
    <s v="32 MARION RD"/>
    <n v="903"/>
    <s v="TOWN OF WAREHAM"/>
    <s v="MR30"/>
    <s v="MUNICIPAL  MDL-00"/>
    <s v="47//1011//"/>
    <n v="1.0554699999999999"/>
    <n v="0"/>
    <n v="0"/>
    <n v="0"/>
    <n v="0"/>
    <m/>
    <n v="0"/>
    <n v="0"/>
    <n v="0"/>
    <s v="YES"/>
    <n v="0"/>
    <s v="47-1011"/>
    <s v="All Public"/>
    <s v="SEWER"/>
    <m/>
    <n v="0"/>
    <m/>
    <m/>
    <n v="0"/>
    <n v="0"/>
    <n v="0"/>
    <n v="0"/>
    <n v="0"/>
    <m/>
    <m/>
    <m/>
    <m/>
    <m/>
    <m/>
    <m/>
    <m/>
    <m/>
    <m/>
    <n v="1"/>
    <n v="0"/>
    <n v="1"/>
    <s v="Agawam River"/>
    <n v="42"/>
  </r>
  <r>
    <s v="43-1050"/>
    <m/>
    <x v="0"/>
    <s v="11 KNOWLES AVE"/>
    <n v="101"/>
    <s v="TRIBOU DANIEL III"/>
    <s v="MR30"/>
    <s v="ONE FAMILY"/>
    <s v="43//1050//"/>
    <n v="0.26959"/>
    <n v="1"/>
    <n v="1"/>
    <n v="1"/>
    <n v="1"/>
    <s v="SEPTIC"/>
    <n v="0"/>
    <n v="1"/>
    <n v="10800"/>
    <s v="YES"/>
    <n v="10800"/>
    <s v="43-1050"/>
    <s v="Public Water,Septic"/>
    <s v="SEPTIC"/>
    <s v="SEPTIC"/>
    <n v="10800"/>
    <m/>
    <m/>
    <n v="1"/>
    <n v="1"/>
    <n v="4"/>
    <n v="1152"/>
    <n v="2"/>
    <m/>
    <m/>
    <m/>
    <m/>
    <m/>
    <m/>
    <m/>
    <m/>
    <m/>
    <m/>
    <n v="1"/>
    <n v="9.68"/>
    <n v="1"/>
    <s v="Agawam River"/>
    <n v="42"/>
  </r>
  <r>
    <s v="61-G15"/>
    <m/>
    <x v="0"/>
    <s v="0 GIBBS AVE"/>
    <n v="132"/>
    <s v="KUZNAROWIS SUZANNE"/>
    <s v="MR30"/>
    <s v="RES ACLNUD  MDL-00"/>
    <s v="61//G15//"/>
    <n v="0.21640000000000001"/>
    <n v="0"/>
    <n v="0"/>
    <n v="0"/>
    <n v="0"/>
    <m/>
    <n v="0"/>
    <n v="0"/>
    <n v="0"/>
    <s v="YES"/>
    <n v="0"/>
    <s v="61-G15"/>
    <s v="All Public"/>
    <s v="SEWER"/>
    <m/>
    <n v="0"/>
    <m/>
    <m/>
    <n v="0"/>
    <n v="0"/>
    <n v="0"/>
    <n v="0"/>
    <n v="0"/>
    <m/>
    <m/>
    <m/>
    <m/>
    <m/>
    <m/>
    <m/>
    <m/>
    <m/>
    <m/>
    <n v="1"/>
    <n v="0"/>
    <n v="1"/>
    <s v="Broad Marsh River"/>
    <n v="43"/>
  </r>
  <r>
    <s v="47-1016"/>
    <m/>
    <x v="0"/>
    <s v="150 HIGH ST"/>
    <n v="101"/>
    <s v="GARDNER THOMAS I TR OF THOMAS  I"/>
    <s v="MR30"/>
    <s v="ONE FAMILY"/>
    <s v="47//1016//"/>
    <n v="0.29746"/>
    <n v="0"/>
    <n v="0"/>
    <n v="1"/>
    <n v="1"/>
    <s v="SEWER"/>
    <n v="1"/>
    <n v="1"/>
    <n v="7100"/>
    <s v="YES"/>
    <n v="0"/>
    <s v="47-1016"/>
    <s v="All Public"/>
    <s v="SEWER"/>
    <s v="SEWER"/>
    <n v="7100"/>
    <m/>
    <m/>
    <n v="0"/>
    <n v="0"/>
    <n v="4"/>
    <n v="1746"/>
    <n v="1"/>
    <m/>
    <m/>
    <m/>
    <m/>
    <m/>
    <m/>
    <m/>
    <m/>
    <m/>
    <m/>
    <n v="1"/>
    <n v="0"/>
    <n v="1"/>
    <s v="Broad Marsh River"/>
    <n v="43"/>
  </r>
  <r>
    <s v="134-F89"/>
    <m/>
    <x v="0"/>
    <s v="3 CHERRY ST"/>
    <n v="101"/>
    <s v="BARNETT PAUL  A  JR"/>
    <s v="MR30"/>
    <s v="ONE FAMILY"/>
    <s v="134//F89//"/>
    <n v="0.42493999999999998"/>
    <n v="1"/>
    <n v="1"/>
    <n v="1"/>
    <n v="1"/>
    <s v="SEPTIC"/>
    <n v="0"/>
    <n v="1"/>
    <n v="8200"/>
    <s v="YES"/>
    <n v="8200"/>
    <s v="134-F89"/>
    <s v="Public Water,Septic"/>
    <s v="SEPTIC"/>
    <s v="SEPTIC"/>
    <n v="8200"/>
    <m/>
    <m/>
    <n v="1"/>
    <n v="1"/>
    <n v="2"/>
    <n v="1632"/>
    <n v="1"/>
    <m/>
    <m/>
    <m/>
    <m/>
    <m/>
    <m/>
    <m/>
    <m/>
    <m/>
    <m/>
    <n v="1"/>
    <n v="9.68"/>
    <n v="1"/>
    <s v="Agawam River"/>
    <n v="42"/>
  </r>
  <r>
    <s v="43-1042"/>
    <m/>
    <x v="0"/>
    <s v="15 DEPOT ST"/>
    <n v="101"/>
    <s v="SAINT JOHN JOHN PAUL L"/>
    <s v="MR30"/>
    <s v="ONE FAMILY"/>
    <s v="43//1042//"/>
    <n v="8.7730000000000002E-2"/>
    <n v="1"/>
    <n v="1"/>
    <n v="1"/>
    <n v="1"/>
    <s v="SEPTIC"/>
    <n v="0"/>
    <n v="1"/>
    <n v="3300"/>
    <s v="YES"/>
    <n v="3300"/>
    <s v="43-1042"/>
    <s v="Public Water,Septic"/>
    <s v="SEPTIC"/>
    <s v="SEPTIC"/>
    <n v="3300"/>
    <m/>
    <m/>
    <n v="1"/>
    <n v="1"/>
    <n v="3"/>
    <n v="1032"/>
    <n v="1.5"/>
    <m/>
    <m/>
    <m/>
    <m/>
    <m/>
    <m/>
    <m/>
    <m/>
    <m/>
    <m/>
    <n v="1"/>
    <n v="9.68"/>
    <n v="1"/>
    <s v="Agawam River"/>
    <n v="42"/>
  </r>
  <r>
    <s v="134-10"/>
    <m/>
    <x v="0"/>
    <s v="14 OAKDALE HEIGHTS LN"/>
    <n v="101"/>
    <s v="PRETI DAVID A"/>
    <s v="MR30"/>
    <s v="ONE FAMILY"/>
    <s v="134//10//"/>
    <n v="0.40503"/>
    <n v="1"/>
    <n v="1"/>
    <n v="1"/>
    <n v="1"/>
    <s v="SEPTIC"/>
    <n v="0"/>
    <n v="1"/>
    <n v="6300"/>
    <s v="YES"/>
    <n v="6300"/>
    <s v="134-10"/>
    <m/>
    <m/>
    <s v="SEPTIC"/>
    <n v="6300"/>
    <m/>
    <m/>
    <n v="1"/>
    <n v="1"/>
    <n v="3"/>
    <n v="1591"/>
    <n v="1.75"/>
    <m/>
    <m/>
    <m/>
    <m/>
    <m/>
    <m/>
    <m/>
    <m/>
    <m/>
    <m/>
    <n v="1"/>
    <n v="9.68"/>
    <n v="1"/>
    <s v="Agawam River"/>
    <n v="42"/>
  </r>
  <r>
    <s v="47-1075"/>
    <m/>
    <x v="0"/>
    <s v="11 SAWYER ST"/>
    <n v="109"/>
    <s v="KEATING THOMAS R &amp; ROBARE-KEATING"/>
    <s v="WRVL"/>
    <s v="MULTI HSES"/>
    <s v="47//1075//"/>
    <n v="0.18798000000000001"/>
    <n v="0"/>
    <n v="0"/>
    <n v="2"/>
    <n v="2"/>
    <s v="SEWER"/>
    <n v="1"/>
    <n v="1"/>
    <n v="16600"/>
    <s v="YES"/>
    <n v="0"/>
    <s v="47-1075"/>
    <s v="All Public"/>
    <s v="SEWER"/>
    <s v="SEWER"/>
    <n v="16600"/>
    <m/>
    <m/>
    <n v="0"/>
    <n v="0"/>
    <n v="4"/>
    <n v="1548"/>
    <n v="1.75"/>
    <m/>
    <m/>
    <m/>
    <m/>
    <m/>
    <m/>
    <m/>
    <m/>
    <m/>
    <m/>
    <n v="1"/>
    <n v="0"/>
    <n v="1"/>
    <s v="Agawam River"/>
    <n v="42"/>
  </r>
  <r>
    <s v="47-1089A1"/>
    <m/>
    <x v="0"/>
    <s v="1 ROSEMARY LN"/>
    <n v="130"/>
    <s v="REVERE P REALTY CORP"/>
    <s v="MR30"/>
    <s v="RES ACLNDV  MDL-00"/>
    <s v="47//1089/A1/"/>
    <n v="1.1402000000000001"/>
    <n v="0"/>
    <n v="0"/>
    <n v="1"/>
    <n v="4"/>
    <s v="SEWER"/>
    <n v="0"/>
    <n v="2"/>
    <n v="0"/>
    <s v="NO_W1"/>
    <n v="0"/>
    <s v="47-1089A1"/>
    <s v="All Public"/>
    <s v="SEWER"/>
    <s v="SEWER"/>
    <n v="0"/>
    <m/>
    <m/>
    <n v="0"/>
    <n v="0"/>
    <n v="0"/>
    <n v="0"/>
    <n v="0"/>
    <m/>
    <m/>
    <m/>
    <m/>
    <m/>
    <m/>
    <m/>
    <m/>
    <m/>
    <m/>
    <n v="0"/>
    <n v="0"/>
    <n v="1"/>
    <s v="Broad Marsh River"/>
    <n v="43"/>
  </r>
  <r>
    <s v="47-1092"/>
    <m/>
    <x v="0"/>
    <s v="298 MAIN ST"/>
    <n v="130"/>
    <s v="D &amp; D REALTY PARTNERS LLC"/>
    <s v="WRVL"/>
    <s v="PRI RES  MDL-01"/>
    <s v="47//1092//"/>
    <n v="0.10294"/>
    <n v="0"/>
    <n v="0"/>
    <n v="1"/>
    <n v="1"/>
    <s v="SEWER"/>
    <n v="2"/>
    <n v="1"/>
    <n v="32800"/>
    <s v="YES"/>
    <n v="0"/>
    <s v="47-1092"/>
    <s v="All Public"/>
    <s v="SEWER"/>
    <s v="SEWER"/>
    <n v="32800"/>
    <m/>
    <m/>
    <n v="0"/>
    <n v="0"/>
    <n v="9"/>
    <n v="4302"/>
    <n v="2.5"/>
    <m/>
    <m/>
    <m/>
    <m/>
    <m/>
    <m/>
    <m/>
    <m/>
    <m/>
    <m/>
    <n v="1"/>
    <n v="0"/>
    <n v="1"/>
    <s v="Agawam River"/>
    <n v="42"/>
  </r>
  <r>
    <s v="134-1050"/>
    <m/>
    <x v="0"/>
    <s v="12 OAKDALE ST"/>
    <n v="101"/>
    <s v="BARROS LISA ANNE"/>
    <s v="MR30"/>
    <s v="ONE FAMILY"/>
    <s v="134//1050//"/>
    <n v="0.49029"/>
    <n v="1"/>
    <n v="1"/>
    <n v="1"/>
    <n v="1"/>
    <s v="SEPTIC"/>
    <n v="0"/>
    <n v="1"/>
    <n v="10700"/>
    <s v="YES"/>
    <n v="10700"/>
    <s v="134-1050"/>
    <s v="Public Water,Septic"/>
    <s v="SEPTIC"/>
    <s v="SEPTIC"/>
    <n v="10700"/>
    <m/>
    <m/>
    <n v="1"/>
    <n v="1"/>
    <n v="2"/>
    <n v="875"/>
    <n v="1"/>
    <m/>
    <m/>
    <m/>
    <m/>
    <m/>
    <m/>
    <m/>
    <m/>
    <m/>
    <m/>
    <n v="1"/>
    <n v="9.68"/>
    <n v="1"/>
    <s v="Agawam River"/>
    <n v="42"/>
  </r>
  <r>
    <s v="61-G1"/>
    <m/>
    <x v="0"/>
    <s v="79 MARION RD"/>
    <n v="101"/>
    <s v="AVILLA WILLIAM"/>
    <s v="MR30"/>
    <s v="ONE FAMILY"/>
    <s v="61//G1//"/>
    <n v="0.50048000000000004"/>
    <n v="0"/>
    <n v="0"/>
    <n v="1"/>
    <n v="1"/>
    <s v="SEWER"/>
    <n v="1"/>
    <n v="2"/>
    <n v="7700"/>
    <s v="YES"/>
    <n v="0"/>
    <s v="61-G1"/>
    <s v="Public Water,Public Sewer"/>
    <s v="SEWER"/>
    <s v="SEWER"/>
    <n v="3850"/>
    <m/>
    <m/>
    <n v="0"/>
    <n v="0"/>
    <n v="3"/>
    <n v="1456"/>
    <n v="2"/>
    <m/>
    <m/>
    <m/>
    <m/>
    <m/>
    <m/>
    <m/>
    <m/>
    <m/>
    <m/>
    <n v="1"/>
    <n v="0"/>
    <n v="1"/>
    <s v="Broad Marsh River"/>
    <n v="43"/>
  </r>
  <r>
    <s v="134-13"/>
    <m/>
    <x v="0"/>
    <s v="13 OAKDALE HEIGHTS LN"/>
    <n v="101"/>
    <s v="SUAREZ CATHERINE"/>
    <s v="MR30"/>
    <s v="ONE FAMILY"/>
    <s v="134//13//"/>
    <n v="0.37009999999999998"/>
    <n v="1"/>
    <n v="1"/>
    <n v="1"/>
    <n v="1"/>
    <s v="SEPTIC"/>
    <n v="0"/>
    <n v="1"/>
    <n v="25000"/>
    <s v="YES"/>
    <n v="25000"/>
    <s v="134-13"/>
    <m/>
    <m/>
    <s v="SEPTIC"/>
    <n v="25000"/>
    <m/>
    <m/>
    <n v="1"/>
    <n v="1"/>
    <n v="3"/>
    <n v="1717"/>
    <n v="1.75"/>
    <m/>
    <m/>
    <m/>
    <m/>
    <m/>
    <m/>
    <m/>
    <m/>
    <m/>
    <m/>
    <n v="1"/>
    <n v="9.68"/>
    <n v="1"/>
    <s v="Agawam River"/>
    <n v="42"/>
  </r>
  <r>
    <s v="60-G3"/>
    <m/>
    <x v="0"/>
    <s v="119 GIBBS AVE"/>
    <n v="101"/>
    <s v="PEACH SHIRLEY A"/>
    <s v="MR30"/>
    <s v="ONE FAMILY"/>
    <s v="60//G3//"/>
    <n v="0.61350000000000005"/>
    <n v="0"/>
    <n v="0"/>
    <n v="1"/>
    <n v="1"/>
    <s v="SEWER"/>
    <n v="1"/>
    <n v="1"/>
    <n v="11200"/>
    <s v="YES"/>
    <n v="0"/>
    <s v="60-G3"/>
    <s v="All Public"/>
    <s v="SEWER"/>
    <s v="SEWER"/>
    <n v="11200"/>
    <m/>
    <m/>
    <n v="0"/>
    <n v="0"/>
    <n v="3"/>
    <n v="2351"/>
    <n v="1"/>
    <m/>
    <m/>
    <m/>
    <m/>
    <m/>
    <m/>
    <m/>
    <m/>
    <m/>
    <m/>
    <n v="2"/>
    <n v="0"/>
    <n v="1"/>
    <s v="Broad Marsh River"/>
    <n v="43"/>
  </r>
  <r>
    <s v="134-1063"/>
    <m/>
    <x v="0"/>
    <s v="9 OAKDALE ST"/>
    <n v="101"/>
    <s v="SENNA-CLOCKADILE BRENDA"/>
    <s v="MR30"/>
    <s v="ONE FAMILY"/>
    <s v="134//1063//"/>
    <n v="0.28643999999999997"/>
    <n v="1"/>
    <n v="1"/>
    <n v="1"/>
    <n v="1"/>
    <s v="SEPTIC"/>
    <n v="0"/>
    <n v="1"/>
    <n v="0"/>
    <s v="YES"/>
    <n v="0"/>
    <s v="134-1063"/>
    <s v="Public Water,Septic"/>
    <s v="SEPTIC"/>
    <s v="SEPTIC"/>
    <n v="0"/>
    <m/>
    <m/>
    <n v="1"/>
    <n v="1"/>
    <n v="3"/>
    <n v="1047"/>
    <n v="1"/>
    <m/>
    <m/>
    <m/>
    <m/>
    <m/>
    <m/>
    <m/>
    <m/>
    <m/>
    <m/>
    <n v="2"/>
    <n v="9.68"/>
    <n v="1"/>
    <s v="Agawam River"/>
    <n v="42"/>
  </r>
  <r>
    <s v="47-1074"/>
    <m/>
    <x v="0"/>
    <s v="5 SAWYER ST"/>
    <n v="111"/>
    <s v="BISCEGLIA PAUL M"/>
    <s v="WRVL"/>
    <s v="APT 4-8  MDL-03"/>
    <s v="47//1074//"/>
    <n v="0.13063"/>
    <n v="0"/>
    <n v="0"/>
    <n v="1"/>
    <n v="1"/>
    <s v="SEWER"/>
    <n v="1"/>
    <n v="1"/>
    <n v="25700"/>
    <s v="YES"/>
    <n v="0"/>
    <s v="47-1074"/>
    <s v="All Public"/>
    <s v="SEWER"/>
    <s v="SEWER"/>
    <n v="25700"/>
    <m/>
    <m/>
    <n v="0"/>
    <n v="0"/>
    <n v="8"/>
    <n v="3731"/>
    <n v="2"/>
    <m/>
    <m/>
    <m/>
    <m/>
    <m/>
    <m/>
    <m/>
    <m/>
    <m/>
    <m/>
    <n v="1"/>
    <n v="0"/>
    <n v="1"/>
    <s v="Agawam River"/>
    <n v="42"/>
  </r>
  <r>
    <s v="47-1151"/>
    <m/>
    <x v="0"/>
    <s v="271 MAIN ST"/>
    <n v="903"/>
    <s v="WAREHAM FIRE DISTRICT"/>
    <s v="WRVL"/>
    <s v="MUNICIPAL  MDL-96"/>
    <s v="47//1151//"/>
    <n v="0.44163000000000002"/>
    <n v="0"/>
    <n v="0"/>
    <n v="1"/>
    <n v="1"/>
    <s v="SEWER"/>
    <n v="1"/>
    <n v="1"/>
    <n v="29000"/>
    <s v="YES"/>
    <n v="0"/>
    <s v="47-1151"/>
    <s v="All Public"/>
    <s v="SEWER"/>
    <s v="SEWER"/>
    <n v="29000"/>
    <m/>
    <m/>
    <n v="0"/>
    <n v="0"/>
    <n v="0"/>
    <n v="9237"/>
    <n v="1"/>
    <m/>
    <m/>
    <m/>
    <m/>
    <m/>
    <m/>
    <m/>
    <m/>
    <m/>
    <m/>
    <n v="1"/>
    <n v="0"/>
    <n v="1"/>
    <s v="Agawam River"/>
    <n v="42"/>
  </r>
  <r>
    <s v="134-1066"/>
    <m/>
    <x v="0"/>
    <s v="7 WASHBURN CT"/>
    <n v="132"/>
    <s v="SENNA-CLOCKADILE BRENDA"/>
    <s v="MR30"/>
    <s v="RES ACLNUD  MDL-00"/>
    <s v="134//1066//"/>
    <n v="0.29357"/>
    <n v="0"/>
    <n v="0"/>
    <n v="0"/>
    <n v="0"/>
    <m/>
    <n v="0"/>
    <n v="0"/>
    <n v="0"/>
    <s v="YES"/>
    <n v="0"/>
    <s v="134-1066"/>
    <s v="Public Water,Septic"/>
    <s v="SEPTIC"/>
    <m/>
    <n v="0"/>
    <m/>
    <m/>
    <n v="0"/>
    <n v="0"/>
    <n v="0"/>
    <n v="0"/>
    <n v="0"/>
    <m/>
    <m/>
    <m/>
    <m/>
    <m/>
    <m/>
    <m/>
    <m/>
    <m/>
    <m/>
    <n v="1"/>
    <n v="0"/>
    <n v="1"/>
    <s v="Agawam River"/>
    <n v="42"/>
  </r>
  <r>
    <s v="43-1051"/>
    <m/>
    <x v="0"/>
    <s v="13 KNOWLES AVE"/>
    <n v="101"/>
    <s v="HILLIER LANCE"/>
    <s v="MR30"/>
    <s v="ONE FAMILY"/>
    <s v="43//1051//"/>
    <n v="0.29919000000000001"/>
    <n v="1"/>
    <n v="1"/>
    <n v="1"/>
    <n v="1"/>
    <s v="SEPTIC"/>
    <n v="0"/>
    <n v="1"/>
    <n v="3400"/>
    <s v="YES"/>
    <n v="3400"/>
    <s v="43-1051"/>
    <s v="Public Water,Septic"/>
    <s v="SEPTIC"/>
    <s v="SEPTIC"/>
    <n v="3400"/>
    <m/>
    <m/>
    <n v="1"/>
    <n v="1"/>
    <n v="3"/>
    <n v="1340"/>
    <n v="2"/>
    <m/>
    <m/>
    <m/>
    <m/>
    <m/>
    <m/>
    <m/>
    <m/>
    <m/>
    <m/>
    <n v="1"/>
    <n v="9.68"/>
    <n v="1"/>
    <s v="Agawam River"/>
    <n v="42"/>
  </r>
  <r>
    <s v="43-1038"/>
    <m/>
    <x v="0"/>
    <s v="13 DEPOT ST"/>
    <n v="101"/>
    <s v="RUIZ STEVEN A"/>
    <s v="MR30"/>
    <s v="ONE FAMILY"/>
    <s v="43//1038//"/>
    <n v="6.0479999999999999E-2"/>
    <n v="0"/>
    <n v="0"/>
    <n v="1"/>
    <n v="1"/>
    <s v="SEWER"/>
    <n v="1"/>
    <n v="1"/>
    <n v="6600"/>
    <s v="YES"/>
    <n v="0"/>
    <s v="43-1038"/>
    <s v="Public Water,Public Sewer"/>
    <s v="SEWER"/>
    <s v="SEWER"/>
    <n v="6600"/>
    <m/>
    <m/>
    <n v="0"/>
    <n v="0"/>
    <n v="3"/>
    <n v="1834"/>
    <n v="2"/>
    <m/>
    <m/>
    <m/>
    <m/>
    <m/>
    <m/>
    <m/>
    <m/>
    <m/>
    <m/>
    <n v="0"/>
    <n v="0"/>
    <n v="1"/>
    <s v="Agawam River"/>
    <n v="42"/>
  </r>
  <r>
    <s v="61-G16"/>
    <m/>
    <x v="0"/>
    <s v="102 GIBBS AVE"/>
    <n v="101"/>
    <s v="KUZNAROWIS SUZANNE"/>
    <s v="MR30"/>
    <s v="ONE FAMILY"/>
    <s v="61//G16//"/>
    <n v="0.26608999999999999"/>
    <n v="0"/>
    <n v="0"/>
    <n v="1"/>
    <n v="1"/>
    <s v="SEWER"/>
    <n v="1"/>
    <n v="1"/>
    <n v="5800"/>
    <s v="YES"/>
    <n v="0"/>
    <s v="61-G16"/>
    <s v="All Public"/>
    <s v="SEWER"/>
    <s v="SEWER"/>
    <n v="5800"/>
    <m/>
    <m/>
    <n v="0"/>
    <n v="0"/>
    <n v="3"/>
    <n v="1120"/>
    <n v="1"/>
    <m/>
    <m/>
    <m/>
    <m/>
    <m/>
    <m/>
    <m/>
    <m/>
    <m/>
    <m/>
    <n v="1"/>
    <n v="0"/>
    <n v="1"/>
    <s v="Broad Marsh River"/>
    <n v="43"/>
  </r>
  <r>
    <s v="47-1015"/>
    <m/>
    <x v="0"/>
    <s v="152 HIGH ST"/>
    <n v="340"/>
    <s v="GROSS WENDELL A &amp; SUSAN M"/>
    <s v="MR30"/>
    <s v="OFFICE BLD  MDL-94"/>
    <s v="47//1015//"/>
    <n v="0.25663999999999998"/>
    <n v="0"/>
    <n v="0"/>
    <n v="1"/>
    <n v="1"/>
    <s v="SEWER"/>
    <n v="1"/>
    <n v="1"/>
    <n v="24000"/>
    <s v="YES"/>
    <n v="0"/>
    <s v="47-1015"/>
    <s v="All Public"/>
    <s v="SEWER"/>
    <s v="SEWER"/>
    <n v="24000"/>
    <m/>
    <m/>
    <n v="0"/>
    <n v="0"/>
    <n v="0"/>
    <n v="2012"/>
    <n v="1"/>
    <m/>
    <m/>
    <m/>
    <m/>
    <m/>
    <m/>
    <m/>
    <m/>
    <m/>
    <m/>
    <n v="1"/>
    <n v="0"/>
    <n v="1"/>
    <s v="Agawam River"/>
    <n v="42"/>
  </r>
  <r>
    <s v="61-1169"/>
    <m/>
    <x v="0"/>
    <s v="67 MARION RD"/>
    <n v="101"/>
    <s v="MIRANDA JOHN"/>
    <s v="MR30"/>
    <s v="ONE FAMILY"/>
    <s v="61//1169//"/>
    <n v="0.40647"/>
    <n v="0"/>
    <n v="0"/>
    <n v="1"/>
    <n v="1"/>
    <s v="SEWER"/>
    <n v="1"/>
    <n v="2"/>
    <n v="14000"/>
    <s v="YES"/>
    <n v="0"/>
    <s v="61-1169"/>
    <s v="Public Water,Public Sewer"/>
    <s v="SEWER"/>
    <s v="SEWER"/>
    <n v="7000"/>
    <m/>
    <m/>
    <n v="0"/>
    <n v="0"/>
    <n v="4"/>
    <n v="1436"/>
    <n v="1.5"/>
    <m/>
    <m/>
    <m/>
    <m/>
    <m/>
    <m/>
    <m/>
    <m/>
    <m/>
    <m/>
    <n v="1"/>
    <n v="0"/>
    <n v="1"/>
    <s v="Broad Marsh River"/>
    <n v="43"/>
  </r>
  <r>
    <s v="134-F109"/>
    <m/>
    <x v="0"/>
    <s v="3 APPLE ST"/>
    <n v="101"/>
    <s v="SYLVIA VINCENT P"/>
    <s v="MR30"/>
    <s v="ONE FAMILY"/>
    <s v="134//F109//"/>
    <n v="0.58504999999999996"/>
    <n v="1"/>
    <n v="1"/>
    <n v="1"/>
    <n v="1"/>
    <s v="SEPTIC"/>
    <n v="0"/>
    <n v="1"/>
    <n v="0"/>
    <s v="YES"/>
    <n v="0"/>
    <s v="134-F109"/>
    <s v="Public Water,Septic"/>
    <s v="SEPTIC"/>
    <s v="SEPTIC"/>
    <n v="0"/>
    <m/>
    <m/>
    <n v="1"/>
    <n v="1"/>
    <n v="4"/>
    <n v="0"/>
    <n v="1.75"/>
    <m/>
    <m/>
    <m/>
    <m/>
    <m/>
    <m/>
    <m/>
    <m/>
    <m/>
    <m/>
    <n v="1"/>
    <n v="9.68"/>
    <n v="1"/>
    <s v="Agawam River"/>
    <n v="42"/>
  </r>
  <r>
    <s v="43-1041B"/>
    <m/>
    <x v="0"/>
    <s v="19 DEPOT ST"/>
    <n v="130"/>
    <s v="BEAUCHEMIN STEVEN"/>
    <s v="MR30"/>
    <s v="PRI RES  MDL-01"/>
    <s v="43//1041/B/"/>
    <n v="0.70455999999999996"/>
    <n v="1"/>
    <n v="1"/>
    <n v="1"/>
    <n v="1"/>
    <s v="SEPTIC"/>
    <n v="0"/>
    <n v="1"/>
    <n v="23800"/>
    <s v="YES"/>
    <n v="23800"/>
    <s v="43-1041B"/>
    <s v="Public Water,Septic"/>
    <s v="SEPTIC"/>
    <s v="SEPTIC"/>
    <n v="23800"/>
    <m/>
    <m/>
    <n v="1"/>
    <n v="1"/>
    <n v="4"/>
    <n v="2462"/>
    <n v="1.75"/>
    <m/>
    <m/>
    <m/>
    <m/>
    <m/>
    <m/>
    <m/>
    <m/>
    <m/>
    <m/>
    <n v="1"/>
    <n v="9.68"/>
    <n v="1"/>
    <s v="Agawam River"/>
    <n v="42"/>
  </r>
  <r>
    <s v="LAND_NOPARC"/>
    <m/>
    <x v="0"/>
    <m/>
    <n v="0"/>
    <m/>
    <m/>
    <m/>
    <m/>
    <n v="7.9299999999999995E-3"/>
    <n v="0"/>
    <n v="0"/>
    <n v="0"/>
    <n v="0"/>
    <m/>
    <n v="0"/>
    <n v="0"/>
    <n v="0"/>
    <s v="NO"/>
    <n v="0"/>
    <m/>
    <m/>
    <m/>
    <m/>
    <n v="0"/>
    <m/>
    <m/>
    <n v="0"/>
    <n v="0"/>
    <n v="0"/>
    <n v="0"/>
    <n v="0"/>
    <m/>
    <m/>
    <m/>
    <m/>
    <m/>
    <m/>
    <m/>
    <m/>
    <m/>
    <m/>
    <n v="0"/>
    <n v="0"/>
    <n v="1"/>
    <s v="Agawam River"/>
    <n v="42"/>
  </r>
  <r>
    <s v="44-1007"/>
    <m/>
    <x v="0"/>
    <s v="95 SANDWICH RD"/>
    <n v="132"/>
    <s v="POTTER NEIL A"/>
    <s v="MR30"/>
    <s v="RES ACLNUD  MDL-00"/>
    <s v="44//1007//"/>
    <n v="4.8519699999999997"/>
    <n v="0"/>
    <n v="0"/>
    <n v="0"/>
    <n v="0"/>
    <m/>
    <n v="0"/>
    <n v="0"/>
    <n v="0"/>
    <s v="YES"/>
    <n v="0"/>
    <s v="44-1007"/>
    <s v="Public Water,Septic"/>
    <s v="SEPTIC"/>
    <m/>
    <n v="0"/>
    <m/>
    <m/>
    <n v="0"/>
    <n v="0"/>
    <n v="0"/>
    <n v="0"/>
    <n v="0"/>
    <m/>
    <m/>
    <m/>
    <m/>
    <m/>
    <m/>
    <m/>
    <m/>
    <m/>
    <m/>
    <n v="1"/>
    <n v="0"/>
    <n v="1"/>
    <s v="Agawam River"/>
    <n v="42"/>
  </r>
  <r>
    <s v="43-1052"/>
    <m/>
    <x v="0"/>
    <s v="15 KNOWLES AVE"/>
    <n v="101"/>
    <s v="HILLIER ROBERT R"/>
    <s v="MR30"/>
    <s v="ONE FAMILY"/>
    <s v="43//1052//"/>
    <n v="0.29805999999999999"/>
    <n v="1"/>
    <n v="1"/>
    <n v="1"/>
    <n v="1"/>
    <s v="SEPTIC"/>
    <n v="0"/>
    <n v="1"/>
    <n v="2500"/>
    <s v="YES"/>
    <n v="2500"/>
    <s v="43-1052"/>
    <s v="Public Water,Septic"/>
    <s v="SEPTIC"/>
    <s v="SEPTIC"/>
    <n v="2500"/>
    <m/>
    <m/>
    <n v="1"/>
    <n v="1"/>
    <n v="3"/>
    <n v="1080"/>
    <n v="1.5"/>
    <m/>
    <m/>
    <m/>
    <m/>
    <m/>
    <m/>
    <m/>
    <m/>
    <m/>
    <m/>
    <n v="1"/>
    <n v="9.68"/>
    <n v="1"/>
    <s v="Agawam River"/>
    <n v="42"/>
  </r>
  <r>
    <s v="47-1014"/>
    <m/>
    <x v="0"/>
    <s v="0 HIGH ST"/>
    <n v="132"/>
    <s v="CARD CHARLES C JR"/>
    <s v="MR30"/>
    <s v="RES ACLNUD  MDL-00"/>
    <s v="47//1014//"/>
    <n v="8.3430000000000004E-2"/>
    <n v="0"/>
    <n v="0"/>
    <n v="0"/>
    <n v="0"/>
    <m/>
    <n v="0"/>
    <n v="0"/>
    <n v="0"/>
    <s v="YES"/>
    <n v="0"/>
    <s v="47-1014"/>
    <s v="All Public"/>
    <s v="SEWER"/>
    <m/>
    <n v="0"/>
    <m/>
    <m/>
    <n v="0"/>
    <n v="0"/>
    <n v="0"/>
    <n v="0"/>
    <n v="0"/>
    <m/>
    <m/>
    <m/>
    <m/>
    <m/>
    <m/>
    <m/>
    <m/>
    <m/>
    <m/>
    <n v="1"/>
    <n v="0"/>
    <n v="1"/>
    <s v="Agawam River"/>
    <n v="42"/>
  </r>
  <r>
    <s v="61-1166"/>
    <m/>
    <x v="0"/>
    <s v="61 MARION RD"/>
    <n v="101"/>
    <s v="LAKE MARGUERITE S"/>
    <s v="MR30"/>
    <s v="ONE FAMILY"/>
    <s v="61//1166//"/>
    <n v="0.23648"/>
    <n v="0"/>
    <n v="0"/>
    <n v="1"/>
    <n v="1"/>
    <s v="SEWER"/>
    <n v="1"/>
    <n v="1"/>
    <n v="4200"/>
    <s v="YES"/>
    <n v="0"/>
    <s v="61-1166"/>
    <s v="Public Water,Public Sewer"/>
    <s v="SEWER"/>
    <s v="SEWER"/>
    <n v="4200"/>
    <m/>
    <m/>
    <n v="0"/>
    <n v="0"/>
    <n v="3"/>
    <n v="1846"/>
    <n v="1.9"/>
    <m/>
    <m/>
    <m/>
    <m/>
    <m/>
    <m/>
    <m/>
    <m/>
    <m/>
    <m/>
    <n v="2"/>
    <n v="0"/>
    <n v="1"/>
    <s v="Broad Marsh River"/>
    <n v="43"/>
  </r>
  <r>
    <s v="43-1036"/>
    <m/>
    <x v="0"/>
    <s v="6 CHAPEL LN"/>
    <n v="101"/>
    <s v="GRATL WALTER G"/>
    <s v="MR30"/>
    <s v="ONE FAMILY"/>
    <s v="43//1036//"/>
    <n v="0.73321000000000003"/>
    <n v="1"/>
    <n v="1"/>
    <n v="1"/>
    <n v="1"/>
    <s v="SEPTIC"/>
    <n v="0"/>
    <n v="1"/>
    <n v="0"/>
    <s v="YES"/>
    <n v="0"/>
    <s v="43-1036"/>
    <s v="Public Water,Septic"/>
    <s v="SEPTIC"/>
    <s v="SEPTIC"/>
    <n v="0"/>
    <m/>
    <m/>
    <n v="1"/>
    <n v="1"/>
    <n v="3"/>
    <n v="3953"/>
    <n v="1.5"/>
    <m/>
    <m/>
    <m/>
    <m/>
    <m/>
    <m/>
    <m/>
    <m/>
    <m/>
    <m/>
    <n v="4"/>
    <n v="9.68"/>
    <n v="1"/>
    <s v="Agawam River"/>
    <n v="42"/>
  </r>
  <r>
    <s v="UNK786"/>
    <s v="FEE"/>
    <x v="0"/>
    <s v="CHERRY ST"/>
    <n v="0"/>
    <m/>
    <m/>
    <m/>
    <m/>
    <n v="0.14248"/>
    <n v="0"/>
    <n v="0"/>
    <n v="0"/>
    <n v="0"/>
    <m/>
    <n v="0"/>
    <n v="0"/>
    <n v="0"/>
    <s v="NO_W2"/>
    <n v="0"/>
    <m/>
    <m/>
    <m/>
    <m/>
    <n v="0"/>
    <m/>
    <m/>
    <n v="0"/>
    <n v="0"/>
    <n v="0"/>
    <n v="0"/>
    <n v="0"/>
    <s v="Not in new Assr DB, Makepe?, old info"/>
    <m/>
    <m/>
    <m/>
    <m/>
    <m/>
    <m/>
    <m/>
    <m/>
    <m/>
    <n v="1"/>
    <n v="0"/>
    <n v="1"/>
    <s v="Agawam River"/>
    <n v="42"/>
  </r>
  <r>
    <s v="134-F90"/>
    <m/>
    <x v="0"/>
    <s v="5 CHERRY ST"/>
    <n v="101"/>
    <s v="DEUTSCHE BANK NATIONAL TRUST CO"/>
    <s v="MR30"/>
    <s v="ONE FAMILY"/>
    <s v="134//F90//"/>
    <n v="0.24861"/>
    <n v="1"/>
    <n v="1"/>
    <n v="1"/>
    <n v="1"/>
    <s v="SEPTIC"/>
    <n v="0"/>
    <n v="1"/>
    <n v="14700"/>
    <s v="YES"/>
    <n v="14700"/>
    <s v="134-F90"/>
    <s v="Public Water,Septic"/>
    <s v="SEPTIC"/>
    <s v="SEPTIC"/>
    <n v="14700"/>
    <m/>
    <m/>
    <n v="1"/>
    <n v="1"/>
    <n v="4"/>
    <n v="1272"/>
    <n v="1"/>
    <m/>
    <m/>
    <m/>
    <m/>
    <m/>
    <m/>
    <m/>
    <m/>
    <m/>
    <m/>
    <n v="1"/>
    <n v="9.68"/>
    <n v="1"/>
    <s v="Agawam River"/>
    <n v="42"/>
  </r>
  <r>
    <s v="43-1027"/>
    <m/>
    <x v="0"/>
    <s v="12 ANGEL COVE WAY"/>
    <n v="906"/>
    <s v="EMMANUEL CHURCH OF THE"/>
    <s v="MR30"/>
    <s v="CHURCH ETC  MDL-00"/>
    <s v="43//1027//"/>
    <n v="0.95942000000000005"/>
    <n v="0"/>
    <n v="0"/>
    <n v="0"/>
    <n v="0"/>
    <m/>
    <n v="0"/>
    <n v="0"/>
    <n v="0"/>
    <s v="YES"/>
    <n v="0"/>
    <s v="43-1027"/>
    <s v="Public Water,Septic"/>
    <s v="SEPTIC"/>
    <m/>
    <n v="0"/>
    <m/>
    <m/>
    <n v="0"/>
    <n v="0"/>
    <n v="0"/>
    <n v="0"/>
    <n v="0"/>
    <m/>
    <m/>
    <m/>
    <m/>
    <m/>
    <m/>
    <m/>
    <m/>
    <m/>
    <m/>
    <n v="1"/>
    <n v="0"/>
    <n v="1"/>
    <s v="Agawam River"/>
    <n v="42"/>
  </r>
  <r>
    <s v="61-G17"/>
    <m/>
    <x v="0"/>
    <s v="0 GIBBS AVE"/>
    <n v="132"/>
    <s v="KUZNAROWIS SUZANNE"/>
    <s v="MR30"/>
    <s v="RES ACLNUD  MDL-00"/>
    <s v="61//G17//"/>
    <n v="0.31956000000000001"/>
    <n v="0"/>
    <n v="0"/>
    <n v="0"/>
    <n v="0"/>
    <m/>
    <n v="0"/>
    <n v="0"/>
    <n v="0"/>
    <s v="YES"/>
    <n v="0"/>
    <s v="61-G17"/>
    <s v="All Public"/>
    <s v="SEWER"/>
    <m/>
    <n v="0"/>
    <m/>
    <m/>
    <n v="0"/>
    <n v="0"/>
    <n v="0"/>
    <n v="0"/>
    <n v="0"/>
    <m/>
    <m/>
    <m/>
    <m/>
    <m/>
    <m/>
    <m/>
    <m/>
    <m/>
    <m/>
    <n v="1"/>
    <n v="0"/>
    <n v="1"/>
    <s v="Broad Marsh River"/>
    <n v="43"/>
  </r>
  <r>
    <s v="134-1076"/>
    <m/>
    <x v="0"/>
    <s v="4 CHERRY ST"/>
    <n v="905"/>
    <s v="EVERGREEN HOUSE INC"/>
    <s v="MR30"/>
    <s v="CHAR ORG  MDL-01"/>
    <s v="134//1076//"/>
    <n v="0.18115000000000001"/>
    <n v="1"/>
    <n v="1"/>
    <n v="1"/>
    <n v="1"/>
    <s v="SEPTIC"/>
    <n v="0"/>
    <n v="1"/>
    <n v="11500"/>
    <s v="YES"/>
    <n v="11500"/>
    <s v="134-1076"/>
    <s v="Public Water,Septic"/>
    <s v="SEPTIC"/>
    <s v="SEPTIC"/>
    <n v="11500"/>
    <m/>
    <m/>
    <n v="1"/>
    <n v="1"/>
    <n v="3"/>
    <n v="1096"/>
    <n v="1.75"/>
    <m/>
    <m/>
    <m/>
    <m/>
    <m/>
    <m/>
    <m/>
    <m/>
    <m/>
    <m/>
    <n v="1"/>
    <n v="9.68"/>
    <n v="1"/>
    <s v="Agawam River"/>
    <n v="42"/>
  </r>
  <r>
    <s v="47-1091"/>
    <m/>
    <x v="0"/>
    <s v="304 MAIN ST"/>
    <n v="31"/>
    <s v="HALPREN JACK D"/>
    <s v="WRVL"/>
    <s v="PRI COMM  MDL-01"/>
    <s v="47//1091//"/>
    <n v="0.19281000000000001"/>
    <n v="0"/>
    <n v="0"/>
    <n v="1"/>
    <n v="1"/>
    <s v="SEWER"/>
    <n v="2"/>
    <n v="1"/>
    <n v="8900"/>
    <s v="YES"/>
    <n v="0"/>
    <s v="47-1091"/>
    <s v="All Public"/>
    <s v="SEWER"/>
    <s v="SEWER"/>
    <n v="8900"/>
    <m/>
    <m/>
    <n v="0"/>
    <n v="0"/>
    <n v="2"/>
    <n v="2262"/>
    <n v="2"/>
    <m/>
    <m/>
    <m/>
    <m/>
    <m/>
    <m/>
    <m/>
    <m/>
    <m/>
    <m/>
    <n v="1"/>
    <n v="0"/>
    <n v="1"/>
    <s v="Agawam River"/>
    <n v="42"/>
  </r>
  <r>
    <s v="43-1053"/>
    <m/>
    <x v="0"/>
    <s v="17 KNOWLES AVE"/>
    <n v="101"/>
    <s v="SOUSA KRIS"/>
    <s v="MR30"/>
    <s v="ONE FAMILY"/>
    <s v="43//1053//"/>
    <n v="0.28917999999999999"/>
    <n v="1"/>
    <n v="1"/>
    <n v="1"/>
    <n v="1"/>
    <s v="SEPTIC"/>
    <n v="0"/>
    <n v="1"/>
    <n v="8000"/>
    <s v="YES"/>
    <n v="8000"/>
    <s v="43-1053"/>
    <s v="Public Water,Septic"/>
    <s v="SEPTIC"/>
    <s v="SEPTIC"/>
    <n v="8000"/>
    <m/>
    <m/>
    <n v="1"/>
    <n v="1"/>
    <n v="3"/>
    <n v="936"/>
    <n v="1.75"/>
    <m/>
    <m/>
    <m/>
    <m/>
    <m/>
    <m/>
    <m/>
    <m/>
    <m/>
    <m/>
    <n v="1"/>
    <n v="9.68"/>
    <n v="1"/>
    <s v="Agawam River"/>
    <n v="42"/>
  </r>
  <r>
    <s v="43-1037B"/>
    <m/>
    <x v="0"/>
    <s v="11 DEPOT ST"/>
    <n v="101"/>
    <s v="LOCAPO DIANE K"/>
    <s v="MR30"/>
    <s v="ONE FAMILY  MDL-01"/>
    <s v="43//1037/B/"/>
    <n v="0.15567"/>
    <n v="0"/>
    <n v="0"/>
    <n v="1"/>
    <n v="1"/>
    <s v="SEWER"/>
    <n v="1"/>
    <n v="1"/>
    <n v="5300"/>
    <s v="YES"/>
    <n v="0"/>
    <s v="43-1037B"/>
    <s v="Public Water,Public Sewer"/>
    <s v="SEWER"/>
    <s v="SEWER"/>
    <n v="5300"/>
    <m/>
    <m/>
    <n v="0"/>
    <n v="0"/>
    <n v="2"/>
    <n v="1458"/>
    <n v="1.5"/>
    <m/>
    <m/>
    <m/>
    <m/>
    <m/>
    <m/>
    <m/>
    <m/>
    <m/>
    <m/>
    <n v="0"/>
    <n v="0"/>
    <n v="1"/>
    <s v="Agawam River"/>
    <n v="42"/>
  </r>
  <r>
    <s v="134-H25"/>
    <m/>
    <x v="0"/>
    <s v="15 AVENUE A"/>
    <n v="101"/>
    <s v="DUNNIRVINE RUTH M"/>
    <s v="MR30"/>
    <s v="ONE FAMILY"/>
    <s v="134//H25//"/>
    <n v="0.24762000000000001"/>
    <n v="1"/>
    <n v="1"/>
    <n v="1"/>
    <n v="1"/>
    <s v="SEPTIC"/>
    <n v="0"/>
    <n v="1"/>
    <n v="2700"/>
    <s v="YES"/>
    <n v="2700"/>
    <s v="134-H25"/>
    <s v="Public Water,Septic"/>
    <s v="SEPTIC"/>
    <s v="SEPTIC"/>
    <n v="2700"/>
    <m/>
    <m/>
    <n v="1"/>
    <n v="1"/>
    <n v="3"/>
    <n v="1591"/>
    <n v="1.75"/>
    <m/>
    <m/>
    <m/>
    <m/>
    <m/>
    <m/>
    <m/>
    <m/>
    <m/>
    <m/>
    <n v="1"/>
    <n v="9.68"/>
    <n v="1"/>
    <s v="Agawam River"/>
    <n v="42"/>
  </r>
  <r>
    <s v="47-1013"/>
    <m/>
    <x v="0"/>
    <s v="154 HIGH ST"/>
    <n v="101"/>
    <s v="CARD CHARLES C JR"/>
    <s v="MR30"/>
    <s v="ONE FAMILY"/>
    <s v="47//1013//"/>
    <n v="0.27488000000000001"/>
    <n v="0"/>
    <n v="0"/>
    <n v="1"/>
    <n v="1"/>
    <s v="SEWER"/>
    <n v="1"/>
    <n v="1"/>
    <n v="10400"/>
    <s v="YES"/>
    <n v="0"/>
    <s v="47-1013"/>
    <s v="All Public"/>
    <s v="SEWER"/>
    <s v="SEWER"/>
    <n v="10400"/>
    <m/>
    <m/>
    <n v="0"/>
    <n v="0"/>
    <n v="3"/>
    <n v="1925"/>
    <n v="1.75"/>
    <m/>
    <m/>
    <m/>
    <m/>
    <m/>
    <m/>
    <m/>
    <m/>
    <m/>
    <m/>
    <n v="1"/>
    <n v="0"/>
    <n v="1"/>
    <s v="Agawam River"/>
    <n v="42"/>
  </r>
  <r>
    <s v="134-1062"/>
    <m/>
    <x v="0"/>
    <s v="0 OAKDALE ST"/>
    <n v="132"/>
    <s v="PIRES ALLEN G ADMR"/>
    <s v="MR30"/>
    <s v="RES ACLNUD  MDL-00"/>
    <s v="134//1062//"/>
    <n v="0.11139"/>
    <n v="0"/>
    <n v="0"/>
    <n v="0"/>
    <n v="0"/>
    <m/>
    <n v="0"/>
    <n v="0"/>
    <n v="0"/>
    <s v="YES"/>
    <n v="0"/>
    <s v="134-1062"/>
    <m/>
    <m/>
    <m/>
    <n v="0"/>
    <m/>
    <m/>
    <n v="0"/>
    <n v="0"/>
    <n v="0"/>
    <n v="0"/>
    <n v="0"/>
    <m/>
    <m/>
    <m/>
    <m/>
    <m/>
    <m/>
    <m/>
    <m/>
    <m/>
    <m/>
    <n v="1"/>
    <n v="0"/>
    <n v="1"/>
    <s v="Agawam River"/>
    <n v="42"/>
  </r>
  <r>
    <s v="134-9"/>
    <m/>
    <x v="0"/>
    <s v="12 OAKDALE HEIGHTS LN"/>
    <n v="101"/>
    <s v="TAVARES GLEN P"/>
    <s v="MR30"/>
    <s v="ONE FAMILY"/>
    <s v="134//9//"/>
    <n v="0.32455000000000001"/>
    <n v="1"/>
    <n v="1"/>
    <n v="1"/>
    <n v="1"/>
    <s v="SEPTIC"/>
    <n v="0"/>
    <n v="1"/>
    <n v="12900"/>
    <s v="YES"/>
    <n v="12900"/>
    <s v="134-9"/>
    <m/>
    <m/>
    <s v="SEPTIC"/>
    <n v="12900"/>
    <m/>
    <m/>
    <n v="1"/>
    <n v="1"/>
    <n v="3"/>
    <n v="1423"/>
    <n v="1.75"/>
    <m/>
    <m/>
    <m/>
    <m/>
    <m/>
    <m/>
    <m/>
    <m/>
    <m/>
    <m/>
    <n v="1"/>
    <n v="9.68"/>
    <n v="1"/>
    <s v="Agawam River"/>
    <n v="42"/>
  </r>
  <r>
    <s v="UNK785"/>
    <s v="FEE"/>
    <x v="0"/>
    <s v="CHERRY ST"/>
    <n v="0"/>
    <m/>
    <m/>
    <m/>
    <m/>
    <n v="3.4090000000000002E-2"/>
    <n v="0"/>
    <n v="0"/>
    <n v="0"/>
    <n v="0"/>
    <m/>
    <n v="0"/>
    <n v="0"/>
    <n v="0"/>
    <s v="NO_W2"/>
    <n v="0"/>
    <m/>
    <m/>
    <m/>
    <m/>
    <n v="0"/>
    <m/>
    <m/>
    <n v="0"/>
    <n v="0"/>
    <n v="0"/>
    <n v="0"/>
    <n v="0"/>
    <s v="Not in new Assr DB, Makepe?, old info"/>
    <m/>
    <m/>
    <m/>
    <m/>
    <m/>
    <m/>
    <m/>
    <m/>
    <m/>
    <n v="1"/>
    <n v="0"/>
    <n v="1"/>
    <s v="Agawam River"/>
    <n v="42"/>
  </r>
  <r>
    <s v="47-1081A"/>
    <m/>
    <x v="0"/>
    <s v="145 HIGH ST"/>
    <n v="104"/>
    <s v="TAMAGINI BARBARA A"/>
    <s v="MR30"/>
    <s v="TWO FAMILY"/>
    <s v="47//1081/A/"/>
    <n v="0.31107000000000001"/>
    <n v="0"/>
    <n v="0"/>
    <n v="1"/>
    <n v="1"/>
    <s v="SEWER"/>
    <n v="1"/>
    <n v="1"/>
    <n v="9300"/>
    <s v="YES"/>
    <n v="0"/>
    <s v="47-1081A"/>
    <s v="All Public"/>
    <s v="SEWER"/>
    <s v="SEWER"/>
    <n v="9300"/>
    <m/>
    <m/>
    <n v="0"/>
    <n v="0"/>
    <n v="6"/>
    <n v="3246"/>
    <n v="2"/>
    <m/>
    <m/>
    <m/>
    <m/>
    <m/>
    <m/>
    <m/>
    <m/>
    <m/>
    <m/>
    <n v="1"/>
    <n v="0"/>
    <n v="1"/>
    <s v="Agawam River"/>
    <n v="42"/>
  </r>
  <r>
    <s v="60-1023"/>
    <m/>
    <x v="0"/>
    <s v="123 GIBBS AVE"/>
    <n v="104"/>
    <s v="ELLIS TERRY A"/>
    <s v="MR30"/>
    <s v="TWO FAMILY"/>
    <s v="60//1023//"/>
    <n v="0.40614"/>
    <n v="0"/>
    <n v="0"/>
    <n v="1"/>
    <n v="1"/>
    <s v="SEWER"/>
    <n v="1"/>
    <n v="2"/>
    <n v="27600"/>
    <s v="YES"/>
    <n v="0"/>
    <s v="60-1023"/>
    <s v="All Public"/>
    <s v="SEWER"/>
    <s v="SEWER"/>
    <n v="13800"/>
    <m/>
    <m/>
    <n v="0"/>
    <n v="0"/>
    <n v="4"/>
    <n v="690"/>
    <n v="1.3"/>
    <m/>
    <m/>
    <m/>
    <m/>
    <m/>
    <m/>
    <m/>
    <m/>
    <m/>
    <m/>
    <n v="1"/>
    <n v="0"/>
    <n v="1"/>
    <s v="Broad Marsh River"/>
    <n v="43"/>
  </r>
  <r>
    <s v="47-1089A"/>
    <m/>
    <x v="0"/>
    <s v="0 ROSEMARY LN"/>
    <n v="132"/>
    <s v="PACOR INC"/>
    <s v="MR30"/>
    <s v="RES ACLNUD  MDL-00"/>
    <s v="47//1089/A/"/>
    <n v="0.28100999999999998"/>
    <n v="0"/>
    <n v="0"/>
    <n v="0"/>
    <n v="0"/>
    <m/>
    <n v="0"/>
    <n v="3"/>
    <n v="29600"/>
    <s v="YES"/>
    <n v="0"/>
    <s v="47-1089A"/>
    <s v="All Public"/>
    <s v="SEWER"/>
    <m/>
    <n v="9866.67"/>
    <m/>
    <m/>
    <n v="0"/>
    <n v="0"/>
    <n v="0"/>
    <n v="0"/>
    <n v="0"/>
    <m/>
    <m/>
    <m/>
    <m/>
    <m/>
    <m/>
    <m/>
    <m/>
    <m/>
    <m/>
    <n v="1"/>
    <n v="0"/>
    <n v="1"/>
    <s v="Broad Marsh River"/>
    <n v="43"/>
  </r>
  <r>
    <s v="LAND_NOPARC"/>
    <m/>
    <x v="0"/>
    <m/>
    <n v="0"/>
    <m/>
    <m/>
    <m/>
    <m/>
    <n v="5.9429999999999997E-2"/>
    <n v="0"/>
    <n v="0"/>
    <n v="0"/>
    <n v="0"/>
    <m/>
    <n v="0"/>
    <n v="0"/>
    <n v="0"/>
    <s v="NO"/>
    <n v="0"/>
    <m/>
    <m/>
    <m/>
    <m/>
    <n v="0"/>
    <m/>
    <m/>
    <n v="0"/>
    <n v="0"/>
    <n v="0"/>
    <n v="0"/>
    <n v="0"/>
    <m/>
    <m/>
    <m/>
    <m/>
    <m/>
    <m/>
    <m/>
    <m/>
    <m/>
    <m/>
    <n v="0"/>
    <n v="0"/>
    <n v="1"/>
    <s v="Agawam River"/>
    <n v="42"/>
  </r>
  <r>
    <s v="132-1075"/>
    <m/>
    <x v="0"/>
    <s v="0 MAYFLOWER RIDGE DR"/>
    <n v="903"/>
    <s v="TOWN OF WAREHAM"/>
    <s v="MR30"/>
    <s v="MUNICIPAL  MDL-00"/>
    <s v="132//1075//"/>
    <n v="3.5954999999999999"/>
    <n v="0"/>
    <n v="0"/>
    <n v="0"/>
    <n v="0"/>
    <m/>
    <n v="0"/>
    <n v="0"/>
    <n v="0"/>
    <s v="YES"/>
    <n v="0"/>
    <s v="132-1075"/>
    <s v="Public Water,Septic"/>
    <s v="SEPTIC"/>
    <m/>
    <n v="0"/>
    <s v="fee simple"/>
    <s v="YES"/>
    <n v="0"/>
    <n v="0"/>
    <n v="0"/>
    <n v="0"/>
    <n v="0"/>
    <m/>
    <m/>
    <m/>
    <m/>
    <m/>
    <m/>
    <m/>
    <m/>
    <m/>
    <m/>
    <n v="1"/>
    <n v="0"/>
    <n v="1"/>
    <s v="Agawam River"/>
    <n v="42"/>
  </r>
  <r>
    <s v="134-1065"/>
    <m/>
    <x v="0"/>
    <s v="23 WASHBURN CT"/>
    <n v="101"/>
    <s v="GARRETT SHARON"/>
    <s v="MR30"/>
    <s v="ONE FAMILY"/>
    <s v="134//1065//"/>
    <n v="0.27800000000000002"/>
    <n v="1"/>
    <n v="1"/>
    <n v="1"/>
    <n v="1"/>
    <s v="SEPTIC"/>
    <n v="0"/>
    <n v="1"/>
    <n v="100"/>
    <s v="YES"/>
    <n v="100"/>
    <s v="134-1065"/>
    <s v="Public Water,Septic"/>
    <s v="SEPTIC"/>
    <s v="SEPTIC"/>
    <n v="100"/>
    <m/>
    <m/>
    <n v="1"/>
    <n v="1"/>
    <n v="2"/>
    <n v="693"/>
    <n v="1"/>
    <m/>
    <m/>
    <m/>
    <m/>
    <m/>
    <m/>
    <m/>
    <m/>
    <m/>
    <m/>
    <n v="1"/>
    <n v="9.68"/>
    <n v="1"/>
    <s v="Agawam River"/>
    <n v="42"/>
  </r>
  <r>
    <s v="47-1090"/>
    <m/>
    <x v="0"/>
    <s v="322 MAIN ST"/>
    <n v="310"/>
    <s v="SEWELL SHEILA A"/>
    <s v="WRVL"/>
    <s v="PRI COMM  MDL-94"/>
    <s v="47//1090//"/>
    <n v="0.37487999999999999"/>
    <n v="0"/>
    <n v="0"/>
    <n v="1"/>
    <n v="1"/>
    <s v="SEWER"/>
    <n v="2"/>
    <n v="1"/>
    <n v="6500"/>
    <s v="YES"/>
    <n v="0"/>
    <s v="47-1090"/>
    <s v="All Public"/>
    <s v="SEWER"/>
    <s v="SEWER"/>
    <n v="6500"/>
    <m/>
    <m/>
    <n v="0"/>
    <n v="0"/>
    <n v="2"/>
    <n v="4003"/>
    <n v="2"/>
    <m/>
    <m/>
    <m/>
    <m/>
    <m/>
    <m/>
    <m/>
    <m/>
    <m/>
    <m/>
    <n v="1"/>
    <n v="0"/>
    <n v="1"/>
    <s v="Agawam River"/>
    <n v="42"/>
  </r>
  <r>
    <s v="134-F108"/>
    <m/>
    <x v="0"/>
    <s v="5 APPLE ST"/>
    <n v="101"/>
    <s v="GOMES MANUEL J"/>
    <s v="MR30"/>
    <s v="ONE FAMILY"/>
    <s v="134//F108//"/>
    <n v="0.47151999999999999"/>
    <n v="1"/>
    <n v="1"/>
    <n v="1"/>
    <n v="1"/>
    <s v="SEPTIC"/>
    <n v="0"/>
    <n v="1"/>
    <n v="10200"/>
    <s v="YES"/>
    <n v="10200"/>
    <s v="134-F108"/>
    <s v="Public Water,Septic"/>
    <s v="SEPTIC"/>
    <s v="SEPTIC"/>
    <n v="10200"/>
    <m/>
    <m/>
    <n v="1"/>
    <n v="1"/>
    <n v="3"/>
    <n v="936"/>
    <n v="1"/>
    <m/>
    <m/>
    <m/>
    <m/>
    <m/>
    <m/>
    <m/>
    <m/>
    <m/>
    <m/>
    <n v="1"/>
    <n v="9.68"/>
    <n v="1"/>
    <s v="Agawam River"/>
    <n v="42"/>
  </r>
  <r>
    <s v="LAND_NOPARC"/>
    <m/>
    <x v="0"/>
    <m/>
    <n v="0"/>
    <m/>
    <m/>
    <m/>
    <m/>
    <n v="2.3439999999999999E-2"/>
    <n v="0"/>
    <n v="0"/>
    <n v="0"/>
    <n v="0"/>
    <m/>
    <n v="0"/>
    <n v="0"/>
    <n v="0"/>
    <s v="NO"/>
    <n v="0"/>
    <m/>
    <m/>
    <m/>
    <m/>
    <n v="0"/>
    <m/>
    <m/>
    <n v="0"/>
    <n v="0"/>
    <n v="0"/>
    <n v="0"/>
    <n v="0"/>
    <m/>
    <m/>
    <m/>
    <m/>
    <m/>
    <m/>
    <m/>
    <m/>
    <m/>
    <m/>
    <n v="0"/>
    <n v="0"/>
    <n v="1"/>
    <s v="Agawam River"/>
    <n v="42"/>
  </r>
  <r>
    <s v="134-7"/>
    <m/>
    <x v="0"/>
    <s v="11 OAKDALE HEIGHTS LN"/>
    <n v="101"/>
    <s v="ANDERSON JAMES A"/>
    <s v="MR30"/>
    <s v="ONE FAMILY"/>
    <s v="134//7//"/>
    <n v="0.29777999999999999"/>
    <n v="1"/>
    <n v="1"/>
    <n v="1"/>
    <n v="1"/>
    <s v="SEPTIC"/>
    <n v="0"/>
    <n v="1"/>
    <n v="6800"/>
    <s v="YES"/>
    <n v="6800"/>
    <s v="134-7"/>
    <m/>
    <m/>
    <s v="SEPTIC"/>
    <n v="6800"/>
    <m/>
    <m/>
    <n v="1"/>
    <n v="1"/>
    <n v="2"/>
    <n v="1713"/>
    <n v="1.75"/>
    <m/>
    <m/>
    <m/>
    <m/>
    <m/>
    <m/>
    <m/>
    <m/>
    <m/>
    <m/>
    <n v="1"/>
    <n v="9.68"/>
    <n v="1"/>
    <s v="Agawam River"/>
    <n v="42"/>
  </r>
  <r>
    <s v="61-1161"/>
    <m/>
    <x v="0"/>
    <s v="55 MARION RD"/>
    <n v="101"/>
    <s v="LAKE DAVID W"/>
    <s v="MR30"/>
    <s v="ONE FAMILY"/>
    <s v="61//1161//"/>
    <n v="0.30201"/>
    <n v="0"/>
    <n v="0"/>
    <n v="1"/>
    <n v="1"/>
    <s v="SEWER"/>
    <n v="1"/>
    <n v="1"/>
    <n v="4700"/>
    <s v="YES"/>
    <n v="0"/>
    <s v="61-1161"/>
    <s v="Public Water,Public Sewer"/>
    <s v="SEWER"/>
    <s v="SEWER"/>
    <n v="4700"/>
    <m/>
    <m/>
    <n v="0"/>
    <n v="0"/>
    <n v="3"/>
    <n v="1258"/>
    <n v="1.75"/>
    <m/>
    <m/>
    <m/>
    <m/>
    <m/>
    <m/>
    <m/>
    <m/>
    <m/>
    <m/>
    <n v="0"/>
    <n v="0"/>
    <n v="1"/>
    <s v="Agawam River"/>
    <n v="42"/>
  </r>
  <r>
    <s v="43-1028"/>
    <m/>
    <x v="0"/>
    <s v="8 ANGEL COVE WAY"/>
    <n v="101"/>
    <s v="SCHMIDT ROBERT"/>
    <s v="MR30"/>
    <s v="ONE FAMILY"/>
    <s v="43//1028//"/>
    <n v="1.8422499999999999"/>
    <n v="1"/>
    <n v="1"/>
    <n v="1"/>
    <n v="1"/>
    <s v="SEPTIC"/>
    <n v="0"/>
    <n v="1"/>
    <n v="5400"/>
    <s v="NO_W1"/>
    <n v="5400"/>
    <s v="43-1028"/>
    <s v="Well,Septic"/>
    <s v="SEPTIC"/>
    <s v="SEPTIC"/>
    <n v="5400"/>
    <m/>
    <m/>
    <n v="1"/>
    <n v="1"/>
    <n v="2"/>
    <n v="1468"/>
    <n v="1.5"/>
    <m/>
    <m/>
    <m/>
    <m/>
    <m/>
    <m/>
    <m/>
    <m/>
    <m/>
    <m/>
    <n v="3"/>
    <n v="9.68"/>
    <n v="1"/>
    <s v="Agawam River"/>
    <n v="42"/>
  </r>
  <r>
    <s v="61-G18"/>
    <m/>
    <x v="0"/>
    <s v="96 GIBBS AVE"/>
    <n v="101"/>
    <s v="AKINS SUSAN M"/>
    <s v="MR30"/>
    <s v="ONE FAMILY"/>
    <s v="61//G18//"/>
    <n v="0.49797000000000002"/>
    <n v="0"/>
    <n v="0"/>
    <n v="1"/>
    <n v="1"/>
    <s v="SEWER"/>
    <n v="1"/>
    <n v="1"/>
    <n v="6900"/>
    <s v="YES"/>
    <n v="0"/>
    <s v="61-G18"/>
    <s v="All Public"/>
    <s v="SEWER"/>
    <s v="SEWER"/>
    <n v="6900"/>
    <m/>
    <m/>
    <n v="0"/>
    <n v="0"/>
    <n v="3"/>
    <n v="1456"/>
    <n v="1.3"/>
    <m/>
    <m/>
    <m/>
    <m/>
    <m/>
    <m/>
    <m/>
    <m/>
    <m/>
    <m/>
    <n v="1"/>
    <n v="0"/>
    <n v="1"/>
    <s v="Broad Marsh River"/>
    <n v="43"/>
  </r>
  <r>
    <s v="47-1153"/>
    <m/>
    <x v="0"/>
    <s v="307 MAIN ST"/>
    <n v="333"/>
    <s v="LEEMILTS PETROLEUM INC"/>
    <s v="WRVL"/>
    <s v="FUEL SV/PR"/>
    <s v="47//1153//"/>
    <n v="7.5160000000000005E-2"/>
    <n v="0"/>
    <n v="0"/>
    <n v="1"/>
    <n v="1"/>
    <s v="SEWER"/>
    <n v="1"/>
    <n v="1"/>
    <n v="1700"/>
    <s v="YES"/>
    <n v="0"/>
    <s v="47-1153"/>
    <s v="All Public"/>
    <s v="SEWER"/>
    <s v="SEWER"/>
    <n v="1700"/>
    <m/>
    <m/>
    <n v="0"/>
    <n v="0"/>
    <n v="0"/>
    <n v="684"/>
    <n v="1"/>
    <m/>
    <m/>
    <m/>
    <m/>
    <m/>
    <m/>
    <m/>
    <m/>
    <m/>
    <m/>
    <n v="1"/>
    <n v="0"/>
    <n v="1"/>
    <s v="Agawam River"/>
    <n v="42"/>
  </r>
  <r>
    <s v="134-1067"/>
    <m/>
    <x v="0"/>
    <s v="9 WASHBURN CT"/>
    <n v="101"/>
    <s v="MENDES LAURA &amp; MANUEL"/>
    <s v="MR30"/>
    <s v="ONE FAMILY"/>
    <s v="134//1067//"/>
    <n v="0.39007999999999998"/>
    <n v="1"/>
    <n v="1"/>
    <n v="1"/>
    <n v="1"/>
    <s v="SEPTIC"/>
    <n v="0"/>
    <n v="1"/>
    <n v="0"/>
    <s v="YES"/>
    <n v="0"/>
    <s v="134-1067"/>
    <s v="Public Water,Septic"/>
    <s v="SEPTIC"/>
    <s v="SEPTIC"/>
    <n v="0"/>
    <m/>
    <m/>
    <n v="1"/>
    <n v="1"/>
    <n v="2"/>
    <n v="544"/>
    <n v="1.3"/>
    <m/>
    <m/>
    <m/>
    <m/>
    <m/>
    <m/>
    <m/>
    <m/>
    <m/>
    <m/>
    <n v="1"/>
    <n v="9.68"/>
    <n v="1"/>
    <s v="Agawam River"/>
    <n v="42"/>
  </r>
  <r>
    <s v="134-1074"/>
    <m/>
    <x v="0"/>
    <s v="17 WASHBURN CT  OFF"/>
    <n v="130"/>
    <s v="BARBOZA TODD J"/>
    <s v="MR30"/>
    <s v="RES ACLNDV  MDL-00"/>
    <s v="134//1074//"/>
    <n v="3.9059999999999997E-2"/>
    <n v="0"/>
    <n v="0"/>
    <n v="0"/>
    <n v="0"/>
    <m/>
    <n v="0"/>
    <n v="0"/>
    <n v="0"/>
    <s v="YES"/>
    <n v="0"/>
    <s v="134-1074"/>
    <s v="Public Water,Septic"/>
    <s v="SEPTIC"/>
    <m/>
    <n v="0"/>
    <m/>
    <m/>
    <n v="0"/>
    <n v="0"/>
    <n v="0"/>
    <n v="0"/>
    <n v="0"/>
    <m/>
    <m/>
    <m/>
    <m/>
    <m/>
    <m/>
    <m/>
    <m/>
    <m/>
    <m/>
    <n v="1"/>
    <n v="0"/>
    <n v="1"/>
    <s v="Agawam River"/>
    <n v="42"/>
  </r>
  <r>
    <s v="134-1061"/>
    <m/>
    <x v="0"/>
    <s v="15 OAKDALE ST"/>
    <n v="101"/>
    <s v="BARROS MARY D"/>
    <s v="MR30"/>
    <s v="ONE FAMILY"/>
    <s v="134//1061//"/>
    <n v="0.11824999999999999"/>
    <n v="1"/>
    <n v="1"/>
    <n v="1"/>
    <n v="1"/>
    <s v="SEPTIC"/>
    <n v="0"/>
    <n v="1"/>
    <n v="6700"/>
    <s v="YES"/>
    <n v="6700"/>
    <s v="134-1061"/>
    <s v="Public Water,Septic"/>
    <s v="SEPTIC"/>
    <s v="SEPTIC"/>
    <n v="6700"/>
    <m/>
    <m/>
    <n v="1"/>
    <n v="1"/>
    <n v="2"/>
    <n v="712"/>
    <n v="1"/>
    <m/>
    <m/>
    <m/>
    <m/>
    <m/>
    <m/>
    <m/>
    <m/>
    <m/>
    <m/>
    <n v="1"/>
    <n v="9.68"/>
    <n v="1"/>
    <s v="Agawam River"/>
    <n v="42"/>
  </r>
  <r>
    <s v="UNK1177"/>
    <s v="FEE"/>
    <x v="0"/>
    <s v="CHAPEL LN"/>
    <n v="0"/>
    <m/>
    <m/>
    <m/>
    <m/>
    <n v="0.12651999999999999"/>
    <n v="0"/>
    <n v="0"/>
    <n v="0"/>
    <n v="0"/>
    <m/>
    <n v="0"/>
    <n v="0"/>
    <n v="0"/>
    <s v="NO_W2"/>
    <n v="0"/>
    <m/>
    <m/>
    <m/>
    <m/>
    <n v="0"/>
    <m/>
    <m/>
    <n v="0"/>
    <n v="0"/>
    <n v="0"/>
    <n v="0"/>
    <n v="0"/>
    <s v="Not in new Assr DB, Makepe?, old info"/>
    <m/>
    <m/>
    <m/>
    <m/>
    <m/>
    <m/>
    <m/>
    <m/>
    <m/>
    <n v="1"/>
    <n v="0"/>
    <n v="1"/>
    <s v="Agawam River"/>
    <n v="42"/>
  </r>
  <r>
    <s v="61-1168"/>
    <m/>
    <x v="0"/>
    <s v="69 MARION RD REAR"/>
    <n v="101"/>
    <s v="O BRIEN ROBERT G"/>
    <s v="MR30"/>
    <s v="ONE FAMILY"/>
    <s v="61//1168//"/>
    <n v="0.30238999999999999"/>
    <n v="0"/>
    <n v="0"/>
    <n v="1"/>
    <n v="1"/>
    <s v="SEWER"/>
    <n v="1"/>
    <n v="1"/>
    <n v="4500"/>
    <s v="YES"/>
    <n v="0"/>
    <s v="61-1168"/>
    <s v="Public Water,Public Sewer"/>
    <s v="SEWER"/>
    <s v="SEWER"/>
    <n v="4500"/>
    <m/>
    <m/>
    <n v="0"/>
    <n v="0"/>
    <n v="3"/>
    <n v="1139"/>
    <n v="1.5"/>
    <m/>
    <m/>
    <m/>
    <m/>
    <m/>
    <m/>
    <m/>
    <m/>
    <m/>
    <m/>
    <n v="1"/>
    <n v="0"/>
    <n v="1"/>
    <s v="Broad Marsh River"/>
    <n v="43"/>
  </r>
  <r>
    <s v="UNK1205"/>
    <s v="FEE"/>
    <x v="0"/>
    <s v="160 HIGH ST"/>
    <n v="111"/>
    <s v="PAYNE THOMAS J"/>
    <s v="MR30"/>
    <s v="APT 4-8"/>
    <m/>
    <n v="0.43575000000000003"/>
    <n v="0"/>
    <n v="0"/>
    <n v="1"/>
    <n v="1"/>
    <s v="SEWER"/>
    <n v="0"/>
    <n v="0"/>
    <n v="0"/>
    <s v="NO_W2"/>
    <n v="0"/>
    <m/>
    <m/>
    <m/>
    <s v="SEWER"/>
    <n v="0"/>
    <m/>
    <m/>
    <n v="0"/>
    <n v="0"/>
    <n v="0"/>
    <n v="0"/>
    <n v="0"/>
    <s v="Not in NEW Assr DB, NOW 5 CONDOS?"/>
    <m/>
    <m/>
    <m/>
    <m/>
    <m/>
    <m/>
    <m/>
    <m/>
    <m/>
    <n v="1"/>
    <n v="0"/>
    <n v="1"/>
    <s v="Agawam River"/>
    <n v="42"/>
  </r>
  <r>
    <s v="61-M1"/>
    <m/>
    <x v="0"/>
    <s v="2 MORSE AVE"/>
    <n v="101"/>
    <s v="KELSCH JOHN F"/>
    <s v="MR30"/>
    <s v="ONE FAMILY"/>
    <s v="61//M1//"/>
    <n v="0.22667000000000001"/>
    <n v="0"/>
    <n v="0"/>
    <n v="1"/>
    <n v="1"/>
    <s v="SEWER"/>
    <n v="1"/>
    <n v="1"/>
    <n v="13900"/>
    <s v="YES"/>
    <n v="0"/>
    <s v="61-M1"/>
    <s v="Public Water,Public Sewer"/>
    <s v="SEWER"/>
    <s v="SEWER"/>
    <n v="13900"/>
    <m/>
    <m/>
    <n v="0"/>
    <n v="0"/>
    <n v="3"/>
    <n v="1953"/>
    <n v="1.5"/>
    <m/>
    <m/>
    <m/>
    <m/>
    <m/>
    <m/>
    <m/>
    <m/>
    <m/>
    <m/>
    <n v="1"/>
    <n v="0"/>
    <n v="1"/>
    <s v="Agawam River"/>
    <n v="42"/>
  </r>
  <r>
    <s v="134-1071"/>
    <m/>
    <x v="0"/>
    <s v="11 WASHBURN CT"/>
    <n v="101"/>
    <s v="FILKINS SCOTT"/>
    <s v="MR30"/>
    <s v="ONE FAMILY"/>
    <s v="134//1071//"/>
    <n v="0.32436999999999999"/>
    <n v="1"/>
    <n v="1"/>
    <n v="1"/>
    <n v="1"/>
    <s v="SEPTIC"/>
    <n v="0"/>
    <n v="1"/>
    <n v="8200"/>
    <s v="YES"/>
    <n v="8200"/>
    <s v="134-1071"/>
    <s v="Public Water,Septic"/>
    <s v="SEPTIC"/>
    <s v="SEPTIC"/>
    <n v="8200"/>
    <m/>
    <m/>
    <n v="1"/>
    <n v="1"/>
    <n v="3"/>
    <n v="1217"/>
    <n v="1.75"/>
    <m/>
    <m/>
    <m/>
    <m/>
    <m/>
    <m/>
    <m/>
    <m/>
    <m/>
    <m/>
    <n v="1"/>
    <n v="9.68"/>
    <n v="1"/>
    <s v="Agawam River"/>
    <n v="42"/>
  </r>
  <r>
    <s v="134-1048"/>
    <m/>
    <x v="0"/>
    <s v="16 OAKDALE ST"/>
    <n v="101"/>
    <s v="GONCALVES HENRIQUE J &amp; JENNIE ANN"/>
    <s v="MR30"/>
    <s v="ONE FAMILY"/>
    <s v="134//1048//"/>
    <n v="0.56201000000000001"/>
    <n v="1"/>
    <n v="1"/>
    <n v="1"/>
    <n v="1"/>
    <s v="SEPTIC"/>
    <n v="0"/>
    <n v="1"/>
    <n v="3500"/>
    <s v="YES"/>
    <n v="3500"/>
    <s v="134-1048"/>
    <s v="Public Water,Septic"/>
    <s v="SEPTIC"/>
    <s v="SEPTIC"/>
    <n v="3500"/>
    <m/>
    <m/>
    <n v="1"/>
    <n v="1"/>
    <n v="4"/>
    <n v="1302"/>
    <n v="1.5"/>
    <m/>
    <m/>
    <m/>
    <m/>
    <m/>
    <m/>
    <m/>
    <m/>
    <m/>
    <m/>
    <n v="2"/>
    <n v="9.68"/>
    <n v="1"/>
    <s v="Agawam River"/>
    <n v="42"/>
  </r>
  <r>
    <s v="134-FA"/>
    <m/>
    <x v="0"/>
    <s v="7 CHERRY ST"/>
    <n v="101"/>
    <s v="VAUGHN NANCY J"/>
    <s v="MR30"/>
    <s v="ONE FAMILY"/>
    <s v="134//FA//"/>
    <n v="0.46282000000000001"/>
    <n v="1"/>
    <n v="1"/>
    <n v="1"/>
    <n v="1"/>
    <s v="SEPTIC"/>
    <n v="0"/>
    <n v="1"/>
    <n v="6900"/>
    <s v="YES"/>
    <n v="6900"/>
    <s v="134-FA"/>
    <s v="Public Water,Septic"/>
    <s v="SEPTIC"/>
    <s v="SEPTIC"/>
    <n v="6900"/>
    <m/>
    <m/>
    <n v="1"/>
    <n v="1"/>
    <n v="4"/>
    <n v="1600"/>
    <n v="2"/>
    <m/>
    <m/>
    <m/>
    <m/>
    <m/>
    <m/>
    <m/>
    <m/>
    <m/>
    <m/>
    <n v="1"/>
    <n v="9.68"/>
    <n v="1"/>
    <s v="Agawam River"/>
    <n v="42"/>
  </r>
  <r>
    <s v="134-1097B"/>
    <m/>
    <x v="0"/>
    <s v="0 APPLE ST"/>
    <n v="903"/>
    <s v="TOWN OF WAREHAM"/>
    <s v="MR30"/>
    <s v="MUNICIPAL  MDL-00"/>
    <s v="134//1097/B/"/>
    <n v="0.31358000000000003"/>
    <n v="0"/>
    <n v="0"/>
    <n v="0"/>
    <n v="0"/>
    <m/>
    <n v="0"/>
    <n v="0"/>
    <n v="0"/>
    <s v="YES"/>
    <n v="0"/>
    <s v="134-1097B"/>
    <s v="Public Water,Septic"/>
    <s v="SEPTIC"/>
    <m/>
    <n v="0"/>
    <m/>
    <m/>
    <n v="0"/>
    <n v="0"/>
    <n v="0"/>
    <n v="0"/>
    <n v="0"/>
    <m/>
    <m/>
    <m/>
    <m/>
    <m/>
    <m/>
    <m/>
    <m/>
    <m/>
    <m/>
    <n v="0"/>
    <n v="0"/>
    <n v="1"/>
    <s v="Agawam River"/>
    <n v="42"/>
  </r>
  <r>
    <s v="43-1025B"/>
    <m/>
    <x v="0"/>
    <s v="19 KNOWLES AVE"/>
    <n v="131"/>
    <s v="WAREHAM LAND TRUST INC"/>
    <s v="MR30"/>
    <s v="RES ACLNPO  MDL-00"/>
    <s v="43//1025/B/"/>
    <n v="0.48026999999999997"/>
    <n v="0"/>
    <n v="0"/>
    <n v="0"/>
    <n v="0"/>
    <m/>
    <n v="0"/>
    <n v="0"/>
    <n v="0"/>
    <s v="YES"/>
    <n v="0"/>
    <s v="43-1025B"/>
    <s v="Public Water,Septic"/>
    <s v="SEPTIC"/>
    <m/>
    <n v="0"/>
    <s v="fee simple"/>
    <s v="YES"/>
    <n v="0"/>
    <n v="0"/>
    <n v="0"/>
    <n v="0"/>
    <n v="0"/>
    <m/>
    <m/>
    <m/>
    <m/>
    <m/>
    <m/>
    <m/>
    <m/>
    <m/>
    <m/>
    <n v="1"/>
    <n v="0"/>
    <n v="1"/>
    <s v="Agawam River"/>
    <n v="42"/>
  </r>
  <r>
    <s v="134-H23"/>
    <m/>
    <x v="0"/>
    <s v="17 AVENUE A"/>
    <n v="101"/>
    <s v="US BANK NATIONAL ASSOC"/>
    <s v="MR30"/>
    <s v="ONE FAMILY"/>
    <s v="134//H23//"/>
    <n v="0.48397000000000001"/>
    <n v="1"/>
    <n v="1"/>
    <n v="1"/>
    <n v="1"/>
    <s v="SEPTIC"/>
    <n v="0"/>
    <n v="1"/>
    <n v="10000"/>
    <s v="NO_W1"/>
    <n v="10000"/>
    <s v="134-H23"/>
    <s v="Public Water,Septic"/>
    <s v="SEPTIC"/>
    <s v="SEPTIC"/>
    <n v="10000"/>
    <m/>
    <m/>
    <n v="1"/>
    <n v="1"/>
    <n v="3"/>
    <n v="3195"/>
    <n v="2"/>
    <m/>
    <m/>
    <m/>
    <m/>
    <m/>
    <m/>
    <m/>
    <m/>
    <m/>
    <m/>
    <n v="2"/>
    <n v="9.68"/>
    <n v="1"/>
    <s v="Agawam River"/>
    <n v="42"/>
  </r>
  <r>
    <s v="134-1093"/>
    <m/>
    <x v="0"/>
    <s v="0 WASHBURN CT"/>
    <n v="132"/>
    <s v="DEMERITTE JUNE"/>
    <s v="MR30"/>
    <s v="RES ACLNUD  MDL-00"/>
    <s v="134//1093//"/>
    <n v="2.6689999999999998E-2"/>
    <n v="0"/>
    <n v="0"/>
    <n v="0"/>
    <n v="0"/>
    <m/>
    <n v="0"/>
    <n v="0"/>
    <n v="0"/>
    <s v="YES"/>
    <n v="0"/>
    <s v="134-1093"/>
    <s v="Public Water,Septic"/>
    <s v="SEPTIC"/>
    <m/>
    <n v="0"/>
    <m/>
    <m/>
    <n v="0"/>
    <n v="0"/>
    <n v="0"/>
    <n v="0"/>
    <n v="0"/>
    <m/>
    <m/>
    <m/>
    <m/>
    <m/>
    <m/>
    <m/>
    <m/>
    <m/>
    <m/>
    <n v="1"/>
    <n v="0"/>
    <n v="1"/>
    <s v="Agawam River"/>
    <n v="42"/>
  </r>
  <r>
    <s v="LAND_NOPARC"/>
    <m/>
    <x v="0"/>
    <m/>
    <n v="0"/>
    <m/>
    <m/>
    <m/>
    <m/>
    <n v="3.98E-3"/>
    <n v="0"/>
    <n v="0"/>
    <n v="0"/>
    <n v="0"/>
    <m/>
    <n v="0"/>
    <n v="0"/>
    <n v="0"/>
    <s v="NO"/>
    <n v="0"/>
    <m/>
    <m/>
    <m/>
    <m/>
    <n v="0"/>
    <m/>
    <m/>
    <n v="0"/>
    <n v="0"/>
    <n v="0"/>
    <n v="0"/>
    <n v="0"/>
    <m/>
    <m/>
    <m/>
    <m/>
    <m/>
    <m/>
    <m/>
    <m/>
    <m/>
    <m/>
    <n v="0"/>
    <n v="0"/>
    <n v="1"/>
    <s v="Agawam River"/>
    <n v="42"/>
  </r>
  <r>
    <s v="134-1058"/>
    <m/>
    <x v="0"/>
    <s v="17 OAKDALE ST"/>
    <n v="132"/>
    <s v="SILVIA CHARLES"/>
    <s v="MR30"/>
    <s v="RES ACLNUD  MDL-00"/>
    <s v="134//1058//"/>
    <n v="2.7730000000000001E-2"/>
    <n v="0"/>
    <n v="0"/>
    <n v="0"/>
    <n v="0"/>
    <m/>
    <n v="0"/>
    <n v="0"/>
    <n v="0"/>
    <s v="YES"/>
    <n v="0"/>
    <s v="134-1058"/>
    <s v="Public Water,Septic"/>
    <s v="SEPTIC"/>
    <m/>
    <n v="0"/>
    <m/>
    <m/>
    <n v="0"/>
    <n v="0"/>
    <n v="0"/>
    <n v="0"/>
    <n v="0"/>
    <m/>
    <m/>
    <m/>
    <m/>
    <m/>
    <m/>
    <m/>
    <m/>
    <m/>
    <m/>
    <n v="1"/>
    <n v="0"/>
    <n v="1"/>
    <s v="Agawam River"/>
    <n v="42"/>
  </r>
  <r>
    <s v="47-1081B"/>
    <m/>
    <x v="0"/>
    <s v="9 LADNER LN"/>
    <n v="111"/>
    <s v="TAMAGINI BARBARA A"/>
    <s v="MR30"/>
    <s v="APT 4-8  MDL-94"/>
    <s v="47//1081/B/"/>
    <n v="0.14502999999999999"/>
    <n v="0"/>
    <n v="0"/>
    <n v="1"/>
    <n v="1"/>
    <s v="SEWER"/>
    <n v="1"/>
    <n v="1"/>
    <n v="7300"/>
    <s v="YES"/>
    <n v="0"/>
    <s v="47-1081B"/>
    <s v="All Public"/>
    <s v="SEWER"/>
    <s v="SEWER"/>
    <n v="7300"/>
    <m/>
    <m/>
    <n v="0"/>
    <n v="0"/>
    <n v="4"/>
    <n v="2273"/>
    <n v="2"/>
    <m/>
    <m/>
    <m/>
    <m/>
    <m/>
    <m/>
    <m/>
    <m/>
    <m/>
    <m/>
    <n v="1"/>
    <n v="0"/>
    <n v="1"/>
    <s v="Agawam River"/>
    <n v="42"/>
  </r>
  <r>
    <s v="134-1060"/>
    <m/>
    <x v="0"/>
    <s v="0 WASHBURN CT"/>
    <n v="132"/>
    <s v="SILVIA CHARLES"/>
    <s v="MR30"/>
    <s v="RES ACLNUD  MDL-00"/>
    <s v="134//1060//"/>
    <n v="8.6749999999999994E-2"/>
    <n v="0"/>
    <n v="0"/>
    <n v="0"/>
    <n v="0"/>
    <m/>
    <n v="0"/>
    <n v="0"/>
    <n v="0"/>
    <s v="YES"/>
    <n v="0"/>
    <s v="134-1060"/>
    <s v="Public Water,Septic"/>
    <s v="SEPTIC"/>
    <m/>
    <n v="0"/>
    <m/>
    <m/>
    <n v="0"/>
    <n v="0"/>
    <n v="0"/>
    <n v="0"/>
    <n v="0"/>
    <m/>
    <m/>
    <m/>
    <m/>
    <m/>
    <m/>
    <m/>
    <m/>
    <m/>
    <m/>
    <n v="1"/>
    <n v="0"/>
    <n v="1"/>
    <s v="Agawam River"/>
    <n v="42"/>
  </r>
  <r>
    <s v="134-1077"/>
    <m/>
    <x v="0"/>
    <s v="6 CHERRY ST"/>
    <n v="906"/>
    <s v="AZEVEDO JOHN N ET ALS"/>
    <s v="MR30"/>
    <s v="CHURCH ETC  MDL-00"/>
    <s v="134//1077//"/>
    <n v="0.18703"/>
    <n v="1"/>
    <n v="1"/>
    <n v="1"/>
    <n v="1"/>
    <s v="SEPTIC"/>
    <n v="0"/>
    <n v="1"/>
    <n v="0"/>
    <s v="YES"/>
    <n v="0"/>
    <s v="134-1077"/>
    <s v="Public Water,Septic"/>
    <s v="SEPTIC"/>
    <s v="SEPTIC"/>
    <n v="0"/>
    <m/>
    <m/>
    <n v="1"/>
    <n v="1"/>
    <n v="0"/>
    <n v="0"/>
    <n v="0"/>
    <m/>
    <m/>
    <m/>
    <m/>
    <m/>
    <m/>
    <m/>
    <m/>
    <m/>
    <m/>
    <n v="1"/>
    <n v="9.68"/>
    <n v="1"/>
    <s v="Agawam River"/>
    <n v="42"/>
  </r>
  <r>
    <s v="61-1165"/>
    <m/>
    <x v="0"/>
    <s v="65 MARION RD"/>
    <n v="101"/>
    <s v="SMITH MURIEL L LIFE ESTATE"/>
    <s v="MR30"/>
    <s v="ONE FAMILY"/>
    <s v="61//1165//"/>
    <n v="0.31442999999999999"/>
    <n v="0"/>
    <n v="0"/>
    <n v="1"/>
    <n v="1"/>
    <s v="SEWER"/>
    <n v="1"/>
    <n v="0"/>
    <n v="0"/>
    <s v="YES"/>
    <n v="0"/>
    <s v="61-1165"/>
    <s v="Public Water,Public Sewer"/>
    <s v="SEWER"/>
    <s v="SEWER"/>
    <n v="0"/>
    <m/>
    <m/>
    <n v="0"/>
    <n v="0"/>
    <n v="3"/>
    <n v="1383"/>
    <n v="1.9"/>
    <m/>
    <m/>
    <m/>
    <m/>
    <m/>
    <m/>
    <m/>
    <m/>
    <m/>
    <m/>
    <n v="1"/>
    <n v="0"/>
    <n v="1"/>
    <s v="Broad Marsh River"/>
    <n v="43"/>
  </r>
  <r>
    <s v="134-8"/>
    <m/>
    <x v="0"/>
    <s v="10 OAKDALE HEIGHTS LN"/>
    <n v="101"/>
    <s v="ANDREWS ANGEL O"/>
    <s v="MR30"/>
    <s v="ONE FAMILY"/>
    <s v="134//8//"/>
    <n v="0.34049000000000001"/>
    <n v="1"/>
    <n v="1"/>
    <n v="1"/>
    <n v="1"/>
    <s v="SEPTIC"/>
    <n v="0"/>
    <n v="1"/>
    <n v="14700"/>
    <s v="YES"/>
    <n v="14700"/>
    <s v="134-8"/>
    <m/>
    <m/>
    <s v="SEPTIC"/>
    <n v="14700"/>
    <m/>
    <m/>
    <n v="1"/>
    <n v="1"/>
    <n v="3"/>
    <n v="1515"/>
    <n v="1.75"/>
    <m/>
    <m/>
    <m/>
    <m/>
    <m/>
    <m/>
    <m/>
    <m/>
    <m/>
    <m/>
    <n v="1"/>
    <n v="9.68"/>
    <n v="1"/>
    <s v="Agawam River"/>
    <n v="42"/>
  </r>
  <r>
    <s v="134-1075"/>
    <m/>
    <x v="0"/>
    <s v="17 WASHBURN CT"/>
    <n v="101"/>
    <s v="BARBOZA TODD J"/>
    <s v="MR30"/>
    <s v="ONE FAMILY"/>
    <s v="134//1075//"/>
    <n v="9.9570000000000006E-2"/>
    <n v="1"/>
    <n v="1"/>
    <n v="1"/>
    <n v="1"/>
    <s v="SEPTIC"/>
    <n v="0"/>
    <n v="0"/>
    <n v="0"/>
    <s v="YES"/>
    <n v="0"/>
    <s v="134-1075"/>
    <s v="Public Water,Septic"/>
    <s v="SEPTIC"/>
    <s v="SEPTIC"/>
    <n v="0"/>
    <m/>
    <m/>
    <n v="1"/>
    <n v="1"/>
    <n v="4"/>
    <n v="2064"/>
    <n v="2"/>
    <m/>
    <m/>
    <m/>
    <m/>
    <m/>
    <m/>
    <m/>
    <m/>
    <m/>
    <m/>
    <n v="1"/>
    <n v="9.68"/>
    <n v="1"/>
    <s v="Agawam River"/>
    <n v="42"/>
  </r>
  <r>
    <s v="47-1082A"/>
    <m/>
    <x v="0"/>
    <s v="149 HIGH ST"/>
    <n v="104"/>
    <s v="ROUSTOM SIRRY A &amp; CONSTANCE A"/>
    <s v="MR30"/>
    <s v="TWO FAMILY"/>
    <s v="47//1082/A/"/>
    <n v="0.32586999999999999"/>
    <n v="0"/>
    <n v="0"/>
    <n v="1"/>
    <n v="1"/>
    <s v="SEWER"/>
    <n v="1"/>
    <n v="1"/>
    <n v="7700"/>
    <s v="YES"/>
    <n v="0"/>
    <s v="47-1082A"/>
    <s v="All Public"/>
    <s v="SEWER"/>
    <s v="SEWER"/>
    <n v="7700"/>
    <m/>
    <m/>
    <n v="0"/>
    <n v="0"/>
    <n v="4"/>
    <n v="2788"/>
    <n v="2"/>
    <m/>
    <m/>
    <m/>
    <m/>
    <m/>
    <m/>
    <m/>
    <m/>
    <m/>
    <m/>
    <n v="1"/>
    <n v="0"/>
    <n v="1"/>
    <s v="Agawam River"/>
    <n v="42"/>
  </r>
  <r>
    <s v="LAND_NOPARC"/>
    <m/>
    <x v="0"/>
    <m/>
    <n v="0"/>
    <m/>
    <m/>
    <m/>
    <m/>
    <n v="1.97E-3"/>
    <n v="0"/>
    <n v="0"/>
    <n v="0"/>
    <n v="0"/>
    <m/>
    <n v="0"/>
    <n v="0"/>
    <n v="0"/>
    <s v="NO"/>
    <n v="0"/>
    <m/>
    <m/>
    <m/>
    <m/>
    <n v="0"/>
    <m/>
    <m/>
    <n v="0"/>
    <n v="0"/>
    <n v="0"/>
    <n v="0"/>
    <n v="0"/>
    <m/>
    <m/>
    <m/>
    <m/>
    <m/>
    <m/>
    <m/>
    <m/>
    <m/>
    <m/>
    <n v="0"/>
    <n v="0"/>
    <n v="1"/>
    <s v="Agawam River"/>
    <n v="42"/>
  </r>
  <r>
    <s v="47-1083"/>
    <m/>
    <x v="0"/>
    <s v="155 HIGH ST"/>
    <n v="101"/>
    <s v="CORREIA DEBORAH L"/>
    <s v="MR30"/>
    <s v="ONE FAMILY"/>
    <s v="47//1083//"/>
    <n v="6.2710000000000002E-2"/>
    <n v="0"/>
    <n v="0"/>
    <n v="1"/>
    <n v="1"/>
    <s v="SEWER"/>
    <n v="1"/>
    <n v="1"/>
    <n v="3300"/>
    <s v="YES"/>
    <n v="0"/>
    <s v="47-1083"/>
    <s v="All Public"/>
    <s v="SEWER"/>
    <s v="SEWER"/>
    <n v="3300"/>
    <m/>
    <m/>
    <n v="0"/>
    <n v="0"/>
    <n v="3"/>
    <n v="924"/>
    <n v="1"/>
    <m/>
    <m/>
    <m/>
    <m/>
    <m/>
    <m/>
    <m/>
    <m/>
    <m/>
    <m/>
    <n v="1"/>
    <n v="0"/>
    <n v="1"/>
    <s v="Agawam River"/>
    <n v="42"/>
  </r>
  <r>
    <s v="LAND_NOPARC"/>
    <m/>
    <x v="0"/>
    <m/>
    <n v="0"/>
    <m/>
    <m/>
    <m/>
    <m/>
    <n v="1.7129999999999999E-2"/>
    <n v="0"/>
    <n v="0"/>
    <n v="0"/>
    <n v="0"/>
    <m/>
    <n v="0"/>
    <n v="0"/>
    <n v="0"/>
    <s v="NO"/>
    <n v="0"/>
    <m/>
    <m/>
    <m/>
    <m/>
    <n v="0"/>
    <m/>
    <m/>
    <n v="0"/>
    <n v="0"/>
    <n v="0"/>
    <n v="0"/>
    <n v="0"/>
    <m/>
    <m/>
    <m/>
    <m/>
    <m/>
    <m/>
    <m/>
    <m/>
    <m/>
    <m/>
    <n v="0"/>
    <n v="0"/>
    <n v="1"/>
    <s v="Agawam River"/>
    <n v="42"/>
  </r>
  <r>
    <s v="134-F107"/>
    <m/>
    <x v="0"/>
    <s v="7 APPLE ST"/>
    <n v="101"/>
    <s v="MENDES SAUNDRA M"/>
    <s v="MR30"/>
    <s v="ONE FAMILY"/>
    <s v="134//F107//"/>
    <n v="0.43902000000000002"/>
    <n v="1"/>
    <n v="1"/>
    <n v="1"/>
    <n v="1"/>
    <s v="SEPTIC"/>
    <n v="0"/>
    <n v="1"/>
    <n v="5000"/>
    <s v="YES"/>
    <n v="5000"/>
    <s v="134-F107"/>
    <s v="Public Water,Septic"/>
    <s v="SEPTIC"/>
    <s v="SEPTIC"/>
    <n v="5000"/>
    <m/>
    <m/>
    <n v="1"/>
    <n v="1"/>
    <n v="3"/>
    <n v="1328"/>
    <n v="1"/>
    <m/>
    <m/>
    <m/>
    <m/>
    <m/>
    <m/>
    <m/>
    <m/>
    <m/>
    <m/>
    <n v="1"/>
    <n v="9.68"/>
    <n v="1"/>
    <s v="Agawam River"/>
    <n v="42"/>
  </r>
  <r>
    <s v="134-1059"/>
    <m/>
    <x v="0"/>
    <s v="17 OAKDALE ST"/>
    <n v="132"/>
    <s v="BARROS CHARLES"/>
    <s v="MR30"/>
    <s v="RES ACLNUD  MDL-00"/>
    <s v="134//1059//"/>
    <n v="1.9099999999999999E-2"/>
    <n v="0"/>
    <n v="0"/>
    <n v="0"/>
    <n v="0"/>
    <m/>
    <n v="0"/>
    <n v="0"/>
    <n v="0"/>
    <s v="YES"/>
    <n v="0"/>
    <s v="134-1059"/>
    <s v="Public Water,Septic"/>
    <s v="SEPTIC"/>
    <m/>
    <n v="0"/>
    <m/>
    <m/>
    <n v="0"/>
    <n v="0"/>
    <n v="0"/>
    <n v="0"/>
    <n v="0"/>
    <m/>
    <m/>
    <m/>
    <m/>
    <m/>
    <m/>
    <m/>
    <m/>
    <m/>
    <m/>
    <n v="1"/>
    <n v="0"/>
    <n v="1"/>
    <s v="Agawam River"/>
    <n v="42"/>
  </r>
  <r>
    <s v="61-M15"/>
    <m/>
    <x v="0"/>
    <s v="1 MORSE AVE"/>
    <n v="101"/>
    <s v="MARION ROAD PROF BLDG LLC"/>
    <s v="MR30"/>
    <s v="ONE FAMILY"/>
    <s v="61//M15//"/>
    <n v="0.24313000000000001"/>
    <n v="0"/>
    <n v="0"/>
    <n v="1"/>
    <n v="1"/>
    <s v="SEWER"/>
    <n v="0"/>
    <n v="1"/>
    <n v="0"/>
    <s v="YES"/>
    <n v="0"/>
    <s v="61-M15"/>
    <s v="Public Water,Public Sewer"/>
    <s v="SEWER"/>
    <s v="SEWER"/>
    <n v="0"/>
    <m/>
    <m/>
    <n v="0"/>
    <n v="0"/>
    <n v="2"/>
    <n v="835"/>
    <n v="1"/>
    <m/>
    <m/>
    <m/>
    <m/>
    <m/>
    <m/>
    <m/>
    <m/>
    <m/>
    <m/>
    <n v="1"/>
    <n v="0"/>
    <n v="1"/>
    <s v="Agawam River"/>
    <n v="42"/>
  </r>
  <r>
    <s v="43-1034"/>
    <m/>
    <x v="0"/>
    <s v="1 CHAPEL LN"/>
    <n v="101"/>
    <s v="GRIFFIN MARK P"/>
    <s v="MR30"/>
    <s v="ONE FAMILY"/>
    <s v="43//1034//"/>
    <n v="7.1370000000000003E-2"/>
    <n v="1"/>
    <n v="1"/>
    <n v="1"/>
    <n v="1"/>
    <s v="SEPTIC"/>
    <n v="0"/>
    <n v="1"/>
    <n v="15100"/>
    <s v="YES"/>
    <n v="15100"/>
    <s v="43-1034"/>
    <s v="Public Water,Septic"/>
    <s v="SEPTIC"/>
    <s v="SEPTIC"/>
    <n v="15100"/>
    <m/>
    <m/>
    <n v="1"/>
    <n v="1"/>
    <n v="2"/>
    <n v="1145"/>
    <n v="1"/>
    <m/>
    <m/>
    <m/>
    <m/>
    <m/>
    <m/>
    <m/>
    <m/>
    <m/>
    <m/>
    <n v="1"/>
    <n v="9.68"/>
    <n v="1"/>
    <s v="Agawam River"/>
    <n v="42"/>
  </r>
  <r>
    <s v="61-1164"/>
    <m/>
    <x v="0"/>
    <s v="59 MARION RD"/>
    <n v="903"/>
    <s v="TOWN OF WAREHAM"/>
    <s v="MR30"/>
    <s v="MUNICIPAL  MDL-00"/>
    <s v="61//1164//"/>
    <n v="0.55954000000000004"/>
    <n v="0"/>
    <n v="0"/>
    <n v="0"/>
    <n v="0"/>
    <m/>
    <n v="0"/>
    <n v="1"/>
    <n v="34600"/>
    <s v="YES"/>
    <n v="0"/>
    <s v="61-1164"/>
    <s v="All Public"/>
    <s v="SEWER"/>
    <m/>
    <n v="34600"/>
    <m/>
    <m/>
    <n v="0"/>
    <n v="0"/>
    <n v="0"/>
    <n v="0"/>
    <n v="0"/>
    <m/>
    <m/>
    <m/>
    <m/>
    <m/>
    <m/>
    <m/>
    <m/>
    <m/>
    <m/>
    <n v="0"/>
    <n v="0"/>
    <n v="1"/>
    <s v="Broad Marsh River"/>
    <n v="43"/>
  </r>
  <r>
    <s v="47-1154"/>
    <m/>
    <x v="0"/>
    <s v="311 MAIN ST"/>
    <n v="903"/>
    <s v="WAREHAM FIRE DISTRICT"/>
    <s v="WRVL"/>
    <s v="MUNICIPAL  MDL-94"/>
    <s v="47//1154//"/>
    <n v="0.10813"/>
    <n v="0"/>
    <n v="0"/>
    <n v="1"/>
    <n v="1"/>
    <s v="SEWER"/>
    <n v="1"/>
    <n v="1"/>
    <n v="1400"/>
    <s v="YES"/>
    <n v="0"/>
    <s v="47-1154"/>
    <s v="All Public"/>
    <s v="SEWER"/>
    <s v="SEWER"/>
    <n v="1400"/>
    <m/>
    <m/>
    <n v="0"/>
    <n v="0"/>
    <n v="0"/>
    <n v="1344"/>
    <n v="1"/>
    <m/>
    <m/>
    <m/>
    <m/>
    <m/>
    <m/>
    <m/>
    <m/>
    <m/>
    <m/>
    <n v="1"/>
    <n v="0"/>
    <n v="1"/>
    <s v="Agawam River"/>
    <n v="42"/>
  </r>
  <r>
    <s v="134-6"/>
    <m/>
    <x v="0"/>
    <s v="7 OAKDALE HEIGHTS LN"/>
    <n v="101"/>
    <s v="PIERCE JEFFREY R"/>
    <s v="MR30"/>
    <s v="ONE FAMILY"/>
    <s v="134//6//"/>
    <n v="0.33267999999999998"/>
    <n v="1"/>
    <n v="1"/>
    <n v="1"/>
    <n v="1"/>
    <s v="SEPTIC"/>
    <n v="0"/>
    <n v="1"/>
    <n v="10300"/>
    <s v="YES"/>
    <n v="10300"/>
    <s v="134-6"/>
    <m/>
    <m/>
    <s v="SEPTIC"/>
    <n v="10300"/>
    <m/>
    <m/>
    <n v="1"/>
    <n v="1"/>
    <n v="3"/>
    <n v="1423"/>
    <n v="1.75"/>
    <m/>
    <m/>
    <m/>
    <m/>
    <m/>
    <m/>
    <m/>
    <m/>
    <m/>
    <m/>
    <n v="1"/>
    <n v="9.68"/>
    <n v="1"/>
    <s v="Agawam River"/>
    <n v="42"/>
  </r>
  <r>
    <s v="61-M2"/>
    <m/>
    <x v="0"/>
    <s v="4 MORSE AVE"/>
    <n v="101"/>
    <s v="BARRETT HERBERT J"/>
    <s v="MR30"/>
    <s v="ONE FAMILY"/>
    <s v="61//M2//"/>
    <n v="0.13191"/>
    <n v="0"/>
    <n v="0"/>
    <n v="1"/>
    <n v="1"/>
    <s v="SEWER"/>
    <n v="1"/>
    <n v="1"/>
    <n v="8300"/>
    <s v="YES"/>
    <n v="0"/>
    <s v="61-M2"/>
    <m/>
    <m/>
    <s v="SEWER"/>
    <n v="8300"/>
    <m/>
    <m/>
    <n v="0"/>
    <n v="0"/>
    <n v="3"/>
    <n v="1684"/>
    <n v="1.75"/>
    <m/>
    <m/>
    <m/>
    <m/>
    <m/>
    <m/>
    <m/>
    <m/>
    <m/>
    <m/>
    <n v="1"/>
    <n v="0"/>
    <n v="1"/>
    <s v="Agawam River"/>
    <n v="42"/>
  </r>
  <r>
    <s v="61-G19"/>
    <m/>
    <x v="0"/>
    <s v="92 GIBBS AVE"/>
    <n v="101"/>
    <s v="MESSINA LORI ANN"/>
    <s v="MR30"/>
    <s v="ONE FAMILY"/>
    <s v="61//G19//"/>
    <n v="0.51917999999999997"/>
    <n v="0"/>
    <n v="0"/>
    <n v="1"/>
    <n v="1"/>
    <s v="SEWER"/>
    <n v="1"/>
    <n v="1"/>
    <n v="6000"/>
    <s v="YES"/>
    <n v="0"/>
    <s v="61-G19"/>
    <s v="All Public"/>
    <s v="SEWER"/>
    <s v="SEWER"/>
    <n v="6000"/>
    <m/>
    <m/>
    <n v="0"/>
    <n v="0"/>
    <n v="3"/>
    <n v="1568"/>
    <n v="2"/>
    <m/>
    <m/>
    <m/>
    <m/>
    <m/>
    <m/>
    <m/>
    <m/>
    <m/>
    <m/>
    <n v="2"/>
    <n v="0"/>
    <n v="1"/>
    <s v="Broad Marsh River"/>
    <n v="43"/>
  </r>
  <r>
    <s v="47-1089B"/>
    <m/>
    <x v="0"/>
    <s v="330 MAIN ST"/>
    <n v="326"/>
    <s v="REVERE P REALTY CORP"/>
    <s v="WRVL"/>
    <s v="REST/CLUBS"/>
    <s v="47//1089/B/"/>
    <n v="0.76441999999999999"/>
    <n v="0"/>
    <n v="0"/>
    <n v="1"/>
    <n v="1"/>
    <s v="SEWER"/>
    <n v="1"/>
    <n v="1"/>
    <n v="3100"/>
    <s v="YES"/>
    <n v="0"/>
    <s v="47-1089B"/>
    <s v="All Public"/>
    <s v="SEWER"/>
    <s v="SEWER"/>
    <n v="3100"/>
    <m/>
    <m/>
    <n v="0"/>
    <n v="0"/>
    <n v="3"/>
    <n v="3437"/>
    <n v="2"/>
    <m/>
    <m/>
    <m/>
    <m/>
    <m/>
    <m/>
    <m/>
    <m/>
    <m/>
    <m/>
    <n v="1"/>
    <n v="0"/>
    <n v="1"/>
    <s v="Agawam River"/>
    <n v="42"/>
  </r>
  <r>
    <s v="LAND_NOPARC"/>
    <m/>
    <x v="0"/>
    <m/>
    <n v="0"/>
    <m/>
    <m/>
    <m/>
    <m/>
    <n v="1.2930000000000001E-2"/>
    <n v="0"/>
    <n v="0"/>
    <n v="0"/>
    <n v="0"/>
    <m/>
    <n v="0"/>
    <n v="0"/>
    <n v="0"/>
    <s v="NO"/>
    <n v="0"/>
    <m/>
    <m/>
    <m/>
    <m/>
    <n v="0"/>
    <m/>
    <m/>
    <n v="0"/>
    <n v="0"/>
    <n v="0"/>
    <n v="0"/>
    <n v="0"/>
    <m/>
    <m/>
    <m/>
    <m/>
    <m/>
    <m/>
    <m/>
    <m/>
    <m/>
    <m/>
    <n v="0"/>
    <n v="0"/>
    <n v="1"/>
    <s v="Agawam River"/>
    <n v="42"/>
  </r>
  <r>
    <s v="134-1056"/>
    <m/>
    <x v="0"/>
    <s v="19 OAKDALE ST"/>
    <n v="101"/>
    <s v="SILVIA CHARLES"/>
    <s v="MR30"/>
    <s v="ONE FAMILY"/>
    <s v="134//1056//"/>
    <n v="0.17523"/>
    <n v="1"/>
    <n v="1"/>
    <n v="1"/>
    <n v="1"/>
    <s v="SEPTIC"/>
    <n v="0"/>
    <n v="1"/>
    <n v="4700"/>
    <s v="YES"/>
    <n v="4700"/>
    <s v="134-1056"/>
    <s v="Public Water,Septic"/>
    <s v="SEPTIC"/>
    <s v="SEPTIC"/>
    <n v="4700"/>
    <m/>
    <m/>
    <n v="1"/>
    <n v="1"/>
    <n v="3"/>
    <n v="1310"/>
    <n v="1"/>
    <m/>
    <m/>
    <m/>
    <m/>
    <m/>
    <m/>
    <m/>
    <m/>
    <m/>
    <m/>
    <n v="1"/>
    <n v="9.68"/>
    <n v="1"/>
    <s v="Agawam River"/>
    <n v="42"/>
  </r>
  <r>
    <s v="47-1081C"/>
    <m/>
    <x v="0"/>
    <s v="11 LADNER LN"/>
    <n v="106"/>
    <s v="TAMAGINI BARBARA A"/>
    <s v="MR30"/>
    <s v="AC LND IMP  MDL-00"/>
    <s v="47//1081/C/"/>
    <n v="0.14826"/>
    <n v="0"/>
    <n v="0"/>
    <n v="1"/>
    <n v="1"/>
    <s v="SEWER"/>
    <n v="0"/>
    <n v="0"/>
    <n v="0"/>
    <s v="YES"/>
    <n v="0"/>
    <s v="47-1081C"/>
    <m/>
    <m/>
    <s v="SEWER"/>
    <n v="0"/>
    <m/>
    <m/>
    <n v="0"/>
    <n v="0"/>
    <n v="0"/>
    <n v="0"/>
    <n v="0"/>
    <m/>
    <m/>
    <m/>
    <m/>
    <m/>
    <m/>
    <m/>
    <m/>
    <m/>
    <m/>
    <n v="1"/>
    <n v="0"/>
    <n v="1"/>
    <s v="Agawam River"/>
    <n v="42"/>
  </r>
  <r>
    <s v="60-1024"/>
    <m/>
    <x v="0"/>
    <s v="113 GIBBS AVE"/>
    <n v="101"/>
    <s v="STJULIEN HENRY R"/>
    <s v="MR30"/>
    <s v="ONE FAMILY"/>
    <s v="60//1024//"/>
    <n v="1.6363300000000001"/>
    <n v="0"/>
    <n v="0"/>
    <n v="1"/>
    <n v="1"/>
    <s v="SEWER"/>
    <n v="1"/>
    <n v="0"/>
    <n v="0"/>
    <s v="YES"/>
    <n v="0"/>
    <s v="60-1024"/>
    <s v="Public Water,Public Sewer"/>
    <s v="SEWER"/>
    <s v="SEWER"/>
    <n v="0"/>
    <m/>
    <m/>
    <n v="0"/>
    <n v="0"/>
    <n v="5"/>
    <n v="2486"/>
    <n v="2"/>
    <m/>
    <m/>
    <m/>
    <m/>
    <m/>
    <m/>
    <m/>
    <m/>
    <m/>
    <m/>
    <n v="1"/>
    <n v="0"/>
    <n v="1"/>
    <s v="Broad Marsh River"/>
    <n v="43"/>
  </r>
  <r>
    <s v="61-1163"/>
    <m/>
    <x v="0"/>
    <s v="0 MARION RD  OFF"/>
    <n v="903"/>
    <s v="TOWN OF WAREHAM"/>
    <s v="MR30"/>
    <s v="MUNICIPAL  MDL-00"/>
    <s v="61//1163//"/>
    <n v="0.17848"/>
    <n v="0"/>
    <n v="0"/>
    <n v="0"/>
    <n v="0"/>
    <m/>
    <n v="0"/>
    <n v="0"/>
    <n v="0"/>
    <s v="YES"/>
    <n v="0"/>
    <s v="61-1163"/>
    <s v="All Public"/>
    <s v="SEWER"/>
    <m/>
    <n v="0"/>
    <m/>
    <m/>
    <n v="0"/>
    <n v="0"/>
    <n v="0"/>
    <n v="0"/>
    <n v="0"/>
    <m/>
    <m/>
    <m/>
    <m/>
    <m/>
    <m/>
    <m/>
    <m/>
    <m/>
    <m/>
    <n v="1"/>
    <n v="0"/>
    <n v="1"/>
    <s v="Agawam River"/>
    <n v="42"/>
  </r>
  <r>
    <s v="134-1057"/>
    <m/>
    <x v="0"/>
    <s v="5 WASHBURN CT"/>
    <n v="101"/>
    <s v="LINDBERG MATTHEW J"/>
    <s v="MR30"/>
    <s v="ONE FAMILY"/>
    <s v="134//1057//"/>
    <n v="0.15218000000000001"/>
    <n v="1"/>
    <n v="1"/>
    <n v="1"/>
    <n v="1"/>
    <s v="SEPTIC"/>
    <n v="0"/>
    <n v="1"/>
    <n v="13100"/>
    <s v="YES"/>
    <n v="13100"/>
    <s v="134-1057"/>
    <s v="Public Water,Septic"/>
    <s v="SEPTIC"/>
    <s v="SEPTIC"/>
    <n v="13100"/>
    <m/>
    <m/>
    <n v="1"/>
    <n v="1"/>
    <n v="1"/>
    <n v="455"/>
    <n v="1"/>
    <m/>
    <m/>
    <m/>
    <m/>
    <m/>
    <m/>
    <m/>
    <m/>
    <m/>
    <m/>
    <n v="1"/>
    <n v="9.68"/>
    <n v="1"/>
    <s v="Agawam River"/>
    <n v="42"/>
  </r>
  <r>
    <s v="43-W36"/>
    <m/>
    <x v="0"/>
    <s v="26 LINWOOD AVE"/>
    <n v="101"/>
    <s v="DONAIS RICHARD J"/>
    <s v="MR30"/>
    <s v="ONE FAMILY"/>
    <s v="43//W36//"/>
    <n v="0.37728"/>
    <n v="1"/>
    <n v="1"/>
    <n v="1"/>
    <n v="1"/>
    <s v="SEPTIC"/>
    <n v="0"/>
    <n v="1"/>
    <n v="4400"/>
    <s v="YES"/>
    <n v="4400"/>
    <s v="43-W36"/>
    <s v="Public Water,Gas,Septic"/>
    <s v="SEPTIC"/>
    <s v="SEPTIC"/>
    <n v="4400"/>
    <m/>
    <m/>
    <n v="1"/>
    <n v="1"/>
    <n v="2"/>
    <n v="872"/>
    <n v="1"/>
    <m/>
    <m/>
    <m/>
    <m/>
    <m/>
    <m/>
    <m/>
    <m/>
    <m/>
    <m/>
    <n v="1"/>
    <n v="9.68"/>
    <n v="1"/>
    <s v="Agawam River"/>
    <n v="42"/>
  </r>
  <r>
    <s v="134-1044"/>
    <m/>
    <x v="0"/>
    <s v="19 AVENUE A"/>
    <n v="101"/>
    <s v="BECKETT ADELAIDE T"/>
    <s v="MR30"/>
    <s v="ONE FAMILY"/>
    <s v="134//1044//"/>
    <n v="0.47813"/>
    <n v="1"/>
    <n v="1"/>
    <n v="1"/>
    <n v="1"/>
    <s v="SEPTIC"/>
    <n v="0"/>
    <n v="1"/>
    <n v="12000"/>
    <s v="YES"/>
    <n v="12000"/>
    <s v="134-1044"/>
    <s v="Public Water,Septic"/>
    <s v="SEPTIC"/>
    <s v="SEPTIC"/>
    <n v="12000"/>
    <m/>
    <m/>
    <n v="1"/>
    <n v="1"/>
    <n v="3"/>
    <n v="1776"/>
    <n v="1.75"/>
    <m/>
    <m/>
    <m/>
    <m/>
    <m/>
    <m/>
    <m/>
    <m/>
    <m/>
    <m/>
    <n v="1"/>
    <n v="9.68"/>
    <n v="1"/>
    <s v="Agawam River"/>
    <n v="42"/>
  </r>
  <r>
    <s v="47-1084"/>
    <m/>
    <x v="0"/>
    <s v="14 CHAPEL ST"/>
    <n v="101"/>
    <s v="ARCHER PETER"/>
    <s v="MR30"/>
    <s v="ONE FAMILY"/>
    <s v="47//1084//"/>
    <n v="0.22267000000000001"/>
    <n v="0"/>
    <n v="0"/>
    <n v="1"/>
    <n v="1"/>
    <s v="SEWER"/>
    <n v="1"/>
    <n v="1"/>
    <n v="100"/>
    <s v="YES"/>
    <n v="0"/>
    <s v="47-1084"/>
    <s v="All Public"/>
    <s v="SEWER"/>
    <s v="SEWER"/>
    <n v="100"/>
    <m/>
    <m/>
    <n v="0"/>
    <n v="0"/>
    <n v="5"/>
    <n v="2618"/>
    <n v="2"/>
    <m/>
    <m/>
    <m/>
    <m/>
    <m/>
    <m/>
    <m/>
    <m/>
    <m/>
    <m/>
    <n v="1"/>
    <n v="0"/>
    <n v="1"/>
    <s v="Agawam River"/>
    <n v="42"/>
  </r>
  <r>
    <s v="134-1083"/>
    <m/>
    <x v="0"/>
    <s v="12 WASHBURN CT"/>
    <n v="132"/>
    <s v="GOMES AARON"/>
    <s v="MR30"/>
    <s v="RES ACLNUD  MDL-00"/>
    <s v="134//1083//"/>
    <n v="1.703E-2"/>
    <n v="0"/>
    <n v="0"/>
    <n v="0"/>
    <n v="0"/>
    <m/>
    <n v="0"/>
    <n v="0"/>
    <n v="0"/>
    <s v="YES"/>
    <n v="0"/>
    <s v="134-1083"/>
    <s v="Public Water,Septic"/>
    <s v="SEPTIC"/>
    <m/>
    <n v="0"/>
    <m/>
    <m/>
    <n v="0"/>
    <n v="0"/>
    <n v="0"/>
    <n v="0"/>
    <n v="0"/>
    <m/>
    <m/>
    <m/>
    <m/>
    <m/>
    <m/>
    <m/>
    <m/>
    <m/>
    <m/>
    <n v="1"/>
    <n v="0"/>
    <n v="1"/>
    <s v="Agawam River"/>
    <n v="42"/>
  </r>
  <r>
    <s v="133-1015"/>
    <m/>
    <x v="0"/>
    <s v="76 SANDWICH RD"/>
    <n v="903"/>
    <s v="TOWN OF WAREHAM"/>
    <s v="MR30"/>
    <s v="TAX POSS  MDL-00"/>
    <s v="133//1015//"/>
    <n v="5.8792200000000001"/>
    <n v="0"/>
    <n v="0"/>
    <n v="0"/>
    <n v="0"/>
    <m/>
    <n v="0"/>
    <n v="0"/>
    <n v="0"/>
    <s v="YES"/>
    <n v="0"/>
    <s v="133-1015"/>
    <s v="Public Water,Septic"/>
    <s v="SEPTIC"/>
    <m/>
    <n v="0"/>
    <m/>
    <m/>
    <n v="0"/>
    <n v="0"/>
    <n v="0"/>
    <n v="0"/>
    <n v="0"/>
    <m/>
    <m/>
    <m/>
    <m/>
    <m/>
    <m/>
    <m/>
    <m/>
    <m/>
    <m/>
    <n v="1"/>
    <n v="0"/>
    <n v="1"/>
    <s v="Agawam River"/>
    <n v="42"/>
  </r>
  <r>
    <s v="LAND_NOPARC"/>
    <m/>
    <x v="0"/>
    <m/>
    <n v="0"/>
    <m/>
    <m/>
    <m/>
    <m/>
    <n v="1.549E-2"/>
    <n v="0"/>
    <n v="0"/>
    <n v="0"/>
    <n v="0"/>
    <m/>
    <n v="0"/>
    <n v="0"/>
    <n v="0"/>
    <s v="NO"/>
    <n v="0"/>
    <m/>
    <m/>
    <m/>
    <m/>
    <n v="0"/>
    <m/>
    <m/>
    <n v="0"/>
    <n v="0"/>
    <n v="0"/>
    <n v="0"/>
    <n v="0"/>
    <m/>
    <m/>
    <m/>
    <m/>
    <m/>
    <m/>
    <m/>
    <m/>
    <m/>
    <m/>
    <n v="0"/>
    <n v="0"/>
    <n v="1"/>
    <s v="Agawam River"/>
    <n v="42"/>
  </r>
  <r>
    <s v="61-M14"/>
    <m/>
    <x v="0"/>
    <s v="3 MORSE AVE"/>
    <n v="101"/>
    <s v="CARLSON HARRY M JR"/>
    <s v="MR30"/>
    <s v="ONE FAMILY"/>
    <s v="61//M14//"/>
    <n v="0.15048"/>
    <n v="0"/>
    <n v="0"/>
    <n v="1"/>
    <n v="1"/>
    <s v="SEWER"/>
    <n v="1"/>
    <n v="1"/>
    <n v="6500"/>
    <s v="YES"/>
    <n v="0"/>
    <s v="61-M14"/>
    <s v="Public Water,Public Sewer"/>
    <s v="SEWER"/>
    <s v="SEWER"/>
    <n v="6500"/>
    <m/>
    <m/>
    <n v="0"/>
    <n v="0"/>
    <n v="2"/>
    <n v="876"/>
    <n v="1"/>
    <m/>
    <m/>
    <m/>
    <m/>
    <m/>
    <m/>
    <m/>
    <m/>
    <m/>
    <m/>
    <n v="1"/>
    <n v="0"/>
    <n v="1"/>
    <s v="Agawam River"/>
    <n v="42"/>
  </r>
  <r>
    <s v="134-1084"/>
    <m/>
    <x v="0"/>
    <s v="14 WASHBURN CT"/>
    <n v="101"/>
    <s v="GOMES AARON"/>
    <s v="MR30"/>
    <s v="ONE FAMILY"/>
    <s v="134//1084//"/>
    <n v="0.13617000000000001"/>
    <n v="1"/>
    <n v="1"/>
    <n v="1"/>
    <n v="1"/>
    <s v="SEPTIC"/>
    <n v="0"/>
    <n v="1"/>
    <n v="5900"/>
    <s v="YES"/>
    <n v="5900"/>
    <s v="134-1084"/>
    <s v="Public Water,Septic"/>
    <s v="SEPTIC"/>
    <s v="SEPTIC"/>
    <n v="5900"/>
    <m/>
    <m/>
    <n v="1"/>
    <n v="1"/>
    <n v="2"/>
    <n v="1261"/>
    <n v="2"/>
    <m/>
    <m/>
    <m/>
    <m/>
    <m/>
    <m/>
    <m/>
    <m/>
    <m/>
    <m/>
    <n v="3"/>
    <n v="9.68"/>
    <n v="1"/>
    <s v="Agawam River"/>
    <n v="42"/>
  </r>
  <r>
    <s v="134-5"/>
    <m/>
    <x v="0"/>
    <s v="6 OAKDALE HEIGHTS LN"/>
    <n v="101"/>
    <s v="LAWSON JEFFREY S"/>
    <s v="MR30"/>
    <s v="ONE FAMILY"/>
    <s v="134//5//"/>
    <n v="0.35296"/>
    <n v="1"/>
    <n v="1"/>
    <n v="1"/>
    <n v="1"/>
    <s v="SEPTIC"/>
    <n v="0"/>
    <n v="1"/>
    <n v="5300"/>
    <s v="YES"/>
    <n v="5300"/>
    <s v="134-5"/>
    <m/>
    <m/>
    <s v="SEPTIC"/>
    <n v="5300"/>
    <m/>
    <m/>
    <n v="1"/>
    <n v="1"/>
    <n v="2"/>
    <n v="1501"/>
    <n v="1.75"/>
    <m/>
    <m/>
    <m/>
    <m/>
    <m/>
    <m/>
    <m/>
    <m/>
    <m/>
    <m/>
    <n v="1"/>
    <n v="9.68"/>
    <n v="1"/>
    <s v="Agawam River"/>
    <n v="42"/>
  </r>
  <r>
    <s v="47-1155"/>
    <m/>
    <x v="0"/>
    <s v="317 MAIN ST"/>
    <n v="101"/>
    <s v="MURRAY JEROME F X"/>
    <s v="WRVL"/>
    <s v="ONE FAMILY"/>
    <s v="47//1155//"/>
    <n v="0.27157999999999999"/>
    <n v="0"/>
    <n v="0"/>
    <n v="1"/>
    <n v="1"/>
    <s v="SEWER"/>
    <n v="1"/>
    <n v="1"/>
    <n v="11900"/>
    <s v="YES"/>
    <n v="0"/>
    <s v="47-1155"/>
    <m/>
    <m/>
    <s v="SEWER"/>
    <n v="11900"/>
    <m/>
    <m/>
    <n v="0"/>
    <n v="0"/>
    <n v="3"/>
    <n v="1575"/>
    <n v="1.75"/>
    <m/>
    <m/>
    <m/>
    <m/>
    <m/>
    <m/>
    <m/>
    <m/>
    <m/>
    <m/>
    <n v="1"/>
    <n v="0"/>
    <n v="1"/>
    <s v="Agawam River"/>
    <n v="42"/>
  </r>
  <r>
    <s v="134-F106"/>
    <m/>
    <x v="0"/>
    <s v="9 APPLE ST"/>
    <n v="101"/>
    <s v="MENDES MARY C"/>
    <s v="MR30"/>
    <s v="ONE FAMILY"/>
    <s v="134//F106//"/>
    <n v="0.40054000000000001"/>
    <n v="1"/>
    <n v="1"/>
    <n v="1"/>
    <n v="1"/>
    <s v="SEPTIC"/>
    <n v="0"/>
    <n v="1"/>
    <n v="7200"/>
    <s v="YES"/>
    <n v="7200"/>
    <s v="134-F106"/>
    <s v="Public Water,Septic"/>
    <s v="SEPTIC"/>
    <s v="SEPTIC"/>
    <n v="7200"/>
    <m/>
    <m/>
    <n v="1"/>
    <n v="1"/>
    <n v="3"/>
    <n v="1125"/>
    <n v="1"/>
    <m/>
    <m/>
    <m/>
    <m/>
    <m/>
    <m/>
    <m/>
    <m/>
    <m/>
    <m/>
    <n v="1"/>
    <n v="9.68"/>
    <n v="1"/>
    <s v="Agawam River"/>
    <n v="42"/>
  </r>
  <r>
    <s v="134-FB"/>
    <m/>
    <x v="0"/>
    <s v="9 CHERRY ST"/>
    <n v="101"/>
    <s v="WRIGHT LISA M"/>
    <s v="MR30"/>
    <s v="ONE FAMILY"/>
    <s v="134//FB//"/>
    <n v="0.48387000000000002"/>
    <n v="1"/>
    <n v="1"/>
    <n v="1"/>
    <n v="1"/>
    <s v="SEPTIC"/>
    <n v="0"/>
    <n v="1"/>
    <n v="5200"/>
    <s v="YES"/>
    <n v="5200"/>
    <s v="134-FB"/>
    <s v="Public Water,Septic"/>
    <s v="SEPTIC"/>
    <s v="SEPTIC"/>
    <n v="5200"/>
    <m/>
    <m/>
    <n v="1"/>
    <n v="1"/>
    <n v="2"/>
    <n v="821"/>
    <n v="1.9"/>
    <m/>
    <m/>
    <m/>
    <m/>
    <m/>
    <m/>
    <m/>
    <m/>
    <m/>
    <m/>
    <n v="1"/>
    <n v="9.68"/>
    <n v="1"/>
    <s v="Agawam River"/>
    <n v="42"/>
  </r>
  <r>
    <s v="43-1032"/>
    <m/>
    <x v="0"/>
    <s v="3 CHAPEL LN"/>
    <n v="101"/>
    <s v="DIESSO MICHAEL"/>
    <s v="MR30"/>
    <s v="ONE FAMILY"/>
    <s v="43//1032//"/>
    <n v="0.28534999999999999"/>
    <n v="1"/>
    <n v="1"/>
    <n v="1"/>
    <n v="1"/>
    <s v="SEPTIC"/>
    <n v="0"/>
    <n v="1"/>
    <n v="24300"/>
    <s v="YES"/>
    <n v="24300"/>
    <s v="43-1032"/>
    <s v="Public Water,Septic"/>
    <s v="SEPTIC"/>
    <s v="SEPTIC"/>
    <n v="24300"/>
    <m/>
    <m/>
    <n v="1"/>
    <n v="1"/>
    <n v="3"/>
    <n v="1682"/>
    <n v="1.5"/>
    <m/>
    <m/>
    <m/>
    <m/>
    <m/>
    <m/>
    <m/>
    <m/>
    <m/>
    <m/>
    <n v="2"/>
    <n v="9.68"/>
    <n v="1"/>
    <s v="Agawam River"/>
    <n v="42"/>
  </r>
  <r>
    <s v="61-M3"/>
    <m/>
    <x v="0"/>
    <s v="6 MORSE AVE"/>
    <n v="101"/>
    <s v="SEYBOLT CHARLES D"/>
    <s v="MR30"/>
    <s v="ONE FAMILY"/>
    <s v="61//M3//"/>
    <n v="0.15203"/>
    <n v="0"/>
    <n v="0"/>
    <n v="1"/>
    <n v="1"/>
    <s v="SEWER"/>
    <n v="1"/>
    <n v="1"/>
    <n v="8800"/>
    <s v="YES"/>
    <n v="0"/>
    <s v="61-M3"/>
    <s v="All Public"/>
    <s v="SEWER"/>
    <s v="SEWER"/>
    <n v="8800"/>
    <m/>
    <m/>
    <n v="0"/>
    <n v="0"/>
    <n v="2"/>
    <n v="1088"/>
    <n v="1"/>
    <m/>
    <m/>
    <m/>
    <m/>
    <m/>
    <m/>
    <m/>
    <m/>
    <m/>
    <m/>
    <n v="1"/>
    <n v="0"/>
    <n v="1"/>
    <s v="Agawam River"/>
    <n v="42"/>
  </r>
  <r>
    <s v="LAND_NOPARC"/>
    <m/>
    <x v="0"/>
    <m/>
    <n v="0"/>
    <m/>
    <m/>
    <m/>
    <m/>
    <n v="1.8610000000000002E-2"/>
    <n v="0"/>
    <n v="0"/>
    <n v="0"/>
    <n v="0"/>
    <m/>
    <n v="0"/>
    <n v="0"/>
    <n v="0"/>
    <s v="NO"/>
    <n v="0"/>
    <m/>
    <m/>
    <m/>
    <m/>
    <n v="0"/>
    <m/>
    <m/>
    <n v="0"/>
    <n v="0"/>
    <n v="0"/>
    <n v="0"/>
    <n v="0"/>
    <m/>
    <m/>
    <m/>
    <m/>
    <m/>
    <m/>
    <m/>
    <m/>
    <m/>
    <m/>
    <n v="0"/>
    <n v="0"/>
    <n v="1"/>
    <s v="Agawam River"/>
    <n v="42"/>
  </r>
  <r>
    <s v="133-1017"/>
    <m/>
    <x v="0"/>
    <s v="92 SANDWICH RD"/>
    <n v="101"/>
    <s v="POTTER NEIL A"/>
    <s v="MR30"/>
    <s v="ONE FAMILY"/>
    <s v="133//1017//"/>
    <n v="4.9948100000000002"/>
    <n v="1"/>
    <n v="1"/>
    <n v="1"/>
    <n v="1"/>
    <s v="SEPTIC"/>
    <n v="0"/>
    <n v="1"/>
    <n v="100"/>
    <s v="YES"/>
    <n v="100"/>
    <s v="133-1017"/>
    <s v="Public Water,Septic"/>
    <s v="SEPTIC"/>
    <s v="SEPTIC"/>
    <n v="100"/>
    <m/>
    <m/>
    <n v="1"/>
    <n v="1"/>
    <n v="1"/>
    <n v="1052"/>
    <n v="1.75"/>
    <m/>
    <m/>
    <m/>
    <m/>
    <m/>
    <m/>
    <m/>
    <m/>
    <m/>
    <m/>
    <n v="2"/>
    <n v="9.68"/>
    <n v="1"/>
    <s v="Agawam River"/>
    <n v="42"/>
  </r>
  <r>
    <s v="134-1080"/>
    <m/>
    <x v="0"/>
    <s v="8 WASHBURN CT"/>
    <n v="101"/>
    <s v="SEELEY EARL J"/>
    <s v="MR30"/>
    <s v="ONE FAMILY"/>
    <s v="134//1080//"/>
    <n v="0.26704"/>
    <n v="1"/>
    <n v="1"/>
    <n v="1"/>
    <n v="1"/>
    <s v="SEPTIC"/>
    <n v="0"/>
    <n v="1"/>
    <n v="2100"/>
    <s v="YES"/>
    <n v="2100"/>
    <s v="134-1080"/>
    <s v="Public Water,Septic"/>
    <s v="SEPTIC"/>
    <s v="SEPTIC"/>
    <n v="2100"/>
    <m/>
    <m/>
    <n v="1"/>
    <n v="1"/>
    <n v="3"/>
    <n v="1346"/>
    <n v="1"/>
    <m/>
    <m/>
    <m/>
    <m/>
    <m/>
    <m/>
    <m/>
    <m/>
    <m/>
    <m/>
    <n v="1"/>
    <n v="9.68"/>
    <n v="1"/>
    <s v="Agawam River"/>
    <n v="42"/>
  </r>
  <r>
    <s v="47-1082B"/>
    <m/>
    <x v="0"/>
    <s v="10 LADNER LN"/>
    <n v="101"/>
    <s v="TAMAGINI ROBERT F"/>
    <s v="MR30"/>
    <s v="ONE FAMILY"/>
    <s v="47//1082/B/"/>
    <n v="0.32950000000000002"/>
    <n v="1"/>
    <n v="1"/>
    <n v="1"/>
    <n v="1"/>
    <s v="SEPTIC"/>
    <n v="0"/>
    <n v="1"/>
    <n v="19000"/>
    <s v="YES"/>
    <n v="19000"/>
    <s v="47-1082B"/>
    <s v="All Public"/>
    <s v="SEWER"/>
    <s v="SEPTIC"/>
    <n v="19000"/>
    <m/>
    <m/>
    <n v="1"/>
    <n v="1"/>
    <n v="3"/>
    <n v="1714"/>
    <n v="1.75"/>
    <m/>
    <m/>
    <m/>
    <m/>
    <m/>
    <m/>
    <m/>
    <m/>
    <m/>
    <m/>
    <n v="1"/>
    <n v="9.68"/>
    <n v="1"/>
    <s v="Agawam River"/>
    <n v="42"/>
  </r>
  <r>
    <s v="47-1085"/>
    <m/>
    <x v="0"/>
    <s v="16 CHAPEL ST"/>
    <n v="101"/>
    <s v="DICKSON DOROTHY P LIFE EST"/>
    <s v="MR30"/>
    <s v="ONE FAMILY"/>
    <s v="47//1085//"/>
    <n v="0.24939"/>
    <n v="0"/>
    <n v="0"/>
    <n v="1"/>
    <n v="1"/>
    <s v="SEWER"/>
    <n v="0"/>
    <n v="1"/>
    <n v="0"/>
    <s v="YES"/>
    <n v="0"/>
    <s v="47-1085"/>
    <s v="All Public"/>
    <s v="SEWER"/>
    <s v="SEWER"/>
    <n v="0"/>
    <m/>
    <m/>
    <n v="0"/>
    <n v="0"/>
    <n v="3"/>
    <n v="1469"/>
    <n v="1.5"/>
    <m/>
    <m/>
    <m/>
    <m/>
    <m/>
    <m/>
    <m/>
    <m/>
    <m/>
    <m/>
    <n v="1"/>
    <n v="0"/>
    <n v="1"/>
    <s v="Agawam River"/>
    <n v="42"/>
  </r>
  <r>
    <s v="61-1158"/>
    <m/>
    <x v="0"/>
    <s v="53 MARION RD"/>
    <n v="342"/>
    <s v="MARION ROAD PROFESSIONAL"/>
    <s v="MR30"/>
    <s v="PROF BLDG"/>
    <s v="61//1158//"/>
    <n v="1.0714900000000001"/>
    <n v="0"/>
    <n v="0"/>
    <n v="1"/>
    <n v="1"/>
    <s v="SEWER"/>
    <n v="1"/>
    <n v="12"/>
    <n v="36700"/>
    <s v="YES"/>
    <n v="0"/>
    <s v="61-1158"/>
    <s v="All Public"/>
    <s v="SEWER"/>
    <s v="SEWER"/>
    <n v="3058.33"/>
    <m/>
    <m/>
    <n v="0"/>
    <n v="0"/>
    <n v="0"/>
    <n v="15750"/>
    <n v="1"/>
    <m/>
    <m/>
    <m/>
    <m/>
    <m/>
    <m/>
    <m/>
    <m/>
    <m/>
    <m/>
    <n v="1"/>
    <n v="0"/>
    <n v="1"/>
    <s v="Agawam River"/>
    <n v="42"/>
  </r>
  <r>
    <s v="134-1087"/>
    <m/>
    <x v="0"/>
    <s v="8 CHERRY ST"/>
    <n v="101"/>
    <s v="TAVARES NAOMI"/>
    <s v="MR30"/>
    <s v="ONE FAMILY"/>
    <s v="134//1087//"/>
    <n v="0.37453999999999998"/>
    <n v="1"/>
    <n v="1"/>
    <n v="1"/>
    <n v="1"/>
    <s v="SEPTIC"/>
    <n v="0"/>
    <n v="1"/>
    <n v="19900"/>
    <s v="YES"/>
    <n v="19900"/>
    <s v="134-1087"/>
    <s v="Public Water,Septic"/>
    <s v="SEPTIC"/>
    <s v="SEPTIC"/>
    <n v="19900"/>
    <m/>
    <m/>
    <n v="1"/>
    <n v="1"/>
    <n v="4"/>
    <n v="1248"/>
    <n v="1"/>
    <m/>
    <m/>
    <m/>
    <m/>
    <m/>
    <m/>
    <m/>
    <m/>
    <m/>
    <m/>
    <n v="2"/>
    <n v="9.68"/>
    <n v="1"/>
    <s v="Agawam River"/>
    <n v="42"/>
  </r>
  <r>
    <s v="LAND_NOPARC"/>
    <m/>
    <x v="0"/>
    <m/>
    <n v="0"/>
    <m/>
    <m/>
    <m/>
    <m/>
    <n v="0.43858999999999998"/>
    <n v="0"/>
    <n v="0"/>
    <n v="0"/>
    <n v="0"/>
    <m/>
    <n v="0"/>
    <n v="0"/>
    <n v="0"/>
    <s v="NO"/>
    <n v="0"/>
    <m/>
    <m/>
    <m/>
    <m/>
    <n v="0"/>
    <m/>
    <m/>
    <n v="0"/>
    <n v="0"/>
    <n v="0"/>
    <n v="0"/>
    <n v="0"/>
    <m/>
    <m/>
    <m/>
    <m/>
    <m/>
    <m/>
    <m/>
    <m/>
    <m/>
    <m/>
    <n v="0"/>
    <n v="0"/>
    <n v="1"/>
    <s v="Agawam River"/>
    <n v="42"/>
  </r>
  <r>
    <s v="132-1088"/>
    <m/>
    <x v="0"/>
    <s v="0 MAIN ST  OFF"/>
    <n v="929"/>
    <s v="COMM OF MASS"/>
    <s v="MR30"/>
    <s v="OTHER"/>
    <s v="132//1088//"/>
    <n v="7.2447600000000003"/>
    <n v="0"/>
    <n v="0"/>
    <n v="0"/>
    <n v="0"/>
    <m/>
    <n v="0"/>
    <n v="0"/>
    <n v="0"/>
    <s v="YES"/>
    <n v="0"/>
    <s v="132-1088"/>
    <s v="Public Water,Septic"/>
    <s v="SEPTIC"/>
    <m/>
    <n v="0"/>
    <m/>
    <m/>
    <n v="0"/>
    <n v="0"/>
    <n v="0"/>
    <n v="0"/>
    <n v="0"/>
    <m/>
    <m/>
    <m/>
    <m/>
    <m/>
    <m/>
    <m/>
    <m/>
    <m/>
    <m/>
    <n v="1"/>
    <n v="0"/>
    <n v="1"/>
    <s v="Agawam River"/>
    <n v="42"/>
  </r>
  <r>
    <s v="61-M13"/>
    <m/>
    <x v="0"/>
    <s v="5 MORSE AVE"/>
    <n v="101"/>
    <s v="LOXLEY JOSEPH R"/>
    <s v="MR30"/>
    <s v="ONE FAMILY"/>
    <s v="61//M13//"/>
    <n v="0.16961999999999999"/>
    <n v="0"/>
    <n v="0"/>
    <n v="1"/>
    <n v="1"/>
    <s v="SEWER"/>
    <n v="1"/>
    <n v="1"/>
    <n v="0"/>
    <s v="YES"/>
    <n v="0"/>
    <s v="61-M13"/>
    <s v="All Public"/>
    <s v="SEWER"/>
    <s v="SEWER"/>
    <n v="0"/>
    <m/>
    <m/>
    <n v="0"/>
    <n v="0"/>
    <n v="3"/>
    <n v="1672"/>
    <n v="1"/>
    <m/>
    <m/>
    <m/>
    <m/>
    <m/>
    <m/>
    <m/>
    <m/>
    <m/>
    <m/>
    <n v="1"/>
    <n v="0"/>
    <n v="1"/>
    <s v="Agawam River"/>
    <n v="42"/>
  </r>
  <r>
    <s v="47-1087A"/>
    <m/>
    <x v="0"/>
    <s v="14 LADNER LN"/>
    <n v="101"/>
    <s v="MCCUSKER WILLIAM J"/>
    <s v="MR30"/>
    <s v="ONE FAMILY"/>
    <s v="47//1087/A/"/>
    <n v="0.35563"/>
    <n v="0"/>
    <n v="0"/>
    <n v="1"/>
    <n v="1"/>
    <s v="SEWER"/>
    <n v="1"/>
    <n v="1"/>
    <n v="8100"/>
    <s v="YES"/>
    <n v="0"/>
    <s v="47-1087A"/>
    <s v="All Public"/>
    <s v="SEWER"/>
    <s v="SEWER"/>
    <n v="8100"/>
    <m/>
    <m/>
    <n v="0"/>
    <n v="0"/>
    <n v="3"/>
    <n v="1846"/>
    <n v="1.5"/>
    <m/>
    <m/>
    <m/>
    <m/>
    <m/>
    <m/>
    <m/>
    <m/>
    <m/>
    <m/>
    <n v="1"/>
    <n v="0"/>
    <n v="1"/>
    <s v="Agawam River"/>
    <n v="42"/>
  </r>
  <r>
    <s v="43-W35"/>
    <m/>
    <x v="0"/>
    <s v="24 LINWOOD AVE"/>
    <n v="101"/>
    <s v="PLANTE GERARD V"/>
    <s v="MR30"/>
    <s v="ONE FAMILY"/>
    <s v="43//W35//"/>
    <n v="0.24127999999999999"/>
    <n v="1"/>
    <n v="1"/>
    <n v="1"/>
    <n v="1"/>
    <s v="SEPTIC"/>
    <n v="0"/>
    <n v="1"/>
    <n v="1200"/>
    <s v="YES"/>
    <n v="1200"/>
    <s v="43-W35"/>
    <s v="Public Water,Gas,Septic"/>
    <s v="SEPTIC"/>
    <s v="SEPTIC"/>
    <n v="1200"/>
    <m/>
    <m/>
    <n v="1"/>
    <n v="1"/>
    <n v="3"/>
    <n v="1414"/>
    <n v="1.75"/>
    <m/>
    <m/>
    <m/>
    <m/>
    <m/>
    <m/>
    <m/>
    <m/>
    <m/>
    <m/>
    <n v="1"/>
    <n v="9.68"/>
    <n v="1"/>
    <s v="Agawam River"/>
    <n v="42"/>
  </r>
  <r>
    <s v="134-1043"/>
    <m/>
    <x v="0"/>
    <s v="21 AVENUE A"/>
    <n v="101"/>
    <s v="GOMES SHARON ANN BAPTISTE"/>
    <s v="MR30"/>
    <s v="ONE FAMILY"/>
    <s v="134//1043//"/>
    <n v="0.317"/>
    <n v="1"/>
    <n v="1"/>
    <n v="1"/>
    <n v="1"/>
    <s v="SEPTIC"/>
    <n v="0"/>
    <n v="1"/>
    <n v="6300"/>
    <s v="YES"/>
    <n v="6300"/>
    <s v="134-1043"/>
    <s v="Public Water,Septic"/>
    <s v="SEPTIC"/>
    <s v="SEPTIC"/>
    <n v="6300"/>
    <m/>
    <m/>
    <n v="1"/>
    <n v="1"/>
    <n v="3"/>
    <n v="1716"/>
    <n v="2"/>
    <m/>
    <m/>
    <m/>
    <m/>
    <m/>
    <m/>
    <m/>
    <m/>
    <m/>
    <m/>
    <n v="1"/>
    <n v="9.68"/>
    <n v="1"/>
    <s v="Agawam River"/>
    <n v="42"/>
  </r>
  <r>
    <s v="43-1035"/>
    <m/>
    <x v="0"/>
    <s v="8 CHAPEL LN"/>
    <n v="101"/>
    <s v="ASHBURN I KENNETH"/>
    <s v="MR30"/>
    <s v="ONE FAMILY"/>
    <s v="43//1035//"/>
    <n v="2.4289900000000002"/>
    <n v="1"/>
    <n v="1"/>
    <n v="2"/>
    <n v="2"/>
    <s v="SEPTIC"/>
    <n v="0"/>
    <n v="1"/>
    <n v="7200"/>
    <s v="YES"/>
    <n v="7200"/>
    <s v="43-1035"/>
    <s v="Public Water,Septic"/>
    <s v="SEPTIC"/>
    <s v="SEPTIC"/>
    <n v="7200"/>
    <m/>
    <m/>
    <n v="1"/>
    <n v="1"/>
    <n v="5"/>
    <n v="2576"/>
    <n v="1.75"/>
    <m/>
    <m/>
    <m/>
    <m/>
    <m/>
    <m/>
    <m/>
    <m/>
    <m/>
    <m/>
    <n v="1"/>
    <n v="9.68"/>
    <n v="1"/>
    <s v="Agawam River"/>
    <n v="42"/>
  </r>
  <r>
    <s v="134-1008"/>
    <m/>
    <x v="0"/>
    <s v="20 AVENUE A"/>
    <n v="132"/>
    <s v="NUOVO FRANK J"/>
    <s v="MR30"/>
    <s v="RES ACLNUD  MDL-00"/>
    <s v="134//1008//"/>
    <n v="2.0823299999999998"/>
    <n v="0"/>
    <n v="0"/>
    <n v="0"/>
    <n v="0"/>
    <m/>
    <n v="0"/>
    <n v="0"/>
    <n v="0"/>
    <s v="YES"/>
    <n v="0"/>
    <s v="134-1008"/>
    <s v="Public Water,Septic"/>
    <s v="SEPTIC"/>
    <m/>
    <n v="0"/>
    <m/>
    <m/>
    <n v="0"/>
    <n v="0"/>
    <n v="0"/>
    <n v="0"/>
    <n v="0"/>
    <m/>
    <m/>
    <m/>
    <m/>
    <m/>
    <m/>
    <m/>
    <m/>
    <m/>
    <m/>
    <n v="1"/>
    <n v="0"/>
    <n v="1"/>
    <s v="Agawam River"/>
    <n v="42"/>
  </r>
  <r>
    <s v="61-M4"/>
    <m/>
    <x v="0"/>
    <s v="8 MORSE AVE"/>
    <n v="101"/>
    <s v="LUCAS JENNIFER N"/>
    <s v="MR30"/>
    <s v="ONE FAMILY"/>
    <s v="61//M4//"/>
    <n v="0.13078000000000001"/>
    <n v="0"/>
    <n v="0"/>
    <n v="1"/>
    <n v="1"/>
    <s v="SEWER"/>
    <n v="1"/>
    <n v="1"/>
    <n v="10600"/>
    <s v="YES"/>
    <n v="0"/>
    <s v="61-M4"/>
    <s v="Public Water,Public Sewer"/>
    <s v="SEWER"/>
    <s v="SEWER"/>
    <n v="10600"/>
    <m/>
    <m/>
    <n v="0"/>
    <n v="0"/>
    <n v="2"/>
    <n v="954"/>
    <n v="1"/>
    <m/>
    <m/>
    <m/>
    <m/>
    <m/>
    <m/>
    <m/>
    <m/>
    <m/>
    <m/>
    <n v="1"/>
    <n v="0"/>
    <n v="1"/>
    <s v="Agawam River"/>
    <n v="42"/>
  </r>
  <r>
    <s v="47-B"/>
    <m/>
    <x v="0"/>
    <s v="329 MAIN ST"/>
    <n v="105"/>
    <s v="WOLVERTON JAN B DBA WOLVERTON"/>
    <s v="WRVL"/>
    <s v="THREE FAM"/>
    <s v="47///B/"/>
    <n v="0.18365000000000001"/>
    <n v="0"/>
    <n v="0"/>
    <n v="1"/>
    <n v="1"/>
    <s v="SEWER"/>
    <n v="1"/>
    <n v="1"/>
    <n v="19000"/>
    <s v="YES"/>
    <n v="0"/>
    <s v="47-B"/>
    <s v="All Public"/>
    <s v="SEWER"/>
    <s v="SEWER"/>
    <n v="19000"/>
    <m/>
    <m/>
    <n v="0"/>
    <n v="0"/>
    <n v="9"/>
    <n v="3755"/>
    <n v="2"/>
    <m/>
    <m/>
    <m/>
    <m/>
    <m/>
    <m/>
    <m/>
    <m/>
    <m/>
    <m/>
    <n v="1"/>
    <n v="0"/>
    <n v="1"/>
    <s v="Agawam River"/>
    <n v="42"/>
  </r>
  <r>
    <s v="43-1031"/>
    <m/>
    <x v="0"/>
    <s v="5 CHAPEL LN"/>
    <n v="104"/>
    <s v="CROOKER SARAH A"/>
    <s v="MR30"/>
    <s v="TWO FAMILY"/>
    <s v="43//1031//"/>
    <n v="0.41243000000000002"/>
    <n v="1"/>
    <n v="1"/>
    <n v="1"/>
    <n v="1"/>
    <s v="SEPTIC"/>
    <n v="0"/>
    <n v="1"/>
    <n v="15600"/>
    <s v="YES"/>
    <n v="15600"/>
    <s v="43-1031"/>
    <s v="Public Water,Septic"/>
    <s v="SEPTIC"/>
    <s v="SEPTIC"/>
    <n v="15600"/>
    <m/>
    <m/>
    <n v="2"/>
    <n v="2"/>
    <n v="4"/>
    <n v="2125"/>
    <n v="1.5"/>
    <m/>
    <m/>
    <m/>
    <m/>
    <m/>
    <m/>
    <m/>
    <m/>
    <m/>
    <m/>
    <n v="1"/>
    <n v="19.36"/>
    <n v="1"/>
    <s v="Agawam River"/>
    <n v="42"/>
  </r>
  <r>
    <s v="134-F105"/>
    <m/>
    <x v="0"/>
    <s v="13 APPLE ST"/>
    <n v="132"/>
    <s v="MATTHEWS ROSEMARIE"/>
    <s v="MR30"/>
    <s v="RES ACLNUD  MDL-00"/>
    <s v="134//F105//"/>
    <n v="0.37203000000000003"/>
    <n v="0"/>
    <n v="0"/>
    <n v="0"/>
    <n v="0"/>
    <m/>
    <n v="0"/>
    <n v="0"/>
    <n v="0"/>
    <s v="YES"/>
    <n v="0"/>
    <s v="134-F105"/>
    <s v="Public Water,Septic"/>
    <s v="SEPTIC"/>
    <m/>
    <n v="0"/>
    <m/>
    <m/>
    <n v="0"/>
    <n v="0"/>
    <n v="0"/>
    <n v="0"/>
    <n v="0"/>
    <m/>
    <m/>
    <m/>
    <m/>
    <m/>
    <m/>
    <m/>
    <m/>
    <m/>
    <m/>
    <n v="1"/>
    <n v="0"/>
    <n v="1"/>
    <s v="Agawam River"/>
    <n v="42"/>
  </r>
  <r>
    <s v="43-W44"/>
    <m/>
    <x v="0"/>
    <s v="25 LINWOOD AVE"/>
    <n v="132"/>
    <s v="FEIGIN KATHRYN M"/>
    <s v="MR30"/>
    <s v="RES ACLNUD  MDL-00"/>
    <s v="43//W44//"/>
    <n v="0.36948999999999999"/>
    <n v="0"/>
    <n v="0"/>
    <n v="0"/>
    <n v="0"/>
    <m/>
    <n v="0"/>
    <n v="0"/>
    <n v="0"/>
    <s v="YES"/>
    <n v="0"/>
    <s v="43-W44"/>
    <s v="Public Water,Septic"/>
    <s v="SEPTIC"/>
    <m/>
    <n v="0"/>
    <m/>
    <m/>
    <n v="0"/>
    <n v="0"/>
    <n v="0"/>
    <n v="0"/>
    <n v="0"/>
    <m/>
    <m/>
    <m/>
    <m/>
    <m/>
    <m/>
    <m/>
    <m/>
    <m/>
    <m/>
    <n v="1"/>
    <n v="0"/>
    <n v="1"/>
    <s v="Agawam River"/>
    <n v="42"/>
  </r>
  <r>
    <s v="134-1082"/>
    <m/>
    <x v="0"/>
    <s v="12 WASHBURN CT"/>
    <n v="101"/>
    <s v="GOMES AARON"/>
    <s v="MR30"/>
    <s v="ONE FAMILY"/>
    <s v="134//1082//"/>
    <n v="0.28888999999999998"/>
    <n v="1"/>
    <n v="1"/>
    <n v="1"/>
    <n v="1"/>
    <s v="SEPTIC"/>
    <n v="0"/>
    <n v="1"/>
    <n v="4000"/>
    <s v="YES"/>
    <n v="4000"/>
    <s v="134-1082"/>
    <s v="Public Water,Septic"/>
    <s v="SEPTIC"/>
    <s v="SEPTIC"/>
    <n v="4000"/>
    <m/>
    <m/>
    <n v="1"/>
    <n v="1"/>
    <n v="2"/>
    <n v="683"/>
    <n v="1.3"/>
    <m/>
    <m/>
    <m/>
    <m/>
    <m/>
    <m/>
    <m/>
    <m/>
    <m/>
    <m/>
    <n v="1"/>
    <n v="9.68"/>
    <n v="1"/>
    <s v="Agawam River"/>
    <n v="42"/>
  </r>
  <r>
    <s v="61-1162"/>
    <m/>
    <x v="0"/>
    <s v="59 MARION RD"/>
    <n v="903"/>
    <s v="TOWN OF WAREHAM"/>
    <s v="MR30"/>
    <s v="MUNICIPAL  MDL-94"/>
    <s v="61//1162//"/>
    <n v="2.90957"/>
    <n v="0"/>
    <n v="0"/>
    <n v="1"/>
    <n v="1"/>
    <s v="SEWER"/>
    <n v="1"/>
    <n v="0"/>
    <n v="0"/>
    <s v="YES"/>
    <n v="0"/>
    <s v="61-1162"/>
    <s v="All Public"/>
    <s v="SEWER"/>
    <s v="SEWER"/>
    <n v="0"/>
    <m/>
    <m/>
    <n v="0"/>
    <n v="0"/>
    <n v="0"/>
    <n v="19700"/>
    <n v="1"/>
    <m/>
    <m/>
    <m/>
    <m/>
    <m/>
    <m/>
    <m/>
    <m/>
    <m/>
    <m/>
    <n v="1"/>
    <n v="0"/>
    <n v="1"/>
    <s v="Broad Marsh River"/>
    <n v="43"/>
  </r>
  <r>
    <s v="134-1078"/>
    <m/>
    <x v="0"/>
    <s v="4 WASHBURN CT"/>
    <n v="130"/>
    <s v="SPINOLA FLORIANO"/>
    <s v="MR30"/>
    <s v="RES ACLNDV  MDL-00"/>
    <s v="134//1078//"/>
    <n v="0.95845999999999998"/>
    <n v="0"/>
    <n v="0"/>
    <n v="0"/>
    <n v="0"/>
    <m/>
    <n v="0"/>
    <n v="0"/>
    <n v="0"/>
    <s v="YES"/>
    <n v="0"/>
    <s v="134-1078"/>
    <s v="Public Water,Septic"/>
    <s v="SEPTIC"/>
    <m/>
    <n v="0"/>
    <m/>
    <m/>
    <n v="0"/>
    <n v="0"/>
    <n v="0"/>
    <n v="0"/>
    <n v="0"/>
    <m/>
    <m/>
    <m/>
    <m/>
    <m/>
    <m/>
    <m/>
    <m/>
    <m/>
    <m/>
    <n v="1"/>
    <n v="0"/>
    <n v="1"/>
    <s v="Agawam River"/>
    <n v="42"/>
  </r>
  <r>
    <s v="61-1157"/>
    <m/>
    <x v="0"/>
    <s v="184 HIGH ST OFF"/>
    <n v="132"/>
    <s v="WARR DAVID J"/>
    <s v="MR30"/>
    <s v="RES ACLNUD  MDL-00"/>
    <s v="61//1157//"/>
    <n v="7.3870000000000005E-2"/>
    <n v="0"/>
    <n v="0"/>
    <n v="0"/>
    <n v="0"/>
    <m/>
    <n v="0"/>
    <n v="0"/>
    <n v="0"/>
    <s v="YES"/>
    <n v="0"/>
    <s v="61-1157"/>
    <s v="All Public"/>
    <s v="SEWER"/>
    <m/>
    <n v="0"/>
    <m/>
    <m/>
    <n v="0"/>
    <n v="0"/>
    <n v="0"/>
    <n v="0"/>
    <n v="0"/>
    <m/>
    <m/>
    <m/>
    <m/>
    <m/>
    <m/>
    <m/>
    <m/>
    <m/>
    <m/>
    <n v="1"/>
    <n v="0"/>
    <n v="1"/>
    <s v="Agawam River"/>
    <n v="42"/>
  </r>
  <r>
    <s v="LAND_NOPARC"/>
    <m/>
    <x v="0"/>
    <m/>
    <n v="0"/>
    <m/>
    <m/>
    <m/>
    <m/>
    <n v="0.15518999999999999"/>
    <n v="0"/>
    <n v="0"/>
    <n v="0"/>
    <n v="0"/>
    <m/>
    <n v="0"/>
    <n v="0"/>
    <n v="0"/>
    <s v="NO"/>
    <n v="0"/>
    <m/>
    <m/>
    <m/>
    <m/>
    <n v="0"/>
    <m/>
    <m/>
    <n v="0"/>
    <n v="0"/>
    <n v="0"/>
    <n v="0"/>
    <n v="0"/>
    <m/>
    <m/>
    <m/>
    <m/>
    <m/>
    <m/>
    <m/>
    <m/>
    <m/>
    <m/>
    <n v="0"/>
    <n v="0"/>
    <n v="1"/>
    <s v="Agawam River"/>
    <n v="42"/>
  </r>
  <r>
    <s v="134-1046"/>
    <m/>
    <x v="0"/>
    <s v="20 OAKDALE ST"/>
    <n v="101"/>
    <s v="HARRIS EMILY J"/>
    <s v="MR30"/>
    <s v="ONE FAMILY"/>
    <s v="134//1046//"/>
    <n v="0.53256000000000003"/>
    <n v="1"/>
    <n v="1"/>
    <n v="1"/>
    <n v="1"/>
    <s v="SEPTIC"/>
    <n v="0"/>
    <n v="1"/>
    <n v="2200"/>
    <s v="YES"/>
    <n v="2200"/>
    <s v="134-1046"/>
    <s v="Public Water,Septic"/>
    <s v="SEPTIC"/>
    <s v="SEPTIC"/>
    <n v="2200"/>
    <m/>
    <m/>
    <n v="1"/>
    <n v="1"/>
    <n v="2"/>
    <n v="648"/>
    <n v="1"/>
    <m/>
    <m/>
    <m/>
    <m/>
    <m/>
    <m/>
    <m/>
    <m/>
    <m/>
    <m/>
    <n v="2"/>
    <n v="9.68"/>
    <n v="1"/>
    <s v="Agawam River"/>
    <n v="42"/>
  </r>
  <r>
    <s v="60-1025"/>
    <m/>
    <x v="0"/>
    <s v="103 GIBBS AVE"/>
    <n v="104"/>
    <s v="ROUSTOM SIRRY A &amp; CONSTANCE A"/>
    <s v="MR30"/>
    <s v="TWO FAMILY"/>
    <s v="60//1025//"/>
    <n v="1.61212"/>
    <n v="0"/>
    <n v="0"/>
    <n v="1"/>
    <n v="1"/>
    <s v="SEWER"/>
    <n v="1"/>
    <n v="0"/>
    <n v="0"/>
    <s v="YES"/>
    <n v="0"/>
    <s v="60-1025"/>
    <s v="All Public"/>
    <s v="SEWER"/>
    <s v="SEWER"/>
    <n v="0"/>
    <m/>
    <m/>
    <n v="0"/>
    <n v="0"/>
    <n v="2"/>
    <n v="1514"/>
    <n v="1.75"/>
    <m/>
    <m/>
    <m/>
    <m/>
    <m/>
    <m/>
    <m/>
    <m/>
    <m/>
    <m/>
    <n v="1"/>
    <n v="0"/>
    <n v="1"/>
    <s v="Broad Marsh River"/>
    <n v="43"/>
  </r>
  <r>
    <s v="134-1088"/>
    <m/>
    <x v="0"/>
    <s v="0 AVENUE A"/>
    <n v="132"/>
    <s v="GOMES AARON"/>
    <s v="MR30"/>
    <s v="RES ACLNUD  MDL-00"/>
    <s v="134//1088//"/>
    <n v="6.9389999999999993E-2"/>
    <n v="0"/>
    <n v="0"/>
    <n v="0"/>
    <n v="0"/>
    <m/>
    <n v="0"/>
    <n v="0"/>
    <n v="0"/>
    <s v="YES"/>
    <n v="0"/>
    <s v="134-1088"/>
    <s v="Public Water,Septic"/>
    <s v="SEPTIC"/>
    <m/>
    <n v="0"/>
    <m/>
    <m/>
    <n v="0"/>
    <n v="0"/>
    <n v="0"/>
    <n v="0"/>
    <n v="0"/>
    <m/>
    <m/>
    <m/>
    <m/>
    <m/>
    <m/>
    <m/>
    <m/>
    <m/>
    <m/>
    <n v="1"/>
    <n v="0"/>
    <n v="1"/>
    <s v="Agawam River"/>
    <n v="42"/>
  </r>
  <r>
    <s v="134-2"/>
    <m/>
    <x v="0"/>
    <s v="3 OAKDALE HEIGHTS LN"/>
    <n v="101"/>
    <s v="SMITH GEOFFREY C"/>
    <s v="MR30"/>
    <s v="ONE FAMILY"/>
    <s v="134//2//"/>
    <n v="0.44507000000000002"/>
    <n v="1"/>
    <n v="1"/>
    <n v="1"/>
    <n v="1"/>
    <s v="SEPTIC"/>
    <n v="0"/>
    <n v="1"/>
    <n v="7200"/>
    <s v="YES"/>
    <n v="7200"/>
    <s v="134-2"/>
    <s v="Public Water,Septic"/>
    <s v="SEPTIC"/>
    <s v="SEPTIC"/>
    <n v="7200"/>
    <m/>
    <m/>
    <n v="1"/>
    <n v="1"/>
    <n v="3"/>
    <n v="1409"/>
    <n v="1.75"/>
    <m/>
    <m/>
    <m/>
    <m/>
    <m/>
    <m/>
    <m/>
    <m/>
    <m/>
    <m/>
    <n v="1"/>
    <n v="9.68"/>
    <n v="1"/>
    <s v="Agawam River"/>
    <n v="42"/>
  </r>
  <r>
    <s v="61-M12"/>
    <m/>
    <x v="0"/>
    <s v="7 MORSE AVE"/>
    <n v="101"/>
    <s v="MITCHELL STEPHEN"/>
    <s v="MR30"/>
    <s v="ONE FAMILY"/>
    <s v="61//M12//"/>
    <n v="0.17086999999999999"/>
    <n v="0"/>
    <n v="0"/>
    <n v="1"/>
    <n v="1"/>
    <s v="SEWER"/>
    <n v="1"/>
    <n v="1"/>
    <n v="4800"/>
    <s v="YES"/>
    <n v="0"/>
    <s v="61-M12"/>
    <m/>
    <m/>
    <s v="SEWER"/>
    <n v="4800"/>
    <m/>
    <m/>
    <n v="0"/>
    <n v="0"/>
    <n v="3"/>
    <n v="1491"/>
    <n v="1.75"/>
    <m/>
    <m/>
    <m/>
    <m/>
    <m/>
    <m/>
    <m/>
    <m/>
    <m/>
    <m/>
    <n v="1"/>
    <n v="0"/>
    <n v="1"/>
    <s v="Agawam River"/>
    <n v="42"/>
  </r>
  <r>
    <s v="61-1089"/>
    <m/>
    <x v="0"/>
    <s v="17 CHAPEL ST"/>
    <n v="101"/>
    <s v="CAREY ARTHUR"/>
    <s v="MR30"/>
    <s v="ONE FAMILY"/>
    <s v="61//1089//"/>
    <n v="0.29214000000000001"/>
    <n v="0"/>
    <n v="0"/>
    <n v="1"/>
    <n v="1"/>
    <s v="SEWER"/>
    <n v="1"/>
    <n v="1"/>
    <n v="28400"/>
    <s v="YES"/>
    <n v="0"/>
    <s v="61-1089"/>
    <s v="Public Water,Public Sewer"/>
    <s v="SEWER"/>
    <s v="SEWER"/>
    <n v="28400"/>
    <m/>
    <m/>
    <n v="0"/>
    <n v="0"/>
    <n v="3"/>
    <n v="2594"/>
    <n v="2"/>
    <m/>
    <m/>
    <m/>
    <m/>
    <m/>
    <m/>
    <m/>
    <m/>
    <m/>
    <m/>
    <n v="1"/>
    <n v="0"/>
    <n v="1"/>
    <s v="Agawam River"/>
    <n v="42"/>
  </r>
  <r>
    <s v="44-1006C"/>
    <m/>
    <x v="0"/>
    <s v="109 SANDWICH RD"/>
    <n v="388"/>
    <s v="NOBLE GOLF LLC"/>
    <s v="MR30"/>
    <s v="OTHR OUTDR  MDL-94"/>
    <s v="44//1006/C/"/>
    <n v="11.827070000000001"/>
    <n v="1"/>
    <n v="1"/>
    <n v="1"/>
    <n v="1"/>
    <s v="SEPTIC"/>
    <n v="0"/>
    <n v="0"/>
    <n v="0"/>
    <s v="YES"/>
    <n v="0"/>
    <s v="44-1006C"/>
    <m/>
    <m/>
    <s v="SEPTIC"/>
    <n v="0"/>
    <m/>
    <m/>
    <n v="1"/>
    <n v="1"/>
    <n v="0"/>
    <n v="1120"/>
    <n v="1"/>
    <m/>
    <m/>
    <m/>
    <m/>
    <m/>
    <m/>
    <m/>
    <m/>
    <m/>
    <m/>
    <n v="1"/>
    <n v="9.68"/>
    <n v="1"/>
    <s v="Agawam River"/>
    <n v="42"/>
  </r>
  <r>
    <s v="LAND_NOPARC"/>
    <m/>
    <x v="0"/>
    <m/>
    <n v="0"/>
    <m/>
    <m/>
    <m/>
    <m/>
    <n v="1.524E-2"/>
    <n v="0"/>
    <n v="0"/>
    <n v="0"/>
    <n v="0"/>
    <m/>
    <n v="0"/>
    <n v="0"/>
    <n v="0"/>
    <s v="NO"/>
    <n v="0"/>
    <m/>
    <m/>
    <m/>
    <m/>
    <n v="0"/>
    <m/>
    <m/>
    <n v="0"/>
    <n v="0"/>
    <n v="0"/>
    <n v="0"/>
    <n v="0"/>
    <m/>
    <m/>
    <m/>
    <m/>
    <m/>
    <m/>
    <m/>
    <m/>
    <m/>
    <m/>
    <n v="0"/>
    <n v="0"/>
    <n v="1"/>
    <s v="Agawam River"/>
    <n v="42"/>
  </r>
  <r>
    <s v="43-W34"/>
    <m/>
    <x v="0"/>
    <s v="22 LINWOOD AVE"/>
    <n v="101"/>
    <s v="SASS GLENN"/>
    <s v="MR30"/>
    <s v="ONE FAMILY"/>
    <s v="43//W34//"/>
    <n v="0.2452"/>
    <n v="1"/>
    <n v="1"/>
    <n v="1"/>
    <n v="1"/>
    <s v="SEPTIC"/>
    <n v="0"/>
    <n v="2"/>
    <n v="32900"/>
    <s v="YES"/>
    <n v="32900"/>
    <s v="43-W34"/>
    <s v="Public Water,Gas,Septic"/>
    <s v="SEPTIC"/>
    <s v="SEPTIC"/>
    <n v="16450"/>
    <m/>
    <m/>
    <n v="1"/>
    <n v="1"/>
    <n v="3"/>
    <n v="1414"/>
    <n v="1.75"/>
    <m/>
    <m/>
    <m/>
    <m/>
    <m/>
    <m/>
    <m/>
    <m/>
    <m/>
    <m/>
    <n v="1"/>
    <n v="9.68"/>
    <n v="1"/>
    <s v="Agawam River"/>
    <n v="42"/>
  </r>
  <r>
    <s v="61-1204"/>
    <m/>
    <x v="0"/>
    <s v="101 GIBBS AVE"/>
    <n v="101"/>
    <s v="SPINOLA VICKIE L &amp; IEZZI WENDY A"/>
    <s v="MR30"/>
    <s v="ONE FAMILY"/>
    <s v="61//1204//"/>
    <n v="0.21767"/>
    <n v="0"/>
    <n v="0"/>
    <n v="1"/>
    <n v="1"/>
    <s v="SEWER"/>
    <n v="1"/>
    <n v="1"/>
    <n v="4100"/>
    <s v="YES"/>
    <n v="0"/>
    <s v="61-1204"/>
    <s v="All Public"/>
    <s v="SEWER"/>
    <s v="SEWER"/>
    <n v="4100"/>
    <m/>
    <m/>
    <n v="0"/>
    <n v="0"/>
    <n v="3"/>
    <n v="1120"/>
    <n v="1"/>
    <m/>
    <m/>
    <m/>
    <m/>
    <m/>
    <m/>
    <m/>
    <m/>
    <m/>
    <m/>
    <n v="2"/>
    <n v="0"/>
    <n v="1"/>
    <s v="Broad Marsh River"/>
    <n v="43"/>
  </r>
  <r>
    <s v="134-1053"/>
    <m/>
    <x v="0"/>
    <s v="23 OAKDALE ST"/>
    <n v="101"/>
    <s v="ANDREWS DEBORAH J"/>
    <s v="MR30"/>
    <s v="ONE FAMILY"/>
    <s v="134//1053//"/>
    <n v="0.68383000000000005"/>
    <n v="1"/>
    <n v="1"/>
    <n v="1"/>
    <n v="1"/>
    <s v="SEPTIC"/>
    <n v="0"/>
    <n v="1"/>
    <n v="11400"/>
    <s v="YES"/>
    <n v="11400"/>
    <s v="134-1053"/>
    <s v="Public Water,Septic"/>
    <s v="SEPTIC"/>
    <s v="SEPTIC"/>
    <n v="11400"/>
    <m/>
    <m/>
    <n v="1"/>
    <n v="1"/>
    <n v="2"/>
    <n v="1146"/>
    <n v="1"/>
    <m/>
    <m/>
    <m/>
    <m/>
    <m/>
    <m/>
    <m/>
    <m/>
    <m/>
    <m/>
    <n v="1"/>
    <n v="9.68"/>
    <n v="1"/>
    <s v="Agawam River"/>
    <n v="42"/>
  </r>
  <r>
    <s v="47-A"/>
    <m/>
    <x v="0"/>
    <s v="335 MAIN ST"/>
    <n v="111"/>
    <s v="BARRETT GEORGE F"/>
    <s v="WRVL"/>
    <s v="APT 4-8  MDL-03"/>
    <s v="47///A/"/>
    <n v="0.26796999999999999"/>
    <n v="0"/>
    <n v="0"/>
    <n v="1"/>
    <n v="1"/>
    <s v="SEWER"/>
    <n v="1"/>
    <n v="0"/>
    <n v="0"/>
    <s v="YES"/>
    <n v="0"/>
    <s v="47-A"/>
    <s v="All Public"/>
    <s v="SEWER"/>
    <s v="SEWER"/>
    <n v="0"/>
    <m/>
    <m/>
    <n v="0"/>
    <n v="0"/>
    <n v="8"/>
    <n v="2877"/>
    <n v="1.5"/>
    <m/>
    <m/>
    <m/>
    <m/>
    <m/>
    <m/>
    <m/>
    <m/>
    <m/>
    <m/>
    <n v="1"/>
    <n v="0"/>
    <n v="1"/>
    <s v="Agawam River"/>
    <n v="42"/>
  </r>
  <r>
    <s v="47-1087B"/>
    <m/>
    <x v="0"/>
    <s v="348 MAIN ST"/>
    <n v="322"/>
    <s v="BARRETT GEORGE F"/>
    <s v="WRVL"/>
    <s v="STORE/SHOP  MDL-94"/>
    <s v="47//1087/B/"/>
    <n v="0.41844999999999999"/>
    <n v="0"/>
    <n v="0"/>
    <n v="1"/>
    <n v="1"/>
    <s v="SEWER"/>
    <n v="2"/>
    <n v="1"/>
    <n v="20000"/>
    <s v="NO_W1"/>
    <n v="0"/>
    <s v="47-1087B"/>
    <s v="All Public"/>
    <s v="SEWER"/>
    <s v="SEWER"/>
    <n v="20000"/>
    <m/>
    <m/>
    <n v="0"/>
    <n v="0"/>
    <n v="2"/>
    <n v="2198"/>
    <n v="2"/>
    <m/>
    <m/>
    <m/>
    <m/>
    <m/>
    <m/>
    <m/>
    <m/>
    <m/>
    <m/>
    <n v="2"/>
    <n v="0"/>
    <n v="1"/>
    <s v="Agawam River"/>
    <n v="42"/>
  </r>
  <r>
    <s v="134-F94B"/>
    <m/>
    <x v="0"/>
    <s v="13 CHERRY ST"/>
    <n v="101"/>
    <s v="LOGAN CHRISTY J"/>
    <s v="MR30"/>
    <s v="ONE FAMILY"/>
    <s v="134//F94/B/"/>
    <n v="0.23047000000000001"/>
    <n v="1"/>
    <n v="1"/>
    <n v="1"/>
    <n v="1"/>
    <s v="SEPTIC"/>
    <n v="0"/>
    <n v="1"/>
    <n v="23500"/>
    <s v="YES"/>
    <n v="23500"/>
    <s v="134-F94B"/>
    <s v="Public Water,Septic"/>
    <s v="SEPTIC"/>
    <s v="SEPTIC"/>
    <n v="23500"/>
    <m/>
    <m/>
    <n v="1"/>
    <n v="1"/>
    <n v="3"/>
    <n v="1028"/>
    <n v="1"/>
    <m/>
    <m/>
    <m/>
    <m/>
    <m/>
    <m/>
    <m/>
    <m/>
    <m/>
    <m/>
    <n v="2"/>
    <n v="9.68"/>
    <n v="1"/>
    <s v="Agawam River"/>
    <n v="42"/>
  </r>
  <r>
    <s v="134-1"/>
    <m/>
    <x v="0"/>
    <s v="47 AVENUE A"/>
    <n v="101"/>
    <s v="FONTES JOAN R"/>
    <s v="MR30"/>
    <s v="ONE FAMILY"/>
    <s v="134//1//"/>
    <n v="0.38346999999999998"/>
    <n v="1"/>
    <n v="1"/>
    <n v="1"/>
    <n v="1"/>
    <s v="SEPTIC"/>
    <n v="0"/>
    <n v="1"/>
    <n v="8800"/>
    <s v="YES"/>
    <n v="8800"/>
    <s v="134-1"/>
    <s v="Public Water,Septic"/>
    <s v="SEPTIC"/>
    <s v="SEPTIC"/>
    <n v="8800"/>
    <m/>
    <m/>
    <n v="1"/>
    <n v="1"/>
    <n v="3"/>
    <n v="2287"/>
    <n v="2"/>
    <m/>
    <m/>
    <m/>
    <m/>
    <m/>
    <m/>
    <m/>
    <m/>
    <m/>
    <m/>
    <n v="1"/>
    <n v="9.68"/>
    <n v="1"/>
    <s v="Agawam River"/>
    <n v="42"/>
  </r>
  <r>
    <s v="61-M5"/>
    <m/>
    <x v="0"/>
    <s v="10 MORSE AVE"/>
    <n v="101"/>
    <s v="WOOD JOCELYN M"/>
    <s v="MR30"/>
    <s v="ONE FAMILY"/>
    <s v="61//M5//"/>
    <n v="0.15892000000000001"/>
    <n v="0"/>
    <n v="0"/>
    <n v="1"/>
    <n v="1"/>
    <s v="SEWER"/>
    <n v="1"/>
    <n v="1"/>
    <n v="7700"/>
    <s v="YES"/>
    <n v="0"/>
    <s v="61-M5"/>
    <s v="Public Water,Public Sewer"/>
    <s v="SEWER"/>
    <s v="SEWER"/>
    <n v="7700"/>
    <m/>
    <m/>
    <n v="0"/>
    <n v="0"/>
    <n v="3"/>
    <n v="1000"/>
    <n v="1"/>
    <m/>
    <m/>
    <m/>
    <m/>
    <m/>
    <m/>
    <m/>
    <m/>
    <m/>
    <m/>
    <n v="1"/>
    <n v="0"/>
    <n v="1"/>
    <s v="Agawam River"/>
    <n v="42"/>
  </r>
  <r>
    <s v="134-3"/>
    <m/>
    <x v="0"/>
    <s v="4 OAKDALE HEIGHTS LN"/>
    <n v="101"/>
    <s v="TOMCHAK MARY L"/>
    <s v="MR30"/>
    <s v="ONE FAMILY"/>
    <s v="134//3//"/>
    <n v="0.35186000000000001"/>
    <n v="1"/>
    <n v="1"/>
    <n v="1"/>
    <n v="1"/>
    <s v="SEPTIC"/>
    <n v="0"/>
    <n v="1"/>
    <n v="10100"/>
    <s v="YES"/>
    <n v="10100"/>
    <s v="134-3"/>
    <s v="Public Water,Septic"/>
    <s v="SEPTIC"/>
    <s v="SEPTIC"/>
    <n v="10100"/>
    <m/>
    <m/>
    <n v="1"/>
    <n v="1"/>
    <n v="3"/>
    <n v="1784"/>
    <n v="1.75"/>
    <m/>
    <m/>
    <m/>
    <m/>
    <m/>
    <m/>
    <m/>
    <m/>
    <m/>
    <m/>
    <n v="1"/>
    <n v="9.68"/>
    <n v="1"/>
    <s v="Agawam River"/>
    <n v="42"/>
  </r>
  <r>
    <s v="43-1030-2"/>
    <s v="FEE"/>
    <x v="0"/>
    <s v="7B CHAPEL LN"/>
    <n v="102"/>
    <s v="WOOD BARBARA A"/>
    <s v="MR30"/>
    <s v="CONDO"/>
    <m/>
    <n v="0.18396999999999999"/>
    <n v="1"/>
    <n v="1"/>
    <n v="1"/>
    <n v="1"/>
    <s v="SEPTIC"/>
    <n v="0"/>
    <n v="0"/>
    <n v="0"/>
    <m/>
    <n v="0"/>
    <m/>
    <m/>
    <m/>
    <s v="SEPTIC"/>
    <n v="0"/>
    <m/>
    <m/>
    <n v="1"/>
    <n v="1"/>
    <n v="0"/>
    <n v="0"/>
    <n v="0"/>
    <s v="CONDO UNIT TAGGED TO MERGE LOT"/>
    <m/>
    <m/>
    <m/>
    <m/>
    <m/>
    <m/>
    <m/>
    <m/>
    <m/>
    <n v="1"/>
    <n v="9.68"/>
    <n v="1"/>
    <s v="Agawam River"/>
    <n v="42"/>
  </r>
  <r>
    <s v="134-4"/>
    <m/>
    <x v="0"/>
    <s v="51 AVENUE A"/>
    <n v="101"/>
    <s v="ABRAHAMSON SHIRLEY"/>
    <s v="MR30"/>
    <s v="ONE FAMILY"/>
    <s v="134//4//"/>
    <n v="0.28265000000000001"/>
    <n v="1"/>
    <n v="1"/>
    <n v="1"/>
    <n v="1"/>
    <s v="SEPTIC"/>
    <n v="0"/>
    <n v="2"/>
    <n v="18300"/>
    <s v="YES"/>
    <n v="18300"/>
    <s v="134-4"/>
    <m/>
    <m/>
    <s v="SEPTIC"/>
    <n v="9150"/>
    <m/>
    <m/>
    <n v="1"/>
    <n v="1"/>
    <n v="3"/>
    <n v="1423"/>
    <n v="1.75"/>
    <m/>
    <m/>
    <m/>
    <m/>
    <m/>
    <m/>
    <m/>
    <m/>
    <m/>
    <m/>
    <n v="1"/>
    <n v="9.68"/>
    <n v="1"/>
    <s v="Agawam River"/>
    <n v="42"/>
  </r>
  <r>
    <s v="134-F95A"/>
    <m/>
    <x v="0"/>
    <s v="6 APPLE ST"/>
    <n v="101"/>
    <s v="GIRON KERRY B"/>
    <s v="MR30"/>
    <s v="ONE FAMILY"/>
    <s v="134//F95/A/"/>
    <n v="0.43707000000000001"/>
    <n v="1"/>
    <n v="1"/>
    <n v="1"/>
    <n v="1"/>
    <s v="SEPTIC"/>
    <n v="0"/>
    <n v="1"/>
    <n v="13100"/>
    <s v="YES"/>
    <n v="13100"/>
    <s v="134-F95A"/>
    <s v="Public Water,Septic"/>
    <s v="SEPTIC"/>
    <s v="SEPTIC"/>
    <n v="13100"/>
    <m/>
    <m/>
    <n v="1"/>
    <n v="1"/>
    <n v="3"/>
    <n v="1300"/>
    <n v="2"/>
    <m/>
    <m/>
    <m/>
    <m/>
    <m/>
    <m/>
    <m/>
    <m/>
    <m/>
    <m/>
    <n v="1"/>
    <n v="9.68"/>
    <n v="1"/>
    <s v="Agawam River"/>
    <n v="42"/>
  </r>
  <r>
    <s v="47-1086"/>
    <m/>
    <x v="0"/>
    <s v="8 CHAPEL ST"/>
    <n v="101"/>
    <s v="BEATON JOHN J JR"/>
    <s v="WRVL"/>
    <s v="ONE FAMILY"/>
    <s v="47//1086//"/>
    <n v="0.73209000000000002"/>
    <n v="0"/>
    <n v="0"/>
    <n v="1"/>
    <n v="1"/>
    <s v="SEWER"/>
    <n v="1"/>
    <n v="1"/>
    <n v="8100"/>
    <s v="YES"/>
    <n v="0"/>
    <s v="47-1086"/>
    <s v="All Public"/>
    <s v="SEWER"/>
    <s v="SEWER"/>
    <n v="8100"/>
    <m/>
    <m/>
    <n v="0"/>
    <n v="0"/>
    <n v="4"/>
    <n v="3199"/>
    <n v="2"/>
    <m/>
    <m/>
    <m/>
    <m/>
    <m/>
    <m/>
    <m/>
    <m/>
    <m/>
    <m/>
    <n v="1"/>
    <n v="0"/>
    <n v="1"/>
    <s v="Agawam River"/>
    <n v="42"/>
  </r>
  <r>
    <s v="134-1091"/>
    <m/>
    <x v="0"/>
    <s v="10 CHERRY ST"/>
    <n v="101"/>
    <s v="TAVARES NAOMI"/>
    <s v="MR30"/>
    <s v="ONE FAMILY"/>
    <s v="134//1091//"/>
    <n v="0.36248999999999998"/>
    <n v="1"/>
    <n v="1"/>
    <n v="1"/>
    <n v="1"/>
    <s v="SEPTIC"/>
    <n v="0"/>
    <n v="1"/>
    <n v="15700"/>
    <s v="YES"/>
    <n v="15700"/>
    <s v="134-1091"/>
    <s v="Public Water,Septic"/>
    <s v="SEPTIC"/>
    <s v="SEPTIC"/>
    <n v="15700"/>
    <m/>
    <m/>
    <n v="1"/>
    <n v="1"/>
    <n v="4"/>
    <n v="1816"/>
    <n v="1"/>
    <m/>
    <m/>
    <m/>
    <m/>
    <m/>
    <m/>
    <m/>
    <m/>
    <m/>
    <m/>
    <n v="1"/>
    <n v="9.68"/>
    <n v="1"/>
    <s v="Agawam River"/>
    <n v="42"/>
  </r>
  <r>
    <s v="43-1025A"/>
    <m/>
    <x v="0"/>
    <s v="4 ANGEL COVE WAY"/>
    <n v="906"/>
    <s v="EMMANUEL CHURCH OF THE"/>
    <s v="MR30"/>
    <s v="CHURCH ETC  MDL-00"/>
    <s v="43//1025/A/"/>
    <n v="6.1334099999999996"/>
    <n v="0"/>
    <n v="0"/>
    <n v="0"/>
    <n v="0"/>
    <m/>
    <n v="0"/>
    <n v="0"/>
    <n v="0"/>
    <s v="YES"/>
    <n v="0"/>
    <s v="43-1025A"/>
    <s v="Public Water,Septic"/>
    <s v="SEPTIC"/>
    <m/>
    <n v="0"/>
    <m/>
    <m/>
    <n v="0"/>
    <n v="0"/>
    <n v="0"/>
    <n v="0"/>
    <n v="0"/>
    <m/>
    <m/>
    <m/>
    <m/>
    <m/>
    <m/>
    <m/>
    <m/>
    <m/>
    <m/>
    <n v="1"/>
    <n v="0"/>
    <n v="1"/>
    <s v="Agawam River"/>
    <n v="42"/>
  </r>
  <r>
    <s v="LAND_NOPARC"/>
    <m/>
    <x v="0"/>
    <m/>
    <n v="0"/>
    <m/>
    <m/>
    <m/>
    <m/>
    <n v="7.3200000000000001E-3"/>
    <n v="0"/>
    <n v="0"/>
    <n v="0"/>
    <n v="0"/>
    <m/>
    <n v="0"/>
    <n v="0"/>
    <n v="0"/>
    <s v="NO"/>
    <n v="0"/>
    <m/>
    <m/>
    <m/>
    <m/>
    <n v="0"/>
    <m/>
    <m/>
    <n v="0"/>
    <n v="0"/>
    <n v="0"/>
    <n v="0"/>
    <n v="0"/>
    <m/>
    <m/>
    <m/>
    <m/>
    <m/>
    <m/>
    <m/>
    <m/>
    <m/>
    <m/>
    <n v="0"/>
    <n v="0"/>
    <n v="1"/>
    <s v="Agawam River"/>
    <n v="42"/>
  </r>
  <r>
    <s v="LAND_NOPARC"/>
    <m/>
    <x v="0"/>
    <m/>
    <n v="0"/>
    <m/>
    <m/>
    <m/>
    <m/>
    <n v="4.5609999999999998E-2"/>
    <n v="0"/>
    <n v="0"/>
    <n v="0"/>
    <n v="0"/>
    <m/>
    <n v="0"/>
    <n v="0"/>
    <n v="0"/>
    <s v="NO"/>
    <n v="0"/>
    <m/>
    <m/>
    <m/>
    <m/>
    <n v="0"/>
    <m/>
    <m/>
    <n v="0"/>
    <n v="0"/>
    <n v="0"/>
    <n v="0"/>
    <n v="0"/>
    <m/>
    <m/>
    <m/>
    <m/>
    <m/>
    <m/>
    <m/>
    <m/>
    <m/>
    <m/>
    <n v="0"/>
    <n v="0"/>
    <n v="1"/>
    <s v="Agawam River"/>
    <n v="42"/>
  </r>
  <r>
    <s v="47-C1"/>
    <m/>
    <x v="0"/>
    <s v="337 MAIN ST"/>
    <n v="316"/>
    <s v="WAREHAM FEED COMPANY INC"/>
    <s v="WRVL"/>
    <s v="COMM WHSE  MDL-96"/>
    <s v="47//C1//"/>
    <n v="0.21076"/>
    <n v="0"/>
    <n v="0"/>
    <n v="0"/>
    <n v="0"/>
    <m/>
    <n v="0"/>
    <n v="0"/>
    <n v="0"/>
    <s v="YES"/>
    <n v="0"/>
    <s v="47-C1"/>
    <s v="All Public"/>
    <s v="SEWER"/>
    <m/>
    <n v="0"/>
    <m/>
    <m/>
    <n v="0"/>
    <n v="0"/>
    <n v="0"/>
    <n v="4104"/>
    <n v="1"/>
    <m/>
    <m/>
    <m/>
    <m/>
    <m/>
    <m/>
    <m/>
    <m/>
    <m/>
    <m/>
    <n v="1"/>
    <n v="0"/>
    <n v="1"/>
    <s v="Agawam River"/>
    <n v="42"/>
  </r>
  <r>
    <s v="134-1040"/>
    <m/>
    <x v="0"/>
    <s v="23 AVENUE A"/>
    <n v="101"/>
    <s v="WILLIAMS TODD A"/>
    <s v="MR30"/>
    <s v="ONE FAMILY"/>
    <s v="134//1040//"/>
    <n v="0.51871999999999996"/>
    <n v="1"/>
    <n v="1"/>
    <n v="1"/>
    <n v="1"/>
    <s v="SEPTIC"/>
    <n v="0"/>
    <n v="1"/>
    <n v="8100"/>
    <s v="YES"/>
    <n v="8100"/>
    <s v="134-1040"/>
    <s v="Public Water,Septic"/>
    <s v="SEPTIC"/>
    <s v="SEPTIC"/>
    <n v="8100"/>
    <m/>
    <m/>
    <n v="1"/>
    <n v="1"/>
    <n v="3"/>
    <n v="1200"/>
    <n v="1"/>
    <m/>
    <m/>
    <m/>
    <m/>
    <m/>
    <m/>
    <m/>
    <m/>
    <m/>
    <m/>
    <n v="2"/>
    <n v="9.68"/>
    <n v="1"/>
    <s v="Agawam River"/>
    <n v="42"/>
  </r>
  <r>
    <s v="134-1042"/>
    <m/>
    <x v="0"/>
    <s v="45 AVENUE A"/>
    <n v="101"/>
    <s v="PIRES ANGELA"/>
    <s v="MR30"/>
    <s v="ONE FAMILY"/>
    <s v="134//1042//"/>
    <n v="0.22683"/>
    <n v="1"/>
    <n v="1"/>
    <n v="1"/>
    <n v="1"/>
    <s v="SEPTIC"/>
    <n v="0"/>
    <n v="1"/>
    <n v="4600"/>
    <s v="NO_W1"/>
    <n v="4600"/>
    <s v="134-1042"/>
    <s v="Public Water,Septic"/>
    <s v="SEPTIC"/>
    <s v="SEPTIC"/>
    <n v="4600"/>
    <m/>
    <m/>
    <n v="1"/>
    <n v="1"/>
    <n v="2"/>
    <n v="984"/>
    <n v="1"/>
    <m/>
    <m/>
    <m/>
    <m/>
    <m/>
    <m/>
    <m/>
    <m/>
    <m/>
    <m/>
    <n v="2"/>
    <n v="9.68"/>
    <n v="1"/>
    <s v="Agawam River"/>
    <n v="42"/>
  </r>
  <r>
    <s v="134-F104"/>
    <m/>
    <x v="0"/>
    <s v="11 APPLE ST"/>
    <n v="101"/>
    <s v="MATTHEWS ROSE MARIE"/>
    <s v="MR30"/>
    <s v="ONE FAMILY"/>
    <s v="134//F104//"/>
    <n v="0.35428999999999999"/>
    <n v="1"/>
    <n v="1"/>
    <n v="1"/>
    <n v="1"/>
    <s v="SEPTIC"/>
    <n v="0"/>
    <n v="1"/>
    <n v="14800"/>
    <s v="YES"/>
    <n v="14800"/>
    <s v="134-F104"/>
    <s v="Public Water,Septic"/>
    <s v="SEPTIC"/>
    <s v="SEPTIC"/>
    <n v="14800"/>
    <m/>
    <m/>
    <n v="1"/>
    <n v="1"/>
    <n v="3"/>
    <n v="1298"/>
    <n v="1"/>
    <m/>
    <m/>
    <m/>
    <m/>
    <m/>
    <m/>
    <m/>
    <m/>
    <m/>
    <m/>
    <n v="1"/>
    <n v="9.68"/>
    <n v="1"/>
    <s v="Agawam River"/>
    <n v="42"/>
  </r>
  <r>
    <s v="43-1030-1"/>
    <s v="FEE"/>
    <x v="0"/>
    <s v="7 CHAPEL LN"/>
    <n v="102"/>
    <s v="DECOTEAU JANICE A"/>
    <s v="MR30"/>
    <s v="CONDO"/>
    <m/>
    <n v="0.36581999999999998"/>
    <n v="1"/>
    <n v="1"/>
    <n v="1"/>
    <n v="1"/>
    <s v="SEPTIC"/>
    <n v="0"/>
    <n v="0"/>
    <n v="0"/>
    <m/>
    <n v="0"/>
    <m/>
    <m/>
    <m/>
    <s v="SEPTIC"/>
    <n v="0"/>
    <m/>
    <m/>
    <n v="1"/>
    <n v="1"/>
    <n v="0"/>
    <n v="0"/>
    <n v="0"/>
    <s v="CONDO UNIT, NOTE ADJACENT LOT"/>
    <m/>
    <m/>
    <m/>
    <m/>
    <m/>
    <m/>
    <m/>
    <m/>
    <m/>
    <n v="1"/>
    <n v="9.68"/>
    <n v="1"/>
    <s v="Agawam River"/>
    <n v="42"/>
  </r>
  <r>
    <s v="133-1018"/>
    <m/>
    <x v="0"/>
    <s v="102 SANDWICH RD"/>
    <n v="132"/>
    <s v="POTTER NEIL A"/>
    <s v="MR30"/>
    <s v="RES ACLNUD  MDL-00"/>
    <s v="133//1018//"/>
    <n v="2.0305900000000001"/>
    <n v="0"/>
    <n v="0"/>
    <n v="0"/>
    <n v="0"/>
    <m/>
    <n v="0"/>
    <n v="0"/>
    <n v="0"/>
    <s v="YES"/>
    <n v="0"/>
    <s v="133-1018"/>
    <s v="Public Water,Septic"/>
    <s v="SEPTIC"/>
    <m/>
    <n v="0"/>
    <m/>
    <m/>
    <n v="0"/>
    <n v="0"/>
    <n v="0"/>
    <n v="0"/>
    <n v="0"/>
    <m/>
    <m/>
    <m/>
    <m/>
    <m/>
    <m/>
    <m/>
    <m/>
    <m/>
    <m/>
    <n v="1"/>
    <n v="0"/>
    <n v="1"/>
    <s v="Agawam River"/>
    <n v="42"/>
  </r>
  <r>
    <s v="133-101"/>
    <m/>
    <x v="0"/>
    <s v="110 SANDWICH RD"/>
    <n v="101"/>
    <s v="AMADEO RALPH F"/>
    <s v="MR30"/>
    <s v="ONE FAMILY"/>
    <s v="133//101//"/>
    <n v="1.14697"/>
    <n v="1"/>
    <n v="1"/>
    <n v="1"/>
    <n v="1"/>
    <s v="SEPTIC"/>
    <n v="0"/>
    <n v="1"/>
    <n v="4000"/>
    <s v="YES"/>
    <n v="4000"/>
    <s v="133-101"/>
    <s v="Public Water,Gas,Septic"/>
    <s v="SEPTIC"/>
    <s v="SEPTIC"/>
    <n v="4000"/>
    <m/>
    <m/>
    <n v="1"/>
    <n v="1"/>
    <n v="2"/>
    <n v="953"/>
    <n v="1.5"/>
    <m/>
    <m/>
    <m/>
    <m/>
    <m/>
    <m/>
    <m/>
    <m/>
    <m/>
    <m/>
    <n v="2"/>
    <n v="9.68"/>
    <n v="1"/>
    <s v="Agawam River"/>
    <n v="42"/>
  </r>
  <r>
    <s v="61-1156"/>
    <m/>
    <x v="0"/>
    <s v="184 HIGH ST"/>
    <n v="101"/>
    <s v="WARR DAVID J"/>
    <s v="MR30"/>
    <s v="ONE FAMILY"/>
    <s v="61//1156//"/>
    <n v="0.33928999999999998"/>
    <n v="0"/>
    <n v="0"/>
    <n v="1"/>
    <n v="1"/>
    <s v="SEWER"/>
    <n v="1"/>
    <n v="1"/>
    <n v="12900"/>
    <s v="YES"/>
    <n v="0"/>
    <s v="61-1156"/>
    <s v="Public Water,Public Sewer"/>
    <s v="SEWER"/>
    <s v="SEWER"/>
    <n v="12900"/>
    <m/>
    <m/>
    <n v="0"/>
    <n v="0"/>
    <n v="4"/>
    <n v="2080"/>
    <n v="1.75"/>
    <m/>
    <m/>
    <m/>
    <m/>
    <m/>
    <m/>
    <m/>
    <m/>
    <m/>
    <m/>
    <n v="1"/>
    <n v="0"/>
    <n v="1"/>
    <s v="Agawam River"/>
    <n v="42"/>
  </r>
  <r>
    <s v="61-M11"/>
    <m/>
    <x v="0"/>
    <s v="9 MORSE AVE"/>
    <n v="101"/>
    <s v="AVILA FRANK"/>
    <s v="MR30"/>
    <s v="ONE FAMILY"/>
    <s v="61//M11//"/>
    <n v="0.1787"/>
    <n v="0"/>
    <n v="0"/>
    <n v="1"/>
    <n v="1"/>
    <s v="SEWER"/>
    <n v="1"/>
    <n v="1"/>
    <n v="3900"/>
    <s v="YES"/>
    <n v="0"/>
    <s v="61-M11"/>
    <s v="Public Water,Public Sewer"/>
    <s v="SEWER"/>
    <s v="SEWER"/>
    <n v="3900"/>
    <m/>
    <m/>
    <n v="0"/>
    <n v="0"/>
    <n v="2"/>
    <n v="1144"/>
    <n v="1"/>
    <m/>
    <m/>
    <m/>
    <m/>
    <m/>
    <m/>
    <m/>
    <m/>
    <m/>
    <m/>
    <n v="1"/>
    <n v="0"/>
    <n v="1"/>
    <s v="Agawam River"/>
    <n v="42"/>
  </r>
  <r>
    <s v="61-M6"/>
    <m/>
    <x v="0"/>
    <s v="12 MORSE AVE"/>
    <n v="101"/>
    <s v="FREDRICKSON DAVID A"/>
    <s v="MR30"/>
    <s v="ONE FAMILY"/>
    <s v="61//M6//"/>
    <n v="0.1401"/>
    <n v="0"/>
    <n v="0"/>
    <n v="1"/>
    <n v="1"/>
    <s v="SEWER"/>
    <n v="1"/>
    <n v="1"/>
    <n v="9300"/>
    <s v="YES"/>
    <n v="0"/>
    <s v="61-M6"/>
    <s v="Public Water,Public Sewer"/>
    <s v="SEWER"/>
    <s v="SEWER"/>
    <n v="9300"/>
    <m/>
    <m/>
    <n v="0"/>
    <n v="0"/>
    <n v="2"/>
    <n v="1240"/>
    <n v="1.5"/>
    <m/>
    <m/>
    <m/>
    <m/>
    <m/>
    <m/>
    <m/>
    <m/>
    <m/>
    <m/>
    <n v="1"/>
    <n v="0"/>
    <n v="1"/>
    <s v="Agawam River"/>
    <n v="42"/>
  </r>
  <r>
    <s v="LAND_NOPARC"/>
    <m/>
    <x v="0"/>
    <m/>
    <n v="0"/>
    <m/>
    <m/>
    <m/>
    <m/>
    <n v="5.3899999999999998E-3"/>
    <n v="0"/>
    <n v="0"/>
    <n v="0"/>
    <n v="0"/>
    <m/>
    <n v="0"/>
    <n v="0"/>
    <n v="0"/>
    <s v="NO"/>
    <n v="0"/>
    <m/>
    <m/>
    <m/>
    <m/>
    <n v="0"/>
    <m/>
    <m/>
    <n v="0"/>
    <n v="0"/>
    <n v="0"/>
    <n v="0"/>
    <n v="0"/>
    <m/>
    <m/>
    <m/>
    <m/>
    <m/>
    <m/>
    <m/>
    <m/>
    <m/>
    <m/>
    <n v="0"/>
    <n v="0"/>
    <n v="1"/>
    <s v="Agawam River"/>
    <n v="42"/>
  </r>
  <r>
    <s v="LAND_NOPARC"/>
    <m/>
    <x v="0"/>
    <m/>
    <n v="0"/>
    <m/>
    <m/>
    <m/>
    <m/>
    <n v="3.8370000000000001E-2"/>
    <n v="0"/>
    <n v="0"/>
    <n v="0"/>
    <n v="0"/>
    <m/>
    <n v="0"/>
    <n v="0"/>
    <n v="0"/>
    <s v="NO"/>
    <n v="0"/>
    <m/>
    <m/>
    <m/>
    <m/>
    <n v="0"/>
    <m/>
    <m/>
    <n v="0"/>
    <n v="0"/>
    <n v="0"/>
    <n v="0"/>
    <n v="0"/>
    <m/>
    <m/>
    <m/>
    <m/>
    <m/>
    <m/>
    <m/>
    <m/>
    <m/>
    <m/>
    <n v="0"/>
    <n v="0"/>
    <n v="1"/>
    <s v="Agawam River"/>
    <n v="42"/>
  </r>
  <r>
    <s v="134-1079"/>
    <m/>
    <x v="0"/>
    <s v="73 AVENUE A"/>
    <n v="101"/>
    <s v="BARNETT JUDITH M"/>
    <s v="MR30"/>
    <s v="ONE FAMILY"/>
    <s v="134//1079//"/>
    <n v="0.77493000000000001"/>
    <n v="1"/>
    <n v="1"/>
    <n v="1"/>
    <n v="1"/>
    <s v="SEPTIC"/>
    <n v="0"/>
    <n v="1"/>
    <n v="1100"/>
    <s v="YES"/>
    <n v="1100"/>
    <s v="134-1079"/>
    <s v="Public Water,Septic"/>
    <s v="SEPTIC"/>
    <s v="SEPTIC"/>
    <n v="1100"/>
    <m/>
    <m/>
    <n v="1"/>
    <n v="1"/>
    <n v="2"/>
    <n v="576"/>
    <n v="1.5"/>
    <m/>
    <m/>
    <m/>
    <m/>
    <m/>
    <m/>
    <m/>
    <m/>
    <m/>
    <m/>
    <n v="1"/>
    <n v="9.68"/>
    <n v="1"/>
    <s v="Agawam River"/>
    <n v="42"/>
  </r>
  <r>
    <s v="61-1160"/>
    <m/>
    <x v="0"/>
    <s v="13 MORSE AVE  OFF"/>
    <n v="132"/>
    <s v="ROBERGE TERRY A"/>
    <s v="MR30"/>
    <s v="RES ACLNUD  MDL-00"/>
    <s v="61//1160//"/>
    <n v="8.9840000000000003E-2"/>
    <n v="0"/>
    <n v="0"/>
    <n v="0"/>
    <n v="0"/>
    <m/>
    <n v="0"/>
    <n v="0"/>
    <n v="0"/>
    <s v="YES"/>
    <n v="0"/>
    <s v="61-1160"/>
    <s v="All Public"/>
    <s v="SEWER"/>
    <m/>
    <n v="0"/>
    <m/>
    <m/>
    <n v="0"/>
    <n v="0"/>
    <n v="0"/>
    <n v="0"/>
    <n v="0"/>
    <m/>
    <m/>
    <m/>
    <m/>
    <m/>
    <m/>
    <m/>
    <m/>
    <m/>
    <m/>
    <n v="1"/>
    <n v="0"/>
    <n v="1"/>
    <s v="Agawam River"/>
    <n v="42"/>
  </r>
  <r>
    <s v="61-1088"/>
    <m/>
    <x v="0"/>
    <s v="11 CHAPEL ST"/>
    <n v="101"/>
    <s v="ROSS BEVERLY"/>
    <s v="MR30"/>
    <s v="ONE FAMILY"/>
    <s v="61//1088//"/>
    <n v="0.2082"/>
    <n v="0"/>
    <n v="0"/>
    <n v="1"/>
    <n v="1"/>
    <s v="SEWER"/>
    <n v="1"/>
    <n v="1"/>
    <n v="9200"/>
    <s v="YES"/>
    <n v="0"/>
    <s v="61-1088"/>
    <s v="All Public"/>
    <s v="SEWER"/>
    <s v="SEWER"/>
    <n v="9200"/>
    <m/>
    <m/>
    <n v="0"/>
    <n v="0"/>
    <n v="4"/>
    <n v="1611"/>
    <n v="2"/>
    <m/>
    <m/>
    <m/>
    <m/>
    <m/>
    <m/>
    <m/>
    <m/>
    <m/>
    <m/>
    <n v="1"/>
    <n v="0"/>
    <n v="1"/>
    <s v="Agawam River"/>
    <n v="42"/>
  </r>
  <r>
    <s v="61-1154"/>
    <m/>
    <x v="0"/>
    <s v="186 HIGH ST"/>
    <n v="101"/>
    <s v="GEORGITSIS PETER"/>
    <s v="MR30"/>
    <s v="ONE FAMILY"/>
    <s v="61//1154//"/>
    <n v="0.46858"/>
    <n v="0"/>
    <n v="0"/>
    <n v="1"/>
    <n v="1"/>
    <s v="SEWER"/>
    <n v="1"/>
    <n v="1"/>
    <n v="13700"/>
    <s v="YES"/>
    <n v="0"/>
    <s v="61-1154"/>
    <s v="Public Water,Public Sewer"/>
    <s v="SEWER"/>
    <s v="SEWER"/>
    <n v="13700"/>
    <m/>
    <m/>
    <n v="0"/>
    <n v="0"/>
    <n v="4"/>
    <n v="1516"/>
    <n v="2"/>
    <m/>
    <m/>
    <m/>
    <m/>
    <m/>
    <m/>
    <m/>
    <m/>
    <m/>
    <m/>
    <n v="2"/>
    <n v="0"/>
    <n v="1"/>
    <s v="Agawam River"/>
    <n v="42"/>
  </r>
  <r>
    <s v="134-1052"/>
    <m/>
    <x v="0"/>
    <s v="67 AVENUE A"/>
    <n v="101"/>
    <s v="FRANCISCO JOSE C"/>
    <s v="MR30"/>
    <s v="ONE FAMILY"/>
    <s v="134//1052//"/>
    <n v="0.10513"/>
    <n v="1"/>
    <n v="1"/>
    <n v="1"/>
    <n v="1"/>
    <s v="SEPTIC"/>
    <n v="0"/>
    <n v="1"/>
    <n v="0"/>
    <s v="YES"/>
    <n v="0"/>
    <s v="134-1052"/>
    <s v="Public Water,Septic"/>
    <s v="SEPTIC"/>
    <s v="SEPTIC"/>
    <n v="0"/>
    <m/>
    <m/>
    <n v="1"/>
    <n v="1"/>
    <n v="1"/>
    <n v="484"/>
    <n v="1"/>
    <m/>
    <m/>
    <m/>
    <m/>
    <m/>
    <m/>
    <m/>
    <m/>
    <m/>
    <m/>
    <n v="1"/>
    <n v="9.68"/>
    <n v="1"/>
    <s v="Agawam River"/>
    <n v="42"/>
  </r>
  <r>
    <s v="47-1157"/>
    <m/>
    <x v="0"/>
    <s v="341 MAIN ST"/>
    <n v="334"/>
    <s v="IBRAHIM DIYAA G"/>
    <s v="WRVL"/>
    <s v="GAS ST SRV  MDL-95"/>
    <s v="47//1157//"/>
    <n v="0.39635999999999999"/>
    <n v="0"/>
    <n v="0"/>
    <n v="1"/>
    <n v="1"/>
    <s v="SEWER"/>
    <n v="1"/>
    <n v="1"/>
    <n v="2200"/>
    <s v="YES"/>
    <n v="0"/>
    <s v="47-1157"/>
    <s v="All Public"/>
    <s v="SEWER"/>
    <s v="SEWER"/>
    <n v="2200"/>
    <m/>
    <m/>
    <n v="0"/>
    <n v="0"/>
    <n v="0"/>
    <n v="1297"/>
    <n v="1"/>
    <m/>
    <m/>
    <m/>
    <m/>
    <m/>
    <m/>
    <m/>
    <m/>
    <m/>
    <m/>
    <n v="1"/>
    <n v="0"/>
    <n v="1"/>
    <s v="Agawam River"/>
    <n v="42"/>
  </r>
  <r>
    <s v="61-1203"/>
    <m/>
    <x v="0"/>
    <s v="95 GIBBS AVE  OFF"/>
    <n v="132"/>
    <s v="FLOOD LUANN M"/>
    <s v="MR30"/>
    <s v="RES ACLNUD  MDL-00"/>
    <s v="61//1203//"/>
    <n v="0.57647000000000004"/>
    <n v="0"/>
    <n v="0"/>
    <n v="0"/>
    <n v="0"/>
    <m/>
    <n v="0"/>
    <n v="0"/>
    <n v="0"/>
    <s v="YES"/>
    <n v="0"/>
    <s v="61-1203"/>
    <s v="All Public"/>
    <s v="SEWER"/>
    <m/>
    <n v="0"/>
    <m/>
    <m/>
    <n v="0"/>
    <n v="0"/>
    <n v="0"/>
    <n v="0"/>
    <n v="0"/>
    <m/>
    <m/>
    <m/>
    <m/>
    <m/>
    <m/>
    <m/>
    <m/>
    <m/>
    <m/>
    <n v="1"/>
    <n v="0"/>
    <n v="1"/>
    <s v="Broad Marsh River"/>
    <n v="43"/>
  </r>
  <r>
    <s v="61-1202"/>
    <m/>
    <x v="0"/>
    <s v="95 GIBBS AVE"/>
    <n v="105"/>
    <s v="FLOOD LUANN M"/>
    <s v="MR30"/>
    <s v="THREE FAM"/>
    <s v="61//1202//"/>
    <n v="0.30177999999999999"/>
    <n v="0"/>
    <n v="0"/>
    <n v="1"/>
    <n v="1"/>
    <s v="SEWER"/>
    <n v="1"/>
    <n v="1"/>
    <n v="14700"/>
    <s v="YES"/>
    <n v="0"/>
    <s v="61-1202"/>
    <s v="All Public"/>
    <s v="SEWER"/>
    <s v="SEWER"/>
    <n v="14700"/>
    <m/>
    <m/>
    <n v="0"/>
    <n v="0"/>
    <n v="5"/>
    <n v="2276"/>
    <n v="1.5"/>
    <m/>
    <m/>
    <m/>
    <m/>
    <m/>
    <m/>
    <m/>
    <m/>
    <m/>
    <m/>
    <n v="1"/>
    <n v="0"/>
    <n v="1"/>
    <s v="Broad Marsh River"/>
    <n v="43"/>
  </r>
  <r>
    <s v="43-W33"/>
    <m/>
    <x v="0"/>
    <s v="20 LINWOOD AVE"/>
    <n v="101"/>
    <s v="FLATTES TERRI"/>
    <s v="MR30"/>
    <s v="ONE FAMILY"/>
    <s v="43//W33//"/>
    <n v="0.34755000000000003"/>
    <n v="1"/>
    <n v="1"/>
    <n v="1"/>
    <n v="1"/>
    <s v="SEPTIC"/>
    <n v="0"/>
    <n v="1"/>
    <n v="10300"/>
    <s v="YES"/>
    <n v="10300"/>
    <s v="43-W33"/>
    <s v="Public Water,Gas,Septic"/>
    <s v="SEPTIC"/>
    <s v="SEPTIC"/>
    <n v="10300"/>
    <m/>
    <m/>
    <n v="1"/>
    <n v="1"/>
    <n v="3"/>
    <n v="1248"/>
    <n v="1.5"/>
    <m/>
    <m/>
    <m/>
    <m/>
    <m/>
    <m/>
    <m/>
    <m/>
    <m/>
    <m/>
    <n v="1"/>
    <n v="9.68"/>
    <n v="1"/>
    <s v="Agawam River"/>
    <n v="42"/>
  </r>
  <r>
    <s v="61-1086"/>
    <m/>
    <x v="0"/>
    <s v="167 HIGH ST"/>
    <n v="101"/>
    <s v="YOUNG GEORGE W"/>
    <s v="MR30"/>
    <s v="ONE FAMILY"/>
    <s v="61//1086//"/>
    <n v="0.33056999999999997"/>
    <n v="0"/>
    <n v="0"/>
    <n v="1"/>
    <n v="1"/>
    <s v="SEWER"/>
    <n v="1"/>
    <n v="1"/>
    <n v="9600"/>
    <s v="YES"/>
    <n v="0"/>
    <s v="61-1086"/>
    <s v="Public Water,Public Sewer"/>
    <s v="SEWER"/>
    <s v="SEWER"/>
    <n v="9600"/>
    <m/>
    <m/>
    <n v="0"/>
    <n v="0"/>
    <n v="3"/>
    <n v="2010"/>
    <n v="2"/>
    <m/>
    <m/>
    <m/>
    <m/>
    <m/>
    <m/>
    <m/>
    <m/>
    <m/>
    <m/>
    <n v="1"/>
    <n v="0"/>
    <n v="1"/>
    <s v="Agawam River"/>
    <n v="42"/>
  </r>
  <r>
    <s v="83-1016B"/>
    <m/>
    <x v="0"/>
    <s v="22 DINAH'S WAY"/>
    <n v="101"/>
    <s v="RASMUSSEN PAUL E"/>
    <s v="MR30"/>
    <s v="ONE FAMILY"/>
    <s v="83//1016/B/"/>
    <n v="0.58384999999999998"/>
    <n v="1"/>
    <n v="1"/>
    <n v="1"/>
    <n v="1"/>
    <s v="SEPTIC"/>
    <n v="0"/>
    <n v="1"/>
    <n v="4200"/>
    <s v="YES"/>
    <n v="4200"/>
    <s v="83-1016B"/>
    <s v="Public Water,Septic"/>
    <s v="SEPTIC"/>
    <s v="SEPTIC"/>
    <n v="4200"/>
    <m/>
    <m/>
    <n v="1"/>
    <n v="1"/>
    <n v="4"/>
    <n v="2356"/>
    <n v="1.75"/>
    <m/>
    <m/>
    <m/>
    <m/>
    <m/>
    <m/>
    <m/>
    <m/>
    <m/>
    <m/>
    <n v="1"/>
    <n v="9.68"/>
    <n v="1"/>
    <s v="Broad Marsh River"/>
    <n v="43"/>
  </r>
  <r>
    <s v="134-1007"/>
    <m/>
    <x v="0"/>
    <s v="22 AVENUE A"/>
    <n v="101"/>
    <s v="FANTASIA ALBERT A"/>
    <s v="MR30"/>
    <s v="ONE FAMILY"/>
    <s v="134//1007//"/>
    <n v="0.80908000000000002"/>
    <n v="1"/>
    <n v="1"/>
    <n v="1"/>
    <n v="1"/>
    <s v="SEPTIC"/>
    <n v="0"/>
    <n v="1"/>
    <n v="1700"/>
    <s v="YES"/>
    <n v="1700"/>
    <s v="134-1007"/>
    <m/>
    <m/>
    <s v="SEPTIC"/>
    <n v="1700"/>
    <m/>
    <m/>
    <n v="1"/>
    <n v="1"/>
    <n v="1"/>
    <n v="446"/>
    <n v="1"/>
    <m/>
    <m/>
    <m/>
    <m/>
    <m/>
    <m/>
    <m/>
    <m/>
    <m/>
    <m/>
    <n v="1"/>
    <n v="9.68"/>
    <n v="1"/>
    <s v="Agawam River"/>
    <n v="42"/>
  </r>
  <r>
    <s v="134-1081"/>
    <m/>
    <x v="0"/>
    <s v="75 AVENUE A"/>
    <n v="101"/>
    <s v="CARDOZA JOHN M ET ALS"/>
    <s v="MR30"/>
    <s v="ONE FAMILY"/>
    <s v="134//1081//"/>
    <n v="0.44005"/>
    <n v="1"/>
    <n v="1"/>
    <n v="1"/>
    <n v="1"/>
    <s v="SEPTIC"/>
    <n v="0"/>
    <n v="1"/>
    <n v="2200"/>
    <s v="YES"/>
    <n v="2200"/>
    <s v="134-1081"/>
    <s v="Public Water,Septic"/>
    <s v="SEPTIC"/>
    <s v="SEPTIC"/>
    <n v="2200"/>
    <m/>
    <m/>
    <n v="1"/>
    <n v="1"/>
    <n v="2"/>
    <n v="660"/>
    <n v="1"/>
    <m/>
    <m/>
    <m/>
    <m/>
    <m/>
    <m/>
    <m/>
    <m/>
    <m/>
    <m/>
    <n v="2"/>
    <n v="9.68"/>
    <n v="1"/>
    <s v="Agawam River"/>
    <n v="42"/>
  </r>
  <r>
    <s v="61-1150"/>
    <m/>
    <x v="0"/>
    <s v="84 GIBBS AVE"/>
    <n v="101"/>
    <s v="CORMIER JAMES F"/>
    <s v="MR30"/>
    <s v="ONE FAMILY"/>
    <s v="61//1150//"/>
    <n v="0.24055000000000001"/>
    <n v="0"/>
    <n v="0"/>
    <n v="1"/>
    <n v="1"/>
    <s v="SEWER"/>
    <n v="1"/>
    <n v="1"/>
    <n v="13700"/>
    <s v="YES"/>
    <n v="0"/>
    <s v="61-1150"/>
    <s v="All Public"/>
    <s v="SEWER"/>
    <s v="SEWER"/>
    <n v="13700"/>
    <m/>
    <m/>
    <n v="0"/>
    <n v="0"/>
    <n v="3"/>
    <n v="1570"/>
    <n v="2"/>
    <m/>
    <m/>
    <m/>
    <m/>
    <m/>
    <m/>
    <m/>
    <m/>
    <m/>
    <m/>
    <n v="1"/>
    <n v="0"/>
    <n v="1"/>
    <s v="Broad Marsh River"/>
    <n v="43"/>
  </r>
  <r>
    <s v="133-103"/>
    <m/>
    <x v="0"/>
    <s v="116 SANDWICH RD"/>
    <n v="101"/>
    <s v="WILLIAMSON-TAYLOR RODERICK DIANA"/>
    <s v="MR30"/>
    <s v="ONE FAMILY"/>
    <s v="133//103//"/>
    <n v="0.31444"/>
    <n v="1"/>
    <n v="1"/>
    <n v="1"/>
    <n v="1"/>
    <s v="SEPTIC"/>
    <n v="0"/>
    <n v="1"/>
    <n v="4700"/>
    <s v="YES"/>
    <n v="4700"/>
    <s v="133-103"/>
    <s v="Public Water,Septic"/>
    <s v="SEPTIC"/>
    <s v="SEPTIC"/>
    <n v="4700"/>
    <m/>
    <m/>
    <n v="1"/>
    <n v="1"/>
    <n v="3"/>
    <n v="1591"/>
    <n v="1.75"/>
    <m/>
    <m/>
    <m/>
    <m/>
    <m/>
    <m/>
    <m/>
    <m/>
    <m/>
    <m/>
    <n v="1"/>
    <n v="9.68"/>
    <n v="1"/>
    <s v="Agawam River"/>
    <n v="42"/>
  </r>
  <r>
    <s v="47-1158A"/>
    <m/>
    <x v="0"/>
    <s v="355 MAIN ST"/>
    <n v="322"/>
    <s v="MOHAMMED OSSAMA"/>
    <s v="WRVL"/>
    <s v="STORE/SHOP  MDL-94"/>
    <s v="47//1158/A/"/>
    <n v="0.19646"/>
    <n v="1"/>
    <n v="1"/>
    <n v="1"/>
    <n v="1"/>
    <s v="SEPTIC"/>
    <n v="0"/>
    <n v="1"/>
    <n v="0"/>
    <s v="YES"/>
    <n v="0"/>
    <s v="47-1158A"/>
    <s v="All Public"/>
    <s v="SEWER"/>
    <s v="SEPTIC"/>
    <n v="0"/>
    <m/>
    <m/>
    <n v="1"/>
    <n v="1"/>
    <n v="0"/>
    <n v="1200"/>
    <n v="2"/>
    <m/>
    <m/>
    <m/>
    <m/>
    <m/>
    <m/>
    <m/>
    <m/>
    <m/>
    <m/>
    <n v="1"/>
    <n v="9.68"/>
    <n v="1"/>
    <s v="Agawam River"/>
    <n v="42"/>
  </r>
  <r>
    <s v="LAND_NOPARC"/>
    <m/>
    <x v="0"/>
    <m/>
    <n v="0"/>
    <m/>
    <m/>
    <m/>
    <m/>
    <n v="1.7229999999999999E-2"/>
    <n v="0"/>
    <n v="0"/>
    <n v="0"/>
    <n v="0"/>
    <m/>
    <n v="0"/>
    <n v="0"/>
    <n v="0"/>
    <s v="NO"/>
    <n v="0"/>
    <m/>
    <m/>
    <m/>
    <m/>
    <n v="0"/>
    <m/>
    <m/>
    <n v="0"/>
    <n v="0"/>
    <n v="0"/>
    <n v="0"/>
    <n v="0"/>
    <m/>
    <m/>
    <m/>
    <m/>
    <m/>
    <m/>
    <m/>
    <m/>
    <m/>
    <m/>
    <n v="0"/>
    <n v="0"/>
    <n v="1"/>
    <s v="Agawam River"/>
    <n v="42"/>
  </r>
  <r>
    <s v="61-1147"/>
    <m/>
    <x v="0"/>
    <s v="9 HIGHLAND CRT"/>
    <n v="101"/>
    <s v="PENA DAVID"/>
    <s v="MR30"/>
    <s v="ONE FAMILY"/>
    <s v="61//1147//"/>
    <n v="0.30343999999999999"/>
    <n v="0"/>
    <n v="0"/>
    <n v="1"/>
    <n v="1"/>
    <s v="SEWER"/>
    <n v="1"/>
    <n v="1"/>
    <n v="14900"/>
    <s v="YES"/>
    <n v="0"/>
    <s v="61-1147"/>
    <s v="Public Water,Public Sewer"/>
    <s v="SEWER"/>
    <s v="SEWER"/>
    <n v="14900"/>
    <m/>
    <m/>
    <n v="0"/>
    <n v="0"/>
    <n v="3"/>
    <n v="1876"/>
    <n v="1.5"/>
    <m/>
    <m/>
    <m/>
    <m/>
    <m/>
    <m/>
    <m/>
    <m/>
    <m/>
    <m/>
    <n v="1"/>
    <n v="0"/>
    <n v="1"/>
    <s v="Broad Marsh River"/>
    <n v="43"/>
  </r>
  <r>
    <s v="61-M10"/>
    <m/>
    <x v="0"/>
    <s v="11 MORSE AVE"/>
    <n v="101"/>
    <s v="DAVIDSON RUTH L"/>
    <s v="MR30"/>
    <s v="ONE FAMILY"/>
    <s v="61//M10//"/>
    <n v="0.18615999999999999"/>
    <n v="0"/>
    <n v="0"/>
    <n v="1"/>
    <n v="1"/>
    <s v="SEWER"/>
    <n v="1"/>
    <n v="1"/>
    <n v="6700"/>
    <s v="YES"/>
    <n v="0"/>
    <s v="61-M10"/>
    <s v="Public Water,Public Sewer"/>
    <s v="SEWER"/>
    <s v="SEWER"/>
    <n v="6700"/>
    <m/>
    <m/>
    <n v="0"/>
    <n v="0"/>
    <n v="3"/>
    <n v="1177"/>
    <n v="1"/>
    <m/>
    <m/>
    <m/>
    <m/>
    <m/>
    <m/>
    <m/>
    <m/>
    <m/>
    <m/>
    <n v="1"/>
    <n v="0"/>
    <n v="1"/>
    <s v="Agawam River"/>
    <n v="42"/>
  </r>
  <r>
    <s v="61-1084"/>
    <m/>
    <x v="0"/>
    <s v="169 HIGH ST"/>
    <n v="101"/>
    <s v="KIERNAN RICHARD D"/>
    <s v="MR30"/>
    <s v="ONE FAMILY"/>
    <s v="61//1084//"/>
    <n v="0.22181999999999999"/>
    <n v="0"/>
    <n v="0"/>
    <n v="1"/>
    <n v="1"/>
    <s v="SEWER"/>
    <n v="1"/>
    <n v="1"/>
    <n v="3900"/>
    <s v="YES"/>
    <n v="0"/>
    <s v="61-1084"/>
    <s v="All Public"/>
    <s v="SEWER"/>
    <s v="SEWER"/>
    <n v="3900"/>
    <m/>
    <m/>
    <n v="0"/>
    <n v="0"/>
    <n v="3"/>
    <n v="1627"/>
    <n v="1.5"/>
    <m/>
    <m/>
    <m/>
    <m/>
    <m/>
    <m/>
    <m/>
    <m/>
    <m/>
    <m/>
    <n v="1"/>
    <n v="0"/>
    <n v="1"/>
    <s v="Agawam River"/>
    <n v="42"/>
  </r>
  <r>
    <s v="134-1090"/>
    <m/>
    <x v="0"/>
    <s v="79 AVENUE A"/>
    <n v="101"/>
    <s v="TAVANO MATTHEW S"/>
    <s v="MR30"/>
    <s v="ONE FAMILY"/>
    <s v="134//1090//"/>
    <n v="0.43403999999999998"/>
    <n v="1"/>
    <n v="1"/>
    <n v="1"/>
    <n v="1"/>
    <s v="SEPTIC"/>
    <n v="0"/>
    <n v="1"/>
    <n v="6500"/>
    <s v="YES"/>
    <n v="6500"/>
    <s v="134-1090"/>
    <s v="Public Water,Septic"/>
    <s v="SEPTIC"/>
    <s v="SEPTIC"/>
    <n v="6500"/>
    <m/>
    <m/>
    <n v="1"/>
    <n v="1"/>
    <n v="3"/>
    <n v="1456"/>
    <n v="1"/>
    <m/>
    <m/>
    <m/>
    <m/>
    <m/>
    <m/>
    <m/>
    <m/>
    <m/>
    <m/>
    <n v="1"/>
    <n v="9.68"/>
    <n v="1"/>
    <s v="Agawam River"/>
    <n v="42"/>
  </r>
  <r>
    <s v="133-104"/>
    <m/>
    <x v="0"/>
    <s v="118 SANDWICH RD"/>
    <n v="101"/>
    <s v="PHILLIPS JOSEPH C ET ALS"/>
    <s v="MR30"/>
    <s v="ONE FAMILY"/>
    <s v="133//104//"/>
    <n v="0.50038000000000005"/>
    <n v="1"/>
    <n v="1"/>
    <n v="1"/>
    <n v="1"/>
    <s v="SEPTIC"/>
    <n v="0"/>
    <n v="1"/>
    <n v="500"/>
    <s v="YES"/>
    <n v="500"/>
    <s v="133-104"/>
    <s v="Public Water,Gas,Septic"/>
    <s v="SEPTIC"/>
    <s v="SEPTIC"/>
    <n v="500"/>
    <m/>
    <m/>
    <n v="1"/>
    <n v="1"/>
    <n v="2"/>
    <n v="568"/>
    <n v="1"/>
    <m/>
    <m/>
    <m/>
    <m/>
    <m/>
    <m/>
    <m/>
    <m/>
    <m/>
    <m/>
    <n v="2"/>
    <n v="9.68"/>
    <n v="1"/>
    <s v="Agawam River"/>
    <n v="42"/>
  </r>
  <r>
    <s v="61-M7"/>
    <m/>
    <x v="0"/>
    <s v="14 MORSE AVE"/>
    <n v="101"/>
    <s v="PASQUARELLO TIMOTHY J"/>
    <s v="MR30"/>
    <s v="ONE FAMILY"/>
    <s v="61//M7//"/>
    <n v="0.2089"/>
    <n v="0"/>
    <n v="0"/>
    <n v="1"/>
    <n v="1"/>
    <s v="SEWER"/>
    <n v="1"/>
    <n v="1"/>
    <n v="7900"/>
    <s v="YES"/>
    <n v="0"/>
    <s v="61-M7"/>
    <s v="Public Water,Public Sewer"/>
    <s v="SEWER"/>
    <s v="SEWER"/>
    <n v="7900"/>
    <m/>
    <m/>
    <n v="0"/>
    <n v="0"/>
    <n v="3"/>
    <n v="1154"/>
    <n v="1"/>
    <m/>
    <m/>
    <m/>
    <m/>
    <m/>
    <m/>
    <m/>
    <m/>
    <m/>
    <m/>
    <n v="1"/>
    <n v="0"/>
    <n v="1"/>
    <s v="Agawam River"/>
    <n v="42"/>
  </r>
  <r>
    <s v="LAND_NOPARC"/>
    <m/>
    <x v="0"/>
    <m/>
    <n v="0"/>
    <m/>
    <m/>
    <m/>
    <m/>
    <n v="1.627E-2"/>
    <n v="0"/>
    <n v="0"/>
    <n v="0"/>
    <n v="0"/>
    <m/>
    <n v="0"/>
    <n v="0"/>
    <n v="0"/>
    <s v="NO"/>
    <n v="0"/>
    <m/>
    <m/>
    <m/>
    <m/>
    <n v="0"/>
    <m/>
    <m/>
    <n v="0"/>
    <n v="0"/>
    <n v="0"/>
    <n v="0"/>
    <n v="0"/>
    <m/>
    <m/>
    <m/>
    <m/>
    <m/>
    <m/>
    <m/>
    <m/>
    <m/>
    <m/>
    <n v="0"/>
    <n v="0"/>
    <n v="1"/>
    <s v="Agawam River"/>
    <n v="42"/>
  </r>
  <r>
    <s v="134-F96"/>
    <m/>
    <x v="0"/>
    <s v="17 CHERRY ST"/>
    <n v="101"/>
    <s v="SHERMAN PATRICK A"/>
    <s v="MR30"/>
    <s v="ONE FAMILY"/>
    <s v="134//F96//"/>
    <n v="0.33945999999999998"/>
    <n v="1"/>
    <n v="1"/>
    <n v="1"/>
    <n v="1"/>
    <s v="SEPTIC"/>
    <n v="0"/>
    <n v="1"/>
    <n v="7800"/>
    <s v="YES"/>
    <n v="7800"/>
    <s v="134-F96"/>
    <s v="Public Water,Septic"/>
    <s v="SEPTIC"/>
    <s v="SEPTIC"/>
    <n v="7800"/>
    <m/>
    <m/>
    <n v="1"/>
    <n v="1"/>
    <n v="2"/>
    <n v="880"/>
    <n v="1"/>
    <m/>
    <m/>
    <m/>
    <m/>
    <m/>
    <m/>
    <m/>
    <m/>
    <m/>
    <m/>
    <n v="1"/>
    <n v="9.68"/>
    <n v="1"/>
    <s v="Agawam River"/>
    <n v="42"/>
  </r>
  <r>
    <s v="61-1159"/>
    <m/>
    <x v="0"/>
    <s v="13 MORSE AVE"/>
    <n v="101"/>
    <s v="ROBERGE TERRY A"/>
    <s v="MR30"/>
    <s v="ONE FAMILY"/>
    <s v="61//1159//"/>
    <n v="0.30097000000000002"/>
    <n v="0"/>
    <n v="0"/>
    <n v="1"/>
    <n v="1"/>
    <s v="SEWER"/>
    <n v="1"/>
    <n v="1"/>
    <n v="2100"/>
    <s v="YES"/>
    <n v="0"/>
    <s v="61-1159"/>
    <s v="Public Water,Public Sewer"/>
    <s v="SEWER"/>
    <s v="SEWER"/>
    <n v="2100"/>
    <m/>
    <m/>
    <n v="0"/>
    <n v="0"/>
    <n v="3"/>
    <n v="1434"/>
    <n v="1"/>
    <m/>
    <m/>
    <m/>
    <m/>
    <m/>
    <m/>
    <m/>
    <m/>
    <m/>
    <m/>
    <n v="1"/>
    <n v="0"/>
    <n v="1"/>
    <s v="Agawam River"/>
    <n v="42"/>
  </r>
  <r>
    <s v="UNK1174"/>
    <s v="FEE"/>
    <x v="0"/>
    <s v="ROUTE 6 &amp; 28"/>
    <n v="0"/>
    <m/>
    <m/>
    <m/>
    <m/>
    <n v="0.20285"/>
    <n v="0"/>
    <n v="0"/>
    <n v="0"/>
    <n v="0"/>
    <m/>
    <n v="0"/>
    <n v="0"/>
    <n v="0"/>
    <s v="NO_W2"/>
    <n v="0"/>
    <m/>
    <m/>
    <m/>
    <m/>
    <n v="0"/>
    <m/>
    <m/>
    <n v="0"/>
    <n v="0"/>
    <n v="0"/>
    <n v="0"/>
    <n v="0"/>
    <s v="Not in new Assr DB, Makepe?, old info"/>
    <m/>
    <m/>
    <m/>
    <m/>
    <m/>
    <m/>
    <m/>
    <m/>
    <m/>
    <n v="1"/>
    <n v="0"/>
    <n v="1"/>
    <s v="Agawam River"/>
    <n v="42"/>
  </r>
  <r>
    <s v="43-W37"/>
    <m/>
    <x v="0"/>
    <s v="23 LINWOOD AVE"/>
    <n v="101"/>
    <s v="CLISH SCOTT J"/>
    <s v="MR30"/>
    <s v="ONE FAMILY"/>
    <s v="43//W37//"/>
    <n v="1.12967"/>
    <n v="1"/>
    <n v="1"/>
    <n v="1"/>
    <n v="1"/>
    <s v="SEPTIC"/>
    <n v="0"/>
    <n v="1"/>
    <n v="5500"/>
    <s v="YES"/>
    <n v="5500"/>
    <s v="43-W37"/>
    <s v="Public Water,Gas,Septic"/>
    <s v="SEPTIC"/>
    <s v="SEPTIC"/>
    <n v="5500"/>
    <m/>
    <m/>
    <n v="1"/>
    <n v="1"/>
    <n v="3"/>
    <n v="1008"/>
    <n v="1"/>
    <m/>
    <m/>
    <m/>
    <m/>
    <m/>
    <m/>
    <m/>
    <m/>
    <m/>
    <m/>
    <n v="1"/>
    <n v="9.68"/>
    <n v="1"/>
    <s v="Agawam River"/>
    <n v="42"/>
  </r>
  <r>
    <s v="LAND_NOPARC"/>
    <m/>
    <x v="0"/>
    <m/>
    <n v="0"/>
    <m/>
    <m/>
    <m/>
    <m/>
    <n v="6.4999999999999997E-4"/>
    <n v="0"/>
    <n v="0"/>
    <n v="0"/>
    <n v="0"/>
    <m/>
    <n v="0"/>
    <n v="0"/>
    <n v="0"/>
    <s v="NO"/>
    <n v="0"/>
    <m/>
    <m/>
    <m/>
    <m/>
    <n v="0"/>
    <m/>
    <m/>
    <n v="0"/>
    <n v="0"/>
    <n v="0"/>
    <n v="0"/>
    <n v="0"/>
    <m/>
    <m/>
    <m/>
    <m/>
    <m/>
    <m/>
    <m/>
    <m/>
    <m/>
    <m/>
    <n v="0"/>
    <n v="0"/>
    <n v="1"/>
    <s v="Agawam River"/>
    <n v="42"/>
  </r>
  <r>
    <s v="43-1025C"/>
    <m/>
    <x v="0"/>
    <s v="0 CRAN HWY"/>
    <n v="132"/>
    <s v="WAREHAM LAND TRUST INC"/>
    <s v="MR30"/>
    <s v="RES ACLNUD  MDL-00"/>
    <s v="43//1025/C/"/>
    <n v="6.3810000000000006E-2"/>
    <n v="0"/>
    <n v="0"/>
    <n v="0"/>
    <n v="0"/>
    <m/>
    <n v="0"/>
    <n v="0"/>
    <n v="0"/>
    <s v="YES"/>
    <n v="0"/>
    <s v="43-1025C"/>
    <s v="Public Water,Septic"/>
    <s v="SEPTIC"/>
    <m/>
    <n v="0"/>
    <s v="fee simple"/>
    <s v="YES"/>
    <n v="0"/>
    <n v="0"/>
    <n v="0"/>
    <n v="0"/>
    <n v="0"/>
    <m/>
    <m/>
    <m/>
    <m/>
    <m/>
    <m/>
    <m/>
    <m/>
    <m/>
    <m/>
    <n v="1"/>
    <n v="0"/>
    <n v="1"/>
    <s v="Agawam River"/>
    <n v="42"/>
  </r>
  <r>
    <s v="61-1087"/>
    <m/>
    <x v="0"/>
    <s v="7 CHAPEL ST"/>
    <n v="105"/>
    <s v="FRITSCHMANN ROBERT D"/>
    <s v="MR30"/>
    <s v="THREE FAM"/>
    <s v="61//1087//"/>
    <n v="0.49298999999999998"/>
    <n v="0"/>
    <n v="0"/>
    <n v="1"/>
    <n v="1"/>
    <s v="SEWER"/>
    <n v="1"/>
    <n v="1"/>
    <n v="11100"/>
    <s v="YES"/>
    <n v="0"/>
    <s v="61-1087"/>
    <s v="All Public"/>
    <s v="SEWER"/>
    <s v="SEWER"/>
    <n v="11100"/>
    <m/>
    <m/>
    <n v="0"/>
    <n v="0"/>
    <n v="4"/>
    <n v="2647"/>
    <n v="1.75"/>
    <m/>
    <m/>
    <m/>
    <m/>
    <m/>
    <m/>
    <m/>
    <m/>
    <m/>
    <m/>
    <n v="1"/>
    <n v="0"/>
    <n v="1"/>
    <s v="Agawam River"/>
    <n v="42"/>
  </r>
  <r>
    <s v="43-W32"/>
    <m/>
    <x v="0"/>
    <s v="18 LINWOOD AVE"/>
    <n v="101"/>
    <s v="ALLEN ANOTHONY M"/>
    <s v="MR30"/>
    <s v="ONE FAMILY"/>
    <s v="43//W32//"/>
    <n v="0.30884"/>
    <n v="1"/>
    <n v="1"/>
    <n v="1"/>
    <n v="1"/>
    <s v="SEPTIC"/>
    <n v="0"/>
    <n v="1"/>
    <n v="11100"/>
    <s v="YES"/>
    <n v="11100"/>
    <s v="43-W32"/>
    <s v="Public Water,Gas,Septic"/>
    <s v="SEPTIC"/>
    <s v="SEPTIC"/>
    <n v="11100"/>
    <m/>
    <m/>
    <n v="1"/>
    <n v="1"/>
    <n v="3"/>
    <n v="1248"/>
    <n v="1.5"/>
    <m/>
    <m/>
    <m/>
    <m/>
    <m/>
    <m/>
    <m/>
    <m/>
    <m/>
    <m/>
    <n v="1"/>
    <n v="9.68"/>
    <n v="1"/>
    <s v="Agawam River"/>
    <n v="42"/>
  </r>
  <r>
    <s v="61-1153"/>
    <m/>
    <x v="0"/>
    <s v="188 HIGH ST"/>
    <n v="101"/>
    <s v="TAMAGINI RAYMOND F"/>
    <s v="MR30"/>
    <s v="ONE FAMILY"/>
    <s v="61//1153//"/>
    <n v="0.32566000000000001"/>
    <n v="0"/>
    <n v="0"/>
    <n v="1"/>
    <n v="1"/>
    <s v="SEWER"/>
    <n v="1"/>
    <n v="1"/>
    <n v="1900"/>
    <s v="YES"/>
    <n v="0"/>
    <s v="61-1153"/>
    <s v="Public Water,Public Sewer"/>
    <s v="SEWER"/>
    <s v="SEWER"/>
    <n v="1900"/>
    <m/>
    <m/>
    <n v="0"/>
    <n v="0"/>
    <n v="3"/>
    <n v="1320"/>
    <n v="1"/>
    <m/>
    <m/>
    <m/>
    <m/>
    <m/>
    <m/>
    <m/>
    <m/>
    <m/>
    <m/>
    <n v="1"/>
    <n v="0"/>
    <n v="1"/>
    <s v="Agawam River"/>
    <n v="42"/>
  </r>
  <r>
    <s v="61-1143"/>
    <m/>
    <x v="0"/>
    <s v="4 HIGHLAND CRT"/>
    <n v="101"/>
    <s v="KINSKY THOMAS R"/>
    <s v="MR30"/>
    <s v="ONE FAMILY"/>
    <s v="61//1143//"/>
    <n v="0.1724"/>
    <n v="0"/>
    <n v="0"/>
    <n v="1"/>
    <n v="1"/>
    <s v="SEWER"/>
    <n v="1"/>
    <n v="1"/>
    <n v="5800"/>
    <s v="YES"/>
    <n v="0"/>
    <s v="61-1143"/>
    <s v="Public Water,Public Sewer"/>
    <s v="SEWER"/>
    <s v="SEWER"/>
    <n v="5800"/>
    <m/>
    <m/>
    <n v="0"/>
    <n v="0"/>
    <n v="3"/>
    <n v="1394"/>
    <n v="2"/>
    <m/>
    <m/>
    <m/>
    <m/>
    <m/>
    <m/>
    <m/>
    <m/>
    <m/>
    <m/>
    <n v="0"/>
    <n v="0"/>
    <n v="1"/>
    <s v="Agawam River"/>
    <n v="42"/>
  </r>
  <r>
    <s v="134-1022"/>
    <m/>
    <x v="0"/>
    <s v="50 AVENUE A"/>
    <n v="101"/>
    <s v="DEANGELIS ROBERT L"/>
    <s v="MR30"/>
    <s v="ONE FAMILY"/>
    <s v="134//1022//"/>
    <n v="0.22350999999999999"/>
    <n v="1"/>
    <n v="1"/>
    <n v="1"/>
    <n v="1"/>
    <s v="SEPTIC"/>
    <n v="0"/>
    <n v="1"/>
    <n v="11000"/>
    <s v="YES"/>
    <n v="11000"/>
    <s v="134-1022"/>
    <s v="Public Water,Septic"/>
    <s v="SEPTIC"/>
    <s v="SEPTIC"/>
    <n v="11000"/>
    <m/>
    <m/>
    <n v="1"/>
    <n v="1"/>
    <n v="3"/>
    <n v="1260"/>
    <n v="1"/>
    <m/>
    <m/>
    <m/>
    <m/>
    <m/>
    <m/>
    <m/>
    <m/>
    <m/>
    <m/>
    <n v="1"/>
    <n v="9.68"/>
    <n v="1"/>
    <s v="Agawam River"/>
    <n v="42"/>
  </r>
  <r>
    <s v="61-1199B"/>
    <m/>
    <x v="0"/>
    <s v="81 GIBBS AVE"/>
    <n v="101"/>
    <s v="CORBITT SAMUEL J"/>
    <s v="MR30"/>
    <s v="ONE FAMILY"/>
    <s v="61//1199/B/"/>
    <n v="1.0129999999999999"/>
    <n v="0"/>
    <n v="0"/>
    <n v="1"/>
    <n v="1"/>
    <s v="SEWER"/>
    <n v="1"/>
    <n v="1"/>
    <n v="9300"/>
    <s v="YES"/>
    <n v="0"/>
    <s v="61-1199B"/>
    <s v="All Public"/>
    <s v="SEWER"/>
    <s v="SEWER"/>
    <n v="9300"/>
    <m/>
    <m/>
    <n v="0"/>
    <n v="0"/>
    <n v="3"/>
    <n v="1932"/>
    <n v="2"/>
    <m/>
    <m/>
    <m/>
    <m/>
    <m/>
    <m/>
    <m/>
    <m/>
    <m/>
    <m/>
    <n v="2"/>
    <n v="0"/>
    <n v="1"/>
    <s v="Broad Marsh River"/>
    <n v="43"/>
  </r>
  <r>
    <s v="61-M8"/>
    <m/>
    <x v="0"/>
    <s v="16 MORSE AVE"/>
    <n v="101"/>
    <s v="TECENO FRANK J"/>
    <s v="MR30"/>
    <s v="ONE FAMILY"/>
    <s v="61//M8//"/>
    <n v="0.16037999999999999"/>
    <n v="0"/>
    <n v="0"/>
    <n v="1"/>
    <n v="1"/>
    <s v="SEWER"/>
    <n v="1"/>
    <n v="1"/>
    <n v="2900"/>
    <s v="YES"/>
    <n v="0"/>
    <s v="61-M8"/>
    <s v="Public Water,Public Sewer"/>
    <s v="SEWER"/>
    <s v="SEWER"/>
    <n v="2900"/>
    <m/>
    <m/>
    <n v="0"/>
    <n v="0"/>
    <n v="3"/>
    <n v="1206"/>
    <n v="1.5"/>
    <m/>
    <m/>
    <m/>
    <m/>
    <m/>
    <m/>
    <m/>
    <m/>
    <m/>
    <m/>
    <n v="1"/>
    <n v="0"/>
    <n v="1"/>
    <s v="Agawam River"/>
    <n v="42"/>
  </r>
  <r>
    <s v="134-B"/>
    <m/>
    <x v="0"/>
    <s v="1 FRANKS WAY"/>
    <n v="101"/>
    <s v="HAMMOND JOHN TR OF FRANK S"/>
    <s v="MR30"/>
    <s v="ONE FAMILY"/>
    <s v="134///B/"/>
    <n v="0.432"/>
    <n v="1"/>
    <n v="1"/>
    <n v="1"/>
    <n v="1"/>
    <s v="SEPTIC"/>
    <n v="0"/>
    <n v="1"/>
    <n v="17300"/>
    <s v="YES"/>
    <n v="17300"/>
    <s v="134-B"/>
    <s v="Public Water,Septic"/>
    <s v="SEPTIC"/>
    <s v="SEPTIC"/>
    <n v="17300"/>
    <m/>
    <m/>
    <n v="1"/>
    <n v="1"/>
    <n v="4"/>
    <n v="1776"/>
    <n v="2"/>
    <m/>
    <m/>
    <m/>
    <m/>
    <m/>
    <m/>
    <m/>
    <m/>
    <m/>
    <m/>
    <n v="2"/>
    <n v="9.68"/>
    <n v="1"/>
    <s v="Agawam River"/>
    <n v="42"/>
  </r>
  <r>
    <s v="LAND_NOPARC"/>
    <m/>
    <x v="0"/>
    <m/>
    <n v="0"/>
    <m/>
    <m/>
    <m/>
    <m/>
    <n v="4.0999999999999999E-4"/>
    <n v="0"/>
    <n v="0"/>
    <n v="0"/>
    <n v="0"/>
    <m/>
    <n v="0"/>
    <n v="0"/>
    <n v="0"/>
    <s v="NO"/>
    <n v="0"/>
    <m/>
    <m/>
    <m/>
    <m/>
    <n v="0"/>
    <m/>
    <m/>
    <n v="0"/>
    <n v="0"/>
    <n v="0"/>
    <n v="0"/>
    <n v="0"/>
    <m/>
    <m/>
    <m/>
    <m/>
    <m/>
    <m/>
    <m/>
    <m/>
    <m/>
    <m/>
    <n v="0"/>
    <n v="0"/>
    <n v="1"/>
    <s v="Agawam River"/>
    <n v="42"/>
  </r>
  <r>
    <s v="47-1158B"/>
    <m/>
    <x v="0"/>
    <s v="355 MAIN ST  OFF"/>
    <n v="392"/>
    <s v="MOHAMED OSSAMA"/>
    <s v="WRVL"/>
    <s v="UNDEV LAND"/>
    <s v="47//1158/B/"/>
    <n v="0.23039999999999999"/>
    <n v="0"/>
    <n v="0"/>
    <n v="0"/>
    <n v="0"/>
    <m/>
    <n v="0"/>
    <n v="0"/>
    <n v="0"/>
    <s v="YES"/>
    <n v="0"/>
    <s v="47-1158B"/>
    <m/>
    <m/>
    <m/>
    <n v="0"/>
    <m/>
    <m/>
    <n v="0"/>
    <n v="0"/>
    <n v="0"/>
    <n v="0"/>
    <n v="0"/>
    <m/>
    <m/>
    <m/>
    <m/>
    <m/>
    <m/>
    <m/>
    <m/>
    <m/>
    <m/>
    <n v="1"/>
    <n v="0"/>
    <n v="1"/>
    <s v="Agawam River"/>
    <n v="42"/>
  </r>
  <r>
    <s v="61-1082"/>
    <m/>
    <x v="0"/>
    <s v="171 HIGH ST"/>
    <n v="101"/>
    <s v="ROBINSON RAYMOND"/>
    <s v="MR30"/>
    <s v="ONE FAMILY"/>
    <s v="61//1082//"/>
    <n v="0.35876999999999998"/>
    <n v="0"/>
    <n v="0"/>
    <n v="1"/>
    <n v="1"/>
    <s v="SEWER"/>
    <n v="1"/>
    <n v="1"/>
    <n v="13500"/>
    <s v="YES"/>
    <n v="0"/>
    <s v="61-1082"/>
    <s v="Public Water,Public Sewer"/>
    <s v="SEWER"/>
    <s v="SEWER"/>
    <n v="13500"/>
    <m/>
    <m/>
    <n v="0"/>
    <n v="0"/>
    <n v="3"/>
    <n v="1652"/>
    <n v="1"/>
    <m/>
    <m/>
    <m/>
    <m/>
    <m/>
    <m/>
    <m/>
    <m/>
    <m/>
    <m/>
    <n v="1"/>
    <n v="0"/>
    <n v="1"/>
    <s v="Agawam River"/>
    <n v="42"/>
  </r>
  <r>
    <s v="LAND_NOPARC"/>
    <m/>
    <x v="0"/>
    <m/>
    <n v="0"/>
    <m/>
    <m/>
    <m/>
    <m/>
    <n v="0.11051999999999999"/>
    <n v="0"/>
    <n v="0"/>
    <n v="0"/>
    <n v="0"/>
    <m/>
    <n v="0"/>
    <n v="0"/>
    <n v="0"/>
    <s v="NO"/>
    <n v="0"/>
    <m/>
    <m/>
    <m/>
    <m/>
    <n v="0"/>
    <m/>
    <m/>
    <n v="0"/>
    <n v="0"/>
    <n v="0"/>
    <n v="0"/>
    <n v="0"/>
    <m/>
    <m/>
    <m/>
    <m/>
    <m/>
    <m/>
    <m/>
    <m/>
    <m/>
    <m/>
    <n v="0"/>
    <n v="0"/>
    <n v="1"/>
    <s v="Agawam River"/>
    <n v="42"/>
  </r>
  <r>
    <s v="61-1149"/>
    <m/>
    <x v="0"/>
    <s v="78 GIBBS AVE"/>
    <n v="101"/>
    <s v="PELLETIER BARBARA A"/>
    <s v="MR30"/>
    <s v="ONE FAMILY"/>
    <s v="61//1149//"/>
    <n v="0.20362"/>
    <n v="0"/>
    <n v="0"/>
    <n v="1"/>
    <n v="1"/>
    <s v="SEWER"/>
    <n v="1"/>
    <n v="1"/>
    <n v="5700"/>
    <s v="YES"/>
    <n v="0"/>
    <s v="61-1149"/>
    <s v="Public Water,Public Sewer"/>
    <s v="SEWER"/>
    <s v="SEWER"/>
    <n v="5700"/>
    <m/>
    <m/>
    <n v="0"/>
    <n v="0"/>
    <n v="3"/>
    <n v="1320"/>
    <n v="2"/>
    <m/>
    <m/>
    <m/>
    <m/>
    <m/>
    <m/>
    <m/>
    <m/>
    <m/>
    <m/>
    <n v="1"/>
    <n v="0"/>
    <n v="1"/>
    <s v="Broad Marsh River"/>
    <n v="43"/>
  </r>
  <r>
    <s v="134-1021"/>
    <m/>
    <x v="0"/>
    <s v="46 AVENUE A"/>
    <n v="131"/>
    <s v="NOLAN JOHN J"/>
    <s v="MR30"/>
    <s v="RES ACLNPO  MDL-00"/>
    <s v="134//1021//"/>
    <n v="0.22831000000000001"/>
    <n v="0"/>
    <n v="0"/>
    <n v="0"/>
    <n v="0"/>
    <m/>
    <n v="0"/>
    <n v="0"/>
    <n v="0"/>
    <s v="YES"/>
    <n v="0"/>
    <s v="134-1021"/>
    <s v="Public Water,Septic"/>
    <s v="SEPTIC"/>
    <m/>
    <n v="0"/>
    <m/>
    <m/>
    <n v="0"/>
    <n v="0"/>
    <n v="0"/>
    <n v="0"/>
    <n v="0"/>
    <m/>
    <m/>
    <m/>
    <m/>
    <m/>
    <m/>
    <m/>
    <m/>
    <m/>
    <m/>
    <n v="1"/>
    <n v="0"/>
    <n v="1"/>
    <s v="Agawam River"/>
    <n v="42"/>
  </r>
  <r>
    <s v="61-1201"/>
    <m/>
    <x v="0"/>
    <s v="85 GIBBS AVE"/>
    <n v="101"/>
    <s v="NICODEMUS BERNADINE ET AL"/>
    <s v="MR30"/>
    <s v="ONE FAMILY"/>
    <s v="61//1201//"/>
    <n v="0.13466"/>
    <n v="0"/>
    <n v="0"/>
    <n v="1"/>
    <n v="1"/>
    <s v="SEWER"/>
    <n v="1"/>
    <n v="1"/>
    <n v="5500"/>
    <s v="YES"/>
    <n v="0"/>
    <s v="61-1201"/>
    <s v="All Public"/>
    <s v="SEWER"/>
    <s v="SEWER"/>
    <n v="5500"/>
    <m/>
    <m/>
    <n v="0"/>
    <n v="0"/>
    <n v="3"/>
    <n v="1148"/>
    <n v="2"/>
    <m/>
    <m/>
    <m/>
    <m/>
    <m/>
    <m/>
    <m/>
    <m/>
    <m/>
    <m/>
    <n v="1"/>
    <n v="0"/>
    <n v="1"/>
    <s v="Broad Marsh River"/>
    <n v="43"/>
  </r>
  <r>
    <s v="47-1159"/>
    <m/>
    <x v="0"/>
    <s v="361 MAIN ST"/>
    <n v="322"/>
    <s v="POTENTIAL PROPERTIES LLC"/>
    <s v="WRVL"/>
    <s v="STORE/SHOP  MDL-96"/>
    <s v="47//1159//"/>
    <n v="0.45384999999999998"/>
    <n v="0"/>
    <n v="0"/>
    <n v="1"/>
    <n v="1"/>
    <s v="SEWER"/>
    <n v="1"/>
    <n v="1"/>
    <n v="0"/>
    <s v="YES"/>
    <n v="0"/>
    <s v="47-1159"/>
    <s v="All Public"/>
    <s v="SEWER"/>
    <s v="SEWER"/>
    <n v="0"/>
    <m/>
    <m/>
    <n v="0"/>
    <n v="0"/>
    <n v="0"/>
    <n v="11974"/>
    <n v="3"/>
    <m/>
    <m/>
    <m/>
    <m/>
    <m/>
    <m/>
    <m/>
    <m/>
    <m/>
    <m/>
    <n v="1"/>
    <n v="0"/>
    <n v="1"/>
    <s v="Agawam River"/>
    <n v="42"/>
  </r>
  <r>
    <s v="129-1152"/>
    <m/>
    <x v="0"/>
    <s v="7 DEPOT ST"/>
    <n v="301"/>
    <s v="PATEL BHARAT P"/>
    <s v="SC"/>
    <s v="MOTELS  MDL-94"/>
    <s v="129//1152//"/>
    <n v="0.71047000000000005"/>
    <n v="0"/>
    <n v="0"/>
    <n v="1"/>
    <n v="1"/>
    <s v="SEWER"/>
    <n v="1"/>
    <n v="3"/>
    <n v="114500"/>
    <s v="YES"/>
    <n v="0"/>
    <s v="129-1152"/>
    <s v="All Public"/>
    <s v="SEWER"/>
    <s v="SEWER"/>
    <n v="38166.67"/>
    <m/>
    <m/>
    <n v="0"/>
    <n v="0"/>
    <n v="3"/>
    <n v="1882"/>
    <n v="2"/>
    <m/>
    <m/>
    <m/>
    <m/>
    <m/>
    <m/>
    <m/>
    <m/>
    <m/>
    <m/>
    <n v="1"/>
    <n v="0"/>
    <n v="1"/>
    <s v="Agawam River"/>
    <n v="42"/>
  </r>
  <r>
    <s v="61-M9A"/>
    <m/>
    <x v="0"/>
    <s v="20 MORSE AVE"/>
    <n v="101"/>
    <s v="GARDNER JOHN R"/>
    <s v="MR30"/>
    <s v="ONE FAMILY"/>
    <s v="61//M9/A/"/>
    <n v="0.34098000000000001"/>
    <n v="0"/>
    <n v="0"/>
    <n v="1"/>
    <n v="1"/>
    <s v="SEWER"/>
    <n v="1"/>
    <n v="1"/>
    <n v="2600"/>
    <s v="NO_W1"/>
    <n v="0"/>
    <s v="61-M9A"/>
    <s v="Public Water,Public Sewer"/>
    <s v="SEWER"/>
    <s v="SEWER"/>
    <n v="2600"/>
    <m/>
    <m/>
    <n v="0"/>
    <n v="0"/>
    <n v="3"/>
    <n v="1366"/>
    <n v="1.3"/>
    <m/>
    <m/>
    <m/>
    <m/>
    <m/>
    <m/>
    <m/>
    <m/>
    <m/>
    <m/>
    <n v="4"/>
    <n v="0"/>
    <n v="1"/>
    <s v="Agawam River"/>
    <n v="42"/>
  </r>
  <r>
    <s v="LAND_NOPARC"/>
    <m/>
    <x v="0"/>
    <m/>
    <n v="0"/>
    <m/>
    <m/>
    <m/>
    <m/>
    <n v="1.3699999999999999E-3"/>
    <n v="0"/>
    <n v="0"/>
    <n v="0"/>
    <n v="0"/>
    <m/>
    <n v="0"/>
    <n v="0"/>
    <n v="0"/>
    <s v="NO"/>
    <n v="0"/>
    <m/>
    <m/>
    <m/>
    <m/>
    <n v="0"/>
    <m/>
    <m/>
    <n v="0"/>
    <n v="0"/>
    <n v="0"/>
    <n v="0"/>
    <n v="0"/>
    <m/>
    <m/>
    <m/>
    <m/>
    <m/>
    <m/>
    <m/>
    <m/>
    <m/>
    <m/>
    <n v="0"/>
    <n v="0"/>
    <n v="1"/>
    <s v="Agawam River"/>
    <n v="42"/>
  </r>
  <r>
    <s v="134-1019"/>
    <m/>
    <x v="0"/>
    <s v="44 AVENUE A"/>
    <n v="101"/>
    <s v="DEJESUS F RICHARD"/>
    <s v="MR30"/>
    <s v="ONE FAMILY"/>
    <s v="134//1019//"/>
    <n v="0.23300999999999999"/>
    <n v="1"/>
    <n v="1"/>
    <n v="1"/>
    <n v="1"/>
    <s v="SEPTIC"/>
    <n v="0"/>
    <n v="1"/>
    <n v="1200"/>
    <s v="NO_W1"/>
    <n v="1200"/>
    <s v="134-1019"/>
    <s v="Public Water,Septic"/>
    <s v="SEPTIC"/>
    <s v="SEPTIC"/>
    <n v="1200"/>
    <m/>
    <m/>
    <n v="1"/>
    <n v="1"/>
    <n v="1"/>
    <n v="576"/>
    <n v="1"/>
    <m/>
    <m/>
    <m/>
    <m/>
    <m/>
    <m/>
    <m/>
    <m/>
    <m/>
    <m/>
    <n v="2"/>
    <n v="9.68"/>
    <n v="1"/>
    <s v="Agawam River"/>
    <n v="42"/>
  </r>
  <r>
    <s v="43-W31"/>
    <m/>
    <x v="0"/>
    <s v="16 LINWOOD AVE"/>
    <n v="101"/>
    <s v="DENNIS CREGG T"/>
    <s v="MR30"/>
    <s v="ONE FAMILY"/>
    <s v="43//W31//"/>
    <n v="0.26891999999999999"/>
    <n v="1"/>
    <n v="1"/>
    <n v="1"/>
    <n v="1"/>
    <s v="SEPTIC"/>
    <n v="0"/>
    <n v="1"/>
    <n v="10300"/>
    <s v="YES"/>
    <n v="10300"/>
    <s v="43-W31"/>
    <s v="Public Water,Septic"/>
    <s v="SEPTIC"/>
    <s v="SEPTIC"/>
    <n v="10300"/>
    <m/>
    <m/>
    <n v="1"/>
    <n v="1"/>
    <n v="3"/>
    <n v="1248"/>
    <n v="1.5"/>
    <m/>
    <m/>
    <m/>
    <m/>
    <m/>
    <m/>
    <m/>
    <m/>
    <m/>
    <m/>
    <n v="1"/>
    <n v="9.68"/>
    <n v="1"/>
    <s v="Agawam River"/>
    <n v="42"/>
  </r>
  <r>
    <s v="134-1016"/>
    <m/>
    <x v="0"/>
    <s v="39 AVENUE A"/>
    <n v="101"/>
    <s v="QUINN TIMOTHY W"/>
    <s v="MR30"/>
    <s v="ONE FAMILY"/>
    <s v="134//1016//"/>
    <n v="0.33896999999999999"/>
    <n v="1"/>
    <n v="1"/>
    <n v="1"/>
    <n v="1"/>
    <s v="SEPTIC"/>
    <n v="0"/>
    <n v="1"/>
    <n v="6300"/>
    <s v="YES"/>
    <n v="6300"/>
    <s v="134-1016"/>
    <s v="Public Water,Septic"/>
    <s v="SEPTIC"/>
    <s v="SEPTIC"/>
    <n v="6300"/>
    <m/>
    <m/>
    <n v="1"/>
    <n v="1"/>
    <n v="3"/>
    <n v="832"/>
    <n v="1"/>
    <m/>
    <m/>
    <m/>
    <m/>
    <m/>
    <m/>
    <m/>
    <m/>
    <m/>
    <m/>
    <n v="1"/>
    <n v="9.68"/>
    <n v="1"/>
    <s v="Agawam River"/>
    <n v="42"/>
  </r>
  <r>
    <s v="134-1017"/>
    <m/>
    <x v="0"/>
    <s v="36 AVENUE A"/>
    <n v="131"/>
    <s v="SANTOS JOSEPH &amp; JOANNA"/>
    <s v="MR30"/>
    <s v="RES ACLNPO  MDL-00"/>
    <s v="134//1017//"/>
    <n v="0.28597"/>
    <n v="0"/>
    <n v="0"/>
    <n v="0"/>
    <n v="0"/>
    <m/>
    <n v="0"/>
    <n v="0"/>
    <n v="0"/>
    <s v="YES"/>
    <n v="0"/>
    <s v="134-1017"/>
    <s v="Public Water,Septic"/>
    <s v="SEPTIC"/>
    <m/>
    <n v="0"/>
    <m/>
    <m/>
    <n v="0"/>
    <n v="0"/>
    <n v="0"/>
    <n v="0"/>
    <n v="0"/>
    <m/>
    <m/>
    <m/>
    <m/>
    <m/>
    <m/>
    <m/>
    <m/>
    <m/>
    <m/>
    <n v="1"/>
    <n v="0"/>
    <n v="1"/>
    <s v="Agawam River"/>
    <n v="42"/>
  </r>
  <r>
    <s v="61-1199A"/>
    <m/>
    <x v="0"/>
    <s v="79 GIBBS AVE"/>
    <n v="132"/>
    <s v="MILESKI MARY C"/>
    <s v="MR30"/>
    <s v="RES ACLNUD  MDL-00"/>
    <s v="61//1199/A/"/>
    <n v="0.62790999999999997"/>
    <n v="0"/>
    <n v="0"/>
    <n v="0"/>
    <n v="0"/>
    <m/>
    <n v="0"/>
    <n v="0"/>
    <n v="0"/>
    <s v="YES"/>
    <n v="0"/>
    <s v="61-1199A"/>
    <s v="All Public"/>
    <s v="SEWER"/>
    <m/>
    <n v="0"/>
    <m/>
    <m/>
    <n v="0"/>
    <n v="0"/>
    <n v="0"/>
    <n v="0"/>
    <n v="0"/>
    <m/>
    <m/>
    <m/>
    <m/>
    <m/>
    <m/>
    <m/>
    <m/>
    <m/>
    <m/>
    <n v="1"/>
    <n v="0"/>
    <n v="1"/>
    <s v="Broad Marsh River"/>
    <n v="43"/>
  </r>
  <r>
    <s v="61-1085"/>
    <m/>
    <x v="0"/>
    <s v="376 MAIN ST"/>
    <n v="105"/>
    <s v="VALLE DAVID M"/>
    <s v="MR30"/>
    <s v="THREE FAM"/>
    <s v="61//1085//"/>
    <n v="0.30884"/>
    <n v="0"/>
    <n v="0"/>
    <n v="1"/>
    <n v="1"/>
    <s v="SEWER"/>
    <n v="1"/>
    <n v="1"/>
    <n v="17400"/>
    <s v="YES"/>
    <n v="0"/>
    <s v="61-1085"/>
    <s v="All Public"/>
    <s v="SEWER"/>
    <s v="SEWER"/>
    <n v="17400"/>
    <m/>
    <m/>
    <n v="0"/>
    <n v="0"/>
    <n v="6"/>
    <n v="3214"/>
    <n v="2.5"/>
    <m/>
    <m/>
    <m/>
    <m/>
    <m/>
    <m/>
    <m/>
    <m/>
    <m/>
    <m/>
    <n v="1"/>
    <n v="0"/>
    <n v="1"/>
    <s v="Agawam River"/>
    <n v="42"/>
  </r>
  <r>
    <s v="61-M9B"/>
    <m/>
    <x v="0"/>
    <s v="18 MORSE AVE"/>
    <n v="101"/>
    <s v="LEFAVOR PHYLLIS H LIFE ESTATE"/>
    <s v="MR30"/>
    <s v="ONE FAMILY"/>
    <s v="61//M9/B/"/>
    <n v="1.5089999999999999E-2"/>
    <n v="0"/>
    <n v="0"/>
    <n v="1"/>
    <n v="1"/>
    <s v="SEWER"/>
    <n v="1"/>
    <n v="1"/>
    <n v="7400"/>
    <s v="YES"/>
    <n v="0"/>
    <s v="61-M9B"/>
    <s v="Public Water,Public Sewer"/>
    <s v="SEWER"/>
    <s v="SEWER"/>
    <n v="7400"/>
    <m/>
    <m/>
    <n v="0"/>
    <n v="0"/>
    <n v="3"/>
    <n v="1516"/>
    <n v="1.5"/>
    <m/>
    <m/>
    <m/>
    <m/>
    <m/>
    <m/>
    <m/>
    <m/>
    <m/>
    <m/>
    <n v="1"/>
    <n v="0"/>
    <n v="1"/>
    <s v="Agawam River"/>
    <n v="42"/>
  </r>
  <r>
    <s v="UNK788"/>
    <s v="FEE"/>
    <x v="0"/>
    <s v="APPLE ST"/>
    <n v="0"/>
    <m/>
    <m/>
    <m/>
    <m/>
    <n v="1.5126200000000001"/>
    <n v="0"/>
    <n v="0"/>
    <n v="0"/>
    <n v="0"/>
    <m/>
    <n v="0"/>
    <n v="0"/>
    <n v="0"/>
    <s v="NO_W2"/>
    <n v="0"/>
    <m/>
    <m/>
    <m/>
    <m/>
    <n v="0"/>
    <m/>
    <m/>
    <n v="0"/>
    <n v="0"/>
    <n v="0"/>
    <n v="0"/>
    <n v="0"/>
    <s v="Not in new Assr DB, Makepe?, old info"/>
    <m/>
    <m/>
    <m/>
    <m/>
    <m/>
    <m/>
    <m/>
    <m/>
    <m/>
    <n v="4"/>
    <n v="0"/>
    <n v="1"/>
    <s v="Agawam River"/>
    <n v="42"/>
  </r>
  <r>
    <s v="61-1151"/>
    <m/>
    <x v="0"/>
    <s v="190 HIGH ST"/>
    <n v="101"/>
    <s v="SULLIVAN WILLIAM F"/>
    <s v="MR30"/>
    <s v="ONE FAMILY"/>
    <s v="61//1151//"/>
    <n v="0.31886999999999999"/>
    <n v="0"/>
    <n v="0"/>
    <n v="1"/>
    <n v="1"/>
    <s v="SEWER"/>
    <n v="1"/>
    <n v="1"/>
    <n v="3500"/>
    <s v="YES"/>
    <n v="0"/>
    <s v="61-1151"/>
    <s v="Public Water,Public Sewer"/>
    <s v="SEWER"/>
    <s v="SEWER"/>
    <n v="3500"/>
    <m/>
    <m/>
    <n v="0"/>
    <n v="0"/>
    <n v="3"/>
    <n v="1350"/>
    <n v="1"/>
    <m/>
    <m/>
    <m/>
    <m/>
    <m/>
    <m/>
    <m/>
    <m/>
    <m/>
    <m/>
    <n v="2"/>
    <n v="0"/>
    <n v="1"/>
    <s v="Agawam River"/>
    <n v="42"/>
  </r>
  <r>
    <s v="134-1015"/>
    <m/>
    <x v="0"/>
    <s v="26 AVENUE A"/>
    <n v="131"/>
    <s v="FANTASIA ALBERT A"/>
    <s v="MR30"/>
    <s v="RES ACLNPO  MDL-00"/>
    <s v="134//1015//"/>
    <n v="0.20568"/>
    <n v="0"/>
    <n v="0"/>
    <n v="0"/>
    <n v="0"/>
    <m/>
    <n v="0"/>
    <n v="0"/>
    <n v="0"/>
    <s v="YES"/>
    <n v="0"/>
    <s v="134-1015"/>
    <s v="Public Water,Septic"/>
    <s v="SEPTIC"/>
    <m/>
    <n v="0"/>
    <m/>
    <m/>
    <n v="0"/>
    <n v="0"/>
    <n v="0"/>
    <n v="0"/>
    <n v="0"/>
    <m/>
    <m/>
    <m/>
    <m/>
    <m/>
    <m/>
    <m/>
    <m/>
    <m/>
    <m/>
    <n v="1"/>
    <n v="0"/>
    <n v="1"/>
    <s v="Agawam River"/>
    <n v="42"/>
  </r>
  <r>
    <s v="133-105"/>
    <m/>
    <x v="0"/>
    <s v="120 SANDWICH RD"/>
    <n v="132"/>
    <s v="MENDES NORMAN E"/>
    <s v="MR30"/>
    <s v="RES ACLNUD  MDL-00"/>
    <s v="133//105//"/>
    <n v="1.74779"/>
    <n v="0"/>
    <n v="0"/>
    <n v="0"/>
    <n v="0"/>
    <m/>
    <n v="0"/>
    <n v="0"/>
    <n v="0"/>
    <s v="YES"/>
    <n v="0"/>
    <s v="133-105"/>
    <s v="Public Water,Septic"/>
    <s v="SEPTIC"/>
    <m/>
    <n v="0"/>
    <m/>
    <m/>
    <n v="0"/>
    <n v="0"/>
    <n v="0"/>
    <n v="0"/>
    <n v="0"/>
    <m/>
    <m/>
    <m/>
    <m/>
    <m/>
    <m/>
    <m/>
    <m/>
    <m/>
    <m/>
    <n v="4"/>
    <n v="0"/>
    <n v="1"/>
    <s v="Agawam River"/>
    <n v="42"/>
  </r>
  <r>
    <s v="LAND_NOPARC"/>
    <m/>
    <x v="0"/>
    <m/>
    <n v="0"/>
    <m/>
    <m/>
    <m/>
    <m/>
    <n v="8.8000000000000003E-4"/>
    <n v="0"/>
    <n v="0"/>
    <n v="0"/>
    <n v="0"/>
    <m/>
    <n v="0"/>
    <n v="0"/>
    <n v="0"/>
    <s v="NO"/>
    <n v="0"/>
    <m/>
    <m/>
    <m/>
    <m/>
    <n v="0"/>
    <m/>
    <m/>
    <n v="0"/>
    <n v="0"/>
    <n v="0"/>
    <n v="0"/>
    <n v="0"/>
    <m/>
    <m/>
    <m/>
    <m/>
    <m/>
    <m/>
    <m/>
    <m/>
    <m/>
    <m/>
    <n v="0"/>
    <n v="0"/>
    <n v="1"/>
    <s v="Agawam River"/>
    <n v="42"/>
  </r>
  <r>
    <s v="LAND_NOPARC"/>
    <m/>
    <x v="0"/>
    <m/>
    <n v="0"/>
    <m/>
    <m/>
    <m/>
    <m/>
    <n v="2.0200000000000001E-3"/>
    <n v="0"/>
    <n v="0"/>
    <n v="0"/>
    <n v="0"/>
    <m/>
    <n v="0"/>
    <n v="0"/>
    <n v="0"/>
    <s v="NO"/>
    <n v="0"/>
    <m/>
    <m/>
    <m/>
    <m/>
    <n v="0"/>
    <m/>
    <m/>
    <n v="0"/>
    <n v="0"/>
    <n v="0"/>
    <n v="0"/>
    <n v="0"/>
    <m/>
    <m/>
    <m/>
    <m/>
    <m/>
    <m/>
    <m/>
    <m/>
    <m/>
    <m/>
    <n v="0"/>
    <n v="0"/>
    <n v="1"/>
    <s v="Agawam River"/>
    <n v="42"/>
  </r>
  <r>
    <s v="134-1024"/>
    <m/>
    <x v="0"/>
    <s v="4 FRANK'S WAY"/>
    <n v="132"/>
    <s v="HARRIS JAMES W"/>
    <s v="MR30"/>
    <s v="RES ACLNUD  MDL-00"/>
    <s v="134//1024//"/>
    <n v="0.21415000000000001"/>
    <n v="0"/>
    <n v="0"/>
    <n v="0"/>
    <n v="0"/>
    <m/>
    <n v="0"/>
    <n v="0"/>
    <n v="0"/>
    <s v="YES"/>
    <n v="0"/>
    <s v="134-1024"/>
    <s v="Public Water,Septic"/>
    <s v="SEPTIC"/>
    <m/>
    <n v="0"/>
    <m/>
    <m/>
    <n v="0"/>
    <n v="0"/>
    <n v="0"/>
    <n v="0"/>
    <n v="0"/>
    <m/>
    <m/>
    <m/>
    <m/>
    <m/>
    <m/>
    <m/>
    <m/>
    <m/>
    <m/>
    <n v="1"/>
    <n v="0"/>
    <n v="1"/>
    <s v="Agawam River"/>
    <n v="42"/>
  </r>
  <r>
    <s v="134-1028"/>
    <m/>
    <x v="0"/>
    <s v="70 AVENUE A"/>
    <n v="101"/>
    <s v="JARVIS ROBERT L"/>
    <s v="MR30"/>
    <s v="ONE FAMILY"/>
    <s v="134//1028//"/>
    <n v="0.72307999999999995"/>
    <n v="1"/>
    <n v="1"/>
    <n v="1"/>
    <n v="1"/>
    <s v="SEPTIC"/>
    <n v="0"/>
    <n v="1"/>
    <n v="5600"/>
    <s v="YES"/>
    <n v="5600"/>
    <s v="134-1028"/>
    <s v="Public Water,Septic"/>
    <s v="SEPTIC"/>
    <s v="SEPTIC"/>
    <n v="5600"/>
    <m/>
    <m/>
    <n v="1"/>
    <n v="1"/>
    <n v="3"/>
    <n v="910"/>
    <n v="1.75"/>
    <m/>
    <m/>
    <m/>
    <m/>
    <m/>
    <m/>
    <m/>
    <m/>
    <m/>
    <m/>
    <n v="1"/>
    <n v="9.68"/>
    <n v="1"/>
    <s v="Agawam River"/>
    <n v="42"/>
  </r>
  <r>
    <s v="61-1146"/>
    <m/>
    <x v="0"/>
    <s v="32 HIGHLAND RD"/>
    <n v="101"/>
    <s v="DONAHUE GREGG"/>
    <s v="MR30"/>
    <s v="ONE FAMILY"/>
    <s v="61//1146//"/>
    <n v="0.32046000000000002"/>
    <n v="0"/>
    <n v="0"/>
    <n v="1"/>
    <n v="1"/>
    <s v="SEWER"/>
    <n v="1"/>
    <n v="1"/>
    <n v="6400"/>
    <s v="YES"/>
    <n v="0"/>
    <s v="61-1146"/>
    <s v="Public Water,Public Sewer"/>
    <s v="SEWER"/>
    <s v="SEWER"/>
    <n v="6400"/>
    <m/>
    <m/>
    <n v="0"/>
    <n v="0"/>
    <n v="3"/>
    <n v="1633"/>
    <n v="2.2999999999999998"/>
    <m/>
    <m/>
    <m/>
    <m/>
    <m/>
    <m/>
    <m/>
    <m/>
    <m/>
    <m/>
    <n v="1"/>
    <n v="0"/>
    <n v="1"/>
    <s v="Broad Marsh River"/>
    <n v="43"/>
  </r>
  <r>
    <s v="132-1076B"/>
    <m/>
    <x v="0"/>
    <s v="MAYFLOWER RIDGE DR OFF"/>
    <n v="132"/>
    <s v="COMMUNITY GARAGE INC"/>
    <s v="MR30"/>
    <s v="RES ACLNUD  MDL-00"/>
    <s v="132//1076/B/"/>
    <n v="1.4724200000000001"/>
    <n v="0"/>
    <n v="0"/>
    <n v="0"/>
    <n v="0"/>
    <m/>
    <n v="0"/>
    <n v="0"/>
    <n v="0"/>
    <s v="YES"/>
    <n v="0"/>
    <s v="132-1076B"/>
    <m/>
    <m/>
    <m/>
    <n v="0"/>
    <m/>
    <m/>
    <n v="0"/>
    <n v="0"/>
    <n v="0"/>
    <n v="0"/>
    <n v="0"/>
    <m/>
    <m/>
    <m/>
    <m/>
    <m/>
    <m/>
    <m/>
    <m/>
    <m/>
    <m/>
    <n v="1"/>
    <n v="0"/>
    <n v="1"/>
    <s v="Agawam River"/>
    <n v="42"/>
  </r>
  <r>
    <s v="134-1023"/>
    <m/>
    <x v="0"/>
    <s v="52 AVENUE A"/>
    <n v="101"/>
    <s v="CASEY MICHAEL S"/>
    <s v="MR30"/>
    <s v="ONE FAMILY"/>
    <s v="134//1023//"/>
    <n v="0.96045999999999998"/>
    <n v="1"/>
    <n v="1"/>
    <n v="1"/>
    <n v="1"/>
    <s v="SEPTIC"/>
    <n v="0"/>
    <n v="1"/>
    <n v="16700"/>
    <s v="YES"/>
    <n v="16700"/>
    <s v="134-1023"/>
    <s v="Public Water,Septic"/>
    <s v="SEPTIC"/>
    <s v="SEPTIC"/>
    <n v="16700"/>
    <m/>
    <m/>
    <n v="1"/>
    <n v="1"/>
    <n v="4"/>
    <n v="2593"/>
    <n v="1.75"/>
    <m/>
    <m/>
    <m/>
    <m/>
    <m/>
    <m/>
    <m/>
    <m/>
    <m/>
    <m/>
    <n v="1"/>
    <n v="9.68"/>
    <n v="1"/>
    <s v="Agawam River"/>
    <n v="42"/>
  </r>
  <r>
    <s v="61-1144"/>
    <m/>
    <x v="0"/>
    <s v="28 HIGHLAND RD"/>
    <n v="101"/>
    <s v="MONAST ROGER E"/>
    <s v="MR30"/>
    <s v="ONE FAMILY"/>
    <s v="61//1144//"/>
    <n v="0.32421"/>
    <n v="0"/>
    <n v="0"/>
    <n v="1"/>
    <n v="1"/>
    <s v="SEWER"/>
    <n v="1"/>
    <n v="1"/>
    <n v="10400"/>
    <s v="YES"/>
    <n v="0"/>
    <s v="61-1144"/>
    <s v="Public Water,Public Sewer"/>
    <s v="SEWER"/>
    <s v="SEWER"/>
    <n v="10400"/>
    <m/>
    <m/>
    <n v="0"/>
    <n v="0"/>
    <n v="3"/>
    <n v="1169"/>
    <n v="1.75"/>
    <m/>
    <m/>
    <m/>
    <m/>
    <m/>
    <m/>
    <m/>
    <m/>
    <m/>
    <m/>
    <n v="1"/>
    <n v="0"/>
    <n v="1"/>
    <s v="Broad Marsh River"/>
    <n v="43"/>
  </r>
  <r>
    <s v="61-1141"/>
    <m/>
    <x v="0"/>
    <s v="22 HIGHLAND RD"/>
    <n v="101"/>
    <s v="GOMES JOY"/>
    <s v="MR30"/>
    <s v="ONE FAMILY"/>
    <s v="61//1141//"/>
    <n v="0.36464000000000002"/>
    <n v="0"/>
    <n v="0"/>
    <n v="1"/>
    <n v="1"/>
    <s v="SEWER"/>
    <n v="1"/>
    <n v="1"/>
    <n v="3700"/>
    <s v="YES"/>
    <n v="0"/>
    <s v="61-1141"/>
    <s v="Public Water,Public Sewer"/>
    <s v="SEWER"/>
    <s v="SEWER"/>
    <n v="3700"/>
    <m/>
    <m/>
    <n v="0"/>
    <n v="0"/>
    <n v="4"/>
    <n v="1664"/>
    <n v="2"/>
    <m/>
    <m/>
    <m/>
    <m/>
    <m/>
    <m/>
    <m/>
    <m/>
    <m/>
    <m/>
    <n v="1"/>
    <n v="0"/>
    <n v="1"/>
    <s v="Agawam River"/>
    <n v="42"/>
  </r>
  <r>
    <s v="61-1083"/>
    <m/>
    <x v="0"/>
    <s v="380 MAIN ST"/>
    <n v="109"/>
    <s v="NYMAN MARY M"/>
    <s v="MR30"/>
    <s v="MULTI HSES"/>
    <s v="61//1083//"/>
    <n v="0.39868999999999999"/>
    <n v="0"/>
    <n v="0"/>
    <n v="2"/>
    <n v="2"/>
    <s v="SEWER"/>
    <n v="1"/>
    <n v="1"/>
    <n v="9400"/>
    <s v="YES"/>
    <n v="0"/>
    <s v="61-1083"/>
    <s v="All Public"/>
    <s v="SEWER"/>
    <s v="SEWER"/>
    <n v="9400"/>
    <m/>
    <m/>
    <n v="0"/>
    <n v="0"/>
    <n v="3"/>
    <n v="1955"/>
    <n v="1.5"/>
    <m/>
    <m/>
    <m/>
    <m/>
    <m/>
    <m/>
    <m/>
    <m/>
    <m/>
    <m/>
    <n v="1"/>
    <n v="0"/>
    <n v="1"/>
    <s v="Agawam River"/>
    <n v="42"/>
  </r>
  <r>
    <s v="134-1030"/>
    <m/>
    <x v="0"/>
    <s v="72 AVENUE A"/>
    <n v="101"/>
    <s v="BARNETT JUDITH M &amp; MENDES"/>
    <s v="MR30"/>
    <s v="ONE FAMILY"/>
    <s v="134//1030//"/>
    <n v="0.54218999999999995"/>
    <n v="1"/>
    <n v="1"/>
    <n v="1"/>
    <n v="1"/>
    <s v="SEPTIC"/>
    <n v="0"/>
    <n v="1"/>
    <n v="3800"/>
    <s v="YES"/>
    <n v="3800"/>
    <s v="134-1030"/>
    <s v="Public Water,Septic"/>
    <s v="SEPTIC"/>
    <s v="SEPTIC"/>
    <n v="3800"/>
    <m/>
    <m/>
    <n v="1"/>
    <n v="1"/>
    <n v="2"/>
    <n v="1032"/>
    <n v="1.3"/>
    <m/>
    <m/>
    <m/>
    <m/>
    <m/>
    <m/>
    <m/>
    <m/>
    <m/>
    <m/>
    <n v="1"/>
    <n v="9.68"/>
    <n v="1"/>
    <s v="Agawam River"/>
    <n v="42"/>
  </r>
  <r>
    <s v="43-W38"/>
    <m/>
    <x v="0"/>
    <s v="21 LINWOOD AVE"/>
    <n v="111"/>
    <s v="LES THEODORE I"/>
    <s v="MR30"/>
    <s v="APT 4-8  MDL-94"/>
    <s v="43//W38//"/>
    <n v="0.77124000000000004"/>
    <n v="0"/>
    <n v="0"/>
    <n v="0"/>
    <n v="0"/>
    <m/>
    <n v="0"/>
    <n v="0"/>
    <n v="0"/>
    <s v="YES"/>
    <n v="0"/>
    <s v="43-W38"/>
    <s v="Public Water,Septic"/>
    <s v="SEPTIC"/>
    <m/>
    <n v="0"/>
    <m/>
    <m/>
    <n v="0"/>
    <n v="0"/>
    <n v="8"/>
    <n v="3494"/>
    <n v="2"/>
    <m/>
    <m/>
    <m/>
    <m/>
    <m/>
    <m/>
    <m/>
    <m/>
    <m/>
    <m/>
    <n v="2"/>
    <n v="0"/>
    <n v="1"/>
    <s v="Agawam River"/>
    <n v="42"/>
  </r>
  <r>
    <s v="61-1036"/>
    <m/>
    <x v="0"/>
    <s v="367 MAIN ST"/>
    <n v="310"/>
    <s v="NELSON JOHN R"/>
    <s v="WRVL"/>
    <s v="PRI COMM  MDL-94"/>
    <s v="61//1036//"/>
    <n v="0.84963999999999995"/>
    <n v="0"/>
    <n v="0"/>
    <n v="1"/>
    <n v="1"/>
    <s v="SEWER"/>
    <n v="2"/>
    <n v="2"/>
    <n v="31600"/>
    <s v="YES"/>
    <n v="0"/>
    <s v="61-1036"/>
    <s v="All Public"/>
    <s v="SEWER"/>
    <s v="SEWER"/>
    <n v="15800"/>
    <m/>
    <m/>
    <n v="0"/>
    <n v="0"/>
    <n v="3"/>
    <n v="2668"/>
    <n v="1.5"/>
    <m/>
    <m/>
    <m/>
    <m/>
    <m/>
    <m/>
    <m/>
    <m/>
    <m/>
    <m/>
    <n v="1"/>
    <n v="0"/>
    <n v="1"/>
    <s v="Agawam River"/>
    <n v="42"/>
  </r>
  <r>
    <s v="134-1031"/>
    <m/>
    <x v="0"/>
    <s v="74 AVENUE A"/>
    <n v="101"/>
    <s v="BABBITT GERALD W"/>
    <s v="MR30"/>
    <s v="ONE FAMILY"/>
    <s v="134//1031//"/>
    <n v="0.43681999999999999"/>
    <n v="1"/>
    <n v="1"/>
    <n v="1"/>
    <n v="1"/>
    <s v="SEPTIC"/>
    <n v="0"/>
    <n v="1"/>
    <n v="11200"/>
    <s v="YES"/>
    <n v="11200"/>
    <s v="134-1031"/>
    <s v="Public Water,Septic"/>
    <s v="SEPTIC"/>
    <s v="SEPTIC"/>
    <n v="11200"/>
    <m/>
    <m/>
    <n v="1"/>
    <n v="1"/>
    <n v="3"/>
    <n v="1881"/>
    <n v="2"/>
    <m/>
    <m/>
    <m/>
    <m/>
    <m/>
    <m/>
    <m/>
    <m/>
    <m/>
    <m/>
    <n v="1"/>
    <n v="9.68"/>
    <n v="1"/>
    <s v="Agawam River"/>
    <n v="42"/>
  </r>
  <r>
    <s v="61-1208"/>
    <m/>
    <x v="0"/>
    <s v="0 HIGH ST"/>
    <n v="132"/>
    <s v="LOVE EDISON M ET ALS"/>
    <s v="MR30"/>
    <s v="RES ACLNUD  MDL-00"/>
    <s v="61//1208//"/>
    <n v="0.22814999999999999"/>
    <n v="0"/>
    <n v="0"/>
    <n v="0"/>
    <n v="0"/>
    <m/>
    <n v="0"/>
    <n v="0"/>
    <n v="0"/>
    <s v="YES"/>
    <n v="0"/>
    <s v="61-1208"/>
    <s v="All Public"/>
    <s v="SEWER"/>
    <m/>
    <n v="0"/>
    <m/>
    <m/>
    <n v="0"/>
    <n v="0"/>
    <n v="0"/>
    <n v="0"/>
    <n v="0"/>
    <m/>
    <m/>
    <m/>
    <m/>
    <m/>
    <m/>
    <m/>
    <m/>
    <m/>
    <m/>
    <n v="1"/>
    <n v="0"/>
    <n v="1"/>
    <s v="Agawam River"/>
    <n v="42"/>
  </r>
  <r>
    <s v="61-1140"/>
    <m/>
    <x v="0"/>
    <s v="18 HIGHLAND RD"/>
    <n v="105"/>
    <s v="KEATING JOHN F JR"/>
    <s v="MR30"/>
    <s v="THREE FAM"/>
    <s v="61//1140//"/>
    <n v="0.37303999999999998"/>
    <n v="0"/>
    <n v="0"/>
    <n v="1"/>
    <n v="1"/>
    <s v="SEWER"/>
    <n v="1"/>
    <n v="1"/>
    <n v="25600"/>
    <s v="YES"/>
    <n v="0"/>
    <s v="61-1140"/>
    <s v="Public Water,Public Sewer"/>
    <s v="SEWER"/>
    <s v="SEWER"/>
    <n v="25600"/>
    <m/>
    <m/>
    <n v="0"/>
    <n v="0"/>
    <n v="9"/>
    <n v="3601"/>
    <n v="2.75"/>
    <m/>
    <m/>
    <m/>
    <m/>
    <m/>
    <m/>
    <m/>
    <m/>
    <m/>
    <m/>
    <n v="1"/>
    <n v="0"/>
    <n v="1"/>
    <s v="Agawam River"/>
    <n v="42"/>
  </r>
  <r>
    <s v="61-1080"/>
    <m/>
    <x v="0"/>
    <s v="181 HIGH ST"/>
    <n v="101"/>
    <s v="FRASER NORMA LIFE ESTATE"/>
    <s v="MR30"/>
    <s v="ONE FAMILY"/>
    <s v="61//1080//"/>
    <n v="0.46373999999999999"/>
    <n v="0"/>
    <n v="0"/>
    <n v="1"/>
    <n v="1"/>
    <s v="SEWER"/>
    <n v="1"/>
    <n v="1"/>
    <n v="8600"/>
    <s v="YES"/>
    <n v="0"/>
    <s v="61-1080"/>
    <s v="Public Water,Public Sewer"/>
    <s v="SEWER"/>
    <s v="SEWER"/>
    <n v="8600"/>
    <m/>
    <m/>
    <n v="0"/>
    <n v="0"/>
    <n v="4"/>
    <n v="1721"/>
    <n v="1.75"/>
    <m/>
    <m/>
    <m/>
    <m/>
    <m/>
    <m/>
    <m/>
    <m/>
    <m/>
    <m/>
    <n v="2"/>
    <n v="0"/>
    <n v="1"/>
    <s v="Agawam River"/>
    <n v="42"/>
  </r>
  <r>
    <s v="134-A"/>
    <m/>
    <x v="0"/>
    <s v="68 AVENUE A"/>
    <n v="101"/>
    <s v="RODERICK JULIO P JR"/>
    <s v="MR30"/>
    <s v="ONE FAMILY"/>
    <s v="134///A/"/>
    <n v="0.56132000000000004"/>
    <n v="1"/>
    <n v="1"/>
    <n v="1"/>
    <n v="1"/>
    <s v="SEPTIC"/>
    <n v="0"/>
    <n v="1"/>
    <n v="11300"/>
    <s v="YES"/>
    <n v="11300"/>
    <s v="134-A"/>
    <s v="Public Water,Septic"/>
    <s v="SEPTIC"/>
    <s v="SEPTIC"/>
    <n v="11300"/>
    <m/>
    <m/>
    <n v="1"/>
    <n v="1"/>
    <n v="3"/>
    <n v="1826"/>
    <n v="2"/>
    <m/>
    <m/>
    <m/>
    <m/>
    <m/>
    <m/>
    <m/>
    <m/>
    <m/>
    <m/>
    <n v="2"/>
    <n v="9.68"/>
    <n v="1"/>
    <s v="Agawam River"/>
    <n v="42"/>
  </r>
  <r>
    <s v="61-1148"/>
    <m/>
    <x v="0"/>
    <s v="38 HIGHLAND RD"/>
    <n v="101"/>
    <s v="DENEEN PAULA M"/>
    <s v="MR30"/>
    <s v="ONE FAMILY"/>
    <s v="61//1148//"/>
    <n v="0.24132000000000001"/>
    <n v="0"/>
    <n v="0"/>
    <n v="1"/>
    <n v="1"/>
    <s v="SEWER"/>
    <n v="1"/>
    <n v="1"/>
    <n v="5600"/>
    <s v="YES"/>
    <n v="0"/>
    <s v="61-1148"/>
    <s v="All Public"/>
    <s v="SEWER"/>
    <s v="SEWER"/>
    <n v="5600"/>
    <m/>
    <m/>
    <n v="0"/>
    <n v="0"/>
    <n v="4"/>
    <n v="1680"/>
    <n v="2"/>
    <m/>
    <m/>
    <m/>
    <m/>
    <m/>
    <m/>
    <m/>
    <m/>
    <m/>
    <m/>
    <n v="1"/>
    <n v="0"/>
    <n v="1"/>
    <s v="Broad Marsh River"/>
    <n v="43"/>
  </r>
  <r>
    <s v="134-1038"/>
    <m/>
    <x v="0"/>
    <s v="78 AVENUE A"/>
    <n v="101"/>
    <s v="JONES CHRISTOPHER"/>
    <s v="MR30"/>
    <s v="ONE FAMILY"/>
    <s v="134//1038//"/>
    <n v="0.45096999999999998"/>
    <n v="1"/>
    <n v="1"/>
    <n v="1"/>
    <n v="1"/>
    <s v="SEPTIC"/>
    <n v="0"/>
    <n v="1"/>
    <n v="7600"/>
    <s v="YES"/>
    <n v="7600"/>
    <s v="134-1038"/>
    <s v="Public Water,Septic"/>
    <s v="SEPTIC"/>
    <s v="SEPTIC"/>
    <n v="7600"/>
    <m/>
    <m/>
    <n v="1"/>
    <n v="1"/>
    <n v="3"/>
    <n v="1800"/>
    <n v="1.3"/>
    <m/>
    <m/>
    <m/>
    <m/>
    <m/>
    <m/>
    <m/>
    <m/>
    <m/>
    <m/>
    <n v="1"/>
    <n v="9.68"/>
    <n v="1"/>
    <s v="Agawam River"/>
    <n v="42"/>
  </r>
  <r>
    <s v="LAND_NOPARC"/>
    <m/>
    <x v="0"/>
    <m/>
    <n v="0"/>
    <m/>
    <m/>
    <m/>
    <m/>
    <n v="4.2300000000000003E-3"/>
    <n v="0"/>
    <n v="0"/>
    <n v="0"/>
    <n v="0"/>
    <m/>
    <n v="0"/>
    <n v="0"/>
    <n v="0"/>
    <s v="NO"/>
    <n v="0"/>
    <m/>
    <m/>
    <m/>
    <m/>
    <n v="0"/>
    <m/>
    <m/>
    <n v="0"/>
    <n v="0"/>
    <n v="0"/>
    <n v="0"/>
    <n v="0"/>
    <m/>
    <m/>
    <m/>
    <m/>
    <m/>
    <m/>
    <m/>
    <m/>
    <m/>
    <m/>
    <n v="0"/>
    <n v="0"/>
    <n v="1"/>
    <s v="Agawam River"/>
    <n v="42"/>
  </r>
  <r>
    <s v="61-1138"/>
    <m/>
    <x v="0"/>
    <s v="14 HIGHLAND RD"/>
    <n v="101"/>
    <s v="BROSSEAU WILLIAM G"/>
    <s v="MR30"/>
    <s v="ONE FAMILY"/>
    <s v="61//1138//"/>
    <n v="0.26705000000000001"/>
    <n v="0"/>
    <n v="0"/>
    <n v="1"/>
    <n v="1"/>
    <s v="SEWER"/>
    <n v="1"/>
    <n v="1"/>
    <n v="8000"/>
    <s v="YES"/>
    <n v="0"/>
    <s v="61-1138"/>
    <s v="Public Water,Public Sewer"/>
    <s v="SEWER"/>
    <s v="SEWER"/>
    <n v="8000"/>
    <m/>
    <m/>
    <n v="0"/>
    <n v="0"/>
    <n v="4"/>
    <n v="1996"/>
    <n v="2"/>
    <m/>
    <m/>
    <m/>
    <m/>
    <m/>
    <m/>
    <m/>
    <m/>
    <m/>
    <m/>
    <n v="1"/>
    <n v="0"/>
    <n v="1"/>
    <s v="Agawam River"/>
    <n v="42"/>
  </r>
  <r>
    <s v="61-1142"/>
    <m/>
    <x v="0"/>
    <s v="26 HIGHLAND RD"/>
    <n v="101"/>
    <s v="REED ROBERT A JR"/>
    <s v="MR30"/>
    <s v="ONE FAMILY"/>
    <s v="61//1142//"/>
    <n v="0.25233"/>
    <n v="0"/>
    <n v="0"/>
    <n v="1"/>
    <n v="1"/>
    <s v="SEWER"/>
    <n v="1"/>
    <n v="1"/>
    <n v="9700"/>
    <s v="YES"/>
    <n v="0"/>
    <s v="61-1142"/>
    <s v="Public Water,Public Sewer"/>
    <s v="SEWER"/>
    <s v="SEWER"/>
    <n v="9700"/>
    <m/>
    <m/>
    <n v="0"/>
    <n v="0"/>
    <n v="3"/>
    <n v="1024"/>
    <n v="1.25"/>
    <m/>
    <m/>
    <m/>
    <m/>
    <m/>
    <m/>
    <m/>
    <m/>
    <m/>
    <m/>
    <n v="1"/>
    <n v="0"/>
    <n v="1"/>
    <s v="Agawam River"/>
    <n v="42"/>
  </r>
  <r>
    <s v="LAND_NOPARC"/>
    <m/>
    <x v="0"/>
    <m/>
    <n v="0"/>
    <m/>
    <m/>
    <m/>
    <m/>
    <n v="1.7099999999999999E-3"/>
    <n v="0"/>
    <n v="0"/>
    <n v="0"/>
    <n v="0"/>
    <m/>
    <n v="0"/>
    <n v="0"/>
    <n v="0"/>
    <s v="NO"/>
    <n v="0"/>
    <m/>
    <m/>
    <m/>
    <m/>
    <n v="0"/>
    <m/>
    <m/>
    <n v="0"/>
    <n v="0"/>
    <n v="0"/>
    <n v="0"/>
    <n v="0"/>
    <m/>
    <m/>
    <m/>
    <m/>
    <m/>
    <m/>
    <m/>
    <m/>
    <m/>
    <m/>
    <n v="0"/>
    <n v="0"/>
    <n v="1"/>
    <s v="Agawam River"/>
    <n v="42"/>
  </r>
  <r>
    <s v="61-1139"/>
    <m/>
    <x v="0"/>
    <s v="16 HIGHLAND RD"/>
    <n v="101"/>
    <s v="AMARAL RAYMOND JR"/>
    <s v="MR30"/>
    <s v="ONE FAMILY"/>
    <s v="61//1139//"/>
    <n v="0.29505999999999999"/>
    <n v="0"/>
    <n v="0"/>
    <n v="1"/>
    <n v="1"/>
    <s v="SEWER"/>
    <n v="1"/>
    <n v="1"/>
    <n v="2500"/>
    <s v="YES"/>
    <n v="0"/>
    <s v="61-1139"/>
    <s v="All Public,Public Sewer"/>
    <s v="SEWER"/>
    <s v="SEWER"/>
    <n v="2500"/>
    <m/>
    <m/>
    <n v="0"/>
    <n v="0"/>
    <n v="3"/>
    <n v="2772"/>
    <n v="2.2999999999999998"/>
    <m/>
    <m/>
    <m/>
    <m/>
    <m/>
    <m/>
    <m/>
    <m/>
    <m/>
    <m/>
    <n v="1"/>
    <n v="0"/>
    <n v="1"/>
    <s v="Agawam River"/>
    <n v="42"/>
  </r>
  <r>
    <s v="134-F97"/>
    <m/>
    <x v="0"/>
    <s v="82 AVENUE A"/>
    <n v="101"/>
    <s v="VAUGHN  NANCY J"/>
    <s v="MR30"/>
    <s v="ONE FAMILY"/>
    <s v="134//F97//"/>
    <n v="0.76326000000000005"/>
    <n v="1"/>
    <n v="1"/>
    <n v="1"/>
    <n v="1"/>
    <s v="SEPTIC"/>
    <n v="0"/>
    <n v="1"/>
    <n v="5600"/>
    <s v="NO_W1"/>
    <n v="5600"/>
    <s v="134-F97"/>
    <s v="Public Water,Septic"/>
    <s v="SEPTIC"/>
    <s v="SEPTIC"/>
    <n v="5600"/>
    <m/>
    <m/>
    <n v="1"/>
    <n v="1"/>
    <n v="2"/>
    <n v="1019"/>
    <n v="1"/>
    <m/>
    <m/>
    <m/>
    <m/>
    <m/>
    <m/>
    <m/>
    <m/>
    <m/>
    <m/>
    <n v="2"/>
    <n v="9.68"/>
    <n v="1"/>
    <s v="Agawam River"/>
    <n v="42"/>
  </r>
  <r>
    <s v="134-1035"/>
    <m/>
    <x v="0"/>
    <s v="76 AVENUE A"/>
    <n v="101"/>
    <s v="FIELDING &amp; SONS BUILDERS"/>
    <s v="MR30"/>
    <s v="ONE FAMILY"/>
    <s v="134//1035//"/>
    <n v="0.89085000000000003"/>
    <n v="1"/>
    <n v="1"/>
    <n v="1"/>
    <n v="1"/>
    <s v="SEPTIC"/>
    <n v="0"/>
    <n v="1"/>
    <n v="0"/>
    <s v="YES"/>
    <n v="0"/>
    <s v="134-1035"/>
    <s v="Public Water,Septic"/>
    <s v="SEPTIC"/>
    <s v="SEPTIC"/>
    <n v="0"/>
    <m/>
    <m/>
    <n v="1"/>
    <n v="1"/>
    <n v="3"/>
    <n v="1320"/>
    <n v="2"/>
    <m/>
    <m/>
    <m/>
    <m/>
    <m/>
    <m/>
    <m/>
    <m/>
    <m/>
    <m/>
    <n v="1"/>
    <n v="9.68"/>
    <n v="1"/>
    <s v="Agawam River"/>
    <n v="42"/>
  </r>
  <r>
    <s v="134-1009"/>
    <m/>
    <x v="0"/>
    <s v="24 AVENUE A OFF"/>
    <n v="132"/>
    <s v="FANTASIA ALBERT"/>
    <s v="MR30"/>
    <s v="RES ACLNUD  MDL-00"/>
    <s v="134//1009//"/>
    <n v="0.64432"/>
    <n v="0"/>
    <n v="0"/>
    <n v="0"/>
    <n v="0"/>
    <m/>
    <n v="0"/>
    <n v="0"/>
    <n v="0"/>
    <s v="YES"/>
    <n v="0"/>
    <s v="134-1009"/>
    <s v="Public Water,Septic"/>
    <s v="SEPTIC"/>
    <m/>
    <n v="0"/>
    <m/>
    <m/>
    <n v="0"/>
    <n v="0"/>
    <n v="0"/>
    <n v="0"/>
    <n v="0"/>
    <m/>
    <m/>
    <m/>
    <m/>
    <m/>
    <m/>
    <m/>
    <m/>
    <m/>
    <m/>
    <n v="1"/>
    <n v="0"/>
    <n v="1"/>
    <s v="Agawam River"/>
    <n v="42"/>
  </r>
  <r>
    <s v="133-1016"/>
    <m/>
    <x v="0"/>
    <s v="0 SANDWICH RD  OFF"/>
    <n v="101"/>
    <s v="POTTER NEIL A"/>
    <s v="MR30"/>
    <s v="ONE FAMILY"/>
    <s v="133//1016//"/>
    <n v="0.96133000000000002"/>
    <n v="1"/>
    <n v="1"/>
    <n v="1"/>
    <n v="1"/>
    <s v="SEPTIC"/>
    <n v="0"/>
    <n v="0"/>
    <n v="0"/>
    <s v="YES"/>
    <n v="0"/>
    <s v="133-1016"/>
    <s v="Public Water,Septic"/>
    <s v="SEPTIC"/>
    <s v="SEPTIC"/>
    <n v="0"/>
    <m/>
    <m/>
    <n v="1"/>
    <n v="1"/>
    <n v="1"/>
    <n v="478"/>
    <n v="1"/>
    <m/>
    <m/>
    <m/>
    <m/>
    <m/>
    <m/>
    <m/>
    <m/>
    <m/>
    <m/>
    <n v="1"/>
    <n v="9.68"/>
    <n v="1"/>
    <s v="Agawam River"/>
    <n v="42"/>
  </r>
  <r>
    <s v="132-1074"/>
    <m/>
    <x v="0"/>
    <s v="0 MAYFLOWER RIDGE DR"/>
    <n v="132"/>
    <s v="YELLICK LORRAINE K"/>
    <s v="MR30"/>
    <s v="RES ACLNUD  MDL-00"/>
    <s v="132//1074//"/>
    <n v="0.28505000000000003"/>
    <n v="0"/>
    <n v="0"/>
    <n v="0"/>
    <n v="0"/>
    <m/>
    <n v="0"/>
    <n v="0"/>
    <n v="0"/>
    <s v="YES"/>
    <n v="0"/>
    <s v="132-1074"/>
    <s v="Public Water,Septic"/>
    <s v="SEPTIC"/>
    <m/>
    <n v="0"/>
    <m/>
    <m/>
    <n v="0"/>
    <n v="0"/>
    <n v="0"/>
    <n v="0"/>
    <n v="0"/>
    <m/>
    <m/>
    <m/>
    <m/>
    <m/>
    <m/>
    <m/>
    <m/>
    <m/>
    <m/>
    <n v="1"/>
    <n v="0"/>
    <n v="1"/>
    <s v="Agawam River"/>
    <n v="42"/>
  </r>
  <r>
    <s v="43-W39"/>
    <m/>
    <x v="0"/>
    <s v="19 LINWOOD AVE"/>
    <n v="111"/>
    <s v="LES THEODORE I"/>
    <s v="MR30"/>
    <s v="APT 4-8  MDL-94"/>
    <s v="43//W39//"/>
    <n v="0.9546"/>
    <n v="1"/>
    <n v="1"/>
    <n v="1"/>
    <n v="1"/>
    <s v="SEPTIC"/>
    <n v="0"/>
    <n v="1"/>
    <n v="22000"/>
    <s v="YES"/>
    <n v="22000"/>
    <s v="43-W39"/>
    <s v="All Public,Septic"/>
    <s v="SEPTIC"/>
    <s v="SEPTIC"/>
    <n v="22000"/>
    <m/>
    <m/>
    <n v="1"/>
    <n v="1"/>
    <n v="8"/>
    <n v="3494"/>
    <n v="2"/>
    <m/>
    <m/>
    <m/>
    <m/>
    <m/>
    <m/>
    <m/>
    <m/>
    <m/>
    <m/>
    <n v="2"/>
    <n v="9.68"/>
    <n v="1"/>
    <s v="Agawam River"/>
    <n v="42"/>
  </r>
  <r>
    <s v="61-1198"/>
    <m/>
    <x v="0"/>
    <s v="79 GIBBS AVE"/>
    <n v="101"/>
    <s v="BUMPUS MARY C"/>
    <s v="MR30"/>
    <s v="ONE FAMILY"/>
    <s v="61//1198//"/>
    <n v="0.18189"/>
    <n v="0"/>
    <n v="0"/>
    <n v="1"/>
    <n v="1"/>
    <s v="SEWER"/>
    <n v="1"/>
    <n v="1"/>
    <n v="500"/>
    <s v="YES"/>
    <n v="0"/>
    <s v="61-1198"/>
    <s v="All Public"/>
    <s v="SEWER"/>
    <s v="SEWER"/>
    <n v="500"/>
    <m/>
    <m/>
    <n v="0"/>
    <n v="0"/>
    <n v="3"/>
    <n v="1282"/>
    <n v="1.75"/>
    <m/>
    <m/>
    <m/>
    <m/>
    <m/>
    <m/>
    <m/>
    <m/>
    <m/>
    <m/>
    <n v="1"/>
    <n v="0"/>
    <n v="1"/>
    <s v="Broad Marsh River"/>
    <n v="43"/>
  </r>
  <r>
    <s v="83-18"/>
    <m/>
    <x v="0"/>
    <s v="17 DINAH'S WAY"/>
    <n v="101"/>
    <s v="FEENY TIMOTHY M"/>
    <s v="MR30"/>
    <s v="ONE FAMILY"/>
    <s v="83//18//"/>
    <n v="0.54193000000000002"/>
    <n v="1"/>
    <n v="1"/>
    <n v="1"/>
    <n v="1"/>
    <s v="SEPTIC"/>
    <n v="0"/>
    <n v="1"/>
    <n v="41500"/>
    <s v="YES"/>
    <n v="41500"/>
    <s v="83-18"/>
    <s v="Public Water,Septic"/>
    <s v="SEPTIC"/>
    <s v="SEPTIC"/>
    <n v="41500"/>
    <m/>
    <m/>
    <n v="1"/>
    <n v="1"/>
    <n v="3"/>
    <n v="2232"/>
    <n v="1.75"/>
    <m/>
    <m/>
    <m/>
    <m/>
    <m/>
    <m/>
    <m/>
    <m/>
    <m/>
    <m/>
    <n v="1"/>
    <n v="9.68"/>
    <n v="1"/>
    <s v="Broad Marsh River"/>
    <n v="43"/>
  </r>
  <r>
    <s v="61-1131"/>
    <m/>
    <x v="0"/>
    <s v="0 MORSE AVE"/>
    <n v="132"/>
    <s v="CASTRO GEORGE A"/>
    <s v="MR30"/>
    <s v="RES ACLNUD  MDL-00"/>
    <s v="61//1131//"/>
    <n v="4.4249999999999998E-2"/>
    <n v="0"/>
    <n v="0"/>
    <n v="0"/>
    <n v="0"/>
    <m/>
    <n v="0"/>
    <n v="0"/>
    <n v="0"/>
    <s v="YES"/>
    <n v="0"/>
    <s v="61-1131"/>
    <s v="All Public"/>
    <s v="SEWER"/>
    <m/>
    <n v="0"/>
    <m/>
    <m/>
    <n v="0"/>
    <n v="0"/>
    <n v="0"/>
    <n v="0"/>
    <n v="0"/>
    <m/>
    <m/>
    <m/>
    <m/>
    <m/>
    <m/>
    <m/>
    <m/>
    <m/>
    <m/>
    <n v="1"/>
    <n v="0"/>
    <n v="1"/>
    <s v="Agawam River"/>
    <n v="42"/>
  </r>
  <r>
    <s v="LAND_NOPARC"/>
    <m/>
    <x v="0"/>
    <m/>
    <n v="0"/>
    <m/>
    <m/>
    <m/>
    <m/>
    <n v="7.6999999999999996E-4"/>
    <n v="0"/>
    <n v="0"/>
    <n v="0"/>
    <n v="0"/>
    <m/>
    <n v="0"/>
    <n v="0"/>
    <n v="0"/>
    <s v="NO"/>
    <n v="0"/>
    <m/>
    <m/>
    <m/>
    <m/>
    <n v="0"/>
    <m/>
    <m/>
    <n v="0"/>
    <n v="0"/>
    <n v="0"/>
    <n v="0"/>
    <n v="0"/>
    <m/>
    <m/>
    <m/>
    <m/>
    <m/>
    <m/>
    <m/>
    <m/>
    <m/>
    <m/>
    <n v="0"/>
    <n v="0"/>
    <n v="1"/>
    <s v="Agawam River"/>
    <n v="42"/>
  </r>
  <r>
    <s v="133-108"/>
    <m/>
    <x v="0"/>
    <s v="126 SANDWICH RD"/>
    <n v="101"/>
    <s v="MENDES NORMAN E"/>
    <s v="MR30"/>
    <s v="ONE FAMILY"/>
    <s v="133//108//"/>
    <n v="1.5064"/>
    <n v="1"/>
    <n v="1"/>
    <n v="1"/>
    <n v="1"/>
    <s v="SEPTIC"/>
    <n v="0"/>
    <n v="1"/>
    <n v="6800"/>
    <s v="YES"/>
    <n v="6800"/>
    <s v="133-108"/>
    <s v="Public Water,Septic"/>
    <s v="SEPTIC"/>
    <s v="SEPTIC"/>
    <n v="6800"/>
    <m/>
    <m/>
    <n v="1"/>
    <n v="1"/>
    <n v="3"/>
    <n v="1570"/>
    <n v="1.75"/>
    <m/>
    <m/>
    <m/>
    <m/>
    <m/>
    <m/>
    <m/>
    <m/>
    <m/>
    <m/>
    <n v="2"/>
    <n v="9.68"/>
    <n v="1"/>
    <s v="Agawam River"/>
    <n v="42"/>
  </r>
  <r>
    <s v="LAND_NOPARC"/>
    <m/>
    <x v="0"/>
    <m/>
    <n v="0"/>
    <m/>
    <m/>
    <m/>
    <m/>
    <n v="3.4199999999999999E-3"/>
    <n v="0"/>
    <n v="0"/>
    <n v="0"/>
    <n v="0"/>
    <m/>
    <n v="0"/>
    <n v="0"/>
    <n v="0"/>
    <s v="NO"/>
    <n v="0"/>
    <m/>
    <m/>
    <m/>
    <m/>
    <n v="0"/>
    <m/>
    <m/>
    <n v="0"/>
    <n v="0"/>
    <n v="0"/>
    <n v="0"/>
    <n v="0"/>
    <m/>
    <m/>
    <m/>
    <m/>
    <m/>
    <m/>
    <m/>
    <m/>
    <m/>
    <m/>
    <n v="0"/>
    <n v="0"/>
    <n v="1"/>
    <s v="Agawam River"/>
    <n v="42"/>
  </r>
  <r>
    <s v="61-1133"/>
    <m/>
    <x v="0"/>
    <s v="12 HIGHLAND RD"/>
    <n v="101"/>
    <s v="TOPOULOS ANDREW G"/>
    <s v="MR30"/>
    <s v="ONE FAMILY"/>
    <s v="61//1133//"/>
    <n v="0.28225"/>
    <n v="0"/>
    <n v="0"/>
    <n v="1"/>
    <n v="1"/>
    <s v="SEWER"/>
    <n v="1"/>
    <n v="1"/>
    <n v="13200"/>
    <s v="YES"/>
    <n v="0"/>
    <s v="61-1133"/>
    <s v="Public Water,Public Sewer"/>
    <s v="SEWER"/>
    <s v="SEWER"/>
    <n v="13200"/>
    <m/>
    <m/>
    <n v="0"/>
    <n v="0"/>
    <n v="3"/>
    <n v="1608"/>
    <n v="1.9"/>
    <m/>
    <m/>
    <m/>
    <m/>
    <m/>
    <m/>
    <m/>
    <m/>
    <m/>
    <m/>
    <n v="2"/>
    <n v="0"/>
    <n v="1"/>
    <s v="Agawam River"/>
    <n v="42"/>
  </r>
  <r>
    <s v="132-1076A"/>
    <m/>
    <x v="0"/>
    <s v="MAYFLOWER RIDGE DR"/>
    <n v="132"/>
    <s v="SIMONETTI JENNIE T"/>
    <s v="MR30"/>
    <s v="RES ACLNUD  MDL-00"/>
    <s v="132//1076/A/"/>
    <n v="8.3690000000000001E-2"/>
    <n v="0"/>
    <n v="0"/>
    <n v="0"/>
    <n v="0"/>
    <m/>
    <n v="0"/>
    <n v="0"/>
    <n v="0"/>
    <s v="YES"/>
    <n v="0"/>
    <s v="132-1076A"/>
    <m/>
    <m/>
    <m/>
    <n v="0"/>
    <m/>
    <m/>
    <n v="0"/>
    <n v="0"/>
    <n v="0"/>
    <n v="0"/>
    <n v="0"/>
    <m/>
    <m/>
    <m/>
    <m/>
    <m/>
    <m/>
    <m/>
    <m/>
    <m/>
    <m/>
    <n v="1"/>
    <n v="0"/>
    <n v="1"/>
    <s v="Agawam River"/>
    <n v="42"/>
  </r>
  <r>
    <s v="61-1197"/>
    <m/>
    <x v="0"/>
    <s v="73 GIBBS AVE"/>
    <n v="101"/>
    <s v="HOLDEN TODD M"/>
    <s v="MR30"/>
    <s v="ONE FAMILY"/>
    <s v="61//1197//"/>
    <n v="1.95553"/>
    <n v="0"/>
    <n v="0"/>
    <n v="1"/>
    <n v="1"/>
    <s v="SEWER"/>
    <n v="1"/>
    <n v="1"/>
    <n v="5000"/>
    <s v="YES"/>
    <n v="0"/>
    <s v="61-1197"/>
    <s v="All Public"/>
    <s v="SEWER"/>
    <s v="SEWER"/>
    <n v="5000"/>
    <m/>
    <m/>
    <n v="0"/>
    <n v="0"/>
    <n v="4"/>
    <n v="2194"/>
    <n v="2.5"/>
    <m/>
    <m/>
    <m/>
    <m/>
    <m/>
    <m/>
    <m/>
    <m/>
    <m/>
    <m/>
    <n v="1"/>
    <n v="0"/>
    <n v="1"/>
    <s v="Broad Marsh River"/>
    <n v="43"/>
  </r>
  <r>
    <s v="134-1011"/>
    <m/>
    <x v="0"/>
    <s v="34 AVENUE A OFF"/>
    <n v="131"/>
    <s v="SMETHURST BRUCE H TRUSTEE"/>
    <s v="MR30"/>
    <s v="RES ACLNPO  MDL-00"/>
    <s v="134//1011//"/>
    <n v="1.4036500000000001"/>
    <n v="0"/>
    <n v="0"/>
    <n v="0"/>
    <n v="0"/>
    <m/>
    <n v="0"/>
    <n v="0"/>
    <n v="0"/>
    <s v="NO_W1"/>
    <n v="0"/>
    <s v="134-1011"/>
    <s v="Public Water,Septic"/>
    <s v="SEPTIC"/>
    <m/>
    <n v="0"/>
    <m/>
    <m/>
    <n v="0"/>
    <n v="0"/>
    <n v="0"/>
    <n v="0"/>
    <n v="0"/>
    <m/>
    <m/>
    <m/>
    <m/>
    <m/>
    <m/>
    <m/>
    <m/>
    <m/>
    <m/>
    <n v="5"/>
    <n v="0"/>
    <n v="1"/>
    <s v="Agawam River"/>
    <n v="42"/>
  </r>
  <r>
    <s v="61-1079"/>
    <m/>
    <x v="0"/>
    <s v="386 MAIN ST"/>
    <n v="111"/>
    <s v="CROWLEY DENNIS D"/>
    <s v="MR30"/>
    <s v="APT 4-8  MDL-03"/>
    <s v="61//1079//"/>
    <n v="0.95821999999999996"/>
    <n v="0"/>
    <n v="0"/>
    <n v="1"/>
    <n v="1"/>
    <s v="SEWER"/>
    <n v="1"/>
    <n v="1"/>
    <n v="21100"/>
    <s v="YES"/>
    <n v="0"/>
    <s v="61-1079"/>
    <s v="All Public"/>
    <s v="SEWER"/>
    <s v="SEWER"/>
    <n v="21100"/>
    <m/>
    <m/>
    <n v="0"/>
    <n v="0"/>
    <n v="8"/>
    <n v="3401"/>
    <n v="2"/>
    <m/>
    <m/>
    <m/>
    <m/>
    <m/>
    <m/>
    <m/>
    <m/>
    <m/>
    <m/>
    <n v="1"/>
    <n v="0"/>
    <n v="1"/>
    <s v="Agawam River"/>
    <n v="42"/>
  </r>
  <r>
    <s v="43-1080"/>
    <m/>
    <x v="0"/>
    <s v="11 CAMPINHA WAY"/>
    <n v="132"/>
    <s v="CAMPINHA GUY S SR"/>
    <s v="MR30"/>
    <s v="RES ACLNUD  MDL-00"/>
    <s v="43//1080//"/>
    <n v="0.44358999999999998"/>
    <n v="0"/>
    <n v="0"/>
    <n v="0"/>
    <n v="0"/>
    <m/>
    <n v="0"/>
    <n v="0"/>
    <n v="0"/>
    <s v="YES"/>
    <n v="0"/>
    <s v="43-1080"/>
    <s v="Public Water,Septic"/>
    <s v="SEPTIC"/>
    <m/>
    <n v="0"/>
    <m/>
    <m/>
    <n v="0"/>
    <n v="0"/>
    <n v="0"/>
    <n v="0"/>
    <n v="0"/>
    <m/>
    <m/>
    <m/>
    <m/>
    <m/>
    <m/>
    <m/>
    <m/>
    <m/>
    <m/>
    <n v="0"/>
    <n v="0"/>
    <n v="1"/>
    <s v="Agawam River"/>
    <n v="42"/>
  </r>
  <r>
    <s v="129-1153A1"/>
    <m/>
    <x v="0"/>
    <s v="2859 CRAN HWY"/>
    <n v="326"/>
    <s v="JUSTICE REALTY LLC"/>
    <s v="SC"/>
    <s v="REST/CLUBS  MDL-94"/>
    <s v="129//1153/A1/"/>
    <n v="0.22678999999999999"/>
    <n v="0"/>
    <n v="0"/>
    <n v="1"/>
    <n v="1"/>
    <s v="SEWER"/>
    <n v="1"/>
    <n v="0"/>
    <n v="0"/>
    <s v="YES"/>
    <n v="0"/>
    <s v="129-1153A1"/>
    <s v="All Public"/>
    <s v="SEWER"/>
    <s v="SEWER"/>
    <n v="0"/>
    <m/>
    <m/>
    <n v="0"/>
    <n v="0"/>
    <n v="0"/>
    <n v="5200"/>
    <n v="1"/>
    <m/>
    <m/>
    <m/>
    <m/>
    <m/>
    <m/>
    <m/>
    <m/>
    <m/>
    <m/>
    <n v="1"/>
    <n v="0"/>
    <n v="1"/>
    <s v="Agawam River"/>
    <n v="42"/>
  </r>
  <r>
    <s v="134-1025"/>
    <m/>
    <x v="0"/>
    <s v="6 FRANK'S WAY"/>
    <n v="101"/>
    <s v="HARRIS JAMES W"/>
    <s v="MR30"/>
    <s v="ONE FAMILY"/>
    <s v="134//1025//"/>
    <n v="0.23071"/>
    <n v="1"/>
    <n v="1"/>
    <n v="1"/>
    <n v="1"/>
    <s v="SEPTIC"/>
    <n v="0"/>
    <n v="1"/>
    <n v="6700"/>
    <s v="YES"/>
    <n v="6700"/>
    <s v="134-1025"/>
    <s v="Public Water,Septic"/>
    <s v="SEPTIC"/>
    <s v="SEPTIC"/>
    <n v="6700"/>
    <m/>
    <m/>
    <n v="1"/>
    <n v="1"/>
    <n v="3"/>
    <n v="1000"/>
    <n v="1"/>
    <m/>
    <m/>
    <m/>
    <m/>
    <m/>
    <m/>
    <m/>
    <m/>
    <m/>
    <m/>
    <n v="1"/>
    <n v="9.68"/>
    <n v="1"/>
    <s v="Agawam River"/>
    <n v="42"/>
  </r>
  <r>
    <s v="61-1078"/>
    <m/>
    <x v="0"/>
    <s v="187 HIGH ST"/>
    <n v="101"/>
    <s v="MAKRYS JAMES G"/>
    <s v="MR30"/>
    <s v="ONE FAMILY"/>
    <s v="61//1078//"/>
    <n v="0.32973000000000002"/>
    <n v="0"/>
    <n v="0"/>
    <n v="1"/>
    <n v="1"/>
    <s v="SEWER"/>
    <n v="1"/>
    <n v="1"/>
    <n v="7400"/>
    <s v="YES"/>
    <n v="0"/>
    <s v="61-1078"/>
    <s v="Public Water,Public Sewer"/>
    <s v="SEWER"/>
    <s v="SEWER"/>
    <n v="7400"/>
    <m/>
    <m/>
    <n v="0"/>
    <n v="0"/>
    <n v="4"/>
    <n v="2285"/>
    <n v="1.75"/>
    <m/>
    <m/>
    <m/>
    <m/>
    <m/>
    <m/>
    <m/>
    <m/>
    <m/>
    <m/>
    <n v="1"/>
    <n v="0"/>
    <n v="1"/>
    <s v="Agawam River"/>
    <n v="42"/>
  </r>
  <r>
    <s v="133-115"/>
    <m/>
    <x v="0"/>
    <s v="140 SANDWICH RD"/>
    <n v="310"/>
    <s v="AKINS DENNIS"/>
    <s v="MR30"/>
    <s v="RTL OIL ST"/>
    <s v="133//115//"/>
    <n v="0.28942000000000001"/>
    <n v="0"/>
    <n v="0"/>
    <n v="0"/>
    <n v="0"/>
    <m/>
    <n v="0"/>
    <n v="0"/>
    <n v="0"/>
    <s v="YES"/>
    <n v="0"/>
    <s v="133-115"/>
    <s v="All Public"/>
    <s v="SEWER"/>
    <m/>
    <n v="0"/>
    <m/>
    <m/>
    <n v="0"/>
    <n v="0"/>
    <n v="0"/>
    <n v="0"/>
    <n v="0"/>
    <m/>
    <m/>
    <m/>
    <m/>
    <m/>
    <m/>
    <m/>
    <m/>
    <m/>
    <m/>
    <n v="1"/>
    <n v="0"/>
    <n v="1"/>
    <s v="Agawam River"/>
    <n v="42"/>
  </r>
  <r>
    <s v="43-1020"/>
    <m/>
    <x v="0"/>
    <s v="9 CAMPINHA WAY"/>
    <n v="101"/>
    <s v="CAMPINHA GUY S SR"/>
    <s v="MR30"/>
    <s v="ONE FAMILY"/>
    <s v="43//1020//"/>
    <n v="0.24457999999999999"/>
    <n v="1"/>
    <n v="1"/>
    <n v="1"/>
    <n v="1"/>
    <s v="SEPTIC"/>
    <n v="0"/>
    <n v="1"/>
    <n v="4600"/>
    <s v="YES"/>
    <n v="4600"/>
    <s v="43-1020"/>
    <s v="Public Water,Septic"/>
    <s v="SEPTIC"/>
    <s v="SEPTIC"/>
    <n v="4600"/>
    <m/>
    <m/>
    <n v="1"/>
    <n v="1"/>
    <n v="2"/>
    <n v="973"/>
    <n v="1"/>
    <m/>
    <m/>
    <m/>
    <m/>
    <m/>
    <m/>
    <m/>
    <m/>
    <m/>
    <m/>
    <n v="1"/>
    <n v="9.68"/>
    <n v="1"/>
    <s v="Agawam River"/>
    <n v="42"/>
  </r>
  <r>
    <s v="43-W40"/>
    <m/>
    <x v="0"/>
    <s v="17 LINWOOD AVE"/>
    <n v="101"/>
    <s v="BOLTON FRED J JR"/>
    <s v="MR30"/>
    <s v="ONE FAMILY"/>
    <s v="43//W40//"/>
    <n v="0.89554"/>
    <n v="1"/>
    <n v="1"/>
    <n v="1"/>
    <n v="1"/>
    <s v="SEPTIC"/>
    <n v="0"/>
    <n v="1"/>
    <n v="5000"/>
    <s v="YES"/>
    <n v="5000"/>
    <s v="43-W40"/>
    <s v="All Public"/>
    <s v="SEWER"/>
    <s v="SEPTIC"/>
    <n v="5000"/>
    <m/>
    <m/>
    <n v="1"/>
    <n v="1"/>
    <n v="3"/>
    <n v="1008"/>
    <n v="1"/>
    <m/>
    <m/>
    <m/>
    <m/>
    <m/>
    <m/>
    <m/>
    <m/>
    <m/>
    <m/>
    <n v="1"/>
    <n v="9.68"/>
    <n v="1"/>
    <s v="Agawam River"/>
    <n v="42"/>
  </r>
  <r>
    <s v="133-116"/>
    <m/>
    <x v="0"/>
    <s v="142 SANDWICH RD"/>
    <n v="132"/>
    <s v="NSTAR ELECTRIC COMPANY"/>
    <s v="MR30"/>
    <s v="RES ACLNUD  MDL-00"/>
    <s v="133//116//"/>
    <n v="0.21101"/>
    <n v="0"/>
    <n v="0"/>
    <n v="0"/>
    <n v="0"/>
    <m/>
    <n v="0"/>
    <n v="0"/>
    <n v="0"/>
    <s v="YES"/>
    <n v="0"/>
    <s v="133-116"/>
    <s v="Public Water,Septic"/>
    <s v="SEPTIC"/>
    <m/>
    <n v="0"/>
    <m/>
    <m/>
    <n v="0"/>
    <n v="0"/>
    <n v="0"/>
    <n v="0"/>
    <n v="0"/>
    <m/>
    <m/>
    <m/>
    <m/>
    <m/>
    <m/>
    <m/>
    <m/>
    <m/>
    <m/>
    <n v="2"/>
    <n v="0"/>
    <n v="1"/>
    <s v="Agawam River"/>
    <n v="42"/>
  </r>
  <r>
    <s v="134-1032"/>
    <m/>
    <x v="0"/>
    <s v="0 JOHNSON ST"/>
    <n v="132"/>
    <s v="SEQUEIRA GORDON"/>
    <s v="MR30"/>
    <s v="RES ACLNUD  MDL-00"/>
    <s v="134//1032//"/>
    <n v="4.895E-2"/>
    <n v="0"/>
    <n v="0"/>
    <n v="0"/>
    <n v="0"/>
    <m/>
    <n v="0"/>
    <n v="0"/>
    <n v="0"/>
    <s v="YES"/>
    <n v="0"/>
    <s v="134-1032"/>
    <s v="Public Water,Septic"/>
    <s v="SEPTIC"/>
    <m/>
    <n v="0"/>
    <m/>
    <m/>
    <n v="0"/>
    <n v="0"/>
    <n v="0"/>
    <n v="0"/>
    <n v="0"/>
    <m/>
    <m/>
    <m/>
    <m/>
    <m/>
    <m/>
    <m/>
    <m/>
    <m/>
    <m/>
    <n v="1"/>
    <n v="0"/>
    <n v="1"/>
    <s v="Agawam River"/>
    <n v="42"/>
  </r>
  <r>
    <s v="129-1151"/>
    <m/>
    <x v="0"/>
    <s v="2855 CRAN HWY"/>
    <n v="353"/>
    <s v="WAREHAM LODGE OF ELKS #1548"/>
    <s v="SC"/>
    <s v="FRATNL ORG"/>
    <s v="129//1151//"/>
    <n v="2.7909999999999999"/>
    <n v="0"/>
    <n v="0"/>
    <n v="1"/>
    <n v="1"/>
    <s v="SEWER"/>
    <n v="0"/>
    <n v="1"/>
    <n v="26400"/>
    <s v="YES"/>
    <n v="0"/>
    <s v="129-1151"/>
    <s v="All Public"/>
    <s v="SEWER"/>
    <s v="SEWER"/>
    <n v="26400"/>
    <m/>
    <m/>
    <n v="0"/>
    <n v="0"/>
    <n v="0"/>
    <n v="12604"/>
    <n v="1"/>
    <m/>
    <m/>
    <m/>
    <m/>
    <m/>
    <m/>
    <m/>
    <m/>
    <m/>
    <m/>
    <n v="1"/>
    <n v="0"/>
    <n v="1"/>
    <s v="Agawam River"/>
    <n v="42"/>
  </r>
  <r>
    <s v="61-1132"/>
    <m/>
    <x v="0"/>
    <s v="10 HIGHLAND RD"/>
    <n v="101"/>
    <s v="BAND SHIRLEY M"/>
    <s v="MR30"/>
    <s v="ONE FAMILY"/>
    <s v="61//1132//"/>
    <n v="0.31658999999999998"/>
    <n v="0"/>
    <n v="0"/>
    <n v="1"/>
    <n v="1"/>
    <s v="SEWER"/>
    <n v="1"/>
    <n v="1"/>
    <n v="2800"/>
    <s v="YES"/>
    <n v="0"/>
    <s v="61-1132"/>
    <s v="Public Water,Public Sewer"/>
    <s v="SEWER"/>
    <s v="SEWER"/>
    <n v="2800"/>
    <m/>
    <m/>
    <n v="0"/>
    <n v="0"/>
    <n v="3"/>
    <n v="1183"/>
    <n v="1"/>
    <m/>
    <m/>
    <m/>
    <m/>
    <m/>
    <m/>
    <m/>
    <m/>
    <m/>
    <m/>
    <n v="1"/>
    <n v="0"/>
    <n v="1"/>
    <s v="Agawam River"/>
    <n v="42"/>
  </r>
  <r>
    <s v="61-1130"/>
    <m/>
    <x v="0"/>
    <s v="194 HIGH ST"/>
    <n v="109"/>
    <s v="KOBRIN ALVIN LIFE ESTATE"/>
    <s v="MR30"/>
    <s v="MULTI HSES"/>
    <s v="61//1130//"/>
    <n v="0.40245999999999998"/>
    <n v="0"/>
    <n v="0"/>
    <n v="2"/>
    <n v="2"/>
    <s v="SEWER"/>
    <n v="1"/>
    <n v="1"/>
    <n v="5300"/>
    <s v="NO_W1"/>
    <n v="0"/>
    <s v="61-1130"/>
    <s v="Public Water,Public Sewer"/>
    <s v="SEWER"/>
    <s v="SEWER"/>
    <n v="5300"/>
    <m/>
    <m/>
    <n v="0"/>
    <n v="0"/>
    <n v="3"/>
    <n v="1300"/>
    <n v="1.9"/>
    <m/>
    <m/>
    <m/>
    <m/>
    <m/>
    <m/>
    <m/>
    <m/>
    <m/>
    <m/>
    <n v="2"/>
    <n v="0"/>
    <n v="1"/>
    <s v="Agawam River"/>
    <n v="42"/>
  </r>
  <r>
    <s v="134-1010"/>
    <m/>
    <x v="0"/>
    <s v="28 AVENUE A"/>
    <n v="101"/>
    <s v="ANDREWS ANTHONY G"/>
    <s v="MR30"/>
    <s v="ONE FAMILY"/>
    <s v="134//1010//"/>
    <n v="0.48742000000000002"/>
    <n v="1"/>
    <n v="1"/>
    <n v="1"/>
    <n v="1"/>
    <s v="SEPTIC"/>
    <n v="0"/>
    <n v="1"/>
    <n v="4600"/>
    <s v="YES"/>
    <n v="4600"/>
    <s v="134-1010"/>
    <s v="Public Water,Septic"/>
    <s v="SEPTIC"/>
    <s v="SEPTIC"/>
    <n v="4600"/>
    <m/>
    <m/>
    <n v="1"/>
    <n v="1"/>
    <n v="3"/>
    <n v="1260"/>
    <n v="1"/>
    <m/>
    <m/>
    <m/>
    <m/>
    <m/>
    <m/>
    <m/>
    <m/>
    <m/>
    <m/>
    <n v="1"/>
    <n v="9.68"/>
    <n v="1"/>
    <s v="Agawam River"/>
    <n v="42"/>
  </r>
  <r>
    <s v="43-1024"/>
    <m/>
    <x v="0"/>
    <s v="8 ROGERS AVE"/>
    <n v="906"/>
    <s v="PEOPLE'S CHURCH OF THE"/>
    <s v="MR30"/>
    <s v="CHURCH ETC  MDL-01"/>
    <s v="43//1024//"/>
    <n v="0.39104"/>
    <n v="1"/>
    <n v="1"/>
    <n v="1"/>
    <n v="1"/>
    <s v="SEPTIC"/>
    <n v="0"/>
    <n v="0"/>
    <n v="0"/>
    <s v="YES"/>
    <n v="0"/>
    <s v="43-1024"/>
    <s v="Public Water,Septic"/>
    <s v="SEPTIC"/>
    <s v="SEPTIC"/>
    <n v="0"/>
    <m/>
    <m/>
    <n v="1"/>
    <n v="1"/>
    <n v="3"/>
    <n v="1646"/>
    <n v="1.75"/>
    <m/>
    <m/>
    <m/>
    <m/>
    <m/>
    <m/>
    <m/>
    <m/>
    <m/>
    <m/>
    <n v="1"/>
    <n v="9.68"/>
    <n v="1"/>
    <s v="Agawam River"/>
    <n v="42"/>
  </r>
  <r>
    <s v="83-1016C"/>
    <m/>
    <x v="0"/>
    <s v="20 DINAH'S WAY"/>
    <n v="101"/>
    <s v="COLETTI ANTHONY E &amp; BARBARA G"/>
    <s v="MR30"/>
    <s v="ONE FAMILY"/>
    <s v="83//1016/C/"/>
    <n v="7.9654499999999997"/>
    <n v="1"/>
    <n v="1"/>
    <n v="1"/>
    <n v="1"/>
    <s v="SEPTIC"/>
    <n v="0"/>
    <n v="1"/>
    <n v="8600"/>
    <s v="YES"/>
    <n v="8600"/>
    <s v="83-1016C"/>
    <s v="Public Water,Septic"/>
    <s v="SEPTIC"/>
    <s v="SEPTIC"/>
    <n v="8600"/>
    <m/>
    <m/>
    <n v="1"/>
    <n v="1"/>
    <n v="3"/>
    <n v="1772"/>
    <n v="1.75"/>
    <m/>
    <m/>
    <m/>
    <m/>
    <m/>
    <m/>
    <m/>
    <m/>
    <m/>
    <m/>
    <n v="1"/>
    <n v="9.68"/>
    <n v="1"/>
    <s v="Broad Marsh River"/>
    <n v="43"/>
  </r>
  <r>
    <s v="LAND_NOPARC"/>
    <m/>
    <x v="0"/>
    <m/>
    <n v="0"/>
    <m/>
    <m/>
    <m/>
    <m/>
    <n v="3.909E-2"/>
    <n v="0"/>
    <n v="0"/>
    <n v="0"/>
    <n v="0"/>
    <m/>
    <n v="0"/>
    <n v="0"/>
    <n v="0"/>
    <s v="NO"/>
    <n v="0"/>
    <m/>
    <m/>
    <m/>
    <m/>
    <n v="0"/>
    <m/>
    <m/>
    <n v="0"/>
    <n v="0"/>
    <n v="0"/>
    <n v="0"/>
    <n v="0"/>
    <m/>
    <m/>
    <m/>
    <m/>
    <m/>
    <m/>
    <m/>
    <m/>
    <m/>
    <m/>
    <n v="0"/>
    <n v="0"/>
    <n v="1"/>
    <s v="Agawam River"/>
    <n v="42"/>
  </r>
  <r>
    <s v="LAND_NOPARC"/>
    <m/>
    <x v="0"/>
    <m/>
    <n v="0"/>
    <m/>
    <m/>
    <m/>
    <m/>
    <n v="1.5339999999999999E-2"/>
    <n v="0"/>
    <n v="0"/>
    <n v="0"/>
    <n v="0"/>
    <m/>
    <n v="0"/>
    <n v="0"/>
    <n v="0"/>
    <s v="NO"/>
    <n v="0"/>
    <m/>
    <m/>
    <m/>
    <m/>
    <n v="0"/>
    <m/>
    <m/>
    <n v="0"/>
    <n v="0"/>
    <n v="0"/>
    <n v="0"/>
    <n v="0"/>
    <m/>
    <m/>
    <m/>
    <m/>
    <m/>
    <m/>
    <m/>
    <m/>
    <m/>
    <m/>
    <n v="0"/>
    <n v="0"/>
    <n v="1"/>
    <s v="Agawam River"/>
    <n v="42"/>
  </r>
  <r>
    <s v="LAND_NOPARC"/>
    <m/>
    <x v="0"/>
    <m/>
    <n v="0"/>
    <m/>
    <m/>
    <m/>
    <m/>
    <n v="3.066E-2"/>
    <n v="0"/>
    <n v="0"/>
    <n v="0"/>
    <n v="0"/>
    <m/>
    <n v="0"/>
    <n v="0"/>
    <n v="0"/>
    <s v="NO"/>
    <n v="0"/>
    <m/>
    <m/>
    <m/>
    <m/>
    <n v="0"/>
    <m/>
    <m/>
    <n v="0"/>
    <n v="0"/>
    <n v="0"/>
    <n v="0"/>
    <n v="0"/>
    <m/>
    <m/>
    <m/>
    <m/>
    <m/>
    <m/>
    <m/>
    <m/>
    <m/>
    <m/>
    <n v="0"/>
    <n v="0"/>
    <n v="1"/>
    <s v="Agawam River"/>
    <n v="42"/>
  </r>
  <r>
    <s v="134-1027"/>
    <m/>
    <x v="0"/>
    <s v="5 FRANKS WAY"/>
    <n v="101"/>
    <s v="HARRIS JAMES W"/>
    <s v="MR30"/>
    <s v="ONE FAMILY"/>
    <s v="134//1027//"/>
    <n v="0.71609999999999996"/>
    <n v="1"/>
    <n v="1"/>
    <n v="1"/>
    <n v="1"/>
    <s v="SEPTIC"/>
    <n v="0"/>
    <n v="1"/>
    <n v="11500"/>
    <s v="YES"/>
    <n v="11500"/>
    <s v="134-1027"/>
    <s v="Public Water,Septic"/>
    <s v="SEPTIC"/>
    <s v="SEPTIC"/>
    <n v="11500"/>
    <m/>
    <m/>
    <n v="1"/>
    <n v="1"/>
    <n v="2"/>
    <n v="1380"/>
    <n v="1.75"/>
    <m/>
    <m/>
    <m/>
    <m/>
    <m/>
    <m/>
    <m/>
    <m/>
    <m/>
    <m/>
    <n v="1"/>
    <n v="9.68"/>
    <n v="1"/>
    <s v="Agawam River"/>
    <n v="42"/>
  </r>
  <r>
    <s v="132-1076"/>
    <m/>
    <x v="0"/>
    <s v="0 MAYFLOWER RIDGE DR"/>
    <n v="132"/>
    <s v="COMMUNITY GARAGE INC"/>
    <s v="MR30"/>
    <s v="RES ACLNUD  MDL-00"/>
    <s v="132//1076//"/>
    <n v="3.3986200000000002"/>
    <n v="0"/>
    <n v="0"/>
    <n v="0"/>
    <n v="0"/>
    <m/>
    <n v="0"/>
    <n v="0"/>
    <n v="0"/>
    <s v="YES"/>
    <n v="0"/>
    <s v="132-1076"/>
    <s v="Public Water,Septic"/>
    <s v="SEPTIC"/>
    <m/>
    <n v="0"/>
    <m/>
    <m/>
    <n v="0"/>
    <n v="0"/>
    <n v="0"/>
    <n v="0"/>
    <n v="0"/>
    <m/>
    <m/>
    <m/>
    <m/>
    <m/>
    <m/>
    <m/>
    <m/>
    <m/>
    <m/>
    <n v="1"/>
    <n v="0"/>
    <n v="1"/>
    <s v="Agawam River"/>
    <n v="42"/>
  </r>
  <r>
    <s v="61-1034"/>
    <m/>
    <x v="0"/>
    <s v="379 MAIN ST"/>
    <n v="332"/>
    <s v="FRANCONIA COAL CO INC"/>
    <s v="WRVL"/>
    <s v="SVC GAR/GAR M-96"/>
    <s v="61//1034//"/>
    <n v="1.77382"/>
    <n v="0"/>
    <n v="0"/>
    <n v="1"/>
    <n v="1"/>
    <s v="SEWER"/>
    <n v="2"/>
    <n v="2"/>
    <n v="0"/>
    <s v="YES"/>
    <n v="0"/>
    <s v="61-1034"/>
    <s v="All Public"/>
    <s v="SEWER"/>
    <s v="SEWER"/>
    <n v="0"/>
    <m/>
    <m/>
    <n v="0"/>
    <n v="0"/>
    <n v="0"/>
    <n v="2400"/>
    <n v="1"/>
    <m/>
    <m/>
    <m/>
    <m/>
    <m/>
    <m/>
    <m/>
    <m/>
    <m/>
    <m/>
    <n v="2"/>
    <n v="0"/>
    <n v="1"/>
    <s v="Agawam River"/>
    <n v="42"/>
  </r>
  <r>
    <s v="61-1126"/>
    <m/>
    <x v="0"/>
    <s v="39 HIGHLAND RD"/>
    <n v="101"/>
    <s v="THOMAS MEDIHA H"/>
    <s v="MR30"/>
    <s v="ONE FAMILY"/>
    <s v="61//1126//"/>
    <n v="0.17451"/>
    <n v="0"/>
    <n v="0"/>
    <n v="1"/>
    <n v="1"/>
    <s v="SEWER"/>
    <n v="1"/>
    <n v="1"/>
    <n v="8500"/>
    <s v="YES"/>
    <n v="0"/>
    <s v="61-1126"/>
    <s v="All Public"/>
    <s v="SEWER"/>
    <s v="SEWER"/>
    <n v="8500"/>
    <m/>
    <m/>
    <n v="0"/>
    <n v="0"/>
    <n v="3"/>
    <n v="1372"/>
    <n v="1.75"/>
    <m/>
    <m/>
    <m/>
    <m/>
    <m/>
    <m/>
    <m/>
    <m/>
    <m/>
    <m/>
    <n v="1"/>
    <n v="0"/>
    <n v="1"/>
    <s v="Broad Marsh River"/>
    <n v="43"/>
  </r>
  <r>
    <s v="133-114"/>
    <m/>
    <x v="0"/>
    <s v="138 SANDWICH RD"/>
    <n v="101"/>
    <s v="AKINS DENNIS"/>
    <s v="MR30"/>
    <s v="ONE FAMILY"/>
    <s v="133//114//"/>
    <n v="0.50915999999999995"/>
    <n v="1"/>
    <n v="1"/>
    <n v="1"/>
    <n v="1"/>
    <s v="SEPTIC"/>
    <n v="0"/>
    <n v="1"/>
    <n v="0"/>
    <s v="YES"/>
    <n v="0"/>
    <s v="133-114"/>
    <s v="Public Water,Gas,Septic"/>
    <s v="SEPTIC"/>
    <s v="SEPTIC"/>
    <n v="0"/>
    <m/>
    <m/>
    <n v="1"/>
    <n v="1"/>
    <n v="1"/>
    <n v="616"/>
    <n v="1"/>
    <m/>
    <m/>
    <m/>
    <m/>
    <m/>
    <m/>
    <m/>
    <m/>
    <m/>
    <m/>
    <n v="0"/>
    <n v="9.68"/>
    <n v="1"/>
    <s v="Agawam River"/>
    <n v="42"/>
  </r>
  <r>
    <s v="43-W41"/>
    <m/>
    <x v="0"/>
    <s v="15 LINWOOD AVE"/>
    <n v="101"/>
    <s v="WHITE JANICE R"/>
    <s v="MR30"/>
    <s v="ONE FAMILY"/>
    <s v="43//W41//"/>
    <n v="0.64980000000000004"/>
    <n v="1"/>
    <n v="1"/>
    <n v="1"/>
    <n v="1"/>
    <s v="SEPTIC"/>
    <n v="0"/>
    <n v="1"/>
    <n v="3400"/>
    <s v="YES"/>
    <n v="3400"/>
    <s v="43-W41"/>
    <s v="Public Water,Gas,Septic"/>
    <s v="SEPTIC"/>
    <s v="SEPTIC"/>
    <n v="3400"/>
    <m/>
    <m/>
    <n v="1"/>
    <n v="1"/>
    <n v="3"/>
    <n v="1008"/>
    <n v="1"/>
    <m/>
    <m/>
    <m/>
    <m/>
    <m/>
    <m/>
    <m/>
    <m/>
    <m/>
    <m/>
    <n v="1"/>
    <n v="9.68"/>
    <n v="1"/>
    <s v="Agawam River"/>
    <n v="42"/>
  </r>
  <r>
    <s v="43-W30"/>
    <m/>
    <x v="0"/>
    <s v="12 LINWOOD AVE"/>
    <n v="101"/>
    <s v="LEPORE ALAN S"/>
    <s v="MR30"/>
    <s v="ONE FAMILY"/>
    <s v="43//W30//"/>
    <n v="0.17075000000000001"/>
    <n v="1"/>
    <n v="1"/>
    <n v="1"/>
    <n v="1"/>
    <s v="SEPTIC"/>
    <n v="0"/>
    <n v="1"/>
    <n v="9300"/>
    <s v="YES"/>
    <n v="9300"/>
    <s v="43-W30"/>
    <s v="Public Water,Gas,Septic"/>
    <s v="SEPTIC"/>
    <s v="SEPTIC"/>
    <n v="9300"/>
    <m/>
    <m/>
    <n v="1"/>
    <n v="1"/>
    <n v="2"/>
    <n v="864"/>
    <n v="1"/>
    <m/>
    <m/>
    <m/>
    <m/>
    <m/>
    <m/>
    <m/>
    <m/>
    <m/>
    <m/>
    <n v="1"/>
    <n v="9.68"/>
    <n v="1"/>
    <s v="Agawam River"/>
    <n v="42"/>
  </r>
  <r>
    <s v="61-1125"/>
    <m/>
    <x v="0"/>
    <s v="35 HIGHLAND RD"/>
    <n v="101"/>
    <s v="BURKETT MICHAELYN S"/>
    <s v="MR30"/>
    <s v="ONE FAMILY"/>
    <s v="61//1125//"/>
    <n v="0.14932999999999999"/>
    <n v="0"/>
    <n v="0"/>
    <n v="1"/>
    <n v="1"/>
    <s v="SEWER"/>
    <n v="1"/>
    <n v="1"/>
    <n v="21600"/>
    <s v="YES"/>
    <n v="0"/>
    <s v="61-1125"/>
    <s v="Public Water,Public Sewer"/>
    <s v="SEWER"/>
    <s v="SEWER"/>
    <n v="21600"/>
    <m/>
    <m/>
    <n v="0"/>
    <n v="0"/>
    <n v="4"/>
    <n v="1545"/>
    <n v="2"/>
    <m/>
    <m/>
    <m/>
    <m/>
    <m/>
    <m/>
    <m/>
    <m/>
    <m/>
    <m/>
    <n v="0"/>
    <n v="0"/>
    <n v="1"/>
    <s v="Broad Marsh River"/>
    <n v="43"/>
  </r>
  <r>
    <s v="134-F99"/>
    <m/>
    <x v="0"/>
    <s v="23 APPLE ST"/>
    <n v="903"/>
    <s v="TOWN OF WAREHAM"/>
    <s v="MR30"/>
    <s v="MUNICIPAL  MDL-00"/>
    <s v="134//F99//"/>
    <n v="0.43274000000000001"/>
    <n v="0"/>
    <n v="0"/>
    <n v="0"/>
    <n v="0"/>
    <m/>
    <n v="0"/>
    <n v="1"/>
    <n v="0"/>
    <s v="YES"/>
    <n v="0"/>
    <s v="134-F99"/>
    <s v="Public Water,Septic"/>
    <s v="SEPTIC"/>
    <m/>
    <n v="0"/>
    <s v="fee simple"/>
    <s v="YES"/>
    <n v="0"/>
    <n v="0"/>
    <n v="0"/>
    <n v="0"/>
    <n v="0"/>
    <m/>
    <m/>
    <m/>
    <m/>
    <m/>
    <m/>
    <m/>
    <m/>
    <m/>
    <m/>
    <n v="2"/>
    <n v="0"/>
    <n v="1"/>
    <s v="Agawam River"/>
    <n v="42"/>
  </r>
  <r>
    <s v="LAND_NOPARC"/>
    <m/>
    <x v="0"/>
    <m/>
    <n v="0"/>
    <m/>
    <m/>
    <m/>
    <m/>
    <n v="1.27258"/>
    <n v="0"/>
    <n v="0"/>
    <n v="0"/>
    <n v="0"/>
    <m/>
    <n v="0"/>
    <n v="0"/>
    <n v="0"/>
    <s v="NO"/>
    <n v="0"/>
    <m/>
    <m/>
    <m/>
    <m/>
    <n v="0"/>
    <m/>
    <m/>
    <n v="0"/>
    <n v="0"/>
    <n v="0"/>
    <n v="0"/>
    <n v="0"/>
    <m/>
    <m/>
    <m/>
    <m/>
    <m/>
    <m/>
    <m/>
    <m/>
    <m/>
    <m/>
    <n v="0"/>
    <n v="0"/>
    <n v="1"/>
    <s v="Agawam River"/>
    <n v="42"/>
  </r>
  <r>
    <s v="134-1036"/>
    <m/>
    <x v="0"/>
    <s v="3 JOHNSON ST"/>
    <n v="101"/>
    <s v="GOMES-BEACH BARBARA"/>
    <s v="MR30"/>
    <s v="ONE FAMILY"/>
    <s v="134//1036//"/>
    <n v="0.21684999999999999"/>
    <n v="1"/>
    <n v="1"/>
    <n v="1"/>
    <n v="1"/>
    <s v="SEPTIC"/>
    <n v="0"/>
    <n v="1"/>
    <n v="4400"/>
    <s v="YES"/>
    <n v="4400"/>
    <s v="134-1036"/>
    <s v="Public Water"/>
    <m/>
    <s v="SEPTIC"/>
    <n v="4400"/>
    <m/>
    <m/>
    <n v="1"/>
    <n v="1"/>
    <n v="3"/>
    <n v="1714"/>
    <n v="1.75"/>
    <m/>
    <m/>
    <m/>
    <m/>
    <m/>
    <m/>
    <m/>
    <m/>
    <m/>
    <m/>
    <n v="1"/>
    <n v="9.68"/>
    <n v="1"/>
    <s v="Agawam River"/>
    <n v="42"/>
  </r>
  <r>
    <s v="61-1124"/>
    <m/>
    <x v="0"/>
    <s v="31 HIGHLAND RD"/>
    <n v="101"/>
    <s v="DONAHUE JOHN T"/>
    <s v="MR30"/>
    <s v="ONE FAMILY"/>
    <s v="61//1124//"/>
    <n v="0.31284000000000001"/>
    <n v="0"/>
    <n v="0"/>
    <n v="1"/>
    <n v="1"/>
    <s v="SEWER"/>
    <n v="1"/>
    <n v="1"/>
    <n v="10800"/>
    <s v="YES"/>
    <n v="0"/>
    <s v="61-1124"/>
    <s v="All Public"/>
    <s v="SEWER"/>
    <s v="SEWER"/>
    <n v="10800"/>
    <m/>
    <m/>
    <n v="0"/>
    <n v="0"/>
    <n v="4"/>
    <n v="2338"/>
    <n v="2"/>
    <m/>
    <m/>
    <m/>
    <m/>
    <m/>
    <m/>
    <m/>
    <m/>
    <m/>
    <m/>
    <n v="1"/>
    <n v="0"/>
    <n v="1"/>
    <s v="Agawam River"/>
    <n v="42"/>
  </r>
  <r>
    <s v="83-14"/>
    <m/>
    <x v="0"/>
    <s v="15 DINAH'S WAY"/>
    <n v="101"/>
    <s v="RICHARD ROBERT P JR"/>
    <s v="MR30"/>
    <s v="ONE FAMILY"/>
    <s v="83//14//"/>
    <n v="0.66188000000000002"/>
    <n v="1"/>
    <n v="1"/>
    <n v="1"/>
    <n v="1"/>
    <s v="SEPTIC"/>
    <n v="0"/>
    <n v="1"/>
    <n v="18600"/>
    <s v="YES"/>
    <n v="18600"/>
    <s v="83-14"/>
    <s v="Public Water,Septic"/>
    <s v="SEPTIC"/>
    <s v="SEPTIC"/>
    <n v="18600"/>
    <m/>
    <m/>
    <n v="1"/>
    <n v="1"/>
    <n v="3"/>
    <n v="1899"/>
    <n v="1.75"/>
    <m/>
    <m/>
    <m/>
    <m/>
    <m/>
    <m/>
    <m/>
    <m/>
    <m/>
    <m/>
    <n v="1"/>
    <n v="9.68"/>
    <n v="1"/>
    <s v="Broad Marsh River"/>
    <n v="43"/>
  </r>
  <r>
    <s v="61-1074"/>
    <m/>
    <x v="0"/>
    <s v="191 HIGH ST"/>
    <n v="101"/>
    <s v="SPENARD KENNETH P"/>
    <s v="MR30"/>
    <s v="ONE FAMILY"/>
    <s v="61//1074//"/>
    <n v="0.30026999999999998"/>
    <n v="0"/>
    <n v="0"/>
    <n v="1"/>
    <n v="1"/>
    <s v="SEWER"/>
    <n v="1"/>
    <n v="1"/>
    <n v="10800"/>
    <s v="YES"/>
    <n v="0"/>
    <s v="61-1074"/>
    <s v="Public Water,Public Sewer"/>
    <s v="SEWER"/>
    <s v="SEWER"/>
    <n v="10800"/>
    <m/>
    <m/>
    <n v="0"/>
    <n v="0"/>
    <n v="3"/>
    <n v="1828"/>
    <n v="1.75"/>
    <m/>
    <m/>
    <m/>
    <m/>
    <m/>
    <m/>
    <m/>
    <m/>
    <m/>
    <m/>
    <n v="2"/>
    <n v="0"/>
    <n v="1"/>
    <s v="Agawam River"/>
    <n v="42"/>
  </r>
  <r>
    <s v="LAND_NOPARC"/>
    <m/>
    <x v="0"/>
    <m/>
    <n v="0"/>
    <m/>
    <m/>
    <m/>
    <m/>
    <n v="4.28E-3"/>
    <n v="0"/>
    <n v="0"/>
    <n v="0"/>
    <n v="0"/>
    <m/>
    <n v="0"/>
    <n v="0"/>
    <n v="0"/>
    <s v="NO"/>
    <n v="0"/>
    <m/>
    <m/>
    <m/>
    <m/>
    <n v="0"/>
    <m/>
    <m/>
    <n v="0"/>
    <n v="0"/>
    <n v="0"/>
    <n v="0"/>
    <n v="0"/>
    <m/>
    <m/>
    <m/>
    <m/>
    <m/>
    <m/>
    <m/>
    <m/>
    <m/>
    <m/>
    <n v="0"/>
    <n v="0"/>
    <n v="1"/>
    <s v="Agawam River"/>
    <n v="42"/>
  </r>
  <r>
    <s v="61-1120"/>
    <m/>
    <x v="0"/>
    <s v="29 HIGHLAND RD"/>
    <n v="101"/>
    <s v="MILLET-SQUILLANTE DIANE E"/>
    <s v="MR30"/>
    <s v="ONE FAMILY"/>
    <s v="61//1120//"/>
    <n v="0.19472"/>
    <n v="0"/>
    <n v="0"/>
    <n v="1"/>
    <n v="1"/>
    <s v="SEWER"/>
    <n v="1"/>
    <n v="1"/>
    <n v="26300"/>
    <s v="YES"/>
    <n v="0"/>
    <s v="61-1120"/>
    <s v="Public Water,Public Sewer"/>
    <s v="SEWER"/>
    <s v="SEWER"/>
    <n v="26300"/>
    <m/>
    <m/>
    <n v="0"/>
    <n v="0"/>
    <n v="3"/>
    <n v="1841"/>
    <n v="1.9"/>
    <m/>
    <m/>
    <m/>
    <m/>
    <m/>
    <m/>
    <m/>
    <m/>
    <m/>
    <m/>
    <n v="1"/>
    <n v="0"/>
    <n v="1"/>
    <s v="Agawam River"/>
    <n v="42"/>
  </r>
  <r>
    <s v="134-1039"/>
    <m/>
    <x v="0"/>
    <s v="80 CHERRY ST OFF"/>
    <n v="131"/>
    <s v="FIELDING GUY S"/>
    <s v="MR30"/>
    <s v="RES ACLNPO  MDL-00"/>
    <s v="134//1039//"/>
    <n v="1.31789"/>
    <n v="0"/>
    <n v="0"/>
    <n v="0"/>
    <n v="0"/>
    <m/>
    <n v="0"/>
    <n v="0"/>
    <n v="0"/>
    <s v="YES"/>
    <n v="0"/>
    <s v="134-1039"/>
    <s v="Public Water,Septic"/>
    <s v="SEPTIC"/>
    <m/>
    <n v="0"/>
    <m/>
    <m/>
    <n v="0"/>
    <n v="0"/>
    <n v="0"/>
    <n v="0"/>
    <n v="0"/>
    <m/>
    <m/>
    <m/>
    <m/>
    <m/>
    <m/>
    <m/>
    <m/>
    <m/>
    <m/>
    <n v="1"/>
    <n v="0"/>
    <n v="1"/>
    <s v="Agawam River"/>
    <n v="42"/>
  </r>
  <r>
    <s v="133-110"/>
    <m/>
    <x v="0"/>
    <s v="130 SANDWICH RD"/>
    <n v="132"/>
    <s v="SYLVESTER EUNICE M"/>
    <s v="MR30"/>
    <s v="RES ACLNUD  MDL-00"/>
    <s v="133//110//"/>
    <n v="1.1126499999999999"/>
    <n v="0"/>
    <n v="0"/>
    <n v="0"/>
    <n v="0"/>
    <m/>
    <n v="0"/>
    <n v="0"/>
    <n v="0"/>
    <s v="YES"/>
    <n v="0"/>
    <s v="133-110"/>
    <s v="Public Water,Septic"/>
    <s v="SEPTIC"/>
    <m/>
    <n v="0"/>
    <m/>
    <m/>
    <n v="0"/>
    <n v="0"/>
    <n v="0"/>
    <n v="0"/>
    <n v="0"/>
    <m/>
    <m/>
    <m/>
    <m/>
    <m/>
    <m/>
    <m/>
    <m/>
    <m/>
    <m/>
    <n v="1"/>
    <n v="0"/>
    <n v="1"/>
    <s v="Agawam River"/>
    <n v="42"/>
  </r>
  <r>
    <s v="61-1119"/>
    <m/>
    <x v="0"/>
    <s v="23 HIGHLAND RD"/>
    <n v="101"/>
    <s v="KAURANEN MICHAEL J"/>
    <s v="MR30"/>
    <s v="ONE FAMILY"/>
    <s v="61//1119//"/>
    <n v="0.13653999999999999"/>
    <n v="0"/>
    <n v="0"/>
    <n v="1"/>
    <n v="1"/>
    <s v="SEWER"/>
    <n v="1"/>
    <n v="1"/>
    <n v="9100"/>
    <s v="YES"/>
    <n v="0"/>
    <s v="61-1119"/>
    <s v="Public Water,Public Sewer"/>
    <s v="SEWER"/>
    <s v="SEWER"/>
    <n v="9100"/>
    <m/>
    <m/>
    <n v="0"/>
    <n v="0"/>
    <n v="3"/>
    <n v="1680"/>
    <n v="1.85"/>
    <m/>
    <m/>
    <m/>
    <m/>
    <m/>
    <m/>
    <m/>
    <m/>
    <m/>
    <m/>
    <n v="1"/>
    <n v="0"/>
    <n v="1"/>
    <s v="Agawam River"/>
    <n v="42"/>
  </r>
  <r>
    <s v="134-1097B"/>
    <m/>
    <x v="0"/>
    <s v="0 APPLE ST"/>
    <n v="903"/>
    <s v="TOWN OF WAREHAM"/>
    <s v="MR30"/>
    <s v="MUNICIPAL  MDL-00"/>
    <s v="134//1097/B/"/>
    <n v="9.4149999999999998E-2"/>
    <n v="0"/>
    <n v="0"/>
    <n v="0"/>
    <n v="0"/>
    <m/>
    <n v="0"/>
    <n v="0"/>
    <n v="0"/>
    <s v="YES"/>
    <n v="0"/>
    <s v="134-1097B"/>
    <s v="Public Water,Septic"/>
    <s v="SEPTIC"/>
    <m/>
    <n v="0"/>
    <m/>
    <m/>
    <n v="0"/>
    <n v="0"/>
    <n v="0"/>
    <n v="0"/>
    <n v="0"/>
    <m/>
    <m/>
    <m/>
    <m/>
    <m/>
    <m/>
    <m/>
    <m/>
    <m/>
    <m/>
    <n v="0"/>
    <n v="0"/>
    <n v="1"/>
    <s v="Agawam River"/>
    <n v="42"/>
  </r>
  <r>
    <s v="133-113"/>
    <m/>
    <x v="0"/>
    <s v="136 SANDWICH RD"/>
    <n v="340"/>
    <s v="AKINS DENNIS"/>
    <s v="SC"/>
    <s v="OFFICE BLD  MDL-94"/>
    <s v="133//113//"/>
    <n v="0.68259999999999998"/>
    <n v="1"/>
    <n v="1"/>
    <n v="1"/>
    <n v="1"/>
    <s v="SEPTIC"/>
    <n v="0"/>
    <n v="0"/>
    <n v="0"/>
    <s v="YES"/>
    <n v="0"/>
    <s v="133-113"/>
    <s v="All Public"/>
    <s v="SEWER"/>
    <s v="SEPTIC"/>
    <n v="0"/>
    <m/>
    <m/>
    <n v="1"/>
    <n v="1"/>
    <n v="0"/>
    <n v="320"/>
    <n v="1"/>
    <m/>
    <m/>
    <m/>
    <m/>
    <m/>
    <m/>
    <m/>
    <m/>
    <m/>
    <m/>
    <n v="2"/>
    <n v="9.68"/>
    <n v="1"/>
    <s v="Agawam River"/>
    <n v="42"/>
  </r>
  <r>
    <s v="43-1019"/>
    <m/>
    <x v="0"/>
    <s v="3 ROGERS AVE"/>
    <n v="101"/>
    <s v="CARDOZA JOHN J JR"/>
    <s v="MR30"/>
    <s v="ONE FAMILY"/>
    <s v="43//1019//"/>
    <n v="0.28619"/>
    <n v="1"/>
    <n v="1"/>
    <n v="1"/>
    <n v="1"/>
    <s v="SEPTIC"/>
    <n v="0"/>
    <n v="1"/>
    <n v="6500"/>
    <s v="YES"/>
    <n v="6500"/>
    <s v="43-1019"/>
    <s v="Public Water,Septic"/>
    <s v="SEPTIC"/>
    <s v="SEPTIC"/>
    <n v="6500"/>
    <m/>
    <m/>
    <n v="1"/>
    <n v="1"/>
    <n v="2"/>
    <n v="875"/>
    <n v="1"/>
    <m/>
    <m/>
    <m/>
    <m/>
    <m/>
    <m/>
    <m/>
    <m/>
    <m/>
    <m/>
    <n v="1"/>
    <n v="9.68"/>
    <n v="1"/>
    <s v="Agawam River"/>
    <n v="42"/>
  </r>
  <r>
    <s v="61-1192"/>
    <m/>
    <x v="0"/>
    <s v="0 GIBBS AVE  OFF"/>
    <n v="132"/>
    <s v="PIERCE NELSON C"/>
    <s v="MR30"/>
    <s v="RES ACLNUD  MDL-00"/>
    <s v="61//1192//"/>
    <n v="1.27535"/>
    <n v="0"/>
    <n v="0"/>
    <n v="0"/>
    <n v="0"/>
    <m/>
    <n v="0"/>
    <n v="0"/>
    <n v="0"/>
    <s v="YES"/>
    <n v="0"/>
    <s v="61-1192"/>
    <s v="All Public"/>
    <s v="SEWER"/>
    <m/>
    <n v="0"/>
    <m/>
    <m/>
    <n v="0"/>
    <n v="0"/>
    <n v="0"/>
    <n v="0"/>
    <n v="0"/>
    <m/>
    <m/>
    <m/>
    <m/>
    <m/>
    <m/>
    <m/>
    <m/>
    <m/>
    <m/>
    <n v="1"/>
    <n v="0"/>
    <n v="1"/>
    <s v="Broad Marsh River"/>
    <n v="43"/>
  </r>
  <r>
    <s v="61-1077"/>
    <m/>
    <x v="0"/>
    <s v="394 MAIN ST"/>
    <n v="104"/>
    <s v="POTENTIAL PROPERTIES LLC"/>
    <s v="MR30"/>
    <s v="TWO FAMILY"/>
    <s v="61//1077//"/>
    <n v="0.23849000000000001"/>
    <n v="0"/>
    <n v="0"/>
    <n v="1"/>
    <n v="1"/>
    <s v="SEWER"/>
    <n v="1"/>
    <n v="1"/>
    <n v="32800"/>
    <s v="YES"/>
    <n v="0"/>
    <s v="61-1077"/>
    <s v="All Public"/>
    <s v="SEWER"/>
    <s v="SEWER"/>
    <n v="32800"/>
    <m/>
    <m/>
    <n v="0"/>
    <n v="0"/>
    <n v="6"/>
    <n v="2554"/>
    <n v="1.75"/>
    <m/>
    <m/>
    <m/>
    <m/>
    <m/>
    <m/>
    <m/>
    <m/>
    <m/>
    <m/>
    <n v="1"/>
    <n v="0"/>
    <n v="1"/>
    <s v="Agawam River"/>
    <n v="42"/>
  </r>
  <r>
    <s v="43-1078"/>
    <m/>
    <x v="0"/>
    <s v="7 CAMPINHA WAY"/>
    <n v="132"/>
    <s v="CAMPINHA GUY S SR"/>
    <s v="MR30"/>
    <s v="RES ACLNUD  MDL-00"/>
    <s v="43//1078//"/>
    <n v="0.21548"/>
    <n v="0"/>
    <n v="0"/>
    <n v="0"/>
    <n v="0"/>
    <m/>
    <n v="0"/>
    <n v="0"/>
    <n v="0"/>
    <s v="YES"/>
    <n v="0"/>
    <s v="43-1078"/>
    <s v="Public Water,Septic"/>
    <s v="SEPTIC"/>
    <m/>
    <n v="0"/>
    <m/>
    <m/>
    <n v="0"/>
    <n v="0"/>
    <n v="0"/>
    <n v="0"/>
    <n v="0"/>
    <m/>
    <m/>
    <m/>
    <m/>
    <m/>
    <m/>
    <m/>
    <m/>
    <m/>
    <m/>
    <n v="1"/>
    <n v="0"/>
    <n v="1"/>
    <s v="Agawam River"/>
    <n v="42"/>
  </r>
  <r>
    <s v="61-1196"/>
    <m/>
    <x v="0"/>
    <s v="71 GIBBS AVE"/>
    <n v="101"/>
    <s v="VANDER STAAY CHARLES L"/>
    <s v="MR30"/>
    <s v="ONE FAMILY"/>
    <s v="61//1196//"/>
    <n v="0.40123999999999999"/>
    <n v="0"/>
    <n v="0"/>
    <n v="1"/>
    <n v="1"/>
    <s v="SEWER"/>
    <n v="1"/>
    <n v="1"/>
    <n v="6000"/>
    <s v="YES"/>
    <n v="0"/>
    <s v="61-1196"/>
    <s v="All Public"/>
    <s v="SEWER"/>
    <s v="SEWER"/>
    <n v="6000"/>
    <m/>
    <m/>
    <n v="0"/>
    <n v="0"/>
    <n v="3"/>
    <n v="1890"/>
    <n v="1.5"/>
    <m/>
    <m/>
    <m/>
    <m/>
    <m/>
    <m/>
    <m/>
    <m/>
    <m/>
    <m/>
    <n v="1"/>
    <n v="0"/>
    <n v="1"/>
    <s v="Broad Marsh River"/>
    <n v="43"/>
  </r>
  <r>
    <s v="61-1115"/>
    <m/>
    <x v="0"/>
    <s v="19 HIGHLAND RD"/>
    <n v="101"/>
    <s v="CHIARALUCE PHILIP J"/>
    <s v="MR30"/>
    <s v="ONE FAMILY"/>
    <s v="61//1115//"/>
    <n v="0.18174000000000001"/>
    <n v="0"/>
    <n v="0"/>
    <n v="1"/>
    <n v="1"/>
    <s v="SEWER"/>
    <n v="1"/>
    <n v="1"/>
    <n v="7400"/>
    <s v="YES"/>
    <n v="0"/>
    <s v="61-1115"/>
    <s v="All Public"/>
    <s v="SEWER"/>
    <s v="SEWER"/>
    <n v="7400"/>
    <m/>
    <m/>
    <n v="0"/>
    <n v="0"/>
    <n v="3"/>
    <n v="1792"/>
    <n v="2"/>
    <m/>
    <m/>
    <m/>
    <m/>
    <m/>
    <m/>
    <m/>
    <m/>
    <m/>
    <m/>
    <n v="1"/>
    <n v="0"/>
    <n v="1"/>
    <s v="Agawam River"/>
    <n v="42"/>
  </r>
  <r>
    <s v="61-1206A"/>
    <m/>
    <x v="0"/>
    <s v="0 BODFISH AVE OFF"/>
    <n v="905"/>
    <s v="ANNAWON COUNCIL INC"/>
    <m/>
    <s v="CHAR ORG  MDL-00"/>
    <s v="61//1206/A/"/>
    <n v="13.189249999999999"/>
    <n v="0"/>
    <n v="0"/>
    <n v="0"/>
    <n v="0"/>
    <m/>
    <n v="0"/>
    <n v="0"/>
    <n v="0"/>
    <s v="YES"/>
    <n v="0"/>
    <s v="61-1206A"/>
    <m/>
    <m/>
    <m/>
    <n v="0"/>
    <m/>
    <m/>
    <n v="0"/>
    <n v="0"/>
    <n v="0"/>
    <n v="0"/>
    <n v="0"/>
    <m/>
    <m/>
    <m/>
    <m/>
    <m/>
    <m/>
    <m/>
    <m/>
    <m/>
    <m/>
    <n v="1"/>
    <n v="0"/>
    <n v="1"/>
    <s v="Broad Marsh River"/>
    <n v="43"/>
  </r>
  <r>
    <s v="43-1008"/>
    <m/>
    <x v="0"/>
    <s v="237 SANDWICH RD"/>
    <n v="101"/>
    <s v="MCJ MANAGEMENT LLC"/>
    <s v="MR30"/>
    <s v="ONE FAMILY"/>
    <s v="43//1008//"/>
    <n v="4.2035799999999997"/>
    <n v="1"/>
    <n v="1"/>
    <n v="1"/>
    <n v="1"/>
    <s v="SEPTIC"/>
    <n v="0"/>
    <n v="1"/>
    <n v="0"/>
    <s v="YES"/>
    <n v="0"/>
    <s v="43-1008"/>
    <s v="Public Water,Septic"/>
    <s v="SEPTIC"/>
    <s v="SEPTIC"/>
    <n v="0"/>
    <m/>
    <m/>
    <n v="1"/>
    <n v="1"/>
    <n v="4"/>
    <n v="1156"/>
    <n v="1.75"/>
    <m/>
    <m/>
    <m/>
    <m/>
    <m/>
    <m/>
    <m/>
    <m/>
    <m/>
    <m/>
    <n v="1"/>
    <n v="9.68"/>
    <n v="1"/>
    <s v="Agawam River"/>
    <n v="42"/>
  </r>
  <r>
    <s v="61-1128"/>
    <m/>
    <x v="0"/>
    <s v="200 HIGH ST"/>
    <n v="101"/>
    <s v="SYLVIA MANUEL J JR"/>
    <s v="MR30"/>
    <s v="ONE FAMILY"/>
    <s v="61//1128//"/>
    <n v="0.13253000000000001"/>
    <n v="0"/>
    <n v="0"/>
    <n v="1"/>
    <n v="1"/>
    <s v="SEWER"/>
    <n v="1"/>
    <n v="1"/>
    <n v="2600"/>
    <s v="YES"/>
    <n v="0"/>
    <s v="61-1128"/>
    <s v="Public Water,Public Sewer"/>
    <s v="SEWER"/>
    <s v="SEWER"/>
    <n v="2600"/>
    <m/>
    <m/>
    <n v="0"/>
    <n v="0"/>
    <n v="3"/>
    <n v="927"/>
    <n v="1"/>
    <m/>
    <m/>
    <m/>
    <m/>
    <m/>
    <m/>
    <m/>
    <m/>
    <m/>
    <m/>
    <n v="1"/>
    <n v="0"/>
    <n v="1"/>
    <s v="Agawam River"/>
    <n v="42"/>
  </r>
  <r>
    <s v="134-1097A"/>
    <m/>
    <x v="0"/>
    <s v="2 APPLE ST"/>
    <n v="132"/>
    <s v="VAUGHN  NANCY J"/>
    <s v="MR30"/>
    <s v="RES ACLNUD  MDL-00"/>
    <s v="134//1097/A/"/>
    <n v="0.64405000000000001"/>
    <n v="0"/>
    <n v="0"/>
    <n v="0"/>
    <n v="0"/>
    <m/>
    <n v="0"/>
    <n v="0"/>
    <n v="0"/>
    <s v="YES"/>
    <n v="0"/>
    <s v="134-1097A"/>
    <m/>
    <m/>
    <m/>
    <n v="0"/>
    <m/>
    <m/>
    <n v="0"/>
    <n v="0"/>
    <n v="0"/>
    <n v="0"/>
    <n v="0"/>
    <m/>
    <m/>
    <m/>
    <m/>
    <m/>
    <m/>
    <m/>
    <m/>
    <m/>
    <m/>
    <n v="1"/>
    <n v="0"/>
    <n v="1"/>
    <s v="Agawam River"/>
    <n v="42"/>
  </r>
  <r>
    <s v="LAND_NOPARC"/>
    <m/>
    <x v="0"/>
    <m/>
    <n v="0"/>
    <m/>
    <m/>
    <m/>
    <m/>
    <n v="1.92E-3"/>
    <n v="0"/>
    <n v="0"/>
    <n v="0"/>
    <n v="0"/>
    <m/>
    <n v="0"/>
    <n v="0"/>
    <n v="0"/>
    <s v="NO"/>
    <n v="0"/>
    <m/>
    <m/>
    <m/>
    <m/>
    <n v="0"/>
    <m/>
    <m/>
    <n v="0"/>
    <n v="0"/>
    <n v="0"/>
    <n v="0"/>
    <n v="0"/>
    <m/>
    <m/>
    <m/>
    <m/>
    <m/>
    <m/>
    <m/>
    <m/>
    <m/>
    <m/>
    <n v="0"/>
    <n v="0"/>
    <n v="1"/>
    <s v="Agawam River"/>
    <n v="42"/>
  </r>
  <r>
    <s v="129-1150"/>
    <m/>
    <x v="0"/>
    <s v="2849 CRAN HWY"/>
    <n v="390"/>
    <s v="WAREHAM B P O ELKS #1548"/>
    <s v="SC"/>
    <s v="DEVEL LAND  MDL-00"/>
    <s v="129//1150//"/>
    <n v="3.00434"/>
    <n v="0"/>
    <n v="0"/>
    <n v="0"/>
    <n v="0"/>
    <m/>
    <n v="1"/>
    <n v="0"/>
    <n v="0"/>
    <s v="YES"/>
    <n v="0"/>
    <s v="129-1150"/>
    <m/>
    <m/>
    <m/>
    <n v="0"/>
    <m/>
    <m/>
    <n v="0"/>
    <n v="0"/>
    <n v="0"/>
    <n v="0"/>
    <n v="0"/>
    <m/>
    <m/>
    <m/>
    <m/>
    <m/>
    <m/>
    <m/>
    <m/>
    <m/>
    <m/>
    <n v="1"/>
    <n v="0"/>
    <n v="1"/>
    <s v="Agawam River"/>
    <n v="42"/>
  </r>
  <r>
    <s v="61-1113"/>
    <m/>
    <x v="0"/>
    <s v="15 HIGHLAND RD"/>
    <n v="101"/>
    <s v="KUPPENS CHRISTOPHER"/>
    <s v="MR30"/>
    <s v="ONE FAMILY"/>
    <s v="61//1113//"/>
    <n v="0.22836999999999999"/>
    <n v="0"/>
    <n v="0"/>
    <n v="1"/>
    <n v="1"/>
    <s v="SEWER"/>
    <n v="1"/>
    <n v="1"/>
    <n v="7200"/>
    <s v="NO_W1"/>
    <n v="0"/>
    <s v="61-1113"/>
    <s v="Public Water,Public Sewer"/>
    <s v="SEWER"/>
    <s v="SEWER"/>
    <n v="7200"/>
    <m/>
    <m/>
    <n v="0"/>
    <n v="0"/>
    <n v="2"/>
    <n v="1791"/>
    <n v="2"/>
    <m/>
    <m/>
    <m/>
    <m/>
    <m/>
    <m/>
    <m/>
    <m/>
    <m/>
    <m/>
    <n v="2"/>
    <n v="0"/>
    <n v="1"/>
    <s v="Agawam River"/>
    <n v="42"/>
  </r>
  <r>
    <s v="134-1029"/>
    <m/>
    <x v="0"/>
    <s v="4 JOHNSON ST"/>
    <n v="101"/>
    <s v="KING DARIN A"/>
    <s v="MR30"/>
    <s v="ONE FAMILY"/>
    <s v="134//1029//"/>
    <n v="1.4135800000000001"/>
    <n v="1"/>
    <n v="1"/>
    <n v="1"/>
    <n v="1"/>
    <s v="SEPTIC"/>
    <n v="0"/>
    <n v="1"/>
    <n v="13300"/>
    <s v="YES"/>
    <n v="13300"/>
    <s v="134-1029"/>
    <s v="Public Water,Septic"/>
    <s v="SEPTIC"/>
    <s v="SEPTIC"/>
    <n v="13300"/>
    <m/>
    <m/>
    <n v="1"/>
    <n v="1"/>
    <n v="3"/>
    <n v="4132"/>
    <n v="2"/>
    <m/>
    <m/>
    <m/>
    <m/>
    <m/>
    <m/>
    <m/>
    <m/>
    <m/>
    <m/>
    <n v="1"/>
    <n v="9.68"/>
    <n v="1"/>
    <s v="Agawam River"/>
    <n v="42"/>
  </r>
  <r>
    <s v="43-1011"/>
    <m/>
    <x v="0"/>
    <s v="5 CAMPINHA WAY"/>
    <n v="101"/>
    <s v="CAMPINHA JESSE"/>
    <s v="MR30"/>
    <s v="ONE FAMILY"/>
    <s v="43//1011//"/>
    <n v="0.72994000000000003"/>
    <n v="1"/>
    <n v="1"/>
    <n v="1"/>
    <n v="1"/>
    <s v="SEPTIC"/>
    <n v="0"/>
    <n v="1"/>
    <n v="6500"/>
    <s v="YES"/>
    <n v="6500"/>
    <s v="43-1011"/>
    <s v="Public Water,Gas,Septic"/>
    <s v="SEPTIC"/>
    <s v="SEPTIC"/>
    <n v="6500"/>
    <m/>
    <m/>
    <n v="1"/>
    <n v="1"/>
    <n v="3"/>
    <n v="1344"/>
    <n v="1"/>
    <m/>
    <m/>
    <m/>
    <m/>
    <m/>
    <m/>
    <m/>
    <m/>
    <m/>
    <m/>
    <n v="1"/>
    <n v="9.68"/>
    <n v="1"/>
    <s v="Agawam River"/>
    <n v="42"/>
  </r>
  <r>
    <s v="133-118"/>
    <m/>
    <x v="0"/>
    <s v="146 SANDWICH RD"/>
    <n v="132"/>
    <s v="SANTIAGO EILEEN P"/>
    <s v="MR30"/>
    <s v="RES ACLNUD  MDL-00"/>
    <s v="133//118//"/>
    <n v="0.39291999999999999"/>
    <n v="0"/>
    <n v="0"/>
    <n v="0"/>
    <n v="0"/>
    <m/>
    <n v="0"/>
    <n v="0"/>
    <n v="0"/>
    <s v="YES"/>
    <n v="0"/>
    <s v="133-118"/>
    <s v="Public Water,Septic"/>
    <s v="SEPTIC"/>
    <m/>
    <n v="0"/>
    <m/>
    <m/>
    <n v="0"/>
    <n v="0"/>
    <n v="0"/>
    <n v="0"/>
    <n v="0"/>
    <m/>
    <m/>
    <m/>
    <m/>
    <m/>
    <m/>
    <m/>
    <m/>
    <m/>
    <m/>
    <n v="5"/>
    <n v="0"/>
    <n v="1"/>
    <s v="Agawam River"/>
    <n v="42"/>
  </r>
  <r>
    <s v="43-1023"/>
    <m/>
    <x v="0"/>
    <s v="6 ROGERS AVE"/>
    <n v="906"/>
    <s v="PEOPLE'S CHURCH OF THE"/>
    <s v="MR30"/>
    <s v="CHURCH ETC  MDL-96"/>
    <s v="43//1023//"/>
    <n v="0.30229"/>
    <n v="1"/>
    <n v="1"/>
    <n v="1"/>
    <n v="1"/>
    <s v="SEPTIC"/>
    <n v="0"/>
    <n v="2"/>
    <n v="17000"/>
    <s v="YES"/>
    <n v="17000"/>
    <s v="43-1023"/>
    <s v="Public Water,Septic"/>
    <s v="SEPTIC"/>
    <s v="SEPTIC"/>
    <n v="8500"/>
    <m/>
    <m/>
    <n v="1"/>
    <n v="1"/>
    <n v="0"/>
    <n v="11196"/>
    <n v="1"/>
    <m/>
    <m/>
    <m/>
    <m/>
    <m/>
    <m/>
    <m/>
    <m/>
    <m/>
    <m/>
    <n v="1"/>
    <n v="9.68"/>
    <n v="1"/>
    <s v="Agawam River"/>
    <n v="42"/>
  </r>
  <r>
    <s v="43-W42"/>
    <m/>
    <x v="0"/>
    <s v="13 LINWOOD AVE"/>
    <n v="101"/>
    <s v="SPILLANE CLEMENT JR"/>
    <s v="MR30"/>
    <s v="ONE FAMILY"/>
    <s v="43//W42//"/>
    <n v="0.61531000000000002"/>
    <n v="1"/>
    <n v="1"/>
    <n v="1"/>
    <n v="1"/>
    <s v="SEPTIC"/>
    <n v="0"/>
    <n v="1"/>
    <n v="3300"/>
    <s v="YES"/>
    <n v="3300"/>
    <s v="43-W42"/>
    <s v="Public Water,Gas,Septic"/>
    <s v="SEPTIC"/>
    <s v="SEPTIC"/>
    <n v="3300"/>
    <m/>
    <m/>
    <n v="1"/>
    <n v="1"/>
    <n v="2"/>
    <n v="1008"/>
    <n v="1"/>
    <m/>
    <m/>
    <m/>
    <m/>
    <m/>
    <m/>
    <m/>
    <m/>
    <m/>
    <m/>
    <n v="1"/>
    <n v="9.68"/>
    <n v="1"/>
    <s v="Agawam River"/>
    <n v="42"/>
  </r>
  <r>
    <s v="132-1073"/>
    <m/>
    <x v="0"/>
    <s v="0 MAYFLOWER RIDGE DR"/>
    <n v="132"/>
    <s v="YELLICK LORRAINEK"/>
    <s v="MR30"/>
    <s v="RES ACLNUD  MDL-00"/>
    <s v="132//1073//"/>
    <n v="1.4171800000000001"/>
    <n v="0"/>
    <n v="0"/>
    <n v="0"/>
    <n v="0"/>
    <m/>
    <n v="0"/>
    <n v="0"/>
    <n v="0"/>
    <s v="YES"/>
    <n v="0"/>
    <s v="132-1073"/>
    <s v="Public Water,Septic"/>
    <s v="SEPTIC"/>
    <m/>
    <n v="0"/>
    <m/>
    <m/>
    <n v="0"/>
    <n v="0"/>
    <n v="0"/>
    <n v="0"/>
    <n v="0"/>
    <m/>
    <m/>
    <m/>
    <m/>
    <m/>
    <m/>
    <m/>
    <m/>
    <m/>
    <m/>
    <n v="1"/>
    <n v="0"/>
    <n v="1"/>
    <s v="Agawam River"/>
    <n v="42"/>
  </r>
  <r>
    <s v="133-111"/>
    <m/>
    <x v="0"/>
    <s v="134 SANDWICH RD"/>
    <n v="101"/>
    <s v="SYLVESTER EUNICE M"/>
    <s v="MR30"/>
    <s v="ONE FAMILY"/>
    <s v="133//111//"/>
    <n v="1.9672400000000001"/>
    <n v="1"/>
    <n v="1"/>
    <n v="1"/>
    <n v="1"/>
    <s v="SEPTIC"/>
    <n v="0"/>
    <n v="1"/>
    <n v="31900"/>
    <s v="YES"/>
    <n v="31900"/>
    <s v="133-111"/>
    <s v="Public Water,Septic"/>
    <s v="SEPTIC"/>
    <s v="SEPTIC"/>
    <n v="31900"/>
    <m/>
    <m/>
    <n v="1"/>
    <n v="1"/>
    <n v="4"/>
    <n v="1836"/>
    <n v="1"/>
    <m/>
    <m/>
    <m/>
    <m/>
    <m/>
    <m/>
    <m/>
    <m/>
    <m/>
    <m/>
    <n v="2"/>
    <n v="9.68"/>
    <n v="1"/>
    <s v="Agawam River"/>
    <n v="42"/>
  </r>
  <r>
    <s v="43-W29"/>
    <m/>
    <x v="0"/>
    <s v="10 LINWOOD AVE"/>
    <n v="101"/>
    <s v="SHIVVERS EDWIN M JR"/>
    <s v="MR30"/>
    <s v="ONE FAMILY"/>
    <s v="43//W29//"/>
    <n v="0.16841"/>
    <n v="1"/>
    <n v="1"/>
    <n v="1"/>
    <n v="1"/>
    <s v="SEPTIC"/>
    <n v="0"/>
    <n v="1"/>
    <n v="3600"/>
    <s v="YES"/>
    <n v="3600"/>
    <s v="43-W29"/>
    <s v="Public Water,Septic"/>
    <s v="SEPTIC"/>
    <s v="SEPTIC"/>
    <n v="3600"/>
    <m/>
    <m/>
    <n v="1"/>
    <n v="1"/>
    <n v="3"/>
    <n v="1176"/>
    <n v="1.5"/>
    <m/>
    <m/>
    <m/>
    <m/>
    <m/>
    <m/>
    <m/>
    <m/>
    <m/>
    <m/>
    <n v="1"/>
    <n v="9.68"/>
    <n v="1"/>
    <s v="Agawam River"/>
    <n v="42"/>
  </r>
  <r>
    <s v="134-1097B"/>
    <m/>
    <x v="0"/>
    <s v="0 APPLE ST"/>
    <n v="903"/>
    <s v="TOWN OF WAREHAM"/>
    <s v="MR30"/>
    <s v="MUNICIPAL  MDL-00"/>
    <s v="134//1097/B/"/>
    <n v="4.4269999999999997E-2"/>
    <n v="0"/>
    <n v="0"/>
    <n v="0"/>
    <n v="0"/>
    <m/>
    <n v="0"/>
    <n v="0"/>
    <n v="0"/>
    <s v="YES"/>
    <n v="0"/>
    <s v="134-1097B"/>
    <s v="Public Water,Septic"/>
    <s v="SEPTIC"/>
    <m/>
    <n v="0"/>
    <m/>
    <m/>
    <n v="0"/>
    <n v="0"/>
    <n v="0"/>
    <n v="0"/>
    <n v="0"/>
    <m/>
    <m/>
    <m/>
    <m/>
    <m/>
    <m/>
    <m/>
    <m/>
    <m/>
    <m/>
    <n v="0"/>
    <n v="0"/>
    <n v="1"/>
    <s v="Agawam River"/>
    <n v="42"/>
  </r>
  <r>
    <s v="61-1108"/>
    <m/>
    <x v="0"/>
    <s v="11 HIGHLAND RD"/>
    <n v="101"/>
    <s v="BUGG KEVIN"/>
    <s v="MR30"/>
    <s v="ONE FAMILY"/>
    <s v="61//1108//"/>
    <n v="0.15581"/>
    <n v="0"/>
    <n v="0"/>
    <n v="1"/>
    <n v="1"/>
    <s v="SEWER"/>
    <n v="1"/>
    <n v="1"/>
    <n v="10700"/>
    <s v="YES"/>
    <n v="0"/>
    <s v="61-1108"/>
    <s v="All Public"/>
    <s v="SEWER"/>
    <s v="SEWER"/>
    <n v="10700"/>
    <m/>
    <m/>
    <n v="0"/>
    <n v="0"/>
    <n v="3"/>
    <n v="1815"/>
    <n v="1.9"/>
    <m/>
    <m/>
    <m/>
    <m/>
    <m/>
    <m/>
    <m/>
    <m/>
    <m/>
    <m/>
    <n v="1"/>
    <n v="0"/>
    <n v="1"/>
    <s v="Agawam River"/>
    <n v="42"/>
  </r>
  <r>
    <s v="61-1076"/>
    <m/>
    <x v="0"/>
    <s v="398 MAIN ST"/>
    <n v="101"/>
    <s v="EACOBACCI JAMES D"/>
    <s v="MR30"/>
    <s v="ONE FAMILY"/>
    <s v="61//1076//"/>
    <n v="0.40216000000000002"/>
    <n v="0"/>
    <n v="0"/>
    <n v="1"/>
    <n v="1"/>
    <s v="SEWER"/>
    <n v="1"/>
    <n v="1"/>
    <n v="10100"/>
    <s v="YES"/>
    <n v="0"/>
    <s v="61-1076"/>
    <s v="All Public"/>
    <s v="SEWER"/>
    <s v="SEWER"/>
    <n v="10100"/>
    <m/>
    <m/>
    <n v="0"/>
    <n v="0"/>
    <n v="4"/>
    <n v="2324"/>
    <n v="1.75"/>
    <m/>
    <m/>
    <m/>
    <m/>
    <m/>
    <m/>
    <m/>
    <m/>
    <m/>
    <m/>
    <n v="1"/>
    <n v="0"/>
    <n v="1"/>
    <s v="Agawam River"/>
    <n v="42"/>
  </r>
  <r>
    <s v="134-1026"/>
    <m/>
    <x v="0"/>
    <s v="0 AVENUE A  OFF"/>
    <n v="132"/>
    <s v="HARRIS JAMES W"/>
    <s v="MR30"/>
    <s v="RES ACLNUD  MDL-00"/>
    <s v="134//1026//"/>
    <n v="0.41835"/>
    <n v="0"/>
    <n v="0"/>
    <n v="0"/>
    <n v="0"/>
    <m/>
    <n v="0"/>
    <n v="0"/>
    <n v="0"/>
    <s v="YES"/>
    <n v="0"/>
    <s v="134-1026"/>
    <s v="Public Water,Septic"/>
    <s v="SEPTIC"/>
    <m/>
    <n v="0"/>
    <m/>
    <m/>
    <n v="0"/>
    <n v="0"/>
    <n v="0"/>
    <n v="0"/>
    <n v="0"/>
    <m/>
    <m/>
    <m/>
    <m/>
    <m/>
    <m/>
    <m/>
    <m/>
    <m/>
    <m/>
    <n v="1"/>
    <n v="0"/>
    <n v="1"/>
    <s v="Agawam River"/>
    <n v="42"/>
  </r>
  <r>
    <s v="83-13P"/>
    <m/>
    <x v="0"/>
    <s v="13 DINAH'S WAY"/>
    <n v="101"/>
    <s v="DUNFEE RICHARD L"/>
    <s v="MR30"/>
    <s v="ONE FAMILY"/>
    <s v="83//13/P/"/>
    <n v="0.16542000000000001"/>
    <n v="1"/>
    <n v="1"/>
    <n v="1"/>
    <n v="1"/>
    <s v="SEPTIC"/>
    <n v="0"/>
    <n v="1"/>
    <n v="11500"/>
    <s v="YES"/>
    <n v="11500"/>
    <s v="83-13P"/>
    <s v="Public Water,Septic"/>
    <s v="SEPTIC"/>
    <s v="SEPTIC"/>
    <n v="11500"/>
    <m/>
    <m/>
    <n v="1"/>
    <n v="1"/>
    <n v="4"/>
    <n v="1600"/>
    <n v="2"/>
    <m/>
    <m/>
    <m/>
    <m/>
    <m/>
    <m/>
    <m/>
    <m/>
    <m/>
    <m/>
    <n v="1"/>
    <n v="9.68"/>
    <n v="1"/>
    <s v="Broad Marsh River"/>
    <n v="43"/>
  </r>
  <r>
    <s v="61-1127"/>
    <m/>
    <x v="0"/>
    <s v="202 HIGH ST"/>
    <n v="104"/>
    <s v="CASCONE KAREN I"/>
    <s v="MR30"/>
    <s v="TWO FAMILY"/>
    <s v="61//1127//"/>
    <n v="0.14951"/>
    <n v="0"/>
    <n v="0"/>
    <n v="1"/>
    <n v="1"/>
    <s v="SEWER"/>
    <n v="1"/>
    <n v="1"/>
    <n v="18100"/>
    <s v="YES"/>
    <n v="0"/>
    <s v="61-1127"/>
    <s v="Public Water,Public Sewer"/>
    <s v="SEWER"/>
    <s v="SEWER"/>
    <n v="18100"/>
    <m/>
    <m/>
    <n v="0"/>
    <n v="0"/>
    <n v="6"/>
    <n v="1895"/>
    <n v="1.5"/>
    <m/>
    <m/>
    <m/>
    <m/>
    <m/>
    <m/>
    <m/>
    <m/>
    <m/>
    <m/>
    <n v="1"/>
    <n v="0"/>
    <n v="1"/>
    <s v="Agawam River"/>
    <n v="42"/>
  </r>
  <r>
    <s v="61-1072"/>
    <m/>
    <x v="0"/>
    <s v="195 HIGH ST"/>
    <n v="101"/>
    <s v="CARNEY RICHARD F"/>
    <s v="MR30"/>
    <s v="ONE FAMILY"/>
    <s v="61//1072//"/>
    <n v="0.15493999999999999"/>
    <n v="0"/>
    <n v="0"/>
    <n v="1"/>
    <n v="1"/>
    <s v="SEWER"/>
    <n v="1"/>
    <n v="1"/>
    <n v="21400"/>
    <s v="YES"/>
    <n v="0"/>
    <s v="61-1072"/>
    <s v="Public Water,Public Sewer"/>
    <s v="SEWER"/>
    <s v="SEWER"/>
    <n v="21400"/>
    <m/>
    <m/>
    <n v="0"/>
    <n v="0"/>
    <n v="4"/>
    <n v="1388"/>
    <n v="2"/>
    <m/>
    <m/>
    <m/>
    <m/>
    <m/>
    <m/>
    <m/>
    <m/>
    <m/>
    <m/>
    <n v="1"/>
    <n v="0"/>
    <n v="1"/>
    <s v="Agawam River"/>
    <n v="42"/>
  </r>
  <r>
    <s v="LAND_NOPARC"/>
    <m/>
    <x v="0"/>
    <m/>
    <n v="0"/>
    <m/>
    <m/>
    <m/>
    <m/>
    <n v="6.2399999999999999E-3"/>
    <n v="0"/>
    <n v="0"/>
    <n v="0"/>
    <n v="0"/>
    <m/>
    <n v="0"/>
    <n v="0"/>
    <n v="0"/>
    <s v="NO"/>
    <n v="0"/>
    <m/>
    <m/>
    <m/>
    <m/>
    <n v="0"/>
    <m/>
    <m/>
    <n v="0"/>
    <n v="0"/>
    <n v="0"/>
    <n v="0"/>
    <n v="0"/>
    <m/>
    <m/>
    <m/>
    <m/>
    <m/>
    <m/>
    <m/>
    <m/>
    <m/>
    <m/>
    <n v="0"/>
    <n v="0"/>
    <n v="1"/>
    <s v="Agawam River"/>
    <n v="42"/>
  </r>
  <r>
    <s v="134-1033"/>
    <m/>
    <x v="0"/>
    <s v="6 JOHNSON ST"/>
    <n v="101"/>
    <s v="RODERICK CHRISTINE E LIFE ESTATE"/>
    <s v="MR30"/>
    <s v="ONE FAMILY"/>
    <s v="134//1033//"/>
    <n v="0.20396"/>
    <n v="1"/>
    <n v="1"/>
    <n v="1"/>
    <n v="1"/>
    <s v="SEPTIC"/>
    <n v="0"/>
    <n v="1"/>
    <n v="1800"/>
    <s v="YES"/>
    <n v="1800"/>
    <s v="134-1033"/>
    <s v="Public Water,Septic"/>
    <s v="SEPTIC"/>
    <s v="SEPTIC"/>
    <n v="1800"/>
    <m/>
    <m/>
    <n v="1"/>
    <n v="1"/>
    <n v="3"/>
    <n v="884"/>
    <n v="1"/>
    <m/>
    <m/>
    <m/>
    <m/>
    <m/>
    <m/>
    <m/>
    <m/>
    <m/>
    <m/>
    <n v="1"/>
    <n v="9.68"/>
    <n v="1"/>
    <s v="Agawam River"/>
    <n v="42"/>
  </r>
  <r>
    <s v="44-1006A"/>
    <m/>
    <x v="0"/>
    <s v="179 SANDWICH RD"/>
    <n v="31"/>
    <s v="BRYANT NONA L TR SANDWICH"/>
    <s v="MR30"/>
    <s v="PRI COMM  MDL-01"/>
    <s v="44//1006/A/"/>
    <n v="9.1750000000000007"/>
    <n v="1"/>
    <n v="1"/>
    <n v="1"/>
    <n v="1"/>
    <s v="SEPTIC"/>
    <n v="0"/>
    <n v="1"/>
    <n v="2800"/>
    <s v="YES"/>
    <n v="2800"/>
    <s v="44-1006A"/>
    <s v="Public Water"/>
    <m/>
    <s v="SEPTIC"/>
    <n v="2800"/>
    <m/>
    <m/>
    <n v="1"/>
    <n v="1"/>
    <n v="3"/>
    <n v="1931"/>
    <n v="1.75"/>
    <m/>
    <m/>
    <m/>
    <m/>
    <m/>
    <m/>
    <m/>
    <m/>
    <m/>
    <m/>
    <n v="1"/>
    <n v="9.68"/>
    <n v="1"/>
    <s v="Agawam River"/>
    <n v="42"/>
  </r>
  <r>
    <s v="61-1123"/>
    <m/>
    <x v="0"/>
    <s v="64 GIBBS AVE"/>
    <n v="101"/>
    <s v="SHAW GEORGE J"/>
    <s v="MR30"/>
    <s v="ONE FAMILY"/>
    <s v="61//1123//"/>
    <n v="0.70284999999999997"/>
    <n v="0"/>
    <n v="0"/>
    <n v="1"/>
    <n v="1"/>
    <s v="SEWER"/>
    <n v="1"/>
    <n v="1"/>
    <n v="8000"/>
    <s v="NO_W1"/>
    <n v="0"/>
    <s v="61-1123"/>
    <s v="All Public"/>
    <s v="SEWER"/>
    <s v="SEWER"/>
    <n v="8000"/>
    <m/>
    <m/>
    <n v="0"/>
    <n v="0"/>
    <n v="3"/>
    <n v="2088"/>
    <n v="1.5"/>
    <m/>
    <m/>
    <m/>
    <m/>
    <m/>
    <m/>
    <m/>
    <m/>
    <m/>
    <m/>
    <n v="1"/>
    <n v="0"/>
    <n v="1"/>
    <s v="Agawam River"/>
    <n v="42"/>
  </r>
  <r>
    <s v="61-1070"/>
    <m/>
    <x v="0"/>
    <s v="197 HIGH ST"/>
    <n v="101"/>
    <s v="CAHOON DOROTHY V LIFE ESTATE"/>
    <s v="MR30"/>
    <s v="ONE FAMILY"/>
    <s v="61//1070//"/>
    <n v="0.14574000000000001"/>
    <n v="0"/>
    <n v="0"/>
    <n v="1"/>
    <n v="1"/>
    <s v="SEWER"/>
    <n v="1"/>
    <n v="1"/>
    <n v="10900"/>
    <s v="YES"/>
    <n v="0"/>
    <s v="61-1070"/>
    <s v="Public Water,Public Sewer"/>
    <s v="SEWER"/>
    <s v="SEWER"/>
    <n v="10900"/>
    <m/>
    <m/>
    <n v="0"/>
    <n v="0"/>
    <n v="3"/>
    <n v="1273"/>
    <n v="1.75"/>
    <m/>
    <m/>
    <m/>
    <m/>
    <m/>
    <m/>
    <m/>
    <m/>
    <m/>
    <m/>
    <n v="1"/>
    <n v="0"/>
    <n v="1"/>
    <s v="Agawam River"/>
    <n v="42"/>
  </r>
  <r>
    <s v="132A-20"/>
    <m/>
    <x v="0"/>
    <s v="0 MAYFLOWER RIDGE DR"/>
    <n v="101"/>
    <s v="ALDEN JOHN"/>
    <s v="MR30"/>
    <s v="ONE FAMILY"/>
    <s v="132/A/20//"/>
    <n v="0.67107000000000006"/>
    <n v="1"/>
    <n v="1"/>
    <n v="1"/>
    <n v="1"/>
    <s v="SEPTIC"/>
    <n v="0"/>
    <n v="0"/>
    <n v="0"/>
    <s v="YES"/>
    <n v="0"/>
    <s v="132A-20"/>
    <s v="Public Water,Septic"/>
    <s v="SEPTIC"/>
    <s v="SEPTIC"/>
    <n v="0"/>
    <m/>
    <m/>
    <n v="1"/>
    <n v="1"/>
    <n v="3"/>
    <n v="1520"/>
    <n v="1"/>
    <m/>
    <m/>
    <m/>
    <m/>
    <m/>
    <m/>
    <m/>
    <m/>
    <m/>
    <m/>
    <n v="2"/>
    <n v="9.68"/>
    <n v="1"/>
    <s v="Agawam River"/>
    <n v="42"/>
  </r>
  <r>
    <s v="43-W43"/>
    <m/>
    <x v="0"/>
    <s v="11 LINWOOD AVE"/>
    <n v="111"/>
    <s v="LINN STEVEN D"/>
    <s v="MR30"/>
    <s v="APT 4-8  MDL-94"/>
    <s v="43//W43//"/>
    <n v="0.72108000000000005"/>
    <n v="1"/>
    <n v="1"/>
    <n v="1"/>
    <n v="1"/>
    <s v="SEPTIC"/>
    <n v="0"/>
    <n v="1"/>
    <n v="14300"/>
    <s v="YES"/>
    <n v="14300"/>
    <s v="43-W43"/>
    <s v="Public Water,Septic"/>
    <s v="SEPTIC"/>
    <s v="SEPTIC"/>
    <n v="14300"/>
    <m/>
    <m/>
    <n v="1"/>
    <n v="1"/>
    <n v="8"/>
    <n v="3373"/>
    <n v="2"/>
    <m/>
    <m/>
    <m/>
    <m/>
    <m/>
    <m/>
    <m/>
    <m/>
    <m/>
    <m/>
    <n v="1"/>
    <n v="9.68"/>
    <n v="1"/>
    <s v="Agawam River"/>
    <n v="42"/>
  </r>
  <r>
    <s v="61-1193"/>
    <m/>
    <x v="0"/>
    <s v="65 GIBBS AVE"/>
    <n v="101"/>
    <s v="HELEEN PAUL W"/>
    <s v="MR30"/>
    <s v="ONE FAMILY"/>
    <s v="61//1193//"/>
    <n v="0.87031999999999998"/>
    <n v="0"/>
    <n v="0"/>
    <n v="1"/>
    <n v="1"/>
    <s v="SEWER"/>
    <n v="1"/>
    <n v="1"/>
    <n v="5400"/>
    <s v="YES"/>
    <n v="0"/>
    <s v="61-1193"/>
    <s v="All Public"/>
    <s v="SEWER"/>
    <s v="SEWER"/>
    <n v="5400"/>
    <m/>
    <m/>
    <n v="0"/>
    <n v="0"/>
    <n v="3"/>
    <n v="1786"/>
    <n v="1.75"/>
    <m/>
    <m/>
    <m/>
    <m/>
    <m/>
    <m/>
    <m/>
    <m/>
    <m/>
    <m/>
    <n v="1"/>
    <n v="0"/>
    <n v="1"/>
    <s v="Broad Marsh River"/>
    <n v="43"/>
  </r>
  <r>
    <s v="134-B1"/>
    <m/>
    <x v="0"/>
    <s v="0 AVENUE A OFF"/>
    <n v="132"/>
    <s v="LOUIS EARNEST A"/>
    <s v="MR30"/>
    <s v="RES ACLNUD  MDL-00"/>
    <s v="134//B1//"/>
    <n v="0.20308999999999999"/>
    <n v="0"/>
    <n v="0"/>
    <n v="0"/>
    <n v="0"/>
    <m/>
    <n v="0"/>
    <n v="0"/>
    <n v="0"/>
    <s v="YES"/>
    <n v="0"/>
    <s v="134-B1"/>
    <s v="Public Water,Septic"/>
    <s v="SEPTIC"/>
    <m/>
    <n v="0"/>
    <m/>
    <m/>
    <n v="0"/>
    <n v="0"/>
    <n v="0"/>
    <n v="0"/>
    <n v="0"/>
    <m/>
    <m/>
    <m/>
    <m/>
    <m/>
    <m/>
    <m/>
    <m/>
    <m/>
    <m/>
    <n v="1"/>
    <n v="0"/>
    <n v="1"/>
    <s v="Agawam River"/>
    <n v="42"/>
  </r>
  <r>
    <s v="43-1022"/>
    <m/>
    <x v="0"/>
    <s v="4 ROGERS AVE"/>
    <n v="906"/>
    <s v="EMMANUEL CHURCH OF THE"/>
    <s v="MR30"/>
    <s v="CHURCH ETC  MDL-00"/>
    <s v="43//1022//"/>
    <n v="0.14530999999999999"/>
    <n v="0"/>
    <n v="0"/>
    <n v="0"/>
    <n v="0"/>
    <m/>
    <n v="0"/>
    <n v="0"/>
    <n v="0"/>
    <s v="YES"/>
    <n v="0"/>
    <s v="43-1022"/>
    <s v="Public Water,Septic"/>
    <s v="SEPTIC"/>
    <m/>
    <n v="0"/>
    <m/>
    <m/>
    <n v="0"/>
    <n v="0"/>
    <n v="0"/>
    <n v="0"/>
    <n v="0"/>
    <m/>
    <m/>
    <m/>
    <m/>
    <m/>
    <m/>
    <m/>
    <m/>
    <m/>
    <m/>
    <n v="1"/>
    <n v="0"/>
    <n v="1"/>
    <s v="Agawam River"/>
    <n v="42"/>
  </r>
  <r>
    <s v="129-1149"/>
    <m/>
    <x v="0"/>
    <s v="2845 CRAN HWY"/>
    <n v="392"/>
    <s v="WAREHAM LAND TRUST INC"/>
    <s v="SC"/>
    <s v="UNDEV LAND"/>
    <s v="129//1149//"/>
    <n v="0.64656999999999998"/>
    <n v="0"/>
    <n v="0"/>
    <n v="0"/>
    <n v="0"/>
    <m/>
    <n v="0"/>
    <n v="0"/>
    <n v="0"/>
    <s v="YES"/>
    <n v="0"/>
    <s v="129-1149"/>
    <m/>
    <m/>
    <m/>
    <n v="0"/>
    <s v="fee simple"/>
    <s v="YES"/>
    <n v="0"/>
    <n v="0"/>
    <n v="0"/>
    <n v="0"/>
    <n v="0"/>
    <m/>
    <m/>
    <m/>
    <m/>
    <m/>
    <m/>
    <m/>
    <m/>
    <m/>
    <m/>
    <n v="1"/>
    <n v="0"/>
    <n v="1"/>
    <s v="Agawam River"/>
    <n v="42"/>
  </r>
  <r>
    <s v="61-1106"/>
    <m/>
    <x v="0"/>
    <s v="7 HIGHLAND RD"/>
    <n v="101"/>
    <s v="PAPPI ANN M TRUSTEE OF THE"/>
    <s v="MR30"/>
    <s v="ONE FAMILY"/>
    <s v="61//1106//"/>
    <n v="0.11766"/>
    <n v="0"/>
    <n v="0"/>
    <n v="1"/>
    <n v="1"/>
    <s v="SEWER"/>
    <n v="1"/>
    <n v="1"/>
    <n v="1100"/>
    <s v="YES"/>
    <n v="0"/>
    <s v="61-1106"/>
    <s v="All Public"/>
    <s v="SEWER"/>
    <s v="SEWER"/>
    <n v="1100"/>
    <m/>
    <m/>
    <n v="0"/>
    <n v="0"/>
    <n v="3"/>
    <n v="1131"/>
    <n v="1.9"/>
    <m/>
    <m/>
    <m/>
    <m/>
    <m/>
    <m/>
    <m/>
    <m/>
    <m/>
    <m/>
    <n v="1"/>
    <n v="0"/>
    <n v="1"/>
    <s v="Agawam River"/>
    <n v="42"/>
  </r>
  <r>
    <s v="43-1014A"/>
    <m/>
    <x v="0"/>
    <s v="0 ROGERS AVE"/>
    <n v="132"/>
    <s v="MORSE JOHN W"/>
    <s v="MR30"/>
    <s v="RES ACLNUD  MDL-00"/>
    <s v="43//1014/A/"/>
    <n v="1.66E-3"/>
    <n v="0"/>
    <n v="0"/>
    <n v="0"/>
    <n v="0"/>
    <m/>
    <n v="0"/>
    <n v="0"/>
    <n v="0"/>
    <s v="YES"/>
    <n v="0"/>
    <s v="43-1014A"/>
    <s v="Public Water,Septic"/>
    <s v="SEPTIC"/>
    <m/>
    <n v="0"/>
    <m/>
    <m/>
    <n v="0"/>
    <n v="0"/>
    <n v="0"/>
    <n v="0"/>
    <n v="0"/>
    <m/>
    <m/>
    <m/>
    <m/>
    <m/>
    <m/>
    <m/>
    <m/>
    <m/>
    <m/>
    <n v="0"/>
    <n v="0"/>
    <n v="1"/>
    <s v="Agawam River"/>
    <n v="42"/>
  </r>
  <r>
    <s v="43-1018"/>
    <m/>
    <x v="0"/>
    <s v="1 ROGERS AVE"/>
    <n v="101"/>
    <s v="PINA MARILYN M"/>
    <s v="MR30"/>
    <s v="ONE FAMILY"/>
    <s v="43//1018//"/>
    <n v="0.62319999999999998"/>
    <n v="1"/>
    <n v="1"/>
    <n v="1"/>
    <n v="1"/>
    <s v="SEPTIC"/>
    <n v="0"/>
    <n v="1"/>
    <n v="3000"/>
    <s v="YES"/>
    <n v="3000"/>
    <s v="43-1018"/>
    <s v="Public Water,Septic"/>
    <s v="SEPTIC"/>
    <s v="SEPTIC"/>
    <n v="3000"/>
    <m/>
    <m/>
    <n v="1"/>
    <n v="1"/>
    <n v="3"/>
    <n v="1104"/>
    <n v="2"/>
    <m/>
    <m/>
    <m/>
    <m/>
    <m/>
    <m/>
    <m/>
    <m/>
    <m/>
    <m/>
    <n v="1"/>
    <n v="9.68"/>
    <n v="1"/>
    <s v="Agawam River"/>
    <n v="42"/>
  </r>
  <r>
    <s v="61-1118"/>
    <m/>
    <x v="0"/>
    <s v="26 HIGHLAND TER"/>
    <n v="101"/>
    <s v="BRIGGS ELIZABETH J"/>
    <s v="MR30"/>
    <s v="ONE FAMILY"/>
    <s v="61//1118//"/>
    <n v="0.13613"/>
    <n v="0"/>
    <n v="0"/>
    <n v="1"/>
    <n v="1"/>
    <s v="SEWER"/>
    <n v="1"/>
    <n v="1"/>
    <n v="4300"/>
    <s v="YES"/>
    <n v="0"/>
    <s v="61-1118"/>
    <s v="Public Water,Public Sewer"/>
    <s v="SEWER"/>
    <s v="SEWER"/>
    <n v="4300"/>
    <m/>
    <m/>
    <n v="0"/>
    <n v="0"/>
    <n v="3"/>
    <n v="1471"/>
    <n v="1.9"/>
    <m/>
    <m/>
    <m/>
    <m/>
    <m/>
    <m/>
    <m/>
    <m/>
    <m/>
    <m/>
    <n v="1"/>
    <n v="0"/>
    <n v="1"/>
    <s v="Agawam River"/>
    <n v="42"/>
  </r>
  <r>
    <s v="43-W28"/>
    <m/>
    <x v="0"/>
    <s v="8 LINWOOD AVE"/>
    <n v="106"/>
    <s v="SHIVVERS EDWIN M JR"/>
    <s v="MR30"/>
    <s v="AC LND IMP  MDL-00"/>
    <s v="43//W28//"/>
    <n v="0.16486000000000001"/>
    <n v="0"/>
    <n v="0"/>
    <n v="0"/>
    <n v="0"/>
    <m/>
    <n v="0"/>
    <n v="0"/>
    <n v="0"/>
    <s v="YES"/>
    <n v="0"/>
    <s v="43-W28"/>
    <s v="Public Water,Septic"/>
    <s v="SEPTIC"/>
    <m/>
    <n v="0"/>
    <m/>
    <m/>
    <n v="0"/>
    <n v="0"/>
    <n v="0"/>
    <n v="0"/>
    <n v="0"/>
    <m/>
    <m/>
    <m/>
    <m/>
    <m/>
    <m/>
    <m/>
    <m/>
    <m/>
    <m/>
    <n v="1"/>
    <n v="0"/>
    <n v="1"/>
    <s v="Agawam River"/>
    <n v="42"/>
  </r>
  <r>
    <s v="61-1114"/>
    <m/>
    <x v="0"/>
    <s v="17 HIGHLAND TER"/>
    <n v="101"/>
    <s v="COYLE RICHARD"/>
    <s v="MR30"/>
    <s v="ONE FAMILY"/>
    <s v="61//1114//"/>
    <n v="0.17948"/>
    <n v="0"/>
    <n v="0"/>
    <n v="1"/>
    <n v="1"/>
    <s v="SEWER"/>
    <n v="1"/>
    <n v="1"/>
    <n v="9100"/>
    <s v="YES"/>
    <n v="0"/>
    <s v="61-1114"/>
    <s v="Public Water,Public Sewer"/>
    <s v="SEWER"/>
    <s v="SEWER"/>
    <n v="9100"/>
    <m/>
    <m/>
    <n v="0"/>
    <n v="0"/>
    <n v="3"/>
    <n v="1335"/>
    <n v="1.9"/>
    <m/>
    <m/>
    <m/>
    <m/>
    <m/>
    <m/>
    <m/>
    <m/>
    <m/>
    <m/>
    <n v="1"/>
    <n v="0"/>
    <n v="1"/>
    <s v="Agawam River"/>
    <n v="42"/>
  </r>
  <r>
    <s v="LAND_NOPARC"/>
    <m/>
    <x v="0"/>
    <m/>
    <n v="0"/>
    <m/>
    <m/>
    <m/>
    <m/>
    <n v="0.85260999999999998"/>
    <n v="0"/>
    <n v="0"/>
    <n v="0"/>
    <n v="0"/>
    <m/>
    <n v="0"/>
    <n v="0"/>
    <n v="0"/>
    <s v="NO"/>
    <n v="0"/>
    <m/>
    <m/>
    <m/>
    <m/>
    <n v="0"/>
    <m/>
    <m/>
    <n v="0"/>
    <n v="0"/>
    <n v="0"/>
    <n v="0"/>
    <n v="0"/>
    <m/>
    <m/>
    <m/>
    <m/>
    <m/>
    <m/>
    <m/>
    <m/>
    <m/>
    <m/>
    <n v="0"/>
    <n v="0"/>
    <n v="1"/>
    <s v="Broad Marsh River"/>
    <n v="43"/>
  </r>
  <r>
    <s v="61-1068"/>
    <m/>
    <x v="0"/>
    <s v="199 HIGH ST"/>
    <n v="101"/>
    <s v="FEDERAL NATIONAL MORTGAGE"/>
    <s v="MR30"/>
    <s v="ONE FAMILY"/>
    <s v="61//1068//"/>
    <n v="8.3229999999999998E-2"/>
    <n v="0"/>
    <n v="0"/>
    <n v="1"/>
    <n v="1"/>
    <s v="SEWER"/>
    <n v="1"/>
    <n v="1"/>
    <n v="1400"/>
    <s v="YES"/>
    <n v="0"/>
    <s v="61-1068"/>
    <s v="Public Water,Public Sewer"/>
    <s v="SEWER"/>
    <s v="SEWER"/>
    <n v="1400"/>
    <m/>
    <m/>
    <n v="0"/>
    <n v="0"/>
    <n v="1"/>
    <n v="560"/>
    <n v="1"/>
    <m/>
    <m/>
    <m/>
    <m/>
    <m/>
    <m/>
    <m/>
    <m/>
    <m/>
    <m/>
    <n v="1"/>
    <n v="0"/>
    <n v="1"/>
    <s v="Agawam River"/>
    <n v="42"/>
  </r>
  <r>
    <s v="61-1193"/>
    <m/>
    <x v="0"/>
    <s v="65 GIBBS AVE"/>
    <n v="101"/>
    <s v="HELEEN PAUL W"/>
    <s v="MR30"/>
    <s v="ONE FAMILY"/>
    <s v="61//1193//"/>
    <n v="0.24403"/>
    <n v="0"/>
    <n v="0"/>
    <n v="1"/>
    <n v="1"/>
    <s v="SEWER"/>
    <n v="1"/>
    <n v="1"/>
    <n v="5400"/>
    <s v="YES"/>
    <n v="0"/>
    <s v="61-1193"/>
    <s v="All Public"/>
    <s v="SEWER"/>
    <s v="SEWER"/>
    <n v="5400"/>
    <m/>
    <m/>
    <n v="0"/>
    <n v="0"/>
    <n v="3"/>
    <n v="1786"/>
    <n v="1.75"/>
    <m/>
    <m/>
    <m/>
    <m/>
    <m/>
    <m/>
    <m/>
    <m/>
    <m/>
    <m/>
    <n v="1"/>
    <n v="0"/>
    <n v="1"/>
    <s v="Broad Marsh River"/>
    <n v="43"/>
  </r>
  <r>
    <s v="61-1073"/>
    <m/>
    <x v="0"/>
    <s v="400 MAIN ST"/>
    <n v="31"/>
    <s v="REED BRENDA"/>
    <s v="MR30"/>
    <s v="PRI COMM  MDL-01"/>
    <s v="61//1073//"/>
    <n v="0.19319"/>
    <n v="0"/>
    <n v="0"/>
    <n v="1"/>
    <n v="1"/>
    <s v="SEWER"/>
    <n v="2"/>
    <n v="1"/>
    <n v="7500"/>
    <s v="YES"/>
    <n v="0"/>
    <s v="61-1073"/>
    <s v="All Public"/>
    <s v="SEWER"/>
    <s v="SEWER"/>
    <n v="7500"/>
    <m/>
    <m/>
    <n v="0"/>
    <n v="0"/>
    <n v="2"/>
    <n v="2044"/>
    <n v="1.5"/>
    <m/>
    <m/>
    <m/>
    <m/>
    <m/>
    <m/>
    <m/>
    <m/>
    <m/>
    <m/>
    <n v="1"/>
    <n v="0"/>
    <n v="1"/>
    <s v="Agawam River"/>
    <n v="42"/>
  </r>
  <r>
    <s v="61-1111"/>
    <m/>
    <x v="0"/>
    <s v="7 HIGHLAND TER"/>
    <n v="101"/>
    <s v="GRENDA PATRICIA J"/>
    <s v="MR30"/>
    <s v="ONE FAMILY"/>
    <s v="61//1111//"/>
    <n v="0.19505"/>
    <n v="0"/>
    <n v="0"/>
    <n v="1"/>
    <n v="1"/>
    <s v="SEWER"/>
    <n v="1"/>
    <n v="1"/>
    <n v="5400"/>
    <s v="YES"/>
    <n v="0"/>
    <s v="61-1111"/>
    <s v="Public Water,Public Sewer"/>
    <s v="SEWER"/>
    <s v="SEWER"/>
    <n v="5400"/>
    <m/>
    <m/>
    <n v="0"/>
    <n v="0"/>
    <n v="4"/>
    <n v="1292"/>
    <n v="1.5"/>
    <m/>
    <m/>
    <m/>
    <m/>
    <m/>
    <m/>
    <m/>
    <m/>
    <m/>
    <m/>
    <n v="1"/>
    <n v="0"/>
    <n v="1"/>
    <s v="Agawam River"/>
    <n v="42"/>
  </r>
  <r>
    <s v="LAND_NOPARC"/>
    <m/>
    <x v="0"/>
    <m/>
    <n v="0"/>
    <m/>
    <m/>
    <m/>
    <m/>
    <n v="3.8800000000000002E-3"/>
    <n v="0"/>
    <n v="0"/>
    <n v="0"/>
    <n v="0"/>
    <m/>
    <n v="0"/>
    <n v="0"/>
    <n v="0"/>
    <s v="NO"/>
    <n v="0"/>
    <m/>
    <m/>
    <m/>
    <m/>
    <n v="0"/>
    <m/>
    <m/>
    <n v="0"/>
    <n v="0"/>
    <n v="0"/>
    <n v="0"/>
    <n v="0"/>
    <m/>
    <m/>
    <m/>
    <m/>
    <m/>
    <m/>
    <m/>
    <m/>
    <m/>
    <m/>
    <n v="0"/>
    <n v="0"/>
    <n v="1"/>
    <s v="Agawam River"/>
    <n v="42"/>
  </r>
  <r>
    <s v="61-1105"/>
    <m/>
    <x v="0"/>
    <s v="0 HIGHLAND RD"/>
    <n v="132"/>
    <s v="NOLAN ENIS B"/>
    <s v="MR30"/>
    <s v="RES ACLNUD  MDL-00"/>
    <s v="61//1105//"/>
    <n v="0.11215"/>
    <n v="0"/>
    <n v="0"/>
    <n v="0"/>
    <n v="0"/>
    <m/>
    <n v="0"/>
    <n v="0"/>
    <n v="0"/>
    <s v="YES"/>
    <n v="0"/>
    <s v="61-1105"/>
    <s v="All Public"/>
    <s v="SEWER"/>
    <m/>
    <n v="0"/>
    <m/>
    <m/>
    <n v="0"/>
    <n v="0"/>
    <n v="0"/>
    <n v="0"/>
    <n v="0"/>
    <m/>
    <m/>
    <m/>
    <m/>
    <m/>
    <m/>
    <m/>
    <m/>
    <m/>
    <m/>
    <n v="1"/>
    <n v="0"/>
    <n v="1"/>
    <s v="Agawam River"/>
    <n v="42"/>
  </r>
  <r>
    <s v="61-1066"/>
    <m/>
    <x v="0"/>
    <s v="201 HIGH ST"/>
    <n v="101"/>
    <s v="PESTA ERIK C"/>
    <s v="MR30"/>
    <s v="ONE FAMILY"/>
    <s v="61//1066//"/>
    <n v="0.17593"/>
    <n v="0"/>
    <n v="0"/>
    <n v="1"/>
    <n v="1"/>
    <s v="SEWER"/>
    <n v="1"/>
    <n v="1"/>
    <n v="3700"/>
    <s v="YES"/>
    <n v="0"/>
    <s v="61-1066"/>
    <s v="All Public"/>
    <s v="SEWER"/>
    <s v="SEWER"/>
    <n v="3700"/>
    <m/>
    <m/>
    <n v="0"/>
    <n v="0"/>
    <n v="3"/>
    <n v="1528"/>
    <n v="2"/>
    <m/>
    <m/>
    <m/>
    <m/>
    <m/>
    <m/>
    <m/>
    <m/>
    <m/>
    <m/>
    <n v="1"/>
    <n v="0"/>
    <n v="1"/>
    <s v="Agawam River"/>
    <n v="42"/>
  </r>
  <r>
    <s v="43-W26"/>
    <m/>
    <x v="0"/>
    <s v="9 LINWOOD AVE"/>
    <n v="101"/>
    <s v="SMILEY MARIA J"/>
    <s v="MR30"/>
    <s v="ONE FAMILY"/>
    <s v="43//W26//"/>
    <n v="0.28688999999999998"/>
    <n v="1"/>
    <n v="1"/>
    <n v="1"/>
    <n v="1"/>
    <s v="SEPTIC"/>
    <n v="0"/>
    <n v="1"/>
    <n v="7600"/>
    <s v="YES"/>
    <n v="7600"/>
    <s v="43-W26"/>
    <s v="Public Water,Septic"/>
    <s v="SEPTIC"/>
    <s v="SEPTIC"/>
    <n v="7600"/>
    <m/>
    <m/>
    <n v="1"/>
    <n v="1"/>
    <n v="2"/>
    <n v="728"/>
    <n v="1"/>
    <m/>
    <m/>
    <m/>
    <m/>
    <m/>
    <m/>
    <m/>
    <m/>
    <m/>
    <m/>
    <n v="1"/>
    <n v="9.68"/>
    <n v="1"/>
    <s v="Agawam River"/>
    <n v="42"/>
  </r>
  <r>
    <s v="129-1075"/>
    <m/>
    <x v="0"/>
    <s v="2856 CRAN HWY"/>
    <n v="322"/>
    <s v="LINN ASSOCIATES INC"/>
    <s v="SC"/>
    <s v="STORE/SHOP  MDL-96"/>
    <s v="129//1075//"/>
    <n v="0.14576"/>
    <n v="1"/>
    <n v="1"/>
    <n v="1"/>
    <n v="1"/>
    <s v="SEPTIC"/>
    <n v="0"/>
    <n v="1"/>
    <n v="1200"/>
    <s v="YES"/>
    <n v="1200"/>
    <s v="129-1075"/>
    <s v="All Public"/>
    <s v="SEWER"/>
    <s v="SEPTIC"/>
    <n v="1200"/>
    <m/>
    <m/>
    <n v="1"/>
    <n v="1"/>
    <n v="0"/>
    <n v="933"/>
    <n v="1"/>
    <m/>
    <m/>
    <m/>
    <m/>
    <m/>
    <m/>
    <m/>
    <m/>
    <m/>
    <m/>
    <n v="1"/>
    <n v="9.68"/>
    <n v="1"/>
    <s v="Agawam River"/>
    <n v="42"/>
  </r>
  <r>
    <s v="43-1021"/>
    <m/>
    <x v="0"/>
    <s v="2 ROGERS AVE"/>
    <n v="906"/>
    <s v="PEOPLE'S CHURCH OF THE"/>
    <s v="MR30"/>
    <s v="CHURCH ETC  MDL-00"/>
    <s v="43//1021//"/>
    <n v="1.728E-2"/>
    <n v="0"/>
    <n v="0"/>
    <n v="0"/>
    <n v="0"/>
    <m/>
    <n v="0"/>
    <n v="0"/>
    <n v="0"/>
    <s v="YES"/>
    <n v="0"/>
    <s v="43-1021"/>
    <s v="Public Water,Septic"/>
    <s v="SEPTIC"/>
    <m/>
    <n v="0"/>
    <m/>
    <m/>
    <n v="0"/>
    <n v="0"/>
    <n v="0"/>
    <n v="0"/>
    <n v="0"/>
    <m/>
    <m/>
    <m/>
    <m/>
    <m/>
    <m/>
    <m/>
    <m/>
    <m/>
    <m/>
    <n v="1"/>
    <n v="0"/>
    <n v="1"/>
    <s v="Agawam River"/>
    <n v="42"/>
  </r>
  <r>
    <s v="61-1104"/>
    <m/>
    <x v="0"/>
    <s v="208 HIGH ST"/>
    <n v="101"/>
    <s v="NOLAN ENIS B"/>
    <s v="MR30"/>
    <s v="ONE FAMILY"/>
    <s v="61//1104//"/>
    <n v="0.18901999999999999"/>
    <n v="0"/>
    <n v="0"/>
    <n v="1"/>
    <n v="1"/>
    <s v="SEWER"/>
    <n v="1"/>
    <n v="1"/>
    <n v="2500"/>
    <s v="YES"/>
    <n v="0"/>
    <s v="61-1104"/>
    <s v="All Public"/>
    <s v="SEWER"/>
    <s v="SEWER"/>
    <n v="2500"/>
    <m/>
    <m/>
    <n v="0"/>
    <n v="0"/>
    <n v="3"/>
    <n v="1288"/>
    <n v="1.5"/>
    <m/>
    <m/>
    <m/>
    <m/>
    <m/>
    <m/>
    <m/>
    <m/>
    <m/>
    <m/>
    <n v="1"/>
    <n v="0"/>
    <n v="1"/>
    <s v="Agawam River"/>
    <n v="42"/>
  </r>
  <r>
    <s v="134-A1"/>
    <m/>
    <x v="0"/>
    <s v="0 AVENUE A OFF"/>
    <n v="132"/>
    <s v="LOUIS EARNEST A"/>
    <s v="MR30"/>
    <s v="RES ACLNUD  MDL-00"/>
    <s v="134//A1//"/>
    <n v="0.19818"/>
    <n v="0"/>
    <n v="0"/>
    <n v="0"/>
    <n v="0"/>
    <m/>
    <n v="0"/>
    <n v="0"/>
    <n v="0"/>
    <s v="YES"/>
    <n v="0"/>
    <s v="134-A1"/>
    <s v="Public Water,Septic"/>
    <s v="SEPTIC"/>
    <m/>
    <n v="0"/>
    <m/>
    <m/>
    <n v="0"/>
    <n v="0"/>
    <n v="0"/>
    <n v="0"/>
    <n v="0"/>
    <m/>
    <m/>
    <m/>
    <m/>
    <m/>
    <m/>
    <m/>
    <m/>
    <m/>
    <m/>
    <n v="1"/>
    <n v="0"/>
    <n v="1"/>
    <s v="Agawam River"/>
    <n v="42"/>
  </r>
  <r>
    <s v="134-1037"/>
    <m/>
    <x v="0"/>
    <s v="5 JOHNSON ST"/>
    <n v="101"/>
    <s v="FIELDING GUY S"/>
    <s v="MR30"/>
    <s v="ONE FAMILY"/>
    <s v="134//1037//"/>
    <n v="0.93691999999999998"/>
    <n v="1"/>
    <n v="1"/>
    <n v="1"/>
    <n v="1"/>
    <s v="SEPTIC"/>
    <n v="0"/>
    <n v="1"/>
    <n v="6200"/>
    <s v="YES"/>
    <n v="6200"/>
    <s v="134-1037"/>
    <s v="Public Water,Septic"/>
    <s v="SEPTIC"/>
    <s v="SEPTIC"/>
    <n v="6200"/>
    <m/>
    <m/>
    <n v="1"/>
    <n v="1"/>
    <n v="3"/>
    <n v="1760"/>
    <n v="1"/>
    <m/>
    <m/>
    <m/>
    <m/>
    <m/>
    <m/>
    <m/>
    <m/>
    <m/>
    <m/>
    <n v="1"/>
    <n v="9.68"/>
    <n v="1"/>
    <s v="Agawam River"/>
    <n v="42"/>
  </r>
  <r>
    <s v="61-1071"/>
    <m/>
    <x v="0"/>
    <s v="402 MAIN ST"/>
    <n v="104"/>
    <s v="PERRY RAYMOND M"/>
    <s v="MR30"/>
    <s v="TWO FAMILY"/>
    <s v="61//1071//"/>
    <n v="0.23044999999999999"/>
    <n v="0"/>
    <n v="0"/>
    <n v="1"/>
    <n v="1"/>
    <s v="SEWER"/>
    <n v="1"/>
    <n v="1"/>
    <n v="10900"/>
    <s v="YES"/>
    <n v="0"/>
    <s v="61-1071"/>
    <s v="All Public"/>
    <s v="SEWER"/>
    <s v="SEWER"/>
    <n v="10900"/>
    <m/>
    <m/>
    <n v="0"/>
    <n v="0"/>
    <n v="6"/>
    <n v="2055"/>
    <n v="1.5"/>
    <m/>
    <m/>
    <m/>
    <m/>
    <m/>
    <m/>
    <m/>
    <m/>
    <m/>
    <m/>
    <n v="1"/>
    <n v="0"/>
    <n v="1"/>
    <s v="Agawam River"/>
    <n v="42"/>
  </r>
  <r>
    <s v="LAND_NOPARC"/>
    <m/>
    <x v="0"/>
    <m/>
    <n v="0"/>
    <m/>
    <m/>
    <m/>
    <m/>
    <n v="7.0900000000000005E-2"/>
    <n v="0"/>
    <n v="0"/>
    <n v="0"/>
    <n v="0"/>
    <m/>
    <n v="0"/>
    <n v="0"/>
    <n v="0"/>
    <s v="NO"/>
    <n v="0"/>
    <m/>
    <m/>
    <m/>
    <m/>
    <n v="0"/>
    <m/>
    <m/>
    <n v="0"/>
    <n v="0"/>
    <n v="0"/>
    <n v="0"/>
    <n v="0"/>
    <m/>
    <m/>
    <m/>
    <m/>
    <m/>
    <m/>
    <m/>
    <m/>
    <m/>
    <m/>
    <n v="0"/>
    <n v="0"/>
    <n v="1"/>
    <s v="Agawam River"/>
    <n v="42"/>
  </r>
  <r>
    <s v="43-W27"/>
    <m/>
    <x v="0"/>
    <s v="6 LINWOOD AVE"/>
    <n v="101"/>
    <s v="KELLEY BARBARA E"/>
    <s v="MR30"/>
    <s v="ONE FAMILY"/>
    <s v="43//W27//"/>
    <n v="0.17327000000000001"/>
    <n v="1"/>
    <n v="1"/>
    <n v="1"/>
    <n v="1"/>
    <s v="SEPTIC"/>
    <n v="0"/>
    <n v="1"/>
    <n v="7200"/>
    <s v="YES"/>
    <n v="7200"/>
    <s v="43-W27"/>
    <s v="Public Water,Gas,Septic"/>
    <s v="SEPTIC"/>
    <s v="SEPTIC"/>
    <n v="7200"/>
    <m/>
    <m/>
    <n v="1"/>
    <n v="1"/>
    <n v="3"/>
    <n v="1590"/>
    <n v="1.5"/>
    <m/>
    <m/>
    <m/>
    <m/>
    <m/>
    <m/>
    <m/>
    <m/>
    <m/>
    <m/>
    <n v="1"/>
    <n v="9.68"/>
    <n v="1"/>
    <s v="Agawam River"/>
    <n v="42"/>
  </r>
  <r>
    <s v="LAND_NOPARC"/>
    <m/>
    <x v="0"/>
    <m/>
    <n v="0"/>
    <m/>
    <m/>
    <m/>
    <m/>
    <n v="0.12859000000000001"/>
    <n v="0"/>
    <n v="0"/>
    <n v="0"/>
    <n v="0"/>
    <m/>
    <n v="0"/>
    <n v="0"/>
    <n v="0"/>
    <s v="NO"/>
    <n v="0"/>
    <m/>
    <m/>
    <m/>
    <m/>
    <n v="0"/>
    <m/>
    <m/>
    <n v="0"/>
    <n v="0"/>
    <n v="0"/>
    <n v="0"/>
    <n v="0"/>
    <m/>
    <m/>
    <m/>
    <m/>
    <m/>
    <m/>
    <m/>
    <m/>
    <m/>
    <m/>
    <n v="0"/>
    <n v="0"/>
    <n v="1"/>
    <s v="Agawam River"/>
    <n v="42"/>
  </r>
  <r>
    <s v="132A-1078A"/>
    <m/>
    <x v="0"/>
    <s v="80 MAYFLOWER RIDGE DR"/>
    <n v="101"/>
    <s v="LEVY DANA L"/>
    <s v="MR30"/>
    <s v="ONE FAMILY"/>
    <s v="132/A/1078/A/"/>
    <n v="1.13914"/>
    <n v="1"/>
    <n v="1"/>
    <n v="1"/>
    <n v="1"/>
    <s v="SEPTIC"/>
    <n v="0"/>
    <n v="0"/>
    <n v="0"/>
    <s v="YES"/>
    <n v="0"/>
    <s v="132A-1078A"/>
    <s v="Public Water,Septic"/>
    <s v="SEPTIC"/>
    <s v="SEPTIC"/>
    <n v="0"/>
    <m/>
    <m/>
    <n v="1"/>
    <n v="1"/>
    <n v="0"/>
    <n v="587"/>
    <n v="1"/>
    <m/>
    <m/>
    <m/>
    <m/>
    <m/>
    <m/>
    <m/>
    <m/>
    <m/>
    <m/>
    <n v="2"/>
    <n v="9.68"/>
    <n v="1"/>
    <s v="Agawam River"/>
    <n v="42"/>
  </r>
  <r>
    <s v="LAND_NOPARC"/>
    <m/>
    <x v="0"/>
    <m/>
    <n v="0"/>
    <m/>
    <m/>
    <m/>
    <m/>
    <n v="1.8429999999999998E-2"/>
    <n v="0"/>
    <n v="0"/>
    <n v="0"/>
    <n v="0"/>
    <m/>
    <n v="0"/>
    <n v="0"/>
    <n v="0"/>
    <s v="NO"/>
    <n v="0"/>
    <m/>
    <m/>
    <m/>
    <m/>
    <n v="0"/>
    <m/>
    <m/>
    <n v="0"/>
    <n v="0"/>
    <n v="0"/>
    <n v="0"/>
    <n v="0"/>
    <m/>
    <m/>
    <m/>
    <m/>
    <m/>
    <m/>
    <m/>
    <m/>
    <m/>
    <m/>
    <n v="0"/>
    <n v="0"/>
    <n v="1"/>
    <s v="Agawam River"/>
    <n v="42"/>
  </r>
  <r>
    <s v="132A-22"/>
    <m/>
    <x v="0"/>
    <s v="66 MAYFLOWER RIDGE DR"/>
    <n v="101"/>
    <s v="HAMILTON SUSAN J"/>
    <s v="MR30"/>
    <s v="ONE FAMILY"/>
    <s v="132/A/22//"/>
    <n v="0.35117999999999999"/>
    <n v="1"/>
    <n v="1"/>
    <n v="1"/>
    <n v="1"/>
    <s v="SEPTIC"/>
    <n v="0"/>
    <n v="1"/>
    <n v="6900"/>
    <s v="YES"/>
    <n v="6900"/>
    <s v="132A-22"/>
    <s v="Public Water,Septic"/>
    <s v="SEPTIC"/>
    <s v="SEPTIC"/>
    <n v="6900"/>
    <m/>
    <m/>
    <n v="1"/>
    <n v="1"/>
    <n v="2"/>
    <n v="1104"/>
    <n v="1"/>
    <m/>
    <m/>
    <m/>
    <m/>
    <m/>
    <m/>
    <m/>
    <m/>
    <m/>
    <m/>
    <n v="1"/>
    <n v="9.68"/>
    <n v="1"/>
    <s v="Agawam River"/>
    <n v="42"/>
  </r>
  <r>
    <s v="61-1069"/>
    <m/>
    <x v="0"/>
    <s v="406 MAIN ST"/>
    <n v="101"/>
    <s v="SULLIVAN JOEL"/>
    <s v="MR30"/>
    <s v="ONE FAMILY"/>
    <s v="61//1069//"/>
    <n v="0.18855"/>
    <n v="0"/>
    <n v="0"/>
    <n v="1"/>
    <n v="1"/>
    <s v="SEWER"/>
    <n v="1"/>
    <n v="1"/>
    <n v="3700"/>
    <s v="YES"/>
    <n v="0"/>
    <s v="61-1069"/>
    <s v="All Public"/>
    <s v="SEWER"/>
    <s v="SEWER"/>
    <n v="3700"/>
    <m/>
    <m/>
    <n v="0"/>
    <n v="0"/>
    <n v="3"/>
    <n v="1284"/>
    <n v="1.9"/>
    <m/>
    <m/>
    <m/>
    <m/>
    <m/>
    <m/>
    <m/>
    <m/>
    <m/>
    <m/>
    <n v="1"/>
    <n v="0"/>
    <n v="1"/>
    <s v="Agawam River"/>
    <n v="42"/>
  </r>
  <r>
    <s v="133-131"/>
    <m/>
    <x v="0"/>
    <s v="154 SANDWICH RD"/>
    <n v="101"/>
    <s v="SOUSA PHILLIP"/>
    <s v="MR30"/>
    <s v="ONE FAMILY"/>
    <s v="133//131//"/>
    <n v="0.26296000000000003"/>
    <n v="1"/>
    <n v="1"/>
    <n v="1"/>
    <n v="1"/>
    <s v="SEPTIC"/>
    <n v="0"/>
    <n v="1"/>
    <n v="400"/>
    <s v="NO_W1"/>
    <n v="400"/>
    <s v="133-131"/>
    <s v="Public Water,Septic"/>
    <s v="SEPTIC"/>
    <s v="SEPTIC"/>
    <n v="400"/>
    <m/>
    <m/>
    <n v="1"/>
    <n v="1"/>
    <n v="2"/>
    <n v="1748"/>
    <n v="2"/>
    <m/>
    <m/>
    <m/>
    <m/>
    <m/>
    <m/>
    <m/>
    <m/>
    <m/>
    <m/>
    <n v="2"/>
    <n v="9.68"/>
    <n v="1"/>
    <s v="Agawam River"/>
    <n v="42"/>
  </r>
  <r>
    <s v="61-1121"/>
    <m/>
    <x v="0"/>
    <s v="60 GIBBS AVE"/>
    <n v="101"/>
    <s v="WHALLEY JOHN J"/>
    <s v="MR30"/>
    <s v="ONE FAMILY"/>
    <s v="61//1121//"/>
    <n v="0.81855999999999995"/>
    <n v="0"/>
    <n v="0"/>
    <n v="1"/>
    <n v="1"/>
    <s v="SEWER"/>
    <n v="1"/>
    <n v="1"/>
    <n v="17200"/>
    <s v="YES"/>
    <n v="0"/>
    <s v="61-1121"/>
    <s v="All Public"/>
    <s v="SEWER"/>
    <s v="SEWER"/>
    <n v="17200"/>
    <m/>
    <m/>
    <n v="0"/>
    <n v="0"/>
    <n v="4"/>
    <n v="2358"/>
    <n v="2"/>
    <m/>
    <m/>
    <m/>
    <m/>
    <m/>
    <m/>
    <m/>
    <m/>
    <m/>
    <m/>
    <n v="1"/>
    <n v="0"/>
    <n v="1"/>
    <s v="Agawam River"/>
    <n v="42"/>
  </r>
  <r>
    <s v="43-W25"/>
    <m/>
    <x v="0"/>
    <s v="4 SHORE AVE"/>
    <n v="106"/>
    <s v="STILLINGS CARL F"/>
    <s v="MR30"/>
    <s v="AC LND IMP  MDL-00"/>
    <s v="43//W25//"/>
    <n v="0.27939000000000003"/>
    <n v="0"/>
    <n v="0"/>
    <n v="0"/>
    <n v="0"/>
    <m/>
    <n v="0"/>
    <n v="0"/>
    <n v="0"/>
    <s v="YES"/>
    <n v="0"/>
    <s v="43-W25"/>
    <s v="Public Water,Septic"/>
    <s v="SEPTIC"/>
    <m/>
    <n v="0"/>
    <m/>
    <m/>
    <n v="0"/>
    <n v="0"/>
    <n v="0"/>
    <n v="0"/>
    <n v="0"/>
    <m/>
    <m/>
    <m/>
    <m/>
    <m/>
    <m/>
    <m/>
    <m/>
    <m/>
    <m/>
    <n v="1"/>
    <n v="0"/>
    <n v="1"/>
    <s v="Agawam River"/>
    <n v="42"/>
  </r>
  <r>
    <s v="43-1010"/>
    <m/>
    <x v="0"/>
    <s v="241 SANDWICH RD"/>
    <n v="101"/>
    <s v="DASILVA LIVIA"/>
    <s v="MR30"/>
    <s v="ONE FAMILY"/>
    <s v="43//1010//"/>
    <n v="0.55776000000000003"/>
    <n v="1"/>
    <n v="1"/>
    <n v="1"/>
    <n v="1"/>
    <s v="SEPTIC"/>
    <n v="0"/>
    <n v="1"/>
    <n v="5900"/>
    <s v="YES"/>
    <n v="5900"/>
    <s v="43-1010"/>
    <s v="Public Water,Gas,Septic"/>
    <s v="SEPTIC"/>
    <s v="SEPTIC"/>
    <n v="5900"/>
    <m/>
    <m/>
    <n v="1"/>
    <n v="1"/>
    <n v="3"/>
    <n v="1155"/>
    <n v="1.5"/>
    <m/>
    <m/>
    <m/>
    <m/>
    <m/>
    <m/>
    <m/>
    <m/>
    <m/>
    <m/>
    <n v="1"/>
    <n v="9.68"/>
    <n v="1"/>
    <s v="Agawam River"/>
    <n v="42"/>
  </r>
  <r>
    <s v="61-1195"/>
    <m/>
    <x v="0"/>
    <s v="67 GIBBS AVE"/>
    <n v="104"/>
    <s v="VANDERSTAAY JOAN E"/>
    <s v="MR30"/>
    <s v="TWO FAMILY"/>
    <s v="61//1195//"/>
    <n v="0.35292000000000001"/>
    <n v="0"/>
    <n v="0"/>
    <n v="1"/>
    <n v="1"/>
    <s v="SEWER"/>
    <n v="1"/>
    <n v="1"/>
    <n v="9600"/>
    <s v="YES"/>
    <n v="0"/>
    <s v="61-1195"/>
    <s v="All Public"/>
    <s v="SEWER"/>
    <s v="SEWER"/>
    <n v="9600"/>
    <m/>
    <m/>
    <n v="0"/>
    <n v="0"/>
    <n v="3"/>
    <n v="1110"/>
    <n v="1"/>
    <m/>
    <m/>
    <m/>
    <m/>
    <m/>
    <m/>
    <m/>
    <m/>
    <m/>
    <m/>
    <n v="1"/>
    <n v="0"/>
    <n v="1"/>
    <s v="Broad Marsh River"/>
    <n v="43"/>
  </r>
  <r>
    <s v="129-1148A"/>
    <m/>
    <x v="0"/>
    <s v="2841 CRAN HWY"/>
    <n v="340"/>
    <s v="LYNCH RAMONA M TR OF THE"/>
    <s v="SC"/>
    <s v="OFFICE BLD  MDL-94"/>
    <s v="129//1148/A/"/>
    <n v="0.81923000000000001"/>
    <n v="1"/>
    <n v="1"/>
    <n v="1"/>
    <n v="1"/>
    <s v="SEPTIC"/>
    <n v="0"/>
    <n v="1"/>
    <n v="5600"/>
    <s v="YES"/>
    <n v="5600"/>
    <s v="129-1148A"/>
    <s v="All Public"/>
    <s v="SEWER"/>
    <s v="SEPTIC"/>
    <n v="5600"/>
    <m/>
    <m/>
    <n v="1"/>
    <n v="1"/>
    <n v="0"/>
    <n v="572"/>
    <n v="1"/>
    <m/>
    <m/>
    <m/>
    <m/>
    <m/>
    <m/>
    <m/>
    <m/>
    <m/>
    <m/>
    <n v="1"/>
    <n v="9.68"/>
    <n v="1"/>
    <s v="Agawam River"/>
    <n v="42"/>
  </r>
  <r>
    <s v="43-1015"/>
    <m/>
    <x v="0"/>
    <s v="245 SANDWICH RD"/>
    <n v="101"/>
    <s v="BLANCHETTE RICHARD D"/>
    <s v="MR30"/>
    <s v="ONE FAMILY"/>
    <s v="43//1015//"/>
    <n v="0.32955000000000001"/>
    <n v="1"/>
    <n v="1"/>
    <n v="1"/>
    <n v="1"/>
    <s v="SEPTIC"/>
    <n v="0"/>
    <n v="1"/>
    <n v="7400"/>
    <s v="YES"/>
    <n v="7400"/>
    <s v="43-1015"/>
    <s v="Public Water,Septic"/>
    <s v="SEPTIC"/>
    <s v="SEPTIC"/>
    <n v="7400"/>
    <m/>
    <m/>
    <n v="1"/>
    <n v="1"/>
    <n v="4"/>
    <n v="1056"/>
    <n v="2"/>
    <m/>
    <m/>
    <m/>
    <m/>
    <m/>
    <m/>
    <m/>
    <m/>
    <m/>
    <m/>
    <n v="1"/>
    <n v="9.68"/>
    <n v="1"/>
    <s v="Agawam River"/>
    <n v="42"/>
  </r>
  <r>
    <s v="129-1148B"/>
    <m/>
    <x v="0"/>
    <s v="2843 CRAN HWY"/>
    <n v="316"/>
    <s v="LYNCH RAMONA M TR OF JAMES LYNCH"/>
    <s v="SC"/>
    <s v="COMM WHSE  MDL-96"/>
    <s v="129//1148/B/"/>
    <n v="1.07403"/>
    <n v="1"/>
    <n v="1"/>
    <n v="1"/>
    <n v="1"/>
    <s v="SEPTIC"/>
    <n v="0"/>
    <n v="1"/>
    <n v="9200"/>
    <s v="YES"/>
    <n v="9200"/>
    <s v="129-1148B"/>
    <s v="All Public"/>
    <s v="SEWER"/>
    <s v="SEPTIC"/>
    <n v="9200"/>
    <m/>
    <m/>
    <n v="1"/>
    <n v="1"/>
    <n v="0"/>
    <n v="30420"/>
    <n v="2"/>
    <m/>
    <m/>
    <m/>
    <m/>
    <m/>
    <m/>
    <m/>
    <m/>
    <m/>
    <m/>
    <n v="1"/>
    <n v="9.68"/>
    <n v="1"/>
    <s v="Agawam River"/>
    <n v="42"/>
  </r>
  <r>
    <s v="83-1016A"/>
    <m/>
    <x v="0"/>
    <s v="18 DINAH'S WAY"/>
    <n v="101"/>
    <s v="LEMIEUX WENDY A"/>
    <s v="MR30"/>
    <s v="ONE FAMILY"/>
    <s v="83//1016/A/"/>
    <n v="0.99238999999999999"/>
    <n v="1"/>
    <n v="1"/>
    <n v="1"/>
    <n v="1"/>
    <s v="SEPTIC"/>
    <n v="0"/>
    <n v="1"/>
    <n v="11400"/>
    <s v="YES"/>
    <n v="11400"/>
    <s v="83-1016A"/>
    <s v="Public Water,Septic"/>
    <s v="SEPTIC"/>
    <s v="SEPTIC"/>
    <n v="11400"/>
    <m/>
    <m/>
    <n v="1"/>
    <n v="1"/>
    <n v="4"/>
    <n v="1776"/>
    <n v="2"/>
    <m/>
    <m/>
    <m/>
    <m/>
    <m/>
    <m/>
    <m/>
    <m/>
    <m/>
    <m/>
    <n v="1"/>
    <n v="9.68"/>
    <n v="1"/>
    <s v="Broad Marsh River"/>
    <n v="43"/>
  </r>
  <r>
    <s v="43-1013"/>
    <m/>
    <x v="0"/>
    <s v="0 TOWN WAY"/>
    <n v="132"/>
    <s v="DASILVA JOANNA C"/>
    <s v="MR30"/>
    <s v="RES ACLNUD  MDL-00"/>
    <s v="43//1013//"/>
    <n v="1.8509999999999999E-2"/>
    <n v="0"/>
    <n v="0"/>
    <n v="0"/>
    <n v="0"/>
    <m/>
    <n v="0"/>
    <n v="0"/>
    <n v="0"/>
    <s v="YES"/>
    <n v="0"/>
    <s v="43-1013"/>
    <s v="Public Water,Septic"/>
    <s v="SEPTIC"/>
    <m/>
    <n v="0"/>
    <m/>
    <m/>
    <n v="0"/>
    <n v="0"/>
    <n v="0"/>
    <n v="0"/>
    <n v="0"/>
    <m/>
    <m/>
    <m/>
    <m/>
    <m/>
    <m/>
    <m/>
    <m/>
    <m/>
    <m/>
    <n v="1"/>
    <n v="0"/>
    <n v="1"/>
    <s v="Agawam River"/>
    <n v="42"/>
  </r>
  <r>
    <s v="61-1191"/>
    <m/>
    <x v="0"/>
    <s v="0 GIBBS AVE  OFF"/>
    <n v="132"/>
    <s v="PIERCE NELSON C"/>
    <s v="MR30"/>
    <s v="RES ACLNUD  MDL-00"/>
    <s v="61//1191//"/>
    <n v="1.33887"/>
    <n v="0"/>
    <n v="0"/>
    <n v="0"/>
    <n v="0"/>
    <m/>
    <n v="0"/>
    <n v="0"/>
    <n v="0"/>
    <s v="YES"/>
    <n v="0"/>
    <s v="61-1191"/>
    <s v="All Public"/>
    <s v="SEWER"/>
    <m/>
    <n v="0"/>
    <m/>
    <m/>
    <n v="0"/>
    <n v="0"/>
    <n v="0"/>
    <n v="0"/>
    <n v="0"/>
    <m/>
    <m/>
    <m/>
    <m/>
    <m/>
    <m/>
    <m/>
    <m/>
    <m/>
    <m/>
    <n v="1"/>
    <n v="0"/>
    <n v="1"/>
    <s v="Broad Marsh River"/>
    <n v="43"/>
  </r>
  <r>
    <s v="133-124"/>
    <m/>
    <x v="0"/>
    <s v="158 SANDWICH RD"/>
    <n v="101"/>
    <s v="SYLVESTER ROBERT J"/>
    <s v="MR30"/>
    <s v="ONE FAMILY"/>
    <s v="133//124//"/>
    <n v="8.7090000000000001E-2"/>
    <n v="1"/>
    <n v="1"/>
    <n v="1"/>
    <n v="1"/>
    <s v="SEPTIC"/>
    <n v="0"/>
    <n v="1"/>
    <n v="5200"/>
    <s v="YES"/>
    <n v="5200"/>
    <s v="133-124"/>
    <s v="Public Water,Gas,Septic"/>
    <s v="SEPTIC"/>
    <s v="SEPTIC"/>
    <n v="5200"/>
    <m/>
    <m/>
    <n v="1"/>
    <n v="1"/>
    <n v="3"/>
    <n v="1452"/>
    <n v="1"/>
    <m/>
    <m/>
    <m/>
    <m/>
    <m/>
    <m/>
    <m/>
    <m/>
    <m/>
    <m/>
    <n v="1"/>
    <n v="9.68"/>
    <n v="1"/>
    <s v="Agawam River"/>
    <n v="42"/>
  </r>
  <r>
    <s v="43-1009"/>
    <m/>
    <x v="0"/>
    <s v="239 SANDWICH RD"/>
    <n v="101"/>
    <s v="MATOS SALVADOR"/>
    <m/>
    <s v="ONE FAMILY"/>
    <s v="43//1009//"/>
    <n v="0.45134000000000002"/>
    <n v="1"/>
    <n v="1"/>
    <n v="1"/>
    <n v="1"/>
    <s v="SEPTIC"/>
    <n v="0"/>
    <n v="1"/>
    <n v="9100"/>
    <s v="YES"/>
    <n v="9100"/>
    <s v="43-1009"/>
    <s v="Public Water,Septic"/>
    <s v="SEPTIC"/>
    <s v="SEPTIC"/>
    <n v="9100"/>
    <m/>
    <m/>
    <n v="1"/>
    <n v="1"/>
    <n v="3"/>
    <n v="1036"/>
    <n v="1.3"/>
    <m/>
    <m/>
    <m/>
    <m/>
    <m/>
    <m/>
    <m/>
    <m/>
    <m/>
    <m/>
    <n v="1"/>
    <n v="9.68"/>
    <n v="1"/>
    <s v="Agawam River"/>
    <n v="42"/>
  </r>
  <r>
    <s v="61-1033"/>
    <m/>
    <x v="0"/>
    <s v="411 MAIN ST"/>
    <n v="323"/>
    <s v="IACIOFANO JOSEPH P"/>
    <s v="WRVL"/>
    <s v="PLAZA"/>
    <s v="61//1033//"/>
    <n v="2.8858600000000001"/>
    <n v="0"/>
    <n v="0"/>
    <n v="1"/>
    <n v="1"/>
    <s v="SEWER"/>
    <n v="5"/>
    <n v="4"/>
    <n v="50600"/>
    <s v="YES"/>
    <n v="0"/>
    <s v="61-1033"/>
    <s v="All Public"/>
    <s v="SEWER"/>
    <s v="SEWER"/>
    <n v="12650"/>
    <m/>
    <m/>
    <n v="0"/>
    <n v="0"/>
    <n v="0"/>
    <n v="18346"/>
    <n v="1"/>
    <m/>
    <m/>
    <m/>
    <m/>
    <m/>
    <m/>
    <m/>
    <m/>
    <m/>
    <m/>
    <n v="1"/>
    <n v="0"/>
    <n v="1"/>
    <s v="Agawam River"/>
    <n v="42"/>
  </r>
  <r>
    <s v="61-1117"/>
    <m/>
    <x v="0"/>
    <s v="24 HIGHLAND TER"/>
    <n v="101"/>
    <s v="BARRETT GEORGE T"/>
    <s v="MR30"/>
    <s v="ONE FAMILY"/>
    <s v="61//1117//"/>
    <n v="0.20003000000000001"/>
    <n v="0"/>
    <n v="0"/>
    <n v="1"/>
    <n v="1"/>
    <s v="SEWER"/>
    <n v="1"/>
    <n v="1"/>
    <n v="8400"/>
    <s v="YES"/>
    <n v="0"/>
    <s v="61-1117"/>
    <s v="Public Water,Public Sewer"/>
    <s v="SEWER"/>
    <s v="SEWER"/>
    <n v="8400"/>
    <m/>
    <m/>
    <n v="0"/>
    <n v="0"/>
    <n v="3"/>
    <n v="1757"/>
    <n v="1.75"/>
    <m/>
    <m/>
    <m/>
    <m/>
    <m/>
    <m/>
    <m/>
    <m/>
    <m/>
    <m/>
    <n v="1"/>
    <n v="0"/>
    <n v="1"/>
    <s v="Agawam River"/>
    <n v="42"/>
  </r>
  <r>
    <s v="61-1065"/>
    <m/>
    <x v="0"/>
    <s v="205 HIGH ST"/>
    <n v="104"/>
    <s v="PRECOURT CHARLES ERNEST"/>
    <s v="MR30"/>
    <s v="TWO FAMILY"/>
    <s v="61//1065//"/>
    <n v="0.22314000000000001"/>
    <n v="0"/>
    <n v="0"/>
    <n v="1"/>
    <n v="1"/>
    <s v="SEWER"/>
    <n v="1"/>
    <n v="1"/>
    <n v="6200"/>
    <s v="YES"/>
    <n v="0"/>
    <s v="61-1065"/>
    <s v="All Public"/>
    <s v="SEWER"/>
    <s v="SEWER"/>
    <n v="6200"/>
    <m/>
    <m/>
    <n v="0"/>
    <n v="0"/>
    <n v="3"/>
    <n v="2108"/>
    <n v="1.5"/>
    <m/>
    <m/>
    <m/>
    <m/>
    <m/>
    <m/>
    <m/>
    <m/>
    <m/>
    <m/>
    <n v="1"/>
    <n v="0"/>
    <n v="1"/>
    <s v="Agawam River"/>
    <n v="42"/>
  </r>
  <r>
    <s v="43-1006B"/>
    <m/>
    <x v="0"/>
    <s v="231 SANDWICH RD"/>
    <n v="132"/>
    <s v="MATTHEWS NATHAN"/>
    <s v="MR30"/>
    <s v="RES ACLNUD  MDL-00"/>
    <s v="43//1006/B/"/>
    <n v="0.30669999999999997"/>
    <n v="0"/>
    <n v="0"/>
    <n v="0"/>
    <n v="0"/>
    <m/>
    <n v="0"/>
    <n v="0"/>
    <n v="0"/>
    <s v="YES"/>
    <n v="0"/>
    <s v="43-1006B"/>
    <s v="Public Water,Septic"/>
    <s v="SEPTIC"/>
    <m/>
    <n v="0"/>
    <m/>
    <m/>
    <n v="0"/>
    <n v="0"/>
    <n v="0"/>
    <n v="0"/>
    <n v="0"/>
    <m/>
    <m/>
    <m/>
    <m/>
    <m/>
    <m/>
    <m/>
    <m/>
    <m/>
    <m/>
    <n v="1"/>
    <n v="0"/>
    <n v="1"/>
    <s v="Agawam River"/>
    <n v="42"/>
  </r>
  <r>
    <s v="43-1014"/>
    <m/>
    <x v="0"/>
    <s v="245 SANDWICH RD"/>
    <n v="106"/>
    <s v="GOMES ANTONE J JR"/>
    <s v="MR30"/>
    <s v="AC LND IMP  MDL-00"/>
    <s v="43//1014//"/>
    <n v="0.15892999999999999"/>
    <n v="1"/>
    <n v="1"/>
    <n v="1"/>
    <n v="1"/>
    <s v="SEPTIC"/>
    <n v="0"/>
    <n v="1"/>
    <n v="4700"/>
    <s v="YES"/>
    <n v="4700"/>
    <s v="43-1014"/>
    <s v="Public Water,Septic"/>
    <s v="SEPTIC"/>
    <s v="SEPTIC"/>
    <n v="4700"/>
    <m/>
    <m/>
    <n v="1"/>
    <n v="1"/>
    <n v="0"/>
    <n v="0"/>
    <n v="0"/>
    <m/>
    <m/>
    <m/>
    <m/>
    <m/>
    <m/>
    <m/>
    <m/>
    <m/>
    <m/>
    <n v="1"/>
    <n v="9.68"/>
    <n v="1"/>
    <s v="Agawam River"/>
    <n v="42"/>
  </r>
  <r>
    <s v="134-1034"/>
    <m/>
    <x v="0"/>
    <s v="10 JOHNSON ST"/>
    <n v="131"/>
    <s v="GOMES MANUEL J"/>
    <s v="MR30"/>
    <s v="RES ACLNPO  MDL-00"/>
    <s v="134//1034//"/>
    <n v="0.37430999999999998"/>
    <n v="0"/>
    <n v="0"/>
    <n v="0"/>
    <n v="0"/>
    <m/>
    <n v="0"/>
    <n v="0"/>
    <n v="0"/>
    <s v="YES"/>
    <n v="0"/>
    <s v="134-1034"/>
    <s v="Public Water,Septic"/>
    <s v="SEPTIC"/>
    <m/>
    <n v="0"/>
    <m/>
    <m/>
    <n v="0"/>
    <n v="0"/>
    <n v="0"/>
    <n v="0"/>
    <n v="0"/>
    <m/>
    <m/>
    <m/>
    <m/>
    <m/>
    <m/>
    <m/>
    <m/>
    <m/>
    <m/>
    <n v="1"/>
    <n v="0"/>
    <n v="1"/>
    <s v="Agawam River"/>
    <n v="42"/>
  </r>
  <r>
    <s v="LAND_NOPARC"/>
    <m/>
    <x v="0"/>
    <m/>
    <n v="0"/>
    <m/>
    <m/>
    <m/>
    <m/>
    <n v="0.71081000000000005"/>
    <n v="0"/>
    <n v="0"/>
    <n v="0"/>
    <n v="0"/>
    <m/>
    <n v="0"/>
    <n v="0"/>
    <n v="0"/>
    <s v="NO"/>
    <n v="0"/>
    <m/>
    <m/>
    <m/>
    <m/>
    <n v="0"/>
    <m/>
    <m/>
    <n v="0"/>
    <n v="0"/>
    <n v="0"/>
    <n v="0"/>
    <n v="0"/>
    <m/>
    <m/>
    <m/>
    <m/>
    <m/>
    <m/>
    <m/>
    <m/>
    <m/>
    <m/>
    <n v="0"/>
    <n v="0"/>
    <n v="1"/>
    <s v="Agawam River"/>
    <n v="42"/>
  </r>
  <r>
    <s v="61-1116"/>
    <m/>
    <x v="0"/>
    <s v="20 HIGHLAND TER"/>
    <n v="101"/>
    <s v="PETERSON JAMES H"/>
    <s v="MR30"/>
    <s v="ONE FAMILY"/>
    <s v="61//1116//"/>
    <n v="0.12981000000000001"/>
    <n v="0"/>
    <n v="0"/>
    <n v="1"/>
    <n v="1"/>
    <s v="SEWER"/>
    <n v="1"/>
    <n v="1"/>
    <n v="9700"/>
    <s v="YES"/>
    <n v="0"/>
    <s v="61-1116"/>
    <s v="All Public"/>
    <s v="SEWER"/>
    <s v="SEWER"/>
    <n v="9700"/>
    <m/>
    <m/>
    <n v="0"/>
    <n v="0"/>
    <n v="2"/>
    <n v="860"/>
    <n v="1"/>
    <m/>
    <m/>
    <m/>
    <m/>
    <m/>
    <m/>
    <m/>
    <m/>
    <m/>
    <m/>
    <n v="1"/>
    <n v="0"/>
    <n v="1"/>
    <s v="Agawam River"/>
    <n v="42"/>
  </r>
  <r>
    <s v="133-125"/>
    <m/>
    <x v="0"/>
    <s v="160 SANDWICH RD"/>
    <n v="132"/>
    <s v="SYLVESTER ROBERT J"/>
    <s v="MR30"/>
    <s v="RES ACLNUD  MDL-00"/>
    <s v="133//125//"/>
    <n v="8.3900000000000002E-2"/>
    <n v="0"/>
    <n v="0"/>
    <n v="0"/>
    <n v="0"/>
    <m/>
    <n v="0"/>
    <n v="0"/>
    <n v="0"/>
    <s v="YES"/>
    <n v="0"/>
    <s v="133-125"/>
    <s v="Public Water,Septic"/>
    <s v="SEPTIC"/>
    <m/>
    <n v="0"/>
    <m/>
    <m/>
    <n v="0"/>
    <n v="0"/>
    <n v="0"/>
    <n v="0"/>
    <n v="0"/>
    <m/>
    <m/>
    <m/>
    <m/>
    <m/>
    <m/>
    <m/>
    <m/>
    <m/>
    <m/>
    <n v="1"/>
    <n v="0"/>
    <n v="1"/>
    <s v="Agawam River"/>
    <n v="42"/>
  </r>
  <r>
    <s v="43-1007"/>
    <m/>
    <x v="0"/>
    <s v="231 SANDWICH RD"/>
    <n v="101"/>
    <s v="MATTHEWS NATHAN"/>
    <s v="MR30"/>
    <s v="ONE FAMILY"/>
    <s v="43//1007//"/>
    <n v="0.25670999999999999"/>
    <n v="1"/>
    <n v="1"/>
    <n v="1"/>
    <n v="1"/>
    <s v="SEPTIC"/>
    <n v="0"/>
    <n v="1"/>
    <n v="1800"/>
    <s v="YES"/>
    <n v="1800"/>
    <s v="43-1007"/>
    <s v="Public Water,Gas,Septic"/>
    <s v="SEPTIC"/>
    <s v="SEPTIC"/>
    <n v="1800"/>
    <m/>
    <m/>
    <n v="1"/>
    <n v="1"/>
    <n v="3"/>
    <n v="1176"/>
    <n v="1.5"/>
    <m/>
    <m/>
    <m/>
    <m/>
    <m/>
    <m/>
    <m/>
    <m/>
    <m/>
    <m/>
    <n v="1"/>
    <n v="9.68"/>
    <n v="1"/>
    <s v="Agawam River"/>
    <n v="42"/>
  </r>
  <r>
    <s v="43-W18"/>
    <m/>
    <x v="0"/>
    <s v="7 LINWOOD AVE"/>
    <n v="101"/>
    <s v="WILLIAMS EDDISON"/>
    <s v="MR30"/>
    <s v="ONE FAMILY"/>
    <s v="43//W18//"/>
    <n v="0.10656"/>
    <n v="1"/>
    <n v="1"/>
    <n v="1"/>
    <n v="1"/>
    <s v="SEPTIC"/>
    <n v="0"/>
    <n v="1"/>
    <n v="4500"/>
    <s v="YES"/>
    <n v="4500"/>
    <s v="43-W18"/>
    <s v="Public Water,Septic"/>
    <s v="SEPTIC"/>
    <s v="SEPTIC"/>
    <n v="4500"/>
    <m/>
    <m/>
    <n v="1"/>
    <n v="1"/>
    <n v="2"/>
    <n v="680"/>
    <n v="1"/>
    <m/>
    <m/>
    <m/>
    <m/>
    <m/>
    <m/>
    <m/>
    <m/>
    <m/>
    <m/>
    <n v="1"/>
    <n v="9.68"/>
    <n v="1"/>
    <s v="Agawam River"/>
    <n v="42"/>
  </r>
  <r>
    <s v="129-1076"/>
    <m/>
    <x v="0"/>
    <s v="2854 CRAN HWY"/>
    <n v="340"/>
    <s v="CHURCHILL JOHN L JR"/>
    <s v="SC"/>
    <s v="OFFICE BLD  MDL-01"/>
    <s v="129//1076//"/>
    <n v="0.64354"/>
    <n v="1"/>
    <n v="1"/>
    <n v="1"/>
    <n v="1"/>
    <s v="SEPTIC"/>
    <n v="0"/>
    <n v="1"/>
    <n v="3600"/>
    <s v="YES"/>
    <n v="3600"/>
    <s v="129-1076"/>
    <m/>
    <m/>
    <s v="SEPTIC"/>
    <n v="3600"/>
    <m/>
    <m/>
    <n v="1"/>
    <n v="1"/>
    <n v="3"/>
    <n v="1591"/>
    <n v="1.75"/>
    <m/>
    <m/>
    <m/>
    <m/>
    <m/>
    <m/>
    <m/>
    <m/>
    <m/>
    <m/>
    <n v="1"/>
    <n v="9.68"/>
    <n v="1"/>
    <s v="Agawam River"/>
    <n v="42"/>
  </r>
  <r>
    <s v="61-1103"/>
    <m/>
    <x v="0"/>
    <s v="212 HIGH ST"/>
    <n v="101"/>
    <s v="JUDD FRANCIS H III"/>
    <s v="MR30"/>
    <s v="ONE FAMILY"/>
    <s v="61//1103//"/>
    <n v="0.50080000000000002"/>
    <n v="0"/>
    <n v="0"/>
    <n v="1"/>
    <n v="1"/>
    <s v="SEWER"/>
    <n v="1"/>
    <n v="1"/>
    <n v="20500"/>
    <s v="YES"/>
    <n v="0"/>
    <s v="61-1103"/>
    <s v="Public Water,Public Sewer"/>
    <s v="SEWER"/>
    <s v="SEWER"/>
    <n v="20500"/>
    <m/>
    <m/>
    <n v="0"/>
    <n v="0"/>
    <n v="4"/>
    <n v="1995"/>
    <n v="2"/>
    <m/>
    <m/>
    <m/>
    <m/>
    <m/>
    <m/>
    <m/>
    <m/>
    <m/>
    <m/>
    <n v="1"/>
    <n v="0"/>
    <n v="1"/>
    <s v="Agawam River"/>
    <n v="42"/>
  </r>
  <r>
    <s v="61-1110"/>
    <m/>
    <x v="0"/>
    <s v="14 HIGHLAND TER"/>
    <n v="101"/>
    <s v="MORRIS MARIANNE"/>
    <s v="MR30"/>
    <s v="ONE FAMILY"/>
    <s v="61//1110//"/>
    <n v="0.12436"/>
    <n v="0"/>
    <n v="0"/>
    <n v="1"/>
    <n v="1"/>
    <s v="SEWER"/>
    <n v="1"/>
    <n v="1"/>
    <n v="8400"/>
    <s v="YES"/>
    <n v="0"/>
    <s v="61-1110"/>
    <s v="All Public"/>
    <s v="SEWER"/>
    <s v="SEWER"/>
    <n v="8400"/>
    <m/>
    <m/>
    <n v="0"/>
    <n v="0"/>
    <n v="3"/>
    <n v="1437"/>
    <n v="1.9"/>
    <m/>
    <m/>
    <m/>
    <m/>
    <m/>
    <m/>
    <m/>
    <m/>
    <m/>
    <m/>
    <n v="1"/>
    <n v="0"/>
    <n v="1"/>
    <s v="Agawam River"/>
    <n v="42"/>
  </r>
  <r>
    <s v="129-1147"/>
    <m/>
    <x v="0"/>
    <s v="251 SANDWICH RD"/>
    <n v="101"/>
    <s v="PIKE LUCAS W"/>
    <s v="SC"/>
    <s v="ONE FAMILY"/>
    <s v="129//1147//"/>
    <n v="0.44017000000000001"/>
    <n v="1"/>
    <n v="1"/>
    <n v="1"/>
    <n v="1"/>
    <s v="SEPTIC"/>
    <n v="0"/>
    <n v="1"/>
    <n v="16100"/>
    <s v="YES"/>
    <n v="16100"/>
    <s v="129-1147"/>
    <s v="Public Water,Septic"/>
    <s v="SEPTIC"/>
    <s v="SEPTIC"/>
    <n v="16100"/>
    <m/>
    <m/>
    <n v="1"/>
    <n v="1"/>
    <n v="3"/>
    <n v="958"/>
    <n v="1"/>
    <m/>
    <m/>
    <m/>
    <m/>
    <m/>
    <m/>
    <m/>
    <m/>
    <m/>
    <m/>
    <n v="1"/>
    <n v="9.68"/>
    <n v="1"/>
    <s v="Agawam River"/>
    <n v="42"/>
  </r>
  <r>
    <s v="61-1067"/>
    <m/>
    <x v="0"/>
    <s v="408 MAIN ST"/>
    <n v="104"/>
    <s v="KELLY BERNADETTE M"/>
    <s v="MR30"/>
    <s v="TWO FAMILY"/>
    <s v="61//1067//"/>
    <n v="0.21482000000000001"/>
    <n v="0"/>
    <n v="0"/>
    <n v="1"/>
    <n v="1"/>
    <s v="SEWER"/>
    <n v="1"/>
    <n v="1"/>
    <n v="26300"/>
    <s v="YES"/>
    <n v="0"/>
    <s v="61-1067"/>
    <s v="All Public"/>
    <s v="SEWER"/>
    <s v="SEWER"/>
    <n v="26300"/>
    <m/>
    <m/>
    <n v="0"/>
    <n v="0"/>
    <n v="6"/>
    <n v="2386"/>
    <n v="2"/>
    <m/>
    <m/>
    <m/>
    <m/>
    <m/>
    <m/>
    <m/>
    <m/>
    <m/>
    <m/>
    <n v="1"/>
    <n v="0"/>
    <n v="1"/>
    <s v="Agawam River"/>
    <n v="42"/>
  </r>
  <r>
    <s v="43-1005"/>
    <m/>
    <x v="0"/>
    <s v="229 SANDWICH RD"/>
    <n v="101"/>
    <s v="GOMES MARGARET N"/>
    <s v="MR30"/>
    <s v="ONE FAMILY"/>
    <s v="43//1005//"/>
    <n v="0.54074"/>
    <n v="1"/>
    <n v="1"/>
    <n v="1"/>
    <n v="1"/>
    <s v="SEPTIC"/>
    <n v="0"/>
    <n v="1"/>
    <n v="7400"/>
    <s v="YES"/>
    <n v="7400"/>
    <s v="43-1005"/>
    <s v="Public Water,Gas,Septic"/>
    <s v="SEPTIC"/>
    <s v="SEPTIC"/>
    <n v="7400"/>
    <m/>
    <m/>
    <n v="1"/>
    <n v="1"/>
    <n v="3"/>
    <n v="1280"/>
    <n v="1"/>
    <m/>
    <m/>
    <m/>
    <m/>
    <m/>
    <m/>
    <m/>
    <m/>
    <m/>
    <m/>
    <n v="1"/>
    <n v="9.68"/>
    <n v="1"/>
    <s v="Agawam River"/>
    <n v="42"/>
  </r>
  <r>
    <s v="LAND_NOPARC"/>
    <m/>
    <x v="0"/>
    <m/>
    <n v="0"/>
    <m/>
    <m/>
    <m/>
    <m/>
    <n v="3.3400000000000001E-3"/>
    <n v="0"/>
    <n v="0"/>
    <n v="0"/>
    <n v="0"/>
    <m/>
    <n v="0"/>
    <n v="0"/>
    <n v="0"/>
    <s v="NO"/>
    <n v="0"/>
    <m/>
    <m/>
    <m/>
    <m/>
    <n v="0"/>
    <m/>
    <m/>
    <n v="0"/>
    <n v="0"/>
    <n v="0"/>
    <n v="0"/>
    <n v="0"/>
    <m/>
    <m/>
    <m/>
    <m/>
    <m/>
    <m/>
    <m/>
    <m/>
    <m/>
    <m/>
    <n v="0"/>
    <n v="0"/>
    <n v="1"/>
    <s v="Agawam River"/>
    <n v="42"/>
  </r>
  <r>
    <s v="61-1190B"/>
    <m/>
    <x v="0"/>
    <s v="59 GIBBS AVE"/>
    <n v="101"/>
    <s v="PIERCE MARK WILLIAM"/>
    <s v="MR30"/>
    <s v="ONE FAMILY"/>
    <s v="61//1190/B/"/>
    <n v="0.55100000000000005"/>
    <n v="0"/>
    <n v="0"/>
    <n v="1"/>
    <n v="1"/>
    <s v="SEWER"/>
    <n v="1"/>
    <n v="1"/>
    <n v="4200"/>
    <s v="YES"/>
    <n v="0"/>
    <s v="61-1190B"/>
    <s v="Public Water,Septic"/>
    <s v="SEPTIC"/>
    <s v="SEWER"/>
    <n v="4200"/>
    <m/>
    <m/>
    <n v="0"/>
    <n v="0"/>
    <n v="3"/>
    <n v="952"/>
    <n v="2"/>
    <m/>
    <m/>
    <m/>
    <m/>
    <m/>
    <m/>
    <m/>
    <m/>
    <m/>
    <m/>
    <n v="1"/>
    <n v="0"/>
    <n v="1"/>
    <s v="Broad Marsh River"/>
    <n v="43"/>
  </r>
  <r>
    <s v="61-1109"/>
    <m/>
    <x v="0"/>
    <s v="12 HIGHLAND TER"/>
    <n v="101"/>
    <s v="HOLWAY JOAN M"/>
    <s v="MR30"/>
    <s v="ONE FAMILY"/>
    <s v="61//1109//"/>
    <n v="0.12402000000000001"/>
    <n v="0"/>
    <n v="0"/>
    <n v="1"/>
    <n v="1"/>
    <s v="SEWER"/>
    <n v="1"/>
    <n v="1"/>
    <n v="3300"/>
    <s v="YES"/>
    <n v="0"/>
    <s v="61-1109"/>
    <s v="Public Water,Public Sewer"/>
    <s v="SEWER"/>
    <s v="SEWER"/>
    <n v="3300"/>
    <m/>
    <m/>
    <n v="0"/>
    <n v="0"/>
    <n v="3"/>
    <n v="1279"/>
    <n v="1.9"/>
    <m/>
    <m/>
    <m/>
    <m/>
    <m/>
    <m/>
    <m/>
    <m/>
    <m/>
    <m/>
    <n v="1"/>
    <n v="0"/>
    <n v="1"/>
    <s v="Agawam River"/>
    <n v="42"/>
  </r>
  <r>
    <s v="83-12P"/>
    <m/>
    <x v="0"/>
    <s v="12 DINAH'S WAY"/>
    <n v="101"/>
    <s v="HAMBLETT GLENN J"/>
    <s v="MR30"/>
    <s v="ONE FAMILY"/>
    <s v="83//12/P/"/>
    <n v="0.71389000000000002"/>
    <n v="1"/>
    <n v="1"/>
    <n v="1"/>
    <n v="1"/>
    <s v="SEPTIC"/>
    <n v="0"/>
    <n v="1"/>
    <n v="20200"/>
    <s v="YES"/>
    <n v="20200"/>
    <s v="83-12P"/>
    <s v="Public Water,Septic"/>
    <s v="SEPTIC"/>
    <s v="SEPTIC"/>
    <n v="20200"/>
    <m/>
    <m/>
    <n v="1"/>
    <n v="1"/>
    <n v="4"/>
    <n v="1924"/>
    <n v="2"/>
    <m/>
    <m/>
    <m/>
    <m/>
    <m/>
    <m/>
    <m/>
    <m/>
    <m/>
    <m/>
    <n v="1"/>
    <n v="9.68"/>
    <n v="1"/>
    <s v="Broad Marsh River"/>
    <n v="43"/>
  </r>
  <r>
    <s v="61-1064"/>
    <m/>
    <x v="0"/>
    <s v="412 MAIN ST"/>
    <n v="111"/>
    <s v="D &amp; D REALTY PARTNERS LLC"/>
    <s v="MR30"/>
    <s v="APT 4-8  MDL-03"/>
    <s v="61//1064//"/>
    <n v="0.26106000000000001"/>
    <n v="0"/>
    <n v="0"/>
    <n v="1"/>
    <n v="1"/>
    <s v="SEWER"/>
    <n v="1"/>
    <n v="1"/>
    <n v="30100"/>
    <s v="YES"/>
    <n v="0"/>
    <s v="61-1064"/>
    <s v="All Public"/>
    <s v="SEWER"/>
    <s v="SEWER"/>
    <n v="30100"/>
    <m/>
    <m/>
    <n v="0"/>
    <n v="0"/>
    <n v="9"/>
    <n v="3828"/>
    <n v="2.2999999999999998"/>
    <m/>
    <m/>
    <m/>
    <m/>
    <m/>
    <m/>
    <m/>
    <m/>
    <m/>
    <m/>
    <n v="1"/>
    <n v="0"/>
    <n v="1"/>
    <s v="Agawam River"/>
    <n v="42"/>
  </r>
  <r>
    <s v="43-W10"/>
    <m/>
    <x v="0"/>
    <s v="22 LADD AVE"/>
    <n v="903"/>
    <s v="TOWN OF WAREHAM"/>
    <s v="MR30"/>
    <s v="MUNICIPAL  MDL-00"/>
    <s v="43//W10//"/>
    <n v="0.32895000000000002"/>
    <n v="0"/>
    <n v="0"/>
    <n v="0"/>
    <n v="0"/>
    <m/>
    <n v="0"/>
    <n v="0"/>
    <n v="0"/>
    <s v="NO_W1"/>
    <n v="0"/>
    <s v="43-W10"/>
    <s v="Public Water,Septic"/>
    <s v="SEPTIC"/>
    <m/>
    <n v="0"/>
    <m/>
    <m/>
    <n v="0"/>
    <n v="0"/>
    <n v="0"/>
    <n v="0"/>
    <n v="0"/>
    <m/>
    <m/>
    <m/>
    <m/>
    <m/>
    <m/>
    <m/>
    <m/>
    <m/>
    <m/>
    <n v="3"/>
    <n v="0"/>
    <n v="1"/>
    <s v="Agawam River"/>
    <n v="42"/>
  </r>
  <r>
    <s v="129-1148C"/>
    <m/>
    <x v="0"/>
    <s v="2843 CRAN HWY"/>
    <n v="924"/>
    <s v="COMMONWEALTH OF MASS"/>
    <s v="SC"/>
    <s v="MASS X-WAY  MDL-00"/>
    <s v="129//1148/C/"/>
    <n v="0.25074000000000002"/>
    <n v="0"/>
    <n v="0"/>
    <n v="0"/>
    <n v="0"/>
    <m/>
    <n v="0"/>
    <n v="0"/>
    <n v="0"/>
    <s v="YES"/>
    <n v="0"/>
    <s v="129-1148C"/>
    <m/>
    <m/>
    <m/>
    <n v="0"/>
    <m/>
    <m/>
    <n v="0"/>
    <n v="0"/>
    <n v="0"/>
    <n v="0"/>
    <n v="0"/>
    <m/>
    <m/>
    <m/>
    <m/>
    <m/>
    <m/>
    <m/>
    <m/>
    <m/>
    <m/>
    <n v="1"/>
    <n v="0"/>
    <n v="1"/>
    <s v="Agawam River"/>
    <n v="42"/>
  </r>
  <r>
    <s v="43-1012"/>
    <m/>
    <x v="0"/>
    <s v="243 SANDWICH RD"/>
    <n v="101"/>
    <s v="GOMES ANTONE J JR"/>
    <s v="MR30"/>
    <s v="ONE FAMILY"/>
    <s v="43//1012//"/>
    <n v="9.5009999999999997E-2"/>
    <n v="1"/>
    <n v="1"/>
    <n v="1"/>
    <n v="1"/>
    <s v="SEPTIC"/>
    <n v="0"/>
    <n v="0"/>
    <n v="0"/>
    <s v="YES"/>
    <n v="0"/>
    <s v="43-1012"/>
    <s v="Public Water,Gas,Septic"/>
    <s v="SEPTIC"/>
    <s v="SEPTIC"/>
    <n v="0"/>
    <m/>
    <m/>
    <n v="1"/>
    <n v="1"/>
    <n v="2"/>
    <n v="928"/>
    <n v="1"/>
    <m/>
    <m/>
    <m/>
    <m/>
    <m/>
    <m/>
    <m/>
    <m/>
    <m/>
    <m/>
    <n v="1"/>
    <n v="9.68"/>
    <n v="1"/>
    <s v="Agawam River"/>
    <n v="42"/>
  </r>
  <r>
    <s v="132A-23"/>
    <m/>
    <x v="0"/>
    <s v="64 MAYFLOWER RIDGE DR"/>
    <n v="101"/>
    <s v="DANGORA KENDRA"/>
    <s v="MR30"/>
    <s v="ONE FAMILY"/>
    <s v="132/A/23//"/>
    <n v="0.46601999999999999"/>
    <n v="1"/>
    <n v="1"/>
    <n v="1"/>
    <n v="1"/>
    <s v="SEPTIC"/>
    <n v="0"/>
    <n v="1"/>
    <n v="7600"/>
    <s v="YES"/>
    <n v="7600"/>
    <s v="132A-23"/>
    <s v="Public Water,Septic"/>
    <s v="SEPTIC"/>
    <s v="SEPTIC"/>
    <n v="7600"/>
    <m/>
    <m/>
    <n v="1"/>
    <n v="1"/>
    <n v="1"/>
    <n v="907"/>
    <n v="1"/>
    <m/>
    <m/>
    <m/>
    <m/>
    <m/>
    <m/>
    <m/>
    <m/>
    <m/>
    <m/>
    <n v="2"/>
    <n v="9.68"/>
    <n v="1"/>
    <s v="Agawam River"/>
    <n v="42"/>
  </r>
  <r>
    <s v="43-SR4"/>
    <m/>
    <x v="0"/>
    <s v="249 SANDWICH RD"/>
    <n v="132"/>
    <s v="BLANCHETTE RICHARD"/>
    <s v="MR30"/>
    <s v="RES ACLNUD  MDL-00"/>
    <s v="43//SR4//"/>
    <n v="0.29393000000000002"/>
    <n v="0"/>
    <n v="0"/>
    <n v="0"/>
    <n v="0"/>
    <m/>
    <n v="0"/>
    <n v="0"/>
    <n v="0"/>
    <s v="YES"/>
    <n v="0"/>
    <s v="43-SR4"/>
    <s v="Public Water,Septic"/>
    <s v="SEPTIC"/>
    <m/>
    <n v="0"/>
    <m/>
    <m/>
    <n v="0"/>
    <n v="0"/>
    <n v="0"/>
    <n v="0"/>
    <n v="0"/>
    <m/>
    <m/>
    <m/>
    <m/>
    <m/>
    <m/>
    <m/>
    <m/>
    <m/>
    <m/>
    <n v="1"/>
    <n v="0"/>
    <n v="1"/>
    <s v="Agawam River"/>
    <n v="42"/>
  </r>
  <r>
    <s v="43-W17"/>
    <m/>
    <x v="0"/>
    <s v="15 LADD AVE"/>
    <n v="101"/>
    <s v="WORDEN DAVID J"/>
    <s v="MR30"/>
    <s v="ONE FAMILY"/>
    <s v="43//W17//"/>
    <n v="0.10656"/>
    <n v="1"/>
    <n v="1"/>
    <n v="1"/>
    <n v="1"/>
    <s v="SEPTIC"/>
    <n v="0"/>
    <n v="1"/>
    <n v="1100"/>
    <s v="YES"/>
    <n v="1100"/>
    <s v="43-W17"/>
    <s v="Public Water,Gas,Septic"/>
    <s v="SEPTIC"/>
    <s v="SEPTIC"/>
    <n v="1100"/>
    <m/>
    <m/>
    <n v="1"/>
    <n v="1"/>
    <n v="2"/>
    <n v="672"/>
    <n v="1"/>
    <m/>
    <m/>
    <m/>
    <m/>
    <m/>
    <m/>
    <m/>
    <m/>
    <m/>
    <m/>
    <n v="1"/>
    <n v="9.68"/>
    <n v="1"/>
    <s v="Agawam River"/>
    <n v="42"/>
  </r>
  <r>
    <s v="133-126"/>
    <m/>
    <x v="0"/>
    <s v="162 SANDWICH RD"/>
    <n v="132"/>
    <s v="SYLVESTER ROBERT J"/>
    <s v="MR30"/>
    <s v="RES ACLNUD  MDL-00"/>
    <s v="133//126//"/>
    <n v="8.8450000000000001E-2"/>
    <n v="0"/>
    <n v="0"/>
    <n v="0"/>
    <n v="0"/>
    <m/>
    <n v="0"/>
    <n v="0"/>
    <n v="0"/>
    <s v="YES"/>
    <n v="0"/>
    <s v="133-126"/>
    <s v="Public Water,Septic"/>
    <s v="SEPTIC"/>
    <m/>
    <n v="0"/>
    <m/>
    <m/>
    <n v="0"/>
    <n v="0"/>
    <n v="0"/>
    <n v="0"/>
    <n v="0"/>
    <m/>
    <m/>
    <m/>
    <m/>
    <m/>
    <m/>
    <m/>
    <m/>
    <m/>
    <m/>
    <n v="1"/>
    <n v="0"/>
    <n v="1"/>
    <s v="Agawam River"/>
    <n v="42"/>
  </r>
  <r>
    <s v="83-15"/>
    <m/>
    <x v="0"/>
    <s v="14 DINAH'S WAY"/>
    <n v="101"/>
    <s v="CAUBLE STEVEN A"/>
    <s v="MR30"/>
    <s v="ONE FAMILY"/>
    <s v="83//15//"/>
    <n v="0.73875000000000002"/>
    <n v="1"/>
    <n v="1"/>
    <n v="1"/>
    <n v="1"/>
    <s v="SEPTIC"/>
    <n v="0"/>
    <n v="1"/>
    <n v="15500"/>
    <s v="YES"/>
    <n v="15500"/>
    <s v="83-15"/>
    <s v="Public Water,Septic"/>
    <s v="SEPTIC"/>
    <s v="SEPTIC"/>
    <n v="15500"/>
    <m/>
    <m/>
    <n v="1"/>
    <n v="1"/>
    <n v="4"/>
    <n v="2501"/>
    <n v="1.75"/>
    <m/>
    <m/>
    <m/>
    <m/>
    <m/>
    <m/>
    <m/>
    <m/>
    <m/>
    <m/>
    <n v="1"/>
    <n v="9.68"/>
    <n v="1"/>
    <s v="Broad Marsh River"/>
    <n v="43"/>
  </r>
  <r>
    <s v="133A-C1"/>
    <m/>
    <x v="0"/>
    <s v="2 SANDPIPER TER"/>
    <n v="903"/>
    <s v="TOWN OF WAREHAM"/>
    <s v="MR30"/>
    <s v="TAX POSS  MDL-00"/>
    <s v="133/A/C1//"/>
    <n v="1.2248699999999999"/>
    <n v="0"/>
    <n v="0"/>
    <n v="0"/>
    <n v="0"/>
    <m/>
    <n v="0"/>
    <n v="0"/>
    <n v="0"/>
    <s v="YES"/>
    <n v="0"/>
    <s v="133A-C1"/>
    <s v="Public Water,Septic"/>
    <s v="SEPTIC"/>
    <m/>
    <n v="0"/>
    <m/>
    <m/>
    <n v="0"/>
    <n v="0"/>
    <n v="0"/>
    <n v="0"/>
    <n v="0"/>
    <m/>
    <m/>
    <m/>
    <m/>
    <m/>
    <m/>
    <m/>
    <m/>
    <m/>
    <m/>
    <n v="1"/>
    <n v="0"/>
    <n v="1"/>
    <s v="Agawam River"/>
    <n v="42"/>
  </r>
  <r>
    <s v="129-1146"/>
    <m/>
    <x v="0"/>
    <s v="249 SANDWICH RD"/>
    <n v="101"/>
    <s v="RAND LINDA A"/>
    <s v="SC"/>
    <s v="ONE FAMILY"/>
    <s v="129//1146//"/>
    <n v="0.17348"/>
    <n v="1"/>
    <n v="1"/>
    <n v="1"/>
    <n v="1"/>
    <s v="SEPTIC"/>
    <n v="0"/>
    <n v="1"/>
    <n v="4500"/>
    <s v="YES"/>
    <n v="4500"/>
    <s v="129-1146"/>
    <s v="Public Water,Septic"/>
    <s v="SEPTIC"/>
    <s v="SEPTIC"/>
    <n v="4500"/>
    <m/>
    <m/>
    <n v="1"/>
    <n v="1"/>
    <n v="2"/>
    <n v="1187"/>
    <n v="1.5"/>
    <m/>
    <m/>
    <m/>
    <m/>
    <m/>
    <m/>
    <m/>
    <m/>
    <m/>
    <m/>
    <n v="1"/>
    <n v="9.68"/>
    <n v="1"/>
    <s v="Agawam River"/>
    <n v="42"/>
  </r>
  <r>
    <s v="43-R4"/>
    <m/>
    <x v="0"/>
    <s v="225 SANDWICH RD"/>
    <n v="101"/>
    <s v="PIRES ANTHONY D"/>
    <s v="MR30"/>
    <s v="ONE FAMILY"/>
    <s v="43//R4//"/>
    <n v="0.31779000000000002"/>
    <n v="1"/>
    <n v="1"/>
    <n v="1"/>
    <n v="1"/>
    <s v="SEPTIC"/>
    <n v="0"/>
    <n v="1"/>
    <n v="6800"/>
    <s v="YES"/>
    <n v="6800"/>
    <s v="43-R4"/>
    <s v="Public Water,Septic"/>
    <s v="SEPTIC"/>
    <s v="SEPTIC"/>
    <n v="6800"/>
    <m/>
    <m/>
    <n v="1"/>
    <n v="1"/>
    <n v="4"/>
    <n v="1552"/>
    <n v="2"/>
    <m/>
    <m/>
    <m/>
    <m/>
    <m/>
    <m/>
    <m/>
    <m/>
    <m/>
    <m/>
    <n v="1"/>
    <n v="9.68"/>
    <n v="1"/>
    <s v="Agawam River"/>
    <n v="42"/>
  </r>
  <r>
    <s v="83-16"/>
    <m/>
    <x v="0"/>
    <s v="16 DINAH'S WAY"/>
    <n v="101"/>
    <s v="ELLIS PAUL L"/>
    <s v="MR30"/>
    <s v="ONE FAMILY"/>
    <s v="83//16//"/>
    <n v="0.78556999999999999"/>
    <n v="1"/>
    <n v="1"/>
    <n v="1"/>
    <n v="1"/>
    <s v="SEPTIC"/>
    <n v="0"/>
    <n v="1"/>
    <n v="4200"/>
    <s v="YES"/>
    <n v="4200"/>
    <s v="83-16"/>
    <s v="Public Water,Septic"/>
    <s v="SEPTIC"/>
    <s v="SEPTIC"/>
    <n v="4200"/>
    <m/>
    <m/>
    <n v="1"/>
    <n v="1"/>
    <n v="4"/>
    <n v="1896"/>
    <n v="2"/>
    <m/>
    <m/>
    <m/>
    <m/>
    <m/>
    <m/>
    <m/>
    <m/>
    <m/>
    <m/>
    <n v="1"/>
    <n v="9.68"/>
    <n v="1"/>
    <s v="Broad Marsh River"/>
    <n v="43"/>
  </r>
  <r>
    <s v="61-1190A"/>
    <m/>
    <x v="0"/>
    <s v="59 GIBBS AVE"/>
    <n v="104"/>
    <s v="FONDULIS GEORGE T"/>
    <s v="MR30"/>
    <s v="TWO FAMILY"/>
    <s v="61//1190/A/"/>
    <n v="0.51434000000000002"/>
    <n v="0"/>
    <n v="0"/>
    <n v="1"/>
    <n v="1"/>
    <s v="SEWER"/>
    <n v="1"/>
    <n v="1"/>
    <n v="20800"/>
    <s v="YES"/>
    <n v="0"/>
    <s v="61-1190A"/>
    <s v="All Public"/>
    <s v="SEWER"/>
    <s v="SEWER"/>
    <n v="20800"/>
    <m/>
    <m/>
    <n v="0"/>
    <n v="0"/>
    <n v="4"/>
    <n v="2129"/>
    <n v="2"/>
    <m/>
    <m/>
    <m/>
    <m/>
    <m/>
    <m/>
    <m/>
    <m/>
    <m/>
    <m/>
    <n v="1"/>
    <n v="0"/>
    <n v="1"/>
    <s v="Broad Marsh River"/>
    <n v="43"/>
  </r>
  <r>
    <s v="133-132"/>
    <m/>
    <x v="0"/>
    <s v="158 SANDWICH RD"/>
    <n v="132"/>
    <s v="SANTIAGO EILEEN P &amp; BRUCE A"/>
    <s v="MR30"/>
    <s v="RES ACLNUD  MDL-00"/>
    <s v="133//132//"/>
    <n v="9.2910000000000006E-2"/>
    <n v="0"/>
    <n v="0"/>
    <n v="0"/>
    <n v="0"/>
    <m/>
    <n v="0"/>
    <n v="0"/>
    <n v="0"/>
    <s v="YES"/>
    <n v="0"/>
    <s v="133-132"/>
    <s v="Public Water,Septic"/>
    <s v="SEPTIC"/>
    <m/>
    <n v="0"/>
    <m/>
    <m/>
    <n v="0"/>
    <n v="0"/>
    <n v="0"/>
    <n v="0"/>
    <n v="0"/>
    <m/>
    <m/>
    <m/>
    <m/>
    <m/>
    <m/>
    <m/>
    <m/>
    <m/>
    <m/>
    <n v="1"/>
    <n v="0"/>
    <n v="1"/>
    <s v="Agawam River"/>
    <n v="42"/>
  </r>
  <r>
    <s v="134-1094"/>
    <m/>
    <x v="0"/>
    <s v="0 JOHNSON ST"/>
    <n v="132"/>
    <s v="GOMES MANUEL J"/>
    <s v="MR30"/>
    <s v="RES ACLNUD  MDL-00"/>
    <s v="134//1094//"/>
    <n v="8.9010000000000006E-2"/>
    <n v="0"/>
    <n v="0"/>
    <n v="0"/>
    <n v="0"/>
    <m/>
    <n v="0"/>
    <n v="0"/>
    <n v="0"/>
    <s v="YES"/>
    <n v="0"/>
    <s v="134-1094"/>
    <s v="Public Water,Septic"/>
    <s v="SEPTIC"/>
    <m/>
    <n v="0"/>
    <m/>
    <m/>
    <n v="0"/>
    <n v="0"/>
    <n v="0"/>
    <n v="0"/>
    <n v="0"/>
    <m/>
    <m/>
    <m/>
    <m/>
    <m/>
    <m/>
    <m/>
    <m/>
    <m/>
    <m/>
    <n v="0"/>
    <n v="0"/>
    <n v="1"/>
    <s v="Agawam River"/>
    <n v="42"/>
  </r>
  <r>
    <s v="132-1072"/>
    <m/>
    <x v="0"/>
    <s v="55 MAYFLOWER RIDGE DR"/>
    <n v="101"/>
    <s v="YELLICK LORRAINE K"/>
    <s v="MR30"/>
    <s v="ONE FAMILY"/>
    <s v="132//1072//"/>
    <n v="1.4991300000000001"/>
    <n v="1"/>
    <n v="1"/>
    <n v="1"/>
    <n v="1"/>
    <s v="SEPTIC"/>
    <n v="0"/>
    <n v="1"/>
    <n v="2000"/>
    <s v="YES"/>
    <n v="2000"/>
    <s v="132-1072"/>
    <s v="Public Water,Septic"/>
    <s v="SEPTIC"/>
    <s v="SEPTIC"/>
    <n v="2000"/>
    <m/>
    <m/>
    <n v="1"/>
    <n v="1"/>
    <n v="2"/>
    <n v="1725"/>
    <n v="1"/>
    <m/>
    <m/>
    <m/>
    <m/>
    <m/>
    <m/>
    <m/>
    <m/>
    <m/>
    <m/>
    <n v="2"/>
    <n v="9.68"/>
    <n v="1"/>
    <s v="Agawam River"/>
    <n v="42"/>
  </r>
  <r>
    <s v="61-1062"/>
    <m/>
    <x v="0"/>
    <s v="211 HIGH ST"/>
    <n v="101"/>
    <s v="CINCOTTA MARIA C"/>
    <s v="MR30"/>
    <s v="ONE FAMILY"/>
    <s v="61//1062//"/>
    <n v="0.28786"/>
    <n v="0"/>
    <n v="0"/>
    <n v="1"/>
    <n v="1"/>
    <s v="SEWER"/>
    <n v="1"/>
    <n v="1"/>
    <n v="12400"/>
    <s v="YES"/>
    <n v="0"/>
    <s v="61-1062"/>
    <s v="Public Water,Public Sewer"/>
    <s v="SEWER"/>
    <s v="SEWER"/>
    <n v="12400"/>
    <m/>
    <m/>
    <n v="0"/>
    <n v="0"/>
    <n v="4"/>
    <n v="2525"/>
    <n v="2"/>
    <m/>
    <m/>
    <m/>
    <m/>
    <m/>
    <m/>
    <m/>
    <m/>
    <m/>
    <m/>
    <n v="0"/>
    <n v="0"/>
    <n v="1"/>
    <s v="Agawam River"/>
    <n v="42"/>
  </r>
  <r>
    <s v="133-127"/>
    <m/>
    <x v="0"/>
    <s v="164 SANDWICH RD"/>
    <n v="101"/>
    <s v="SYLVESTER ROBERT J"/>
    <s v="MR30"/>
    <s v="ONE FAMILY"/>
    <s v="133//127//"/>
    <n v="8.727E-2"/>
    <n v="1"/>
    <n v="1"/>
    <n v="1"/>
    <n v="1"/>
    <s v="SEPTIC"/>
    <n v="0"/>
    <n v="1"/>
    <n v="4400"/>
    <s v="YES"/>
    <n v="4400"/>
    <s v="133-127"/>
    <s v="Public Water,Gas,Septic"/>
    <s v="SEPTIC"/>
    <s v="SEPTIC"/>
    <n v="4400"/>
    <m/>
    <m/>
    <n v="1"/>
    <n v="1"/>
    <n v="3"/>
    <n v="1043"/>
    <n v="1.9"/>
    <m/>
    <m/>
    <m/>
    <m/>
    <m/>
    <m/>
    <m/>
    <m/>
    <m/>
    <m/>
    <n v="1"/>
    <n v="9.68"/>
    <n v="1"/>
    <s v="Agawam River"/>
    <n v="42"/>
  </r>
  <r>
    <s v="83-W10"/>
    <m/>
    <x v="0"/>
    <s v="10 DINAH'S WAY"/>
    <n v="101"/>
    <s v="IAMPIETRO MILDRED C"/>
    <s v="MR30"/>
    <s v="ONE FAMILY"/>
    <s v="83//W10//"/>
    <n v="0.12203"/>
    <n v="0"/>
    <n v="0"/>
    <n v="0"/>
    <n v="0"/>
    <m/>
    <n v="0"/>
    <n v="1"/>
    <n v="4200"/>
    <s v="YES"/>
    <n v="0"/>
    <s v="83-W10"/>
    <s v="Public Water,Septic"/>
    <s v="SEPTIC"/>
    <m/>
    <n v="4200"/>
    <m/>
    <m/>
    <n v="0"/>
    <n v="0"/>
    <n v="3"/>
    <n v="1502"/>
    <n v="1"/>
    <m/>
    <m/>
    <m/>
    <m/>
    <m/>
    <m/>
    <m/>
    <m/>
    <m/>
    <m/>
    <n v="1"/>
    <n v="0"/>
    <n v="1"/>
    <s v="Broad Marsh River"/>
    <n v="43"/>
  </r>
  <r>
    <s v="43-W15"/>
    <m/>
    <x v="0"/>
    <s v="13 LADD AVE"/>
    <n v="101"/>
    <s v="STILLINGS CARL F"/>
    <s v="MR30"/>
    <s v="ONE FAMILY"/>
    <s v="43//W15//"/>
    <n v="0.21634"/>
    <n v="1"/>
    <n v="1"/>
    <n v="1"/>
    <n v="1"/>
    <s v="SEPTIC"/>
    <n v="0"/>
    <n v="1"/>
    <n v="16800"/>
    <s v="NO_W1"/>
    <n v="16800"/>
    <s v="43-W15"/>
    <s v="Public Water,Septic"/>
    <s v="SEPTIC"/>
    <s v="SEPTIC"/>
    <n v="16800"/>
    <m/>
    <m/>
    <n v="1"/>
    <n v="1"/>
    <n v="3"/>
    <n v="1098"/>
    <n v="1"/>
    <m/>
    <m/>
    <m/>
    <m/>
    <m/>
    <m/>
    <m/>
    <m/>
    <m/>
    <m/>
    <n v="2"/>
    <n v="9.68"/>
    <n v="1"/>
    <s v="Agawam River"/>
    <n v="42"/>
  </r>
  <r>
    <s v="61-1101"/>
    <m/>
    <x v="0"/>
    <s v="54 GIBBS AVE"/>
    <n v="101"/>
    <s v="MURPHY JAMES B TRUSTEE OF THE"/>
    <s v="MR30"/>
    <s v="ONE FAMILY"/>
    <s v="61//1101//"/>
    <n v="0.59111999999999998"/>
    <n v="0"/>
    <n v="0"/>
    <n v="1"/>
    <n v="1"/>
    <s v="SEWER"/>
    <n v="1"/>
    <n v="1"/>
    <n v="200"/>
    <s v="YES"/>
    <n v="0"/>
    <s v="61-1101"/>
    <s v="All Public"/>
    <s v="SEWER"/>
    <s v="SEWER"/>
    <n v="200"/>
    <m/>
    <m/>
    <n v="0"/>
    <n v="0"/>
    <n v="4"/>
    <n v="2068"/>
    <n v="2"/>
    <m/>
    <m/>
    <m/>
    <m/>
    <m/>
    <m/>
    <m/>
    <m/>
    <m/>
    <m/>
    <n v="1"/>
    <n v="0"/>
    <n v="1"/>
    <s v="Agawam River"/>
    <n v="42"/>
  </r>
  <r>
    <s v="133A-152"/>
    <m/>
    <x v="0"/>
    <s v="6 SANDPIPER TER"/>
    <n v="101"/>
    <s v="VERTULI MICHAEL"/>
    <s v="MR30"/>
    <s v="ONE FAMILY"/>
    <s v="133/A/152//"/>
    <n v="0.37645000000000001"/>
    <n v="1"/>
    <n v="1"/>
    <n v="1"/>
    <n v="1"/>
    <s v="SEPTIC"/>
    <n v="0"/>
    <n v="1"/>
    <n v="2100"/>
    <s v="YES"/>
    <n v="2100"/>
    <s v="133A-152"/>
    <s v="Public Water,Septic"/>
    <s v="SEPTIC"/>
    <s v="SEPTIC"/>
    <n v="2100"/>
    <m/>
    <m/>
    <n v="1"/>
    <n v="1"/>
    <n v="2"/>
    <n v="880"/>
    <n v="1"/>
    <m/>
    <m/>
    <m/>
    <m/>
    <m/>
    <m/>
    <m/>
    <m/>
    <m/>
    <m/>
    <n v="1"/>
    <n v="9.68"/>
    <n v="1"/>
    <s v="Agawam River"/>
    <n v="42"/>
  </r>
  <r>
    <s v="LAND_NOPARC"/>
    <m/>
    <x v="0"/>
    <m/>
    <n v="0"/>
    <m/>
    <m/>
    <m/>
    <m/>
    <n v="8.7550000000000003E-2"/>
    <n v="0"/>
    <n v="0"/>
    <n v="0"/>
    <n v="0"/>
    <m/>
    <n v="0"/>
    <n v="0"/>
    <n v="0"/>
    <s v="NO"/>
    <n v="0"/>
    <m/>
    <m/>
    <m/>
    <m/>
    <n v="0"/>
    <m/>
    <m/>
    <n v="0"/>
    <n v="0"/>
    <n v="0"/>
    <n v="0"/>
    <n v="0"/>
    <m/>
    <m/>
    <m/>
    <m/>
    <m/>
    <m/>
    <m/>
    <m/>
    <m/>
    <m/>
    <n v="0"/>
    <n v="0"/>
    <n v="1"/>
    <s v="Agawam River"/>
    <n v="42"/>
  </r>
  <r>
    <s v="133A-153"/>
    <m/>
    <x v="0"/>
    <s v="4 SANDPIPER TER"/>
    <n v="101"/>
    <s v="FISHER CLEMENT J"/>
    <s v="MR30"/>
    <s v="ONE FAMILY"/>
    <s v="133/A/153//"/>
    <n v="0.45399"/>
    <n v="1"/>
    <n v="1"/>
    <n v="1"/>
    <n v="1"/>
    <s v="SEPTIC"/>
    <n v="0"/>
    <n v="1"/>
    <n v="4300"/>
    <s v="YES"/>
    <n v="4300"/>
    <s v="133A-153"/>
    <s v="Public Water,Septic"/>
    <s v="SEPTIC"/>
    <s v="SEPTIC"/>
    <n v="4300"/>
    <m/>
    <m/>
    <n v="1"/>
    <n v="1"/>
    <n v="2"/>
    <n v="864"/>
    <n v="1"/>
    <m/>
    <m/>
    <m/>
    <m/>
    <m/>
    <m/>
    <m/>
    <m/>
    <m/>
    <m/>
    <n v="1"/>
    <n v="9.68"/>
    <n v="1"/>
    <s v="Agawam River"/>
    <n v="42"/>
  </r>
  <r>
    <s v="43-W8"/>
    <m/>
    <x v="0"/>
    <s v="4 LINWOOD AVE"/>
    <n v="101"/>
    <s v="MORRISON SALLY A"/>
    <s v="MR30"/>
    <s v="ONE FAMILY"/>
    <s v="43//W8//"/>
    <n v="0.23097999999999999"/>
    <n v="1"/>
    <n v="1"/>
    <n v="1"/>
    <n v="1"/>
    <s v="SEPTIC"/>
    <n v="0"/>
    <n v="1"/>
    <n v="4400"/>
    <s v="NO_W1"/>
    <n v="4400"/>
    <s v="43-W8"/>
    <s v="Public Water,Septic"/>
    <s v="SEPTIC"/>
    <s v="SEPTIC"/>
    <n v="4400"/>
    <m/>
    <m/>
    <n v="1"/>
    <n v="1"/>
    <n v="2"/>
    <n v="976"/>
    <n v="1"/>
    <m/>
    <m/>
    <m/>
    <m/>
    <m/>
    <m/>
    <m/>
    <m/>
    <m/>
    <m/>
    <n v="2"/>
    <n v="9.68"/>
    <n v="1"/>
    <s v="Agawam River"/>
    <n v="42"/>
  </r>
  <r>
    <s v="43-R5"/>
    <m/>
    <x v="0"/>
    <s v="223 SANDWICH RD"/>
    <n v="101"/>
    <s v="NASCIMENTO RENE JR"/>
    <s v="MR30"/>
    <s v="ONE FAMILY"/>
    <s v="43//R5//"/>
    <n v="0.2452"/>
    <n v="1"/>
    <n v="1"/>
    <n v="1"/>
    <n v="1"/>
    <s v="SEPTIC"/>
    <n v="0"/>
    <n v="1"/>
    <n v="8400"/>
    <s v="YES"/>
    <n v="8400"/>
    <s v="43-R5"/>
    <s v="Public Water,Septic"/>
    <s v="SEPTIC"/>
    <s v="SEPTIC"/>
    <n v="8400"/>
    <m/>
    <m/>
    <n v="1"/>
    <n v="1"/>
    <n v="2"/>
    <n v="1441"/>
    <n v="1"/>
    <m/>
    <m/>
    <m/>
    <m/>
    <m/>
    <m/>
    <m/>
    <m/>
    <m/>
    <m/>
    <n v="1"/>
    <n v="9.68"/>
    <n v="1"/>
    <s v="Agawam River"/>
    <n v="42"/>
  </r>
  <r>
    <s v="133-128"/>
    <m/>
    <x v="0"/>
    <s v="166 SANDWICH RD"/>
    <n v="101"/>
    <s v="FISHER DAVID LIFE ESTATE"/>
    <s v="MR30"/>
    <s v="ONE FAMILY"/>
    <s v="133//128//"/>
    <n v="9.3060000000000004E-2"/>
    <n v="1"/>
    <n v="1"/>
    <n v="1"/>
    <n v="1"/>
    <s v="SEPTIC"/>
    <n v="0"/>
    <n v="1"/>
    <n v="8500"/>
    <s v="YES"/>
    <n v="8500"/>
    <s v="133-128"/>
    <s v="Public Water,Gas,Septic"/>
    <s v="SEPTIC"/>
    <s v="SEPTIC"/>
    <n v="8500"/>
    <m/>
    <m/>
    <n v="1"/>
    <n v="1"/>
    <n v="3"/>
    <n v="938"/>
    <n v="1.75"/>
    <m/>
    <m/>
    <m/>
    <m/>
    <m/>
    <m/>
    <m/>
    <m/>
    <m/>
    <m/>
    <n v="1"/>
    <n v="9.68"/>
    <n v="1"/>
    <s v="Agawam River"/>
    <n v="42"/>
  </r>
  <r>
    <s v="133-133"/>
    <m/>
    <x v="0"/>
    <s v="158 SANDWICH RD"/>
    <n v="132"/>
    <s v="SYLVESTER ROBERT J"/>
    <s v="MR30"/>
    <s v="RES ACLNUD  MDL-00"/>
    <s v="133//133//"/>
    <n v="0.18071000000000001"/>
    <n v="0"/>
    <n v="0"/>
    <n v="0"/>
    <n v="0"/>
    <m/>
    <n v="0"/>
    <n v="0"/>
    <n v="0"/>
    <s v="YES"/>
    <n v="0"/>
    <s v="133-133"/>
    <s v="Public Water,Septic"/>
    <s v="SEPTIC"/>
    <m/>
    <n v="0"/>
    <m/>
    <m/>
    <n v="0"/>
    <n v="0"/>
    <n v="0"/>
    <n v="0"/>
    <n v="0"/>
    <m/>
    <m/>
    <m/>
    <m/>
    <m/>
    <m/>
    <m/>
    <m/>
    <m/>
    <m/>
    <n v="2"/>
    <n v="0"/>
    <n v="1"/>
    <s v="Agawam River"/>
    <n v="42"/>
  </r>
  <r>
    <s v="43-W13"/>
    <m/>
    <x v="0"/>
    <s v="7 LADD AVE"/>
    <n v="101"/>
    <s v="AMIRAULT PAUL B &amp; CAROL J TRS"/>
    <s v="MR30"/>
    <s v="ONE FAMILY"/>
    <s v="43//W13//"/>
    <n v="0.62763999999999998"/>
    <n v="1"/>
    <n v="1"/>
    <n v="1"/>
    <n v="1"/>
    <s v="SEPTIC"/>
    <n v="0"/>
    <n v="0"/>
    <n v="0"/>
    <s v="NO_W1"/>
    <n v="0"/>
    <s v="43-W13"/>
    <s v="Public Water,Gas,Septic"/>
    <s v="SEPTIC"/>
    <s v="SEPTIC"/>
    <n v="0"/>
    <m/>
    <m/>
    <n v="1"/>
    <n v="1"/>
    <n v="1"/>
    <n v="1205"/>
    <n v="1.75"/>
    <m/>
    <m/>
    <m/>
    <m/>
    <m/>
    <m/>
    <m/>
    <m/>
    <m/>
    <m/>
    <n v="4"/>
    <n v="9.68"/>
    <n v="1"/>
    <s v="Agawam River"/>
    <n v="42"/>
  </r>
  <r>
    <s v="132A-18"/>
    <m/>
    <x v="0"/>
    <s v="94 MAYFLOWER RIDGE DR"/>
    <n v="101"/>
    <s v="LEFORT DAVID H"/>
    <s v="MR30"/>
    <s v="ONE FAMILY"/>
    <s v="132/A/18//"/>
    <n v="1.1121000000000001"/>
    <n v="1"/>
    <n v="1"/>
    <n v="1"/>
    <n v="1"/>
    <s v="SEPTIC"/>
    <n v="0"/>
    <n v="0"/>
    <n v="0"/>
    <s v="YES"/>
    <n v="0"/>
    <s v="132A-18"/>
    <s v="Public Water"/>
    <m/>
    <s v="SEPTIC"/>
    <n v="0"/>
    <m/>
    <m/>
    <n v="1"/>
    <n v="1"/>
    <n v="3"/>
    <n v="1503"/>
    <n v="1.75"/>
    <m/>
    <m/>
    <m/>
    <m/>
    <m/>
    <m/>
    <m/>
    <m/>
    <m/>
    <m/>
    <n v="3"/>
    <n v="9.68"/>
    <n v="1"/>
    <s v="Agawam River"/>
    <n v="42"/>
  </r>
  <r>
    <s v="LAND_NOPARC"/>
    <m/>
    <x v="0"/>
    <m/>
    <n v="0"/>
    <m/>
    <m/>
    <m/>
    <m/>
    <n v="0.70703000000000005"/>
    <n v="0"/>
    <n v="0"/>
    <n v="0"/>
    <n v="0"/>
    <m/>
    <n v="0"/>
    <n v="0"/>
    <n v="0"/>
    <s v="NO"/>
    <n v="0"/>
    <m/>
    <m/>
    <m/>
    <m/>
    <n v="0"/>
    <m/>
    <m/>
    <n v="0"/>
    <n v="0"/>
    <n v="0"/>
    <n v="0"/>
    <n v="0"/>
    <m/>
    <m/>
    <m/>
    <m/>
    <m/>
    <m/>
    <m/>
    <m/>
    <m/>
    <m/>
    <n v="0"/>
    <n v="0"/>
    <n v="1"/>
    <s v="Agawam River"/>
    <n v="42"/>
  </r>
  <r>
    <s v="61-1063"/>
    <m/>
    <x v="0"/>
    <s v="414 MAIN ST"/>
    <n v="105"/>
    <s v="BUZZ BAY HOLDINGS LLC"/>
    <s v="MR30"/>
    <s v="THREE FAM"/>
    <s v="61//1063//"/>
    <n v="0.26677000000000001"/>
    <n v="0"/>
    <n v="0"/>
    <n v="1"/>
    <n v="1"/>
    <s v="SEWER"/>
    <n v="2"/>
    <n v="1"/>
    <n v="13100"/>
    <s v="YES"/>
    <n v="0"/>
    <s v="61-1063"/>
    <s v="All Public"/>
    <s v="SEWER"/>
    <s v="SEWER"/>
    <n v="13100"/>
    <m/>
    <m/>
    <n v="0"/>
    <n v="0"/>
    <n v="4"/>
    <n v="1659"/>
    <n v="1.5"/>
    <m/>
    <m/>
    <m/>
    <m/>
    <m/>
    <m/>
    <m/>
    <m/>
    <m/>
    <m/>
    <n v="1"/>
    <n v="0"/>
    <n v="1"/>
    <s v="Agawam River"/>
    <n v="42"/>
  </r>
  <r>
    <s v="61-1100"/>
    <m/>
    <x v="0"/>
    <s v="220 HIGH ST  OFF"/>
    <n v="101"/>
    <s v="ZINE DEBRA F"/>
    <s v="MR30"/>
    <s v="ONE FAMILY"/>
    <s v="61//1100//"/>
    <n v="0.31031999999999998"/>
    <n v="0"/>
    <n v="0"/>
    <n v="1"/>
    <n v="1"/>
    <s v="SEWER"/>
    <n v="1"/>
    <n v="1"/>
    <n v="23600"/>
    <s v="YES"/>
    <n v="0"/>
    <s v="61-1100"/>
    <s v="Public Water,Public Sewer"/>
    <s v="SEWER"/>
    <s v="SEWER"/>
    <n v="23600"/>
    <m/>
    <m/>
    <n v="0"/>
    <n v="0"/>
    <n v="3"/>
    <n v="1571"/>
    <n v="1.75"/>
    <m/>
    <m/>
    <m/>
    <m/>
    <m/>
    <m/>
    <m/>
    <m/>
    <m/>
    <m/>
    <n v="1"/>
    <n v="0"/>
    <n v="1"/>
    <s v="Agawam River"/>
    <n v="42"/>
  </r>
  <r>
    <s v="43-R6"/>
    <m/>
    <x v="0"/>
    <s v="221 SANDWICH RD"/>
    <n v="132"/>
    <s v="NASCIMENTO RENE JR"/>
    <s v="MR30"/>
    <s v="RES ACLNUD  MDL-00"/>
    <s v="43//R6//"/>
    <n v="0.26939999999999997"/>
    <n v="0"/>
    <n v="0"/>
    <n v="0"/>
    <n v="0"/>
    <m/>
    <n v="0"/>
    <n v="0"/>
    <n v="0"/>
    <s v="YES"/>
    <n v="0"/>
    <s v="43-R6"/>
    <s v="Public Water,Septic"/>
    <s v="SEPTIC"/>
    <m/>
    <n v="0"/>
    <m/>
    <m/>
    <n v="0"/>
    <n v="0"/>
    <n v="0"/>
    <n v="0"/>
    <n v="0"/>
    <m/>
    <m/>
    <m/>
    <m/>
    <m/>
    <m/>
    <m/>
    <m/>
    <m/>
    <m/>
    <n v="1"/>
    <n v="0"/>
    <n v="1"/>
    <s v="Agawam River"/>
    <n v="42"/>
  </r>
  <r>
    <s v="LAND_NOPARC"/>
    <m/>
    <x v="0"/>
    <m/>
    <n v="0"/>
    <m/>
    <m/>
    <m/>
    <m/>
    <n v="4.5530000000000001E-2"/>
    <n v="0"/>
    <n v="0"/>
    <n v="0"/>
    <n v="0"/>
    <m/>
    <n v="0"/>
    <n v="0"/>
    <n v="0"/>
    <s v="NO"/>
    <n v="0"/>
    <m/>
    <m/>
    <m/>
    <m/>
    <n v="0"/>
    <m/>
    <m/>
    <n v="0"/>
    <n v="0"/>
    <n v="0"/>
    <n v="0"/>
    <n v="0"/>
    <m/>
    <m/>
    <m/>
    <m/>
    <m/>
    <m/>
    <m/>
    <m/>
    <m/>
    <m/>
    <n v="0"/>
    <n v="0"/>
    <n v="1"/>
    <s v="Agawam River"/>
    <n v="42"/>
  </r>
  <r>
    <s v="LAND_NOPARC"/>
    <m/>
    <x v="0"/>
    <m/>
    <n v="0"/>
    <m/>
    <m/>
    <m/>
    <m/>
    <n v="9.443E-2"/>
    <n v="0"/>
    <n v="0"/>
    <n v="0"/>
    <n v="0"/>
    <m/>
    <n v="0"/>
    <n v="0"/>
    <n v="0"/>
    <s v="NO"/>
    <n v="0"/>
    <m/>
    <m/>
    <m/>
    <m/>
    <n v="0"/>
    <m/>
    <m/>
    <n v="0"/>
    <n v="0"/>
    <n v="0"/>
    <n v="0"/>
    <n v="0"/>
    <m/>
    <m/>
    <m/>
    <m/>
    <m/>
    <m/>
    <m/>
    <m/>
    <m/>
    <m/>
    <n v="0"/>
    <n v="0"/>
    <n v="1"/>
    <s v="Agawam River"/>
    <n v="42"/>
  </r>
  <r>
    <s v="133-129"/>
    <m/>
    <x v="0"/>
    <s v="168 SANDWICH RD"/>
    <n v="101"/>
    <s v="MACHADO JOHN"/>
    <s v="MR30"/>
    <s v="ONE FAMILY"/>
    <s v="133//129//"/>
    <n v="9.0459999999999999E-2"/>
    <n v="1"/>
    <n v="1"/>
    <n v="1"/>
    <n v="1"/>
    <s v="SEPTIC"/>
    <n v="0"/>
    <n v="1"/>
    <n v="2500"/>
    <s v="YES"/>
    <n v="2500"/>
    <s v="133-129"/>
    <s v="Public Water,Septic"/>
    <s v="SEPTIC"/>
    <s v="SEPTIC"/>
    <n v="2500"/>
    <m/>
    <m/>
    <n v="1"/>
    <n v="1"/>
    <n v="3"/>
    <n v="938"/>
    <n v="1.75"/>
    <m/>
    <m/>
    <m/>
    <m/>
    <m/>
    <m/>
    <m/>
    <m/>
    <m/>
    <m/>
    <n v="1"/>
    <n v="9.68"/>
    <n v="1"/>
    <s v="Agawam River"/>
    <n v="42"/>
  </r>
  <r>
    <s v="61-1061"/>
    <m/>
    <x v="0"/>
    <s v="416 MAIN ST"/>
    <n v="104"/>
    <s v="FARIA RAYMOND I"/>
    <s v="MR30"/>
    <s v="TWO FAMILY"/>
    <s v="61//1061//"/>
    <n v="0.18629000000000001"/>
    <n v="0"/>
    <n v="0"/>
    <n v="1"/>
    <n v="1"/>
    <s v="SEWER"/>
    <n v="1"/>
    <n v="0"/>
    <n v="0"/>
    <s v="NO_W1"/>
    <n v="0"/>
    <s v="61-1061"/>
    <s v="All Public"/>
    <s v="SEWER"/>
    <s v="SEWER"/>
    <n v="0"/>
    <m/>
    <m/>
    <n v="0"/>
    <n v="0"/>
    <n v="8"/>
    <n v="2924"/>
    <n v="2"/>
    <m/>
    <m/>
    <m/>
    <m/>
    <m/>
    <m/>
    <m/>
    <m/>
    <m/>
    <m/>
    <n v="2"/>
    <n v="0"/>
    <n v="1"/>
    <s v="Agawam River"/>
    <n v="42"/>
  </r>
  <r>
    <s v="132A-5"/>
    <m/>
    <x v="0"/>
    <s v="53 MAYFLOWER RIDGE DR"/>
    <n v="101"/>
    <s v="SAMPLE LINDA J"/>
    <s v="MR30"/>
    <s v="ONE FAMILY"/>
    <s v="132/A/5//"/>
    <n v="0.49367"/>
    <n v="1"/>
    <n v="1"/>
    <n v="1"/>
    <n v="1"/>
    <s v="SEPTIC"/>
    <n v="0"/>
    <n v="1"/>
    <n v="1300"/>
    <s v="YES"/>
    <n v="1300"/>
    <s v="132A-5"/>
    <s v="Public Water,Septic"/>
    <s v="SEPTIC"/>
    <s v="SEPTIC"/>
    <n v="1300"/>
    <m/>
    <m/>
    <n v="1"/>
    <n v="1"/>
    <n v="3"/>
    <n v="1566"/>
    <n v="1"/>
    <m/>
    <m/>
    <m/>
    <m/>
    <m/>
    <m/>
    <m/>
    <m/>
    <m/>
    <m/>
    <n v="1"/>
    <n v="9.68"/>
    <n v="1"/>
    <s v="Agawam River"/>
    <n v="42"/>
  </r>
  <r>
    <s v="61-1099"/>
    <m/>
    <x v="0"/>
    <s v="220 HIGH ST"/>
    <n v="101"/>
    <s v="WHITE LAURIE J"/>
    <s v="MR30"/>
    <s v="ONE FAMILY"/>
    <s v="61//1099//"/>
    <n v="0.41621999999999998"/>
    <n v="0"/>
    <n v="0"/>
    <n v="1"/>
    <n v="1"/>
    <s v="SEWER"/>
    <n v="1"/>
    <n v="1"/>
    <n v="8200"/>
    <s v="YES"/>
    <n v="0"/>
    <s v="61-1099"/>
    <s v="All Public"/>
    <s v="SEWER"/>
    <s v="SEWER"/>
    <n v="8200"/>
    <m/>
    <m/>
    <n v="0"/>
    <n v="0"/>
    <n v="4"/>
    <n v="1950"/>
    <n v="2"/>
    <m/>
    <m/>
    <m/>
    <m/>
    <m/>
    <m/>
    <m/>
    <m/>
    <m/>
    <m/>
    <n v="1"/>
    <n v="0"/>
    <n v="1"/>
    <s v="Agawam River"/>
    <n v="42"/>
  </r>
  <r>
    <s v="LAND_NOPARC"/>
    <m/>
    <x v="0"/>
    <m/>
    <n v="0"/>
    <m/>
    <m/>
    <m/>
    <m/>
    <n v="9.7999999999999997E-3"/>
    <n v="0"/>
    <n v="0"/>
    <n v="0"/>
    <n v="0"/>
    <m/>
    <n v="0"/>
    <n v="0"/>
    <n v="0"/>
    <s v="NO"/>
    <n v="0"/>
    <m/>
    <m/>
    <m/>
    <m/>
    <n v="0"/>
    <m/>
    <m/>
    <n v="0"/>
    <n v="0"/>
    <n v="0"/>
    <n v="0"/>
    <n v="0"/>
    <m/>
    <m/>
    <m/>
    <m/>
    <m/>
    <m/>
    <m/>
    <m/>
    <m/>
    <m/>
    <n v="0"/>
    <n v="0"/>
    <n v="1"/>
    <s v="Agawam River"/>
    <n v="42"/>
  </r>
  <r>
    <s v="133A-151"/>
    <m/>
    <x v="0"/>
    <s v="8 SANDPIPER TER"/>
    <n v="101"/>
    <s v="PILOTTE ZACHARY"/>
    <s v="MR30"/>
    <s v="ONE FAMILY"/>
    <s v="133/A/151//"/>
    <n v="0.32636999999999999"/>
    <n v="1"/>
    <n v="1"/>
    <n v="1"/>
    <n v="1"/>
    <s v="SEPTIC"/>
    <n v="0"/>
    <n v="1"/>
    <n v="1300"/>
    <s v="YES"/>
    <n v="1300"/>
    <s v="133A-151"/>
    <s v="Public Water,Septic"/>
    <s v="SEPTIC"/>
    <s v="SEPTIC"/>
    <n v="1300"/>
    <m/>
    <m/>
    <n v="1"/>
    <n v="1"/>
    <n v="2"/>
    <n v="944"/>
    <n v="1"/>
    <m/>
    <m/>
    <m/>
    <m/>
    <m/>
    <m/>
    <m/>
    <m/>
    <m/>
    <m/>
    <n v="1"/>
    <n v="9.68"/>
    <n v="1"/>
    <s v="Agawam River"/>
    <n v="42"/>
  </r>
  <r>
    <s v="132-1079"/>
    <m/>
    <x v="0"/>
    <s v="97 MAYFLOWER RIDGE DR"/>
    <n v="131"/>
    <s v="LEVY DANA L"/>
    <s v="MR30"/>
    <s v="RES ACLNPO  MDL-00"/>
    <s v="132//1079//"/>
    <n v="0.68901999999999997"/>
    <n v="0"/>
    <n v="0"/>
    <n v="0"/>
    <n v="0"/>
    <m/>
    <n v="0"/>
    <n v="1"/>
    <n v="300"/>
    <s v="YES"/>
    <n v="0"/>
    <s v="132-1079"/>
    <s v="Public Water,Septic"/>
    <s v="SEPTIC"/>
    <m/>
    <n v="300"/>
    <m/>
    <m/>
    <n v="0"/>
    <n v="0"/>
    <n v="0"/>
    <n v="0"/>
    <n v="0"/>
    <m/>
    <m/>
    <m/>
    <m/>
    <m/>
    <m/>
    <m/>
    <m/>
    <m/>
    <m/>
    <n v="1"/>
    <n v="0"/>
    <n v="1"/>
    <s v="Agawam River"/>
    <n v="42"/>
  </r>
  <r>
    <s v="133-135"/>
    <m/>
    <x v="0"/>
    <s v="0 SANDWICH RD  OFF"/>
    <n v="132"/>
    <s v="PETRUSEWICZ JOSEPH P"/>
    <s v="MR30"/>
    <s v="RES ACLNUD  MDL-00"/>
    <s v="133//135//"/>
    <n v="8.7010000000000004E-2"/>
    <n v="0"/>
    <n v="0"/>
    <n v="0"/>
    <n v="0"/>
    <m/>
    <n v="0"/>
    <n v="0"/>
    <n v="0"/>
    <s v="YES"/>
    <n v="0"/>
    <s v="133-135"/>
    <s v="Public Water,Septic"/>
    <s v="SEPTIC"/>
    <m/>
    <n v="0"/>
    <m/>
    <m/>
    <n v="0"/>
    <n v="0"/>
    <n v="0"/>
    <n v="0"/>
    <n v="0"/>
    <m/>
    <m/>
    <m/>
    <m/>
    <m/>
    <m/>
    <m/>
    <m/>
    <m/>
    <m/>
    <n v="1"/>
    <n v="0"/>
    <n v="1"/>
    <s v="Agawam River"/>
    <n v="42"/>
  </r>
  <r>
    <s v="129-1077"/>
    <m/>
    <x v="0"/>
    <s v="2850 CRAN HWY"/>
    <n v="390"/>
    <s v="CHURCHILL JOHN L JR"/>
    <s v="SC"/>
    <s v="DEVEL LAND  MDL-00"/>
    <s v="129//1077//"/>
    <n v="0.73080999999999996"/>
    <n v="0"/>
    <n v="0"/>
    <n v="0"/>
    <n v="0"/>
    <m/>
    <n v="0"/>
    <n v="0"/>
    <n v="0"/>
    <s v="YES"/>
    <n v="0"/>
    <s v="129-1077"/>
    <m/>
    <m/>
    <m/>
    <n v="0"/>
    <m/>
    <m/>
    <n v="0"/>
    <n v="0"/>
    <n v="0"/>
    <n v="0"/>
    <n v="0"/>
    <m/>
    <m/>
    <m/>
    <m/>
    <m/>
    <m/>
    <m/>
    <m/>
    <m/>
    <m/>
    <n v="1"/>
    <n v="0"/>
    <n v="1"/>
    <s v="Mill Pond"/>
    <n v="20"/>
  </r>
  <r>
    <s v="43-R7"/>
    <m/>
    <x v="0"/>
    <s v="219 SANDWICH RD"/>
    <n v="101"/>
    <s v="AMES WILLIAM D"/>
    <s v="MR30"/>
    <s v="ONE FAMILY"/>
    <s v="43//R7//"/>
    <n v="0.24063000000000001"/>
    <n v="1"/>
    <n v="1"/>
    <n v="1"/>
    <n v="1"/>
    <s v="SEPTIC"/>
    <n v="0"/>
    <n v="0"/>
    <n v="0"/>
    <s v="YES"/>
    <n v="0"/>
    <s v="43-R7"/>
    <s v="Public Water,Septic"/>
    <s v="SEPTIC"/>
    <s v="SEPTIC"/>
    <n v="0"/>
    <m/>
    <m/>
    <n v="1"/>
    <n v="1"/>
    <n v="3"/>
    <n v="1860"/>
    <n v="2"/>
    <m/>
    <m/>
    <m/>
    <m/>
    <m/>
    <m/>
    <m/>
    <m/>
    <m/>
    <m/>
    <n v="1"/>
    <n v="9.68"/>
    <n v="1"/>
    <s v="Agawam River"/>
    <n v="42"/>
  </r>
  <r>
    <s v="133-130"/>
    <m/>
    <x v="0"/>
    <s v="170 SANDWICH RD"/>
    <n v="101"/>
    <s v="CASSELS CATHI M"/>
    <s v="MR30"/>
    <s v="ONE FAMILY"/>
    <s v="133//130//"/>
    <n v="9.2480000000000007E-2"/>
    <n v="1"/>
    <n v="1"/>
    <n v="1"/>
    <n v="1"/>
    <s v="SEPTIC"/>
    <n v="0"/>
    <n v="1"/>
    <n v="9400"/>
    <s v="YES"/>
    <n v="9400"/>
    <s v="133-130"/>
    <s v="Public Water,Gas,Septic"/>
    <s v="SEPTIC"/>
    <s v="SEPTIC"/>
    <n v="9400"/>
    <m/>
    <m/>
    <n v="1"/>
    <n v="1"/>
    <n v="3"/>
    <n v="1115"/>
    <n v="1.75"/>
    <m/>
    <m/>
    <m/>
    <m/>
    <m/>
    <m/>
    <m/>
    <m/>
    <m/>
    <m/>
    <n v="1"/>
    <n v="9.68"/>
    <n v="1"/>
    <s v="Agawam River"/>
    <n v="42"/>
  </r>
  <r>
    <s v="61-1102"/>
    <m/>
    <x v="0"/>
    <s v="50 GIBBS AVE  OFF"/>
    <n v="132"/>
    <s v="MURPHY JAMES B TRUSTEE OF THE"/>
    <s v="MR30"/>
    <s v="RES ACLNUD  MDL-00"/>
    <s v="61//1102//"/>
    <n v="6.9040000000000004E-2"/>
    <n v="0"/>
    <n v="0"/>
    <n v="0"/>
    <n v="0"/>
    <m/>
    <n v="0"/>
    <n v="0"/>
    <n v="0"/>
    <s v="YES"/>
    <n v="0"/>
    <s v="61-1102"/>
    <s v="All Public"/>
    <s v="SEWER"/>
    <m/>
    <n v="0"/>
    <m/>
    <m/>
    <n v="0"/>
    <n v="0"/>
    <n v="0"/>
    <n v="0"/>
    <n v="0"/>
    <m/>
    <m/>
    <m/>
    <m/>
    <m/>
    <m/>
    <m/>
    <m/>
    <m/>
    <m/>
    <n v="1"/>
    <n v="0"/>
    <n v="1"/>
    <s v="Agawam River"/>
    <n v="42"/>
  </r>
  <r>
    <s v="61-1059"/>
    <m/>
    <x v="0"/>
    <s v="215 HIGH ST"/>
    <n v="101"/>
    <s v="RICHARDSON MARY ELLEN"/>
    <s v="MR30"/>
    <s v="ONE FAMILY"/>
    <s v="61//1059//"/>
    <n v="0.32044"/>
    <n v="0"/>
    <n v="0"/>
    <n v="1"/>
    <n v="1"/>
    <s v="SEWER"/>
    <n v="1"/>
    <n v="1"/>
    <n v="2700"/>
    <s v="YES"/>
    <n v="0"/>
    <s v="61-1059"/>
    <s v="All Public"/>
    <s v="SEWER"/>
    <s v="SEWER"/>
    <n v="2700"/>
    <m/>
    <m/>
    <n v="0"/>
    <n v="0"/>
    <n v="3"/>
    <n v="1347"/>
    <n v="1.75"/>
    <m/>
    <m/>
    <m/>
    <m/>
    <m/>
    <m/>
    <m/>
    <m/>
    <m/>
    <m/>
    <n v="1"/>
    <n v="0"/>
    <n v="1"/>
    <s v="Agawam River"/>
    <n v="42"/>
  </r>
  <r>
    <s v="43-W6"/>
    <m/>
    <x v="0"/>
    <s v="5 LINWOOD AVE"/>
    <n v="101"/>
    <s v="AUSTIN RICHARD D"/>
    <s v="MR30"/>
    <s v="ONE FAMILY"/>
    <s v="43//W6//"/>
    <n v="0.23386000000000001"/>
    <n v="1"/>
    <n v="1"/>
    <n v="1"/>
    <n v="1"/>
    <s v="SEPTIC"/>
    <n v="0"/>
    <n v="1"/>
    <n v="14200"/>
    <s v="NO_W1"/>
    <n v="14200"/>
    <s v="43-W6"/>
    <s v="Public Water,Gas,Septic"/>
    <s v="SEPTIC"/>
    <s v="SEPTIC"/>
    <n v="14200"/>
    <m/>
    <m/>
    <n v="1"/>
    <n v="1"/>
    <n v="4"/>
    <n v="1536"/>
    <n v="1.5"/>
    <m/>
    <m/>
    <m/>
    <m/>
    <m/>
    <m/>
    <m/>
    <m/>
    <m/>
    <m/>
    <n v="2"/>
    <n v="9.68"/>
    <n v="1"/>
    <s v="Agawam River"/>
    <n v="42"/>
  </r>
  <r>
    <s v="UNK1478"/>
    <s v="FEE"/>
    <x v="0"/>
    <s v="425 MAIN ST"/>
    <n v="102"/>
    <s v="DACEY MATTHEW J TRUSTE"/>
    <s v="MR30"/>
    <s v="AC LND IM"/>
    <m/>
    <n v="0.68461000000000005"/>
    <n v="0"/>
    <n v="0"/>
    <n v="0"/>
    <n v="2"/>
    <m/>
    <n v="0"/>
    <n v="0"/>
    <n v="0"/>
    <s v="NO_W2"/>
    <n v="0"/>
    <m/>
    <m/>
    <m/>
    <s v="SEWER"/>
    <n v="0"/>
    <m/>
    <m/>
    <n v="0"/>
    <n v="0"/>
    <n v="0"/>
    <n v="0"/>
    <n v="0"/>
    <s v="Not in new DB, now split into 4 condos"/>
    <m/>
    <m/>
    <m/>
    <m/>
    <m/>
    <m/>
    <m/>
    <m/>
    <m/>
    <n v="1"/>
    <n v="0"/>
    <n v="1"/>
    <s v="Agawam River"/>
    <n v="42"/>
  </r>
  <r>
    <s v="61-1206B"/>
    <m/>
    <x v="0"/>
    <s v="10 BODFISH AVE"/>
    <n v="101"/>
    <s v="PIERCE ROBERT S"/>
    <s v="MR30"/>
    <s v="ONE FAMILY"/>
    <s v="61//1206/B/"/>
    <n v="1.3263"/>
    <n v="1"/>
    <n v="1"/>
    <n v="1"/>
    <n v="1"/>
    <s v="SEPTIC"/>
    <n v="0"/>
    <n v="1"/>
    <n v="7500"/>
    <s v="YES"/>
    <n v="7500"/>
    <s v="61-1206B"/>
    <s v="All Public"/>
    <s v="SEWER"/>
    <s v="SEPTIC"/>
    <n v="7500"/>
    <m/>
    <m/>
    <n v="1"/>
    <n v="1"/>
    <n v="2"/>
    <n v="864"/>
    <n v="1"/>
    <m/>
    <m/>
    <m/>
    <m/>
    <m/>
    <m/>
    <m/>
    <m/>
    <m/>
    <m/>
    <n v="1"/>
    <n v="9.68"/>
    <n v="1"/>
    <s v="Broad Marsh River"/>
    <n v="43"/>
  </r>
  <r>
    <s v="132A-17B"/>
    <m/>
    <x v="0"/>
    <s v="60 MAYFLOWER RIDGE DR"/>
    <n v="101"/>
    <s v="LEFORT DAVID H"/>
    <s v="MR30"/>
    <s v="ONE FAMILY"/>
    <s v="132/A/17/B/"/>
    <n v="0.72723000000000004"/>
    <n v="1"/>
    <n v="1"/>
    <n v="1"/>
    <n v="1"/>
    <s v="SEPTIC"/>
    <n v="0"/>
    <n v="0"/>
    <n v="0"/>
    <s v="YES"/>
    <n v="0"/>
    <s v="132A-17B"/>
    <s v="Public Water,Septic"/>
    <s v="SEPTIC"/>
    <s v="SEPTIC"/>
    <n v="0"/>
    <m/>
    <m/>
    <n v="1"/>
    <n v="1"/>
    <n v="3"/>
    <n v="1417"/>
    <n v="1.75"/>
    <m/>
    <m/>
    <m/>
    <m/>
    <m/>
    <m/>
    <m/>
    <m/>
    <m/>
    <m/>
    <n v="4"/>
    <n v="9.68"/>
    <n v="1"/>
    <s v="Agawam River"/>
    <n v="42"/>
  </r>
  <r>
    <s v="43-R8"/>
    <m/>
    <x v="0"/>
    <s v="217 SANDWICH RD"/>
    <n v="101"/>
    <s v="GALLAGHER LOUISE V"/>
    <s v="MR30"/>
    <s v="ONE FAMILY"/>
    <s v="43//R8//"/>
    <n v="0.25541999999999998"/>
    <n v="1"/>
    <n v="1"/>
    <n v="1"/>
    <n v="1"/>
    <s v="SEPTIC"/>
    <n v="0"/>
    <n v="1"/>
    <n v="3800"/>
    <s v="YES"/>
    <n v="3800"/>
    <s v="43-R8"/>
    <s v="Public Water,Gas,Septic"/>
    <s v="SEPTIC"/>
    <s v="SEPTIC"/>
    <n v="3800"/>
    <m/>
    <m/>
    <n v="1"/>
    <n v="1"/>
    <n v="1"/>
    <n v="622"/>
    <n v="1"/>
    <m/>
    <m/>
    <m/>
    <m/>
    <m/>
    <m/>
    <m/>
    <m/>
    <m/>
    <m/>
    <n v="1"/>
    <n v="9.68"/>
    <n v="1"/>
    <s v="Agawam River"/>
    <n v="42"/>
  </r>
  <r>
    <s v="61-1185"/>
    <m/>
    <x v="0"/>
    <s v="53 GIBBS AVE"/>
    <n v="101"/>
    <s v="HATHAWAY RONSEL D"/>
    <s v="MR30"/>
    <s v="ONE FAMILY"/>
    <s v="61//1185//"/>
    <n v="0.30345"/>
    <n v="0"/>
    <n v="0"/>
    <n v="1"/>
    <n v="1"/>
    <s v="SEWER"/>
    <n v="1"/>
    <n v="1"/>
    <n v="16500"/>
    <s v="YES"/>
    <n v="0"/>
    <s v="61-1185"/>
    <s v="All Public"/>
    <s v="SEWER"/>
    <s v="SEWER"/>
    <n v="16500"/>
    <m/>
    <m/>
    <n v="0"/>
    <n v="0"/>
    <n v="3"/>
    <n v="1575"/>
    <n v="1.9"/>
    <m/>
    <m/>
    <m/>
    <m/>
    <m/>
    <m/>
    <m/>
    <m/>
    <m/>
    <m/>
    <n v="1"/>
    <n v="0"/>
    <n v="1"/>
    <s v="Agawam River"/>
    <n v="42"/>
  </r>
  <r>
    <s v="132A-4"/>
    <m/>
    <x v="0"/>
    <s v="51 MAYFLOWER RIDGE DR"/>
    <n v="132"/>
    <s v="SAMPLE LINDA J"/>
    <s v="MR30"/>
    <s v="RES ACLNUD  MDL-00"/>
    <s v="132/A/4//"/>
    <n v="0.53498999999999997"/>
    <n v="0"/>
    <n v="0"/>
    <n v="0"/>
    <n v="0"/>
    <m/>
    <n v="0"/>
    <n v="0"/>
    <n v="0"/>
    <s v="YES"/>
    <n v="0"/>
    <s v="132A-4"/>
    <s v="Public Water,Septic"/>
    <s v="SEPTIC"/>
    <m/>
    <n v="0"/>
    <m/>
    <m/>
    <n v="0"/>
    <n v="0"/>
    <n v="0"/>
    <n v="0"/>
    <n v="0"/>
    <m/>
    <m/>
    <m/>
    <m/>
    <m/>
    <m/>
    <m/>
    <m/>
    <m/>
    <m/>
    <n v="1"/>
    <n v="0"/>
    <n v="1"/>
    <s v="Agawam River"/>
    <n v="42"/>
  </r>
  <r>
    <s v="129-RB"/>
    <m/>
    <x v="0"/>
    <s v="6 OLD GLEN CHARLIE RD"/>
    <n v="101"/>
    <s v="ROGERS ESTHER S"/>
    <s v="R130"/>
    <s v="ONE FAMILY"/>
    <s v="129//RB//"/>
    <n v="0.26807999999999998"/>
    <n v="1"/>
    <n v="1"/>
    <n v="1"/>
    <n v="1"/>
    <s v="SEPTIC"/>
    <n v="0"/>
    <n v="1"/>
    <n v="0"/>
    <s v="YES"/>
    <n v="0"/>
    <s v="129-RB"/>
    <s v="Public Water,Gas,Septic"/>
    <s v="SEPTIC"/>
    <s v="SEPTIC"/>
    <n v="0"/>
    <m/>
    <m/>
    <n v="1"/>
    <n v="1"/>
    <n v="1"/>
    <n v="415"/>
    <n v="1"/>
    <m/>
    <m/>
    <m/>
    <m/>
    <m/>
    <m/>
    <m/>
    <m/>
    <m/>
    <m/>
    <n v="1"/>
    <n v="4.6463999999999999"/>
    <n v="1"/>
    <s v="Mill Pond"/>
    <n v="20"/>
  </r>
  <r>
    <s v="61-1098"/>
    <m/>
    <x v="0"/>
    <s v="50 GIBBS AVE"/>
    <n v="101"/>
    <s v="BAKER RUSSELL G"/>
    <s v="MR30"/>
    <s v="ONE FAMILY"/>
    <s v="61//1098//"/>
    <n v="0.48737999999999998"/>
    <n v="0"/>
    <n v="0"/>
    <n v="1"/>
    <n v="1"/>
    <s v="SEWER"/>
    <n v="1"/>
    <n v="1"/>
    <n v="2600"/>
    <s v="YES"/>
    <n v="0"/>
    <s v="61-1098"/>
    <s v="All Public"/>
    <s v="SEWER"/>
    <s v="SEWER"/>
    <n v="2600"/>
    <m/>
    <m/>
    <n v="0"/>
    <n v="0"/>
    <n v="3"/>
    <n v="1405"/>
    <n v="1"/>
    <m/>
    <m/>
    <m/>
    <m/>
    <m/>
    <m/>
    <m/>
    <m/>
    <m/>
    <m/>
    <n v="1"/>
    <n v="0"/>
    <n v="1"/>
    <s v="Agawam River"/>
    <n v="42"/>
  </r>
  <r>
    <s v="61-1189"/>
    <m/>
    <x v="0"/>
    <s v="8 BODFISH AVE"/>
    <n v="101"/>
    <s v="PIERCE NELSON C"/>
    <s v="MR30"/>
    <s v="ONE FAMILY"/>
    <s v="61//1189//"/>
    <n v="0.49631999999999998"/>
    <n v="0"/>
    <n v="0"/>
    <n v="1"/>
    <n v="1"/>
    <s v="SEWER"/>
    <n v="1"/>
    <n v="1"/>
    <n v="11600"/>
    <s v="YES"/>
    <n v="0"/>
    <s v="61-1189"/>
    <s v="All Public"/>
    <s v="SEWER"/>
    <s v="SEWER"/>
    <n v="11600"/>
    <m/>
    <m/>
    <n v="0"/>
    <n v="0"/>
    <n v="3"/>
    <n v="1130"/>
    <n v="1"/>
    <m/>
    <m/>
    <m/>
    <m/>
    <m/>
    <m/>
    <m/>
    <m/>
    <m/>
    <m/>
    <n v="1"/>
    <n v="0"/>
    <n v="1"/>
    <s v="Broad Marsh River"/>
    <n v="43"/>
  </r>
  <r>
    <s v="43-R9"/>
    <m/>
    <x v="0"/>
    <s v="215 SANDWICH RD"/>
    <n v="905"/>
    <s v="SOUTH SHORE MENTAL HEALTH"/>
    <s v="MR30"/>
    <s v="CHAR ORG  MDL-94"/>
    <s v="43//R9//"/>
    <n v="0.26139000000000001"/>
    <n v="1"/>
    <n v="1"/>
    <n v="1"/>
    <n v="1"/>
    <s v="SEPTIC"/>
    <n v="0"/>
    <n v="1"/>
    <n v="3700"/>
    <s v="YES"/>
    <n v="3700"/>
    <s v="43-R9"/>
    <s v="Public Water,Septic"/>
    <s v="SEPTIC"/>
    <s v="SEPTIC"/>
    <n v="3700"/>
    <m/>
    <m/>
    <n v="1"/>
    <n v="1"/>
    <n v="0"/>
    <n v="3386"/>
    <n v="1.75"/>
    <m/>
    <m/>
    <m/>
    <m/>
    <m/>
    <m/>
    <m/>
    <m/>
    <m/>
    <m/>
    <n v="1"/>
    <n v="9.68"/>
    <n v="1"/>
    <s v="Agawam River"/>
    <n v="42"/>
  </r>
  <r>
    <s v="133A-150"/>
    <m/>
    <x v="0"/>
    <s v="10 SANDPIPER TER"/>
    <n v="101"/>
    <s v="FINN HERBERT"/>
    <s v="MR30"/>
    <s v="ONE FAMILY"/>
    <s v="133/A/150//"/>
    <n v="0.31042999999999998"/>
    <n v="1"/>
    <n v="1"/>
    <n v="1"/>
    <n v="1"/>
    <s v="SEPTIC"/>
    <n v="0"/>
    <n v="1"/>
    <n v="2500"/>
    <s v="YES"/>
    <n v="2500"/>
    <s v="133A-150"/>
    <s v="Public Water,Septic"/>
    <s v="SEPTIC"/>
    <s v="SEPTIC"/>
    <n v="2500"/>
    <m/>
    <m/>
    <n v="1"/>
    <n v="1"/>
    <n v="3"/>
    <n v="840"/>
    <n v="1"/>
    <m/>
    <m/>
    <m/>
    <m/>
    <m/>
    <m/>
    <m/>
    <m/>
    <m/>
    <m/>
    <n v="1"/>
    <n v="9.68"/>
    <n v="1"/>
    <s v="Agawam River"/>
    <n v="42"/>
  </r>
  <r>
    <s v="43-W5"/>
    <m/>
    <x v="0"/>
    <s v="12 LADD AVE"/>
    <n v="101"/>
    <s v="DELANO WILLIAM R"/>
    <s v="MR30"/>
    <s v="ONE FAMILY"/>
    <s v="43//W5//"/>
    <n v="0.11443"/>
    <n v="1"/>
    <n v="1"/>
    <n v="1"/>
    <n v="1"/>
    <s v="SEPTIC"/>
    <n v="0"/>
    <n v="1"/>
    <n v="17200"/>
    <s v="YES"/>
    <n v="17200"/>
    <s v="43-W5"/>
    <s v="Public Water,Gas,Septic"/>
    <s v="SEPTIC"/>
    <s v="SEPTIC"/>
    <n v="17200"/>
    <m/>
    <m/>
    <n v="1"/>
    <n v="1"/>
    <n v="3"/>
    <n v="1008"/>
    <n v="1.5"/>
    <m/>
    <m/>
    <m/>
    <m/>
    <m/>
    <m/>
    <m/>
    <m/>
    <m/>
    <m/>
    <n v="1"/>
    <n v="9.68"/>
    <n v="1"/>
    <s v="Agawam River"/>
    <n v="42"/>
  </r>
  <r>
    <s v="61-1188"/>
    <m/>
    <x v="0"/>
    <s v="6 BODFISH AVE"/>
    <n v="101"/>
    <s v="CANNON JOHANNA P"/>
    <s v="MR30"/>
    <s v="ONE FAMILY"/>
    <s v="61//1188//"/>
    <n v="0.23613999999999999"/>
    <n v="0"/>
    <n v="0"/>
    <n v="1"/>
    <n v="1"/>
    <s v="SEWER"/>
    <n v="1"/>
    <n v="1"/>
    <n v="6800"/>
    <s v="YES"/>
    <n v="0"/>
    <s v="61-1188"/>
    <s v="All Public"/>
    <s v="SEWER"/>
    <s v="SEWER"/>
    <n v="6800"/>
    <m/>
    <m/>
    <n v="0"/>
    <n v="0"/>
    <n v="3"/>
    <n v="1116"/>
    <n v="1.5"/>
    <m/>
    <m/>
    <m/>
    <m/>
    <m/>
    <m/>
    <m/>
    <m/>
    <m/>
    <m/>
    <n v="1"/>
    <n v="0"/>
    <n v="1"/>
    <s v="Broad Marsh River"/>
    <n v="43"/>
  </r>
  <r>
    <s v="61-1060"/>
    <m/>
    <x v="0"/>
    <s v="420 MAIN ST"/>
    <n v="104"/>
    <s v="COUGHLIN STEVEN P"/>
    <s v="MR30"/>
    <s v="TWO FAMILY"/>
    <s v="61//1060//"/>
    <n v="0.17624000000000001"/>
    <n v="0"/>
    <n v="0"/>
    <n v="1"/>
    <n v="1"/>
    <s v="SEWER"/>
    <n v="1"/>
    <n v="2"/>
    <n v="257200"/>
    <s v="YES"/>
    <n v="0"/>
    <s v="61-1060"/>
    <s v="All Public"/>
    <s v="SEWER"/>
    <s v="SEWER"/>
    <n v="128600"/>
    <m/>
    <m/>
    <n v="0"/>
    <n v="0"/>
    <n v="5"/>
    <n v="2221"/>
    <n v="2"/>
    <m/>
    <m/>
    <m/>
    <m/>
    <m/>
    <m/>
    <m/>
    <m/>
    <m/>
    <m/>
    <n v="1"/>
    <n v="0"/>
    <n v="1"/>
    <s v="Agawam River"/>
    <n v="42"/>
  </r>
  <r>
    <s v="133-136"/>
    <m/>
    <x v="0"/>
    <s v="166 SANDWICH RD"/>
    <n v="131"/>
    <s v="SANTIAGO EILEEN P &amp; BRUCE A"/>
    <s v="MR30"/>
    <s v="RES ACLNPO  MDL-00"/>
    <s v="133//136//"/>
    <n v="0.28123999999999999"/>
    <n v="0"/>
    <n v="0"/>
    <n v="0"/>
    <n v="0"/>
    <m/>
    <n v="0"/>
    <n v="0"/>
    <n v="0"/>
    <s v="YES"/>
    <n v="0"/>
    <s v="133-136"/>
    <s v="Public Water,Septic"/>
    <s v="SEPTIC"/>
    <m/>
    <n v="0"/>
    <m/>
    <m/>
    <n v="0"/>
    <n v="0"/>
    <n v="0"/>
    <n v="0"/>
    <n v="0"/>
    <m/>
    <m/>
    <m/>
    <m/>
    <m/>
    <m/>
    <m/>
    <m/>
    <m/>
    <m/>
    <n v="3"/>
    <n v="0"/>
    <n v="1"/>
    <s v="Agawam River"/>
    <n v="42"/>
  </r>
  <r>
    <s v="133-1099"/>
    <m/>
    <x v="0"/>
    <s v="1 PLYMOUTH RD"/>
    <n v="104"/>
    <s v="WESTGATE LEON ALLEN"/>
    <s v="SC"/>
    <s v="TWO FAMILY"/>
    <s v="133//1099//"/>
    <n v="0.17155999999999999"/>
    <n v="1"/>
    <n v="1"/>
    <n v="1"/>
    <n v="1"/>
    <s v="SEPTIC"/>
    <n v="0"/>
    <n v="1"/>
    <n v="6900"/>
    <s v="YES"/>
    <n v="6900"/>
    <s v="133-1099"/>
    <s v="Public Water,Gas,Septic"/>
    <s v="SEPTIC"/>
    <s v="SEPTIC"/>
    <n v="6900"/>
    <m/>
    <m/>
    <n v="2"/>
    <n v="2"/>
    <n v="6"/>
    <n v="1856"/>
    <n v="1.75"/>
    <m/>
    <m/>
    <m/>
    <m/>
    <m/>
    <m/>
    <m/>
    <m/>
    <m/>
    <m/>
    <n v="1"/>
    <n v="19.36"/>
    <n v="1"/>
    <s v="Agawam River"/>
    <n v="42"/>
  </r>
  <r>
    <s v="61-1187"/>
    <m/>
    <x v="0"/>
    <s v="4 BODFISH AVE"/>
    <n v="104"/>
    <s v="DUNCAN RANDOLPH PAYSON"/>
    <s v="MR30"/>
    <s v="TWO FAMILY"/>
    <s v="61//1187//"/>
    <n v="0.53659000000000001"/>
    <n v="0"/>
    <n v="0"/>
    <n v="1"/>
    <n v="1"/>
    <s v="SEWER"/>
    <n v="1"/>
    <n v="1"/>
    <n v="19000"/>
    <s v="YES"/>
    <n v="0"/>
    <s v="61-1187"/>
    <s v="All Public"/>
    <s v="SEWER"/>
    <s v="SEWER"/>
    <n v="19000"/>
    <m/>
    <m/>
    <n v="0"/>
    <n v="0"/>
    <n v="4"/>
    <n v="2763"/>
    <n v="2.2999999999999998"/>
    <m/>
    <m/>
    <m/>
    <m/>
    <m/>
    <m/>
    <m/>
    <m/>
    <m/>
    <m/>
    <n v="1"/>
    <n v="0"/>
    <n v="1"/>
    <s v="Broad Marsh River"/>
    <n v="43"/>
  </r>
  <r>
    <s v="133-1078"/>
    <m/>
    <x v="0"/>
    <s v="246 SANDWICH RD"/>
    <n v="340"/>
    <s v="ANGUS NANCY C"/>
    <s v="SC"/>
    <s v="OFFICE BLD  MDL-94"/>
    <s v="133//1078//"/>
    <n v="0.13222999999999999"/>
    <n v="1"/>
    <n v="1"/>
    <n v="1"/>
    <n v="1"/>
    <s v="SEPTIC"/>
    <n v="0"/>
    <n v="1"/>
    <n v="4700"/>
    <s v="YES"/>
    <n v="4700"/>
    <s v="133-1078"/>
    <s v="All Public"/>
    <s v="SEWER"/>
    <s v="SEPTIC"/>
    <n v="4700"/>
    <m/>
    <m/>
    <n v="1"/>
    <n v="1"/>
    <n v="0"/>
    <n v="1122"/>
    <n v="1.5"/>
    <m/>
    <m/>
    <m/>
    <m/>
    <m/>
    <m/>
    <m/>
    <m/>
    <m/>
    <m/>
    <n v="1"/>
    <n v="9.68"/>
    <n v="1"/>
    <s v="Agawam River"/>
    <n v="42"/>
  </r>
  <r>
    <s v="129-1078"/>
    <m/>
    <x v="0"/>
    <s v="2848 CRAN HWY"/>
    <n v="392"/>
    <s v="WAREHAM LAND TRUST INC"/>
    <s v="SC"/>
    <s v="UNDEV LAND"/>
    <s v="129//1078//"/>
    <n v="0.39615"/>
    <n v="0"/>
    <n v="0"/>
    <n v="0"/>
    <n v="0"/>
    <m/>
    <n v="0"/>
    <n v="0"/>
    <n v="0"/>
    <s v="YES"/>
    <n v="0"/>
    <s v="129-1078"/>
    <m/>
    <m/>
    <m/>
    <n v="0"/>
    <s v="fee simple"/>
    <s v="YES"/>
    <n v="0"/>
    <n v="0"/>
    <n v="0"/>
    <n v="0"/>
    <n v="0"/>
    <m/>
    <m/>
    <m/>
    <m/>
    <m/>
    <m/>
    <m/>
    <m/>
    <m/>
    <m/>
    <n v="1"/>
    <n v="0"/>
    <n v="1"/>
    <s v="Mill Pond"/>
    <n v="20"/>
  </r>
  <r>
    <s v="61-1186"/>
    <m/>
    <x v="0"/>
    <s v="2 BODFISH AVE"/>
    <n v="101"/>
    <s v="GIBBS BETTINA P"/>
    <s v="MR30"/>
    <s v="ONE FAMILY"/>
    <s v="61//1186//"/>
    <n v="0.34803000000000001"/>
    <n v="0"/>
    <n v="0"/>
    <n v="1"/>
    <n v="1"/>
    <s v="SEWER"/>
    <n v="1"/>
    <n v="1"/>
    <n v="6600"/>
    <s v="YES"/>
    <n v="0"/>
    <s v="61-1186"/>
    <s v="All Public"/>
    <s v="SEWER"/>
    <s v="SEWER"/>
    <n v="6600"/>
    <m/>
    <m/>
    <n v="0"/>
    <n v="0"/>
    <n v="2"/>
    <n v="1461"/>
    <n v="2"/>
    <m/>
    <m/>
    <m/>
    <m/>
    <m/>
    <m/>
    <m/>
    <m/>
    <m/>
    <m/>
    <n v="1"/>
    <n v="0"/>
    <n v="1"/>
    <s v="Broad Marsh River"/>
    <n v="43"/>
  </r>
  <r>
    <s v="129-1145"/>
    <m/>
    <x v="0"/>
    <s v="252 SANDWICH RD"/>
    <n v="130"/>
    <s v="MASISON DONALD D"/>
    <s v="SC"/>
    <s v="PRI RES  MDL-01"/>
    <s v="129//1145//"/>
    <n v="0.15595999999999999"/>
    <n v="1"/>
    <n v="1"/>
    <n v="1"/>
    <n v="1"/>
    <s v="SEPTIC"/>
    <n v="0"/>
    <n v="1"/>
    <n v="13500"/>
    <s v="YES"/>
    <n v="13500"/>
    <s v="129-1145"/>
    <s v="Public Water,Gas,Septic"/>
    <s v="SEPTIC"/>
    <s v="SEPTIC"/>
    <n v="13500"/>
    <m/>
    <m/>
    <n v="1"/>
    <n v="1"/>
    <n v="3"/>
    <n v="1317"/>
    <n v="1.75"/>
    <m/>
    <m/>
    <m/>
    <m/>
    <m/>
    <m/>
    <m/>
    <m/>
    <m/>
    <m/>
    <n v="1"/>
    <n v="9.68"/>
    <n v="1"/>
    <s v="Agawam River"/>
    <n v="42"/>
  </r>
  <r>
    <s v="UNK1477"/>
    <s v="FEE"/>
    <x v="0"/>
    <s v="425 MAIN ST"/>
    <n v="102"/>
    <s v="DACEY MATTHEW J TRUSTE"/>
    <s v="MR30"/>
    <s v="AC LND IM"/>
    <m/>
    <n v="0.67029000000000005"/>
    <n v="0"/>
    <n v="0"/>
    <n v="0"/>
    <n v="1"/>
    <m/>
    <n v="0"/>
    <n v="0"/>
    <n v="0"/>
    <s v="NO_W2"/>
    <n v="0"/>
    <m/>
    <m/>
    <m/>
    <s v="SEWER"/>
    <n v="0"/>
    <m/>
    <m/>
    <n v="0"/>
    <n v="0"/>
    <n v="0"/>
    <n v="0"/>
    <n v="0"/>
    <s v="Not in new DB, now split into 4 condos"/>
    <m/>
    <m/>
    <m/>
    <m/>
    <m/>
    <m/>
    <m/>
    <m/>
    <m/>
    <n v="1"/>
    <n v="0"/>
    <n v="1"/>
    <s v="Agawam River"/>
    <n v="42"/>
  </r>
  <r>
    <s v="43-W3"/>
    <m/>
    <x v="0"/>
    <s v="8 LADD AVE"/>
    <n v="101"/>
    <s v="QUINN GRAHAM I"/>
    <s v="MR30"/>
    <s v="ONE FAMILY"/>
    <s v="43//W3//"/>
    <n v="0.20441000000000001"/>
    <n v="1"/>
    <n v="1"/>
    <n v="1"/>
    <n v="1"/>
    <s v="SEPTIC"/>
    <n v="0"/>
    <n v="1"/>
    <n v="10000"/>
    <s v="NO_W1"/>
    <n v="10000"/>
    <s v="43-W3"/>
    <s v="Public Water,Gas,Septic"/>
    <s v="SEPTIC"/>
    <s v="SEPTIC"/>
    <n v="10000"/>
    <m/>
    <m/>
    <n v="1"/>
    <n v="1"/>
    <n v="3"/>
    <n v="1167"/>
    <n v="1.75"/>
    <m/>
    <m/>
    <m/>
    <m/>
    <m/>
    <m/>
    <m/>
    <m/>
    <m/>
    <m/>
    <n v="2"/>
    <n v="9.68"/>
    <n v="1"/>
    <s v="Agawam River"/>
    <n v="42"/>
  </r>
  <r>
    <s v="43-R10"/>
    <m/>
    <x v="0"/>
    <s v="213 SANDWICH RD"/>
    <n v="101"/>
    <s v="HORTA DANIEL J"/>
    <s v="MR30"/>
    <s v="ONE FAMILY"/>
    <s v="43//R10//"/>
    <n v="0.26538"/>
    <n v="1"/>
    <n v="1"/>
    <n v="1"/>
    <n v="1"/>
    <s v="SEPTIC"/>
    <n v="0"/>
    <n v="1"/>
    <n v="14300"/>
    <s v="YES"/>
    <n v="14300"/>
    <s v="43-R10"/>
    <s v="Public Water,Gas,Septic"/>
    <s v="SEPTIC"/>
    <s v="SEPTIC"/>
    <n v="14300"/>
    <m/>
    <m/>
    <n v="1"/>
    <n v="1"/>
    <n v="4"/>
    <n v="1195"/>
    <n v="1.5"/>
    <m/>
    <m/>
    <m/>
    <m/>
    <m/>
    <m/>
    <m/>
    <m/>
    <m/>
    <m/>
    <n v="1"/>
    <n v="9.68"/>
    <n v="1"/>
    <s v="Agawam River"/>
    <n v="42"/>
  </r>
  <r>
    <s v="129-1144"/>
    <m/>
    <x v="0"/>
    <s v="250 SANDWICH RD"/>
    <n v="101"/>
    <s v="WESTERLING BRANDON"/>
    <s v="SC"/>
    <s v="ONE FAMILY"/>
    <s v="129//1144//"/>
    <n v="0.12984999999999999"/>
    <n v="1"/>
    <n v="1"/>
    <n v="1"/>
    <n v="1"/>
    <s v="SEPTIC"/>
    <n v="0"/>
    <n v="1"/>
    <n v="0"/>
    <s v="YES"/>
    <n v="0"/>
    <s v="129-1144"/>
    <s v="Public Water,Gas,Septic"/>
    <s v="SEPTIC"/>
    <s v="SEPTIC"/>
    <n v="0"/>
    <m/>
    <m/>
    <n v="1"/>
    <n v="1"/>
    <n v="4"/>
    <n v="1698"/>
    <n v="1.5"/>
    <m/>
    <m/>
    <m/>
    <m/>
    <m/>
    <m/>
    <m/>
    <m/>
    <m/>
    <m/>
    <n v="1"/>
    <n v="9.68"/>
    <n v="1"/>
    <s v="Agawam River"/>
    <n v="42"/>
  </r>
  <r>
    <s v="129-1141"/>
    <m/>
    <x v="0"/>
    <s v="0 SANDWICH RD"/>
    <n v="392"/>
    <s v="NOLAN ENIS B  ET ALS"/>
    <s v="SC"/>
    <s v="UNDEV LAND"/>
    <s v="129//1141//"/>
    <n v="8.9200000000000002E-2"/>
    <n v="0"/>
    <n v="0"/>
    <n v="0"/>
    <n v="0"/>
    <m/>
    <n v="0"/>
    <n v="0"/>
    <n v="0"/>
    <s v="YES"/>
    <n v="0"/>
    <s v="129-1141"/>
    <m/>
    <m/>
    <m/>
    <n v="0"/>
    <m/>
    <m/>
    <n v="0"/>
    <n v="0"/>
    <n v="0"/>
    <n v="0"/>
    <n v="0"/>
    <m/>
    <m/>
    <m/>
    <m/>
    <m/>
    <m/>
    <m/>
    <m/>
    <m/>
    <m/>
    <n v="1"/>
    <n v="0"/>
    <n v="1"/>
    <s v="Agawam River"/>
    <n v="42"/>
  </r>
  <r>
    <s v="61-1030"/>
    <m/>
    <x v="0"/>
    <s v="431 MAIN ST"/>
    <n v="101"/>
    <s v="ROOMEY RICHARD"/>
    <s v="MR30"/>
    <s v="ONE FAMILY"/>
    <s v="61//1030//"/>
    <n v="0.39694000000000002"/>
    <n v="0"/>
    <n v="0"/>
    <n v="1"/>
    <n v="1"/>
    <s v="SEWER"/>
    <n v="1"/>
    <n v="1"/>
    <n v="12700"/>
    <s v="YES"/>
    <n v="0"/>
    <s v="61-1030"/>
    <s v="All Public"/>
    <s v="SEWER"/>
    <s v="SEWER"/>
    <n v="12700"/>
    <m/>
    <m/>
    <n v="0"/>
    <n v="0"/>
    <n v="4"/>
    <n v="1498"/>
    <n v="1.5"/>
    <m/>
    <m/>
    <m/>
    <m/>
    <m/>
    <m/>
    <m/>
    <m/>
    <m/>
    <m/>
    <n v="1"/>
    <n v="0"/>
    <n v="1"/>
    <s v="Agawam River"/>
    <n v="42"/>
  </r>
  <r>
    <s v="133A-119"/>
    <m/>
    <x v="0"/>
    <s v="1 WREN TER"/>
    <n v="104"/>
    <s v="GALLANT DAVID J"/>
    <s v="MR30"/>
    <s v="TWO FAMILY"/>
    <s v="133/A/119//"/>
    <n v="0.71220000000000006"/>
    <n v="1"/>
    <n v="1"/>
    <n v="1"/>
    <n v="1"/>
    <s v="SEPTIC"/>
    <n v="0"/>
    <n v="1"/>
    <n v="22900"/>
    <s v="YES"/>
    <n v="22900"/>
    <s v="133A-119"/>
    <s v="Public Water,Septic"/>
    <s v="SEPTIC"/>
    <s v="SEPTIC"/>
    <n v="22900"/>
    <m/>
    <m/>
    <n v="2"/>
    <n v="2"/>
    <n v="4"/>
    <n v="1286"/>
    <n v="1"/>
    <m/>
    <m/>
    <m/>
    <m/>
    <m/>
    <m/>
    <m/>
    <m/>
    <m/>
    <m/>
    <n v="2"/>
    <n v="19.36"/>
    <n v="1"/>
    <s v="Agawam River"/>
    <n v="42"/>
  </r>
  <r>
    <s v="43-R12A"/>
    <m/>
    <x v="0"/>
    <s v="3 LINWOOD AVE"/>
    <n v="106"/>
    <s v="GROSE STEPHEN P"/>
    <s v="MR30"/>
    <s v="AC LND IMP  MDL-00"/>
    <s v="43//R12/A/"/>
    <n v="0.17027"/>
    <n v="0"/>
    <n v="0"/>
    <n v="0"/>
    <n v="0"/>
    <m/>
    <n v="0"/>
    <n v="0"/>
    <n v="0"/>
    <s v="YES"/>
    <n v="0"/>
    <s v="43-R12A"/>
    <s v="Public Water,Septic"/>
    <s v="SEPTIC"/>
    <m/>
    <n v="0"/>
    <m/>
    <m/>
    <n v="0"/>
    <n v="0"/>
    <n v="0"/>
    <n v="0"/>
    <n v="0"/>
    <m/>
    <m/>
    <m/>
    <m/>
    <m/>
    <m/>
    <m/>
    <m/>
    <m/>
    <m/>
    <n v="1"/>
    <n v="0"/>
    <n v="1"/>
    <s v="Agawam River"/>
    <n v="42"/>
  </r>
  <r>
    <s v="133A-149"/>
    <m/>
    <x v="0"/>
    <s v="12 SANDPIPER TER"/>
    <n v="101"/>
    <s v="LEWIS RICHARD TRUSTEE"/>
    <s v="MR30"/>
    <s v="ONE FAMILY"/>
    <s v="133/A/149//"/>
    <n v="0.36170000000000002"/>
    <n v="1"/>
    <n v="1"/>
    <n v="1"/>
    <n v="1"/>
    <s v="SEPTIC"/>
    <n v="0"/>
    <n v="1"/>
    <n v="100"/>
    <s v="YES"/>
    <n v="100"/>
    <s v="133A-149"/>
    <s v="Public Water,Septic"/>
    <s v="SEPTIC"/>
    <s v="SEPTIC"/>
    <n v="100"/>
    <m/>
    <m/>
    <n v="1"/>
    <n v="1"/>
    <n v="2"/>
    <n v="704"/>
    <n v="1"/>
    <m/>
    <m/>
    <m/>
    <m/>
    <m/>
    <m/>
    <m/>
    <m/>
    <m/>
    <m/>
    <n v="1"/>
    <n v="9.68"/>
    <n v="1"/>
    <s v="Agawam River"/>
    <n v="42"/>
  </r>
  <r>
    <s v="61-1028"/>
    <m/>
    <x v="0"/>
    <s v="437 MAIN ST"/>
    <n v="101"/>
    <s v="MCGONIGLE PAUL F"/>
    <s v="MR30"/>
    <s v="ONE FAMILY"/>
    <s v="61//1028//"/>
    <n v="0.18637999999999999"/>
    <n v="0"/>
    <n v="0"/>
    <n v="1"/>
    <n v="1"/>
    <s v="SEWER"/>
    <n v="1"/>
    <n v="1"/>
    <n v="3400"/>
    <s v="YES"/>
    <n v="0"/>
    <s v="61-1028"/>
    <s v="All Public"/>
    <s v="SEWER"/>
    <s v="SEWER"/>
    <n v="3400"/>
    <m/>
    <m/>
    <n v="0"/>
    <n v="0"/>
    <n v="4"/>
    <n v="1922"/>
    <n v="1.75"/>
    <m/>
    <m/>
    <m/>
    <m/>
    <m/>
    <m/>
    <m/>
    <m/>
    <m/>
    <m/>
    <n v="1"/>
    <n v="0"/>
    <n v="1"/>
    <s v="Agawam River"/>
    <n v="42"/>
  </r>
  <r>
    <s v="129-1142"/>
    <m/>
    <x v="0"/>
    <s v="248 SANDWICH RD"/>
    <n v="340"/>
    <s v="LINDEN SPRAGUE ASSOCIATES LLC"/>
    <s v="SC"/>
    <s v="OFFICE BLD  MDL-01"/>
    <s v="129//1142//"/>
    <n v="0.30497999999999997"/>
    <n v="1"/>
    <n v="1"/>
    <n v="1"/>
    <n v="1"/>
    <s v="SEPTIC"/>
    <n v="0"/>
    <n v="1"/>
    <n v="0"/>
    <s v="YES"/>
    <n v="0"/>
    <s v="129-1142"/>
    <s v="All Public"/>
    <s v="SEWER"/>
    <s v="SEPTIC"/>
    <n v="0"/>
    <m/>
    <m/>
    <n v="1"/>
    <n v="1"/>
    <n v="1"/>
    <n v="1716"/>
    <n v="1.5"/>
    <m/>
    <m/>
    <m/>
    <m/>
    <m/>
    <m/>
    <m/>
    <m/>
    <m/>
    <m/>
    <n v="1"/>
    <n v="9.68"/>
    <n v="1"/>
    <s v="Agawam River"/>
    <n v="42"/>
  </r>
  <r>
    <s v="61-1097"/>
    <m/>
    <x v="0"/>
    <s v="228 HIGH ST"/>
    <n v="101"/>
    <s v="CRABB RAY S"/>
    <s v="MR30"/>
    <s v="ONE FAMILY"/>
    <s v="61//1097//"/>
    <n v="0.28827000000000003"/>
    <n v="0"/>
    <n v="0"/>
    <n v="1"/>
    <n v="1"/>
    <s v="SEWER"/>
    <n v="1"/>
    <n v="1"/>
    <n v="9000"/>
    <s v="YES"/>
    <n v="0"/>
    <s v="61-1097"/>
    <s v="Public Water,Public Sewer"/>
    <s v="SEWER"/>
    <s v="SEWER"/>
    <n v="9000"/>
    <m/>
    <m/>
    <n v="0"/>
    <n v="0"/>
    <n v="4"/>
    <n v="1728"/>
    <n v="2"/>
    <m/>
    <m/>
    <m/>
    <m/>
    <m/>
    <m/>
    <m/>
    <m/>
    <m/>
    <m/>
    <n v="1"/>
    <n v="0"/>
    <n v="1"/>
    <s v="Agawam River"/>
    <n v="42"/>
  </r>
  <r>
    <s v="133-1101A"/>
    <m/>
    <x v="0"/>
    <s v="240 SANDWICH RD"/>
    <n v="390"/>
    <s v="FLYNN-MANNIX ELAINE M TRUSTEE"/>
    <s v="SC"/>
    <s v="DEVEL LAND  MDL-00"/>
    <s v="133//1101/A/"/>
    <n v="1.25068"/>
    <n v="0"/>
    <n v="0"/>
    <n v="0"/>
    <n v="0"/>
    <m/>
    <n v="0"/>
    <n v="0"/>
    <n v="0"/>
    <s v="YES"/>
    <n v="0"/>
    <s v="133-1101A"/>
    <s v="Public Water,Septic"/>
    <s v="SEPTIC"/>
    <m/>
    <n v="0"/>
    <m/>
    <m/>
    <n v="0"/>
    <n v="0"/>
    <n v="0"/>
    <n v="0"/>
    <n v="0"/>
    <m/>
    <m/>
    <m/>
    <m/>
    <m/>
    <m/>
    <m/>
    <m/>
    <m/>
    <m/>
    <n v="1"/>
    <n v="0"/>
    <n v="1"/>
    <s v="Agawam River"/>
    <n v="42"/>
  </r>
  <r>
    <s v="43-R11"/>
    <m/>
    <x v="0"/>
    <s v="211 SANDWICH RD"/>
    <n v="101"/>
    <s v="HAYES SCOTT M"/>
    <s v="MR30"/>
    <s v="ONE FAMILY"/>
    <s v="43//R11//"/>
    <n v="0.28192"/>
    <n v="1"/>
    <n v="1"/>
    <n v="1"/>
    <n v="1"/>
    <s v="SEPTIC"/>
    <n v="0"/>
    <n v="1"/>
    <n v="5400"/>
    <s v="YES"/>
    <n v="5400"/>
    <s v="43-R11"/>
    <s v="Public Water,Gas,Septic"/>
    <s v="SEPTIC"/>
    <s v="SEPTIC"/>
    <n v="5400"/>
    <m/>
    <m/>
    <n v="1"/>
    <n v="1"/>
    <n v="4"/>
    <n v="1668"/>
    <n v="2"/>
    <m/>
    <m/>
    <m/>
    <m/>
    <m/>
    <m/>
    <m/>
    <m/>
    <m/>
    <m/>
    <n v="1"/>
    <n v="9.68"/>
    <n v="1"/>
    <s v="Agawam River"/>
    <n v="42"/>
  </r>
  <r>
    <s v="61-1058"/>
    <m/>
    <x v="0"/>
    <s v="426 MAIN ST"/>
    <n v="101"/>
    <s v="MOHAMED OSSAMA M"/>
    <s v="MR30"/>
    <s v="ONE FAMILY"/>
    <s v="61//1058//"/>
    <n v="0.36321999999999999"/>
    <n v="0"/>
    <n v="0"/>
    <n v="1"/>
    <n v="1"/>
    <s v="SEWER"/>
    <n v="1"/>
    <n v="1"/>
    <n v="10000"/>
    <s v="YES"/>
    <n v="0"/>
    <s v="61-1058"/>
    <s v="All Public"/>
    <s v="SEWER"/>
    <s v="SEWER"/>
    <n v="10000"/>
    <m/>
    <m/>
    <n v="0"/>
    <n v="0"/>
    <n v="4"/>
    <n v="3298"/>
    <n v="1.75"/>
    <m/>
    <m/>
    <m/>
    <m/>
    <m/>
    <m/>
    <m/>
    <m/>
    <m/>
    <m/>
    <n v="1"/>
    <n v="0"/>
    <n v="1"/>
    <s v="Agawam River"/>
    <n v="42"/>
  </r>
  <r>
    <s v="129-1097"/>
    <m/>
    <x v="0"/>
    <s v="9 OLD GLEN CHARLIE RD"/>
    <n v="332"/>
    <s v="ELLIS WILLIAM"/>
    <s v="SC"/>
    <s v="SVC GAR/GAR M-95"/>
    <s v="129//1097//"/>
    <n v="0.22223999999999999"/>
    <n v="1"/>
    <n v="1"/>
    <n v="1"/>
    <n v="1"/>
    <s v="SEPTIC"/>
    <n v="0"/>
    <n v="1"/>
    <n v="400"/>
    <s v="YES"/>
    <n v="400"/>
    <s v="129-1097"/>
    <s v="All Public"/>
    <s v="SEWER"/>
    <s v="SEPTIC"/>
    <n v="400"/>
    <m/>
    <m/>
    <n v="1"/>
    <n v="1"/>
    <n v="0"/>
    <n v="1750"/>
    <n v="1"/>
    <m/>
    <m/>
    <m/>
    <m/>
    <m/>
    <m/>
    <m/>
    <m/>
    <m/>
    <m/>
    <n v="1"/>
    <n v="4.6463999999999999"/>
    <n v="1"/>
    <s v="Mill Pond"/>
    <n v="20"/>
  </r>
  <r>
    <s v="132A-26A"/>
    <m/>
    <x v="0"/>
    <s v="3 HEATHER HILL RD"/>
    <n v="101"/>
    <s v="CAMANDO PAUL C"/>
    <s v="MR30"/>
    <s v="ONE FAMILY"/>
    <s v="132/A/26/A/"/>
    <n v="0.2024"/>
    <n v="1"/>
    <n v="1"/>
    <n v="1"/>
    <n v="1"/>
    <s v="SEPTIC"/>
    <n v="0"/>
    <n v="1"/>
    <n v="11800"/>
    <s v="YES"/>
    <n v="11800"/>
    <s v="132A-26A"/>
    <s v="Public Water,Septic"/>
    <s v="SEPTIC"/>
    <s v="SEPTIC"/>
    <n v="11800"/>
    <m/>
    <m/>
    <n v="1"/>
    <n v="1"/>
    <n v="3"/>
    <n v="1144"/>
    <n v="1"/>
    <m/>
    <m/>
    <m/>
    <m/>
    <m/>
    <m/>
    <m/>
    <m/>
    <m/>
    <m/>
    <n v="1"/>
    <n v="9.68"/>
    <n v="1"/>
    <s v="Agawam River"/>
    <n v="42"/>
  </r>
  <r>
    <s v="132-1080"/>
    <m/>
    <x v="0"/>
    <s v="33 OLD CARR LANDING RD"/>
    <n v="101"/>
    <s v="ELDREDGE DAVID W ET AL CO TRS"/>
    <s v="MR30"/>
    <s v="ONE FAMILY"/>
    <s v="132//1080//"/>
    <n v="0.36096"/>
    <n v="1"/>
    <n v="1"/>
    <n v="1"/>
    <n v="1"/>
    <s v="SEPTIC"/>
    <n v="0"/>
    <n v="0"/>
    <n v="0"/>
    <s v="YES"/>
    <n v="0"/>
    <s v="132-1080"/>
    <s v="Well,Septic"/>
    <s v="SEPTIC"/>
    <s v="SEPTIC"/>
    <n v="0"/>
    <m/>
    <m/>
    <n v="1"/>
    <n v="1"/>
    <n v="1"/>
    <n v="520"/>
    <n v="1"/>
    <m/>
    <m/>
    <m/>
    <m/>
    <m/>
    <m/>
    <m/>
    <m/>
    <m/>
    <m/>
    <n v="1"/>
    <n v="9.68"/>
    <n v="1"/>
    <s v="Agawam River"/>
    <n v="42"/>
  </r>
  <r>
    <s v="43-W2"/>
    <m/>
    <x v="0"/>
    <s v="6 LADD AVE"/>
    <n v="104"/>
    <s v="DINON SUSAN M"/>
    <s v="MR30"/>
    <s v="TWO FAMILY"/>
    <s v="43//W2//"/>
    <n v="0.11395"/>
    <n v="1"/>
    <n v="1"/>
    <n v="1"/>
    <n v="1"/>
    <s v="SEPTIC"/>
    <n v="0"/>
    <n v="1"/>
    <n v="4700"/>
    <s v="YES"/>
    <n v="4700"/>
    <s v="43-W2"/>
    <s v="Public Water,Gas,Septic"/>
    <s v="SEPTIC"/>
    <s v="SEPTIC"/>
    <n v="4700"/>
    <m/>
    <m/>
    <n v="2"/>
    <n v="2"/>
    <n v="4"/>
    <n v="1456"/>
    <n v="2"/>
    <m/>
    <m/>
    <m/>
    <m/>
    <m/>
    <m/>
    <m/>
    <m/>
    <m/>
    <m/>
    <n v="1"/>
    <n v="19.36"/>
    <n v="1"/>
    <s v="Agawam River"/>
    <n v="42"/>
  </r>
  <r>
    <s v="61-R3"/>
    <m/>
    <x v="0"/>
    <s v="228 HIGH ST  OFF"/>
    <n v="101"/>
    <s v="RYDER REBECCA E &amp; MORRILL S III"/>
    <s v="MR30"/>
    <s v="ONE FAMILY"/>
    <s v="61//R3//"/>
    <n v="0.52958000000000005"/>
    <n v="0"/>
    <n v="0"/>
    <n v="1"/>
    <n v="1"/>
    <s v="SEWER"/>
    <n v="0"/>
    <n v="1"/>
    <n v="1800"/>
    <s v="YES"/>
    <n v="0"/>
    <s v="61-R3"/>
    <s v="Public Water,Public Sewer"/>
    <s v="SEWER"/>
    <s v="SEWER"/>
    <n v="1800"/>
    <m/>
    <m/>
    <n v="0"/>
    <n v="0"/>
    <n v="3"/>
    <n v="954"/>
    <n v="1"/>
    <m/>
    <m/>
    <m/>
    <m/>
    <m/>
    <m/>
    <m/>
    <m/>
    <m/>
    <m/>
    <n v="1"/>
    <n v="0"/>
    <n v="1"/>
    <s v="Agawam River"/>
    <n v="42"/>
  </r>
  <r>
    <s v="133-1019A"/>
    <m/>
    <x v="0"/>
    <s v="172 SANDWICH RD"/>
    <n v="101"/>
    <s v="HERZOG RUDOLF E"/>
    <s v="MR30"/>
    <s v="ONE FAMILY"/>
    <s v="133//1019/A/"/>
    <n v="0.79498999999999997"/>
    <n v="1"/>
    <n v="1"/>
    <n v="1"/>
    <n v="1"/>
    <s v="SEPTIC"/>
    <n v="0"/>
    <n v="1"/>
    <n v="7100"/>
    <s v="YES"/>
    <n v="7100"/>
    <s v="133-1019A"/>
    <s v="Public Water,Gas,Septic"/>
    <s v="SEPTIC"/>
    <s v="SEPTIC"/>
    <n v="7100"/>
    <m/>
    <m/>
    <n v="1"/>
    <n v="1"/>
    <n v="3"/>
    <n v="988"/>
    <n v="1"/>
    <m/>
    <m/>
    <m/>
    <m/>
    <m/>
    <m/>
    <m/>
    <m/>
    <m/>
    <m/>
    <n v="1"/>
    <n v="9.68"/>
    <n v="1"/>
    <s v="Agawam River"/>
    <n v="42"/>
  </r>
  <r>
    <s v="134-1096"/>
    <m/>
    <x v="0"/>
    <s v="8 JOHNSON ST"/>
    <n v="101"/>
    <s v="QUEELEY HELENA ET ALS"/>
    <s v="MR30"/>
    <s v="ONE FAMILY"/>
    <s v="134//1096//"/>
    <n v="5.43912"/>
    <n v="1"/>
    <n v="1"/>
    <n v="1"/>
    <n v="1"/>
    <s v="SEPTIC"/>
    <n v="0"/>
    <n v="1"/>
    <n v="0"/>
    <s v="YES"/>
    <n v="0"/>
    <s v="134-1096"/>
    <s v="Public Water,Septic"/>
    <s v="SEPTIC"/>
    <s v="SEPTIC"/>
    <n v="0"/>
    <m/>
    <m/>
    <n v="1"/>
    <n v="1"/>
    <n v="3"/>
    <n v="1288"/>
    <n v="1"/>
    <m/>
    <m/>
    <m/>
    <m/>
    <m/>
    <m/>
    <m/>
    <m/>
    <m/>
    <m/>
    <n v="1"/>
    <n v="9.68"/>
    <n v="1"/>
    <s v="Agawam River"/>
    <n v="42"/>
  </r>
  <r>
    <s v="132-1077"/>
    <m/>
    <x v="0"/>
    <s v="96 MAYFLOWER RIDGE DR"/>
    <n v="101"/>
    <s v="LITTLER ROBERT H"/>
    <s v="MR30"/>
    <s v="ONE FAMILY"/>
    <s v="132//1077//"/>
    <n v="9.572E-2"/>
    <n v="1"/>
    <n v="1"/>
    <n v="1"/>
    <n v="1"/>
    <s v="SEPTIC"/>
    <n v="0"/>
    <n v="1"/>
    <n v="5300"/>
    <s v="YES"/>
    <n v="5300"/>
    <s v="132-1077"/>
    <s v="Public Water,Septic"/>
    <s v="SEPTIC"/>
    <s v="SEPTIC"/>
    <n v="5300"/>
    <m/>
    <m/>
    <n v="1"/>
    <n v="1"/>
    <n v="2"/>
    <n v="811"/>
    <n v="1"/>
    <m/>
    <m/>
    <m/>
    <m/>
    <m/>
    <m/>
    <m/>
    <m/>
    <m/>
    <m/>
    <n v="1"/>
    <n v="9.68"/>
    <n v="1"/>
    <s v="Agawam River"/>
    <n v="42"/>
  </r>
  <r>
    <s v="61-1184"/>
    <m/>
    <x v="0"/>
    <s v="49 GIBBS AVE"/>
    <n v="101"/>
    <s v="PRENDERGAST ANNE"/>
    <s v="MR30"/>
    <s v="ONE FAMILY"/>
    <s v="61//1184//"/>
    <n v="0.30371999999999999"/>
    <n v="0"/>
    <n v="0"/>
    <n v="1"/>
    <n v="1"/>
    <s v="SEWER"/>
    <n v="1"/>
    <n v="1"/>
    <n v="6700"/>
    <s v="YES"/>
    <n v="0"/>
    <s v="61-1184"/>
    <s v="All Public"/>
    <s v="SEWER"/>
    <s v="SEWER"/>
    <n v="6700"/>
    <m/>
    <m/>
    <n v="0"/>
    <n v="0"/>
    <n v="2"/>
    <n v="2079"/>
    <n v="1.5"/>
    <m/>
    <m/>
    <m/>
    <m/>
    <m/>
    <m/>
    <m/>
    <m/>
    <m/>
    <m/>
    <n v="1"/>
    <n v="0"/>
    <n v="1"/>
    <s v="Agawam River"/>
    <n v="42"/>
  </r>
  <r>
    <s v="133A-141"/>
    <m/>
    <x v="0"/>
    <s v="1 SANDPIPER TER"/>
    <n v="101"/>
    <s v="DONAHUE DAVID J 3RD"/>
    <s v="MR30"/>
    <s v="ONE FAMILY"/>
    <s v="133/A/141//"/>
    <n v="0.23491999999999999"/>
    <n v="1"/>
    <n v="1"/>
    <n v="1"/>
    <n v="1"/>
    <s v="SEPTIC"/>
    <n v="0"/>
    <n v="1"/>
    <n v="500"/>
    <s v="YES"/>
    <n v="500"/>
    <s v="133A-141"/>
    <s v="Public Water,Septic"/>
    <s v="SEPTIC"/>
    <s v="SEPTIC"/>
    <n v="500"/>
    <m/>
    <m/>
    <n v="1"/>
    <n v="1"/>
    <n v="1"/>
    <n v="920"/>
    <n v="1"/>
    <m/>
    <m/>
    <m/>
    <m/>
    <m/>
    <m/>
    <m/>
    <m/>
    <m/>
    <m/>
    <n v="1"/>
    <n v="9.68"/>
    <n v="1"/>
    <s v="Agawam River"/>
    <n v="42"/>
  </r>
  <r>
    <s v="133-1100A"/>
    <m/>
    <x v="0"/>
    <s v="238 SANDWICH RD"/>
    <n v="101"/>
    <s v="FLYNN-MANNIX ELAINE M TRUSTEE"/>
    <s v="SC"/>
    <s v="ONE FAMILY"/>
    <s v="133//1100/A/"/>
    <n v="0.84621000000000002"/>
    <n v="1"/>
    <n v="1"/>
    <n v="1"/>
    <n v="1"/>
    <s v="SEPTIC"/>
    <n v="0"/>
    <n v="1"/>
    <n v="0"/>
    <s v="YES"/>
    <n v="0"/>
    <s v="133-1100A"/>
    <s v="Public Water,Septic"/>
    <s v="SEPTIC"/>
    <s v="SEPTIC"/>
    <n v="0"/>
    <m/>
    <m/>
    <n v="1"/>
    <n v="1"/>
    <n v="4"/>
    <n v="2018"/>
    <n v="1.75"/>
    <m/>
    <m/>
    <m/>
    <m/>
    <m/>
    <m/>
    <m/>
    <m/>
    <m/>
    <m/>
    <n v="1"/>
    <n v="9.68"/>
    <n v="1"/>
    <s v="Agawam River"/>
    <n v="42"/>
  </r>
  <r>
    <s v="43-W1"/>
    <m/>
    <x v="0"/>
    <s v="4 LADD AVE"/>
    <n v="104"/>
    <s v="CHURCHILL JOHN L JR"/>
    <s v="MR30"/>
    <s v="TWO FAMILY"/>
    <s v="43//W1//"/>
    <n v="0.11012"/>
    <n v="1"/>
    <n v="1"/>
    <n v="1"/>
    <n v="1"/>
    <s v="SEPTIC"/>
    <n v="0"/>
    <n v="1"/>
    <n v="15300"/>
    <s v="YES"/>
    <n v="15300"/>
    <s v="43-W1"/>
    <s v="Public Water,Gas,Septic"/>
    <s v="SEPTIC"/>
    <s v="SEPTIC"/>
    <n v="15300"/>
    <m/>
    <m/>
    <n v="2"/>
    <n v="2"/>
    <n v="4"/>
    <n v="1372"/>
    <n v="2"/>
    <m/>
    <m/>
    <m/>
    <m/>
    <m/>
    <m/>
    <m/>
    <m/>
    <m/>
    <m/>
    <n v="1"/>
    <n v="19.36"/>
    <n v="1"/>
    <s v="Agawam River"/>
    <n v="42"/>
  </r>
  <r>
    <s v="129-1074"/>
    <m/>
    <x v="0"/>
    <s v="2844 CRAN HWY"/>
    <n v="911"/>
    <s v="COMMONWEALTH OF MASSACHUSETTS"/>
    <s v="CS"/>
    <s v="FISH-WILD"/>
    <s v="129//1074//"/>
    <n v="1.3971100000000001"/>
    <n v="0"/>
    <n v="0"/>
    <n v="0"/>
    <n v="0"/>
    <m/>
    <n v="0"/>
    <n v="0"/>
    <n v="0"/>
    <s v="YES"/>
    <n v="0"/>
    <s v="129-1074"/>
    <m/>
    <m/>
    <m/>
    <n v="0"/>
    <s v="fee simple"/>
    <s v="YES"/>
    <n v="0"/>
    <n v="0"/>
    <n v="0"/>
    <n v="0"/>
    <n v="0"/>
    <m/>
    <m/>
    <m/>
    <m/>
    <m/>
    <m/>
    <m/>
    <m/>
    <m/>
    <m/>
    <n v="1"/>
    <n v="0"/>
    <n v="1"/>
    <s v="Mill Pond"/>
    <n v="20"/>
  </r>
  <r>
    <s v="132A-2"/>
    <m/>
    <x v="0"/>
    <s v="47 MAYFLOWER RIDGE DR"/>
    <n v="101"/>
    <s v="CASTRO MANUEL O III"/>
    <s v="MR30"/>
    <s v="ONE FAMILY"/>
    <s v="132/A/2//"/>
    <n v="0.84201999999999999"/>
    <n v="1"/>
    <n v="1"/>
    <n v="1"/>
    <n v="1"/>
    <s v="SEPTIC"/>
    <n v="0"/>
    <n v="0"/>
    <n v="0"/>
    <s v="YES"/>
    <n v="0"/>
    <s v="132A-2"/>
    <s v="Public Water,Septic"/>
    <s v="SEPTIC"/>
    <s v="SEPTIC"/>
    <n v="0"/>
    <m/>
    <m/>
    <n v="1"/>
    <n v="1"/>
    <n v="3"/>
    <n v="2145"/>
    <n v="1"/>
    <m/>
    <m/>
    <m/>
    <m/>
    <m/>
    <m/>
    <m/>
    <m/>
    <m/>
    <m/>
    <n v="2"/>
    <n v="9.68"/>
    <n v="1"/>
    <s v="Agawam River"/>
    <n v="42"/>
  </r>
  <r>
    <s v="129-RA"/>
    <m/>
    <x v="0"/>
    <s v="8 OLD GLEN CHARLIE RD"/>
    <n v="101"/>
    <s v="ROGERS ESTHER S"/>
    <s v="R130"/>
    <s v="ONE FAMILY"/>
    <s v="129//RA//"/>
    <n v="0.33500000000000002"/>
    <n v="1"/>
    <n v="1"/>
    <n v="1"/>
    <n v="1"/>
    <s v="SEPTIC"/>
    <n v="0"/>
    <n v="1"/>
    <n v="1800"/>
    <s v="YES"/>
    <n v="1800"/>
    <s v="129-RA"/>
    <s v="Public Water,Septic"/>
    <s v="SEPTIC"/>
    <s v="SEPTIC"/>
    <n v="1800"/>
    <m/>
    <m/>
    <n v="1"/>
    <n v="1"/>
    <n v="3"/>
    <n v="1464"/>
    <n v="1"/>
    <m/>
    <m/>
    <m/>
    <m/>
    <m/>
    <m/>
    <m/>
    <m/>
    <m/>
    <m/>
    <n v="1"/>
    <n v="4.6463999999999999"/>
    <n v="1"/>
    <s v="Mill Pond"/>
    <n v="20"/>
  </r>
  <r>
    <s v="44-1008"/>
    <m/>
    <x v="0"/>
    <s v="1 LADD AVE"/>
    <n v="101"/>
    <s v="BELLUCHE DAVID"/>
    <s v="MR30"/>
    <s v="ONE FAMILY"/>
    <s v="44//1008//"/>
    <n v="2.1193399999999998"/>
    <n v="1"/>
    <n v="1"/>
    <n v="1"/>
    <n v="1"/>
    <s v="SEPTIC"/>
    <n v="0"/>
    <n v="1"/>
    <n v="1400"/>
    <s v="YES"/>
    <n v="1400"/>
    <s v="44-1008"/>
    <s v="Public Water,Septic"/>
    <s v="SEPTIC"/>
    <s v="SEPTIC"/>
    <n v="1400"/>
    <m/>
    <m/>
    <n v="1"/>
    <n v="1"/>
    <n v="2"/>
    <n v="784"/>
    <n v="1"/>
    <m/>
    <m/>
    <m/>
    <m/>
    <m/>
    <m/>
    <m/>
    <m/>
    <m/>
    <m/>
    <n v="1"/>
    <n v="9.68"/>
    <n v="1"/>
    <s v="Agawam River"/>
    <n v="42"/>
  </r>
  <r>
    <s v="133A-148"/>
    <m/>
    <x v="0"/>
    <s v="14 SANDPIPER TER"/>
    <n v="101"/>
    <s v="CARRIGAN WILLIAM C SR"/>
    <s v="MR30"/>
    <s v="ONE FAMILY"/>
    <s v="133/A/148//"/>
    <n v="0.33123000000000002"/>
    <n v="1"/>
    <n v="1"/>
    <n v="1"/>
    <n v="1"/>
    <s v="SEPTIC"/>
    <n v="0"/>
    <n v="1"/>
    <n v="6700"/>
    <s v="YES"/>
    <n v="6700"/>
    <s v="133A-148"/>
    <s v="Public Water,Septic"/>
    <s v="SEPTIC"/>
    <s v="SEPTIC"/>
    <n v="6700"/>
    <m/>
    <m/>
    <n v="1"/>
    <n v="1"/>
    <n v="2"/>
    <n v="1244"/>
    <n v="1"/>
    <m/>
    <m/>
    <m/>
    <m/>
    <m/>
    <m/>
    <m/>
    <m/>
    <m/>
    <m/>
    <n v="1"/>
    <n v="9.68"/>
    <n v="1"/>
    <s v="Agawam River"/>
    <n v="42"/>
  </r>
  <r>
    <s v="132A-6"/>
    <m/>
    <x v="0"/>
    <s v="56 MAYFLOWER RIDGE DR"/>
    <n v="101"/>
    <s v="WILSON JOAN HARRIS TRUSTEE"/>
    <s v="MR30"/>
    <s v="ONE FAMILY"/>
    <s v="132/A/6//"/>
    <n v="0.55901000000000001"/>
    <n v="1"/>
    <n v="1"/>
    <n v="1"/>
    <n v="1"/>
    <s v="SEPTIC"/>
    <n v="0"/>
    <n v="1"/>
    <n v="3900"/>
    <s v="YES"/>
    <n v="3900"/>
    <s v="132A-6"/>
    <s v="Public Water,Septic"/>
    <s v="SEPTIC"/>
    <s v="SEPTIC"/>
    <n v="3900"/>
    <m/>
    <m/>
    <n v="1"/>
    <n v="1"/>
    <n v="3"/>
    <n v="1605"/>
    <n v="1.75"/>
    <m/>
    <m/>
    <m/>
    <m/>
    <m/>
    <m/>
    <m/>
    <m/>
    <m/>
    <m/>
    <n v="2"/>
    <n v="9.68"/>
    <n v="1"/>
    <s v="Agawam River"/>
    <n v="42"/>
  </r>
  <r>
    <s v="LAND_NOPARC"/>
    <m/>
    <x v="0"/>
    <m/>
    <n v="0"/>
    <m/>
    <m/>
    <m/>
    <m/>
    <n v="0.11335000000000001"/>
    <n v="0"/>
    <n v="0"/>
    <n v="0"/>
    <n v="0"/>
    <m/>
    <n v="0"/>
    <n v="0"/>
    <n v="0"/>
    <s v="NO"/>
    <n v="0"/>
    <m/>
    <m/>
    <m/>
    <m/>
    <n v="0"/>
    <m/>
    <m/>
    <n v="0"/>
    <n v="0"/>
    <n v="0"/>
    <n v="0"/>
    <n v="0"/>
    <m/>
    <m/>
    <m/>
    <m/>
    <m/>
    <m/>
    <m/>
    <m/>
    <m/>
    <m/>
    <n v="0"/>
    <n v="0"/>
    <n v="1"/>
    <s v="Agawam River"/>
    <n v="42"/>
  </r>
  <r>
    <s v="61-1096"/>
    <m/>
    <x v="0"/>
    <s v="230 HIGH ST"/>
    <n v="101"/>
    <s v="ZOPATTI RICHARD C JR"/>
    <s v="MR30"/>
    <s v="ONE FAMILY"/>
    <s v="61//1096//"/>
    <n v="0.25775999999999999"/>
    <n v="0"/>
    <n v="0"/>
    <n v="1"/>
    <n v="1"/>
    <s v="SEWER"/>
    <n v="1"/>
    <n v="1"/>
    <n v="6900"/>
    <s v="YES"/>
    <n v="0"/>
    <s v="61-1096"/>
    <s v="All Public"/>
    <s v="SEWER"/>
    <s v="SEWER"/>
    <n v="6900"/>
    <m/>
    <m/>
    <n v="0"/>
    <n v="0"/>
    <n v="4"/>
    <n v="2429"/>
    <n v="1.9"/>
    <m/>
    <m/>
    <m/>
    <m/>
    <m/>
    <m/>
    <m/>
    <m/>
    <m/>
    <m/>
    <n v="1"/>
    <n v="0"/>
    <n v="1"/>
    <s v="Agawam River"/>
    <n v="42"/>
  </r>
  <r>
    <s v="LAND_NOPARC"/>
    <m/>
    <x v="0"/>
    <m/>
    <n v="0"/>
    <m/>
    <m/>
    <m/>
    <m/>
    <n v="0.10074"/>
    <n v="0"/>
    <n v="0"/>
    <n v="0"/>
    <n v="0"/>
    <m/>
    <n v="0"/>
    <n v="0"/>
    <n v="0"/>
    <s v="NO"/>
    <n v="0"/>
    <m/>
    <m/>
    <m/>
    <m/>
    <n v="0"/>
    <m/>
    <m/>
    <n v="0"/>
    <n v="0"/>
    <n v="0"/>
    <n v="0"/>
    <n v="0"/>
    <m/>
    <m/>
    <m/>
    <m/>
    <m/>
    <m/>
    <m/>
    <m/>
    <m/>
    <m/>
    <n v="0"/>
    <n v="0"/>
    <n v="1"/>
    <s v="Agawam River"/>
    <n v="42"/>
  </r>
  <r>
    <s v="133-1094"/>
    <m/>
    <x v="0"/>
    <s v="2 PLYMOUTH RD"/>
    <n v="905"/>
    <s v="COMPREHENSIVE MENTAL HEALTH"/>
    <s v="MR30"/>
    <s v="CHAR ORG  MDL-01"/>
    <s v="133//1094//"/>
    <n v="0.88168999999999997"/>
    <n v="1"/>
    <n v="1"/>
    <n v="1"/>
    <n v="1"/>
    <s v="SEPTIC"/>
    <n v="0"/>
    <n v="1"/>
    <n v="27800"/>
    <s v="YES"/>
    <n v="27800"/>
    <s v="133-1094"/>
    <s v="Public Water,Gas,Septic"/>
    <s v="SEPTIC"/>
    <s v="SEPTIC"/>
    <n v="27800"/>
    <m/>
    <m/>
    <n v="1"/>
    <n v="1"/>
    <n v="3"/>
    <n v="1560"/>
    <n v="1"/>
    <m/>
    <m/>
    <m/>
    <m/>
    <m/>
    <m/>
    <m/>
    <m/>
    <m/>
    <m/>
    <n v="1"/>
    <n v="9.68"/>
    <n v="1"/>
    <s v="Agawam River"/>
    <n v="42"/>
  </r>
  <r>
    <s v="133A-147"/>
    <m/>
    <x v="0"/>
    <s v="16 SANDPIPER TER"/>
    <n v="101"/>
    <s v="MITCHELL ROBERT J"/>
    <s v="MR30"/>
    <s v="ONE FAMILY"/>
    <s v="133/A/147//"/>
    <n v="0.32286999999999999"/>
    <n v="1"/>
    <n v="1"/>
    <n v="1"/>
    <n v="1"/>
    <s v="SEPTIC"/>
    <n v="0"/>
    <n v="1"/>
    <n v="3400"/>
    <s v="YES"/>
    <n v="3400"/>
    <s v="133A-147"/>
    <s v="Public Water,Septic"/>
    <s v="SEPTIC"/>
    <s v="SEPTIC"/>
    <n v="3400"/>
    <m/>
    <m/>
    <n v="1"/>
    <n v="1"/>
    <n v="2"/>
    <n v="720"/>
    <n v="1"/>
    <m/>
    <m/>
    <m/>
    <m/>
    <m/>
    <m/>
    <m/>
    <m/>
    <m/>
    <m/>
    <n v="1"/>
    <n v="9.68"/>
    <n v="1"/>
    <s v="Agawam River"/>
    <n v="42"/>
  </r>
  <r>
    <s v="133-139"/>
    <m/>
    <x v="0"/>
    <s v="156 SANDWICH RD"/>
    <n v="101"/>
    <s v="GORDON MICHELLE B"/>
    <s v="MR30"/>
    <s v="ONE FAMILY"/>
    <s v="133//139//"/>
    <n v="1.6460999999999999"/>
    <n v="1"/>
    <n v="1"/>
    <n v="1"/>
    <n v="1"/>
    <s v="SEPTIC"/>
    <n v="0"/>
    <n v="1"/>
    <n v="3400"/>
    <s v="YES"/>
    <n v="3400"/>
    <s v="133-139"/>
    <s v="Public Water,Gas,Septic"/>
    <s v="SEPTIC"/>
    <s v="SEPTIC"/>
    <n v="3400"/>
    <m/>
    <m/>
    <n v="1"/>
    <n v="1"/>
    <n v="2"/>
    <n v="651"/>
    <n v="1"/>
    <m/>
    <m/>
    <m/>
    <m/>
    <m/>
    <m/>
    <m/>
    <m/>
    <m/>
    <m/>
    <n v="8"/>
    <n v="9.68"/>
    <n v="1"/>
    <s v="Agawam River"/>
    <n v="42"/>
  </r>
  <r>
    <s v="132A-16"/>
    <m/>
    <x v="0"/>
    <s v="5 HEATHER HILL RD"/>
    <n v="101"/>
    <s v="DAVIS EDWARD L"/>
    <s v="MR30"/>
    <s v="ONE FAMILY"/>
    <s v="132/A/16//"/>
    <n v="0.43280000000000002"/>
    <n v="1"/>
    <n v="1"/>
    <n v="1"/>
    <n v="1"/>
    <s v="SEPTIC"/>
    <n v="0"/>
    <n v="1"/>
    <n v="600"/>
    <s v="YES"/>
    <n v="600"/>
    <s v="132A-16"/>
    <s v="Public Water,Septic"/>
    <s v="SEPTIC"/>
    <s v="SEPTIC"/>
    <n v="600"/>
    <m/>
    <m/>
    <n v="1"/>
    <n v="1"/>
    <n v="4"/>
    <n v="1082"/>
    <n v="1.3"/>
    <m/>
    <m/>
    <m/>
    <m/>
    <m/>
    <m/>
    <m/>
    <m/>
    <m/>
    <m/>
    <n v="2"/>
    <n v="9.68"/>
    <n v="1"/>
    <s v="Agawam River"/>
    <n v="42"/>
  </r>
  <r>
    <s v="133A-140"/>
    <m/>
    <x v="0"/>
    <s v="3 SANDPIPER TER"/>
    <n v="131"/>
    <s v="BLUE RIDGE MOUNTAIN CORP"/>
    <s v="MR30"/>
    <s v="RES ACLNPO  MDL-00"/>
    <s v="133/A/140//"/>
    <n v="0.27432000000000001"/>
    <n v="0"/>
    <n v="0"/>
    <n v="0"/>
    <n v="0"/>
    <m/>
    <n v="0"/>
    <n v="0"/>
    <n v="0"/>
    <s v="YES"/>
    <n v="0"/>
    <s v="133A-140"/>
    <s v="Public Water,Septic"/>
    <s v="SEPTIC"/>
    <m/>
    <n v="0"/>
    <m/>
    <m/>
    <n v="0"/>
    <n v="0"/>
    <n v="0"/>
    <n v="0"/>
    <n v="0"/>
    <m/>
    <m/>
    <m/>
    <m/>
    <m/>
    <m/>
    <m/>
    <m/>
    <m/>
    <m/>
    <n v="1"/>
    <n v="0"/>
    <n v="1"/>
    <s v="Agawam River"/>
    <n v="42"/>
  </r>
  <r>
    <s v="43-R13"/>
    <m/>
    <x v="0"/>
    <s v="207 SANDWICH RD"/>
    <n v="101"/>
    <s v="TOKARZ JAMES M"/>
    <s v="MR30"/>
    <s v="ONE FAMILY"/>
    <s v="43//R13//"/>
    <n v="0.49995000000000001"/>
    <n v="1"/>
    <n v="1"/>
    <n v="1"/>
    <n v="1"/>
    <s v="SEPTIC"/>
    <n v="0"/>
    <n v="1"/>
    <n v="19600"/>
    <s v="YES"/>
    <n v="19600"/>
    <s v="43-R13"/>
    <s v="Public Water,Gas,Septic"/>
    <s v="SEPTIC"/>
    <s v="SEPTIC"/>
    <n v="19600"/>
    <m/>
    <m/>
    <n v="1"/>
    <n v="1"/>
    <n v="4"/>
    <n v="2037"/>
    <n v="1.75"/>
    <m/>
    <m/>
    <m/>
    <m/>
    <m/>
    <m/>
    <m/>
    <m/>
    <m/>
    <m/>
    <n v="2"/>
    <n v="9.68"/>
    <n v="1"/>
    <s v="Agawam River"/>
    <n v="42"/>
  </r>
  <r>
    <s v="61-R2"/>
    <m/>
    <x v="0"/>
    <s v="40 GIBBS AVE"/>
    <n v="101"/>
    <s v="PERRY SYLVIA D"/>
    <s v="MR30"/>
    <s v="ONE FAMILY"/>
    <s v="61//R2//"/>
    <n v="0.82525999999999999"/>
    <n v="0"/>
    <n v="0"/>
    <n v="1"/>
    <n v="1"/>
    <s v="SEWER"/>
    <n v="1"/>
    <n v="1"/>
    <n v="14800"/>
    <s v="YES"/>
    <n v="0"/>
    <s v="61-R2"/>
    <s v="All Public"/>
    <s v="SEWER"/>
    <s v="SEWER"/>
    <n v="14800"/>
    <m/>
    <m/>
    <n v="0"/>
    <n v="0"/>
    <n v="4"/>
    <n v="3579"/>
    <n v="2.2999999999999998"/>
    <m/>
    <m/>
    <m/>
    <m/>
    <m/>
    <m/>
    <m/>
    <m/>
    <m/>
    <m/>
    <n v="1"/>
    <n v="0"/>
    <n v="1"/>
    <s v="Agawam River"/>
    <n v="42"/>
  </r>
  <r>
    <s v="129-1099"/>
    <m/>
    <x v="0"/>
    <s v="13 OLD GLEN CHARLIE RD"/>
    <n v="109"/>
    <s v="OSBORN MARK C"/>
    <s v="MR30"/>
    <s v="MULTI HSES"/>
    <s v="129//1099//"/>
    <n v="0.55757999999999996"/>
    <n v="0"/>
    <n v="0"/>
    <n v="0"/>
    <n v="0"/>
    <m/>
    <n v="0"/>
    <n v="1"/>
    <n v="9400"/>
    <s v="NO_W1"/>
    <n v="0"/>
    <s v="129-1099"/>
    <s v="Public Water,Septic"/>
    <s v="SEPTIC"/>
    <m/>
    <n v="9400"/>
    <m/>
    <m/>
    <n v="0"/>
    <n v="0"/>
    <n v="3"/>
    <n v="1457"/>
    <n v="1.25"/>
    <m/>
    <m/>
    <m/>
    <m/>
    <m/>
    <m/>
    <m/>
    <m/>
    <m/>
    <m/>
    <n v="3"/>
    <n v="0"/>
    <n v="1"/>
    <s v="Mill Pond"/>
    <n v="20"/>
  </r>
  <r>
    <s v="61-1057"/>
    <m/>
    <x v="0"/>
    <s v="434 MAIN ST"/>
    <n v="101"/>
    <s v="COONEY MARIE E"/>
    <s v="MR30"/>
    <s v="ONE FAMILY"/>
    <s v="61//1057//"/>
    <n v="1.69154"/>
    <n v="0"/>
    <n v="0"/>
    <n v="1"/>
    <n v="1"/>
    <s v="SEWER"/>
    <n v="1"/>
    <n v="1"/>
    <n v="7800"/>
    <s v="YES"/>
    <n v="0"/>
    <s v="61-1057"/>
    <s v="All Public"/>
    <s v="SEWER"/>
    <s v="SEWER"/>
    <n v="7800"/>
    <m/>
    <m/>
    <n v="0"/>
    <n v="0"/>
    <n v="6"/>
    <n v="4753"/>
    <n v="2"/>
    <m/>
    <m/>
    <m/>
    <m/>
    <m/>
    <m/>
    <m/>
    <m/>
    <m/>
    <m/>
    <n v="1"/>
    <n v="0"/>
    <n v="1"/>
    <s v="Agawam River"/>
    <n v="42"/>
  </r>
  <r>
    <s v="43-1004"/>
    <m/>
    <x v="0"/>
    <s v="205 SANDWICH RD"/>
    <n v="111"/>
    <s v="LES THEODORE I"/>
    <s v="MR30"/>
    <s v="APT 4-8  MDL-94"/>
    <s v="43//1004//"/>
    <n v="0.41221000000000002"/>
    <n v="1"/>
    <n v="1"/>
    <n v="1"/>
    <n v="1"/>
    <s v="SEPTIC"/>
    <n v="0"/>
    <n v="1"/>
    <n v="19600"/>
    <s v="YES"/>
    <n v="19600"/>
    <s v="43-1004"/>
    <s v="Public Water,Septic"/>
    <s v="SEPTIC"/>
    <s v="SEPTIC"/>
    <n v="19600"/>
    <m/>
    <m/>
    <n v="1"/>
    <n v="1"/>
    <n v="8"/>
    <n v="3245"/>
    <n v="2"/>
    <m/>
    <m/>
    <m/>
    <m/>
    <m/>
    <m/>
    <m/>
    <m/>
    <m/>
    <m/>
    <n v="1"/>
    <n v="9.68"/>
    <n v="1"/>
    <s v="Agawam River"/>
    <n v="42"/>
  </r>
  <r>
    <s v="43-R12"/>
    <m/>
    <x v="0"/>
    <s v="209 SANDWICH RD"/>
    <n v="101"/>
    <s v="GROSE STEPHEN P"/>
    <s v="MR30"/>
    <s v="ONE FAMILY"/>
    <s v="43//R12//"/>
    <n v="0.21254000000000001"/>
    <n v="1"/>
    <n v="1"/>
    <n v="1"/>
    <n v="1"/>
    <s v="SEPTIC"/>
    <n v="0"/>
    <n v="1"/>
    <n v="5100"/>
    <s v="YES"/>
    <n v="5100"/>
    <s v="43-R12"/>
    <s v="Public Water,Gas,Septic"/>
    <s v="SEPTIC"/>
    <s v="SEPTIC"/>
    <n v="5100"/>
    <m/>
    <m/>
    <n v="1"/>
    <n v="1"/>
    <n v="3"/>
    <n v="2126"/>
    <n v="1.5"/>
    <m/>
    <m/>
    <m/>
    <m/>
    <m/>
    <m/>
    <m/>
    <m/>
    <m/>
    <m/>
    <n v="1"/>
    <n v="9.68"/>
    <n v="1"/>
    <s v="Agawam River"/>
    <n v="42"/>
  </r>
  <r>
    <s v="129-1143"/>
    <m/>
    <x v="0"/>
    <s v="2833 CRAN HWY"/>
    <n v="310"/>
    <s v="GARDEN HOMES ESTATES LLC"/>
    <s v="SC"/>
    <s v="PRI COMM  MDL-94"/>
    <s v="129//1143//"/>
    <n v="0.28033000000000002"/>
    <n v="1"/>
    <n v="1"/>
    <n v="1"/>
    <n v="1"/>
    <s v="SEPTIC"/>
    <n v="0"/>
    <n v="2"/>
    <n v="3500"/>
    <s v="YES"/>
    <n v="3500"/>
    <s v="129-1143"/>
    <s v="All Public"/>
    <s v="SEWER"/>
    <s v="SEPTIC"/>
    <n v="1750"/>
    <m/>
    <m/>
    <n v="1"/>
    <n v="1"/>
    <n v="0"/>
    <n v="2206"/>
    <n v="1"/>
    <m/>
    <m/>
    <m/>
    <m/>
    <m/>
    <m/>
    <m/>
    <m/>
    <m/>
    <m/>
    <n v="1"/>
    <n v="9.68"/>
    <n v="1"/>
    <s v="Agawam River"/>
    <n v="42"/>
  </r>
  <r>
    <s v="133-1019B"/>
    <m/>
    <x v="0"/>
    <s v="180 SANDWICH RD"/>
    <n v="101"/>
    <s v="BENNETT GUY"/>
    <s v="MR30"/>
    <s v="ONE FAMILY"/>
    <s v="133//1019/B/"/>
    <n v="1.68943"/>
    <n v="1"/>
    <n v="1"/>
    <n v="1"/>
    <n v="1"/>
    <s v="SEPTIC"/>
    <n v="0"/>
    <n v="1"/>
    <n v="5300"/>
    <s v="YES"/>
    <n v="5300"/>
    <s v="133-1019B"/>
    <s v="Public Water,Septic"/>
    <s v="SEPTIC"/>
    <s v="SEPTIC"/>
    <n v="5300"/>
    <m/>
    <m/>
    <n v="1"/>
    <n v="1"/>
    <n v="3"/>
    <n v="1744"/>
    <n v="1"/>
    <m/>
    <m/>
    <m/>
    <m/>
    <m/>
    <m/>
    <m/>
    <m/>
    <m/>
    <m/>
    <n v="2"/>
    <n v="9.68"/>
    <n v="1"/>
    <s v="Agawam River"/>
    <n v="42"/>
  </r>
  <r>
    <s v="133A-118"/>
    <m/>
    <x v="0"/>
    <s v="3 WREN TER"/>
    <n v="111"/>
    <s v="LOT 118 GATEWAY SHORES TRUST"/>
    <s v="MR30"/>
    <s v="APT 4-8  MDL-94"/>
    <s v="133/A/118//"/>
    <n v="0.45656000000000002"/>
    <n v="1"/>
    <n v="1"/>
    <n v="1"/>
    <n v="1"/>
    <s v="SEPTIC"/>
    <n v="0"/>
    <n v="1"/>
    <n v="22400"/>
    <s v="YES"/>
    <n v="22400"/>
    <s v="133A-118"/>
    <s v="Public Water,Septic"/>
    <s v="SEPTIC"/>
    <s v="SEPTIC"/>
    <n v="22400"/>
    <m/>
    <m/>
    <n v="1"/>
    <n v="1"/>
    <n v="7"/>
    <n v="2981"/>
    <n v="2"/>
    <m/>
    <m/>
    <m/>
    <m/>
    <m/>
    <m/>
    <m/>
    <m/>
    <m/>
    <m/>
    <n v="1"/>
    <n v="9.68"/>
    <n v="1"/>
    <s v="Agawam River"/>
    <n v="42"/>
  </r>
  <r>
    <s v="LAND_NOPARC"/>
    <m/>
    <x v="0"/>
    <m/>
    <n v="0"/>
    <m/>
    <m/>
    <m/>
    <m/>
    <n v="3.4130000000000001E-2"/>
    <n v="0"/>
    <n v="0"/>
    <n v="0"/>
    <n v="0"/>
    <m/>
    <n v="0"/>
    <n v="0"/>
    <n v="0"/>
    <s v="NO"/>
    <n v="0"/>
    <m/>
    <m/>
    <m/>
    <m/>
    <n v="0"/>
    <m/>
    <m/>
    <n v="0"/>
    <n v="0"/>
    <n v="0"/>
    <n v="0"/>
    <n v="0"/>
    <m/>
    <m/>
    <m/>
    <m/>
    <m/>
    <m/>
    <m/>
    <m/>
    <m/>
    <m/>
    <n v="0"/>
    <n v="0"/>
    <n v="1"/>
    <s v="Agawam River"/>
    <n v="42"/>
  </r>
  <r>
    <s v="133A-146"/>
    <m/>
    <x v="0"/>
    <s v="18 SANDPIPER TER"/>
    <n v="101"/>
    <s v="WELLS HARRY E III"/>
    <s v="MR30"/>
    <s v="ONE FAMILY"/>
    <s v="133/A/146//"/>
    <n v="0.34601999999999999"/>
    <n v="1"/>
    <n v="1"/>
    <n v="1"/>
    <n v="1"/>
    <s v="SEPTIC"/>
    <n v="0"/>
    <n v="1"/>
    <n v="5300"/>
    <s v="YES"/>
    <n v="5300"/>
    <s v="133A-146"/>
    <s v="Public Water,Septic"/>
    <s v="SEPTIC"/>
    <s v="SEPTIC"/>
    <n v="5300"/>
    <m/>
    <m/>
    <n v="1"/>
    <n v="1"/>
    <n v="2"/>
    <n v="1312"/>
    <n v="1"/>
    <m/>
    <m/>
    <m/>
    <m/>
    <m/>
    <m/>
    <m/>
    <m/>
    <m/>
    <m/>
    <n v="2"/>
    <n v="9.68"/>
    <n v="1"/>
    <s v="Agawam River"/>
    <n v="42"/>
  </r>
  <r>
    <s v="129-1162"/>
    <m/>
    <x v="0"/>
    <s v="10 OLD GLEN CHARLIE RD"/>
    <n v="903"/>
    <s v="TOWN OF WAREHAM"/>
    <s v="MR30"/>
    <s v="MUNICIPAL  MDL-00"/>
    <s v="129//1162//"/>
    <n v="0.17996999999999999"/>
    <n v="0"/>
    <n v="0"/>
    <n v="0"/>
    <n v="0"/>
    <m/>
    <n v="0"/>
    <n v="0"/>
    <n v="0"/>
    <s v="YES"/>
    <n v="0"/>
    <s v="129-1162"/>
    <m/>
    <m/>
    <m/>
    <n v="0"/>
    <s v="fee simple"/>
    <s v="YES"/>
    <n v="0"/>
    <n v="0"/>
    <n v="0"/>
    <n v="0"/>
    <n v="0"/>
    <m/>
    <m/>
    <m/>
    <m/>
    <m/>
    <m/>
    <m/>
    <m/>
    <m/>
    <m/>
    <n v="1"/>
    <n v="0"/>
    <n v="1"/>
    <s v="Mill Pond"/>
    <n v="20"/>
  </r>
  <r>
    <s v="LAND_NOPARC"/>
    <m/>
    <x v="0"/>
    <m/>
    <n v="0"/>
    <m/>
    <m/>
    <m/>
    <m/>
    <n v="8.43E-3"/>
    <n v="0"/>
    <n v="0"/>
    <n v="0"/>
    <n v="0"/>
    <m/>
    <n v="0"/>
    <n v="0"/>
    <n v="0"/>
    <s v="NO"/>
    <n v="0"/>
    <m/>
    <m/>
    <m/>
    <m/>
    <n v="0"/>
    <m/>
    <m/>
    <n v="0"/>
    <n v="0"/>
    <n v="0"/>
    <n v="0"/>
    <n v="0"/>
    <m/>
    <m/>
    <m/>
    <m/>
    <m/>
    <m/>
    <m/>
    <m/>
    <m/>
    <m/>
    <n v="0"/>
    <n v="0"/>
    <n v="1"/>
    <s v="Agawam River"/>
    <n v="42"/>
  </r>
  <r>
    <s v="133A-132"/>
    <m/>
    <x v="0"/>
    <s v="2 WREN TER"/>
    <n v="101"/>
    <s v="LEITE EDUARDO V"/>
    <s v="MR30"/>
    <s v="ONE FAMILY"/>
    <s v="133/A/132//"/>
    <n v="0.25773000000000001"/>
    <n v="1"/>
    <n v="1"/>
    <n v="1"/>
    <n v="1"/>
    <s v="SEPTIC"/>
    <n v="0"/>
    <n v="1"/>
    <n v="19800"/>
    <s v="YES"/>
    <n v="19800"/>
    <s v="133A-132"/>
    <s v="Public Water,Septic"/>
    <s v="SEPTIC"/>
    <s v="SEPTIC"/>
    <n v="19800"/>
    <m/>
    <m/>
    <n v="1"/>
    <n v="1"/>
    <n v="3"/>
    <n v="1000"/>
    <n v="1"/>
    <m/>
    <m/>
    <m/>
    <m/>
    <m/>
    <m/>
    <m/>
    <m/>
    <m/>
    <m/>
    <n v="1"/>
    <n v="9.68"/>
    <n v="1"/>
    <s v="Agawam River"/>
    <n v="42"/>
  </r>
  <r>
    <s v="61-1183"/>
    <m/>
    <x v="0"/>
    <s v="5 BODFISH AVE"/>
    <n v="101"/>
    <s v="TAMAGINI EDWARD J III"/>
    <s v="MR30"/>
    <s v="ONE FAMILY"/>
    <s v="61//1183//"/>
    <n v="0.57177999999999995"/>
    <n v="0"/>
    <n v="0"/>
    <n v="1"/>
    <n v="1"/>
    <s v="SEWER"/>
    <n v="1"/>
    <n v="1"/>
    <n v="7600"/>
    <s v="YES"/>
    <n v="0"/>
    <s v="61-1183"/>
    <s v="All Public"/>
    <s v="SEWER"/>
    <s v="SEWER"/>
    <n v="7600"/>
    <m/>
    <m/>
    <n v="0"/>
    <n v="0"/>
    <n v="3"/>
    <n v="1626"/>
    <n v="2"/>
    <m/>
    <m/>
    <m/>
    <m/>
    <m/>
    <m/>
    <m/>
    <m/>
    <m/>
    <m/>
    <n v="1"/>
    <n v="0"/>
    <n v="1"/>
    <s v="Broad Marsh River"/>
    <n v="43"/>
  </r>
  <r>
    <s v="129-1080"/>
    <m/>
    <x v="0"/>
    <s v="14 OLD GLEN CHARLIE RD"/>
    <n v="101"/>
    <s v="GONSALVES CLARA LIFE ESTATE"/>
    <s v="MR30"/>
    <s v="ONE FAMILY"/>
    <s v="129//1080//"/>
    <n v="8.7309999999999999E-2"/>
    <n v="1"/>
    <n v="1"/>
    <n v="1"/>
    <n v="1"/>
    <s v="SEPTIC"/>
    <n v="0"/>
    <n v="1"/>
    <n v="2600"/>
    <s v="YES"/>
    <n v="2600"/>
    <s v="129-1080"/>
    <s v="Public Water,Septic"/>
    <s v="SEPTIC"/>
    <s v="SEPTIC"/>
    <n v="2600"/>
    <m/>
    <m/>
    <n v="1"/>
    <n v="1"/>
    <n v="4"/>
    <n v="1020"/>
    <n v="1.75"/>
    <m/>
    <m/>
    <m/>
    <m/>
    <m/>
    <m/>
    <m/>
    <m/>
    <m/>
    <m/>
    <n v="1"/>
    <n v="4.6463999999999999"/>
    <n v="1"/>
    <s v="Mill Pond"/>
    <n v="20"/>
  </r>
  <r>
    <s v="LAND_NOPARC"/>
    <m/>
    <x v="0"/>
    <m/>
    <n v="0"/>
    <m/>
    <m/>
    <m/>
    <m/>
    <n v="8.3580000000000002E-2"/>
    <n v="0"/>
    <n v="0"/>
    <n v="0"/>
    <n v="0"/>
    <m/>
    <n v="0"/>
    <n v="0"/>
    <n v="0"/>
    <s v="NO"/>
    <n v="0"/>
    <m/>
    <m/>
    <m/>
    <m/>
    <n v="0"/>
    <m/>
    <m/>
    <n v="0"/>
    <n v="0"/>
    <n v="0"/>
    <n v="0"/>
    <n v="0"/>
    <m/>
    <m/>
    <m/>
    <m/>
    <m/>
    <m/>
    <m/>
    <m/>
    <m/>
    <m/>
    <n v="0"/>
    <n v="0"/>
    <n v="1"/>
    <s v="Agawam River"/>
    <n v="42"/>
  </r>
  <r>
    <s v="61-1029"/>
    <m/>
    <x v="0"/>
    <s v="437 MAIN ST  OFF"/>
    <n v="132"/>
    <s v="MCGONIGLE PAUL F"/>
    <s v="MR30"/>
    <s v="RES ACLNUD  MDL-00"/>
    <s v="61//1029//"/>
    <n v="0.64615"/>
    <n v="0"/>
    <n v="0"/>
    <n v="0"/>
    <n v="0"/>
    <m/>
    <n v="0"/>
    <n v="0"/>
    <n v="0"/>
    <s v="YES"/>
    <n v="0"/>
    <s v="61-1029"/>
    <s v="All Public"/>
    <s v="SEWER"/>
    <m/>
    <n v="0"/>
    <m/>
    <m/>
    <n v="0"/>
    <n v="0"/>
    <n v="0"/>
    <n v="0"/>
    <n v="0"/>
    <m/>
    <m/>
    <m/>
    <m/>
    <m/>
    <m/>
    <m/>
    <m/>
    <m/>
    <m/>
    <n v="1"/>
    <n v="0"/>
    <n v="1"/>
    <s v="Agawam River"/>
    <n v="42"/>
  </r>
  <r>
    <s v="LAND_NOPARC"/>
    <m/>
    <x v="0"/>
    <m/>
    <n v="0"/>
    <m/>
    <m/>
    <m/>
    <m/>
    <n v="6.4000000000000005E-4"/>
    <n v="0"/>
    <n v="0"/>
    <n v="0"/>
    <n v="0"/>
    <m/>
    <n v="0"/>
    <n v="0"/>
    <n v="0"/>
    <s v="NO"/>
    <n v="0"/>
    <m/>
    <m/>
    <m/>
    <m/>
    <n v="0"/>
    <m/>
    <m/>
    <n v="0"/>
    <n v="0"/>
    <n v="0"/>
    <n v="0"/>
    <n v="0"/>
    <m/>
    <m/>
    <m/>
    <m/>
    <m/>
    <m/>
    <m/>
    <m/>
    <m/>
    <m/>
    <n v="0"/>
    <n v="0"/>
    <n v="1"/>
    <s v="Agawam River"/>
    <n v="42"/>
  </r>
  <r>
    <s v="61-1095"/>
    <m/>
    <x v="0"/>
    <s v="236 HIGH ST"/>
    <n v="101"/>
    <s v="DUNPHY MICHAEL F"/>
    <s v="MR30"/>
    <s v="ONE FAMILY"/>
    <s v="61//1095//"/>
    <n v="0.19499"/>
    <n v="0"/>
    <n v="0"/>
    <n v="1"/>
    <n v="1"/>
    <s v="SEWER"/>
    <n v="1"/>
    <n v="1"/>
    <n v="94100"/>
    <s v="YES"/>
    <n v="0"/>
    <s v="61-1095"/>
    <s v="All Public"/>
    <s v="SEWER"/>
    <s v="SEWER"/>
    <n v="94100"/>
    <m/>
    <m/>
    <n v="0"/>
    <n v="0"/>
    <n v="3"/>
    <n v="1809"/>
    <n v="1.75"/>
    <m/>
    <m/>
    <m/>
    <m/>
    <m/>
    <m/>
    <m/>
    <m/>
    <m/>
    <m/>
    <n v="2"/>
    <n v="0"/>
    <n v="1"/>
    <s v="Agawam River"/>
    <n v="42"/>
  </r>
  <r>
    <s v="133A-139"/>
    <m/>
    <x v="0"/>
    <s v="5 SANDPIPER TER"/>
    <n v="101"/>
    <s v="DUFFY ANDREW J"/>
    <s v="MR30"/>
    <s v="ONE FAMILY"/>
    <s v="133/A/139//"/>
    <n v="0.3054"/>
    <n v="1"/>
    <n v="1"/>
    <n v="1"/>
    <n v="1"/>
    <s v="SEPTIC"/>
    <n v="0"/>
    <n v="1"/>
    <n v="6300"/>
    <s v="YES"/>
    <n v="6300"/>
    <s v="133A-139"/>
    <s v="Public Water,Septic"/>
    <s v="SEPTIC"/>
    <s v="SEPTIC"/>
    <n v="6300"/>
    <m/>
    <m/>
    <n v="1"/>
    <n v="1"/>
    <n v="3"/>
    <n v="1000"/>
    <n v="1"/>
    <m/>
    <m/>
    <m/>
    <m/>
    <m/>
    <m/>
    <m/>
    <m/>
    <m/>
    <m/>
    <n v="1"/>
    <n v="9.68"/>
    <n v="1"/>
    <s v="Agawam River"/>
    <n v="42"/>
  </r>
  <r>
    <s v="61-1027"/>
    <m/>
    <x v="0"/>
    <s v="441 MAIN ST"/>
    <n v="101"/>
    <s v="NADEAU RONALD J"/>
    <s v="MR30"/>
    <s v="ONE FAMILY"/>
    <s v="61//1027//"/>
    <n v="0.76937999999999995"/>
    <n v="0"/>
    <n v="0"/>
    <n v="1"/>
    <n v="1"/>
    <s v="SEWER"/>
    <n v="1"/>
    <n v="1"/>
    <n v="11900"/>
    <s v="YES"/>
    <n v="0"/>
    <s v="61-1027"/>
    <s v="All Public"/>
    <s v="SEWER"/>
    <s v="SEWER"/>
    <n v="11900"/>
    <m/>
    <m/>
    <n v="0"/>
    <n v="0"/>
    <n v="3"/>
    <n v="1882"/>
    <n v="1.75"/>
    <m/>
    <m/>
    <m/>
    <m/>
    <m/>
    <m/>
    <m/>
    <m/>
    <m/>
    <m/>
    <n v="1"/>
    <n v="0"/>
    <n v="1"/>
    <s v="Agawam River"/>
    <n v="42"/>
  </r>
  <r>
    <s v="132-1081"/>
    <m/>
    <x v="0"/>
    <s v="25 OLD CARR LANDING RD"/>
    <n v="109"/>
    <s v="ELDREDGE DAVID W ET AL CO TRS"/>
    <s v="MR30"/>
    <s v="MULTI HSES"/>
    <s v="132//1081//"/>
    <n v="4.5907600000000004"/>
    <n v="4"/>
    <n v="4"/>
    <n v="4"/>
    <n v="4"/>
    <s v="SEPTIC"/>
    <n v="0"/>
    <n v="0"/>
    <n v="0"/>
    <s v="YES"/>
    <n v="0"/>
    <s v="132-1081"/>
    <s v="Well,Septic"/>
    <s v="SEPTIC"/>
    <s v="SEPTIC"/>
    <n v="0"/>
    <m/>
    <m/>
    <n v="4"/>
    <n v="4"/>
    <n v="2"/>
    <n v="1767"/>
    <n v="1"/>
    <m/>
    <m/>
    <m/>
    <m/>
    <m/>
    <m/>
    <m/>
    <m/>
    <m/>
    <m/>
    <n v="1"/>
    <n v="38.72"/>
    <n v="1"/>
    <s v="Agawam River"/>
    <n v="42"/>
  </r>
  <r>
    <s v="LAND_NOPARC"/>
    <m/>
    <x v="0"/>
    <m/>
    <n v="0"/>
    <m/>
    <m/>
    <m/>
    <m/>
    <n v="8.7000000000000001E-4"/>
    <n v="0"/>
    <n v="0"/>
    <n v="0"/>
    <n v="0"/>
    <m/>
    <n v="0"/>
    <n v="0"/>
    <n v="0"/>
    <s v="NO"/>
    <n v="0"/>
    <m/>
    <m/>
    <m/>
    <m/>
    <n v="0"/>
    <m/>
    <m/>
    <n v="0"/>
    <n v="0"/>
    <n v="0"/>
    <n v="0"/>
    <n v="0"/>
    <m/>
    <m/>
    <m/>
    <m/>
    <m/>
    <m/>
    <m/>
    <m/>
    <m/>
    <m/>
    <n v="0"/>
    <n v="0"/>
    <n v="1"/>
    <s v="Agawam River"/>
    <n v="42"/>
  </r>
  <r>
    <s v="129-1081"/>
    <m/>
    <x v="0"/>
    <s v="16 OLD GLEN CHARLIE RD"/>
    <n v="101"/>
    <s v="SWART DIANNE M"/>
    <s v="MR30"/>
    <s v="ONE FAMILY"/>
    <s v="129//1081//"/>
    <n v="0.56560999999999995"/>
    <n v="1"/>
    <n v="1"/>
    <n v="1"/>
    <n v="1"/>
    <s v="SEPTIC"/>
    <n v="0"/>
    <n v="1"/>
    <n v="5100"/>
    <s v="YES"/>
    <n v="5100"/>
    <s v="129-1081"/>
    <s v="Public Water,Septic"/>
    <s v="SEPTIC"/>
    <s v="SEPTIC"/>
    <n v="5100"/>
    <m/>
    <m/>
    <n v="1"/>
    <n v="1"/>
    <n v="5"/>
    <n v="3570"/>
    <n v="1.75"/>
    <m/>
    <m/>
    <m/>
    <m/>
    <m/>
    <m/>
    <m/>
    <m/>
    <m/>
    <m/>
    <n v="1"/>
    <n v="4.6463999999999999"/>
    <n v="1"/>
    <s v="Mill Pond"/>
    <n v="20"/>
  </r>
  <r>
    <s v="133-1093"/>
    <m/>
    <x v="0"/>
    <s v="220 SANDWICH RD"/>
    <n v="101"/>
    <s v="MCGOWAN ALICEN J"/>
    <s v="MR30"/>
    <s v="ONE FAMILY"/>
    <s v="133//1093//"/>
    <n v="0.71382999999999996"/>
    <n v="1"/>
    <n v="1"/>
    <n v="1"/>
    <n v="1"/>
    <s v="SEPTIC"/>
    <n v="0"/>
    <n v="1"/>
    <n v="900"/>
    <s v="YES"/>
    <n v="900"/>
    <s v="133-1093"/>
    <s v="Public Water,Septic"/>
    <s v="SEPTIC"/>
    <s v="SEPTIC"/>
    <n v="900"/>
    <m/>
    <m/>
    <n v="1"/>
    <n v="1"/>
    <n v="2"/>
    <n v="1150"/>
    <n v="2"/>
    <m/>
    <m/>
    <m/>
    <m/>
    <m/>
    <m/>
    <m/>
    <m/>
    <m/>
    <m/>
    <n v="1"/>
    <n v="9.68"/>
    <n v="1"/>
    <s v="Agawam River"/>
    <n v="42"/>
  </r>
  <r>
    <s v="LAND_NOPARC"/>
    <m/>
    <x v="0"/>
    <m/>
    <n v="0"/>
    <m/>
    <m/>
    <m/>
    <m/>
    <n v="5.5999999999999995E-4"/>
    <n v="0"/>
    <n v="0"/>
    <n v="0"/>
    <n v="0"/>
    <m/>
    <n v="0"/>
    <n v="0"/>
    <n v="0"/>
    <s v="NO"/>
    <n v="0"/>
    <m/>
    <m/>
    <m/>
    <m/>
    <n v="0"/>
    <m/>
    <m/>
    <n v="0"/>
    <n v="0"/>
    <n v="0"/>
    <n v="0"/>
    <n v="0"/>
    <m/>
    <m/>
    <m/>
    <m/>
    <m/>
    <m/>
    <m/>
    <m/>
    <m/>
    <m/>
    <n v="0"/>
    <n v="0"/>
    <n v="1"/>
    <s v="Agawam River"/>
    <n v="42"/>
  </r>
  <r>
    <s v="LAND_NOPARC"/>
    <m/>
    <x v="0"/>
    <m/>
    <n v="0"/>
    <m/>
    <m/>
    <m/>
    <m/>
    <n v="6.0999999999999997E-4"/>
    <n v="0"/>
    <n v="0"/>
    <n v="0"/>
    <n v="0"/>
    <m/>
    <n v="0"/>
    <n v="0"/>
    <n v="0"/>
    <s v="NO"/>
    <n v="0"/>
    <m/>
    <m/>
    <m/>
    <m/>
    <n v="0"/>
    <m/>
    <m/>
    <n v="0"/>
    <n v="0"/>
    <n v="0"/>
    <n v="0"/>
    <n v="0"/>
    <m/>
    <m/>
    <m/>
    <m/>
    <m/>
    <m/>
    <m/>
    <m/>
    <m/>
    <m/>
    <n v="0"/>
    <n v="0"/>
    <n v="1"/>
    <s v="Agawam River"/>
    <n v="42"/>
  </r>
  <r>
    <s v="61-1182"/>
    <m/>
    <x v="0"/>
    <s v="3 BODFISH AVE"/>
    <n v="101"/>
    <s v="BONELL NANCY LARUE"/>
    <s v="MR30"/>
    <s v="ONE FAMILY"/>
    <s v="61//1182//"/>
    <n v="0.29874000000000001"/>
    <n v="0"/>
    <n v="0"/>
    <n v="1"/>
    <n v="1"/>
    <s v="SEWER"/>
    <n v="1"/>
    <n v="1"/>
    <n v="8600"/>
    <s v="YES"/>
    <n v="0"/>
    <s v="61-1182"/>
    <s v="All Public"/>
    <s v="SEWER"/>
    <s v="SEWER"/>
    <n v="8600"/>
    <m/>
    <m/>
    <n v="0"/>
    <n v="0"/>
    <n v="4"/>
    <n v="1841"/>
    <n v="1.75"/>
    <m/>
    <m/>
    <m/>
    <m/>
    <m/>
    <m/>
    <m/>
    <m/>
    <m/>
    <m/>
    <n v="1"/>
    <n v="0"/>
    <n v="1"/>
    <s v="Broad Marsh River"/>
    <n v="43"/>
  </r>
  <r>
    <s v="83-1012"/>
    <m/>
    <x v="0"/>
    <s v="187 HATHAWAY ST"/>
    <n v="906"/>
    <s v="TABERNACLE OF PRAISE INC"/>
    <s v="MR30"/>
    <s v="CHURCH ETC  MDL-96"/>
    <s v="83//1012//"/>
    <n v="13.01207"/>
    <n v="1"/>
    <n v="1"/>
    <n v="1"/>
    <n v="1"/>
    <s v="SEPTIC"/>
    <n v="0"/>
    <n v="1"/>
    <n v="1500"/>
    <s v="YES"/>
    <n v="1500"/>
    <s v="83-1012"/>
    <m/>
    <m/>
    <s v="SEPTIC"/>
    <n v="1500"/>
    <m/>
    <m/>
    <n v="1"/>
    <n v="1"/>
    <n v="0"/>
    <n v="12377"/>
    <n v="1"/>
    <m/>
    <m/>
    <m/>
    <m/>
    <m/>
    <m/>
    <m/>
    <m/>
    <m/>
    <m/>
    <n v="1"/>
    <n v="9.68"/>
    <n v="1"/>
    <s v="Broad Marsh River"/>
    <n v="43"/>
  </r>
  <r>
    <s v="132A-7B"/>
    <m/>
    <x v="0"/>
    <s v="52 MAYFLOWER RIDGE DR"/>
    <n v="101"/>
    <s v="TALBOT TRACEY"/>
    <s v="MR30"/>
    <s v="ONE FAMILY"/>
    <s v="132/A/7/B/"/>
    <n v="0.53208999999999995"/>
    <n v="1"/>
    <n v="1"/>
    <n v="1"/>
    <n v="1"/>
    <s v="SEPTIC"/>
    <n v="0"/>
    <n v="0"/>
    <n v="0"/>
    <s v="YES"/>
    <n v="0"/>
    <s v="132A-7B"/>
    <s v="Public Water,Septic"/>
    <s v="SEPTIC"/>
    <s v="SEPTIC"/>
    <n v="0"/>
    <m/>
    <m/>
    <n v="1"/>
    <n v="1"/>
    <n v="3"/>
    <n v="1591"/>
    <n v="1.75"/>
    <m/>
    <m/>
    <m/>
    <m/>
    <m/>
    <m/>
    <m/>
    <m/>
    <m/>
    <m/>
    <n v="2"/>
    <n v="9.68"/>
    <n v="1"/>
    <s v="Agawam River"/>
    <n v="42"/>
  </r>
  <r>
    <s v="129-1140"/>
    <m/>
    <x v="0"/>
    <s v="2827 CRAN HWY"/>
    <n v="390"/>
    <s v="TUCY ENTERPRISES INC"/>
    <s v="SC"/>
    <s v="DEVEL LAND  MDL-00"/>
    <s v="129//1140//"/>
    <n v="0.49001"/>
    <n v="0"/>
    <n v="0"/>
    <n v="0"/>
    <n v="0"/>
    <m/>
    <n v="0"/>
    <n v="1"/>
    <n v="300"/>
    <s v="YES"/>
    <n v="0"/>
    <s v="129-1140"/>
    <m/>
    <m/>
    <m/>
    <n v="300"/>
    <m/>
    <m/>
    <n v="0"/>
    <n v="0"/>
    <n v="0"/>
    <n v="0"/>
    <n v="0"/>
    <m/>
    <m/>
    <m/>
    <m/>
    <m/>
    <m/>
    <m/>
    <m/>
    <m/>
    <m/>
    <n v="1"/>
    <n v="0"/>
    <n v="1"/>
    <s v="Agawam River"/>
    <n v="42"/>
  </r>
  <r>
    <s v="132A-15"/>
    <m/>
    <x v="0"/>
    <s v="102 MAYFLOWER RIDGE DR"/>
    <n v="101"/>
    <s v="WEEDEN LAWRENCE E"/>
    <s v="MR30"/>
    <s v="ONE FAMILY"/>
    <s v="132/A/15//"/>
    <n v="0.55786000000000002"/>
    <n v="1"/>
    <n v="1"/>
    <n v="1"/>
    <n v="1"/>
    <s v="SEPTIC"/>
    <n v="0"/>
    <n v="1"/>
    <n v="10100"/>
    <s v="YES"/>
    <n v="10100"/>
    <s v="132A-15"/>
    <s v="Public Water,Septic"/>
    <s v="SEPTIC"/>
    <s v="SEPTIC"/>
    <n v="10100"/>
    <m/>
    <m/>
    <n v="1"/>
    <n v="1"/>
    <n v="4"/>
    <n v="1809"/>
    <n v="1.75"/>
    <m/>
    <m/>
    <m/>
    <m/>
    <m/>
    <m/>
    <m/>
    <m/>
    <m/>
    <m/>
    <n v="1"/>
    <n v="9.68"/>
    <n v="1"/>
    <s v="Agawam River"/>
    <n v="42"/>
  </r>
  <r>
    <s v="133A-145"/>
    <m/>
    <x v="0"/>
    <s v="20 SANDPIPER TER"/>
    <n v="101"/>
    <s v="ETTER CATHERINE M"/>
    <s v="MR30"/>
    <s v="ONE FAMILY"/>
    <s v="133/A/145//"/>
    <n v="0.24252000000000001"/>
    <n v="1"/>
    <n v="1"/>
    <n v="1"/>
    <n v="1"/>
    <s v="SEPTIC"/>
    <n v="0"/>
    <n v="1"/>
    <n v="6600"/>
    <s v="YES"/>
    <n v="6600"/>
    <s v="133A-145"/>
    <s v="Public Water,Septic"/>
    <s v="SEPTIC"/>
    <s v="SEPTIC"/>
    <n v="6600"/>
    <m/>
    <m/>
    <n v="1"/>
    <n v="1"/>
    <n v="2"/>
    <n v="1032"/>
    <n v="1"/>
    <m/>
    <m/>
    <m/>
    <m/>
    <m/>
    <m/>
    <m/>
    <m/>
    <m/>
    <m/>
    <n v="1"/>
    <n v="9.68"/>
    <n v="1"/>
    <s v="Agawam River"/>
    <n v="42"/>
  </r>
  <r>
    <s v="LAND_NOPARC"/>
    <m/>
    <x v="0"/>
    <m/>
    <n v="0"/>
    <m/>
    <m/>
    <m/>
    <m/>
    <n v="1.1199999999999999E-3"/>
    <n v="0"/>
    <n v="0"/>
    <n v="0"/>
    <n v="0"/>
    <m/>
    <n v="0"/>
    <n v="0"/>
    <n v="0"/>
    <s v="NO"/>
    <n v="0"/>
    <m/>
    <m/>
    <m/>
    <m/>
    <n v="0"/>
    <m/>
    <m/>
    <n v="0"/>
    <n v="0"/>
    <n v="0"/>
    <n v="0"/>
    <n v="0"/>
    <m/>
    <m/>
    <m/>
    <m/>
    <m/>
    <m/>
    <m/>
    <m/>
    <m/>
    <m/>
    <n v="0"/>
    <n v="0"/>
    <n v="1"/>
    <s v="Agawam River"/>
    <n v="42"/>
  </r>
  <r>
    <s v="129-1073"/>
    <m/>
    <x v="0"/>
    <s v="2842 CRAN HWY"/>
    <n v="316"/>
    <s v="MEDAS LISA A TRUSTEE"/>
    <s v="SC"/>
    <s v="COMM WHSE  MDL-96"/>
    <s v="129//1073//"/>
    <n v="0.65556999999999999"/>
    <n v="1"/>
    <n v="1"/>
    <n v="1"/>
    <n v="1"/>
    <s v="SEPTIC"/>
    <n v="0"/>
    <n v="1"/>
    <n v="4800"/>
    <s v="YES"/>
    <n v="4800"/>
    <s v="129-1073"/>
    <s v="All Public"/>
    <s v="SEWER"/>
    <s v="SEPTIC"/>
    <n v="4800"/>
    <m/>
    <m/>
    <n v="1"/>
    <n v="1"/>
    <n v="0"/>
    <n v="3750"/>
    <n v="1"/>
    <m/>
    <m/>
    <m/>
    <m/>
    <m/>
    <m/>
    <m/>
    <m/>
    <m/>
    <m/>
    <n v="1"/>
    <n v="4.6463999999999999"/>
    <n v="1"/>
    <s v="Mill Pond"/>
    <n v="20"/>
  </r>
  <r>
    <s v="LAND_NOPARC"/>
    <m/>
    <x v="0"/>
    <m/>
    <n v="0"/>
    <m/>
    <m/>
    <m/>
    <m/>
    <n v="1.1199999999999999E-3"/>
    <n v="0"/>
    <n v="0"/>
    <n v="0"/>
    <n v="0"/>
    <m/>
    <n v="0"/>
    <n v="0"/>
    <n v="0"/>
    <s v="NO"/>
    <n v="0"/>
    <m/>
    <m/>
    <m/>
    <m/>
    <n v="0"/>
    <m/>
    <m/>
    <n v="0"/>
    <n v="0"/>
    <n v="0"/>
    <n v="0"/>
    <n v="0"/>
    <m/>
    <m/>
    <m/>
    <m/>
    <m/>
    <m/>
    <m/>
    <m/>
    <m/>
    <m/>
    <n v="0"/>
    <n v="0"/>
    <n v="1"/>
    <s v="Agawam River"/>
    <n v="42"/>
  </r>
  <r>
    <s v="61-1206C"/>
    <m/>
    <x v="0"/>
    <s v="9 BODFISH AVE"/>
    <n v="101"/>
    <s v="VAZQUEZ GEORGE WILLIAM"/>
    <s v="MR30"/>
    <s v="ONE FAMILY"/>
    <s v="61//1206/C/"/>
    <n v="1.0443"/>
    <n v="1"/>
    <n v="1"/>
    <n v="1"/>
    <n v="1"/>
    <s v="SEPTIC"/>
    <n v="0"/>
    <n v="1"/>
    <n v="7400"/>
    <s v="YES"/>
    <n v="7400"/>
    <s v="61-1206C"/>
    <s v="Public Water,Septic"/>
    <s v="SEPTIC"/>
    <s v="SEPTIC"/>
    <n v="7400"/>
    <m/>
    <m/>
    <n v="1"/>
    <n v="1"/>
    <n v="3"/>
    <n v="1728"/>
    <n v="2"/>
    <m/>
    <m/>
    <m/>
    <m/>
    <m/>
    <m/>
    <m/>
    <m/>
    <m/>
    <m/>
    <n v="1"/>
    <n v="9.68"/>
    <n v="1"/>
    <s v="Broad Marsh River"/>
    <n v="43"/>
  </r>
  <r>
    <s v="43-1002"/>
    <m/>
    <x v="0"/>
    <s v="203 SANDWICH RD"/>
    <n v="101"/>
    <s v="SHEPLEY STEVEN M JR"/>
    <s v="MR30"/>
    <s v="ONE FAMILY"/>
    <s v="43//1002//"/>
    <n v="0.32074000000000003"/>
    <n v="1"/>
    <n v="1"/>
    <n v="1"/>
    <n v="1"/>
    <s v="SEPTIC"/>
    <n v="0"/>
    <n v="1"/>
    <n v="5400"/>
    <s v="YES"/>
    <n v="5400"/>
    <s v="43-1002"/>
    <s v="Public Water,Septic"/>
    <s v="SEPTIC"/>
    <s v="SEPTIC"/>
    <n v="5400"/>
    <m/>
    <m/>
    <n v="1"/>
    <n v="1"/>
    <n v="3"/>
    <n v="1234"/>
    <n v="1.5"/>
    <m/>
    <m/>
    <m/>
    <m/>
    <m/>
    <m/>
    <m/>
    <m/>
    <m/>
    <m/>
    <n v="1"/>
    <n v="9.68"/>
    <n v="1"/>
    <s v="Agawam River"/>
    <n v="42"/>
  </r>
  <r>
    <s v="133A-138"/>
    <m/>
    <x v="0"/>
    <s v="7 SANDPIPER TER"/>
    <n v="101"/>
    <s v="ROUNDS TIMOTHY A"/>
    <s v="MR30"/>
    <s v="ONE FAMILY"/>
    <s v="133/A/138//"/>
    <n v="0.21817"/>
    <n v="1"/>
    <n v="1"/>
    <n v="1"/>
    <n v="1"/>
    <s v="SEPTIC"/>
    <n v="0"/>
    <n v="1"/>
    <n v="10400"/>
    <s v="YES"/>
    <n v="10400"/>
    <s v="133A-138"/>
    <s v="Public Water,Septic"/>
    <s v="SEPTIC"/>
    <s v="SEPTIC"/>
    <n v="10400"/>
    <m/>
    <m/>
    <n v="1"/>
    <n v="1"/>
    <n v="3"/>
    <n v="1050"/>
    <n v="1"/>
    <m/>
    <m/>
    <m/>
    <m/>
    <m/>
    <m/>
    <m/>
    <m/>
    <m/>
    <m/>
    <n v="1"/>
    <n v="9.68"/>
    <n v="1"/>
    <s v="Agawam River"/>
    <n v="42"/>
  </r>
  <r>
    <s v="LAND_NOPARC"/>
    <m/>
    <x v="0"/>
    <m/>
    <n v="0"/>
    <m/>
    <m/>
    <m/>
    <m/>
    <n v="1.6549999999999999E-2"/>
    <n v="0"/>
    <n v="0"/>
    <n v="0"/>
    <n v="0"/>
    <m/>
    <n v="0"/>
    <n v="0"/>
    <n v="0"/>
    <s v="NO"/>
    <n v="0"/>
    <m/>
    <m/>
    <m/>
    <m/>
    <n v="0"/>
    <m/>
    <m/>
    <n v="0"/>
    <n v="0"/>
    <n v="0"/>
    <n v="0"/>
    <n v="0"/>
    <m/>
    <m/>
    <m/>
    <m/>
    <m/>
    <m/>
    <m/>
    <m/>
    <m/>
    <m/>
    <n v="0"/>
    <n v="0"/>
    <n v="1"/>
    <s v="Agawam River"/>
    <n v="42"/>
  </r>
  <r>
    <s v="LAND_NOPARC"/>
    <m/>
    <x v="0"/>
    <m/>
    <n v="0"/>
    <m/>
    <m/>
    <m/>
    <m/>
    <n v="6.6E-4"/>
    <n v="0"/>
    <n v="0"/>
    <n v="0"/>
    <n v="0"/>
    <m/>
    <n v="0"/>
    <n v="0"/>
    <n v="0"/>
    <s v="NO"/>
    <n v="0"/>
    <m/>
    <m/>
    <m/>
    <m/>
    <n v="0"/>
    <m/>
    <m/>
    <n v="0"/>
    <n v="0"/>
    <n v="0"/>
    <n v="0"/>
    <n v="0"/>
    <m/>
    <m/>
    <m/>
    <m/>
    <m/>
    <m/>
    <m/>
    <m/>
    <m/>
    <m/>
    <n v="0"/>
    <n v="0"/>
    <n v="1"/>
    <s v="Agawam River"/>
    <n v="42"/>
  </r>
  <r>
    <s v="133-1097"/>
    <m/>
    <x v="0"/>
    <s v="5 PLYMOUTH RD"/>
    <n v="31"/>
    <s v="DIXON DAVID A"/>
    <s v="SC"/>
    <s v="PRI COMM  MDL-01"/>
    <s v="133//1097//"/>
    <n v="1.04799"/>
    <n v="1"/>
    <n v="1"/>
    <n v="1"/>
    <n v="1"/>
    <s v="SEPTIC"/>
    <n v="0"/>
    <n v="1"/>
    <n v="7700"/>
    <s v="YES"/>
    <n v="7700"/>
    <s v="133-1097"/>
    <s v="Public Water,Septic"/>
    <s v="SEPTIC"/>
    <s v="SEPTIC"/>
    <n v="7700"/>
    <m/>
    <m/>
    <n v="1"/>
    <n v="1"/>
    <n v="4"/>
    <n v="1461"/>
    <n v="1"/>
    <m/>
    <m/>
    <m/>
    <m/>
    <m/>
    <m/>
    <m/>
    <m/>
    <m/>
    <m/>
    <n v="1"/>
    <n v="9.68"/>
    <n v="1"/>
    <s v="Agawam River"/>
    <n v="42"/>
  </r>
  <r>
    <s v="129-1079"/>
    <m/>
    <x v="0"/>
    <s v="12 OLD GLEN CHARLIE RD"/>
    <n v="132"/>
    <s v="SWART REALTY TRUST"/>
    <s v="MR30"/>
    <s v="RES ACLNUD  MDL-00"/>
    <s v="129//1079//"/>
    <n v="0.10854"/>
    <n v="0"/>
    <n v="0"/>
    <n v="0"/>
    <n v="0"/>
    <m/>
    <n v="0"/>
    <n v="0"/>
    <n v="0"/>
    <s v="YES"/>
    <n v="0"/>
    <s v="129-1079"/>
    <m/>
    <m/>
    <m/>
    <n v="0"/>
    <m/>
    <m/>
    <n v="0"/>
    <n v="0"/>
    <n v="0"/>
    <n v="0"/>
    <n v="0"/>
    <m/>
    <m/>
    <m/>
    <m/>
    <m/>
    <m/>
    <m/>
    <m/>
    <m/>
    <m/>
    <n v="1"/>
    <n v="0"/>
    <n v="1"/>
    <s v="Mill Pond"/>
    <n v="20"/>
  </r>
  <r>
    <s v="133-1092"/>
    <m/>
    <x v="0"/>
    <s v="218 SANDWICH RD"/>
    <n v="322"/>
    <s v="JORDAN BROOKE PARTNERS LLC"/>
    <s v="SC"/>
    <s v="STORE/SHOP  MDL-94"/>
    <s v="133//1092//"/>
    <n v="0.47933999999999999"/>
    <n v="1"/>
    <n v="1"/>
    <n v="1"/>
    <n v="1"/>
    <s v="SEPTIC"/>
    <n v="0"/>
    <n v="1"/>
    <n v="2200"/>
    <s v="YES"/>
    <n v="2200"/>
    <s v="133-1092"/>
    <s v="All Public"/>
    <s v="SEWER"/>
    <s v="SEPTIC"/>
    <n v="2200"/>
    <m/>
    <m/>
    <n v="1"/>
    <n v="1"/>
    <n v="0"/>
    <n v="1618"/>
    <n v="1"/>
    <m/>
    <m/>
    <m/>
    <m/>
    <m/>
    <m/>
    <m/>
    <m/>
    <m/>
    <m/>
    <n v="1"/>
    <n v="9.68"/>
    <n v="1"/>
    <s v="Agawam River"/>
    <n v="42"/>
  </r>
  <r>
    <s v="61-1181"/>
    <m/>
    <x v="0"/>
    <s v="1 BODFISH AVE"/>
    <n v="111"/>
    <s v="CUBELLIS LENORD G TRUSTEE OF"/>
    <s v="MR30"/>
    <s v="APT 4-8  MDL-03"/>
    <s v="61//1181//"/>
    <n v="0.55120999999999998"/>
    <n v="0"/>
    <n v="0"/>
    <n v="1"/>
    <n v="1"/>
    <s v="SEWER"/>
    <n v="1"/>
    <n v="1"/>
    <n v="23100"/>
    <s v="YES"/>
    <n v="0"/>
    <s v="61-1181"/>
    <s v="All Public"/>
    <s v="SEWER"/>
    <s v="SEWER"/>
    <n v="23100"/>
    <m/>
    <m/>
    <n v="0"/>
    <n v="0"/>
    <n v="9"/>
    <n v="4645"/>
    <n v="2.5"/>
    <m/>
    <m/>
    <m/>
    <m/>
    <m/>
    <m/>
    <m/>
    <m/>
    <m/>
    <m/>
    <n v="1"/>
    <n v="0"/>
    <n v="1"/>
    <s v="Agawam River"/>
    <n v="42"/>
  </r>
  <r>
    <s v="61-1056"/>
    <m/>
    <x v="0"/>
    <s v="231 HIGH ST"/>
    <n v="101"/>
    <s v="MCCARTHY GERALD P"/>
    <s v="MR30"/>
    <s v="ONE FAMILY"/>
    <s v="61//1056//"/>
    <n v="0.28473999999999999"/>
    <n v="0"/>
    <n v="0"/>
    <n v="1"/>
    <n v="1"/>
    <s v="SEWER"/>
    <n v="1"/>
    <n v="1"/>
    <n v="6800"/>
    <s v="YES"/>
    <n v="0"/>
    <s v="61-1056"/>
    <s v="Public Water,Public Sewer"/>
    <s v="SEWER"/>
    <s v="SEWER"/>
    <n v="6800"/>
    <m/>
    <m/>
    <n v="0"/>
    <n v="0"/>
    <n v="4"/>
    <n v="2249"/>
    <n v="1.75"/>
    <m/>
    <m/>
    <m/>
    <m/>
    <m/>
    <m/>
    <m/>
    <m/>
    <m/>
    <m/>
    <n v="1"/>
    <n v="0"/>
    <n v="1"/>
    <s v="Agawam River"/>
    <n v="42"/>
  </r>
  <r>
    <s v="61-52"/>
    <m/>
    <x v="0"/>
    <s v="30 STONEY RUN DR"/>
    <n v="903"/>
    <s v="TOWN OF WAREHAM"/>
    <s v="MR30"/>
    <s v="MUNICIPAL  MDL-00"/>
    <s v="61//52//"/>
    <n v="6.4046799999999999"/>
    <n v="0"/>
    <n v="0"/>
    <n v="0"/>
    <n v="0"/>
    <m/>
    <n v="0"/>
    <n v="0"/>
    <n v="0"/>
    <s v="YES"/>
    <n v="0"/>
    <s v="61-52"/>
    <m/>
    <m/>
    <m/>
    <n v="0"/>
    <s v="fee simple"/>
    <s v="YES"/>
    <n v="0"/>
    <n v="0"/>
    <n v="0"/>
    <n v="0"/>
    <n v="0"/>
    <m/>
    <m/>
    <m/>
    <m/>
    <m/>
    <m/>
    <m/>
    <m/>
    <m/>
    <m/>
    <n v="1"/>
    <n v="0"/>
    <n v="1"/>
    <s v="Broad Marsh River"/>
    <n v="43"/>
  </r>
  <r>
    <s v="129-1072"/>
    <m/>
    <x v="0"/>
    <s v="2840 CRAN HWY"/>
    <n v="101"/>
    <s v="SANTOS JOHN L"/>
    <s v="SC"/>
    <s v="ONE FAMILY"/>
    <s v="129//1072//"/>
    <n v="0.88017000000000001"/>
    <n v="1"/>
    <n v="1"/>
    <n v="1"/>
    <n v="1"/>
    <s v="SEPTIC"/>
    <n v="0"/>
    <n v="1"/>
    <n v="0"/>
    <s v="YES"/>
    <n v="0"/>
    <s v="129-1072"/>
    <s v="Public Water,Septic"/>
    <s v="SEPTIC"/>
    <s v="SEPTIC"/>
    <n v="0"/>
    <m/>
    <m/>
    <n v="1"/>
    <n v="1"/>
    <n v="3"/>
    <n v="1167"/>
    <n v="1.75"/>
    <m/>
    <m/>
    <m/>
    <m/>
    <m/>
    <m/>
    <m/>
    <m/>
    <m/>
    <m/>
    <n v="1"/>
    <n v="4.6463999999999999"/>
    <n v="1"/>
    <s v="Mill Pond"/>
    <n v="20"/>
  </r>
  <r>
    <s v="133A-144"/>
    <m/>
    <x v="0"/>
    <s v="22 SANDPIPER TER"/>
    <n v="132"/>
    <s v="FISHER JOHN S"/>
    <s v="MR30"/>
    <s v="RES ACLNUD  MDL-00"/>
    <s v="133/A/144//"/>
    <n v="0.30398999999999998"/>
    <n v="0"/>
    <n v="0"/>
    <n v="0"/>
    <n v="0"/>
    <m/>
    <n v="0"/>
    <n v="0"/>
    <n v="0"/>
    <s v="YES"/>
    <n v="0"/>
    <s v="133A-144"/>
    <s v="Public Water,Septic"/>
    <s v="SEPTIC"/>
    <m/>
    <n v="0"/>
    <m/>
    <m/>
    <n v="0"/>
    <n v="0"/>
    <n v="0"/>
    <n v="0"/>
    <n v="0"/>
    <m/>
    <m/>
    <m/>
    <m/>
    <m/>
    <m/>
    <m/>
    <m/>
    <m/>
    <m/>
    <n v="1"/>
    <n v="0"/>
    <n v="1"/>
    <s v="Agawam River"/>
    <n v="42"/>
  </r>
  <r>
    <s v="133A-131"/>
    <m/>
    <x v="0"/>
    <s v="4 WREN TER"/>
    <n v="131"/>
    <s v="TARR JW OR TARR BEVERLY KRAMER"/>
    <s v="MR30"/>
    <s v="RES ACLNPO  MDL-00"/>
    <s v="133/A/131//"/>
    <n v="0.25728000000000001"/>
    <n v="0"/>
    <n v="0"/>
    <n v="0"/>
    <n v="0"/>
    <m/>
    <n v="0"/>
    <n v="0"/>
    <n v="0"/>
    <s v="YES"/>
    <n v="0"/>
    <s v="133A-131"/>
    <s v="Public Water,Septic"/>
    <s v="SEPTIC"/>
    <m/>
    <n v="0"/>
    <m/>
    <m/>
    <n v="0"/>
    <n v="0"/>
    <n v="0"/>
    <n v="0"/>
    <n v="0"/>
    <m/>
    <m/>
    <m/>
    <m/>
    <m/>
    <m/>
    <m/>
    <m/>
    <m/>
    <m/>
    <n v="1"/>
    <n v="0"/>
    <n v="1"/>
    <s v="Agawam River"/>
    <n v="42"/>
  </r>
  <r>
    <s v="129-1070B"/>
    <m/>
    <x v="0"/>
    <s v="0 CRAN HWY"/>
    <n v="132"/>
    <s v="WHITE RICHARD"/>
    <s v="SC"/>
    <s v="RES ACLNUD  MDL-00"/>
    <s v="129//1070/B/"/>
    <n v="2.96E-3"/>
    <n v="0"/>
    <n v="0"/>
    <n v="0"/>
    <n v="0"/>
    <m/>
    <n v="0"/>
    <n v="0"/>
    <n v="0"/>
    <s v="YES"/>
    <n v="0"/>
    <s v="129-1070B"/>
    <m/>
    <m/>
    <m/>
    <n v="0"/>
    <m/>
    <m/>
    <n v="0"/>
    <n v="0"/>
    <n v="0"/>
    <n v="0"/>
    <n v="0"/>
    <m/>
    <m/>
    <m/>
    <m/>
    <m/>
    <m/>
    <m/>
    <m/>
    <m/>
    <m/>
    <n v="0"/>
    <n v="0"/>
    <n v="1"/>
    <s v="Mill Pond"/>
    <n v="20"/>
  </r>
  <r>
    <s v="61-1179"/>
    <m/>
    <x v="0"/>
    <s v="41 GIBBS AVE"/>
    <n v="101"/>
    <s v="MANIGLIA FRANK E"/>
    <s v="MR30"/>
    <s v="ONE FAMILY"/>
    <s v="61//1179//"/>
    <n v="0.98956"/>
    <n v="0"/>
    <n v="0"/>
    <n v="1"/>
    <n v="1"/>
    <s v="SEWER"/>
    <n v="1"/>
    <n v="1"/>
    <n v="5300"/>
    <s v="YES"/>
    <n v="0"/>
    <s v="61-1179"/>
    <s v="All Public"/>
    <s v="SEWER"/>
    <s v="SEWER"/>
    <n v="5300"/>
    <m/>
    <m/>
    <n v="0"/>
    <n v="0"/>
    <n v="4"/>
    <n v="2738"/>
    <n v="2"/>
    <m/>
    <m/>
    <m/>
    <m/>
    <m/>
    <m/>
    <m/>
    <m/>
    <m/>
    <m/>
    <n v="1"/>
    <n v="0"/>
    <n v="1"/>
    <s v="Agawam River"/>
    <n v="42"/>
  </r>
  <r>
    <s v="61-8"/>
    <m/>
    <x v="0"/>
    <s v="16 TOWER TER"/>
    <n v="101"/>
    <s v="DAHER ELIAS A"/>
    <s v="MR30"/>
    <s v="ONE FAMILY"/>
    <s v="61//8//"/>
    <n v="0.25974000000000003"/>
    <n v="1"/>
    <n v="1"/>
    <n v="1"/>
    <n v="1"/>
    <s v="SEPTIC"/>
    <n v="0"/>
    <n v="1"/>
    <n v="14700"/>
    <s v="YES"/>
    <n v="14700"/>
    <s v="61-8"/>
    <s v="Public Water,Public Sewer"/>
    <s v="SEWER"/>
    <s v="SEPTIC"/>
    <n v="14700"/>
    <m/>
    <m/>
    <n v="1"/>
    <n v="1"/>
    <n v="3"/>
    <n v="1888"/>
    <n v="2"/>
    <m/>
    <m/>
    <m/>
    <m/>
    <m/>
    <m/>
    <m/>
    <m/>
    <m/>
    <m/>
    <n v="1"/>
    <n v="9.68"/>
    <n v="1"/>
    <s v="Broad Marsh River"/>
    <n v="43"/>
  </r>
  <r>
    <s v="LAND_NOPARC"/>
    <m/>
    <x v="0"/>
    <m/>
    <n v="0"/>
    <m/>
    <m/>
    <m/>
    <m/>
    <n v="2.1000000000000001E-4"/>
    <n v="0"/>
    <n v="0"/>
    <n v="0"/>
    <n v="0"/>
    <m/>
    <n v="0"/>
    <n v="0"/>
    <n v="0"/>
    <s v="NO"/>
    <n v="0"/>
    <m/>
    <m/>
    <m/>
    <m/>
    <n v="0"/>
    <m/>
    <m/>
    <n v="0"/>
    <n v="0"/>
    <n v="0"/>
    <n v="0"/>
    <n v="0"/>
    <m/>
    <m/>
    <m/>
    <m/>
    <m/>
    <m/>
    <m/>
    <m/>
    <m/>
    <m/>
    <n v="0"/>
    <n v="0"/>
    <n v="1"/>
    <s v="Agawam River"/>
    <n v="42"/>
  </r>
  <r>
    <s v="LAND_NOPARC"/>
    <m/>
    <x v="0"/>
    <m/>
    <n v="0"/>
    <m/>
    <m/>
    <m/>
    <m/>
    <n v="1.14E-3"/>
    <n v="0"/>
    <n v="0"/>
    <n v="0"/>
    <n v="0"/>
    <m/>
    <n v="0"/>
    <n v="0"/>
    <n v="0"/>
    <s v="NO"/>
    <n v="0"/>
    <m/>
    <m/>
    <m/>
    <m/>
    <n v="0"/>
    <m/>
    <m/>
    <n v="0"/>
    <n v="0"/>
    <n v="0"/>
    <n v="0"/>
    <n v="0"/>
    <m/>
    <m/>
    <m/>
    <m/>
    <m/>
    <m/>
    <m/>
    <m/>
    <m/>
    <m/>
    <n v="0"/>
    <n v="0"/>
    <n v="1"/>
    <s v="Agawam River"/>
    <n v="42"/>
  </r>
  <r>
    <s v="129-1101A"/>
    <m/>
    <x v="0"/>
    <s v="17 OLD GLEN CHARLIE RD"/>
    <n v="101"/>
    <s v="LIZARRALDE DANIEL"/>
    <s v="MR30"/>
    <s v="ONE FAMILY"/>
    <s v="129//1101/A/"/>
    <n v="0.55400000000000005"/>
    <n v="0"/>
    <n v="0"/>
    <n v="0"/>
    <n v="0"/>
    <m/>
    <n v="0"/>
    <n v="1"/>
    <n v="6200"/>
    <s v="YES"/>
    <n v="6200"/>
    <s v="129-1101A"/>
    <s v="Public Water,Septic"/>
    <s v="SEPTIC"/>
    <m/>
    <n v="6200"/>
    <m/>
    <m/>
    <n v="0"/>
    <n v="0"/>
    <n v="3"/>
    <n v="2159"/>
    <n v="2"/>
    <m/>
    <m/>
    <m/>
    <m/>
    <m/>
    <m/>
    <m/>
    <m/>
    <m/>
    <m/>
    <n v="1"/>
    <n v="0"/>
    <n v="1"/>
    <s v="Mill Pond"/>
    <n v="20"/>
  </r>
  <r>
    <s v="LAND_NOPARC"/>
    <m/>
    <x v="0"/>
    <m/>
    <n v="0"/>
    <m/>
    <m/>
    <m/>
    <m/>
    <n v="1.39E-3"/>
    <n v="0"/>
    <n v="0"/>
    <n v="0"/>
    <n v="0"/>
    <m/>
    <n v="0"/>
    <n v="0"/>
    <n v="0"/>
    <s v="NO"/>
    <n v="0"/>
    <m/>
    <m/>
    <m/>
    <m/>
    <n v="0"/>
    <m/>
    <m/>
    <n v="0"/>
    <n v="0"/>
    <n v="0"/>
    <n v="0"/>
    <n v="0"/>
    <m/>
    <m/>
    <m/>
    <m/>
    <m/>
    <m/>
    <m/>
    <m/>
    <m/>
    <m/>
    <n v="0"/>
    <n v="0"/>
    <n v="1"/>
    <s v="Agawam River"/>
    <n v="42"/>
  </r>
  <r>
    <s v="132A-27"/>
    <m/>
    <x v="0"/>
    <s v="99 MAYFLOWER RIDGE DR"/>
    <n v="101"/>
    <s v="GORMAN DALE J"/>
    <s v="MR30"/>
    <s v="ONE FAMILY"/>
    <s v="132/A/27//"/>
    <n v="0.71326999999999996"/>
    <n v="1"/>
    <n v="1"/>
    <n v="1"/>
    <n v="1"/>
    <s v="SEPTIC"/>
    <n v="0"/>
    <n v="0"/>
    <n v="0"/>
    <s v="YES"/>
    <n v="0"/>
    <s v="132A-27"/>
    <s v="Public Water,Septic"/>
    <s v="SEPTIC"/>
    <s v="SEPTIC"/>
    <n v="0"/>
    <m/>
    <m/>
    <n v="1"/>
    <n v="1"/>
    <n v="4"/>
    <n v="1909"/>
    <n v="1"/>
    <m/>
    <m/>
    <m/>
    <m/>
    <m/>
    <m/>
    <m/>
    <m/>
    <m/>
    <m/>
    <n v="2"/>
    <n v="9.68"/>
    <n v="1"/>
    <s v="Agawam River"/>
    <n v="42"/>
  </r>
  <r>
    <s v="133A-143"/>
    <m/>
    <x v="0"/>
    <s v="24 SANDPIPER TER"/>
    <n v="101"/>
    <s v="FISHER LORRAINE M TRUSTEE"/>
    <s v="MR30"/>
    <s v="ONE FAMILY"/>
    <s v="133/A/143//"/>
    <n v="0.36135"/>
    <n v="1"/>
    <n v="1"/>
    <n v="1"/>
    <n v="1"/>
    <s v="SEPTIC"/>
    <n v="0"/>
    <n v="1"/>
    <n v="2300"/>
    <s v="YES"/>
    <n v="2300"/>
    <s v="133A-143"/>
    <s v="Public Water,Septic"/>
    <s v="SEPTIC"/>
    <s v="SEPTIC"/>
    <n v="2300"/>
    <m/>
    <m/>
    <n v="1"/>
    <n v="1"/>
    <n v="4"/>
    <n v="1387"/>
    <n v="1.75"/>
    <m/>
    <m/>
    <m/>
    <m/>
    <m/>
    <m/>
    <m/>
    <m/>
    <m/>
    <m/>
    <n v="1"/>
    <n v="9.68"/>
    <n v="1"/>
    <s v="Agawam River"/>
    <n v="42"/>
  </r>
  <r>
    <s v="132-1083"/>
    <m/>
    <x v="0"/>
    <s v="31 OLD CARR LANDING RD"/>
    <n v="131"/>
    <s v="ELDREDGE DAVID W"/>
    <s v="MR30"/>
    <s v="RES ACLNPO  MDL-00"/>
    <s v="132//1083//"/>
    <n v="8.3128499999999992"/>
    <n v="0"/>
    <n v="0"/>
    <n v="0"/>
    <n v="0"/>
    <m/>
    <n v="0"/>
    <n v="0"/>
    <n v="0"/>
    <s v="YES"/>
    <n v="0"/>
    <s v="132-1083"/>
    <s v="Well,Septic"/>
    <s v="SEPTIC"/>
    <m/>
    <n v="0"/>
    <m/>
    <m/>
    <n v="0"/>
    <n v="0"/>
    <n v="0"/>
    <n v="0"/>
    <n v="0"/>
    <m/>
    <m/>
    <m/>
    <m/>
    <m/>
    <m/>
    <m/>
    <m/>
    <m/>
    <m/>
    <n v="1"/>
    <n v="0"/>
    <n v="1"/>
    <s v="Agawam River"/>
    <n v="42"/>
  </r>
  <r>
    <s v="61-1091"/>
    <m/>
    <x v="0"/>
    <s v="240 HIGH ST"/>
    <n v="109"/>
    <s v="BRIGGS DIANE M"/>
    <s v="MR30"/>
    <s v="MULTI HSES"/>
    <s v="61//1091//"/>
    <n v="0.35205999999999998"/>
    <n v="0"/>
    <n v="0"/>
    <n v="2"/>
    <n v="2"/>
    <s v="SEWER"/>
    <n v="1"/>
    <n v="1"/>
    <n v="9600"/>
    <s v="YES"/>
    <n v="0"/>
    <s v="61-1091"/>
    <s v="Public Water,Public Sewer"/>
    <s v="SEWER"/>
    <s v="SEWER"/>
    <n v="9600"/>
    <m/>
    <m/>
    <n v="0"/>
    <n v="0"/>
    <n v="3"/>
    <n v="1450"/>
    <n v="1.75"/>
    <m/>
    <m/>
    <m/>
    <m/>
    <m/>
    <m/>
    <m/>
    <m/>
    <m/>
    <m/>
    <n v="1"/>
    <n v="0"/>
    <n v="1"/>
    <s v="Agawam River"/>
    <n v="42"/>
  </r>
  <r>
    <s v="132A-1"/>
    <m/>
    <x v="0"/>
    <s v="45 MAYFLOWER RIDGE DR"/>
    <n v="101"/>
    <s v="MARTENSON DOROTHY L"/>
    <s v="MR30"/>
    <s v="ONE FAMILY"/>
    <s v="132/A/1//"/>
    <n v="0.46172000000000002"/>
    <n v="1"/>
    <n v="1"/>
    <n v="1"/>
    <n v="1"/>
    <s v="SEPTIC"/>
    <n v="0"/>
    <n v="1"/>
    <n v="4800"/>
    <s v="YES"/>
    <n v="4800"/>
    <s v="132A-1"/>
    <s v="Public Water,Septic"/>
    <s v="SEPTIC"/>
    <s v="SEPTIC"/>
    <n v="4800"/>
    <m/>
    <m/>
    <n v="1"/>
    <n v="1"/>
    <n v="3"/>
    <n v="1275"/>
    <n v="1"/>
    <m/>
    <m/>
    <m/>
    <m/>
    <m/>
    <m/>
    <m/>
    <m/>
    <m/>
    <m/>
    <n v="1"/>
    <n v="9.68"/>
    <n v="1"/>
    <s v="Agawam River"/>
    <n v="42"/>
  </r>
  <r>
    <s v="133A-117"/>
    <m/>
    <x v="0"/>
    <s v="5 WREN TER"/>
    <n v="101"/>
    <s v="SULLIVAN JOSEPH J"/>
    <s v="MR30"/>
    <s v="ONE FAMILY"/>
    <s v="133/A/117//"/>
    <n v="0.51846000000000003"/>
    <n v="1"/>
    <n v="1"/>
    <n v="1"/>
    <n v="1"/>
    <s v="SEPTIC"/>
    <n v="0"/>
    <n v="1"/>
    <n v="12200"/>
    <s v="YES"/>
    <n v="12200"/>
    <s v="133A-117"/>
    <s v="Public Water,Septic"/>
    <s v="SEPTIC"/>
    <s v="SEPTIC"/>
    <n v="12200"/>
    <m/>
    <m/>
    <n v="1"/>
    <n v="1"/>
    <n v="2"/>
    <n v="864"/>
    <n v="1"/>
    <m/>
    <m/>
    <m/>
    <m/>
    <m/>
    <m/>
    <m/>
    <m/>
    <m/>
    <m/>
    <n v="1"/>
    <n v="9.68"/>
    <n v="1"/>
    <s v="Agawam River"/>
    <n v="42"/>
  </r>
  <r>
    <s v="LAND_NOPARC"/>
    <m/>
    <x v="0"/>
    <m/>
    <n v="0"/>
    <m/>
    <m/>
    <m/>
    <m/>
    <n v="2.7399999999999998E-3"/>
    <n v="0"/>
    <n v="0"/>
    <n v="0"/>
    <n v="0"/>
    <m/>
    <n v="0"/>
    <n v="0"/>
    <n v="0"/>
    <s v="NO"/>
    <n v="0"/>
    <m/>
    <m/>
    <m/>
    <m/>
    <n v="0"/>
    <m/>
    <m/>
    <n v="0"/>
    <n v="0"/>
    <n v="0"/>
    <n v="0"/>
    <n v="0"/>
    <m/>
    <m/>
    <m/>
    <m/>
    <m/>
    <m/>
    <m/>
    <m/>
    <m/>
    <m/>
    <n v="0"/>
    <n v="0"/>
    <n v="1"/>
    <s v="Agawam River"/>
    <n v="42"/>
  </r>
  <r>
    <s v="133A-137"/>
    <m/>
    <x v="0"/>
    <s v="42 MEADOWLARK DR"/>
    <n v="101"/>
    <s v="ALCAMISI MARY J"/>
    <s v="MR30"/>
    <s v="ONE FAMILY"/>
    <s v="133/A/137//"/>
    <n v="0.23885000000000001"/>
    <n v="1"/>
    <n v="1"/>
    <n v="1"/>
    <n v="1"/>
    <s v="SEPTIC"/>
    <n v="0"/>
    <n v="1"/>
    <n v="10500"/>
    <s v="YES"/>
    <n v="10500"/>
    <s v="133A-137"/>
    <s v="Public Water,Septic"/>
    <s v="SEPTIC"/>
    <s v="SEPTIC"/>
    <n v="10500"/>
    <m/>
    <m/>
    <n v="1"/>
    <n v="1"/>
    <n v="2"/>
    <n v="880"/>
    <n v="1"/>
    <m/>
    <m/>
    <m/>
    <m/>
    <m/>
    <m/>
    <m/>
    <m/>
    <m/>
    <m/>
    <n v="1"/>
    <n v="9.68"/>
    <n v="1"/>
    <s v="Agawam River"/>
    <n v="42"/>
  </r>
  <r>
    <s v="61-R1"/>
    <m/>
    <x v="0"/>
    <s v="0 GIBBS AVE"/>
    <n v="903"/>
    <s v="TOWN OF WAREHAM"/>
    <s v="MR30"/>
    <s v="MUNICIPAL  MDL-00"/>
    <s v="61//R1//"/>
    <n v="0.36598999999999998"/>
    <n v="0"/>
    <n v="0"/>
    <n v="0"/>
    <n v="0"/>
    <m/>
    <n v="0"/>
    <n v="0"/>
    <n v="0"/>
    <s v="YES"/>
    <n v="0"/>
    <s v="61-R1"/>
    <s v="All Public"/>
    <s v="SEWER"/>
    <m/>
    <n v="0"/>
    <m/>
    <m/>
    <n v="0"/>
    <n v="0"/>
    <n v="0"/>
    <n v="0"/>
    <n v="0"/>
    <m/>
    <m/>
    <m/>
    <m/>
    <m/>
    <m/>
    <m/>
    <m/>
    <m/>
    <m/>
    <n v="1"/>
    <n v="0"/>
    <n v="1"/>
    <s v="Agawam River"/>
    <n v="42"/>
  </r>
  <r>
    <s v="133-1085B"/>
    <m/>
    <x v="0"/>
    <s v="224 SANDWICH RD"/>
    <n v="393"/>
    <s v="AMES WILLIAM D"/>
    <s v="SC"/>
    <s v="AH-NOT 61A"/>
    <s v="133//1085/B/"/>
    <n v="6.5342099999999999"/>
    <n v="0"/>
    <n v="0"/>
    <n v="0"/>
    <n v="0"/>
    <m/>
    <n v="0"/>
    <n v="1"/>
    <n v="17000"/>
    <s v="YES"/>
    <n v="0"/>
    <s v="133-1085B"/>
    <m/>
    <m/>
    <m/>
    <n v="17000"/>
    <m/>
    <m/>
    <n v="0"/>
    <n v="0"/>
    <n v="0"/>
    <n v="0"/>
    <n v="0"/>
    <m/>
    <m/>
    <m/>
    <m/>
    <m/>
    <m/>
    <m/>
    <m/>
    <m/>
    <m/>
    <n v="1"/>
    <n v="0"/>
    <n v="1"/>
    <s v="Agawam River"/>
    <n v="42"/>
  </r>
  <r>
    <s v="129-1070A"/>
    <m/>
    <x v="0"/>
    <s v="2832 CRAN HWY"/>
    <n v="101"/>
    <s v="SYLVESTER JEANETTE L"/>
    <s v="SC"/>
    <s v="ONE FAMILY"/>
    <s v="129//1070/A/"/>
    <n v="9.6479999999999996E-2"/>
    <n v="1"/>
    <n v="1"/>
    <n v="1"/>
    <n v="1"/>
    <s v="SEPTIC"/>
    <n v="0"/>
    <n v="1"/>
    <n v="5300"/>
    <s v="NO_W1"/>
    <n v="5300"/>
    <s v="129-1070A"/>
    <s v="Public Water,Gas,Septic"/>
    <s v="SEPTIC"/>
    <s v="SEPTIC"/>
    <n v="5300"/>
    <m/>
    <m/>
    <n v="1"/>
    <n v="1"/>
    <n v="4"/>
    <n v="1404"/>
    <n v="1"/>
    <m/>
    <m/>
    <m/>
    <m/>
    <m/>
    <m/>
    <m/>
    <m/>
    <m/>
    <m/>
    <n v="1"/>
    <n v="4.6463999999999999"/>
    <n v="1"/>
    <s v="Mill Pond"/>
    <n v="20"/>
  </r>
  <r>
    <s v="61-1026"/>
    <m/>
    <x v="0"/>
    <s v="443 MAIN ST"/>
    <n v="105"/>
    <s v="BLACK PATRICIA A"/>
    <s v="MR30"/>
    <s v="THREE FAM"/>
    <s v="61//1026//"/>
    <n v="0.71016999999999997"/>
    <n v="0"/>
    <n v="0"/>
    <n v="1"/>
    <n v="1"/>
    <s v="SEWER"/>
    <n v="1"/>
    <n v="1"/>
    <n v="12800"/>
    <s v="YES"/>
    <n v="0"/>
    <s v="61-1026"/>
    <s v="All Public"/>
    <s v="SEWER"/>
    <s v="SEWER"/>
    <n v="12800"/>
    <m/>
    <m/>
    <n v="0"/>
    <n v="0"/>
    <n v="7"/>
    <n v="3990"/>
    <n v="2.5"/>
    <m/>
    <m/>
    <m/>
    <m/>
    <m/>
    <m/>
    <m/>
    <m/>
    <m/>
    <m/>
    <n v="1"/>
    <n v="0"/>
    <n v="1"/>
    <s v="Agawam River"/>
    <n v="42"/>
  </r>
  <r>
    <s v="61-1023"/>
    <m/>
    <x v="0"/>
    <s v="451 MAIN ST"/>
    <n v="105"/>
    <s v="SANBORN RALPH S"/>
    <s v="MR30"/>
    <s v="THREE FAM"/>
    <s v="61//1023//"/>
    <n v="0.24879000000000001"/>
    <n v="0"/>
    <n v="0"/>
    <n v="1"/>
    <n v="1"/>
    <s v="SEWER"/>
    <n v="1"/>
    <n v="0"/>
    <n v="0"/>
    <s v="YES"/>
    <n v="0"/>
    <s v="61-1023"/>
    <s v="All Public"/>
    <s v="SEWER"/>
    <s v="SEWER"/>
    <n v="0"/>
    <m/>
    <m/>
    <n v="0"/>
    <n v="0"/>
    <n v="8"/>
    <n v="2934"/>
    <n v="2.5"/>
    <m/>
    <m/>
    <m/>
    <m/>
    <m/>
    <m/>
    <m/>
    <m/>
    <m/>
    <m/>
    <n v="1"/>
    <n v="0"/>
    <n v="1"/>
    <s v="Agawam River"/>
    <n v="42"/>
  </r>
  <r>
    <s v="132A-9"/>
    <m/>
    <x v="0"/>
    <s v="50 MAYFLOWER RIDGE DR"/>
    <n v="101"/>
    <s v="MAHONEY BRIAN"/>
    <s v="MR30"/>
    <s v="ONE FAMILY"/>
    <s v="132/A/9//"/>
    <n v="0.33171"/>
    <n v="1"/>
    <n v="1"/>
    <n v="1"/>
    <n v="1"/>
    <s v="SEPTIC"/>
    <n v="0"/>
    <n v="1"/>
    <n v="8200"/>
    <s v="YES"/>
    <n v="8200"/>
    <s v="132A-9"/>
    <s v="Public Water,Septic"/>
    <s v="SEPTIC"/>
    <s v="SEPTIC"/>
    <n v="8200"/>
    <m/>
    <m/>
    <n v="1"/>
    <n v="1"/>
    <n v="2"/>
    <n v="832"/>
    <n v="1"/>
    <m/>
    <m/>
    <m/>
    <m/>
    <m/>
    <m/>
    <m/>
    <m/>
    <m/>
    <m/>
    <n v="1"/>
    <n v="9.68"/>
    <n v="1"/>
    <s v="Agawam River"/>
    <n v="42"/>
  </r>
  <r>
    <s v="133A-142"/>
    <m/>
    <x v="0"/>
    <s v="26 SANDPIPER TER"/>
    <n v="106"/>
    <s v="J &amp; L REALTY CO"/>
    <s v="MR30"/>
    <s v="AC LND IMP  MDL-00"/>
    <s v="133/A/142//"/>
    <n v="0.34392"/>
    <n v="0"/>
    <n v="0"/>
    <n v="0"/>
    <n v="0"/>
    <m/>
    <n v="0"/>
    <n v="0"/>
    <n v="0"/>
    <s v="YES"/>
    <n v="0"/>
    <s v="133A-142"/>
    <s v="Septic"/>
    <s v="SEPTIC"/>
    <m/>
    <n v="0"/>
    <m/>
    <m/>
    <n v="0"/>
    <n v="0"/>
    <n v="0"/>
    <n v="0"/>
    <n v="0"/>
    <m/>
    <m/>
    <m/>
    <m/>
    <m/>
    <m/>
    <m/>
    <m/>
    <m/>
    <m/>
    <n v="1"/>
    <n v="0"/>
    <n v="1"/>
    <s v="Agawam River"/>
    <n v="42"/>
  </r>
  <r>
    <s v="133-1082"/>
    <m/>
    <x v="0"/>
    <s v="216 SANDWICH RD"/>
    <n v="301"/>
    <s v="BRANION ANICETRA LIFE ESTATE"/>
    <s v="SC"/>
    <s v="MOTELS  MDL-94"/>
    <s v="133//1082//"/>
    <n v="0.63041999999999998"/>
    <n v="1"/>
    <n v="1"/>
    <n v="1"/>
    <n v="1"/>
    <s v="SEPTIC"/>
    <n v="0"/>
    <n v="1"/>
    <n v="7200"/>
    <s v="YES"/>
    <n v="7200"/>
    <s v="133-1082"/>
    <s v="All Public"/>
    <s v="SEWER"/>
    <s v="SEPTIC"/>
    <n v="7200"/>
    <m/>
    <m/>
    <n v="1"/>
    <n v="1"/>
    <n v="0"/>
    <n v="1600"/>
    <n v="1"/>
    <m/>
    <m/>
    <m/>
    <m/>
    <m/>
    <m/>
    <m/>
    <m/>
    <m/>
    <m/>
    <n v="1"/>
    <n v="9.68"/>
    <n v="1"/>
    <s v="Agawam River"/>
    <n v="42"/>
  </r>
  <r>
    <s v="133A-130"/>
    <m/>
    <x v="0"/>
    <s v="6 WREN TER"/>
    <n v="101"/>
    <s v="FEMINO RICHARD"/>
    <s v="MR30"/>
    <s v="ONE FAMILY"/>
    <s v="133/A/130//"/>
    <n v="0.31652000000000002"/>
    <n v="1"/>
    <n v="1"/>
    <n v="1"/>
    <n v="1"/>
    <s v="SEPTIC"/>
    <n v="0"/>
    <n v="1"/>
    <n v="7700"/>
    <s v="YES"/>
    <n v="7700"/>
    <s v="133A-130"/>
    <s v="Public Water,Septic"/>
    <s v="SEPTIC"/>
    <s v="SEPTIC"/>
    <n v="7700"/>
    <m/>
    <m/>
    <n v="1"/>
    <n v="1"/>
    <n v="4"/>
    <n v="2624"/>
    <n v="2"/>
    <m/>
    <m/>
    <m/>
    <m/>
    <m/>
    <m/>
    <m/>
    <m/>
    <m/>
    <m/>
    <n v="1"/>
    <n v="9.68"/>
    <n v="1"/>
    <s v="Agawam River"/>
    <n v="42"/>
  </r>
  <r>
    <s v="61-1053"/>
    <m/>
    <x v="0"/>
    <s v="237 HIGH ST"/>
    <n v="101"/>
    <s v="STRANG PATRICIA"/>
    <s v="MR30"/>
    <s v="ONE FAMILY"/>
    <s v="61//1053//"/>
    <n v="0.35489999999999999"/>
    <n v="0"/>
    <n v="0"/>
    <n v="1"/>
    <n v="1"/>
    <s v="SEWER"/>
    <n v="1"/>
    <n v="1"/>
    <n v="6700"/>
    <s v="YES"/>
    <n v="0"/>
    <s v="61-1053"/>
    <s v="Public Water,Public Sewer"/>
    <s v="SEWER"/>
    <s v="SEWER"/>
    <n v="6700"/>
    <m/>
    <m/>
    <n v="0"/>
    <n v="0"/>
    <n v="4"/>
    <n v="1538"/>
    <n v="1.5"/>
    <m/>
    <m/>
    <m/>
    <m/>
    <m/>
    <m/>
    <m/>
    <m/>
    <m/>
    <m/>
    <n v="1"/>
    <n v="0"/>
    <n v="1"/>
    <s v="Agawam River"/>
    <n v="42"/>
  </r>
  <r>
    <s v="132B-22"/>
    <m/>
    <x v="0"/>
    <s v="0 CRAN HWY  OFF"/>
    <n v="132"/>
    <s v="HAYES CONSTANCE J"/>
    <s v="MR30"/>
    <s v="RES ACLNUD  MDL-00"/>
    <s v="132/B/22//"/>
    <n v="0.23455999999999999"/>
    <n v="0"/>
    <n v="0"/>
    <n v="0"/>
    <n v="0"/>
    <m/>
    <n v="0"/>
    <n v="0"/>
    <n v="0"/>
    <s v="YES"/>
    <n v="0"/>
    <s v="132B-22"/>
    <s v="Public Water,Septic"/>
    <s v="SEPTIC"/>
    <m/>
    <n v="0"/>
    <m/>
    <m/>
    <n v="0"/>
    <n v="0"/>
    <n v="0"/>
    <n v="0"/>
    <n v="0"/>
    <m/>
    <m/>
    <m/>
    <m/>
    <m/>
    <m/>
    <m/>
    <m/>
    <m/>
    <m/>
    <n v="1"/>
    <n v="0"/>
    <n v="1"/>
    <s v="Agawam River"/>
    <n v="42"/>
  </r>
  <r>
    <s v="61-1055"/>
    <m/>
    <x v="0"/>
    <s v="440 MAIN ST"/>
    <n v="332"/>
    <s v="FELTMATE ALAN B"/>
    <s v="MR30"/>
    <s v="SVC GAR/GAR M-95"/>
    <s v="61//1055//"/>
    <n v="0.24199000000000001"/>
    <n v="1"/>
    <n v="1"/>
    <n v="1"/>
    <n v="1"/>
    <s v="SEPTIC"/>
    <n v="0"/>
    <n v="1"/>
    <n v="0"/>
    <s v="YES"/>
    <n v="0"/>
    <s v="61-1055"/>
    <s v="All Public"/>
    <s v="SEWER"/>
    <s v="SEPTIC"/>
    <n v="0"/>
    <m/>
    <m/>
    <n v="1"/>
    <n v="1"/>
    <n v="0"/>
    <n v="3600"/>
    <n v="1"/>
    <m/>
    <m/>
    <m/>
    <m/>
    <m/>
    <m/>
    <m/>
    <m/>
    <m/>
    <m/>
    <n v="1"/>
    <n v="9.68"/>
    <n v="1"/>
    <s v="Agawam River"/>
    <n v="42"/>
  </r>
  <r>
    <s v="LAND_NOPARC"/>
    <m/>
    <x v="0"/>
    <m/>
    <n v="0"/>
    <m/>
    <m/>
    <m/>
    <m/>
    <n v="9.9900000000000006E-3"/>
    <n v="0"/>
    <n v="0"/>
    <n v="0"/>
    <n v="0"/>
    <m/>
    <n v="0"/>
    <n v="0"/>
    <n v="0"/>
    <s v="NO"/>
    <n v="0"/>
    <m/>
    <m/>
    <m/>
    <m/>
    <n v="0"/>
    <m/>
    <m/>
    <n v="0"/>
    <n v="0"/>
    <n v="0"/>
    <n v="0"/>
    <n v="0"/>
    <m/>
    <m/>
    <m/>
    <m/>
    <m/>
    <m/>
    <m/>
    <m/>
    <m/>
    <m/>
    <n v="0"/>
    <n v="0"/>
    <n v="1"/>
    <s v="Agawam River"/>
    <n v="42"/>
  </r>
  <r>
    <s v="LAND_NOPARC"/>
    <m/>
    <x v="0"/>
    <m/>
    <n v="0"/>
    <m/>
    <m/>
    <m/>
    <m/>
    <n v="1.2099999999999999E-3"/>
    <n v="0"/>
    <n v="0"/>
    <n v="0"/>
    <n v="0"/>
    <m/>
    <n v="0"/>
    <n v="0"/>
    <n v="0"/>
    <s v="NO"/>
    <n v="0"/>
    <m/>
    <m/>
    <m/>
    <m/>
    <n v="0"/>
    <m/>
    <m/>
    <n v="0"/>
    <n v="0"/>
    <n v="0"/>
    <n v="0"/>
    <n v="0"/>
    <m/>
    <m/>
    <m/>
    <m/>
    <m/>
    <m/>
    <m/>
    <m/>
    <m/>
    <m/>
    <n v="0"/>
    <n v="0"/>
    <n v="1"/>
    <s v="Agawam River"/>
    <n v="42"/>
  </r>
  <r>
    <s v="132-1082"/>
    <m/>
    <x v="0"/>
    <s v="27 OLD CARR LANDING RD"/>
    <n v="101"/>
    <s v="FREEMAN LUCY A"/>
    <s v="MR30"/>
    <s v="ONE FAMILY"/>
    <s v="132//1082//"/>
    <n v="2.4824000000000002"/>
    <n v="1"/>
    <n v="1"/>
    <n v="1"/>
    <n v="1"/>
    <s v="SEPTIC"/>
    <n v="0"/>
    <n v="0"/>
    <n v="0"/>
    <s v="YES"/>
    <n v="0"/>
    <s v="132-1082"/>
    <s v="Well,Septic"/>
    <s v="SEPTIC"/>
    <s v="SEPTIC"/>
    <n v="0"/>
    <m/>
    <m/>
    <n v="1"/>
    <n v="1"/>
    <n v="1"/>
    <n v="540"/>
    <n v="1"/>
    <m/>
    <m/>
    <m/>
    <m/>
    <m/>
    <m/>
    <m/>
    <m/>
    <m/>
    <m/>
    <n v="1"/>
    <n v="9.68"/>
    <n v="1"/>
    <s v="Agawam River"/>
    <n v="42"/>
  </r>
  <r>
    <s v="132A-14"/>
    <m/>
    <x v="0"/>
    <s v="104 MAYFLOWER RIDGE DR"/>
    <n v="101"/>
    <s v="HOUDLETTE MICHAEL W"/>
    <s v="MR30"/>
    <s v="ONE FAMILY"/>
    <s v="132/A/14//"/>
    <n v="0.58218999999999999"/>
    <n v="1"/>
    <n v="1"/>
    <n v="1"/>
    <n v="1"/>
    <s v="SEPTIC"/>
    <n v="0"/>
    <n v="1"/>
    <n v="17200"/>
    <s v="NO_W1"/>
    <n v="17200"/>
    <s v="132A-14"/>
    <s v="Public Water,Septic"/>
    <s v="SEPTIC"/>
    <s v="SEPTIC"/>
    <n v="17200"/>
    <m/>
    <m/>
    <n v="1"/>
    <n v="1"/>
    <n v="3"/>
    <n v="1991"/>
    <n v="1.75"/>
    <m/>
    <m/>
    <m/>
    <m/>
    <m/>
    <m/>
    <m/>
    <m/>
    <m/>
    <m/>
    <n v="2"/>
    <n v="9.68"/>
    <n v="1"/>
    <s v="Agawam River"/>
    <n v="42"/>
  </r>
  <r>
    <s v="133-1090"/>
    <m/>
    <x v="0"/>
    <s v="4 PLYMOUTH RD"/>
    <n v="101"/>
    <s v="MONTEIRO GREGORY L"/>
    <s v="SC"/>
    <s v="ONE FAMILY"/>
    <s v="133//1090//"/>
    <n v="0.54054999999999997"/>
    <n v="1"/>
    <n v="1"/>
    <n v="1"/>
    <n v="1"/>
    <s v="SEPTIC"/>
    <n v="0"/>
    <n v="1"/>
    <n v="5700"/>
    <s v="YES"/>
    <n v="5700"/>
    <s v="133-1090"/>
    <s v="Public Water,Septic"/>
    <s v="SEPTIC"/>
    <s v="SEPTIC"/>
    <n v="5700"/>
    <m/>
    <m/>
    <n v="1"/>
    <n v="1"/>
    <n v="2"/>
    <n v="876"/>
    <n v="1.3"/>
    <m/>
    <m/>
    <m/>
    <m/>
    <m/>
    <m/>
    <m/>
    <m/>
    <m/>
    <m/>
    <n v="1"/>
    <n v="9.68"/>
    <n v="1"/>
    <s v="Agawam River"/>
    <n v="42"/>
  </r>
  <r>
    <s v="132B-1000"/>
    <m/>
    <x v="0"/>
    <s v="0 CRAN HWY  OFF"/>
    <n v="132"/>
    <s v="HAYES CONSTANCE J"/>
    <s v="MR30"/>
    <s v="RES ACLNUD  MDL-00"/>
    <s v="132/B/1000//"/>
    <n v="1.4487000000000001"/>
    <n v="0"/>
    <n v="0"/>
    <n v="0"/>
    <n v="0"/>
    <m/>
    <n v="0"/>
    <n v="0"/>
    <n v="0"/>
    <s v="YES"/>
    <n v="0"/>
    <s v="132B-1000"/>
    <s v="Public Water,Septic"/>
    <s v="SEPTIC"/>
    <m/>
    <n v="0"/>
    <m/>
    <m/>
    <n v="0"/>
    <n v="0"/>
    <n v="0"/>
    <n v="0"/>
    <n v="0"/>
    <m/>
    <m/>
    <m/>
    <m/>
    <m/>
    <m/>
    <m/>
    <m/>
    <m/>
    <m/>
    <n v="2"/>
    <n v="0"/>
    <n v="1"/>
    <s v="Agawam River"/>
    <n v="42"/>
  </r>
  <r>
    <s v="133A-136"/>
    <m/>
    <x v="0"/>
    <s v="11 SANDPIPER TER"/>
    <n v="101"/>
    <s v="STANWOOD JOHN M"/>
    <s v="MR30"/>
    <s v="ONE FAMILY"/>
    <s v="133/A/136//"/>
    <n v="0.24723000000000001"/>
    <n v="1"/>
    <n v="1"/>
    <n v="1"/>
    <n v="1"/>
    <s v="SEPTIC"/>
    <n v="0"/>
    <n v="1"/>
    <n v="6200"/>
    <s v="YES"/>
    <n v="6200"/>
    <s v="133A-136"/>
    <s v="Public Water,Septic"/>
    <s v="SEPTIC"/>
    <s v="SEPTIC"/>
    <n v="6200"/>
    <m/>
    <m/>
    <n v="1"/>
    <n v="1"/>
    <n v="2"/>
    <n v="792"/>
    <n v="1"/>
    <m/>
    <m/>
    <m/>
    <m/>
    <m/>
    <m/>
    <m/>
    <m/>
    <m/>
    <m/>
    <n v="1"/>
    <n v="9.68"/>
    <n v="1"/>
    <s v="Agawam River"/>
    <n v="42"/>
  </r>
  <r>
    <s v="LAND_NOPARC"/>
    <m/>
    <x v="0"/>
    <m/>
    <n v="0"/>
    <m/>
    <m/>
    <m/>
    <m/>
    <n v="4.6000000000000001E-4"/>
    <n v="0"/>
    <n v="0"/>
    <n v="0"/>
    <n v="0"/>
    <m/>
    <n v="0"/>
    <n v="0"/>
    <n v="0"/>
    <s v="NO"/>
    <n v="0"/>
    <m/>
    <m/>
    <m/>
    <m/>
    <n v="0"/>
    <m/>
    <m/>
    <n v="0"/>
    <n v="0"/>
    <n v="0"/>
    <n v="0"/>
    <n v="0"/>
    <m/>
    <m/>
    <m/>
    <m/>
    <m/>
    <m/>
    <m/>
    <m/>
    <m/>
    <m/>
    <n v="0"/>
    <n v="0"/>
    <n v="1"/>
    <s v="Agawam River"/>
    <n v="42"/>
  </r>
  <r>
    <s v="129-1071"/>
    <m/>
    <x v="0"/>
    <s v="2836 CRAN HWY"/>
    <n v="392"/>
    <s v="BOUSQUET DOROTHY O &amp; HALL ROGER"/>
    <s v="SC"/>
    <s v="UNDEV LAND"/>
    <s v="129//1071//"/>
    <n v="0.31428"/>
    <n v="0"/>
    <n v="0"/>
    <n v="0"/>
    <n v="0"/>
    <m/>
    <n v="0"/>
    <n v="0"/>
    <n v="0"/>
    <s v="YES"/>
    <n v="0"/>
    <s v="129-1071"/>
    <m/>
    <m/>
    <m/>
    <n v="0"/>
    <m/>
    <m/>
    <n v="0"/>
    <n v="0"/>
    <n v="0"/>
    <n v="0"/>
    <n v="0"/>
    <m/>
    <m/>
    <m/>
    <m/>
    <m/>
    <m/>
    <m/>
    <m/>
    <m/>
    <m/>
    <n v="1"/>
    <n v="0"/>
    <n v="1"/>
    <s v="Mill Pond"/>
    <n v="20"/>
  </r>
  <r>
    <s v="LAND_NOPARC"/>
    <m/>
    <x v="0"/>
    <m/>
    <n v="0"/>
    <m/>
    <m/>
    <m/>
    <m/>
    <n v="2.5649999999999999E-2"/>
    <n v="0"/>
    <n v="0"/>
    <n v="0"/>
    <n v="0"/>
    <m/>
    <n v="0"/>
    <n v="0"/>
    <n v="0"/>
    <s v="NO"/>
    <n v="0"/>
    <m/>
    <m/>
    <m/>
    <m/>
    <n v="0"/>
    <m/>
    <m/>
    <n v="0"/>
    <n v="0"/>
    <n v="0"/>
    <n v="0"/>
    <n v="0"/>
    <m/>
    <m/>
    <m/>
    <m/>
    <m/>
    <m/>
    <m/>
    <m/>
    <m/>
    <m/>
    <n v="0"/>
    <n v="0"/>
    <n v="1"/>
    <s v="Agawam River"/>
    <n v="42"/>
  </r>
  <r>
    <s v="LAND_NOPARC"/>
    <m/>
    <x v="0"/>
    <m/>
    <n v="0"/>
    <m/>
    <m/>
    <m/>
    <m/>
    <n v="3.79E-3"/>
    <n v="0"/>
    <n v="0"/>
    <n v="0"/>
    <n v="0"/>
    <m/>
    <n v="0"/>
    <n v="0"/>
    <n v="0"/>
    <s v="NO"/>
    <n v="0"/>
    <m/>
    <m/>
    <m/>
    <m/>
    <n v="0"/>
    <m/>
    <m/>
    <n v="0"/>
    <n v="0"/>
    <n v="0"/>
    <n v="0"/>
    <n v="0"/>
    <m/>
    <m/>
    <m/>
    <m/>
    <m/>
    <m/>
    <m/>
    <m/>
    <m/>
    <m/>
    <n v="0"/>
    <n v="0"/>
    <n v="1"/>
    <s v="Agawam River"/>
    <n v="42"/>
  </r>
  <r>
    <s v="LAND_NOPARC"/>
    <m/>
    <x v="0"/>
    <m/>
    <n v="0"/>
    <m/>
    <m/>
    <m/>
    <m/>
    <n v="0.14313000000000001"/>
    <n v="0"/>
    <n v="0"/>
    <n v="0"/>
    <n v="0"/>
    <m/>
    <n v="0"/>
    <n v="0"/>
    <n v="0"/>
    <s v="NO"/>
    <n v="0"/>
    <m/>
    <m/>
    <m/>
    <m/>
    <n v="0"/>
    <m/>
    <m/>
    <n v="0"/>
    <n v="0"/>
    <n v="0"/>
    <n v="0"/>
    <n v="0"/>
    <m/>
    <m/>
    <m/>
    <m/>
    <m/>
    <m/>
    <m/>
    <m/>
    <m/>
    <m/>
    <n v="0"/>
    <n v="0"/>
    <n v="1"/>
    <s v="Agawam River"/>
    <n v="42"/>
  </r>
  <r>
    <s v="133-1096"/>
    <m/>
    <x v="0"/>
    <s v="7 PLYMOUTH RD"/>
    <n v="101"/>
    <s v="PETRONE MICHAEL A"/>
    <s v="SC"/>
    <s v="ONE FAMILY"/>
    <s v="133//1096//"/>
    <n v="0.31777"/>
    <n v="1"/>
    <n v="1"/>
    <n v="1"/>
    <n v="1"/>
    <s v="SEPTIC"/>
    <n v="0"/>
    <n v="1"/>
    <n v="9800"/>
    <s v="YES"/>
    <n v="9800"/>
    <s v="133-1096"/>
    <s v="Public Water,Gas,Septic"/>
    <s v="SEPTIC"/>
    <s v="SEPTIC"/>
    <n v="9800"/>
    <m/>
    <m/>
    <n v="1"/>
    <n v="1"/>
    <n v="3"/>
    <n v="882"/>
    <n v="1.5"/>
    <m/>
    <m/>
    <m/>
    <m/>
    <m/>
    <m/>
    <m/>
    <m/>
    <m/>
    <m/>
    <n v="1"/>
    <n v="9.68"/>
    <n v="1"/>
    <s v="Agawam River"/>
    <n v="42"/>
  </r>
  <r>
    <s v="133-1081"/>
    <m/>
    <x v="0"/>
    <s v="214 SANDWICH RD"/>
    <n v="303"/>
    <s v="BRANION ANICETRA LIFE ESTATE"/>
    <s v="MR30"/>
    <s v="ACC COM LD"/>
    <s v="133//1081//"/>
    <n v="0.25790999999999997"/>
    <n v="1"/>
    <n v="1"/>
    <n v="1"/>
    <n v="1"/>
    <s v="SEPTIC"/>
    <n v="0"/>
    <n v="0"/>
    <n v="0"/>
    <s v="YES"/>
    <n v="0"/>
    <s v="133-1081"/>
    <m/>
    <m/>
    <s v="SEPTIC"/>
    <n v="0"/>
    <m/>
    <m/>
    <n v="1"/>
    <n v="1"/>
    <n v="0"/>
    <n v="0"/>
    <n v="0"/>
    <m/>
    <m/>
    <m/>
    <m/>
    <m/>
    <m/>
    <m/>
    <m/>
    <m/>
    <m/>
    <n v="1"/>
    <n v="9.68"/>
    <n v="1"/>
    <s v="Agawam River"/>
    <n v="42"/>
  </r>
  <r>
    <s v="133A-129"/>
    <m/>
    <x v="0"/>
    <s v="8 WREN TERR"/>
    <n v="104"/>
    <s v="FANTONI RUSSELL R"/>
    <s v="MR30"/>
    <s v="TWO FAMILY"/>
    <s v="133/A/129//"/>
    <n v="0.24609"/>
    <n v="1"/>
    <n v="1"/>
    <n v="1"/>
    <n v="1"/>
    <s v="SEPTIC"/>
    <n v="0"/>
    <n v="1"/>
    <n v="16400"/>
    <s v="YES"/>
    <n v="16400"/>
    <s v="133A-129"/>
    <s v="Public Water,Septic"/>
    <s v="SEPTIC"/>
    <s v="SEPTIC"/>
    <n v="16400"/>
    <m/>
    <m/>
    <n v="2"/>
    <n v="2"/>
    <n v="3"/>
    <n v="1184"/>
    <n v="1"/>
    <m/>
    <m/>
    <m/>
    <m/>
    <m/>
    <m/>
    <m/>
    <m/>
    <m/>
    <m/>
    <n v="1"/>
    <n v="19.36"/>
    <n v="1"/>
    <s v="Agawam River"/>
    <n v="42"/>
  </r>
  <r>
    <s v="133A-116"/>
    <m/>
    <x v="0"/>
    <s v="7 WREN TER"/>
    <n v="101"/>
    <s v="BETTENCOURT DUARTE M"/>
    <s v="MR30"/>
    <s v="ONE FAMILY"/>
    <s v="133/A/116//"/>
    <n v="0.31796000000000002"/>
    <n v="1"/>
    <n v="1"/>
    <n v="1"/>
    <n v="1"/>
    <s v="SEPTIC"/>
    <n v="0"/>
    <n v="1"/>
    <n v="13400"/>
    <s v="YES"/>
    <n v="13400"/>
    <s v="133A-116"/>
    <s v="Public Water,Septic"/>
    <s v="SEPTIC"/>
    <s v="SEPTIC"/>
    <n v="13400"/>
    <m/>
    <m/>
    <n v="1"/>
    <n v="1"/>
    <n v="2"/>
    <n v="620"/>
    <n v="1"/>
    <m/>
    <m/>
    <m/>
    <m/>
    <m/>
    <m/>
    <m/>
    <m/>
    <m/>
    <m/>
    <n v="1"/>
    <n v="9.68"/>
    <n v="1"/>
    <s v="Agawam River"/>
    <n v="42"/>
  </r>
  <r>
    <s v="83-BD4"/>
    <m/>
    <x v="0"/>
    <s v="0 BRITTANY DR"/>
    <n v="130"/>
    <s v="MONTEIRO JEANNETTE V"/>
    <s v="MR30"/>
    <s v="RES ACLNDV  MDL-00"/>
    <s v="83//BD4//"/>
    <n v="0.41678999999999999"/>
    <n v="0"/>
    <n v="0"/>
    <n v="0"/>
    <n v="0"/>
    <m/>
    <n v="0"/>
    <n v="0"/>
    <n v="0"/>
    <s v="YES"/>
    <n v="0"/>
    <s v="83-BD4"/>
    <m/>
    <m/>
    <m/>
    <n v="0"/>
    <m/>
    <m/>
    <n v="0"/>
    <n v="0"/>
    <n v="0"/>
    <n v="0"/>
    <n v="0"/>
    <m/>
    <m/>
    <m/>
    <m/>
    <m/>
    <m/>
    <m/>
    <m/>
    <m/>
    <m/>
    <n v="2"/>
    <n v="0"/>
    <n v="1"/>
    <s v="Broad Marsh River"/>
    <n v="43"/>
  </r>
  <r>
    <s v="133A-135"/>
    <m/>
    <x v="0"/>
    <s v="13 SANDPIPER TER"/>
    <n v="101"/>
    <s v="PORTER JAMES M"/>
    <s v="MR30"/>
    <s v="ONE FAMILY"/>
    <s v="133/A/135//"/>
    <n v="0.25662000000000001"/>
    <n v="1"/>
    <n v="1"/>
    <n v="1"/>
    <n v="1"/>
    <s v="SEPTIC"/>
    <n v="0"/>
    <n v="1"/>
    <n v="0"/>
    <s v="YES"/>
    <n v="0"/>
    <s v="133A-135"/>
    <s v="Public Water,Septic"/>
    <s v="SEPTIC"/>
    <s v="SEPTIC"/>
    <n v="0"/>
    <m/>
    <m/>
    <n v="1"/>
    <n v="1"/>
    <n v="2"/>
    <n v="836"/>
    <n v="1"/>
    <m/>
    <m/>
    <m/>
    <m/>
    <m/>
    <m/>
    <m/>
    <m/>
    <m/>
    <m/>
    <n v="1"/>
    <n v="9.68"/>
    <n v="1"/>
    <s v="Agawam River"/>
    <n v="42"/>
  </r>
  <r>
    <s v="LAND_NOPARC"/>
    <m/>
    <x v="0"/>
    <m/>
    <n v="0"/>
    <m/>
    <m/>
    <m/>
    <m/>
    <n v="0.25180999999999998"/>
    <n v="0"/>
    <n v="0"/>
    <n v="0"/>
    <n v="0"/>
    <m/>
    <n v="0"/>
    <n v="0"/>
    <n v="0"/>
    <s v="NO"/>
    <n v="0"/>
    <m/>
    <m/>
    <m/>
    <m/>
    <n v="0"/>
    <m/>
    <m/>
    <n v="0"/>
    <n v="0"/>
    <n v="0"/>
    <n v="0"/>
    <n v="0"/>
    <m/>
    <m/>
    <m/>
    <m/>
    <m/>
    <m/>
    <m/>
    <m/>
    <m/>
    <m/>
    <n v="0"/>
    <n v="0"/>
    <n v="1"/>
    <s v="Agawam River"/>
    <n v="42"/>
  </r>
  <r>
    <s v="132-1057"/>
    <m/>
    <x v="0"/>
    <s v="43 MAYFLOWER RIDGE DR"/>
    <n v="106"/>
    <s v="GIAMO FRANK T"/>
    <s v="MR30"/>
    <s v="AC LND IMP  MDL-00"/>
    <s v="132//1057//"/>
    <n v="0.19813"/>
    <n v="0"/>
    <n v="0"/>
    <n v="0"/>
    <n v="0"/>
    <m/>
    <n v="0"/>
    <n v="0"/>
    <n v="0"/>
    <s v="YES"/>
    <n v="0"/>
    <s v="132-1057"/>
    <s v="Public Water"/>
    <m/>
    <m/>
    <n v="0"/>
    <m/>
    <m/>
    <n v="0"/>
    <n v="0"/>
    <n v="0"/>
    <n v="0"/>
    <n v="0"/>
    <m/>
    <m/>
    <m/>
    <m/>
    <m/>
    <m/>
    <m/>
    <m/>
    <m/>
    <m/>
    <n v="1"/>
    <n v="0"/>
    <n v="1"/>
    <s v="Agawam River"/>
    <n v="42"/>
  </r>
  <r>
    <s v="61-1054"/>
    <m/>
    <x v="0"/>
    <s v="442 MAIN ST"/>
    <n v="104"/>
    <s v="BARTLETT BERTHA"/>
    <s v="MR30"/>
    <s v="TWO FAMILY"/>
    <s v="61//1054//"/>
    <n v="6.4089999999999994E-2"/>
    <n v="0"/>
    <n v="0"/>
    <n v="1"/>
    <n v="1"/>
    <s v="SEWER"/>
    <n v="1"/>
    <n v="1"/>
    <n v="9900"/>
    <s v="YES"/>
    <n v="0"/>
    <s v="61-1054"/>
    <s v="All Public"/>
    <s v="SEWER"/>
    <s v="SEWER"/>
    <n v="9900"/>
    <m/>
    <m/>
    <n v="0"/>
    <n v="0"/>
    <n v="2"/>
    <n v="1760"/>
    <n v="2"/>
    <m/>
    <m/>
    <m/>
    <m/>
    <m/>
    <m/>
    <m/>
    <m/>
    <m/>
    <m/>
    <n v="1"/>
    <n v="0"/>
    <n v="1"/>
    <s v="Agawam River"/>
    <n v="42"/>
  </r>
  <r>
    <s v="132A-10"/>
    <m/>
    <x v="0"/>
    <s v="48 MAYFLOWER RIDGE DR"/>
    <n v="101"/>
    <s v="FRANCOEUR HENRY N"/>
    <s v="MR30"/>
    <s v="ONE FAMILY"/>
    <s v="132/A/10//"/>
    <n v="0.40064"/>
    <n v="1"/>
    <n v="1"/>
    <n v="1"/>
    <n v="1"/>
    <s v="SEPTIC"/>
    <n v="0"/>
    <n v="1"/>
    <n v="6200"/>
    <s v="YES"/>
    <n v="6200"/>
    <s v="132A-10"/>
    <s v="Public Water,Septic"/>
    <s v="SEPTIC"/>
    <s v="SEPTIC"/>
    <n v="6200"/>
    <m/>
    <m/>
    <n v="1"/>
    <n v="1"/>
    <n v="3"/>
    <n v="1148"/>
    <n v="1"/>
    <m/>
    <m/>
    <m/>
    <m/>
    <m/>
    <m/>
    <m/>
    <m/>
    <m/>
    <m/>
    <n v="1"/>
    <n v="9.68"/>
    <n v="1"/>
    <s v="Agawam River"/>
    <n v="42"/>
  </r>
  <r>
    <s v="129-1101C2"/>
    <m/>
    <x v="0"/>
    <s v="19 OLD GLEN CHARLIE RD"/>
    <n v="101"/>
    <s v="WHITE LAUREN B"/>
    <s v="MR30"/>
    <s v="ONE FAMILY"/>
    <s v="129//1101/C2/"/>
    <n v="0.76185999999999998"/>
    <n v="1"/>
    <n v="1"/>
    <n v="1"/>
    <n v="1"/>
    <s v="SEPTIC"/>
    <n v="0"/>
    <n v="1"/>
    <n v="2400"/>
    <s v="YES"/>
    <n v="2400"/>
    <s v="129-1101C2"/>
    <s v="Public Water,Septic"/>
    <s v="SEPTIC"/>
    <s v="SEPTIC"/>
    <n v="2400"/>
    <m/>
    <m/>
    <n v="1"/>
    <n v="1"/>
    <n v="3"/>
    <n v="1387"/>
    <n v="1.75"/>
    <m/>
    <m/>
    <m/>
    <m/>
    <m/>
    <m/>
    <m/>
    <m/>
    <m/>
    <m/>
    <n v="1"/>
    <n v="4.6463999999999999"/>
    <n v="1"/>
    <s v="Mill Pond"/>
    <n v="20"/>
  </r>
  <r>
    <s v="132A-29"/>
    <m/>
    <x v="0"/>
    <s v="103 MAYFLOWER RIDGE DR"/>
    <n v="101"/>
    <s v="GORMAN DALE J"/>
    <s v="MR30"/>
    <s v="ONE FAMILY"/>
    <s v="132/A/29//"/>
    <n v="0.41647000000000001"/>
    <n v="1"/>
    <n v="1"/>
    <n v="1"/>
    <n v="1"/>
    <s v="SEPTIC"/>
    <n v="0"/>
    <n v="1"/>
    <n v="6600"/>
    <s v="YES"/>
    <n v="6600"/>
    <s v="132A-29"/>
    <s v="Public Water,Septic"/>
    <s v="SEPTIC"/>
    <s v="SEPTIC"/>
    <n v="6600"/>
    <m/>
    <m/>
    <n v="1"/>
    <n v="1"/>
    <n v="3"/>
    <n v="1173"/>
    <n v="1.5"/>
    <m/>
    <m/>
    <m/>
    <m/>
    <m/>
    <m/>
    <m/>
    <m/>
    <m/>
    <m/>
    <n v="1"/>
    <n v="9.68"/>
    <n v="1"/>
    <s v="Agawam River"/>
    <n v="42"/>
  </r>
  <r>
    <s v="133-1070"/>
    <m/>
    <x v="0"/>
    <s v="10 SANTOS DR REAR"/>
    <n v="132"/>
    <s v="AMES WILLIAM D"/>
    <s v="MR30"/>
    <s v="RES ACLNUD  MDL-00"/>
    <s v="133//1070//"/>
    <n v="0.21657000000000001"/>
    <n v="0"/>
    <n v="0"/>
    <n v="0"/>
    <n v="0"/>
    <m/>
    <n v="0"/>
    <n v="0"/>
    <n v="0"/>
    <s v="YES"/>
    <n v="0"/>
    <s v="133-1070"/>
    <s v="Public Water,Septic"/>
    <s v="SEPTIC"/>
    <m/>
    <n v="0"/>
    <m/>
    <m/>
    <n v="0"/>
    <n v="0"/>
    <n v="0"/>
    <n v="0"/>
    <n v="0"/>
    <m/>
    <m/>
    <m/>
    <m/>
    <m/>
    <m/>
    <m/>
    <m/>
    <m/>
    <m/>
    <n v="1"/>
    <n v="0"/>
    <n v="1"/>
    <s v="Agawam River"/>
    <n v="42"/>
  </r>
  <r>
    <s v="61-6"/>
    <m/>
    <x v="0"/>
    <s v="12 TOWER TER"/>
    <n v="101"/>
    <s v="GREENE JAMES F"/>
    <s v="MR30"/>
    <s v="ONE FAMILY"/>
    <s v="61//6//"/>
    <n v="1.02433"/>
    <n v="0"/>
    <n v="0"/>
    <n v="1"/>
    <n v="1"/>
    <s v="SEWER"/>
    <n v="1"/>
    <n v="3"/>
    <n v="19500"/>
    <s v="NO_W1"/>
    <n v="0"/>
    <s v="61-6"/>
    <s v="Public Water,Public Sewer"/>
    <s v="SEWER"/>
    <s v="SEWER"/>
    <n v="6500"/>
    <m/>
    <m/>
    <n v="0"/>
    <n v="0"/>
    <n v="3"/>
    <n v="1184"/>
    <n v="1"/>
    <m/>
    <m/>
    <m/>
    <m/>
    <m/>
    <m/>
    <m/>
    <m/>
    <m/>
    <m/>
    <n v="2"/>
    <n v="0"/>
    <n v="1"/>
    <s v="Agawam River"/>
    <n v="42"/>
  </r>
  <r>
    <s v="129-1082"/>
    <m/>
    <x v="0"/>
    <s v="18 OLD GLEN CHARLIE RD"/>
    <n v="101"/>
    <s v="ULIANO CHRISTINE G"/>
    <s v="R130"/>
    <s v="ONE FAMILY"/>
    <s v="129//1082//"/>
    <n v="0.20626"/>
    <n v="1"/>
    <n v="1"/>
    <n v="1"/>
    <n v="1"/>
    <s v="SEPTIC"/>
    <n v="0"/>
    <n v="1"/>
    <n v="1900"/>
    <s v="YES"/>
    <n v="1900"/>
    <s v="129-1082"/>
    <s v="Public Water,Septic"/>
    <s v="SEPTIC"/>
    <s v="SEPTIC"/>
    <n v="1900"/>
    <m/>
    <m/>
    <n v="1"/>
    <n v="1"/>
    <n v="2"/>
    <n v="890"/>
    <n v="1"/>
    <m/>
    <m/>
    <m/>
    <m/>
    <m/>
    <m/>
    <m/>
    <m/>
    <m/>
    <m/>
    <n v="1"/>
    <n v="4.6463999999999999"/>
    <n v="1"/>
    <s v="Mill Pond"/>
    <n v="20"/>
  </r>
  <r>
    <s v="133-1012"/>
    <m/>
    <x v="0"/>
    <s v="0 CRAN HWY"/>
    <n v="132"/>
    <s v="GARDEN HOMES ESTATES LLC"/>
    <s v="MR30"/>
    <s v="RES ACLNUD  MDL-00"/>
    <s v="133//1012//"/>
    <n v="7.1000000000000002E-4"/>
    <n v="0"/>
    <n v="0"/>
    <n v="0"/>
    <n v="0"/>
    <m/>
    <n v="0"/>
    <n v="0"/>
    <n v="0"/>
    <s v="YES"/>
    <n v="0"/>
    <s v="133-1012"/>
    <s v="Public Water,Septic"/>
    <s v="SEPTIC"/>
    <m/>
    <n v="0"/>
    <m/>
    <m/>
    <n v="0"/>
    <n v="0"/>
    <n v="0"/>
    <n v="0"/>
    <n v="0"/>
    <m/>
    <m/>
    <m/>
    <m/>
    <m/>
    <m/>
    <m/>
    <m/>
    <m/>
    <m/>
    <n v="0"/>
    <n v="0"/>
    <n v="1"/>
    <s v="Agawam River"/>
    <n v="42"/>
  </r>
  <r>
    <s v="LAND_NOPARC"/>
    <m/>
    <x v="0"/>
    <m/>
    <n v="0"/>
    <m/>
    <m/>
    <m/>
    <m/>
    <n v="4.5300000000000002E-3"/>
    <n v="0"/>
    <n v="0"/>
    <n v="0"/>
    <n v="0"/>
    <m/>
    <n v="0"/>
    <n v="0"/>
    <n v="0"/>
    <s v="NO"/>
    <n v="0"/>
    <m/>
    <m/>
    <m/>
    <m/>
    <n v="0"/>
    <m/>
    <m/>
    <n v="0"/>
    <n v="0"/>
    <n v="0"/>
    <n v="0"/>
    <n v="0"/>
    <m/>
    <m/>
    <m/>
    <m/>
    <m/>
    <m/>
    <m/>
    <m/>
    <m/>
    <m/>
    <n v="0"/>
    <n v="0"/>
    <n v="1"/>
    <s v="Agawam River"/>
    <n v="42"/>
  </r>
  <r>
    <s v="61-1022"/>
    <m/>
    <x v="0"/>
    <s v="459 MAIN ST"/>
    <n v="111"/>
    <s v="HOLT DAVID R"/>
    <s v="MR30"/>
    <s v="APT 4-8  MDL-03"/>
    <s v="61//1022//"/>
    <n v="0.27332000000000001"/>
    <n v="0"/>
    <n v="0"/>
    <n v="1"/>
    <n v="1"/>
    <s v="SEWER"/>
    <n v="1"/>
    <n v="1"/>
    <n v="23900"/>
    <s v="YES"/>
    <n v="0"/>
    <s v="61-1022"/>
    <s v="All Public"/>
    <s v="SEWER"/>
    <s v="SEWER"/>
    <n v="23900"/>
    <m/>
    <m/>
    <n v="0"/>
    <n v="0"/>
    <n v="8"/>
    <n v="4329"/>
    <n v="2"/>
    <m/>
    <m/>
    <m/>
    <m/>
    <m/>
    <m/>
    <m/>
    <m/>
    <m/>
    <m/>
    <n v="1"/>
    <n v="0"/>
    <n v="1"/>
    <s v="Agawam River"/>
    <n v="42"/>
  </r>
  <r>
    <s v="133-1091"/>
    <m/>
    <x v="0"/>
    <s v="10 SANTOS DR"/>
    <n v="101"/>
    <s v="ASHLEY HERBERT W &amp; PATRICIA I"/>
    <s v="MR30"/>
    <s v="ONE FAMILY"/>
    <s v="133//1091//"/>
    <n v="0.24754999999999999"/>
    <n v="1"/>
    <n v="1"/>
    <n v="1"/>
    <n v="1"/>
    <s v="SEPTIC"/>
    <n v="0"/>
    <n v="1"/>
    <n v="5600"/>
    <s v="NO_W1"/>
    <n v="5600"/>
    <s v="133-1091"/>
    <s v="Public Water,Septic"/>
    <s v="SEPTIC"/>
    <s v="SEPTIC"/>
    <n v="5600"/>
    <m/>
    <m/>
    <n v="1"/>
    <n v="1"/>
    <n v="3"/>
    <n v="892"/>
    <n v="1"/>
    <m/>
    <m/>
    <m/>
    <m/>
    <m/>
    <m/>
    <m/>
    <m/>
    <m/>
    <m/>
    <n v="2"/>
    <n v="9.68"/>
    <n v="1"/>
    <s v="Agawam River"/>
    <n v="42"/>
  </r>
  <r>
    <s v="133-1012"/>
    <m/>
    <x v="0"/>
    <s v="0 CRAN HWY"/>
    <n v="132"/>
    <s v="GARDEN HOMES ESTATES LLC"/>
    <s v="MR30"/>
    <s v="RES ACLNUD  MDL-00"/>
    <s v="133//1012//"/>
    <n v="2.7099999999999999E-2"/>
    <n v="0"/>
    <n v="0"/>
    <n v="0"/>
    <n v="0"/>
    <m/>
    <n v="0"/>
    <n v="0"/>
    <n v="0"/>
    <s v="YES"/>
    <n v="0"/>
    <s v="133-1012"/>
    <s v="Public Water,Septic"/>
    <s v="SEPTIC"/>
    <m/>
    <n v="0"/>
    <m/>
    <m/>
    <n v="0"/>
    <n v="0"/>
    <n v="0"/>
    <n v="0"/>
    <n v="0"/>
    <m/>
    <m/>
    <m/>
    <m/>
    <m/>
    <m/>
    <m/>
    <m/>
    <m/>
    <m/>
    <n v="0"/>
    <n v="0"/>
    <n v="1"/>
    <s v="Agawam River"/>
    <n v="42"/>
  </r>
  <r>
    <s v="61-1050"/>
    <m/>
    <x v="0"/>
    <s v="247 HIGH ST"/>
    <n v="104"/>
    <s v="GROPMAN WILLIAM"/>
    <s v="MR30"/>
    <s v="TWO FAMILY"/>
    <s v="61//1050//"/>
    <n v="0.29346"/>
    <n v="0"/>
    <n v="0"/>
    <n v="1"/>
    <n v="1"/>
    <s v="SEWER"/>
    <n v="1"/>
    <n v="1"/>
    <n v="13900"/>
    <s v="YES"/>
    <n v="0"/>
    <s v="61-1050"/>
    <s v="Public Water,Public Sewer"/>
    <s v="SEWER"/>
    <s v="SEWER"/>
    <n v="13900"/>
    <m/>
    <m/>
    <n v="0"/>
    <n v="0"/>
    <n v="4"/>
    <n v="1784"/>
    <n v="1.75"/>
    <m/>
    <m/>
    <m/>
    <m/>
    <m/>
    <m/>
    <m/>
    <m/>
    <m/>
    <m/>
    <n v="1"/>
    <n v="0"/>
    <n v="1"/>
    <s v="Agawam River"/>
    <n v="42"/>
  </r>
  <r>
    <s v="133A-134"/>
    <m/>
    <x v="0"/>
    <s v="15 SANDPIPER TER"/>
    <n v="101"/>
    <s v="YOULDEN RICHARD H JR"/>
    <s v="MR30"/>
    <s v="ONE FAMILY"/>
    <s v="133/A/134//"/>
    <n v="0.23741000000000001"/>
    <n v="1"/>
    <n v="1"/>
    <n v="1"/>
    <n v="1"/>
    <s v="SEPTIC"/>
    <n v="0"/>
    <n v="1"/>
    <n v="6000"/>
    <s v="YES"/>
    <n v="6000"/>
    <s v="133A-134"/>
    <s v="Public Water,Septic"/>
    <s v="SEPTIC"/>
    <s v="SEPTIC"/>
    <n v="6000"/>
    <m/>
    <m/>
    <n v="1"/>
    <n v="1"/>
    <n v="3"/>
    <n v="1238"/>
    <n v="1"/>
    <m/>
    <m/>
    <m/>
    <m/>
    <m/>
    <m/>
    <m/>
    <m/>
    <m/>
    <m/>
    <n v="1"/>
    <n v="9.68"/>
    <n v="1"/>
    <s v="Agawam River"/>
    <n v="42"/>
  </r>
  <r>
    <s v="133A-128"/>
    <m/>
    <x v="0"/>
    <s v="10 WREN TER"/>
    <n v="101"/>
    <s v="BAKER CHARLES R"/>
    <s v="MR30"/>
    <s v="ONE FAMILY"/>
    <s v="133/A/128//"/>
    <n v="0.23935999999999999"/>
    <n v="1"/>
    <n v="1"/>
    <n v="1"/>
    <n v="1"/>
    <s v="SEPTIC"/>
    <n v="0"/>
    <n v="1"/>
    <n v="33400"/>
    <s v="YES"/>
    <n v="33400"/>
    <s v="133A-128"/>
    <s v="Public Water,Septic"/>
    <s v="SEPTIC"/>
    <s v="SEPTIC"/>
    <n v="33400"/>
    <m/>
    <m/>
    <n v="1"/>
    <n v="1"/>
    <n v="2"/>
    <n v="960"/>
    <n v="1"/>
    <m/>
    <m/>
    <m/>
    <m/>
    <m/>
    <m/>
    <m/>
    <m/>
    <m/>
    <m/>
    <n v="1"/>
    <n v="9.68"/>
    <n v="1"/>
    <s v="Agawam River"/>
    <n v="42"/>
  </r>
  <r>
    <s v="61-1052"/>
    <m/>
    <x v="0"/>
    <s v="444 MAIN ST"/>
    <n v="105"/>
    <s v="MORLEY JEFFREY N"/>
    <s v="MR30"/>
    <s v="THREE FAM"/>
    <s v="61//1052//"/>
    <n v="0.25631999999999999"/>
    <n v="0"/>
    <n v="0"/>
    <n v="1"/>
    <n v="1"/>
    <s v="SEWER"/>
    <n v="1"/>
    <n v="1"/>
    <n v="24100"/>
    <s v="YES"/>
    <n v="0"/>
    <s v="61-1052"/>
    <s v="All Public"/>
    <s v="SEWER"/>
    <s v="SEWER"/>
    <n v="24100"/>
    <m/>
    <m/>
    <n v="0"/>
    <n v="0"/>
    <n v="5"/>
    <n v="2456"/>
    <n v="1.75"/>
    <m/>
    <m/>
    <m/>
    <m/>
    <m/>
    <m/>
    <m/>
    <m/>
    <m/>
    <m/>
    <n v="1"/>
    <n v="0"/>
    <n v="1"/>
    <s v="Agawam River"/>
    <n v="42"/>
  </r>
  <r>
    <s v="133-1080"/>
    <m/>
    <x v="0"/>
    <s v="210 SANDWICH RD"/>
    <n v="101"/>
    <s v="CAVACAS PAUL F"/>
    <s v="MR30"/>
    <s v="ONE FAMILY"/>
    <s v="133//1080//"/>
    <n v="0.72665000000000002"/>
    <n v="1"/>
    <n v="1"/>
    <n v="1"/>
    <n v="1"/>
    <s v="SEPTIC"/>
    <n v="0"/>
    <n v="1"/>
    <n v="8100"/>
    <s v="YES"/>
    <n v="8100"/>
    <s v="133-1080"/>
    <s v="Public Water,Septic"/>
    <s v="SEPTIC"/>
    <s v="SEPTIC"/>
    <n v="8100"/>
    <m/>
    <m/>
    <n v="1"/>
    <n v="1"/>
    <n v="3"/>
    <n v="1632"/>
    <n v="2"/>
    <m/>
    <m/>
    <m/>
    <m/>
    <m/>
    <m/>
    <m/>
    <m/>
    <m/>
    <m/>
    <n v="1"/>
    <n v="9.68"/>
    <n v="1"/>
    <s v="Agawam River"/>
    <n v="42"/>
  </r>
  <r>
    <s v="132A-32"/>
    <m/>
    <x v="0"/>
    <s v="108 MAYFLOWER RIDGE DR"/>
    <n v="101"/>
    <s v="FEARING LESLIE H"/>
    <s v="MR30"/>
    <s v="ONE FAMILY"/>
    <s v="132/A/32//"/>
    <n v="0.53974999999999995"/>
    <n v="1"/>
    <n v="1"/>
    <n v="1"/>
    <n v="1"/>
    <s v="SEPTIC"/>
    <n v="0"/>
    <n v="1"/>
    <n v="12500"/>
    <s v="YES"/>
    <n v="12500"/>
    <s v="132A-32"/>
    <s v="Public Water,Septic"/>
    <s v="SEPTIC"/>
    <s v="SEPTIC"/>
    <n v="12500"/>
    <m/>
    <m/>
    <n v="1"/>
    <n v="1"/>
    <n v="4"/>
    <n v="2132"/>
    <n v="2"/>
    <m/>
    <m/>
    <m/>
    <m/>
    <m/>
    <m/>
    <m/>
    <m/>
    <m/>
    <m/>
    <n v="1"/>
    <n v="9.68"/>
    <n v="1"/>
    <s v="Agawam River"/>
    <n v="42"/>
  </r>
  <r>
    <s v="133A-115"/>
    <m/>
    <x v="0"/>
    <s v="9 WREN TERR"/>
    <n v="903"/>
    <s v="TOWN OF WAREHAM"/>
    <s v="MR30"/>
    <s v="TAX POSS  MDL-00"/>
    <s v="133/A/115//"/>
    <n v="0.30330000000000001"/>
    <n v="0"/>
    <n v="0"/>
    <n v="0"/>
    <n v="0"/>
    <m/>
    <n v="0"/>
    <n v="0"/>
    <n v="0"/>
    <s v="YES"/>
    <n v="0"/>
    <s v="133A-115"/>
    <s v="Public Water,Septic"/>
    <s v="SEPTIC"/>
    <m/>
    <n v="0"/>
    <m/>
    <m/>
    <n v="0"/>
    <n v="0"/>
    <n v="0"/>
    <n v="0"/>
    <n v="0"/>
    <m/>
    <m/>
    <m/>
    <m/>
    <m/>
    <m/>
    <m/>
    <m/>
    <m/>
    <m/>
    <n v="1"/>
    <n v="0"/>
    <n v="1"/>
    <s v="Agawam River"/>
    <n v="42"/>
  </r>
  <r>
    <s v="133A-133"/>
    <m/>
    <x v="0"/>
    <s v="17 SANDPIPER TER"/>
    <n v="101"/>
    <s v="JACKSON BEATRICE T"/>
    <s v="MR30"/>
    <s v="ONE FAMILY"/>
    <s v="133/A/133//"/>
    <n v="0.22783999999999999"/>
    <n v="1"/>
    <n v="1"/>
    <n v="1"/>
    <n v="1"/>
    <s v="SEPTIC"/>
    <n v="0"/>
    <n v="1"/>
    <n v="100"/>
    <s v="YES"/>
    <n v="100"/>
    <s v="133A-133"/>
    <s v="Public Water,Septic"/>
    <s v="SEPTIC"/>
    <s v="SEPTIC"/>
    <n v="100"/>
    <m/>
    <m/>
    <n v="1"/>
    <n v="1"/>
    <n v="3"/>
    <n v="1582"/>
    <n v="1"/>
    <m/>
    <m/>
    <m/>
    <m/>
    <m/>
    <m/>
    <m/>
    <m/>
    <m/>
    <m/>
    <n v="1"/>
    <n v="9.68"/>
    <n v="1"/>
    <s v="Agawam River"/>
    <n v="42"/>
  </r>
  <r>
    <s v="133-1012"/>
    <m/>
    <x v="0"/>
    <s v="0 CRAN HWY"/>
    <n v="132"/>
    <s v="GARDEN HOMES ESTATES LLC"/>
    <s v="MR30"/>
    <s v="RES ACLNUD  MDL-00"/>
    <s v="133//1012//"/>
    <n v="0.20219000000000001"/>
    <n v="0"/>
    <n v="0"/>
    <n v="0"/>
    <n v="0"/>
    <m/>
    <n v="0"/>
    <n v="0"/>
    <n v="0"/>
    <s v="YES"/>
    <n v="0"/>
    <s v="133-1012"/>
    <s v="Public Water,Septic"/>
    <s v="SEPTIC"/>
    <m/>
    <n v="0"/>
    <m/>
    <m/>
    <n v="0"/>
    <n v="0"/>
    <n v="0"/>
    <n v="0"/>
    <n v="0"/>
    <m/>
    <m/>
    <m/>
    <m/>
    <m/>
    <m/>
    <m/>
    <m/>
    <m/>
    <m/>
    <n v="2"/>
    <n v="0"/>
    <n v="1"/>
    <s v="Agawam River"/>
    <n v="42"/>
  </r>
  <r>
    <s v="133-1095"/>
    <m/>
    <x v="0"/>
    <s v="9 PLYMOUTH RD"/>
    <n v="101"/>
    <s v="FORD LYNN A"/>
    <s v="SC"/>
    <s v="ONE FAMILY"/>
    <s v="133//1095//"/>
    <n v="0.20483000000000001"/>
    <n v="1"/>
    <n v="1"/>
    <n v="1"/>
    <n v="1"/>
    <s v="SEPTIC"/>
    <n v="0"/>
    <n v="1"/>
    <n v="6100"/>
    <s v="YES"/>
    <n v="6100"/>
    <s v="133-1095"/>
    <s v="Public Water,Gas,Septic"/>
    <s v="SEPTIC"/>
    <s v="SEPTIC"/>
    <n v="6100"/>
    <m/>
    <m/>
    <n v="1"/>
    <n v="1"/>
    <n v="3"/>
    <n v="1094"/>
    <n v="1.5"/>
    <m/>
    <m/>
    <m/>
    <m/>
    <m/>
    <m/>
    <m/>
    <m/>
    <m/>
    <m/>
    <n v="1"/>
    <n v="9.68"/>
    <n v="1"/>
    <s v="Agawam River"/>
    <n v="42"/>
  </r>
  <r>
    <s v="133A-127"/>
    <m/>
    <x v="0"/>
    <s v="37 MEADOWLARK DR"/>
    <n v="101"/>
    <s v="BIRD JESSICA F"/>
    <s v="MR30"/>
    <s v="ONE FAMILY"/>
    <s v="133/A/127//"/>
    <n v="0.25398999999999999"/>
    <n v="1"/>
    <n v="1"/>
    <n v="1"/>
    <n v="1"/>
    <s v="SEPTIC"/>
    <n v="0"/>
    <n v="1"/>
    <n v="11400"/>
    <s v="YES"/>
    <n v="11400"/>
    <s v="133A-127"/>
    <s v="Public Water,Septic"/>
    <s v="SEPTIC"/>
    <s v="SEPTIC"/>
    <n v="11400"/>
    <m/>
    <m/>
    <n v="1"/>
    <n v="1"/>
    <n v="2"/>
    <n v="720"/>
    <n v="1"/>
    <m/>
    <m/>
    <m/>
    <m/>
    <m/>
    <m/>
    <m/>
    <m/>
    <m/>
    <m/>
    <n v="1"/>
    <n v="9.68"/>
    <n v="1"/>
    <s v="Agawam River"/>
    <n v="42"/>
  </r>
  <r>
    <s v="61-1024"/>
    <m/>
    <x v="0"/>
    <s v="449 MAIN ST"/>
    <n v="104"/>
    <s v="SYLVIA MARTHA"/>
    <s v="MR30"/>
    <s v="TWO FAMILY"/>
    <s v="61//1024//"/>
    <n v="1.67296"/>
    <n v="0"/>
    <n v="0"/>
    <n v="1"/>
    <n v="1"/>
    <s v="SEWER"/>
    <n v="1"/>
    <n v="2"/>
    <n v="21500"/>
    <s v="YES"/>
    <n v="0"/>
    <s v="61-1024"/>
    <s v="All Public"/>
    <s v="SEWER"/>
    <s v="SEWER"/>
    <n v="10750"/>
    <m/>
    <m/>
    <n v="0"/>
    <n v="0"/>
    <n v="6"/>
    <n v="2898"/>
    <n v="2.2999999999999998"/>
    <m/>
    <m/>
    <m/>
    <m/>
    <m/>
    <m/>
    <m/>
    <m/>
    <m/>
    <m/>
    <n v="2"/>
    <n v="0"/>
    <n v="1"/>
    <s v="Agawam River"/>
    <n v="42"/>
  </r>
  <r>
    <s v="133-1012"/>
    <m/>
    <x v="0"/>
    <s v="0 CRAN HWY"/>
    <n v="132"/>
    <s v="GARDEN HOMES ESTATES LLC"/>
    <s v="MR30"/>
    <s v="RES ACLNUD  MDL-00"/>
    <s v="133//1012//"/>
    <n v="4.4400000000000004E-3"/>
    <n v="0"/>
    <n v="0"/>
    <n v="0"/>
    <n v="0"/>
    <m/>
    <n v="0"/>
    <n v="0"/>
    <n v="0"/>
    <s v="YES"/>
    <n v="0"/>
    <s v="133-1012"/>
    <s v="Public Water,Septic"/>
    <s v="SEPTIC"/>
    <m/>
    <n v="0"/>
    <m/>
    <m/>
    <n v="0"/>
    <n v="0"/>
    <n v="0"/>
    <n v="0"/>
    <n v="0"/>
    <m/>
    <m/>
    <m/>
    <m/>
    <m/>
    <m/>
    <m/>
    <m/>
    <m/>
    <m/>
    <n v="0"/>
    <n v="0"/>
    <n v="1"/>
    <s v="Agawam River"/>
    <n v="42"/>
  </r>
  <r>
    <s v="UNK767"/>
    <s v="FEE"/>
    <x v="0"/>
    <s v="CRAN HWY"/>
    <n v="0"/>
    <m/>
    <m/>
    <m/>
    <m/>
    <n v="4.0188300000000003"/>
    <n v="0"/>
    <n v="0"/>
    <n v="0"/>
    <n v="0"/>
    <m/>
    <n v="0"/>
    <n v="0"/>
    <n v="0"/>
    <s v="NO_W2"/>
    <n v="0"/>
    <m/>
    <m/>
    <m/>
    <m/>
    <n v="0"/>
    <m/>
    <m/>
    <n v="0"/>
    <n v="0"/>
    <n v="0"/>
    <n v="0"/>
    <n v="0"/>
    <s v="Not in new Assr DB, Makepe?, old info"/>
    <m/>
    <m/>
    <m/>
    <m/>
    <m/>
    <m/>
    <m/>
    <m/>
    <m/>
    <n v="10"/>
    <n v="0"/>
    <n v="1"/>
    <s v="Agawam River"/>
    <n v="42"/>
  </r>
  <r>
    <s v="61-1090"/>
    <m/>
    <x v="0"/>
    <s v="38 GIBBS AVE"/>
    <n v="101"/>
    <s v="WESTGATE DAWN M"/>
    <s v="MR30"/>
    <s v="ONE FAMILY"/>
    <s v="61//1090//"/>
    <n v="0.64134999999999998"/>
    <n v="0"/>
    <n v="0"/>
    <n v="1"/>
    <n v="1"/>
    <s v="SEWER"/>
    <n v="1"/>
    <n v="1"/>
    <n v="9700"/>
    <s v="YES"/>
    <n v="0"/>
    <s v="61-1090"/>
    <s v="All Public"/>
    <s v="SEWER"/>
    <s v="SEWER"/>
    <n v="9700"/>
    <m/>
    <m/>
    <n v="0"/>
    <n v="0"/>
    <n v="4"/>
    <n v="1840"/>
    <n v="1.9"/>
    <m/>
    <m/>
    <m/>
    <m/>
    <m/>
    <m/>
    <m/>
    <m/>
    <m/>
    <m/>
    <n v="1"/>
    <n v="0"/>
    <n v="1"/>
    <s v="Agawam River"/>
    <n v="42"/>
  </r>
  <r>
    <s v="129A-3-A2"/>
    <m/>
    <x v="0"/>
    <s v="0 AMES ISLAND RD OFF"/>
    <n v="132"/>
    <s v="AMES ISLAND ASSOC INC"/>
    <s v="R130"/>
    <s v="RES ACLNUD  MDL-00"/>
    <s v="129/A3/A2//"/>
    <n v="0.44663999999999998"/>
    <n v="0"/>
    <n v="0"/>
    <n v="0"/>
    <n v="0"/>
    <m/>
    <n v="0"/>
    <n v="0"/>
    <n v="0"/>
    <s v="YES"/>
    <n v="0"/>
    <s v="129A-3-A2"/>
    <m/>
    <m/>
    <m/>
    <n v="0"/>
    <m/>
    <m/>
    <n v="0"/>
    <n v="0"/>
    <n v="0"/>
    <n v="0"/>
    <n v="0"/>
    <m/>
    <m/>
    <m/>
    <m/>
    <m/>
    <m/>
    <m/>
    <m/>
    <m/>
    <m/>
    <n v="1"/>
    <n v="0"/>
    <n v="1"/>
    <s v="Mill Pond"/>
    <n v="20"/>
  </r>
  <r>
    <s v="129-1069A"/>
    <m/>
    <x v="0"/>
    <s v="2838 CRAN HWY"/>
    <n v="101"/>
    <s v="WHITE RICHARD"/>
    <s v="SC"/>
    <s v="ONE FAMILY"/>
    <s v="129//1069/A/"/>
    <n v="1.02237"/>
    <n v="1"/>
    <n v="1"/>
    <n v="1"/>
    <n v="1"/>
    <s v="SEPTIC"/>
    <n v="0"/>
    <n v="1"/>
    <n v="0"/>
    <s v="YES"/>
    <n v="0"/>
    <s v="129-1069A"/>
    <s v="Public Water,Septic"/>
    <s v="SEPTIC"/>
    <s v="SEPTIC"/>
    <n v="0"/>
    <m/>
    <m/>
    <n v="1"/>
    <n v="1"/>
    <n v="4"/>
    <n v="1163"/>
    <n v="1.5"/>
    <m/>
    <m/>
    <m/>
    <m/>
    <m/>
    <m/>
    <m/>
    <m/>
    <m/>
    <m/>
    <n v="1"/>
    <n v="4.6463999999999999"/>
    <n v="1"/>
    <s v="Mill Pond"/>
    <n v="20"/>
  </r>
  <r>
    <s v="61-1177"/>
    <m/>
    <x v="0"/>
    <s v="31 GIBBS AVE"/>
    <n v="101"/>
    <s v="SPEARE EMMANUEL J TRUSTEE"/>
    <s v="MR30"/>
    <s v="ONE FAMILY"/>
    <s v="61//1177//"/>
    <n v="0.60989000000000004"/>
    <n v="0"/>
    <n v="0"/>
    <n v="1"/>
    <n v="1"/>
    <s v="SEWER"/>
    <n v="1"/>
    <n v="1"/>
    <n v="4800"/>
    <s v="YES"/>
    <n v="0"/>
    <s v="61-1177"/>
    <s v="All Public"/>
    <s v="SEWER"/>
    <s v="SEWER"/>
    <n v="4800"/>
    <m/>
    <m/>
    <n v="0"/>
    <n v="0"/>
    <n v="4"/>
    <n v="2000"/>
    <n v="2"/>
    <m/>
    <m/>
    <m/>
    <m/>
    <m/>
    <m/>
    <m/>
    <m/>
    <m/>
    <m/>
    <n v="1"/>
    <n v="0"/>
    <n v="1"/>
    <s v="Agawam River"/>
    <n v="42"/>
  </r>
  <r>
    <s v="61-1051"/>
    <m/>
    <x v="0"/>
    <s v="448 MAIN ST"/>
    <n v="104"/>
    <s v="HALLET OLIVER W III"/>
    <s v="MR30"/>
    <s v="TWO FAMILY"/>
    <s v="61//1051//"/>
    <n v="0.13327"/>
    <n v="0"/>
    <n v="0"/>
    <n v="1"/>
    <n v="1"/>
    <s v="SEWER"/>
    <n v="1"/>
    <n v="1"/>
    <n v="13300"/>
    <s v="YES"/>
    <n v="0"/>
    <s v="61-1051"/>
    <s v="All Public"/>
    <s v="SEWER"/>
    <s v="SEWER"/>
    <n v="13300"/>
    <m/>
    <m/>
    <n v="0"/>
    <n v="0"/>
    <n v="6"/>
    <n v="2394"/>
    <n v="2"/>
    <m/>
    <m/>
    <m/>
    <m/>
    <m/>
    <m/>
    <m/>
    <m/>
    <m/>
    <m/>
    <n v="1"/>
    <n v="0"/>
    <n v="1"/>
    <s v="Agawam River"/>
    <n v="42"/>
  </r>
  <r>
    <s v="LAND_NOPARC"/>
    <m/>
    <x v="0"/>
    <m/>
    <n v="0"/>
    <m/>
    <m/>
    <m/>
    <m/>
    <n v="0.15945000000000001"/>
    <n v="0"/>
    <n v="0"/>
    <n v="0"/>
    <n v="0"/>
    <m/>
    <n v="0"/>
    <n v="0"/>
    <n v="0"/>
    <s v="NO"/>
    <n v="0"/>
    <m/>
    <m/>
    <m/>
    <m/>
    <n v="0"/>
    <m/>
    <m/>
    <n v="0"/>
    <n v="0"/>
    <n v="0"/>
    <n v="0"/>
    <n v="0"/>
    <m/>
    <m/>
    <m/>
    <m/>
    <m/>
    <m/>
    <m/>
    <m/>
    <m/>
    <m/>
    <n v="0"/>
    <n v="0"/>
    <n v="1"/>
    <s v="Agawam River"/>
    <n v="42"/>
  </r>
  <r>
    <s v="129A-3-A1"/>
    <m/>
    <x v="0"/>
    <s v="30 AMES ISLAND RD"/>
    <n v="101"/>
    <s v="COOLEY RICHARD H"/>
    <s v="R130"/>
    <s v="ONE FAMILY"/>
    <s v="129/A3/A1//"/>
    <n v="9.69E-2"/>
    <n v="1"/>
    <n v="1"/>
    <n v="1"/>
    <n v="1"/>
    <s v="SEPTIC"/>
    <n v="0"/>
    <n v="0"/>
    <n v="0"/>
    <s v="YES"/>
    <n v="0"/>
    <s v="129A-3-A1"/>
    <m/>
    <m/>
    <s v="SEPTIC"/>
    <n v="0"/>
    <m/>
    <m/>
    <n v="1"/>
    <n v="1"/>
    <n v="0"/>
    <n v="354"/>
    <n v="1.25"/>
    <m/>
    <m/>
    <m/>
    <m/>
    <m/>
    <m/>
    <m/>
    <m/>
    <m/>
    <m/>
    <n v="1"/>
    <n v="4.6463999999999999"/>
    <n v="1"/>
    <s v="Mill Pond"/>
    <n v="20"/>
  </r>
  <r>
    <s v="132A-30"/>
    <m/>
    <x v="0"/>
    <s v="105 MAYFLOWER RIDGE DR"/>
    <n v="101"/>
    <s v="ROY WILLIAM F JR"/>
    <s v="MR30"/>
    <s v="ONE FAMILY"/>
    <s v="132/A/30//"/>
    <n v="0.41721999999999998"/>
    <n v="1"/>
    <n v="1"/>
    <n v="1"/>
    <n v="1"/>
    <s v="SEPTIC"/>
    <n v="0"/>
    <n v="1"/>
    <n v="6800"/>
    <s v="YES"/>
    <n v="6800"/>
    <s v="132A-30"/>
    <s v="Public Water,Septic"/>
    <s v="SEPTIC"/>
    <s v="SEPTIC"/>
    <n v="6800"/>
    <m/>
    <m/>
    <n v="1"/>
    <n v="1"/>
    <n v="3"/>
    <n v="1470"/>
    <n v="1.75"/>
    <m/>
    <m/>
    <m/>
    <m/>
    <m/>
    <m/>
    <m/>
    <m/>
    <m/>
    <m/>
    <n v="1"/>
    <n v="9.68"/>
    <n v="1"/>
    <s v="Agawam River"/>
    <n v="42"/>
  </r>
  <r>
    <s v="133-1089"/>
    <m/>
    <x v="0"/>
    <s v="6 PLYMOUTH RD"/>
    <n v="101"/>
    <s v="VASCONCELLOS VIRGINIA S"/>
    <s v="SC"/>
    <s v="ONE FAMILY"/>
    <s v="133//1089//"/>
    <n v="0.62436000000000003"/>
    <n v="1"/>
    <n v="1"/>
    <n v="1"/>
    <n v="1"/>
    <s v="SEPTIC"/>
    <n v="0"/>
    <n v="1"/>
    <n v="11100"/>
    <s v="YES"/>
    <n v="11100"/>
    <s v="133-1089"/>
    <s v="Public Water,Gas,Septic"/>
    <s v="SEPTIC"/>
    <s v="SEPTIC"/>
    <n v="11100"/>
    <m/>
    <m/>
    <n v="1"/>
    <n v="1"/>
    <n v="3"/>
    <n v="1112"/>
    <n v="1.5"/>
    <m/>
    <m/>
    <m/>
    <m/>
    <m/>
    <m/>
    <m/>
    <m/>
    <m/>
    <m/>
    <n v="1"/>
    <n v="9.68"/>
    <n v="1"/>
    <s v="Agawam River"/>
    <n v="42"/>
  </r>
  <r>
    <s v="61-1048"/>
    <m/>
    <x v="0"/>
    <s v="245 HIGH ST"/>
    <n v="130"/>
    <s v="MCGRAW TRACY ANNE"/>
    <s v="MR30"/>
    <s v="PRI RES  MDL-01"/>
    <s v="61//1048//"/>
    <n v="0.31630999999999998"/>
    <n v="0"/>
    <n v="0"/>
    <n v="1"/>
    <n v="1"/>
    <s v="SEWER"/>
    <n v="2"/>
    <n v="1"/>
    <n v="8700"/>
    <s v="YES"/>
    <n v="0"/>
    <s v="61-1048"/>
    <s v="Public Water,Public Sewer"/>
    <s v="SEWER"/>
    <s v="SEWER"/>
    <n v="8700"/>
    <m/>
    <m/>
    <n v="0"/>
    <n v="0"/>
    <n v="3"/>
    <n v="1493"/>
    <n v="1.75"/>
    <m/>
    <m/>
    <m/>
    <m/>
    <m/>
    <m/>
    <m/>
    <m/>
    <m/>
    <m/>
    <n v="1"/>
    <n v="0"/>
    <n v="1"/>
    <s v="Agawam River"/>
    <n v="42"/>
  </r>
  <r>
    <s v="LAND_NOPARC"/>
    <m/>
    <x v="0"/>
    <m/>
    <n v="0"/>
    <m/>
    <m/>
    <m/>
    <m/>
    <n v="2.5389999999999999E-2"/>
    <n v="0"/>
    <n v="0"/>
    <n v="0"/>
    <n v="0"/>
    <m/>
    <n v="0"/>
    <n v="0"/>
    <n v="0"/>
    <s v="NO"/>
    <n v="0"/>
    <m/>
    <m/>
    <m/>
    <m/>
    <n v="0"/>
    <m/>
    <m/>
    <n v="0"/>
    <n v="0"/>
    <n v="0"/>
    <n v="0"/>
    <n v="0"/>
    <m/>
    <m/>
    <m/>
    <m/>
    <m/>
    <m/>
    <m/>
    <m/>
    <m/>
    <m/>
    <n v="0"/>
    <n v="0"/>
    <n v="1"/>
    <s v="Agawam River"/>
    <n v="42"/>
  </r>
  <r>
    <s v="133A-126"/>
    <m/>
    <x v="0"/>
    <s v="14 WREN TER"/>
    <n v="101"/>
    <s v="MULLEN MICHAEL R"/>
    <s v="MR30"/>
    <s v="ONE FAMILY"/>
    <s v="133/A/126//"/>
    <n v="0.24002999999999999"/>
    <n v="1"/>
    <n v="1"/>
    <n v="1"/>
    <n v="1"/>
    <s v="SEPTIC"/>
    <n v="0"/>
    <n v="1"/>
    <n v="5700"/>
    <s v="YES"/>
    <n v="5700"/>
    <s v="133A-126"/>
    <s v="Public Water,Septic"/>
    <s v="SEPTIC"/>
    <s v="SEPTIC"/>
    <n v="5700"/>
    <m/>
    <m/>
    <n v="1"/>
    <n v="1"/>
    <n v="2"/>
    <n v="1061"/>
    <n v="1.3"/>
    <m/>
    <m/>
    <m/>
    <m/>
    <m/>
    <m/>
    <m/>
    <m/>
    <m/>
    <m/>
    <n v="1"/>
    <n v="9.68"/>
    <n v="1"/>
    <s v="Agawam River"/>
    <n v="42"/>
  </r>
  <r>
    <s v="132-1056"/>
    <m/>
    <x v="0"/>
    <s v="33 MAYFLOWER RIDGE DR"/>
    <n v="101"/>
    <s v="ASSAD SANDRA A"/>
    <s v="MR30"/>
    <s v="ONE FAMILY"/>
    <s v="132//1056//"/>
    <n v="0.46145000000000003"/>
    <n v="1"/>
    <n v="1"/>
    <n v="1"/>
    <n v="1"/>
    <s v="SEPTIC"/>
    <n v="0"/>
    <n v="1"/>
    <n v="30200"/>
    <s v="YES"/>
    <n v="30200"/>
    <s v="132-1056"/>
    <s v="Public Water,Septic"/>
    <s v="SEPTIC"/>
    <s v="SEPTIC"/>
    <n v="30200"/>
    <m/>
    <m/>
    <n v="1"/>
    <n v="1"/>
    <n v="2"/>
    <n v="1376"/>
    <n v="2"/>
    <m/>
    <m/>
    <m/>
    <m/>
    <m/>
    <m/>
    <m/>
    <m/>
    <m/>
    <m/>
    <n v="1"/>
    <n v="9.68"/>
    <n v="1"/>
    <s v="Agawam River"/>
    <n v="42"/>
  </r>
  <r>
    <s v="133-1012"/>
    <m/>
    <x v="0"/>
    <s v="0 CRAN HWY"/>
    <n v="132"/>
    <s v="GARDEN HOMES ESTATES LLC"/>
    <s v="MR30"/>
    <s v="RES ACLNUD  MDL-00"/>
    <s v="133//1012//"/>
    <n v="1.3500000000000001E-3"/>
    <n v="0"/>
    <n v="0"/>
    <n v="0"/>
    <n v="0"/>
    <m/>
    <n v="0"/>
    <n v="0"/>
    <n v="0"/>
    <s v="YES"/>
    <n v="0"/>
    <s v="133-1012"/>
    <s v="Public Water,Septic"/>
    <s v="SEPTIC"/>
    <m/>
    <n v="0"/>
    <m/>
    <m/>
    <n v="0"/>
    <n v="0"/>
    <n v="0"/>
    <n v="0"/>
    <n v="0"/>
    <m/>
    <m/>
    <m/>
    <m/>
    <m/>
    <m/>
    <m/>
    <m/>
    <m/>
    <m/>
    <n v="0"/>
    <n v="0"/>
    <n v="1"/>
    <s v="Agawam River"/>
    <n v="42"/>
  </r>
  <r>
    <s v="133-1079"/>
    <m/>
    <x v="0"/>
    <s v="208 SANDWICH RD"/>
    <n v="101"/>
    <s v="DILLEN JOHN J"/>
    <s v="MR30"/>
    <s v="ONE FAMILY"/>
    <s v="133//1079//"/>
    <n v="0.65619000000000005"/>
    <n v="1"/>
    <n v="1"/>
    <n v="1"/>
    <n v="1"/>
    <s v="SEPTIC"/>
    <n v="0"/>
    <n v="1"/>
    <n v="8600"/>
    <s v="YES"/>
    <n v="8600"/>
    <s v="133-1079"/>
    <s v="Public Water,Septic"/>
    <s v="SEPTIC"/>
    <s v="SEPTIC"/>
    <n v="8600"/>
    <m/>
    <m/>
    <n v="1"/>
    <n v="1"/>
    <n v="3"/>
    <n v="1536"/>
    <n v="2"/>
    <m/>
    <m/>
    <m/>
    <m/>
    <m/>
    <m/>
    <m/>
    <m/>
    <m/>
    <m/>
    <n v="1"/>
    <n v="9.68"/>
    <n v="1"/>
    <s v="Agawam River"/>
    <n v="42"/>
  </r>
  <r>
    <s v="61-LC18"/>
    <m/>
    <x v="0"/>
    <s v="9 TOWER TER"/>
    <n v="101"/>
    <s v="BERGERON JANET L"/>
    <s v="MR30"/>
    <s v="ONE FAMILY"/>
    <s v="61//LC18//"/>
    <n v="0.30479000000000001"/>
    <n v="1"/>
    <n v="1"/>
    <n v="1"/>
    <n v="1"/>
    <s v="SEPTIC"/>
    <n v="0"/>
    <n v="1"/>
    <n v="1800"/>
    <s v="YES"/>
    <n v="1800"/>
    <s v="61-LC18"/>
    <s v="Public Water,Public Sewer"/>
    <s v="SEWER"/>
    <s v="SEPTIC"/>
    <n v="1800"/>
    <m/>
    <m/>
    <n v="1"/>
    <n v="1"/>
    <n v="2"/>
    <n v="1148"/>
    <n v="1"/>
    <m/>
    <m/>
    <m/>
    <m/>
    <m/>
    <m/>
    <m/>
    <m/>
    <m/>
    <m/>
    <n v="1"/>
    <n v="9.68"/>
    <n v="1"/>
    <s v="Broad Marsh River"/>
    <n v="43"/>
  </r>
  <r>
    <s v="129-1068"/>
    <m/>
    <x v="0"/>
    <s v="2830 CRAN HWY"/>
    <n v="130"/>
    <s v="MCKEE ROSS S"/>
    <s v="SC"/>
    <s v="PRI RES  MDL-01"/>
    <s v="129//1068//"/>
    <n v="1.0582499999999999"/>
    <n v="1"/>
    <n v="1"/>
    <n v="1"/>
    <n v="1"/>
    <s v="SEPTIC"/>
    <n v="0"/>
    <n v="1"/>
    <n v="14500"/>
    <s v="YES"/>
    <n v="14500"/>
    <s v="129-1068"/>
    <m/>
    <m/>
    <s v="SEPTIC"/>
    <n v="14500"/>
    <m/>
    <m/>
    <n v="1"/>
    <n v="1"/>
    <n v="3"/>
    <n v="1591"/>
    <n v="1.75"/>
    <m/>
    <m/>
    <m/>
    <m/>
    <m/>
    <m/>
    <m/>
    <m/>
    <m/>
    <m/>
    <n v="1"/>
    <n v="4.6463999999999999"/>
    <n v="1"/>
    <s v="Mill Pond"/>
    <n v="20"/>
  </r>
  <r>
    <s v="83-BD8"/>
    <m/>
    <x v="0"/>
    <s v="0 HATHAWAY ST"/>
    <n v="132"/>
    <s v="207 HATHAWAY ST REALTY TRUST"/>
    <s v="MR30"/>
    <s v="RES ACLNUD  MDL-00"/>
    <s v="83//BD8//"/>
    <n v="0.10938000000000001"/>
    <n v="0"/>
    <n v="0"/>
    <n v="0"/>
    <n v="0"/>
    <m/>
    <n v="0"/>
    <n v="0"/>
    <n v="0"/>
    <s v="YES"/>
    <n v="0"/>
    <s v="83-BD8"/>
    <m/>
    <m/>
    <m/>
    <n v="0"/>
    <m/>
    <m/>
    <n v="0"/>
    <n v="0"/>
    <n v="0"/>
    <n v="0"/>
    <n v="0"/>
    <m/>
    <m/>
    <m/>
    <m/>
    <m/>
    <m/>
    <m/>
    <m/>
    <m/>
    <m/>
    <n v="4"/>
    <n v="0"/>
    <n v="1"/>
    <s v="Broad Marsh River"/>
    <n v="43"/>
  </r>
  <r>
    <s v="UNK768"/>
    <s v="FEE"/>
    <x v="0"/>
    <s v="CRAN HWY"/>
    <n v="0"/>
    <m/>
    <m/>
    <m/>
    <m/>
    <n v="5.0720000000000001E-2"/>
    <n v="0"/>
    <n v="0"/>
    <n v="0"/>
    <n v="0"/>
    <m/>
    <n v="0"/>
    <n v="0"/>
    <n v="0"/>
    <s v="NO_W2"/>
    <n v="0"/>
    <m/>
    <m/>
    <m/>
    <m/>
    <n v="0"/>
    <m/>
    <m/>
    <n v="0"/>
    <n v="0"/>
    <n v="0"/>
    <n v="0"/>
    <n v="0"/>
    <s v="Not in new Assr DB, Makepe?, old info"/>
    <m/>
    <m/>
    <m/>
    <m/>
    <m/>
    <m/>
    <m/>
    <m/>
    <m/>
    <n v="0"/>
    <n v="0"/>
    <n v="1"/>
    <s v="Agawam River"/>
    <n v="42"/>
  </r>
  <r>
    <s v="61-LC9"/>
    <m/>
    <x v="0"/>
    <s v="7 TOWER TER"/>
    <n v="101"/>
    <s v="GIASSON MICHELLE D"/>
    <s v="MR30"/>
    <s v="ONE FAMILY"/>
    <s v="61//LC9//"/>
    <n v="0.29759999999999998"/>
    <n v="0"/>
    <n v="0"/>
    <n v="1"/>
    <n v="1"/>
    <s v="SEWER"/>
    <n v="1"/>
    <n v="1"/>
    <n v="6200"/>
    <s v="YES"/>
    <n v="0"/>
    <s v="61-LC9"/>
    <s v="Public Water,Public Sewer"/>
    <s v="SEWER"/>
    <s v="SEWER"/>
    <n v="6200"/>
    <m/>
    <m/>
    <n v="0"/>
    <n v="0"/>
    <n v="3"/>
    <n v="1304"/>
    <n v="1"/>
    <m/>
    <m/>
    <m/>
    <m/>
    <m/>
    <m/>
    <m/>
    <m/>
    <m/>
    <m/>
    <n v="1"/>
    <n v="0"/>
    <n v="1"/>
    <s v="Broad Marsh River"/>
    <n v="43"/>
  </r>
  <r>
    <s v="83-1004A"/>
    <m/>
    <x v="0"/>
    <s v="199 HATHAWAY ST"/>
    <n v="101"/>
    <s v="BRIGGS STEPHEN"/>
    <s v="MR30"/>
    <s v="ONE FAMILY"/>
    <s v="83//1004/A/"/>
    <n v="0.33001000000000003"/>
    <n v="1"/>
    <n v="1"/>
    <n v="1"/>
    <n v="1"/>
    <s v="SEPTIC"/>
    <n v="0"/>
    <n v="1"/>
    <n v="1900"/>
    <s v="YES"/>
    <n v="1900"/>
    <s v="83-1004A"/>
    <s v="Public Water,Septic"/>
    <s v="SEPTIC"/>
    <s v="SEPTIC"/>
    <n v="1900"/>
    <m/>
    <m/>
    <n v="1"/>
    <n v="1"/>
    <n v="3"/>
    <n v="1048"/>
    <n v="1.5"/>
    <m/>
    <m/>
    <m/>
    <m/>
    <m/>
    <m/>
    <m/>
    <m/>
    <m/>
    <m/>
    <n v="1"/>
    <n v="9.68"/>
    <n v="1"/>
    <s v="Broad Marsh River"/>
    <n v="43"/>
  </r>
  <r>
    <s v="133-1077"/>
    <m/>
    <x v="0"/>
    <s v="9 SANTOS DR"/>
    <n v="101"/>
    <s v="PARSONS RICHARD A"/>
    <s v="MR30"/>
    <s v="ONE FAMILY"/>
    <s v="133//1077//"/>
    <n v="0.84143000000000001"/>
    <n v="1"/>
    <n v="1"/>
    <n v="1"/>
    <n v="1"/>
    <s v="SEPTIC"/>
    <n v="0"/>
    <n v="1"/>
    <n v="11700"/>
    <s v="YES"/>
    <n v="11700"/>
    <s v="133-1077"/>
    <s v="Public Water,Septic"/>
    <s v="SEPTIC"/>
    <s v="SEPTIC"/>
    <n v="11700"/>
    <m/>
    <m/>
    <n v="1"/>
    <n v="1"/>
    <n v="3"/>
    <n v="1536"/>
    <n v="2"/>
    <m/>
    <m/>
    <m/>
    <m/>
    <m/>
    <m/>
    <m/>
    <m/>
    <m/>
    <m/>
    <n v="1"/>
    <n v="9.68"/>
    <n v="1"/>
    <s v="Agawam River"/>
    <n v="42"/>
  </r>
  <r>
    <s v="133-1059"/>
    <m/>
    <x v="0"/>
    <s v="0 SANDWICH RD"/>
    <n v="132"/>
    <s v="CARDOZA ROBERT F"/>
    <s v="MR30"/>
    <s v="RES ACLNUD  MDL-00"/>
    <s v="133//1059//"/>
    <n v="0.30403999999999998"/>
    <n v="0"/>
    <n v="0"/>
    <n v="0"/>
    <n v="0"/>
    <m/>
    <n v="0"/>
    <n v="0"/>
    <n v="0"/>
    <s v="YES"/>
    <n v="0"/>
    <s v="133-1059"/>
    <s v="Well,Septic"/>
    <s v="SEPTIC"/>
    <m/>
    <n v="0"/>
    <m/>
    <m/>
    <n v="0"/>
    <n v="0"/>
    <n v="0"/>
    <n v="0"/>
    <n v="0"/>
    <m/>
    <m/>
    <m/>
    <m/>
    <m/>
    <m/>
    <m/>
    <m/>
    <m/>
    <m/>
    <n v="1"/>
    <n v="0"/>
    <n v="1"/>
    <s v="Agawam River"/>
    <n v="42"/>
  </r>
  <r>
    <s v="133-1061"/>
    <m/>
    <x v="0"/>
    <s v="204 SANDWICH RD"/>
    <n v="101"/>
    <s v="CRUZ WALTER B"/>
    <s v="MR30"/>
    <s v="ONE FAMILY"/>
    <s v="133//1061//"/>
    <n v="0.48042000000000001"/>
    <n v="1"/>
    <n v="1"/>
    <n v="1"/>
    <n v="1"/>
    <s v="SEPTIC"/>
    <n v="0"/>
    <n v="1"/>
    <n v="8800"/>
    <s v="YES"/>
    <n v="8800"/>
    <s v="133-1061"/>
    <s v="Public Water,Septic"/>
    <s v="SEPTIC"/>
    <s v="SEPTIC"/>
    <n v="8800"/>
    <m/>
    <m/>
    <n v="1"/>
    <n v="1"/>
    <n v="2"/>
    <n v="676"/>
    <n v="2"/>
    <m/>
    <m/>
    <m/>
    <m/>
    <m/>
    <m/>
    <m/>
    <m/>
    <m/>
    <m/>
    <n v="1"/>
    <n v="9.68"/>
    <n v="1"/>
    <s v="Agawam River"/>
    <n v="42"/>
  </r>
  <r>
    <s v="129A-3-6"/>
    <m/>
    <x v="0"/>
    <s v="28 AMES ISLAND RD"/>
    <n v="101"/>
    <s v="COOLEY RICHARD H"/>
    <s v="R130"/>
    <s v="ONE FAMILY"/>
    <s v="129/A3/6//"/>
    <n v="0.12257999999999999"/>
    <n v="1"/>
    <n v="1"/>
    <n v="1"/>
    <n v="1"/>
    <s v="SEPTIC"/>
    <n v="0"/>
    <n v="1"/>
    <n v="13200"/>
    <s v="YES"/>
    <n v="13200"/>
    <s v="129A-3-6"/>
    <s v="Well,Septic"/>
    <s v="SEPTIC"/>
    <s v="SEPTIC"/>
    <n v="13200"/>
    <m/>
    <m/>
    <n v="1"/>
    <n v="1"/>
    <n v="3"/>
    <n v="1416"/>
    <n v="1"/>
    <m/>
    <m/>
    <m/>
    <m/>
    <m/>
    <m/>
    <m/>
    <m/>
    <m/>
    <m/>
    <n v="1"/>
    <n v="4.6463999999999999"/>
    <n v="1"/>
    <s v="Mill Pond"/>
    <n v="20"/>
  </r>
  <r>
    <s v="133-1027A"/>
    <m/>
    <x v="0"/>
    <s v="8 SANDY RD"/>
    <n v="101"/>
    <s v="GUINIER PATRICIA"/>
    <s v="MR30"/>
    <s v="ONE FAMILY"/>
    <s v="133//1027/A/"/>
    <n v="0.57399"/>
    <n v="1"/>
    <n v="1"/>
    <n v="1"/>
    <n v="1"/>
    <s v="SEPTIC"/>
    <n v="0"/>
    <n v="1"/>
    <n v="14700"/>
    <s v="YES"/>
    <n v="14700"/>
    <s v="133-1027A"/>
    <s v="Well,Septic"/>
    <s v="SEPTIC"/>
    <s v="SEPTIC"/>
    <n v="14700"/>
    <m/>
    <m/>
    <n v="1"/>
    <n v="1"/>
    <n v="3"/>
    <n v="1714"/>
    <n v="1.75"/>
    <m/>
    <m/>
    <m/>
    <m/>
    <m/>
    <m/>
    <m/>
    <m/>
    <m/>
    <m/>
    <n v="1"/>
    <n v="9.68"/>
    <n v="1"/>
    <s v="Agawam River"/>
    <n v="42"/>
  </r>
  <r>
    <s v="83-BD3"/>
    <m/>
    <x v="0"/>
    <s v="0 BRITTANY DR"/>
    <n v="130"/>
    <s v="REVALEON-MONTEIRO JEANNETTE V"/>
    <s v="MR30"/>
    <s v="RES ACLNDV  MDL-00"/>
    <s v="83//BD3//"/>
    <n v="0.44912999999999997"/>
    <n v="0"/>
    <n v="0"/>
    <n v="0"/>
    <n v="0"/>
    <m/>
    <n v="0"/>
    <n v="0"/>
    <n v="0"/>
    <s v="YES"/>
    <n v="0"/>
    <s v="83-BD3"/>
    <s v="Public Water,Septic"/>
    <s v="SEPTIC"/>
    <m/>
    <n v="0"/>
    <m/>
    <m/>
    <n v="0"/>
    <n v="0"/>
    <n v="0"/>
    <n v="0"/>
    <n v="0"/>
    <m/>
    <m/>
    <m/>
    <m/>
    <m/>
    <m/>
    <m/>
    <m/>
    <m/>
    <m/>
    <n v="0"/>
    <n v="0"/>
    <n v="1"/>
    <s v="Broad Marsh River"/>
    <n v="43"/>
  </r>
  <r>
    <s v="61-1049"/>
    <m/>
    <x v="0"/>
    <s v="450 MAIN ST"/>
    <n v="101"/>
    <s v="BURKE HOWARD B JR"/>
    <s v="MR30"/>
    <s v="ONE FAMILY"/>
    <s v="61//1049//"/>
    <n v="0.31873000000000001"/>
    <n v="0"/>
    <n v="0"/>
    <n v="1"/>
    <n v="1"/>
    <s v="SEWER"/>
    <n v="1"/>
    <n v="1"/>
    <n v="3500"/>
    <s v="YES"/>
    <n v="0"/>
    <s v="61-1049"/>
    <s v="All Public"/>
    <s v="SEWER"/>
    <s v="SEWER"/>
    <n v="3500"/>
    <m/>
    <m/>
    <n v="0"/>
    <n v="0"/>
    <n v="3"/>
    <n v="1470"/>
    <n v="1.9"/>
    <m/>
    <m/>
    <m/>
    <m/>
    <m/>
    <m/>
    <m/>
    <m/>
    <m/>
    <m/>
    <n v="1"/>
    <n v="0"/>
    <n v="1"/>
    <s v="Agawam River"/>
    <n v="42"/>
  </r>
  <r>
    <s v="132A-11"/>
    <m/>
    <x v="0"/>
    <s v="110 MAYFLOWER RIDGE DR"/>
    <n v="101"/>
    <s v="STRAWN SONIA L"/>
    <s v="MR30"/>
    <s v="ONE FAMILY"/>
    <s v="132/A/11//"/>
    <n v="0.32606000000000002"/>
    <n v="1"/>
    <n v="1"/>
    <n v="1"/>
    <n v="1"/>
    <s v="SEPTIC"/>
    <n v="0"/>
    <n v="1"/>
    <n v="13300"/>
    <s v="YES"/>
    <n v="13300"/>
    <s v="132A-11"/>
    <s v="Public Water,Septic"/>
    <s v="SEPTIC"/>
    <s v="SEPTIC"/>
    <n v="13300"/>
    <m/>
    <m/>
    <n v="1"/>
    <n v="1"/>
    <n v="2"/>
    <n v="3202"/>
    <n v="2"/>
    <m/>
    <m/>
    <m/>
    <m/>
    <m/>
    <m/>
    <m/>
    <m/>
    <m/>
    <m/>
    <n v="1"/>
    <n v="9.68"/>
    <n v="1"/>
    <s v="Agawam River"/>
    <n v="42"/>
  </r>
  <r>
    <s v="133A-125"/>
    <m/>
    <x v="0"/>
    <s v="16 WREN TER"/>
    <n v="101"/>
    <s v="HSBC BANK USA NATIONAL ASSOC"/>
    <s v="MR30"/>
    <s v="ONE FAMILY"/>
    <s v="133/A/125//"/>
    <n v="0.23294000000000001"/>
    <n v="1"/>
    <n v="1"/>
    <n v="1"/>
    <n v="1"/>
    <s v="SEPTIC"/>
    <n v="0"/>
    <n v="1"/>
    <n v="3300"/>
    <s v="YES"/>
    <n v="3300"/>
    <s v="133A-125"/>
    <s v="Public Water,Septic"/>
    <s v="SEPTIC"/>
    <s v="SEPTIC"/>
    <n v="3300"/>
    <m/>
    <m/>
    <n v="1"/>
    <n v="1"/>
    <n v="3"/>
    <n v="1184"/>
    <n v="1"/>
    <m/>
    <m/>
    <m/>
    <m/>
    <m/>
    <m/>
    <m/>
    <m/>
    <m/>
    <m/>
    <n v="1"/>
    <n v="9.68"/>
    <n v="1"/>
    <s v="Agawam River"/>
    <n v="42"/>
  </r>
  <r>
    <s v="133A-123"/>
    <m/>
    <x v="0"/>
    <s v="7 TERN ST"/>
    <n v="101"/>
    <s v="JACK JASON C"/>
    <s v="MR30"/>
    <s v="ONE FAMILY"/>
    <s v="133/A/123//"/>
    <n v="0.23421"/>
    <n v="1"/>
    <n v="1"/>
    <n v="1"/>
    <n v="1"/>
    <s v="SEPTIC"/>
    <n v="0"/>
    <n v="1"/>
    <n v="19800"/>
    <s v="YES"/>
    <n v="19800"/>
    <s v="133A-123"/>
    <s v="Public Water,Septic"/>
    <s v="SEPTIC"/>
    <s v="SEPTIC"/>
    <n v="19800"/>
    <m/>
    <m/>
    <n v="1"/>
    <n v="1"/>
    <n v="3"/>
    <n v="1512"/>
    <n v="2"/>
    <m/>
    <m/>
    <m/>
    <m/>
    <m/>
    <m/>
    <m/>
    <m/>
    <m/>
    <m/>
    <n v="1"/>
    <n v="9.68"/>
    <n v="1"/>
    <s v="Agawam River"/>
    <n v="42"/>
  </r>
  <r>
    <s v="129-W1"/>
    <m/>
    <x v="0"/>
    <s v="20 OLD GLEN CHARLIE RD"/>
    <n v="101"/>
    <s v="BAUGHNS MARY A"/>
    <s v="MR30"/>
    <s v="ONE FAMILY"/>
    <s v="129//W1//"/>
    <n v="0.47638999999999998"/>
    <n v="1"/>
    <n v="1"/>
    <n v="1"/>
    <n v="1"/>
    <s v="SEPTIC"/>
    <n v="0"/>
    <n v="1"/>
    <n v="900"/>
    <s v="YES"/>
    <n v="900"/>
    <s v="129-W1"/>
    <s v="Public Water,Gas,Septic"/>
    <s v="SEPTIC"/>
    <s v="SEPTIC"/>
    <n v="900"/>
    <m/>
    <m/>
    <n v="1"/>
    <n v="1"/>
    <n v="2"/>
    <n v="956"/>
    <n v="1"/>
    <m/>
    <m/>
    <m/>
    <m/>
    <m/>
    <m/>
    <m/>
    <m/>
    <m/>
    <m/>
    <n v="2"/>
    <n v="4.6463999999999999"/>
    <n v="1"/>
    <s v="Mill Pond"/>
    <n v="20"/>
  </r>
  <r>
    <s v="133A-114"/>
    <m/>
    <x v="0"/>
    <s v="22 MALLARD RD"/>
    <n v="903"/>
    <s v="TOWN OF WAREHAM"/>
    <s v="MR30"/>
    <s v="TAX POSS  MDL-00"/>
    <s v="133/A/114//"/>
    <n v="0.27829999999999999"/>
    <n v="0"/>
    <n v="0"/>
    <n v="0"/>
    <n v="0"/>
    <m/>
    <n v="0"/>
    <n v="0"/>
    <n v="0"/>
    <s v="YES"/>
    <n v="0"/>
    <s v="133A-114"/>
    <s v="Public Water,Septic"/>
    <s v="SEPTIC"/>
    <m/>
    <n v="0"/>
    <m/>
    <m/>
    <n v="0"/>
    <n v="0"/>
    <n v="0"/>
    <n v="0"/>
    <n v="0"/>
    <m/>
    <m/>
    <m/>
    <m/>
    <m/>
    <m/>
    <m/>
    <m/>
    <m/>
    <m/>
    <n v="1"/>
    <n v="0"/>
    <n v="1"/>
    <s v="Agawam River"/>
    <n v="42"/>
  </r>
  <r>
    <s v="LAND_NOPARC"/>
    <m/>
    <x v="0"/>
    <m/>
    <n v="0"/>
    <m/>
    <m/>
    <m/>
    <m/>
    <n v="3.4000000000000002E-4"/>
    <n v="0"/>
    <n v="0"/>
    <n v="0"/>
    <n v="0"/>
    <m/>
    <n v="0"/>
    <n v="0"/>
    <n v="0"/>
    <s v="NO"/>
    <n v="0"/>
    <m/>
    <m/>
    <m/>
    <m/>
    <n v="0"/>
    <m/>
    <m/>
    <n v="0"/>
    <n v="0"/>
    <n v="0"/>
    <n v="0"/>
    <n v="0"/>
    <m/>
    <m/>
    <m/>
    <m/>
    <m/>
    <m/>
    <m/>
    <m/>
    <m/>
    <m/>
    <n v="0"/>
    <n v="0"/>
    <n v="1"/>
    <s v="Agawam River"/>
    <n v="42"/>
  </r>
  <r>
    <s v="61-5"/>
    <m/>
    <x v="0"/>
    <s v="10 TOWER TER"/>
    <n v="101"/>
    <s v="PALING RICHARD J"/>
    <s v="MR30"/>
    <s v="ONE FAMILY"/>
    <s v="61//5//"/>
    <n v="0.23017000000000001"/>
    <n v="0"/>
    <n v="0"/>
    <n v="1"/>
    <n v="1"/>
    <s v="SEWER"/>
    <n v="1"/>
    <n v="1"/>
    <n v="17000"/>
    <s v="YES"/>
    <n v="0"/>
    <s v="61-5"/>
    <s v="Public Water,Public Sewer"/>
    <s v="SEWER"/>
    <s v="SEWER"/>
    <n v="17000"/>
    <m/>
    <m/>
    <n v="0"/>
    <n v="0"/>
    <n v="4"/>
    <n v="1944"/>
    <n v="2"/>
    <m/>
    <m/>
    <m/>
    <m/>
    <m/>
    <m/>
    <m/>
    <m/>
    <m/>
    <m/>
    <n v="1"/>
    <n v="0"/>
    <n v="1"/>
    <s v="Agawam River"/>
    <n v="42"/>
  </r>
  <r>
    <s v="132B-23"/>
    <m/>
    <x v="0"/>
    <s v="0 CRAN HWY  OFF"/>
    <n v="132"/>
    <s v="HAYES CONSTANCE J"/>
    <s v="MR30"/>
    <s v="RES ACLNUD  MDL-00"/>
    <s v="132/B/23//"/>
    <n v="0.45507999999999998"/>
    <n v="0"/>
    <n v="0"/>
    <n v="0"/>
    <n v="0"/>
    <m/>
    <n v="0"/>
    <n v="0"/>
    <n v="0"/>
    <s v="YES"/>
    <n v="0"/>
    <s v="132B-23"/>
    <s v="Public Water,Septic"/>
    <s v="SEPTIC"/>
    <m/>
    <n v="0"/>
    <m/>
    <m/>
    <n v="0"/>
    <n v="0"/>
    <n v="0"/>
    <n v="0"/>
    <n v="0"/>
    <m/>
    <m/>
    <m/>
    <m/>
    <m/>
    <m/>
    <m/>
    <m/>
    <m/>
    <m/>
    <n v="1"/>
    <n v="0"/>
    <n v="1"/>
    <s v="Agawam River"/>
    <n v="42"/>
  </r>
  <r>
    <s v="83-BD5"/>
    <m/>
    <x v="0"/>
    <s v="0 BRITTANY DR"/>
    <n v="130"/>
    <s v="MONTEIRO JEANNETTE V"/>
    <s v="MR30"/>
    <s v="RES ACLNDV  MDL-00"/>
    <s v="83//BD5//"/>
    <n v="0.27632000000000001"/>
    <n v="0"/>
    <n v="0"/>
    <n v="0"/>
    <n v="0"/>
    <m/>
    <n v="0"/>
    <n v="0"/>
    <n v="0"/>
    <s v="YES"/>
    <n v="0"/>
    <s v="83-BD5"/>
    <s v="Public Water,Septic"/>
    <s v="SEPTIC"/>
    <m/>
    <n v="0"/>
    <m/>
    <m/>
    <n v="0"/>
    <n v="0"/>
    <n v="0"/>
    <n v="0"/>
    <n v="0"/>
    <m/>
    <m/>
    <m/>
    <m/>
    <m/>
    <m/>
    <m/>
    <m/>
    <m/>
    <m/>
    <n v="3"/>
    <n v="0"/>
    <n v="1"/>
    <s v="Broad Marsh River"/>
    <n v="43"/>
  </r>
  <r>
    <s v="129A-3-7"/>
    <m/>
    <x v="0"/>
    <s v="27 AMES ISLAND RD"/>
    <n v="132"/>
    <s v="COOLEY RICHARD H"/>
    <s v="R130"/>
    <s v="RES ACLNUD  MDL-00"/>
    <s v="129/A3/7//"/>
    <n v="0.16089000000000001"/>
    <n v="0"/>
    <n v="0"/>
    <n v="0"/>
    <n v="0"/>
    <m/>
    <n v="0"/>
    <n v="0"/>
    <n v="0"/>
    <s v="YES"/>
    <n v="0"/>
    <s v="129A-3-7"/>
    <m/>
    <m/>
    <m/>
    <n v="0"/>
    <m/>
    <m/>
    <n v="0"/>
    <n v="0"/>
    <n v="0"/>
    <n v="0"/>
    <n v="0"/>
    <m/>
    <m/>
    <m/>
    <m/>
    <m/>
    <m/>
    <m/>
    <m/>
    <m/>
    <m/>
    <n v="2"/>
    <n v="0"/>
    <n v="1"/>
    <s v="Mill Pond"/>
    <n v="20"/>
  </r>
  <r>
    <s v="LAND_NOPARC"/>
    <m/>
    <x v="0"/>
    <m/>
    <n v="0"/>
    <m/>
    <m/>
    <m/>
    <m/>
    <n v="1.205E-2"/>
    <n v="0"/>
    <n v="0"/>
    <n v="0"/>
    <n v="0"/>
    <m/>
    <n v="0"/>
    <n v="0"/>
    <n v="0"/>
    <s v="NO"/>
    <n v="0"/>
    <m/>
    <m/>
    <m/>
    <m/>
    <n v="0"/>
    <m/>
    <m/>
    <n v="0"/>
    <n v="0"/>
    <n v="0"/>
    <n v="0"/>
    <n v="0"/>
    <m/>
    <m/>
    <m/>
    <m/>
    <m/>
    <m/>
    <m/>
    <m/>
    <m/>
    <m/>
    <n v="0"/>
    <n v="0"/>
    <n v="1"/>
    <s v="Agawam River"/>
    <n v="42"/>
  </r>
  <r>
    <s v="129-1067C"/>
    <m/>
    <x v="0"/>
    <s v="0 CRAN HWY"/>
    <n v="924"/>
    <s v="COMMONWEALTH OF MASSACHUSETTS"/>
    <s v="SC"/>
    <s v="MASS X-WAY  MDL-00"/>
    <s v="129//1067/C/"/>
    <n v="2.588E-2"/>
    <n v="0"/>
    <n v="0"/>
    <n v="0"/>
    <n v="0"/>
    <m/>
    <n v="0"/>
    <n v="0"/>
    <n v="0"/>
    <s v="YES"/>
    <n v="0"/>
    <s v="129-1067C"/>
    <m/>
    <m/>
    <m/>
    <n v="0"/>
    <m/>
    <m/>
    <n v="0"/>
    <n v="0"/>
    <n v="0"/>
    <n v="0"/>
    <n v="0"/>
    <m/>
    <m/>
    <m/>
    <m/>
    <m/>
    <m/>
    <m/>
    <m/>
    <m/>
    <m/>
    <n v="1"/>
    <n v="0"/>
    <n v="1"/>
    <s v="Mill Pond"/>
    <n v="20"/>
  </r>
  <r>
    <s v="61-19"/>
    <m/>
    <x v="0"/>
    <s v="20 TOWER TER"/>
    <n v="101"/>
    <s v="ELKALLASSI BOUTROS A"/>
    <s v="MR30"/>
    <s v="ONE FAMILY"/>
    <s v="61//19//"/>
    <n v="0.89995999999999998"/>
    <n v="1"/>
    <n v="1"/>
    <n v="1"/>
    <n v="1"/>
    <s v="SEPTIC"/>
    <n v="0"/>
    <n v="1"/>
    <n v="9700"/>
    <s v="YES"/>
    <n v="9700"/>
    <s v="61-19"/>
    <s v="Public Water,Public Sewer"/>
    <s v="SEWER"/>
    <s v="SEPTIC"/>
    <n v="9700"/>
    <m/>
    <m/>
    <n v="1"/>
    <n v="1"/>
    <n v="5"/>
    <n v="3460"/>
    <n v="2"/>
    <m/>
    <m/>
    <m/>
    <m/>
    <m/>
    <m/>
    <m/>
    <m/>
    <m/>
    <m/>
    <n v="3"/>
    <n v="9.68"/>
    <n v="1"/>
    <s v="Broad Marsh River"/>
    <n v="43"/>
  </r>
  <r>
    <s v="133A-103"/>
    <m/>
    <x v="0"/>
    <s v="21 MALLARD RD"/>
    <n v="101"/>
    <s v="CORCORAN DONNA"/>
    <s v="MR30"/>
    <s v="ONE FAMILY"/>
    <s v="133/A/103//"/>
    <n v="0.23454"/>
    <n v="1"/>
    <n v="1"/>
    <n v="1"/>
    <n v="1"/>
    <s v="SEPTIC"/>
    <n v="0"/>
    <n v="1"/>
    <n v="6000"/>
    <s v="YES"/>
    <n v="6000"/>
    <s v="133A-103"/>
    <s v="Public Water,Septic"/>
    <s v="SEPTIC"/>
    <s v="SEPTIC"/>
    <n v="6000"/>
    <m/>
    <m/>
    <n v="1"/>
    <n v="1"/>
    <n v="2"/>
    <n v="792"/>
    <n v="1"/>
    <m/>
    <m/>
    <m/>
    <m/>
    <m/>
    <m/>
    <m/>
    <m/>
    <m/>
    <m/>
    <n v="1"/>
    <n v="9.68"/>
    <n v="1"/>
    <s v="Agawam River"/>
    <n v="42"/>
  </r>
  <r>
    <s v="133A-124"/>
    <m/>
    <x v="0"/>
    <s v="6 TERN ST"/>
    <n v="101"/>
    <s v="MITCHELL H JOHN LIFE ESTATE"/>
    <s v="MR30"/>
    <s v="ONE FAMILY"/>
    <s v="133/A/124//"/>
    <n v="0.22116"/>
    <n v="1"/>
    <n v="1"/>
    <n v="1"/>
    <n v="1"/>
    <s v="SEPTIC"/>
    <n v="0"/>
    <n v="1"/>
    <n v="9900"/>
    <s v="YES"/>
    <n v="9900"/>
    <s v="133A-124"/>
    <s v="Public Water,Septic"/>
    <s v="SEPTIC"/>
    <s v="SEPTIC"/>
    <n v="9900"/>
    <m/>
    <m/>
    <n v="1"/>
    <n v="1"/>
    <n v="2"/>
    <n v="720"/>
    <n v="1"/>
    <m/>
    <m/>
    <m/>
    <m/>
    <m/>
    <m/>
    <m/>
    <m/>
    <m/>
    <m/>
    <n v="1"/>
    <n v="9.68"/>
    <n v="1"/>
    <s v="Agawam River"/>
    <n v="42"/>
  </r>
  <r>
    <s v="61-31"/>
    <m/>
    <x v="0"/>
    <s v="9 KRISABIL LN"/>
    <n v="903"/>
    <s v="TOWN OF WAREHAM"/>
    <s v="MR30"/>
    <s v="MUNICIPAL  MDL-00"/>
    <s v="61//31//"/>
    <n v="1.67954"/>
    <n v="0"/>
    <n v="0"/>
    <n v="0"/>
    <n v="0"/>
    <m/>
    <n v="0"/>
    <n v="0"/>
    <n v="0"/>
    <s v="NO_W1"/>
    <n v="0"/>
    <s v="61-31"/>
    <m/>
    <m/>
    <m/>
    <n v="0"/>
    <s v="fee simple"/>
    <s v="YES"/>
    <n v="0"/>
    <n v="0"/>
    <n v="0"/>
    <n v="0"/>
    <n v="0"/>
    <m/>
    <m/>
    <m/>
    <m/>
    <m/>
    <m/>
    <m/>
    <m/>
    <m/>
    <m/>
    <n v="5"/>
    <n v="0"/>
    <n v="1"/>
    <s v="Broad Marsh River"/>
    <n v="43"/>
  </r>
  <r>
    <s v="132A-31"/>
    <m/>
    <x v="0"/>
    <s v="107 MAYFLOWER RIDGE DR"/>
    <n v="101"/>
    <s v="MCGRAW CARROLL E JR"/>
    <s v="MR30"/>
    <s v="ONE FAMILY"/>
    <s v="132/A/31//"/>
    <n v="0.43297000000000002"/>
    <n v="1"/>
    <n v="1"/>
    <n v="1"/>
    <n v="1"/>
    <s v="SEPTIC"/>
    <n v="0"/>
    <n v="1"/>
    <n v="5100"/>
    <s v="YES"/>
    <n v="5100"/>
    <s v="132A-31"/>
    <s v="Public Water,Septic"/>
    <s v="SEPTIC"/>
    <s v="SEPTIC"/>
    <n v="5100"/>
    <m/>
    <m/>
    <n v="1"/>
    <n v="1"/>
    <n v="3"/>
    <n v="1618"/>
    <n v="1.75"/>
    <m/>
    <m/>
    <m/>
    <m/>
    <m/>
    <m/>
    <m/>
    <m/>
    <m/>
    <m/>
    <n v="1"/>
    <n v="9.68"/>
    <n v="1"/>
    <s v="Agawam River"/>
    <n v="42"/>
  </r>
  <r>
    <s v="132-1060B"/>
    <m/>
    <x v="0"/>
    <s v="44 MAYFLOWER RIDGE DR"/>
    <n v="101"/>
    <s v="STRAWN SUZY M"/>
    <s v="MR30"/>
    <s v="ONE FAMILY"/>
    <s v="132//1060/B/"/>
    <n v="0.88739999999999997"/>
    <n v="1"/>
    <n v="1"/>
    <n v="1"/>
    <n v="1"/>
    <s v="SEPTIC"/>
    <n v="0"/>
    <n v="1"/>
    <n v="7800"/>
    <s v="YES"/>
    <n v="7800"/>
    <s v="132-1060B"/>
    <s v="Public Water,Septic"/>
    <s v="SEPTIC"/>
    <s v="SEPTIC"/>
    <n v="7800"/>
    <m/>
    <m/>
    <n v="1"/>
    <n v="1"/>
    <n v="3"/>
    <n v="2349"/>
    <n v="1.9"/>
    <m/>
    <m/>
    <m/>
    <m/>
    <m/>
    <m/>
    <m/>
    <m/>
    <m/>
    <m/>
    <n v="1"/>
    <n v="9.68"/>
    <n v="1"/>
    <s v="Agawam River"/>
    <n v="42"/>
  </r>
  <r>
    <s v="ESTUARY"/>
    <m/>
    <x v="0"/>
    <m/>
    <n v="0"/>
    <m/>
    <m/>
    <m/>
    <m/>
    <n v="139.04363000000001"/>
    <n v="0"/>
    <n v="0"/>
    <n v="0"/>
    <n v="0"/>
    <m/>
    <n v="0"/>
    <n v="0"/>
    <n v="0"/>
    <s v="NO"/>
    <n v="0"/>
    <m/>
    <m/>
    <m/>
    <m/>
    <n v="0"/>
    <m/>
    <m/>
    <n v="0"/>
    <n v="0"/>
    <n v="0"/>
    <n v="0"/>
    <n v="0"/>
    <m/>
    <m/>
    <m/>
    <m/>
    <m/>
    <m/>
    <m/>
    <m/>
    <m/>
    <m/>
    <n v="0"/>
    <n v="0"/>
    <n v="1"/>
    <s v="Agawam River"/>
    <n v="42"/>
  </r>
  <r>
    <s v="129-1101C1"/>
    <m/>
    <x v="0"/>
    <s v="21 OLD GLEN CHARLIE RD"/>
    <n v="104"/>
    <s v="MOTTO RUSSELL J"/>
    <s v="MR30"/>
    <s v="TWO FAMILY"/>
    <s v="129//1101/C1/"/>
    <n v="0.94389999999999996"/>
    <n v="1"/>
    <n v="1"/>
    <n v="1"/>
    <n v="1"/>
    <s v="SEPTIC"/>
    <n v="0"/>
    <n v="1"/>
    <n v="9000"/>
    <s v="YES"/>
    <n v="9000"/>
    <s v="129-1101C1"/>
    <s v="Public Water,Septic"/>
    <s v="SEPTIC"/>
    <s v="SEPTIC"/>
    <n v="9000"/>
    <m/>
    <m/>
    <n v="2"/>
    <n v="2"/>
    <n v="4"/>
    <n v="1784"/>
    <n v="1"/>
    <m/>
    <m/>
    <m/>
    <m/>
    <m/>
    <m/>
    <m/>
    <m/>
    <m/>
    <m/>
    <n v="1"/>
    <n v="9.2927999999999997"/>
    <n v="1"/>
    <s v="Mill Pond"/>
    <n v="20"/>
  </r>
  <r>
    <s v="61-1046"/>
    <m/>
    <x v="0"/>
    <s v="255 HIGH ST"/>
    <n v="101"/>
    <s v="BEAUDOIN EINER A"/>
    <s v="MR30"/>
    <s v="ONE FAMILY"/>
    <s v="61//1046//"/>
    <n v="0.37568000000000001"/>
    <n v="0"/>
    <n v="0"/>
    <n v="1"/>
    <n v="1"/>
    <s v="SEWER"/>
    <n v="1"/>
    <n v="1"/>
    <n v="9000"/>
    <s v="YES"/>
    <n v="0"/>
    <s v="61-1046"/>
    <s v="All Public"/>
    <s v="SEWER"/>
    <s v="SEWER"/>
    <n v="9000"/>
    <m/>
    <m/>
    <n v="0"/>
    <n v="0"/>
    <n v="3"/>
    <n v="1422"/>
    <n v="1.5"/>
    <m/>
    <m/>
    <m/>
    <m/>
    <m/>
    <m/>
    <m/>
    <m/>
    <m/>
    <m/>
    <n v="1"/>
    <n v="0"/>
    <n v="1"/>
    <s v="Agawam River"/>
    <n v="42"/>
  </r>
  <r>
    <s v="129A-3-5"/>
    <m/>
    <x v="0"/>
    <s v="26 AMES ISLAND RD"/>
    <n v="101"/>
    <s v="SENTER GAYLE P &amp; MADSEN ALPHA P"/>
    <s v="R130"/>
    <s v="ONE FAMILY"/>
    <s v="129/A3/5//"/>
    <n v="0.12263"/>
    <n v="1"/>
    <n v="1"/>
    <n v="1"/>
    <n v="1"/>
    <s v="SEPTIC"/>
    <n v="0"/>
    <n v="1"/>
    <n v="800"/>
    <s v="YES"/>
    <n v="800"/>
    <s v="129A-3-5"/>
    <s v="Well,Septic"/>
    <s v="SEPTIC"/>
    <s v="SEPTIC"/>
    <n v="800"/>
    <m/>
    <m/>
    <n v="1"/>
    <n v="1"/>
    <n v="2"/>
    <n v="626"/>
    <n v="1"/>
    <m/>
    <m/>
    <m/>
    <m/>
    <m/>
    <m/>
    <m/>
    <m/>
    <m/>
    <m/>
    <n v="1"/>
    <n v="4.6463999999999999"/>
    <n v="1"/>
    <s v="Mill Pond"/>
    <n v="20"/>
  </r>
  <r>
    <s v="LAND_NOPARC"/>
    <m/>
    <x v="0"/>
    <m/>
    <n v="0"/>
    <m/>
    <m/>
    <m/>
    <m/>
    <n v="1.4499999999999999E-3"/>
    <n v="0"/>
    <n v="0"/>
    <n v="0"/>
    <n v="0"/>
    <m/>
    <n v="0"/>
    <n v="0"/>
    <n v="0"/>
    <s v="NO"/>
    <n v="0"/>
    <m/>
    <m/>
    <m/>
    <m/>
    <n v="0"/>
    <m/>
    <m/>
    <n v="0"/>
    <n v="0"/>
    <n v="0"/>
    <n v="0"/>
    <n v="0"/>
    <m/>
    <m/>
    <m/>
    <m/>
    <m/>
    <m/>
    <m/>
    <m/>
    <m/>
    <m/>
    <n v="0"/>
    <n v="0"/>
    <n v="1"/>
    <s v="Agawam River"/>
    <n v="42"/>
  </r>
  <r>
    <s v="133-1088"/>
    <m/>
    <x v="0"/>
    <s v="8 PLYMOUTH RD"/>
    <n v="101"/>
    <s v="VASCONCELOS GINO"/>
    <s v="SC"/>
    <s v="ONE FAMILY"/>
    <s v="133//1088//"/>
    <n v="0.25941999999999998"/>
    <n v="1"/>
    <n v="1"/>
    <n v="1"/>
    <n v="1"/>
    <s v="SEPTIC"/>
    <n v="0"/>
    <n v="1"/>
    <n v="6000"/>
    <s v="YES"/>
    <n v="6000"/>
    <s v="133-1088"/>
    <s v="Public Water,Septic"/>
    <s v="SEPTIC"/>
    <s v="SEPTIC"/>
    <n v="6000"/>
    <m/>
    <m/>
    <n v="1"/>
    <n v="1"/>
    <n v="2"/>
    <n v="892"/>
    <n v="1.5"/>
    <m/>
    <m/>
    <m/>
    <m/>
    <m/>
    <m/>
    <m/>
    <m/>
    <m/>
    <m/>
    <n v="1"/>
    <n v="9.68"/>
    <n v="1"/>
    <s v="Agawam River"/>
    <n v="42"/>
  </r>
  <r>
    <s v="132-1060A"/>
    <m/>
    <x v="0"/>
    <s v="0 MAYFLOWER RIDGE DR"/>
    <n v="132"/>
    <s v="STRAWN MERRITT E"/>
    <s v="MR30"/>
    <s v="RES ACLNUD  MDL-00"/>
    <s v="132//1060/A/"/>
    <n v="0.18583"/>
    <n v="0"/>
    <n v="0"/>
    <n v="0"/>
    <n v="0"/>
    <m/>
    <n v="0"/>
    <n v="0"/>
    <n v="0"/>
    <s v="YES"/>
    <n v="0"/>
    <s v="132-1060A"/>
    <m/>
    <m/>
    <m/>
    <n v="0"/>
    <m/>
    <m/>
    <n v="0"/>
    <n v="0"/>
    <n v="0"/>
    <n v="0"/>
    <n v="0"/>
    <m/>
    <m/>
    <m/>
    <m/>
    <m/>
    <m/>
    <m/>
    <m/>
    <m/>
    <m/>
    <n v="1"/>
    <n v="0"/>
    <n v="1"/>
    <s v="Agawam River"/>
    <n v="42"/>
  </r>
  <r>
    <s v="61-1176"/>
    <m/>
    <x v="0"/>
    <s v="25 GIBBS AVE"/>
    <n v="101"/>
    <s v="WARATUKE STEPHEN A"/>
    <s v="MR30"/>
    <s v="ONE FAMILY"/>
    <s v="61//1176//"/>
    <n v="0.96414"/>
    <n v="0"/>
    <n v="0"/>
    <n v="1"/>
    <n v="1"/>
    <s v="SEWER"/>
    <n v="1"/>
    <n v="0"/>
    <n v="0"/>
    <s v="YES"/>
    <n v="0"/>
    <s v="61-1176"/>
    <s v="All Public"/>
    <s v="SEWER"/>
    <s v="SEWER"/>
    <n v="0"/>
    <m/>
    <m/>
    <n v="0"/>
    <n v="0"/>
    <n v="5"/>
    <n v="1932"/>
    <n v="1.9"/>
    <m/>
    <m/>
    <m/>
    <m/>
    <m/>
    <m/>
    <m/>
    <m/>
    <m/>
    <m/>
    <n v="1"/>
    <n v="0"/>
    <n v="1"/>
    <s v="Agawam River"/>
    <n v="42"/>
  </r>
  <r>
    <s v="133A-92"/>
    <m/>
    <x v="0"/>
    <s v="13 WREN TER"/>
    <n v="101"/>
    <s v="BRITTO MANUEL J"/>
    <s v="MR30"/>
    <s v="ONE FAMILY"/>
    <s v="133/A/92//"/>
    <n v="0.22744"/>
    <n v="1"/>
    <n v="1"/>
    <n v="1"/>
    <n v="1"/>
    <s v="SEPTIC"/>
    <n v="0"/>
    <n v="1"/>
    <n v="8900"/>
    <s v="YES"/>
    <n v="8900"/>
    <s v="133A-92"/>
    <s v="Public Water,Septic"/>
    <s v="SEPTIC"/>
    <s v="SEPTIC"/>
    <n v="8900"/>
    <m/>
    <m/>
    <n v="1"/>
    <n v="1"/>
    <n v="2"/>
    <n v="720"/>
    <n v="1"/>
    <m/>
    <m/>
    <m/>
    <m/>
    <m/>
    <m/>
    <m/>
    <m/>
    <m/>
    <m/>
    <n v="1"/>
    <n v="9.68"/>
    <n v="1"/>
    <s v="Agawam River"/>
    <n v="42"/>
  </r>
  <r>
    <s v="133-1058"/>
    <m/>
    <x v="0"/>
    <s v="200 SANDWICH RD"/>
    <n v="130"/>
    <s v="REMICK CLARICE"/>
    <s v="MR30"/>
    <s v="RES ACLNDV  MDL-00"/>
    <s v="133//1058//"/>
    <n v="0.64180000000000004"/>
    <n v="1"/>
    <n v="1"/>
    <n v="1"/>
    <n v="1"/>
    <s v="SEPTIC"/>
    <n v="0"/>
    <n v="1"/>
    <n v="0"/>
    <s v="YES"/>
    <n v="0"/>
    <s v="133-1058"/>
    <s v="Public Water,Septic"/>
    <s v="SEPTIC"/>
    <s v="SEPTIC"/>
    <n v="0"/>
    <m/>
    <m/>
    <n v="1"/>
    <n v="1"/>
    <n v="0"/>
    <n v="0"/>
    <n v="0"/>
    <m/>
    <m/>
    <m/>
    <m/>
    <m/>
    <m/>
    <m/>
    <m/>
    <m/>
    <m/>
    <n v="1"/>
    <n v="9.68"/>
    <n v="1"/>
    <s v="Agawam River"/>
    <n v="42"/>
  </r>
  <r>
    <s v="61-31"/>
    <m/>
    <x v="0"/>
    <s v="9 KRISABIL LN"/>
    <n v="903"/>
    <s v="TOWN OF WAREHAM"/>
    <s v="MR30"/>
    <s v="MUNICIPAL  MDL-00"/>
    <s v="61//31//"/>
    <n v="0.76683999999999997"/>
    <n v="0"/>
    <n v="0"/>
    <n v="0"/>
    <n v="0"/>
    <m/>
    <n v="0"/>
    <n v="0"/>
    <n v="0"/>
    <s v="NO_W1"/>
    <n v="0"/>
    <s v="61-31"/>
    <m/>
    <m/>
    <m/>
    <n v="0"/>
    <s v="fee simple"/>
    <s v="YES"/>
    <n v="0"/>
    <n v="0"/>
    <n v="0"/>
    <n v="0"/>
    <n v="0"/>
    <m/>
    <m/>
    <m/>
    <m/>
    <m/>
    <m/>
    <m/>
    <m/>
    <m/>
    <m/>
    <n v="2"/>
    <n v="0"/>
    <n v="1"/>
    <s v="Broad Marsh River"/>
    <n v="43"/>
  </r>
  <r>
    <s v="LAND_NOPARC"/>
    <m/>
    <x v="0"/>
    <m/>
    <n v="0"/>
    <m/>
    <m/>
    <m/>
    <m/>
    <n v="6.2300000000000003E-3"/>
    <n v="0"/>
    <n v="0"/>
    <n v="0"/>
    <n v="0"/>
    <m/>
    <n v="0"/>
    <n v="0"/>
    <n v="0"/>
    <s v="NO"/>
    <n v="0"/>
    <m/>
    <m/>
    <m/>
    <m/>
    <n v="0"/>
    <m/>
    <m/>
    <n v="0"/>
    <n v="0"/>
    <n v="0"/>
    <n v="0"/>
    <n v="0"/>
    <m/>
    <m/>
    <m/>
    <m/>
    <m/>
    <m/>
    <m/>
    <m/>
    <m/>
    <m/>
    <n v="0"/>
    <n v="0"/>
    <n v="1"/>
    <s v="Agawam River"/>
    <n v="42"/>
  </r>
  <r>
    <s v="LAND_NOPARC"/>
    <m/>
    <x v="0"/>
    <m/>
    <n v="0"/>
    <m/>
    <m/>
    <m/>
    <m/>
    <n v="6.4099999999999999E-3"/>
    <n v="0"/>
    <n v="0"/>
    <n v="0"/>
    <n v="0"/>
    <m/>
    <n v="0"/>
    <n v="0"/>
    <n v="0"/>
    <s v="NO"/>
    <n v="0"/>
    <m/>
    <m/>
    <m/>
    <m/>
    <n v="0"/>
    <m/>
    <m/>
    <n v="0"/>
    <n v="0"/>
    <n v="0"/>
    <n v="0"/>
    <n v="0"/>
    <m/>
    <m/>
    <m/>
    <m/>
    <m/>
    <m/>
    <m/>
    <m/>
    <m/>
    <m/>
    <n v="0"/>
    <n v="0"/>
    <n v="1"/>
    <s v="Mill Pond"/>
    <n v="20"/>
  </r>
  <r>
    <s v="129-1067B"/>
    <m/>
    <x v="0"/>
    <s v="2828 CRAN HWY"/>
    <n v="924"/>
    <s v="COMMONWEALTH OF MASSACHUSETTS"/>
    <s v="SC"/>
    <s v="MASS X-WAY  MDL-00"/>
    <s v="129//1067/B/"/>
    <n v="0.40799999999999997"/>
    <n v="0"/>
    <n v="0"/>
    <n v="0"/>
    <n v="0"/>
    <m/>
    <n v="0"/>
    <n v="0"/>
    <n v="0"/>
    <s v="YES"/>
    <n v="0"/>
    <s v="129-1067B"/>
    <m/>
    <m/>
    <m/>
    <n v="0"/>
    <m/>
    <m/>
    <n v="0"/>
    <n v="0"/>
    <n v="0"/>
    <n v="0"/>
    <n v="0"/>
    <m/>
    <m/>
    <m/>
    <m/>
    <m/>
    <m/>
    <m/>
    <m/>
    <m/>
    <m/>
    <n v="1"/>
    <n v="0"/>
    <n v="1"/>
    <s v="Mill Pond"/>
    <n v="20"/>
  </r>
  <r>
    <s v="132B-24"/>
    <m/>
    <x v="0"/>
    <s v="0 CRAN HWY  OFF"/>
    <n v="132"/>
    <s v="ZION STEVEN"/>
    <s v="MR30"/>
    <s v="RES ACLNUD  MDL-00"/>
    <s v="132/B/24//"/>
    <n v="0.42952000000000001"/>
    <n v="0"/>
    <n v="0"/>
    <n v="0"/>
    <n v="0"/>
    <m/>
    <n v="0"/>
    <n v="0"/>
    <n v="0"/>
    <s v="YES"/>
    <n v="0"/>
    <s v="132B-24"/>
    <s v="Public Water,Septic"/>
    <s v="SEPTIC"/>
    <m/>
    <n v="0"/>
    <m/>
    <m/>
    <n v="0"/>
    <n v="0"/>
    <n v="0"/>
    <n v="0"/>
    <n v="0"/>
    <m/>
    <m/>
    <m/>
    <m/>
    <m/>
    <m/>
    <m/>
    <m/>
    <m/>
    <m/>
    <n v="1"/>
    <n v="0"/>
    <n v="1"/>
    <s v="Agawam River"/>
    <n v="42"/>
  </r>
  <r>
    <s v="61-36"/>
    <m/>
    <x v="0"/>
    <s v="20 STONEY RUN DR"/>
    <n v="903"/>
    <s v="TOWN OF WAREHAM"/>
    <s v="MR30"/>
    <s v="MUNICIPAL  MDL-00"/>
    <s v="61//36//"/>
    <n v="0.42346"/>
    <n v="0"/>
    <n v="0"/>
    <n v="0"/>
    <n v="0"/>
    <m/>
    <n v="0"/>
    <n v="0"/>
    <n v="0"/>
    <s v="YES"/>
    <n v="0"/>
    <s v="61-36"/>
    <m/>
    <m/>
    <m/>
    <n v="0"/>
    <s v="fee simple"/>
    <s v="YES"/>
    <n v="0"/>
    <n v="0"/>
    <n v="0"/>
    <n v="0"/>
    <n v="0"/>
    <m/>
    <m/>
    <m/>
    <m/>
    <m/>
    <m/>
    <m/>
    <m/>
    <m/>
    <m/>
    <n v="1"/>
    <n v="0"/>
    <n v="1"/>
    <s v="Broad Marsh River"/>
    <n v="43"/>
  </r>
  <r>
    <s v="61-1047"/>
    <m/>
    <x v="0"/>
    <s v="456 MAIN ST"/>
    <n v="101"/>
    <s v="BITHER DALE C"/>
    <s v="MR30"/>
    <s v="ONE FAMILY"/>
    <s v="61//1047//"/>
    <n v="0.38451999999999997"/>
    <n v="0"/>
    <n v="0"/>
    <n v="1"/>
    <n v="1"/>
    <s v="SEWER"/>
    <n v="1"/>
    <n v="1"/>
    <n v="5900"/>
    <s v="YES"/>
    <n v="0"/>
    <s v="61-1047"/>
    <s v="All Public"/>
    <s v="SEWER"/>
    <s v="SEWER"/>
    <n v="5900"/>
    <m/>
    <m/>
    <n v="0"/>
    <n v="0"/>
    <n v="4"/>
    <n v="2056"/>
    <n v="2"/>
    <m/>
    <m/>
    <m/>
    <m/>
    <m/>
    <m/>
    <m/>
    <m/>
    <m/>
    <m/>
    <n v="1"/>
    <n v="0"/>
    <n v="1"/>
    <s v="Agawam River"/>
    <n v="42"/>
  </r>
  <r>
    <s v="83-BD2"/>
    <m/>
    <x v="0"/>
    <s v="0 BRITTANY DR"/>
    <n v="130"/>
    <s v="REVALEON-MONTEIRO JEANNETTE V"/>
    <s v="MR30"/>
    <s v="RES ACLNDV  MDL-00"/>
    <s v="83//BD2//"/>
    <n v="1.6704699999999999"/>
    <n v="0"/>
    <n v="0"/>
    <n v="0"/>
    <n v="0"/>
    <m/>
    <n v="0"/>
    <n v="0"/>
    <n v="0"/>
    <s v="YES"/>
    <n v="0"/>
    <s v="83-BD2"/>
    <s v="Public Water,Septic"/>
    <s v="SEPTIC"/>
    <m/>
    <n v="0"/>
    <m/>
    <m/>
    <n v="0"/>
    <n v="0"/>
    <n v="0"/>
    <n v="0"/>
    <n v="0"/>
    <m/>
    <m/>
    <m/>
    <m/>
    <m/>
    <m/>
    <m/>
    <m/>
    <m/>
    <m/>
    <n v="2"/>
    <n v="0"/>
    <n v="1"/>
    <s v="Broad Marsh River"/>
    <n v="43"/>
  </r>
  <r>
    <s v="132B-21"/>
    <m/>
    <x v="0"/>
    <s v="0 CRAN HWY  OFF"/>
    <n v="132"/>
    <s v="HAYES CONSTANCE J"/>
    <s v="MR30"/>
    <s v="RES ACLNUD  MDL-00"/>
    <s v="132/B/21//"/>
    <n v="0.21379999999999999"/>
    <n v="0"/>
    <n v="0"/>
    <n v="0"/>
    <n v="0"/>
    <m/>
    <n v="0"/>
    <n v="0"/>
    <n v="0"/>
    <s v="YES"/>
    <n v="0"/>
    <s v="132B-21"/>
    <s v="Public Water,Septic"/>
    <s v="SEPTIC"/>
    <m/>
    <n v="0"/>
    <m/>
    <m/>
    <n v="0"/>
    <n v="0"/>
    <n v="0"/>
    <n v="0"/>
    <n v="0"/>
    <m/>
    <m/>
    <m/>
    <m/>
    <m/>
    <m/>
    <m/>
    <m/>
    <m/>
    <m/>
    <n v="1"/>
    <n v="0"/>
    <n v="1"/>
    <s v="Agawam River"/>
    <n v="42"/>
  </r>
  <r>
    <s v="LAND_NOPARC"/>
    <m/>
    <x v="0"/>
    <m/>
    <n v="0"/>
    <m/>
    <m/>
    <m/>
    <m/>
    <n v="3.7200000000000002E-3"/>
    <n v="0"/>
    <n v="0"/>
    <n v="0"/>
    <n v="0"/>
    <m/>
    <n v="0"/>
    <n v="0"/>
    <n v="0"/>
    <s v="NO"/>
    <n v="0"/>
    <m/>
    <m/>
    <m/>
    <m/>
    <n v="0"/>
    <m/>
    <m/>
    <n v="0"/>
    <n v="0"/>
    <n v="0"/>
    <n v="0"/>
    <n v="0"/>
    <m/>
    <m/>
    <m/>
    <m/>
    <m/>
    <m/>
    <m/>
    <m/>
    <m/>
    <m/>
    <n v="0"/>
    <n v="0"/>
    <n v="1"/>
    <s v="Agawam River"/>
    <n v="42"/>
  </r>
  <r>
    <s v="133A-113"/>
    <m/>
    <x v="0"/>
    <s v="20 MALLARD RD"/>
    <n v="903"/>
    <s v="TOWN OF WAREHAM"/>
    <s v="MR30"/>
    <s v="TAX POSS  MDL-00"/>
    <s v="133/A/113//"/>
    <n v="0.28222999999999998"/>
    <n v="0"/>
    <n v="0"/>
    <n v="0"/>
    <n v="0"/>
    <m/>
    <n v="0"/>
    <n v="0"/>
    <n v="0"/>
    <s v="YES"/>
    <n v="0"/>
    <s v="133A-113"/>
    <s v="Public Water,Septic"/>
    <s v="SEPTIC"/>
    <m/>
    <n v="0"/>
    <m/>
    <m/>
    <n v="0"/>
    <n v="0"/>
    <n v="0"/>
    <n v="0"/>
    <n v="0"/>
    <m/>
    <m/>
    <m/>
    <m/>
    <m/>
    <m/>
    <m/>
    <m/>
    <m/>
    <m/>
    <n v="1"/>
    <n v="0"/>
    <n v="1"/>
    <s v="Agawam River"/>
    <n v="42"/>
  </r>
  <r>
    <s v="61-LC17"/>
    <m/>
    <x v="0"/>
    <s v="11 TOWER TER"/>
    <n v="132"/>
    <s v="DECAS JOHN A"/>
    <s v="MR30"/>
    <s v="RES ACLNUD  MDL-00"/>
    <s v="61//LC17//"/>
    <n v="0.25562000000000001"/>
    <n v="0"/>
    <n v="0"/>
    <n v="0"/>
    <n v="0"/>
    <m/>
    <n v="0"/>
    <n v="0"/>
    <n v="0"/>
    <s v="YES"/>
    <n v="0"/>
    <s v="61-LC17"/>
    <s v="Public Water,Public Sewer"/>
    <s v="SEWER"/>
    <m/>
    <n v="0"/>
    <m/>
    <m/>
    <n v="0"/>
    <n v="0"/>
    <n v="0"/>
    <n v="0"/>
    <n v="0"/>
    <m/>
    <m/>
    <m/>
    <m/>
    <m/>
    <m/>
    <m/>
    <m/>
    <m/>
    <m/>
    <n v="1"/>
    <n v="0"/>
    <n v="1"/>
    <s v="Broad Marsh River"/>
    <n v="43"/>
  </r>
  <r>
    <s v="LAND_NOPARC"/>
    <m/>
    <x v="0"/>
    <m/>
    <n v="0"/>
    <m/>
    <m/>
    <m/>
    <m/>
    <n v="1.9871799999999999"/>
    <n v="0"/>
    <n v="0"/>
    <n v="0"/>
    <n v="0"/>
    <m/>
    <n v="0"/>
    <n v="0"/>
    <n v="0"/>
    <s v="NO"/>
    <n v="0"/>
    <m/>
    <m/>
    <m/>
    <m/>
    <n v="0"/>
    <m/>
    <m/>
    <n v="0"/>
    <n v="0"/>
    <n v="0"/>
    <n v="0"/>
    <n v="0"/>
    <m/>
    <m/>
    <m/>
    <m/>
    <m/>
    <m/>
    <m/>
    <m/>
    <m/>
    <m/>
    <n v="0"/>
    <n v="0"/>
    <n v="1"/>
    <s v="Mill Pond"/>
    <n v="20"/>
  </r>
  <r>
    <s v="UNK768"/>
    <s v="FEE"/>
    <x v="0"/>
    <s v="CRAN HWY"/>
    <n v="0"/>
    <m/>
    <m/>
    <m/>
    <m/>
    <n v="26.491019999999999"/>
    <n v="0"/>
    <n v="0"/>
    <n v="0"/>
    <n v="0"/>
    <m/>
    <n v="0"/>
    <n v="0"/>
    <n v="0"/>
    <s v="NO_W2"/>
    <n v="0"/>
    <m/>
    <m/>
    <m/>
    <m/>
    <n v="0"/>
    <m/>
    <m/>
    <n v="0"/>
    <n v="0"/>
    <n v="0"/>
    <n v="0"/>
    <n v="0"/>
    <s v="Not in new Assr DB, Makepe?, old info"/>
    <m/>
    <m/>
    <m/>
    <m/>
    <m/>
    <m/>
    <m/>
    <m/>
    <m/>
    <n v="6"/>
    <n v="0"/>
    <n v="1"/>
    <s v="Agawam River"/>
    <n v="42"/>
  </r>
  <r>
    <s v="133-1057"/>
    <m/>
    <x v="0"/>
    <s v="5 SANDY RD"/>
    <n v="130"/>
    <s v="DEUTSCHE BANK NATL TR CO"/>
    <s v="MR30"/>
    <s v="RES ACLNDV  MDL-01"/>
    <s v="133//1057//"/>
    <n v="0.38157000000000002"/>
    <n v="1"/>
    <n v="1"/>
    <n v="1"/>
    <n v="1"/>
    <s v="SEPTIC"/>
    <n v="0"/>
    <n v="1"/>
    <n v="0"/>
    <s v="YES"/>
    <n v="0"/>
    <s v="133-1057"/>
    <s v="Public Water,Septic"/>
    <s v="SEPTIC"/>
    <s v="SEPTIC"/>
    <n v="0"/>
    <m/>
    <m/>
    <n v="1"/>
    <n v="1"/>
    <n v="2"/>
    <n v="1040"/>
    <n v="1.5"/>
    <m/>
    <m/>
    <m/>
    <m/>
    <m/>
    <m/>
    <m/>
    <m/>
    <m/>
    <m/>
    <n v="1"/>
    <n v="9.68"/>
    <n v="1"/>
    <s v="Agawam River"/>
    <n v="42"/>
  </r>
  <r>
    <s v="133-1087"/>
    <m/>
    <x v="0"/>
    <s v="10 PLYMOUTH RD"/>
    <n v="132"/>
    <s v="ELICIER JOSE R"/>
    <s v="SC"/>
    <s v="RES ACLNUD  MDL-00"/>
    <s v="133//1087//"/>
    <n v="0.14352000000000001"/>
    <n v="0"/>
    <n v="0"/>
    <n v="0"/>
    <n v="0"/>
    <m/>
    <n v="0"/>
    <n v="0"/>
    <n v="0"/>
    <s v="YES"/>
    <n v="0"/>
    <s v="133-1087"/>
    <s v="Public Water,Septic"/>
    <s v="SEPTIC"/>
    <m/>
    <n v="0"/>
    <m/>
    <m/>
    <n v="0"/>
    <n v="0"/>
    <n v="0"/>
    <n v="0"/>
    <n v="0"/>
    <m/>
    <m/>
    <m/>
    <m/>
    <m/>
    <m/>
    <m/>
    <m/>
    <m/>
    <m/>
    <n v="1"/>
    <n v="0"/>
    <n v="1"/>
    <s v="Agawam River"/>
    <n v="42"/>
  </r>
  <r>
    <s v="129-W3"/>
    <m/>
    <x v="0"/>
    <s v="24 OLD GLEN CHARLIE RD"/>
    <n v="101"/>
    <s v="BENNETT MARCUS G"/>
    <s v="MR30"/>
    <s v="ONE FAMILY"/>
    <s v="129//W3//"/>
    <n v="0.20605999999999999"/>
    <n v="1"/>
    <n v="1"/>
    <n v="1"/>
    <n v="1"/>
    <s v="SEPTIC"/>
    <n v="0"/>
    <n v="1"/>
    <n v="4700"/>
    <s v="YES"/>
    <n v="4700"/>
    <s v="129-W3"/>
    <s v="Public Water,Septic"/>
    <s v="SEPTIC"/>
    <s v="SEPTIC"/>
    <n v="4700"/>
    <m/>
    <m/>
    <n v="1"/>
    <n v="1"/>
    <n v="3"/>
    <n v="1120"/>
    <n v="1"/>
    <m/>
    <m/>
    <m/>
    <m/>
    <m/>
    <m/>
    <m/>
    <m/>
    <m/>
    <m/>
    <n v="1"/>
    <n v="4.6463999999999999"/>
    <n v="1"/>
    <s v="Mill Pond"/>
    <n v="20"/>
  </r>
  <r>
    <s v="129-1064B"/>
    <m/>
    <x v="0"/>
    <s v="2 AMES ISLAND RD"/>
    <n v="132"/>
    <s v="AMES ISLAND ASSOC INC"/>
    <s v="MR30"/>
    <s v="RES ACLNUD  MDL-00"/>
    <s v="129//1064/B/"/>
    <n v="0.58689000000000002"/>
    <n v="0"/>
    <n v="0"/>
    <n v="0"/>
    <n v="0"/>
    <m/>
    <n v="0"/>
    <n v="0"/>
    <n v="0"/>
    <s v="YES"/>
    <n v="0"/>
    <s v="129-1064B"/>
    <m/>
    <m/>
    <m/>
    <n v="0"/>
    <m/>
    <m/>
    <n v="0"/>
    <n v="0"/>
    <n v="0"/>
    <n v="0"/>
    <n v="0"/>
    <m/>
    <m/>
    <m/>
    <m/>
    <m/>
    <m/>
    <m/>
    <m/>
    <m/>
    <m/>
    <n v="2"/>
    <n v="0"/>
    <n v="1"/>
    <s v="Mill Pond"/>
    <n v="20"/>
  </r>
  <r>
    <s v="133A-80"/>
    <m/>
    <x v="0"/>
    <s v="35 MEADOWLARK DR"/>
    <n v="132"/>
    <s v="FRANKLIN GARY"/>
    <s v="MR30"/>
    <s v="RES ACLNUD  MDL-00"/>
    <s v="133/A/80//"/>
    <n v="0.23760000000000001"/>
    <n v="0"/>
    <n v="0"/>
    <n v="0"/>
    <n v="0"/>
    <m/>
    <n v="0"/>
    <n v="0"/>
    <n v="0"/>
    <s v="YES"/>
    <n v="0"/>
    <s v="133A-80"/>
    <s v="Public Water,Septic"/>
    <s v="SEPTIC"/>
    <m/>
    <n v="0"/>
    <m/>
    <m/>
    <n v="0"/>
    <n v="0"/>
    <n v="0"/>
    <n v="0"/>
    <n v="0"/>
    <m/>
    <m/>
    <m/>
    <m/>
    <m/>
    <m/>
    <m/>
    <m/>
    <m/>
    <m/>
    <n v="1"/>
    <n v="0"/>
    <n v="1"/>
    <s v="Agawam River"/>
    <n v="42"/>
  </r>
  <r>
    <s v="UNK768"/>
    <s v="FEE"/>
    <x v="0"/>
    <s v="CRAN HWY"/>
    <n v="0"/>
    <m/>
    <m/>
    <m/>
    <m/>
    <n v="5.9520000000000003E-2"/>
    <n v="0"/>
    <n v="0"/>
    <n v="0"/>
    <n v="0"/>
    <m/>
    <n v="0"/>
    <n v="0"/>
    <n v="0"/>
    <s v="NO_W2"/>
    <n v="0"/>
    <m/>
    <m/>
    <m/>
    <m/>
    <n v="0"/>
    <m/>
    <m/>
    <n v="0"/>
    <n v="0"/>
    <n v="0"/>
    <n v="0"/>
    <n v="0"/>
    <s v="Not in new Assr DB, Makepe?, old info"/>
    <m/>
    <m/>
    <m/>
    <m/>
    <m/>
    <m/>
    <m/>
    <m/>
    <m/>
    <n v="0"/>
    <n v="0"/>
    <n v="1"/>
    <s v="Agawam River"/>
    <n v="42"/>
  </r>
  <r>
    <s v="133-1060"/>
    <m/>
    <x v="0"/>
    <s v="0 SANDWICH RD  OFF"/>
    <n v="132"/>
    <s v="CARDOZA ROBERT F"/>
    <s v="MR30"/>
    <s v="RES ACLNUD  MDL-00"/>
    <s v="133//1060//"/>
    <n v="9.7960000000000005E-2"/>
    <n v="0"/>
    <n v="0"/>
    <n v="0"/>
    <n v="0"/>
    <m/>
    <n v="0"/>
    <n v="0"/>
    <n v="0"/>
    <s v="YES"/>
    <n v="0"/>
    <s v="133-1060"/>
    <s v="Well,Septic"/>
    <s v="SEPTIC"/>
    <m/>
    <n v="0"/>
    <m/>
    <m/>
    <n v="0"/>
    <n v="0"/>
    <n v="0"/>
    <n v="0"/>
    <n v="0"/>
    <m/>
    <m/>
    <m/>
    <m/>
    <m/>
    <m/>
    <m/>
    <m/>
    <m/>
    <m/>
    <n v="1"/>
    <n v="0"/>
    <n v="1"/>
    <s v="Agawam River"/>
    <n v="42"/>
  </r>
  <r>
    <s v="129A-3-4"/>
    <m/>
    <x v="0"/>
    <s v="24 AMES ISLAND RD"/>
    <n v="101"/>
    <s v="MILLS VIVIAN KAREN"/>
    <s v="R130"/>
    <s v="ONE FAMILY"/>
    <s v="129/A3/4//"/>
    <n v="0.10391"/>
    <n v="1"/>
    <n v="1"/>
    <n v="1"/>
    <n v="1"/>
    <s v="SEPTIC"/>
    <n v="0"/>
    <n v="1"/>
    <n v="2400"/>
    <s v="YES"/>
    <n v="2400"/>
    <s v="129A-3-4"/>
    <s v="Well,Septic"/>
    <s v="SEPTIC"/>
    <s v="SEPTIC"/>
    <n v="2400"/>
    <m/>
    <m/>
    <n v="1"/>
    <n v="1"/>
    <n v="1"/>
    <n v="748"/>
    <n v="1"/>
    <m/>
    <m/>
    <m/>
    <m/>
    <m/>
    <m/>
    <m/>
    <m/>
    <m/>
    <m/>
    <n v="1"/>
    <n v="4.6463999999999999"/>
    <n v="1"/>
    <s v="Mill Pond"/>
    <n v="20"/>
  </r>
  <r>
    <s v="133-1028A"/>
    <m/>
    <x v="0"/>
    <s v="1 GILBERT WAY"/>
    <n v="101"/>
    <s v="CORBIN GREGORY M"/>
    <s v="MR30"/>
    <s v="ONE FAMILY"/>
    <s v="133//1028/A/"/>
    <n v="2.6431399999999998"/>
    <n v="1"/>
    <n v="1"/>
    <n v="1"/>
    <n v="1"/>
    <s v="SEPTIC"/>
    <n v="0"/>
    <n v="1"/>
    <n v="18600"/>
    <s v="YES"/>
    <n v="18600"/>
    <s v="133-1028A"/>
    <s v="Public Water,Septic"/>
    <s v="SEPTIC"/>
    <s v="SEPTIC"/>
    <n v="18600"/>
    <m/>
    <m/>
    <n v="1"/>
    <n v="1"/>
    <n v="3"/>
    <n v="3494"/>
    <n v="2"/>
    <m/>
    <m/>
    <m/>
    <m/>
    <m/>
    <m/>
    <m/>
    <m/>
    <m/>
    <m/>
    <n v="1"/>
    <n v="9.68"/>
    <n v="1"/>
    <s v="Agawam River"/>
    <n v="42"/>
  </r>
  <r>
    <s v="133-1075"/>
    <m/>
    <x v="0"/>
    <s v="7 SANTOS DR"/>
    <n v="101"/>
    <s v="SANTOS MARY J"/>
    <s v="SC"/>
    <s v="ONE FAMILY"/>
    <s v="133//1075//"/>
    <n v="0.43178"/>
    <n v="1"/>
    <n v="1"/>
    <n v="1"/>
    <n v="1"/>
    <s v="SEPTIC"/>
    <n v="0"/>
    <n v="1"/>
    <n v="900"/>
    <s v="YES"/>
    <n v="900"/>
    <s v="133-1075"/>
    <m/>
    <m/>
    <s v="SEPTIC"/>
    <n v="900"/>
    <m/>
    <m/>
    <n v="1"/>
    <n v="1"/>
    <n v="3"/>
    <n v="1064"/>
    <n v="1"/>
    <m/>
    <m/>
    <m/>
    <m/>
    <m/>
    <m/>
    <m/>
    <m/>
    <m/>
    <m/>
    <n v="1"/>
    <n v="9.68"/>
    <n v="1"/>
    <s v="Agawam River"/>
    <n v="42"/>
  </r>
  <r>
    <s v="129-1067A"/>
    <m/>
    <x v="0"/>
    <s v="2828 CRAN HWY"/>
    <n v="924"/>
    <s v="COMMONWEALTH OF MASSACHUSETTS"/>
    <s v="SC"/>
    <s v="MASS X-WAY  MDL-00"/>
    <s v="129//1067/A/"/>
    <n v="0.27007999999999999"/>
    <n v="0"/>
    <n v="0"/>
    <n v="0"/>
    <n v="0"/>
    <m/>
    <n v="0"/>
    <n v="0"/>
    <n v="0"/>
    <s v="YES"/>
    <n v="0"/>
    <s v="129-1067A"/>
    <m/>
    <m/>
    <m/>
    <n v="0"/>
    <m/>
    <m/>
    <n v="0"/>
    <n v="0"/>
    <n v="0"/>
    <n v="0"/>
    <n v="0"/>
    <m/>
    <m/>
    <m/>
    <m/>
    <m/>
    <m/>
    <m/>
    <m/>
    <m/>
    <m/>
    <n v="1"/>
    <n v="0"/>
    <n v="1"/>
    <s v="Mill Pond"/>
    <n v="20"/>
  </r>
  <r>
    <s v="132B-25"/>
    <m/>
    <x v="0"/>
    <s v="0 CRAN HWY  OFF"/>
    <n v="132"/>
    <s v="JOSEPH DELIA C"/>
    <s v="MR30"/>
    <s v="RES ACLNUD  MDL-00"/>
    <s v="132/B/25//"/>
    <n v="0.41406999999999999"/>
    <n v="0"/>
    <n v="0"/>
    <n v="0"/>
    <n v="0"/>
    <m/>
    <n v="0"/>
    <n v="0"/>
    <n v="0"/>
    <s v="YES"/>
    <n v="0"/>
    <s v="132B-25"/>
    <s v="Public Water,Septic"/>
    <s v="SEPTIC"/>
    <m/>
    <n v="0"/>
    <m/>
    <m/>
    <n v="0"/>
    <n v="0"/>
    <n v="0"/>
    <n v="0"/>
    <n v="0"/>
    <m/>
    <m/>
    <m/>
    <m/>
    <m/>
    <m/>
    <m/>
    <m/>
    <m/>
    <m/>
    <n v="1"/>
    <n v="0"/>
    <n v="1"/>
    <s v="Agawam River"/>
    <n v="42"/>
  </r>
  <r>
    <s v="133A-122"/>
    <m/>
    <x v="0"/>
    <s v="5 TERN ST"/>
    <n v="101"/>
    <s v="ANDREWS PETER JR"/>
    <s v="MR30"/>
    <s v="ONE FAMILY"/>
    <s v="133/A/122//"/>
    <n v="0.24107999999999999"/>
    <n v="1"/>
    <n v="1"/>
    <n v="1"/>
    <n v="1"/>
    <s v="SEPTIC"/>
    <n v="0"/>
    <n v="1"/>
    <n v="5700"/>
    <s v="YES"/>
    <n v="5700"/>
    <s v="133A-122"/>
    <s v="Public Water,Septic"/>
    <s v="SEPTIC"/>
    <s v="SEPTIC"/>
    <n v="5700"/>
    <m/>
    <m/>
    <n v="1"/>
    <n v="1"/>
    <n v="3"/>
    <n v="1163"/>
    <n v="1.5"/>
    <m/>
    <m/>
    <m/>
    <m/>
    <m/>
    <m/>
    <m/>
    <m/>
    <m/>
    <m/>
    <n v="1"/>
    <n v="9.68"/>
    <n v="1"/>
    <s v="Agawam River"/>
    <n v="42"/>
  </r>
  <r>
    <s v="132-1084"/>
    <m/>
    <x v="0"/>
    <s v="40 CRAN HWY  OFF"/>
    <n v="132"/>
    <s v="HORNE JOHN D TRUSTEE"/>
    <s v="MR30"/>
    <s v="RES ACLNUD  MDL-00"/>
    <s v="132//1084//"/>
    <n v="1.0866400000000001"/>
    <n v="0"/>
    <n v="0"/>
    <n v="0"/>
    <n v="0"/>
    <m/>
    <n v="0"/>
    <n v="0"/>
    <n v="0"/>
    <s v="YES"/>
    <n v="0"/>
    <s v="132-1084"/>
    <s v="Well,Septic"/>
    <s v="SEPTIC"/>
    <m/>
    <n v="0"/>
    <m/>
    <m/>
    <n v="0"/>
    <n v="0"/>
    <n v="0"/>
    <n v="0"/>
    <n v="0"/>
    <m/>
    <m/>
    <m/>
    <m/>
    <m/>
    <m/>
    <m/>
    <m/>
    <m/>
    <m/>
    <n v="2"/>
    <n v="0"/>
    <n v="1"/>
    <s v="Agawam River"/>
    <n v="42"/>
  </r>
  <r>
    <s v="61-1044"/>
    <m/>
    <x v="0"/>
    <s v="257 HIGH ST"/>
    <n v="302"/>
    <s v="MURPHY FRANCES A"/>
    <s v="MR30"/>
    <s v="INNS  MDL-01"/>
    <s v="61//1044//"/>
    <n v="0.33159"/>
    <n v="0"/>
    <n v="0"/>
    <n v="1"/>
    <n v="1"/>
    <s v="SEWER"/>
    <n v="1"/>
    <n v="1"/>
    <n v="9000"/>
    <s v="YES"/>
    <n v="0"/>
    <s v="61-1044"/>
    <s v="Public Water,Public Sewer"/>
    <s v="SEWER"/>
    <s v="SEWER"/>
    <n v="9000"/>
    <m/>
    <m/>
    <n v="0"/>
    <n v="0"/>
    <n v="4"/>
    <n v="1542"/>
    <n v="1.5"/>
    <m/>
    <m/>
    <m/>
    <m/>
    <m/>
    <m/>
    <m/>
    <m/>
    <m/>
    <m/>
    <n v="1"/>
    <n v="0"/>
    <n v="1"/>
    <s v="Agawam River"/>
    <n v="42"/>
  </r>
  <r>
    <s v="61-LC10"/>
    <m/>
    <x v="0"/>
    <s v="5 TOWER TER"/>
    <n v="101"/>
    <s v="DECAS JOHN A"/>
    <s v="MR30"/>
    <s v="ONE FAMILY"/>
    <s v="61//LC10//"/>
    <n v="0.32186999999999999"/>
    <n v="0"/>
    <n v="0"/>
    <n v="1"/>
    <n v="1"/>
    <s v="SEWER"/>
    <n v="1"/>
    <n v="1"/>
    <n v="12800"/>
    <s v="YES"/>
    <n v="0"/>
    <s v="61-LC10"/>
    <s v="Public Water,Public Sewer"/>
    <s v="SEWER"/>
    <s v="SEWER"/>
    <n v="12800"/>
    <m/>
    <m/>
    <n v="0"/>
    <n v="0"/>
    <n v="3"/>
    <n v="1608"/>
    <n v="1"/>
    <m/>
    <m/>
    <m/>
    <m/>
    <m/>
    <m/>
    <m/>
    <m/>
    <m/>
    <m/>
    <n v="0"/>
    <n v="0"/>
    <n v="1"/>
    <s v="Broad Marsh River"/>
    <n v="43"/>
  </r>
  <r>
    <s v="61-1019"/>
    <m/>
    <x v="0"/>
    <s v="471 MAIN ST"/>
    <n v="316"/>
    <s v="MAKEPEACE CO A D"/>
    <s v="MR30"/>
    <s v="COMM WHSE  MDL-96"/>
    <s v="61//1019//"/>
    <n v="1.9635199999999999"/>
    <n v="1"/>
    <n v="1"/>
    <n v="1"/>
    <n v="1"/>
    <s v="SEPTIC"/>
    <n v="0"/>
    <n v="0"/>
    <n v="0"/>
    <s v="YES"/>
    <n v="0"/>
    <s v="61-1019"/>
    <s v="All Public"/>
    <s v="SEWER"/>
    <s v="SEPTIC"/>
    <n v="0"/>
    <m/>
    <m/>
    <n v="1"/>
    <n v="1"/>
    <n v="0"/>
    <n v="6390"/>
    <n v="2"/>
    <m/>
    <m/>
    <m/>
    <m/>
    <m/>
    <m/>
    <m/>
    <m/>
    <m/>
    <m/>
    <n v="3"/>
    <n v="9.68"/>
    <n v="1"/>
    <s v="Agawam River"/>
    <n v="42"/>
  </r>
  <r>
    <s v="129A-3-9"/>
    <m/>
    <x v="0"/>
    <s v="23 AMES ISLAND RD"/>
    <n v="132"/>
    <s v="COOLEY RICHARD H"/>
    <s v="R130"/>
    <s v="RES ACLNUD  MDL-00"/>
    <s v="129/A3/9//"/>
    <n v="7.8579999999999997E-2"/>
    <n v="0"/>
    <n v="0"/>
    <n v="0"/>
    <n v="0"/>
    <m/>
    <n v="0"/>
    <n v="0"/>
    <n v="0"/>
    <s v="YES"/>
    <n v="0"/>
    <s v="129A-3-9"/>
    <m/>
    <m/>
    <m/>
    <n v="0"/>
    <m/>
    <m/>
    <n v="0"/>
    <n v="0"/>
    <n v="0"/>
    <n v="0"/>
    <n v="0"/>
    <m/>
    <m/>
    <m/>
    <m/>
    <m/>
    <m/>
    <m/>
    <m/>
    <m/>
    <m/>
    <n v="1"/>
    <n v="0"/>
    <n v="1"/>
    <s v="Mill Pond"/>
    <n v="20"/>
  </r>
  <r>
    <s v="132-1062B"/>
    <m/>
    <x v="0"/>
    <s v="109 MAYFLOWER RIDGE DR"/>
    <n v="101"/>
    <s v="BRUNDAGE EDWIN G JR"/>
    <s v="MR30"/>
    <s v="ONE FAMILY"/>
    <s v="132//1062/B/"/>
    <n v="0.70496000000000003"/>
    <n v="1"/>
    <n v="1"/>
    <n v="1"/>
    <n v="1"/>
    <s v="SEPTIC"/>
    <n v="0"/>
    <n v="1"/>
    <n v="6500"/>
    <s v="YES"/>
    <n v="6500"/>
    <s v="132-1062B"/>
    <s v="Public Water,Septic"/>
    <s v="SEPTIC"/>
    <s v="SEPTIC"/>
    <n v="6500"/>
    <m/>
    <m/>
    <n v="1"/>
    <n v="1"/>
    <n v="4"/>
    <n v="3719"/>
    <n v="2"/>
    <m/>
    <m/>
    <m/>
    <m/>
    <m/>
    <m/>
    <m/>
    <m/>
    <m/>
    <m/>
    <n v="1"/>
    <n v="9.68"/>
    <n v="1"/>
    <s v="Agawam River"/>
    <n v="42"/>
  </r>
  <r>
    <s v="133A-68"/>
    <m/>
    <x v="0"/>
    <s v="17 WREN TER"/>
    <n v="101"/>
    <s v="FERNANDES CHRISTIAN"/>
    <s v="MR30"/>
    <s v="ONE FAMILY"/>
    <s v="133/A/68//"/>
    <n v="0.23993"/>
    <n v="1"/>
    <n v="1"/>
    <n v="1"/>
    <n v="1"/>
    <s v="SEPTIC"/>
    <n v="0"/>
    <n v="1"/>
    <n v="21300"/>
    <s v="YES"/>
    <n v="21300"/>
    <s v="133A-68"/>
    <s v="Public Water,Septic"/>
    <s v="SEPTIC"/>
    <s v="SEPTIC"/>
    <n v="21300"/>
    <m/>
    <m/>
    <n v="1"/>
    <n v="1"/>
    <n v="2"/>
    <n v="1288"/>
    <n v="1"/>
    <m/>
    <m/>
    <m/>
    <m/>
    <m/>
    <m/>
    <m/>
    <m/>
    <m/>
    <m/>
    <n v="1"/>
    <n v="9.68"/>
    <n v="1"/>
    <s v="Agawam River"/>
    <n v="42"/>
  </r>
  <r>
    <s v="LAND_NOPARC"/>
    <m/>
    <x v="0"/>
    <m/>
    <n v="0"/>
    <m/>
    <m/>
    <m/>
    <m/>
    <n v="9.4900000000000002E-3"/>
    <n v="0"/>
    <n v="0"/>
    <n v="0"/>
    <n v="0"/>
    <m/>
    <n v="0"/>
    <n v="0"/>
    <n v="0"/>
    <s v="NO"/>
    <n v="0"/>
    <m/>
    <m/>
    <m/>
    <m/>
    <n v="0"/>
    <m/>
    <m/>
    <n v="0"/>
    <n v="0"/>
    <n v="0"/>
    <n v="0"/>
    <n v="0"/>
    <m/>
    <m/>
    <m/>
    <m/>
    <m/>
    <m/>
    <m/>
    <m/>
    <m/>
    <m/>
    <n v="0"/>
    <n v="0"/>
    <n v="1"/>
    <s v="Agawam River"/>
    <n v="42"/>
  </r>
  <r>
    <s v="129-1101B"/>
    <m/>
    <x v="0"/>
    <s v="23 OLD GLEN CHARLIE RD"/>
    <n v="101"/>
    <s v="NOBLE HERBERT P"/>
    <s v="MR30"/>
    <s v="ONE FAMILY"/>
    <s v="129//1101/B/"/>
    <n v="0.26289000000000001"/>
    <n v="1"/>
    <n v="1"/>
    <n v="1"/>
    <n v="1"/>
    <s v="SEPTIC"/>
    <n v="0"/>
    <n v="1"/>
    <n v="7000"/>
    <s v="YES"/>
    <n v="7000"/>
    <s v="129-1101B"/>
    <s v="Public Water,Gas,Septic"/>
    <s v="SEPTIC"/>
    <s v="SEPTIC"/>
    <n v="7000"/>
    <m/>
    <m/>
    <n v="1"/>
    <n v="1"/>
    <n v="3"/>
    <n v="960"/>
    <n v="1"/>
    <m/>
    <m/>
    <m/>
    <m/>
    <m/>
    <m/>
    <m/>
    <m/>
    <m/>
    <m/>
    <n v="1"/>
    <n v="4.6463999999999999"/>
    <n v="1"/>
    <s v="Mill Pond"/>
    <n v="20"/>
  </r>
  <r>
    <s v="61-4"/>
    <m/>
    <x v="0"/>
    <s v="8 TOWER TER"/>
    <n v="101"/>
    <s v="SEQUEIRA SUSAN E GOVONI TRUSTEE"/>
    <s v="MR30"/>
    <s v="ONE FAMILY"/>
    <s v="61//4//"/>
    <n v="0.22664999999999999"/>
    <n v="0"/>
    <n v="0"/>
    <n v="1"/>
    <n v="1"/>
    <s v="SEWER"/>
    <n v="1"/>
    <n v="1"/>
    <n v="5300"/>
    <s v="YES"/>
    <n v="0"/>
    <s v="61-4"/>
    <s v="Public Water,Public Sewer"/>
    <s v="SEWER"/>
    <s v="SEWER"/>
    <n v="5300"/>
    <m/>
    <m/>
    <n v="0"/>
    <n v="0"/>
    <n v="3"/>
    <n v="1092"/>
    <n v="1"/>
    <m/>
    <m/>
    <m/>
    <m/>
    <m/>
    <m/>
    <m/>
    <m/>
    <m/>
    <m/>
    <n v="1"/>
    <n v="0"/>
    <n v="1"/>
    <s v="Agawam River"/>
    <n v="42"/>
  </r>
  <r>
    <s v="133A-90"/>
    <m/>
    <x v="0"/>
    <s v="34 MEADOWLARK DR"/>
    <n v="130"/>
    <s v="HARDING MARY"/>
    <s v="MR30"/>
    <s v="RES ACLNDV  MDL-00"/>
    <s v="133/A/90//"/>
    <n v="0.23457"/>
    <n v="0"/>
    <n v="0"/>
    <n v="0"/>
    <n v="0"/>
    <m/>
    <n v="0"/>
    <n v="0"/>
    <n v="0"/>
    <s v="NO_W1"/>
    <n v="0"/>
    <s v="133A-90"/>
    <s v="Public Water,Septic"/>
    <s v="SEPTIC"/>
    <m/>
    <n v="0"/>
    <m/>
    <m/>
    <n v="0"/>
    <n v="0"/>
    <n v="0"/>
    <n v="0"/>
    <n v="0"/>
    <m/>
    <m/>
    <m/>
    <m/>
    <m/>
    <m/>
    <m/>
    <m/>
    <m/>
    <m/>
    <n v="1"/>
    <n v="0"/>
    <n v="1"/>
    <s v="Agawam River"/>
    <n v="42"/>
  </r>
  <r>
    <s v="133-1062"/>
    <m/>
    <x v="0"/>
    <s v="0 SANDWICH RD  OFF"/>
    <n v="132"/>
    <s v="VIERA MARIA C ET ALS"/>
    <s v="MR30"/>
    <s v="RES ACLNUD  MDL-00"/>
    <s v="133//1062//"/>
    <n v="0.30315999999999999"/>
    <n v="0"/>
    <n v="0"/>
    <n v="0"/>
    <n v="0"/>
    <m/>
    <n v="0"/>
    <n v="0"/>
    <n v="0"/>
    <s v="YES"/>
    <n v="0"/>
    <s v="133-1062"/>
    <s v="Well,Septic"/>
    <s v="SEPTIC"/>
    <m/>
    <n v="0"/>
    <m/>
    <m/>
    <n v="0"/>
    <n v="0"/>
    <n v="0"/>
    <n v="0"/>
    <n v="0"/>
    <m/>
    <m/>
    <m/>
    <m/>
    <m/>
    <m/>
    <m/>
    <m/>
    <m/>
    <m/>
    <n v="1"/>
    <n v="0"/>
    <n v="1"/>
    <s v="Agawam River"/>
    <n v="42"/>
  </r>
  <r>
    <s v="61-24"/>
    <m/>
    <x v="0"/>
    <s v="14 STONEY RUN DR"/>
    <n v="903"/>
    <s v="TOWN OF WAREHAM"/>
    <s v="MR30"/>
    <s v="MUNICIPAL  MDL-00"/>
    <s v="61//24//"/>
    <n v="1.9890099999999999"/>
    <n v="0"/>
    <n v="0"/>
    <n v="0"/>
    <n v="0"/>
    <m/>
    <n v="0"/>
    <n v="0"/>
    <n v="0"/>
    <s v="NO_W1"/>
    <n v="0"/>
    <s v="61-24"/>
    <m/>
    <m/>
    <m/>
    <n v="0"/>
    <s v="fee simple"/>
    <s v="YES"/>
    <n v="0"/>
    <n v="0"/>
    <n v="0"/>
    <n v="0"/>
    <n v="0"/>
    <m/>
    <m/>
    <m/>
    <m/>
    <m/>
    <m/>
    <m/>
    <m/>
    <m/>
    <m/>
    <n v="7"/>
    <n v="0"/>
    <n v="1"/>
    <s v="Broad Marsh River"/>
    <n v="43"/>
  </r>
  <r>
    <s v="LAND_NOPARC"/>
    <m/>
    <x v="0"/>
    <m/>
    <n v="0"/>
    <m/>
    <m/>
    <m/>
    <m/>
    <n v="0.40633999999999998"/>
    <n v="0"/>
    <n v="0"/>
    <n v="0"/>
    <n v="0"/>
    <m/>
    <n v="0"/>
    <n v="0"/>
    <n v="0"/>
    <s v="NO"/>
    <n v="0"/>
    <m/>
    <m/>
    <m/>
    <m/>
    <n v="0"/>
    <m/>
    <m/>
    <n v="0"/>
    <n v="0"/>
    <n v="0"/>
    <n v="0"/>
    <n v="0"/>
    <m/>
    <m/>
    <m/>
    <m/>
    <m/>
    <m/>
    <m/>
    <m/>
    <m/>
    <m/>
    <n v="0"/>
    <n v="0"/>
    <n v="1"/>
    <s v="Mill Pond"/>
    <n v="20"/>
  </r>
  <r>
    <s v="83-1005C"/>
    <m/>
    <x v="0"/>
    <s v="201 HATHAWAY ST"/>
    <n v="101"/>
    <s v="ODONNELL AMY"/>
    <s v="MR30"/>
    <s v="ONE FAMILY"/>
    <s v="83//1005/C/"/>
    <n v="0.65032999999999996"/>
    <n v="1"/>
    <n v="1"/>
    <n v="1"/>
    <n v="1"/>
    <s v="SEPTIC"/>
    <n v="0"/>
    <n v="1"/>
    <n v="10700"/>
    <s v="YES"/>
    <n v="10700"/>
    <s v="83-1005C"/>
    <s v="Public Water,Septic"/>
    <s v="SEPTIC"/>
    <s v="SEPTIC"/>
    <n v="10700"/>
    <m/>
    <m/>
    <n v="1"/>
    <n v="1"/>
    <n v="4"/>
    <n v="1990"/>
    <n v="1.5"/>
    <m/>
    <m/>
    <m/>
    <m/>
    <m/>
    <m/>
    <m/>
    <m/>
    <m/>
    <m/>
    <n v="1"/>
    <n v="9.68"/>
    <n v="1"/>
    <s v="Broad Marsh River"/>
    <n v="43"/>
  </r>
  <r>
    <s v="LAND_NOPARC"/>
    <m/>
    <x v="0"/>
    <m/>
    <n v="0"/>
    <m/>
    <m/>
    <m/>
    <m/>
    <n v="0.12781000000000001"/>
    <n v="0"/>
    <n v="0"/>
    <n v="0"/>
    <n v="0"/>
    <m/>
    <n v="0"/>
    <n v="0"/>
    <n v="0"/>
    <s v="NO"/>
    <n v="0"/>
    <m/>
    <m/>
    <m/>
    <m/>
    <n v="0"/>
    <m/>
    <m/>
    <n v="0"/>
    <n v="0"/>
    <n v="0"/>
    <n v="0"/>
    <n v="0"/>
    <m/>
    <m/>
    <m/>
    <m/>
    <m/>
    <m/>
    <m/>
    <m/>
    <m/>
    <m/>
    <n v="0"/>
    <n v="0"/>
    <n v="1"/>
    <s v="Agawam River"/>
    <n v="42"/>
  </r>
  <r>
    <s v="133-1022"/>
    <m/>
    <x v="0"/>
    <s v="2767 CRAN HWY"/>
    <n v="132"/>
    <s v="MANTER LESLIE F"/>
    <s v="MR30"/>
    <s v="RES ACLNUD  MDL-00"/>
    <s v="133//1022//"/>
    <n v="1.26065"/>
    <n v="0"/>
    <n v="0"/>
    <n v="0"/>
    <n v="0"/>
    <m/>
    <n v="0"/>
    <n v="0"/>
    <n v="0"/>
    <s v="YES"/>
    <n v="0"/>
    <s v="133-1022"/>
    <s v="Well,Septic"/>
    <s v="SEPTIC"/>
    <m/>
    <n v="0"/>
    <m/>
    <m/>
    <n v="0"/>
    <n v="0"/>
    <n v="0"/>
    <n v="0"/>
    <n v="0"/>
    <m/>
    <m/>
    <m/>
    <m/>
    <m/>
    <m/>
    <m/>
    <m/>
    <m/>
    <m/>
    <n v="1"/>
    <n v="0"/>
    <n v="1"/>
    <s v="Agawam River"/>
    <n v="42"/>
  </r>
  <r>
    <s v="LAND_NOPARC"/>
    <m/>
    <x v="0"/>
    <m/>
    <n v="0"/>
    <m/>
    <m/>
    <m/>
    <m/>
    <n v="5.6100000000000004E-3"/>
    <n v="0"/>
    <n v="0"/>
    <n v="0"/>
    <n v="0"/>
    <m/>
    <n v="0"/>
    <n v="0"/>
    <n v="0"/>
    <s v="NO"/>
    <n v="0"/>
    <m/>
    <m/>
    <m/>
    <m/>
    <n v="0"/>
    <m/>
    <m/>
    <n v="0"/>
    <n v="0"/>
    <n v="0"/>
    <n v="0"/>
    <n v="0"/>
    <m/>
    <m/>
    <m/>
    <m/>
    <m/>
    <m/>
    <m/>
    <m/>
    <m/>
    <m/>
    <n v="0"/>
    <n v="0"/>
    <n v="1"/>
    <s v="Mill Pond"/>
    <n v="20"/>
  </r>
  <r>
    <s v="61-LC33"/>
    <m/>
    <x v="0"/>
    <s v="0 TOWER TER"/>
    <n v="132"/>
    <s v="GRAHAM ROBERT"/>
    <s v="MR30"/>
    <s v="RES ACLNUD  MDL-00"/>
    <s v="61//LC33//"/>
    <n v="2.4299999999999999E-2"/>
    <n v="0"/>
    <n v="0"/>
    <n v="0"/>
    <n v="0"/>
    <m/>
    <n v="0"/>
    <n v="0"/>
    <n v="0"/>
    <s v="YES"/>
    <n v="0"/>
    <s v="61-LC33"/>
    <s v="Public Water,Public Sewer"/>
    <s v="SEWER"/>
    <m/>
    <n v="0"/>
    <m/>
    <m/>
    <n v="0"/>
    <n v="0"/>
    <n v="0"/>
    <n v="0"/>
    <n v="0"/>
    <m/>
    <m/>
    <m/>
    <m/>
    <m/>
    <m/>
    <m/>
    <m/>
    <m/>
    <m/>
    <n v="1"/>
    <n v="0"/>
    <n v="1"/>
    <s v="Broad Marsh River"/>
    <n v="43"/>
  </r>
  <r>
    <s v="61-1045"/>
    <m/>
    <x v="0"/>
    <s v="460 MAIN ST"/>
    <n v="101"/>
    <s v="TOBIN MICHAEL J II"/>
    <s v="MR30"/>
    <s v="ONE FAMILY"/>
    <s v="61//1045//"/>
    <n v="0.42193000000000003"/>
    <n v="0"/>
    <n v="0"/>
    <n v="1"/>
    <n v="1"/>
    <s v="SEWER"/>
    <n v="1"/>
    <n v="1"/>
    <n v="10700"/>
    <s v="YES"/>
    <n v="0"/>
    <s v="61-1045"/>
    <s v="All Public"/>
    <s v="SEWER"/>
    <s v="SEWER"/>
    <n v="10700"/>
    <m/>
    <m/>
    <n v="0"/>
    <n v="0"/>
    <n v="6"/>
    <n v="2631"/>
    <n v="1.75"/>
    <m/>
    <m/>
    <m/>
    <m/>
    <m/>
    <m/>
    <m/>
    <m/>
    <m/>
    <m/>
    <n v="1"/>
    <n v="0"/>
    <n v="1"/>
    <s v="Agawam River"/>
    <n v="42"/>
  </r>
  <r>
    <s v="133-1086"/>
    <m/>
    <x v="0"/>
    <s v="10 PLYMOUTH RD"/>
    <n v="101"/>
    <s v="ELICIER JOSE R"/>
    <s v="SC"/>
    <s v="ONE FAMILY"/>
    <s v="133//1086//"/>
    <n v="0.23945"/>
    <n v="1"/>
    <n v="1"/>
    <n v="1"/>
    <n v="1"/>
    <s v="SEPTIC"/>
    <n v="0"/>
    <n v="1"/>
    <n v="13000"/>
    <s v="YES"/>
    <n v="13000"/>
    <s v="133-1086"/>
    <s v="Public Water,Septic"/>
    <s v="SEPTIC"/>
    <s v="SEPTIC"/>
    <n v="13000"/>
    <m/>
    <m/>
    <n v="1"/>
    <n v="1"/>
    <n v="3"/>
    <n v="1381"/>
    <n v="1.5"/>
    <m/>
    <m/>
    <m/>
    <m/>
    <m/>
    <m/>
    <m/>
    <m/>
    <m/>
    <m/>
    <n v="1"/>
    <n v="9.68"/>
    <n v="1"/>
    <s v="Agawam River"/>
    <n v="42"/>
  </r>
  <r>
    <s v="133A-67"/>
    <m/>
    <x v="0"/>
    <s v="19 WREN TER"/>
    <n v="101"/>
    <s v="MAXIM RAYMOND"/>
    <s v="MR30"/>
    <s v="ONE FAMILY"/>
    <s v="133/A/67//"/>
    <n v="0.25653999999999999"/>
    <n v="1"/>
    <n v="1"/>
    <n v="1"/>
    <n v="1"/>
    <s v="SEPTIC"/>
    <n v="0"/>
    <n v="1"/>
    <n v="9200"/>
    <s v="YES"/>
    <n v="9200"/>
    <s v="133A-67"/>
    <s v="Public Water,Septic"/>
    <s v="SEPTIC"/>
    <s v="SEPTIC"/>
    <n v="9200"/>
    <m/>
    <m/>
    <n v="1"/>
    <n v="1"/>
    <n v="3"/>
    <n v="720"/>
    <n v="1"/>
    <m/>
    <m/>
    <m/>
    <m/>
    <m/>
    <m/>
    <m/>
    <m/>
    <m/>
    <m/>
    <n v="1"/>
    <n v="9.68"/>
    <n v="1"/>
    <s v="Agawam River"/>
    <n v="42"/>
  </r>
  <r>
    <s v="133-1021B"/>
    <m/>
    <x v="0"/>
    <s v="2759 CRAN HWY"/>
    <n v="903"/>
    <s v="TOWN OF WAREHAM"/>
    <s v="MR30"/>
    <s v="MUNICIPAL  MDL-00"/>
    <s v="133//1021/B/"/>
    <n v="0.97047000000000005"/>
    <n v="0"/>
    <n v="0"/>
    <n v="0"/>
    <n v="0"/>
    <m/>
    <n v="0"/>
    <n v="0"/>
    <n v="0"/>
    <s v="YES"/>
    <n v="0"/>
    <s v="133-1021B"/>
    <s v="Well,Septic"/>
    <s v="SEPTIC"/>
    <m/>
    <n v="0"/>
    <m/>
    <m/>
    <n v="0"/>
    <n v="0"/>
    <n v="0"/>
    <n v="0"/>
    <n v="0"/>
    <m/>
    <m/>
    <m/>
    <m/>
    <m/>
    <m/>
    <m/>
    <m/>
    <m/>
    <m/>
    <n v="1"/>
    <n v="0"/>
    <n v="1"/>
    <s v="Agawam River"/>
    <n v="42"/>
  </r>
  <r>
    <s v="UNK782"/>
    <s v="FEE"/>
    <x v="0"/>
    <s v="MEADOWLARK DR"/>
    <n v="0"/>
    <m/>
    <m/>
    <m/>
    <m/>
    <n v="0.22434000000000001"/>
    <n v="0"/>
    <n v="0"/>
    <n v="0"/>
    <n v="0"/>
    <m/>
    <n v="0"/>
    <n v="0"/>
    <n v="0"/>
    <s v="NO_W2"/>
    <n v="0"/>
    <m/>
    <m/>
    <m/>
    <m/>
    <n v="0"/>
    <m/>
    <m/>
    <n v="0"/>
    <n v="0"/>
    <n v="0"/>
    <n v="0"/>
    <n v="0"/>
    <s v="Not in new Assr DB, Makepe?, old info"/>
    <m/>
    <m/>
    <m/>
    <m/>
    <m/>
    <m/>
    <m/>
    <m/>
    <m/>
    <n v="1"/>
    <n v="0"/>
    <n v="1"/>
    <s v="Agawam River"/>
    <n v="42"/>
  </r>
  <r>
    <s v="129-1066"/>
    <m/>
    <x v="0"/>
    <s v="2826 CRAN HWY"/>
    <n v="924"/>
    <s v="COMMONWEALTH OF MASSACHUSETTS"/>
    <s v="SC"/>
    <s v="MASS X-WAY  MDL-00"/>
    <s v="129//1066//"/>
    <n v="0.51141000000000003"/>
    <n v="0"/>
    <n v="0"/>
    <n v="0"/>
    <n v="0"/>
    <m/>
    <n v="0"/>
    <n v="0"/>
    <n v="0"/>
    <s v="YES"/>
    <n v="0"/>
    <s v="129-1066"/>
    <m/>
    <m/>
    <m/>
    <n v="0"/>
    <m/>
    <m/>
    <n v="0"/>
    <n v="0"/>
    <n v="0"/>
    <n v="0"/>
    <n v="0"/>
    <m/>
    <m/>
    <m/>
    <m/>
    <m/>
    <m/>
    <m/>
    <m/>
    <m/>
    <m/>
    <n v="1"/>
    <n v="0"/>
    <n v="1"/>
    <s v="Mill Pond"/>
    <n v="20"/>
  </r>
  <r>
    <s v="132B-26"/>
    <m/>
    <x v="0"/>
    <s v="0 CRAN HWY  OFF"/>
    <n v="132"/>
    <s v="HAYES CONSTANCE J"/>
    <s v="MR30"/>
    <s v="RES ACLNUD  MDL-00"/>
    <s v="132/B/26//"/>
    <n v="0.37594"/>
    <n v="0"/>
    <n v="0"/>
    <n v="0"/>
    <n v="0"/>
    <m/>
    <n v="0"/>
    <n v="0"/>
    <n v="0"/>
    <s v="YES"/>
    <n v="0"/>
    <s v="132B-26"/>
    <s v="Public Water,Septic"/>
    <s v="SEPTIC"/>
    <m/>
    <n v="0"/>
    <m/>
    <m/>
    <n v="0"/>
    <n v="0"/>
    <n v="0"/>
    <n v="0"/>
    <n v="0"/>
    <m/>
    <m/>
    <m/>
    <m/>
    <m/>
    <m/>
    <m/>
    <m/>
    <m/>
    <m/>
    <n v="1"/>
    <n v="0"/>
    <n v="1"/>
    <s v="Agawam River"/>
    <n v="42"/>
  </r>
  <r>
    <s v="83-BD6"/>
    <m/>
    <x v="0"/>
    <s v="HATHAWAY ST REAR"/>
    <n v="0"/>
    <s v="MONTEIRO JEANNETTE V"/>
    <m/>
    <m/>
    <m/>
    <n v="0.32721"/>
    <n v="0"/>
    <n v="0"/>
    <n v="0"/>
    <n v="0"/>
    <m/>
    <n v="0"/>
    <n v="0"/>
    <n v="0"/>
    <s v="YES"/>
    <n v="0"/>
    <s v="83-BD6"/>
    <m/>
    <m/>
    <m/>
    <n v="0"/>
    <m/>
    <m/>
    <n v="0"/>
    <n v="0"/>
    <n v="0"/>
    <n v="0"/>
    <n v="0"/>
    <m/>
    <m/>
    <m/>
    <m/>
    <m/>
    <m/>
    <m/>
    <m/>
    <m/>
    <m/>
    <n v="2"/>
    <n v="0"/>
    <n v="1"/>
    <s v="Broad Marsh River"/>
    <n v="43"/>
  </r>
  <r>
    <s v="133A-112"/>
    <m/>
    <x v="0"/>
    <s v="18 MALLARD RD"/>
    <n v="903"/>
    <s v="TOWN OF WAREHAM"/>
    <s v="MR30"/>
    <s v="TAX POSS  MDL-00"/>
    <s v="133/A/112//"/>
    <n v="0.30610999999999999"/>
    <n v="0"/>
    <n v="0"/>
    <n v="0"/>
    <n v="0"/>
    <m/>
    <n v="0"/>
    <n v="0"/>
    <n v="0"/>
    <s v="YES"/>
    <n v="0"/>
    <s v="133A-112"/>
    <s v="Public Water,Septic"/>
    <s v="SEPTIC"/>
    <m/>
    <n v="0"/>
    <m/>
    <m/>
    <n v="0"/>
    <n v="0"/>
    <n v="0"/>
    <n v="0"/>
    <n v="0"/>
    <m/>
    <m/>
    <m/>
    <m/>
    <m/>
    <m/>
    <m/>
    <m/>
    <m/>
    <m/>
    <n v="1"/>
    <n v="0"/>
    <n v="1"/>
    <s v="Agawam River"/>
    <n v="42"/>
  </r>
  <r>
    <s v="61-1042"/>
    <m/>
    <x v="0"/>
    <s v="259 HIGH ST"/>
    <n v="104"/>
    <s v="HATCH SANDRA A"/>
    <s v="MR30"/>
    <s v="TWO FAMILY"/>
    <s v="61//1042//"/>
    <n v="0.11076"/>
    <n v="0"/>
    <n v="0"/>
    <n v="1"/>
    <n v="1"/>
    <s v="SEWER"/>
    <n v="1"/>
    <n v="1"/>
    <n v="12000"/>
    <s v="YES"/>
    <n v="0"/>
    <s v="61-1042"/>
    <s v="All Public"/>
    <s v="SEWER"/>
    <s v="SEWER"/>
    <n v="12000"/>
    <m/>
    <m/>
    <n v="0"/>
    <n v="0"/>
    <n v="4"/>
    <n v="2080"/>
    <n v="2"/>
    <m/>
    <m/>
    <m/>
    <m/>
    <m/>
    <m/>
    <m/>
    <m/>
    <m/>
    <m/>
    <n v="1"/>
    <n v="0"/>
    <n v="1"/>
    <s v="Agawam River"/>
    <n v="42"/>
  </r>
  <r>
    <s v="LAND_NOPARC"/>
    <m/>
    <x v="0"/>
    <m/>
    <n v="0"/>
    <m/>
    <m/>
    <m/>
    <m/>
    <n v="6.9899999999999997E-3"/>
    <n v="0"/>
    <n v="0"/>
    <n v="0"/>
    <n v="0"/>
    <m/>
    <n v="0"/>
    <n v="0"/>
    <n v="0"/>
    <s v="NO"/>
    <n v="0"/>
    <m/>
    <m/>
    <m/>
    <m/>
    <n v="0"/>
    <m/>
    <m/>
    <n v="0"/>
    <n v="0"/>
    <n v="0"/>
    <n v="0"/>
    <n v="0"/>
    <m/>
    <m/>
    <m/>
    <m/>
    <m/>
    <m/>
    <m/>
    <m/>
    <m/>
    <m/>
    <n v="0"/>
    <n v="0"/>
    <n v="1"/>
    <s v="Agawam River"/>
    <n v="42"/>
  </r>
  <r>
    <s v="129A-3-3"/>
    <m/>
    <x v="0"/>
    <s v="22 AMES ISLAND RD"/>
    <n v="101"/>
    <s v="RILEY VIRGINIA A"/>
    <s v="R130"/>
    <s v="ONE FAMILY"/>
    <s v="129/A3/3//"/>
    <n v="0.11700000000000001"/>
    <n v="1"/>
    <n v="1"/>
    <n v="1"/>
    <n v="1"/>
    <s v="SEPTIC"/>
    <n v="0"/>
    <n v="1"/>
    <n v="5100"/>
    <s v="YES"/>
    <n v="5100"/>
    <s v="129A-3-3"/>
    <s v="Well,Septic"/>
    <s v="SEPTIC"/>
    <s v="SEPTIC"/>
    <n v="5100"/>
    <m/>
    <m/>
    <n v="1"/>
    <n v="1"/>
    <n v="2"/>
    <n v="1044"/>
    <n v="1"/>
    <m/>
    <m/>
    <m/>
    <m/>
    <m/>
    <m/>
    <m/>
    <m/>
    <m/>
    <m/>
    <n v="1"/>
    <n v="4.6463999999999999"/>
    <n v="1"/>
    <s v="Mill Pond"/>
    <n v="20"/>
  </r>
  <r>
    <s v="132-1050F"/>
    <m/>
    <x v="0"/>
    <s v="29 MAYFLOWER RIDGE DR"/>
    <n v="101"/>
    <s v="SKELLY PETER J"/>
    <s v="MR30"/>
    <s v="ONE FAMILY"/>
    <s v="132//1050/F/"/>
    <n v="1.1426499999999999"/>
    <n v="1"/>
    <n v="1"/>
    <n v="1"/>
    <n v="1"/>
    <s v="SEPTIC"/>
    <n v="0"/>
    <n v="1"/>
    <n v="17500"/>
    <s v="YES"/>
    <n v="17500"/>
    <s v="132-1050F"/>
    <s v="Public Water,Septic"/>
    <s v="SEPTIC"/>
    <s v="SEPTIC"/>
    <n v="17500"/>
    <m/>
    <m/>
    <n v="1"/>
    <n v="1"/>
    <n v="3"/>
    <n v="1778"/>
    <n v="1.75"/>
    <m/>
    <m/>
    <m/>
    <m/>
    <m/>
    <m/>
    <m/>
    <m/>
    <m/>
    <m/>
    <n v="1"/>
    <n v="9.68"/>
    <n v="1"/>
    <s v="Agawam River"/>
    <n v="42"/>
  </r>
  <r>
    <s v="132-1059A"/>
    <m/>
    <x v="0"/>
    <s v="114 MAYFLOWER RIDGE DR"/>
    <n v="101"/>
    <s v="STRAWN THOMAS E"/>
    <s v="MR30"/>
    <s v="ONE FAMILY"/>
    <s v="132//1059/A/"/>
    <n v="0.69684000000000001"/>
    <n v="1"/>
    <n v="1"/>
    <n v="1"/>
    <n v="1"/>
    <s v="SEPTIC"/>
    <n v="0"/>
    <n v="1"/>
    <n v="25100"/>
    <s v="YES"/>
    <n v="25100"/>
    <s v="132-1059A"/>
    <s v="Public Water,Septic"/>
    <s v="SEPTIC"/>
    <s v="SEPTIC"/>
    <n v="25100"/>
    <m/>
    <m/>
    <n v="1"/>
    <n v="1"/>
    <n v="4"/>
    <n v="2912"/>
    <n v="2"/>
    <m/>
    <m/>
    <m/>
    <m/>
    <m/>
    <m/>
    <m/>
    <m/>
    <m/>
    <m/>
    <n v="1"/>
    <n v="9.68"/>
    <n v="1"/>
    <s v="Agawam River"/>
    <n v="42"/>
  </r>
  <r>
    <s v="LAND_NOPARC"/>
    <m/>
    <x v="0"/>
    <m/>
    <n v="0"/>
    <m/>
    <m/>
    <m/>
    <m/>
    <n v="4.2000000000000002E-4"/>
    <n v="0"/>
    <n v="0"/>
    <n v="0"/>
    <n v="0"/>
    <m/>
    <n v="0"/>
    <n v="0"/>
    <n v="0"/>
    <s v="NO"/>
    <n v="0"/>
    <m/>
    <m/>
    <m/>
    <m/>
    <n v="0"/>
    <m/>
    <m/>
    <n v="0"/>
    <n v="0"/>
    <n v="0"/>
    <n v="0"/>
    <n v="0"/>
    <m/>
    <m/>
    <m/>
    <m/>
    <m/>
    <m/>
    <m/>
    <m/>
    <m/>
    <m/>
    <n v="0"/>
    <n v="0"/>
    <n v="1"/>
    <s v="Agawam River"/>
    <n v="42"/>
  </r>
  <r>
    <s v="129-1083"/>
    <m/>
    <x v="0"/>
    <s v="26 OLD GLEN CHARLIE RD"/>
    <n v="131"/>
    <s v="BENNETT MARCUS G"/>
    <s v="MR30"/>
    <s v="RES ACLNPO  MDL-00"/>
    <s v="129//1083//"/>
    <n v="0.25155"/>
    <n v="0"/>
    <n v="0"/>
    <n v="0"/>
    <n v="0"/>
    <m/>
    <n v="0"/>
    <n v="0"/>
    <n v="0"/>
    <s v="YES"/>
    <n v="0"/>
    <s v="129-1083"/>
    <m/>
    <m/>
    <m/>
    <n v="0"/>
    <m/>
    <m/>
    <n v="0"/>
    <n v="0"/>
    <n v="0"/>
    <n v="0"/>
    <n v="0"/>
    <m/>
    <m/>
    <m/>
    <m/>
    <m/>
    <m/>
    <m/>
    <m/>
    <m/>
    <m/>
    <n v="1"/>
    <n v="0"/>
    <n v="1"/>
    <s v="Mill Pond"/>
    <n v="20"/>
  </r>
  <r>
    <s v="129-1108"/>
    <m/>
    <x v="0"/>
    <s v="33 OLD GLEN CHARLIE RD"/>
    <n v="924"/>
    <s v="COMMONWEALTH OF MASSACHUSETTS"/>
    <s v="MR30"/>
    <s v="MASS X-WAY  MDL-00"/>
    <s v="129//1108//"/>
    <n v="0.17842"/>
    <n v="0"/>
    <n v="0"/>
    <n v="0"/>
    <n v="0"/>
    <m/>
    <n v="0"/>
    <n v="0"/>
    <n v="0"/>
    <s v="YES"/>
    <n v="0"/>
    <s v="129-1108"/>
    <m/>
    <m/>
    <m/>
    <n v="0"/>
    <m/>
    <m/>
    <n v="0"/>
    <n v="0"/>
    <n v="0"/>
    <n v="0"/>
    <n v="0"/>
    <m/>
    <m/>
    <m/>
    <m/>
    <m/>
    <m/>
    <m/>
    <m/>
    <m/>
    <m/>
    <n v="1"/>
    <n v="0"/>
    <n v="1"/>
    <s v="Mill Pond"/>
    <n v="20"/>
  </r>
  <r>
    <s v="LAND_NOPARC"/>
    <m/>
    <x v="0"/>
    <m/>
    <n v="0"/>
    <m/>
    <m/>
    <m/>
    <m/>
    <n v="3.2200000000000002E-3"/>
    <n v="0"/>
    <n v="0"/>
    <n v="0"/>
    <n v="0"/>
    <m/>
    <n v="0"/>
    <n v="0"/>
    <n v="0"/>
    <s v="NO"/>
    <n v="0"/>
    <m/>
    <m/>
    <m/>
    <m/>
    <n v="0"/>
    <m/>
    <m/>
    <n v="0"/>
    <n v="0"/>
    <n v="0"/>
    <n v="0"/>
    <n v="0"/>
    <m/>
    <m/>
    <m/>
    <m/>
    <m/>
    <m/>
    <m/>
    <m/>
    <m/>
    <m/>
    <n v="0"/>
    <n v="0"/>
    <n v="1"/>
    <s v="Agawam River"/>
    <n v="42"/>
  </r>
  <r>
    <s v="133A-66"/>
    <m/>
    <x v="0"/>
    <s v="21 WREN TER"/>
    <n v="101"/>
    <s v="BEAULIEU AGNES A"/>
    <s v="MR30"/>
    <s v="ONE FAMILY"/>
    <s v="133/A/66//"/>
    <n v="0.24959999999999999"/>
    <n v="1"/>
    <n v="1"/>
    <n v="1"/>
    <n v="1"/>
    <s v="SEPTIC"/>
    <n v="0"/>
    <n v="1"/>
    <n v="1000"/>
    <s v="YES"/>
    <n v="1000"/>
    <s v="133A-66"/>
    <s v="Public Water,Septic"/>
    <s v="SEPTIC"/>
    <s v="SEPTIC"/>
    <n v="1000"/>
    <m/>
    <m/>
    <n v="1"/>
    <n v="1"/>
    <n v="2"/>
    <n v="1000"/>
    <n v="1"/>
    <m/>
    <m/>
    <m/>
    <m/>
    <m/>
    <m/>
    <m/>
    <m/>
    <m/>
    <m/>
    <n v="1"/>
    <n v="9.68"/>
    <n v="1"/>
    <s v="Agawam River"/>
    <n v="42"/>
  </r>
  <r>
    <s v="133-1021A"/>
    <m/>
    <x v="0"/>
    <s v="2759 CRAN HWY"/>
    <n v="903"/>
    <s v="TOWN OF WAREHAM"/>
    <s v="MR30"/>
    <s v="MUNICIPAL  MDL-00"/>
    <s v="133//1021/A/"/>
    <n v="1.26309"/>
    <n v="0"/>
    <n v="0"/>
    <n v="0"/>
    <n v="0"/>
    <m/>
    <n v="0"/>
    <n v="0"/>
    <n v="0"/>
    <s v="YES"/>
    <n v="0"/>
    <s v="133-1021A"/>
    <s v="Well,Septic"/>
    <s v="SEPTIC"/>
    <m/>
    <n v="0"/>
    <m/>
    <m/>
    <n v="0"/>
    <n v="0"/>
    <n v="0"/>
    <n v="0"/>
    <n v="0"/>
    <m/>
    <m/>
    <m/>
    <m/>
    <m/>
    <m/>
    <m/>
    <m/>
    <m/>
    <m/>
    <n v="1"/>
    <n v="0"/>
    <n v="1"/>
    <s v="Agawam River"/>
    <n v="42"/>
  </r>
  <r>
    <s v="129A-3-14"/>
    <m/>
    <x v="0"/>
    <s v="19 AMES ISLAND RD"/>
    <n v="101"/>
    <s v="KARLING ROBERT A"/>
    <s v="R130"/>
    <s v="ONE FAMILY"/>
    <s v="129/A3/14//"/>
    <n v="0.24840000000000001"/>
    <n v="1"/>
    <n v="1"/>
    <n v="1"/>
    <n v="1"/>
    <s v="SEPTIC"/>
    <n v="0"/>
    <n v="0"/>
    <n v="0"/>
    <s v="NO_W1"/>
    <n v="0"/>
    <s v="129A-3-14"/>
    <s v="Well,Septic"/>
    <s v="SEPTIC"/>
    <s v="SEPTIC"/>
    <n v="0"/>
    <m/>
    <m/>
    <n v="1"/>
    <n v="1"/>
    <n v="1"/>
    <n v="760"/>
    <n v="1"/>
    <m/>
    <m/>
    <m/>
    <m/>
    <m/>
    <m/>
    <m/>
    <m/>
    <m/>
    <m/>
    <n v="4"/>
    <n v="4.6463999999999999"/>
    <n v="1"/>
    <s v="Mill Pond"/>
    <n v="20"/>
  </r>
  <r>
    <s v="133A-D"/>
    <m/>
    <x v="0"/>
    <s v="0 WHIPPOORWILL WAY"/>
    <n v="903"/>
    <s v="TOWN OF WAREHAM"/>
    <s v="MR30"/>
    <s v="MUNICIPAL  MDL-00"/>
    <s v="133/A//D/"/>
    <n v="10.71184"/>
    <n v="0"/>
    <n v="0"/>
    <n v="0"/>
    <n v="0"/>
    <m/>
    <n v="0"/>
    <n v="0"/>
    <n v="0"/>
    <s v="YES"/>
    <n v="0"/>
    <s v="133A-D"/>
    <s v="Public Water,Septic"/>
    <s v="SEPTIC"/>
    <m/>
    <n v="0"/>
    <s v="fee simple"/>
    <s v="YES"/>
    <n v="0"/>
    <n v="0"/>
    <n v="0"/>
    <n v="0"/>
    <n v="0"/>
    <m/>
    <m/>
    <m/>
    <m/>
    <m/>
    <m/>
    <m/>
    <m/>
    <m/>
    <m/>
    <n v="1"/>
    <n v="0"/>
    <n v="1"/>
    <s v="Agawam River"/>
    <n v="42"/>
  </r>
  <r>
    <s v="133-1051"/>
    <m/>
    <x v="0"/>
    <s v="6 STEEP BANK RD"/>
    <n v="101"/>
    <s v="CARDOZA ROBERT F"/>
    <s v="MR30"/>
    <s v="ONE FAMILY"/>
    <s v="133//1051//"/>
    <n v="0.52176"/>
    <n v="1"/>
    <n v="1"/>
    <n v="1"/>
    <n v="1"/>
    <s v="SEPTIC"/>
    <n v="0"/>
    <n v="1"/>
    <n v="7900"/>
    <s v="YES"/>
    <n v="7900"/>
    <s v="133-1051"/>
    <s v="Public Water,Septic"/>
    <s v="SEPTIC"/>
    <s v="SEPTIC"/>
    <n v="7900"/>
    <m/>
    <m/>
    <n v="1"/>
    <n v="1"/>
    <n v="3"/>
    <n v="1029"/>
    <n v="1.5"/>
    <m/>
    <m/>
    <m/>
    <m/>
    <m/>
    <m/>
    <m/>
    <m/>
    <m/>
    <m/>
    <n v="3"/>
    <n v="9.68"/>
    <n v="1"/>
    <s v="Agawam River"/>
    <n v="42"/>
  </r>
  <r>
    <s v="133-1074"/>
    <m/>
    <x v="0"/>
    <s v="5 SANTOS DR"/>
    <n v="101"/>
    <s v="LACOURSE JESSICA A"/>
    <s v="SC"/>
    <s v="ONE FAMILY"/>
    <s v="133//1074//"/>
    <n v="0.54161000000000004"/>
    <n v="1"/>
    <n v="1"/>
    <n v="1"/>
    <n v="1"/>
    <s v="SEPTIC"/>
    <n v="0"/>
    <n v="1"/>
    <n v="10700"/>
    <s v="YES"/>
    <n v="10700"/>
    <s v="133-1074"/>
    <s v="Public Water,Septic"/>
    <s v="SEPTIC"/>
    <s v="SEPTIC"/>
    <n v="10700"/>
    <m/>
    <m/>
    <n v="1"/>
    <n v="1"/>
    <n v="3"/>
    <n v="1348"/>
    <n v="1"/>
    <m/>
    <m/>
    <m/>
    <m/>
    <m/>
    <m/>
    <m/>
    <m/>
    <m/>
    <m/>
    <n v="1"/>
    <n v="9.68"/>
    <n v="1"/>
    <s v="Agawam River"/>
    <n v="42"/>
  </r>
  <r>
    <s v="133-1084"/>
    <m/>
    <x v="0"/>
    <s v="4 SANTOS DR"/>
    <n v="132"/>
    <s v="GRACA EDWARD D"/>
    <s v="SC"/>
    <s v="RES ACLNUD  MDL-00"/>
    <s v="133//1084//"/>
    <n v="0.21918000000000001"/>
    <n v="0"/>
    <n v="0"/>
    <n v="0"/>
    <n v="0"/>
    <m/>
    <n v="0"/>
    <n v="0"/>
    <n v="0"/>
    <s v="YES"/>
    <n v="0"/>
    <s v="133-1084"/>
    <s v="Public Water,Septic"/>
    <s v="SEPTIC"/>
    <m/>
    <n v="0"/>
    <m/>
    <m/>
    <n v="0"/>
    <n v="0"/>
    <n v="0"/>
    <n v="0"/>
    <n v="0"/>
    <m/>
    <m/>
    <m/>
    <m/>
    <m/>
    <m/>
    <m/>
    <m/>
    <m/>
    <m/>
    <n v="1"/>
    <n v="0"/>
    <n v="1"/>
    <s v="Agawam River"/>
    <n v="42"/>
  </r>
  <r>
    <s v="61-1171"/>
    <m/>
    <x v="0"/>
    <s v="0 TOWER TER OFF"/>
    <n v="132"/>
    <s v="GRAHAM ROBERT"/>
    <s v="MR30"/>
    <s v="RES ACLNUD  MDL-00"/>
    <s v="61//1171//"/>
    <n v="0.19750999999999999"/>
    <n v="0"/>
    <n v="0"/>
    <n v="0"/>
    <n v="0"/>
    <m/>
    <n v="0"/>
    <n v="0"/>
    <n v="0"/>
    <s v="YES"/>
    <n v="0"/>
    <s v="61-1171"/>
    <s v="Public Water,Public Sewer"/>
    <s v="SEWER"/>
    <m/>
    <n v="0"/>
    <s v="fee simple"/>
    <s v="YES"/>
    <n v="0"/>
    <n v="0"/>
    <n v="0"/>
    <n v="0"/>
    <n v="0"/>
    <m/>
    <m/>
    <m/>
    <m/>
    <m/>
    <m/>
    <m/>
    <m/>
    <m/>
    <m/>
    <n v="0"/>
    <n v="0"/>
    <n v="1"/>
    <s v="Broad Marsh River"/>
    <n v="43"/>
  </r>
  <r>
    <s v="133A-79"/>
    <m/>
    <x v="0"/>
    <s v="33 MEADOWLARK DR"/>
    <n v="101"/>
    <s v="FRANKLIN GARY A"/>
    <s v="MR30"/>
    <s v="ONE FAMILY"/>
    <s v="133/A/79//"/>
    <n v="0.23429"/>
    <n v="1"/>
    <n v="1"/>
    <n v="1"/>
    <n v="1"/>
    <s v="SEPTIC"/>
    <n v="0"/>
    <n v="1"/>
    <n v="16600"/>
    <s v="YES"/>
    <n v="16600"/>
    <s v="133A-79"/>
    <s v="Public Water,Septic"/>
    <s v="SEPTIC"/>
    <s v="SEPTIC"/>
    <n v="16600"/>
    <m/>
    <m/>
    <n v="1"/>
    <n v="1"/>
    <n v="3"/>
    <n v="1424"/>
    <n v="1"/>
    <m/>
    <m/>
    <m/>
    <m/>
    <m/>
    <m/>
    <m/>
    <m/>
    <m/>
    <m/>
    <n v="1"/>
    <n v="9.68"/>
    <n v="1"/>
    <s v="Agawam River"/>
    <n v="42"/>
  </r>
  <r>
    <s v="132B-20"/>
    <m/>
    <x v="0"/>
    <s v="0 CRAN HWY  OFF"/>
    <n v="132"/>
    <s v="JOSEPH HERBERT J JR ET ALS"/>
    <s v="MR30"/>
    <s v="RES ACLNUD  MDL-00"/>
    <s v="132/B/20//"/>
    <n v="0.22639999999999999"/>
    <n v="0"/>
    <n v="0"/>
    <n v="0"/>
    <n v="0"/>
    <m/>
    <n v="0"/>
    <n v="0"/>
    <n v="0"/>
    <s v="YES"/>
    <n v="0"/>
    <s v="132B-20"/>
    <s v="Public Water,Septic"/>
    <s v="SEPTIC"/>
    <m/>
    <n v="0"/>
    <m/>
    <m/>
    <n v="0"/>
    <n v="0"/>
    <n v="0"/>
    <n v="0"/>
    <n v="0"/>
    <m/>
    <m/>
    <m/>
    <m/>
    <m/>
    <m/>
    <m/>
    <m/>
    <m/>
    <m/>
    <n v="1"/>
    <n v="0"/>
    <n v="1"/>
    <s v="Agawam River"/>
    <n v="42"/>
  </r>
  <r>
    <s v="61-LC16"/>
    <m/>
    <x v="0"/>
    <s v="0 TOWER TER"/>
    <n v="132"/>
    <s v="GRAHAM ROBERT"/>
    <s v="MR30"/>
    <s v="RES ACLNUD  MDL-00"/>
    <s v="61//LC16//"/>
    <n v="1.7649999999999999E-2"/>
    <n v="0"/>
    <n v="0"/>
    <n v="0"/>
    <n v="0"/>
    <m/>
    <n v="0"/>
    <n v="0"/>
    <n v="0"/>
    <s v="YES"/>
    <n v="0"/>
    <s v="61-LC16"/>
    <s v="Public Water,Public Sewer"/>
    <s v="SEWER"/>
    <m/>
    <n v="0"/>
    <m/>
    <m/>
    <n v="0"/>
    <n v="0"/>
    <n v="0"/>
    <n v="0"/>
    <n v="0"/>
    <m/>
    <m/>
    <m/>
    <m/>
    <m/>
    <m/>
    <m/>
    <m/>
    <m/>
    <m/>
    <n v="0"/>
    <n v="0"/>
    <n v="1"/>
    <s v="Broad Marsh River"/>
    <n v="43"/>
  </r>
  <r>
    <s v="133-1021C"/>
    <m/>
    <x v="0"/>
    <s v="2757 CRAN HWY"/>
    <n v="132"/>
    <s v="CHAMPION BUILDERS INC"/>
    <s v="MR30"/>
    <s v="RES ACLNUD  MDL-00"/>
    <s v="133//1021/C/"/>
    <n v="0.82050000000000001"/>
    <n v="0"/>
    <n v="0"/>
    <n v="0"/>
    <n v="0"/>
    <m/>
    <n v="0"/>
    <n v="0"/>
    <n v="0"/>
    <s v="YES"/>
    <n v="0"/>
    <s v="133-1021C"/>
    <s v="Well,Septic"/>
    <s v="SEPTIC"/>
    <m/>
    <n v="0"/>
    <m/>
    <m/>
    <n v="0"/>
    <n v="0"/>
    <n v="0"/>
    <n v="0"/>
    <n v="0"/>
    <m/>
    <m/>
    <m/>
    <m/>
    <m/>
    <m/>
    <m/>
    <m/>
    <m/>
    <m/>
    <n v="1"/>
    <n v="0"/>
    <n v="1"/>
    <s v="Agawam River"/>
    <n v="42"/>
  </r>
  <r>
    <s v="132B-32"/>
    <m/>
    <x v="0"/>
    <s v="0 CRAN HWY  OFF"/>
    <n v="132"/>
    <s v="HAYES CONSTANCE J"/>
    <s v="MR30"/>
    <s v="RES ACLNUD  MDL-00"/>
    <s v="132/B/32//"/>
    <n v="0.44941999999999999"/>
    <n v="0"/>
    <n v="0"/>
    <n v="0"/>
    <n v="0"/>
    <m/>
    <n v="0"/>
    <n v="0"/>
    <n v="0"/>
    <s v="YES"/>
    <n v="0"/>
    <s v="132B-32"/>
    <s v="Public Water,Septic"/>
    <s v="SEPTIC"/>
    <m/>
    <n v="0"/>
    <m/>
    <m/>
    <n v="0"/>
    <n v="0"/>
    <n v="0"/>
    <n v="0"/>
    <n v="0"/>
    <m/>
    <m/>
    <m/>
    <m/>
    <m/>
    <m/>
    <m/>
    <m/>
    <m/>
    <m/>
    <n v="1"/>
    <n v="0"/>
    <n v="1"/>
    <s v="Agawam River"/>
    <n v="42"/>
  </r>
  <r>
    <s v="61-1043"/>
    <m/>
    <x v="0"/>
    <s v="462 MAIN ST"/>
    <n v="906"/>
    <s v="WESLEY UNITED METHODIST CHURCH"/>
    <s v="MR30"/>
    <s v="CHURCH ETC  MDL-96"/>
    <s v="61//1043//"/>
    <n v="0.52532999999999996"/>
    <n v="0"/>
    <n v="0"/>
    <n v="1"/>
    <n v="1"/>
    <s v="SEWER"/>
    <n v="1"/>
    <n v="1"/>
    <n v="1400"/>
    <s v="YES"/>
    <n v="0"/>
    <s v="61-1043"/>
    <s v="All Public"/>
    <s v="SEWER"/>
    <s v="SEWER"/>
    <n v="1400"/>
    <m/>
    <m/>
    <n v="0"/>
    <n v="0"/>
    <n v="0"/>
    <n v="6378"/>
    <n v="1"/>
    <m/>
    <m/>
    <m/>
    <m/>
    <m/>
    <m/>
    <m/>
    <m/>
    <m/>
    <m/>
    <n v="2"/>
    <n v="0"/>
    <n v="1"/>
    <s v="Agawam River"/>
    <n v="42"/>
  </r>
  <r>
    <s v="61-LC11"/>
    <m/>
    <x v="0"/>
    <s v="3 TOWER TER"/>
    <n v="101"/>
    <s v="DECAS DEAN J"/>
    <s v="MR30"/>
    <s v="ONE FAMILY"/>
    <s v="61//LC11//"/>
    <n v="0.34183000000000002"/>
    <n v="0"/>
    <n v="0"/>
    <n v="1"/>
    <n v="1"/>
    <s v="SEWER"/>
    <n v="1"/>
    <n v="1"/>
    <n v="16100"/>
    <s v="YES"/>
    <n v="0"/>
    <s v="61-LC11"/>
    <s v="Public Water,Public Sewer"/>
    <s v="SEWER"/>
    <s v="SEWER"/>
    <n v="16100"/>
    <m/>
    <m/>
    <n v="0"/>
    <n v="0"/>
    <n v="3"/>
    <n v="1656"/>
    <n v="2"/>
    <m/>
    <m/>
    <m/>
    <m/>
    <m/>
    <m/>
    <m/>
    <m/>
    <m/>
    <m/>
    <n v="0"/>
    <n v="0"/>
    <n v="1"/>
    <s v="Agawam River"/>
    <n v="42"/>
  </r>
  <r>
    <s v="LAND_NOPARC"/>
    <m/>
    <x v="0"/>
    <m/>
    <n v="0"/>
    <m/>
    <m/>
    <m/>
    <m/>
    <n v="1.9800000000000002E-2"/>
    <n v="0"/>
    <n v="0"/>
    <n v="0"/>
    <n v="0"/>
    <m/>
    <n v="0"/>
    <n v="0"/>
    <n v="0"/>
    <s v="NO"/>
    <n v="0"/>
    <m/>
    <m/>
    <m/>
    <m/>
    <n v="0"/>
    <m/>
    <m/>
    <n v="0"/>
    <n v="0"/>
    <n v="0"/>
    <n v="0"/>
    <n v="0"/>
    <m/>
    <m/>
    <m/>
    <m/>
    <m/>
    <m/>
    <m/>
    <m/>
    <m/>
    <m/>
    <n v="0"/>
    <n v="0"/>
    <n v="1"/>
    <s v="Agawam River"/>
    <n v="42"/>
  </r>
  <r>
    <s v="129A-3-2"/>
    <m/>
    <x v="0"/>
    <s v="20 AMES ISLAND RD"/>
    <n v="101"/>
    <s v="PAPARELLA VICTOR"/>
    <s v="R130"/>
    <s v="ONE FAMILY"/>
    <s v="129/A3/2//"/>
    <n v="9.6839999999999996E-2"/>
    <n v="1"/>
    <n v="1"/>
    <n v="1"/>
    <n v="1"/>
    <s v="SEPTIC"/>
    <n v="0"/>
    <n v="1"/>
    <n v="2200"/>
    <s v="YES"/>
    <n v="2200"/>
    <s v="129A-3-2"/>
    <s v="Well,Septic"/>
    <s v="SEPTIC"/>
    <s v="SEPTIC"/>
    <n v="2200"/>
    <m/>
    <m/>
    <n v="1"/>
    <n v="1"/>
    <n v="2"/>
    <n v="910"/>
    <n v="1"/>
    <m/>
    <m/>
    <m/>
    <m/>
    <m/>
    <m/>
    <m/>
    <m/>
    <m/>
    <m/>
    <n v="1"/>
    <n v="4.6463999999999999"/>
    <n v="1"/>
    <s v="Mill Pond"/>
    <n v="20"/>
  </r>
  <r>
    <s v="132B-27"/>
    <m/>
    <x v="0"/>
    <s v="0 CRAN HWY  OFF"/>
    <n v="132"/>
    <s v="ZION STEVEN"/>
    <s v="MR30"/>
    <s v="RES ACLNUD  MDL-00"/>
    <s v="132/B/27//"/>
    <n v="0.30936000000000002"/>
    <n v="0"/>
    <n v="0"/>
    <n v="0"/>
    <n v="0"/>
    <m/>
    <n v="0"/>
    <n v="0"/>
    <n v="0"/>
    <s v="YES"/>
    <n v="0"/>
    <s v="132B-27"/>
    <s v="Public Water,Septic"/>
    <s v="SEPTIC"/>
    <m/>
    <n v="0"/>
    <m/>
    <m/>
    <n v="0"/>
    <n v="0"/>
    <n v="0"/>
    <n v="0"/>
    <n v="0"/>
    <m/>
    <m/>
    <m/>
    <m/>
    <m/>
    <m/>
    <m/>
    <m/>
    <m/>
    <m/>
    <n v="1"/>
    <n v="0"/>
    <n v="1"/>
    <s v="Agawam River"/>
    <n v="42"/>
  </r>
  <r>
    <s v="61-1175"/>
    <m/>
    <x v="0"/>
    <s v="15 GIBBS AVE"/>
    <n v="903"/>
    <s v="TOWN OF WAREHAM"/>
    <s v="MR30"/>
    <s v="MUNICIPAL  MDL-94"/>
    <s v="61//1175//"/>
    <n v="1.96024"/>
    <n v="0"/>
    <n v="0"/>
    <n v="1"/>
    <n v="1"/>
    <s v="SEWER"/>
    <n v="1"/>
    <n v="1"/>
    <n v="2500"/>
    <s v="YES"/>
    <n v="0"/>
    <s v="61-1175"/>
    <s v="All Public"/>
    <s v="SEWER"/>
    <s v="SEWER"/>
    <n v="2500"/>
    <m/>
    <m/>
    <n v="0"/>
    <n v="0"/>
    <n v="0"/>
    <n v="3950"/>
    <n v="1.5"/>
    <m/>
    <m/>
    <m/>
    <m/>
    <m/>
    <m/>
    <m/>
    <m/>
    <m/>
    <m/>
    <n v="1"/>
    <n v="0"/>
    <n v="1"/>
    <s v="Agawam River"/>
    <n v="42"/>
  </r>
  <r>
    <s v="132-1062A"/>
    <m/>
    <x v="0"/>
    <s v="117 MAYFLOWER RIDGE DR"/>
    <n v="101"/>
    <s v="MACKAY JULIA A"/>
    <s v="MR30"/>
    <s v="ONE FAMILY"/>
    <s v="132//1062/A/"/>
    <n v="11.921889999999999"/>
    <n v="1"/>
    <n v="1"/>
    <n v="1"/>
    <n v="1"/>
    <s v="SEPTIC"/>
    <n v="0"/>
    <n v="1"/>
    <n v="8100"/>
    <s v="YES"/>
    <n v="8100"/>
    <s v="132-1062A"/>
    <s v="Public Water,Septic"/>
    <s v="SEPTIC"/>
    <s v="SEPTIC"/>
    <n v="8100"/>
    <m/>
    <m/>
    <n v="1"/>
    <n v="1"/>
    <n v="3"/>
    <n v="1712"/>
    <n v="2"/>
    <m/>
    <m/>
    <m/>
    <m/>
    <m/>
    <m/>
    <m/>
    <m/>
    <m/>
    <m/>
    <n v="1"/>
    <n v="9.68"/>
    <n v="1"/>
    <s v="Agawam River"/>
    <n v="42"/>
  </r>
  <r>
    <s v="UNK774"/>
    <s v="FEE"/>
    <x v="0"/>
    <s v="MALLARD RD"/>
    <n v="0"/>
    <m/>
    <m/>
    <m/>
    <m/>
    <n v="0.24584"/>
    <n v="0"/>
    <n v="0"/>
    <n v="0"/>
    <n v="0"/>
    <m/>
    <n v="0"/>
    <n v="0"/>
    <n v="0"/>
    <s v="NO_W2"/>
    <n v="0"/>
    <m/>
    <m/>
    <m/>
    <m/>
    <n v="0"/>
    <m/>
    <m/>
    <n v="0"/>
    <n v="0"/>
    <n v="0"/>
    <n v="0"/>
    <n v="0"/>
    <s v="Not in new Assr DB, Makepe?, old info"/>
    <m/>
    <m/>
    <m/>
    <m/>
    <m/>
    <m/>
    <m/>
    <m/>
    <m/>
    <n v="1"/>
    <n v="0"/>
    <n v="1"/>
    <s v="Agawam River"/>
    <n v="42"/>
  </r>
  <r>
    <s v="LAND_NOPARC"/>
    <m/>
    <x v="0"/>
    <m/>
    <n v="0"/>
    <m/>
    <m/>
    <m/>
    <m/>
    <n v="7.5100000000000002E-3"/>
    <n v="0"/>
    <n v="0"/>
    <n v="0"/>
    <n v="0"/>
    <m/>
    <n v="0"/>
    <n v="0"/>
    <n v="0"/>
    <s v="NO"/>
    <n v="0"/>
    <m/>
    <m/>
    <m/>
    <m/>
    <n v="0"/>
    <m/>
    <m/>
    <n v="0"/>
    <n v="0"/>
    <n v="0"/>
    <n v="0"/>
    <n v="0"/>
    <m/>
    <m/>
    <m/>
    <m/>
    <m/>
    <m/>
    <m/>
    <m/>
    <m/>
    <m/>
    <n v="0"/>
    <n v="0"/>
    <n v="1"/>
    <s v="Agawam River"/>
    <n v="42"/>
  </r>
  <r>
    <s v="61-3"/>
    <m/>
    <x v="0"/>
    <s v="6 TOWER TER"/>
    <n v="101"/>
    <s v="LAINE SHIRLEY C"/>
    <s v="MR30"/>
    <s v="ONE FAMILY"/>
    <s v="61//3//"/>
    <n v="0.24757999999999999"/>
    <n v="0"/>
    <n v="0"/>
    <n v="1"/>
    <n v="1"/>
    <s v="SEWER"/>
    <n v="1"/>
    <n v="1"/>
    <n v="9000"/>
    <s v="YES"/>
    <n v="0"/>
    <s v="61-3"/>
    <s v="Public Water,Public Sewer"/>
    <s v="SEWER"/>
    <s v="SEWER"/>
    <n v="9000"/>
    <m/>
    <m/>
    <n v="0"/>
    <n v="0"/>
    <n v="3"/>
    <n v="1266"/>
    <n v="1"/>
    <m/>
    <m/>
    <m/>
    <m/>
    <m/>
    <m/>
    <m/>
    <m/>
    <m/>
    <m/>
    <n v="1"/>
    <n v="0"/>
    <n v="1"/>
    <s v="Agawam River"/>
    <n v="42"/>
  </r>
  <r>
    <s v="61-1018"/>
    <m/>
    <x v="0"/>
    <s v="473 MAIN ST"/>
    <n v="130"/>
    <s v="DECAS CHRIST N TRUSTEE OF"/>
    <s v="MR30"/>
    <s v="PRI RES  MDL-01"/>
    <s v="61//1018//"/>
    <n v="0.55266999999999999"/>
    <n v="0"/>
    <n v="0"/>
    <n v="1"/>
    <n v="1"/>
    <s v="SEWER"/>
    <n v="1"/>
    <n v="2"/>
    <n v="14600"/>
    <s v="YES"/>
    <n v="0"/>
    <s v="61-1018"/>
    <s v="All Public"/>
    <s v="SEWER"/>
    <s v="SEWER"/>
    <n v="7300"/>
    <m/>
    <m/>
    <n v="0"/>
    <n v="0"/>
    <n v="3"/>
    <n v="1954"/>
    <n v="1.5"/>
    <m/>
    <m/>
    <m/>
    <m/>
    <m/>
    <m/>
    <m/>
    <m/>
    <m/>
    <m/>
    <n v="1"/>
    <n v="0"/>
    <n v="1"/>
    <s v="Agawam River"/>
    <n v="42"/>
  </r>
  <r>
    <s v="133A-64"/>
    <m/>
    <x v="0"/>
    <s v="2 GULL LN"/>
    <n v="101"/>
    <s v="JOHNSTON PETER K"/>
    <s v="MR30"/>
    <s v="ONE FAMILY"/>
    <s v="133/A/64//"/>
    <n v="0.35598999999999997"/>
    <n v="1"/>
    <n v="1"/>
    <n v="1"/>
    <n v="1"/>
    <s v="SEPTIC"/>
    <n v="0"/>
    <n v="1"/>
    <n v="5700"/>
    <s v="YES"/>
    <n v="5700"/>
    <s v="133A-64"/>
    <s v="Public Water,Septic"/>
    <s v="SEPTIC"/>
    <s v="SEPTIC"/>
    <n v="5700"/>
    <m/>
    <m/>
    <n v="1"/>
    <n v="1"/>
    <n v="3"/>
    <n v="988"/>
    <n v="1"/>
    <m/>
    <m/>
    <m/>
    <m/>
    <m/>
    <m/>
    <m/>
    <m/>
    <m/>
    <m/>
    <n v="1"/>
    <n v="9.68"/>
    <n v="1"/>
    <s v="Agawam River"/>
    <n v="42"/>
  </r>
  <r>
    <s v="133-1073"/>
    <m/>
    <x v="0"/>
    <s v="3 SANTOS DR"/>
    <n v="101"/>
    <s v="ANDREWS SHEILA M LIFE ESTATE"/>
    <s v="SC"/>
    <s v="ONE FAMILY"/>
    <s v="133//1073//"/>
    <n v="0.15351000000000001"/>
    <n v="1"/>
    <n v="1"/>
    <n v="1"/>
    <n v="1"/>
    <s v="SEPTIC"/>
    <n v="0"/>
    <n v="1"/>
    <n v="2000"/>
    <s v="YES"/>
    <n v="2000"/>
    <s v="133-1073"/>
    <s v="Public Water,Septic"/>
    <s v="SEPTIC"/>
    <s v="SEPTIC"/>
    <n v="2000"/>
    <m/>
    <m/>
    <n v="1"/>
    <n v="1"/>
    <n v="4"/>
    <n v="1306"/>
    <n v="1.75"/>
    <m/>
    <m/>
    <m/>
    <m/>
    <m/>
    <m/>
    <m/>
    <m/>
    <m/>
    <m/>
    <n v="1"/>
    <n v="9.68"/>
    <n v="1"/>
    <s v="Agawam River"/>
    <n v="42"/>
  </r>
  <r>
    <s v="133-1025"/>
    <m/>
    <x v="0"/>
    <s v="6 GILBERT WAY"/>
    <n v="0"/>
    <s v="FRANKLIN GILBERT E SR"/>
    <m/>
    <m/>
    <m/>
    <n v="1.4851000000000001"/>
    <n v="1"/>
    <n v="1"/>
    <n v="1"/>
    <n v="1"/>
    <s v="SEPTIC"/>
    <n v="0"/>
    <n v="0"/>
    <n v="0"/>
    <s v="YES"/>
    <n v="0"/>
    <s v="133-1025"/>
    <m/>
    <m/>
    <s v="SEPTIC"/>
    <n v="0"/>
    <m/>
    <m/>
    <n v="1"/>
    <n v="1"/>
    <n v="0"/>
    <n v="0"/>
    <n v="0"/>
    <m/>
    <m/>
    <m/>
    <m/>
    <m/>
    <m/>
    <m/>
    <m/>
    <m/>
    <m/>
    <n v="1"/>
    <n v="9.68"/>
    <n v="1"/>
    <s v="Agawam River"/>
    <n v="42"/>
  </r>
  <r>
    <s v="133A-111"/>
    <m/>
    <x v="0"/>
    <s v="16 MALLARD RD"/>
    <n v="101"/>
    <s v="DONAHUE DENNIS A JR"/>
    <s v="MR30"/>
    <s v="ONE FAMILY"/>
    <s v="133/A/111//"/>
    <n v="0.33654000000000001"/>
    <n v="1"/>
    <n v="1"/>
    <n v="1"/>
    <n v="1"/>
    <s v="SEPTIC"/>
    <n v="0"/>
    <n v="1"/>
    <n v="3300"/>
    <s v="YES"/>
    <n v="3300"/>
    <s v="133A-111"/>
    <s v="All Public,Septic"/>
    <s v="SEPTIC"/>
    <s v="SEPTIC"/>
    <n v="3300"/>
    <m/>
    <m/>
    <n v="1"/>
    <n v="1"/>
    <n v="2"/>
    <n v="768"/>
    <n v="1"/>
    <m/>
    <m/>
    <m/>
    <m/>
    <m/>
    <m/>
    <m/>
    <m/>
    <m/>
    <m/>
    <n v="1"/>
    <n v="9.68"/>
    <n v="1"/>
    <s v="Agawam River"/>
    <n v="42"/>
  </r>
  <r>
    <s v="133-1056"/>
    <m/>
    <x v="0"/>
    <s v="7 SANDY RD"/>
    <n v="101"/>
    <s v="SYLVESTER ROBERT J"/>
    <s v="MR30"/>
    <s v="ONE FAMILY"/>
    <s v="133//1056//"/>
    <n v="0.42552000000000001"/>
    <n v="1"/>
    <n v="1"/>
    <n v="1"/>
    <n v="1"/>
    <s v="SEPTIC"/>
    <n v="0"/>
    <n v="1"/>
    <n v="8800"/>
    <s v="YES"/>
    <n v="8800"/>
    <s v="133-1056"/>
    <s v="Well,Septic"/>
    <s v="SEPTIC"/>
    <s v="SEPTIC"/>
    <n v="8800"/>
    <m/>
    <m/>
    <n v="1"/>
    <n v="1"/>
    <n v="3"/>
    <n v="1420"/>
    <n v="1"/>
    <m/>
    <m/>
    <m/>
    <m/>
    <m/>
    <m/>
    <m/>
    <m/>
    <m/>
    <m/>
    <n v="1"/>
    <n v="9.68"/>
    <n v="1"/>
    <s v="Agawam River"/>
    <n v="42"/>
  </r>
  <r>
    <s v="133A-90"/>
    <m/>
    <x v="0"/>
    <s v="34 MEADOWLARK DR"/>
    <n v="130"/>
    <s v="HARDING MARY"/>
    <s v="MR30"/>
    <s v="RES ACLNDV  MDL-00"/>
    <s v="133/A/90//"/>
    <n v="0.23497999999999999"/>
    <n v="0"/>
    <n v="0"/>
    <n v="0"/>
    <n v="0"/>
    <m/>
    <n v="0"/>
    <n v="0"/>
    <n v="0"/>
    <s v="NO_W1"/>
    <n v="0"/>
    <s v="133A-90"/>
    <s v="Public Water,Septic"/>
    <s v="SEPTIC"/>
    <m/>
    <n v="0"/>
    <m/>
    <m/>
    <n v="0"/>
    <n v="0"/>
    <n v="0"/>
    <n v="0"/>
    <n v="0"/>
    <m/>
    <m/>
    <m/>
    <m/>
    <m/>
    <m/>
    <m/>
    <m/>
    <m/>
    <m/>
    <n v="1"/>
    <n v="0"/>
    <n v="1"/>
    <s v="Agawam River"/>
    <n v="42"/>
  </r>
  <r>
    <s v="133-1054"/>
    <m/>
    <x v="0"/>
    <s v="10 STEEP BANK RD"/>
    <n v="101"/>
    <s v="CARDOZA AMOS P"/>
    <s v="MR30"/>
    <s v="ONE FAMILY"/>
    <s v="133//1054//"/>
    <n v="0.60468"/>
    <n v="1"/>
    <n v="1"/>
    <n v="1"/>
    <n v="1"/>
    <s v="SEPTIC"/>
    <n v="0"/>
    <n v="1"/>
    <n v="1400"/>
    <s v="YES"/>
    <n v="1400"/>
    <s v="133-1054"/>
    <s v="Public Water,Septic"/>
    <s v="SEPTIC"/>
    <s v="SEPTIC"/>
    <n v="1400"/>
    <m/>
    <m/>
    <n v="1"/>
    <n v="1"/>
    <n v="4"/>
    <n v="2280"/>
    <n v="2"/>
    <m/>
    <m/>
    <m/>
    <m/>
    <m/>
    <m/>
    <m/>
    <m/>
    <m/>
    <m/>
    <n v="2"/>
    <n v="9.68"/>
    <n v="1"/>
    <s v="Agawam River"/>
    <n v="42"/>
  </r>
  <r>
    <s v="132-1085"/>
    <m/>
    <x v="0"/>
    <s v="0 CRAN HWY"/>
    <n v="132"/>
    <s v="WALKER MERRILL BRADLEY JR"/>
    <s v="MR30"/>
    <s v="RES ACLNUD  MDL-00"/>
    <s v="132//1085//"/>
    <n v="0.21887999999999999"/>
    <n v="0"/>
    <n v="0"/>
    <n v="0"/>
    <n v="0"/>
    <m/>
    <n v="0"/>
    <n v="0"/>
    <n v="0"/>
    <s v="YES"/>
    <n v="0"/>
    <s v="132-1085"/>
    <s v="Well,Septic"/>
    <s v="SEPTIC"/>
    <m/>
    <n v="0"/>
    <m/>
    <m/>
    <n v="0"/>
    <n v="0"/>
    <n v="0"/>
    <n v="0"/>
    <n v="0"/>
    <m/>
    <m/>
    <m/>
    <m/>
    <m/>
    <m/>
    <m/>
    <m/>
    <m/>
    <m/>
    <n v="1"/>
    <n v="0"/>
    <n v="1"/>
    <s v="Agawam River"/>
    <n v="42"/>
  </r>
  <r>
    <s v="61-1040"/>
    <m/>
    <x v="0"/>
    <s v="16 GIBBS AVE"/>
    <n v="104"/>
    <s v="HAYDEN DENNIS"/>
    <s v="MR30"/>
    <s v="TWO FAMILY"/>
    <s v="61//1040//"/>
    <n v="0.21274000000000001"/>
    <n v="0"/>
    <n v="0"/>
    <n v="1"/>
    <n v="1"/>
    <s v="SEWER"/>
    <n v="1"/>
    <n v="1"/>
    <n v="16700"/>
    <s v="YES"/>
    <n v="0"/>
    <s v="61-1040"/>
    <s v="All Public"/>
    <s v="SEWER"/>
    <s v="SEWER"/>
    <n v="16700"/>
    <m/>
    <m/>
    <n v="0"/>
    <n v="0"/>
    <n v="5"/>
    <n v="1908"/>
    <n v="1.75"/>
    <m/>
    <m/>
    <m/>
    <m/>
    <m/>
    <m/>
    <m/>
    <m/>
    <m/>
    <m/>
    <n v="1"/>
    <n v="0"/>
    <n v="1"/>
    <s v="Agawam River"/>
    <n v="42"/>
  </r>
  <r>
    <s v="129-1084"/>
    <m/>
    <x v="0"/>
    <s v="28 OLD GLEN CHARLIE RD"/>
    <n v="132"/>
    <s v="HOPWOOD ROLAND C JR"/>
    <s v="MR30"/>
    <s v="RES ACLNUD  MDL-00"/>
    <s v="129//1084//"/>
    <n v="0.29864000000000002"/>
    <n v="0"/>
    <n v="0"/>
    <n v="0"/>
    <n v="0"/>
    <m/>
    <n v="0"/>
    <n v="0"/>
    <n v="0"/>
    <s v="YES"/>
    <n v="0"/>
    <s v="129-1084"/>
    <m/>
    <m/>
    <m/>
    <n v="0"/>
    <m/>
    <m/>
    <n v="0"/>
    <n v="0"/>
    <n v="0"/>
    <n v="0"/>
    <n v="0"/>
    <m/>
    <m/>
    <m/>
    <m/>
    <m/>
    <m/>
    <m/>
    <m/>
    <m/>
    <m/>
    <n v="1"/>
    <n v="0"/>
    <n v="1"/>
    <s v="Mill Pond"/>
    <n v="20"/>
  </r>
  <r>
    <s v="61-23"/>
    <m/>
    <x v="0"/>
    <s v="28 TOWER TER"/>
    <n v="101"/>
    <s v="AMARAL SCOTT F"/>
    <s v="MR30"/>
    <s v="ONE FAMILY"/>
    <s v="61//23//"/>
    <n v="0.63495000000000001"/>
    <n v="1"/>
    <n v="1"/>
    <n v="1"/>
    <n v="1"/>
    <s v="SEPTIC"/>
    <n v="0"/>
    <n v="1"/>
    <n v="7800"/>
    <s v="NO_W1"/>
    <n v="7800"/>
    <s v="61-23"/>
    <s v="Public Water,Septic"/>
    <s v="SEPTIC"/>
    <s v="SEPTIC"/>
    <n v="7800"/>
    <m/>
    <m/>
    <n v="1"/>
    <n v="1"/>
    <n v="3"/>
    <n v="1800"/>
    <n v="1.75"/>
    <m/>
    <m/>
    <m/>
    <m/>
    <m/>
    <m/>
    <m/>
    <m/>
    <m/>
    <m/>
    <n v="2"/>
    <n v="9.68"/>
    <n v="1"/>
    <s v="Broad Marsh River"/>
    <n v="43"/>
  </r>
  <r>
    <s v="LAND_NOPARC"/>
    <m/>
    <x v="0"/>
    <m/>
    <n v="0"/>
    <m/>
    <m/>
    <m/>
    <m/>
    <n v="5.0800000000000003E-3"/>
    <n v="0"/>
    <n v="0"/>
    <n v="0"/>
    <n v="0"/>
    <m/>
    <n v="0"/>
    <n v="0"/>
    <n v="0"/>
    <s v="NO"/>
    <n v="0"/>
    <m/>
    <m/>
    <m/>
    <m/>
    <n v="0"/>
    <m/>
    <m/>
    <n v="0"/>
    <n v="0"/>
    <n v="0"/>
    <n v="0"/>
    <n v="0"/>
    <m/>
    <m/>
    <m/>
    <m/>
    <m/>
    <m/>
    <m/>
    <m/>
    <m/>
    <m/>
    <n v="0"/>
    <n v="0"/>
    <n v="1"/>
    <s v="Agawam River"/>
    <n v="42"/>
  </r>
  <r>
    <s v="133-1050"/>
    <m/>
    <x v="0"/>
    <s v="0 SANDWICH RD  OFF"/>
    <n v="132"/>
    <s v="CARDOZA ROBERT F"/>
    <s v="MR30"/>
    <s v="RES ACLNUD  MDL-00"/>
    <s v="133//1050//"/>
    <n v="5.8790000000000002E-2"/>
    <n v="0"/>
    <n v="0"/>
    <n v="0"/>
    <n v="0"/>
    <m/>
    <n v="0"/>
    <n v="0"/>
    <n v="0"/>
    <s v="YES"/>
    <n v="0"/>
    <s v="133-1050"/>
    <s v="Well,Septic"/>
    <s v="SEPTIC"/>
    <m/>
    <n v="0"/>
    <m/>
    <m/>
    <n v="0"/>
    <n v="0"/>
    <n v="0"/>
    <n v="0"/>
    <n v="0"/>
    <m/>
    <m/>
    <m/>
    <m/>
    <m/>
    <m/>
    <m/>
    <m/>
    <m/>
    <m/>
    <n v="1"/>
    <n v="0"/>
    <n v="1"/>
    <s v="Agawam River"/>
    <n v="42"/>
  </r>
  <r>
    <s v="133A-121"/>
    <m/>
    <x v="0"/>
    <s v="3 TERN ST"/>
    <n v="101"/>
    <s v="COLELLA KIMBERLY A &amp; MICHAEL F"/>
    <s v="MR30"/>
    <s v="ONE FAMILY"/>
    <s v="133/A/121//"/>
    <n v="0.45528999999999997"/>
    <n v="1"/>
    <n v="1"/>
    <n v="1"/>
    <n v="1"/>
    <s v="SEPTIC"/>
    <n v="0"/>
    <n v="1"/>
    <n v="6200"/>
    <s v="NO_W1"/>
    <n v="6200"/>
    <s v="133A-121"/>
    <s v="Public Water,Septic"/>
    <s v="SEPTIC"/>
    <s v="SEPTIC"/>
    <n v="6200"/>
    <m/>
    <m/>
    <n v="1"/>
    <n v="1"/>
    <n v="2"/>
    <n v="1144"/>
    <n v="1"/>
    <m/>
    <m/>
    <m/>
    <m/>
    <m/>
    <m/>
    <m/>
    <m/>
    <m/>
    <m/>
    <n v="2"/>
    <n v="9.68"/>
    <n v="1"/>
    <s v="Agawam River"/>
    <n v="42"/>
  </r>
  <r>
    <s v="LAND_NOPARC"/>
    <m/>
    <x v="0"/>
    <m/>
    <n v="0"/>
    <m/>
    <m/>
    <m/>
    <m/>
    <n v="0.95474000000000003"/>
    <n v="0"/>
    <n v="0"/>
    <n v="0"/>
    <n v="0"/>
    <m/>
    <n v="0"/>
    <n v="0"/>
    <n v="0"/>
    <s v="NO"/>
    <n v="0"/>
    <m/>
    <m/>
    <m/>
    <m/>
    <n v="0"/>
    <m/>
    <m/>
    <n v="0"/>
    <n v="0"/>
    <n v="0"/>
    <n v="0"/>
    <n v="0"/>
    <m/>
    <m/>
    <m/>
    <m/>
    <m/>
    <m/>
    <m/>
    <m/>
    <m/>
    <m/>
    <n v="0"/>
    <n v="0"/>
    <n v="1"/>
    <s v="Broad Marsh River"/>
    <n v="43"/>
  </r>
  <r>
    <s v="129-1065"/>
    <m/>
    <x v="0"/>
    <s v="0 PLYMOUTH ROAD"/>
    <n v="924"/>
    <s v="COMMONWEALTH OF MASSACHUSETTS"/>
    <s v="SC"/>
    <s v="MASS X-WAY  MDL-00"/>
    <s v="129//1065//"/>
    <n v="0.19839999999999999"/>
    <n v="0"/>
    <n v="0"/>
    <n v="0"/>
    <n v="0"/>
    <m/>
    <n v="0"/>
    <n v="0"/>
    <n v="0"/>
    <s v="YES"/>
    <n v="0"/>
    <s v="129-1065"/>
    <m/>
    <m/>
    <m/>
    <n v="0"/>
    <m/>
    <m/>
    <n v="0"/>
    <n v="0"/>
    <n v="0"/>
    <n v="0"/>
    <n v="0"/>
    <m/>
    <m/>
    <m/>
    <m/>
    <m/>
    <m/>
    <m/>
    <m/>
    <m/>
    <m/>
    <n v="1"/>
    <n v="0"/>
    <n v="1"/>
    <s v="Mill Pond"/>
    <n v="20"/>
  </r>
  <r>
    <s v="LAND_NOPARC"/>
    <m/>
    <x v="0"/>
    <m/>
    <n v="0"/>
    <m/>
    <m/>
    <m/>
    <m/>
    <n v="2.9090000000000001E-2"/>
    <n v="0"/>
    <n v="0"/>
    <n v="0"/>
    <n v="0"/>
    <m/>
    <n v="0"/>
    <n v="0"/>
    <n v="0"/>
    <s v="NO"/>
    <n v="0"/>
    <m/>
    <m/>
    <m/>
    <m/>
    <n v="0"/>
    <m/>
    <m/>
    <n v="0"/>
    <n v="0"/>
    <n v="0"/>
    <n v="0"/>
    <n v="0"/>
    <m/>
    <m/>
    <m/>
    <m/>
    <m/>
    <m/>
    <m/>
    <m/>
    <m/>
    <m/>
    <n v="0"/>
    <n v="0"/>
    <n v="1"/>
    <s v="Agawam River"/>
    <n v="42"/>
  </r>
  <r>
    <s v="FRESHWATER"/>
    <m/>
    <x v="0"/>
    <m/>
    <n v="0"/>
    <m/>
    <m/>
    <m/>
    <m/>
    <n v="13.489050000000001"/>
    <n v="0"/>
    <n v="0"/>
    <n v="0"/>
    <n v="0"/>
    <m/>
    <n v="0"/>
    <n v="0"/>
    <n v="0"/>
    <s v="NO"/>
    <n v="0"/>
    <m/>
    <m/>
    <m/>
    <m/>
    <n v="0"/>
    <m/>
    <m/>
    <n v="0"/>
    <n v="0"/>
    <n v="0"/>
    <n v="0"/>
    <n v="0"/>
    <m/>
    <m/>
    <m/>
    <m/>
    <m/>
    <m/>
    <m/>
    <m/>
    <m/>
    <m/>
    <n v="0"/>
    <n v="0"/>
    <n v="1"/>
    <s v="Mill Pond"/>
    <n v="20"/>
  </r>
  <r>
    <s v="129A-3-1"/>
    <m/>
    <x v="0"/>
    <s v="18 AMES ISLAND RD"/>
    <n v="101"/>
    <s v="WESTGATE ERIC M"/>
    <s v="R130"/>
    <s v="ONE FAMILY"/>
    <s v="129/A3/1//"/>
    <n v="7.4099999999999999E-2"/>
    <n v="1"/>
    <n v="1"/>
    <n v="1"/>
    <n v="1"/>
    <s v="SEPTIC"/>
    <n v="0"/>
    <n v="0"/>
    <n v="0"/>
    <s v="YES"/>
    <n v="0"/>
    <s v="129A-3-1"/>
    <s v="Well,Septic"/>
    <s v="SEPTIC"/>
    <s v="SEPTIC"/>
    <n v="0"/>
    <m/>
    <m/>
    <n v="1"/>
    <n v="1"/>
    <n v="2"/>
    <n v="674"/>
    <n v="1"/>
    <m/>
    <m/>
    <m/>
    <m/>
    <m/>
    <m/>
    <m/>
    <m/>
    <m/>
    <m/>
    <n v="1"/>
    <n v="4.6463999999999999"/>
    <n v="1"/>
    <s v="Mill Pond"/>
    <n v="20"/>
  </r>
  <r>
    <s v="132-1058"/>
    <m/>
    <x v="0"/>
    <s v="40 MAYFLOWER RIDGE DR"/>
    <n v="101"/>
    <s v="SWANSON CARL D"/>
    <s v="MR30"/>
    <s v="ONE FAMILY"/>
    <s v="132//1058//"/>
    <n v="0.65722000000000003"/>
    <n v="1"/>
    <n v="1"/>
    <n v="1"/>
    <n v="1"/>
    <s v="SEPTIC"/>
    <n v="0"/>
    <n v="1"/>
    <n v="1800"/>
    <s v="YES"/>
    <n v="1800"/>
    <s v="132-1058"/>
    <s v="Public Water,Septic"/>
    <s v="SEPTIC"/>
    <s v="SEPTIC"/>
    <n v="1800"/>
    <m/>
    <m/>
    <n v="1"/>
    <n v="1"/>
    <n v="3"/>
    <n v="960"/>
    <n v="1"/>
    <m/>
    <m/>
    <m/>
    <m/>
    <m/>
    <m/>
    <m/>
    <m/>
    <m/>
    <m/>
    <n v="1"/>
    <n v="9.68"/>
    <n v="1"/>
    <s v="Agawam River"/>
    <n v="42"/>
  </r>
  <r>
    <s v="129A-3-12"/>
    <m/>
    <x v="0"/>
    <s v="15-17 AMES ISLAND RD"/>
    <n v="131"/>
    <s v="KALIGIAN DWIGHT TR OF DONALD S"/>
    <s v="R130"/>
    <s v="RES ACLNPO  MDL-00"/>
    <s v="129/A3/12//"/>
    <n v="0.26211000000000001"/>
    <n v="0"/>
    <n v="0"/>
    <n v="0"/>
    <n v="0"/>
    <m/>
    <n v="0"/>
    <n v="0"/>
    <n v="0"/>
    <s v="YES"/>
    <n v="0"/>
    <s v="129A-3-12"/>
    <m/>
    <m/>
    <m/>
    <n v="0"/>
    <m/>
    <m/>
    <n v="0"/>
    <n v="0"/>
    <n v="0"/>
    <n v="0"/>
    <n v="0"/>
    <m/>
    <m/>
    <m/>
    <m/>
    <m/>
    <m/>
    <m/>
    <m/>
    <m/>
    <m/>
    <n v="4"/>
    <n v="0"/>
    <n v="1"/>
    <s v="Mill Pond"/>
    <n v="20"/>
  </r>
  <r>
    <s v="83-BD7"/>
    <m/>
    <x v="0"/>
    <s v="HATHAWAY ST REAR"/>
    <n v="0"/>
    <s v="MONTEIRO JEANNETTE V"/>
    <m/>
    <m/>
    <m/>
    <n v="4.4119999999999999E-2"/>
    <n v="0"/>
    <n v="0"/>
    <n v="0"/>
    <n v="0"/>
    <m/>
    <n v="0"/>
    <n v="0"/>
    <n v="0"/>
    <s v="YES"/>
    <n v="0"/>
    <s v="83-BD7"/>
    <m/>
    <m/>
    <m/>
    <n v="0"/>
    <m/>
    <m/>
    <n v="0"/>
    <n v="0"/>
    <n v="0"/>
    <n v="0"/>
    <n v="0"/>
    <m/>
    <m/>
    <m/>
    <m/>
    <m/>
    <m/>
    <m/>
    <m/>
    <m/>
    <m/>
    <n v="0"/>
    <n v="0"/>
    <n v="1"/>
    <s v="Broad Marsh River"/>
    <n v="43"/>
  </r>
  <r>
    <s v="83-BD8"/>
    <m/>
    <x v="0"/>
    <s v="0 HATHAWAY ST"/>
    <n v="132"/>
    <s v="207 HATHAWAY ST REALTY TRUST"/>
    <s v="MR30"/>
    <s v="RES ACLNUD  MDL-00"/>
    <s v="83//BD8//"/>
    <n v="15.835100000000001"/>
    <n v="0"/>
    <n v="0"/>
    <n v="0"/>
    <n v="0"/>
    <m/>
    <n v="0"/>
    <n v="0"/>
    <n v="0"/>
    <s v="YES"/>
    <n v="0"/>
    <s v="83-BD8"/>
    <m/>
    <m/>
    <m/>
    <n v="0"/>
    <m/>
    <m/>
    <n v="0"/>
    <n v="0"/>
    <n v="0"/>
    <n v="0"/>
    <n v="0"/>
    <m/>
    <m/>
    <m/>
    <m/>
    <m/>
    <m/>
    <m/>
    <m/>
    <m/>
    <m/>
    <n v="6"/>
    <n v="0"/>
    <n v="1"/>
    <s v="Broad Marsh River"/>
    <n v="43"/>
  </r>
  <r>
    <s v="LAND_NOPARC"/>
    <m/>
    <x v="0"/>
    <m/>
    <n v="0"/>
    <m/>
    <m/>
    <m/>
    <m/>
    <n v="7.6600000000000001E-3"/>
    <n v="0"/>
    <n v="0"/>
    <n v="0"/>
    <n v="0"/>
    <m/>
    <n v="0"/>
    <n v="0"/>
    <n v="0"/>
    <s v="NO"/>
    <n v="0"/>
    <m/>
    <m/>
    <m/>
    <m/>
    <n v="0"/>
    <m/>
    <m/>
    <n v="0"/>
    <n v="0"/>
    <n v="0"/>
    <n v="0"/>
    <n v="0"/>
    <m/>
    <m/>
    <m/>
    <m/>
    <m/>
    <m/>
    <m/>
    <m/>
    <m/>
    <m/>
    <n v="0"/>
    <n v="0"/>
    <n v="1"/>
    <s v="Bog Stream"/>
    <n v="35"/>
  </r>
  <r>
    <s v="133A-65"/>
    <m/>
    <x v="0"/>
    <s v="4 GULL LN"/>
    <n v="101"/>
    <s v="REIDY JAMES F II"/>
    <s v="MR30"/>
    <s v="ONE FAMILY"/>
    <s v="133/A/65//"/>
    <n v="0.22309000000000001"/>
    <n v="1"/>
    <n v="1"/>
    <n v="1"/>
    <n v="1"/>
    <s v="SEPTIC"/>
    <n v="0"/>
    <n v="1"/>
    <n v="2700"/>
    <s v="YES"/>
    <n v="2700"/>
    <s v="133A-65"/>
    <s v="Public Water,Septic"/>
    <s v="SEPTIC"/>
    <s v="SEPTIC"/>
    <n v="2700"/>
    <m/>
    <m/>
    <n v="1"/>
    <n v="1"/>
    <n v="3"/>
    <n v="988"/>
    <n v="1"/>
    <m/>
    <m/>
    <m/>
    <m/>
    <m/>
    <m/>
    <m/>
    <m/>
    <m/>
    <m/>
    <n v="1"/>
    <n v="9.68"/>
    <n v="1"/>
    <s v="Agawam River"/>
    <n v="42"/>
  </r>
  <r>
    <s v="133A-63"/>
    <m/>
    <x v="0"/>
    <s v="28 PHEASANT AVE"/>
    <n v="101"/>
    <s v="AIDUK MARK A"/>
    <s v="MR30"/>
    <s v="ONE FAMILY"/>
    <s v="133/A/63//"/>
    <n v="0.35647000000000001"/>
    <n v="1"/>
    <n v="1"/>
    <n v="1"/>
    <n v="1"/>
    <s v="SEPTIC"/>
    <n v="0"/>
    <n v="1"/>
    <n v="8800"/>
    <s v="YES"/>
    <n v="8800"/>
    <s v="133A-63"/>
    <s v="Public Water,Septic"/>
    <s v="SEPTIC"/>
    <s v="SEPTIC"/>
    <n v="8800"/>
    <m/>
    <m/>
    <n v="1"/>
    <n v="1"/>
    <n v="5"/>
    <n v="1387"/>
    <n v="1.75"/>
    <m/>
    <m/>
    <m/>
    <m/>
    <m/>
    <m/>
    <m/>
    <m/>
    <m/>
    <m/>
    <n v="1"/>
    <n v="9.68"/>
    <n v="1"/>
    <s v="Agawam River"/>
    <n v="42"/>
  </r>
  <r>
    <s v="LAND_NOPARC"/>
    <m/>
    <x v="0"/>
    <m/>
    <n v="0"/>
    <m/>
    <m/>
    <m/>
    <m/>
    <n v="8.8000000000000003E-4"/>
    <n v="0"/>
    <n v="0"/>
    <n v="0"/>
    <n v="0"/>
    <m/>
    <n v="0"/>
    <n v="0"/>
    <n v="0"/>
    <s v="NO"/>
    <n v="0"/>
    <m/>
    <m/>
    <m/>
    <m/>
    <n v="0"/>
    <m/>
    <m/>
    <n v="0"/>
    <n v="0"/>
    <n v="0"/>
    <n v="0"/>
    <n v="0"/>
    <m/>
    <m/>
    <m/>
    <m/>
    <m/>
    <m/>
    <m/>
    <m/>
    <m/>
    <m/>
    <n v="0"/>
    <n v="0"/>
    <n v="1"/>
    <s v="Agawam River"/>
    <n v="42"/>
  </r>
  <r>
    <s v="132B-31"/>
    <m/>
    <x v="0"/>
    <s v="0 CRAN HWY  OFF"/>
    <n v="132"/>
    <s v="COLL PIERRE M"/>
    <s v="MR30"/>
    <s v="RES ACLNUD  MDL-00"/>
    <s v="132/B/31//"/>
    <n v="0.29729"/>
    <n v="0"/>
    <n v="0"/>
    <n v="0"/>
    <n v="0"/>
    <m/>
    <n v="0"/>
    <n v="0"/>
    <n v="0"/>
    <s v="YES"/>
    <n v="0"/>
    <s v="132B-31"/>
    <s v="Public Water,Septic"/>
    <s v="SEPTIC"/>
    <m/>
    <n v="0"/>
    <m/>
    <m/>
    <n v="0"/>
    <n v="0"/>
    <n v="0"/>
    <n v="0"/>
    <n v="0"/>
    <m/>
    <m/>
    <m/>
    <m/>
    <m/>
    <m/>
    <m/>
    <m/>
    <m/>
    <m/>
    <n v="1"/>
    <n v="0"/>
    <n v="1"/>
    <s v="Agawam River"/>
    <n v="42"/>
  </r>
  <r>
    <s v="61-1041"/>
    <m/>
    <x v="0"/>
    <s v="466 MAIN ST"/>
    <n v="101"/>
    <s v="BARNES PAUL A"/>
    <s v="MR30"/>
    <s v="ONE FAMILY"/>
    <s v="61//1041//"/>
    <n v="0.75978999999999997"/>
    <n v="0"/>
    <n v="0"/>
    <n v="1"/>
    <n v="1"/>
    <s v="SEWER"/>
    <n v="1"/>
    <n v="1"/>
    <n v="4200"/>
    <s v="YES"/>
    <n v="0"/>
    <s v="61-1041"/>
    <s v="All Public"/>
    <s v="SEWER"/>
    <s v="SEWER"/>
    <n v="4200"/>
    <m/>
    <m/>
    <n v="0"/>
    <n v="0"/>
    <n v="4"/>
    <n v="2028"/>
    <n v="2"/>
    <m/>
    <m/>
    <m/>
    <m/>
    <m/>
    <m/>
    <m/>
    <m/>
    <m/>
    <m/>
    <n v="1"/>
    <n v="0"/>
    <n v="1"/>
    <s v="Agawam River"/>
    <n v="42"/>
  </r>
  <r>
    <s v="133-1072"/>
    <m/>
    <x v="0"/>
    <s v="0 CRAN HWY"/>
    <n v="132"/>
    <s v="CARDOZA JOSEPH J"/>
    <s v="SC"/>
    <s v="RES ACLNUD  MDL-00"/>
    <s v="133//1072//"/>
    <n v="0.34687000000000001"/>
    <n v="0"/>
    <n v="0"/>
    <n v="0"/>
    <n v="0"/>
    <m/>
    <n v="0"/>
    <n v="0"/>
    <n v="0"/>
    <s v="YES"/>
    <n v="0"/>
    <s v="133-1072"/>
    <s v="Public Water,Septic"/>
    <s v="SEPTIC"/>
    <m/>
    <n v="0"/>
    <m/>
    <m/>
    <n v="0"/>
    <n v="0"/>
    <n v="0"/>
    <n v="0"/>
    <n v="0"/>
    <m/>
    <m/>
    <m/>
    <m/>
    <m/>
    <m/>
    <m/>
    <m/>
    <m/>
    <m/>
    <n v="1"/>
    <n v="0"/>
    <n v="1"/>
    <s v="Agawam River"/>
    <n v="42"/>
  </r>
  <r>
    <s v="133A-78"/>
    <m/>
    <x v="0"/>
    <s v="31 MEADOWLARK DR"/>
    <n v="101"/>
    <s v="FIEN KERRY A"/>
    <s v="MR30"/>
    <s v="ONE FAMILY"/>
    <s v="133/A/78//"/>
    <n v="0.27263999999999999"/>
    <n v="1"/>
    <n v="1"/>
    <n v="1"/>
    <n v="1"/>
    <s v="SEPTIC"/>
    <n v="0"/>
    <n v="1"/>
    <n v="9100"/>
    <s v="YES"/>
    <n v="9100"/>
    <s v="133A-78"/>
    <s v="Public Water,Septic"/>
    <s v="SEPTIC"/>
    <s v="SEPTIC"/>
    <n v="9100"/>
    <m/>
    <m/>
    <n v="1"/>
    <n v="1"/>
    <n v="3"/>
    <n v="988"/>
    <n v="1"/>
    <m/>
    <m/>
    <m/>
    <m/>
    <m/>
    <m/>
    <m/>
    <m/>
    <m/>
    <m/>
    <n v="1"/>
    <n v="9.68"/>
    <n v="1"/>
    <s v="Agawam River"/>
    <n v="42"/>
  </r>
  <r>
    <s v="132B-33"/>
    <m/>
    <x v="0"/>
    <s v="0 CRAN HWY  OFF"/>
    <n v="132"/>
    <s v="JOSEPH HERBERT J JR  ET ALS"/>
    <s v="MR30"/>
    <s v="RES ACLNUD  MDL-00"/>
    <s v="132/B/33//"/>
    <n v="0.39521000000000001"/>
    <n v="0"/>
    <n v="0"/>
    <n v="0"/>
    <n v="0"/>
    <m/>
    <n v="0"/>
    <n v="0"/>
    <n v="0"/>
    <s v="YES"/>
    <n v="0"/>
    <s v="132B-33"/>
    <s v="Public Water,Septic"/>
    <s v="SEPTIC"/>
    <m/>
    <n v="0"/>
    <m/>
    <m/>
    <n v="0"/>
    <n v="0"/>
    <n v="0"/>
    <n v="0"/>
    <n v="0"/>
    <m/>
    <m/>
    <m/>
    <m/>
    <m/>
    <m/>
    <m/>
    <m/>
    <m/>
    <m/>
    <n v="1"/>
    <n v="0"/>
    <n v="1"/>
    <s v="Agawam River"/>
    <n v="42"/>
  </r>
  <r>
    <s v="133-1083"/>
    <m/>
    <x v="0"/>
    <s v="2811 CRAN HWY"/>
    <n v="104"/>
    <s v="THOMAS WALTER M"/>
    <s v="SC"/>
    <s v="TWO FAMILY"/>
    <s v="133//1083//"/>
    <n v="0.22237999999999999"/>
    <n v="1"/>
    <n v="1"/>
    <n v="1"/>
    <n v="1"/>
    <s v="SEPTIC"/>
    <n v="0"/>
    <n v="1"/>
    <n v="6300"/>
    <s v="YES"/>
    <n v="6300"/>
    <s v="133-1083"/>
    <s v="Public Water,Septic"/>
    <s v="SEPTIC"/>
    <s v="SEPTIC"/>
    <n v="6300"/>
    <m/>
    <m/>
    <n v="2"/>
    <n v="2"/>
    <n v="4"/>
    <n v="1284"/>
    <n v="1.75"/>
    <m/>
    <m/>
    <m/>
    <m/>
    <m/>
    <m/>
    <m/>
    <m/>
    <m/>
    <m/>
    <n v="1"/>
    <n v="19.36"/>
    <n v="1"/>
    <s v="Agawam River"/>
    <n v="42"/>
  </r>
  <r>
    <s v="LAND_NOPARC"/>
    <m/>
    <x v="0"/>
    <m/>
    <n v="0"/>
    <m/>
    <m/>
    <m/>
    <m/>
    <n v="3.4040000000000001E-2"/>
    <n v="0"/>
    <n v="0"/>
    <n v="0"/>
    <n v="0"/>
    <m/>
    <n v="0"/>
    <n v="0"/>
    <n v="0"/>
    <s v="NO"/>
    <n v="0"/>
    <m/>
    <m/>
    <m/>
    <m/>
    <n v="0"/>
    <m/>
    <m/>
    <n v="0"/>
    <n v="0"/>
    <n v="0"/>
    <n v="0"/>
    <n v="0"/>
    <m/>
    <m/>
    <m/>
    <m/>
    <m/>
    <m/>
    <m/>
    <m/>
    <m/>
    <m/>
    <n v="0"/>
    <n v="0"/>
    <n v="1"/>
    <s v="Mill Pond"/>
    <n v="20"/>
  </r>
  <r>
    <s v="132B-28"/>
    <m/>
    <x v="0"/>
    <s v="33 CRAN HWY  OFF"/>
    <n v="132"/>
    <s v="JOSEPH HERBERT &amp; DELIA"/>
    <s v="MR30"/>
    <s v="RES ACLNUD  MDL-00"/>
    <s v="132/B/28//"/>
    <n v="0.62973999999999997"/>
    <n v="0"/>
    <n v="0"/>
    <n v="0"/>
    <n v="0"/>
    <m/>
    <n v="0"/>
    <n v="0"/>
    <n v="0"/>
    <s v="YES"/>
    <n v="0"/>
    <s v="132B-28"/>
    <s v="Public Water,Septic"/>
    <s v="SEPTIC"/>
    <m/>
    <n v="0"/>
    <m/>
    <m/>
    <n v="0"/>
    <n v="0"/>
    <n v="0"/>
    <n v="0"/>
    <n v="0"/>
    <m/>
    <m/>
    <m/>
    <m/>
    <m/>
    <m/>
    <m/>
    <m/>
    <m/>
    <m/>
    <n v="1"/>
    <n v="0"/>
    <n v="1"/>
    <s v="Bog Stream"/>
    <n v="35"/>
  </r>
  <r>
    <s v="61-1017"/>
    <m/>
    <x v="0"/>
    <s v="477 MAIN ST"/>
    <n v="390"/>
    <s v="ADM MAIN STREET WAREHAM LLC"/>
    <s v="MR30"/>
    <s v="DEVEL LAND  MDL-00"/>
    <s v="61//1017//"/>
    <n v="0.81154000000000004"/>
    <n v="1"/>
    <n v="1"/>
    <n v="1"/>
    <n v="1"/>
    <s v="SEPTIC"/>
    <n v="0"/>
    <n v="0"/>
    <n v="0"/>
    <s v="YES"/>
    <n v="0"/>
    <s v="61-1017"/>
    <s v="All Public"/>
    <s v="SEWER"/>
    <s v="SEPTIC"/>
    <n v="0"/>
    <m/>
    <m/>
    <n v="1"/>
    <n v="1"/>
    <n v="0"/>
    <n v="0"/>
    <n v="0"/>
    <m/>
    <m/>
    <m/>
    <m/>
    <m/>
    <m/>
    <m/>
    <m/>
    <m/>
    <m/>
    <n v="1"/>
    <n v="9.68"/>
    <n v="1"/>
    <s v="Agawam River"/>
    <n v="42"/>
  </r>
  <r>
    <s v="133-1076"/>
    <m/>
    <x v="0"/>
    <s v="0 CRAN HWY  OFF"/>
    <n v="132"/>
    <s v="AMES WILLIAM D"/>
    <s v="MR30"/>
    <s v="RES ACLNUD  MDL-00"/>
    <s v="133//1076//"/>
    <n v="4.51091"/>
    <n v="0"/>
    <n v="0"/>
    <n v="0"/>
    <n v="0"/>
    <m/>
    <n v="0"/>
    <n v="0"/>
    <n v="0"/>
    <s v="YES"/>
    <n v="0"/>
    <s v="133-1076"/>
    <s v="Public Water,Septic"/>
    <s v="SEPTIC"/>
    <m/>
    <n v="0"/>
    <m/>
    <m/>
    <n v="0"/>
    <n v="0"/>
    <n v="0"/>
    <n v="0"/>
    <n v="0"/>
    <m/>
    <m/>
    <m/>
    <m/>
    <m/>
    <m/>
    <m/>
    <m/>
    <m/>
    <m/>
    <n v="1"/>
    <n v="0"/>
    <n v="1"/>
    <s v="Agawam River"/>
    <n v="42"/>
  </r>
  <r>
    <s v="133-1049C"/>
    <m/>
    <x v="0"/>
    <s v="14 STEEP BANK RD"/>
    <n v="132"/>
    <s v="COSTA JOHN ET ALS"/>
    <s v="MR30"/>
    <s v="RES ACLNUD  MDL-00"/>
    <s v="133//1049/C/"/>
    <n v="0.33528000000000002"/>
    <n v="0"/>
    <n v="0"/>
    <n v="0"/>
    <n v="0"/>
    <m/>
    <n v="0"/>
    <n v="0"/>
    <n v="0"/>
    <s v="YES"/>
    <n v="0"/>
    <s v="133-1049C"/>
    <s v="Public Water,Septic"/>
    <s v="SEPTIC"/>
    <m/>
    <n v="0"/>
    <m/>
    <m/>
    <n v="0"/>
    <n v="0"/>
    <n v="0"/>
    <n v="0"/>
    <n v="0"/>
    <m/>
    <m/>
    <m/>
    <m/>
    <m/>
    <m/>
    <m/>
    <m/>
    <m/>
    <m/>
    <n v="1"/>
    <n v="0"/>
    <n v="1"/>
    <s v="Agawam River"/>
    <n v="42"/>
  </r>
  <r>
    <s v="132B-19"/>
    <m/>
    <x v="0"/>
    <s v="2691 CRAN HWY  OFF"/>
    <n v="132"/>
    <s v="ZION STEVEN"/>
    <s v="MR30"/>
    <s v="RES ACLNUD  MDL-00"/>
    <s v="132/B/19//"/>
    <n v="0.24969"/>
    <n v="0"/>
    <n v="0"/>
    <n v="0"/>
    <n v="0"/>
    <m/>
    <n v="0"/>
    <n v="0"/>
    <n v="0"/>
    <s v="YES"/>
    <n v="0"/>
    <s v="132B-19"/>
    <s v="Public Water,Septic"/>
    <s v="SEPTIC"/>
    <m/>
    <n v="0"/>
    <m/>
    <m/>
    <n v="0"/>
    <n v="0"/>
    <n v="0"/>
    <n v="0"/>
    <n v="0"/>
    <m/>
    <m/>
    <m/>
    <m/>
    <m/>
    <m/>
    <m/>
    <m/>
    <m/>
    <m/>
    <n v="1"/>
    <n v="0"/>
    <n v="1"/>
    <s v="Agawam River"/>
    <n v="42"/>
  </r>
  <r>
    <s v="132B-30"/>
    <m/>
    <x v="0"/>
    <s v="0 CRAN HWY  OFF"/>
    <n v="132"/>
    <s v="JOSEPH HERBERT J JR ET ALS"/>
    <s v="MR30"/>
    <s v="RES ACLNUD  MDL-00"/>
    <s v="132/B/30//"/>
    <n v="0.27211999999999997"/>
    <n v="0"/>
    <n v="0"/>
    <n v="0"/>
    <n v="0"/>
    <m/>
    <n v="0"/>
    <n v="0"/>
    <n v="0"/>
    <s v="YES"/>
    <n v="0"/>
    <s v="132B-30"/>
    <s v="Public Water,Septic"/>
    <s v="SEPTIC"/>
    <m/>
    <n v="0"/>
    <m/>
    <m/>
    <n v="0"/>
    <n v="0"/>
    <n v="0"/>
    <n v="0"/>
    <n v="0"/>
    <m/>
    <m/>
    <m/>
    <m/>
    <m/>
    <m/>
    <m/>
    <m/>
    <m/>
    <m/>
    <n v="1"/>
    <n v="0"/>
    <n v="1"/>
    <s v="Agawam River"/>
    <n v="42"/>
  </r>
  <r>
    <s v="129A-3-1A"/>
    <m/>
    <x v="0"/>
    <s v="1 AMES ISLAND EXT"/>
    <n v="132"/>
    <s v="PARKER MARY ELLEN"/>
    <s v="R130"/>
    <s v="RES ACLNUD  MDL-00"/>
    <s v="129/A3/1/A/"/>
    <n v="6.2520000000000006E-2"/>
    <n v="0"/>
    <n v="0"/>
    <n v="0"/>
    <n v="0"/>
    <m/>
    <n v="0"/>
    <n v="0"/>
    <n v="0"/>
    <s v="YES"/>
    <n v="0"/>
    <s v="129A-3-1A"/>
    <m/>
    <m/>
    <m/>
    <n v="0"/>
    <m/>
    <m/>
    <n v="0"/>
    <n v="0"/>
    <n v="0"/>
    <n v="0"/>
    <n v="0"/>
    <m/>
    <m/>
    <m/>
    <m/>
    <m/>
    <m/>
    <m/>
    <m/>
    <m/>
    <m/>
    <n v="1"/>
    <n v="0"/>
    <n v="1"/>
    <s v="Mill Pond"/>
    <n v="20"/>
  </r>
  <r>
    <s v="133A-110"/>
    <m/>
    <x v="0"/>
    <s v="14 MALLARD RD"/>
    <n v="101"/>
    <s v="MELLO PENELOPE"/>
    <s v="MR30"/>
    <s v="ONE FAMILY"/>
    <s v="133/A/110//"/>
    <n v="0.34144999999999998"/>
    <n v="1"/>
    <n v="1"/>
    <n v="1"/>
    <n v="1"/>
    <s v="SEPTIC"/>
    <n v="0"/>
    <n v="1"/>
    <n v="2500"/>
    <s v="YES"/>
    <n v="2500"/>
    <s v="133A-110"/>
    <s v="Public Water,Septic"/>
    <s v="SEPTIC"/>
    <s v="SEPTIC"/>
    <n v="2500"/>
    <m/>
    <m/>
    <n v="1"/>
    <n v="1"/>
    <n v="2"/>
    <n v="1152"/>
    <n v="1"/>
    <m/>
    <m/>
    <m/>
    <m/>
    <m/>
    <m/>
    <m/>
    <m/>
    <m/>
    <m/>
    <n v="1"/>
    <n v="9.68"/>
    <n v="1"/>
    <s v="Agawam River"/>
    <n v="42"/>
  </r>
  <r>
    <s v="61-1039"/>
    <m/>
    <x v="0"/>
    <s v="10 GIBBS AVE"/>
    <n v="101"/>
    <s v="BEAUPRE YELENA F"/>
    <s v="MR30"/>
    <s v="ONE FAMILY"/>
    <s v="61//1039//"/>
    <n v="0.12712999999999999"/>
    <n v="0"/>
    <n v="0"/>
    <n v="1"/>
    <n v="1"/>
    <s v="SEWER"/>
    <n v="1"/>
    <n v="1"/>
    <n v="3900"/>
    <s v="YES"/>
    <n v="0"/>
    <s v="61-1039"/>
    <s v="All Public"/>
    <s v="SEWER"/>
    <s v="SEWER"/>
    <n v="3900"/>
    <m/>
    <m/>
    <n v="0"/>
    <n v="0"/>
    <n v="4"/>
    <n v="1705"/>
    <n v="2"/>
    <m/>
    <m/>
    <m/>
    <m/>
    <m/>
    <m/>
    <m/>
    <m/>
    <m/>
    <m/>
    <n v="1"/>
    <n v="0"/>
    <n v="1"/>
    <s v="Agawam River"/>
    <n v="42"/>
  </r>
  <r>
    <s v="133A-100"/>
    <m/>
    <x v="0"/>
    <s v="15 MALLARD RD"/>
    <n v="101"/>
    <s v="HARRIS WILLIAM J JR"/>
    <s v="MR30"/>
    <s v="ONE FAMILY"/>
    <s v="133/A/100//"/>
    <n v="0.25355"/>
    <n v="1"/>
    <n v="1"/>
    <n v="1"/>
    <n v="1"/>
    <s v="SEPTIC"/>
    <n v="0"/>
    <n v="1"/>
    <n v="7500"/>
    <s v="YES"/>
    <n v="7500"/>
    <s v="133A-100"/>
    <s v="Public Water"/>
    <m/>
    <s v="SEPTIC"/>
    <n v="7500"/>
    <m/>
    <m/>
    <n v="1"/>
    <n v="1"/>
    <n v="1"/>
    <n v="880"/>
    <n v="1"/>
    <m/>
    <m/>
    <m/>
    <m/>
    <m/>
    <m/>
    <m/>
    <m/>
    <m/>
    <m/>
    <n v="1"/>
    <n v="9.68"/>
    <n v="1"/>
    <s v="Agawam River"/>
    <n v="42"/>
  </r>
  <r>
    <s v="83-BD1"/>
    <m/>
    <x v="0"/>
    <s v="0 BRITTANY DR"/>
    <n v="130"/>
    <s v="REVALEON-MONTEIRO JEANNETTE V"/>
    <s v="MR30"/>
    <s v="RES ACLNDV  MDL-00"/>
    <s v="83//BD1//"/>
    <n v="0.86580999999999997"/>
    <n v="0"/>
    <n v="0"/>
    <n v="0"/>
    <n v="0"/>
    <m/>
    <n v="0"/>
    <n v="0"/>
    <n v="0"/>
    <s v="YES"/>
    <n v="0"/>
    <s v="83-BD1"/>
    <s v="Public Water,Septic"/>
    <s v="SEPTIC"/>
    <m/>
    <n v="0"/>
    <m/>
    <m/>
    <n v="0"/>
    <n v="0"/>
    <n v="0"/>
    <n v="0"/>
    <n v="0"/>
    <m/>
    <m/>
    <m/>
    <m/>
    <m/>
    <m/>
    <m/>
    <m/>
    <m/>
    <m/>
    <n v="2"/>
    <n v="0"/>
    <n v="1"/>
    <s v="Broad Marsh River"/>
    <n v="43"/>
  </r>
  <r>
    <s v="61-39"/>
    <m/>
    <x v="0"/>
    <s v="31 STONEY RUN DR"/>
    <n v="903"/>
    <s v="TOWN OF WAREHAM"/>
    <s v="MR30"/>
    <s v="MUNICIPAL  MDL-00"/>
    <s v="61//39//"/>
    <n v="2.97946"/>
    <n v="0"/>
    <n v="0"/>
    <n v="0"/>
    <n v="0"/>
    <m/>
    <n v="0"/>
    <n v="0"/>
    <n v="0"/>
    <s v="NO_W1"/>
    <n v="0"/>
    <s v="61-39"/>
    <m/>
    <m/>
    <m/>
    <n v="0"/>
    <s v="fee simple"/>
    <s v="YES"/>
    <n v="0"/>
    <n v="0"/>
    <n v="0"/>
    <n v="0"/>
    <n v="0"/>
    <m/>
    <m/>
    <m/>
    <m/>
    <m/>
    <m/>
    <m/>
    <m/>
    <m/>
    <m/>
    <n v="11"/>
    <n v="0"/>
    <n v="1"/>
    <s v="Broad Marsh River"/>
    <n v="43"/>
  </r>
  <r>
    <s v="129-1062"/>
    <m/>
    <x v="0"/>
    <s v="21 PLYMOUTH RD OFF"/>
    <n v="924"/>
    <s v="COMMONWEALTH OF MASSACHUSETTS"/>
    <s v="MR30"/>
    <s v="MASS X-WAY  MDL-00"/>
    <s v="129//1062//"/>
    <n v="1.8691800000000001"/>
    <n v="0"/>
    <n v="0"/>
    <n v="0"/>
    <n v="0"/>
    <m/>
    <n v="0"/>
    <n v="0"/>
    <n v="0"/>
    <s v="YES"/>
    <n v="0"/>
    <s v="129-1062"/>
    <m/>
    <m/>
    <m/>
    <n v="0"/>
    <m/>
    <m/>
    <n v="0"/>
    <n v="0"/>
    <n v="0"/>
    <n v="0"/>
    <n v="0"/>
    <m/>
    <m/>
    <m/>
    <m/>
    <m/>
    <m/>
    <m/>
    <m/>
    <m/>
    <m/>
    <n v="1"/>
    <n v="0"/>
    <n v="1"/>
    <s v="Mill Pond"/>
    <n v="20"/>
  </r>
  <r>
    <s v="61-LC12"/>
    <m/>
    <x v="0"/>
    <s v="1 TOWER TER"/>
    <n v="101"/>
    <s v="GRAHAM ROBERT FRANCIS"/>
    <s v="MR30"/>
    <s v="ONE FAMILY"/>
    <s v="61//LC12//"/>
    <n v="1.1836199999999999"/>
    <n v="0"/>
    <n v="0"/>
    <n v="1"/>
    <n v="1"/>
    <s v="SEWER"/>
    <n v="1"/>
    <n v="1"/>
    <n v="5600"/>
    <s v="YES"/>
    <n v="0"/>
    <s v="61-LC12"/>
    <s v="Public Water,Public Sewer"/>
    <s v="SEWER"/>
    <s v="SEWER"/>
    <n v="5600"/>
    <m/>
    <m/>
    <n v="0"/>
    <n v="0"/>
    <n v="3"/>
    <n v="1684"/>
    <n v="1.75"/>
    <m/>
    <m/>
    <m/>
    <m/>
    <m/>
    <m/>
    <m/>
    <m/>
    <m/>
    <m/>
    <n v="2"/>
    <n v="0"/>
    <n v="1"/>
    <s v="Agawam River"/>
    <n v="42"/>
  </r>
  <r>
    <s v="61-2"/>
    <m/>
    <x v="0"/>
    <s v="4 TOWER TER"/>
    <n v="101"/>
    <s v="HENNESSEY ALBERT T &amp; PATRICIA J"/>
    <s v="MR30"/>
    <s v="ONE FAMILY"/>
    <s v="61//2//"/>
    <n v="0.28227000000000002"/>
    <n v="0"/>
    <n v="0"/>
    <n v="1"/>
    <n v="1"/>
    <s v="SEWER"/>
    <n v="1"/>
    <n v="1"/>
    <n v="7000"/>
    <s v="YES"/>
    <n v="0"/>
    <s v="61-2"/>
    <s v="Public Water,Public Sewer"/>
    <s v="SEWER"/>
    <s v="SEWER"/>
    <n v="7000"/>
    <m/>
    <m/>
    <n v="0"/>
    <n v="0"/>
    <n v="2"/>
    <n v="1416"/>
    <n v="1"/>
    <m/>
    <m/>
    <m/>
    <m/>
    <m/>
    <m/>
    <m/>
    <m/>
    <m/>
    <m/>
    <n v="1"/>
    <n v="0"/>
    <n v="1"/>
    <s v="Agawam River"/>
    <n v="42"/>
  </r>
  <r>
    <s v="83-1006"/>
    <m/>
    <x v="0"/>
    <s v="205 HATHAWAY ST"/>
    <n v="101"/>
    <s v="MONTEIRO LISA A"/>
    <s v="MR30"/>
    <s v="ONE FAMILY"/>
    <s v="83//1006//"/>
    <n v="0.48508000000000001"/>
    <n v="1"/>
    <n v="1"/>
    <n v="1"/>
    <n v="1"/>
    <s v="SEPTIC"/>
    <n v="0"/>
    <n v="1"/>
    <n v="4500"/>
    <s v="YES"/>
    <n v="4500"/>
    <s v="83-1006"/>
    <s v="Public Water,Septic"/>
    <s v="SEPTIC"/>
    <s v="SEPTIC"/>
    <n v="4500"/>
    <m/>
    <m/>
    <n v="1"/>
    <n v="1"/>
    <n v="4"/>
    <n v="2754"/>
    <n v="1.75"/>
    <m/>
    <m/>
    <m/>
    <m/>
    <m/>
    <m/>
    <m/>
    <m/>
    <m/>
    <m/>
    <n v="1"/>
    <n v="9.68"/>
    <n v="1"/>
    <s v="Broad Marsh River"/>
    <n v="43"/>
  </r>
  <r>
    <s v="132-1050E"/>
    <m/>
    <x v="0"/>
    <s v="25 MAYFLOWER RIDGE DR"/>
    <n v="101"/>
    <s v="PILLSBURY CHARLES H III"/>
    <s v="MR30"/>
    <s v="ONE FAMILY"/>
    <s v="132//1050/E/"/>
    <n v="0.85348999999999997"/>
    <n v="1"/>
    <n v="1"/>
    <n v="1"/>
    <n v="1"/>
    <s v="SEPTIC"/>
    <n v="0"/>
    <n v="1"/>
    <n v="15800"/>
    <s v="YES"/>
    <n v="15800"/>
    <s v="132-1050E"/>
    <s v="Public Water,Septic"/>
    <s v="SEPTIC"/>
    <s v="SEPTIC"/>
    <n v="15800"/>
    <m/>
    <m/>
    <n v="1"/>
    <n v="1"/>
    <n v="4"/>
    <n v="2583"/>
    <n v="2"/>
    <m/>
    <m/>
    <m/>
    <m/>
    <m/>
    <m/>
    <m/>
    <m/>
    <m/>
    <m/>
    <n v="1"/>
    <n v="9.68"/>
    <n v="1"/>
    <s v="Agawam River"/>
    <n v="42"/>
  </r>
  <r>
    <s v="133A-89"/>
    <m/>
    <x v="0"/>
    <s v="32 MEADOWLARK DR"/>
    <n v="132"/>
    <s v="SMITH RONALD S"/>
    <s v="MR30"/>
    <s v="RES ACLNUD  MDL-00"/>
    <s v="133/A/89//"/>
    <n v="0.22441"/>
    <n v="0"/>
    <n v="0"/>
    <n v="0"/>
    <n v="0"/>
    <m/>
    <n v="0"/>
    <n v="0"/>
    <n v="0"/>
    <s v="YES"/>
    <n v="0"/>
    <s v="133A-89"/>
    <s v="Public Water,Septic"/>
    <s v="SEPTIC"/>
    <m/>
    <n v="0"/>
    <m/>
    <m/>
    <n v="0"/>
    <n v="0"/>
    <n v="0"/>
    <n v="0"/>
    <n v="0"/>
    <m/>
    <m/>
    <m/>
    <m/>
    <m/>
    <m/>
    <m/>
    <m/>
    <m/>
    <m/>
    <n v="1"/>
    <n v="0"/>
    <n v="1"/>
    <s v="Agawam River"/>
    <n v="42"/>
  </r>
  <r>
    <s v="133-1071"/>
    <m/>
    <x v="0"/>
    <s v="1 SANTOS DR"/>
    <n v="101"/>
    <s v="BARREIROS BARBARA M LIFE ESTATE"/>
    <s v="SC"/>
    <s v="ONE FAMILY"/>
    <s v="133//1071//"/>
    <n v="0.32924999999999999"/>
    <n v="1"/>
    <n v="1"/>
    <n v="1"/>
    <n v="1"/>
    <s v="SEPTIC"/>
    <n v="0"/>
    <n v="1"/>
    <n v="2700"/>
    <s v="YES"/>
    <n v="2700"/>
    <s v="133-1071"/>
    <s v="Public Water,Septic"/>
    <s v="SEPTIC"/>
    <s v="SEPTIC"/>
    <n v="2700"/>
    <m/>
    <m/>
    <n v="1"/>
    <n v="1"/>
    <n v="3"/>
    <n v="1144"/>
    <n v="1"/>
    <m/>
    <m/>
    <m/>
    <m/>
    <m/>
    <m/>
    <m/>
    <m/>
    <m/>
    <m/>
    <n v="1"/>
    <n v="9.68"/>
    <n v="1"/>
    <s v="Agawam River"/>
    <n v="42"/>
  </r>
  <r>
    <s v="133-1068"/>
    <m/>
    <x v="0"/>
    <s v="2805 CRAN HWY REAR"/>
    <n v="132"/>
    <s v="FERNADNDES EVA F LIFE ESTATE"/>
    <s v="SC"/>
    <s v="RES ACLNUD  MDL-00"/>
    <s v="133//1068//"/>
    <n v="7.6759999999999995E-2"/>
    <n v="0"/>
    <n v="0"/>
    <n v="0"/>
    <n v="0"/>
    <m/>
    <n v="0"/>
    <n v="0"/>
    <n v="0"/>
    <s v="YES"/>
    <n v="0"/>
    <s v="133-1068"/>
    <s v="Public Water,Septic"/>
    <s v="SEPTIC"/>
    <m/>
    <n v="0"/>
    <m/>
    <m/>
    <n v="0"/>
    <n v="0"/>
    <n v="0"/>
    <n v="0"/>
    <n v="0"/>
    <m/>
    <m/>
    <m/>
    <m/>
    <m/>
    <m/>
    <m/>
    <m/>
    <m/>
    <m/>
    <n v="1"/>
    <n v="0"/>
    <n v="1"/>
    <s v="Agawam River"/>
    <n v="42"/>
  </r>
  <r>
    <s v="61-1174"/>
    <m/>
    <x v="0"/>
    <s v="11 GIBBS AVE"/>
    <n v="906"/>
    <s v="FIRST CONGREGATIONAL CHURCH"/>
    <s v="MR30"/>
    <s v="CHURCH ETC  MDL-94"/>
    <s v="61//1174//"/>
    <n v="0.23111000000000001"/>
    <n v="0"/>
    <n v="0"/>
    <n v="1"/>
    <n v="1"/>
    <s v="SEWER"/>
    <n v="2"/>
    <n v="2"/>
    <n v="8600"/>
    <s v="YES"/>
    <n v="0"/>
    <s v="61-1174"/>
    <s v="All Public"/>
    <s v="SEWER"/>
    <s v="SEWER"/>
    <n v="4300"/>
    <m/>
    <m/>
    <n v="0"/>
    <n v="0"/>
    <n v="0"/>
    <n v="7330"/>
    <n v="1"/>
    <m/>
    <m/>
    <m/>
    <m/>
    <m/>
    <m/>
    <m/>
    <m/>
    <m/>
    <m/>
    <n v="1"/>
    <n v="0"/>
    <n v="1"/>
    <s v="Agawam River"/>
    <n v="42"/>
  </r>
  <r>
    <s v="133-1023"/>
    <m/>
    <x v="0"/>
    <s v="2755 CRAN HWY"/>
    <n v="391"/>
    <s v="ROBERTSON'S REALTY CORP"/>
    <s v="SC"/>
    <s v="POT DEVEL"/>
    <s v="133//1023//"/>
    <n v="9.75E-3"/>
    <n v="0"/>
    <n v="0"/>
    <n v="0"/>
    <n v="0"/>
    <m/>
    <n v="0"/>
    <n v="0"/>
    <n v="0"/>
    <s v="YES"/>
    <n v="0"/>
    <s v="133-1023"/>
    <s v="Public Water,Septic"/>
    <s v="SEPTIC"/>
    <m/>
    <n v="0"/>
    <m/>
    <m/>
    <n v="0"/>
    <n v="0"/>
    <n v="0"/>
    <n v="0"/>
    <n v="0"/>
    <m/>
    <m/>
    <m/>
    <m/>
    <m/>
    <m/>
    <m/>
    <m/>
    <m/>
    <m/>
    <n v="0"/>
    <n v="0"/>
    <n v="1"/>
    <s v="Agawam River"/>
    <n v="42"/>
  </r>
  <r>
    <s v="132-1070"/>
    <m/>
    <x v="0"/>
    <s v="26 OLD CARR LANDING RD"/>
    <n v="101"/>
    <s v="HORNE KARL A"/>
    <s v="MC30"/>
    <s v="ONE FAMILY"/>
    <s v="132//1070//"/>
    <n v="7.6108599999999997"/>
    <n v="1"/>
    <n v="1"/>
    <n v="1"/>
    <n v="1"/>
    <s v="SEPTIC"/>
    <n v="0"/>
    <n v="0"/>
    <n v="0"/>
    <s v="YES"/>
    <n v="0"/>
    <s v="132-1070"/>
    <s v="Well,Septic"/>
    <s v="SEPTIC"/>
    <s v="SEPTIC"/>
    <n v="0"/>
    <m/>
    <m/>
    <n v="1"/>
    <n v="1"/>
    <n v="2"/>
    <n v="500"/>
    <n v="1"/>
    <m/>
    <m/>
    <m/>
    <m/>
    <m/>
    <m/>
    <m/>
    <m/>
    <m/>
    <m/>
    <n v="1"/>
    <n v="9.68"/>
    <n v="1"/>
    <s v="Agawam River"/>
    <n v="42"/>
  </r>
  <r>
    <s v="133-1049A"/>
    <m/>
    <x v="0"/>
    <s v="11 SANDY RD"/>
    <n v="132"/>
    <s v="VIERA MARIA COSTA ET ALS"/>
    <s v="MR30"/>
    <s v="RES ACLNUD  MDL-00"/>
    <s v="133//1049/A/"/>
    <n v="0.31891999999999998"/>
    <n v="0"/>
    <n v="0"/>
    <n v="0"/>
    <n v="0"/>
    <m/>
    <n v="0"/>
    <n v="0"/>
    <n v="0"/>
    <s v="YES"/>
    <n v="0"/>
    <s v="133-1049A"/>
    <s v="Well,Septic"/>
    <s v="SEPTIC"/>
    <m/>
    <n v="0"/>
    <m/>
    <m/>
    <n v="0"/>
    <n v="0"/>
    <n v="0"/>
    <n v="0"/>
    <n v="0"/>
    <m/>
    <m/>
    <m/>
    <m/>
    <m/>
    <m/>
    <m/>
    <m/>
    <m/>
    <m/>
    <n v="1"/>
    <n v="0"/>
    <n v="1"/>
    <s v="Agawam River"/>
    <n v="42"/>
  </r>
  <r>
    <s v="132B-29"/>
    <m/>
    <x v="0"/>
    <s v="32 CRAN HWY  OFF"/>
    <n v="132"/>
    <s v="COLL PIERRE M"/>
    <s v="MR30"/>
    <s v="RES ACLNUD  MDL-00"/>
    <s v="132/B/29//"/>
    <n v="0.20810000000000001"/>
    <n v="0"/>
    <n v="0"/>
    <n v="0"/>
    <n v="0"/>
    <m/>
    <n v="0"/>
    <n v="0"/>
    <n v="0"/>
    <s v="YES"/>
    <n v="0"/>
    <s v="132B-29"/>
    <s v="Public Water,Septic"/>
    <s v="SEPTIC"/>
    <m/>
    <n v="0"/>
    <m/>
    <m/>
    <n v="0"/>
    <n v="0"/>
    <n v="0"/>
    <n v="0"/>
    <n v="0"/>
    <m/>
    <m/>
    <m/>
    <m/>
    <m/>
    <m/>
    <m/>
    <m/>
    <m/>
    <m/>
    <n v="1"/>
    <n v="0"/>
    <n v="1"/>
    <s v="Agawam River"/>
    <n v="42"/>
  </r>
  <r>
    <s v="133-1026"/>
    <m/>
    <x v="0"/>
    <s v="12 SANDY RD"/>
    <n v="101"/>
    <s v="THATCHER ALICIA"/>
    <s v="MR30"/>
    <s v="ONE FAMILY"/>
    <s v="133//1026//"/>
    <n v="0.48421999999999998"/>
    <n v="1"/>
    <n v="1"/>
    <n v="1"/>
    <n v="1"/>
    <s v="SEPTIC"/>
    <n v="0"/>
    <n v="0"/>
    <n v="0"/>
    <s v="YES"/>
    <n v="0"/>
    <s v="133-1026"/>
    <s v="Well,Septic"/>
    <s v="SEPTIC"/>
    <s v="SEPTIC"/>
    <n v="0"/>
    <m/>
    <m/>
    <n v="1"/>
    <n v="1"/>
    <n v="3"/>
    <n v="1056"/>
    <n v="1"/>
    <m/>
    <m/>
    <m/>
    <m/>
    <m/>
    <m/>
    <m/>
    <m/>
    <m/>
    <m/>
    <n v="1"/>
    <n v="9.68"/>
    <n v="1"/>
    <s v="Agawam River"/>
    <n v="42"/>
  </r>
  <r>
    <s v="129-1059"/>
    <m/>
    <x v="0"/>
    <s v="15 PLYMOUTH RD"/>
    <n v="924"/>
    <s v="COMMONWEALTH OF MASSACHUSETTS"/>
    <s v="MR30"/>
    <s v="MASS X-WAY  MDL-00"/>
    <s v="129//1059//"/>
    <n v="3.2696200000000002"/>
    <n v="0"/>
    <n v="0"/>
    <n v="0"/>
    <n v="0"/>
    <m/>
    <n v="0"/>
    <n v="0"/>
    <n v="0"/>
    <s v="YES"/>
    <n v="0"/>
    <s v="129-1059"/>
    <m/>
    <m/>
    <m/>
    <n v="0"/>
    <m/>
    <m/>
    <n v="0"/>
    <n v="0"/>
    <n v="0"/>
    <n v="0"/>
    <n v="0"/>
    <m/>
    <m/>
    <m/>
    <m/>
    <m/>
    <m/>
    <m/>
    <m/>
    <m/>
    <m/>
    <n v="1"/>
    <n v="0"/>
    <n v="1"/>
    <s v="Mill Pond"/>
    <n v="20"/>
  </r>
  <r>
    <s v="129A-3-5A"/>
    <m/>
    <x v="0"/>
    <s v="2 AMES ISLAND EXT"/>
    <n v="101"/>
    <s v="MCGARRY PATRICK D"/>
    <s v="R130"/>
    <s v="ONE FAMILY"/>
    <s v="129/A3/5/A/"/>
    <n v="0.24273"/>
    <n v="1"/>
    <n v="1"/>
    <n v="1"/>
    <n v="1"/>
    <s v="SEPTIC"/>
    <n v="0"/>
    <n v="1"/>
    <n v="5200"/>
    <s v="NO_W1"/>
    <n v="5200"/>
    <s v="129A-3-5A"/>
    <s v="Well,Septic"/>
    <s v="SEPTIC"/>
    <s v="SEPTIC"/>
    <n v="5200"/>
    <m/>
    <m/>
    <n v="1"/>
    <n v="1"/>
    <n v="4"/>
    <n v="2244"/>
    <n v="2"/>
    <m/>
    <m/>
    <m/>
    <m/>
    <m/>
    <m/>
    <m/>
    <m/>
    <m/>
    <m/>
    <n v="4"/>
    <n v="4.6463999999999999"/>
    <n v="1"/>
    <s v="Mill Pond"/>
    <n v="20"/>
  </r>
  <r>
    <s v="132B-34"/>
    <m/>
    <x v="0"/>
    <s v="0 CRAN HWY  OFF"/>
    <n v="132"/>
    <s v="COLL PIERRE M"/>
    <s v="MR30"/>
    <s v="RES ACLNUD  MDL-00"/>
    <s v="132/B/34//"/>
    <n v="0.34420000000000001"/>
    <n v="0"/>
    <n v="0"/>
    <n v="0"/>
    <n v="0"/>
    <m/>
    <n v="0"/>
    <n v="0"/>
    <n v="0"/>
    <s v="YES"/>
    <n v="0"/>
    <s v="132B-34"/>
    <s v="Public Water,Septic"/>
    <s v="SEPTIC"/>
    <m/>
    <n v="0"/>
    <m/>
    <m/>
    <n v="0"/>
    <n v="0"/>
    <n v="0"/>
    <n v="0"/>
    <n v="0"/>
    <m/>
    <m/>
    <m/>
    <m/>
    <m/>
    <m/>
    <m/>
    <m/>
    <m/>
    <m/>
    <n v="1"/>
    <n v="0"/>
    <n v="1"/>
    <s v="Agawam River"/>
    <n v="42"/>
  </r>
  <r>
    <s v="61-1016"/>
    <m/>
    <x v="0"/>
    <s v="481 MAIN ST"/>
    <n v="131"/>
    <s v="ADM MAIN STREET WAREHAM LLC"/>
    <s v="MR30"/>
    <s v="RES ACLNPO  MDL-00"/>
    <s v="61//1016//"/>
    <n v="0.49926999999999999"/>
    <n v="0"/>
    <n v="0"/>
    <n v="0"/>
    <n v="0"/>
    <m/>
    <n v="0"/>
    <n v="0"/>
    <n v="0"/>
    <s v="YES"/>
    <n v="0"/>
    <s v="61-1016"/>
    <s v="All Public"/>
    <s v="SEWER"/>
    <m/>
    <n v="0"/>
    <m/>
    <m/>
    <n v="0"/>
    <n v="0"/>
    <n v="0"/>
    <n v="0"/>
    <n v="0"/>
    <m/>
    <m/>
    <m/>
    <m/>
    <m/>
    <m/>
    <m/>
    <m/>
    <m/>
    <m/>
    <n v="1"/>
    <n v="0"/>
    <n v="1"/>
    <s v="Agawam River"/>
    <n v="42"/>
  </r>
  <r>
    <s v="129A-3-2A"/>
    <m/>
    <x v="0"/>
    <s v="3 AMES ISLAND EXT"/>
    <n v="101"/>
    <s v="PARKER J RANDOLPH JR"/>
    <s v="R130"/>
    <s v="ONE FAMILY"/>
    <s v="129/A3/2/A/"/>
    <n v="0.11940000000000001"/>
    <n v="1"/>
    <n v="1"/>
    <n v="1"/>
    <n v="1"/>
    <s v="SEPTIC"/>
    <n v="0"/>
    <n v="1"/>
    <n v="4200"/>
    <s v="YES"/>
    <n v="4200"/>
    <s v="129A-3-2A"/>
    <s v="Well,Septic"/>
    <s v="SEPTIC"/>
    <s v="SEPTIC"/>
    <n v="4200"/>
    <m/>
    <m/>
    <n v="1"/>
    <n v="1"/>
    <n v="2"/>
    <n v="660"/>
    <n v="1"/>
    <m/>
    <m/>
    <m/>
    <m/>
    <m/>
    <m/>
    <m/>
    <m/>
    <m/>
    <m/>
    <n v="2"/>
    <n v="4.6463999999999999"/>
    <n v="1"/>
    <s v="Mill Pond"/>
    <n v="20"/>
  </r>
  <r>
    <s v="129-1064A"/>
    <m/>
    <x v="0"/>
    <s v="8 AMES ISLAND RD"/>
    <n v="131"/>
    <s v="COOLEY RICHARD H"/>
    <s v="MR30"/>
    <s v="RES ACLNPO  MDL-00"/>
    <s v="129//1064/A/"/>
    <n v="1.38472"/>
    <n v="0"/>
    <n v="0"/>
    <n v="0"/>
    <n v="0"/>
    <m/>
    <n v="0"/>
    <n v="0"/>
    <n v="0"/>
    <s v="YES"/>
    <n v="0"/>
    <s v="129-1064A"/>
    <m/>
    <m/>
    <m/>
    <n v="0"/>
    <m/>
    <m/>
    <n v="0"/>
    <n v="0"/>
    <n v="0"/>
    <n v="0"/>
    <n v="0"/>
    <m/>
    <m/>
    <m/>
    <m/>
    <m/>
    <m/>
    <m/>
    <m/>
    <m/>
    <m/>
    <n v="1"/>
    <n v="0"/>
    <n v="1"/>
    <s v="Mill Pond"/>
    <n v="20"/>
  </r>
  <r>
    <s v="132-1050B"/>
    <m/>
    <x v="0"/>
    <s v="21 MAYFLOWER RIDGE DR"/>
    <n v="130"/>
    <s v="PILLSBURY CHARLES H"/>
    <s v="MR30"/>
    <s v="RES ACLNDV  MDL-00"/>
    <s v="132//1050/B/"/>
    <n v="1.08775"/>
    <n v="0"/>
    <n v="0"/>
    <n v="0"/>
    <n v="0"/>
    <m/>
    <n v="0"/>
    <n v="0"/>
    <n v="0"/>
    <s v="YES"/>
    <n v="0"/>
    <s v="132-1050B"/>
    <s v="Public Water,Septic"/>
    <s v="SEPTIC"/>
    <m/>
    <n v="0"/>
    <m/>
    <m/>
    <n v="0"/>
    <n v="0"/>
    <n v="0"/>
    <n v="0"/>
    <n v="0"/>
    <m/>
    <m/>
    <m/>
    <m/>
    <m/>
    <m/>
    <m/>
    <m/>
    <m/>
    <m/>
    <n v="1"/>
    <n v="0"/>
    <n v="1"/>
    <s v="Agawam River"/>
    <n v="42"/>
  </r>
  <r>
    <s v="133-1049B"/>
    <m/>
    <x v="0"/>
    <s v="0 CRAN HWY  OFF"/>
    <n v="132"/>
    <s v="VIERA MARIA COSTA ET ALS"/>
    <s v="MR30"/>
    <s v="RES ACLNUD  MDL-00"/>
    <s v="133//1049/B/"/>
    <n v="0.24085999999999999"/>
    <n v="0"/>
    <n v="0"/>
    <n v="0"/>
    <n v="0"/>
    <m/>
    <n v="0"/>
    <n v="0"/>
    <n v="0"/>
    <s v="YES"/>
    <n v="0"/>
    <s v="133-1049B"/>
    <s v="Well,Septic"/>
    <s v="SEPTIC"/>
    <m/>
    <n v="0"/>
    <m/>
    <m/>
    <n v="0"/>
    <n v="0"/>
    <n v="0"/>
    <n v="0"/>
    <n v="0"/>
    <m/>
    <m/>
    <m/>
    <m/>
    <m/>
    <m/>
    <m/>
    <m/>
    <m/>
    <m/>
    <n v="1"/>
    <n v="0"/>
    <n v="1"/>
    <s v="Agawam River"/>
    <n v="42"/>
  </r>
  <r>
    <s v="133A-77"/>
    <m/>
    <x v="0"/>
    <s v="29 MEADOWLARK DR"/>
    <n v="101"/>
    <s v="LOPES MICHAEL P"/>
    <s v="MR30"/>
    <s v="ONE FAMILY"/>
    <s v="133/A/77//"/>
    <n v="0.25899"/>
    <n v="1"/>
    <n v="1"/>
    <n v="1"/>
    <n v="1"/>
    <s v="SEPTIC"/>
    <n v="0"/>
    <n v="1"/>
    <n v="15800"/>
    <s v="YES"/>
    <n v="15800"/>
    <s v="133A-77"/>
    <s v="Public Water,Septic"/>
    <s v="SEPTIC"/>
    <s v="SEPTIC"/>
    <n v="15800"/>
    <m/>
    <m/>
    <n v="1"/>
    <n v="1"/>
    <n v="2"/>
    <n v="1392"/>
    <n v="1"/>
    <m/>
    <m/>
    <m/>
    <m/>
    <m/>
    <m/>
    <m/>
    <m/>
    <m/>
    <m/>
    <n v="1"/>
    <n v="9.68"/>
    <n v="1"/>
    <s v="Agawam River"/>
    <n v="42"/>
  </r>
  <r>
    <s v="133-1046B"/>
    <m/>
    <x v="0"/>
    <s v="8 FANNIES LN"/>
    <n v="101"/>
    <s v="EL-CHALFOUN ELIE"/>
    <s v="SC"/>
    <s v="ONE FAMILY"/>
    <s v="133//1046/B/"/>
    <n v="0.44194"/>
    <n v="1"/>
    <n v="1"/>
    <n v="1"/>
    <n v="1"/>
    <s v="SEPTIC"/>
    <n v="0"/>
    <n v="1"/>
    <n v="0"/>
    <s v="YES"/>
    <n v="0"/>
    <s v="133-1046B"/>
    <s v="Public Water,Septic"/>
    <s v="SEPTIC"/>
    <s v="SEPTIC"/>
    <n v="0"/>
    <m/>
    <m/>
    <n v="1"/>
    <n v="1"/>
    <n v="2"/>
    <n v="950"/>
    <n v="1"/>
    <m/>
    <m/>
    <m/>
    <m/>
    <m/>
    <m/>
    <m/>
    <m/>
    <m/>
    <m/>
    <n v="1"/>
    <n v="9.68"/>
    <n v="1"/>
    <s v="Agawam River"/>
    <n v="42"/>
  </r>
  <r>
    <s v="129-1165"/>
    <m/>
    <x v="0"/>
    <s v="0 AMES ISLAND EXT OFF"/>
    <n v="132"/>
    <s v="MCGARRY PATRICK D"/>
    <s v="MR30"/>
    <s v="RES ACLNUD  MDL-00"/>
    <s v="129//1165//"/>
    <n v="7.5719999999999996E-2"/>
    <n v="0"/>
    <n v="0"/>
    <n v="0"/>
    <n v="0"/>
    <m/>
    <n v="0"/>
    <n v="0"/>
    <n v="0"/>
    <s v="YES"/>
    <n v="0"/>
    <s v="129-1165"/>
    <m/>
    <m/>
    <m/>
    <n v="0"/>
    <m/>
    <m/>
    <n v="0"/>
    <n v="0"/>
    <n v="0"/>
    <n v="0"/>
    <n v="0"/>
    <m/>
    <m/>
    <m/>
    <m/>
    <m/>
    <m/>
    <m/>
    <m/>
    <m/>
    <m/>
    <n v="1"/>
    <n v="0"/>
    <n v="1"/>
    <s v="Mill Pond"/>
    <n v="20"/>
  </r>
  <r>
    <s v="132B-35"/>
    <m/>
    <x v="0"/>
    <s v="0 CRAN HWY  OFF"/>
    <n v="132"/>
    <s v="HAYES CONSTANCE J"/>
    <s v="MR30"/>
    <s v="RES ACLNUD  MDL-00"/>
    <s v="132/B/35//"/>
    <n v="0.27311999999999997"/>
    <n v="0"/>
    <n v="0"/>
    <n v="0"/>
    <n v="0"/>
    <m/>
    <n v="0"/>
    <n v="0"/>
    <n v="0"/>
    <s v="YES"/>
    <n v="0"/>
    <s v="132B-35"/>
    <s v="Public Water,Septic"/>
    <s v="SEPTIC"/>
    <m/>
    <n v="0"/>
    <m/>
    <m/>
    <n v="0"/>
    <n v="0"/>
    <n v="0"/>
    <n v="0"/>
    <n v="0"/>
    <m/>
    <m/>
    <m/>
    <m/>
    <m/>
    <m/>
    <m/>
    <m/>
    <m/>
    <m/>
    <n v="1"/>
    <n v="0"/>
    <n v="1"/>
    <s v="Agawam River"/>
    <n v="42"/>
  </r>
  <r>
    <s v="61-1"/>
    <m/>
    <x v="0"/>
    <s v="2 TOWER TER"/>
    <n v="101"/>
    <s v="MCKAY DANIEL J"/>
    <s v="MR30"/>
    <s v="ONE FAMILY"/>
    <s v="61//1//"/>
    <n v="0.22961000000000001"/>
    <n v="0"/>
    <n v="0"/>
    <n v="1"/>
    <n v="1"/>
    <s v="SEWER"/>
    <n v="1"/>
    <n v="1"/>
    <n v="11300"/>
    <s v="YES"/>
    <n v="0"/>
    <s v="61-1"/>
    <s v="Public Water,Public Sewer"/>
    <s v="SEWER"/>
    <s v="SEWER"/>
    <n v="11300"/>
    <m/>
    <m/>
    <n v="0"/>
    <n v="0"/>
    <n v="3"/>
    <n v="1714"/>
    <n v="1.75"/>
    <m/>
    <m/>
    <m/>
    <m/>
    <m/>
    <m/>
    <m/>
    <m/>
    <m/>
    <m/>
    <n v="1"/>
    <n v="0"/>
    <n v="1"/>
    <s v="Agawam River"/>
    <n v="42"/>
  </r>
  <r>
    <s v="133A-109"/>
    <m/>
    <x v="0"/>
    <s v="12 MALLARD RD"/>
    <n v="131"/>
    <s v="MENTON BERNARD F"/>
    <s v="MR30"/>
    <s v="RES ACLNPO  MDL-00"/>
    <s v="133/A/109//"/>
    <n v="0.32973999999999998"/>
    <n v="0"/>
    <n v="0"/>
    <n v="0"/>
    <n v="0"/>
    <m/>
    <n v="0"/>
    <n v="0"/>
    <n v="0"/>
    <s v="YES"/>
    <n v="0"/>
    <s v="133A-109"/>
    <s v="Public Water,Septic"/>
    <s v="SEPTIC"/>
    <m/>
    <n v="0"/>
    <m/>
    <m/>
    <n v="0"/>
    <n v="0"/>
    <n v="0"/>
    <n v="0"/>
    <n v="0"/>
    <m/>
    <m/>
    <m/>
    <m/>
    <m/>
    <m/>
    <m/>
    <m/>
    <m/>
    <m/>
    <n v="1"/>
    <n v="0"/>
    <n v="1"/>
    <s v="Agawam River"/>
    <n v="42"/>
  </r>
  <r>
    <s v="133A-14"/>
    <m/>
    <x v="0"/>
    <s v="1 GULL LN"/>
    <n v="101"/>
    <s v="MURTEIRA PAUL A"/>
    <s v="MR30"/>
    <s v="ONE FAMILY"/>
    <s v="133/A/14//"/>
    <n v="0.21912000000000001"/>
    <n v="1"/>
    <n v="1"/>
    <n v="1"/>
    <n v="1"/>
    <s v="SEPTIC"/>
    <n v="0"/>
    <n v="1"/>
    <n v="12600"/>
    <s v="YES"/>
    <n v="12600"/>
    <s v="133A-14"/>
    <s v="Public Water,Septic"/>
    <s v="SEPTIC"/>
    <s v="SEPTIC"/>
    <n v="12600"/>
    <m/>
    <m/>
    <n v="1"/>
    <n v="1"/>
    <n v="2"/>
    <n v="872"/>
    <n v="1"/>
    <m/>
    <m/>
    <m/>
    <m/>
    <m/>
    <m/>
    <m/>
    <m/>
    <m/>
    <m/>
    <n v="1"/>
    <n v="9.68"/>
    <n v="1"/>
    <s v="Agawam River"/>
    <n v="42"/>
  </r>
  <r>
    <s v="61-1038"/>
    <m/>
    <x v="0"/>
    <s v="1 PARK ST"/>
    <n v="111"/>
    <s v="MJT PARK STREET LLC"/>
    <s v="MR30"/>
    <s v="APT 4-8  MDL-03"/>
    <s v="61//1038//"/>
    <n v="1.1901600000000001"/>
    <n v="0"/>
    <n v="0"/>
    <n v="1"/>
    <n v="1"/>
    <s v="SEWER"/>
    <n v="1"/>
    <n v="1"/>
    <n v="56300"/>
    <s v="YES"/>
    <n v="0"/>
    <s v="61-1038"/>
    <s v="All Public"/>
    <s v="SEWER"/>
    <s v="SEWER"/>
    <n v="56300"/>
    <m/>
    <m/>
    <n v="0"/>
    <n v="0"/>
    <n v="9"/>
    <n v="7082"/>
    <n v="2"/>
    <m/>
    <m/>
    <m/>
    <m/>
    <m/>
    <m/>
    <m/>
    <m/>
    <m/>
    <m/>
    <n v="1"/>
    <n v="0"/>
    <n v="1"/>
    <s v="Agawam River"/>
    <n v="42"/>
  </r>
  <r>
    <s v="132-1064"/>
    <m/>
    <x v="0"/>
    <s v="11 OLD CARR LANDING RD"/>
    <n v="106"/>
    <s v="ELDREDGE DAVID W"/>
    <s v="MR30"/>
    <s v="AC LND IMP  MDL-01"/>
    <s v="132//1064//"/>
    <n v="10.3025"/>
    <n v="0"/>
    <n v="0"/>
    <n v="0"/>
    <n v="0"/>
    <m/>
    <n v="0"/>
    <n v="0"/>
    <n v="0"/>
    <s v="YES"/>
    <n v="0"/>
    <s v="132-1064"/>
    <s v="Well"/>
    <m/>
    <m/>
    <n v="0"/>
    <m/>
    <m/>
    <n v="0"/>
    <n v="0"/>
    <n v="1"/>
    <n v="268"/>
    <n v="1"/>
    <m/>
    <m/>
    <m/>
    <m/>
    <m/>
    <m/>
    <m/>
    <m/>
    <m/>
    <m/>
    <n v="1"/>
    <n v="0"/>
    <n v="1"/>
    <s v="Agawam River"/>
    <n v="42"/>
  </r>
  <r>
    <s v="133-1046A"/>
    <m/>
    <x v="0"/>
    <s v="10 FANNIES LN"/>
    <n v="903"/>
    <s v="TOWN OF WAREHAM"/>
    <s v="MR30"/>
    <s v="MUNICIPAL  MDL-01"/>
    <s v="133//1046/A/"/>
    <n v="0.51861000000000002"/>
    <n v="1"/>
    <n v="1"/>
    <n v="1"/>
    <n v="1"/>
    <s v="SEPTIC"/>
    <n v="0"/>
    <n v="1"/>
    <n v="0"/>
    <s v="YES"/>
    <n v="0"/>
    <s v="133-1046A"/>
    <s v="Public Water,Septic"/>
    <s v="SEPTIC"/>
    <s v="SEPTIC"/>
    <n v="0"/>
    <m/>
    <m/>
    <n v="1"/>
    <n v="1"/>
    <n v="2"/>
    <n v="752"/>
    <n v="1"/>
    <m/>
    <m/>
    <m/>
    <m/>
    <m/>
    <m/>
    <m/>
    <m/>
    <m/>
    <m/>
    <n v="1"/>
    <n v="9.68"/>
    <n v="1"/>
    <s v="Agawam River"/>
    <n v="42"/>
  </r>
  <r>
    <s v="133A-62"/>
    <m/>
    <x v="0"/>
    <s v="26 PHEASANT AVE"/>
    <n v="101"/>
    <s v="CONNOR TIMOTHY A"/>
    <s v="MR30"/>
    <s v="ONE FAMILY"/>
    <s v="133/A/62//"/>
    <n v="0.23607"/>
    <n v="1"/>
    <n v="1"/>
    <n v="1"/>
    <n v="1"/>
    <s v="SEPTIC"/>
    <n v="0"/>
    <n v="1"/>
    <n v="8000"/>
    <s v="YES"/>
    <n v="8000"/>
    <s v="133A-62"/>
    <s v="Public Water,Septic"/>
    <s v="SEPTIC"/>
    <s v="SEPTIC"/>
    <n v="8000"/>
    <m/>
    <m/>
    <n v="1"/>
    <n v="1"/>
    <n v="2"/>
    <n v="720"/>
    <n v="1"/>
    <m/>
    <m/>
    <m/>
    <m/>
    <m/>
    <m/>
    <m/>
    <m/>
    <m/>
    <m/>
    <n v="1"/>
    <n v="9.68"/>
    <n v="1"/>
    <s v="Agawam River"/>
    <n v="42"/>
  </r>
  <r>
    <s v="133-1069"/>
    <m/>
    <x v="0"/>
    <s v="2805 CRAN HWY"/>
    <n v="101"/>
    <s v="FERNANDES EVA F LIFE ESTATE"/>
    <s v="SC"/>
    <s v="ONE FAMILY"/>
    <s v="133//1069//"/>
    <n v="0.16536999999999999"/>
    <n v="1"/>
    <n v="1"/>
    <n v="1"/>
    <n v="1"/>
    <s v="SEPTIC"/>
    <n v="0"/>
    <n v="1"/>
    <n v="10900"/>
    <s v="YES"/>
    <n v="10900"/>
    <s v="133-1069"/>
    <s v="Public Water,Septic"/>
    <s v="SEPTIC"/>
    <s v="SEPTIC"/>
    <n v="10900"/>
    <m/>
    <m/>
    <n v="1"/>
    <n v="1"/>
    <n v="3"/>
    <n v="1208"/>
    <n v="1"/>
    <m/>
    <m/>
    <m/>
    <m/>
    <m/>
    <m/>
    <m/>
    <m/>
    <m/>
    <m/>
    <n v="1"/>
    <n v="9.68"/>
    <n v="1"/>
    <s v="Agawam River"/>
    <n v="42"/>
  </r>
  <r>
    <s v="133A-88"/>
    <m/>
    <x v="0"/>
    <s v="30 MEADOWLARK DR"/>
    <n v="101"/>
    <s v="HARDING MARY I"/>
    <s v="MR30"/>
    <s v="ONE FAMILY"/>
    <s v="133/A/88//"/>
    <n v="0.22372"/>
    <n v="1"/>
    <n v="1"/>
    <n v="1"/>
    <n v="1"/>
    <s v="SEPTIC"/>
    <n v="0"/>
    <n v="1"/>
    <n v="2100"/>
    <s v="YES"/>
    <n v="2100"/>
    <s v="133A-88"/>
    <s v="Public Water,Septic"/>
    <s v="SEPTIC"/>
    <s v="SEPTIC"/>
    <n v="2100"/>
    <m/>
    <m/>
    <n v="1"/>
    <n v="1"/>
    <n v="2"/>
    <n v="364"/>
    <n v="1"/>
    <m/>
    <m/>
    <m/>
    <m/>
    <m/>
    <m/>
    <m/>
    <m/>
    <m/>
    <m/>
    <n v="1"/>
    <n v="9.68"/>
    <n v="1"/>
    <s v="Agawam River"/>
    <n v="42"/>
  </r>
  <r>
    <s v="LAND_NOPARC"/>
    <m/>
    <x v="0"/>
    <m/>
    <n v="0"/>
    <m/>
    <m/>
    <m/>
    <m/>
    <n v="2.7820000000000001E-2"/>
    <n v="0"/>
    <n v="0"/>
    <n v="0"/>
    <n v="0"/>
    <m/>
    <n v="0"/>
    <n v="0"/>
    <n v="0"/>
    <s v="NO"/>
    <n v="0"/>
    <m/>
    <m/>
    <m/>
    <m/>
    <n v="0"/>
    <m/>
    <m/>
    <n v="0"/>
    <n v="0"/>
    <n v="0"/>
    <n v="0"/>
    <n v="0"/>
    <m/>
    <m/>
    <m/>
    <m/>
    <m/>
    <m/>
    <m/>
    <m/>
    <m/>
    <m/>
    <n v="0"/>
    <n v="0"/>
    <n v="1"/>
    <s v="Mill Pond"/>
    <n v="20"/>
  </r>
  <r>
    <s v="133A-99"/>
    <m/>
    <x v="0"/>
    <s v="13 MALLARD RD"/>
    <n v="101"/>
    <s v="YAHNER ANDREW J"/>
    <s v="MR30"/>
    <s v="ONE FAMILY"/>
    <s v="133/A/99//"/>
    <n v="0.24027999999999999"/>
    <n v="1"/>
    <n v="1"/>
    <n v="1"/>
    <n v="1"/>
    <s v="SEPTIC"/>
    <n v="0"/>
    <n v="1"/>
    <n v="7800"/>
    <s v="YES"/>
    <n v="7800"/>
    <s v="133A-99"/>
    <s v="Public Water,Septic"/>
    <s v="SEPTIC"/>
    <s v="SEPTIC"/>
    <n v="7800"/>
    <m/>
    <m/>
    <n v="1"/>
    <n v="1"/>
    <n v="3"/>
    <n v="1300"/>
    <n v="2"/>
    <m/>
    <m/>
    <m/>
    <m/>
    <m/>
    <m/>
    <m/>
    <m/>
    <m/>
    <m/>
    <n v="1"/>
    <n v="9.68"/>
    <n v="1"/>
    <s v="Agawam River"/>
    <n v="42"/>
  </r>
  <r>
    <s v="132B-36"/>
    <m/>
    <x v="0"/>
    <s v="0 CRAN HWY  OFF"/>
    <n v="132"/>
    <s v="COLL PIERRE M"/>
    <s v="MR30"/>
    <s v="RES ACLNUD  MDL-00"/>
    <s v="132/B/36//"/>
    <n v="0.25768999999999997"/>
    <n v="0"/>
    <n v="0"/>
    <n v="0"/>
    <n v="0"/>
    <m/>
    <n v="0"/>
    <n v="0"/>
    <n v="0"/>
    <s v="YES"/>
    <n v="0"/>
    <s v="132B-36"/>
    <s v="Public Water,Septic"/>
    <s v="SEPTIC"/>
    <m/>
    <n v="0"/>
    <m/>
    <m/>
    <n v="0"/>
    <n v="0"/>
    <n v="0"/>
    <n v="0"/>
    <n v="0"/>
    <m/>
    <m/>
    <m/>
    <m/>
    <m/>
    <m/>
    <m/>
    <m/>
    <m/>
    <m/>
    <n v="1"/>
    <n v="0"/>
    <n v="1"/>
    <s v="Agawam River"/>
    <n v="42"/>
  </r>
  <r>
    <s v="133-1067"/>
    <m/>
    <x v="0"/>
    <s v="2801 CRAN HWY"/>
    <n v="101"/>
    <s v="CARDOZA JOSEPH J"/>
    <s v="SC"/>
    <s v="ONE FAMILY"/>
    <s v="133//1067//"/>
    <n v="0.50197999999999998"/>
    <n v="1"/>
    <n v="1"/>
    <n v="1"/>
    <n v="1"/>
    <s v="SEPTIC"/>
    <n v="0"/>
    <n v="1"/>
    <n v="5100"/>
    <s v="YES"/>
    <n v="5100"/>
    <s v="133-1067"/>
    <s v="Public Water,Septic"/>
    <s v="SEPTIC"/>
    <s v="SEPTIC"/>
    <n v="5100"/>
    <m/>
    <m/>
    <n v="1"/>
    <n v="1"/>
    <n v="3"/>
    <n v="1928"/>
    <n v="2"/>
    <m/>
    <m/>
    <m/>
    <m/>
    <m/>
    <m/>
    <m/>
    <m/>
    <m/>
    <m/>
    <n v="1"/>
    <n v="9.68"/>
    <n v="1"/>
    <s v="Agawam River"/>
    <n v="42"/>
  </r>
  <r>
    <s v="133A-15"/>
    <m/>
    <x v="0"/>
    <s v="3 GULL LN"/>
    <n v="101"/>
    <s v="AUSTIN KAREN H"/>
    <s v="MR30"/>
    <s v="ONE FAMILY"/>
    <s v="133/A/15//"/>
    <n v="0.25516"/>
    <n v="1"/>
    <n v="1"/>
    <n v="1"/>
    <n v="1"/>
    <s v="SEPTIC"/>
    <n v="0"/>
    <n v="1"/>
    <n v="12000"/>
    <s v="YES"/>
    <n v="12000"/>
    <s v="133A-15"/>
    <s v="Public Water,Septic"/>
    <s v="SEPTIC"/>
    <s v="SEPTIC"/>
    <n v="12000"/>
    <m/>
    <m/>
    <n v="1"/>
    <n v="1"/>
    <n v="3"/>
    <n v="1469"/>
    <n v="1.75"/>
    <m/>
    <m/>
    <m/>
    <m/>
    <m/>
    <m/>
    <m/>
    <m/>
    <m/>
    <m/>
    <n v="1"/>
    <n v="9.68"/>
    <n v="1"/>
    <s v="Agawam River"/>
    <n v="42"/>
  </r>
  <r>
    <s v="129A-3-7A"/>
    <m/>
    <x v="0"/>
    <s v="6 AMES ISLAND EXT"/>
    <n v="101"/>
    <s v="ROBADO KEVIN B"/>
    <s v="R130"/>
    <s v="ONE FAMILY"/>
    <s v="129/A3/7/A/"/>
    <n v="0.11189"/>
    <n v="1"/>
    <n v="1"/>
    <n v="1"/>
    <n v="1"/>
    <s v="SEPTIC"/>
    <n v="0"/>
    <n v="1"/>
    <n v="5800"/>
    <s v="NO_W1"/>
    <n v="5800"/>
    <s v="129A-3-7A"/>
    <s v="Well,Septic"/>
    <s v="SEPTIC"/>
    <s v="SEPTIC"/>
    <n v="5800"/>
    <m/>
    <m/>
    <n v="1"/>
    <n v="1"/>
    <n v="2"/>
    <n v="520"/>
    <n v="1"/>
    <m/>
    <m/>
    <m/>
    <m/>
    <m/>
    <m/>
    <m/>
    <m/>
    <m/>
    <m/>
    <n v="2"/>
    <n v="4.6463999999999999"/>
    <n v="1"/>
    <s v="Mill Pond"/>
    <n v="20"/>
  </r>
  <r>
    <s v="132-1050A"/>
    <m/>
    <x v="0"/>
    <s v="16 SWAN LANE"/>
    <n v="101"/>
    <s v="BREDBERG CAROL D"/>
    <s v="MR30"/>
    <s v="ONE FAMILY"/>
    <s v="132//1050/A/"/>
    <n v="0.56279000000000001"/>
    <n v="1"/>
    <n v="1"/>
    <n v="1"/>
    <n v="1"/>
    <s v="SEPTIC"/>
    <n v="0"/>
    <n v="1"/>
    <n v="5200"/>
    <s v="YES"/>
    <n v="5200"/>
    <s v="132-1050A"/>
    <s v="Public Water,Septic"/>
    <s v="SEPTIC"/>
    <s v="SEPTIC"/>
    <n v="5200"/>
    <m/>
    <m/>
    <n v="1"/>
    <n v="1"/>
    <n v="2"/>
    <n v="1460"/>
    <n v="2"/>
    <m/>
    <m/>
    <m/>
    <m/>
    <m/>
    <m/>
    <m/>
    <m/>
    <m/>
    <m/>
    <n v="3"/>
    <n v="9.68"/>
    <n v="1"/>
    <s v="Agawam River"/>
    <n v="42"/>
  </r>
  <r>
    <s v="132B-37"/>
    <m/>
    <x v="0"/>
    <s v="30 CRAN HWY  OFF"/>
    <n v="132"/>
    <s v="HAYES CONSTANCE J"/>
    <s v="MR30"/>
    <s v="RES ACLNUD  MDL-00"/>
    <s v="132/B/37//"/>
    <n v="0.19750000000000001"/>
    <n v="0"/>
    <n v="0"/>
    <n v="0"/>
    <n v="0"/>
    <m/>
    <n v="0"/>
    <n v="0"/>
    <n v="0"/>
    <s v="YES"/>
    <n v="0"/>
    <s v="132B-37"/>
    <s v="Public Water,Septic"/>
    <s v="SEPTIC"/>
    <m/>
    <n v="0"/>
    <m/>
    <m/>
    <n v="0"/>
    <n v="0"/>
    <n v="0"/>
    <n v="0"/>
    <n v="0"/>
    <m/>
    <m/>
    <m/>
    <m/>
    <m/>
    <m/>
    <m/>
    <m/>
    <m/>
    <m/>
    <n v="1"/>
    <n v="0"/>
    <n v="1"/>
    <s v="Agawam River"/>
    <n v="42"/>
  </r>
  <r>
    <s v="129A-3-B"/>
    <m/>
    <x v="0"/>
    <s v="7 AMES ISLAND EXT"/>
    <n v="101"/>
    <s v="ADAMS MAROLYN J"/>
    <s v="R130"/>
    <s v="ONE FAMILY"/>
    <s v="129/A3//B/"/>
    <n v="0.13528000000000001"/>
    <n v="1"/>
    <n v="1"/>
    <n v="1"/>
    <n v="1"/>
    <s v="SEPTIC"/>
    <n v="0"/>
    <n v="1"/>
    <n v="3100"/>
    <s v="YES"/>
    <n v="3100"/>
    <s v="129A-3-B"/>
    <s v="Well,Septic"/>
    <s v="SEPTIC"/>
    <s v="SEPTIC"/>
    <n v="3100"/>
    <m/>
    <m/>
    <n v="1"/>
    <n v="1"/>
    <n v="1"/>
    <n v="922"/>
    <n v="1"/>
    <m/>
    <m/>
    <m/>
    <m/>
    <m/>
    <m/>
    <m/>
    <m/>
    <m/>
    <m/>
    <n v="1"/>
    <n v="4.6463999999999999"/>
    <n v="1"/>
    <s v="Mill Pond"/>
    <n v="20"/>
  </r>
  <r>
    <s v="133-1047"/>
    <m/>
    <x v="0"/>
    <s v="15 SANDY RD"/>
    <n v="132"/>
    <s v="JOHNSON ALFRED A EXECUTOR"/>
    <s v="MR30"/>
    <s v="RES ACLNUD  MDL-00"/>
    <s v="133//1047//"/>
    <n v="0.25623000000000001"/>
    <n v="0"/>
    <n v="0"/>
    <n v="0"/>
    <n v="0"/>
    <m/>
    <n v="0"/>
    <n v="0"/>
    <n v="0"/>
    <s v="YES"/>
    <n v="0"/>
    <s v="133-1047"/>
    <s v="Well,Septic"/>
    <s v="SEPTIC"/>
    <m/>
    <n v="0"/>
    <m/>
    <m/>
    <n v="0"/>
    <n v="0"/>
    <n v="0"/>
    <n v="0"/>
    <n v="0"/>
    <m/>
    <m/>
    <m/>
    <m/>
    <m/>
    <m/>
    <m/>
    <m/>
    <m/>
    <m/>
    <n v="2"/>
    <n v="0"/>
    <n v="1"/>
    <s v="Agawam River"/>
    <n v="42"/>
  </r>
  <r>
    <s v="133A-16"/>
    <m/>
    <x v="0"/>
    <s v="5 GULL LN"/>
    <n v="101"/>
    <s v="MCDOUGAL KAREN A"/>
    <s v="MR30"/>
    <s v="ONE FAMILY"/>
    <s v="133/A/16//"/>
    <n v="0.27850000000000003"/>
    <n v="1"/>
    <n v="1"/>
    <n v="1"/>
    <n v="1"/>
    <s v="SEPTIC"/>
    <n v="0"/>
    <n v="1"/>
    <n v="12000"/>
    <s v="YES"/>
    <n v="12000"/>
    <s v="133A-16"/>
    <s v="Public Water,Septic"/>
    <s v="SEPTIC"/>
    <s v="SEPTIC"/>
    <n v="12000"/>
    <m/>
    <m/>
    <n v="1"/>
    <n v="1"/>
    <n v="3"/>
    <n v="988"/>
    <n v="1"/>
    <m/>
    <m/>
    <m/>
    <m/>
    <m/>
    <m/>
    <m/>
    <m/>
    <m/>
    <m/>
    <n v="1"/>
    <n v="9.68"/>
    <n v="1"/>
    <s v="Agawam River"/>
    <n v="42"/>
  </r>
  <r>
    <s v="129-1166"/>
    <m/>
    <x v="0"/>
    <s v="AMES ISLAND RD OFF"/>
    <n v="132"/>
    <s v="ROBADO KEVIN B"/>
    <s v="MR30"/>
    <s v="RES ACLNUD  MDL-00"/>
    <s v="129//1166//"/>
    <n v="5.8160000000000003E-2"/>
    <n v="0"/>
    <n v="0"/>
    <n v="0"/>
    <n v="0"/>
    <m/>
    <n v="0"/>
    <n v="0"/>
    <n v="0"/>
    <s v="YES"/>
    <n v="0"/>
    <s v="129-1166"/>
    <m/>
    <m/>
    <m/>
    <n v="0"/>
    <m/>
    <m/>
    <n v="0"/>
    <n v="0"/>
    <n v="0"/>
    <n v="0"/>
    <n v="0"/>
    <m/>
    <m/>
    <m/>
    <m/>
    <m/>
    <m/>
    <m/>
    <m/>
    <m/>
    <m/>
    <n v="1"/>
    <n v="0"/>
    <n v="1"/>
    <s v="Mill Pond"/>
    <n v="20"/>
  </r>
  <r>
    <s v="61-1015"/>
    <m/>
    <x v="0"/>
    <s v="485 MAIN ST"/>
    <n v="906"/>
    <s v="WESLEY UNITED METHODIST CHURCH"/>
    <s v="MR30"/>
    <s v="CHURCH ETC  MDL-01"/>
    <s v="61//1015//"/>
    <n v="0.53878999999999999"/>
    <n v="0"/>
    <n v="0"/>
    <n v="1"/>
    <n v="1"/>
    <s v="SEWER"/>
    <n v="1"/>
    <n v="1"/>
    <n v="31200"/>
    <s v="YES"/>
    <n v="0"/>
    <s v="61-1015"/>
    <s v="All Public"/>
    <s v="SEWER"/>
    <s v="SEWER"/>
    <n v="31200"/>
    <m/>
    <m/>
    <n v="0"/>
    <n v="0"/>
    <n v="3"/>
    <n v="1445"/>
    <n v="1.75"/>
    <m/>
    <m/>
    <m/>
    <m/>
    <m/>
    <m/>
    <m/>
    <m/>
    <m/>
    <m/>
    <n v="1"/>
    <n v="0"/>
    <n v="1"/>
    <s v="Agawam River"/>
    <n v="42"/>
  </r>
  <r>
    <s v="132-MR5C"/>
    <m/>
    <x v="0"/>
    <s v="119 MAYFLOWER RIDGE DR"/>
    <n v="132"/>
    <s v="MCCARTHY GERALD P"/>
    <s v="MR30"/>
    <s v="RES ACLNUD  MDL-00"/>
    <s v="132//MR5/C/"/>
    <n v="2.3424100000000001"/>
    <n v="0"/>
    <n v="0"/>
    <n v="0"/>
    <n v="0"/>
    <m/>
    <n v="0"/>
    <n v="0"/>
    <n v="0"/>
    <s v="YES"/>
    <n v="0"/>
    <s v="132-MR5C"/>
    <m/>
    <m/>
    <m/>
    <n v="0"/>
    <m/>
    <m/>
    <n v="0"/>
    <n v="0"/>
    <n v="0"/>
    <n v="0"/>
    <n v="0"/>
    <m/>
    <m/>
    <m/>
    <m/>
    <m/>
    <m/>
    <m/>
    <m/>
    <m/>
    <m/>
    <n v="1"/>
    <n v="0"/>
    <n v="1"/>
    <s v="Agawam River"/>
    <n v="42"/>
  </r>
  <r>
    <s v="133A-108"/>
    <m/>
    <x v="0"/>
    <s v="10 MALLARD RD"/>
    <n v="131"/>
    <s v="PACKARD DAVID F"/>
    <s v="MR30"/>
    <s v="RES ACLNPO  MDL-00"/>
    <s v="133/A/108//"/>
    <n v="0.34361999999999998"/>
    <n v="0"/>
    <n v="0"/>
    <n v="0"/>
    <n v="0"/>
    <m/>
    <n v="0"/>
    <n v="0"/>
    <n v="0"/>
    <s v="YES"/>
    <n v="0"/>
    <s v="133A-108"/>
    <s v="Public Water,Septic"/>
    <s v="SEPTIC"/>
    <m/>
    <n v="0"/>
    <m/>
    <m/>
    <n v="0"/>
    <n v="0"/>
    <n v="0"/>
    <n v="0"/>
    <n v="0"/>
    <m/>
    <m/>
    <m/>
    <m/>
    <m/>
    <m/>
    <m/>
    <m/>
    <m/>
    <m/>
    <n v="1"/>
    <n v="0"/>
    <n v="1"/>
    <s v="Agawam River"/>
    <n v="42"/>
  </r>
  <r>
    <s v="132B-78"/>
    <m/>
    <x v="0"/>
    <s v="31 CRAN HWY  OFF"/>
    <n v="132"/>
    <s v="HAYES CONSTANCE J"/>
    <s v="MR30"/>
    <s v="RES ACLNUD  MDL-00"/>
    <s v="132/B/78//"/>
    <n v="0.27699000000000001"/>
    <n v="0"/>
    <n v="0"/>
    <n v="0"/>
    <n v="0"/>
    <m/>
    <n v="0"/>
    <n v="0"/>
    <n v="0"/>
    <s v="YES"/>
    <n v="0"/>
    <s v="132B-78"/>
    <s v="Public Water,Septic"/>
    <s v="SEPTIC"/>
    <m/>
    <n v="0"/>
    <m/>
    <m/>
    <n v="0"/>
    <n v="0"/>
    <n v="0"/>
    <n v="0"/>
    <n v="0"/>
    <m/>
    <m/>
    <m/>
    <m/>
    <m/>
    <m/>
    <m/>
    <m/>
    <m/>
    <m/>
    <n v="1"/>
    <n v="0"/>
    <n v="1"/>
    <s v="Bog Stream"/>
    <n v="35"/>
  </r>
  <r>
    <s v="61-1173"/>
    <m/>
    <x v="0"/>
    <s v="498 MAIN ST"/>
    <n v="906"/>
    <s v="FIRST CONGREGATIONAL CHURCH"/>
    <s v="MR30"/>
    <s v="CHURCH ETC  MDL-96"/>
    <s v="61//1173//"/>
    <n v="1.0970800000000001"/>
    <n v="0"/>
    <n v="0"/>
    <n v="1"/>
    <n v="1"/>
    <s v="SEWER"/>
    <n v="1"/>
    <n v="0"/>
    <n v="0"/>
    <s v="YES"/>
    <n v="0"/>
    <s v="61-1173"/>
    <s v="All Public"/>
    <s v="SEWER"/>
    <s v="SEWER"/>
    <n v="0"/>
    <m/>
    <m/>
    <n v="0"/>
    <n v="0"/>
    <n v="0"/>
    <n v="5350"/>
    <n v="1"/>
    <m/>
    <m/>
    <m/>
    <m/>
    <m/>
    <m/>
    <m/>
    <m/>
    <m/>
    <m/>
    <n v="1"/>
    <n v="0"/>
    <n v="1"/>
    <s v="Agawam River"/>
    <n v="42"/>
  </r>
  <r>
    <s v="132B-18"/>
    <m/>
    <x v="0"/>
    <s v="0 CRAN HWY  OFF"/>
    <n v="132"/>
    <s v="HAYES CONSTANCE J"/>
    <s v="MR30"/>
    <s v="RES ACLNUD  MDL-00"/>
    <s v="132/B/18//"/>
    <n v="0.23149"/>
    <n v="0"/>
    <n v="0"/>
    <n v="0"/>
    <n v="0"/>
    <m/>
    <n v="0"/>
    <n v="0"/>
    <n v="0"/>
    <s v="YES"/>
    <n v="0"/>
    <s v="132B-18"/>
    <s v="Public Water,Septic"/>
    <s v="SEPTIC"/>
    <m/>
    <n v="0"/>
    <m/>
    <m/>
    <n v="0"/>
    <n v="0"/>
    <n v="0"/>
    <n v="0"/>
    <n v="0"/>
    <m/>
    <m/>
    <m/>
    <m/>
    <m/>
    <m/>
    <m/>
    <m/>
    <m/>
    <m/>
    <n v="1"/>
    <n v="0"/>
    <n v="1"/>
    <s v="Agawam River"/>
    <n v="42"/>
  </r>
  <r>
    <s v="83-1020"/>
    <m/>
    <x v="0"/>
    <s v="0 MAIN ST"/>
    <n v="132"/>
    <s v="GODFREY CRANSTON H"/>
    <s v="MR30"/>
    <s v="RES ACLNUD  MDL-00"/>
    <s v="83//1020//"/>
    <n v="2.7869299999999999"/>
    <n v="0"/>
    <n v="0"/>
    <n v="0"/>
    <n v="0"/>
    <m/>
    <n v="0"/>
    <n v="0"/>
    <n v="0"/>
    <s v="YES"/>
    <n v="0"/>
    <s v="83-1020"/>
    <m/>
    <m/>
    <m/>
    <n v="0"/>
    <m/>
    <m/>
    <n v="0"/>
    <n v="0"/>
    <n v="0"/>
    <n v="0"/>
    <n v="0"/>
    <m/>
    <m/>
    <m/>
    <m/>
    <m/>
    <m/>
    <m/>
    <m/>
    <m/>
    <m/>
    <n v="1"/>
    <n v="0"/>
    <n v="1"/>
    <s v="Broad Marsh River"/>
    <n v="43"/>
  </r>
  <r>
    <s v="83-1018A"/>
    <m/>
    <x v="0"/>
    <s v="532 MAIN ST"/>
    <n v="104"/>
    <s v="WENTWORTH PAUL"/>
    <s v="MR30"/>
    <s v="TWO FAMILY"/>
    <s v="83//1018/A/"/>
    <n v="2.86917"/>
    <n v="0"/>
    <n v="0"/>
    <n v="1"/>
    <n v="1"/>
    <s v="SEWER"/>
    <n v="1"/>
    <n v="1"/>
    <n v="17800"/>
    <s v="YES"/>
    <n v="0"/>
    <s v="83-1018A"/>
    <s v="All Public"/>
    <s v="SEWER"/>
    <s v="SEWER"/>
    <n v="17800"/>
    <m/>
    <m/>
    <n v="0"/>
    <n v="0"/>
    <n v="6"/>
    <n v="3418"/>
    <n v="2"/>
    <m/>
    <m/>
    <m/>
    <m/>
    <m/>
    <m/>
    <m/>
    <m/>
    <m/>
    <m/>
    <n v="1"/>
    <n v="0"/>
    <n v="1"/>
    <s v="Broad Marsh River"/>
    <n v="43"/>
  </r>
  <r>
    <s v="133A-76"/>
    <m/>
    <x v="0"/>
    <s v="27 MEADOWLARK DR"/>
    <n v="101"/>
    <s v="BRUN RONALD A"/>
    <s v="MR30"/>
    <s v="ONE FAMILY"/>
    <s v="133/A/76//"/>
    <n v="0.29082999999999998"/>
    <n v="1"/>
    <n v="1"/>
    <n v="1"/>
    <n v="1"/>
    <s v="SEPTIC"/>
    <n v="0"/>
    <n v="1"/>
    <n v="11400"/>
    <s v="YES"/>
    <n v="11400"/>
    <s v="133A-76"/>
    <s v="Public Water,Septic"/>
    <s v="SEPTIC"/>
    <s v="SEPTIC"/>
    <n v="11400"/>
    <m/>
    <m/>
    <n v="1"/>
    <n v="1"/>
    <n v="3"/>
    <n v="1973"/>
    <n v="1.75"/>
    <m/>
    <m/>
    <m/>
    <m/>
    <m/>
    <m/>
    <m/>
    <m/>
    <m/>
    <m/>
    <n v="1"/>
    <n v="9.68"/>
    <n v="1"/>
    <s v="Agawam River"/>
    <n v="42"/>
  </r>
  <r>
    <s v="129-A2"/>
    <m/>
    <x v="0"/>
    <s v="0 MAPLE SPRGS RD"/>
    <n v="132"/>
    <s v="ADAMS MAROLYN"/>
    <s v="MR30"/>
    <s v="RES ACLNUD  MDL-00"/>
    <s v="129//A2//"/>
    <n v="0.17282"/>
    <n v="0"/>
    <n v="0"/>
    <n v="0"/>
    <n v="0"/>
    <m/>
    <n v="0"/>
    <n v="0"/>
    <n v="0"/>
    <s v="YES"/>
    <n v="0"/>
    <s v="129-A2"/>
    <m/>
    <m/>
    <m/>
    <n v="0"/>
    <m/>
    <m/>
    <n v="0"/>
    <n v="0"/>
    <n v="0"/>
    <n v="0"/>
    <n v="0"/>
    <m/>
    <m/>
    <m/>
    <m/>
    <m/>
    <m/>
    <m/>
    <m/>
    <m/>
    <m/>
    <n v="1"/>
    <n v="0"/>
    <n v="1"/>
    <s v="Mill Pond"/>
    <n v="20"/>
  </r>
  <r>
    <s v="133-1045"/>
    <m/>
    <x v="0"/>
    <s v="17 SANDY RD"/>
    <n v="132"/>
    <s v="PETERS JOSEPH"/>
    <s v="MR30"/>
    <s v="RES ACLNUD  MDL-00"/>
    <s v="133//1045//"/>
    <n v="0.26334000000000002"/>
    <n v="0"/>
    <n v="0"/>
    <n v="0"/>
    <n v="0"/>
    <m/>
    <n v="0"/>
    <n v="0"/>
    <n v="0"/>
    <s v="YES"/>
    <n v="0"/>
    <s v="133-1045"/>
    <s v="Well,Septic"/>
    <s v="SEPTIC"/>
    <m/>
    <n v="0"/>
    <m/>
    <m/>
    <n v="0"/>
    <n v="0"/>
    <n v="0"/>
    <n v="0"/>
    <n v="0"/>
    <m/>
    <m/>
    <m/>
    <m/>
    <m/>
    <m/>
    <m/>
    <m/>
    <m/>
    <m/>
    <n v="1"/>
    <n v="0"/>
    <n v="1"/>
    <s v="Agawam River"/>
    <n v="42"/>
  </r>
  <r>
    <s v="61-1014B"/>
    <m/>
    <x v="0"/>
    <s v="0 MAIN ST"/>
    <n v="906"/>
    <s v="WESLEY UNITED METHODIST CHURCH"/>
    <s v="MR30"/>
    <s v="CHURCH ETC  MDL-00"/>
    <s v="61//1014/B/"/>
    <n v="8.2030000000000006E-2"/>
    <n v="0"/>
    <n v="0"/>
    <n v="0"/>
    <n v="0"/>
    <m/>
    <n v="0"/>
    <n v="0"/>
    <n v="0"/>
    <s v="YES"/>
    <n v="0"/>
    <s v="61-1014B"/>
    <s v="All Public"/>
    <s v="SEWER"/>
    <m/>
    <n v="0"/>
    <m/>
    <m/>
    <n v="0"/>
    <n v="0"/>
    <n v="0"/>
    <n v="0"/>
    <n v="0"/>
    <m/>
    <m/>
    <m/>
    <m/>
    <m/>
    <m/>
    <m/>
    <m/>
    <m/>
    <m/>
    <n v="1"/>
    <n v="0"/>
    <n v="1"/>
    <s v="Agawam River"/>
    <n v="42"/>
  </r>
  <r>
    <s v="133-1066"/>
    <m/>
    <x v="0"/>
    <s v="2795 CRAN HWY"/>
    <n v="101"/>
    <s v="MAURICE CHARLES W"/>
    <s v="SC"/>
    <s v="ONE FAMILY"/>
    <s v="133//1066//"/>
    <n v="0.51124999999999998"/>
    <n v="1"/>
    <n v="1"/>
    <n v="1"/>
    <n v="1"/>
    <s v="SEPTIC"/>
    <n v="0"/>
    <n v="1"/>
    <n v="1600"/>
    <s v="YES"/>
    <n v="1600"/>
    <s v="133-1066"/>
    <s v="Public Water,Septic"/>
    <s v="SEPTIC"/>
    <s v="SEPTIC"/>
    <n v="1600"/>
    <m/>
    <m/>
    <n v="1"/>
    <n v="1"/>
    <n v="3"/>
    <n v="979"/>
    <n v="1.75"/>
    <m/>
    <m/>
    <m/>
    <m/>
    <m/>
    <m/>
    <m/>
    <m/>
    <m/>
    <m/>
    <n v="1"/>
    <n v="9.68"/>
    <n v="1"/>
    <s v="Agawam River"/>
    <n v="42"/>
  </r>
  <r>
    <s v="61-50"/>
    <m/>
    <x v="0"/>
    <s v="9 STONEY RUN DR"/>
    <n v="101"/>
    <s v="SLAVIN OWEN J"/>
    <s v="MR30"/>
    <s v="ONE FAMILY"/>
    <s v="61//50//"/>
    <n v="0.48531000000000002"/>
    <n v="1"/>
    <n v="1"/>
    <n v="1"/>
    <n v="1"/>
    <s v="SEPTIC"/>
    <n v="0"/>
    <n v="1"/>
    <n v="5100"/>
    <s v="YES"/>
    <n v="5100"/>
    <s v="61-50"/>
    <s v="Public Water,Public Sewer"/>
    <s v="SEWER"/>
    <s v="SEPTIC"/>
    <n v="5100"/>
    <m/>
    <m/>
    <n v="1"/>
    <n v="1"/>
    <n v="3"/>
    <n v="1734"/>
    <n v="2"/>
    <m/>
    <m/>
    <m/>
    <m/>
    <m/>
    <m/>
    <m/>
    <m/>
    <m/>
    <m/>
    <n v="1"/>
    <n v="9.68"/>
    <n v="1"/>
    <s v="Agawam River"/>
    <n v="42"/>
  </r>
  <r>
    <s v="133A-13"/>
    <m/>
    <x v="0"/>
    <s v="25 PHEASANT AVE"/>
    <n v="101"/>
    <s v="SORBELLO ROBERT J"/>
    <s v="MR30"/>
    <s v="ONE FAMILY"/>
    <s v="133/A/13//"/>
    <n v="0.23685999999999999"/>
    <n v="1"/>
    <n v="1"/>
    <n v="1"/>
    <n v="1"/>
    <s v="SEPTIC"/>
    <n v="0"/>
    <n v="1"/>
    <n v="4800"/>
    <s v="YES"/>
    <n v="4800"/>
    <s v="133A-13"/>
    <s v="Public Water,Septic"/>
    <s v="SEPTIC"/>
    <s v="SEPTIC"/>
    <n v="4800"/>
    <m/>
    <m/>
    <n v="1"/>
    <n v="1"/>
    <n v="3"/>
    <n v="1144"/>
    <n v="1"/>
    <m/>
    <m/>
    <m/>
    <m/>
    <m/>
    <m/>
    <m/>
    <m/>
    <m/>
    <m/>
    <n v="1"/>
    <n v="9.68"/>
    <n v="1"/>
    <s v="Agawam River"/>
    <n v="42"/>
  </r>
  <r>
    <s v="61-1210"/>
    <m/>
    <x v="0"/>
    <s v="0 TREMONT RD"/>
    <n v="924"/>
    <s v="COMM OF MASS"/>
    <s v="MR30"/>
    <s v="MASS X-WAY  MDL-00"/>
    <s v="61//1210//"/>
    <n v="1.21898"/>
    <n v="0"/>
    <n v="0"/>
    <n v="0"/>
    <n v="0"/>
    <m/>
    <n v="0"/>
    <n v="0"/>
    <n v="0"/>
    <s v="YES"/>
    <n v="0"/>
    <s v="61-1210"/>
    <s v="All Public"/>
    <s v="SEWER"/>
    <m/>
    <n v="0"/>
    <m/>
    <m/>
    <n v="0"/>
    <n v="0"/>
    <n v="0"/>
    <n v="0"/>
    <n v="0"/>
    <m/>
    <m/>
    <m/>
    <m/>
    <m/>
    <m/>
    <m/>
    <m/>
    <m/>
    <m/>
    <n v="1"/>
    <n v="0"/>
    <n v="1"/>
    <s v="Agawam River"/>
    <n v="42"/>
  </r>
  <r>
    <s v="132-1063"/>
    <m/>
    <x v="0"/>
    <s v="19 OLD CARR LANDING RD"/>
    <n v="132"/>
    <s v="ELDREDGE DAVID WILLIAM"/>
    <s v="MR30"/>
    <s v="RES ACLNUD  MDL-00"/>
    <s v="132//1063//"/>
    <n v="9.8752800000000001"/>
    <n v="0"/>
    <n v="0"/>
    <n v="0"/>
    <n v="0"/>
    <m/>
    <n v="0"/>
    <n v="0"/>
    <n v="0"/>
    <s v="YES"/>
    <n v="0"/>
    <s v="132-1063"/>
    <s v="Public Water,Septic"/>
    <s v="SEPTIC"/>
    <m/>
    <n v="0"/>
    <m/>
    <m/>
    <n v="0"/>
    <n v="0"/>
    <n v="0"/>
    <n v="0"/>
    <n v="0"/>
    <m/>
    <m/>
    <m/>
    <m/>
    <m/>
    <m/>
    <m/>
    <m/>
    <m/>
    <m/>
    <n v="1"/>
    <n v="0"/>
    <n v="1"/>
    <s v="Agawam River"/>
    <n v="42"/>
  </r>
  <r>
    <s v="83-1005F"/>
    <m/>
    <x v="0"/>
    <s v="207 HATHAWAY ST"/>
    <n v="101"/>
    <s v="MESSINA MICHAEL J"/>
    <s v="MR30"/>
    <s v="ONE FAMILY"/>
    <s v="83//1005/F/"/>
    <n v="0.86272000000000004"/>
    <n v="1"/>
    <n v="1"/>
    <n v="1"/>
    <n v="1"/>
    <s v="SEPTIC"/>
    <n v="0"/>
    <n v="1"/>
    <n v="24200"/>
    <s v="YES"/>
    <n v="24200"/>
    <s v="83-1005F"/>
    <s v="Public Water,Septic"/>
    <s v="SEPTIC"/>
    <s v="SEPTIC"/>
    <n v="24200"/>
    <m/>
    <m/>
    <n v="1"/>
    <n v="1"/>
    <n v="3"/>
    <n v="1503"/>
    <n v="1.75"/>
    <m/>
    <m/>
    <m/>
    <m/>
    <m/>
    <m/>
    <m/>
    <m/>
    <m/>
    <m/>
    <n v="1"/>
    <n v="9.68"/>
    <n v="1"/>
    <s v="Broad Marsh River"/>
    <n v="43"/>
  </r>
  <r>
    <s v="133A-87"/>
    <m/>
    <x v="0"/>
    <s v="28 MEADOWLARK DR"/>
    <n v="101"/>
    <s v="LAFRENIERE JERI A"/>
    <s v="MR30"/>
    <s v="ONE FAMILY"/>
    <s v="133/A/87//"/>
    <n v="0.22195999999999999"/>
    <n v="1"/>
    <n v="1"/>
    <n v="1"/>
    <n v="1"/>
    <s v="SEPTIC"/>
    <n v="0"/>
    <n v="1"/>
    <n v="23700"/>
    <s v="YES"/>
    <n v="23700"/>
    <s v="133A-87"/>
    <s v="Public Water,Septic"/>
    <s v="SEPTIC"/>
    <s v="SEPTIC"/>
    <n v="23700"/>
    <m/>
    <m/>
    <n v="1"/>
    <n v="1"/>
    <n v="3"/>
    <n v="1387"/>
    <n v="1.75"/>
    <m/>
    <m/>
    <m/>
    <m/>
    <m/>
    <m/>
    <m/>
    <m/>
    <m/>
    <m/>
    <n v="1"/>
    <n v="9.68"/>
    <n v="1"/>
    <s v="Agawam River"/>
    <n v="42"/>
  </r>
  <r>
    <s v="129A-3-A"/>
    <m/>
    <x v="0"/>
    <s v="10 AMES ISLAND EXT"/>
    <n v="101"/>
    <s v="FRENETTE PETER J"/>
    <s v="R130"/>
    <s v="ONE FAMILY"/>
    <s v="129/A3//A/"/>
    <n v="8.8419999999999999E-2"/>
    <n v="1"/>
    <n v="1"/>
    <n v="1"/>
    <n v="1"/>
    <s v="SEPTIC"/>
    <n v="0"/>
    <n v="1"/>
    <n v="11700"/>
    <s v="YES"/>
    <n v="11700"/>
    <s v="129A-3-A"/>
    <s v="Well,Septic"/>
    <s v="SEPTIC"/>
    <s v="SEPTIC"/>
    <n v="11700"/>
    <m/>
    <m/>
    <n v="1"/>
    <n v="1"/>
    <n v="3"/>
    <n v="1488"/>
    <n v="2"/>
    <m/>
    <m/>
    <m/>
    <m/>
    <m/>
    <m/>
    <m/>
    <m/>
    <m/>
    <m/>
    <n v="1"/>
    <n v="4.6463999999999999"/>
    <n v="1"/>
    <s v="Mill Pond"/>
    <n v="20"/>
  </r>
  <r>
    <s v="133A-61"/>
    <m/>
    <x v="0"/>
    <s v="24 PHEASANT AVE"/>
    <n v="101"/>
    <s v="VIGNOLO JOSEPHINE"/>
    <s v="MR30"/>
    <s v="ONE FAMILY"/>
    <s v="133/A/61//"/>
    <n v="0.27743000000000001"/>
    <n v="1"/>
    <n v="1"/>
    <n v="1"/>
    <n v="1"/>
    <s v="SEPTIC"/>
    <n v="0"/>
    <n v="1"/>
    <n v="1400"/>
    <s v="YES"/>
    <n v="1400"/>
    <s v="133A-61"/>
    <s v="Public Water,Septic"/>
    <s v="SEPTIC"/>
    <s v="SEPTIC"/>
    <n v="1400"/>
    <m/>
    <m/>
    <n v="1"/>
    <n v="1"/>
    <n v="3"/>
    <n v="1040"/>
    <n v="1"/>
    <m/>
    <m/>
    <m/>
    <m/>
    <m/>
    <m/>
    <m/>
    <m/>
    <m/>
    <m/>
    <n v="1"/>
    <n v="9.68"/>
    <n v="1"/>
    <s v="Agawam River"/>
    <n v="42"/>
  </r>
  <r>
    <s v="133A-98"/>
    <m/>
    <x v="0"/>
    <s v="11 MALLARD RD"/>
    <n v="101"/>
    <s v="CASWELL ROBERT"/>
    <s v="MR30"/>
    <s v="ONE FAMILY"/>
    <s v="133/A/98//"/>
    <n v="0.24590999999999999"/>
    <n v="1"/>
    <n v="1"/>
    <n v="1"/>
    <n v="1"/>
    <s v="SEPTIC"/>
    <n v="0"/>
    <n v="1"/>
    <n v="800"/>
    <s v="YES"/>
    <n v="800"/>
    <s v="133A-98"/>
    <s v="Public Water"/>
    <m/>
    <s v="SEPTIC"/>
    <n v="800"/>
    <m/>
    <m/>
    <n v="1"/>
    <n v="1"/>
    <n v="3"/>
    <n v="880"/>
    <n v="1"/>
    <m/>
    <m/>
    <m/>
    <m/>
    <m/>
    <m/>
    <m/>
    <m/>
    <m/>
    <m/>
    <n v="1"/>
    <n v="9.68"/>
    <n v="1"/>
    <s v="Agawam River"/>
    <n v="42"/>
  </r>
  <r>
    <s v="61-1172"/>
    <m/>
    <x v="0"/>
    <s v="504 MAIN ST"/>
    <n v="101"/>
    <s v="DONOVAN WILLIAM JOSEPH &amp; CLAIRE EV"/>
    <s v="MR30"/>
    <s v="ONE FAMILY"/>
    <s v="61//1172//"/>
    <n v="1.5385"/>
    <n v="0"/>
    <n v="0"/>
    <n v="1"/>
    <n v="1"/>
    <s v="SEWER"/>
    <n v="1"/>
    <n v="0"/>
    <n v="0"/>
    <s v="YES"/>
    <n v="0"/>
    <s v="61-1172"/>
    <s v="All Public"/>
    <s v="SEWER"/>
    <s v="SEWER"/>
    <n v="0"/>
    <m/>
    <m/>
    <n v="0"/>
    <n v="0"/>
    <n v="4"/>
    <n v="3202"/>
    <n v="2"/>
    <m/>
    <m/>
    <m/>
    <m/>
    <m/>
    <m/>
    <m/>
    <m/>
    <m/>
    <m/>
    <n v="2"/>
    <n v="0"/>
    <n v="1"/>
    <s v="Agawam River"/>
    <n v="42"/>
  </r>
  <r>
    <s v="132B-41"/>
    <m/>
    <x v="0"/>
    <s v="0 CRAN HWY  OFF"/>
    <n v="132"/>
    <s v="JOSEPH HERBERT J JR ET ALS"/>
    <s v="MR30"/>
    <s v="RES ACLNUD  MDL-00"/>
    <s v="132/B/41//"/>
    <n v="0.31153999999999998"/>
    <n v="0"/>
    <n v="0"/>
    <n v="0"/>
    <n v="0"/>
    <m/>
    <n v="0"/>
    <n v="0"/>
    <n v="0"/>
    <s v="YES"/>
    <n v="0"/>
    <s v="132B-41"/>
    <s v="Public Water,Septic"/>
    <s v="SEPTIC"/>
    <m/>
    <n v="0"/>
    <m/>
    <m/>
    <n v="0"/>
    <n v="0"/>
    <n v="0"/>
    <n v="0"/>
    <n v="0"/>
    <m/>
    <m/>
    <m/>
    <m/>
    <m/>
    <m/>
    <m/>
    <m/>
    <m/>
    <m/>
    <n v="1"/>
    <n v="0"/>
    <n v="1"/>
    <s v="Agawam River"/>
    <n v="42"/>
  </r>
  <r>
    <s v="129A-3-T1"/>
    <m/>
    <x v="0"/>
    <s v="9 AMES ISLAND EXT"/>
    <n v="132"/>
    <s v="FRENETTE PETER J"/>
    <s v="R130"/>
    <s v="RES ACLNUD  MDL-00"/>
    <s v="129/A3/T1//"/>
    <n v="6.2260000000000003E-2"/>
    <n v="0"/>
    <n v="0"/>
    <n v="0"/>
    <n v="0"/>
    <m/>
    <n v="0"/>
    <n v="0"/>
    <n v="0"/>
    <s v="YES"/>
    <n v="0"/>
    <s v="129A-3-T1"/>
    <m/>
    <m/>
    <m/>
    <n v="0"/>
    <m/>
    <m/>
    <n v="0"/>
    <n v="0"/>
    <n v="0"/>
    <n v="0"/>
    <n v="0"/>
    <m/>
    <m/>
    <m/>
    <m/>
    <m/>
    <m/>
    <m/>
    <m/>
    <m/>
    <m/>
    <n v="1"/>
    <n v="0"/>
    <n v="1"/>
    <s v="Mill Pond"/>
    <n v="20"/>
  </r>
  <r>
    <s v="129-1052A"/>
    <m/>
    <x v="0"/>
    <s v="2822 CRAN HWY"/>
    <n v="322"/>
    <s v="ATLANTIC BOAT STORE LLC"/>
    <s v="SC"/>
    <s v="STORE/SHOP  MDL-96"/>
    <s v="129//1052/A/"/>
    <n v="1.7518400000000001"/>
    <n v="1"/>
    <n v="1"/>
    <n v="1"/>
    <n v="1"/>
    <s v="SEPTIC"/>
    <n v="0"/>
    <n v="1"/>
    <n v="17500"/>
    <s v="YES"/>
    <n v="17500"/>
    <s v="129-1052A"/>
    <s v="All Public"/>
    <s v="SEWER"/>
    <s v="SEPTIC"/>
    <n v="17500"/>
    <m/>
    <m/>
    <n v="1"/>
    <n v="1"/>
    <n v="0"/>
    <n v="5040"/>
    <n v="1"/>
    <m/>
    <m/>
    <m/>
    <m/>
    <m/>
    <m/>
    <m/>
    <m/>
    <m/>
    <m/>
    <n v="3"/>
    <n v="9.68"/>
    <n v="1"/>
    <s v="Agawam River"/>
    <n v="42"/>
  </r>
  <r>
    <s v="133A-107"/>
    <m/>
    <x v="0"/>
    <s v="8 MALLARD RD"/>
    <n v="131"/>
    <s v="SANDWICH COOPERATIVE BANK"/>
    <s v="MR30"/>
    <s v="RES ACLNPO  MDL-00"/>
    <s v="133/A/107//"/>
    <n v="0.35632000000000003"/>
    <n v="0"/>
    <n v="0"/>
    <n v="0"/>
    <n v="0"/>
    <m/>
    <n v="0"/>
    <n v="0"/>
    <n v="0"/>
    <s v="YES"/>
    <n v="0"/>
    <s v="133A-107"/>
    <s v="Public Water,Septic"/>
    <s v="SEPTIC"/>
    <m/>
    <n v="0"/>
    <m/>
    <m/>
    <n v="0"/>
    <n v="0"/>
    <n v="0"/>
    <n v="0"/>
    <n v="0"/>
    <m/>
    <m/>
    <m/>
    <m/>
    <m/>
    <m/>
    <m/>
    <m/>
    <m/>
    <m/>
    <n v="1"/>
    <n v="0"/>
    <n v="1"/>
    <s v="Agawam River"/>
    <n v="42"/>
  </r>
  <r>
    <s v="129-1049"/>
    <m/>
    <x v="0"/>
    <s v="2820 CRAN HWY"/>
    <n v="316"/>
    <s v="ATLANTIC ANNEX LLC"/>
    <s v="SC"/>
    <s v="COMM WHSE  MDL-96"/>
    <s v="129//1049//"/>
    <n v="0.66771000000000003"/>
    <n v="1"/>
    <n v="1"/>
    <n v="1"/>
    <n v="1"/>
    <s v="SEPTIC"/>
    <n v="0"/>
    <n v="1"/>
    <n v="35900"/>
    <s v="YES"/>
    <n v="35900"/>
    <s v="129-1049"/>
    <m/>
    <m/>
    <s v="SEPTIC"/>
    <n v="35900"/>
    <m/>
    <m/>
    <n v="1"/>
    <n v="1"/>
    <n v="0"/>
    <n v="8120"/>
    <n v="1"/>
    <m/>
    <m/>
    <m/>
    <m/>
    <m/>
    <m/>
    <m/>
    <m/>
    <m/>
    <m/>
    <n v="2"/>
    <n v="9.68"/>
    <n v="1"/>
    <s v="Agawam River"/>
    <n v="42"/>
  </r>
  <r>
    <s v="132B-17"/>
    <m/>
    <x v="0"/>
    <s v="0 CRAN HWY  OFF"/>
    <n v="132"/>
    <s v="JOSEPH HERBERT J JR ET ALS"/>
    <s v="MR30"/>
    <s v="RES ACLNUD  MDL-00"/>
    <s v="132/B/17//"/>
    <n v="6.3329999999999997E-2"/>
    <n v="0"/>
    <n v="0"/>
    <n v="0"/>
    <n v="0"/>
    <m/>
    <n v="0"/>
    <n v="0"/>
    <n v="0"/>
    <s v="YES"/>
    <n v="0"/>
    <s v="132B-17"/>
    <s v="Public Water,Septic"/>
    <s v="SEPTIC"/>
    <m/>
    <n v="0"/>
    <m/>
    <m/>
    <n v="0"/>
    <n v="0"/>
    <n v="0"/>
    <n v="0"/>
    <n v="0"/>
    <m/>
    <m/>
    <m/>
    <m/>
    <m/>
    <m/>
    <m/>
    <m/>
    <m/>
    <m/>
    <n v="1"/>
    <n v="0"/>
    <n v="1"/>
    <s v="Agawam River"/>
    <n v="42"/>
  </r>
  <r>
    <s v="132-1087"/>
    <m/>
    <x v="0"/>
    <s v="14 SWAN LANE"/>
    <n v="131"/>
    <s v="TREMONT NAIL LIMITED PARTNERSHIP"/>
    <s v="MR30"/>
    <s v="RES ACLNPO  MDL-00"/>
    <s v="132//1087//"/>
    <n v="0.68427000000000004"/>
    <n v="0"/>
    <n v="0"/>
    <n v="0"/>
    <n v="0"/>
    <m/>
    <n v="0"/>
    <n v="0"/>
    <n v="0"/>
    <s v="YES"/>
    <n v="0"/>
    <s v="132-1087"/>
    <s v="Public Water,Septic"/>
    <s v="SEPTIC"/>
    <m/>
    <n v="0"/>
    <m/>
    <m/>
    <n v="0"/>
    <n v="0"/>
    <n v="0"/>
    <n v="0"/>
    <n v="0"/>
    <m/>
    <m/>
    <m/>
    <m/>
    <m/>
    <m/>
    <m/>
    <m/>
    <m/>
    <m/>
    <n v="2"/>
    <n v="0"/>
    <n v="1"/>
    <s v="Agawam River"/>
    <n v="42"/>
  </r>
  <r>
    <s v="132B-40"/>
    <m/>
    <x v="0"/>
    <s v="0 CRAN HWY  OFF"/>
    <n v="132"/>
    <s v="HAYES CONSTANCE J"/>
    <s v="MR30"/>
    <s v="RES ACLNUD  MDL-00"/>
    <s v="132/B/40//"/>
    <n v="0.23468"/>
    <n v="0"/>
    <n v="0"/>
    <n v="0"/>
    <n v="0"/>
    <m/>
    <n v="0"/>
    <n v="0"/>
    <n v="0"/>
    <s v="YES"/>
    <n v="0"/>
    <s v="132B-40"/>
    <s v="Public Water,Septic"/>
    <s v="SEPTIC"/>
    <m/>
    <n v="0"/>
    <m/>
    <m/>
    <n v="0"/>
    <n v="0"/>
    <n v="0"/>
    <n v="0"/>
    <n v="0"/>
    <m/>
    <m/>
    <m/>
    <m/>
    <m/>
    <m/>
    <m/>
    <m/>
    <m/>
    <m/>
    <n v="1"/>
    <n v="0"/>
    <n v="1"/>
    <s v="Agawam River"/>
    <n v="42"/>
  </r>
  <r>
    <s v="61-1037"/>
    <m/>
    <x v="0"/>
    <s v="0 MAIN ST"/>
    <n v="903"/>
    <s v="TOWN OF WAREHAM"/>
    <s v="MR30"/>
    <s v="MUNICIPAL  MDL-00"/>
    <s v="61//1037//"/>
    <n v="0.51785000000000003"/>
    <n v="0"/>
    <n v="0"/>
    <n v="0"/>
    <n v="0"/>
    <m/>
    <n v="0"/>
    <n v="1"/>
    <n v="0"/>
    <s v="YES"/>
    <n v="0"/>
    <s v="61-1037"/>
    <s v="All Public"/>
    <s v="SEWER"/>
    <m/>
    <n v="0"/>
    <m/>
    <m/>
    <n v="0"/>
    <n v="0"/>
    <n v="0"/>
    <n v="0"/>
    <n v="0"/>
    <m/>
    <m/>
    <m/>
    <m/>
    <m/>
    <m/>
    <m/>
    <m/>
    <m/>
    <m/>
    <n v="1"/>
    <n v="0"/>
    <n v="1"/>
    <s v="Agawam River"/>
    <n v="42"/>
  </r>
  <r>
    <s v="133-1044"/>
    <m/>
    <x v="0"/>
    <s v="6 FANNIES LN"/>
    <n v="101"/>
    <s v="JPMORGAN CHASE BANK NATIONAL"/>
    <s v="SC"/>
    <s v="ONE FAMILY"/>
    <s v="133//1044//"/>
    <n v="0.54761000000000004"/>
    <n v="1"/>
    <n v="1"/>
    <n v="1"/>
    <n v="1"/>
    <s v="SEPTIC"/>
    <n v="0"/>
    <n v="1"/>
    <n v="900"/>
    <s v="YES"/>
    <n v="900"/>
    <s v="133-1044"/>
    <s v="Public Water"/>
    <m/>
    <s v="SEPTIC"/>
    <n v="900"/>
    <m/>
    <m/>
    <n v="1"/>
    <n v="1"/>
    <n v="1"/>
    <n v="272"/>
    <n v="1"/>
    <m/>
    <m/>
    <m/>
    <m/>
    <m/>
    <m/>
    <m/>
    <m/>
    <m/>
    <m/>
    <n v="1"/>
    <n v="9.68"/>
    <n v="1"/>
    <s v="Agawam River"/>
    <n v="42"/>
  </r>
  <r>
    <s v="61-1013"/>
    <m/>
    <x v="0"/>
    <s v="495 MAIN ST"/>
    <n v="905"/>
    <s v="WAREHAM HISTORICAL SOCIETY INC"/>
    <s v="MR30"/>
    <s v="CHAR ORG  MDL-94"/>
    <s v="61//1013//"/>
    <n v="0.67215000000000003"/>
    <n v="0"/>
    <n v="0"/>
    <n v="1"/>
    <n v="1"/>
    <s v="SEWER"/>
    <n v="1"/>
    <n v="1"/>
    <n v="500"/>
    <s v="YES"/>
    <n v="0"/>
    <s v="61-1013"/>
    <s v="All Public"/>
    <s v="SEWER"/>
    <s v="SEWER"/>
    <n v="500"/>
    <m/>
    <m/>
    <n v="0"/>
    <n v="0"/>
    <n v="0"/>
    <n v="1596"/>
    <n v="1"/>
    <m/>
    <m/>
    <m/>
    <m/>
    <m/>
    <m/>
    <m/>
    <m/>
    <m/>
    <m/>
    <n v="2"/>
    <n v="0"/>
    <n v="1"/>
    <s v="Agawam River"/>
    <n v="42"/>
  </r>
  <r>
    <s v="129-1164"/>
    <m/>
    <x v="0"/>
    <s v="10 AMES ISLAND EXT"/>
    <n v="132"/>
    <s v="FRENETTE PETER J"/>
    <s v="MR30"/>
    <s v="RES ACLNUD  MDL-00"/>
    <s v="129//1164//"/>
    <n v="0.29022999999999999"/>
    <n v="0"/>
    <n v="0"/>
    <n v="0"/>
    <n v="0"/>
    <m/>
    <n v="0"/>
    <n v="0"/>
    <n v="0"/>
    <s v="YES"/>
    <n v="0"/>
    <s v="129-1164"/>
    <m/>
    <m/>
    <m/>
    <n v="0"/>
    <m/>
    <m/>
    <n v="0"/>
    <n v="0"/>
    <n v="0"/>
    <n v="0"/>
    <n v="0"/>
    <m/>
    <m/>
    <m/>
    <m/>
    <m/>
    <m/>
    <m/>
    <m/>
    <m/>
    <m/>
    <n v="2"/>
    <n v="0"/>
    <n v="1"/>
    <s v="Mill Pond"/>
    <n v="20"/>
  </r>
  <r>
    <s v="129A-3-T2"/>
    <m/>
    <x v="0"/>
    <s v="11 AMES ISLAND EXT"/>
    <n v="924"/>
    <s v="COMMONWEALTH OF MASSACHUSETTS"/>
    <s v="R130"/>
    <s v="MASS X-WAY  MDL-00"/>
    <s v="129/A3/T2//"/>
    <n v="9.4490000000000005E-2"/>
    <n v="0"/>
    <n v="0"/>
    <n v="0"/>
    <n v="0"/>
    <m/>
    <n v="0"/>
    <n v="0"/>
    <n v="0"/>
    <s v="NO_W1"/>
    <n v="0"/>
    <s v="129A-3-T2"/>
    <m/>
    <m/>
    <m/>
    <n v="0"/>
    <m/>
    <m/>
    <n v="0"/>
    <n v="0"/>
    <n v="0"/>
    <n v="0"/>
    <n v="0"/>
    <m/>
    <m/>
    <m/>
    <m/>
    <m/>
    <m/>
    <m/>
    <m/>
    <m/>
    <m/>
    <n v="2"/>
    <n v="0"/>
    <n v="1"/>
    <s v="Mill Pond"/>
    <n v="20"/>
  </r>
  <r>
    <s v="133-1064"/>
    <m/>
    <x v="0"/>
    <s v="2793 CRAN HWY"/>
    <n v="101"/>
    <s v="ANDREWS STEVEN J"/>
    <s v="SC"/>
    <s v="ONE FAMILY"/>
    <s v="133//1064//"/>
    <n v="0.63724999999999998"/>
    <n v="1"/>
    <n v="1"/>
    <n v="1"/>
    <n v="1"/>
    <s v="SEPTIC"/>
    <n v="0"/>
    <n v="1"/>
    <n v="10300"/>
    <s v="YES"/>
    <n v="10300"/>
    <s v="133-1064"/>
    <s v="Public Water,Septic"/>
    <s v="SEPTIC"/>
    <s v="SEPTIC"/>
    <n v="10300"/>
    <m/>
    <m/>
    <n v="1"/>
    <n v="1"/>
    <n v="4"/>
    <n v="1602"/>
    <n v="1"/>
    <m/>
    <m/>
    <m/>
    <m/>
    <m/>
    <m/>
    <m/>
    <m/>
    <m/>
    <m/>
    <n v="2"/>
    <n v="9.68"/>
    <n v="1"/>
    <s v="Agawam River"/>
    <n v="42"/>
  </r>
  <r>
    <s v="132B-77"/>
    <m/>
    <x v="0"/>
    <s v="29 CRAN HWY  OFF"/>
    <n v="132"/>
    <s v="ZION STEVEN"/>
    <s v="MR30"/>
    <s v="RES ACLNUD  MDL-00"/>
    <s v="132/B/77//"/>
    <n v="0.28552"/>
    <n v="0"/>
    <n v="0"/>
    <n v="0"/>
    <n v="0"/>
    <m/>
    <n v="0"/>
    <n v="0"/>
    <n v="0"/>
    <s v="YES"/>
    <n v="0"/>
    <s v="132B-77"/>
    <s v="Public Water,Septic"/>
    <s v="SEPTIC"/>
    <m/>
    <n v="0"/>
    <m/>
    <m/>
    <n v="0"/>
    <n v="0"/>
    <n v="0"/>
    <n v="0"/>
    <n v="0"/>
    <m/>
    <m/>
    <m/>
    <m/>
    <m/>
    <m/>
    <m/>
    <m/>
    <m/>
    <m/>
    <n v="1"/>
    <n v="0"/>
    <n v="1"/>
    <s v="Bog Stream"/>
    <n v="35"/>
  </r>
  <r>
    <s v="129A-3-T13"/>
    <m/>
    <x v="0"/>
    <s v="0 ROUTE 25"/>
    <n v="924"/>
    <s v="COMMONWEALTH OF MASSACHUSETTS"/>
    <s v="R130"/>
    <s v="MASS X-WAY  MDL-00"/>
    <s v="129/A3/T13//"/>
    <n v="5.4919999999999997E-2"/>
    <n v="0"/>
    <n v="0"/>
    <n v="0"/>
    <n v="0"/>
    <m/>
    <n v="0"/>
    <n v="0"/>
    <n v="0"/>
    <s v="YES"/>
    <n v="0"/>
    <s v="129A-3-T13"/>
    <m/>
    <m/>
    <m/>
    <n v="0"/>
    <m/>
    <m/>
    <n v="0"/>
    <n v="0"/>
    <n v="0"/>
    <n v="0"/>
    <n v="0"/>
    <m/>
    <m/>
    <m/>
    <m/>
    <m/>
    <m/>
    <m/>
    <m/>
    <m/>
    <m/>
    <n v="1"/>
    <n v="0"/>
    <n v="1"/>
    <s v="Mill Pond"/>
    <n v="20"/>
  </r>
  <r>
    <s v="133-1043"/>
    <m/>
    <x v="0"/>
    <s v="5 FANNIES LN"/>
    <n v="101"/>
    <s v="ELKALLASSI NAZIH TRUSTEE OF"/>
    <s v="SC"/>
    <s v="ONE FAMILY"/>
    <s v="133//1043//"/>
    <n v="0.32081999999999999"/>
    <n v="1"/>
    <n v="1"/>
    <n v="1"/>
    <n v="1"/>
    <s v="SEPTIC"/>
    <n v="0"/>
    <n v="1"/>
    <n v="16000"/>
    <s v="YES"/>
    <n v="16000"/>
    <s v="133-1043"/>
    <s v="Public Water,Septic"/>
    <s v="SEPTIC"/>
    <s v="SEPTIC"/>
    <n v="16000"/>
    <m/>
    <m/>
    <n v="1"/>
    <n v="1"/>
    <n v="2"/>
    <n v="1536"/>
    <n v="2"/>
    <m/>
    <m/>
    <m/>
    <m/>
    <m/>
    <m/>
    <m/>
    <m/>
    <m/>
    <m/>
    <n v="1"/>
    <n v="9.68"/>
    <n v="1"/>
    <s v="Agawam River"/>
    <n v="42"/>
  </r>
  <r>
    <s v="132B-39"/>
    <m/>
    <x v="0"/>
    <s v="0 CRAN HWY  OFF"/>
    <n v="132"/>
    <s v="ZION STEVEN"/>
    <s v="MR30"/>
    <s v="RES ACLNUD  MDL-00"/>
    <s v="132/B/39//"/>
    <n v="0.24123"/>
    <n v="0"/>
    <n v="0"/>
    <n v="0"/>
    <n v="0"/>
    <m/>
    <n v="0"/>
    <n v="0"/>
    <n v="0"/>
    <s v="YES"/>
    <n v="0"/>
    <s v="132B-39"/>
    <s v="Public Water,Septic"/>
    <s v="SEPTIC"/>
    <m/>
    <n v="0"/>
    <m/>
    <m/>
    <n v="0"/>
    <n v="0"/>
    <n v="0"/>
    <n v="0"/>
    <n v="0"/>
    <m/>
    <m/>
    <m/>
    <m/>
    <m/>
    <m/>
    <m/>
    <m/>
    <m/>
    <m/>
    <n v="1"/>
    <n v="0"/>
    <n v="1"/>
    <s v="Agawam River"/>
    <n v="42"/>
  </r>
  <r>
    <s v="133A-86"/>
    <m/>
    <x v="0"/>
    <s v="26 MEADOWLARK DR"/>
    <n v="101"/>
    <s v="NICHOLSON KYLE"/>
    <s v="MR30"/>
    <s v="ONE FAMILY"/>
    <s v="133/A/86//"/>
    <n v="0.23913999999999999"/>
    <n v="1"/>
    <n v="1"/>
    <n v="1"/>
    <n v="1"/>
    <s v="SEPTIC"/>
    <n v="0"/>
    <n v="1"/>
    <n v="900"/>
    <s v="YES"/>
    <n v="900"/>
    <s v="133A-86"/>
    <s v="Public Water,Septic"/>
    <s v="SEPTIC"/>
    <s v="SEPTIC"/>
    <n v="900"/>
    <m/>
    <m/>
    <n v="1"/>
    <n v="1"/>
    <n v="2"/>
    <n v="720"/>
    <n v="1"/>
    <m/>
    <m/>
    <m/>
    <m/>
    <m/>
    <m/>
    <m/>
    <m/>
    <m/>
    <m/>
    <n v="1"/>
    <n v="9.68"/>
    <n v="1"/>
    <s v="Agawam River"/>
    <n v="42"/>
  </r>
  <r>
    <s v="129A-3-T3"/>
    <m/>
    <x v="0"/>
    <s v="13 AMES ISLAND EXT"/>
    <n v="132"/>
    <s v="ADAMS RONALD G"/>
    <s v="R130"/>
    <s v="RES ACLNUD  MDL-00"/>
    <s v="129/A3/T3//"/>
    <n v="6.8690000000000001E-2"/>
    <n v="0"/>
    <n v="0"/>
    <n v="0"/>
    <n v="0"/>
    <m/>
    <n v="0"/>
    <n v="0"/>
    <n v="0"/>
    <s v="YES"/>
    <n v="0"/>
    <s v="129A-3-T3"/>
    <m/>
    <m/>
    <m/>
    <n v="0"/>
    <m/>
    <m/>
    <n v="0"/>
    <n v="0"/>
    <n v="0"/>
    <n v="0"/>
    <n v="0"/>
    <m/>
    <m/>
    <m/>
    <m/>
    <m/>
    <m/>
    <m/>
    <m/>
    <m/>
    <m/>
    <n v="1"/>
    <n v="0"/>
    <n v="1"/>
    <s v="Mill Pond"/>
    <n v="20"/>
  </r>
  <r>
    <s v="133A-75"/>
    <m/>
    <x v="0"/>
    <s v="25 MEADOWLARK DR"/>
    <n v="101"/>
    <s v="CANHA CRAIG H"/>
    <s v="MR30"/>
    <s v="ONE FAMILY"/>
    <s v="133/A/75//"/>
    <n v="0.32750000000000001"/>
    <n v="1"/>
    <n v="1"/>
    <n v="1"/>
    <n v="1"/>
    <s v="SEPTIC"/>
    <n v="0"/>
    <n v="1"/>
    <n v="21200"/>
    <s v="YES"/>
    <n v="21200"/>
    <s v="133A-75"/>
    <s v="Public Water,Septic"/>
    <s v="SEPTIC"/>
    <s v="SEPTIC"/>
    <n v="21200"/>
    <m/>
    <m/>
    <n v="1"/>
    <n v="1"/>
    <n v="4"/>
    <n v="1810"/>
    <n v="2"/>
    <m/>
    <m/>
    <m/>
    <m/>
    <m/>
    <m/>
    <m/>
    <m/>
    <m/>
    <m/>
    <n v="1"/>
    <n v="9.68"/>
    <n v="1"/>
    <s v="Agawam River"/>
    <n v="42"/>
  </r>
  <r>
    <s v="133-1041"/>
    <m/>
    <x v="0"/>
    <s v="19 SANDY RD"/>
    <n v="132"/>
    <s v="FERNANDES COREY R"/>
    <s v="SC"/>
    <s v="RES ACLNUD  MDL-00"/>
    <s v="133//1041//"/>
    <n v="0.75544999999999995"/>
    <n v="0"/>
    <n v="0"/>
    <n v="0"/>
    <n v="0"/>
    <m/>
    <n v="0"/>
    <n v="0"/>
    <n v="0"/>
    <s v="YES"/>
    <n v="0"/>
    <s v="133-1041"/>
    <s v="Well,Septic"/>
    <s v="SEPTIC"/>
    <m/>
    <n v="0"/>
    <m/>
    <m/>
    <n v="0"/>
    <n v="0"/>
    <n v="0"/>
    <n v="0"/>
    <n v="0"/>
    <m/>
    <m/>
    <m/>
    <m/>
    <m/>
    <m/>
    <m/>
    <m/>
    <m/>
    <m/>
    <n v="1"/>
    <n v="0"/>
    <n v="1"/>
    <s v="Agawam River"/>
    <n v="42"/>
  </r>
  <r>
    <s v="133A-97"/>
    <m/>
    <x v="0"/>
    <s v="9 MALLARD RD"/>
    <n v="101"/>
    <s v="ROCHA ROBERT R"/>
    <s v="MR30"/>
    <s v="ONE FAMILY"/>
    <s v="133/A/97//"/>
    <n v="0.24307000000000001"/>
    <n v="1"/>
    <n v="1"/>
    <n v="1"/>
    <n v="1"/>
    <s v="SEPTIC"/>
    <n v="0"/>
    <n v="1"/>
    <n v="6900"/>
    <s v="YES"/>
    <n v="6900"/>
    <s v="133A-97"/>
    <s v="Public Water,Septic"/>
    <s v="SEPTIC"/>
    <s v="SEPTIC"/>
    <n v="6900"/>
    <m/>
    <m/>
    <n v="1"/>
    <n v="1"/>
    <n v="3"/>
    <n v="1300"/>
    <n v="2"/>
    <m/>
    <m/>
    <m/>
    <m/>
    <m/>
    <m/>
    <m/>
    <m/>
    <m/>
    <m/>
    <n v="1"/>
    <n v="9.68"/>
    <n v="1"/>
    <s v="Agawam River"/>
    <n v="42"/>
  </r>
  <r>
    <s v="129A-3-T14"/>
    <m/>
    <x v="0"/>
    <s v="0 ROUTE 25"/>
    <n v="924"/>
    <s v="COMMONWEALTH OF MASSACHUSETTS"/>
    <s v="R130"/>
    <s v="MASS X-WAY  MDL-00"/>
    <s v="129/A3/T14//"/>
    <n v="1.41E-3"/>
    <n v="0"/>
    <n v="0"/>
    <n v="0"/>
    <n v="0"/>
    <m/>
    <n v="0"/>
    <n v="0"/>
    <n v="0"/>
    <s v="YES"/>
    <n v="0"/>
    <s v="129A-3-T14"/>
    <m/>
    <m/>
    <m/>
    <n v="0"/>
    <m/>
    <m/>
    <n v="0"/>
    <n v="0"/>
    <n v="0"/>
    <n v="0"/>
    <n v="0"/>
    <m/>
    <m/>
    <m/>
    <m/>
    <m/>
    <m/>
    <m/>
    <m/>
    <m/>
    <m/>
    <n v="0"/>
    <n v="0"/>
    <n v="1"/>
    <s v="Mill Pond"/>
    <n v="20"/>
  </r>
  <r>
    <s v="133A-12"/>
    <m/>
    <x v="0"/>
    <s v="23 PHEASANT AVE"/>
    <n v="101"/>
    <s v="SPENCER JEFFREY"/>
    <s v="MR30"/>
    <s v="ONE FAMILY"/>
    <s v="133/A/12//"/>
    <n v="0.23676"/>
    <n v="1"/>
    <n v="1"/>
    <n v="1"/>
    <n v="1"/>
    <s v="SEPTIC"/>
    <n v="0"/>
    <n v="1"/>
    <n v="12300"/>
    <s v="YES"/>
    <n v="12300"/>
    <s v="133A-12"/>
    <s v="Public Water,Septic"/>
    <s v="SEPTIC"/>
    <s v="SEPTIC"/>
    <n v="12300"/>
    <m/>
    <m/>
    <n v="1"/>
    <n v="1"/>
    <n v="2"/>
    <n v="1180"/>
    <n v="1.75"/>
    <m/>
    <m/>
    <m/>
    <m/>
    <m/>
    <m/>
    <m/>
    <m/>
    <m/>
    <m/>
    <n v="1"/>
    <n v="9.68"/>
    <n v="1"/>
    <s v="Agawam River"/>
    <n v="42"/>
  </r>
  <r>
    <s v="132-1071A"/>
    <s v="FEE"/>
    <x v="0"/>
    <s v="2657 CRAN HWY REAR"/>
    <n v="132"/>
    <s v="DEGRENIER ROSEANN TRUSTEE"/>
    <s v="MR30"/>
    <s v="RES ACLNU"/>
    <m/>
    <n v="11.492419999999999"/>
    <n v="0"/>
    <n v="0"/>
    <n v="0"/>
    <n v="0"/>
    <m/>
    <n v="0"/>
    <n v="0"/>
    <n v="0"/>
    <s v="NO_W2"/>
    <n v="0"/>
    <m/>
    <m/>
    <m/>
    <m/>
    <n v="0"/>
    <m/>
    <m/>
    <n v="0"/>
    <n v="0"/>
    <n v="0"/>
    <n v="0"/>
    <n v="0"/>
    <s v="Not in new Assr DB, parcel split A+B"/>
    <m/>
    <m/>
    <m/>
    <m/>
    <m/>
    <m/>
    <m/>
    <m/>
    <m/>
    <n v="1"/>
    <n v="0"/>
    <n v="1"/>
    <s v="Bog Stream"/>
    <n v="35"/>
  </r>
  <r>
    <s v="133A-106"/>
    <m/>
    <x v="0"/>
    <s v="6 MALLARD RD"/>
    <n v="131"/>
    <s v="GABLE REALTY TRUST"/>
    <s v="MR30"/>
    <s v="RES ACLNPO  MDL-00"/>
    <s v="133/A/106//"/>
    <n v="0.38622000000000001"/>
    <n v="0"/>
    <n v="0"/>
    <n v="0"/>
    <n v="0"/>
    <m/>
    <n v="0"/>
    <n v="0"/>
    <n v="0"/>
    <s v="YES"/>
    <n v="0"/>
    <s v="133A-106"/>
    <s v="Public Water,Septic"/>
    <s v="SEPTIC"/>
    <m/>
    <n v="0"/>
    <m/>
    <m/>
    <n v="0"/>
    <n v="0"/>
    <n v="0"/>
    <n v="0"/>
    <n v="0"/>
    <m/>
    <m/>
    <m/>
    <m/>
    <m/>
    <m/>
    <m/>
    <m/>
    <m/>
    <m/>
    <n v="1"/>
    <n v="0"/>
    <n v="1"/>
    <s v="Agawam River"/>
    <n v="42"/>
  </r>
  <r>
    <s v="133A-60"/>
    <m/>
    <x v="0"/>
    <s v="22 PHEASANT AVE"/>
    <n v="101"/>
    <s v="BROWN RUSSELL L"/>
    <s v="MR30"/>
    <s v="ONE FAMILY"/>
    <s v="133/A/60//"/>
    <n v="0.26572000000000001"/>
    <n v="1"/>
    <n v="1"/>
    <n v="1"/>
    <n v="1"/>
    <s v="SEPTIC"/>
    <n v="0"/>
    <n v="1"/>
    <n v="5900"/>
    <s v="YES"/>
    <n v="5900"/>
    <s v="133A-60"/>
    <s v="Public Water,Septic"/>
    <s v="SEPTIC"/>
    <s v="SEPTIC"/>
    <n v="5900"/>
    <m/>
    <m/>
    <n v="1"/>
    <n v="1"/>
    <n v="3"/>
    <n v="1040"/>
    <n v="1"/>
    <m/>
    <m/>
    <m/>
    <m/>
    <m/>
    <m/>
    <m/>
    <m/>
    <m/>
    <m/>
    <n v="1"/>
    <n v="9.68"/>
    <n v="1"/>
    <s v="Agawam River"/>
    <n v="42"/>
  </r>
  <r>
    <s v="132B-38"/>
    <m/>
    <x v="0"/>
    <s v="28 CRAN HWY  OFF"/>
    <n v="132"/>
    <s v="HAYES CONSTANCE J"/>
    <s v="MR30"/>
    <s v="RES ACLNUD  MDL-00"/>
    <s v="132/B/38//"/>
    <n v="0.26380999999999999"/>
    <n v="0"/>
    <n v="0"/>
    <n v="0"/>
    <n v="0"/>
    <m/>
    <n v="0"/>
    <n v="0"/>
    <n v="0"/>
    <s v="YES"/>
    <n v="0"/>
    <s v="132B-38"/>
    <s v="Public Water,Septic"/>
    <s v="SEPTIC"/>
    <m/>
    <n v="0"/>
    <m/>
    <m/>
    <n v="0"/>
    <n v="0"/>
    <n v="0"/>
    <n v="0"/>
    <n v="0"/>
    <m/>
    <m/>
    <m/>
    <m/>
    <m/>
    <m/>
    <m/>
    <m/>
    <m/>
    <m/>
    <n v="1"/>
    <n v="0"/>
    <n v="1"/>
    <s v="Agawam River"/>
    <n v="42"/>
  </r>
  <r>
    <s v="61-LC1"/>
    <m/>
    <x v="0"/>
    <s v="520 MAIN ST"/>
    <n v="101"/>
    <s v="ALLEN BRUCE E"/>
    <s v="MR30"/>
    <s v="ONE FAMILY"/>
    <s v="61//LC1//"/>
    <n v="1.3535900000000001"/>
    <n v="0"/>
    <n v="0"/>
    <n v="1"/>
    <n v="1"/>
    <s v="SEWER"/>
    <n v="1"/>
    <n v="1"/>
    <n v="3800"/>
    <s v="YES"/>
    <n v="0"/>
    <s v="61-LC1"/>
    <s v="All Public"/>
    <s v="SEWER"/>
    <s v="SEWER"/>
    <n v="3800"/>
    <m/>
    <m/>
    <n v="0"/>
    <n v="0"/>
    <n v="5"/>
    <n v="3061"/>
    <n v="2"/>
    <m/>
    <m/>
    <m/>
    <m/>
    <m/>
    <m/>
    <m/>
    <m/>
    <m/>
    <m/>
    <n v="1"/>
    <n v="0"/>
    <n v="1"/>
    <s v="Agawam River"/>
    <n v="42"/>
  </r>
  <r>
    <s v="129A-3-T4"/>
    <m/>
    <x v="0"/>
    <s v="15 AMES ISLAND EXT"/>
    <n v="132"/>
    <s v="FRENETTE PETER J"/>
    <s v="R130"/>
    <s v="RES ACLNUD  MDL-00"/>
    <s v="129/A3/T4//"/>
    <n v="5.9700000000000003E-2"/>
    <n v="0"/>
    <n v="0"/>
    <n v="0"/>
    <n v="0"/>
    <m/>
    <n v="0"/>
    <n v="0"/>
    <n v="0"/>
    <s v="YES"/>
    <n v="0"/>
    <s v="129A-3-T4"/>
    <m/>
    <m/>
    <m/>
    <n v="0"/>
    <m/>
    <m/>
    <n v="0"/>
    <n v="0"/>
    <n v="0"/>
    <n v="0"/>
    <n v="0"/>
    <m/>
    <m/>
    <m/>
    <m/>
    <m/>
    <m/>
    <m/>
    <m/>
    <m/>
    <m/>
    <n v="1"/>
    <n v="0"/>
    <n v="1"/>
    <s v="Mill Pond"/>
    <n v="20"/>
  </r>
  <r>
    <s v="132-1049B"/>
    <m/>
    <x v="0"/>
    <s v="12 SWAN LANE"/>
    <n v="101"/>
    <s v="ESTES GEORGE A JR"/>
    <s v="MR30"/>
    <s v="ONE FAMILY"/>
    <s v="132//1049/B/"/>
    <n v="0.37870999999999999"/>
    <n v="1"/>
    <n v="1"/>
    <n v="1"/>
    <n v="1"/>
    <s v="SEPTIC"/>
    <n v="0"/>
    <n v="1"/>
    <n v="6500"/>
    <s v="YES"/>
    <n v="6500"/>
    <s v="132-1049B"/>
    <s v="Public Water,Gas,Septic"/>
    <s v="SEPTIC"/>
    <s v="SEPTIC"/>
    <n v="6500"/>
    <m/>
    <m/>
    <n v="1"/>
    <n v="1"/>
    <n v="4"/>
    <n v="1612"/>
    <n v="2.2999999999999998"/>
    <m/>
    <m/>
    <m/>
    <m/>
    <m/>
    <m/>
    <m/>
    <m/>
    <m/>
    <m/>
    <n v="1"/>
    <n v="9.68"/>
    <n v="1"/>
    <s v="Agawam River"/>
    <n v="42"/>
  </r>
  <r>
    <s v="132B-42"/>
    <m/>
    <x v="0"/>
    <s v="0 CRAN HWY  OFF"/>
    <n v="132"/>
    <s v="ZION STEVEN"/>
    <s v="MR30"/>
    <s v="RES ACLNUD  MDL-00"/>
    <s v="132/B/42//"/>
    <n v="0.38275999999999999"/>
    <n v="0"/>
    <n v="0"/>
    <n v="0"/>
    <n v="0"/>
    <m/>
    <n v="0"/>
    <n v="0"/>
    <n v="0"/>
    <s v="YES"/>
    <n v="0"/>
    <s v="132B-42"/>
    <s v="Public Water,Septic"/>
    <s v="SEPTIC"/>
    <m/>
    <n v="0"/>
    <m/>
    <m/>
    <n v="0"/>
    <n v="0"/>
    <n v="0"/>
    <n v="0"/>
    <n v="0"/>
    <m/>
    <m/>
    <m/>
    <m/>
    <m/>
    <m/>
    <m/>
    <m/>
    <m/>
    <m/>
    <n v="1"/>
    <n v="0"/>
    <n v="1"/>
    <s v="Agawam River"/>
    <n v="42"/>
  </r>
  <r>
    <s v="UNK709"/>
    <s v="FEE"/>
    <x v="0"/>
    <s v="0 ROUTE 25"/>
    <n v="924"/>
    <s v="COMMONWEALTH OF MASSAC"/>
    <s v="R130"/>
    <s v="MASS X-WA"/>
    <m/>
    <n v="2.4420000000000001E-2"/>
    <n v="0"/>
    <n v="0"/>
    <n v="0"/>
    <n v="0"/>
    <m/>
    <n v="0"/>
    <n v="0"/>
    <n v="0"/>
    <s v="NO_W2"/>
    <n v="0"/>
    <m/>
    <m/>
    <m/>
    <m/>
    <n v="0"/>
    <m/>
    <m/>
    <n v="0"/>
    <n v="0"/>
    <n v="0"/>
    <n v="0"/>
    <n v="0"/>
    <s v="Not in new Assr DB, part of T10?"/>
    <m/>
    <m/>
    <m/>
    <m/>
    <m/>
    <m/>
    <m/>
    <m/>
    <m/>
    <n v="1"/>
    <n v="0"/>
    <n v="1"/>
    <s v="Mill Pond"/>
    <n v="20"/>
  </r>
  <r>
    <s v="133-1063"/>
    <m/>
    <x v="0"/>
    <s v="2791 CRAN HWY"/>
    <n v="101"/>
    <s v="BAPTISTE AMELIA G LIFE ESTATE"/>
    <s v="SC"/>
    <s v="ONE FAMILY"/>
    <s v="133//1063//"/>
    <n v="0.33856000000000003"/>
    <n v="1"/>
    <n v="1"/>
    <n v="1"/>
    <n v="1"/>
    <s v="SEPTIC"/>
    <n v="0"/>
    <n v="1"/>
    <n v="200"/>
    <s v="YES"/>
    <n v="200"/>
    <s v="133-1063"/>
    <s v="Public Water,Gas,Septic"/>
    <s v="SEPTIC"/>
    <s v="SEPTIC"/>
    <n v="200"/>
    <m/>
    <m/>
    <n v="1"/>
    <n v="1"/>
    <n v="3"/>
    <n v="1160"/>
    <n v="1"/>
    <m/>
    <m/>
    <m/>
    <m/>
    <m/>
    <m/>
    <m/>
    <m/>
    <m/>
    <m/>
    <n v="1"/>
    <n v="9.68"/>
    <n v="1"/>
    <s v="Agawam River"/>
    <n v="42"/>
  </r>
  <r>
    <s v="83-1026"/>
    <m/>
    <x v="0"/>
    <s v="0 MAIN ST"/>
    <n v="929"/>
    <s v="COMM OF MASS"/>
    <s v="MR30"/>
    <s v="OTHER"/>
    <s v="83//1026//"/>
    <n v="5.2799399999999999"/>
    <n v="0"/>
    <n v="0"/>
    <n v="0"/>
    <n v="0"/>
    <m/>
    <n v="0"/>
    <n v="0"/>
    <n v="0"/>
    <s v="YES"/>
    <n v="0"/>
    <s v="83-1026"/>
    <m/>
    <m/>
    <m/>
    <n v="0"/>
    <m/>
    <m/>
    <n v="0"/>
    <n v="0"/>
    <n v="0"/>
    <n v="0"/>
    <n v="0"/>
    <m/>
    <m/>
    <m/>
    <m/>
    <m/>
    <m/>
    <m/>
    <m/>
    <m/>
    <m/>
    <n v="1"/>
    <n v="0"/>
    <n v="1"/>
    <s v="Broad Marsh River"/>
    <n v="43"/>
  </r>
  <r>
    <s v="132-A1"/>
    <m/>
    <x v="0"/>
    <s v="7 ELM ST"/>
    <n v="903"/>
    <s v="TOWN OF WAREHAM"/>
    <m/>
    <s v="MUNICIPAL  MDL-96"/>
    <s v="132//A1//"/>
    <n v="6.4141700000000004"/>
    <n v="0"/>
    <n v="0"/>
    <n v="5"/>
    <n v="5"/>
    <s v="SEWER"/>
    <n v="1"/>
    <n v="1"/>
    <n v="0"/>
    <s v="YES"/>
    <n v="0"/>
    <s v="132-A1"/>
    <s v="All Public"/>
    <s v="SEWER"/>
    <s v="SEWER"/>
    <n v="0"/>
    <m/>
    <m/>
    <n v="0"/>
    <n v="0"/>
    <n v="0"/>
    <n v="19746"/>
    <n v="1"/>
    <m/>
    <m/>
    <m/>
    <m/>
    <m/>
    <m/>
    <m/>
    <m/>
    <m/>
    <m/>
    <n v="1"/>
    <n v="0"/>
    <n v="1"/>
    <s v="Agawam River"/>
    <n v="42"/>
  </r>
  <r>
    <s v="129A-3-T5"/>
    <m/>
    <x v="0"/>
    <s v="0 ROUTE 25"/>
    <n v="924"/>
    <s v="COMMONWEALTH OF MASSACHUSETTS"/>
    <s v="R130"/>
    <s v="MASS X-WAY  MDL-00"/>
    <s v="129/A3/T5//"/>
    <n v="5.2740000000000002E-2"/>
    <n v="0"/>
    <n v="0"/>
    <n v="0"/>
    <n v="0"/>
    <m/>
    <n v="0"/>
    <n v="0"/>
    <n v="0"/>
    <s v="YES"/>
    <n v="0"/>
    <s v="129A-3-T5"/>
    <m/>
    <m/>
    <m/>
    <n v="0"/>
    <m/>
    <m/>
    <n v="0"/>
    <n v="0"/>
    <n v="0"/>
    <n v="0"/>
    <n v="0"/>
    <m/>
    <m/>
    <m/>
    <m/>
    <m/>
    <m/>
    <m/>
    <m/>
    <m/>
    <m/>
    <n v="1"/>
    <n v="0"/>
    <n v="1"/>
    <s v="Mill Pond"/>
    <n v="20"/>
  </r>
  <r>
    <s v="133-1042"/>
    <m/>
    <x v="0"/>
    <s v="4 FERNANDES WY"/>
    <n v="101"/>
    <s v="FERNANDES KEVIN M"/>
    <s v="SC"/>
    <s v="ONE FAMILY"/>
    <s v="133//1042//"/>
    <n v="0.19994000000000001"/>
    <n v="1"/>
    <n v="1"/>
    <n v="1"/>
    <n v="1"/>
    <s v="SEPTIC"/>
    <n v="0"/>
    <n v="1"/>
    <n v="0"/>
    <s v="YES"/>
    <n v="0"/>
    <s v="133-1042"/>
    <s v="Public Water,Septic"/>
    <s v="SEPTIC"/>
    <s v="SEPTIC"/>
    <n v="0"/>
    <m/>
    <m/>
    <n v="1"/>
    <n v="1"/>
    <n v="3"/>
    <n v="1142"/>
    <n v="1.75"/>
    <m/>
    <m/>
    <m/>
    <m/>
    <m/>
    <m/>
    <m/>
    <m/>
    <m/>
    <m/>
    <n v="1"/>
    <n v="9.68"/>
    <n v="1"/>
    <s v="Agawam River"/>
    <n v="42"/>
  </r>
  <r>
    <s v="129A-3-T10"/>
    <m/>
    <x v="0"/>
    <s v="0 ROUTE 25"/>
    <n v="924"/>
    <s v="COMMONWEALTH OF MASSACHUSETTS"/>
    <s v="R130"/>
    <s v="MASS X-WAY  MDL-00"/>
    <s v="129/A3/T10//"/>
    <n v="6.4400000000000004E-3"/>
    <n v="0"/>
    <n v="0"/>
    <n v="0"/>
    <n v="0"/>
    <m/>
    <n v="0"/>
    <n v="0"/>
    <n v="0"/>
    <s v="YES"/>
    <n v="0"/>
    <s v="129A-3-T10"/>
    <m/>
    <m/>
    <m/>
    <n v="0"/>
    <m/>
    <m/>
    <n v="0"/>
    <n v="0"/>
    <n v="0"/>
    <n v="0"/>
    <n v="0"/>
    <m/>
    <m/>
    <m/>
    <m/>
    <m/>
    <m/>
    <m/>
    <m/>
    <m/>
    <m/>
    <n v="0"/>
    <n v="0"/>
    <n v="1"/>
    <s v="Mill Pond"/>
    <n v="20"/>
  </r>
  <r>
    <s v="83-1025"/>
    <m/>
    <x v="0"/>
    <s v="528 MAIN ST"/>
    <n v="101"/>
    <s v="SHUSTACK STEVEN"/>
    <s v="MR30"/>
    <s v="ONE FAMILY"/>
    <s v="83//1025//"/>
    <n v="0.61568999999999996"/>
    <n v="0"/>
    <n v="0"/>
    <n v="1"/>
    <n v="1"/>
    <s v="SEWER"/>
    <n v="1"/>
    <n v="1"/>
    <n v="8500"/>
    <s v="YES"/>
    <n v="0"/>
    <s v="83-1025"/>
    <s v="All Public"/>
    <s v="SEWER"/>
    <s v="SEWER"/>
    <n v="8500"/>
    <m/>
    <m/>
    <n v="0"/>
    <n v="0"/>
    <n v="3"/>
    <n v="1663"/>
    <n v="1.75"/>
    <m/>
    <m/>
    <m/>
    <m/>
    <m/>
    <m/>
    <m/>
    <m/>
    <m/>
    <m/>
    <n v="1"/>
    <n v="0"/>
    <n v="1"/>
    <s v="Agawam River"/>
    <n v="42"/>
  </r>
  <r>
    <s v="132-1061"/>
    <m/>
    <x v="0"/>
    <s v="0 MAYFLOWER RIDGE DR"/>
    <n v="131"/>
    <s v="ELDREDGE DAVID W ET AL CO TRS"/>
    <s v="MR30"/>
    <s v="RES ACLNPO  MDL-00"/>
    <s v="132//1061//"/>
    <n v="5.9005799999999997"/>
    <n v="0"/>
    <n v="0"/>
    <n v="0"/>
    <n v="0"/>
    <m/>
    <n v="0"/>
    <n v="0"/>
    <n v="0"/>
    <s v="YES"/>
    <n v="0"/>
    <s v="132-1061"/>
    <s v="Public Water,Septic"/>
    <s v="SEPTIC"/>
    <m/>
    <n v="0"/>
    <m/>
    <m/>
    <n v="0"/>
    <n v="0"/>
    <n v="0"/>
    <n v="0"/>
    <n v="0"/>
    <m/>
    <m/>
    <m/>
    <m/>
    <m/>
    <m/>
    <m/>
    <m/>
    <m/>
    <m/>
    <n v="1"/>
    <n v="0"/>
    <n v="1"/>
    <s v="Agawam River"/>
    <n v="42"/>
  </r>
  <r>
    <s v="133A-105"/>
    <m/>
    <x v="0"/>
    <s v="4 MALLARD RD"/>
    <n v="101"/>
    <s v="BISHOP STEPHEN M"/>
    <s v="MR30"/>
    <s v="ONE FAMILY"/>
    <s v="133/A/105//"/>
    <n v="0.38217000000000001"/>
    <n v="1"/>
    <n v="1"/>
    <n v="1"/>
    <n v="1"/>
    <s v="SEPTIC"/>
    <n v="0"/>
    <n v="1"/>
    <n v="5700"/>
    <s v="YES"/>
    <n v="5700"/>
    <s v="133A-105"/>
    <s v="Public Water,Septic"/>
    <s v="SEPTIC"/>
    <s v="SEPTIC"/>
    <n v="5700"/>
    <m/>
    <m/>
    <n v="1"/>
    <n v="1"/>
    <n v="2"/>
    <n v="931"/>
    <n v="1.3"/>
    <m/>
    <m/>
    <m/>
    <m/>
    <m/>
    <m/>
    <m/>
    <m/>
    <m/>
    <m/>
    <n v="1"/>
    <n v="9.68"/>
    <n v="1"/>
    <s v="Agawam River"/>
    <n v="42"/>
  </r>
  <r>
    <s v="133-1040"/>
    <m/>
    <x v="0"/>
    <s v="4 FANNIES LN"/>
    <n v="132"/>
    <s v="VIEIRA HERMAN"/>
    <s v="SC"/>
    <s v="RES ACLNUD  MDL-00"/>
    <s v="133//1040//"/>
    <n v="0.15675"/>
    <n v="0"/>
    <n v="0"/>
    <n v="0"/>
    <n v="0"/>
    <m/>
    <n v="0"/>
    <n v="0"/>
    <n v="0"/>
    <s v="YES"/>
    <n v="0"/>
    <s v="133-1040"/>
    <s v="Public Water,Septic"/>
    <s v="SEPTIC"/>
    <m/>
    <n v="0"/>
    <m/>
    <m/>
    <n v="0"/>
    <n v="0"/>
    <n v="0"/>
    <n v="0"/>
    <n v="0"/>
    <m/>
    <m/>
    <m/>
    <m/>
    <m/>
    <m/>
    <m/>
    <m/>
    <m/>
    <m/>
    <n v="1"/>
    <n v="0"/>
    <n v="1"/>
    <s v="Agawam River"/>
    <n v="42"/>
  </r>
  <r>
    <s v="129-1054"/>
    <m/>
    <x v="0"/>
    <s v="0 ROUTE 25"/>
    <n v="924"/>
    <s v="COMMONWEALTH OF MASSACHUSETTS"/>
    <s v="MR30"/>
    <s v="MASS X-WAY  MDL-00"/>
    <s v="129//1054//"/>
    <n v="1.5220400000000001"/>
    <n v="0"/>
    <n v="0"/>
    <n v="0"/>
    <n v="0"/>
    <m/>
    <n v="0"/>
    <n v="0"/>
    <n v="0"/>
    <s v="YES"/>
    <n v="0"/>
    <s v="129-1054"/>
    <m/>
    <m/>
    <m/>
    <n v="0"/>
    <m/>
    <m/>
    <n v="0"/>
    <n v="0"/>
    <n v="0"/>
    <n v="0"/>
    <n v="0"/>
    <m/>
    <m/>
    <m/>
    <m/>
    <m/>
    <m/>
    <m/>
    <m/>
    <m/>
    <m/>
    <n v="1"/>
    <n v="0"/>
    <n v="1"/>
    <s v="Mill Pond"/>
    <n v="20"/>
  </r>
  <r>
    <s v="133A-85"/>
    <m/>
    <x v="0"/>
    <s v="24 MEADOWLARK DR"/>
    <n v="101"/>
    <s v="SMITH MARILYN E"/>
    <s v="MR30"/>
    <s v="ONE FAMILY"/>
    <s v="133/A/85//"/>
    <n v="0.26413999999999999"/>
    <n v="1"/>
    <n v="1"/>
    <n v="1"/>
    <n v="1"/>
    <s v="SEPTIC"/>
    <n v="0"/>
    <n v="1"/>
    <n v="2000"/>
    <s v="YES"/>
    <n v="2000"/>
    <s v="133A-85"/>
    <s v="Public Water,Septic"/>
    <s v="SEPTIC"/>
    <s v="SEPTIC"/>
    <n v="2000"/>
    <m/>
    <m/>
    <n v="1"/>
    <n v="1"/>
    <n v="2"/>
    <n v="816"/>
    <n v="1"/>
    <m/>
    <m/>
    <m/>
    <m/>
    <m/>
    <m/>
    <m/>
    <m/>
    <m/>
    <m/>
    <n v="1"/>
    <n v="9.68"/>
    <n v="1"/>
    <s v="Agawam River"/>
    <n v="42"/>
  </r>
  <r>
    <s v="129A-3-T6"/>
    <m/>
    <x v="0"/>
    <s v="0 ROUTE 25"/>
    <n v="924"/>
    <s v="COMMONWEALTH OF MASSACHUSETTS"/>
    <s v="R130"/>
    <s v="MASS X-WAY  MDL-00"/>
    <s v="129/A3/T6//"/>
    <n v="3.5380000000000002E-2"/>
    <n v="0"/>
    <n v="0"/>
    <n v="0"/>
    <n v="0"/>
    <m/>
    <n v="0"/>
    <n v="0"/>
    <n v="0"/>
    <s v="YES"/>
    <n v="0"/>
    <s v="129A-3-T6"/>
    <m/>
    <m/>
    <m/>
    <n v="0"/>
    <m/>
    <m/>
    <n v="0"/>
    <n v="0"/>
    <n v="0"/>
    <n v="0"/>
    <n v="0"/>
    <m/>
    <m/>
    <m/>
    <m/>
    <m/>
    <m/>
    <m/>
    <m/>
    <m/>
    <m/>
    <n v="1"/>
    <n v="0"/>
    <n v="1"/>
    <s v="Mill Pond"/>
    <n v="20"/>
  </r>
  <r>
    <s v="129-1047B"/>
    <m/>
    <x v="0"/>
    <s v="2816 CRAN HWY"/>
    <n v="101"/>
    <s v="ROSE PAUL TRUSTEE OF THE"/>
    <s v="R130"/>
    <s v="ONE FAMILY"/>
    <s v="129//1047/B/"/>
    <n v="0.19358"/>
    <n v="1"/>
    <n v="1"/>
    <n v="1"/>
    <n v="1"/>
    <s v="SEPTIC"/>
    <n v="0"/>
    <n v="1"/>
    <n v="1800"/>
    <s v="YES"/>
    <n v="1800"/>
    <s v="129-1047B"/>
    <s v="Public Water,Septic"/>
    <s v="SEPTIC"/>
    <s v="SEPTIC"/>
    <n v="1800"/>
    <m/>
    <m/>
    <n v="1"/>
    <n v="1"/>
    <n v="2"/>
    <n v="1101"/>
    <n v="1.5"/>
    <m/>
    <m/>
    <m/>
    <m/>
    <m/>
    <m/>
    <m/>
    <m/>
    <m/>
    <m/>
    <n v="1"/>
    <n v="9.68"/>
    <n v="1"/>
    <s v="Agawam River"/>
    <n v="42"/>
  </r>
  <r>
    <s v="132B-76"/>
    <m/>
    <x v="0"/>
    <s v="27 CRAN HWY  OFF"/>
    <n v="132"/>
    <s v="JOSEPH HERBERT J JR ET ALS"/>
    <s v="MR30"/>
    <s v="RES ACLNUD  MDL-00"/>
    <s v="132/B/76//"/>
    <n v="0.29204000000000002"/>
    <n v="0"/>
    <n v="0"/>
    <n v="0"/>
    <n v="0"/>
    <m/>
    <n v="0"/>
    <n v="0"/>
    <n v="0"/>
    <s v="YES"/>
    <n v="0"/>
    <s v="132B-76"/>
    <s v="Public Water,Septic"/>
    <s v="SEPTIC"/>
    <m/>
    <n v="0"/>
    <m/>
    <m/>
    <n v="0"/>
    <n v="0"/>
    <n v="0"/>
    <n v="0"/>
    <n v="0"/>
    <m/>
    <m/>
    <m/>
    <m/>
    <m/>
    <m/>
    <m/>
    <m/>
    <m/>
    <m/>
    <n v="1"/>
    <n v="0"/>
    <n v="1"/>
    <s v="Bog Stream"/>
    <n v="35"/>
  </r>
  <r>
    <s v="133A-96"/>
    <m/>
    <x v="0"/>
    <s v="7 MALLARD RD"/>
    <n v="101"/>
    <s v="BARBOZA TODD"/>
    <s v="MR30"/>
    <s v="ONE FAMILY"/>
    <s v="133/A/96//"/>
    <n v="0.24151"/>
    <n v="1"/>
    <n v="1"/>
    <n v="1"/>
    <n v="1"/>
    <s v="SEPTIC"/>
    <n v="0"/>
    <n v="1"/>
    <n v="7000"/>
    <s v="YES"/>
    <n v="7000"/>
    <s v="133A-96"/>
    <s v="Public Water,Septic"/>
    <s v="SEPTIC"/>
    <s v="SEPTIC"/>
    <n v="7000"/>
    <m/>
    <m/>
    <n v="1"/>
    <n v="1"/>
    <n v="2"/>
    <n v="900"/>
    <n v="1"/>
    <m/>
    <m/>
    <m/>
    <m/>
    <m/>
    <m/>
    <m/>
    <m/>
    <m/>
    <m/>
    <n v="1"/>
    <n v="9.68"/>
    <n v="1"/>
    <s v="Agawam River"/>
    <n v="42"/>
  </r>
  <r>
    <s v="129-1047C"/>
    <m/>
    <x v="0"/>
    <s v="2818 CRAN HWY"/>
    <n v="101"/>
    <s v="ROSE PAUL TRUSTEE OF THE"/>
    <s v="R130"/>
    <s v="ONE FAMILY"/>
    <s v="129//1047/C/"/>
    <n v="0.55566000000000004"/>
    <n v="1"/>
    <n v="1"/>
    <n v="1"/>
    <n v="1"/>
    <s v="SEPTIC"/>
    <n v="0"/>
    <n v="0"/>
    <n v="0"/>
    <s v="YES"/>
    <n v="0"/>
    <s v="129-1047C"/>
    <m/>
    <m/>
    <s v="SEPTIC"/>
    <n v="0"/>
    <m/>
    <m/>
    <n v="1"/>
    <n v="1"/>
    <n v="1"/>
    <n v="624"/>
    <n v="2"/>
    <m/>
    <m/>
    <m/>
    <m/>
    <m/>
    <m/>
    <m/>
    <m/>
    <m/>
    <m/>
    <n v="1"/>
    <n v="9.68"/>
    <n v="1"/>
    <s v="Agawam River"/>
    <n v="42"/>
  </r>
  <r>
    <s v="132-1049A"/>
    <m/>
    <x v="0"/>
    <s v="10 SWAN LANE"/>
    <n v="101"/>
    <s v="LORRAINE SCOTT F"/>
    <s v="MR30"/>
    <s v="ONE FAMILY"/>
    <s v="132//1049/A/"/>
    <n v="0.42520999999999998"/>
    <n v="1"/>
    <n v="1"/>
    <n v="1"/>
    <n v="1"/>
    <s v="SEPTIC"/>
    <n v="0"/>
    <n v="1"/>
    <n v="8700"/>
    <s v="YES"/>
    <n v="8700"/>
    <s v="132-1049A"/>
    <s v="Public Water,Gas,Septic"/>
    <s v="SEPTIC"/>
    <s v="SEPTIC"/>
    <n v="8700"/>
    <m/>
    <m/>
    <n v="1"/>
    <n v="1"/>
    <n v="2"/>
    <n v="1458"/>
    <n v="1.75"/>
    <m/>
    <m/>
    <m/>
    <m/>
    <m/>
    <m/>
    <m/>
    <m/>
    <m/>
    <m/>
    <n v="2"/>
    <n v="9.68"/>
    <n v="1"/>
    <s v="Agawam River"/>
    <n v="42"/>
  </r>
  <r>
    <s v="129A-3-T7"/>
    <m/>
    <x v="0"/>
    <s v="0 ROUTE 25"/>
    <n v="924"/>
    <s v="COMMONWEALTH OF MASSACHUSETTS"/>
    <s v="R130"/>
    <s v="MASS X-WAY  MDL-00"/>
    <s v="129/A3/T7//"/>
    <n v="1.9519999999999999E-2"/>
    <n v="0"/>
    <n v="0"/>
    <n v="0"/>
    <n v="0"/>
    <m/>
    <n v="0"/>
    <n v="0"/>
    <n v="0"/>
    <s v="YES"/>
    <n v="0"/>
    <s v="129A-3-T7"/>
    <m/>
    <m/>
    <m/>
    <n v="0"/>
    <m/>
    <m/>
    <n v="0"/>
    <n v="0"/>
    <n v="0"/>
    <n v="0"/>
    <n v="0"/>
    <m/>
    <m/>
    <m/>
    <m/>
    <m/>
    <m/>
    <m/>
    <m/>
    <m/>
    <m/>
    <n v="1"/>
    <n v="0"/>
    <n v="1"/>
    <s v="Mill Pond"/>
    <n v="20"/>
  </r>
  <r>
    <s v="132-1053"/>
    <m/>
    <x v="0"/>
    <s v="13 MAYFLOWER RIDGE DR"/>
    <n v="131"/>
    <s v="TREMONT NAIL LIMITED PARTNERSH"/>
    <s v="MR30"/>
    <s v="RES ACLNPO  MDL-00"/>
    <s v="132//1053//"/>
    <n v="0.90341000000000005"/>
    <n v="0"/>
    <n v="0"/>
    <n v="0"/>
    <n v="0"/>
    <m/>
    <n v="0"/>
    <n v="0"/>
    <n v="0"/>
    <s v="YES"/>
    <n v="0"/>
    <s v="132-1053"/>
    <s v="Public Water,Septic"/>
    <s v="SEPTIC"/>
    <m/>
    <n v="0"/>
    <m/>
    <m/>
    <n v="0"/>
    <n v="0"/>
    <n v="0"/>
    <n v="0"/>
    <n v="0"/>
    <m/>
    <m/>
    <m/>
    <m/>
    <m/>
    <m/>
    <m/>
    <m/>
    <m/>
    <m/>
    <n v="1"/>
    <n v="0"/>
    <n v="1"/>
    <s v="Agawam River"/>
    <n v="42"/>
  </r>
  <r>
    <s v="132-MR5B"/>
    <m/>
    <x v="0"/>
    <s v="135 MAYFLOWER RIDGE DR"/>
    <n v="130"/>
    <s v="MCCARTHY DENNIS P TRUSTEE"/>
    <s v="MR30"/>
    <s v="RES ACLNDV  MDL-00"/>
    <s v="132//MR5/B/"/>
    <n v="4.3800499999999998"/>
    <n v="0"/>
    <n v="0"/>
    <n v="0"/>
    <n v="0"/>
    <m/>
    <n v="0"/>
    <n v="0"/>
    <n v="0"/>
    <s v="YES"/>
    <n v="0"/>
    <s v="132-MR5B"/>
    <m/>
    <m/>
    <m/>
    <n v="0"/>
    <m/>
    <m/>
    <n v="0"/>
    <n v="0"/>
    <n v="0"/>
    <n v="0"/>
    <n v="0"/>
    <m/>
    <m/>
    <m/>
    <m/>
    <m/>
    <m/>
    <m/>
    <m/>
    <m/>
    <m/>
    <n v="1"/>
    <n v="0"/>
    <n v="1"/>
    <s v="Agawam River"/>
    <n v="42"/>
  </r>
  <r>
    <s v="133A-59"/>
    <m/>
    <x v="0"/>
    <s v="20 PHEASANT AVE"/>
    <n v="101"/>
    <s v="EVERS MILION W"/>
    <s v="MR30"/>
    <s v="ONE FAMILY"/>
    <s v="133/A/59//"/>
    <n v="0.25746999999999998"/>
    <n v="1"/>
    <n v="1"/>
    <n v="1"/>
    <n v="1"/>
    <s v="SEPTIC"/>
    <n v="0"/>
    <n v="1"/>
    <n v="9200"/>
    <s v="YES"/>
    <n v="9200"/>
    <s v="133A-59"/>
    <s v="Public Water,Septic"/>
    <s v="SEPTIC"/>
    <s v="SEPTIC"/>
    <n v="9200"/>
    <m/>
    <m/>
    <n v="1"/>
    <n v="1"/>
    <n v="4"/>
    <n v="1224"/>
    <n v="1.5"/>
    <m/>
    <m/>
    <m/>
    <m/>
    <m/>
    <m/>
    <m/>
    <m/>
    <m/>
    <m/>
    <n v="1"/>
    <n v="9.68"/>
    <n v="1"/>
    <s v="Agawam River"/>
    <n v="42"/>
  </r>
  <r>
    <s v="132B-43"/>
    <m/>
    <x v="0"/>
    <s v="26 CRAN HWY  OFF"/>
    <n v="132"/>
    <s v="JOSEPH HERBERT J JR ET ALS"/>
    <s v="MR30"/>
    <s v="RES ACLNUD  MDL-00"/>
    <s v="132/B/43//"/>
    <n v="0.47819"/>
    <n v="0"/>
    <n v="0"/>
    <n v="0"/>
    <n v="0"/>
    <m/>
    <n v="0"/>
    <n v="0"/>
    <n v="0"/>
    <s v="YES"/>
    <n v="0"/>
    <s v="132B-43"/>
    <s v="Public Water,Septic"/>
    <s v="SEPTIC"/>
    <m/>
    <n v="0"/>
    <m/>
    <m/>
    <n v="0"/>
    <n v="0"/>
    <n v="0"/>
    <n v="0"/>
    <n v="0"/>
    <m/>
    <m/>
    <m/>
    <m/>
    <m/>
    <m/>
    <m/>
    <m/>
    <m/>
    <m/>
    <n v="1"/>
    <n v="0"/>
    <n v="1"/>
    <s v="Agawam River"/>
    <n v="42"/>
  </r>
  <r>
    <s v="133A-104"/>
    <m/>
    <x v="0"/>
    <s v="2 MALLARD RD"/>
    <n v="101"/>
    <s v="USDAN MARY-ANNE"/>
    <s v="MR30"/>
    <s v="ONE FAMILY"/>
    <s v="133/A/104//"/>
    <n v="0.30207000000000001"/>
    <n v="1"/>
    <n v="1"/>
    <n v="1"/>
    <n v="1"/>
    <s v="SEPTIC"/>
    <n v="0"/>
    <n v="1"/>
    <n v="7300"/>
    <s v="YES"/>
    <n v="7300"/>
    <s v="133A-104"/>
    <s v="Public Water,Septic"/>
    <s v="SEPTIC"/>
    <s v="SEPTIC"/>
    <n v="7300"/>
    <m/>
    <m/>
    <n v="1"/>
    <n v="1"/>
    <n v="3"/>
    <n v="1453"/>
    <n v="1.75"/>
    <m/>
    <m/>
    <m/>
    <m/>
    <m/>
    <m/>
    <m/>
    <m/>
    <m/>
    <m/>
    <n v="1"/>
    <n v="9.68"/>
    <n v="1"/>
    <s v="Agawam River"/>
    <n v="42"/>
  </r>
  <r>
    <s v="133A-11"/>
    <m/>
    <x v="0"/>
    <s v="21 PHEASANT AVE"/>
    <n v="101"/>
    <s v="GARRITY ROBERT J"/>
    <s v="MR30"/>
    <s v="ONE FAMILY"/>
    <s v="133/A/11//"/>
    <n v="0.22700000000000001"/>
    <n v="1"/>
    <n v="1"/>
    <n v="1"/>
    <n v="1"/>
    <s v="SEPTIC"/>
    <n v="0"/>
    <n v="1"/>
    <n v="9900"/>
    <s v="YES"/>
    <n v="9900"/>
    <s v="133A-11"/>
    <s v="Public Water,Septic"/>
    <s v="SEPTIC"/>
    <s v="SEPTIC"/>
    <n v="9900"/>
    <m/>
    <m/>
    <n v="1"/>
    <n v="1"/>
    <n v="3"/>
    <n v="1387"/>
    <n v="1.75"/>
    <m/>
    <m/>
    <m/>
    <m/>
    <m/>
    <m/>
    <m/>
    <m/>
    <m/>
    <m/>
    <n v="1"/>
    <n v="9.68"/>
    <n v="1"/>
    <s v="Agawam River"/>
    <n v="42"/>
  </r>
  <r>
    <s v="133-1039"/>
    <m/>
    <x v="0"/>
    <s v="3 FANNIES LN"/>
    <n v="101"/>
    <s v="FERNANDES DONALD"/>
    <s v="MR30"/>
    <s v="ONE FAMILY"/>
    <s v="133//1039//"/>
    <n v="0.31472"/>
    <n v="1"/>
    <n v="1"/>
    <n v="1"/>
    <n v="1"/>
    <s v="SEPTIC"/>
    <n v="0"/>
    <n v="1"/>
    <n v="2800"/>
    <s v="YES"/>
    <n v="2800"/>
    <s v="133-1039"/>
    <s v="Public Water"/>
    <m/>
    <s v="SEPTIC"/>
    <n v="2800"/>
    <m/>
    <m/>
    <n v="1"/>
    <n v="1"/>
    <n v="1"/>
    <n v="390"/>
    <n v="1.3"/>
    <m/>
    <m/>
    <m/>
    <m/>
    <m/>
    <m/>
    <m/>
    <m/>
    <m/>
    <m/>
    <n v="1"/>
    <n v="9.68"/>
    <n v="1"/>
    <s v="Agawam River"/>
    <n v="42"/>
  </r>
  <r>
    <s v="83-1023"/>
    <m/>
    <x v="0"/>
    <s v="544 MAIN ST"/>
    <n v="101"/>
    <s v="GODFREY CRANSTON H"/>
    <s v="MR30"/>
    <s v="ONE FAMILY"/>
    <s v="83//1023//"/>
    <n v="1.5588200000000001"/>
    <n v="1"/>
    <n v="1"/>
    <n v="1"/>
    <n v="1"/>
    <s v="SEPTIC"/>
    <n v="0"/>
    <n v="1"/>
    <n v="100"/>
    <s v="YES"/>
    <n v="100"/>
    <s v="83-1023"/>
    <s v="Public Water,Septic"/>
    <s v="SEPTIC"/>
    <s v="SEPTIC"/>
    <n v="100"/>
    <m/>
    <m/>
    <n v="1"/>
    <n v="1"/>
    <n v="2"/>
    <n v="830"/>
    <n v="1"/>
    <m/>
    <m/>
    <m/>
    <m/>
    <m/>
    <m/>
    <m/>
    <m/>
    <m/>
    <m/>
    <n v="1"/>
    <n v="9.68"/>
    <n v="1"/>
    <s v="Broad Marsh River"/>
    <n v="43"/>
  </r>
  <r>
    <s v="129-1055"/>
    <m/>
    <x v="0"/>
    <s v="23 PLYMOUTH RD"/>
    <n v="924"/>
    <s v="COMMONWEALTH OF MASSACHUSETTS"/>
    <s v="MR30"/>
    <s v="MASS X-WAY  MDL-00"/>
    <s v="129//1055//"/>
    <n v="6.3537600000000003"/>
    <n v="1"/>
    <n v="1"/>
    <n v="1"/>
    <n v="1"/>
    <s v="SEPTIC"/>
    <n v="0"/>
    <n v="1"/>
    <n v="0"/>
    <s v="YES"/>
    <n v="0"/>
    <s v="129-1055"/>
    <m/>
    <m/>
    <s v="SEPTIC"/>
    <n v="0"/>
    <m/>
    <m/>
    <n v="1"/>
    <n v="1"/>
    <n v="0"/>
    <n v="0"/>
    <n v="0"/>
    <m/>
    <m/>
    <m/>
    <m/>
    <m/>
    <m/>
    <m/>
    <m/>
    <m/>
    <m/>
    <n v="1"/>
    <n v="4.6463999999999999"/>
    <n v="1"/>
    <s v="Mill Pond"/>
    <n v="20"/>
  </r>
  <r>
    <s v="129-1048"/>
    <m/>
    <x v="0"/>
    <s v="2822 CRAN HWY  OFF"/>
    <n v="303"/>
    <s v="ATLANTIC ANNEX LLC"/>
    <s v="R130"/>
    <s v="ACC COM LD"/>
    <s v="129//1048//"/>
    <n v="0.33850999999999998"/>
    <n v="1"/>
    <n v="1"/>
    <n v="1"/>
    <n v="1"/>
    <s v="SEPTIC"/>
    <n v="0"/>
    <n v="0"/>
    <n v="0"/>
    <s v="YES"/>
    <n v="0"/>
    <s v="129-1048"/>
    <s v="Public Sewer,Septic"/>
    <s v="SEPTIC"/>
    <s v="SEPTIC"/>
    <n v="17500"/>
    <m/>
    <m/>
    <n v="1"/>
    <n v="1"/>
    <n v="0"/>
    <n v="0"/>
    <n v="0"/>
    <m/>
    <m/>
    <m/>
    <m/>
    <m/>
    <m/>
    <m/>
    <m/>
    <m/>
    <m/>
    <n v="2"/>
    <n v="9.68"/>
    <n v="1"/>
    <s v="Agawam River"/>
    <n v="42"/>
  </r>
  <r>
    <s v="83-1024"/>
    <m/>
    <x v="0"/>
    <s v="540 MAIN ST"/>
    <n v="101"/>
    <s v="CHARBONNEAU DENISE"/>
    <s v="MR30"/>
    <s v="ONE FAMILY"/>
    <s v="83//1024//"/>
    <n v="0.24453"/>
    <n v="1"/>
    <n v="1"/>
    <n v="1"/>
    <n v="1"/>
    <s v="SEPTIC"/>
    <n v="0"/>
    <n v="1"/>
    <n v="7600"/>
    <s v="YES"/>
    <n v="7600"/>
    <s v="83-1024"/>
    <s v="Public Water,Septic"/>
    <s v="SEPTIC"/>
    <s v="SEPTIC"/>
    <n v="7600"/>
    <m/>
    <m/>
    <n v="1"/>
    <n v="1"/>
    <n v="3"/>
    <n v="1288"/>
    <n v="1.5"/>
    <m/>
    <m/>
    <m/>
    <m/>
    <m/>
    <m/>
    <m/>
    <m/>
    <m/>
    <m/>
    <n v="0"/>
    <n v="9.68"/>
    <n v="1"/>
    <s v="Agawam River"/>
    <n v="42"/>
  </r>
  <r>
    <s v="132-1068"/>
    <m/>
    <x v="0"/>
    <s v="16 OLD CARR LANDING RD"/>
    <n v="109"/>
    <s v="HORNE KARL A"/>
    <s v="MR30"/>
    <s v="MULTI HSES"/>
    <s v="132//1068//"/>
    <n v="3.94415"/>
    <n v="1"/>
    <n v="1"/>
    <n v="1"/>
    <n v="1"/>
    <s v="SEPTIC"/>
    <n v="0"/>
    <n v="0"/>
    <n v="0"/>
    <s v="YES"/>
    <n v="0"/>
    <s v="132-1068"/>
    <s v="Well,Septic"/>
    <s v="SEPTIC"/>
    <s v="SEPTIC"/>
    <n v="0"/>
    <m/>
    <m/>
    <n v="1"/>
    <n v="1"/>
    <n v="3"/>
    <n v="2628"/>
    <n v="1.75"/>
    <m/>
    <m/>
    <m/>
    <m/>
    <m/>
    <m/>
    <m/>
    <m/>
    <m/>
    <m/>
    <n v="1"/>
    <n v="9.68"/>
    <n v="1"/>
    <s v="Agawam River"/>
    <n v="42"/>
  </r>
  <r>
    <s v="61-1009"/>
    <m/>
    <x v="0"/>
    <s v="529 MAIN ST"/>
    <n v="101"/>
    <s v="TAMBURRINI BRUNO"/>
    <s v="MR30"/>
    <s v="ONE FAMILY"/>
    <s v="61//1009//"/>
    <n v="0.27850999999999998"/>
    <n v="0"/>
    <n v="0"/>
    <n v="1"/>
    <n v="1"/>
    <s v="SEWER"/>
    <n v="1"/>
    <n v="1"/>
    <n v="6600"/>
    <s v="YES"/>
    <n v="0"/>
    <s v="61-1009"/>
    <s v="All Public"/>
    <s v="SEWER"/>
    <s v="SEWER"/>
    <n v="6600"/>
    <m/>
    <m/>
    <n v="0"/>
    <n v="0"/>
    <n v="4"/>
    <n v="1788"/>
    <n v="2"/>
    <m/>
    <m/>
    <m/>
    <m/>
    <m/>
    <m/>
    <m/>
    <m/>
    <m/>
    <m/>
    <n v="1"/>
    <n v="0"/>
    <n v="1"/>
    <s v="Agawam River"/>
    <n v="42"/>
  </r>
  <r>
    <s v="UNK761"/>
    <s v="FEE"/>
    <x v="0"/>
    <s v="CRAN HWY  OFF"/>
    <n v="0"/>
    <m/>
    <m/>
    <m/>
    <m/>
    <n v="4.1000000000000003E-3"/>
    <n v="0"/>
    <n v="0"/>
    <n v="0"/>
    <n v="0"/>
    <m/>
    <n v="0"/>
    <n v="0"/>
    <n v="0"/>
    <s v="NO_W2"/>
    <n v="0"/>
    <m/>
    <m/>
    <m/>
    <m/>
    <n v="0"/>
    <m/>
    <m/>
    <n v="0"/>
    <n v="0"/>
    <n v="0"/>
    <n v="0"/>
    <n v="0"/>
    <s v="Not in new Assr DB, Makepe?, old info"/>
    <m/>
    <m/>
    <m/>
    <m/>
    <m/>
    <m/>
    <m/>
    <m/>
    <m/>
    <n v="0"/>
    <n v="0"/>
    <n v="1"/>
    <s v="Agawam River"/>
    <n v="42"/>
  </r>
  <r>
    <s v="133A-74"/>
    <m/>
    <x v="0"/>
    <s v="21 MEADOWLARK DR"/>
    <n v="101"/>
    <s v="MURPHY PATRICK L"/>
    <s v="MR30"/>
    <s v="ONE FAMILY"/>
    <s v="133/A/74//"/>
    <n v="0.25853999999999999"/>
    <n v="1"/>
    <n v="1"/>
    <n v="1"/>
    <n v="1"/>
    <s v="SEPTIC"/>
    <n v="0"/>
    <n v="1"/>
    <n v="400"/>
    <s v="YES"/>
    <n v="400"/>
    <s v="133A-74"/>
    <s v="Public Water,Septic"/>
    <s v="SEPTIC"/>
    <s v="SEPTIC"/>
    <n v="400"/>
    <m/>
    <m/>
    <n v="1"/>
    <n v="1"/>
    <n v="2"/>
    <n v="744"/>
    <n v="1"/>
    <m/>
    <m/>
    <m/>
    <m/>
    <m/>
    <m/>
    <m/>
    <m/>
    <m/>
    <m/>
    <n v="1"/>
    <n v="9.68"/>
    <n v="1"/>
    <s v="Agawam River"/>
    <n v="42"/>
  </r>
  <r>
    <s v="133-1035"/>
    <m/>
    <x v="0"/>
    <s v="2789 CRAN HWY"/>
    <n v="101"/>
    <s v="PATEL NANUBHAI B"/>
    <s v="SC"/>
    <s v="ONE FAMILY"/>
    <s v="133//1035//"/>
    <n v="0.25896000000000002"/>
    <n v="1"/>
    <n v="1"/>
    <n v="1"/>
    <n v="1"/>
    <s v="SEPTIC"/>
    <n v="0"/>
    <n v="1"/>
    <n v="12700"/>
    <s v="YES"/>
    <n v="12700"/>
    <s v="133-1035"/>
    <s v="Public Water,Septic"/>
    <s v="SEPTIC"/>
    <s v="SEPTIC"/>
    <n v="12700"/>
    <m/>
    <m/>
    <n v="1"/>
    <n v="1"/>
    <n v="3"/>
    <n v="1632"/>
    <n v="2"/>
    <m/>
    <m/>
    <m/>
    <m/>
    <m/>
    <m/>
    <m/>
    <m/>
    <m/>
    <m/>
    <n v="1"/>
    <n v="9.68"/>
    <n v="1"/>
    <s v="Agawam River"/>
    <n v="42"/>
  </r>
  <r>
    <s v="132-1069"/>
    <m/>
    <x v="0"/>
    <s v="16B OLD CARR LANDING"/>
    <n v="101"/>
    <s v="HORNE KARL A"/>
    <s v="MR30"/>
    <s v="ONE FAMILY"/>
    <s v="132//1069//"/>
    <n v="6.1499999999999999E-2"/>
    <n v="1"/>
    <n v="1"/>
    <n v="1"/>
    <n v="1"/>
    <s v="SEPTIC"/>
    <n v="0"/>
    <n v="0"/>
    <n v="0"/>
    <s v="YES"/>
    <n v="0"/>
    <s v="132-1069"/>
    <s v="Well,Septic"/>
    <s v="SEPTIC"/>
    <s v="SEPTIC"/>
    <n v="0"/>
    <m/>
    <m/>
    <n v="1"/>
    <n v="1"/>
    <n v="1"/>
    <n v="402"/>
    <n v="1"/>
    <m/>
    <m/>
    <m/>
    <m/>
    <m/>
    <m/>
    <m/>
    <m/>
    <m/>
    <m/>
    <n v="1"/>
    <n v="9.68"/>
    <n v="1"/>
    <s v="Agawam River"/>
    <n v="42"/>
  </r>
  <r>
    <s v="133A-84"/>
    <m/>
    <x v="0"/>
    <s v="22 MEADOWLARK DR"/>
    <n v="101"/>
    <s v="LOVETT PHYLLIS E"/>
    <s v="MR30"/>
    <s v="ONE FAMILY"/>
    <s v="133/A/84//"/>
    <n v="0.22656999999999999"/>
    <n v="1"/>
    <n v="1"/>
    <n v="1"/>
    <n v="1"/>
    <s v="SEPTIC"/>
    <n v="0"/>
    <n v="1"/>
    <n v="14700"/>
    <s v="YES"/>
    <n v="14700"/>
    <s v="133A-84"/>
    <s v="Public Water,Septic"/>
    <s v="SEPTIC"/>
    <s v="SEPTIC"/>
    <n v="14700"/>
    <m/>
    <m/>
    <n v="1"/>
    <n v="1"/>
    <n v="3"/>
    <n v="1300"/>
    <n v="1"/>
    <m/>
    <m/>
    <m/>
    <m/>
    <m/>
    <m/>
    <m/>
    <m/>
    <m/>
    <m/>
    <n v="1"/>
    <n v="9.68"/>
    <n v="1"/>
    <s v="Agawam River"/>
    <n v="42"/>
  </r>
  <r>
    <s v="83-1008E"/>
    <m/>
    <x v="0"/>
    <s v="213 HATHAWAY ST REAR"/>
    <n v="132"/>
    <s v="HALE DOUGLAS A"/>
    <s v="MR30"/>
    <s v="RES ACLNUD  MDL-00"/>
    <s v="83//1008/E/"/>
    <n v="1.0832299999999999"/>
    <n v="0"/>
    <n v="0"/>
    <n v="0"/>
    <n v="0"/>
    <m/>
    <n v="0"/>
    <n v="0"/>
    <n v="0"/>
    <s v="YES"/>
    <n v="0"/>
    <s v="83-1008E"/>
    <m/>
    <m/>
    <m/>
    <n v="0"/>
    <m/>
    <m/>
    <n v="0"/>
    <n v="0"/>
    <n v="0"/>
    <n v="0"/>
    <n v="0"/>
    <m/>
    <m/>
    <m/>
    <m/>
    <m/>
    <m/>
    <m/>
    <m/>
    <m/>
    <m/>
    <n v="1"/>
    <n v="0"/>
    <n v="1"/>
    <s v="Broad Marsh River"/>
    <n v="43"/>
  </r>
  <r>
    <s v="61-1012"/>
    <m/>
    <x v="0"/>
    <s v="505 MAIN ST"/>
    <n v="903"/>
    <s v="TOWN OF WAREHAM"/>
    <s v="MR30"/>
    <s v="MUNICIPAL  MDL-94"/>
    <s v="61//1012//"/>
    <n v="1.0273099999999999"/>
    <n v="0"/>
    <n v="0"/>
    <n v="1"/>
    <n v="1"/>
    <s v="SEWER"/>
    <n v="1"/>
    <n v="1"/>
    <n v="1000"/>
    <s v="YES"/>
    <n v="0"/>
    <s v="61-1012"/>
    <s v="All Public"/>
    <s v="SEWER"/>
    <s v="SEWER"/>
    <n v="1000"/>
    <m/>
    <m/>
    <n v="0"/>
    <n v="0"/>
    <n v="0"/>
    <n v="2142"/>
    <n v="1"/>
    <m/>
    <m/>
    <m/>
    <m/>
    <m/>
    <m/>
    <m/>
    <m/>
    <m/>
    <m/>
    <n v="1"/>
    <n v="0"/>
    <n v="1"/>
    <s v="Agawam River"/>
    <n v="42"/>
  </r>
  <r>
    <s v="133A-95"/>
    <m/>
    <x v="0"/>
    <s v="5 MALLARD RD"/>
    <n v="101"/>
    <s v="FARRELL JAMES E"/>
    <s v="MR30"/>
    <s v="ONE FAMILY"/>
    <s v="133/A/95//"/>
    <n v="0.25496000000000002"/>
    <n v="1"/>
    <n v="1"/>
    <n v="1"/>
    <n v="1"/>
    <s v="SEPTIC"/>
    <n v="0"/>
    <n v="1"/>
    <n v="0"/>
    <s v="YES"/>
    <n v="0"/>
    <s v="133A-95"/>
    <s v="Public Water,Septic"/>
    <s v="SEPTIC"/>
    <s v="SEPTIC"/>
    <n v="0"/>
    <m/>
    <m/>
    <n v="1"/>
    <n v="1"/>
    <n v="2"/>
    <n v="720"/>
    <n v="1"/>
    <m/>
    <m/>
    <m/>
    <m/>
    <m/>
    <m/>
    <m/>
    <m/>
    <m/>
    <m/>
    <n v="1"/>
    <n v="9.68"/>
    <n v="1"/>
    <s v="Agawam River"/>
    <n v="42"/>
  </r>
  <r>
    <s v="133-1038B"/>
    <m/>
    <x v="0"/>
    <s v="2785 CRAN HWY REAR"/>
    <n v="132"/>
    <s v="GOMES AARON"/>
    <s v="SC"/>
    <s v="RES ACLNUD  MDL-00"/>
    <s v="133//1038/B/"/>
    <n v="0.14277000000000001"/>
    <n v="0"/>
    <n v="0"/>
    <n v="0"/>
    <n v="0"/>
    <m/>
    <n v="0"/>
    <n v="0"/>
    <n v="0"/>
    <s v="YES"/>
    <n v="0"/>
    <s v="133-1038B"/>
    <s v="Public Water,Septic"/>
    <s v="SEPTIC"/>
    <m/>
    <n v="0"/>
    <m/>
    <m/>
    <n v="0"/>
    <n v="0"/>
    <n v="0"/>
    <n v="0"/>
    <n v="0"/>
    <m/>
    <m/>
    <m/>
    <m/>
    <m/>
    <m/>
    <m/>
    <m/>
    <m/>
    <m/>
    <n v="1"/>
    <n v="0"/>
    <n v="1"/>
    <s v="Agawam River"/>
    <n v="42"/>
  </r>
  <r>
    <s v="61-1011"/>
    <m/>
    <x v="0"/>
    <s v="521 MAIN ST"/>
    <n v="104"/>
    <s v="KNAPP GLENN L"/>
    <s v="MR30"/>
    <s v="TWO FAMILY"/>
    <s v="61//1011//"/>
    <n v="0.46098"/>
    <n v="0"/>
    <n v="0"/>
    <n v="1"/>
    <n v="1"/>
    <s v="SEWER"/>
    <n v="1"/>
    <n v="1"/>
    <n v="22000"/>
    <s v="YES"/>
    <n v="0"/>
    <s v="61-1011"/>
    <s v="All Public"/>
    <s v="SEWER"/>
    <s v="SEWER"/>
    <n v="22000"/>
    <m/>
    <m/>
    <n v="0"/>
    <n v="0"/>
    <n v="4"/>
    <n v="2254"/>
    <n v="2"/>
    <m/>
    <m/>
    <m/>
    <m/>
    <m/>
    <m/>
    <m/>
    <m/>
    <m/>
    <m/>
    <n v="1"/>
    <n v="0"/>
    <n v="1"/>
    <s v="Agawam River"/>
    <n v="42"/>
  </r>
  <r>
    <s v="132-1048"/>
    <m/>
    <x v="0"/>
    <s v="6 SWAN LANE"/>
    <n v="101"/>
    <s v="BEAN DAVID J"/>
    <s v="MR30"/>
    <s v="ONE FAMILY"/>
    <s v="132//1048//"/>
    <n v="0.53757999999999995"/>
    <n v="1"/>
    <n v="1"/>
    <n v="1"/>
    <n v="1"/>
    <s v="SEPTIC"/>
    <n v="0"/>
    <n v="1"/>
    <n v="8300"/>
    <s v="YES"/>
    <n v="8300"/>
    <s v="132-1048"/>
    <s v="Public Water,Septic"/>
    <s v="SEPTIC"/>
    <s v="SEPTIC"/>
    <n v="8300"/>
    <m/>
    <m/>
    <n v="1"/>
    <n v="1"/>
    <n v="5"/>
    <n v="1928"/>
    <n v="1"/>
    <m/>
    <m/>
    <m/>
    <m/>
    <m/>
    <m/>
    <m/>
    <m/>
    <m/>
    <m/>
    <n v="1"/>
    <n v="9.68"/>
    <n v="1"/>
    <s v="Agawam River"/>
    <n v="42"/>
  </r>
  <r>
    <s v="133A-33"/>
    <m/>
    <x v="0"/>
    <s v="1 WHIPPOORWILL WAY"/>
    <n v="132"/>
    <s v="YUKNEWICZ CYNTHIA"/>
    <s v="MR30"/>
    <s v="RES ACLNUD  MDL-00"/>
    <s v="133/A/33//"/>
    <n v="0.30148000000000003"/>
    <n v="0"/>
    <n v="0"/>
    <n v="0"/>
    <n v="0"/>
    <m/>
    <n v="0"/>
    <n v="0"/>
    <n v="0"/>
    <s v="YES"/>
    <n v="0"/>
    <s v="133A-33"/>
    <s v="Public Water,Septic"/>
    <s v="SEPTIC"/>
    <m/>
    <n v="0"/>
    <m/>
    <m/>
    <n v="0"/>
    <n v="0"/>
    <n v="0"/>
    <n v="0"/>
    <n v="0"/>
    <m/>
    <m/>
    <m/>
    <m/>
    <m/>
    <m/>
    <m/>
    <m/>
    <m/>
    <m/>
    <n v="1"/>
    <n v="0"/>
    <n v="1"/>
    <s v="Agawam River"/>
    <n v="42"/>
  </r>
  <r>
    <s v="132B-44"/>
    <m/>
    <x v="0"/>
    <s v="24 CRAN HWY  OFF"/>
    <n v="132"/>
    <s v="ZION STEVEN"/>
    <s v="MR30"/>
    <s v="RES ACLNUD  MDL-00"/>
    <s v="132/B/44//"/>
    <n v="0.15443000000000001"/>
    <n v="0"/>
    <n v="0"/>
    <n v="0"/>
    <n v="0"/>
    <m/>
    <n v="0"/>
    <n v="0"/>
    <n v="0"/>
    <s v="YES"/>
    <n v="0"/>
    <s v="132B-44"/>
    <s v="Public Water,Septic"/>
    <s v="SEPTIC"/>
    <m/>
    <n v="0"/>
    <m/>
    <m/>
    <n v="0"/>
    <n v="0"/>
    <n v="0"/>
    <n v="0"/>
    <n v="0"/>
    <m/>
    <m/>
    <m/>
    <m/>
    <m/>
    <m/>
    <m/>
    <m/>
    <m/>
    <m/>
    <n v="1"/>
    <n v="0"/>
    <n v="1"/>
    <s v="Agawam River"/>
    <n v="42"/>
  </r>
  <r>
    <s v="132B-75"/>
    <m/>
    <x v="0"/>
    <s v="25 CRAN HWY  OFF"/>
    <n v="132"/>
    <s v="HAYES CONSTANCE J"/>
    <s v="MR30"/>
    <s v="RES ACLNUD  MDL-00"/>
    <s v="132/B/75//"/>
    <n v="0.31996000000000002"/>
    <n v="0"/>
    <n v="0"/>
    <n v="0"/>
    <n v="0"/>
    <m/>
    <n v="0"/>
    <n v="0"/>
    <n v="0"/>
    <s v="YES"/>
    <n v="0"/>
    <s v="132B-75"/>
    <s v="Public Water,Septic"/>
    <s v="SEPTIC"/>
    <m/>
    <n v="0"/>
    <m/>
    <m/>
    <n v="0"/>
    <n v="0"/>
    <n v="0"/>
    <n v="0"/>
    <n v="0"/>
    <m/>
    <m/>
    <m/>
    <m/>
    <m/>
    <m/>
    <m/>
    <m/>
    <m/>
    <m/>
    <n v="1"/>
    <n v="0"/>
    <n v="1"/>
    <s v="Bog Stream"/>
    <n v="35"/>
  </r>
  <r>
    <s v="129-1047D"/>
    <m/>
    <x v="0"/>
    <s v="2814 CRAN HWY"/>
    <n v="101"/>
    <s v="GOMES EDWARD F"/>
    <s v="R130"/>
    <s v="ONE FAMILY"/>
    <s v="129//1047/D/"/>
    <n v="0.47738000000000003"/>
    <n v="1"/>
    <n v="1"/>
    <n v="1"/>
    <n v="1"/>
    <s v="SEPTIC"/>
    <n v="0"/>
    <n v="0"/>
    <n v="0"/>
    <s v="YES"/>
    <n v="0"/>
    <s v="129-1047D"/>
    <s v="Public Water,Septic"/>
    <s v="SEPTIC"/>
    <s v="SEPTIC"/>
    <n v="0"/>
    <m/>
    <m/>
    <n v="1"/>
    <n v="1"/>
    <n v="3"/>
    <n v="1107"/>
    <n v="1.75"/>
    <m/>
    <m/>
    <m/>
    <m/>
    <m/>
    <m/>
    <m/>
    <m/>
    <m/>
    <m/>
    <n v="1"/>
    <n v="9.68"/>
    <n v="1"/>
    <s v="Agawam River"/>
    <n v="42"/>
  </r>
  <r>
    <s v="61-1010"/>
    <m/>
    <x v="0"/>
    <s v="525 MAIN ST"/>
    <n v="101"/>
    <s v="SAMPSON LORI A"/>
    <s v="MR30"/>
    <s v="ONE FAMILY"/>
    <s v="61//1010//"/>
    <n v="0.20130999999999999"/>
    <n v="0"/>
    <n v="0"/>
    <n v="1"/>
    <n v="1"/>
    <s v="SEWER"/>
    <n v="1"/>
    <n v="1"/>
    <n v="3900"/>
    <s v="YES"/>
    <n v="0"/>
    <s v="61-1010"/>
    <s v="All Public"/>
    <s v="SEWER"/>
    <s v="SEWER"/>
    <n v="3900"/>
    <m/>
    <m/>
    <n v="0"/>
    <n v="0"/>
    <n v="2"/>
    <n v="979"/>
    <n v="2"/>
    <m/>
    <m/>
    <m/>
    <m/>
    <m/>
    <m/>
    <m/>
    <m/>
    <m/>
    <m/>
    <n v="1"/>
    <n v="0"/>
    <n v="1"/>
    <s v="Agawam River"/>
    <n v="42"/>
  </r>
  <r>
    <s v="83-S5"/>
    <m/>
    <x v="0"/>
    <s v="213 HATHAWAY ST"/>
    <n v="101"/>
    <s v="HALE DOUGLAS A"/>
    <s v="MR30"/>
    <s v="ONE FAMILY"/>
    <s v="83//S5//"/>
    <n v="1.0706199999999999"/>
    <n v="1"/>
    <n v="1"/>
    <n v="1"/>
    <n v="1"/>
    <s v="SEPTIC"/>
    <n v="0"/>
    <n v="1"/>
    <n v="17900"/>
    <s v="YES"/>
    <n v="17900"/>
    <s v="83-S5"/>
    <s v="Public Water,Septic"/>
    <s v="SEPTIC"/>
    <s v="SEPTIC"/>
    <n v="17900"/>
    <m/>
    <m/>
    <n v="1"/>
    <n v="1"/>
    <n v="3"/>
    <n v="2172"/>
    <n v="2"/>
    <m/>
    <m/>
    <m/>
    <m/>
    <m/>
    <m/>
    <m/>
    <m/>
    <m/>
    <m/>
    <n v="1"/>
    <n v="9.68"/>
    <n v="1"/>
    <s v="Broad Marsh River"/>
    <n v="43"/>
  </r>
  <r>
    <s v="133-1036"/>
    <m/>
    <x v="0"/>
    <s v="2781 CRAN HWY"/>
    <n v="132"/>
    <s v="MIRANDA JENNIE ET ALS"/>
    <s v="SC"/>
    <s v="RES ACLNUD  MDL-00"/>
    <s v="133//1036//"/>
    <n v="0.36207"/>
    <n v="0"/>
    <n v="0"/>
    <n v="0"/>
    <n v="0"/>
    <m/>
    <n v="0"/>
    <n v="0"/>
    <n v="0"/>
    <s v="YES"/>
    <n v="0"/>
    <s v="133-1036"/>
    <s v="Well,Septic"/>
    <s v="SEPTIC"/>
    <m/>
    <n v="0"/>
    <m/>
    <m/>
    <n v="0"/>
    <n v="0"/>
    <n v="0"/>
    <n v="0"/>
    <n v="0"/>
    <m/>
    <m/>
    <m/>
    <m/>
    <m/>
    <m/>
    <m/>
    <m/>
    <m/>
    <m/>
    <n v="1"/>
    <n v="0"/>
    <n v="1"/>
    <s v="Agawam River"/>
    <n v="42"/>
  </r>
  <r>
    <s v="133A-94"/>
    <m/>
    <x v="0"/>
    <s v="3 MALLARD RD"/>
    <n v="101"/>
    <s v="DEPINA PATRICK A"/>
    <s v="MR30"/>
    <s v="ONE FAMILY"/>
    <s v="133/A/94//"/>
    <n v="0.26085000000000003"/>
    <n v="1"/>
    <n v="1"/>
    <n v="1"/>
    <n v="1"/>
    <s v="SEPTIC"/>
    <n v="0"/>
    <n v="1"/>
    <n v="8000"/>
    <s v="YES"/>
    <n v="8000"/>
    <s v="133A-94"/>
    <s v="Public Water,Septic"/>
    <s v="SEPTIC"/>
    <s v="SEPTIC"/>
    <n v="8000"/>
    <m/>
    <m/>
    <n v="1"/>
    <n v="1"/>
    <n v="2"/>
    <n v="880"/>
    <n v="1"/>
    <m/>
    <m/>
    <m/>
    <m/>
    <m/>
    <m/>
    <m/>
    <m/>
    <m/>
    <m/>
    <n v="1"/>
    <n v="9.68"/>
    <n v="1"/>
    <s v="Agawam River"/>
    <n v="42"/>
  </r>
  <r>
    <s v="61-1007"/>
    <m/>
    <x v="0"/>
    <s v="535 MAIN ST"/>
    <n v="101"/>
    <s v="RATTON NORMA C"/>
    <s v="MR30"/>
    <s v="ONE FAMILY"/>
    <s v="61//1007//"/>
    <n v="0.32288"/>
    <n v="0"/>
    <n v="0"/>
    <n v="1"/>
    <n v="1"/>
    <s v="SEWER"/>
    <n v="1"/>
    <n v="1"/>
    <n v="4500"/>
    <s v="YES"/>
    <n v="0"/>
    <s v="61-1007"/>
    <s v="All Public"/>
    <s v="SEWER"/>
    <s v="SEWER"/>
    <n v="4500"/>
    <m/>
    <m/>
    <n v="0"/>
    <n v="0"/>
    <n v="3"/>
    <n v="1392"/>
    <n v="1.75"/>
    <m/>
    <m/>
    <m/>
    <m/>
    <m/>
    <m/>
    <m/>
    <m/>
    <m/>
    <m/>
    <n v="1"/>
    <n v="0"/>
    <n v="1"/>
    <s v="Agawam River"/>
    <n v="42"/>
  </r>
  <r>
    <s v="129-1047A"/>
    <m/>
    <x v="0"/>
    <s v="2812 CRAN HWY"/>
    <n v="101"/>
    <s v="VAN ALLEN BEVERLY A"/>
    <s v="R130"/>
    <s v="ONE FAMILY"/>
    <s v="129//1047/A/"/>
    <n v="0.19212000000000001"/>
    <n v="1"/>
    <n v="1"/>
    <n v="1"/>
    <n v="1"/>
    <s v="SEPTIC"/>
    <n v="0"/>
    <n v="1"/>
    <n v="400"/>
    <s v="YES"/>
    <n v="400"/>
    <s v="129-1047A"/>
    <s v="Public Water,Gas,Septic"/>
    <s v="SEPTIC"/>
    <s v="SEPTIC"/>
    <n v="400"/>
    <m/>
    <m/>
    <n v="1"/>
    <n v="1"/>
    <n v="1"/>
    <n v="941"/>
    <n v="1.75"/>
    <m/>
    <m/>
    <m/>
    <m/>
    <m/>
    <m/>
    <m/>
    <m/>
    <m/>
    <m/>
    <n v="1"/>
    <n v="9.68"/>
    <n v="1"/>
    <s v="Agawam River"/>
    <n v="42"/>
  </r>
  <r>
    <s v="133A-10"/>
    <m/>
    <x v="0"/>
    <s v="19 PHEASANT AVE"/>
    <n v="101"/>
    <s v="GALLO ROBERT A"/>
    <s v="MR30"/>
    <s v="ONE FAMILY"/>
    <s v="133/A/10//"/>
    <n v="0.22681000000000001"/>
    <n v="1"/>
    <n v="1"/>
    <n v="1"/>
    <n v="1"/>
    <s v="SEPTIC"/>
    <n v="0"/>
    <n v="1"/>
    <n v="12600"/>
    <s v="YES"/>
    <n v="12600"/>
    <s v="133A-10"/>
    <s v="Public Water,Septic"/>
    <s v="SEPTIC"/>
    <s v="SEPTIC"/>
    <n v="12600"/>
    <m/>
    <m/>
    <n v="1"/>
    <n v="1"/>
    <n v="4"/>
    <n v="1306"/>
    <n v="1.75"/>
    <m/>
    <m/>
    <m/>
    <m/>
    <m/>
    <m/>
    <m/>
    <m/>
    <m/>
    <m/>
    <n v="1"/>
    <n v="9.68"/>
    <n v="1"/>
    <s v="Agawam River"/>
    <n v="42"/>
  </r>
  <r>
    <s v="133-1034"/>
    <m/>
    <x v="0"/>
    <s v="2787 CRAN HWY"/>
    <n v="101"/>
    <s v="GARCIA LOUISA"/>
    <s v="SC"/>
    <s v="ONE FAMILY"/>
    <s v="133//1034//"/>
    <n v="0.25559999999999999"/>
    <n v="1"/>
    <n v="1"/>
    <n v="1"/>
    <n v="1"/>
    <s v="SEPTIC"/>
    <n v="0"/>
    <n v="1"/>
    <n v="0"/>
    <s v="YES"/>
    <n v="0"/>
    <s v="133-1034"/>
    <s v="Public Water,Septic"/>
    <s v="SEPTIC"/>
    <s v="SEPTIC"/>
    <n v="0"/>
    <m/>
    <m/>
    <n v="1"/>
    <n v="1"/>
    <n v="1"/>
    <n v="650"/>
    <n v="1"/>
    <m/>
    <m/>
    <m/>
    <m/>
    <m/>
    <m/>
    <m/>
    <m/>
    <m/>
    <m/>
    <n v="1"/>
    <n v="9.68"/>
    <n v="1"/>
    <s v="Agawam River"/>
    <n v="42"/>
  </r>
  <r>
    <s v="133-1023"/>
    <m/>
    <x v="0"/>
    <s v="2755 CRAN HWY"/>
    <n v="391"/>
    <s v="ROBERTSON'S REALTY CORP"/>
    <s v="SC"/>
    <s v="POT DEVEL"/>
    <s v="133//1023//"/>
    <n v="9.55274"/>
    <n v="0"/>
    <n v="0"/>
    <n v="0"/>
    <n v="0"/>
    <m/>
    <n v="0"/>
    <n v="0"/>
    <n v="0"/>
    <s v="YES"/>
    <n v="0"/>
    <s v="133-1023"/>
    <s v="Public Water,Septic"/>
    <s v="SEPTIC"/>
    <m/>
    <n v="0"/>
    <m/>
    <m/>
    <n v="0"/>
    <n v="0"/>
    <n v="0"/>
    <n v="0"/>
    <n v="0"/>
    <m/>
    <m/>
    <m/>
    <m/>
    <m/>
    <m/>
    <m/>
    <m/>
    <m/>
    <m/>
    <n v="1"/>
    <n v="0"/>
    <n v="1"/>
    <s v="Agawam River"/>
    <n v="42"/>
  </r>
  <r>
    <s v="132-1000B"/>
    <m/>
    <x v="0"/>
    <s v="2571 CRAN HWY"/>
    <n v="326"/>
    <s v="GOYETTE WILLIAM A JR"/>
    <s v="SC"/>
    <s v="REST/CLUBS  MDL-94"/>
    <s v="132//1000/B/"/>
    <n v="0.81057999999999997"/>
    <n v="0"/>
    <n v="0"/>
    <n v="1"/>
    <n v="1"/>
    <s v="SEWER"/>
    <n v="1"/>
    <n v="1"/>
    <n v="28100"/>
    <s v="YES"/>
    <n v="0"/>
    <s v="132-1000B"/>
    <s v="All Public"/>
    <s v="SEWER"/>
    <s v="SEWER"/>
    <n v="28100"/>
    <m/>
    <m/>
    <n v="0"/>
    <n v="0"/>
    <n v="0"/>
    <n v="1778"/>
    <n v="1"/>
    <m/>
    <m/>
    <m/>
    <m/>
    <m/>
    <m/>
    <m/>
    <m/>
    <m/>
    <m/>
    <n v="1"/>
    <n v="0"/>
    <n v="1"/>
    <s v="Agawam River"/>
    <n v="42"/>
  </r>
  <r>
    <s v="129A-2-14"/>
    <m/>
    <x v="0"/>
    <s v="2808 CRAN HWY"/>
    <n v="101"/>
    <s v="FARLIN MARY P"/>
    <s v="SC"/>
    <s v="ONE FAMILY"/>
    <s v="129/A2/14//"/>
    <n v="8.9829999999999993E-2"/>
    <n v="1"/>
    <n v="1"/>
    <n v="1"/>
    <n v="1"/>
    <s v="SEPTIC"/>
    <n v="0"/>
    <n v="1"/>
    <n v="7200"/>
    <s v="YES"/>
    <n v="7200"/>
    <s v="129A-2-14"/>
    <s v="Public Water,Gas,Septic"/>
    <s v="SEPTIC"/>
    <s v="SEPTIC"/>
    <n v="7200"/>
    <m/>
    <m/>
    <n v="1"/>
    <n v="1"/>
    <n v="3"/>
    <n v="1063"/>
    <n v="1"/>
    <m/>
    <m/>
    <m/>
    <m/>
    <m/>
    <m/>
    <m/>
    <m/>
    <m/>
    <m/>
    <n v="1"/>
    <n v="9.68"/>
    <n v="1"/>
    <s v="Agawam River"/>
    <n v="42"/>
  </r>
  <r>
    <s v="133-1037"/>
    <m/>
    <x v="0"/>
    <s v="2779 CRAN HWY  OFF"/>
    <n v="101"/>
    <s v="MIRANDA MARY J ET ALS"/>
    <s v="SC"/>
    <s v="ONE FAMILY"/>
    <s v="133//1037//"/>
    <n v="0.29781999999999997"/>
    <n v="1"/>
    <n v="1"/>
    <n v="1"/>
    <n v="1"/>
    <s v="SEPTIC"/>
    <n v="0"/>
    <n v="1"/>
    <n v="12200"/>
    <s v="YES"/>
    <n v="12200"/>
    <s v="133-1037"/>
    <s v="Public Water,Septic"/>
    <s v="SEPTIC"/>
    <s v="SEPTIC"/>
    <n v="12200"/>
    <m/>
    <m/>
    <n v="1"/>
    <n v="1"/>
    <n v="1"/>
    <n v="720"/>
    <n v="1.3"/>
    <m/>
    <m/>
    <m/>
    <m/>
    <m/>
    <m/>
    <m/>
    <m/>
    <m/>
    <m/>
    <n v="1"/>
    <n v="9.68"/>
    <n v="1"/>
    <s v="Agawam River"/>
    <n v="42"/>
  </r>
  <r>
    <s v="133A-73"/>
    <m/>
    <x v="0"/>
    <s v="19 MEADOWLARK DR"/>
    <n v="101"/>
    <s v="SPRUNK JOSEPH A JR"/>
    <s v="MR30"/>
    <s v="ONE FAMILY"/>
    <s v="133/A/73//"/>
    <n v="0.22386"/>
    <n v="1"/>
    <n v="1"/>
    <n v="1"/>
    <n v="1"/>
    <s v="SEPTIC"/>
    <n v="0"/>
    <n v="1"/>
    <n v="12100"/>
    <s v="YES"/>
    <n v="12100"/>
    <s v="133A-73"/>
    <s v="Public Water,Septic"/>
    <s v="SEPTIC"/>
    <s v="SEPTIC"/>
    <n v="12100"/>
    <m/>
    <m/>
    <n v="1"/>
    <n v="1"/>
    <n v="2"/>
    <n v="870"/>
    <n v="1"/>
    <m/>
    <m/>
    <m/>
    <m/>
    <m/>
    <m/>
    <m/>
    <m/>
    <m/>
    <m/>
    <n v="1"/>
    <n v="9.68"/>
    <n v="1"/>
    <s v="Agawam River"/>
    <n v="42"/>
  </r>
  <r>
    <s v="133A-A"/>
    <m/>
    <x v="0"/>
    <s v="23 MEADOWLARK DR"/>
    <n v="903"/>
    <s v="TOWN OF WAREHAM"/>
    <s v="MR30"/>
    <s v="TAX POSS  MDL-00"/>
    <s v="133/A//A/"/>
    <n v="1.3037000000000001"/>
    <n v="0"/>
    <n v="0"/>
    <n v="0"/>
    <n v="0"/>
    <m/>
    <n v="0"/>
    <n v="0"/>
    <n v="0"/>
    <s v="YES"/>
    <n v="0"/>
    <s v="133A-A"/>
    <s v="Public Water,Septic"/>
    <s v="SEPTIC"/>
    <m/>
    <n v="0"/>
    <m/>
    <m/>
    <n v="0"/>
    <n v="0"/>
    <n v="0"/>
    <n v="0"/>
    <n v="0"/>
    <m/>
    <m/>
    <m/>
    <m/>
    <m/>
    <m/>
    <m/>
    <m/>
    <m/>
    <m/>
    <n v="1"/>
    <n v="0"/>
    <n v="1"/>
    <s v="Agawam River"/>
    <n v="42"/>
  </r>
  <r>
    <s v="133A-83"/>
    <m/>
    <x v="0"/>
    <s v="20 MEADOWLARK DR"/>
    <n v="101"/>
    <s v="ALFONSO MICHAEL D"/>
    <s v="MR30"/>
    <s v="ONE FAMILY"/>
    <s v="133/A/83//"/>
    <n v="0.26103999999999999"/>
    <n v="1"/>
    <n v="1"/>
    <n v="1"/>
    <n v="1"/>
    <s v="SEPTIC"/>
    <n v="0"/>
    <n v="1"/>
    <n v="5200"/>
    <s v="YES"/>
    <n v="5200"/>
    <s v="133A-83"/>
    <s v="Public Water,Septic"/>
    <s v="SEPTIC"/>
    <s v="SEPTIC"/>
    <n v="5200"/>
    <m/>
    <m/>
    <n v="1"/>
    <n v="1"/>
    <n v="3"/>
    <n v="984"/>
    <n v="1"/>
    <m/>
    <m/>
    <m/>
    <m/>
    <m/>
    <m/>
    <m/>
    <m/>
    <m/>
    <m/>
    <n v="1"/>
    <n v="9.68"/>
    <n v="1"/>
    <s v="Agawam River"/>
    <n v="42"/>
  </r>
  <r>
    <s v="132-1000B1"/>
    <m/>
    <x v="0"/>
    <s v="1 ELM ST"/>
    <n v="903"/>
    <s v="WAREHAM HISTORICAL SOCIETY INC"/>
    <s v="SC"/>
    <s v="MUNICIPAL  MDL-00"/>
    <s v="132//1000/B1/"/>
    <n v="2.6009999999999998E-2"/>
    <n v="0"/>
    <n v="0"/>
    <n v="0"/>
    <n v="0"/>
    <m/>
    <n v="0"/>
    <n v="0"/>
    <n v="0"/>
    <s v="YES"/>
    <n v="0"/>
    <s v="132-1000B1"/>
    <s v="Public Water,Septic"/>
    <s v="SEPTIC"/>
    <m/>
    <n v="0"/>
    <m/>
    <m/>
    <n v="0"/>
    <n v="0"/>
    <n v="0"/>
    <n v="0"/>
    <n v="0"/>
    <m/>
    <m/>
    <m/>
    <m/>
    <m/>
    <m/>
    <m/>
    <m/>
    <m/>
    <m/>
    <n v="1"/>
    <n v="0"/>
    <n v="1"/>
    <s v="Agawam River"/>
    <n v="42"/>
  </r>
  <r>
    <s v="133-1033A"/>
    <m/>
    <x v="0"/>
    <s v="2783 CRAN HWY"/>
    <n v="322"/>
    <s v="GOMES AARON"/>
    <s v="SC"/>
    <s v="STORE/SHOP  MDL-94"/>
    <s v="133//1033/A/"/>
    <n v="0.27815000000000001"/>
    <n v="1"/>
    <n v="1"/>
    <n v="1"/>
    <n v="1"/>
    <s v="SEPTIC"/>
    <n v="0"/>
    <n v="1"/>
    <n v="0"/>
    <s v="YES"/>
    <n v="0"/>
    <s v="133-1033A"/>
    <s v="Public Water"/>
    <m/>
    <s v="SEPTIC"/>
    <n v="0"/>
    <m/>
    <m/>
    <n v="1"/>
    <n v="1"/>
    <n v="0"/>
    <n v="616"/>
    <n v="1"/>
    <m/>
    <m/>
    <m/>
    <m/>
    <m/>
    <m/>
    <m/>
    <m/>
    <m/>
    <m/>
    <n v="2"/>
    <n v="9.68"/>
    <n v="1"/>
    <s v="Agawam River"/>
    <n v="42"/>
  </r>
  <r>
    <s v="133-SV4B"/>
    <m/>
    <x v="0"/>
    <s v="2743 CRAN HWY"/>
    <n v="102"/>
    <s v="NUISSL GUNTHER L"/>
    <s v="SC"/>
    <s v="CONDO  MDL-05"/>
    <s v="133//SV4/B/"/>
    <n v="1.406E-2"/>
    <n v="1"/>
    <n v="1"/>
    <n v="1"/>
    <n v="1"/>
    <s v="SEPTIC"/>
    <n v="0"/>
    <n v="1"/>
    <n v="6200"/>
    <s v="YES"/>
    <n v="6200"/>
    <s v="133-SV4B"/>
    <m/>
    <m/>
    <s v="SEPTIC"/>
    <n v="6200"/>
    <m/>
    <m/>
    <n v="1"/>
    <n v="1"/>
    <n v="2"/>
    <n v="1206"/>
    <n v="2"/>
    <m/>
    <m/>
    <m/>
    <m/>
    <m/>
    <m/>
    <m/>
    <m/>
    <m/>
    <m/>
    <n v="1"/>
    <n v="9.68"/>
    <n v="1"/>
    <s v="Agawam River"/>
    <n v="42"/>
  </r>
  <r>
    <s v="61-1006"/>
    <m/>
    <x v="0"/>
    <s v="537 MAIN ST"/>
    <n v="101"/>
    <s v="MONTY MICHAEL A"/>
    <s v="MR30"/>
    <s v="ONE FAMILY"/>
    <s v="61//1006//"/>
    <n v="0.46112999999999998"/>
    <n v="0"/>
    <n v="0"/>
    <n v="1"/>
    <n v="1"/>
    <s v="SEWER"/>
    <n v="1"/>
    <n v="1"/>
    <n v="16000"/>
    <s v="YES"/>
    <n v="0"/>
    <s v="61-1006"/>
    <s v="All Public"/>
    <s v="SEWER"/>
    <s v="SEWER"/>
    <n v="16000"/>
    <m/>
    <m/>
    <n v="0"/>
    <n v="0"/>
    <n v="3"/>
    <n v="1681"/>
    <n v="1.9"/>
    <m/>
    <m/>
    <m/>
    <m/>
    <m/>
    <m/>
    <m/>
    <m/>
    <m/>
    <m/>
    <n v="1"/>
    <n v="0"/>
    <n v="1"/>
    <s v="Agawam River"/>
    <n v="42"/>
  </r>
  <r>
    <s v="133-SV4C"/>
    <m/>
    <x v="0"/>
    <s v="2743 CRAN HWY"/>
    <n v="102"/>
    <s v="GRANT KEVIN"/>
    <s v="SC"/>
    <s v="CONDO  MDL-05"/>
    <s v="133//SV4/C/"/>
    <n v="1.363E-2"/>
    <n v="1"/>
    <n v="1"/>
    <n v="1"/>
    <n v="1"/>
    <s v="SEPTIC"/>
    <n v="0"/>
    <n v="1"/>
    <n v="6200"/>
    <s v="YES"/>
    <n v="6200"/>
    <s v="133-SV4C"/>
    <m/>
    <m/>
    <s v="SEPTIC"/>
    <n v="6200"/>
    <m/>
    <m/>
    <n v="1"/>
    <n v="1"/>
    <n v="2"/>
    <n v="1206"/>
    <n v="2"/>
    <m/>
    <m/>
    <m/>
    <m/>
    <m/>
    <m/>
    <m/>
    <m/>
    <m/>
    <m/>
    <n v="1"/>
    <n v="9.68"/>
    <n v="1"/>
    <s v="Agawam River"/>
    <n v="42"/>
  </r>
  <r>
    <s v="133-SV4A"/>
    <m/>
    <x v="0"/>
    <s v="2743 CRAN HWY"/>
    <n v="102"/>
    <s v="NUISSL GUNTHER L"/>
    <s v="SC"/>
    <s v="CONDO  MDL-05"/>
    <s v="133//SV4/A/"/>
    <n v="1.2670000000000001E-2"/>
    <n v="1"/>
    <n v="1"/>
    <n v="1"/>
    <n v="1"/>
    <s v="SEPTIC"/>
    <n v="0"/>
    <n v="1"/>
    <n v="5600"/>
    <s v="YES"/>
    <n v="5600"/>
    <s v="133-SV4A"/>
    <m/>
    <m/>
    <s v="SEPTIC"/>
    <n v="5600"/>
    <m/>
    <m/>
    <n v="1"/>
    <n v="1"/>
    <n v="2"/>
    <n v="1206"/>
    <n v="2"/>
    <m/>
    <m/>
    <m/>
    <m/>
    <m/>
    <m/>
    <m/>
    <m/>
    <m/>
    <m/>
    <n v="1"/>
    <n v="9.68"/>
    <n v="1"/>
    <s v="Agawam River"/>
    <n v="42"/>
  </r>
  <r>
    <s v="133-SV4D"/>
    <m/>
    <x v="0"/>
    <s v="2743 CRAN HWY"/>
    <n v="102"/>
    <s v="ROSE ROBERT J"/>
    <s v="SC"/>
    <s v="CONDO  MDL-05"/>
    <s v="133//SV4/D/"/>
    <n v="1.342E-2"/>
    <n v="1"/>
    <n v="1"/>
    <n v="1"/>
    <n v="1"/>
    <s v="SEPTIC"/>
    <n v="0"/>
    <n v="1"/>
    <n v="8400"/>
    <s v="YES"/>
    <n v="8400"/>
    <s v="133-SV4D"/>
    <m/>
    <m/>
    <s v="SEPTIC"/>
    <n v="8400"/>
    <m/>
    <m/>
    <n v="1"/>
    <n v="1"/>
    <n v="2"/>
    <n v="1206"/>
    <n v="2"/>
    <m/>
    <m/>
    <m/>
    <m/>
    <m/>
    <m/>
    <m/>
    <m/>
    <m/>
    <m/>
    <n v="1"/>
    <n v="9.68"/>
    <n v="1"/>
    <s v="Agawam River"/>
    <n v="42"/>
  </r>
  <r>
    <s v="129A-2-25"/>
    <m/>
    <x v="0"/>
    <s v="2812 CRAN HWY"/>
    <n v="903"/>
    <s v="TOWN OF WAREHAM"/>
    <s v="SC"/>
    <s v="TAX POSS  MDL-00"/>
    <s v="129/A2/25//"/>
    <n v="0.13711000000000001"/>
    <n v="0"/>
    <n v="0"/>
    <n v="0"/>
    <n v="0"/>
    <m/>
    <n v="0"/>
    <n v="0"/>
    <n v="0"/>
    <s v="YES"/>
    <n v="0"/>
    <s v="129A-2-25"/>
    <m/>
    <m/>
    <m/>
    <n v="0"/>
    <m/>
    <m/>
    <n v="0"/>
    <n v="0"/>
    <n v="0"/>
    <n v="0"/>
    <n v="0"/>
    <m/>
    <m/>
    <m/>
    <m/>
    <m/>
    <m/>
    <m/>
    <m/>
    <m/>
    <m/>
    <n v="1"/>
    <n v="0"/>
    <n v="1"/>
    <s v="Agawam River"/>
    <n v="42"/>
  </r>
  <r>
    <s v="132-1001"/>
    <m/>
    <x v="0"/>
    <s v="11 ELM ST"/>
    <n v="903"/>
    <s v="WAREHAM HISTORICAL SOCIETY INC"/>
    <s v="SC"/>
    <s v="MUNICIPAL  MDL-00"/>
    <s v="132//1001//"/>
    <n v="0.16111"/>
    <n v="1"/>
    <n v="1"/>
    <n v="1"/>
    <n v="1"/>
    <s v="SEPTIC"/>
    <n v="0"/>
    <n v="1"/>
    <n v="100"/>
    <s v="YES"/>
    <n v="100"/>
    <s v="132-1001"/>
    <s v="All Public"/>
    <s v="SEWER"/>
    <s v="SEPTIC"/>
    <n v="100"/>
    <m/>
    <m/>
    <n v="1"/>
    <n v="1"/>
    <n v="0"/>
    <n v="0"/>
    <n v="0"/>
    <m/>
    <m/>
    <m/>
    <m/>
    <m/>
    <m/>
    <m/>
    <m/>
    <m/>
    <m/>
    <n v="1"/>
    <n v="9.68"/>
    <n v="1"/>
    <s v="Agawam River"/>
    <n v="42"/>
  </r>
  <r>
    <s v="61-1008"/>
    <m/>
    <x v="0"/>
    <s v="531 MAIN ST"/>
    <n v="101"/>
    <s v="WALKER VERNA L"/>
    <s v="MR30"/>
    <s v="ONE FAMILY"/>
    <s v="61//1008//"/>
    <n v="0.19442000000000001"/>
    <n v="0"/>
    <n v="0"/>
    <n v="1"/>
    <n v="1"/>
    <s v="SEWER"/>
    <n v="1"/>
    <n v="0"/>
    <n v="0"/>
    <s v="YES"/>
    <n v="0"/>
    <s v="61-1008"/>
    <s v="All Public"/>
    <s v="SEWER"/>
    <s v="SEWER"/>
    <n v="0"/>
    <m/>
    <m/>
    <n v="0"/>
    <n v="0"/>
    <n v="3"/>
    <n v="864"/>
    <n v="1"/>
    <m/>
    <m/>
    <m/>
    <m/>
    <m/>
    <m/>
    <m/>
    <m/>
    <m/>
    <m/>
    <n v="1"/>
    <n v="0"/>
    <n v="1"/>
    <s v="Agawam River"/>
    <n v="42"/>
  </r>
  <r>
    <s v="61-1005"/>
    <m/>
    <x v="0"/>
    <s v="541 MAIN ST"/>
    <n v="101"/>
    <s v="KIRKLAND ELEANOR M LIFE ESTATE"/>
    <s v="MR30"/>
    <s v="ONE FAMILY"/>
    <s v="61//1005//"/>
    <n v="0.34516000000000002"/>
    <n v="0"/>
    <n v="0"/>
    <n v="1"/>
    <n v="1"/>
    <s v="SEWER"/>
    <n v="1"/>
    <n v="1"/>
    <n v="2000"/>
    <s v="YES"/>
    <n v="0"/>
    <s v="61-1005"/>
    <s v="All Public"/>
    <s v="SEWER"/>
    <s v="SEWER"/>
    <n v="2000"/>
    <m/>
    <m/>
    <n v="0"/>
    <n v="0"/>
    <n v="4"/>
    <n v="1340"/>
    <n v="1.75"/>
    <m/>
    <m/>
    <m/>
    <m/>
    <m/>
    <m/>
    <m/>
    <m/>
    <m/>
    <m/>
    <n v="1"/>
    <n v="0"/>
    <n v="1"/>
    <s v="Agawam River"/>
    <n v="42"/>
  </r>
  <r>
    <s v="133A-32"/>
    <m/>
    <x v="0"/>
    <s v="5B PHEASANT AVE"/>
    <n v="102"/>
    <s v="EMERY ERNEST"/>
    <s v="MR30"/>
    <s v="CONDO  MDL-05"/>
    <s v="133/A/3/2/"/>
    <n v="0.26099"/>
    <n v="1"/>
    <n v="1"/>
    <n v="1"/>
    <n v="1"/>
    <s v="SEPTIC"/>
    <n v="0"/>
    <n v="1"/>
    <n v="5700"/>
    <s v="YES"/>
    <n v="5700"/>
    <s v="133A-32"/>
    <m/>
    <m/>
    <s v="SEPTIC"/>
    <n v="5700"/>
    <m/>
    <m/>
    <n v="1"/>
    <n v="1"/>
    <n v="2"/>
    <n v="882"/>
    <n v="2"/>
    <m/>
    <m/>
    <m/>
    <m/>
    <m/>
    <m/>
    <m/>
    <m/>
    <m/>
    <m/>
    <n v="1"/>
    <n v="9.68"/>
    <n v="1"/>
    <s v="Agawam River"/>
    <n v="42"/>
  </r>
  <r>
    <s v="129A-2-11"/>
    <m/>
    <x v="0"/>
    <s v="2804 CRAN HWY"/>
    <n v="101"/>
    <s v="WEICHEL WILLIAM A"/>
    <s v="R130"/>
    <s v="ONE FAMILY"/>
    <s v="129/A2/11//"/>
    <n v="7.4690000000000006E-2"/>
    <n v="1"/>
    <n v="1"/>
    <n v="1"/>
    <n v="1"/>
    <s v="SEPTIC"/>
    <n v="0"/>
    <n v="1"/>
    <n v="8400"/>
    <s v="YES"/>
    <n v="8400"/>
    <s v="129A-2-11"/>
    <s v="Public Water,Septic"/>
    <s v="SEPTIC"/>
    <s v="SEPTIC"/>
    <n v="8400"/>
    <m/>
    <m/>
    <n v="1"/>
    <n v="1"/>
    <n v="3"/>
    <n v="936"/>
    <n v="1.75"/>
    <m/>
    <m/>
    <m/>
    <m/>
    <m/>
    <m/>
    <m/>
    <m/>
    <m/>
    <m/>
    <n v="1"/>
    <n v="9.68"/>
    <n v="1"/>
    <s v="Agawam River"/>
    <n v="42"/>
  </r>
  <r>
    <s v="83-1021"/>
    <m/>
    <x v="0"/>
    <s v="0 MAIN ST  OFF"/>
    <n v="132"/>
    <s v="RHODES WILLIAM H"/>
    <s v="MR30"/>
    <s v="RES ACLNUD  MDL-00"/>
    <s v="83//1021//"/>
    <n v="1.3668199999999999"/>
    <n v="1"/>
    <n v="1"/>
    <n v="1"/>
    <n v="1"/>
    <s v="SEPTIC"/>
    <n v="0"/>
    <n v="0"/>
    <n v="0"/>
    <s v="YES"/>
    <n v="0"/>
    <s v="83-1021"/>
    <m/>
    <m/>
    <s v="SEPTIC"/>
    <n v="0"/>
    <m/>
    <m/>
    <n v="1"/>
    <n v="1"/>
    <n v="0"/>
    <n v="0"/>
    <n v="0"/>
    <m/>
    <m/>
    <m/>
    <m/>
    <m/>
    <m/>
    <m/>
    <m/>
    <m/>
    <m/>
    <n v="1"/>
    <n v="9.68"/>
    <n v="1"/>
    <s v="Broad Marsh River"/>
    <n v="43"/>
  </r>
  <r>
    <s v="129A-2-17"/>
    <m/>
    <x v="0"/>
    <s v="2810 CRAN HWY"/>
    <n v="101"/>
    <s v="DEWITT MAUREEN E"/>
    <s v="R130"/>
    <s v="ONE FAMILY"/>
    <s v="129/A2/17//"/>
    <n v="0.43551000000000001"/>
    <n v="1"/>
    <n v="1"/>
    <n v="1"/>
    <n v="1"/>
    <s v="SEPTIC"/>
    <n v="0"/>
    <n v="1"/>
    <n v="3100"/>
    <s v="YES"/>
    <n v="3100"/>
    <s v="129A-2-17"/>
    <s v="Public Water,Septic"/>
    <s v="SEPTIC"/>
    <s v="SEPTIC"/>
    <n v="3100"/>
    <m/>
    <m/>
    <n v="1"/>
    <n v="1"/>
    <n v="2"/>
    <n v="998"/>
    <n v="1.3"/>
    <m/>
    <m/>
    <m/>
    <m/>
    <m/>
    <m/>
    <m/>
    <m/>
    <m/>
    <m/>
    <n v="1"/>
    <n v="9.68"/>
    <n v="1"/>
    <s v="Agawam River"/>
    <n v="42"/>
  </r>
  <r>
    <s v="133-1033B"/>
    <m/>
    <x v="0"/>
    <s v="2785 CRAN HWY"/>
    <n v="101"/>
    <s v="GOMES AARON"/>
    <s v="SC"/>
    <s v="ONE FAMILY"/>
    <s v="133//1033/B/"/>
    <n v="0.11922000000000001"/>
    <n v="1"/>
    <n v="1"/>
    <n v="1"/>
    <n v="1"/>
    <s v="SEPTIC"/>
    <n v="0"/>
    <n v="1"/>
    <n v="1200"/>
    <s v="YES"/>
    <n v="1200"/>
    <s v="133-1033B"/>
    <s v="Public Water"/>
    <m/>
    <s v="SEPTIC"/>
    <n v="1200"/>
    <m/>
    <m/>
    <n v="1"/>
    <n v="1"/>
    <n v="3"/>
    <n v="824"/>
    <n v="1.75"/>
    <m/>
    <m/>
    <m/>
    <m/>
    <m/>
    <m/>
    <m/>
    <m/>
    <m/>
    <m/>
    <n v="1"/>
    <n v="9.68"/>
    <n v="1"/>
    <s v="Agawam River"/>
    <n v="42"/>
  </r>
  <r>
    <s v="132-MR5A"/>
    <m/>
    <x v="0"/>
    <s v="38 MAYFLOWER RIDGE DR"/>
    <n v="101"/>
    <s v="MCCARTHY GERALD P"/>
    <s v="MR30"/>
    <s v="ONE FAMILY"/>
    <s v="132//MR5/A/"/>
    <n v="4.5046299999999997"/>
    <n v="1"/>
    <n v="1"/>
    <n v="1"/>
    <n v="1"/>
    <s v="SEPTIC"/>
    <n v="0"/>
    <n v="1"/>
    <n v="21800"/>
    <s v="YES"/>
    <n v="21800"/>
    <s v="132-MR5A"/>
    <s v="Public Water,Septic"/>
    <s v="SEPTIC"/>
    <s v="SEPTIC"/>
    <n v="21800"/>
    <m/>
    <m/>
    <n v="1"/>
    <n v="1"/>
    <n v="3"/>
    <n v="3533"/>
    <n v="2"/>
    <m/>
    <m/>
    <m/>
    <m/>
    <m/>
    <m/>
    <m/>
    <m/>
    <m/>
    <m/>
    <n v="1"/>
    <n v="9.68"/>
    <n v="1"/>
    <s v="Agawam River"/>
    <n v="42"/>
  </r>
  <r>
    <s v="133A-58"/>
    <m/>
    <x v="0"/>
    <s v="16 PHEASANT AVE"/>
    <n v="101"/>
    <s v="PELTIER MICHAEL A"/>
    <s v="MR30"/>
    <s v="ONE FAMILY"/>
    <s v="133/A/58//"/>
    <n v="0.22198000000000001"/>
    <n v="1"/>
    <n v="1"/>
    <n v="1"/>
    <n v="1"/>
    <s v="SEPTIC"/>
    <n v="0"/>
    <n v="1"/>
    <n v="12700"/>
    <s v="YES"/>
    <n v="12700"/>
    <s v="133A-58"/>
    <s v="Public Water,Septic"/>
    <s v="SEPTIC"/>
    <s v="SEPTIC"/>
    <n v="12700"/>
    <m/>
    <m/>
    <n v="1"/>
    <n v="1"/>
    <n v="3"/>
    <n v="960"/>
    <n v="1"/>
    <m/>
    <m/>
    <m/>
    <m/>
    <m/>
    <m/>
    <m/>
    <m/>
    <m/>
    <m/>
    <n v="1"/>
    <n v="9.68"/>
    <n v="1"/>
    <s v="Agawam River"/>
    <n v="42"/>
  </r>
  <r>
    <s v="61-1004"/>
    <m/>
    <x v="0"/>
    <s v="547 MAIN ST"/>
    <n v="104"/>
    <s v="SEMPLE MEGAN"/>
    <s v="MR30"/>
    <s v="TWO FAMILY"/>
    <s v="61//1004//"/>
    <n v="0.25731999999999999"/>
    <n v="0"/>
    <n v="0"/>
    <n v="1"/>
    <n v="1"/>
    <s v="SEWER"/>
    <n v="1"/>
    <n v="1"/>
    <n v="23500"/>
    <s v="YES"/>
    <n v="0"/>
    <s v="61-1004"/>
    <s v="All Public"/>
    <s v="SEWER"/>
    <s v="SEWER"/>
    <n v="23500"/>
    <m/>
    <m/>
    <n v="0"/>
    <n v="0"/>
    <n v="6"/>
    <n v="2216"/>
    <n v="1.75"/>
    <m/>
    <m/>
    <m/>
    <m/>
    <m/>
    <m/>
    <m/>
    <m/>
    <m/>
    <m/>
    <n v="1"/>
    <n v="0"/>
    <n v="1"/>
    <s v="Agawam River"/>
    <n v="42"/>
  </r>
  <r>
    <s v="132-1029"/>
    <m/>
    <x v="0"/>
    <s v="2641 CRAN HWY"/>
    <n v="101"/>
    <s v="WALKER MERRILL BRADLEY JR"/>
    <s v="MR30"/>
    <s v="ONE FAMILY"/>
    <s v="132//1029//"/>
    <n v="11.207700000000001"/>
    <n v="1"/>
    <n v="1"/>
    <n v="1"/>
    <n v="1"/>
    <s v="SEPTIC"/>
    <n v="0"/>
    <n v="0"/>
    <n v="0"/>
    <s v="YES"/>
    <n v="0"/>
    <s v="132-1029"/>
    <s v="Well,Septic"/>
    <s v="SEPTIC"/>
    <s v="SEPTIC"/>
    <n v="0"/>
    <m/>
    <m/>
    <n v="1"/>
    <n v="1"/>
    <n v="3"/>
    <n v="2143"/>
    <n v="1.75"/>
    <m/>
    <m/>
    <m/>
    <m/>
    <m/>
    <m/>
    <m/>
    <m/>
    <m/>
    <m/>
    <n v="1"/>
    <n v="9.68"/>
    <n v="1"/>
    <s v="Agawam River"/>
    <n v="42"/>
  </r>
  <r>
    <s v="133A-93"/>
    <m/>
    <x v="0"/>
    <s v="4 WHIPPOORWILL WAY"/>
    <n v="101"/>
    <s v="BASSETT CHARLENE A"/>
    <s v="MR30"/>
    <s v="ONE FAMILY"/>
    <s v="133/A/93//"/>
    <n v="0.24968000000000001"/>
    <n v="1"/>
    <n v="1"/>
    <n v="1"/>
    <n v="1"/>
    <s v="SEPTIC"/>
    <n v="0"/>
    <n v="1"/>
    <n v="4900"/>
    <s v="YES"/>
    <n v="4900"/>
    <s v="133A-93"/>
    <s v="Public Water,Septic"/>
    <s v="SEPTIC"/>
    <s v="SEPTIC"/>
    <n v="4900"/>
    <m/>
    <m/>
    <n v="1"/>
    <n v="1"/>
    <n v="1"/>
    <n v="880"/>
    <n v="1"/>
    <m/>
    <m/>
    <m/>
    <m/>
    <m/>
    <m/>
    <m/>
    <m/>
    <m/>
    <m/>
    <n v="1"/>
    <n v="9.68"/>
    <n v="1"/>
    <s v="Agawam River"/>
    <n v="42"/>
  </r>
  <r>
    <s v="UNK756"/>
    <s v="FEE"/>
    <x v="0"/>
    <s v="PHEASANT AVE"/>
    <n v="0"/>
    <m/>
    <m/>
    <m/>
    <m/>
    <n v="7.2553999999999998"/>
    <n v="0"/>
    <n v="28"/>
    <n v="0"/>
    <n v="28"/>
    <m/>
    <n v="0"/>
    <n v="0"/>
    <n v="0"/>
    <s v="NO_W2"/>
    <n v="0"/>
    <m/>
    <m/>
    <m/>
    <s v="SEPTIC"/>
    <n v="0"/>
    <m/>
    <m/>
    <n v="0"/>
    <n v="28"/>
    <n v="0"/>
    <n v="0"/>
    <n v="0"/>
    <s v="Not in new Assr DB, Makepe?, old info"/>
    <m/>
    <m/>
    <m/>
    <m/>
    <m/>
    <m/>
    <m/>
    <m/>
    <m/>
    <n v="1"/>
    <n v="0"/>
    <n v="1"/>
    <s v="Agawam River"/>
    <n v="42"/>
  </r>
  <r>
    <s v="109A-2-1050"/>
    <m/>
    <x v="0"/>
    <s v="2567 CRAN HWY"/>
    <n v="101"/>
    <s v="KASPAR PAUL F"/>
    <s v="SC"/>
    <s v="ONE FAMILY"/>
    <s v="109/A2/1050//"/>
    <n v="0.1434"/>
    <n v="1"/>
    <n v="1"/>
    <n v="1"/>
    <n v="1"/>
    <s v="SEPTIC"/>
    <n v="0"/>
    <n v="1"/>
    <n v="2400"/>
    <s v="YES"/>
    <n v="2400"/>
    <s v="109A-2-1050"/>
    <s v="Public Water,Septic"/>
    <s v="SEPTIC"/>
    <s v="SEPTIC"/>
    <n v="2400"/>
    <m/>
    <m/>
    <n v="1"/>
    <n v="1"/>
    <n v="2"/>
    <n v="944"/>
    <n v="1"/>
    <m/>
    <m/>
    <m/>
    <m/>
    <m/>
    <m/>
    <m/>
    <m/>
    <m/>
    <m/>
    <n v="1"/>
    <n v="9.68"/>
    <n v="1"/>
    <s v="Agawam River"/>
    <n v="42"/>
  </r>
  <r>
    <s v="132-1067"/>
    <m/>
    <x v="0"/>
    <s v="14 OLD CARR LANDING RD"/>
    <n v="132"/>
    <s v="HORNE KARL A"/>
    <m/>
    <s v="RES ACLNUD  MDL-00"/>
    <s v="132//1067//"/>
    <n v="1.00125"/>
    <n v="0"/>
    <n v="0"/>
    <n v="0"/>
    <n v="0"/>
    <m/>
    <n v="0"/>
    <n v="0"/>
    <n v="0"/>
    <s v="YES"/>
    <n v="0"/>
    <s v="132-1067"/>
    <m/>
    <m/>
    <m/>
    <n v="0"/>
    <m/>
    <m/>
    <n v="0"/>
    <n v="0"/>
    <n v="0"/>
    <n v="0"/>
    <n v="0"/>
    <m/>
    <m/>
    <m/>
    <m/>
    <m/>
    <m/>
    <m/>
    <m/>
    <m/>
    <m/>
    <n v="1"/>
    <n v="0"/>
    <n v="1"/>
    <s v="Agawam River"/>
    <n v="42"/>
  </r>
  <r>
    <s v="132B-74"/>
    <m/>
    <x v="0"/>
    <s v="23 CRAN HWY  OFF"/>
    <n v="132"/>
    <s v="ZION STEVEN"/>
    <s v="MR30"/>
    <s v="RES ACLNUD  MDL-00"/>
    <s v="132/B/74//"/>
    <n v="0.48361999999999999"/>
    <n v="0"/>
    <n v="0"/>
    <n v="0"/>
    <n v="0"/>
    <m/>
    <n v="0"/>
    <n v="0"/>
    <n v="0"/>
    <s v="YES"/>
    <n v="0"/>
    <s v="132B-74"/>
    <s v="Public Water,Septic"/>
    <s v="SEPTIC"/>
    <m/>
    <n v="0"/>
    <m/>
    <m/>
    <n v="0"/>
    <n v="0"/>
    <n v="0"/>
    <n v="0"/>
    <n v="0"/>
    <m/>
    <m/>
    <m/>
    <m/>
    <m/>
    <m/>
    <m/>
    <m/>
    <m/>
    <m/>
    <n v="1"/>
    <n v="0"/>
    <n v="1"/>
    <s v="Bog Stream"/>
    <n v="35"/>
  </r>
  <r>
    <s v="129A-2-15"/>
    <m/>
    <x v="0"/>
    <s v="15 CHOR AVE"/>
    <n v="101"/>
    <s v="FARLIN DONALD J"/>
    <s v="SC"/>
    <s v="ONE FAMILY"/>
    <s v="129/A2/15//"/>
    <n v="0.12792000000000001"/>
    <n v="1"/>
    <n v="1"/>
    <n v="1"/>
    <n v="1"/>
    <s v="SEPTIC"/>
    <n v="0"/>
    <n v="1"/>
    <n v="16600"/>
    <s v="YES"/>
    <n v="16600"/>
    <s v="129A-2-15"/>
    <s v="Public Water,Gas,Septic"/>
    <s v="SEPTIC"/>
    <s v="SEPTIC"/>
    <n v="16600"/>
    <m/>
    <m/>
    <n v="1"/>
    <n v="1"/>
    <n v="3"/>
    <n v="1561"/>
    <n v="1.75"/>
    <m/>
    <m/>
    <m/>
    <m/>
    <m/>
    <m/>
    <m/>
    <m/>
    <m/>
    <m/>
    <n v="1"/>
    <n v="9.68"/>
    <n v="1"/>
    <s v="Agawam River"/>
    <n v="42"/>
  </r>
  <r>
    <s v="61-1003"/>
    <m/>
    <x v="0"/>
    <s v="549 MAIN ST"/>
    <n v="101"/>
    <s v="PIPHER MICHAEL F"/>
    <s v="MR30"/>
    <s v="ONE FAMILY"/>
    <s v="61//1003//"/>
    <n v="0.37361"/>
    <n v="0"/>
    <n v="0"/>
    <n v="1"/>
    <n v="1"/>
    <s v="SEWER"/>
    <n v="1"/>
    <n v="1"/>
    <n v="3800"/>
    <s v="YES"/>
    <n v="0"/>
    <s v="61-1003"/>
    <s v="All Public"/>
    <s v="SEWER"/>
    <s v="SEWER"/>
    <n v="3800"/>
    <m/>
    <m/>
    <n v="0"/>
    <n v="0"/>
    <n v="4"/>
    <n v="2523"/>
    <n v="1.75"/>
    <m/>
    <m/>
    <m/>
    <m/>
    <m/>
    <m/>
    <m/>
    <m/>
    <m/>
    <m/>
    <n v="1"/>
    <n v="0"/>
    <n v="1"/>
    <s v="Agawam River"/>
    <n v="42"/>
  </r>
  <r>
    <s v="133A-72"/>
    <m/>
    <x v="0"/>
    <s v="17 MEADOWLARK DR"/>
    <n v="101"/>
    <s v="KING GILBERT J JR"/>
    <s v="MR30"/>
    <s v="ONE FAMILY"/>
    <s v="133/A/72//"/>
    <n v="0.24129999999999999"/>
    <n v="1"/>
    <n v="1"/>
    <n v="1"/>
    <n v="1"/>
    <s v="SEPTIC"/>
    <n v="0"/>
    <n v="1"/>
    <n v="7800"/>
    <s v="YES"/>
    <n v="7800"/>
    <s v="133A-72"/>
    <s v="Public Water,Septic"/>
    <s v="SEPTIC"/>
    <s v="SEPTIC"/>
    <n v="7800"/>
    <m/>
    <m/>
    <n v="1"/>
    <n v="1"/>
    <n v="3"/>
    <n v="1056"/>
    <n v="1"/>
    <m/>
    <m/>
    <m/>
    <m/>
    <m/>
    <m/>
    <m/>
    <m/>
    <m/>
    <m/>
    <n v="1"/>
    <n v="9.68"/>
    <n v="1"/>
    <s v="Agawam River"/>
    <n v="42"/>
  </r>
  <r>
    <s v="133A-82"/>
    <m/>
    <x v="0"/>
    <s v="18 MEADOWLARK DR"/>
    <n v="101"/>
    <s v="HARDER TIMOTHY P"/>
    <s v="MR30"/>
    <s v="ONE FAMILY"/>
    <s v="133/A/82//"/>
    <n v="0.25746999999999998"/>
    <n v="1"/>
    <n v="1"/>
    <n v="1"/>
    <n v="1"/>
    <s v="SEPTIC"/>
    <n v="0"/>
    <n v="1"/>
    <n v="5000"/>
    <s v="YES"/>
    <n v="5000"/>
    <s v="133A-82"/>
    <s v="Public Water,Septic"/>
    <s v="SEPTIC"/>
    <s v="SEPTIC"/>
    <n v="5000"/>
    <m/>
    <m/>
    <n v="1"/>
    <n v="1"/>
    <n v="4"/>
    <n v="1061"/>
    <n v="1.3"/>
    <m/>
    <m/>
    <m/>
    <m/>
    <m/>
    <m/>
    <m/>
    <m/>
    <m/>
    <m/>
    <n v="1"/>
    <n v="9.68"/>
    <n v="1"/>
    <s v="Agawam River"/>
    <n v="42"/>
  </r>
  <r>
    <s v="133-SV3D"/>
    <m/>
    <x v="0"/>
    <s v="2743 CRAN HWY"/>
    <n v="102"/>
    <s v="JOHN RANDY L"/>
    <s v="SC"/>
    <s v="CONDO  MDL-05"/>
    <s v="133//SV3/D/"/>
    <n v="1.4239999999999999E-2"/>
    <n v="1"/>
    <n v="1"/>
    <n v="1"/>
    <n v="1"/>
    <s v="SEPTIC"/>
    <n v="0"/>
    <n v="1"/>
    <n v="2700"/>
    <s v="YES"/>
    <n v="2700"/>
    <s v="133-SV3D"/>
    <m/>
    <m/>
    <s v="SEPTIC"/>
    <n v="2700"/>
    <m/>
    <m/>
    <n v="1"/>
    <n v="1"/>
    <n v="2"/>
    <n v="1206"/>
    <n v="2"/>
    <m/>
    <m/>
    <m/>
    <m/>
    <m/>
    <m/>
    <m/>
    <m/>
    <m/>
    <m/>
    <n v="1"/>
    <n v="9.68"/>
    <n v="1"/>
    <s v="Agawam River"/>
    <n v="42"/>
  </r>
  <r>
    <s v="UNK755"/>
    <s v="FEE"/>
    <x v="0"/>
    <s v="ESSEX WAY"/>
    <n v="0"/>
    <m/>
    <m/>
    <m/>
    <m/>
    <n v="1.18363"/>
    <n v="0"/>
    <n v="0"/>
    <n v="0"/>
    <n v="0"/>
    <m/>
    <n v="0"/>
    <n v="0"/>
    <n v="0"/>
    <s v="NO_W2"/>
    <n v="0"/>
    <m/>
    <m/>
    <m/>
    <m/>
    <n v="0"/>
    <m/>
    <m/>
    <n v="0"/>
    <n v="0"/>
    <n v="0"/>
    <n v="0"/>
    <n v="0"/>
    <s v="Not in new Assr DB, Makepe?, old info"/>
    <m/>
    <m/>
    <m/>
    <m/>
    <m/>
    <m/>
    <m/>
    <m/>
    <m/>
    <n v="0"/>
    <n v="0"/>
    <n v="1"/>
    <s v="Agawam River"/>
    <n v="42"/>
  </r>
  <r>
    <s v="132-1044"/>
    <m/>
    <x v="0"/>
    <s v="4 SWAN LANE"/>
    <n v="140"/>
    <s v="DESOUSA JOYCE TRUSTEE"/>
    <s v="SC"/>
    <s v="CHILD CARE  MDL-94"/>
    <s v="132//1044//"/>
    <n v="0.96555000000000002"/>
    <n v="1"/>
    <n v="1"/>
    <n v="1"/>
    <n v="1"/>
    <s v="SEPTIC"/>
    <n v="0"/>
    <n v="1"/>
    <n v="40400"/>
    <s v="YES"/>
    <n v="40400"/>
    <s v="132-1044"/>
    <s v="All Public"/>
    <s v="SEWER"/>
    <s v="SEPTIC"/>
    <n v="40400"/>
    <m/>
    <m/>
    <n v="1"/>
    <n v="1"/>
    <n v="0"/>
    <n v="6000"/>
    <n v="1"/>
    <m/>
    <m/>
    <m/>
    <m/>
    <m/>
    <m/>
    <m/>
    <m/>
    <m/>
    <m/>
    <n v="1"/>
    <n v="9.68"/>
    <n v="1"/>
    <s v="Agawam River"/>
    <n v="42"/>
  </r>
  <r>
    <s v="129-1051A"/>
    <m/>
    <x v="0"/>
    <s v="0 MAPLE SPRGS RD"/>
    <n v="316"/>
    <s v="ATLANTIC ANNEX LLC"/>
    <s v="SC"/>
    <s v="COMM WHSE  MDL-95"/>
    <s v="129//1051/A/"/>
    <n v="1.4621599999999999"/>
    <n v="0"/>
    <n v="0"/>
    <n v="0"/>
    <n v="0"/>
    <m/>
    <n v="0"/>
    <n v="0"/>
    <n v="0"/>
    <s v="YES"/>
    <n v="0"/>
    <s v="129-1051A"/>
    <m/>
    <m/>
    <m/>
    <n v="0"/>
    <m/>
    <m/>
    <n v="0"/>
    <n v="0"/>
    <n v="0"/>
    <n v="2360"/>
    <n v="1"/>
    <m/>
    <m/>
    <m/>
    <m/>
    <m/>
    <m/>
    <m/>
    <m/>
    <m/>
    <m/>
    <n v="1"/>
    <n v="0"/>
    <n v="1"/>
    <s v="Agawam River"/>
    <n v="42"/>
  </r>
  <r>
    <s v="133-SV5A"/>
    <m/>
    <x v="0"/>
    <s v="2743 CRAN HWY"/>
    <n v="102"/>
    <s v="WILLIAMS ELLEN T"/>
    <s v="SC"/>
    <s v="CONDO  MDL-05"/>
    <s v="133//SV5/A/"/>
    <n v="1.189E-2"/>
    <n v="1"/>
    <n v="1"/>
    <n v="1"/>
    <n v="1"/>
    <s v="SEPTIC"/>
    <n v="0"/>
    <n v="0"/>
    <n v="0"/>
    <s v="YES"/>
    <n v="0"/>
    <s v="133-SV5A"/>
    <m/>
    <m/>
    <s v="SEPTIC"/>
    <n v="0"/>
    <m/>
    <m/>
    <n v="1"/>
    <n v="1"/>
    <n v="2"/>
    <n v="1206"/>
    <n v="2"/>
    <m/>
    <m/>
    <m/>
    <m/>
    <m/>
    <m/>
    <m/>
    <m/>
    <m/>
    <m/>
    <n v="1"/>
    <n v="9.68"/>
    <n v="1"/>
    <s v="Agawam River"/>
    <n v="42"/>
  </r>
  <r>
    <s v="132-1052"/>
    <m/>
    <x v="0"/>
    <s v="9 MAYFLOWER RIDGE DR"/>
    <n v="101"/>
    <s v="BURMAN MICHAEL V W"/>
    <s v="SC"/>
    <s v="ONE FAMILY"/>
    <s v="132//1052//"/>
    <n v="0.38346999999999998"/>
    <n v="1"/>
    <n v="1"/>
    <n v="1"/>
    <n v="1"/>
    <s v="SEPTIC"/>
    <n v="0"/>
    <n v="1"/>
    <n v="7000"/>
    <s v="YES"/>
    <n v="7000"/>
    <s v="132-1052"/>
    <s v="Public Water,Septic"/>
    <s v="SEPTIC"/>
    <s v="SEPTIC"/>
    <n v="7000"/>
    <m/>
    <m/>
    <n v="1"/>
    <n v="1"/>
    <n v="3"/>
    <n v="1014"/>
    <n v="1.5"/>
    <m/>
    <m/>
    <m/>
    <m/>
    <m/>
    <m/>
    <m/>
    <m/>
    <m/>
    <m/>
    <n v="1"/>
    <n v="9.68"/>
    <n v="1"/>
    <s v="Agawam River"/>
    <n v="42"/>
  </r>
  <r>
    <s v="129-LC4B"/>
    <m/>
    <x v="0"/>
    <s v="0 CRAN HWY  OFF"/>
    <n v="392"/>
    <s v="GOMES EDWARD D"/>
    <s v="SC"/>
    <s v="UNDEV LAND"/>
    <s v="129//LC4/B/"/>
    <n v="0.83416000000000001"/>
    <n v="0"/>
    <n v="0"/>
    <n v="0"/>
    <n v="0"/>
    <m/>
    <n v="0"/>
    <n v="0"/>
    <n v="0"/>
    <s v="YES"/>
    <n v="0"/>
    <s v="129-LC4B"/>
    <m/>
    <m/>
    <m/>
    <n v="8900"/>
    <m/>
    <m/>
    <n v="0"/>
    <n v="0"/>
    <n v="0"/>
    <n v="0"/>
    <n v="0"/>
    <m/>
    <m/>
    <m/>
    <m/>
    <m/>
    <m/>
    <m/>
    <m/>
    <m/>
    <m/>
    <n v="1"/>
    <n v="0"/>
    <n v="1"/>
    <s v="Agawam River"/>
    <n v="42"/>
  </r>
  <r>
    <s v="61-1001"/>
    <m/>
    <x v="0"/>
    <s v="553 MAIN ST"/>
    <n v="101"/>
    <s v="PIPHER ROBERT F"/>
    <s v="MR30"/>
    <s v="ONE FAMILY"/>
    <s v="61//1001//"/>
    <n v="0.41693000000000002"/>
    <n v="0"/>
    <n v="0"/>
    <n v="1"/>
    <n v="1"/>
    <s v="SEWER"/>
    <n v="1"/>
    <n v="1"/>
    <n v="5100"/>
    <s v="YES"/>
    <n v="0"/>
    <s v="61-1001"/>
    <s v="All Public"/>
    <s v="SEWER"/>
    <s v="SEWER"/>
    <n v="5100"/>
    <m/>
    <m/>
    <n v="0"/>
    <n v="0"/>
    <n v="5"/>
    <n v="1991"/>
    <n v="1"/>
    <m/>
    <m/>
    <m/>
    <m/>
    <m/>
    <m/>
    <m/>
    <m/>
    <m/>
    <m/>
    <n v="0"/>
    <n v="0"/>
    <n v="1"/>
    <s v="Agawam River"/>
    <n v="42"/>
  </r>
  <r>
    <s v="133-1032"/>
    <m/>
    <x v="0"/>
    <s v="2781 CRAN HWY"/>
    <n v="132"/>
    <s v="MIRANDA GEORGE J ET ALS"/>
    <s v="SC"/>
    <s v="RES ACLNUD  MDL-00"/>
    <s v="133//1032//"/>
    <n v="0.11398999999999999"/>
    <n v="0"/>
    <n v="0"/>
    <n v="0"/>
    <n v="0"/>
    <m/>
    <n v="0"/>
    <n v="0"/>
    <n v="0"/>
    <s v="YES"/>
    <n v="0"/>
    <s v="133-1032"/>
    <s v="Public Water,Septic"/>
    <s v="SEPTIC"/>
    <m/>
    <n v="0"/>
    <m/>
    <m/>
    <n v="0"/>
    <n v="0"/>
    <n v="0"/>
    <n v="0"/>
    <n v="0"/>
    <m/>
    <m/>
    <m/>
    <m/>
    <m/>
    <m/>
    <m/>
    <m/>
    <m/>
    <m/>
    <n v="1"/>
    <n v="0"/>
    <n v="1"/>
    <s v="Agawam River"/>
    <n v="42"/>
  </r>
  <r>
    <s v="133-SV3C"/>
    <m/>
    <x v="0"/>
    <s v="2743 CRAN HWY"/>
    <n v="102"/>
    <s v="WEST ANDREW P"/>
    <s v="SC"/>
    <s v="CONDO  MDL-05"/>
    <s v="133//SV3/C/"/>
    <n v="1.3440000000000001E-2"/>
    <n v="1"/>
    <n v="1"/>
    <n v="1"/>
    <n v="1"/>
    <s v="SEPTIC"/>
    <n v="0"/>
    <n v="1"/>
    <n v="2400"/>
    <s v="YES"/>
    <n v="2400"/>
    <s v="133-SV3C"/>
    <m/>
    <m/>
    <s v="SEPTIC"/>
    <n v="2400"/>
    <m/>
    <m/>
    <n v="1"/>
    <n v="1"/>
    <n v="2"/>
    <n v="1206"/>
    <n v="2"/>
    <m/>
    <m/>
    <m/>
    <m/>
    <m/>
    <m/>
    <m/>
    <m/>
    <m/>
    <m/>
    <n v="1"/>
    <n v="9.68"/>
    <n v="1"/>
    <s v="Agawam River"/>
    <n v="42"/>
  </r>
  <r>
    <s v="133-SV5B"/>
    <m/>
    <x v="0"/>
    <s v="2743 CRAN HWY"/>
    <n v="102"/>
    <s v="WOLCOTT COLLEEN A"/>
    <s v="SC"/>
    <s v="CONDO  MDL-05"/>
    <s v="133//SV5/B/"/>
    <n v="1.277E-2"/>
    <n v="1"/>
    <n v="1"/>
    <n v="1"/>
    <n v="1"/>
    <s v="SEPTIC"/>
    <n v="0"/>
    <n v="0"/>
    <n v="0"/>
    <s v="YES"/>
    <n v="0"/>
    <s v="133-SV5B"/>
    <m/>
    <m/>
    <s v="SEPTIC"/>
    <n v="0"/>
    <m/>
    <m/>
    <n v="1"/>
    <n v="1"/>
    <n v="2"/>
    <n v="1206"/>
    <n v="2"/>
    <m/>
    <m/>
    <m/>
    <m/>
    <m/>
    <m/>
    <m/>
    <m/>
    <m/>
    <m/>
    <n v="1"/>
    <n v="9.68"/>
    <n v="1"/>
    <s v="Agawam River"/>
    <n v="42"/>
  </r>
  <r>
    <s v="129A-2-10"/>
    <m/>
    <x v="0"/>
    <s v="2800 CRAN HWY"/>
    <n v="101"/>
    <s v="CARDOZA MANUEL"/>
    <s v="SC"/>
    <s v="ONE FAMILY"/>
    <s v="129/A2/10//"/>
    <n v="0.18737000000000001"/>
    <n v="1"/>
    <n v="1"/>
    <n v="1"/>
    <n v="1"/>
    <s v="SEPTIC"/>
    <n v="0"/>
    <n v="1"/>
    <n v="400"/>
    <s v="YES"/>
    <n v="400"/>
    <s v="129A-2-10"/>
    <s v="Public Water,Septic"/>
    <s v="SEPTIC"/>
    <s v="SEPTIC"/>
    <n v="400"/>
    <m/>
    <m/>
    <n v="1"/>
    <n v="1"/>
    <n v="3"/>
    <n v="1250"/>
    <n v="1.75"/>
    <m/>
    <m/>
    <m/>
    <m/>
    <m/>
    <m/>
    <m/>
    <m/>
    <m/>
    <m/>
    <n v="1"/>
    <n v="9.68"/>
    <n v="1"/>
    <s v="Agawam River"/>
    <n v="42"/>
  </r>
  <r>
    <s v="UNK769"/>
    <s v="FEE"/>
    <x v="0"/>
    <s v="CRAN HWY"/>
    <n v="0"/>
    <m/>
    <m/>
    <m/>
    <m/>
    <n v="17.956880000000002"/>
    <n v="0"/>
    <n v="0"/>
    <n v="0"/>
    <n v="0"/>
    <m/>
    <n v="0"/>
    <n v="0"/>
    <n v="0"/>
    <s v="NO_W2"/>
    <n v="0"/>
    <m/>
    <m/>
    <m/>
    <m/>
    <n v="0"/>
    <m/>
    <m/>
    <n v="0"/>
    <n v="0"/>
    <n v="0"/>
    <n v="0"/>
    <n v="0"/>
    <s v="Not in new Assr DB, Makepe?, old info"/>
    <m/>
    <m/>
    <m/>
    <m/>
    <m/>
    <m/>
    <m/>
    <m/>
    <m/>
    <n v="3"/>
    <n v="0"/>
    <n v="1"/>
    <s v="Agawam River"/>
    <n v="42"/>
  </r>
  <r>
    <s v="133A-31"/>
    <m/>
    <x v="0"/>
    <s v="5 WHIPPOORWILL WAY"/>
    <n v="101"/>
    <s v="HUTCHINS DONALD A"/>
    <s v="MR30"/>
    <s v="ONE FAMILY"/>
    <s v="133/A/31//"/>
    <n v="0.26080999999999999"/>
    <n v="1"/>
    <n v="1"/>
    <n v="1"/>
    <n v="1"/>
    <s v="SEPTIC"/>
    <n v="0"/>
    <n v="1"/>
    <n v="5500"/>
    <s v="YES"/>
    <n v="5500"/>
    <s v="133A-31"/>
    <s v="Public Water,Septic"/>
    <s v="SEPTIC"/>
    <s v="SEPTIC"/>
    <n v="5500"/>
    <m/>
    <m/>
    <n v="1"/>
    <n v="1"/>
    <n v="2"/>
    <n v="720"/>
    <n v="1"/>
    <m/>
    <m/>
    <m/>
    <m/>
    <m/>
    <m/>
    <m/>
    <m/>
    <m/>
    <m/>
    <n v="1"/>
    <n v="9.68"/>
    <n v="1"/>
    <s v="Agawam River"/>
    <n v="42"/>
  </r>
  <r>
    <s v="129A-2-12"/>
    <m/>
    <x v="0"/>
    <s v="4 CHOR AVE"/>
    <n v="391"/>
    <s v="FARLIN MARY PAT"/>
    <s v="SC"/>
    <s v="POT DEVEL"/>
    <s v="129/A2/12//"/>
    <n v="0.11563"/>
    <n v="0"/>
    <n v="0"/>
    <n v="0"/>
    <n v="0"/>
    <m/>
    <n v="0"/>
    <n v="0"/>
    <n v="0"/>
    <s v="YES"/>
    <n v="0"/>
    <s v="129A-2-12"/>
    <m/>
    <m/>
    <m/>
    <n v="0"/>
    <m/>
    <m/>
    <n v="0"/>
    <n v="0"/>
    <n v="0"/>
    <n v="0"/>
    <n v="0"/>
    <m/>
    <m/>
    <m/>
    <m/>
    <m/>
    <m/>
    <m/>
    <m/>
    <m/>
    <m/>
    <n v="1"/>
    <n v="0"/>
    <n v="1"/>
    <s v="Agawam River"/>
    <n v="42"/>
  </r>
  <r>
    <s v="133-SV3B"/>
    <m/>
    <x v="0"/>
    <s v="2743 CRAN HWY"/>
    <n v="102"/>
    <s v="CONNOR GRADY M"/>
    <s v="SC"/>
    <s v="CONDO  MDL-05"/>
    <s v="133//SV3/B/"/>
    <n v="1.257E-2"/>
    <n v="1"/>
    <n v="1"/>
    <n v="1"/>
    <n v="1"/>
    <s v="SEPTIC"/>
    <n v="0"/>
    <n v="1"/>
    <n v="1300"/>
    <s v="YES"/>
    <n v="1300"/>
    <s v="133-SV3B"/>
    <m/>
    <m/>
    <s v="SEPTIC"/>
    <n v="1300"/>
    <m/>
    <m/>
    <n v="1"/>
    <n v="1"/>
    <n v="2"/>
    <n v="1206"/>
    <n v="2"/>
    <m/>
    <m/>
    <m/>
    <m/>
    <m/>
    <m/>
    <m/>
    <m/>
    <m/>
    <m/>
    <n v="0"/>
    <n v="9.68"/>
    <n v="1"/>
    <s v="Agawam River"/>
    <n v="42"/>
  </r>
  <r>
    <s v="83-S4"/>
    <m/>
    <x v="0"/>
    <s v="219 HATHAWAY ST"/>
    <n v="101"/>
    <s v="SYLVESTER WAYNE M"/>
    <s v="MR30"/>
    <s v="ONE FAMILY"/>
    <s v="83//S4//"/>
    <n v="0.80276000000000003"/>
    <n v="1"/>
    <n v="1"/>
    <n v="1"/>
    <n v="1"/>
    <s v="SEPTIC"/>
    <n v="0"/>
    <n v="1"/>
    <n v="29800"/>
    <s v="YES"/>
    <n v="29800"/>
    <s v="83-S4"/>
    <s v="Public Water,Septic"/>
    <s v="SEPTIC"/>
    <s v="SEPTIC"/>
    <n v="29800"/>
    <m/>
    <m/>
    <n v="1"/>
    <n v="1"/>
    <n v="3"/>
    <n v="2865"/>
    <n v="2"/>
    <m/>
    <m/>
    <m/>
    <m/>
    <m/>
    <m/>
    <m/>
    <m/>
    <m/>
    <m/>
    <n v="1"/>
    <n v="9.68"/>
    <n v="1"/>
    <s v="Broad Marsh River"/>
    <n v="43"/>
  </r>
  <r>
    <s v="61-1000"/>
    <m/>
    <x v="0"/>
    <s v="559 MAIN ST"/>
    <n v="101"/>
    <s v="JENKINS JEAN P M"/>
    <s v="MR30"/>
    <s v="ONE FAMILY"/>
    <s v="61//1000//"/>
    <n v="0.11977"/>
    <n v="0"/>
    <n v="0"/>
    <n v="1"/>
    <n v="1"/>
    <s v="SEWER"/>
    <n v="1"/>
    <n v="1"/>
    <n v="0"/>
    <s v="YES"/>
    <n v="0"/>
    <s v="61-1000"/>
    <s v="All Public"/>
    <s v="SEWER"/>
    <s v="SEWER"/>
    <n v="0"/>
    <m/>
    <m/>
    <n v="0"/>
    <n v="0"/>
    <n v="2"/>
    <n v="1026"/>
    <n v="1"/>
    <m/>
    <m/>
    <m/>
    <m/>
    <m/>
    <m/>
    <m/>
    <m/>
    <m/>
    <m/>
    <n v="1"/>
    <n v="0"/>
    <n v="1"/>
    <s v="Agawam River"/>
    <n v="42"/>
  </r>
  <r>
    <s v="133-SV5C"/>
    <m/>
    <x v="0"/>
    <s v="2743 CRAN HWY"/>
    <n v="102"/>
    <s v="BORGES MELISSA E"/>
    <s v="SC"/>
    <s v="CONDO  MDL-05"/>
    <s v="133//SV5/C/"/>
    <n v="1.405E-2"/>
    <n v="1"/>
    <n v="1"/>
    <n v="1"/>
    <n v="1"/>
    <s v="SEPTIC"/>
    <n v="0"/>
    <n v="0"/>
    <n v="0"/>
    <s v="YES"/>
    <n v="0"/>
    <s v="133-SV5C"/>
    <m/>
    <m/>
    <s v="SEPTIC"/>
    <n v="0"/>
    <m/>
    <m/>
    <n v="1"/>
    <n v="1"/>
    <n v="2"/>
    <n v="1206"/>
    <n v="2"/>
    <m/>
    <m/>
    <m/>
    <m/>
    <m/>
    <m/>
    <m/>
    <m/>
    <m/>
    <m/>
    <n v="1"/>
    <n v="9.68"/>
    <n v="1"/>
    <s v="Agawam River"/>
    <n v="42"/>
  </r>
  <r>
    <s v="133-1031"/>
    <m/>
    <x v="0"/>
    <s v="2779 CRAN HWY"/>
    <n v="130"/>
    <s v="CARDOZA JOSEPH J ET ALS"/>
    <s v="SC"/>
    <s v="RES ACLNDV  MDL-00"/>
    <s v="133//1031//"/>
    <n v="0.12773999999999999"/>
    <n v="0"/>
    <n v="1"/>
    <n v="0"/>
    <n v="1"/>
    <m/>
    <n v="0"/>
    <n v="1"/>
    <n v="0"/>
    <s v="YES"/>
    <n v="0"/>
    <s v="133-1031"/>
    <s v="Public Water,Septic"/>
    <s v="SEPTIC"/>
    <s v="SEPTIC"/>
    <n v="0"/>
    <m/>
    <m/>
    <n v="0"/>
    <n v="1"/>
    <n v="0"/>
    <n v="0"/>
    <n v="0"/>
    <m/>
    <m/>
    <m/>
    <m/>
    <m/>
    <m/>
    <m/>
    <m/>
    <m/>
    <m/>
    <n v="1"/>
    <n v="0"/>
    <n v="1"/>
    <s v="Agawam River"/>
    <n v="42"/>
  </r>
  <r>
    <s v="109A-2-1049"/>
    <m/>
    <x v="0"/>
    <s v="2565 CRAN HWY"/>
    <n v="322"/>
    <s v="KASPAR PAUL F"/>
    <s v="SC"/>
    <s v="STORE/SHOP  MDL-96"/>
    <s v="109/A2/1049//"/>
    <n v="0.27765000000000001"/>
    <n v="1"/>
    <n v="1"/>
    <n v="1"/>
    <n v="1"/>
    <s v="SEPTIC"/>
    <n v="0"/>
    <n v="1"/>
    <n v="0"/>
    <s v="YES"/>
    <n v="0"/>
    <s v="109A-2-1049"/>
    <s v="All Public"/>
    <s v="SEWER"/>
    <s v="SEPTIC"/>
    <n v="0"/>
    <m/>
    <m/>
    <n v="1"/>
    <n v="1"/>
    <n v="0"/>
    <n v="1791"/>
    <n v="1"/>
    <m/>
    <m/>
    <m/>
    <m/>
    <m/>
    <m/>
    <m/>
    <m/>
    <m/>
    <m/>
    <n v="1"/>
    <n v="9.68"/>
    <n v="1"/>
    <s v="Rose Brook"/>
    <n v="41"/>
  </r>
  <r>
    <s v="132-1000A"/>
    <m/>
    <x v="0"/>
    <s v="2569 CRAN HWY"/>
    <n v="333"/>
    <s v="MILL POND STATION LLC"/>
    <s v="SC"/>
    <s v="FUEL SV/PR"/>
    <s v="132//1000/A/"/>
    <n v="0.31598999999999999"/>
    <n v="1"/>
    <n v="1"/>
    <n v="1"/>
    <n v="1"/>
    <s v="SEPTIC"/>
    <n v="0"/>
    <n v="2"/>
    <n v="12900"/>
    <s v="YES"/>
    <n v="12900"/>
    <s v="132-1000A"/>
    <s v="All Public"/>
    <s v="SEWER"/>
    <s v="SEPTIC"/>
    <n v="6450"/>
    <m/>
    <m/>
    <n v="1"/>
    <n v="1"/>
    <n v="0"/>
    <n v="2601"/>
    <n v="1"/>
    <m/>
    <m/>
    <m/>
    <m/>
    <m/>
    <m/>
    <m/>
    <m/>
    <m/>
    <m/>
    <n v="1"/>
    <n v="9.68"/>
    <n v="1"/>
    <s v="Rose Brook"/>
    <n v="41"/>
  </r>
  <r>
    <s v="132-1066"/>
    <m/>
    <x v="0"/>
    <s v="12 OLD CARR LANDING RD"/>
    <n v="132"/>
    <s v="ELDREDGE DAVID W ET AL CO TRS"/>
    <s v="MR30"/>
    <s v="RES ACLNUD  MDL-00"/>
    <s v="132//1066//"/>
    <n v="1.0236700000000001"/>
    <n v="0"/>
    <n v="0"/>
    <n v="0"/>
    <n v="0"/>
    <m/>
    <n v="0"/>
    <n v="0"/>
    <n v="0"/>
    <s v="YES"/>
    <n v="0"/>
    <s v="132-1066"/>
    <s v="Public Water,Septic"/>
    <s v="SEPTIC"/>
    <m/>
    <n v="0"/>
    <m/>
    <m/>
    <n v="0"/>
    <n v="0"/>
    <n v="0"/>
    <n v="0"/>
    <n v="0"/>
    <m/>
    <m/>
    <m/>
    <m/>
    <m/>
    <m/>
    <m/>
    <m/>
    <m/>
    <m/>
    <n v="1"/>
    <n v="0"/>
    <n v="1"/>
    <s v="Agawam River"/>
    <n v="42"/>
  </r>
  <r>
    <s v="133-SV3A"/>
    <m/>
    <x v="0"/>
    <s v="2743 CRAN HWY"/>
    <n v="102"/>
    <s v="GRANT TIMOTHY M"/>
    <s v="SC"/>
    <s v="CONDO  MDL-05"/>
    <s v="133//SV3/A/"/>
    <n v="1.294E-2"/>
    <n v="1"/>
    <n v="1"/>
    <n v="1"/>
    <n v="1"/>
    <s v="SEPTIC"/>
    <n v="0"/>
    <n v="1"/>
    <n v="8300"/>
    <s v="YES"/>
    <n v="8300"/>
    <s v="133-SV3A"/>
    <m/>
    <m/>
    <s v="SEPTIC"/>
    <n v="8300"/>
    <m/>
    <m/>
    <n v="1"/>
    <n v="1"/>
    <n v="2"/>
    <n v="1206"/>
    <n v="2"/>
    <m/>
    <m/>
    <m/>
    <m/>
    <m/>
    <m/>
    <m/>
    <m/>
    <m/>
    <m/>
    <n v="1"/>
    <n v="9.68"/>
    <n v="1"/>
    <s v="Agawam River"/>
    <n v="42"/>
  </r>
  <r>
    <s v="129A-2-8"/>
    <m/>
    <x v="0"/>
    <s v="2800 CRAN HWY"/>
    <n v="392"/>
    <s v="CARDOZA MANUEL"/>
    <s v="SC"/>
    <s v="UNDEV LAND"/>
    <s v="129/A2/8//"/>
    <n v="0.19345999999999999"/>
    <n v="0"/>
    <n v="0"/>
    <n v="0"/>
    <n v="0"/>
    <m/>
    <n v="0"/>
    <n v="0"/>
    <n v="0"/>
    <s v="YES"/>
    <n v="0"/>
    <s v="129A-2-8"/>
    <m/>
    <m/>
    <m/>
    <n v="0"/>
    <m/>
    <m/>
    <n v="0"/>
    <n v="0"/>
    <n v="0"/>
    <n v="0"/>
    <n v="0"/>
    <m/>
    <m/>
    <m/>
    <m/>
    <m/>
    <m/>
    <m/>
    <m/>
    <m/>
    <m/>
    <n v="1"/>
    <n v="0"/>
    <n v="1"/>
    <s v="Agawam River"/>
    <n v="42"/>
  </r>
  <r>
    <s v="129A-2-14"/>
    <m/>
    <x v="0"/>
    <s v="2808 CRAN HWY"/>
    <n v="101"/>
    <s v="FARLIN MARY P"/>
    <s v="SC"/>
    <s v="ONE FAMILY"/>
    <s v="129/A2/14//"/>
    <n v="0.10954"/>
    <n v="1"/>
    <n v="1"/>
    <n v="1"/>
    <n v="1"/>
    <s v="SEPTIC"/>
    <n v="0"/>
    <n v="1"/>
    <n v="7200"/>
    <s v="YES"/>
    <n v="7200"/>
    <s v="129A-2-14"/>
    <s v="Public Water,Gas,Septic"/>
    <s v="SEPTIC"/>
    <s v="SEPTIC"/>
    <n v="7200"/>
    <m/>
    <m/>
    <n v="1"/>
    <n v="1"/>
    <n v="3"/>
    <n v="1063"/>
    <n v="1"/>
    <m/>
    <m/>
    <m/>
    <m/>
    <m/>
    <m/>
    <m/>
    <m/>
    <m/>
    <m/>
    <n v="1"/>
    <n v="9.68"/>
    <n v="1"/>
    <s v="Agawam River"/>
    <n v="42"/>
  </r>
  <r>
    <s v="133A-81"/>
    <m/>
    <x v="0"/>
    <s v="16 MEADOWLARK DR"/>
    <n v="101"/>
    <s v="GRAF NICOLE L"/>
    <s v="MR30"/>
    <s v="ONE FAMILY"/>
    <s v="133/A/81//"/>
    <n v="0.24632000000000001"/>
    <n v="1"/>
    <n v="1"/>
    <n v="1"/>
    <n v="1"/>
    <s v="SEPTIC"/>
    <n v="0"/>
    <n v="1"/>
    <n v="1500"/>
    <s v="YES"/>
    <n v="1500"/>
    <s v="133A-81"/>
    <s v="Public Water,Septic"/>
    <s v="SEPTIC"/>
    <s v="SEPTIC"/>
    <n v="1500"/>
    <m/>
    <m/>
    <n v="1"/>
    <n v="1"/>
    <n v="2"/>
    <n v="1040"/>
    <n v="1"/>
    <m/>
    <m/>
    <m/>
    <m/>
    <m/>
    <m/>
    <m/>
    <m/>
    <m/>
    <m/>
    <n v="1"/>
    <n v="9.68"/>
    <n v="1"/>
    <s v="Agawam River"/>
    <n v="42"/>
  </r>
  <r>
    <s v="133-SV5D"/>
    <m/>
    <x v="0"/>
    <s v="2743 CRAN HWY"/>
    <n v="102"/>
    <s v="RIDER IAN M"/>
    <s v="SC"/>
    <s v="CONDO  MDL-05"/>
    <s v="133//SV5/D/"/>
    <n v="1.206E-2"/>
    <n v="1"/>
    <n v="1"/>
    <n v="1"/>
    <n v="1"/>
    <s v="SEPTIC"/>
    <n v="0"/>
    <n v="0"/>
    <n v="0"/>
    <s v="YES"/>
    <n v="0"/>
    <s v="133-SV5D"/>
    <m/>
    <m/>
    <s v="SEPTIC"/>
    <n v="0"/>
    <m/>
    <m/>
    <n v="1"/>
    <n v="1"/>
    <n v="2"/>
    <n v="1206"/>
    <n v="2"/>
    <m/>
    <m/>
    <m/>
    <m/>
    <m/>
    <m/>
    <m/>
    <m/>
    <m/>
    <m/>
    <n v="1"/>
    <n v="9.68"/>
    <n v="1"/>
    <s v="Agawam River"/>
    <n v="42"/>
  </r>
  <r>
    <s v="133A-57"/>
    <m/>
    <x v="0"/>
    <s v="14 PHEASANT AVE"/>
    <n v="101"/>
    <s v="HARBACK HARRY"/>
    <s v="MR30"/>
    <s v="ONE FAMILY"/>
    <s v="133/A/57//"/>
    <n v="0.22219"/>
    <n v="1"/>
    <n v="1"/>
    <n v="1"/>
    <n v="1"/>
    <s v="SEPTIC"/>
    <n v="0"/>
    <n v="1"/>
    <n v="2700"/>
    <s v="YES"/>
    <n v="2700"/>
    <s v="133A-57"/>
    <s v="Public Water,Septic"/>
    <s v="SEPTIC"/>
    <s v="SEPTIC"/>
    <n v="2700"/>
    <m/>
    <m/>
    <n v="1"/>
    <n v="1"/>
    <n v="2"/>
    <n v="960"/>
    <n v="1"/>
    <m/>
    <m/>
    <m/>
    <m/>
    <m/>
    <m/>
    <m/>
    <m/>
    <m/>
    <m/>
    <n v="1"/>
    <n v="9.68"/>
    <n v="1"/>
    <s v="Agawam River"/>
    <n v="42"/>
  </r>
  <r>
    <s v="133A-8"/>
    <m/>
    <x v="0"/>
    <s v="15 PHEASANT AVE"/>
    <n v="101"/>
    <s v="LYNCH PAUL J"/>
    <s v="MR30"/>
    <s v="ONE FAMILY"/>
    <s v="133/A/8//"/>
    <n v="0.48048999999999997"/>
    <n v="1"/>
    <n v="1"/>
    <n v="1"/>
    <n v="1"/>
    <s v="SEPTIC"/>
    <n v="0"/>
    <n v="1"/>
    <n v="14500"/>
    <s v="YES"/>
    <n v="14500"/>
    <s v="133A-8"/>
    <s v="Public Water,Septic"/>
    <s v="SEPTIC"/>
    <s v="SEPTIC"/>
    <n v="14500"/>
    <m/>
    <m/>
    <n v="1"/>
    <n v="1"/>
    <n v="3"/>
    <n v="1144"/>
    <n v="1"/>
    <m/>
    <m/>
    <m/>
    <m/>
    <m/>
    <m/>
    <m/>
    <m/>
    <m/>
    <m/>
    <n v="2"/>
    <n v="9.68"/>
    <n v="1"/>
    <s v="Agawam River"/>
    <n v="42"/>
  </r>
  <r>
    <s v="132-1008C"/>
    <m/>
    <x v="0"/>
    <s v="0 ELM ST"/>
    <n v="392"/>
    <s v="MAKEPEACE CO A D"/>
    <s v="SC"/>
    <s v="UNDEV LAND"/>
    <s v="132//1008/C/"/>
    <n v="0.33294000000000001"/>
    <n v="1"/>
    <n v="1"/>
    <n v="1"/>
    <n v="1"/>
    <s v="SEPTIC"/>
    <n v="0"/>
    <n v="5"/>
    <n v="4400"/>
    <s v="YES"/>
    <n v="4400"/>
    <s v="132-1008C"/>
    <m/>
    <m/>
    <s v="SEPTIC"/>
    <n v="880"/>
    <m/>
    <m/>
    <n v="1"/>
    <n v="1"/>
    <n v="0"/>
    <n v="0"/>
    <n v="0"/>
    <m/>
    <m/>
    <m/>
    <m/>
    <m/>
    <m/>
    <m/>
    <m/>
    <m/>
    <m/>
    <n v="2"/>
    <n v="9.68"/>
    <n v="1"/>
    <s v="Agawam River"/>
    <n v="42"/>
  </r>
  <r>
    <s v="83-1008D"/>
    <m/>
    <x v="0"/>
    <s v="219 HATHAWAY ST REAR"/>
    <n v="132"/>
    <s v="SYLVESTER WAYNE M"/>
    <s v="MR30"/>
    <s v="RES ACLNUD  MDL-00"/>
    <s v="83//1008/D/"/>
    <n v="1.6216600000000001"/>
    <n v="0"/>
    <n v="0"/>
    <n v="0"/>
    <n v="0"/>
    <m/>
    <n v="0"/>
    <n v="0"/>
    <n v="0"/>
    <s v="YES"/>
    <n v="0"/>
    <s v="83-1008D"/>
    <m/>
    <m/>
    <m/>
    <n v="0"/>
    <m/>
    <m/>
    <n v="0"/>
    <n v="0"/>
    <n v="0"/>
    <n v="0"/>
    <n v="0"/>
    <m/>
    <m/>
    <m/>
    <m/>
    <m/>
    <m/>
    <m/>
    <m/>
    <m/>
    <m/>
    <n v="1"/>
    <n v="0"/>
    <n v="1"/>
    <s v="Broad Marsh River"/>
    <n v="43"/>
  </r>
  <r>
    <s v="133-1030"/>
    <m/>
    <x v="0"/>
    <s v="2777 CRAN HWY"/>
    <n v="332"/>
    <s v="ROBERTSON'S REALTY CORP"/>
    <s v="SC"/>
    <s v="SVC GAR/GAR M-95"/>
    <s v="133//1030//"/>
    <n v="0.48143999999999998"/>
    <n v="1"/>
    <n v="1"/>
    <n v="1"/>
    <n v="1"/>
    <s v="SEPTIC"/>
    <n v="0"/>
    <n v="1"/>
    <n v="6700"/>
    <s v="NO_W1"/>
    <n v="6700"/>
    <s v="133-1030"/>
    <s v="All Public"/>
    <s v="SEWER"/>
    <s v="SEPTIC"/>
    <n v="6700"/>
    <m/>
    <m/>
    <n v="1"/>
    <n v="1"/>
    <n v="0"/>
    <n v="5715"/>
    <n v="1"/>
    <m/>
    <m/>
    <m/>
    <m/>
    <m/>
    <m/>
    <m/>
    <m/>
    <m/>
    <m/>
    <n v="2"/>
    <n v="9.68"/>
    <n v="1"/>
    <s v="Agawam River"/>
    <n v="42"/>
  </r>
  <r>
    <s v="133A-71"/>
    <m/>
    <x v="0"/>
    <s v="4 PARTRIDGE PATH"/>
    <n v="101"/>
    <s v="WHITNEY MARC H"/>
    <s v="MR30"/>
    <s v="ONE FAMILY"/>
    <s v="133/A/71//"/>
    <n v="0.24182000000000001"/>
    <n v="1"/>
    <n v="1"/>
    <n v="1"/>
    <n v="1"/>
    <s v="SEPTIC"/>
    <n v="0"/>
    <n v="1"/>
    <n v="6700"/>
    <s v="YES"/>
    <n v="6700"/>
    <s v="133A-71"/>
    <s v="Public Water,Septic"/>
    <s v="SEPTIC"/>
    <s v="SEPTIC"/>
    <n v="6700"/>
    <m/>
    <m/>
    <n v="1"/>
    <n v="1"/>
    <n v="3"/>
    <n v="984"/>
    <n v="1"/>
    <m/>
    <m/>
    <m/>
    <m/>
    <m/>
    <m/>
    <m/>
    <m/>
    <m/>
    <m/>
    <n v="1"/>
    <n v="9.68"/>
    <n v="1"/>
    <s v="Agawam River"/>
    <n v="42"/>
  </r>
  <r>
    <s v="133-1002"/>
    <m/>
    <x v="0"/>
    <s v="2729 CRAN HWY"/>
    <n v="105"/>
    <s v="FELDMAN GREGORY S"/>
    <s v="MR30"/>
    <s v="THREE FAM"/>
    <s v="133//1002//"/>
    <n v="3.8685200000000002"/>
    <n v="1"/>
    <n v="1"/>
    <n v="1"/>
    <n v="1"/>
    <s v="SEPTIC"/>
    <n v="0"/>
    <n v="1"/>
    <n v="12200"/>
    <s v="YES"/>
    <n v="12200"/>
    <s v="133-1002"/>
    <s v="Public Water,Septic"/>
    <s v="SEPTIC"/>
    <s v="SEPTIC"/>
    <n v="12200"/>
    <m/>
    <m/>
    <n v="3"/>
    <n v="3"/>
    <n v="5"/>
    <n v="2204"/>
    <n v="1"/>
    <m/>
    <m/>
    <m/>
    <m/>
    <m/>
    <m/>
    <m/>
    <m/>
    <m/>
    <m/>
    <n v="1"/>
    <n v="29.04"/>
    <n v="1"/>
    <s v="Agawam River"/>
    <n v="42"/>
  </r>
  <r>
    <s v="129A-2-23"/>
    <m/>
    <x v="0"/>
    <s v="10 GONSALVES AVE"/>
    <n v="392"/>
    <s v="TAVARES MANUEL &amp; LUIZA"/>
    <s v="SC"/>
    <s v="UNDEV LAND"/>
    <s v="129/A2/23//"/>
    <n v="0.15279999999999999"/>
    <n v="0"/>
    <n v="0"/>
    <n v="0"/>
    <n v="0"/>
    <m/>
    <n v="0"/>
    <n v="0"/>
    <n v="0"/>
    <s v="YES"/>
    <n v="0"/>
    <s v="129A-2-23"/>
    <m/>
    <m/>
    <m/>
    <n v="0"/>
    <m/>
    <m/>
    <n v="0"/>
    <n v="0"/>
    <n v="0"/>
    <n v="0"/>
    <n v="0"/>
    <m/>
    <m/>
    <m/>
    <m/>
    <m/>
    <m/>
    <m/>
    <m/>
    <m/>
    <m/>
    <n v="1"/>
    <n v="0"/>
    <n v="1"/>
    <s v="Agawam River"/>
    <n v="42"/>
  </r>
  <r>
    <s v="61-1209"/>
    <m/>
    <x v="0"/>
    <s v="0 TREMONT RD"/>
    <n v="924"/>
    <s v="COMM OF MASS"/>
    <s v="MR30"/>
    <s v="MASS X-WAY  MDL-00"/>
    <s v="61//1209//"/>
    <n v="1.7125999999999999"/>
    <n v="0"/>
    <n v="0"/>
    <n v="0"/>
    <n v="0"/>
    <m/>
    <n v="0"/>
    <n v="0"/>
    <n v="0"/>
    <s v="YES"/>
    <n v="0"/>
    <s v="61-1209"/>
    <s v="All Public"/>
    <s v="SEWER"/>
    <m/>
    <n v="0"/>
    <m/>
    <m/>
    <n v="0"/>
    <n v="0"/>
    <n v="0"/>
    <n v="0"/>
    <n v="0"/>
    <m/>
    <m/>
    <m/>
    <m/>
    <m/>
    <m/>
    <m/>
    <m/>
    <m/>
    <m/>
    <n v="1"/>
    <n v="0"/>
    <n v="1"/>
    <s v="Rose Brook"/>
    <n v="41"/>
  </r>
  <r>
    <s v="132B-73"/>
    <m/>
    <x v="0"/>
    <s v="21 CRAN HWY  OFF"/>
    <n v="132"/>
    <s v="JOSEPH HERBERT J JR"/>
    <s v="MR30"/>
    <s v="RES ACLNUD  MDL-00"/>
    <s v="132/B/73//"/>
    <n v="0.42675999999999997"/>
    <n v="0"/>
    <n v="0"/>
    <n v="0"/>
    <n v="0"/>
    <m/>
    <n v="0"/>
    <n v="0"/>
    <n v="0"/>
    <s v="YES"/>
    <n v="0"/>
    <s v="132B-73"/>
    <s v="Public Water,Septic"/>
    <s v="SEPTIC"/>
    <m/>
    <n v="0"/>
    <m/>
    <m/>
    <n v="0"/>
    <n v="0"/>
    <n v="0"/>
    <n v="0"/>
    <n v="0"/>
    <m/>
    <m/>
    <m/>
    <m/>
    <m/>
    <m/>
    <m/>
    <m/>
    <m/>
    <m/>
    <n v="1"/>
    <n v="0"/>
    <n v="1"/>
    <s v="Bog Stream"/>
    <n v="35"/>
  </r>
  <r>
    <s v="129A-2-6"/>
    <m/>
    <x v="0"/>
    <s v="2798 CRAN HWY"/>
    <n v="101"/>
    <s v="FERNANDES RUTH"/>
    <s v="SC"/>
    <s v="ONE FAMILY"/>
    <s v="129/A2/6//"/>
    <n v="0.17074"/>
    <n v="1"/>
    <n v="1"/>
    <n v="1"/>
    <n v="1"/>
    <s v="SEPTIC"/>
    <n v="0"/>
    <n v="1"/>
    <n v="4400"/>
    <s v="YES"/>
    <n v="4400"/>
    <s v="129A-2-6"/>
    <s v="Public Water,Septic"/>
    <s v="SEPTIC"/>
    <s v="SEPTIC"/>
    <n v="4400"/>
    <m/>
    <m/>
    <n v="1"/>
    <n v="1"/>
    <n v="3"/>
    <n v="1485"/>
    <n v="1.5"/>
    <m/>
    <m/>
    <m/>
    <m/>
    <m/>
    <m/>
    <m/>
    <m/>
    <m/>
    <m/>
    <n v="1"/>
    <n v="9.68"/>
    <n v="1"/>
    <s v="Agawam River"/>
    <n v="42"/>
  </r>
  <r>
    <s v="132B-51"/>
    <m/>
    <x v="0"/>
    <s v="22 CRAN HWY  OFF"/>
    <n v="132"/>
    <s v="JOSEPH HERBERT J JR ET ALS"/>
    <s v="MR30"/>
    <s v="RES ACLNUD  MDL-00"/>
    <s v="132/B/51//"/>
    <n v="6.8029999999999993E-2"/>
    <n v="0"/>
    <n v="0"/>
    <n v="0"/>
    <n v="0"/>
    <m/>
    <n v="0"/>
    <n v="0"/>
    <n v="0"/>
    <s v="YES"/>
    <n v="0"/>
    <s v="132B-51"/>
    <s v="Public Water,Septic"/>
    <s v="SEPTIC"/>
    <m/>
    <n v="0"/>
    <m/>
    <m/>
    <n v="0"/>
    <n v="0"/>
    <n v="0"/>
    <n v="0"/>
    <n v="0"/>
    <m/>
    <m/>
    <m/>
    <m/>
    <m/>
    <m/>
    <m/>
    <m/>
    <m/>
    <m/>
    <n v="1"/>
    <n v="0"/>
    <n v="1"/>
    <s v="Bog Stream"/>
    <n v="35"/>
  </r>
  <r>
    <s v="132-B1"/>
    <m/>
    <x v="0"/>
    <s v="7 ELM ST"/>
    <n v="325"/>
    <s v="ASSAD SANDRA A TRUSTEE OF THE"/>
    <s v="SC"/>
    <s v="CONV FOOD  MDL-94"/>
    <s v="132//B1//"/>
    <n v="1.3012699999999999"/>
    <n v="0"/>
    <n v="0"/>
    <n v="1"/>
    <n v="1"/>
    <s v="SEWER"/>
    <n v="3"/>
    <n v="1"/>
    <n v="17100"/>
    <s v="YES"/>
    <n v="0"/>
    <s v="132-B1"/>
    <s v="All Public"/>
    <s v="SEWER"/>
    <s v="SEWER"/>
    <n v="17100"/>
    <m/>
    <m/>
    <n v="0"/>
    <n v="0"/>
    <n v="0"/>
    <n v="1160"/>
    <n v="1"/>
    <m/>
    <m/>
    <m/>
    <m/>
    <m/>
    <m/>
    <m/>
    <m/>
    <m/>
    <m/>
    <n v="1"/>
    <n v="0"/>
    <n v="1"/>
    <s v="Agawam River"/>
    <n v="42"/>
  </r>
  <r>
    <s v="133-SV2D"/>
    <m/>
    <x v="0"/>
    <s v="2743 CRAN HWY"/>
    <n v="102"/>
    <s v="GILBERT DONALD R"/>
    <s v="SC"/>
    <s v="CONDO  MDL-05"/>
    <s v="133//SV2/D/"/>
    <n v="1.4069999999999999E-2"/>
    <n v="1"/>
    <n v="1"/>
    <n v="1"/>
    <n v="1"/>
    <s v="SEPTIC"/>
    <n v="0"/>
    <n v="1"/>
    <n v="4600"/>
    <s v="YES"/>
    <n v="4600"/>
    <s v="133-SV2D"/>
    <m/>
    <m/>
    <s v="SEPTIC"/>
    <n v="4600"/>
    <m/>
    <m/>
    <n v="1"/>
    <n v="1"/>
    <n v="2"/>
    <n v="1188"/>
    <n v="2"/>
    <m/>
    <m/>
    <m/>
    <m/>
    <m/>
    <m/>
    <m/>
    <m/>
    <m/>
    <m/>
    <n v="1"/>
    <n v="9.68"/>
    <n v="1"/>
    <s v="Agawam River"/>
    <n v="42"/>
  </r>
  <r>
    <s v="129-4"/>
    <m/>
    <x v="0"/>
    <s v="18 SPECTACLE POND RD"/>
    <n v="109"/>
    <s v="DRAKE ROBERT T &amp; DAVID L"/>
    <s v="R130"/>
    <s v="MULTI HSES"/>
    <s v="129//4//"/>
    <n v="2.3E-2"/>
    <n v="0"/>
    <n v="0"/>
    <n v="0"/>
    <n v="0"/>
    <m/>
    <n v="0"/>
    <n v="0"/>
    <n v="0"/>
    <s v="YES"/>
    <n v="0"/>
    <s v="129-4"/>
    <s v="Well,Septic"/>
    <s v="SEPTIC"/>
    <m/>
    <n v="0"/>
    <m/>
    <m/>
    <n v="0"/>
    <n v="0"/>
    <n v="2"/>
    <n v="1044"/>
    <n v="1"/>
    <m/>
    <m/>
    <m/>
    <m/>
    <m/>
    <m/>
    <m/>
    <m/>
    <m/>
    <m/>
    <n v="0"/>
    <n v="0"/>
    <n v="1"/>
    <s v="Spectacle Pond"/>
    <n v="38"/>
  </r>
  <r>
    <s v="133A-30"/>
    <m/>
    <x v="0"/>
    <s v="7 WHIPPOORWILL WAY"/>
    <n v="132"/>
    <s v="MORAN JOHN F"/>
    <s v="MR30"/>
    <s v="RES ACLNUD  MDL-00"/>
    <s v="133/A/30//"/>
    <n v="0.26333000000000001"/>
    <n v="0"/>
    <n v="0"/>
    <n v="0"/>
    <n v="0"/>
    <m/>
    <n v="0"/>
    <n v="0"/>
    <n v="0"/>
    <s v="YES"/>
    <n v="0"/>
    <s v="133A-30"/>
    <s v="Public Water,Septic"/>
    <s v="SEPTIC"/>
    <m/>
    <n v="0"/>
    <m/>
    <m/>
    <n v="0"/>
    <n v="0"/>
    <n v="0"/>
    <n v="0"/>
    <n v="0"/>
    <m/>
    <m/>
    <m/>
    <m/>
    <m/>
    <m/>
    <m/>
    <m/>
    <m/>
    <m/>
    <n v="1"/>
    <n v="0"/>
    <n v="1"/>
    <s v="Agawam River"/>
    <n v="42"/>
  </r>
  <r>
    <s v="129A-2-24"/>
    <m/>
    <x v="0"/>
    <s v="12 GONSALVES AVE"/>
    <n v="392"/>
    <s v="GARCIA LUIZA"/>
    <s v="SC"/>
    <s v="UNDEV LAND"/>
    <s v="129/A2/24//"/>
    <n v="0.12182"/>
    <n v="0"/>
    <n v="0"/>
    <n v="0"/>
    <n v="0"/>
    <m/>
    <n v="0"/>
    <n v="0"/>
    <n v="0"/>
    <s v="YES"/>
    <n v="0"/>
    <s v="129A-2-24"/>
    <m/>
    <m/>
    <m/>
    <n v="0"/>
    <m/>
    <m/>
    <n v="0"/>
    <n v="0"/>
    <n v="0"/>
    <n v="0"/>
    <n v="0"/>
    <m/>
    <m/>
    <m/>
    <m/>
    <m/>
    <m/>
    <m/>
    <m/>
    <m/>
    <m/>
    <n v="1"/>
    <n v="0"/>
    <n v="1"/>
    <s v="Agawam River"/>
    <n v="42"/>
  </r>
  <r>
    <s v="133A-70"/>
    <m/>
    <x v="0"/>
    <s v="6 PARTRIDGE PATH"/>
    <n v="101"/>
    <s v="AREANO RONALD J"/>
    <s v="MR30"/>
    <s v="ONE FAMILY"/>
    <s v="133/A/70//"/>
    <n v="0.23646"/>
    <n v="1"/>
    <n v="1"/>
    <n v="1"/>
    <n v="1"/>
    <s v="SEPTIC"/>
    <n v="0"/>
    <n v="1"/>
    <n v="9000"/>
    <s v="YES"/>
    <n v="9000"/>
    <s v="133A-70"/>
    <s v="Public Water,Septic"/>
    <s v="SEPTIC"/>
    <s v="SEPTIC"/>
    <n v="9000"/>
    <m/>
    <m/>
    <n v="1"/>
    <n v="1"/>
    <n v="4"/>
    <n v="1868"/>
    <n v="1"/>
    <m/>
    <m/>
    <m/>
    <m/>
    <m/>
    <m/>
    <m/>
    <m/>
    <m/>
    <m/>
    <n v="1"/>
    <n v="9.68"/>
    <n v="1"/>
    <s v="Agawam River"/>
    <n v="42"/>
  </r>
  <r>
    <s v="132-1051"/>
    <m/>
    <x v="0"/>
    <s v="7 MAYFLOWER RIDGE DR"/>
    <n v="101"/>
    <s v="LAVALLEY RICHARD F"/>
    <s v="SC"/>
    <s v="ONE FAMILY"/>
    <s v="132//1051//"/>
    <n v="0.23413999999999999"/>
    <n v="1"/>
    <n v="1"/>
    <n v="1"/>
    <n v="1"/>
    <s v="SEPTIC"/>
    <n v="0"/>
    <n v="1"/>
    <n v="9400"/>
    <s v="YES"/>
    <n v="9400"/>
    <s v="132-1051"/>
    <s v="Public Water,Gas"/>
    <m/>
    <s v="SEPTIC"/>
    <n v="9400"/>
    <m/>
    <m/>
    <n v="1"/>
    <n v="1"/>
    <n v="4"/>
    <n v="1540"/>
    <n v="1.75"/>
    <m/>
    <m/>
    <m/>
    <m/>
    <m/>
    <m/>
    <m/>
    <m/>
    <m/>
    <m/>
    <n v="1"/>
    <n v="9.68"/>
    <n v="1"/>
    <s v="Agawam River"/>
    <n v="42"/>
  </r>
  <r>
    <s v="133-SV2C"/>
    <m/>
    <x v="0"/>
    <s v="2743 CRAN HWY"/>
    <n v="102"/>
    <s v="FERNANDES PATRICIA A"/>
    <s v="SC"/>
    <s v="CONDO  MDL-05"/>
    <s v="133//SV2/C/"/>
    <n v="1.4670000000000001E-2"/>
    <n v="1"/>
    <n v="1"/>
    <n v="1"/>
    <n v="1"/>
    <s v="SEPTIC"/>
    <n v="0"/>
    <n v="1"/>
    <n v="4200"/>
    <s v="YES"/>
    <n v="4200"/>
    <s v="133-SV2C"/>
    <m/>
    <m/>
    <s v="SEPTIC"/>
    <n v="4200"/>
    <m/>
    <m/>
    <n v="1"/>
    <n v="1"/>
    <n v="2"/>
    <n v="1188"/>
    <n v="2"/>
    <m/>
    <m/>
    <m/>
    <m/>
    <m/>
    <m/>
    <m/>
    <m/>
    <m/>
    <m/>
    <n v="1"/>
    <n v="9.68"/>
    <n v="1"/>
    <s v="Agawam River"/>
    <n v="42"/>
  </r>
  <r>
    <s v="129A-2-13"/>
    <m/>
    <x v="0"/>
    <s v="13 CHOR AVE"/>
    <n v="101"/>
    <s v="FARLIN DONALD J"/>
    <s v="SC"/>
    <s v="ONE FAMILY"/>
    <s v="129/A2/13//"/>
    <n v="0.19897999999999999"/>
    <n v="1"/>
    <n v="1"/>
    <n v="1"/>
    <n v="1"/>
    <s v="SEPTIC"/>
    <n v="0"/>
    <n v="1"/>
    <n v="8300"/>
    <s v="YES"/>
    <n v="8300"/>
    <s v="129A-2-13"/>
    <s v="Public Water,Gas,Septic"/>
    <s v="SEPTIC"/>
    <s v="SEPTIC"/>
    <n v="8300"/>
    <m/>
    <m/>
    <n v="1"/>
    <n v="1"/>
    <n v="2"/>
    <n v="1080"/>
    <n v="1"/>
    <m/>
    <m/>
    <m/>
    <m/>
    <m/>
    <m/>
    <m/>
    <m/>
    <m/>
    <m/>
    <n v="1"/>
    <n v="9.68"/>
    <n v="1"/>
    <s v="Agawam River"/>
    <n v="42"/>
  </r>
  <r>
    <s v="133A-55"/>
    <m/>
    <x v="0"/>
    <s v="15 MEADOWLARK DR"/>
    <n v="101"/>
    <s v="CAVANAUGH SHIRLEY A"/>
    <s v="MR30"/>
    <s v="ONE FAMILY"/>
    <s v="133/A/55//"/>
    <n v="0.26713999999999999"/>
    <n v="1"/>
    <n v="1"/>
    <n v="1"/>
    <n v="1"/>
    <s v="SEPTIC"/>
    <n v="0"/>
    <n v="1"/>
    <n v="2400"/>
    <s v="YES"/>
    <n v="2400"/>
    <s v="133A-55"/>
    <s v="Public Water,Septic"/>
    <s v="SEPTIC"/>
    <s v="SEPTIC"/>
    <n v="2400"/>
    <m/>
    <m/>
    <n v="1"/>
    <n v="1"/>
    <n v="3"/>
    <n v="1350"/>
    <n v="1"/>
    <m/>
    <m/>
    <m/>
    <m/>
    <m/>
    <m/>
    <m/>
    <m/>
    <m/>
    <m/>
    <n v="1"/>
    <n v="9.68"/>
    <n v="1"/>
    <s v="Agawam River"/>
    <n v="42"/>
  </r>
  <r>
    <s v="83-1022"/>
    <m/>
    <x v="0"/>
    <s v="0 MAIN ST  OFF"/>
    <n v="132"/>
    <s v="RHODES WILLIAM H"/>
    <s v="MR30"/>
    <s v="RES ACLNUD  MDL-00"/>
    <s v="83//1022//"/>
    <n v="0.11405999999999999"/>
    <n v="0"/>
    <n v="0"/>
    <n v="0"/>
    <n v="0"/>
    <m/>
    <n v="0"/>
    <n v="0"/>
    <n v="0"/>
    <s v="YES"/>
    <n v="0"/>
    <s v="83-1022"/>
    <m/>
    <m/>
    <m/>
    <n v="0"/>
    <m/>
    <m/>
    <n v="0"/>
    <n v="0"/>
    <n v="0"/>
    <n v="0"/>
    <n v="0"/>
    <m/>
    <m/>
    <m/>
    <m/>
    <m/>
    <m/>
    <m/>
    <m/>
    <m/>
    <m/>
    <n v="1"/>
    <n v="0"/>
    <n v="1"/>
    <s v="Broad Marsh River"/>
    <n v="43"/>
  </r>
  <r>
    <s v="129-6"/>
    <m/>
    <x v="0"/>
    <s v="22 SPECTACLE POND RD"/>
    <n v="101"/>
    <s v="ROUSSEAU PAUL N"/>
    <s v="R130"/>
    <s v="ONE FAMILY"/>
    <s v="129//6//"/>
    <n v="4.4999999999999998E-2"/>
    <n v="0"/>
    <n v="0"/>
    <n v="0"/>
    <n v="0"/>
    <m/>
    <n v="0"/>
    <n v="0"/>
    <n v="0"/>
    <s v="YES"/>
    <n v="0"/>
    <s v="129-6"/>
    <s v="Well,Septic"/>
    <s v="SEPTIC"/>
    <m/>
    <n v="1200"/>
    <m/>
    <m/>
    <n v="0"/>
    <n v="0"/>
    <n v="3"/>
    <n v="896"/>
    <n v="1"/>
    <m/>
    <m/>
    <m/>
    <m/>
    <m/>
    <m/>
    <m/>
    <m/>
    <m/>
    <m/>
    <n v="1"/>
    <n v="0"/>
    <n v="1"/>
    <s v="Spectacle Pond"/>
    <n v="38"/>
  </r>
  <r>
    <s v="83-H1"/>
    <m/>
    <x v="0"/>
    <s v="7 LINCOLN HILL TER"/>
    <n v="101"/>
    <s v="PARENTEAU WILLIAM F"/>
    <s v="MR30"/>
    <s v="ONE FAMILY"/>
    <s v="83//H1//"/>
    <n v="1.23122"/>
    <n v="1"/>
    <n v="1"/>
    <n v="1"/>
    <n v="1"/>
    <s v="SEPTIC"/>
    <n v="0"/>
    <n v="1"/>
    <n v="8500"/>
    <s v="YES"/>
    <n v="8500"/>
    <s v="83-H1"/>
    <m/>
    <m/>
    <s v="SEPTIC"/>
    <n v="8500"/>
    <m/>
    <m/>
    <n v="1"/>
    <n v="1"/>
    <n v="4"/>
    <n v="2459"/>
    <n v="2"/>
    <m/>
    <m/>
    <m/>
    <m/>
    <m/>
    <m/>
    <m/>
    <m/>
    <m/>
    <m/>
    <n v="1"/>
    <n v="9.68"/>
    <n v="1"/>
    <s v="Broad Marsh River"/>
    <n v="43"/>
  </r>
  <r>
    <s v="129A-2-5"/>
    <m/>
    <x v="0"/>
    <s v="2796 CRAN HWY"/>
    <n v="101"/>
    <s v="WORTHY SYLVIA"/>
    <s v="SC"/>
    <s v="ONE FAMILY"/>
    <s v="129/A2/5//"/>
    <n v="0.16395999999999999"/>
    <n v="1"/>
    <n v="1"/>
    <n v="1"/>
    <n v="1"/>
    <s v="SEPTIC"/>
    <n v="0"/>
    <n v="1"/>
    <n v="1500"/>
    <s v="YES"/>
    <n v="1500"/>
    <s v="129A-2-5"/>
    <s v="Public Water,Septic"/>
    <s v="SEPTIC"/>
    <s v="SEPTIC"/>
    <n v="1500"/>
    <m/>
    <m/>
    <n v="1"/>
    <n v="1"/>
    <n v="3"/>
    <n v="998"/>
    <n v="1.5"/>
    <m/>
    <m/>
    <m/>
    <m/>
    <m/>
    <m/>
    <m/>
    <m/>
    <m/>
    <m/>
    <n v="1"/>
    <n v="9.68"/>
    <n v="1"/>
    <s v="Agawam River"/>
    <n v="42"/>
  </r>
  <r>
    <s v="83-1"/>
    <m/>
    <x v="0"/>
    <s v="562 MAIN ST"/>
    <n v="106"/>
    <s v="GALAVOTTI LUCIA M LIFE ESTATE"/>
    <s v="MR30"/>
    <s v="AC LND IMP  MDL-00"/>
    <s v="83//1//"/>
    <n v="0.21964"/>
    <n v="0"/>
    <n v="0"/>
    <n v="0"/>
    <n v="0"/>
    <m/>
    <n v="0"/>
    <n v="0"/>
    <n v="0"/>
    <s v="YES"/>
    <n v="0"/>
    <s v="83-1"/>
    <m/>
    <m/>
    <m/>
    <n v="0"/>
    <m/>
    <m/>
    <n v="0"/>
    <n v="0"/>
    <n v="0"/>
    <n v="0"/>
    <n v="0"/>
    <m/>
    <m/>
    <m/>
    <m/>
    <m/>
    <m/>
    <m/>
    <m/>
    <m/>
    <m/>
    <n v="0"/>
    <n v="0"/>
    <n v="1"/>
    <s v="Agawam River"/>
    <n v="42"/>
  </r>
  <r>
    <s v="129-3"/>
    <m/>
    <x v="0"/>
    <s v="16 SPECTACLE POND RD"/>
    <n v="101"/>
    <s v="PAIGE WILLIAM A JR"/>
    <s v="R130"/>
    <s v="ONE FAMILY"/>
    <s v="129//3//"/>
    <n v="4.9630000000000001E-2"/>
    <n v="0"/>
    <n v="0"/>
    <n v="0"/>
    <n v="0"/>
    <m/>
    <n v="0"/>
    <n v="0"/>
    <n v="0"/>
    <s v="YES"/>
    <n v="0"/>
    <s v="129-3"/>
    <s v="Well,Septic"/>
    <s v="SEPTIC"/>
    <m/>
    <n v="0"/>
    <m/>
    <m/>
    <n v="0"/>
    <n v="0"/>
    <n v="2"/>
    <n v="748"/>
    <n v="1"/>
    <m/>
    <m/>
    <m/>
    <m/>
    <m/>
    <m/>
    <m/>
    <m/>
    <m/>
    <m/>
    <n v="0"/>
    <n v="0"/>
    <n v="1"/>
    <s v="Spectacle Pond"/>
    <n v="38"/>
  </r>
  <r>
    <s v="132-1065"/>
    <m/>
    <x v="0"/>
    <s v="10 OLD CARR LANDING RD"/>
    <n v="101"/>
    <s v="ELDREDGE DAVID W ET AL CO TRS"/>
    <s v="MR30"/>
    <s v="ONE FAMILY"/>
    <s v="132//1065//"/>
    <n v="1.6361699999999999"/>
    <n v="1"/>
    <n v="1"/>
    <n v="1"/>
    <n v="1"/>
    <s v="SEPTIC"/>
    <n v="0"/>
    <n v="0"/>
    <n v="0"/>
    <s v="YES"/>
    <n v="0"/>
    <s v="132-1065"/>
    <s v="Well,Septic"/>
    <s v="SEPTIC"/>
    <s v="SEPTIC"/>
    <n v="0"/>
    <m/>
    <m/>
    <n v="1"/>
    <n v="1"/>
    <n v="2"/>
    <n v="600"/>
    <n v="1"/>
    <m/>
    <m/>
    <m/>
    <m/>
    <m/>
    <m/>
    <m/>
    <m/>
    <m/>
    <m/>
    <n v="1"/>
    <n v="9.68"/>
    <n v="1"/>
    <s v="Agawam River"/>
    <n v="42"/>
  </r>
  <r>
    <s v="133-SV2B"/>
    <m/>
    <x v="0"/>
    <s v="2743 CRAN HWY"/>
    <n v="102"/>
    <s v="CARLSON ANGEL M"/>
    <s v="SC"/>
    <s v="CONDO  MDL-05"/>
    <s v="133//SV2/B/"/>
    <n v="1.532E-2"/>
    <n v="1"/>
    <n v="1"/>
    <n v="1"/>
    <n v="1"/>
    <s v="SEPTIC"/>
    <n v="0"/>
    <n v="1"/>
    <n v="6100"/>
    <s v="YES"/>
    <n v="6100"/>
    <s v="133-SV2B"/>
    <m/>
    <m/>
    <s v="SEPTIC"/>
    <n v="6100"/>
    <m/>
    <m/>
    <n v="1"/>
    <n v="1"/>
    <n v="2"/>
    <n v="1188"/>
    <n v="2"/>
    <m/>
    <m/>
    <m/>
    <m/>
    <m/>
    <m/>
    <m/>
    <m/>
    <m/>
    <m/>
    <n v="1"/>
    <n v="9.68"/>
    <n v="1"/>
    <s v="Agawam River"/>
    <n v="42"/>
  </r>
  <r>
    <s v="109A-2-1048"/>
    <m/>
    <x v="0"/>
    <s v="2549 CRAN HWY"/>
    <n v="132"/>
    <s v="WAREHAM HEALTH GROUP LLC"/>
    <m/>
    <s v="RES ACLNUD  MDL-00"/>
    <s v="109/A2/1048//"/>
    <n v="1.1553800000000001"/>
    <n v="0"/>
    <n v="0"/>
    <n v="0"/>
    <n v="0"/>
    <m/>
    <n v="0"/>
    <n v="0"/>
    <n v="0"/>
    <s v="YES"/>
    <n v="0"/>
    <s v="109A-2-1048"/>
    <m/>
    <m/>
    <m/>
    <n v="0"/>
    <m/>
    <m/>
    <n v="0"/>
    <n v="0"/>
    <n v="0"/>
    <n v="0"/>
    <n v="0"/>
    <m/>
    <m/>
    <m/>
    <m/>
    <m/>
    <m/>
    <m/>
    <m/>
    <m/>
    <m/>
    <n v="1"/>
    <n v="0"/>
    <n v="1"/>
    <s v="Rose Brook"/>
    <n v="41"/>
  </r>
  <r>
    <s v="133A-69"/>
    <m/>
    <x v="0"/>
    <s v="8 PARTRIDGE PATH"/>
    <n v="106"/>
    <s v="AREANO RONALD J"/>
    <s v="MR30"/>
    <s v="AC LND IMP  MDL-00"/>
    <s v="133/A/69//"/>
    <n v="0.24793999999999999"/>
    <n v="0"/>
    <n v="0"/>
    <n v="0"/>
    <n v="0"/>
    <m/>
    <n v="0"/>
    <n v="0"/>
    <n v="0"/>
    <s v="YES"/>
    <n v="0"/>
    <s v="133A-69"/>
    <s v="Public Water,Septic"/>
    <s v="SEPTIC"/>
    <m/>
    <n v="0"/>
    <m/>
    <m/>
    <n v="0"/>
    <n v="0"/>
    <n v="0"/>
    <n v="0"/>
    <n v="0"/>
    <m/>
    <m/>
    <m/>
    <m/>
    <m/>
    <m/>
    <m/>
    <m/>
    <m/>
    <m/>
    <n v="1"/>
    <n v="0"/>
    <n v="1"/>
    <s v="Agawam River"/>
    <n v="42"/>
  </r>
  <r>
    <s v="133-1012"/>
    <m/>
    <x v="0"/>
    <s v="0 CRAN HWY"/>
    <n v="132"/>
    <s v="GARDEN HOMES ESTATES LLC"/>
    <s v="MR30"/>
    <s v="RES ACLNUD  MDL-00"/>
    <s v="133//1012//"/>
    <n v="0.73997000000000002"/>
    <n v="0"/>
    <n v="0"/>
    <n v="0"/>
    <n v="0"/>
    <m/>
    <n v="0"/>
    <n v="0"/>
    <n v="0"/>
    <s v="YES"/>
    <n v="0"/>
    <s v="133-1012"/>
    <s v="Public Water,Septic"/>
    <s v="SEPTIC"/>
    <m/>
    <n v="0"/>
    <m/>
    <m/>
    <n v="0"/>
    <n v="0"/>
    <n v="0"/>
    <n v="0"/>
    <n v="0"/>
    <m/>
    <m/>
    <m/>
    <m/>
    <m/>
    <m/>
    <m/>
    <m/>
    <m/>
    <m/>
    <n v="0"/>
    <n v="0"/>
    <n v="1"/>
    <s v="Agawam River"/>
    <n v="42"/>
  </r>
  <r>
    <s v="83-2"/>
    <m/>
    <x v="0"/>
    <s v="562 MAIN ST"/>
    <n v="101"/>
    <s v="GALAVOTTI LUCIA M LIFE ESTATE"/>
    <s v="MR30"/>
    <s v="ONE FAMILY"/>
    <s v="83//2//"/>
    <n v="0.20730000000000001"/>
    <n v="1"/>
    <n v="1"/>
    <n v="1"/>
    <n v="1"/>
    <s v="SEPTIC"/>
    <n v="0"/>
    <n v="1"/>
    <n v="3300"/>
    <s v="YES"/>
    <n v="3300"/>
    <s v="83-2"/>
    <s v="Public Water,Septic"/>
    <s v="SEPTIC"/>
    <s v="SEPTIC"/>
    <n v="3300"/>
    <m/>
    <m/>
    <n v="1"/>
    <n v="1"/>
    <n v="2"/>
    <n v="1354"/>
    <n v="1"/>
    <m/>
    <m/>
    <m/>
    <m/>
    <m/>
    <m/>
    <m/>
    <m/>
    <m/>
    <m/>
    <n v="0"/>
    <n v="9.68"/>
    <n v="1"/>
    <s v="Broad Marsh River"/>
    <n v="43"/>
  </r>
  <r>
    <s v="129A-2-4"/>
    <m/>
    <x v="0"/>
    <s v="2794 CRAN HWY"/>
    <n v="392"/>
    <s v="WORTHY SYLVIA"/>
    <s v="SC"/>
    <s v="UNDEV LAND"/>
    <s v="129/A2/4//"/>
    <n v="9.0590000000000004E-2"/>
    <n v="0"/>
    <n v="0"/>
    <n v="0"/>
    <n v="0"/>
    <m/>
    <n v="0"/>
    <n v="0"/>
    <n v="0"/>
    <s v="YES"/>
    <n v="0"/>
    <s v="129A-2-4"/>
    <m/>
    <m/>
    <m/>
    <n v="0"/>
    <m/>
    <m/>
    <n v="0"/>
    <n v="0"/>
    <n v="0"/>
    <n v="0"/>
    <n v="0"/>
    <m/>
    <m/>
    <m/>
    <m/>
    <m/>
    <m/>
    <m/>
    <m/>
    <m/>
    <m/>
    <n v="1"/>
    <n v="0"/>
    <n v="1"/>
    <s v="Agawam River"/>
    <n v="42"/>
  </r>
  <r>
    <s v="132-MR4"/>
    <m/>
    <x v="0"/>
    <s v="34 MAYFLOWER RIDGE DR"/>
    <n v="101"/>
    <s v="MCNAIR RICHARD H"/>
    <s v="SC"/>
    <s v="ONE FAMILY"/>
    <s v="132//MR4//"/>
    <n v="1.23308"/>
    <n v="1"/>
    <n v="1"/>
    <n v="1"/>
    <n v="1"/>
    <s v="SEPTIC"/>
    <n v="0"/>
    <n v="1"/>
    <n v="9500"/>
    <s v="YES"/>
    <n v="9500"/>
    <s v="132-MR4"/>
    <m/>
    <m/>
    <s v="SEPTIC"/>
    <n v="9500"/>
    <m/>
    <m/>
    <n v="1"/>
    <n v="1"/>
    <n v="4"/>
    <n v="1502"/>
    <n v="1"/>
    <m/>
    <m/>
    <m/>
    <m/>
    <m/>
    <m/>
    <m/>
    <m/>
    <m/>
    <m/>
    <n v="1"/>
    <n v="9.68"/>
    <n v="1"/>
    <s v="Agawam River"/>
    <n v="42"/>
  </r>
  <r>
    <s v="129A-2-22"/>
    <m/>
    <x v="0"/>
    <s v="0 GONSALVES AVE"/>
    <n v="392"/>
    <s v="RICHARDSON THELMA WILLIAMS"/>
    <s v="SC"/>
    <s v="UNDEV LAND"/>
    <s v="129/A2/22//"/>
    <n v="2.6890000000000001E-2"/>
    <n v="0"/>
    <n v="0"/>
    <n v="0"/>
    <n v="0"/>
    <m/>
    <n v="0"/>
    <n v="0"/>
    <n v="0"/>
    <s v="YES"/>
    <n v="0"/>
    <s v="129A-2-22"/>
    <m/>
    <m/>
    <m/>
    <n v="0"/>
    <m/>
    <m/>
    <n v="0"/>
    <n v="0"/>
    <n v="0"/>
    <n v="0"/>
    <n v="0"/>
    <m/>
    <m/>
    <m/>
    <m/>
    <m/>
    <m/>
    <m/>
    <m/>
    <m/>
    <m/>
    <n v="1"/>
    <n v="0"/>
    <n v="1"/>
    <s v="Agawam River"/>
    <n v="42"/>
  </r>
  <r>
    <s v="83-1014"/>
    <m/>
    <x v="0"/>
    <s v="650 MAIN ST"/>
    <n v="104"/>
    <s v="KUCHARSKI SHIRLEY"/>
    <s v="MR30"/>
    <s v="TWO FAMILY"/>
    <s v="83//1014//"/>
    <n v="6.3743800000000004"/>
    <n v="1"/>
    <n v="1"/>
    <n v="1"/>
    <n v="1"/>
    <s v="SEPTIC"/>
    <n v="0"/>
    <n v="1"/>
    <n v="5400"/>
    <s v="YES"/>
    <n v="5400"/>
    <s v="83-1014"/>
    <s v="Public Water,Septic"/>
    <s v="SEPTIC"/>
    <s v="SEPTIC"/>
    <n v="5400"/>
    <m/>
    <m/>
    <n v="2"/>
    <n v="2"/>
    <n v="4"/>
    <n v="2624"/>
    <n v="2"/>
    <m/>
    <m/>
    <m/>
    <m/>
    <m/>
    <m/>
    <m/>
    <m/>
    <m/>
    <m/>
    <n v="1"/>
    <n v="19.36"/>
    <n v="1"/>
    <s v="Broad Marsh River"/>
    <n v="43"/>
  </r>
  <r>
    <s v="83-1019"/>
    <m/>
    <x v="0"/>
    <s v="600 MAIN ST"/>
    <n v="131"/>
    <s v="ELIOTT THEODORE"/>
    <s v="MR30"/>
    <s v="RES ACLNPO  MDL-00"/>
    <s v="83//1019//"/>
    <n v="6.5670200000000003"/>
    <n v="0"/>
    <n v="0"/>
    <n v="0"/>
    <n v="0"/>
    <m/>
    <n v="0"/>
    <n v="0"/>
    <n v="0"/>
    <s v="YES"/>
    <n v="0"/>
    <s v="83-1019"/>
    <m/>
    <m/>
    <m/>
    <n v="0"/>
    <m/>
    <m/>
    <n v="0"/>
    <n v="0"/>
    <n v="0"/>
    <n v="0"/>
    <n v="0"/>
    <m/>
    <m/>
    <m/>
    <m/>
    <m/>
    <m/>
    <m/>
    <m/>
    <m/>
    <m/>
    <n v="1"/>
    <n v="0"/>
    <n v="1"/>
    <s v="Broad Marsh River"/>
    <n v="43"/>
  </r>
  <r>
    <s v="129A-2-2A"/>
    <m/>
    <x v="0"/>
    <s v="2788 CRAN HWY"/>
    <n v="392"/>
    <s v="CHURCHILL RICHARD M"/>
    <s v="SC"/>
    <s v="UNDEV LAND"/>
    <s v="129/A2/2/A/"/>
    <n v="7.485E-2"/>
    <n v="0"/>
    <n v="0"/>
    <n v="0"/>
    <n v="0"/>
    <m/>
    <n v="0"/>
    <n v="0"/>
    <n v="0"/>
    <s v="YES"/>
    <n v="0"/>
    <s v="129A-2-2A"/>
    <m/>
    <m/>
    <m/>
    <n v="0"/>
    <m/>
    <m/>
    <n v="0"/>
    <n v="0"/>
    <n v="0"/>
    <n v="0"/>
    <n v="0"/>
    <m/>
    <m/>
    <m/>
    <m/>
    <m/>
    <m/>
    <m/>
    <m/>
    <m/>
    <m/>
    <n v="1"/>
    <n v="0"/>
    <n v="1"/>
    <s v="Agawam River"/>
    <n v="42"/>
  </r>
  <r>
    <s v="133-SV2A"/>
    <m/>
    <x v="0"/>
    <s v="2743 CRAN HWY"/>
    <n v="102"/>
    <s v="HOPEY WILLIAM C"/>
    <s v="SC"/>
    <s v="CONDO  MDL-05"/>
    <s v="133//SV2/A/"/>
    <n v="1.4800000000000001E-2"/>
    <n v="1"/>
    <n v="1"/>
    <n v="1"/>
    <n v="1"/>
    <s v="SEPTIC"/>
    <n v="0"/>
    <n v="1"/>
    <n v="3600"/>
    <s v="YES"/>
    <n v="3600"/>
    <s v="133-SV2A"/>
    <m/>
    <m/>
    <s v="SEPTIC"/>
    <n v="3600"/>
    <m/>
    <m/>
    <n v="1"/>
    <n v="1"/>
    <n v="2"/>
    <n v="1188"/>
    <n v="2"/>
    <m/>
    <m/>
    <m/>
    <m/>
    <m/>
    <m/>
    <m/>
    <m/>
    <m/>
    <m/>
    <n v="1"/>
    <n v="9.68"/>
    <n v="1"/>
    <s v="Agawam River"/>
    <n v="42"/>
  </r>
  <r>
    <s v="129-2"/>
    <m/>
    <x v="0"/>
    <s v="14 SPECTACLE POND RD"/>
    <n v="101"/>
    <s v="OLIVEIRA JILL M"/>
    <s v="R130"/>
    <s v="ONE FAMILY"/>
    <s v="129//2//"/>
    <n v="4.9279999999999997E-2"/>
    <n v="0"/>
    <n v="0"/>
    <n v="0"/>
    <n v="0"/>
    <m/>
    <n v="0"/>
    <n v="0"/>
    <n v="0"/>
    <s v="YES"/>
    <n v="0"/>
    <s v="129-2"/>
    <s v="Well,Septic"/>
    <s v="SEPTIC"/>
    <m/>
    <n v="11900"/>
    <m/>
    <m/>
    <n v="0"/>
    <n v="0"/>
    <n v="3"/>
    <n v="1030"/>
    <n v="1"/>
    <m/>
    <m/>
    <m/>
    <m/>
    <m/>
    <m/>
    <m/>
    <m/>
    <m/>
    <m/>
    <n v="0"/>
    <n v="0"/>
    <n v="1"/>
    <s v="Spectacle Pond"/>
    <n v="38"/>
  </r>
  <r>
    <s v="129A-2-9"/>
    <m/>
    <x v="0"/>
    <s v="3 LOPES AVE"/>
    <n v="392"/>
    <s v="CARDOSA EUGENIA"/>
    <s v="SC"/>
    <s v="UNDEV LAND"/>
    <s v="129/A2/9//"/>
    <n v="9.6960000000000005E-2"/>
    <n v="0"/>
    <n v="0"/>
    <n v="0"/>
    <n v="0"/>
    <m/>
    <n v="0"/>
    <n v="0"/>
    <n v="0"/>
    <s v="YES"/>
    <n v="0"/>
    <s v="129A-2-9"/>
    <m/>
    <m/>
    <m/>
    <n v="0"/>
    <m/>
    <m/>
    <n v="0"/>
    <n v="0"/>
    <n v="0"/>
    <n v="0"/>
    <n v="0"/>
    <m/>
    <m/>
    <m/>
    <m/>
    <m/>
    <m/>
    <m/>
    <m/>
    <m/>
    <m/>
    <n v="1"/>
    <n v="0"/>
    <n v="1"/>
    <s v="Agawam River"/>
    <n v="42"/>
  </r>
  <r>
    <s v="UNK759"/>
    <s v="FEE"/>
    <x v="0"/>
    <s v="CRAN HWY"/>
    <n v="0"/>
    <m/>
    <m/>
    <m/>
    <m/>
    <n v="2.85629"/>
    <n v="0"/>
    <n v="0"/>
    <n v="0"/>
    <n v="0"/>
    <m/>
    <n v="0"/>
    <n v="0"/>
    <n v="0"/>
    <s v="NO_W2"/>
    <n v="0"/>
    <m/>
    <m/>
    <m/>
    <m/>
    <n v="0"/>
    <m/>
    <m/>
    <n v="0"/>
    <n v="0"/>
    <n v="0"/>
    <n v="0"/>
    <n v="0"/>
    <s v="Not in new Assr DB, Makepe?, old info"/>
    <m/>
    <m/>
    <m/>
    <m/>
    <m/>
    <m/>
    <m/>
    <m/>
    <m/>
    <n v="1"/>
    <n v="0"/>
    <n v="1"/>
    <s v="Agawam River"/>
    <n v="42"/>
  </r>
  <r>
    <s v="83-3"/>
    <m/>
    <x v="0"/>
    <s v="566 MAIN ST"/>
    <n v="316"/>
    <s v="RHODES WILLIAM H"/>
    <s v="SC"/>
    <s v="COMM WHSE  MDL-95"/>
    <s v="83//3//"/>
    <n v="0.18401999999999999"/>
    <n v="0"/>
    <n v="0"/>
    <n v="0"/>
    <n v="0"/>
    <m/>
    <n v="0"/>
    <n v="0"/>
    <n v="0"/>
    <s v="YES"/>
    <n v="0"/>
    <s v="83-3"/>
    <s v="All Public"/>
    <s v="SEWER"/>
    <m/>
    <n v="0"/>
    <m/>
    <m/>
    <n v="0"/>
    <n v="0"/>
    <n v="0"/>
    <n v="2500"/>
    <n v="1"/>
    <m/>
    <m/>
    <m/>
    <m/>
    <m/>
    <m/>
    <m/>
    <m/>
    <m/>
    <m/>
    <n v="1"/>
    <n v="0"/>
    <n v="1"/>
    <s v="Broad Marsh River"/>
    <n v="43"/>
  </r>
  <r>
    <s v="129-7"/>
    <m/>
    <x v="0"/>
    <s v="24 SPECTACLE POND RD"/>
    <n v="101"/>
    <s v="MCLEAN ANDREW J"/>
    <s v="R130"/>
    <s v="ONE FAMILY"/>
    <s v="129//7//"/>
    <n v="5.3960000000000001E-2"/>
    <n v="0"/>
    <n v="0"/>
    <n v="0"/>
    <n v="0"/>
    <m/>
    <n v="0"/>
    <n v="0"/>
    <n v="0"/>
    <s v="YES"/>
    <n v="0"/>
    <s v="129-7"/>
    <s v="Well,Septic"/>
    <s v="SEPTIC"/>
    <m/>
    <n v="4600"/>
    <m/>
    <m/>
    <n v="0"/>
    <n v="0"/>
    <n v="2"/>
    <n v="928"/>
    <n v="1"/>
    <m/>
    <m/>
    <m/>
    <m/>
    <m/>
    <m/>
    <m/>
    <m/>
    <m/>
    <m/>
    <n v="1"/>
    <n v="0"/>
    <n v="1"/>
    <s v="Spectacle Pond"/>
    <n v="38"/>
  </r>
  <r>
    <s v="129A-2-21"/>
    <m/>
    <x v="0"/>
    <s v="8 GONSALVES AVE"/>
    <n v="392"/>
    <s v="BARROS GEORGE"/>
    <s v="SC"/>
    <s v="UNDEV LAND"/>
    <s v="129/A2/21//"/>
    <n v="0.13405"/>
    <n v="0"/>
    <n v="0"/>
    <n v="0"/>
    <n v="0"/>
    <m/>
    <n v="0"/>
    <n v="0"/>
    <n v="0"/>
    <s v="YES"/>
    <n v="0"/>
    <s v="129A-2-21"/>
    <m/>
    <m/>
    <m/>
    <n v="0"/>
    <m/>
    <m/>
    <n v="0"/>
    <n v="0"/>
    <n v="0"/>
    <n v="0"/>
    <n v="0"/>
    <m/>
    <m/>
    <m/>
    <m/>
    <m/>
    <m/>
    <m/>
    <m/>
    <m/>
    <m/>
    <n v="1"/>
    <n v="0"/>
    <n v="1"/>
    <s v="Agawam River"/>
    <n v="42"/>
  </r>
  <r>
    <s v="132-1004"/>
    <m/>
    <x v="0"/>
    <s v="0 ELM ST"/>
    <n v="392"/>
    <s v="MAKEPEACE CO A D"/>
    <s v="SC"/>
    <s v="UNDEV LAND"/>
    <s v="132//1004//"/>
    <n v="0.69423999999999997"/>
    <n v="0"/>
    <n v="0"/>
    <n v="0"/>
    <n v="0"/>
    <m/>
    <n v="0"/>
    <n v="0"/>
    <n v="0"/>
    <s v="YES"/>
    <n v="0"/>
    <s v="132-1004"/>
    <m/>
    <m/>
    <m/>
    <n v="0"/>
    <m/>
    <m/>
    <n v="0"/>
    <n v="0"/>
    <n v="0"/>
    <n v="0"/>
    <n v="0"/>
    <m/>
    <m/>
    <m/>
    <m/>
    <m/>
    <m/>
    <m/>
    <m/>
    <m/>
    <m/>
    <n v="2"/>
    <n v="0"/>
    <n v="1"/>
    <s v="Agawam River"/>
    <n v="42"/>
  </r>
  <r>
    <s v="133A-56"/>
    <m/>
    <x v="0"/>
    <s v="10 PARTRIDGE PATH"/>
    <n v="101"/>
    <s v="MAXIM THOMAS B"/>
    <s v="MR30"/>
    <s v="ONE FAMILY"/>
    <s v="133/A/56//"/>
    <n v="0.22853000000000001"/>
    <n v="1"/>
    <n v="1"/>
    <n v="1"/>
    <n v="1"/>
    <s v="SEPTIC"/>
    <n v="0"/>
    <n v="1"/>
    <n v="16100"/>
    <s v="YES"/>
    <n v="16100"/>
    <s v="133A-56"/>
    <s v="Public Water,Septic"/>
    <s v="SEPTIC"/>
    <s v="SEPTIC"/>
    <n v="16100"/>
    <m/>
    <m/>
    <n v="1"/>
    <n v="1"/>
    <n v="3"/>
    <n v="912"/>
    <n v="1"/>
    <m/>
    <m/>
    <m/>
    <m/>
    <m/>
    <m/>
    <m/>
    <m/>
    <m/>
    <m/>
    <n v="1"/>
    <n v="9.68"/>
    <n v="1"/>
    <s v="Agawam River"/>
    <n v="42"/>
  </r>
  <r>
    <s v="132-W1"/>
    <m/>
    <x v="0"/>
    <s v="4 ELM ST"/>
    <n v="111"/>
    <s v="MICHELS G SCOTT"/>
    <s v="SC"/>
    <s v="APT 4-8  MDL-03"/>
    <s v="132//W1//"/>
    <n v="0.74953000000000003"/>
    <n v="1"/>
    <n v="1"/>
    <n v="1"/>
    <n v="1"/>
    <s v="SEPTIC"/>
    <n v="0"/>
    <n v="1"/>
    <n v="15600"/>
    <s v="YES"/>
    <n v="15600"/>
    <s v="132-W1"/>
    <s v="Public Water,Septic"/>
    <s v="SEPTIC"/>
    <s v="SEPTIC"/>
    <n v="15600"/>
    <m/>
    <m/>
    <n v="1"/>
    <n v="1"/>
    <n v="8"/>
    <n v="2995"/>
    <n v="2.2999999999999998"/>
    <m/>
    <m/>
    <m/>
    <m/>
    <m/>
    <m/>
    <m/>
    <m/>
    <m/>
    <m/>
    <n v="1"/>
    <n v="9.68"/>
    <n v="1"/>
    <s v="Agawam River"/>
    <n v="42"/>
  </r>
  <r>
    <s v="109A-2-1047"/>
    <m/>
    <x v="0"/>
    <s v="571 MAIN ST"/>
    <n v="104"/>
    <s v="WAREHAM HEALTH GROUP LLC"/>
    <s v="SC"/>
    <s v="TWO FAMILY"/>
    <s v="109/A2/1047//"/>
    <n v="0.40938999999999998"/>
    <n v="0"/>
    <n v="0"/>
    <n v="1"/>
    <n v="1"/>
    <s v="SEWER"/>
    <n v="0"/>
    <n v="1"/>
    <n v="4300"/>
    <s v="YES"/>
    <n v="0"/>
    <s v="109A-2-1047"/>
    <s v="Public Water,Gas,Septic"/>
    <s v="SEPTIC"/>
    <s v="SEWER"/>
    <n v="4300"/>
    <m/>
    <m/>
    <n v="0"/>
    <n v="0"/>
    <n v="2"/>
    <n v="2285"/>
    <n v="2"/>
    <m/>
    <m/>
    <m/>
    <m/>
    <m/>
    <m/>
    <m/>
    <m/>
    <m/>
    <m/>
    <n v="1"/>
    <n v="0"/>
    <n v="1"/>
    <s v="Agawam River"/>
    <n v="42"/>
  </r>
  <r>
    <s v="83-S2B"/>
    <m/>
    <x v="0"/>
    <s v="0 HATHAWAY ST"/>
    <n v="132"/>
    <s v="ROGERS MARK F"/>
    <s v="MR30"/>
    <s v="RES ACLNUD  MDL-00"/>
    <s v="83//S2/B/"/>
    <n v="0.28456999999999999"/>
    <n v="0"/>
    <n v="0"/>
    <n v="0"/>
    <n v="0"/>
    <m/>
    <n v="0"/>
    <n v="0"/>
    <n v="0"/>
    <s v="YES"/>
    <n v="0"/>
    <s v="83-S2B"/>
    <m/>
    <m/>
    <m/>
    <n v="0"/>
    <m/>
    <m/>
    <n v="0"/>
    <n v="0"/>
    <n v="0"/>
    <n v="0"/>
    <n v="0"/>
    <m/>
    <m/>
    <m/>
    <m/>
    <m/>
    <m/>
    <m/>
    <m/>
    <m/>
    <m/>
    <n v="1"/>
    <n v="0"/>
    <n v="1"/>
    <s v="Broad Marsh River"/>
    <n v="43"/>
  </r>
  <r>
    <s v="129B-1-5"/>
    <m/>
    <x v="0"/>
    <s v="6 LAKE VIEW DR"/>
    <n v="132"/>
    <s v="AGAPINE COMMUNITY ASSOC INC"/>
    <s v="R130"/>
    <s v="RES ACLNUD  MDL-00"/>
    <s v="129/B1/5//"/>
    <n v="7.9659999999999995E-2"/>
    <n v="0"/>
    <n v="0"/>
    <n v="0"/>
    <n v="0"/>
    <m/>
    <n v="0"/>
    <n v="0"/>
    <n v="0"/>
    <s v="YES"/>
    <n v="0"/>
    <s v="129B-1-5"/>
    <m/>
    <m/>
    <m/>
    <n v="0"/>
    <m/>
    <m/>
    <n v="0"/>
    <n v="0"/>
    <n v="0"/>
    <n v="0"/>
    <n v="0"/>
    <m/>
    <m/>
    <m/>
    <m/>
    <m/>
    <m/>
    <m/>
    <m/>
    <m/>
    <m/>
    <n v="1"/>
    <n v="0"/>
    <n v="1"/>
    <s v="Mill Pond"/>
    <n v="20"/>
  </r>
  <r>
    <s v="132B-72"/>
    <m/>
    <x v="0"/>
    <s v="19 CRAN HWY  OFF"/>
    <n v="132"/>
    <s v="HAYES CONSTANCE J"/>
    <s v="MR30"/>
    <s v="RES ACLNUD  MDL-00"/>
    <s v="132/B/72//"/>
    <n v="0.43872"/>
    <n v="0"/>
    <n v="0"/>
    <n v="0"/>
    <n v="0"/>
    <m/>
    <n v="0"/>
    <n v="0"/>
    <n v="0"/>
    <s v="YES"/>
    <n v="0"/>
    <s v="132B-72"/>
    <s v="Public Water,Septic"/>
    <s v="SEPTIC"/>
    <m/>
    <n v="0"/>
    <m/>
    <m/>
    <n v="0"/>
    <n v="0"/>
    <n v="0"/>
    <n v="0"/>
    <n v="0"/>
    <m/>
    <m/>
    <m/>
    <m/>
    <m/>
    <m/>
    <m/>
    <m/>
    <m/>
    <m/>
    <n v="1"/>
    <n v="0"/>
    <n v="1"/>
    <s v="Bog Stream"/>
    <n v="35"/>
  </r>
  <r>
    <s v="129-1157"/>
    <m/>
    <x v="0"/>
    <s v="0 PLYMOUTH RD"/>
    <n v="924"/>
    <s v="COMMONWEALTH OF MASSACHUSETTS"/>
    <s v="MR30"/>
    <s v="MASS X-WAY  MDL-00"/>
    <s v="129//1157//"/>
    <n v="5.3170000000000002E-2"/>
    <n v="0"/>
    <n v="0"/>
    <n v="0"/>
    <n v="0"/>
    <m/>
    <n v="0"/>
    <n v="0"/>
    <n v="0"/>
    <s v="YES"/>
    <n v="0"/>
    <s v="129-1157"/>
    <m/>
    <m/>
    <m/>
    <n v="0"/>
    <m/>
    <m/>
    <n v="0"/>
    <n v="0"/>
    <n v="0"/>
    <n v="0"/>
    <n v="0"/>
    <m/>
    <m/>
    <m/>
    <m/>
    <m/>
    <m/>
    <m/>
    <m/>
    <m/>
    <m/>
    <n v="1"/>
    <n v="0"/>
    <n v="1"/>
    <s v="Mill Pond"/>
    <n v="20"/>
  </r>
  <r>
    <s v="133A-50"/>
    <m/>
    <x v="0"/>
    <s v="13 MEADOWLARK DR"/>
    <n v="101"/>
    <s v="SULLIVAN COLLEEN M"/>
    <s v="MR30"/>
    <s v="ONE FAMILY"/>
    <s v="133/A/50//"/>
    <n v="0.24909000000000001"/>
    <n v="1"/>
    <n v="1"/>
    <n v="1"/>
    <n v="1"/>
    <s v="SEPTIC"/>
    <n v="0"/>
    <n v="1"/>
    <n v="5800"/>
    <s v="YES"/>
    <n v="5800"/>
    <s v="133A-50"/>
    <s v="Public Water,Septic"/>
    <s v="SEPTIC"/>
    <s v="SEPTIC"/>
    <n v="5800"/>
    <m/>
    <m/>
    <n v="1"/>
    <n v="1"/>
    <n v="3"/>
    <n v="900"/>
    <n v="1"/>
    <m/>
    <m/>
    <m/>
    <m/>
    <m/>
    <m/>
    <m/>
    <m/>
    <m/>
    <m/>
    <n v="1"/>
    <n v="9.68"/>
    <n v="1"/>
    <s v="Agawam River"/>
    <n v="42"/>
  </r>
  <r>
    <s v="129A-2-1A"/>
    <m/>
    <x v="0"/>
    <s v="2786 CRAN HWY"/>
    <n v="390"/>
    <s v="CHURCHILL RICHARD M"/>
    <s v="SC"/>
    <s v="DEVEL LAND  MDL-00"/>
    <s v="129/A2/1/A/"/>
    <n v="8.5540000000000005E-2"/>
    <n v="0"/>
    <n v="0"/>
    <n v="0"/>
    <n v="0"/>
    <m/>
    <n v="0"/>
    <n v="0"/>
    <n v="0"/>
    <s v="YES"/>
    <n v="0"/>
    <s v="129A-2-1A"/>
    <m/>
    <m/>
    <m/>
    <n v="0"/>
    <m/>
    <m/>
    <n v="0"/>
    <n v="0"/>
    <n v="0"/>
    <n v="0"/>
    <n v="0"/>
    <m/>
    <m/>
    <m/>
    <m/>
    <m/>
    <m/>
    <m/>
    <m/>
    <m/>
    <m/>
    <n v="1"/>
    <n v="0"/>
    <n v="1"/>
    <s v="Agawam River"/>
    <n v="42"/>
  </r>
  <r>
    <s v="132B-52"/>
    <m/>
    <x v="0"/>
    <s v="20 CRAN HWY  OFF"/>
    <n v="132"/>
    <s v="ZION STEVEN"/>
    <s v="MR30"/>
    <s v="RES ACLNUD  MDL-00"/>
    <s v="132/B/52//"/>
    <n v="6.2839999999999993E-2"/>
    <n v="0"/>
    <n v="0"/>
    <n v="0"/>
    <n v="0"/>
    <m/>
    <n v="0"/>
    <n v="0"/>
    <n v="0"/>
    <s v="YES"/>
    <n v="0"/>
    <s v="132B-52"/>
    <s v="Public Water,Septic"/>
    <s v="SEPTIC"/>
    <m/>
    <n v="0"/>
    <m/>
    <m/>
    <n v="0"/>
    <n v="0"/>
    <n v="0"/>
    <n v="0"/>
    <n v="0"/>
    <m/>
    <m/>
    <m/>
    <m/>
    <m/>
    <m/>
    <m/>
    <m/>
    <m/>
    <m/>
    <n v="1"/>
    <n v="0"/>
    <n v="1"/>
    <s v="Bog Stream"/>
    <n v="35"/>
  </r>
  <r>
    <s v="83-4"/>
    <m/>
    <x v="0"/>
    <s v="566 MAIN ST"/>
    <n v="101"/>
    <s v="BUTLER ELAINE M"/>
    <s v="MR30"/>
    <s v="ONE FAMILY"/>
    <s v="83//4//"/>
    <n v="0.22644"/>
    <n v="1"/>
    <n v="1"/>
    <n v="1"/>
    <n v="1"/>
    <s v="SEPTIC"/>
    <n v="0"/>
    <n v="1"/>
    <n v="5200"/>
    <s v="YES"/>
    <n v="5200"/>
    <s v="83-4"/>
    <s v="Public Water,Septic"/>
    <s v="SEPTIC"/>
    <s v="SEPTIC"/>
    <n v="5200"/>
    <m/>
    <m/>
    <n v="1"/>
    <n v="1"/>
    <n v="3"/>
    <n v="1428"/>
    <n v="1.75"/>
    <m/>
    <m/>
    <m/>
    <m/>
    <m/>
    <m/>
    <m/>
    <m/>
    <m/>
    <m/>
    <n v="1"/>
    <n v="9.68"/>
    <n v="1"/>
    <s v="Broad Marsh River"/>
    <n v="43"/>
  </r>
  <r>
    <s v="133-SV1D"/>
    <m/>
    <x v="0"/>
    <s v="2743 CRAN HWY"/>
    <n v="102"/>
    <s v="JOSEPH ALBERT J"/>
    <s v="SC"/>
    <s v="CONDO  MDL-05"/>
    <s v="133//SV1/D/"/>
    <n v="1.333E-2"/>
    <n v="1"/>
    <n v="1"/>
    <n v="1"/>
    <n v="1"/>
    <s v="SEPTIC"/>
    <n v="0"/>
    <n v="1"/>
    <n v="2400"/>
    <s v="YES"/>
    <n v="2400"/>
    <s v="133-SV1D"/>
    <m/>
    <m/>
    <s v="SEPTIC"/>
    <n v="2400"/>
    <m/>
    <m/>
    <n v="1"/>
    <n v="1"/>
    <n v="2"/>
    <n v="1188"/>
    <n v="2"/>
    <m/>
    <m/>
    <m/>
    <m/>
    <m/>
    <m/>
    <m/>
    <m/>
    <m/>
    <m/>
    <n v="1"/>
    <n v="9.68"/>
    <n v="1"/>
    <s v="Agawam River"/>
    <n v="42"/>
  </r>
  <r>
    <s v="129-1"/>
    <m/>
    <x v="0"/>
    <s v="12 SPECTACLE POND RD"/>
    <n v="101"/>
    <s v="WHALEN PHYLLIS E"/>
    <s v="R130"/>
    <s v="ONE FAMILY"/>
    <s v="129//1//"/>
    <n v="6.1809999999999997E-2"/>
    <n v="0"/>
    <n v="0"/>
    <n v="0"/>
    <n v="0"/>
    <m/>
    <n v="0"/>
    <n v="0"/>
    <n v="0"/>
    <s v="YES"/>
    <n v="0"/>
    <s v="129-1"/>
    <s v="Well,Septic"/>
    <s v="SEPTIC"/>
    <m/>
    <n v="0"/>
    <m/>
    <m/>
    <n v="0"/>
    <n v="0"/>
    <n v="3"/>
    <n v="1130"/>
    <n v="1"/>
    <m/>
    <m/>
    <m/>
    <m/>
    <m/>
    <m/>
    <m/>
    <m/>
    <m/>
    <m/>
    <n v="0"/>
    <n v="0"/>
    <n v="1"/>
    <s v="Spectacle Pond"/>
    <n v="38"/>
  </r>
  <r>
    <s v="129B-1-26"/>
    <m/>
    <x v="0"/>
    <s v="58 GLEN CHARLIE RD"/>
    <n v="101"/>
    <s v="TAMBURRINI VINCENT TRUSTEE OF"/>
    <s v="R130"/>
    <s v="ONE FAMILY"/>
    <s v="129/B1/26//"/>
    <n v="0.12559999999999999"/>
    <n v="1"/>
    <n v="1"/>
    <n v="1"/>
    <n v="1"/>
    <s v="SEPTIC"/>
    <n v="0"/>
    <n v="1"/>
    <n v="6800"/>
    <s v="YES"/>
    <n v="6800"/>
    <s v="129B-1-26"/>
    <m/>
    <m/>
    <s v="SEPTIC"/>
    <n v="6800"/>
    <m/>
    <m/>
    <n v="1"/>
    <n v="1"/>
    <n v="2"/>
    <n v="600"/>
    <n v="1"/>
    <m/>
    <m/>
    <m/>
    <m/>
    <m/>
    <m/>
    <m/>
    <m/>
    <m/>
    <m/>
    <n v="2"/>
    <n v="4.6463999999999999"/>
    <n v="1"/>
    <s v="Mill Pond"/>
    <n v="20"/>
  </r>
  <r>
    <s v="83-S3"/>
    <m/>
    <x v="0"/>
    <s v="221 HATHAWAY ST"/>
    <n v="101"/>
    <s v="ROGERS MARK F"/>
    <s v="MR30"/>
    <s v="ONE FAMILY"/>
    <s v="83//S3//"/>
    <n v="0.17337"/>
    <n v="0"/>
    <n v="0"/>
    <n v="0"/>
    <n v="0"/>
    <m/>
    <n v="0"/>
    <n v="1"/>
    <n v="11600"/>
    <s v="YES"/>
    <n v="0"/>
    <s v="83-S3"/>
    <s v="Public Water,Septic"/>
    <s v="SEPTIC"/>
    <m/>
    <n v="11600"/>
    <m/>
    <m/>
    <n v="0"/>
    <n v="0"/>
    <n v="3"/>
    <n v="2320"/>
    <n v="1.9"/>
    <m/>
    <m/>
    <m/>
    <m/>
    <m/>
    <m/>
    <m/>
    <m/>
    <m/>
    <m/>
    <n v="1"/>
    <n v="0"/>
    <n v="1"/>
    <s v="Broad Marsh River"/>
    <n v="43"/>
  </r>
  <r>
    <s v="129B-1-40"/>
    <m/>
    <x v="0"/>
    <s v="1 LAKE VIEW DR"/>
    <n v="101"/>
    <s v="GROPMAN WILLIAM F"/>
    <s v="R130"/>
    <s v="ONE FAMILY"/>
    <s v="129/B1/40//"/>
    <n v="0.15196999999999999"/>
    <n v="1"/>
    <n v="1"/>
    <n v="1"/>
    <n v="1"/>
    <s v="SEPTIC"/>
    <n v="0"/>
    <n v="1"/>
    <n v="1300"/>
    <s v="YES"/>
    <n v="1300"/>
    <s v="129B-1-40"/>
    <s v="Public Water,Gas,Septic"/>
    <s v="SEPTIC"/>
    <s v="SEPTIC"/>
    <n v="1300"/>
    <m/>
    <m/>
    <n v="1"/>
    <n v="1"/>
    <n v="2"/>
    <n v="680"/>
    <n v="1"/>
    <m/>
    <m/>
    <m/>
    <m/>
    <m/>
    <m/>
    <m/>
    <m/>
    <m/>
    <m/>
    <n v="1"/>
    <n v="4.6463999999999999"/>
    <n v="1"/>
    <s v="Mill Pond"/>
    <n v="20"/>
  </r>
  <r>
    <s v="133-SV13B"/>
    <m/>
    <x v="0"/>
    <s v="2743 CRAN HWY"/>
    <n v="102"/>
    <s v="KENNEDY KAREN"/>
    <s v="MR30"/>
    <s v="CONDO  MDL-05"/>
    <s v="133//SV13/B/"/>
    <n v="1.1950000000000001E-2"/>
    <n v="1"/>
    <n v="1"/>
    <n v="1"/>
    <n v="1"/>
    <s v="SEPTIC"/>
    <n v="0"/>
    <n v="1"/>
    <n v="4500"/>
    <s v="YES"/>
    <n v="4500"/>
    <s v="133-SV13B"/>
    <s v="All Public"/>
    <s v="SEWER"/>
    <s v="SEPTIC"/>
    <n v="4500"/>
    <m/>
    <m/>
    <n v="1"/>
    <n v="1"/>
    <n v="2"/>
    <n v="1122"/>
    <n v="2"/>
    <m/>
    <m/>
    <m/>
    <m/>
    <m/>
    <m/>
    <m/>
    <m/>
    <m/>
    <m/>
    <n v="1"/>
    <n v="9.68"/>
    <n v="1"/>
    <s v="Agawam River"/>
    <n v="42"/>
  </r>
  <r>
    <s v="129B-1-1001"/>
    <m/>
    <x v="0"/>
    <s v="8 LAKE VIEW DR"/>
    <n v="132"/>
    <s v="AGAPINE COMMUNITY ASSOC INC"/>
    <s v="R130"/>
    <s v="RES ACLNUD  MDL-00"/>
    <s v="129/B1/1001//"/>
    <n v="7.4649999999999994E-2"/>
    <n v="0"/>
    <n v="0"/>
    <n v="0"/>
    <n v="0"/>
    <m/>
    <n v="0"/>
    <n v="0"/>
    <n v="0"/>
    <s v="YES"/>
    <n v="0"/>
    <s v="129B-1-1001"/>
    <m/>
    <m/>
    <m/>
    <n v="0"/>
    <m/>
    <m/>
    <n v="0"/>
    <n v="0"/>
    <n v="0"/>
    <n v="0"/>
    <n v="0"/>
    <m/>
    <m/>
    <m/>
    <m/>
    <m/>
    <m/>
    <m/>
    <m/>
    <m/>
    <m/>
    <n v="1"/>
    <n v="0"/>
    <n v="1"/>
    <s v="Mill Pond"/>
    <n v="20"/>
  </r>
  <r>
    <s v="133-SV1C"/>
    <m/>
    <x v="0"/>
    <s v="2743 CRAN HWY"/>
    <n v="102"/>
    <s v="PAASCHE MARY JANE"/>
    <s v="SC"/>
    <s v="CONDO  MDL-05"/>
    <s v="133//SV1/C/"/>
    <n v="1.6119999999999999E-2"/>
    <n v="1"/>
    <n v="1"/>
    <n v="1"/>
    <n v="1"/>
    <s v="SEPTIC"/>
    <n v="0"/>
    <n v="1"/>
    <n v="2400"/>
    <s v="YES"/>
    <n v="2400"/>
    <s v="133-SV1C"/>
    <m/>
    <m/>
    <s v="SEPTIC"/>
    <n v="2400"/>
    <m/>
    <m/>
    <n v="1"/>
    <n v="1"/>
    <n v="2"/>
    <n v="1188"/>
    <n v="2"/>
    <m/>
    <m/>
    <m/>
    <m/>
    <m/>
    <m/>
    <m/>
    <m/>
    <m/>
    <m/>
    <n v="2"/>
    <n v="9.68"/>
    <n v="1"/>
    <s v="Agawam River"/>
    <n v="42"/>
  </r>
  <r>
    <s v="133-SV13A"/>
    <m/>
    <x v="0"/>
    <s v="2743 CRAN HWY"/>
    <n v="102"/>
    <s v="SMITH PATRICIA"/>
    <s v="MR30"/>
    <s v="CONDO  MDL-05"/>
    <s v="133//SV13/A/"/>
    <n v="1.073E-2"/>
    <n v="1"/>
    <n v="1"/>
    <n v="1"/>
    <n v="1"/>
    <s v="SEPTIC"/>
    <n v="0"/>
    <n v="1"/>
    <n v="2900"/>
    <s v="YES"/>
    <n v="2900"/>
    <s v="133-SV13A"/>
    <s v="All Public"/>
    <s v="SEWER"/>
    <s v="SEPTIC"/>
    <n v="2900"/>
    <m/>
    <m/>
    <n v="1"/>
    <n v="1"/>
    <n v="2"/>
    <n v="1122"/>
    <n v="2"/>
    <m/>
    <m/>
    <m/>
    <m/>
    <m/>
    <m/>
    <m/>
    <m/>
    <m/>
    <m/>
    <n v="0"/>
    <n v="9.68"/>
    <n v="1"/>
    <s v="Agawam River"/>
    <n v="42"/>
  </r>
  <r>
    <s v="133-SV13C"/>
    <m/>
    <x v="0"/>
    <s v="2743 CRAN HWY"/>
    <n v="102"/>
    <s v="LETENDRE SUZANNE"/>
    <s v="MR30"/>
    <s v="CONDO  MDL-05"/>
    <s v="133//SV13/C/"/>
    <n v="1.1860000000000001E-2"/>
    <n v="1"/>
    <n v="1"/>
    <n v="1"/>
    <n v="1"/>
    <s v="SEPTIC"/>
    <n v="0"/>
    <n v="1"/>
    <n v="2300"/>
    <s v="YES"/>
    <n v="2300"/>
    <s v="133-SV13C"/>
    <s v="All Public"/>
    <s v="SEWER"/>
    <s v="SEPTIC"/>
    <n v="2300"/>
    <m/>
    <m/>
    <n v="1"/>
    <n v="1"/>
    <n v="2"/>
    <n v="1122"/>
    <n v="2"/>
    <m/>
    <m/>
    <m/>
    <m/>
    <m/>
    <m/>
    <m/>
    <m/>
    <m/>
    <m/>
    <n v="1"/>
    <n v="9.68"/>
    <n v="1"/>
    <s v="Agawam River"/>
    <n v="42"/>
  </r>
  <r>
    <s v="133A-54"/>
    <m/>
    <x v="0"/>
    <s v="3 PARTRIDGE PATH"/>
    <n v="101"/>
    <s v="DIX NIGEL D"/>
    <s v="MR30"/>
    <s v="ONE FAMILY"/>
    <s v="133/A/54//"/>
    <n v="0.36637999999999998"/>
    <n v="1"/>
    <n v="1"/>
    <n v="1"/>
    <n v="1"/>
    <s v="SEPTIC"/>
    <n v="0"/>
    <n v="1"/>
    <n v="8800"/>
    <s v="YES"/>
    <n v="8800"/>
    <s v="133A-54"/>
    <s v="Public Water,Septic"/>
    <s v="SEPTIC"/>
    <s v="SEPTIC"/>
    <n v="8800"/>
    <m/>
    <m/>
    <n v="1"/>
    <n v="1"/>
    <n v="3"/>
    <n v="1500"/>
    <n v="1"/>
    <m/>
    <m/>
    <m/>
    <m/>
    <m/>
    <m/>
    <m/>
    <m/>
    <m/>
    <m/>
    <n v="1"/>
    <n v="9.68"/>
    <n v="1"/>
    <s v="Agawam River"/>
    <n v="42"/>
  </r>
  <r>
    <s v="132-1046C9"/>
    <m/>
    <x v="0"/>
    <s v="2697 CRAN HWY #9"/>
    <n v="102"/>
    <s v="GREGOIRE DEREK"/>
    <s v="MR30"/>
    <s v="CONDO  MDL-05"/>
    <s v="132//1046/C9/"/>
    <n v="1.2659999999999999E-2"/>
    <n v="1"/>
    <n v="1"/>
    <n v="1"/>
    <n v="1"/>
    <s v="SEPTIC"/>
    <n v="0"/>
    <n v="1"/>
    <n v="7900"/>
    <s v="YES"/>
    <n v="7900"/>
    <s v="132-1046C9"/>
    <s v="All Public"/>
    <s v="SEWER"/>
    <s v="SEPTIC"/>
    <n v="7900"/>
    <m/>
    <m/>
    <n v="1"/>
    <n v="1"/>
    <n v="2"/>
    <n v="950"/>
    <n v="2"/>
    <m/>
    <m/>
    <m/>
    <m/>
    <m/>
    <m/>
    <m/>
    <m/>
    <m/>
    <m/>
    <n v="1"/>
    <n v="9.68"/>
    <n v="1"/>
    <s v="Agawam River"/>
    <n v="42"/>
  </r>
  <r>
    <s v="133-SV14B"/>
    <m/>
    <x v="0"/>
    <s v="2743 CRAN HWY"/>
    <n v="102"/>
    <s v="DEJESUS SHANNEN"/>
    <s v="MR30"/>
    <s v="CONDO  MDL-05"/>
    <s v="133//SV14/B/"/>
    <n v="1.5980000000000001E-2"/>
    <n v="1"/>
    <n v="1"/>
    <n v="1"/>
    <n v="1"/>
    <s v="SEPTIC"/>
    <n v="0"/>
    <n v="1"/>
    <n v="13100"/>
    <s v="YES"/>
    <n v="13100"/>
    <s v="133-SV14B"/>
    <s v="All Public"/>
    <s v="SEWER"/>
    <s v="SEPTIC"/>
    <n v="13100"/>
    <m/>
    <m/>
    <n v="1"/>
    <n v="1"/>
    <n v="2"/>
    <n v="1122"/>
    <n v="2"/>
    <m/>
    <m/>
    <m/>
    <m/>
    <m/>
    <m/>
    <m/>
    <m/>
    <m/>
    <m/>
    <n v="1"/>
    <n v="9.68"/>
    <n v="1"/>
    <s v="Agawam River"/>
    <n v="42"/>
  </r>
  <r>
    <s v="129-LC4A"/>
    <m/>
    <x v="0"/>
    <s v="0 CRAN HWY  OFF"/>
    <n v="392"/>
    <s v="COLLINS PHYLLIS M"/>
    <s v="SC"/>
    <s v="UNDEV LAND"/>
    <s v="129//LC4/A/"/>
    <n v="1.0628"/>
    <n v="0"/>
    <n v="0"/>
    <n v="0"/>
    <n v="0"/>
    <m/>
    <n v="0"/>
    <n v="0"/>
    <n v="0"/>
    <s v="YES"/>
    <n v="0"/>
    <s v="129-LC4A"/>
    <m/>
    <m/>
    <m/>
    <n v="0"/>
    <m/>
    <m/>
    <n v="0"/>
    <n v="0"/>
    <n v="0"/>
    <n v="0"/>
    <n v="0"/>
    <m/>
    <m/>
    <m/>
    <m/>
    <m/>
    <m/>
    <m/>
    <m/>
    <m/>
    <m/>
    <n v="1"/>
    <n v="0"/>
    <n v="1"/>
    <s v="Agawam River"/>
    <n v="42"/>
  </r>
  <r>
    <s v="129A-2-20"/>
    <m/>
    <x v="0"/>
    <s v="6 GONSALVES AVE"/>
    <n v="101"/>
    <s v="BARROS GEORGE"/>
    <s v="SC"/>
    <s v="ONE FAMILY"/>
    <s v="129/A2/20//"/>
    <n v="0.26296000000000003"/>
    <n v="1"/>
    <n v="1"/>
    <n v="1"/>
    <n v="1"/>
    <s v="SEPTIC"/>
    <n v="0"/>
    <n v="1"/>
    <n v="15200"/>
    <s v="YES"/>
    <n v="15200"/>
    <s v="129A-2-20"/>
    <s v="Public Water,Gas,Septic"/>
    <s v="SEPTIC"/>
    <s v="SEPTIC"/>
    <n v="15200"/>
    <m/>
    <m/>
    <n v="1"/>
    <n v="1"/>
    <n v="2"/>
    <n v="580"/>
    <n v="1"/>
    <m/>
    <m/>
    <m/>
    <m/>
    <m/>
    <m/>
    <m/>
    <m/>
    <m/>
    <m/>
    <n v="1"/>
    <n v="9.68"/>
    <n v="1"/>
    <s v="Agawam River"/>
    <n v="42"/>
  </r>
  <r>
    <s v="83-5"/>
    <m/>
    <x v="0"/>
    <s v="572 MAIN ST"/>
    <n v="101"/>
    <s v="RHODES WILLIAM H"/>
    <s v="MR30"/>
    <s v="ONE FAMILY"/>
    <s v="83//5//"/>
    <n v="0.20054"/>
    <n v="1"/>
    <n v="1"/>
    <n v="1"/>
    <n v="1"/>
    <s v="SEPTIC"/>
    <n v="0"/>
    <n v="1"/>
    <n v="9500"/>
    <s v="YES"/>
    <n v="9500"/>
    <s v="83-5"/>
    <s v="Public Water,Septic"/>
    <s v="SEPTIC"/>
    <s v="SEPTIC"/>
    <n v="9500"/>
    <m/>
    <m/>
    <n v="1"/>
    <n v="1"/>
    <n v="3"/>
    <n v="1667"/>
    <n v="1.75"/>
    <m/>
    <m/>
    <m/>
    <m/>
    <m/>
    <m/>
    <m/>
    <m/>
    <m/>
    <m/>
    <n v="1"/>
    <n v="9.68"/>
    <n v="1"/>
    <s v="Broad Marsh River"/>
    <n v="43"/>
  </r>
  <r>
    <s v="133-SV14A"/>
    <m/>
    <x v="0"/>
    <s v="2743 CRAN HWY"/>
    <n v="102"/>
    <s v="AITCHISON ALICE I"/>
    <s v="MR30"/>
    <s v="CONDO  MDL-05"/>
    <s v="133//SV14/A/"/>
    <n v="1.3939999999999999E-2"/>
    <n v="1"/>
    <n v="1"/>
    <n v="1"/>
    <n v="1"/>
    <s v="SEPTIC"/>
    <n v="0"/>
    <n v="1"/>
    <n v="2100"/>
    <s v="YES"/>
    <n v="2100"/>
    <s v="133-SV14A"/>
    <s v="All Public"/>
    <s v="SEWER"/>
    <s v="SEPTIC"/>
    <n v="2100"/>
    <m/>
    <m/>
    <n v="1"/>
    <n v="1"/>
    <n v="2"/>
    <n v="1122"/>
    <n v="2"/>
    <m/>
    <m/>
    <m/>
    <m/>
    <m/>
    <m/>
    <m/>
    <m/>
    <m/>
    <m/>
    <n v="1"/>
    <n v="9.68"/>
    <n v="1"/>
    <s v="Agawam River"/>
    <n v="42"/>
  </r>
  <r>
    <s v="129B-1-1000"/>
    <m/>
    <x v="0"/>
    <s v="10 LAKE VIEW DR"/>
    <n v="132"/>
    <s v="AGAPINE COMMUNITY ASSOC INC"/>
    <s v="R130"/>
    <s v="RES ACLNUD  MDL-00"/>
    <s v="129/B1/1000//"/>
    <n v="6.1420000000000002E-2"/>
    <n v="0"/>
    <n v="0"/>
    <n v="0"/>
    <n v="0"/>
    <m/>
    <n v="0"/>
    <n v="0"/>
    <n v="0"/>
    <s v="YES"/>
    <n v="0"/>
    <s v="129B-1-1000"/>
    <m/>
    <m/>
    <m/>
    <n v="0"/>
    <m/>
    <m/>
    <n v="0"/>
    <n v="0"/>
    <n v="0"/>
    <n v="0"/>
    <n v="0"/>
    <m/>
    <m/>
    <m/>
    <m/>
    <m/>
    <m/>
    <m/>
    <m/>
    <m/>
    <m/>
    <n v="1"/>
    <n v="0"/>
    <n v="1"/>
    <s v="Mill Pond"/>
    <n v="20"/>
  </r>
  <r>
    <s v="132-1046C8"/>
    <m/>
    <x v="0"/>
    <s v="2697 CRAN HWY #8"/>
    <n v="102"/>
    <s v="BURNHAM DONNA J"/>
    <s v="MR30"/>
    <s v="CONDO  MDL-05"/>
    <s v="132//1046/C8/"/>
    <n v="1.3140000000000001E-2"/>
    <n v="1"/>
    <n v="1"/>
    <n v="1"/>
    <n v="1"/>
    <s v="SEPTIC"/>
    <n v="0"/>
    <n v="1"/>
    <n v="10400"/>
    <s v="YES"/>
    <n v="10400"/>
    <s v="132-1046C8"/>
    <s v="All Public"/>
    <s v="SEWER"/>
    <s v="SEPTIC"/>
    <n v="10400"/>
    <m/>
    <m/>
    <n v="1"/>
    <n v="1"/>
    <n v="2"/>
    <n v="950"/>
    <n v="2"/>
    <m/>
    <m/>
    <m/>
    <m/>
    <m/>
    <m/>
    <m/>
    <m/>
    <m/>
    <m/>
    <n v="1"/>
    <n v="9.68"/>
    <n v="1"/>
    <s v="Agawam River"/>
    <n v="42"/>
  </r>
  <r>
    <s v="109A-2-1046"/>
    <m/>
    <x v="0"/>
    <s v="577 MAIN ST"/>
    <n v="340"/>
    <s v="WAREHAM HEALTH GROUP LLC"/>
    <s v="SC"/>
    <s v="OFFICE BLD  MDL-01"/>
    <s v="109/A2/1046//"/>
    <n v="0.35920999999999997"/>
    <n v="0"/>
    <n v="0"/>
    <n v="1"/>
    <n v="1"/>
    <s v="SEWER"/>
    <n v="0"/>
    <n v="1"/>
    <n v="4000"/>
    <s v="YES"/>
    <n v="0"/>
    <s v="109A-2-1046"/>
    <s v="All Public,Septic"/>
    <s v="SEPTIC"/>
    <s v="SEWER"/>
    <n v="4000"/>
    <m/>
    <m/>
    <n v="0"/>
    <n v="0"/>
    <n v="2"/>
    <n v="2373"/>
    <n v="2"/>
    <m/>
    <m/>
    <m/>
    <m/>
    <m/>
    <m/>
    <m/>
    <m/>
    <m/>
    <m/>
    <n v="1"/>
    <n v="0"/>
    <n v="1"/>
    <s v="Agawam River"/>
    <n v="42"/>
  </r>
  <r>
    <s v="132-1046C10"/>
    <m/>
    <x v="0"/>
    <s v="2697 CRAN HWY #10"/>
    <n v="102"/>
    <s v="HALL JOHN"/>
    <s v="MR30"/>
    <s v="CONDO  MDL-05"/>
    <s v="132//1046/C10/"/>
    <n v="1.3050000000000001E-2"/>
    <n v="1"/>
    <n v="1"/>
    <n v="1"/>
    <n v="1"/>
    <s v="SEPTIC"/>
    <n v="0"/>
    <n v="1"/>
    <n v="7500"/>
    <s v="YES"/>
    <n v="7500"/>
    <s v="132-1046C10"/>
    <s v="All Public"/>
    <s v="SEWER"/>
    <s v="SEPTIC"/>
    <n v="7500"/>
    <m/>
    <m/>
    <n v="1"/>
    <n v="1"/>
    <n v="2"/>
    <n v="950"/>
    <n v="2"/>
    <m/>
    <m/>
    <m/>
    <m/>
    <m/>
    <m/>
    <m/>
    <m/>
    <m/>
    <m/>
    <n v="1"/>
    <n v="9.68"/>
    <n v="1"/>
    <s v="Agawam River"/>
    <n v="42"/>
  </r>
  <r>
    <s v="133A-7"/>
    <m/>
    <x v="0"/>
    <s v="13 PHEASANT AVE"/>
    <n v="101"/>
    <s v="GAINES LAWRENCE M"/>
    <s v="MR30"/>
    <s v="ONE FAMILY"/>
    <s v="133/A/7//"/>
    <n v="0.24775"/>
    <n v="1"/>
    <n v="1"/>
    <n v="1"/>
    <n v="1"/>
    <s v="SEPTIC"/>
    <n v="0"/>
    <n v="1"/>
    <n v="4000"/>
    <s v="YES"/>
    <n v="4000"/>
    <s v="133A-7"/>
    <s v="Public Water,Septic"/>
    <s v="SEPTIC"/>
    <s v="SEPTIC"/>
    <n v="4000"/>
    <m/>
    <m/>
    <n v="1"/>
    <n v="1"/>
    <n v="3"/>
    <n v="1469"/>
    <n v="1.75"/>
    <m/>
    <m/>
    <m/>
    <m/>
    <m/>
    <m/>
    <m/>
    <m/>
    <m/>
    <m/>
    <n v="1"/>
    <n v="9.68"/>
    <n v="1"/>
    <s v="Agawam River"/>
    <n v="42"/>
  </r>
  <r>
    <s v="133-SV14C"/>
    <m/>
    <x v="0"/>
    <s v="2743 CRAN HWY"/>
    <n v="102"/>
    <s v="DEARDON ROBERT P"/>
    <s v="MR30"/>
    <s v="CONDO  MDL-05"/>
    <s v="133//SV14/C/"/>
    <n v="1.5140000000000001E-2"/>
    <n v="1"/>
    <n v="1"/>
    <n v="1"/>
    <n v="1"/>
    <s v="SEPTIC"/>
    <n v="0"/>
    <n v="1"/>
    <n v="9500"/>
    <s v="YES"/>
    <n v="9500"/>
    <s v="133-SV14C"/>
    <s v="All Public"/>
    <s v="SEWER"/>
    <s v="SEPTIC"/>
    <n v="9500"/>
    <m/>
    <m/>
    <n v="1"/>
    <n v="1"/>
    <n v="2"/>
    <n v="1122"/>
    <n v="2"/>
    <m/>
    <m/>
    <m/>
    <m/>
    <m/>
    <m/>
    <m/>
    <m/>
    <m/>
    <m/>
    <n v="1"/>
    <n v="9.68"/>
    <n v="1"/>
    <s v="Agawam River"/>
    <n v="42"/>
  </r>
  <r>
    <s v="133-SV1B"/>
    <m/>
    <x v="0"/>
    <s v="2743 CRAN HWY"/>
    <n v="102"/>
    <s v="WALDEN LORI"/>
    <s v="SC"/>
    <s v="CONDO  MDL-05"/>
    <s v="133//SV1/B/"/>
    <n v="1.3270000000000001E-2"/>
    <n v="1"/>
    <n v="1"/>
    <n v="1"/>
    <n v="1"/>
    <s v="SEPTIC"/>
    <n v="0"/>
    <n v="2"/>
    <n v="8600"/>
    <s v="YES"/>
    <n v="8600"/>
    <s v="133-SV1B"/>
    <m/>
    <m/>
    <s v="SEPTIC"/>
    <n v="4300"/>
    <m/>
    <m/>
    <n v="1"/>
    <n v="1"/>
    <n v="2"/>
    <n v="1188"/>
    <n v="2"/>
    <m/>
    <m/>
    <m/>
    <m/>
    <m/>
    <m/>
    <m/>
    <m/>
    <m/>
    <m/>
    <n v="1"/>
    <n v="9.68"/>
    <n v="1"/>
    <s v="Agawam River"/>
    <n v="42"/>
  </r>
  <r>
    <s v="129-1044"/>
    <m/>
    <x v="0"/>
    <s v="10 SPECTACLE POND RD"/>
    <n v="104"/>
    <s v="WESTGATE PHYLLIS A"/>
    <s v="R130"/>
    <s v="TWO FAMILY"/>
    <s v="129//1044//"/>
    <n v="8.8620000000000004E-2"/>
    <n v="0"/>
    <n v="0"/>
    <n v="0"/>
    <n v="0"/>
    <m/>
    <n v="0"/>
    <n v="0"/>
    <n v="0"/>
    <s v="YES"/>
    <n v="0"/>
    <s v="129-1044"/>
    <s v="Well,Septic"/>
    <s v="SEPTIC"/>
    <m/>
    <n v="0"/>
    <m/>
    <m/>
    <n v="0"/>
    <n v="0"/>
    <n v="3"/>
    <n v="1549"/>
    <n v="1"/>
    <m/>
    <m/>
    <m/>
    <m/>
    <m/>
    <m/>
    <m/>
    <m/>
    <m/>
    <m/>
    <n v="0"/>
    <n v="0"/>
    <n v="1"/>
    <s v="Spectacle Pond"/>
    <n v="38"/>
  </r>
  <r>
    <s v="132-1046C7"/>
    <m/>
    <x v="0"/>
    <s v="2697 CRAN HWY # 7"/>
    <n v="102"/>
    <s v="HAEMER DEANNE M"/>
    <s v="MR30"/>
    <s v="CONDO  MDL-05"/>
    <s v="132//1046/C7/"/>
    <n v="1.251E-2"/>
    <n v="1"/>
    <n v="1"/>
    <n v="1"/>
    <n v="1"/>
    <s v="SEPTIC"/>
    <n v="0"/>
    <n v="1"/>
    <n v="2300"/>
    <s v="YES"/>
    <n v="2300"/>
    <s v="132-1046C7"/>
    <s v="All Public"/>
    <s v="SEWER"/>
    <s v="SEPTIC"/>
    <n v="2300"/>
    <m/>
    <m/>
    <n v="1"/>
    <n v="1"/>
    <n v="2"/>
    <n v="950"/>
    <n v="2"/>
    <m/>
    <m/>
    <m/>
    <m/>
    <m/>
    <m/>
    <m/>
    <m/>
    <m/>
    <m/>
    <n v="1"/>
    <n v="9.68"/>
    <n v="1"/>
    <s v="Agawam River"/>
    <n v="42"/>
  </r>
  <r>
    <s v="132-MR3"/>
    <m/>
    <x v="0"/>
    <s v="28 MAYFLOWER RIDGE DR"/>
    <n v="101"/>
    <s v="OWEN CHRIS"/>
    <s v="SC"/>
    <s v="ONE FAMILY"/>
    <s v="132//MR3//"/>
    <n v="0.87100999999999995"/>
    <n v="1"/>
    <n v="1"/>
    <n v="1"/>
    <n v="1"/>
    <s v="SEPTIC"/>
    <n v="0"/>
    <n v="1"/>
    <n v="7700"/>
    <s v="YES"/>
    <n v="7700"/>
    <s v="132-MR3"/>
    <m/>
    <m/>
    <s v="SEPTIC"/>
    <n v="7700"/>
    <m/>
    <m/>
    <n v="1"/>
    <n v="1"/>
    <n v="3"/>
    <n v="2560"/>
    <n v="2"/>
    <m/>
    <m/>
    <m/>
    <m/>
    <m/>
    <m/>
    <m/>
    <m/>
    <m/>
    <m/>
    <n v="1"/>
    <n v="9.68"/>
    <n v="1"/>
    <s v="Agawam River"/>
    <n v="42"/>
  </r>
  <r>
    <s v="132-1046C11"/>
    <m/>
    <x v="0"/>
    <s v="2697 CRAN HWY #11"/>
    <n v="102"/>
    <s v="KELLIHER JOHN T"/>
    <s v="MR30"/>
    <s v="CONDO  MDL-05"/>
    <s v="132//1046/C11/"/>
    <n v="1.2500000000000001E-2"/>
    <n v="1"/>
    <n v="1"/>
    <n v="1"/>
    <n v="1"/>
    <s v="SEPTIC"/>
    <n v="0"/>
    <n v="1"/>
    <n v="8800"/>
    <s v="YES"/>
    <n v="8800"/>
    <s v="132-1046C11"/>
    <s v="All Public"/>
    <s v="SEWER"/>
    <s v="SEPTIC"/>
    <n v="8800"/>
    <m/>
    <m/>
    <n v="1"/>
    <n v="1"/>
    <n v="2"/>
    <n v="950"/>
    <n v="2"/>
    <m/>
    <m/>
    <m/>
    <m/>
    <m/>
    <m/>
    <m/>
    <m/>
    <m/>
    <m/>
    <n v="1"/>
    <n v="9.68"/>
    <n v="1"/>
    <s v="Agawam River"/>
    <n v="42"/>
  </r>
  <r>
    <s v="132-W2"/>
    <m/>
    <x v="0"/>
    <s v="2 ELM ST"/>
    <n v="101"/>
    <s v="MEMOLI JENNIFER E"/>
    <s v="SC"/>
    <s v="ONE FAMILY"/>
    <s v="132//W2//"/>
    <n v="0.58350999999999997"/>
    <n v="1"/>
    <n v="1"/>
    <n v="1"/>
    <n v="1"/>
    <s v="SEPTIC"/>
    <n v="0"/>
    <n v="0"/>
    <n v="0"/>
    <s v="YES"/>
    <n v="0"/>
    <s v="132-W2"/>
    <m/>
    <m/>
    <s v="SEPTIC"/>
    <n v="0"/>
    <m/>
    <m/>
    <n v="1"/>
    <n v="1"/>
    <n v="3"/>
    <n v="1500"/>
    <n v="1.5"/>
    <m/>
    <m/>
    <m/>
    <m/>
    <m/>
    <m/>
    <m/>
    <m/>
    <m/>
    <m/>
    <n v="1"/>
    <n v="9.68"/>
    <n v="1"/>
    <s v="Agawam River"/>
    <n v="42"/>
  </r>
  <r>
    <s v="133-SV1A"/>
    <m/>
    <x v="0"/>
    <s v="2743 CRAN HWY"/>
    <n v="102"/>
    <s v="SPILLANE SHAWN EDWARD"/>
    <s v="SC"/>
    <s v="CONDO  MDL-05"/>
    <s v="133//SV1/A/"/>
    <n v="1.393E-2"/>
    <n v="1"/>
    <n v="1"/>
    <n v="1"/>
    <n v="1"/>
    <s v="SEPTIC"/>
    <n v="0"/>
    <n v="2"/>
    <n v="39700"/>
    <s v="YES"/>
    <n v="39700"/>
    <s v="133-SV1A"/>
    <m/>
    <m/>
    <s v="SEPTIC"/>
    <n v="19850"/>
    <m/>
    <m/>
    <n v="1"/>
    <n v="1"/>
    <n v="2"/>
    <n v="1188"/>
    <n v="2"/>
    <m/>
    <m/>
    <m/>
    <m/>
    <m/>
    <m/>
    <m/>
    <m/>
    <m/>
    <m/>
    <n v="1"/>
    <n v="9.68"/>
    <n v="1"/>
    <s v="Agawam River"/>
    <n v="42"/>
  </r>
  <r>
    <s v="109-1015"/>
    <m/>
    <x v="0"/>
    <s v="2562 CRAN HWY"/>
    <n v="101"/>
    <s v="TEAL MILDRED M LIFE ESTATE"/>
    <s v="SC"/>
    <s v="ONE FAMILY"/>
    <s v="109//1015//"/>
    <n v="0.21210999999999999"/>
    <n v="1"/>
    <n v="1"/>
    <n v="1"/>
    <n v="1"/>
    <s v="SEPTIC"/>
    <n v="0"/>
    <n v="1"/>
    <n v="5000"/>
    <s v="YES"/>
    <n v="5000"/>
    <s v="109-1015"/>
    <s v="Public Water,Septic"/>
    <s v="SEPTIC"/>
    <s v="SEPTIC"/>
    <n v="5000"/>
    <m/>
    <m/>
    <n v="1"/>
    <n v="1"/>
    <n v="3"/>
    <n v="2358"/>
    <n v="2.2999999999999998"/>
    <m/>
    <m/>
    <m/>
    <m/>
    <m/>
    <m/>
    <m/>
    <m/>
    <m/>
    <m/>
    <n v="1"/>
    <n v="9.68"/>
    <n v="1"/>
    <s v="Rose Brook"/>
    <n v="41"/>
  </r>
  <r>
    <s v="129A-2-3"/>
    <m/>
    <x v="0"/>
    <s v="4 LOPES AVENIDA"/>
    <n v="101"/>
    <s v="PLENTY LAWRENCE S"/>
    <s v="SC"/>
    <s v="ONE FAMILY"/>
    <s v="129/A2/3//"/>
    <n v="0.36220999999999998"/>
    <n v="1"/>
    <n v="1"/>
    <n v="1"/>
    <n v="1"/>
    <s v="SEPTIC"/>
    <n v="0"/>
    <n v="1"/>
    <n v="8500"/>
    <s v="YES"/>
    <n v="8500"/>
    <s v="129A-2-3"/>
    <s v="Public Water,Gas,Septic"/>
    <s v="SEPTIC"/>
    <s v="SEPTIC"/>
    <n v="8500"/>
    <m/>
    <m/>
    <n v="1"/>
    <n v="1"/>
    <n v="4"/>
    <n v="2424"/>
    <n v="2"/>
    <m/>
    <m/>
    <m/>
    <m/>
    <m/>
    <m/>
    <m/>
    <m/>
    <m/>
    <m/>
    <n v="1"/>
    <n v="9.68"/>
    <n v="1"/>
    <s v="Agawam River"/>
    <n v="42"/>
  </r>
  <r>
    <s v="132-1046C6"/>
    <m/>
    <x v="0"/>
    <s v="2697 CRAN HWY #6"/>
    <n v="102"/>
    <s v="BAPTISTE ROBERTA L"/>
    <s v="MR30"/>
    <s v="CONDO  MDL-05"/>
    <s v="132//1046/C6/"/>
    <n v="1.2500000000000001E-2"/>
    <n v="1"/>
    <n v="1"/>
    <n v="1"/>
    <n v="1"/>
    <s v="SEPTIC"/>
    <n v="0"/>
    <n v="1"/>
    <n v="4300"/>
    <s v="YES"/>
    <n v="4300"/>
    <s v="132-1046C6"/>
    <s v="All Public"/>
    <s v="SEWER"/>
    <s v="SEPTIC"/>
    <n v="4300"/>
    <m/>
    <m/>
    <n v="1"/>
    <n v="1"/>
    <n v="2"/>
    <n v="950"/>
    <n v="2"/>
    <m/>
    <m/>
    <m/>
    <m/>
    <m/>
    <m/>
    <m/>
    <m/>
    <m/>
    <m/>
    <n v="1"/>
    <n v="9.68"/>
    <n v="1"/>
    <s v="Agawam River"/>
    <n v="42"/>
  </r>
  <r>
    <s v="109-1016"/>
    <m/>
    <x v="0"/>
    <s v="28 TIHONET RD"/>
    <n v="903"/>
    <s v="TOWN OF WAREHAM"/>
    <s v="R60"/>
    <s v="MUNICIPAL  MDL-00"/>
    <s v="109//1016//"/>
    <n v="1.0149900000000001"/>
    <n v="0"/>
    <n v="0"/>
    <n v="0"/>
    <n v="0"/>
    <m/>
    <n v="0"/>
    <n v="0"/>
    <n v="0"/>
    <s v="YES"/>
    <n v="0"/>
    <s v="109-1016"/>
    <m/>
    <m/>
    <m/>
    <n v="0"/>
    <m/>
    <m/>
    <n v="0"/>
    <n v="0"/>
    <n v="0"/>
    <n v="0"/>
    <n v="0"/>
    <m/>
    <m/>
    <m/>
    <m/>
    <m/>
    <m/>
    <m/>
    <m/>
    <m/>
    <m/>
    <n v="1"/>
    <n v="0"/>
    <n v="1"/>
    <s v="Rose Brook"/>
    <n v="41"/>
  </r>
  <r>
    <s v="132-1046C12"/>
    <m/>
    <x v="0"/>
    <s v="2697 CRAN HWY #12"/>
    <n v="102"/>
    <s v="STETKIEWICZ F PETER"/>
    <s v="MR30"/>
    <s v="CONDO  MDL-05"/>
    <s v="132//1046/C12/"/>
    <n v="1.2579999999999999E-2"/>
    <n v="1"/>
    <n v="1"/>
    <n v="1"/>
    <n v="1"/>
    <s v="SEPTIC"/>
    <n v="0"/>
    <n v="1"/>
    <n v="5200"/>
    <s v="YES"/>
    <n v="5200"/>
    <s v="132-1046C12"/>
    <s v="All Public"/>
    <s v="SEWER"/>
    <s v="SEPTIC"/>
    <n v="5200"/>
    <m/>
    <m/>
    <n v="1"/>
    <n v="1"/>
    <n v="2"/>
    <n v="950"/>
    <n v="2"/>
    <m/>
    <m/>
    <m/>
    <m/>
    <m/>
    <m/>
    <m/>
    <m/>
    <m/>
    <m/>
    <n v="1"/>
    <n v="9.68"/>
    <n v="1"/>
    <s v="Agawam River"/>
    <n v="42"/>
  </r>
  <r>
    <s v="132-1005B"/>
    <m/>
    <x v="0"/>
    <s v="0 ELM ST"/>
    <n v="903"/>
    <s v="TOWN OF WAREHAM"/>
    <s v="SC"/>
    <s v="MUNICIPAL  MDL-00"/>
    <s v="132//1005/B/"/>
    <n v="2.4590000000000001E-2"/>
    <n v="0"/>
    <n v="0"/>
    <n v="0"/>
    <n v="0"/>
    <m/>
    <n v="0"/>
    <n v="0"/>
    <n v="0"/>
    <s v="YES"/>
    <n v="0"/>
    <s v="132-1005B"/>
    <s v="All Public"/>
    <s v="SEWER"/>
    <m/>
    <n v="0"/>
    <m/>
    <m/>
    <n v="0"/>
    <n v="0"/>
    <n v="0"/>
    <n v="0"/>
    <n v="0"/>
    <m/>
    <m/>
    <m/>
    <m/>
    <m/>
    <m/>
    <m/>
    <m/>
    <m/>
    <m/>
    <n v="1"/>
    <n v="0"/>
    <n v="1"/>
    <s v="Agawam River"/>
    <n v="42"/>
  </r>
  <r>
    <s v="129B-1-52"/>
    <m/>
    <x v="0"/>
    <s v="12 LAKE VIEW DR"/>
    <n v="101"/>
    <s v="HILTUNEN ROBERT A"/>
    <s v="R130"/>
    <s v="ONE FAMILY"/>
    <s v="129/B1/52//"/>
    <n v="0.21657999999999999"/>
    <n v="1"/>
    <n v="1"/>
    <n v="1"/>
    <n v="1"/>
    <s v="SEPTIC"/>
    <n v="0"/>
    <n v="1"/>
    <n v="1100"/>
    <s v="YES"/>
    <n v="1100"/>
    <s v="129B-1-52"/>
    <s v="Public Water,Septic"/>
    <s v="SEPTIC"/>
    <s v="SEPTIC"/>
    <n v="1100"/>
    <m/>
    <m/>
    <n v="1"/>
    <n v="1"/>
    <n v="1"/>
    <n v="720"/>
    <n v="1"/>
    <m/>
    <m/>
    <m/>
    <m/>
    <m/>
    <m/>
    <m/>
    <m/>
    <m/>
    <m/>
    <n v="2"/>
    <n v="4.6463999999999999"/>
    <n v="1"/>
    <s v="Mill Pond"/>
    <n v="20"/>
  </r>
  <r>
    <s v="129A-2-19"/>
    <m/>
    <x v="0"/>
    <s v="4 GONSALVES AVE"/>
    <n v="392"/>
    <s v="BARROS GEORGE"/>
    <s v="SC"/>
    <s v="UNDEV LAND"/>
    <s v="129/A2/19//"/>
    <n v="0.13930000000000001"/>
    <n v="1"/>
    <n v="1"/>
    <n v="1"/>
    <n v="1"/>
    <s v="SEPTIC"/>
    <n v="0"/>
    <n v="0"/>
    <n v="0"/>
    <s v="YES"/>
    <n v="0"/>
    <s v="129A-2-19"/>
    <m/>
    <m/>
    <s v="SEPTIC"/>
    <n v="0"/>
    <m/>
    <m/>
    <n v="1"/>
    <n v="1"/>
    <n v="0"/>
    <n v="0"/>
    <n v="0"/>
    <m/>
    <m/>
    <m/>
    <m/>
    <m/>
    <m/>
    <m/>
    <m/>
    <m/>
    <m/>
    <n v="1"/>
    <n v="9.68"/>
    <n v="1"/>
    <s v="Agawam River"/>
    <n v="42"/>
  </r>
  <r>
    <s v="UNK707"/>
    <s v="FEE"/>
    <x v="0"/>
    <s v="FORIA AVENIDA"/>
    <n v="0"/>
    <m/>
    <m/>
    <m/>
    <m/>
    <n v="0.36824000000000001"/>
    <n v="0"/>
    <n v="0"/>
    <n v="0"/>
    <n v="0"/>
    <m/>
    <n v="0"/>
    <n v="0"/>
    <n v="0"/>
    <s v="NO_W2"/>
    <n v="0"/>
    <m/>
    <m/>
    <m/>
    <m/>
    <n v="0"/>
    <m/>
    <m/>
    <n v="0"/>
    <n v="0"/>
    <n v="0"/>
    <n v="0"/>
    <n v="0"/>
    <s v="Not in new Assr DB, Makepe?, old info"/>
    <m/>
    <m/>
    <m/>
    <m/>
    <m/>
    <m/>
    <m/>
    <m/>
    <m/>
    <n v="2"/>
    <n v="0"/>
    <n v="1"/>
    <s v="Agawam River"/>
    <n v="42"/>
  </r>
  <r>
    <s v="132-1015"/>
    <m/>
    <x v="0"/>
    <s v="2589 CRAN HWY"/>
    <n v="106"/>
    <s v="TOMASIK SAMUEL F JR"/>
    <s v="SC"/>
    <s v="AC LND IMP  MDL-00"/>
    <s v="132//1015//"/>
    <n v="1.50179"/>
    <n v="1"/>
    <n v="1"/>
    <n v="1"/>
    <n v="1"/>
    <s v="SEPTIC"/>
    <n v="0"/>
    <n v="0"/>
    <n v="0"/>
    <s v="YES"/>
    <n v="0"/>
    <s v="132-1015"/>
    <m/>
    <m/>
    <s v="SEPTIC"/>
    <n v="0"/>
    <m/>
    <m/>
    <n v="1"/>
    <n v="1"/>
    <n v="0"/>
    <n v="0"/>
    <n v="0"/>
    <m/>
    <m/>
    <m/>
    <m/>
    <m/>
    <m/>
    <m/>
    <m/>
    <m/>
    <m/>
    <n v="1"/>
    <n v="9.68"/>
    <n v="1"/>
    <s v="Agawam River"/>
    <n v="42"/>
  </r>
  <r>
    <s v="132-1046C5"/>
    <m/>
    <x v="0"/>
    <s v="2697 CRAN HWY #5"/>
    <n v="102"/>
    <s v="BAIRD MARIANNE L"/>
    <s v="MR30"/>
    <s v="CONDO  MDL-05"/>
    <s v="132//1046/C5/"/>
    <n v="1.286E-2"/>
    <n v="1"/>
    <n v="1"/>
    <n v="1"/>
    <n v="1"/>
    <s v="SEPTIC"/>
    <n v="0"/>
    <n v="1"/>
    <n v="6900"/>
    <s v="YES"/>
    <n v="6900"/>
    <s v="132-1046C5"/>
    <s v="All Public"/>
    <s v="SEWER"/>
    <s v="SEPTIC"/>
    <n v="6900"/>
    <m/>
    <m/>
    <n v="1"/>
    <n v="1"/>
    <n v="2"/>
    <n v="950"/>
    <n v="2"/>
    <m/>
    <m/>
    <m/>
    <m/>
    <m/>
    <m/>
    <m/>
    <m/>
    <m/>
    <m/>
    <n v="1"/>
    <n v="9.68"/>
    <n v="1"/>
    <s v="Agawam River"/>
    <n v="42"/>
  </r>
  <r>
    <s v="133A-49"/>
    <m/>
    <x v="0"/>
    <s v="10 WHIPPOORWILL WAY"/>
    <n v="101"/>
    <s v="SMITH DOUGLAS B SR"/>
    <s v="MR30"/>
    <s v="ONE FAMILY"/>
    <s v="133/A/49//"/>
    <n v="0.23130999999999999"/>
    <n v="1"/>
    <n v="1"/>
    <n v="1"/>
    <n v="1"/>
    <s v="SEPTIC"/>
    <n v="0"/>
    <n v="1"/>
    <n v="3500"/>
    <s v="YES"/>
    <n v="3500"/>
    <s v="133A-49"/>
    <s v="Public Water,Septic"/>
    <s v="SEPTIC"/>
    <s v="SEPTIC"/>
    <n v="3500"/>
    <m/>
    <m/>
    <n v="1"/>
    <n v="1"/>
    <n v="2"/>
    <n v="816"/>
    <n v="1"/>
    <m/>
    <m/>
    <m/>
    <m/>
    <m/>
    <m/>
    <m/>
    <m/>
    <m/>
    <m/>
    <n v="1"/>
    <n v="9.68"/>
    <n v="1"/>
    <s v="Agawam River"/>
    <n v="42"/>
  </r>
  <r>
    <s v="133-SV15A"/>
    <m/>
    <x v="0"/>
    <s v="2743 CRAN HWY"/>
    <n v="102"/>
    <s v="BURKE OWEN V &amp; MARY JANE"/>
    <s v="MR30"/>
    <s v="CONDO  MDL-05"/>
    <s v="133//SV15/A/"/>
    <n v="1.49E-2"/>
    <n v="1"/>
    <n v="1"/>
    <n v="1"/>
    <n v="1"/>
    <s v="SEPTIC"/>
    <n v="0"/>
    <n v="1"/>
    <n v="2000"/>
    <s v="YES"/>
    <n v="2000"/>
    <s v="133-SV15A"/>
    <s v="All Public"/>
    <s v="SEWER"/>
    <s v="SEPTIC"/>
    <n v="2000"/>
    <m/>
    <m/>
    <n v="1"/>
    <n v="1"/>
    <n v="2"/>
    <n v="1122"/>
    <n v="2"/>
    <m/>
    <m/>
    <m/>
    <m/>
    <m/>
    <m/>
    <m/>
    <m/>
    <m/>
    <m/>
    <n v="1"/>
    <n v="9.68"/>
    <n v="1"/>
    <s v="Agawam River"/>
    <n v="42"/>
  </r>
  <r>
    <s v="133A-53"/>
    <m/>
    <x v="0"/>
    <s v="5 PARTRIDGE PATH"/>
    <n v="101"/>
    <s v="PASIK WILLIAM J"/>
    <s v="MR30"/>
    <s v="ONE FAMILY"/>
    <s v="133/A/53//"/>
    <n v="0.2291"/>
    <n v="1"/>
    <n v="1"/>
    <n v="1"/>
    <n v="1"/>
    <s v="SEPTIC"/>
    <n v="0"/>
    <n v="1"/>
    <n v="8300"/>
    <s v="YES"/>
    <n v="8300"/>
    <s v="133A-53"/>
    <s v="Public Water,Septic"/>
    <s v="SEPTIC"/>
    <s v="SEPTIC"/>
    <n v="8300"/>
    <m/>
    <m/>
    <n v="1"/>
    <n v="1"/>
    <n v="3"/>
    <n v="1306"/>
    <n v="1.75"/>
    <m/>
    <m/>
    <m/>
    <m/>
    <m/>
    <m/>
    <m/>
    <m/>
    <m/>
    <m/>
    <n v="1"/>
    <n v="9.68"/>
    <n v="1"/>
    <s v="Agawam River"/>
    <n v="42"/>
  </r>
  <r>
    <s v="129-1163B"/>
    <m/>
    <x v="0"/>
    <s v="0 SPECTACLE POND TER"/>
    <n v="106"/>
    <s v="HOWARD GENEVIEVE TRUSTEE"/>
    <s v="R130"/>
    <s v="AC LND IMP  MDL-00"/>
    <s v="129//1163/B/"/>
    <n v="9.1999999999999998E-2"/>
    <n v="0"/>
    <n v="0"/>
    <n v="0"/>
    <n v="0"/>
    <m/>
    <n v="0"/>
    <n v="0"/>
    <n v="0"/>
    <s v="YES"/>
    <n v="0"/>
    <s v="129-1163B"/>
    <m/>
    <m/>
    <m/>
    <n v="0"/>
    <m/>
    <m/>
    <n v="0"/>
    <n v="0"/>
    <n v="0"/>
    <n v="0"/>
    <n v="0"/>
    <m/>
    <m/>
    <m/>
    <m/>
    <m/>
    <m/>
    <m/>
    <m/>
    <m/>
    <m/>
    <n v="0"/>
    <n v="0"/>
    <n v="1"/>
    <s v="Spectacle Pond"/>
    <n v="38"/>
  </r>
  <r>
    <s v="132B-71"/>
    <m/>
    <x v="0"/>
    <s v="17 CRAN HWY  OFF"/>
    <n v="132"/>
    <s v="ZION STEVEN"/>
    <s v="MR30"/>
    <s v="RES ACLNUD  MDL-00"/>
    <s v="132/B/71//"/>
    <n v="0.48266999999999999"/>
    <n v="0"/>
    <n v="0"/>
    <n v="0"/>
    <n v="0"/>
    <m/>
    <n v="0"/>
    <n v="0"/>
    <n v="0"/>
    <s v="YES"/>
    <n v="0"/>
    <s v="132B-71"/>
    <s v="Public Water,Septic"/>
    <s v="SEPTIC"/>
    <m/>
    <n v="0"/>
    <m/>
    <m/>
    <n v="0"/>
    <n v="0"/>
    <n v="0"/>
    <n v="0"/>
    <n v="0"/>
    <m/>
    <m/>
    <m/>
    <m/>
    <m/>
    <m/>
    <m/>
    <m/>
    <m/>
    <m/>
    <n v="1"/>
    <n v="0"/>
    <n v="1"/>
    <s v="Bog Stream"/>
    <n v="35"/>
  </r>
  <r>
    <s v="132B-55"/>
    <m/>
    <x v="0"/>
    <s v="18 CRAN HWY  OFF"/>
    <n v="132"/>
    <s v="JOSEPH HERBERT J JR ET ALS"/>
    <s v="MR30"/>
    <s v="RES ACLNUD  MDL-00"/>
    <s v="132/B/55//"/>
    <n v="6.5780000000000005E-2"/>
    <n v="0"/>
    <n v="0"/>
    <n v="0"/>
    <n v="0"/>
    <m/>
    <n v="0"/>
    <n v="0"/>
    <n v="0"/>
    <s v="YES"/>
    <n v="0"/>
    <s v="132B-55"/>
    <s v="Public Water,Septic"/>
    <s v="SEPTIC"/>
    <m/>
    <n v="0"/>
    <m/>
    <m/>
    <n v="0"/>
    <n v="0"/>
    <n v="0"/>
    <n v="0"/>
    <n v="0"/>
    <m/>
    <m/>
    <m/>
    <m/>
    <m/>
    <m/>
    <m/>
    <m/>
    <m/>
    <m/>
    <n v="1"/>
    <n v="0"/>
    <n v="1"/>
    <s v="Bog Stream"/>
    <n v="35"/>
  </r>
  <r>
    <s v="129B-1-41"/>
    <m/>
    <x v="0"/>
    <s v="62 GLEN CHARLIE RD"/>
    <n v="101"/>
    <s v="HEAL DAVID A"/>
    <s v="R130"/>
    <s v="ONE FAMILY"/>
    <s v="129/B1/41//"/>
    <n v="0.19348000000000001"/>
    <n v="1"/>
    <n v="1"/>
    <n v="1"/>
    <n v="1"/>
    <s v="SEPTIC"/>
    <n v="0"/>
    <n v="1"/>
    <n v="12100"/>
    <s v="YES"/>
    <n v="12100"/>
    <s v="129B-1-41"/>
    <s v="Public Water,Septic"/>
    <s v="SEPTIC"/>
    <s v="SEPTIC"/>
    <n v="12100"/>
    <m/>
    <m/>
    <n v="1"/>
    <n v="1"/>
    <n v="2"/>
    <n v="1066"/>
    <n v="1.5"/>
    <m/>
    <m/>
    <m/>
    <m/>
    <m/>
    <m/>
    <m/>
    <m/>
    <m/>
    <m/>
    <n v="1"/>
    <n v="4.6463999999999999"/>
    <n v="1"/>
    <s v="Mill Pond"/>
    <n v="20"/>
  </r>
  <r>
    <s v="133-SV15B"/>
    <m/>
    <x v="0"/>
    <s v="2743 CRAN HWY"/>
    <n v="102"/>
    <s v="WATERS JENNIFER B"/>
    <s v="MR30"/>
    <s v="CONDO  MDL-05"/>
    <s v="133//SV15/B/"/>
    <n v="1.453E-2"/>
    <n v="1"/>
    <n v="1"/>
    <n v="1"/>
    <n v="1"/>
    <s v="SEPTIC"/>
    <n v="0"/>
    <n v="1"/>
    <n v="10400"/>
    <s v="YES"/>
    <n v="10400"/>
    <s v="133-SV15B"/>
    <s v="All Public"/>
    <s v="SEWER"/>
    <s v="SEPTIC"/>
    <n v="10400"/>
    <m/>
    <m/>
    <n v="1"/>
    <n v="1"/>
    <n v="2"/>
    <n v="1122"/>
    <n v="2"/>
    <m/>
    <m/>
    <m/>
    <m/>
    <m/>
    <m/>
    <m/>
    <m/>
    <m/>
    <m/>
    <n v="2"/>
    <n v="9.68"/>
    <n v="1"/>
    <s v="Agawam River"/>
    <n v="42"/>
  </r>
  <r>
    <s v="83-S2A"/>
    <m/>
    <x v="0"/>
    <s v="225 HATHAWAY ST"/>
    <n v="101"/>
    <s v="NIEMI BARBARA A"/>
    <s v="MR30"/>
    <s v="ONE FAMILY"/>
    <s v="83//S2/A/"/>
    <n v="0.18515000000000001"/>
    <n v="0"/>
    <n v="1"/>
    <n v="0"/>
    <n v="1"/>
    <m/>
    <n v="0"/>
    <n v="1"/>
    <n v="8300"/>
    <s v="YES"/>
    <n v="8300"/>
    <s v="83-S2A"/>
    <s v="Public Water,Septic"/>
    <s v="SEPTIC"/>
    <s v="SEPTIC"/>
    <n v="8300"/>
    <m/>
    <m/>
    <n v="0"/>
    <n v="1"/>
    <n v="4"/>
    <n v="1632"/>
    <n v="1.5"/>
    <m/>
    <m/>
    <m/>
    <m/>
    <m/>
    <m/>
    <m/>
    <m/>
    <m/>
    <m/>
    <n v="1"/>
    <n v="0"/>
    <n v="1"/>
    <s v="Broad Marsh River"/>
    <n v="43"/>
  </r>
  <r>
    <s v="83-1008A"/>
    <m/>
    <x v="0"/>
    <s v="688 MAIN ST"/>
    <n v="101"/>
    <s v="ASARO ANTHONY"/>
    <s v="MR30"/>
    <s v="ONE FAMILY"/>
    <s v="83//1008/A/"/>
    <n v="2.0395500000000002"/>
    <n v="1"/>
    <n v="1"/>
    <n v="1"/>
    <n v="1"/>
    <s v="SEPTIC"/>
    <n v="0"/>
    <n v="1"/>
    <n v="22500"/>
    <s v="YES"/>
    <n v="22500"/>
    <s v="83-1008A"/>
    <m/>
    <m/>
    <s v="SEPTIC"/>
    <n v="22500"/>
    <m/>
    <m/>
    <n v="1"/>
    <n v="1"/>
    <n v="3"/>
    <n v="2375"/>
    <n v="2"/>
    <m/>
    <m/>
    <m/>
    <m/>
    <m/>
    <m/>
    <m/>
    <m/>
    <m/>
    <m/>
    <n v="1"/>
    <n v="9.68"/>
    <n v="1"/>
    <s v="Broad Marsh River"/>
    <n v="43"/>
  </r>
  <r>
    <s v="UNK758"/>
    <s v="FEE"/>
    <x v="0"/>
    <s v="CRAN HWY"/>
    <n v="0"/>
    <m/>
    <m/>
    <m/>
    <m/>
    <n v="1.6539200000000001"/>
    <n v="0"/>
    <n v="0"/>
    <n v="0"/>
    <n v="0"/>
    <m/>
    <n v="0"/>
    <n v="0"/>
    <n v="0"/>
    <s v="NO_W2"/>
    <n v="0"/>
    <m/>
    <m/>
    <m/>
    <m/>
    <n v="0"/>
    <m/>
    <m/>
    <n v="0"/>
    <n v="0"/>
    <n v="0"/>
    <n v="0"/>
    <n v="0"/>
    <s v="Not in new Assr DB, Makepe?, old info"/>
    <m/>
    <m/>
    <m/>
    <m/>
    <m/>
    <m/>
    <m/>
    <m/>
    <m/>
    <n v="1"/>
    <n v="0"/>
    <n v="1"/>
    <s v="Agawam River"/>
    <n v="42"/>
  </r>
  <r>
    <s v="133A-52"/>
    <m/>
    <x v="0"/>
    <s v="7 PARTRIDGE PATH"/>
    <n v="101"/>
    <s v="WENGER LAWRENCE G"/>
    <s v="MR30"/>
    <s v="ONE FAMILY"/>
    <s v="133/A/52//"/>
    <n v="0.22117999999999999"/>
    <n v="1"/>
    <n v="1"/>
    <n v="1"/>
    <n v="1"/>
    <s v="SEPTIC"/>
    <n v="0"/>
    <n v="1"/>
    <n v="3200"/>
    <s v="YES"/>
    <n v="3200"/>
    <s v="133A-52"/>
    <s v="Public Water,Septic"/>
    <s v="SEPTIC"/>
    <s v="SEPTIC"/>
    <n v="3200"/>
    <m/>
    <m/>
    <n v="1"/>
    <n v="1"/>
    <n v="2"/>
    <n v="720"/>
    <n v="1"/>
    <m/>
    <m/>
    <m/>
    <m/>
    <m/>
    <m/>
    <m/>
    <m/>
    <m/>
    <m/>
    <n v="1"/>
    <n v="9.68"/>
    <n v="1"/>
    <s v="Agawam River"/>
    <n v="42"/>
  </r>
  <r>
    <s v="132-1046C14"/>
    <m/>
    <x v="0"/>
    <s v="2697 CRAN HWY #14"/>
    <n v="102"/>
    <s v="CLEVELAND PHILLIP J"/>
    <m/>
    <s v="CONDO  MDL-05"/>
    <s v="132//1046/C14/"/>
    <n v="1.238E-2"/>
    <n v="1"/>
    <n v="1"/>
    <n v="1"/>
    <n v="1"/>
    <s v="SEPTIC"/>
    <n v="0"/>
    <n v="1"/>
    <n v="7700"/>
    <s v="YES"/>
    <n v="7700"/>
    <s v="132-1046C14"/>
    <m/>
    <m/>
    <s v="SEPTIC"/>
    <n v="7700"/>
    <m/>
    <m/>
    <n v="1"/>
    <n v="1"/>
    <n v="2"/>
    <n v="950"/>
    <n v="2"/>
    <m/>
    <m/>
    <m/>
    <m/>
    <m/>
    <m/>
    <m/>
    <m/>
    <m/>
    <m/>
    <n v="1"/>
    <n v="9.68"/>
    <n v="1"/>
    <s v="Agawam River"/>
    <n v="42"/>
  </r>
  <r>
    <s v="133-SV15C"/>
    <m/>
    <x v="0"/>
    <s v="2743 CRAN HWY"/>
    <n v="102"/>
    <s v="COHEN MARK J"/>
    <s v="MR30"/>
    <s v="CONDO  MDL-05"/>
    <s v="133//SV15/C/"/>
    <n v="1.2959999999999999E-2"/>
    <n v="1"/>
    <n v="1"/>
    <n v="1"/>
    <n v="1"/>
    <s v="SEPTIC"/>
    <n v="0"/>
    <n v="1"/>
    <n v="5200"/>
    <s v="YES"/>
    <n v="5200"/>
    <s v="133-SV15C"/>
    <s v="All Public"/>
    <s v="SEWER"/>
    <s v="SEPTIC"/>
    <n v="5200"/>
    <m/>
    <m/>
    <n v="1"/>
    <n v="1"/>
    <n v="2"/>
    <n v="1122"/>
    <n v="2"/>
    <m/>
    <m/>
    <m/>
    <m/>
    <m/>
    <m/>
    <m/>
    <m/>
    <m/>
    <m/>
    <n v="1"/>
    <n v="9.68"/>
    <n v="1"/>
    <s v="Agawam River"/>
    <n v="42"/>
  </r>
  <r>
    <s v="129-1163A"/>
    <m/>
    <x v="0"/>
    <s v="0 SPECTACLE POND TER"/>
    <n v="132"/>
    <s v="HINES PAUL"/>
    <s v="R130"/>
    <s v="RES ACLNUD  MDL-00"/>
    <s v="129//1163/A/"/>
    <n v="5.7189999999999998E-2"/>
    <n v="0"/>
    <n v="0"/>
    <n v="0"/>
    <n v="0"/>
    <m/>
    <n v="0"/>
    <n v="0"/>
    <n v="0"/>
    <s v="YES"/>
    <n v="0"/>
    <s v="129-1163A"/>
    <m/>
    <m/>
    <m/>
    <n v="0"/>
    <m/>
    <m/>
    <n v="0"/>
    <n v="0"/>
    <n v="0"/>
    <n v="0"/>
    <n v="0"/>
    <m/>
    <m/>
    <m/>
    <m/>
    <m/>
    <m/>
    <m/>
    <m/>
    <m/>
    <m/>
    <n v="0"/>
    <n v="0"/>
    <n v="1"/>
    <s v="Spectacle Pond"/>
    <n v="38"/>
  </r>
  <r>
    <s v="129B-1-54"/>
    <m/>
    <x v="0"/>
    <s v="16 LAKE VIEW DR"/>
    <n v="101"/>
    <s v="HILTUNEN ROBERT TRUSTEE"/>
    <s v="R130"/>
    <s v="ONE FAMILY"/>
    <s v="129/B1/54//"/>
    <n v="0.11301"/>
    <n v="1"/>
    <n v="1"/>
    <n v="1"/>
    <n v="1"/>
    <s v="SEPTIC"/>
    <n v="0"/>
    <n v="0"/>
    <n v="0"/>
    <s v="YES"/>
    <n v="0"/>
    <s v="129B-1-54"/>
    <s v="Public Water,Septic"/>
    <s v="SEPTIC"/>
    <s v="SEPTIC"/>
    <n v="0"/>
    <m/>
    <m/>
    <n v="1"/>
    <n v="1"/>
    <n v="1"/>
    <n v="240"/>
    <n v="1"/>
    <m/>
    <m/>
    <m/>
    <m/>
    <m/>
    <m/>
    <m/>
    <m/>
    <m/>
    <m/>
    <n v="1"/>
    <n v="4.6463999999999999"/>
    <n v="1"/>
    <s v="Mill Pond"/>
    <n v="20"/>
  </r>
  <r>
    <s v="109A-2-1043"/>
    <m/>
    <x v="0"/>
    <s v="605 MAIN ST"/>
    <n v="304"/>
    <s v="WAREHAM HEALTH GROUP LLC"/>
    <s v="SC"/>
    <s v="NURSING HM"/>
    <s v="109/A2/1043//"/>
    <n v="1.43943"/>
    <n v="0"/>
    <n v="0"/>
    <n v="1"/>
    <n v="1"/>
    <s v="SEWER"/>
    <n v="1"/>
    <n v="1"/>
    <n v="378100"/>
    <s v="YES"/>
    <n v="0"/>
    <s v="109A-2-1043"/>
    <s v="All Public"/>
    <s v="SEWER"/>
    <s v="SEWER"/>
    <n v="378100"/>
    <m/>
    <m/>
    <n v="0"/>
    <n v="0"/>
    <n v="2"/>
    <n v="35438"/>
    <n v="1"/>
    <m/>
    <m/>
    <m/>
    <m/>
    <m/>
    <m/>
    <m/>
    <m/>
    <m/>
    <m/>
    <n v="3"/>
    <n v="0"/>
    <n v="1"/>
    <s v="Agawam River"/>
    <n v="42"/>
  </r>
  <r>
    <s v="133A-25"/>
    <m/>
    <x v="0"/>
    <s v="11 WHIPPOORWILL WAY"/>
    <n v="101"/>
    <s v="RULISON SUSAN M"/>
    <s v="MR30"/>
    <s v="ONE FAMILY"/>
    <s v="133/A/25//"/>
    <n v="0.27464"/>
    <n v="1"/>
    <n v="1"/>
    <n v="1"/>
    <n v="1"/>
    <s v="SEPTIC"/>
    <n v="0"/>
    <n v="1"/>
    <n v="1000"/>
    <s v="YES"/>
    <n v="1000"/>
    <s v="133A-25"/>
    <s v="Public Water,Septic"/>
    <s v="SEPTIC"/>
    <s v="SEPTIC"/>
    <n v="1000"/>
    <m/>
    <m/>
    <n v="1"/>
    <n v="1"/>
    <n v="2"/>
    <n v="806"/>
    <n v="1"/>
    <m/>
    <m/>
    <m/>
    <m/>
    <m/>
    <m/>
    <m/>
    <m/>
    <m/>
    <m/>
    <n v="1"/>
    <n v="9.68"/>
    <n v="1"/>
    <s v="Agawam River"/>
    <n v="42"/>
  </r>
  <r>
    <s v="133-SV15D"/>
    <m/>
    <x v="0"/>
    <s v="2743 CRAN HWY"/>
    <n v="102"/>
    <s v="POPOVICS MICHAEL"/>
    <s v="MR30"/>
    <s v="CONDO  MDL-05"/>
    <s v="133//SV15/D/"/>
    <n v="1.3270000000000001E-2"/>
    <n v="1"/>
    <n v="1"/>
    <n v="1"/>
    <n v="1"/>
    <s v="SEPTIC"/>
    <n v="0"/>
    <n v="1"/>
    <n v="6500"/>
    <s v="YES"/>
    <n v="6500"/>
    <s v="133-SV15D"/>
    <s v="All Public"/>
    <s v="SEWER"/>
    <s v="SEPTIC"/>
    <n v="6500"/>
    <m/>
    <m/>
    <n v="1"/>
    <n v="1"/>
    <n v="2"/>
    <n v="1122"/>
    <n v="2"/>
    <m/>
    <m/>
    <m/>
    <m/>
    <m/>
    <m/>
    <m/>
    <m/>
    <m/>
    <m/>
    <n v="1"/>
    <n v="9.68"/>
    <n v="1"/>
    <s v="Agawam River"/>
    <n v="42"/>
  </r>
  <r>
    <s v="133A-51"/>
    <m/>
    <x v="0"/>
    <s v="9 PARTRIDGE PATH"/>
    <n v="101"/>
    <s v="AMATO MADELINE J"/>
    <s v="MR30"/>
    <s v="ONE FAMILY"/>
    <s v="133/A/51//"/>
    <n v="0.20818"/>
    <n v="1"/>
    <n v="1"/>
    <n v="1"/>
    <n v="1"/>
    <s v="SEPTIC"/>
    <n v="0"/>
    <n v="1"/>
    <n v="1700"/>
    <s v="YES"/>
    <n v="1700"/>
    <s v="133A-51"/>
    <s v="Public Water,Septic"/>
    <s v="SEPTIC"/>
    <s v="SEPTIC"/>
    <n v="1700"/>
    <m/>
    <m/>
    <n v="1"/>
    <n v="1"/>
    <n v="3"/>
    <n v="960"/>
    <n v="1"/>
    <m/>
    <m/>
    <m/>
    <m/>
    <m/>
    <m/>
    <m/>
    <m/>
    <m/>
    <m/>
    <n v="1"/>
    <n v="9.68"/>
    <n v="1"/>
    <s v="Agawam River"/>
    <n v="42"/>
  </r>
  <r>
    <s v="132-1046C4"/>
    <m/>
    <x v="0"/>
    <s v="2697 CRAN HWY #4"/>
    <n v="102"/>
    <s v="RICARDO TRACEY R"/>
    <s v="MR30"/>
    <s v="CONDO  MDL-05"/>
    <s v="132//1046/C4/"/>
    <n v="1.2449999999999999E-2"/>
    <n v="1"/>
    <n v="1"/>
    <n v="1"/>
    <n v="1"/>
    <s v="SEPTIC"/>
    <n v="0"/>
    <n v="1"/>
    <n v="1000"/>
    <s v="YES"/>
    <n v="1000"/>
    <s v="132-1046C4"/>
    <s v="All Public"/>
    <s v="SEWER"/>
    <s v="SEPTIC"/>
    <n v="1000"/>
    <m/>
    <m/>
    <n v="1"/>
    <n v="1"/>
    <n v="2"/>
    <n v="950"/>
    <n v="2"/>
    <m/>
    <m/>
    <m/>
    <m/>
    <m/>
    <m/>
    <m/>
    <m/>
    <m/>
    <m/>
    <n v="1"/>
    <n v="9.68"/>
    <n v="1"/>
    <s v="Agawam River"/>
    <n v="42"/>
  </r>
  <r>
    <s v="132-1046C15"/>
    <m/>
    <x v="0"/>
    <s v="2697 CRAN HWY #15"/>
    <n v="102"/>
    <s v="TREMBLAY RODNEY D F"/>
    <s v="MR30"/>
    <s v="CONDO  MDL-05"/>
    <s v="132//1046/C15/"/>
    <n v="1.272E-2"/>
    <n v="1"/>
    <n v="1"/>
    <n v="1"/>
    <n v="1"/>
    <s v="SEPTIC"/>
    <n v="0"/>
    <n v="1"/>
    <n v="3700"/>
    <s v="YES"/>
    <n v="3700"/>
    <s v="132-1046C15"/>
    <s v="All Public"/>
    <s v="SEWER"/>
    <s v="SEPTIC"/>
    <n v="3700"/>
    <m/>
    <m/>
    <n v="1"/>
    <n v="1"/>
    <n v="2"/>
    <n v="950"/>
    <n v="2"/>
    <m/>
    <m/>
    <m/>
    <m/>
    <m/>
    <m/>
    <m/>
    <m/>
    <m/>
    <m/>
    <n v="1"/>
    <n v="9.68"/>
    <n v="1"/>
    <s v="Agawam River"/>
    <n v="42"/>
  </r>
  <r>
    <s v="133-SV17C"/>
    <m/>
    <x v="0"/>
    <s v="2743 CRAN HWY"/>
    <n v="102"/>
    <s v="MARTIN ELEANOR M"/>
    <s v="MR30"/>
    <s v="CONDO  MDL-05"/>
    <s v="133//SV17/C/"/>
    <n v="1.21E-2"/>
    <n v="1"/>
    <n v="1"/>
    <n v="1"/>
    <n v="1"/>
    <s v="SEPTIC"/>
    <n v="0"/>
    <n v="1"/>
    <n v="3800"/>
    <s v="YES"/>
    <n v="3800"/>
    <s v="133-SV17C"/>
    <s v="All Public"/>
    <s v="SEWER"/>
    <s v="SEPTIC"/>
    <n v="3800"/>
    <m/>
    <m/>
    <n v="1"/>
    <n v="1"/>
    <n v="2"/>
    <n v="1122"/>
    <n v="2"/>
    <m/>
    <m/>
    <m/>
    <m/>
    <m/>
    <m/>
    <m/>
    <m/>
    <m/>
    <m/>
    <n v="1"/>
    <n v="9.68"/>
    <n v="1"/>
    <s v="Agawam River"/>
    <n v="42"/>
  </r>
  <r>
    <s v="132-1020"/>
    <m/>
    <x v="0"/>
    <s v="2613 CRAN HWY"/>
    <n v="392"/>
    <s v="BARBOZA JOSEPH E"/>
    <s v="SC"/>
    <s v="UNDEV LAND"/>
    <s v="132//1020//"/>
    <n v="18.361740000000001"/>
    <n v="0"/>
    <n v="0"/>
    <n v="0"/>
    <n v="0"/>
    <m/>
    <n v="0"/>
    <n v="0"/>
    <n v="0"/>
    <s v="NO_W1"/>
    <n v="0"/>
    <s v="132-1021"/>
    <s v="Public Water,Septic"/>
    <s v="SEPTIC"/>
    <m/>
    <n v="0"/>
    <m/>
    <m/>
    <n v="0"/>
    <n v="0"/>
    <n v="0"/>
    <n v="0"/>
    <n v="0"/>
    <m/>
    <m/>
    <m/>
    <m/>
    <m/>
    <m/>
    <m/>
    <m/>
    <m/>
    <m/>
    <n v="2"/>
    <n v="0"/>
    <n v="1"/>
    <s v="Agawam River"/>
    <n v="42"/>
  </r>
  <r>
    <s v="UNK772"/>
    <s v="FEE"/>
    <x v="0"/>
    <s v="CRAN HWY"/>
    <n v="0"/>
    <m/>
    <m/>
    <m/>
    <m/>
    <n v="1.79508"/>
    <n v="0"/>
    <n v="0"/>
    <n v="0"/>
    <n v="0"/>
    <m/>
    <n v="0"/>
    <n v="0"/>
    <n v="0"/>
    <s v="NO_W2"/>
    <n v="0"/>
    <m/>
    <m/>
    <m/>
    <m/>
    <n v="0"/>
    <m/>
    <m/>
    <n v="0"/>
    <n v="0"/>
    <n v="0"/>
    <n v="0"/>
    <n v="0"/>
    <s v="Not in new Assr DB, Makepe?, old info"/>
    <m/>
    <m/>
    <m/>
    <m/>
    <m/>
    <m/>
    <m/>
    <m/>
    <m/>
    <n v="1"/>
    <n v="0"/>
    <n v="1"/>
    <s v="Agawam River"/>
    <n v="42"/>
  </r>
  <r>
    <s v="132-1005A"/>
    <m/>
    <x v="0"/>
    <s v="0 CRAN HWY"/>
    <n v="903"/>
    <s v="TOWN OF WAREHAM"/>
    <m/>
    <s v="MUNICIPAL  MDL-00"/>
    <s v="132//1005/A/"/>
    <n v="0.15776000000000001"/>
    <n v="0"/>
    <n v="0"/>
    <n v="0"/>
    <n v="0"/>
    <m/>
    <n v="0"/>
    <n v="0"/>
    <n v="0"/>
    <s v="YES"/>
    <n v="0"/>
    <s v="132-1005A"/>
    <m/>
    <m/>
    <m/>
    <n v="0"/>
    <m/>
    <m/>
    <n v="0"/>
    <n v="0"/>
    <n v="0"/>
    <n v="0"/>
    <n v="0"/>
    <m/>
    <m/>
    <m/>
    <m/>
    <m/>
    <m/>
    <m/>
    <m/>
    <m/>
    <m/>
    <n v="1"/>
    <n v="0"/>
    <n v="1"/>
    <s v="Agawam River"/>
    <n v="42"/>
  </r>
  <r>
    <s v="133-SV16A"/>
    <m/>
    <x v="0"/>
    <s v="2743 CRAN HWY"/>
    <n v="102"/>
    <s v="GRETSKY ARTEM G"/>
    <s v="MR30"/>
    <s v="CONDO  MDL-05"/>
    <s v="133//SV16/A/"/>
    <n v="1.342E-2"/>
    <n v="1"/>
    <n v="1"/>
    <n v="1"/>
    <n v="1"/>
    <s v="SEPTIC"/>
    <n v="0"/>
    <n v="1"/>
    <n v="7200"/>
    <s v="YES"/>
    <n v="7200"/>
    <s v="133-SV16A"/>
    <s v="All Public"/>
    <s v="SEWER"/>
    <s v="SEPTIC"/>
    <n v="7200"/>
    <m/>
    <m/>
    <n v="1"/>
    <n v="1"/>
    <n v="2"/>
    <n v="1122"/>
    <n v="2"/>
    <m/>
    <m/>
    <m/>
    <m/>
    <m/>
    <m/>
    <m/>
    <m/>
    <m/>
    <m/>
    <n v="1"/>
    <n v="9.68"/>
    <n v="1"/>
    <s v="Agawam River"/>
    <n v="42"/>
  </r>
  <r>
    <s v="133A-48"/>
    <m/>
    <x v="0"/>
    <s v="12 WHIPPOORWILL WAY"/>
    <n v="131"/>
    <s v="BOZZI ROBERT D"/>
    <s v="MR30"/>
    <s v="RES ACLNPO  MDL-00"/>
    <s v="133/A/48//"/>
    <n v="0.26243"/>
    <n v="0"/>
    <n v="0"/>
    <n v="0"/>
    <n v="0"/>
    <m/>
    <n v="0"/>
    <n v="0"/>
    <n v="0"/>
    <s v="YES"/>
    <n v="0"/>
    <s v="133A-48"/>
    <s v="Public Water,Septic"/>
    <s v="SEPTIC"/>
    <m/>
    <n v="0"/>
    <m/>
    <m/>
    <n v="0"/>
    <n v="0"/>
    <n v="0"/>
    <n v="0"/>
    <n v="0"/>
    <m/>
    <m/>
    <m/>
    <m/>
    <m/>
    <m/>
    <m/>
    <m/>
    <m/>
    <m/>
    <n v="1"/>
    <n v="0"/>
    <n v="1"/>
    <s v="Agawam River"/>
    <n v="42"/>
  </r>
  <r>
    <s v="132-A"/>
    <m/>
    <x v="0"/>
    <s v="6 OLD CARR LANDING RD"/>
    <n v="101"/>
    <s v="ELDREDGE DAVID WILLIAM"/>
    <s v="MR30"/>
    <s v="ONE FAMILY"/>
    <s v="132///A/"/>
    <n v="2.1049000000000002"/>
    <n v="1"/>
    <n v="1"/>
    <n v="1"/>
    <n v="1"/>
    <s v="SEPTIC"/>
    <n v="0"/>
    <n v="0"/>
    <n v="0"/>
    <s v="YES"/>
    <n v="0"/>
    <s v="132-A"/>
    <s v="Well,Septic"/>
    <s v="SEPTIC"/>
    <s v="SEPTIC"/>
    <n v="0"/>
    <m/>
    <m/>
    <n v="1"/>
    <n v="1"/>
    <n v="4"/>
    <n v="1609"/>
    <n v="1.5"/>
    <m/>
    <m/>
    <m/>
    <m/>
    <m/>
    <m/>
    <m/>
    <m/>
    <m/>
    <m/>
    <n v="1"/>
    <n v="9.68"/>
    <n v="1"/>
    <s v="Agawam River"/>
    <n v="42"/>
  </r>
  <r>
    <s v="133-SV17B"/>
    <m/>
    <x v="0"/>
    <s v="2743 CRAN HWY"/>
    <n v="102"/>
    <s v="ALLEN MARGARET B"/>
    <s v="MR30"/>
    <s v="CONDO  MDL-05"/>
    <s v="133//SV17/B/"/>
    <n v="9.5999999999999992E-3"/>
    <n v="1"/>
    <n v="1"/>
    <n v="1"/>
    <n v="1"/>
    <s v="SEPTIC"/>
    <n v="0"/>
    <n v="1"/>
    <n v="4000"/>
    <s v="YES"/>
    <n v="4000"/>
    <s v="133-SV17B"/>
    <s v="All Public"/>
    <s v="SEWER"/>
    <s v="SEPTIC"/>
    <n v="4000"/>
    <m/>
    <m/>
    <n v="1"/>
    <n v="1"/>
    <n v="2"/>
    <n v="1122"/>
    <n v="2"/>
    <m/>
    <m/>
    <m/>
    <m/>
    <m/>
    <m/>
    <m/>
    <m/>
    <m/>
    <m/>
    <n v="0"/>
    <n v="9.68"/>
    <n v="1"/>
    <s v="Agawam River"/>
    <n v="42"/>
  </r>
  <r>
    <s v="132-MR2"/>
    <m/>
    <x v="0"/>
    <s v="20 MAYFLOWER RIDGE DR"/>
    <n v="101"/>
    <s v="BLAKE PETER E JR"/>
    <s v="SC"/>
    <s v="ONE FAMILY"/>
    <s v="132//MR2//"/>
    <n v="1.0018400000000001"/>
    <n v="1"/>
    <n v="1"/>
    <n v="1"/>
    <n v="1"/>
    <s v="SEPTIC"/>
    <n v="0"/>
    <n v="0"/>
    <n v="0"/>
    <s v="YES"/>
    <n v="0"/>
    <s v="132-MR2"/>
    <m/>
    <m/>
    <s v="SEPTIC"/>
    <n v="0"/>
    <m/>
    <m/>
    <n v="1"/>
    <n v="1"/>
    <n v="3"/>
    <n v="2334"/>
    <n v="2.5"/>
    <m/>
    <m/>
    <m/>
    <m/>
    <m/>
    <m/>
    <m/>
    <m/>
    <m/>
    <m/>
    <n v="1"/>
    <n v="9.68"/>
    <n v="1"/>
    <s v="Agawam River"/>
    <n v="42"/>
  </r>
  <r>
    <s v="132-1037"/>
    <m/>
    <x v="0"/>
    <s v="2677 CRAN HWY"/>
    <n v="392"/>
    <s v="GABRIEL ROSE ZION"/>
    <s v="SC"/>
    <s v="UNDEV LAND"/>
    <s v="132//1037//"/>
    <n v="4.42239"/>
    <n v="0"/>
    <n v="0"/>
    <n v="0"/>
    <n v="0"/>
    <m/>
    <n v="0"/>
    <n v="0"/>
    <n v="0"/>
    <s v="YES"/>
    <n v="0"/>
    <s v="132-1037"/>
    <s v="Public Water,Septic"/>
    <s v="SEPTIC"/>
    <m/>
    <n v="0"/>
    <m/>
    <m/>
    <n v="0"/>
    <n v="0"/>
    <n v="0"/>
    <n v="0"/>
    <n v="0"/>
    <m/>
    <m/>
    <m/>
    <m/>
    <m/>
    <m/>
    <m/>
    <m/>
    <m/>
    <m/>
    <n v="1"/>
    <n v="0"/>
    <n v="1"/>
    <s v="Bog Stream"/>
    <n v="35"/>
  </r>
  <r>
    <s v="133-SV17A"/>
    <m/>
    <x v="0"/>
    <s v="2743 CRAN HWY"/>
    <n v="102"/>
    <s v="ALECKNA STACEY J"/>
    <s v="MR30"/>
    <s v="CONDO  MDL-05"/>
    <s v="133//SV17/A/"/>
    <n v="1.1769999999999999E-2"/>
    <n v="1"/>
    <n v="1"/>
    <n v="1"/>
    <n v="1"/>
    <s v="SEPTIC"/>
    <n v="0"/>
    <n v="1"/>
    <n v="3900"/>
    <s v="YES"/>
    <n v="3900"/>
    <s v="133-SV17A"/>
    <s v="All Public"/>
    <s v="SEWER"/>
    <s v="SEPTIC"/>
    <n v="3900"/>
    <m/>
    <m/>
    <n v="1"/>
    <n v="1"/>
    <n v="2"/>
    <n v="1122"/>
    <n v="2"/>
    <m/>
    <m/>
    <m/>
    <m/>
    <m/>
    <m/>
    <m/>
    <m/>
    <m/>
    <m/>
    <n v="1"/>
    <n v="9.68"/>
    <n v="1"/>
    <s v="Agawam River"/>
    <n v="42"/>
  </r>
  <r>
    <s v="UNK771"/>
    <s v="FEE"/>
    <x v="0"/>
    <s v="CRAN HWY"/>
    <n v="0"/>
    <m/>
    <m/>
    <m/>
    <m/>
    <n v="1.63781"/>
    <n v="0"/>
    <n v="0"/>
    <n v="0"/>
    <n v="0"/>
    <m/>
    <n v="0"/>
    <n v="0"/>
    <n v="0"/>
    <s v="NO_W2"/>
    <n v="0"/>
    <m/>
    <m/>
    <m/>
    <m/>
    <n v="0"/>
    <m/>
    <m/>
    <n v="0"/>
    <n v="0"/>
    <n v="0"/>
    <n v="0"/>
    <n v="0"/>
    <s v="Not in new Assr DB, Makepe?, old info"/>
    <m/>
    <m/>
    <m/>
    <m/>
    <m/>
    <m/>
    <m/>
    <m/>
    <m/>
    <n v="1"/>
    <n v="0"/>
    <n v="1"/>
    <s v="Agawam River"/>
    <n v="42"/>
  </r>
  <r>
    <s v="129B-1-42"/>
    <m/>
    <x v="0"/>
    <s v="5 LAKE VIEW DR"/>
    <n v="101"/>
    <s v="WHEELING CODY"/>
    <s v="R130"/>
    <s v="ONE FAMILY"/>
    <s v="129/B1/42//"/>
    <n v="0.10516"/>
    <n v="1"/>
    <n v="1"/>
    <n v="1"/>
    <n v="1"/>
    <s v="SEPTIC"/>
    <n v="0"/>
    <n v="1"/>
    <n v="7000"/>
    <s v="YES"/>
    <n v="7000"/>
    <s v="129B-1-42"/>
    <s v="Public Water,Septic"/>
    <s v="SEPTIC"/>
    <s v="SEPTIC"/>
    <n v="7000"/>
    <m/>
    <m/>
    <n v="1"/>
    <n v="1"/>
    <n v="1"/>
    <n v="558"/>
    <n v="1"/>
    <m/>
    <m/>
    <m/>
    <m/>
    <m/>
    <m/>
    <m/>
    <m/>
    <m/>
    <m/>
    <n v="1"/>
    <n v="4.6463999999999999"/>
    <n v="1"/>
    <s v="Mill Pond"/>
    <n v="20"/>
  </r>
  <r>
    <s v="132-1046B12"/>
    <m/>
    <x v="0"/>
    <s v="2697 CRAN HWY # 20"/>
    <n v="102"/>
    <s v="LOW LOUISE J"/>
    <s v="MR30"/>
    <s v="CONDO  MDL-05"/>
    <s v="132//1046/B12/"/>
    <n v="1.234E-2"/>
    <n v="1"/>
    <n v="1"/>
    <n v="1"/>
    <n v="1"/>
    <s v="SEPTIC"/>
    <n v="0"/>
    <n v="0"/>
    <n v="0"/>
    <s v="YES"/>
    <n v="0"/>
    <s v="132-1046B12"/>
    <m/>
    <m/>
    <s v="SEPTIC"/>
    <n v="0"/>
    <m/>
    <m/>
    <n v="1"/>
    <n v="1"/>
    <n v="2"/>
    <n v="1040"/>
    <n v="2"/>
    <m/>
    <m/>
    <m/>
    <m/>
    <m/>
    <m/>
    <m/>
    <m/>
    <m/>
    <m/>
    <n v="1"/>
    <n v="9.68"/>
    <n v="1"/>
    <s v="Agawam River"/>
    <n v="42"/>
  </r>
  <r>
    <s v="132-1046C3"/>
    <m/>
    <x v="0"/>
    <s v="2697 CRAN HWY #3"/>
    <n v="102"/>
    <s v="SCHNEIDER NANCY L"/>
    <s v="MR30"/>
    <s v="CONDO  MDL-05"/>
    <s v="132//1046/C3/"/>
    <n v="1.208E-2"/>
    <n v="1"/>
    <n v="1"/>
    <n v="1"/>
    <n v="1"/>
    <s v="SEPTIC"/>
    <n v="0"/>
    <n v="1"/>
    <n v="3900"/>
    <s v="YES"/>
    <n v="3900"/>
    <s v="132-1046C3"/>
    <s v="All Public"/>
    <s v="SEWER"/>
    <s v="SEPTIC"/>
    <n v="3900"/>
    <m/>
    <m/>
    <n v="1"/>
    <n v="1"/>
    <n v="2"/>
    <n v="950"/>
    <n v="2"/>
    <m/>
    <m/>
    <m/>
    <m/>
    <m/>
    <m/>
    <m/>
    <m/>
    <m/>
    <m/>
    <n v="1"/>
    <n v="9.68"/>
    <n v="1"/>
    <s v="Agawam River"/>
    <n v="42"/>
  </r>
  <r>
    <s v="129A-2-18"/>
    <m/>
    <x v="0"/>
    <s v="2 GONSALVES AVE"/>
    <n v="106"/>
    <s v="GARDEN HOMES ESTATES LLC"/>
    <s v="SC"/>
    <s v="AC LND IMP  MDL-00"/>
    <s v="129/A2/18//"/>
    <n v="0.48746"/>
    <n v="1"/>
    <n v="1"/>
    <n v="1"/>
    <n v="1"/>
    <s v="SEPTIC"/>
    <n v="0"/>
    <n v="0"/>
    <n v="0"/>
    <s v="YES"/>
    <n v="0"/>
    <s v="129A-2-18"/>
    <m/>
    <m/>
    <s v="SEPTIC"/>
    <n v="0"/>
    <m/>
    <m/>
    <n v="1"/>
    <n v="1"/>
    <n v="0"/>
    <n v="0"/>
    <n v="0"/>
    <m/>
    <m/>
    <m/>
    <m/>
    <m/>
    <m/>
    <m/>
    <m/>
    <m/>
    <m/>
    <n v="1"/>
    <n v="9.68"/>
    <n v="1"/>
    <s v="Agawam River"/>
    <n v="42"/>
  </r>
  <r>
    <s v="132-1046C16"/>
    <m/>
    <x v="0"/>
    <s v="2697 CRAN HWY #16"/>
    <n v="102"/>
    <s v="ANCAHAS CHRISTINE A"/>
    <s v="MR30"/>
    <s v="CONDO  MDL-05"/>
    <s v="132//1046/C16/"/>
    <n v="1.259E-2"/>
    <n v="1"/>
    <n v="1"/>
    <n v="1"/>
    <n v="1"/>
    <s v="SEPTIC"/>
    <n v="0"/>
    <n v="1"/>
    <n v="10900"/>
    <s v="YES"/>
    <n v="10900"/>
    <s v="132-1046C16"/>
    <s v="All Public"/>
    <s v="SEWER"/>
    <s v="SEPTIC"/>
    <n v="10900"/>
    <m/>
    <m/>
    <n v="1"/>
    <n v="1"/>
    <n v="2"/>
    <n v="950"/>
    <n v="2"/>
    <m/>
    <m/>
    <m/>
    <m/>
    <m/>
    <m/>
    <m/>
    <m/>
    <m/>
    <m/>
    <n v="1"/>
    <n v="9.68"/>
    <n v="1"/>
    <s v="Agawam River"/>
    <n v="42"/>
  </r>
  <r>
    <s v="132-1046B11"/>
    <m/>
    <x v="0"/>
    <s v="2697 CRAN HWY # 21"/>
    <n v="102"/>
    <s v="TAM NEWMAN"/>
    <s v="MR30"/>
    <s v="CONDO  MDL-05"/>
    <s v="132//1046/B11/"/>
    <n v="1.231E-2"/>
    <n v="1"/>
    <n v="1"/>
    <n v="1"/>
    <n v="1"/>
    <s v="SEPTIC"/>
    <n v="0"/>
    <n v="0"/>
    <n v="0"/>
    <s v="YES"/>
    <n v="0"/>
    <s v="132-1046B11"/>
    <m/>
    <m/>
    <s v="SEPTIC"/>
    <n v="0"/>
    <m/>
    <m/>
    <n v="1"/>
    <n v="1"/>
    <n v="2"/>
    <n v="1040"/>
    <n v="2"/>
    <m/>
    <m/>
    <m/>
    <m/>
    <m/>
    <m/>
    <m/>
    <m/>
    <m/>
    <m/>
    <n v="1"/>
    <n v="9.68"/>
    <n v="1"/>
    <s v="Agawam River"/>
    <n v="42"/>
  </r>
  <r>
    <s v="UNK762"/>
    <s v="FEE"/>
    <x v="0"/>
    <s v="CRAN HWY"/>
    <n v="0"/>
    <m/>
    <m/>
    <m/>
    <m/>
    <n v="1.6412199999999999"/>
    <n v="0"/>
    <n v="0"/>
    <n v="0"/>
    <n v="0"/>
    <m/>
    <n v="0"/>
    <n v="0"/>
    <n v="0"/>
    <s v="NO_W2"/>
    <n v="0"/>
    <m/>
    <m/>
    <m/>
    <m/>
    <n v="0"/>
    <m/>
    <m/>
    <n v="0"/>
    <n v="0"/>
    <n v="0"/>
    <n v="0"/>
    <n v="0"/>
    <s v="Not in new Assr DB, Makepe?, old info"/>
    <m/>
    <m/>
    <m/>
    <m/>
    <m/>
    <m/>
    <m/>
    <m/>
    <m/>
    <n v="1"/>
    <n v="0"/>
    <n v="1"/>
    <s v="Agawam River"/>
    <n v="42"/>
  </r>
  <r>
    <s v="129B-1-29"/>
    <m/>
    <x v="0"/>
    <s v="66 GLEN CHARLIE RD"/>
    <n v="101"/>
    <s v="MILLETT HERBERT L III"/>
    <s v="R130"/>
    <s v="ONE FAMILY"/>
    <s v="129/B1/29//"/>
    <n v="0.21051"/>
    <n v="1"/>
    <n v="1"/>
    <n v="1"/>
    <n v="1"/>
    <s v="SEPTIC"/>
    <n v="0"/>
    <n v="1"/>
    <n v="3400"/>
    <s v="YES"/>
    <n v="3400"/>
    <s v="129B-1-29"/>
    <s v="Public Water,Septic"/>
    <s v="SEPTIC"/>
    <s v="SEPTIC"/>
    <n v="3400"/>
    <m/>
    <m/>
    <n v="1"/>
    <n v="1"/>
    <n v="2"/>
    <n v="1282"/>
    <n v="1"/>
    <m/>
    <m/>
    <m/>
    <m/>
    <m/>
    <m/>
    <m/>
    <m/>
    <m/>
    <m/>
    <n v="2"/>
    <n v="4.6463999999999999"/>
    <n v="1"/>
    <s v="Mill Pond"/>
    <n v="20"/>
  </r>
  <r>
    <s v="129B-1-6"/>
    <m/>
    <x v="0"/>
    <s v="18 LAKE VIEW DR"/>
    <n v="101"/>
    <s v="POIRIER LISA A"/>
    <s v="R130"/>
    <s v="ONE FAMILY"/>
    <s v="129/B1/6//"/>
    <n v="0.12053999999999999"/>
    <n v="1"/>
    <n v="1"/>
    <n v="1"/>
    <n v="1"/>
    <s v="SEPTIC"/>
    <n v="0"/>
    <n v="1"/>
    <n v="1200"/>
    <s v="YES"/>
    <n v="1200"/>
    <s v="129B-1-6"/>
    <s v="Public Water,Septic"/>
    <s v="SEPTIC"/>
    <s v="SEPTIC"/>
    <n v="1200"/>
    <m/>
    <m/>
    <n v="1"/>
    <n v="1"/>
    <n v="2"/>
    <n v="672"/>
    <n v="1"/>
    <m/>
    <m/>
    <m/>
    <m/>
    <m/>
    <m/>
    <m/>
    <m/>
    <m/>
    <m/>
    <n v="1"/>
    <n v="4.6463999999999999"/>
    <n v="1"/>
    <s v="Mill Pond"/>
    <n v="20"/>
  </r>
  <r>
    <s v="133-SV16B"/>
    <m/>
    <x v="0"/>
    <s v="2743 CRAN HWY"/>
    <n v="102"/>
    <s v="BURNETT CHARLES E JR"/>
    <s v="MR30"/>
    <s v="CONDO  MDL-05"/>
    <s v="133//SV16/B/"/>
    <n v="1.298E-2"/>
    <n v="1"/>
    <n v="1"/>
    <n v="1"/>
    <n v="1"/>
    <s v="SEPTIC"/>
    <n v="0"/>
    <n v="1"/>
    <n v="9900"/>
    <s v="YES"/>
    <n v="9900"/>
    <s v="133-SV16B"/>
    <s v="All Public"/>
    <s v="SEWER"/>
    <s v="SEPTIC"/>
    <n v="9900"/>
    <m/>
    <m/>
    <n v="1"/>
    <n v="1"/>
    <n v="2"/>
    <n v="1122"/>
    <n v="2"/>
    <m/>
    <m/>
    <m/>
    <m/>
    <m/>
    <m/>
    <m/>
    <m/>
    <m/>
    <m/>
    <n v="1"/>
    <n v="9.68"/>
    <n v="1"/>
    <s v="Agawam River"/>
    <n v="42"/>
  </r>
  <r>
    <s v="132-1046B10"/>
    <m/>
    <x v="0"/>
    <s v="2697 CRAN HWY # 22"/>
    <n v="102"/>
    <s v="COSTA THOMAS"/>
    <s v="MR30"/>
    <s v="CONDO  MDL-05"/>
    <s v="132//1046/B10/"/>
    <n v="1.248E-2"/>
    <n v="1"/>
    <n v="1"/>
    <n v="1"/>
    <n v="1"/>
    <s v="SEPTIC"/>
    <n v="0"/>
    <n v="0"/>
    <n v="0"/>
    <s v="YES"/>
    <n v="0"/>
    <s v="132-1046B10"/>
    <m/>
    <m/>
    <s v="SEPTIC"/>
    <n v="0"/>
    <m/>
    <m/>
    <n v="1"/>
    <n v="1"/>
    <n v="2"/>
    <n v="1040"/>
    <n v="2"/>
    <m/>
    <m/>
    <m/>
    <m/>
    <m/>
    <m/>
    <m/>
    <m/>
    <m/>
    <m/>
    <n v="1"/>
    <n v="9.68"/>
    <n v="1"/>
    <s v="Agawam River"/>
    <n v="42"/>
  </r>
  <r>
    <s v="129-1057"/>
    <m/>
    <x v="0"/>
    <s v="0 ROUTE 25"/>
    <n v="924"/>
    <s v="COMMONWEALTH OF MASSACHUSETTS"/>
    <s v="MR30"/>
    <s v="MASS X-WAY  MDL-00"/>
    <s v="129//1057//"/>
    <n v="0.35914000000000001"/>
    <n v="0"/>
    <n v="0"/>
    <n v="0"/>
    <n v="0"/>
    <m/>
    <n v="0"/>
    <n v="0"/>
    <n v="0"/>
    <s v="YES"/>
    <n v="0"/>
    <s v="129-1057"/>
    <m/>
    <m/>
    <m/>
    <n v="0"/>
    <m/>
    <m/>
    <n v="0"/>
    <n v="0"/>
    <n v="0"/>
    <n v="0"/>
    <n v="0"/>
    <m/>
    <m/>
    <m/>
    <m/>
    <m/>
    <m/>
    <m/>
    <m/>
    <m/>
    <m/>
    <n v="1"/>
    <n v="0"/>
    <n v="1"/>
    <s v="Mill Pond"/>
    <n v="20"/>
  </r>
  <r>
    <s v="133-SV16C"/>
    <m/>
    <x v="0"/>
    <s v="2743 CRAN HWY"/>
    <n v="102"/>
    <s v="CAUTILLO CHRISTOPHER"/>
    <s v="MR30"/>
    <s v="CONDO  MDL-05"/>
    <s v="133//SV16/C/"/>
    <n v="1.231E-2"/>
    <n v="1"/>
    <n v="1"/>
    <n v="1"/>
    <n v="1"/>
    <s v="SEPTIC"/>
    <n v="0"/>
    <n v="1"/>
    <n v="4700"/>
    <s v="YES"/>
    <n v="4700"/>
    <s v="133-SV16C"/>
    <s v="All Public"/>
    <s v="SEWER"/>
    <s v="SEPTIC"/>
    <n v="4700"/>
    <m/>
    <m/>
    <n v="1"/>
    <n v="1"/>
    <n v="2"/>
    <n v="1122"/>
    <n v="2"/>
    <m/>
    <m/>
    <m/>
    <m/>
    <m/>
    <m/>
    <m/>
    <m/>
    <m/>
    <m/>
    <n v="1"/>
    <n v="9.68"/>
    <n v="1"/>
    <s v="Agawam River"/>
    <n v="42"/>
  </r>
  <r>
    <s v="132-1046B14"/>
    <m/>
    <x v="0"/>
    <s v="2697 CRAN HWY # 19"/>
    <n v="102"/>
    <s v="STEVENS MICHAEL W"/>
    <s v="MR30"/>
    <s v="CONDO  MDL-05"/>
    <s v="132//1046/B14/"/>
    <n v="1.2449999999999999E-2"/>
    <n v="1"/>
    <n v="1"/>
    <n v="1"/>
    <n v="1"/>
    <s v="SEPTIC"/>
    <n v="0"/>
    <n v="0"/>
    <n v="0"/>
    <s v="YES"/>
    <n v="0"/>
    <s v="132-1046B14"/>
    <m/>
    <m/>
    <s v="SEPTIC"/>
    <n v="0"/>
    <m/>
    <m/>
    <n v="1"/>
    <n v="1"/>
    <n v="2"/>
    <n v="1040"/>
    <n v="2"/>
    <m/>
    <m/>
    <m/>
    <m/>
    <m/>
    <m/>
    <m/>
    <m/>
    <m/>
    <m/>
    <n v="1"/>
    <n v="9.68"/>
    <n v="1"/>
    <s v="Agawam River"/>
    <n v="42"/>
  </r>
  <r>
    <s v="132B-56"/>
    <m/>
    <x v="0"/>
    <s v="16 CRAN HWY  OFF"/>
    <n v="132"/>
    <s v="ZION STEVEN"/>
    <s v="MR30"/>
    <s v="RES ACLNUD  MDL-00"/>
    <s v="132/B/56//"/>
    <n v="6.6030000000000005E-2"/>
    <n v="0"/>
    <n v="0"/>
    <n v="0"/>
    <n v="0"/>
    <m/>
    <n v="0"/>
    <n v="0"/>
    <n v="0"/>
    <s v="YES"/>
    <n v="0"/>
    <s v="132B-56"/>
    <s v="Public Water,Septic"/>
    <s v="SEPTIC"/>
    <m/>
    <n v="0"/>
    <m/>
    <m/>
    <n v="0"/>
    <n v="0"/>
    <n v="0"/>
    <n v="0"/>
    <n v="0"/>
    <m/>
    <m/>
    <m/>
    <m/>
    <m/>
    <m/>
    <m/>
    <m/>
    <m/>
    <m/>
    <n v="1"/>
    <n v="0"/>
    <n v="1"/>
    <s v="Bog Stream"/>
    <n v="35"/>
  </r>
  <r>
    <s v="132B-70"/>
    <m/>
    <x v="0"/>
    <s v="15 CRAN HWY  OFF"/>
    <n v="132"/>
    <s v="JOSEPH HERBERT J JR ET ALS"/>
    <s v="MR30"/>
    <s v="RES ACLNUD  MDL-00"/>
    <s v="132/B/70//"/>
    <n v="0.50221000000000005"/>
    <n v="0"/>
    <n v="0"/>
    <n v="0"/>
    <n v="0"/>
    <m/>
    <n v="0"/>
    <n v="0"/>
    <n v="0"/>
    <s v="YES"/>
    <n v="0"/>
    <s v="132B-70"/>
    <s v="Public Water,Septic"/>
    <s v="SEPTIC"/>
    <m/>
    <n v="0"/>
    <m/>
    <m/>
    <n v="0"/>
    <n v="0"/>
    <n v="0"/>
    <n v="0"/>
    <n v="0"/>
    <m/>
    <m/>
    <m/>
    <m/>
    <m/>
    <m/>
    <m/>
    <m/>
    <m/>
    <m/>
    <n v="1"/>
    <n v="0"/>
    <n v="1"/>
    <s v="Bog Stream"/>
    <n v="35"/>
  </r>
  <r>
    <s v="132-1046C2"/>
    <m/>
    <x v="0"/>
    <s v="2697 CRAN HWY #2"/>
    <n v="102"/>
    <s v="SOULE MARY C"/>
    <s v="MR30"/>
    <s v="CONDO  MDL-05"/>
    <s v="132//1046/C2/"/>
    <n v="1.272E-2"/>
    <n v="1"/>
    <n v="1"/>
    <n v="1"/>
    <n v="1"/>
    <s v="SEPTIC"/>
    <n v="0"/>
    <n v="1"/>
    <n v="4400"/>
    <s v="YES"/>
    <n v="4400"/>
    <s v="132-1046C2"/>
    <s v="All Public"/>
    <s v="SEWER"/>
    <s v="SEPTIC"/>
    <n v="4400"/>
    <m/>
    <m/>
    <n v="1"/>
    <n v="1"/>
    <n v="2"/>
    <n v="950"/>
    <n v="2"/>
    <m/>
    <m/>
    <m/>
    <m/>
    <m/>
    <m/>
    <m/>
    <m/>
    <m/>
    <m/>
    <n v="1"/>
    <n v="9.68"/>
    <n v="1"/>
    <s v="Agawam River"/>
    <n v="42"/>
  </r>
  <r>
    <s v="132-1046B9"/>
    <m/>
    <x v="0"/>
    <s v="2697 CRAN HWY # 23"/>
    <n v="102"/>
    <s v="SMITH KATHLEEN M"/>
    <s v="MR30"/>
    <s v="CONDO  MDL-05"/>
    <s v="132//1046/B9/"/>
    <n v="1.2670000000000001E-2"/>
    <n v="1"/>
    <n v="1"/>
    <n v="1"/>
    <n v="1"/>
    <s v="SEPTIC"/>
    <n v="0"/>
    <n v="0"/>
    <n v="0"/>
    <s v="YES"/>
    <n v="0"/>
    <s v="132-1046B9"/>
    <m/>
    <m/>
    <s v="SEPTIC"/>
    <n v="0"/>
    <m/>
    <m/>
    <n v="1"/>
    <n v="1"/>
    <n v="2"/>
    <n v="1040"/>
    <n v="2"/>
    <m/>
    <m/>
    <m/>
    <m/>
    <m/>
    <m/>
    <m/>
    <m/>
    <m/>
    <m/>
    <n v="1"/>
    <n v="9.68"/>
    <n v="1"/>
    <s v="Agawam River"/>
    <n v="42"/>
  </r>
  <r>
    <s v="133A-47"/>
    <m/>
    <x v="0"/>
    <s v="14 WHIPPOORWILL WAY"/>
    <n v="101"/>
    <s v="FERRANTI JAMES N"/>
    <s v="MR30"/>
    <s v="ONE FAMILY"/>
    <s v="133/A/47//"/>
    <n v="0.23555000000000001"/>
    <n v="1"/>
    <n v="1"/>
    <n v="1"/>
    <n v="1"/>
    <s v="SEPTIC"/>
    <n v="0"/>
    <n v="1"/>
    <n v="7200"/>
    <s v="YES"/>
    <n v="7200"/>
    <s v="133A-47"/>
    <s v="Public Water,Septic"/>
    <s v="SEPTIC"/>
    <s v="SEPTIC"/>
    <n v="7200"/>
    <m/>
    <m/>
    <n v="1"/>
    <n v="1"/>
    <n v="2"/>
    <n v="792"/>
    <n v="1"/>
    <m/>
    <m/>
    <m/>
    <m/>
    <m/>
    <m/>
    <m/>
    <m/>
    <m/>
    <m/>
    <n v="1"/>
    <n v="9.68"/>
    <n v="1"/>
    <s v="Agawam River"/>
    <n v="42"/>
  </r>
  <r>
    <s v="129-1043"/>
    <m/>
    <x v="0"/>
    <s v="14 SPECTACLE POND TER"/>
    <n v="101"/>
    <s v="WOOD CHARLES J"/>
    <s v="R130"/>
    <s v="ONE FAMILY"/>
    <s v="129//1043//"/>
    <n v="2.298E-2"/>
    <n v="0"/>
    <n v="0"/>
    <n v="0"/>
    <n v="0"/>
    <m/>
    <n v="0"/>
    <n v="0"/>
    <n v="0"/>
    <s v="YES"/>
    <n v="0"/>
    <s v="129-1043"/>
    <s v="Well,Septic"/>
    <s v="SEPTIC"/>
    <m/>
    <n v="0"/>
    <m/>
    <m/>
    <n v="0"/>
    <n v="0"/>
    <n v="3"/>
    <n v="898"/>
    <n v="1"/>
    <m/>
    <m/>
    <m/>
    <m/>
    <m/>
    <m/>
    <m/>
    <m/>
    <m/>
    <m/>
    <n v="0"/>
    <n v="0"/>
    <n v="1"/>
    <s v="Spectacle Pond"/>
    <n v="38"/>
  </r>
  <r>
    <s v="133A-5"/>
    <m/>
    <x v="0"/>
    <s v="9 PHEASANT AVE"/>
    <n v="101"/>
    <s v="HIGGINS STANLEY W"/>
    <s v="R30"/>
    <s v="ONE FAMILY"/>
    <s v="133/A/5//"/>
    <n v="0.47256999999999999"/>
    <n v="1"/>
    <n v="1"/>
    <n v="1"/>
    <n v="1"/>
    <s v="SEPTIC"/>
    <n v="0"/>
    <n v="1"/>
    <n v="16100"/>
    <s v="YES"/>
    <n v="16100"/>
    <s v="133A-5"/>
    <s v="Public Water,Septic"/>
    <s v="SEPTIC"/>
    <s v="SEPTIC"/>
    <n v="16100"/>
    <m/>
    <m/>
    <n v="1"/>
    <n v="1"/>
    <n v="3"/>
    <n v="1144"/>
    <n v="1"/>
    <m/>
    <m/>
    <m/>
    <m/>
    <m/>
    <m/>
    <m/>
    <m/>
    <m/>
    <m/>
    <n v="2"/>
    <n v="9.68"/>
    <n v="1"/>
    <s v="Agawam River"/>
    <n v="42"/>
  </r>
  <r>
    <s v="132-1046B15"/>
    <m/>
    <x v="0"/>
    <s v="2697 CRAN HWY # 18"/>
    <n v="102"/>
    <s v="SILVEIRA CIDALIA M"/>
    <s v="MR30"/>
    <s v="CONDO  MDL-05"/>
    <s v="132//1046/B15/"/>
    <n v="1.2409999999999999E-2"/>
    <n v="1"/>
    <n v="1"/>
    <n v="1"/>
    <n v="1"/>
    <s v="SEPTIC"/>
    <n v="0"/>
    <n v="0"/>
    <n v="0"/>
    <s v="YES"/>
    <n v="0"/>
    <s v="132-1046B15"/>
    <m/>
    <m/>
    <s v="SEPTIC"/>
    <n v="0"/>
    <m/>
    <m/>
    <n v="1"/>
    <n v="1"/>
    <n v="2"/>
    <n v="1040"/>
    <n v="2"/>
    <m/>
    <m/>
    <m/>
    <m/>
    <m/>
    <m/>
    <m/>
    <m/>
    <m/>
    <m/>
    <n v="1"/>
    <n v="9.68"/>
    <n v="1"/>
    <s v="Agawam River"/>
    <n v="42"/>
  </r>
  <r>
    <s v="84-1041"/>
    <m/>
    <x v="0"/>
    <s v="3 TREMONT RD"/>
    <n v="310"/>
    <s v="JASON REGAN C"/>
    <s v="SC"/>
    <s v="PRI COMM  MDL-94"/>
    <s v="84//1041//"/>
    <n v="0.28845999999999999"/>
    <n v="0"/>
    <n v="0"/>
    <n v="1"/>
    <n v="1"/>
    <s v="SEWER"/>
    <n v="2"/>
    <n v="1"/>
    <n v="4500"/>
    <s v="YES"/>
    <n v="0"/>
    <s v="84-1041"/>
    <s v="All Public"/>
    <s v="SEWER"/>
    <s v="SEWER"/>
    <n v="4500"/>
    <m/>
    <m/>
    <n v="0"/>
    <n v="0"/>
    <n v="2"/>
    <n v="2732"/>
    <n v="1.5"/>
    <m/>
    <m/>
    <m/>
    <m/>
    <m/>
    <m/>
    <m/>
    <m/>
    <m/>
    <m/>
    <n v="0"/>
    <n v="0"/>
    <n v="1"/>
    <s v="Broad Marsh River"/>
    <n v="43"/>
  </r>
  <r>
    <s v="133A-E"/>
    <m/>
    <x v="0"/>
    <s v="8 MEADOWLARK DR"/>
    <n v="903"/>
    <s v="TOWN OF WAREHAM"/>
    <s v="MR30"/>
    <s v="TAX POSS  MDL-00"/>
    <s v="133/A//E/"/>
    <n v="1.27061"/>
    <n v="0"/>
    <n v="0"/>
    <n v="0"/>
    <n v="0"/>
    <m/>
    <n v="0"/>
    <n v="0"/>
    <n v="0"/>
    <s v="YES"/>
    <n v="0"/>
    <s v="133A-E"/>
    <s v="Public Water,Septic"/>
    <s v="SEPTIC"/>
    <m/>
    <n v="0"/>
    <m/>
    <m/>
    <n v="0"/>
    <n v="0"/>
    <n v="0"/>
    <n v="0"/>
    <n v="0"/>
    <m/>
    <m/>
    <m/>
    <m/>
    <m/>
    <m/>
    <m/>
    <m/>
    <m/>
    <m/>
    <n v="1"/>
    <n v="0"/>
    <n v="1"/>
    <s v="Agawam River"/>
    <n v="42"/>
  </r>
  <r>
    <s v="132-1046C1"/>
    <m/>
    <x v="0"/>
    <s v="2697 CRAN HWY #1"/>
    <n v="102"/>
    <s v="FERNANDES DAREN A"/>
    <s v="MR30"/>
    <s v="CONDO  MDL-05"/>
    <s v="132//1046/C1/"/>
    <n v="1.2670000000000001E-2"/>
    <n v="1"/>
    <n v="1"/>
    <n v="1"/>
    <n v="1"/>
    <s v="SEPTIC"/>
    <n v="0"/>
    <n v="1"/>
    <n v="2100"/>
    <s v="YES"/>
    <n v="2100"/>
    <s v="132-1046C1"/>
    <s v="All Public"/>
    <s v="SEWER"/>
    <s v="SEPTIC"/>
    <n v="2100"/>
    <m/>
    <m/>
    <n v="1"/>
    <n v="1"/>
    <n v="2"/>
    <n v="950"/>
    <n v="2"/>
    <m/>
    <m/>
    <m/>
    <m/>
    <m/>
    <m/>
    <m/>
    <m/>
    <m/>
    <m/>
    <n v="1"/>
    <n v="9.68"/>
    <n v="1"/>
    <s v="Agawam River"/>
    <n v="42"/>
  </r>
  <r>
    <s v="132-1046B16"/>
    <m/>
    <x v="0"/>
    <s v="2697 CRAN HWY # 17"/>
    <n v="102"/>
    <s v="CASEY PATRICK"/>
    <s v="MR30"/>
    <s v="CONDO  MDL-05"/>
    <s v="132//1046/B16/"/>
    <n v="1.231E-2"/>
    <n v="1"/>
    <n v="1"/>
    <n v="1"/>
    <n v="1"/>
    <s v="SEPTIC"/>
    <n v="0"/>
    <n v="0"/>
    <n v="0"/>
    <s v="YES"/>
    <n v="0"/>
    <s v="132-1046B16"/>
    <m/>
    <m/>
    <s v="SEPTIC"/>
    <n v="0"/>
    <m/>
    <m/>
    <n v="1"/>
    <n v="1"/>
    <n v="2"/>
    <n v="1040"/>
    <n v="2"/>
    <m/>
    <m/>
    <m/>
    <m/>
    <m/>
    <m/>
    <m/>
    <m/>
    <m/>
    <m/>
    <n v="1"/>
    <n v="9.68"/>
    <n v="1"/>
    <s v="Agawam River"/>
    <n v="42"/>
  </r>
  <r>
    <s v="83-1010"/>
    <m/>
    <x v="0"/>
    <s v="672 MAIN ST  OFF"/>
    <n v="101"/>
    <s v="BUTLER DAVID J"/>
    <s v="MR30"/>
    <s v="ONE FAMILY"/>
    <s v="83//1010//"/>
    <n v="0.93608999999999998"/>
    <n v="1"/>
    <n v="1"/>
    <n v="1"/>
    <n v="1"/>
    <s v="SEPTIC"/>
    <n v="0"/>
    <n v="2"/>
    <n v="11700"/>
    <s v="NO_W1"/>
    <n v="11700"/>
    <s v="83-1010"/>
    <s v="Public Water,Septic"/>
    <s v="SEPTIC"/>
    <s v="SEPTIC"/>
    <n v="5850"/>
    <m/>
    <m/>
    <n v="1"/>
    <n v="1"/>
    <n v="3"/>
    <n v="1692"/>
    <n v="1.5"/>
    <m/>
    <m/>
    <m/>
    <m/>
    <m/>
    <m/>
    <m/>
    <m/>
    <m/>
    <m/>
    <n v="2"/>
    <n v="9.68"/>
    <n v="1"/>
    <s v="Broad Marsh River"/>
    <n v="43"/>
  </r>
  <r>
    <s v="129-LC5"/>
    <m/>
    <x v="0"/>
    <s v="2750B CRAN HWY"/>
    <n v="103"/>
    <s v="GARDEN HOMES ESTATES LLC"/>
    <m/>
    <s v="MOBILE HOM  MDL-00"/>
    <s v="129//LC5//"/>
    <n v="3.3852699999999998"/>
    <n v="18"/>
    <n v="18"/>
    <n v="18"/>
    <n v="18"/>
    <s v="SEPTIC"/>
    <n v="0"/>
    <n v="0"/>
    <n v="0"/>
    <s v="YES"/>
    <n v="0"/>
    <s v="129-LC5"/>
    <m/>
    <m/>
    <s v="SEPTIC"/>
    <n v="0"/>
    <m/>
    <m/>
    <n v="18"/>
    <n v="18"/>
    <n v="0"/>
    <n v="0"/>
    <n v="0"/>
    <m/>
    <m/>
    <m/>
    <m/>
    <m/>
    <m/>
    <m/>
    <m/>
    <m/>
    <m/>
    <n v="1"/>
    <n v="174.24"/>
    <n v="1"/>
    <s v="Agawam River"/>
    <n v="42"/>
  </r>
  <r>
    <s v="129B-1-7"/>
    <m/>
    <x v="0"/>
    <s v="20 LAKE VIEW DR"/>
    <n v="101"/>
    <s v="FEDERAL NATIONAL MORTGAGE"/>
    <s v="R130"/>
    <s v="ONE FAMILY"/>
    <s v="129/B1/7//"/>
    <n v="0.10892"/>
    <n v="1"/>
    <n v="1"/>
    <n v="1"/>
    <n v="1"/>
    <s v="SEPTIC"/>
    <n v="0"/>
    <n v="1"/>
    <n v="4600"/>
    <s v="YES"/>
    <n v="4600"/>
    <s v="129B-1-7"/>
    <s v="Public Water,Septic"/>
    <s v="SEPTIC"/>
    <s v="SEPTIC"/>
    <n v="4600"/>
    <m/>
    <m/>
    <n v="1"/>
    <n v="1"/>
    <n v="1"/>
    <n v="480"/>
    <n v="1"/>
    <m/>
    <m/>
    <m/>
    <m/>
    <m/>
    <m/>
    <m/>
    <m/>
    <m/>
    <m/>
    <n v="1"/>
    <n v="4.6463999999999999"/>
    <n v="1"/>
    <s v="Mill Pond"/>
    <n v="20"/>
  </r>
  <r>
    <s v="133A-46"/>
    <m/>
    <x v="0"/>
    <s v="16 WHIPPOORWILL WAY"/>
    <n v="101"/>
    <s v="GARFIELD MARIE"/>
    <s v="MR30"/>
    <s v="ONE FAMILY"/>
    <s v="133/A/46//"/>
    <n v="0.22986000000000001"/>
    <n v="1"/>
    <n v="1"/>
    <n v="1"/>
    <n v="1"/>
    <s v="SEPTIC"/>
    <n v="0"/>
    <n v="1"/>
    <n v="3300"/>
    <s v="YES"/>
    <n v="3300"/>
    <s v="133A-46"/>
    <s v="Public Water,Septic"/>
    <s v="SEPTIC"/>
    <s v="SEPTIC"/>
    <n v="3300"/>
    <m/>
    <m/>
    <n v="1"/>
    <n v="1"/>
    <n v="2"/>
    <n v="792"/>
    <n v="1"/>
    <m/>
    <m/>
    <m/>
    <m/>
    <m/>
    <m/>
    <m/>
    <m/>
    <m/>
    <m/>
    <n v="1"/>
    <n v="9.68"/>
    <n v="1"/>
    <s v="Agawam River"/>
    <n v="42"/>
  </r>
  <r>
    <s v="133A-24"/>
    <m/>
    <x v="0"/>
    <s v="13 WHIPPOORWILL WAY"/>
    <n v="101"/>
    <s v="SILVA KENNETH P"/>
    <s v="MR30"/>
    <s v="ONE FAMILY"/>
    <s v="133/A/24//"/>
    <n v="0.30214000000000002"/>
    <n v="1"/>
    <n v="1"/>
    <n v="1"/>
    <n v="1"/>
    <s v="SEPTIC"/>
    <n v="0"/>
    <n v="1"/>
    <n v="11500"/>
    <s v="YES"/>
    <n v="11500"/>
    <s v="133A-24"/>
    <s v="Public Water,Septic"/>
    <s v="SEPTIC"/>
    <s v="SEPTIC"/>
    <n v="11500"/>
    <m/>
    <m/>
    <n v="1"/>
    <n v="1"/>
    <n v="2"/>
    <n v="870"/>
    <n v="1"/>
    <m/>
    <m/>
    <m/>
    <m/>
    <m/>
    <m/>
    <m/>
    <m/>
    <m/>
    <m/>
    <n v="1"/>
    <n v="9.68"/>
    <n v="1"/>
    <s v="Agawam River"/>
    <n v="42"/>
  </r>
  <r>
    <s v="109-1014"/>
    <m/>
    <x v="0"/>
    <s v="6 TIHONET RD"/>
    <n v="903"/>
    <s v="TOWN OF WAREHAM"/>
    <s v="R60"/>
    <s v="MUNICIPAL  MDL-00"/>
    <s v="109//1014//"/>
    <n v="0.24251"/>
    <n v="0"/>
    <n v="0"/>
    <n v="0"/>
    <n v="0"/>
    <m/>
    <n v="0"/>
    <n v="0"/>
    <n v="0"/>
    <s v="YES"/>
    <n v="0"/>
    <s v="109-1014"/>
    <s v="Public Water,All Public,Septic"/>
    <s v="SEPTIC"/>
    <m/>
    <n v="0"/>
    <m/>
    <m/>
    <n v="0"/>
    <n v="0"/>
    <n v="0"/>
    <n v="0"/>
    <n v="0"/>
    <m/>
    <m/>
    <m/>
    <m/>
    <m/>
    <m/>
    <m/>
    <m/>
    <m/>
    <m/>
    <n v="1"/>
    <n v="0"/>
    <n v="1"/>
    <s v="Rose Brook"/>
    <n v="41"/>
  </r>
  <r>
    <s v="110-1017"/>
    <m/>
    <x v="0"/>
    <s v="2576 CRAN HWY"/>
    <n v="101"/>
    <s v="ATCHUE KATHLEEN BAPTISTE"/>
    <s v="SC"/>
    <s v="ONE FAMILY"/>
    <s v="110//1017//"/>
    <n v="1.5746199999999999"/>
    <n v="1"/>
    <n v="1"/>
    <n v="1"/>
    <n v="1"/>
    <s v="SEPTIC"/>
    <n v="0"/>
    <n v="1"/>
    <n v="3200"/>
    <s v="YES"/>
    <n v="3200"/>
    <s v="110-1017"/>
    <s v="Public Water,Septic"/>
    <s v="SEPTIC"/>
    <s v="SEPTIC"/>
    <n v="3200"/>
    <m/>
    <m/>
    <n v="1"/>
    <n v="1"/>
    <n v="3"/>
    <n v="1336"/>
    <n v="1.25"/>
    <m/>
    <m/>
    <m/>
    <m/>
    <m/>
    <m/>
    <m/>
    <m/>
    <m/>
    <m/>
    <n v="1"/>
    <n v="4.84"/>
    <n v="1"/>
    <s v="Parker Mills Pond"/>
    <n v="40"/>
  </r>
  <r>
    <s v="129B-1-43"/>
    <m/>
    <x v="0"/>
    <s v="7 LAKE VIEW DR"/>
    <n v="101"/>
    <s v="SCHWORM DANIEL R"/>
    <s v="R130"/>
    <s v="ONE FAMILY"/>
    <s v="129/B1/43//"/>
    <n v="0.14549000000000001"/>
    <n v="1"/>
    <n v="1"/>
    <n v="1"/>
    <n v="1"/>
    <s v="SEPTIC"/>
    <n v="0"/>
    <n v="1"/>
    <n v="600"/>
    <s v="YES"/>
    <n v="600"/>
    <s v="129B-1-43"/>
    <s v="Public Water,Gas,Septic"/>
    <s v="SEPTIC"/>
    <s v="SEPTIC"/>
    <n v="600"/>
    <m/>
    <m/>
    <n v="1"/>
    <n v="1"/>
    <n v="1"/>
    <n v="700"/>
    <n v="1"/>
    <m/>
    <m/>
    <m/>
    <m/>
    <m/>
    <m/>
    <m/>
    <m/>
    <m/>
    <m/>
    <n v="2"/>
    <n v="4.6463999999999999"/>
    <n v="1"/>
    <s v="Mill Pond"/>
    <n v="20"/>
  </r>
  <r>
    <s v="133-1003"/>
    <m/>
    <x v="0"/>
    <s v="2731 CRAN HWY"/>
    <n v="101"/>
    <s v="GOLEMO STEVEN A"/>
    <s v="SC"/>
    <s v="ONE FAMILY"/>
    <s v="133//1003//"/>
    <n v="3.2611400000000001"/>
    <n v="1"/>
    <n v="1"/>
    <n v="1"/>
    <n v="1"/>
    <s v="SEPTIC"/>
    <n v="0"/>
    <n v="0"/>
    <n v="0"/>
    <s v="YES"/>
    <n v="0"/>
    <s v="133-1003"/>
    <s v="Public Water,Septic"/>
    <s v="SEPTIC"/>
    <s v="SEPTIC"/>
    <n v="0"/>
    <m/>
    <m/>
    <n v="1"/>
    <n v="1"/>
    <n v="2"/>
    <n v="1022"/>
    <n v="1.5"/>
    <m/>
    <m/>
    <m/>
    <m/>
    <m/>
    <m/>
    <m/>
    <m/>
    <m/>
    <m/>
    <n v="1"/>
    <n v="9.68"/>
    <n v="1"/>
    <s v="Agawam River"/>
    <n v="42"/>
  </r>
  <r>
    <s v="133A-45"/>
    <m/>
    <x v="0"/>
    <s v="18 WHIPPOORWILL WAY"/>
    <n v="101"/>
    <s v="ZION MARK A"/>
    <s v="MR30"/>
    <s v="ONE FAMILY"/>
    <s v="133/A/45//"/>
    <n v="0.21265000000000001"/>
    <n v="1"/>
    <n v="1"/>
    <n v="1"/>
    <n v="1"/>
    <s v="SEPTIC"/>
    <n v="0"/>
    <n v="1"/>
    <n v="6900"/>
    <s v="YES"/>
    <n v="6900"/>
    <s v="133A-45"/>
    <s v="Public Water,Septic"/>
    <s v="SEPTIC"/>
    <s v="SEPTIC"/>
    <n v="6900"/>
    <m/>
    <m/>
    <n v="1"/>
    <n v="1"/>
    <n v="2"/>
    <n v="720"/>
    <n v="1"/>
    <m/>
    <m/>
    <m/>
    <m/>
    <m/>
    <m/>
    <m/>
    <m/>
    <m/>
    <m/>
    <n v="1"/>
    <n v="9.68"/>
    <n v="1"/>
    <s v="Agawam River"/>
    <n v="42"/>
  </r>
  <r>
    <s v="132-1046B8"/>
    <m/>
    <x v="0"/>
    <s v="2697 CRAN HWY # 24"/>
    <n v="102"/>
    <s v="INGRAM CLIFFORD B"/>
    <s v="MR30"/>
    <s v="CONDO  MDL-05"/>
    <s v="132//1046/B8/"/>
    <n v="1.234E-2"/>
    <n v="1"/>
    <n v="1"/>
    <n v="1"/>
    <n v="1"/>
    <s v="SEPTIC"/>
    <n v="0"/>
    <n v="0"/>
    <n v="0"/>
    <s v="YES"/>
    <n v="0"/>
    <s v="132-1046B8"/>
    <m/>
    <m/>
    <s v="SEPTIC"/>
    <n v="0"/>
    <m/>
    <m/>
    <n v="1"/>
    <n v="1"/>
    <n v="2"/>
    <n v="1040"/>
    <n v="2"/>
    <m/>
    <m/>
    <m/>
    <m/>
    <m/>
    <m/>
    <m/>
    <m/>
    <m/>
    <m/>
    <n v="1"/>
    <n v="9.68"/>
    <n v="1"/>
    <s v="Agawam River"/>
    <n v="42"/>
  </r>
  <r>
    <s v="83-H2"/>
    <m/>
    <x v="0"/>
    <s v="1 LINCOLN HILL TER"/>
    <n v="101"/>
    <s v="JARVIS LEAH"/>
    <s v="MR30"/>
    <s v="ONE FAMILY"/>
    <s v="83//H2//"/>
    <n v="0.86521000000000003"/>
    <n v="1"/>
    <n v="1"/>
    <n v="1"/>
    <n v="1"/>
    <s v="SEPTIC"/>
    <n v="0"/>
    <n v="0"/>
    <n v="0"/>
    <s v="YES"/>
    <n v="0"/>
    <s v="83-H2"/>
    <s v="Public Water,Septic"/>
    <s v="SEPTIC"/>
    <s v="SEPTIC"/>
    <n v="0"/>
    <m/>
    <m/>
    <n v="1"/>
    <n v="1"/>
    <n v="3"/>
    <n v="1788"/>
    <n v="1.5"/>
    <m/>
    <m/>
    <m/>
    <m/>
    <m/>
    <m/>
    <m/>
    <m/>
    <m/>
    <m/>
    <n v="1"/>
    <n v="9.68"/>
    <n v="1"/>
    <s v="Broad Marsh River"/>
    <n v="43"/>
  </r>
  <r>
    <s v="129B-1-31"/>
    <m/>
    <x v="0"/>
    <s v="68 GLEN CHARLIE RD"/>
    <n v="101"/>
    <s v="ATKOCIUS ALBERT"/>
    <s v="R130"/>
    <s v="ONE FAMILY"/>
    <s v="129/B1/31//"/>
    <n v="0.10019"/>
    <n v="1"/>
    <n v="1"/>
    <n v="1"/>
    <n v="1"/>
    <s v="SEPTIC"/>
    <n v="0"/>
    <n v="1"/>
    <n v="0"/>
    <s v="YES"/>
    <n v="0"/>
    <s v="129B-1-31"/>
    <s v="Public Water,Septic"/>
    <s v="SEPTIC"/>
    <s v="SEPTIC"/>
    <n v="0"/>
    <m/>
    <m/>
    <n v="1"/>
    <n v="1"/>
    <n v="2"/>
    <n v="676"/>
    <n v="1"/>
    <m/>
    <m/>
    <m/>
    <m/>
    <m/>
    <m/>
    <m/>
    <m/>
    <m/>
    <m/>
    <n v="1"/>
    <n v="4.6463999999999999"/>
    <n v="1"/>
    <s v="Mill Pond"/>
    <n v="20"/>
  </r>
  <r>
    <s v="132-1023"/>
    <m/>
    <x v="0"/>
    <s v="0 CRAN HWY  OFF"/>
    <n v="132"/>
    <s v="ELDREDGE DAVID WILLIAM"/>
    <s v="MR30"/>
    <s v="RES ACLNUD  MDL-00"/>
    <s v="132//1023//"/>
    <n v="8.6040000000000005E-2"/>
    <n v="0"/>
    <n v="0"/>
    <n v="0"/>
    <n v="0"/>
    <m/>
    <n v="0"/>
    <n v="0"/>
    <n v="0"/>
    <s v="YES"/>
    <n v="0"/>
    <s v="132-1023"/>
    <s v="Well,Septic"/>
    <s v="SEPTIC"/>
    <m/>
    <n v="0"/>
    <m/>
    <m/>
    <n v="0"/>
    <n v="0"/>
    <n v="0"/>
    <n v="0"/>
    <n v="0"/>
    <m/>
    <m/>
    <m/>
    <m/>
    <m/>
    <m/>
    <m/>
    <m/>
    <m/>
    <m/>
    <n v="1"/>
    <n v="0"/>
    <n v="1"/>
    <s v="Agawam River"/>
    <n v="42"/>
  </r>
  <r>
    <s v="129B-1-8"/>
    <m/>
    <x v="0"/>
    <s v="22 LAKE VIEW DR"/>
    <n v="101"/>
    <s v="AHERN ROBERT J"/>
    <s v="R13"/>
    <s v="ONE FAMILY"/>
    <s v="129/B1/8//"/>
    <n v="9.1050000000000006E-2"/>
    <n v="1"/>
    <n v="1"/>
    <n v="1"/>
    <n v="1"/>
    <s v="SEPTIC"/>
    <n v="0"/>
    <n v="1"/>
    <n v="400"/>
    <s v="YES"/>
    <n v="400"/>
    <s v="129B-1-8"/>
    <s v="Public Water,Septic"/>
    <s v="SEPTIC"/>
    <s v="SEPTIC"/>
    <n v="400"/>
    <m/>
    <m/>
    <n v="1"/>
    <n v="1"/>
    <n v="2"/>
    <n v="612"/>
    <n v="1"/>
    <m/>
    <m/>
    <m/>
    <m/>
    <m/>
    <m/>
    <m/>
    <m/>
    <m/>
    <m/>
    <n v="1"/>
    <n v="4.6463999999999999"/>
    <n v="1"/>
    <s v="Mill Pond"/>
    <n v="20"/>
  </r>
  <r>
    <s v="133-1001"/>
    <m/>
    <x v="0"/>
    <s v="2727 CRAN HWY"/>
    <n v="101"/>
    <s v="ADAMS JOSEPH F"/>
    <s v="SC"/>
    <s v="ONE FAMILY"/>
    <s v="133//1001//"/>
    <n v="1.45583"/>
    <n v="1"/>
    <n v="1"/>
    <n v="1"/>
    <n v="1"/>
    <s v="SEPTIC"/>
    <n v="0"/>
    <n v="1"/>
    <n v="21900"/>
    <s v="YES"/>
    <n v="21900"/>
    <s v="133-1001"/>
    <s v="Public Water,Septic"/>
    <s v="SEPTIC"/>
    <s v="SEPTIC"/>
    <n v="21900"/>
    <m/>
    <m/>
    <n v="1"/>
    <n v="1"/>
    <n v="2"/>
    <n v="1962"/>
    <n v="1.75"/>
    <m/>
    <m/>
    <m/>
    <m/>
    <m/>
    <m/>
    <m/>
    <m/>
    <m/>
    <m/>
    <n v="1"/>
    <n v="9.68"/>
    <n v="1"/>
    <s v="Agawam River"/>
    <n v="42"/>
  </r>
  <r>
    <s v="132-1046B7"/>
    <m/>
    <x v="0"/>
    <s v="2697 CRAN HWY # 25"/>
    <n v="102"/>
    <s v="DONAHUE MARILYN C TR OF THE"/>
    <s v="MR30"/>
    <s v="CONDO  MDL-05"/>
    <s v="132//1046/B7/"/>
    <n v="1.244E-2"/>
    <n v="1"/>
    <n v="1"/>
    <n v="1"/>
    <n v="1"/>
    <s v="SEPTIC"/>
    <n v="0"/>
    <n v="0"/>
    <n v="0"/>
    <s v="YES"/>
    <n v="0"/>
    <s v="132-1046B7"/>
    <m/>
    <m/>
    <s v="SEPTIC"/>
    <n v="0"/>
    <m/>
    <m/>
    <n v="1"/>
    <n v="1"/>
    <n v="2"/>
    <n v="1040"/>
    <n v="2"/>
    <m/>
    <m/>
    <m/>
    <m/>
    <m/>
    <m/>
    <m/>
    <m/>
    <m/>
    <m/>
    <n v="1"/>
    <n v="9.68"/>
    <n v="1"/>
    <s v="Agawam River"/>
    <n v="42"/>
  </r>
  <r>
    <s v="133-1011"/>
    <m/>
    <x v="0"/>
    <s v="2747 CRAN HWY"/>
    <n v="13"/>
    <s v="LAVERTY PETER"/>
    <s v="SC"/>
    <s v="PRI RES  MDL-95"/>
    <s v="133//1011//"/>
    <n v="1.32507"/>
    <n v="1"/>
    <n v="1"/>
    <n v="1"/>
    <n v="1"/>
    <s v="SEPTIC"/>
    <n v="0"/>
    <n v="2"/>
    <n v="19400"/>
    <s v="YES"/>
    <n v="19400"/>
    <s v="133-1011"/>
    <s v="All Public"/>
    <s v="SEWER"/>
    <s v="SEPTIC"/>
    <n v="9700"/>
    <m/>
    <m/>
    <n v="1"/>
    <n v="1"/>
    <n v="0"/>
    <n v="1668"/>
    <n v="1"/>
    <m/>
    <m/>
    <m/>
    <m/>
    <m/>
    <m/>
    <m/>
    <m/>
    <m/>
    <m/>
    <n v="1"/>
    <n v="9.68"/>
    <n v="1"/>
    <s v="Agawam River"/>
    <n v="42"/>
  </r>
  <r>
    <s v="132B-69"/>
    <m/>
    <x v="0"/>
    <s v="13 CRAN HWY  OFF"/>
    <n v="132"/>
    <s v="HAYES CONSTANCE J"/>
    <s v="MR30"/>
    <s v="RES ACLNUD  MDL-00"/>
    <s v="132/B/69//"/>
    <n v="0.51141999999999999"/>
    <n v="0"/>
    <n v="0"/>
    <n v="0"/>
    <n v="0"/>
    <m/>
    <n v="0"/>
    <n v="0"/>
    <n v="0"/>
    <s v="YES"/>
    <n v="0"/>
    <s v="132B-69"/>
    <s v="Public Water,Septic"/>
    <s v="SEPTIC"/>
    <m/>
    <n v="0"/>
    <m/>
    <m/>
    <n v="0"/>
    <n v="0"/>
    <n v="0"/>
    <n v="0"/>
    <n v="0"/>
    <m/>
    <m/>
    <m/>
    <m/>
    <m/>
    <m/>
    <m/>
    <m/>
    <m/>
    <m/>
    <n v="1"/>
    <n v="0"/>
    <n v="1"/>
    <s v="Bog Stream"/>
    <n v="35"/>
  </r>
  <r>
    <s v="132-MR1"/>
    <m/>
    <x v="0"/>
    <s v="2 MAYFLOWER RIDGE DR"/>
    <n v="101"/>
    <s v="GOLD DAVID C"/>
    <s v="SC"/>
    <s v="ONE FAMILY"/>
    <s v="132//MR1//"/>
    <n v="1.02728"/>
    <n v="1"/>
    <n v="1"/>
    <n v="1"/>
    <n v="1"/>
    <s v="SEPTIC"/>
    <n v="0"/>
    <n v="0"/>
    <n v="0"/>
    <s v="YES"/>
    <n v="0"/>
    <s v="132-MR1"/>
    <s v="All Public"/>
    <s v="SEWER"/>
    <s v="SEPTIC"/>
    <n v="0"/>
    <m/>
    <m/>
    <n v="1"/>
    <n v="1"/>
    <n v="3"/>
    <n v="2220"/>
    <n v="2"/>
    <m/>
    <m/>
    <m/>
    <m/>
    <m/>
    <m/>
    <m/>
    <m/>
    <m/>
    <m/>
    <n v="1"/>
    <n v="9.68"/>
    <n v="1"/>
    <s v="Agawam River"/>
    <n v="42"/>
  </r>
  <r>
    <s v="133-1005"/>
    <m/>
    <x v="0"/>
    <s v="2741 CRAN HWY"/>
    <n v="322"/>
    <s v="DIANTONIO GUY G TRUSTEE"/>
    <s v="SC"/>
    <s v="STORE/SHOP  MDL-94"/>
    <s v="133//1005//"/>
    <n v="0.63683000000000001"/>
    <n v="1"/>
    <n v="1"/>
    <n v="1"/>
    <n v="1"/>
    <s v="SEPTIC"/>
    <n v="0"/>
    <n v="1"/>
    <n v="1300"/>
    <s v="YES"/>
    <n v="1300"/>
    <s v="133-1005"/>
    <s v="All Public"/>
    <s v="SEWER"/>
    <s v="SEPTIC"/>
    <n v="1300"/>
    <m/>
    <m/>
    <n v="1"/>
    <n v="1"/>
    <n v="0"/>
    <n v="2150"/>
    <n v="1"/>
    <m/>
    <m/>
    <m/>
    <m/>
    <m/>
    <m/>
    <m/>
    <m/>
    <m/>
    <m/>
    <n v="4"/>
    <n v="9.68"/>
    <n v="1"/>
    <s v="Agawam River"/>
    <n v="42"/>
  </r>
  <r>
    <s v="132-1016"/>
    <m/>
    <x v="0"/>
    <s v="2597 CRAN HWY"/>
    <n v="101"/>
    <s v="PRADA MELVIN M"/>
    <s v="SC"/>
    <s v="ONE FAMILY"/>
    <s v="132//1016//"/>
    <n v="0.97474000000000005"/>
    <n v="1"/>
    <n v="1"/>
    <n v="1"/>
    <n v="1"/>
    <s v="SEPTIC"/>
    <n v="0"/>
    <n v="1"/>
    <n v="5200"/>
    <s v="YES"/>
    <n v="5200"/>
    <s v="132-1016"/>
    <s v="Public Water,Gas,Septic"/>
    <s v="SEPTIC"/>
    <s v="SEPTIC"/>
    <n v="5200"/>
    <m/>
    <m/>
    <n v="1"/>
    <n v="1"/>
    <n v="3"/>
    <n v="1707"/>
    <n v="1"/>
    <m/>
    <m/>
    <m/>
    <m/>
    <m/>
    <m/>
    <m/>
    <m/>
    <m/>
    <m/>
    <n v="1"/>
    <n v="9.68"/>
    <n v="1"/>
    <s v="Agawam River"/>
    <n v="42"/>
  </r>
  <r>
    <s v="133A-23"/>
    <m/>
    <x v="0"/>
    <s v="15 WHIPPOORWILL WAY"/>
    <n v="101"/>
    <s v="AYALA JOHN R"/>
    <s v="SC"/>
    <s v="ONE FAMILY"/>
    <s v="133/A/23//"/>
    <n v="0.29308000000000001"/>
    <n v="1"/>
    <n v="1"/>
    <n v="1"/>
    <n v="1"/>
    <s v="SEPTIC"/>
    <n v="0"/>
    <n v="1"/>
    <n v="7200"/>
    <s v="YES"/>
    <n v="7200"/>
    <s v="133A-23"/>
    <s v="Public Water,Septic"/>
    <s v="SEPTIC"/>
    <s v="SEPTIC"/>
    <n v="7200"/>
    <m/>
    <m/>
    <n v="1"/>
    <n v="1"/>
    <n v="4"/>
    <n v="1451"/>
    <n v="1"/>
    <m/>
    <m/>
    <m/>
    <m/>
    <m/>
    <m/>
    <m/>
    <m/>
    <m/>
    <m/>
    <n v="1"/>
    <n v="9.68"/>
    <n v="1"/>
    <s v="Agawam River"/>
    <n v="42"/>
  </r>
  <r>
    <s v="132-1046B6"/>
    <m/>
    <x v="0"/>
    <s v="2697 CRAN HWY # 26"/>
    <n v="102"/>
    <s v="STREETER JEFFREY W"/>
    <s v="MR30"/>
    <s v="CONDO  MDL-05"/>
    <s v="132//1046/B6/"/>
    <n v="1.209E-2"/>
    <n v="1"/>
    <n v="1"/>
    <n v="1"/>
    <n v="1"/>
    <s v="SEPTIC"/>
    <n v="0"/>
    <n v="0"/>
    <n v="0"/>
    <s v="YES"/>
    <n v="0"/>
    <s v="132-1046B6"/>
    <m/>
    <m/>
    <s v="SEPTIC"/>
    <n v="0"/>
    <m/>
    <m/>
    <n v="1"/>
    <n v="1"/>
    <n v="2"/>
    <n v="1040"/>
    <n v="2"/>
    <m/>
    <m/>
    <m/>
    <m/>
    <m/>
    <m/>
    <m/>
    <m/>
    <m/>
    <m/>
    <n v="1"/>
    <n v="9.68"/>
    <n v="1"/>
    <s v="Agawam River"/>
    <n v="42"/>
  </r>
  <r>
    <s v="133-1004"/>
    <m/>
    <x v="0"/>
    <s v="2739 CRAN HWY"/>
    <n v="301"/>
    <s v="REDS PROPERTIES INC"/>
    <s v="SC"/>
    <s v="MOTELS  MDL-94"/>
    <s v="133//1004//"/>
    <n v="0.81235999999999997"/>
    <n v="1"/>
    <n v="1"/>
    <n v="1"/>
    <n v="1"/>
    <s v="SEPTIC"/>
    <n v="0"/>
    <n v="1"/>
    <n v="21500"/>
    <s v="YES"/>
    <n v="21500"/>
    <s v="133-1004"/>
    <s v="All Public"/>
    <s v="SEWER"/>
    <s v="SEPTIC"/>
    <n v="21500"/>
    <m/>
    <m/>
    <n v="1"/>
    <n v="1"/>
    <n v="9"/>
    <n v="3901"/>
    <n v="1"/>
    <m/>
    <m/>
    <m/>
    <m/>
    <m/>
    <m/>
    <m/>
    <m/>
    <m/>
    <m/>
    <n v="1"/>
    <n v="9.68"/>
    <n v="1"/>
    <s v="Agawam River"/>
    <n v="42"/>
  </r>
  <r>
    <s v="132B-59"/>
    <m/>
    <x v="0"/>
    <s v="14 CRAN HWY  OFF"/>
    <n v="132"/>
    <s v="HAYES CONSTANCE J"/>
    <s v="MR30"/>
    <s v="RES ACLNUD  MDL-00"/>
    <s v="132/B/59//"/>
    <n v="8.9770000000000003E-2"/>
    <n v="0"/>
    <n v="0"/>
    <n v="0"/>
    <n v="0"/>
    <m/>
    <n v="0"/>
    <n v="0"/>
    <n v="0"/>
    <s v="YES"/>
    <n v="0"/>
    <s v="132B-59"/>
    <s v="Public Water,Septic"/>
    <s v="SEPTIC"/>
    <m/>
    <n v="0"/>
    <m/>
    <m/>
    <n v="0"/>
    <n v="0"/>
    <n v="0"/>
    <n v="0"/>
    <n v="0"/>
    <m/>
    <m/>
    <m/>
    <m/>
    <m/>
    <m/>
    <m/>
    <m/>
    <m/>
    <m/>
    <n v="1"/>
    <n v="0"/>
    <n v="1"/>
    <s v="Bog Stream"/>
    <n v="35"/>
  </r>
  <r>
    <s v="83-HA"/>
    <m/>
    <x v="0"/>
    <s v="0 LINCOLN HILL TER"/>
    <n v="132"/>
    <s v="HEALY ROBERT"/>
    <s v="MR30"/>
    <s v="RES ACLNUD  MDL-00"/>
    <s v="83//HA//"/>
    <n v="2.332E-2"/>
    <n v="0"/>
    <n v="0"/>
    <n v="0"/>
    <n v="0"/>
    <m/>
    <n v="0"/>
    <n v="0"/>
    <n v="0"/>
    <s v="YES"/>
    <n v="0"/>
    <s v="83-HA"/>
    <m/>
    <m/>
    <m/>
    <n v="0"/>
    <m/>
    <m/>
    <n v="0"/>
    <n v="0"/>
    <n v="0"/>
    <n v="0"/>
    <n v="0"/>
    <m/>
    <m/>
    <m/>
    <m/>
    <m/>
    <m/>
    <m/>
    <m/>
    <m/>
    <m/>
    <n v="1"/>
    <n v="0"/>
    <n v="1"/>
    <s v="Broad Marsh River"/>
    <n v="43"/>
  </r>
  <r>
    <s v="132-1032"/>
    <m/>
    <x v="0"/>
    <s v="2661 CRAN HWY"/>
    <n v="710"/>
    <s v="DEGRENIER ROSEANN"/>
    <s v="SC"/>
    <s v="CRANBERRY  MDL-00"/>
    <s v="132//1032//"/>
    <n v="14.35257"/>
    <n v="1"/>
    <n v="1"/>
    <n v="1"/>
    <n v="1"/>
    <s v="SEPTIC"/>
    <n v="0"/>
    <n v="0"/>
    <n v="0"/>
    <s v="YES"/>
    <n v="0"/>
    <s v="132-1032"/>
    <m/>
    <m/>
    <s v="SEPTIC"/>
    <n v="0"/>
    <m/>
    <m/>
    <n v="1"/>
    <n v="1"/>
    <n v="0"/>
    <n v="0"/>
    <n v="0"/>
    <m/>
    <m/>
    <m/>
    <m/>
    <m/>
    <m/>
    <m/>
    <m/>
    <m/>
    <m/>
    <n v="1"/>
    <n v="9.68"/>
    <n v="1"/>
    <s v="Bog Stream"/>
    <n v="35"/>
  </r>
  <r>
    <s v="84-1039"/>
    <m/>
    <x v="0"/>
    <s v="609 MAIN ST"/>
    <n v="101"/>
    <s v="DAVIS WILLIAM F LIFE ESTATE"/>
    <s v="SC"/>
    <s v="ONE FAMILY"/>
    <s v="84//1039//"/>
    <n v="0.98094999999999999"/>
    <n v="1"/>
    <n v="1"/>
    <n v="1"/>
    <n v="1"/>
    <s v="SEPTIC"/>
    <n v="0"/>
    <n v="1"/>
    <n v="800"/>
    <s v="YES"/>
    <n v="800"/>
    <s v="84-1039"/>
    <s v="Public Water,Septic"/>
    <s v="SEPTIC"/>
    <s v="SEPTIC"/>
    <n v="800"/>
    <m/>
    <m/>
    <n v="1"/>
    <n v="1"/>
    <n v="4"/>
    <n v="1812"/>
    <n v="2.2999999999999998"/>
    <m/>
    <m/>
    <m/>
    <m/>
    <m/>
    <m/>
    <m/>
    <m/>
    <m/>
    <m/>
    <n v="1"/>
    <n v="9.68"/>
    <n v="1"/>
    <s v="Broad Marsh River"/>
    <n v="43"/>
  </r>
  <r>
    <s v="129B-1-32"/>
    <m/>
    <x v="0"/>
    <s v="70 GLEN CHARLIE RD"/>
    <n v="106"/>
    <s v="ATKOCIUS ALBERT"/>
    <s v="R130"/>
    <s v="AC LND IMP  MDL-00"/>
    <s v="129/B1/32//"/>
    <n v="0.11032"/>
    <n v="1"/>
    <n v="1"/>
    <n v="1"/>
    <n v="1"/>
    <s v="SEPTIC"/>
    <n v="0"/>
    <n v="0"/>
    <n v="0"/>
    <s v="YES"/>
    <n v="0"/>
    <s v="129B-1-32"/>
    <m/>
    <m/>
    <s v="SEPTIC"/>
    <n v="0"/>
    <m/>
    <m/>
    <n v="1"/>
    <n v="1"/>
    <n v="0"/>
    <n v="0"/>
    <n v="0"/>
    <m/>
    <m/>
    <m/>
    <m/>
    <m/>
    <m/>
    <m/>
    <m/>
    <m/>
    <m/>
    <n v="1"/>
    <n v="4.6463999999999999"/>
    <n v="1"/>
    <s v="Mill Pond"/>
    <n v="20"/>
  </r>
  <r>
    <s v="129B-1-9"/>
    <m/>
    <x v="0"/>
    <s v="24 LAKE VIEW DR"/>
    <n v="132"/>
    <s v="PERRY ANTONIO"/>
    <s v="R130"/>
    <s v="RES ACLNUD  MDL-00"/>
    <s v="129/B1/9//"/>
    <n v="8.6569999999999994E-2"/>
    <n v="0"/>
    <n v="0"/>
    <n v="0"/>
    <n v="0"/>
    <m/>
    <n v="0"/>
    <n v="0"/>
    <n v="0"/>
    <s v="YES"/>
    <n v="0"/>
    <s v="129B-1-9"/>
    <m/>
    <m/>
    <m/>
    <n v="0"/>
    <m/>
    <m/>
    <n v="0"/>
    <n v="0"/>
    <n v="0"/>
    <n v="0"/>
    <n v="0"/>
    <m/>
    <m/>
    <m/>
    <m/>
    <m/>
    <m/>
    <m/>
    <m/>
    <m/>
    <m/>
    <n v="1"/>
    <n v="0"/>
    <n v="1"/>
    <s v="Mill Pond"/>
    <n v="20"/>
  </r>
  <r>
    <s v="132-1046B5"/>
    <m/>
    <x v="0"/>
    <s v="2697 CRAN HWY # 27"/>
    <n v="102"/>
    <s v="HELMRICH ELLEN M"/>
    <s v="MR30"/>
    <s v="CONDO  MDL-05"/>
    <s v="132//1046/B5/"/>
    <n v="1.2319999999999999E-2"/>
    <n v="1"/>
    <n v="1"/>
    <n v="1"/>
    <n v="1"/>
    <s v="SEPTIC"/>
    <n v="0"/>
    <n v="0"/>
    <n v="0"/>
    <s v="YES"/>
    <n v="0"/>
    <s v="132-1046B5"/>
    <m/>
    <m/>
    <s v="SEPTIC"/>
    <n v="0"/>
    <m/>
    <m/>
    <n v="1"/>
    <n v="1"/>
    <n v="2"/>
    <n v="1040"/>
    <n v="2"/>
    <m/>
    <m/>
    <m/>
    <m/>
    <m/>
    <m/>
    <m/>
    <m/>
    <m/>
    <m/>
    <n v="1"/>
    <n v="9.68"/>
    <n v="1"/>
    <s v="Agawam River"/>
    <n v="42"/>
  </r>
  <r>
    <s v="UNK1610"/>
    <s v="FEE"/>
    <x v="0"/>
    <s v="MAIN ST"/>
    <n v="0"/>
    <m/>
    <m/>
    <m/>
    <m/>
    <n v="4.5199999999999997E-2"/>
    <n v="0"/>
    <n v="0"/>
    <n v="0"/>
    <n v="0"/>
    <m/>
    <n v="0"/>
    <n v="0"/>
    <n v="0"/>
    <s v="NO_W2"/>
    <n v="0"/>
    <m/>
    <m/>
    <m/>
    <m/>
    <n v="0"/>
    <m/>
    <m/>
    <n v="0"/>
    <n v="0"/>
    <n v="0"/>
    <n v="0"/>
    <n v="0"/>
    <s v="Not in new Assr DB, Makepe?, old info"/>
    <m/>
    <m/>
    <m/>
    <m/>
    <m/>
    <m/>
    <m/>
    <m/>
    <m/>
    <n v="1"/>
    <n v="0"/>
    <n v="1"/>
    <s v="Broad Marsh River"/>
    <n v="43"/>
  </r>
  <r>
    <s v="132-1013"/>
    <m/>
    <x v="0"/>
    <s v="2589 CRAN HWY"/>
    <n v="101"/>
    <s v="TOMASIK SAMUEL F JR"/>
    <s v="SC"/>
    <s v="ONE FAMILY"/>
    <s v="132//1013//"/>
    <n v="0.53161999999999998"/>
    <n v="1"/>
    <n v="1"/>
    <n v="1"/>
    <n v="1"/>
    <s v="SEPTIC"/>
    <n v="0"/>
    <n v="1"/>
    <n v="6600"/>
    <s v="YES"/>
    <n v="6600"/>
    <s v="132-1013"/>
    <s v="Public Water,Septic"/>
    <s v="SEPTIC"/>
    <s v="SEPTIC"/>
    <n v="6600"/>
    <m/>
    <m/>
    <n v="1"/>
    <n v="1"/>
    <n v="4"/>
    <n v="1434"/>
    <n v="1.5"/>
    <m/>
    <m/>
    <m/>
    <m/>
    <m/>
    <m/>
    <m/>
    <m/>
    <m/>
    <m/>
    <n v="1"/>
    <n v="9.68"/>
    <n v="1"/>
    <s v="Agawam River"/>
    <n v="42"/>
  </r>
  <r>
    <s v="129-1045"/>
    <m/>
    <x v="0"/>
    <s v="26 SPECTACLE POND RD"/>
    <n v="101"/>
    <s v="WESTGATE RONALD W"/>
    <s v="R130"/>
    <s v="ONE FAMILY"/>
    <s v="129//1045//"/>
    <n v="0.59419"/>
    <n v="0"/>
    <n v="0"/>
    <n v="0"/>
    <n v="0"/>
    <m/>
    <n v="0"/>
    <n v="0"/>
    <n v="0"/>
    <s v="YES"/>
    <n v="0"/>
    <s v="129-1045"/>
    <s v="Well,Septic"/>
    <s v="SEPTIC"/>
    <m/>
    <n v="0"/>
    <m/>
    <m/>
    <n v="0"/>
    <n v="0"/>
    <n v="2"/>
    <n v="1300"/>
    <n v="1"/>
    <m/>
    <m/>
    <m/>
    <m/>
    <m/>
    <m/>
    <m/>
    <m/>
    <m/>
    <m/>
    <n v="0"/>
    <n v="0"/>
    <n v="1"/>
    <s v="Spectacle Pond"/>
    <n v="38"/>
  </r>
  <r>
    <s v="129B-1-45"/>
    <m/>
    <x v="0"/>
    <s v="13 LAKE VIEW DR"/>
    <n v="101"/>
    <s v="PERRY ANTONIA"/>
    <s v="R130"/>
    <s v="ONE FAMILY"/>
    <s v="129/B1/45//"/>
    <n v="0.13664000000000001"/>
    <n v="1"/>
    <n v="1"/>
    <n v="1"/>
    <n v="1"/>
    <s v="SEPTIC"/>
    <n v="0"/>
    <n v="1"/>
    <n v="500"/>
    <s v="NO_W1"/>
    <n v="500"/>
    <s v="129B-1-45"/>
    <s v="Public Water,Septic"/>
    <s v="SEPTIC"/>
    <s v="SEPTIC"/>
    <n v="500"/>
    <m/>
    <m/>
    <n v="1"/>
    <n v="1"/>
    <n v="2"/>
    <n v="336"/>
    <n v="1"/>
    <m/>
    <m/>
    <m/>
    <m/>
    <m/>
    <m/>
    <m/>
    <m/>
    <m/>
    <m/>
    <n v="2"/>
    <n v="4.6463999999999999"/>
    <n v="1"/>
    <s v="Mill Pond"/>
    <n v="20"/>
  </r>
  <r>
    <s v="109A-2-1042"/>
    <m/>
    <x v="0"/>
    <s v="2537 CRAN HWY"/>
    <n v="333"/>
    <s v="KBS REALTY LLC"/>
    <s v="SC"/>
    <s v="FUEL SV/PR"/>
    <s v="109/A2/1042//"/>
    <n v="0.39006000000000002"/>
    <n v="0"/>
    <n v="0"/>
    <n v="1"/>
    <n v="1"/>
    <s v="SEWER"/>
    <n v="1"/>
    <n v="1"/>
    <n v="38300"/>
    <s v="NO_W1"/>
    <n v="0"/>
    <s v="109A-2-1042"/>
    <s v="All Public"/>
    <s v="SEWER"/>
    <s v="SEWER"/>
    <n v="38300"/>
    <m/>
    <m/>
    <n v="0"/>
    <n v="0"/>
    <n v="0"/>
    <n v="1510"/>
    <n v="1"/>
    <m/>
    <m/>
    <m/>
    <m/>
    <m/>
    <m/>
    <m/>
    <m/>
    <m/>
    <m/>
    <n v="2"/>
    <n v="0"/>
    <n v="1"/>
    <s v="Rose Brook"/>
    <n v="41"/>
  </r>
  <r>
    <s v="83-1015"/>
    <m/>
    <x v="0"/>
    <s v="656 MAIN ST"/>
    <n v="131"/>
    <s v="KUCHARSKI SHIRLEY"/>
    <s v="MR30"/>
    <s v="RES ACLNPO  MDL-00"/>
    <s v="83//1015//"/>
    <n v="0.36357"/>
    <n v="0"/>
    <n v="0"/>
    <n v="0"/>
    <n v="0"/>
    <m/>
    <n v="0"/>
    <n v="0"/>
    <n v="0"/>
    <s v="YES"/>
    <n v="0"/>
    <s v="83-1015"/>
    <m/>
    <m/>
    <m/>
    <n v="0"/>
    <m/>
    <m/>
    <n v="0"/>
    <n v="0"/>
    <n v="0"/>
    <n v="0"/>
    <n v="0"/>
    <m/>
    <m/>
    <m/>
    <m/>
    <m/>
    <m/>
    <m/>
    <m/>
    <m/>
    <m/>
    <n v="1"/>
    <n v="0"/>
    <n v="1"/>
    <s v="Broad Marsh River"/>
    <n v="43"/>
  </r>
  <r>
    <s v="132-1024"/>
    <m/>
    <x v="0"/>
    <s v="11 CRAN HWY"/>
    <n v="101"/>
    <s v="ELDREDGE DAVID WILLIAM"/>
    <s v="MR30"/>
    <s v="ONE FAMILY"/>
    <s v="132//1024//"/>
    <n v="1.4594800000000001"/>
    <n v="1"/>
    <n v="1"/>
    <n v="1"/>
    <n v="1"/>
    <s v="SEPTIC"/>
    <n v="0"/>
    <n v="0"/>
    <n v="0"/>
    <s v="YES"/>
    <n v="0"/>
    <s v="132-1024"/>
    <s v="Well,Septic"/>
    <s v="SEPTIC"/>
    <s v="SEPTIC"/>
    <n v="0"/>
    <m/>
    <m/>
    <n v="1"/>
    <n v="1"/>
    <n v="2"/>
    <n v="997"/>
    <n v="1"/>
    <m/>
    <m/>
    <m/>
    <m/>
    <m/>
    <m/>
    <m/>
    <m/>
    <m/>
    <m/>
    <n v="1"/>
    <n v="9.68"/>
    <n v="1"/>
    <s v="Agawam River"/>
    <n v="42"/>
  </r>
  <r>
    <s v="132-1046B4"/>
    <m/>
    <x v="0"/>
    <s v="2697 CRAN HWY # 28"/>
    <n v="102"/>
    <s v="SENNOTT IRENE A"/>
    <s v="MR30"/>
    <s v="CONDO  MDL-05"/>
    <s v="132//1046/B4/"/>
    <n v="1.2630000000000001E-2"/>
    <n v="1"/>
    <n v="1"/>
    <n v="1"/>
    <n v="1"/>
    <s v="SEPTIC"/>
    <n v="0"/>
    <n v="0"/>
    <n v="0"/>
    <s v="YES"/>
    <n v="0"/>
    <s v="132-1046B4"/>
    <m/>
    <m/>
    <s v="SEPTIC"/>
    <n v="0"/>
    <m/>
    <m/>
    <n v="1"/>
    <n v="1"/>
    <n v="2"/>
    <n v="1040"/>
    <n v="2"/>
    <m/>
    <m/>
    <m/>
    <m/>
    <m/>
    <m/>
    <m/>
    <m/>
    <m/>
    <m/>
    <n v="1"/>
    <n v="9.68"/>
    <n v="1"/>
    <s v="Agawam River"/>
    <n v="42"/>
  </r>
  <r>
    <s v="133A-22"/>
    <m/>
    <x v="0"/>
    <s v="17 WHIPPOORWILL WAY"/>
    <n v="101"/>
    <s v="KASPAR PAUL F"/>
    <s v="SC"/>
    <s v="ONE FAMILY"/>
    <s v="133/A/22//"/>
    <n v="0.23879"/>
    <n v="1"/>
    <n v="1"/>
    <n v="1"/>
    <n v="1"/>
    <s v="SEPTIC"/>
    <n v="0"/>
    <n v="1"/>
    <n v="8900"/>
    <s v="YES"/>
    <n v="8900"/>
    <s v="133A-22"/>
    <s v="Public Water,Septic"/>
    <s v="SEPTIC"/>
    <s v="SEPTIC"/>
    <n v="8900"/>
    <m/>
    <m/>
    <n v="1"/>
    <n v="1"/>
    <n v="2"/>
    <n v="816"/>
    <n v="1"/>
    <m/>
    <m/>
    <m/>
    <m/>
    <m/>
    <m/>
    <m/>
    <m/>
    <m/>
    <m/>
    <n v="1"/>
    <n v="9.68"/>
    <n v="1"/>
    <s v="Agawam River"/>
    <n v="42"/>
  </r>
  <r>
    <s v="129A-1-108"/>
    <m/>
    <x v="0"/>
    <s v="45 AGAWAM LAKE SHORE DR"/>
    <n v="132"/>
    <s v="AGAWAM LAKE IMPROVEMENT ASSOC"/>
    <s v="R130"/>
    <s v="RES ACLNUD  MDL-00"/>
    <s v="129/A1/108//"/>
    <n v="0.16875000000000001"/>
    <n v="0"/>
    <n v="0"/>
    <n v="0"/>
    <n v="0"/>
    <m/>
    <n v="0"/>
    <n v="0"/>
    <n v="0"/>
    <s v="YES"/>
    <n v="0"/>
    <s v="129A-1-108"/>
    <m/>
    <m/>
    <m/>
    <n v="0"/>
    <m/>
    <m/>
    <n v="0"/>
    <n v="0"/>
    <n v="0"/>
    <n v="0"/>
    <n v="0"/>
    <m/>
    <m/>
    <m/>
    <m/>
    <m/>
    <m/>
    <m/>
    <m/>
    <m/>
    <m/>
    <n v="1"/>
    <n v="0"/>
    <n v="1"/>
    <s v="Mill Pond"/>
    <n v="20"/>
  </r>
  <r>
    <s v="129A-1-107"/>
    <m/>
    <x v="0"/>
    <s v="43 AGAWAM LAKE SHORE DR"/>
    <n v="111"/>
    <s v="WESSLING DEBORAH ANN"/>
    <s v="R130"/>
    <s v="APT 4-8  MDL-01"/>
    <s v="129/A1/107//"/>
    <n v="0.47153"/>
    <n v="1"/>
    <n v="1"/>
    <n v="1"/>
    <n v="1"/>
    <s v="SEPTIC"/>
    <n v="0"/>
    <n v="2"/>
    <n v="23500"/>
    <s v="NO_W1"/>
    <n v="23500"/>
    <s v="129A-1-107"/>
    <s v="Public Water,Septic"/>
    <s v="SEPTIC"/>
    <s v="SEPTIC"/>
    <n v="11750"/>
    <m/>
    <m/>
    <n v="1"/>
    <n v="1"/>
    <n v="1"/>
    <n v="624"/>
    <n v="1"/>
    <m/>
    <m/>
    <m/>
    <m/>
    <m/>
    <m/>
    <m/>
    <m/>
    <m/>
    <m/>
    <n v="2"/>
    <n v="4.6463999999999999"/>
    <n v="1"/>
    <s v="Mill Pond"/>
    <n v="20"/>
  </r>
  <r>
    <s v="83-B2"/>
    <m/>
    <x v="0"/>
    <s v="680 MAIN ST"/>
    <n v="101"/>
    <s v="MAXIM ELIZABETH B &amp; DAVID"/>
    <s v="MR30"/>
    <s v="ONE FAMILY"/>
    <s v="83//B2//"/>
    <n v="0.62095"/>
    <n v="1"/>
    <n v="1"/>
    <n v="1"/>
    <n v="1"/>
    <s v="SEPTIC"/>
    <n v="0"/>
    <n v="1"/>
    <n v="11300"/>
    <s v="YES"/>
    <n v="11300"/>
    <s v="83-B2"/>
    <s v="Public Water,Septic"/>
    <s v="SEPTIC"/>
    <s v="SEPTIC"/>
    <n v="11300"/>
    <m/>
    <m/>
    <n v="1"/>
    <n v="1"/>
    <n v="3"/>
    <n v="1126"/>
    <n v="1"/>
    <m/>
    <m/>
    <m/>
    <m/>
    <m/>
    <m/>
    <m/>
    <m/>
    <m/>
    <m/>
    <n v="1"/>
    <n v="9.68"/>
    <n v="1"/>
    <s v="Broad Marsh River"/>
    <n v="43"/>
  </r>
  <r>
    <s v="84-1036"/>
    <m/>
    <x v="0"/>
    <s v="615 MAIN ST"/>
    <n v="101"/>
    <s v="ALANDER FRANCIS E"/>
    <s v="SC"/>
    <s v="ONE FAMILY"/>
    <s v="84//1036//"/>
    <n v="0.34512999999999999"/>
    <n v="1"/>
    <n v="1"/>
    <n v="1"/>
    <n v="1"/>
    <s v="SEPTIC"/>
    <n v="0"/>
    <n v="1"/>
    <n v="2300"/>
    <s v="YES"/>
    <n v="2300"/>
    <s v="84-1036"/>
    <s v="Public Water,Septic"/>
    <s v="SEPTIC"/>
    <s v="SEPTIC"/>
    <n v="2300"/>
    <m/>
    <m/>
    <n v="1"/>
    <n v="1"/>
    <n v="3"/>
    <n v="1389"/>
    <n v="2"/>
    <m/>
    <m/>
    <m/>
    <m/>
    <m/>
    <m/>
    <m/>
    <m/>
    <m/>
    <m/>
    <n v="1"/>
    <n v="9.68"/>
    <n v="1"/>
    <s v="Broad Marsh River"/>
    <n v="43"/>
  </r>
  <r>
    <s v="133A-3-5"/>
    <m/>
    <x v="0"/>
    <s v="5E PHEASANT AVE"/>
    <n v="102"/>
    <s v="WALES NATHANIEL B III"/>
    <s v="MR30"/>
    <s v="CONDO  MDL-05"/>
    <s v="133/A/3/5/"/>
    <n v="5.6499999999999996E-3"/>
    <n v="1"/>
    <n v="1"/>
    <n v="1"/>
    <n v="1"/>
    <s v="SEPTIC"/>
    <n v="0"/>
    <n v="0"/>
    <n v="0"/>
    <s v="YES"/>
    <n v="0"/>
    <s v="133A-3-5"/>
    <m/>
    <m/>
    <s v="SEPTIC"/>
    <n v="0"/>
    <m/>
    <m/>
    <n v="1"/>
    <n v="1"/>
    <n v="1"/>
    <n v="308"/>
    <n v="2"/>
    <m/>
    <m/>
    <m/>
    <m/>
    <m/>
    <m/>
    <m/>
    <m/>
    <m/>
    <m/>
    <n v="0"/>
    <n v="9.68"/>
    <n v="1"/>
    <s v="Agawam River"/>
    <n v="42"/>
  </r>
  <r>
    <s v="132-1046B3"/>
    <m/>
    <x v="0"/>
    <s v="2697 CRAN HWY # 29"/>
    <n v="102"/>
    <s v="SMOLINSKY SHARON"/>
    <s v="MR30"/>
    <s v="CONDO  MDL-05"/>
    <s v="132//1046/B3/"/>
    <n v="1.235E-2"/>
    <n v="1"/>
    <n v="1"/>
    <n v="1"/>
    <n v="1"/>
    <s v="SEPTIC"/>
    <n v="0"/>
    <n v="0"/>
    <n v="0"/>
    <s v="YES"/>
    <n v="0"/>
    <s v="132-1046B3"/>
    <m/>
    <m/>
    <s v="SEPTIC"/>
    <n v="0"/>
    <m/>
    <m/>
    <n v="1"/>
    <n v="1"/>
    <n v="2"/>
    <n v="1040"/>
    <n v="2"/>
    <m/>
    <m/>
    <m/>
    <m/>
    <m/>
    <m/>
    <m/>
    <m/>
    <m/>
    <m/>
    <n v="1"/>
    <n v="9.68"/>
    <n v="1"/>
    <s v="Agawam River"/>
    <n v="42"/>
  </r>
  <r>
    <s v="132-1046B2"/>
    <m/>
    <x v="0"/>
    <s v="2697 CRAN HWY # 30"/>
    <n v="102"/>
    <s v="PITTSLEY GARY A JR"/>
    <s v="MR30"/>
    <s v="CONDO  MDL-05"/>
    <s v="132//1046/B2/"/>
    <n v="1.2540000000000001E-2"/>
    <n v="1"/>
    <n v="1"/>
    <n v="1"/>
    <n v="1"/>
    <s v="SEPTIC"/>
    <n v="0"/>
    <n v="0"/>
    <n v="0"/>
    <s v="YES"/>
    <n v="0"/>
    <s v="132-1046B2"/>
    <m/>
    <m/>
    <s v="SEPTIC"/>
    <n v="0"/>
    <m/>
    <m/>
    <n v="1"/>
    <n v="1"/>
    <n v="2"/>
    <n v="1040"/>
    <n v="2"/>
    <m/>
    <m/>
    <m/>
    <m/>
    <m/>
    <m/>
    <m/>
    <m/>
    <m/>
    <m/>
    <n v="1"/>
    <n v="9.68"/>
    <n v="1"/>
    <s v="Agawam River"/>
    <n v="42"/>
  </r>
  <r>
    <s v="83-B1"/>
    <m/>
    <x v="0"/>
    <s v="684 MAIN ST"/>
    <n v="101"/>
    <s v="BONIN GAIL M"/>
    <s v="MR30"/>
    <s v="ONE FAMILY"/>
    <s v="83//B1//"/>
    <n v="0.81694"/>
    <n v="0"/>
    <n v="0"/>
    <n v="1"/>
    <n v="1"/>
    <s v="SEWER"/>
    <n v="1"/>
    <n v="1"/>
    <n v="15300"/>
    <s v="NO_W1"/>
    <n v="0"/>
    <s v="83-B1"/>
    <s v="Public Water,Septic"/>
    <s v="SEPTIC"/>
    <s v="SEWER"/>
    <n v="15300"/>
    <m/>
    <m/>
    <n v="0"/>
    <n v="0"/>
    <n v="4"/>
    <n v="2642"/>
    <n v="2"/>
    <m/>
    <m/>
    <m/>
    <m/>
    <m/>
    <m/>
    <m/>
    <m/>
    <m/>
    <m/>
    <n v="2"/>
    <n v="0"/>
    <n v="1"/>
    <s v="Broad Marsh River"/>
    <n v="43"/>
  </r>
  <r>
    <s v="132-1046B1"/>
    <m/>
    <x v="0"/>
    <s v="2697 CRAN HWY # 31"/>
    <n v="102"/>
    <s v="LEYDON BETSEY J"/>
    <s v="MR30"/>
    <s v="CONDO  MDL-05"/>
    <s v="132//1046/B1/"/>
    <n v="1.2019999999999999E-2"/>
    <n v="1"/>
    <n v="1"/>
    <n v="1"/>
    <n v="1"/>
    <s v="SEPTIC"/>
    <n v="0"/>
    <n v="0"/>
    <n v="0"/>
    <s v="YES"/>
    <n v="0"/>
    <s v="132-1046B1"/>
    <m/>
    <m/>
    <s v="SEPTIC"/>
    <n v="0"/>
    <m/>
    <m/>
    <n v="1"/>
    <n v="1"/>
    <n v="2"/>
    <n v="1040"/>
    <n v="2"/>
    <m/>
    <m/>
    <m/>
    <m/>
    <m/>
    <m/>
    <m/>
    <m/>
    <m/>
    <m/>
    <n v="1"/>
    <n v="9.68"/>
    <n v="1"/>
    <s v="Agawam River"/>
    <n v="42"/>
  </r>
  <r>
    <s v="83-HB"/>
    <m/>
    <x v="0"/>
    <s v="0 LINCOLN HILL TER"/>
    <n v="132"/>
    <s v="HEALY ROBERT"/>
    <s v="MR30"/>
    <s v="RES ACLNUD  MDL-00"/>
    <s v="83//HB//"/>
    <n v="1.537E-2"/>
    <n v="0"/>
    <n v="0"/>
    <n v="0"/>
    <n v="0"/>
    <m/>
    <n v="0"/>
    <n v="0"/>
    <n v="0"/>
    <s v="YES"/>
    <n v="0"/>
    <s v="83-HB"/>
    <m/>
    <m/>
    <m/>
    <n v="0"/>
    <m/>
    <m/>
    <n v="0"/>
    <n v="0"/>
    <n v="0"/>
    <n v="0"/>
    <n v="0"/>
    <m/>
    <m/>
    <m/>
    <m/>
    <m/>
    <m/>
    <m/>
    <m/>
    <m/>
    <m/>
    <n v="1"/>
    <n v="0"/>
    <n v="1"/>
    <s v="Broad Marsh River"/>
    <n v="43"/>
  </r>
  <r>
    <s v="84-1035"/>
    <m/>
    <x v="0"/>
    <s v="619 MAIN ST"/>
    <n v="101"/>
    <s v="LAKE KATHRYN E"/>
    <s v="SC"/>
    <s v="ONE FAMILY"/>
    <s v="84//1035//"/>
    <n v="0.31373000000000001"/>
    <n v="1"/>
    <n v="1"/>
    <n v="1"/>
    <n v="1"/>
    <s v="SEPTIC"/>
    <n v="0"/>
    <n v="1"/>
    <n v="4800"/>
    <s v="YES"/>
    <n v="4800"/>
    <s v="84-1035"/>
    <s v="Public Water,Septic"/>
    <s v="SEPTIC"/>
    <s v="SEPTIC"/>
    <n v="4800"/>
    <m/>
    <m/>
    <n v="1"/>
    <n v="1"/>
    <n v="3"/>
    <n v="1360"/>
    <n v="2"/>
    <m/>
    <m/>
    <m/>
    <m/>
    <m/>
    <m/>
    <m/>
    <m/>
    <m/>
    <m/>
    <n v="1"/>
    <n v="9.68"/>
    <n v="1"/>
    <s v="Broad Marsh River"/>
    <n v="43"/>
  </r>
  <r>
    <s v="129B-1-33"/>
    <m/>
    <x v="0"/>
    <s v="72 GLEN CHARLIE RD"/>
    <n v="101"/>
    <s v="BISCEGLIA PAUL M &amp; PAUL M JR"/>
    <s v="R130"/>
    <s v="ONE FAMILY"/>
    <s v="129/B1/33//"/>
    <n v="0.10940999999999999"/>
    <n v="1"/>
    <n v="1"/>
    <n v="1"/>
    <n v="1"/>
    <s v="SEPTIC"/>
    <n v="0"/>
    <n v="1"/>
    <n v="6700"/>
    <s v="YES"/>
    <n v="6700"/>
    <s v="129B-1-33"/>
    <s v="Public Water,Gas,Septic"/>
    <s v="SEPTIC"/>
    <s v="SEPTIC"/>
    <n v="6700"/>
    <m/>
    <m/>
    <n v="1"/>
    <n v="1"/>
    <n v="3"/>
    <n v="944"/>
    <n v="1"/>
    <m/>
    <m/>
    <m/>
    <m/>
    <m/>
    <m/>
    <m/>
    <m/>
    <m/>
    <m/>
    <n v="1"/>
    <n v="4.6463999999999999"/>
    <n v="1"/>
    <s v="Mill Pond"/>
    <n v="20"/>
  </r>
  <r>
    <s v="133A-3-4"/>
    <m/>
    <x v="0"/>
    <s v="5D PHEASANT AVE"/>
    <n v="102"/>
    <s v="MOORE CAROLYN M"/>
    <s v="MR30"/>
    <s v="CONDO  MDL-05"/>
    <s v="133/A/3/4/"/>
    <n v="1.299E-2"/>
    <n v="1"/>
    <n v="1"/>
    <n v="1"/>
    <n v="1"/>
    <s v="SEPTIC"/>
    <n v="0"/>
    <n v="0"/>
    <n v="0"/>
    <s v="YES"/>
    <n v="0"/>
    <s v="133A-3-4"/>
    <m/>
    <m/>
    <s v="SEPTIC"/>
    <n v="0"/>
    <m/>
    <m/>
    <n v="1"/>
    <n v="1"/>
    <n v="2"/>
    <n v="882"/>
    <n v="2"/>
    <m/>
    <m/>
    <m/>
    <m/>
    <m/>
    <m/>
    <m/>
    <m/>
    <m/>
    <m/>
    <n v="1"/>
    <n v="9.68"/>
    <n v="1"/>
    <s v="Agawam River"/>
    <n v="42"/>
  </r>
  <r>
    <s v="83-1011"/>
    <m/>
    <x v="0"/>
    <s v="664 MAIN ST"/>
    <n v="101"/>
    <s v="OCONNOR STEVEN"/>
    <s v="MR30"/>
    <s v="ONE FAMILY"/>
    <s v="83//1011//"/>
    <n v="0.38550000000000001"/>
    <n v="1"/>
    <n v="1"/>
    <n v="1"/>
    <n v="1"/>
    <s v="SEPTIC"/>
    <n v="0"/>
    <n v="1"/>
    <n v="5300"/>
    <s v="YES"/>
    <n v="5300"/>
    <s v="83-1011"/>
    <s v="Public Water,Septic"/>
    <s v="SEPTIC"/>
    <s v="SEPTIC"/>
    <n v="5300"/>
    <m/>
    <m/>
    <n v="1"/>
    <n v="1"/>
    <n v="2"/>
    <n v="874"/>
    <n v="1"/>
    <m/>
    <m/>
    <m/>
    <m/>
    <m/>
    <m/>
    <m/>
    <m/>
    <m/>
    <m/>
    <n v="1"/>
    <n v="9.68"/>
    <n v="1"/>
    <s v="Broad Marsh River"/>
    <n v="43"/>
  </r>
  <r>
    <s v="UNK781"/>
    <s v="FEE"/>
    <x v="0"/>
    <s v="WHIPPOORWILL WAY"/>
    <n v="0"/>
    <m/>
    <m/>
    <m/>
    <m/>
    <n v="0.14832000000000001"/>
    <n v="0"/>
    <n v="0"/>
    <n v="0"/>
    <n v="0"/>
    <m/>
    <n v="0"/>
    <n v="0"/>
    <n v="0"/>
    <s v="NO_W2"/>
    <n v="0"/>
    <m/>
    <m/>
    <m/>
    <m/>
    <n v="0"/>
    <m/>
    <m/>
    <n v="0"/>
    <n v="0"/>
    <n v="0"/>
    <n v="0"/>
    <n v="0"/>
    <s v="Not in new Assr DB, Makepe?, old info"/>
    <m/>
    <m/>
    <m/>
    <m/>
    <m/>
    <m/>
    <m/>
    <m/>
    <m/>
    <n v="1"/>
    <n v="0"/>
    <n v="1"/>
    <s v="Agawam River"/>
    <n v="42"/>
  </r>
  <r>
    <s v="133A-21"/>
    <m/>
    <x v="0"/>
    <s v="19 WHIPPOORWILL WAY"/>
    <n v="101"/>
    <s v="ENOS ANTHONY L"/>
    <s v="SC"/>
    <s v="ONE FAMILY"/>
    <s v="133/A/21//"/>
    <n v="0.26350000000000001"/>
    <n v="1"/>
    <n v="1"/>
    <n v="1"/>
    <n v="1"/>
    <s v="SEPTIC"/>
    <n v="0"/>
    <n v="1"/>
    <n v="8400"/>
    <s v="YES"/>
    <n v="8400"/>
    <s v="133A-21"/>
    <s v="Public Water,Septic"/>
    <s v="SEPTIC"/>
    <s v="SEPTIC"/>
    <n v="8400"/>
    <m/>
    <m/>
    <n v="1"/>
    <n v="1"/>
    <n v="3"/>
    <n v="1224"/>
    <n v="1.5"/>
    <m/>
    <m/>
    <m/>
    <m/>
    <m/>
    <m/>
    <m/>
    <m/>
    <m/>
    <m/>
    <n v="1"/>
    <n v="9.68"/>
    <n v="1"/>
    <s v="Agawam River"/>
    <n v="42"/>
  </r>
  <r>
    <s v="129B-1-10"/>
    <m/>
    <x v="0"/>
    <s v="28 LAKE VIEW DR"/>
    <n v="101"/>
    <s v="MCLEAN ROBERT F"/>
    <s v="R130"/>
    <s v="ONE FAMILY"/>
    <s v="129/B1/10//"/>
    <n v="0.14227000000000001"/>
    <n v="1"/>
    <n v="1"/>
    <n v="1"/>
    <n v="1"/>
    <s v="SEPTIC"/>
    <n v="0"/>
    <n v="1"/>
    <n v="3500"/>
    <s v="YES"/>
    <n v="3500"/>
    <s v="129B-1-10"/>
    <s v="Public Water,Gas,Septic"/>
    <s v="SEPTIC"/>
    <s v="SEPTIC"/>
    <n v="3500"/>
    <m/>
    <m/>
    <n v="1"/>
    <n v="1"/>
    <n v="2"/>
    <n v="874"/>
    <n v="1"/>
    <m/>
    <m/>
    <m/>
    <m/>
    <m/>
    <m/>
    <m/>
    <m/>
    <m/>
    <m/>
    <n v="2"/>
    <n v="4.6463999999999999"/>
    <n v="1"/>
    <s v="Mill Pond"/>
    <n v="20"/>
  </r>
  <r>
    <s v="84-1030"/>
    <m/>
    <x v="0"/>
    <s v="627 MAIN ST"/>
    <n v="101"/>
    <s v="BRITT STEPHEN T"/>
    <s v="SC"/>
    <s v="ONE FAMILY"/>
    <s v="84//1030//"/>
    <n v="0.32930999999999999"/>
    <n v="1"/>
    <n v="1"/>
    <n v="1"/>
    <n v="1"/>
    <s v="SEPTIC"/>
    <n v="0"/>
    <n v="1"/>
    <n v="6000"/>
    <s v="YES"/>
    <n v="6000"/>
    <s v="84-1030"/>
    <s v="Public Water,Septic"/>
    <s v="SEPTIC"/>
    <s v="SEPTIC"/>
    <n v="6000"/>
    <m/>
    <m/>
    <n v="1"/>
    <n v="1"/>
    <n v="3"/>
    <n v="1044"/>
    <n v="1"/>
    <m/>
    <m/>
    <m/>
    <m/>
    <m/>
    <m/>
    <m/>
    <m/>
    <m/>
    <m/>
    <n v="1"/>
    <n v="9.68"/>
    <n v="1"/>
    <s v="Broad Marsh River"/>
    <n v="43"/>
  </r>
  <r>
    <s v="132B-68"/>
    <m/>
    <x v="0"/>
    <s v="11 CRAN HWY  OFF"/>
    <n v="132"/>
    <s v="ZION STEVEN"/>
    <s v="MR30"/>
    <s v="RES ACLNUD  MDL-00"/>
    <s v="132/B/68//"/>
    <n v="0.47538000000000002"/>
    <n v="0"/>
    <n v="0"/>
    <n v="0"/>
    <n v="0"/>
    <m/>
    <n v="0"/>
    <n v="0"/>
    <n v="0"/>
    <s v="YES"/>
    <n v="0"/>
    <s v="132B-68"/>
    <s v="Public Water,Septic"/>
    <s v="SEPTIC"/>
    <m/>
    <n v="0"/>
    <m/>
    <m/>
    <n v="0"/>
    <n v="0"/>
    <n v="0"/>
    <n v="0"/>
    <n v="0"/>
    <m/>
    <m/>
    <m/>
    <m/>
    <m/>
    <m/>
    <m/>
    <m/>
    <m/>
    <m/>
    <n v="1"/>
    <n v="0"/>
    <n v="1"/>
    <s v="Bog Stream"/>
    <n v="35"/>
  </r>
  <r>
    <s v="132-1014"/>
    <m/>
    <x v="0"/>
    <s v="2591 CRAN HWY"/>
    <n v="101"/>
    <s v="CURRY JOSEPH J"/>
    <s v="SC"/>
    <s v="ONE FAMILY"/>
    <s v="132//1014//"/>
    <n v="0.35718"/>
    <n v="1"/>
    <n v="1"/>
    <n v="1"/>
    <n v="1"/>
    <s v="SEPTIC"/>
    <n v="0"/>
    <n v="1"/>
    <n v="6900"/>
    <s v="YES"/>
    <n v="6900"/>
    <s v="132-1014"/>
    <s v="Public Water,Septic"/>
    <s v="SEPTIC"/>
    <s v="SEPTIC"/>
    <n v="6900"/>
    <m/>
    <m/>
    <n v="1"/>
    <n v="1"/>
    <n v="3"/>
    <n v="1224"/>
    <n v="1.5"/>
    <m/>
    <m/>
    <m/>
    <m/>
    <m/>
    <m/>
    <m/>
    <m/>
    <m/>
    <m/>
    <n v="1"/>
    <n v="9.68"/>
    <n v="1"/>
    <s v="Agawam River"/>
    <n v="42"/>
  </r>
  <r>
    <s v="133A-3-3"/>
    <m/>
    <x v="0"/>
    <s v="5C PHEASANT AVE"/>
    <n v="102"/>
    <s v="BROSSEAU ELINOR I"/>
    <s v="MR30"/>
    <s v="CONDO  MDL-05"/>
    <s v="133/A/3/3/"/>
    <n v="1.299E-2"/>
    <n v="1"/>
    <n v="1"/>
    <n v="1"/>
    <n v="1"/>
    <s v="SEPTIC"/>
    <n v="0"/>
    <n v="0"/>
    <n v="0"/>
    <s v="YES"/>
    <n v="0"/>
    <s v="133A-3-3"/>
    <m/>
    <m/>
    <s v="SEPTIC"/>
    <n v="0"/>
    <m/>
    <m/>
    <n v="1"/>
    <n v="1"/>
    <n v="2"/>
    <n v="882"/>
    <n v="2"/>
    <m/>
    <m/>
    <m/>
    <m/>
    <m/>
    <m/>
    <m/>
    <m/>
    <m/>
    <m/>
    <n v="1"/>
    <n v="9.68"/>
    <n v="1"/>
    <s v="Agawam River"/>
    <n v="42"/>
  </r>
  <r>
    <s v="UNK783"/>
    <s v="FEE"/>
    <x v="0"/>
    <s v="MEADOWLARK DR"/>
    <n v="0"/>
    <m/>
    <m/>
    <m/>
    <m/>
    <n v="1.9947900000000001"/>
    <n v="0"/>
    <n v="0"/>
    <n v="0"/>
    <n v="0"/>
    <m/>
    <n v="0"/>
    <n v="0"/>
    <n v="0"/>
    <s v="NO_W2"/>
    <n v="0"/>
    <m/>
    <m/>
    <m/>
    <m/>
    <n v="0"/>
    <m/>
    <m/>
    <n v="0"/>
    <n v="0"/>
    <n v="0"/>
    <n v="0"/>
    <n v="0"/>
    <s v="Not in new Assr DB, Makepe?, old info"/>
    <m/>
    <m/>
    <m/>
    <m/>
    <m/>
    <m/>
    <m/>
    <m/>
    <m/>
    <n v="3"/>
    <n v="0"/>
    <n v="1"/>
    <s v="Agawam River"/>
    <n v="42"/>
  </r>
  <r>
    <s v="132-1028"/>
    <m/>
    <x v="0"/>
    <s v="14 ESSEX WAY"/>
    <n v="101"/>
    <s v="WALKER MERRILL BRADLEY JR"/>
    <s v="MR30"/>
    <s v="ONE FAMILY"/>
    <s v="132//1028//"/>
    <n v="0.32746999999999998"/>
    <n v="1"/>
    <n v="1"/>
    <n v="1"/>
    <n v="1"/>
    <s v="SEPTIC"/>
    <n v="0"/>
    <n v="0"/>
    <n v="0"/>
    <s v="YES"/>
    <n v="0"/>
    <s v="132-1028"/>
    <s v="Well,Septic"/>
    <s v="SEPTIC"/>
    <s v="SEPTIC"/>
    <n v="0"/>
    <m/>
    <m/>
    <n v="1"/>
    <n v="1"/>
    <n v="1"/>
    <n v="678"/>
    <n v="1"/>
    <m/>
    <m/>
    <m/>
    <m/>
    <m/>
    <m/>
    <m/>
    <m/>
    <m/>
    <m/>
    <n v="1"/>
    <n v="9.68"/>
    <n v="1"/>
    <s v="Agawam River"/>
    <n v="42"/>
  </r>
  <r>
    <s v="132-1017"/>
    <m/>
    <x v="0"/>
    <s v="2599 CRAN HWY"/>
    <n v="355"/>
    <s v="CHAPMAN DAVID M TRUSTEE OF THE"/>
    <s v="SC"/>
    <s v="FUNERAL HM"/>
    <s v="132//1017//"/>
    <n v="3.24675"/>
    <n v="1"/>
    <n v="1"/>
    <n v="1"/>
    <n v="1"/>
    <s v="SEPTIC"/>
    <n v="0"/>
    <n v="2"/>
    <n v="94800"/>
    <s v="YES"/>
    <n v="94800"/>
    <s v="132-1017"/>
    <s v="All Public"/>
    <s v="SEWER"/>
    <s v="SEPTIC"/>
    <n v="47400"/>
    <m/>
    <m/>
    <n v="1"/>
    <n v="1"/>
    <n v="1"/>
    <n v="8676"/>
    <n v="1"/>
    <m/>
    <m/>
    <m/>
    <m/>
    <m/>
    <m/>
    <m/>
    <m/>
    <m/>
    <m/>
    <n v="1"/>
    <n v="9.68"/>
    <n v="1"/>
    <s v="Agawam River"/>
    <n v="42"/>
  </r>
  <r>
    <s v="132-1012"/>
    <m/>
    <x v="0"/>
    <s v="2587 CRAN HWY"/>
    <n v="104"/>
    <s v="ROBERTS CHARLOTTE L"/>
    <s v="SC"/>
    <s v="TWO FAMILY"/>
    <s v="132//1012//"/>
    <n v="0.15162999999999999"/>
    <n v="1"/>
    <n v="1"/>
    <n v="1"/>
    <n v="1"/>
    <s v="SEPTIC"/>
    <n v="0"/>
    <n v="1"/>
    <n v="2300"/>
    <s v="YES"/>
    <n v="2300"/>
    <s v="132-1012"/>
    <s v="Public Water,Septic"/>
    <s v="SEPTIC"/>
    <s v="SEPTIC"/>
    <n v="2300"/>
    <m/>
    <m/>
    <n v="2"/>
    <n v="2"/>
    <n v="3"/>
    <n v="1826"/>
    <n v="1.5"/>
    <m/>
    <m/>
    <m/>
    <m/>
    <m/>
    <m/>
    <m/>
    <m/>
    <m/>
    <m/>
    <n v="1"/>
    <n v="19.36"/>
    <n v="1"/>
    <s v="Agawam River"/>
    <n v="42"/>
  </r>
  <r>
    <s v="133A-20"/>
    <m/>
    <x v="0"/>
    <s v="21 WHIPPOORWILL WAY"/>
    <n v="101"/>
    <s v="HARDSOG WILLIAM G"/>
    <s v="SC"/>
    <s v="ONE FAMILY"/>
    <s v="133/A/20//"/>
    <n v="0.24546000000000001"/>
    <n v="1"/>
    <n v="1"/>
    <n v="1"/>
    <n v="1"/>
    <s v="SEPTIC"/>
    <n v="0"/>
    <n v="1"/>
    <n v="7700"/>
    <s v="YES"/>
    <n v="7700"/>
    <s v="133A-20"/>
    <s v="Public Water,Septic"/>
    <s v="SEPTIC"/>
    <s v="SEPTIC"/>
    <n v="7700"/>
    <m/>
    <m/>
    <n v="1"/>
    <n v="1"/>
    <n v="3"/>
    <n v="912"/>
    <n v="1"/>
    <m/>
    <m/>
    <m/>
    <m/>
    <m/>
    <m/>
    <m/>
    <m/>
    <m/>
    <m/>
    <n v="1"/>
    <n v="9.68"/>
    <n v="1"/>
    <s v="Agawam River"/>
    <n v="42"/>
  </r>
  <r>
    <s v="132B-60"/>
    <m/>
    <x v="0"/>
    <s v="12 CRAN HWY  OFF"/>
    <n v="132"/>
    <s v="ZION STEVEN"/>
    <s v="MR30"/>
    <s v="RES ACLNUD  MDL-00"/>
    <s v="132/B/60//"/>
    <n v="0.16907"/>
    <n v="0"/>
    <n v="0"/>
    <n v="0"/>
    <n v="0"/>
    <m/>
    <n v="0"/>
    <n v="0"/>
    <n v="0"/>
    <s v="YES"/>
    <n v="0"/>
    <s v="132B-60"/>
    <s v="Public Water,Septic"/>
    <s v="SEPTIC"/>
    <m/>
    <n v="0"/>
    <m/>
    <m/>
    <n v="0"/>
    <n v="0"/>
    <n v="0"/>
    <n v="0"/>
    <n v="0"/>
    <m/>
    <m/>
    <m/>
    <m/>
    <m/>
    <m/>
    <m/>
    <m/>
    <m/>
    <m/>
    <n v="1"/>
    <n v="0"/>
    <n v="1"/>
    <s v="Bog Stream"/>
    <n v="35"/>
  </r>
  <r>
    <s v="84-1040"/>
    <m/>
    <x v="0"/>
    <s v="14 TREMONT RD"/>
    <n v="101"/>
    <s v="DAVIS WILLIAM F"/>
    <s v="SC"/>
    <s v="ONE FAMILY"/>
    <s v="84//1040//"/>
    <n v="0.33396999999999999"/>
    <n v="1"/>
    <n v="1"/>
    <n v="1"/>
    <n v="1"/>
    <s v="SEPTIC"/>
    <n v="0"/>
    <n v="1"/>
    <n v="0"/>
    <s v="YES"/>
    <n v="0"/>
    <s v="84-1040"/>
    <s v="Public Water,Septic"/>
    <s v="SEPTIC"/>
    <s v="SEPTIC"/>
    <n v="0"/>
    <m/>
    <m/>
    <n v="1"/>
    <n v="1"/>
    <n v="3"/>
    <n v="1684"/>
    <n v="1.75"/>
    <m/>
    <m/>
    <m/>
    <m/>
    <m/>
    <m/>
    <m/>
    <m/>
    <m/>
    <m/>
    <n v="0"/>
    <n v="9.68"/>
    <n v="1"/>
    <s v="Broad Marsh River"/>
    <n v="43"/>
  </r>
  <r>
    <s v="129B-1-46"/>
    <m/>
    <x v="0"/>
    <s v="15 LAKE VIEW DR"/>
    <n v="101"/>
    <s v="MALOVICH SUZANNE M"/>
    <s v="R130"/>
    <s v="ONE FAMILY"/>
    <s v="129/B1/46//"/>
    <n v="9.3820000000000001E-2"/>
    <n v="1"/>
    <n v="1"/>
    <n v="1"/>
    <n v="1"/>
    <s v="SEPTIC"/>
    <n v="0"/>
    <n v="1"/>
    <n v="2400"/>
    <s v="YES"/>
    <n v="2400"/>
    <s v="129B-1-46"/>
    <s v="Public Water,Septic"/>
    <s v="SEPTIC"/>
    <s v="SEPTIC"/>
    <n v="2400"/>
    <m/>
    <m/>
    <n v="1"/>
    <n v="1"/>
    <n v="1"/>
    <n v="660"/>
    <n v="1"/>
    <m/>
    <m/>
    <m/>
    <m/>
    <m/>
    <m/>
    <m/>
    <m/>
    <m/>
    <m/>
    <n v="1"/>
    <n v="4.6463999999999999"/>
    <n v="1"/>
    <s v="Mill Pond"/>
    <n v="20"/>
  </r>
  <r>
    <s v="132-1018A"/>
    <m/>
    <x v="0"/>
    <s v="2607 CRAN HWY"/>
    <n v="101"/>
    <s v="PRADA MELVIN M TR OF THE"/>
    <s v="SC"/>
    <s v="ONE FAMILY"/>
    <s v="132//1018/A/"/>
    <n v="3.9923600000000001"/>
    <n v="1"/>
    <n v="1"/>
    <n v="1"/>
    <n v="1"/>
    <s v="SEPTIC"/>
    <n v="0"/>
    <n v="1"/>
    <n v="6600"/>
    <s v="YES"/>
    <n v="6600"/>
    <s v="132-1018A"/>
    <s v="Public Water,Gas,Septic"/>
    <s v="SEPTIC"/>
    <s v="SEPTIC"/>
    <n v="6600"/>
    <m/>
    <m/>
    <n v="1"/>
    <n v="1"/>
    <n v="4"/>
    <n v="2568"/>
    <n v="1.5"/>
    <m/>
    <m/>
    <m/>
    <m/>
    <m/>
    <m/>
    <m/>
    <m/>
    <m/>
    <m/>
    <n v="1"/>
    <n v="9.68"/>
    <n v="1"/>
    <s v="Agawam River"/>
    <n v="42"/>
  </r>
  <r>
    <s v="133A-3-2"/>
    <m/>
    <x v="0"/>
    <s v="3 WHIPPOORWILL WAY"/>
    <n v="101"/>
    <s v="RYAN CHRISTOPHER J"/>
    <s v="MR30"/>
    <s v="ONE FAMILY"/>
    <s v="133/A/32//"/>
    <n v="1.26E-2"/>
    <n v="1"/>
    <n v="1"/>
    <n v="1"/>
    <n v="1"/>
    <s v="SEPTIC"/>
    <n v="0"/>
    <n v="0"/>
    <n v="0"/>
    <s v="YES"/>
    <n v="0"/>
    <s v="133A-3-2"/>
    <s v="Public Water,Septic"/>
    <s v="SEPTIC"/>
    <s v="SEPTIC"/>
    <n v="0"/>
    <m/>
    <m/>
    <n v="1"/>
    <n v="1"/>
    <n v="3"/>
    <n v="1306"/>
    <n v="1.75"/>
    <m/>
    <m/>
    <m/>
    <m/>
    <m/>
    <m/>
    <m/>
    <m/>
    <m/>
    <m/>
    <n v="1"/>
    <n v="9.68"/>
    <n v="1"/>
    <s v="Agawam River"/>
    <n v="42"/>
  </r>
  <r>
    <s v="133A-B2"/>
    <m/>
    <x v="0"/>
    <s v="7B MEADOWLARK DR"/>
    <n v="102"/>
    <s v="LATHAM PETER R JR"/>
    <s v="SC"/>
    <s v="CONDO  MDL-05"/>
    <s v="133/A//B2/"/>
    <n v="1.41E-2"/>
    <n v="1"/>
    <n v="1"/>
    <n v="1"/>
    <n v="1"/>
    <s v="SEPTIC"/>
    <n v="0"/>
    <n v="0"/>
    <n v="0"/>
    <s v="YES"/>
    <n v="0"/>
    <s v="133A-B2"/>
    <m/>
    <m/>
    <s v="SEPTIC"/>
    <n v="0"/>
    <m/>
    <m/>
    <n v="1"/>
    <n v="1"/>
    <n v="3"/>
    <n v="1200"/>
    <n v="2"/>
    <m/>
    <m/>
    <m/>
    <m/>
    <m/>
    <m/>
    <m/>
    <m/>
    <m/>
    <m/>
    <n v="3"/>
    <n v="9.68"/>
    <n v="1"/>
    <s v="Agawam River"/>
    <n v="42"/>
  </r>
  <r>
    <s v="133A-19"/>
    <m/>
    <x v="0"/>
    <s v="23 WHIPPOORWILL WAY"/>
    <n v="101"/>
    <s v="PENNINGTON HENRY B"/>
    <s v="SC"/>
    <s v="ONE FAMILY"/>
    <s v="133/A/19//"/>
    <n v="0.25974999999999998"/>
    <n v="1"/>
    <n v="1"/>
    <n v="1"/>
    <n v="1"/>
    <s v="SEPTIC"/>
    <n v="0"/>
    <n v="1"/>
    <n v="11100"/>
    <s v="YES"/>
    <n v="11100"/>
    <s v="133A-19"/>
    <s v="Public Water,Septic"/>
    <s v="SEPTIC"/>
    <s v="SEPTIC"/>
    <n v="11100"/>
    <m/>
    <m/>
    <n v="1"/>
    <n v="1"/>
    <n v="3"/>
    <n v="960"/>
    <n v="1"/>
    <m/>
    <m/>
    <m/>
    <m/>
    <m/>
    <m/>
    <m/>
    <m/>
    <m/>
    <m/>
    <n v="1"/>
    <n v="9.68"/>
    <n v="1"/>
    <s v="Agawam River"/>
    <n v="42"/>
  </r>
  <r>
    <s v="129A-1-105"/>
    <m/>
    <x v="0"/>
    <s v="39 AGAWAM LAKE SHORE DR"/>
    <n v="101"/>
    <s v="GRAHAM STEPHEN"/>
    <s v="R130"/>
    <s v="ONE FAMILY"/>
    <s v="129/A1/105//"/>
    <n v="0.16392000000000001"/>
    <n v="1"/>
    <n v="1"/>
    <n v="1"/>
    <n v="1"/>
    <s v="SEPTIC"/>
    <n v="0"/>
    <n v="1"/>
    <n v="2900"/>
    <s v="YES"/>
    <n v="2900"/>
    <s v="129A-1-105"/>
    <s v="Public Water,Septic"/>
    <s v="SEPTIC"/>
    <s v="SEPTIC"/>
    <n v="2900"/>
    <m/>
    <m/>
    <n v="1"/>
    <n v="1"/>
    <n v="3"/>
    <n v="936"/>
    <n v="1"/>
    <m/>
    <m/>
    <m/>
    <m/>
    <m/>
    <m/>
    <m/>
    <m/>
    <m/>
    <m/>
    <n v="1"/>
    <n v="4.6463999999999999"/>
    <n v="1"/>
    <s v="Mill Pond"/>
    <n v="20"/>
  </r>
  <r>
    <s v="129A-1-A"/>
    <m/>
    <x v="0"/>
    <s v="47 AGAWAM LAKE SHORE DR"/>
    <n v="104"/>
    <s v="THOMSON JANICE"/>
    <s v="R130"/>
    <s v="TWO FAMILY"/>
    <s v="129/A1//A/"/>
    <n v="0.16356999999999999"/>
    <n v="1"/>
    <n v="1"/>
    <n v="1"/>
    <n v="1"/>
    <s v="SEPTIC"/>
    <n v="0"/>
    <n v="1"/>
    <n v="2500"/>
    <s v="YES"/>
    <n v="2500"/>
    <s v="129A-1-A"/>
    <s v="Public Water,Septic"/>
    <s v="SEPTIC"/>
    <s v="SEPTIC"/>
    <n v="2500"/>
    <m/>
    <m/>
    <n v="2"/>
    <n v="2"/>
    <n v="3"/>
    <n v="2360"/>
    <n v="2"/>
    <m/>
    <m/>
    <m/>
    <m/>
    <m/>
    <m/>
    <m/>
    <m/>
    <m/>
    <m/>
    <n v="1"/>
    <n v="9.2927999999999997"/>
    <n v="1"/>
    <s v="Mill Pond"/>
    <n v="20"/>
  </r>
  <r>
    <s v="133A-3-1"/>
    <m/>
    <x v="0"/>
    <s v="5A PHEASANT AVE"/>
    <n v="102"/>
    <s v="RIOUX ANITA L"/>
    <s v="MR30"/>
    <s v="CONDO  MDL-05"/>
    <s v="133/A/3/1/"/>
    <n v="1.281E-2"/>
    <n v="1"/>
    <n v="1"/>
    <n v="1"/>
    <n v="1"/>
    <s v="SEPTIC"/>
    <n v="0"/>
    <n v="0"/>
    <n v="0"/>
    <s v="YES"/>
    <n v="0"/>
    <s v="133A-3-1"/>
    <s v="Public Water,Septic"/>
    <s v="SEPTIC"/>
    <s v="SEPTIC"/>
    <n v="0"/>
    <m/>
    <m/>
    <n v="1"/>
    <n v="1"/>
    <n v="2"/>
    <n v="882"/>
    <n v="2"/>
    <m/>
    <m/>
    <m/>
    <m/>
    <m/>
    <m/>
    <m/>
    <m/>
    <m/>
    <m/>
    <n v="1"/>
    <n v="9.68"/>
    <n v="1"/>
    <s v="Agawam River"/>
    <n v="42"/>
  </r>
  <r>
    <s v="FRESHWATER"/>
    <m/>
    <x v="0"/>
    <m/>
    <n v="0"/>
    <m/>
    <m/>
    <m/>
    <m/>
    <n v="0.48607"/>
    <n v="0"/>
    <n v="0"/>
    <n v="0"/>
    <n v="0"/>
    <m/>
    <n v="0"/>
    <n v="0"/>
    <n v="0"/>
    <s v="NO"/>
    <n v="0"/>
    <m/>
    <m/>
    <m/>
    <m/>
    <n v="0"/>
    <m/>
    <m/>
    <n v="0"/>
    <n v="0"/>
    <n v="0"/>
    <n v="0"/>
    <n v="0"/>
    <m/>
    <m/>
    <m/>
    <m/>
    <m/>
    <m/>
    <m/>
    <m/>
    <m/>
    <m/>
    <n v="0"/>
    <n v="0"/>
    <n v="1"/>
    <s v="Mill Pond"/>
    <n v="20"/>
  </r>
  <r>
    <s v="129B-1-12"/>
    <m/>
    <x v="0"/>
    <s v="30 LAKE VIEW DR"/>
    <n v="101"/>
    <s v="LIBARDONI NANCY J TRUSTEE"/>
    <s v="R130"/>
    <s v="ONE FAMILY"/>
    <s v="129/B1/12//"/>
    <n v="6.7339999999999997E-2"/>
    <n v="1"/>
    <n v="1"/>
    <n v="1"/>
    <n v="1"/>
    <s v="SEPTIC"/>
    <n v="0"/>
    <n v="1"/>
    <n v="500"/>
    <s v="YES"/>
    <n v="500"/>
    <s v="129B-1-12"/>
    <s v="Public Water,Gas,Septic"/>
    <s v="SEPTIC"/>
    <s v="SEPTIC"/>
    <n v="500"/>
    <m/>
    <m/>
    <n v="1"/>
    <n v="1"/>
    <n v="2"/>
    <n v="570"/>
    <n v="1"/>
    <m/>
    <m/>
    <m/>
    <m/>
    <m/>
    <m/>
    <m/>
    <m/>
    <m/>
    <m/>
    <n v="1"/>
    <n v="4.6463999999999999"/>
    <n v="1"/>
    <s v="Mill Pond"/>
    <n v="20"/>
  </r>
  <r>
    <s v="132-E"/>
    <m/>
    <x v="0"/>
    <s v="4 OLD CARR LANDING RD"/>
    <n v="132"/>
    <s v="ELDREDGE DAVID WILLIAM"/>
    <s v="MR30"/>
    <s v="RES ACLNUD  MDL-00"/>
    <s v="132///E/"/>
    <n v="1.8146899999999999"/>
    <n v="0"/>
    <n v="0"/>
    <n v="0"/>
    <n v="0"/>
    <m/>
    <n v="0"/>
    <n v="0"/>
    <n v="0"/>
    <s v="YES"/>
    <n v="0"/>
    <s v="132-E"/>
    <m/>
    <m/>
    <m/>
    <n v="0"/>
    <m/>
    <m/>
    <n v="0"/>
    <n v="0"/>
    <n v="0"/>
    <n v="0"/>
    <n v="0"/>
    <m/>
    <m/>
    <m/>
    <m/>
    <m/>
    <m/>
    <m/>
    <m/>
    <m/>
    <m/>
    <n v="1"/>
    <n v="0"/>
    <n v="1"/>
    <s v="Agawam River"/>
    <n v="42"/>
  </r>
  <r>
    <s v="129B-1-34"/>
    <m/>
    <x v="0"/>
    <s v="74 GLEN CHARLIE RD"/>
    <n v="101"/>
    <s v="MCMILLIAN ELZA"/>
    <s v="R130"/>
    <s v="ONE FAMILY"/>
    <s v="129/B1/34//"/>
    <n v="0.21548999999999999"/>
    <n v="1"/>
    <n v="1"/>
    <n v="1"/>
    <n v="1"/>
    <s v="SEPTIC"/>
    <n v="0"/>
    <n v="1"/>
    <n v="2700"/>
    <s v="YES"/>
    <n v="2700"/>
    <s v="129B-1-34"/>
    <s v="Public Water,Septic"/>
    <s v="SEPTIC"/>
    <s v="SEPTIC"/>
    <n v="2700"/>
    <m/>
    <m/>
    <n v="1"/>
    <n v="1"/>
    <n v="2"/>
    <n v="768"/>
    <n v="1"/>
    <m/>
    <m/>
    <m/>
    <m/>
    <m/>
    <m/>
    <m/>
    <m/>
    <m/>
    <m/>
    <n v="2"/>
    <n v="4.6463999999999999"/>
    <n v="1"/>
    <s v="Mill Pond"/>
    <n v="20"/>
  </r>
  <r>
    <s v="133A-B1"/>
    <m/>
    <x v="0"/>
    <s v="7A MEADOWLARK DR"/>
    <n v="102"/>
    <s v="AVERY DAVID A"/>
    <s v="SC"/>
    <s v="CONDO  MDL-05"/>
    <s v="133/A//B1/"/>
    <n v="1.4829999999999999E-2"/>
    <n v="1"/>
    <n v="1"/>
    <n v="1"/>
    <n v="1"/>
    <s v="SEPTIC"/>
    <n v="0"/>
    <n v="2"/>
    <n v="11700"/>
    <s v="YES"/>
    <n v="11700"/>
    <s v="133A-B1"/>
    <s v="Public Water,Septic"/>
    <s v="SEPTIC"/>
    <s v="SEPTIC"/>
    <n v="5850"/>
    <m/>
    <m/>
    <n v="1"/>
    <n v="1"/>
    <n v="3"/>
    <n v="1200"/>
    <n v="2"/>
    <m/>
    <m/>
    <m/>
    <m/>
    <m/>
    <m/>
    <m/>
    <m/>
    <m/>
    <m/>
    <n v="2"/>
    <n v="9.68"/>
    <n v="1"/>
    <s v="Agawam River"/>
    <n v="42"/>
  </r>
  <r>
    <s v="132B-61"/>
    <m/>
    <x v="0"/>
    <s v="0 CRAN HWY  OFF"/>
    <n v="132"/>
    <s v="HAYES CONSTANCE J"/>
    <s v="MR30"/>
    <s v="RES ACLNUD  MDL-00"/>
    <s v="132/B/61//"/>
    <n v="1.06E-3"/>
    <n v="0"/>
    <n v="0"/>
    <n v="0"/>
    <n v="0"/>
    <m/>
    <n v="0"/>
    <n v="0"/>
    <n v="0"/>
    <s v="YES"/>
    <n v="0"/>
    <s v="132B-61"/>
    <s v="Public Water,Septic"/>
    <s v="SEPTIC"/>
    <m/>
    <n v="0"/>
    <m/>
    <m/>
    <n v="0"/>
    <n v="0"/>
    <n v="0"/>
    <n v="0"/>
    <n v="0"/>
    <m/>
    <m/>
    <m/>
    <m/>
    <m/>
    <m/>
    <m/>
    <m/>
    <m/>
    <m/>
    <n v="0"/>
    <n v="0"/>
    <n v="1"/>
    <s v="Bog Stream"/>
    <n v="35"/>
  </r>
  <r>
    <s v="129B-1-47"/>
    <m/>
    <x v="0"/>
    <s v="17 LAKE VIEW DR"/>
    <n v="101"/>
    <s v="MAZZOLA LOUIS"/>
    <s v="R130"/>
    <s v="ONE FAMILY"/>
    <s v="129/B1/47//"/>
    <n v="9.7949999999999995E-2"/>
    <n v="1"/>
    <n v="1"/>
    <n v="1"/>
    <n v="1"/>
    <s v="SEPTIC"/>
    <n v="0"/>
    <n v="1"/>
    <n v="12000"/>
    <s v="YES"/>
    <n v="12000"/>
    <s v="129B-1-47"/>
    <s v="Public Water,Septic"/>
    <s v="SEPTIC"/>
    <s v="SEPTIC"/>
    <n v="12000"/>
    <m/>
    <m/>
    <n v="1"/>
    <n v="1"/>
    <n v="4"/>
    <n v="1764"/>
    <n v="2"/>
    <m/>
    <m/>
    <m/>
    <m/>
    <m/>
    <m/>
    <m/>
    <m/>
    <m/>
    <m/>
    <n v="1"/>
    <n v="4.6463999999999999"/>
    <n v="1"/>
    <s v="Mill Pond"/>
    <n v="20"/>
  </r>
  <r>
    <s v="UNK775"/>
    <s v="FEE"/>
    <x v="0"/>
    <s v="PHEASANT AVE"/>
    <n v="0"/>
    <m/>
    <m/>
    <m/>
    <m/>
    <n v="0.37720999999999999"/>
    <n v="1"/>
    <n v="1"/>
    <n v="1"/>
    <n v="1"/>
    <s v="SEPTIC"/>
    <n v="0"/>
    <n v="0"/>
    <n v="0"/>
    <s v="NO_W2"/>
    <n v="0"/>
    <m/>
    <m/>
    <m/>
    <s v="SEPTIC"/>
    <n v="0"/>
    <m/>
    <m/>
    <n v="1"/>
    <n v="1"/>
    <n v="0"/>
    <n v="0"/>
    <n v="0"/>
    <s v="Not in new Assr DB, Makepe?, old info"/>
    <m/>
    <m/>
    <m/>
    <m/>
    <m/>
    <m/>
    <m/>
    <m/>
    <m/>
    <n v="1"/>
    <n v="9.68"/>
    <n v="1"/>
    <s v="Agawam River"/>
    <n v="42"/>
  </r>
  <r>
    <s v="129A-1-104"/>
    <m/>
    <x v="0"/>
    <s v="37 AGAWAM LAKE SHORE DR"/>
    <n v="101"/>
    <s v="TRIPP SHELBY J"/>
    <s v="R130"/>
    <s v="ONE FAMILY"/>
    <s v="129/A1/104//"/>
    <n v="0.13205"/>
    <n v="1"/>
    <n v="1"/>
    <n v="1"/>
    <n v="1"/>
    <s v="SEPTIC"/>
    <n v="0"/>
    <n v="1"/>
    <n v="300"/>
    <s v="YES"/>
    <n v="300"/>
    <s v="129A-1-104"/>
    <s v="Public Water,Septic"/>
    <s v="SEPTIC"/>
    <s v="SEPTIC"/>
    <n v="300"/>
    <m/>
    <m/>
    <n v="1"/>
    <n v="1"/>
    <n v="2"/>
    <n v="464"/>
    <n v="1"/>
    <m/>
    <m/>
    <m/>
    <m/>
    <m/>
    <m/>
    <m/>
    <m/>
    <m/>
    <m/>
    <n v="1"/>
    <n v="4.6463999999999999"/>
    <n v="1"/>
    <s v="Mill Pond"/>
    <n v="20"/>
  </r>
  <r>
    <s v="132-1046A12"/>
    <m/>
    <x v="0"/>
    <s v="2697 CRAN HWY #32"/>
    <n v="102"/>
    <s v="PETERS PAMELA"/>
    <s v="MR30"/>
    <s v="CONDO  MDL-05"/>
    <s v="132//1046/A12/"/>
    <n v="1.256E-2"/>
    <n v="1"/>
    <n v="1"/>
    <n v="1"/>
    <n v="1"/>
    <s v="SEPTIC"/>
    <n v="0"/>
    <n v="0"/>
    <n v="0"/>
    <s v="YES"/>
    <n v="0"/>
    <s v="132-1046A12"/>
    <m/>
    <m/>
    <s v="SEPTIC"/>
    <n v="0"/>
    <m/>
    <m/>
    <n v="1"/>
    <n v="1"/>
    <n v="2"/>
    <n v="1040"/>
    <n v="2"/>
    <m/>
    <m/>
    <m/>
    <m/>
    <m/>
    <m/>
    <m/>
    <m/>
    <m/>
    <m/>
    <n v="1"/>
    <n v="9.68"/>
    <n v="1"/>
    <s v="Agawam River"/>
    <n v="42"/>
  </r>
  <r>
    <s v="133A-29"/>
    <m/>
    <x v="0"/>
    <s v="4 MEADOWLARK DR"/>
    <n v="903"/>
    <s v="TOWN OF WAREHAM"/>
    <s v="SC"/>
    <s v="TAX POSS  MDL-00"/>
    <s v="133/A/29//"/>
    <n v="0.30864000000000003"/>
    <n v="0"/>
    <n v="0"/>
    <n v="0"/>
    <n v="0"/>
    <m/>
    <n v="0"/>
    <n v="0"/>
    <n v="0"/>
    <s v="YES"/>
    <n v="0"/>
    <s v="133A-29"/>
    <s v="Public Water,Septic"/>
    <s v="SEPTIC"/>
    <m/>
    <n v="0"/>
    <m/>
    <m/>
    <n v="0"/>
    <n v="0"/>
    <n v="0"/>
    <n v="0"/>
    <n v="0"/>
    <m/>
    <m/>
    <m/>
    <m/>
    <m/>
    <m/>
    <m/>
    <m/>
    <m/>
    <m/>
    <n v="1"/>
    <n v="0"/>
    <n v="1"/>
    <s v="Agawam River"/>
    <n v="42"/>
  </r>
  <r>
    <s v="132B-67"/>
    <m/>
    <x v="0"/>
    <s v="9 CRAN HWY  OFF"/>
    <n v="132"/>
    <s v="JOSEPH HERBERT J JR  ET ALS"/>
    <s v="MR30"/>
    <s v="RES ACLNUD  MDL-00"/>
    <s v="132/B/67//"/>
    <n v="0.43547000000000002"/>
    <n v="0"/>
    <n v="0"/>
    <n v="0"/>
    <n v="0"/>
    <m/>
    <n v="0"/>
    <n v="0"/>
    <n v="0"/>
    <s v="YES"/>
    <n v="0"/>
    <s v="132B-67"/>
    <s v="Public Water,Septic"/>
    <s v="SEPTIC"/>
    <m/>
    <n v="0"/>
    <m/>
    <m/>
    <n v="0"/>
    <n v="0"/>
    <n v="0"/>
    <n v="0"/>
    <n v="0"/>
    <m/>
    <m/>
    <m/>
    <m/>
    <m/>
    <m/>
    <m/>
    <m/>
    <m/>
    <m/>
    <n v="1"/>
    <n v="0"/>
    <n v="1"/>
    <s v="Bog Stream"/>
    <n v="35"/>
  </r>
  <r>
    <s v="129B-1-13"/>
    <m/>
    <x v="0"/>
    <s v="32 LAKE VIEW DR"/>
    <n v="101"/>
    <s v="RAYMOND MARK F"/>
    <s v="R130"/>
    <s v="ONE FAMILY"/>
    <s v="129/B1/13//"/>
    <n v="6.9819999999999993E-2"/>
    <n v="1"/>
    <n v="1"/>
    <n v="1"/>
    <n v="1"/>
    <s v="SEPTIC"/>
    <n v="0"/>
    <n v="1"/>
    <n v="1900"/>
    <s v="YES"/>
    <n v="1900"/>
    <s v="129B-1-13"/>
    <s v="Public Water,Septic"/>
    <s v="SEPTIC"/>
    <s v="SEPTIC"/>
    <n v="1900"/>
    <m/>
    <m/>
    <n v="1"/>
    <n v="1"/>
    <n v="2"/>
    <n v="675"/>
    <n v="1"/>
    <m/>
    <m/>
    <m/>
    <m/>
    <m/>
    <m/>
    <m/>
    <m/>
    <m/>
    <m/>
    <n v="1"/>
    <n v="4.6463999999999999"/>
    <n v="1"/>
    <s v="Mill Pond"/>
    <n v="20"/>
  </r>
  <r>
    <s v="133-1000C"/>
    <m/>
    <x v="0"/>
    <s v="0 CRAN HWY"/>
    <n v="392"/>
    <s v="DEMIRANDA MANUEL"/>
    <s v="SC"/>
    <s v="UNDEV LAND"/>
    <s v="133//1000/C/"/>
    <n v="0.44164999999999999"/>
    <n v="0"/>
    <n v="0"/>
    <n v="0"/>
    <n v="0"/>
    <m/>
    <n v="0"/>
    <n v="0"/>
    <n v="0"/>
    <s v="YES"/>
    <n v="0"/>
    <s v="133-1000C"/>
    <s v="Public Water,Septic"/>
    <s v="SEPTIC"/>
    <m/>
    <n v="0"/>
    <m/>
    <m/>
    <n v="0"/>
    <n v="0"/>
    <n v="0"/>
    <n v="0"/>
    <n v="0"/>
    <m/>
    <m/>
    <m/>
    <m/>
    <m/>
    <m/>
    <m/>
    <m/>
    <m/>
    <m/>
    <n v="0"/>
    <n v="0"/>
    <n v="1"/>
    <s v="Agawam River"/>
    <n v="42"/>
  </r>
  <r>
    <s v="129A-1-B"/>
    <m/>
    <x v="0"/>
    <s v="49 AGAWAM LAKE SHORE DR"/>
    <n v="105"/>
    <s v="GABREY MURIEL A"/>
    <s v="R130"/>
    <s v="THREE FAM"/>
    <s v="129/A1//B/"/>
    <n v="0.24476000000000001"/>
    <n v="1"/>
    <n v="1"/>
    <n v="1"/>
    <n v="1"/>
    <s v="SEPTIC"/>
    <n v="0"/>
    <n v="1"/>
    <n v="28000"/>
    <s v="YES"/>
    <n v="28000"/>
    <s v="129A-1-B"/>
    <s v="Public Water,Septic"/>
    <s v="SEPTIC"/>
    <s v="SEPTIC"/>
    <n v="28000"/>
    <m/>
    <m/>
    <n v="3"/>
    <n v="3"/>
    <n v="3"/>
    <n v="2159"/>
    <n v="1"/>
    <m/>
    <m/>
    <m/>
    <m/>
    <m/>
    <m/>
    <m/>
    <m/>
    <m/>
    <m/>
    <n v="1"/>
    <n v="13.9392"/>
    <n v="1"/>
    <s v="Mill Pond"/>
    <n v="20"/>
  </r>
  <r>
    <s v="132-1046A11"/>
    <m/>
    <x v="0"/>
    <s v="2697 CRAN HWY #33"/>
    <n v="102"/>
    <s v="INGALLS JEFFREY E"/>
    <s v="MR30"/>
    <s v="CONDO  MDL-05"/>
    <s v="132//1046/A11/"/>
    <n v="1.285E-2"/>
    <n v="1"/>
    <n v="1"/>
    <n v="1"/>
    <n v="1"/>
    <s v="SEPTIC"/>
    <n v="0"/>
    <n v="0"/>
    <n v="0"/>
    <s v="YES"/>
    <n v="0"/>
    <s v="132-1046A11"/>
    <m/>
    <m/>
    <s v="SEPTIC"/>
    <n v="0"/>
    <m/>
    <m/>
    <n v="1"/>
    <n v="1"/>
    <n v="2"/>
    <n v="1040"/>
    <n v="2"/>
    <m/>
    <m/>
    <m/>
    <m/>
    <m/>
    <m/>
    <m/>
    <m/>
    <m/>
    <m/>
    <n v="1"/>
    <n v="9.68"/>
    <n v="1"/>
    <s v="Agawam River"/>
    <n v="42"/>
  </r>
  <r>
    <s v="84-1037"/>
    <m/>
    <x v="0"/>
    <s v="0 MAIN ST  OFF"/>
    <n v="132"/>
    <s v="DAVIS WILLIAM F"/>
    <s v="SC"/>
    <s v="RES ACLNUD  MDL-00"/>
    <s v="84//1037//"/>
    <n v="0.15318999999999999"/>
    <n v="0"/>
    <n v="0"/>
    <n v="0"/>
    <n v="0"/>
    <m/>
    <n v="0"/>
    <n v="0"/>
    <n v="0"/>
    <s v="YES"/>
    <n v="0"/>
    <s v="84-1037"/>
    <s v="Public Water,Septic"/>
    <s v="SEPTIC"/>
    <m/>
    <n v="0"/>
    <m/>
    <m/>
    <n v="0"/>
    <n v="0"/>
    <n v="0"/>
    <n v="0"/>
    <n v="0"/>
    <m/>
    <m/>
    <m/>
    <m/>
    <m/>
    <m/>
    <m/>
    <m/>
    <m/>
    <m/>
    <n v="1"/>
    <n v="0"/>
    <n v="1"/>
    <s v="Broad Marsh River"/>
    <n v="43"/>
  </r>
  <r>
    <s v="UNK757"/>
    <s v="FEE"/>
    <x v="0"/>
    <s v="PHEASANT AVE"/>
    <n v="0"/>
    <m/>
    <m/>
    <m/>
    <m/>
    <n v="1.9827300000000001"/>
    <n v="0"/>
    <n v="0"/>
    <n v="0"/>
    <n v="0"/>
    <m/>
    <n v="0"/>
    <n v="0"/>
    <n v="0"/>
    <s v="NO_W2"/>
    <n v="0"/>
    <m/>
    <m/>
    <m/>
    <m/>
    <n v="0"/>
    <m/>
    <m/>
    <n v="0"/>
    <n v="0"/>
    <n v="0"/>
    <n v="0"/>
    <n v="0"/>
    <s v="Not in new Assr DB, Makepe?, old info"/>
    <m/>
    <m/>
    <m/>
    <m/>
    <m/>
    <m/>
    <m/>
    <m/>
    <m/>
    <n v="1"/>
    <n v="0"/>
    <n v="1"/>
    <s v="Agawam River"/>
    <n v="42"/>
  </r>
  <r>
    <s v="132B-61"/>
    <m/>
    <x v="0"/>
    <s v="0 CRAN HWY  OFF"/>
    <n v="132"/>
    <s v="HAYES CONSTANCE J"/>
    <s v="MR30"/>
    <s v="RES ACLNUD  MDL-00"/>
    <s v="132/B/61//"/>
    <n v="0.21256"/>
    <n v="0"/>
    <n v="0"/>
    <n v="0"/>
    <n v="0"/>
    <m/>
    <n v="0"/>
    <n v="0"/>
    <n v="0"/>
    <s v="YES"/>
    <n v="0"/>
    <s v="132B-61"/>
    <s v="Public Water,Septic"/>
    <s v="SEPTIC"/>
    <m/>
    <n v="0"/>
    <m/>
    <m/>
    <n v="0"/>
    <n v="0"/>
    <n v="0"/>
    <n v="0"/>
    <n v="0"/>
    <m/>
    <m/>
    <m/>
    <m/>
    <m/>
    <m/>
    <m/>
    <m/>
    <m/>
    <m/>
    <n v="1"/>
    <n v="0"/>
    <n v="1"/>
    <s v="Bog Stream"/>
    <n v="35"/>
  </r>
  <r>
    <s v="132-1021"/>
    <m/>
    <x v="0"/>
    <s v="2619 CRAN HWY"/>
    <n v="109"/>
    <s v="BARBOZA JOSEPH E"/>
    <s v="SC"/>
    <s v="MULTI HSES"/>
    <s v="132//1021//"/>
    <n v="1.55202"/>
    <n v="0"/>
    <n v="1"/>
    <n v="0"/>
    <n v="1"/>
    <m/>
    <n v="0"/>
    <n v="2"/>
    <n v="0"/>
    <s v="NO_W1"/>
    <n v="0"/>
    <s v="132-1020"/>
    <s v="Public Water,Septic"/>
    <s v="SEPTIC"/>
    <s v="SEPTIC"/>
    <n v="0"/>
    <m/>
    <m/>
    <n v="0"/>
    <n v="1"/>
    <n v="3"/>
    <n v="988"/>
    <n v="1.5"/>
    <m/>
    <m/>
    <m/>
    <m/>
    <m/>
    <m/>
    <m/>
    <m/>
    <m/>
    <m/>
    <n v="1"/>
    <n v="0"/>
    <n v="1"/>
    <s v="Agawam River"/>
    <n v="42"/>
  </r>
  <r>
    <s v="129A-1-103"/>
    <m/>
    <x v="0"/>
    <s v="35 AGAWAM LAKE SHORE DR"/>
    <n v="101"/>
    <s v="DOHERTY PATRICK F JR"/>
    <s v="R130"/>
    <s v="ONE FAMILY"/>
    <s v="129/A1/103//"/>
    <n v="0.11117"/>
    <n v="1"/>
    <n v="1"/>
    <n v="1"/>
    <n v="1"/>
    <s v="SEPTIC"/>
    <n v="0"/>
    <n v="1"/>
    <n v="1700"/>
    <s v="YES"/>
    <n v="1700"/>
    <s v="129A-1-103"/>
    <s v="Public Water,Septic"/>
    <s v="SEPTIC"/>
    <s v="SEPTIC"/>
    <n v="1700"/>
    <m/>
    <m/>
    <n v="1"/>
    <n v="1"/>
    <n v="1"/>
    <n v="720"/>
    <n v="1"/>
    <m/>
    <m/>
    <m/>
    <m/>
    <m/>
    <m/>
    <m/>
    <m/>
    <m/>
    <m/>
    <n v="1"/>
    <n v="4.6463999999999999"/>
    <n v="1"/>
    <s v="Mill Pond"/>
    <n v="20"/>
  </r>
  <r>
    <s v="LAND_NOPARC"/>
    <m/>
    <x v="0"/>
    <m/>
    <n v="0"/>
    <m/>
    <m/>
    <m/>
    <m/>
    <n v="3.0120000000000001E-2"/>
    <n v="0"/>
    <n v="0"/>
    <n v="0"/>
    <n v="0"/>
    <m/>
    <n v="0"/>
    <n v="0"/>
    <n v="0"/>
    <s v="NO"/>
    <n v="0"/>
    <m/>
    <m/>
    <m/>
    <m/>
    <n v="0"/>
    <m/>
    <m/>
    <n v="0"/>
    <n v="0"/>
    <n v="0"/>
    <n v="0"/>
    <n v="0"/>
    <m/>
    <m/>
    <m/>
    <m/>
    <m/>
    <m/>
    <m/>
    <m/>
    <m/>
    <m/>
    <n v="0"/>
    <n v="0"/>
    <n v="1"/>
    <s v="Spectacle Pond"/>
    <n v="38"/>
  </r>
  <r>
    <s v="132-1046A10"/>
    <m/>
    <x v="0"/>
    <s v="2697 CRAN HWY #34"/>
    <n v="102"/>
    <s v="NUNO SANDRA"/>
    <s v="MR30"/>
    <s v="CONDO  MDL-05"/>
    <s v="132//1046/A10/"/>
    <n v="1.2409999999999999E-2"/>
    <n v="1"/>
    <n v="1"/>
    <n v="1"/>
    <n v="1"/>
    <s v="SEPTIC"/>
    <n v="0"/>
    <n v="0"/>
    <n v="0"/>
    <s v="YES"/>
    <n v="0"/>
    <s v="132-1046A10"/>
    <m/>
    <m/>
    <s v="SEPTIC"/>
    <n v="0"/>
    <m/>
    <m/>
    <n v="1"/>
    <n v="1"/>
    <n v="2"/>
    <n v="1040"/>
    <n v="2"/>
    <m/>
    <m/>
    <m/>
    <m/>
    <m/>
    <m/>
    <m/>
    <m/>
    <m/>
    <m/>
    <n v="1"/>
    <n v="9.68"/>
    <n v="1"/>
    <s v="Agawam River"/>
    <n v="42"/>
  </r>
  <r>
    <s v="83-S1"/>
    <m/>
    <x v="0"/>
    <s v="229 HATHAWAY ST"/>
    <n v="101"/>
    <s v="CHIARALUCE JOSEPH H"/>
    <s v="MR30"/>
    <s v="ONE FAMILY"/>
    <s v="83//S1//"/>
    <n v="0.40747"/>
    <n v="1"/>
    <n v="1"/>
    <n v="1"/>
    <n v="1"/>
    <s v="SEPTIC"/>
    <n v="0"/>
    <n v="1"/>
    <n v="17100"/>
    <s v="YES"/>
    <n v="17100"/>
    <s v="83-S1"/>
    <m/>
    <m/>
    <s v="SEPTIC"/>
    <n v="17100"/>
    <m/>
    <m/>
    <n v="1"/>
    <n v="1"/>
    <n v="4"/>
    <n v="2865"/>
    <n v="2"/>
    <m/>
    <m/>
    <m/>
    <m/>
    <m/>
    <m/>
    <m/>
    <m/>
    <m/>
    <m/>
    <n v="1"/>
    <n v="9.68"/>
    <n v="1"/>
    <s v="Broad Marsh River"/>
    <n v="43"/>
  </r>
  <r>
    <s v="129B-1-48"/>
    <m/>
    <x v="0"/>
    <s v="19 LAKE VIEW DR"/>
    <n v="101"/>
    <s v="CHANCE JOSEPH M"/>
    <s v="R130"/>
    <s v="ONE FAMILY"/>
    <s v="129/B1/48//"/>
    <n v="9.6070000000000003E-2"/>
    <n v="1"/>
    <n v="1"/>
    <n v="1"/>
    <n v="1"/>
    <s v="SEPTIC"/>
    <n v="0"/>
    <n v="1"/>
    <n v="0"/>
    <s v="YES"/>
    <n v="0"/>
    <s v="129B-1-48"/>
    <s v="Public Water,Septic"/>
    <s v="SEPTIC"/>
    <s v="SEPTIC"/>
    <n v="0"/>
    <m/>
    <m/>
    <n v="1"/>
    <n v="1"/>
    <n v="2"/>
    <n v="440"/>
    <n v="1"/>
    <m/>
    <m/>
    <m/>
    <m/>
    <m/>
    <m/>
    <m/>
    <m/>
    <m/>
    <m/>
    <n v="1"/>
    <n v="4.6463999999999999"/>
    <n v="1"/>
    <s v="Mill Pond"/>
    <n v="20"/>
  </r>
  <r>
    <s v="129B-1-36"/>
    <m/>
    <x v="0"/>
    <s v="78 GLEN CHARLIE RD"/>
    <n v="132"/>
    <s v="HOLMES WILLIAM H"/>
    <s v="R130"/>
    <s v="RES ACLNUD  MDL-00"/>
    <s v="129/B1/36//"/>
    <n v="0.11413"/>
    <n v="0"/>
    <n v="0"/>
    <n v="0"/>
    <n v="0"/>
    <m/>
    <n v="0"/>
    <n v="0"/>
    <n v="0"/>
    <s v="YES"/>
    <n v="0"/>
    <s v="129B-1-36"/>
    <m/>
    <m/>
    <m/>
    <n v="0"/>
    <m/>
    <m/>
    <n v="0"/>
    <n v="0"/>
    <n v="0"/>
    <n v="0"/>
    <n v="0"/>
    <m/>
    <m/>
    <m/>
    <m/>
    <m/>
    <m/>
    <m/>
    <m/>
    <m/>
    <m/>
    <n v="1"/>
    <n v="0"/>
    <n v="1"/>
    <s v="Mill Pond"/>
    <n v="20"/>
  </r>
  <r>
    <s v="110-1021"/>
    <m/>
    <x v="0"/>
    <s v="2584 CRAN HWY"/>
    <n v="104"/>
    <s v="ALDEN JOHN"/>
    <s v="SC"/>
    <s v="TWO FAMILY"/>
    <s v="110//1021//"/>
    <n v="0.29601"/>
    <n v="1"/>
    <n v="1"/>
    <n v="1"/>
    <n v="1"/>
    <s v="SEPTIC"/>
    <n v="0"/>
    <n v="1"/>
    <n v="10500"/>
    <s v="YES"/>
    <n v="10500"/>
    <s v="110-1021"/>
    <s v="Public Water,Septic"/>
    <s v="SEPTIC"/>
    <s v="SEPTIC"/>
    <n v="10500"/>
    <m/>
    <m/>
    <n v="2"/>
    <n v="2"/>
    <n v="4"/>
    <n v="1768"/>
    <n v="2"/>
    <m/>
    <m/>
    <m/>
    <m/>
    <m/>
    <m/>
    <m/>
    <m/>
    <m/>
    <m/>
    <n v="1"/>
    <n v="19.36"/>
    <n v="1"/>
    <s v="Agawam River"/>
    <n v="42"/>
  </r>
  <r>
    <s v="133A-18"/>
    <m/>
    <x v="0"/>
    <s v="4 PHEASANT AVE"/>
    <n v="101"/>
    <s v="KING GABRIEL A"/>
    <s v="SC"/>
    <s v="ONE FAMILY"/>
    <s v="133/A/18//"/>
    <n v="0.32922000000000001"/>
    <n v="1"/>
    <n v="1"/>
    <n v="1"/>
    <n v="1"/>
    <s v="SEPTIC"/>
    <n v="0"/>
    <n v="1"/>
    <n v="11100"/>
    <s v="YES"/>
    <n v="11100"/>
    <s v="133A-18"/>
    <s v="Public Water,Septic"/>
    <s v="SEPTIC"/>
    <s v="SEPTIC"/>
    <n v="11100"/>
    <m/>
    <m/>
    <n v="1"/>
    <n v="1"/>
    <n v="2"/>
    <n v="720"/>
    <n v="1"/>
    <m/>
    <m/>
    <m/>
    <m/>
    <m/>
    <m/>
    <m/>
    <m/>
    <m/>
    <m/>
    <n v="1"/>
    <n v="9.68"/>
    <n v="1"/>
    <s v="Agawam River"/>
    <n v="42"/>
  </r>
  <r>
    <s v="132B-62"/>
    <m/>
    <x v="0"/>
    <s v="8 CRAN HWY  OFF"/>
    <n v="132"/>
    <s v="JOSEPH HERBERT J JR  ET ALS"/>
    <s v="MR30"/>
    <s v="RES ACLNUD  MDL-00"/>
    <s v="132/B/62//"/>
    <n v="7.8939999999999996E-2"/>
    <n v="0"/>
    <n v="0"/>
    <n v="0"/>
    <n v="0"/>
    <m/>
    <n v="0"/>
    <n v="0"/>
    <n v="0"/>
    <s v="YES"/>
    <n v="0"/>
    <s v="132B-62"/>
    <s v="Public Water,Septic"/>
    <s v="SEPTIC"/>
    <m/>
    <n v="0"/>
    <m/>
    <m/>
    <n v="0"/>
    <n v="0"/>
    <n v="0"/>
    <n v="0"/>
    <n v="0"/>
    <m/>
    <m/>
    <m/>
    <m/>
    <m/>
    <m/>
    <m/>
    <m/>
    <m/>
    <m/>
    <n v="1"/>
    <n v="0"/>
    <n v="1"/>
    <s v="Bog Stream"/>
    <n v="35"/>
  </r>
  <r>
    <s v="132-1046A9"/>
    <m/>
    <x v="0"/>
    <s v="2697 CRAN HWY #35"/>
    <n v="102"/>
    <s v="BAPTISTE JODI L"/>
    <s v="MR30"/>
    <s v="CONDO  MDL-05"/>
    <s v="132//1046/A9/"/>
    <n v="1.247E-2"/>
    <n v="1"/>
    <n v="1"/>
    <n v="1"/>
    <n v="1"/>
    <s v="SEPTIC"/>
    <n v="0"/>
    <n v="0"/>
    <n v="0"/>
    <s v="YES"/>
    <n v="0"/>
    <s v="132-1046A9"/>
    <m/>
    <m/>
    <s v="SEPTIC"/>
    <n v="0"/>
    <m/>
    <m/>
    <n v="1"/>
    <n v="1"/>
    <n v="2"/>
    <n v="1040"/>
    <n v="2"/>
    <m/>
    <m/>
    <m/>
    <m/>
    <m/>
    <m/>
    <m/>
    <m/>
    <m/>
    <m/>
    <n v="1"/>
    <n v="9.68"/>
    <n v="1"/>
    <s v="Agawam River"/>
    <n v="42"/>
  </r>
  <r>
    <s v="129A-1-58"/>
    <m/>
    <x v="0"/>
    <s v="28 AGAWAM LAKE SHORE DR"/>
    <n v="132"/>
    <s v="THOMSON JANICE"/>
    <s v="R130"/>
    <s v="RES ACLNUD  MDL-00"/>
    <s v="129/A1/58//"/>
    <n v="0.13902999999999999"/>
    <n v="0"/>
    <n v="0"/>
    <n v="0"/>
    <n v="0"/>
    <m/>
    <n v="0"/>
    <n v="0"/>
    <n v="0"/>
    <s v="YES"/>
    <n v="0"/>
    <s v="129A-1-58"/>
    <m/>
    <m/>
    <m/>
    <n v="0"/>
    <m/>
    <m/>
    <n v="0"/>
    <n v="0"/>
    <n v="0"/>
    <n v="0"/>
    <n v="0"/>
    <m/>
    <m/>
    <m/>
    <m/>
    <m/>
    <m/>
    <m/>
    <m/>
    <m/>
    <m/>
    <n v="1"/>
    <n v="0"/>
    <n v="1"/>
    <s v="Mill Pond"/>
    <n v="20"/>
  </r>
  <r>
    <s v="132-1046A1"/>
    <m/>
    <x v="0"/>
    <s v="2697 CRAN HWY #43"/>
    <n v="102"/>
    <s v="CONNOR KERIN"/>
    <s v="MR30"/>
    <s v="CONDO  MDL-05"/>
    <s v="132//1046/A1/"/>
    <n v="1.2579999999999999E-2"/>
    <n v="1"/>
    <n v="1"/>
    <n v="1"/>
    <n v="1"/>
    <s v="SEPTIC"/>
    <n v="0"/>
    <n v="0"/>
    <n v="0"/>
    <s v="YES"/>
    <n v="0"/>
    <s v="132-1046A1"/>
    <m/>
    <m/>
    <s v="SEPTIC"/>
    <n v="0"/>
    <m/>
    <m/>
    <n v="1"/>
    <n v="1"/>
    <n v="2"/>
    <n v="1040"/>
    <n v="2"/>
    <m/>
    <m/>
    <m/>
    <m/>
    <m/>
    <m/>
    <m/>
    <m/>
    <m/>
    <m/>
    <n v="1"/>
    <n v="9.68"/>
    <n v="1"/>
    <s v="Agawam River"/>
    <n v="42"/>
  </r>
  <r>
    <s v="110-1018"/>
    <m/>
    <x v="0"/>
    <s v="2578 CRAN HWY"/>
    <n v="105"/>
    <s v="MORSE JUDITH"/>
    <s v="SC"/>
    <s v="THREE FAM"/>
    <s v="110//1018//"/>
    <n v="1.1502300000000001"/>
    <n v="1"/>
    <n v="1"/>
    <n v="1"/>
    <n v="1"/>
    <s v="SEPTIC"/>
    <n v="0"/>
    <n v="1"/>
    <n v="10200"/>
    <s v="YES"/>
    <n v="10200"/>
    <s v="110-1018"/>
    <s v="Public Water,Septic"/>
    <s v="SEPTIC"/>
    <s v="SEPTIC"/>
    <n v="10200"/>
    <m/>
    <m/>
    <n v="3"/>
    <n v="3"/>
    <n v="6"/>
    <n v="3924"/>
    <n v="2.2999999999999998"/>
    <m/>
    <m/>
    <m/>
    <m/>
    <m/>
    <m/>
    <m/>
    <m/>
    <m/>
    <m/>
    <n v="1"/>
    <n v="14.52"/>
    <n v="1"/>
    <s v="Parker Mills Pond"/>
    <n v="40"/>
  </r>
  <r>
    <s v="129B-1-14"/>
    <m/>
    <x v="0"/>
    <s v="34 LAKE VIEW DR"/>
    <n v="101"/>
    <s v="CONROY JAMES M"/>
    <s v="R130"/>
    <s v="ONE FAMILY"/>
    <s v="129/B1/14//"/>
    <n v="0.14280999999999999"/>
    <n v="1"/>
    <n v="1"/>
    <n v="1"/>
    <n v="1"/>
    <s v="SEPTIC"/>
    <n v="0"/>
    <n v="1"/>
    <n v="1800"/>
    <s v="YES"/>
    <n v="1800"/>
    <s v="129B-1-14"/>
    <s v="Public Water,Gas,Septic"/>
    <s v="SEPTIC"/>
    <s v="SEPTIC"/>
    <n v="1800"/>
    <m/>
    <m/>
    <n v="1"/>
    <n v="1"/>
    <n v="2"/>
    <n v="1368"/>
    <n v="1"/>
    <m/>
    <m/>
    <m/>
    <m/>
    <m/>
    <m/>
    <m/>
    <m/>
    <m/>
    <m/>
    <n v="2"/>
    <n v="4.6463999999999999"/>
    <n v="1"/>
    <s v="Mill Pond"/>
    <n v="20"/>
  </r>
  <r>
    <s v="84-1027"/>
    <m/>
    <x v="0"/>
    <s v="641 MAIN ST"/>
    <n v="132"/>
    <s v="MACNEIL JANE E"/>
    <s v="MR30"/>
    <s v="RES ACLNUD  MDL-00"/>
    <s v="84//1027//"/>
    <n v="1.40666"/>
    <n v="0"/>
    <n v="0"/>
    <n v="0"/>
    <n v="0"/>
    <m/>
    <n v="0"/>
    <n v="0"/>
    <n v="0"/>
    <s v="YES"/>
    <n v="0"/>
    <s v="84-1027"/>
    <s v="Public Water,Septic"/>
    <s v="SEPTIC"/>
    <m/>
    <n v="0"/>
    <m/>
    <m/>
    <n v="0"/>
    <n v="0"/>
    <n v="0"/>
    <n v="0"/>
    <n v="0"/>
    <m/>
    <m/>
    <m/>
    <m/>
    <m/>
    <m/>
    <m/>
    <m/>
    <m/>
    <m/>
    <n v="1"/>
    <n v="0"/>
    <n v="1"/>
    <s v="Broad Marsh River"/>
    <n v="43"/>
  </r>
  <r>
    <s v="129A-1-112"/>
    <m/>
    <x v="0"/>
    <s v="51 AGAWAM LAKE SHORE DR"/>
    <n v="101"/>
    <s v="FIELD NELSON B JR"/>
    <s v="R130"/>
    <s v="ONE FAMILY"/>
    <s v="129/A1/112//"/>
    <n v="0.14299999999999999"/>
    <n v="1"/>
    <n v="1"/>
    <n v="1"/>
    <n v="1"/>
    <s v="SEPTIC"/>
    <n v="0"/>
    <n v="0"/>
    <n v="0"/>
    <s v="YES"/>
    <n v="0"/>
    <s v="129A-1-112"/>
    <s v="Public Water,Septic"/>
    <s v="SEPTIC"/>
    <s v="SEPTIC"/>
    <n v="2200"/>
    <m/>
    <m/>
    <n v="1"/>
    <n v="1"/>
    <n v="2"/>
    <n v="870"/>
    <n v="1"/>
    <m/>
    <m/>
    <m/>
    <m/>
    <m/>
    <m/>
    <m/>
    <m/>
    <m/>
    <m/>
    <n v="1"/>
    <n v="4.6463999999999999"/>
    <n v="1"/>
    <s v="Mill Pond"/>
    <n v="20"/>
  </r>
  <r>
    <s v="129A-1-102"/>
    <m/>
    <x v="0"/>
    <s v="33 AGAWAM LAKE SHORE DR"/>
    <n v="101"/>
    <s v="FEDERAL HOME LOAN MORTGAGE"/>
    <s v="R130"/>
    <s v="ONE FAMILY"/>
    <s v="129/A1/102//"/>
    <n v="0.12286999999999999"/>
    <n v="1"/>
    <n v="1"/>
    <n v="1"/>
    <n v="1"/>
    <s v="SEPTIC"/>
    <n v="0"/>
    <n v="1"/>
    <n v="2400"/>
    <s v="YES"/>
    <n v="2400"/>
    <s v="129A-1-102"/>
    <s v="Public Water,Septic"/>
    <s v="SEPTIC"/>
    <s v="SEPTIC"/>
    <n v="2400"/>
    <m/>
    <m/>
    <n v="1"/>
    <n v="1"/>
    <n v="4"/>
    <n v="1596"/>
    <n v="2"/>
    <m/>
    <m/>
    <m/>
    <m/>
    <m/>
    <m/>
    <m/>
    <m/>
    <m/>
    <m/>
    <n v="1"/>
    <n v="4.6463999999999999"/>
    <n v="1"/>
    <s v="Mill Pond"/>
    <n v="20"/>
  </r>
  <r>
    <s v="133A-2"/>
    <m/>
    <x v="0"/>
    <s v="3 PHEASANT AVE"/>
    <n v="101"/>
    <s v="MAGUIRE DAWN M"/>
    <s v="SC"/>
    <s v="ONE FAMILY"/>
    <s v="133/A/2//"/>
    <n v="0.3286"/>
    <n v="1"/>
    <n v="1"/>
    <n v="1"/>
    <n v="1"/>
    <s v="SEPTIC"/>
    <n v="0"/>
    <n v="1"/>
    <n v="17000"/>
    <s v="YES"/>
    <n v="17000"/>
    <s v="133A-2"/>
    <s v="Public Water,Septic"/>
    <s v="SEPTIC"/>
    <s v="SEPTIC"/>
    <n v="17000"/>
    <m/>
    <m/>
    <n v="1"/>
    <n v="1"/>
    <n v="3"/>
    <n v="1469"/>
    <n v="1.75"/>
    <m/>
    <m/>
    <m/>
    <m/>
    <m/>
    <m/>
    <m/>
    <m/>
    <m/>
    <m/>
    <n v="1"/>
    <n v="9.68"/>
    <n v="1"/>
    <s v="Agawam River"/>
    <n v="42"/>
  </r>
  <r>
    <s v="132-1046A2"/>
    <m/>
    <x v="0"/>
    <s v="2697 CRAN HWY #42"/>
    <n v="102"/>
    <s v="CURRY JOHN"/>
    <s v="MR30"/>
    <s v="CONDO  MDL-05"/>
    <s v="132//1046/A2/"/>
    <n v="1.1900000000000001E-2"/>
    <n v="1"/>
    <n v="1"/>
    <n v="1"/>
    <n v="1"/>
    <s v="SEPTIC"/>
    <n v="0"/>
    <n v="0"/>
    <n v="0"/>
    <s v="YES"/>
    <n v="0"/>
    <s v="132-1046A2"/>
    <m/>
    <m/>
    <s v="SEPTIC"/>
    <n v="0"/>
    <m/>
    <m/>
    <n v="1"/>
    <n v="1"/>
    <n v="2"/>
    <n v="1040"/>
    <n v="2"/>
    <m/>
    <m/>
    <m/>
    <m/>
    <m/>
    <m/>
    <m/>
    <m/>
    <m/>
    <m/>
    <n v="1"/>
    <n v="9.68"/>
    <n v="1"/>
    <s v="Agawam River"/>
    <n v="42"/>
  </r>
  <r>
    <s v="109A-1-A1"/>
    <m/>
    <x v="0"/>
    <s v="2550 CRAN HWY"/>
    <n v="903"/>
    <s v="WAREHAM FIRE DISTRICT"/>
    <m/>
    <s v="MUNICIPAL  MDL-96"/>
    <s v="109/A1/A1//"/>
    <n v="2.6214300000000001"/>
    <n v="1"/>
    <n v="1"/>
    <n v="1"/>
    <n v="1"/>
    <s v="SEPTIC"/>
    <n v="0"/>
    <n v="0"/>
    <n v="0"/>
    <s v="YES"/>
    <n v="0"/>
    <s v="109A-1-A1"/>
    <m/>
    <m/>
    <s v="SEPTIC"/>
    <n v="0"/>
    <m/>
    <m/>
    <n v="1"/>
    <n v="1"/>
    <n v="0"/>
    <n v="10000"/>
    <n v="1"/>
    <m/>
    <m/>
    <m/>
    <m/>
    <m/>
    <m/>
    <m/>
    <m/>
    <m/>
    <m/>
    <n v="1"/>
    <n v="9.68"/>
    <n v="1"/>
    <s v="Rose Brook"/>
    <n v="41"/>
  </r>
  <r>
    <s v="132-C2"/>
    <m/>
    <x v="0"/>
    <s v="2623 CRAN HWY"/>
    <n v="132"/>
    <s v="ELDREDGE DAVID W ET AL CO TRS"/>
    <s v="SC"/>
    <s v="RES ACLNUD  MDL-00"/>
    <s v="132//C2//"/>
    <n v="0.61958000000000002"/>
    <n v="0"/>
    <n v="0"/>
    <n v="0"/>
    <n v="0"/>
    <m/>
    <n v="0"/>
    <n v="0"/>
    <n v="0"/>
    <s v="YES"/>
    <n v="0"/>
    <s v="132-C2"/>
    <s v="Public Water,Septic"/>
    <s v="SEPTIC"/>
    <m/>
    <n v="0"/>
    <m/>
    <m/>
    <n v="0"/>
    <n v="0"/>
    <n v="0"/>
    <n v="0"/>
    <n v="0"/>
    <m/>
    <m/>
    <m/>
    <m/>
    <m/>
    <m/>
    <m/>
    <m/>
    <m/>
    <m/>
    <n v="1"/>
    <n v="0"/>
    <n v="1"/>
    <s v="Agawam River"/>
    <n v="42"/>
  </r>
  <r>
    <s v="133A-28"/>
    <m/>
    <x v="0"/>
    <s v="2725 CRAN HWY"/>
    <n v="101"/>
    <s v="FARROW RICHARD G"/>
    <s v="SC"/>
    <s v="ONE FAMILY"/>
    <s v="133/A/28//"/>
    <n v="0.33256999999999998"/>
    <n v="1"/>
    <n v="1"/>
    <n v="1"/>
    <n v="1"/>
    <s v="SEPTIC"/>
    <n v="0"/>
    <n v="1"/>
    <n v="1000"/>
    <s v="YES"/>
    <n v="1000"/>
    <s v="133A-28"/>
    <s v="Public Water,Septic"/>
    <s v="SEPTIC"/>
    <s v="SEPTIC"/>
    <n v="1000"/>
    <m/>
    <m/>
    <n v="1"/>
    <n v="1"/>
    <n v="2"/>
    <n v="880"/>
    <n v="1"/>
    <m/>
    <m/>
    <m/>
    <m/>
    <m/>
    <m/>
    <m/>
    <m/>
    <m/>
    <m/>
    <n v="1"/>
    <n v="9.68"/>
    <n v="1"/>
    <s v="Agawam River"/>
    <n v="42"/>
  </r>
  <r>
    <s v="129B-1-37"/>
    <m/>
    <x v="0"/>
    <s v="80 GLEN CHARLIE RD"/>
    <n v="101"/>
    <s v="INGEMI ROBERT R"/>
    <s v="R130"/>
    <s v="ONE FAMILY"/>
    <s v="129/B1/37//"/>
    <n v="0.11280999999999999"/>
    <n v="1"/>
    <n v="1"/>
    <n v="1"/>
    <n v="1"/>
    <s v="SEPTIC"/>
    <n v="0"/>
    <n v="1"/>
    <n v="5600"/>
    <s v="YES"/>
    <n v="5600"/>
    <s v="129B-1-37"/>
    <s v="Public Water,Septic"/>
    <s v="SEPTIC"/>
    <s v="SEPTIC"/>
    <n v="5600"/>
    <m/>
    <m/>
    <n v="1"/>
    <n v="1"/>
    <n v="2"/>
    <n v="700"/>
    <n v="1"/>
    <m/>
    <m/>
    <m/>
    <m/>
    <m/>
    <m/>
    <m/>
    <m/>
    <m/>
    <m/>
    <n v="1"/>
    <n v="4.6463999999999999"/>
    <n v="1"/>
    <s v="Mill Pond"/>
    <n v="20"/>
  </r>
  <r>
    <s v="132-1040"/>
    <m/>
    <x v="0"/>
    <s v="0 CRAN HWY"/>
    <n v="132"/>
    <s v="ZINE MICHAEL P"/>
    <s v="SC"/>
    <s v="RES ACLNUD  MDL-00"/>
    <s v="132//1040//"/>
    <n v="0.1167"/>
    <n v="0"/>
    <n v="0"/>
    <n v="0"/>
    <n v="0"/>
    <m/>
    <n v="0"/>
    <n v="0"/>
    <n v="0"/>
    <s v="YES"/>
    <n v="0"/>
    <s v="132-1040"/>
    <s v="Public Water,Septic"/>
    <s v="SEPTIC"/>
    <m/>
    <n v="0"/>
    <m/>
    <m/>
    <n v="0"/>
    <n v="0"/>
    <n v="0"/>
    <n v="0"/>
    <n v="0"/>
    <m/>
    <m/>
    <m/>
    <m/>
    <m/>
    <m/>
    <m/>
    <m/>
    <m/>
    <m/>
    <n v="1"/>
    <n v="0"/>
    <n v="1"/>
    <s v="Bog Stream"/>
    <n v="35"/>
  </r>
  <r>
    <s v="132-1046A3"/>
    <m/>
    <x v="0"/>
    <s v="2697 CRAN HWY #41"/>
    <n v="102"/>
    <s v="CONNAUGHTON STEVEN T"/>
    <s v="MR30"/>
    <s v="CONDO  MDL-05"/>
    <s v="132//1046/A3/"/>
    <n v="1.176E-2"/>
    <n v="1"/>
    <n v="1"/>
    <n v="1"/>
    <n v="1"/>
    <s v="SEPTIC"/>
    <n v="0"/>
    <n v="0"/>
    <n v="0"/>
    <s v="YES"/>
    <n v="0"/>
    <s v="132-1046A3"/>
    <m/>
    <m/>
    <s v="SEPTIC"/>
    <n v="0"/>
    <m/>
    <m/>
    <n v="1"/>
    <n v="1"/>
    <n v="2"/>
    <n v="1040"/>
    <n v="2"/>
    <m/>
    <m/>
    <m/>
    <m/>
    <m/>
    <m/>
    <m/>
    <m/>
    <m/>
    <m/>
    <n v="1"/>
    <n v="9.68"/>
    <n v="1"/>
    <s v="Agawam River"/>
    <n v="42"/>
  </r>
  <r>
    <s v="UNK1609"/>
    <s v="FEE"/>
    <x v="0"/>
    <s v="CRAN HWY"/>
    <n v="0"/>
    <m/>
    <m/>
    <m/>
    <m/>
    <n v="1.6727799999999999"/>
    <n v="1"/>
    <n v="1"/>
    <n v="1"/>
    <n v="1"/>
    <s v="SEPTIC"/>
    <n v="0"/>
    <n v="0"/>
    <n v="0"/>
    <s v="NO_W2"/>
    <n v="0"/>
    <m/>
    <m/>
    <m/>
    <s v="SEPTIC"/>
    <n v="0"/>
    <m/>
    <m/>
    <n v="1"/>
    <n v="1"/>
    <n v="0"/>
    <n v="0"/>
    <n v="0"/>
    <s v="Not in new Assr DB, Makepe?, old info"/>
    <m/>
    <m/>
    <m/>
    <m/>
    <m/>
    <m/>
    <m/>
    <m/>
    <m/>
    <n v="1"/>
    <n v="9.68"/>
    <n v="1"/>
    <s v="Broad Marsh River"/>
    <n v="43"/>
  </r>
  <r>
    <s v="132B-66"/>
    <m/>
    <x v="0"/>
    <s v="2695 CRAN HWY  OFF"/>
    <n v="109"/>
    <s v="HAYES CONSTANCE J"/>
    <s v="SC"/>
    <s v="MULTI HSES"/>
    <s v="132/B/66//"/>
    <n v="0.45307999999999998"/>
    <n v="0"/>
    <n v="0"/>
    <n v="0"/>
    <n v="0"/>
    <m/>
    <n v="0"/>
    <n v="1"/>
    <n v="1700"/>
    <s v="YES"/>
    <n v="0"/>
    <s v="132B-66"/>
    <s v="Public Water,Septic"/>
    <s v="SEPTIC"/>
    <m/>
    <n v="1700"/>
    <m/>
    <m/>
    <n v="0"/>
    <n v="0"/>
    <n v="1"/>
    <n v="448"/>
    <n v="1"/>
    <m/>
    <m/>
    <m/>
    <m/>
    <m/>
    <m/>
    <m/>
    <m/>
    <m/>
    <m/>
    <n v="1"/>
    <n v="0"/>
    <n v="1"/>
    <s v="Bog Stream"/>
    <n v="35"/>
  </r>
  <r>
    <s v="129A-1-57"/>
    <m/>
    <x v="0"/>
    <s v="26 AGAWAM LAKE SHORE DR"/>
    <n v="101"/>
    <s v="FERDERAL NATIONAL MORTGAGE"/>
    <s v="R130"/>
    <s v="ONE FAMILY"/>
    <s v="129/A1/57//"/>
    <n v="0.10588"/>
    <n v="1"/>
    <n v="1"/>
    <n v="1"/>
    <n v="1"/>
    <s v="SEPTIC"/>
    <n v="0"/>
    <n v="1"/>
    <n v="500"/>
    <s v="YES"/>
    <n v="500"/>
    <s v="129A-1-57"/>
    <s v="Public Water"/>
    <m/>
    <s v="SEPTIC"/>
    <n v="500"/>
    <m/>
    <m/>
    <n v="1"/>
    <n v="1"/>
    <n v="1"/>
    <n v="720"/>
    <n v="1"/>
    <m/>
    <m/>
    <m/>
    <m/>
    <m/>
    <m/>
    <m/>
    <m/>
    <m/>
    <m/>
    <n v="1"/>
    <n v="4.6463999999999999"/>
    <n v="1"/>
    <s v="Mill Pond"/>
    <n v="20"/>
  </r>
  <r>
    <s v="132-1046A8"/>
    <m/>
    <x v="0"/>
    <s v="2697 CRAN HWY #36"/>
    <n v="102"/>
    <s v="SULLIVAN PATRICIA"/>
    <s v="MR30"/>
    <s v="CONDO  MDL-05"/>
    <s v="132//1046/A8/"/>
    <n v="1.2659999999999999E-2"/>
    <n v="1"/>
    <n v="1"/>
    <n v="1"/>
    <n v="1"/>
    <s v="SEPTIC"/>
    <n v="0"/>
    <n v="0"/>
    <n v="0"/>
    <s v="YES"/>
    <n v="0"/>
    <s v="132-1046A8"/>
    <m/>
    <m/>
    <s v="SEPTIC"/>
    <n v="0"/>
    <m/>
    <m/>
    <n v="1"/>
    <n v="1"/>
    <n v="2"/>
    <n v="1040"/>
    <n v="2"/>
    <m/>
    <m/>
    <m/>
    <m/>
    <m/>
    <m/>
    <m/>
    <m/>
    <m/>
    <m/>
    <n v="1"/>
    <n v="9.68"/>
    <n v="1"/>
    <s v="Agawam River"/>
    <n v="42"/>
  </r>
  <r>
    <s v="UNK1613"/>
    <s v="FEE"/>
    <x v="0"/>
    <s v="CRAN HWY"/>
    <n v="0"/>
    <m/>
    <m/>
    <m/>
    <m/>
    <n v="1.0041199999999999"/>
    <n v="0"/>
    <n v="0"/>
    <n v="2"/>
    <n v="2"/>
    <s v="SEWER"/>
    <n v="0"/>
    <n v="0"/>
    <n v="0"/>
    <s v="NO_W2"/>
    <n v="0"/>
    <m/>
    <m/>
    <m/>
    <s v="SEWER"/>
    <n v="0"/>
    <m/>
    <m/>
    <n v="0"/>
    <n v="0"/>
    <n v="0"/>
    <n v="0"/>
    <n v="0"/>
    <s v="Not in new Assr DB, Makepe?, old info"/>
    <m/>
    <m/>
    <m/>
    <m/>
    <m/>
    <m/>
    <m/>
    <m/>
    <m/>
    <n v="0"/>
    <n v="0"/>
    <n v="1"/>
    <s v="Rose Brook"/>
    <n v="41"/>
  </r>
  <r>
    <s v="129A-1-101"/>
    <m/>
    <x v="0"/>
    <s v="31 AGAWAM LAKE SHORE DR"/>
    <n v="101"/>
    <s v="CUSHMAN GEORGE A"/>
    <s v="R130"/>
    <s v="ONE FAMILY"/>
    <s v="129/A1/101//"/>
    <n v="0.11197"/>
    <n v="1"/>
    <n v="1"/>
    <n v="1"/>
    <n v="1"/>
    <s v="SEPTIC"/>
    <n v="0"/>
    <n v="1"/>
    <n v="100"/>
    <s v="YES"/>
    <n v="100"/>
    <s v="129A-1-101"/>
    <s v="Public Water,Septic"/>
    <s v="SEPTIC"/>
    <s v="SEPTIC"/>
    <n v="100"/>
    <m/>
    <m/>
    <n v="1"/>
    <n v="1"/>
    <n v="1"/>
    <n v="527"/>
    <n v="1"/>
    <m/>
    <m/>
    <m/>
    <m/>
    <m/>
    <m/>
    <m/>
    <m/>
    <m/>
    <m/>
    <n v="1"/>
    <n v="4.6463999999999999"/>
    <n v="1"/>
    <s v="Mill Pond"/>
    <n v="20"/>
  </r>
  <r>
    <s v="110-1019"/>
    <m/>
    <x v="0"/>
    <s v="2580 CRAN HWY"/>
    <n v="101"/>
    <s v="FOOTE GORDON M"/>
    <s v="SC"/>
    <s v="ONE FAMILY"/>
    <s v="110//1019//"/>
    <n v="0.60014000000000001"/>
    <n v="1"/>
    <n v="1"/>
    <n v="1"/>
    <n v="1"/>
    <s v="SEPTIC"/>
    <n v="0"/>
    <n v="1"/>
    <n v="7400"/>
    <s v="YES"/>
    <n v="7400"/>
    <s v="110-1019"/>
    <s v="Public Water,Gas,Septic"/>
    <s v="SEPTIC"/>
    <s v="SEPTIC"/>
    <n v="7400"/>
    <m/>
    <m/>
    <n v="1"/>
    <n v="1"/>
    <n v="3"/>
    <n v="1503"/>
    <n v="1.75"/>
    <m/>
    <m/>
    <m/>
    <m/>
    <m/>
    <m/>
    <m/>
    <m/>
    <m/>
    <m/>
    <n v="1"/>
    <n v="4.84"/>
    <n v="1"/>
    <s v="Parker Mills Pond"/>
    <n v="40"/>
  </r>
  <r>
    <s v="129A-1-113"/>
    <m/>
    <x v="0"/>
    <s v="53 AGAWAM LAKE SHORE DR"/>
    <n v="101"/>
    <s v="FITZGERALD ARTHUR EXECUTOR"/>
    <s v="R130"/>
    <s v="ONE FAMILY"/>
    <s v="129/A1/113//"/>
    <n v="0.14788999999999999"/>
    <n v="1"/>
    <n v="1"/>
    <n v="1"/>
    <n v="1"/>
    <s v="SEPTIC"/>
    <n v="0"/>
    <n v="1"/>
    <n v="47900"/>
    <s v="YES"/>
    <n v="47900"/>
    <s v="129A-1-113"/>
    <s v="Public Water,Septic"/>
    <s v="SEPTIC"/>
    <s v="SEPTIC"/>
    <n v="47900"/>
    <m/>
    <m/>
    <n v="1"/>
    <n v="1"/>
    <n v="1"/>
    <n v="960"/>
    <n v="1"/>
    <m/>
    <m/>
    <m/>
    <m/>
    <m/>
    <m/>
    <m/>
    <m/>
    <m/>
    <m/>
    <n v="1"/>
    <n v="4.6463999999999999"/>
    <n v="1"/>
    <s v="Mill Pond"/>
    <n v="20"/>
  </r>
  <r>
    <s v="132-1018B"/>
    <m/>
    <x v="0"/>
    <s v="2605 CRAN HWY"/>
    <n v="326"/>
    <s v="QUINTAL GLORIA"/>
    <s v="SC"/>
    <s v="REST/CLUBS  MDL-94"/>
    <s v="132//1018/B/"/>
    <n v="0.64753000000000005"/>
    <n v="1"/>
    <n v="1"/>
    <n v="1"/>
    <n v="1"/>
    <s v="SEPTIC"/>
    <n v="0"/>
    <n v="0"/>
    <n v="0"/>
    <s v="YES"/>
    <n v="0"/>
    <s v="132-1018B"/>
    <s v="All Public"/>
    <s v="SEWER"/>
    <s v="SEPTIC"/>
    <n v="0"/>
    <m/>
    <m/>
    <n v="1"/>
    <n v="1"/>
    <n v="0"/>
    <n v="1450"/>
    <n v="1"/>
    <m/>
    <m/>
    <m/>
    <m/>
    <m/>
    <m/>
    <m/>
    <m/>
    <m/>
    <m/>
    <n v="1"/>
    <n v="9.68"/>
    <n v="1"/>
    <s v="Agawam River"/>
    <n v="42"/>
  </r>
  <r>
    <s v="133A-26"/>
    <m/>
    <x v="0"/>
    <s v="1 MEADOWLARK DR"/>
    <n v="131"/>
    <s v="DEMIRANDA MANUEL"/>
    <s v="SC"/>
    <s v="RES ACLNPO  MDL-00"/>
    <s v="133/A/26//"/>
    <n v="0.52181999999999995"/>
    <n v="0"/>
    <n v="0"/>
    <n v="0"/>
    <n v="0"/>
    <m/>
    <n v="0"/>
    <n v="0"/>
    <n v="0"/>
    <s v="YES"/>
    <n v="0"/>
    <s v="133A-26"/>
    <s v="Public Water,Septic"/>
    <s v="SEPTIC"/>
    <m/>
    <n v="0"/>
    <m/>
    <m/>
    <n v="0"/>
    <n v="0"/>
    <n v="0"/>
    <n v="0"/>
    <n v="0"/>
    <m/>
    <m/>
    <m/>
    <m/>
    <m/>
    <m/>
    <m/>
    <m/>
    <m/>
    <m/>
    <n v="2"/>
    <n v="0"/>
    <n v="1"/>
    <s v="Agawam River"/>
    <n v="42"/>
  </r>
  <r>
    <s v="132-1046A4"/>
    <m/>
    <x v="0"/>
    <s v="2697 CRAN HWY #40"/>
    <n v="102"/>
    <s v="MANCUSO WILLIAM"/>
    <s v="MR30"/>
    <s v="CONDO  MDL-05"/>
    <s v="132//1046/A4/"/>
    <n v="1.2330000000000001E-2"/>
    <n v="1"/>
    <n v="1"/>
    <n v="1"/>
    <n v="1"/>
    <s v="SEPTIC"/>
    <n v="0"/>
    <n v="0"/>
    <n v="0"/>
    <s v="YES"/>
    <n v="0"/>
    <s v="132-1046A4"/>
    <m/>
    <m/>
    <s v="SEPTIC"/>
    <n v="0"/>
    <m/>
    <m/>
    <n v="1"/>
    <n v="1"/>
    <n v="2"/>
    <n v="1040"/>
    <n v="2"/>
    <m/>
    <m/>
    <m/>
    <m/>
    <m/>
    <m/>
    <m/>
    <m/>
    <m/>
    <m/>
    <n v="1"/>
    <n v="9.68"/>
    <n v="1"/>
    <s v="Agawam River"/>
    <n v="42"/>
  </r>
  <r>
    <s v="84-1026"/>
    <m/>
    <x v="0"/>
    <s v="661 MAIN ST"/>
    <n v="132"/>
    <s v="MACNEIL JANE E"/>
    <s v="MR30"/>
    <s v="RES ACLNUD  MDL-00"/>
    <s v="84//1026//"/>
    <n v="0.80308000000000002"/>
    <n v="0"/>
    <n v="0"/>
    <n v="0"/>
    <n v="0"/>
    <m/>
    <n v="0"/>
    <n v="0"/>
    <n v="0"/>
    <s v="YES"/>
    <n v="0"/>
    <s v="84-1026"/>
    <s v="Public Water,Septic"/>
    <s v="SEPTIC"/>
    <m/>
    <n v="0"/>
    <m/>
    <m/>
    <n v="0"/>
    <n v="0"/>
    <n v="0"/>
    <n v="0"/>
    <n v="0"/>
    <m/>
    <m/>
    <m/>
    <m/>
    <m/>
    <m/>
    <m/>
    <m/>
    <m/>
    <m/>
    <n v="1"/>
    <n v="0"/>
    <n v="1"/>
    <s v="Broad Marsh River"/>
    <n v="43"/>
  </r>
  <r>
    <s v="129B-1-16"/>
    <m/>
    <x v="0"/>
    <s v="38 LAKE VIEW DR"/>
    <n v="101"/>
    <s v="VICAWESTRO NOMINEE TRUST"/>
    <s v="R130"/>
    <s v="ONE FAMILY"/>
    <s v="129/B1/16//"/>
    <n v="8.2030000000000006E-2"/>
    <n v="1"/>
    <n v="1"/>
    <n v="1"/>
    <n v="1"/>
    <s v="SEPTIC"/>
    <n v="0"/>
    <n v="1"/>
    <n v="700"/>
    <s v="YES"/>
    <n v="700"/>
    <s v="129B-1-16"/>
    <s v="Public Water,Septic"/>
    <s v="SEPTIC"/>
    <s v="SEPTIC"/>
    <n v="700"/>
    <m/>
    <m/>
    <n v="1"/>
    <n v="1"/>
    <n v="4"/>
    <n v="1056"/>
    <n v="1"/>
    <m/>
    <m/>
    <m/>
    <m/>
    <m/>
    <m/>
    <m/>
    <m/>
    <m/>
    <m/>
    <n v="1"/>
    <n v="4.6463999999999999"/>
    <n v="1"/>
    <s v="Mill Pond"/>
    <n v="20"/>
  </r>
  <r>
    <s v="129B-1-49"/>
    <m/>
    <x v="0"/>
    <s v="21 LAKE VIEW DR"/>
    <n v="101"/>
    <s v="MCLEAN ROBERT F"/>
    <s v="R130"/>
    <s v="ONE FAMILY"/>
    <s v="129/B1/49//"/>
    <n v="0.18940000000000001"/>
    <n v="1"/>
    <n v="1"/>
    <n v="1"/>
    <n v="1"/>
    <s v="SEPTIC"/>
    <n v="0"/>
    <n v="1"/>
    <n v="1500"/>
    <s v="YES"/>
    <n v="1500"/>
    <s v="129B-1-49"/>
    <s v="Public Water,Gas,Septic"/>
    <s v="SEPTIC"/>
    <s v="SEPTIC"/>
    <n v="1500"/>
    <m/>
    <m/>
    <n v="1"/>
    <n v="1"/>
    <n v="1"/>
    <n v="500"/>
    <n v="1"/>
    <m/>
    <m/>
    <m/>
    <m/>
    <m/>
    <m/>
    <m/>
    <m/>
    <m/>
    <m/>
    <n v="2"/>
    <n v="4.6463999999999999"/>
    <n v="1"/>
    <s v="Mill Pond"/>
    <n v="20"/>
  </r>
  <r>
    <s v="132-1046A7"/>
    <m/>
    <x v="0"/>
    <s v="2697 CRAN HWY #37"/>
    <n v="102"/>
    <s v="DEBARROS BROOKE L"/>
    <s v="MR30"/>
    <s v="CONDO  MDL-05"/>
    <s v="132//1046/A7/"/>
    <n v="1.2449999999999999E-2"/>
    <n v="1"/>
    <n v="1"/>
    <n v="1"/>
    <n v="1"/>
    <s v="SEPTIC"/>
    <n v="0"/>
    <n v="0"/>
    <n v="0"/>
    <s v="YES"/>
    <n v="0"/>
    <s v="132-1046A7"/>
    <m/>
    <m/>
    <s v="SEPTIC"/>
    <n v="0"/>
    <m/>
    <m/>
    <n v="1"/>
    <n v="1"/>
    <n v="2"/>
    <n v="1040"/>
    <n v="2"/>
    <m/>
    <m/>
    <m/>
    <m/>
    <m/>
    <m/>
    <m/>
    <m/>
    <m/>
    <m/>
    <n v="1"/>
    <n v="9.68"/>
    <n v="1"/>
    <s v="Agawam River"/>
    <n v="42"/>
  </r>
  <r>
    <s v="LAND_NOPARC"/>
    <m/>
    <x v="0"/>
    <m/>
    <n v="0"/>
    <m/>
    <m/>
    <m/>
    <m/>
    <n v="4.4200000000000003E-3"/>
    <n v="0"/>
    <n v="0"/>
    <n v="0"/>
    <n v="0"/>
    <m/>
    <n v="0"/>
    <n v="0"/>
    <n v="0"/>
    <s v="NO"/>
    <n v="0"/>
    <m/>
    <m/>
    <m/>
    <m/>
    <n v="0"/>
    <m/>
    <m/>
    <n v="0"/>
    <n v="0"/>
    <n v="0"/>
    <n v="0"/>
    <n v="0"/>
    <m/>
    <m/>
    <m/>
    <m/>
    <m/>
    <m/>
    <m/>
    <m/>
    <m/>
    <m/>
    <n v="0"/>
    <n v="0"/>
    <n v="1"/>
    <s v="Spectacle Pond"/>
    <n v="38"/>
  </r>
  <r>
    <s v="132-1043A"/>
    <m/>
    <x v="0"/>
    <s v="2683 CRAN HWY"/>
    <n v="101"/>
    <s v="GOLDSTEIN DAWN M"/>
    <s v="SC"/>
    <s v="ONE FAMILY"/>
    <s v="132//1043/A/"/>
    <n v="3.27902"/>
    <n v="1"/>
    <n v="1"/>
    <n v="1"/>
    <n v="1"/>
    <s v="SEPTIC"/>
    <n v="0"/>
    <n v="1"/>
    <n v="9300"/>
    <s v="YES"/>
    <n v="9300"/>
    <s v="132-1043A"/>
    <s v="Public Water,Well"/>
    <m/>
    <s v="SEPTIC"/>
    <n v="9300"/>
    <m/>
    <m/>
    <n v="1"/>
    <n v="1"/>
    <n v="3"/>
    <n v="2377"/>
    <n v="2"/>
    <m/>
    <m/>
    <m/>
    <m/>
    <m/>
    <m/>
    <m/>
    <m/>
    <m/>
    <m/>
    <n v="1"/>
    <n v="9.68"/>
    <n v="1"/>
    <s v="Bog Stream"/>
    <n v="35"/>
  </r>
  <r>
    <s v="109A-1-1039"/>
    <m/>
    <x v="0"/>
    <s v="2544 CRAN HWY"/>
    <n v="392"/>
    <s v="THOMSON BETTY ANN TRUSTEE OF"/>
    <s v="SC"/>
    <s v="UNDEV LAND"/>
    <s v="109/A1/1039//"/>
    <n v="0.14263000000000001"/>
    <n v="0"/>
    <n v="0"/>
    <n v="0"/>
    <n v="0"/>
    <m/>
    <n v="0"/>
    <n v="1"/>
    <n v="28200"/>
    <s v="YES"/>
    <n v="0"/>
    <s v="109A-1-1039"/>
    <m/>
    <m/>
    <m/>
    <n v="28200"/>
    <m/>
    <m/>
    <n v="0"/>
    <n v="0"/>
    <n v="0"/>
    <n v="0"/>
    <n v="0"/>
    <m/>
    <m/>
    <m/>
    <m/>
    <m/>
    <m/>
    <m/>
    <m/>
    <m/>
    <m/>
    <n v="1"/>
    <n v="0"/>
    <n v="1"/>
    <s v="Rose Brook"/>
    <n v="41"/>
  </r>
  <r>
    <s v="132-1046A6"/>
    <m/>
    <x v="0"/>
    <s v="2697 CRAN HWY #38"/>
    <n v="102"/>
    <s v="LEONARDI ARMANDO"/>
    <s v="MR30"/>
    <s v="CONDO  MDL-05"/>
    <s v="132//1046/A6/"/>
    <n v="1.225E-2"/>
    <n v="1"/>
    <n v="1"/>
    <n v="1"/>
    <n v="1"/>
    <s v="SEPTIC"/>
    <n v="0"/>
    <n v="0"/>
    <n v="0"/>
    <s v="YES"/>
    <n v="0"/>
    <s v="132-1046A6"/>
    <m/>
    <m/>
    <s v="SEPTIC"/>
    <n v="0"/>
    <m/>
    <m/>
    <n v="1"/>
    <n v="1"/>
    <n v="2"/>
    <n v="1040"/>
    <n v="2"/>
    <m/>
    <m/>
    <m/>
    <m/>
    <m/>
    <m/>
    <m/>
    <m/>
    <m/>
    <m/>
    <n v="1"/>
    <n v="9.68"/>
    <n v="1"/>
    <s v="Agawam River"/>
    <n v="42"/>
  </r>
  <r>
    <s v="110-1022"/>
    <m/>
    <x v="0"/>
    <s v="2586 CRAN HWY"/>
    <n v="101"/>
    <s v="BAPTISTE WALTER C"/>
    <s v="SC"/>
    <s v="ONE FAMILY"/>
    <s v="110//1022//"/>
    <n v="0.84523999999999999"/>
    <n v="1"/>
    <n v="1"/>
    <n v="1"/>
    <n v="1"/>
    <s v="SEPTIC"/>
    <n v="0"/>
    <n v="1"/>
    <n v="5300"/>
    <s v="YES"/>
    <n v="5300"/>
    <s v="110-1022"/>
    <s v="Public Water,Septic"/>
    <s v="SEPTIC"/>
    <s v="SEPTIC"/>
    <n v="5300"/>
    <m/>
    <m/>
    <n v="1"/>
    <n v="1"/>
    <n v="3"/>
    <n v="2301"/>
    <n v="2"/>
    <m/>
    <m/>
    <m/>
    <m/>
    <m/>
    <m/>
    <m/>
    <m/>
    <m/>
    <m/>
    <n v="1"/>
    <n v="9.68"/>
    <n v="1"/>
    <s v="Agawam River"/>
    <n v="42"/>
  </r>
  <r>
    <s v="132-1030B"/>
    <m/>
    <x v="0"/>
    <s v="0 CRAN HWY"/>
    <n v="392"/>
    <s v="WALKER MERRILL BRADLEY JR TR"/>
    <s v="SC"/>
    <s v="UNDEV LAND"/>
    <s v="132//1030/B/"/>
    <n v="0.75541000000000003"/>
    <n v="0"/>
    <n v="0"/>
    <n v="0"/>
    <n v="0"/>
    <m/>
    <n v="0"/>
    <n v="0"/>
    <n v="0"/>
    <s v="YES"/>
    <n v="0"/>
    <s v="132-1030B"/>
    <s v="Public Water,Septic"/>
    <s v="SEPTIC"/>
    <m/>
    <n v="0"/>
    <m/>
    <m/>
    <n v="0"/>
    <n v="0"/>
    <n v="0"/>
    <n v="0"/>
    <n v="0"/>
    <m/>
    <m/>
    <m/>
    <m/>
    <m/>
    <m/>
    <m/>
    <m/>
    <m/>
    <m/>
    <n v="1"/>
    <n v="0"/>
    <n v="1"/>
    <s v="Agawam River"/>
    <n v="42"/>
  </r>
  <r>
    <s v="129B-1-38"/>
    <m/>
    <x v="0"/>
    <s v="82 GLEN CHARLIE RD"/>
    <n v="101"/>
    <s v="SWISTAK FRANK &amp; YVONNE"/>
    <s v="R130"/>
    <s v="ONE FAMILY"/>
    <s v="129/B1/38//"/>
    <n v="0.10743"/>
    <n v="1"/>
    <n v="1"/>
    <n v="1"/>
    <n v="1"/>
    <s v="SEPTIC"/>
    <n v="0"/>
    <n v="1"/>
    <n v="0"/>
    <s v="YES"/>
    <n v="0"/>
    <s v="129B-1-38"/>
    <s v="Public Water,Septic"/>
    <s v="SEPTIC"/>
    <s v="SEPTIC"/>
    <n v="0"/>
    <m/>
    <m/>
    <n v="1"/>
    <n v="1"/>
    <n v="2"/>
    <n v="592"/>
    <n v="1"/>
    <m/>
    <m/>
    <m/>
    <m/>
    <m/>
    <m/>
    <m/>
    <m/>
    <m/>
    <m/>
    <n v="1"/>
    <n v="4.6463999999999999"/>
    <n v="1"/>
    <s v="Mill Pond"/>
    <n v="20"/>
  </r>
  <r>
    <s v="132-1046A5"/>
    <m/>
    <x v="0"/>
    <s v="2697 CRAN HWY #39"/>
    <n v="102"/>
    <s v="DOAK JOHN"/>
    <s v="MR30"/>
    <s v="CONDO  MDL-05"/>
    <s v="132//1046/A5/"/>
    <n v="1.256E-2"/>
    <n v="1"/>
    <n v="1"/>
    <n v="1"/>
    <n v="1"/>
    <s v="SEPTIC"/>
    <n v="0"/>
    <n v="0"/>
    <n v="0"/>
    <s v="YES"/>
    <n v="0"/>
    <s v="132-1046A5"/>
    <m/>
    <m/>
    <s v="SEPTIC"/>
    <n v="0"/>
    <m/>
    <m/>
    <n v="1"/>
    <n v="1"/>
    <n v="2"/>
    <n v="1040"/>
    <n v="2"/>
    <m/>
    <m/>
    <m/>
    <m/>
    <m/>
    <m/>
    <m/>
    <m/>
    <m/>
    <m/>
    <n v="1"/>
    <n v="9.68"/>
    <n v="1"/>
    <s v="Agawam River"/>
    <n v="42"/>
  </r>
  <r>
    <s v="133A-17"/>
    <m/>
    <x v="0"/>
    <s v="2 PHEASANT AVE"/>
    <n v="101"/>
    <s v="MCGONAGLE HUGH D"/>
    <s v="SC"/>
    <s v="ONE FAMILY"/>
    <s v="133/A/17//"/>
    <n v="0.30892999999999998"/>
    <n v="1"/>
    <n v="1"/>
    <n v="1"/>
    <n v="1"/>
    <s v="SEPTIC"/>
    <n v="0"/>
    <n v="1"/>
    <n v="6300"/>
    <s v="YES"/>
    <n v="6300"/>
    <s v="133A-17"/>
    <s v="Public Water,Septic"/>
    <s v="SEPTIC"/>
    <s v="SEPTIC"/>
    <n v="6300"/>
    <m/>
    <m/>
    <n v="1"/>
    <n v="1"/>
    <n v="4"/>
    <n v="1306"/>
    <n v="1.75"/>
    <m/>
    <m/>
    <m/>
    <m/>
    <m/>
    <m/>
    <m/>
    <m/>
    <m/>
    <m/>
    <n v="1"/>
    <n v="9.68"/>
    <n v="1"/>
    <s v="Agawam River"/>
    <n v="42"/>
  </r>
  <r>
    <s v="129A-1-59"/>
    <m/>
    <x v="0"/>
    <s v="30 AGAWAM LAKE SHORE DR"/>
    <n v="101"/>
    <s v="TRAVIS FRANK L JR"/>
    <s v="R130"/>
    <s v="ONE FAMILY"/>
    <s v="129/A1/59//"/>
    <n v="0.15862000000000001"/>
    <n v="1"/>
    <n v="1"/>
    <n v="1"/>
    <n v="1"/>
    <s v="SEPTIC"/>
    <n v="0"/>
    <n v="1"/>
    <n v="6800"/>
    <s v="YES"/>
    <n v="6800"/>
    <s v="129A-1-59"/>
    <s v="Public Water,Septic"/>
    <s v="SEPTIC"/>
    <s v="SEPTIC"/>
    <n v="6800"/>
    <m/>
    <m/>
    <n v="1"/>
    <n v="1"/>
    <n v="2"/>
    <n v="840"/>
    <n v="1"/>
    <m/>
    <m/>
    <m/>
    <m/>
    <m/>
    <m/>
    <m/>
    <m/>
    <m/>
    <m/>
    <n v="1"/>
    <n v="4.6463999999999999"/>
    <n v="1"/>
    <s v="Mill Pond"/>
    <n v="20"/>
  </r>
  <r>
    <s v="84-1022"/>
    <m/>
    <x v="0"/>
    <s v="663 MAIN ST"/>
    <n v="101"/>
    <s v="BRIGHAM JUDITH D"/>
    <s v="MR30"/>
    <s v="ONE FAMILY"/>
    <s v="84//1022//"/>
    <n v="0.86006000000000005"/>
    <n v="0"/>
    <n v="0"/>
    <n v="1"/>
    <n v="1"/>
    <s v="SEWER"/>
    <n v="1"/>
    <n v="1"/>
    <n v="12200"/>
    <s v="YES"/>
    <n v="0"/>
    <s v="84-1022"/>
    <s v="Public Water,Septic"/>
    <s v="SEPTIC"/>
    <s v="SEWER"/>
    <n v="12200"/>
    <m/>
    <m/>
    <n v="0"/>
    <n v="0"/>
    <n v="3"/>
    <n v="1072"/>
    <n v="1.5"/>
    <m/>
    <m/>
    <m/>
    <m/>
    <m/>
    <m/>
    <m/>
    <m/>
    <m/>
    <m/>
    <n v="1"/>
    <n v="0"/>
    <n v="1"/>
    <s v="Broad Marsh River"/>
    <n v="43"/>
  </r>
  <r>
    <s v="129A-1-56"/>
    <m/>
    <x v="0"/>
    <s v="24 AGAWAM LAKE SHORE DR"/>
    <n v="101"/>
    <s v="AMODEO ROBERT C"/>
    <s v="R130"/>
    <s v="ONE FAMILY"/>
    <s v="129/A1/56//"/>
    <n v="0.11216"/>
    <n v="1"/>
    <n v="1"/>
    <n v="1"/>
    <n v="1"/>
    <s v="SEPTIC"/>
    <n v="0"/>
    <n v="1"/>
    <n v="300"/>
    <s v="YES"/>
    <n v="300"/>
    <s v="129A-1-56"/>
    <s v="Public Water,Septic"/>
    <s v="SEPTIC"/>
    <s v="SEPTIC"/>
    <n v="300"/>
    <m/>
    <m/>
    <n v="1"/>
    <n v="1"/>
    <n v="2"/>
    <n v="774"/>
    <n v="1"/>
    <m/>
    <m/>
    <m/>
    <m/>
    <m/>
    <m/>
    <m/>
    <m/>
    <m/>
    <m/>
    <n v="1"/>
    <n v="4.6463999999999999"/>
    <n v="1"/>
    <s v="Mill Pond"/>
    <n v="20"/>
  </r>
  <r>
    <s v="110-1020"/>
    <m/>
    <x v="0"/>
    <s v="2582 CRAN HWY"/>
    <n v="132"/>
    <s v="ALDEN JOHN"/>
    <s v="SC"/>
    <s v="RES ACLNUD  MDL-00"/>
    <s v="110//1020//"/>
    <n v="0.78132999999999997"/>
    <n v="0"/>
    <n v="0"/>
    <n v="0"/>
    <n v="0"/>
    <m/>
    <n v="0"/>
    <n v="0"/>
    <n v="0"/>
    <s v="YES"/>
    <n v="0"/>
    <s v="110-1020"/>
    <s v="Public Water,Septic"/>
    <s v="SEPTIC"/>
    <m/>
    <n v="0"/>
    <m/>
    <m/>
    <n v="0"/>
    <n v="0"/>
    <n v="0"/>
    <n v="0"/>
    <n v="0"/>
    <m/>
    <m/>
    <m/>
    <m/>
    <m/>
    <m/>
    <m/>
    <m/>
    <m/>
    <m/>
    <n v="1"/>
    <n v="0"/>
    <n v="1"/>
    <s v="Parker Mills Pond"/>
    <n v="40"/>
  </r>
  <r>
    <s v="129A-1-114"/>
    <m/>
    <x v="0"/>
    <s v="55 AGAWAM LAKE SHORE DR"/>
    <n v="101"/>
    <s v="SVARTSTROM KARL"/>
    <s v="R130"/>
    <s v="ONE FAMILY"/>
    <s v="129/A1/114//"/>
    <n v="0.14893999999999999"/>
    <n v="1"/>
    <n v="1"/>
    <n v="1"/>
    <n v="1"/>
    <s v="SEPTIC"/>
    <n v="0"/>
    <n v="1"/>
    <n v="200"/>
    <s v="YES"/>
    <n v="200"/>
    <s v="129A-1-114"/>
    <s v="Public Water,Septic"/>
    <s v="SEPTIC"/>
    <s v="SEPTIC"/>
    <n v="200"/>
    <m/>
    <m/>
    <n v="1"/>
    <n v="1"/>
    <n v="2"/>
    <n v="674"/>
    <n v="1"/>
    <m/>
    <m/>
    <m/>
    <m/>
    <m/>
    <m/>
    <m/>
    <m/>
    <m/>
    <m/>
    <n v="1"/>
    <n v="4.6463999999999999"/>
    <n v="1"/>
    <s v="Mill Pond"/>
    <n v="20"/>
  </r>
  <r>
    <s v="129B-1-17"/>
    <m/>
    <x v="0"/>
    <s v="40 LAKE VIEW DR"/>
    <n v="101"/>
    <s v="JARVIS TINA M"/>
    <s v="R130"/>
    <s v="ONE FAMILY"/>
    <s v="129/B1/17//"/>
    <n v="9.0039999999999995E-2"/>
    <n v="1"/>
    <n v="1"/>
    <n v="1"/>
    <n v="1"/>
    <s v="SEPTIC"/>
    <n v="0"/>
    <n v="1"/>
    <n v="4800"/>
    <s v="YES"/>
    <n v="4800"/>
    <s v="129B-1-17"/>
    <s v="Public Water,Gas,Septic"/>
    <s v="SEPTIC"/>
    <s v="SEPTIC"/>
    <n v="4800"/>
    <m/>
    <m/>
    <n v="1"/>
    <n v="1"/>
    <n v="4"/>
    <n v="1360"/>
    <n v="2"/>
    <m/>
    <m/>
    <m/>
    <m/>
    <m/>
    <m/>
    <m/>
    <m/>
    <m/>
    <m/>
    <n v="1"/>
    <n v="4.6463999999999999"/>
    <n v="1"/>
    <s v="Mill Pond"/>
    <n v="20"/>
  </r>
  <r>
    <s v="109A-1-1037"/>
    <m/>
    <x v="0"/>
    <s v="2536 CRAN HWY"/>
    <n v="101"/>
    <s v="PHILLIPS RONALD W"/>
    <s v="SC"/>
    <s v="ONE FAMILY"/>
    <s v="109/A1/1037//"/>
    <n v="0.47542000000000001"/>
    <n v="1"/>
    <n v="1"/>
    <n v="1"/>
    <n v="1"/>
    <s v="SEPTIC"/>
    <n v="0"/>
    <n v="1"/>
    <n v="2200"/>
    <s v="NO_W1"/>
    <n v="2200"/>
    <s v="109A-1-1037"/>
    <s v="Public Water,Septic"/>
    <s v="SEPTIC"/>
    <s v="SEPTIC"/>
    <n v="2200"/>
    <m/>
    <m/>
    <n v="1"/>
    <n v="1"/>
    <n v="3"/>
    <n v="1233"/>
    <n v="1.75"/>
    <m/>
    <m/>
    <m/>
    <m/>
    <m/>
    <m/>
    <m/>
    <m/>
    <m/>
    <m/>
    <n v="4"/>
    <n v="9.68"/>
    <n v="1"/>
    <s v="Rose Brook"/>
    <n v="41"/>
  </r>
  <r>
    <s v="133A-1"/>
    <m/>
    <x v="0"/>
    <s v="1 PHEASANT AVE"/>
    <n v="101"/>
    <s v="DEMARCO PAUL JR"/>
    <s v="SC"/>
    <s v="ONE FAMILY"/>
    <s v="133/A/1//"/>
    <n v="0.26101000000000002"/>
    <n v="1"/>
    <n v="1"/>
    <n v="1"/>
    <n v="1"/>
    <s v="SEPTIC"/>
    <n v="0"/>
    <n v="1"/>
    <n v="8300"/>
    <s v="YES"/>
    <n v="8300"/>
    <s v="133A-1"/>
    <s v="Public Water,Septic"/>
    <s v="SEPTIC"/>
    <s v="SEPTIC"/>
    <n v="8300"/>
    <m/>
    <m/>
    <n v="1"/>
    <n v="1"/>
    <n v="2"/>
    <n v="1050"/>
    <n v="1"/>
    <m/>
    <m/>
    <m/>
    <m/>
    <m/>
    <m/>
    <m/>
    <m/>
    <m/>
    <m/>
    <n v="1"/>
    <n v="9.68"/>
    <n v="1"/>
    <s v="Agawam River"/>
    <n v="42"/>
  </r>
  <r>
    <s v="129A-1-99"/>
    <m/>
    <x v="0"/>
    <s v="27 AGAWAM LAKE SHORE DR"/>
    <n v="101"/>
    <s v="MACNEVIN DORIS C"/>
    <s v="R130"/>
    <s v="ONE FAMILY"/>
    <s v="129/A1/99//"/>
    <n v="0.21909999999999999"/>
    <n v="1"/>
    <n v="1"/>
    <n v="1"/>
    <n v="1"/>
    <s v="SEPTIC"/>
    <n v="0"/>
    <n v="1"/>
    <n v="0"/>
    <s v="NO_W1"/>
    <n v="0"/>
    <s v="129A-1-99"/>
    <s v="Public Water,Septic"/>
    <s v="SEPTIC"/>
    <s v="SEPTIC"/>
    <n v="0"/>
    <m/>
    <m/>
    <n v="1"/>
    <n v="1"/>
    <n v="2"/>
    <n v="840"/>
    <n v="1"/>
    <m/>
    <m/>
    <m/>
    <m/>
    <m/>
    <m/>
    <m/>
    <m/>
    <m/>
    <m/>
    <n v="2"/>
    <n v="4.6463999999999999"/>
    <n v="1"/>
    <s v="Mill Pond"/>
    <n v="20"/>
  </r>
  <r>
    <s v="132-1027"/>
    <m/>
    <x v="0"/>
    <s v="0 CRAN HWY  OFF"/>
    <n v="132"/>
    <s v="HORNE KARL A"/>
    <s v="MR30"/>
    <s v="RES ACLNUD  MDL-00"/>
    <s v="132//1027//"/>
    <n v="0.96201000000000003"/>
    <n v="0"/>
    <n v="0"/>
    <n v="0"/>
    <n v="0"/>
    <m/>
    <n v="0"/>
    <n v="0"/>
    <n v="0"/>
    <s v="YES"/>
    <n v="0"/>
    <s v="132-1027"/>
    <s v="Public Water,Septic"/>
    <s v="SEPTIC"/>
    <m/>
    <n v="0"/>
    <m/>
    <m/>
    <n v="0"/>
    <n v="0"/>
    <n v="0"/>
    <n v="0"/>
    <n v="0"/>
    <m/>
    <m/>
    <m/>
    <m/>
    <m/>
    <m/>
    <m/>
    <m/>
    <m/>
    <m/>
    <n v="1"/>
    <n v="0"/>
    <n v="1"/>
    <s v="Agawam River"/>
    <n v="42"/>
  </r>
  <r>
    <s v="133-1000B"/>
    <m/>
    <x v="0"/>
    <s v="2701 CRAN HWY"/>
    <n v="390"/>
    <s v="DEMIRANDA MANUEL"/>
    <s v="SC"/>
    <s v="DEVEL LAND  MDL-00"/>
    <s v="133//1000/B/"/>
    <n v="4.4420500000000001"/>
    <n v="0"/>
    <n v="0"/>
    <n v="0"/>
    <n v="0"/>
    <m/>
    <n v="0"/>
    <n v="0"/>
    <n v="0"/>
    <s v="YES"/>
    <n v="0"/>
    <s v="133-1000B"/>
    <s v="Public Water,Septic"/>
    <s v="SEPTIC"/>
    <m/>
    <n v="0"/>
    <m/>
    <m/>
    <n v="0"/>
    <n v="0"/>
    <n v="0"/>
    <n v="0"/>
    <n v="0"/>
    <m/>
    <m/>
    <m/>
    <m/>
    <m/>
    <m/>
    <m/>
    <m/>
    <m/>
    <m/>
    <n v="1"/>
    <n v="0"/>
    <n v="1"/>
    <s v="Agawam River"/>
    <n v="42"/>
  </r>
  <r>
    <s v="132-1031"/>
    <m/>
    <x v="0"/>
    <s v="2647 CRAN HWY"/>
    <n v="392"/>
    <s v="WALKER MERRILL BRADLEY JR"/>
    <s v="SC"/>
    <s v="UNDEV LAND"/>
    <s v="132//1031//"/>
    <n v="5.7306999999999997"/>
    <n v="0"/>
    <n v="0"/>
    <n v="0"/>
    <n v="0"/>
    <m/>
    <n v="0"/>
    <n v="0"/>
    <n v="0"/>
    <s v="YES"/>
    <n v="0"/>
    <s v="132-1031"/>
    <s v="Public Water,Septic"/>
    <s v="SEPTIC"/>
    <m/>
    <n v="0"/>
    <m/>
    <m/>
    <n v="0"/>
    <n v="0"/>
    <n v="0"/>
    <n v="0"/>
    <n v="0"/>
    <m/>
    <m/>
    <m/>
    <m/>
    <m/>
    <m/>
    <m/>
    <m/>
    <m/>
    <m/>
    <n v="1"/>
    <n v="0"/>
    <n v="1"/>
    <s v="Agawam River"/>
    <n v="42"/>
  </r>
  <r>
    <s v="132-1025"/>
    <m/>
    <x v="0"/>
    <s v="2637 CRAN HWY"/>
    <n v="316"/>
    <s v="BOUDREAU MARK H TRUSTEE"/>
    <s v="SC"/>
    <s v="COMM WHSE  MDL-96"/>
    <s v="132//1025//"/>
    <n v="4.0529599999999997"/>
    <n v="1"/>
    <n v="1"/>
    <n v="1"/>
    <n v="1"/>
    <s v="SEPTIC"/>
    <n v="0"/>
    <n v="1"/>
    <n v="700"/>
    <s v="YES"/>
    <n v="700"/>
    <s v="132-1025"/>
    <s v="Public Water,Septic"/>
    <s v="SEPTIC"/>
    <s v="SEPTIC"/>
    <n v="700"/>
    <m/>
    <m/>
    <n v="1"/>
    <n v="1"/>
    <n v="0"/>
    <n v="8100"/>
    <n v="1"/>
    <m/>
    <m/>
    <m/>
    <m/>
    <m/>
    <m/>
    <m/>
    <m/>
    <m/>
    <m/>
    <n v="1"/>
    <n v="9.68"/>
    <n v="1"/>
    <s v="Agawam River"/>
    <n v="42"/>
  </r>
  <r>
    <s v="129B-1-39"/>
    <m/>
    <x v="0"/>
    <s v="84 GLEN CHARLIE RD"/>
    <n v="101"/>
    <s v="BRIGGS LAURIE L"/>
    <s v="R130"/>
    <s v="ONE FAMILY"/>
    <s v="129/B1/39//"/>
    <n v="9.4549999999999995E-2"/>
    <n v="1"/>
    <n v="1"/>
    <n v="1"/>
    <n v="1"/>
    <s v="SEPTIC"/>
    <n v="0"/>
    <n v="1"/>
    <n v="4700"/>
    <s v="YES"/>
    <n v="4700"/>
    <s v="129B-1-39"/>
    <s v="Public Water,Septic"/>
    <s v="SEPTIC"/>
    <s v="SEPTIC"/>
    <n v="4700"/>
    <m/>
    <m/>
    <n v="1"/>
    <n v="1"/>
    <n v="2"/>
    <n v="490"/>
    <n v="1"/>
    <m/>
    <m/>
    <m/>
    <m/>
    <m/>
    <m/>
    <m/>
    <m/>
    <m/>
    <m/>
    <n v="1"/>
    <n v="4.6463999999999999"/>
    <n v="1"/>
    <s v="Mill Pond"/>
    <n v="20"/>
  </r>
  <r>
    <s v="129-1028"/>
    <m/>
    <x v="0"/>
    <s v="0 GLEN CHARLIE RD"/>
    <n v="917"/>
    <s v="COMMONWEALTH OF MASSACHUSETTS"/>
    <s v="R130"/>
    <s v="UMASS"/>
    <s v="129//1028//"/>
    <n v="0.83431"/>
    <n v="0"/>
    <n v="0"/>
    <n v="0"/>
    <n v="0"/>
    <m/>
    <n v="0"/>
    <n v="0"/>
    <n v="0"/>
    <s v="YES"/>
    <n v="0"/>
    <s v="129-1028"/>
    <m/>
    <m/>
    <m/>
    <n v="0"/>
    <m/>
    <m/>
    <n v="0"/>
    <n v="0"/>
    <n v="0"/>
    <n v="0"/>
    <n v="0"/>
    <m/>
    <m/>
    <m/>
    <m/>
    <m/>
    <m/>
    <m/>
    <m/>
    <m/>
    <m/>
    <n v="0"/>
    <n v="0"/>
    <n v="1"/>
    <s v="Mill Pond"/>
    <n v="20"/>
  </r>
  <r>
    <s v="115-1024"/>
    <m/>
    <x v="0"/>
    <s v="2750A CRAN HWY"/>
    <n v="103"/>
    <s v="GARDEN HOMES ESTATES LLC"/>
    <s v="SC"/>
    <s v="MOBILE HOM  MDL-00"/>
    <s v="115//1024//"/>
    <n v="23.991949999999999"/>
    <n v="120"/>
    <n v="120"/>
    <n v="120"/>
    <n v="120"/>
    <s v="SEPTIC"/>
    <n v="0"/>
    <n v="3"/>
    <n v="1935500"/>
    <s v="YES"/>
    <n v="1935500"/>
    <s v="115-1024"/>
    <s v="Public Water,Gas,Septic"/>
    <s v="SEPTIC"/>
    <s v="SEPTIC"/>
    <n v="645166.67000000004"/>
    <m/>
    <m/>
    <n v="120"/>
    <n v="120"/>
    <n v="0"/>
    <n v="0"/>
    <n v="0"/>
    <m/>
    <m/>
    <m/>
    <m/>
    <m/>
    <m/>
    <m/>
    <m/>
    <m/>
    <m/>
    <n v="1"/>
    <n v="1161.5999999999999"/>
    <n v="1"/>
    <s v="Agawam River"/>
    <n v="42"/>
  </r>
  <r>
    <s v="132B-64"/>
    <m/>
    <x v="0"/>
    <s v="3 CRAN HWY  OFF"/>
    <n v="392"/>
    <s v="ZION STEVEN"/>
    <s v="SC"/>
    <s v="UNDEV LAND"/>
    <s v="132/B/64//"/>
    <n v="0.39217999999999997"/>
    <n v="0"/>
    <n v="0"/>
    <n v="0"/>
    <n v="0"/>
    <m/>
    <n v="0"/>
    <n v="0"/>
    <n v="0"/>
    <s v="YES"/>
    <n v="0"/>
    <s v="132B-64"/>
    <s v="Public Water,Septic"/>
    <s v="SEPTIC"/>
    <m/>
    <n v="0"/>
    <m/>
    <m/>
    <n v="0"/>
    <n v="0"/>
    <n v="0"/>
    <n v="0"/>
    <n v="0"/>
    <m/>
    <m/>
    <m/>
    <m/>
    <m/>
    <m/>
    <m/>
    <m/>
    <m/>
    <m/>
    <n v="1"/>
    <n v="0"/>
    <n v="1"/>
    <s v="Bog Stream"/>
    <n v="35"/>
  </r>
  <r>
    <s v="129A-1-115"/>
    <m/>
    <x v="0"/>
    <s v="57 AGAWAM LAKE SHORE DR"/>
    <n v="101"/>
    <s v="DELGRANDE ANNE C"/>
    <s v="R130"/>
    <s v="ONE FAMILY"/>
    <s v="129/A1/115//"/>
    <n v="0.18287"/>
    <n v="1"/>
    <n v="1"/>
    <n v="1"/>
    <n v="1"/>
    <s v="SEPTIC"/>
    <n v="0"/>
    <n v="1"/>
    <n v="2400"/>
    <s v="YES"/>
    <n v="2400"/>
    <s v="129A-1-115"/>
    <s v="Public Water,Septic"/>
    <s v="SEPTIC"/>
    <s v="SEPTIC"/>
    <n v="2400"/>
    <m/>
    <m/>
    <n v="1"/>
    <n v="1"/>
    <n v="1"/>
    <n v="876"/>
    <n v="1"/>
    <m/>
    <m/>
    <m/>
    <m/>
    <m/>
    <m/>
    <m/>
    <m/>
    <m/>
    <m/>
    <n v="1"/>
    <n v="4.6463999999999999"/>
    <n v="1"/>
    <s v="Mill Pond"/>
    <n v="20"/>
  </r>
  <r>
    <s v="129B-1-18"/>
    <m/>
    <x v="0"/>
    <s v="42 LAKE VIEW DR"/>
    <n v="903"/>
    <s v="TOWN OF WAREHAM"/>
    <s v="R130"/>
    <s v="TAX POSS  MDL-00"/>
    <s v="129/B1/18//"/>
    <n v="0.10879999999999999"/>
    <n v="0"/>
    <n v="0"/>
    <n v="0"/>
    <n v="0"/>
    <m/>
    <n v="0"/>
    <n v="0"/>
    <n v="0"/>
    <s v="YES"/>
    <n v="0"/>
    <s v="129B-1-18"/>
    <m/>
    <m/>
    <m/>
    <n v="0"/>
    <m/>
    <m/>
    <n v="0"/>
    <n v="0"/>
    <n v="0"/>
    <n v="0"/>
    <n v="0"/>
    <m/>
    <m/>
    <m/>
    <m/>
    <m/>
    <m/>
    <m/>
    <m/>
    <m/>
    <m/>
    <n v="1"/>
    <n v="0"/>
    <n v="1"/>
    <s v="Mill Pond"/>
    <n v="20"/>
  </r>
  <r>
    <s v="129A-1-55"/>
    <m/>
    <x v="0"/>
    <s v="22 AGAWAM LAKE SHORE DR"/>
    <n v="101"/>
    <s v="MCWILLIAMS RANDY"/>
    <s v="R130"/>
    <s v="ONE FAMILY"/>
    <s v="129/A1/55//"/>
    <n v="0.10415000000000001"/>
    <n v="1"/>
    <n v="1"/>
    <n v="1"/>
    <n v="1"/>
    <s v="SEPTIC"/>
    <n v="0"/>
    <n v="1"/>
    <n v="4300"/>
    <s v="YES"/>
    <n v="4300"/>
    <s v="129A-1-55"/>
    <s v="Public Water,Septic"/>
    <s v="SEPTIC"/>
    <s v="SEPTIC"/>
    <n v="4300"/>
    <m/>
    <m/>
    <n v="1"/>
    <n v="1"/>
    <n v="2"/>
    <n v="836"/>
    <n v="1"/>
    <m/>
    <m/>
    <m/>
    <m/>
    <m/>
    <m/>
    <m/>
    <m/>
    <m/>
    <m/>
    <n v="1"/>
    <n v="4.6463999999999999"/>
    <n v="1"/>
    <s v="Mill Pond"/>
    <n v="20"/>
  </r>
  <r>
    <s v="132-1039"/>
    <m/>
    <x v="0"/>
    <s v="0 CRAN HWY"/>
    <n v="132"/>
    <s v="ZINE MICHAEL P"/>
    <s v="SC"/>
    <s v="RES ACLNUD  MDL-00"/>
    <s v="132//1039//"/>
    <n v="0.12416000000000001"/>
    <n v="0"/>
    <n v="0"/>
    <n v="0"/>
    <n v="0"/>
    <m/>
    <n v="0"/>
    <n v="0"/>
    <n v="0"/>
    <s v="YES"/>
    <n v="0"/>
    <s v="132-1039"/>
    <s v="Public Water,Septic"/>
    <s v="SEPTIC"/>
    <m/>
    <n v="0"/>
    <m/>
    <m/>
    <n v="0"/>
    <n v="0"/>
    <n v="0"/>
    <n v="0"/>
    <n v="0"/>
    <m/>
    <m/>
    <m/>
    <m/>
    <m/>
    <m/>
    <m/>
    <m/>
    <m/>
    <m/>
    <n v="1"/>
    <n v="0"/>
    <n v="1"/>
    <s v="Bog Stream"/>
    <n v="35"/>
  </r>
  <r>
    <s v="132B-65"/>
    <m/>
    <x v="0"/>
    <s v="5 CRAN HWY  OFF"/>
    <n v="392"/>
    <s v="JOSEPH HERBERT J JR ET ALS"/>
    <s v="SC"/>
    <s v="UNDEV LAND"/>
    <s v="132/B/65//"/>
    <n v="0.57545999999999997"/>
    <n v="0"/>
    <n v="0"/>
    <n v="0"/>
    <n v="0"/>
    <m/>
    <n v="0"/>
    <n v="0"/>
    <n v="0"/>
    <s v="YES"/>
    <n v="0"/>
    <s v="132B-65"/>
    <s v="Public Water,Septic"/>
    <s v="SEPTIC"/>
    <m/>
    <n v="0"/>
    <m/>
    <m/>
    <n v="0"/>
    <n v="0"/>
    <n v="0"/>
    <n v="0"/>
    <n v="0"/>
    <m/>
    <m/>
    <m/>
    <m/>
    <m/>
    <m/>
    <m/>
    <m/>
    <m/>
    <m/>
    <n v="1"/>
    <n v="0"/>
    <n v="1"/>
    <s v="Bog Stream"/>
    <n v="35"/>
  </r>
  <r>
    <s v="129B-1-51"/>
    <m/>
    <x v="0"/>
    <s v="25 LAKE VIEW DR"/>
    <n v="101"/>
    <s v="CERRATO SAMUEL"/>
    <s v="R130"/>
    <s v="ONE FAMILY"/>
    <s v="129/B1/51//"/>
    <n v="9.2160000000000006E-2"/>
    <n v="1"/>
    <n v="1"/>
    <n v="1"/>
    <n v="1"/>
    <s v="SEPTIC"/>
    <n v="0"/>
    <n v="1"/>
    <n v="5600"/>
    <s v="YES"/>
    <n v="5600"/>
    <s v="129B-1-51"/>
    <s v="Public Water,Septic"/>
    <s v="SEPTIC"/>
    <s v="SEPTIC"/>
    <n v="5600"/>
    <m/>
    <m/>
    <n v="1"/>
    <n v="1"/>
    <n v="2"/>
    <n v="1039"/>
    <n v="1"/>
    <m/>
    <m/>
    <m/>
    <m/>
    <m/>
    <m/>
    <m/>
    <m/>
    <m/>
    <m/>
    <n v="1"/>
    <n v="4.6463999999999999"/>
    <n v="1"/>
    <s v="Mill Pond"/>
    <n v="20"/>
  </r>
  <r>
    <s v="UNK1611"/>
    <s v="FEE"/>
    <x v="0"/>
    <s v="CRAN HWY"/>
    <n v="0"/>
    <m/>
    <m/>
    <m/>
    <m/>
    <n v="0.47450999999999999"/>
    <n v="1"/>
    <n v="1"/>
    <n v="1"/>
    <n v="1"/>
    <s v="SEPTIC"/>
    <n v="0"/>
    <n v="0"/>
    <n v="0"/>
    <s v="NO_W2"/>
    <n v="0"/>
    <m/>
    <m/>
    <m/>
    <s v="SEPTIC"/>
    <n v="0"/>
    <m/>
    <m/>
    <n v="1"/>
    <n v="1"/>
    <n v="0"/>
    <n v="0"/>
    <n v="0"/>
    <s v="Not in new Assr DB, Makepe?, old info"/>
    <m/>
    <m/>
    <m/>
    <m/>
    <m/>
    <m/>
    <m/>
    <m/>
    <m/>
    <n v="1"/>
    <n v="9.68"/>
    <n v="1"/>
    <s v="Broad Marsh River"/>
    <n v="43"/>
  </r>
  <r>
    <s v="132B-5"/>
    <m/>
    <x v="0"/>
    <s v="5 CRAN HWY"/>
    <n v="132"/>
    <s v="HAYES CONSTANCE J"/>
    <s v="SC"/>
    <s v="RES ACLNUD  MDL-00"/>
    <s v="132/B/5//"/>
    <n v="1.018E-2"/>
    <n v="0"/>
    <n v="0"/>
    <n v="0"/>
    <n v="0"/>
    <m/>
    <n v="0"/>
    <n v="0"/>
    <n v="0"/>
    <s v="YES"/>
    <n v="0"/>
    <s v="132B-5"/>
    <s v="Public Water,Septic"/>
    <s v="SEPTIC"/>
    <m/>
    <n v="0"/>
    <m/>
    <m/>
    <n v="0"/>
    <n v="0"/>
    <n v="0"/>
    <n v="0"/>
    <n v="0"/>
    <m/>
    <m/>
    <m/>
    <m/>
    <m/>
    <m/>
    <m/>
    <m/>
    <m/>
    <m/>
    <n v="0"/>
    <n v="0"/>
    <n v="1"/>
    <s v="Agawam River"/>
    <n v="42"/>
  </r>
  <r>
    <s v="132-1022"/>
    <m/>
    <x v="0"/>
    <s v="2621 CRAN HWY"/>
    <n v="340"/>
    <s v="WIEGANDT PROPERTIES LLC"/>
    <s v="SC"/>
    <s v="OFFICE BLD  MDL-94"/>
    <s v="132//1022//"/>
    <n v="0.93378000000000005"/>
    <n v="1"/>
    <n v="1"/>
    <n v="1"/>
    <n v="1"/>
    <s v="SEPTIC"/>
    <n v="0"/>
    <n v="1"/>
    <n v="16500"/>
    <s v="YES"/>
    <n v="16500"/>
    <s v="132-1022"/>
    <s v="All Public"/>
    <s v="SEWER"/>
    <s v="SEPTIC"/>
    <n v="16500"/>
    <m/>
    <m/>
    <n v="1"/>
    <n v="1"/>
    <n v="0"/>
    <n v="5408"/>
    <n v="1"/>
    <m/>
    <m/>
    <m/>
    <m/>
    <m/>
    <m/>
    <m/>
    <m/>
    <m/>
    <m/>
    <n v="1"/>
    <n v="9.68"/>
    <n v="1"/>
    <s v="Agawam River"/>
    <n v="42"/>
  </r>
  <r>
    <s v="132-D2"/>
    <m/>
    <x v="0"/>
    <s v="2 OLD CARR LANDING RD"/>
    <n v="392"/>
    <s v="ANDREWS-RODERICK NANCY"/>
    <s v="SC"/>
    <s v="UNDEV LAND"/>
    <s v="132//D2//"/>
    <n v="1.0989899999999999"/>
    <n v="0"/>
    <n v="0"/>
    <n v="0"/>
    <n v="0"/>
    <m/>
    <n v="0"/>
    <n v="1"/>
    <n v="10100"/>
    <s v="YES"/>
    <n v="0"/>
    <s v="132-D2"/>
    <s v="Public Water,Septic"/>
    <s v="SEPTIC"/>
    <m/>
    <n v="10100"/>
    <m/>
    <m/>
    <n v="0"/>
    <n v="0"/>
    <n v="0"/>
    <n v="0"/>
    <n v="0"/>
    <m/>
    <m/>
    <m/>
    <m/>
    <m/>
    <m/>
    <m/>
    <m/>
    <m/>
    <m/>
    <n v="1"/>
    <n v="0"/>
    <n v="1"/>
    <s v="Agawam River"/>
    <n v="42"/>
  </r>
  <r>
    <s v="115-1023"/>
    <m/>
    <x v="0"/>
    <s v="2746 CRAN HWY"/>
    <n v="400"/>
    <s v="HIWAY CONCRETE PRODUCTS CO INC"/>
    <s v="SC"/>
    <s v="FACTORY  MDL-96"/>
    <s v="115//1023//"/>
    <n v="5.2636000000000003"/>
    <n v="1"/>
    <n v="1"/>
    <n v="1"/>
    <n v="1"/>
    <s v="SEPTIC"/>
    <n v="0"/>
    <n v="2"/>
    <n v="20500"/>
    <s v="YES"/>
    <n v="20500"/>
    <s v="115-1023"/>
    <s v="All Public"/>
    <s v="SEWER"/>
    <s v="SEPTIC"/>
    <n v="10250"/>
    <m/>
    <m/>
    <n v="1"/>
    <n v="1"/>
    <n v="0"/>
    <n v="14518"/>
    <n v="1"/>
    <m/>
    <m/>
    <m/>
    <m/>
    <m/>
    <m/>
    <m/>
    <m/>
    <m/>
    <m/>
    <n v="1"/>
    <n v="9.68"/>
    <n v="1"/>
    <s v="Agawam River"/>
    <n v="42"/>
  </r>
  <r>
    <s v="LAND_NOPARC"/>
    <m/>
    <x v="0"/>
    <m/>
    <n v="0"/>
    <m/>
    <m/>
    <m/>
    <m/>
    <n v="2.4140000000000002E-2"/>
    <n v="0"/>
    <n v="0"/>
    <n v="0"/>
    <n v="0"/>
    <m/>
    <n v="0"/>
    <n v="0"/>
    <n v="0"/>
    <s v="NO"/>
    <n v="0"/>
    <m/>
    <m/>
    <m/>
    <m/>
    <n v="0"/>
    <m/>
    <m/>
    <n v="0"/>
    <n v="0"/>
    <n v="0"/>
    <n v="0"/>
    <n v="0"/>
    <m/>
    <m/>
    <m/>
    <m/>
    <m/>
    <m/>
    <m/>
    <m/>
    <m/>
    <m/>
    <n v="0"/>
    <n v="0"/>
    <n v="1"/>
    <s v="Spectacle Pond"/>
    <n v="38"/>
  </r>
  <r>
    <s v="110-1025"/>
    <m/>
    <x v="0"/>
    <s v="2594 CRAN HWY"/>
    <n v="101"/>
    <s v="WESTBERG DONALD R &amp; ELIZABETH R"/>
    <s v="SC"/>
    <s v="ONE FAMILY"/>
    <s v="110//1025//"/>
    <n v="1.47725"/>
    <n v="1"/>
    <n v="1"/>
    <n v="1"/>
    <n v="1"/>
    <s v="SEPTIC"/>
    <n v="0"/>
    <n v="1"/>
    <n v="4400"/>
    <s v="YES"/>
    <n v="4400"/>
    <s v="110-1025"/>
    <s v="Public Water,Septic"/>
    <s v="SEPTIC"/>
    <s v="SEPTIC"/>
    <n v="4400"/>
    <m/>
    <m/>
    <n v="1"/>
    <n v="1"/>
    <n v="3"/>
    <n v="1347"/>
    <n v="1.75"/>
    <m/>
    <m/>
    <m/>
    <m/>
    <m/>
    <m/>
    <m/>
    <m/>
    <m/>
    <m/>
    <n v="1"/>
    <n v="9.68"/>
    <n v="1"/>
    <s v="Agawam River"/>
    <n v="42"/>
  </r>
  <r>
    <s v="109A-1-1036"/>
    <m/>
    <x v="0"/>
    <s v="2532 CRAN HWY"/>
    <n v="101"/>
    <s v="BLAIR RITA L LIFE ESTATE"/>
    <s v="SC"/>
    <s v="ONE FAMILY"/>
    <s v="109/A1/1036//"/>
    <n v="0.47804000000000002"/>
    <n v="1"/>
    <n v="1"/>
    <n v="1"/>
    <n v="1"/>
    <s v="SEPTIC"/>
    <n v="0"/>
    <n v="1"/>
    <n v="2900"/>
    <s v="YES"/>
    <n v="2900"/>
    <s v="109A-1-1036"/>
    <s v="Public Water,Septic"/>
    <s v="SEPTIC"/>
    <s v="SEPTIC"/>
    <n v="2900"/>
    <m/>
    <m/>
    <n v="1"/>
    <n v="1"/>
    <n v="3"/>
    <n v="2042"/>
    <n v="2"/>
    <m/>
    <m/>
    <m/>
    <m/>
    <m/>
    <m/>
    <m/>
    <m/>
    <m/>
    <m/>
    <n v="4"/>
    <n v="9.68"/>
    <n v="1"/>
    <s v="Rose Brook"/>
    <n v="41"/>
  </r>
  <r>
    <s v="129A-1-98"/>
    <m/>
    <x v="0"/>
    <s v="25 AGAWAM LAKE SHORE DR"/>
    <n v="101"/>
    <s v="HEYWOSZ JAMES M"/>
    <s v="R130"/>
    <s v="ONE FAMILY"/>
    <s v="129/A1/98//"/>
    <n v="9.1800000000000007E-2"/>
    <n v="1"/>
    <n v="1"/>
    <n v="1"/>
    <n v="1"/>
    <s v="SEPTIC"/>
    <n v="0"/>
    <n v="1"/>
    <n v="9600"/>
    <s v="YES"/>
    <n v="9600"/>
    <s v="129A-1-98"/>
    <s v="Public Water,Septic"/>
    <s v="SEPTIC"/>
    <s v="SEPTIC"/>
    <n v="9600"/>
    <m/>
    <m/>
    <n v="1"/>
    <n v="1"/>
    <n v="3"/>
    <n v="988"/>
    <n v="1"/>
    <m/>
    <m/>
    <m/>
    <m/>
    <m/>
    <m/>
    <m/>
    <m/>
    <m/>
    <m/>
    <n v="1"/>
    <n v="4.6463999999999999"/>
    <n v="1"/>
    <s v="Mill Pond"/>
    <n v="20"/>
  </r>
  <r>
    <s v="84-1018"/>
    <m/>
    <x v="0"/>
    <s v="669 MAIN ST"/>
    <n v="101"/>
    <s v="MACNEIL JANE E"/>
    <s v="MR30"/>
    <s v="ONE FAMILY"/>
    <s v="84//1018//"/>
    <n v="1.17496"/>
    <n v="1"/>
    <n v="1"/>
    <n v="1"/>
    <n v="1"/>
    <s v="SEPTIC"/>
    <n v="0"/>
    <n v="1"/>
    <n v="3300"/>
    <s v="YES"/>
    <n v="3300"/>
    <s v="84-1018"/>
    <s v="Public Water,Septic"/>
    <s v="SEPTIC"/>
    <s v="SEPTIC"/>
    <n v="3300"/>
    <m/>
    <m/>
    <n v="1"/>
    <n v="1"/>
    <n v="5"/>
    <n v="2220"/>
    <n v="1.5"/>
    <m/>
    <m/>
    <m/>
    <m/>
    <m/>
    <m/>
    <m/>
    <m/>
    <m/>
    <m/>
    <n v="1"/>
    <n v="9.68"/>
    <n v="1"/>
    <s v="Broad Marsh River"/>
    <n v="43"/>
  </r>
  <r>
    <s v="84-4"/>
    <m/>
    <x v="0"/>
    <s v="703 MAIN ST"/>
    <n v="101"/>
    <s v="CECIL ADAM"/>
    <s v="MR30"/>
    <s v="ONE FAMILY"/>
    <s v="84//4//"/>
    <n v="0.65354999999999996"/>
    <n v="1"/>
    <n v="1"/>
    <n v="1"/>
    <n v="1"/>
    <s v="SEPTIC"/>
    <n v="0"/>
    <n v="1"/>
    <n v="2100"/>
    <s v="YES"/>
    <n v="2100"/>
    <s v="84-4"/>
    <s v="Public Water,Septic"/>
    <s v="SEPTIC"/>
    <s v="SEPTIC"/>
    <n v="2100"/>
    <m/>
    <m/>
    <n v="1"/>
    <n v="1"/>
    <n v="2"/>
    <n v="744"/>
    <n v="1.75"/>
    <m/>
    <m/>
    <m/>
    <m/>
    <m/>
    <m/>
    <m/>
    <m/>
    <m/>
    <m/>
    <n v="1"/>
    <n v="9.68"/>
    <n v="1"/>
    <s v="Broad Marsh River"/>
    <n v="43"/>
  </r>
  <r>
    <s v="132-1034A"/>
    <m/>
    <x v="0"/>
    <s v="2675 CRAN HWY"/>
    <n v="392"/>
    <s v="SWEENEY CHERYL TRUSTEE"/>
    <s v="SC"/>
    <s v="UNDEV LAND"/>
    <s v="132//1034/A/"/>
    <n v="1.16795"/>
    <n v="0"/>
    <n v="0"/>
    <n v="0"/>
    <n v="0"/>
    <m/>
    <n v="0"/>
    <n v="0"/>
    <n v="0"/>
    <s v="YES"/>
    <n v="0"/>
    <s v="132-1034A"/>
    <s v="Public Water,Septic"/>
    <s v="SEPTIC"/>
    <m/>
    <n v="0"/>
    <m/>
    <m/>
    <n v="0"/>
    <n v="0"/>
    <n v="0"/>
    <n v="0"/>
    <n v="0"/>
    <m/>
    <m/>
    <m/>
    <m/>
    <m/>
    <m/>
    <m/>
    <m/>
    <m/>
    <m/>
    <n v="1"/>
    <n v="0"/>
    <n v="1"/>
    <s v="Bog Stream"/>
    <n v="35"/>
  </r>
  <r>
    <s v="129A-1-116"/>
    <m/>
    <x v="0"/>
    <s v="59 AGAWAM LAKE SHORE DR"/>
    <n v="101"/>
    <s v="MURPHY SEAN P"/>
    <s v="R130"/>
    <s v="ONE FAMILY"/>
    <s v="129/A1/116//"/>
    <n v="0.26469999999999999"/>
    <n v="1"/>
    <n v="1"/>
    <n v="1"/>
    <n v="1"/>
    <s v="SEPTIC"/>
    <n v="0"/>
    <n v="1"/>
    <n v="900"/>
    <s v="YES"/>
    <n v="900"/>
    <s v="129A-1-116"/>
    <s v="Public Water,Septic"/>
    <s v="SEPTIC"/>
    <s v="SEPTIC"/>
    <n v="900"/>
    <m/>
    <m/>
    <n v="1"/>
    <n v="1"/>
    <n v="1"/>
    <n v="680"/>
    <n v="1"/>
    <m/>
    <m/>
    <m/>
    <m/>
    <m/>
    <m/>
    <m/>
    <m/>
    <m/>
    <m/>
    <n v="1"/>
    <n v="4.6463999999999999"/>
    <n v="1"/>
    <s v="Mill Pond"/>
    <n v="20"/>
  </r>
  <r>
    <s v="132-1043C"/>
    <m/>
    <x v="0"/>
    <s v="2681 CRAN HWY"/>
    <n v="332"/>
    <s v="GOLDSTEIN ARLENE E"/>
    <s v="SC"/>
    <s v="SVC GAR/GAR M-95"/>
    <s v="132//1043/C/"/>
    <n v="0.16131999999999999"/>
    <n v="1"/>
    <n v="1"/>
    <n v="1"/>
    <n v="1"/>
    <s v="SEPTIC"/>
    <n v="0"/>
    <n v="0"/>
    <n v="0"/>
    <s v="YES"/>
    <n v="0"/>
    <s v="132-1043C"/>
    <m/>
    <m/>
    <s v="SEPTIC"/>
    <n v="0"/>
    <m/>
    <m/>
    <n v="1"/>
    <n v="1"/>
    <n v="0"/>
    <n v="1728"/>
    <n v="1"/>
    <m/>
    <m/>
    <m/>
    <m/>
    <m/>
    <m/>
    <m/>
    <m/>
    <m/>
    <m/>
    <n v="1"/>
    <n v="9.68"/>
    <n v="1"/>
    <s v="Bog Stream"/>
    <n v="35"/>
  </r>
  <r>
    <s v="129A-1-60"/>
    <m/>
    <x v="0"/>
    <s v="4 SHAKER AVE"/>
    <n v="101"/>
    <s v="L'HOMME DONALD A JR"/>
    <s v="R130"/>
    <s v="ONE FAMILY"/>
    <s v="129/A1/60//"/>
    <n v="0.34415000000000001"/>
    <n v="1"/>
    <n v="1"/>
    <n v="1"/>
    <n v="1"/>
    <s v="SEPTIC"/>
    <n v="0"/>
    <n v="1"/>
    <n v="6800"/>
    <s v="YES"/>
    <n v="6800"/>
    <s v="129A-1-60"/>
    <s v="Public Water,Septic"/>
    <s v="SEPTIC"/>
    <s v="SEPTIC"/>
    <n v="6800"/>
    <m/>
    <m/>
    <n v="1"/>
    <n v="1"/>
    <n v="3"/>
    <n v="2224"/>
    <n v="1"/>
    <m/>
    <m/>
    <m/>
    <m/>
    <m/>
    <m/>
    <m/>
    <m/>
    <m/>
    <m/>
    <n v="3"/>
    <n v="4.6463999999999999"/>
    <n v="1"/>
    <s v="Mill Pond"/>
    <n v="20"/>
  </r>
  <r>
    <s v="84-1013"/>
    <m/>
    <x v="0"/>
    <s v="675 MAIN ST"/>
    <n v="101"/>
    <s v="PIZZOLATO GENE WILLIAM"/>
    <s v="MR30"/>
    <s v="ONE FAMILY"/>
    <s v="84//1013//"/>
    <n v="1.1476299999999999"/>
    <n v="1"/>
    <n v="1"/>
    <n v="1"/>
    <n v="1"/>
    <s v="SEPTIC"/>
    <n v="0"/>
    <n v="1"/>
    <n v="7300"/>
    <s v="YES"/>
    <n v="7300"/>
    <s v="84-1013"/>
    <s v="Public Water,Septic"/>
    <s v="SEPTIC"/>
    <s v="SEPTIC"/>
    <n v="7300"/>
    <m/>
    <m/>
    <n v="1"/>
    <n v="1"/>
    <n v="4"/>
    <n v="2044"/>
    <n v="1.9"/>
    <m/>
    <m/>
    <m/>
    <m/>
    <m/>
    <m/>
    <m/>
    <m/>
    <m/>
    <m/>
    <n v="1"/>
    <n v="9.68"/>
    <n v="1"/>
    <s v="Broad Marsh River"/>
    <n v="43"/>
  </r>
  <r>
    <s v="132-D1"/>
    <m/>
    <x v="0"/>
    <s v="2629 CRAN HWY"/>
    <n v="101"/>
    <s v="ANDREWS NANCY A"/>
    <s v="SC"/>
    <s v="ONE FAMILY"/>
    <s v="132//D1//"/>
    <n v="1.5779300000000001"/>
    <n v="1"/>
    <n v="1"/>
    <n v="1"/>
    <n v="1"/>
    <s v="SEPTIC"/>
    <n v="0"/>
    <n v="2"/>
    <n v="5200"/>
    <s v="YES"/>
    <n v="5200"/>
    <s v="132-D1"/>
    <s v="Public Water,Septic"/>
    <s v="SEPTIC"/>
    <s v="SEPTIC"/>
    <n v="2600"/>
    <m/>
    <m/>
    <n v="1"/>
    <n v="1"/>
    <n v="3"/>
    <n v="1310"/>
    <n v="1.3"/>
    <m/>
    <m/>
    <m/>
    <m/>
    <m/>
    <m/>
    <m/>
    <m/>
    <m/>
    <m/>
    <n v="1"/>
    <n v="9.68"/>
    <n v="1"/>
    <s v="Agawam River"/>
    <n v="42"/>
  </r>
  <r>
    <s v="129B-1-19"/>
    <m/>
    <x v="0"/>
    <s v="44 LAKE VIEW DR"/>
    <n v="132"/>
    <s v="DOURIAN NANCY"/>
    <s v="R130"/>
    <s v="RES ACLNUD  MDL-00"/>
    <s v="129/B1/19//"/>
    <n v="0.26546999999999998"/>
    <n v="0"/>
    <n v="0"/>
    <n v="0"/>
    <n v="0"/>
    <m/>
    <n v="0"/>
    <n v="0"/>
    <n v="0"/>
    <s v="YES"/>
    <n v="0"/>
    <s v="129B-1-19"/>
    <m/>
    <m/>
    <m/>
    <n v="0"/>
    <m/>
    <m/>
    <n v="0"/>
    <n v="0"/>
    <n v="0"/>
    <n v="0"/>
    <n v="0"/>
    <m/>
    <m/>
    <m/>
    <m/>
    <m/>
    <m/>
    <m/>
    <m/>
    <m/>
    <m/>
    <n v="2"/>
    <n v="0"/>
    <n v="1"/>
    <s v="Mill Pond"/>
    <n v="20"/>
  </r>
  <r>
    <s v="129A-1-53"/>
    <m/>
    <x v="0"/>
    <s v="18 AGAWAM LAKE SHORE DR"/>
    <n v="106"/>
    <s v="AGAWAM LAKE IMP ASSOC INC"/>
    <s v="R130"/>
    <s v="AC LND IMP  MDL-94"/>
    <s v="129/A1/53//"/>
    <n v="0.21898000000000001"/>
    <n v="1"/>
    <n v="1"/>
    <n v="1"/>
    <n v="1"/>
    <s v="SEPTIC"/>
    <n v="0"/>
    <n v="1"/>
    <n v="0"/>
    <s v="YES"/>
    <n v="0"/>
    <s v="129A-1-53"/>
    <s v="Public Water,Gas,Septic"/>
    <s v="SEPTIC"/>
    <s v="SEPTIC"/>
    <n v="0"/>
    <m/>
    <m/>
    <n v="1"/>
    <n v="1"/>
    <n v="0"/>
    <n v="1230"/>
    <n v="1"/>
    <m/>
    <m/>
    <m/>
    <m/>
    <m/>
    <m/>
    <m/>
    <m/>
    <m/>
    <m/>
    <n v="2"/>
    <n v="4.6463999999999999"/>
    <n v="1"/>
    <s v="Mill Pond"/>
    <n v="20"/>
  </r>
  <r>
    <s v="84-1028"/>
    <m/>
    <x v="0"/>
    <s v="631 MAIN ST"/>
    <n v="132"/>
    <s v="BOARN JOAN N"/>
    <s v="MR30"/>
    <s v="RES ACLNUD  MDL-00"/>
    <s v="84//1028//"/>
    <n v="3.2599100000000001"/>
    <n v="0"/>
    <n v="0"/>
    <n v="0"/>
    <n v="0"/>
    <m/>
    <n v="0"/>
    <n v="0"/>
    <n v="0"/>
    <s v="YES"/>
    <n v="0"/>
    <s v="84-1028"/>
    <s v="Public Water,Septic"/>
    <s v="SEPTIC"/>
    <m/>
    <n v="0"/>
    <m/>
    <m/>
    <n v="0"/>
    <n v="0"/>
    <n v="0"/>
    <n v="0"/>
    <n v="0"/>
    <m/>
    <m/>
    <m/>
    <m/>
    <m/>
    <m/>
    <m/>
    <m/>
    <m/>
    <m/>
    <n v="1"/>
    <n v="0"/>
    <n v="1"/>
    <s v="Broad Marsh River"/>
    <n v="43"/>
  </r>
  <r>
    <s v="129B-1-24"/>
    <m/>
    <x v="0"/>
    <s v="88 GLEN CHARLIE RD"/>
    <n v="101"/>
    <s v="REID SANDRA M"/>
    <s v="R130"/>
    <s v="ONE FAMILY"/>
    <s v="129/B1/24//"/>
    <n v="0.14113999999999999"/>
    <n v="1"/>
    <n v="1"/>
    <n v="1"/>
    <n v="1"/>
    <s v="SEPTIC"/>
    <n v="0"/>
    <n v="1"/>
    <n v="2600"/>
    <s v="YES"/>
    <n v="2600"/>
    <s v="129B-1-24"/>
    <s v="Public Sewer,Septic"/>
    <s v="SEPTIC"/>
    <s v="SEPTIC"/>
    <n v="2600"/>
    <m/>
    <m/>
    <n v="1"/>
    <n v="1"/>
    <n v="2"/>
    <n v="656"/>
    <n v="1"/>
    <m/>
    <m/>
    <m/>
    <m/>
    <m/>
    <m/>
    <m/>
    <m/>
    <m/>
    <m/>
    <n v="1"/>
    <n v="4.6463999999999999"/>
    <n v="1"/>
    <s v="Mill Pond"/>
    <n v="20"/>
  </r>
  <r>
    <s v="115-1022B"/>
    <m/>
    <x v="0"/>
    <s v="2738 CRAN HWY"/>
    <n v="392"/>
    <s v="HI-WAY CONCRETE PRODUCTS CO INC"/>
    <s v="SC"/>
    <s v="UNDEV LAND"/>
    <s v="115//1022/B/"/>
    <n v="0.54600000000000004"/>
    <n v="0"/>
    <n v="0"/>
    <n v="0"/>
    <n v="0"/>
    <m/>
    <n v="0"/>
    <n v="0"/>
    <n v="0"/>
    <s v="YES"/>
    <n v="0"/>
    <s v="115-1022B"/>
    <m/>
    <m/>
    <m/>
    <n v="0"/>
    <m/>
    <m/>
    <n v="0"/>
    <n v="0"/>
    <n v="0"/>
    <n v="0"/>
    <n v="0"/>
    <m/>
    <m/>
    <m/>
    <m/>
    <m/>
    <m/>
    <m/>
    <m/>
    <m/>
    <m/>
    <n v="1"/>
    <n v="0"/>
    <n v="1"/>
    <s v="Agawam River"/>
    <n v="42"/>
  </r>
  <r>
    <s v="84-1000"/>
    <m/>
    <x v="0"/>
    <s v="687 MAIN ST"/>
    <n v="101"/>
    <s v="LUDLOW JOHN L"/>
    <s v="MR30"/>
    <s v="ONE FAMILY"/>
    <s v="84//1000//"/>
    <n v="2.4558800000000001"/>
    <n v="1"/>
    <n v="1"/>
    <n v="1"/>
    <n v="1"/>
    <s v="SEPTIC"/>
    <n v="0"/>
    <n v="1"/>
    <n v="3000"/>
    <s v="YES"/>
    <n v="3000"/>
    <s v="84-1000"/>
    <s v="Public Water,Septic"/>
    <s v="SEPTIC"/>
    <s v="SEPTIC"/>
    <n v="3000"/>
    <m/>
    <m/>
    <n v="1"/>
    <n v="1"/>
    <n v="7"/>
    <n v="2960"/>
    <n v="2"/>
    <m/>
    <m/>
    <m/>
    <m/>
    <m/>
    <m/>
    <m/>
    <m/>
    <m/>
    <m/>
    <n v="1"/>
    <n v="9.68"/>
    <n v="1"/>
    <s v="Broad Marsh River"/>
    <n v="43"/>
  </r>
  <r>
    <s v="129A-1-97"/>
    <m/>
    <x v="0"/>
    <s v="23 AGAWAM LAKE SHORE DR"/>
    <n v="132"/>
    <s v="BRUNO ANTHONY"/>
    <s v="R130"/>
    <s v="RES ACLNUD  MDL-00"/>
    <s v="129/A1/97//"/>
    <n v="9.9580000000000002E-2"/>
    <n v="0"/>
    <n v="0"/>
    <n v="0"/>
    <n v="0"/>
    <m/>
    <n v="0"/>
    <n v="0"/>
    <n v="0"/>
    <s v="YES"/>
    <n v="0"/>
    <s v="129A-1-97"/>
    <m/>
    <m/>
    <m/>
    <n v="0"/>
    <m/>
    <m/>
    <n v="0"/>
    <n v="0"/>
    <n v="0"/>
    <n v="0"/>
    <n v="0"/>
    <m/>
    <m/>
    <m/>
    <m/>
    <m/>
    <m/>
    <m/>
    <m/>
    <m/>
    <m/>
    <n v="1"/>
    <n v="0"/>
    <n v="1"/>
    <s v="Mill Pond"/>
    <n v="20"/>
  </r>
  <r>
    <s v="132B-4"/>
    <m/>
    <x v="0"/>
    <s v="4 CRAN HWY  OFF"/>
    <n v="392"/>
    <s v="JOSEPH HERBERT J JR ET ALS"/>
    <s v="SC"/>
    <s v="UNDEV LAND"/>
    <s v="132/B/4//"/>
    <n v="0.11258"/>
    <n v="0"/>
    <n v="0"/>
    <n v="0"/>
    <n v="0"/>
    <m/>
    <n v="0"/>
    <n v="0"/>
    <n v="0"/>
    <s v="YES"/>
    <n v="0"/>
    <s v="132B-4"/>
    <s v="Public Water,Septic"/>
    <s v="SEPTIC"/>
    <m/>
    <n v="0"/>
    <m/>
    <m/>
    <n v="0"/>
    <n v="0"/>
    <n v="0"/>
    <n v="0"/>
    <n v="0"/>
    <m/>
    <m/>
    <m/>
    <m/>
    <m/>
    <m/>
    <m/>
    <m/>
    <m/>
    <m/>
    <n v="1"/>
    <n v="0"/>
    <n v="1"/>
    <s v="Agawam River"/>
    <n v="42"/>
  </r>
  <r>
    <s v="132-3"/>
    <m/>
    <x v="0"/>
    <s v="2667 CRAN HWY"/>
    <n v="111"/>
    <s v="DEGRENIER JOHN E"/>
    <s v="SC"/>
    <s v="APT 4-8  MDL-94"/>
    <s v="132//3//"/>
    <n v="0.75304000000000004"/>
    <n v="1"/>
    <n v="1"/>
    <n v="1"/>
    <n v="1"/>
    <s v="SEPTIC"/>
    <n v="0"/>
    <n v="0"/>
    <n v="0"/>
    <s v="YES"/>
    <n v="0"/>
    <s v="132-3"/>
    <s v="All Public"/>
    <s v="SEWER"/>
    <s v="SEPTIC"/>
    <n v="0"/>
    <m/>
    <m/>
    <n v="1"/>
    <n v="1"/>
    <n v="8"/>
    <n v="3573"/>
    <n v="1"/>
    <m/>
    <m/>
    <m/>
    <m/>
    <m/>
    <m/>
    <m/>
    <m/>
    <m/>
    <m/>
    <n v="3"/>
    <n v="9.68"/>
    <n v="1"/>
    <s v="Bog Stream"/>
    <n v="35"/>
  </r>
  <r>
    <s v="109A-1-V9A"/>
    <m/>
    <x v="0"/>
    <s v="2528 CRAN HWY"/>
    <n v="101"/>
    <s v="DUNNINGTON RICHARD A"/>
    <s v="SC"/>
    <s v="ONE FAMILY"/>
    <s v="109/A1/V9/A/"/>
    <n v="0.20036999999999999"/>
    <n v="1"/>
    <n v="1"/>
    <n v="1"/>
    <n v="1"/>
    <s v="SEPTIC"/>
    <n v="0"/>
    <n v="1"/>
    <n v="4700"/>
    <s v="NO_W1"/>
    <n v="4700"/>
    <s v="109A-1-V9A"/>
    <s v="Public Water,Septic"/>
    <s v="SEPTIC"/>
    <s v="SEPTIC"/>
    <n v="4700"/>
    <m/>
    <m/>
    <n v="1"/>
    <n v="1"/>
    <n v="3"/>
    <n v="1518"/>
    <n v="1.75"/>
    <m/>
    <m/>
    <m/>
    <m/>
    <m/>
    <m/>
    <m/>
    <m/>
    <m/>
    <m/>
    <n v="2"/>
    <n v="9.68"/>
    <n v="1"/>
    <s v="Rose Brook"/>
    <n v="41"/>
  </r>
  <r>
    <s v="129B-5-5"/>
    <m/>
    <x v="0"/>
    <s v="7 PINE LAKE DR"/>
    <n v="101"/>
    <s v="CURRAN BARBARA A"/>
    <s v="R130"/>
    <s v="ONE FAMILY"/>
    <s v="129/B5/5//"/>
    <n v="0.11532000000000001"/>
    <n v="1"/>
    <n v="1"/>
    <n v="1"/>
    <n v="1"/>
    <s v="SEPTIC"/>
    <n v="0"/>
    <n v="1"/>
    <n v="2200"/>
    <s v="YES"/>
    <n v="2200"/>
    <s v="129B-5-5"/>
    <s v="Public Water,Septic"/>
    <s v="SEPTIC"/>
    <s v="SEPTIC"/>
    <n v="2200"/>
    <m/>
    <m/>
    <n v="1"/>
    <n v="1"/>
    <n v="3"/>
    <n v="720"/>
    <n v="1"/>
    <m/>
    <m/>
    <m/>
    <m/>
    <m/>
    <m/>
    <m/>
    <m/>
    <m/>
    <m/>
    <n v="1"/>
    <n v="4.6463999999999999"/>
    <n v="1"/>
    <s v="Mill Pond"/>
    <n v="20"/>
  </r>
  <r>
    <s v="110-1026"/>
    <m/>
    <x v="0"/>
    <s v="2596 CRAN HWY"/>
    <n v="101"/>
    <s v="BRIGGS KENNETH H"/>
    <s v="SC"/>
    <s v="ONE FAMILY"/>
    <s v="110//1026//"/>
    <n v="0.92239000000000004"/>
    <n v="1"/>
    <n v="1"/>
    <n v="1"/>
    <n v="1"/>
    <s v="SEPTIC"/>
    <n v="0"/>
    <n v="1"/>
    <n v="2200"/>
    <s v="YES"/>
    <n v="2200"/>
    <s v="110-1026"/>
    <s v="Public Water,Septic"/>
    <s v="SEPTIC"/>
    <s v="SEPTIC"/>
    <n v="2200"/>
    <m/>
    <m/>
    <n v="1"/>
    <n v="1"/>
    <n v="3"/>
    <n v="1893"/>
    <n v="1.75"/>
    <m/>
    <m/>
    <m/>
    <m/>
    <m/>
    <m/>
    <m/>
    <m/>
    <m/>
    <m/>
    <n v="2"/>
    <n v="9.68"/>
    <n v="1"/>
    <s v="Agawam River"/>
    <n v="42"/>
  </r>
  <r>
    <s v="129A-1-76"/>
    <m/>
    <x v="0"/>
    <s v="3 SHAKER AVE"/>
    <n v="101"/>
    <s v="ATKINSON KATHLEEN A"/>
    <s v="R130"/>
    <s v="ONE FAMILY"/>
    <s v="129/A1/76//"/>
    <n v="0.24268999999999999"/>
    <n v="1"/>
    <n v="1"/>
    <n v="1"/>
    <n v="1"/>
    <s v="SEPTIC"/>
    <n v="0"/>
    <n v="1"/>
    <n v="15000"/>
    <s v="YES"/>
    <n v="15000"/>
    <s v="129A-1-76"/>
    <s v="Public Water,Septic"/>
    <s v="SEPTIC"/>
    <s v="SEPTIC"/>
    <n v="15000"/>
    <m/>
    <m/>
    <n v="1"/>
    <n v="1"/>
    <n v="3"/>
    <n v="1166"/>
    <n v="1"/>
    <m/>
    <m/>
    <m/>
    <m/>
    <m/>
    <m/>
    <m/>
    <m/>
    <m/>
    <m/>
    <n v="2"/>
    <n v="4.6463999999999999"/>
    <n v="1"/>
    <s v="Mill Pond"/>
    <n v="20"/>
  </r>
  <r>
    <s v="133-1000A"/>
    <m/>
    <x v="0"/>
    <s v="0 CRAN HWY"/>
    <n v="390"/>
    <s v="DEMIRANDA MANUEL"/>
    <s v="SC"/>
    <s v="DEVEL LAND  MDL-00"/>
    <s v="133//1000/A/"/>
    <n v="0.72050000000000003"/>
    <n v="0"/>
    <n v="0"/>
    <n v="0"/>
    <n v="0"/>
    <m/>
    <n v="0"/>
    <n v="0"/>
    <n v="0"/>
    <s v="YES"/>
    <n v="0"/>
    <s v="133-1000A"/>
    <s v="Public Water,Septic"/>
    <s v="SEPTIC"/>
    <m/>
    <n v="0"/>
    <m/>
    <m/>
    <n v="0"/>
    <n v="0"/>
    <n v="0"/>
    <n v="0"/>
    <n v="0"/>
    <m/>
    <m/>
    <m/>
    <m/>
    <m/>
    <m/>
    <m/>
    <m/>
    <m/>
    <m/>
    <n v="0"/>
    <n v="0"/>
    <n v="1"/>
    <s v="Agawam River"/>
    <n v="42"/>
  </r>
  <r>
    <s v="129B-5-6"/>
    <m/>
    <x v="0"/>
    <s v="9 PINE LAKE DR"/>
    <n v="132"/>
    <s v="SAUTE MAUREEN TR MARION FAHEY"/>
    <s v="R130"/>
    <s v="RES ACLNUD  MDL-00"/>
    <s v="129/B5/6//"/>
    <n v="4.4769999999999997E-2"/>
    <n v="0"/>
    <n v="0"/>
    <n v="0"/>
    <n v="0"/>
    <m/>
    <n v="0"/>
    <n v="0"/>
    <n v="0"/>
    <s v="YES"/>
    <n v="0"/>
    <s v="129B-5-6"/>
    <m/>
    <m/>
    <m/>
    <n v="0"/>
    <m/>
    <m/>
    <n v="0"/>
    <n v="0"/>
    <n v="0"/>
    <n v="0"/>
    <n v="0"/>
    <m/>
    <m/>
    <m/>
    <m/>
    <m/>
    <m/>
    <m/>
    <m/>
    <m/>
    <m/>
    <n v="1"/>
    <n v="0"/>
    <n v="1"/>
    <s v="Mill Pond"/>
    <n v="20"/>
  </r>
  <r>
    <s v="129B-5-4"/>
    <m/>
    <x v="0"/>
    <s v="5 PINE LAKE DR"/>
    <n v="101"/>
    <s v="CHANDLER JOANNE"/>
    <s v="R130"/>
    <s v="ONE FAMILY"/>
    <s v="129/B5/4//"/>
    <n v="0.1144"/>
    <n v="1"/>
    <n v="1"/>
    <n v="1"/>
    <n v="1"/>
    <s v="SEPTIC"/>
    <n v="0"/>
    <n v="1"/>
    <n v="4800"/>
    <s v="YES"/>
    <n v="4800"/>
    <s v="129B-5-4"/>
    <s v="Public Water,Gas,Septic"/>
    <s v="SEPTIC"/>
    <s v="SEPTIC"/>
    <n v="4800"/>
    <m/>
    <m/>
    <n v="1"/>
    <n v="1"/>
    <n v="3"/>
    <n v="1373"/>
    <n v="1.75"/>
    <m/>
    <m/>
    <m/>
    <m/>
    <m/>
    <m/>
    <m/>
    <m/>
    <m/>
    <m/>
    <n v="1"/>
    <n v="4.6463999999999999"/>
    <n v="1"/>
    <s v="Mill Pond"/>
    <n v="20"/>
  </r>
  <r>
    <s v="129A-1-96"/>
    <m/>
    <x v="0"/>
    <s v="21 AGAWAM LAKE SHORE DR"/>
    <n v="101"/>
    <s v="SAEMANN RUTH K"/>
    <s v="R130"/>
    <s v="ONE FAMILY"/>
    <s v="129/A1/96//"/>
    <n v="0.11416"/>
    <n v="1"/>
    <n v="1"/>
    <n v="1"/>
    <n v="1"/>
    <s v="SEPTIC"/>
    <n v="0"/>
    <n v="1"/>
    <n v="2400"/>
    <s v="YES"/>
    <n v="2400"/>
    <s v="129A-1-96"/>
    <s v="Public Water,Septic"/>
    <s v="SEPTIC"/>
    <s v="SEPTIC"/>
    <n v="2400"/>
    <m/>
    <m/>
    <n v="1"/>
    <n v="1"/>
    <n v="2"/>
    <n v="860"/>
    <n v="1"/>
    <m/>
    <m/>
    <m/>
    <m/>
    <m/>
    <m/>
    <m/>
    <m/>
    <m/>
    <m/>
    <n v="1"/>
    <n v="4.6463999999999999"/>
    <n v="1"/>
    <s v="Mill Pond"/>
    <n v="20"/>
  </r>
  <r>
    <s v="UNK1612"/>
    <s v="FEE"/>
    <x v="0"/>
    <s v="2523 CRAN HWY"/>
    <n v="340"/>
    <s v="G &amp; SC REALTY INC"/>
    <s v="SC"/>
    <s v="OFFICE BLD"/>
    <m/>
    <n v="0.75497000000000003"/>
    <n v="0"/>
    <n v="0"/>
    <n v="1"/>
    <n v="1"/>
    <s v="SEWER"/>
    <n v="0"/>
    <n v="0"/>
    <n v="0"/>
    <s v="NO_W2"/>
    <n v="0"/>
    <m/>
    <m/>
    <m/>
    <s v="SEWER"/>
    <n v="0"/>
    <m/>
    <m/>
    <n v="0"/>
    <n v="0"/>
    <n v="0"/>
    <n v="0"/>
    <n v="0"/>
    <s v="Not in new Assr DB, split to 1034A&amp;B"/>
    <m/>
    <m/>
    <m/>
    <m/>
    <m/>
    <m/>
    <m/>
    <m/>
    <m/>
    <n v="1"/>
    <n v="0"/>
    <n v="1"/>
    <s v="Broad Marsh River"/>
    <n v="43"/>
  </r>
  <r>
    <s v="129A-1-95"/>
    <m/>
    <x v="0"/>
    <s v="19 AGAWAM LAKE SHORE DR"/>
    <n v="132"/>
    <s v="HARKINS ROSEMARIE"/>
    <s v="R130"/>
    <s v="RES ACLNUD  MDL-00"/>
    <s v="129/A1/95//"/>
    <n v="0.10924"/>
    <n v="0"/>
    <n v="0"/>
    <n v="0"/>
    <n v="0"/>
    <m/>
    <n v="0"/>
    <n v="0"/>
    <n v="0"/>
    <s v="YES"/>
    <n v="0"/>
    <s v="129A-1-95"/>
    <m/>
    <m/>
    <m/>
    <n v="0"/>
    <m/>
    <m/>
    <n v="0"/>
    <n v="0"/>
    <n v="0"/>
    <n v="0"/>
    <n v="0"/>
    <m/>
    <m/>
    <m/>
    <m/>
    <m/>
    <m/>
    <m/>
    <m/>
    <m/>
    <m/>
    <n v="1"/>
    <n v="0"/>
    <n v="1"/>
    <s v="Mill Pond"/>
    <n v="20"/>
  </r>
  <r>
    <s v="115-A2"/>
    <m/>
    <x v="0"/>
    <s v="2724 CRAN HWY"/>
    <n v="391"/>
    <s v="BITHER RICHARD L"/>
    <s v="SC"/>
    <s v="POT DEVEL"/>
    <s v="115//A2//"/>
    <n v="0.98167000000000004"/>
    <n v="0"/>
    <n v="0"/>
    <n v="0"/>
    <n v="0"/>
    <m/>
    <n v="0"/>
    <n v="0"/>
    <n v="0"/>
    <s v="YES"/>
    <n v="0"/>
    <s v="115-A2"/>
    <s v="Public Water,Septic"/>
    <s v="SEPTIC"/>
    <m/>
    <n v="0"/>
    <m/>
    <m/>
    <n v="0"/>
    <n v="0"/>
    <n v="0"/>
    <n v="0"/>
    <n v="0"/>
    <m/>
    <m/>
    <m/>
    <m/>
    <m/>
    <m/>
    <m/>
    <m/>
    <m/>
    <m/>
    <n v="1"/>
    <n v="0"/>
    <n v="1"/>
    <s v="Agawam River"/>
    <n v="42"/>
  </r>
  <r>
    <s v="129B-1-23"/>
    <m/>
    <x v="0"/>
    <s v="4 PERRY AVE"/>
    <n v="101"/>
    <s v="HOISINGTON SEAN T"/>
    <s v="R130"/>
    <s v="ONE FAMILY"/>
    <s v="129/B1/23//"/>
    <n v="0.27261000000000002"/>
    <n v="1"/>
    <n v="1"/>
    <n v="1"/>
    <n v="1"/>
    <s v="SEPTIC"/>
    <n v="0"/>
    <n v="1"/>
    <n v="7300"/>
    <s v="NO_W1"/>
    <n v="7300"/>
    <s v="129B-1-23"/>
    <s v="Public Water,Septic"/>
    <s v="SEPTIC"/>
    <s v="SEPTIC"/>
    <n v="7300"/>
    <m/>
    <m/>
    <n v="1"/>
    <n v="1"/>
    <n v="3"/>
    <n v="1096"/>
    <n v="1"/>
    <m/>
    <m/>
    <m/>
    <m/>
    <m/>
    <m/>
    <m/>
    <m/>
    <m/>
    <m/>
    <n v="2"/>
    <n v="4.6463999999999999"/>
    <n v="1"/>
    <s v="Mill Pond"/>
    <n v="20"/>
  </r>
  <r>
    <s v="129B-1-25"/>
    <m/>
    <x v="0"/>
    <s v="90 GLEN CHARLIE RD"/>
    <n v="101"/>
    <s v="SAVOIE ELIE J"/>
    <s v="R130"/>
    <s v="ONE FAMILY"/>
    <s v="129/B1/25//"/>
    <n v="0.12026000000000001"/>
    <n v="1"/>
    <n v="1"/>
    <n v="1"/>
    <n v="1"/>
    <s v="SEPTIC"/>
    <n v="0"/>
    <n v="1"/>
    <n v="2500"/>
    <s v="YES"/>
    <n v="2500"/>
    <s v="129B-1-25"/>
    <s v="Public Water,Gas,Septic"/>
    <s v="SEPTIC"/>
    <s v="SEPTIC"/>
    <n v="2500"/>
    <m/>
    <m/>
    <n v="1"/>
    <n v="1"/>
    <n v="2"/>
    <n v="1113"/>
    <n v="1.9"/>
    <m/>
    <m/>
    <m/>
    <m/>
    <m/>
    <m/>
    <m/>
    <m/>
    <m/>
    <m/>
    <n v="1"/>
    <n v="4.6463999999999999"/>
    <n v="1"/>
    <s v="Mill Pond"/>
    <n v="20"/>
  </r>
  <r>
    <s v="129B-5-3"/>
    <m/>
    <x v="0"/>
    <s v="3 PINE LAKE DR"/>
    <n v="132"/>
    <s v="DELGADO NAPOLEON N"/>
    <s v="R130"/>
    <s v="RES ACLNUD  MDL-00"/>
    <s v="129/B5/3//"/>
    <n v="0.1158"/>
    <n v="0"/>
    <n v="0"/>
    <n v="0"/>
    <n v="0"/>
    <m/>
    <n v="0"/>
    <n v="0"/>
    <n v="0"/>
    <s v="YES"/>
    <n v="0"/>
    <s v="129B-5-3"/>
    <m/>
    <m/>
    <m/>
    <n v="0"/>
    <m/>
    <m/>
    <n v="0"/>
    <n v="0"/>
    <n v="0"/>
    <n v="0"/>
    <n v="0"/>
    <m/>
    <m/>
    <m/>
    <m/>
    <m/>
    <m/>
    <m/>
    <m/>
    <m/>
    <m/>
    <n v="1"/>
    <n v="0"/>
    <n v="1"/>
    <s v="Mill Pond"/>
    <n v="20"/>
  </r>
  <r>
    <s v="129A-1-52"/>
    <m/>
    <x v="0"/>
    <s v="16 AGAWAM LAKE SHORE DR"/>
    <n v="101"/>
    <s v="MARANI EVELYN A"/>
    <s v="R130"/>
    <s v="ONE FAMILY"/>
    <s v="129/A1/52//"/>
    <n v="0.10034999999999999"/>
    <n v="1"/>
    <n v="1"/>
    <n v="1"/>
    <n v="1"/>
    <s v="SEPTIC"/>
    <n v="0"/>
    <n v="1"/>
    <n v="1300"/>
    <s v="YES"/>
    <n v="1300"/>
    <s v="129A-1-52"/>
    <s v="Public Water,Septic"/>
    <s v="SEPTIC"/>
    <s v="SEPTIC"/>
    <n v="1300"/>
    <m/>
    <m/>
    <n v="1"/>
    <n v="1"/>
    <n v="2"/>
    <n v="960"/>
    <n v="1"/>
    <m/>
    <m/>
    <m/>
    <m/>
    <m/>
    <m/>
    <m/>
    <m/>
    <m/>
    <m/>
    <n v="1"/>
    <n v="4.6463999999999999"/>
    <n v="1"/>
    <s v="Mill Pond"/>
    <n v="20"/>
  </r>
  <r>
    <s v="129B-5-1"/>
    <m/>
    <x v="0"/>
    <s v="69 GLEN CHARLIE RD"/>
    <n v="101"/>
    <s v="VAN FLEET DIANE A"/>
    <s v="R130"/>
    <s v="ONE FAMILY"/>
    <s v="129/B5/1//"/>
    <n v="0.11236"/>
    <n v="1"/>
    <n v="1"/>
    <n v="1"/>
    <n v="1"/>
    <s v="SEPTIC"/>
    <n v="0"/>
    <n v="1"/>
    <n v="3100"/>
    <s v="YES"/>
    <n v="3100"/>
    <s v="129B-5-1"/>
    <s v="Public Water,Septic"/>
    <s v="SEPTIC"/>
    <s v="SEPTIC"/>
    <n v="3100"/>
    <m/>
    <m/>
    <n v="1"/>
    <n v="1"/>
    <n v="2"/>
    <n v="1232"/>
    <n v="2"/>
    <m/>
    <m/>
    <m/>
    <m/>
    <m/>
    <m/>
    <m/>
    <m/>
    <m/>
    <m/>
    <n v="1"/>
    <n v="4.6463999999999999"/>
    <n v="1"/>
    <s v="Mill Pond"/>
    <n v="20"/>
  </r>
  <r>
    <s v="132-1043B"/>
    <m/>
    <x v="0"/>
    <s v="2681 CRAN HWY"/>
    <n v="132"/>
    <s v="GOLDSTEIN ARLENE E"/>
    <s v="SC"/>
    <s v="RES ACLNUD  MDL-00"/>
    <s v="132//1043/B/"/>
    <n v="0.12043"/>
    <n v="0"/>
    <n v="0"/>
    <n v="0"/>
    <n v="0"/>
    <m/>
    <n v="0"/>
    <n v="0"/>
    <n v="0"/>
    <s v="YES"/>
    <n v="0"/>
    <s v="132-1043B"/>
    <s v="Public Water,Septic"/>
    <s v="SEPTIC"/>
    <m/>
    <n v="0"/>
    <m/>
    <m/>
    <n v="0"/>
    <n v="0"/>
    <n v="0"/>
    <n v="0"/>
    <n v="0"/>
    <m/>
    <m/>
    <m/>
    <m/>
    <m/>
    <m/>
    <m/>
    <m/>
    <m/>
    <m/>
    <n v="1"/>
    <n v="0"/>
    <n v="1"/>
    <s v="Bog Stream"/>
    <n v="35"/>
  </r>
  <r>
    <s v="110-1028"/>
    <m/>
    <x v="0"/>
    <s v="2598 CRAN HWY"/>
    <n v="403"/>
    <s v="COLONIAL GAS CO"/>
    <s v="SC"/>
    <s v="ACC LD MFG  MDL-00"/>
    <s v="110//1028//"/>
    <n v="0.52980000000000005"/>
    <n v="1"/>
    <n v="1"/>
    <n v="1"/>
    <n v="1"/>
    <s v="SEPTIC"/>
    <n v="0"/>
    <n v="1"/>
    <n v="1000"/>
    <s v="YES"/>
    <n v="1000"/>
    <s v="110-1028"/>
    <s v="Public Water,All Public,Septic"/>
    <s v="SEPTIC"/>
    <s v="SEPTIC"/>
    <n v="1000"/>
    <m/>
    <m/>
    <n v="1"/>
    <n v="1"/>
    <n v="0"/>
    <n v="0"/>
    <n v="0"/>
    <m/>
    <m/>
    <m/>
    <m/>
    <m/>
    <m/>
    <m/>
    <m/>
    <m/>
    <m/>
    <n v="1"/>
    <n v="9.68"/>
    <n v="1"/>
    <s v="Agawam River"/>
    <n v="42"/>
  </r>
  <r>
    <s v="129A-1-94"/>
    <m/>
    <x v="0"/>
    <s v="17 AGAWAM LAKE SHORE DR"/>
    <n v="101"/>
    <s v="LANDRY CHARLES W"/>
    <s v="R130"/>
    <s v="ONE FAMILY"/>
    <s v="129/A1/94//"/>
    <n v="0.10668999999999999"/>
    <n v="1"/>
    <n v="1"/>
    <n v="1"/>
    <n v="1"/>
    <s v="SEPTIC"/>
    <n v="0"/>
    <n v="1"/>
    <n v="7700"/>
    <s v="YES"/>
    <n v="7700"/>
    <s v="129A-1-94"/>
    <s v="Public Water,Septic"/>
    <s v="SEPTIC"/>
    <s v="SEPTIC"/>
    <n v="7700"/>
    <m/>
    <m/>
    <n v="1"/>
    <n v="1"/>
    <n v="2"/>
    <n v="804"/>
    <n v="1"/>
    <m/>
    <m/>
    <m/>
    <m/>
    <m/>
    <m/>
    <m/>
    <m/>
    <m/>
    <m/>
    <n v="1"/>
    <n v="4.6463999999999999"/>
    <n v="1"/>
    <s v="Mill Pond"/>
    <n v="20"/>
  </r>
  <r>
    <s v="129A-1-63"/>
    <m/>
    <x v="0"/>
    <s v="10 SHAKER AVE"/>
    <n v="101"/>
    <s v="LHOMME DONALD JR TRUSTEE"/>
    <s v="R130"/>
    <s v="ONE FAMILY"/>
    <s v="129/A1/63//"/>
    <n v="0.1154"/>
    <n v="1"/>
    <n v="1"/>
    <n v="1"/>
    <n v="1"/>
    <s v="SEPTIC"/>
    <n v="0"/>
    <n v="1"/>
    <n v="0"/>
    <s v="YES"/>
    <n v="0"/>
    <s v="129A-1-63"/>
    <s v="Public Water,Septic"/>
    <s v="SEPTIC"/>
    <s v="SEPTIC"/>
    <n v="0"/>
    <m/>
    <m/>
    <n v="1"/>
    <n v="1"/>
    <n v="2"/>
    <n v="564"/>
    <n v="1"/>
    <m/>
    <m/>
    <m/>
    <m/>
    <m/>
    <m/>
    <m/>
    <m/>
    <m/>
    <m/>
    <n v="1"/>
    <n v="4.6463999999999999"/>
    <n v="1"/>
    <s v="Mill Pond"/>
    <n v="20"/>
  </r>
  <r>
    <s v="129B-1-21"/>
    <m/>
    <x v="0"/>
    <s v="48 LAKE VIEW DR"/>
    <n v="101"/>
    <s v="DOURIAN NANCY"/>
    <s v="R130"/>
    <s v="ONE FAMILY"/>
    <s v="129/B1/21//"/>
    <n v="0.27503"/>
    <n v="1"/>
    <n v="1"/>
    <n v="1"/>
    <n v="1"/>
    <s v="SEPTIC"/>
    <n v="0"/>
    <n v="1"/>
    <n v="29200"/>
    <s v="YES"/>
    <n v="29200"/>
    <s v="129B-1-21"/>
    <s v="Public Water,Gas,Septic"/>
    <s v="SEPTIC"/>
    <s v="SEPTIC"/>
    <n v="29200"/>
    <m/>
    <m/>
    <n v="1"/>
    <n v="1"/>
    <n v="5"/>
    <n v="2629"/>
    <n v="1.75"/>
    <m/>
    <m/>
    <m/>
    <m/>
    <m/>
    <m/>
    <m/>
    <m/>
    <m/>
    <m/>
    <n v="1"/>
    <n v="4.6463999999999999"/>
    <n v="1"/>
    <s v="Mill Pond"/>
    <n v="20"/>
  </r>
  <r>
    <s v="129A-1-93"/>
    <m/>
    <x v="0"/>
    <s v="15 AGAWAM LAKE SHORE DR"/>
    <n v="132"/>
    <s v="ALMEIDA JOHN M"/>
    <s v="R130"/>
    <s v="RES ACLNUD  MDL-00"/>
    <s v="129/A1/93//"/>
    <n v="0.11531"/>
    <n v="0"/>
    <n v="0"/>
    <n v="0"/>
    <n v="0"/>
    <m/>
    <n v="0"/>
    <n v="0"/>
    <n v="0"/>
    <s v="YES"/>
    <n v="0"/>
    <s v="129A-1-93"/>
    <m/>
    <m/>
    <m/>
    <n v="0"/>
    <m/>
    <m/>
    <n v="0"/>
    <n v="0"/>
    <n v="0"/>
    <n v="0"/>
    <n v="0"/>
    <m/>
    <m/>
    <m/>
    <m/>
    <m/>
    <m/>
    <m/>
    <m/>
    <m/>
    <m/>
    <n v="1"/>
    <n v="0"/>
    <n v="1"/>
    <s v="Mill Pond"/>
    <n v="20"/>
  </r>
  <r>
    <s v="109A-1-V10"/>
    <m/>
    <x v="0"/>
    <s v="2526 CRAN HWY"/>
    <n v="101"/>
    <s v="GATEWAY MOTEL REAL ESTATE"/>
    <s v="SC"/>
    <s v="ONE FAMILY"/>
    <s v="109/A1/V10//"/>
    <n v="0.20036999999999999"/>
    <n v="1"/>
    <n v="1"/>
    <n v="1"/>
    <n v="1"/>
    <s v="SEPTIC"/>
    <n v="0"/>
    <n v="1"/>
    <n v="0"/>
    <s v="YES"/>
    <n v="0"/>
    <s v="109A-1-V10"/>
    <s v="Public Water,Septic"/>
    <s v="SEPTIC"/>
    <s v="SEPTIC"/>
    <n v="0"/>
    <m/>
    <m/>
    <n v="1"/>
    <n v="1"/>
    <n v="3"/>
    <n v="999"/>
    <n v="1"/>
    <m/>
    <m/>
    <m/>
    <m/>
    <m/>
    <m/>
    <m/>
    <m/>
    <m/>
    <m/>
    <n v="1"/>
    <n v="9.68"/>
    <n v="1"/>
    <s v="Rose Brook"/>
    <n v="41"/>
  </r>
  <r>
    <s v="132B-1"/>
    <m/>
    <x v="0"/>
    <s v="2691 CRAN HWY"/>
    <n v="326"/>
    <s v="SEVEN JAY'S LLC"/>
    <s v="SC"/>
    <s v="REST/CLUBS  MDL-94"/>
    <s v="132/B/1//"/>
    <n v="1.0789299999999999"/>
    <n v="1"/>
    <n v="1"/>
    <n v="1"/>
    <n v="1"/>
    <s v="SEPTIC"/>
    <n v="0"/>
    <n v="1"/>
    <n v="44100"/>
    <s v="YES"/>
    <n v="44100"/>
    <s v="132B-1"/>
    <s v="All Public"/>
    <s v="SEWER"/>
    <s v="SEPTIC"/>
    <n v="44100"/>
    <m/>
    <m/>
    <n v="1"/>
    <n v="1"/>
    <n v="2"/>
    <n v="2898"/>
    <n v="1.25"/>
    <m/>
    <m/>
    <m/>
    <m/>
    <m/>
    <m/>
    <m/>
    <m/>
    <m/>
    <m/>
    <n v="1"/>
    <n v="9.68"/>
    <n v="1"/>
    <s v="Bog Stream"/>
    <n v="35"/>
  </r>
  <r>
    <s v="129-1024"/>
    <m/>
    <x v="0"/>
    <s v="1 AGAWAM LAKE SHORE DR"/>
    <n v="101"/>
    <s v="THEODORE GINA"/>
    <s v="R130"/>
    <s v="ONE FAMILY"/>
    <s v="129//1024//"/>
    <n v="0.19320000000000001"/>
    <n v="1"/>
    <n v="1"/>
    <n v="1"/>
    <n v="1"/>
    <s v="SEPTIC"/>
    <n v="0"/>
    <n v="1"/>
    <n v="4800"/>
    <s v="YES"/>
    <n v="4800"/>
    <s v="129-1024"/>
    <s v="Public Water,Septic"/>
    <s v="SEPTIC"/>
    <s v="SEPTIC"/>
    <n v="4800"/>
    <m/>
    <m/>
    <n v="1"/>
    <n v="1"/>
    <n v="1"/>
    <n v="474"/>
    <n v="1"/>
    <m/>
    <m/>
    <m/>
    <m/>
    <m/>
    <m/>
    <m/>
    <m/>
    <m/>
    <m/>
    <n v="1"/>
    <n v="4.6463999999999999"/>
    <n v="1"/>
    <s v="Mill Pond"/>
    <n v="20"/>
  </r>
  <r>
    <s v="129A-1-92"/>
    <m/>
    <x v="0"/>
    <s v="13 AGAWAM LAKE SHORE DR"/>
    <n v="101"/>
    <s v="CARPENTER ROGER E"/>
    <s v="R130"/>
    <s v="ONE FAMILY"/>
    <s v="129/A1/92//"/>
    <n v="0.11831999999999999"/>
    <n v="1"/>
    <n v="1"/>
    <n v="1"/>
    <n v="1"/>
    <s v="SEPTIC"/>
    <n v="0"/>
    <n v="1"/>
    <n v="4900"/>
    <s v="YES"/>
    <n v="4900"/>
    <s v="129A-1-92"/>
    <s v="Public Water,Septic"/>
    <s v="SEPTIC"/>
    <s v="SEPTIC"/>
    <n v="4900"/>
    <m/>
    <m/>
    <n v="1"/>
    <n v="1"/>
    <n v="2"/>
    <n v="1396"/>
    <n v="2"/>
    <m/>
    <m/>
    <m/>
    <m/>
    <m/>
    <m/>
    <m/>
    <m/>
    <m/>
    <m/>
    <n v="1"/>
    <n v="4.6463999999999999"/>
    <n v="1"/>
    <s v="Mill Pond"/>
    <n v="20"/>
  </r>
  <r>
    <s v="115-1022A"/>
    <m/>
    <x v="0"/>
    <s v="2728 CRAN HWY"/>
    <n v="316"/>
    <s v="HI-WAY RETAIL PARTNERSHIP LLC"/>
    <s v="SC"/>
    <s v="COMM WHSE  MDL-96"/>
    <s v="115//1022/A/"/>
    <n v="9.3043800000000001"/>
    <n v="1"/>
    <n v="1"/>
    <n v="1"/>
    <n v="1"/>
    <s v="SEPTIC"/>
    <n v="0"/>
    <n v="1"/>
    <n v="5800"/>
    <s v="YES"/>
    <n v="5800"/>
    <s v="115-1022A"/>
    <s v="All Public"/>
    <s v="SEWER"/>
    <s v="SEPTIC"/>
    <n v="5800"/>
    <m/>
    <m/>
    <n v="1"/>
    <n v="1"/>
    <n v="1"/>
    <n v="9600"/>
    <n v="1"/>
    <m/>
    <m/>
    <m/>
    <m/>
    <m/>
    <m/>
    <m/>
    <m/>
    <m/>
    <m/>
    <n v="1"/>
    <n v="9.68"/>
    <n v="1"/>
    <s v="Agawam River"/>
    <n v="42"/>
  </r>
  <r>
    <s v="129A-1-91"/>
    <m/>
    <x v="0"/>
    <s v="11 AGAWAM LAKE SHORE DR"/>
    <n v="101"/>
    <s v="RICHARD DONALD M"/>
    <s v="R130"/>
    <s v="ONE FAMILY"/>
    <s v="129/A1/91//"/>
    <n v="8.1500000000000003E-2"/>
    <n v="1"/>
    <n v="1"/>
    <n v="1"/>
    <n v="1"/>
    <s v="SEPTIC"/>
    <n v="0"/>
    <n v="1"/>
    <n v="7300"/>
    <s v="YES"/>
    <n v="7300"/>
    <s v="129A-1-91"/>
    <s v="Public Water,Septic"/>
    <s v="SEPTIC"/>
    <s v="SEPTIC"/>
    <n v="7300"/>
    <m/>
    <m/>
    <n v="1"/>
    <n v="1"/>
    <n v="2"/>
    <n v="1632"/>
    <n v="1.75"/>
    <m/>
    <m/>
    <m/>
    <m/>
    <m/>
    <m/>
    <m/>
    <m/>
    <m/>
    <m/>
    <n v="1"/>
    <n v="4.6463999999999999"/>
    <n v="1"/>
    <s v="Mill Pond"/>
    <n v="20"/>
  </r>
  <r>
    <s v="129-1027"/>
    <m/>
    <x v="0"/>
    <s v="9 AGAWAM LAKE SHORE DR"/>
    <n v="101"/>
    <s v="PEACH TAMARA C"/>
    <s v="R130"/>
    <s v="ONE FAMILY"/>
    <s v="129//1027//"/>
    <n v="0.13743"/>
    <n v="1"/>
    <n v="1"/>
    <n v="1"/>
    <n v="1"/>
    <s v="SEPTIC"/>
    <n v="0"/>
    <n v="1"/>
    <n v="8300"/>
    <s v="YES"/>
    <n v="8300"/>
    <s v="129-1027"/>
    <s v="Public Water,Septic"/>
    <s v="SEPTIC"/>
    <s v="SEPTIC"/>
    <n v="8300"/>
    <m/>
    <m/>
    <n v="1"/>
    <n v="1"/>
    <n v="1"/>
    <n v="672"/>
    <n v="1"/>
    <m/>
    <m/>
    <m/>
    <m/>
    <m/>
    <m/>
    <m/>
    <m/>
    <m/>
    <m/>
    <n v="1"/>
    <n v="4.6463999999999999"/>
    <n v="1"/>
    <s v="Mill Pond"/>
    <n v="20"/>
  </r>
  <r>
    <s v="110-1029"/>
    <m/>
    <x v="0"/>
    <s v="2600 CRAN HWY"/>
    <n v="101"/>
    <s v="SLATER IRENE F"/>
    <s v="SC"/>
    <s v="ONE FAMILY"/>
    <s v="110//1029//"/>
    <n v="0.60082999999999998"/>
    <n v="1"/>
    <n v="1"/>
    <n v="1"/>
    <n v="1"/>
    <s v="SEPTIC"/>
    <n v="0"/>
    <n v="1"/>
    <n v="1600"/>
    <s v="YES"/>
    <n v="1600"/>
    <s v="110-1029"/>
    <s v="Public Water,Septic"/>
    <s v="SEPTIC"/>
    <s v="SEPTIC"/>
    <n v="1600"/>
    <m/>
    <m/>
    <n v="1"/>
    <n v="1"/>
    <n v="4"/>
    <n v="2028"/>
    <n v="2"/>
    <m/>
    <m/>
    <m/>
    <m/>
    <m/>
    <m/>
    <m/>
    <m/>
    <m/>
    <m/>
    <n v="1"/>
    <n v="9.68"/>
    <n v="1"/>
    <s v="Agawam River"/>
    <n v="42"/>
  </r>
  <r>
    <s v="129-1025"/>
    <m/>
    <x v="0"/>
    <s v="5 AGAWAM LAKE SHORE DR"/>
    <n v="101"/>
    <s v="WILLIAMS CLARENCE J JR ET ALS"/>
    <s v="R130"/>
    <s v="ONE FAMILY"/>
    <s v="129//1025//"/>
    <n v="0.21775"/>
    <n v="1"/>
    <n v="1"/>
    <n v="1"/>
    <n v="1"/>
    <s v="SEPTIC"/>
    <n v="0"/>
    <n v="1"/>
    <n v="8000"/>
    <s v="YES"/>
    <n v="8000"/>
    <s v="129-1025"/>
    <s v="Public Water,Septic"/>
    <s v="SEPTIC"/>
    <s v="SEPTIC"/>
    <n v="8000"/>
    <m/>
    <m/>
    <n v="1"/>
    <n v="1"/>
    <n v="3"/>
    <n v="1566"/>
    <n v="2"/>
    <m/>
    <m/>
    <m/>
    <m/>
    <m/>
    <m/>
    <m/>
    <m/>
    <m/>
    <m/>
    <n v="1"/>
    <n v="4.6463999999999999"/>
    <n v="1"/>
    <s v="Mill Pond"/>
    <n v="20"/>
  </r>
  <r>
    <s v="132B-3"/>
    <m/>
    <x v="0"/>
    <s v="0 CRAN HWY"/>
    <n v="392"/>
    <s v="ZION STEVEN"/>
    <s v="SC"/>
    <s v="UNDEV LAND"/>
    <s v="132/B/3//"/>
    <n v="0.24171000000000001"/>
    <n v="0"/>
    <n v="0"/>
    <n v="0"/>
    <n v="0"/>
    <m/>
    <n v="0"/>
    <n v="0"/>
    <n v="0"/>
    <s v="YES"/>
    <n v="0"/>
    <s v="132B-3"/>
    <s v="Public Water,Septic"/>
    <s v="SEPTIC"/>
    <m/>
    <n v="0"/>
    <m/>
    <m/>
    <n v="0"/>
    <n v="0"/>
    <n v="0"/>
    <n v="0"/>
    <n v="0"/>
    <m/>
    <m/>
    <m/>
    <m/>
    <m/>
    <m/>
    <m/>
    <m/>
    <m/>
    <m/>
    <n v="1"/>
    <n v="0"/>
    <n v="1"/>
    <s v="Bog Stream"/>
    <n v="35"/>
  </r>
  <r>
    <s v="129A-1-51"/>
    <m/>
    <x v="0"/>
    <s v="14 AGAWAM LAKE SHORE DR"/>
    <n v="132"/>
    <s v="MARANI EVELYN"/>
    <s v="R130"/>
    <s v="RES ACLNUD  MDL-00"/>
    <s v="129/A1/51//"/>
    <n v="0.10784000000000001"/>
    <n v="0"/>
    <n v="0"/>
    <n v="0"/>
    <n v="0"/>
    <m/>
    <n v="0"/>
    <n v="0"/>
    <n v="0"/>
    <s v="YES"/>
    <n v="0"/>
    <s v="129A-1-51"/>
    <m/>
    <m/>
    <m/>
    <n v="0"/>
    <m/>
    <m/>
    <n v="0"/>
    <n v="0"/>
    <n v="0"/>
    <n v="0"/>
    <n v="0"/>
    <m/>
    <m/>
    <m/>
    <m/>
    <m/>
    <m/>
    <m/>
    <m/>
    <m/>
    <m/>
    <n v="1"/>
    <n v="0"/>
    <n v="1"/>
    <s v="Mill Pond"/>
    <n v="20"/>
  </r>
  <r>
    <s v="129-1026"/>
    <m/>
    <x v="0"/>
    <s v="7 AGAWAM LAKE SHORE DR"/>
    <n v="132"/>
    <s v="WILLIAMS CLARENCE JOSEPH JR"/>
    <s v="R130"/>
    <s v="RES ACLNUD  MDL-00"/>
    <s v="129//1026//"/>
    <n v="0.13788"/>
    <n v="0"/>
    <n v="0"/>
    <n v="0"/>
    <n v="0"/>
    <m/>
    <n v="0"/>
    <n v="0"/>
    <n v="0"/>
    <s v="YES"/>
    <n v="0"/>
    <s v="129-1026"/>
    <m/>
    <m/>
    <m/>
    <n v="0"/>
    <m/>
    <m/>
    <n v="0"/>
    <n v="0"/>
    <n v="0"/>
    <n v="0"/>
    <n v="0"/>
    <m/>
    <m/>
    <m/>
    <m/>
    <m/>
    <m/>
    <m/>
    <m/>
    <m/>
    <m/>
    <n v="1"/>
    <n v="0"/>
    <n v="1"/>
    <s v="Mill Pond"/>
    <n v="20"/>
  </r>
  <r>
    <s v="132-1036"/>
    <m/>
    <x v="0"/>
    <s v="2679 CRAN HWY"/>
    <n v="101"/>
    <s v="ZINE GEORGE F JR"/>
    <s v="SC"/>
    <s v="ONE FAMILY"/>
    <s v="132//1036//"/>
    <n v="0.31733"/>
    <n v="1"/>
    <n v="1"/>
    <n v="1"/>
    <n v="1"/>
    <s v="SEPTIC"/>
    <n v="0"/>
    <n v="1"/>
    <n v="2100"/>
    <s v="YES"/>
    <n v="2100"/>
    <s v="132-1036"/>
    <s v="Public Water,Septic"/>
    <s v="SEPTIC"/>
    <s v="SEPTIC"/>
    <n v="2100"/>
    <m/>
    <m/>
    <n v="1"/>
    <n v="1"/>
    <n v="3"/>
    <n v="1898"/>
    <n v="1"/>
    <m/>
    <m/>
    <m/>
    <m/>
    <m/>
    <m/>
    <m/>
    <m/>
    <m/>
    <m/>
    <n v="1"/>
    <n v="9.68"/>
    <n v="1"/>
    <s v="Bog Stream"/>
    <n v="35"/>
  </r>
  <r>
    <s v="132-1030A"/>
    <m/>
    <x v="0"/>
    <s v="2645 CRAN HWY"/>
    <n v="31"/>
    <s v="WALKER MERRILL BRADLEY JR TR"/>
    <s v="SC"/>
    <s v="PRI COMM  MDL-01"/>
    <s v="132//1030/A/"/>
    <n v="0.90407999999999999"/>
    <n v="1"/>
    <n v="1"/>
    <n v="1"/>
    <n v="1"/>
    <s v="SEPTIC"/>
    <n v="0"/>
    <n v="1"/>
    <n v="600"/>
    <s v="YES"/>
    <n v="600"/>
    <s v="132-1030A"/>
    <s v="Public Water,Septic"/>
    <s v="SEPTIC"/>
    <s v="SEPTIC"/>
    <n v="600"/>
    <m/>
    <m/>
    <n v="1"/>
    <n v="1"/>
    <n v="2"/>
    <n v="1695"/>
    <n v="1.5"/>
    <m/>
    <m/>
    <m/>
    <m/>
    <m/>
    <m/>
    <m/>
    <m/>
    <m/>
    <m/>
    <n v="2"/>
    <n v="9.68"/>
    <n v="1"/>
    <s v="Agawam River"/>
    <n v="42"/>
  </r>
  <r>
    <s v="129A-1-75"/>
    <m/>
    <x v="0"/>
    <s v="5 SHAKER AVE"/>
    <n v="101"/>
    <s v="LARSEN ALLAN"/>
    <s v="R130"/>
    <s v="ONE FAMILY"/>
    <s v="129/A1/75//"/>
    <n v="0.12243999999999999"/>
    <n v="1"/>
    <n v="1"/>
    <n v="1"/>
    <n v="1"/>
    <s v="SEPTIC"/>
    <n v="0"/>
    <n v="1"/>
    <n v="0"/>
    <s v="YES"/>
    <n v="0"/>
    <s v="129A-1-75"/>
    <s v="Public Water,Septic"/>
    <s v="SEPTIC"/>
    <s v="SEPTIC"/>
    <n v="0"/>
    <m/>
    <m/>
    <n v="1"/>
    <n v="1"/>
    <n v="1"/>
    <n v="696"/>
    <n v="1"/>
    <m/>
    <m/>
    <m/>
    <m/>
    <m/>
    <m/>
    <m/>
    <m/>
    <m/>
    <m/>
    <n v="1"/>
    <n v="4.6463999999999999"/>
    <n v="1"/>
    <s v="Mill Pond"/>
    <n v="20"/>
  </r>
  <r>
    <s v="129A-1-117"/>
    <m/>
    <x v="0"/>
    <s v="61 AGAWAM LAKE SHORE DR"/>
    <n v="101"/>
    <s v="OCONNOR SHARON"/>
    <s v="R130"/>
    <s v="ONE FAMILY"/>
    <s v="129/A1/117//"/>
    <n v="0.49436999999999998"/>
    <n v="1"/>
    <n v="1"/>
    <n v="1"/>
    <n v="1"/>
    <s v="SEPTIC"/>
    <n v="0"/>
    <n v="1"/>
    <n v="1300"/>
    <s v="YES"/>
    <n v="1300"/>
    <s v="129A-1-117"/>
    <s v="Public Water,Septic"/>
    <s v="SEPTIC"/>
    <s v="SEPTIC"/>
    <n v="1300"/>
    <m/>
    <m/>
    <n v="1"/>
    <n v="1"/>
    <n v="2"/>
    <n v="910"/>
    <n v="1"/>
    <m/>
    <m/>
    <m/>
    <m/>
    <m/>
    <m/>
    <m/>
    <m/>
    <m/>
    <m/>
    <n v="3"/>
    <n v="4.6463999999999999"/>
    <n v="1"/>
    <s v="Mill Pond"/>
    <n v="20"/>
  </r>
  <r>
    <s v="132-1086"/>
    <m/>
    <x v="0"/>
    <s v="2667 CRAN HWY"/>
    <n v="392"/>
    <s v="DEGRENIER ETHELYN"/>
    <s v="SC"/>
    <s v="UNDEV LAND"/>
    <s v="132//1086//"/>
    <n v="0.39810000000000001"/>
    <n v="0"/>
    <n v="0"/>
    <n v="0"/>
    <n v="0"/>
    <m/>
    <n v="0"/>
    <n v="1"/>
    <n v="7500"/>
    <s v="YES"/>
    <n v="0"/>
    <s v="132-1086"/>
    <s v="Public Water,Septic"/>
    <s v="SEPTIC"/>
    <m/>
    <n v="7500"/>
    <m/>
    <m/>
    <n v="0"/>
    <n v="0"/>
    <n v="0"/>
    <n v="0"/>
    <n v="0"/>
    <m/>
    <m/>
    <m/>
    <m/>
    <m/>
    <m/>
    <m/>
    <m/>
    <m/>
    <m/>
    <n v="1"/>
    <n v="0"/>
    <n v="1"/>
    <s v="Bog Stream"/>
    <n v="35"/>
  </r>
  <r>
    <s v="84-3"/>
    <m/>
    <x v="0"/>
    <s v="709 MAIN ST"/>
    <n v="101"/>
    <s v="YACHMETZ BEVERLY JEAN"/>
    <s v="MR30"/>
    <s v="ONE FAMILY"/>
    <s v="84//3//"/>
    <n v="1.04843"/>
    <n v="1"/>
    <n v="1"/>
    <n v="1"/>
    <n v="1"/>
    <s v="SEPTIC"/>
    <n v="0"/>
    <n v="2"/>
    <n v="6100"/>
    <s v="YES"/>
    <n v="6100"/>
    <s v="84-3"/>
    <m/>
    <m/>
    <s v="SEPTIC"/>
    <n v="3050"/>
    <m/>
    <m/>
    <n v="1"/>
    <n v="1"/>
    <n v="7"/>
    <n v="4720"/>
    <n v="2"/>
    <m/>
    <m/>
    <m/>
    <m/>
    <m/>
    <m/>
    <m/>
    <m/>
    <m/>
    <m/>
    <n v="2"/>
    <n v="9.68"/>
    <n v="1"/>
    <s v="Broad Marsh River"/>
    <n v="43"/>
  </r>
  <r>
    <s v="129-1022"/>
    <m/>
    <x v="0"/>
    <s v="35 PLYMOUTH RD"/>
    <n v="130"/>
    <s v="GONSALVES ELSIE V ET ALS"/>
    <s v="R130"/>
    <s v="RES ACLNDV  MDL-00"/>
    <s v="129//1022//"/>
    <n v="0.64180000000000004"/>
    <n v="0"/>
    <n v="0"/>
    <n v="0"/>
    <n v="0"/>
    <m/>
    <n v="0"/>
    <n v="0"/>
    <n v="0"/>
    <s v="YES"/>
    <n v="0"/>
    <s v="129-1022"/>
    <m/>
    <m/>
    <m/>
    <n v="0"/>
    <m/>
    <m/>
    <n v="0"/>
    <n v="0"/>
    <n v="0"/>
    <n v="0"/>
    <n v="0"/>
    <m/>
    <m/>
    <m/>
    <m/>
    <m/>
    <m/>
    <m/>
    <m/>
    <m/>
    <m/>
    <n v="1"/>
    <n v="0"/>
    <n v="1"/>
    <s v="Mill Pond"/>
    <n v="20"/>
  </r>
  <r>
    <s v="129A-1-64"/>
    <m/>
    <x v="0"/>
    <s v="12 SHAKER AVE"/>
    <n v="101"/>
    <s v="KELLEHER ROBERT P JR"/>
    <s v="R130"/>
    <s v="ONE FAMILY"/>
    <s v="129/A1/64//"/>
    <n v="0.10836"/>
    <n v="1"/>
    <n v="1"/>
    <n v="1"/>
    <n v="1"/>
    <s v="SEPTIC"/>
    <n v="0"/>
    <n v="1"/>
    <n v="4300"/>
    <s v="YES"/>
    <n v="4300"/>
    <s v="129A-1-64"/>
    <s v="Public Water,Septic"/>
    <s v="SEPTIC"/>
    <s v="SEPTIC"/>
    <n v="4300"/>
    <m/>
    <m/>
    <n v="1"/>
    <n v="1"/>
    <n v="3"/>
    <n v="960"/>
    <n v="2"/>
    <m/>
    <m/>
    <m/>
    <m/>
    <m/>
    <m/>
    <m/>
    <m/>
    <m/>
    <m/>
    <n v="1"/>
    <n v="4.6463999999999999"/>
    <n v="1"/>
    <s v="Mill Pond"/>
    <n v="20"/>
  </r>
  <r>
    <s v="110-1030"/>
    <m/>
    <x v="0"/>
    <s v="2602 CRAN HWY"/>
    <n v="104"/>
    <s v="DAHLQUIST MELISSA J"/>
    <s v="SC"/>
    <s v="TWO FAMILY"/>
    <s v="110//1030//"/>
    <n v="0.51598999999999995"/>
    <n v="1"/>
    <n v="1"/>
    <n v="1"/>
    <n v="1"/>
    <s v="SEPTIC"/>
    <n v="0"/>
    <n v="1"/>
    <n v="12500"/>
    <s v="YES"/>
    <n v="12500"/>
    <s v="110-1030"/>
    <s v="Public Water,Septic"/>
    <s v="SEPTIC"/>
    <s v="SEPTIC"/>
    <n v="12500"/>
    <m/>
    <m/>
    <n v="2"/>
    <n v="2"/>
    <n v="6"/>
    <n v="2468"/>
    <n v="2"/>
    <m/>
    <m/>
    <m/>
    <m/>
    <m/>
    <m/>
    <m/>
    <m/>
    <m/>
    <m/>
    <n v="1"/>
    <n v="19.36"/>
    <n v="1"/>
    <s v="Agawam River"/>
    <n v="42"/>
  </r>
  <r>
    <s v="129B-5-2"/>
    <m/>
    <x v="0"/>
    <s v="1 PINE LAKE DR"/>
    <n v="101"/>
    <s v="MOZELESKI JEREMY S TRUSTEE"/>
    <s v="R130"/>
    <s v="ONE FAMILY"/>
    <s v="129/B5/2//"/>
    <n v="0.15472"/>
    <n v="1"/>
    <n v="1"/>
    <n v="1"/>
    <n v="1"/>
    <s v="SEPTIC"/>
    <n v="0"/>
    <n v="1"/>
    <n v="1500"/>
    <s v="YES"/>
    <n v="1500"/>
    <s v="129B-5-2"/>
    <s v="Public Water,Gas,Septic"/>
    <s v="SEPTIC"/>
    <s v="SEPTIC"/>
    <n v="1500"/>
    <m/>
    <m/>
    <n v="1"/>
    <n v="1"/>
    <n v="2"/>
    <n v="620"/>
    <n v="1"/>
    <m/>
    <m/>
    <m/>
    <m/>
    <m/>
    <m/>
    <m/>
    <m/>
    <m/>
    <m/>
    <n v="1"/>
    <n v="4.6463999999999999"/>
    <n v="1"/>
    <s v="Mill Pond"/>
    <n v="20"/>
  </r>
  <r>
    <s v="84-1023"/>
    <m/>
    <x v="0"/>
    <s v="0 MAIN ST  OFF"/>
    <n v="132"/>
    <s v="MACNEIL JANE E"/>
    <s v="MR30"/>
    <s v="RES ACLNUD  MDL-00"/>
    <s v="84//1023//"/>
    <n v="0.87978000000000001"/>
    <n v="0"/>
    <n v="0"/>
    <n v="0"/>
    <n v="0"/>
    <m/>
    <n v="0"/>
    <n v="0"/>
    <n v="0"/>
    <s v="YES"/>
    <n v="0"/>
    <s v="84-1023"/>
    <s v="Public Water,Septic"/>
    <s v="SEPTIC"/>
    <m/>
    <n v="0"/>
    <m/>
    <m/>
    <n v="0"/>
    <n v="0"/>
    <n v="0"/>
    <n v="0"/>
    <n v="0"/>
    <m/>
    <m/>
    <m/>
    <m/>
    <m/>
    <m/>
    <m/>
    <m/>
    <m/>
    <m/>
    <n v="1"/>
    <n v="0"/>
    <n v="1"/>
    <s v="Broad Marsh River"/>
    <n v="43"/>
  </r>
  <r>
    <s v="109A-1-DE"/>
    <m/>
    <x v="0"/>
    <s v="2524 CRAN HWY"/>
    <n v="106"/>
    <s v="GATEWAY MOTEL REAL ESTATE"/>
    <s v="SC"/>
    <s v="AC LND IMP  MDL-00"/>
    <s v="109/A1/DE//"/>
    <n v="0.20549000000000001"/>
    <n v="0"/>
    <n v="0"/>
    <n v="0"/>
    <n v="0"/>
    <m/>
    <n v="0"/>
    <n v="0"/>
    <n v="0"/>
    <s v="YES"/>
    <n v="0"/>
    <s v="109A-1-DE"/>
    <m/>
    <m/>
    <m/>
    <n v="0"/>
    <m/>
    <m/>
    <n v="0"/>
    <n v="0"/>
    <n v="0"/>
    <n v="0"/>
    <n v="0"/>
    <m/>
    <m/>
    <m/>
    <m/>
    <m/>
    <m/>
    <m/>
    <m/>
    <m/>
    <m/>
    <n v="1"/>
    <n v="0"/>
    <n v="1"/>
    <s v="Rose Brook"/>
    <n v="41"/>
  </r>
  <r>
    <s v="129A-1-81"/>
    <m/>
    <x v="0"/>
    <s v="34 AGAWAM LAKE SHORE DR"/>
    <n v="101"/>
    <s v="FISHER RONALD S &amp; CATHY A"/>
    <s v="R130"/>
    <s v="ONE FAMILY"/>
    <s v="129/A1/81//"/>
    <n v="0.17760000000000001"/>
    <n v="1"/>
    <n v="1"/>
    <n v="1"/>
    <n v="1"/>
    <s v="SEPTIC"/>
    <n v="0"/>
    <n v="1"/>
    <n v="12200"/>
    <s v="YES"/>
    <n v="12200"/>
    <s v="129A-1-81"/>
    <s v="Public Water,Septic"/>
    <s v="SEPTIC"/>
    <s v="SEPTIC"/>
    <n v="12200"/>
    <m/>
    <m/>
    <n v="1"/>
    <n v="1"/>
    <n v="3"/>
    <n v="1873"/>
    <n v="2"/>
    <m/>
    <m/>
    <m/>
    <m/>
    <m/>
    <m/>
    <m/>
    <m/>
    <m/>
    <m/>
    <n v="1"/>
    <n v="4.6463999999999999"/>
    <n v="1"/>
    <s v="Mill Pond"/>
    <n v="20"/>
  </r>
  <r>
    <s v="84-1021"/>
    <m/>
    <x v="0"/>
    <s v="665 MAIN ST"/>
    <n v="132"/>
    <s v="MACNEIL JANE E"/>
    <s v="MR30"/>
    <s v="RES ACLNUD  MDL-00"/>
    <s v="84//1021//"/>
    <n v="0.35582999999999998"/>
    <n v="0"/>
    <n v="0"/>
    <n v="0"/>
    <n v="0"/>
    <m/>
    <n v="0"/>
    <n v="0"/>
    <n v="0"/>
    <s v="YES"/>
    <n v="0"/>
    <s v="84-1021"/>
    <s v="Public Water,Septic"/>
    <s v="SEPTIC"/>
    <m/>
    <n v="0"/>
    <m/>
    <m/>
    <n v="0"/>
    <n v="0"/>
    <n v="0"/>
    <n v="0"/>
    <n v="0"/>
    <m/>
    <m/>
    <m/>
    <m/>
    <m/>
    <m/>
    <m/>
    <m/>
    <m/>
    <m/>
    <n v="1"/>
    <n v="0"/>
    <n v="1"/>
    <s v="Broad Marsh River"/>
    <n v="43"/>
  </r>
  <r>
    <s v="110-1031"/>
    <m/>
    <x v="0"/>
    <s v="2604 CRAN HWY"/>
    <n v="101"/>
    <s v="POTTER RICHARD D"/>
    <s v="SC"/>
    <s v="ONE FAMILY"/>
    <s v="110//1031//"/>
    <n v="0.56071000000000004"/>
    <n v="1"/>
    <n v="1"/>
    <n v="1"/>
    <n v="1"/>
    <s v="SEPTIC"/>
    <n v="0"/>
    <n v="1"/>
    <n v="3200"/>
    <s v="YES"/>
    <n v="3200"/>
    <s v="110-1031"/>
    <s v="Public Water,Septic"/>
    <s v="SEPTIC"/>
    <s v="SEPTIC"/>
    <n v="3200"/>
    <m/>
    <m/>
    <n v="1"/>
    <n v="1"/>
    <n v="2"/>
    <n v="1180"/>
    <n v="1.5"/>
    <m/>
    <m/>
    <m/>
    <m/>
    <m/>
    <m/>
    <m/>
    <m/>
    <m/>
    <m/>
    <n v="1"/>
    <n v="9.68"/>
    <n v="1"/>
    <s v="Agawam River"/>
    <n v="42"/>
  </r>
  <r>
    <s v="132-1042"/>
    <m/>
    <x v="0"/>
    <s v="2683 CRAN HWY"/>
    <n v="101"/>
    <s v="LUTOFF MABEL T"/>
    <s v="SC"/>
    <s v="ONE FAMILY"/>
    <s v="132//1042//"/>
    <n v="0.22034000000000001"/>
    <n v="1"/>
    <n v="1"/>
    <n v="1"/>
    <n v="1"/>
    <s v="SEPTIC"/>
    <n v="0"/>
    <n v="1"/>
    <n v="6900"/>
    <s v="YES"/>
    <n v="6900"/>
    <s v="132-1042"/>
    <s v="Public Water,Septic"/>
    <s v="SEPTIC"/>
    <s v="SEPTIC"/>
    <n v="6900"/>
    <m/>
    <m/>
    <n v="1"/>
    <n v="1"/>
    <n v="4"/>
    <n v="2280"/>
    <n v="1.9"/>
    <m/>
    <m/>
    <m/>
    <m/>
    <m/>
    <m/>
    <m/>
    <m/>
    <m/>
    <m/>
    <n v="1"/>
    <n v="9.68"/>
    <n v="1"/>
    <s v="Bog Stream"/>
    <n v="35"/>
  </r>
  <r>
    <s v="132-1026"/>
    <m/>
    <x v="0"/>
    <s v="2639 CRAN HWY"/>
    <n v="130"/>
    <s v="SILVEIRA NANCE A"/>
    <s v="SC"/>
    <s v="PRI RES  MDL-01"/>
    <s v="132//1026//"/>
    <n v="0.19828000000000001"/>
    <n v="1"/>
    <n v="1"/>
    <n v="1"/>
    <n v="1"/>
    <s v="SEPTIC"/>
    <n v="0"/>
    <n v="1"/>
    <n v="13400"/>
    <s v="YES"/>
    <n v="13400"/>
    <s v="132-1026"/>
    <s v="Public Water,Septic"/>
    <s v="SEPTIC"/>
    <s v="SEPTIC"/>
    <n v="13400"/>
    <m/>
    <m/>
    <n v="1"/>
    <n v="1"/>
    <n v="3"/>
    <n v="2360"/>
    <n v="1.75"/>
    <m/>
    <m/>
    <m/>
    <m/>
    <m/>
    <m/>
    <m/>
    <m/>
    <m/>
    <m/>
    <n v="1"/>
    <n v="9.68"/>
    <n v="1"/>
    <s v="Agawam River"/>
    <n v="42"/>
  </r>
  <r>
    <s v="129-1023"/>
    <m/>
    <x v="0"/>
    <s v="1 AGAWAM LAKE SHORE DR"/>
    <n v="132"/>
    <s v="BARNES DAVID R"/>
    <s v="R130"/>
    <s v="RES ACLNUD  MDL-00"/>
    <s v="129//1023//"/>
    <n v="0.39084000000000002"/>
    <n v="0"/>
    <n v="0"/>
    <n v="0"/>
    <n v="0"/>
    <m/>
    <n v="0"/>
    <n v="0"/>
    <n v="0"/>
    <s v="YES"/>
    <n v="0"/>
    <s v="129-1023"/>
    <m/>
    <m/>
    <m/>
    <n v="0"/>
    <m/>
    <m/>
    <n v="0"/>
    <n v="0"/>
    <n v="0"/>
    <n v="0"/>
    <n v="0"/>
    <m/>
    <m/>
    <m/>
    <m/>
    <m/>
    <m/>
    <m/>
    <m/>
    <m/>
    <m/>
    <n v="1"/>
    <n v="0"/>
    <n v="1"/>
    <s v="Mill Pond"/>
    <n v="20"/>
  </r>
  <r>
    <s v="132-1035A"/>
    <m/>
    <x v="0"/>
    <s v="2677 CRAN HWY"/>
    <n v="101"/>
    <s v="GABRIEL MICHAEL A"/>
    <s v="SC"/>
    <s v="ONE FAMILY"/>
    <s v="132//1035/A/"/>
    <n v="0.28194999999999998"/>
    <n v="1"/>
    <n v="1"/>
    <n v="1"/>
    <n v="1"/>
    <s v="SEPTIC"/>
    <n v="0"/>
    <n v="1"/>
    <n v="11900"/>
    <s v="YES"/>
    <n v="11900"/>
    <s v="132-1035A"/>
    <s v="Public Water,Septic"/>
    <s v="SEPTIC"/>
    <s v="SEPTIC"/>
    <n v="11900"/>
    <m/>
    <m/>
    <n v="1"/>
    <n v="1"/>
    <n v="3"/>
    <n v="1803"/>
    <n v="1.5"/>
    <m/>
    <m/>
    <m/>
    <m/>
    <m/>
    <m/>
    <m/>
    <m/>
    <m/>
    <m/>
    <n v="1"/>
    <n v="9.68"/>
    <n v="1"/>
    <s v="Bog Stream"/>
    <n v="35"/>
  </r>
  <r>
    <s v="110-1001"/>
    <m/>
    <x v="0"/>
    <s v="7 TIHONET RD"/>
    <n v="906"/>
    <s v="ROMAN CATHOLIC BISHOP"/>
    <s v="R60"/>
    <s v="CHURCH ETC  MDL-00"/>
    <s v="110//1001//"/>
    <n v="8.3139000000000003"/>
    <n v="0"/>
    <n v="0"/>
    <n v="0"/>
    <n v="0"/>
    <m/>
    <n v="0"/>
    <n v="0"/>
    <n v="0"/>
    <s v="YES"/>
    <n v="0"/>
    <s v="110-1001"/>
    <s v="Public Water,Septic"/>
    <s v="SEPTIC"/>
    <m/>
    <n v="0"/>
    <m/>
    <m/>
    <n v="0"/>
    <n v="0"/>
    <n v="0"/>
    <n v="0"/>
    <n v="0"/>
    <m/>
    <m/>
    <m/>
    <m/>
    <m/>
    <m/>
    <m/>
    <m/>
    <m/>
    <m/>
    <n v="1"/>
    <n v="0"/>
    <n v="1"/>
    <s v="Parker Mills Pond"/>
    <n v="40"/>
  </r>
  <r>
    <s v="129A-1-50"/>
    <m/>
    <x v="0"/>
    <s v="12 AGAWAM LAKE SHORE DR"/>
    <n v="101"/>
    <s v="ZIGOURAS KAREN"/>
    <s v="R130"/>
    <s v="ONE FAMILY"/>
    <s v="129/A1/50//"/>
    <n v="0.11083"/>
    <n v="1"/>
    <n v="1"/>
    <n v="1"/>
    <n v="1"/>
    <s v="SEPTIC"/>
    <n v="0"/>
    <n v="1"/>
    <n v="4200"/>
    <s v="YES"/>
    <n v="4200"/>
    <s v="129A-1-50"/>
    <s v="Public Water,Septic"/>
    <s v="SEPTIC"/>
    <s v="SEPTIC"/>
    <n v="4200"/>
    <m/>
    <m/>
    <n v="1"/>
    <n v="1"/>
    <n v="2"/>
    <n v="500"/>
    <n v="1"/>
    <m/>
    <m/>
    <m/>
    <m/>
    <m/>
    <m/>
    <m/>
    <m/>
    <m/>
    <m/>
    <n v="1"/>
    <n v="4.6463999999999999"/>
    <n v="1"/>
    <s v="Mill Pond"/>
    <n v="20"/>
  </r>
  <r>
    <s v="129B-5-51"/>
    <m/>
    <x v="0"/>
    <s v="8 PINE LAKE DR"/>
    <n v="101"/>
    <s v="POWER KURT J"/>
    <s v="R130"/>
    <s v="ONE FAMILY"/>
    <s v="129/B5/51//"/>
    <n v="0.18260000000000001"/>
    <n v="1"/>
    <n v="1"/>
    <n v="1"/>
    <n v="1"/>
    <s v="SEPTIC"/>
    <n v="0"/>
    <n v="1"/>
    <n v="8200"/>
    <s v="YES"/>
    <n v="8200"/>
    <s v="129B-5-51"/>
    <s v="Public Water,Septic"/>
    <s v="SEPTIC"/>
    <s v="SEPTIC"/>
    <n v="8200"/>
    <m/>
    <m/>
    <n v="1"/>
    <n v="1"/>
    <n v="2"/>
    <n v="968"/>
    <n v="1.5"/>
    <m/>
    <m/>
    <m/>
    <m/>
    <m/>
    <m/>
    <m/>
    <m/>
    <m/>
    <m/>
    <n v="1"/>
    <n v="4.6463999999999999"/>
    <n v="1"/>
    <s v="Mill Pond"/>
    <n v="20"/>
  </r>
  <r>
    <s v="132-1041"/>
    <m/>
    <x v="0"/>
    <s v="2681 CRAN HWY"/>
    <n v="101"/>
    <s v="GOLDSTEIN ARLENE E"/>
    <s v="SC"/>
    <s v="ONE FAMILY"/>
    <s v="132//1041//"/>
    <n v="0.12428"/>
    <n v="1"/>
    <n v="1"/>
    <n v="1"/>
    <n v="1"/>
    <s v="SEPTIC"/>
    <n v="0"/>
    <n v="1"/>
    <n v="2300"/>
    <s v="YES"/>
    <n v="2300"/>
    <s v="132-1041"/>
    <s v="Public Water,Septic"/>
    <s v="SEPTIC"/>
    <s v="SEPTIC"/>
    <n v="2300"/>
    <m/>
    <m/>
    <n v="1"/>
    <n v="1"/>
    <n v="2"/>
    <n v="1167"/>
    <n v="1.75"/>
    <m/>
    <m/>
    <m/>
    <m/>
    <m/>
    <m/>
    <m/>
    <m/>
    <m/>
    <m/>
    <n v="1"/>
    <n v="9.68"/>
    <n v="1"/>
    <s v="Bog Stream"/>
    <n v="35"/>
  </r>
  <r>
    <s v="129A-1-74"/>
    <m/>
    <x v="0"/>
    <s v="7 SHAKER AVE"/>
    <n v="101"/>
    <s v="LINDBERG MATTHEW"/>
    <s v="R130"/>
    <s v="ONE FAMILY"/>
    <s v="129/A1/74//"/>
    <n v="0.11985"/>
    <n v="1"/>
    <n v="1"/>
    <n v="1"/>
    <n v="1"/>
    <s v="SEPTIC"/>
    <n v="0"/>
    <n v="1"/>
    <n v="11500"/>
    <s v="YES"/>
    <n v="11500"/>
    <s v="129A-1-74"/>
    <s v="Public Water,Septic"/>
    <s v="SEPTIC"/>
    <s v="SEPTIC"/>
    <n v="11500"/>
    <m/>
    <m/>
    <n v="1"/>
    <n v="1"/>
    <n v="2"/>
    <n v="594"/>
    <n v="1"/>
    <m/>
    <m/>
    <m/>
    <m/>
    <m/>
    <m/>
    <m/>
    <m/>
    <m/>
    <m/>
    <n v="1"/>
    <n v="4.6463999999999999"/>
    <n v="1"/>
    <s v="Mill Pond"/>
    <n v="20"/>
  </r>
  <r>
    <s v="132-1038"/>
    <m/>
    <x v="0"/>
    <s v="2679 CRAN HWY"/>
    <n v="101"/>
    <s v="ZINE GEORGE F"/>
    <s v="SC"/>
    <s v="ONE FAMILY"/>
    <s v="132//1038//"/>
    <n v="0.11230999999999999"/>
    <n v="1"/>
    <n v="1"/>
    <n v="1"/>
    <n v="1"/>
    <s v="SEPTIC"/>
    <n v="0"/>
    <n v="1"/>
    <n v="7900"/>
    <s v="YES"/>
    <n v="7900"/>
    <s v="132-1038"/>
    <s v="Public Water,Septic"/>
    <s v="SEPTIC"/>
    <s v="SEPTIC"/>
    <n v="7900"/>
    <m/>
    <m/>
    <n v="1"/>
    <n v="1"/>
    <n v="2"/>
    <n v="1075"/>
    <n v="1"/>
    <m/>
    <m/>
    <m/>
    <m/>
    <m/>
    <m/>
    <m/>
    <m/>
    <m/>
    <m/>
    <n v="1"/>
    <n v="9.68"/>
    <n v="1"/>
    <s v="Bog Stream"/>
    <n v="35"/>
  </r>
  <r>
    <s v="129B-5-52"/>
    <m/>
    <x v="0"/>
    <s v="10 PINE LAKE DR"/>
    <n v="101"/>
    <s v="VANOSDOL JOHN W"/>
    <s v="R130"/>
    <s v="ONE FAMILY"/>
    <s v="129/B5/52//"/>
    <n v="0.15118999999999999"/>
    <n v="1"/>
    <n v="1"/>
    <n v="1"/>
    <n v="1"/>
    <s v="SEPTIC"/>
    <n v="0"/>
    <n v="1"/>
    <n v="7200"/>
    <s v="YES"/>
    <n v="7200"/>
    <s v="129B-5-52"/>
    <s v="Public Water,Septic"/>
    <s v="SEPTIC"/>
    <s v="SEPTIC"/>
    <n v="7200"/>
    <m/>
    <m/>
    <n v="1"/>
    <n v="1"/>
    <n v="3"/>
    <n v="1418"/>
    <n v="1"/>
    <m/>
    <m/>
    <m/>
    <m/>
    <m/>
    <m/>
    <m/>
    <m/>
    <m/>
    <m/>
    <n v="1"/>
    <n v="4.6463999999999999"/>
    <n v="1"/>
    <s v="Mill Pond"/>
    <n v="20"/>
  </r>
  <r>
    <s v="132-1033"/>
    <m/>
    <x v="0"/>
    <s v="2673 CRAN HWY"/>
    <n v="101"/>
    <s v="RUSSO JASON"/>
    <s v="SC"/>
    <s v="ONE FAMILY"/>
    <s v="132//1033//"/>
    <n v="0.68118000000000001"/>
    <n v="1"/>
    <n v="1"/>
    <n v="1"/>
    <n v="1"/>
    <s v="SEPTIC"/>
    <n v="0"/>
    <n v="1"/>
    <n v="8000"/>
    <s v="YES"/>
    <n v="8000"/>
    <s v="132-1033"/>
    <s v="Public Water,Septic"/>
    <s v="SEPTIC"/>
    <s v="SEPTIC"/>
    <n v="8000"/>
    <m/>
    <m/>
    <n v="1"/>
    <n v="1"/>
    <n v="3"/>
    <n v="1788"/>
    <n v="1.9"/>
    <m/>
    <m/>
    <m/>
    <m/>
    <m/>
    <m/>
    <m/>
    <m/>
    <m/>
    <m/>
    <n v="1"/>
    <n v="9.68"/>
    <n v="1"/>
    <s v="Bog Stream"/>
    <n v="35"/>
  </r>
  <r>
    <s v="110-1032"/>
    <m/>
    <x v="0"/>
    <s v="2606 CRAN HWY"/>
    <n v="101"/>
    <s v="SVEDINE LAWRENCE C JR"/>
    <s v="SC"/>
    <s v="ONE FAMILY"/>
    <s v="110//1032//"/>
    <n v="0.77042999999999995"/>
    <n v="1"/>
    <n v="1"/>
    <n v="1"/>
    <n v="1"/>
    <s v="SEPTIC"/>
    <n v="0"/>
    <n v="1"/>
    <n v="18500"/>
    <s v="YES"/>
    <n v="18500"/>
    <s v="110-1032"/>
    <s v="Public Water,Septic"/>
    <s v="SEPTIC"/>
    <s v="SEPTIC"/>
    <n v="18500"/>
    <m/>
    <m/>
    <n v="1"/>
    <n v="1"/>
    <n v="2"/>
    <n v="1001"/>
    <n v="1.3"/>
    <m/>
    <m/>
    <m/>
    <m/>
    <m/>
    <m/>
    <m/>
    <m/>
    <m/>
    <m/>
    <n v="1"/>
    <n v="9.68"/>
    <n v="1"/>
    <s v="Agawam River"/>
    <n v="42"/>
  </r>
  <r>
    <s v="129B-5-50"/>
    <m/>
    <x v="0"/>
    <s v="6 PINE LAKE DR"/>
    <n v="101"/>
    <s v="RANDALL SUSAN J"/>
    <s v="R130"/>
    <s v="ONE FAMILY"/>
    <s v="129/B5/50//"/>
    <n v="0.1157"/>
    <n v="1"/>
    <n v="1"/>
    <n v="1"/>
    <n v="1"/>
    <s v="SEPTIC"/>
    <n v="0"/>
    <n v="1"/>
    <n v="6500"/>
    <s v="YES"/>
    <n v="6500"/>
    <s v="129B-5-50"/>
    <s v="Public Water,Septic"/>
    <s v="SEPTIC"/>
    <s v="SEPTIC"/>
    <n v="6500"/>
    <m/>
    <m/>
    <n v="1"/>
    <n v="1"/>
    <n v="2"/>
    <n v="874"/>
    <n v="1"/>
    <m/>
    <m/>
    <m/>
    <m/>
    <m/>
    <m/>
    <m/>
    <m/>
    <m/>
    <m/>
    <n v="1"/>
    <n v="4.6463999999999999"/>
    <n v="1"/>
    <s v="Mill Pond"/>
    <n v="20"/>
  </r>
  <r>
    <s v="110-1045"/>
    <m/>
    <x v="0"/>
    <s v="3 CHARGE POND RD"/>
    <n v="392"/>
    <s v="MAKEPEACE CO A D"/>
    <s v="SC"/>
    <s v="UNDEV LAND"/>
    <s v="110//1045//"/>
    <n v="0.20877000000000001"/>
    <n v="0"/>
    <n v="0"/>
    <n v="0"/>
    <n v="0"/>
    <m/>
    <n v="0"/>
    <n v="0"/>
    <n v="0"/>
    <s v="YES"/>
    <n v="0"/>
    <s v="110-1045"/>
    <s v="Public Water,Septic"/>
    <s v="SEPTIC"/>
    <m/>
    <n v="0"/>
    <m/>
    <m/>
    <n v="0"/>
    <n v="0"/>
    <n v="0"/>
    <n v="0"/>
    <n v="0"/>
    <m/>
    <m/>
    <m/>
    <m/>
    <m/>
    <m/>
    <m/>
    <m/>
    <m/>
    <m/>
    <n v="1"/>
    <n v="0"/>
    <n v="1"/>
    <s v="Agawam River"/>
    <n v="42"/>
  </r>
  <r>
    <s v="129B-2-4"/>
    <m/>
    <x v="0"/>
    <s v="7 PERRY AVE"/>
    <n v="101"/>
    <s v="FLYNN MARTIN"/>
    <s v="R130"/>
    <s v="ONE FAMILY"/>
    <s v="129/B2/4//"/>
    <n v="0.16108"/>
    <n v="1"/>
    <n v="1"/>
    <n v="1"/>
    <n v="1"/>
    <s v="SEPTIC"/>
    <n v="0"/>
    <n v="1"/>
    <n v="300"/>
    <s v="YES"/>
    <n v="300"/>
    <s v="129B-2-4"/>
    <s v="Public Water,Septic"/>
    <s v="SEPTIC"/>
    <s v="SEPTIC"/>
    <n v="300"/>
    <m/>
    <m/>
    <n v="1"/>
    <n v="1"/>
    <n v="4"/>
    <n v="1358"/>
    <n v="2"/>
    <m/>
    <m/>
    <m/>
    <m/>
    <m/>
    <m/>
    <m/>
    <m/>
    <m/>
    <m/>
    <n v="2"/>
    <n v="4.6463999999999999"/>
    <n v="1"/>
    <s v="Mill Pond"/>
    <n v="20"/>
  </r>
  <r>
    <s v="109A-1-V8A"/>
    <m/>
    <x v="0"/>
    <s v="2530 CRAN HWY"/>
    <n v="101"/>
    <s v="SALVESEN WILLIAM F"/>
    <s v="SC"/>
    <s v="ONE FAMILY"/>
    <s v="109/A1/V8/A/"/>
    <n v="2.29643"/>
    <n v="1"/>
    <n v="1"/>
    <n v="1"/>
    <n v="1"/>
    <s v="SEPTIC"/>
    <n v="0"/>
    <n v="1"/>
    <n v="4200"/>
    <s v="NO_W1"/>
    <n v="4200"/>
    <s v="109A-1-V8A"/>
    <s v="Public Water,Gas,Septic"/>
    <s v="SEPTIC"/>
    <s v="SEPTIC"/>
    <n v="4200"/>
    <m/>
    <m/>
    <n v="1"/>
    <n v="1"/>
    <n v="3"/>
    <n v="1576"/>
    <n v="2"/>
    <m/>
    <m/>
    <m/>
    <m/>
    <m/>
    <m/>
    <m/>
    <m/>
    <m/>
    <m/>
    <n v="2"/>
    <n v="9.68"/>
    <n v="1"/>
    <s v="Rose Brook"/>
    <n v="41"/>
  </r>
  <r>
    <s v="129B-2-2"/>
    <m/>
    <x v="0"/>
    <s v="11 PERRY AVE"/>
    <n v="101"/>
    <s v="KRISTMAS MARY"/>
    <s v="R130"/>
    <s v="ONE FAMILY"/>
    <s v="129/B2/2//"/>
    <n v="0.21329000000000001"/>
    <n v="1"/>
    <n v="1"/>
    <n v="1"/>
    <n v="1"/>
    <s v="SEPTIC"/>
    <n v="0"/>
    <n v="1"/>
    <n v="5000"/>
    <s v="NO_W1"/>
    <n v="5000"/>
    <s v="129B-2-2"/>
    <s v="Public Water,Septic"/>
    <s v="SEPTIC"/>
    <s v="SEPTIC"/>
    <n v="5000"/>
    <m/>
    <m/>
    <n v="1"/>
    <n v="1"/>
    <n v="1"/>
    <n v="828"/>
    <n v="1"/>
    <m/>
    <m/>
    <m/>
    <m/>
    <m/>
    <m/>
    <m/>
    <m/>
    <m/>
    <m/>
    <n v="2"/>
    <n v="4.6463999999999999"/>
    <n v="1"/>
    <s v="Mill Pond"/>
    <n v="20"/>
  </r>
  <r>
    <s v="115-1"/>
    <m/>
    <x v="0"/>
    <s v="2714 CRAN HWY"/>
    <n v="101"/>
    <s v="ROGERS DONALD J"/>
    <s v="SC"/>
    <s v="ONE FAMILY"/>
    <s v="115//1//"/>
    <n v="0.21844"/>
    <n v="1"/>
    <n v="1"/>
    <n v="1"/>
    <n v="1"/>
    <s v="SEPTIC"/>
    <n v="0"/>
    <n v="1"/>
    <n v="7400"/>
    <s v="YES"/>
    <n v="7400"/>
    <s v="115-1"/>
    <s v="Public Water,Gas,Septic"/>
    <s v="SEPTIC"/>
    <s v="SEPTIC"/>
    <n v="7400"/>
    <m/>
    <m/>
    <n v="1"/>
    <n v="1"/>
    <n v="3"/>
    <n v="1390"/>
    <n v="1"/>
    <m/>
    <m/>
    <m/>
    <m/>
    <m/>
    <m/>
    <m/>
    <m/>
    <m/>
    <m/>
    <n v="1"/>
    <n v="9.68"/>
    <n v="1"/>
    <s v="Agawam River"/>
    <n v="42"/>
  </r>
  <r>
    <s v="129A-1-65"/>
    <m/>
    <x v="0"/>
    <s v="14 SHAKER AVE"/>
    <n v="101"/>
    <s v="MUSTO VICTOR N"/>
    <s v="R130"/>
    <s v="ONE FAMILY"/>
    <s v="129/A1/65//"/>
    <n v="0.22642000000000001"/>
    <n v="1"/>
    <n v="1"/>
    <n v="1"/>
    <n v="1"/>
    <s v="SEPTIC"/>
    <n v="0"/>
    <n v="1"/>
    <n v="8100"/>
    <s v="YES"/>
    <n v="8100"/>
    <s v="129A-1-65"/>
    <s v="Public Sewer,Septic"/>
    <s v="SEPTIC"/>
    <s v="SEPTIC"/>
    <n v="8100"/>
    <m/>
    <m/>
    <n v="1"/>
    <n v="1"/>
    <n v="3"/>
    <n v="640"/>
    <n v="1"/>
    <m/>
    <m/>
    <m/>
    <m/>
    <m/>
    <m/>
    <m/>
    <m/>
    <m/>
    <m/>
    <n v="2"/>
    <n v="4.6463999999999999"/>
    <n v="1"/>
    <s v="Mill Pond"/>
    <n v="20"/>
  </r>
  <r>
    <s v="129-1019"/>
    <m/>
    <x v="0"/>
    <s v="151 GLEN CHARLIE RD REAR"/>
    <n v="132"/>
    <s v="TRURAN MARK D TRUSTEE"/>
    <s v="R130"/>
    <s v="RES ACLNUD  MDL-00"/>
    <s v="129//1019//"/>
    <n v="1.5761099999999999"/>
    <n v="0"/>
    <n v="0"/>
    <n v="0"/>
    <n v="0"/>
    <m/>
    <n v="0"/>
    <n v="0"/>
    <n v="0"/>
    <s v="YES"/>
    <n v="0"/>
    <s v="129-1019"/>
    <m/>
    <m/>
    <m/>
    <n v="0"/>
    <m/>
    <m/>
    <n v="0"/>
    <n v="0"/>
    <n v="0"/>
    <n v="0"/>
    <n v="0"/>
    <m/>
    <m/>
    <m/>
    <m/>
    <m/>
    <m/>
    <m/>
    <m/>
    <m/>
    <m/>
    <n v="1"/>
    <n v="0"/>
    <n v="1"/>
    <s v="Spectacle Pond"/>
    <n v="38"/>
  </r>
  <r>
    <s v="129A-1-47"/>
    <m/>
    <x v="0"/>
    <s v="10 AGAWAM LAKE SHORE DR"/>
    <n v="101"/>
    <s v="BRUNO ANTHONY"/>
    <s v="R130"/>
    <s v="ONE FAMILY"/>
    <s v="129/A1/47//"/>
    <n v="0.15468999999999999"/>
    <n v="1"/>
    <n v="1"/>
    <n v="1"/>
    <n v="1"/>
    <s v="SEPTIC"/>
    <n v="0"/>
    <n v="1"/>
    <n v="3600"/>
    <s v="YES"/>
    <n v="3600"/>
    <s v="129A-1-47"/>
    <s v="Public Water,Septic"/>
    <s v="SEPTIC"/>
    <s v="SEPTIC"/>
    <n v="3600"/>
    <m/>
    <m/>
    <n v="1"/>
    <n v="1"/>
    <n v="3"/>
    <n v="1236"/>
    <n v="1"/>
    <m/>
    <m/>
    <m/>
    <m/>
    <m/>
    <m/>
    <m/>
    <m/>
    <m/>
    <m/>
    <n v="1"/>
    <n v="4.6463999999999999"/>
    <n v="1"/>
    <s v="Mill Pond"/>
    <n v="20"/>
  </r>
  <r>
    <s v="129B-2-3"/>
    <m/>
    <x v="0"/>
    <s v="9 PERRY AVE"/>
    <n v="101"/>
    <s v="CLARKSON JOY"/>
    <s v="R130"/>
    <s v="ONE FAMILY"/>
    <s v="129/B2/3//"/>
    <n v="0.10657"/>
    <n v="1"/>
    <n v="1"/>
    <n v="1"/>
    <n v="1"/>
    <s v="SEPTIC"/>
    <n v="0"/>
    <n v="1"/>
    <n v="3400"/>
    <s v="YES"/>
    <n v="3400"/>
    <s v="129B-2-3"/>
    <s v="Public Water,Septic"/>
    <s v="SEPTIC"/>
    <s v="SEPTIC"/>
    <n v="3400"/>
    <m/>
    <m/>
    <n v="1"/>
    <n v="1"/>
    <n v="1"/>
    <n v="448"/>
    <n v="1"/>
    <m/>
    <m/>
    <m/>
    <m/>
    <m/>
    <m/>
    <m/>
    <m/>
    <m/>
    <m/>
    <n v="1"/>
    <n v="4.6463999999999999"/>
    <n v="1"/>
    <s v="Mill Pond"/>
    <n v="20"/>
  </r>
  <r>
    <s v="129B-5-49"/>
    <m/>
    <x v="0"/>
    <s v="4 PINE LAKE DR"/>
    <n v="101"/>
    <s v="COOK JEB B"/>
    <s v="R130"/>
    <s v="ONE FAMILY"/>
    <s v="129/B5/49//"/>
    <n v="0.113"/>
    <n v="1"/>
    <n v="1"/>
    <n v="1"/>
    <n v="1"/>
    <s v="SEPTIC"/>
    <n v="0"/>
    <n v="1"/>
    <n v="4400"/>
    <s v="YES"/>
    <n v="4400"/>
    <s v="129B-5-49"/>
    <s v="Public Water,Septic"/>
    <s v="SEPTIC"/>
    <s v="SEPTIC"/>
    <n v="4400"/>
    <m/>
    <m/>
    <n v="1"/>
    <n v="1"/>
    <n v="2"/>
    <n v="768"/>
    <n v="1"/>
    <m/>
    <m/>
    <m/>
    <m/>
    <m/>
    <m/>
    <m/>
    <m/>
    <m/>
    <m/>
    <n v="1"/>
    <n v="4.6463999999999999"/>
    <n v="1"/>
    <s v="Mill Pond"/>
    <n v="20"/>
  </r>
  <r>
    <s v="110-1033"/>
    <m/>
    <x v="0"/>
    <s v="2608 CRAN HWY"/>
    <n v="101"/>
    <s v="SAVARY PETER J"/>
    <s v="SC"/>
    <s v="ONE FAMILY"/>
    <s v="110//1033//"/>
    <n v="0.74599000000000004"/>
    <n v="1"/>
    <n v="1"/>
    <n v="1"/>
    <n v="1"/>
    <s v="SEPTIC"/>
    <n v="0"/>
    <n v="1"/>
    <n v="500"/>
    <s v="YES"/>
    <n v="500"/>
    <s v="110-1033"/>
    <s v="Public Water,Gas,Septic"/>
    <s v="SEPTIC"/>
    <s v="SEPTIC"/>
    <n v="500"/>
    <m/>
    <m/>
    <n v="1"/>
    <n v="1"/>
    <n v="3"/>
    <n v="874"/>
    <n v="1.25"/>
    <m/>
    <m/>
    <m/>
    <m/>
    <m/>
    <m/>
    <m/>
    <m/>
    <m/>
    <m/>
    <n v="1"/>
    <n v="9.68"/>
    <n v="1"/>
    <s v="Agawam River"/>
    <n v="42"/>
  </r>
  <r>
    <s v="129B-2-5B"/>
    <m/>
    <x v="0"/>
    <s v="1 PERRY AVE"/>
    <n v="101"/>
    <s v="GOULD WILLIAM R"/>
    <s v="R130"/>
    <s v="ONE FAMILY"/>
    <s v="129/B2/5/B/"/>
    <n v="0.49858000000000002"/>
    <n v="1"/>
    <n v="1"/>
    <n v="1"/>
    <n v="1"/>
    <s v="SEPTIC"/>
    <n v="0"/>
    <n v="0"/>
    <n v="0"/>
    <s v="NO_W1"/>
    <n v="0"/>
    <s v="129B-2-5B"/>
    <s v="Public Water,Septic"/>
    <s v="SEPTIC"/>
    <s v="SEPTIC"/>
    <n v="0"/>
    <m/>
    <m/>
    <n v="1"/>
    <n v="1"/>
    <n v="2"/>
    <n v="1815"/>
    <n v="1"/>
    <m/>
    <m/>
    <m/>
    <m/>
    <m/>
    <m/>
    <m/>
    <m/>
    <m/>
    <m/>
    <n v="4"/>
    <n v="4.6463999999999999"/>
    <n v="1"/>
    <s v="Mill Pond"/>
    <n v="20"/>
  </r>
  <r>
    <s v="132-2"/>
    <m/>
    <x v="0"/>
    <s v="2667 CRAN HWY"/>
    <n v="101"/>
    <s v="DEGRENIER ETHELYN"/>
    <s v="SC"/>
    <s v="ONE FAMILY"/>
    <s v="132//2//"/>
    <n v="0.30906"/>
    <n v="1"/>
    <n v="1"/>
    <n v="1"/>
    <n v="1"/>
    <s v="SEPTIC"/>
    <n v="0"/>
    <n v="1"/>
    <n v="14400"/>
    <s v="YES"/>
    <n v="14400"/>
    <s v="132-2"/>
    <s v="Public Water,Septic"/>
    <s v="SEPTIC"/>
    <s v="SEPTIC"/>
    <n v="14400"/>
    <m/>
    <m/>
    <n v="1"/>
    <n v="1"/>
    <n v="2"/>
    <n v="1422"/>
    <n v="1"/>
    <m/>
    <m/>
    <m/>
    <m/>
    <m/>
    <m/>
    <m/>
    <m/>
    <m/>
    <m/>
    <n v="1"/>
    <n v="9.68"/>
    <n v="1"/>
    <s v="Bog Stream"/>
    <n v="35"/>
  </r>
  <r>
    <s v="115-2"/>
    <m/>
    <x v="0"/>
    <s v="2712 CRAN HWY"/>
    <n v="101"/>
    <s v="ROHRBACH CHARLES"/>
    <s v="SC"/>
    <s v="ONE FAMILY"/>
    <s v="115//2//"/>
    <n v="0.20254"/>
    <n v="1"/>
    <n v="1"/>
    <n v="1"/>
    <n v="1"/>
    <s v="SEPTIC"/>
    <n v="0"/>
    <n v="1"/>
    <n v="7100"/>
    <s v="YES"/>
    <n v="7100"/>
    <s v="115-2"/>
    <s v="Public Water,Septic"/>
    <s v="SEPTIC"/>
    <s v="SEPTIC"/>
    <n v="7100"/>
    <m/>
    <m/>
    <n v="1"/>
    <n v="1"/>
    <n v="2"/>
    <n v="712"/>
    <n v="1"/>
    <m/>
    <m/>
    <m/>
    <m/>
    <m/>
    <m/>
    <m/>
    <m/>
    <m/>
    <m/>
    <n v="1"/>
    <n v="9.68"/>
    <n v="1"/>
    <s v="Agawam River"/>
    <n v="42"/>
  </r>
  <r>
    <s v="FRESHWATER"/>
    <m/>
    <x v="0"/>
    <m/>
    <n v="0"/>
    <m/>
    <m/>
    <m/>
    <m/>
    <n v="42.967559999999999"/>
    <n v="0"/>
    <n v="0"/>
    <n v="0"/>
    <n v="0"/>
    <m/>
    <n v="0"/>
    <n v="0"/>
    <n v="0"/>
    <s v="NO"/>
    <n v="0"/>
    <m/>
    <m/>
    <m/>
    <m/>
    <n v="0"/>
    <m/>
    <m/>
    <n v="0"/>
    <n v="0"/>
    <n v="0"/>
    <n v="0"/>
    <n v="0"/>
    <m/>
    <m/>
    <m/>
    <m/>
    <m/>
    <m/>
    <m/>
    <m/>
    <m/>
    <m/>
    <n v="0"/>
    <n v="0"/>
    <n v="1"/>
    <s v="Spectacle Pond"/>
    <n v="38"/>
  </r>
  <r>
    <s v="132-1"/>
    <m/>
    <x v="0"/>
    <s v="2667 CRAN HWY"/>
    <n v="322"/>
    <s v="DEGRENIER JOHN E"/>
    <s v="SC"/>
    <s v="STORE/SHOP  MDL-94"/>
    <s v="132//1//"/>
    <n v="0.30656"/>
    <n v="2"/>
    <n v="2"/>
    <n v="2"/>
    <n v="2"/>
    <s v="SEPTIC"/>
    <n v="0"/>
    <n v="3"/>
    <n v="9200"/>
    <s v="YES"/>
    <n v="9200"/>
    <s v="132-1"/>
    <s v="All Public"/>
    <s v="SEWER"/>
    <s v="SEPTIC"/>
    <n v="3066.67"/>
    <m/>
    <m/>
    <n v="2"/>
    <n v="2"/>
    <n v="0"/>
    <n v="1224"/>
    <n v="1"/>
    <m/>
    <m/>
    <m/>
    <m/>
    <m/>
    <m/>
    <m/>
    <m/>
    <m/>
    <m/>
    <n v="1"/>
    <n v="19.36"/>
    <n v="1"/>
    <s v="Bog Stream"/>
    <n v="35"/>
  </r>
  <r>
    <s v="129A-1-82"/>
    <m/>
    <x v="0"/>
    <s v="36 AGAWAM LAKE SHORE DR"/>
    <n v="101"/>
    <s v="CUMMINGS THOMAS J"/>
    <s v="R130"/>
    <s v="ONE FAMILY"/>
    <s v="129/A1/82//"/>
    <n v="0.12911"/>
    <n v="1"/>
    <n v="1"/>
    <n v="1"/>
    <n v="1"/>
    <s v="SEPTIC"/>
    <n v="0"/>
    <n v="1"/>
    <n v="9500"/>
    <s v="YES"/>
    <n v="9500"/>
    <s v="129A-1-82"/>
    <s v="Public Water,Septic"/>
    <s v="SEPTIC"/>
    <s v="SEPTIC"/>
    <n v="9500"/>
    <m/>
    <m/>
    <n v="1"/>
    <n v="1"/>
    <n v="3"/>
    <n v="1414"/>
    <n v="1.75"/>
    <m/>
    <m/>
    <m/>
    <m/>
    <m/>
    <m/>
    <m/>
    <m/>
    <m/>
    <m/>
    <n v="1"/>
    <n v="4.6463999999999999"/>
    <n v="1"/>
    <s v="Mill Pond"/>
    <n v="20"/>
  </r>
  <r>
    <s v="129A-1-48"/>
    <m/>
    <x v="0"/>
    <s v="5 REGENT AVE"/>
    <n v="101"/>
    <s v="KING ROBERT K"/>
    <s v="R130"/>
    <s v="ONE FAMILY"/>
    <s v="129/A1/48//"/>
    <n v="0.21789"/>
    <n v="1"/>
    <n v="1"/>
    <n v="1"/>
    <n v="1"/>
    <s v="SEPTIC"/>
    <n v="0"/>
    <n v="1"/>
    <n v="12200"/>
    <s v="YES"/>
    <n v="12200"/>
    <s v="129A-1-48"/>
    <s v="Public Water,Septic"/>
    <s v="SEPTIC"/>
    <s v="SEPTIC"/>
    <n v="12200"/>
    <m/>
    <m/>
    <n v="1"/>
    <n v="1"/>
    <n v="2"/>
    <n v="1184"/>
    <n v="1"/>
    <m/>
    <m/>
    <m/>
    <m/>
    <m/>
    <m/>
    <m/>
    <m/>
    <m/>
    <m/>
    <n v="1"/>
    <n v="4.6463999999999999"/>
    <n v="1"/>
    <s v="Mill Pond"/>
    <n v="20"/>
  </r>
  <r>
    <s v="129B-5-48"/>
    <m/>
    <x v="0"/>
    <s v="2 PINE LAKE DR"/>
    <n v="101"/>
    <s v="DELGADO NAPOLEON N"/>
    <s v="R130"/>
    <s v="ONE FAMILY"/>
    <s v="129/B5/48//"/>
    <n v="0.12644"/>
    <n v="1"/>
    <n v="1"/>
    <n v="1"/>
    <n v="1"/>
    <s v="SEPTIC"/>
    <n v="0"/>
    <n v="1"/>
    <n v="3300"/>
    <s v="YES"/>
    <n v="3300"/>
    <s v="129B-5-48"/>
    <s v="Public Water,Septic"/>
    <s v="SEPTIC"/>
    <s v="SEPTIC"/>
    <n v="3300"/>
    <m/>
    <m/>
    <n v="1"/>
    <n v="1"/>
    <n v="3"/>
    <n v="870"/>
    <n v="1"/>
    <m/>
    <m/>
    <m/>
    <m/>
    <m/>
    <m/>
    <m/>
    <m/>
    <m/>
    <m/>
    <n v="1"/>
    <n v="4.6463999999999999"/>
    <n v="1"/>
    <s v="Mill Pond"/>
    <n v="20"/>
  </r>
  <r>
    <s v="115-3"/>
    <m/>
    <x v="0"/>
    <s v="2710 CRAN HWY"/>
    <n v="101"/>
    <s v="SHUMWAY MELVIN P"/>
    <s v="SC"/>
    <s v="ONE FAMILY"/>
    <s v="115//3//"/>
    <n v="0.20923"/>
    <n v="1"/>
    <n v="1"/>
    <n v="1"/>
    <n v="1"/>
    <s v="SEPTIC"/>
    <n v="0"/>
    <n v="1"/>
    <n v="800"/>
    <s v="YES"/>
    <n v="800"/>
    <s v="115-3"/>
    <s v="Public Water,Septic"/>
    <s v="SEPTIC"/>
    <s v="SEPTIC"/>
    <n v="800"/>
    <m/>
    <m/>
    <n v="1"/>
    <n v="1"/>
    <n v="2"/>
    <n v="720"/>
    <n v="1"/>
    <m/>
    <m/>
    <m/>
    <m/>
    <m/>
    <m/>
    <m/>
    <m/>
    <m/>
    <m/>
    <n v="1"/>
    <n v="9.68"/>
    <n v="1"/>
    <s v="Agawam River"/>
    <n v="42"/>
  </r>
  <r>
    <s v="115-1018"/>
    <m/>
    <x v="0"/>
    <s v="74 MAPLE SPRINGS RD"/>
    <n v="903"/>
    <s v="WAREHAM ATHLETIC ASSOCIATION"/>
    <s v="R130"/>
    <s v="MUNICIPAL  MDL-00"/>
    <s v="115//1018//"/>
    <n v="4.6120799999999997"/>
    <n v="0"/>
    <n v="0"/>
    <n v="0"/>
    <n v="0"/>
    <m/>
    <n v="0"/>
    <n v="1"/>
    <n v="0"/>
    <s v="YES"/>
    <n v="0"/>
    <s v="115-1018"/>
    <s v="Public Water,Septic"/>
    <s v="SEPTIC"/>
    <m/>
    <n v="0"/>
    <m/>
    <m/>
    <n v="0"/>
    <n v="0"/>
    <n v="0"/>
    <n v="0"/>
    <n v="0"/>
    <m/>
    <m/>
    <m/>
    <m/>
    <m/>
    <m/>
    <m/>
    <m/>
    <m/>
    <m/>
    <n v="1"/>
    <n v="0"/>
    <n v="1"/>
    <s v="Mill Pond"/>
    <n v="20"/>
  </r>
  <r>
    <s v="129A-1-72"/>
    <m/>
    <x v="0"/>
    <s v="11 SHAKER AVE"/>
    <n v="101"/>
    <s v="CHANTRE THOMAS A"/>
    <s v="R130"/>
    <s v="ONE FAMILY"/>
    <s v="129/A1/72//"/>
    <n v="0.31735000000000002"/>
    <n v="1"/>
    <n v="1"/>
    <n v="1"/>
    <n v="1"/>
    <s v="SEPTIC"/>
    <n v="0"/>
    <n v="0"/>
    <n v="0"/>
    <s v="YES"/>
    <n v="0"/>
    <s v="129A-1-72"/>
    <s v="Public Water,Septic"/>
    <s v="SEPTIC"/>
    <s v="SEPTIC"/>
    <n v="0"/>
    <m/>
    <m/>
    <n v="1"/>
    <n v="1"/>
    <n v="3"/>
    <n v="744"/>
    <n v="1"/>
    <m/>
    <m/>
    <m/>
    <m/>
    <m/>
    <m/>
    <m/>
    <m/>
    <m/>
    <m/>
    <n v="2"/>
    <n v="4.6463999999999999"/>
    <n v="1"/>
    <s v="Mill Pond"/>
    <n v="20"/>
  </r>
  <r>
    <s v="129B-5-53"/>
    <m/>
    <x v="0"/>
    <s v="12 PINE LAKE DR"/>
    <n v="101"/>
    <s v="POOLE WILLIAM F"/>
    <s v="R130"/>
    <s v="ONE FAMILY"/>
    <s v="129/B5/53//"/>
    <n v="0.10949"/>
    <n v="1"/>
    <n v="1"/>
    <n v="1"/>
    <n v="1"/>
    <s v="SEPTIC"/>
    <n v="0"/>
    <n v="1"/>
    <n v="2900"/>
    <s v="YES"/>
    <n v="2900"/>
    <s v="129B-5-53"/>
    <s v="Public Water,Septic"/>
    <s v="SEPTIC"/>
    <s v="SEPTIC"/>
    <n v="2900"/>
    <m/>
    <m/>
    <n v="1"/>
    <n v="1"/>
    <n v="2"/>
    <n v="640"/>
    <n v="1"/>
    <m/>
    <m/>
    <m/>
    <m/>
    <m/>
    <m/>
    <m/>
    <m/>
    <m/>
    <m/>
    <n v="1"/>
    <n v="4.6463999999999999"/>
    <n v="1"/>
    <s v="Mill Pond"/>
    <n v="20"/>
  </r>
  <r>
    <s v="115-4"/>
    <m/>
    <x v="0"/>
    <s v="2708 CRAN HWY"/>
    <n v="101"/>
    <s v="DONAHUE KEVIN J SR"/>
    <s v="SC"/>
    <s v="ONE FAMILY"/>
    <s v="115//4//"/>
    <n v="0.19864000000000001"/>
    <n v="1"/>
    <n v="1"/>
    <n v="1"/>
    <n v="1"/>
    <s v="SEPTIC"/>
    <n v="0"/>
    <n v="1"/>
    <n v="4400"/>
    <s v="YES"/>
    <n v="4400"/>
    <s v="115-4"/>
    <s v="Public Water,Septic"/>
    <s v="SEPTIC"/>
    <s v="SEPTIC"/>
    <n v="4400"/>
    <m/>
    <m/>
    <n v="1"/>
    <n v="1"/>
    <n v="2"/>
    <n v="960"/>
    <n v="1"/>
    <m/>
    <m/>
    <m/>
    <m/>
    <m/>
    <m/>
    <m/>
    <m/>
    <m/>
    <m/>
    <n v="1"/>
    <n v="9.68"/>
    <n v="1"/>
    <s v="Agawam River"/>
    <n v="42"/>
  </r>
  <r>
    <s v="129A-1-120"/>
    <m/>
    <x v="0"/>
    <s v="67 AGAWAM LAKE SHORE DR"/>
    <n v="101"/>
    <s v="CULLEN MICHAEL A &amp; ANNA L TR"/>
    <s v="R130"/>
    <s v="ONE FAMILY"/>
    <s v="129/A1/120//"/>
    <n v="0.16467000000000001"/>
    <n v="1"/>
    <n v="1"/>
    <n v="1"/>
    <n v="1"/>
    <s v="SEPTIC"/>
    <n v="0"/>
    <n v="1"/>
    <n v="500"/>
    <s v="YES"/>
    <n v="500"/>
    <s v="129A-1-120"/>
    <s v="Public Water,Septic"/>
    <s v="SEPTIC"/>
    <s v="SEPTIC"/>
    <n v="500"/>
    <m/>
    <m/>
    <n v="1"/>
    <n v="1"/>
    <n v="2"/>
    <n v="756"/>
    <n v="1"/>
    <m/>
    <m/>
    <m/>
    <m/>
    <m/>
    <m/>
    <m/>
    <m/>
    <m/>
    <m/>
    <n v="1"/>
    <n v="4.6463999999999999"/>
    <n v="1"/>
    <s v="Mill Pond"/>
    <n v="20"/>
  </r>
  <r>
    <s v="110-1046"/>
    <m/>
    <x v="0"/>
    <s v="2610 CRAN HWY"/>
    <n v="101"/>
    <s v="ANDREWS STANLEY"/>
    <s v="SC"/>
    <s v="ONE FAMILY"/>
    <s v="110//1046//"/>
    <n v="0.53334000000000004"/>
    <n v="1"/>
    <n v="1"/>
    <n v="1"/>
    <n v="1"/>
    <s v="SEPTIC"/>
    <n v="0"/>
    <n v="1"/>
    <n v="1200"/>
    <s v="YES"/>
    <n v="1200"/>
    <s v="110-1046"/>
    <s v="Public Water,Septic"/>
    <s v="SEPTIC"/>
    <s v="SEPTIC"/>
    <n v="1200"/>
    <m/>
    <m/>
    <n v="1"/>
    <n v="1"/>
    <n v="1"/>
    <n v="828"/>
    <n v="1.3"/>
    <m/>
    <m/>
    <m/>
    <m/>
    <m/>
    <m/>
    <m/>
    <m/>
    <m/>
    <m/>
    <n v="1"/>
    <n v="9.68"/>
    <n v="1"/>
    <s v="Agawam River"/>
    <n v="42"/>
  </r>
  <r>
    <s v="129B-5-13"/>
    <m/>
    <x v="0"/>
    <s v="25 PINE LAKE DR"/>
    <n v="101"/>
    <s v="CHRISTIANI DAVID C"/>
    <s v="R130"/>
    <s v="ONE FAMILY"/>
    <s v="129/B5/13//"/>
    <n v="4.2180000000000002E-2"/>
    <n v="1"/>
    <n v="1"/>
    <n v="1"/>
    <n v="1"/>
    <s v="SEPTIC"/>
    <n v="0"/>
    <n v="1"/>
    <n v="1700"/>
    <s v="YES"/>
    <n v="1700"/>
    <s v="129B-5-13"/>
    <s v="Public Water,Septic"/>
    <s v="SEPTIC"/>
    <s v="SEPTIC"/>
    <n v="1700"/>
    <m/>
    <m/>
    <n v="1"/>
    <n v="1"/>
    <n v="2"/>
    <n v="555"/>
    <n v="1"/>
    <m/>
    <m/>
    <m/>
    <m/>
    <m/>
    <m/>
    <m/>
    <m/>
    <m/>
    <m/>
    <n v="1"/>
    <n v="4.6463999999999999"/>
    <n v="1"/>
    <s v="Mill Pond"/>
    <n v="20"/>
  </r>
  <r>
    <s v="129A-1-26"/>
    <m/>
    <x v="0"/>
    <s v="6 AGAWAM LAKE SHORE DR"/>
    <n v="101"/>
    <s v="ANDERSON GARY D"/>
    <s v="R130"/>
    <s v="ONE FAMILY"/>
    <s v="129/A1/26//"/>
    <n v="0.10675"/>
    <n v="1"/>
    <n v="1"/>
    <n v="1"/>
    <n v="1"/>
    <s v="SEPTIC"/>
    <n v="0"/>
    <n v="1"/>
    <n v="3700"/>
    <s v="YES"/>
    <n v="3700"/>
    <s v="129A-1-26"/>
    <s v="Public Water,Septic"/>
    <s v="SEPTIC"/>
    <s v="SEPTIC"/>
    <n v="3700"/>
    <m/>
    <m/>
    <n v="1"/>
    <n v="1"/>
    <n v="3"/>
    <n v="1680"/>
    <n v="2"/>
    <m/>
    <m/>
    <m/>
    <m/>
    <m/>
    <m/>
    <m/>
    <m/>
    <m/>
    <m/>
    <n v="1"/>
    <n v="4.6463999999999999"/>
    <n v="1"/>
    <s v="Mill Pond"/>
    <n v="20"/>
  </r>
  <r>
    <s v="129B-5-68"/>
    <m/>
    <x v="0"/>
    <s v="71 GLEN CHARLIE RD"/>
    <n v="101"/>
    <s v="IRVING PAUL M"/>
    <s v="R130"/>
    <s v="ONE FAMILY"/>
    <s v="129/B5/68//"/>
    <n v="0.19807"/>
    <n v="1"/>
    <n v="1"/>
    <n v="1"/>
    <n v="1"/>
    <s v="SEPTIC"/>
    <n v="0"/>
    <n v="1"/>
    <n v="14700"/>
    <s v="YES"/>
    <n v="14700"/>
    <s v="129B-5-68"/>
    <s v="Public Water,Septic"/>
    <s v="SEPTIC"/>
    <s v="SEPTIC"/>
    <n v="14700"/>
    <m/>
    <m/>
    <n v="1"/>
    <n v="1"/>
    <n v="3"/>
    <n v="960"/>
    <n v="1"/>
    <m/>
    <m/>
    <m/>
    <m/>
    <m/>
    <m/>
    <m/>
    <m/>
    <m/>
    <m/>
    <n v="2"/>
    <n v="4.6463999999999999"/>
    <n v="1"/>
    <s v="Mill Pond"/>
    <n v="20"/>
  </r>
  <r>
    <s v="84-1019"/>
    <m/>
    <x v="0"/>
    <s v="669 MAIN ST  OFF"/>
    <n v="132"/>
    <s v="MACNEIL JANE E"/>
    <s v="MR30"/>
    <s v="RES ACLNUD  MDL-00"/>
    <s v="84//1019//"/>
    <n v="0.24643000000000001"/>
    <n v="0"/>
    <n v="0"/>
    <n v="0"/>
    <n v="0"/>
    <m/>
    <n v="0"/>
    <n v="0"/>
    <n v="0"/>
    <s v="YES"/>
    <n v="0"/>
    <s v="84-1019"/>
    <s v="Public Water,Septic"/>
    <s v="SEPTIC"/>
    <m/>
    <n v="0"/>
    <m/>
    <m/>
    <n v="0"/>
    <n v="0"/>
    <n v="0"/>
    <n v="0"/>
    <n v="0"/>
    <m/>
    <m/>
    <m/>
    <m/>
    <m/>
    <m/>
    <m/>
    <m/>
    <m/>
    <m/>
    <n v="1"/>
    <n v="0"/>
    <n v="1"/>
    <s v="Broad Marsh River"/>
    <n v="43"/>
  </r>
  <r>
    <s v="115-5"/>
    <m/>
    <x v="0"/>
    <s v="2706 CRAN HWY"/>
    <n v="101"/>
    <s v="LAFOUNTAIN BRIAN J"/>
    <s v="SC"/>
    <s v="ONE FAMILY"/>
    <s v="115//5//"/>
    <n v="0.19541"/>
    <n v="1"/>
    <n v="1"/>
    <n v="1"/>
    <n v="1"/>
    <s v="SEPTIC"/>
    <n v="0"/>
    <n v="1"/>
    <n v="7000"/>
    <s v="YES"/>
    <n v="7000"/>
    <s v="115-5"/>
    <s v="Public Water,Septic"/>
    <s v="SEPTIC"/>
    <s v="SEPTIC"/>
    <n v="7000"/>
    <m/>
    <m/>
    <n v="1"/>
    <n v="1"/>
    <n v="2"/>
    <n v="1056"/>
    <n v="1"/>
    <m/>
    <m/>
    <m/>
    <m/>
    <m/>
    <m/>
    <m/>
    <m/>
    <m/>
    <m/>
    <n v="1"/>
    <n v="9.68"/>
    <n v="1"/>
    <s v="Agawam River"/>
    <n v="42"/>
  </r>
  <r>
    <s v="110-1047"/>
    <m/>
    <x v="0"/>
    <s v="2612 CRAN HWY"/>
    <n v="101"/>
    <s v="JONES MARIAN H"/>
    <s v="SC"/>
    <s v="ONE FAMILY"/>
    <s v="110//1047//"/>
    <n v="0.53774999999999995"/>
    <n v="1"/>
    <n v="1"/>
    <n v="1"/>
    <n v="1"/>
    <s v="SEPTIC"/>
    <n v="0"/>
    <n v="1"/>
    <n v="4500"/>
    <s v="YES"/>
    <n v="4500"/>
    <s v="110-1047"/>
    <s v="Public Water,Septic"/>
    <s v="SEPTIC"/>
    <s v="SEPTIC"/>
    <n v="4500"/>
    <m/>
    <m/>
    <n v="1"/>
    <n v="1"/>
    <n v="2"/>
    <n v="744"/>
    <n v="1.25"/>
    <m/>
    <m/>
    <m/>
    <m/>
    <m/>
    <m/>
    <m/>
    <m/>
    <m/>
    <m/>
    <n v="1"/>
    <n v="9.68"/>
    <n v="1"/>
    <s v="Agawam River"/>
    <n v="42"/>
  </r>
  <r>
    <s v="129A-1-83"/>
    <m/>
    <x v="0"/>
    <s v="38 AGAWAM LAKE SHORE DR"/>
    <n v="101"/>
    <s v="HANNIGAN ROBERT A"/>
    <s v="R130"/>
    <s v="ONE FAMILY"/>
    <s v="129/A1/83//"/>
    <n v="0.12753"/>
    <n v="1"/>
    <n v="1"/>
    <n v="1"/>
    <n v="1"/>
    <s v="SEPTIC"/>
    <n v="0"/>
    <n v="1"/>
    <n v="2000"/>
    <s v="YES"/>
    <n v="2000"/>
    <s v="129A-1-83"/>
    <s v="Public Water,Septic"/>
    <s v="SEPTIC"/>
    <s v="SEPTIC"/>
    <n v="2000"/>
    <m/>
    <m/>
    <n v="1"/>
    <n v="1"/>
    <n v="1"/>
    <n v="668"/>
    <n v="1"/>
    <m/>
    <m/>
    <m/>
    <m/>
    <m/>
    <m/>
    <m/>
    <m/>
    <m/>
    <m/>
    <n v="1"/>
    <n v="4.6463999999999999"/>
    <n v="1"/>
    <s v="Mill Pond"/>
    <n v="20"/>
  </r>
  <r>
    <s v="109A-1-DA"/>
    <m/>
    <x v="0"/>
    <s v="2516 CRAN HWY"/>
    <n v="322"/>
    <s v="LOWE GAIL M"/>
    <s v="SC"/>
    <s v="STORE/SHOP  MDL-96"/>
    <s v="109/A1/DA//"/>
    <n v="0.95930000000000004"/>
    <n v="1"/>
    <n v="1"/>
    <n v="1"/>
    <n v="1"/>
    <s v="SEPTIC"/>
    <n v="0"/>
    <n v="1"/>
    <n v="12200"/>
    <s v="YES"/>
    <n v="12200"/>
    <s v="109A-1-DA"/>
    <s v="All Public"/>
    <s v="SEWER"/>
    <s v="SEPTIC"/>
    <n v="12200"/>
    <m/>
    <m/>
    <n v="1"/>
    <n v="1"/>
    <n v="0"/>
    <n v="6540"/>
    <n v="1"/>
    <m/>
    <m/>
    <m/>
    <m/>
    <m/>
    <m/>
    <m/>
    <m/>
    <m/>
    <m/>
    <n v="1"/>
    <n v="9.68"/>
    <n v="1"/>
    <s v="Rose Brook"/>
    <n v="41"/>
  </r>
  <r>
    <s v="129A-1-67"/>
    <m/>
    <x v="0"/>
    <s v="18 SHAKER AVE"/>
    <n v="101"/>
    <s v="MCNEELY THOMAS J III"/>
    <s v="R130"/>
    <s v="ONE FAMILY"/>
    <s v="129/A1/67//"/>
    <n v="0.20471"/>
    <n v="1"/>
    <n v="1"/>
    <n v="1"/>
    <n v="1"/>
    <s v="SEPTIC"/>
    <n v="0"/>
    <n v="1"/>
    <n v="11200"/>
    <s v="YES"/>
    <n v="11200"/>
    <s v="129A-1-67"/>
    <s v="Public Water,Septic"/>
    <s v="SEPTIC"/>
    <s v="SEPTIC"/>
    <n v="11200"/>
    <m/>
    <m/>
    <n v="1"/>
    <n v="1"/>
    <n v="3"/>
    <n v="1580"/>
    <n v="1"/>
    <m/>
    <m/>
    <m/>
    <m/>
    <m/>
    <m/>
    <m/>
    <m/>
    <m/>
    <m/>
    <n v="2"/>
    <n v="4.6463999999999999"/>
    <n v="1"/>
    <s v="Mill Pond"/>
    <n v="20"/>
  </r>
  <r>
    <s v="115-6"/>
    <m/>
    <x v="0"/>
    <s v="2704 CRAN HWY"/>
    <n v="326"/>
    <s v="PERRY WILLIAM R &amp; EILEEN C"/>
    <s v="SC"/>
    <s v="REST/CLUBS  MDL-94"/>
    <s v="115//6//"/>
    <n v="0.37995000000000001"/>
    <n v="1"/>
    <n v="1"/>
    <n v="1"/>
    <n v="1"/>
    <s v="SEPTIC"/>
    <n v="0"/>
    <n v="1"/>
    <n v="11700"/>
    <s v="YES"/>
    <n v="11700"/>
    <s v="115-6"/>
    <s v="All Public"/>
    <s v="SEWER"/>
    <s v="SEPTIC"/>
    <n v="11700"/>
    <m/>
    <m/>
    <n v="1"/>
    <n v="1"/>
    <n v="0"/>
    <n v="1268"/>
    <n v="1"/>
    <m/>
    <m/>
    <m/>
    <m/>
    <m/>
    <m/>
    <m/>
    <m/>
    <m/>
    <m/>
    <n v="2"/>
    <n v="9.68"/>
    <n v="1"/>
    <s v="Agawam River"/>
    <n v="42"/>
  </r>
  <r>
    <s v="129B-5-64"/>
    <m/>
    <x v="0"/>
    <s v="5 BENJAMIN ST"/>
    <n v="101"/>
    <s v="YOUNG SANDRA M"/>
    <s v="R130"/>
    <s v="ONE FAMILY"/>
    <s v="129/B5/64//"/>
    <n v="0.18911"/>
    <n v="1"/>
    <n v="1"/>
    <n v="1"/>
    <n v="1"/>
    <s v="SEPTIC"/>
    <n v="0"/>
    <n v="1"/>
    <n v="6900"/>
    <s v="YES"/>
    <n v="6900"/>
    <s v="129B-5-64"/>
    <s v="Public Water,Septic"/>
    <s v="SEPTIC"/>
    <s v="SEPTIC"/>
    <n v="6900"/>
    <m/>
    <m/>
    <n v="1"/>
    <n v="1"/>
    <n v="2"/>
    <n v="589"/>
    <n v="1"/>
    <m/>
    <m/>
    <m/>
    <m/>
    <m/>
    <m/>
    <m/>
    <m/>
    <m/>
    <m/>
    <n v="1"/>
    <n v="4.6463999999999999"/>
    <n v="1"/>
    <s v="Mill Pond"/>
    <n v="20"/>
  </r>
  <r>
    <s v="110-1048"/>
    <m/>
    <x v="0"/>
    <s v="2614 CRAN HWY"/>
    <n v="101"/>
    <s v="MORROW RICHARD G TR OF RICHARD"/>
    <s v="SC"/>
    <s v="ONE FAMILY"/>
    <s v="110//1048//"/>
    <n v="0.53322000000000003"/>
    <n v="1"/>
    <n v="1"/>
    <n v="1"/>
    <n v="1"/>
    <s v="SEPTIC"/>
    <n v="0"/>
    <n v="1"/>
    <n v="2100"/>
    <s v="YES"/>
    <n v="2100"/>
    <s v="110-1048"/>
    <s v="Public Water,Septic"/>
    <s v="SEPTIC"/>
    <s v="SEPTIC"/>
    <n v="2100"/>
    <m/>
    <m/>
    <n v="1"/>
    <n v="1"/>
    <n v="3"/>
    <n v="1455"/>
    <n v="1.9"/>
    <m/>
    <m/>
    <m/>
    <m/>
    <m/>
    <m/>
    <m/>
    <m/>
    <m/>
    <m/>
    <n v="1"/>
    <n v="9.68"/>
    <n v="1"/>
    <s v="Agawam River"/>
    <n v="42"/>
  </r>
  <r>
    <s v="129A-1-25"/>
    <m/>
    <x v="0"/>
    <s v="4 AGAWAM LAKE SHORE DR"/>
    <n v="101"/>
    <s v="BOWER MICHALE M"/>
    <s v="R130"/>
    <s v="ONE FAMILY"/>
    <s v="129/A1/25//"/>
    <n v="0.47793999999999998"/>
    <n v="1"/>
    <n v="1"/>
    <n v="1"/>
    <n v="1"/>
    <s v="SEPTIC"/>
    <n v="0"/>
    <n v="1"/>
    <n v="7800"/>
    <s v="NO_W1"/>
    <n v="7800"/>
    <s v="129A-1-25"/>
    <s v="Public Water,Septic"/>
    <s v="SEPTIC"/>
    <s v="SEPTIC"/>
    <n v="7800"/>
    <m/>
    <m/>
    <n v="1"/>
    <n v="1"/>
    <n v="4"/>
    <n v="1870"/>
    <n v="1.9"/>
    <m/>
    <m/>
    <m/>
    <m/>
    <m/>
    <m/>
    <m/>
    <m/>
    <m/>
    <m/>
    <n v="4"/>
    <n v="4.6463999999999999"/>
    <n v="1"/>
    <s v="Mill Pond"/>
    <n v="20"/>
  </r>
  <r>
    <s v="110-1055"/>
    <m/>
    <x v="0"/>
    <s v="2622 CRAN HWY"/>
    <n v="101"/>
    <s v="MCCARTHY JAMES H"/>
    <s v="SC"/>
    <s v="ONE FAMILY"/>
    <s v="110//1055//"/>
    <n v="0.54296"/>
    <n v="1"/>
    <n v="1"/>
    <n v="1"/>
    <n v="1"/>
    <s v="SEPTIC"/>
    <n v="0"/>
    <n v="1"/>
    <n v="6700"/>
    <s v="YES"/>
    <n v="6700"/>
    <s v="110-1055"/>
    <s v="Public Water,Septic"/>
    <s v="SEPTIC"/>
    <s v="SEPTIC"/>
    <n v="6700"/>
    <m/>
    <m/>
    <n v="1"/>
    <n v="1"/>
    <n v="1"/>
    <n v="1411"/>
    <n v="1.5"/>
    <m/>
    <m/>
    <m/>
    <m/>
    <m/>
    <m/>
    <m/>
    <m/>
    <m/>
    <m/>
    <n v="1"/>
    <n v="9.68"/>
    <n v="1"/>
    <s v="Agawam River"/>
    <n v="42"/>
  </r>
  <r>
    <s v="129B-5-54"/>
    <m/>
    <x v="0"/>
    <s v="14 PINE LAKE DR"/>
    <n v="101"/>
    <s v="DOLLIVER KATHLEEN A"/>
    <s v="R130"/>
    <s v="ONE FAMILY"/>
    <s v="129/B5/54//"/>
    <n v="8.3599999999999994E-2"/>
    <n v="1"/>
    <n v="1"/>
    <n v="1"/>
    <n v="1"/>
    <s v="SEPTIC"/>
    <n v="0"/>
    <n v="1"/>
    <n v="400"/>
    <s v="YES"/>
    <n v="400"/>
    <s v="129B-5-54"/>
    <s v="Public Water,Septic"/>
    <s v="SEPTIC"/>
    <s v="SEPTIC"/>
    <n v="400"/>
    <m/>
    <m/>
    <n v="1"/>
    <n v="1"/>
    <n v="1"/>
    <n v="456"/>
    <n v="1"/>
    <m/>
    <m/>
    <m/>
    <m/>
    <m/>
    <m/>
    <m/>
    <m/>
    <m/>
    <m/>
    <n v="1"/>
    <n v="4.6463999999999999"/>
    <n v="1"/>
    <s v="Mill Pond"/>
    <n v="20"/>
  </r>
  <r>
    <s v="110-1002"/>
    <m/>
    <x v="0"/>
    <s v="27 TIHONET RD"/>
    <n v="906"/>
    <s v="ROMAN CATHOLIC BISHOP"/>
    <s v="R60"/>
    <s v="CHURCH ETC  MDL-00"/>
    <s v="110//1002//"/>
    <n v="2.0783700000000001"/>
    <n v="0"/>
    <n v="0"/>
    <n v="0"/>
    <n v="0"/>
    <m/>
    <n v="0"/>
    <n v="0"/>
    <n v="0"/>
    <s v="YES"/>
    <n v="0"/>
    <s v="110-1002"/>
    <s v="Public Water,Septic"/>
    <s v="SEPTIC"/>
    <m/>
    <n v="0"/>
    <m/>
    <m/>
    <n v="0"/>
    <n v="0"/>
    <n v="0"/>
    <n v="0"/>
    <n v="0"/>
    <m/>
    <m/>
    <m/>
    <m/>
    <m/>
    <m/>
    <m/>
    <m/>
    <m/>
    <m/>
    <n v="1"/>
    <n v="0"/>
    <n v="1"/>
    <s v="Parker Mills Pond"/>
    <n v="40"/>
  </r>
  <r>
    <s v="129A-1-27"/>
    <m/>
    <x v="0"/>
    <s v="4 REGENT AVE"/>
    <n v="101"/>
    <s v="LIMA ANTONIO S"/>
    <s v="R130"/>
    <s v="ONE FAMILY"/>
    <s v="129/A1/27//"/>
    <n v="0.34087000000000001"/>
    <n v="1"/>
    <n v="1"/>
    <n v="1"/>
    <n v="1"/>
    <s v="SEPTIC"/>
    <n v="0"/>
    <n v="1"/>
    <n v="8000"/>
    <s v="YES"/>
    <n v="8000"/>
    <s v="129A-1-27"/>
    <s v="Public Water,Septic"/>
    <s v="SEPTIC"/>
    <s v="SEPTIC"/>
    <n v="8000"/>
    <m/>
    <m/>
    <n v="1"/>
    <n v="1"/>
    <n v="2"/>
    <n v="816"/>
    <n v="1.75"/>
    <m/>
    <m/>
    <m/>
    <m/>
    <m/>
    <m/>
    <m/>
    <m/>
    <m/>
    <m/>
    <n v="3"/>
    <n v="4.6463999999999999"/>
    <n v="1"/>
    <s v="Mill Pond"/>
    <n v="20"/>
  </r>
  <r>
    <s v="LAND_NOPARC"/>
    <m/>
    <x v="0"/>
    <m/>
    <n v="0"/>
    <m/>
    <m/>
    <m/>
    <m/>
    <n v="3.023E-2"/>
    <n v="0"/>
    <n v="0"/>
    <n v="0"/>
    <n v="0"/>
    <m/>
    <n v="0"/>
    <n v="0"/>
    <n v="0"/>
    <s v="NO"/>
    <n v="0"/>
    <m/>
    <m/>
    <m/>
    <m/>
    <n v="0"/>
    <m/>
    <m/>
    <n v="0"/>
    <n v="0"/>
    <n v="0"/>
    <n v="0"/>
    <n v="0"/>
    <m/>
    <m/>
    <m/>
    <m/>
    <m/>
    <m/>
    <m/>
    <m/>
    <m/>
    <m/>
    <n v="0"/>
    <n v="0"/>
    <n v="1"/>
    <s v="Spectacle Pond"/>
    <n v="38"/>
  </r>
  <r>
    <s v="129A-1-71"/>
    <m/>
    <x v="0"/>
    <s v="13 SHAKER AVE"/>
    <n v="101"/>
    <s v="MALAGUTI BEVERLY J"/>
    <s v="R130"/>
    <s v="ONE FAMILY"/>
    <s v="129/A1/71//"/>
    <n v="0.10549"/>
    <n v="1"/>
    <n v="1"/>
    <n v="1"/>
    <n v="1"/>
    <s v="SEPTIC"/>
    <n v="0"/>
    <n v="1"/>
    <n v="5500"/>
    <s v="YES"/>
    <n v="5500"/>
    <s v="129A-1-71"/>
    <s v="Public Water,Septic"/>
    <s v="SEPTIC"/>
    <s v="SEPTIC"/>
    <n v="5500"/>
    <m/>
    <m/>
    <n v="1"/>
    <n v="1"/>
    <n v="1"/>
    <n v="816"/>
    <n v="1"/>
    <m/>
    <m/>
    <m/>
    <m/>
    <m/>
    <m/>
    <m/>
    <m/>
    <m/>
    <m/>
    <n v="1"/>
    <n v="4.6463999999999999"/>
    <n v="1"/>
    <s v="Mill Pond"/>
    <n v="20"/>
  </r>
  <r>
    <s v="115-7B"/>
    <m/>
    <x v="0"/>
    <s v="2698 CRAN HWY"/>
    <n v="316"/>
    <s v="PERRY WILLIAM R &amp; EILEEN C"/>
    <s v="SC"/>
    <s v="COMM WHSE  MDL-96"/>
    <s v="115//7/B/"/>
    <n v="0.73182000000000003"/>
    <n v="1"/>
    <n v="1"/>
    <n v="1"/>
    <n v="1"/>
    <s v="SEPTIC"/>
    <n v="0"/>
    <n v="0"/>
    <n v="0"/>
    <s v="YES"/>
    <n v="0"/>
    <s v="115-7B"/>
    <s v="All Public"/>
    <s v="SEWER"/>
    <s v="SEPTIC"/>
    <n v="0"/>
    <m/>
    <m/>
    <n v="1"/>
    <n v="1"/>
    <n v="0"/>
    <n v="3200"/>
    <n v="1"/>
    <m/>
    <m/>
    <m/>
    <m/>
    <m/>
    <m/>
    <m/>
    <m/>
    <m/>
    <m/>
    <n v="3"/>
    <n v="9.68"/>
    <n v="1"/>
    <s v="Agawam River"/>
    <n v="42"/>
  </r>
  <r>
    <s v="129A-1-121"/>
    <m/>
    <x v="0"/>
    <s v="69 AGAWAM LAKE SHORE DR"/>
    <n v="101"/>
    <s v="CLOUTIER  MARGARET P TRUSTEE"/>
    <s v="R130"/>
    <s v="ONE FAMILY"/>
    <s v="129/A1/121//"/>
    <n v="0.14171"/>
    <n v="1"/>
    <n v="1"/>
    <n v="1"/>
    <n v="1"/>
    <s v="SEPTIC"/>
    <n v="0"/>
    <n v="1"/>
    <n v="3300"/>
    <s v="YES"/>
    <n v="3300"/>
    <s v="129A-1-121"/>
    <s v="Public Sewer,Septic"/>
    <s v="SEPTIC"/>
    <s v="SEPTIC"/>
    <n v="3300"/>
    <m/>
    <m/>
    <n v="1"/>
    <n v="1"/>
    <n v="1"/>
    <n v="576"/>
    <n v="1"/>
    <m/>
    <m/>
    <m/>
    <m/>
    <m/>
    <m/>
    <m/>
    <m/>
    <m/>
    <m/>
    <n v="1"/>
    <n v="4.6463999999999999"/>
    <n v="1"/>
    <s v="Mill Pond"/>
    <n v="20"/>
  </r>
  <r>
    <s v="129B-2-9"/>
    <m/>
    <x v="0"/>
    <s v="96 GLEN CHARLIE RD"/>
    <n v="101"/>
    <s v="BROOKS RICHARD L"/>
    <s v="R130"/>
    <s v="ONE FAMILY"/>
    <s v="129/B2/9//"/>
    <n v="0.10179000000000001"/>
    <n v="1"/>
    <n v="1"/>
    <n v="1"/>
    <n v="1"/>
    <s v="SEPTIC"/>
    <n v="0"/>
    <n v="1"/>
    <n v="600"/>
    <s v="YES"/>
    <n v="600"/>
    <s v="129B-2-9"/>
    <s v="Septic,All Public"/>
    <m/>
    <s v="SEPTIC"/>
    <n v="600"/>
    <m/>
    <m/>
    <n v="1"/>
    <n v="1"/>
    <n v="2"/>
    <n v="600"/>
    <n v="1"/>
    <m/>
    <m/>
    <m/>
    <m/>
    <m/>
    <m/>
    <m/>
    <m/>
    <m/>
    <m/>
    <n v="1"/>
    <n v="4.6463999999999999"/>
    <n v="1"/>
    <s v="Mill Pond"/>
    <n v="20"/>
  </r>
  <r>
    <s v="110-1003"/>
    <m/>
    <x v="0"/>
    <s v="25 TIHONET RD"/>
    <n v="906"/>
    <s v="ROMAN CATHOLIC BISHOP"/>
    <s v="R60"/>
    <s v="CHURCH ETC  MDL-00"/>
    <s v="110//1003//"/>
    <n v="0.55871999999999999"/>
    <n v="0"/>
    <n v="0"/>
    <n v="0"/>
    <n v="0"/>
    <m/>
    <n v="0"/>
    <n v="0"/>
    <n v="0"/>
    <s v="YES"/>
    <n v="0"/>
    <s v="110-1003"/>
    <s v="Public Water,Septic"/>
    <s v="SEPTIC"/>
    <m/>
    <n v="0"/>
    <m/>
    <m/>
    <n v="0"/>
    <n v="0"/>
    <n v="0"/>
    <n v="0"/>
    <n v="0"/>
    <m/>
    <m/>
    <m/>
    <m/>
    <m/>
    <m/>
    <m/>
    <m/>
    <m/>
    <m/>
    <n v="1"/>
    <n v="0"/>
    <n v="1"/>
    <s v="Parker Mills Pond"/>
    <n v="40"/>
  </r>
  <r>
    <s v="110-1051"/>
    <m/>
    <x v="0"/>
    <s v="2618 CRAN HWY"/>
    <n v="101"/>
    <s v="BRIGGS STEVEN"/>
    <s v="SC"/>
    <s v="ONE FAMILY"/>
    <s v="110//1051//"/>
    <n v="0.73145000000000004"/>
    <n v="1"/>
    <n v="1"/>
    <n v="1"/>
    <n v="1"/>
    <s v="SEPTIC"/>
    <n v="0"/>
    <n v="1"/>
    <n v="3400"/>
    <s v="YES"/>
    <n v="3400"/>
    <s v="110-1051"/>
    <s v="Public Water,Septic"/>
    <s v="SEPTIC"/>
    <s v="SEPTIC"/>
    <n v="3400"/>
    <m/>
    <m/>
    <n v="1"/>
    <n v="1"/>
    <n v="3"/>
    <n v="1170"/>
    <n v="1.5"/>
    <m/>
    <m/>
    <m/>
    <m/>
    <m/>
    <m/>
    <m/>
    <m/>
    <m/>
    <m/>
    <n v="1"/>
    <n v="9.68"/>
    <n v="1"/>
    <s v="Agawam River"/>
    <n v="42"/>
  </r>
  <r>
    <s v="84-1014"/>
    <m/>
    <x v="0"/>
    <s v="0 MAIN ST"/>
    <n v="132"/>
    <s v="PIZZOLATO GENE WILLIAM"/>
    <s v="MR30"/>
    <s v="RES ACLNUD  MDL-00"/>
    <s v="84//1014//"/>
    <n v="2.1866699999999999"/>
    <n v="0"/>
    <n v="0"/>
    <n v="0"/>
    <n v="0"/>
    <m/>
    <n v="0"/>
    <n v="0"/>
    <n v="0"/>
    <s v="YES"/>
    <n v="0"/>
    <s v="84-1014"/>
    <s v="Public Water,Septic"/>
    <s v="SEPTIC"/>
    <m/>
    <n v="0"/>
    <m/>
    <m/>
    <n v="0"/>
    <n v="0"/>
    <n v="0"/>
    <n v="0"/>
    <n v="0"/>
    <m/>
    <m/>
    <m/>
    <m/>
    <m/>
    <m/>
    <m/>
    <m/>
    <m/>
    <m/>
    <n v="1"/>
    <n v="0"/>
    <n v="1"/>
    <s v="Broad Marsh River"/>
    <n v="43"/>
  </r>
  <r>
    <s v="115-10"/>
    <m/>
    <x v="0"/>
    <s v="4 SPRING AVE"/>
    <n v="101"/>
    <s v="FLORINDO JOAN C"/>
    <s v="SC"/>
    <s v="ONE FAMILY"/>
    <s v="115//10//"/>
    <n v="0.25952999999999998"/>
    <n v="1"/>
    <n v="1"/>
    <n v="1"/>
    <n v="1"/>
    <s v="SEPTIC"/>
    <n v="0"/>
    <n v="1"/>
    <n v="2600"/>
    <s v="YES"/>
    <n v="2600"/>
    <s v="115-10"/>
    <s v="Public Water,Septic"/>
    <s v="SEPTIC"/>
    <s v="SEPTIC"/>
    <n v="2600"/>
    <m/>
    <m/>
    <n v="1"/>
    <n v="1"/>
    <n v="2"/>
    <n v="984"/>
    <n v="1"/>
    <m/>
    <m/>
    <m/>
    <m/>
    <m/>
    <m/>
    <m/>
    <m/>
    <m/>
    <m/>
    <n v="1"/>
    <n v="9.68"/>
    <n v="1"/>
    <s v="Agawam River"/>
    <n v="42"/>
  </r>
  <r>
    <s v="110-1049"/>
    <m/>
    <x v="0"/>
    <s v="2616 CRAN HWY"/>
    <n v="106"/>
    <s v="MORROW RICHARD G TR"/>
    <s v="SC"/>
    <s v="AC LND IMP  MDL-00"/>
    <s v="110//1049//"/>
    <n v="0.85985"/>
    <n v="0"/>
    <n v="0"/>
    <n v="0"/>
    <n v="0"/>
    <m/>
    <n v="0"/>
    <n v="0"/>
    <n v="0"/>
    <s v="YES"/>
    <n v="0"/>
    <s v="110-1049"/>
    <s v="Public Water,Septic"/>
    <s v="SEPTIC"/>
    <m/>
    <n v="0"/>
    <m/>
    <m/>
    <n v="0"/>
    <n v="0"/>
    <n v="0"/>
    <n v="0"/>
    <n v="0"/>
    <m/>
    <m/>
    <m/>
    <m/>
    <m/>
    <m/>
    <m/>
    <m/>
    <m/>
    <m/>
    <n v="1"/>
    <n v="0"/>
    <n v="1"/>
    <s v="Agawam River"/>
    <n v="42"/>
  </r>
  <r>
    <s v="129B-5-62"/>
    <m/>
    <x v="0"/>
    <s v="1 BENJAMIN ST"/>
    <n v="101"/>
    <s v="BUSSIERE WILLIAM"/>
    <s v="R130"/>
    <s v="ONE FAMILY"/>
    <s v="129/B5/62//"/>
    <n v="0.20752999999999999"/>
    <n v="1"/>
    <n v="1"/>
    <n v="1"/>
    <n v="1"/>
    <s v="SEPTIC"/>
    <n v="0"/>
    <n v="1"/>
    <n v="10300"/>
    <s v="YES"/>
    <n v="10300"/>
    <s v="129B-5-62"/>
    <s v="Public Water,Septic"/>
    <s v="SEPTIC"/>
    <s v="SEPTIC"/>
    <n v="10300"/>
    <m/>
    <m/>
    <n v="1"/>
    <n v="1"/>
    <n v="1"/>
    <n v="461"/>
    <n v="1"/>
    <m/>
    <m/>
    <m/>
    <m/>
    <m/>
    <m/>
    <m/>
    <m/>
    <m/>
    <m/>
    <n v="2"/>
    <n v="4.6463999999999999"/>
    <n v="1"/>
    <s v="Mill Pond"/>
    <n v="20"/>
  </r>
  <r>
    <s v="129A-1-84"/>
    <m/>
    <x v="0"/>
    <s v="40 AGAWAM LAKE SHORE DR"/>
    <n v="101"/>
    <s v="BENEWAY ALMON N"/>
    <s v="R130"/>
    <s v="ONE FAMILY"/>
    <s v="129/A1/84//"/>
    <n v="0.13149"/>
    <n v="1"/>
    <n v="1"/>
    <n v="1"/>
    <n v="1"/>
    <s v="SEPTIC"/>
    <n v="0"/>
    <n v="1"/>
    <n v="1600"/>
    <s v="YES"/>
    <n v="1600"/>
    <s v="129A-1-84"/>
    <s v="Public Water,Septic"/>
    <s v="SEPTIC"/>
    <s v="SEPTIC"/>
    <n v="1600"/>
    <m/>
    <m/>
    <n v="1"/>
    <n v="1"/>
    <n v="1"/>
    <n v="430"/>
    <n v="1"/>
    <m/>
    <m/>
    <m/>
    <m/>
    <m/>
    <m/>
    <m/>
    <m/>
    <m/>
    <m/>
    <n v="1"/>
    <n v="4.6463999999999999"/>
    <n v="1"/>
    <s v="Mill Pond"/>
    <n v="20"/>
  </r>
  <r>
    <s v="129B-5-42"/>
    <m/>
    <x v="0"/>
    <s v="75 GLEN CHARLIE RD"/>
    <n v="101"/>
    <s v="DUPUIS ROGER P"/>
    <s v="R130"/>
    <s v="ONE FAMILY"/>
    <s v="129/B5/42//"/>
    <n v="0.10863"/>
    <n v="1"/>
    <n v="1"/>
    <n v="1"/>
    <n v="1"/>
    <s v="SEPTIC"/>
    <n v="0"/>
    <n v="1"/>
    <n v="100"/>
    <s v="YES"/>
    <n v="100"/>
    <s v="129B-5-42"/>
    <s v="Public Water,Septic"/>
    <s v="SEPTIC"/>
    <s v="SEPTIC"/>
    <n v="100"/>
    <m/>
    <m/>
    <n v="1"/>
    <n v="1"/>
    <n v="2"/>
    <n v="500"/>
    <n v="1"/>
    <m/>
    <m/>
    <m/>
    <m/>
    <m/>
    <m/>
    <m/>
    <m/>
    <m/>
    <m/>
    <n v="1"/>
    <n v="4.6463999999999999"/>
    <n v="1"/>
    <s v="Mill Pond"/>
    <n v="20"/>
  </r>
  <r>
    <s v="110-1053"/>
    <m/>
    <x v="0"/>
    <s v="4 CABRAL WAY"/>
    <n v="101"/>
    <s v="ALMEIDA LUKE &amp; LINDA"/>
    <s v="SC"/>
    <s v="ONE FAMILY"/>
    <s v="110//1053//"/>
    <n v="1.1355599999999999"/>
    <n v="1"/>
    <n v="1"/>
    <n v="1"/>
    <n v="1"/>
    <s v="SEPTIC"/>
    <n v="0"/>
    <n v="1"/>
    <n v="13600"/>
    <s v="YES"/>
    <n v="13600"/>
    <s v="110-1053"/>
    <s v="Public Water,Septic"/>
    <s v="SEPTIC"/>
    <s v="SEPTIC"/>
    <n v="13600"/>
    <m/>
    <m/>
    <n v="1"/>
    <n v="1"/>
    <n v="3"/>
    <n v="1561"/>
    <n v="1"/>
    <m/>
    <m/>
    <m/>
    <m/>
    <m/>
    <m/>
    <m/>
    <m/>
    <m/>
    <m/>
    <n v="1"/>
    <n v="9.68"/>
    <n v="1"/>
    <s v="Agawam River"/>
    <n v="42"/>
  </r>
  <r>
    <s v="129B-5-55"/>
    <m/>
    <x v="0"/>
    <s v="16 PINE LAKE DR"/>
    <n v="101"/>
    <s v="BOWEN GEORGE H JR"/>
    <s v="R130"/>
    <s v="ONE FAMILY"/>
    <s v="129/B5/55//"/>
    <n v="9.8030000000000006E-2"/>
    <n v="1"/>
    <n v="1"/>
    <n v="1"/>
    <n v="1"/>
    <s v="SEPTIC"/>
    <n v="0"/>
    <n v="1"/>
    <n v="900"/>
    <s v="YES"/>
    <n v="900"/>
    <s v="129B-5-55"/>
    <s v="Public Water,Gas,Septic"/>
    <s v="SEPTIC"/>
    <s v="SEPTIC"/>
    <n v="900"/>
    <m/>
    <m/>
    <n v="1"/>
    <n v="1"/>
    <n v="1"/>
    <n v="604"/>
    <n v="1"/>
    <m/>
    <m/>
    <m/>
    <m/>
    <m/>
    <m/>
    <m/>
    <m/>
    <m/>
    <m/>
    <n v="1"/>
    <n v="4.6463999999999999"/>
    <n v="1"/>
    <s v="Mill Pond"/>
    <n v="20"/>
  </r>
  <r>
    <s v="129A-1-30"/>
    <m/>
    <x v="0"/>
    <s v="8 REGENT AVE"/>
    <n v="101"/>
    <s v="DOVE RITA L"/>
    <s v="R130"/>
    <s v="ONE FAMILY"/>
    <s v="129/A1/30//"/>
    <n v="0.11948"/>
    <n v="1"/>
    <n v="1"/>
    <n v="1"/>
    <n v="1"/>
    <s v="SEPTIC"/>
    <n v="0"/>
    <n v="1"/>
    <n v="1500"/>
    <s v="YES"/>
    <n v="1500"/>
    <s v="129A-1-30"/>
    <s v="Public Water,Septic"/>
    <s v="SEPTIC"/>
    <s v="SEPTIC"/>
    <n v="1500"/>
    <m/>
    <m/>
    <n v="1"/>
    <n v="1"/>
    <n v="1"/>
    <n v="560"/>
    <n v="1"/>
    <m/>
    <m/>
    <m/>
    <m/>
    <m/>
    <m/>
    <m/>
    <m/>
    <m/>
    <m/>
    <n v="1"/>
    <n v="4.6463999999999999"/>
    <n v="1"/>
    <s v="Mill Pond"/>
    <n v="20"/>
  </r>
  <r>
    <s v="110-1052"/>
    <m/>
    <x v="0"/>
    <s v="2620 CRAN HWY"/>
    <n v="101"/>
    <s v="DEOLIM ANTONIO"/>
    <s v="SC"/>
    <s v="ONE FAMILY"/>
    <s v="110//1052//"/>
    <n v="0.66854999999999998"/>
    <n v="1"/>
    <n v="1"/>
    <n v="1"/>
    <n v="1"/>
    <s v="SEPTIC"/>
    <n v="0"/>
    <n v="1"/>
    <n v="16000"/>
    <s v="YES"/>
    <n v="16000"/>
    <s v="110-1052"/>
    <s v="Public Water,Septic"/>
    <s v="SEPTIC"/>
    <s v="SEPTIC"/>
    <n v="16000"/>
    <m/>
    <m/>
    <n v="1"/>
    <n v="1"/>
    <n v="2"/>
    <n v="816"/>
    <n v="1"/>
    <m/>
    <m/>
    <m/>
    <m/>
    <m/>
    <m/>
    <m/>
    <m/>
    <m/>
    <m/>
    <n v="1"/>
    <n v="9.68"/>
    <n v="1"/>
    <s v="Agawam River"/>
    <n v="42"/>
  </r>
  <r>
    <s v="129B-5-14"/>
    <m/>
    <x v="0"/>
    <s v="29 PINE LAKE DR"/>
    <n v="101"/>
    <s v="SANTO STEPHEN P"/>
    <s v="R130"/>
    <s v="ONE FAMILY"/>
    <s v="129/B5/14//"/>
    <n v="0.26102999999999998"/>
    <n v="1"/>
    <n v="1"/>
    <n v="1"/>
    <n v="1"/>
    <s v="SEPTIC"/>
    <n v="0"/>
    <n v="1"/>
    <n v="800"/>
    <s v="YES"/>
    <n v="800"/>
    <s v="129B-5-14"/>
    <s v="Public Sewer,Septic"/>
    <s v="SEPTIC"/>
    <s v="SEPTIC"/>
    <n v="800"/>
    <m/>
    <m/>
    <n v="1"/>
    <n v="1"/>
    <n v="1"/>
    <n v="576"/>
    <n v="1.5"/>
    <m/>
    <m/>
    <m/>
    <m/>
    <m/>
    <m/>
    <m/>
    <m/>
    <m/>
    <m/>
    <n v="2"/>
    <n v="4.6463999999999999"/>
    <n v="1"/>
    <s v="Mill Pond"/>
    <n v="20"/>
  </r>
  <r>
    <s v="84-1024"/>
    <m/>
    <x v="0"/>
    <s v="2507 CRAN HWY"/>
    <n v="132"/>
    <s v="BOARN JOAN N"/>
    <s v="MR30"/>
    <s v="RES ACLNUD  MDL-00"/>
    <s v="84//1024//"/>
    <n v="1.1373899999999999"/>
    <n v="0"/>
    <n v="0"/>
    <n v="0"/>
    <n v="0"/>
    <m/>
    <n v="0"/>
    <n v="0"/>
    <n v="0"/>
    <s v="YES"/>
    <n v="0"/>
    <s v="84-1024"/>
    <s v="Public Water,Septic"/>
    <s v="SEPTIC"/>
    <m/>
    <n v="0"/>
    <m/>
    <m/>
    <n v="0"/>
    <n v="0"/>
    <n v="0"/>
    <n v="0"/>
    <n v="0"/>
    <m/>
    <m/>
    <m/>
    <m/>
    <m/>
    <m/>
    <m/>
    <m/>
    <m/>
    <m/>
    <n v="1"/>
    <n v="0"/>
    <n v="1"/>
    <s v="Broad Marsh River"/>
    <n v="43"/>
  </r>
  <r>
    <s v="115-11"/>
    <m/>
    <x v="0"/>
    <s v="6 SPRUCE ST"/>
    <n v="101"/>
    <s v="FANIEL SHARON L"/>
    <s v="SC"/>
    <s v="ONE FAMILY"/>
    <s v="115//11//"/>
    <n v="0.40154000000000001"/>
    <n v="1"/>
    <n v="1"/>
    <n v="1"/>
    <n v="1"/>
    <s v="SEPTIC"/>
    <n v="0"/>
    <n v="1"/>
    <n v="7200"/>
    <s v="YES"/>
    <n v="7200"/>
    <s v="115-11"/>
    <s v="Public Water,Septic"/>
    <s v="SEPTIC"/>
    <s v="SEPTIC"/>
    <n v="7200"/>
    <m/>
    <m/>
    <n v="1"/>
    <n v="1"/>
    <n v="3"/>
    <n v="1130"/>
    <n v="1"/>
    <m/>
    <m/>
    <m/>
    <m/>
    <m/>
    <m/>
    <m/>
    <m/>
    <m/>
    <m/>
    <n v="2"/>
    <n v="9.68"/>
    <n v="1"/>
    <s v="Agawam River"/>
    <n v="42"/>
  </r>
  <r>
    <s v="129A-1-4"/>
    <m/>
    <x v="0"/>
    <s v="45 MAPLE SPRINGS RD"/>
    <n v="101"/>
    <s v="FERREIRA JOHN S"/>
    <s v="R130"/>
    <s v="ONE FAMILY"/>
    <s v="129/A1/4//"/>
    <n v="0.11627999999999999"/>
    <n v="1"/>
    <n v="1"/>
    <n v="1"/>
    <n v="1"/>
    <s v="SEPTIC"/>
    <n v="0"/>
    <n v="1"/>
    <n v="1400"/>
    <s v="YES"/>
    <n v="1400"/>
    <s v="129A-1-4"/>
    <s v="Well,Septic"/>
    <s v="SEPTIC"/>
    <s v="SEPTIC"/>
    <n v="1400"/>
    <m/>
    <m/>
    <n v="1"/>
    <n v="1"/>
    <n v="3"/>
    <n v="1428"/>
    <n v="1.75"/>
    <m/>
    <m/>
    <m/>
    <m/>
    <m/>
    <m/>
    <m/>
    <m/>
    <m/>
    <m/>
    <n v="1"/>
    <n v="4.6463999999999999"/>
    <n v="1"/>
    <s v="Mill Pond"/>
    <n v="20"/>
  </r>
  <r>
    <s v="110-1058"/>
    <m/>
    <x v="0"/>
    <s v="2628 CRAN HWY"/>
    <n v="303"/>
    <s v="TWENTY-SIX TWENTY-EIGHT"/>
    <s v="SC"/>
    <s v="ACC COM LD"/>
    <s v="110//1058//"/>
    <n v="1.4835499999999999"/>
    <n v="1"/>
    <n v="1"/>
    <n v="1"/>
    <n v="1"/>
    <s v="SEPTIC"/>
    <n v="0"/>
    <n v="1"/>
    <n v="1100"/>
    <s v="YES"/>
    <n v="1100"/>
    <s v="110-1058"/>
    <s v="All Public"/>
    <s v="SEWER"/>
    <s v="SEPTIC"/>
    <n v="1100"/>
    <m/>
    <m/>
    <n v="1"/>
    <n v="1"/>
    <n v="0"/>
    <n v="0"/>
    <n v="0"/>
    <m/>
    <m/>
    <m/>
    <m/>
    <m/>
    <m/>
    <m/>
    <m/>
    <m/>
    <m/>
    <n v="1"/>
    <n v="9.68"/>
    <n v="1"/>
    <s v="Agawam River"/>
    <n v="42"/>
  </r>
  <r>
    <s v="115-A"/>
    <m/>
    <x v="0"/>
    <s v="2722 CRAN HWY"/>
    <n v="101"/>
    <s v="BITHER RICHARD L"/>
    <s v="SC"/>
    <s v="ONE FAMILY"/>
    <s v="115///A/"/>
    <n v="4.9957500000000001"/>
    <n v="1"/>
    <n v="3"/>
    <n v="1"/>
    <n v="3"/>
    <s v="SEPTIC"/>
    <n v="0"/>
    <n v="1"/>
    <n v="1400"/>
    <s v="YES"/>
    <n v="1400"/>
    <s v="115-A"/>
    <s v="Public Water,Septic"/>
    <s v="SEPTIC"/>
    <s v="SEPTIC"/>
    <n v="1400"/>
    <m/>
    <m/>
    <n v="1"/>
    <n v="3"/>
    <n v="4"/>
    <n v="1795"/>
    <n v="1.75"/>
    <m/>
    <m/>
    <m/>
    <m/>
    <m/>
    <m/>
    <m/>
    <m/>
    <m/>
    <m/>
    <n v="1"/>
    <n v="9.68"/>
    <n v="1"/>
    <s v="Agawam River"/>
    <n v="42"/>
  </r>
  <r>
    <s v="84-17"/>
    <m/>
    <x v="0"/>
    <s v="11 MAUD PALMER DR"/>
    <n v="101"/>
    <s v="BREWER STEVEN E"/>
    <s v="MR30"/>
    <s v="ONE FAMILY"/>
    <s v="84//17//"/>
    <n v="0.70426999999999995"/>
    <n v="1"/>
    <n v="1"/>
    <n v="1"/>
    <n v="1"/>
    <s v="SEPTIC"/>
    <n v="0"/>
    <n v="1"/>
    <n v="7800"/>
    <s v="YES"/>
    <n v="7800"/>
    <s v="84-17"/>
    <m/>
    <m/>
    <s v="SEPTIC"/>
    <n v="7800"/>
    <m/>
    <m/>
    <n v="1"/>
    <n v="1"/>
    <n v="3"/>
    <n v="1591"/>
    <n v="1.75"/>
    <m/>
    <m/>
    <m/>
    <m/>
    <m/>
    <m/>
    <m/>
    <m/>
    <m/>
    <m/>
    <n v="1"/>
    <n v="9.68"/>
    <n v="1"/>
    <s v="Broad Marsh River"/>
    <n v="43"/>
  </r>
  <r>
    <s v="129B-5-65"/>
    <m/>
    <x v="0"/>
    <s v="6 BENJAMIN ST"/>
    <n v="101"/>
    <s v="ORCUTT BERNARD R"/>
    <s v="R130"/>
    <s v="ONE FAMILY"/>
    <s v="129/B5/65//"/>
    <n v="0.12416000000000001"/>
    <n v="1"/>
    <n v="1"/>
    <n v="1"/>
    <n v="1"/>
    <s v="SEPTIC"/>
    <n v="0"/>
    <n v="1"/>
    <n v="1600"/>
    <s v="YES"/>
    <n v="1600"/>
    <s v="129B-5-65"/>
    <s v="Public Water,Septic"/>
    <s v="SEPTIC"/>
    <s v="SEPTIC"/>
    <n v="1600"/>
    <m/>
    <m/>
    <n v="1"/>
    <n v="1"/>
    <n v="2"/>
    <n v="648"/>
    <n v="1"/>
    <m/>
    <m/>
    <m/>
    <m/>
    <m/>
    <m/>
    <m/>
    <m/>
    <m/>
    <m/>
    <n v="1"/>
    <n v="4.6463999999999999"/>
    <n v="1"/>
    <s v="Mill Pond"/>
    <n v="20"/>
  </r>
  <r>
    <s v="129A-1-31"/>
    <m/>
    <x v="0"/>
    <s v="10 REGENT AVE"/>
    <n v="101"/>
    <s v="GOYER AMY L"/>
    <s v="R130"/>
    <s v="ONE FAMILY"/>
    <s v="129/A1/31//"/>
    <n v="0.11602"/>
    <n v="1"/>
    <n v="1"/>
    <n v="1"/>
    <n v="1"/>
    <s v="SEPTIC"/>
    <n v="0"/>
    <n v="1"/>
    <n v="6100"/>
    <s v="YES"/>
    <n v="6100"/>
    <s v="129A-1-31"/>
    <s v="Public Sewer,Septic"/>
    <s v="SEPTIC"/>
    <s v="SEPTIC"/>
    <n v="6100"/>
    <m/>
    <m/>
    <n v="1"/>
    <n v="1"/>
    <n v="1"/>
    <n v="804"/>
    <n v="1"/>
    <m/>
    <m/>
    <m/>
    <m/>
    <m/>
    <m/>
    <m/>
    <m/>
    <m/>
    <m/>
    <n v="1"/>
    <n v="4.6463999999999999"/>
    <n v="1"/>
    <s v="Mill Pond"/>
    <n v="20"/>
  </r>
  <r>
    <s v="129-1031"/>
    <m/>
    <x v="0"/>
    <s v="6 OLD WOODS RD"/>
    <n v="101"/>
    <s v="TINKHAM LORI A"/>
    <s v="R130"/>
    <s v="ONE FAMILY"/>
    <s v="129//1031//"/>
    <n v="6.6460000000000005E-2"/>
    <n v="1"/>
    <n v="1"/>
    <n v="1"/>
    <n v="1"/>
    <s v="SEPTIC"/>
    <n v="0"/>
    <n v="0"/>
    <n v="0"/>
    <s v="YES"/>
    <n v="0"/>
    <s v="129-1031"/>
    <s v="Well,Septic"/>
    <s v="SEPTIC"/>
    <s v="SEPTIC"/>
    <n v="0"/>
    <m/>
    <m/>
    <n v="1"/>
    <n v="1"/>
    <n v="1"/>
    <n v="435"/>
    <n v="1"/>
    <m/>
    <m/>
    <m/>
    <m/>
    <m/>
    <m/>
    <m/>
    <m/>
    <m/>
    <m/>
    <n v="1"/>
    <n v="4.6463999999999999"/>
    <n v="1"/>
    <s v="Mill Pond"/>
    <n v="20"/>
  </r>
  <r>
    <s v="129B-2-10"/>
    <m/>
    <x v="0"/>
    <s v="98 GLEN CHARLIE RD"/>
    <n v="132"/>
    <s v="WILLS ROBERT H"/>
    <s v="R130"/>
    <s v="RES ACLNUD  MDL-00"/>
    <s v="129/B2/10//"/>
    <n v="0.11498999999999999"/>
    <n v="0"/>
    <n v="0"/>
    <n v="0"/>
    <n v="0"/>
    <m/>
    <n v="0"/>
    <n v="0"/>
    <n v="0"/>
    <s v="YES"/>
    <n v="0"/>
    <s v="129B-2-10"/>
    <m/>
    <m/>
    <m/>
    <n v="0"/>
    <m/>
    <m/>
    <n v="0"/>
    <n v="0"/>
    <n v="0"/>
    <n v="0"/>
    <n v="0"/>
    <m/>
    <m/>
    <m/>
    <m/>
    <m/>
    <m/>
    <m/>
    <m/>
    <m/>
    <m/>
    <n v="1"/>
    <n v="0"/>
    <n v="1"/>
    <s v="Mill Pond"/>
    <n v="20"/>
  </r>
  <r>
    <s v="129A-1-122"/>
    <m/>
    <x v="0"/>
    <s v="71 AGAWAM LAKE SHORE DR"/>
    <n v="101"/>
    <s v="DIPASQUALLE JOSEPH P JR"/>
    <s v="R130"/>
    <s v="ONE FAMILY"/>
    <s v="129/A1/122//"/>
    <n v="0.11634"/>
    <n v="1"/>
    <n v="1"/>
    <n v="1"/>
    <n v="1"/>
    <s v="SEPTIC"/>
    <n v="0"/>
    <n v="1"/>
    <n v="7100"/>
    <s v="YES"/>
    <n v="7100"/>
    <s v="129A-1-122"/>
    <s v="Public Water,Septic"/>
    <s v="SEPTIC"/>
    <s v="SEPTIC"/>
    <n v="7100"/>
    <m/>
    <m/>
    <n v="1"/>
    <n v="1"/>
    <n v="4"/>
    <n v="1440"/>
    <n v="2"/>
    <m/>
    <m/>
    <m/>
    <m/>
    <m/>
    <m/>
    <m/>
    <m/>
    <m/>
    <m/>
    <n v="1"/>
    <n v="4.6463999999999999"/>
    <n v="1"/>
    <s v="Mill Pond"/>
    <n v="20"/>
  </r>
  <r>
    <s v="84-12B"/>
    <m/>
    <x v="0"/>
    <s v="3B EMMA LN"/>
    <n v="102"/>
    <s v="DACEY MATTHEW J TRUSTEE OF"/>
    <s v="MR30"/>
    <s v="CONDO  MDL-05"/>
    <s v="84//12/B/"/>
    <n v="0.90122000000000002"/>
    <n v="1"/>
    <n v="1"/>
    <n v="1"/>
    <n v="1"/>
    <s v="SEPTIC"/>
    <n v="0"/>
    <n v="0"/>
    <n v="0"/>
    <s v="NO_W1"/>
    <n v="0"/>
    <s v="84-12B"/>
    <m/>
    <m/>
    <s v="SEPTIC"/>
    <n v="0"/>
    <m/>
    <m/>
    <n v="1"/>
    <n v="1"/>
    <n v="3"/>
    <n v="1834"/>
    <n v="2"/>
    <m/>
    <m/>
    <m/>
    <m/>
    <m/>
    <m/>
    <m/>
    <m/>
    <m/>
    <m/>
    <n v="2"/>
    <n v="9.68"/>
    <n v="1"/>
    <s v="Broad Marsh River"/>
    <n v="43"/>
  </r>
  <r>
    <s v="115-C1"/>
    <m/>
    <x v="0"/>
    <s v="2718 CRAN HWY"/>
    <n v="101"/>
    <s v="OBER MARTIN"/>
    <s v="SC"/>
    <s v="ONE FAMILY"/>
    <s v="115//C1//"/>
    <n v="2.6020099999999999"/>
    <n v="1"/>
    <n v="1"/>
    <n v="1"/>
    <n v="1"/>
    <s v="SEPTIC"/>
    <n v="0"/>
    <n v="1"/>
    <n v="2800"/>
    <s v="YES"/>
    <n v="2800"/>
    <s v="115-C1"/>
    <s v="Public Water,Septic"/>
    <s v="SEPTIC"/>
    <s v="SEPTIC"/>
    <n v="2800"/>
    <m/>
    <m/>
    <n v="1"/>
    <n v="1"/>
    <n v="2"/>
    <n v="1008"/>
    <n v="1"/>
    <m/>
    <m/>
    <m/>
    <m/>
    <m/>
    <m/>
    <m/>
    <m/>
    <m/>
    <m/>
    <n v="1"/>
    <n v="9.68"/>
    <n v="1"/>
    <s v="Agawam River"/>
    <n v="42"/>
  </r>
  <r>
    <s v="110-1073"/>
    <m/>
    <x v="0"/>
    <s v="2688 CRAN HWY"/>
    <n v="332"/>
    <s v="WHITNEY MARC H"/>
    <s v="SC"/>
    <s v="AUTO REPR"/>
    <s v="110//1073//"/>
    <n v="1.05339"/>
    <n v="1"/>
    <n v="1"/>
    <n v="1"/>
    <n v="1"/>
    <s v="SEPTIC"/>
    <n v="0"/>
    <n v="1"/>
    <n v="4600"/>
    <s v="YES"/>
    <n v="4600"/>
    <s v="110-1073"/>
    <s v="All Public"/>
    <s v="SEWER"/>
    <s v="SEPTIC"/>
    <n v="4600"/>
    <m/>
    <m/>
    <n v="1"/>
    <n v="1"/>
    <n v="1"/>
    <n v="2500"/>
    <n v="1"/>
    <m/>
    <m/>
    <m/>
    <m/>
    <m/>
    <m/>
    <m/>
    <m/>
    <m/>
    <m/>
    <n v="1"/>
    <n v="9.68"/>
    <n v="1"/>
    <s v="Bog Stream"/>
    <n v="35"/>
  </r>
  <r>
    <s v="129A-1-69"/>
    <m/>
    <x v="0"/>
    <s v="9 REGENT AVE"/>
    <n v="101"/>
    <s v="LESPERANCE CHARLOTTE"/>
    <s v="R130"/>
    <s v="ONE FAMILY"/>
    <s v="129/A1/69//"/>
    <n v="0.21475"/>
    <n v="1"/>
    <n v="1"/>
    <n v="1"/>
    <n v="1"/>
    <s v="SEPTIC"/>
    <n v="0"/>
    <n v="1"/>
    <n v="14700"/>
    <s v="YES"/>
    <n v="14700"/>
    <s v="129A-1-69"/>
    <s v="Public Water,Septic"/>
    <s v="SEPTIC"/>
    <s v="SEPTIC"/>
    <n v="14700"/>
    <m/>
    <m/>
    <n v="1"/>
    <n v="1"/>
    <n v="4"/>
    <n v="1136"/>
    <n v="1"/>
    <m/>
    <m/>
    <m/>
    <m/>
    <m/>
    <m/>
    <m/>
    <m/>
    <m/>
    <m/>
    <n v="2"/>
    <n v="4.6463999999999999"/>
    <n v="1"/>
    <s v="Mill Pond"/>
    <n v="20"/>
  </r>
  <r>
    <s v="115-13"/>
    <m/>
    <x v="0"/>
    <s v="3 DIVISION AVE"/>
    <n v="101"/>
    <s v="SHERMAN MICHAEL E"/>
    <s v="SC"/>
    <s v="ONE FAMILY"/>
    <s v="115//13//"/>
    <n v="0.39752999999999999"/>
    <n v="1"/>
    <n v="1"/>
    <n v="1"/>
    <n v="1"/>
    <s v="SEPTIC"/>
    <n v="0"/>
    <n v="1"/>
    <n v="2400"/>
    <s v="YES"/>
    <n v="2400"/>
    <s v="115-13"/>
    <s v="Public Water,Septic"/>
    <s v="SEPTIC"/>
    <s v="SEPTIC"/>
    <n v="2400"/>
    <m/>
    <m/>
    <n v="1"/>
    <n v="1"/>
    <n v="2"/>
    <n v="1071"/>
    <n v="1"/>
    <m/>
    <m/>
    <m/>
    <m/>
    <m/>
    <m/>
    <m/>
    <m/>
    <m/>
    <m/>
    <n v="2"/>
    <n v="9.68"/>
    <n v="1"/>
    <s v="Agawam River"/>
    <n v="42"/>
  </r>
  <r>
    <s v="115-A1"/>
    <m/>
    <x v="0"/>
    <s v="2696 CRAN HWY"/>
    <n v="392"/>
    <s v="PERRY WILLIAM R &amp; EILEEN C"/>
    <s v="SC"/>
    <s v="UNDEV LAND"/>
    <s v="115//A1//"/>
    <n v="0.32756000000000002"/>
    <n v="0"/>
    <n v="0"/>
    <n v="0"/>
    <n v="0"/>
    <m/>
    <n v="0"/>
    <n v="0"/>
    <n v="0"/>
    <s v="YES"/>
    <n v="0"/>
    <s v="115-A1"/>
    <m/>
    <m/>
    <m/>
    <n v="0"/>
    <m/>
    <m/>
    <n v="0"/>
    <n v="0"/>
    <n v="0"/>
    <n v="0"/>
    <n v="0"/>
    <m/>
    <m/>
    <m/>
    <m/>
    <m/>
    <m/>
    <m/>
    <m/>
    <m/>
    <m/>
    <n v="1"/>
    <n v="0"/>
    <n v="1"/>
    <s v="Agawam River"/>
    <n v="42"/>
  </r>
  <r>
    <s v="129A-1-5"/>
    <m/>
    <x v="0"/>
    <s v="47 MAPLE SPRINGS RD"/>
    <n v="101"/>
    <s v="PONTE GARY P"/>
    <s v="R130"/>
    <s v="ONE FAMILY"/>
    <s v="129/A1/5//"/>
    <n v="0.22764000000000001"/>
    <n v="1"/>
    <n v="1"/>
    <n v="1"/>
    <n v="1"/>
    <s v="SEPTIC"/>
    <n v="0"/>
    <n v="1"/>
    <n v="3600"/>
    <s v="YES"/>
    <n v="3600"/>
    <s v="129A-1-5"/>
    <s v="Public Water,Septic"/>
    <s v="SEPTIC"/>
    <s v="SEPTIC"/>
    <n v="3600"/>
    <m/>
    <m/>
    <n v="1"/>
    <n v="1"/>
    <n v="3"/>
    <n v="816"/>
    <n v="1.3"/>
    <m/>
    <m/>
    <m/>
    <m/>
    <m/>
    <m/>
    <m/>
    <m/>
    <m/>
    <m/>
    <n v="2"/>
    <n v="4.6463999999999999"/>
    <n v="1"/>
    <s v="Mill Pond"/>
    <n v="20"/>
  </r>
  <r>
    <s v="129A-1-32"/>
    <m/>
    <x v="0"/>
    <s v="12 REGENT AVE"/>
    <n v="101"/>
    <s v="DEBONISE ANTHONY"/>
    <s v="R130"/>
    <s v="ONE FAMILY"/>
    <s v="129/A1/32//"/>
    <n v="0.10777"/>
    <n v="1"/>
    <n v="1"/>
    <n v="1"/>
    <n v="1"/>
    <s v="SEPTIC"/>
    <n v="0"/>
    <n v="1"/>
    <n v="5300"/>
    <s v="YES"/>
    <n v="5300"/>
    <s v="129A-1-32"/>
    <s v="Public Water,Septic"/>
    <s v="SEPTIC"/>
    <s v="SEPTIC"/>
    <n v="5300"/>
    <m/>
    <m/>
    <n v="1"/>
    <n v="1"/>
    <n v="2"/>
    <n v="728"/>
    <n v="1"/>
    <m/>
    <m/>
    <m/>
    <m/>
    <m/>
    <m/>
    <m/>
    <m/>
    <m/>
    <m/>
    <n v="1"/>
    <n v="4.6463999999999999"/>
    <n v="1"/>
    <s v="Mill Pond"/>
    <n v="20"/>
  </r>
  <r>
    <s v="84-1029"/>
    <m/>
    <x v="0"/>
    <s v="2515 CRAN HWY"/>
    <n v="903"/>
    <s v="TOWN OF WAREHAM"/>
    <s v="SC"/>
    <s v="MUNICIPAL  MDL-96"/>
    <s v="84//1029//"/>
    <n v="3.1310699999999998"/>
    <n v="0"/>
    <n v="0"/>
    <n v="1"/>
    <n v="1"/>
    <s v="SEWER"/>
    <n v="1"/>
    <n v="2"/>
    <n v="18500"/>
    <s v="YES"/>
    <n v="0"/>
    <s v="84-1029"/>
    <s v="Public Water,Septic"/>
    <s v="SEPTIC"/>
    <s v="SEWER"/>
    <n v="9250"/>
    <m/>
    <m/>
    <n v="0"/>
    <n v="0"/>
    <n v="0"/>
    <n v="6856"/>
    <n v="1"/>
    <m/>
    <m/>
    <m/>
    <m/>
    <m/>
    <m/>
    <m/>
    <m/>
    <m/>
    <m/>
    <n v="1"/>
    <n v="0"/>
    <n v="1"/>
    <s v="Rose Brook"/>
    <n v="41"/>
  </r>
  <r>
    <s v="110-1074B"/>
    <m/>
    <x v="0"/>
    <s v="2696 CRAN HWY"/>
    <n v="316"/>
    <s v="CKN ENTERPRISES LLC"/>
    <s v="SC"/>
    <s v="COMM WHSE  MDL-96"/>
    <s v="110//1074/B/"/>
    <n v="0.96748000000000001"/>
    <n v="1"/>
    <n v="1"/>
    <n v="1"/>
    <n v="1"/>
    <s v="SEPTIC"/>
    <n v="0"/>
    <n v="1"/>
    <n v="33900"/>
    <s v="YES"/>
    <n v="33900"/>
    <s v="110-1074B"/>
    <s v="All Public"/>
    <s v="SEWER"/>
    <s v="SEPTIC"/>
    <n v="33900"/>
    <m/>
    <m/>
    <n v="1"/>
    <n v="1"/>
    <n v="0"/>
    <n v="3200"/>
    <n v="1"/>
    <m/>
    <m/>
    <m/>
    <m/>
    <m/>
    <m/>
    <m/>
    <m/>
    <m/>
    <m/>
    <n v="1"/>
    <n v="9.68"/>
    <n v="1"/>
    <s v="Bog Stream"/>
    <n v="35"/>
  </r>
  <r>
    <s v="129A-1-85"/>
    <m/>
    <x v="0"/>
    <s v="42 AGAWAM LAKE SHORE DR"/>
    <n v="101"/>
    <s v="MITCHELL DAVID P"/>
    <s v="R130"/>
    <s v="ONE FAMILY"/>
    <s v="129/A1/85//"/>
    <n v="0.12569"/>
    <n v="1"/>
    <n v="1"/>
    <n v="1"/>
    <n v="1"/>
    <s v="SEPTIC"/>
    <n v="0"/>
    <n v="1"/>
    <n v="9300"/>
    <s v="YES"/>
    <n v="9300"/>
    <s v="129A-1-85"/>
    <s v="Septic"/>
    <s v="SEPTIC"/>
    <s v="SEPTIC"/>
    <n v="9300"/>
    <m/>
    <m/>
    <n v="1"/>
    <n v="1"/>
    <n v="3"/>
    <n v="1624"/>
    <n v="2"/>
    <m/>
    <m/>
    <m/>
    <m/>
    <m/>
    <m/>
    <m/>
    <m/>
    <m/>
    <m/>
    <n v="1"/>
    <n v="4.6463999999999999"/>
    <n v="1"/>
    <s v="Mill Pond"/>
    <n v="20"/>
  </r>
  <r>
    <s v="129B-5-56"/>
    <m/>
    <x v="0"/>
    <s v="18 PINE LAKE DR"/>
    <n v="101"/>
    <s v="GILHOOLY DEAN MICHAEL"/>
    <s v="R130"/>
    <s v="ONE FAMILY"/>
    <s v="129/B5/56//"/>
    <n v="0.11232"/>
    <n v="1"/>
    <n v="1"/>
    <n v="1"/>
    <n v="1"/>
    <s v="SEPTIC"/>
    <n v="0"/>
    <n v="1"/>
    <n v="200"/>
    <s v="YES"/>
    <n v="200"/>
    <s v="129B-5-56"/>
    <s v="Public Water,Septic"/>
    <s v="SEPTIC"/>
    <s v="SEPTIC"/>
    <n v="200"/>
    <m/>
    <m/>
    <n v="1"/>
    <n v="1"/>
    <n v="1"/>
    <n v="384"/>
    <n v="1"/>
    <m/>
    <m/>
    <m/>
    <m/>
    <m/>
    <m/>
    <m/>
    <m/>
    <m/>
    <m/>
    <n v="1"/>
    <n v="4.6463999999999999"/>
    <n v="1"/>
    <s v="Mill Pond"/>
    <n v="20"/>
  </r>
  <r>
    <s v="129B-5-43"/>
    <m/>
    <x v="0"/>
    <s v="77 GLEN CHARLIE RD"/>
    <n v="132"/>
    <s v="DUPUIS ROGER P"/>
    <s v="R130"/>
    <s v="RES ACLNUD  MDL-00"/>
    <s v="129/B5/43//"/>
    <n v="0.13283"/>
    <n v="0"/>
    <n v="0"/>
    <n v="0"/>
    <n v="0"/>
    <m/>
    <n v="0"/>
    <n v="0"/>
    <n v="0"/>
    <s v="YES"/>
    <n v="0"/>
    <s v="129B-5-43"/>
    <m/>
    <m/>
    <m/>
    <n v="0"/>
    <m/>
    <m/>
    <n v="0"/>
    <n v="0"/>
    <n v="0"/>
    <n v="0"/>
    <n v="0"/>
    <m/>
    <m/>
    <m/>
    <m/>
    <m/>
    <m/>
    <m/>
    <m/>
    <m/>
    <m/>
    <n v="1"/>
    <n v="0"/>
    <n v="1"/>
    <s v="Mill Pond"/>
    <n v="20"/>
  </r>
  <r>
    <s v="110-1074A"/>
    <m/>
    <x v="0"/>
    <s v="2696A CRAN HWY"/>
    <n v="316"/>
    <s v="CLARK HARRY M"/>
    <s v="SC"/>
    <s v="COMM WHSE  MDL-96"/>
    <s v="110//1074/A/"/>
    <n v="1.09368"/>
    <n v="1"/>
    <n v="1"/>
    <n v="1"/>
    <n v="1"/>
    <s v="SEPTIC"/>
    <n v="0"/>
    <n v="1"/>
    <n v="3700"/>
    <s v="YES"/>
    <n v="3700"/>
    <s v="110-1074A"/>
    <s v="All Public"/>
    <s v="SEWER"/>
    <s v="SEPTIC"/>
    <n v="3700"/>
    <m/>
    <m/>
    <n v="1"/>
    <n v="1"/>
    <n v="0"/>
    <n v="7500"/>
    <n v="1"/>
    <m/>
    <m/>
    <m/>
    <m/>
    <m/>
    <m/>
    <m/>
    <m/>
    <m/>
    <m/>
    <n v="1"/>
    <n v="9.68"/>
    <n v="1"/>
    <s v="Bog Stream"/>
    <n v="35"/>
  </r>
  <r>
    <s v="84-18"/>
    <m/>
    <x v="0"/>
    <s v="9 MAUD PALMER DR"/>
    <n v="101"/>
    <s v="YOUSSEF YOUSSEF F"/>
    <s v="MR30"/>
    <s v="ONE FAMILY"/>
    <s v="84//18//"/>
    <n v="0.72575999999999996"/>
    <n v="1"/>
    <n v="1"/>
    <n v="1"/>
    <n v="1"/>
    <s v="SEPTIC"/>
    <n v="0"/>
    <n v="1"/>
    <n v="16300"/>
    <s v="YES"/>
    <n v="16300"/>
    <s v="84-18"/>
    <m/>
    <m/>
    <s v="SEPTIC"/>
    <n v="16300"/>
    <m/>
    <m/>
    <n v="1"/>
    <n v="1"/>
    <n v="4"/>
    <n v="2447"/>
    <n v="2"/>
    <m/>
    <m/>
    <m/>
    <m/>
    <m/>
    <m/>
    <m/>
    <m/>
    <m/>
    <m/>
    <n v="1"/>
    <n v="9.68"/>
    <n v="1"/>
    <s v="Broad Marsh River"/>
    <n v="43"/>
  </r>
  <r>
    <s v="129A-1-33"/>
    <m/>
    <x v="0"/>
    <s v="14 REGENT AVE"/>
    <n v="101"/>
    <s v="BURKE VIRGINIA M"/>
    <s v="R130"/>
    <s v="ONE FAMILY"/>
    <s v="129/A1/33//"/>
    <n v="0.11236"/>
    <n v="1"/>
    <n v="1"/>
    <n v="1"/>
    <n v="1"/>
    <s v="SEPTIC"/>
    <n v="0"/>
    <n v="1"/>
    <n v="3100"/>
    <s v="YES"/>
    <n v="3100"/>
    <s v="129A-1-33"/>
    <s v="Public Water,Septic"/>
    <s v="SEPTIC"/>
    <s v="SEPTIC"/>
    <n v="3100"/>
    <m/>
    <m/>
    <n v="1"/>
    <n v="1"/>
    <n v="1"/>
    <n v="640"/>
    <n v="1"/>
    <m/>
    <m/>
    <m/>
    <m/>
    <m/>
    <m/>
    <m/>
    <m/>
    <m/>
    <m/>
    <n v="1"/>
    <n v="4.6463999999999999"/>
    <n v="1"/>
    <s v="Mill Pond"/>
    <n v="20"/>
  </r>
  <r>
    <s v="129A-1-78"/>
    <m/>
    <x v="0"/>
    <s v="11 REGENT AVE"/>
    <n v="104"/>
    <s v="WHITE BARBARA A"/>
    <s v="R130"/>
    <s v="TWO FAMILY"/>
    <s v="129/A1/78//"/>
    <n v="0.32511000000000001"/>
    <n v="1"/>
    <n v="1"/>
    <n v="1"/>
    <n v="1"/>
    <s v="SEPTIC"/>
    <n v="0"/>
    <n v="1"/>
    <n v="5100"/>
    <s v="YES"/>
    <n v="5100"/>
    <s v="129A-1-78"/>
    <s v="Public Water,Septic"/>
    <s v="SEPTIC"/>
    <s v="SEPTIC"/>
    <n v="5100"/>
    <m/>
    <m/>
    <n v="2"/>
    <n v="2"/>
    <n v="4"/>
    <n v="1960"/>
    <n v="2"/>
    <m/>
    <m/>
    <m/>
    <m/>
    <m/>
    <m/>
    <m/>
    <m/>
    <m/>
    <m/>
    <n v="2"/>
    <n v="9.2927999999999997"/>
    <n v="1"/>
    <s v="Mill Pond"/>
    <n v="20"/>
  </r>
  <r>
    <s v="115-15"/>
    <m/>
    <x v="0"/>
    <s v="4 DIVISION AVE"/>
    <n v="101"/>
    <s v="STILL CHRISTOPHER G"/>
    <s v="SC"/>
    <s v="ONE FAMILY"/>
    <s v="115//15//"/>
    <n v="0.40605000000000002"/>
    <n v="1"/>
    <n v="1"/>
    <n v="1"/>
    <n v="1"/>
    <s v="SEPTIC"/>
    <n v="0"/>
    <n v="1"/>
    <n v="7100"/>
    <s v="YES"/>
    <n v="7100"/>
    <s v="115-15"/>
    <s v="Public Water,Septic"/>
    <s v="SEPTIC"/>
    <s v="SEPTIC"/>
    <n v="7100"/>
    <m/>
    <m/>
    <n v="1"/>
    <n v="1"/>
    <n v="2"/>
    <n v="798"/>
    <n v="1"/>
    <m/>
    <m/>
    <m/>
    <m/>
    <m/>
    <m/>
    <m/>
    <m/>
    <m/>
    <m/>
    <n v="2"/>
    <n v="9.68"/>
    <n v="1"/>
    <s v="Agawam River"/>
    <n v="42"/>
  </r>
  <r>
    <s v="129B-5-1005"/>
    <m/>
    <x v="0"/>
    <s v="0 PINE LAKE DR"/>
    <n v="132"/>
    <s v="AGAPINE COMMUNITY ASSOC INC"/>
    <s v="R130"/>
    <s v="RES ACLNUD  MDL-00"/>
    <s v="129/B5/1005//"/>
    <n v="3.27E-2"/>
    <n v="0"/>
    <n v="0"/>
    <n v="0"/>
    <n v="0"/>
    <m/>
    <n v="0"/>
    <n v="0"/>
    <n v="0"/>
    <s v="YES"/>
    <n v="0"/>
    <s v="129B-5-1005"/>
    <m/>
    <m/>
    <m/>
    <n v="0"/>
    <m/>
    <m/>
    <n v="0"/>
    <n v="0"/>
    <n v="0"/>
    <n v="0"/>
    <n v="0"/>
    <m/>
    <m/>
    <m/>
    <m/>
    <m/>
    <m/>
    <m/>
    <m/>
    <m/>
    <m/>
    <n v="1"/>
    <n v="0"/>
    <n v="1"/>
    <s v="Mill Pond"/>
    <n v="20"/>
  </r>
  <r>
    <s v="129B-2-11"/>
    <m/>
    <x v="0"/>
    <s v="100 GLEN CHARLIE RD"/>
    <n v="101"/>
    <s v="WILLS ROBERT H"/>
    <s v="R130"/>
    <s v="ONE FAMILY"/>
    <s v="129/B2/11//"/>
    <n v="0.12042"/>
    <n v="1"/>
    <n v="1"/>
    <n v="1"/>
    <n v="1"/>
    <s v="SEPTIC"/>
    <n v="0"/>
    <n v="1"/>
    <n v="8200"/>
    <s v="YES"/>
    <n v="8200"/>
    <s v="129B-2-11"/>
    <s v="Public Water,Septic"/>
    <s v="SEPTIC"/>
    <s v="SEPTIC"/>
    <n v="8200"/>
    <m/>
    <m/>
    <n v="1"/>
    <n v="1"/>
    <n v="1"/>
    <n v="526"/>
    <n v="1"/>
    <m/>
    <m/>
    <m/>
    <m/>
    <m/>
    <m/>
    <m/>
    <m/>
    <m/>
    <m/>
    <n v="1"/>
    <n v="4.6463999999999999"/>
    <n v="1"/>
    <s v="Mill Pond"/>
    <n v="20"/>
  </r>
  <r>
    <s v="129A-1-123"/>
    <m/>
    <x v="0"/>
    <s v="73 AGAWAM LAKE SHORE DR"/>
    <n v="101"/>
    <s v="SHANNON BRENDON J"/>
    <s v="R130"/>
    <s v="ONE FAMILY"/>
    <s v="129/A1/123//"/>
    <n v="0.11747"/>
    <n v="1"/>
    <n v="1"/>
    <n v="1"/>
    <n v="1"/>
    <s v="SEPTIC"/>
    <n v="0"/>
    <n v="1"/>
    <n v="2900"/>
    <s v="YES"/>
    <n v="2900"/>
    <s v="129A-1-123"/>
    <s v="Public Water,Septic"/>
    <s v="SEPTIC"/>
    <s v="SEPTIC"/>
    <n v="2900"/>
    <m/>
    <m/>
    <n v="1"/>
    <n v="1"/>
    <n v="2"/>
    <n v="611"/>
    <n v="1.3"/>
    <m/>
    <m/>
    <m/>
    <m/>
    <m/>
    <m/>
    <m/>
    <m/>
    <m/>
    <m/>
    <n v="1"/>
    <n v="4.6463999999999999"/>
    <n v="1"/>
    <s v="Mill Pond"/>
    <n v="20"/>
  </r>
  <r>
    <s v="109A-1-1034"/>
    <m/>
    <x v="0"/>
    <s v="2518 CRAN HWY REAR"/>
    <n v="392"/>
    <s v="LOWE GAIL"/>
    <s v="SC"/>
    <s v="UNDEV LAND"/>
    <s v="109/A1/1034//"/>
    <n v="0.93047000000000002"/>
    <n v="0"/>
    <n v="0"/>
    <n v="0"/>
    <n v="0"/>
    <m/>
    <n v="0"/>
    <n v="0"/>
    <n v="0"/>
    <s v="YES"/>
    <n v="0"/>
    <s v="109A-1-1034"/>
    <m/>
    <m/>
    <m/>
    <n v="0"/>
    <m/>
    <m/>
    <n v="0"/>
    <n v="0"/>
    <n v="0"/>
    <n v="0"/>
    <n v="0"/>
    <m/>
    <m/>
    <m/>
    <m/>
    <m/>
    <m/>
    <m/>
    <m/>
    <m/>
    <m/>
    <n v="1"/>
    <n v="0"/>
    <n v="1"/>
    <s v="Rose Brook"/>
    <n v="41"/>
  </r>
  <r>
    <s v="110-1004"/>
    <m/>
    <x v="0"/>
    <s v="11 TIHONET RD"/>
    <n v="906"/>
    <s v="ROMAN CATHOLIC BISHOP"/>
    <s v="R60"/>
    <s v="CHURCH ETC  MDL-00"/>
    <s v="110//1004//"/>
    <n v="1.87643"/>
    <n v="0"/>
    <n v="0"/>
    <n v="0"/>
    <n v="0"/>
    <m/>
    <n v="0"/>
    <n v="2"/>
    <n v="17200"/>
    <s v="YES"/>
    <n v="0"/>
    <s v="110-1004"/>
    <s v="Public Water,Septic"/>
    <s v="SEPTIC"/>
    <m/>
    <n v="8600"/>
    <m/>
    <m/>
    <n v="0"/>
    <n v="0"/>
    <n v="0"/>
    <n v="0"/>
    <n v="0"/>
    <m/>
    <m/>
    <m/>
    <m/>
    <m/>
    <m/>
    <m/>
    <m/>
    <m/>
    <m/>
    <n v="1"/>
    <n v="0"/>
    <n v="1"/>
    <s v="Parker Mills Pond"/>
    <n v="40"/>
  </r>
  <r>
    <s v="129B-5-57"/>
    <m/>
    <x v="0"/>
    <s v="20 PINE LAKE DR"/>
    <n v="101"/>
    <s v="ROUSSEAU PAUL"/>
    <s v="R130"/>
    <s v="ONE FAMILY"/>
    <s v="129/B5/57//"/>
    <n v="0.11212"/>
    <n v="1"/>
    <n v="1"/>
    <n v="1"/>
    <n v="1"/>
    <s v="SEPTIC"/>
    <n v="0"/>
    <n v="1"/>
    <n v="2500"/>
    <s v="YES"/>
    <n v="2500"/>
    <s v="129B-5-57"/>
    <s v="Public Water,Gas,Septic"/>
    <s v="SEPTIC"/>
    <s v="SEPTIC"/>
    <n v="2500"/>
    <m/>
    <m/>
    <n v="1"/>
    <n v="1"/>
    <n v="2"/>
    <n v="660"/>
    <n v="1"/>
    <m/>
    <m/>
    <m/>
    <m/>
    <m/>
    <m/>
    <m/>
    <m/>
    <m/>
    <m/>
    <n v="1"/>
    <n v="4.6463999999999999"/>
    <n v="1"/>
    <s v="Mill Pond"/>
    <n v="20"/>
  </r>
  <r>
    <s v="129A-1-7"/>
    <m/>
    <x v="0"/>
    <s v="51 MAPLE SPRINGS RD"/>
    <n v="132"/>
    <s v="PONTE GARY P"/>
    <s v="R130"/>
    <s v="RES ACLNUD  MDL-00"/>
    <s v="129/A1/7//"/>
    <n v="0.23154"/>
    <n v="0"/>
    <n v="0"/>
    <n v="0"/>
    <n v="0"/>
    <m/>
    <n v="0"/>
    <n v="0"/>
    <n v="0"/>
    <s v="YES"/>
    <n v="0"/>
    <s v="129A-1-7"/>
    <m/>
    <m/>
    <m/>
    <n v="0"/>
    <m/>
    <m/>
    <n v="0"/>
    <n v="0"/>
    <n v="0"/>
    <n v="0"/>
    <n v="0"/>
    <m/>
    <m/>
    <m/>
    <m/>
    <m/>
    <m/>
    <m/>
    <m/>
    <m/>
    <m/>
    <n v="2"/>
    <n v="0"/>
    <n v="1"/>
    <s v="Mill Pond"/>
    <n v="20"/>
  </r>
  <r>
    <s v="110-1067"/>
    <m/>
    <x v="0"/>
    <s v="2648 CRAN HWY"/>
    <n v="31"/>
    <s v="DEMIRANDA MANUEL"/>
    <s v="SC"/>
    <s v="PRI COMM  MDL-96"/>
    <s v="110//1067//"/>
    <n v="0.67732999999999999"/>
    <n v="1"/>
    <n v="1"/>
    <n v="1"/>
    <n v="1"/>
    <s v="SEPTIC"/>
    <n v="0"/>
    <n v="1"/>
    <n v="14400"/>
    <s v="YES"/>
    <n v="14400"/>
    <s v="110-1067"/>
    <s v="All Public"/>
    <s v="SEWER"/>
    <s v="SEPTIC"/>
    <n v="14400"/>
    <m/>
    <m/>
    <n v="1"/>
    <n v="1"/>
    <n v="0"/>
    <n v="5880"/>
    <n v="1"/>
    <m/>
    <m/>
    <m/>
    <m/>
    <m/>
    <m/>
    <m/>
    <m/>
    <m/>
    <m/>
    <n v="1"/>
    <n v="9.68"/>
    <n v="1"/>
    <s v="Agawam River"/>
    <n v="42"/>
  </r>
  <r>
    <s v="129B-5-66"/>
    <m/>
    <x v="0"/>
    <s v="4 BENJAMIN ST"/>
    <n v="101"/>
    <s v="CAMANDONA TERESA A"/>
    <s v="R13"/>
    <s v="ONE FAMILY"/>
    <s v="129/B5/66//"/>
    <n v="9.9739999999999995E-2"/>
    <n v="1"/>
    <n v="1"/>
    <n v="1"/>
    <n v="1"/>
    <s v="SEPTIC"/>
    <n v="0"/>
    <n v="1"/>
    <n v="0"/>
    <s v="YES"/>
    <n v="0"/>
    <s v="129B-5-66"/>
    <s v="Public Water,Septic"/>
    <s v="SEPTIC"/>
    <s v="SEPTIC"/>
    <n v="0"/>
    <m/>
    <m/>
    <n v="1"/>
    <n v="1"/>
    <n v="2"/>
    <n v="576"/>
    <n v="1"/>
    <m/>
    <m/>
    <m/>
    <m/>
    <m/>
    <m/>
    <m/>
    <m/>
    <m/>
    <m/>
    <n v="1"/>
    <n v="4.6463999999999999"/>
    <n v="1"/>
    <s v="Mill Pond"/>
    <n v="20"/>
  </r>
  <r>
    <s v="129A-1-86"/>
    <m/>
    <x v="0"/>
    <s v="44 AGAWAM LAKE SHORE DR"/>
    <n v="101"/>
    <s v="GREEN JAYNE"/>
    <s v="R130"/>
    <s v="ONE FAMILY"/>
    <s v="129/A1/86//"/>
    <n v="0.12747"/>
    <n v="1"/>
    <n v="1"/>
    <n v="1"/>
    <n v="1"/>
    <s v="SEPTIC"/>
    <n v="0"/>
    <n v="1"/>
    <n v="7200"/>
    <s v="YES"/>
    <n v="7200"/>
    <s v="129A-1-86"/>
    <s v="Public Water,Septic"/>
    <s v="SEPTIC"/>
    <s v="SEPTIC"/>
    <n v="7200"/>
    <m/>
    <m/>
    <n v="1"/>
    <n v="1"/>
    <n v="3"/>
    <n v="988"/>
    <n v="1"/>
    <m/>
    <m/>
    <m/>
    <m/>
    <m/>
    <m/>
    <m/>
    <m/>
    <m/>
    <m/>
    <n v="1"/>
    <n v="4.6463999999999999"/>
    <n v="1"/>
    <s v="Mill Pond"/>
    <n v="20"/>
  </r>
  <r>
    <s v="110-1066"/>
    <m/>
    <x v="0"/>
    <s v="2644 CRAN HWY"/>
    <n v="391"/>
    <s v="GLEASON ROBERT CHRISTOPHER"/>
    <s v="SC"/>
    <s v="POT DEVEL"/>
    <s v="110//1066//"/>
    <n v="1.17289"/>
    <n v="0"/>
    <n v="0"/>
    <n v="0"/>
    <n v="0"/>
    <m/>
    <n v="0"/>
    <n v="0"/>
    <n v="0"/>
    <s v="YES"/>
    <n v="0"/>
    <s v="110-1066"/>
    <s v="All Public"/>
    <s v="SEWER"/>
    <m/>
    <n v="0"/>
    <m/>
    <m/>
    <n v="0"/>
    <n v="0"/>
    <n v="0"/>
    <n v="0"/>
    <n v="0"/>
    <m/>
    <m/>
    <m/>
    <m/>
    <m/>
    <m/>
    <m/>
    <m/>
    <m/>
    <m/>
    <n v="1"/>
    <n v="0"/>
    <n v="1"/>
    <s v="Agawam River"/>
    <n v="42"/>
  </r>
  <r>
    <s v="115-17"/>
    <m/>
    <x v="0"/>
    <s v="16 SPRUCE ST"/>
    <n v="101"/>
    <s v="JOHNSON GREGORY T"/>
    <s v="SC"/>
    <s v="ONE FAMILY"/>
    <s v="115//17//"/>
    <n v="0.28123999999999999"/>
    <n v="1"/>
    <n v="1"/>
    <n v="1"/>
    <n v="1"/>
    <s v="SEPTIC"/>
    <n v="0"/>
    <n v="1"/>
    <n v="8700"/>
    <s v="NO_W1"/>
    <n v="8700"/>
    <s v="115-17"/>
    <s v="Septic"/>
    <s v="SEPTIC"/>
    <s v="SEPTIC"/>
    <n v="8700"/>
    <m/>
    <m/>
    <n v="1"/>
    <n v="1"/>
    <n v="3"/>
    <n v="1044"/>
    <n v="1"/>
    <m/>
    <m/>
    <m/>
    <m/>
    <m/>
    <m/>
    <m/>
    <m/>
    <m/>
    <m/>
    <n v="2"/>
    <n v="9.68"/>
    <n v="1"/>
    <s v="Agawam River"/>
    <n v="42"/>
  </r>
  <r>
    <s v="110-2"/>
    <m/>
    <x v="0"/>
    <s v="2640 CRAN HWY"/>
    <n v="322"/>
    <s v="HOBBS WILLILAM C"/>
    <s v="SC"/>
    <s v="STORE/SHOP  MDL-94"/>
    <s v="110//2//"/>
    <n v="1.1223099999999999"/>
    <n v="1"/>
    <n v="1"/>
    <n v="1"/>
    <n v="1"/>
    <s v="SEPTIC"/>
    <n v="0"/>
    <n v="1"/>
    <n v="19900"/>
    <s v="YES"/>
    <n v="19900"/>
    <s v="110-2"/>
    <s v="All Public"/>
    <s v="SEWER"/>
    <s v="SEPTIC"/>
    <n v="19900"/>
    <m/>
    <m/>
    <n v="1"/>
    <n v="1"/>
    <n v="0"/>
    <n v="408"/>
    <n v="1"/>
    <m/>
    <m/>
    <m/>
    <m/>
    <m/>
    <m/>
    <m/>
    <m/>
    <m/>
    <m/>
    <n v="1"/>
    <n v="9.68"/>
    <n v="1"/>
    <s v="Agawam River"/>
    <n v="42"/>
  </r>
  <r>
    <s v="110-1"/>
    <m/>
    <x v="0"/>
    <s v="6 MATTOS AVE"/>
    <n v="101"/>
    <s v="ANDREWS DENISE M"/>
    <s v="SC"/>
    <s v="ONE FAMILY"/>
    <s v="110//1//"/>
    <n v="0.71787000000000001"/>
    <n v="1"/>
    <n v="1"/>
    <n v="1"/>
    <n v="1"/>
    <s v="SEPTIC"/>
    <n v="0"/>
    <n v="1"/>
    <n v="15000"/>
    <s v="YES"/>
    <n v="15000"/>
    <s v="110-1"/>
    <s v="Public Water,Septic"/>
    <s v="SEPTIC"/>
    <s v="SEPTIC"/>
    <n v="15000"/>
    <m/>
    <m/>
    <n v="1"/>
    <n v="1"/>
    <n v="3"/>
    <n v="2015"/>
    <n v="1.9"/>
    <m/>
    <m/>
    <m/>
    <m/>
    <m/>
    <m/>
    <m/>
    <m/>
    <m/>
    <m/>
    <n v="1"/>
    <n v="9.68"/>
    <n v="1"/>
    <s v="Agawam River"/>
    <n v="42"/>
  </r>
  <r>
    <s v="84-19"/>
    <m/>
    <x v="0"/>
    <s v="7 MAUD PALMER DR"/>
    <n v="101"/>
    <s v="ANDERSON BARBARA E"/>
    <s v="MR30"/>
    <s v="ONE FAMILY"/>
    <s v="84//19//"/>
    <n v="0.60109000000000001"/>
    <n v="1"/>
    <n v="1"/>
    <n v="1"/>
    <n v="1"/>
    <s v="SEPTIC"/>
    <n v="0"/>
    <n v="1"/>
    <n v="9100"/>
    <s v="YES"/>
    <n v="9100"/>
    <s v="84-19"/>
    <m/>
    <m/>
    <s v="SEPTIC"/>
    <n v="9100"/>
    <m/>
    <m/>
    <n v="1"/>
    <n v="1"/>
    <n v="3"/>
    <n v="1924"/>
    <n v="1"/>
    <m/>
    <m/>
    <m/>
    <m/>
    <m/>
    <m/>
    <m/>
    <m/>
    <m/>
    <m/>
    <n v="1"/>
    <n v="9.68"/>
    <n v="1"/>
    <s v="Broad Marsh River"/>
    <n v="43"/>
  </r>
  <r>
    <s v="110-1059"/>
    <m/>
    <x v="0"/>
    <s v="2632 CRAN HWY"/>
    <n v="330"/>
    <s v="TWENTY-SIX TWENTY-EIGHT"/>
    <s v="SC"/>
    <s v="AUTO V S&amp;S  MDL-96"/>
    <s v="110//1059//"/>
    <n v="2.72824"/>
    <n v="1"/>
    <n v="1"/>
    <n v="1"/>
    <n v="1"/>
    <s v="SEPTIC"/>
    <n v="0"/>
    <n v="1"/>
    <n v="50200"/>
    <s v="YES"/>
    <n v="50200"/>
    <s v="110-1059"/>
    <s v="All Public"/>
    <s v="SEWER"/>
    <s v="SEPTIC"/>
    <n v="50200"/>
    <m/>
    <m/>
    <n v="1"/>
    <n v="1"/>
    <n v="0"/>
    <n v="21056"/>
    <n v="1"/>
    <m/>
    <m/>
    <m/>
    <m/>
    <m/>
    <m/>
    <m/>
    <m/>
    <m/>
    <m/>
    <n v="1"/>
    <n v="9.68"/>
    <n v="1"/>
    <s v="Agawam River"/>
    <n v="42"/>
  </r>
  <r>
    <s v="LAND_NOPARC"/>
    <m/>
    <x v="0"/>
    <m/>
    <n v="0"/>
    <m/>
    <m/>
    <m/>
    <m/>
    <n v="7.3940000000000006E-2"/>
    <n v="0"/>
    <n v="0"/>
    <n v="0"/>
    <n v="0"/>
    <m/>
    <n v="0"/>
    <n v="0"/>
    <n v="0"/>
    <s v="NO"/>
    <n v="0"/>
    <m/>
    <m/>
    <m/>
    <m/>
    <n v="0"/>
    <m/>
    <m/>
    <n v="0"/>
    <n v="0"/>
    <n v="0"/>
    <n v="0"/>
    <n v="0"/>
    <m/>
    <m/>
    <m/>
    <m/>
    <m/>
    <m/>
    <m/>
    <m/>
    <m/>
    <m/>
    <n v="0"/>
    <n v="0"/>
    <n v="1"/>
    <s v="Mill Pond"/>
    <n v="20"/>
  </r>
  <r>
    <s v="129B-5-58A"/>
    <m/>
    <x v="0"/>
    <s v="0 PINE LAKE DR"/>
    <n v="132"/>
    <s v="JORDAN MARIE C LIFE ESTATE"/>
    <s v="R130"/>
    <s v="RES ACLNUD  MDL-00"/>
    <s v="129/B5/58/A/"/>
    <n v="6.3289999999999999E-2"/>
    <n v="0"/>
    <n v="0"/>
    <n v="0"/>
    <n v="0"/>
    <m/>
    <n v="0"/>
    <n v="0"/>
    <n v="0"/>
    <s v="YES"/>
    <n v="0"/>
    <s v="129B-5-58A"/>
    <m/>
    <m/>
    <m/>
    <n v="0"/>
    <m/>
    <m/>
    <n v="0"/>
    <n v="0"/>
    <n v="0"/>
    <n v="0"/>
    <n v="0"/>
    <m/>
    <m/>
    <m/>
    <m/>
    <m/>
    <m/>
    <m/>
    <m/>
    <m/>
    <m/>
    <n v="1"/>
    <n v="0"/>
    <n v="1"/>
    <s v="Mill Pond"/>
    <n v="20"/>
  </r>
  <r>
    <s v="129A-1-9"/>
    <m/>
    <x v="0"/>
    <s v="55 MAPLE SPRINGS RD"/>
    <n v="132"/>
    <s v="ELKALLASSI NAZIH TRUSTEE"/>
    <s v="R130"/>
    <s v="RES ACLNUD  MDL-00"/>
    <s v="129/A1/9//"/>
    <n v="0.10511"/>
    <n v="0"/>
    <n v="0"/>
    <n v="0"/>
    <n v="0"/>
    <m/>
    <n v="0"/>
    <n v="0"/>
    <n v="0"/>
    <s v="YES"/>
    <n v="0"/>
    <s v="129A-1-9"/>
    <m/>
    <m/>
    <m/>
    <n v="0"/>
    <m/>
    <m/>
    <n v="0"/>
    <n v="0"/>
    <n v="0"/>
    <n v="0"/>
    <n v="0"/>
    <m/>
    <m/>
    <m/>
    <m/>
    <m/>
    <m/>
    <m/>
    <m/>
    <m/>
    <m/>
    <n v="1"/>
    <n v="0"/>
    <n v="1"/>
    <s v="Mill Pond"/>
    <n v="20"/>
  </r>
  <r>
    <s v="115-18B"/>
    <m/>
    <x v="0"/>
    <s v="18 SPRUCE ST"/>
    <n v="101"/>
    <s v="SEQUEIRA PAMELA A"/>
    <s v="SC"/>
    <s v="ONE FAMILY"/>
    <s v="115//18/B/"/>
    <n v="0.29594999999999999"/>
    <n v="1"/>
    <n v="1"/>
    <n v="1"/>
    <n v="1"/>
    <s v="SEPTIC"/>
    <n v="0"/>
    <n v="1"/>
    <n v="9500"/>
    <s v="YES"/>
    <n v="9500"/>
    <s v="115-18B"/>
    <s v="Public Water,Septic"/>
    <s v="SEPTIC"/>
    <s v="SEPTIC"/>
    <n v="9500"/>
    <m/>
    <m/>
    <n v="1"/>
    <n v="1"/>
    <n v="4"/>
    <n v="1296"/>
    <n v="1.5"/>
    <m/>
    <m/>
    <m/>
    <m/>
    <m/>
    <m/>
    <m/>
    <m/>
    <m/>
    <m/>
    <n v="1"/>
    <n v="9.68"/>
    <n v="1"/>
    <s v="Agawam River"/>
    <n v="42"/>
  </r>
  <r>
    <s v="129A-1-34"/>
    <m/>
    <x v="0"/>
    <s v="16 REGENT AVE"/>
    <n v="101"/>
    <s v="PEIRCE JOHN F"/>
    <s v="R130"/>
    <s v="ONE FAMILY"/>
    <s v="129/A1/34//"/>
    <n v="0.22139"/>
    <n v="1"/>
    <n v="1"/>
    <n v="1"/>
    <n v="1"/>
    <s v="SEPTIC"/>
    <n v="0"/>
    <n v="1"/>
    <n v="4200"/>
    <s v="YES"/>
    <n v="4200"/>
    <s v="129A-1-34"/>
    <s v="Public Water,Septic"/>
    <s v="SEPTIC"/>
    <s v="SEPTIC"/>
    <n v="4200"/>
    <m/>
    <m/>
    <n v="1"/>
    <n v="1"/>
    <n v="3"/>
    <n v="1337"/>
    <n v="1"/>
    <m/>
    <m/>
    <m/>
    <m/>
    <m/>
    <m/>
    <m/>
    <m/>
    <m/>
    <m/>
    <n v="2"/>
    <n v="4.6463999999999999"/>
    <n v="1"/>
    <s v="Mill Pond"/>
    <n v="20"/>
  </r>
  <r>
    <s v="129B-5-67"/>
    <m/>
    <x v="0"/>
    <s v="2 BENJAMIN ST"/>
    <n v="101"/>
    <s v="GAUDETTE LEON F JR"/>
    <s v="R130"/>
    <s v="ONE FAMILY"/>
    <s v="129/B5/67//"/>
    <n v="0.11788999999999999"/>
    <n v="1"/>
    <n v="1"/>
    <n v="1"/>
    <n v="1"/>
    <s v="SEPTIC"/>
    <n v="0"/>
    <n v="1"/>
    <n v="9000"/>
    <s v="YES"/>
    <n v="9000"/>
    <s v="129B-5-67"/>
    <s v="Public Water,Septic"/>
    <s v="SEPTIC"/>
    <s v="SEPTIC"/>
    <n v="9000"/>
    <m/>
    <m/>
    <n v="1"/>
    <n v="1"/>
    <n v="2"/>
    <n v="1010"/>
    <n v="2"/>
    <m/>
    <m/>
    <m/>
    <m/>
    <m/>
    <m/>
    <m/>
    <m/>
    <m/>
    <m/>
    <n v="1"/>
    <n v="4.6463999999999999"/>
    <n v="1"/>
    <s v="Mill Pond"/>
    <n v="20"/>
  </r>
  <r>
    <s v="129B-2-12"/>
    <m/>
    <x v="0"/>
    <s v="102 GLEN CHARLIE RD"/>
    <n v="101"/>
    <s v="BUDRESKI ANNE"/>
    <s v="R130"/>
    <s v="ONE FAMILY"/>
    <s v="129/B2/12//"/>
    <n v="0.14599000000000001"/>
    <n v="1"/>
    <n v="1"/>
    <n v="1"/>
    <n v="1"/>
    <s v="SEPTIC"/>
    <n v="0"/>
    <n v="1"/>
    <n v="10000"/>
    <s v="YES"/>
    <n v="10000"/>
    <s v="129B-2-12"/>
    <s v="Public Water,Gas,Septic"/>
    <s v="SEPTIC"/>
    <s v="SEPTIC"/>
    <n v="10000"/>
    <m/>
    <m/>
    <n v="1"/>
    <n v="1"/>
    <n v="2"/>
    <n v="512"/>
    <n v="1"/>
    <m/>
    <m/>
    <m/>
    <m/>
    <m/>
    <m/>
    <m/>
    <m/>
    <m/>
    <m/>
    <n v="1"/>
    <n v="4.6463999999999999"/>
    <n v="1"/>
    <s v="Mill Pond"/>
    <n v="20"/>
  </r>
  <r>
    <s v="129A-1-124"/>
    <m/>
    <x v="0"/>
    <s v="75 AGAWAM LAKE SHORE DR"/>
    <n v="101"/>
    <s v="LEWIS GUY R &amp; JAMES F"/>
    <s v="R130"/>
    <s v="ONE FAMILY"/>
    <s v="129/A1/124//"/>
    <n v="0.12118"/>
    <n v="1"/>
    <n v="1"/>
    <n v="1"/>
    <n v="1"/>
    <s v="SEPTIC"/>
    <n v="0"/>
    <n v="1"/>
    <n v="200"/>
    <s v="YES"/>
    <n v="200"/>
    <s v="129A-1-124"/>
    <s v="Public Water,Septic"/>
    <s v="SEPTIC"/>
    <s v="SEPTIC"/>
    <n v="200"/>
    <m/>
    <m/>
    <n v="1"/>
    <n v="1"/>
    <n v="2"/>
    <n v="720"/>
    <n v="1"/>
    <m/>
    <m/>
    <m/>
    <m/>
    <m/>
    <m/>
    <m/>
    <m/>
    <m/>
    <m/>
    <n v="1"/>
    <n v="4.6463999999999999"/>
    <n v="1"/>
    <s v="Mill Pond"/>
    <n v="20"/>
  </r>
  <r>
    <s v="129B-5-44"/>
    <m/>
    <x v="0"/>
    <s v="79 GLEN CHARLIE RD"/>
    <n v="101"/>
    <s v="SMIRVOV WILLIAM J"/>
    <s v="R130"/>
    <s v="ONE FAMILY"/>
    <s v="129/B5/44//"/>
    <n v="0.12809999999999999"/>
    <n v="1"/>
    <n v="1"/>
    <n v="1"/>
    <n v="1"/>
    <s v="SEPTIC"/>
    <n v="0"/>
    <n v="1"/>
    <n v="3300"/>
    <s v="YES"/>
    <n v="3300"/>
    <s v="129B-5-44"/>
    <s v="Public Water,Septic"/>
    <s v="SEPTIC"/>
    <s v="SEPTIC"/>
    <n v="3300"/>
    <m/>
    <m/>
    <n v="1"/>
    <n v="1"/>
    <n v="2"/>
    <n v="587"/>
    <n v="1"/>
    <m/>
    <m/>
    <m/>
    <m/>
    <m/>
    <m/>
    <m/>
    <m/>
    <m/>
    <m/>
    <n v="1"/>
    <n v="4.6463999999999999"/>
    <n v="1"/>
    <s v="Mill Pond"/>
    <n v="20"/>
  </r>
  <r>
    <s v="129B-5-57"/>
    <m/>
    <x v="0"/>
    <s v="20 PINE LAKE DR"/>
    <n v="101"/>
    <s v="ROUSSEAU PAUL"/>
    <s v="R130"/>
    <s v="ONE FAMILY"/>
    <s v="129/B5/57//"/>
    <n v="5.969E-2"/>
    <n v="1"/>
    <n v="1"/>
    <n v="1"/>
    <n v="1"/>
    <s v="SEPTIC"/>
    <n v="0"/>
    <n v="1"/>
    <n v="2500"/>
    <s v="YES"/>
    <n v="2500"/>
    <s v="129B-5-57"/>
    <s v="Public Water,Gas,Septic"/>
    <s v="SEPTIC"/>
    <s v="SEPTIC"/>
    <n v="2500"/>
    <m/>
    <m/>
    <n v="1"/>
    <n v="1"/>
    <n v="2"/>
    <n v="660"/>
    <n v="1"/>
    <m/>
    <m/>
    <m/>
    <m/>
    <m/>
    <m/>
    <m/>
    <m/>
    <m/>
    <m/>
    <n v="1"/>
    <n v="4.6463999999999999"/>
    <n v="1"/>
    <s v="Mill Pond"/>
    <n v="20"/>
  </r>
  <r>
    <s v="129A-1-10"/>
    <m/>
    <x v="0"/>
    <s v="57 MAPLE SPRINGS RD"/>
    <n v="101"/>
    <s v="EL-CHALFOUN ELIE"/>
    <s v="R130"/>
    <s v="ONE FAMILY"/>
    <s v="129/A1/10//"/>
    <n v="0.10764"/>
    <n v="1"/>
    <n v="1"/>
    <n v="1"/>
    <n v="1"/>
    <s v="SEPTIC"/>
    <n v="0"/>
    <n v="1"/>
    <n v="0"/>
    <s v="YES"/>
    <n v="0"/>
    <s v="129A-1-10"/>
    <s v="Public Water,Septic"/>
    <s v="SEPTIC"/>
    <s v="SEPTIC"/>
    <n v="0"/>
    <m/>
    <m/>
    <n v="1"/>
    <n v="1"/>
    <n v="4"/>
    <n v="1552"/>
    <n v="2"/>
    <m/>
    <m/>
    <m/>
    <m/>
    <m/>
    <m/>
    <m/>
    <m/>
    <m/>
    <m/>
    <n v="1"/>
    <n v="4.6463999999999999"/>
    <n v="1"/>
    <s v="Mill Pond"/>
    <n v="20"/>
  </r>
  <r>
    <s v="129B-5-16"/>
    <m/>
    <x v="0"/>
    <s v="31 PINE LAKE DR"/>
    <n v="101"/>
    <s v="SILVEIRA JOSEPH G JR"/>
    <s v="R130"/>
    <s v="ONE FAMILY"/>
    <s v="129/B5/16//"/>
    <n v="0.24443999999999999"/>
    <n v="1"/>
    <n v="1"/>
    <n v="1"/>
    <n v="1"/>
    <s v="SEPTIC"/>
    <n v="0"/>
    <n v="1"/>
    <n v="800"/>
    <s v="NO_W1"/>
    <n v="800"/>
    <s v="129B-5-16"/>
    <s v="Public Water,Septic"/>
    <s v="SEPTIC"/>
    <s v="SEPTIC"/>
    <n v="800"/>
    <m/>
    <m/>
    <n v="1"/>
    <n v="1"/>
    <n v="1"/>
    <n v="1296"/>
    <n v="1"/>
    <m/>
    <m/>
    <m/>
    <m/>
    <m/>
    <m/>
    <m/>
    <m/>
    <m/>
    <m/>
    <n v="3"/>
    <n v="4.6463999999999999"/>
    <n v="1"/>
    <s v="Mill Pond"/>
    <n v="20"/>
  </r>
  <r>
    <s v="115-28"/>
    <m/>
    <x v="0"/>
    <s v="1 SPRUCE ST"/>
    <n v="101"/>
    <s v="SEWALL MICHAEL J"/>
    <s v="SC"/>
    <s v="ONE FAMILY"/>
    <s v="115//28//"/>
    <n v="0.34754000000000002"/>
    <n v="1"/>
    <n v="1"/>
    <n v="1"/>
    <n v="1"/>
    <s v="SEPTIC"/>
    <n v="0"/>
    <n v="1"/>
    <n v="25300"/>
    <s v="YES"/>
    <n v="25300"/>
    <s v="115-28"/>
    <s v="Public Water,Septic"/>
    <s v="SEPTIC"/>
    <s v="SEPTIC"/>
    <n v="25300"/>
    <m/>
    <m/>
    <n v="1"/>
    <n v="1"/>
    <n v="3"/>
    <n v="1360"/>
    <n v="2"/>
    <m/>
    <m/>
    <m/>
    <m/>
    <m/>
    <m/>
    <m/>
    <m/>
    <m/>
    <m/>
    <n v="1"/>
    <n v="9.68"/>
    <n v="1"/>
    <s v="Agawam River"/>
    <n v="42"/>
  </r>
  <r>
    <s v="110-1054"/>
    <m/>
    <x v="0"/>
    <s v="3 CABRAL WAY"/>
    <n v="101"/>
    <s v="GISCOMBE SHEILA A"/>
    <s v="SC"/>
    <s v="ONE FAMILY"/>
    <s v="110//1054//"/>
    <n v="0.41921000000000003"/>
    <n v="0"/>
    <n v="1"/>
    <n v="0"/>
    <n v="1"/>
    <m/>
    <n v="0"/>
    <n v="1"/>
    <n v="8900"/>
    <s v="YES"/>
    <n v="8900"/>
    <s v="110-1054"/>
    <s v="Public Water,Septic"/>
    <s v="SEPTIC"/>
    <s v="SEPTIC"/>
    <n v="8900"/>
    <m/>
    <m/>
    <n v="0"/>
    <n v="1"/>
    <n v="2"/>
    <n v="762"/>
    <n v="1.5"/>
    <m/>
    <m/>
    <m/>
    <m/>
    <m/>
    <m/>
    <m/>
    <m/>
    <m/>
    <m/>
    <n v="1"/>
    <n v="0"/>
    <n v="1"/>
    <s v="Agawam River"/>
    <n v="42"/>
  </r>
  <r>
    <s v="110-1034"/>
    <m/>
    <x v="0"/>
    <s v="0 CRAN HWY"/>
    <n v="427"/>
    <s v="COLONIAL GAS COMPANY"/>
    <s v="SC"/>
    <s v="GAS STG  MDL-96"/>
    <s v="110//1034//"/>
    <n v="5.9548800000000002"/>
    <n v="1"/>
    <n v="1"/>
    <n v="1"/>
    <n v="1"/>
    <s v="SEPTIC"/>
    <n v="0"/>
    <n v="0"/>
    <n v="0"/>
    <s v="YES"/>
    <n v="0"/>
    <s v="110-1034"/>
    <s v="All Public"/>
    <s v="SEWER"/>
    <s v="SEPTIC"/>
    <n v="0"/>
    <m/>
    <m/>
    <n v="1"/>
    <n v="1"/>
    <n v="0"/>
    <n v="800"/>
    <n v="1"/>
    <m/>
    <m/>
    <m/>
    <m/>
    <m/>
    <m/>
    <m/>
    <m/>
    <m/>
    <m/>
    <n v="1"/>
    <n v="9.68"/>
    <n v="1"/>
    <s v="Agawam River"/>
    <n v="42"/>
  </r>
  <r>
    <s v="129A-1-11"/>
    <m/>
    <x v="0"/>
    <s v="59 MAPLE SPRINGS RD"/>
    <n v="101"/>
    <s v="MALLARD RONALD L TRUSTEE THE"/>
    <s v="R130"/>
    <s v="ONE FAMILY"/>
    <s v="129/A1/11//"/>
    <n v="0.10896"/>
    <n v="1"/>
    <n v="1"/>
    <n v="1"/>
    <n v="1"/>
    <s v="SEPTIC"/>
    <n v="0"/>
    <n v="1"/>
    <n v="0"/>
    <s v="YES"/>
    <n v="0"/>
    <s v="129A-1-11"/>
    <s v="Public Water,Septic"/>
    <s v="SEPTIC"/>
    <s v="SEPTIC"/>
    <n v="0"/>
    <m/>
    <m/>
    <n v="1"/>
    <n v="1"/>
    <n v="2"/>
    <n v="496"/>
    <n v="1"/>
    <m/>
    <m/>
    <m/>
    <m/>
    <m/>
    <m/>
    <m/>
    <m/>
    <m/>
    <m/>
    <n v="1"/>
    <n v="4.6463999999999999"/>
    <n v="1"/>
    <s v="Mill Pond"/>
    <n v="20"/>
  </r>
  <r>
    <s v="115-1021"/>
    <m/>
    <x v="0"/>
    <s v="0 ROUTE 25"/>
    <n v="393"/>
    <s v="ASHLEY JAMES E"/>
    <s v="MR30"/>
    <s v="AH-NOT 61A"/>
    <s v="115//1021//"/>
    <n v="6.2113800000000001"/>
    <n v="0"/>
    <n v="0"/>
    <n v="0"/>
    <n v="0"/>
    <m/>
    <n v="0"/>
    <n v="0"/>
    <n v="0"/>
    <s v="YES"/>
    <n v="0"/>
    <s v="115-1021"/>
    <m/>
    <m/>
    <m/>
    <n v="0"/>
    <m/>
    <m/>
    <n v="0"/>
    <n v="0"/>
    <n v="0"/>
    <n v="0"/>
    <n v="0"/>
    <m/>
    <m/>
    <m/>
    <m/>
    <m/>
    <m/>
    <m/>
    <m/>
    <m/>
    <m/>
    <n v="1"/>
    <n v="0"/>
    <n v="1"/>
    <s v="Agawam River"/>
    <n v="42"/>
  </r>
  <r>
    <s v="129B-5-59"/>
    <m/>
    <x v="0"/>
    <s v="24 PINE LAKE DR"/>
    <n v="101"/>
    <s v="JORDAN MARIE C LIFE ESTATE"/>
    <s v="R130"/>
    <s v="ONE FAMILY"/>
    <s v="129/B5/59//"/>
    <n v="0.11591"/>
    <n v="1"/>
    <n v="1"/>
    <n v="1"/>
    <n v="1"/>
    <s v="SEPTIC"/>
    <n v="0"/>
    <n v="1"/>
    <n v="400"/>
    <s v="YES"/>
    <n v="400"/>
    <s v="129B-5-59"/>
    <s v="Public Water,Septic"/>
    <s v="SEPTIC"/>
    <s v="SEPTIC"/>
    <n v="400"/>
    <m/>
    <m/>
    <n v="1"/>
    <n v="1"/>
    <n v="2"/>
    <n v="640"/>
    <n v="1"/>
    <m/>
    <m/>
    <m/>
    <m/>
    <m/>
    <m/>
    <m/>
    <m/>
    <m/>
    <m/>
    <n v="1"/>
    <n v="4.6463999999999999"/>
    <n v="1"/>
    <s v="Mill Pond"/>
    <n v="20"/>
  </r>
  <r>
    <s v="129A-1-87"/>
    <m/>
    <x v="0"/>
    <s v="46 AGAWAM LAKE SHORE DR"/>
    <n v="101"/>
    <s v="DEKKERS ROEL"/>
    <s v="R130"/>
    <s v="ONE FAMILY"/>
    <s v="129/A1/87//"/>
    <n v="0.35693000000000003"/>
    <n v="1"/>
    <n v="1"/>
    <n v="1"/>
    <n v="1"/>
    <s v="SEPTIC"/>
    <n v="0"/>
    <n v="1"/>
    <n v="1800"/>
    <s v="NO_W1"/>
    <n v="1800"/>
    <s v="129A-1-87"/>
    <s v="Public Water,Septic"/>
    <s v="SEPTIC"/>
    <s v="SEPTIC"/>
    <n v="1800"/>
    <m/>
    <m/>
    <n v="1"/>
    <n v="1"/>
    <n v="2"/>
    <n v="1108"/>
    <n v="1"/>
    <m/>
    <m/>
    <m/>
    <m/>
    <m/>
    <m/>
    <m/>
    <m/>
    <m/>
    <m/>
    <n v="3"/>
    <n v="4.6463999999999999"/>
    <n v="1"/>
    <s v="Mill Pond"/>
    <n v="20"/>
  </r>
  <r>
    <s v="115-26A"/>
    <m/>
    <x v="0"/>
    <s v="3 SPRUCE ST"/>
    <n v="101"/>
    <s v="PRADA GLENN A"/>
    <s v="SC"/>
    <s v="ONE FAMILY"/>
    <s v="115//26/A/"/>
    <n v="0.64520999999999995"/>
    <n v="1"/>
    <n v="1"/>
    <n v="1"/>
    <n v="1"/>
    <s v="SEPTIC"/>
    <n v="0"/>
    <n v="1"/>
    <n v="2800"/>
    <s v="NO_W1"/>
    <n v="2800"/>
    <s v="115-26A"/>
    <s v="Public Water,Septic"/>
    <s v="SEPTIC"/>
    <s v="SEPTIC"/>
    <n v="2800"/>
    <m/>
    <m/>
    <n v="1"/>
    <n v="1"/>
    <n v="3"/>
    <n v="1120"/>
    <n v="1"/>
    <m/>
    <m/>
    <m/>
    <m/>
    <m/>
    <m/>
    <m/>
    <m/>
    <m/>
    <m/>
    <n v="3"/>
    <n v="9.68"/>
    <n v="1"/>
    <s v="Agawam River"/>
    <n v="42"/>
  </r>
  <r>
    <s v="129A-1-125"/>
    <m/>
    <x v="0"/>
    <s v="77 AGAWAM LAKE SHORE DR"/>
    <n v="101"/>
    <s v="CARLSON BRUCE W"/>
    <s v="R130"/>
    <s v="ONE FAMILY"/>
    <s v="129/A1/125//"/>
    <n v="0.12441000000000001"/>
    <n v="1"/>
    <n v="1"/>
    <n v="1"/>
    <n v="1"/>
    <s v="SEPTIC"/>
    <n v="0"/>
    <n v="1"/>
    <n v="800"/>
    <s v="YES"/>
    <n v="800"/>
    <s v="129A-1-125"/>
    <s v="Public Water,Septic"/>
    <s v="SEPTIC"/>
    <s v="SEPTIC"/>
    <n v="800"/>
    <m/>
    <m/>
    <n v="1"/>
    <n v="1"/>
    <n v="1"/>
    <n v="1040"/>
    <n v="2"/>
    <m/>
    <m/>
    <m/>
    <m/>
    <m/>
    <m/>
    <m/>
    <m/>
    <m/>
    <m/>
    <n v="1"/>
    <n v="4.6463999999999999"/>
    <n v="1"/>
    <s v="Mill Pond"/>
    <n v="20"/>
  </r>
  <r>
    <s v="129A-1-36"/>
    <m/>
    <x v="0"/>
    <s v="24 REGENT AVE"/>
    <n v="101"/>
    <s v="SMILEY MARIA J"/>
    <s v="R130"/>
    <s v="ONE FAMILY"/>
    <s v="129/A1/36//"/>
    <n v="0.21571000000000001"/>
    <n v="1"/>
    <n v="1"/>
    <n v="1"/>
    <n v="1"/>
    <s v="SEPTIC"/>
    <n v="0"/>
    <n v="0"/>
    <n v="0"/>
    <s v="YES"/>
    <n v="0"/>
    <s v="129A-1-36"/>
    <s v="Public Water,Septic"/>
    <s v="SEPTIC"/>
    <s v="SEPTIC"/>
    <n v="0"/>
    <m/>
    <m/>
    <n v="1"/>
    <n v="1"/>
    <n v="4"/>
    <n v="1854"/>
    <n v="1"/>
    <m/>
    <m/>
    <m/>
    <m/>
    <m/>
    <m/>
    <m/>
    <m/>
    <m/>
    <m/>
    <n v="2"/>
    <n v="4.6463999999999999"/>
    <n v="1"/>
    <s v="Mill Pond"/>
    <n v="20"/>
  </r>
  <r>
    <s v="110-1006"/>
    <m/>
    <x v="0"/>
    <s v="0 TIHONET RD  OFF"/>
    <n v="393"/>
    <s v="MCDUFFY ROBERT M"/>
    <s v="R60"/>
    <s v="AH-NOT 61A"/>
    <s v="110//1006//"/>
    <n v="3.9575"/>
    <n v="0"/>
    <n v="0"/>
    <n v="0"/>
    <n v="0"/>
    <m/>
    <n v="0"/>
    <n v="0"/>
    <n v="0"/>
    <s v="YES"/>
    <n v="0"/>
    <s v="110-1006"/>
    <s v="Public Water,Septic"/>
    <s v="SEPTIC"/>
    <m/>
    <n v="0"/>
    <m/>
    <m/>
    <n v="0"/>
    <n v="0"/>
    <n v="0"/>
    <n v="0"/>
    <n v="0"/>
    <m/>
    <m/>
    <m/>
    <m/>
    <m/>
    <m/>
    <m/>
    <m/>
    <m/>
    <m/>
    <n v="1"/>
    <n v="0"/>
    <n v="1"/>
    <s v="Parker Mills Pond"/>
    <n v="40"/>
  </r>
  <r>
    <s v="129B-2-13"/>
    <m/>
    <x v="0"/>
    <s v="104 GLEN CHARLIE RD"/>
    <n v="101"/>
    <s v="SILVA T MARLENE"/>
    <s v="R130"/>
    <s v="ONE FAMILY"/>
    <s v="129/B2/13//"/>
    <n v="0.18648999999999999"/>
    <n v="1"/>
    <n v="1"/>
    <n v="1"/>
    <n v="1"/>
    <s v="SEPTIC"/>
    <n v="0"/>
    <n v="1"/>
    <n v="4900"/>
    <s v="YES"/>
    <n v="4900"/>
    <s v="129B-2-13"/>
    <s v="Public Water,Gas,Septic"/>
    <s v="SEPTIC"/>
    <s v="SEPTIC"/>
    <n v="4900"/>
    <m/>
    <m/>
    <n v="1"/>
    <n v="1"/>
    <n v="2"/>
    <n v="1056"/>
    <n v="1"/>
    <m/>
    <m/>
    <m/>
    <m/>
    <m/>
    <m/>
    <m/>
    <m/>
    <m/>
    <m/>
    <n v="1"/>
    <n v="4.6463999999999999"/>
    <n v="1"/>
    <s v="Mill Pond"/>
    <n v="20"/>
  </r>
  <r>
    <s v="110-1072"/>
    <m/>
    <x v="0"/>
    <s v="0 CRAN HWY  OFF"/>
    <n v="720"/>
    <s v="BAYSIDE AGRICULTURAL INC"/>
    <s v="MR30"/>
    <s v="NONPRNECLD"/>
    <s v="110//1072//"/>
    <n v="8.9793800000000008"/>
    <n v="0"/>
    <n v="0"/>
    <n v="0"/>
    <n v="0"/>
    <m/>
    <n v="0"/>
    <n v="0"/>
    <n v="0"/>
    <s v="YES"/>
    <n v="0"/>
    <s v="110-1072"/>
    <s v="Public Water,Septic"/>
    <s v="SEPTIC"/>
    <m/>
    <n v="0"/>
    <m/>
    <m/>
    <n v="0"/>
    <n v="0"/>
    <n v="0"/>
    <n v="0"/>
    <n v="0"/>
    <m/>
    <m/>
    <m/>
    <m/>
    <m/>
    <m/>
    <m/>
    <m/>
    <m/>
    <m/>
    <n v="1"/>
    <n v="0"/>
    <n v="1"/>
    <s v="Bog Stream"/>
    <n v="35"/>
  </r>
  <r>
    <s v="110-3A"/>
    <m/>
    <x v="0"/>
    <s v="2 MATTOS AVE"/>
    <n v="101"/>
    <s v="ANDREWS DOMINGO J JR"/>
    <s v="SC"/>
    <s v="ONE FAMILY"/>
    <s v="110//3/A/"/>
    <n v="0.17323"/>
    <n v="1"/>
    <n v="1"/>
    <n v="1"/>
    <n v="1"/>
    <s v="SEPTIC"/>
    <n v="0"/>
    <n v="1"/>
    <n v="5200"/>
    <s v="YES"/>
    <n v="5200"/>
    <s v="110-3A"/>
    <s v="Public Water,Septic"/>
    <s v="SEPTIC"/>
    <s v="SEPTIC"/>
    <n v="5200"/>
    <m/>
    <m/>
    <n v="1"/>
    <n v="1"/>
    <n v="3"/>
    <n v="816"/>
    <n v="1"/>
    <m/>
    <m/>
    <m/>
    <m/>
    <m/>
    <m/>
    <m/>
    <m/>
    <m/>
    <m/>
    <n v="1"/>
    <n v="9.68"/>
    <n v="1"/>
    <s v="Agawam River"/>
    <n v="42"/>
  </r>
  <r>
    <s v="115-24"/>
    <m/>
    <x v="0"/>
    <s v="5 DIVISION AVE"/>
    <n v="101"/>
    <s v="BENITEZ-FIGUEROA EDWIN"/>
    <s v="SC"/>
    <s v="ONE FAMILY"/>
    <s v="115//24//"/>
    <n v="0.22459000000000001"/>
    <n v="1"/>
    <n v="1"/>
    <n v="1"/>
    <n v="1"/>
    <s v="SEPTIC"/>
    <n v="0"/>
    <n v="1"/>
    <n v="9400"/>
    <s v="YES"/>
    <n v="9400"/>
    <s v="115-24"/>
    <s v="Public Water,Septic"/>
    <s v="SEPTIC"/>
    <s v="SEPTIC"/>
    <n v="9400"/>
    <m/>
    <m/>
    <n v="1"/>
    <n v="1"/>
    <n v="3"/>
    <n v="988"/>
    <n v="1"/>
    <m/>
    <m/>
    <m/>
    <m/>
    <m/>
    <m/>
    <m/>
    <m/>
    <m/>
    <m/>
    <n v="1"/>
    <n v="9.68"/>
    <n v="1"/>
    <s v="Agawam River"/>
    <n v="42"/>
  </r>
  <r>
    <s v="84-6"/>
    <m/>
    <x v="0"/>
    <s v="5 MAUD PALMER DR"/>
    <n v="101"/>
    <s v="HIGGINS BERNADETTE M"/>
    <s v="MR30"/>
    <s v="ONE FAMILY"/>
    <s v="84//6//"/>
    <n v="0.29185"/>
    <n v="1"/>
    <n v="1"/>
    <n v="1"/>
    <n v="1"/>
    <s v="SEPTIC"/>
    <n v="0"/>
    <n v="1"/>
    <n v="21300"/>
    <s v="YES"/>
    <n v="21300"/>
    <s v="84-6"/>
    <s v="Public Water,Septic"/>
    <s v="SEPTIC"/>
    <s v="SEPTIC"/>
    <n v="21300"/>
    <m/>
    <m/>
    <n v="1"/>
    <n v="1"/>
    <n v="3"/>
    <n v="1534"/>
    <n v="1"/>
    <m/>
    <m/>
    <m/>
    <m/>
    <m/>
    <m/>
    <m/>
    <m/>
    <m/>
    <m/>
    <n v="1"/>
    <n v="9.68"/>
    <n v="1"/>
    <s v="Broad Marsh River"/>
    <n v="43"/>
  </r>
  <r>
    <s v="129B-5-19"/>
    <m/>
    <x v="0"/>
    <s v="37 PINE LAKE DR"/>
    <n v="101"/>
    <s v="LOPRESTI JOHN F"/>
    <s v="R130"/>
    <s v="ONE FAMILY"/>
    <s v="129/B5/19//"/>
    <n v="0.10283"/>
    <n v="1"/>
    <n v="1"/>
    <n v="1"/>
    <n v="1"/>
    <s v="SEPTIC"/>
    <n v="0"/>
    <n v="1"/>
    <n v="1200"/>
    <s v="YES"/>
    <n v="1200"/>
    <s v="129B-5-19"/>
    <s v="Public Water,Septic"/>
    <s v="SEPTIC"/>
    <s v="SEPTIC"/>
    <n v="1200"/>
    <m/>
    <m/>
    <n v="1"/>
    <n v="1"/>
    <n v="2"/>
    <n v="608"/>
    <n v="1"/>
    <m/>
    <m/>
    <m/>
    <m/>
    <m/>
    <m/>
    <m/>
    <m/>
    <m/>
    <m/>
    <n v="1"/>
    <n v="4.6463999999999999"/>
    <n v="1"/>
    <s v="Mill Pond"/>
    <n v="20"/>
  </r>
  <r>
    <s v="110-1057"/>
    <m/>
    <x v="0"/>
    <s v="12 MATTOS AVE"/>
    <n v="303"/>
    <s v="TWENTY-SIX TWENTY-EIGHT"/>
    <s v="SC"/>
    <s v="ACC COM LD"/>
    <s v="110//1057//"/>
    <n v="0.72116000000000002"/>
    <n v="1"/>
    <n v="1"/>
    <n v="1"/>
    <n v="1"/>
    <s v="SEPTIC"/>
    <n v="0"/>
    <n v="0"/>
    <n v="0"/>
    <s v="YES"/>
    <n v="0"/>
    <s v="110-1057"/>
    <s v="All Public"/>
    <s v="SEWER"/>
    <s v="SEPTIC"/>
    <n v="0"/>
    <m/>
    <m/>
    <n v="1"/>
    <n v="1"/>
    <n v="0"/>
    <n v="0"/>
    <n v="0"/>
    <m/>
    <m/>
    <m/>
    <m/>
    <m/>
    <m/>
    <m/>
    <m/>
    <m/>
    <m/>
    <n v="1"/>
    <n v="9.68"/>
    <n v="1"/>
    <s v="Agawam River"/>
    <n v="42"/>
  </r>
  <r>
    <s v="109A-1-A"/>
    <m/>
    <x v="0"/>
    <s v="2546 CRAN HWY"/>
    <n v="322"/>
    <s v="THOMSON BETTY ANN TRUSTEE"/>
    <s v="SC"/>
    <s v="STORE/SHOP  MDL-96"/>
    <s v="109/A1//A/"/>
    <n v="7.6944299999999997"/>
    <n v="1"/>
    <n v="1"/>
    <n v="1"/>
    <n v="1"/>
    <s v="SEPTIC"/>
    <n v="0"/>
    <n v="0"/>
    <n v="0"/>
    <s v="YES"/>
    <n v="0"/>
    <s v="109A-1-A"/>
    <s v="All Public"/>
    <s v="SEWER"/>
    <s v="SEPTIC"/>
    <n v="0"/>
    <m/>
    <m/>
    <n v="1"/>
    <n v="1"/>
    <n v="0"/>
    <n v="6300"/>
    <n v="1"/>
    <m/>
    <m/>
    <m/>
    <m/>
    <m/>
    <m/>
    <m/>
    <m/>
    <m/>
    <m/>
    <n v="1"/>
    <n v="9.68"/>
    <n v="1"/>
    <s v="Rose Brook"/>
    <n v="41"/>
  </r>
  <r>
    <s v="110-1076"/>
    <m/>
    <x v="0"/>
    <s v="10 CHARGE POND RD"/>
    <n v="131"/>
    <s v="LEE WILLIAM JR"/>
    <s v="SC"/>
    <s v="RES ACLNPO  MDL-00"/>
    <s v="110//1076//"/>
    <n v="0.90978999999999999"/>
    <n v="0"/>
    <n v="0"/>
    <n v="0"/>
    <n v="0"/>
    <m/>
    <n v="0"/>
    <n v="0"/>
    <n v="0"/>
    <s v="YES"/>
    <n v="0"/>
    <s v="110-1076"/>
    <s v="Public Water,Septic"/>
    <s v="SEPTIC"/>
    <m/>
    <n v="0"/>
    <m/>
    <m/>
    <n v="0"/>
    <n v="0"/>
    <n v="0"/>
    <n v="0"/>
    <n v="0"/>
    <m/>
    <m/>
    <m/>
    <m/>
    <m/>
    <m/>
    <m/>
    <m/>
    <m/>
    <m/>
    <n v="1"/>
    <n v="0"/>
    <n v="1"/>
    <s v="Agawam River"/>
    <n v="42"/>
  </r>
  <r>
    <s v="129A-1-12"/>
    <m/>
    <x v="0"/>
    <s v="61 MAPLE SPRINGS RD"/>
    <n v="101"/>
    <s v="BARROWS DAMIEN M"/>
    <s v="R130"/>
    <s v="ONE FAMILY"/>
    <s v="129/A1/12//"/>
    <n v="0.22559999999999999"/>
    <n v="1"/>
    <n v="1"/>
    <n v="1"/>
    <n v="1"/>
    <s v="SEPTIC"/>
    <n v="0"/>
    <n v="1"/>
    <n v="5900"/>
    <s v="YES"/>
    <n v="5900"/>
    <s v="129A-1-12"/>
    <s v="Public Water,Septic"/>
    <s v="SEPTIC"/>
    <s v="SEPTIC"/>
    <n v="5900"/>
    <m/>
    <m/>
    <n v="1"/>
    <n v="1"/>
    <n v="2"/>
    <n v="1000"/>
    <n v="1"/>
    <m/>
    <m/>
    <m/>
    <m/>
    <m/>
    <m/>
    <m/>
    <m/>
    <m/>
    <m/>
    <n v="2"/>
    <n v="4.6463999999999999"/>
    <n v="1"/>
    <s v="Mill Pond"/>
    <n v="20"/>
  </r>
  <r>
    <s v="129B-5-45"/>
    <m/>
    <x v="0"/>
    <s v="81 GLEN CHARLIE RD"/>
    <n v="101"/>
    <s v="ROBBINS JOSHUA J"/>
    <s v="R130"/>
    <s v="ONE FAMILY"/>
    <s v="129/B5/45//"/>
    <n v="0.20008999999999999"/>
    <n v="1"/>
    <n v="1"/>
    <n v="1"/>
    <n v="1"/>
    <s v="SEPTIC"/>
    <n v="0"/>
    <n v="1"/>
    <n v="4500"/>
    <s v="YES"/>
    <n v="4500"/>
    <s v="129B-5-45"/>
    <s v="Public Water,Septic"/>
    <s v="SEPTIC"/>
    <s v="SEPTIC"/>
    <n v="4500"/>
    <m/>
    <m/>
    <n v="1"/>
    <n v="1"/>
    <n v="3"/>
    <n v="1300"/>
    <n v="2"/>
    <m/>
    <m/>
    <m/>
    <m/>
    <m/>
    <m/>
    <m/>
    <m/>
    <m/>
    <m/>
    <n v="1"/>
    <n v="4.6463999999999999"/>
    <n v="1"/>
    <s v="Mill Pond"/>
    <n v="20"/>
  </r>
  <r>
    <s v="110-1069"/>
    <m/>
    <x v="0"/>
    <s v="2680 CRAN HWY"/>
    <n v="330"/>
    <s v="ROBERTSON'S REALTY CORP"/>
    <s v="SC"/>
    <s v="AUTO V S&amp;S  MDL-96"/>
    <s v="110//1069//"/>
    <n v="8.2753899999999998"/>
    <n v="1"/>
    <n v="1"/>
    <n v="1"/>
    <n v="1"/>
    <s v="SEPTIC"/>
    <n v="0"/>
    <n v="2"/>
    <n v="25000"/>
    <s v="YES"/>
    <n v="25000"/>
    <s v="110-1069"/>
    <s v="All Public"/>
    <s v="SEWER"/>
    <s v="SEPTIC"/>
    <n v="12500"/>
    <m/>
    <m/>
    <n v="1"/>
    <n v="1"/>
    <n v="0"/>
    <n v="37288"/>
    <n v="1"/>
    <m/>
    <m/>
    <m/>
    <m/>
    <m/>
    <m/>
    <m/>
    <m/>
    <m/>
    <m/>
    <n v="1"/>
    <n v="9.68"/>
    <n v="1"/>
    <s v="Bog Stream"/>
    <n v="35"/>
  </r>
  <r>
    <s v="LAND_NOPARC"/>
    <m/>
    <x v="0"/>
    <m/>
    <n v="0"/>
    <m/>
    <m/>
    <m/>
    <m/>
    <n v="1.30501"/>
    <n v="0"/>
    <n v="0"/>
    <n v="0"/>
    <n v="0"/>
    <m/>
    <n v="0"/>
    <n v="0"/>
    <n v="0"/>
    <s v="NO"/>
    <n v="0"/>
    <m/>
    <m/>
    <m/>
    <m/>
    <n v="0"/>
    <m/>
    <m/>
    <n v="0"/>
    <n v="0"/>
    <n v="0"/>
    <n v="0"/>
    <n v="0"/>
    <m/>
    <m/>
    <m/>
    <m/>
    <m/>
    <m/>
    <m/>
    <m/>
    <m/>
    <m/>
    <n v="0"/>
    <n v="0"/>
    <n v="1"/>
    <s v="Broad Marsh River"/>
    <n v="43"/>
  </r>
  <r>
    <s v="110-1050B"/>
    <m/>
    <x v="0"/>
    <s v="7 CHARGE POND RD"/>
    <n v="101"/>
    <s v="BARRASSO DEREK A"/>
    <s v="SC"/>
    <s v="ONE FAMILY"/>
    <s v="110//1050/B/"/>
    <n v="0.88746000000000003"/>
    <n v="1"/>
    <n v="1"/>
    <n v="1"/>
    <n v="1"/>
    <s v="SEPTIC"/>
    <n v="0"/>
    <n v="1"/>
    <n v="9400"/>
    <s v="YES"/>
    <n v="9400"/>
    <s v="110-1050B"/>
    <s v="Public Water,Septic"/>
    <s v="SEPTIC"/>
    <s v="SEPTIC"/>
    <n v="9400"/>
    <m/>
    <m/>
    <n v="1"/>
    <n v="1"/>
    <n v="3"/>
    <n v="1206"/>
    <n v="1"/>
    <m/>
    <m/>
    <m/>
    <m/>
    <m/>
    <m/>
    <m/>
    <m/>
    <m/>
    <m/>
    <n v="1"/>
    <n v="9.68"/>
    <n v="1"/>
    <s v="Agawam River"/>
    <n v="42"/>
  </r>
  <r>
    <s v="129B-5-60"/>
    <m/>
    <x v="0"/>
    <s v="26 PINE LAKE DR"/>
    <n v="101"/>
    <s v="SHERMAN LYDIA B"/>
    <s v="R130"/>
    <s v="ONE FAMILY"/>
    <s v="129/B5/60//"/>
    <n v="0.24565999999999999"/>
    <n v="1"/>
    <n v="1"/>
    <n v="1"/>
    <n v="1"/>
    <s v="SEPTIC"/>
    <n v="0"/>
    <n v="1"/>
    <n v="2400"/>
    <s v="YES"/>
    <n v="2400"/>
    <s v="129B-5-60"/>
    <m/>
    <m/>
    <s v="SEPTIC"/>
    <n v="2400"/>
    <m/>
    <m/>
    <n v="1"/>
    <n v="1"/>
    <n v="3"/>
    <n v="1004"/>
    <n v="1"/>
    <m/>
    <m/>
    <m/>
    <m/>
    <m/>
    <m/>
    <m/>
    <m/>
    <m/>
    <m/>
    <n v="2"/>
    <n v="4.6463999999999999"/>
    <n v="1"/>
    <s v="Mill Pond"/>
    <n v="20"/>
  </r>
  <r>
    <s v="84-A"/>
    <m/>
    <x v="0"/>
    <s v="0 CRAN HWY  OFF"/>
    <n v="906"/>
    <s v="SOCIAL HARMONY TEMPLE, INC."/>
    <s v="SC"/>
    <s v="CHURCH ETC  MDL-00"/>
    <s v="84///A/"/>
    <n v="0.20744000000000001"/>
    <n v="0"/>
    <n v="0"/>
    <n v="0"/>
    <n v="0"/>
    <m/>
    <n v="0"/>
    <n v="0"/>
    <n v="0"/>
    <s v="YES"/>
    <n v="0"/>
    <s v="84-A"/>
    <s v="Public Water,Septic"/>
    <s v="SEPTIC"/>
    <m/>
    <n v="0"/>
    <m/>
    <m/>
    <n v="0"/>
    <n v="0"/>
    <n v="0"/>
    <n v="0"/>
    <n v="0"/>
    <m/>
    <m/>
    <m/>
    <m/>
    <m/>
    <m/>
    <m/>
    <m/>
    <m/>
    <m/>
    <n v="1"/>
    <n v="0"/>
    <n v="1"/>
    <s v="Rose Brook"/>
    <n v="41"/>
  </r>
  <r>
    <s v="110-1035"/>
    <m/>
    <x v="0"/>
    <s v="8 CHARGE POND RD"/>
    <n v="132"/>
    <s v="LEE WILLIAM JR"/>
    <s v="SC"/>
    <s v="RES ACLNUD  MDL-00"/>
    <s v="110//1035//"/>
    <n v="2.5978500000000002"/>
    <n v="0"/>
    <n v="0"/>
    <n v="0"/>
    <n v="0"/>
    <m/>
    <n v="0"/>
    <n v="0"/>
    <n v="0"/>
    <s v="YES"/>
    <n v="0"/>
    <s v="110-1035"/>
    <m/>
    <m/>
    <m/>
    <n v="0"/>
    <m/>
    <m/>
    <n v="0"/>
    <n v="0"/>
    <n v="0"/>
    <n v="0"/>
    <n v="0"/>
    <m/>
    <m/>
    <m/>
    <m/>
    <m/>
    <m/>
    <m/>
    <m/>
    <m/>
    <m/>
    <n v="1"/>
    <n v="0"/>
    <n v="1"/>
    <s v="Agawam River"/>
    <n v="42"/>
  </r>
  <r>
    <s v="109A-1-1033"/>
    <m/>
    <x v="0"/>
    <s v="2514 CRAN HWY"/>
    <n v="903"/>
    <s v="TOWN OF WAREHAM"/>
    <m/>
    <s v="MUNICIPAL  MDL-00"/>
    <s v="109/A1/1033//"/>
    <n v="1.24719"/>
    <n v="0"/>
    <n v="0"/>
    <n v="0"/>
    <n v="0"/>
    <m/>
    <n v="0"/>
    <n v="0"/>
    <n v="0"/>
    <s v="YES"/>
    <n v="0"/>
    <s v="109A-1-1033"/>
    <m/>
    <m/>
    <m/>
    <n v="0"/>
    <m/>
    <m/>
    <n v="0"/>
    <n v="0"/>
    <n v="0"/>
    <n v="0"/>
    <n v="0"/>
    <m/>
    <m/>
    <m/>
    <m/>
    <m/>
    <m/>
    <m/>
    <m/>
    <m/>
    <m/>
    <n v="1"/>
    <n v="0"/>
    <n v="1"/>
    <s v="Rose Brook"/>
    <n v="41"/>
  </r>
  <r>
    <s v="129A-1-126"/>
    <m/>
    <x v="0"/>
    <s v="79 AGAWAM LAKE SHORE DR"/>
    <n v="101"/>
    <s v="RAGUSA PHILIP L &amp; GLORIA C"/>
    <s v="R130"/>
    <s v="ONE FAMILY"/>
    <s v="129/A1/126//"/>
    <n v="0.11144999999999999"/>
    <n v="1"/>
    <n v="1"/>
    <n v="1"/>
    <n v="1"/>
    <s v="SEPTIC"/>
    <n v="0"/>
    <n v="1"/>
    <n v="3700"/>
    <s v="YES"/>
    <n v="3700"/>
    <s v="129A-1-126"/>
    <s v="Public Water,Septic"/>
    <s v="SEPTIC"/>
    <s v="SEPTIC"/>
    <n v="3700"/>
    <m/>
    <m/>
    <n v="1"/>
    <n v="1"/>
    <n v="1"/>
    <n v="836"/>
    <n v="1.75"/>
    <m/>
    <m/>
    <m/>
    <m/>
    <m/>
    <m/>
    <m/>
    <m/>
    <m/>
    <m/>
    <n v="1"/>
    <n v="4.6463999999999999"/>
    <n v="1"/>
    <s v="Mill Pond"/>
    <n v="20"/>
  </r>
  <r>
    <s v="115-23"/>
    <m/>
    <x v="0"/>
    <s v="9 SPRUCE ST"/>
    <n v="101"/>
    <s v="EDWARDS FRED T LIFE ESTATE"/>
    <s v="SC"/>
    <s v="ONE FAMILY"/>
    <s v="115//23//"/>
    <n v="0.43783"/>
    <n v="1"/>
    <n v="1"/>
    <n v="1"/>
    <n v="1"/>
    <s v="SEPTIC"/>
    <n v="0"/>
    <n v="1"/>
    <n v="1900"/>
    <s v="NO_W1"/>
    <n v="1900"/>
    <s v="115-23"/>
    <s v="Public Water,Septic"/>
    <s v="SEPTIC"/>
    <s v="SEPTIC"/>
    <n v="1900"/>
    <m/>
    <m/>
    <n v="1"/>
    <n v="1"/>
    <n v="3"/>
    <n v="1424"/>
    <n v="1"/>
    <m/>
    <m/>
    <m/>
    <m/>
    <m/>
    <m/>
    <m/>
    <m/>
    <m/>
    <m/>
    <n v="2"/>
    <n v="9.68"/>
    <n v="1"/>
    <s v="Agawam River"/>
    <n v="42"/>
  </r>
  <r>
    <s v="129B-2-14"/>
    <m/>
    <x v="0"/>
    <s v="2 BOYNTON AVE"/>
    <n v="101"/>
    <s v="INNIS PAUL F"/>
    <s v="R130"/>
    <s v="ONE FAMILY"/>
    <s v="129/B2/14//"/>
    <n v="0.30485000000000001"/>
    <n v="1"/>
    <n v="1"/>
    <n v="1"/>
    <n v="1"/>
    <s v="SEPTIC"/>
    <n v="0"/>
    <n v="1"/>
    <n v="3100"/>
    <s v="NO_W1"/>
    <n v="3100"/>
    <s v="129B-2-14"/>
    <s v="Public Water,Septic"/>
    <s v="SEPTIC"/>
    <s v="SEPTIC"/>
    <n v="3100"/>
    <m/>
    <m/>
    <n v="1"/>
    <n v="1"/>
    <n v="2"/>
    <n v="720"/>
    <n v="1"/>
    <m/>
    <m/>
    <m/>
    <m/>
    <m/>
    <m/>
    <m/>
    <m/>
    <m/>
    <m/>
    <n v="3"/>
    <n v="4.6463999999999999"/>
    <n v="1"/>
    <s v="Mill Pond"/>
    <n v="20"/>
  </r>
  <r>
    <s v="129B-5-20"/>
    <m/>
    <x v="0"/>
    <s v="39 PINE LAKE DR"/>
    <n v="101"/>
    <s v="JONES ANNA HART  LIFE ESTATE"/>
    <s v="R130"/>
    <s v="ONE FAMILY"/>
    <s v="129/B5/20//"/>
    <n v="0.10581"/>
    <n v="1"/>
    <n v="1"/>
    <n v="1"/>
    <n v="1"/>
    <s v="SEPTIC"/>
    <n v="0"/>
    <n v="1"/>
    <n v="100"/>
    <s v="YES"/>
    <n v="100"/>
    <s v="129B-5-20"/>
    <s v="Public Water,Septic"/>
    <s v="SEPTIC"/>
    <s v="SEPTIC"/>
    <n v="100"/>
    <m/>
    <m/>
    <n v="1"/>
    <n v="1"/>
    <n v="2"/>
    <n v="440"/>
    <n v="1"/>
    <m/>
    <m/>
    <m/>
    <m/>
    <m/>
    <m/>
    <m/>
    <m/>
    <m/>
    <m/>
    <n v="1"/>
    <n v="4.6463999999999999"/>
    <n v="1"/>
    <s v="Mill Pond"/>
    <n v="20"/>
  </r>
  <r>
    <s v="129A-1-38"/>
    <m/>
    <x v="0"/>
    <s v="26 REGENT AVE"/>
    <n v="101"/>
    <s v="MARSHALL NANC C LIFE ESTATE"/>
    <s v="R130"/>
    <s v="ONE FAMILY"/>
    <s v="129/A1/38//"/>
    <n v="0.23341000000000001"/>
    <n v="1"/>
    <n v="1"/>
    <n v="1"/>
    <n v="1"/>
    <s v="SEPTIC"/>
    <n v="0"/>
    <n v="1"/>
    <n v="2100"/>
    <s v="YES"/>
    <n v="2100"/>
    <s v="129A-1-38"/>
    <s v="Public Water,Septic"/>
    <s v="SEPTIC"/>
    <s v="SEPTIC"/>
    <n v="2100"/>
    <m/>
    <m/>
    <n v="1"/>
    <n v="1"/>
    <n v="4"/>
    <n v="1104"/>
    <n v="1"/>
    <m/>
    <m/>
    <m/>
    <m/>
    <m/>
    <m/>
    <m/>
    <m/>
    <m/>
    <m/>
    <n v="2"/>
    <n v="4.6463999999999999"/>
    <n v="1"/>
    <s v="Mill Pond"/>
    <n v="20"/>
  </r>
  <r>
    <s v="115-21"/>
    <m/>
    <x v="0"/>
    <s v="13 SPRUCE ST"/>
    <n v="101"/>
    <s v="DONAHUE CHRISTINE M"/>
    <s v="SC"/>
    <s v="ONE FAMILY"/>
    <s v="115//21//"/>
    <n v="0.31489"/>
    <n v="1"/>
    <n v="1"/>
    <n v="1"/>
    <n v="1"/>
    <s v="SEPTIC"/>
    <n v="0"/>
    <n v="1"/>
    <n v="3700"/>
    <s v="NO_W1"/>
    <n v="3700"/>
    <s v="115-21"/>
    <s v="Public Water,Septic"/>
    <s v="SEPTIC"/>
    <s v="SEPTIC"/>
    <n v="3700"/>
    <m/>
    <m/>
    <n v="1"/>
    <n v="1"/>
    <n v="3"/>
    <n v="1588"/>
    <n v="1"/>
    <m/>
    <m/>
    <m/>
    <m/>
    <m/>
    <m/>
    <m/>
    <m/>
    <m/>
    <m/>
    <n v="2"/>
    <n v="9.68"/>
    <n v="1"/>
    <s v="Agawam River"/>
    <n v="42"/>
  </r>
  <r>
    <s v="129A-1-89"/>
    <m/>
    <x v="0"/>
    <s v="17 REGENT AVE"/>
    <n v="101"/>
    <s v="GALLOT DAVID F"/>
    <s v="R130"/>
    <s v="ONE FAMILY"/>
    <s v="129/A1/89//"/>
    <n v="0.17904999999999999"/>
    <n v="1"/>
    <n v="1"/>
    <n v="1"/>
    <n v="1"/>
    <s v="SEPTIC"/>
    <n v="0"/>
    <n v="1"/>
    <n v="7500"/>
    <s v="YES"/>
    <n v="7500"/>
    <s v="129A-1-89"/>
    <s v="Public Water,Septic"/>
    <s v="SEPTIC"/>
    <s v="SEPTIC"/>
    <n v="7500"/>
    <m/>
    <m/>
    <n v="1"/>
    <n v="1"/>
    <n v="2"/>
    <n v="884"/>
    <n v="1"/>
    <m/>
    <m/>
    <m/>
    <m/>
    <m/>
    <m/>
    <m/>
    <m/>
    <m/>
    <m/>
    <n v="1"/>
    <n v="4.6463999999999999"/>
    <n v="1"/>
    <s v="Mill Pond"/>
    <n v="20"/>
  </r>
  <r>
    <s v="129-1020B"/>
    <m/>
    <x v="0"/>
    <s v="161 GLEN CHARLIE RD"/>
    <n v="101"/>
    <s v="TRURAN MARK D"/>
    <s v="R130"/>
    <s v="ONE FAMILY"/>
    <s v="129//1020/B/"/>
    <n v="4.8079499999999999"/>
    <n v="1"/>
    <n v="1"/>
    <n v="1"/>
    <n v="1"/>
    <s v="SEPTIC"/>
    <n v="0"/>
    <n v="1"/>
    <n v="0"/>
    <s v="YES"/>
    <n v="10500"/>
    <s v="129-1020B"/>
    <m/>
    <m/>
    <s v="SEPTIC"/>
    <n v="10500"/>
    <m/>
    <m/>
    <n v="1"/>
    <n v="1"/>
    <n v="3"/>
    <n v="1407"/>
    <n v="1.5"/>
    <m/>
    <m/>
    <m/>
    <m/>
    <m/>
    <m/>
    <m/>
    <m/>
    <m/>
    <m/>
    <n v="2"/>
    <n v="0.78988800000000003"/>
    <n v="1"/>
    <s v="Spectacle Pond"/>
    <n v="38"/>
  </r>
  <r>
    <s v="115-1030"/>
    <m/>
    <x v="0"/>
    <s v="2 SUMMER ST"/>
    <n v="101"/>
    <s v="DEBONISE ERNEST"/>
    <s v="MR30"/>
    <s v="ONE FAMILY"/>
    <s v="115//1030//"/>
    <n v="3.4292600000000002"/>
    <n v="1"/>
    <n v="3"/>
    <n v="1"/>
    <n v="3"/>
    <s v="SEPTIC"/>
    <n v="0"/>
    <n v="1"/>
    <n v="26300"/>
    <s v="YES"/>
    <n v="26300"/>
    <s v="115-1030"/>
    <s v="Public Water,Septic"/>
    <s v="SEPTIC"/>
    <s v="SEPTIC"/>
    <n v="26300"/>
    <m/>
    <m/>
    <n v="1"/>
    <n v="3"/>
    <n v="3"/>
    <n v="2241"/>
    <n v="1.75"/>
    <m/>
    <m/>
    <m/>
    <m/>
    <m/>
    <m/>
    <m/>
    <m/>
    <m/>
    <m/>
    <n v="1"/>
    <n v="9.68"/>
    <n v="1"/>
    <s v="Agawam River"/>
    <n v="42"/>
  </r>
  <r>
    <s v="84-1025"/>
    <m/>
    <x v="0"/>
    <s v="2511 CRAN HWY"/>
    <n v="101"/>
    <s v="PHILLIPS CARL B"/>
    <s v="SC"/>
    <s v="ONE FAMILY"/>
    <s v="84//1025//"/>
    <n v="0.26584999999999998"/>
    <n v="0"/>
    <n v="0"/>
    <n v="1"/>
    <n v="1"/>
    <s v="SEWER"/>
    <n v="1"/>
    <n v="1"/>
    <n v="5100"/>
    <s v="YES"/>
    <n v="0"/>
    <s v="84-1025"/>
    <s v="Public Water,Septic"/>
    <s v="SEPTIC"/>
    <s v="SEWER"/>
    <n v="5100"/>
    <m/>
    <m/>
    <n v="0"/>
    <n v="0"/>
    <n v="4"/>
    <n v="1563"/>
    <n v="1.75"/>
    <m/>
    <m/>
    <m/>
    <m/>
    <m/>
    <m/>
    <m/>
    <m/>
    <m/>
    <m/>
    <n v="1"/>
    <n v="0"/>
    <n v="1"/>
    <s v="Rose Brook"/>
    <n v="41"/>
  </r>
  <r>
    <s v="129B-5-21"/>
    <m/>
    <x v="0"/>
    <s v="41 PINE LAKE DR"/>
    <n v="101"/>
    <s v="STANHEWICZ JOHN J"/>
    <s v="R130"/>
    <s v="ONE FAMILY"/>
    <s v="129/B5/21//"/>
    <n v="0.11988"/>
    <n v="1"/>
    <n v="1"/>
    <n v="1"/>
    <n v="1"/>
    <s v="SEPTIC"/>
    <n v="0"/>
    <n v="1"/>
    <n v="200"/>
    <s v="YES"/>
    <n v="200"/>
    <s v="129B-5-21"/>
    <s v="Public Water,Septic"/>
    <s v="SEPTIC"/>
    <s v="SEPTIC"/>
    <n v="200"/>
    <m/>
    <m/>
    <n v="1"/>
    <n v="1"/>
    <n v="2"/>
    <n v="680"/>
    <n v="1"/>
    <m/>
    <m/>
    <m/>
    <m/>
    <m/>
    <m/>
    <m/>
    <m/>
    <m/>
    <m/>
    <n v="1"/>
    <n v="4.6463999999999999"/>
    <n v="1"/>
    <s v="Mill Pond"/>
    <n v="20"/>
  </r>
  <r>
    <s v="129A-1-14"/>
    <m/>
    <x v="0"/>
    <s v="65 MAPLE SPRINGS RD"/>
    <n v="101"/>
    <s v="WAGER STEPHEN H"/>
    <s v="R130"/>
    <s v="ONE FAMILY"/>
    <s v="129/A1/14//"/>
    <n v="0.21837999999999999"/>
    <n v="1"/>
    <n v="1"/>
    <n v="1"/>
    <n v="1"/>
    <s v="SEPTIC"/>
    <n v="0"/>
    <n v="1"/>
    <n v="15900"/>
    <s v="YES"/>
    <n v="15900"/>
    <s v="129A-1-14"/>
    <s v="Public Water,Septic"/>
    <s v="SEPTIC"/>
    <s v="SEPTIC"/>
    <n v="15900"/>
    <m/>
    <m/>
    <n v="1"/>
    <n v="1"/>
    <n v="2"/>
    <n v="528"/>
    <n v="1"/>
    <m/>
    <m/>
    <m/>
    <m/>
    <m/>
    <m/>
    <m/>
    <m/>
    <m/>
    <m/>
    <n v="2"/>
    <n v="4.6463999999999999"/>
    <n v="1"/>
    <s v="Mill Pond"/>
    <n v="20"/>
  </r>
  <r>
    <s v="115-19"/>
    <m/>
    <x v="0"/>
    <s v="19 SPRUCE ST"/>
    <n v="101"/>
    <s v="CATTABRIGA MARK G"/>
    <s v="SC"/>
    <s v="ONE FAMILY"/>
    <s v="115//19//"/>
    <n v="0.31558999999999998"/>
    <n v="1"/>
    <n v="1"/>
    <n v="1"/>
    <n v="1"/>
    <s v="SEPTIC"/>
    <n v="0"/>
    <n v="1"/>
    <n v="6900"/>
    <s v="YES"/>
    <n v="6900"/>
    <s v="115-19"/>
    <s v="Public Water,Septic"/>
    <s v="SEPTIC"/>
    <s v="SEPTIC"/>
    <n v="6900"/>
    <m/>
    <m/>
    <n v="1"/>
    <n v="1"/>
    <n v="3"/>
    <n v="1976"/>
    <n v="1.9"/>
    <m/>
    <m/>
    <m/>
    <m/>
    <m/>
    <m/>
    <m/>
    <m/>
    <m/>
    <m/>
    <n v="2"/>
    <n v="9.68"/>
    <n v="1"/>
    <s v="Agawam River"/>
    <n v="42"/>
  </r>
  <r>
    <s v="115-33A"/>
    <m/>
    <x v="0"/>
    <s v="4 FALL ST"/>
    <n v="101"/>
    <s v="LUPO ANDREA L"/>
    <s v="SC"/>
    <s v="ONE FAMILY"/>
    <s v="115//33/A/"/>
    <n v="1.0026299999999999"/>
    <n v="1"/>
    <n v="1"/>
    <n v="1"/>
    <n v="1"/>
    <s v="SEPTIC"/>
    <n v="0"/>
    <n v="1"/>
    <n v="7600"/>
    <s v="YES"/>
    <n v="7600"/>
    <s v="115-33A"/>
    <s v="Public Water,Septic"/>
    <s v="SEPTIC"/>
    <s v="SEPTIC"/>
    <n v="7600"/>
    <m/>
    <m/>
    <n v="1"/>
    <n v="1"/>
    <n v="3"/>
    <n v="1600"/>
    <n v="2"/>
    <m/>
    <m/>
    <m/>
    <m/>
    <m/>
    <m/>
    <m/>
    <m/>
    <m/>
    <m/>
    <n v="1"/>
    <n v="9.68"/>
    <n v="1"/>
    <s v="Agawam River"/>
    <n v="42"/>
  </r>
  <r>
    <s v="109A-1-1032"/>
    <m/>
    <x v="0"/>
    <s v="2512 CRAN HWY"/>
    <n v="130"/>
    <s v="GABRIEL CHRISTOPHER P"/>
    <s v="SC"/>
    <s v="PRI RES  MDL-01"/>
    <s v="109/A1/1032//"/>
    <n v="0.86292000000000002"/>
    <n v="1"/>
    <n v="1"/>
    <n v="1"/>
    <n v="1"/>
    <s v="SEPTIC"/>
    <n v="0"/>
    <n v="1"/>
    <n v="7500"/>
    <s v="YES"/>
    <n v="7500"/>
    <s v="109A-1-1032"/>
    <s v="All Public"/>
    <s v="SEWER"/>
    <s v="SEPTIC"/>
    <n v="7500"/>
    <m/>
    <m/>
    <n v="1"/>
    <n v="1"/>
    <n v="4"/>
    <n v="1674"/>
    <n v="1.75"/>
    <m/>
    <m/>
    <m/>
    <m/>
    <m/>
    <m/>
    <m/>
    <m/>
    <m/>
    <m/>
    <n v="1"/>
    <n v="9.68"/>
    <n v="1"/>
    <s v="Rose Brook"/>
    <n v="41"/>
  </r>
  <r>
    <s v="84-1015"/>
    <m/>
    <x v="0"/>
    <s v="2507 CRAN HWY"/>
    <n v="101"/>
    <s v="BOARN JOAN N"/>
    <s v="SC"/>
    <s v="ONE FAMILY"/>
    <s v="84//1015//"/>
    <n v="5.7231100000000001"/>
    <n v="1"/>
    <n v="1"/>
    <n v="1"/>
    <n v="1"/>
    <s v="SEPTIC"/>
    <n v="0"/>
    <n v="1"/>
    <n v="1500"/>
    <s v="YES"/>
    <n v="1500"/>
    <s v="84-1015"/>
    <s v="All Public"/>
    <s v="SEWER"/>
    <s v="SEPTIC"/>
    <n v="1500"/>
    <m/>
    <m/>
    <n v="1"/>
    <n v="1"/>
    <n v="3"/>
    <n v="1872"/>
    <n v="1"/>
    <m/>
    <m/>
    <m/>
    <m/>
    <m/>
    <m/>
    <m/>
    <m/>
    <m/>
    <m/>
    <n v="1"/>
    <n v="9.68"/>
    <n v="1"/>
    <s v="Broad Marsh River"/>
    <n v="43"/>
  </r>
  <r>
    <s v="115-1020A"/>
    <m/>
    <x v="0"/>
    <s v="33 WILLARD ST"/>
    <n v="101"/>
    <s v="JOHNSON CHRISTOPHER M"/>
    <s v="SC"/>
    <s v="ONE FAMILY"/>
    <s v="115//1020/A/"/>
    <n v="0.73399000000000003"/>
    <n v="1"/>
    <n v="1"/>
    <n v="1"/>
    <n v="1"/>
    <s v="SEPTIC"/>
    <n v="0"/>
    <n v="1"/>
    <n v="10300"/>
    <s v="YES"/>
    <n v="10300"/>
    <s v="115-1020A"/>
    <s v="Public Water,Septic"/>
    <s v="SEPTIC"/>
    <s v="SEPTIC"/>
    <n v="10300"/>
    <m/>
    <m/>
    <n v="1"/>
    <n v="1"/>
    <n v="2"/>
    <n v="1040"/>
    <n v="1"/>
    <m/>
    <m/>
    <m/>
    <m/>
    <m/>
    <m/>
    <m/>
    <m/>
    <m/>
    <m/>
    <n v="1"/>
    <n v="9.68"/>
    <n v="1"/>
    <s v="Bog Stream"/>
    <n v="35"/>
  </r>
  <r>
    <s v="129B-2-17"/>
    <m/>
    <x v="0"/>
    <s v="8 BOYNTON AVE"/>
    <n v="101"/>
    <s v="COUNSELL JOHN A"/>
    <s v="R130"/>
    <s v="ONE FAMILY"/>
    <s v="129/B2/17//"/>
    <n v="0.11351"/>
    <n v="1"/>
    <n v="1"/>
    <n v="1"/>
    <n v="1"/>
    <s v="SEPTIC"/>
    <n v="0"/>
    <n v="1"/>
    <n v="7100"/>
    <s v="YES"/>
    <n v="7100"/>
    <s v="129B-2-17"/>
    <s v="Public Water,Septic"/>
    <s v="SEPTIC"/>
    <s v="SEPTIC"/>
    <n v="7100"/>
    <m/>
    <m/>
    <n v="1"/>
    <n v="1"/>
    <n v="2"/>
    <n v="612"/>
    <n v="1"/>
    <m/>
    <m/>
    <m/>
    <m/>
    <m/>
    <m/>
    <m/>
    <m/>
    <m/>
    <m/>
    <n v="1"/>
    <n v="4.6463999999999999"/>
    <n v="1"/>
    <s v="Mill Pond"/>
    <n v="20"/>
  </r>
  <r>
    <s v="110-1075"/>
    <m/>
    <x v="0"/>
    <s v="6 CABRAL WAY"/>
    <n v="101"/>
    <s v="GIFUNE GREG"/>
    <s v="SC"/>
    <s v="ONE FAMILY"/>
    <s v="110//1075//"/>
    <n v="0.50800000000000001"/>
    <n v="1"/>
    <n v="1"/>
    <n v="1"/>
    <n v="1"/>
    <s v="SEPTIC"/>
    <n v="0"/>
    <n v="1"/>
    <n v="700"/>
    <s v="YES"/>
    <n v="700"/>
    <s v="110-1075"/>
    <s v="Public Water,Septic"/>
    <s v="SEPTIC"/>
    <s v="SEPTIC"/>
    <n v="700"/>
    <m/>
    <m/>
    <n v="1"/>
    <n v="1"/>
    <n v="3"/>
    <n v="1918"/>
    <n v="1.75"/>
    <m/>
    <m/>
    <m/>
    <m/>
    <m/>
    <m/>
    <m/>
    <m/>
    <m/>
    <m/>
    <n v="1"/>
    <n v="9.68"/>
    <n v="1"/>
    <s v="Agawam River"/>
    <n v="42"/>
  </r>
  <r>
    <s v="110-1075A"/>
    <m/>
    <x v="0"/>
    <s v="6 CABRAL WAY"/>
    <n v="132"/>
    <s v="ROUNDS WALDO C JR"/>
    <s v="SC"/>
    <s v="RES ACLNUD  MDL-00"/>
    <s v="110//1075/A/"/>
    <n v="0.27160000000000001"/>
    <n v="0"/>
    <n v="0"/>
    <n v="0"/>
    <n v="0"/>
    <m/>
    <n v="0"/>
    <n v="0"/>
    <n v="0"/>
    <s v="YES"/>
    <n v="0"/>
    <s v="110-1075A"/>
    <s v="Public Water,Septic"/>
    <s v="SEPTIC"/>
    <m/>
    <n v="0"/>
    <m/>
    <m/>
    <n v="0"/>
    <n v="0"/>
    <n v="0"/>
    <n v="0"/>
    <n v="0"/>
    <m/>
    <m/>
    <m/>
    <m/>
    <m/>
    <m/>
    <m/>
    <m/>
    <m/>
    <m/>
    <n v="1"/>
    <n v="0"/>
    <n v="1"/>
    <s v="Agawam River"/>
    <n v="42"/>
  </r>
  <r>
    <s v="84-13A"/>
    <m/>
    <x v="0"/>
    <s v="1A EMMA LN"/>
    <n v="102"/>
    <s v="DACEY MATTHEW J TRUSTEE OF"/>
    <s v="MR30"/>
    <s v="CONDO  MDL-05"/>
    <s v="84//13/A/"/>
    <n v="3.3090000000000001E-2"/>
    <n v="1"/>
    <n v="1"/>
    <n v="1"/>
    <n v="1"/>
    <s v="SEPTIC"/>
    <n v="0"/>
    <n v="0"/>
    <n v="0"/>
    <s v="YES"/>
    <n v="0"/>
    <s v="84-13A"/>
    <s v=",Septic"/>
    <s v="SEWER"/>
    <s v="SEPTIC"/>
    <n v="0"/>
    <m/>
    <m/>
    <n v="1"/>
    <n v="1"/>
    <n v="3"/>
    <n v="2126"/>
    <n v="1.75"/>
    <m/>
    <m/>
    <m/>
    <m/>
    <m/>
    <m/>
    <m/>
    <m/>
    <m/>
    <m/>
    <n v="2"/>
    <n v="9.68"/>
    <n v="1"/>
    <s v="Broad Marsh River"/>
    <n v="43"/>
  </r>
  <r>
    <s v="129B-5-46"/>
    <m/>
    <x v="0"/>
    <s v="83 GLEN CHARLIE RD"/>
    <n v="101"/>
    <s v="FISK JEFFREY T"/>
    <s v="R130"/>
    <s v="ONE FAMILY"/>
    <s v="129/B5/46//"/>
    <n v="0.22058"/>
    <n v="1"/>
    <n v="1"/>
    <n v="1"/>
    <n v="1"/>
    <s v="SEPTIC"/>
    <n v="0"/>
    <n v="1"/>
    <n v="5400"/>
    <s v="YES"/>
    <n v="5400"/>
    <s v="129B-5-46"/>
    <s v="Public Water,Septic"/>
    <s v="SEPTIC"/>
    <s v="SEPTIC"/>
    <n v="5400"/>
    <m/>
    <m/>
    <n v="1"/>
    <n v="1"/>
    <n v="2"/>
    <n v="808"/>
    <n v="1"/>
    <m/>
    <m/>
    <m/>
    <m/>
    <m/>
    <m/>
    <m/>
    <m/>
    <m/>
    <m/>
    <n v="2"/>
    <n v="4.6463999999999999"/>
    <n v="1"/>
    <s v="Mill Pond"/>
    <n v="20"/>
  </r>
  <r>
    <s v="129B-2-18"/>
    <m/>
    <x v="0"/>
    <s v="10 BOYNTON AVE"/>
    <n v="101"/>
    <s v="STEELE CORPORATION"/>
    <s v="R130"/>
    <s v="ONE FAMILY"/>
    <s v="129/B2/18//"/>
    <n v="0.10943"/>
    <n v="1"/>
    <n v="1"/>
    <n v="1"/>
    <n v="1"/>
    <s v="SEPTIC"/>
    <n v="0"/>
    <n v="1"/>
    <n v="800"/>
    <s v="YES"/>
    <n v="800"/>
    <s v="129B-2-18"/>
    <s v="Public Water,Septic"/>
    <s v="SEPTIC"/>
    <s v="SEPTIC"/>
    <n v="800"/>
    <m/>
    <m/>
    <n v="1"/>
    <n v="1"/>
    <n v="2"/>
    <n v="740"/>
    <n v="1"/>
    <m/>
    <m/>
    <m/>
    <m/>
    <m/>
    <m/>
    <m/>
    <m/>
    <m/>
    <m/>
    <n v="1"/>
    <n v="4.6463999999999999"/>
    <n v="1"/>
    <s v="Mill Pond"/>
    <n v="20"/>
  </r>
  <r>
    <s v="129A-1-128"/>
    <m/>
    <x v="0"/>
    <s v="83 AGAWAM LAKE SHORE DR"/>
    <n v="101"/>
    <s v="BOURNE STEPHEN"/>
    <s v="R130"/>
    <s v="ONE FAMILY"/>
    <s v="129/A1/128//"/>
    <n v="0.24962000000000001"/>
    <n v="1"/>
    <n v="1"/>
    <n v="1"/>
    <n v="1"/>
    <s v="SEPTIC"/>
    <n v="0"/>
    <n v="1"/>
    <n v="100"/>
    <s v="NO_W1"/>
    <n v="100"/>
    <s v="129A-1-128"/>
    <s v="Public Water,Septic"/>
    <s v="SEPTIC"/>
    <s v="SEPTIC"/>
    <n v="100"/>
    <m/>
    <m/>
    <n v="1"/>
    <n v="1"/>
    <n v="1"/>
    <n v="648"/>
    <n v="1"/>
    <m/>
    <m/>
    <m/>
    <m/>
    <m/>
    <m/>
    <m/>
    <m/>
    <m/>
    <m/>
    <n v="2"/>
    <n v="4.6463999999999999"/>
    <n v="1"/>
    <s v="Mill Pond"/>
    <n v="20"/>
  </r>
  <r>
    <s v="130-1002A"/>
    <m/>
    <x v="0"/>
    <s v="203 GLEN CHARLIE RD OFF"/>
    <n v="101"/>
    <s v="ROUNSVILLE HAMMOND"/>
    <s v="R130"/>
    <s v="ONE FAMILY"/>
    <s v="130//1002/A/"/>
    <n v="6.0609999999999997E-2"/>
    <n v="1"/>
    <n v="1"/>
    <n v="1"/>
    <n v="1"/>
    <s v="SEPTIC"/>
    <n v="0"/>
    <n v="0"/>
    <n v="0"/>
    <s v="YES"/>
    <n v="0"/>
    <s v="130-1002A"/>
    <s v="Well,Septic"/>
    <s v="SEPTIC"/>
    <s v="SEPTIC"/>
    <n v="0"/>
    <m/>
    <m/>
    <n v="1"/>
    <n v="1"/>
    <n v="3"/>
    <n v="1944"/>
    <n v="1.5"/>
    <m/>
    <m/>
    <m/>
    <m/>
    <m/>
    <m/>
    <m/>
    <m/>
    <m/>
    <m/>
    <n v="0"/>
    <n v="0.91088800000000003"/>
    <n v="1"/>
    <s v="Sandy Pond"/>
    <n v="37"/>
  </r>
  <r>
    <s v="129B-5-22"/>
    <m/>
    <x v="0"/>
    <s v="43 PINE LAKE DR"/>
    <n v="132"/>
    <s v="STANHEWICZ JOHN J"/>
    <s v="R130"/>
    <s v="RES ACLNUD  MDL-00"/>
    <s v="129/B5/22//"/>
    <n v="0.11538"/>
    <n v="0"/>
    <n v="0"/>
    <n v="0"/>
    <n v="0"/>
    <m/>
    <n v="0"/>
    <n v="0"/>
    <n v="0"/>
    <s v="YES"/>
    <n v="0"/>
    <s v="129B-5-22"/>
    <m/>
    <m/>
    <m/>
    <n v="0"/>
    <m/>
    <m/>
    <n v="0"/>
    <n v="0"/>
    <n v="0"/>
    <n v="0"/>
    <n v="0"/>
    <m/>
    <m/>
    <m/>
    <m/>
    <m/>
    <m/>
    <m/>
    <m/>
    <m/>
    <m/>
    <n v="1"/>
    <n v="0"/>
    <n v="1"/>
    <s v="Mill Pond"/>
    <n v="20"/>
  </r>
  <r>
    <s v="115-34"/>
    <m/>
    <x v="0"/>
    <s v="7 DIVISION AVE"/>
    <n v="101"/>
    <s v="WAMBOLT MICHAEL EDWIN"/>
    <s v="SC"/>
    <s v="ONE FAMILY"/>
    <s v="115//34//"/>
    <n v="0.21672"/>
    <n v="1"/>
    <n v="1"/>
    <n v="1"/>
    <n v="1"/>
    <s v="SEPTIC"/>
    <n v="0"/>
    <n v="1"/>
    <n v="8700"/>
    <s v="YES"/>
    <n v="8700"/>
    <s v="115-34"/>
    <s v="Public Water,Septic"/>
    <s v="SEPTIC"/>
    <s v="SEPTIC"/>
    <n v="8700"/>
    <m/>
    <m/>
    <n v="1"/>
    <n v="1"/>
    <n v="3"/>
    <n v="988"/>
    <n v="1"/>
    <m/>
    <m/>
    <m/>
    <m/>
    <m/>
    <m/>
    <m/>
    <m/>
    <m/>
    <m/>
    <n v="1"/>
    <n v="9.68"/>
    <n v="1"/>
    <s v="Agawam River"/>
    <n v="42"/>
  </r>
  <r>
    <s v="115-1016"/>
    <m/>
    <x v="0"/>
    <s v="0 MAPLE SPRGS RD  OFF"/>
    <n v="710"/>
    <s v="ASHLEY HERBERT W"/>
    <m/>
    <s v="CRANBERRY  MDL-00"/>
    <s v="115//1016//"/>
    <n v="1.9468799999999999"/>
    <n v="0"/>
    <n v="0"/>
    <n v="0"/>
    <n v="0"/>
    <m/>
    <n v="0"/>
    <n v="0"/>
    <n v="0"/>
    <s v="YES"/>
    <n v="0"/>
    <s v="115-1016"/>
    <m/>
    <m/>
    <m/>
    <n v="0"/>
    <m/>
    <m/>
    <n v="0"/>
    <n v="0"/>
    <n v="0"/>
    <n v="0"/>
    <n v="0"/>
    <m/>
    <m/>
    <m/>
    <m/>
    <m/>
    <m/>
    <m/>
    <m/>
    <m/>
    <m/>
    <n v="1"/>
    <n v="0"/>
    <n v="1"/>
    <s v="Mill Pond"/>
    <n v="20"/>
  </r>
  <r>
    <s v="110-1050A"/>
    <m/>
    <x v="0"/>
    <s v="17 CHARGE POND RD"/>
    <n v="31"/>
    <s v="BARRASSO DEREK A"/>
    <s v="MR30"/>
    <s v="PRI COMM  MDL-01"/>
    <s v="110//1050/A/"/>
    <n v="0.96738999999999997"/>
    <n v="1"/>
    <n v="1"/>
    <n v="1"/>
    <n v="1"/>
    <s v="SEPTIC"/>
    <n v="0"/>
    <n v="1"/>
    <n v="21200"/>
    <s v="YES"/>
    <n v="21200"/>
    <s v="110-1050A"/>
    <s v="Public Water,Gas,Septic"/>
    <s v="SEPTIC"/>
    <s v="SEPTIC"/>
    <n v="21200"/>
    <m/>
    <m/>
    <n v="1"/>
    <n v="1"/>
    <n v="3"/>
    <n v="768"/>
    <n v="1"/>
    <m/>
    <m/>
    <m/>
    <m/>
    <m/>
    <m/>
    <m/>
    <m/>
    <m/>
    <m/>
    <n v="1"/>
    <n v="9.68"/>
    <n v="1"/>
    <s v="Agawam River"/>
    <n v="42"/>
  </r>
  <r>
    <s v="110-1056"/>
    <m/>
    <x v="0"/>
    <s v="19 MATTOS AVE"/>
    <n v="392"/>
    <s v="TWENTY-SIX TWENTY-EIGHT"/>
    <s v="SC"/>
    <s v="UNDEV LAND"/>
    <s v="110//1056//"/>
    <n v="1.00108"/>
    <n v="0"/>
    <n v="0"/>
    <n v="0"/>
    <n v="0"/>
    <m/>
    <n v="0"/>
    <n v="0"/>
    <n v="0"/>
    <s v="YES"/>
    <n v="0"/>
    <s v="110-1056"/>
    <s v="All Public"/>
    <s v="SEWER"/>
    <m/>
    <n v="0"/>
    <m/>
    <m/>
    <n v="0"/>
    <n v="0"/>
    <n v="0"/>
    <n v="0"/>
    <n v="0"/>
    <m/>
    <m/>
    <m/>
    <m/>
    <m/>
    <m/>
    <m/>
    <m/>
    <m/>
    <m/>
    <n v="1"/>
    <n v="0"/>
    <n v="1"/>
    <s v="Agawam River"/>
    <n v="42"/>
  </r>
  <r>
    <s v="129B-3-3"/>
    <m/>
    <x v="0"/>
    <s v="2 AGAWAM DR"/>
    <n v="101"/>
    <s v="CAREY GAIL A"/>
    <s v="R130"/>
    <s v="ONE FAMILY"/>
    <s v="129/B3/3//"/>
    <n v="0.39604"/>
    <n v="1"/>
    <n v="1"/>
    <n v="1"/>
    <n v="1"/>
    <s v="SEPTIC"/>
    <n v="0"/>
    <n v="1"/>
    <n v="3300"/>
    <s v="NO_W1"/>
    <n v="3300"/>
    <s v="129B-3-3"/>
    <s v="Public Water,Septic"/>
    <s v="SEPTIC"/>
    <s v="SEPTIC"/>
    <n v="3300"/>
    <m/>
    <m/>
    <n v="1"/>
    <n v="1"/>
    <n v="2"/>
    <n v="740"/>
    <n v="1"/>
    <m/>
    <m/>
    <m/>
    <m/>
    <m/>
    <m/>
    <m/>
    <m/>
    <m/>
    <m/>
    <n v="3"/>
    <n v="4.6463999999999999"/>
    <n v="1"/>
    <s v="Mill Pond"/>
    <n v="20"/>
  </r>
  <r>
    <s v="129A-1-40"/>
    <m/>
    <x v="0"/>
    <s v="30 REGENT AVE"/>
    <n v="101"/>
    <s v="CONNOLLY JEANNE E"/>
    <s v="R130"/>
    <s v="ONE FAMILY"/>
    <s v="129/A1/40//"/>
    <n v="0.23122999999999999"/>
    <n v="1"/>
    <n v="1"/>
    <n v="1"/>
    <n v="1"/>
    <s v="SEPTIC"/>
    <n v="0"/>
    <n v="1"/>
    <n v="3100"/>
    <s v="YES"/>
    <n v="3100"/>
    <s v="129A-1-40"/>
    <s v="Public Water,Septic"/>
    <s v="SEPTIC"/>
    <s v="SEPTIC"/>
    <n v="3100"/>
    <m/>
    <m/>
    <n v="1"/>
    <n v="1"/>
    <n v="0"/>
    <n v="576"/>
    <n v="1"/>
    <m/>
    <m/>
    <m/>
    <m/>
    <m/>
    <m/>
    <m/>
    <m/>
    <m/>
    <m/>
    <n v="2"/>
    <n v="4.6463999999999999"/>
    <n v="1"/>
    <s v="Mill Pond"/>
    <n v="20"/>
  </r>
  <r>
    <s v="84-13B"/>
    <m/>
    <x v="0"/>
    <s v="1B EMMA LN"/>
    <n v="102"/>
    <s v="DACEY MATTHEW J TRUSTEE OF"/>
    <s v="MR30"/>
    <s v="CONDO  MDL-05"/>
    <s v="84//13/B/"/>
    <n v="2.248E-2"/>
    <n v="1"/>
    <n v="1"/>
    <n v="1"/>
    <n v="1"/>
    <s v="SEPTIC"/>
    <n v="0"/>
    <n v="0"/>
    <n v="0"/>
    <s v="YES"/>
    <n v="0"/>
    <s v="84-13B"/>
    <s v=",Septic"/>
    <s v="SEWER"/>
    <s v="SEPTIC"/>
    <n v="0"/>
    <m/>
    <m/>
    <n v="1"/>
    <n v="1"/>
    <n v="3"/>
    <n v="1431"/>
    <n v="1.75"/>
    <m/>
    <m/>
    <m/>
    <m/>
    <m/>
    <m/>
    <m/>
    <m/>
    <m/>
    <m/>
    <n v="3"/>
    <n v="9.68"/>
    <n v="1"/>
    <s v="Broad Marsh River"/>
    <n v="43"/>
  </r>
  <r>
    <s v="129A-1-16"/>
    <m/>
    <x v="0"/>
    <s v="69 MAPLE SPRINGS RD"/>
    <n v="101"/>
    <s v="BRODEUR NORMAND O"/>
    <s v="R130"/>
    <s v="ONE FAMILY"/>
    <s v="129/A1/16//"/>
    <n v="0.22824"/>
    <n v="1"/>
    <n v="1"/>
    <n v="1"/>
    <n v="1"/>
    <s v="SEPTIC"/>
    <n v="0"/>
    <n v="1"/>
    <n v="7100"/>
    <s v="YES"/>
    <n v="7100"/>
    <s v="129A-1-16"/>
    <s v="Public Water,Septic"/>
    <s v="SEPTIC"/>
    <s v="SEPTIC"/>
    <n v="7100"/>
    <m/>
    <m/>
    <n v="1"/>
    <n v="1"/>
    <n v="1"/>
    <n v="912"/>
    <n v="1"/>
    <m/>
    <m/>
    <m/>
    <m/>
    <m/>
    <m/>
    <m/>
    <m/>
    <m/>
    <m/>
    <n v="2"/>
    <n v="4.6463999999999999"/>
    <n v="1"/>
    <s v="Mill Pond"/>
    <n v="20"/>
  </r>
  <r>
    <s v="110-1060"/>
    <m/>
    <x v="0"/>
    <s v="13 MATTOS AVE"/>
    <n v="101"/>
    <s v="PERKINS RONALD"/>
    <s v="SC"/>
    <s v="ONE FAMILY"/>
    <s v="110//1060//"/>
    <n v="0.19067000000000001"/>
    <n v="1"/>
    <n v="1"/>
    <n v="1"/>
    <n v="1"/>
    <s v="SEPTIC"/>
    <n v="0"/>
    <n v="1"/>
    <n v="0"/>
    <s v="YES"/>
    <n v="0"/>
    <s v="110-1060"/>
    <s v="Public Water,Septic"/>
    <s v="SEPTIC"/>
    <s v="SEPTIC"/>
    <n v="0"/>
    <m/>
    <m/>
    <n v="1"/>
    <n v="1"/>
    <n v="3"/>
    <n v="902"/>
    <n v="1"/>
    <m/>
    <m/>
    <m/>
    <m/>
    <m/>
    <m/>
    <m/>
    <m/>
    <m/>
    <m/>
    <n v="1"/>
    <n v="9.68"/>
    <n v="1"/>
    <s v="Agawam River"/>
    <n v="42"/>
  </r>
  <r>
    <s v="84-B"/>
    <m/>
    <x v="0"/>
    <s v="0 CRAN HWY"/>
    <n v="906"/>
    <s v="SOCIAL HARMONY TEMPLE INC"/>
    <s v="SC"/>
    <s v="CHURCH ETC  MDL-96"/>
    <s v="84///B/"/>
    <n v="0.71545999999999998"/>
    <n v="1"/>
    <n v="1"/>
    <n v="1"/>
    <n v="1"/>
    <s v="SEPTIC"/>
    <n v="0"/>
    <n v="1"/>
    <n v="900"/>
    <s v="YES"/>
    <n v="900"/>
    <s v="84-B"/>
    <s v="Public Water,Septic"/>
    <s v="SEPTIC"/>
    <s v="SEPTIC"/>
    <n v="900"/>
    <m/>
    <m/>
    <n v="1"/>
    <n v="1"/>
    <n v="0"/>
    <n v="4304"/>
    <n v="1"/>
    <m/>
    <m/>
    <m/>
    <m/>
    <m/>
    <m/>
    <m/>
    <m/>
    <m/>
    <m/>
    <n v="2"/>
    <n v="9.68"/>
    <n v="1"/>
    <s v="Rose Brook"/>
    <n v="41"/>
  </r>
  <r>
    <s v="115-35A"/>
    <m/>
    <x v="0"/>
    <s v="8 DIVISION AVE"/>
    <n v="101"/>
    <s v="LORIZIO JOSEPH PAUL SR"/>
    <s v="SC"/>
    <s v="ONE FAMILY"/>
    <s v="115//35/A/"/>
    <n v="0.24879000000000001"/>
    <n v="1"/>
    <n v="1"/>
    <n v="1"/>
    <n v="1"/>
    <s v="SEPTIC"/>
    <n v="0"/>
    <n v="1"/>
    <n v="11100"/>
    <s v="YES"/>
    <n v="11100"/>
    <s v="115-35A"/>
    <s v="Public Water,Septic"/>
    <s v="SEPTIC"/>
    <s v="SEPTIC"/>
    <n v="11100"/>
    <m/>
    <m/>
    <n v="1"/>
    <n v="1"/>
    <n v="3"/>
    <n v="988"/>
    <n v="1"/>
    <m/>
    <m/>
    <m/>
    <m/>
    <m/>
    <m/>
    <m/>
    <m/>
    <m/>
    <m/>
    <n v="1"/>
    <n v="9.68"/>
    <n v="1"/>
    <s v="Agawam River"/>
    <n v="42"/>
  </r>
  <r>
    <s v="84-16"/>
    <m/>
    <x v="0"/>
    <s v="13 MAUD PALMER DR"/>
    <n v="101"/>
    <s v="NICOLETTI RAYMOND S"/>
    <s v="MR30"/>
    <s v="ONE FAMILY"/>
    <s v="84//16//"/>
    <n v="1.6356999999999999"/>
    <n v="0"/>
    <n v="1"/>
    <n v="0"/>
    <n v="1"/>
    <m/>
    <n v="0"/>
    <n v="1"/>
    <n v="11300"/>
    <s v="YES"/>
    <n v="11300"/>
    <s v="84-16"/>
    <m/>
    <m/>
    <s v="SEPTIC"/>
    <n v="11300"/>
    <m/>
    <m/>
    <n v="0"/>
    <n v="1"/>
    <n v="4"/>
    <n v="2556"/>
    <n v="2"/>
    <m/>
    <m/>
    <m/>
    <m/>
    <m/>
    <m/>
    <m/>
    <m/>
    <m/>
    <m/>
    <n v="1"/>
    <n v="0"/>
    <n v="1"/>
    <s v="Broad Marsh River"/>
    <n v="43"/>
  </r>
  <r>
    <s v="84-8"/>
    <m/>
    <x v="0"/>
    <s v="6 MAUD PALMER DR"/>
    <n v="101"/>
    <s v="DOBBINS ANDREW A"/>
    <s v="MR30"/>
    <s v="ONE FAMILY"/>
    <s v="84//8//"/>
    <n v="0.67645999999999995"/>
    <n v="1"/>
    <n v="1"/>
    <n v="1"/>
    <n v="1"/>
    <s v="SEPTIC"/>
    <n v="0"/>
    <n v="1"/>
    <n v="25500"/>
    <s v="YES"/>
    <n v="25500"/>
    <s v="84-8"/>
    <s v="Public Water,Septic"/>
    <s v="SEPTIC"/>
    <s v="SEPTIC"/>
    <n v="25500"/>
    <m/>
    <m/>
    <n v="1"/>
    <n v="1"/>
    <n v="3"/>
    <n v="1608"/>
    <n v="1"/>
    <m/>
    <m/>
    <m/>
    <m/>
    <m/>
    <m/>
    <m/>
    <m/>
    <m/>
    <m/>
    <n v="1"/>
    <n v="9.68"/>
    <n v="1"/>
    <s v="Broad Marsh River"/>
    <n v="43"/>
  </r>
  <r>
    <s v="110-7"/>
    <m/>
    <x v="0"/>
    <s v="5 MONTEIRO ST"/>
    <n v="101"/>
    <s v="HAMMOND KENNETH B"/>
    <s v="SC"/>
    <s v="ONE FAMILY"/>
    <s v="110//7//"/>
    <n v="0.44353999999999999"/>
    <n v="1"/>
    <n v="1"/>
    <n v="1"/>
    <n v="1"/>
    <s v="SEPTIC"/>
    <n v="0"/>
    <n v="1"/>
    <n v="5500"/>
    <s v="YES"/>
    <n v="5500"/>
    <s v="110-7"/>
    <s v="Public Water,Septic"/>
    <s v="SEPTIC"/>
    <s v="SEPTIC"/>
    <n v="5500"/>
    <m/>
    <m/>
    <n v="1"/>
    <n v="1"/>
    <n v="1"/>
    <n v="880"/>
    <n v="1"/>
    <m/>
    <m/>
    <m/>
    <m/>
    <m/>
    <m/>
    <m/>
    <m/>
    <m/>
    <m/>
    <n v="1"/>
    <n v="9.68"/>
    <n v="1"/>
    <s v="Agawam River"/>
    <n v="42"/>
  </r>
  <r>
    <s v="129B-3-4"/>
    <m/>
    <x v="0"/>
    <s v="4 AGAWAM DR"/>
    <n v="101"/>
    <s v="TALVY HILDA E"/>
    <s v="R130"/>
    <s v="ONE FAMILY"/>
    <s v="129/B3/4//"/>
    <n v="0.17408999999999999"/>
    <n v="1"/>
    <n v="1"/>
    <n v="1"/>
    <n v="1"/>
    <s v="SEPTIC"/>
    <n v="0"/>
    <n v="1"/>
    <n v="1600"/>
    <s v="YES"/>
    <n v="1600"/>
    <s v="129B-3-4"/>
    <s v="Public Water,Septic"/>
    <s v="SEPTIC"/>
    <s v="SEPTIC"/>
    <n v="1600"/>
    <m/>
    <m/>
    <n v="1"/>
    <n v="1"/>
    <n v="1"/>
    <n v="800"/>
    <n v="1"/>
    <m/>
    <m/>
    <m/>
    <m/>
    <m/>
    <m/>
    <m/>
    <m/>
    <m/>
    <m/>
    <n v="1"/>
    <n v="4.6463999999999999"/>
    <n v="1"/>
    <s v="Mill Pond"/>
    <n v="20"/>
  </r>
  <r>
    <s v="110-B"/>
    <m/>
    <x v="0"/>
    <s v="1 MATTOS AVE"/>
    <n v="101"/>
    <s v="LEIGHTON BENJAMIN S"/>
    <s v="SC"/>
    <s v="ONE FAMILY"/>
    <s v="110///B/"/>
    <n v="0.50290000000000001"/>
    <n v="1"/>
    <n v="1"/>
    <n v="1"/>
    <n v="1"/>
    <s v="SEPTIC"/>
    <n v="0"/>
    <n v="1"/>
    <n v="3100"/>
    <s v="YES"/>
    <n v="3100"/>
    <s v="110-B"/>
    <s v="Public Water,Septic"/>
    <s v="SEPTIC"/>
    <s v="SEPTIC"/>
    <n v="3100"/>
    <m/>
    <m/>
    <n v="1"/>
    <n v="1"/>
    <n v="2"/>
    <n v="758"/>
    <n v="1"/>
    <m/>
    <m/>
    <m/>
    <m/>
    <m/>
    <m/>
    <m/>
    <m/>
    <m/>
    <m/>
    <n v="1"/>
    <n v="9.68"/>
    <n v="1"/>
    <s v="Agawam River"/>
    <n v="42"/>
  </r>
  <r>
    <s v="115-36A"/>
    <m/>
    <x v="0"/>
    <s v="12 FALL ST"/>
    <n v="101"/>
    <s v="VIOLETTE RICHARD M"/>
    <m/>
    <s v="ONE FAMILY"/>
    <s v="115//36/A/"/>
    <n v="0.27695999999999998"/>
    <n v="1"/>
    <n v="1"/>
    <n v="1"/>
    <n v="1"/>
    <s v="SEPTIC"/>
    <n v="0"/>
    <n v="1"/>
    <n v="2600"/>
    <s v="YES"/>
    <n v="2600"/>
    <s v="115-36A"/>
    <s v="Public Water,Septic"/>
    <s v="SEPTIC"/>
    <s v="SEPTIC"/>
    <n v="2600"/>
    <m/>
    <m/>
    <n v="1"/>
    <n v="1"/>
    <n v="3"/>
    <n v="988"/>
    <n v="1"/>
    <m/>
    <m/>
    <m/>
    <m/>
    <m/>
    <m/>
    <m/>
    <m/>
    <m/>
    <m/>
    <n v="1"/>
    <n v="9.68"/>
    <n v="1"/>
    <s v="Agawam River"/>
    <n v="42"/>
  </r>
  <r>
    <s v="129B-2-19"/>
    <m/>
    <x v="0"/>
    <s v="12 BOYNTON AVE"/>
    <n v="101"/>
    <s v="MACINTOSH JAMES D"/>
    <s v="R130"/>
    <s v="ONE FAMILY"/>
    <s v="129/B2/19//"/>
    <n v="0.10403999999999999"/>
    <n v="1"/>
    <n v="1"/>
    <n v="1"/>
    <n v="1"/>
    <s v="SEPTIC"/>
    <n v="0"/>
    <n v="1"/>
    <n v="1200"/>
    <s v="YES"/>
    <n v="1200"/>
    <s v="129B-2-19"/>
    <s v="Public Water,Septic"/>
    <s v="SEPTIC"/>
    <s v="SEPTIC"/>
    <n v="1200"/>
    <m/>
    <m/>
    <n v="1"/>
    <n v="1"/>
    <n v="2"/>
    <n v="878"/>
    <n v="1"/>
    <m/>
    <m/>
    <m/>
    <m/>
    <m/>
    <m/>
    <m/>
    <m/>
    <m/>
    <m/>
    <n v="1"/>
    <n v="4.6463999999999999"/>
    <n v="1"/>
    <s v="Mill Pond"/>
    <n v="20"/>
  </r>
  <r>
    <s v="110-1005"/>
    <m/>
    <x v="0"/>
    <s v="29 TIHONET RD"/>
    <n v="906"/>
    <s v="ROMAN CATHOLIC BISHOP"/>
    <s v="R60"/>
    <s v="CHURCH ETC  MDL-00"/>
    <s v="110//1005//"/>
    <n v="1.47455"/>
    <n v="0"/>
    <n v="0"/>
    <n v="0"/>
    <n v="0"/>
    <m/>
    <n v="0"/>
    <n v="0"/>
    <n v="0"/>
    <s v="YES"/>
    <n v="0"/>
    <s v="110-1005"/>
    <s v="Public Water,Septic"/>
    <s v="SEPTIC"/>
    <m/>
    <n v="0"/>
    <m/>
    <m/>
    <n v="0"/>
    <n v="0"/>
    <n v="0"/>
    <n v="0"/>
    <n v="0"/>
    <m/>
    <m/>
    <m/>
    <m/>
    <m/>
    <m/>
    <m/>
    <m/>
    <m/>
    <m/>
    <n v="1"/>
    <n v="0"/>
    <n v="1"/>
    <s v="Parker Mills Pond"/>
    <n v="40"/>
  </r>
  <r>
    <s v="110-A"/>
    <m/>
    <x v="0"/>
    <s v="3 MATTOS AVE"/>
    <n v="132"/>
    <s v="NUNES DOUGLAS"/>
    <s v="SC"/>
    <s v="RES ACLNUD  MDL-00"/>
    <s v="110///A/"/>
    <n v="0.15531"/>
    <n v="0"/>
    <n v="0"/>
    <n v="0"/>
    <n v="0"/>
    <m/>
    <n v="0"/>
    <n v="0"/>
    <n v="0"/>
    <s v="YES"/>
    <n v="0"/>
    <s v="110-A"/>
    <s v="Public Water,Septic"/>
    <s v="SEPTIC"/>
    <m/>
    <n v="0"/>
    <m/>
    <m/>
    <n v="0"/>
    <n v="0"/>
    <n v="0"/>
    <n v="0"/>
    <n v="0"/>
    <m/>
    <m/>
    <m/>
    <m/>
    <m/>
    <m/>
    <m/>
    <m/>
    <m/>
    <m/>
    <n v="1"/>
    <n v="0"/>
    <n v="1"/>
    <s v="Agawam River"/>
    <n v="42"/>
  </r>
  <r>
    <s v="110-8"/>
    <m/>
    <x v="0"/>
    <s v="5 MATTOS AVE"/>
    <n v="101"/>
    <s v="NUNES JOAQUINA &amp; JASON O"/>
    <s v="SC"/>
    <s v="ONE FAMILY"/>
    <s v="110//8//"/>
    <n v="0.27090999999999998"/>
    <n v="1"/>
    <n v="1"/>
    <n v="1"/>
    <n v="1"/>
    <s v="SEPTIC"/>
    <n v="0"/>
    <n v="1"/>
    <n v="3700"/>
    <s v="YES"/>
    <n v="3700"/>
    <s v="110-8"/>
    <s v="Public Water,Septic"/>
    <s v="SEPTIC"/>
    <s v="SEPTIC"/>
    <n v="3700"/>
    <m/>
    <m/>
    <n v="1"/>
    <n v="1"/>
    <n v="3"/>
    <n v="864"/>
    <n v="1"/>
    <m/>
    <m/>
    <m/>
    <m/>
    <m/>
    <m/>
    <m/>
    <m/>
    <m/>
    <m/>
    <n v="1"/>
    <n v="9.68"/>
    <n v="1"/>
    <s v="Agawam River"/>
    <n v="42"/>
  </r>
  <r>
    <s v="115-1029"/>
    <m/>
    <x v="0"/>
    <s v="10 SUMMER ST"/>
    <n v="101"/>
    <s v="AHR EDWARD J JR"/>
    <s v="MR30"/>
    <s v="ONE FAMILY"/>
    <s v="115//1029//"/>
    <n v="1.0596099999999999"/>
    <n v="1"/>
    <n v="1"/>
    <n v="1"/>
    <n v="1"/>
    <s v="SEPTIC"/>
    <n v="0"/>
    <n v="1"/>
    <n v="8400"/>
    <s v="YES"/>
    <n v="8400"/>
    <s v="115-1029"/>
    <s v="Public Water,Septic"/>
    <s v="SEPTIC"/>
    <s v="SEPTIC"/>
    <n v="8400"/>
    <m/>
    <m/>
    <n v="1"/>
    <n v="1"/>
    <n v="3"/>
    <n v="1330"/>
    <n v="1"/>
    <m/>
    <m/>
    <m/>
    <m/>
    <m/>
    <m/>
    <m/>
    <m/>
    <m/>
    <m/>
    <n v="1"/>
    <n v="9.68"/>
    <n v="1"/>
    <s v="Agawam River"/>
    <n v="42"/>
  </r>
  <r>
    <s v="129B-5-24"/>
    <m/>
    <x v="0"/>
    <s v="87 GLEN CHARLIE RD"/>
    <n v="101"/>
    <s v="RILEY THOMAS J"/>
    <s v="R130"/>
    <s v="ONE FAMILY"/>
    <s v="129/B5/24//"/>
    <n v="0.48415999999999998"/>
    <n v="1"/>
    <n v="1"/>
    <n v="1"/>
    <n v="1"/>
    <s v="SEPTIC"/>
    <n v="0"/>
    <n v="1"/>
    <n v="3100"/>
    <s v="NO_W1"/>
    <n v="3100"/>
    <s v="129B-5-24"/>
    <s v="Public Water,Gas,Septic"/>
    <s v="SEPTIC"/>
    <s v="SEPTIC"/>
    <n v="3100"/>
    <m/>
    <m/>
    <n v="1"/>
    <n v="1"/>
    <n v="3"/>
    <n v="1736"/>
    <n v="1.5"/>
    <m/>
    <m/>
    <m/>
    <m/>
    <m/>
    <m/>
    <m/>
    <m/>
    <m/>
    <m/>
    <n v="3"/>
    <n v="4.6463999999999999"/>
    <n v="1"/>
    <s v="Mill Pond"/>
    <n v="20"/>
  </r>
  <r>
    <s v="115-1015"/>
    <m/>
    <x v="0"/>
    <s v="0 MAPLE SPRGS RD  OFF"/>
    <n v="710"/>
    <s v="ASHLEY HERBERT W"/>
    <m/>
    <s v="CRANBERRY  MDL-00"/>
    <s v="115//1015//"/>
    <n v="3.8194699999999999"/>
    <n v="0"/>
    <n v="0"/>
    <n v="0"/>
    <n v="0"/>
    <m/>
    <n v="0"/>
    <n v="0"/>
    <n v="0"/>
    <s v="YES"/>
    <n v="0"/>
    <s v="115-1015"/>
    <m/>
    <m/>
    <m/>
    <n v="0"/>
    <m/>
    <m/>
    <n v="0"/>
    <n v="0"/>
    <n v="0"/>
    <n v="0"/>
    <n v="0"/>
    <m/>
    <m/>
    <m/>
    <m/>
    <m/>
    <m/>
    <m/>
    <m/>
    <m/>
    <m/>
    <n v="1"/>
    <n v="0"/>
    <n v="1"/>
    <s v="Mill Pond"/>
    <n v="20"/>
  </r>
  <r>
    <s v="110-9B"/>
    <m/>
    <x v="0"/>
    <s v="7 MATTOS AVE"/>
    <n v="101"/>
    <s v="SILVA ADELINE"/>
    <s v="SC"/>
    <s v="ONE FAMILY"/>
    <s v="110//9/B/"/>
    <n v="0.27345999999999998"/>
    <n v="1"/>
    <n v="1"/>
    <n v="1"/>
    <n v="1"/>
    <s v="SEPTIC"/>
    <n v="0"/>
    <n v="1"/>
    <n v="1800"/>
    <s v="YES"/>
    <n v="1800"/>
    <s v="110-9B"/>
    <s v="Public Water,Septic"/>
    <s v="SEPTIC"/>
    <s v="SEPTIC"/>
    <n v="1800"/>
    <m/>
    <m/>
    <n v="1"/>
    <n v="1"/>
    <n v="2"/>
    <n v="643"/>
    <n v="1"/>
    <m/>
    <m/>
    <m/>
    <m/>
    <m/>
    <m/>
    <m/>
    <m/>
    <m/>
    <m/>
    <n v="1"/>
    <n v="9.68"/>
    <n v="1"/>
    <s v="Agawam River"/>
    <n v="42"/>
  </r>
  <r>
    <s v="129A-1-129"/>
    <m/>
    <x v="0"/>
    <s v="85 AGAWAM LAKE SHORE DR"/>
    <n v="101"/>
    <s v="DURKIN PATRICIA A &amp; DAVID T TRS"/>
    <s v="R130"/>
    <s v="ONE FAMILY"/>
    <s v="129/A1/129//"/>
    <n v="0.14071"/>
    <n v="1"/>
    <n v="1"/>
    <n v="1"/>
    <n v="1"/>
    <s v="SEPTIC"/>
    <n v="0"/>
    <n v="1"/>
    <n v="400"/>
    <s v="YES"/>
    <n v="400"/>
    <s v="129A-1-129"/>
    <s v="Public Water,Septic"/>
    <s v="SEPTIC"/>
    <s v="SEPTIC"/>
    <n v="400"/>
    <m/>
    <m/>
    <n v="1"/>
    <n v="1"/>
    <n v="1"/>
    <n v="778"/>
    <n v="1"/>
    <m/>
    <m/>
    <m/>
    <m/>
    <m/>
    <m/>
    <m/>
    <m/>
    <m/>
    <m/>
    <n v="1"/>
    <n v="4.6463999999999999"/>
    <n v="1"/>
    <s v="Mill Pond"/>
    <n v="20"/>
  </r>
  <r>
    <s v="110-9A"/>
    <m/>
    <x v="0"/>
    <s v="11 MATTOS AVE"/>
    <n v="101"/>
    <s v="ROSARIO WILFREDO SERRANO"/>
    <s v="SC"/>
    <s v="ONE FAMILY"/>
    <s v="110//9/A/"/>
    <n v="0.32602999999999999"/>
    <n v="1"/>
    <n v="1"/>
    <n v="1"/>
    <n v="1"/>
    <s v="SEPTIC"/>
    <n v="0"/>
    <n v="1"/>
    <n v="8000"/>
    <s v="YES"/>
    <n v="8000"/>
    <s v="110-9A"/>
    <s v="Public Water,Septic"/>
    <s v="SEPTIC"/>
    <s v="SEPTIC"/>
    <n v="8000"/>
    <m/>
    <m/>
    <n v="1"/>
    <n v="1"/>
    <n v="3"/>
    <n v="2418"/>
    <n v="1"/>
    <m/>
    <m/>
    <m/>
    <m/>
    <m/>
    <m/>
    <m/>
    <m/>
    <m/>
    <m/>
    <n v="1"/>
    <n v="9.68"/>
    <n v="1"/>
    <s v="Agawam River"/>
    <n v="42"/>
  </r>
  <r>
    <s v="129B-3-5"/>
    <m/>
    <x v="0"/>
    <s v="6 AGAWAM DR"/>
    <n v="101"/>
    <s v="TOOTLE ROBERT W"/>
    <s v="R130"/>
    <s v="ONE FAMILY"/>
    <s v="129/B3/5//"/>
    <n v="0.26899000000000001"/>
    <n v="1"/>
    <n v="1"/>
    <n v="1"/>
    <n v="1"/>
    <s v="SEPTIC"/>
    <n v="0"/>
    <n v="1"/>
    <n v="2500"/>
    <s v="YES"/>
    <n v="2500"/>
    <s v="129B-3-5"/>
    <s v="Public Water,Septic"/>
    <s v="SEPTIC"/>
    <s v="SEPTIC"/>
    <n v="2500"/>
    <m/>
    <m/>
    <n v="1"/>
    <n v="1"/>
    <n v="1"/>
    <n v="776"/>
    <n v="1"/>
    <m/>
    <m/>
    <m/>
    <m/>
    <m/>
    <m/>
    <m/>
    <m/>
    <m/>
    <m/>
    <n v="1"/>
    <n v="4.6463999999999999"/>
    <n v="1"/>
    <s v="Mill Pond"/>
    <n v="20"/>
  </r>
  <r>
    <s v="110-1071"/>
    <m/>
    <x v="0"/>
    <s v="0 CRAN HWY  OFF"/>
    <n v="431"/>
    <s v="ROBERTSON'S REALTY CORP"/>
    <s v="MR30"/>
    <s v="TEL REL TW"/>
    <s v="110//1071//"/>
    <n v="8.4133899999999997"/>
    <n v="0"/>
    <n v="0"/>
    <n v="0"/>
    <n v="0"/>
    <m/>
    <n v="0"/>
    <n v="0"/>
    <n v="0"/>
    <s v="YES"/>
    <n v="0"/>
    <s v="110-1071"/>
    <s v="Public Water,Septic"/>
    <s v="SEPTIC"/>
    <m/>
    <n v="0"/>
    <m/>
    <m/>
    <n v="0"/>
    <n v="0"/>
    <n v="0"/>
    <n v="0"/>
    <n v="0"/>
    <m/>
    <m/>
    <m/>
    <m/>
    <m/>
    <m/>
    <m/>
    <m/>
    <m/>
    <m/>
    <n v="1"/>
    <n v="0"/>
    <n v="1"/>
    <s v="Bog Stream"/>
    <n v="35"/>
  </r>
  <r>
    <s v="115-39A"/>
    <m/>
    <x v="0"/>
    <s v="16 FALL ST"/>
    <n v="101"/>
    <s v="LEVATO NATALIE LIFE ESTATE"/>
    <s v="SC"/>
    <s v="ONE FAMILY"/>
    <s v="115//39/A/"/>
    <n v="0.48160999999999998"/>
    <n v="1"/>
    <n v="1"/>
    <n v="1"/>
    <n v="1"/>
    <s v="SEPTIC"/>
    <n v="0"/>
    <n v="1"/>
    <n v="11500"/>
    <s v="NO_W1"/>
    <n v="11500"/>
    <s v="115-39A"/>
    <s v="Public Water,Septic"/>
    <s v="SEPTIC"/>
    <s v="SEPTIC"/>
    <n v="11500"/>
    <m/>
    <m/>
    <n v="1"/>
    <n v="1"/>
    <n v="3"/>
    <n v="1215"/>
    <n v="1"/>
    <m/>
    <m/>
    <m/>
    <m/>
    <m/>
    <m/>
    <m/>
    <m/>
    <m/>
    <m/>
    <n v="2"/>
    <n v="9.68"/>
    <n v="1"/>
    <s v="Agawam River"/>
    <n v="42"/>
  </r>
  <r>
    <s v="109A-1-1031"/>
    <m/>
    <x v="0"/>
    <s v="2508 CRAN HWY"/>
    <n v="340"/>
    <s v="CRANBERRY REAL ESTATE CO INC"/>
    <s v="SC"/>
    <s v="OFFICE BLD  MDL-94"/>
    <s v="109/A1/1031//"/>
    <n v="0.42170000000000002"/>
    <n v="1"/>
    <n v="1"/>
    <n v="1"/>
    <n v="1"/>
    <s v="SEPTIC"/>
    <n v="0"/>
    <n v="1"/>
    <n v="400"/>
    <s v="YES"/>
    <n v="400"/>
    <s v="109A-1-1031"/>
    <s v="All Public"/>
    <s v="SEWER"/>
    <s v="SEPTIC"/>
    <n v="400"/>
    <m/>
    <m/>
    <n v="1"/>
    <n v="1"/>
    <n v="0"/>
    <n v="3768"/>
    <n v="2"/>
    <m/>
    <m/>
    <m/>
    <m/>
    <m/>
    <m/>
    <m/>
    <m/>
    <m/>
    <m/>
    <n v="1"/>
    <n v="9.68"/>
    <n v="1"/>
    <s v="Rose Brook"/>
    <n v="41"/>
  </r>
  <r>
    <s v="84-9"/>
    <m/>
    <x v="0"/>
    <s v="2 EMMA LN"/>
    <n v="101"/>
    <s v="CARRILLO JORGE R JR"/>
    <s v="MR30"/>
    <s v="ONE FAMILY"/>
    <s v="84//9//"/>
    <n v="0.72243000000000002"/>
    <n v="1"/>
    <n v="1"/>
    <n v="1"/>
    <n v="1"/>
    <s v="SEPTIC"/>
    <n v="0"/>
    <n v="1"/>
    <n v="6600"/>
    <s v="YES"/>
    <n v="6600"/>
    <s v="84-9"/>
    <m/>
    <m/>
    <s v="SEPTIC"/>
    <n v="6600"/>
    <m/>
    <m/>
    <n v="1"/>
    <n v="1"/>
    <n v="3"/>
    <n v="1768"/>
    <n v="2"/>
    <m/>
    <m/>
    <m/>
    <m/>
    <m/>
    <m/>
    <m/>
    <m/>
    <m/>
    <m/>
    <n v="1"/>
    <n v="9.68"/>
    <n v="1"/>
    <s v="Broad Marsh River"/>
    <n v="43"/>
  </r>
  <r>
    <s v="129B-3-43"/>
    <m/>
    <x v="0"/>
    <s v="112 GLEN CHARLIE RD"/>
    <n v="101"/>
    <s v="SCHLUTER SCOTT C"/>
    <s v="R130"/>
    <s v="ONE FAMILY"/>
    <s v="129/B3/43//"/>
    <n v="0.12486999999999999"/>
    <n v="1"/>
    <n v="1"/>
    <n v="1"/>
    <n v="1"/>
    <s v="SEPTIC"/>
    <n v="0"/>
    <n v="1"/>
    <n v="400"/>
    <s v="YES"/>
    <n v="400"/>
    <s v="129B-3-43"/>
    <s v="Public Water,Gas,Septic"/>
    <s v="SEPTIC"/>
    <s v="SEPTIC"/>
    <n v="400"/>
    <m/>
    <m/>
    <n v="1"/>
    <n v="1"/>
    <n v="2"/>
    <n v="612"/>
    <n v="1"/>
    <m/>
    <m/>
    <m/>
    <m/>
    <m/>
    <m/>
    <m/>
    <m/>
    <m/>
    <m/>
    <n v="1"/>
    <n v="4.6463999999999999"/>
    <n v="1"/>
    <s v="Mill Pond"/>
    <n v="20"/>
  </r>
  <r>
    <s v="84-15"/>
    <m/>
    <x v="0"/>
    <s v="14 MAUD PALMER DR"/>
    <n v="101"/>
    <s v="COVEL GEORGE P JR"/>
    <s v="MR30"/>
    <s v="ONE FAMILY"/>
    <s v="84//15//"/>
    <n v="1.6465700000000001"/>
    <n v="1"/>
    <n v="1"/>
    <n v="1"/>
    <n v="1"/>
    <s v="SEPTIC"/>
    <n v="0"/>
    <n v="1"/>
    <n v="10900"/>
    <s v="YES"/>
    <n v="10900"/>
    <s v="84-15"/>
    <m/>
    <m/>
    <s v="SEPTIC"/>
    <n v="10900"/>
    <m/>
    <m/>
    <n v="1"/>
    <n v="1"/>
    <n v="3"/>
    <n v="1872"/>
    <n v="2"/>
    <m/>
    <m/>
    <m/>
    <m/>
    <m/>
    <m/>
    <m/>
    <m/>
    <m/>
    <m/>
    <n v="1"/>
    <n v="9.68"/>
    <n v="1"/>
    <s v="Broad Marsh River"/>
    <n v="43"/>
  </r>
  <r>
    <s v="110-1068A"/>
    <m/>
    <x v="0"/>
    <s v="0 CRAN HWY OFF"/>
    <n v="392"/>
    <s v="ROBERTSON'S REALTY CORP"/>
    <s v="MR30"/>
    <s v="UNDEV LAND"/>
    <s v="110//1068/A/"/>
    <n v="0.22606000000000001"/>
    <n v="0"/>
    <n v="0"/>
    <n v="0"/>
    <n v="0"/>
    <m/>
    <n v="0"/>
    <n v="0"/>
    <n v="0"/>
    <s v="YES"/>
    <n v="0"/>
    <s v="110-1068A"/>
    <m/>
    <m/>
    <m/>
    <n v="0"/>
    <m/>
    <m/>
    <n v="0"/>
    <n v="0"/>
    <n v="0"/>
    <n v="0"/>
    <n v="0"/>
    <m/>
    <m/>
    <m/>
    <m/>
    <m/>
    <m/>
    <m/>
    <m/>
    <m/>
    <m/>
    <n v="1"/>
    <n v="0"/>
    <n v="1"/>
    <s v="Bog Stream"/>
    <n v="35"/>
  </r>
  <r>
    <s v="129B-5-26"/>
    <m/>
    <x v="0"/>
    <s v="89 GLEN CHARLIE RD"/>
    <n v="101"/>
    <s v="WHITTAKER FRANK J"/>
    <s v="R130"/>
    <s v="ONE FAMILY"/>
    <s v="129/B5/26//"/>
    <n v="0.13164000000000001"/>
    <n v="1"/>
    <n v="1"/>
    <n v="1"/>
    <n v="1"/>
    <s v="SEPTIC"/>
    <n v="0"/>
    <n v="1"/>
    <n v="600"/>
    <s v="YES"/>
    <n v="600"/>
    <s v="129B-5-26"/>
    <s v="Public Water,Septic"/>
    <s v="SEPTIC"/>
    <s v="SEPTIC"/>
    <n v="600"/>
    <m/>
    <m/>
    <n v="1"/>
    <n v="1"/>
    <n v="3"/>
    <n v="908"/>
    <n v="1"/>
    <m/>
    <m/>
    <m/>
    <m/>
    <m/>
    <m/>
    <m/>
    <m/>
    <m/>
    <m/>
    <n v="2"/>
    <n v="4.6463999999999999"/>
    <n v="1"/>
    <s v="Mill Pond"/>
    <n v="20"/>
  </r>
  <r>
    <s v="115-53A"/>
    <m/>
    <x v="0"/>
    <s v="3 FALL ST"/>
    <n v="101"/>
    <s v="VICINO FRANCIS C JR"/>
    <s v="MR30"/>
    <s v="ONE FAMILY"/>
    <s v="115//53/A/"/>
    <n v="0.92035"/>
    <n v="1"/>
    <n v="1"/>
    <n v="1"/>
    <n v="1"/>
    <s v="SEPTIC"/>
    <n v="0"/>
    <n v="1"/>
    <n v="26800"/>
    <s v="YES"/>
    <n v="26800"/>
    <s v="115-53A"/>
    <s v="Public Water,Septic"/>
    <s v="SEPTIC"/>
    <s v="SEPTIC"/>
    <n v="26800"/>
    <m/>
    <m/>
    <n v="1"/>
    <n v="1"/>
    <n v="3"/>
    <n v="2400"/>
    <n v="2.2999999999999998"/>
    <m/>
    <m/>
    <m/>
    <m/>
    <m/>
    <m/>
    <m/>
    <m/>
    <m/>
    <m/>
    <n v="1"/>
    <n v="9.68"/>
    <n v="1"/>
    <s v="Agawam River"/>
    <n v="42"/>
  </r>
  <r>
    <s v="129A-1-130"/>
    <m/>
    <x v="0"/>
    <s v="87 AGAWAM LAKE SHORE DR"/>
    <n v="101"/>
    <s v="DIONNE PAUL A"/>
    <s v="R130"/>
    <s v="ONE FAMILY"/>
    <s v="129/A1/130//"/>
    <n v="0.11976000000000001"/>
    <n v="1"/>
    <n v="1"/>
    <n v="1"/>
    <n v="1"/>
    <s v="SEPTIC"/>
    <n v="0"/>
    <n v="0"/>
    <n v="0"/>
    <s v="YES"/>
    <n v="0"/>
    <s v="129A-1-130"/>
    <s v="Public Water,Septic"/>
    <s v="SEPTIC"/>
    <s v="SEPTIC"/>
    <n v="5700"/>
    <m/>
    <m/>
    <n v="1"/>
    <n v="1"/>
    <n v="4"/>
    <n v="952"/>
    <n v="1"/>
    <m/>
    <m/>
    <m/>
    <m/>
    <m/>
    <m/>
    <m/>
    <m/>
    <m/>
    <m/>
    <n v="1"/>
    <n v="4.6463999999999999"/>
    <n v="1"/>
    <s v="Mill Pond"/>
    <n v="20"/>
  </r>
  <r>
    <s v="115-1027"/>
    <m/>
    <x v="0"/>
    <s v="14 SUMMER ST"/>
    <n v="101"/>
    <s v="TAVARES JOSEPH M"/>
    <s v="MR30"/>
    <s v="ONE FAMILY"/>
    <s v="115//1027//"/>
    <n v="0.71872000000000003"/>
    <n v="1"/>
    <n v="1"/>
    <n v="1"/>
    <n v="1"/>
    <s v="SEPTIC"/>
    <n v="0"/>
    <n v="1"/>
    <n v="19800"/>
    <s v="YES"/>
    <n v="19800"/>
    <s v="115-1027"/>
    <s v="Public Water,Septic"/>
    <s v="SEPTIC"/>
    <s v="SEPTIC"/>
    <n v="19800"/>
    <m/>
    <m/>
    <n v="1"/>
    <n v="1"/>
    <n v="4"/>
    <n v="1959"/>
    <n v="1"/>
    <m/>
    <m/>
    <m/>
    <m/>
    <m/>
    <m/>
    <m/>
    <m/>
    <m/>
    <m/>
    <n v="1"/>
    <n v="9.68"/>
    <n v="1"/>
    <s v="Agawam River"/>
    <n v="42"/>
  </r>
  <r>
    <s v="115-1028"/>
    <m/>
    <x v="0"/>
    <s v="12 SUMMER ST"/>
    <n v="101"/>
    <s v="PIERRO GERALD"/>
    <s v="MR30"/>
    <s v="ONE FAMILY"/>
    <s v="115//1028//"/>
    <n v="0.47785"/>
    <n v="1"/>
    <n v="1"/>
    <n v="1"/>
    <n v="1"/>
    <s v="SEPTIC"/>
    <n v="0"/>
    <n v="1"/>
    <n v="10300"/>
    <s v="YES"/>
    <n v="10300"/>
    <s v="115-1028"/>
    <s v="Public Water,Septic"/>
    <s v="SEPTIC"/>
    <s v="SEPTIC"/>
    <n v="10300"/>
    <m/>
    <m/>
    <n v="1"/>
    <n v="1"/>
    <n v="3"/>
    <n v="1320"/>
    <n v="1"/>
    <m/>
    <m/>
    <m/>
    <m/>
    <m/>
    <m/>
    <m/>
    <m/>
    <m/>
    <m/>
    <n v="1"/>
    <n v="9.68"/>
    <n v="1"/>
    <s v="Agawam River"/>
    <n v="42"/>
  </r>
  <r>
    <s v="129B-3-44"/>
    <m/>
    <x v="0"/>
    <s v="114 GLEN CHARLIE RD"/>
    <n v="101"/>
    <s v="ANDERSEN KIM"/>
    <s v="R130"/>
    <s v="ONE FAMILY"/>
    <s v="129/B3/44//"/>
    <n v="0.12559999999999999"/>
    <n v="1"/>
    <n v="1"/>
    <n v="1"/>
    <n v="1"/>
    <s v="SEPTIC"/>
    <n v="0"/>
    <n v="1"/>
    <n v="8500"/>
    <s v="YES"/>
    <n v="8500"/>
    <s v="129B-3-44"/>
    <s v="Public Water,Septic"/>
    <s v="SEPTIC"/>
    <s v="SEPTIC"/>
    <n v="8500"/>
    <m/>
    <m/>
    <n v="1"/>
    <n v="1"/>
    <n v="2"/>
    <n v="928"/>
    <n v="2"/>
    <m/>
    <m/>
    <m/>
    <m/>
    <m/>
    <m/>
    <m/>
    <m/>
    <m/>
    <m/>
    <n v="1"/>
    <n v="4.6463999999999999"/>
    <n v="1"/>
    <s v="Mill Pond"/>
    <n v="20"/>
  </r>
  <r>
    <s v="110-1061B"/>
    <m/>
    <x v="0"/>
    <s v="15 MATTOS AVE"/>
    <n v="101"/>
    <s v="ALVES CECELIA LIFE ESTATE"/>
    <s v="SC"/>
    <s v="ONE FAMILY"/>
    <s v="110//1061/B/"/>
    <n v="0.88492000000000004"/>
    <n v="1"/>
    <n v="1"/>
    <n v="1"/>
    <n v="1"/>
    <s v="SEPTIC"/>
    <n v="0"/>
    <n v="1"/>
    <n v="18600"/>
    <s v="YES"/>
    <n v="18600"/>
    <s v="110-1061B"/>
    <s v="Public Water,Septic"/>
    <s v="SEPTIC"/>
    <s v="SEPTIC"/>
    <n v="18600"/>
    <m/>
    <m/>
    <n v="1"/>
    <n v="1"/>
    <n v="3"/>
    <n v="936"/>
    <n v="1.5"/>
    <m/>
    <m/>
    <m/>
    <m/>
    <m/>
    <m/>
    <m/>
    <m/>
    <m/>
    <m/>
    <n v="1"/>
    <n v="9.68"/>
    <n v="1"/>
    <s v="Agawam River"/>
    <n v="42"/>
  </r>
  <r>
    <s v="129A-1-42"/>
    <m/>
    <x v="0"/>
    <s v="52 REGENT AVE"/>
    <n v="101"/>
    <s v="BETTENCOURT ELLA L TRUSTEE"/>
    <s v="R130"/>
    <s v="ONE FAMILY"/>
    <s v="129/A1/42//"/>
    <n v="0.35094999999999998"/>
    <n v="1"/>
    <n v="1"/>
    <n v="1"/>
    <n v="1"/>
    <s v="SEPTIC"/>
    <n v="0"/>
    <n v="1"/>
    <n v="1700"/>
    <s v="YES"/>
    <n v="1700"/>
    <s v="129A-1-42"/>
    <s v="Public Water,Septic"/>
    <s v="SEPTIC"/>
    <s v="SEPTIC"/>
    <n v="1700"/>
    <m/>
    <m/>
    <n v="1"/>
    <n v="1"/>
    <n v="2"/>
    <n v="768"/>
    <n v="1"/>
    <m/>
    <m/>
    <m/>
    <m/>
    <m/>
    <m/>
    <m/>
    <m/>
    <m/>
    <m/>
    <n v="3"/>
    <n v="4.6463999999999999"/>
    <n v="1"/>
    <s v="Mill Pond"/>
    <n v="20"/>
  </r>
  <r>
    <s v="129A-1-18"/>
    <m/>
    <x v="0"/>
    <s v="75 MAPLE SPRINGS RD"/>
    <n v="101"/>
    <s v="DEBONISE ANGELA"/>
    <s v="R130"/>
    <s v="ONE FAMILY"/>
    <s v="129/A1/18//"/>
    <n v="0.34673999999999999"/>
    <n v="1"/>
    <n v="1"/>
    <n v="1"/>
    <n v="1"/>
    <s v="SEPTIC"/>
    <n v="0"/>
    <n v="1"/>
    <n v="10500"/>
    <s v="YES"/>
    <n v="10500"/>
    <s v="129A-1-18"/>
    <s v="Public Water,Septic"/>
    <s v="SEPTIC"/>
    <s v="SEPTIC"/>
    <n v="10500"/>
    <m/>
    <m/>
    <n v="1"/>
    <n v="1"/>
    <n v="3"/>
    <n v="1308"/>
    <n v="1"/>
    <m/>
    <m/>
    <m/>
    <m/>
    <m/>
    <m/>
    <m/>
    <m/>
    <m/>
    <m/>
    <n v="3"/>
    <n v="4.6463999999999999"/>
    <n v="1"/>
    <s v="Mill Pond"/>
    <n v="20"/>
  </r>
  <r>
    <s v="129B-3-6"/>
    <m/>
    <x v="0"/>
    <s v="8 AGAWAM DR"/>
    <n v="101"/>
    <s v="BLY LUCY A"/>
    <s v="R130"/>
    <s v="ONE FAMILY"/>
    <s v="129/B3/6//"/>
    <n v="0.39591999999999999"/>
    <n v="1"/>
    <n v="1"/>
    <n v="1"/>
    <n v="1"/>
    <s v="SEPTIC"/>
    <n v="0"/>
    <n v="1"/>
    <n v="0"/>
    <s v="YES"/>
    <n v="0"/>
    <s v="129B-3-6"/>
    <s v="Public Water,Septic"/>
    <s v="SEPTIC"/>
    <s v="SEPTIC"/>
    <n v="0"/>
    <m/>
    <m/>
    <n v="1"/>
    <n v="1"/>
    <n v="1"/>
    <n v="440"/>
    <n v="1"/>
    <m/>
    <m/>
    <m/>
    <m/>
    <m/>
    <m/>
    <m/>
    <m/>
    <m/>
    <m/>
    <n v="1"/>
    <n v="4.6463999999999999"/>
    <n v="1"/>
    <s v="Mill Pond"/>
    <n v="20"/>
  </r>
  <r>
    <s v="UNK215"/>
    <s v="FEE"/>
    <x v="0"/>
    <s v="CRAN HWY"/>
    <n v="0"/>
    <m/>
    <m/>
    <m/>
    <m/>
    <n v="86.499229999999997"/>
    <n v="0"/>
    <n v="0"/>
    <n v="0"/>
    <n v="0"/>
    <m/>
    <n v="0"/>
    <n v="0"/>
    <n v="0"/>
    <s v="NO_W2"/>
    <n v="0"/>
    <m/>
    <m/>
    <m/>
    <m/>
    <n v="0"/>
    <m/>
    <m/>
    <n v="0"/>
    <n v="0"/>
    <n v="0"/>
    <n v="0"/>
    <n v="0"/>
    <s v="Not in new Assr DB, Makepe?, old info"/>
    <m/>
    <m/>
    <m/>
    <m/>
    <m/>
    <m/>
    <m/>
    <m/>
    <m/>
    <n v="4"/>
    <n v="0"/>
    <n v="1"/>
    <s v="Rose Brook"/>
    <n v="41"/>
  </r>
  <r>
    <s v="110-1061A"/>
    <m/>
    <x v="0"/>
    <s v="17 MATTOS AVE"/>
    <n v="101"/>
    <s v="PAYZANT WAYNE P"/>
    <s v="SC"/>
    <s v="ONE FAMILY"/>
    <s v="110//1061/A/"/>
    <n v="0.76695999999999998"/>
    <n v="1"/>
    <n v="1"/>
    <n v="1"/>
    <n v="1"/>
    <s v="SEPTIC"/>
    <n v="0"/>
    <n v="1"/>
    <n v="800"/>
    <s v="YES"/>
    <n v="800"/>
    <s v="110-1061A"/>
    <s v="Public Water,Septic"/>
    <s v="SEPTIC"/>
    <s v="SEPTIC"/>
    <n v="800"/>
    <m/>
    <m/>
    <n v="1"/>
    <n v="1"/>
    <n v="1"/>
    <n v="270"/>
    <n v="1"/>
    <m/>
    <m/>
    <m/>
    <m/>
    <m/>
    <m/>
    <m/>
    <m/>
    <m/>
    <m/>
    <n v="1"/>
    <n v="9.68"/>
    <n v="1"/>
    <s v="Agawam River"/>
    <n v="42"/>
  </r>
  <r>
    <s v="110-1070B2"/>
    <m/>
    <x v="0"/>
    <s v="0 CRAN HWY OFF"/>
    <n v="392"/>
    <s v="ROBERTSON'S REALTY CORP"/>
    <s v="SC"/>
    <s v="UNDEV LAND"/>
    <s v="110//1070/B2/"/>
    <n v="0.50624000000000002"/>
    <n v="0"/>
    <n v="0"/>
    <n v="0"/>
    <n v="0"/>
    <m/>
    <n v="0"/>
    <n v="0"/>
    <n v="0"/>
    <s v="YES"/>
    <n v="0"/>
    <s v="110-1070B2"/>
    <m/>
    <m/>
    <m/>
    <n v="0"/>
    <m/>
    <m/>
    <n v="0"/>
    <n v="0"/>
    <n v="0"/>
    <n v="0"/>
    <n v="0"/>
    <m/>
    <m/>
    <m/>
    <m/>
    <m/>
    <m/>
    <m/>
    <m/>
    <m/>
    <m/>
    <n v="1"/>
    <n v="0"/>
    <n v="1"/>
    <s v="Bog Stream"/>
    <n v="35"/>
  </r>
  <r>
    <s v="129B-5-27"/>
    <m/>
    <x v="0"/>
    <s v="91 GLEN CHARLIE RD"/>
    <n v="101"/>
    <s v="GALLIPOLI KEVIN A"/>
    <s v="R130"/>
    <s v="ONE FAMILY"/>
    <s v="129/B5/27//"/>
    <n v="0.1489"/>
    <n v="1"/>
    <n v="1"/>
    <n v="1"/>
    <n v="1"/>
    <s v="SEPTIC"/>
    <n v="0"/>
    <n v="1"/>
    <n v="5300"/>
    <s v="YES"/>
    <n v="5300"/>
    <s v="129B-5-27"/>
    <s v="Public Water,Septic"/>
    <s v="SEPTIC"/>
    <s v="SEPTIC"/>
    <n v="5300"/>
    <m/>
    <m/>
    <n v="1"/>
    <n v="1"/>
    <n v="1"/>
    <n v="560"/>
    <n v="1"/>
    <m/>
    <m/>
    <m/>
    <m/>
    <m/>
    <m/>
    <m/>
    <m/>
    <m/>
    <m/>
    <n v="2"/>
    <n v="4.6463999999999999"/>
    <n v="1"/>
    <s v="Mill Pond"/>
    <n v="20"/>
  </r>
  <r>
    <s v="110-H5"/>
    <m/>
    <x v="0"/>
    <s v="35 TIHONET RD"/>
    <n v="906"/>
    <s v="ROMAN CATHOLIC BISHOP"/>
    <s v="R60"/>
    <s v="CHURCH ETC  MDL-00"/>
    <s v="110//H5//"/>
    <n v="1.8709"/>
    <n v="0"/>
    <n v="0"/>
    <n v="0"/>
    <n v="0"/>
    <m/>
    <n v="0"/>
    <n v="0"/>
    <n v="0"/>
    <s v="YES"/>
    <n v="0"/>
    <s v="110-H5"/>
    <s v="Public Water,Septic"/>
    <s v="SEPTIC"/>
    <m/>
    <n v="0"/>
    <m/>
    <m/>
    <n v="0"/>
    <n v="0"/>
    <n v="0"/>
    <n v="0"/>
    <n v="0"/>
    <m/>
    <m/>
    <m/>
    <m/>
    <m/>
    <m/>
    <m/>
    <m/>
    <m/>
    <m/>
    <n v="1"/>
    <n v="0"/>
    <n v="1"/>
    <s v="Parker Mills Pond"/>
    <n v="40"/>
  </r>
  <r>
    <s v="129A-1-131"/>
    <m/>
    <x v="0"/>
    <s v="89 AGAWAM LAKE SHORE DR"/>
    <n v="132"/>
    <s v="BETTENCOURT ELLA L"/>
    <s v="R130"/>
    <s v="RES ACLNUD  MDL-00"/>
    <s v="129/A1/131//"/>
    <n v="0.13597000000000001"/>
    <n v="0"/>
    <n v="0"/>
    <n v="0"/>
    <n v="0"/>
    <m/>
    <n v="0"/>
    <n v="0"/>
    <n v="0"/>
    <s v="YES"/>
    <n v="0"/>
    <s v="129A-1-131"/>
    <m/>
    <m/>
    <m/>
    <n v="0"/>
    <m/>
    <m/>
    <n v="0"/>
    <n v="0"/>
    <n v="0"/>
    <n v="0"/>
    <n v="0"/>
    <m/>
    <m/>
    <m/>
    <m/>
    <m/>
    <m/>
    <m/>
    <m/>
    <m/>
    <m/>
    <n v="1"/>
    <n v="0"/>
    <n v="1"/>
    <s v="Mill Pond"/>
    <n v="20"/>
  </r>
  <r>
    <s v="129B-3-45"/>
    <m/>
    <x v="0"/>
    <s v="116 GLEN CHARLIE RD"/>
    <n v="101"/>
    <s v="COOPER ERIC"/>
    <s v="R130"/>
    <s v="ONE FAMILY"/>
    <s v="129/B3/45//"/>
    <n v="0.22108"/>
    <n v="1"/>
    <n v="1"/>
    <n v="1"/>
    <n v="1"/>
    <s v="SEPTIC"/>
    <n v="0"/>
    <n v="1"/>
    <n v="4000"/>
    <s v="YES"/>
    <n v="4000"/>
    <s v="129B-3-45"/>
    <s v="Public Water,Septic"/>
    <s v="SEPTIC"/>
    <s v="SEPTIC"/>
    <n v="4000"/>
    <m/>
    <m/>
    <n v="1"/>
    <n v="1"/>
    <n v="2"/>
    <n v="340"/>
    <n v="1"/>
    <m/>
    <m/>
    <m/>
    <m/>
    <m/>
    <m/>
    <m/>
    <m/>
    <m/>
    <m/>
    <n v="2"/>
    <n v="4.6463999999999999"/>
    <n v="1"/>
    <s v="Mill Pond"/>
    <n v="20"/>
  </r>
  <r>
    <s v="84-14"/>
    <m/>
    <x v="0"/>
    <s v="12 MAUD PALMER DR"/>
    <n v="101"/>
    <s v="BRUCE JAMES E TRUSTEE"/>
    <s v="MR30"/>
    <s v="ONE FAMILY"/>
    <s v="84//14//"/>
    <n v="2.07978"/>
    <n v="1"/>
    <n v="1"/>
    <n v="1"/>
    <n v="1"/>
    <s v="SEPTIC"/>
    <n v="0"/>
    <n v="1"/>
    <n v="22900"/>
    <s v="YES"/>
    <n v="22900"/>
    <s v="84-14"/>
    <m/>
    <m/>
    <s v="SEPTIC"/>
    <n v="22900"/>
    <m/>
    <m/>
    <n v="1"/>
    <n v="1"/>
    <n v="3"/>
    <n v="1872"/>
    <n v="2"/>
    <m/>
    <m/>
    <m/>
    <m/>
    <m/>
    <m/>
    <m/>
    <m/>
    <m/>
    <m/>
    <n v="1"/>
    <n v="9.68"/>
    <n v="1"/>
    <s v="Broad Marsh River"/>
    <n v="43"/>
  </r>
  <r>
    <s v="110-Y1"/>
    <m/>
    <x v="0"/>
    <s v="19 CHARGE POND RD"/>
    <n v="101"/>
    <s v="COLP EDWARD J"/>
    <s v="MR30"/>
    <s v="ONE FAMILY"/>
    <s v="110//Y1//"/>
    <n v="0.85668"/>
    <n v="1"/>
    <n v="1"/>
    <n v="1"/>
    <n v="1"/>
    <s v="SEPTIC"/>
    <n v="0"/>
    <n v="1"/>
    <n v="16000"/>
    <s v="YES"/>
    <n v="16000"/>
    <s v="110-Y1"/>
    <m/>
    <m/>
    <s v="SEPTIC"/>
    <n v="16000"/>
    <m/>
    <m/>
    <n v="1"/>
    <n v="1"/>
    <n v="4"/>
    <n v="2816"/>
    <n v="2"/>
    <m/>
    <m/>
    <m/>
    <m/>
    <m/>
    <m/>
    <m/>
    <m/>
    <m/>
    <m/>
    <n v="1"/>
    <n v="9.68"/>
    <n v="1"/>
    <s v="Agawam River"/>
    <n v="42"/>
  </r>
  <r>
    <s v="109A-1-1030"/>
    <m/>
    <x v="0"/>
    <s v="2508 CRAN HWY"/>
    <n v="101"/>
    <s v="MALONEY MICHAEL R"/>
    <s v="SC"/>
    <s v="ONE FAMILY"/>
    <s v="109/A1/1030//"/>
    <n v="0.42714000000000002"/>
    <n v="1"/>
    <n v="1"/>
    <n v="1"/>
    <n v="1"/>
    <s v="SEPTIC"/>
    <n v="0"/>
    <n v="1"/>
    <n v="600"/>
    <s v="YES"/>
    <n v="600"/>
    <s v="109A-1-1030"/>
    <s v="Public Water,Septic"/>
    <s v="SEPTIC"/>
    <s v="SEPTIC"/>
    <n v="600"/>
    <m/>
    <m/>
    <n v="1"/>
    <n v="1"/>
    <n v="3"/>
    <n v="1016"/>
    <n v="1"/>
    <m/>
    <m/>
    <m/>
    <m/>
    <m/>
    <m/>
    <m/>
    <m/>
    <m/>
    <m/>
    <n v="1"/>
    <n v="9.68"/>
    <n v="1"/>
    <s v="Rose Brook"/>
    <n v="41"/>
  </r>
  <r>
    <s v="110-1A"/>
    <m/>
    <x v="0"/>
    <s v="7 CABRAL WAY"/>
    <n v="101"/>
    <s v="MELLO MARK D"/>
    <s v="SC"/>
    <s v="ONE FAMILY"/>
    <s v="110//1/A/"/>
    <n v="0.81228"/>
    <n v="1"/>
    <n v="1"/>
    <n v="1"/>
    <n v="1"/>
    <s v="SEPTIC"/>
    <n v="0"/>
    <n v="1"/>
    <n v="12700"/>
    <s v="YES"/>
    <n v="12700"/>
    <s v="110-1A"/>
    <s v="Public Water,Septic"/>
    <s v="SEPTIC"/>
    <s v="SEPTIC"/>
    <n v="12700"/>
    <m/>
    <m/>
    <n v="1"/>
    <n v="1"/>
    <n v="4"/>
    <n v="1418"/>
    <n v="1.75"/>
    <m/>
    <m/>
    <m/>
    <m/>
    <m/>
    <m/>
    <m/>
    <m/>
    <m/>
    <m/>
    <n v="1"/>
    <n v="9.68"/>
    <n v="1"/>
    <s v="Agawam River"/>
    <n v="42"/>
  </r>
  <r>
    <s v="110-1069A"/>
    <m/>
    <x v="0"/>
    <s v="0 REAR CRAN HWY"/>
    <n v="392"/>
    <s v="TWEEDY &amp; BARNES CO"/>
    <s v="MR30"/>
    <s v="UNDEV LAND"/>
    <s v="110//1069/A/"/>
    <n v="1.213E-2"/>
    <n v="0"/>
    <n v="0"/>
    <n v="0"/>
    <n v="0"/>
    <m/>
    <n v="0"/>
    <n v="0"/>
    <n v="0"/>
    <s v="YES"/>
    <n v="0"/>
    <s v="110-1069A"/>
    <m/>
    <m/>
    <m/>
    <n v="0"/>
    <m/>
    <m/>
    <n v="0"/>
    <n v="0"/>
    <n v="0"/>
    <n v="0"/>
    <n v="0"/>
    <m/>
    <m/>
    <m/>
    <m/>
    <m/>
    <m/>
    <m/>
    <m/>
    <m/>
    <m/>
    <n v="1"/>
    <n v="0"/>
    <n v="1"/>
    <s v="Bog Stream"/>
    <n v="35"/>
  </r>
  <r>
    <s v="129-1018"/>
    <m/>
    <x v="0"/>
    <s v="155 GLEN CHARLIE RD"/>
    <n v="130"/>
    <s v="TRURAN DOUGLAS W"/>
    <s v="R130"/>
    <s v="PRI RES  MDL-01"/>
    <s v="129//1018//"/>
    <n v="13.85759"/>
    <n v="0"/>
    <n v="0"/>
    <n v="0"/>
    <n v="0"/>
    <m/>
    <n v="0"/>
    <n v="0"/>
    <n v="0"/>
    <s v="YES"/>
    <n v="0"/>
    <s v="129-1018"/>
    <m/>
    <m/>
    <m/>
    <n v="0"/>
    <s v="CR"/>
    <s v="YES"/>
    <n v="0"/>
    <n v="0"/>
    <n v="2"/>
    <n v="1836"/>
    <n v="1"/>
    <m/>
    <m/>
    <m/>
    <m/>
    <m/>
    <m/>
    <m/>
    <m/>
    <m/>
    <m/>
    <n v="1"/>
    <n v="0"/>
    <n v="1"/>
    <s v="Spectacle Pond"/>
    <n v="38"/>
  </r>
  <r>
    <s v="129B-3-34"/>
    <m/>
    <x v="0"/>
    <s v="3 VIEW ST"/>
    <n v="101"/>
    <s v="ODEA THERESA S LIFE EST"/>
    <s v="R130"/>
    <s v="ONE FAMILY"/>
    <s v="129/B3/34//"/>
    <n v="0.28693999999999997"/>
    <n v="1"/>
    <n v="1"/>
    <n v="1"/>
    <n v="1"/>
    <s v="SEPTIC"/>
    <n v="0"/>
    <n v="1"/>
    <n v="2000"/>
    <s v="YES"/>
    <n v="2000"/>
    <s v="129B-3-34"/>
    <s v="Public Water,Gas,Septic"/>
    <s v="SEPTIC"/>
    <s v="SEPTIC"/>
    <n v="2000"/>
    <m/>
    <m/>
    <n v="1"/>
    <n v="1"/>
    <n v="1"/>
    <n v="684"/>
    <n v="1"/>
    <m/>
    <m/>
    <m/>
    <m/>
    <m/>
    <m/>
    <m/>
    <m/>
    <m/>
    <m/>
    <n v="2"/>
    <n v="4.6463999999999999"/>
    <n v="1"/>
    <s v="Mill Pond"/>
    <n v="20"/>
  </r>
  <r>
    <s v="UNK250"/>
    <s v="FEE"/>
    <x v="0"/>
    <s v="TIHONET RD"/>
    <n v="0"/>
    <m/>
    <m/>
    <m/>
    <m/>
    <n v="60.826360000000001"/>
    <n v="0"/>
    <n v="0"/>
    <n v="0"/>
    <n v="0"/>
    <m/>
    <n v="0"/>
    <n v="0"/>
    <n v="0"/>
    <s v="NO_W2"/>
    <n v="0"/>
    <m/>
    <m/>
    <m/>
    <m/>
    <n v="0"/>
    <m/>
    <m/>
    <n v="0"/>
    <n v="0"/>
    <n v="0"/>
    <n v="0"/>
    <n v="0"/>
    <s v="Not in new Assr DB, Makepe?, old info"/>
    <m/>
    <m/>
    <m/>
    <m/>
    <m/>
    <m/>
    <m/>
    <m/>
    <m/>
    <n v="3"/>
    <n v="0"/>
    <n v="1"/>
    <s v="Parker Mills Pond"/>
    <n v="40"/>
  </r>
  <r>
    <s v="109A-1-1028"/>
    <m/>
    <x v="0"/>
    <s v="2510 CRAN HWY OFF"/>
    <n v="340"/>
    <s v="CRANBERRY REAL ESTATE CO"/>
    <s v="SC"/>
    <s v="OFFICE BLD  MDL-94"/>
    <s v="109/A1/1028//"/>
    <n v="1.09474"/>
    <n v="1"/>
    <n v="1"/>
    <n v="1"/>
    <n v="1"/>
    <s v="SEPTIC"/>
    <n v="0"/>
    <n v="1"/>
    <n v="1500"/>
    <s v="YES"/>
    <n v="1500"/>
    <s v="109A-1-1028"/>
    <s v="All Public"/>
    <s v="SEWER"/>
    <s v="SEPTIC"/>
    <n v="1500"/>
    <m/>
    <m/>
    <n v="1"/>
    <n v="1"/>
    <n v="0"/>
    <n v="1875"/>
    <n v="1"/>
    <m/>
    <m/>
    <m/>
    <m/>
    <m/>
    <m/>
    <m/>
    <m/>
    <m/>
    <m/>
    <n v="1"/>
    <n v="9.68"/>
    <n v="1"/>
    <s v="Rose Brook"/>
    <n v="41"/>
  </r>
  <r>
    <s v="115-44"/>
    <m/>
    <x v="0"/>
    <s v="10 DIVISION AVE"/>
    <n v="101"/>
    <s v="HATHAWAY CYNTHIA L"/>
    <s v="MR30"/>
    <s v="ONE FAMILY"/>
    <s v="115//44//"/>
    <n v="0.25785999999999998"/>
    <n v="1"/>
    <n v="1"/>
    <n v="1"/>
    <n v="1"/>
    <s v="SEPTIC"/>
    <n v="0"/>
    <n v="1"/>
    <n v="6200"/>
    <s v="NO_W1"/>
    <n v="6200"/>
    <s v="115-44"/>
    <s v="Public Water,Septic"/>
    <s v="SEPTIC"/>
    <s v="SEPTIC"/>
    <n v="6200"/>
    <m/>
    <m/>
    <n v="1"/>
    <n v="1"/>
    <n v="3"/>
    <n v="1248"/>
    <n v="1.5"/>
    <m/>
    <m/>
    <m/>
    <m/>
    <m/>
    <m/>
    <m/>
    <m/>
    <m/>
    <m/>
    <n v="2"/>
    <n v="9.68"/>
    <n v="1"/>
    <s v="Agawam River"/>
    <n v="42"/>
  </r>
  <r>
    <s v="129B-5-28"/>
    <m/>
    <x v="0"/>
    <s v="93 GLEN CHARLIE RD"/>
    <n v="101"/>
    <s v="EARLE WILLIAM N JR"/>
    <s v="R130"/>
    <s v="ONE FAMILY"/>
    <s v="129/B5/28//"/>
    <n v="8.4510000000000002E-2"/>
    <n v="1"/>
    <n v="1"/>
    <n v="1"/>
    <n v="1"/>
    <s v="SEPTIC"/>
    <n v="0"/>
    <n v="1"/>
    <n v="4900"/>
    <s v="YES"/>
    <n v="4900"/>
    <s v="129B-5-28"/>
    <s v="Public Water,Gas,Septic"/>
    <s v="SEPTIC"/>
    <s v="SEPTIC"/>
    <n v="4900"/>
    <m/>
    <m/>
    <n v="1"/>
    <n v="1"/>
    <n v="2"/>
    <n v="820"/>
    <n v="1"/>
    <m/>
    <m/>
    <m/>
    <m/>
    <m/>
    <m/>
    <m/>
    <m/>
    <m/>
    <m/>
    <n v="1"/>
    <n v="4.6463999999999999"/>
    <n v="1"/>
    <s v="Mill Pond"/>
    <n v="20"/>
  </r>
  <r>
    <s v="LAND_NOPARC"/>
    <m/>
    <x v="0"/>
    <m/>
    <n v="0"/>
    <m/>
    <m/>
    <m/>
    <m/>
    <n v="8.5500000000000003E-3"/>
    <n v="0"/>
    <n v="0"/>
    <n v="0"/>
    <n v="0"/>
    <m/>
    <n v="0"/>
    <n v="0"/>
    <n v="0"/>
    <s v="NO"/>
    <n v="0"/>
    <m/>
    <m/>
    <m/>
    <m/>
    <n v="0"/>
    <m/>
    <m/>
    <n v="0"/>
    <n v="0"/>
    <n v="0"/>
    <n v="0"/>
    <n v="0"/>
    <m/>
    <m/>
    <m/>
    <m/>
    <m/>
    <m/>
    <m/>
    <m/>
    <m/>
    <m/>
    <n v="0"/>
    <n v="0"/>
    <n v="1"/>
    <s v="Spectacle Pond"/>
    <n v="38"/>
  </r>
  <r>
    <s v="84-10A"/>
    <m/>
    <x v="0"/>
    <s v="4 EMMA LN"/>
    <n v="101"/>
    <s v="BOTTINO JAMES"/>
    <s v="MR30"/>
    <s v="ONE FAMILY"/>
    <s v="84//10/A/"/>
    <n v="0.78203999999999996"/>
    <n v="1"/>
    <n v="1"/>
    <n v="1"/>
    <n v="1"/>
    <s v="SEPTIC"/>
    <n v="0"/>
    <n v="1"/>
    <n v="10900"/>
    <s v="YES"/>
    <n v="10900"/>
    <s v="84-10A"/>
    <m/>
    <m/>
    <s v="SEPTIC"/>
    <n v="10900"/>
    <m/>
    <m/>
    <n v="1"/>
    <n v="1"/>
    <n v="3"/>
    <n v="2153"/>
    <n v="2"/>
    <m/>
    <m/>
    <m/>
    <m/>
    <m/>
    <m/>
    <m/>
    <m/>
    <m/>
    <m/>
    <n v="1"/>
    <n v="9.68"/>
    <n v="1"/>
    <s v="Broad Marsh River"/>
    <n v="43"/>
  </r>
  <r>
    <s v="110-1065"/>
    <m/>
    <x v="0"/>
    <s v="8 MONTEIRO ST"/>
    <n v="101"/>
    <s v="JORGE EPIFANIO"/>
    <s v="SC"/>
    <s v="ONE FAMILY"/>
    <s v="110//1065//"/>
    <n v="0.22739999999999999"/>
    <n v="1"/>
    <n v="1"/>
    <n v="1"/>
    <n v="1"/>
    <s v="SEPTIC"/>
    <n v="0"/>
    <n v="1"/>
    <n v="4300"/>
    <s v="YES"/>
    <n v="4300"/>
    <s v="110-1065"/>
    <s v="Public Water,Septic"/>
    <s v="SEPTIC"/>
    <s v="SEPTIC"/>
    <n v="4300"/>
    <m/>
    <m/>
    <n v="1"/>
    <n v="1"/>
    <n v="2"/>
    <n v="584"/>
    <n v="1"/>
    <m/>
    <m/>
    <m/>
    <m/>
    <m/>
    <m/>
    <m/>
    <m/>
    <m/>
    <m/>
    <n v="1"/>
    <n v="9.68"/>
    <n v="1"/>
    <s v="Agawam River"/>
    <n v="42"/>
  </r>
  <r>
    <s v="110-1070B1"/>
    <m/>
    <x v="0"/>
    <s v="0 CRAN HWY OFF"/>
    <n v="392"/>
    <s v="ROBERTSON'S REALTY CORP"/>
    <s v="MR30"/>
    <s v="UNDEV LAND"/>
    <s v="110//1070/B1/"/>
    <n v="7.7920000000000003E-2"/>
    <n v="0"/>
    <n v="0"/>
    <n v="0"/>
    <n v="0"/>
    <m/>
    <n v="0"/>
    <n v="0"/>
    <n v="0"/>
    <s v="YES"/>
    <n v="0"/>
    <s v="110-1070B1"/>
    <m/>
    <m/>
    <m/>
    <n v="0"/>
    <m/>
    <m/>
    <n v="0"/>
    <n v="0"/>
    <n v="0"/>
    <n v="0"/>
    <n v="0"/>
    <m/>
    <m/>
    <m/>
    <m/>
    <m/>
    <m/>
    <m/>
    <m/>
    <m/>
    <m/>
    <n v="1"/>
    <n v="0"/>
    <n v="1"/>
    <s v="Bog Stream"/>
    <n v="35"/>
  </r>
  <r>
    <s v="129B-3-47"/>
    <m/>
    <x v="0"/>
    <s v="120 GLEN CHARLIE RD"/>
    <n v="101"/>
    <s v="DRAVES KARL G"/>
    <s v="R130"/>
    <s v="ONE FAMILY"/>
    <s v="129/B3/47//"/>
    <n v="0.10648000000000001"/>
    <n v="1"/>
    <n v="1"/>
    <n v="1"/>
    <n v="1"/>
    <s v="SEPTIC"/>
    <n v="0"/>
    <n v="1"/>
    <n v="6700"/>
    <s v="YES"/>
    <n v="6700"/>
    <s v="129B-3-47"/>
    <s v="Public Water,Gas,Septic"/>
    <s v="SEPTIC"/>
    <s v="SEPTIC"/>
    <n v="6700"/>
    <m/>
    <m/>
    <n v="1"/>
    <n v="1"/>
    <n v="2"/>
    <n v="635"/>
    <n v="1"/>
    <m/>
    <m/>
    <m/>
    <m/>
    <m/>
    <m/>
    <m/>
    <m/>
    <m/>
    <m/>
    <n v="1"/>
    <n v="4.6463999999999999"/>
    <n v="1"/>
    <s v="Mill Pond"/>
    <n v="20"/>
  </r>
  <r>
    <s v="115-1031"/>
    <m/>
    <x v="0"/>
    <s v="3 SUMMER ST"/>
    <n v="101"/>
    <s v="BAPTISTE KENNETH J"/>
    <s v="MR30"/>
    <s v="ONE FAMILY"/>
    <s v="115//1031//"/>
    <n v="1.0920399999999999"/>
    <n v="1"/>
    <n v="1"/>
    <n v="1"/>
    <n v="1"/>
    <s v="SEPTIC"/>
    <n v="0"/>
    <n v="1"/>
    <n v="0"/>
    <s v="YES"/>
    <n v="0"/>
    <s v="115-1031"/>
    <s v="Public Water,Septic"/>
    <s v="SEPTIC"/>
    <s v="SEPTIC"/>
    <n v="0"/>
    <m/>
    <m/>
    <n v="1"/>
    <n v="1"/>
    <n v="3"/>
    <n v="1080"/>
    <n v="1"/>
    <m/>
    <m/>
    <m/>
    <m/>
    <m/>
    <m/>
    <m/>
    <m/>
    <m/>
    <m/>
    <n v="1"/>
    <n v="9.68"/>
    <n v="1"/>
    <s v="Agawam River"/>
    <n v="42"/>
  </r>
  <r>
    <s v="115-42B"/>
    <m/>
    <x v="0"/>
    <s v="13 FALL ST"/>
    <n v="101"/>
    <s v="JOHNSON MARK D"/>
    <s v="MR30"/>
    <s v="ONE FAMILY"/>
    <s v="115//42/B/"/>
    <n v="0.31119000000000002"/>
    <n v="1"/>
    <n v="1"/>
    <n v="1"/>
    <n v="1"/>
    <s v="SEPTIC"/>
    <n v="0"/>
    <n v="1"/>
    <n v="7400"/>
    <s v="YES"/>
    <n v="7400"/>
    <s v="115-42B"/>
    <s v="Public Water,Septic"/>
    <s v="SEPTIC"/>
    <s v="SEPTIC"/>
    <n v="7400"/>
    <m/>
    <m/>
    <n v="1"/>
    <n v="1"/>
    <n v="4"/>
    <n v="1326"/>
    <n v="1.5"/>
    <m/>
    <m/>
    <m/>
    <m/>
    <m/>
    <m/>
    <m/>
    <m/>
    <m/>
    <m/>
    <n v="2"/>
    <n v="9.68"/>
    <n v="1"/>
    <s v="Agawam River"/>
    <n v="42"/>
  </r>
  <r>
    <s v="115-53B"/>
    <m/>
    <x v="0"/>
    <s v="9 FALL ST"/>
    <n v="101"/>
    <s v="VICINO DIANE ELAINE"/>
    <s v="MR30"/>
    <s v="ONE FAMILY"/>
    <s v="115//53/B/"/>
    <n v="1.2007300000000001"/>
    <n v="1"/>
    <n v="1"/>
    <n v="1"/>
    <n v="1"/>
    <s v="SEPTIC"/>
    <n v="0"/>
    <n v="1"/>
    <n v="7200"/>
    <s v="YES"/>
    <n v="7200"/>
    <s v="115-53B"/>
    <s v="Public Water,Septic"/>
    <s v="SEPTIC"/>
    <s v="SEPTIC"/>
    <n v="7200"/>
    <m/>
    <m/>
    <n v="1"/>
    <n v="1"/>
    <n v="3"/>
    <n v="1477"/>
    <n v="1"/>
    <m/>
    <m/>
    <m/>
    <m/>
    <m/>
    <m/>
    <m/>
    <m/>
    <m/>
    <m/>
    <n v="1"/>
    <n v="9.68"/>
    <n v="1"/>
    <s v="Agawam River"/>
    <n v="42"/>
  </r>
  <r>
    <s v="129A-1-45"/>
    <m/>
    <x v="0"/>
    <s v="56 REGENT AVE"/>
    <n v="101"/>
    <s v="SWIFT GARY W"/>
    <s v="R130"/>
    <s v="ONE FAMILY"/>
    <s v="129/A1/45//"/>
    <n v="0.11562"/>
    <n v="1"/>
    <n v="1"/>
    <n v="1"/>
    <n v="1"/>
    <s v="SEPTIC"/>
    <n v="0"/>
    <n v="1"/>
    <n v="7600"/>
    <s v="YES"/>
    <n v="7600"/>
    <s v="129A-1-45"/>
    <s v="Public Water,Septic"/>
    <s v="SEPTIC"/>
    <s v="SEPTIC"/>
    <n v="7600"/>
    <m/>
    <m/>
    <n v="1"/>
    <n v="1"/>
    <n v="2"/>
    <n v="868"/>
    <n v="1"/>
    <m/>
    <m/>
    <m/>
    <m/>
    <m/>
    <m/>
    <m/>
    <m/>
    <m/>
    <m/>
    <n v="1"/>
    <n v="4.6463999999999999"/>
    <n v="1"/>
    <s v="Mill Pond"/>
    <n v="20"/>
  </r>
  <r>
    <s v="110-Y2"/>
    <m/>
    <x v="0"/>
    <s v="23 CHARGE POND RD"/>
    <n v="101"/>
    <s v="TAMBURRINI VINCENT W"/>
    <s v="MR30"/>
    <s v="ONE FAMILY"/>
    <s v="110//Y2//"/>
    <n v="1.0764400000000001"/>
    <n v="1"/>
    <n v="1"/>
    <n v="1"/>
    <n v="1"/>
    <s v="SEPTIC"/>
    <n v="0"/>
    <n v="1"/>
    <n v="2700"/>
    <s v="YES"/>
    <n v="2700"/>
    <s v="110-Y2"/>
    <s v=",Septic"/>
    <s v="SEWER"/>
    <s v="SEPTIC"/>
    <n v="2700"/>
    <m/>
    <m/>
    <n v="1"/>
    <n v="1"/>
    <n v="4"/>
    <n v="2395"/>
    <n v="2"/>
    <m/>
    <m/>
    <m/>
    <m/>
    <m/>
    <m/>
    <m/>
    <m/>
    <m/>
    <m/>
    <n v="1"/>
    <n v="9.68"/>
    <n v="1"/>
    <s v="Agawam River"/>
    <n v="42"/>
  </r>
  <r>
    <s v="110-10"/>
    <m/>
    <x v="0"/>
    <s v="R11 MATTOS AVE"/>
    <n v="132"/>
    <s v="ROSARIO WILFREDO SERRANO"/>
    <s v="MR30"/>
    <s v="RES ACLNUD  MDL-00"/>
    <s v="110//10//"/>
    <n v="0.35670000000000002"/>
    <n v="0"/>
    <n v="0"/>
    <n v="0"/>
    <n v="0"/>
    <m/>
    <n v="0"/>
    <n v="0"/>
    <n v="0"/>
    <s v="YES"/>
    <n v="0"/>
    <s v="110-10"/>
    <s v="Public Water,Septic"/>
    <s v="SEPTIC"/>
    <m/>
    <n v="0"/>
    <m/>
    <m/>
    <n v="0"/>
    <n v="0"/>
    <n v="0"/>
    <n v="0"/>
    <n v="0"/>
    <m/>
    <m/>
    <m/>
    <m/>
    <m/>
    <m/>
    <m/>
    <m/>
    <m/>
    <m/>
    <n v="1"/>
    <n v="0"/>
    <n v="1"/>
    <s v="Agawam River"/>
    <n v="42"/>
  </r>
  <r>
    <s v="129B-3-7"/>
    <m/>
    <x v="0"/>
    <s v="10 AGAWAM DR"/>
    <n v="101"/>
    <s v="COADY SCOTT W"/>
    <s v="R130"/>
    <s v="ONE FAMILY"/>
    <s v="129/B3/7//"/>
    <n v="0.14579"/>
    <n v="1"/>
    <n v="1"/>
    <n v="1"/>
    <n v="1"/>
    <s v="SEPTIC"/>
    <n v="0"/>
    <n v="1"/>
    <n v="300"/>
    <s v="YES"/>
    <n v="300"/>
    <s v="129B-3-7"/>
    <s v="Public Water,Septic"/>
    <s v="SEPTIC"/>
    <s v="SEPTIC"/>
    <n v="300"/>
    <m/>
    <m/>
    <n v="1"/>
    <n v="1"/>
    <n v="2"/>
    <n v="600"/>
    <n v="1"/>
    <m/>
    <m/>
    <m/>
    <m/>
    <m/>
    <m/>
    <m/>
    <m/>
    <m/>
    <m/>
    <n v="1"/>
    <n v="4.6463999999999999"/>
    <n v="1"/>
    <s v="Mill Pond"/>
    <n v="20"/>
  </r>
  <r>
    <s v="129B-5-29"/>
    <m/>
    <x v="0"/>
    <s v="95 GLEN CHARLIE RD"/>
    <n v="132"/>
    <s v="DILIDDO ONERFRIO V ET AL"/>
    <m/>
    <s v="RES ACLNUD  MDL-00"/>
    <s v="129/B5/29//"/>
    <n v="7.7490000000000003E-2"/>
    <n v="0"/>
    <n v="0"/>
    <n v="0"/>
    <n v="0"/>
    <m/>
    <n v="0"/>
    <n v="0"/>
    <n v="0"/>
    <s v="YES"/>
    <n v="0"/>
    <s v="129B-5-29"/>
    <m/>
    <m/>
    <m/>
    <n v="0"/>
    <m/>
    <m/>
    <n v="0"/>
    <n v="0"/>
    <n v="0"/>
    <n v="0"/>
    <n v="0"/>
    <m/>
    <m/>
    <m/>
    <m/>
    <m/>
    <m/>
    <m/>
    <m/>
    <m/>
    <m/>
    <n v="1"/>
    <n v="0"/>
    <n v="1"/>
    <s v="Mill Pond"/>
    <n v="20"/>
  </r>
  <r>
    <s v="115-51"/>
    <m/>
    <x v="0"/>
    <s v="16 SUMMER ST"/>
    <n v="101"/>
    <s v="SWAIN WESLEY"/>
    <s v="MR30"/>
    <s v="ONE FAMILY"/>
    <s v="115//51//"/>
    <n v="0.31879000000000002"/>
    <n v="1"/>
    <n v="1"/>
    <n v="1"/>
    <n v="1"/>
    <s v="SEPTIC"/>
    <n v="0"/>
    <n v="1"/>
    <n v="5600"/>
    <s v="YES"/>
    <n v="5600"/>
    <s v="115-51"/>
    <s v="Public Water,Septic"/>
    <s v="SEPTIC"/>
    <s v="SEPTIC"/>
    <n v="5600"/>
    <m/>
    <m/>
    <n v="1"/>
    <n v="1"/>
    <n v="2"/>
    <n v="1032"/>
    <n v="1"/>
    <m/>
    <m/>
    <m/>
    <m/>
    <m/>
    <m/>
    <m/>
    <m/>
    <m/>
    <m/>
    <n v="1"/>
    <n v="9.68"/>
    <n v="1"/>
    <s v="Agawam River"/>
    <n v="42"/>
  </r>
  <r>
    <s v="129A-1-132"/>
    <m/>
    <x v="0"/>
    <s v="91 AGAWAM LAKE SHORE DR"/>
    <n v="101"/>
    <s v="MCLAUGHLIN CHARLES J"/>
    <s v="R130"/>
    <s v="ONE FAMILY"/>
    <s v="129/A1/132//"/>
    <n v="0.13961000000000001"/>
    <n v="1"/>
    <n v="1"/>
    <n v="1"/>
    <n v="1"/>
    <s v="SEPTIC"/>
    <n v="0"/>
    <n v="1"/>
    <n v="5200"/>
    <s v="YES"/>
    <n v="5200"/>
    <s v="129A-1-132"/>
    <s v="Public Water,Septic"/>
    <s v="SEPTIC"/>
    <s v="SEPTIC"/>
    <n v="5200"/>
    <m/>
    <m/>
    <n v="1"/>
    <n v="1"/>
    <n v="1"/>
    <n v="708"/>
    <n v="1"/>
    <m/>
    <m/>
    <m/>
    <m/>
    <m/>
    <m/>
    <m/>
    <m/>
    <m/>
    <m/>
    <n v="1"/>
    <n v="4.6463999999999999"/>
    <n v="1"/>
    <s v="Mill Pond"/>
    <n v="20"/>
  </r>
  <r>
    <s v="129B-3-36"/>
    <m/>
    <x v="0"/>
    <s v="5 VIEW ST"/>
    <n v="101"/>
    <s v="BLASZIES BARBARA A"/>
    <s v="R130"/>
    <s v="ONE FAMILY"/>
    <s v="129/B3/36//"/>
    <n v="0.10767"/>
    <n v="1"/>
    <n v="1"/>
    <n v="1"/>
    <n v="1"/>
    <s v="SEPTIC"/>
    <n v="0"/>
    <n v="1"/>
    <n v="2000"/>
    <s v="YES"/>
    <n v="2000"/>
    <s v="129B-3-36"/>
    <s v="Public Water,Gas,Septic"/>
    <s v="SEPTIC"/>
    <s v="SEPTIC"/>
    <n v="2000"/>
    <m/>
    <m/>
    <n v="1"/>
    <n v="1"/>
    <n v="3"/>
    <n v="1318"/>
    <n v="1.75"/>
    <m/>
    <m/>
    <m/>
    <m/>
    <m/>
    <m/>
    <m/>
    <m/>
    <m/>
    <m/>
    <n v="1"/>
    <n v="4.6463999999999999"/>
    <n v="1"/>
    <s v="Mill Pond"/>
    <n v="20"/>
  </r>
  <r>
    <s v="115-41B"/>
    <m/>
    <x v="0"/>
    <s v="15 FALL ST"/>
    <n v="101"/>
    <s v="DUARTE JOSEPH C"/>
    <s v="MR30"/>
    <s v="ONE FAMILY"/>
    <s v="115//41/B/"/>
    <n v="0.28863"/>
    <n v="1"/>
    <n v="1"/>
    <n v="1"/>
    <n v="1"/>
    <s v="SEPTIC"/>
    <n v="0"/>
    <n v="1"/>
    <n v="5300"/>
    <s v="YES"/>
    <n v="5300"/>
    <s v="115-41B"/>
    <s v="Public Water,Septic"/>
    <s v="SEPTIC"/>
    <s v="SEPTIC"/>
    <n v="5300"/>
    <m/>
    <m/>
    <n v="1"/>
    <n v="1"/>
    <n v="2"/>
    <n v="804"/>
    <n v="1"/>
    <m/>
    <m/>
    <m/>
    <m/>
    <m/>
    <m/>
    <m/>
    <m/>
    <m/>
    <m/>
    <n v="2"/>
    <n v="9.68"/>
    <n v="1"/>
    <s v="Agawam River"/>
    <n v="42"/>
  </r>
  <r>
    <s v="115-1017"/>
    <m/>
    <x v="0"/>
    <s v="0 PLYMOUTH RD"/>
    <n v="131"/>
    <s v="GONSALVES ELSIE V ET ALS"/>
    <s v="R130"/>
    <s v="RES ACLNPO  MDL-00"/>
    <s v="115//1017//"/>
    <n v="12.495229999999999"/>
    <n v="0"/>
    <n v="0"/>
    <n v="0"/>
    <n v="0"/>
    <m/>
    <n v="0"/>
    <n v="0"/>
    <n v="0"/>
    <s v="YES"/>
    <n v="0"/>
    <s v="115-1017"/>
    <s v="Public Water,Septic"/>
    <s v="SEPTIC"/>
    <m/>
    <n v="0"/>
    <m/>
    <m/>
    <n v="0"/>
    <n v="0"/>
    <n v="0"/>
    <n v="0"/>
    <n v="0"/>
    <m/>
    <m/>
    <m/>
    <m/>
    <m/>
    <m/>
    <m/>
    <m/>
    <m/>
    <m/>
    <n v="1"/>
    <n v="0"/>
    <n v="1"/>
    <s v="Mill Pond"/>
    <n v="20"/>
  </r>
  <r>
    <s v="129A-1-21"/>
    <m/>
    <x v="0"/>
    <s v="81 MAPLE SPRINGS RD"/>
    <n v="132"/>
    <s v="DEBONISE ANTHONY A"/>
    <s v="R130"/>
    <s v="RES ACLNUD  MDL-00"/>
    <s v="129/A1/21//"/>
    <n v="0.21684"/>
    <n v="0"/>
    <n v="0"/>
    <n v="0"/>
    <n v="0"/>
    <m/>
    <n v="0"/>
    <n v="0"/>
    <n v="0"/>
    <s v="YES"/>
    <n v="0"/>
    <s v="129A-1-21"/>
    <m/>
    <m/>
    <m/>
    <n v="0"/>
    <m/>
    <m/>
    <n v="0"/>
    <n v="0"/>
    <n v="0"/>
    <n v="0"/>
    <n v="0"/>
    <m/>
    <m/>
    <m/>
    <m/>
    <m/>
    <m/>
    <m/>
    <m/>
    <m/>
    <m/>
    <n v="2"/>
    <n v="0"/>
    <n v="1"/>
    <s v="Mill Pond"/>
    <n v="20"/>
  </r>
  <r>
    <s v="129B-5-30"/>
    <m/>
    <x v="0"/>
    <s v="97 GLEN CHARLIE RD"/>
    <n v="101"/>
    <s v="BESSETTE JOHN A"/>
    <s v="R130"/>
    <s v="ONE FAMILY"/>
    <s v="129/B5/30//"/>
    <n v="7.3010000000000005E-2"/>
    <n v="1"/>
    <n v="1"/>
    <n v="1"/>
    <n v="1"/>
    <s v="SEPTIC"/>
    <n v="0"/>
    <n v="1"/>
    <n v="200"/>
    <s v="YES"/>
    <n v="200"/>
    <s v="129B-5-30"/>
    <s v="Public Water,Septic"/>
    <s v="SEPTIC"/>
    <s v="SEPTIC"/>
    <n v="200"/>
    <m/>
    <m/>
    <n v="1"/>
    <n v="1"/>
    <n v="1"/>
    <n v="480"/>
    <n v="1"/>
    <m/>
    <m/>
    <m/>
    <m/>
    <m/>
    <m/>
    <m/>
    <m/>
    <m/>
    <m/>
    <n v="1"/>
    <n v="4.6463999999999999"/>
    <n v="1"/>
    <s v="Mill Pond"/>
    <n v="20"/>
  </r>
  <r>
    <s v="109A-1-1029"/>
    <m/>
    <x v="0"/>
    <s v="2506 CRAN HWY"/>
    <n v="101"/>
    <s v="GROPMAN WILLIAM F"/>
    <s v="SC"/>
    <s v="ONE FAMILY"/>
    <s v="109/A1/1029//"/>
    <n v="0.39456000000000002"/>
    <n v="1"/>
    <n v="1"/>
    <n v="1"/>
    <n v="1"/>
    <s v="SEPTIC"/>
    <n v="0"/>
    <n v="1"/>
    <n v="7800"/>
    <s v="YES"/>
    <n v="7800"/>
    <s v="109A-1-1029"/>
    <s v="Public Water,Septic"/>
    <s v="SEPTIC"/>
    <s v="SEPTIC"/>
    <n v="7800"/>
    <m/>
    <m/>
    <n v="1"/>
    <n v="1"/>
    <n v="3"/>
    <n v="1229"/>
    <n v="1.75"/>
    <m/>
    <m/>
    <m/>
    <m/>
    <m/>
    <m/>
    <m/>
    <m/>
    <m/>
    <m/>
    <n v="1"/>
    <n v="9.68"/>
    <n v="1"/>
    <s v="Rose Brook"/>
    <n v="41"/>
  </r>
  <r>
    <s v="115-40"/>
    <m/>
    <x v="0"/>
    <s v="20 WILLARD ST"/>
    <n v="101"/>
    <s v="HODGKINSON ROBERT &amp; RENEE"/>
    <s v="MR30"/>
    <s v="ONE FAMILY"/>
    <s v="115//40//"/>
    <n v="0.28186"/>
    <n v="1"/>
    <n v="1"/>
    <n v="1"/>
    <n v="1"/>
    <s v="SEPTIC"/>
    <n v="0"/>
    <n v="1"/>
    <n v="5600"/>
    <s v="YES"/>
    <n v="5600"/>
    <s v="115-40"/>
    <s v="Public Water,Septic"/>
    <s v="SEPTIC"/>
    <s v="SEPTIC"/>
    <n v="5600"/>
    <m/>
    <m/>
    <n v="1"/>
    <n v="1"/>
    <n v="3"/>
    <n v="1550"/>
    <n v="2"/>
    <m/>
    <m/>
    <m/>
    <m/>
    <m/>
    <m/>
    <m/>
    <m/>
    <m/>
    <m/>
    <n v="2"/>
    <n v="9.68"/>
    <n v="1"/>
    <s v="Agawam River"/>
    <n v="42"/>
  </r>
  <r>
    <s v="UNK1608"/>
    <s v="FEE"/>
    <x v="0"/>
    <s v="CRAN HWY"/>
    <n v="0"/>
    <m/>
    <m/>
    <m/>
    <m/>
    <n v="1.17092"/>
    <n v="1"/>
    <n v="1"/>
    <n v="1"/>
    <n v="1"/>
    <s v="SEPTIC"/>
    <n v="0"/>
    <n v="0"/>
    <n v="0"/>
    <s v="NO_W2"/>
    <n v="0"/>
    <m/>
    <m/>
    <m/>
    <s v="SEPTIC"/>
    <n v="0"/>
    <m/>
    <m/>
    <n v="1"/>
    <n v="1"/>
    <n v="0"/>
    <n v="0"/>
    <n v="0"/>
    <s v="Not in new Assr DB, Makepe?, old info"/>
    <m/>
    <m/>
    <m/>
    <m/>
    <m/>
    <m/>
    <m/>
    <m/>
    <m/>
    <n v="1"/>
    <n v="9.68"/>
    <n v="1"/>
    <s v="Rose Brook"/>
    <n v="41"/>
  </r>
  <r>
    <s v="129B-3-49"/>
    <m/>
    <x v="0"/>
    <s v="124 GLEN CHARLIE RD"/>
    <n v="101"/>
    <s v="BOSSE ARLEEN C"/>
    <s v="R130"/>
    <s v="ONE FAMILY"/>
    <s v="129/B3/49//"/>
    <n v="0.21601000000000001"/>
    <n v="1"/>
    <n v="1"/>
    <n v="1"/>
    <n v="1"/>
    <s v="SEPTIC"/>
    <n v="0"/>
    <n v="1"/>
    <n v="2800"/>
    <s v="NO_W1"/>
    <n v="2800"/>
    <s v="129B-3-49"/>
    <s v="Public Water,Septic"/>
    <s v="SEPTIC"/>
    <s v="SEPTIC"/>
    <n v="2800"/>
    <m/>
    <m/>
    <n v="1"/>
    <n v="1"/>
    <n v="1"/>
    <n v="690"/>
    <n v="1"/>
    <m/>
    <m/>
    <m/>
    <m/>
    <m/>
    <m/>
    <m/>
    <m/>
    <m/>
    <m/>
    <n v="2"/>
    <n v="4.6463999999999999"/>
    <n v="1"/>
    <s v="Mill Pond"/>
    <n v="20"/>
  </r>
  <r>
    <s v="110-H4"/>
    <m/>
    <x v="0"/>
    <s v="33 TIHONET RD"/>
    <n v="906"/>
    <s v="ROMAN CATHOLIC BISHOP"/>
    <s v="R60"/>
    <s v="CHURCH ETC  MDL-00"/>
    <s v="110//H4//"/>
    <n v="1.7230399999999999"/>
    <n v="0"/>
    <n v="0"/>
    <n v="0"/>
    <n v="0"/>
    <m/>
    <n v="0"/>
    <n v="0"/>
    <n v="0"/>
    <s v="YES"/>
    <n v="0"/>
    <s v="110-H4"/>
    <s v="Public Water,Septic"/>
    <s v="SEPTIC"/>
    <m/>
    <n v="0"/>
    <m/>
    <m/>
    <n v="0"/>
    <n v="0"/>
    <n v="0"/>
    <n v="0"/>
    <n v="0"/>
    <m/>
    <m/>
    <m/>
    <m/>
    <m/>
    <m/>
    <m/>
    <m/>
    <m/>
    <m/>
    <n v="1"/>
    <n v="0"/>
    <n v="1"/>
    <s v="Parker Mills Pond"/>
    <n v="40"/>
  </r>
  <r>
    <s v="129A-1-133"/>
    <m/>
    <x v="0"/>
    <s v="93 AGAWAM LAKE SHORE DR"/>
    <n v="101"/>
    <s v="GEORGE JOSHUA"/>
    <s v="R130"/>
    <s v="ONE FAMILY"/>
    <s v="129/A1/133//"/>
    <n v="6.5989999999999993E-2"/>
    <n v="1"/>
    <n v="1"/>
    <n v="1"/>
    <n v="1"/>
    <s v="SEPTIC"/>
    <n v="0"/>
    <n v="1"/>
    <n v="2200"/>
    <s v="YES"/>
    <n v="2200"/>
    <s v="129A-1-133"/>
    <s v="Public Water,Septic"/>
    <s v="SEPTIC"/>
    <s v="SEPTIC"/>
    <n v="2200"/>
    <m/>
    <m/>
    <n v="1"/>
    <n v="1"/>
    <n v="2"/>
    <n v="840"/>
    <n v="1"/>
    <m/>
    <m/>
    <m/>
    <m/>
    <m/>
    <m/>
    <m/>
    <m/>
    <m/>
    <m/>
    <n v="1"/>
    <n v="4.6463999999999999"/>
    <n v="1"/>
    <s v="Mill Pond"/>
    <n v="20"/>
  </r>
  <r>
    <s v="129B-3-37"/>
    <m/>
    <x v="0"/>
    <s v="7 VIEW ST"/>
    <n v="101"/>
    <s v="CULLY TROY"/>
    <s v="R130"/>
    <s v="ONE FAMILY"/>
    <s v="129/B3/37//"/>
    <n v="0.10775"/>
    <n v="1"/>
    <n v="1"/>
    <n v="1"/>
    <n v="1"/>
    <s v="SEPTIC"/>
    <n v="0"/>
    <n v="1"/>
    <n v="100"/>
    <s v="YES"/>
    <n v="100"/>
    <s v="129B-3-37"/>
    <s v="Public Water,Septic"/>
    <s v="SEPTIC"/>
    <s v="SEPTIC"/>
    <n v="100"/>
    <m/>
    <m/>
    <n v="1"/>
    <n v="1"/>
    <n v="2"/>
    <n v="572"/>
    <n v="1"/>
    <m/>
    <m/>
    <m/>
    <m/>
    <m/>
    <m/>
    <m/>
    <m/>
    <m/>
    <m/>
    <n v="1"/>
    <n v="4.6463999999999999"/>
    <n v="1"/>
    <s v="Mill Pond"/>
    <n v="20"/>
  </r>
  <r>
    <s v="129B-3-8"/>
    <m/>
    <x v="0"/>
    <s v="12 AGAWAM DR"/>
    <n v="101"/>
    <s v="REAMS CAROL"/>
    <s v="R130"/>
    <s v="ONE FAMILY"/>
    <s v="129/B3/8//"/>
    <n v="0.13413"/>
    <n v="1"/>
    <n v="1"/>
    <n v="1"/>
    <n v="1"/>
    <s v="SEPTIC"/>
    <n v="0"/>
    <n v="1"/>
    <n v="2400"/>
    <s v="YES"/>
    <n v="2400"/>
    <s v="129B-3-8"/>
    <s v="Public Water,Septic"/>
    <s v="SEPTIC"/>
    <s v="SEPTIC"/>
    <n v="2400"/>
    <m/>
    <m/>
    <n v="1"/>
    <n v="1"/>
    <n v="2"/>
    <n v="705"/>
    <n v="1.5"/>
    <m/>
    <m/>
    <m/>
    <m/>
    <m/>
    <m/>
    <m/>
    <m/>
    <m/>
    <m/>
    <n v="1"/>
    <n v="4.6463999999999999"/>
    <n v="1"/>
    <s v="Mill Pond"/>
    <n v="20"/>
  </r>
  <r>
    <s v="129B-5-31"/>
    <m/>
    <x v="0"/>
    <s v="99 GLEN CHARLIE RD"/>
    <n v="101"/>
    <s v="FULLER ROBERT"/>
    <s v="R130"/>
    <s v="ONE FAMILY"/>
    <s v="129/B5/31//"/>
    <n v="6.7909999999999998E-2"/>
    <n v="1"/>
    <n v="1"/>
    <n v="1"/>
    <n v="1"/>
    <s v="SEPTIC"/>
    <n v="0"/>
    <n v="1"/>
    <n v="3800"/>
    <s v="YES"/>
    <n v="3800"/>
    <s v="129B-5-31"/>
    <s v="Public Water,Gas,Septic"/>
    <s v="SEPTIC"/>
    <s v="SEPTIC"/>
    <n v="3800"/>
    <m/>
    <m/>
    <n v="1"/>
    <n v="1"/>
    <n v="2"/>
    <n v="608"/>
    <n v="1"/>
    <m/>
    <m/>
    <m/>
    <m/>
    <m/>
    <m/>
    <m/>
    <m/>
    <m/>
    <m/>
    <n v="1"/>
    <n v="4.6463999999999999"/>
    <n v="1"/>
    <s v="Mill Pond"/>
    <n v="20"/>
  </r>
  <r>
    <s v="109A-1-C"/>
    <m/>
    <x v="0"/>
    <s v="0 CRAN HWY  OFF"/>
    <n v="132"/>
    <s v="CRANBERRY REAL ESTATE COMPANY"/>
    <m/>
    <s v="RES ACLNUD  MDL-00"/>
    <s v="109/A1//C/"/>
    <n v="4.0040100000000001"/>
    <n v="0"/>
    <n v="0"/>
    <n v="0"/>
    <n v="0"/>
    <m/>
    <n v="0"/>
    <n v="0"/>
    <n v="0"/>
    <s v="YES"/>
    <n v="0"/>
    <s v="109A-1-C"/>
    <m/>
    <m/>
    <m/>
    <n v="0"/>
    <m/>
    <m/>
    <n v="0"/>
    <n v="0"/>
    <n v="0"/>
    <n v="0"/>
    <n v="0"/>
    <m/>
    <m/>
    <m/>
    <m/>
    <m/>
    <m/>
    <m/>
    <m/>
    <m/>
    <m/>
    <n v="1"/>
    <n v="0"/>
    <n v="1"/>
    <s v="Rose Brook"/>
    <n v="41"/>
  </r>
  <r>
    <s v="110-1062"/>
    <m/>
    <x v="0"/>
    <s v="9 CABRAL WAY"/>
    <n v="101"/>
    <s v="CABRAL THERESA S"/>
    <s v="MR30"/>
    <s v="ONE FAMILY"/>
    <s v="110//1062//"/>
    <n v="0.48351"/>
    <n v="1"/>
    <n v="1"/>
    <n v="1"/>
    <n v="1"/>
    <s v="SEPTIC"/>
    <n v="0"/>
    <n v="1"/>
    <n v="12800"/>
    <s v="YES"/>
    <n v="12800"/>
    <s v="110-1062"/>
    <s v="Public Water,Septic"/>
    <s v="SEPTIC"/>
    <s v="SEPTIC"/>
    <n v="12800"/>
    <m/>
    <m/>
    <n v="1"/>
    <n v="1"/>
    <n v="2"/>
    <n v="1067"/>
    <n v="1"/>
    <m/>
    <m/>
    <m/>
    <m/>
    <m/>
    <m/>
    <m/>
    <m/>
    <m/>
    <m/>
    <n v="1"/>
    <n v="9.68"/>
    <n v="1"/>
    <s v="Agawam River"/>
    <n v="42"/>
  </r>
  <r>
    <s v="130-1002"/>
    <m/>
    <x v="0"/>
    <s v="157 GLEN CHARLIE RD"/>
    <n v="710"/>
    <s v="ROUNSVILLE, HAMMOND &amp;"/>
    <s v="R130"/>
    <s v="CRANBERRY  MDL-00"/>
    <s v="130//1002//"/>
    <n v="23.295110000000001"/>
    <n v="0"/>
    <n v="0"/>
    <n v="0"/>
    <n v="0"/>
    <m/>
    <n v="0"/>
    <n v="0"/>
    <n v="10500"/>
    <s v="YES"/>
    <n v="0"/>
    <s v="130-1002"/>
    <s v="Public Water,Septic"/>
    <m/>
    <m/>
    <n v="0"/>
    <m/>
    <m/>
    <n v="0"/>
    <n v="0"/>
    <n v="0"/>
    <n v="0"/>
    <n v="0"/>
    <m/>
    <m/>
    <m/>
    <m/>
    <m/>
    <m/>
    <m/>
    <m/>
    <m/>
    <m/>
    <n v="3"/>
    <n v="0"/>
    <n v="1"/>
    <s v="Spectacle Pond"/>
    <n v="38"/>
  </r>
  <r>
    <s v="LAND_NOPARC"/>
    <m/>
    <x v="0"/>
    <m/>
    <n v="0"/>
    <m/>
    <m/>
    <m/>
    <m/>
    <n v="3.7299999999999998E-3"/>
    <n v="0"/>
    <n v="0"/>
    <n v="0"/>
    <n v="0"/>
    <m/>
    <n v="0"/>
    <n v="0"/>
    <n v="0"/>
    <s v="NO"/>
    <n v="0"/>
    <m/>
    <m/>
    <m/>
    <m/>
    <n v="0"/>
    <m/>
    <m/>
    <n v="0"/>
    <n v="0"/>
    <n v="0"/>
    <n v="0"/>
    <n v="0"/>
    <m/>
    <m/>
    <m/>
    <m/>
    <m/>
    <m/>
    <m/>
    <m/>
    <m/>
    <m/>
    <n v="0"/>
    <n v="0"/>
    <n v="1"/>
    <s v="Sandy Pond"/>
    <n v="37"/>
  </r>
  <r>
    <s v="129B-3-38"/>
    <m/>
    <x v="0"/>
    <s v="9 VIEW ST"/>
    <n v="101"/>
    <s v="HARUNKIEWICZ DANA J"/>
    <s v="R130"/>
    <s v="ONE FAMILY"/>
    <s v="129/B3/38//"/>
    <n v="9.3920000000000003E-2"/>
    <n v="1"/>
    <n v="1"/>
    <n v="1"/>
    <n v="1"/>
    <s v="SEPTIC"/>
    <n v="0"/>
    <n v="1"/>
    <n v="500"/>
    <s v="YES"/>
    <n v="500"/>
    <s v="129B-3-38"/>
    <s v="Public Water,Septic"/>
    <s v="SEPTIC"/>
    <s v="SEPTIC"/>
    <n v="500"/>
    <m/>
    <m/>
    <n v="1"/>
    <n v="1"/>
    <n v="1"/>
    <n v="656"/>
    <n v="1"/>
    <m/>
    <m/>
    <m/>
    <m/>
    <m/>
    <m/>
    <m/>
    <m/>
    <m/>
    <m/>
    <n v="1"/>
    <n v="4.6463999999999999"/>
    <n v="1"/>
    <s v="Mill Pond"/>
    <n v="20"/>
  </r>
  <r>
    <s v="129B-3-27"/>
    <m/>
    <x v="0"/>
    <s v="1 AGAWAM DR"/>
    <n v="101"/>
    <s v="CARRARA CLAUDIO J"/>
    <s v="R130"/>
    <s v="ONE FAMILY"/>
    <s v="129/B3/27//"/>
    <n v="0.18196000000000001"/>
    <n v="1"/>
    <n v="1"/>
    <n v="1"/>
    <n v="1"/>
    <s v="SEPTIC"/>
    <n v="0"/>
    <n v="1"/>
    <n v="0"/>
    <s v="YES"/>
    <n v="0"/>
    <s v="129B-3-27"/>
    <s v="Public Water,Septic"/>
    <s v="SEPTIC"/>
    <s v="SEPTIC"/>
    <n v="0"/>
    <m/>
    <m/>
    <n v="1"/>
    <n v="1"/>
    <n v="2"/>
    <n v="696"/>
    <n v="1"/>
    <m/>
    <m/>
    <m/>
    <m/>
    <m/>
    <m/>
    <m/>
    <m/>
    <m/>
    <m/>
    <n v="1"/>
    <n v="4.6463999999999999"/>
    <n v="1"/>
    <s v="Mill Pond"/>
    <n v="20"/>
  </r>
  <r>
    <s v="129A-1-46"/>
    <m/>
    <x v="0"/>
    <s v="58 AGAWAM LAKE SHORE DR"/>
    <n v="101"/>
    <s v="SALADINO RICHARD J"/>
    <s v="R130"/>
    <s v="ONE FAMILY"/>
    <s v="129/A1/46//"/>
    <n v="0.17016000000000001"/>
    <n v="1"/>
    <n v="1"/>
    <n v="1"/>
    <n v="1"/>
    <s v="SEPTIC"/>
    <n v="0"/>
    <n v="1"/>
    <n v="1300"/>
    <s v="YES"/>
    <n v="1300"/>
    <s v="129A-1-46"/>
    <s v="Public Water,Septic"/>
    <s v="SEPTIC"/>
    <s v="SEPTIC"/>
    <n v="1300"/>
    <m/>
    <m/>
    <n v="1"/>
    <n v="1"/>
    <n v="2"/>
    <n v="380"/>
    <n v="1"/>
    <m/>
    <m/>
    <m/>
    <m/>
    <m/>
    <m/>
    <m/>
    <m/>
    <m/>
    <m/>
    <n v="2"/>
    <n v="4.6463999999999999"/>
    <n v="1"/>
    <s v="Mill Pond"/>
    <n v="20"/>
  </r>
  <r>
    <s v="LAND_NOPARC"/>
    <m/>
    <x v="0"/>
    <m/>
    <n v="0"/>
    <m/>
    <m/>
    <m/>
    <m/>
    <n v="0.16161"/>
    <n v="0"/>
    <n v="0"/>
    <n v="0"/>
    <n v="0"/>
    <m/>
    <n v="0"/>
    <n v="0"/>
    <n v="0"/>
    <s v="NO"/>
    <n v="0"/>
    <m/>
    <m/>
    <m/>
    <m/>
    <n v="0"/>
    <m/>
    <m/>
    <n v="0"/>
    <n v="0"/>
    <n v="0"/>
    <n v="0"/>
    <n v="0"/>
    <m/>
    <m/>
    <m/>
    <m/>
    <m/>
    <m/>
    <m/>
    <m/>
    <m/>
    <m/>
    <n v="0"/>
    <n v="0"/>
    <n v="1"/>
    <s v="Spectacle Pond"/>
    <n v="38"/>
  </r>
  <r>
    <s v="115-1032"/>
    <m/>
    <x v="0"/>
    <s v="7 SUMMER ST"/>
    <n v="101"/>
    <s v="KEATING JANET S"/>
    <s v="MR30"/>
    <s v="ONE FAMILY"/>
    <s v="115//1032//"/>
    <n v="0.80115999999999998"/>
    <n v="1"/>
    <n v="1"/>
    <n v="1"/>
    <n v="1"/>
    <s v="SEPTIC"/>
    <n v="0"/>
    <n v="1"/>
    <n v="5900"/>
    <s v="YES"/>
    <n v="5900"/>
    <s v="115-1032"/>
    <s v="Public Water,Septic"/>
    <s v="SEPTIC"/>
    <s v="SEPTIC"/>
    <n v="5900"/>
    <m/>
    <m/>
    <n v="1"/>
    <n v="1"/>
    <n v="3"/>
    <n v="1080"/>
    <n v="1"/>
    <m/>
    <m/>
    <m/>
    <m/>
    <m/>
    <m/>
    <m/>
    <m/>
    <m/>
    <m/>
    <n v="1"/>
    <n v="9.68"/>
    <n v="1"/>
    <s v="Agawam River"/>
    <n v="42"/>
  </r>
  <r>
    <s v="129B-5-32"/>
    <m/>
    <x v="0"/>
    <s v="101 GLEN CHARLIE RD"/>
    <n v="101"/>
    <s v="KING STANLEY R"/>
    <s v="R130"/>
    <s v="ONE FAMILY"/>
    <s v="129/B5/32//"/>
    <n v="7.0900000000000005E-2"/>
    <n v="1"/>
    <n v="1"/>
    <n v="1"/>
    <n v="1"/>
    <s v="SEPTIC"/>
    <n v="0"/>
    <n v="1"/>
    <n v="5500"/>
    <s v="YES"/>
    <n v="5500"/>
    <s v="129B-5-32"/>
    <s v="Public Water,Gas,Septic"/>
    <s v="SEPTIC"/>
    <s v="SEPTIC"/>
    <n v="5500"/>
    <m/>
    <m/>
    <n v="1"/>
    <n v="1"/>
    <n v="1"/>
    <n v="655"/>
    <n v="1"/>
    <m/>
    <m/>
    <m/>
    <m/>
    <m/>
    <m/>
    <m/>
    <m/>
    <m/>
    <m/>
    <n v="1"/>
    <n v="4.6463999999999999"/>
    <n v="1"/>
    <s v="Mill Pond"/>
    <n v="20"/>
  </r>
  <r>
    <s v="130-1002"/>
    <m/>
    <x v="0"/>
    <s v="157 GLEN CHARLIE RD"/>
    <n v="710"/>
    <s v="ROUNSVILLE, HAMMOND &amp;"/>
    <s v="R130"/>
    <s v="CRANBERRY  MDL-00"/>
    <s v="130//1002//"/>
    <n v="1.2160000000000001E-2"/>
    <n v="1"/>
    <n v="1"/>
    <n v="1"/>
    <n v="1"/>
    <s v="SEPTIC"/>
    <n v="0"/>
    <n v="1"/>
    <n v="10500"/>
    <s v="YES"/>
    <n v="10500"/>
    <s v="130-1002"/>
    <s v="Public Water,Septic"/>
    <s v="SEPTIC"/>
    <s v="SEPTIC"/>
    <n v="10500"/>
    <m/>
    <m/>
    <n v="1"/>
    <n v="1"/>
    <n v="0"/>
    <n v="0"/>
    <n v="0"/>
    <m/>
    <m/>
    <m/>
    <m/>
    <m/>
    <m/>
    <m/>
    <m/>
    <m/>
    <m/>
    <n v="0"/>
    <n v="0.91088800000000003"/>
    <n v="1"/>
    <s v="Sandy Pond"/>
    <n v="37"/>
  </r>
  <r>
    <s v="129B-3-9"/>
    <m/>
    <x v="0"/>
    <s v="14 AGAWAM DR"/>
    <n v="101"/>
    <s v="PERRY CATHERINE H"/>
    <s v="R130"/>
    <s v="ONE FAMILY"/>
    <s v="129/B3/9//"/>
    <n v="0.11329"/>
    <n v="1"/>
    <n v="1"/>
    <n v="1"/>
    <n v="1"/>
    <s v="SEPTIC"/>
    <n v="0"/>
    <n v="1"/>
    <n v="2600"/>
    <s v="YES"/>
    <n v="2600"/>
    <s v="129B-3-9"/>
    <s v="Public Water,Septic"/>
    <s v="SEPTIC"/>
    <s v="SEPTIC"/>
    <n v="2600"/>
    <m/>
    <m/>
    <n v="1"/>
    <n v="1"/>
    <n v="2"/>
    <n v="777"/>
    <n v="1"/>
    <m/>
    <m/>
    <m/>
    <m/>
    <m/>
    <m/>
    <m/>
    <m/>
    <m/>
    <m/>
    <n v="1"/>
    <n v="4.6463999999999999"/>
    <n v="1"/>
    <s v="Mill Pond"/>
    <n v="20"/>
  </r>
  <r>
    <s v="129B-3-50"/>
    <m/>
    <x v="0"/>
    <s v="126 GLEN CHARLIE RD"/>
    <n v="101"/>
    <s v="CARD TIMOTHY A"/>
    <s v="R130"/>
    <s v="ONE FAMILY"/>
    <s v="129/B3/50//"/>
    <n v="0.1067"/>
    <n v="1"/>
    <n v="1"/>
    <n v="1"/>
    <n v="1"/>
    <s v="SEPTIC"/>
    <n v="0"/>
    <n v="1"/>
    <n v="7600"/>
    <s v="YES"/>
    <n v="7600"/>
    <s v="129B-3-50"/>
    <s v="Public Water,Gas,Septic"/>
    <s v="SEPTIC"/>
    <s v="SEPTIC"/>
    <n v="7600"/>
    <m/>
    <m/>
    <n v="1"/>
    <n v="1"/>
    <n v="2"/>
    <n v="848"/>
    <n v="1"/>
    <m/>
    <m/>
    <m/>
    <m/>
    <m/>
    <m/>
    <m/>
    <m/>
    <m/>
    <m/>
    <n v="1"/>
    <n v="4.6463999999999999"/>
    <n v="1"/>
    <s v="Mill Pond"/>
    <n v="20"/>
  </r>
  <r>
    <s v="110-YB"/>
    <m/>
    <x v="0"/>
    <s v="0 ROBBINS ST"/>
    <n v="131"/>
    <s v="GLEASON ROBERT CHRISTOPHER"/>
    <s v="MR30"/>
    <s v="RES ACLNPO  MDL-00"/>
    <s v="110//YB//"/>
    <n v="3.8913099999999998"/>
    <n v="0"/>
    <n v="0"/>
    <n v="0"/>
    <n v="0"/>
    <m/>
    <n v="0"/>
    <n v="0"/>
    <n v="0"/>
    <s v="YES"/>
    <n v="0"/>
    <s v="110-YB"/>
    <m/>
    <m/>
    <m/>
    <n v="0"/>
    <m/>
    <m/>
    <n v="0"/>
    <n v="0"/>
    <n v="0"/>
    <n v="0"/>
    <n v="0"/>
    <m/>
    <m/>
    <m/>
    <m/>
    <m/>
    <m/>
    <m/>
    <m/>
    <m/>
    <m/>
    <n v="1"/>
    <n v="0"/>
    <n v="1"/>
    <s v="Agawam River"/>
    <n v="42"/>
  </r>
  <r>
    <s v="115-1020B"/>
    <m/>
    <x v="0"/>
    <s v="35 WILLARD ST"/>
    <n v="101"/>
    <s v="KUNCES CARL P"/>
    <s v="MR30"/>
    <s v="ONE FAMILY"/>
    <s v="115//1020/B/"/>
    <n v="3.62113"/>
    <n v="1"/>
    <n v="1"/>
    <n v="1"/>
    <n v="1"/>
    <s v="SEPTIC"/>
    <n v="0"/>
    <n v="1"/>
    <n v="2900"/>
    <s v="YES"/>
    <n v="2900"/>
    <s v="115-1020B"/>
    <s v="Public Water,Septic"/>
    <s v="SEPTIC"/>
    <s v="SEPTIC"/>
    <n v="2900"/>
    <m/>
    <m/>
    <n v="1"/>
    <n v="1"/>
    <n v="2"/>
    <n v="988"/>
    <n v="1"/>
    <m/>
    <m/>
    <m/>
    <m/>
    <m/>
    <m/>
    <m/>
    <m/>
    <m/>
    <m/>
    <n v="1"/>
    <n v="9.68"/>
    <n v="1"/>
    <s v="Bog Stream"/>
    <n v="35"/>
  </r>
  <r>
    <s v="129A-1-134"/>
    <m/>
    <x v="0"/>
    <s v="95 AGAWAM LAKE SHORE DR"/>
    <n v="101"/>
    <s v="BESSE DIANE L"/>
    <s v="R130"/>
    <s v="ONE FAMILY"/>
    <s v="129/A1/134//"/>
    <n v="0.1512"/>
    <n v="1"/>
    <n v="1"/>
    <n v="1"/>
    <n v="1"/>
    <s v="SEPTIC"/>
    <n v="0"/>
    <n v="1"/>
    <n v="1500"/>
    <s v="YES"/>
    <n v="1500"/>
    <s v="129A-1-134"/>
    <s v="Public Water,Septic"/>
    <s v="SEPTIC"/>
    <s v="SEPTIC"/>
    <n v="1500"/>
    <m/>
    <m/>
    <n v="1"/>
    <n v="1"/>
    <n v="3"/>
    <n v="2152"/>
    <n v="1.75"/>
    <m/>
    <m/>
    <m/>
    <m/>
    <m/>
    <m/>
    <m/>
    <m/>
    <m/>
    <m/>
    <n v="1"/>
    <n v="4.6463999999999999"/>
    <n v="1"/>
    <s v="Mill Pond"/>
    <n v="20"/>
  </r>
  <r>
    <s v="115-57"/>
    <m/>
    <x v="0"/>
    <s v="12 DIVISION AVE"/>
    <n v="101"/>
    <s v="BAKER RONALD R"/>
    <s v="MR30"/>
    <s v="ONE FAMILY"/>
    <s v="115//57//"/>
    <n v="0.25247000000000003"/>
    <n v="1"/>
    <n v="1"/>
    <n v="1"/>
    <n v="1"/>
    <s v="SEPTIC"/>
    <n v="0"/>
    <n v="1"/>
    <n v="13400"/>
    <s v="YES"/>
    <n v="13400"/>
    <s v="115-57"/>
    <s v="Public Water,Septic"/>
    <s v="SEPTIC"/>
    <s v="SEPTIC"/>
    <n v="13400"/>
    <m/>
    <m/>
    <n v="1"/>
    <n v="1"/>
    <n v="3"/>
    <n v="988"/>
    <n v="1"/>
    <m/>
    <m/>
    <m/>
    <m/>
    <m/>
    <m/>
    <m/>
    <m/>
    <m/>
    <m/>
    <n v="1"/>
    <n v="9.68"/>
    <n v="1"/>
    <s v="Agawam River"/>
    <n v="42"/>
  </r>
  <r>
    <s v="129B-3-39"/>
    <m/>
    <x v="0"/>
    <s v="11 VIEW ST"/>
    <n v="101"/>
    <s v="GOODBAND GREGORY O"/>
    <s v="R130"/>
    <s v="ONE FAMILY"/>
    <s v="129/B3/39//"/>
    <n v="0.10901"/>
    <n v="1"/>
    <n v="1"/>
    <n v="1"/>
    <n v="1"/>
    <s v="SEPTIC"/>
    <n v="0"/>
    <n v="1"/>
    <n v="800"/>
    <s v="YES"/>
    <n v="800"/>
    <s v="129B-3-39"/>
    <s v="Public Water,Septic"/>
    <s v="SEPTIC"/>
    <s v="SEPTIC"/>
    <n v="800"/>
    <m/>
    <m/>
    <n v="1"/>
    <n v="1"/>
    <n v="2"/>
    <n v="480"/>
    <n v="1"/>
    <m/>
    <m/>
    <m/>
    <m/>
    <m/>
    <m/>
    <m/>
    <m/>
    <m/>
    <m/>
    <n v="1"/>
    <n v="4.6463999999999999"/>
    <n v="1"/>
    <s v="Mill Pond"/>
    <n v="20"/>
  </r>
  <r>
    <s v="110-1070A"/>
    <m/>
    <x v="0"/>
    <s v="0 CRAN HWY  OFF"/>
    <n v="392"/>
    <s v="ROBERTSON'S REALTY CORP"/>
    <s v="MR30"/>
    <s v="UNDEV LAND"/>
    <s v="110//1070/A/"/>
    <n v="1.57202"/>
    <n v="0"/>
    <n v="0"/>
    <n v="0"/>
    <n v="0"/>
    <m/>
    <n v="0"/>
    <n v="0"/>
    <n v="0"/>
    <s v="YES"/>
    <n v="0"/>
    <s v="110-1070A"/>
    <s v="All Public"/>
    <s v="SEWER"/>
    <m/>
    <n v="0"/>
    <m/>
    <m/>
    <n v="0"/>
    <n v="0"/>
    <n v="0"/>
    <n v="0"/>
    <n v="0"/>
    <m/>
    <m/>
    <m/>
    <m/>
    <m/>
    <m/>
    <m/>
    <m/>
    <m/>
    <m/>
    <n v="1"/>
    <n v="0"/>
    <n v="1"/>
    <s v="Bog Stream"/>
    <n v="35"/>
  </r>
  <r>
    <s v="LAND_NOPARC"/>
    <m/>
    <x v="0"/>
    <m/>
    <n v="0"/>
    <m/>
    <m/>
    <m/>
    <m/>
    <n v="0.18683"/>
    <n v="0"/>
    <n v="0"/>
    <n v="0"/>
    <n v="0"/>
    <m/>
    <n v="0"/>
    <n v="0"/>
    <n v="0"/>
    <s v="NO"/>
    <n v="0"/>
    <m/>
    <m/>
    <m/>
    <m/>
    <n v="0"/>
    <m/>
    <m/>
    <n v="0"/>
    <n v="0"/>
    <n v="0"/>
    <n v="0"/>
    <n v="0"/>
    <m/>
    <m/>
    <m/>
    <m/>
    <m/>
    <m/>
    <m/>
    <m/>
    <m/>
    <m/>
    <n v="0"/>
    <n v="0"/>
    <n v="1"/>
    <s v="Sandy Pond"/>
    <n v="37"/>
  </r>
  <r>
    <s v="84-12B"/>
    <m/>
    <x v="0"/>
    <s v="3B EMMA LN"/>
    <n v="102"/>
    <s v="DACEY MATTHEW J TRUSTEE OF"/>
    <s v="MR30"/>
    <s v="CONDO  MDL-05"/>
    <s v="84//12/B/"/>
    <n v="2.25665"/>
    <n v="2"/>
    <n v="3"/>
    <n v="2"/>
    <n v="3"/>
    <s v="SEPTIC"/>
    <n v="0"/>
    <n v="0"/>
    <n v="0"/>
    <s v="NO_W1"/>
    <n v="0"/>
    <s v="84-12B"/>
    <m/>
    <m/>
    <s v="SEPTIC"/>
    <n v="0"/>
    <m/>
    <m/>
    <n v="2"/>
    <n v="3"/>
    <n v="3"/>
    <n v="1834"/>
    <n v="2"/>
    <m/>
    <m/>
    <m/>
    <m/>
    <m/>
    <m/>
    <m/>
    <m/>
    <m/>
    <m/>
    <n v="3"/>
    <n v="19.36"/>
    <n v="1"/>
    <s v="Broad Marsh River"/>
    <n v="43"/>
  </r>
  <r>
    <s v="129B-5-34"/>
    <m/>
    <x v="0"/>
    <s v="105 GLEN CHARLIE RD"/>
    <n v="101"/>
    <s v="CASWELL EDWARD A"/>
    <s v="R130"/>
    <s v="ONE FAMILY"/>
    <s v="129/B5/34//"/>
    <n v="0.14541000000000001"/>
    <n v="1"/>
    <n v="1"/>
    <n v="1"/>
    <n v="1"/>
    <s v="SEPTIC"/>
    <n v="0"/>
    <n v="1"/>
    <n v="6800"/>
    <s v="NO_W1"/>
    <n v="6800"/>
    <s v="129B-5-34"/>
    <s v="Public Water,Septic"/>
    <s v="SEPTIC"/>
    <s v="SEPTIC"/>
    <n v="6800"/>
    <m/>
    <m/>
    <n v="1"/>
    <n v="1"/>
    <n v="2"/>
    <n v="992"/>
    <n v="1"/>
    <m/>
    <m/>
    <m/>
    <m/>
    <m/>
    <m/>
    <m/>
    <m/>
    <m/>
    <m/>
    <n v="2"/>
    <n v="4.6463999999999999"/>
    <n v="1"/>
    <s v="Mill Pond"/>
    <n v="20"/>
  </r>
  <r>
    <s v="109-1005"/>
    <m/>
    <x v="0"/>
    <s v="34 TIHONET RD"/>
    <n v="903"/>
    <s v="TOWN OF WAREHAM"/>
    <s v="R60"/>
    <s v="MUNICIPAL  MDL-00"/>
    <s v="109//1005//"/>
    <n v="1.7099899999999999"/>
    <n v="0"/>
    <n v="0"/>
    <n v="0"/>
    <n v="0"/>
    <m/>
    <n v="0"/>
    <n v="0"/>
    <n v="0"/>
    <s v="YES"/>
    <n v="0"/>
    <s v="109-1005"/>
    <s v="Public Water,All Public,Septic"/>
    <s v="SEPTIC"/>
    <m/>
    <n v="0"/>
    <m/>
    <m/>
    <n v="0"/>
    <n v="0"/>
    <n v="0"/>
    <n v="0"/>
    <n v="0"/>
    <m/>
    <m/>
    <m/>
    <m/>
    <m/>
    <m/>
    <m/>
    <m/>
    <m/>
    <m/>
    <n v="2"/>
    <n v="0"/>
    <n v="1"/>
    <s v="Parker Mills Pond"/>
    <n v="40"/>
  </r>
  <r>
    <s v="115-58"/>
    <m/>
    <x v="0"/>
    <s v="24 SUMMER ST"/>
    <n v="101"/>
    <s v="THOMPSON MARK E"/>
    <s v="MR30"/>
    <s v="ONE FAMILY"/>
    <s v="115//58//"/>
    <n v="0.26357999999999998"/>
    <n v="1"/>
    <n v="1"/>
    <n v="1"/>
    <n v="1"/>
    <s v="SEPTIC"/>
    <n v="0"/>
    <n v="1"/>
    <n v="17500"/>
    <s v="YES"/>
    <n v="17500"/>
    <s v="115-58"/>
    <s v="Public Water,Septic"/>
    <s v="SEPTIC"/>
    <s v="SEPTIC"/>
    <n v="17500"/>
    <m/>
    <m/>
    <n v="1"/>
    <n v="1"/>
    <n v="3"/>
    <n v="988"/>
    <n v="1"/>
    <m/>
    <m/>
    <m/>
    <m/>
    <m/>
    <m/>
    <m/>
    <m/>
    <m/>
    <m/>
    <n v="1"/>
    <n v="9.68"/>
    <n v="1"/>
    <s v="Agawam River"/>
    <n v="42"/>
  </r>
  <r>
    <s v="129B-3-10A"/>
    <m/>
    <x v="0"/>
    <s v="16 AGAWAM DR"/>
    <n v="132"/>
    <s v="PERRY CATHERINE H"/>
    <s v="R130"/>
    <s v="RES ACLNUD  MDL-00"/>
    <s v="129/B3/10/A/"/>
    <n v="7.3279999999999998E-2"/>
    <n v="0"/>
    <n v="0"/>
    <n v="0"/>
    <n v="0"/>
    <m/>
    <n v="0"/>
    <n v="0"/>
    <n v="0"/>
    <s v="YES"/>
    <n v="0"/>
    <s v="129B-3-10A"/>
    <m/>
    <m/>
    <m/>
    <n v="0"/>
    <m/>
    <m/>
    <n v="0"/>
    <n v="0"/>
    <n v="0"/>
    <n v="0"/>
    <n v="0"/>
    <m/>
    <m/>
    <m/>
    <m/>
    <m/>
    <m/>
    <m/>
    <m/>
    <m/>
    <m/>
    <n v="1"/>
    <n v="0"/>
    <n v="1"/>
    <s v="Mill Pond"/>
    <n v="20"/>
  </r>
  <r>
    <s v="109-1007"/>
    <m/>
    <x v="0"/>
    <s v="0 TIHONET RD  OFF"/>
    <n v="903"/>
    <s v="TOWN OF WAREHAM"/>
    <s v="R60"/>
    <s v="MUNICIPAL  MDL-00"/>
    <s v="109//1007//"/>
    <n v="9.6530000000000005E-2"/>
    <n v="0"/>
    <n v="0"/>
    <n v="0"/>
    <n v="0"/>
    <m/>
    <n v="0"/>
    <n v="0"/>
    <n v="0"/>
    <s v="YES"/>
    <n v="0"/>
    <s v="109-1007"/>
    <s v="Public Water,Septic"/>
    <s v="SEPTIC"/>
    <m/>
    <n v="0"/>
    <m/>
    <m/>
    <n v="0"/>
    <n v="0"/>
    <n v="0"/>
    <n v="0"/>
    <n v="0"/>
    <m/>
    <m/>
    <m/>
    <m/>
    <m/>
    <m/>
    <m/>
    <m/>
    <m/>
    <m/>
    <n v="1"/>
    <n v="0"/>
    <n v="1"/>
    <s v="Parker Mills Pond"/>
    <n v="40"/>
  </r>
  <r>
    <s v="115-1033"/>
    <m/>
    <x v="0"/>
    <s v="0 SUMMER ST"/>
    <n v="131"/>
    <s v="KEATING JANET S"/>
    <s v="MR30"/>
    <s v="RES ACLNPO  MDL-00"/>
    <s v="115//1033//"/>
    <n v="0.80525000000000002"/>
    <n v="0"/>
    <n v="0"/>
    <n v="0"/>
    <n v="0"/>
    <m/>
    <n v="0"/>
    <n v="0"/>
    <n v="0"/>
    <s v="YES"/>
    <n v="0"/>
    <s v="115-1033"/>
    <m/>
    <m/>
    <m/>
    <n v="0"/>
    <m/>
    <m/>
    <n v="0"/>
    <n v="0"/>
    <n v="0"/>
    <n v="0"/>
    <n v="0"/>
    <m/>
    <m/>
    <m/>
    <m/>
    <m/>
    <m/>
    <m/>
    <m/>
    <m/>
    <m/>
    <n v="2"/>
    <n v="0"/>
    <n v="1"/>
    <s v="Agawam River"/>
    <n v="42"/>
  </r>
  <r>
    <s v="84-11A"/>
    <m/>
    <x v="0"/>
    <s v="5 EMMA LN"/>
    <n v="101"/>
    <s v="LANGFORD MICHAEL G"/>
    <s v="MR30"/>
    <s v="ONE FAMILY"/>
    <s v="84//11/A/"/>
    <n v="0.62907000000000002"/>
    <n v="1"/>
    <n v="1"/>
    <n v="1"/>
    <n v="1"/>
    <s v="SEPTIC"/>
    <n v="0"/>
    <n v="1"/>
    <n v="5700"/>
    <s v="YES"/>
    <n v="5700"/>
    <s v="84-11A"/>
    <m/>
    <m/>
    <s v="SEPTIC"/>
    <n v="5700"/>
    <m/>
    <m/>
    <n v="1"/>
    <n v="1"/>
    <n v="3"/>
    <n v="2153"/>
    <n v="2"/>
    <m/>
    <m/>
    <m/>
    <m/>
    <m/>
    <m/>
    <m/>
    <m/>
    <m/>
    <m/>
    <n v="1"/>
    <n v="9.68"/>
    <n v="1"/>
    <s v="Broad Marsh River"/>
    <n v="43"/>
  </r>
  <r>
    <s v="129B-3-51"/>
    <m/>
    <x v="0"/>
    <s v="128 GLEN CHARLIE RD"/>
    <n v="101"/>
    <s v="DILIDDO ELIZABETH A"/>
    <s v="R130"/>
    <s v="ONE FAMILY"/>
    <s v="129/B3/51//"/>
    <n v="0.13608999999999999"/>
    <n v="1"/>
    <n v="1"/>
    <n v="1"/>
    <n v="1"/>
    <s v="SEPTIC"/>
    <n v="0"/>
    <n v="1"/>
    <n v="5000"/>
    <s v="YES"/>
    <n v="5000"/>
    <s v="129B-3-51"/>
    <s v="Public Water,Gas,Septic"/>
    <s v="SEPTIC"/>
    <s v="SEPTIC"/>
    <n v="5000"/>
    <m/>
    <m/>
    <n v="1"/>
    <n v="1"/>
    <n v="1"/>
    <n v="703"/>
    <n v="1"/>
    <m/>
    <m/>
    <m/>
    <m/>
    <m/>
    <m/>
    <m/>
    <m/>
    <m/>
    <m/>
    <n v="1"/>
    <n v="4.6463999999999999"/>
    <n v="1"/>
    <s v="Mill Pond"/>
    <n v="20"/>
  </r>
  <r>
    <s v="129A-1-23"/>
    <m/>
    <x v="0"/>
    <s v="83 MAPLE SPRINGS RD"/>
    <n v="101"/>
    <s v="MAXIM JAMES N"/>
    <s v="R130"/>
    <s v="ONE FAMILY"/>
    <s v="129/A1/23//"/>
    <n v="0.30382999999999999"/>
    <n v="1"/>
    <n v="1"/>
    <n v="1"/>
    <n v="1"/>
    <s v="SEPTIC"/>
    <n v="0"/>
    <n v="1"/>
    <n v="19800"/>
    <s v="YES"/>
    <n v="19800"/>
    <s v="129A-1-23"/>
    <s v="Public Water,Septic"/>
    <s v="SEPTIC"/>
    <s v="SEPTIC"/>
    <n v="19800"/>
    <m/>
    <m/>
    <n v="1"/>
    <n v="1"/>
    <n v="2"/>
    <n v="1040"/>
    <n v="1.5"/>
    <m/>
    <m/>
    <m/>
    <m/>
    <m/>
    <m/>
    <m/>
    <m/>
    <m/>
    <m/>
    <n v="2"/>
    <n v="4.6463999999999999"/>
    <n v="1"/>
    <s v="Mill Pond"/>
    <n v="20"/>
  </r>
  <r>
    <s v="115-G25"/>
    <m/>
    <x v="0"/>
    <s v="1 WILLARD ST"/>
    <n v="101"/>
    <s v="FREY CAROL E"/>
    <s v="MR30"/>
    <s v="ONE FAMILY"/>
    <s v="115//G25//"/>
    <n v="0.82311999999999996"/>
    <n v="1"/>
    <n v="1"/>
    <n v="1"/>
    <n v="1"/>
    <s v="SEPTIC"/>
    <n v="0"/>
    <n v="1"/>
    <n v="23400"/>
    <s v="NO_W1"/>
    <n v="23400"/>
    <s v="115-G25"/>
    <s v="Public Water,Septic"/>
    <s v="SEPTIC"/>
    <s v="SEPTIC"/>
    <n v="23400"/>
    <m/>
    <m/>
    <n v="1"/>
    <n v="1"/>
    <n v="4"/>
    <n v="1800"/>
    <n v="2"/>
    <m/>
    <m/>
    <m/>
    <m/>
    <m/>
    <m/>
    <m/>
    <m/>
    <m/>
    <m/>
    <n v="2"/>
    <n v="9.68"/>
    <n v="1"/>
    <s v="Agawam River"/>
    <n v="42"/>
  </r>
  <r>
    <s v="129B-3-28"/>
    <m/>
    <x v="0"/>
    <s v="3 AGAWAM DR"/>
    <n v="101"/>
    <s v="FEELEY JAMES FRANCIS III"/>
    <s v="R130"/>
    <s v="ONE FAMILY"/>
    <s v="129/B3/28//"/>
    <n v="0.12889"/>
    <n v="1"/>
    <n v="1"/>
    <n v="1"/>
    <n v="1"/>
    <s v="SEPTIC"/>
    <n v="0"/>
    <n v="1"/>
    <n v="800"/>
    <s v="YES"/>
    <n v="800"/>
    <s v="129B-3-28"/>
    <s v="Public Water,Septic"/>
    <s v="SEPTIC"/>
    <s v="SEPTIC"/>
    <n v="800"/>
    <m/>
    <m/>
    <n v="1"/>
    <n v="1"/>
    <n v="2"/>
    <n v="546"/>
    <n v="1"/>
    <m/>
    <m/>
    <m/>
    <m/>
    <m/>
    <m/>
    <m/>
    <m/>
    <m/>
    <m/>
    <n v="1"/>
    <n v="4.6463999999999999"/>
    <n v="1"/>
    <s v="Mill Pond"/>
    <n v="20"/>
  </r>
  <r>
    <s v="129B-5-35"/>
    <m/>
    <x v="0"/>
    <s v="107 GLEN CHARLIE RD"/>
    <n v="101"/>
    <s v="MENDEZ MORRIS H"/>
    <s v="R130"/>
    <s v="ONE FAMILY"/>
    <s v="129/B5/35//"/>
    <n v="0.10153"/>
    <n v="1"/>
    <n v="1"/>
    <n v="1"/>
    <n v="1"/>
    <s v="SEPTIC"/>
    <n v="0"/>
    <n v="1"/>
    <n v="300"/>
    <s v="YES"/>
    <n v="300"/>
    <s v="129B-5-35"/>
    <s v="Public Water,Septic"/>
    <s v="SEPTIC"/>
    <s v="SEPTIC"/>
    <n v="300"/>
    <m/>
    <m/>
    <n v="1"/>
    <n v="1"/>
    <n v="2"/>
    <n v="834"/>
    <n v="1"/>
    <m/>
    <m/>
    <m/>
    <m/>
    <m/>
    <m/>
    <m/>
    <m/>
    <m/>
    <m/>
    <n v="1"/>
    <n v="4.6463999999999999"/>
    <n v="1"/>
    <s v="Mill Pond"/>
    <n v="20"/>
  </r>
  <r>
    <s v="115-59"/>
    <m/>
    <x v="0"/>
    <s v="26 SUMMER ST"/>
    <n v="101"/>
    <s v="HIGGINS RICHARD"/>
    <s v="MR30"/>
    <s v="ONE FAMILY"/>
    <s v="115//59//"/>
    <n v="0.23988000000000001"/>
    <n v="1"/>
    <n v="1"/>
    <n v="1"/>
    <n v="1"/>
    <s v="SEPTIC"/>
    <n v="0"/>
    <n v="1"/>
    <n v="1100"/>
    <s v="YES"/>
    <n v="1100"/>
    <s v="115-59"/>
    <s v="Public Water,Septic"/>
    <s v="SEPTIC"/>
    <s v="SEPTIC"/>
    <n v="1100"/>
    <m/>
    <m/>
    <n v="1"/>
    <n v="1"/>
    <n v="3"/>
    <n v="974"/>
    <n v="1"/>
    <m/>
    <m/>
    <m/>
    <m/>
    <m/>
    <m/>
    <m/>
    <m/>
    <m/>
    <m/>
    <n v="1"/>
    <n v="9.68"/>
    <n v="1"/>
    <s v="Agawam River"/>
    <n v="42"/>
  </r>
  <r>
    <s v="129B-3-10B"/>
    <m/>
    <x v="0"/>
    <s v="0 AGAWAM DR"/>
    <n v="132"/>
    <s v="MCDONALD JOSEPH P"/>
    <s v="R130"/>
    <s v="RES ACLNUD  MDL-00"/>
    <s v="129/B3/10/B/"/>
    <n v="6.0089999999999998E-2"/>
    <n v="1"/>
    <n v="1"/>
    <n v="1"/>
    <n v="1"/>
    <s v="SEPTIC"/>
    <n v="0"/>
    <n v="0"/>
    <n v="0"/>
    <s v="YES"/>
    <n v="0"/>
    <s v="129B-3-10B"/>
    <m/>
    <m/>
    <s v="SEPTIC"/>
    <n v="0"/>
    <m/>
    <m/>
    <n v="1"/>
    <n v="1"/>
    <n v="0"/>
    <n v="0"/>
    <n v="0"/>
    <m/>
    <m/>
    <m/>
    <m/>
    <m/>
    <m/>
    <m/>
    <m/>
    <m/>
    <m/>
    <n v="1"/>
    <n v="4.6463999999999999"/>
    <n v="1"/>
    <s v="Mill Pond"/>
    <n v="20"/>
  </r>
  <r>
    <s v="129B-3-40"/>
    <m/>
    <x v="0"/>
    <s v="13 VIEW ST"/>
    <n v="101"/>
    <s v="MACDONALD MARILOUISE"/>
    <s v="R130"/>
    <s v="ONE FAMILY"/>
    <s v="129/B3/40//"/>
    <n v="0.21831"/>
    <n v="1"/>
    <n v="1"/>
    <n v="1"/>
    <n v="1"/>
    <s v="SEPTIC"/>
    <n v="0"/>
    <n v="1"/>
    <n v="4800"/>
    <s v="YES"/>
    <n v="4800"/>
    <s v="129B-3-40"/>
    <s v="Public Water,Septic"/>
    <s v="SEPTIC"/>
    <s v="SEPTIC"/>
    <n v="4800"/>
    <m/>
    <m/>
    <n v="1"/>
    <n v="1"/>
    <n v="2"/>
    <n v="1224"/>
    <n v="1"/>
    <m/>
    <m/>
    <m/>
    <m/>
    <m/>
    <m/>
    <m/>
    <m/>
    <m/>
    <m/>
    <n v="2"/>
    <n v="4.6463999999999999"/>
    <n v="1"/>
    <s v="Mill Pond"/>
    <n v="20"/>
  </r>
  <r>
    <s v="110-H3"/>
    <m/>
    <x v="0"/>
    <s v="35 TIHONET RD"/>
    <n v="101"/>
    <s v="CARTY ERMINE"/>
    <s v="R60"/>
    <s v="ONE FAMILY"/>
    <s v="110//H3//"/>
    <n v="1.16659"/>
    <n v="1"/>
    <n v="1"/>
    <n v="1"/>
    <n v="1"/>
    <s v="SEPTIC"/>
    <n v="0"/>
    <n v="1"/>
    <n v="5900"/>
    <s v="YES"/>
    <n v="5900"/>
    <s v="110-H3"/>
    <s v="Public Water,Septic"/>
    <s v="SEPTIC"/>
    <s v="SEPTIC"/>
    <n v="5900"/>
    <m/>
    <m/>
    <n v="1"/>
    <n v="1"/>
    <n v="2"/>
    <n v="828"/>
    <n v="1"/>
    <m/>
    <m/>
    <m/>
    <m/>
    <m/>
    <m/>
    <m/>
    <m/>
    <m/>
    <m/>
    <n v="1"/>
    <n v="4.84"/>
    <n v="1"/>
    <s v="Parker Mills Pond"/>
    <n v="40"/>
  </r>
  <r>
    <s v="115-60"/>
    <m/>
    <x v="0"/>
    <s v="18 WILLARD ST"/>
    <n v="101"/>
    <s v="GOODWIN HOWARD D"/>
    <s v="MR30"/>
    <s v="ONE FAMILY"/>
    <s v="115//60//"/>
    <n v="0.20713999999999999"/>
    <n v="1"/>
    <n v="1"/>
    <n v="1"/>
    <n v="1"/>
    <s v="SEPTIC"/>
    <n v="0"/>
    <n v="1"/>
    <n v="2500"/>
    <s v="YES"/>
    <n v="2500"/>
    <s v="115-60"/>
    <s v="Public Water,Septic"/>
    <s v="SEPTIC"/>
    <s v="SEPTIC"/>
    <n v="2500"/>
    <m/>
    <m/>
    <n v="1"/>
    <n v="1"/>
    <n v="3"/>
    <n v="1040"/>
    <n v="1"/>
    <m/>
    <m/>
    <m/>
    <m/>
    <m/>
    <m/>
    <m/>
    <m/>
    <m/>
    <m/>
    <n v="1"/>
    <n v="9.68"/>
    <n v="1"/>
    <s v="Agawam River"/>
    <n v="42"/>
  </r>
  <r>
    <s v="129B-5-36"/>
    <m/>
    <x v="0"/>
    <s v="109 GLEN CHARLIE RD"/>
    <n v="101"/>
    <s v="CAMPIA GRACE F LIFE ESTATE"/>
    <s v="R130"/>
    <s v="ONE FAMILY"/>
    <s v="129/B5/36//"/>
    <n v="0.14299000000000001"/>
    <n v="1"/>
    <n v="1"/>
    <n v="1"/>
    <n v="1"/>
    <s v="SEPTIC"/>
    <n v="0"/>
    <n v="1"/>
    <n v="3300"/>
    <s v="YES"/>
    <n v="3300"/>
    <s v="129B-5-36"/>
    <s v="Public Water,Gas,Septic"/>
    <s v="SEPTIC"/>
    <s v="SEPTIC"/>
    <n v="3300"/>
    <m/>
    <m/>
    <n v="1"/>
    <n v="1"/>
    <n v="3"/>
    <n v="1332"/>
    <n v="1.5"/>
    <m/>
    <m/>
    <m/>
    <m/>
    <m/>
    <m/>
    <m/>
    <m/>
    <m/>
    <m/>
    <n v="1"/>
    <n v="4.6463999999999999"/>
    <n v="1"/>
    <s v="Mill Pond"/>
    <n v="20"/>
  </r>
  <r>
    <s v="115-G1"/>
    <m/>
    <x v="0"/>
    <s v="2 WILLARD ST"/>
    <n v="101"/>
    <s v="HALEY JUSTIN B"/>
    <s v="MR30"/>
    <s v="ONE FAMILY"/>
    <s v="115//G1//"/>
    <n v="0.45067000000000002"/>
    <n v="1"/>
    <n v="1"/>
    <n v="1"/>
    <n v="1"/>
    <s v="SEPTIC"/>
    <n v="0"/>
    <n v="1"/>
    <n v="7300"/>
    <s v="YES"/>
    <n v="7300"/>
    <s v="115-G1"/>
    <s v="Public Water,Septic"/>
    <s v="SEPTIC"/>
    <s v="SEPTIC"/>
    <n v="7300"/>
    <m/>
    <m/>
    <n v="1"/>
    <n v="1"/>
    <n v="3"/>
    <n v="816"/>
    <n v="1"/>
    <m/>
    <m/>
    <m/>
    <m/>
    <m/>
    <m/>
    <m/>
    <m/>
    <m/>
    <m/>
    <n v="1"/>
    <n v="9.68"/>
    <n v="1"/>
    <s v="Agawam River"/>
    <n v="42"/>
  </r>
  <r>
    <s v="115-G2"/>
    <m/>
    <x v="0"/>
    <s v="15 SUMMER ST"/>
    <n v="101"/>
    <s v="GEMMELL AMY S"/>
    <s v="MR30"/>
    <s v="ONE FAMILY"/>
    <s v="115//G2//"/>
    <n v="0.22483"/>
    <n v="1"/>
    <n v="1"/>
    <n v="1"/>
    <n v="1"/>
    <s v="SEPTIC"/>
    <n v="0"/>
    <n v="1"/>
    <n v="6700"/>
    <s v="YES"/>
    <n v="6700"/>
    <s v="115-G2"/>
    <s v="Public Water,Septic"/>
    <s v="SEPTIC"/>
    <s v="SEPTIC"/>
    <n v="6700"/>
    <m/>
    <m/>
    <n v="1"/>
    <n v="1"/>
    <n v="1"/>
    <n v="892"/>
    <n v="1"/>
    <m/>
    <m/>
    <m/>
    <m/>
    <m/>
    <m/>
    <m/>
    <m/>
    <m/>
    <m/>
    <n v="1"/>
    <n v="9.68"/>
    <n v="1"/>
    <s v="Agawam River"/>
    <n v="42"/>
  </r>
  <r>
    <s v="129B-3-11"/>
    <m/>
    <x v="0"/>
    <s v="18 AGAWAM DR"/>
    <n v="101"/>
    <s v="MCDONALD JOSEPH P"/>
    <m/>
    <s v="ONE FAMILY"/>
    <s v="129/B3/11//"/>
    <n v="0.10374"/>
    <n v="1"/>
    <n v="1"/>
    <n v="1"/>
    <n v="1"/>
    <s v="SEPTIC"/>
    <n v="0"/>
    <n v="1"/>
    <n v="7400"/>
    <s v="YES"/>
    <n v="7400"/>
    <s v="129B-3-11"/>
    <s v="Public Water,Septic"/>
    <s v="SEPTIC"/>
    <s v="SEPTIC"/>
    <n v="7400"/>
    <m/>
    <m/>
    <n v="1"/>
    <n v="1"/>
    <n v="2"/>
    <n v="1000"/>
    <n v="1"/>
    <m/>
    <m/>
    <m/>
    <m/>
    <m/>
    <m/>
    <m/>
    <m/>
    <m/>
    <m/>
    <n v="1"/>
    <n v="4.6463999999999999"/>
    <n v="1"/>
    <s v="Mill Pond"/>
    <n v="20"/>
  </r>
  <r>
    <s v="129B-3-25"/>
    <m/>
    <x v="0"/>
    <s v="130 GLEN CHARLIE RD"/>
    <n v="101"/>
    <s v="FERNANDES PAUL D"/>
    <s v="R130"/>
    <s v="ONE FAMILY"/>
    <s v="129/B3/25//"/>
    <n v="9.6619999999999998E-2"/>
    <n v="1"/>
    <n v="1"/>
    <n v="1"/>
    <n v="1"/>
    <s v="SEPTIC"/>
    <n v="0"/>
    <n v="1"/>
    <n v="4900"/>
    <s v="YES"/>
    <n v="4900"/>
    <s v="129B-3-25"/>
    <s v="Public Water,Gas,Septic"/>
    <s v="SEPTIC"/>
    <s v="SEPTIC"/>
    <n v="4900"/>
    <m/>
    <m/>
    <n v="1"/>
    <n v="1"/>
    <n v="1"/>
    <n v="720"/>
    <n v="1"/>
    <m/>
    <m/>
    <m/>
    <m/>
    <m/>
    <m/>
    <m/>
    <m/>
    <m/>
    <m/>
    <n v="1"/>
    <n v="4.6463999999999999"/>
    <n v="1"/>
    <s v="Mill Pond"/>
    <n v="20"/>
  </r>
  <r>
    <s v="129B-3-29"/>
    <m/>
    <x v="0"/>
    <s v="5 AGAWAM DR"/>
    <n v="101"/>
    <s v="SULLIVAN SUZANNE T &amp; LAWRENCE"/>
    <s v="R130"/>
    <s v="ONE FAMILY"/>
    <s v="129/B3/29//"/>
    <n v="0.11984"/>
    <n v="1"/>
    <n v="1"/>
    <n v="1"/>
    <n v="1"/>
    <s v="SEPTIC"/>
    <n v="0"/>
    <n v="1"/>
    <n v="0"/>
    <s v="YES"/>
    <n v="0"/>
    <s v="129B-3-29"/>
    <s v="Public Water,Septic"/>
    <s v="SEPTIC"/>
    <s v="SEPTIC"/>
    <n v="0"/>
    <m/>
    <m/>
    <n v="1"/>
    <n v="1"/>
    <n v="2"/>
    <n v="880"/>
    <n v="3"/>
    <m/>
    <m/>
    <m/>
    <m/>
    <m/>
    <m/>
    <m/>
    <m/>
    <m/>
    <m/>
    <n v="1"/>
    <n v="4.6463999999999999"/>
    <n v="1"/>
    <s v="Mill Pond"/>
    <n v="20"/>
  </r>
  <r>
    <s v="115-G4"/>
    <m/>
    <x v="0"/>
    <s v="17 SUMMER ST"/>
    <n v="101"/>
    <s v="ROBINSON JON C"/>
    <s v="MR30"/>
    <s v="ONE FAMILY"/>
    <s v="115//G4//"/>
    <n v="0.22574"/>
    <n v="1"/>
    <n v="1"/>
    <n v="1"/>
    <n v="1"/>
    <s v="SEPTIC"/>
    <n v="0"/>
    <n v="1"/>
    <n v="1500"/>
    <s v="YES"/>
    <n v="1500"/>
    <s v="115-G4"/>
    <s v="Public Water,Septic"/>
    <s v="SEPTIC"/>
    <s v="SEPTIC"/>
    <n v="1500"/>
    <m/>
    <m/>
    <n v="1"/>
    <n v="1"/>
    <n v="3"/>
    <n v="1061"/>
    <n v="1.75"/>
    <m/>
    <m/>
    <m/>
    <m/>
    <m/>
    <m/>
    <m/>
    <m/>
    <m/>
    <m/>
    <n v="1"/>
    <n v="9.68"/>
    <n v="1"/>
    <s v="Agawam River"/>
    <n v="42"/>
  </r>
  <r>
    <s v="129-1010"/>
    <m/>
    <x v="0"/>
    <s v="121 GLEN CHARLIE RD"/>
    <n v="101"/>
    <s v="DOHERTY MARGARET M"/>
    <s v="R130"/>
    <s v="ONE FAMILY"/>
    <s v="129//1010//"/>
    <n v="0.18879000000000001"/>
    <n v="1"/>
    <n v="1"/>
    <n v="1"/>
    <n v="1"/>
    <s v="SEPTIC"/>
    <n v="0"/>
    <n v="1"/>
    <n v="3600"/>
    <s v="YES"/>
    <n v="3600"/>
    <s v="129-1010"/>
    <s v="Public Water,Septic"/>
    <s v="SEPTIC"/>
    <s v="SEPTIC"/>
    <n v="3600"/>
    <m/>
    <m/>
    <n v="1"/>
    <n v="1"/>
    <n v="2"/>
    <n v="936"/>
    <n v="1"/>
    <m/>
    <m/>
    <m/>
    <m/>
    <m/>
    <m/>
    <m/>
    <m/>
    <m/>
    <m/>
    <n v="1"/>
    <n v="4.6463999999999999"/>
    <n v="1"/>
    <s v="Mill Pond"/>
    <n v="20"/>
  </r>
  <r>
    <s v="LAND_NOPARC"/>
    <m/>
    <x v="0"/>
    <m/>
    <n v="0"/>
    <m/>
    <m/>
    <m/>
    <m/>
    <n v="4.0499999999999998E-3"/>
    <n v="0"/>
    <n v="0"/>
    <n v="0"/>
    <n v="0"/>
    <m/>
    <n v="0"/>
    <n v="0"/>
    <n v="0"/>
    <s v="NO"/>
    <n v="0"/>
    <m/>
    <m/>
    <m/>
    <m/>
    <n v="0"/>
    <m/>
    <m/>
    <n v="0"/>
    <n v="0"/>
    <n v="0"/>
    <n v="0"/>
    <n v="0"/>
    <m/>
    <m/>
    <m/>
    <m/>
    <m/>
    <m/>
    <m/>
    <m/>
    <m/>
    <m/>
    <n v="0"/>
    <n v="0"/>
    <n v="1"/>
    <s v="Spectacle Pond"/>
    <n v="38"/>
  </r>
  <r>
    <s v="84-1017"/>
    <m/>
    <x v="0"/>
    <s v="2501 CRAN HWY"/>
    <n v="333"/>
    <s v="BETA REALTY LLC"/>
    <s v="SC"/>
    <s v="FUEL SV/PR"/>
    <s v="84//1017//"/>
    <n v="0.43101"/>
    <n v="0"/>
    <n v="0"/>
    <n v="1"/>
    <n v="1"/>
    <s v="SEWER"/>
    <n v="1"/>
    <n v="0"/>
    <n v="0"/>
    <s v="YES"/>
    <n v="0"/>
    <s v="84-1017"/>
    <s v="All Public"/>
    <s v="SEWER"/>
    <s v="SEWER"/>
    <n v="0"/>
    <m/>
    <m/>
    <n v="0"/>
    <n v="0"/>
    <n v="0"/>
    <n v="3360"/>
    <n v="1"/>
    <m/>
    <m/>
    <m/>
    <m/>
    <m/>
    <m/>
    <m/>
    <m/>
    <m/>
    <m/>
    <n v="1"/>
    <n v="0"/>
    <n v="1"/>
    <s v="Rose Brook"/>
    <n v="41"/>
  </r>
  <r>
    <s v="129A-1-135"/>
    <m/>
    <x v="0"/>
    <s v="97 AGAWAM LAKE SHORE DR"/>
    <n v="101"/>
    <s v="CACCIOLFI MARK A"/>
    <s v="R130"/>
    <s v="ONE FAMILY"/>
    <s v="129/A1/135//"/>
    <n v="0.45390000000000003"/>
    <n v="1"/>
    <n v="1"/>
    <n v="1"/>
    <n v="1"/>
    <s v="SEPTIC"/>
    <n v="0"/>
    <n v="0"/>
    <n v="0"/>
    <s v="YES"/>
    <n v="0"/>
    <s v="129A-1-135"/>
    <s v="Public Water,Septic"/>
    <s v="SEPTIC"/>
    <s v="SEPTIC"/>
    <n v="5000"/>
    <m/>
    <m/>
    <n v="1"/>
    <n v="1"/>
    <n v="3"/>
    <n v="936"/>
    <n v="1"/>
    <m/>
    <m/>
    <m/>
    <m/>
    <m/>
    <m/>
    <m/>
    <m/>
    <m/>
    <m/>
    <n v="4"/>
    <n v="4.6463999999999999"/>
    <n v="1"/>
    <s v="Mill Pond"/>
    <n v="20"/>
  </r>
  <r>
    <s v="129B-5-37"/>
    <m/>
    <x v="0"/>
    <s v="111 GLEN CHARLIE RD"/>
    <n v="101"/>
    <s v="BOONE ROBERTA M"/>
    <s v="R130"/>
    <s v="ONE FAMILY"/>
    <s v="129/B5/37//"/>
    <n v="0.13696"/>
    <n v="1"/>
    <n v="1"/>
    <n v="1"/>
    <n v="1"/>
    <s v="SEPTIC"/>
    <n v="0"/>
    <n v="1"/>
    <n v="800"/>
    <s v="YES"/>
    <n v="800"/>
    <s v="129B-5-37"/>
    <s v="Public Water,Septic"/>
    <s v="SEPTIC"/>
    <s v="SEPTIC"/>
    <n v="800"/>
    <m/>
    <m/>
    <n v="1"/>
    <n v="1"/>
    <n v="2"/>
    <n v="1224"/>
    <n v="1"/>
    <m/>
    <m/>
    <m/>
    <m/>
    <m/>
    <m/>
    <m/>
    <m/>
    <m/>
    <m/>
    <n v="2"/>
    <n v="4.6463999999999999"/>
    <n v="1"/>
    <s v="Mill Pond"/>
    <n v="20"/>
  </r>
  <r>
    <s v="129B-3-42"/>
    <m/>
    <x v="0"/>
    <s v="17 VIEW ST"/>
    <n v="132"/>
    <s v="DILIDDO MARIO R"/>
    <s v="R130"/>
    <s v="RES ACLNUD  MDL-00"/>
    <s v="129/B3/42//"/>
    <n v="0.17524999999999999"/>
    <n v="0"/>
    <n v="0"/>
    <n v="0"/>
    <n v="0"/>
    <m/>
    <n v="0"/>
    <n v="0"/>
    <n v="0"/>
    <s v="YES"/>
    <n v="0"/>
    <s v="129B-3-42"/>
    <m/>
    <m/>
    <m/>
    <n v="0"/>
    <m/>
    <m/>
    <n v="0"/>
    <n v="0"/>
    <n v="0"/>
    <n v="0"/>
    <n v="0"/>
    <m/>
    <m/>
    <m/>
    <m/>
    <m/>
    <m/>
    <m/>
    <m/>
    <m/>
    <m/>
    <n v="1"/>
    <n v="0"/>
    <n v="1"/>
    <s v="Mill Pond"/>
    <n v="20"/>
  </r>
  <r>
    <s v="109-1004"/>
    <m/>
    <x v="0"/>
    <s v="36 TIHONET RD"/>
    <n v="903"/>
    <s v="TOWN OF WAREHAM"/>
    <s v="R60"/>
    <s v="MUNICIPAL  MDL-00"/>
    <s v="109//1004//"/>
    <n v="1.6872199999999999"/>
    <n v="0"/>
    <n v="0"/>
    <n v="0"/>
    <n v="0"/>
    <m/>
    <n v="0"/>
    <n v="0"/>
    <n v="0"/>
    <s v="YES"/>
    <n v="0"/>
    <s v="109-1004"/>
    <s v="Public Water,All Public,Septic"/>
    <s v="SEPTIC"/>
    <m/>
    <n v="0"/>
    <m/>
    <m/>
    <n v="0"/>
    <n v="0"/>
    <n v="0"/>
    <n v="0"/>
    <n v="0"/>
    <m/>
    <m/>
    <m/>
    <m/>
    <m/>
    <m/>
    <m/>
    <m/>
    <m/>
    <m/>
    <n v="1"/>
    <n v="0"/>
    <n v="1"/>
    <s v="Parker Mills Pond"/>
    <n v="40"/>
  </r>
  <r>
    <s v="129-1011"/>
    <m/>
    <x v="0"/>
    <s v="123 GLEN CHARLIE RD"/>
    <n v="101"/>
    <s v="PIKE GEORGE E"/>
    <s v="R130"/>
    <s v="ONE FAMILY"/>
    <s v="129//1011//"/>
    <n v="0.23424"/>
    <n v="1"/>
    <n v="1"/>
    <n v="1"/>
    <n v="1"/>
    <s v="SEPTIC"/>
    <n v="0"/>
    <n v="1"/>
    <n v="5600"/>
    <s v="YES"/>
    <n v="5600"/>
    <s v="129-1011"/>
    <s v="Public Water,Septic"/>
    <s v="SEPTIC"/>
    <s v="SEPTIC"/>
    <n v="5600"/>
    <m/>
    <m/>
    <n v="1"/>
    <n v="1"/>
    <n v="2"/>
    <n v="780"/>
    <n v="1"/>
    <m/>
    <m/>
    <m/>
    <m/>
    <m/>
    <m/>
    <m/>
    <m/>
    <m/>
    <m/>
    <n v="1"/>
    <n v="4.6463999999999999"/>
    <n v="1"/>
    <s v="Mill Pond"/>
    <n v="20"/>
  </r>
  <r>
    <s v="115-G5"/>
    <m/>
    <x v="0"/>
    <s v="13 DIVISION AVE"/>
    <n v="101"/>
    <s v="WHITTON CHRISTOPHER"/>
    <s v="MR30"/>
    <s v="ONE FAMILY"/>
    <s v="115//G5//"/>
    <n v="0.25940000000000002"/>
    <n v="1"/>
    <n v="1"/>
    <n v="1"/>
    <n v="1"/>
    <s v="SEPTIC"/>
    <n v="0"/>
    <n v="1"/>
    <n v="10500"/>
    <s v="YES"/>
    <n v="10500"/>
    <s v="115-G5"/>
    <s v="Public Water,Septic"/>
    <s v="SEPTIC"/>
    <s v="SEPTIC"/>
    <n v="10500"/>
    <m/>
    <m/>
    <n v="1"/>
    <n v="1"/>
    <n v="3"/>
    <n v="1026"/>
    <n v="1"/>
    <m/>
    <m/>
    <m/>
    <m/>
    <m/>
    <m/>
    <m/>
    <m/>
    <m/>
    <m/>
    <n v="1"/>
    <n v="9.68"/>
    <n v="1"/>
    <s v="Agawam River"/>
    <n v="42"/>
  </r>
  <r>
    <s v="129B-3-12"/>
    <m/>
    <x v="0"/>
    <s v="20 AGAWAM DR"/>
    <n v="101"/>
    <s v="BUCK RICHARD C &amp; CHARL"/>
    <m/>
    <m/>
    <m/>
    <n v="8.7889999999999996E-2"/>
    <n v="1"/>
    <n v="1"/>
    <n v="1"/>
    <n v="1"/>
    <s v="SEPTIC"/>
    <n v="0"/>
    <n v="1"/>
    <n v="0"/>
    <s v="YES"/>
    <n v="0"/>
    <s v="129B-3-12"/>
    <m/>
    <m/>
    <s v="SEPTIC"/>
    <n v="0"/>
    <m/>
    <m/>
    <n v="1"/>
    <n v="1"/>
    <n v="0"/>
    <n v="0"/>
    <n v="0"/>
    <m/>
    <m/>
    <m/>
    <m/>
    <m/>
    <m/>
    <m/>
    <m/>
    <m/>
    <m/>
    <n v="1"/>
    <n v="4.6463999999999999"/>
    <n v="1"/>
    <s v="Mill Pond"/>
    <n v="20"/>
  </r>
  <r>
    <s v="129B-3-26"/>
    <m/>
    <x v="0"/>
    <s v="132 GLEN CHARLIE RD"/>
    <n v="101"/>
    <s v="MARES JOHN A JR"/>
    <s v="R130"/>
    <s v="ONE FAMILY"/>
    <s v="129/B3/26//"/>
    <n v="0.14427999999999999"/>
    <n v="1"/>
    <n v="1"/>
    <n v="1"/>
    <n v="1"/>
    <s v="SEPTIC"/>
    <n v="0"/>
    <n v="1"/>
    <n v="19200"/>
    <s v="YES"/>
    <n v="19200"/>
    <s v="129B-3-26"/>
    <s v="Public Water,Gas,Septic"/>
    <s v="SEPTIC"/>
    <s v="SEPTIC"/>
    <n v="19200"/>
    <m/>
    <m/>
    <n v="1"/>
    <n v="1"/>
    <n v="3"/>
    <n v="912"/>
    <n v="1"/>
    <m/>
    <m/>
    <m/>
    <m/>
    <m/>
    <m/>
    <m/>
    <m/>
    <m/>
    <m/>
    <n v="1"/>
    <n v="4.6463999999999999"/>
    <n v="1"/>
    <s v="Mill Pond"/>
    <n v="20"/>
  </r>
  <r>
    <s v="129B-5-40"/>
    <m/>
    <x v="0"/>
    <s v="117 GLEN CHARLIE RD"/>
    <n v="101"/>
    <s v="DEFILIPPO GINA G"/>
    <s v="R130"/>
    <s v="ONE FAMILY"/>
    <s v="129/B5/40//"/>
    <n v="9.4469999999999998E-2"/>
    <n v="1"/>
    <n v="1"/>
    <n v="1"/>
    <n v="1"/>
    <s v="SEPTIC"/>
    <n v="0"/>
    <n v="1"/>
    <n v="4000"/>
    <s v="YES"/>
    <n v="4000"/>
    <s v="129B-5-40"/>
    <s v="Public Water,Septic"/>
    <s v="SEPTIC"/>
    <s v="SEPTIC"/>
    <n v="4000"/>
    <m/>
    <m/>
    <n v="1"/>
    <n v="1"/>
    <n v="2"/>
    <n v="520"/>
    <n v="1"/>
    <m/>
    <m/>
    <m/>
    <m/>
    <m/>
    <m/>
    <m/>
    <m/>
    <m/>
    <m/>
    <n v="1"/>
    <n v="4.6463999999999999"/>
    <n v="1"/>
    <s v="Mill Pond"/>
    <n v="20"/>
  </r>
  <r>
    <s v="129B-3-30"/>
    <m/>
    <x v="0"/>
    <s v="7 AGAWAM DR"/>
    <n v="132"/>
    <s v="PISARI ROSE"/>
    <s v="R130"/>
    <s v="RES ACLNUD  MDL-00"/>
    <s v="129/B3/30//"/>
    <n v="0.11788999999999999"/>
    <n v="0"/>
    <n v="0"/>
    <n v="0"/>
    <n v="0"/>
    <m/>
    <n v="0"/>
    <n v="0"/>
    <n v="0"/>
    <s v="YES"/>
    <n v="0"/>
    <s v="129B-3-30"/>
    <m/>
    <m/>
    <m/>
    <n v="700"/>
    <m/>
    <m/>
    <n v="0"/>
    <n v="0"/>
    <n v="0"/>
    <n v="0"/>
    <n v="0"/>
    <m/>
    <m/>
    <m/>
    <m/>
    <m/>
    <m/>
    <m/>
    <m/>
    <m/>
    <m/>
    <n v="1"/>
    <n v="0"/>
    <n v="1"/>
    <s v="Mill Pond"/>
    <n v="20"/>
  </r>
  <r>
    <s v="109A-1-1027"/>
    <m/>
    <x v="0"/>
    <s v="2502 CRAN HWY"/>
    <n v="313"/>
    <s v="MORSE CO INC EDWIN L"/>
    <s v="SC"/>
    <s v="LUMBER YRD"/>
    <s v="109/A1/1027//"/>
    <n v="2.7993800000000002"/>
    <n v="1"/>
    <n v="1"/>
    <n v="1"/>
    <n v="1"/>
    <s v="SEPTIC"/>
    <n v="0"/>
    <n v="1"/>
    <n v="29200"/>
    <s v="YES"/>
    <n v="29200"/>
    <s v="109A-1-1027"/>
    <s v="All Public"/>
    <s v="SEWER"/>
    <s v="SEPTIC"/>
    <n v="29200"/>
    <m/>
    <m/>
    <n v="1"/>
    <n v="1"/>
    <n v="0"/>
    <n v="9058"/>
    <n v="2"/>
    <m/>
    <m/>
    <m/>
    <m/>
    <m/>
    <m/>
    <m/>
    <m/>
    <m/>
    <m/>
    <n v="4"/>
    <n v="9.68"/>
    <n v="1"/>
    <s v="Rose Brook"/>
    <n v="41"/>
  </r>
  <r>
    <s v="129-1017"/>
    <m/>
    <x v="0"/>
    <s v="135 GLEN CHARLIE RD"/>
    <n v="720"/>
    <s v="MAKEPEACE CO A D"/>
    <s v="R130"/>
    <s v="NONPRNECLD"/>
    <s v="129//1017//"/>
    <n v="0.13297999999999999"/>
    <n v="0"/>
    <n v="0"/>
    <n v="0"/>
    <n v="0"/>
    <m/>
    <n v="0"/>
    <n v="0"/>
    <n v="0"/>
    <s v="YES"/>
    <n v="0"/>
    <s v="129-1017"/>
    <m/>
    <m/>
    <m/>
    <n v="0"/>
    <m/>
    <m/>
    <n v="0"/>
    <n v="0"/>
    <n v="0"/>
    <n v="0"/>
    <n v="0"/>
    <m/>
    <m/>
    <m/>
    <m/>
    <m/>
    <m/>
    <m/>
    <m/>
    <m/>
    <m/>
    <n v="1"/>
    <n v="0"/>
    <n v="1"/>
    <s v="Spectacle Pond"/>
    <n v="38"/>
  </r>
  <r>
    <s v="110-H2"/>
    <m/>
    <x v="0"/>
    <s v="39 TIHONET RD"/>
    <n v="109"/>
    <s v="VIEIRA ELIZABETH"/>
    <s v="R60"/>
    <s v="MULTI HSES"/>
    <s v="110//H2//"/>
    <n v="1.5574300000000001"/>
    <n v="3"/>
    <n v="3"/>
    <n v="3"/>
    <n v="3"/>
    <s v="SEPTIC"/>
    <n v="0"/>
    <n v="2"/>
    <n v="1900"/>
    <s v="YES"/>
    <n v="1900"/>
    <s v="110-H2"/>
    <s v="Public Water,Septic"/>
    <s v="SEPTIC"/>
    <s v="SEPTIC"/>
    <n v="950"/>
    <m/>
    <m/>
    <n v="3"/>
    <n v="3"/>
    <n v="1"/>
    <n v="828"/>
    <n v="1"/>
    <m/>
    <m/>
    <m/>
    <m/>
    <m/>
    <m/>
    <m/>
    <m/>
    <m/>
    <m/>
    <n v="1"/>
    <n v="14.52"/>
    <n v="1"/>
    <s v="Parker Mills Pond"/>
    <n v="40"/>
  </r>
  <r>
    <s v="129-1012"/>
    <m/>
    <x v="0"/>
    <s v="125 GLEN CHARLIE RD"/>
    <n v="101"/>
    <s v="ARCARO JOHN ET ALS"/>
    <s v="R130"/>
    <s v="ONE FAMILY"/>
    <s v="129//1012//"/>
    <n v="0.20226"/>
    <n v="1"/>
    <n v="1"/>
    <n v="1"/>
    <n v="1"/>
    <s v="SEPTIC"/>
    <n v="0"/>
    <n v="0"/>
    <n v="0"/>
    <s v="YES"/>
    <n v="0"/>
    <s v="129-1012"/>
    <s v="Public Water,Septic"/>
    <s v="SEPTIC"/>
    <s v="SEPTIC"/>
    <n v="0"/>
    <m/>
    <m/>
    <n v="1"/>
    <n v="1"/>
    <n v="3"/>
    <n v="624"/>
    <n v="1"/>
    <m/>
    <m/>
    <m/>
    <m/>
    <m/>
    <m/>
    <m/>
    <m/>
    <m/>
    <m/>
    <n v="1"/>
    <n v="4.6463999999999999"/>
    <n v="1"/>
    <s v="Mill Pond"/>
    <n v="20"/>
  </r>
  <r>
    <s v="129B-5-38"/>
    <m/>
    <x v="0"/>
    <s v="113 GLEN CHARLIE RD"/>
    <n v="101"/>
    <s v="DOROFI VICTOR W"/>
    <s v="R130"/>
    <s v="ONE FAMILY"/>
    <s v="129/B5/38//"/>
    <n v="0.11489000000000001"/>
    <n v="1"/>
    <n v="1"/>
    <n v="1"/>
    <n v="1"/>
    <s v="SEPTIC"/>
    <n v="0"/>
    <n v="1"/>
    <n v="200"/>
    <s v="YES"/>
    <n v="200"/>
    <s v="129B-5-38"/>
    <s v="Public Water,Gas,Septic"/>
    <s v="SEPTIC"/>
    <s v="SEPTIC"/>
    <n v="200"/>
    <m/>
    <m/>
    <n v="1"/>
    <n v="1"/>
    <n v="2"/>
    <n v="624"/>
    <n v="1"/>
    <m/>
    <m/>
    <m/>
    <m/>
    <m/>
    <m/>
    <m/>
    <m/>
    <m/>
    <m/>
    <n v="1"/>
    <n v="4.6463999999999999"/>
    <n v="1"/>
    <s v="Mill Pond"/>
    <n v="20"/>
  </r>
  <r>
    <s v="129B-5-39"/>
    <m/>
    <x v="0"/>
    <s v="115 GLEN CHARLIE RD"/>
    <n v="101"/>
    <s v="WELIK STEPHEN L"/>
    <s v="R130"/>
    <s v="ONE FAMILY"/>
    <s v="129/B5/39//"/>
    <n v="0.12761"/>
    <n v="1"/>
    <n v="1"/>
    <n v="1"/>
    <n v="1"/>
    <s v="SEPTIC"/>
    <n v="0"/>
    <n v="1"/>
    <n v="7200"/>
    <s v="YES"/>
    <n v="7200"/>
    <s v="129B-5-39"/>
    <s v="Public Water,Septic"/>
    <s v="SEPTIC"/>
    <s v="SEPTIC"/>
    <n v="7200"/>
    <m/>
    <m/>
    <n v="1"/>
    <n v="1"/>
    <n v="2"/>
    <n v="768"/>
    <n v="1"/>
    <m/>
    <m/>
    <m/>
    <m/>
    <m/>
    <m/>
    <m/>
    <m/>
    <m/>
    <m/>
    <n v="1"/>
    <n v="4.6463999999999999"/>
    <n v="1"/>
    <s v="Mill Pond"/>
    <n v="20"/>
  </r>
  <r>
    <s v="129B-5-41"/>
    <m/>
    <x v="0"/>
    <s v="119 GLEN CHARLIE RD"/>
    <n v="101"/>
    <s v="MEDEIROS JOSEPH J"/>
    <s v="R130"/>
    <s v="ONE FAMILY"/>
    <s v="129/B5/41//"/>
    <n v="0.13650999999999999"/>
    <n v="1"/>
    <n v="1"/>
    <n v="1"/>
    <n v="1"/>
    <s v="SEPTIC"/>
    <n v="0"/>
    <n v="1"/>
    <n v="500"/>
    <s v="YES"/>
    <n v="500"/>
    <s v="129B-5-41"/>
    <s v="Public Water,Septic"/>
    <s v="SEPTIC"/>
    <s v="SEPTIC"/>
    <n v="500"/>
    <m/>
    <m/>
    <n v="1"/>
    <n v="1"/>
    <n v="2"/>
    <n v="647"/>
    <n v="1"/>
    <m/>
    <m/>
    <m/>
    <m/>
    <m/>
    <m/>
    <m/>
    <m/>
    <m/>
    <m/>
    <n v="2"/>
    <n v="4.6463999999999999"/>
    <n v="1"/>
    <s v="Mill Pond"/>
    <n v="20"/>
  </r>
  <r>
    <s v="129-1016"/>
    <m/>
    <x v="0"/>
    <s v="133 GLEN CHARLIE RD"/>
    <n v="903"/>
    <s v="TOWN OF WAREHAM"/>
    <s v="R130"/>
    <s v="MUNICIPAL  MDL-00"/>
    <s v="129//1016//"/>
    <n v="0.16708000000000001"/>
    <n v="0"/>
    <n v="0"/>
    <n v="0"/>
    <n v="0"/>
    <m/>
    <n v="0"/>
    <n v="0"/>
    <n v="0"/>
    <s v="YES"/>
    <n v="0"/>
    <s v="129-1016"/>
    <m/>
    <m/>
    <m/>
    <n v="0"/>
    <m/>
    <m/>
    <n v="0"/>
    <n v="0"/>
    <n v="0"/>
    <n v="0"/>
    <n v="0"/>
    <m/>
    <m/>
    <m/>
    <m/>
    <m/>
    <m/>
    <m/>
    <m/>
    <m/>
    <m/>
    <n v="1"/>
    <n v="0"/>
    <n v="1"/>
    <s v="Mill Pond"/>
    <n v="20"/>
  </r>
  <r>
    <s v="129-1013"/>
    <m/>
    <x v="0"/>
    <s v="127 GLEN CHARLIE RD"/>
    <n v="911"/>
    <s v="COMMONWEALTH OF MASS"/>
    <s v="R130"/>
    <s v="FISH-WILD"/>
    <s v="129//1013//"/>
    <n v="0.38945999999999997"/>
    <n v="0"/>
    <n v="0"/>
    <n v="0"/>
    <n v="0"/>
    <m/>
    <n v="0"/>
    <n v="0"/>
    <n v="0"/>
    <s v="YES"/>
    <n v="0"/>
    <s v="129-1013"/>
    <m/>
    <m/>
    <m/>
    <n v="0"/>
    <s v="fee simple"/>
    <s v="YES"/>
    <n v="0"/>
    <n v="0"/>
    <n v="0"/>
    <n v="0"/>
    <n v="0"/>
    <m/>
    <m/>
    <m/>
    <m/>
    <m/>
    <m/>
    <m/>
    <m/>
    <m/>
    <m/>
    <n v="1"/>
    <n v="0"/>
    <n v="1"/>
    <s v="Mill Pond"/>
    <n v="20"/>
  </r>
  <r>
    <s v="129B-3-13"/>
    <m/>
    <x v="0"/>
    <s v="22 AGAWAM DR"/>
    <n v="101"/>
    <s v="PATRONE ROSE LIFE ESTATE"/>
    <s v="R130"/>
    <s v="ONE FAMILY"/>
    <s v="129/B3/13//"/>
    <n v="9.5619999999999997E-2"/>
    <n v="1"/>
    <n v="1"/>
    <n v="1"/>
    <n v="1"/>
    <s v="SEPTIC"/>
    <n v="0"/>
    <n v="1"/>
    <n v="0"/>
    <s v="YES"/>
    <n v="0"/>
    <s v="129B-3-13"/>
    <s v="Public Water,Septic"/>
    <s v="SEPTIC"/>
    <s v="SEPTIC"/>
    <n v="0"/>
    <m/>
    <m/>
    <n v="1"/>
    <n v="1"/>
    <n v="2"/>
    <n v="450"/>
    <n v="1"/>
    <m/>
    <m/>
    <m/>
    <m/>
    <m/>
    <m/>
    <m/>
    <m/>
    <m/>
    <m/>
    <n v="1"/>
    <n v="4.6463999999999999"/>
    <n v="1"/>
    <s v="Mill Pond"/>
    <n v="20"/>
  </r>
  <r>
    <s v="129-1015"/>
    <m/>
    <x v="0"/>
    <s v="131 GLEN CHARLIE RD"/>
    <n v="911"/>
    <s v="COMM OF MASS DEPT OF"/>
    <s v="R130"/>
    <s v="FISH-WILD"/>
    <s v="129//1015//"/>
    <n v="0.14621999999999999"/>
    <n v="0"/>
    <n v="0"/>
    <n v="0"/>
    <n v="0"/>
    <m/>
    <n v="0"/>
    <n v="0"/>
    <n v="0"/>
    <s v="YES"/>
    <n v="0"/>
    <s v="129-1015"/>
    <m/>
    <m/>
    <m/>
    <n v="0"/>
    <m/>
    <m/>
    <n v="0"/>
    <n v="0"/>
    <n v="0"/>
    <n v="0"/>
    <n v="0"/>
    <m/>
    <m/>
    <m/>
    <m/>
    <m/>
    <m/>
    <m/>
    <m/>
    <m/>
    <m/>
    <n v="1"/>
    <n v="0"/>
    <n v="1"/>
    <s v="Mill Pond"/>
    <n v="20"/>
  </r>
  <r>
    <s v="115-64"/>
    <m/>
    <x v="0"/>
    <s v="14 DIVISION AVE"/>
    <n v="131"/>
    <s v="VICINO DEREK J"/>
    <s v="R130"/>
    <s v="RES ACLNPO  MDL-00"/>
    <s v="115//64//"/>
    <n v="0.25058999999999998"/>
    <n v="0"/>
    <n v="0"/>
    <n v="0"/>
    <n v="0"/>
    <m/>
    <n v="0"/>
    <n v="0"/>
    <n v="0"/>
    <s v="YES"/>
    <n v="0"/>
    <s v="115-64"/>
    <s v="Public Water,Septic"/>
    <s v="SEPTIC"/>
    <m/>
    <n v="0"/>
    <m/>
    <m/>
    <n v="0"/>
    <n v="0"/>
    <n v="0"/>
    <n v="0"/>
    <n v="0"/>
    <m/>
    <m/>
    <m/>
    <m/>
    <m/>
    <m/>
    <m/>
    <m/>
    <m/>
    <m/>
    <n v="1"/>
    <n v="0"/>
    <n v="1"/>
    <s v="Agawam River"/>
    <n v="42"/>
  </r>
  <r>
    <s v="129-1014"/>
    <m/>
    <x v="0"/>
    <s v="129 GLEN CHARLIE RD"/>
    <n v="911"/>
    <s v="COMM OF MA  DEPT OF FISH AND"/>
    <s v="R130"/>
    <s v="FISH-WILD"/>
    <s v="129//1014//"/>
    <n v="0.11064"/>
    <n v="0"/>
    <n v="0"/>
    <n v="0"/>
    <n v="0"/>
    <m/>
    <n v="0"/>
    <n v="0"/>
    <n v="0"/>
    <s v="YES"/>
    <n v="0"/>
    <s v="129-1014"/>
    <m/>
    <m/>
    <m/>
    <n v="0"/>
    <s v="fee simple"/>
    <s v="YES"/>
    <n v="0"/>
    <n v="0"/>
    <n v="0"/>
    <n v="0"/>
    <n v="0"/>
    <m/>
    <m/>
    <m/>
    <m/>
    <m/>
    <m/>
    <m/>
    <m/>
    <m/>
    <m/>
    <n v="1"/>
    <n v="0"/>
    <n v="1"/>
    <s v="Mill Pond"/>
    <n v="20"/>
  </r>
  <r>
    <s v="129-GB"/>
    <m/>
    <x v="0"/>
    <s v="134 GLEN CHARLIE RD"/>
    <n v="106"/>
    <s v="TAKAYANAGI TETSUO"/>
    <s v="R130"/>
    <s v="AC LND IMP  MDL-00"/>
    <s v="129//GB//"/>
    <n v="0.12901000000000001"/>
    <n v="1"/>
    <n v="1"/>
    <n v="1"/>
    <n v="1"/>
    <s v="SEPTIC"/>
    <n v="0"/>
    <n v="0"/>
    <n v="0"/>
    <s v="YES"/>
    <n v="0"/>
    <s v="129-GB"/>
    <s v="Public Water,Septic"/>
    <s v="SEPTIC"/>
    <s v="SEPTIC"/>
    <n v="0"/>
    <m/>
    <m/>
    <n v="1"/>
    <n v="1"/>
    <n v="0"/>
    <n v="0"/>
    <n v="0"/>
    <m/>
    <m/>
    <m/>
    <m/>
    <m/>
    <m/>
    <m/>
    <m/>
    <m/>
    <m/>
    <n v="1"/>
    <n v="4.6463999999999999"/>
    <n v="1"/>
    <s v="Mill Pond"/>
    <n v="20"/>
  </r>
  <r>
    <s v="LAND_NOPARC"/>
    <m/>
    <x v="0"/>
    <m/>
    <n v="0"/>
    <m/>
    <m/>
    <m/>
    <m/>
    <n v="2.4250000000000001E-2"/>
    <n v="0"/>
    <n v="0"/>
    <n v="0"/>
    <n v="0"/>
    <m/>
    <n v="0"/>
    <n v="0"/>
    <n v="0"/>
    <s v="NO"/>
    <n v="0"/>
    <m/>
    <m/>
    <m/>
    <m/>
    <n v="0"/>
    <m/>
    <m/>
    <n v="0"/>
    <n v="0"/>
    <n v="0"/>
    <n v="0"/>
    <n v="0"/>
    <m/>
    <m/>
    <m/>
    <m/>
    <m/>
    <m/>
    <m/>
    <m/>
    <m/>
    <m/>
    <n v="0"/>
    <n v="0"/>
    <n v="1"/>
    <s v="Sandy Pond"/>
    <n v="37"/>
  </r>
  <r>
    <s v="129B-3-31"/>
    <m/>
    <x v="0"/>
    <s v="9 AGAWAM DR"/>
    <n v="101"/>
    <s v="PISARI ROSE"/>
    <s v="R130"/>
    <s v="ONE FAMILY"/>
    <s v="129/B3/31//"/>
    <n v="0.10813"/>
    <n v="1"/>
    <n v="1"/>
    <n v="1"/>
    <n v="1"/>
    <s v="SEPTIC"/>
    <n v="0"/>
    <n v="0"/>
    <n v="0"/>
    <s v="YES"/>
    <n v="0"/>
    <s v="129B-3-31"/>
    <s v="Public Water,Septic"/>
    <s v="SEPTIC"/>
    <s v="SEPTIC"/>
    <n v="0"/>
    <m/>
    <m/>
    <n v="1"/>
    <n v="1"/>
    <n v="3"/>
    <n v="1080"/>
    <n v="1"/>
    <m/>
    <m/>
    <m/>
    <m/>
    <m/>
    <m/>
    <m/>
    <m/>
    <m/>
    <m/>
    <n v="1"/>
    <n v="4.6463999999999999"/>
    <n v="1"/>
    <s v="Mill Pond"/>
    <n v="20"/>
  </r>
  <r>
    <s v="115-G24"/>
    <m/>
    <x v="0"/>
    <s v="3 WILLARD ST"/>
    <n v="101"/>
    <s v="HARDY JAMES E"/>
    <s v="MR30"/>
    <s v="ONE FAMILY"/>
    <s v="115//G24//"/>
    <n v="0.51812999999999998"/>
    <n v="1"/>
    <n v="1"/>
    <n v="1"/>
    <n v="1"/>
    <s v="SEPTIC"/>
    <n v="0"/>
    <n v="1"/>
    <n v="14800"/>
    <s v="YES"/>
    <n v="14800"/>
    <s v="115-G24"/>
    <s v="Public Water,Septic"/>
    <s v="SEPTIC"/>
    <s v="SEPTIC"/>
    <n v="14800"/>
    <m/>
    <m/>
    <n v="1"/>
    <n v="1"/>
    <n v="2"/>
    <n v="1224"/>
    <n v="1.5"/>
    <m/>
    <m/>
    <m/>
    <m/>
    <m/>
    <m/>
    <m/>
    <m/>
    <m/>
    <m/>
    <n v="1"/>
    <n v="9.68"/>
    <n v="1"/>
    <s v="Agawam River"/>
    <n v="42"/>
  </r>
  <r>
    <s v="115-G3"/>
    <m/>
    <x v="0"/>
    <s v="4 WILLARD ST"/>
    <n v="101"/>
    <s v="BEAUCHEMIN SCOTT"/>
    <s v="MR30"/>
    <s v="ONE FAMILY"/>
    <s v="115//G3//"/>
    <n v="0.33106000000000002"/>
    <n v="1"/>
    <n v="1"/>
    <n v="1"/>
    <n v="1"/>
    <s v="SEPTIC"/>
    <n v="0"/>
    <n v="1"/>
    <n v="5700"/>
    <s v="YES"/>
    <n v="5700"/>
    <s v="115-G3"/>
    <s v="Public Water,Septic"/>
    <s v="SEPTIC"/>
    <s v="SEPTIC"/>
    <n v="5700"/>
    <m/>
    <m/>
    <n v="1"/>
    <n v="1"/>
    <n v="3"/>
    <n v="960"/>
    <n v="1"/>
    <m/>
    <m/>
    <m/>
    <m/>
    <m/>
    <m/>
    <m/>
    <m/>
    <m/>
    <m/>
    <n v="1"/>
    <n v="9.68"/>
    <n v="1"/>
    <s v="Agawam River"/>
    <n v="42"/>
  </r>
  <r>
    <s v="110-1070B"/>
    <m/>
    <x v="0"/>
    <s v="0 CRAN HWY  OFF"/>
    <n v="710"/>
    <s v="TWEEDY &amp; BARNES CO"/>
    <s v="MR30"/>
    <s v="CRANBERRY  MDL-00"/>
    <s v="110//1070/B/"/>
    <n v="6.2309799999999997"/>
    <n v="0"/>
    <n v="0"/>
    <n v="0"/>
    <n v="0"/>
    <m/>
    <n v="0"/>
    <n v="0"/>
    <n v="0"/>
    <s v="YES"/>
    <n v="0"/>
    <s v="110-1070B"/>
    <s v="Public Water,All Public,Septic"/>
    <s v="SEPTIC"/>
    <m/>
    <n v="0"/>
    <m/>
    <m/>
    <n v="0"/>
    <n v="0"/>
    <n v="0"/>
    <n v="0"/>
    <n v="0"/>
    <m/>
    <m/>
    <m/>
    <m/>
    <m/>
    <m/>
    <m/>
    <m/>
    <m/>
    <m/>
    <n v="1"/>
    <n v="0"/>
    <n v="1"/>
    <s v="Bog Stream"/>
    <n v="35"/>
  </r>
  <r>
    <s v="129B-3-14"/>
    <m/>
    <x v="0"/>
    <s v="24 AGAWAM DR"/>
    <n v="101"/>
    <s v="AUSTRAS ANN M"/>
    <s v="R130"/>
    <s v="ONE FAMILY"/>
    <s v="129/B3/14//"/>
    <n v="8.2890000000000005E-2"/>
    <n v="1"/>
    <n v="1"/>
    <n v="1"/>
    <n v="1"/>
    <s v="SEPTIC"/>
    <n v="0"/>
    <n v="1"/>
    <n v="200"/>
    <s v="YES"/>
    <n v="200"/>
    <s v="129B-3-14"/>
    <s v="Public Water,Gas,Septic"/>
    <s v="SEPTIC"/>
    <s v="SEPTIC"/>
    <n v="200"/>
    <m/>
    <m/>
    <n v="1"/>
    <n v="1"/>
    <n v="3"/>
    <n v="740"/>
    <n v="1"/>
    <m/>
    <m/>
    <m/>
    <m/>
    <m/>
    <m/>
    <m/>
    <m/>
    <m/>
    <m/>
    <n v="1"/>
    <n v="4.6463999999999999"/>
    <n v="1"/>
    <s v="Mill Pond"/>
    <n v="20"/>
  </r>
  <r>
    <s v="115-63"/>
    <m/>
    <x v="0"/>
    <s v="23 SUMMER ST"/>
    <n v="131"/>
    <s v="VICINO DEREK J"/>
    <s v="R130"/>
    <s v="RES ACLNPO  MDL-00"/>
    <s v="115//63//"/>
    <n v="0.24743000000000001"/>
    <n v="0"/>
    <n v="0"/>
    <n v="0"/>
    <n v="0"/>
    <m/>
    <n v="0"/>
    <n v="0"/>
    <n v="0"/>
    <s v="YES"/>
    <n v="0"/>
    <s v="115-63"/>
    <s v="Public Water,Septic"/>
    <s v="SEPTIC"/>
    <m/>
    <n v="0"/>
    <m/>
    <m/>
    <n v="0"/>
    <n v="0"/>
    <n v="0"/>
    <n v="0"/>
    <n v="0"/>
    <m/>
    <m/>
    <m/>
    <m/>
    <m/>
    <m/>
    <m/>
    <m/>
    <m/>
    <m/>
    <n v="1"/>
    <n v="0"/>
    <n v="1"/>
    <s v="Agawam River"/>
    <n v="42"/>
  </r>
  <r>
    <s v="130-1002A2"/>
    <m/>
    <x v="0"/>
    <s v="173 GLEN CHARLIE RD"/>
    <n v="101"/>
    <s v="LIFFERS ROBERT C"/>
    <s v="R130"/>
    <s v="ONE FAMILY"/>
    <s v="130//1002/A2/"/>
    <n v="2.9409200000000002"/>
    <n v="1"/>
    <n v="1"/>
    <n v="1"/>
    <n v="1"/>
    <s v="SEPTIC"/>
    <n v="0"/>
    <n v="0"/>
    <n v="0"/>
    <s v="YES"/>
    <n v="0"/>
    <s v="130-1002A2"/>
    <s v="Public Water,Septic"/>
    <s v="SEPTIC"/>
    <s v="SEPTIC"/>
    <n v="0"/>
    <m/>
    <m/>
    <n v="1"/>
    <n v="1"/>
    <n v="3"/>
    <n v="1583"/>
    <n v="1.75"/>
    <m/>
    <m/>
    <m/>
    <m/>
    <m/>
    <m/>
    <m/>
    <m/>
    <m/>
    <m/>
    <n v="2"/>
    <n v="0.78988800000000003"/>
    <n v="1"/>
    <s v="Spectacle Pond"/>
    <n v="38"/>
  </r>
  <r>
    <s v="129B-3-23"/>
    <m/>
    <x v="0"/>
    <s v="50 AGAWAM DR"/>
    <n v="101"/>
    <s v="DOLAN STEPHEN A"/>
    <s v="R130"/>
    <s v="ONE FAMILY"/>
    <s v="129/B3/23//"/>
    <n v="0.25484000000000001"/>
    <n v="1"/>
    <n v="1"/>
    <n v="1"/>
    <n v="1"/>
    <s v="SEPTIC"/>
    <n v="0"/>
    <n v="1"/>
    <n v="200"/>
    <s v="YES"/>
    <n v="200"/>
    <s v="129B-3-23"/>
    <s v="Public Water,Gas,Septic"/>
    <s v="SEPTIC"/>
    <s v="SEPTIC"/>
    <n v="200"/>
    <m/>
    <m/>
    <n v="1"/>
    <n v="1"/>
    <n v="2"/>
    <n v="688"/>
    <n v="1"/>
    <m/>
    <m/>
    <m/>
    <m/>
    <m/>
    <m/>
    <m/>
    <m/>
    <m/>
    <m/>
    <n v="2"/>
    <n v="4.6463999999999999"/>
    <n v="1"/>
    <s v="Mill Pond"/>
    <n v="20"/>
  </r>
  <r>
    <s v="129-G1"/>
    <m/>
    <x v="0"/>
    <s v="136 GLEN CHARLIE RD"/>
    <n v="101"/>
    <s v="WESTON ERIC H"/>
    <s v="R130"/>
    <s v="ONE FAMILY"/>
    <s v="129//G1//"/>
    <n v="0.16250999999999999"/>
    <n v="1"/>
    <n v="1"/>
    <n v="1"/>
    <n v="1"/>
    <s v="SEPTIC"/>
    <n v="0"/>
    <n v="1"/>
    <n v="4900"/>
    <s v="YES"/>
    <n v="4900"/>
    <s v="129-G1"/>
    <s v="Public Water,Gas,Septic"/>
    <s v="SEPTIC"/>
    <s v="SEPTIC"/>
    <n v="4900"/>
    <m/>
    <m/>
    <n v="1"/>
    <n v="1"/>
    <n v="2"/>
    <n v="820"/>
    <n v="1"/>
    <m/>
    <m/>
    <m/>
    <m/>
    <m/>
    <m/>
    <m/>
    <m/>
    <m/>
    <m/>
    <n v="1"/>
    <n v="4.6463999999999999"/>
    <n v="1"/>
    <s v="Mill Pond"/>
    <n v="20"/>
  </r>
  <r>
    <s v="129B-3-15"/>
    <m/>
    <x v="0"/>
    <s v="26 AGAWAM DR"/>
    <n v="101"/>
    <s v="BRESCIA JOHN T"/>
    <s v="R130"/>
    <s v="ONE FAMILY"/>
    <s v="129/B3/15//"/>
    <n v="8.4720000000000004E-2"/>
    <n v="1"/>
    <n v="1"/>
    <n v="1"/>
    <n v="1"/>
    <s v="SEPTIC"/>
    <n v="0"/>
    <n v="1"/>
    <n v="400"/>
    <s v="YES"/>
    <n v="400"/>
    <s v="129B-3-15"/>
    <s v="Public Water,Septic"/>
    <s v="SEPTIC"/>
    <s v="SEPTIC"/>
    <n v="400"/>
    <m/>
    <m/>
    <n v="1"/>
    <n v="1"/>
    <n v="2"/>
    <n v="400"/>
    <n v="1"/>
    <m/>
    <m/>
    <m/>
    <m/>
    <m/>
    <m/>
    <m/>
    <m/>
    <m/>
    <m/>
    <n v="1"/>
    <n v="4.6463999999999999"/>
    <n v="1"/>
    <s v="Mill Pond"/>
    <n v="20"/>
  </r>
  <r>
    <s v="FRESHWATER"/>
    <m/>
    <x v="0"/>
    <m/>
    <n v="0"/>
    <m/>
    <m/>
    <m/>
    <m/>
    <n v="15.039870000000001"/>
    <n v="0"/>
    <n v="0"/>
    <n v="0"/>
    <n v="0"/>
    <m/>
    <n v="0"/>
    <n v="0"/>
    <n v="0"/>
    <s v="NO"/>
    <n v="0"/>
    <m/>
    <m/>
    <m/>
    <m/>
    <n v="0"/>
    <m/>
    <m/>
    <n v="0"/>
    <n v="0"/>
    <n v="0"/>
    <n v="0"/>
    <n v="0"/>
    <m/>
    <m/>
    <m/>
    <m/>
    <m/>
    <m/>
    <m/>
    <m/>
    <m/>
    <m/>
    <n v="0"/>
    <n v="0"/>
    <n v="1"/>
    <s v="Sandy Pond"/>
    <n v="37"/>
  </r>
  <r>
    <s v="84-WB"/>
    <m/>
    <x v="0"/>
    <s v="2499 CRAN HWY"/>
    <n v="340"/>
    <s v="LINN STEVEN D TR OF 2499 CRAN"/>
    <s v="SC"/>
    <s v="OFFICE BLD  MDL-01"/>
    <s v="84//WB//"/>
    <n v="0.49975999999999998"/>
    <n v="1"/>
    <n v="1"/>
    <n v="1"/>
    <n v="1"/>
    <s v="SEPTIC"/>
    <n v="0"/>
    <n v="0"/>
    <n v="0"/>
    <s v="NO_W1"/>
    <n v="0"/>
    <s v="84-WB"/>
    <s v="Public Water,Septic"/>
    <s v="SEPTIC"/>
    <s v="SEPTIC"/>
    <n v="0"/>
    <m/>
    <m/>
    <n v="1"/>
    <n v="1"/>
    <n v="4"/>
    <n v="2390"/>
    <n v="1.5"/>
    <m/>
    <m/>
    <m/>
    <m/>
    <m/>
    <m/>
    <m/>
    <m/>
    <m/>
    <m/>
    <n v="2"/>
    <n v="9.68"/>
    <n v="1"/>
    <s v="Rose Brook"/>
    <n v="41"/>
  </r>
  <r>
    <s v="115-62"/>
    <m/>
    <x v="0"/>
    <s v="25 SUMMER ST"/>
    <n v="101"/>
    <s v="STRINGER THOMAS N"/>
    <s v="MR30"/>
    <s v="ONE FAMILY"/>
    <s v="115//62//"/>
    <n v="0.45474999999999999"/>
    <n v="1"/>
    <n v="1"/>
    <n v="1"/>
    <n v="1"/>
    <s v="SEPTIC"/>
    <n v="0"/>
    <n v="1"/>
    <n v="5500"/>
    <s v="NO_W1"/>
    <n v="5500"/>
    <s v="115-62"/>
    <s v="Public Water,Septic"/>
    <s v="SEPTIC"/>
    <s v="SEPTIC"/>
    <n v="5500"/>
    <m/>
    <m/>
    <n v="1"/>
    <n v="1"/>
    <n v="3"/>
    <n v="1514"/>
    <n v="1"/>
    <m/>
    <m/>
    <m/>
    <m/>
    <m/>
    <m/>
    <m/>
    <m/>
    <m/>
    <m/>
    <n v="2"/>
    <n v="9.68"/>
    <n v="1"/>
    <s v="Agawam River"/>
    <n v="42"/>
  </r>
  <r>
    <s v="84-12A"/>
    <m/>
    <x v="0"/>
    <s v="3A EMMA LN"/>
    <n v="102"/>
    <s v="DACEY MATTHEW J TRUSTEE OF"/>
    <s v="MR30"/>
    <s v="CONDO  MDL-05"/>
    <s v="84//12/A/"/>
    <n v="5.024"/>
    <n v="1"/>
    <n v="1"/>
    <n v="1"/>
    <n v="1"/>
    <s v="SEPTIC"/>
    <n v="0"/>
    <n v="2"/>
    <n v="17700"/>
    <s v="YES"/>
    <n v="17700"/>
    <s v="84-12A"/>
    <m/>
    <m/>
    <s v="SEPTIC"/>
    <n v="8850"/>
    <m/>
    <m/>
    <n v="1"/>
    <n v="1"/>
    <n v="3"/>
    <n v="1834"/>
    <n v="2"/>
    <m/>
    <m/>
    <m/>
    <m/>
    <m/>
    <m/>
    <m/>
    <m/>
    <m/>
    <m/>
    <n v="3"/>
    <n v="9.68"/>
    <n v="1"/>
    <s v="Broad Marsh River"/>
    <n v="43"/>
  </r>
  <r>
    <s v="129B-3-33"/>
    <m/>
    <x v="0"/>
    <s v="11 AGAWAM DR"/>
    <n v="101"/>
    <s v="MEANEY KAREN E"/>
    <s v="R130"/>
    <s v="ONE FAMILY"/>
    <s v="129/B3/33//"/>
    <n v="0.12825"/>
    <n v="1"/>
    <n v="1"/>
    <n v="1"/>
    <n v="1"/>
    <s v="SEPTIC"/>
    <n v="0"/>
    <n v="1"/>
    <n v="5400"/>
    <s v="YES"/>
    <n v="5400"/>
    <s v="129B-3-33"/>
    <s v="Public Water,Septic"/>
    <s v="SEPTIC"/>
    <s v="SEPTIC"/>
    <n v="5400"/>
    <m/>
    <m/>
    <n v="1"/>
    <n v="1"/>
    <n v="1"/>
    <n v="765"/>
    <n v="1"/>
    <m/>
    <m/>
    <m/>
    <m/>
    <m/>
    <m/>
    <m/>
    <m/>
    <m/>
    <m/>
    <n v="1"/>
    <n v="4.6463999999999999"/>
    <n v="1"/>
    <s v="Mill Pond"/>
    <n v="20"/>
  </r>
  <r>
    <s v="115-G6"/>
    <m/>
    <x v="0"/>
    <s v="6 WILLARD ST"/>
    <n v="101"/>
    <s v="GFROERER HEIDI"/>
    <s v="MR30"/>
    <s v="ONE FAMILY"/>
    <s v="115//G6//"/>
    <n v="0.24246000000000001"/>
    <n v="1"/>
    <n v="1"/>
    <n v="1"/>
    <n v="1"/>
    <s v="SEPTIC"/>
    <n v="0"/>
    <n v="1"/>
    <n v="1600"/>
    <s v="YES"/>
    <n v="1600"/>
    <s v="115-G6"/>
    <s v="Public Water,Septic"/>
    <s v="SEPTIC"/>
    <s v="SEPTIC"/>
    <n v="1600"/>
    <m/>
    <m/>
    <n v="1"/>
    <n v="1"/>
    <n v="3"/>
    <n v="864"/>
    <n v="1"/>
    <m/>
    <m/>
    <m/>
    <m/>
    <m/>
    <m/>
    <m/>
    <m/>
    <m/>
    <m/>
    <n v="1"/>
    <n v="9.68"/>
    <n v="1"/>
    <s v="Agawam River"/>
    <n v="42"/>
  </r>
  <r>
    <s v="LAND_NOPARC"/>
    <m/>
    <x v="0"/>
    <m/>
    <n v="0"/>
    <m/>
    <m/>
    <m/>
    <m/>
    <n v="4.4000000000000003E-3"/>
    <n v="0"/>
    <n v="0"/>
    <n v="0"/>
    <n v="0"/>
    <m/>
    <n v="0"/>
    <n v="0"/>
    <n v="0"/>
    <s v="NO"/>
    <n v="0"/>
    <m/>
    <m/>
    <m/>
    <m/>
    <n v="0"/>
    <m/>
    <m/>
    <n v="0"/>
    <n v="0"/>
    <n v="0"/>
    <n v="0"/>
    <n v="0"/>
    <m/>
    <m/>
    <m/>
    <m/>
    <m/>
    <m/>
    <m/>
    <m/>
    <m/>
    <m/>
    <n v="0"/>
    <n v="0"/>
    <n v="1"/>
    <s v="Sandy Pond"/>
    <n v="37"/>
  </r>
  <r>
    <s v="129B-3-16"/>
    <m/>
    <x v="0"/>
    <s v="28 AGAWAM DR"/>
    <n v="101"/>
    <s v="BERGERON NANETTE F"/>
    <s v="R130"/>
    <s v="ONE FAMILY"/>
    <s v="129/B3/16//"/>
    <n v="9.6869999999999998E-2"/>
    <n v="1"/>
    <n v="1"/>
    <n v="1"/>
    <n v="1"/>
    <s v="SEPTIC"/>
    <n v="0"/>
    <n v="1"/>
    <n v="700"/>
    <s v="YES"/>
    <n v="700"/>
    <s v="129B-3-16"/>
    <s v="Public Water,Septic"/>
    <s v="SEPTIC"/>
    <s v="SEPTIC"/>
    <n v="700"/>
    <m/>
    <m/>
    <n v="1"/>
    <n v="1"/>
    <n v="3"/>
    <n v="1150"/>
    <n v="1.75"/>
    <m/>
    <m/>
    <m/>
    <m/>
    <m/>
    <m/>
    <m/>
    <m/>
    <m/>
    <m/>
    <n v="1"/>
    <n v="4.6463999999999999"/>
    <n v="1"/>
    <s v="Mill Pond"/>
    <n v="20"/>
  </r>
  <r>
    <s v="115-G23"/>
    <m/>
    <x v="0"/>
    <s v="5 WILLARD ST"/>
    <n v="101"/>
    <s v="ATWOOD ROBERT E"/>
    <s v="MR30"/>
    <s v="ONE FAMILY"/>
    <s v="115//G23//"/>
    <n v="0.34033999999999998"/>
    <n v="1"/>
    <n v="1"/>
    <n v="1"/>
    <n v="1"/>
    <s v="SEPTIC"/>
    <n v="0"/>
    <n v="1"/>
    <n v="5100"/>
    <s v="YES"/>
    <n v="5100"/>
    <s v="115-G23"/>
    <s v="Public Water,Septic"/>
    <s v="SEPTIC"/>
    <s v="SEPTIC"/>
    <n v="5100"/>
    <m/>
    <m/>
    <n v="1"/>
    <n v="1"/>
    <n v="3"/>
    <n v="980"/>
    <n v="1"/>
    <m/>
    <m/>
    <m/>
    <m/>
    <m/>
    <m/>
    <m/>
    <m/>
    <m/>
    <m/>
    <n v="1"/>
    <n v="9.68"/>
    <n v="1"/>
    <s v="Agawam River"/>
    <n v="42"/>
  </r>
  <r>
    <s v="84-12B"/>
    <m/>
    <x v="0"/>
    <s v="3B EMMA LN"/>
    <n v="102"/>
    <s v="DACEY MATTHEW J TRUSTEE OF"/>
    <s v="MR30"/>
    <s v="CONDO  MDL-05"/>
    <s v="84//12/B/"/>
    <n v="5.5870000000000003E-2"/>
    <n v="2"/>
    <n v="6"/>
    <n v="2"/>
    <n v="6"/>
    <s v="SEPTIC"/>
    <n v="0"/>
    <n v="0"/>
    <n v="0"/>
    <s v="NO_W1"/>
    <n v="0"/>
    <s v="84-12B"/>
    <m/>
    <m/>
    <s v="SEPTIC"/>
    <n v="0"/>
    <m/>
    <m/>
    <n v="2"/>
    <n v="6"/>
    <n v="3"/>
    <n v="1834"/>
    <n v="2"/>
    <m/>
    <m/>
    <m/>
    <m/>
    <m/>
    <m/>
    <m/>
    <m/>
    <m/>
    <m/>
    <n v="3"/>
    <n v="19.36"/>
    <n v="1"/>
    <s v="Broad Marsh River"/>
    <n v="43"/>
  </r>
  <r>
    <s v="110-H1"/>
    <m/>
    <x v="0"/>
    <s v="41 TIHONET RD"/>
    <n v="101"/>
    <s v="BARROWS GERALD"/>
    <s v="R60"/>
    <s v="ONE FAMILY"/>
    <s v="110//H1//"/>
    <n v="1.24735"/>
    <n v="1"/>
    <n v="1"/>
    <n v="1"/>
    <n v="1"/>
    <s v="SEPTIC"/>
    <n v="0"/>
    <n v="1"/>
    <n v="4400"/>
    <s v="YES"/>
    <n v="4400"/>
    <s v="110-H1"/>
    <s v="Public Water,Septic"/>
    <s v="SEPTIC"/>
    <s v="SEPTIC"/>
    <n v="4400"/>
    <m/>
    <m/>
    <n v="1"/>
    <n v="1"/>
    <n v="2"/>
    <n v="964"/>
    <n v="1"/>
    <m/>
    <m/>
    <m/>
    <m/>
    <m/>
    <m/>
    <m/>
    <m/>
    <m/>
    <m/>
    <n v="1"/>
    <n v="4.84"/>
    <n v="1"/>
    <s v="Parker Mills Pond"/>
    <n v="40"/>
  </r>
  <r>
    <s v="129-K7"/>
    <m/>
    <x v="0"/>
    <s v="4 DIANNE DR"/>
    <n v="101"/>
    <s v="SABOURIN STEVEN E"/>
    <s v="R130"/>
    <s v="ONE FAMILY"/>
    <s v="129//K7//"/>
    <n v="0.21504999999999999"/>
    <n v="1"/>
    <n v="1"/>
    <n v="1"/>
    <n v="1"/>
    <s v="SEPTIC"/>
    <n v="0"/>
    <n v="1"/>
    <n v="9800"/>
    <s v="YES"/>
    <n v="9800"/>
    <s v="129-K7"/>
    <s v="Public Water,Gas,Septic"/>
    <s v="SEPTIC"/>
    <s v="SEPTIC"/>
    <n v="9800"/>
    <m/>
    <m/>
    <n v="1"/>
    <n v="1"/>
    <n v="3"/>
    <n v="1387"/>
    <n v="1.75"/>
    <m/>
    <m/>
    <m/>
    <m/>
    <m/>
    <m/>
    <m/>
    <m/>
    <m/>
    <m/>
    <n v="1"/>
    <n v="4.6463999999999999"/>
    <n v="1"/>
    <s v="Mill Pond"/>
    <n v="20"/>
  </r>
  <r>
    <s v="129B-3-17"/>
    <m/>
    <x v="0"/>
    <s v="30 AGAWAM DR"/>
    <n v="101"/>
    <s v="BRESCIA JOHN T ET UX &amp; AUSTRAS"/>
    <s v="R130"/>
    <s v="ONE FAMILY"/>
    <s v="129/B3/17//"/>
    <n v="8.3640000000000006E-2"/>
    <n v="1"/>
    <n v="1"/>
    <n v="1"/>
    <n v="1"/>
    <s v="SEPTIC"/>
    <n v="0"/>
    <n v="1"/>
    <n v="4600"/>
    <s v="YES"/>
    <n v="4600"/>
    <s v="129B-3-17"/>
    <s v="Public Water,Septic"/>
    <s v="SEPTIC"/>
    <s v="SEPTIC"/>
    <n v="4600"/>
    <m/>
    <m/>
    <n v="1"/>
    <n v="1"/>
    <n v="2"/>
    <n v="540"/>
    <n v="1"/>
    <m/>
    <m/>
    <m/>
    <m/>
    <m/>
    <m/>
    <m/>
    <m/>
    <m/>
    <m/>
    <n v="1"/>
    <n v="4.6463999999999999"/>
    <n v="1"/>
    <s v="Mill Pond"/>
    <n v="20"/>
  </r>
  <r>
    <s v="130-1002"/>
    <m/>
    <x v="0"/>
    <s v="157 GLEN CHARLIE RD"/>
    <n v="710"/>
    <s v="ROUNSVILLE, HAMMOND &amp;"/>
    <s v="R130"/>
    <s v="CRANBERRY  MDL-00"/>
    <s v="130//1002//"/>
    <n v="1.23176"/>
    <n v="0"/>
    <n v="0"/>
    <n v="0"/>
    <n v="0"/>
    <m/>
    <n v="0"/>
    <n v="1"/>
    <n v="10500"/>
    <s v="YES"/>
    <n v="0"/>
    <s v="130-1002"/>
    <s v="Public Water,Septic"/>
    <s v="SEPTIC"/>
    <m/>
    <n v="10500"/>
    <m/>
    <m/>
    <n v="0"/>
    <n v="0"/>
    <n v="0"/>
    <n v="0"/>
    <n v="0"/>
    <m/>
    <m/>
    <m/>
    <m/>
    <m/>
    <m/>
    <m/>
    <m/>
    <m/>
    <m/>
    <n v="1"/>
    <n v="0"/>
    <n v="1"/>
    <s v="Sandy Pond"/>
    <n v="37"/>
  </r>
  <r>
    <s v="115-G11"/>
    <m/>
    <x v="0"/>
    <s v="29 WILLARD ST"/>
    <n v="101"/>
    <s v="CLOUETTE-STENQUIST BRENDA L"/>
    <s v="MR30"/>
    <s v="ONE FAMILY"/>
    <s v="115//G11//"/>
    <n v="0.27083000000000002"/>
    <n v="1"/>
    <n v="1"/>
    <n v="1"/>
    <n v="1"/>
    <s v="SEPTIC"/>
    <n v="0"/>
    <n v="1"/>
    <n v="2000"/>
    <s v="YES"/>
    <n v="2000"/>
    <s v="115-G11"/>
    <s v="Public Water,Septic"/>
    <s v="SEPTIC"/>
    <s v="SEPTIC"/>
    <n v="2000"/>
    <m/>
    <m/>
    <n v="1"/>
    <n v="1"/>
    <n v="2"/>
    <n v="1176"/>
    <n v="1"/>
    <m/>
    <m/>
    <m/>
    <m/>
    <m/>
    <m/>
    <m/>
    <m/>
    <m/>
    <m/>
    <n v="1"/>
    <n v="9.68"/>
    <n v="1"/>
    <s v="Bog Stream"/>
    <n v="35"/>
  </r>
  <r>
    <s v="129-G2"/>
    <m/>
    <x v="0"/>
    <s v="138 GLEN CHARLIE RD"/>
    <n v="101"/>
    <s v="WILLIAMS ERIC S"/>
    <s v="R130"/>
    <s v="ONE FAMILY"/>
    <s v="129//G2//"/>
    <n v="0.21168000000000001"/>
    <n v="1"/>
    <n v="1"/>
    <n v="1"/>
    <n v="1"/>
    <s v="SEPTIC"/>
    <n v="0"/>
    <n v="1"/>
    <n v="11900"/>
    <s v="YES"/>
    <n v="11900"/>
    <s v="129-G2"/>
    <s v="Public Water,Septic"/>
    <s v="SEPTIC"/>
    <s v="SEPTIC"/>
    <n v="11900"/>
    <m/>
    <m/>
    <n v="1"/>
    <n v="1"/>
    <n v="2"/>
    <n v="968"/>
    <n v="1"/>
    <m/>
    <m/>
    <m/>
    <m/>
    <m/>
    <m/>
    <m/>
    <m/>
    <m/>
    <m/>
    <n v="1"/>
    <n v="4.6463999999999999"/>
    <n v="1"/>
    <s v="Mill Pond"/>
    <n v="20"/>
  </r>
  <r>
    <s v="129A-1-139"/>
    <m/>
    <x v="0"/>
    <s v="87 MAPLE SPRINGS RD"/>
    <n v="101"/>
    <s v="MCDONALD FRANCIS L"/>
    <s v="R130"/>
    <s v="ONE FAMILY"/>
    <s v="129/A1/139//"/>
    <n v="0.25289"/>
    <n v="1"/>
    <n v="1"/>
    <n v="1"/>
    <n v="1"/>
    <s v="SEPTIC"/>
    <n v="0"/>
    <n v="1"/>
    <n v="5800"/>
    <s v="YES"/>
    <n v="5800"/>
    <s v="129A-1-139"/>
    <s v="Public Water,Septic"/>
    <s v="SEPTIC"/>
    <s v="SEPTIC"/>
    <n v="5800"/>
    <m/>
    <m/>
    <n v="1"/>
    <n v="1"/>
    <n v="2"/>
    <n v="884"/>
    <n v="1"/>
    <m/>
    <m/>
    <m/>
    <m/>
    <m/>
    <m/>
    <m/>
    <m/>
    <m/>
    <m/>
    <n v="2"/>
    <n v="4.6463999999999999"/>
    <n v="1"/>
    <s v="Mill Pond"/>
    <n v="20"/>
  </r>
  <r>
    <s v="129B-3-22"/>
    <m/>
    <x v="0"/>
    <s v="48 AGAWAM DR"/>
    <n v="101"/>
    <s v="ASHE MARYANN D"/>
    <s v="R130"/>
    <s v="ONE FAMILY"/>
    <s v="129/B3/22//"/>
    <n v="0.1318"/>
    <n v="1"/>
    <n v="1"/>
    <n v="1"/>
    <n v="1"/>
    <s v="SEPTIC"/>
    <n v="0"/>
    <n v="1"/>
    <n v="12400"/>
    <s v="YES"/>
    <n v="12400"/>
    <s v="129B-3-22"/>
    <s v="Public Water,Gas,Septic"/>
    <s v="SEPTIC"/>
    <s v="SEPTIC"/>
    <n v="12400"/>
    <m/>
    <m/>
    <n v="1"/>
    <n v="1"/>
    <n v="2"/>
    <n v="596"/>
    <n v="1"/>
    <m/>
    <m/>
    <m/>
    <m/>
    <m/>
    <m/>
    <m/>
    <m/>
    <m/>
    <m/>
    <n v="1"/>
    <n v="4.6463999999999999"/>
    <n v="1"/>
    <s v="Mill Pond"/>
    <n v="20"/>
  </r>
  <r>
    <s v="129B-3-18"/>
    <m/>
    <x v="0"/>
    <s v="32 AGAWAM DR"/>
    <n v="101"/>
    <s v="SMITH RICHARD J TRUSTEE"/>
    <s v="R130"/>
    <s v="ONE FAMILY"/>
    <s v="129/B3/18//"/>
    <n v="9.1020000000000004E-2"/>
    <n v="1"/>
    <n v="1"/>
    <n v="1"/>
    <n v="1"/>
    <s v="SEPTIC"/>
    <n v="0"/>
    <n v="1"/>
    <n v="2400"/>
    <s v="YES"/>
    <n v="2400"/>
    <s v="129B-3-18"/>
    <s v="Public Water,Septic"/>
    <s v="SEPTIC"/>
    <s v="SEPTIC"/>
    <n v="2400"/>
    <m/>
    <m/>
    <n v="1"/>
    <n v="1"/>
    <n v="2"/>
    <n v="1124"/>
    <n v="1"/>
    <m/>
    <m/>
    <m/>
    <m/>
    <m/>
    <m/>
    <m/>
    <m/>
    <m/>
    <m/>
    <n v="1"/>
    <n v="4.6463999999999999"/>
    <n v="1"/>
    <s v="Mill Pond"/>
    <n v="20"/>
  </r>
  <r>
    <s v="109-1003"/>
    <m/>
    <x v="0"/>
    <s v="38 TIHONET RD"/>
    <n v="903"/>
    <s v="TOWN OF WAREHAM"/>
    <s v="R60"/>
    <s v="MUNICIPAL  MDL-96"/>
    <s v="109//1003//"/>
    <n v="1.3010699999999999"/>
    <n v="1"/>
    <n v="1"/>
    <n v="1"/>
    <n v="1"/>
    <s v="SEPTIC"/>
    <n v="0"/>
    <n v="1"/>
    <n v="0"/>
    <s v="YES"/>
    <n v="0"/>
    <s v="109-1003"/>
    <s v="Public Water,Septic"/>
    <s v="SEPTIC"/>
    <s v="SEPTIC"/>
    <n v="0"/>
    <m/>
    <m/>
    <n v="1"/>
    <n v="1"/>
    <n v="0"/>
    <n v="1512"/>
    <n v="1"/>
    <m/>
    <m/>
    <m/>
    <m/>
    <m/>
    <m/>
    <m/>
    <m/>
    <m/>
    <m/>
    <n v="1"/>
    <n v="4.84"/>
    <n v="1"/>
    <s v="Parker Mills Pond"/>
    <n v="40"/>
  </r>
  <r>
    <s v="115-G7"/>
    <m/>
    <x v="0"/>
    <s v="16 WILLARD ST"/>
    <n v="101"/>
    <s v="WOLFE RENEE"/>
    <s v="MR30"/>
    <s v="ONE FAMILY"/>
    <s v="115//G7//"/>
    <n v="0.26577000000000001"/>
    <n v="1"/>
    <n v="1"/>
    <n v="1"/>
    <n v="1"/>
    <s v="SEPTIC"/>
    <n v="0"/>
    <n v="1"/>
    <n v="8100"/>
    <s v="YES"/>
    <n v="8100"/>
    <s v="115-G7"/>
    <s v="Public Water,Septic"/>
    <s v="SEPTIC"/>
    <s v="SEPTIC"/>
    <n v="8100"/>
    <m/>
    <m/>
    <n v="1"/>
    <n v="1"/>
    <n v="3"/>
    <n v="1240"/>
    <n v="1"/>
    <m/>
    <m/>
    <m/>
    <m/>
    <m/>
    <m/>
    <m/>
    <m/>
    <m/>
    <m/>
    <n v="1"/>
    <n v="9.68"/>
    <n v="1"/>
    <s v="Agawam River"/>
    <n v="42"/>
  </r>
  <r>
    <s v="115-G22"/>
    <m/>
    <x v="0"/>
    <s v="7 WILLARD ST"/>
    <n v="101"/>
    <s v="HASKELL JOAN E"/>
    <s v="MR30"/>
    <s v="ONE FAMILY"/>
    <s v="115//G22//"/>
    <n v="0.25475999999999999"/>
    <n v="1"/>
    <n v="1"/>
    <n v="1"/>
    <n v="1"/>
    <s v="SEPTIC"/>
    <n v="0"/>
    <n v="1"/>
    <n v="7500"/>
    <s v="YES"/>
    <n v="7500"/>
    <s v="115-G22"/>
    <s v="Public Water,Septic"/>
    <s v="SEPTIC"/>
    <s v="SEPTIC"/>
    <n v="7500"/>
    <m/>
    <m/>
    <n v="1"/>
    <n v="1"/>
    <n v="3"/>
    <n v="864"/>
    <n v="1"/>
    <m/>
    <m/>
    <m/>
    <m/>
    <m/>
    <m/>
    <m/>
    <m/>
    <m/>
    <m/>
    <n v="1"/>
    <n v="9.68"/>
    <n v="1"/>
    <s v="Agawam River"/>
    <n v="42"/>
  </r>
  <r>
    <s v="129-K1"/>
    <m/>
    <x v="0"/>
    <s v="140 GLEN CHARLIE RD"/>
    <n v="101"/>
    <s v="MCDONOUGH MONICA L"/>
    <s v="R130"/>
    <s v="ONE FAMILY"/>
    <s v="129//K1//"/>
    <n v="0.24656"/>
    <n v="1"/>
    <n v="1"/>
    <n v="1"/>
    <n v="1"/>
    <s v="SEPTIC"/>
    <n v="0"/>
    <n v="1"/>
    <n v="6900"/>
    <s v="YES"/>
    <n v="6900"/>
    <s v="129-K1"/>
    <s v="Public Water,Gas,Septic"/>
    <s v="SEPTIC"/>
    <s v="SEPTIC"/>
    <n v="6900"/>
    <m/>
    <m/>
    <n v="1"/>
    <n v="1"/>
    <n v="2"/>
    <n v="832"/>
    <n v="1"/>
    <m/>
    <m/>
    <m/>
    <m/>
    <m/>
    <m/>
    <m/>
    <m/>
    <m/>
    <m/>
    <n v="1"/>
    <n v="4.6463999999999999"/>
    <n v="1"/>
    <s v="Mill Pond"/>
    <n v="20"/>
  </r>
  <r>
    <s v="129B-3-19B"/>
    <m/>
    <x v="0"/>
    <s v="0 AGAWAM DR"/>
    <n v="132"/>
    <s v="SMITH RICHARD J TRUSTEE"/>
    <s v="R130"/>
    <s v="RES ACLNUD  MDL-00"/>
    <s v="129/B3/19/B/"/>
    <n v="3.8429999999999999E-2"/>
    <n v="0"/>
    <n v="0"/>
    <n v="0"/>
    <n v="0"/>
    <m/>
    <n v="0"/>
    <n v="0"/>
    <n v="0"/>
    <s v="YES"/>
    <n v="0"/>
    <s v="129B-3-19B"/>
    <m/>
    <m/>
    <m/>
    <n v="0"/>
    <m/>
    <m/>
    <n v="0"/>
    <n v="0"/>
    <n v="0"/>
    <n v="0"/>
    <n v="0"/>
    <m/>
    <m/>
    <m/>
    <m/>
    <m/>
    <m/>
    <m/>
    <m/>
    <m/>
    <m/>
    <n v="1"/>
    <n v="0"/>
    <n v="1"/>
    <s v="Mill Pond"/>
    <n v="20"/>
  </r>
  <r>
    <s v="129B-3-21A"/>
    <m/>
    <x v="0"/>
    <s v="46 AGAWAM DR"/>
    <n v="101"/>
    <s v="BLAHA ROBERT F"/>
    <s v="R130"/>
    <s v="ONE FAMILY"/>
    <s v="129/B3/21/A/"/>
    <n v="0.24909999999999999"/>
    <n v="1"/>
    <n v="1"/>
    <n v="1"/>
    <n v="1"/>
    <s v="SEPTIC"/>
    <n v="0"/>
    <n v="1"/>
    <n v="1500"/>
    <s v="YES"/>
    <n v="1500"/>
    <s v="129B-3-21A"/>
    <s v="Public Water,Septic"/>
    <s v="SEPTIC"/>
    <s v="SEPTIC"/>
    <n v="1500"/>
    <m/>
    <m/>
    <n v="1"/>
    <n v="1"/>
    <n v="1"/>
    <n v="800"/>
    <n v="1"/>
    <m/>
    <m/>
    <m/>
    <m/>
    <m/>
    <m/>
    <m/>
    <m/>
    <m/>
    <m/>
    <n v="1"/>
    <n v="4.6463999999999999"/>
    <n v="1"/>
    <s v="Mill Pond"/>
    <n v="20"/>
  </r>
  <r>
    <s v="129B-3-19A"/>
    <m/>
    <x v="0"/>
    <s v="0 AGAWAM DR"/>
    <n v="132"/>
    <s v="DIXON JOHN B"/>
    <s v="R130"/>
    <s v="RES ACLNUD  MDL-00"/>
    <s v="129/B3/19/A/"/>
    <n v="4.1410000000000002E-2"/>
    <n v="0"/>
    <n v="0"/>
    <n v="0"/>
    <n v="0"/>
    <m/>
    <n v="0"/>
    <n v="0"/>
    <n v="0"/>
    <s v="YES"/>
    <n v="0"/>
    <s v="129B-3-19A"/>
    <m/>
    <m/>
    <m/>
    <n v="0"/>
    <m/>
    <m/>
    <n v="0"/>
    <n v="0"/>
    <n v="0"/>
    <n v="0"/>
    <n v="0"/>
    <m/>
    <m/>
    <m/>
    <m/>
    <m/>
    <m/>
    <m/>
    <m/>
    <m/>
    <m/>
    <n v="1"/>
    <n v="0"/>
    <n v="1"/>
    <s v="Mill Pond"/>
    <n v="20"/>
  </r>
  <r>
    <s v="115-G8"/>
    <m/>
    <x v="0"/>
    <s v="10 WILLARD ST"/>
    <n v="101"/>
    <s v="CABE CHRISTOPHER G"/>
    <s v="MR30"/>
    <s v="ONE FAMILY"/>
    <s v="115//G8//"/>
    <n v="0.29498000000000002"/>
    <n v="1"/>
    <n v="1"/>
    <n v="1"/>
    <n v="1"/>
    <s v="SEPTIC"/>
    <n v="0"/>
    <n v="1"/>
    <n v="4400"/>
    <s v="YES"/>
    <n v="4400"/>
    <s v="115-G8"/>
    <s v="Public Water,Septic"/>
    <s v="SEPTIC"/>
    <s v="SEPTIC"/>
    <n v="4400"/>
    <m/>
    <m/>
    <n v="1"/>
    <n v="1"/>
    <n v="3"/>
    <n v="1362"/>
    <n v="1"/>
    <m/>
    <m/>
    <m/>
    <m/>
    <m/>
    <m/>
    <m/>
    <m/>
    <m/>
    <m/>
    <n v="1"/>
    <n v="9.68"/>
    <n v="1"/>
    <s v="Agawam River"/>
    <n v="42"/>
  </r>
  <r>
    <s v="129B-3-20"/>
    <m/>
    <x v="0"/>
    <s v="44 AGAWAM DR"/>
    <n v="101"/>
    <s v="MARTIN BRYCE D"/>
    <s v="R130"/>
    <s v="ONE FAMILY"/>
    <s v="129/B3/20//"/>
    <n v="0.18720999999999999"/>
    <n v="1"/>
    <n v="1"/>
    <n v="1"/>
    <n v="1"/>
    <s v="SEPTIC"/>
    <n v="0"/>
    <n v="1"/>
    <n v="3800"/>
    <s v="YES"/>
    <n v="3800"/>
    <s v="129B-3-20"/>
    <s v="Public Water,Septic"/>
    <s v="SEPTIC"/>
    <s v="SEPTIC"/>
    <n v="3800"/>
    <m/>
    <m/>
    <n v="1"/>
    <n v="1"/>
    <n v="1"/>
    <n v="752"/>
    <n v="1"/>
    <m/>
    <m/>
    <m/>
    <m/>
    <m/>
    <m/>
    <m/>
    <m/>
    <m/>
    <m/>
    <n v="1"/>
    <n v="4.6463999999999999"/>
    <n v="1"/>
    <s v="Mill Pond"/>
    <n v="20"/>
  </r>
  <r>
    <s v="129B-3-52"/>
    <m/>
    <x v="0"/>
    <s v="36 AGAWAM DR"/>
    <n v="101"/>
    <s v="DIXON JOHN B LIFE ESTATE"/>
    <s v="R130"/>
    <s v="ONE FAMILY"/>
    <s v="129/B3/52//"/>
    <n v="8.6430000000000007E-2"/>
    <n v="1"/>
    <n v="1"/>
    <n v="1"/>
    <n v="1"/>
    <s v="SEPTIC"/>
    <n v="0"/>
    <n v="1"/>
    <n v="3400"/>
    <s v="YES"/>
    <n v="3400"/>
    <s v="129B-3-52"/>
    <s v="Public Water,Gas,Septic"/>
    <s v="SEPTIC"/>
    <s v="SEPTIC"/>
    <n v="3400"/>
    <m/>
    <m/>
    <n v="1"/>
    <n v="1"/>
    <n v="1"/>
    <n v="584"/>
    <n v="1"/>
    <m/>
    <m/>
    <m/>
    <m/>
    <m/>
    <m/>
    <m/>
    <m/>
    <m/>
    <m/>
    <n v="1"/>
    <n v="4.6463999999999999"/>
    <n v="1"/>
    <s v="Mill Pond"/>
    <n v="20"/>
  </r>
  <r>
    <s v="115-G21"/>
    <m/>
    <x v="0"/>
    <s v="9 WILLARD ST"/>
    <n v="104"/>
    <s v="HOWE JOHN R"/>
    <s v="MR30"/>
    <s v="TWO FAMILY"/>
    <s v="115//G21//"/>
    <n v="0.27498"/>
    <n v="1"/>
    <n v="1"/>
    <n v="1"/>
    <n v="1"/>
    <s v="SEPTIC"/>
    <n v="0"/>
    <n v="1"/>
    <n v="6600"/>
    <s v="YES"/>
    <n v="6600"/>
    <s v="115-G21"/>
    <s v="Public Water,Septic"/>
    <s v="SEPTIC"/>
    <s v="SEPTIC"/>
    <n v="6600"/>
    <m/>
    <m/>
    <n v="2"/>
    <n v="2"/>
    <n v="6"/>
    <n v="2094"/>
    <n v="1.5"/>
    <m/>
    <m/>
    <m/>
    <m/>
    <m/>
    <m/>
    <m/>
    <m/>
    <m/>
    <m/>
    <n v="1"/>
    <n v="19.36"/>
    <n v="1"/>
    <s v="Agawam River"/>
    <n v="42"/>
  </r>
  <r>
    <s v="LAND_NOPARC"/>
    <m/>
    <x v="0"/>
    <m/>
    <n v="0"/>
    <m/>
    <m/>
    <m/>
    <m/>
    <n v="0.13063"/>
    <n v="0"/>
    <n v="0"/>
    <n v="0"/>
    <n v="0"/>
    <m/>
    <n v="0"/>
    <n v="0"/>
    <n v="0"/>
    <s v="NO"/>
    <n v="0"/>
    <m/>
    <m/>
    <m/>
    <m/>
    <n v="0"/>
    <m/>
    <m/>
    <n v="0"/>
    <n v="0"/>
    <n v="0"/>
    <n v="0"/>
    <n v="0"/>
    <m/>
    <m/>
    <m/>
    <m/>
    <m/>
    <m/>
    <m/>
    <m/>
    <m/>
    <m/>
    <n v="0"/>
    <n v="0"/>
    <n v="1"/>
    <s v="Sandy Pond"/>
    <n v="37"/>
  </r>
  <r>
    <s v="129-K8"/>
    <m/>
    <x v="0"/>
    <s v="2 DIANNE DR"/>
    <n v="101"/>
    <s v="KAURANEN JASON J"/>
    <s v="R130"/>
    <s v="ONE FAMILY"/>
    <s v="129//K8//"/>
    <n v="0.31468000000000002"/>
    <n v="1"/>
    <n v="1"/>
    <n v="1"/>
    <n v="1"/>
    <s v="SEPTIC"/>
    <n v="0"/>
    <n v="1"/>
    <n v="12400"/>
    <s v="YES"/>
    <n v="12400"/>
    <s v="129-K8"/>
    <m/>
    <m/>
    <s v="SEPTIC"/>
    <n v="12400"/>
    <m/>
    <m/>
    <n v="1"/>
    <n v="1"/>
    <n v="3"/>
    <n v="2099"/>
    <n v="1.75"/>
    <m/>
    <m/>
    <m/>
    <m/>
    <m/>
    <m/>
    <m/>
    <m/>
    <m/>
    <m/>
    <n v="1"/>
    <n v="4.6463999999999999"/>
    <n v="1"/>
    <s v="Mill Pond"/>
    <n v="20"/>
  </r>
  <r>
    <s v="115-G9"/>
    <m/>
    <x v="0"/>
    <s v="12 WILLARD ST"/>
    <n v="101"/>
    <s v="FAULKNER JOE P"/>
    <s v="MR30"/>
    <s v="ONE FAMILY"/>
    <s v="115//G9//"/>
    <n v="0.32275999999999999"/>
    <n v="1"/>
    <n v="1"/>
    <n v="1"/>
    <n v="1"/>
    <s v="SEPTIC"/>
    <n v="0"/>
    <n v="1"/>
    <n v="7100"/>
    <s v="YES"/>
    <n v="7100"/>
    <s v="115-G9"/>
    <s v="Public Water,Septic"/>
    <s v="SEPTIC"/>
    <s v="SEPTIC"/>
    <n v="7100"/>
    <m/>
    <m/>
    <n v="1"/>
    <n v="1"/>
    <n v="3"/>
    <n v="1026"/>
    <n v="1"/>
    <m/>
    <m/>
    <m/>
    <m/>
    <m/>
    <m/>
    <m/>
    <m/>
    <m/>
    <m/>
    <n v="1"/>
    <n v="9.68"/>
    <n v="1"/>
    <s v="Agawam River"/>
    <n v="42"/>
  </r>
  <r>
    <s v="129B-3-53"/>
    <m/>
    <x v="0"/>
    <s v="38 AGAWAM DR"/>
    <n v="101"/>
    <s v="ROY KENNETH FRANCIS"/>
    <s v="R130"/>
    <s v="ONE FAMILY"/>
    <s v="129/B3/53//"/>
    <n v="9.9900000000000003E-2"/>
    <n v="1"/>
    <n v="1"/>
    <n v="1"/>
    <n v="1"/>
    <s v="SEPTIC"/>
    <n v="0"/>
    <n v="1"/>
    <n v="1100"/>
    <s v="YES"/>
    <n v="1100"/>
    <s v="129B-3-53"/>
    <s v="Public Water,Septic"/>
    <s v="SEPTIC"/>
    <s v="SEPTIC"/>
    <n v="1100"/>
    <m/>
    <m/>
    <n v="1"/>
    <n v="1"/>
    <n v="2"/>
    <n v="600"/>
    <n v="1"/>
    <m/>
    <m/>
    <m/>
    <m/>
    <m/>
    <m/>
    <m/>
    <m/>
    <m/>
    <m/>
    <n v="1"/>
    <n v="4.6463999999999999"/>
    <n v="1"/>
    <s v="Mill Pond"/>
    <n v="20"/>
  </r>
  <r>
    <s v="115-G12"/>
    <m/>
    <x v="0"/>
    <s v="27 WILLARD ST"/>
    <n v="101"/>
    <s v="GFROERER DONALD W"/>
    <s v="MR30"/>
    <s v="ONE FAMILY"/>
    <s v="115//G12//"/>
    <n v="0.27261999999999997"/>
    <n v="1"/>
    <n v="1"/>
    <n v="1"/>
    <n v="1"/>
    <s v="SEPTIC"/>
    <n v="0"/>
    <n v="1"/>
    <n v="7900"/>
    <s v="YES"/>
    <n v="7900"/>
    <s v="115-G12"/>
    <s v="Public Water,Septic"/>
    <s v="SEPTIC"/>
    <s v="SEPTIC"/>
    <n v="7900"/>
    <m/>
    <m/>
    <n v="1"/>
    <n v="1"/>
    <n v="3"/>
    <n v="936"/>
    <n v="1"/>
    <m/>
    <m/>
    <m/>
    <m/>
    <m/>
    <m/>
    <m/>
    <m/>
    <m/>
    <m/>
    <n v="1"/>
    <n v="9.68"/>
    <n v="1"/>
    <s v="Bog Stream"/>
    <n v="35"/>
  </r>
  <r>
    <s v="115-G10"/>
    <m/>
    <x v="0"/>
    <s v="14 WILLARD ST"/>
    <n v="101"/>
    <s v="INGEMI ROBERT R"/>
    <s v="MR30"/>
    <s v="ONE FAMILY"/>
    <s v="115//G10//"/>
    <n v="0.27485999999999999"/>
    <n v="1"/>
    <n v="1"/>
    <n v="1"/>
    <n v="1"/>
    <s v="SEPTIC"/>
    <n v="0"/>
    <n v="1"/>
    <n v="7400"/>
    <s v="YES"/>
    <n v="7400"/>
    <s v="115-G10"/>
    <s v="Public Water,Septic"/>
    <s v="SEPTIC"/>
    <s v="SEPTIC"/>
    <n v="7400"/>
    <m/>
    <m/>
    <n v="1"/>
    <n v="1"/>
    <n v="3"/>
    <n v="1498"/>
    <n v="1.75"/>
    <m/>
    <m/>
    <m/>
    <m/>
    <m/>
    <m/>
    <m/>
    <m/>
    <m/>
    <m/>
    <n v="1"/>
    <n v="9.68"/>
    <n v="1"/>
    <s v="Bog Stream"/>
    <n v="35"/>
  </r>
  <r>
    <s v="115-1026"/>
    <s v="FEE"/>
    <x v="0"/>
    <s v="0 WILLARD ST"/>
    <n v="132"/>
    <s v="GRANT WILLARD C"/>
    <s v="MR30"/>
    <s v="RES ACLNU"/>
    <m/>
    <n v="0.75992999999999999"/>
    <n v="0"/>
    <n v="0"/>
    <n v="0"/>
    <n v="0"/>
    <m/>
    <n v="0"/>
    <n v="0"/>
    <n v="0"/>
    <s v="NO_W2"/>
    <n v="0"/>
    <m/>
    <m/>
    <m/>
    <m/>
    <n v="0"/>
    <m/>
    <m/>
    <n v="0"/>
    <n v="0"/>
    <n v="0"/>
    <n v="0"/>
    <n v="0"/>
    <s v="Not in new Assr DB, parcel split to A&amp;B"/>
    <m/>
    <m/>
    <m/>
    <m/>
    <m/>
    <m/>
    <m/>
    <m/>
    <m/>
    <n v="1"/>
    <n v="0"/>
    <n v="1"/>
    <s v="Bog Stream"/>
    <n v="35"/>
  </r>
  <r>
    <s v="115-G20"/>
    <m/>
    <x v="0"/>
    <s v="11 WILLARD ST"/>
    <n v="101"/>
    <s v="ETHIER DAVID F"/>
    <s v="MR30"/>
    <s v="ONE FAMILY"/>
    <s v="115//G20//"/>
    <n v="0.25183"/>
    <n v="1"/>
    <n v="1"/>
    <n v="1"/>
    <n v="1"/>
    <s v="SEPTIC"/>
    <n v="0"/>
    <n v="1"/>
    <n v="4400"/>
    <s v="YES"/>
    <n v="4400"/>
    <s v="115-G20"/>
    <s v="Public Water,Septic"/>
    <s v="SEPTIC"/>
    <s v="SEPTIC"/>
    <n v="4400"/>
    <m/>
    <m/>
    <n v="1"/>
    <n v="1"/>
    <n v="3"/>
    <n v="864"/>
    <n v="1"/>
    <m/>
    <m/>
    <m/>
    <m/>
    <m/>
    <m/>
    <m/>
    <m/>
    <m/>
    <m/>
    <n v="1"/>
    <n v="9.68"/>
    <n v="1"/>
    <s v="Agawam River"/>
    <n v="42"/>
  </r>
  <r>
    <s v="129-1003"/>
    <m/>
    <x v="0"/>
    <s v="0 GLEN CHARLIE RD OFF"/>
    <n v="720"/>
    <s v="MAKEPEACE CO A D"/>
    <s v="R130"/>
    <s v="NONPRNECLD"/>
    <s v="129//1003//"/>
    <n v="0.19291"/>
    <n v="0"/>
    <n v="0"/>
    <n v="0"/>
    <n v="0"/>
    <m/>
    <n v="0"/>
    <n v="0"/>
    <n v="0"/>
    <s v="YES"/>
    <n v="0"/>
    <s v="129-1003"/>
    <m/>
    <m/>
    <m/>
    <n v="0"/>
    <m/>
    <m/>
    <n v="0"/>
    <n v="0"/>
    <n v="0"/>
    <n v="0"/>
    <n v="0"/>
    <m/>
    <m/>
    <m/>
    <m/>
    <m/>
    <m/>
    <m/>
    <m/>
    <m/>
    <m/>
    <n v="1"/>
    <n v="0"/>
    <n v="1"/>
    <s v="Mill Pond"/>
    <n v="20"/>
  </r>
  <r>
    <s v="129-1004"/>
    <m/>
    <x v="0"/>
    <s v="150 GLEN CHARLIE RD"/>
    <n v="905"/>
    <s v="WAREHAM LAND TRUST INC"/>
    <s v="R130"/>
    <s v="CHAR ORG  MDL-00"/>
    <s v="129//1004//"/>
    <n v="0.48476999999999998"/>
    <n v="0"/>
    <n v="0"/>
    <n v="0"/>
    <n v="0"/>
    <m/>
    <n v="0"/>
    <n v="0"/>
    <n v="0"/>
    <s v="YES"/>
    <n v="0"/>
    <s v="129-1004"/>
    <m/>
    <m/>
    <m/>
    <n v="0"/>
    <s v="fee simple"/>
    <s v="YES"/>
    <n v="0"/>
    <n v="0"/>
    <n v="0"/>
    <n v="0"/>
    <n v="0"/>
    <m/>
    <m/>
    <m/>
    <m/>
    <m/>
    <m/>
    <m/>
    <m/>
    <m/>
    <m/>
    <n v="1"/>
    <n v="0"/>
    <n v="1"/>
    <s v="Mill Pond"/>
    <n v="20"/>
  </r>
  <r>
    <s v="84-1012"/>
    <m/>
    <x v="0"/>
    <s v="2495 CRAN HWY"/>
    <n v="130"/>
    <s v="SOUTHCOAST VENTURES INC"/>
    <s v="SC"/>
    <s v="RES ACLNDV  MDL-00"/>
    <s v="84//1012//"/>
    <n v="0.40619"/>
    <n v="1"/>
    <n v="1"/>
    <n v="1"/>
    <n v="1"/>
    <s v="SEPTIC"/>
    <n v="0"/>
    <n v="1"/>
    <n v="0"/>
    <s v="YES"/>
    <n v="0"/>
    <s v="84-1012"/>
    <s v="Public Water,Septic"/>
    <s v="SEPTIC"/>
    <s v="SEPTIC"/>
    <n v="0"/>
    <m/>
    <m/>
    <n v="1"/>
    <n v="1"/>
    <n v="0"/>
    <n v="0"/>
    <n v="0"/>
    <m/>
    <m/>
    <m/>
    <m/>
    <m/>
    <m/>
    <m/>
    <m/>
    <m/>
    <m/>
    <n v="1"/>
    <n v="9.68"/>
    <n v="1"/>
    <s v="Rose Brook"/>
    <n v="41"/>
  </r>
  <r>
    <s v="LAND_NOPARC"/>
    <m/>
    <x v="0"/>
    <m/>
    <n v="0"/>
    <m/>
    <m/>
    <m/>
    <m/>
    <n v="0.33222000000000002"/>
    <n v="0"/>
    <n v="0"/>
    <n v="0"/>
    <n v="0"/>
    <m/>
    <n v="0"/>
    <n v="0"/>
    <n v="0"/>
    <s v="NO"/>
    <n v="0"/>
    <m/>
    <m/>
    <m/>
    <m/>
    <n v="0"/>
    <m/>
    <m/>
    <n v="0"/>
    <n v="0"/>
    <n v="0"/>
    <n v="0"/>
    <n v="0"/>
    <m/>
    <m/>
    <m/>
    <m/>
    <m/>
    <m/>
    <m/>
    <m/>
    <m/>
    <m/>
    <n v="0"/>
    <n v="0"/>
    <n v="1"/>
    <s v="Mill Pond"/>
    <n v="20"/>
  </r>
  <r>
    <s v="129B-3-54"/>
    <m/>
    <x v="0"/>
    <s v="40 AGAWAM DR"/>
    <n v="101"/>
    <s v="ROSSINI JAMES E"/>
    <s v="R130"/>
    <s v="ONE FAMILY"/>
    <s v="129/B3/54//"/>
    <n v="9.3299999999999994E-2"/>
    <n v="1"/>
    <n v="1"/>
    <n v="1"/>
    <n v="1"/>
    <s v="SEPTIC"/>
    <n v="0"/>
    <n v="1"/>
    <n v="900"/>
    <s v="YES"/>
    <n v="900"/>
    <s v="129B-3-54"/>
    <s v="Public Water,Septic"/>
    <s v="SEPTIC"/>
    <s v="SEPTIC"/>
    <n v="900"/>
    <m/>
    <m/>
    <n v="1"/>
    <n v="1"/>
    <n v="2"/>
    <n v="1229"/>
    <n v="2"/>
    <m/>
    <m/>
    <m/>
    <m/>
    <m/>
    <m/>
    <m/>
    <m/>
    <m/>
    <m/>
    <n v="1"/>
    <n v="4.6463999999999999"/>
    <n v="1"/>
    <s v="Mill Pond"/>
    <n v="20"/>
  </r>
  <r>
    <s v="129B-3-1003"/>
    <m/>
    <x v="0"/>
    <s v="42 AGAWAM DR"/>
    <n v="132"/>
    <s v="AGAPINE COMMUNITY ASSOC INC"/>
    <s v="R130"/>
    <s v="RES ACLNUD  MDL-00"/>
    <s v="129/B3/1003//"/>
    <n v="6.8199999999999997E-2"/>
    <n v="0"/>
    <n v="0"/>
    <n v="0"/>
    <n v="0"/>
    <m/>
    <n v="0"/>
    <n v="0"/>
    <n v="0"/>
    <s v="YES"/>
    <n v="0"/>
    <s v="129B-3-1003"/>
    <m/>
    <m/>
    <m/>
    <n v="0"/>
    <m/>
    <m/>
    <n v="0"/>
    <n v="0"/>
    <n v="0"/>
    <n v="0"/>
    <n v="0"/>
    <m/>
    <m/>
    <m/>
    <m/>
    <m/>
    <m/>
    <m/>
    <m/>
    <m/>
    <m/>
    <n v="1"/>
    <n v="0"/>
    <n v="1"/>
    <s v="Mill Pond"/>
    <n v="20"/>
  </r>
  <r>
    <s v="110-Y3"/>
    <m/>
    <x v="0"/>
    <s v="33 CHARGE POND RD"/>
    <n v="905"/>
    <s v="YOUNG MEN'S CHRISTIAN"/>
    <s v="MR30"/>
    <s v="CHAR ORG  MDL-96"/>
    <s v="110//Y3//"/>
    <n v="14.950530000000001"/>
    <n v="1"/>
    <n v="1"/>
    <n v="1"/>
    <n v="1"/>
    <s v="SEPTIC"/>
    <n v="0"/>
    <n v="2"/>
    <n v="96500"/>
    <s v="YES"/>
    <n v="96500"/>
    <s v="110-Y3"/>
    <s v="Public Water,Septic"/>
    <s v="SEPTIC"/>
    <s v="SEPTIC"/>
    <n v="48250"/>
    <m/>
    <m/>
    <n v="1"/>
    <n v="1"/>
    <n v="0"/>
    <n v="40933"/>
    <n v="2"/>
    <m/>
    <m/>
    <m/>
    <m/>
    <m/>
    <m/>
    <m/>
    <m/>
    <m/>
    <m/>
    <n v="1"/>
    <n v="9.68"/>
    <n v="1"/>
    <s v="Agawam River"/>
    <n v="42"/>
  </r>
  <r>
    <s v="110-1007"/>
    <m/>
    <x v="0"/>
    <s v="43 TIHONET RD"/>
    <n v="109"/>
    <s v="JESUS ROBERT A"/>
    <s v="R60"/>
    <s v="MULTI HSES"/>
    <s v="110//1007//"/>
    <n v="2.13062"/>
    <n v="2"/>
    <n v="2"/>
    <n v="2"/>
    <n v="2"/>
    <s v="SEPTIC"/>
    <n v="0"/>
    <n v="1"/>
    <n v="9500"/>
    <s v="YES"/>
    <n v="9500"/>
    <s v="110-1007"/>
    <s v="Public Water,Septic"/>
    <s v="SEPTIC"/>
    <s v="SEPTIC"/>
    <n v="9500"/>
    <m/>
    <m/>
    <n v="2"/>
    <n v="2"/>
    <n v="3"/>
    <n v="1113"/>
    <n v="1"/>
    <m/>
    <m/>
    <m/>
    <m/>
    <m/>
    <m/>
    <m/>
    <m/>
    <m/>
    <m/>
    <n v="1"/>
    <n v="9.68"/>
    <n v="1"/>
    <s v="Parker Mills Pond"/>
    <n v="40"/>
  </r>
  <r>
    <s v="129-K2"/>
    <m/>
    <x v="0"/>
    <s v="1 MICHAEL DR"/>
    <n v="101"/>
    <s v="REILLY KEVIN A"/>
    <s v="R130"/>
    <s v="ONE FAMILY"/>
    <s v="129//K2//"/>
    <n v="0.25800000000000001"/>
    <n v="1"/>
    <n v="1"/>
    <n v="1"/>
    <n v="1"/>
    <s v="SEPTIC"/>
    <n v="0"/>
    <n v="1"/>
    <n v="7800"/>
    <s v="YES"/>
    <n v="7800"/>
    <s v="129-K2"/>
    <s v="Public Water,Gas,Septic"/>
    <s v="SEPTIC"/>
    <s v="SEPTIC"/>
    <n v="7800"/>
    <m/>
    <m/>
    <n v="1"/>
    <n v="1"/>
    <n v="3"/>
    <n v="1387"/>
    <n v="1.75"/>
    <m/>
    <m/>
    <m/>
    <m/>
    <m/>
    <m/>
    <m/>
    <m/>
    <m/>
    <m/>
    <n v="1"/>
    <n v="4.6463999999999999"/>
    <n v="1"/>
    <s v="Mill Pond"/>
    <n v="20"/>
  </r>
  <r>
    <s v="115-G19"/>
    <m/>
    <x v="0"/>
    <s v="13 WILLARD ST"/>
    <n v="101"/>
    <s v="MANN ERIC S"/>
    <s v="MR30"/>
    <s v="ONE FAMILY"/>
    <s v="115//G19//"/>
    <n v="0.28721000000000002"/>
    <n v="1"/>
    <n v="1"/>
    <n v="1"/>
    <n v="1"/>
    <s v="SEPTIC"/>
    <n v="0"/>
    <n v="1"/>
    <n v="7500"/>
    <s v="YES"/>
    <n v="7500"/>
    <s v="115-G19"/>
    <s v="Public Water,Septic"/>
    <s v="SEPTIC"/>
    <s v="SEPTIC"/>
    <n v="7500"/>
    <m/>
    <m/>
    <n v="1"/>
    <n v="1"/>
    <n v="3"/>
    <n v="982"/>
    <n v="1"/>
    <m/>
    <m/>
    <m/>
    <m/>
    <m/>
    <m/>
    <m/>
    <m/>
    <m/>
    <m/>
    <n v="1"/>
    <n v="9.68"/>
    <n v="1"/>
    <s v="Agawam River"/>
    <n v="42"/>
  </r>
  <r>
    <s v="109A-1-2"/>
    <m/>
    <x v="0"/>
    <s v="2494 CRAN HWY"/>
    <n v="130"/>
    <s v="MAKEPEACE CO A D"/>
    <s v="SC"/>
    <s v="RES ACLNDV  MDL-00"/>
    <s v="109/A1/2//"/>
    <n v="0.20801"/>
    <n v="1"/>
    <n v="1"/>
    <n v="1"/>
    <n v="1"/>
    <s v="SEPTIC"/>
    <n v="0"/>
    <n v="1"/>
    <n v="0"/>
    <s v="YES"/>
    <n v="0"/>
    <s v="109A-1-2"/>
    <s v="Public Water,Septic"/>
    <s v="SEPTIC"/>
    <s v="SEPTIC"/>
    <n v="0"/>
    <m/>
    <m/>
    <n v="1"/>
    <n v="1"/>
    <n v="2"/>
    <n v="864"/>
    <n v="1"/>
    <m/>
    <m/>
    <m/>
    <m/>
    <m/>
    <m/>
    <m/>
    <m/>
    <m/>
    <m/>
    <n v="1"/>
    <n v="9.68"/>
    <n v="1"/>
    <s v="Rose Brook"/>
    <n v="41"/>
  </r>
  <r>
    <s v="109A-1-1025"/>
    <m/>
    <x v="0"/>
    <s v="2496 CRAN HWY"/>
    <n v="337"/>
    <s v="JBMB LLC"/>
    <s v="SC"/>
    <s v="PARK LOT  MDL-00"/>
    <s v="109/A1/1025//"/>
    <n v="1.56406"/>
    <n v="1"/>
    <n v="1"/>
    <n v="1"/>
    <n v="1"/>
    <s v="SEPTIC"/>
    <n v="0"/>
    <n v="1"/>
    <n v="0"/>
    <s v="YES"/>
    <n v="0"/>
    <s v="109A-1-1025"/>
    <s v="Public Water,Septic"/>
    <s v="SEPTIC"/>
    <s v="SEPTIC"/>
    <n v="0"/>
    <m/>
    <m/>
    <n v="1"/>
    <n v="1"/>
    <n v="0"/>
    <n v="0"/>
    <n v="0"/>
    <m/>
    <m/>
    <m/>
    <m/>
    <m/>
    <m/>
    <m/>
    <m/>
    <m/>
    <m/>
    <n v="3"/>
    <n v="9.68"/>
    <n v="1"/>
    <s v="Rose Brook"/>
    <n v="41"/>
  </r>
  <r>
    <s v="85-1002A2"/>
    <m/>
    <x v="0"/>
    <s v="0 SETH F TOBEY RD"/>
    <n v="322"/>
    <s v="W/S WAREHAM PROPERTIES LLC"/>
    <s v="IND"/>
    <s v="STORE/SHOP  MDL-94"/>
    <s v="85//1002/A2/"/>
    <n v="3.4936099999999999"/>
    <n v="0"/>
    <n v="0"/>
    <n v="1"/>
    <n v="1"/>
    <s v="SEWER"/>
    <n v="1"/>
    <n v="0"/>
    <n v="0"/>
    <s v="YES"/>
    <n v="0"/>
    <s v="85-1002A2"/>
    <s v="Public Water"/>
    <m/>
    <s v="SEWER"/>
    <n v="0"/>
    <m/>
    <m/>
    <n v="0"/>
    <n v="0"/>
    <n v="0"/>
    <n v="135082"/>
    <n v="1"/>
    <m/>
    <m/>
    <m/>
    <m/>
    <m/>
    <m/>
    <m/>
    <m/>
    <m/>
    <m/>
    <n v="2"/>
    <n v="0"/>
    <n v="1"/>
    <s v="Broad Marsh River"/>
    <n v="43"/>
  </r>
  <r>
    <s v="LAND_NOPARC"/>
    <m/>
    <x v="0"/>
    <m/>
    <n v="0"/>
    <m/>
    <m/>
    <m/>
    <m/>
    <n v="0.23018"/>
    <n v="0"/>
    <n v="0"/>
    <n v="0"/>
    <n v="0"/>
    <m/>
    <n v="0"/>
    <n v="0"/>
    <n v="0"/>
    <s v="NO"/>
    <n v="0"/>
    <m/>
    <m/>
    <m/>
    <m/>
    <n v="0"/>
    <m/>
    <m/>
    <n v="0"/>
    <n v="0"/>
    <n v="0"/>
    <n v="0"/>
    <n v="0"/>
    <m/>
    <m/>
    <m/>
    <m/>
    <m/>
    <m/>
    <m/>
    <m/>
    <m/>
    <m/>
    <n v="0"/>
    <n v="0"/>
    <n v="1"/>
    <s v="Sandy Pond"/>
    <n v="37"/>
  </r>
  <r>
    <s v="129-O3"/>
    <m/>
    <x v="0"/>
    <s v="146 GLEN CHARLIE RD"/>
    <n v="132"/>
    <s v="DOHERTY MARGARET M"/>
    <s v="R130"/>
    <s v="RES ACLNUD  MDL-00"/>
    <s v="129//O3//"/>
    <n v="1.2456499999999999"/>
    <n v="0"/>
    <n v="0"/>
    <n v="0"/>
    <n v="0"/>
    <m/>
    <n v="0"/>
    <n v="0"/>
    <n v="0"/>
    <s v="YES"/>
    <n v="0"/>
    <s v="129-O3"/>
    <m/>
    <m/>
    <m/>
    <n v="0"/>
    <m/>
    <m/>
    <n v="0"/>
    <n v="0"/>
    <n v="0"/>
    <n v="0"/>
    <n v="0"/>
    <m/>
    <m/>
    <m/>
    <m/>
    <m/>
    <m/>
    <m/>
    <m/>
    <m/>
    <m/>
    <n v="1"/>
    <n v="0"/>
    <n v="1"/>
    <s v="Mill Pond"/>
    <n v="20"/>
  </r>
  <r>
    <s v="84-1001A"/>
    <m/>
    <x v="0"/>
    <s v="0 CRAN HWY"/>
    <n v="390"/>
    <s v="SLH VENTURES INC"/>
    <s v="SC"/>
    <s v="DEVEL LAND  MDL-00"/>
    <s v="84//1001/A/"/>
    <n v="8.2351700000000001"/>
    <n v="0"/>
    <n v="0"/>
    <n v="0"/>
    <n v="0"/>
    <m/>
    <n v="0"/>
    <n v="0"/>
    <n v="0"/>
    <s v="YES"/>
    <n v="0"/>
    <s v="84-1001A"/>
    <m/>
    <m/>
    <m/>
    <n v="0"/>
    <m/>
    <m/>
    <n v="0"/>
    <n v="0"/>
    <n v="0"/>
    <n v="0"/>
    <n v="0"/>
    <m/>
    <m/>
    <m/>
    <m/>
    <m/>
    <m/>
    <m/>
    <m/>
    <m/>
    <m/>
    <n v="1"/>
    <n v="0"/>
    <n v="1"/>
    <s v="Rose Brook"/>
    <n v="41"/>
  </r>
  <r>
    <s v="110-1068"/>
    <m/>
    <x v="0"/>
    <s v="2650 CRAN HWY"/>
    <n v="710"/>
    <s v="TWEEDY &amp; BARNES CO"/>
    <s v="SC"/>
    <s v="CRANBERRY  MDL-00"/>
    <s v="110//1068//"/>
    <n v="59.023609999999998"/>
    <n v="0"/>
    <n v="0"/>
    <n v="0"/>
    <n v="0"/>
    <m/>
    <n v="0"/>
    <n v="0"/>
    <n v="0"/>
    <s v="YES"/>
    <n v="0"/>
    <s v="110-1068"/>
    <s v="All Public"/>
    <s v="SEWER"/>
    <m/>
    <n v="0"/>
    <m/>
    <m/>
    <n v="0"/>
    <n v="0"/>
    <n v="0"/>
    <n v="0"/>
    <n v="0"/>
    <m/>
    <m/>
    <m/>
    <m/>
    <m/>
    <m/>
    <m/>
    <m/>
    <m/>
    <m/>
    <n v="1"/>
    <n v="0"/>
    <n v="1"/>
    <s v="Bog Stream"/>
    <n v="35"/>
  </r>
  <r>
    <s v="129-O1"/>
    <m/>
    <x v="0"/>
    <s v="142 GLEN CHARLIE RD"/>
    <n v="101"/>
    <s v="ARCARO JOHN"/>
    <s v="R130"/>
    <s v="ONE FAMILY"/>
    <s v="129//O1//"/>
    <n v="1.6167899999999999"/>
    <n v="1"/>
    <n v="1"/>
    <n v="1"/>
    <n v="1"/>
    <s v="SEPTIC"/>
    <n v="0"/>
    <n v="1"/>
    <n v="5200"/>
    <s v="YES"/>
    <n v="5200"/>
    <s v="129-O1"/>
    <s v="Public Water,Septic"/>
    <s v="SEPTIC"/>
    <s v="SEPTIC"/>
    <n v="5200"/>
    <m/>
    <m/>
    <n v="1"/>
    <n v="1"/>
    <n v="2"/>
    <n v="910"/>
    <n v="1"/>
    <m/>
    <m/>
    <m/>
    <m/>
    <m/>
    <m/>
    <m/>
    <m/>
    <m/>
    <m/>
    <n v="1"/>
    <n v="4.6463999999999999"/>
    <n v="1"/>
    <s v="Mill Pond"/>
    <n v="20"/>
  </r>
  <r>
    <s v="115-G18"/>
    <m/>
    <x v="0"/>
    <s v="15 WILLARD ST"/>
    <n v="101"/>
    <s v="HALEY JAMES P"/>
    <s v="MR30"/>
    <s v="ONE FAMILY"/>
    <s v="115//G18//"/>
    <n v="0.26153999999999999"/>
    <n v="1"/>
    <n v="1"/>
    <n v="1"/>
    <n v="1"/>
    <s v="SEPTIC"/>
    <n v="0"/>
    <n v="1"/>
    <n v="4100"/>
    <s v="YES"/>
    <n v="4100"/>
    <s v="115-G18"/>
    <s v="Public Water,Septic"/>
    <s v="SEPTIC"/>
    <s v="SEPTIC"/>
    <n v="4100"/>
    <m/>
    <m/>
    <n v="1"/>
    <n v="1"/>
    <n v="3"/>
    <n v="972"/>
    <n v="1"/>
    <m/>
    <m/>
    <m/>
    <m/>
    <m/>
    <m/>
    <m/>
    <m/>
    <m/>
    <m/>
    <n v="1"/>
    <n v="9.68"/>
    <n v="1"/>
    <s v="Agawam River"/>
    <n v="42"/>
  </r>
  <r>
    <s v="115-G13"/>
    <m/>
    <x v="0"/>
    <s v="25 WILLARD ST"/>
    <n v="101"/>
    <s v="OATES PAUL M"/>
    <s v="MR30"/>
    <s v="ONE FAMILY"/>
    <s v="115//G13//"/>
    <n v="0.24970000000000001"/>
    <n v="1"/>
    <n v="1"/>
    <n v="1"/>
    <n v="1"/>
    <s v="SEPTIC"/>
    <n v="0"/>
    <n v="1"/>
    <n v="3400"/>
    <s v="YES"/>
    <n v="3400"/>
    <s v="115-G13"/>
    <s v="Public Water,Septic"/>
    <s v="SEPTIC"/>
    <s v="SEPTIC"/>
    <n v="3400"/>
    <m/>
    <m/>
    <n v="1"/>
    <n v="1"/>
    <n v="4"/>
    <n v="2060"/>
    <n v="2"/>
    <m/>
    <m/>
    <m/>
    <m/>
    <m/>
    <m/>
    <m/>
    <m/>
    <m/>
    <m/>
    <n v="1"/>
    <n v="9.68"/>
    <n v="1"/>
    <s v="Bog Stream"/>
    <n v="35"/>
  </r>
  <r>
    <s v="LAND_NOPARC"/>
    <m/>
    <x v="0"/>
    <m/>
    <n v="0"/>
    <m/>
    <m/>
    <m/>
    <m/>
    <n v="6.4000000000000005E-4"/>
    <n v="0"/>
    <n v="0"/>
    <n v="0"/>
    <n v="0"/>
    <m/>
    <n v="0"/>
    <n v="0"/>
    <n v="0"/>
    <s v="NO"/>
    <n v="0"/>
    <m/>
    <m/>
    <m/>
    <m/>
    <n v="0"/>
    <m/>
    <m/>
    <n v="0"/>
    <n v="0"/>
    <n v="0"/>
    <n v="0"/>
    <n v="0"/>
    <m/>
    <m/>
    <m/>
    <m/>
    <m/>
    <m/>
    <m/>
    <m/>
    <m/>
    <m/>
    <n v="0"/>
    <n v="0"/>
    <n v="1"/>
    <s v="Mill Pond"/>
    <n v="20"/>
  </r>
  <r>
    <s v="129-1005A"/>
    <m/>
    <x v="0"/>
    <s v="152 GLEN CHARLIE RD"/>
    <n v="13"/>
    <s v="TRURAN DOUGLAS W"/>
    <s v="R130"/>
    <s v="PRI RES  MDL-00"/>
    <s v="129//1005/A/"/>
    <n v="6.1152499999999996"/>
    <n v="0"/>
    <n v="0"/>
    <n v="0"/>
    <n v="0"/>
    <m/>
    <n v="0"/>
    <n v="0"/>
    <n v="0"/>
    <s v="YES"/>
    <n v="0"/>
    <s v="129-1005A"/>
    <m/>
    <m/>
    <m/>
    <n v="0"/>
    <s v="CR"/>
    <s v="YES"/>
    <n v="0"/>
    <n v="0"/>
    <n v="0"/>
    <n v="0"/>
    <n v="0"/>
    <m/>
    <m/>
    <m/>
    <m/>
    <m/>
    <m/>
    <m/>
    <m/>
    <m/>
    <m/>
    <n v="1"/>
    <n v="0"/>
    <n v="1"/>
    <s v="Mill Pond"/>
    <n v="20"/>
  </r>
  <r>
    <s v="129-K6"/>
    <m/>
    <x v="0"/>
    <s v="5 DIANNE DR"/>
    <n v="101"/>
    <s v="SCHULTZ FRANK J JR"/>
    <s v="R130"/>
    <s v="ONE FAMILY"/>
    <s v="129//K6//"/>
    <n v="0.39942"/>
    <n v="1"/>
    <n v="1"/>
    <n v="1"/>
    <n v="1"/>
    <s v="SEPTIC"/>
    <n v="0"/>
    <n v="1"/>
    <n v="12200"/>
    <s v="YES"/>
    <n v="12200"/>
    <s v="129-K6"/>
    <s v="Public Water,Gas"/>
    <m/>
    <s v="SEPTIC"/>
    <n v="12200"/>
    <m/>
    <m/>
    <n v="1"/>
    <n v="1"/>
    <n v="3"/>
    <n v="1582"/>
    <n v="1.75"/>
    <m/>
    <m/>
    <m/>
    <m/>
    <m/>
    <m/>
    <m/>
    <m/>
    <m/>
    <m/>
    <n v="1"/>
    <n v="4.6463999999999999"/>
    <n v="1"/>
    <s v="Mill Pond"/>
    <n v="20"/>
  </r>
  <r>
    <s v="129-O2"/>
    <m/>
    <x v="0"/>
    <s v="144 GLEN CHARLIE RD"/>
    <n v="101"/>
    <s v="CLARK DINAH R TRUSTEE"/>
    <s v="R130"/>
    <s v="ONE FAMILY"/>
    <s v="129//O2//"/>
    <n v="1.62548"/>
    <n v="1"/>
    <n v="1"/>
    <n v="1"/>
    <n v="1"/>
    <s v="SEPTIC"/>
    <n v="0"/>
    <n v="1"/>
    <n v="9600"/>
    <s v="YES"/>
    <n v="9600"/>
    <s v="129-O2"/>
    <s v="Public Water,Gas,Septic"/>
    <s v="SEPTIC"/>
    <s v="SEPTIC"/>
    <n v="9600"/>
    <m/>
    <m/>
    <n v="1"/>
    <n v="1"/>
    <n v="2"/>
    <n v="1780"/>
    <n v="1"/>
    <m/>
    <m/>
    <m/>
    <m/>
    <m/>
    <m/>
    <m/>
    <m/>
    <m/>
    <m/>
    <n v="1"/>
    <n v="4.6463999999999999"/>
    <n v="1"/>
    <s v="Mill Pond"/>
    <n v="20"/>
  </r>
  <r>
    <s v="109A-1-3"/>
    <m/>
    <x v="0"/>
    <s v="3 LOU AVE"/>
    <n v="390"/>
    <s v="MAKEPEACE CO A D"/>
    <s v="SC"/>
    <s v="DEVEL LAND  MDL-00"/>
    <s v="109/A1/3//"/>
    <n v="0.43260999999999999"/>
    <n v="1"/>
    <n v="1"/>
    <n v="1"/>
    <n v="1"/>
    <s v="SEPTIC"/>
    <n v="0"/>
    <n v="1"/>
    <n v="0"/>
    <s v="YES"/>
    <n v="0"/>
    <s v="109A-1-3"/>
    <s v="Public Water,Septic"/>
    <s v="SEPTIC"/>
    <s v="SEPTIC"/>
    <n v="0"/>
    <m/>
    <m/>
    <n v="1"/>
    <n v="1"/>
    <n v="0"/>
    <n v="0"/>
    <n v="0"/>
    <m/>
    <m/>
    <m/>
    <m/>
    <m/>
    <m/>
    <m/>
    <m/>
    <m/>
    <m/>
    <n v="2"/>
    <n v="9.68"/>
    <n v="1"/>
    <s v="Rose Brook"/>
    <n v="41"/>
  </r>
  <r>
    <s v="115-G17"/>
    <m/>
    <x v="0"/>
    <s v="17 WILLARD ST"/>
    <n v="101"/>
    <s v="WOOD CARLSTON H III"/>
    <s v="MR30"/>
    <s v="ONE FAMILY"/>
    <s v="115//G17//"/>
    <n v="0.27127000000000001"/>
    <n v="1"/>
    <n v="1"/>
    <n v="1"/>
    <n v="1"/>
    <s v="SEPTIC"/>
    <n v="0"/>
    <n v="1"/>
    <n v="8300"/>
    <s v="YES"/>
    <n v="8300"/>
    <s v="115-G17"/>
    <s v="Public Water,Septic"/>
    <s v="SEPTIC"/>
    <s v="SEPTIC"/>
    <n v="8300"/>
    <m/>
    <m/>
    <n v="1"/>
    <n v="1"/>
    <n v="3"/>
    <n v="982"/>
    <n v="1"/>
    <m/>
    <m/>
    <m/>
    <m/>
    <m/>
    <m/>
    <m/>
    <m/>
    <m/>
    <m/>
    <n v="1"/>
    <n v="9.68"/>
    <n v="1"/>
    <s v="Agawam River"/>
    <n v="42"/>
  </r>
  <r>
    <s v="130-1004"/>
    <m/>
    <x v="0"/>
    <s v="169 GLEN CHARLIE RD"/>
    <n v="101"/>
    <s v="ROUNSVILLE MARCIA"/>
    <s v="R130"/>
    <s v="ONE FAMILY"/>
    <s v="130//1004//"/>
    <n v="2.4131399999999998"/>
    <n v="1"/>
    <n v="1"/>
    <n v="1"/>
    <n v="1"/>
    <s v="SEPTIC"/>
    <n v="0"/>
    <n v="0"/>
    <n v="0"/>
    <s v="YES"/>
    <n v="0"/>
    <s v="130-1004"/>
    <s v="Public Water,Septic"/>
    <s v="SEPTIC"/>
    <s v="SEPTIC"/>
    <n v="0"/>
    <m/>
    <m/>
    <n v="1"/>
    <n v="1"/>
    <n v="2"/>
    <n v="1151"/>
    <n v="1"/>
    <m/>
    <m/>
    <m/>
    <m/>
    <m/>
    <m/>
    <m/>
    <m/>
    <m/>
    <m/>
    <n v="1"/>
    <n v="4.6463999999999999"/>
    <n v="1"/>
    <s v="Mill Pond"/>
    <n v="20"/>
  </r>
  <r>
    <s v="129-K5"/>
    <m/>
    <x v="0"/>
    <s v="3 DIANNE DR"/>
    <n v="101"/>
    <s v="HOWES BENJAMIN S II"/>
    <s v="R130"/>
    <s v="ONE FAMILY"/>
    <s v="129//K5//"/>
    <n v="0.45602999999999999"/>
    <n v="1"/>
    <n v="1"/>
    <n v="1"/>
    <n v="1"/>
    <s v="SEPTIC"/>
    <n v="0"/>
    <n v="1"/>
    <n v="7200"/>
    <s v="YES"/>
    <n v="7200"/>
    <s v="129-K5"/>
    <s v="Public Water,Gas,Septic"/>
    <s v="SEPTIC"/>
    <s v="SEPTIC"/>
    <n v="7200"/>
    <m/>
    <m/>
    <n v="1"/>
    <n v="1"/>
    <n v="3"/>
    <n v="1604"/>
    <n v="1"/>
    <m/>
    <m/>
    <m/>
    <m/>
    <m/>
    <m/>
    <m/>
    <m/>
    <m/>
    <m/>
    <n v="1"/>
    <n v="4.6463999999999999"/>
    <n v="1"/>
    <s v="Mill Pond"/>
    <n v="20"/>
  </r>
  <r>
    <s v="109-1001A"/>
    <m/>
    <x v="0"/>
    <s v="40 TIHONET RD"/>
    <n v="903"/>
    <s v="TOWN OF WAREHAM"/>
    <s v="R60"/>
    <s v="MUNICIPAL  MDL-00"/>
    <s v="109//1001/A/"/>
    <n v="6.0544000000000002"/>
    <n v="0"/>
    <n v="0"/>
    <n v="0"/>
    <n v="0"/>
    <m/>
    <n v="0"/>
    <n v="0"/>
    <n v="0"/>
    <s v="YES"/>
    <n v="0"/>
    <s v="109-1001A"/>
    <s v="Public Water,Septic"/>
    <s v="SEPTIC"/>
    <m/>
    <n v="0"/>
    <m/>
    <m/>
    <n v="0"/>
    <n v="0"/>
    <n v="0"/>
    <n v="0"/>
    <n v="0"/>
    <m/>
    <m/>
    <m/>
    <m/>
    <m/>
    <m/>
    <m/>
    <m/>
    <m/>
    <m/>
    <n v="1"/>
    <n v="0"/>
    <n v="1"/>
    <s v="Parker Mills Pond"/>
    <n v="40"/>
  </r>
  <r>
    <s v="129-K4"/>
    <m/>
    <x v="0"/>
    <s v="1 DIANNE DR"/>
    <n v="101"/>
    <s v="SAWCZUK DOLORES W"/>
    <s v="R130"/>
    <s v="ONE FAMILY"/>
    <s v="129//K4//"/>
    <n v="0.39862999999999998"/>
    <n v="1"/>
    <n v="1"/>
    <n v="1"/>
    <n v="1"/>
    <s v="SEPTIC"/>
    <n v="0"/>
    <n v="1"/>
    <n v="4500"/>
    <s v="YES"/>
    <n v="4500"/>
    <s v="129-K4"/>
    <s v="Public Water,Gas,Septic"/>
    <s v="SEPTIC"/>
    <s v="SEPTIC"/>
    <n v="4500"/>
    <m/>
    <m/>
    <n v="1"/>
    <n v="1"/>
    <n v="3"/>
    <n v="1560"/>
    <n v="2"/>
    <m/>
    <m/>
    <m/>
    <m/>
    <m/>
    <m/>
    <m/>
    <m/>
    <m/>
    <m/>
    <n v="1"/>
    <n v="4.6463999999999999"/>
    <n v="1"/>
    <s v="Mill Pond"/>
    <n v="20"/>
  </r>
  <r>
    <s v="115-G16"/>
    <m/>
    <x v="0"/>
    <s v="19 WILLARD ST"/>
    <n v="101"/>
    <s v="GARDINER ROBERT W"/>
    <s v="MR30"/>
    <s v="ONE FAMILY"/>
    <s v="115//G16//"/>
    <n v="0.27138000000000001"/>
    <n v="1"/>
    <n v="1"/>
    <n v="1"/>
    <n v="1"/>
    <s v="SEPTIC"/>
    <n v="0"/>
    <n v="1"/>
    <n v="6900"/>
    <s v="YES"/>
    <n v="6900"/>
    <s v="115-G16"/>
    <s v="Public Water,Septic"/>
    <s v="SEPTIC"/>
    <s v="SEPTIC"/>
    <n v="6900"/>
    <m/>
    <m/>
    <n v="1"/>
    <n v="1"/>
    <n v="4"/>
    <n v="1358"/>
    <n v="1"/>
    <m/>
    <m/>
    <m/>
    <m/>
    <m/>
    <m/>
    <m/>
    <m/>
    <m/>
    <m/>
    <n v="1"/>
    <n v="9.68"/>
    <n v="1"/>
    <s v="Bog Stream"/>
    <n v="35"/>
  </r>
  <r>
    <s v="130-1003"/>
    <m/>
    <x v="0"/>
    <s v="165 GLEN CHARLIE RD"/>
    <n v="132"/>
    <s v="TUCY ENTERPRISES INC"/>
    <s v="R130"/>
    <s v="RES ACLNUD  MDL-00"/>
    <s v="130//1003//"/>
    <n v="0.11878"/>
    <n v="0"/>
    <n v="0"/>
    <n v="0"/>
    <n v="0"/>
    <m/>
    <n v="0"/>
    <n v="0"/>
    <n v="0"/>
    <s v="YES"/>
    <n v="0"/>
    <s v="130-1003"/>
    <s v="Public Water,Septic"/>
    <s v="SEPTIC"/>
    <m/>
    <n v="0"/>
    <m/>
    <m/>
    <n v="0"/>
    <n v="0"/>
    <n v="0"/>
    <n v="0"/>
    <n v="0"/>
    <m/>
    <m/>
    <m/>
    <m/>
    <m/>
    <m/>
    <m/>
    <m/>
    <m/>
    <m/>
    <n v="1"/>
    <n v="0"/>
    <n v="1"/>
    <s v="Mill Pond"/>
    <n v="20"/>
  </r>
  <r>
    <s v="84-1009"/>
    <m/>
    <x v="0"/>
    <s v="2489 CRAN HWY"/>
    <n v="392"/>
    <s v="SOUTHCOAST VENTURES INC"/>
    <s v="SC"/>
    <s v="UNDEV LAND"/>
    <s v="84//1009//"/>
    <n v="7.8890000000000002E-2"/>
    <n v="0"/>
    <n v="0"/>
    <n v="0"/>
    <n v="0"/>
    <m/>
    <n v="0"/>
    <n v="0"/>
    <n v="0"/>
    <s v="YES"/>
    <n v="0"/>
    <s v="84-1009"/>
    <s v="Public Water,Septic"/>
    <s v="SEPTIC"/>
    <m/>
    <n v="0"/>
    <m/>
    <m/>
    <n v="0"/>
    <n v="0"/>
    <n v="0"/>
    <n v="0"/>
    <n v="0"/>
    <m/>
    <m/>
    <m/>
    <m/>
    <m/>
    <m/>
    <m/>
    <m/>
    <m/>
    <m/>
    <n v="1"/>
    <n v="0"/>
    <n v="1"/>
    <s v="Rose Brook"/>
    <n v="41"/>
  </r>
  <r>
    <s v="110-1070B3"/>
    <m/>
    <x v="0"/>
    <s v="0 CRAN HWY OFF"/>
    <n v="330"/>
    <s v="ROBERTSON'S REALTY CORP"/>
    <s v="MR30"/>
    <s v="AUTO V S&amp;S  MDL-00"/>
    <s v="110//1070/B3/"/>
    <n v="1.5474300000000001"/>
    <n v="0"/>
    <n v="0"/>
    <n v="0"/>
    <n v="0"/>
    <m/>
    <n v="0"/>
    <n v="0"/>
    <n v="0"/>
    <s v="YES"/>
    <n v="0"/>
    <s v="110-1070B3"/>
    <m/>
    <m/>
    <m/>
    <n v="0"/>
    <m/>
    <m/>
    <n v="0"/>
    <n v="0"/>
    <n v="0"/>
    <n v="0"/>
    <n v="0"/>
    <m/>
    <m/>
    <m/>
    <m/>
    <m/>
    <m/>
    <m/>
    <m/>
    <m/>
    <m/>
    <n v="1"/>
    <n v="0"/>
    <n v="1"/>
    <s v="Bog Stream"/>
    <n v="35"/>
  </r>
  <r>
    <s v="129-K3"/>
    <m/>
    <x v="0"/>
    <s v="3 MICHAEL DR"/>
    <n v="131"/>
    <s v="DARMETKO STEPHEN F"/>
    <s v="R130"/>
    <s v="RES ACLNPO  MDL-00"/>
    <s v="129//K3//"/>
    <n v="0.42752000000000001"/>
    <n v="0"/>
    <n v="0"/>
    <n v="0"/>
    <n v="0"/>
    <m/>
    <n v="0"/>
    <n v="0"/>
    <n v="0"/>
    <s v="YES"/>
    <n v="0"/>
    <s v="129-K3"/>
    <m/>
    <m/>
    <m/>
    <n v="0"/>
    <m/>
    <m/>
    <n v="0"/>
    <n v="0"/>
    <n v="0"/>
    <n v="0"/>
    <n v="0"/>
    <m/>
    <m/>
    <m/>
    <m/>
    <m/>
    <m/>
    <m/>
    <m/>
    <m/>
    <m/>
    <n v="1"/>
    <n v="0"/>
    <n v="1"/>
    <s v="Mill Pond"/>
    <n v="20"/>
  </r>
  <r>
    <s v="LAND_NOPARC"/>
    <m/>
    <x v="0"/>
    <m/>
    <n v="0"/>
    <m/>
    <m/>
    <m/>
    <m/>
    <n v="41.030659999999997"/>
    <n v="0"/>
    <n v="0"/>
    <n v="0"/>
    <n v="0"/>
    <m/>
    <n v="0"/>
    <n v="0"/>
    <n v="0"/>
    <s v="NO"/>
    <n v="0"/>
    <m/>
    <m/>
    <m/>
    <m/>
    <n v="0"/>
    <m/>
    <m/>
    <n v="0"/>
    <n v="0"/>
    <n v="0"/>
    <n v="0"/>
    <n v="0"/>
    <m/>
    <m/>
    <m/>
    <m/>
    <m/>
    <m/>
    <m/>
    <m/>
    <m/>
    <m/>
    <n v="0"/>
    <n v="0"/>
    <n v="1"/>
    <s v="Mill Pond"/>
    <n v="20"/>
  </r>
  <r>
    <s v="129-1006A"/>
    <m/>
    <x v="0"/>
    <s v="162 GLEN CHARLIE RD"/>
    <n v="132"/>
    <s v="STEFANSKI GERALD"/>
    <s v="R130"/>
    <s v="RES ACLNUD  MDL-00"/>
    <s v="129//1006/A/"/>
    <n v="0.40016000000000002"/>
    <n v="0"/>
    <n v="0"/>
    <n v="0"/>
    <n v="0"/>
    <m/>
    <n v="0"/>
    <n v="0"/>
    <n v="0"/>
    <s v="YES"/>
    <n v="0"/>
    <s v="129-1006A"/>
    <m/>
    <m/>
    <m/>
    <n v="0"/>
    <m/>
    <m/>
    <n v="0"/>
    <n v="0"/>
    <n v="0"/>
    <n v="0"/>
    <n v="0"/>
    <m/>
    <m/>
    <m/>
    <m/>
    <m/>
    <m/>
    <m/>
    <m/>
    <m/>
    <m/>
    <n v="1"/>
    <n v="0"/>
    <n v="1"/>
    <s v="Mill Pond"/>
    <n v="20"/>
  </r>
  <r>
    <s v="109A-1-7"/>
    <m/>
    <x v="0"/>
    <s v="9 LOU AVE"/>
    <n v="130"/>
    <s v="MAKEPEACE CO A D"/>
    <s v="SC"/>
    <s v="RES ACLNDV  MDL-00"/>
    <s v="109/A1/7//"/>
    <n v="0.44714999999999999"/>
    <n v="1"/>
    <n v="1"/>
    <n v="1"/>
    <n v="1"/>
    <s v="SEPTIC"/>
    <n v="0"/>
    <n v="1"/>
    <n v="0"/>
    <s v="YES"/>
    <n v="0"/>
    <s v="109A-1-7"/>
    <s v="Public Water,Septic"/>
    <s v="SEPTIC"/>
    <s v="SEPTIC"/>
    <n v="0"/>
    <m/>
    <m/>
    <n v="1"/>
    <n v="1"/>
    <n v="3"/>
    <n v="1314"/>
    <n v="1"/>
    <m/>
    <m/>
    <m/>
    <m/>
    <m/>
    <m/>
    <m/>
    <m/>
    <m/>
    <m/>
    <n v="2"/>
    <n v="9.68"/>
    <n v="1"/>
    <s v="Rose Brook"/>
    <n v="41"/>
  </r>
  <r>
    <s v="110-1008"/>
    <m/>
    <x v="0"/>
    <s v="47 TIHONET RD"/>
    <n v="720"/>
    <s v="MAKEPEACE CO A D"/>
    <s v="R60"/>
    <s v="NONPRNECLD"/>
    <s v="110//1008//"/>
    <n v="1.36208"/>
    <n v="0"/>
    <n v="0"/>
    <n v="0"/>
    <n v="0"/>
    <m/>
    <n v="0"/>
    <n v="0"/>
    <n v="0"/>
    <s v="YES"/>
    <n v="0"/>
    <s v="110-1008"/>
    <m/>
    <m/>
    <m/>
    <n v="0"/>
    <m/>
    <m/>
    <n v="0"/>
    <n v="0"/>
    <n v="0"/>
    <n v="0"/>
    <n v="0"/>
    <m/>
    <m/>
    <m/>
    <m/>
    <m/>
    <m/>
    <m/>
    <m/>
    <m/>
    <m/>
    <n v="1"/>
    <n v="0"/>
    <n v="1"/>
    <s v="Parker Mills Pond"/>
    <n v="40"/>
  </r>
  <r>
    <s v="129-1000B"/>
    <m/>
    <x v="0"/>
    <s v="0 MAPLE SPRINGS RD"/>
    <n v="720"/>
    <s v="MAKEPEACE CO A D"/>
    <s v="R130"/>
    <s v="NONPRNECLD"/>
    <s v="129//1000/B/"/>
    <n v="6.8564400000000001"/>
    <n v="0"/>
    <n v="0"/>
    <n v="0"/>
    <n v="0"/>
    <m/>
    <n v="0"/>
    <n v="0"/>
    <n v="0"/>
    <s v="YES"/>
    <n v="0"/>
    <s v="129-1000B"/>
    <m/>
    <m/>
    <m/>
    <n v="0"/>
    <m/>
    <m/>
    <n v="0"/>
    <n v="0"/>
    <n v="0"/>
    <n v="0"/>
    <n v="0"/>
    <m/>
    <m/>
    <m/>
    <m/>
    <m/>
    <m/>
    <m/>
    <m/>
    <m/>
    <m/>
    <n v="1"/>
    <n v="0"/>
    <n v="1"/>
    <s v="Mill Pond"/>
    <n v="20"/>
  </r>
  <r>
    <s v="115-G15"/>
    <m/>
    <x v="0"/>
    <s v="21 WILLARD ST"/>
    <n v="101"/>
    <s v="VROOM CHARLES J"/>
    <s v="MR30"/>
    <s v="ONE FAMILY"/>
    <s v="115//G15//"/>
    <n v="0.26748"/>
    <n v="1"/>
    <n v="1"/>
    <n v="1"/>
    <n v="1"/>
    <s v="SEPTIC"/>
    <n v="0"/>
    <n v="1"/>
    <n v="11300"/>
    <s v="YES"/>
    <n v="11300"/>
    <s v="115-G15"/>
    <s v="Public Water,Septic"/>
    <s v="SEPTIC"/>
    <s v="SEPTIC"/>
    <n v="11300"/>
    <m/>
    <m/>
    <n v="1"/>
    <n v="1"/>
    <n v="3"/>
    <n v="1216"/>
    <n v="1"/>
    <m/>
    <m/>
    <m/>
    <m/>
    <m/>
    <m/>
    <m/>
    <m/>
    <m/>
    <m/>
    <n v="1"/>
    <n v="9.68"/>
    <n v="1"/>
    <s v="Bog Stream"/>
    <n v="35"/>
  </r>
  <r>
    <s v="109A-1-1"/>
    <m/>
    <x v="0"/>
    <s v="2 LOU AVE"/>
    <n v="390"/>
    <s v="MAKEPEACE CO A D"/>
    <s v="SC"/>
    <s v="DEVEL LAND  MDL-00"/>
    <s v="109/A1/1//"/>
    <n v="0.51295999999999997"/>
    <n v="1"/>
    <n v="0"/>
    <n v="1"/>
    <n v="0"/>
    <s v="SEPTIC"/>
    <n v="0"/>
    <n v="1"/>
    <n v="0"/>
    <s v="YES"/>
    <n v="0"/>
    <s v="109A-1-1"/>
    <s v="Public Water,Septic"/>
    <s v="SEPTIC"/>
    <m/>
    <n v="0"/>
    <m/>
    <m/>
    <n v="1"/>
    <n v="0"/>
    <n v="0"/>
    <n v="0"/>
    <n v="0"/>
    <s v="HOUSE REMOVED"/>
    <m/>
    <m/>
    <m/>
    <m/>
    <m/>
    <m/>
    <m/>
    <m/>
    <m/>
    <n v="1"/>
    <n v="9.68"/>
    <n v="1"/>
    <s v="Rose Brook"/>
    <n v="41"/>
  </r>
  <r>
    <s v="115-G14"/>
    <m/>
    <x v="0"/>
    <s v="23 WILLARD ST"/>
    <n v="101"/>
    <s v="BUTTERWORTH GARY E"/>
    <s v="MR30"/>
    <s v="ONE FAMILY"/>
    <s v="115//G14//"/>
    <n v="0.48380000000000001"/>
    <n v="1"/>
    <n v="1"/>
    <n v="1"/>
    <n v="1"/>
    <s v="SEPTIC"/>
    <n v="0"/>
    <n v="1"/>
    <n v="8000"/>
    <s v="YES"/>
    <n v="8000"/>
    <s v="115-G14"/>
    <s v="Public Water,Septic"/>
    <s v="SEPTIC"/>
    <s v="SEPTIC"/>
    <n v="8000"/>
    <m/>
    <m/>
    <n v="1"/>
    <n v="1"/>
    <n v="3"/>
    <n v="960"/>
    <n v="1"/>
    <m/>
    <m/>
    <m/>
    <m/>
    <m/>
    <m/>
    <m/>
    <m/>
    <m/>
    <m/>
    <n v="1"/>
    <n v="9.68"/>
    <n v="1"/>
    <s v="Bog Stream"/>
    <n v="35"/>
  </r>
  <r>
    <s v="84-1007"/>
    <m/>
    <x v="0"/>
    <s v="2485 CRAN HWY"/>
    <n v="132"/>
    <s v="SOUTHCOAST VENTURES INC"/>
    <s v="SC"/>
    <s v="RES ACLNUD  MDL-00"/>
    <s v="84//1007//"/>
    <n v="8.4169999999999995E-2"/>
    <n v="0"/>
    <n v="0"/>
    <n v="0"/>
    <n v="0"/>
    <m/>
    <n v="0"/>
    <n v="0"/>
    <n v="0"/>
    <s v="YES"/>
    <n v="0"/>
    <s v="84-1007"/>
    <s v="Public Water,Septic"/>
    <s v="SEPTIC"/>
    <m/>
    <n v="0"/>
    <m/>
    <m/>
    <n v="0"/>
    <n v="0"/>
    <n v="0"/>
    <n v="0"/>
    <n v="0"/>
    <m/>
    <m/>
    <m/>
    <m/>
    <m/>
    <m/>
    <m/>
    <m/>
    <m/>
    <m/>
    <n v="2"/>
    <n v="0"/>
    <n v="1"/>
    <s v="Rose Brook"/>
    <n v="41"/>
  </r>
  <r>
    <s v="129-1007"/>
    <m/>
    <x v="0"/>
    <s v="168 GLEN CHARLIE RD"/>
    <n v="101"/>
    <s v="STEFANSKI GERALD"/>
    <s v="R130"/>
    <s v="ONE FAMILY"/>
    <s v="129//1007//"/>
    <n v="2.2810299999999999"/>
    <n v="1"/>
    <n v="1"/>
    <n v="1"/>
    <n v="1"/>
    <s v="SEPTIC"/>
    <n v="0"/>
    <n v="1"/>
    <n v="1500"/>
    <s v="NO_W1"/>
    <n v="1500"/>
    <s v="129-1007"/>
    <s v="Public Water,Septic"/>
    <s v="SEPTIC"/>
    <s v="SEPTIC"/>
    <n v="1500"/>
    <m/>
    <m/>
    <n v="1"/>
    <n v="1"/>
    <n v="2"/>
    <n v="1522"/>
    <n v="1"/>
    <m/>
    <m/>
    <m/>
    <m/>
    <m/>
    <m/>
    <m/>
    <m/>
    <m/>
    <m/>
    <n v="2"/>
    <n v="4.6463999999999999"/>
    <n v="1"/>
    <s v="Mill Pond"/>
    <n v="20"/>
  </r>
  <r>
    <s v="129B-4-6"/>
    <m/>
    <x v="0"/>
    <s v="178 GLEN CHARLIE RD"/>
    <n v="132"/>
    <s v="GAGNON PAM"/>
    <s v="R130"/>
    <s v="RES ACLNUD  MDL-00"/>
    <s v="129/B4/6//"/>
    <n v="0.13236999999999999"/>
    <n v="0"/>
    <n v="0"/>
    <n v="0"/>
    <n v="0"/>
    <m/>
    <n v="0"/>
    <n v="0"/>
    <n v="0"/>
    <s v="YES"/>
    <n v="0"/>
    <s v="129B-4-6"/>
    <m/>
    <m/>
    <m/>
    <n v="0"/>
    <m/>
    <m/>
    <n v="0"/>
    <n v="0"/>
    <n v="0"/>
    <n v="0"/>
    <n v="0"/>
    <m/>
    <m/>
    <m/>
    <m/>
    <m/>
    <m/>
    <m/>
    <m/>
    <m/>
    <m/>
    <n v="1"/>
    <n v="0"/>
    <n v="1"/>
    <s v="Mill Pond"/>
    <n v="20"/>
  </r>
  <r>
    <s v="127-A1"/>
    <m/>
    <x v="0"/>
    <s v="205 GLEN CHARLIE RD REAR"/>
    <n v="720"/>
    <s v="ROUNSVILLE HAMMOND &amp;"/>
    <m/>
    <s v="NONPRNECLD"/>
    <s v="127//A1//"/>
    <n v="7.0894000000000004"/>
    <n v="0"/>
    <n v="0"/>
    <n v="0"/>
    <n v="0"/>
    <m/>
    <n v="0"/>
    <n v="0"/>
    <n v="0"/>
    <s v="YES"/>
    <n v="0"/>
    <s v="127-A1"/>
    <m/>
    <m/>
    <m/>
    <n v="0"/>
    <m/>
    <m/>
    <n v="0"/>
    <n v="0"/>
    <n v="0"/>
    <n v="0"/>
    <n v="0"/>
    <m/>
    <m/>
    <m/>
    <m/>
    <m/>
    <m/>
    <m/>
    <m/>
    <m/>
    <m/>
    <n v="1"/>
    <n v="0"/>
    <n v="1"/>
    <s v="Sandy Pond"/>
    <n v="37"/>
  </r>
  <r>
    <s v="129B-4-7"/>
    <m/>
    <x v="0"/>
    <s v="180 GLEN CHARLIE RD"/>
    <n v="132"/>
    <s v="DENTINO GEORGE"/>
    <s v="R130"/>
    <s v="RES ACLNUD  MDL-00"/>
    <s v="129/B4/7//"/>
    <n v="0.1361"/>
    <n v="0"/>
    <n v="0"/>
    <n v="0"/>
    <n v="0"/>
    <m/>
    <n v="0"/>
    <n v="0"/>
    <n v="0"/>
    <s v="YES"/>
    <n v="0"/>
    <s v="129B-4-7"/>
    <m/>
    <m/>
    <m/>
    <n v="0"/>
    <m/>
    <m/>
    <n v="0"/>
    <n v="0"/>
    <n v="0"/>
    <n v="0"/>
    <n v="0"/>
    <m/>
    <m/>
    <m/>
    <m/>
    <m/>
    <m/>
    <m/>
    <m/>
    <m/>
    <m/>
    <n v="1"/>
    <n v="0"/>
    <n v="1"/>
    <s v="Mill Pond"/>
    <n v="20"/>
  </r>
  <r>
    <s v="129B-4-12"/>
    <m/>
    <x v="0"/>
    <s v="182 GLEN CHARLIE RD"/>
    <n v="101"/>
    <s v="FERNANDES ALCIDO"/>
    <s v="R130"/>
    <s v="ONE FAMILY"/>
    <s v="129/B4/12//"/>
    <n v="0.14707000000000001"/>
    <n v="1"/>
    <n v="1"/>
    <n v="1"/>
    <n v="1"/>
    <s v="SEPTIC"/>
    <n v="0"/>
    <n v="1"/>
    <n v="6300"/>
    <s v="YES"/>
    <n v="6300"/>
    <s v="129B-4-12"/>
    <s v="Public Water,Gas,Septic"/>
    <s v="SEPTIC"/>
    <s v="SEPTIC"/>
    <n v="6300"/>
    <m/>
    <m/>
    <n v="1"/>
    <n v="1"/>
    <n v="2"/>
    <n v="480"/>
    <n v="1"/>
    <m/>
    <m/>
    <m/>
    <m/>
    <m/>
    <m/>
    <m/>
    <m/>
    <m/>
    <m/>
    <n v="1"/>
    <n v="4.6463999999999999"/>
    <n v="1"/>
    <s v="Mill Pond"/>
    <n v="20"/>
  </r>
  <r>
    <s v="129B-4-13"/>
    <m/>
    <x v="0"/>
    <s v="184 GLEN CHARLIE RD"/>
    <n v="101"/>
    <s v="AINSLEY EARLE D JR"/>
    <s v="R130"/>
    <s v="ONE FAMILY"/>
    <s v="129/B4/13//"/>
    <n v="0.12816"/>
    <n v="1"/>
    <n v="1"/>
    <n v="1"/>
    <n v="1"/>
    <s v="SEPTIC"/>
    <n v="0"/>
    <n v="1"/>
    <n v="6600"/>
    <s v="YES"/>
    <n v="6600"/>
    <s v="129B-4-13"/>
    <s v="Public Water,Septic"/>
    <s v="SEPTIC"/>
    <s v="SEPTIC"/>
    <n v="6600"/>
    <m/>
    <m/>
    <n v="1"/>
    <n v="1"/>
    <n v="2"/>
    <n v="1032"/>
    <n v="1"/>
    <m/>
    <m/>
    <m/>
    <m/>
    <m/>
    <m/>
    <m/>
    <m/>
    <m/>
    <m/>
    <n v="1"/>
    <n v="4.6463999999999999"/>
    <n v="1"/>
    <s v="Mill Pond"/>
    <n v="20"/>
  </r>
  <r>
    <s v="129-1000A"/>
    <m/>
    <x v="0"/>
    <s v="0 MAPLE SPRINGS RD"/>
    <n v="720"/>
    <s v="MAKEPEACE CO A D"/>
    <s v="R130"/>
    <s v="NONPRNECLD"/>
    <s v="129//1000/A/"/>
    <n v="1.76925"/>
    <n v="0"/>
    <n v="0"/>
    <n v="0"/>
    <n v="0"/>
    <m/>
    <n v="0"/>
    <n v="0"/>
    <n v="0"/>
    <s v="YES"/>
    <n v="0"/>
    <s v="129-1000A"/>
    <m/>
    <m/>
    <m/>
    <n v="0"/>
    <m/>
    <m/>
    <n v="0"/>
    <n v="0"/>
    <n v="0"/>
    <n v="0"/>
    <n v="0"/>
    <m/>
    <m/>
    <m/>
    <m/>
    <m/>
    <m/>
    <m/>
    <m/>
    <m/>
    <m/>
    <n v="1"/>
    <n v="0"/>
    <n v="1"/>
    <s v="Mill Pond"/>
    <n v="20"/>
  </r>
  <r>
    <s v="129B-4-15"/>
    <m/>
    <x v="0"/>
    <s v="188 GLEN CHARLIE RD"/>
    <n v="101"/>
    <s v="RUTHERFORD KENNETH L"/>
    <s v="R130"/>
    <s v="ONE FAMILY"/>
    <s v="129/B4/15//"/>
    <n v="8.4449999999999997E-2"/>
    <n v="1"/>
    <n v="1"/>
    <n v="1"/>
    <n v="1"/>
    <s v="SEPTIC"/>
    <n v="0"/>
    <n v="1"/>
    <n v="1700"/>
    <s v="YES"/>
    <n v="1700"/>
    <s v="129B-4-15"/>
    <s v="Public Water,Septic"/>
    <s v="SEPTIC"/>
    <s v="SEPTIC"/>
    <n v="1700"/>
    <m/>
    <m/>
    <n v="1"/>
    <n v="1"/>
    <n v="2"/>
    <n v="602"/>
    <n v="1"/>
    <m/>
    <m/>
    <m/>
    <m/>
    <m/>
    <m/>
    <m/>
    <m/>
    <m/>
    <m/>
    <n v="1"/>
    <n v="4.6463999999999999"/>
    <n v="1"/>
    <s v="Mill Pond"/>
    <n v="20"/>
  </r>
  <r>
    <s v="129B-4-17"/>
    <m/>
    <x v="0"/>
    <s v="190 GLEN CHARLIE RD"/>
    <n v="101"/>
    <s v="RAMANAUSKAS REMIGIJUS"/>
    <s v="R130"/>
    <s v="ONE FAMILY"/>
    <s v="129/B4/17//"/>
    <n v="0.14973"/>
    <n v="1"/>
    <n v="1"/>
    <n v="1"/>
    <n v="1"/>
    <s v="SEPTIC"/>
    <n v="0"/>
    <n v="1"/>
    <n v="0"/>
    <s v="NO_W1"/>
    <n v="0"/>
    <s v="129B-4-17"/>
    <s v="Public Water,Gas,Septic"/>
    <s v="SEPTIC"/>
    <s v="SEPTIC"/>
    <n v="0"/>
    <m/>
    <m/>
    <n v="1"/>
    <n v="1"/>
    <n v="2"/>
    <n v="1600"/>
    <n v="2"/>
    <m/>
    <m/>
    <m/>
    <m/>
    <m/>
    <m/>
    <m/>
    <m/>
    <m/>
    <m/>
    <n v="2"/>
    <n v="4.6463999999999999"/>
    <n v="1"/>
    <s v="Mill Pond"/>
    <n v="20"/>
  </r>
  <r>
    <s v="129B-4-14"/>
    <m/>
    <x v="0"/>
    <s v="186 GLEN CHARLIE RD"/>
    <n v="101"/>
    <s v="REPETTI JOSEPH M"/>
    <s v="R130"/>
    <s v="ONE FAMILY"/>
    <s v="129/B4/14//"/>
    <n v="0.15626999999999999"/>
    <n v="1"/>
    <n v="1"/>
    <n v="1"/>
    <n v="1"/>
    <s v="SEPTIC"/>
    <n v="0"/>
    <n v="1"/>
    <n v="4400"/>
    <s v="YES"/>
    <n v="4400"/>
    <s v="129B-4-14"/>
    <s v="Public Water,Septic"/>
    <s v="SEPTIC"/>
    <s v="SEPTIC"/>
    <n v="4400"/>
    <m/>
    <m/>
    <n v="1"/>
    <n v="1"/>
    <n v="3"/>
    <n v="1336"/>
    <n v="1.75"/>
    <m/>
    <m/>
    <m/>
    <m/>
    <m/>
    <m/>
    <m/>
    <m/>
    <m/>
    <m/>
    <n v="2"/>
    <n v="4.6463999999999999"/>
    <n v="1"/>
    <s v="Mill Pond"/>
    <n v="20"/>
  </r>
  <r>
    <s v="129B-4-18"/>
    <m/>
    <x v="0"/>
    <s v="192 GLEN CHARLIE RD"/>
    <n v="101"/>
    <s v="CUNNINGHAM WAYNE B"/>
    <s v="R130"/>
    <s v="ONE FAMILY"/>
    <s v="129/B4/18//"/>
    <n v="6.1990000000000003E-2"/>
    <n v="1"/>
    <n v="1"/>
    <n v="1"/>
    <n v="1"/>
    <s v="SEPTIC"/>
    <n v="0"/>
    <n v="1"/>
    <n v="1100"/>
    <s v="YES"/>
    <n v="1100"/>
    <s v="129B-4-18"/>
    <s v="Public Water,Gas,Septic"/>
    <s v="SEPTIC"/>
    <s v="SEPTIC"/>
    <n v="1100"/>
    <m/>
    <m/>
    <n v="1"/>
    <n v="1"/>
    <n v="1"/>
    <n v="416"/>
    <n v="1"/>
    <m/>
    <m/>
    <m/>
    <m/>
    <m/>
    <m/>
    <m/>
    <m/>
    <m/>
    <m/>
    <n v="1"/>
    <n v="4.6463999999999999"/>
    <n v="1"/>
    <s v="Mill Pond"/>
    <n v="20"/>
  </r>
  <r>
    <s v="129B-4-19"/>
    <m/>
    <x v="0"/>
    <s v="194 GLEN CHARLIE RD"/>
    <n v="101"/>
    <s v="BRUM ROBERT M"/>
    <s v="R130"/>
    <s v="ONE FAMILY"/>
    <s v="129/B4/19//"/>
    <n v="7.1660000000000001E-2"/>
    <n v="1"/>
    <n v="1"/>
    <n v="1"/>
    <n v="1"/>
    <s v="SEPTIC"/>
    <n v="0"/>
    <n v="1"/>
    <n v="900"/>
    <s v="YES"/>
    <n v="900"/>
    <s v="129B-4-19"/>
    <s v="Public Water,Septic"/>
    <s v="SEPTIC"/>
    <s v="SEPTIC"/>
    <n v="900"/>
    <m/>
    <m/>
    <n v="1"/>
    <n v="1"/>
    <n v="2"/>
    <n v="704"/>
    <n v="1"/>
    <m/>
    <m/>
    <m/>
    <m/>
    <m/>
    <m/>
    <m/>
    <m/>
    <m/>
    <m/>
    <n v="1"/>
    <n v="4.6463999999999999"/>
    <n v="1"/>
    <s v="Mill Pond"/>
    <n v="20"/>
  </r>
  <r>
    <s v="129B-4-1"/>
    <m/>
    <x v="0"/>
    <s v="174 GLEN CHARLIE RD"/>
    <n v="101"/>
    <s v="STEWART SANDRA L"/>
    <s v="R130"/>
    <s v="ONE FAMILY"/>
    <s v="129/B4/1//"/>
    <n v="0.22059000000000001"/>
    <n v="1"/>
    <n v="1"/>
    <n v="1"/>
    <n v="1"/>
    <s v="SEPTIC"/>
    <n v="0"/>
    <n v="1"/>
    <n v="6700"/>
    <s v="YES"/>
    <n v="6700"/>
    <s v="129B-4-1"/>
    <s v="Well,Gas,Septic"/>
    <s v="SEPTIC"/>
    <s v="SEPTIC"/>
    <n v="6700"/>
    <m/>
    <m/>
    <n v="1"/>
    <n v="1"/>
    <n v="2"/>
    <n v="840"/>
    <n v="2"/>
    <m/>
    <m/>
    <m/>
    <m/>
    <m/>
    <m/>
    <m/>
    <m/>
    <m/>
    <m/>
    <n v="1"/>
    <n v="4.6463999999999999"/>
    <n v="1"/>
    <s v="Mill Pond"/>
    <n v="20"/>
  </r>
  <r>
    <s v="109A-1-1024B"/>
    <m/>
    <x v="0"/>
    <s v="4 GARAGE ST"/>
    <n v="390"/>
    <s v="MAKEPEACE CO A D"/>
    <s v="SC"/>
    <s v="DEVEL LAND  MDL-00"/>
    <s v="109/A1/1024/B/"/>
    <n v="0.24088999999999999"/>
    <n v="1"/>
    <n v="0"/>
    <n v="1"/>
    <n v="0"/>
    <s v="SEPTIC"/>
    <n v="0"/>
    <n v="1"/>
    <n v="0"/>
    <s v="YES"/>
    <n v="0"/>
    <s v="109A-1-1024B"/>
    <s v="Public Water,Septic"/>
    <s v="SEPTIC"/>
    <m/>
    <n v="0"/>
    <m/>
    <m/>
    <n v="1"/>
    <n v="0"/>
    <n v="0"/>
    <n v="0"/>
    <n v="0"/>
    <s v="HOUSE REMOVED"/>
    <m/>
    <m/>
    <m/>
    <m/>
    <m/>
    <m/>
    <m/>
    <m/>
    <m/>
    <n v="1"/>
    <n v="9.68"/>
    <n v="1"/>
    <s v="Rose Brook"/>
    <n v="41"/>
  </r>
  <r>
    <s v="110-1036"/>
    <m/>
    <x v="0"/>
    <s v="22 CHARGE POND RD"/>
    <n v="903"/>
    <s v="TOWN OF WAREHAM"/>
    <s v="R60"/>
    <s v="MUNICIPAL  MDL-00"/>
    <s v="110//1036//"/>
    <n v="9.9668500000000009"/>
    <n v="0"/>
    <n v="0"/>
    <n v="0"/>
    <n v="0"/>
    <m/>
    <n v="0"/>
    <n v="0"/>
    <n v="0"/>
    <s v="YES"/>
    <n v="0"/>
    <s v="110-1036"/>
    <s v="Public Water,Septic"/>
    <s v="SEPTIC"/>
    <m/>
    <n v="0"/>
    <m/>
    <m/>
    <n v="0"/>
    <n v="0"/>
    <n v="0"/>
    <n v="0"/>
    <n v="0"/>
    <m/>
    <m/>
    <m/>
    <m/>
    <m/>
    <m/>
    <m/>
    <m/>
    <m/>
    <m/>
    <n v="1"/>
    <n v="0"/>
    <n v="1"/>
    <s v="Agawam River"/>
    <n v="42"/>
  </r>
  <r>
    <s v="110-1010"/>
    <m/>
    <x v="0"/>
    <s v="51 TIHONET RD"/>
    <n v="101"/>
    <s v="CABRAL ROBERT M"/>
    <s v="R60"/>
    <s v="ONE FAMILY"/>
    <s v="110//1010//"/>
    <n v="0.58955999999999997"/>
    <n v="1"/>
    <n v="1"/>
    <n v="1"/>
    <n v="1"/>
    <s v="SEPTIC"/>
    <n v="0"/>
    <n v="1"/>
    <n v="9500"/>
    <s v="YES"/>
    <n v="9500"/>
    <s v="110-1010"/>
    <s v="Public Water,Septic"/>
    <s v="SEPTIC"/>
    <s v="SEPTIC"/>
    <n v="9500"/>
    <m/>
    <m/>
    <n v="1"/>
    <n v="1"/>
    <n v="3"/>
    <n v="1356"/>
    <n v="1"/>
    <m/>
    <m/>
    <m/>
    <m/>
    <m/>
    <m/>
    <m/>
    <m/>
    <m/>
    <m/>
    <n v="1"/>
    <n v="4.84"/>
    <n v="1"/>
    <s v="Parker Mills Pond"/>
    <n v="40"/>
  </r>
  <r>
    <s v="129B-4-2"/>
    <m/>
    <x v="0"/>
    <s v="176 GLEN CHARLIE RD"/>
    <n v="101"/>
    <s v="DENTINO GEORGE R"/>
    <s v="R130"/>
    <s v="ONE FAMILY"/>
    <s v="129/B4/2//"/>
    <n v="0.21645"/>
    <n v="1"/>
    <n v="1"/>
    <n v="1"/>
    <n v="1"/>
    <s v="SEPTIC"/>
    <n v="0"/>
    <n v="0"/>
    <n v="0"/>
    <s v="NO_W1"/>
    <n v="0"/>
    <s v="129B-4-2"/>
    <s v="Septic"/>
    <s v="SEPTIC"/>
    <s v="SEPTIC"/>
    <n v="0"/>
    <m/>
    <m/>
    <n v="1"/>
    <n v="1"/>
    <n v="0"/>
    <n v="532"/>
    <n v="1"/>
    <m/>
    <m/>
    <m/>
    <m/>
    <m/>
    <m/>
    <m/>
    <m/>
    <m/>
    <m/>
    <n v="1"/>
    <n v="4.6463999999999999"/>
    <n v="1"/>
    <s v="Mill Pond"/>
    <n v="20"/>
  </r>
  <r>
    <s v="129B-4-20"/>
    <m/>
    <x v="0"/>
    <s v="196 GLEN CHARLIE RD"/>
    <n v="101"/>
    <s v="PRUNIER NORMAN"/>
    <s v="R13"/>
    <s v="ONE FAMILY"/>
    <s v="129/B4/20//"/>
    <n v="8.6629999999999999E-2"/>
    <n v="1"/>
    <n v="1"/>
    <n v="1"/>
    <n v="1"/>
    <s v="SEPTIC"/>
    <n v="0"/>
    <n v="1"/>
    <n v="4500"/>
    <s v="YES"/>
    <n v="4500"/>
    <s v="129B-4-20"/>
    <s v="Public Water,Septic"/>
    <s v="SEPTIC"/>
    <s v="SEPTIC"/>
    <n v="4500"/>
    <m/>
    <m/>
    <n v="1"/>
    <n v="1"/>
    <n v="1"/>
    <n v="512"/>
    <n v="1"/>
    <m/>
    <m/>
    <m/>
    <m/>
    <m/>
    <m/>
    <m/>
    <m/>
    <m/>
    <m/>
    <n v="1"/>
    <n v="4.6463999999999999"/>
    <n v="1"/>
    <s v="Mill Pond"/>
    <n v="20"/>
  </r>
  <r>
    <s v="129B-4-21"/>
    <m/>
    <x v="0"/>
    <s v="198 GLEN CHARLIE RD"/>
    <n v="101"/>
    <s v="GITTENS ROBERT P"/>
    <s v="R130"/>
    <s v="ONE FAMILY"/>
    <s v="129/B4/21//"/>
    <n v="0.11989"/>
    <n v="1"/>
    <n v="1"/>
    <n v="1"/>
    <n v="1"/>
    <s v="SEPTIC"/>
    <n v="0"/>
    <n v="0"/>
    <n v="0"/>
    <s v="YES"/>
    <n v="0"/>
    <s v="129B-4-21"/>
    <s v="Public Water,Septic"/>
    <s v="SEPTIC"/>
    <s v="SEPTIC"/>
    <n v="0"/>
    <m/>
    <m/>
    <n v="1"/>
    <n v="1"/>
    <n v="1"/>
    <n v="400"/>
    <n v="1"/>
    <m/>
    <m/>
    <m/>
    <m/>
    <m/>
    <m/>
    <m/>
    <m/>
    <m/>
    <m/>
    <n v="1"/>
    <n v="4.6463999999999999"/>
    <n v="1"/>
    <s v="Mill Pond"/>
    <n v="20"/>
  </r>
  <r>
    <s v="129B-4-3"/>
    <m/>
    <x v="0"/>
    <s v="1 GAUVIN ST"/>
    <n v="101"/>
    <s v="KELLY MEGAN M"/>
    <s v="R13"/>
    <s v="ONE FAMILY"/>
    <s v="129/B4/3//"/>
    <n v="0.22614000000000001"/>
    <n v="0"/>
    <n v="1"/>
    <n v="0"/>
    <n v="1"/>
    <m/>
    <n v="0"/>
    <n v="1"/>
    <n v="0"/>
    <s v="YES"/>
    <n v="0"/>
    <s v="129B-4-3"/>
    <s v="Well,Septic"/>
    <s v="SEPTIC"/>
    <s v="SEPTIC"/>
    <n v="0"/>
    <m/>
    <m/>
    <n v="0"/>
    <n v="1"/>
    <n v="1"/>
    <n v="480"/>
    <n v="1"/>
    <m/>
    <m/>
    <m/>
    <m/>
    <m/>
    <m/>
    <m/>
    <m/>
    <m/>
    <m/>
    <n v="1"/>
    <n v="0"/>
    <n v="1"/>
    <s v="Mill Pond"/>
    <n v="20"/>
  </r>
  <r>
    <s v="129B-4-8"/>
    <m/>
    <x v="0"/>
    <s v="2 GAUVIN ST"/>
    <n v="132"/>
    <s v="DENTINO GUY"/>
    <s v="R130"/>
    <s v="RES ACLNUD  MDL-00"/>
    <s v="129/B4/8//"/>
    <n v="0.12051000000000001"/>
    <n v="0"/>
    <n v="0"/>
    <n v="0"/>
    <n v="0"/>
    <m/>
    <n v="0"/>
    <n v="1"/>
    <n v="0"/>
    <s v="YES"/>
    <n v="0"/>
    <s v="129B-4-8"/>
    <m/>
    <m/>
    <m/>
    <n v="0"/>
    <m/>
    <m/>
    <n v="0"/>
    <n v="0"/>
    <n v="0"/>
    <n v="0"/>
    <n v="0"/>
    <m/>
    <m/>
    <m/>
    <m/>
    <m/>
    <m/>
    <m/>
    <m/>
    <m/>
    <m/>
    <n v="1"/>
    <n v="0"/>
    <n v="1"/>
    <s v="Mill Pond"/>
    <n v="20"/>
  </r>
  <r>
    <s v="109A-1-1024C"/>
    <m/>
    <x v="0"/>
    <s v="2486 CRAN HWY"/>
    <n v="130"/>
    <s v="MAKEPEACE CO A D"/>
    <s v="SC"/>
    <s v="RES ACLNDV  MDL-00"/>
    <s v="109/A1/1024/C/"/>
    <n v="0.14141000000000001"/>
    <n v="1"/>
    <n v="0"/>
    <n v="1"/>
    <n v="0"/>
    <s v="SEPTIC"/>
    <n v="0"/>
    <n v="1"/>
    <n v="0"/>
    <s v="YES"/>
    <n v="0"/>
    <s v="109A-1-1024C"/>
    <s v="Public Water,Septic"/>
    <s v="SEPTIC"/>
    <m/>
    <n v="0"/>
    <m/>
    <m/>
    <n v="1"/>
    <n v="0"/>
    <n v="0"/>
    <n v="0"/>
    <n v="0"/>
    <s v="HOUSE REMOVED"/>
    <m/>
    <m/>
    <m/>
    <m/>
    <m/>
    <m/>
    <m/>
    <m/>
    <m/>
    <n v="1"/>
    <n v="9.68"/>
    <n v="1"/>
    <s v="Rose Brook"/>
    <n v="41"/>
  </r>
  <r>
    <s v="129B-4-2"/>
    <m/>
    <x v="0"/>
    <s v="176 GLEN CHARLIE RD"/>
    <n v="101"/>
    <s v="DENTINO GEORGE R"/>
    <s v="R130"/>
    <s v="ONE FAMILY"/>
    <s v="129/B4/2//"/>
    <n v="0.20555999999999999"/>
    <n v="1"/>
    <n v="1"/>
    <n v="1"/>
    <n v="1"/>
    <s v="SEPTIC"/>
    <n v="0"/>
    <n v="0"/>
    <n v="0"/>
    <s v="NO_W1"/>
    <n v="0"/>
    <s v="129B-4-2"/>
    <s v="Septic"/>
    <s v="SEPTIC"/>
    <s v="SEPTIC"/>
    <n v="0"/>
    <m/>
    <m/>
    <n v="1"/>
    <n v="1"/>
    <n v="0"/>
    <n v="532"/>
    <n v="1"/>
    <m/>
    <m/>
    <m/>
    <m/>
    <m/>
    <m/>
    <m/>
    <m/>
    <m/>
    <m/>
    <n v="2"/>
    <n v="4.6463999999999999"/>
    <n v="1"/>
    <s v="Mill Pond"/>
    <n v="20"/>
  </r>
  <r>
    <s v="109A-1-5"/>
    <m/>
    <x v="0"/>
    <s v="6 LOU AVE"/>
    <n v="131"/>
    <s v="MAKEPEACE CO A D"/>
    <m/>
    <s v="RES ACLNPO  MDL-00"/>
    <s v="109/A1/5//"/>
    <n v="0.60729999999999995"/>
    <n v="0"/>
    <n v="0"/>
    <n v="0"/>
    <n v="0"/>
    <m/>
    <n v="0"/>
    <n v="0"/>
    <n v="0"/>
    <s v="YES"/>
    <n v="0"/>
    <s v="109A-1-5"/>
    <m/>
    <m/>
    <m/>
    <n v="0"/>
    <m/>
    <m/>
    <n v="0"/>
    <n v="0"/>
    <n v="0"/>
    <n v="0"/>
    <n v="0"/>
    <m/>
    <m/>
    <m/>
    <m/>
    <m/>
    <m/>
    <m/>
    <m/>
    <m/>
    <m/>
    <n v="3"/>
    <n v="0"/>
    <n v="1"/>
    <s v="Rose Brook"/>
    <n v="41"/>
  </r>
  <r>
    <s v="129B-4-22"/>
    <m/>
    <x v="0"/>
    <s v="200 GLEN CHARLIE RD"/>
    <n v="101"/>
    <s v="SUTTON ROBERT P"/>
    <s v="R130"/>
    <s v="ONE FAMILY"/>
    <s v="129/B4/22//"/>
    <n v="0.151"/>
    <n v="1"/>
    <n v="1"/>
    <n v="1"/>
    <n v="1"/>
    <s v="SEPTIC"/>
    <n v="0"/>
    <n v="1"/>
    <n v="2200"/>
    <s v="YES"/>
    <n v="2200"/>
    <s v="129B-4-22"/>
    <s v="Public Water,Gas,Septic"/>
    <s v="SEPTIC"/>
    <s v="SEPTIC"/>
    <n v="2200"/>
    <m/>
    <m/>
    <n v="1"/>
    <n v="1"/>
    <n v="1"/>
    <n v="400"/>
    <n v="1"/>
    <m/>
    <m/>
    <m/>
    <m/>
    <m/>
    <m/>
    <m/>
    <m/>
    <m/>
    <m/>
    <n v="1"/>
    <n v="4.6463999999999999"/>
    <n v="1"/>
    <s v="Mill Pond"/>
    <n v="20"/>
  </r>
  <r>
    <s v="109A-1-1023B"/>
    <m/>
    <x v="0"/>
    <s v="8 GARAGE ST"/>
    <n v="132"/>
    <s v="MAKEPEACE CO A D"/>
    <m/>
    <s v="RES ACLNUD  MDL-00"/>
    <s v="109/A1/1023/B/"/>
    <n v="2.6419999999999999E-2"/>
    <n v="0"/>
    <n v="0"/>
    <n v="0"/>
    <n v="0"/>
    <m/>
    <n v="0"/>
    <n v="0"/>
    <n v="0"/>
    <s v="YES"/>
    <n v="0"/>
    <s v="109A-1-1023B"/>
    <m/>
    <m/>
    <m/>
    <n v="0"/>
    <m/>
    <m/>
    <n v="0"/>
    <n v="0"/>
    <n v="0"/>
    <n v="0"/>
    <n v="0"/>
    <m/>
    <m/>
    <m/>
    <m/>
    <m/>
    <m/>
    <m/>
    <m/>
    <m/>
    <m/>
    <n v="1"/>
    <n v="0"/>
    <n v="1"/>
    <s v="Rose Brook"/>
    <n v="41"/>
  </r>
  <r>
    <s v="129B-4-23"/>
    <m/>
    <x v="0"/>
    <s v="202 GLEN CHARLIE RD"/>
    <n v="101"/>
    <s v="CAPUTO LOUIS F"/>
    <s v="R130"/>
    <s v="ONE FAMILY"/>
    <s v="129/B4/23//"/>
    <n v="0.16688"/>
    <n v="1"/>
    <n v="1"/>
    <n v="1"/>
    <n v="1"/>
    <s v="SEPTIC"/>
    <n v="0"/>
    <n v="1"/>
    <n v="700"/>
    <s v="YES"/>
    <n v="700"/>
    <s v="129B-4-23"/>
    <s v="Public Water,Septic"/>
    <s v="SEPTIC"/>
    <s v="SEPTIC"/>
    <n v="700"/>
    <m/>
    <m/>
    <n v="1"/>
    <n v="1"/>
    <n v="2"/>
    <n v="850"/>
    <n v="1"/>
    <m/>
    <m/>
    <m/>
    <m/>
    <m/>
    <m/>
    <m/>
    <m/>
    <m/>
    <m/>
    <n v="1"/>
    <n v="4.6463999999999999"/>
    <n v="1"/>
    <s v="Mill Pond"/>
    <n v="20"/>
  </r>
  <r>
    <s v="115-1013"/>
    <m/>
    <x v="0"/>
    <s v="0 MAPLE SPRGS RD  OFF"/>
    <n v="710"/>
    <s v="ASHLEY JAMES E"/>
    <m/>
    <s v="CRANBERRY  MDL-00"/>
    <s v="115//1013//"/>
    <n v="30.996269999999999"/>
    <n v="0"/>
    <n v="0"/>
    <n v="0"/>
    <n v="0"/>
    <m/>
    <n v="0"/>
    <n v="0"/>
    <n v="0"/>
    <s v="YES"/>
    <n v="0"/>
    <s v="115-1013"/>
    <m/>
    <m/>
    <m/>
    <n v="0"/>
    <m/>
    <m/>
    <n v="0"/>
    <n v="0"/>
    <n v="0"/>
    <n v="0"/>
    <n v="0"/>
    <m/>
    <m/>
    <m/>
    <m/>
    <m/>
    <m/>
    <m/>
    <m/>
    <m/>
    <m/>
    <n v="1"/>
    <n v="0"/>
    <n v="1"/>
    <s v="Mill Pond"/>
    <n v="20"/>
  </r>
  <r>
    <s v="129B-4-9"/>
    <m/>
    <x v="0"/>
    <s v="4 GAUVIN ST"/>
    <n v="132"/>
    <s v="DENTINO EMMA"/>
    <s v="R130"/>
    <s v="RES ACLNUD  MDL-00"/>
    <s v="129/B4/9//"/>
    <n v="0.14008999999999999"/>
    <n v="0"/>
    <n v="0"/>
    <n v="0"/>
    <n v="0"/>
    <m/>
    <n v="0"/>
    <n v="1"/>
    <n v="0"/>
    <s v="YES"/>
    <n v="0"/>
    <s v="129B-4-9"/>
    <m/>
    <m/>
    <m/>
    <n v="0"/>
    <m/>
    <m/>
    <n v="0"/>
    <n v="0"/>
    <n v="0"/>
    <n v="0"/>
    <n v="0"/>
    <m/>
    <m/>
    <m/>
    <m/>
    <m/>
    <m/>
    <m/>
    <m/>
    <m/>
    <m/>
    <n v="1"/>
    <n v="0"/>
    <n v="1"/>
    <s v="Mill Pond"/>
    <n v="20"/>
  </r>
  <r>
    <s v="129B-4-4"/>
    <m/>
    <x v="0"/>
    <s v="3 GAUVIN ST"/>
    <n v="101"/>
    <s v="GAUVIN ANDRE P"/>
    <s v="R130"/>
    <s v="ONE FAMILY"/>
    <s v="129/B4/4//"/>
    <n v="0.24564"/>
    <n v="1"/>
    <n v="1"/>
    <n v="1"/>
    <n v="1"/>
    <s v="SEPTIC"/>
    <n v="0"/>
    <n v="1"/>
    <n v="0"/>
    <s v="YES"/>
    <n v="0"/>
    <s v="129B-4-4"/>
    <s v="Public Water,Septic"/>
    <s v="SEPTIC"/>
    <s v="SEPTIC"/>
    <n v="0"/>
    <m/>
    <m/>
    <n v="1"/>
    <n v="1"/>
    <n v="2"/>
    <n v="1088"/>
    <n v="1"/>
    <m/>
    <m/>
    <m/>
    <m/>
    <m/>
    <m/>
    <m/>
    <m/>
    <m/>
    <m/>
    <n v="3"/>
    <n v="4.6463999999999999"/>
    <n v="1"/>
    <s v="Mill Pond"/>
    <n v="20"/>
  </r>
  <r>
    <s v="110-1011"/>
    <m/>
    <x v="0"/>
    <s v="53 TIHONET RD"/>
    <n v="101"/>
    <s v="GOMES FRANK J"/>
    <s v="R60"/>
    <s v="ONE FAMILY"/>
    <s v="110//1011//"/>
    <n v="0.46661999999999998"/>
    <n v="1"/>
    <n v="1"/>
    <n v="1"/>
    <n v="1"/>
    <s v="SEPTIC"/>
    <n v="0"/>
    <n v="1"/>
    <n v="13600"/>
    <s v="YES"/>
    <n v="13600"/>
    <s v="110-1011"/>
    <s v="Public Water,Septic"/>
    <s v="SEPTIC"/>
    <s v="SEPTIC"/>
    <n v="13600"/>
    <m/>
    <m/>
    <n v="1"/>
    <n v="1"/>
    <n v="3"/>
    <n v="1568"/>
    <n v="1"/>
    <m/>
    <m/>
    <m/>
    <m/>
    <m/>
    <m/>
    <m/>
    <m/>
    <m/>
    <m/>
    <n v="1"/>
    <n v="4.84"/>
    <n v="1"/>
    <s v="Parker Mills Pond"/>
    <n v="40"/>
  </r>
  <r>
    <s v="LAND_NOPARC"/>
    <m/>
    <x v="0"/>
    <m/>
    <n v="0"/>
    <m/>
    <m/>
    <m/>
    <m/>
    <n v="2.5100000000000001E-3"/>
    <n v="0"/>
    <n v="0"/>
    <n v="0"/>
    <n v="0"/>
    <m/>
    <n v="0"/>
    <n v="0"/>
    <n v="0"/>
    <s v="NO"/>
    <n v="0"/>
    <m/>
    <m/>
    <m/>
    <m/>
    <n v="0"/>
    <m/>
    <m/>
    <n v="0"/>
    <n v="0"/>
    <n v="0"/>
    <n v="0"/>
    <n v="0"/>
    <m/>
    <m/>
    <m/>
    <m/>
    <m/>
    <m/>
    <m/>
    <m/>
    <m/>
    <m/>
    <n v="0"/>
    <n v="0"/>
    <n v="1"/>
    <s v="Mill Pond"/>
    <n v="20"/>
  </r>
  <r>
    <s v="129B-4-24"/>
    <m/>
    <x v="0"/>
    <s v="204 GLEN CHARLIE RD"/>
    <n v="101"/>
    <s v="ANDERSON MARY M TRUSTEE OF"/>
    <s v="R130"/>
    <s v="ONE FAMILY"/>
    <s v="129/B4/24//"/>
    <n v="0.22352"/>
    <n v="1"/>
    <n v="1"/>
    <n v="1"/>
    <n v="1"/>
    <s v="SEPTIC"/>
    <n v="0"/>
    <n v="1"/>
    <n v="2700"/>
    <s v="YES"/>
    <n v="2700"/>
    <s v="129B-4-24"/>
    <s v="Public Water,Gas,Septic"/>
    <s v="SEPTIC"/>
    <s v="SEPTIC"/>
    <n v="2700"/>
    <m/>
    <m/>
    <n v="1"/>
    <n v="1"/>
    <n v="2"/>
    <n v="558"/>
    <n v="1"/>
    <m/>
    <m/>
    <m/>
    <m/>
    <m/>
    <m/>
    <m/>
    <m/>
    <m/>
    <m/>
    <n v="2"/>
    <n v="4.6463999999999999"/>
    <n v="1"/>
    <s v="Mill Pond"/>
    <n v="20"/>
  </r>
  <r>
    <s v="129B-4-25A"/>
    <m/>
    <x v="0"/>
    <s v="206 GLEN CHARLIE RD"/>
    <n v="101"/>
    <s v="NAGY AGNES"/>
    <s v="R130"/>
    <s v="ONE FAMILY"/>
    <s v="129/B4/25/A/"/>
    <n v="0.19186"/>
    <n v="1"/>
    <n v="1"/>
    <n v="1"/>
    <n v="1"/>
    <s v="SEPTIC"/>
    <n v="0"/>
    <n v="1"/>
    <n v="1300"/>
    <s v="YES"/>
    <n v="1300"/>
    <s v="129B-4-25A"/>
    <s v="Gas,Well,Septic"/>
    <s v="SEPTIC"/>
    <s v="SEPTIC"/>
    <n v="1300"/>
    <m/>
    <m/>
    <n v="1"/>
    <n v="1"/>
    <n v="3"/>
    <n v="1202"/>
    <n v="1"/>
    <m/>
    <m/>
    <m/>
    <m/>
    <m/>
    <m/>
    <m/>
    <m/>
    <m/>
    <m/>
    <n v="2"/>
    <n v="4.6463999999999999"/>
    <n v="1"/>
    <s v="Mill Pond"/>
    <n v="20"/>
  </r>
  <r>
    <s v="129B-4-2"/>
    <m/>
    <x v="0"/>
    <s v="176 GLEN CHARLIE RD"/>
    <n v="101"/>
    <s v="DENTINO GEORGE R"/>
    <s v="R130"/>
    <s v="ONE FAMILY"/>
    <s v="129/B4/2//"/>
    <n v="0.10716000000000001"/>
    <n v="0"/>
    <n v="1"/>
    <n v="0"/>
    <n v="1"/>
    <m/>
    <n v="0"/>
    <n v="0"/>
    <n v="0"/>
    <s v="NO_W1"/>
    <n v="0"/>
    <s v="129B-4-2"/>
    <s v="Septic"/>
    <s v="SEPTIC"/>
    <s v="SEPTIC"/>
    <n v="0"/>
    <m/>
    <m/>
    <n v="0"/>
    <n v="1"/>
    <n v="0"/>
    <n v="532"/>
    <n v="1"/>
    <m/>
    <m/>
    <m/>
    <m/>
    <m/>
    <m/>
    <m/>
    <m/>
    <m/>
    <m/>
    <n v="1"/>
    <n v="0"/>
    <n v="1"/>
    <s v="Mill Pond"/>
    <n v="20"/>
  </r>
  <r>
    <s v="109A-1-1024A"/>
    <m/>
    <x v="0"/>
    <s v="3 GARAGE ST"/>
    <n v="130"/>
    <s v="MAKEPEACE CO A D"/>
    <s v="SC"/>
    <s v="RES ACLNDV  MDL-00"/>
    <s v="109/A1/1024/A/"/>
    <n v="1.0237799999999999"/>
    <n v="1"/>
    <n v="0"/>
    <n v="1"/>
    <n v="0"/>
    <s v="SEPTIC"/>
    <n v="0"/>
    <n v="1"/>
    <n v="0"/>
    <s v="YES"/>
    <n v="0"/>
    <s v="109A-1-1024A"/>
    <s v="Public Water,Septic"/>
    <s v="SEPTIC"/>
    <m/>
    <n v="0"/>
    <m/>
    <m/>
    <n v="1"/>
    <n v="0"/>
    <n v="0"/>
    <n v="0"/>
    <n v="0"/>
    <s v="HOUSE REMOVED"/>
    <m/>
    <m/>
    <m/>
    <m/>
    <m/>
    <m/>
    <m/>
    <m/>
    <m/>
    <n v="1"/>
    <n v="9.68"/>
    <n v="1"/>
    <s v="Rose Brook"/>
    <n v="41"/>
  </r>
  <r>
    <s v="129B-4-A"/>
    <m/>
    <x v="0"/>
    <s v="208 GLEN CHARLIE RD"/>
    <n v="101"/>
    <s v="COSTA PETER J"/>
    <s v="R130"/>
    <s v="ONE FAMILY"/>
    <s v="129/B4//A/"/>
    <n v="0.21207000000000001"/>
    <n v="1"/>
    <n v="1"/>
    <n v="1"/>
    <n v="1"/>
    <s v="SEPTIC"/>
    <n v="0"/>
    <n v="1"/>
    <n v="12500"/>
    <s v="YES"/>
    <n v="12500"/>
    <s v="129B-4-A"/>
    <s v="Public Water,Gas,Septic"/>
    <s v="SEPTIC"/>
    <s v="SEPTIC"/>
    <n v="12500"/>
    <m/>
    <m/>
    <n v="1"/>
    <n v="1"/>
    <n v="2"/>
    <n v="944"/>
    <n v="1"/>
    <m/>
    <m/>
    <m/>
    <m/>
    <m/>
    <m/>
    <m/>
    <m/>
    <m/>
    <m/>
    <n v="1"/>
    <n v="4.6463999999999999"/>
    <n v="1"/>
    <s v="Mill Pond"/>
    <n v="20"/>
  </r>
  <r>
    <s v="129B-4-29"/>
    <m/>
    <x v="0"/>
    <s v="5 GAUVIN ST"/>
    <n v="101"/>
    <s v="HALEY JAMES A"/>
    <s v="R13"/>
    <s v="ONE FAMILY"/>
    <s v="129/B4/29//"/>
    <n v="0.15823000000000001"/>
    <n v="1"/>
    <n v="1"/>
    <n v="1"/>
    <n v="1"/>
    <s v="SEPTIC"/>
    <n v="0"/>
    <n v="1"/>
    <n v="500"/>
    <s v="YES"/>
    <n v="500"/>
    <s v="129B-4-29"/>
    <s v="Well,Septic"/>
    <s v="SEPTIC"/>
    <s v="SEPTIC"/>
    <n v="500"/>
    <m/>
    <m/>
    <n v="1"/>
    <n v="1"/>
    <n v="4"/>
    <n v="1006"/>
    <n v="1"/>
    <m/>
    <m/>
    <m/>
    <m/>
    <m/>
    <m/>
    <m/>
    <m/>
    <m/>
    <m/>
    <n v="1"/>
    <n v="4.6463999999999999"/>
    <n v="1"/>
    <s v="Mill Pond"/>
    <n v="20"/>
  </r>
  <r>
    <s v="126-17"/>
    <s v="FEE"/>
    <x v="0"/>
    <s v="0 MAPLE SPRINGS RD"/>
    <n v="720"/>
    <s v="MAKEPEACE CO A D"/>
    <s v="R130"/>
    <s v="NONPRNECL"/>
    <m/>
    <n v="0.42462"/>
    <n v="0"/>
    <n v="0"/>
    <n v="0"/>
    <n v="0"/>
    <m/>
    <n v="0"/>
    <n v="0"/>
    <n v="0"/>
    <m/>
    <n v="0"/>
    <m/>
    <m/>
    <m/>
    <m/>
    <n v="0"/>
    <m/>
    <m/>
    <n v="0"/>
    <n v="0"/>
    <n v="0"/>
    <n v="0"/>
    <n v="0"/>
    <m/>
    <m/>
    <m/>
    <m/>
    <m/>
    <m/>
    <m/>
    <m/>
    <m/>
    <m/>
    <n v="1"/>
    <n v="0"/>
    <n v="1"/>
    <s v="Mill Pond"/>
    <n v="20"/>
  </r>
  <r>
    <s v="129B-4-11"/>
    <m/>
    <x v="0"/>
    <s v="8 GAUVIN ST"/>
    <n v="101"/>
    <s v="SILVA MICHELLE"/>
    <s v="R130"/>
    <s v="ONE FAMILY"/>
    <s v="129/B4/11//"/>
    <n v="9.3880000000000005E-2"/>
    <n v="1"/>
    <n v="1"/>
    <n v="1"/>
    <n v="1"/>
    <s v="SEPTIC"/>
    <n v="0"/>
    <n v="1"/>
    <n v="2600"/>
    <s v="YES"/>
    <n v="2600"/>
    <s v="129B-4-11"/>
    <s v="Well,Septic"/>
    <s v="SEPTIC"/>
    <s v="SEPTIC"/>
    <n v="2600"/>
    <m/>
    <m/>
    <n v="1"/>
    <n v="1"/>
    <n v="2"/>
    <n v="808"/>
    <n v="1"/>
    <m/>
    <m/>
    <m/>
    <m/>
    <m/>
    <m/>
    <m/>
    <m/>
    <m/>
    <m/>
    <n v="0"/>
    <n v="4.6463999999999999"/>
    <n v="1"/>
    <s v="Mill Pond"/>
    <n v="20"/>
  </r>
  <r>
    <s v="115-LC6"/>
    <m/>
    <x v="0"/>
    <s v="0 MAPLE SPRGS RD  OFF"/>
    <n v="710"/>
    <s v="ASHLEY JAMES E"/>
    <m/>
    <s v="CRANBERRY  MDL-00"/>
    <s v="115//LC6//"/>
    <n v="2.10338"/>
    <n v="0"/>
    <n v="0"/>
    <n v="0"/>
    <n v="0"/>
    <m/>
    <n v="0"/>
    <n v="0"/>
    <n v="0"/>
    <s v="YES"/>
    <n v="0"/>
    <s v="115-LC6"/>
    <m/>
    <m/>
    <m/>
    <n v="0"/>
    <m/>
    <m/>
    <n v="0"/>
    <n v="0"/>
    <n v="0"/>
    <n v="0"/>
    <n v="0"/>
    <m/>
    <m/>
    <m/>
    <m/>
    <m/>
    <m/>
    <m/>
    <m/>
    <m/>
    <m/>
    <n v="1"/>
    <n v="0"/>
    <n v="1"/>
    <s v="Mill Pond"/>
    <n v="20"/>
  </r>
  <r>
    <s v="109A-1-1023A"/>
    <m/>
    <x v="0"/>
    <s v="5 GARAGE ST"/>
    <n v="130"/>
    <s v="MAKEPEACE CO A D"/>
    <s v="SC"/>
    <s v="RES ACLNDV  MDL-00"/>
    <s v="109/A1/1023/A/"/>
    <n v="1.35226"/>
    <n v="1"/>
    <n v="0"/>
    <n v="1"/>
    <n v="0"/>
    <s v="SEPTIC"/>
    <n v="0"/>
    <n v="1"/>
    <n v="0"/>
    <s v="YES"/>
    <n v="0"/>
    <s v="109A-1-1023A"/>
    <s v="Public Water,Septic"/>
    <s v="SEPTIC"/>
    <m/>
    <n v="0"/>
    <m/>
    <m/>
    <n v="1"/>
    <n v="0"/>
    <n v="2"/>
    <n v="1092"/>
    <n v="2"/>
    <s v="HOUSE REMOVED"/>
    <m/>
    <m/>
    <m/>
    <m/>
    <m/>
    <m/>
    <m/>
    <m/>
    <m/>
    <n v="1"/>
    <n v="9.68"/>
    <n v="1"/>
    <s v="Rose Brook"/>
    <n v="41"/>
  </r>
  <r>
    <s v="129B-4-27"/>
    <m/>
    <x v="0"/>
    <s v="10 GAUVIN ST"/>
    <n v="101"/>
    <s v="PURPURA AUGUSTINE J"/>
    <s v="R130"/>
    <s v="ONE FAMILY"/>
    <s v="129/B4/27//"/>
    <n v="0.13980999999999999"/>
    <n v="1"/>
    <n v="1"/>
    <n v="1"/>
    <n v="1"/>
    <s v="SEPTIC"/>
    <n v="0"/>
    <n v="1"/>
    <n v="4600"/>
    <s v="YES"/>
    <n v="4600"/>
    <s v="129B-4-27"/>
    <s v="Well,Septic"/>
    <s v="SEPTIC"/>
    <s v="SEPTIC"/>
    <n v="4600"/>
    <m/>
    <m/>
    <n v="1"/>
    <n v="1"/>
    <n v="2"/>
    <n v="814"/>
    <n v="1"/>
    <m/>
    <m/>
    <m/>
    <m/>
    <m/>
    <m/>
    <m/>
    <m/>
    <m/>
    <m/>
    <n v="0"/>
    <n v="4.6463999999999999"/>
    <n v="1"/>
    <s v="Mill Pond"/>
    <n v="20"/>
  </r>
  <r>
    <s v="129-1001"/>
    <m/>
    <x v="0"/>
    <s v="0 GLEN CHARLIE RD OFF"/>
    <n v="132"/>
    <s v="TUCY ENTERPRISES INC"/>
    <s v="R130"/>
    <s v="RES ACLNUD  MDL-00"/>
    <s v="129//1001//"/>
    <n v="113.11235000000001"/>
    <n v="0"/>
    <n v="0"/>
    <n v="0"/>
    <n v="0"/>
    <m/>
    <n v="0"/>
    <n v="0"/>
    <n v="0"/>
    <s v="YES"/>
    <n v="0"/>
    <s v="129-1001"/>
    <m/>
    <m/>
    <m/>
    <n v="0"/>
    <m/>
    <m/>
    <n v="0"/>
    <n v="0"/>
    <n v="0"/>
    <n v="0"/>
    <n v="0"/>
    <m/>
    <m/>
    <m/>
    <m/>
    <m/>
    <m/>
    <m/>
    <m/>
    <m/>
    <m/>
    <n v="1"/>
    <n v="0"/>
    <n v="1"/>
    <s v="Mill Pond"/>
    <n v="20"/>
  </r>
  <r>
    <s v="129B-4-28A"/>
    <m/>
    <x v="0"/>
    <s v="9 GAUVIN ST"/>
    <n v="101"/>
    <s v="SMITH DONALD C"/>
    <s v="R130"/>
    <s v="ONE FAMILY"/>
    <s v="129/B4/28/A/"/>
    <n v="0.18171000000000001"/>
    <n v="1"/>
    <n v="1"/>
    <n v="1"/>
    <n v="1"/>
    <s v="SEPTIC"/>
    <n v="0"/>
    <n v="1"/>
    <n v="1500"/>
    <s v="YES"/>
    <n v="1500"/>
    <s v="129B-4-28A"/>
    <s v="Well,Septic"/>
    <s v="SEPTIC"/>
    <s v="SEPTIC"/>
    <n v="1500"/>
    <m/>
    <m/>
    <n v="1"/>
    <n v="1"/>
    <n v="2"/>
    <n v="706"/>
    <n v="1"/>
    <m/>
    <m/>
    <m/>
    <m/>
    <m/>
    <m/>
    <m/>
    <m/>
    <m/>
    <m/>
    <n v="1"/>
    <n v="4.6463999999999999"/>
    <n v="1"/>
    <s v="Mill Pond"/>
    <n v="20"/>
  </r>
  <r>
    <s v="129B-4-28B"/>
    <m/>
    <x v="0"/>
    <s v="7 GAUVIN ST"/>
    <n v="101"/>
    <s v="CHOQUETTE GEORGE A"/>
    <s v="R130"/>
    <s v="ONE FAMILY"/>
    <s v="129/B4/28/B/"/>
    <n v="0.25428000000000001"/>
    <n v="1"/>
    <n v="1"/>
    <n v="1"/>
    <n v="1"/>
    <s v="SEPTIC"/>
    <n v="0"/>
    <n v="1"/>
    <n v="2900"/>
    <s v="YES"/>
    <n v="2900"/>
    <s v="129B-4-28B"/>
    <s v="Well,Septic"/>
    <s v="SEPTIC"/>
    <s v="SEPTIC"/>
    <n v="2900"/>
    <m/>
    <m/>
    <n v="1"/>
    <n v="1"/>
    <n v="1"/>
    <n v="828"/>
    <n v="1"/>
    <m/>
    <m/>
    <m/>
    <m/>
    <m/>
    <m/>
    <m/>
    <m/>
    <m/>
    <m/>
    <n v="1"/>
    <n v="4.6463999999999999"/>
    <n v="1"/>
    <s v="Mill Pond"/>
    <n v="20"/>
  </r>
  <r>
    <s v="129B-4-1004"/>
    <m/>
    <x v="0"/>
    <s v="0 GAUVIN ST"/>
    <n v="132"/>
    <s v="AGAPINE COMMUNITY ASSOC INC"/>
    <s v="R130"/>
    <s v="RES ACLNUD  MDL-00"/>
    <s v="129/B4/1004//"/>
    <n v="3.9309999999999998E-2"/>
    <n v="0"/>
    <n v="0"/>
    <n v="0"/>
    <n v="0"/>
    <m/>
    <n v="0"/>
    <n v="0"/>
    <n v="0"/>
    <s v="YES"/>
    <n v="0"/>
    <s v="129B-4-1004"/>
    <m/>
    <m/>
    <m/>
    <n v="0"/>
    <m/>
    <m/>
    <n v="0"/>
    <n v="0"/>
    <n v="0"/>
    <n v="0"/>
    <n v="0"/>
    <m/>
    <m/>
    <m/>
    <m/>
    <m/>
    <m/>
    <m/>
    <m/>
    <m/>
    <m/>
    <n v="0"/>
    <n v="0"/>
    <n v="1"/>
    <s v="Mill Pond"/>
    <n v="20"/>
  </r>
  <r>
    <s v="127-8A"/>
    <m/>
    <x v="0"/>
    <s v="91 MAPLE SPRINGS RD REAR"/>
    <n v="132"/>
    <s v="BINDAS LISA V"/>
    <s v="R130"/>
    <s v="RES ACLNUD  MDL-00"/>
    <s v="127//8/A/"/>
    <n v="2.9767299999999999"/>
    <n v="0"/>
    <n v="0"/>
    <n v="0"/>
    <n v="0"/>
    <m/>
    <n v="0"/>
    <n v="0"/>
    <n v="0"/>
    <s v="YES"/>
    <n v="0"/>
    <s v="127-8A"/>
    <m/>
    <m/>
    <m/>
    <n v="0"/>
    <m/>
    <m/>
    <n v="0"/>
    <n v="0"/>
    <n v="0"/>
    <n v="0"/>
    <n v="0"/>
    <m/>
    <m/>
    <m/>
    <m/>
    <m/>
    <m/>
    <m/>
    <m/>
    <m/>
    <m/>
    <n v="1"/>
    <n v="0"/>
    <n v="1"/>
    <s v="Mill Pond"/>
    <n v="20"/>
  </r>
  <r>
    <s v="126-8"/>
    <m/>
    <x v="0"/>
    <s v="91 MAPLE SPRINGS RD"/>
    <n v="101"/>
    <s v="BINDAS LISA V"/>
    <s v="R130"/>
    <s v="ONE FAMILY"/>
    <s v="126//8//"/>
    <n v="2.9672200000000002"/>
    <n v="1"/>
    <n v="1"/>
    <n v="1"/>
    <n v="1"/>
    <s v="SEPTIC"/>
    <n v="0"/>
    <n v="0"/>
    <n v="0"/>
    <s v="YES"/>
    <n v="0"/>
    <s v="126-8"/>
    <s v="Septic"/>
    <s v="SEPTIC"/>
    <s v="SEPTIC"/>
    <n v="0"/>
    <m/>
    <m/>
    <n v="1"/>
    <n v="1"/>
    <n v="4"/>
    <n v="3202"/>
    <n v="2"/>
    <m/>
    <m/>
    <m/>
    <m/>
    <m/>
    <m/>
    <m/>
    <m/>
    <m/>
    <m/>
    <n v="1"/>
    <n v="4.6463999999999999"/>
    <n v="1"/>
    <s v="Mill Pond"/>
    <n v="20"/>
  </r>
  <r>
    <s v="110-1068B"/>
    <m/>
    <x v="0"/>
    <s v="0 CRAN HWY OFF"/>
    <n v="330"/>
    <s v="ROBERTSON'S REALTY CORP"/>
    <s v="MR30"/>
    <s v="AUTO V S&amp;S  MDL-00"/>
    <s v="110//1068/B/"/>
    <n v="1.32636"/>
    <n v="0"/>
    <n v="0"/>
    <n v="0"/>
    <n v="0"/>
    <m/>
    <n v="0"/>
    <n v="0"/>
    <n v="0"/>
    <s v="YES"/>
    <n v="0"/>
    <s v="110-1068B"/>
    <m/>
    <m/>
    <m/>
    <n v="0"/>
    <m/>
    <m/>
    <n v="0"/>
    <n v="0"/>
    <n v="0"/>
    <n v="0"/>
    <n v="0"/>
    <m/>
    <m/>
    <m/>
    <m/>
    <m/>
    <m/>
    <m/>
    <m/>
    <m/>
    <m/>
    <n v="1"/>
    <n v="0"/>
    <n v="1"/>
    <s v="Bog Stream"/>
    <n v="35"/>
  </r>
  <r>
    <s v="110-1064"/>
    <m/>
    <x v="0"/>
    <s v="0 CHARGE POND RD"/>
    <n v="720"/>
    <s v="TWEEDY &amp; BARNES CO"/>
    <s v="MR30"/>
    <s v="NONPRNECLD"/>
    <s v="110//1064//"/>
    <n v="4.9020000000000001E-2"/>
    <n v="0"/>
    <n v="0"/>
    <n v="0"/>
    <n v="0"/>
    <m/>
    <n v="0"/>
    <n v="0"/>
    <n v="0"/>
    <s v="YES"/>
    <n v="0"/>
    <s v="110-1064"/>
    <s v="Public Water,Septic"/>
    <s v="SEPTIC"/>
    <m/>
    <n v="0"/>
    <m/>
    <m/>
    <n v="0"/>
    <n v="0"/>
    <n v="0"/>
    <n v="0"/>
    <n v="0"/>
    <m/>
    <m/>
    <m/>
    <m/>
    <m/>
    <m/>
    <m/>
    <m/>
    <m/>
    <m/>
    <n v="1"/>
    <n v="0"/>
    <n v="1"/>
    <s v="Agawam River"/>
    <n v="42"/>
  </r>
  <r>
    <s v="109A-1-1022"/>
    <m/>
    <x v="0"/>
    <s v="7 GARAGE ST"/>
    <n v="130"/>
    <s v="MAKEPEACE CO AD"/>
    <s v="SC"/>
    <s v="RES ACLNDV  MDL-00"/>
    <s v="109/A1/1022//"/>
    <n v="0.74299000000000004"/>
    <n v="0"/>
    <n v="0"/>
    <n v="0"/>
    <n v="0"/>
    <m/>
    <n v="0"/>
    <n v="0"/>
    <n v="0"/>
    <s v="YES"/>
    <n v="0"/>
    <s v="109A-1-1022"/>
    <m/>
    <m/>
    <m/>
    <n v="0"/>
    <m/>
    <m/>
    <n v="0"/>
    <n v="0"/>
    <n v="0"/>
    <n v="0"/>
    <n v="0"/>
    <m/>
    <m/>
    <m/>
    <m/>
    <m/>
    <m/>
    <m/>
    <m/>
    <m/>
    <m/>
    <n v="1"/>
    <n v="0"/>
    <n v="1"/>
    <s v="Rose Brook"/>
    <n v="41"/>
  </r>
  <r>
    <s v="109A-1-1021"/>
    <m/>
    <x v="0"/>
    <s v="9 GARAGE ST"/>
    <n v="130"/>
    <s v="MAKEPEACE CO AD"/>
    <s v="SC"/>
    <s v="RES ACLNDV  MDL-00"/>
    <s v="109/A1/1021//"/>
    <n v="0.69718000000000002"/>
    <n v="1"/>
    <n v="1"/>
    <n v="1"/>
    <n v="1"/>
    <s v="SEPTIC"/>
    <n v="0"/>
    <n v="1"/>
    <n v="2900"/>
    <s v="YES"/>
    <n v="2900"/>
    <s v="109A-1-1021"/>
    <s v="Public Water,Septic"/>
    <s v="SEPTIC"/>
    <s v="SEPTIC"/>
    <n v="2900"/>
    <m/>
    <m/>
    <n v="1"/>
    <n v="1"/>
    <n v="0"/>
    <n v="0"/>
    <n v="0"/>
    <m/>
    <m/>
    <m/>
    <m/>
    <m/>
    <m/>
    <m/>
    <m/>
    <m/>
    <m/>
    <n v="1"/>
    <n v="9.68"/>
    <n v="1"/>
    <s v="Rose Brook"/>
    <n v="41"/>
  </r>
  <r>
    <s v="110-1012"/>
    <m/>
    <x v="0"/>
    <s v="55 TIHONET RD"/>
    <n v="101"/>
    <s v="STEC JUNE E LIFE ESTATE"/>
    <s v="R60"/>
    <s v="ONE FAMILY"/>
    <s v="110//1012//"/>
    <n v="0.84962000000000004"/>
    <n v="1"/>
    <n v="1"/>
    <n v="1"/>
    <n v="1"/>
    <s v="SEPTIC"/>
    <n v="0"/>
    <n v="1"/>
    <n v="8700"/>
    <s v="YES"/>
    <n v="8700"/>
    <s v="110-1012"/>
    <s v="Public Water,Septic"/>
    <s v="SEPTIC"/>
    <s v="SEPTIC"/>
    <n v="8700"/>
    <m/>
    <m/>
    <n v="1"/>
    <n v="1"/>
    <n v="3"/>
    <n v="1092"/>
    <n v="1"/>
    <m/>
    <m/>
    <m/>
    <m/>
    <m/>
    <m/>
    <m/>
    <m/>
    <m/>
    <m/>
    <n v="0"/>
    <n v="4.84"/>
    <n v="1"/>
    <s v="Parker Mills Pond"/>
    <n v="40"/>
  </r>
  <r>
    <s v="109A-1-1020B"/>
    <m/>
    <x v="0"/>
    <s v="11 GARAGE ST"/>
    <n v="130"/>
    <s v="MAKEPEACE CO AD"/>
    <s v="SC"/>
    <s v="RES ACLNDV  MDL-00"/>
    <s v="109/A1/1020/B/"/>
    <n v="0.56930999999999998"/>
    <n v="1"/>
    <n v="1"/>
    <n v="1"/>
    <n v="1"/>
    <s v="SEPTIC"/>
    <n v="0"/>
    <n v="1"/>
    <n v="5300"/>
    <s v="YES"/>
    <n v="5300"/>
    <s v="109A-1-1020B"/>
    <s v="Public Water,Septic"/>
    <s v="SEPTIC"/>
    <s v="SEPTIC"/>
    <n v="5300"/>
    <m/>
    <m/>
    <n v="1"/>
    <n v="1"/>
    <n v="3"/>
    <n v="1067"/>
    <n v="1.75"/>
    <m/>
    <m/>
    <m/>
    <m/>
    <m/>
    <m/>
    <m/>
    <m/>
    <m/>
    <m/>
    <n v="1"/>
    <n v="9.68"/>
    <n v="1"/>
    <s v="Rose Brook"/>
    <n v="41"/>
  </r>
  <r>
    <s v="127-9A"/>
    <m/>
    <x v="0"/>
    <s v="93 MAPLE SPRINGS RD REAR"/>
    <n v="132"/>
    <s v="DALRYMPLE PHILLIP D"/>
    <s v="R130"/>
    <s v="RES ACLNUD  MDL-00"/>
    <s v="127//9/A/"/>
    <n v="1.1192800000000001"/>
    <n v="0"/>
    <n v="0"/>
    <n v="0"/>
    <n v="0"/>
    <m/>
    <n v="0"/>
    <n v="0"/>
    <n v="0"/>
    <s v="YES"/>
    <n v="0"/>
    <s v="127-9A"/>
    <m/>
    <m/>
    <m/>
    <n v="0"/>
    <m/>
    <m/>
    <n v="0"/>
    <n v="0"/>
    <n v="0"/>
    <n v="0"/>
    <n v="0"/>
    <m/>
    <m/>
    <m/>
    <m/>
    <m/>
    <m/>
    <m/>
    <m/>
    <m/>
    <m/>
    <n v="1"/>
    <n v="0"/>
    <n v="1"/>
    <s v="Mill Pond"/>
    <n v="20"/>
  </r>
  <r>
    <s v="126-9"/>
    <m/>
    <x v="0"/>
    <s v="93 MAPLE SPRINGS RD"/>
    <n v="101"/>
    <s v="DALRYMPLE PHILLIP D"/>
    <s v="R130"/>
    <s v="ONE FAMILY"/>
    <s v="126//9//"/>
    <n v="2.0824199999999999"/>
    <n v="1"/>
    <n v="1"/>
    <n v="1"/>
    <n v="1"/>
    <s v="SEPTIC"/>
    <n v="0"/>
    <n v="1"/>
    <n v="7400"/>
    <s v="YES"/>
    <n v="7400"/>
    <s v="126-9"/>
    <s v="Septic"/>
    <s v="SEPTIC"/>
    <s v="SEPTIC"/>
    <n v="7400"/>
    <m/>
    <m/>
    <n v="1"/>
    <n v="1"/>
    <n v="3"/>
    <n v="2596"/>
    <n v="2"/>
    <m/>
    <m/>
    <m/>
    <m/>
    <m/>
    <m/>
    <m/>
    <m/>
    <m/>
    <m/>
    <n v="1"/>
    <n v="4.6463999999999999"/>
    <n v="1"/>
    <s v="Mill Pond"/>
    <n v="20"/>
  </r>
  <r>
    <s v="109A-1-1020A"/>
    <m/>
    <x v="0"/>
    <s v="13 GARAGE ST"/>
    <n v="332"/>
    <s v="CAPE COD CHOPPERS"/>
    <s v="SC"/>
    <s v="SVC GAR/GAR M-95"/>
    <s v="109/A1/1020/A/"/>
    <n v="0.57027000000000005"/>
    <n v="1"/>
    <n v="1"/>
    <n v="1"/>
    <n v="1"/>
    <s v="SEPTIC"/>
    <n v="0"/>
    <n v="1"/>
    <n v="1100"/>
    <s v="YES"/>
    <n v="1100"/>
    <s v="109A-1-1020A"/>
    <s v="All Public"/>
    <s v="SEWER"/>
    <s v="SEPTIC"/>
    <n v="1100"/>
    <m/>
    <m/>
    <n v="1"/>
    <n v="1"/>
    <n v="0"/>
    <n v="2320"/>
    <n v="1"/>
    <m/>
    <m/>
    <m/>
    <m/>
    <m/>
    <m/>
    <m/>
    <m/>
    <m/>
    <m/>
    <n v="1"/>
    <n v="9.68"/>
    <n v="1"/>
    <s v="Rose Brook"/>
    <n v="41"/>
  </r>
  <r>
    <s v="110-1037"/>
    <m/>
    <x v="0"/>
    <s v="44 CHARGE POND RD"/>
    <n v="905"/>
    <s v="WAREHAM LITTLE LEAGUE INC"/>
    <s v="R60"/>
    <s v="CHAR ORG  MDL-00"/>
    <s v="110//1037//"/>
    <n v="9.8938500000000005"/>
    <n v="2"/>
    <n v="2"/>
    <n v="2"/>
    <n v="2"/>
    <s v="SEPTIC"/>
    <n v="0"/>
    <n v="1"/>
    <n v="172100"/>
    <s v="YES"/>
    <n v="172100"/>
    <s v="110-1037"/>
    <s v="Public Water,All Public,Septic"/>
    <s v="SEPTIC"/>
    <s v="SEPTIC"/>
    <n v="172100"/>
    <m/>
    <m/>
    <n v="2"/>
    <n v="2"/>
    <n v="0"/>
    <n v="0"/>
    <n v="0"/>
    <m/>
    <m/>
    <m/>
    <m/>
    <m/>
    <m/>
    <m/>
    <m/>
    <m/>
    <m/>
    <n v="2"/>
    <n v="19.36"/>
    <n v="1"/>
    <s v="Agawam River"/>
    <n v="42"/>
  </r>
  <r>
    <s v="109A-1-1019"/>
    <m/>
    <x v="0"/>
    <s v="15 GARAGE ST"/>
    <n v="130"/>
    <s v="MAKEPEACE CO A D"/>
    <s v="SC"/>
    <s v="RES ACLNDV  MDL-00"/>
    <s v="109/A1/1019//"/>
    <n v="0.59172000000000002"/>
    <n v="1"/>
    <n v="1"/>
    <n v="1"/>
    <n v="1"/>
    <s v="SEPTIC"/>
    <n v="0"/>
    <n v="1"/>
    <n v="4900"/>
    <s v="YES"/>
    <n v="4900"/>
    <s v="109A-1-1019"/>
    <s v="Public Water,Septic"/>
    <s v="SEPTIC"/>
    <s v="SEPTIC"/>
    <n v="4900"/>
    <m/>
    <m/>
    <n v="1"/>
    <n v="1"/>
    <n v="0"/>
    <n v="0"/>
    <n v="0"/>
    <m/>
    <m/>
    <m/>
    <m/>
    <m/>
    <m/>
    <m/>
    <m/>
    <m/>
    <m/>
    <n v="1"/>
    <n v="9.68"/>
    <n v="1"/>
    <s v="Rose Brook"/>
    <n v="41"/>
  </r>
  <r>
    <s v="UNK689"/>
    <s v="FEE"/>
    <x v="0"/>
    <s v="PLYMOUTH RD"/>
    <n v="0"/>
    <m/>
    <m/>
    <m/>
    <m/>
    <n v="79.882509999999996"/>
    <n v="1"/>
    <n v="1"/>
    <n v="1"/>
    <n v="1"/>
    <s v="SEPTIC"/>
    <n v="0"/>
    <n v="0"/>
    <n v="0"/>
    <s v="NO_W2"/>
    <n v="0"/>
    <m/>
    <m/>
    <m/>
    <s v="SEPTIC"/>
    <n v="0"/>
    <m/>
    <m/>
    <n v="1"/>
    <n v="1"/>
    <n v="0"/>
    <n v="0"/>
    <n v="0"/>
    <s v="Not in new Assr DB, Makepe?, old info"/>
    <m/>
    <m/>
    <m/>
    <m/>
    <m/>
    <m/>
    <m/>
    <m/>
    <m/>
    <n v="1"/>
    <n v="4.6463999999999999"/>
    <n v="1"/>
    <s v="Mill Pond"/>
    <n v="20"/>
  </r>
  <r>
    <s v="130-1006"/>
    <m/>
    <x v="0"/>
    <s v="173 GLEN CHARLIE RD"/>
    <n v="710"/>
    <s v="ROUNSVILLE HAMMOND &amp;"/>
    <s v="R130"/>
    <s v="CRANBERRY  MDL-00"/>
    <s v="130//1006//"/>
    <n v="27.559699999999999"/>
    <n v="0"/>
    <n v="0"/>
    <n v="0"/>
    <n v="0"/>
    <m/>
    <n v="0"/>
    <n v="0"/>
    <n v="0"/>
    <s v="YES"/>
    <n v="0"/>
    <s v="130-1006"/>
    <m/>
    <m/>
    <m/>
    <n v="0"/>
    <m/>
    <m/>
    <n v="0"/>
    <n v="0"/>
    <n v="0"/>
    <n v="0"/>
    <n v="0"/>
    <m/>
    <m/>
    <m/>
    <m/>
    <m/>
    <m/>
    <m/>
    <m/>
    <m/>
    <m/>
    <n v="2"/>
    <n v="0"/>
    <n v="1"/>
    <s v="Mill Pond"/>
    <n v="20"/>
  </r>
  <r>
    <s v="110-1042"/>
    <m/>
    <x v="0"/>
    <s v="52 CHARGE POND RD"/>
    <n v="903"/>
    <s v="TOWN OF WAREHAM"/>
    <s v="R60"/>
    <s v="MUNICIPAL  MDL-00"/>
    <s v="110//1042//"/>
    <n v="5.2440000000000001E-2"/>
    <n v="0"/>
    <n v="0"/>
    <n v="0"/>
    <n v="0"/>
    <m/>
    <n v="0"/>
    <n v="0"/>
    <n v="0"/>
    <s v="YES"/>
    <n v="0"/>
    <s v="110-1042"/>
    <s v="Public Water,Septic"/>
    <s v="SEPTIC"/>
    <m/>
    <n v="0"/>
    <m/>
    <m/>
    <n v="0"/>
    <n v="0"/>
    <n v="0"/>
    <n v="0"/>
    <n v="0"/>
    <m/>
    <m/>
    <m/>
    <m/>
    <m/>
    <m/>
    <m/>
    <m/>
    <m/>
    <m/>
    <n v="1"/>
    <n v="0"/>
    <n v="1"/>
    <s v="Agawam River"/>
    <n v="42"/>
  </r>
  <r>
    <s v="115-1010"/>
    <m/>
    <x v="0"/>
    <s v="0 ROUTE 25"/>
    <n v="132"/>
    <s v="FLETCHER DAVID"/>
    <s v="R130"/>
    <s v="RES ACLNUD  MDL-00"/>
    <s v="115//1010//"/>
    <n v="38.830390000000001"/>
    <n v="0"/>
    <n v="0"/>
    <n v="0"/>
    <n v="0"/>
    <m/>
    <n v="0"/>
    <n v="0"/>
    <n v="0"/>
    <s v="YES"/>
    <n v="0"/>
    <s v="115-1010"/>
    <m/>
    <m/>
    <m/>
    <n v="0"/>
    <m/>
    <m/>
    <n v="0"/>
    <n v="0"/>
    <n v="0"/>
    <n v="0"/>
    <n v="0"/>
    <m/>
    <m/>
    <m/>
    <m/>
    <m/>
    <m/>
    <m/>
    <m/>
    <m/>
    <m/>
    <n v="1"/>
    <n v="0"/>
    <n v="1"/>
    <s v="Agawam River"/>
    <n v="42"/>
  </r>
  <r>
    <s v="127-10A"/>
    <m/>
    <x v="0"/>
    <s v="95 MAPLE SPRINGS RD REAR"/>
    <n v="132"/>
    <s v="RING VANESSA M"/>
    <s v="R130"/>
    <s v="RES ACLNUD  MDL-00"/>
    <s v="127//10/A/"/>
    <n v="1.10619"/>
    <n v="0"/>
    <n v="0"/>
    <n v="0"/>
    <n v="0"/>
    <m/>
    <n v="0"/>
    <n v="0"/>
    <n v="0"/>
    <s v="YES"/>
    <n v="0"/>
    <s v="127-10A"/>
    <m/>
    <m/>
    <m/>
    <n v="0"/>
    <m/>
    <m/>
    <n v="0"/>
    <n v="0"/>
    <n v="0"/>
    <n v="0"/>
    <n v="0"/>
    <m/>
    <m/>
    <m/>
    <m/>
    <m/>
    <m/>
    <m/>
    <m/>
    <m/>
    <m/>
    <n v="1"/>
    <n v="0"/>
    <n v="1"/>
    <s v="Mill Pond"/>
    <n v="20"/>
  </r>
  <r>
    <s v="115-1014"/>
    <m/>
    <x v="0"/>
    <s v="0 PLYMOUTH RD  OFF"/>
    <n v="710"/>
    <s v="ASHLEY JAMES E"/>
    <s v="R130"/>
    <s v="CRANBERRY  MDL-00"/>
    <s v="115//1014//"/>
    <n v="239.60735"/>
    <n v="1"/>
    <n v="1"/>
    <n v="1"/>
    <n v="1"/>
    <s v="SEPTIC"/>
    <n v="0"/>
    <n v="0"/>
    <n v="0"/>
    <s v="YES"/>
    <n v="0"/>
    <s v="115-1014"/>
    <m/>
    <m/>
    <s v="SEPTIC"/>
    <n v="0"/>
    <m/>
    <m/>
    <n v="1"/>
    <n v="1"/>
    <n v="0"/>
    <n v="0"/>
    <n v="0"/>
    <m/>
    <m/>
    <m/>
    <m/>
    <m/>
    <m/>
    <m/>
    <m/>
    <m/>
    <m/>
    <n v="1"/>
    <n v="4.6463999999999999"/>
    <n v="1"/>
    <s v="Mill Pond"/>
    <n v="20"/>
  </r>
  <r>
    <s v="130-1005"/>
    <m/>
    <x v="0"/>
    <s v="210 GLEN CHARLIE RD"/>
    <n v="720"/>
    <s v="ROUNSVILLE HAMMOND &amp;"/>
    <s v="R130"/>
    <s v="NONPRNECLD"/>
    <s v="130//1005//"/>
    <n v="1.47505"/>
    <n v="0"/>
    <n v="0"/>
    <n v="0"/>
    <n v="0"/>
    <m/>
    <n v="0"/>
    <n v="0"/>
    <n v="0"/>
    <s v="YES"/>
    <n v="0"/>
    <s v="130-1005"/>
    <m/>
    <m/>
    <m/>
    <n v="0"/>
    <m/>
    <m/>
    <n v="0"/>
    <n v="0"/>
    <n v="0"/>
    <n v="0"/>
    <n v="0"/>
    <m/>
    <m/>
    <m/>
    <m/>
    <m/>
    <m/>
    <m/>
    <m/>
    <m/>
    <m/>
    <n v="1"/>
    <n v="0"/>
    <n v="1"/>
    <s v="Mill Pond"/>
    <n v="20"/>
  </r>
  <r>
    <s v="126-10"/>
    <m/>
    <x v="0"/>
    <s v="95 MAPLE SPRINGS RD"/>
    <n v="101"/>
    <s v="RING VANESSA M"/>
    <s v="R130"/>
    <s v="ONE FAMILY"/>
    <s v="126//10//"/>
    <n v="2.06602"/>
    <n v="0"/>
    <n v="1"/>
    <n v="0"/>
    <n v="1"/>
    <m/>
    <n v="0"/>
    <n v="1"/>
    <n v="800"/>
    <s v="YES"/>
    <n v="800"/>
    <s v="126-10"/>
    <s v=",Septic"/>
    <s v="SEWER"/>
    <s v="SEPTIC"/>
    <n v="800"/>
    <m/>
    <m/>
    <n v="0"/>
    <n v="1"/>
    <n v="3"/>
    <n v="2159"/>
    <n v="2"/>
    <m/>
    <m/>
    <m/>
    <m/>
    <m/>
    <m/>
    <m/>
    <m/>
    <m/>
    <m/>
    <n v="1"/>
    <n v="0"/>
    <n v="1"/>
    <s v="Mill Pond"/>
    <n v="20"/>
  </r>
  <r>
    <s v="109A-1-1018A"/>
    <m/>
    <x v="0"/>
    <s v="17 GARAGE ST"/>
    <n v="390"/>
    <s v="MAKEPEACE CO A D"/>
    <s v="SC"/>
    <s v="DEVEL LAND  MDL-00"/>
    <s v="109/A1/1018/A/"/>
    <n v="0.92962999999999996"/>
    <n v="1"/>
    <n v="1"/>
    <n v="1"/>
    <n v="1"/>
    <s v="SEPTIC"/>
    <n v="0"/>
    <n v="1"/>
    <n v="0"/>
    <s v="YES"/>
    <n v="0"/>
    <s v="109A-1-1018A"/>
    <s v="All Public"/>
    <s v="SEWER"/>
    <s v="SEPTIC"/>
    <n v="0"/>
    <m/>
    <m/>
    <n v="1"/>
    <n v="1"/>
    <n v="0"/>
    <n v="0"/>
    <n v="0"/>
    <m/>
    <m/>
    <m/>
    <m/>
    <m/>
    <m/>
    <m/>
    <m/>
    <m/>
    <m/>
    <n v="1"/>
    <n v="9.68"/>
    <n v="1"/>
    <s v="Rose Brook"/>
    <n v="41"/>
  </r>
  <r>
    <s v="UNK213"/>
    <s v="FEE"/>
    <x v="0"/>
    <s v="ROUTE 25"/>
    <n v="0"/>
    <m/>
    <m/>
    <m/>
    <m/>
    <n v="51.188270000000003"/>
    <n v="0"/>
    <n v="0"/>
    <n v="0"/>
    <n v="0"/>
    <m/>
    <n v="0"/>
    <n v="0"/>
    <n v="0"/>
    <s v="NO_W2"/>
    <n v="0"/>
    <m/>
    <m/>
    <m/>
    <m/>
    <n v="0"/>
    <m/>
    <m/>
    <n v="0"/>
    <n v="0"/>
    <n v="0"/>
    <n v="0"/>
    <n v="0"/>
    <s v="Not in new Assr DB, Makepe?, old info"/>
    <m/>
    <m/>
    <m/>
    <m/>
    <m/>
    <m/>
    <m/>
    <m/>
    <m/>
    <n v="1"/>
    <n v="0"/>
    <n v="1"/>
    <s v="Parker Mills Pond"/>
    <n v="40"/>
  </r>
  <r>
    <s v="127-11A"/>
    <m/>
    <x v="0"/>
    <s v="97 MAPLE SPRINGS RD REAR"/>
    <n v="132"/>
    <s v="PAROLA MICHAEL L"/>
    <s v="R130"/>
    <s v="RES ACLNUD  MDL-00"/>
    <s v="127//11/A/"/>
    <n v="0.71853"/>
    <n v="0"/>
    <n v="0"/>
    <n v="0"/>
    <n v="0"/>
    <m/>
    <n v="0"/>
    <n v="0"/>
    <n v="0"/>
    <s v="YES"/>
    <n v="0"/>
    <s v="127-11A"/>
    <m/>
    <m/>
    <m/>
    <n v="0"/>
    <m/>
    <m/>
    <n v="0"/>
    <n v="0"/>
    <n v="0"/>
    <n v="0"/>
    <n v="0"/>
    <m/>
    <m/>
    <m/>
    <m/>
    <m/>
    <m/>
    <m/>
    <m/>
    <m/>
    <m/>
    <n v="1"/>
    <n v="0"/>
    <n v="1"/>
    <s v="Mill Pond"/>
    <n v="20"/>
  </r>
  <r>
    <s v="115-1006"/>
    <m/>
    <x v="0"/>
    <s v="0 ROUTE 25"/>
    <n v="720"/>
    <s v="BAYSIDE AGRICULTURAL INC"/>
    <m/>
    <s v="NONPRNECLD"/>
    <s v="115//1006//"/>
    <n v="6.1724699999999997"/>
    <n v="0"/>
    <n v="0"/>
    <n v="0"/>
    <n v="0"/>
    <m/>
    <n v="0"/>
    <n v="0"/>
    <n v="0"/>
    <s v="YES"/>
    <n v="0"/>
    <s v="115-1006"/>
    <m/>
    <m/>
    <m/>
    <n v="0"/>
    <m/>
    <m/>
    <n v="0"/>
    <n v="0"/>
    <n v="0"/>
    <n v="0"/>
    <n v="0"/>
    <m/>
    <m/>
    <m/>
    <m/>
    <m/>
    <m/>
    <m/>
    <m/>
    <m/>
    <m/>
    <n v="1"/>
    <n v="0"/>
    <n v="1"/>
    <s v="Bog Stream"/>
    <n v="35"/>
  </r>
  <r>
    <s v="127-C"/>
    <m/>
    <x v="0"/>
    <s v="0 BATES BOG RD"/>
    <n v="131"/>
    <s v="BATES BOG ROAD LLC"/>
    <s v="R130"/>
    <s v="RES ACLNPO  MDL-00"/>
    <s v="127///C/"/>
    <n v="8.1331699999999998"/>
    <n v="0"/>
    <n v="0"/>
    <n v="0"/>
    <n v="0"/>
    <m/>
    <n v="0"/>
    <n v="0"/>
    <n v="0"/>
    <s v="YES"/>
    <n v="0"/>
    <s v="127-C"/>
    <m/>
    <m/>
    <m/>
    <n v="0"/>
    <m/>
    <m/>
    <n v="0"/>
    <n v="0"/>
    <n v="0"/>
    <n v="0"/>
    <n v="0"/>
    <m/>
    <m/>
    <m/>
    <m/>
    <m/>
    <m/>
    <m/>
    <m/>
    <m/>
    <m/>
    <n v="1"/>
    <n v="0"/>
    <n v="1"/>
    <s v="Sandy Pond"/>
    <n v="37"/>
  </r>
  <r>
    <s v="110-1043"/>
    <m/>
    <x v="0"/>
    <s v="0 CHARGE POND RD"/>
    <n v="903"/>
    <s v="TOWN OF WAREHAM"/>
    <s v="R60"/>
    <s v="MUNICIPAL  MDL-00"/>
    <s v="110//1043//"/>
    <n v="1.8150500000000001"/>
    <n v="0"/>
    <n v="0"/>
    <n v="0"/>
    <n v="0"/>
    <m/>
    <n v="0"/>
    <n v="0"/>
    <n v="0"/>
    <s v="YES"/>
    <n v="0"/>
    <s v="110-1043"/>
    <s v="Public Water,Septic"/>
    <s v="SEPTIC"/>
    <m/>
    <n v="0"/>
    <m/>
    <m/>
    <n v="0"/>
    <n v="0"/>
    <n v="0"/>
    <n v="0"/>
    <n v="0"/>
    <m/>
    <m/>
    <m/>
    <m/>
    <m/>
    <m/>
    <m/>
    <m/>
    <m/>
    <m/>
    <n v="1"/>
    <n v="0"/>
    <n v="1"/>
    <s v="Agawam River"/>
    <n v="42"/>
  </r>
  <r>
    <s v="126-11"/>
    <m/>
    <x v="0"/>
    <s v="97 MAPLE SPRINGS RD"/>
    <n v="101"/>
    <s v="PAROLA MICHAEL L"/>
    <s v="R130"/>
    <s v="ONE FAMILY"/>
    <s v="126//11//"/>
    <n v="2.2633399999999999"/>
    <n v="1"/>
    <n v="1"/>
    <n v="1"/>
    <n v="1"/>
    <s v="SEPTIC"/>
    <n v="0"/>
    <n v="1"/>
    <n v="26500"/>
    <s v="YES"/>
    <n v="26500"/>
    <s v="126-11"/>
    <s v="Septic"/>
    <s v="SEPTIC"/>
    <s v="SEPTIC"/>
    <n v="26500"/>
    <m/>
    <m/>
    <n v="1"/>
    <n v="1"/>
    <n v="3"/>
    <n v="2560"/>
    <n v="2"/>
    <m/>
    <m/>
    <m/>
    <m/>
    <m/>
    <m/>
    <m/>
    <m/>
    <m/>
    <m/>
    <n v="1"/>
    <n v="4.6463999999999999"/>
    <n v="1"/>
    <s v="Mill Pond"/>
    <n v="20"/>
  </r>
  <r>
    <s v="127-12A"/>
    <m/>
    <x v="0"/>
    <s v="99 MAPLE SPRINGS RD REAR"/>
    <n v="132"/>
    <s v="BALBONI HELEN E"/>
    <s v="R130"/>
    <s v="RES ACLNUD  MDL-00"/>
    <s v="127//12/A/"/>
    <n v="0.45345000000000002"/>
    <n v="0"/>
    <n v="0"/>
    <n v="0"/>
    <n v="0"/>
    <m/>
    <n v="0"/>
    <n v="0"/>
    <n v="0"/>
    <s v="YES"/>
    <n v="0"/>
    <s v="127-12A"/>
    <m/>
    <m/>
    <m/>
    <n v="0"/>
    <m/>
    <m/>
    <n v="0"/>
    <n v="0"/>
    <n v="0"/>
    <n v="0"/>
    <n v="0"/>
    <m/>
    <m/>
    <m/>
    <m/>
    <m/>
    <m/>
    <m/>
    <m/>
    <m/>
    <m/>
    <n v="1"/>
    <n v="0"/>
    <n v="1"/>
    <s v="Mill Pond"/>
    <n v="20"/>
  </r>
  <r>
    <s v="110-1038"/>
    <m/>
    <x v="0"/>
    <s v="0 CHARGE POND RD OFF"/>
    <n v="903"/>
    <s v="WAREHAM LITTLE LEAGUE INC"/>
    <s v="R60"/>
    <s v="MUNICIPAL  MDL-00"/>
    <s v="110//1038//"/>
    <n v="1.1888399999999999"/>
    <n v="0"/>
    <n v="0"/>
    <n v="0"/>
    <n v="0"/>
    <m/>
    <n v="0"/>
    <n v="0"/>
    <n v="0"/>
    <s v="YES"/>
    <n v="0"/>
    <s v="110-1038"/>
    <s v="Public Water,Septic"/>
    <s v="SEPTIC"/>
    <m/>
    <n v="0"/>
    <m/>
    <m/>
    <n v="0"/>
    <n v="0"/>
    <n v="0"/>
    <n v="0"/>
    <n v="0"/>
    <m/>
    <m/>
    <m/>
    <m/>
    <m/>
    <m/>
    <m/>
    <m/>
    <m/>
    <m/>
    <n v="1"/>
    <n v="0"/>
    <n v="1"/>
    <s v="Agawam River"/>
    <n v="42"/>
  </r>
  <r>
    <s v="UNK248"/>
    <s v="FEE"/>
    <x v="0"/>
    <s v="TIHONET RD"/>
    <n v="0"/>
    <m/>
    <m/>
    <m/>
    <m/>
    <n v="45.473610000000001"/>
    <n v="0"/>
    <n v="0"/>
    <n v="0"/>
    <n v="0"/>
    <m/>
    <n v="0"/>
    <n v="0"/>
    <n v="0"/>
    <s v="NO_W2"/>
    <n v="0"/>
    <m/>
    <m/>
    <m/>
    <m/>
    <n v="0"/>
    <m/>
    <m/>
    <n v="0"/>
    <n v="0"/>
    <n v="0"/>
    <n v="0"/>
    <n v="0"/>
    <s v="Not in new Assr DB, Makepe?, old info"/>
    <m/>
    <m/>
    <m/>
    <m/>
    <m/>
    <m/>
    <m/>
    <m/>
    <m/>
    <n v="2"/>
    <n v="0"/>
    <n v="1"/>
    <s v="Parker Mills Pond"/>
    <n v="40"/>
  </r>
  <r>
    <s v="110-1044"/>
    <m/>
    <x v="0"/>
    <s v="58 CHARGE POND RD"/>
    <n v="720"/>
    <s v="TWEEDY &amp; BARNES CO"/>
    <s v="R60"/>
    <s v="NONPRNECLD"/>
    <s v="110//1044//"/>
    <n v="2.59165"/>
    <n v="0"/>
    <n v="0"/>
    <n v="0"/>
    <n v="0"/>
    <m/>
    <n v="0"/>
    <n v="0"/>
    <n v="0"/>
    <s v="YES"/>
    <n v="0"/>
    <s v="110-1044"/>
    <s v="Public Water,Septic"/>
    <s v="SEPTIC"/>
    <m/>
    <n v="0"/>
    <m/>
    <m/>
    <n v="0"/>
    <n v="0"/>
    <n v="0"/>
    <n v="0"/>
    <n v="0"/>
    <m/>
    <m/>
    <m/>
    <m/>
    <m/>
    <m/>
    <m/>
    <m/>
    <m/>
    <m/>
    <n v="1"/>
    <n v="0"/>
    <n v="1"/>
    <s v="Agawam River"/>
    <n v="42"/>
  </r>
  <r>
    <s v="127-16A"/>
    <m/>
    <x v="0"/>
    <s v="0 MAPLE SPRINGS RD"/>
    <n v="132"/>
    <s v="MAKEPEACE CO A D"/>
    <s v="R130"/>
    <s v="RES ACLNUD  MDL-00"/>
    <s v="127//16/A/"/>
    <n v="2.8988999999999998"/>
    <n v="0"/>
    <n v="0"/>
    <n v="0"/>
    <n v="0"/>
    <m/>
    <n v="0"/>
    <n v="0"/>
    <n v="0"/>
    <s v="YES"/>
    <n v="0"/>
    <s v="127-16A"/>
    <m/>
    <m/>
    <m/>
    <n v="0"/>
    <m/>
    <m/>
    <n v="0"/>
    <n v="0"/>
    <n v="0"/>
    <n v="0"/>
    <n v="0"/>
    <m/>
    <m/>
    <m/>
    <m/>
    <m/>
    <m/>
    <m/>
    <m/>
    <m/>
    <m/>
    <n v="1"/>
    <n v="0"/>
    <n v="1"/>
    <s v="Mill Pond"/>
    <n v="20"/>
  </r>
  <r>
    <s v="UNK249"/>
    <s v="FEE"/>
    <x v="0"/>
    <s v="TIHONET RD"/>
    <n v="0"/>
    <m/>
    <m/>
    <m/>
    <m/>
    <n v="66.827650000000006"/>
    <n v="0"/>
    <n v="0"/>
    <n v="0"/>
    <n v="0"/>
    <m/>
    <n v="0"/>
    <n v="0"/>
    <n v="0"/>
    <s v="NO_W2"/>
    <n v="0"/>
    <m/>
    <m/>
    <m/>
    <m/>
    <n v="0"/>
    <m/>
    <m/>
    <n v="0"/>
    <n v="0"/>
    <n v="0"/>
    <n v="0"/>
    <n v="0"/>
    <s v="Not in new Assr DB, Makepe?, old info"/>
    <m/>
    <m/>
    <m/>
    <m/>
    <m/>
    <m/>
    <m/>
    <m/>
    <m/>
    <n v="2"/>
    <n v="0"/>
    <n v="1"/>
    <s v="Parker Mills Pond"/>
    <n v="40"/>
  </r>
  <r>
    <s v="115-1000"/>
    <m/>
    <x v="0"/>
    <s v="0 ROUTE 25"/>
    <n v="132"/>
    <s v="FLETCHER DAVID"/>
    <s v="R130"/>
    <s v="RES ACLNUD  MDL-00"/>
    <s v="115//1000//"/>
    <n v="19.951930000000001"/>
    <n v="0"/>
    <n v="0"/>
    <n v="0"/>
    <n v="0"/>
    <m/>
    <n v="0"/>
    <n v="0"/>
    <n v="0"/>
    <s v="YES"/>
    <n v="0"/>
    <s v="115-1000"/>
    <m/>
    <m/>
    <m/>
    <n v="0"/>
    <m/>
    <m/>
    <n v="0"/>
    <n v="0"/>
    <n v="0"/>
    <n v="0"/>
    <n v="0"/>
    <m/>
    <m/>
    <m/>
    <m/>
    <m/>
    <m/>
    <m/>
    <m/>
    <m/>
    <m/>
    <n v="1"/>
    <n v="0"/>
    <n v="1"/>
    <s v="Bog Stream"/>
    <n v="35"/>
  </r>
  <r>
    <s v="126-12"/>
    <m/>
    <x v="0"/>
    <s v="99 MAPLE SPRINGS RD"/>
    <n v="101"/>
    <s v="BALBONI HELEN E"/>
    <s v="R130"/>
    <s v="ONE FAMILY"/>
    <s v="126//12//"/>
    <n v="2.8250999999999999"/>
    <n v="0"/>
    <n v="1"/>
    <n v="0"/>
    <n v="1"/>
    <m/>
    <n v="0"/>
    <n v="1"/>
    <n v="10300"/>
    <s v="YES"/>
    <n v="10300"/>
    <s v="126-12"/>
    <s v=",Septic"/>
    <s v="SEWER"/>
    <s v="SEPTIC"/>
    <n v="10300"/>
    <m/>
    <m/>
    <n v="0"/>
    <n v="1"/>
    <n v="4"/>
    <n v="3007"/>
    <n v="2"/>
    <m/>
    <m/>
    <m/>
    <m/>
    <m/>
    <m/>
    <m/>
    <m/>
    <m/>
    <m/>
    <n v="1"/>
    <n v="0"/>
    <n v="1"/>
    <s v="Mill Pond"/>
    <n v="20"/>
  </r>
  <r>
    <s v="126-1003"/>
    <m/>
    <x v="0"/>
    <s v="31 PLYMOUTH RD"/>
    <n v="710"/>
    <s v="MAKEPEACE CO A D"/>
    <s v="R130"/>
    <s v="CRANBERRY  MDL-00"/>
    <s v="126//1003//"/>
    <n v="25.385999999999999"/>
    <n v="1"/>
    <n v="1"/>
    <n v="1"/>
    <n v="1"/>
    <s v="SEPTIC"/>
    <n v="0"/>
    <n v="0"/>
    <n v="0"/>
    <s v="YES"/>
    <n v="0"/>
    <s v="126-1003"/>
    <m/>
    <m/>
    <s v="SEPTIC"/>
    <n v="0"/>
    <m/>
    <m/>
    <n v="1"/>
    <n v="1"/>
    <n v="0"/>
    <n v="0"/>
    <n v="0"/>
    <m/>
    <m/>
    <m/>
    <m/>
    <m/>
    <m/>
    <m/>
    <m/>
    <m/>
    <m/>
    <n v="1"/>
    <n v="4.6463999999999999"/>
    <n v="1"/>
    <s v="Mill Pond"/>
    <n v="20"/>
  </r>
  <r>
    <s v="85-1003A1"/>
    <m/>
    <x v="0"/>
    <s v="2421 CRAN HWY"/>
    <n v="323"/>
    <s v="W/S WAREHAM PROPERTIES LLC"/>
    <s v="IND"/>
    <s v="PLAZA"/>
    <s v="85//1003/A1/"/>
    <n v="30.548590000000001"/>
    <n v="0"/>
    <n v="0"/>
    <n v="2"/>
    <n v="2"/>
    <s v="SEWER"/>
    <n v="6"/>
    <n v="23"/>
    <n v="1013900"/>
    <s v="YES"/>
    <n v="0"/>
    <s v="85-1003A1"/>
    <s v="All Public"/>
    <s v="SEWER"/>
    <s v="SEWER"/>
    <n v="44082.61"/>
    <m/>
    <m/>
    <n v="0"/>
    <n v="0"/>
    <n v="0"/>
    <n v="102027"/>
    <n v="1"/>
    <m/>
    <m/>
    <m/>
    <m/>
    <m/>
    <m/>
    <m/>
    <m/>
    <m/>
    <m/>
    <n v="1"/>
    <n v="0"/>
    <n v="1"/>
    <s v="Broad Marsh River"/>
    <n v="43"/>
  </r>
  <r>
    <s v="110-1039"/>
    <m/>
    <x v="0"/>
    <s v="0 CHARGE POND RD"/>
    <n v="720"/>
    <s v="TWEEDY &amp; BARNES CO"/>
    <s v="R60"/>
    <s v="NONPRNECLD"/>
    <s v="110//1039//"/>
    <n v="5.3707500000000001"/>
    <n v="0"/>
    <n v="0"/>
    <n v="0"/>
    <n v="0"/>
    <m/>
    <n v="0"/>
    <n v="0"/>
    <n v="0"/>
    <s v="YES"/>
    <n v="0"/>
    <s v="110-1039"/>
    <s v="Public Water,Septic"/>
    <s v="SEPTIC"/>
    <m/>
    <n v="0"/>
    <m/>
    <m/>
    <n v="0"/>
    <n v="0"/>
    <n v="0"/>
    <n v="0"/>
    <n v="0"/>
    <m/>
    <m/>
    <m/>
    <m/>
    <m/>
    <m/>
    <m/>
    <m/>
    <m/>
    <m/>
    <n v="1"/>
    <n v="0"/>
    <n v="1"/>
    <s v="Agawam River"/>
    <n v="42"/>
  </r>
  <r>
    <s v="113-1028"/>
    <m/>
    <x v="0"/>
    <s v="89 CHARGE POND RD"/>
    <n v="316"/>
    <s v="SURE-CRAN SERVICES INC"/>
    <s v="R130"/>
    <s v="COMM WHSE  MDL-94"/>
    <s v="113//1028//"/>
    <n v="6.9294099999999998"/>
    <n v="0"/>
    <n v="0"/>
    <n v="0"/>
    <n v="0"/>
    <m/>
    <n v="0"/>
    <n v="0"/>
    <n v="0"/>
    <s v="YES"/>
    <n v="0"/>
    <s v="113-1028"/>
    <m/>
    <m/>
    <m/>
    <n v="0"/>
    <m/>
    <m/>
    <n v="0"/>
    <n v="0"/>
    <n v="0"/>
    <n v="960"/>
    <n v="1"/>
    <m/>
    <m/>
    <m/>
    <m/>
    <m/>
    <m/>
    <m/>
    <m/>
    <m/>
    <m/>
    <n v="1"/>
    <n v="0"/>
    <n v="1"/>
    <s v="Bog Stream"/>
    <n v="35"/>
  </r>
  <r>
    <s v="113-1027"/>
    <m/>
    <x v="0"/>
    <s v="75 CHARGE POND RD"/>
    <n v="720"/>
    <s v="BAYSIDE AGRICULTURAL INC"/>
    <s v="R130"/>
    <s v="NONPRNECLD"/>
    <s v="113//1027//"/>
    <n v="1.0304"/>
    <n v="0"/>
    <n v="0"/>
    <n v="0"/>
    <n v="0"/>
    <m/>
    <n v="0"/>
    <n v="0"/>
    <n v="0"/>
    <s v="YES"/>
    <n v="0"/>
    <s v="113-1027"/>
    <m/>
    <m/>
    <m/>
    <n v="0"/>
    <m/>
    <m/>
    <n v="0"/>
    <n v="0"/>
    <n v="0"/>
    <n v="0"/>
    <n v="0"/>
    <m/>
    <m/>
    <m/>
    <m/>
    <m/>
    <m/>
    <m/>
    <m/>
    <m/>
    <m/>
    <n v="1"/>
    <n v="0"/>
    <n v="1"/>
    <s v="Bog Stream"/>
    <n v="35"/>
  </r>
  <r>
    <s v="127-B"/>
    <m/>
    <x v="0"/>
    <s v="0 BATES BOG RD"/>
    <n v="131"/>
    <s v="BATES BOG ROAD LLC"/>
    <s v="R130"/>
    <s v="RES ACLNPO  MDL-00"/>
    <s v="127///B/"/>
    <n v="3.74709"/>
    <n v="0"/>
    <n v="0"/>
    <n v="0"/>
    <n v="0"/>
    <m/>
    <n v="0"/>
    <n v="0"/>
    <n v="0"/>
    <s v="YES"/>
    <n v="0"/>
    <s v="127-B"/>
    <m/>
    <m/>
    <m/>
    <n v="0"/>
    <m/>
    <m/>
    <n v="0"/>
    <n v="0"/>
    <n v="0"/>
    <n v="0"/>
    <n v="0"/>
    <m/>
    <m/>
    <m/>
    <m/>
    <m/>
    <m/>
    <m/>
    <m/>
    <m/>
    <m/>
    <n v="1"/>
    <n v="0"/>
    <n v="1"/>
    <s v="Sandy Pond"/>
    <n v="37"/>
  </r>
  <r>
    <s v="115-1007"/>
    <m/>
    <x v="0"/>
    <s v="0 ROUTE 25  OFF"/>
    <n v="710"/>
    <s v="BAYSIDE AGRICULTURAL INC"/>
    <m/>
    <s v="CRANBERRY  MDL-00"/>
    <s v="115//1007//"/>
    <n v="7.0197599999999998"/>
    <n v="0"/>
    <n v="0"/>
    <n v="0"/>
    <n v="0"/>
    <m/>
    <n v="0"/>
    <n v="0"/>
    <n v="0"/>
    <s v="YES"/>
    <n v="0"/>
    <s v="115-1007"/>
    <m/>
    <m/>
    <m/>
    <n v="0"/>
    <m/>
    <m/>
    <n v="0"/>
    <n v="0"/>
    <n v="0"/>
    <n v="0"/>
    <n v="0"/>
    <m/>
    <m/>
    <m/>
    <m/>
    <m/>
    <m/>
    <m/>
    <m/>
    <m/>
    <m/>
    <n v="1"/>
    <n v="0"/>
    <n v="1"/>
    <s v="Bog Stream"/>
    <n v="35"/>
  </r>
  <r>
    <s v="130-1007"/>
    <m/>
    <x v="0"/>
    <s v="236 GLEN CHARLIE RD"/>
    <n v="101"/>
    <s v="BOURGEOIS DANIEL R"/>
    <s v="R130"/>
    <s v="ONE FAMILY"/>
    <s v="130//1007//"/>
    <n v="3.29426"/>
    <n v="1"/>
    <n v="1"/>
    <n v="1"/>
    <n v="1"/>
    <s v="SEPTIC"/>
    <n v="0"/>
    <n v="1"/>
    <n v="7800"/>
    <s v="YES"/>
    <n v="7800"/>
    <s v="130-1007"/>
    <s v="Public Water,Gas,Septic"/>
    <s v="SEPTIC"/>
    <s v="SEPTIC"/>
    <n v="7800"/>
    <m/>
    <m/>
    <n v="1"/>
    <n v="1"/>
    <n v="3"/>
    <n v="1962"/>
    <n v="1"/>
    <m/>
    <m/>
    <m/>
    <m/>
    <m/>
    <m/>
    <m/>
    <m/>
    <m/>
    <m/>
    <n v="1"/>
    <n v="4.6463999999999999"/>
    <n v="1"/>
    <s v="Mill Pond"/>
    <n v="20"/>
  </r>
  <r>
    <s v="127-1"/>
    <m/>
    <x v="0"/>
    <s v="207 GLEN CHARLIE RD"/>
    <n v="101"/>
    <s v="WILLIAMS THERESA A"/>
    <s v="R130"/>
    <s v="ONE FAMILY"/>
    <s v="127//1//"/>
    <n v="0.68735999999999997"/>
    <n v="1"/>
    <n v="1"/>
    <n v="1"/>
    <n v="1"/>
    <s v="SEPTIC"/>
    <n v="0"/>
    <n v="1"/>
    <n v="3100"/>
    <s v="YES"/>
    <n v="3100"/>
    <s v="127-1"/>
    <s v="Public Water,Gas,Septic"/>
    <s v="SEPTIC"/>
    <s v="SEPTIC"/>
    <n v="3100"/>
    <m/>
    <m/>
    <n v="1"/>
    <n v="1"/>
    <n v="3"/>
    <n v="1092"/>
    <n v="1"/>
    <m/>
    <m/>
    <m/>
    <m/>
    <m/>
    <m/>
    <m/>
    <m/>
    <m/>
    <m/>
    <n v="1"/>
    <n v="4.6463999999999999"/>
    <n v="1"/>
    <s v="Mill Pond"/>
    <n v="20"/>
  </r>
  <r>
    <s v="126-13"/>
    <m/>
    <x v="0"/>
    <s v="101 MAPLE SPRINGS RD"/>
    <n v="101"/>
    <s v="STURTEVANT TIMOTHY"/>
    <s v="R130"/>
    <s v="ONE FAMILY"/>
    <s v="126//13//"/>
    <n v="3.4865200000000001"/>
    <n v="1"/>
    <n v="1"/>
    <n v="1"/>
    <n v="1"/>
    <s v="SEPTIC"/>
    <n v="0"/>
    <n v="1"/>
    <n v="25300"/>
    <s v="YES"/>
    <n v="25300"/>
    <s v="126-13"/>
    <s v="Septic"/>
    <s v="SEPTIC"/>
    <s v="SEPTIC"/>
    <n v="25300"/>
    <m/>
    <m/>
    <n v="1"/>
    <n v="1"/>
    <n v="3"/>
    <n v="2604"/>
    <n v="2"/>
    <m/>
    <m/>
    <m/>
    <m/>
    <m/>
    <m/>
    <m/>
    <m/>
    <m/>
    <m/>
    <n v="1"/>
    <n v="4.6463999999999999"/>
    <n v="1"/>
    <s v="Mill Pond"/>
    <n v="20"/>
  </r>
  <r>
    <s v="113-1023"/>
    <m/>
    <x v="0"/>
    <s v="72 CHARGE POND RD"/>
    <n v="903"/>
    <s v="TOWN OF WAREHAM"/>
    <s v="R60"/>
    <s v="MUNICIPAL  MDL-00"/>
    <s v="113//1023//"/>
    <n v="0.39095999999999997"/>
    <n v="0"/>
    <n v="0"/>
    <n v="0"/>
    <n v="0"/>
    <m/>
    <n v="0"/>
    <n v="0"/>
    <n v="0"/>
    <s v="YES"/>
    <n v="0"/>
    <s v="113-1023"/>
    <m/>
    <m/>
    <m/>
    <n v="0"/>
    <m/>
    <m/>
    <n v="0"/>
    <n v="0"/>
    <n v="0"/>
    <n v="0"/>
    <n v="0"/>
    <m/>
    <m/>
    <m/>
    <m/>
    <m/>
    <m/>
    <m/>
    <m/>
    <m/>
    <m/>
    <n v="1"/>
    <n v="0"/>
    <n v="1"/>
    <s v="Bog Stream"/>
    <n v="35"/>
  </r>
  <r>
    <s v="126-16"/>
    <m/>
    <x v="0"/>
    <s v="0 MAPLE SPRINGS RD"/>
    <n v="720"/>
    <s v="MAKEPEACE CO A D"/>
    <s v="R130"/>
    <s v="NONPRNECLD"/>
    <s v="126//16//"/>
    <n v="23.057739999999999"/>
    <n v="0"/>
    <n v="0"/>
    <n v="0"/>
    <n v="0"/>
    <m/>
    <n v="0"/>
    <n v="0"/>
    <n v="0"/>
    <s v="YES"/>
    <n v="0"/>
    <s v="126-16"/>
    <m/>
    <m/>
    <m/>
    <n v="0"/>
    <m/>
    <m/>
    <n v="0"/>
    <n v="0"/>
    <n v="0"/>
    <n v="0"/>
    <n v="0"/>
    <m/>
    <m/>
    <m/>
    <m/>
    <m/>
    <m/>
    <m/>
    <m/>
    <m/>
    <m/>
    <n v="1"/>
    <n v="0"/>
    <n v="1"/>
    <s v="Mill Pond"/>
    <n v="20"/>
  </r>
  <r>
    <s v="127-208"/>
    <m/>
    <x v="0"/>
    <s v="246 GLEN CHARLIE RD"/>
    <n v="101"/>
    <s v="MAGALETTA SAVINO J"/>
    <s v="R130"/>
    <s v="ONE FAMILY"/>
    <s v="127//208//"/>
    <n v="1.88375"/>
    <n v="1"/>
    <n v="1"/>
    <n v="1"/>
    <n v="1"/>
    <s v="SEPTIC"/>
    <n v="0"/>
    <n v="1"/>
    <n v="9800"/>
    <s v="YES"/>
    <n v="9800"/>
    <s v="127-208"/>
    <s v="Public Water,Septic"/>
    <s v="SEPTIC"/>
    <s v="SEPTIC"/>
    <n v="9800"/>
    <m/>
    <m/>
    <n v="1"/>
    <n v="1"/>
    <n v="4"/>
    <n v="1536"/>
    <n v="2"/>
    <m/>
    <m/>
    <m/>
    <m/>
    <m/>
    <m/>
    <m/>
    <m/>
    <m/>
    <m/>
    <n v="2"/>
    <n v="4.6463999999999999"/>
    <n v="1"/>
    <s v="Mill Pond"/>
    <n v="20"/>
  </r>
  <r>
    <s v="127-2"/>
    <m/>
    <x v="0"/>
    <s v="211 GLEN CHARLIE RD"/>
    <n v="101"/>
    <s v="MILLER FORREST"/>
    <m/>
    <s v="ONE FAMILY"/>
    <s v="127//2//"/>
    <n v="0.62273999999999996"/>
    <n v="1"/>
    <n v="1"/>
    <n v="1"/>
    <n v="1"/>
    <s v="SEPTIC"/>
    <n v="0"/>
    <n v="1"/>
    <n v="16700"/>
    <s v="YES"/>
    <n v="16700"/>
    <s v="127-2"/>
    <s v="Public Water,Gas,Septic"/>
    <s v="SEPTIC"/>
    <s v="SEPTIC"/>
    <n v="16700"/>
    <m/>
    <m/>
    <n v="1"/>
    <n v="1"/>
    <n v="3"/>
    <n v="1591"/>
    <n v="1.75"/>
    <m/>
    <m/>
    <m/>
    <m/>
    <m/>
    <m/>
    <m/>
    <m/>
    <m/>
    <m/>
    <n v="1"/>
    <n v="4.6463999999999999"/>
    <n v="1"/>
    <s v="Mill Pond"/>
    <n v="20"/>
  </r>
  <r>
    <s v="127-210"/>
    <m/>
    <x v="0"/>
    <s v="250 GLEN CHARLIE RD"/>
    <n v="101"/>
    <s v="DOANE KEVIN"/>
    <s v="R130"/>
    <s v="ONE FAMILY"/>
    <s v="127//210//"/>
    <n v="0.91127999999999998"/>
    <n v="1"/>
    <n v="1"/>
    <n v="1"/>
    <n v="1"/>
    <s v="SEPTIC"/>
    <n v="0"/>
    <n v="1"/>
    <n v="21100"/>
    <s v="YES"/>
    <n v="21100"/>
    <s v="127-210"/>
    <s v="Public Water,Septic"/>
    <s v="SEPTIC"/>
    <s v="SEPTIC"/>
    <n v="21100"/>
    <m/>
    <m/>
    <n v="1"/>
    <n v="1"/>
    <n v="4"/>
    <n v="2000"/>
    <n v="2"/>
    <m/>
    <m/>
    <m/>
    <m/>
    <m/>
    <m/>
    <m/>
    <m/>
    <m/>
    <m/>
    <n v="1"/>
    <n v="4.6463999999999999"/>
    <n v="1"/>
    <s v="Mill Pond"/>
    <n v="20"/>
  </r>
  <r>
    <s v="110-1040"/>
    <m/>
    <x v="0"/>
    <s v="0 CHARGE POND RD OFF"/>
    <n v="720"/>
    <s v="MAKEPEACE CO A D"/>
    <s v="R60"/>
    <s v="NONPRNECLD"/>
    <s v="110//1040//"/>
    <n v="2.9659999999999999E-2"/>
    <n v="0"/>
    <n v="0"/>
    <n v="0"/>
    <n v="0"/>
    <m/>
    <n v="0"/>
    <n v="0"/>
    <n v="0"/>
    <s v="YES"/>
    <n v="0"/>
    <s v="110-1040"/>
    <s v="Public Water,Septic"/>
    <s v="SEPTIC"/>
    <m/>
    <n v="0"/>
    <m/>
    <m/>
    <n v="0"/>
    <n v="0"/>
    <n v="0"/>
    <n v="0"/>
    <n v="0"/>
    <m/>
    <m/>
    <m/>
    <m/>
    <m/>
    <m/>
    <m/>
    <m/>
    <m/>
    <m/>
    <n v="1"/>
    <n v="0"/>
    <n v="1"/>
    <s v="Parker Mills Pond"/>
    <n v="40"/>
  </r>
  <r>
    <s v="113-1024"/>
    <m/>
    <x v="0"/>
    <s v="0 ROUTE 25"/>
    <n v="720"/>
    <s v="TWEEDY &amp; BARNES CO"/>
    <s v="R60"/>
    <s v="NONPRNECLD"/>
    <s v="113//1024//"/>
    <n v="7.4822100000000002"/>
    <n v="0"/>
    <n v="0"/>
    <n v="0"/>
    <n v="0"/>
    <m/>
    <n v="0"/>
    <n v="0"/>
    <n v="0"/>
    <s v="YES"/>
    <n v="0"/>
    <s v="113-1024"/>
    <m/>
    <m/>
    <m/>
    <n v="0"/>
    <m/>
    <m/>
    <n v="0"/>
    <n v="0"/>
    <n v="0"/>
    <n v="0"/>
    <n v="0"/>
    <m/>
    <m/>
    <m/>
    <m/>
    <m/>
    <m/>
    <m/>
    <m/>
    <m/>
    <m/>
    <n v="1"/>
    <n v="0"/>
    <n v="1"/>
    <s v="Bog Stream"/>
    <n v="35"/>
  </r>
  <r>
    <s v="127-R211"/>
    <m/>
    <x v="0"/>
    <s v="252 GLEN CHARLIE RD"/>
    <n v="101"/>
    <s v="HAVEN KENT O"/>
    <s v="R130"/>
    <s v="ONE FAMILY"/>
    <s v="127//R211//"/>
    <n v="0.69479999999999997"/>
    <n v="1"/>
    <n v="1"/>
    <n v="1"/>
    <n v="1"/>
    <s v="SEPTIC"/>
    <n v="0"/>
    <n v="1"/>
    <n v="4700"/>
    <s v="YES"/>
    <n v="4700"/>
    <s v="127-R211"/>
    <s v="Public Water,Gas,Septic"/>
    <s v="SEPTIC"/>
    <s v="SEPTIC"/>
    <n v="4700"/>
    <m/>
    <m/>
    <n v="1"/>
    <n v="1"/>
    <n v="3"/>
    <n v="912"/>
    <n v="1"/>
    <m/>
    <m/>
    <m/>
    <m/>
    <m/>
    <m/>
    <m/>
    <m/>
    <m/>
    <m/>
    <n v="1"/>
    <n v="4.6463999999999999"/>
    <n v="1"/>
    <s v="Mill Pond"/>
    <n v="20"/>
  </r>
  <r>
    <s v="85-1008B"/>
    <m/>
    <x v="0"/>
    <s v="1 RECOVERY RD"/>
    <n v="340"/>
    <s v="H J PROPERTIES LLC"/>
    <s v="SC"/>
    <s v="OFFICE BLD  MDL-94"/>
    <s v="85//1008/B/"/>
    <n v="1.85242"/>
    <n v="0"/>
    <n v="0"/>
    <n v="1"/>
    <n v="1"/>
    <s v="SEWER"/>
    <n v="1"/>
    <n v="1"/>
    <n v="17600"/>
    <s v="YES"/>
    <n v="0"/>
    <s v="85-1008B"/>
    <s v="All Public"/>
    <s v="SEWER"/>
    <s v="SEWER"/>
    <n v="17600"/>
    <m/>
    <m/>
    <n v="0"/>
    <n v="0"/>
    <n v="0"/>
    <n v="11081"/>
    <n v="1"/>
    <m/>
    <m/>
    <m/>
    <m/>
    <m/>
    <m/>
    <m/>
    <m/>
    <m/>
    <m/>
    <n v="1"/>
    <n v="0"/>
    <n v="1"/>
    <s v="Broad Marsh River"/>
    <n v="43"/>
  </r>
  <r>
    <s v="127-A"/>
    <m/>
    <x v="0"/>
    <s v="0 BATES BOG RD"/>
    <n v="131"/>
    <s v="BATES BOG ROAD LLC"/>
    <s v="R130"/>
    <s v="RES ACLNPO  MDL-00"/>
    <s v="127///A/"/>
    <n v="3.5087999999999999"/>
    <n v="0"/>
    <n v="0"/>
    <n v="0"/>
    <n v="0"/>
    <m/>
    <n v="0"/>
    <n v="0"/>
    <n v="0"/>
    <s v="YES"/>
    <n v="0"/>
    <s v="127-A"/>
    <m/>
    <m/>
    <m/>
    <n v="0"/>
    <m/>
    <m/>
    <n v="0"/>
    <n v="0"/>
    <n v="0"/>
    <n v="0"/>
    <n v="0"/>
    <m/>
    <m/>
    <m/>
    <m/>
    <m/>
    <m/>
    <m/>
    <m/>
    <m/>
    <m/>
    <n v="1"/>
    <n v="0"/>
    <n v="1"/>
    <s v="Mill Pond"/>
    <n v="20"/>
  </r>
  <r>
    <s v="127-R212"/>
    <m/>
    <x v="0"/>
    <s v="254 GLEN CHARLIE RD"/>
    <n v="104"/>
    <s v="HAVEN KENT A"/>
    <s v="R130"/>
    <s v="TWO FAMILY"/>
    <s v="127//R212//"/>
    <n v="0.97494999999999998"/>
    <n v="1"/>
    <n v="1"/>
    <n v="1"/>
    <n v="1"/>
    <s v="SEPTIC"/>
    <n v="0"/>
    <n v="1"/>
    <n v="21700"/>
    <s v="YES"/>
    <n v="21700"/>
    <s v="127-R212"/>
    <s v="Public Water,Septic"/>
    <s v="SEPTIC"/>
    <s v="SEPTIC"/>
    <n v="21700"/>
    <m/>
    <m/>
    <n v="2"/>
    <n v="2"/>
    <n v="4"/>
    <n v="2580"/>
    <n v="1"/>
    <m/>
    <m/>
    <m/>
    <m/>
    <m/>
    <m/>
    <m/>
    <m/>
    <m/>
    <m/>
    <n v="1"/>
    <n v="9.2927999999999997"/>
    <n v="1"/>
    <s v="Mill Pond"/>
    <n v="20"/>
  </r>
  <r>
    <s v="127-3"/>
    <m/>
    <x v="0"/>
    <s v="213 GLEN CHARLIE RD"/>
    <n v="132"/>
    <s v="MILLER FORREST"/>
    <s v="R130"/>
    <s v="RES ACLNUD  MDL-00"/>
    <s v="127//3//"/>
    <n v="0.68083000000000005"/>
    <n v="0"/>
    <n v="0"/>
    <n v="0"/>
    <n v="0"/>
    <m/>
    <n v="0"/>
    <n v="0"/>
    <n v="0"/>
    <s v="YES"/>
    <n v="0"/>
    <s v="127-3"/>
    <m/>
    <m/>
    <m/>
    <n v="0"/>
    <m/>
    <m/>
    <n v="0"/>
    <n v="0"/>
    <n v="0"/>
    <n v="0"/>
    <n v="0"/>
    <m/>
    <m/>
    <m/>
    <m/>
    <m/>
    <m/>
    <m/>
    <m/>
    <m/>
    <m/>
    <n v="1"/>
    <n v="0"/>
    <n v="1"/>
    <s v="Mill Pond"/>
    <n v="20"/>
  </r>
  <r>
    <s v="127-R213"/>
    <m/>
    <x v="0"/>
    <s v="256 GLEN CHARLIE RD"/>
    <n v="101"/>
    <s v="MOSCHERA PAULA J"/>
    <s v="R130"/>
    <s v="ONE FAMILY"/>
    <s v="127//R213//"/>
    <n v="0.42063"/>
    <n v="1"/>
    <n v="1"/>
    <n v="1"/>
    <n v="1"/>
    <s v="SEPTIC"/>
    <n v="0"/>
    <n v="1"/>
    <n v="5200"/>
    <s v="YES"/>
    <n v="5200"/>
    <s v="127-R213"/>
    <s v="Public Water,Septic"/>
    <s v="SEPTIC"/>
    <s v="SEPTIC"/>
    <n v="5200"/>
    <m/>
    <m/>
    <n v="1"/>
    <n v="1"/>
    <n v="2"/>
    <n v="960"/>
    <n v="1"/>
    <m/>
    <m/>
    <m/>
    <m/>
    <m/>
    <m/>
    <m/>
    <m/>
    <m/>
    <m/>
    <n v="1"/>
    <n v="4.6463999999999999"/>
    <n v="1"/>
    <s v="Mill Pond"/>
    <n v="20"/>
  </r>
  <r>
    <s v="127-214"/>
    <m/>
    <x v="0"/>
    <s v="258 GLEN CHARLIE RD"/>
    <n v="101"/>
    <s v="HENSLEY MARTHA J"/>
    <s v="R130"/>
    <s v="ONE FAMILY"/>
    <s v="127//214//"/>
    <n v="1.3814200000000001"/>
    <n v="1"/>
    <n v="1"/>
    <n v="1"/>
    <n v="1"/>
    <s v="SEPTIC"/>
    <n v="0"/>
    <n v="1"/>
    <n v="10300"/>
    <s v="YES"/>
    <n v="10300"/>
    <s v="127-214"/>
    <s v="Public Water,Septic"/>
    <s v="SEPTIC"/>
    <s v="SEPTIC"/>
    <n v="10300"/>
    <m/>
    <m/>
    <n v="1"/>
    <n v="1"/>
    <n v="2"/>
    <n v="1152"/>
    <n v="1"/>
    <m/>
    <m/>
    <m/>
    <m/>
    <m/>
    <m/>
    <m/>
    <m/>
    <m/>
    <m/>
    <n v="2"/>
    <n v="4.6463999999999999"/>
    <n v="1"/>
    <s v="Mill Pond"/>
    <n v="20"/>
  </r>
  <r>
    <s v="126-14"/>
    <m/>
    <x v="0"/>
    <s v="103 MAPLE SPRINGS RD"/>
    <n v="131"/>
    <s v="FOSTER THOMAS S"/>
    <s v="R130"/>
    <s v="RES ACLNPO  MDL-00"/>
    <s v="126//14//"/>
    <n v="3.1567099999999999"/>
    <n v="0"/>
    <n v="0"/>
    <n v="0"/>
    <n v="0"/>
    <m/>
    <n v="0"/>
    <n v="0"/>
    <n v="0"/>
    <s v="YES"/>
    <n v="0"/>
    <s v="126-14"/>
    <m/>
    <m/>
    <m/>
    <n v="0"/>
    <m/>
    <m/>
    <n v="0"/>
    <n v="0"/>
    <n v="0"/>
    <n v="0"/>
    <n v="0"/>
    <m/>
    <m/>
    <m/>
    <m/>
    <m/>
    <m/>
    <m/>
    <m/>
    <m/>
    <m/>
    <n v="1"/>
    <n v="0"/>
    <n v="1"/>
    <s v="Mill Pond"/>
    <n v="20"/>
  </r>
  <r>
    <s v="113-1029"/>
    <m/>
    <x v="0"/>
    <s v="95 CHARGE POND RD"/>
    <n v="903"/>
    <s v="TOWN OF WAREHAM"/>
    <s v="R130"/>
    <s v="MUNICIPAL  MDL-96"/>
    <s v="113//1029//"/>
    <n v="29.239339999999999"/>
    <n v="1"/>
    <n v="1"/>
    <n v="1"/>
    <n v="1"/>
    <s v="SEPTIC"/>
    <n v="0"/>
    <n v="2"/>
    <n v="34000"/>
    <s v="YES"/>
    <n v="34000"/>
    <s v="113-1029"/>
    <m/>
    <m/>
    <s v="SEPTIC"/>
    <n v="17000"/>
    <m/>
    <m/>
    <n v="1"/>
    <n v="1"/>
    <n v="0"/>
    <n v="21600"/>
    <n v="1"/>
    <m/>
    <m/>
    <m/>
    <m/>
    <m/>
    <m/>
    <m/>
    <m/>
    <m/>
    <m/>
    <n v="1"/>
    <n v="9.68"/>
    <n v="1"/>
    <s v="Bog Stream"/>
    <n v="35"/>
  </r>
  <r>
    <s v="115-1012"/>
    <m/>
    <x v="0"/>
    <s v="0 MAPLE SPRGS RD  OFF"/>
    <n v="710"/>
    <s v="ASHLEY HERBERT W"/>
    <m/>
    <s v="CRANBERRY  MDL-96"/>
    <s v="115//1012//"/>
    <n v="41.975560000000002"/>
    <n v="2"/>
    <n v="2"/>
    <n v="2"/>
    <n v="2"/>
    <s v="SEPTIC"/>
    <n v="0"/>
    <n v="0"/>
    <n v="0"/>
    <s v="YES"/>
    <n v="0"/>
    <s v="115-1012"/>
    <m/>
    <m/>
    <s v="SEPTIC"/>
    <n v="0"/>
    <m/>
    <m/>
    <n v="2"/>
    <n v="2"/>
    <n v="0"/>
    <n v="1410"/>
    <n v="2"/>
    <m/>
    <m/>
    <m/>
    <m/>
    <m/>
    <m/>
    <m/>
    <m/>
    <m/>
    <m/>
    <n v="1"/>
    <n v="9.2927999999999997"/>
    <n v="1"/>
    <s v="Mill Pond"/>
    <n v="20"/>
  </r>
  <r>
    <s v="108-1018A"/>
    <m/>
    <x v="0"/>
    <s v="6 RECOVERY RD"/>
    <n v="440"/>
    <s v="WAREHAM MEDICAL OFFICE"/>
    <s v="INDU"/>
    <s v="IND LD DV"/>
    <s v="108//1018/A/"/>
    <n v="5.1924000000000001"/>
    <n v="0"/>
    <n v="0"/>
    <n v="0"/>
    <n v="0"/>
    <m/>
    <n v="0"/>
    <n v="0"/>
    <n v="0"/>
    <s v="YES"/>
    <n v="0"/>
    <s v="108-1018A"/>
    <m/>
    <m/>
    <m/>
    <n v="0"/>
    <m/>
    <m/>
    <n v="0"/>
    <n v="0"/>
    <n v="0"/>
    <n v="0"/>
    <n v="0"/>
    <m/>
    <m/>
    <m/>
    <m/>
    <m/>
    <m/>
    <m/>
    <m/>
    <m/>
    <m/>
    <n v="1"/>
    <n v="0"/>
    <n v="1"/>
    <s v="Rose Brook"/>
    <n v="41"/>
  </r>
  <r>
    <s v="113-1022"/>
    <m/>
    <x v="0"/>
    <s v="0 ROUTE 25"/>
    <n v="132"/>
    <s v="OCEAN SPRAY CRANBERRIES INC"/>
    <s v="R60"/>
    <s v="RES ACLNUD  MDL-00"/>
    <s v="113//1022//"/>
    <n v="2.21644"/>
    <n v="0"/>
    <n v="0"/>
    <n v="0"/>
    <n v="0"/>
    <m/>
    <n v="0"/>
    <n v="0"/>
    <n v="0"/>
    <s v="YES"/>
    <n v="0"/>
    <s v="113-1022"/>
    <m/>
    <m/>
    <m/>
    <n v="0"/>
    <m/>
    <m/>
    <n v="0"/>
    <n v="0"/>
    <n v="0"/>
    <n v="0"/>
    <n v="0"/>
    <m/>
    <m/>
    <m/>
    <m/>
    <m/>
    <m/>
    <m/>
    <m/>
    <m/>
    <m/>
    <n v="1"/>
    <n v="0"/>
    <n v="1"/>
    <s v="Harlow Brook"/>
    <n v="34"/>
  </r>
  <r>
    <s v="127-4"/>
    <m/>
    <x v="0"/>
    <s v="215 GLEN CHARLIE RD"/>
    <n v="101"/>
    <s v="DRINKWATER ANNE MARIE"/>
    <s v="R130"/>
    <s v="ONE FAMILY"/>
    <s v="127//4//"/>
    <n v="0.85367000000000004"/>
    <n v="1"/>
    <n v="1"/>
    <n v="1"/>
    <n v="1"/>
    <s v="SEPTIC"/>
    <n v="0"/>
    <n v="1"/>
    <n v="15100"/>
    <s v="YES"/>
    <n v="15100"/>
    <s v="127-4"/>
    <s v="Public Water,Gas,Septic"/>
    <s v="SEPTIC"/>
    <s v="SEPTIC"/>
    <n v="15100"/>
    <m/>
    <m/>
    <n v="1"/>
    <n v="1"/>
    <n v="3"/>
    <n v="1248"/>
    <n v="1"/>
    <m/>
    <m/>
    <m/>
    <m/>
    <m/>
    <m/>
    <m/>
    <m/>
    <m/>
    <m/>
    <n v="1"/>
    <n v="4.6463999999999999"/>
    <n v="1"/>
    <s v="Mill Pond"/>
    <n v="20"/>
  </r>
  <r>
    <s v="115-1008"/>
    <m/>
    <x v="0"/>
    <s v="0 ROUTE 25  OFF"/>
    <n v="710"/>
    <s v="BAYSIDE AGRICULTURAL INC"/>
    <m/>
    <s v="CRANBERRY  MDL-00"/>
    <s v="115//1008//"/>
    <n v="16.65174"/>
    <n v="0"/>
    <n v="0"/>
    <n v="0"/>
    <n v="0"/>
    <m/>
    <n v="0"/>
    <n v="0"/>
    <n v="0"/>
    <s v="YES"/>
    <n v="0"/>
    <s v="115-1008"/>
    <m/>
    <m/>
    <m/>
    <n v="0"/>
    <m/>
    <m/>
    <n v="0"/>
    <n v="0"/>
    <n v="0"/>
    <n v="0"/>
    <n v="0"/>
    <m/>
    <m/>
    <m/>
    <m/>
    <m/>
    <m/>
    <m/>
    <m/>
    <m/>
    <m/>
    <n v="1"/>
    <n v="0"/>
    <n v="1"/>
    <s v="Agawam River"/>
    <n v="42"/>
  </r>
  <r>
    <s v="127-216"/>
    <m/>
    <x v="0"/>
    <s v="260 GLEN CHARLIE RD"/>
    <n v="101"/>
    <s v="DICKENS KENNETH W"/>
    <s v="R130"/>
    <s v="ONE FAMILY"/>
    <s v="127//216//"/>
    <n v="0.35243999999999998"/>
    <n v="1"/>
    <n v="1"/>
    <n v="1"/>
    <n v="1"/>
    <s v="SEPTIC"/>
    <n v="0"/>
    <n v="1"/>
    <n v="8400"/>
    <s v="YES"/>
    <n v="8400"/>
    <s v="127-216"/>
    <s v="Public Water,Gas,Septic"/>
    <s v="SEPTIC"/>
    <s v="SEPTIC"/>
    <n v="8400"/>
    <m/>
    <m/>
    <n v="1"/>
    <n v="1"/>
    <n v="3"/>
    <n v="1028"/>
    <n v="1"/>
    <m/>
    <m/>
    <m/>
    <m/>
    <m/>
    <m/>
    <m/>
    <m/>
    <m/>
    <m/>
    <n v="1"/>
    <n v="4.6463999999999999"/>
    <n v="1"/>
    <s v="Mill Pond"/>
    <n v="20"/>
  </r>
  <r>
    <s v="85-1004B"/>
    <m/>
    <x v="0"/>
    <s v="18 SETH F TOBEY RD"/>
    <n v="101"/>
    <s v="ROGERS WILLIAM M &amp; THERESE C"/>
    <s v="IND"/>
    <s v="ONE FAMILY"/>
    <s v="85//1004/B/"/>
    <n v="7.6880000000000004E-2"/>
    <n v="0"/>
    <n v="0"/>
    <n v="0"/>
    <n v="0"/>
    <m/>
    <n v="1"/>
    <n v="1"/>
    <n v="3900"/>
    <s v="NO_W1"/>
    <n v="0"/>
    <s v="85-1004B"/>
    <s v="Public Water"/>
    <m/>
    <m/>
    <n v="3900"/>
    <m/>
    <m/>
    <n v="0"/>
    <n v="0"/>
    <n v="4"/>
    <n v="1478"/>
    <n v="1.75"/>
    <m/>
    <m/>
    <m/>
    <m/>
    <m/>
    <m/>
    <m/>
    <m/>
    <m/>
    <m/>
    <n v="1"/>
    <n v="0"/>
    <n v="1"/>
    <s v="Broad Marsh River"/>
    <n v="43"/>
  </r>
  <r>
    <s v="127-6"/>
    <m/>
    <x v="0"/>
    <s v="219 GLEN CHARLIE RD"/>
    <n v="101"/>
    <s v="MEDEIROS GARRY"/>
    <s v="R130"/>
    <s v="ONE FAMILY"/>
    <s v="127//6//"/>
    <n v="3.12276"/>
    <n v="1"/>
    <n v="1"/>
    <n v="1"/>
    <n v="1"/>
    <s v="SEPTIC"/>
    <n v="0"/>
    <n v="1"/>
    <n v="5800"/>
    <s v="YES"/>
    <n v="5800"/>
    <s v="127-6"/>
    <s v="Public Water,Gas,Septic"/>
    <s v="SEPTIC"/>
    <s v="SEPTIC"/>
    <n v="5800"/>
    <m/>
    <m/>
    <n v="1"/>
    <n v="1"/>
    <n v="3"/>
    <n v="960"/>
    <n v="1"/>
    <m/>
    <m/>
    <m/>
    <m/>
    <m/>
    <m/>
    <m/>
    <m/>
    <m/>
    <m/>
    <n v="1"/>
    <n v="4.6463999999999999"/>
    <n v="1"/>
    <s v="Mill Pond"/>
    <n v="20"/>
  </r>
  <r>
    <s v="UNK214"/>
    <s v="FEE"/>
    <x v="0"/>
    <s v="ROUTE 195"/>
    <n v="0"/>
    <m/>
    <m/>
    <m/>
    <m/>
    <n v="169.01472000000001"/>
    <n v="1"/>
    <n v="1"/>
    <n v="1"/>
    <n v="1"/>
    <s v="SEPTIC"/>
    <n v="0"/>
    <n v="0"/>
    <n v="0"/>
    <s v="NO_W2"/>
    <n v="0"/>
    <m/>
    <m/>
    <m/>
    <s v="SEPTIC"/>
    <n v="0"/>
    <m/>
    <m/>
    <n v="1"/>
    <n v="1"/>
    <n v="0"/>
    <n v="0"/>
    <n v="0"/>
    <s v="Not in new Assr DB, Makepe?, old info"/>
    <m/>
    <m/>
    <m/>
    <m/>
    <m/>
    <m/>
    <m/>
    <m/>
    <m/>
    <n v="2"/>
    <n v="4.84"/>
    <n v="1"/>
    <s v="Parker Mills Pond"/>
    <n v="40"/>
  </r>
  <r>
    <s v="127-217"/>
    <m/>
    <x v="0"/>
    <s v="266 GLEN CHARLIE RD"/>
    <n v="101"/>
    <s v="DUQUETTE LINDA ANN"/>
    <s v="R130"/>
    <s v="ONE FAMILY"/>
    <s v="127//217//"/>
    <n v="0.91884999999999994"/>
    <n v="1"/>
    <n v="1"/>
    <n v="1"/>
    <n v="1"/>
    <s v="SEPTIC"/>
    <n v="0"/>
    <n v="1"/>
    <n v="2400"/>
    <s v="YES"/>
    <n v="2400"/>
    <s v="127-217"/>
    <s v="Public Water,Septic"/>
    <s v="SEPTIC"/>
    <s v="SEPTIC"/>
    <n v="2400"/>
    <m/>
    <m/>
    <n v="1"/>
    <n v="1"/>
    <n v="1"/>
    <n v="1008"/>
    <n v="1"/>
    <m/>
    <m/>
    <m/>
    <m/>
    <m/>
    <m/>
    <m/>
    <m/>
    <m/>
    <m/>
    <n v="1"/>
    <n v="4.6463999999999999"/>
    <n v="1"/>
    <s v="Mill Pond"/>
    <n v="20"/>
  </r>
  <r>
    <s v="127-5"/>
    <m/>
    <x v="0"/>
    <s v="217 GLEN CHARLIE RD"/>
    <n v="101"/>
    <s v="LAMKEN JOHN F JR"/>
    <s v="R130"/>
    <s v="ONE FAMILY"/>
    <s v="127//5//"/>
    <n v="0.72167999999999999"/>
    <n v="1"/>
    <n v="1"/>
    <n v="1"/>
    <n v="1"/>
    <s v="SEPTIC"/>
    <n v="0"/>
    <n v="1"/>
    <n v="12400"/>
    <s v="YES"/>
    <n v="12400"/>
    <s v="127-5"/>
    <s v="Public Water,Gas,Septic"/>
    <s v="SEPTIC"/>
    <s v="SEPTIC"/>
    <n v="12400"/>
    <m/>
    <m/>
    <n v="1"/>
    <n v="1"/>
    <n v="4"/>
    <n v="1591"/>
    <n v="1.75"/>
    <m/>
    <m/>
    <m/>
    <m/>
    <m/>
    <m/>
    <m/>
    <m/>
    <m/>
    <m/>
    <n v="1"/>
    <n v="4.6463999999999999"/>
    <n v="1"/>
    <s v="Mill Pond"/>
    <n v="20"/>
  </r>
  <r>
    <s v="115-1011"/>
    <m/>
    <x v="0"/>
    <s v="0 MAPLE SPRGS RD  OFF"/>
    <n v="710"/>
    <s v="ASHLEY HERBERT W"/>
    <m/>
    <s v="CRANBERRY  MDL-00"/>
    <s v="115//1011//"/>
    <n v="39.932839999999999"/>
    <n v="0"/>
    <n v="0"/>
    <n v="0"/>
    <n v="0"/>
    <m/>
    <n v="0"/>
    <n v="0"/>
    <n v="0"/>
    <s v="YES"/>
    <n v="0"/>
    <s v="115-1011"/>
    <m/>
    <m/>
    <m/>
    <n v="0"/>
    <m/>
    <m/>
    <n v="0"/>
    <n v="0"/>
    <n v="0"/>
    <n v="0"/>
    <n v="0"/>
    <m/>
    <m/>
    <m/>
    <m/>
    <m/>
    <m/>
    <m/>
    <m/>
    <m/>
    <m/>
    <n v="1"/>
    <n v="0"/>
    <n v="1"/>
    <s v="Mill Pond"/>
    <n v="20"/>
  </r>
  <r>
    <s v="85-1004C"/>
    <m/>
    <x v="0"/>
    <s v="16 SETH F TOBEY RD"/>
    <n v="101"/>
    <s v="BUCKINGHAM MATTHEW D"/>
    <s v="IND"/>
    <s v="ONE FAMILY"/>
    <s v="85//1004/C/"/>
    <n v="0.19148999999999999"/>
    <n v="0"/>
    <n v="0"/>
    <n v="1"/>
    <n v="1"/>
    <s v="SEWER"/>
    <n v="1"/>
    <n v="1"/>
    <n v="5900"/>
    <s v="YES"/>
    <n v="0"/>
    <s v="85-1004C"/>
    <s v="Public Water,Septic"/>
    <s v="SEPTIC"/>
    <s v="SEWER"/>
    <n v="5900"/>
    <m/>
    <m/>
    <n v="0"/>
    <n v="0"/>
    <n v="2"/>
    <n v="1165"/>
    <n v="1.3"/>
    <m/>
    <m/>
    <m/>
    <m/>
    <m/>
    <m/>
    <m/>
    <m/>
    <m/>
    <m/>
    <n v="1"/>
    <n v="0"/>
    <n v="1"/>
    <s v="Broad Marsh River"/>
    <n v="43"/>
  </r>
  <r>
    <s v="108-1006E"/>
    <m/>
    <x v="0"/>
    <s v="3 THACHER LN"/>
    <n v="401"/>
    <s v="OUIMET RICHARD J"/>
    <s v="INDU"/>
    <s v="IND WHSES"/>
    <s v="108//1006/E/"/>
    <n v="7.1233000000000004"/>
    <n v="0"/>
    <n v="0"/>
    <n v="1"/>
    <n v="1"/>
    <s v="SEWER"/>
    <n v="1"/>
    <n v="2"/>
    <n v="15800"/>
    <s v="YES"/>
    <n v="0"/>
    <s v="108-1006E"/>
    <s v="All Public"/>
    <s v="SEWER"/>
    <s v="SEWER"/>
    <n v="7900"/>
    <m/>
    <m/>
    <n v="0"/>
    <n v="0"/>
    <n v="0"/>
    <n v="32125"/>
    <n v="1"/>
    <m/>
    <m/>
    <m/>
    <m/>
    <m/>
    <m/>
    <m/>
    <m/>
    <m/>
    <m/>
    <n v="1"/>
    <n v="0"/>
    <n v="1"/>
    <s v="Rose Brook"/>
    <n v="41"/>
  </r>
  <r>
    <s v="127-220"/>
    <m/>
    <x v="0"/>
    <s v="268 GLEN CHARLIE RD"/>
    <n v="101"/>
    <s v="ASKER ELIN T TRUSTEE"/>
    <s v="R130"/>
    <s v="ONE FAMILY"/>
    <s v="127//220//"/>
    <n v="0.27976000000000001"/>
    <n v="1"/>
    <n v="1"/>
    <n v="1"/>
    <n v="1"/>
    <s v="SEPTIC"/>
    <n v="0"/>
    <n v="1"/>
    <n v="1500"/>
    <s v="YES"/>
    <n v="1500"/>
    <s v="127-220"/>
    <s v="Public Water,Septic"/>
    <s v="SEPTIC"/>
    <s v="SEPTIC"/>
    <n v="1500"/>
    <m/>
    <m/>
    <n v="1"/>
    <n v="1"/>
    <n v="2"/>
    <n v="960"/>
    <n v="1"/>
    <m/>
    <m/>
    <m/>
    <m/>
    <m/>
    <m/>
    <m/>
    <m/>
    <m/>
    <m/>
    <n v="1"/>
    <n v="4.6463999999999999"/>
    <n v="1"/>
    <s v="Mill Pond"/>
    <n v="20"/>
  </r>
  <r>
    <s v="127-221"/>
    <m/>
    <x v="0"/>
    <s v="270 GLEN CHARLIE RD"/>
    <n v="132"/>
    <s v="ZEOLI ANTHONY J JR"/>
    <s v="R130"/>
    <s v="RES ACLNUD  MDL-00"/>
    <s v="127//221//"/>
    <n v="0.32414999999999999"/>
    <n v="0"/>
    <n v="0"/>
    <n v="0"/>
    <n v="0"/>
    <m/>
    <n v="0"/>
    <n v="0"/>
    <n v="0"/>
    <s v="YES"/>
    <n v="0"/>
    <s v="127-221"/>
    <m/>
    <m/>
    <m/>
    <n v="0"/>
    <m/>
    <m/>
    <n v="0"/>
    <n v="0"/>
    <n v="0"/>
    <n v="0"/>
    <n v="0"/>
    <m/>
    <m/>
    <m/>
    <m/>
    <m/>
    <m/>
    <m/>
    <m/>
    <m/>
    <m/>
    <n v="0"/>
    <n v="0"/>
    <n v="1"/>
    <s v="Mill Pond"/>
    <n v="20"/>
  </r>
  <r>
    <s v="108-1006B"/>
    <m/>
    <x v="0"/>
    <s v="4 RECOVERY RD"/>
    <n v="905"/>
    <s v="WAREHAM COMMUNITY DEVELOPMENT"/>
    <s v="I"/>
    <s v="CHAR ORG  MDL-94"/>
    <s v="108//1006/B/"/>
    <n v="0.91829000000000005"/>
    <n v="0"/>
    <n v="0"/>
    <n v="1"/>
    <n v="1"/>
    <s v="SEWER"/>
    <n v="1"/>
    <n v="1"/>
    <n v="0"/>
    <s v="YES"/>
    <n v="0"/>
    <s v="108-1006B"/>
    <s v="All Public"/>
    <s v="SEWER"/>
    <s v="SEWER"/>
    <n v="0"/>
    <m/>
    <m/>
    <n v="0"/>
    <n v="0"/>
    <n v="0"/>
    <n v="3000"/>
    <n v="1"/>
    <m/>
    <m/>
    <m/>
    <m/>
    <m/>
    <m/>
    <m/>
    <m/>
    <m/>
    <m/>
    <n v="1"/>
    <n v="0"/>
    <n v="1"/>
    <s v="Broad Marsh River"/>
    <n v="43"/>
  </r>
  <r>
    <s v="127-7"/>
    <m/>
    <x v="0"/>
    <s v="221 GLEN CHARLIE RD"/>
    <n v="101"/>
    <s v="IAMELE PASQUALE"/>
    <s v="R130"/>
    <s v="ONE FAMILY"/>
    <s v="127//7//"/>
    <n v="3.1016599999999999"/>
    <n v="1"/>
    <n v="1"/>
    <n v="1"/>
    <n v="1"/>
    <s v="SEPTIC"/>
    <n v="0"/>
    <n v="1"/>
    <n v="11800"/>
    <s v="YES"/>
    <n v="11800"/>
    <s v="127-7"/>
    <s v="Public Water,Gas,Septic"/>
    <s v="SEPTIC"/>
    <s v="SEPTIC"/>
    <n v="11800"/>
    <m/>
    <m/>
    <n v="1"/>
    <n v="1"/>
    <n v="2"/>
    <n v="1040"/>
    <n v="1"/>
    <m/>
    <m/>
    <m/>
    <m/>
    <m/>
    <m/>
    <m/>
    <m/>
    <m/>
    <m/>
    <n v="1"/>
    <n v="4.6463999999999999"/>
    <n v="1"/>
    <s v="Mill Pond"/>
    <n v="20"/>
  </r>
  <r>
    <s v="108-1006Q-3"/>
    <m/>
    <x v="0"/>
    <s v="0 THACHER LN EXT"/>
    <n v="431"/>
    <s v="NAVIONICS LLC"/>
    <s v="SC"/>
    <s v="TEL REL TW"/>
    <s v="108//1006/Q3/"/>
    <n v="0.88829000000000002"/>
    <n v="1"/>
    <n v="1"/>
    <n v="1"/>
    <n v="1"/>
    <s v="SEPTIC"/>
    <n v="0"/>
    <n v="1"/>
    <n v="19000"/>
    <s v="YES"/>
    <n v="19000"/>
    <s v="108-1006Q-3"/>
    <m/>
    <m/>
    <s v="SEPTIC"/>
    <n v="19000"/>
    <m/>
    <m/>
    <n v="1"/>
    <n v="1"/>
    <n v="0"/>
    <n v="0"/>
    <n v="0"/>
    <m/>
    <m/>
    <m/>
    <m/>
    <m/>
    <m/>
    <m/>
    <m/>
    <m/>
    <m/>
    <n v="1"/>
    <n v="9.68"/>
    <n v="1"/>
    <s v="Rose Brook"/>
    <n v="41"/>
  </r>
  <r>
    <s v="85-1006"/>
    <m/>
    <x v="0"/>
    <s v="2427 CRAN HWY"/>
    <n v="390"/>
    <s v="BEATON DOUGLAS R &amp; PETER D"/>
    <s v="SC"/>
    <s v="DEVEL LAND  MDL-00"/>
    <s v="85//1006//"/>
    <n v="4.9358500000000003"/>
    <n v="0"/>
    <n v="0"/>
    <n v="0"/>
    <n v="0"/>
    <m/>
    <n v="0"/>
    <n v="0"/>
    <n v="0"/>
    <s v="YES"/>
    <n v="0"/>
    <s v="85-1006"/>
    <s v="All Public"/>
    <s v="SEWER"/>
    <m/>
    <n v="0"/>
    <m/>
    <m/>
    <n v="0"/>
    <n v="0"/>
    <n v="0"/>
    <n v="0"/>
    <n v="0"/>
    <m/>
    <m/>
    <m/>
    <m/>
    <m/>
    <m/>
    <m/>
    <m/>
    <m/>
    <m/>
    <n v="1"/>
    <n v="0"/>
    <n v="1"/>
    <s v="Broad Marsh River"/>
    <n v="43"/>
  </r>
  <r>
    <s v="108-1006D"/>
    <m/>
    <x v="0"/>
    <s v="1 KENDRICK RD"/>
    <n v="400"/>
    <s v="STIMSON PATRICIA B TRUSTEE OF"/>
    <s v="IND"/>
    <s v="FACTORY  MDL-96"/>
    <s v="108//1006/D/"/>
    <n v="3.0621700000000001"/>
    <n v="0"/>
    <n v="0"/>
    <n v="1"/>
    <n v="1"/>
    <s v="SEWER"/>
    <n v="1"/>
    <n v="1"/>
    <n v="36900"/>
    <s v="YES"/>
    <n v="0"/>
    <s v="108-1006D"/>
    <s v="Public Water,Septic"/>
    <s v="SEPTIC"/>
    <s v="SEWER"/>
    <n v="36900"/>
    <m/>
    <m/>
    <n v="0"/>
    <n v="0"/>
    <n v="0"/>
    <n v="25176"/>
    <n v="1"/>
    <m/>
    <m/>
    <m/>
    <m/>
    <m/>
    <m/>
    <m/>
    <m/>
    <m/>
    <m/>
    <n v="1"/>
    <n v="0"/>
    <n v="1"/>
    <s v="Rose Brook"/>
    <n v="41"/>
  </r>
  <r>
    <s v="127-222"/>
    <m/>
    <x v="0"/>
    <s v="272 GLEN CHARLIE RD"/>
    <n v="101"/>
    <s v="ZEOLI ANTHONY"/>
    <s v="R130"/>
    <s v="ONE FAMILY"/>
    <s v="127//222//"/>
    <n v="0.39676"/>
    <n v="1"/>
    <n v="1"/>
    <n v="1"/>
    <n v="1"/>
    <s v="SEPTIC"/>
    <n v="0"/>
    <n v="1"/>
    <n v="100"/>
    <s v="YES"/>
    <n v="100"/>
    <s v="127-222"/>
    <s v="Well,Septic"/>
    <s v="SEPTIC"/>
    <s v="SEPTIC"/>
    <n v="100"/>
    <m/>
    <m/>
    <n v="1"/>
    <n v="1"/>
    <n v="4"/>
    <n v="1262"/>
    <n v="1"/>
    <m/>
    <m/>
    <m/>
    <m/>
    <m/>
    <m/>
    <m/>
    <m/>
    <m/>
    <m/>
    <n v="1"/>
    <n v="4.6463999999999999"/>
    <n v="1"/>
    <s v="Mill Pond"/>
    <n v="20"/>
  </r>
  <r>
    <s v="108-1006F"/>
    <m/>
    <x v="0"/>
    <s v="0 CRAN HWY  OFF"/>
    <n v="903"/>
    <s v="TOWN OF WAREHAM"/>
    <s v="I"/>
    <s v="MUNICIPAL  MDL-00"/>
    <s v="108//1006/F/"/>
    <n v="0.25534000000000001"/>
    <n v="0"/>
    <n v="0"/>
    <n v="0"/>
    <n v="0"/>
    <m/>
    <n v="0"/>
    <n v="0"/>
    <n v="0"/>
    <s v="YES"/>
    <n v="0"/>
    <s v="108-1006F"/>
    <s v="All Public"/>
    <s v="SEWER"/>
    <m/>
    <n v="0"/>
    <m/>
    <m/>
    <n v="0"/>
    <n v="0"/>
    <n v="0"/>
    <n v="0"/>
    <n v="0"/>
    <m/>
    <m/>
    <m/>
    <m/>
    <m/>
    <m/>
    <m/>
    <m/>
    <m/>
    <m/>
    <n v="1"/>
    <n v="0"/>
    <n v="1"/>
    <s v="Rose Brook"/>
    <n v="41"/>
  </r>
  <r>
    <s v="126-15"/>
    <m/>
    <x v="0"/>
    <s v="105 MAPLE SPRINGS RD"/>
    <n v="101"/>
    <s v="FITZPATRICK STEVEN A"/>
    <s v="R130"/>
    <s v="ONE FAMILY"/>
    <s v="126//15//"/>
    <n v="4.2399899999999997"/>
    <n v="1"/>
    <n v="1"/>
    <n v="1"/>
    <n v="1"/>
    <s v="SEPTIC"/>
    <n v="0"/>
    <n v="1"/>
    <n v="37500"/>
    <s v="YES"/>
    <n v="37500"/>
    <s v="126-15"/>
    <s v="Septic"/>
    <s v="SEPTIC"/>
    <s v="SEPTIC"/>
    <n v="37500"/>
    <m/>
    <m/>
    <n v="1"/>
    <n v="1"/>
    <n v="3"/>
    <n v="2715"/>
    <n v="1"/>
    <m/>
    <m/>
    <m/>
    <m/>
    <m/>
    <m/>
    <m/>
    <m/>
    <m/>
    <m/>
    <n v="1"/>
    <n v="4.6463999999999999"/>
    <n v="1"/>
    <s v="Mill Pond"/>
    <n v="20"/>
  </r>
  <r>
    <s v="108-1006I"/>
    <m/>
    <x v="0"/>
    <s v="0 CRAN HWY  OFF"/>
    <n v="903"/>
    <s v="WAREHAM ECONOMIC DEVELOPMENT"/>
    <s v="I"/>
    <s v="MUNICIPAL  MDL-00"/>
    <s v="108//1006/I/"/>
    <n v="0.14221"/>
    <n v="0"/>
    <n v="0"/>
    <n v="0"/>
    <n v="0"/>
    <m/>
    <n v="0"/>
    <n v="0"/>
    <n v="0"/>
    <s v="YES"/>
    <n v="0"/>
    <s v="108-1006I"/>
    <s v="All Public"/>
    <s v="SEWER"/>
    <m/>
    <n v="0"/>
    <m/>
    <m/>
    <n v="0"/>
    <n v="0"/>
    <n v="0"/>
    <n v="0"/>
    <n v="0"/>
    <m/>
    <m/>
    <m/>
    <m/>
    <m/>
    <m/>
    <m/>
    <m/>
    <m/>
    <m/>
    <n v="1"/>
    <n v="0"/>
    <n v="1"/>
    <s v="Broad Marsh River"/>
    <n v="43"/>
  </r>
  <r>
    <s v="113-7-2"/>
    <m/>
    <x v="0"/>
    <s v="102 CHARGE POND RD"/>
    <n v="905"/>
    <s v="KEY PROGRAM INCORPORATED THE"/>
    <m/>
    <s v="CHAR ORG  MDL-01"/>
    <s v="113//40361//"/>
    <n v="1.46523"/>
    <n v="1"/>
    <n v="1"/>
    <n v="1"/>
    <n v="1"/>
    <s v="SEPTIC"/>
    <n v="0"/>
    <n v="1"/>
    <n v="29100"/>
    <s v="NO_W1"/>
    <n v="29100"/>
    <s v="113-7-2"/>
    <m/>
    <m/>
    <s v="SEPTIC"/>
    <n v="29100"/>
    <m/>
    <m/>
    <n v="1"/>
    <n v="1"/>
    <n v="2"/>
    <n v="3500"/>
    <n v="2"/>
    <m/>
    <m/>
    <m/>
    <m/>
    <m/>
    <m/>
    <m/>
    <m/>
    <m/>
    <m/>
    <n v="2"/>
    <n v="9.68"/>
    <n v="1"/>
    <s v="Bog Stream"/>
    <n v="35"/>
  </r>
  <r>
    <s v="128-A3"/>
    <m/>
    <x v="0"/>
    <s v="0 GLEN CHARLIE RD OFF"/>
    <n v="132"/>
    <s v="LYNCH RAMONA M TRUSTEE"/>
    <s v="R130"/>
    <s v="RES ACLNUD  MDL-00"/>
    <s v="128//A3//"/>
    <n v="5.0125900000000003"/>
    <n v="0"/>
    <n v="0"/>
    <n v="0"/>
    <n v="0"/>
    <m/>
    <n v="0"/>
    <n v="0"/>
    <n v="0"/>
    <s v="YES"/>
    <n v="0"/>
    <s v="128-A3"/>
    <m/>
    <m/>
    <m/>
    <n v="0"/>
    <m/>
    <m/>
    <n v="0"/>
    <n v="0"/>
    <n v="0"/>
    <n v="0"/>
    <n v="0"/>
    <m/>
    <m/>
    <m/>
    <m/>
    <m/>
    <m/>
    <m/>
    <m/>
    <m/>
    <m/>
    <n v="1"/>
    <n v="0"/>
    <n v="1"/>
    <s v="Sandy Pond"/>
    <n v="37"/>
  </r>
  <r>
    <s v="127-1006"/>
    <m/>
    <x v="0"/>
    <s v="274 GLEN CHARLIE RD"/>
    <n v="106"/>
    <s v="HAMMOND NEIL H"/>
    <s v="R130"/>
    <s v="AC LND IMP  MDL-00"/>
    <s v="127//1006//"/>
    <n v="0.49979000000000001"/>
    <n v="0"/>
    <n v="0"/>
    <n v="0"/>
    <n v="0"/>
    <m/>
    <n v="0"/>
    <n v="0"/>
    <n v="0"/>
    <s v="YES"/>
    <n v="0"/>
    <s v="127-1006"/>
    <m/>
    <m/>
    <m/>
    <n v="0"/>
    <m/>
    <m/>
    <n v="0"/>
    <n v="0"/>
    <n v="0"/>
    <n v="0"/>
    <n v="0"/>
    <m/>
    <m/>
    <m/>
    <m/>
    <m/>
    <m/>
    <m/>
    <m/>
    <m/>
    <m/>
    <n v="1"/>
    <n v="0"/>
    <n v="1"/>
    <s v="Mill Pond"/>
    <n v="20"/>
  </r>
  <r>
    <s v="127-8"/>
    <m/>
    <x v="0"/>
    <s v="223 GLEN CHARLIE RD"/>
    <n v="101"/>
    <s v="GORDON CRAIG A"/>
    <s v="R130"/>
    <s v="ONE FAMILY"/>
    <s v="127//8//"/>
    <n v="2.9165299999999998"/>
    <n v="1"/>
    <n v="1"/>
    <n v="1"/>
    <n v="1"/>
    <s v="SEPTIC"/>
    <n v="0"/>
    <n v="2"/>
    <n v="17500"/>
    <s v="YES"/>
    <n v="17500"/>
    <s v="127-8"/>
    <s v="Public Water,Gas,Septic"/>
    <s v="SEPTIC"/>
    <s v="SEPTIC"/>
    <n v="8750"/>
    <m/>
    <m/>
    <n v="1"/>
    <n v="1"/>
    <n v="3"/>
    <n v="1087"/>
    <n v="1.75"/>
    <m/>
    <m/>
    <m/>
    <m/>
    <m/>
    <m/>
    <m/>
    <m/>
    <m/>
    <m/>
    <n v="1"/>
    <n v="4.6463999999999999"/>
    <n v="1"/>
    <s v="Mill Pond"/>
    <n v="20"/>
  </r>
  <r>
    <s v="108-1016"/>
    <m/>
    <x v="0"/>
    <s v="2432 CRAN HWY"/>
    <n v="31"/>
    <s v="FIELDING THOMAS ET ALS"/>
    <s v="IND"/>
    <s v="PRI COMM  MDL-01"/>
    <s v="108//1016//"/>
    <n v="3.08589"/>
    <n v="1"/>
    <n v="1"/>
    <n v="1"/>
    <n v="1"/>
    <s v="SEPTIC"/>
    <n v="0"/>
    <n v="1"/>
    <n v="7900"/>
    <s v="YES"/>
    <n v="7900"/>
    <s v="108-1016"/>
    <m/>
    <m/>
    <s v="SEPTIC"/>
    <n v="7900"/>
    <m/>
    <m/>
    <n v="1"/>
    <n v="1"/>
    <n v="2"/>
    <n v="794"/>
    <n v="1"/>
    <m/>
    <m/>
    <m/>
    <m/>
    <m/>
    <m/>
    <m/>
    <m/>
    <m/>
    <m/>
    <n v="1"/>
    <n v="9.68"/>
    <n v="1"/>
    <s v="Broad Marsh River"/>
    <n v="43"/>
  </r>
  <r>
    <s v="113-7-3"/>
    <m/>
    <x v="0"/>
    <s v="104 CHARGE POND RD"/>
    <n v="101"/>
    <s v="CRUZ JORGE L"/>
    <s v="R60"/>
    <s v="ONE FAMILY"/>
    <s v="113//40362//"/>
    <n v="0.81808999999999998"/>
    <n v="1"/>
    <n v="1"/>
    <n v="1"/>
    <n v="1"/>
    <s v="SEPTIC"/>
    <n v="0"/>
    <n v="1"/>
    <n v="10800"/>
    <s v="YES"/>
    <n v="10800"/>
    <s v="113-7-3"/>
    <m/>
    <m/>
    <s v="SEPTIC"/>
    <n v="10800"/>
    <m/>
    <m/>
    <n v="1"/>
    <n v="1"/>
    <n v="3"/>
    <n v="1042"/>
    <n v="1"/>
    <m/>
    <m/>
    <m/>
    <m/>
    <m/>
    <m/>
    <m/>
    <m/>
    <m/>
    <m/>
    <n v="1"/>
    <n v="9.68"/>
    <n v="1"/>
    <s v="Bog Stream"/>
    <n v="35"/>
  </r>
  <r>
    <s v="128-A1"/>
    <m/>
    <x v="0"/>
    <s v="0 GLEN CHARLIE RD OFF"/>
    <n v="132"/>
    <s v="HIGHLAND INC"/>
    <s v="R130"/>
    <s v="RES ACLNUD  MDL-00"/>
    <s v="128//A1//"/>
    <n v="66.421930000000003"/>
    <n v="0"/>
    <n v="0"/>
    <n v="0"/>
    <n v="0"/>
    <m/>
    <n v="0"/>
    <n v="1"/>
    <n v="13600"/>
    <s v="YES"/>
    <n v="0"/>
    <s v="128-A1"/>
    <m/>
    <m/>
    <m/>
    <n v="13600"/>
    <m/>
    <m/>
    <n v="0"/>
    <n v="0"/>
    <n v="0"/>
    <n v="0"/>
    <n v="0"/>
    <m/>
    <m/>
    <m/>
    <m/>
    <m/>
    <m/>
    <m/>
    <m/>
    <m/>
    <m/>
    <n v="4"/>
    <n v="0"/>
    <n v="1"/>
    <s v="Mill Pond"/>
    <n v="20"/>
  </r>
  <r>
    <s v="127-1007B"/>
    <m/>
    <x v="0"/>
    <s v="276 GLEN CHARLIE RD"/>
    <n v="131"/>
    <s v="TUCY ENTERPRISES INC"/>
    <s v="R130"/>
    <s v="RES ACLNPO  MDL-00"/>
    <s v="127//1007/B/"/>
    <n v="2.8006799999999998"/>
    <n v="0"/>
    <n v="0"/>
    <n v="0"/>
    <n v="0"/>
    <m/>
    <n v="0"/>
    <n v="0"/>
    <n v="0"/>
    <s v="YES"/>
    <n v="0"/>
    <s v="127-1007B"/>
    <m/>
    <m/>
    <m/>
    <n v="0"/>
    <m/>
    <m/>
    <n v="0"/>
    <n v="0"/>
    <n v="0"/>
    <n v="0"/>
    <n v="0"/>
    <m/>
    <m/>
    <m/>
    <m/>
    <m/>
    <m/>
    <m/>
    <m/>
    <m/>
    <m/>
    <n v="1"/>
    <n v="0"/>
    <n v="1"/>
    <s v="Mill Pond"/>
    <n v="20"/>
  </r>
  <r>
    <s v="108-1006C"/>
    <m/>
    <x v="0"/>
    <s v="3 KENDRICK RD"/>
    <n v="400"/>
    <s v="DMI PROPERTY LLC"/>
    <s v="INDU"/>
    <s v="FACTORY  MDL-96"/>
    <s v="108//1006/C/"/>
    <n v="2.9083899999999998"/>
    <n v="0"/>
    <n v="0"/>
    <n v="1"/>
    <n v="1"/>
    <s v="SEWER"/>
    <n v="1"/>
    <n v="1"/>
    <n v="65000"/>
    <s v="YES"/>
    <n v="0"/>
    <s v="108-1006C"/>
    <s v="All Public"/>
    <s v="SEWER"/>
    <s v="SEWER"/>
    <n v="65000"/>
    <m/>
    <m/>
    <n v="0"/>
    <n v="0"/>
    <n v="0"/>
    <n v="16694"/>
    <n v="1"/>
    <m/>
    <m/>
    <m/>
    <m/>
    <m/>
    <m/>
    <m/>
    <m/>
    <m/>
    <m/>
    <n v="1"/>
    <n v="0"/>
    <n v="1"/>
    <s v="Rose Brook"/>
    <n v="41"/>
  </r>
  <r>
    <s v="115-1001"/>
    <m/>
    <x v="0"/>
    <s v="0 CHARGE POND RD OFF"/>
    <n v="710"/>
    <s v="BAYSIDE AGRICULTURAL INC"/>
    <m/>
    <s v="CRANBERRY  MDL-00"/>
    <s v="115//1001//"/>
    <n v="24.00769"/>
    <n v="0"/>
    <n v="0"/>
    <n v="0"/>
    <n v="0"/>
    <m/>
    <n v="0"/>
    <n v="0"/>
    <n v="0"/>
    <s v="YES"/>
    <n v="0"/>
    <s v="115-1001"/>
    <m/>
    <m/>
    <m/>
    <n v="0"/>
    <m/>
    <m/>
    <n v="0"/>
    <n v="0"/>
    <n v="0"/>
    <n v="0"/>
    <n v="0"/>
    <m/>
    <m/>
    <m/>
    <m/>
    <m/>
    <m/>
    <m/>
    <m/>
    <m/>
    <m/>
    <n v="1"/>
    <n v="0"/>
    <n v="1"/>
    <s v="Bog Stream"/>
    <n v="35"/>
  </r>
  <r>
    <s v="108-1006Q-2"/>
    <m/>
    <x v="0"/>
    <s v="0 THACHER LN EXT"/>
    <n v="440"/>
    <s v="NAVIONICS LLC"/>
    <s v="INDU"/>
    <s v="IND LD DV"/>
    <s v="108//1006/Q2/"/>
    <n v="2.0520700000000001"/>
    <n v="0"/>
    <n v="0"/>
    <n v="0"/>
    <n v="0"/>
    <m/>
    <n v="0"/>
    <n v="0"/>
    <n v="0"/>
    <s v="YES"/>
    <n v="0"/>
    <s v="108-1006Q-2"/>
    <m/>
    <m/>
    <m/>
    <n v="0"/>
    <m/>
    <m/>
    <n v="0"/>
    <n v="0"/>
    <n v="0"/>
    <n v="0"/>
    <n v="0"/>
    <m/>
    <m/>
    <m/>
    <m/>
    <m/>
    <m/>
    <m/>
    <m/>
    <m/>
    <m/>
    <n v="1"/>
    <n v="0"/>
    <n v="1"/>
    <s v="Rose Brook"/>
    <n v="41"/>
  </r>
  <r>
    <s v="85-1004D"/>
    <m/>
    <x v="0"/>
    <s v="4 SETH F TOBEY RD"/>
    <n v="316"/>
    <s v="BAYSIDE AGRICULTURAL INC"/>
    <s v="SC"/>
    <s v="COMM WHSE  MDL-96"/>
    <s v="85//1004/D/"/>
    <n v="2.63809"/>
    <n v="1"/>
    <n v="1"/>
    <n v="1"/>
    <n v="1"/>
    <s v="SEPTIC"/>
    <n v="0"/>
    <n v="1"/>
    <n v="6200"/>
    <s v="YES"/>
    <n v="6200"/>
    <s v="85-1004D"/>
    <s v="Public Water"/>
    <m/>
    <s v="SEPTIC"/>
    <n v="6200"/>
    <m/>
    <m/>
    <n v="1"/>
    <n v="1"/>
    <n v="0"/>
    <n v="7800"/>
    <n v="1"/>
    <m/>
    <m/>
    <m/>
    <m/>
    <m/>
    <m/>
    <m/>
    <m/>
    <m/>
    <m/>
    <n v="1"/>
    <n v="9.68"/>
    <n v="1"/>
    <s v="Broad Marsh River"/>
    <n v="43"/>
  </r>
  <r>
    <s v="115-1009"/>
    <m/>
    <x v="0"/>
    <s v="0 CHARGE POND RD  OFF"/>
    <n v="710"/>
    <s v="BAYSIDE AGRICULTURAL INC"/>
    <m/>
    <s v="CRANBERRY  MDL-00"/>
    <s v="115//1009//"/>
    <n v="6.4584400000000004"/>
    <n v="1"/>
    <n v="1"/>
    <n v="1"/>
    <n v="1"/>
    <s v="SEPTIC"/>
    <n v="0"/>
    <n v="0"/>
    <n v="0"/>
    <s v="YES"/>
    <n v="0"/>
    <s v="115-1009"/>
    <m/>
    <m/>
    <s v="SEPTIC"/>
    <n v="0"/>
    <m/>
    <m/>
    <n v="1"/>
    <n v="1"/>
    <n v="0"/>
    <n v="0"/>
    <n v="0"/>
    <m/>
    <m/>
    <m/>
    <m/>
    <m/>
    <m/>
    <m/>
    <m/>
    <m/>
    <m/>
    <n v="1"/>
    <n v="9.68"/>
    <n v="1"/>
    <s v="Agawam River"/>
    <n v="42"/>
  </r>
  <r>
    <s v="127-9"/>
    <m/>
    <x v="0"/>
    <s v="225 GLEN CHARLIE RD"/>
    <n v="101"/>
    <s v="BROGLE ROBERT M"/>
    <s v="R130"/>
    <s v="ONE FAMILY"/>
    <s v="127//9//"/>
    <n v="3.1481300000000001"/>
    <n v="1"/>
    <n v="1"/>
    <n v="1"/>
    <n v="1"/>
    <s v="SEPTIC"/>
    <n v="0"/>
    <n v="1"/>
    <n v="13000"/>
    <s v="YES"/>
    <n v="13000"/>
    <s v="127-9"/>
    <s v="Public Water,Gas,Septic"/>
    <s v="SEPTIC"/>
    <s v="SEPTIC"/>
    <n v="13000"/>
    <m/>
    <m/>
    <n v="1"/>
    <n v="1"/>
    <n v="3"/>
    <n v="1536"/>
    <n v="2"/>
    <m/>
    <m/>
    <m/>
    <m/>
    <m/>
    <m/>
    <m/>
    <m/>
    <m/>
    <m/>
    <n v="1"/>
    <n v="4.6463999999999999"/>
    <n v="1"/>
    <s v="Mill Pond"/>
    <n v="20"/>
  </r>
  <r>
    <s v="113-7-5"/>
    <m/>
    <x v="0"/>
    <s v="108 CHARGE POND RD"/>
    <n v="101"/>
    <s v="NASCIMENTO RENE"/>
    <s v="R60"/>
    <s v="ONE FAMILY"/>
    <s v="113//40364//"/>
    <n v="1.5976999999999999"/>
    <n v="1"/>
    <n v="1"/>
    <n v="1"/>
    <n v="1"/>
    <s v="SEPTIC"/>
    <n v="0"/>
    <n v="1"/>
    <n v="9000"/>
    <s v="NO_W1"/>
    <n v="9000"/>
    <s v="113-7-5"/>
    <m/>
    <m/>
    <s v="SEPTIC"/>
    <n v="9000"/>
    <m/>
    <m/>
    <n v="1"/>
    <n v="1"/>
    <n v="3"/>
    <n v="1028"/>
    <n v="1"/>
    <m/>
    <m/>
    <m/>
    <m/>
    <m/>
    <m/>
    <m/>
    <m/>
    <m/>
    <m/>
    <n v="2"/>
    <n v="2.42"/>
    <n v="1"/>
    <s v="Harlow Brook"/>
    <n v="34"/>
  </r>
  <r>
    <s v="108-1006M2"/>
    <m/>
    <x v="0"/>
    <s v="8 KENDRICK RD"/>
    <n v="401"/>
    <s v="MCCARTHY GERALD P TRUSTEE"/>
    <s v="INDU"/>
    <s v="IND WHSES"/>
    <s v="108//1006/M2/"/>
    <n v="3.7802899999999999"/>
    <n v="0"/>
    <n v="0"/>
    <n v="1"/>
    <n v="1"/>
    <s v="SEWER"/>
    <n v="7"/>
    <n v="5"/>
    <n v="39100"/>
    <s v="YES"/>
    <n v="0"/>
    <s v="108-1006M2"/>
    <m/>
    <m/>
    <s v="SEWER"/>
    <n v="7820"/>
    <m/>
    <m/>
    <n v="0"/>
    <n v="0"/>
    <n v="0"/>
    <n v="33500"/>
    <n v="1"/>
    <m/>
    <m/>
    <m/>
    <m/>
    <m/>
    <m/>
    <m/>
    <m/>
    <m/>
    <m/>
    <n v="1"/>
    <n v="0"/>
    <n v="1"/>
    <s v="Rose Brook"/>
    <n v="41"/>
  </r>
  <r>
    <s v="127-1000"/>
    <m/>
    <x v="0"/>
    <s v="0 GLEN CHARLIE RD OFF"/>
    <n v="31"/>
    <s v="TUCY ENTERPRISES INC"/>
    <s v="R130"/>
    <s v="PRI COMM  MDL-01"/>
    <s v="127//1000//"/>
    <n v="312.86664999999999"/>
    <n v="5"/>
    <n v="5"/>
    <n v="5"/>
    <n v="5"/>
    <s v="SEPTIC"/>
    <n v="0"/>
    <n v="0"/>
    <n v="0"/>
    <s v="YES"/>
    <n v="0"/>
    <s v="127-1000"/>
    <s v="Public Water,Septic"/>
    <s v="SEPTIC"/>
    <s v="SEPTIC"/>
    <n v="0"/>
    <m/>
    <m/>
    <n v="5"/>
    <n v="5"/>
    <n v="2"/>
    <n v="3876"/>
    <n v="2"/>
    <m/>
    <m/>
    <m/>
    <m/>
    <m/>
    <m/>
    <m/>
    <m/>
    <m/>
    <m/>
    <n v="1"/>
    <n v="23.231999999999999"/>
    <n v="1"/>
    <s v="Mill Pond"/>
    <n v="20"/>
  </r>
  <r>
    <s v="108-1020"/>
    <m/>
    <x v="0"/>
    <s v="2432 CRAN HWY"/>
    <n v="442"/>
    <s v="FIELDING THOMAS ARTHUR H ET AL"/>
    <s v="INDU"/>
    <s v="IND LD UD"/>
    <s v="108//1020//"/>
    <n v="0.89236000000000004"/>
    <n v="0"/>
    <n v="0"/>
    <n v="0"/>
    <n v="0"/>
    <m/>
    <n v="0"/>
    <n v="0"/>
    <n v="0"/>
    <s v="YES"/>
    <n v="0"/>
    <s v="108-1020"/>
    <m/>
    <m/>
    <m/>
    <n v="0"/>
    <m/>
    <m/>
    <n v="0"/>
    <n v="0"/>
    <n v="0"/>
    <n v="0"/>
    <n v="0"/>
    <m/>
    <m/>
    <m/>
    <m/>
    <m/>
    <m/>
    <m/>
    <m/>
    <m/>
    <m/>
    <n v="1"/>
    <n v="0"/>
    <n v="1"/>
    <s v="Broad Marsh River"/>
    <n v="43"/>
  </r>
  <r>
    <s v="127-1007C"/>
    <m/>
    <x v="0"/>
    <s v="282 GLEN CHARLIE RD"/>
    <n v="101"/>
    <s v="TUCY ENTERPRISES INC"/>
    <s v="R130"/>
    <s v="ONE FAMILY"/>
    <s v="127//1007/C/"/>
    <n v="2.0634100000000002"/>
    <n v="1"/>
    <n v="1"/>
    <n v="1"/>
    <n v="1"/>
    <s v="SEPTIC"/>
    <n v="0"/>
    <n v="0"/>
    <n v="0"/>
    <s v="YES"/>
    <n v="0"/>
    <s v="127-1007C"/>
    <s v="Well,Septic"/>
    <s v="SEPTIC"/>
    <s v="SEPTIC"/>
    <n v="0"/>
    <m/>
    <m/>
    <n v="1"/>
    <n v="1"/>
    <n v="4"/>
    <n v="2937"/>
    <n v="2"/>
    <m/>
    <m/>
    <m/>
    <m/>
    <m/>
    <m/>
    <m/>
    <m/>
    <m/>
    <m/>
    <n v="1"/>
    <n v="4.6463999999999999"/>
    <n v="1"/>
    <s v="Mill Pond"/>
    <n v="20"/>
  </r>
  <r>
    <s v="127-10"/>
    <m/>
    <x v="0"/>
    <s v="227 GLEN CHARLIE RD"/>
    <n v="131"/>
    <s v="BATES BOG ROAD LLC"/>
    <m/>
    <s v="RES ACLNPO  MDL-00"/>
    <s v="127//10//"/>
    <n v="3.3390300000000002"/>
    <n v="0"/>
    <n v="0"/>
    <n v="0"/>
    <n v="0"/>
    <m/>
    <n v="0"/>
    <n v="0"/>
    <n v="0"/>
    <s v="YES"/>
    <n v="0"/>
    <s v="127-10"/>
    <m/>
    <m/>
    <m/>
    <n v="0"/>
    <m/>
    <m/>
    <n v="0"/>
    <n v="0"/>
    <n v="0"/>
    <n v="0"/>
    <n v="0"/>
    <m/>
    <m/>
    <m/>
    <m/>
    <m/>
    <m/>
    <m/>
    <m/>
    <m/>
    <m/>
    <n v="1"/>
    <n v="0"/>
    <n v="1"/>
    <s v="Mill Pond"/>
    <n v="20"/>
  </r>
  <r>
    <s v="108-1006Q-1"/>
    <m/>
    <x v="0"/>
    <s v="6 THACHER LN"/>
    <n v="400"/>
    <s v="HEWSON ROY A ET ALS TRUSTEES"/>
    <s v="INDU"/>
    <s v="FACTORY  MDL-96"/>
    <s v="108//1006/Q1/"/>
    <n v="2.7241599999999999"/>
    <n v="0"/>
    <n v="0"/>
    <n v="1"/>
    <n v="1"/>
    <s v="SEWER"/>
    <n v="1"/>
    <n v="0"/>
    <n v="0"/>
    <s v="YES"/>
    <n v="0"/>
    <s v="108-1006Q-1"/>
    <s v="All Public"/>
    <s v="SEWER"/>
    <s v="SEWER"/>
    <n v="0"/>
    <m/>
    <m/>
    <n v="0"/>
    <n v="0"/>
    <n v="0"/>
    <n v="16311"/>
    <n v="1"/>
    <m/>
    <m/>
    <m/>
    <m/>
    <m/>
    <m/>
    <m/>
    <m/>
    <m/>
    <m/>
    <n v="1"/>
    <n v="0"/>
    <n v="1"/>
    <s v="Rose Brook"/>
    <n v="41"/>
  </r>
  <r>
    <s v="108-1006H"/>
    <m/>
    <x v="0"/>
    <s v="4 THACHER LN"/>
    <n v="400"/>
    <s v="WOODEN BOAT CENTER INC"/>
    <s v="INDU"/>
    <s v="FACTORY  MDL-96"/>
    <s v="108//1006/H/"/>
    <n v="1.0948800000000001"/>
    <n v="0"/>
    <n v="0"/>
    <n v="1"/>
    <n v="1"/>
    <s v="SEWER"/>
    <n v="1"/>
    <n v="0"/>
    <n v="0"/>
    <s v="YES"/>
    <n v="0"/>
    <s v="108-1006H"/>
    <s v="All Public"/>
    <s v="SEWER"/>
    <s v="SEWER"/>
    <n v="0"/>
    <m/>
    <m/>
    <n v="0"/>
    <n v="0"/>
    <n v="0"/>
    <n v="10140"/>
    <n v="1"/>
    <m/>
    <m/>
    <m/>
    <m/>
    <m/>
    <m/>
    <m/>
    <m/>
    <m/>
    <m/>
    <n v="1"/>
    <n v="0"/>
    <n v="1"/>
    <s v="Rose Brook"/>
    <n v="41"/>
  </r>
  <r>
    <s v="108-1019"/>
    <m/>
    <x v="0"/>
    <s v="2424 CRAN HWY"/>
    <n v="326"/>
    <s v="WELCH BRIAN M"/>
    <s v="INDU"/>
    <s v="REST/CLUBS  MDL-94"/>
    <s v="108//1019//"/>
    <n v="1.4929699999999999"/>
    <n v="1"/>
    <n v="1"/>
    <n v="1"/>
    <n v="1"/>
    <s v="SEPTIC"/>
    <n v="0"/>
    <n v="1"/>
    <n v="36700"/>
    <s v="YES"/>
    <n v="36700"/>
    <s v="108-1019"/>
    <s v="All Public"/>
    <s v="SEWER"/>
    <s v="SEPTIC"/>
    <n v="36700"/>
    <m/>
    <m/>
    <n v="1"/>
    <n v="1"/>
    <n v="0"/>
    <n v="4706"/>
    <n v="1"/>
    <m/>
    <m/>
    <m/>
    <m/>
    <m/>
    <m/>
    <m/>
    <m/>
    <m/>
    <m/>
    <n v="1"/>
    <n v="9.68"/>
    <n v="1"/>
    <s v="Broad Marsh River"/>
    <n v="43"/>
  </r>
  <r>
    <s v="113-7-6"/>
    <m/>
    <x v="0"/>
    <s v="112 CHARGE POND RD"/>
    <n v="101"/>
    <s v="OCONNOR DANIEL F"/>
    <s v="R60"/>
    <s v="ONE FAMILY"/>
    <s v="113//40365//"/>
    <n v="1.4877400000000001"/>
    <n v="1"/>
    <n v="1"/>
    <n v="1"/>
    <n v="1"/>
    <s v="SEPTIC"/>
    <n v="0"/>
    <n v="1"/>
    <n v="12000"/>
    <s v="NO_W1"/>
    <n v="12000"/>
    <s v="113-7-6"/>
    <m/>
    <m/>
    <s v="SEPTIC"/>
    <n v="12000"/>
    <m/>
    <m/>
    <n v="1"/>
    <n v="1"/>
    <n v="3"/>
    <n v="1028"/>
    <n v="1"/>
    <m/>
    <m/>
    <m/>
    <m/>
    <m/>
    <m/>
    <m/>
    <m/>
    <m/>
    <m/>
    <n v="2"/>
    <n v="2.42"/>
    <n v="1"/>
    <s v="Harlow Brook"/>
    <n v="34"/>
  </r>
  <r>
    <s v="85-1004A"/>
    <m/>
    <x v="0"/>
    <s v="2419 CRAN HWY"/>
    <n v="340"/>
    <s v="BAYSIDE AGRICULTURAL INC"/>
    <s v="SC"/>
    <s v="OFFICE BLD  MDL-94"/>
    <s v="85//1004/A/"/>
    <n v="0.71945999999999999"/>
    <n v="1"/>
    <n v="1"/>
    <n v="1"/>
    <n v="1"/>
    <s v="SEPTIC"/>
    <n v="0"/>
    <n v="0"/>
    <n v="0"/>
    <s v="YES"/>
    <n v="0"/>
    <s v="85-1004A"/>
    <s v="All Public"/>
    <s v="SEWER"/>
    <s v="SEPTIC"/>
    <n v="0"/>
    <m/>
    <m/>
    <n v="1"/>
    <n v="1"/>
    <n v="0"/>
    <n v="2570"/>
    <n v="1"/>
    <m/>
    <m/>
    <m/>
    <m/>
    <m/>
    <m/>
    <m/>
    <m/>
    <m/>
    <m/>
    <n v="1"/>
    <n v="9.68"/>
    <n v="1"/>
    <s v="Broad Marsh River"/>
    <n v="43"/>
  </r>
  <r>
    <s v="108-1006G"/>
    <m/>
    <x v="0"/>
    <s v="1 THACHER LN"/>
    <n v="401"/>
    <s v="SLKEV LIMITED PARTNERSHIP"/>
    <s v="IND"/>
    <s v="IND WHSES"/>
    <s v="108//1006/G/"/>
    <n v="0.91417000000000004"/>
    <n v="0"/>
    <n v="0"/>
    <n v="1"/>
    <n v="1"/>
    <s v="SEWER"/>
    <n v="1"/>
    <n v="1"/>
    <n v="5700"/>
    <s v="YES"/>
    <n v="0"/>
    <s v="108-1006G"/>
    <s v="Public Water,Septic"/>
    <s v="SEPTIC"/>
    <s v="SEWER"/>
    <n v="5700"/>
    <m/>
    <m/>
    <n v="0"/>
    <n v="0"/>
    <n v="0"/>
    <n v="8900"/>
    <n v="1"/>
    <m/>
    <m/>
    <m/>
    <m/>
    <m/>
    <m/>
    <m/>
    <m/>
    <m/>
    <m/>
    <n v="1"/>
    <n v="0"/>
    <n v="1"/>
    <s v="Rose Brook"/>
    <n v="41"/>
  </r>
  <r>
    <s v="108-1004A1"/>
    <m/>
    <x v="0"/>
    <s v="2420 CRAN HWY"/>
    <n v="341"/>
    <s v="MAYFLOWER COOPERATIVE BANK"/>
    <s v="INDU"/>
    <s v="BANK BLDG"/>
    <s v="108//1004/A1/"/>
    <n v="1.0013300000000001"/>
    <n v="0"/>
    <n v="0"/>
    <n v="1"/>
    <n v="1"/>
    <s v="SEWER"/>
    <n v="1"/>
    <n v="1"/>
    <n v="44400"/>
    <s v="YES"/>
    <n v="0"/>
    <s v="108-1004A1"/>
    <m/>
    <m/>
    <s v="SEWER"/>
    <n v="44400"/>
    <m/>
    <m/>
    <n v="0"/>
    <n v="0"/>
    <n v="0"/>
    <n v="2998"/>
    <n v="1"/>
    <m/>
    <m/>
    <m/>
    <m/>
    <m/>
    <m/>
    <m/>
    <m/>
    <m/>
    <m/>
    <n v="1"/>
    <n v="0"/>
    <n v="1"/>
    <s v="Broad Marsh River"/>
    <n v="43"/>
  </r>
  <r>
    <s v="127-11"/>
    <m/>
    <x v="0"/>
    <s v="229 GLEN CHARLIE RD"/>
    <n v="101"/>
    <s v="MOREAU WAYNE A &amp; CHERYL A TRS"/>
    <s v="R130"/>
    <s v="ONE FAMILY"/>
    <s v="127//11//"/>
    <n v="3.2337899999999999"/>
    <n v="1"/>
    <n v="1"/>
    <n v="1"/>
    <n v="1"/>
    <s v="SEPTIC"/>
    <n v="0"/>
    <n v="1"/>
    <n v="5800"/>
    <s v="YES"/>
    <n v="5800"/>
    <s v="127-11"/>
    <s v="Public Water,Gas,Septic"/>
    <s v="SEPTIC"/>
    <s v="SEPTIC"/>
    <n v="5800"/>
    <m/>
    <m/>
    <n v="1"/>
    <n v="1"/>
    <n v="3"/>
    <n v="1440"/>
    <n v="2"/>
    <m/>
    <m/>
    <m/>
    <m/>
    <m/>
    <m/>
    <m/>
    <m/>
    <m/>
    <m/>
    <n v="1"/>
    <n v="4.6463999999999999"/>
    <n v="1"/>
    <s v="Mill Pond"/>
    <n v="20"/>
  </r>
  <r>
    <s v="126-M1"/>
    <m/>
    <x v="0"/>
    <s v="0 CRIMSON LN"/>
    <n v="911"/>
    <s v="COMM OF MASS"/>
    <s v="R130"/>
    <s v="FISH-WILD"/>
    <s v="126//M1//"/>
    <n v="1.6317999999999999"/>
    <n v="0"/>
    <n v="0"/>
    <n v="0"/>
    <n v="0"/>
    <m/>
    <n v="0"/>
    <n v="0"/>
    <n v="0"/>
    <s v="YES"/>
    <n v="0"/>
    <s v="126-M1"/>
    <s v="Public Water,Septic"/>
    <s v="SEPTIC"/>
    <m/>
    <n v="0"/>
    <s v="fee simple"/>
    <s v="YES"/>
    <n v="0"/>
    <n v="0"/>
    <n v="0"/>
    <n v="0"/>
    <n v="0"/>
    <m/>
    <m/>
    <m/>
    <m/>
    <m/>
    <m/>
    <m/>
    <m/>
    <m/>
    <m/>
    <n v="0"/>
    <n v="0"/>
    <n v="1"/>
    <s v="Mill Pond"/>
    <n v="20"/>
  </r>
  <r>
    <s v="108-1006M"/>
    <m/>
    <x v="0"/>
    <s v="12 KENDRICK RD"/>
    <n v="401"/>
    <s v="MCCARTHY GERALD P TRUSTEE"/>
    <s v="INDU"/>
    <s v="IND WHSES"/>
    <s v="108//1006/M/"/>
    <n v="3.9537900000000001"/>
    <n v="0"/>
    <n v="0"/>
    <n v="1"/>
    <n v="1"/>
    <s v="SEWER"/>
    <n v="10"/>
    <n v="2"/>
    <n v="47700"/>
    <s v="YES"/>
    <n v="0"/>
    <s v="108-1006M"/>
    <m/>
    <m/>
    <s v="SEWER"/>
    <n v="23850"/>
    <m/>
    <m/>
    <n v="0"/>
    <n v="0"/>
    <n v="0"/>
    <n v="22750"/>
    <n v="1"/>
    <m/>
    <m/>
    <m/>
    <m/>
    <m/>
    <m/>
    <m/>
    <m/>
    <m/>
    <m/>
    <n v="1"/>
    <n v="0"/>
    <n v="1"/>
    <s v="Rose Brook"/>
    <n v="41"/>
  </r>
  <r>
    <s v="113-7-8"/>
    <m/>
    <x v="0"/>
    <s v="114 CHARGE POND RD"/>
    <n v="131"/>
    <s v="OCONNOR DANIEL F"/>
    <s v="R60"/>
    <s v="RES ACLNPO  MDL-00"/>
    <s v="113//40367//"/>
    <n v="0.84653999999999996"/>
    <n v="0"/>
    <n v="0"/>
    <n v="0"/>
    <n v="0"/>
    <m/>
    <n v="0"/>
    <n v="0"/>
    <n v="0"/>
    <s v="YES"/>
    <n v="0"/>
    <s v="113-7-8"/>
    <m/>
    <m/>
    <m/>
    <n v="0"/>
    <m/>
    <m/>
    <n v="0"/>
    <n v="0"/>
    <n v="0"/>
    <n v="0"/>
    <n v="0"/>
    <m/>
    <m/>
    <m/>
    <m/>
    <m/>
    <m/>
    <m/>
    <m/>
    <m/>
    <m/>
    <n v="1"/>
    <n v="0"/>
    <n v="1"/>
    <s v="Harlow Brook"/>
    <n v="34"/>
  </r>
  <r>
    <s v="126-M2"/>
    <m/>
    <x v="0"/>
    <s v="0 LILAC DR"/>
    <n v="911"/>
    <s v="COMM OF MASS"/>
    <s v="R130"/>
    <s v="FISH-WILD"/>
    <s v="126//M2//"/>
    <n v="1.00909"/>
    <n v="0"/>
    <n v="0"/>
    <n v="0"/>
    <n v="0"/>
    <m/>
    <n v="0"/>
    <n v="0"/>
    <n v="0"/>
    <s v="YES"/>
    <n v="0"/>
    <s v="126-M2"/>
    <s v="Public Water,Septic"/>
    <s v="SEPTIC"/>
    <m/>
    <n v="0"/>
    <s v="fee simple"/>
    <s v="YES"/>
    <n v="0"/>
    <n v="0"/>
    <n v="0"/>
    <n v="0"/>
    <n v="0"/>
    <m/>
    <m/>
    <m/>
    <m/>
    <m/>
    <m/>
    <m/>
    <m/>
    <m/>
    <m/>
    <n v="0"/>
    <n v="0"/>
    <n v="1"/>
    <s v="Mill Pond"/>
    <n v="20"/>
  </r>
  <r>
    <s v="108-1006S"/>
    <m/>
    <x v="0"/>
    <s v="4 THACHER LN REAR"/>
    <n v="316"/>
    <s v="WOODEN BOAT CENTER INC"/>
    <s v="INDU"/>
    <s v="COMM WHSE  MDL-96"/>
    <s v="108//1006/S/"/>
    <n v="1.39442"/>
    <n v="1"/>
    <n v="1"/>
    <n v="1"/>
    <n v="1"/>
    <s v="SEPTIC"/>
    <n v="0"/>
    <n v="1"/>
    <n v="21600"/>
    <s v="YES"/>
    <n v="21600"/>
    <s v="108-1006S"/>
    <m/>
    <m/>
    <s v="SEPTIC"/>
    <n v="21600"/>
    <m/>
    <m/>
    <n v="1"/>
    <n v="1"/>
    <n v="0"/>
    <n v="5000"/>
    <n v="1"/>
    <m/>
    <m/>
    <m/>
    <m/>
    <m/>
    <m/>
    <m/>
    <m/>
    <m/>
    <m/>
    <n v="1"/>
    <n v="9.68"/>
    <n v="1"/>
    <s v="Rose Brook"/>
    <n v="41"/>
  </r>
  <r>
    <s v="UNK693"/>
    <s v="FEE"/>
    <x v="0"/>
    <s v="PLYMOUTH RD"/>
    <n v="0"/>
    <m/>
    <m/>
    <m/>
    <m/>
    <n v="0.17813999999999999"/>
    <n v="0"/>
    <n v="0"/>
    <n v="0"/>
    <n v="0"/>
    <m/>
    <n v="0"/>
    <n v="0"/>
    <n v="0"/>
    <s v="NO_W2"/>
    <n v="0"/>
    <m/>
    <m/>
    <m/>
    <m/>
    <n v="0"/>
    <s v="fee simple"/>
    <s v="YES"/>
    <n v="0"/>
    <n v="0"/>
    <n v="0"/>
    <n v="0"/>
    <n v="0"/>
    <s v="Not in new Assr DB, Makepe?, old info"/>
    <m/>
    <m/>
    <m/>
    <m/>
    <m/>
    <m/>
    <m/>
    <m/>
    <m/>
    <n v="0"/>
    <n v="0"/>
    <n v="1"/>
    <s v="Mill Pond"/>
    <n v="20"/>
  </r>
  <r>
    <s v="UNK207"/>
    <s v="FEE"/>
    <x v="0"/>
    <s v="KENDRICK RD"/>
    <n v="0"/>
    <m/>
    <m/>
    <m/>
    <m/>
    <n v="1.6610799999999999"/>
    <n v="0"/>
    <n v="0"/>
    <n v="1"/>
    <n v="1"/>
    <s v="SEWER"/>
    <n v="0"/>
    <n v="0"/>
    <n v="0"/>
    <s v="NO_W2"/>
    <n v="0"/>
    <m/>
    <m/>
    <m/>
    <s v="SEWER"/>
    <n v="0"/>
    <m/>
    <m/>
    <n v="0"/>
    <n v="0"/>
    <n v="0"/>
    <n v="0"/>
    <n v="0"/>
    <s v="Not in new Assr DB, Makepe?, old info"/>
    <m/>
    <m/>
    <m/>
    <m/>
    <m/>
    <m/>
    <m/>
    <m/>
    <m/>
    <n v="1"/>
    <n v="0"/>
    <n v="1"/>
    <s v="Rose Brook"/>
    <n v="41"/>
  </r>
  <r>
    <s v="113-1018"/>
    <m/>
    <x v="0"/>
    <s v="0 CHARGE POND RD"/>
    <n v="710"/>
    <s v="TWEEDY &amp; BARNES CO"/>
    <s v="R60"/>
    <s v="CRANBERRY  MDL-00"/>
    <s v="113//1018//"/>
    <n v="61.961539999999999"/>
    <n v="0"/>
    <n v="0"/>
    <n v="0"/>
    <n v="0"/>
    <m/>
    <n v="0"/>
    <n v="0"/>
    <n v="0"/>
    <s v="YES"/>
    <n v="0"/>
    <s v="113-1018"/>
    <m/>
    <m/>
    <m/>
    <n v="0"/>
    <m/>
    <m/>
    <n v="0"/>
    <n v="0"/>
    <n v="0"/>
    <n v="0"/>
    <n v="0"/>
    <m/>
    <m/>
    <m/>
    <m/>
    <m/>
    <m/>
    <m/>
    <m/>
    <m/>
    <m/>
    <n v="1"/>
    <n v="0"/>
    <n v="1"/>
    <s v="Harlow Brook"/>
    <n v="34"/>
  </r>
  <r>
    <s v="127-12"/>
    <m/>
    <x v="0"/>
    <s v="231 GLEN CHARLIE RD"/>
    <n v="101"/>
    <s v="WALKER JASON M"/>
    <s v="R130"/>
    <s v="ONE FAMILY"/>
    <s v="127//12//"/>
    <n v="3.2767300000000001"/>
    <n v="1"/>
    <n v="1"/>
    <n v="1"/>
    <n v="1"/>
    <s v="SEPTIC"/>
    <n v="0"/>
    <n v="1"/>
    <n v="7500"/>
    <s v="YES"/>
    <n v="7500"/>
    <s v="127-12"/>
    <s v="Gas,Well,Septic"/>
    <s v="SEPTIC"/>
    <s v="SEPTIC"/>
    <n v="7500"/>
    <m/>
    <m/>
    <n v="1"/>
    <n v="1"/>
    <n v="3"/>
    <n v="1092"/>
    <n v="1"/>
    <m/>
    <m/>
    <m/>
    <m/>
    <m/>
    <m/>
    <m/>
    <m/>
    <m/>
    <m/>
    <n v="1"/>
    <n v="4.6463999999999999"/>
    <n v="1"/>
    <s v="Mill Pond"/>
    <n v="20"/>
  </r>
  <r>
    <s v="126-M3"/>
    <m/>
    <x v="0"/>
    <s v="0 LILAC DR"/>
    <n v="911"/>
    <s v="COMM OF MASS"/>
    <s v="R130"/>
    <s v="FISH-WILD"/>
    <s v="126//M3//"/>
    <n v="1.07863"/>
    <n v="0"/>
    <n v="0"/>
    <n v="0"/>
    <n v="0"/>
    <m/>
    <n v="0"/>
    <n v="0"/>
    <n v="0"/>
    <s v="YES"/>
    <n v="0"/>
    <s v="126-M3"/>
    <s v="Public Water,Septic"/>
    <s v="SEPTIC"/>
    <m/>
    <n v="0"/>
    <s v="fee simple"/>
    <s v="YES"/>
    <n v="0"/>
    <n v="0"/>
    <n v="0"/>
    <n v="0"/>
    <n v="0"/>
    <m/>
    <m/>
    <m/>
    <m/>
    <m/>
    <m/>
    <m/>
    <m/>
    <m/>
    <m/>
    <n v="0"/>
    <n v="0"/>
    <n v="1"/>
    <s v="Mill Pond"/>
    <n v="20"/>
  </r>
  <r>
    <s v="87-1000-1C"/>
    <m/>
    <x v="0"/>
    <s v="1 TOBEY RD"/>
    <n v="440"/>
    <s v="S&amp;H REALTY LLC"/>
    <s v="INDU"/>
    <s v="IND LD DV"/>
    <s v="87//1000/1C/"/>
    <n v="6.2577800000000003"/>
    <n v="0"/>
    <n v="0"/>
    <n v="0"/>
    <n v="0"/>
    <m/>
    <n v="0"/>
    <n v="0"/>
    <n v="0"/>
    <s v="YES"/>
    <n v="0"/>
    <s v="87-1000-1C"/>
    <s v="Public Water"/>
    <m/>
    <m/>
    <n v="0"/>
    <m/>
    <m/>
    <n v="0"/>
    <n v="0"/>
    <n v="0"/>
    <n v="0"/>
    <n v="0"/>
    <m/>
    <m/>
    <m/>
    <m/>
    <m/>
    <m/>
    <m/>
    <m/>
    <m/>
    <m/>
    <n v="1"/>
    <n v="0"/>
    <n v="1"/>
    <s v="Broad Marsh River"/>
    <n v="43"/>
  </r>
  <r>
    <s v="108-1004A"/>
    <m/>
    <x v="0"/>
    <s v="3 TOW RD"/>
    <n v="332"/>
    <s v="CJE &amp; R CO INC"/>
    <s v="INDU"/>
    <s v="SVC GAR/GAR M-95"/>
    <s v="108//1004/A/"/>
    <n v="4.6681600000000003"/>
    <n v="0"/>
    <n v="0"/>
    <n v="1"/>
    <n v="1"/>
    <s v="SEWER"/>
    <n v="2"/>
    <n v="2"/>
    <n v="10500"/>
    <s v="YES"/>
    <n v="0"/>
    <s v="108-1004A"/>
    <s v="Public Water,Public Sewer"/>
    <s v="SEWER"/>
    <s v="SEWER"/>
    <n v="5250"/>
    <m/>
    <m/>
    <n v="0"/>
    <n v="0"/>
    <n v="0"/>
    <n v="6000"/>
    <n v="1"/>
    <m/>
    <m/>
    <m/>
    <m/>
    <m/>
    <m/>
    <m/>
    <m/>
    <m/>
    <m/>
    <n v="1"/>
    <n v="0"/>
    <n v="1"/>
    <s v="Broad Marsh River"/>
    <n v="43"/>
  </r>
  <r>
    <s v="126-6"/>
    <m/>
    <x v="0"/>
    <s v="0 MAPLE SPRGS RD"/>
    <n v="710"/>
    <s v="MAKEPEACE CO A D"/>
    <s v="R130"/>
    <s v="CRANBERRY  MDL-00"/>
    <s v="126//6//"/>
    <n v="17.016400000000001"/>
    <n v="0"/>
    <n v="0"/>
    <n v="0"/>
    <n v="0"/>
    <m/>
    <n v="0"/>
    <n v="0"/>
    <n v="0"/>
    <s v="YES"/>
    <n v="0"/>
    <s v="126-6"/>
    <m/>
    <m/>
    <m/>
    <n v="0"/>
    <m/>
    <m/>
    <n v="0"/>
    <n v="0"/>
    <n v="0"/>
    <n v="0"/>
    <n v="0"/>
    <m/>
    <m/>
    <m/>
    <m/>
    <m/>
    <m/>
    <m/>
    <m/>
    <m/>
    <m/>
    <n v="1"/>
    <n v="0"/>
    <n v="1"/>
    <s v="Mill Pond"/>
    <n v="20"/>
  </r>
  <r>
    <s v="115-1002"/>
    <m/>
    <x v="0"/>
    <s v="0 CHARGE POND RD OFF"/>
    <n v="710"/>
    <s v="BAYSIDE AGRICULTURAL INC"/>
    <m/>
    <s v="CRANBERRY  MDL-00"/>
    <s v="115//1002//"/>
    <n v="35.372300000000003"/>
    <n v="0"/>
    <n v="0"/>
    <n v="0"/>
    <n v="0"/>
    <m/>
    <n v="0"/>
    <n v="0"/>
    <n v="0"/>
    <s v="YES"/>
    <n v="0"/>
    <s v="115-1002"/>
    <m/>
    <m/>
    <m/>
    <n v="0"/>
    <m/>
    <m/>
    <n v="0"/>
    <n v="0"/>
    <n v="0"/>
    <n v="0"/>
    <n v="0"/>
    <m/>
    <m/>
    <m/>
    <m/>
    <m/>
    <m/>
    <m/>
    <m/>
    <m/>
    <m/>
    <n v="1"/>
    <n v="0"/>
    <n v="1"/>
    <s v="Agawam River"/>
    <n v="42"/>
  </r>
  <r>
    <s v="127-1007A"/>
    <m/>
    <x v="0"/>
    <s v="284 GLEN CHARLIE RD"/>
    <n v="131"/>
    <s v="TUCY ENTERPRISES INC"/>
    <s v="R130"/>
    <s v="RES ACLNPO  MDL-00"/>
    <s v="127//1007/A/"/>
    <n v="11.21701"/>
    <n v="0"/>
    <n v="0"/>
    <n v="0"/>
    <n v="0"/>
    <m/>
    <n v="0"/>
    <n v="0"/>
    <n v="0"/>
    <s v="YES"/>
    <n v="0"/>
    <s v="127-1007A"/>
    <m/>
    <m/>
    <m/>
    <n v="0"/>
    <m/>
    <m/>
    <n v="0"/>
    <n v="0"/>
    <n v="0"/>
    <n v="0"/>
    <n v="0"/>
    <m/>
    <m/>
    <m/>
    <m/>
    <m/>
    <m/>
    <m/>
    <m/>
    <m/>
    <m/>
    <n v="1"/>
    <n v="0"/>
    <n v="1"/>
    <s v="Mill Pond"/>
    <n v="20"/>
  </r>
  <r>
    <s v="108-3"/>
    <m/>
    <x v="0"/>
    <s v="2416 CRAN HWY"/>
    <n v="334"/>
    <s v="ANGUS NANCY C &amp; DONALD H TRS"/>
    <s v="INDU"/>
    <s v="GAS ST SRV  MDL-95"/>
    <s v="108//3//"/>
    <n v="1.0642799999999999"/>
    <n v="1"/>
    <n v="1"/>
    <n v="1"/>
    <n v="1"/>
    <s v="SEPTIC"/>
    <n v="0"/>
    <n v="1"/>
    <n v="1300"/>
    <s v="YES"/>
    <n v="1300"/>
    <s v="108-3"/>
    <s v="All Public"/>
    <s v="SEWER"/>
    <s v="SEPTIC"/>
    <n v="1300"/>
    <m/>
    <m/>
    <n v="1"/>
    <n v="1"/>
    <n v="0"/>
    <n v="4944"/>
    <n v="1"/>
    <m/>
    <m/>
    <m/>
    <m/>
    <m/>
    <m/>
    <m/>
    <m/>
    <m/>
    <m/>
    <n v="3"/>
    <n v="9.68"/>
    <n v="1"/>
    <s v="Broad Marsh River"/>
    <n v="43"/>
  </r>
  <r>
    <s v="UNK688"/>
    <s v="FEE"/>
    <x v="0"/>
    <s v="GLEN CHARLIE RD"/>
    <n v="0"/>
    <m/>
    <m/>
    <m/>
    <m/>
    <n v="3.3323200000000002"/>
    <n v="0"/>
    <n v="0"/>
    <n v="0"/>
    <n v="0"/>
    <m/>
    <n v="0"/>
    <n v="0"/>
    <n v="0"/>
    <s v="NO_W2"/>
    <n v="0"/>
    <m/>
    <m/>
    <m/>
    <m/>
    <n v="0"/>
    <s v="fee simple"/>
    <s v="YES"/>
    <n v="0"/>
    <n v="0"/>
    <n v="0"/>
    <n v="0"/>
    <n v="0"/>
    <s v="Not in new Assr DB, Makepe?, old info"/>
    <m/>
    <m/>
    <m/>
    <m/>
    <m/>
    <m/>
    <m/>
    <m/>
    <m/>
    <n v="2"/>
    <n v="0"/>
    <n v="1"/>
    <s v="Mill Pond"/>
    <n v="20"/>
  </r>
  <r>
    <s v="108-1004B"/>
    <m/>
    <x v="0"/>
    <s v="0 OLD WOOD RD"/>
    <n v="392"/>
    <s v="FIELDING STEVEN"/>
    <s v="INDU"/>
    <s v="UNDEV LAND"/>
    <s v="108//1004/B/"/>
    <n v="0.54867999999999995"/>
    <n v="0"/>
    <n v="0"/>
    <n v="0"/>
    <n v="0"/>
    <m/>
    <n v="0"/>
    <n v="1"/>
    <n v="3900"/>
    <s v="YES"/>
    <n v="0"/>
    <s v="108-1004B"/>
    <s v="Public Water,Public Sewer"/>
    <s v="SEWER"/>
    <m/>
    <n v="3900"/>
    <m/>
    <m/>
    <n v="0"/>
    <n v="0"/>
    <n v="0"/>
    <n v="0"/>
    <n v="0"/>
    <m/>
    <m/>
    <m/>
    <m/>
    <m/>
    <m/>
    <m/>
    <m/>
    <m/>
    <m/>
    <n v="0"/>
    <n v="0"/>
    <n v="1"/>
    <s v="Broad Marsh River"/>
    <n v="43"/>
  </r>
  <r>
    <s v="108-1006A1"/>
    <m/>
    <x v="0"/>
    <s v="0 KENDRICK RD"/>
    <n v="710"/>
    <s v="MAKEPEACE CO A D"/>
    <s v="IND"/>
    <s v="CRANBERRY  MDL-00"/>
    <s v="108//1006/A1/"/>
    <n v="19.123629999999999"/>
    <n v="0"/>
    <n v="0"/>
    <n v="0"/>
    <n v="0"/>
    <m/>
    <n v="0"/>
    <n v="0"/>
    <n v="0"/>
    <s v="YES"/>
    <n v="0"/>
    <s v="108-1006A1"/>
    <s v="All Public"/>
    <s v="SEWER"/>
    <m/>
    <n v="0"/>
    <m/>
    <m/>
    <n v="0"/>
    <n v="0"/>
    <n v="0"/>
    <n v="0"/>
    <n v="0"/>
    <m/>
    <m/>
    <m/>
    <m/>
    <m/>
    <m/>
    <m/>
    <m/>
    <m/>
    <m/>
    <n v="1"/>
    <n v="0"/>
    <n v="1"/>
    <s v="Rose Brook"/>
    <n v="41"/>
  </r>
  <r>
    <s v="126-M4"/>
    <m/>
    <x v="0"/>
    <s v="0 LILAC DR"/>
    <n v="911"/>
    <s v="COMM OF MASS"/>
    <s v="R130"/>
    <s v="FISH-WILD"/>
    <s v="126//M4//"/>
    <n v="0.85746999999999995"/>
    <n v="0"/>
    <n v="0"/>
    <n v="0"/>
    <n v="0"/>
    <m/>
    <n v="0"/>
    <n v="0"/>
    <n v="0"/>
    <s v="YES"/>
    <n v="0"/>
    <s v="126-M4"/>
    <s v="Public Water,Septic"/>
    <s v="SEPTIC"/>
    <m/>
    <n v="0"/>
    <s v="fee simple"/>
    <s v="YES"/>
    <n v="0"/>
    <n v="0"/>
    <n v="0"/>
    <n v="0"/>
    <n v="0"/>
    <m/>
    <m/>
    <m/>
    <m/>
    <m/>
    <m/>
    <m/>
    <m/>
    <m/>
    <m/>
    <n v="2"/>
    <n v="0"/>
    <n v="1"/>
    <s v="Mill Pond"/>
    <n v="20"/>
  </r>
  <r>
    <s v="127-13"/>
    <m/>
    <x v="0"/>
    <s v="233 GLEN CHARLIE RD"/>
    <n v="101"/>
    <s v="MACDONALD JOHN TP"/>
    <s v="R13"/>
    <s v="ONE FAMILY"/>
    <s v="127//13//"/>
    <n v="3.4847100000000002"/>
    <n v="1"/>
    <n v="1"/>
    <n v="1"/>
    <n v="1"/>
    <s v="SEPTIC"/>
    <n v="0"/>
    <n v="1"/>
    <n v="16100"/>
    <s v="YES"/>
    <n v="16100"/>
    <s v="127-13"/>
    <s v="Gas,Well,Septic"/>
    <s v="SEPTIC"/>
    <s v="SEPTIC"/>
    <n v="16100"/>
    <m/>
    <m/>
    <n v="1"/>
    <n v="1"/>
    <n v="3"/>
    <n v="1092"/>
    <n v="1"/>
    <m/>
    <m/>
    <m/>
    <m/>
    <m/>
    <m/>
    <m/>
    <m/>
    <m/>
    <m/>
    <n v="1"/>
    <n v="4.6463999999999999"/>
    <n v="1"/>
    <s v="Mill Pond"/>
    <n v="20"/>
  </r>
  <r>
    <s v="113-7-10"/>
    <m/>
    <x v="0"/>
    <s v="118 CHARGE POND RD"/>
    <n v="101"/>
    <s v="OCONNOR DANIEL F"/>
    <s v="R60"/>
    <s v="ONE FAMILY"/>
    <s v="113//40369//"/>
    <n v="1.48871"/>
    <n v="1"/>
    <n v="1"/>
    <n v="1"/>
    <n v="1"/>
    <s v="SEPTIC"/>
    <n v="0"/>
    <n v="1"/>
    <n v="7200"/>
    <s v="NO_W1"/>
    <n v="7200"/>
    <s v="113-7-10"/>
    <m/>
    <m/>
    <s v="SEPTIC"/>
    <n v="7200"/>
    <m/>
    <m/>
    <n v="1"/>
    <n v="1"/>
    <n v="3"/>
    <n v="1028"/>
    <n v="1"/>
    <m/>
    <m/>
    <m/>
    <m/>
    <m/>
    <m/>
    <m/>
    <m/>
    <m/>
    <m/>
    <n v="2"/>
    <n v="2.42"/>
    <n v="1"/>
    <s v="Harlow Brook"/>
    <n v="34"/>
  </r>
  <r>
    <s v="UNK692"/>
    <s v="FEE"/>
    <x v="0"/>
    <s v="GLEN CHARLIE RD"/>
    <n v="0"/>
    <m/>
    <m/>
    <m/>
    <m/>
    <n v="0.76414000000000004"/>
    <n v="0"/>
    <n v="0"/>
    <n v="0"/>
    <n v="0"/>
    <m/>
    <n v="0"/>
    <n v="0"/>
    <n v="0"/>
    <s v="NO_W2"/>
    <n v="0"/>
    <m/>
    <m/>
    <m/>
    <m/>
    <n v="0"/>
    <s v="fee simple"/>
    <s v="YES"/>
    <n v="0"/>
    <n v="0"/>
    <n v="0"/>
    <n v="0"/>
    <n v="0"/>
    <s v="Not in new Assr DB, Makepe?, old info"/>
    <m/>
    <m/>
    <m/>
    <m/>
    <m/>
    <m/>
    <m/>
    <m/>
    <m/>
    <n v="0"/>
    <n v="0"/>
    <n v="1"/>
    <s v="Mill Pond"/>
    <n v="20"/>
  </r>
  <r>
    <s v="108-1006K1"/>
    <m/>
    <x v="0"/>
    <s v="9 KENDRICK RD"/>
    <n v="401"/>
    <s v="MARIAN HEATH GREETING CARDS"/>
    <s v="INDU"/>
    <s v="IND WHSES"/>
    <s v="108//1006/K1/"/>
    <n v="2.9372400000000001"/>
    <n v="0"/>
    <n v="0"/>
    <n v="1"/>
    <n v="1"/>
    <s v="SEWER"/>
    <n v="1"/>
    <n v="1"/>
    <n v="0"/>
    <s v="YES"/>
    <n v="0"/>
    <s v="108-1006K1"/>
    <s v="All Public"/>
    <s v="SEWER"/>
    <s v="SEWER"/>
    <n v="0"/>
    <m/>
    <m/>
    <n v="0"/>
    <n v="0"/>
    <n v="0"/>
    <n v="40320"/>
    <n v="1"/>
    <m/>
    <m/>
    <m/>
    <m/>
    <m/>
    <m/>
    <m/>
    <m/>
    <m/>
    <m/>
    <n v="1"/>
    <n v="0"/>
    <n v="1"/>
    <s v="Rose Brook"/>
    <n v="41"/>
  </r>
  <r>
    <s v="UNK202"/>
    <s v="FEE"/>
    <x v="0"/>
    <s v="KENDRICK RD"/>
    <n v="0"/>
    <m/>
    <m/>
    <m/>
    <m/>
    <n v="2.1751"/>
    <n v="0"/>
    <n v="0"/>
    <n v="1"/>
    <n v="1"/>
    <s v="SEWER"/>
    <n v="0"/>
    <n v="0"/>
    <n v="0"/>
    <s v="NO_W2"/>
    <n v="0"/>
    <m/>
    <m/>
    <m/>
    <s v="SEWER"/>
    <n v="0"/>
    <m/>
    <m/>
    <n v="0"/>
    <n v="0"/>
    <n v="0"/>
    <n v="0"/>
    <n v="0"/>
    <s v="Not in new Assr DB, Makepe?, old info"/>
    <m/>
    <m/>
    <m/>
    <m/>
    <m/>
    <m/>
    <m/>
    <m/>
    <m/>
    <n v="1"/>
    <n v="0"/>
    <n v="1"/>
    <s v="Rose Brook"/>
    <n v="41"/>
  </r>
  <r>
    <s v="126-M28"/>
    <m/>
    <x v="0"/>
    <s v="0 CRIMSON LN"/>
    <n v="911"/>
    <s v="COMM OF MASS"/>
    <s v="R130"/>
    <s v="FISH-WILD"/>
    <s v="126//M28//"/>
    <n v="1.0995999999999999"/>
    <n v="0"/>
    <n v="0"/>
    <n v="0"/>
    <n v="0"/>
    <m/>
    <n v="0"/>
    <n v="0"/>
    <n v="0"/>
    <s v="YES"/>
    <n v="0"/>
    <s v="126-M28"/>
    <s v="Public Water,Septic"/>
    <s v="SEPTIC"/>
    <m/>
    <n v="0"/>
    <s v="fee simple"/>
    <s v="YES"/>
    <n v="0"/>
    <n v="0"/>
    <n v="0"/>
    <n v="0"/>
    <n v="0"/>
    <m/>
    <m/>
    <m/>
    <m/>
    <m/>
    <m/>
    <m/>
    <m/>
    <m/>
    <m/>
    <n v="0"/>
    <n v="0"/>
    <n v="1"/>
    <s v="Mill Pond"/>
    <n v="20"/>
  </r>
  <r>
    <s v="108-1006P"/>
    <m/>
    <x v="0"/>
    <s v="0 KENDRICK RD"/>
    <n v="903"/>
    <s v="TOWN OF WAREHAM"/>
    <s v="I"/>
    <s v="MUNICIPAL  MDL-00"/>
    <s v="108//1006/P/"/>
    <n v="3.2399999999999998E-2"/>
    <n v="0"/>
    <n v="0"/>
    <n v="0"/>
    <n v="0"/>
    <m/>
    <n v="0"/>
    <n v="0"/>
    <n v="0"/>
    <s v="YES"/>
    <n v="0"/>
    <s v="108-1006P"/>
    <s v="All Public"/>
    <s v="SEWER"/>
    <m/>
    <n v="0"/>
    <m/>
    <m/>
    <n v="0"/>
    <n v="0"/>
    <n v="0"/>
    <n v="0"/>
    <n v="0"/>
    <m/>
    <m/>
    <m/>
    <m/>
    <m/>
    <m/>
    <m/>
    <m/>
    <m/>
    <m/>
    <n v="1"/>
    <n v="0"/>
    <n v="1"/>
    <s v="Rose Brook"/>
    <n v="41"/>
  </r>
  <r>
    <s v="108-4"/>
    <m/>
    <x v="0"/>
    <s v="2414 CRAN HWY"/>
    <n v="101"/>
    <s v="ANGUS NANCY C &amp; DONALD H TRS"/>
    <s v="INDU"/>
    <s v="ONE FAMILY"/>
    <s v="108//4//"/>
    <n v="0.84441999999999995"/>
    <n v="0"/>
    <n v="1"/>
    <n v="0"/>
    <n v="1"/>
    <m/>
    <n v="0"/>
    <n v="1"/>
    <n v="5800"/>
    <s v="YES"/>
    <n v="5800"/>
    <s v="108-4"/>
    <s v="Public Water"/>
    <m/>
    <s v="SEPTIC"/>
    <n v="5800"/>
    <m/>
    <m/>
    <n v="0"/>
    <n v="1"/>
    <n v="2"/>
    <n v="632"/>
    <n v="1"/>
    <m/>
    <m/>
    <m/>
    <m/>
    <m/>
    <m/>
    <m/>
    <m/>
    <m/>
    <m/>
    <n v="3"/>
    <n v="0"/>
    <n v="1"/>
    <s v="Broad Marsh River"/>
    <n v="43"/>
  </r>
  <r>
    <s v="108-2"/>
    <m/>
    <x v="0"/>
    <s v="4 TOW RD"/>
    <n v="441"/>
    <s v="ANGUS NANCY C &amp;  DONALD H TRS"/>
    <s v="INDU"/>
    <s v="IND LD PO"/>
    <s v="108//2//"/>
    <n v="0.996"/>
    <n v="0"/>
    <n v="0"/>
    <n v="1"/>
    <n v="1"/>
    <s v="SEWER"/>
    <n v="0"/>
    <n v="1"/>
    <n v="10200"/>
    <s v="YES"/>
    <n v="0"/>
    <s v="108-2"/>
    <m/>
    <m/>
    <s v="SEWER"/>
    <n v="10200"/>
    <m/>
    <m/>
    <n v="0"/>
    <n v="0"/>
    <n v="0"/>
    <n v="0"/>
    <n v="0"/>
    <m/>
    <m/>
    <m/>
    <m/>
    <m/>
    <m/>
    <m/>
    <m/>
    <m/>
    <m/>
    <n v="2"/>
    <n v="0"/>
    <n v="1"/>
    <s v="Broad Marsh River"/>
    <n v="43"/>
  </r>
  <r>
    <s v="126-M5"/>
    <m/>
    <x v="0"/>
    <s v="0 LILAC DR"/>
    <n v="911"/>
    <s v="COMM OF MASS"/>
    <s v="R130"/>
    <s v="FISH-WILD"/>
    <s v="126//M5//"/>
    <n v="0.87641000000000002"/>
    <n v="0"/>
    <n v="0"/>
    <n v="0"/>
    <n v="0"/>
    <m/>
    <n v="0"/>
    <n v="0"/>
    <n v="0"/>
    <s v="YES"/>
    <n v="0"/>
    <s v="126-M5"/>
    <s v="Public Water,Septic"/>
    <s v="SEPTIC"/>
    <m/>
    <n v="0"/>
    <s v="fee simple"/>
    <s v="YES"/>
    <n v="0"/>
    <n v="0"/>
    <n v="0"/>
    <n v="0"/>
    <n v="0"/>
    <m/>
    <m/>
    <m/>
    <m/>
    <m/>
    <m/>
    <m/>
    <m/>
    <m/>
    <m/>
    <n v="2"/>
    <n v="0"/>
    <n v="1"/>
    <s v="Mill Pond"/>
    <n v="20"/>
  </r>
  <r>
    <s v="113-1020"/>
    <m/>
    <x v="0"/>
    <s v="168 CHARGE POND RD"/>
    <n v="710"/>
    <s v="OCONNOR DANIEL F TRUSTEE"/>
    <s v="R60"/>
    <s v="CRANBERRY  MDL-94"/>
    <s v="113//1020//"/>
    <n v="152.67107999999999"/>
    <n v="1"/>
    <n v="1"/>
    <n v="1"/>
    <n v="1"/>
    <s v="SEPTIC"/>
    <n v="0"/>
    <n v="1"/>
    <n v="15900"/>
    <s v="YES"/>
    <n v="15900"/>
    <s v="113-1020"/>
    <s v="Well,Septic"/>
    <s v="SEPTIC"/>
    <s v="SEPTIC"/>
    <n v="15900"/>
    <m/>
    <m/>
    <n v="1"/>
    <n v="1"/>
    <n v="0"/>
    <n v="518"/>
    <n v="1"/>
    <m/>
    <m/>
    <m/>
    <m/>
    <m/>
    <m/>
    <m/>
    <m/>
    <m/>
    <m/>
    <n v="1"/>
    <n v="2.42"/>
    <n v="1"/>
    <s v="Harlow Brook"/>
    <n v="34"/>
  </r>
  <r>
    <s v="127-1016A"/>
    <m/>
    <x v="0"/>
    <s v="292 GLEN CHARLIE RD"/>
    <n v="131"/>
    <s v="TUCY BROCK P TRUSTEE OF GLEN"/>
    <s v="R130"/>
    <s v="RES ACLNPO  MDL-00"/>
    <s v="127//1016/A/"/>
    <n v="2.1915800000000001"/>
    <n v="0"/>
    <n v="0"/>
    <n v="0"/>
    <n v="0"/>
    <m/>
    <n v="0"/>
    <n v="0"/>
    <n v="0"/>
    <s v="YES"/>
    <n v="0"/>
    <s v="127-1016A"/>
    <m/>
    <m/>
    <m/>
    <n v="0"/>
    <m/>
    <m/>
    <n v="0"/>
    <n v="0"/>
    <n v="0"/>
    <n v="0"/>
    <n v="0"/>
    <m/>
    <m/>
    <m/>
    <m/>
    <m/>
    <m/>
    <m/>
    <m/>
    <m/>
    <m/>
    <n v="1"/>
    <n v="0"/>
    <n v="1"/>
    <s v="Mill Pond"/>
    <n v="20"/>
  </r>
  <r>
    <s v="115-1003"/>
    <m/>
    <x v="0"/>
    <s v="0 ROUTE 25  OFF"/>
    <n v="720"/>
    <s v="BAYSIDE AGRICULTURAL INC"/>
    <m/>
    <s v="NONPRNECLD"/>
    <s v="115//1003//"/>
    <n v="5.0576100000000004"/>
    <n v="0"/>
    <n v="0"/>
    <n v="0"/>
    <n v="0"/>
    <m/>
    <n v="0"/>
    <n v="0"/>
    <n v="0"/>
    <s v="YES"/>
    <n v="0"/>
    <s v="115-1003"/>
    <m/>
    <m/>
    <m/>
    <n v="0"/>
    <m/>
    <m/>
    <n v="0"/>
    <n v="0"/>
    <n v="0"/>
    <n v="0"/>
    <n v="0"/>
    <m/>
    <m/>
    <m/>
    <m/>
    <m/>
    <m/>
    <m/>
    <m/>
    <m/>
    <m/>
    <n v="1"/>
    <n v="0"/>
    <n v="1"/>
    <s v="Mill Pond"/>
    <n v="20"/>
  </r>
  <r>
    <s v="127-14"/>
    <m/>
    <x v="0"/>
    <s v="235 GLEN CHARLIE RD"/>
    <n v="101"/>
    <s v="SMEAD KENNETH R &amp; PATRICIA A"/>
    <s v="R130"/>
    <s v="ONE FAMILY"/>
    <s v="127//14//"/>
    <n v="3.26173"/>
    <n v="1"/>
    <n v="1"/>
    <n v="1"/>
    <n v="1"/>
    <s v="SEPTIC"/>
    <n v="0"/>
    <n v="1"/>
    <n v="19400"/>
    <s v="YES"/>
    <n v="19400"/>
    <s v="127-14"/>
    <s v="Gas,Well,Septic"/>
    <s v="SEPTIC"/>
    <s v="SEPTIC"/>
    <n v="19400"/>
    <m/>
    <m/>
    <n v="1"/>
    <n v="1"/>
    <n v="3"/>
    <n v="1092"/>
    <n v="1"/>
    <m/>
    <m/>
    <m/>
    <m/>
    <m/>
    <m/>
    <m/>
    <m/>
    <m/>
    <m/>
    <n v="1"/>
    <n v="4.6463999999999999"/>
    <n v="1"/>
    <s v="Mill Pond"/>
    <n v="20"/>
  </r>
  <r>
    <s v="126-M27"/>
    <m/>
    <x v="0"/>
    <s v="0 CRIMSON LN"/>
    <n v="911"/>
    <s v="COMM OF MASS"/>
    <s v="R130"/>
    <s v="FISH-WILD"/>
    <s v="126//M27//"/>
    <n v="1.09436"/>
    <n v="0"/>
    <n v="0"/>
    <n v="0"/>
    <n v="0"/>
    <m/>
    <n v="0"/>
    <n v="0"/>
    <n v="0"/>
    <s v="YES"/>
    <n v="0"/>
    <s v="126-M27"/>
    <s v="Public Water,Septic"/>
    <s v="SEPTIC"/>
    <m/>
    <n v="0"/>
    <s v="fee simple"/>
    <s v="YES"/>
    <n v="0"/>
    <n v="0"/>
    <n v="0"/>
    <n v="0"/>
    <n v="0"/>
    <m/>
    <m/>
    <m/>
    <m/>
    <m/>
    <m/>
    <m/>
    <m/>
    <m/>
    <m/>
    <n v="2"/>
    <n v="0"/>
    <n v="1"/>
    <s v="Mill Pond"/>
    <n v="20"/>
  </r>
  <r>
    <s v="108-1004E"/>
    <m/>
    <x v="0"/>
    <s v="6 TOW RD"/>
    <n v="316"/>
    <s v="FARES REALTY CORP"/>
    <s v="INDU"/>
    <s v="COMM WHSE  MDL-95"/>
    <s v="108//1004/E/"/>
    <n v="1.2741800000000001"/>
    <n v="0"/>
    <n v="0"/>
    <n v="1"/>
    <n v="1"/>
    <s v="SEWER"/>
    <n v="1"/>
    <n v="0"/>
    <n v="0"/>
    <s v="YES"/>
    <n v="0"/>
    <s v="108-1004E"/>
    <m/>
    <m/>
    <s v="SEWER"/>
    <n v="0"/>
    <m/>
    <m/>
    <n v="0"/>
    <n v="0"/>
    <n v="0"/>
    <n v="4000"/>
    <n v="1"/>
    <m/>
    <m/>
    <m/>
    <m/>
    <m/>
    <m/>
    <m/>
    <m/>
    <m/>
    <m/>
    <n v="1"/>
    <n v="0"/>
    <n v="1"/>
    <s v="Broad Marsh River"/>
    <n v="43"/>
  </r>
  <r>
    <s v="126-M6"/>
    <m/>
    <x v="0"/>
    <s v="0 LILAC DR"/>
    <n v="911"/>
    <s v="COMM OF MASS"/>
    <s v="R130"/>
    <s v="FISH-WILD"/>
    <s v="126//M6//"/>
    <n v="0.77915000000000001"/>
    <n v="0"/>
    <n v="0"/>
    <n v="0"/>
    <n v="0"/>
    <m/>
    <n v="0"/>
    <n v="0"/>
    <n v="0"/>
    <s v="YES"/>
    <n v="0"/>
    <s v="126-M6"/>
    <s v="Public Water,Septic"/>
    <s v="SEPTIC"/>
    <m/>
    <n v="0"/>
    <s v="fee simple"/>
    <s v="YES"/>
    <n v="0"/>
    <n v="0"/>
    <n v="0"/>
    <n v="0"/>
    <n v="0"/>
    <m/>
    <m/>
    <m/>
    <m/>
    <m/>
    <m/>
    <m/>
    <m/>
    <m/>
    <m/>
    <n v="0"/>
    <n v="0"/>
    <n v="1"/>
    <s v="Mill Pond"/>
    <n v="20"/>
  </r>
  <r>
    <s v="UNK203"/>
    <s v="FEE"/>
    <x v="0"/>
    <s v="KENDRICK RD"/>
    <n v="0"/>
    <m/>
    <m/>
    <m/>
    <m/>
    <n v="1.6954400000000001"/>
    <n v="0"/>
    <n v="0"/>
    <n v="1"/>
    <n v="1"/>
    <s v="SEWER"/>
    <n v="0"/>
    <n v="0"/>
    <n v="0"/>
    <s v="NO_W2"/>
    <n v="0"/>
    <m/>
    <m/>
    <m/>
    <s v="SEWER"/>
    <n v="0"/>
    <m/>
    <m/>
    <n v="0"/>
    <n v="0"/>
    <n v="0"/>
    <n v="0"/>
    <n v="0"/>
    <s v="Not in new Assr DB, Makepe?, old info"/>
    <m/>
    <m/>
    <m/>
    <m/>
    <m/>
    <m/>
    <m/>
    <m/>
    <m/>
    <n v="1"/>
    <n v="0"/>
    <n v="1"/>
    <s v="Rose Brook"/>
    <n v="41"/>
  </r>
  <r>
    <s v="108-1"/>
    <m/>
    <x v="0"/>
    <s v="2404 CRAN HWY"/>
    <n v="440"/>
    <s v="ANGUS NANCY C &amp; DONALD H TRS"/>
    <s v="INDU"/>
    <s v="IND LD DV"/>
    <s v="108//1//"/>
    <n v="0.97123000000000004"/>
    <n v="0"/>
    <n v="1"/>
    <n v="0"/>
    <n v="1"/>
    <m/>
    <n v="0"/>
    <n v="1"/>
    <n v="25100"/>
    <s v="YES"/>
    <n v="25100"/>
    <s v="108-1"/>
    <m/>
    <m/>
    <s v="SEPTIC"/>
    <n v="25100"/>
    <m/>
    <m/>
    <n v="0"/>
    <n v="1"/>
    <n v="0"/>
    <n v="0"/>
    <n v="0"/>
    <m/>
    <m/>
    <m/>
    <m/>
    <m/>
    <m/>
    <m/>
    <m/>
    <m/>
    <m/>
    <n v="1"/>
    <n v="0"/>
    <n v="1"/>
    <s v="Broad Marsh River"/>
    <n v="43"/>
  </r>
  <r>
    <s v="UNK471"/>
    <s v="FEE"/>
    <x v="0"/>
    <s v="CHARGE POND RD"/>
    <n v="0"/>
    <m/>
    <m/>
    <m/>
    <m/>
    <n v="82.252629999999996"/>
    <n v="0"/>
    <n v="0"/>
    <n v="0"/>
    <n v="0"/>
    <m/>
    <n v="0"/>
    <n v="0"/>
    <n v="0"/>
    <s v="NO_W2"/>
    <n v="0"/>
    <m/>
    <m/>
    <m/>
    <m/>
    <n v="0"/>
    <m/>
    <m/>
    <n v="0"/>
    <n v="0"/>
    <n v="0"/>
    <n v="0"/>
    <n v="0"/>
    <s v="Not in new Assr DB, Makepe?, old info"/>
    <m/>
    <m/>
    <m/>
    <m/>
    <m/>
    <m/>
    <m/>
    <m/>
    <m/>
    <n v="3"/>
    <n v="0"/>
    <n v="1"/>
    <s v="Maple Swamp"/>
    <n v="39"/>
  </r>
  <r>
    <s v="108-1004G"/>
    <m/>
    <x v="0"/>
    <s v="9 TOW RD"/>
    <n v="400"/>
    <s v="KESTREL PROPERTIES LLC"/>
    <s v="INDU"/>
    <s v="FACTORY  MDL-96"/>
    <s v="108//1004/G/"/>
    <n v="2.3402099999999999"/>
    <n v="0"/>
    <n v="0"/>
    <n v="1"/>
    <n v="1"/>
    <s v="SEWER"/>
    <n v="1"/>
    <n v="1"/>
    <n v="11200"/>
    <s v="YES"/>
    <n v="0"/>
    <s v="108-1004G"/>
    <m/>
    <m/>
    <s v="SEWER"/>
    <n v="11200"/>
    <m/>
    <m/>
    <n v="0"/>
    <n v="0"/>
    <n v="0"/>
    <n v="33670"/>
    <n v="2"/>
    <m/>
    <m/>
    <m/>
    <m/>
    <m/>
    <m/>
    <m/>
    <m/>
    <m/>
    <m/>
    <n v="1"/>
    <n v="0"/>
    <n v="1"/>
    <s v="Broad Marsh River"/>
    <n v="43"/>
  </r>
  <r>
    <s v="115-1005"/>
    <m/>
    <x v="0"/>
    <s v="0 MAPLE SPRGS RD  OFF"/>
    <n v="710"/>
    <s v="ASHLEY HERBERT W"/>
    <m/>
    <s v="CRANBERRY  MDL-00"/>
    <s v="115//1005//"/>
    <n v="32.141509999999997"/>
    <n v="0"/>
    <n v="0"/>
    <n v="0"/>
    <n v="0"/>
    <m/>
    <n v="0"/>
    <n v="0"/>
    <n v="0"/>
    <s v="YES"/>
    <n v="0"/>
    <s v="115-1005"/>
    <m/>
    <m/>
    <m/>
    <n v="0"/>
    <m/>
    <m/>
    <n v="0"/>
    <n v="0"/>
    <n v="0"/>
    <n v="0"/>
    <n v="0"/>
    <m/>
    <m/>
    <m/>
    <m/>
    <m/>
    <m/>
    <m/>
    <m/>
    <m/>
    <m/>
    <n v="1"/>
    <n v="0"/>
    <n v="1"/>
    <s v="Mill Pond"/>
    <n v="20"/>
  </r>
  <r>
    <s v="113-7-11"/>
    <m/>
    <x v="0"/>
    <s v="122 CHARGE POND RD"/>
    <n v="101"/>
    <s v="BAZINET DANIEL A"/>
    <s v="R60"/>
    <s v="ONE FAMILY"/>
    <s v="113//40370//"/>
    <n v="1.4164600000000001"/>
    <n v="1"/>
    <n v="1"/>
    <n v="1"/>
    <n v="1"/>
    <s v="SEPTIC"/>
    <n v="0"/>
    <n v="1"/>
    <n v="8700"/>
    <s v="NO_W1"/>
    <n v="8700"/>
    <s v="113-7-11"/>
    <m/>
    <m/>
    <s v="SEPTIC"/>
    <n v="8700"/>
    <m/>
    <m/>
    <n v="1"/>
    <n v="1"/>
    <n v="3"/>
    <n v="1028"/>
    <n v="1"/>
    <m/>
    <m/>
    <m/>
    <m/>
    <m/>
    <m/>
    <m/>
    <m/>
    <m/>
    <m/>
    <n v="2"/>
    <n v="2.42"/>
    <n v="1"/>
    <s v="Harlow Brook"/>
    <n v="34"/>
  </r>
  <r>
    <s v="UNK690"/>
    <s v="FEE"/>
    <x v="0"/>
    <m/>
    <n v="0"/>
    <m/>
    <m/>
    <m/>
    <m/>
    <n v="5.4586699999999997"/>
    <n v="0"/>
    <n v="0"/>
    <n v="0"/>
    <n v="0"/>
    <m/>
    <n v="0"/>
    <n v="0"/>
    <n v="0"/>
    <s v="NO_W2"/>
    <n v="0"/>
    <m/>
    <m/>
    <m/>
    <m/>
    <n v="0"/>
    <m/>
    <m/>
    <n v="0"/>
    <n v="0"/>
    <n v="0"/>
    <n v="0"/>
    <n v="0"/>
    <s v="Not in new Assr DB, Makepe?, old info"/>
    <m/>
    <m/>
    <m/>
    <m/>
    <m/>
    <m/>
    <m/>
    <m/>
    <m/>
    <n v="0"/>
    <n v="0"/>
    <n v="1"/>
    <s v="Mill Pond"/>
    <n v="20"/>
  </r>
  <r>
    <s v="115-1004"/>
    <m/>
    <x v="0"/>
    <s v="0 MAPLE SPRGS RD  OFF"/>
    <n v="132"/>
    <s v="FLETCHER DAVID"/>
    <s v="R130"/>
    <s v="RES ACLNUD  MDL-00"/>
    <s v="115//1004//"/>
    <n v="12.82878"/>
    <n v="0"/>
    <n v="0"/>
    <n v="0"/>
    <n v="0"/>
    <m/>
    <n v="0"/>
    <n v="0"/>
    <n v="0"/>
    <s v="YES"/>
    <n v="0"/>
    <s v="115-1004"/>
    <m/>
    <m/>
    <m/>
    <n v="0"/>
    <m/>
    <m/>
    <n v="0"/>
    <n v="0"/>
    <n v="0"/>
    <n v="0"/>
    <n v="0"/>
    <m/>
    <m/>
    <m/>
    <m/>
    <m/>
    <m/>
    <m/>
    <m/>
    <m/>
    <m/>
    <n v="1"/>
    <n v="0"/>
    <n v="1"/>
    <s v="Mill Pond"/>
    <n v="20"/>
  </r>
  <r>
    <s v="UNK1620"/>
    <s v="FEE"/>
    <x v="0"/>
    <m/>
    <n v="0"/>
    <m/>
    <m/>
    <m/>
    <m/>
    <n v="2.5258600000000002"/>
    <n v="0"/>
    <n v="0"/>
    <n v="0"/>
    <n v="0"/>
    <m/>
    <n v="0"/>
    <n v="0"/>
    <n v="0"/>
    <s v="NO_W2"/>
    <n v="0"/>
    <m/>
    <m/>
    <m/>
    <m/>
    <n v="0"/>
    <m/>
    <m/>
    <n v="0"/>
    <n v="0"/>
    <n v="0"/>
    <n v="0"/>
    <n v="0"/>
    <s v="Not in new Assr DB, Makepe?, old info"/>
    <m/>
    <m/>
    <m/>
    <m/>
    <m/>
    <m/>
    <m/>
    <m/>
    <m/>
    <n v="1"/>
    <n v="0"/>
    <n v="1"/>
    <s v="Broad Marsh River"/>
    <n v="43"/>
  </r>
  <r>
    <s v="126-M26"/>
    <m/>
    <x v="0"/>
    <s v="0 CRIMSON LN"/>
    <n v="911"/>
    <s v="COMM OF MASS"/>
    <s v="R130"/>
    <s v="FISH-WILD"/>
    <s v="126//M26//"/>
    <n v="0.86160999999999999"/>
    <n v="0"/>
    <n v="0"/>
    <n v="0"/>
    <n v="0"/>
    <m/>
    <n v="0"/>
    <n v="0"/>
    <n v="0"/>
    <s v="YES"/>
    <n v="0"/>
    <s v="126-M26"/>
    <s v="Public Water,Septic"/>
    <s v="SEPTIC"/>
    <m/>
    <n v="0"/>
    <s v="fee simple"/>
    <s v="YES"/>
    <n v="0"/>
    <n v="0"/>
    <n v="0"/>
    <n v="0"/>
    <n v="0"/>
    <m/>
    <m/>
    <m/>
    <m/>
    <m/>
    <m/>
    <m/>
    <m/>
    <m/>
    <m/>
    <n v="2"/>
    <n v="0"/>
    <n v="1"/>
    <s v="Mill Pond"/>
    <n v="20"/>
  </r>
  <r>
    <s v="108-1006J"/>
    <m/>
    <x v="0"/>
    <s v="11 KENDRICK RD"/>
    <n v="401"/>
    <s v="BOUTON H L COMPANY INC"/>
    <s v="INDU"/>
    <s v="IND WHSES"/>
    <s v="108//1006/J/"/>
    <n v="2.9177200000000001"/>
    <n v="0"/>
    <n v="0"/>
    <n v="1"/>
    <n v="1"/>
    <s v="SEWER"/>
    <n v="1"/>
    <n v="0"/>
    <n v="0"/>
    <s v="YES"/>
    <n v="0"/>
    <s v="108-1006J"/>
    <s v="All Public"/>
    <s v="SEWER"/>
    <s v="SEWER"/>
    <n v="0"/>
    <m/>
    <m/>
    <n v="0"/>
    <n v="0"/>
    <n v="0"/>
    <n v="30000"/>
    <n v="1"/>
    <m/>
    <m/>
    <m/>
    <m/>
    <m/>
    <m/>
    <m/>
    <m/>
    <m/>
    <m/>
    <n v="1"/>
    <n v="0"/>
    <n v="1"/>
    <s v="Rose Brook"/>
    <n v="41"/>
  </r>
  <r>
    <s v="127-1003"/>
    <m/>
    <x v="0"/>
    <s v="0 GLEN CHARLIE RD OFF"/>
    <n v="720"/>
    <s v="MAKEPEACE CO A D"/>
    <s v="R130"/>
    <s v="NONPRNECLD"/>
    <s v="127//1003//"/>
    <n v="1.98177"/>
    <n v="0"/>
    <n v="0"/>
    <n v="0"/>
    <n v="0"/>
    <m/>
    <n v="0"/>
    <n v="0"/>
    <n v="0"/>
    <s v="YES"/>
    <n v="0"/>
    <s v="127-1003"/>
    <m/>
    <m/>
    <m/>
    <n v="0"/>
    <m/>
    <m/>
    <n v="0"/>
    <n v="0"/>
    <n v="0"/>
    <n v="0"/>
    <n v="0"/>
    <m/>
    <m/>
    <m/>
    <m/>
    <m/>
    <m/>
    <m/>
    <m/>
    <m/>
    <m/>
    <n v="1"/>
    <n v="0"/>
    <n v="1"/>
    <s v="Mill Pond"/>
    <n v="20"/>
  </r>
  <r>
    <s v="127-1008"/>
    <m/>
    <x v="0"/>
    <s v="290 GLEN CHARLIE RD"/>
    <n v="132"/>
    <s v="TUCY ENTERPRISES INC"/>
    <s v="R130"/>
    <s v="RES ACLNUD  MDL-00"/>
    <s v="127//1008//"/>
    <n v="12.388299999999999"/>
    <n v="0"/>
    <n v="0"/>
    <n v="0"/>
    <n v="0"/>
    <m/>
    <n v="0"/>
    <n v="0"/>
    <n v="0"/>
    <s v="YES"/>
    <n v="0"/>
    <s v="127-1008"/>
    <m/>
    <m/>
    <m/>
    <n v="0"/>
    <m/>
    <m/>
    <n v="0"/>
    <n v="0"/>
    <n v="0"/>
    <n v="0"/>
    <n v="0"/>
    <m/>
    <m/>
    <m/>
    <m/>
    <m/>
    <m/>
    <m/>
    <m/>
    <m/>
    <m/>
    <n v="1"/>
    <n v="0"/>
    <n v="1"/>
    <s v="Mill Pond"/>
    <n v="20"/>
  </r>
  <r>
    <s v="108-A"/>
    <m/>
    <x v="0"/>
    <s v="2406 CRAN HWY"/>
    <n v="316"/>
    <s v="IBC SALES CORPORATION"/>
    <s v="INDU"/>
    <s v="COMM WHSE  MDL-96"/>
    <s v="108///A/"/>
    <n v="0.87285000000000001"/>
    <n v="1"/>
    <n v="1"/>
    <n v="1"/>
    <n v="1"/>
    <s v="SEPTIC"/>
    <n v="0"/>
    <n v="1"/>
    <n v="9600"/>
    <s v="YES"/>
    <n v="9600"/>
    <s v="108-A"/>
    <s v="All Public"/>
    <s v="SEWER"/>
    <s v="SEPTIC"/>
    <n v="9600"/>
    <m/>
    <m/>
    <n v="1"/>
    <n v="1"/>
    <n v="0"/>
    <n v="7320"/>
    <n v="1"/>
    <m/>
    <m/>
    <m/>
    <m/>
    <m/>
    <m/>
    <m/>
    <m/>
    <m/>
    <m/>
    <n v="1"/>
    <n v="9.68"/>
    <n v="1"/>
    <s v="Broad Marsh River"/>
    <n v="43"/>
  </r>
  <r>
    <s v="127-15"/>
    <m/>
    <x v="0"/>
    <s v="237 GLEN CHARLIE RD"/>
    <n v="101"/>
    <s v="NORD RUSSELL J"/>
    <s v="R130"/>
    <s v="ONE FAMILY"/>
    <s v="127//15//"/>
    <n v="3.30905"/>
    <n v="1"/>
    <n v="1"/>
    <n v="1"/>
    <n v="1"/>
    <s v="SEPTIC"/>
    <n v="0"/>
    <n v="1"/>
    <n v="11100"/>
    <s v="YES"/>
    <n v="11100"/>
    <s v="127-15"/>
    <s v="Gas,Well,Septic"/>
    <s v="SEPTIC"/>
    <s v="SEPTIC"/>
    <n v="11100"/>
    <m/>
    <m/>
    <n v="1"/>
    <n v="1"/>
    <n v="3"/>
    <n v="1306"/>
    <n v="1.75"/>
    <m/>
    <m/>
    <m/>
    <m/>
    <m/>
    <m/>
    <m/>
    <m/>
    <m/>
    <m/>
    <n v="1"/>
    <n v="4.6463999999999999"/>
    <n v="1"/>
    <s v="Mill Pond"/>
    <n v="20"/>
  </r>
  <r>
    <s v="113-1019"/>
    <m/>
    <x v="0"/>
    <s v="10 SPINNING REEL DR"/>
    <n v="132"/>
    <s v="UNIVERSITY TRUST CO TRUSTEE"/>
    <s v="R60"/>
    <s v="RES ACLNUD  MDL-00"/>
    <s v="113//1019//"/>
    <n v="0.93266000000000004"/>
    <n v="0"/>
    <n v="0"/>
    <n v="0"/>
    <n v="0"/>
    <m/>
    <n v="0"/>
    <n v="0"/>
    <n v="0"/>
    <s v="YES"/>
    <n v="0"/>
    <s v="113-1019"/>
    <m/>
    <m/>
    <m/>
    <n v="0"/>
    <m/>
    <m/>
    <n v="0"/>
    <n v="0"/>
    <n v="0"/>
    <n v="0"/>
    <n v="0"/>
    <m/>
    <m/>
    <m/>
    <m/>
    <m/>
    <m/>
    <m/>
    <m/>
    <m/>
    <m/>
    <n v="1"/>
    <n v="0"/>
    <n v="1"/>
    <s v="Harlow Brook"/>
    <n v="34"/>
  </r>
  <r>
    <s v="108-1008"/>
    <m/>
    <x v="0"/>
    <s v="0 KENDRICK RD OFF"/>
    <n v="431"/>
    <s v="MAKEPEACE CO A D"/>
    <s v="SC"/>
    <s v="TEL REL TW"/>
    <s v="108//1008//"/>
    <n v="7.4677100000000003"/>
    <n v="0"/>
    <n v="0"/>
    <n v="0"/>
    <n v="0"/>
    <m/>
    <n v="0"/>
    <n v="0"/>
    <n v="0"/>
    <s v="YES"/>
    <n v="0"/>
    <s v="108-1008"/>
    <m/>
    <m/>
    <m/>
    <n v="0"/>
    <m/>
    <m/>
    <n v="0"/>
    <n v="0"/>
    <n v="0"/>
    <n v="0"/>
    <n v="0"/>
    <m/>
    <m/>
    <m/>
    <m/>
    <m/>
    <m/>
    <m/>
    <m/>
    <m/>
    <m/>
    <n v="1"/>
    <n v="0"/>
    <n v="1"/>
    <s v="Rose Brook"/>
    <n v="41"/>
  </r>
  <r>
    <s v="108-1006T"/>
    <m/>
    <x v="0"/>
    <s v="18 KENDRICK RD"/>
    <n v="400"/>
    <s v="WARM WINDS INC"/>
    <s v="INDU"/>
    <s v="FACTORY  MDL-96"/>
    <s v="108//1006/T/"/>
    <n v="1.5833299999999999"/>
    <n v="0"/>
    <n v="0"/>
    <n v="1"/>
    <n v="1"/>
    <s v="SEWER"/>
    <n v="2"/>
    <n v="2"/>
    <n v="19600"/>
    <s v="YES"/>
    <n v="0"/>
    <s v="108-1006T"/>
    <s v="All Public"/>
    <s v="SEWER"/>
    <s v="SEWER"/>
    <n v="9800"/>
    <m/>
    <m/>
    <n v="0"/>
    <n v="0"/>
    <n v="0"/>
    <n v="6000"/>
    <n v="1"/>
    <m/>
    <m/>
    <m/>
    <m/>
    <m/>
    <m/>
    <m/>
    <m/>
    <m/>
    <m/>
    <n v="1"/>
    <n v="0"/>
    <n v="1"/>
    <s v="Rose Brook"/>
    <n v="41"/>
  </r>
  <r>
    <s v="126-M25"/>
    <m/>
    <x v="0"/>
    <s v="0 CRIMSON LN"/>
    <n v="911"/>
    <s v="COMM OF MASS"/>
    <s v="R130"/>
    <s v="FISH-WILD"/>
    <s v="126//M25//"/>
    <n v="0.74121000000000004"/>
    <n v="0"/>
    <n v="0"/>
    <n v="0"/>
    <n v="0"/>
    <m/>
    <n v="0"/>
    <n v="0"/>
    <n v="0"/>
    <s v="YES"/>
    <n v="0"/>
    <s v="126-M25"/>
    <s v="Public Water,Septic"/>
    <s v="SEPTIC"/>
    <m/>
    <n v="0"/>
    <s v="fee simple"/>
    <s v="YES"/>
    <n v="0"/>
    <n v="0"/>
    <n v="0"/>
    <n v="0"/>
    <n v="0"/>
    <m/>
    <m/>
    <m/>
    <m/>
    <m/>
    <m/>
    <m/>
    <m/>
    <m/>
    <m/>
    <n v="2"/>
    <n v="0"/>
    <n v="1"/>
    <s v="Mill Pond"/>
    <n v="20"/>
  </r>
  <r>
    <s v="126-M7"/>
    <m/>
    <x v="0"/>
    <s v="0 CRIMSON LN"/>
    <n v="911"/>
    <s v="COMM OF MASS"/>
    <s v="R130"/>
    <s v="FISH-WILD"/>
    <s v="126//M7//"/>
    <n v="0.75271999999999994"/>
    <n v="0"/>
    <n v="0"/>
    <n v="0"/>
    <n v="0"/>
    <m/>
    <n v="0"/>
    <n v="0"/>
    <n v="0"/>
    <s v="YES"/>
    <n v="0"/>
    <s v="126-M7"/>
    <s v="Public Water,Septic"/>
    <s v="SEPTIC"/>
    <m/>
    <n v="0"/>
    <s v="fee simple"/>
    <s v="YES"/>
    <n v="0"/>
    <n v="0"/>
    <n v="0"/>
    <n v="0"/>
    <n v="0"/>
    <m/>
    <m/>
    <m/>
    <m/>
    <m/>
    <m/>
    <m/>
    <m/>
    <m/>
    <m/>
    <n v="0"/>
    <n v="0"/>
    <n v="1"/>
    <s v="Mill Pond"/>
    <n v="20"/>
  </r>
  <r>
    <s v="127-C4"/>
    <m/>
    <x v="0"/>
    <s v="300 GLEN CHARLIE RD"/>
    <n v="109"/>
    <s v="RAMOS REALTY TRUST"/>
    <s v="R130"/>
    <s v="MULTI HSES"/>
    <s v="127//C4//"/>
    <n v="1.4333400000000001"/>
    <n v="2"/>
    <n v="2"/>
    <n v="2"/>
    <n v="2"/>
    <s v="SEPTIC"/>
    <n v="0"/>
    <n v="1"/>
    <n v="6300"/>
    <s v="YES"/>
    <n v="6300"/>
    <s v="127-C4"/>
    <s v="Public Water,Septic"/>
    <s v="SEPTIC"/>
    <s v="SEPTIC"/>
    <n v="6300"/>
    <m/>
    <m/>
    <n v="2"/>
    <n v="2"/>
    <n v="3"/>
    <n v="1142"/>
    <n v="1.75"/>
    <m/>
    <m/>
    <m/>
    <m/>
    <m/>
    <m/>
    <m/>
    <m/>
    <m/>
    <m/>
    <n v="2"/>
    <n v="9.2927999999999997"/>
    <n v="1"/>
    <s v="Mill Pond"/>
    <n v="20"/>
  </r>
  <r>
    <s v="113-7-13"/>
    <m/>
    <x v="0"/>
    <s v="124 CHARGE POND RD"/>
    <n v="101"/>
    <s v="STJACQUES DAVID A"/>
    <s v="R60"/>
    <s v="ONE FAMILY"/>
    <s v="113//40372//"/>
    <n v="0.70860000000000001"/>
    <n v="1"/>
    <n v="1"/>
    <n v="1"/>
    <n v="1"/>
    <s v="SEPTIC"/>
    <n v="0"/>
    <n v="1"/>
    <n v="3500"/>
    <s v="YES"/>
    <n v="3500"/>
    <s v="113-7-13"/>
    <m/>
    <m/>
    <s v="SEPTIC"/>
    <n v="3500"/>
    <m/>
    <m/>
    <n v="1"/>
    <n v="1"/>
    <n v="3"/>
    <n v="1387"/>
    <n v="1.75"/>
    <m/>
    <m/>
    <m/>
    <m/>
    <m/>
    <m/>
    <m/>
    <m/>
    <m/>
    <m/>
    <n v="1"/>
    <n v="2.42"/>
    <n v="1"/>
    <s v="Harlow Brook"/>
    <n v="34"/>
  </r>
  <r>
    <s v="108-1004F"/>
    <m/>
    <x v="0"/>
    <s v="8 TOW RD"/>
    <n v="316"/>
    <s v="UPLAND STORAGE &amp; DEVELOPMENT"/>
    <s v="INDU"/>
    <s v="COMM WHSE  MDL-96"/>
    <s v="108//1004/F/"/>
    <n v="3.17475"/>
    <n v="0"/>
    <n v="0"/>
    <n v="1"/>
    <n v="1"/>
    <s v="SEWER"/>
    <n v="1"/>
    <n v="1"/>
    <n v="11200"/>
    <s v="YES"/>
    <n v="0"/>
    <s v="108-1004F"/>
    <m/>
    <m/>
    <s v="SEWER"/>
    <n v="11200"/>
    <m/>
    <m/>
    <n v="0"/>
    <n v="0"/>
    <n v="0"/>
    <n v="39382"/>
    <n v="2"/>
    <m/>
    <m/>
    <m/>
    <m/>
    <m/>
    <m/>
    <m/>
    <m/>
    <m/>
    <m/>
    <n v="1"/>
    <n v="0"/>
    <n v="1"/>
    <s v="Broad Marsh River"/>
    <n v="43"/>
  </r>
  <r>
    <s v="108-1002D"/>
    <m/>
    <x v="0"/>
    <s v="2402 CRAN HWY"/>
    <n v="403"/>
    <s v="NELSON CARL L JR &amp; SALLY ANN"/>
    <s v="INDU"/>
    <s v="ACC LD MFG  MDL-00"/>
    <s v="108//1002/D/"/>
    <n v="0.74753000000000003"/>
    <n v="0"/>
    <n v="0"/>
    <n v="0"/>
    <n v="0"/>
    <m/>
    <n v="0"/>
    <n v="0"/>
    <n v="0"/>
    <s v="NO_W1"/>
    <n v="0"/>
    <s v="108-1002D"/>
    <s v="Public Water,All Public,Septic"/>
    <s v="SEPTIC"/>
    <m/>
    <n v="0"/>
    <m/>
    <m/>
    <n v="0"/>
    <n v="0"/>
    <n v="0"/>
    <n v="0"/>
    <n v="0"/>
    <m/>
    <m/>
    <m/>
    <m/>
    <m/>
    <m/>
    <m/>
    <m/>
    <m/>
    <m/>
    <n v="2"/>
    <n v="0"/>
    <n v="1"/>
    <s v="Broad Marsh River"/>
    <n v="43"/>
  </r>
  <r>
    <s v="126-M24"/>
    <m/>
    <x v="0"/>
    <s v="0 CRIMSON LN"/>
    <n v="911"/>
    <s v="COMM OF MASS"/>
    <s v="R130"/>
    <s v="FISH-WILD"/>
    <s v="126//M24//"/>
    <n v="0.67930000000000001"/>
    <n v="0"/>
    <n v="0"/>
    <n v="0"/>
    <n v="0"/>
    <m/>
    <n v="0"/>
    <n v="0"/>
    <n v="0"/>
    <s v="YES"/>
    <n v="0"/>
    <s v="126-M24"/>
    <s v="Public Water,Septic"/>
    <s v="SEPTIC"/>
    <m/>
    <n v="0"/>
    <s v="fee simple"/>
    <s v="YES"/>
    <n v="0"/>
    <n v="0"/>
    <n v="0"/>
    <n v="0"/>
    <n v="0"/>
    <m/>
    <m/>
    <m/>
    <m/>
    <m/>
    <m/>
    <m/>
    <m/>
    <m/>
    <m/>
    <n v="2"/>
    <n v="0"/>
    <n v="1"/>
    <s v="Mill Pond"/>
    <n v="20"/>
  </r>
  <r>
    <s v="127-1004"/>
    <m/>
    <x v="0"/>
    <s v="0 GLEN CHARLIE RD OFF"/>
    <n v="132"/>
    <s v="TUCY ENTERPRISES INC"/>
    <s v="R130"/>
    <s v="RES ACLNUD  MDL-00"/>
    <s v="127//1004//"/>
    <n v="0.15298"/>
    <n v="0"/>
    <n v="0"/>
    <n v="0"/>
    <n v="0"/>
    <m/>
    <n v="0"/>
    <n v="0"/>
    <n v="0"/>
    <s v="YES"/>
    <n v="0"/>
    <s v="127-1004"/>
    <m/>
    <m/>
    <m/>
    <n v="0"/>
    <m/>
    <m/>
    <n v="0"/>
    <n v="0"/>
    <n v="0"/>
    <n v="0"/>
    <n v="0"/>
    <m/>
    <m/>
    <m/>
    <m/>
    <m/>
    <m/>
    <m/>
    <m/>
    <m/>
    <m/>
    <n v="1"/>
    <n v="0"/>
    <n v="1"/>
    <s v="Mill Pond"/>
    <n v="20"/>
  </r>
  <r>
    <s v="126-M8"/>
    <m/>
    <x v="0"/>
    <s v="0 CRIMSON LN"/>
    <n v="911"/>
    <s v="COMM OF MASS"/>
    <s v="R130"/>
    <s v="FISH-WILD"/>
    <s v="126//M8//"/>
    <n v="0.69425999999999999"/>
    <n v="0"/>
    <n v="0"/>
    <n v="0"/>
    <n v="0"/>
    <m/>
    <n v="0"/>
    <n v="0"/>
    <n v="0"/>
    <s v="YES"/>
    <n v="0"/>
    <s v="126-M8"/>
    <s v="Public Water,Septic"/>
    <s v="SEPTIC"/>
    <m/>
    <n v="0"/>
    <s v="fee simple"/>
    <s v="YES"/>
    <n v="0"/>
    <n v="0"/>
    <n v="0"/>
    <n v="0"/>
    <n v="0"/>
    <m/>
    <m/>
    <m/>
    <m/>
    <m/>
    <m/>
    <m/>
    <m/>
    <m/>
    <m/>
    <n v="0"/>
    <n v="0"/>
    <n v="1"/>
    <s v="Mill Pond"/>
    <n v="20"/>
  </r>
  <r>
    <s v="126-5"/>
    <m/>
    <x v="0"/>
    <s v="0 MAPLE SPRGS RD  OFF"/>
    <n v="903"/>
    <s v="WAREHAM FIRE DISTRICT"/>
    <s v="R130"/>
    <s v="MUNICIPAL  MDL-00"/>
    <s v="126//5//"/>
    <n v="4.2472700000000003"/>
    <n v="0"/>
    <n v="0"/>
    <n v="0"/>
    <n v="0"/>
    <m/>
    <n v="0"/>
    <n v="0"/>
    <n v="0"/>
    <s v="YES"/>
    <n v="0"/>
    <s v="126-5"/>
    <m/>
    <m/>
    <m/>
    <n v="0"/>
    <s v="fee simple"/>
    <s v="YES"/>
    <n v="0"/>
    <n v="0"/>
    <n v="0"/>
    <n v="0"/>
    <n v="0"/>
    <m/>
    <m/>
    <m/>
    <m/>
    <m/>
    <m/>
    <m/>
    <m/>
    <m/>
    <m/>
    <n v="1"/>
    <n v="0"/>
    <n v="1"/>
    <s v="Mill Pond"/>
    <n v="20"/>
  </r>
  <r>
    <s v="108-1002B2"/>
    <m/>
    <x v="0"/>
    <s v="2400 CRAN HWY"/>
    <n v="390"/>
    <s v="NELSON CARL A JR"/>
    <s v="INDU"/>
    <s v="DEVEL LAND  MDL-00"/>
    <s v="108//1002/B2/"/>
    <n v="1.0076000000000001"/>
    <n v="1"/>
    <n v="1"/>
    <n v="1"/>
    <n v="1"/>
    <s v="SEPTIC"/>
    <n v="0"/>
    <n v="1"/>
    <n v="0"/>
    <s v="YES"/>
    <n v="0"/>
    <s v="108-1002B2"/>
    <s v="All Public"/>
    <s v="SEWER"/>
    <s v="SEPTIC"/>
    <n v="0"/>
    <m/>
    <m/>
    <n v="1"/>
    <n v="1"/>
    <n v="0"/>
    <n v="0"/>
    <n v="0"/>
    <m/>
    <m/>
    <m/>
    <m/>
    <m/>
    <m/>
    <m/>
    <m/>
    <m/>
    <m/>
    <n v="2"/>
    <n v="9.68"/>
    <n v="1"/>
    <s v="Broad Marsh River"/>
    <n v="43"/>
  </r>
  <r>
    <s v="126-C1A"/>
    <m/>
    <x v="0"/>
    <s v="0 MAPLE SPRGS RD"/>
    <n v="903"/>
    <s v="WAREHAM FIRE DISTRICT"/>
    <s v="R130"/>
    <s v="MUNICIPAL  MDL-00"/>
    <s v="126//C1/A/"/>
    <n v="2.01057"/>
    <n v="1"/>
    <n v="1"/>
    <n v="1"/>
    <n v="1"/>
    <s v="SEPTIC"/>
    <n v="0"/>
    <n v="0"/>
    <n v="0"/>
    <s v="YES"/>
    <n v="0"/>
    <s v="126-C1A"/>
    <m/>
    <m/>
    <s v="SEPTIC"/>
    <n v="0"/>
    <s v="fee simple"/>
    <s v="YES"/>
    <n v="1"/>
    <n v="1"/>
    <n v="0"/>
    <n v="0"/>
    <n v="0"/>
    <m/>
    <m/>
    <m/>
    <m/>
    <m/>
    <m/>
    <m/>
    <m/>
    <m/>
    <m/>
    <n v="1"/>
    <n v="4.6463999999999999"/>
    <n v="1"/>
    <s v="Mill Pond"/>
    <n v="20"/>
  </r>
  <r>
    <s v="108-1006U"/>
    <m/>
    <x v="0"/>
    <s v="20 KENDRICK RD"/>
    <n v="401"/>
    <s v="AUCELLO JOHN TRUSTEE"/>
    <s v="INDU"/>
    <s v="IND WHSES"/>
    <s v="108//1006/U/"/>
    <n v="2.3090600000000001"/>
    <n v="0"/>
    <n v="0"/>
    <n v="1"/>
    <n v="1"/>
    <s v="SEWER"/>
    <n v="3"/>
    <n v="6"/>
    <n v="51900"/>
    <s v="YES"/>
    <n v="0"/>
    <s v="108-1006U"/>
    <s v="All Public"/>
    <s v="SEWER"/>
    <s v="SEWER"/>
    <n v="8650"/>
    <m/>
    <m/>
    <n v="0"/>
    <n v="0"/>
    <n v="0"/>
    <n v="119576"/>
    <n v="1"/>
    <m/>
    <m/>
    <m/>
    <m/>
    <m/>
    <m/>
    <m/>
    <m/>
    <m/>
    <m/>
    <n v="1"/>
    <n v="0"/>
    <n v="1"/>
    <s v="Rose Brook"/>
    <n v="41"/>
  </r>
  <r>
    <s v="113-7-14"/>
    <m/>
    <x v="0"/>
    <s v="126 CHARGE POND RD"/>
    <n v="101"/>
    <s v="WOLCOTT WAYNE F"/>
    <s v="R60"/>
    <s v="ONE FAMILY"/>
    <s v="113//40373//"/>
    <n v="0.71991000000000005"/>
    <n v="1"/>
    <n v="1"/>
    <n v="1"/>
    <n v="1"/>
    <s v="SEPTIC"/>
    <n v="0"/>
    <n v="1"/>
    <n v="14700"/>
    <s v="YES"/>
    <n v="14700"/>
    <s v="113-7-14"/>
    <m/>
    <m/>
    <s v="SEPTIC"/>
    <n v="14700"/>
    <m/>
    <m/>
    <n v="1"/>
    <n v="1"/>
    <n v="3"/>
    <n v="1484"/>
    <n v="2"/>
    <m/>
    <m/>
    <m/>
    <m/>
    <m/>
    <m/>
    <m/>
    <m/>
    <m/>
    <m/>
    <n v="1"/>
    <n v="2.42"/>
    <n v="1"/>
    <s v="Harlow Brook"/>
    <n v="34"/>
  </r>
  <r>
    <s v="87-1000B"/>
    <s v="FEE"/>
    <x v="0"/>
    <s v="2403 CRAN HWY"/>
    <n v="401"/>
    <s v="SAV ASSOCIATES LLC"/>
    <s v="I"/>
    <s v="IND WHSES"/>
    <m/>
    <n v="3.5840000000000001"/>
    <n v="1"/>
    <n v="1"/>
    <n v="1"/>
    <n v="1"/>
    <s v="SEPTIC"/>
    <n v="0"/>
    <n v="0"/>
    <n v="0"/>
    <s v="NO_W2"/>
    <n v="0"/>
    <m/>
    <m/>
    <m/>
    <s v="SEPTIC"/>
    <n v="0"/>
    <m/>
    <m/>
    <n v="1"/>
    <n v="1"/>
    <n v="0"/>
    <n v="0"/>
    <n v="0"/>
    <s v="Not in new Assr DB, Makepe?, old info"/>
    <m/>
    <m/>
    <m/>
    <m/>
    <m/>
    <m/>
    <m/>
    <m/>
    <m/>
    <n v="1"/>
    <n v="9.68"/>
    <n v="1"/>
    <s v="Broad Marsh River"/>
    <n v="43"/>
  </r>
  <r>
    <s v="126-M9"/>
    <m/>
    <x v="0"/>
    <s v="0 CRIMSON LN"/>
    <n v="911"/>
    <s v="COMM OF MASS"/>
    <s v="R130"/>
    <s v="FISH-WILD"/>
    <s v="126//M9//"/>
    <n v="0.62192000000000003"/>
    <n v="0"/>
    <n v="0"/>
    <n v="0"/>
    <n v="0"/>
    <m/>
    <n v="0"/>
    <n v="0"/>
    <n v="0"/>
    <s v="YES"/>
    <n v="0"/>
    <s v="126-M9"/>
    <s v="Public Water,Septic"/>
    <s v="SEPTIC"/>
    <m/>
    <n v="0"/>
    <s v="fee simple"/>
    <s v="YES"/>
    <n v="0"/>
    <n v="0"/>
    <n v="0"/>
    <n v="0"/>
    <n v="0"/>
    <m/>
    <m/>
    <m/>
    <m/>
    <m/>
    <m/>
    <m/>
    <m/>
    <m/>
    <m/>
    <n v="0"/>
    <n v="0"/>
    <n v="1"/>
    <s v="Mill Pond"/>
    <n v="20"/>
  </r>
  <r>
    <s v="126-M23"/>
    <m/>
    <x v="0"/>
    <s v="0 CRIMSON LN"/>
    <n v="911"/>
    <s v="COMM OF MASS"/>
    <s v="R130"/>
    <s v="FISH-WILD"/>
    <s v="126//M23//"/>
    <n v="0.61873999999999996"/>
    <n v="0"/>
    <n v="0"/>
    <n v="0"/>
    <n v="0"/>
    <m/>
    <n v="0"/>
    <n v="0"/>
    <n v="0"/>
    <s v="YES"/>
    <n v="0"/>
    <s v="126-M23"/>
    <s v="Public Water,Septic"/>
    <s v="SEPTIC"/>
    <m/>
    <n v="0"/>
    <s v="fee simple"/>
    <s v="YES"/>
    <n v="0"/>
    <n v="0"/>
    <n v="0"/>
    <n v="0"/>
    <n v="0"/>
    <m/>
    <m/>
    <m/>
    <m/>
    <m/>
    <m/>
    <m/>
    <m/>
    <m/>
    <m/>
    <n v="2"/>
    <n v="0"/>
    <n v="1"/>
    <s v="Mill Pond"/>
    <n v="20"/>
  </r>
  <r>
    <s v="127-1009"/>
    <m/>
    <x v="0"/>
    <s v="302 GLEN CHARLIE RD"/>
    <n v="131"/>
    <s v="PASTENA RICHARD J EXECUTOR"/>
    <s v="R130"/>
    <s v="RES ACLNPO  MDL-00"/>
    <s v="127//1009//"/>
    <n v="3.5770499999999998"/>
    <n v="0"/>
    <n v="0"/>
    <n v="0"/>
    <n v="0"/>
    <m/>
    <n v="0"/>
    <n v="0"/>
    <n v="0"/>
    <s v="YES"/>
    <n v="0"/>
    <s v="127-1009"/>
    <m/>
    <m/>
    <m/>
    <n v="0"/>
    <m/>
    <m/>
    <n v="0"/>
    <n v="0"/>
    <n v="0"/>
    <n v="0"/>
    <n v="0"/>
    <m/>
    <m/>
    <m/>
    <m/>
    <m/>
    <m/>
    <m/>
    <m/>
    <m/>
    <m/>
    <n v="1"/>
    <n v="0"/>
    <n v="1"/>
    <s v="Mill Pond"/>
    <n v="20"/>
  </r>
  <r>
    <s v="127-16"/>
    <m/>
    <x v="0"/>
    <s v="239 GLEN CHARLIE RD"/>
    <n v="101"/>
    <s v="GREENFIELD BRIAN J"/>
    <s v="R130"/>
    <s v="ONE FAMILY"/>
    <s v="127//16//"/>
    <n v="3.32273"/>
    <n v="1"/>
    <n v="1"/>
    <n v="1"/>
    <n v="1"/>
    <s v="SEPTIC"/>
    <n v="0"/>
    <n v="1"/>
    <n v="8900"/>
    <s v="YES"/>
    <n v="8900"/>
    <s v="127-16"/>
    <s v="Gas,Well,Septic"/>
    <s v="SEPTIC"/>
    <s v="SEPTIC"/>
    <n v="8900"/>
    <m/>
    <m/>
    <n v="1"/>
    <n v="1"/>
    <n v="3"/>
    <n v="960"/>
    <n v="1"/>
    <m/>
    <m/>
    <m/>
    <m/>
    <m/>
    <m/>
    <m/>
    <m/>
    <m/>
    <m/>
    <n v="1"/>
    <n v="4.6463999999999999"/>
    <n v="1"/>
    <s v="Mill Pond"/>
    <n v="20"/>
  </r>
  <r>
    <s v="UNK691"/>
    <s v="FEE"/>
    <x v="0"/>
    <s v="GLEN CHARLIE RD"/>
    <n v="0"/>
    <m/>
    <m/>
    <m/>
    <m/>
    <n v="104.09632999999999"/>
    <n v="0"/>
    <n v="0"/>
    <n v="0"/>
    <n v="0"/>
    <m/>
    <n v="0"/>
    <n v="0"/>
    <n v="0"/>
    <s v="NO_W2"/>
    <n v="0"/>
    <m/>
    <m/>
    <m/>
    <m/>
    <n v="0"/>
    <s v="fee simple"/>
    <s v="YES"/>
    <n v="0"/>
    <n v="0"/>
    <n v="0"/>
    <n v="0"/>
    <n v="0"/>
    <s v="Not in new Assr DB, Makepe?, old info"/>
    <m/>
    <m/>
    <m/>
    <m/>
    <m/>
    <m/>
    <m/>
    <m/>
    <m/>
    <n v="3"/>
    <n v="0"/>
    <n v="1"/>
    <s v="Mill Pond"/>
    <n v="20"/>
  </r>
  <r>
    <s v="89-1A2"/>
    <m/>
    <x v="0"/>
    <s v="0 PATTERSONS BROOK RD"/>
    <n v="440"/>
    <s v="MCCARTHY JAMES M"/>
    <s v="INDU"/>
    <s v="IND LD DV"/>
    <s v="89//1A2//"/>
    <n v="1.0077199999999999"/>
    <n v="0"/>
    <n v="0"/>
    <n v="0"/>
    <n v="0"/>
    <m/>
    <n v="0"/>
    <n v="3"/>
    <n v="6300"/>
    <s v="NO_W1"/>
    <n v="0"/>
    <s v="89-1A2"/>
    <m/>
    <m/>
    <m/>
    <n v="2100"/>
    <m/>
    <m/>
    <n v="0"/>
    <n v="0"/>
    <n v="0"/>
    <n v="0"/>
    <n v="0"/>
    <m/>
    <m/>
    <m/>
    <m/>
    <m/>
    <m/>
    <m/>
    <m/>
    <m/>
    <m/>
    <n v="0"/>
    <n v="0"/>
    <n v="1"/>
    <s v="Broad Marsh River"/>
    <n v="43"/>
  </r>
  <r>
    <s v="108-1002B1"/>
    <m/>
    <x v="0"/>
    <s v="2400 CRAN HWY"/>
    <n v="322"/>
    <s v="NELSON CARL A JR &amp; SALLY ANN"/>
    <s v="INDU"/>
    <s v="STORE/SHOP  MDL-94"/>
    <s v="108//1002/B1/"/>
    <n v="1.7523899999999999"/>
    <n v="1"/>
    <n v="1"/>
    <n v="1"/>
    <n v="1"/>
    <s v="SEPTIC"/>
    <n v="0"/>
    <n v="0"/>
    <n v="0"/>
    <s v="YES"/>
    <n v="0"/>
    <s v="108-1002B1"/>
    <s v="All Public"/>
    <s v="SEWER"/>
    <s v="SEPTIC"/>
    <n v="0"/>
    <m/>
    <m/>
    <n v="1"/>
    <n v="1"/>
    <n v="0"/>
    <n v="5287"/>
    <n v="1"/>
    <m/>
    <m/>
    <m/>
    <m/>
    <m/>
    <m/>
    <m/>
    <m/>
    <m/>
    <m/>
    <n v="2"/>
    <n v="9.68"/>
    <n v="1"/>
    <s v="Broad Marsh River"/>
    <n v="43"/>
  </r>
  <r>
    <s v="113-7-15"/>
    <m/>
    <x v="0"/>
    <s v="128 CHARGE POND RD"/>
    <n v="101"/>
    <s v="CHURCHILL RICHARD A SR"/>
    <s v="R60"/>
    <s v="ONE FAMILY"/>
    <s v="113//40374//"/>
    <n v="0.72694000000000003"/>
    <n v="1"/>
    <n v="1"/>
    <n v="1"/>
    <n v="1"/>
    <s v="SEPTIC"/>
    <n v="0"/>
    <n v="1"/>
    <n v="13200"/>
    <s v="YES"/>
    <n v="13200"/>
    <s v="113-7-15"/>
    <m/>
    <m/>
    <s v="SEPTIC"/>
    <n v="13200"/>
    <m/>
    <m/>
    <n v="1"/>
    <n v="1"/>
    <n v="3"/>
    <n v="1028"/>
    <n v="1"/>
    <m/>
    <m/>
    <m/>
    <m/>
    <m/>
    <m/>
    <m/>
    <m/>
    <m/>
    <m/>
    <n v="1"/>
    <n v="2.42"/>
    <n v="1"/>
    <s v="Harlow Brook"/>
    <n v="34"/>
  </r>
  <r>
    <s v="126-M10"/>
    <m/>
    <x v="0"/>
    <s v="0 CRIMSON LN"/>
    <n v="911"/>
    <s v="COMM OF MASS"/>
    <s v="R130"/>
    <s v="FISH-WILD"/>
    <s v="126//M10//"/>
    <n v="0.73977000000000004"/>
    <n v="0"/>
    <n v="0"/>
    <n v="0"/>
    <n v="0"/>
    <m/>
    <n v="0"/>
    <n v="0"/>
    <n v="0"/>
    <s v="YES"/>
    <n v="0"/>
    <s v="126-M10"/>
    <s v="Public Water,Septic"/>
    <s v="SEPTIC"/>
    <m/>
    <n v="0"/>
    <s v="fee simple"/>
    <s v="YES"/>
    <n v="0"/>
    <n v="0"/>
    <n v="0"/>
    <n v="0"/>
    <n v="0"/>
    <m/>
    <m/>
    <m/>
    <m/>
    <m/>
    <m/>
    <m/>
    <m/>
    <m/>
    <m/>
    <n v="0"/>
    <n v="0"/>
    <n v="1"/>
    <s v="Mill Pond"/>
    <n v="20"/>
  </r>
  <r>
    <s v="108-1004C"/>
    <m/>
    <x v="0"/>
    <s v="TOW RD REAR"/>
    <n v="440"/>
    <s v="AUCELLO JOHN TRUSTEE"/>
    <s v="UNDU"/>
    <s v="IND LD DV"/>
    <s v="108//1004/C/"/>
    <n v="4.6153000000000004"/>
    <n v="0"/>
    <n v="0"/>
    <n v="1"/>
    <n v="1"/>
    <s v="SEWER"/>
    <n v="0"/>
    <n v="0"/>
    <n v="0"/>
    <s v="YES"/>
    <n v="0"/>
    <s v="108-1004C"/>
    <m/>
    <m/>
    <s v="SEWER"/>
    <n v="0"/>
    <m/>
    <m/>
    <n v="0"/>
    <n v="0"/>
    <n v="0"/>
    <n v="0"/>
    <n v="0"/>
    <m/>
    <m/>
    <m/>
    <m/>
    <m/>
    <m/>
    <m/>
    <m/>
    <m/>
    <m/>
    <n v="1"/>
    <n v="0"/>
    <n v="1"/>
    <s v="Broad Marsh River"/>
    <n v="43"/>
  </r>
  <r>
    <s v="120-66"/>
    <m/>
    <x v="0"/>
    <s v="91 WHM LK SHS DR"/>
    <n v="131"/>
    <s v="ROBERTO ANTHONY JOHN SR"/>
    <s v="R130"/>
    <s v="RES ACLNPO  MDL-00"/>
    <s v="120//66//"/>
    <n v="0.27399000000000001"/>
    <n v="0"/>
    <n v="0"/>
    <n v="0"/>
    <n v="0"/>
    <m/>
    <n v="0"/>
    <n v="0"/>
    <n v="0"/>
    <s v="YES"/>
    <n v="0"/>
    <s v="120-66"/>
    <m/>
    <m/>
    <m/>
    <n v="0"/>
    <m/>
    <m/>
    <n v="0"/>
    <n v="0"/>
    <n v="0"/>
    <n v="0"/>
    <n v="0"/>
    <m/>
    <m/>
    <m/>
    <m/>
    <m/>
    <m/>
    <m/>
    <m/>
    <m/>
    <m/>
    <n v="1"/>
    <n v="0"/>
    <n v="1"/>
    <s v="Mill Pond"/>
    <n v="20"/>
  </r>
  <r>
    <s v="120-67"/>
    <m/>
    <x v="0"/>
    <s v="89 WHM LK SHS DR"/>
    <n v="132"/>
    <s v="ZAGARELLA JOHN D SR"/>
    <s v="R130"/>
    <s v="RES ACLNUD  MDL-00"/>
    <s v="120//67//"/>
    <n v="0.26812999999999998"/>
    <n v="0"/>
    <n v="0"/>
    <n v="0"/>
    <n v="0"/>
    <m/>
    <n v="0"/>
    <n v="0"/>
    <n v="0"/>
    <s v="YES"/>
    <n v="0"/>
    <s v="120-67"/>
    <m/>
    <m/>
    <m/>
    <n v="0"/>
    <m/>
    <m/>
    <n v="0"/>
    <n v="0"/>
    <n v="0"/>
    <n v="0"/>
    <n v="0"/>
    <m/>
    <m/>
    <m/>
    <m/>
    <m/>
    <m/>
    <m/>
    <m/>
    <m/>
    <m/>
    <n v="1"/>
    <n v="0"/>
    <n v="1"/>
    <s v="Mill Pond"/>
    <n v="20"/>
  </r>
  <r>
    <s v="120-65"/>
    <m/>
    <x v="0"/>
    <s v="93 WHM LK SHS DR"/>
    <n v="101"/>
    <s v="HILL MARY E"/>
    <s v="R130"/>
    <s v="ONE FAMILY"/>
    <s v="120//65//"/>
    <n v="0.25670999999999999"/>
    <n v="1"/>
    <n v="1"/>
    <n v="1"/>
    <n v="1"/>
    <s v="SEPTIC"/>
    <n v="0"/>
    <n v="0"/>
    <n v="0"/>
    <s v="YES"/>
    <n v="0"/>
    <s v="120-65"/>
    <s v="Gas,Well,Septic"/>
    <s v="SEPTIC"/>
    <s v="SEPTIC"/>
    <n v="0"/>
    <m/>
    <m/>
    <n v="1"/>
    <n v="1"/>
    <n v="2"/>
    <n v="768"/>
    <n v="1"/>
    <m/>
    <m/>
    <m/>
    <m/>
    <m/>
    <m/>
    <m/>
    <m/>
    <m/>
    <m/>
    <n v="1"/>
    <n v="4.6463999999999999"/>
    <n v="1"/>
    <s v="Mill Pond"/>
    <n v="20"/>
  </r>
  <r>
    <s v="128-A5"/>
    <m/>
    <x v="0"/>
    <s v="243 GLEN CHARLIE RD"/>
    <n v="132"/>
    <s v="MALONEY SHANNON R"/>
    <s v="R130"/>
    <s v="RES ACLNUD  MDL-00"/>
    <s v="128//A5//"/>
    <n v="1.26447"/>
    <n v="0"/>
    <n v="0"/>
    <n v="0"/>
    <n v="0"/>
    <m/>
    <n v="0"/>
    <n v="0"/>
    <n v="0"/>
    <s v="YES"/>
    <n v="0"/>
    <s v="128-A5"/>
    <m/>
    <m/>
    <m/>
    <n v="0"/>
    <m/>
    <m/>
    <n v="0"/>
    <n v="0"/>
    <n v="0"/>
    <n v="0"/>
    <n v="0"/>
    <m/>
    <m/>
    <m/>
    <m/>
    <m/>
    <m/>
    <m/>
    <m/>
    <m/>
    <m/>
    <n v="0"/>
    <n v="0"/>
    <n v="1"/>
    <s v="Mill Pond"/>
    <n v="20"/>
  </r>
  <r>
    <s v="120-64"/>
    <m/>
    <x v="0"/>
    <s v="95 WHM LK SHS DR"/>
    <n v="101"/>
    <s v="PARKS DANIEL P"/>
    <s v="R130"/>
    <s v="ONE FAMILY"/>
    <s v="120//64//"/>
    <n v="0.24504000000000001"/>
    <n v="1"/>
    <n v="1"/>
    <n v="1"/>
    <n v="1"/>
    <s v="SEPTIC"/>
    <n v="0"/>
    <n v="1"/>
    <n v="2900"/>
    <s v="YES"/>
    <n v="2900"/>
    <s v="120-64"/>
    <s v="Well,Septic"/>
    <s v="SEPTIC"/>
    <s v="SEPTIC"/>
    <n v="2900"/>
    <m/>
    <m/>
    <n v="1"/>
    <n v="1"/>
    <n v="2"/>
    <n v="768"/>
    <n v="1"/>
    <m/>
    <m/>
    <m/>
    <m/>
    <m/>
    <m/>
    <m/>
    <m/>
    <m/>
    <m/>
    <n v="1"/>
    <n v="4.6463999999999999"/>
    <n v="1"/>
    <s v="Mill Pond"/>
    <n v="20"/>
  </r>
  <r>
    <s v="120-63"/>
    <m/>
    <x v="0"/>
    <s v="97 WHM LK SHS DR"/>
    <n v="101"/>
    <s v="BENGAL JOYCE"/>
    <s v="R130"/>
    <s v="ONE FAMILY"/>
    <s v="120//63//"/>
    <n v="0.26916000000000001"/>
    <n v="1"/>
    <n v="1"/>
    <n v="1"/>
    <n v="1"/>
    <s v="SEPTIC"/>
    <n v="0"/>
    <n v="0"/>
    <n v="0"/>
    <s v="YES"/>
    <n v="0"/>
    <s v="120-63"/>
    <s v="Well,Septic"/>
    <s v="SEPTIC"/>
    <s v="SEPTIC"/>
    <n v="0"/>
    <m/>
    <m/>
    <n v="1"/>
    <n v="1"/>
    <n v="2"/>
    <n v="1724"/>
    <n v="2"/>
    <m/>
    <m/>
    <m/>
    <m/>
    <m/>
    <m/>
    <m/>
    <m/>
    <m/>
    <m/>
    <n v="1"/>
    <n v="4.6463999999999999"/>
    <n v="1"/>
    <s v="Mill Pond"/>
    <n v="20"/>
  </r>
  <r>
    <s v="120-68"/>
    <m/>
    <x v="0"/>
    <s v="87 WHM LK SHS DR"/>
    <n v="101"/>
    <s v="ANDREWS TODD M"/>
    <s v="R130"/>
    <s v="ONE FAMILY"/>
    <s v="120//68//"/>
    <n v="0.31814999999999999"/>
    <n v="1"/>
    <n v="1"/>
    <n v="1"/>
    <n v="1"/>
    <s v="SEPTIC"/>
    <n v="0"/>
    <n v="0"/>
    <n v="0"/>
    <s v="YES"/>
    <n v="0"/>
    <s v="120-68"/>
    <s v="Gas,Well,Septic"/>
    <s v="SEPTIC"/>
    <s v="SEPTIC"/>
    <n v="0"/>
    <m/>
    <m/>
    <n v="1"/>
    <n v="1"/>
    <n v="3"/>
    <n v="1256"/>
    <n v="1"/>
    <m/>
    <m/>
    <m/>
    <m/>
    <m/>
    <m/>
    <m/>
    <m/>
    <m/>
    <m/>
    <n v="1"/>
    <n v="4.6463999999999999"/>
    <n v="1"/>
    <s v="Mill Pond"/>
    <n v="20"/>
  </r>
  <r>
    <s v="108-1006W"/>
    <m/>
    <x v="0"/>
    <s v="0 KENDRICK RD"/>
    <n v="442"/>
    <s v="AUCELLO JOHN TRUSTEE OF MALDEN"/>
    <s v="INDU"/>
    <s v="IND LD UD"/>
    <s v="108//1006/W/"/>
    <n v="1.9483900000000001"/>
    <n v="0"/>
    <n v="0"/>
    <n v="0"/>
    <n v="0"/>
    <m/>
    <n v="0"/>
    <n v="0"/>
    <n v="0"/>
    <s v="YES"/>
    <n v="0"/>
    <s v="108-1006W"/>
    <s v="All Public"/>
    <s v="SEWER"/>
    <m/>
    <n v="0"/>
    <m/>
    <m/>
    <n v="0"/>
    <n v="0"/>
    <n v="0"/>
    <n v="0"/>
    <n v="0"/>
    <m/>
    <m/>
    <m/>
    <m/>
    <m/>
    <m/>
    <m/>
    <m/>
    <m/>
    <m/>
    <n v="1"/>
    <n v="0"/>
    <n v="1"/>
    <s v="Rose Brook"/>
    <n v="41"/>
  </r>
  <r>
    <s v="120-62"/>
    <m/>
    <x v="0"/>
    <s v="99 WHM LK SHS DR"/>
    <n v="132"/>
    <s v="WILBUR BERNARD"/>
    <s v="R130"/>
    <s v="RES ACLNUD  MDL-00"/>
    <s v="120//62//"/>
    <n v="0.26101999999999997"/>
    <n v="0"/>
    <n v="0"/>
    <n v="0"/>
    <n v="0"/>
    <m/>
    <n v="0"/>
    <n v="0"/>
    <n v="0"/>
    <s v="YES"/>
    <n v="0"/>
    <s v="120-62"/>
    <m/>
    <m/>
    <m/>
    <n v="0"/>
    <m/>
    <m/>
    <n v="0"/>
    <n v="0"/>
    <n v="0"/>
    <n v="0"/>
    <n v="0"/>
    <m/>
    <m/>
    <m/>
    <m/>
    <m/>
    <m/>
    <m/>
    <m/>
    <m/>
    <m/>
    <n v="1"/>
    <n v="0"/>
    <n v="1"/>
    <s v="Mill Pond"/>
    <n v="20"/>
  </r>
  <r>
    <s v="120-61"/>
    <m/>
    <x v="0"/>
    <s v="101 WHM LK SHS DR"/>
    <n v="101"/>
    <s v="WILBUR BERNARD"/>
    <s v="R130"/>
    <s v="ONE FAMILY"/>
    <s v="120//61//"/>
    <n v="0.25130000000000002"/>
    <n v="1"/>
    <n v="1"/>
    <n v="1"/>
    <n v="1"/>
    <s v="SEPTIC"/>
    <n v="0"/>
    <n v="1"/>
    <n v="5400"/>
    <s v="YES"/>
    <n v="5400"/>
    <s v="120-61"/>
    <s v="Gas,Well,Septic"/>
    <s v="SEPTIC"/>
    <s v="SEPTIC"/>
    <n v="5400"/>
    <m/>
    <m/>
    <n v="1"/>
    <n v="1"/>
    <n v="2"/>
    <n v="816"/>
    <n v="1"/>
    <m/>
    <m/>
    <m/>
    <m/>
    <m/>
    <m/>
    <m/>
    <m/>
    <m/>
    <m/>
    <n v="1"/>
    <n v="4.6463999999999999"/>
    <n v="1"/>
    <s v="Mill Pond"/>
    <n v="20"/>
  </r>
  <r>
    <s v="120-69"/>
    <m/>
    <x v="0"/>
    <s v="85 WHM LK SHS DR"/>
    <n v="101"/>
    <s v="MAURICE WINIE"/>
    <s v="R130"/>
    <s v="ONE FAMILY"/>
    <s v="120//69//"/>
    <n v="0.30845"/>
    <n v="1"/>
    <n v="1"/>
    <n v="1"/>
    <n v="1"/>
    <s v="SEPTIC"/>
    <n v="0"/>
    <n v="1"/>
    <n v="5000"/>
    <s v="YES"/>
    <n v="5000"/>
    <s v="120-69"/>
    <s v=",Public Water,Septic"/>
    <s v="SEWER"/>
    <s v="SEPTIC"/>
    <n v="5000"/>
    <m/>
    <m/>
    <n v="1"/>
    <n v="1"/>
    <n v="3"/>
    <n v="1370"/>
    <n v="1.75"/>
    <m/>
    <m/>
    <m/>
    <m/>
    <m/>
    <m/>
    <m/>
    <m/>
    <m/>
    <m/>
    <n v="1"/>
    <n v="4.6463999999999999"/>
    <n v="1"/>
    <s v="Mill Pond"/>
    <n v="20"/>
  </r>
  <r>
    <s v="108-1006N"/>
    <m/>
    <x v="0"/>
    <s v="15 KENDRICK RD"/>
    <n v="400"/>
    <s v="BUSNY IRVING H TRUSTEE"/>
    <s v="INDU"/>
    <s v="FACTORY  MDL-96"/>
    <s v="108//1006/N/"/>
    <n v="2.7591299999999999"/>
    <n v="0"/>
    <n v="0"/>
    <n v="1"/>
    <n v="1"/>
    <s v="SEWER"/>
    <n v="1"/>
    <n v="1"/>
    <n v="413200"/>
    <s v="YES"/>
    <n v="0"/>
    <s v="108-1006N"/>
    <s v="All Public"/>
    <s v="SEWER"/>
    <s v="SEWER"/>
    <n v="413200"/>
    <m/>
    <m/>
    <n v="0"/>
    <n v="0"/>
    <n v="0"/>
    <n v="36895"/>
    <n v="1"/>
    <m/>
    <m/>
    <m/>
    <m/>
    <m/>
    <m/>
    <m/>
    <m/>
    <m/>
    <m/>
    <n v="1"/>
    <n v="0"/>
    <n v="1"/>
    <s v="Rose Brook"/>
    <n v="41"/>
  </r>
  <r>
    <s v="120-70"/>
    <m/>
    <x v="0"/>
    <s v="19 ALBATROSS AVE"/>
    <n v="101"/>
    <s v="MESSIA MARY JANE"/>
    <s v="R130"/>
    <s v="ONE FAMILY"/>
    <s v="120//70//"/>
    <n v="0.54891000000000001"/>
    <n v="1"/>
    <n v="1"/>
    <n v="1"/>
    <n v="1"/>
    <s v="SEPTIC"/>
    <n v="0"/>
    <n v="0"/>
    <n v="0"/>
    <s v="YES"/>
    <n v="0"/>
    <s v="120-70"/>
    <s v="Gas,Well,Septic"/>
    <s v="SEPTIC"/>
    <s v="SEPTIC"/>
    <n v="0"/>
    <m/>
    <m/>
    <n v="1"/>
    <n v="1"/>
    <n v="3"/>
    <n v="2808"/>
    <n v="1.75"/>
    <m/>
    <m/>
    <m/>
    <m/>
    <m/>
    <m/>
    <m/>
    <m/>
    <m/>
    <m/>
    <n v="2"/>
    <n v="4.6463999999999999"/>
    <n v="1"/>
    <s v="Mill Pond"/>
    <n v="20"/>
  </r>
  <r>
    <s v="120-72"/>
    <m/>
    <x v="0"/>
    <s v="17 ALBATROSS AVE"/>
    <n v="101"/>
    <s v="MOORE RICHARD J"/>
    <s v="R130"/>
    <s v="ONE FAMILY"/>
    <s v="120//72//"/>
    <n v="0.25507000000000002"/>
    <n v="1"/>
    <n v="1"/>
    <n v="1"/>
    <n v="1"/>
    <s v="SEPTIC"/>
    <n v="0"/>
    <n v="1"/>
    <n v="7300"/>
    <s v="YES"/>
    <n v="7300"/>
    <s v="120-72"/>
    <s v="Well,Septic"/>
    <s v="SEPTIC"/>
    <s v="SEPTIC"/>
    <n v="7300"/>
    <m/>
    <m/>
    <n v="1"/>
    <n v="1"/>
    <n v="0"/>
    <n v="620"/>
    <n v="1.5"/>
    <m/>
    <m/>
    <m/>
    <m/>
    <m/>
    <m/>
    <m/>
    <m/>
    <m/>
    <m/>
    <n v="1"/>
    <n v="4.6463999999999999"/>
    <n v="1"/>
    <s v="Mill Pond"/>
    <n v="20"/>
  </r>
  <r>
    <s v="127-17"/>
    <m/>
    <x v="0"/>
    <s v="241 GLEN CHARLIE RD"/>
    <n v="101"/>
    <s v="PECKSON WILLIAM V"/>
    <s v="R130"/>
    <s v="ONE FAMILY"/>
    <s v="127//17//"/>
    <n v="3.5098500000000001"/>
    <n v="1"/>
    <n v="1"/>
    <n v="1"/>
    <n v="1"/>
    <s v="SEPTIC"/>
    <n v="0"/>
    <n v="0"/>
    <n v="0"/>
    <s v="YES"/>
    <n v="0"/>
    <s v="127-17"/>
    <s v="Gas,Well,Septic"/>
    <s v="SEPTIC"/>
    <s v="SEPTIC"/>
    <n v="0"/>
    <m/>
    <m/>
    <n v="1"/>
    <n v="1"/>
    <n v="3"/>
    <n v="1592"/>
    <n v="2"/>
    <m/>
    <m/>
    <m/>
    <m/>
    <m/>
    <m/>
    <m/>
    <m/>
    <m/>
    <m/>
    <n v="1"/>
    <n v="4.6463999999999999"/>
    <n v="1"/>
    <s v="Mill Pond"/>
    <n v="20"/>
  </r>
  <r>
    <s v="120-73"/>
    <m/>
    <x v="0"/>
    <s v="15 ALBATROSS AVE"/>
    <n v="131"/>
    <s v="COUTURE QUINTIN"/>
    <s v="R130"/>
    <s v="RES ACLNPO  MDL-00"/>
    <s v="120//73//"/>
    <n v="0.24554000000000001"/>
    <n v="0"/>
    <n v="0"/>
    <n v="0"/>
    <n v="0"/>
    <m/>
    <n v="0"/>
    <n v="0"/>
    <n v="0"/>
    <s v="YES"/>
    <n v="0"/>
    <s v="120-73"/>
    <m/>
    <m/>
    <m/>
    <n v="0"/>
    <m/>
    <m/>
    <n v="0"/>
    <n v="0"/>
    <n v="0"/>
    <n v="0"/>
    <n v="0"/>
    <m/>
    <m/>
    <m/>
    <m/>
    <m/>
    <m/>
    <m/>
    <m/>
    <m/>
    <m/>
    <n v="1"/>
    <n v="0"/>
    <n v="1"/>
    <s v="Mill Pond"/>
    <n v="20"/>
  </r>
  <r>
    <s v="120-74"/>
    <m/>
    <x v="0"/>
    <s v="13 ALBATROSS AVE"/>
    <n v="101"/>
    <s v="COUTURE QUINTIN"/>
    <s v="R130"/>
    <s v="ONE FAMILY"/>
    <s v="120//74//"/>
    <n v="0.52780000000000005"/>
    <n v="1"/>
    <n v="1"/>
    <n v="1"/>
    <n v="1"/>
    <s v="SEPTIC"/>
    <n v="0"/>
    <n v="1"/>
    <n v="8300"/>
    <s v="YES"/>
    <n v="8300"/>
    <s v="120-74"/>
    <s v="Gas,Well,Septic"/>
    <s v="SEPTIC"/>
    <s v="SEPTIC"/>
    <n v="8300"/>
    <m/>
    <m/>
    <n v="1"/>
    <n v="1"/>
    <n v="3"/>
    <n v="1224"/>
    <n v="1.75"/>
    <m/>
    <m/>
    <m/>
    <m/>
    <m/>
    <m/>
    <m/>
    <m/>
    <m/>
    <m/>
    <n v="2"/>
    <n v="4.6463999999999999"/>
    <n v="1"/>
    <s v="Mill Pond"/>
    <n v="20"/>
  </r>
  <r>
    <s v="126-M11"/>
    <m/>
    <x v="0"/>
    <s v="0 CRIMSON LN"/>
    <n v="911"/>
    <s v="COMM OF MASS"/>
    <s v="R130"/>
    <s v="FISH-WILD"/>
    <s v="126//M11//"/>
    <n v="0.61207"/>
    <n v="0"/>
    <n v="0"/>
    <n v="0"/>
    <n v="0"/>
    <m/>
    <n v="0"/>
    <n v="0"/>
    <n v="0"/>
    <s v="YES"/>
    <n v="0"/>
    <s v="126-M11"/>
    <s v="Public Water,Septic"/>
    <s v="SEPTIC"/>
    <m/>
    <n v="0"/>
    <s v="fee simple"/>
    <s v="YES"/>
    <n v="0"/>
    <n v="0"/>
    <n v="0"/>
    <n v="0"/>
    <n v="0"/>
    <m/>
    <m/>
    <m/>
    <m/>
    <m/>
    <m/>
    <m/>
    <m/>
    <m/>
    <m/>
    <n v="0"/>
    <n v="0"/>
    <n v="1"/>
    <s v="Mill Pond"/>
    <n v="20"/>
  </r>
  <r>
    <s v="120-76"/>
    <m/>
    <x v="0"/>
    <s v="9 ALBATROSS AVE"/>
    <n v="101"/>
    <s v="DIZEL JOSEPH W JR"/>
    <s v="R130"/>
    <s v="ONE FAMILY"/>
    <s v="120//76//"/>
    <n v="0.48259000000000002"/>
    <n v="1"/>
    <n v="1"/>
    <n v="1"/>
    <n v="1"/>
    <s v="SEPTIC"/>
    <n v="0"/>
    <n v="1"/>
    <n v="1800"/>
    <s v="YES"/>
    <n v="1800"/>
    <s v="120-76"/>
    <s v="Well,Septic"/>
    <s v="SEPTIC"/>
    <s v="SEPTIC"/>
    <n v="1800"/>
    <m/>
    <m/>
    <n v="1"/>
    <n v="1"/>
    <n v="3"/>
    <n v="1658"/>
    <n v="2"/>
    <m/>
    <m/>
    <m/>
    <m/>
    <m/>
    <m/>
    <m/>
    <m/>
    <m/>
    <m/>
    <n v="1"/>
    <n v="4.6463999999999999"/>
    <n v="1"/>
    <s v="Mill Pond"/>
    <n v="20"/>
  </r>
  <r>
    <s v="113-7-16"/>
    <m/>
    <x v="0"/>
    <s v="130 CHARGE POND RD"/>
    <n v="101"/>
    <s v="MCCLOSKEY SARA E"/>
    <s v="R60"/>
    <s v="ONE FAMILY"/>
    <s v="113//40375//"/>
    <n v="0.71865999999999997"/>
    <n v="1"/>
    <n v="1"/>
    <n v="1"/>
    <n v="1"/>
    <s v="SEPTIC"/>
    <n v="0"/>
    <n v="1"/>
    <n v="8600"/>
    <s v="YES"/>
    <n v="8600"/>
    <s v="113-7-16"/>
    <m/>
    <m/>
    <s v="SEPTIC"/>
    <n v="8600"/>
    <m/>
    <m/>
    <n v="1"/>
    <n v="1"/>
    <n v="3"/>
    <n v="1260"/>
    <n v="1"/>
    <m/>
    <m/>
    <m/>
    <m/>
    <m/>
    <m/>
    <m/>
    <m/>
    <m/>
    <m/>
    <n v="1"/>
    <n v="2.42"/>
    <n v="1"/>
    <s v="Harlow Brook"/>
    <n v="34"/>
  </r>
  <r>
    <s v="113-1011"/>
    <m/>
    <x v="0"/>
    <s v="0 CHARGE POND RD"/>
    <n v="131"/>
    <s v="MONAST SARINA R TRUSTEE OF THE"/>
    <s v="R130"/>
    <s v="RES ACLNPO  MDL-00"/>
    <s v="113//1011//"/>
    <n v="10.988049999999999"/>
    <n v="0"/>
    <n v="0"/>
    <n v="0"/>
    <n v="0"/>
    <m/>
    <n v="0"/>
    <n v="0"/>
    <n v="0"/>
    <s v="YES"/>
    <n v="0"/>
    <s v="113-1011"/>
    <m/>
    <m/>
    <m/>
    <n v="0"/>
    <m/>
    <m/>
    <n v="0"/>
    <n v="0"/>
    <n v="0"/>
    <n v="0"/>
    <n v="0"/>
    <m/>
    <m/>
    <m/>
    <m/>
    <m/>
    <m/>
    <m/>
    <m/>
    <m/>
    <m/>
    <n v="1"/>
    <n v="0"/>
    <n v="1"/>
    <s v="Bog Stream"/>
    <n v="35"/>
  </r>
  <r>
    <s v="127-1005"/>
    <m/>
    <x v="0"/>
    <s v="0 GLEN CHARLIE RD"/>
    <n v="720"/>
    <s v="MAKEPEACE CO A D"/>
    <s v="R130"/>
    <s v="NONPRNECLD"/>
    <s v="127//1005//"/>
    <n v="6.5989300000000002"/>
    <n v="0"/>
    <n v="0"/>
    <n v="0"/>
    <n v="0"/>
    <m/>
    <n v="0"/>
    <n v="0"/>
    <n v="0"/>
    <s v="YES"/>
    <n v="0"/>
    <s v="127-1005"/>
    <m/>
    <m/>
    <m/>
    <n v="0"/>
    <m/>
    <m/>
    <n v="0"/>
    <n v="0"/>
    <n v="0"/>
    <n v="0"/>
    <n v="0"/>
    <m/>
    <m/>
    <m/>
    <m/>
    <m/>
    <m/>
    <m/>
    <m/>
    <m/>
    <m/>
    <n v="1"/>
    <n v="0"/>
    <n v="1"/>
    <s v="Mill Pond"/>
    <n v="20"/>
  </r>
  <r>
    <s v="126-1"/>
    <m/>
    <x v="0"/>
    <s v="0 PLYMOUTH RD OFF"/>
    <n v="903"/>
    <s v="WAREHAM FIRE DISTRICT"/>
    <s v="R130"/>
    <s v="MUNICIPAL  MDL-00"/>
    <s v="126//1//"/>
    <n v="4.8158799999999999"/>
    <n v="0"/>
    <n v="0"/>
    <n v="0"/>
    <n v="0"/>
    <m/>
    <n v="0"/>
    <n v="0"/>
    <n v="0"/>
    <s v="YES"/>
    <n v="0"/>
    <s v="126-1"/>
    <m/>
    <m/>
    <m/>
    <n v="0"/>
    <s v="fee simple"/>
    <s v="YES"/>
    <n v="0"/>
    <n v="0"/>
    <n v="0"/>
    <n v="0"/>
    <n v="0"/>
    <m/>
    <m/>
    <m/>
    <m/>
    <m/>
    <m/>
    <m/>
    <m/>
    <m/>
    <m/>
    <n v="1"/>
    <n v="0"/>
    <n v="1"/>
    <s v="Mill Pond"/>
    <n v="20"/>
  </r>
  <r>
    <s v="120-117"/>
    <m/>
    <x v="0"/>
    <s v="70 WHM LK SHS DR"/>
    <n v="101"/>
    <s v="LONG THEODORE C"/>
    <s v="R130"/>
    <s v="ONE FAMILY"/>
    <s v="120//117//"/>
    <n v="0.18476999999999999"/>
    <n v="1"/>
    <n v="1"/>
    <n v="1"/>
    <n v="1"/>
    <s v="SEPTIC"/>
    <n v="0"/>
    <n v="1"/>
    <n v="9000"/>
    <s v="YES"/>
    <n v="9000"/>
    <s v="120-117"/>
    <s v="Well,Septic"/>
    <s v="SEPTIC"/>
    <s v="SEPTIC"/>
    <n v="9000"/>
    <m/>
    <m/>
    <n v="1"/>
    <n v="1"/>
    <n v="3"/>
    <n v="1306"/>
    <n v="1.75"/>
    <m/>
    <m/>
    <m/>
    <m/>
    <m/>
    <m/>
    <m/>
    <m/>
    <m/>
    <m/>
    <n v="1"/>
    <n v="4.6463999999999999"/>
    <n v="1"/>
    <s v="Mill Pond"/>
    <n v="20"/>
  </r>
  <r>
    <s v="120-116"/>
    <m/>
    <x v="0"/>
    <s v="72 WHM LK SHS DR"/>
    <n v="101"/>
    <s v="JENSEN ERIK H"/>
    <s v="R130"/>
    <s v="ONE FAMILY"/>
    <s v="120//116//"/>
    <n v="0.22417000000000001"/>
    <n v="1"/>
    <n v="1"/>
    <n v="1"/>
    <n v="1"/>
    <s v="SEPTIC"/>
    <n v="0"/>
    <n v="1"/>
    <n v="12900"/>
    <s v="YES"/>
    <n v="12900"/>
    <s v="120-116"/>
    <m/>
    <m/>
    <s v="SEPTIC"/>
    <n v="12900"/>
    <m/>
    <m/>
    <n v="1"/>
    <n v="1"/>
    <n v="2"/>
    <n v="776"/>
    <n v="1"/>
    <m/>
    <m/>
    <m/>
    <m/>
    <m/>
    <m/>
    <m/>
    <m/>
    <m/>
    <m/>
    <n v="1"/>
    <n v="4.6463999999999999"/>
    <n v="1"/>
    <s v="Mill Pond"/>
    <n v="20"/>
  </r>
  <r>
    <s v="90-1043"/>
    <m/>
    <x v="0"/>
    <s v="2381 CRAN HWY"/>
    <n v="316"/>
    <s v="NOONAN J PETER"/>
    <s v="INDU"/>
    <s v="COMM WHSE  MDL-96"/>
    <s v="90//1043//"/>
    <n v="1.4290000000000001E-2"/>
    <n v="1"/>
    <n v="1"/>
    <n v="1"/>
    <n v="1"/>
    <s v="SEPTIC"/>
    <n v="0"/>
    <n v="1"/>
    <n v="14300"/>
    <s v="YES"/>
    <n v="14300"/>
    <s v="90-1043"/>
    <s v="Public Water"/>
    <m/>
    <s v="SEPTIC"/>
    <n v="14300"/>
    <m/>
    <m/>
    <n v="1"/>
    <n v="1"/>
    <n v="0"/>
    <n v="10850"/>
    <n v="1"/>
    <m/>
    <m/>
    <m/>
    <m/>
    <m/>
    <m/>
    <m/>
    <m/>
    <m/>
    <m/>
    <n v="0"/>
    <n v="9.68"/>
    <n v="1"/>
    <s v="Broad Marsh River"/>
    <n v="43"/>
  </r>
  <r>
    <s v="90-1040"/>
    <m/>
    <x v="0"/>
    <s v="2387 CRAN HWY"/>
    <n v="440"/>
    <s v="KNUTE SUSAN TRUSTEE OF"/>
    <s v="INDU"/>
    <s v="IND LD DV"/>
    <s v="90//1040//"/>
    <n v="0.81516"/>
    <n v="1"/>
    <n v="1"/>
    <n v="1"/>
    <n v="1"/>
    <s v="SEPTIC"/>
    <n v="0"/>
    <n v="1"/>
    <n v="0"/>
    <s v="YES"/>
    <n v="0"/>
    <s v="90-1040"/>
    <s v="Public Water,Septic"/>
    <s v="SEPTIC"/>
    <s v="SEPTIC"/>
    <n v="0"/>
    <m/>
    <m/>
    <n v="1"/>
    <n v="1"/>
    <n v="0"/>
    <n v="0"/>
    <n v="0"/>
    <m/>
    <m/>
    <m/>
    <m/>
    <m/>
    <m/>
    <m/>
    <m/>
    <m/>
    <m/>
    <n v="1"/>
    <n v="9.68"/>
    <n v="1"/>
    <s v="Broad Marsh River"/>
    <n v="43"/>
  </r>
  <r>
    <s v="120-1001"/>
    <m/>
    <x v="0"/>
    <s v="7 ALBATROSS AVE"/>
    <n v="132"/>
    <s v="CAPORICCIO JAMES R"/>
    <s v="R130"/>
    <s v="RES ACLNUD  MDL-00"/>
    <s v="120//1001//"/>
    <n v="0.96667999999999998"/>
    <n v="0"/>
    <n v="0"/>
    <n v="0"/>
    <n v="0"/>
    <m/>
    <n v="0"/>
    <n v="0"/>
    <n v="0"/>
    <s v="YES"/>
    <n v="0"/>
    <s v="120-1001"/>
    <m/>
    <m/>
    <m/>
    <n v="0"/>
    <m/>
    <m/>
    <n v="0"/>
    <n v="0"/>
    <n v="0"/>
    <n v="0"/>
    <n v="0"/>
    <m/>
    <m/>
    <m/>
    <m/>
    <m/>
    <m/>
    <m/>
    <m/>
    <m/>
    <m/>
    <n v="1"/>
    <n v="0"/>
    <n v="1"/>
    <s v="Mill Pond"/>
    <n v="20"/>
  </r>
  <r>
    <s v="126-M22"/>
    <m/>
    <x v="0"/>
    <s v="0 CRIMSON LN"/>
    <n v="911"/>
    <s v="COMM OF MASS"/>
    <s v="R130"/>
    <s v="FISH-WILD"/>
    <s v="126//M22//"/>
    <n v="0.69457000000000002"/>
    <n v="0"/>
    <n v="0"/>
    <n v="0"/>
    <n v="0"/>
    <m/>
    <n v="0"/>
    <n v="0"/>
    <n v="0"/>
    <s v="YES"/>
    <n v="0"/>
    <s v="126-M22"/>
    <s v="Public Water,Septic"/>
    <s v="SEPTIC"/>
    <m/>
    <n v="0"/>
    <s v="fee simple"/>
    <s v="YES"/>
    <n v="0"/>
    <n v="0"/>
    <n v="0"/>
    <n v="0"/>
    <n v="0"/>
    <m/>
    <m/>
    <m/>
    <m/>
    <m/>
    <m/>
    <m/>
    <m/>
    <m/>
    <m/>
    <n v="0"/>
    <n v="0"/>
    <n v="1"/>
    <s v="Mill Pond"/>
    <n v="20"/>
  </r>
  <r>
    <s v="108-1006V"/>
    <m/>
    <x v="0"/>
    <s v="22 KENDRICK RD"/>
    <n v="316"/>
    <s v="GALLANT DAVID J"/>
    <s v="I"/>
    <s v="COMM WHSE  MDL-96"/>
    <s v="108//1006/V/"/>
    <n v="2.7738"/>
    <n v="0"/>
    <n v="0"/>
    <n v="1"/>
    <n v="1"/>
    <s v="SEWER"/>
    <n v="1"/>
    <n v="1"/>
    <n v="92400"/>
    <s v="YES"/>
    <n v="0"/>
    <s v="108-1006V"/>
    <s v="All Public"/>
    <s v="SEWER"/>
    <s v="SEWER"/>
    <n v="92400"/>
    <m/>
    <m/>
    <n v="0"/>
    <n v="0"/>
    <n v="0"/>
    <n v="3034"/>
    <n v="1"/>
    <m/>
    <m/>
    <m/>
    <m/>
    <m/>
    <m/>
    <m/>
    <m/>
    <m/>
    <m/>
    <n v="1"/>
    <n v="0"/>
    <n v="1"/>
    <s v="Rose Brook"/>
    <n v="41"/>
  </r>
  <r>
    <s v="120-60"/>
    <m/>
    <x v="0"/>
    <s v="76 WHM LK SHS DR"/>
    <n v="101"/>
    <s v="PORZIO CONSTANTINO L LIFE EST"/>
    <s v="R130"/>
    <s v="ONE FAMILY"/>
    <s v="120//60//"/>
    <n v="0.45595999999999998"/>
    <n v="1"/>
    <n v="1"/>
    <n v="1"/>
    <n v="1"/>
    <s v="SEPTIC"/>
    <n v="0"/>
    <n v="1"/>
    <n v="1500"/>
    <s v="NO_W1"/>
    <n v="1500"/>
    <s v="120-60"/>
    <s v="Well,Septic"/>
    <s v="SEPTIC"/>
    <s v="SEPTIC"/>
    <n v="1500"/>
    <m/>
    <m/>
    <n v="1"/>
    <n v="1"/>
    <n v="3"/>
    <n v="864"/>
    <n v="1"/>
    <m/>
    <m/>
    <m/>
    <m/>
    <m/>
    <m/>
    <m/>
    <m/>
    <m/>
    <m/>
    <n v="2"/>
    <n v="4.6463999999999999"/>
    <n v="1"/>
    <s v="Mill Pond"/>
    <n v="20"/>
  </r>
  <r>
    <s v="126-C1B"/>
    <m/>
    <x v="0"/>
    <s v="0 MAPLE SPRGS RD"/>
    <n v="903"/>
    <s v="WAREHAM FIRE DISTRICT"/>
    <s v="R130"/>
    <s v="MUNICIPAL  MDL-00"/>
    <s v="126//C1/B/"/>
    <n v="20.559809999999999"/>
    <n v="0"/>
    <n v="0"/>
    <n v="0"/>
    <n v="0"/>
    <m/>
    <n v="0"/>
    <n v="0"/>
    <n v="0"/>
    <s v="YES"/>
    <n v="0"/>
    <s v="126-C1B"/>
    <m/>
    <m/>
    <m/>
    <n v="0"/>
    <s v="fee simple"/>
    <s v="YES"/>
    <n v="0"/>
    <n v="0"/>
    <n v="0"/>
    <n v="0"/>
    <n v="0"/>
    <m/>
    <m/>
    <m/>
    <m/>
    <m/>
    <m/>
    <m/>
    <m/>
    <m/>
    <m/>
    <n v="1"/>
    <n v="0"/>
    <n v="1"/>
    <s v="Mill Pond"/>
    <n v="20"/>
  </r>
  <r>
    <s v="120-108"/>
    <m/>
    <x v="0"/>
    <s v="10 ALBATROSS AVE"/>
    <n v="101"/>
    <s v="HARNEY NOMINEE TRUST"/>
    <s v="R130"/>
    <s v="ONE FAMILY"/>
    <s v="120//108//"/>
    <n v="0.20136999999999999"/>
    <n v="1"/>
    <n v="1"/>
    <n v="1"/>
    <n v="1"/>
    <s v="SEPTIC"/>
    <n v="0"/>
    <n v="0"/>
    <n v="0"/>
    <s v="YES"/>
    <n v="0"/>
    <s v="120-108"/>
    <s v="Gas,Well,Septic"/>
    <s v="SEPTIC"/>
    <s v="SEPTIC"/>
    <n v="0"/>
    <m/>
    <m/>
    <n v="1"/>
    <n v="1"/>
    <n v="3"/>
    <n v="864"/>
    <n v="1"/>
    <m/>
    <m/>
    <m/>
    <m/>
    <m/>
    <m/>
    <m/>
    <m/>
    <m/>
    <m/>
    <n v="1"/>
    <n v="4.6463999999999999"/>
    <n v="1"/>
    <s v="Mill Pond"/>
    <n v="20"/>
  </r>
  <r>
    <s v="120-107"/>
    <m/>
    <x v="0"/>
    <s v="83 WHM LK SHS DR"/>
    <n v="101"/>
    <s v="KINSMAN YVONNE B"/>
    <s v="R130"/>
    <s v="ONE FAMILY"/>
    <s v="120//107//"/>
    <n v="0.18729999999999999"/>
    <n v="1"/>
    <n v="1"/>
    <n v="1"/>
    <n v="1"/>
    <s v="SEPTIC"/>
    <n v="0"/>
    <n v="1"/>
    <n v="4300"/>
    <s v="YES"/>
    <n v="4300"/>
    <s v="120-107"/>
    <s v="Public Water,Septic"/>
    <s v="SEPTIC"/>
    <s v="SEPTIC"/>
    <n v="4300"/>
    <m/>
    <m/>
    <n v="1"/>
    <n v="1"/>
    <n v="3"/>
    <n v="776"/>
    <n v="1"/>
    <m/>
    <m/>
    <m/>
    <m/>
    <m/>
    <m/>
    <m/>
    <m/>
    <m/>
    <m/>
    <n v="1"/>
    <n v="4.6463999999999999"/>
    <n v="1"/>
    <s v="Mill Pond"/>
    <n v="20"/>
  </r>
  <r>
    <s v="108-1010"/>
    <m/>
    <x v="0"/>
    <s v="2392 CRAN HWY"/>
    <n v="316"/>
    <s v="BARBOZA JOSEPH E"/>
    <s v="INDU"/>
    <s v="COMM WHSE  MDL-96"/>
    <s v="108//1010//"/>
    <n v="1.8754500000000001"/>
    <n v="1"/>
    <n v="1"/>
    <n v="1"/>
    <n v="1"/>
    <s v="SEPTIC"/>
    <n v="0"/>
    <n v="2"/>
    <n v="1500"/>
    <s v="YES"/>
    <n v="1500"/>
    <s v="108-1010"/>
    <s v="All Public"/>
    <s v="SEWER"/>
    <s v="SEPTIC"/>
    <n v="750"/>
    <m/>
    <m/>
    <n v="1"/>
    <n v="1"/>
    <n v="0"/>
    <n v="6000"/>
    <n v="1"/>
    <m/>
    <m/>
    <m/>
    <m/>
    <m/>
    <m/>
    <m/>
    <m/>
    <m/>
    <m/>
    <n v="1"/>
    <n v="9.68"/>
    <n v="1"/>
    <s v="Broad Marsh River"/>
    <n v="43"/>
  </r>
  <r>
    <s v="113-4-329"/>
    <m/>
    <x v="0"/>
    <s v="132 CHARGE POND RD"/>
    <n v="101"/>
    <s v="WHITE JOHN P"/>
    <s v="R60"/>
    <s v="ONE FAMILY"/>
    <s v="113//4-329//"/>
    <n v="0.86538000000000004"/>
    <n v="1"/>
    <n v="1"/>
    <n v="1"/>
    <n v="1"/>
    <s v="SEPTIC"/>
    <n v="0"/>
    <n v="1"/>
    <n v="300"/>
    <s v="YES"/>
    <n v="300"/>
    <s v="113-4-329"/>
    <s v="Public Water,Septic"/>
    <s v="SEPTIC"/>
    <s v="SEPTIC"/>
    <n v="300"/>
    <m/>
    <m/>
    <n v="1"/>
    <n v="1"/>
    <n v="3"/>
    <n v="1632"/>
    <n v="1.75"/>
    <m/>
    <m/>
    <m/>
    <m/>
    <m/>
    <m/>
    <m/>
    <m/>
    <m/>
    <m/>
    <n v="2"/>
    <n v="2.42"/>
    <n v="1"/>
    <s v="Harlow Brook"/>
    <n v="34"/>
  </r>
  <r>
    <s v="120-1000"/>
    <m/>
    <x v="0"/>
    <s v="0 ALBATROSS AVE"/>
    <n v="132"/>
    <s v="CAPORICCIO JAMES R"/>
    <s v="R130"/>
    <s v="RES ACLNUD  MDL-00"/>
    <s v="120//1000//"/>
    <n v="0.52793999999999996"/>
    <n v="0"/>
    <n v="0"/>
    <n v="0"/>
    <n v="0"/>
    <m/>
    <n v="0"/>
    <n v="0"/>
    <n v="0"/>
    <s v="YES"/>
    <n v="0"/>
    <s v="120-1000"/>
    <m/>
    <m/>
    <m/>
    <n v="0"/>
    <m/>
    <m/>
    <n v="0"/>
    <n v="0"/>
    <n v="0"/>
    <n v="0"/>
    <n v="0"/>
    <m/>
    <m/>
    <m/>
    <m/>
    <m/>
    <m/>
    <m/>
    <m/>
    <m/>
    <m/>
    <n v="1"/>
    <n v="0"/>
    <n v="1"/>
    <s v="Mill Pond"/>
    <n v="20"/>
  </r>
  <r>
    <s v="FRESHWATER"/>
    <m/>
    <x v="0"/>
    <m/>
    <n v="0"/>
    <m/>
    <m/>
    <m/>
    <m/>
    <n v="4.9500000000000004E-3"/>
    <n v="0"/>
    <n v="0"/>
    <n v="0"/>
    <n v="0"/>
    <m/>
    <n v="0"/>
    <n v="0"/>
    <n v="0"/>
    <s v="NO"/>
    <n v="0"/>
    <m/>
    <m/>
    <m/>
    <m/>
    <n v="0"/>
    <m/>
    <m/>
    <n v="0"/>
    <n v="0"/>
    <n v="0"/>
    <n v="0"/>
    <n v="0"/>
    <m/>
    <m/>
    <m/>
    <m/>
    <m/>
    <m/>
    <m/>
    <m/>
    <m/>
    <m/>
    <n v="0"/>
    <n v="0"/>
    <n v="1"/>
    <s v="Rose Brook"/>
    <n v="41"/>
  </r>
  <r>
    <s v="120-1"/>
    <m/>
    <x v="0"/>
    <s v="103 WHM LK SHS DR"/>
    <n v="106"/>
    <s v="HAMMOND NEIL H TRUSTEE"/>
    <s v="R130"/>
    <s v="AC LND IMP  MDL-00"/>
    <s v="120//1//"/>
    <n v="0.24113999999999999"/>
    <n v="0"/>
    <n v="0"/>
    <n v="0"/>
    <n v="0"/>
    <m/>
    <n v="0"/>
    <n v="0"/>
    <n v="0"/>
    <s v="YES"/>
    <n v="0"/>
    <s v="120-1"/>
    <m/>
    <m/>
    <m/>
    <n v="0"/>
    <m/>
    <m/>
    <n v="0"/>
    <n v="0"/>
    <n v="0"/>
    <n v="0"/>
    <n v="0"/>
    <m/>
    <m/>
    <m/>
    <m/>
    <m/>
    <m/>
    <m/>
    <m/>
    <m/>
    <m/>
    <n v="1"/>
    <n v="0"/>
    <n v="1"/>
    <s v="Mill Pond"/>
    <n v="20"/>
  </r>
  <r>
    <s v="120-109"/>
    <m/>
    <x v="0"/>
    <s v="8 ALBATROSS AVE"/>
    <n v="131"/>
    <s v="KEENE WADE M &amp; ROY A TR"/>
    <s v="R130"/>
    <s v="RES ACLNPO  MDL-00"/>
    <s v="120//109//"/>
    <n v="0.16958999999999999"/>
    <n v="0"/>
    <n v="0"/>
    <n v="0"/>
    <n v="0"/>
    <m/>
    <n v="0"/>
    <n v="0"/>
    <n v="0"/>
    <s v="YES"/>
    <n v="0"/>
    <s v="120-109"/>
    <m/>
    <m/>
    <m/>
    <n v="0"/>
    <m/>
    <m/>
    <n v="0"/>
    <n v="0"/>
    <n v="0"/>
    <n v="0"/>
    <n v="0"/>
    <m/>
    <m/>
    <m/>
    <m/>
    <m/>
    <m/>
    <m/>
    <m/>
    <m/>
    <m/>
    <n v="1"/>
    <n v="0"/>
    <n v="1"/>
    <s v="Mill Pond"/>
    <n v="20"/>
  </r>
  <r>
    <s v="120-119"/>
    <m/>
    <x v="0"/>
    <s v="64 WHM LK SHS DR"/>
    <n v="101"/>
    <s v="SULLIVAN BRIAN M"/>
    <s v="R130"/>
    <s v="ONE FAMILY"/>
    <s v="120//119//"/>
    <n v="0.62307000000000001"/>
    <n v="1"/>
    <n v="1"/>
    <n v="1"/>
    <n v="1"/>
    <s v="SEPTIC"/>
    <n v="0"/>
    <n v="1"/>
    <n v="6700"/>
    <s v="NO_W1"/>
    <n v="6700"/>
    <s v="120-119"/>
    <s v="Well,Septic"/>
    <s v="SEPTIC"/>
    <s v="SEPTIC"/>
    <n v="6700"/>
    <m/>
    <m/>
    <n v="1"/>
    <n v="1"/>
    <n v="3"/>
    <n v="1730"/>
    <n v="1.9"/>
    <m/>
    <m/>
    <m/>
    <m/>
    <m/>
    <m/>
    <m/>
    <m/>
    <m/>
    <m/>
    <n v="4"/>
    <n v="4.6463999999999999"/>
    <n v="1"/>
    <s v="Mill Pond"/>
    <n v="20"/>
  </r>
  <r>
    <s v="126-M12"/>
    <m/>
    <x v="0"/>
    <s v="0 CRIMSON LN"/>
    <n v="911"/>
    <s v="COMM OF MASS"/>
    <s v="R130"/>
    <s v="FISH-WILD"/>
    <s v="126//M12//"/>
    <n v="0.58935000000000004"/>
    <n v="0"/>
    <n v="0"/>
    <n v="0"/>
    <n v="0"/>
    <m/>
    <n v="0"/>
    <n v="0"/>
    <n v="0"/>
    <s v="YES"/>
    <n v="0"/>
    <s v="126-M12"/>
    <s v="Public Water,Septic"/>
    <s v="SEPTIC"/>
    <m/>
    <n v="0"/>
    <s v="fee simple"/>
    <s v="YES"/>
    <n v="0"/>
    <n v="0"/>
    <n v="0"/>
    <n v="0"/>
    <n v="0"/>
    <m/>
    <m/>
    <m/>
    <m/>
    <m/>
    <m/>
    <m/>
    <m/>
    <m/>
    <m/>
    <n v="0"/>
    <n v="0"/>
    <n v="1"/>
    <s v="Mill Pond"/>
    <n v="20"/>
  </r>
  <r>
    <s v="120-135"/>
    <m/>
    <x v="0"/>
    <s v="17 BLUEBIRD AVE"/>
    <n v="132"/>
    <s v="LONG THEODORE C"/>
    <s v="R130"/>
    <s v="RES ACLNUD  MDL-00"/>
    <s v="120//135//"/>
    <n v="0.17333999999999999"/>
    <n v="0"/>
    <n v="0"/>
    <n v="0"/>
    <n v="0"/>
    <m/>
    <n v="0"/>
    <n v="0"/>
    <n v="0"/>
    <s v="YES"/>
    <n v="0"/>
    <s v="120-135"/>
    <m/>
    <m/>
    <m/>
    <n v="0"/>
    <m/>
    <m/>
    <n v="0"/>
    <n v="0"/>
    <n v="0"/>
    <n v="0"/>
    <n v="0"/>
    <m/>
    <m/>
    <m/>
    <m/>
    <m/>
    <m/>
    <m/>
    <m/>
    <m/>
    <m/>
    <n v="1"/>
    <n v="0"/>
    <n v="1"/>
    <s v="Mill Pond"/>
    <n v="20"/>
  </r>
  <r>
    <s v="120-115"/>
    <m/>
    <x v="0"/>
    <s v="81 WHM LK SHS DR"/>
    <n v="101"/>
    <s v="ZBYDNIEWSKI DEBRA A"/>
    <s v="R130"/>
    <s v="ONE FAMILY"/>
    <s v="120//115//"/>
    <n v="0.13758000000000001"/>
    <n v="1"/>
    <n v="1"/>
    <n v="1"/>
    <n v="1"/>
    <s v="SEPTIC"/>
    <n v="0"/>
    <n v="1"/>
    <n v="5800"/>
    <s v="YES"/>
    <n v="5800"/>
    <s v="120-115"/>
    <s v="Well,Septic"/>
    <s v="SEPTIC"/>
    <s v="SEPTIC"/>
    <n v="5800"/>
    <m/>
    <m/>
    <n v="1"/>
    <n v="1"/>
    <n v="2"/>
    <n v="576"/>
    <n v="1"/>
    <m/>
    <m/>
    <m/>
    <m/>
    <m/>
    <m/>
    <m/>
    <m/>
    <m/>
    <m/>
    <n v="1"/>
    <n v="4.6463999999999999"/>
    <n v="1"/>
    <s v="Mill Pond"/>
    <n v="20"/>
  </r>
  <r>
    <s v="120-137"/>
    <m/>
    <x v="0"/>
    <s v="20 BLUEBIRD AVE"/>
    <n v="101"/>
    <s v="PARKS RITA M TRUSTEE OF"/>
    <s v="R130"/>
    <s v="ONE FAMILY"/>
    <s v="120//137//"/>
    <n v="0.24606"/>
    <n v="1"/>
    <n v="1"/>
    <n v="1"/>
    <n v="1"/>
    <s v="SEPTIC"/>
    <n v="0"/>
    <n v="1"/>
    <n v="4300"/>
    <s v="YES"/>
    <n v="4300"/>
    <s v="120-137"/>
    <s v=",Septic"/>
    <s v="SEWER"/>
    <s v="SEPTIC"/>
    <n v="4300"/>
    <m/>
    <m/>
    <n v="1"/>
    <n v="1"/>
    <n v="3"/>
    <n v="1416"/>
    <n v="1"/>
    <m/>
    <m/>
    <m/>
    <m/>
    <m/>
    <m/>
    <m/>
    <m/>
    <m/>
    <m/>
    <n v="1"/>
    <n v="4.6463999999999999"/>
    <n v="1"/>
    <s v="Mill Pond"/>
    <n v="20"/>
  </r>
  <r>
    <s v="UNK694"/>
    <s v="FEE"/>
    <x v="0"/>
    <s v="GLEN CHARLIE RD"/>
    <n v="0"/>
    <m/>
    <m/>
    <m/>
    <m/>
    <n v="2.6100000000000002E-2"/>
    <n v="0"/>
    <n v="0"/>
    <n v="0"/>
    <n v="0"/>
    <m/>
    <n v="0"/>
    <n v="0"/>
    <n v="0"/>
    <s v="NO_W2"/>
    <n v="0"/>
    <m/>
    <m/>
    <m/>
    <m/>
    <n v="0"/>
    <m/>
    <m/>
    <n v="0"/>
    <n v="0"/>
    <n v="0"/>
    <n v="0"/>
    <n v="0"/>
    <s v="Not in new Assr DB, Makepe?, old info"/>
    <m/>
    <m/>
    <m/>
    <m/>
    <m/>
    <m/>
    <m/>
    <m/>
    <m/>
    <n v="0"/>
    <n v="0"/>
    <n v="1"/>
    <s v="Mill Pond"/>
    <n v="20"/>
  </r>
  <r>
    <s v="108-1009"/>
    <m/>
    <x v="0"/>
    <s v="2390 CRAN HWY"/>
    <n v="101"/>
    <s v="BARBOZA JOSEPH E"/>
    <s v="IND"/>
    <s v="ONE FAMILY"/>
    <s v="108//1009//"/>
    <n v="0.72384999999999999"/>
    <n v="1"/>
    <n v="1"/>
    <n v="1"/>
    <n v="1"/>
    <s v="SEPTIC"/>
    <n v="0"/>
    <n v="0"/>
    <n v="0"/>
    <s v="YES"/>
    <n v="0"/>
    <s v="108-1009"/>
    <s v="Public Water"/>
    <m/>
    <s v="SEPTIC"/>
    <n v="0"/>
    <m/>
    <m/>
    <n v="1"/>
    <n v="1"/>
    <n v="2"/>
    <n v="798"/>
    <n v="1.5"/>
    <m/>
    <m/>
    <m/>
    <m/>
    <m/>
    <m/>
    <m/>
    <m/>
    <m/>
    <m/>
    <n v="1"/>
    <n v="9.68"/>
    <n v="1"/>
    <s v="Broad Marsh River"/>
    <n v="43"/>
  </r>
  <r>
    <s v="FRESHWATER"/>
    <m/>
    <x v="0"/>
    <m/>
    <n v="0"/>
    <m/>
    <m/>
    <m/>
    <m/>
    <n v="4.6499999999999996E-3"/>
    <n v="0"/>
    <n v="0"/>
    <n v="0"/>
    <n v="0"/>
    <m/>
    <n v="0"/>
    <n v="0"/>
    <n v="0"/>
    <s v="NO"/>
    <n v="0"/>
    <m/>
    <m/>
    <m/>
    <m/>
    <n v="0"/>
    <m/>
    <m/>
    <n v="0"/>
    <n v="0"/>
    <n v="0"/>
    <n v="0"/>
    <n v="0"/>
    <m/>
    <m/>
    <m/>
    <m/>
    <m/>
    <m/>
    <m/>
    <m/>
    <m/>
    <m/>
    <n v="0"/>
    <n v="0"/>
    <n v="1"/>
    <s v="Rose Brook"/>
    <n v="41"/>
  </r>
  <r>
    <s v="120-110"/>
    <m/>
    <x v="0"/>
    <s v="6 ALBATROSS AVE"/>
    <n v="101"/>
    <s v="HESELTON BRIAN C"/>
    <s v="R130"/>
    <s v="ONE FAMILY"/>
    <s v="120//110//"/>
    <n v="0.20033999999999999"/>
    <n v="1"/>
    <n v="1"/>
    <n v="1"/>
    <n v="1"/>
    <s v="SEPTIC"/>
    <n v="0"/>
    <n v="0"/>
    <n v="0"/>
    <s v="YES"/>
    <n v="0"/>
    <s v="120-110"/>
    <s v="Gas,Well,Septic"/>
    <s v="SEPTIC"/>
    <s v="SEPTIC"/>
    <n v="0"/>
    <m/>
    <m/>
    <n v="1"/>
    <n v="1"/>
    <n v="3"/>
    <n v="1076"/>
    <n v="1"/>
    <m/>
    <m/>
    <m/>
    <m/>
    <m/>
    <m/>
    <m/>
    <m/>
    <m/>
    <m/>
    <n v="1"/>
    <n v="4.6463999999999999"/>
    <n v="1"/>
    <s v="Mill Pond"/>
    <n v="20"/>
  </r>
  <r>
    <s v="120-134"/>
    <m/>
    <x v="0"/>
    <s v="15 BLUEBIRD AVE"/>
    <n v="132"/>
    <s v="GRADY JAMES J"/>
    <s v="R130"/>
    <s v="RES ACLNUD  MDL-00"/>
    <s v="120//134//"/>
    <n v="0.14563999999999999"/>
    <n v="0"/>
    <n v="0"/>
    <n v="0"/>
    <n v="0"/>
    <m/>
    <n v="0"/>
    <n v="0"/>
    <n v="0"/>
    <s v="YES"/>
    <n v="0"/>
    <s v="120-134"/>
    <m/>
    <m/>
    <m/>
    <n v="0"/>
    <m/>
    <m/>
    <n v="0"/>
    <n v="0"/>
    <n v="0"/>
    <n v="0"/>
    <n v="0"/>
    <m/>
    <m/>
    <m/>
    <m/>
    <m/>
    <m/>
    <m/>
    <m/>
    <m/>
    <m/>
    <n v="1"/>
    <n v="0"/>
    <n v="1"/>
    <s v="Mill Pond"/>
    <n v="20"/>
  </r>
  <r>
    <s v="120-138"/>
    <m/>
    <x v="0"/>
    <s v="20 BLUEBIRD AVE"/>
    <n v="132"/>
    <s v="PARKS RITA M TRUSTEE OF"/>
    <s v="R130"/>
    <s v="RES ACLNUD  MDL-00"/>
    <s v="120//138//"/>
    <n v="0.20043"/>
    <n v="0"/>
    <n v="0"/>
    <n v="0"/>
    <n v="0"/>
    <m/>
    <n v="0"/>
    <n v="0"/>
    <n v="0"/>
    <s v="YES"/>
    <n v="0"/>
    <s v="120-138"/>
    <m/>
    <m/>
    <m/>
    <n v="0"/>
    <m/>
    <m/>
    <n v="0"/>
    <n v="0"/>
    <n v="0"/>
    <n v="0"/>
    <n v="0"/>
    <m/>
    <m/>
    <m/>
    <m/>
    <m/>
    <m/>
    <m/>
    <m/>
    <m/>
    <m/>
    <n v="1"/>
    <n v="0"/>
    <n v="1"/>
    <s v="Mill Pond"/>
    <n v="20"/>
  </r>
  <r>
    <s v="107-1011"/>
    <m/>
    <x v="0"/>
    <s v="0 ROUTE 25"/>
    <n v="132"/>
    <s v="AMADO AMELIA"/>
    <s v="R60"/>
    <s v="RES ACLNUD  MDL-00"/>
    <s v="107//1011//"/>
    <n v="2.4994800000000001"/>
    <n v="0"/>
    <n v="0"/>
    <n v="0"/>
    <n v="0"/>
    <m/>
    <n v="0"/>
    <n v="0"/>
    <n v="0"/>
    <s v="YES"/>
    <n v="0"/>
    <s v="107-1011"/>
    <m/>
    <m/>
    <m/>
    <n v="0"/>
    <m/>
    <m/>
    <n v="0"/>
    <n v="0"/>
    <n v="0"/>
    <n v="0"/>
    <n v="0"/>
    <m/>
    <m/>
    <m/>
    <m/>
    <m/>
    <m/>
    <m/>
    <m/>
    <m/>
    <m/>
    <n v="1"/>
    <n v="0"/>
    <n v="1"/>
    <s v="Parker Mills Pond"/>
    <n v="40"/>
  </r>
  <r>
    <s v="90-1041"/>
    <m/>
    <x v="0"/>
    <s v="2393 CRAN HWY"/>
    <n v="440"/>
    <s v="PIERS JOHN E"/>
    <s v="INDU"/>
    <s v="IND LD DV"/>
    <s v="90//1041//"/>
    <n v="0.95226"/>
    <n v="0"/>
    <n v="0"/>
    <n v="0"/>
    <n v="0"/>
    <m/>
    <n v="0"/>
    <n v="0"/>
    <n v="0"/>
    <s v="YES"/>
    <n v="0"/>
    <s v="90-1041"/>
    <m/>
    <m/>
    <m/>
    <n v="0"/>
    <m/>
    <m/>
    <n v="0"/>
    <n v="0"/>
    <n v="0"/>
    <n v="0"/>
    <n v="0"/>
    <m/>
    <m/>
    <m/>
    <m/>
    <m/>
    <m/>
    <m/>
    <m/>
    <m/>
    <m/>
    <n v="1"/>
    <n v="0"/>
    <n v="1"/>
    <s v="Broad Marsh River"/>
    <n v="43"/>
  </r>
  <r>
    <s v="120-113"/>
    <m/>
    <x v="0"/>
    <s v="79 WHM LK SHS DR"/>
    <n v="101"/>
    <s v="LESPERANCE WALTER J"/>
    <s v="R130"/>
    <s v="ONE FAMILY"/>
    <s v="120//113//"/>
    <n v="0.28405000000000002"/>
    <n v="1"/>
    <n v="1"/>
    <n v="1"/>
    <n v="1"/>
    <s v="SEPTIC"/>
    <n v="0"/>
    <n v="0"/>
    <n v="0"/>
    <s v="YES"/>
    <n v="0"/>
    <s v="120-113"/>
    <s v="Gas,Well,Septic"/>
    <s v="SEPTIC"/>
    <s v="SEPTIC"/>
    <n v="0"/>
    <m/>
    <m/>
    <n v="1"/>
    <n v="1"/>
    <n v="2"/>
    <n v="888"/>
    <n v="1"/>
    <m/>
    <m/>
    <m/>
    <m/>
    <m/>
    <m/>
    <m/>
    <m/>
    <m/>
    <m/>
    <n v="2"/>
    <n v="4.6463999999999999"/>
    <n v="1"/>
    <s v="Mill Pond"/>
    <n v="20"/>
  </r>
  <r>
    <s v="120-133"/>
    <m/>
    <x v="0"/>
    <s v="13 BLUEBIRD AVE"/>
    <n v="132"/>
    <s v="BERARD GEORGE A JR"/>
    <s v="R130"/>
    <s v="RES ACLNUD  MDL-00"/>
    <s v="120//133//"/>
    <n v="0.13800000000000001"/>
    <n v="0"/>
    <n v="0"/>
    <n v="0"/>
    <n v="0"/>
    <m/>
    <n v="0"/>
    <n v="0"/>
    <n v="0"/>
    <s v="YES"/>
    <n v="0"/>
    <s v="120-133"/>
    <m/>
    <m/>
    <m/>
    <n v="0"/>
    <m/>
    <m/>
    <n v="0"/>
    <n v="0"/>
    <n v="0"/>
    <n v="0"/>
    <n v="0"/>
    <m/>
    <m/>
    <m/>
    <m/>
    <m/>
    <m/>
    <m/>
    <m/>
    <m/>
    <m/>
    <n v="1"/>
    <n v="0"/>
    <n v="1"/>
    <s v="Mill Pond"/>
    <n v="20"/>
  </r>
  <r>
    <s v="120-2"/>
    <m/>
    <x v="0"/>
    <s v="105 WHM LK SHS DR"/>
    <n v="101"/>
    <s v="HAMMOND NEIL H TRUSTEE"/>
    <s v="R130"/>
    <s v="ONE FAMILY"/>
    <s v="120//2//"/>
    <n v="0.17851"/>
    <n v="1"/>
    <n v="1"/>
    <n v="1"/>
    <n v="1"/>
    <s v="SEPTIC"/>
    <n v="0"/>
    <n v="1"/>
    <n v="400"/>
    <s v="YES"/>
    <n v="400"/>
    <s v="120-2"/>
    <s v="Well,Septic"/>
    <s v="SEPTIC"/>
    <s v="SEPTIC"/>
    <n v="400"/>
    <m/>
    <m/>
    <n v="1"/>
    <n v="1"/>
    <n v="2"/>
    <n v="520"/>
    <n v="1"/>
    <m/>
    <m/>
    <m/>
    <m/>
    <m/>
    <m/>
    <m/>
    <m/>
    <m/>
    <m/>
    <n v="1"/>
    <n v="4.6463999999999999"/>
    <n v="1"/>
    <s v="Mill Pond"/>
    <n v="20"/>
  </r>
  <r>
    <s v="LAND_NOPARC"/>
    <m/>
    <x v="0"/>
    <m/>
    <n v="0"/>
    <m/>
    <m/>
    <m/>
    <m/>
    <n v="6.7999999999999996E-3"/>
    <n v="0"/>
    <n v="0"/>
    <n v="0"/>
    <n v="0"/>
    <m/>
    <n v="0"/>
    <n v="0"/>
    <n v="0"/>
    <s v="NO"/>
    <n v="0"/>
    <m/>
    <m/>
    <m/>
    <m/>
    <n v="0"/>
    <m/>
    <m/>
    <n v="0"/>
    <n v="0"/>
    <n v="0"/>
    <n v="0"/>
    <n v="0"/>
    <m/>
    <m/>
    <m/>
    <m/>
    <m/>
    <m/>
    <m/>
    <m/>
    <m/>
    <m/>
    <n v="0"/>
    <n v="0"/>
    <n v="1"/>
    <s v="Mill Pond"/>
    <n v="20"/>
  </r>
  <r>
    <s v="126-M13"/>
    <m/>
    <x v="0"/>
    <s v="0 CRIMSON LN"/>
    <n v="911"/>
    <s v="COMM OF MASS"/>
    <s v="R130"/>
    <s v="FISH-WILD"/>
    <s v="126//M13//"/>
    <n v="0.61712"/>
    <n v="0"/>
    <n v="0"/>
    <n v="0"/>
    <n v="0"/>
    <m/>
    <n v="0"/>
    <n v="0"/>
    <n v="0"/>
    <s v="YES"/>
    <n v="0"/>
    <s v="126-M13"/>
    <s v="Public Water,Septic"/>
    <s v="SEPTIC"/>
    <m/>
    <n v="0"/>
    <s v="fee simple"/>
    <s v="YES"/>
    <n v="0"/>
    <n v="0"/>
    <n v="0"/>
    <n v="0"/>
    <n v="0"/>
    <m/>
    <m/>
    <m/>
    <m/>
    <m/>
    <m/>
    <m/>
    <m/>
    <m/>
    <m/>
    <n v="0"/>
    <n v="0"/>
    <n v="1"/>
    <s v="Mill Pond"/>
    <n v="20"/>
  </r>
  <r>
    <s v="120-59"/>
    <m/>
    <x v="0"/>
    <s v="17 CARDINAL AVE"/>
    <n v="101"/>
    <s v="RONANE WALTER J"/>
    <s v="R130"/>
    <s v="ONE FAMILY"/>
    <s v="120//59//"/>
    <n v="0.22592999999999999"/>
    <n v="1"/>
    <n v="1"/>
    <n v="1"/>
    <n v="1"/>
    <s v="SEPTIC"/>
    <n v="0"/>
    <n v="1"/>
    <n v="3500"/>
    <s v="YES"/>
    <n v="3500"/>
    <s v="120-59"/>
    <s v="Well,Septic"/>
    <s v="SEPTIC"/>
    <s v="SEPTIC"/>
    <n v="3500"/>
    <m/>
    <m/>
    <n v="1"/>
    <n v="1"/>
    <n v="2"/>
    <n v="480"/>
    <n v="1"/>
    <m/>
    <m/>
    <m/>
    <m/>
    <m/>
    <m/>
    <m/>
    <m/>
    <m/>
    <m/>
    <n v="1"/>
    <n v="4.6463999999999999"/>
    <n v="1"/>
    <s v="Mill Pond"/>
    <n v="20"/>
  </r>
  <r>
    <s v="127-18B"/>
    <m/>
    <x v="0"/>
    <s v="243 GLEN CHARLIE RD"/>
    <n v="101"/>
    <s v="MALONEY SHANNON R"/>
    <s v="R130"/>
    <s v="ONE FAMILY"/>
    <s v="127//18/B/"/>
    <n v="2.1091199999999999"/>
    <n v="1"/>
    <n v="1"/>
    <n v="1"/>
    <n v="1"/>
    <s v="SEPTIC"/>
    <n v="0"/>
    <n v="0"/>
    <n v="0"/>
    <s v="YES"/>
    <n v="0"/>
    <s v="127-18B"/>
    <s v="Gas,Well,Septic"/>
    <s v="SEPTIC"/>
    <s v="SEPTIC"/>
    <n v="0"/>
    <m/>
    <m/>
    <n v="1"/>
    <n v="1"/>
    <n v="3"/>
    <n v="1428"/>
    <n v="1"/>
    <m/>
    <m/>
    <m/>
    <m/>
    <m/>
    <m/>
    <m/>
    <m/>
    <m/>
    <m/>
    <n v="1"/>
    <n v="4.6463999999999999"/>
    <n v="1"/>
    <s v="Mill Pond"/>
    <n v="20"/>
  </r>
  <r>
    <s v="108-1006L"/>
    <m/>
    <x v="0"/>
    <s v="17 KENDRICK RD"/>
    <n v="400"/>
    <s v="DONUT II REALTY LLC"/>
    <s v="INDU"/>
    <s v="FACTORY  MDL-96"/>
    <s v="108//1006/L/"/>
    <n v="5.7945700000000002"/>
    <n v="0"/>
    <n v="0"/>
    <n v="1"/>
    <n v="1"/>
    <s v="SEWER"/>
    <n v="1"/>
    <n v="1"/>
    <n v="203900"/>
    <s v="YES"/>
    <n v="0"/>
    <s v="108-1006L"/>
    <m/>
    <m/>
    <s v="SEWER"/>
    <n v="203900"/>
    <m/>
    <m/>
    <n v="0"/>
    <n v="0"/>
    <n v="0"/>
    <n v="13737"/>
    <n v="1"/>
    <m/>
    <m/>
    <m/>
    <m/>
    <m/>
    <m/>
    <m/>
    <m/>
    <m/>
    <m/>
    <n v="1"/>
    <n v="0"/>
    <n v="1"/>
    <s v="Rose Brook"/>
    <n v="41"/>
  </r>
  <r>
    <s v="120-122"/>
    <m/>
    <x v="0"/>
    <s v="60 WHM LK SHS DR"/>
    <n v="101"/>
    <s v="PIOTROWICZ PAUL W"/>
    <s v="R130"/>
    <s v="ONE FAMILY"/>
    <s v="120//122//"/>
    <n v="0.16028000000000001"/>
    <n v="1"/>
    <n v="1"/>
    <n v="1"/>
    <n v="1"/>
    <s v="SEPTIC"/>
    <n v="0"/>
    <n v="1"/>
    <n v="3400"/>
    <s v="YES"/>
    <n v="3400"/>
    <s v="120-122"/>
    <s v="Well,Septic"/>
    <s v="SEPTIC"/>
    <s v="SEPTIC"/>
    <n v="3400"/>
    <m/>
    <m/>
    <n v="1"/>
    <n v="1"/>
    <n v="2"/>
    <n v="660"/>
    <n v="1"/>
    <m/>
    <m/>
    <m/>
    <m/>
    <m/>
    <m/>
    <m/>
    <m/>
    <m/>
    <m/>
    <n v="1"/>
    <n v="4.6463999999999999"/>
    <n v="1"/>
    <s v="Mill Pond"/>
    <n v="20"/>
  </r>
  <r>
    <s v="126-M21"/>
    <m/>
    <x v="0"/>
    <s v="0 CRIMSON LN"/>
    <n v="911"/>
    <s v="COMM OF MASS"/>
    <s v="R130"/>
    <s v="FISH-WILD"/>
    <s v="126//M21//"/>
    <n v="0.58377999999999997"/>
    <n v="0"/>
    <n v="0"/>
    <n v="0"/>
    <n v="0"/>
    <m/>
    <n v="0"/>
    <n v="0"/>
    <n v="0"/>
    <s v="YES"/>
    <n v="0"/>
    <s v="126-M21"/>
    <s v="Public Water,Septic"/>
    <s v="SEPTIC"/>
    <m/>
    <n v="0"/>
    <s v="fee simple"/>
    <s v="YES"/>
    <n v="0"/>
    <n v="0"/>
    <n v="0"/>
    <n v="0"/>
    <n v="0"/>
    <m/>
    <m/>
    <m/>
    <m/>
    <m/>
    <m/>
    <m/>
    <m/>
    <m/>
    <m/>
    <n v="2"/>
    <n v="0"/>
    <n v="1"/>
    <s v="Mill Pond"/>
    <n v="20"/>
  </r>
  <r>
    <s v="113-7-330A"/>
    <m/>
    <x v="0"/>
    <s v="134 CHARGE POND RD REAR"/>
    <n v="132"/>
    <s v="SUBON CO"/>
    <s v="R60"/>
    <s v="RES ACLNUD  MDL-00"/>
    <s v="113//7-330/A/"/>
    <n v="3.5929999999999997E-2"/>
    <n v="0"/>
    <n v="0"/>
    <n v="0"/>
    <n v="0"/>
    <m/>
    <n v="0"/>
    <n v="0"/>
    <n v="0"/>
    <s v="YES"/>
    <n v="0"/>
    <s v="113-7-330A"/>
    <m/>
    <m/>
    <m/>
    <n v="0"/>
    <m/>
    <m/>
    <n v="0"/>
    <n v="0"/>
    <n v="0"/>
    <n v="0"/>
    <n v="0"/>
    <m/>
    <m/>
    <m/>
    <m/>
    <m/>
    <m/>
    <m/>
    <m/>
    <m/>
    <m/>
    <n v="1"/>
    <n v="0"/>
    <n v="1"/>
    <s v="Harlow Brook"/>
    <n v="34"/>
  </r>
  <r>
    <s v="120-139"/>
    <m/>
    <x v="0"/>
    <s v="16 BLUEBIRD AVE"/>
    <n v="101"/>
    <s v="GRADY JAMES J"/>
    <s v="R130"/>
    <s v="ONE FAMILY"/>
    <s v="120//139//"/>
    <n v="0.19675999999999999"/>
    <n v="1"/>
    <n v="1"/>
    <n v="1"/>
    <n v="1"/>
    <s v="SEPTIC"/>
    <n v="0"/>
    <n v="1"/>
    <n v="1100"/>
    <s v="YES"/>
    <n v="1100"/>
    <s v="120-139"/>
    <s v="Well,Septic"/>
    <s v="SEPTIC"/>
    <s v="SEPTIC"/>
    <n v="1100"/>
    <m/>
    <m/>
    <n v="1"/>
    <n v="1"/>
    <n v="2"/>
    <n v="584"/>
    <n v="1"/>
    <m/>
    <m/>
    <m/>
    <m/>
    <m/>
    <m/>
    <m/>
    <m/>
    <m/>
    <m/>
    <n v="1"/>
    <n v="4.6463999999999999"/>
    <n v="1"/>
    <s v="Mill Pond"/>
    <n v="20"/>
  </r>
  <r>
    <s v="120-57"/>
    <m/>
    <x v="0"/>
    <s v="80 WHM LK SHS DR"/>
    <n v="101"/>
    <s v="THIBODEAU DANIEL W"/>
    <s v="R130"/>
    <s v="ONE FAMILY"/>
    <s v="120//57//"/>
    <n v="0.45895000000000002"/>
    <n v="1"/>
    <n v="1"/>
    <n v="1"/>
    <n v="1"/>
    <s v="SEPTIC"/>
    <n v="0"/>
    <n v="0"/>
    <n v="0"/>
    <s v="YES"/>
    <n v="0"/>
    <s v="120-57"/>
    <s v="Well,Septic"/>
    <s v="SEPTIC"/>
    <s v="SEPTIC"/>
    <n v="0"/>
    <m/>
    <m/>
    <n v="1"/>
    <n v="1"/>
    <n v="2"/>
    <n v="706"/>
    <n v="1"/>
    <m/>
    <m/>
    <m/>
    <m/>
    <m/>
    <m/>
    <m/>
    <m/>
    <m/>
    <m/>
    <n v="2"/>
    <n v="4.6463999999999999"/>
    <n v="1"/>
    <s v="Mill Pond"/>
    <n v="20"/>
  </r>
  <r>
    <s v="120-79"/>
    <m/>
    <x v="0"/>
    <s v="5 ALBATROSS AVE"/>
    <n v="101"/>
    <s v="CAPORICCIO JAMES R"/>
    <s v="R130"/>
    <s v="ONE FAMILY"/>
    <s v="120//79//"/>
    <n v="0.26939999999999997"/>
    <n v="1"/>
    <n v="1"/>
    <n v="1"/>
    <n v="1"/>
    <s v="SEPTIC"/>
    <n v="0"/>
    <n v="1"/>
    <n v="2400"/>
    <s v="YES"/>
    <n v="2400"/>
    <s v="120-79"/>
    <s v="Gas,Well,Septic"/>
    <s v="SEPTIC"/>
    <s v="SEPTIC"/>
    <n v="2400"/>
    <m/>
    <m/>
    <n v="1"/>
    <n v="1"/>
    <n v="3"/>
    <n v="864"/>
    <n v="1"/>
    <m/>
    <m/>
    <m/>
    <m/>
    <m/>
    <m/>
    <m/>
    <m/>
    <m/>
    <m/>
    <n v="1"/>
    <n v="4.6463999999999999"/>
    <n v="1"/>
    <s v="Mill Pond"/>
    <n v="20"/>
  </r>
  <r>
    <s v="113-1013B"/>
    <m/>
    <x v="0"/>
    <s v="0 CHARGE POND RD OFF"/>
    <n v="710"/>
    <s v="BAYSIDE AGRICULTURAL INC"/>
    <s v="R130"/>
    <s v="CRANBERRY  MDL-00"/>
    <s v="113//1013/B/"/>
    <n v="23.155010000000001"/>
    <n v="0"/>
    <n v="0"/>
    <n v="0"/>
    <n v="0"/>
    <m/>
    <n v="0"/>
    <n v="0"/>
    <n v="0"/>
    <s v="YES"/>
    <n v="0"/>
    <s v="113-1013B"/>
    <m/>
    <m/>
    <m/>
    <n v="0"/>
    <m/>
    <m/>
    <n v="0"/>
    <n v="0"/>
    <n v="0"/>
    <n v="0"/>
    <n v="0"/>
    <m/>
    <m/>
    <m/>
    <m/>
    <m/>
    <m/>
    <m/>
    <m/>
    <m/>
    <m/>
    <n v="1"/>
    <n v="0"/>
    <n v="1"/>
    <s v="Bog Stream"/>
    <n v="35"/>
  </r>
  <r>
    <s v="120-112"/>
    <m/>
    <x v="0"/>
    <s v="2 ALBATROSS AVE"/>
    <n v="101"/>
    <s v="EVERS BETTY G LIFE ESTATE"/>
    <s v="R130"/>
    <s v="ONE FAMILY"/>
    <s v="120//112//"/>
    <n v="0.33756999999999998"/>
    <n v="1"/>
    <n v="1"/>
    <n v="1"/>
    <n v="1"/>
    <s v="SEPTIC"/>
    <n v="0"/>
    <n v="1"/>
    <n v="1700"/>
    <s v="NO_W1"/>
    <n v="1700"/>
    <s v="120-112"/>
    <s v="Gas,Well,Septic"/>
    <s v="SEPTIC"/>
    <s v="SEPTIC"/>
    <n v="1700"/>
    <m/>
    <m/>
    <n v="1"/>
    <n v="1"/>
    <n v="2"/>
    <n v="768"/>
    <n v="1"/>
    <m/>
    <m/>
    <m/>
    <m/>
    <m/>
    <m/>
    <m/>
    <m/>
    <m/>
    <m/>
    <n v="2"/>
    <n v="4.6463999999999999"/>
    <n v="1"/>
    <s v="Mill Pond"/>
    <n v="20"/>
  </r>
  <r>
    <s v="120-155"/>
    <m/>
    <x v="0"/>
    <s v="15 CARDINAL AVE"/>
    <n v="131"/>
    <s v="KILEY GERARD"/>
    <s v="R130"/>
    <s v="RES ACLNPO  MDL-00"/>
    <s v="120//155//"/>
    <n v="0.16317999999999999"/>
    <n v="0"/>
    <n v="0"/>
    <n v="0"/>
    <n v="0"/>
    <m/>
    <n v="0"/>
    <n v="0"/>
    <n v="0"/>
    <s v="YES"/>
    <n v="0"/>
    <s v="120-155"/>
    <m/>
    <m/>
    <m/>
    <n v="0"/>
    <m/>
    <m/>
    <n v="0"/>
    <n v="0"/>
    <n v="0"/>
    <n v="0"/>
    <n v="0"/>
    <m/>
    <m/>
    <m/>
    <m/>
    <m/>
    <m/>
    <m/>
    <m/>
    <m/>
    <m/>
    <n v="1"/>
    <n v="0"/>
    <n v="1"/>
    <s v="Mill Pond"/>
    <n v="20"/>
  </r>
  <r>
    <s v="120-123"/>
    <m/>
    <x v="0"/>
    <s v="58 WHM LK SHS DR"/>
    <n v="101"/>
    <s v="TOMCZYK JOSEPH"/>
    <s v="R130"/>
    <s v="ONE FAMILY"/>
    <s v="120//123//"/>
    <n v="0.16899"/>
    <n v="1"/>
    <n v="1"/>
    <n v="1"/>
    <n v="1"/>
    <s v="SEPTIC"/>
    <n v="0"/>
    <n v="1"/>
    <n v="400"/>
    <s v="YES"/>
    <n v="400"/>
    <s v="120-123"/>
    <s v="Well,Septic"/>
    <s v="SEPTIC"/>
    <s v="SEPTIC"/>
    <n v="400"/>
    <m/>
    <m/>
    <n v="1"/>
    <n v="1"/>
    <n v="3"/>
    <n v="912"/>
    <n v="1"/>
    <m/>
    <m/>
    <m/>
    <m/>
    <m/>
    <m/>
    <m/>
    <m/>
    <m/>
    <m/>
    <n v="1"/>
    <n v="4.6463999999999999"/>
    <n v="1"/>
    <s v="Mill Pond"/>
    <n v="20"/>
  </r>
  <r>
    <s v="120-131"/>
    <m/>
    <x v="0"/>
    <s v="11 BLUEBIRD AVE"/>
    <n v="101"/>
    <s v="RUSSELL PETER G JR"/>
    <s v="R130"/>
    <s v="ONE FAMILY"/>
    <s v="120//131//"/>
    <n v="0.29209000000000002"/>
    <n v="1"/>
    <n v="1"/>
    <n v="1"/>
    <n v="1"/>
    <s v="SEPTIC"/>
    <n v="0"/>
    <n v="0"/>
    <n v="0"/>
    <s v="YES"/>
    <n v="0"/>
    <s v="120-131"/>
    <s v="Gas,Well,Septic"/>
    <s v="SEPTIC"/>
    <s v="SEPTIC"/>
    <n v="0"/>
    <m/>
    <m/>
    <n v="1"/>
    <n v="1"/>
    <n v="3"/>
    <n v="1571"/>
    <n v="1.75"/>
    <m/>
    <m/>
    <m/>
    <m/>
    <m/>
    <m/>
    <m/>
    <m/>
    <m/>
    <m/>
    <n v="1"/>
    <n v="4.6463999999999999"/>
    <n v="1"/>
    <s v="Mill Pond"/>
    <n v="20"/>
  </r>
  <r>
    <s v="LAND_NOPARC"/>
    <m/>
    <x v="0"/>
    <m/>
    <n v="0"/>
    <m/>
    <m/>
    <m/>
    <m/>
    <n v="2.1229999999999999E-2"/>
    <n v="0"/>
    <n v="0"/>
    <n v="0"/>
    <n v="0"/>
    <m/>
    <n v="0"/>
    <n v="0"/>
    <n v="0"/>
    <s v="NO"/>
    <n v="0"/>
    <m/>
    <m/>
    <m/>
    <m/>
    <n v="0"/>
    <m/>
    <m/>
    <n v="0"/>
    <n v="0"/>
    <n v="0"/>
    <n v="0"/>
    <n v="0"/>
    <m/>
    <m/>
    <m/>
    <m/>
    <m/>
    <m/>
    <m/>
    <m/>
    <m/>
    <m/>
    <n v="0"/>
    <n v="0"/>
    <n v="1"/>
    <s v="Mill Pond"/>
    <n v="20"/>
  </r>
  <r>
    <s v="120-3"/>
    <m/>
    <x v="0"/>
    <s v="107 WHM LK SHS DR"/>
    <n v="132"/>
    <s v="HAMMOND NEIL H TRUSTEE"/>
    <s v="R130"/>
    <s v="RES ACLNUD  MDL-00"/>
    <s v="120//3//"/>
    <n v="0.14152999999999999"/>
    <n v="0"/>
    <n v="0"/>
    <n v="0"/>
    <n v="0"/>
    <m/>
    <n v="0"/>
    <n v="0"/>
    <n v="0"/>
    <s v="YES"/>
    <n v="0"/>
    <s v="120-3"/>
    <m/>
    <m/>
    <m/>
    <n v="0"/>
    <m/>
    <m/>
    <n v="0"/>
    <n v="0"/>
    <n v="0"/>
    <n v="0"/>
    <n v="0"/>
    <m/>
    <m/>
    <m/>
    <m/>
    <m/>
    <m/>
    <m/>
    <m/>
    <m/>
    <m/>
    <n v="1"/>
    <n v="0"/>
    <n v="1"/>
    <s v="Mill Pond"/>
    <n v="20"/>
  </r>
  <r>
    <s v="LAND_NOPARC"/>
    <m/>
    <x v="0"/>
    <m/>
    <n v="0"/>
    <m/>
    <m/>
    <m/>
    <m/>
    <n v="2.6950000000000002E-2"/>
    <n v="0"/>
    <n v="0"/>
    <n v="0"/>
    <n v="0"/>
    <m/>
    <n v="0"/>
    <n v="0"/>
    <n v="0"/>
    <s v="NO"/>
    <n v="0"/>
    <m/>
    <m/>
    <m/>
    <m/>
    <n v="0"/>
    <m/>
    <m/>
    <n v="0"/>
    <n v="0"/>
    <n v="0"/>
    <n v="0"/>
    <n v="0"/>
    <m/>
    <m/>
    <m/>
    <m/>
    <m/>
    <m/>
    <m/>
    <m/>
    <m/>
    <m/>
    <n v="0"/>
    <n v="0"/>
    <n v="1"/>
    <s v="Mill Pond"/>
    <n v="20"/>
  </r>
  <r>
    <s v="113-4-330"/>
    <m/>
    <x v="0"/>
    <s v="136 CHARGE POND RD"/>
    <n v="101"/>
    <s v="CHAVES MANUAL A"/>
    <s v="R60"/>
    <s v="ONE FAMILY"/>
    <s v="113//4-330//"/>
    <n v="1.45505"/>
    <n v="1"/>
    <n v="1"/>
    <n v="1"/>
    <n v="1"/>
    <s v="SEPTIC"/>
    <n v="0"/>
    <n v="1"/>
    <n v="5500"/>
    <s v="YES"/>
    <n v="5500"/>
    <s v="113-4-330"/>
    <s v="Public Water,Septic"/>
    <s v="SEPTIC"/>
    <s v="SEPTIC"/>
    <n v="5500"/>
    <m/>
    <m/>
    <n v="1"/>
    <n v="1"/>
    <n v="3"/>
    <n v="1028"/>
    <n v="1"/>
    <m/>
    <m/>
    <m/>
    <m/>
    <m/>
    <m/>
    <m/>
    <m/>
    <m/>
    <m/>
    <n v="3"/>
    <n v="2.42"/>
    <n v="1"/>
    <s v="Harlow Brook"/>
    <n v="34"/>
  </r>
  <r>
    <s v="126-M14"/>
    <m/>
    <x v="0"/>
    <s v="0 CRIMSON LN"/>
    <n v="911"/>
    <s v="COMM OF MASS"/>
    <s v="R130"/>
    <s v="FISH-WILD"/>
    <s v="126//M14//"/>
    <n v="0.59885999999999995"/>
    <n v="0"/>
    <n v="0"/>
    <n v="0"/>
    <n v="0"/>
    <m/>
    <n v="0"/>
    <n v="0"/>
    <n v="0"/>
    <s v="YES"/>
    <n v="0"/>
    <s v="126-M14"/>
    <s v="Public Water,Septic"/>
    <s v="SEPTIC"/>
    <m/>
    <n v="0"/>
    <s v="fee simple"/>
    <s v="YES"/>
    <n v="0"/>
    <n v="0"/>
    <n v="0"/>
    <n v="0"/>
    <n v="0"/>
    <m/>
    <m/>
    <m/>
    <m/>
    <m/>
    <m/>
    <m/>
    <m/>
    <m/>
    <m/>
    <n v="0"/>
    <n v="0"/>
    <n v="1"/>
    <s v="Mill Pond"/>
    <n v="20"/>
  </r>
  <r>
    <s v="120-141"/>
    <m/>
    <x v="0"/>
    <s v="14 BLUEBIRD AVE"/>
    <n v="101"/>
    <s v="CUSICK VERONICA D LIFE ESTATE"/>
    <s v="R130"/>
    <s v="ONE FAMILY"/>
    <s v="120//141//"/>
    <n v="0.37803999999999999"/>
    <n v="1"/>
    <n v="1"/>
    <n v="1"/>
    <n v="1"/>
    <s v="SEPTIC"/>
    <n v="0"/>
    <n v="1"/>
    <n v="2500"/>
    <s v="NO_W1"/>
    <n v="2500"/>
    <s v="120-141"/>
    <s v="Well,Septic"/>
    <s v="SEPTIC"/>
    <s v="SEPTIC"/>
    <n v="2500"/>
    <m/>
    <m/>
    <n v="1"/>
    <n v="1"/>
    <n v="2"/>
    <n v="1040"/>
    <n v="1"/>
    <m/>
    <m/>
    <m/>
    <m/>
    <m/>
    <m/>
    <m/>
    <m/>
    <m/>
    <m/>
    <n v="2"/>
    <n v="4.6463999999999999"/>
    <n v="1"/>
    <s v="Mill Pond"/>
    <n v="20"/>
  </r>
  <r>
    <s v="120-80"/>
    <m/>
    <x v="0"/>
    <s v="3 ALBATROSS AVE"/>
    <n v="101"/>
    <s v="SCOTT LESLIE"/>
    <s v="R130"/>
    <s v="ONE FAMILY"/>
    <s v="120//80//"/>
    <n v="0.17441999999999999"/>
    <n v="1"/>
    <n v="1"/>
    <n v="1"/>
    <n v="1"/>
    <s v="SEPTIC"/>
    <n v="0"/>
    <n v="1"/>
    <n v="3900"/>
    <s v="YES"/>
    <n v="3900"/>
    <s v="120-80"/>
    <s v="Gas,Well,Septic"/>
    <s v="SEPTIC"/>
    <s v="SEPTIC"/>
    <n v="3900"/>
    <m/>
    <m/>
    <n v="1"/>
    <n v="1"/>
    <n v="3"/>
    <n v="1200"/>
    <n v="1"/>
    <m/>
    <m/>
    <m/>
    <m/>
    <m/>
    <m/>
    <m/>
    <m/>
    <m/>
    <m/>
    <n v="1"/>
    <n v="4.6463999999999999"/>
    <n v="1"/>
    <s v="Mill Pond"/>
    <n v="20"/>
  </r>
  <r>
    <s v="126-M20"/>
    <m/>
    <x v="0"/>
    <s v="0 CRIMSON LN"/>
    <n v="911"/>
    <s v="COMM OF MASS"/>
    <s v="R130"/>
    <s v="FISH-WILD"/>
    <s v="126//M20//"/>
    <n v="0.59031999999999996"/>
    <n v="0"/>
    <n v="0"/>
    <n v="0"/>
    <n v="0"/>
    <m/>
    <n v="0"/>
    <n v="0"/>
    <n v="0"/>
    <s v="YES"/>
    <n v="0"/>
    <s v="126-M20"/>
    <s v="Public Water,Septic"/>
    <s v="SEPTIC"/>
    <m/>
    <n v="0"/>
    <s v="fee simple"/>
    <s v="YES"/>
    <n v="0"/>
    <n v="0"/>
    <n v="0"/>
    <n v="0"/>
    <n v="0"/>
    <m/>
    <m/>
    <m/>
    <m/>
    <m/>
    <m/>
    <m/>
    <m/>
    <m/>
    <m/>
    <n v="2"/>
    <n v="0"/>
    <n v="1"/>
    <s v="Mill Pond"/>
    <n v="20"/>
  </r>
  <r>
    <s v="LAND_NOPARC"/>
    <m/>
    <x v="0"/>
    <m/>
    <n v="0"/>
    <m/>
    <m/>
    <m/>
    <m/>
    <n v="2.7399999999999998E-3"/>
    <n v="0"/>
    <n v="0"/>
    <n v="0"/>
    <n v="0"/>
    <m/>
    <n v="0"/>
    <n v="0"/>
    <n v="0"/>
    <s v="NO"/>
    <n v="0"/>
    <m/>
    <m/>
    <m/>
    <m/>
    <n v="0"/>
    <m/>
    <m/>
    <n v="0"/>
    <n v="0"/>
    <n v="0"/>
    <n v="0"/>
    <n v="0"/>
    <m/>
    <m/>
    <m/>
    <m/>
    <m/>
    <m/>
    <m/>
    <m/>
    <m/>
    <m/>
    <n v="0"/>
    <n v="0"/>
    <n v="1"/>
    <s v="Mill Pond"/>
    <n v="20"/>
  </r>
  <r>
    <s v="120-153"/>
    <m/>
    <x v="0"/>
    <s v="11 CARDINAL AVE"/>
    <n v="101"/>
    <s v="SULLIVAN WILLIAM F"/>
    <s v="R130"/>
    <s v="ONE FAMILY"/>
    <s v="120//153//"/>
    <n v="0.37407000000000001"/>
    <n v="1"/>
    <n v="1"/>
    <n v="1"/>
    <n v="1"/>
    <s v="SEPTIC"/>
    <n v="0"/>
    <n v="1"/>
    <n v="5400"/>
    <s v="YES"/>
    <n v="5400"/>
    <s v="120-153"/>
    <s v="Gas,Well,Septic"/>
    <s v="SEPTIC"/>
    <s v="SEPTIC"/>
    <n v="5400"/>
    <m/>
    <m/>
    <n v="1"/>
    <n v="1"/>
    <n v="3"/>
    <n v="990"/>
    <n v="1.5"/>
    <m/>
    <m/>
    <m/>
    <m/>
    <m/>
    <m/>
    <m/>
    <m/>
    <m/>
    <m/>
    <n v="2"/>
    <n v="4.6463999999999999"/>
    <n v="1"/>
    <s v="Mill Pond"/>
    <n v="20"/>
  </r>
  <r>
    <s v="90-1043"/>
    <m/>
    <x v="0"/>
    <s v="2381 CRAN HWY"/>
    <n v="316"/>
    <s v="NOONAN J PETER"/>
    <s v="INDU"/>
    <s v="COMM WHSE  MDL-96"/>
    <s v="90//1043//"/>
    <n v="0.85684000000000005"/>
    <n v="1"/>
    <n v="1"/>
    <n v="1"/>
    <n v="1"/>
    <s v="SEPTIC"/>
    <n v="0"/>
    <n v="1"/>
    <n v="14300"/>
    <s v="YES"/>
    <n v="14300"/>
    <s v="90-1043"/>
    <s v="Public Water"/>
    <m/>
    <s v="SEPTIC"/>
    <n v="14300"/>
    <m/>
    <m/>
    <n v="1"/>
    <n v="1"/>
    <n v="0"/>
    <n v="10850"/>
    <n v="1"/>
    <m/>
    <m/>
    <m/>
    <m/>
    <m/>
    <m/>
    <m/>
    <m/>
    <m/>
    <m/>
    <n v="0"/>
    <n v="9.68"/>
    <n v="1"/>
    <s v="Broad Marsh River"/>
    <n v="43"/>
  </r>
  <r>
    <s v="120-124"/>
    <m/>
    <x v="0"/>
    <s v="56 WHM LK SHS DR"/>
    <n v="101"/>
    <s v="BLAKE THOMAS J"/>
    <s v="R130"/>
    <s v="ONE FAMILY"/>
    <s v="120//124//"/>
    <n v="0.49503000000000003"/>
    <n v="1"/>
    <n v="1"/>
    <n v="1"/>
    <n v="1"/>
    <s v="SEPTIC"/>
    <n v="0"/>
    <n v="1"/>
    <n v="2400"/>
    <s v="YES"/>
    <n v="2400"/>
    <s v="120-124"/>
    <s v="Well,Septic"/>
    <s v="SEPTIC"/>
    <s v="SEPTIC"/>
    <n v="2400"/>
    <m/>
    <m/>
    <n v="1"/>
    <n v="1"/>
    <n v="1"/>
    <n v="1260"/>
    <n v="1.5"/>
    <m/>
    <m/>
    <m/>
    <m/>
    <m/>
    <m/>
    <m/>
    <m/>
    <m/>
    <m/>
    <n v="1"/>
    <n v="4.6463999999999999"/>
    <n v="1"/>
    <s v="Mill Pond"/>
    <n v="20"/>
  </r>
  <r>
    <s v="120-156"/>
    <m/>
    <x v="0"/>
    <s v="16 CARDINAL AVE"/>
    <n v="101"/>
    <s v="SACCO ROBERT M"/>
    <s v="R130"/>
    <s v="ONE FAMILY"/>
    <s v="120//156//"/>
    <n v="0.14274999999999999"/>
    <n v="1"/>
    <n v="1"/>
    <n v="1"/>
    <n v="1"/>
    <s v="SEPTIC"/>
    <n v="0"/>
    <n v="1"/>
    <n v="400"/>
    <s v="YES"/>
    <n v="400"/>
    <s v="120-156"/>
    <s v="Well,Septic"/>
    <s v="SEPTIC"/>
    <s v="SEPTIC"/>
    <n v="400"/>
    <m/>
    <m/>
    <n v="1"/>
    <n v="1"/>
    <n v="2"/>
    <n v="960"/>
    <n v="1"/>
    <m/>
    <m/>
    <m/>
    <m/>
    <m/>
    <m/>
    <m/>
    <m/>
    <m/>
    <m/>
    <n v="1"/>
    <n v="4.6463999999999999"/>
    <n v="1"/>
    <s v="Mill Pond"/>
    <n v="20"/>
  </r>
  <r>
    <s v="120-129"/>
    <m/>
    <x v="0"/>
    <s v="5 BLUEBIRD AVE"/>
    <n v="101"/>
    <s v="PINA NADEEN T"/>
    <s v="R130"/>
    <s v="ONE FAMILY"/>
    <s v="120//129//"/>
    <n v="0.32307000000000002"/>
    <n v="1"/>
    <n v="1"/>
    <n v="1"/>
    <n v="1"/>
    <s v="SEPTIC"/>
    <n v="0"/>
    <n v="1"/>
    <n v="6100"/>
    <s v="YES"/>
    <n v="6100"/>
    <s v="120-129"/>
    <s v="Well,Septic"/>
    <s v="SEPTIC"/>
    <s v="SEPTIC"/>
    <n v="6100"/>
    <m/>
    <m/>
    <n v="1"/>
    <n v="1"/>
    <n v="3"/>
    <n v="1216"/>
    <n v="1"/>
    <m/>
    <m/>
    <m/>
    <m/>
    <m/>
    <m/>
    <m/>
    <m/>
    <m/>
    <m/>
    <n v="2"/>
    <n v="4.6463999999999999"/>
    <n v="1"/>
    <s v="Mill Pond"/>
    <n v="20"/>
  </r>
  <r>
    <s v="120-56"/>
    <m/>
    <x v="0"/>
    <s v="82 WHM LK SHS DR"/>
    <n v="101"/>
    <s v="OLIVIERI JOSEPH"/>
    <s v="R130"/>
    <s v="ONE FAMILY"/>
    <s v="120//56//"/>
    <n v="0.21177000000000001"/>
    <n v="1"/>
    <n v="1"/>
    <n v="1"/>
    <n v="1"/>
    <s v="SEPTIC"/>
    <n v="0"/>
    <n v="1"/>
    <n v="7000"/>
    <s v="YES"/>
    <n v="7000"/>
    <s v="120-56"/>
    <s v="Gas,Well,Septic"/>
    <s v="SEPTIC"/>
    <s v="SEPTIC"/>
    <n v="7000"/>
    <m/>
    <m/>
    <n v="1"/>
    <n v="1"/>
    <n v="3"/>
    <n v="1248"/>
    <n v="1"/>
    <m/>
    <m/>
    <m/>
    <m/>
    <m/>
    <m/>
    <m/>
    <m/>
    <m/>
    <m/>
    <n v="1"/>
    <n v="4.6463999999999999"/>
    <n v="1"/>
    <s v="Mill Pond"/>
    <n v="20"/>
  </r>
  <r>
    <s v="120-142"/>
    <m/>
    <x v="0"/>
    <s v="10 BLUEBIRD AVE"/>
    <n v="101"/>
    <s v="DAVIS PAUL E"/>
    <s v="R130"/>
    <s v="ONE FAMILY"/>
    <s v="120//142//"/>
    <n v="0.37653999999999999"/>
    <n v="1"/>
    <n v="1"/>
    <n v="1"/>
    <n v="1"/>
    <s v="SEPTIC"/>
    <n v="0"/>
    <n v="1"/>
    <n v="5200"/>
    <s v="YES"/>
    <n v="5200"/>
    <s v="120-142"/>
    <m/>
    <m/>
    <s v="SEPTIC"/>
    <n v="5200"/>
    <m/>
    <m/>
    <n v="1"/>
    <n v="1"/>
    <n v="3"/>
    <n v="1218"/>
    <n v="1"/>
    <m/>
    <m/>
    <m/>
    <m/>
    <m/>
    <m/>
    <m/>
    <m/>
    <m/>
    <m/>
    <n v="2"/>
    <n v="4.6463999999999999"/>
    <n v="1"/>
    <s v="Mill Pond"/>
    <n v="20"/>
  </r>
  <r>
    <s v="127-18A"/>
    <m/>
    <x v="0"/>
    <s v="243 GLEN CHARLIE RD"/>
    <n v="131"/>
    <s v="HIGHLAND INC"/>
    <s v="R130"/>
    <s v="RES ACLNPO  MDL-00"/>
    <s v="127//18/A/"/>
    <n v="1.27339"/>
    <n v="0"/>
    <n v="0"/>
    <n v="0"/>
    <n v="0"/>
    <m/>
    <n v="0"/>
    <n v="0"/>
    <n v="0"/>
    <s v="YES"/>
    <n v="0"/>
    <s v="127-18A"/>
    <m/>
    <m/>
    <m/>
    <n v="0"/>
    <m/>
    <m/>
    <n v="0"/>
    <n v="0"/>
    <n v="0"/>
    <n v="0"/>
    <n v="0"/>
    <s v="SEPTIC ASSIGNED TO ADJACENT"/>
    <m/>
    <m/>
    <m/>
    <m/>
    <m/>
    <m/>
    <m/>
    <m/>
    <m/>
    <n v="1"/>
    <n v="0"/>
    <n v="1"/>
    <s v="Mill Pond"/>
    <n v="20"/>
  </r>
  <r>
    <s v="120-1002"/>
    <m/>
    <x v="0"/>
    <s v="100 ALBATROSS AVE"/>
    <n v="132"/>
    <s v="WAREHAM LAKE SHORES IMPR ASSOC"/>
    <s v="R130"/>
    <s v="RES ACLNUD  MDL-00"/>
    <s v="120//1002//"/>
    <n v="0.91759999999999997"/>
    <n v="0"/>
    <n v="0"/>
    <n v="0"/>
    <n v="0"/>
    <m/>
    <n v="0"/>
    <n v="0"/>
    <n v="0"/>
    <s v="YES"/>
    <n v="0"/>
    <s v="120-1002"/>
    <m/>
    <m/>
    <m/>
    <n v="0"/>
    <m/>
    <m/>
    <n v="0"/>
    <n v="0"/>
    <n v="0"/>
    <n v="0"/>
    <n v="0"/>
    <m/>
    <m/>
    <m/>
    <m/>
    <m/>
    <m/>
    <m/>
    <m/>
    <m/>
    <m/>
    <n v="2"/>
    <n v="0"/>
    <n v="1"/>
    <s v="Mill Pond"/>
    <n v="20"/>
  </r>
  <r>
    <s v="120-152"/>
    <m/>
    <x v="0"/>
    <s v="9 CARDINAL AVE"/>
    <n v="101"/>
    <s v="HANNA JENNIE M"/>
    <s v="R130"/>
    <s v="ONE FAMILY"/>
    <s v="120//152//"/>
    <n v="0.18137"/>
    <n v="1"/>
    <n v="1"/>
    <n v="1"/>
    <n v="1"/>
    <s v="SEPTIC"/>
    <n v="0"/>
    <n v="1"/>
    <n v="0"/>
    <s v="YES"/>
    <n v="0"/>
    <s v="120-152"/>
    <s v="Well,Septic"/>
    <s v="SEPTIC"/>
    <s v="SEPTIC"/>
    <n v="0"/>
    <m/>
    <m/>
    <n v="1"/>
    <n v="1"/>
    <n v="3"/>
    <n v="768"/>
    <n v="1"/>
    <m/>
    <m/>
    <m/>
    <m/>
    <m/>
    <m/>
    <m/>
    <m/>
    <m/>
    <m/>
    <n v="1"/>
    <n v="4.6463999999999999"/>
    <n v="1"/>
    <s v="Mill Pond"/>
    <n v="20"/>
  </r>
  <r>
    <s v="120-157"/>
    <m/>
    <x v="0"/>
    <s v="14 CARDINAL AVE"/>
    <n v="132"/>
    <s v="SACCO ROBERT M"/>
    <s v="R130"/>
    <s v="RES ACLNUD  MDL-00"/>
    <s v="120//157//"/>
    <n v="0.14535999999999999"/>
    <n v="0"/>
    <n v="0"/>
    <n v="0"/>
    <n v="0"/>
    <m/>
    <n v="0"/>
    <n v="0"/>
    <n v="0"/>
    <s v="YES"/>
    <n v="0"/>
    <s v="120-157"/>
    <m/>
    <m/>
    <m/>
    <n v="400"/>
    <m/>
    <m/>
    <n v="0"/>
    <n v="0"/>
    <n v="0"/>
    <n v="0"/>
    <n v="0"/>
    <m/>
    <m/>
    <m/>
    <m/>
    <m/>
    <m/>
    <m/>
    <m/>
    <m/>
    <m/>
    <n v="1"/>
    <n v="0"/>
    <n v="1"/>
    <s v="Mill Pond"/>
    <n v="20"/>
  </r>
  <r>
    <s v="126-M19"/>
    <m/>
    <x v="0"/>
    <s v="0 CRIMSON LN"/>
    <n v="911"/>
    <s v="COMM OF MASS"/>
    <s v="R130"/>
    <s v="FISH-WILD"/>
    <s v="126//M19//"/>
    <n v="0.68608999999999998"/>
    <n v="0"/>
    <n v="0"/>
    <n v="0"/>
    <n v="0"/>
    <m/>
    <n v="0"/>
    <n v="0"/>
    <n v="0"/>
    <s v="YES"/>
    <n v="0"/>
    <s v="126-M19"/>
    <s v="Public Water,Septic"/>
    <s v="SEPTIC"/>
    <m/>
    <n v="0"/>
    <s v="fee simple"/>
    <s v="YES"/>
    <n v="0"/>
    <n v="0"/>
    <n v="0"/>
    <n v="0"/>
    <n v="0"/>
    <m/>
    <m/>
    <m/>
    <m/>
    <m/>
    <m/>
    <m/>
    <m/>
    <m/>
    <m/>
    <n v="0"/>
    <n v="0"/>
    <n v="1"/>
    <s v="Mill Pond"/>
    <n v="20"/>
  </r>
  <r>
    <s v="126-M15"/>
    <m/>
    <x v="0"/>
    <s v="0 CRIMSON LN"/>
    <n v="911"/>
    <s v="COMM OF MASS"/>
    <s v="R130"/>
    <s v="FISH-WILD"/>
    <s v="126//M15//"/>
    <n v="0.60189999999999999"/>
    <n v="0"/>
    <n v="0"/>
    <n v="0"/>
    <n v="0"/>
    <m/>
    <n v="0"/>
    <n v="0"/>
    <n v="0"/>
    <s v="YES"/>
    <n v="0"/>
    <s v="126-M15"/>
    <s v="Public Water,Septic"/>
    <s v="SEPTIC"/>
    <m/>
    <n v="0"/>
    <s v="fee simple"/>
    <s v="YES"/>
    <n v="0"/>
    <n v="0"/>
    <n v="0"/>
    <n v="0"/>
    <n v="0"/>
    <m/>
    <m/>
    <m/>
    <m/>
    <m/>
    <m/>
    <m/>
    <m/>
    <m/>
    <m/>
    <n v="0"/>
    <n v="0"/>
    <n v="1"/>
    <s v="Mill Pond"/>
    <n v="20"/>
  </r>
  <r>
    <s v="120-165"/>
    <m/>
    <x v="0"/>
    <s v="15 DOVE AVE"/>
    <n v="101"/>
    <s v="DOWNS GEORGE"/>
    <s v="R130"/>
    <s v="ONE FAMILY"/>
    <s v="120//165//"/>
    <n v="0.16131000000000001"/>
    <n v="1"/>
    <n v="1"/>
    <n v="1"/>
    <n v="1"/>
    <s v="SEPTIC"/>
    <n v="0"/>
    <n v="1"/>
    <n v="4400"/>
    <s v="YES"/>
    <n v="4400"/>
    <s v="120-165"/>
    <s v="Well,Septic"/>
    <s v="SEPTIC"/>
    <s v="SEPTIC"/>
    <n v="4400"/>
    <m/>
    <m/>
    <n v="1"/>
    <n v="1"/>
    <n v="3"/>
    <n v="1080"/>
    <n v="1"/>
    <m/>
    <m/>
    <m/>
    <m/>
    <m/>
    <m/>
    <m/>
    <m/>
    <m/>
    <m/>
    <n v="1"/>
    <n v="4.6463999999999999"/>
    <n v="1"/>
    <s v="Mill Pond"/>
    <n v="20"/>
  </r>
  <r>
    <s v="120-151"/>
    <m/>
    <x v="0"/>
    <s v="7 CARDINAL AVE"/>
    <n v="101"/>
    <s v="KABILIAN ARTHUR J"/>
    <s v="R130"/>
    <s v="ONE FAMILY"/>
    <s v="120//151//"/>
    <n v="0.17696000000000001"/>
    <n v="1"/>
    <n v="1"/>
    <n v="1"/>
    <n v="1"/>
    <s v="SEPTIC"/>
    <n v="0"/>
    <n v="1"/>
    <n v="500"/>
    <s v="YES"/>
    <n v="500"/>
    <s v="120-151"/>
    <s v="Well,Septic"/>
    <s v="SEPTIC"/>
    <s v="SEPTIC"/>
    <n v="500"/>
    <m/>
    <m/>
    <n v="1"/>
    <n v="1"/>
    <n v="4"/>
    <n v="1492"/>
    <n v="2"/>
    <m/>
    <m/>
    <m/>
    <m/>
    <m/>
    <m/>
    <m/>
    <m/>
    <m/>
    <m/>
    <n v="1"/>
    <n v="4.6463999999999999"/>
    <n v="1"/>
    <s v="Mill Pond"/>
    <n v="20"/>
  </r>
  <r>
    <s v="120-144"/>
    <m/>
    <x v="0"/>
    <s v="6 BLUEBIRD AVE"/>
    <n v="101"/>
    <s v="WOLVERTON JAN B PC  TRUSTEE"/>
    <s v="R130"/>
    <s v="ONE FAMILY"/>
    <s v="120//144//"/>
    <n v="0.18023"/>
    <n v="1"/>
    <n v="1"/>
    <n v="1"/>
    <n v="1"/>
    <s v="SEPTIC"/>
    <n v="0"/>
    <n v="1"/>
    <n v="1300"/>
    <s v="YES"/>
    <n v="1300"/>
    <s v="120-144"/>
    <s v="Gas,Well,Septic"/>
    <s v="SEPTIC"/>
    <s v="SEPTIC"/>
    <n v="1300"/>
    <m/>
    <m/>
    <n v="1"/>
    <n v="1"/>
    <n v="2"/>
    <n v="600"/>
    <n v="1"/>
    <m/>
    <m/>
    <m/>
    <m/>
    <m/>
    <m/>
    <m/>
    <m/>
    <m/>
    <m/>
    <n v="1"/>
    <n v="4.6463999999999999"/>
    <n v="1"/>
    <s v="Mill Pond"/>
    <n v="20"/>
  </r>
  <r>
    <s v="120-6"/>
    <m/>
    <x v="0"/>
    <s v="113 WHM LK SHS DR"/>
    <n v="101"/>
    <s v="RUTAN JASON T"/>
    <s v="R130"/>
    <s v="ONE FAMILY"/>
    <s v="120//6//"/>
    <n v="0.15787999999999999"/>
    <n v="1"/>
    <n v="1"/>
    <n v="1"/>
    <n v="1"/>
    <s v="SEPTIC"/>
    <n v="0"/>
    <n v="1"/>
    <n v="5300"/>
    <s v="YES"/>
    <n v="5300"/>
    <s v="120-6"/>
    <s v="Well,Septic"/>
    <s v="SEPTIC"/>
    <s v="SEPTIC"/>
    <n v="5300"/>
    <m/>
    <m/>
    <n v="1"/>
    <n v="1"/>
    <n v="3"/>
    <n v="896"/>
    <n v="1"/>
    <m/>
    <m/>
    <m/>
    <m/>
    <m/>
    <m/>
    <m/>
    <m/>
    <m/>
    <m/>
    <n v="1"/>
    <n v="4.6463999999999999"/>
    <n v="1"/>
    <s v="Mill Pond"/>
    <n v="20"/>
  </r>
  <r>
    <s v="120-158"/>
    <m/>
    <x v="0"/>
    <s v="12 CARDINAL AVE"/>
    <n v="101"/>
    <s v="MESTIERI GUY A"/>
    <s v="R130"/>
    <s v="ONE FAMILY"/>
    <s v="120//158//"/>
    <n v="0.13980000000000001"/>
    <n v="1"/>
    <n v="1"/>
    <n v="1"/>
    <n v="1"/>
    <s v="SEPTIC"/>
    <n v="0"/>
    <n v="1"/>
    <n v="12300"/>
    <s v="YES"/>
    <n v="12300"/>
    <s v="120-158"/>
    <s v="Well,Septic"/>
    <s v="SEPTIC"/>
    <s v="SEPTIC"/>
    <n v="12300"/>
    <m/>
    <m/>
    <n v="1"/>
    <n v="1"/>
    <n v="2"/>
    <n v="858"/>
    <n v="1"/>
    <m/>
    <m/>
    <m/>
    <m/>
    <m/>
    <m/>
    <m/>
    <m/>
    <m/>
    <m/>
    <n v="1"/>
    <n v="4.6463999999999999"/>
    <n v="1"/>
    <s v="Mill Pond"/>
    <n v="20"/>
  </r>
  <r>
    <s v="113-4-333"/>
    <m/>
    <x v="0"/>
    <s v="140 CHARGE POND RD"/>
    <n v="101"/>
    <s v="BAKER MAGARET A"/>
    <s v="R60"/>
    <s v="ONE FAMILY"/>
    <s v="113//4-333//"/>
    <n v="0.45257999999999998"/>
    <n v="1"/>
    <n v="1"/>
    <n v="1"/>
    <n v="1"/>
    <s v="SEPTIC"/>
    <n v="0"/>
    <n v="1"/>
    <n v="8300"/>
    <s v="YES"/>
    <n v="8300"/>
    <s v="113-4-333"/>
    <s v="Public Water,Septic"/>
    <s v="SEPTIC"/>
    <s v="SEPTIC"/>
    <n v="8300"/>
    <m/>
    <m/>
    <n v="1"/>
    <n v="1"/>
    <n v="3"/>
    <n v="1455"/>
    <n v="1.75"/>
    <m/>
    <m/>
    <m/>
    <m/>
    <m/>
    <m/>
    <m/>
    <m/>
    <m/>
    <m/>
    <n v="1"/>
    <n v="2.42"/>
    <n v="1"/>
    <s v="Harlow Brook"/>
    <n v="34"/>
  </r>
  <r>
    <s v="LAND_NOPARC"/>
    <m/>
    <x v="0"/>
    <m/>
    <n v="0"/>
    <m/>
    <m/>
    <m/>
    <m/>
    <n v="6.2659999999999993E-2"/>
    <n v="0"/>
    <n v="0"/>
    <n v="0"/>
    <n v="0"/>
    <m/>
    <n v="0"/>
    <n v="0"/>
    <n v="0"/>
    <s v="NO"/>
    <n v="0"/>
    <m/>
    <m/>
    <m/>
    <m/>
    <n v="0"/>
    <m/>
    <m/>
    <n v="0"/>
    <n v="0"/>
    <n v="0"/>
    <n v="0"/>
    <n v="0"/>
    <m/>
    <m/>
    <m/>
    <m/>
    <m/>
    <m/>
    <m/>
    <m/>
    <m/>
    <m/>
    <n v="0"/>
    <n v="0"/>
    <n v="1"/>
    <s v="Mill Pond"/>
    <n v="20"/>
  </r>
  <r>
    <s v="108-1002A"/>
    <m/>
    <x v="0"/>
    <s v="2394 CRAN HWY"/>
    <n v="103"/>
    <s v="GREAT HILL CORP"/>
    <s v="SC"/>
    <s v="MOBILE HOM  MDL-01"/>
    <s v="108//1002/A/"/>
    <n v="5.4768699999999999"/>
    <n v="30"/>
    <n v="0"/>
    <n v="30"/>
    <n v="30"/>
    <s v="SEPTIC"/>
    <n v="1"/>
    <n v="1"/>
    <n v="232600"/>
    <s v="NO_W1"/>
    <n v="232600"/>
    <s v="108-1002A"/>
    <s v="Public Water,Gas,Septic"/>
    <s v="SEPTIC"/>
    <s v="SEWER"/>
    <n v="232600"/>
    <m/>
    <m/>
    <n v="30"/>
    <n v="0"/>
    <n v="2"/>
    <n v="2100"/>
    <n v="1"/>
    <m/>
    <m/>
    <m/>
    <m/>
    <m/>
    <m/>
    <m/>
    <m/>
    <m/>
    <m/>
    <n v="1"/>
    <n v="290.39999999999998"/>
    <n v="1"/>
    <s v="Rose Brook"/>
    <n v="41"/>
  </r>
  <r>
    <s v="127-25"/>
    <m/>
    <x v="0"/>
    <s v="257 GLEN CHARLIE RD"/>
    <n v="131"/>
    <s v="HIGHLAND INC &amp; FOX MADLYN A"/>
    <s v="R130"/>
    <s v="RES ACLNPO  MDL-00"/>
    <s v="127//25//"/>
    <n v="0.98423000000000005"/>
    <n v="0"/>
    <n v="0"/>
    <n v="0"/>
    <n v="0"/>
    <m/>
    <n v="0"/>
    <n v="0"/>
    <n v="0"/>
    <s v="YES"/>
    <n v="0"/>
    <s v="127-25"/>
    <m/>
    <m/>
    <m/>
    <n v="0"/>
    <m/>
    <m/>
    <n v="0"/>
    <n v="0"/>
    <n v="0"/>
    <n v="0"/>
    <n v="0"/>
    <s v="SEPTIC ASSIGNED TO ADJACENT"/>
    <m/>
    <m/>
    <m/>
    <m/>
    <m/>
    <m/>
    <m/>
    <m/>
    <m/>
    <n v="0"/>
    <n v="0"/>
    <n v="1"/>
    <s v="Mill Pond"/>
    <n v="20"/>
  </r>
  <r>
    <s v="LAND_NOPARC"/>
    <m/>
    <x v="0"/>
    <m/>
    <n v="0"/>
    <m/>
    <m/>
    <m/>
    <m/>
    <n v="4.8460000000000003E-2"/>
    <n v="0"/>
    <n v="0"/>
    <n v="0"/>
    <n v="0"/>
    <m/>
    <n v="0"/>
    <n v="0"/>
    <n v="0"/>
    <s v="NO"/>
    <n v="0"/>
    <m/>
    <m/>
    <m/>
    <m/>
    <n v="0"/>
    <m/>
    <m/>
    <n v="0"/>
    <n v="0"/>
    <n v="0"/>
    <n v="0"/>
    <n v="0"/>
    <m/>
    <m/>
    <m/>
    <m/>
    <m/>
    <m/>
    <m/>
    <m/>
    <m/>
    <m/>
    <n v="0"/>
    <n v="0"/>
    <n v="1"/>
    <s v="Mill Pond"/>
    <n v="20"/>
  </r>
  <r>
    <s v="108-1002A"/>
    <m/>
    <x v="0"/>
    <s v="2394 CRAN HWY"/>
    <n v="103"/>
    <s v="GREAT HILL CORP"/>
    <s v="SC"/>
    <s v="MOBILE HOM  MDL-01"/>
    <s v="108//1002/A/"/>
    <n v="37.764330000000001"/>
    <n v="170"/>
    <n v="170"/>
    <n v="170"/>
    <n v="170"/>
    <s v="SEPTIC"/>
    <n v="1"/>
    <n v="1"/>
    <n v="232600"/>
    <s v="NO_W1"/>
    <n v="232600"/>
    <s v="108-1002A"/>
    <s v="Public Water,Gas,Septic"/>
    <s v="SEPTIC"/>
    <s v="SEPTIC"/>
    <n v="232600"/>
    <m/>
    <m/>
    <n v="170"/>
    <n v="170"/>
    <n v="2"/>
    <n v="2100"/>
    <n v="1"/>
    <m/>
    <m/>
    <m/>
    <m/>
    <m/>
    <m/>
    <m/>
    <m/>
    <m/>
    <m/>
    <n v="4"/>
    <n v="1645.6"/>
    <n v="1"/>
    <s v="Broad Marsh River"/>
    <n v="43"/>
  </r>
  <r>
    <s v="113-1012"/>
    <m/>
    <x v="0"/>
    <s v="0 CHARGE POND RD"/>
    <n v="720"/>
    <s v="BAYSIDE AGRICULTURAL INC"/>
    <m/>
    <s v="NONPRNECLD"/>
    <s v="113//1012//"/>
    <n v="16.392399999999999"/>
    <n v="0"/>
    <n v="0"/>
    <n v="0"/>
    <n v="0"/>
    <m/>
    <n v="0"/>
    <n v="0"/>
    <n v="0"/>
    <s v="YES"/>
    <n v="0"/>
    <s v="113-1012"/>
    <m/>
    <m/>
    <m/>
    <n v="0"/>
    <m/>
    <m/>
    <n v="0"/>
    <n v="0"/>
    <n v="0"/>
    <n v="0"/>
    <n v="0"/>
    <m/>
    <m/>
    <m/>
    <m/>
    <m/>
    <m/>
    <m/>
    <m/>
    <m/>
    <m/>
    <n v="1"/>
    <n v="0"/>
    <n v="1"/>
    <s v="Bog Stream"/>
    <n v="35"/>
  </r>
  <r>
    <s v="120-166"/>
    <m/>
    <x v="0"/>
    <s v="13 DOVE AVE"/>
    <n v="132"/>
    <s v="DOWNS GEORGE"/>
    <s v="R130"/>
    <s v="RES ACLNUD  MDL-00"/>
    <s v="120//166//"/>
    <n v="0.15706999999999999"/>
    <n v="0"/>
    <n v="0"/>
    <n v="0"/>
    <n v="0"/>
    <m/>
    <n v="0"/>
    <n v="0"/>
    <n v="0"/>
    <s v="YES"/>
    <n v="0"/>
    <s v="120-166"/>
    <m/>
    <m/>
    <m/>
    <n v="0"/>
    <m/>
    <m/>
    <n v="0"/>
    <n v="0"/>
    <n v="0"/>
    <n v="0"/>
    <n v="0"/>
    <m/>
    <m/>
    <m/>
    <m/>
    <m/>
    <m/>
    <m/>
    <m/>
    <m/>
    <m/>
    <n v="1"/>
    <n v="0"/>
    <n v="1"/>
    <s v="Mill Pond"/>
    <n v="20"/>
  </r>
  <r>
    <s v="120-145"/>
    <m/>
    <x v="0"/>
    <s v="4 BLUEBIRD AVE"/>
    <n v="101"/>
    <s v="CARNEY KAREN C"/>
    <s v="R130"/>
    <s v="ONE FAMILY"/>
    <s v="120//145//"/>
    <n v="0.16575999999999999"/>
    <n v="1"/>
    <n v="1"/>
    <n v="1"/>
    <n v="1"/>
    <s v="SEPTIC"/>
    <n v="0"/>
    <n v="1"/>
    <n v="300"/>
    <s v="YES"/>
    <n v="300"/>
    <s v="120-145"/>
    <s v="Gas,Well,Septic"/>
    <s v="SEPTIC"/>
    <s v="SEPTIC"/>
    <n v="300"/>
    <m/>
    <m/>
    <n v="1"/>
    <n v="1"/>
    <n v="2"/>
    <n v="792"/>
    <n v="1"/>
    <m/>
    <m/>
    <m/>
    <m/>
    <m/>
    <m/>
    <m/>
    <m/>
    <m/>
    <m/>
    <n v="1"/>
    <n v="4.6463999999999999"/>
    <n v="1"/>
    <s v="Mill Pond"/>
    <n v="20"/>
  </r>
  <r>
    <s v="120-150"/>
    <m/>
    <x v="0"/>
    <s v="5 CARDINAL AVE"/>
    <n v="101"/>
    <s v="LEONARDO DAVID J"/>
    <s v="R130"/>
    <s v="ONE FAMILY"/>
    <s v="120//150//"/>
    <n v="0.15656"/>
    <n v="1"/>
    <n v="1"/>
    <n v="1"/>
    <n v="1"/>
    <s v="SEPTIC"/>
    <n v="0"/>
    <n v="1"/>
    <n v="11700"/>
    <s v="YES"/>
    <n v="11700"/>
    <s v="120-150"/>
    <s v="Well,Septic"/>
    <s v="SEPTIC"/>
    <s v="SEPTIC"/>
    <n v="11700"/>
    <m/>
    <m/>
    <n v="1"/>
    <n v="1"/>
    <n v="2"/>
    <n v="876"/>
    <n v="1"/>
    <m/>
    <m/>
    <m/>
    <m/>
    <m/>
    <m/>
    <m/>
    <m/>
    <m/>
    <m/>
    <n v="1"/>
    <n v="4.6463999999999999"/>
    <n v="1"/>
    <s v="Mill Pond"/>
    <n v="20"/>
  </r>
  <r>
    <s v="108-1001B"/>
    <m/>
    <x v="0"/>
    <s v="2384 CRAN HWY"/>
    <n v="440"/>
    <s v="MCCARTHY GERALD P TRUSTEE"/>
    <s v="INDU"/>
    <s v="IND LD DV"/>
    <s v="108//1001/B/"/>
    <n v="7.5524500000000003"/>
    <n v="1"/>
    <n v="1"/>
    <n v="1"/>
    <n v="1"/>
    <s v="SEPTIC"/>
    <n v="0"/>
    <n v="0"/>
    <n v="0"/>
    <s v="YES"/>
    <n v="0"/>
    <s v="108-1001B"/>
    <m/>
    <m/>
    <s v="SEPTIC"/>
    <n v="0"/>
    <m/>
    <m/>
    <n v="1"/>
    <n v="1"/>
    <n v="0"/>
    <n v="0"/>
    <n v="0"/>
    <m/>
    <m/>
    <m/>
    <m/>
    <m/>
    <m/>
    <m/>
    <m/>
    <m/>
    <m/>
    <n v="2"/>
    <n v="9.68"/>
    <n v="1"/>
    <s v="Broad Marsh River"/>
    <n v="43"/>
  </r>
  <r>
    <s v="120-126"/>
    <m/>
    <x v="0"/>
    <s v="52 WHM LK SHS DR"/>
    <n v="101"/>
    <s v="KELLEY MARGUERITE A"/>
    <s v="R130"/>
    <s v="ONE FAMILY"/>
    <s v="120//126//"/>
    <n v="0.37134"/>
    <n v="1"/>
    <n v="1"/>
    <n v="1"/>
    <n v="1"/>
    <s v="SEPTIC"/>
    <n v="0"/>
    <n v="0"/>
    <n v="0"/>
    <s v="YES"/>
    <n v="0"/>
    <s v="120-126"/>
    <s v="Well,Septic"/>
    <s v="SEPTIC"/>
    <s v="SEPTIC"/>
    <n v="0"/>
    <m/>
    <m/>
    <n v="1"/>
    <n v="1"/>
    <n v="2"/>
    <n v="1068"/>
    <n v="1"/>
    <m/>
    <m/>
    <m/>
    <m/>
    <m/>
    <m/>
    <m/>
    <m/>
    <m/>
    <m/>
    <n v="2"/>
    <n v="4.6463999999999999"/>
    <n v="1"/>
    <s v="Mill Pond"/>
    <n v="20"/>
  </r>
  <r>
    <s v="120-159"/>
    <m/>
    <x v="0"/>
    <s v="10 CARDINAL AVE"/>
    <n v="101"/>
    <s v="PORTER LANCE E"/>
    <s v="R130"/>
    <s v="ONE FAMILY"/>
    <s v="120//159//"/>
    <n v="0.15407000000000001"/>
    <n v="1"/>
    <n v="1"/>
    <n v="1"/>
    <n v="1"/>
    <s v="SEPTIC"/>
    <n v="0"/>
    <n v="1"/>
    <n v="3100"/>
    <s v="YES"/>
    <n v="3100"/>
    <s v="120-159"/>
    <s v="Gas,Well,Septic"/>
    <s v="SEPTIC"/>
    <s v="SEPTIC"/>
    <n v="3100"/>
    <m/>
    <m/>
    <n v="1"/>
    <n v="1"/>
    <n v="2"/>
    <n v="646"/>
    <n v="1"/>
    <m/>
    <m/>
    <m/>
    <m/>
    <m/>
    <m/>
    <m/>
    <m/>
    <m/>
    <m/>
    <n v="1"/>
    <n v="4.6463999999999999"/>
    <n v="1"/>
    <s v="Mill Pond"/>
    <n v="20"/>
  </r>
  <r>
    <s v="120-149"/>
    <m/>
    <x v="0"/>
    <s v="3 CARDINAL AVE"/>
    <n v="132"/>
    <s v="KUSA ALGERD P TRUSTEE"/>
    <s v="R130"/>
    <s v="RES ACLNUD  MDL-00"/>
    <s v="120//149//"/>
    <n v="0.16944000000000001"/>
    <n v="0"/>
    <n v="0"/>
    <n v="0"/>
    <n v="0"/>
    <m/>
    <n v="0"/>
    <n v="0"/>
    <n v="0"/>
    <s v="YES"/>
    <n v="0"/>
    <s v="120-149"/>
    <m/>
    <m/>
    <m/>
    <n v="0"/>
    <m/>
    <m/>
    <n v="0"/>
    <n v="0"/>
    <n v="0"/>
    <n v="0"/>
    <n v="0"/>
    <m/>
    <m/>
    <m/>
    <m/>
    <m/>
    <m/>
    <m/>
    <m/>
    <m/>
    <m/>
    <n v="1"/>
    <n v="0"/>
    <n v="1"/>
    <s v="Mill Pond"/>
    <n v="20"/>
  </r>
  <r>
    <s v="120-55"/>
    <m/>
    <x v="0"/>
    <s v="84 WHM LK SHS DR"/>
    <n v="131"/>
    <s v="ROSA GEORGE W"/>
    <s v="R130"/>
    <s v="RES ACLNPO  MDL-00"/>
    <s v="120//55//"/>
    <n v="0.15701999999999999"/>
    <n v="0"/>
    <n v="0"/>
    <n v="0"/>
    <n v="0"/>
    <m/>
    <n v="0"/>
    <n v="0"/>
    <n v="0"/>
    <s v="YES"/>
    <n v="0"/>
    <s v="120-55"/>
    <m/>
    <m/>
    <m/>
    <n v="0"/>
    <m/>
    <m/>
    <n v="0"/>
    <n v="0"/>
    <n v="0"/>
    <n v="0"/>
    <n v="0"/>
    <m/>
    <m/>
    <m/>
    <m/>
    <m/>
    <m/>
    <m/>
    <m/>
    <m/>
    <m/>
    <n v="1"/>
    <n v="0"/>
    <n v="1"/>
    <s v="Mill Pond"/>
    <n v="20"/>
  </r>
  <r>
    <s v="120-146"/>
    <m/>
    <x v="0"/>
    <s v="2 BLUEBIRD AVE"/>
    <n v="132"/>
    <s v="CARNEY KAREN C"/>
    <s v="R130"/>
    <s v="RES ACLNUD  MDL-00"/>
    <s v="120//146//"/>
    <n v="0.16649"/>
    <n v="0"/>
    <n v="0"/>
    <n v="0"/>
    <n v="0"/>
    <m/>
    <n v="0"/>
    <n v="0"/>
    <n v="0"/>
    <s v="YES"/>
    <n v="0"/>
    <s v="120-146"/>
    <m/>
    <m/>
    <m/>
    <n v="0"/>
    <m/>
    <m/>
    <n v="0"/>
    <n v="0"/>
    <n v="0"/>
    <n v="0"/>
    <n v="0"/>
    <m/>
    <m/>
    <m/>
    <m/>
    <m/>
    <m/>
    <m/>
    <m/>
    <m/>
    <m/>
    <n v="1"/>
    <n v="0"/>
    <n v="1"/>
    <s v="Mill Pond"/>
    <n v="20"/>
  </r>
  <r>
    <s v="126-4"/>
    <m/>
    <x v="0"/>
    <s v="0 PLYMOUTH RD"/>
    <n v="903"/>
    <s v="WAREHAM FIRE DISTRICT"/>
    <s v="R130"/>
    <s v="MUNICIPAL  MDL-00"/>
    <s v="126//4//"/>
    <n v="1.0320100000000001"/>
    <n v="0"/>
    <n v="0"/>
    <n v="0"/>
    <n v="0"/>
    <m/>
    <n v="0"/>
    <n v="0"/>
    <n v="0"/>
    <s v="YES"/>
    <n v="0"/>
    <s v="126-4"/>
    <m/>
    <m/>
    <m/>
    <n v="0"/>
    <s v="fee simple"/>
    <s v="YES"/>
    <n v="0"/>
    <n v="0"/>
    <n v="0"/>
    <n v="0"/>
    <n v="0"/>
    <m/>
    <m/>
    <m/>
    <m/>
    <m/>
    <m/>
    <m/>
    <m/>
    <m/>
    <m/>
    <n v="1"/>
    <n v="0"/>
    <n v="1"/>
    <s v="Mill Pond"/>
    <n v="20"/>
  </r>
  <r>
    <s v="LAND_NOPARC"/>
    <m/>
    <x v="0"/>
    <m/>
    <n v="0"/>
    <m/>
    <m/>
    <m/>
    <m/>
    <n v="7.0600000000000003E-3"/>
    <n v="0"/>
    <n v="0"/>
    <n v="0"/>
    <n v="0"/>
    <m/>
    <n v="0"/>
    <n v="0"/>
    <n v="0"/>
    <s v="NO"/>
    <n v="0"/>
    <m/>
    <m/>
    <m/>
    <m/>
    <n v="0"/>
    <m/>
    <m/>
    <n v="0"/>
    <n v="0"/>
    <n v="0"/>
    <n v="0"/>
    <n v="0"/>
    <m/>
    <m/>
    <m/>
    <m/>
    <m/>
    <m/>
    <m/>
    <m/>
    <m/>
    <m/>
    <n v="0"/>
    <n v="0"/>
    <n v="1"/>
    <s v="Mill Pond"/>
    <n v="20"/>
  </r>
  <r>
    <s v="126-M16"/>
    <m/>
    <x v="0"/>
    <s v="0 CRIMSON LN"/>
    <n v="911"/>
    <s v="COMM OF MASS"/>
    <s v="R130"/>
    <s v="FISH-WILD"/>
    <s v="126//M16//"/>
    <n v="0.58038999999999996"/>
    <n v="0"/>
    <n v="0"/>
    <n v="0"/>
    <n v="0"/>
    <m/>
    <n v="0"/>
    <n v="0"/>
    <n v="0"/>
    <s v="YES"/>
    <n v="0"/>
    <s v="126-M16"/>
    <s v="Public Water,Septic"/>
    <s v="SEPTIC"/>
    <m/>
    <n v="0"/>
    <s v="fee simple"/>
    <s v="YES"/>
    <n v="0"/>
    <n v="0"/>
    <n v="0"/>
    <n v="0"/>
    <n v="0"/>
    <m/>
    <m/>
    <m/>
    <m/>
    <m/>
    <m/>
    <m/>
    <m/>
    <m/>
    <m/>
    <n v="0"/>
    <n v="0"/>
    <n v="1"/>
    <s v="Mill Pond"/>
    <n v="20"/>
  </r>
  <r>
    <s v="120-7"/>
    <m/>
    <x v="0"/>
    <s v="115 WHM LK SHS DR"/>
    <n v="101"/>
    <s v="DENEAULT GERARD O"/>
    <s v="R130"/>
    <s v="ONE FAMILY"/>
    <s v="120//7//"/>
    <n v="0.33232"/>
    <n v="1"/>
    <n v="1"/>
    <n v="1"/>
    <n v="1"/>
    <s v="SEPTIC"/>
    <n v="0"/>
    <n v="1"/>
    <n v="3200"/>
    <s v="YES"/>
    <n v="3200"/>
    <s v="120-7"/>
    <s v="Well,Septic"/>
    <s v="SEPTIC"/>
    <s v="SEPTIC"/>
    <n v="3200"/>
    <m/>
    <m/>
    <n v="1"/>
    <n v="1"/>
    <n v="2"/>
    <n v="816"/>
    <n v="1"/>
    <m/>
    <m/>
    <m/>
    <m/>
    <m/>
    <m/>
    <m/>
    <m/>
    <m/>
    <m/>
    <n v="2"/>
    <n v="4.6463999999999999"/>
    <n v="1"/>
    <s v="Mill Pond"/>
    <n v="20"/>
  </r>
  <r>
    <s v="113-4-334"/>
    <m/>
    <x v="0"/>
    <s v="142 CHARGE POND RD"/>
    <n v="130"/>
    <s v="BAKER MARGARET"/>
    <s v="R60"/>
    <s v="RES ACLNDV  MDL-00"/>
    <s v="113//4-334//"/>
    <n v="0.47092000000000001"/>
    <n v="0"/>
    <n v="0"/>
    <n v="0"/>
    <n v="0"/>
    <m/>
    <n v="0"/>
    <n v="0"/>
    <n v="0"/>
    <s v="YES"/>
    <n v="0"/>
    <s v="113-4-334"/>
    <m/>
    <m/>
    <m/>
    <n v="0"/>
    <m/>
    <m/>
    <n v="0"/>
    <n v="0"/>
    <n v="0"/>
    <n v="0"/>
    <n v="0"/>
    <m/>
    <m/>
    <m/>
    <m/>
    <m/>
    <m/>
    <m/>
    <m/>
    <m/>
    <m/>
    <n v="1"/>
    <n v="0"/>
    <n v="1"/>
    <s v="Harlow Brook"/>
    <n v="34"/>
  </r>
  <r>
    <s v="120-82"/>
    <m/>
    <x v="0"/>
    <s v="67 BLUEBIRD AVE"/>
    <n v="101"/>
    <s v="NEWTON ALAN R"/>
    <s v="R130"/>
    <s v="ONE FAMILY"/>
    <s v="120//82//"/>
    <n v="0.57384999999999997"/>
    <n v="1"/>
    <n v="1"/>
    <n v="1"/>
    <n v="1"/>
    <s v="SEPTIC"/>
    <n v="0"/>
    <n v="1"/>
    <n v="2700"/>
    <s v="NO_W1"/>
    <n v="2700"/>
    <s v="120-82"/>
    <s v="Gas,Well,Septic"/>
    <s v="SEPTIC"/>
    <s v="SEPTIC"/>
    <n v="2700"/>
    <m/>
    <m/>
    <n v="1"/>
    <n v="1"/>
    <n v="4"/>
    <n v="2770"/>
    <n v="2"/>
    <m/>
    <m/>
    <m/>
    <m/>
    <m/>
    <m/>
    <m/>
    <m/>
    <m/>
    <m/>
    <n v="2"/>
    <n v="4.6463999999999999"/>
    <n v="1"/>
    <s v="Mill Pond"/>
    <n v="20"/>
  </r>
  <r>
    <s v="120-167"/>
    <m/>
    <x v="0"/>
    <s v="9 DOVE AVE"/>
    <n v="101"/>
    <s v="LESPERANCE KAREN A"/>
    <s v="R130"/>
    <s v="ONE FAMILY"/>
    <s v="120//167//"/>
    <n v="0.32861000000000001"/>
    <n v="1"/>
    <n v="1"/>
    <n v="1"/>
    <n v="1"/>
    <s v="SEPTIC"/>
    <n v="0"/>
    <n v="0"/>
    <n v="0"/>
    <s v="YES"/>
    <n v="0"/>
    <s v="120-167"/>
    <m/>
    <m/>
    <s v="SEPTIC"/>
    <n v="0"/>
    <m/>
    <m/>
    <n v="1"/>
    <n v="1"/>
    <n v="3"/>
    <n v="1928"/>
    <n v="2"/>
    <m/>
    <m/>
    <m/>
    <m/>
    <m/>
    <m/>
    <m/>
    <m/>
    <m/>
    <m/>
    <n v="2"/>
    <n v="4.6463999999999999"/>
    <n v="1"/>
    <s v="Mill Pond"/>
    <n v="20"/>
  </r>
  <r>
    <s v="120-148"/>
    <m/>
    <x v="0"/>
    <s v="1 CARDINAL AVE"/>
    <n v="101"/>
    <s v="WORCESTER LINDA J"/>
    <s v="R130"/>
    <s v="ONE FAMILY"/>
    <s v="120//148//"/>
    <n v="0.26064999999999999"/>
    <n v="1"/>
    <n v="1"/>
    <n v="1"/>
    <n v="1"/>
    <s v="SEPTIC"/>
    <n v="0"/>
    <n v="1"/>
    <n v="10500"/>
    <s v="YES"/>
    <n v="10500"/>
    <s v="120-148"/>
    <s v="Well,Septic"/>
    <s v="SEPTIC"/>
    <s v="SEPTIC"/>
    <n v="10500"/>
    <m/>
    <m/>
    <n v="1"/>
    <n v="1"/>
    <n v="2"/>
    <n v="624"/>
    <n v="1"/>
    <m/>
    <m/>
    <m/>
    <m/>
    <m/>
    <m/>
    <m/>
    <m/>
    <m/>
    <m/>
    <n v="1"/>
    <n v="4.6463999999999999"/>
    <n v="1"/>
    <s v="Mill Pond"/>
    <n v="20"/>
  </r>
  <r>
    <s v="126-M18"/>
    <m/>
    <x v="0"/>
    <s v="0 CRIMSON LN"/>
    <n v="911"/>
    <s v="COMM OF MASS"/>
    <s v="R130"/>
    <s v="FISH-WILD"/>
    <s v="126//M18//"/>
    <n v="1.0133300000000001"/>
    <n v="0"/>
    <n v="0"/>
    <n v="0"/>
    <n v="0"/>
    <m/>
    <n v="0"/>
    <n v="0"/>
    <n v="0"/>
    <s v="YES"/>
    <n v="0"/>
    <s v="126-M18"/>
    <s v="Public Water,Septic"/>
    <s v="SEPTIC"/>
    <m/>
    <n v="0"/>
    <s v="fee simple"/>
    <s v="YES"/>
    <n v="0"/>
    <n v="0"/>
    <n v="0"/>
    <n v="0"/>
    <n v="0"/>
    <m/>
    <m/>
    <m/>
    <m/>
    <m/>
    <m/>
    <m/>
    <m/>
    <m/>
    <m/>
    <n v="0"/>
    <n v="0"/>
    <n v="1"/>
    <s v="Mill Pond"/>
    <n v="20"/>
  </r>
  <r>
    <s v="120-161"/>
    <m/>
    <x v="0"/>
    <s v="6 CARDINAL AVE"/>
    <n v="101"/>
    <s v="BAKER ROBERT M"/>
    <s v="R130"/>
    <s v="ONE FAMILY"/>
    <s v="120//161//"/>
    <n v="0.28616999999999998"/>
    <n v="1"/>
    <n v="1"/>
    <n v="1"/>
    <n v="1"/>
    <s v="SEPTIC"/>
    <n v="0"/>
    <n v="2"/>
    <n v="10400"/>
    <s v="NO_W1"/>
    <n v="10400"/>
    <s v="120-161"/>
    <s v="Well,Septic"/>
    <s v="SEPTIC"/>
    <s v="SEPTIC"/>
    <n v="5200"/>
    <m/>
    <m/>
    <n v="1"/>
    <n v="1"/>
    <n v="2"/>
    <n v="800"/>
    <n v="1"/>
    <m/>
    <m/>
    <m/>
    <m/>
    <m/>
    <m/>
    <m/>
    <m/>
    <m/>
    <m/>
    <n v="2"/>
    <n v="4.6463999999999999"/>
    <n v="1"/>
    <s v="Mill Pond"/>
    <n v="20"/>
  </r>
  <r>
    <s v="LAND_NOPARC"/>
    <m/>
    <x v="0"/>
    <m/>
    <n v="0"/>
    <m/>
    <m/>
    <m/>
    <m/>
    <n v="1.41E-3"/>
    <n v="0"/>
    <n v="0"/>
    <n v="0"/>
    <n v="0"/>
    <m/>
    <n v="0"/>
    <n v="0"/>
    <n v="0"/>
    <s v="NO"/>
    <n v="0"/>
    <m/>
    <m/>
    <m/>
    <m/>
    <n v="0"/>
    <m/>
    <m/>
    <n v="0"/>
    <n v="0"/>
    <n v="0"/>
    <n v="0"/>
    <n v="0"/>
    <m/>
    <m/>
    <m/>
    <m/>
    <m/>
    <m/>
    <m/>
    <m/>
    <m/>
    <m/>
    <n v="0"/>
    <n v="0"/>
    <n v="1"/>
    <s v="Mill Pond"/>
    <n v="20"/>
  </r>
  <r>
    <s v="LAND_NOPARC"/>
    <m/>
    <x v="0"/>
    <m/>
    <n v="0"/>
    <m/>
    <m/>
    <m/>
    <m/>
    <n v="8.3580000000000002E-2"/>
    <n v="0"/>
    <n v="0"/>
    <n v="0"/>
    <n v="0"/>
    <m/>
    <n v="0"/>
    <n v="0"/>
    <n v="0"/>
    <s v="NO"/>
    <n v="0"/>
    <m/>
    <m/>
    <m/>
    <m/>
    <n v="0"/>
    <m/>
    <m/>
    <n v="0"/>
    <n v="0"/>
    <n v="0"/>
    <n v="0"/>
    <n v="0"/>
    <m/>
    <m/>
    <m/>
    <m/>
    <m/>
    <m/>
    <m/>
    <m/>
    <m/>
    <m/>
    <n v="0"/>
    <n v="0"/>
    <n v="1"/>
    <s v="Mill Pond"/>
    <n v="20"/>
  </r>
  <r>
    <s v="120-147"/>
    <m/>
    <x v="0"/>
    <s v="48 WHM LK SHS DR"/>
    <n v="101"/>
    <s v="WYLIE MARON D"/>
    <s v="R130"/>
    <s v="ONE FAMILY"/>
    <s v="120//147//"/>
    <n v="0.23157"/>
    <n v="1"/>
    <n v="1"/>
    <n v="1"/>
    <n v="1"/>
    <s v="SEPTIC"/>
    <n v="0"/>
    <n v="1"/>
    <n v="2500"/>
    <s v="YES"/>
    <n v="2500"/>
    <s v="120-147"/>
    <s v="Gas,Well,Septic"/>
    <s v="SEPTIC"/>
    <s v="SEPTIC"/>
    <n v="2500"/>
    <m/>
    <m/>
    <n v="1"/>
    <n v="1"/>
    <n v="5"/>
    <n v="1497"/>
    <n v="1.75"/>
    <m/>
    <m/>
    <m/>
    <m/>
    <m/>
    <m/>
    <m/>
    <m/>
    <m/>
    <m/>
    <n v="1"/>
    <n v="4.6463999999999999"/>
    <n v="1"/>
    <s v="Mill Pond"/>
    <n v="20"/>
  </r>
  <r>
    <s v="90-1044B"/>
    <m/>
    <x v="0"/>
    <s v="2 PATTERSONS BROOK RD"/>
    <n v="903"/>
    <s v="WAREHAM ECONOMIC DEVELOPMENT"/>
    <s v="IND"/>
    <s v="MUNICIPAL  MDL-00"/>
    <s v="90//1044/B/"/>
    <n v="5.1389999999999998E-2"/>
    <n v="0"/>
    <n v="0"/>
    <n v="0"/>
    <n v="0"/>
    <m/>
    <n v="0"/>
    <n v="0"/>
    <n v="0"/>
    <s v="YES"/>
    <n v="0"/>
    <s v="90-1044B"/>
    <m/>
    <m/>
    <m/>
    <n v="0"/>
    <m/>
    <m/>
    <n v="0"/>
    <n v="0"/>
    <n v="0"/>
    <n v="0"/>
    <n v="0"/>
    <m/>
    <m/>
    <m/>
    <m/>
    <m/>
    <m/>
    <m/>
    <m/>
    <m/>
    <m/>
    <n v="1"/>
    <n v="0"/>
    <n v="1"/>
    <s v="Broad Marsh River"/>
    <n v="43"/>
  </r>
  <r>
    <s v="LAND_NOPARC"/>
    <m/>
    <x v="0"/>
    <m/>
    <n v="0"/>
    <m/>
    <m/>
    <m/>
    <m/>
    <n v="2.0719999999999999E-2"/>
    <n v="0"/>
    <n v="0"/>
    <n v="0"/>
    <n v="0"/>
    <m/>
    <n v="0"/>
    <n v="0"/>
    <n v="0"/>
    <s v="NO"/>
    <n v="0"/>
    <m/>
    <m/>
    <m/>
    <m/>
    <n v="0"/>
    <m/>
    <m/>
    <n v="0"/>
    <n v="0"/>
    <n v="0"/>
    <n v="0"/>
    <n v="0"/>
    <m/>
    <m/>
    <m/>
    <m/>
    <m/>
    <m/>
    <m/>
    <m/>
    <m/>
    <m/>
    <n v="0"/>
    <n v="0"/>
    <n v="1"/>
    <s v="Mill Pond"/>
    <n v="20"/>
  </r>
  <r>
    <s v="127-1001"/>
    <m/>
    <x v="0"/>
    <s v="0 MAPLE SPRGS RD  OFF"/>
    <n v="720"/>
    <s v="MAKEPEACE CO A D"/>
    <s v="R130"/>
    <s v="NONPRNECLD"/>
    <s v="127//1001//"/>
    <n v="2.2479200000000001"/>
    <n v="0"/>
    <n v="0"/>
    <n v="0"/>
    <n v="0"/>
    <m/>
    <n v="0"/>
    <n v="0"/>
    <n v="0"/>
    <s v="YES"/>
    <n v="0"/>
    <s v="127-1001"/>
    <m/>
    <m/>
    <m/>
    <n v="0"/>
    <m/>
    <m/>
    <n v="0"/>
    <n v="0"/>
    <n v="0"/>
    <n v="0"/>
    <n v="0"/>
    <m/>
    <m/>
    <m/>
    <m/>
    <m/>
    <m/>
    <m/>
    <m/>
    <m/>
    <m/>
    <n v="1"/>
    <n v="0"/>
    <n v="1"/>
    <s v="Mill Pond"/>
    <n v="20"/>
  </r>
  <r>
    <s v="120-174"/>
    <m/>
    <x v="0"/>
    <s v="12 DOVE AVE"/>
    <n v="101"/>
    <s v="RUSHTON ROBERT F"/>
    <s v="R130"/>
    <s v="ONE FAMILY"/>
    <s v="120//174//"/>
    <n v="0.28314"/>
    <n v="1"/>
    <n v="1"/>
    <n v="1"/>
    <n v="1"/>
    <s v="SEPTIC"/>
    <n v="0"/>
    <n v="1"/>
    <n v="4900"/>
    <s v="YES"/>
    <n v="4900"/>
    <s v="120-174"/>
    <s v="Well,Septic"/>
    <s v="SEPTIC"/>
    <s v="SEPTIC"/>
    <n v="4900"/>
    <m/>
    <m/>
    <n v="1"/>
    <n v="1"/>
    <n v="2"/>
    <n v="768"/>
    <n v="1"/>
    <m/>
    <m/>
    <m/>
    <m/>
    <m/>
    <m/>
    <m/>
    <m/>
    <m/>
    <m/>
    <n v="2"/>
    <n v="4.6463999999999999"/>
    <n v="1"/>
    <s v="Mill Pond"/>
    <n v="20"/>
  </r>
  <r>
    <s v="120-162"/>
    <m/>
    <x v="0"/>
    <s v="4 CARDINAL AVE"/>
    <n v="101"/>
    <s v="BOUDROT RICHARD C"/>
    <s v="R130"/>
    <s v="ONE FAMILY"/>
    <s v="120//162//"/>
    <n v="0.16239000000000001"/>
    <n v="1"/>
    <n v="1"/>
    <n v="1"/>
    <n v="1"/>
    <s v="SEPTIC"/>
    <n v="0"/>
    <n v="1"/>
    <n v="400"/>
    <s v="YES"/>
    <n v="400"/>
    <s v="120-162"/>
    <s v="Well,Septic"/>
    <s v="SEPTIC"/>
    <s v="SEPTIC"/>
    <n v="400"/>
    <m/>
    <m/>
    <n v="1"/>
    <n v="1"/>
    <n v="2"/>
    <n v="576"/>
    <n v="1"/>
    <m/>
    <m/>
    <m/>
    <m/>
    <m/>
    <m/>
    <m/>
    <m/>
    <m/>
    <m/>
    <n v="1"/>
    <n v="4.6463999999999999"/>
    <n v="1"/>
    <s v="Mill Pond"/>
    <n v="20"/>
  </r>
  <r>
    <s v="120-169"/>
    <m/>
    <x v="0"/>
    <s v="7 DOVE AVE"/>
    <n v="132"/>
    <s v="POZNAUSKIS DONALD J"/>
    <s v="R130"/>
    <s v="RES ACLNUD  MDL-00"/>
    <s v="120//169//"/>
    <n v="0.14817"/>
    <n v="0"/>
    <n v="0"/>
    <n v="0"/>
    <n v="0"/>
    <m/>
    <n v="0"/>
    <n v="0"/>
    <n v="0"/>
    <s v="YES"/>
    <n v="0"/>
    <s v="120-169"/>
    <m/>
    <m/>
    <m/>
    <n v="0"/>
    <m/>
    <m/>
    <n v="0"/>
    <n v="0"/>
    <n v="0"/>
    <n v="0"/>
    <n v="0"/>
    <m/>
    <m/>
    <m/>
    <m/>
    <m/>
    <m/>
    <m/>
    <m/>
    <m/>
    <m/>
    <n v="1"/>
    <n v="0"/>
    <n v="1"/>
    <s v="Mill Pond"/>
    <n v="20"/>
  </r>
  <r>
    <s v="120-54"/>
    <m/>
    <x v="0"/>
    <s v="86 WHM LK SHS DR"/>
    <n v="101"/>
    <s v="HERRON JAMES M"/>
    <s v="R130"/>
    <s v="ONE FAMILY"/>
    <s v="120//54//"/>
    <n v="0.20322000000000001"/>
    <n v="1"/>
    <n v="1"/>
    <n v="1"/>
    <n v="1"/>
    <s v="SEPTIC"/>
    <n v="0"/>
    <n v="1"/>
    <n v="4000"/>
    <s v="YES"/>
    <n v="4000"/>
    <s v="120-54"/>
    <s v="Well,Septic"/>
    <s v="SEPTIC"/>
    <s v="SEPTIC"/>
    <n v="4000"/>
    <m/>
    <m/>
    <n v="1"/>
    <n v="1"/>
    <n v="3"/>
    <n v="1177"/>
    <n v="1"/>
    <m/>
    <m/>
    <m/>
    <m/>
    <m/>
    <m/>
    <m/>
    <m/>
    <m/>
    <m/>
    <n v="1"/>
    <n v="4.6463999999999999"/>
    <n v="1"/>
    <s v="Mill Pond"/>
    <n v="20"/>
  </r>
  <r>
    <s v="128-A2"/>
    <m/>
    <x v="0"/>
    <s v="261 GLEN CHARLIE RD"/>
    <n v="101"/>
    <s v="HIGHLAND INC"/>
    <s v="R130"/>
    <s v="ONE FAMILY"/>
    <s v="128//A2//"/>
    <n v="0.48246"/>
    <n v="0"/>
    <n v="1"/>
    <n v="0"/>
    <n v="1"/>
    <m/>
    <n v="0"/>
    <n v="0"/>
    <n v="0"/>
    <s v="YES"/>
    <n v="0"/>
    <s v="128-A2"/>
    <m/>
    <m/>
    <s v="SEPTIC"/>
    <n v="0"/>
    <m/>
    <m/>
    <n v="0"/>
    <n v="1"/>
    <n v="3"/>
    <n v="912"/>
    <n v="1"/>
    <m/>
    <m/>
    <m/>
    <m/>
    <m/>
    <m/>
    <m/>
    <m/>
    <m/>
    <m/>
    <n v="1"/>
    <n v="0"/>
    <n v="1"/>
    <s v="Mill Pond"/>
    <n v="20"/>
  </r>
  <r>
    <s v="120-83"/>
    <m/>
    <x v="0"/>
    <s v="65 WHM LK SHS DR"/>
    <n v="101"/>
    <s v="NASH ROBERT C"/>
    <s v="R130"/>
    <s v="ONE FAMILY"/>
    <s v="120//83//"/>
    <n v="0.22334999999999999"/>
    <n v="1"/>
    <n v="1"/>
    <n v="1"/>
    <n v="1"/>
    <s v="SEPTIC"/>
    <n v="0"/>
    <n v="1"/>
    <n v="0"/>
    <s v="YES"/>
    <n v="0"/>
    <s v="120-83"/>
    <m/>
    <m/>
    <s v="SEPTIC"/>
    <n v="0"/>
    <m/>
    <m/>
    <n v="1"/>
    <n v="1"/>
    <n v="3"/>
    <n v="2128"/>
    <n v="1.9"/>
    <m/>
    <m/>
    <m/>
    <m/>
    <m/>
    <m/>
    <m/>
    <m/>
    <m/>
    <m/>
    <n v="1"/>
    <n v="4.6463999999999999"/>
    <n v="1"/>
    <s v="Mill Pond"/>
    <n v="20"/>
  </r>
  <r>
    <s v="117-1005A"/>
    <m/>
    <x v="0"/>
    <s v="0 GLEN CHARLIE RD OFF"/>
    <n v="132"/>
    <s v="TUCY ENTERPRISES INC"/>
    <s v="R130"/>
    <s v="RES ACLNUD  MDL-00"/>
    <s v="117//1005/A/"/>
    <n v="176.25380000000001"/>
    <n v="0"/>
    <n v="0"/>
    <n v="0"/>
    <n v="0"/>
    <m/>
    <n v="0"/>
    <n v="0"/>
    <n v="0"/>
    <s v="YES"/>
    <n v="0"/>
    <s v="117-1005A"/>
    <m/>
    <m/>
    <m/>
    <n v="0"/>
    <m/>
    <m/>
    <n v="0"/>
    <n v="0"/>
    <n v="0"/>
    <n v="0"/>
    <n v="0"/>
    <m/>
    <m/>
    <m/>
    <m/>
    <m/>
    <m/>
    <m/>
    <m/>
    <m/>
    <m/>
    <n v="3"/>
    <n v="0"/>
    <n v="1"/>
    <s v="Mill Pond"/>
    <n v="20"/>
  </r>
  <r>
    <s v="120-163"/>
    <m/>
    <x v="0"/>
    <s v="2 CARDINAL AVE"/>
    <n v="101"/>
    <s v="COLLINS MICHAEL R"/>
    <m/>
    <s v="ONE FAMILY"/>
    <s v="120//163//"/>
    <n v="0.14821999999999999"/>
    <n v="1"/>
    <n v="1"/>
    <n v="1"/>
    <n v="1"/>
    <s v="SEPTIC"/>
    <n v="0"/>
    <n v="1"/>
    <n v="6200"/>
    <s v="YES"/>
    <n v="6200"/>
    <s v="120-163"/>
    <s v="Gas,Well,Septic"/>
    <s v="SEPTIC"/>
    <s v="SEPTIC"/>
    <n v="6200"/>
    <m/>
    <m/>
    <n v="1"/>
    <n v="1"/>
    <n v="4"/>
    <n v="1216"/>
    <n v="1"/>
    <m/>
    <m/>
    <m/>
    <m/>
    <m/>
    <m/>
    <m/>
    <m/>
    <m/>
    <m/>
    <n v="1"/>
    <n v="4.6463999999999999"/>
    <n v="1"/>
    <s v="Mill Pond"/>
    <n v="20"/>
  </r>
  <r>
    <s v="126-M17"/>
    <m/>
    <x v="0"/>
    <s v="0 CRIMSON LN"/>
    <n v="911"/>
    <s v="COMM OF MASS"/>
    <s v="R130"/>
    <s v="FISH-WILD"/>
    <s v="126//M17//"/>
    <n v="0.83533000000000002"/>
    <n v="0"/>
    <n v="0"/>
    <n v="0"/>
    <n v="0"/>
    <m/>
    <n v="0"/>
    <n v="0"/>
    <n v="0"/>
    <s v="YES"/>
    <n v="0"/>
    <s v="126-M17"/>
    <s v="Public Water,Septic"/>
    <s v="SEPTIC"/>
    <m/>
    <n v="0"/>
    <s v="fee simple"/>
    <s v="YES"/>
    <n v="0"/>
    <n v="0"/>
    <n v="0"/>
    <n v="0"/>
    <n v="0"/>
    <m/>
    <m/>
    <m/>
    <m/>
    <m/>
    <m/>
    <m/>
    <m/>
    <m/>
    <m/>
    <n v="0"/>
    <n v="0"/>
    <n v="1"/>
    <s v="Mill Pond"/>
    <n v="20"/>
  </r>
  <r>
    <s v="LAND_NOPARC"/>
    <m/>
    <x v="0"/>
    <m/>
    <n v="0"/>
    <m/>
    <m/>
    <m/>
    <m/>
    <n v="4.3979999999999998E-2"/>
    <n v="0"/>
    <n v="0"/>
    <n v="0"/>
    <n v="0"/>
    <m/>
    <n v="0"/>
    <n v="0"/>
    <n v="0"/>
    <s v="NO"/>
    <n v="0"/>
    <m/>
    <m/>
    <m/>
    <m/>
    <n v="0"/>
    <m/>
    <m/>
    <n v="0"/>
    <n v="0"/>
    <n v="0"/>
    <n v="0"/>
    <n v="0"/>
    <m/>
    <m/>
    <m/>
    <m/>
    <m/>
    <m/>
    <m/>
    <m/>
    <m/>
    <m/>
    <n v="0"/>
    <n v="0"/>
    <n v="1"/>
    <s v="Mill Pond"/>
    <n v="20"/>
  </r>
  <r>
    <s v="120-170"/>
    <m/>
    <x v="0"/>
    <s v="5 DOVE AVE"/>
    <n v="101"/>
    <s v="POZNAUSKIS CHARLES J"/>
    <s v="R130"/>
    <s v="ONE FAMILY"/>
    <s v="120//170//"/>
    <n v="0.16075999999999999"/>
    <n v="1"/>
    <n v="1"/>
    <n v="1"/>
    <n v="1"/>
    <s v="SEPTIC"/>
    <n v="0"/>
    <n v="0"/>
    <n v="0"/>
    <s v="YES"/>
    <n v="0"/>
    <s v="120-170"/>
    <s v="Gas,Well,Septic"/>
    <s v="SEPTIC"/>
    <s v="SEPTIC"/>
    <n v="0"/>
    <m/>
    <m/>
    <n v="1"/>
    <n v="1"/>
    <n v="2"/>
    <n v="576"/>
    <n v="1"/>
    <m/>
    <m/>
    <m/>
    <m/>
    <m/>
    <m/>
    <m/>
    <m/>
    <m/>
    <m/>
    <n v="1"/>
    <n v="4.6463999999999999"/>
    <n v="1"/>
    <s v="Mill Pond"/>
    <n v="20"/>
  </r>
  <r>
    <s v="120-10"/>
    <m/>
    <x v="0"/>
    <s v="121 WHM LK SHS DR"/>
    <n v="101"/>
    <s v="ANDERSON MARK"/>
    <s v="R130"/>
    <s v="ONE FAMILY"/>
    <s v="120//10//"/>
    <n v="0.32040000000000002"/>
    <n v="1"/>
    <n v="1"/>
    <n v="1"/>
    <n v="1"/>
    <s v="SEPTIC"/>
    <n v="0"/>
    <n v="1"/>
    <n v="6300"/>
    <s v="YES"/>
    <n v="6300"/>
    <s v="120-10"/>
    <s v="Gas,Well,Septic"/>
    <s v="SEPTIC"/>
    <s v="SEPTIC"/>
    <n v="6300"/>
    <m/>
    <m/>
    <n v="1"/>
    <n v="1"/>
    <n v="3"/>
    <n v="1503"/>
    <n v="1.75"/>
    <m/>
    <m/>
    <m/>
    <m/>
    <m/>
    <m/>
    <m/>
    <m/>
    <m/>
    <m/>
    <n v="2"/>
    <n v="4.6463999999999999"/>
    <n v="1"/>
    <s v="Mill Pond"/>
    <n v="20"/>
  </r>
  <r>
    <s v="126-1001"/>
    <m/>
    <x v="0"/>
    <s v="0 MAPLE SPRGS RD  OFF"/>
    <n v="903"/>
    <s v="WAREHAM FIRE DISTRICT"/>
    <s v="R130"/>
    <s v="MUNICIPAL  MDL-00"/>
    <s v="126//1001//"/>
    <n v="0.27324999999999999"/>
    <n v="0"/>
    <n v="0"/>
    <n v="0"/>
    <n v="0"/>
    <m/>
    <n v="0"/>
    <n v="0"/>
    <n v="0"/>
    <s v="YES"/>
    <n v="0"/>
    <s v="126-1001"/>
    <m/>
    <m/>
    <m/>
    <n v="0"/>
    <s v="fee simple"/>
    <s v="YES"/>
    <n v="0"/>
    <n v="0"/>
    <n v="0"/>
    <n v="0"/>
    <n v="0"/>
    <m/>
    <m/>
    <m/>
    <m/>
    <m/>
    <m/>
    <m/>
    <m/>
    <m/>
    <m/>
    <n v="1"/>
    <n v="0"/>
    <n v="1"/>
    <s v="Mill Pond"/>
    <n v="20"/>
  </r>
  <r>
    <s v="120-176"/>
    <m/>
    <x v="0"/>
    <s v="8 DOVE AVE"/>
    <n v="101"/>
    <s v="CHISHOLM BARBARA R LIFE ESTATE"/>
    <s v="R130"/>
    <s v="ONE FAMILY"/>
    <s v="120//176//"/>
    <n v="0.14446999999999999"/>
    <n v="1"/>
    <n v="1"/>
    <n v="1"/>
    <n v="1"/>
    <s v="SEPTIC"/>
    <n v="0"/>
    <n v="1"/>
    <n v="7700"/>
    <s v="YES"/>
    <n v="7700"/>
    <s v="120-176"/>
    <s v="Gas,Well,Septic"/>
    <s v="SEPTIC"/>
    <s v="SEPTIC"/>
    <n v="7700"/>
    <m/>
    <m/>
    <n v="1"/>
    <n v="1"/>
    <n v="2"/>
    <n v="576"/>
    <n v="1"/>
    <m/>
    <m/>
    <m/>
    <m/>
    <m/>
    <m/>
    <m/>
    <m/>
    <m/>
    <m/>
    <n v="1"/>
    <n v="4.6463999999999999"/>
    <n v="1"/>
    <s v="Mill Pond"/>
    <n v="20"/>
  </r>
  <r>
    <s v="ROADLAYOUT"/>
    <m/>
    <x v="0"/>
    <m/>
    <n v="0"/>
    <m/>
    <m/>
    <m/>
    <m/>
    <n v="1.4616499999999999"/>
    <n v="0"/>
    <n v="0"/>
    <n v="0"/>
    <n v="0"/>
    <m/>
    <n v="0"/>
    <n v="0"/>
    <n v="0"/>
    <s v="NO_W1"/>
    <n v="0"/>
    <m/>
    <m/>
    <m/>
    <m/>
    <n v="0"/>
    <m/>
    <m/>
    <n v="0"/>
    <n v="0"/>
    <n v="0"/>
    <n v="0"/>
    <n v="0"/>
    <m/>
    <m/>
    <m/>
    <m/>
    <m/>
    <m/>
    <m/>
    <m/>
    <m/>
    <m/>
    <n v="0"/>
    <n v="0"/>
    <n v="1"/>
    <s v="Broad Marsh River"/>
    <n v="43"/>
  </r>
  <r>
    <s v="120-164"/>
    <m/>
    <x v="0"/>
    <s v="46 WHM LK SHS DR"/>
    <n v="132"/>
    <s v="COLLINS MICHAEL R"/>
    <s v="R130"/>
    <s v="RES ACLNUD  MDL-00"/>
    <s v="120//164//"/>
    <n v="0.17080000000000001"/>
    <n v="0"/>
    <n v="0"/>
    <n v="0"/>
    <n v="0"/>
    <m/>
    <n v="0"/>
    <n v="0"/>
    <n v="0"/>
    <s v="YES"/>
    <n v="0"/>
    <s v="120-164"/>
    <m/>
    <m/>
    <m/>
    <n v="0"/>
    <m/>
    <m/>
    <n v="0"/>
    <n v="0"/>
    <n v="0"/>
    <n v="0"/>
    <n v="0"/>
    <m/>
    <m/>
    <m/>
    <m/>
    <m/>
    <m/>
    <m/>
    <m/>
    <m/>
    <m/>
    <n v="1"/>
    <n v="0"/>
    <n v="1"/>
    <s v="Mill Pond"/>
    <n v="20"/>
  </r>
  <r>
    <s v="120-171"/>
    <m/>
    <x v="0"/>
    <s v="3 DOVE AVE"/>
    <n v="101"/>
    <s v="HAMMOND JOHN"/>
    <s v="R130"/>
    <s v="ONE FAMILY"/>
    <s v="120//171//"/>
    <n v="0.16617999999999999"/>
    <n v="1"/>
    <n v="1"/>
    <n v="1"/>
    <n v="1"/>
    <s v="SEPTIC"/>
    <n v="0"/>
    <n v="1"/>
    <n v="7000"/>
    <s v="YES"/>
    <n v="7000"/>
    <s v="120-171"/>
    <s v="Gas,Well,Septic"/>
    <s v="SEPTIC"/>
    <s v="SEPTIC"/>
    <n v="7000"/>
    <m/>
    <m/>
    <n v="1"/>
    <n v="1"/>
    <n v="2"/>
    <n v="864"/>
    <n v="1"/>
    <m/>
    <m/>
    <m/>
    <m/>
    <m/>
    <m/>
    <m/>
    <m/>
    <m/>
    <m/>
    <n v="1"/>
    <n v="4.6463999999999999"/>
    <n v="1"/>
    <s v="Mill Pond"/>
    <n v="20"/>
  </r>
  <r>
    <s v="128-K2"/>
    <m/>
    <x v="0"/>
    <s v="0 GLEN CHARLIE RD"/>
    <n v="132"/>
    <s v="KEENE WADE M ET AL"/>
    <s v="R130"/>
    <s v="RES ACLNUD  MDL-00"/>
    <s v="128//K2//"/>
    <n v="0.63005999999999995"/>
    <n v="0"/>
    <n v="0"/>
    <n v="0"/>
    <n v="0"/>
    <m/>
    <n v="0"/>
    <n v="0"/>
    <n v="0"/>
    <s v="YES"/>
    <n v="0"/>
    <s v="128-K2"/>
    <m/>
    <m/>
    <m/>
    <n v="0"/>
    <m/>
    <m/>
    <n v="0"/>
    <n v="0"/>
    <n v="0"/>
    <n v="0"/>
    <n v="0"/>
    <m/>
    <m/>
    <m/>
    <m/>
    <m/>
    <m/>
    <m/>
    <m/>
    <m/>
    <m/>
    <n v="1"/>
    <n v="0"/>
    <n v="1"/>
    <s v="Mill Pond"/>
    <n v="20"/>
  </r>
  <r>
    <s v="113-4-335"/>
    <m/>
    <x v="0"/>
    <s v="146 CHARGE POND RD"/>
    <n v="101"/>
    <s v="SEELEY PAMELA"/>
    <s v="R60"/>
    <s v="ONE FAMILY"/>
    <s v="113//4-335//"/>
    <n v="1.3375999999999999"/>
    <n v="1"/>
    <n v="1"/>
    <n v="1"/>
    <n v="1"/>
    <s v="SEPTIC"/>
    <n v="0"/>
    <n v="1"/>
    <n v="7200"/>
    <s v="YES"/>
    <n v="7200"/>
    <s v="113-4-335"/>
    <s v="Public Water,Septic"/>
    <s v="SEPTIC"/>
    <s v="SEPTIC"/>
    <n v="7200"/>
    <m/>
    <m/>
    <n v="1"/>
    <n v="1"/>
    <n v="3"/>
    <n v="1028"/>
    <n v="1"/>
    <m/>
    <m/>
    <m/>
    <m/>
    <m/>
    <m/>
    <m/>
    <m/>
    <m/>
    <m/>
    <n v="3"/>
    <n v="2.42"/>
    <n v="1"/>
    <s v="Harlow Brook"/>
    <n v="34"/>
  </r>
  <r>
    <s v="120-178"/>
    <m/>
    <x v="0"/>
    <s v="2 EGRET AVE"/>
    <n v="101"/>
    <s v="SLIVINSKI CYNTHIA"/>
    <s v="R130"/>
    <s v="ONE FAMILY"/>
    <s v="120//178//"/>
    <n v="0.18883"/>
    <n v="1"/>
    <n v="1"/>
    <n v="1"/>
    <n v="1"/>
    <s v="SEPTIC"/>
    <n v="0"/>
    <n v="1"/>
    <n v="10200"/>
    <s v="YES"/>
    <n v="10200"/>
    <s v="120-178"/>
    <s v="Well,Septic"/>
    <s v="SEPTIC"/>
    <s v="SEPTIC"/>
    <n v="10200"/>
    <m/>
    <m/>
    <n v="1"/>
    <n v="1"/>
    <n v="2"/>
    <n v="740"/>
    <n v="1"/>
    <m/>
    <m/>
    <m/>
    <m/>
    <m/>
    <m/>
    <m/>
    <m/>
    <m/>
    <m/>
    <n v="1"/>
    <n v="4.6463999999999999"/>
    <n v="1"/>
    <s v="Mill Pond"/>
    <n v="20"/>
  </r>
  <r>
    <s v="120-5"/>
    <m/>
    <x v="0"/>
    <s v="111 WHM LK SHS DR"/>
    <n v="101"/>
    <s v="MORSE EDWARD J III"/>
    <s v="R130"/>
    <s v="ONE FAMILY"/>
    <s v="120//5//"/>
    <n v="1.11313"/>
    <n v="1"/>
    <n v="1"/>
    <n v="1"/>
    <n v="1"/>
    <s v="SEPTIC"/>
    <n v="0"/>
    <n v="1"/>
    <n v="9100"/>
    <s v="NO_W1"/>
    <n v="9100"/>
    <s v="120-5"/>
    <s v="Well,Septic"/>
    <s v="SEPTIC"/>
    <s v="SEPTIC"/>
    <n v="9100"/>
    <m/>
    <m/>
    <n v="1"/>
    <n v="1"/>
    <n v="2"/>
    <n v="1200"/>
    <n v="1"/>
    <m/>
    <m/>
    <m/>
    <m/>
    <m/>
    <m/>
    <m/>
    <m/>
    <m/>
    <m/>
    <n v="3"/>
    <n v="4.6463999999999999"/>
    <n v="1"/>
    <s v="Mill Pond"/>
    <n v="20"/>
  </r>
  <r>
    <s v="120-172"/>
    <m/>
    <x v="0"/>
    <s v="1 DOVE AVE"/>
    <n v="101"/>
    <s v="LEMBO- VOLPE ANTHONY"/>
    <s v="R130"/>
    <s v="ONE FAMILY"/>
    <s v="120//172//"/>
    <n v="0.14785999999999999"/>
    <n v="1"/>
    <n v="1"/>
    <n v="1"/>
    <n v="1"/>
    <s v="SEPTIC"/>
    <n v="0"/>
    <n v="1"/>
    <n v="3800"/>
    <s v="YES"/>
    <n v="3800"/>
    <s v="120-172"/>
    <s v="Well,Septic"/>
    <s v="SEPTIC"/>
    <s v="SEPTIC"/>
    <n v="3800"/>
    <m/>
    <m/>
    <n v="1"/>
    <n v="1"/>
    <n v="2"/>
    <n v="768"/>
    <n v="1"/>
    <m/>
    <m/>
    <m/>
    <m/>
    <m/>
    <m/>
    <m/>
    <m/>
    <m/>
    <m/>
    <n v="1"/>
    <n v="4.6463999999999999"/>
    <n v="1"/>
    <s v="Mill Pond"/>
    <n v="20"/>
  </r>
  <r>
    <s v="120-177"/>
    <m/>
    <x v="0"/>
    <s v="18 BLACKBIRD AVE"/>
    <n v="101"/>
    <s v="BRENNAN ROBERT J &amp; DIANE C"/>
    <s v="R130"/>
    <s v="ONE FAMILY"/>
    <s v="120//177//"/>
    <n v="0.15273"/>
    <n v="1"/>
    <n v="1"/>
    <n v="1"/>
    <n v="1"/>
    <s v="SEPTIC"/>
    <n v="0"/>
    <n v="1"/>
    <n v="100"/>
    <s v="YES"/>
    <n v="100"/>
    <s v="120-177"/>
    <s v="Well,Septic"/>
    <s v="SEPTIC"/>
    <s v="SEPTIC"/>
    <n v="100"/>
    <m/>
    <m/>
    <n v="1"/>
    <n v="1"/>
    <n v="2"/>
    <n v="816"/>
    <n v="1"/>
    <m/>
    <m/>
    <m/>
    <m/>
    <m/>
    <m/>
    <m/>
    <m/>
    <m/>
    <m/>
    <n v="1"/>
    <n v="4.6463999999999999"/>
    <n v="1"/>
    <s v="Mill Pond"/>
    <n v="20"/>
  </r>
  <r>
    <s v="117-1006"/>
    <m/>
    <x v="0"/>
    <s v="0 GLEN CHARLIE RD"/>
    <n v="720"/>
    <s v="MAKEPEACE CO A D"/>
    <s v="R130"/>
    <s v="NONPRNECLD"/>
    <s v="117//1006//"/>
    <n v="1.2122299999999999"/>
    <n v="0"/>
    <n v="0"/>
    <n v="0"/>
    <n v="0"/>
    <m/>
    <n v="0"/>
    <n v="0"/>
    <n v="0"/>
    <s v="YES"/>
    <n v="0"/>
    <s v="117-1006"/>
    <m/>
    <m/>
    <m/>
    <n v="0"/>
    <m/>
    <m/>
    <n v="0"/>
    <n v="0"/>
    <n v="0"/>
    <n v="0"/>
    <n v="0"/>
    <m/>
    <m/>
    <m/>
    <m/>
    <m/>
    <m/>
    <m/>
    <m/>
    <m/>
    <m/>
    <n v="1"/>
    <n v="0"/>
    <n v="1"/>
    <s v="Mill Pond"/>
    <n v="20"/>
  </r>
  <r>
    <s v="113-1014"/>
    <m/>
    <x v="0"/>
    <s v="0 CHARGE POND RD OFF"/>
    <n v="710"/>
    <s v="BAYSIDE AGRICULTURAL INC"/>
    <s v="R130"/>
    <s v="CRANBERRY  MDL-00"/>
    <s v="113//1014//"/>
    <n v="53.325220000000002"/>
    <n v="0"/>
    <n v="0"/>
    <n v="0"/>
    <n v="0"/>
    <m/>
    <n v="0"/>
    <n v="0"/>
    <n v="0"/>
    <s v="YES"/>
    <n v="0"/>
    <s v="113-1014"/>
    <m/>
    <m/>
    <m/>
    <n v="0"/>
    <m/>
    <m/>
    <n v="0"/>
    <n v="0"/>
    <n v="0"/>
    <n v="0"/>
    <n v="0"/>
    <m/>
    <m/>
    <m/>
    <m/>
    <m/>
    <m/>
    <m/>
    <m/>
    <m/>
    <m/>
    <n v="3"/>
    <n v="0"/>
    <n v="1"/>
    <s v="Mill Pond"/>
    <n v="20"/>
  </r>
  <r>
    <s v="120-84"/>
    <m/>
    <x v="0"/>
    <s v="63 WHM LK SHS DR"/>
    <n v="101"/>
    <s v="KENYON STEVEN L"/>
    <s v="R130"/>
    <s v="ONE FAMILY"/>
    <s v="120//84//"/>
    <n v="0.33239000000000002"/>
    <n v="1"/>
    <n v="1"/>
    <n v="1"/>
    <n v="1"/>
    <s v="SEPTIC"/>
    <n v="0"/>
    <n v="0"/>
    <n v="0"/>
    <s v="YES"/>
    <n v="0"/>
    <s v="120-84"/>
    <s v="Gas,Well,Septic"/>
    <s v="SEPTIC"/>
    <s v="SEPTIC"/>
    <n v="0"/>
    <m/>
    <m/>
    <n v="1"/>
    <n v="1"/>
    <n v="2"/>
    <n v="900"/>
    <n v="1"/>
    <m/>
    <m/>
    <m/>
    <m/>
    <m/>
    <m/>
    <m/>
    <m/>
    <m/>
    <m/>
    <n v="1"/>
    <n v="4.6463999999999999"/>
    <n v="1"/>
    <s v="Mill Pond"/>
    <n v="20"/>
  </r>
  <r>
    <s v="126-1002"/>
    <m/>
    <x v="0"/>
    <s v="0 PLYMOUTH RD"/>
    <n v="903"/>
    <s v="WAREHAM FIRE DISTRICT"/>
    <s v="R130"/>
    <s v="MUNICIPAL  MDL-00"/>
    <s v="126//1002//"/>
    <n v="4.2985800000000003"/>
    <n v="0"/>
    <n v="0"/>
    <n v="0"/>
    <n v="0"/>
    <m/>
    <n v="0"/>
    <n v="0"/>
    <n v="0"/>
    <s v="YES"/>
    <n v="0"/>
    <s v="126-1002"/>
    <m/>
    <m/>
    <m/>
    <n v="0"/>
    <s v="fee simple"/>
    <s v="YES"/>
    <n v="0"/>
    <n v="0"/>
    <n v="0"/>
    <n v="0"/>
    <n v="0"/>
    <m/>
    <m/>
    <m/>
    <m/>
    <m/>
    <m/>
    <m/>
    <m/>
    <m/>
    <m/>
    <n v="1"/>
    <n v="0"/>
    <n v="1"/>
    <s v="Mill Pond"/>
    <n v="20"/>
  </r>
  <r>
    <s v="120-173"/>
    <m/>
    <x v="0"/>
    <s v="44 WHM LK SHS DR"/>
    <n v="101"/>
    <s v="CANFIELD JANET S"/>
    <s v="R130"/>
    <s v="ONE FAMILY"/>
    <s v="120//173//"/>
    <n v="0.15587999999999999"/>
    <n v="1"/>
    <n v="1"/>
    <n v="1"/>
    <n v="1"/>
    <s v="SEPTIC"/>
    <n v="0"/>
    <n v="1"/>
    <n v="2200"/>
    <s v="YES"/>
    <n v="2200"/>
    <s v="120-173"/>
    <s v="Gas,Well,Septic"/>
    <s v="SEPTIC"/>
    <s v="SEPTIC"/>
    <n v="2200"/>
    <m/>
    <m/>
    <n v="1"/>
    <n v="1"/>
    <n v="2"/>
    <n v="792"/>
    <n v="1"/>
    <m/>
    <m/>
    <m/>
    <m/>
    <m/>
    <m/>
    <m/>
    <m/>
    <m/>
    <m/>
    <n v="1"/>
    <n v="4.6463999999999999"/>
    <n v="1"/>
    <s v="Mill Pond"/>
    <n v="20"/>
  </r>
  <r>
    <s v="120-11"/>
    <m/>
    <x v="0"/>
    <s v="123 WHM LK SHS DR"/>
    <n v="101"/>
    <s v="BRAY MICHAEL B"/>
    <s v="R130"/>
    <s v="ONE FAMILY"/>
    <s v="120//11//"/>
    <n v="0.1593"/>
    <n v="1"/>
    <n v="1"/>
    <n v="1"/>
    <n v="1"/>
    <s v="SEPTIC"/>
    <n v="0"/>
    <n v="1"/>
    <n v="6200"/>
    <s v="YES"/>
    <n v="6200"/>
    <s v="120-11"/>
    <s v="Well,Septic"/>
    <s v="SEPTIC"/>
    <s v="SEPTIC"/>
    <n v="6200"/>
    <m/>
    <m/>
    <n v="1"/>
    <n v="1"/>
    <n v="3"/>
    <n v="760"/>
    <n v="1"/>
    <m/>
    <m/>
    <m/>
    <m/>
    <m/>
    <m/>
    <m/>
    <m/>
    <m/>
    <m/>
    <n v="1"/>
    <n v="4.6463999999999999"/>
    <n v="1"/>
    <s v="Mill Pond"/>
    <n v="20"/>
  </r>
  <r>
    <s v="126-1005A"/>
    <m/>
    <x v="0"/>
    <s v="0 MAPLE SPRINGS RD"/>
    <n v="720"/>
    <s v="BAYSIDE AGRICULTURAL INC"/>
    <s v="R130"/>
    <s v="NONPRNECLD"/>
    <s v="126//1005/A/"/>
    <n v="98.747659999999996"/>
    <n v="0"/>
    <n v="0"/>
    <n v="0"/>
    <n v="0"/>
    <m/>
    <n v="0"/>
    <n v="0"/>
    <n v="0"/>
    <s v="YES"/>
    <n v="0"/>
    <s v="126-1005A"/>
    <m/>
    <m/>
    <m/>
    <n v="0"/>
    <m/>
    <m/>
    <n v="0"/>
    <n v="0"/>
    <n v="0"/>
    <n v="0"/>
    <n v="0"/>
    <m/>
    <m/>
    <m/>
    <m/>
    <m/>
    <m/>
    <m/>
    <m/>
    <m/>
    <m/>
    <n v="1"/>
    <n v="0"/>
    <n v="1"/>
    <s v="Mill Pond"/>
    <n v="20"/>
  </r>
  <r>
    <s v="120-90"/>
    <m/>
    <x v="0"/>
    <s v="51 WHM LK SHS DR"/>
    <n v="101"/>
    <s v="DOHERTY THOMAS R"/>
    <s v="R130"/>
    <s v="ONE FAMILY"/>
    <s v="120//90//"/>
    <n v="0.28491"/>
    <n v="1"/>
    <n v="1"/>
    <n v="1"/>
    <n v="1"/>
    <s v="SEPTIC"/>
    <n v="0"/>
    <n v="0"/>
    <n v="0"/>
    <s v="YES"/>
    <n v="0"/>
    <s v="120-90"/>
    <s v="Well,Septic"/>
    <s v="SEPTIC"/>
    <s v="SEPTIC"/>
    <n v="0"/>
    <m/>
    <m/>
    <n v="1"/>
    <n v="1"/>
    <n v="4"/>
    <n v="1250"/>
    <n v="1"/>
    <m/>
    <m/>
    <m/>
    <m/>
    <m/>
    <m/>
    <m/>
    <m/>
    <m/>
    <m/>
    <n v="1"/>
    <n v="4.6463999999999999"/>
    <n v="1"/>
    <s v="Mill Pond"/>
    <n v="20"/>
  </r>
  <r>
    <s v="120-87"/>
    <m/>
    <x v="0"/>
    <s v="57 WHM LK SHS DR"/>
    <n v="101"/>
    <s v="THEODORE THOMAS G"/>
    <s v="R130"/>
    <s v="ONE FAMILY"/>
    <s v="120//87//"/>
    <n v="0.63590000000000002"/>
    <n v="1"/>
    <n v="1"/>
    <n v="1"/>
    <n v="1"/>
    <s v="SEPTIC"/>
    <n v="0"/>
    <n v="1"/>
    <n v="7000"/>
    <s v="YES"/>
    <n v="7000"/>
    <s v="120-87"/>
    <s v="Gas,Well,Septic"/>
    <s v="SEPTIC"/>
    <s v="SEPTIC"/>
    <n v="7000"/>
    <m/>
    <m/>
    <n v="1"/>
    <n v="1"/>
    <n v="3"/>
    <n v="1992"/>
    <n v="2"/>
    <m/>
    <m/>
    <m/>
    <m/>
    <m/>
    <m/>
    <m/>
    <m/>
    <m/>
    <m/>
    <n v="2"/>
    <n v="4.6463999999999999"/>
    <n v="1"/>
    <s v="Mill Pond"/>
    <n v="20"/>
  </r>
  <r>
    <s v="120-179"/>
    <m/>
    <x v="0"/>
    <s v="4 EGRET AVE"/>
    <n v="132"/>
    <s v="HAMMOND NEIL H"/>
    <s v="R130"/>
    <s v="RES ACLNUD  MDL-00"/>
    <s v="120//179//"/>
    <n v="0.1784"/>
    <n v="0"/>
    <n v="0"/>
    <n v="0"/>
    <n v="0"/>
    <m/>
    <n v="0"/>
    <n v="0"/>
    <n v="0"/>
    <s v="YES"/>
    <n v="0"/>
    <s v="120-179"/>
    <m/>
    <m/>
    <m/>
    <n v="0"/>
    <m/>
    <m/>
    <n v="0"/>
    <n v="0"/>
    <n v="0"/>
    <n v="0"/>
    <n v="0"/>
    <m/>
    <m/>
    <m/>
    <m/>
    <m/>
    <m/>
    <m/>
    <m/>
    <m/>
    <m/>
    <n v="1"/>
    <n v="0"/>
    <n v="1"/>
    <s v="Mill Pond"/>
    <n v="20"/>
  </r>
  <r>
    <s v="120-89"/>
    <m/>
    <x v="0"/>
    <s v="53 WHM LK SHS DR"/>
    <n v="101"/>
    <s v="BUCKLEY EUGENE W"/>
    <s v="R130"/>
    <s v="ONE FAMILY"/>
    <s v="120//89//"/>
    <n v="0.27224999999999999"/>
    <n v="1"/>
    <n v="1"/>
    <n v="1"/>
    <n v="1"/>
    <s v="SEPTIC"/>
    <n v="0"/>
    <n v="1"/>
    <n v="4700"/>
    <s v="YES"/>
    <n v="4700"/>
    <s v="120-89"/>
    <s v="Gas,Well,Septic"/>
    <s v="SEPTIC"/>
    <s v="SEPTIC"/>
    <n v="4700"/>
    <m/>
    <m/>
    <n v="1"/>
    <n v="1"/>
    <n v="2"/>
    <n v="730"/>
    <n v="1"/>
    <m/>
    <m/>
    <m/>
    <m/>
    <m/>
    <m/>
    <m/>
    <m/>
    <m/>
    <m/>
    <n v="1"/>
    <n v="4.6463999999999999"/>
    <n v="1"/>
    <s v="Mill Pond"/>
    <n v="20"/>
  </r>
  <r>
    <s v="120-91"/>
    <m/>
    <x v="0"/>
    <s v="47 WHM LK SHS DR"/>
    <n v="101"/>
    <s v="KUSA ALGERD P TRUSTEE"/>
    <s v="R130"/>
    <s v="ONE FAMILY"/>
    <s v="120//91//"/>
    <n v="0.26068999999999998"/>
    <n v="1"/>
    <n v="1"/>
    <n v="1"/>
    <n v="1"/>
    <s v="SEPTIC"/>
    <n v="0"/>
    <n v="1"/>
    <n v="1100"/>
    <s v="YES"/>
    <n v="1100"/>
    <s v="120-91"/>
    <s v="Well,Septic"/>
    <s v="SEPTIC"/>
    <s v="SEPTIC"/>
    <n v="1100"/>
    <m/>
    <m/>
    <n v="1"/>
    <n v="1"/>
    <n v="3"/>
    <n v="1028"/>
    <n v="1"/>
    <m/>
    <m/>
    <m/>
    <m/>
    <m/>
    <m/>
    <m/>
    <m/>
    <m/>
    <m/>
    <n v="1"/>
    <n v="4.6463999999999999"/>
    <n v="1"/>
    <s v="Mill Pond"/>
    <n v="20"/>
  </r>
  <r>
    <s v="108-1001A"/>
    <m/>
    <x v="0"/>
    <s v="2380 CRAN HWY"/>
    <n v="400"/>
    <s v="MCCARTHY GERALD P &amp; JAMES M"/>
    <s v="INDU"/>
    <s v="FACTORY  MDL-96"/>
    <s v="108//1001/A/"/>
    <n v="6.5354200000000002"/>
    <n v="1"/>
    <n v="1"/>
    <n v="1"/>
    <n v="1"/>
    <s v="SEPTIC"/>
    <n v="0"/>
    <n v="1"/>
    <n v="5700"/>
    <s v="YES"/>
    <n v="5700"/>
    <s v="108-1001A"/>
    <s v="All Public"/>
    <s v="SEWER"/>
    <s v="SEPTIC"/>
    <n v="5700"/>
    <m/>
    <m/>
    <n v="1"/>
    <n v="1"/>
    <n v="0"/>
    <n v="56310"/>
    <n v="1"/>
    <m/>
    <m/>
    <m/>
    <m/>
    <m/>
    <m/>
    <m/>
    <m/>
    <m/>
    <m/>
    <n v="1"/>
    <n v="9.68"/>
    <n v="1"/>
    <s v="Broad Marsh River"/>
    <n v="43"/>
  </r>
  <r>
    <s v="105-C"/>
    <m/>
    <x v="0"/>
    <s v="2374 CRAN HWY"/>
    <n v="903"/>
    <s v="WAREHAM FIRE DISTRICT"/>
    <s v="SC"/>
    <s v="MUNICIPAL  MDL-00"/>
    <s v="105///C/"/>
    <n v="0.19073999999999999"/>
    <n v="0"/>
    <n v="0"/>
    <n v="0"/>
    <n v="0"/>
    <m/>
    <n v="0"/>
    <n v="0"/>
    <n v="0"/>
    <s v="YES"/>
    <n v="0"/>
    <s v="105-C"/>
    <s v="Public Water,Septic"/>
    <s v="SEPTIC"/>
    <m/>
    <n v="0"/>
    <m/>
    <m/>
    <n v="0"/>
    <n v="0"/>
    <n v="0"/>
    <n v="0"/>
    <n v="0"/>
    <m/>
    <m/>
    <m/>
    <m/>
    <m/>
    <m/>
    <m/>
    <m/>
    <m/>
    <m/>
    <n v="1"/>
    <n v="0"/>
    <n v="1"/>
    <s v="Broad Marsh River"/>
    <n v="43"/>
  </r>
  <r>
    <s v="120-197"/>
    <m/>
    <x v="0"/>
    <s v="4 DOVE AVE"/>
    <n v="132"/>
    <s v="ANDREWS JOSEPH F"/>
    <s v="R130"/>
    <s v="RES ACLNUD  MDL-00"/>
    <s v="120//197//"/>
    <n v="0.17715"/>
    <n v="0"/>
    <n v="0"/>
    <n v="0"/>
    <n v="0"/>
    <m/>
    <n v="0"/>
    <n v="0"/>
    <n v="0"/>
    <s v="YES"/>
    <n v="0"/>
    <s v="120-197"/>
    <m/>
    <m/>
    <m/>
    <n v="0"/>
    <m/>
    <m/>
    <n v="0"/>
    <n v="0"/>
    <n v="0"/>
    <n v="0"/>
    <n v="0"/>
    <m/>
    <m/>
    <m/>
    <m/>
    <m/>
    <m/>
    <m/>
    <m/>
    <m/>
    <m/>
    <n v="1"/>
    <n v="0"/>
    <n v="1"/>
    <s v="Mill Pond"/>
    <n v="20"/>
  </r>
  <r>
    <s v="120-92"/>
    <m/>
    <x v="0"/>
    <s v="47 WHM LK SHS DR"/>
    <n v="132"/>
    <s v="KUSA ALGERD P TRUSTEE"/>
    <s v="R130"/>
    <s v="RES ACLNUD  MDL-00"/>
    <s v="120//92//"/>
    <n v="0.21081"/>
    <n v="0"/>
    <n v="0"/>
    <n v="0"/>
    <n v="0"/>
    <m/>
    <n v="0"/>
    <n v="0"/>
    <n v="0"/>
    <s v="YES"/>
    <n v="0"/>
    <s v="120-92"/>
    <m/>
    <m/>
    <m/>
    <n v="0"/>
    <m/>
    <m/>
    <n v="0"/>
    <n v="0"/>
    <n v="0"/>
    <n v="0"/>
    <n v="0"/>
    <m/>
    <m/>
    <m/>
    <m/>
    <m/>
    <m/>
    <m/>
    <m/>
    <m/>
    <m/>
    <n v="1"/>
    <n v="0"/>
    <n v="1"/>
    <s v="Mill Pond"/>
    <n v="20"/>
  </r>
  <r>
    <s v="LAND_NOPARC"/>
    <m/>
    <x v="0"/>
    <m/>
    <n v="0"/>
    <m/>
    <m/>
    <m/>
    <m/>
    <n v="1.91E-3"/>
    <n v="0"/>
    <n v="0"/>
    <n v="0"/>
    <n v="0"/>
    <m/>
    <n v="0"/>
    <n v="0"/>
    <n v="0"/>
    <s v="NO"/>
    <n v="0"/>
    <m/>
    <m/>
    <m/>
    <m/>
    <n v="0"/>
    <m/>
    <m/>
    <n v="0"/>
    <n v="0"/>
    <n v="0"/>
    <n v="0"/>
    <n v="0"/>
    <m/>
    <m/>
    <m/>
    <m/>
    <m/>
    <m/>
    <m/>
    <m/>
    <m/>
    <m/>
    <n v="0"/>
    <n v="0"/>
    <n v="1"/>
    <s v="Mill Pond"/>
    <n v="20"/>
  </r>
  <r>
    <s v="120-53"/>
    <m/>
    <x v="0"/>
    <s v="88 WHM LK SHS DR"/>
    <n v="101"/>
    <s v="LOPES LENA S"/>
    <s v="R130"/>
    <s v="ONE FAMILY"/>
    <s v="120//53//"/>
    <n v="0.2109"/>
    <n v="1"/>
    <n v="1"/>
    <n v="1"/>
    <n v="1"/>
    <s v="SEPTIC"/>
    <n v="0"/>
    <n v="1"/>
    <n v="3400"/>
    <s v="YES"/>
    <n v="3400"/>
    <s v="120-53"/>
    <s v="Well,Septic"/>
    <s v="SEPTIC"/>
    <s v="SEPTIC"/>
    <n v="3400"/>
    <m/>
    <m/>
    <n v="1"/>
    <n v="1"/>
    <n v="3"/>
    <n v="1064"/>
    <n v="1"/>
    <m/>
    <m/>
    <m/>
    <m/>
    <m/>
    <m/>
    <m/>
    <m/>
    <m/>
    <m/>
    <n v="1"/>
    <n v="4.6463999999999999"/>
    <n v="1"/>
    <s v="Mill Pond"/>
    <n v="20"/>
  </r>
  <r>
    <s v="120-12"/>
    <m/>
    <x v="0"/>
    <s v="125 WHM LK SHS DR"/>
    <n v="132"/>
    <s v="ALBANESE JOSEPH J"/>
    <s v="R130"/>
    <s v="RES ACLNUD  MDL-00"/>
    <s v="120//12//"/>
    <n v="0.17924999999999999"/>
    <n v="0"/>
    <n v="0"/>
    <n v="0"/>
    <n v="0"/>
    <m/>
    <n v="0"/>
    <n v="0"/>
    <n v="0"/>
    <s v="YES"/>
    <n v="0"/>
    <s v="120-12"/>
    <m/>
    <m/>
    <m/>
    <n v="0"/>
    <m/>
    <m/>
    <n v="0"/>
    <n v="0"/>
    <n v="0"/>
    <n v="0"/>
    <n v="0"/>
    <m/>
    <m/>
    <m/>
    <m/>
    <m/>
    <m/>
    <m/>
    <m/>
    <m/>
    <m/>
    <n v="1"/>
    <n v="0"/>
    <n v="1"/>
    <s v="Mill Pond"/>
    <n v="20"/>
  </r>
  <r>
    <s v="120-180"/>
    <m/>
    <x v="0"/>
    <s v="16 BLACKBIRD AVE"/>
    <n v="101"/>
    <s v="HAMMOND KATHLEEN M"/>
    <s v="R130"/>
    <s v="ONE FAMILY"/>
    <s v="120//180//"/>
    <n v="0.17624000000000001"/>
    <n v="1"/>
    <n v="1"/>
    <n v="1"/>
    <n v="1"/>
    <s v="SEPTIC"/>
    <n v="0"/>
    <n v="0"/>
    <n v="0"/>
    <s v="YES"/>
    <n v="0"/>
    <s v="120-180"/>
    <s v="Well,Septic"/>
    <s v="SEPTIC"/>
    <s v="SEPTIC"/>
    <n v="0"/>
    <m/>
    <m/>
    <n v="1"/>
    <n v="1"/>
    <n v="2"/>
    <n v="820"/>
    <n v="1"/>
    <m/>
    <m/>
    <m/>
    <m/>
    <m/>
    <m/>
    <m/>
    <m/>
    <m/>
    <m/>
    <n v="1"/>
    <n v="4.6463999999999999"/>
    <n v="1"/>
    <s v="Mill Pond"/>
    <n v="20"/>
  </r>
  <r>
    <s v="120-86"/>
    <m/>
    <x v="0"/>
    <s v="59 WHM LK SHS DR"/>
    <n v="101"/>
    <s v="GLYNN GERALD P"/>
    <s v="R130"/>
    <s v="ONE FAMILY"/>
    <s v="120//86//"/>
    <n v="0.33211000000000002"/>
    <n v="1"/>
    <n v="1"/>
    <n v="1"/>
    <n v="1"/>
    <s v="SEPTIC"/>
    <n v="0"/>
    <n v="1"/>
    <n v="2800"/>
    <s v="YES"/>
    <n v="2800"/>
    <s v="120-86"/>
    <s v="Well,Septic"/>
    <s v="SEPTIC"/>
    <s v="SEPTIC"/>
    <n v="2800"/>
    <m/>
    <m/>
    <n v="1"/>
    <n v="1"/>
    <n v="3"/>
    <n v="1152"/>
    <n v="1"/>
    <m/>
    <m/>
    <m/>
    <m/>
    <m/>
    <m/>
    <m/>
    <m/>
    <m/>
    <m/>
    <n v="1"/>
    <n v="4.6463999999999999"/>
    <n v="1"/>
    <s v="Mill Pond"/>
    <n v="20"/>
  </r>
  <r>
    <s v="120-85"/>
    <m/>
    <x v="0"/>
    <s v="61 WHM LK SHS DR"/>
    <n v="101"/>
    <s v="LESNIAK THERESA M &amp; JEANNE M TRS"/>
    <s v="R130"/>
    <s v="ONE FAMILY"/>
    <s v="120//85//"/>
    <n v="0.45161000000000001"/>
    <n v="1"/>
    <n v="1"/>
    <n v="1"/>
    <n v="1"/>
    <s v="SEPTIC"/>
    <n v="0"/>
    <n v="1"/>
    <n v="0"/>
    <s v="YES"/>
    <n v="0"/>
    <s v="120-85"/>
    <s v="Gas,Well,Septic"/>
    <s v="SEPTIC"/>
    <s v="SEPTIC"/>
    <n v="0"/>
    <m/>
    <m/>
    <n v="1"/>
    <n v="1"/>
    <n v="4"/>
    <n v="1792"/>
    <n v="1"/>
    <m/>
    <m/>
    <m/>
    <m/>
    <m/>
    <m/>
    <m/>
    <m/>
    <m/>
    <m/>
    <n v="0"/>
    <n v="4.6463999999999999"/>
    <n v="1"/>
    <s v="Mill Pond"/>
    <n v="20"/>
  </r>
  <r>
    <s v="127-1013"/>
    <m/>
    <x v="0"/>
    <s v="312 GLEN CHARLIE RD"/>
    <n v="101"/>
    <s v="VEUGEN ROY"/>
    <s v="R130"/>
    <s v="ONE FAMILY"/>
    <s v="127//1013//"/>
    <n v="5.55518"/>
    <n v="1"/>
    <n v="1"/>
    <n v="1"/>
    <n v="1"/>
    <s v="SEPTIC"/>
    <n v="0"/>
    <n v="0"/>
    <n v="0"/>
    <s v="YES"/>
    <n v="0"/>
    <s v="127-1013"/>
    <s v="Well,Septic"/>
    <s v="SEPTIC"/>
    <s v="SEPTIC"/>
    <n v="0"/>
    <m/>
    <m/>
    <n v="1"/>
    <n v="1"/>
    <n v="3"/>
    <n v="1408"/>
    <n v="2"/>
    <m/>
    <m/>
    <m/>
    <m/>
    <m/>
    <m/>
    <m/>
    <m/>
    <m/>
    <m/>
    <n v="1"/>
    <n v="4.6463999999999999"/>
    <n v="1"/>
    <s v="Mill Pond"/>
    <n v="20"/>
  </r>
  <r>
    <s v="120-93"/>
    <m/>
    <x v="0"/>
    <s v="45 WHM LK SHS DR"/>
    <n v="101"/>
    <s v="GUARNOTTA LAURETTA M"/>
    <s v="R130"/>
    <s v="ONE FAMILY"/>
    <s v="120//93//"/>
    <n v="0.24803"/>
    <n v="1"/>
    <n v="1"/>
    <n v="1"/>
    <n v="1"/>
    <s v="SEPTIC"/>
    <n v="0"/>
    <n v="1"/>
    <n v="1200"/>
    <s v="YES"/>
    <n v="1200"/>
    <s v="120-93"/>
    <s v="Gas,Well,Septic"/>
    <s v="SEPTIC"/>
    <s v="SEPTIC"/>
    <n v="1200"/>
    <m/>
    <m/>
    <n v="1"/>
    <n v="1"/>
    <n v="3"/>
    <n v="900"/>
    <n v="1"/>
    <m/>
    <m/>
    <m/>
    <m/>
    <m/>
    <m/>
    <m/>
    <m/>
    <m/>
    <m/>
    <n v="1"/>
    <n v="4.6463999999999999"/>
    <n v="1"/>
    <s v="Mill Pond"/>
    <n v="20"/>
  </r>
  <r>
    <s v="120-198"/>
    <m/>
    <x v="0"/>
    <s v="42 WHM LK SHS DR"/>
    <n v="101"/>
    <s v="PORT WILLIAM E"/>
    <s v="R130"/>
    <s v="ONE FAMILY"/>
    <s v="120//198//"/>
    <n v="0.33454"/>
    <n v="1"/>
    <n v="1"/>
    <n v="1"/>
    <n v="1"/>
    <s v="SEPTIC"/>
    <n v="0"/>
    <n v="1"/>
    <n v="4400"/>
    <s v="YES"/>
    <n v="4400"/>
    <s v="120-198"/>
    <s v="Gas,Well,Septic"/>
    <s v="SEPTIC"/>
    <s v="SEPTIC"/>
    <n v="4400"/>
    <m/>
    <m/>
    <n v="1"/>
    <n v="1"/>
    <n v="2"/>
    <n v="960"/>
    <n v="1"/>
    <m/>
    <m/>
    <m/>
    <m/>
    <m/>
    <m/>
    <m/>
    <m/>
    <m/>
    <m/>
    <n v="2"/>
    <n v="4.6463999999999999"/>
    <n v="1"/>
    <s v="Mill Pond"/>
    <n v="20"/>
  </r>
  <r>
    <s v="LAND_NOPARC"/>
    <m/>
    <x v="0"/>
    <m/>
    <n v="0"/>
    <m/>
    <m/>
    <m/>
    <m/>
    <n v="6.8129999999999996E-2"/>
    <n v="0"/>
    <n v="0"/>
    <n v="0"/>
    <n v="0"/>
    <m/>
    <n v="0"/>
    <n v="0"/>
    <n v="0"/>
    <s v="NO"/>
    <n v="0"/>
    <m/>
    <m/>
    <m/>
    <m/>
    <n v="0"/>
    <m/>
    <m/>
    <n v="0"/>
    <n v="0"/>
    <n v="0"/>
    <n v="0"/>
    <n v="0"/>
    <m/>
    <m/>
    <m/>
    <m/>
    <m/>
    <m/>
    <m/>
    <m/>
    <m/>
    <m/>
    <n v="0"/>
    <n v="0"/>
    <n v="1"/>
    <s v="Mill Pond"/>
    <n v="20"/>
  </r>
  <r>
    <s v="120-13"/>
    <m/>
    <x v="0"/>
    <s v="127 WHM LK SHS DR"/>
    <n v="132"/>
    <s v="ALBANESE JOSEPH J"/>
    <s v="R130"/>
    <s v="RES ACLNUD  MDL-00"/>
    <s v="120//13//"/>
    <n v="0.16109999999999999"/>
    <n v="0"/>
    <n v="0"/>
    <n v="0"/>
    <n v="0"/>
    <m/>
    <n v="0"/>
    <n v="0"/>
    <n v="0"/>
    <s v="YES"/>
    <n v="0"/>
    <s v="120-13"/>
    <m/>
    <m/>
    <m/>
    <n v="0"/>
    <m/>
    <m/>
    <n v="0"/>
    <n v="0"/>
    <n v="0"/>
    <n v="0"/>
    <n v="0"/>
    <m/>
    <m/>
    <m/>
    <m/>
    <m/>
    <m/>
    <m/>
    <m/>
    <m/>
    <m/>
    <n v="1"/>
    <n v="0"/>
    <n v="1"/>
    <s v="Mill Pond"/>
    <n v="20"/>
  </r>
  <r>
    <s v="120-181"/>
    <m/>
    <x v="0"/>
    <s v="1 EGRET AVE"/>
    <n v="106"/>
    <s v="LOPES LENA S"/>
    <s v="R130"/>
    <s v="AC LND IMP  MDL-00"/>
    <s v="120//181//"/>
    <n v="0.16636999999999999"/>
    <n v="0"/>
    <n v="0"/>
    <n v="0"/>
    <n v="0"/>
    <m/>
    <n v="0"/>
    <n v="0"/>
    <n v="0"/>
    <s v="YES"/>
    <n v="0"/>
    <s v="120-181"/>
    <m/>
    <m/>
    <m/>
    <n v="0"/>
    <m/>
    <m/>
    <n v="0"/>
    <n v="0"/>
    <n v="0"/>
    <n v="0"/>
    <n v="0"/>
    <m/>
    <m/>
    <m/>
    <m/>
    <m/>
    <m/>
    <m/>
    <m/>
    <m/>
    <m/>
    <n v="1"/>
    <n v="0"/>
    <n v="1"/>
    <s v="Mill Pond"/>
    <n v="20"/>
  </r>
  <r>
    <s v="LAND_NOPARC"/>
    <m/>
    <x v="0"/>
    <m/>
    <n v="0"/>
    <m/>
    <m/>
    <m/>
    <m/>
    <n v="4.0699999999999998E-3"/>
    <n v="0"/>
    <n v="0"/>
    <n v="0"/>
    <n v="0"/>
    <m/>
    <n v="0"/>
    <n v="0"/>
    <n v="0"/>
    <s v="NO"/>
    <n v="0"/>
    <m/>
    <m/>
    <m/>
    <m/>
    <n v="0"/>
    <m/>
    <m/>
    <n v="0"/>
    <n v="0"/>
    <n v="0"/>
    <n v="0"/>
    <n v="0"/>
    <m/>
    <m/>
    <m/>
    <m/>
    <m/>
    <m/>
    <m/>
    <m/>
    <m/>
    <m/>
    <n v="0"/>
    <n v="0"/>
    <n v="1"/>
    <s v="Mill Pond"/>
    <n v="20"/>
  </r>
  <r>
    <s v="120-196"/>
    <m/>
    <x v="0"/>
    <s v="15 BLACKBIRD AVE"/>
    <n v="101"/>
    <s v="ANDREWS JOSEPH F"/>
    <s v="R130"/>
    <s v="ONE FAMILY"/>
    <s v="120//196//"/>
    <n v="0.18636"/>
    <n v="1"/>
    <n v="1"/>
    <n v="1"/>
    <n v="1"/>
    <s v="SEPTIC"/>
    <n v="0"/>
    <n v="1"/>
    <n v="900"/>
    <s v="YES"/>
    <n v="900"/>
    <s v="120-196"/>
    <s v="Well,Septic"/>
    <s v="SEPTIC"/>
    <s v="SEPTIC"/>
    <n v="900"/>
    <m/>
    <m/>
    <n v="1"/>
    <n v="1"/>
    <n v="3"/>
    <n v="1092"/>
    <n v="1"/>
    <m/>
    <m/>
    <m/>
    <m/>
    <m/>
    <m/>
    <m/>
    <m/>
    <m/>
    <m/>
    <n v="1"/>
    <n v="4.6463999999999999"/>
    <n v="1"/>
    <s v="Mill Pond"/>
    <n v="20"/>
  </r>
  <r>
    <s v="120-94"/>
    <m/>
    <x v="0"/>
    <s v="43 WHM LK SHS DR"/>
    <n v="101"/>
    <s v="IACOZZA ANTHONY M III"/>
    <s v="R130"/>
    <s v="ONE FAMILY"/>
    <s v="120//94//"/>
    <n v="0.27625"/>
    <n v="1"/>
    <n v="1"/>
    <n v="1"/>
    <n v="1"/>
    <s v="SEPTIC"/>
    <n v="0"/>
    <n v="1"/>
    <n v="4900"/>
    <s v="YES"/>
    <n v="4900"/>
    <s v="120-94"/>
    <s v="Gas,Well,Septic"/>
    <s v="SEPTIC"/>
    <s v="SEPTIC"/>
    <n v="4900"/>
    <m/>
    <m/>
    <n v="1"/>
    <n v="1"/>
    <n v="3"/>
    <n v="1728"/>
    <n v="2"/>
    <m/>
    <m/>
    <m/>
    <m/>
    <m/>
    <m/>
    <m/>
    <m/>
    <m/>
    <m/>
    <n v="1"/>
    <n v="4.6463999999999999"/>
    <n v="1"/>
    <s v="Mill Pond"/>
    <n v="20"/>
  </r>
  <r>
    <s v="LAND_NOPARC"/>
    <m/>
    <x v="0"/>
    <m/>
    <n v="0"/>
    <m/>
    <m/>
    <m/>
    <m/>
    <n v="1.5699999999999999E-2"/>
    <n v="0"/>
    <n v="0"/>
    <n v="0"/>
    <n v="0"/>
    <m/>
    <n v="0"/>
    <n v="0"/>
    <n v="0"/>
    <s v="NO"/>
    <n v="0"/>
    <m/>
    <m/>
    <m/>
    <m/>
    <n v="0"/>
    <m/>
    <m/>
    <n v="0"/>
    <n v="0"/>
    <n v="0"/>
    <n v="0"/>
    <n v="0"/>
    <m/>
    <m/>
    <m/>
    <m/>
    <m/>
    <m/>
    <m/>
    <m/>
    <m/>
    <m/>
    <n v="0"/>
    <n v="0"/>
    <n v="1"/>
    <s v="Mill Pond"/>
    <n v="20"/>
  </r>
  <r>
    <s v="116-1003"/>
    <m/>
    <x v="0"/>
    <s v="0 PLYMOUTH RD  OFF"/>
    <n v="132"/>
    <s v="TEXIERA JOHN JR"/>
    <s v="R130"/>
    <s v="RES ACLNUD  MDL-00"/>
    <s v="116//1003//"/>
    <n v="6.2394699999999998"/>
    <n v="0"/>
    <n v="0"/>
    <n v="0"/>
    <n v="0"/>
    <m/>
    <n v="0"/>
    <n v="0"/>
    <n v="0"/>
    <s v="YES"/>
    <n v="0"/>
    <s v="116-1003"/>
    <m/>
    <m/>
    <m/>
    <n v="0"/>
    <m/>
    <m/>
    <n v="0"/>
    <n v="0"/>
    <n v="0"/>
    <n v="0"/>
    <n v="0"/>
    <m/>
    <m/>
    <m/>
    <m/>
    <m/>
    <m/>
    <m/>
    <m/>
    <m/>
    <m/>
    <n v="1"/>
    <n v="0"/>
    <n v="1"/>
    <s v="Mill Pond"/>
    <n v="20"/>
  </r>
  <r>
    <s v="LAND_NOPARC"/>
    <m/>
    <x v="0"/>
    <m/>
    <n v="0"/>
    <m/>
    <m/>
    <m/>
    <m/>
    <n v="7.3899999999999999E-3"/>
    <n v="0"/>
    <n v="0"/>
    <n v="0"/>
    <n v="0"/>
    <m/>
    <n v="0"/>
    <n v="0"/>
    <n v="0"/>
    <s v="NO"/>
    <n v="0"/>
    <m/>
    <m/>
    <m/>
    <m/>
    <n v="0"/>
    <m/>
    <m/>
    <n v="0"/>
    <n v="0"/>
    <n v="0"/>
    <n v="0"/>
    <n v="0"/>
    <m/>
    <m/>
    <m/>
    <m/>
    <m/>
    <m/>
    <m/>
    <m/>
    <m/>
    <m/>
    <n v="0"/>
    <n v="0"/>
    <n v="1"/>
    <s v="Mill Pond"/>
    <n v="20"/>
  </r>
  <r>
    <s v="120-51"/>
    <m/>
    <x v="0"/>
    <s v="90 WHM LK SHS DR"/>
    <n v="101"/>
    <s v="BRETON BRUCE G"/>
    <s v="R130"/>
    <s v="ONE FAMILY"/>
    <s v="120//51//"/>
    <n v="0.28421999999999997"/>
    <n v="1"/>
    <n v="1"/>
    <n v="1"/>
    <n v="1"/>
    <s v="SEPTIC"/>
    <n v="0"/>
    <n v="1"/>
    <n v="6600"/>
    <s v="YES"/>
    <n v="6600"/>
    <s v="120-51"/>
    <s v="Gas,Well,Septic"/>
    <s v="SEPTIC"/>
    <s v="SEPTIC"/>
    <n v="6600"/>
    <m/>
    <m/>
    <n v="1"/>
    <n v="1"/>
    <n v="3"/>
    <n v="1900"/>
    <n v="1.75"/>
    <m/>
    <m/>
    <m/>
    <m/>
    <m/>
    <m/>
    <m/>
    <m/>
    <m/>
    <m/>
    <n v="2"/>
    <n v="4.6463999999999999"/>
    <n v="1"/>
    <s v="Mill Pond"/>
    <n v="20"/>
  </r>
  <r>
    <s v="120-182"/>
    <m/>
    <x v="0"/>
    <s v="3 EGRET AVE"/>
    <n v="101"/>
    <s v="CARVAHLO ROBERT JR"/>
    <s v="R130"/>
    <s v="ONE FAMILY"/>
    <s v="120//182//"/>
    <n v="0.22539999999999999"/>
    <n v="1"/>
    <n v="1"/>
    <n v="1"/>
    <n v="1"/>
    <s v="SEPTIC"/>
    <n v="0"/>
    <n v="1"/>
    <n v="6400"/>
    <s v="YES"/>
    <n v="6400"/>
    <s v="120-182"/>
    <s v="Well,Septic"/>
    <s v="SEPTIC"/>
    <s v="SEPTIC"/>
    <n v="6400"/>
    <m/>
    <m/>
    <n v="1"/>
    <n v="1"/>
    <n v="3"/>
    <n v="768"/>
    <n v="1"/>
    <m/>
    <m/>
    <m/>
    <m/>
    <m/>
    <m/>
    <m/>
    <m/>
    <m/>
    <m/>
    <n v="1"/>
    <n v="4.6463999999999999"/>
    <n v="1"/>
    <s v="Mill Pond"/>
    <n v="20"/>
  </r>
  <r>
    <s v="120-14"/>
    <m/>
    <x v="0"/>
    <s v="129 WHM LK SHS DR"/>
    <n v="132"/>
    <s v="HAMMOND NEIL H"/>
    <s v="R130"/>
    <s v="RES ACLNUD  MDL-00"/>
    <s v="120//14//"/>
    <n v="0.15701000000000001"/>
    <n v="0"/>
    <n v="0"/>
    <n v="0"/>
    <n v="0"/>
    <m/>
    <n v="0"/>
    <n v="0"/>
    <n v="0"/>
    <s v="YES"/>
    <n v="0"/>
    <s v="120-14"/>
    <m/>
    <m/>
    <m/>
    <n v="0"/>
    <m/>
    <m/>
    <n v="0"/>
    <n v="0"/>
    <n v="0"/>
    <n v="0"/>
    <n v="0"/>
    <m/>
    <m/>
    <m/>
    <m/>
    <m/>
    <m/>
    <m/>
    <m/>
    <m/>
    <m/>
    <n v="1"/>
    <n v="0"/>
    <n v="1"/>
    <s v="Mill Pond"/>
    <n v="20"/>
  </r>
  <r>
    <s v="120-95"/>
    <m/>
    <x v="0"/>
    <s v="41 WHM LK SHS DR"/>
    <n v="101"/>
    <s v="RAMS JOHN"/>
    <s v="R130"/>
    <s v="ONE FAMILY"/>
    <s v="120//95//"/>
    <n v="0.22600999999999999"/>
    <n v="1"/>
    <n v="1"/>
    <n v="1"/>
    <n v="1"/>
    <s v="SEPTIC"/>
    <n v="0"/>
    <n v="1"/>
    <n v="9000"/>
    <s v="YES"/>
    <n v="9000"/>
    <s v="120-95"/>
    <s v="Gas,Well,Septic"/>
    <s v="SEPTIC"/>
    <s v="SEPTIC"/>
    <n v="9000"/>
    <m/>
    <m/>
    <n v="1"/>
    <n v="1"/>
    <n v="2"/>
    <n v="1232"/>
    <n v="1"/>
    <m/>
    <m/>
    <m/>
    <m/>
    <m/>
    <m/>
    <m/>
    <m/>
    <m/>
    <m/>
    <n v="1"/>
    <n v="4.6463999999999999"/>
    <n v="1"/>
    <s v="Mill Pond"/>
    <n v="20"/>
  </r>
  <r>
    <s v="120-200"/>
    <m/>
    <x v="0"/>
    <s v="40 WHM LK SHS DR"/>
    <n v="132"/>
    <s v="BELL RONALD F"/>
    <s v="R130"/>
    <s v="RES ACLNUD  MDL-00"/>
    <s v="120//200//"/>
    <n v="0.17674999999999999"/>
    <n v="0"/>
    <n v="0"/>
    <n v="0"/>
    <n v="0"/>
    <m/>
    <n v="0"/>
    <n v="0"/>
    <n v="0"/>
    <s v="YES"/>
    <n v="0"/>
    <s v="120-200"/>
    <m/>
    <m/>
    <m/>
    <n v="0"/>
    <m/>
    <m/>
    <n v="0"/>
    <n v="0"/>
    <n v="0"/>
    <n v="0"/>
    <n v="0"/>
    <m/>
    <m/>
    <m/>
    <m/>
    <m/>
    <m/>
    <m/>
    <m/>
    <m/>
    <m/>
    <n v="1"/>
    <n v="0"/>
    <n v="1"/>
    <s v="Mill Pond"/>
    <n v="20"/>
  </r>
  <r>
    <s v="128-K1"/>
    <m/>
    <x v="0"/>
    <s v="263 GLEN CHARLIE RD"/>
    <n v="101"/>
    <s v="SCANLAN JASON R"/>
    <s v="R130"/>
    <s v="ONE FAMILY"/>
    <s v="128//K1//"/>
    <n v="2.3565"/>
    <n v="1"/>
    <n v="1"/>
    <n v="1"/>
    <n v="1"/>
    <s v="SEPTIC"/>
    <n v="0"/>
    <n v="1"/>
    <n v="18300"/>
    <s v="YES"/>
    <n v="18300"/>
    <s v="128-K1"/>
    <s v="Public Water,Septic"/>
    <s v="SEPTIC"/>
    <s v="SEPTIC"/>
    <n v="18300"/>
    <m/>
    <m/>
    <n v="1"/>
    <n v="1"/>
    <n v="3"/>
    <n v="1872"/>
    <n v="2"/>
    <m/>
    <m/>
    <m/>
    <m/>
    <m/>
    <m/>
    <m/>
    <m/>
    <m/>
    <m/>
    <n v="1"/>
    <n v="4.6463999999999999"/>
    <n v="1"/>
    <s v="Mill Pond"/>
    <n v="20"/>
  </r>
  <r>
    <s v="120-195"/>
    <m/>
    <x v="0"/>
    <s v="13 BLACKBIRD AVE"/>
    <n v="101"/>
    <s v="ANSELL JAMES F JR"/>
    <s v="R130"/>
    <s v="ONE FAMILY"/>
    <s v="120//195//"/>
    <n v="0.1822"/>
    <n v="1"/>
    <n v="1"/>
    <n v="1"/>
    <n v="1"/>
    <s v="SEPTIC"/>
    <n v="0"/>
    <n v="1"/>
    <n v="12000"/>
    <s v="YES"/>
    <n v="12000"/>
    <s v="120-195"/>
    <s v="Public Water,Septic"/>
    <s v="SEPTIC"/>
    <s v="SEPTIC"/>
    <n v="12000"/>
    <m/>
    <m/>
    <n v="1"/>
    <n v="1"/>
    <n v="3"/>
    <n v="1504"/>
    <n v="2"/>
    <m/>
    <m/>
    <m/>
    <m/>
    <m/>
    <m/>
    <m/>
    <m/>
    <m/>
    <m/>
    <n v="1"/>
    <n v="4.6463999999999999"/>
    <n v="1"/>
    <s v="Mill Pond"/>
    <n v="20"/>
  </r>
  <r>
    <s v="113-4-339"/>
    <m/>
    <x v="0"/>
    <s v="152 CHARGE POND RD"/>
    <n v="101"/>
    <s v="HAGOPIAN RICHARD J JR"/>
    <s v="R60"/>
    <s v="ONE FAMILY"/>
    <s v="113//4-339//"/>
    <n v="1.3910100000000001"/>
    <n v="1"/>
    <n v="1"/>
    <n v="1"/>
    <n v="1"/>
    <s v="SEPTIC"/>
    <n v="0"/>
    <n v="1"/>
    <n v="7000"/>
    <s v="NO_W1"/>
    <n v="7000"/>
    <s v="113-4-339"/>
    <s v="Public Water,Septic"/>
    <s v="SEPTIC"/>
    <s v="SEPTIC"/>
    <n v="7000"/>
    <m/>
    <m/>
    <n v="1"/>
    <n v="1"/>
    <n v="3"/>
    <n v="1148"/>
    <n v="1"/>
    <m/>
    <m/>
    <m/>
    <m/>
    <m/>
    <m/>
    <m/>
    <m/>
    <m/>
    <m/>
    <n v="3"/>
    <n v="2.42"/>
    <n v="1"/>
    <s v="Harlow Brook"/>
    <n v="34"/>
  </r>
  <r>
    <s v="120-183"/>
    <m/>
    <x v="0"/>
    <s v="12 BLACKBIRD AVE"/>
    <n v="101"/>
    <s v="FLORINDO JEFFREY P"/>
    <s v="R130"/>
    <s v="ONE FAMILY"/>
    <s v="120//183//"/>
    <n v="0.26185999999999998"/>
    <n v="1"/>
    <n v="1"/>
    <n v="1"/>
    <n v="1"/>
    <s v="SEPTIC"/>
    <n v="0"/>
    <n v="1"/>
    <n v="9500"/>
    <s v="YES"/>
    <n v="9500"/>
    <s v="120-183"/>
    <m/>
    <m/>
    <s v="SEPTIC"/>
    <n v="9500"/>
    <m/>
    <m/>
    <n v="1"/>
    <n v="1"/>
    <n v="3"/>
    <n v="1248"/>
    <n v="2"/>
    <m/>
    <m/>
    <m/>
    <m/>
    <m/>
    <m/>
    <m/>
    <m/>
    <m/>
    <m/>
    <n v="1"/>
    <n v="4.6463999999999999"/>
    <n v="1"/>
    <s v="Mill Pond"/>
    <n v="20"/>
  </r>
  <r>
    <s v="120-15"/>
    <m/>
    <x v="0"/>
    <s v="131 WHM LK SHS DR"/>
    <n v="101"/>
    <s v="HART JOHN"/>
    <s v="R130"/>
    <s v="ONE FAMILY"/>
    <s v="120//15//"/>
    <n v="0.16894999999999999"/>
    <n v="1"/>
    <n v="1"/>
    <n v="1"/>
    <n v="1"/>
    <s v="SEPTIC"/>
    <n v="0"/>
    <n v="1"/>
    <n v="2400"/>
    <s v="YES"/>
    <n v="2400"/>
    <s v="120-15"/>
    <s v="Gas,Well,Septic"/>
    <s v="SEPTIC"/>
    <s v="SEPTIC"/>
    <n v="2400"/>
    <m/>
    <m/>
    <n v="1"/>
    <n v="1"/>
    <n v="3"/>
    <n v="912"/>
    <n v="1"/>
    <m/>
    <m/>
    <m/>
    <m/>
    <m/>
    <m/>
    <m/>
    <m/>
    <m/>
    <m/>
    <n v="1"/>
    <n v="4.6463999999999999"/>
    <n v="1"/>
    <s v="Mill Pond"/>
    <n v="20"/>
  </r>
  <r>
    <s v="LAND_NOPARC"/>
    <m/>
    <x v="0"/>
    <m/>
    <n v="0"/>
    <m/>
    <m/>
    <m/>
    <m/>
    <n v="3.0290000000000001E-2"/>
    <n v="0"/>
    <n v="0"/>
    <n v="0"/>
    <n v="0"/>
    <m/>
    <n v="0"/>
    <n v="0"/>
    <n v="0"/>
    <s v="NO"/>
    <n v="0"/>
    <m/>
    <m/>
    <m/>
    <m/>
    <n v="0"/>
    <m/>
    <m/>
    <n v="0"/>
    <n v="0"/>
    <n v="0"/>
    <n v="0"/>
    <n v="0"/>
    <m/>
    <m/>
    <m/>
    <m/>
    <m/>
    <m/>
    <m/>
    <m/>
    <m/>
    <m/>
    <n v="0"/>
    <n v="0"/>
    <n v="1"/>
    <s v="Mill Pond"/>
    <n v="20"/>
  </r>
  <r>
    <s v="120-50"/>
    <m/>
    <x v="0"/>
    <s v="94 WHM LK SHS DR"/>
    <n v="131"/>
    <s v="HARTNETT JEANNE EXEC"/>
    <s v="R130"/>
    <s v="RES ACLNPO  MDL-00"/>
    <s v="120//50//"/>
    <n v="0.14835000000000001"/>
    <n v="0"/>
    <n v="0"/>
    <n v="0"/>
    <n v="0"/>
    <m/>
    <n v="0"/>
    <n v="0"/>
    <n v="0"/>
    <s v="YES"/>
    <n v="0"/>
    <s v="120-50"/>
    <m/>
    <m/>
    <m/>
    <n v="0"/>
    <m/>
    <m/>
    <n v="0"/>
    <n v="0"/>
    <n v="0"/>
    <n v="0"/>
    <n v="0"/>
    <m/>
    <m/>
    <m/>
    <m/>
    <m/>
    <m/>
    <m/>
    <m/>
    <m/>
    <m/>
    <n v="1"/>
    <n v="0"/>
    <n v="1"/>
    <s v="Mill Pond"/>
    <n v="20"/>
  </r>
  <r>
    <s v="120-201"/>
    <m/>
    <x v="0"/>
    <s v="38 WHM LK SHS DR"/>
    <n v="101"/>
    <s v="BELL RONALD F"/>
    <s v="R130"/>
    <s v="ONE FAMILY"/>
    <s v="120//201//"/>
    <n v="0.14729"/>
    <n v="1"/>
    <n v="1"/>
    <n v="1"/>
    <n v="1"/>
    <s v="SEPTIC"/>
    <n v="0"/>
    <n v="1"/>
    <n v="600"/>
    <s v="YES"/>
    <n v="600"/>
    <s v="120-201"/>
    <s v="Well,Septic"/>
    <s v="SEPTIC"/>
    <s v="SEPTIC"/>
    <n v="600"/>
    <m/>
    <m/>
    <n v="1"/>
    <n v="1"/>
    <n v="2"/>
    <n v="560"/>
    <n v="1"/>
    <m/>
    <m/>
    <m/>
    <m/>
    <m/>
    <m/>
    <m/>
    <m/>
    <m/>
    <m/>
    <n v="1"/>
    <n v="4.6463999999999999"/>
    <n v="1"/>
    <s v="Mill Pond"/>
    <n v="20"/>
  </r>
  <r>
    <s v="120-194"/>
    <m/>
    <x v="0"/>
    <s v="11 BLACKBIRD AVE"/>
    <n v="132"/>
    <s v="HAMMOND KATHLEEN"/>
    <s v="R130"/>
    <s v="RES ACLNUD  MDL-00"/>
    <s v="120//194//"/>
    <n v="0.1714"/>
    <n v="0"/>
    <n v="0"/>
    <n v="0"/>
    <n v="0"/>
    <m/>
    <n v="0"/>
    <n v="0"/>
    <n v="0"/>
    <s v="YES"/>
    <n v="0"/>
    <s v="120-194"/>
    <m/>
    <m/>
    <m/>
    <n v="0"/>
    <m/>
    <m/>
    <n v="0"/>
    <n v="0"/>
    <n v="0"/>
    <n v="0"/>
    <n v="0"/>
    <m/>
    <m/>
    <m/>
    <m/>
    <m/>
    <m/>
    <m/>
    <m/>
    <m/>
    <m/>
    <n v="1"/>
    <n v="0"/>
    <n v="1"/>
    <s v="Mill Pond"/>
    <n v="20"/>
  </r>
  <r>
    <s v="120-184"/>
    <m/>
    <x v="0"/>
    <s v="10 BLACKBIRD AVE"/>
    <n v="101"/>
    <s v="ROUTSON MICHELLE"/>
    <s v="R130"/>
    <s v="ONE FAMILY"/>
    <s v="120//184//"/>
    <n v="0.23619000000000001"/>
    <n v="1"/>
    <n v="1"/>
    <n v="1"/>
    <n v="1"/>
    <s v="SEPTIC"/>
    <n v="0"/>
    <n v="1"/>
    <n v="2700"/>
    <s v="YES"/>
    <n v="2700"/>
    <s v="120-184"/>
    <s v="Well,Septic"/>
    <s v="SEPTIC"/>
    <s v="SEPTIC"/>
    <n v="2700"/>
    <m/>
    <m/>
    <n v="1"/>
    <n v="1"/>
    <n v="3"/>
    <n v="1088"/>
    <n v="1"/>
    <m/>
    <m/>
    <m/>
    <m/>
    <m/>
    <m/>
    <m/>
    <m/>
    <m/>
    <m/>
    <n v="1"/>
    <n v="4.6463999999999999"/>
    <n v="1"/>
    <s v="Mill Pond"/>
    <n v="20"/>
  </r>
  <r>
    <s v="108-1001D"/>
    <m/>
    <x v="0"/>
    <s v="5 CRAN PARK DR"/>
    <n v="440"/>
    <s v="MCCARTHY GERALD P &amp; JAMES M"/>
    <s v="INDU"/>
    <s v="IND LD DV"/>
    <s v="108//1001/D/"/>
    <n v="6.5593399999999997"/>
    <n v="0"/>
    <n v="0"/>
    <n v="0"/>
    <n v="0"/>
    <m/>
    <n v="0"/>
    <n v="0"/>
    <n v="0"/>
    <s v="YES"/>
    <n v="0"/>
    <s v="108-1001D"/>
    <m/>
    <m/>
    <m/>
    <n v="0"/>
    <m/>
    <m/>
    <n v="0"/>
    <n v="0"/>
    <n v="0"/>
    <n v="0"/>
    <n v="0"/>
    <m/>
    <m/>
    <m/>
    <m/>
    <m/>
    <m/>
    <m/>
    <m/>
    <m/>
    <m/>
    <n v="0"/>
    <n v="0"/>
    <n v="1"/>
    <s v="Broad Marsh River"/>
    <n v="43"/>
  </r>
  <r>
    <s v="120-202"/>
    <m/>
    <x v="0"/>
    <s v="36 WHM LK SHS DR"/>
    <n v="132"/>
    <s v="HAMMOND NEIL H"/>
    <s v="R130"/>
    <s v="RES ACLNUD  MDL-00"/>
    <s v="120//202//"/>
    <n v="0.14643999999999999"/>
    <n v="0"/>
    <n v="0"/>
    <n v="0"/>
    <n v="0"/>
    <m/>
    <n v="0"/>
    <n v="0"/>
    <n v="0"/>
    <s v="YES"/>
    <n v="0"/>
    <s v="120-202"/>
    <m/>
    <m/>
    <m/>
    <n v="0"/>
    <m/>
    <m/>
    <n v="0"/>
    <n v="0"/>
    <n v="0"/>
    <n v="0"/>
    <n v="0"/>
    <m/>
    <m/>
    <m/>
    <m/>
    <m/>
    <m/>
    <m/>
    <m/>
    <m/>
    <m/>
    <n v="1"/>
    <n v="0"/>
    <n v="1"/>
    <s v="Mill Pond"/>
    <n v="20"/>
  </r>
  <r>
    <s v="120-1003"/>
    <m/>
    <x v="0"/>
    <s v="33 WHM LK SHS DR"/>
    <n v="106"/>
    <s v="WAREHAM LAKE SHORES IMPR ASSOC"/>
    <s v="R130"/>
    <s v="AC LND IMP  MDL-00"/>
    <s v="120//1003//"/>
    <n v="1.1317900000000001"/>
    <n v="0"/>
    <n v="0"/>
    <n v="0"/>
    <n v="0"/>
    <m/>
    <n v="0"/>
    <n v="0"/>
    <n v="0"/>
    <s v="YES"/>
    <n v="0"/>
    <s v="120-1003"/>
    <m/>
    <m/>
    <m/>
    <n v="0"/>
    <m/>
    <m/>
    <n v="0"/>
    <n v="0"/>
    <n v="0"/>
    <n v="0"/>
    <n v="0"/>
    <m/>
    <m/>
    <m/>
    <m/>
    <m/>
    <m/>
    <m/>
    <m/>
    <m/>
    <m/>
    <n v="1"/>
    <n v="0"/>
    <n v="1"/>
    <s v="Mill Pond"/>
    <n v="20"/>
  </r>
  <r>
    <s v="127-1015"/>
    <m/>
    <x v="0"/>
    <s v="324 GLEN CHARLIE RD"/>
    <n v="101"/>
    <s v="MILAN BRIAN P"/>
    <s v="R130"/>
    <s v="ONE FAMILY"/>
    <s v="127//1015//"/>
    <n v="4.4428200000000002"/>
    <n v="1"/>
    <n v="1"/>
    <n v="1"/>
    <n v="1"/>
    <s v="SEPTIC"/>
    <n v="0"/>
    <n v="1"/>
    <n v="13800"/>
    <s v="YES"/>
    <n v="13800"/>
    <s v="127-1015"/>
    <s v="Well,Septic"/>
    <s v="SEPTIC"/>
    <s v="SEPTIC"/>
    <n v="13800"/>
    <m/>
    <m/>
    <n v="1"/>
    <n v="1"/>
    <n v="3"/>
    <n v="1456"/>
    <n v="2"/>
    <m/>
    <m/>
    <m/>
    <m/>
    <m/>
    <m/>
    <m/>
    <m/>
    <m/>
    <m/>
    <n v="1"/>
    <n v="4.6463999999999999"/>
    <n v="1"/>
    <s v="Mill Pond"/>
    <n v="20"/>
  </r>
  <r>
    <s v="120-16"/>
    <m/>
    <x v="0"/>
    <s v="135 WHM LK SHS DR"/>
    <n v="101"/>
    <s v="SOUSA JAY F"/>
    <s v="R130"/>
    <s v="ONE FAMILY"/>
    <s v="120//16//"/>
    <n v="0.31847999999999999"/>
    <n v="1"/>
    <n v="1"/>
    <n v="1"/>
    <n v="1"/>
    <s v="SEPTIC"/>
    <n v="0"/>
    <n v="0"/>
    <n v="0"/>
    <s v="YES"/>
    <n v="0"/>
    <s v="120-16"/>
    <s v="Gas,Well,Septic"/>
    <s v="SEPTIC"/>
    <s v="SEPTIC"/>
    <n v="0"/>
    <m/>
    <m/>
    <n v="1"/>
    <n v="1"/>
    <n v="3"/>
    <n v="1976"/>
    <n v="2"/>
    <m/>
    <m/>
    <m/>
    <m/>
    <m/>
    <m/>
    <m/>
    <m/>
    <m/>
    <m/>
    <n v="2"/>
    <n v="4.6463999999999999"/>
    <n v="1"/>
    <s v="Mill Pond"/>
    <n v="20"/>
  </r>
  <r>
    <s v="LAND_NOPARC"/>
    <m/>
    <x v="0"/>
    <m/>
    <n v="0"/>
    <m/>
    <m/>
    <m/>
    <m/>
    <n v="1.9380000000000001E-2"/>
    <n v="0"/>
    <n v="0"/>
    <n v="0"/>
    <n v="0"/>
    <m/>
    <n v="0"/>
    <n v="0"/>
    <n v="0"/>
    <s v="NO"/>
    <n v="0"/>
    <m/>
    <m/>
    <m/>
    <m/>
    <n v="0"/>
    <m/>
    <m/>
    <n v="0"/>
    <n v="0"/>
    <n v="0"/>
    <n v="0"/>
    <n v="0"/>
    <m/>
    <m/>
    <m/>
    <m/>
    <m/>
    <m/>
    <m/>
    <m/>
    <m/>
    <m/>
    <n v="0"/>
    <n v="0"/>
    <n v="1"/>
    <s v="Mill Pond"/>
    <n v="20"/>
  </r>
  <r>
    <s v="120-185"/>
    <m/>
    <x v="0"/>
    <s v="8 BLACKBIRD AVE"/>
    <n v="131"/>
    <s v="HOUTMAN ROBIN ANNE SACCO"/>
    <s v="R130"/>
    <s v="RES ACLNPO  MDL-00"/>
    <s v="120//185//"/>
    <n v="0.22796"/>
    <n v="0"/>
    <n v="0"/>
    <n v="0"/>
    <n v="0"/>
    <m/>
    <n v="0"/>
    <n v="0"/>
    <n v="0"/>
    <s v="YES"/>
    <n v="0"/>
    <s v="120-185"/>
    <m/>
    <m/>
    <m/>
    <n v="0"/>
    <m/>
    <m/>
    <n v="0"/>
    <n v="0"/>
    <n v="0"/>
    <n v="0"/>
    <n v="0"/>
    <m/>
    <m/>
    <m/>
    <m/>
    <m/>
    <m/>
    <m/>
    <m/>
    <m/>
    <m/>
    <n v="1"/>
    <n v="0"/>
    <n v="1"/>
    <s v="Mill Pond"/>
    <n v="20"/>
  </r>
  <r>
    <s v="120-48"/>
    <m/>
    <x v="0"/>
    <s v="96 WHM LK SHS DR"/>
    <n v="101"/>
    <s v="PADILLA ANA F"/>
    <s v="R130"/>
    <s v="ONE FAMILY"/>
    <s v="120//48//"/>
    <n v="0.29377999999999999"/>
    <n v="1"/>
    <n v="1"/>
    <n v="1"/>
    <n v="1"/>
    <s v="SEPTIC"/>
    <n v="0"/>
    <n v="1"/>
    <n v="10100"/>
    <s v="YES"/>
    <n v="10100"/>
    <s v="120-48"/>
    <s v="Well,Septic"/>
    <s v="SEPTIC"/>
    <s v="SEPTIC"/>
    <n v="10100"/>
    <m/>
    <m/>
    <n v="1"/>
    <n v="1"/>
    <n v="4"/>
    <n v="1152"/>
    <n v="1.5"/>
    <m/>
    <m/>
    <m/>
    <m/>
    <m/>
    <m/>
    <m/>
    <m/>
    <m/>
    <m/>
    <n v="2"/>
    <n v="4.6463999999999999"/>
    <n v="1"/>
    <s v="Mill Pond"/>
    <n v="20"/>
  </r>
  <r>
    <s v="120-192"/>
    <m/>
    <x v="0"/>
    <s v="9 BLACKBIRD AVE"/>
    <n v="101"/>
    <s v="DIXON PAUL A"/>
    <s v="R130"/>
    <s v="ONE FAMILY"/>
    <s v="120//192//"/>
    <n v="0.31334000000000001"/>
    <n v="1"/>
    <n v="1"/>
    <n v="1"/>
    <n v="1"/>
    <s v="SEPTIC"/>
    <n v="0"/>
    <n v="0"/>
    <n v="0"/>
    <s v="YES"/>
    <n v="0"/>
    <s v="120-192"/>
    <s v="Well,Septic"/>
    <s v="SEPTIC"/>
    <s v="SEPTIC"/>
    <n v="0"/>
    <m/>
    <m/>
    <n v="1"/>
    <n v="1"/>
    <n v="4"/>
    <n v="1248"/>
    <n v="1.5"/>
    <m/>
    <m/>
    <m/>
    <m/>
    <m/>
    <m/>
    <m/>
    <m/>
    <m/>
    <m/>
    <n v="2"/>
    <n v="4.6463999999999999"/>
    <n v="1"/>
    <s v="Mill Pond"/>
    <n v="20"/>
  </r>
  <r>
    <s v="105-1046"/>
    <m/>
    <x v="0"/>
    <s v="2368 CRAN HWY"/>
    <n v="903"/>
    <s v="WAREHAM FIRE DISTRICT"/>
    <s v="SC"/>
    <s v="MUNICIPAL  MDL-96"/>
    <s v="105//1046//"/>
    <n v="1.90649"/>
    <n v="1"/>
    <n v="1"/>
    <n v="1"/>
    <n v="1"/>
    <s v="SEPTIC"/>
    <n v="0"/>
    <n v="1"/>
    <n v="1300"/>
    <s v="YES"/>
    <n v="1300"/>
    <s v="105-1046"/>
    <s v="Public Water,Septic"/>
    <s v="SEPTIC"/>
    <s v="SEPTIC"/>
    <n v="1300"/>
    <m/>
    <m/>
    <n v="1"/>
    <n v="1"/>
    <n v="0"/>
    <n v="5024"/>
    <n v="1"/>
    <m/>
    <m/>
    <m/>
    <m/>
    <m/>
    <m/>
    <m/>
    <m/>
    <m/>
    <m/>
    <n v="1"/>
    <n v="9.68"/>
    <n v="1"/>
    <s v="Broad Marsh River"/>
    <n v="43"/>
  </r>
  <r>
    <s v="LAND_NOPARC"/>
    <m/>
    <x v="0"/>
    <m/>
    <n v="0"/>
    <m/>
    <m/>
    <m/>
    <m/>
    <n v="0.26788000000000001"/>
    <n v="0"/>
    <n v="0"/>
    <n v="0"/>
    <n v="0"/>
    <m/>
    <n v="0"/>
    <n v="0"/>
    <n v="0"/>
    <s v="NO"/>
    <n v="0"/>
    <m/>
    <m/>
    <m/>
    <m/>
    <n v="0"/>
    <m/>
    <m/>
    <n v="0"/>
    <n v="0"/>
    <n v="0"/>
    <n v="0"/>
    <n v="0"/>
    <m/>
    <m/>
    <m/>
    <m/>
    <m/>
    <m/>
    <m/>
    <m/>
    <m/>
    <m/>
    <n v="0"/>
    <n v="0"/>
    <n v="1"/>
    <s v="Mill Pond"/>
    <n v="20"/>
  </r>
  <r>
    <s v="120-203"/>
    <m/>
    <x v="0"/>
    <s v="34 WHM LK SHS DR"/>
    <n v="101"/>
    <s v="OTTS KENNETH E"/>
    <s v="R130"/>
    <s v="ONE FAMILY"/>
    <s v="120//203//"/>
    <n v="0.15966"/>
    <n v="1"/>
    <n v="1"/>
    <n v="1"/>
    <n v="1"/>
    <s v="SEPTIC"/>
    <n v="0"/>
    <n v="1"/>
    <n v="1000"/>
    <s v="YES"/>
    <n v="1000"/>
    <s v="120-203"/>
    <s v="Gas,Well,Septic"/>
    <s v="SEPTIC"/>
    <s v="SEPTIC"/>
    <n v="1000"/>
    <m/>
    <m/>
    <n v="1"/>
    <n v="1"/>
    <n v="3"/>
    <n v="1728"/>
    <n v="2"/>
    <m/>
    <m/>
    <m/>
    <m/>
    <m/>
    <m/>
    <m/>
    <m/>
    <m/>
    <m/>
    <n v="1"/>
    <n v="4.6463999999999999"/>
    <n v="1"/>
    <s v="Mill Pond"/>
    <n v="20"/>
  </r>
  <r>
    <s v="120-186"/>
    <m/>
    <x v="0"/>
    <s v="6 BLACKBIRD AVE"/>
    <n v="101"/>
    <s v="CHARLEBOIS JOHN M"/>
    <s v="R130"/>
    <s v="ONE FAMILY"/>
    <s v="120//186//"/>
    <n v="0.20457"/>
    <n v="1"/>
    <n v="1"/>
    <n v="1"/>
    <n v="1"/>
    <s v="SEPTIC"/>
    <n v="0"/>
    <n v="1"/>
    <n v="1200"/>
    <s v="YES"/>
    <n v="1200"/>
    <s v="120-186"/>
    <s v="Well,Septic"/>
    <s v="SEPTIC"/>
    <s v="SEPTIC"/>
    <n v="1200"/>
    <m/>
    <m/>
    <n v="1"/>
    <n v="1"/>
    <n v="2"/>
    <n v="1113"/>
    <n v="1.75"/>
    <m/>
    <m/>
    <m/>
    <m/>
    <m/>
    <m/>
    <m/>
    <m/>
    <m/>
    <m/>
    <n v="1"/>
    <n v="4.6463999999999999"/>
    <n v="1"/>
    <s v="Mill Pond"/>
    <n v="20"/>
  </r>
  <r>
    <s v="120-18"/>
    <m/>
    <x v="0"/>
    <s v="137 WHM LK SHS DR"/>
    <n v="101"/>
    <s v="NAPER MICHAEL P"/>
    <s v="R130"/>
    <s v="ONE FAMILY"/>
    <s v="120//18//"/>
    <n v="0.16905000000000001"/>
    <n v="1"/>
    <n v="1"/>
    <n v="1"/>
    <n v="1"/>
    <s v="SEPTIC"/>
    <n v="0"/>
    <n v="1"/>
    <n v="13200"/>
    <s v="YES"/>
    <n v="13200"/>
    <s v="120-18"/>
    <m/>
    <m/>
    <s v="SEPTIC"/>
    <n v="13200"/>
    <m/>
    <m/>
    <n v="1"/>
    <n v="1"/>
    <n v="3"/>
    <n v="1469"/>
    <n v="1.75"/>
    <m/>
    <m/>
    <m/>
    <m/>
    <m/>
    <m/>
    <m/>
    <m/>
    <m/>
    <m/>
    <n v="1"/>
    <n v="4.6463999999999999"/>
    <n v="1"/>
    <s v="Mill Pond"/>
    <n v="20"/>
  </r>
  <r>
    <s v="LAND_NOPARC"/>
    <m/>
    <x v="0"/>
    <m/>
    <n v="0"/>
    <m/>
    <m/>
    <m/>
    <m/>
    <n v="0.13925999999999999"/>
    <n v="0"/>
    <n v="0"/>
    <n v="0"/>
    <n v="0"/>
    <m/>
    <n v="0"/>
    <n v="0"/>
    <n v="0"/>
    <s v="NO"/>
    <n v="0"/>
    <m/>
    <m/>
    <m/>
    <m/>
    <n v="0"/>
    <m/>
    <m/>
    <n v="0"/>
    <n v="0"/>
    <n v="0"/>
    <n v="0"/>
    <n v="0"/>
    <m/>
    <m/>
    <m/>
    <m/>
    <m/>
    <m/>
    <m/>
    <m/>
    <m/>
    <m/>
    <n v="0"/>
    <n v="0"/>
    <n v="1"/>
    <s v="Mill Pond"/>
    <n v="20"/>
  </r>
  <r>
    <s v="120-47"/>
    <m/>
    <x v="0"/>
    <s v="100 WHM LK SHS DR"/>
    <n v="101"/>
    <s v="BEANE MICHAEL D"/>
    <s v="R130"/>
    <s v="ONE FAMILY"/>
    <s v="120//47//"/>
    <n v="0.15701999999999999"/>
    <n v="1"/>
    <n v="1"/>
    <n v="1"/>
    <n v="1"/>
    <s v="SEPTIC"/>
    <n v="0"/>
    <n v="1"/>
    <n v="12400"/>
    <s v="YES"/>
    <n v="12400"/>
    <s v="120-47"/>
    <s v="Well,Septic"/>
    <s v="SEPTIC"/>
    <s v="SEPTIC"/>
    <n v="12400"/>
    <m/>
    <m/>
    <n v="1"/>
    <n v="1"/>
    <n v="3"/>
    <n v="1480"/>
    <n v="1"/>
    <m/>
    <m/>
    <m/>
    <m/>
    <m/>
    <m/>
    <m/>
    <m/>
    <m/>
    <m/>
    <n v="1"/>
    <n v="4.6463999999999999"/>
    <n v="1"/>
    <s v="Mill Pond"/>
    <n v="20"/>
  </r>
  <r>
    <s v="120-187"/>
    <m/>
    <x v="0"/>
    <s v="4 BLACKBIRD AVE"/>
    <n v="101"/>
    <s v="VILKAS FRANK L"/>
    <s v="R130"/>
    <s v="ONE FAMILY"/>
    <s v="120//187//"/>
    <n v="0.18694"/>
    <n v="1"/>
    <n v="1"/>
    <n v="1"/>
    <n v="1"/>
    <s v="SEPTIC"/>
    <n v="0"/>
    <n v="1"/>
    <n v="2800"/>
    <s v="YES"/>
    <n v="2800"/>
    <s v="120-187"/>
    <s v="Well,Septic"/>
    <s v="SEPTIC"/>
    <s v="SEPTIC"/>
    <n v="2800"/>
    <m/>
    <m/>
    <n v="1"/>
    <n v="1"/>
    <n v="3"/>
    <n v="944"/>
    <n v="1"/>
    <m/>
    <m/>
    <m/>
    <m/>
    <m/>
    <m/>
    <m/>
    <m/>
    <m/>
    <m/>
    <n v="1"/>
    <n v="4.6463999999999999"/>
    <n v="1"/>
    <s v="Mill Pond"/>
    <n v="20"/>
  </r>
  <r>
    <s v="128-1001A"/>
    <m/>
    <x v="0"/>
    <s v="344 GLEN CHARLIE RD"/>
    <n v="130"/>
    <s v="CENTENNIAL REALTY TRUST"/>
    <s v="R130"/>
    <s v="PRI RES  MDL-01"/>
    <s v="128//1001/A/"/>
    <n v="1.4250000000000001E-2"/>
    <n v="0"/>
    <n v="0"/>
    <n v="0"/>
    <n v="0"/>
    <m/>
    <n v="0"/>
    <n v="0"/>
    <n v="0"/>
    <s v="YES"/>
    <n v="0"/>
    <s v="128-1001A"/>
    <m/>
    <m/>
    <m/>
    <n v="0"/>
    <m/>
    <m/>
    <n v="0"/>
    <n v="0"/>
    <n v="2"/>
    <n v="1344"/>
    <n v="1"/>
    <m/>
    <m/>
    <m/>
    <m/>
    <m/>
    <m/>
    <m/>
    <m/>
    <m/>
    <m/>
    <n v="0"/>
    <n v="0"/>
    <n v="1"/>
    <s v="Mill Pond"/>
    <n v="20"/>
  </r>
  <r>
    <s v="120-204"/>
    <m/>
    <x v="0"/>
    <s v="32 WHM LK SHS DR"/>
    <n v="132"/>
    <s v="JORDAN MARION L"/>
    <s v="R130"/>
    <s v="RES ACLNUD  MDL-00"/>
    <s v="120//204//"/>
    <n v="0.18772"/>
    <n v="0"/>
    <n v="0"/>
    <n v="0"/>
    <n v="0"/>
    <m/>
    <n v="0"/>
    <n v="0"/>
    <n v="0"/>
    <s v="YES"/>
    <n v="0"/>
    <s v="120-204"/>
    <m/>
    <m/>
    <m/>
    <n v="0"/>
    <m/>
    <m/>
    <n v="0"/>
    <n v="0"/>
    <n v="0"/>
    <n v="0"/>
    <n v="0"/>
    <m/>
    <m/>
    <m/>
    <m/>
    <m/>
    <m/>
    <m/>
    <m/>
    <m/>
    <m/>
    <n v="1"/>
    <n v="0"/>
    <n v="1"/>
    <s v="Mill Pond"/>
    <n v="20"/>
  </r>
  <r>
    <s v="120-191"/>
    <m/>
    <x v="0"/>
    <s v="5 BLACKBIRD AVE"/>
    <n v="101"/>
    <s v="DINARDO RONALD L"/>
    <s v="R130"/>
    <s v="ONE FAMILY"/>
    <s v="120//191//"/>
    <n v="0.31701000000000001"/>
    <n v="1"/>
    <n v="1"/>
    <n v="1"/>
    <n v="1"/>
    <s v="SEPTIC"/>
    <n v="0"/>
    <n v="1"/>
    <n v="900"/>
    <s v="NO_W1"/>
    <n v="900"/>
    <s v="120-191"/>
    <s v="Gas,Well,Septic"/>
    <s v="SEPTIC"/>
    <s v="SEPTIC"/>
    <n v="900"/>
    <m/>
    <m/>
    <n v="1"/>
    <n v="1"/>
    <n v="4"/>
    <n v="832"/>
    <n v="1"/>
    <m/>
    <m/>
    <m/>
    <m/>
    <m/>
    <m/>
    <m/>
    <m/>
    <m/>
    <m/>
    <n v="2"/>
    <n v="4.6463999999999999"/>
    <n v="1"/>
    <s v="Mill Pond"/>
    <n v="20"/>
  </r>
  <r>
    <s v="113-4-341"/>
    <m/>
    <x v="0"/>
    <s v="158 CHARGE POND RD"/>
    <n v="101"/>
    <s v="KELLEY DAWN L"/>
    <s v="R60"/>
    <s v="ONE FAMILY"/>
    <s v="113//4-341//"/>
    <n v="1.4298200000000001"/>
    <n v="1"/>
    <n v="1"/>
    <n v="1"/>
    <n v="1"/>
    <s v="SEPTIC"/>
    <n v="0"/>
    <n v="0"/>
    <n v="0"/>
    <s v="YES"/>
    <n v="0"/>
    <s v="113-4-341"/>
    <s v="Public Water,Septic"/>
    <s v="SEPTIC"/>
    <s v="SEPTIC"/>
    <n v="0"/>
    <m/>
    <m/>
    <n v="1"/>
    <n v="1"/>
    <n v="3"/>
    <n v="1132"/>
    <n v="1"/>
    <m/>
    <m/>
    <m/>
    <m/>
    <m/>
    <m/>
    <m/>
    <m/>
    <m/>
    <m/>
    <n v="3"/>
    <n v="2.42"/>
    <n v="1"/>
    <s v="Harlow Brook"/>
    <n v="34"/>
  </r>
  <r>
    <s v="120-19"/>
    <m/>
    <x v="0"/>
    <s v="139 WHM LK SHS DR"/>
    <n v="101"/>
    <s v="DORAN MICHAEL"/>
    <s v="R130"/>
    <s v="ONE FAMILY"/>
    <s v="120//19//"/>
    <n v="0.15204000000000001"/>
    <n v="1"/>
    <n v="1"/>
    <n v="1"/>
    <n v="1"/>
    <s v="SEPTIC"/>
    <n v="0"/>
    <n v="1"/>
    <n v="12600"/>
    <s v="YES"/>
    <n v="12600"/>
    <s v="120-19"/>
    <s v="Gas,Well,Septic"/>
    <s v="SEPTIC"/>
    <s v="SEPTIC"/>
    <n v="12600"/>
    <m/>
    <m/>
    <n v="1"/>
    <n v="1"/>
    <n v="3"/>
    <n v="864"/>
    <n v="1"/>
    <m/>
    <m/>
    <m/>
    <m/>
    <m/>
    <m/>
    <m/>
    <m/>
    <m/>
    <m/>
    <n v="1"/>
    <n v="4.6463999999999999"/>
    <n v="1"/>
    <s v="Mill Pond"/>
    <n v="20"/>
  </r>
  <r>
    <s v="UNK488"/>
    <s v="FEE"/>
    <x v="0"/>
    <s v="WHM LK SHS DR"/>
    <n v="0"/>
    <m/>
    <m/>
    <m/>
    <m/>
    <n v="7.2700000000000004E-3"/>
    <n v="0"/>
    <n v="0"/>
    <n v="0"/>
    <n v="0"/>
    <m/>
    <n v="0"/>
    <n v="0"/>
    <n v="0"/>
    <s v="NO_W2"/>
    <n v="0"/>
    <m/>
    <m/>
    <m/>
    <m/>
    <n v="0"/>
    <m/>
    <m/>
    <n v="0"/>
    <n v="0"/>
    <n v="0"/>
    <n v="0"/>
    <n v="0"/>
    <s v="Not in new Assr DB, Makepe?, old info"/>
    <m/>
    <m/>
    <m/>
    <m/>
    <m/>
    <m/>
    <m/>
    <m/>
    <m/>
    <n v="0"/>
    <n v="0"/>
    <n v="1"/>
    <s v="Mill Pond"/>
    <n v="20"/>
  </r>
  <r>
    <s v="120-188A"/>
    <m/>
    <x v="0"/>
    <s v="2 BLACKBIRD AVE"/>
    <n v="132"/>
    <s v="BEANE MICHAEL D"/>
    <s v="R130"/>
    <s v="RES ACLNUD  MDL-00"/>
    <s v="120//188/A/"/>
    <n v="0.12973999999999999"/>
    <n v="0"/>
    <n v="0"/>
    <n v="0"/>
    <n v="0"/>
    <m/>
    <n v="0"/>
    <n v="0"/>
    <n v="0"/>
    <s v="YES"/>
    <n v="0"/>
    <s v="120-188A"/>
    <m/>
    <m/>
    <m/>
    <n v="0"/>
    <m/>
    <m/>
    <n v="0"/>
    <n v="0"/>
    <n v="0"/>
    <n v="0"/>
    <n v="0"/>
    <m/>
    <m/>
    <m/>
    <m/>
    <m/>
    <m/>
    <m/>
    <m/>
    <m/>
    <m/>
    <n v="1"/>
    <n v="0"/>
    <n v="1"/>
    <s v="Mill Pond"/>
    <n v="20"/>
  </r>
  <r>
    <s v="105-1026"/>
    <m/>
    <x v="0"/>
    <s v="2370 CRAN HWY"/>
    <n v="316"/>
    <s v="2370 CRANBERRY HIGHWAY"/>
    <s v="INDU"/>
    <s v="COMM WHSE  MDL-96"/>
    <s v="105//1026//"/>
    <n v="5.9329299999999998"/>
    <n v="1"/>
    <n v="1"/>
    <n v="1"/>
    <n v="1"/>
    <s v="SEPTIC"/>
    <n v="0"/>
    <n v="1"/>
    <n v="1500"/>
    <s v="YES"/>
    <n v="1500"/>
    <s v="105-1026"/>
    <s v="All Public"/>
    <s v="SEWER"/>
    <s v="SEPTIC"/>
    <n v="1500"/>
    <m/>
    <m/>
    <n v="1"/>
    <n v="1"/>
    <n v="0"/>
    <n v="7200"/>
    <n v="1"/>
    <m/>
    <m/>
    <m/>
    <m/>
    <m/>
    <m/>
    <m/>
    <m/>
    <m/>
    <m/>
    <n v="1"/>
    <n v="9.68"/>
    <n v="1"/>
    <s v="Broad Marsh River"/>
    <n v="43"/>
  </r>
  <r>
    <s v="128-1000A"/>
    <m/>
    <x v="0"/>
    <s v="326 GLEN CHARLIE RD"/>
    <n v="131"/>
    <s v="CENTENNIAL REALTY TRUST"/>
    <s v="R130"/>
    <s v="RES ACLNPO  MDL-00"/>
    <s v="128//1000/A/"/>
    <n v="5.3063000000000002"/>
    <n v="0"/>
    <n v="0"/>
    <n v="0"/>
    <n v="0"/>
    <m/>
    <n v="0"/>
    <n v="0"/>
    <n v="0"/>
    <s v="NO_W1"/>
    <n v="0"/>
    <s v="128-1000A"/>
    <m/>
    <m/>
    <m/>
    <n v="0"/>
    <m/>
    <m/>
    <n v="0"/>
    <n v="0"/>
    <n v="0"/>
    <n v="0"/>
    <n v="0"/>
    <m/>
    <m/>
    <m/>
    <m/>
    <m/>
    <m/>
    <m/>
    <m/>
    <m/>
    <m/>
    <n v="2"/>
    <n v="0"/>
    <n v="1"/>
    <s v="Mill Pond"/>
    <n v="20"/>
  </r>
  <r>
    <s v="120-96"/>
    <m/>
    <x v="0"/>
    <s v="31 WHM LK SHS DR"/>
    <n v="101"/>
    <s v="FITZPATRICK EDWARD J"/>
    <s v="R130"/>
    <s v="ONE FAMILY"/>
    <s v="120//96//"/>
    <n v="0.37243999999999999"/>
    <n v="1"/>
    <n v="1"/>
    <n v="1"/>
    <n v="1"/>
    <s v="SEPTIC"/>
    <n v="0"/>
    <n v="1"/>
    <n v="700"/>
    <s v="YES"/>
    <n v="700"/>
    <s v="120-96"/>
    <s v="Well,Septic"/>
    <s v="SEPTIC"/>
    <s v="SEPTIC"/>
    <n v="700"/>
    <m/>
    <m/>
    <n v="1"/>
    <n v="1"/>
    <n v="4"/>
    <n v="1324"/>
    <n v="1.5"/>
    <m/>
    <m/>
    <m/>
    <m/>
    <m/>
    <m/>
    <m/>
    <m/>
    <m/>
    <m/>
    <n v="1"/>
    <n v="4.6463999999999999"/>
    <n v="1"/>
    <s v="Mill Pond"/>
    <n v="20"/>
  </r>
  <r>
    <s v="105-B"/>
    <m/>
    <x v="0"/>
    <s v="0 CRAN HWY"/>
    <n v="903"/>
    <s v="WAREHAM FIRE DISTRICT"/>
    <s v="SC"/>
    <s v="MUNICIPAL  MDL-00"/>
    <s v="105///B/"/>
    <n v="2.0919099999999999"/>
    <n v="0"/>
    <n v="0"/>
    <n v="0"/>
    <n v="0"/>
    <m/>
    <n v="0"/>
    <n v="0"/>
    <n v="0"/>
    <s v="YES"/>
    <n v="0"/>
    <s v="105-B"/>
    <s v="Public Water,Septic"/>
    <s v="SEPTIC"/>
    <m/>
    <n v="0"/>
    <m/>
    <m/>
    <n v="0"/>
    <n v="0"/>
    <n v="0"/>
    <n v="0"/>
    <n v="0"/>
    <m/>
    <m/>
    <m/>
    <m/>
    <m/>
    <m/>
    <m/>
    <m/>
    <m/>
    <m/>
    <n v="1"/>
    <n v="0"/>
    <n v="1"/>
    <s v="Broad Marsh River"/>
    <n v="43"/>
  </r>
  <r>
    <s v="108-1001E"/>
    <m/>
    <x v="0"/>
    <s v="6 CRAN PARK DR"/>
    <n v="440"/>
    <s v="MCCARTHY GERALD P &amp; JAMES M"/>
    <s v="INDU"/>
    <s v="IND LD DV"/>
    <s v="108//1001/E/"/>
    <n v="6.9839099999999998"/>
    <n v="0"/>
    <n v="0"/>
    <n v="0"/>
    <n v="0"/>
    <m/>
    <n v="0"/>
    <n v="0"/>
    <n v="0"/>
    <s v="YES"/>
    <n v="0"/>
    <s v="108-1001E"/>
    <m/>
    <m/>
    <m/>
    <n v="0"/>
    <m/>
    <m/>
    <n v="0"/>
    <n v="0"/>
    <n v="0"/>
    <n v="0"/>
    <n v="0"/>
    <m/>
    <m/>
    <m/>
    <m/>
    <m/>
    <m/>
    <m/>
    <m/>
    <m/>
    <m/>
    <n v="1"/>
    <n v="0"/>
    <n v="1"/>
    <s v="Broad Marsh River"/>
    <n v="43"/>
  </r>
  <r>
    <s v="120-46"/>
    <m/>
    <x v="0"/>
    <s v="102 WHM LK SHS DR"/>
    <n v="101"/>
    <s v="DIBIASIO JOSEPH III"/>
    <s v="R130"/>
    <s v="ONE FAMILY"/>
    <s v="120//46//"/>
    <n v="0.35443000000000002"/>
    <n v="1"/>
    <n v="1"/>
    <n v="1"/>
    <n v="1"/>
    <s v="SEPTIC"/>
    <n v="0"/>
    <n v="1"/>
    <n v="5800"/>
    <s v="NO_W1"/>
    <n v="5800"/>
    <s v="120-46"/>
    <s v="Gas,Well,Septic"/>
    <s v="SEPTIC"/>
    <s v="SEPTIC"/>
    <n v="5800"/>
    <m/>
    <m/>
    <n v="1"/>
    <n v="1"/>
    <n v="6"/>
    <n v="1980"/>
    <n v="2"/>
    <m/>
    <m/>
    <m/>
    <m/>
    <m/>
    <m/>
    <m/>
    <m/>
    <m/>
    <m/>
    <n v="2"/>
    <n v="4.6463999999999999"/>
    <n v="1"/>
    <s v="Mill Pond"/>
    <n v="20"/>
  </r>
  <r>
    <s v="120-206"/>
    <m/>
    <x v="0"/>
    <s v="28 WHM LK SHS DR"/>
    <n v="101"/>
    <s v="JOHNSON KATHRYN M"/>
    <s v="R130"/>
    <s v="ONE FAMILY"/>
    <s v="120//206//"/>
    <n v="0.38236999999999999"/>
    <n v="1"/>
    <n v="1"/>
    <n v="1"/>
    <n v="1"/>
    <s v="SEPTIC"/>
    <n v="0"/>
    <n v="1"/>
    <n v="3400"/>
    <s v="NO_W1"/>
    <n v="3400"/>
    <s v="120-206"/>
    <s v="Gas,Well,Septic"/>
    <s v="SEPTIC"/>
    <s v="SEPTIC"/>
    <n v="3400"/>
    <m/>
    <m/>
    <n v="1"/>
    <n v="1"/>
    <n v="2"/>
    <n v="1320"/>
    <n v="1.75"/>
    <m/>
    <m/>
    <m/>
    <m/>
    <m/>
    <m/>
    <m/>
    <m/>
    <m/>
    <m/>
    <n v="2"/>
    <n v="4.6463999999999999"/>
    <n v="1"/>
    <s v="Mill Pond"/>
    <n v="20"/>
  </r>
  <r>
    <s v="UNK271"/>
    <s v="FEE"/>
    <x v="0"/>
    <s v="TIHONET RD"/>
    <n v="0"/>
    <m/>
    <m/>
    <m/>
    <m/>
    <n v="21.701809999999998"/>
    <n v="0"/>
    <n v="0"/>
    <n v="0"/>
    <n v="0"/>
    <m/>
    <n v="0"/>
    <n v="0"/>
    <n v="0"/>
    <s v="NO_W2"/>
    <n v="0"/>
    <m/>
    <m/>
    <m/>
    <m/>
    <n v="0"/>
    <m/>
    <m/>
    <n v="0"/>
    <n v="0"/>
    <n v="0"/>
    <n v="0"/>
    <n v="0"/>
    <s v="Not in new Assr DB, Makepe?, old info"/>
    <m/>
    <m/>
    <m/>
    <m/>
    <m/>
    <m/>
    <m/>
    <m/>
    <m/>
    <n v="2"/>
    <n v="0"/>
    <n v="1"/>
    <s v="Maple Swamp"/>
    <n v="39"/>
  </r>
  <r>
    <s v="120-20"/>
    <m/>
    <x v="0"/>
    <s v="141 WHM LK SHS DR"/>
    <n v="101"/>
    <s v="HAMMOND NEIL H"/>
    <s v="R130"/>
    <s v="ONE FAMILY"/>
    <s v="120//20//"/>
    <n v="0.17568"/>
    <n v="1"/>
    <n v="1"/>
    <n v="1"/>
    <n v="1"/>
    <s v="SEPTIC"/>
    <n v="0"/>
    <n v="1"/>
    <n v="600"/>
    <s v="YES"/>
    <n v="600"/>
    <s v="120-20"/>
    <s v=",Septic"/>
    <s v="SEWER"/>
    <s v="SEPTIC"/>
    <n v="600"/>
    <m/>
    <m/>
    <n v="1"/>
    <n v="1"/>
    <n v="1"/>
    <n v="1754"/>
    <n v="2"/>
    <m/>
    <m/>
    <m/>
    <m/>
    <m/>
    <m/>
    <m/>
    <m/>
    <m/>
    <m/>
    <n v="1"/>
    <n v="4.6463999999999999"/>
    <n v="1"/>
    <s v="Mill Pond"/>
    <n v="20"/>
  </r>
  <r>
    <s v="120-189"/>
    <m/>
    <x v="0"/>
    <s v="1 BLACKBIRD AVE"/>
    <n v="101"/>
    <s v="CHARLEBOIS RICHARD"/>
    <s v="R130"/>
    <s v="ONE FAMILY"/>
    <s v="120//189//"/>
    <n v="0.14668"/>
    <n v="1"/>
    <n v="1"/>
    <n v="1"/>
    <n v="1"/>
    <s v="SEPTIC"/>
    <n v="0"/>
    <n v="1"/>
    <n v="1400"/>
    <s v="YES"/>
    <n v="1400"/>
    <s v="120-189"/>
    <s v="Gas,Well,Septic"/>
    <s v="SEPTIC"/>
    <s v="SEPTIC"/>
    <n v="1400"/>
    <m/>
    <m/>
    <n v="1"/>
    <n v="1"/>
    <n v="2"/>
    <n v="600"/>
    <n v="1"/>
    <m/>
    <m/>
    <m/>
    <m/>
    <m/>
    <m/>
    <m/>
    <m/>
    <m/>
    <m/>
    <n v="1"/>
    <n v="4.6463999999999999"/>
    <n v="1"/>
    <s v="Mill Pond"/>
    <n v="20"/>
  </r>
  <r>
    <s v="120-97"/>
    <m/>
    <x v="0"/>
    <s v="29 WHM LK SHS DR"/>
    <n v="101"/>
    <s v="DOLAHER LEO K"/>
    <s v="R130"/>
    <s v="ONE FAMILY"/>
    <s v="120//97//"/>
    <n v="0.41178999999999999"/>
    <n v="1"/>
    <n v="1"/>
    <n v="1"/>
    <n v="1"/>
    <s v="SEPTIC"/>
    <n v="0"/>
    <n v="1"/>
    <n v="1600"/>
    <s v="YES"/>
    <n v="1600"/>
    <s v="120-97"/>
    <s v="Well,Septic"/>
    <s v="SEPTIC"/>
    <s v="SEPTIC"/>
    <n v="1600"/>
    <m/>
    <m/>
    <n v="1"/>
    <n v="1"/>
    <n v="3"/>
    <n v="792"/>
    <n v="1"/>
    <m/>
    <m/>
    <m/>
    <m/>
    <m/>
    <m/>
    <m/>
    <m/>
    <m/>
    <m/>
    <n v="1"/>
    <n v="4.6463999999999999"/>
    <n v="1"/>
    <s v="Mill Pond"/>
    <n v="20"/>
  </r>
  <r>
    <s v="113-1013A"/>
    <m/>
    <x v="0"/>
    <s v="167 CHARGE POND RD"/>
    <n v="424"/>
    <s v="NSTAR ELECTRIC COMPANY"/>
    <s v="R130"/>
    <s v="ELECSUBSTA  MDL-00"/>
    <s v="113//1013/A/"/>
    <n v="10.73917"/>
    <n v="0"/>
    <n v="0"/>
    <n v="0"/>
    <n v="0"/>
    <m/>
    <n v="0"/>
    <n v="0"/>
    <n v="0"/>
    <s v="YES"/>
    <n v="0"/>
    <s v="113-1013A"/>
    <m/>
    <m/>
    <m/>
    <n v="0"/>
    <m/>
    <m/>
    <n v="0"/>
    <n v="0"/>
    <n v="0"/>
    <n v="0"/>
    <n v="0"/>
    <m/>
    <m/>
    <m/>
    <m/>
    <m/>
    <m/>
    <m/>
    <m/>
    <m/>
    <m/>
    <n v="1"/>
    <n v="0"/>
    <n v="1"/>
    <s v="Bog Stream"/>
    <n v="35"/>
  </r>
  <r>
    <s v="120-44"/>
    <m/>
    <x v="0"/>
    <s v="106 WHM LK SHS DR"/>
    <n v="101"/>
    <s v="COSTA CRAIG C"/>
    <s v="R130"/>
    <s v="ONE FAMILY"/>
    <s v="120//44//"/>
    <n v="0.15870000000000001"/>
    <n v="1"/>
    <n v="1"/>
    <n v="1"/>
    <n v="1"/>
    <s v="SEPTIC"/>
    <n v="0"/>
    <n v="1"/>
    <n v="7500"/>
    <s v="YES"/>
    <n v="7500"/>
    <s v="120-44"/>
    <s v="All Public,Septic"/>
    <s v="SEPTIC"/>
    <s v="SEPTIC"/>
    <n v="7500"/>
    <m/>
    <m/>
    <n v="1"/>
    <n v="1"/>
    <n v="4"/>
    <n v="1576"/>
    <n v="2"/>
    <m/>
    <m/>
    <m/>
    <m/>
    <m/>
    <m/>
    <m/>
    <m/>
    <m/>
    <m/>
    <n v="1"/>
    <n v="4.6463999999999999"/>
    <n v="1"/>
    <s v="Mill Pond"/>
    <n v="20"/>
  </r>
  <r>
    <s v="LAND_NOPARC"/>
    <m/>
    <x v="0"/>
    <m/>
    <n v="0"/>
    <m/>
    <m/>
    <m/>
    <m/>
    <n v="1.5310000000000001E-2"/>
    <n v="0"/>
    <n v="0"/>
    <n v="0"/>
    <n v="0"/>
    <m/>
    <n v="0"/>
    <n v="0"/>
    <n v="0"/>
    <s v="NO"/>
    <n v="0"/>
    <m/>
    <m/>
    <m/>
    <m/>
    <n v="0"/>
    <m/>
    <m/>
    <n v="0"/>
    <n v="0"/>
    <n v="0"/>
    <n v="0"/>
    <n v="0"/>
    <m/>
    <m/>
    <m/>
    <m/>
    <m/>
    <m/>
    <m/>
    <m/>
    <m/>
    <m/>
    <n v="0"/>
    <n v="0"/>
    <n v="1"/>
    <s v="Mill Pond"/>
    <n v="20"/>
  </r>
  <r>
    <s v="LAND_NOPARC"/>
    <m/>
    <x v="0"/>
    <m/>
    <n v="0"/>
    <m/>
    <m/>
    <m/>
    <m/>
    <n v="4.9300000000000004E-3"/>
    <n v="0"/>
    <n v="0"/>
    <n v="0"/>
    <n v="0"/>
    <m/>
    <n v="0"/>
    <n v="0"/>
    <n v="0"/>
    <s v="NO"/>
    <n v="0"/>
    <m/>
    <m/>
    <m/>
    <m/>
    <n v="0"/>
    <m/>
    <m/>
    <n v="0"/>
    <n v="0"/>
    <n v="0"/>
    <n v="0"/>
    <n v="0"/>
    <m/>
    <m/>
    <m/>
    <m/>
    <m/>
    <m/>
    <m/>
    <m/>
    <m/>
    <m/>
    <n v="0"/>
    <n v="0"/>
    <n v="1"/>
    <s v="Mill Pond"/>
    <n v="20"/>
  </r>
  <r>
    <s v="120-207"/>
    <m/>
    <x v="0"/>
    <s v="26 WHM LK SHS DR"/>
    <n v="101"/>
    <s v="JENSEN ROBERT"/>
    <s v="R130"/>
    <s v="ONE FAMILY"/>
    <s v="120//207//"/>
    <n v="0.18917999999999999"/>
    <n v="1"/>
    <n v="1"/>
    <n v="1"/>
    <n v="1"/>
    <s v="SEPTIC"/>
    <n v="0"/>
    <n v="1"/>
    <n v="9500"/>
    <s v="YES"/>
    <n v="9500"/>
    <s v="120-207"/>
    <s v="Well,Septic"/>
    <s v="SEPTIC"/>
    <s v="SEPTIC"/>
    <n v="9500"/>
    <m/>
    <m/>
    <n v="1"/>
    <n v="1"/>
    <n v="2"/>
    <n v="576"/>
    <n v="1"/>
    <m/>
    <m/>
    <m/>
    <m/>
    <m/>
    <m/>
    <m/>
    <m/>
    <m/>
    <m/>
    <n v="1"/>
    <n v="4.6463999999999999"/>
    <n v="1"/>
    <s v="Mill Pond"/>
    <n v="20"/>
  </r>
  <r>
    <s v="120-43"/>
    <m/>
    <x v="0"/>
    <s v="108 WHM LK SHS DR"/>
    <n v="101"/>
    <s v="NEWBY JEAN M"/>
    <s v="R130"/>
    <s v="ONE FAMILY"/>
    <s v="120//43//"/>
    <n v="0.16128000000000001"/>
    <n v="1"/>
    <n v="1"/>
    <n v="1"/>
    <n v="1"/>
    <s v="SEPTIC"/>
    <n v="0"/>
    <n v="1"/>
    <n v="4900"/>
    <s v="YES"/>
    <n v="4900"/>
    <s v="120-43"/>
    <m/>
    <m/>
    <s v="SEPTIC"/>
    <n v="4900"/>
    <m/>
    <m/>
    <n v="1"/>
    <n v="1"/>
    <n v="3"/>
    <n v="1306"/>
    <n v="1.75"/>
    <m/>
    <m/>
    <m/>
    <m/>
    <m/>
    <m/>
    <m/>
    <m/>
    <m/>
    <m/>
    <n v="1"/>
    <n v="4.6463999999999999"/>
    <n v="1"/>
    <s v="Mill Pond"/>
    <n v="20"/>
  </r>
  <r>
    <s v="120-98"/>
    <m/>
    <x v="0"/>
    <s v="27 WHM LK SHS DR"/>
    <n v="101"/>
    <s v="ROACH JEANNE M"/>
    <s v="R130"/>
    <s v="ONE FAMILY"/>
    <s v="120//98//"/>
    <n v="0.75156000000000001"/>
    <n v="1"/>
    <n v="1"/>
    <n v="1"/>
    <n v="1"/>
    <s v="SEPTIC"/>
    <n v="0"/>
    <n v="1"/>
    <n v="21900"/>
    <s v="YES"/>
    <n v="21900"/>
    <s v="120-98"/>
    <s v="Well,Septic"/>
    <s v="SEPTIC"/>
    <s v="SEPTIC"/>
    <n v="21900"/>
    <m/>
    <m/>
    <n v="1"/>
    <n v="1"/>
    <n v="2"/>
    <n v="900"/>
    <n v="1"/>
    <m/>
    <m/>
    <m/>
    <m/>
    <m/>
    <m/>
    <m/>
    <m/>
    <m/>
    <m/>
    <n v="2"/>
    <n v="4.6463999999999999"/>
    <n v="1"/>
    <s v="Mill Pond"/>
    <n v="20"/>
  </r>
  <r>
    <s v="120-1005"/>
    <m/>
    <x v="0"/>
    <s v="100 WHM LK SHS DR"/>
    <n v="132"/>
    <s v="WAREHAM LAKE SHORES IMPR ASSOC"/>
    <s v="R130"/>
    <s v="RES ACLNUD  MDL-00"/>
    <s v="120//1005//"/>
    <n v="0.59657000000000004"/>
    <n v="0"/>
    <n v="0"/>
    <n v="0"/>
    <n v="0"/>
    <m/>
    <n v="0"/>
    <n v="0"/>
    <n v="0"/>
    <s v="YES"/>
    <n v="0"/>
    <s v="120-1005"/>
    <m/>
    <m/>
    <m/>
    <n v="0"/>
    <m/>
    <m/>
    <n v="0"/>
    <n v="0"/>
    <n v="0"/>
    <n v="0"/>
    <n v="0"/>
    <m/>
    <m/>
    <m/>
    <m/>
    <m/>
    <m/>
    <m/>
    <m/>
    <m/>
    <m/>
    <n v="1"/>
    <n v="0"/>
    <n v="1"/>
    <s v="Mill Pond"/>
    <n v="20"/>
  </r>
  <r>
    <s v="120-21"/>
    <m/>
    <x v="0"/>
    <s v="145 WHM LK SHS DR"/>
    <n v="131"/>
    <s v="HAMMOND NEIL H"/>
    <s v="R130"/>
    <s v="RES ACLNPO  MDL-00"/>
    <s v="120//21//"/>
    <n v="0.28155000000000002"/>
    <n v="0"/>
    <n v="0"/>
    <n v="0"/>
    <n v="0"/>
    <m/>
    <n v="0"/>
    <n v="0"/>
    <n v="0"/>
    <s v="YES"/>
    <n v="0"/>
    <s v="120-21"/>
    <m/>
    <m/>
    <m/>
    <n v="0"/>
    <m/>
    <m/>
    <n v="0"/>
    <n v="0"/>
    <n v="0"/>
    <n v="0"/>
    <n v="0"/>
    <m/>
    <m/>
    <m/>
    <m/>
    <m/>
    <m/>
    <m/>
    <m/>
    <m/>
    <m/>
    <n v="1"/>
    <n v="0"/>
    <n v="1"/>
    <s v="Mill Pond"/>
    <n v="20"/>
  </r>
  <r>
    <s v="120-22"/>
    <m/>
    <x v="0"/>
    <s v="147 WHM LK SHS DR"/>
    <n v="101"/>
    <s v="LEONARD THOMAS JR"/>
    <s v="R130"/>
    <s v="ONE FAMILY"/>
    <s v="120//22//"/>
    <n v="0.25081999999999999"/>
    <n v="1"/>
    <n v="1"/>
    <n v="1"/>
    <n v="1"/>
    <s v="SEPTIC"/>
    <n v="0"/>
    <n v="0"/>
    <n v="0"/>
    <s v="YES"/>
    <n v="0"/>
    <s v="120-22"/>
    <s v="Well,Septic"/>
    <s v="SEPTIC"/>
    <s v="SEPTIC"/>
    <n v="0"/>
    <m/>
    <m/>
    <n v="1"/>
    <n v="1"/>
    <n v="3"/>
    <n v="1333"/>
    <n v="1.75"/>
    <m/>
    <m/>
    <m/>
    <m/>
    <m/>
    <m/>
    <m/>
    <m/>
    <m/>
    <m/>
    <n v="1"/>
    <n v="4.6463999999999999"/>
    <n v="1"/>
    <s v="Mill Pond"/>
    <n v="20"/>
  </r>
  <r>
    <s v="120-42"/>
    <m/>
    <x v="0"/>
    <s v="24 WHM LK SHS DR"/>
    <n v="101"/>
    <s v="JUST MICHAEL A"/>
    <s v="R130"/>
    <s v="ONE FAMILY"/>
    <s v="120//42//"/>
    <n v="0.14876"/>
    <n v="1"/>
    <n v="1"/>
    <n v="1"/>
    <n v="1"/>
    <s v="SEPTIC"/>
    <n v="0"/>
    <n v="1"/>
    <n v="10900"/>
    <s v="YES"/>
    <n v="10900"/>
    <s v="120-42"/>
    <s v="Gas,Well,Septic"/>
    <s v="SEPTIC"/>
    <s v="SEPTIC"/>
    <n v="10900"/>
    <m/>
    <m/>
    <n v="1"/>
    <n v="1"/>
    <n v="2"/>
    <n v="912"/>
    <n v="1"/>
    <m/>
    <m/>
    <m/>
    <m/>
    <m/>
    <m/>
    <m/>
    <m/>
    <m/>
    <m/>
    <n v="1"/>
    <n v="4.6463999999999999"/>
    <n v="1"/>
    <s v="Mill Pond"/>
    <n v="20"/>
  </r>
  <r>
    <s v="113-4-344"/>
    <m/>
    <x v="0"/>
    <s v="164 CHARGE POND RD"/>
    <n v="101"/>
    <s v="OCONNOR DANIEL F"/>
    <s v="R60"/>
    <s v="ONE FAMILY"/>
    <s v="113//4-344//"/>
    <n v="1.6027199999999999"/>
    <n v="1"/>
    <n v="1"/>
    <n v="1"/>
    <n v="1"/>
    <s v="SEPTIC"/>
    <n v="0"/>
    <n v="0"/>
    <n v="0"/>
    <s v="YES"/>
    <n v="0"/>
    <s v="113-4-344"/>
    <s v="Public Water,Septic"/>
    <s v="SEPTIC"/>
    <s v="SEPTIC"/>
    <n v="0"/>
    <m/>
    <m/>
    <n v="1"/>
    <n v="1"/>
    <n v="3"/>
    <n v="1028"/>
    <n v="1"/>
    <m/>
    <m/>
    <m/>
    <m/>
    <m/>
    <m/>
    <m/>
    <m/>
    <m/>
    <m/>
    <n v="3"/>
    <n v="2.42"/>
    <n v="1"/>
    <s v="Harlow Brook"/>
    <n v="34"/>
  </r>
  <r>
    <s v="120-100"/>
    <m/>
    <x v="0"/>
    <s v="23 WHM LK SHS DR"/>
    <n v="101"/>
    <s v="MAXIM WILLIS E SR"/>
    <s v="R130"/>
    <s v="ONE FAMILY"/>
    <s v="120//100//"/>
    <n v="0.28090999999999999"/>
    <n v="1"/>
    <n v="1"/>
    <n v="1"/>
    <n v="1"/>
    <s v="SEPTIC"/>
    <n v="0"/>
    <n v="1"/>
    <n v="1400"/>
    <s v="YES"/>
    <n v="1400"/>
    <s v="120-100"/>
    <s v="Gas,Well,Septic"/>
    <s v="SEPTIC"/>
    <s v="SEPTIC"/>
    <n v="1400"/>
    <m/>
    <m/>
    <n v="1"/>
    <n v="1"/>
    <n v="2"/>
    <n v="896"/>
    <n v="1"/>
    <m/>
    <m/>
    <m/>
    <m/>
    <m/>
    <m/>
    <m/>
    <m/>
    <m/>
    <m/>
    <n v="1"/>
    <n v="4.6463999999999999"/>
    <n v="1"/>
    <s v="Mill Pond"/>
    <n v="20"/>
  </r>
  <r>
    <s v="126-1005B"/>
    <m/>
    <x v="0"/>
    <s v="0 MAPLE SPRGS RD  OFF"/>
    <n v="903"/>
    <s v="WAREHAM FIRE DISTRICT"/>
    <s v="R130"/>
    <s v="MUNICIPAL  MDL-00"/>
    <s v="126//1005/B/"/>
    <n v="16.077559999999998"/>
    <n v="0"/>
    <n v="0"/>
    <n v="0"/>
    <n v="0"/>
    <m/>
    <n v="0"/>
    <n v="0"/>
    <n v="0"/>
    <s v="YES"/>
    <n v="0"/>
    <s v="126-1005B"/>
    <m/>
    <m/>
    <m/>
    <n v="0"/>
    <s v="fee simple"/>
    <s v="YES"/>
    <n v="0"/>
    <n v="0"/>
    <n v="0"/>
    <n v="0"/>
    <n v="0"/>
    <m/>
    <m/>
    <m/>
    <m/>
    <m/>
    <m/>
    <m/>
    <m/>
    <m/>
    <m/>
    <n v="1"/>
    <n v="0"/>
    <n v="1"/>
    <s v="Mill Pond"/>
    <n v="20"/>
  </r>
  <r>
    <s v="120-23"/>
    <m/>
    <x v="0"/>
    <s v="149 WHM LK SHS DR"/>
    <n v="132"/>
    <s v="HAMMOND KATHLEEN"/>
    <s v="R130"/>
    <s v="RES ACLNUD  MDL-00"/>
    <s v="120//23//"/>
    <n v="0.19103999999999999"/>
    <n v="0"/>
    <n v="0"/>
    <n v="0"/>
    <n v="0"/>
    <m/>
    <n v="0"/>
    <n v="0"/>
    <n v="0"/>
    <s v="YES"/>
    <n v="0"/>
    <s v="120-23"/>
    <m/>
    <m/>
    <m/>
    <n v="0"/>
    <m/>
    <m/>
    <n v="0"/>
    <n v="0"/>
    <n v="0"/>
    <n v="0"/>
    <n v="0"/>
    <m/>
    <m/>
    <m/>
    <m/>
    <m/>
    <m/>
    <m/>
    <m/>
    <m/>
    <m/>
    <n v="1"/>
    <n v="0"/>
    <n v="1"/>
    <s v="Mill Pond"/>
    <n v="20"/>
  </r>
  <r>
    <s v="LAND_NOPARC"/>
    <m/>
    <x v="0"/>
    <m/>
    <n v="0"/>
    <m/>
    <m/>
    <m/>
    <m/>
    <n v="0.13086"/>
    <n v="0"/>
    <n v="0"/>
    <n v="0"/>
    <n v="0"/>
    <m/>
    <n v="0"/>
    <n v="0"/>
    <n v="0"/>
    <s v="NO"/>
    <n v="0"/>
    <m/>
    <m/>
    <m/>
    <m/>
    <n v="0"/>
    <m/>
    <m/>
    <n v="0"/>
    <n v="0"/>
    <n v="0"/>
    <n v="0"/>
    <n v="0"/>
    <m/>
    <m/>
    <m/>
    <m/>
    <m/>
    <m/>
    <m/>
    <m/>
    <m/>
    <m/>
    <n v="0"/>
    <n v="0"/>
    <n v="1"/>
    <s v="Mill Pond"/>
    <n v="20"/>
  </r>
  <r>
    <s v="126-1005C"/>
    <m/>
    <x v="0"/>
    <s v="0 MAPLE SPRGS RD  OFF"/>
    <n v="903"/>
    <s v="WAREHAM FIRE DISTRICT"/>
    <s v="R130"/>
    <s v="MUNICIPAL  MDL-00"/>
    <s v="126//1005/C/"/>
    <n v="0.73399999999999999"/>
    <n v="0"/>
    <n v="0"/>
    <n v="0"/>
    <n v="0"/>
    <m/>
    <n v="0"/>
    <n v="0"/>
    <n v="0"/>
    <s v="YES"/>
    <n v="0"/>
    <s v="126-1005C"/>
    <m/>
    <m/>
    <m/>
    <n v="0"/>
    <s v="fee simple"/>
    <s v="YES"/>
    <n v="0"/>
    <n v="0"/>
    <n v="0"/>
    <n v="0"/>
    <n v="0"/>
    <m/>
    <m/>
    <m/>
    <m/>
    <m/>
    <m/>
    <m/>
    <m/>
    <m/>
    <m/>
    <n v="1"/>
    <n v="0"/>
    <n v="1"/>
    <s v="Mill Pond"/>
    <n v="20"/>
  </r>
  <r>
    <s v="120-24"/>
    <m/>
    <x v="0"/>
    <s v="151 WHM LK SHS DR"/>
    <n v="101"/>
    <s v="WAUGH GEORGIA L"/>
    <s v="R130"/>
    <s v="ONE FAMILY"/>
    <s v="120//24//"/>
    <n v="0.19636999999999999"/>
    <n v="1"/>
    <n v="1"/>
    <n v="1"/>
    <n v="1"/>
    <s v="SEPTIC"/>
    <n v="0"/>
    <n v="0"/>
    <n v="0"/>
    <s v="YES"/>
    <n v="0"/>
    <s v="120-24"/>
    <s v="Well,Septic"/>
    <s v="SEPTIC"/>
    <s v="SEPTIC"/>
    <n v="0"/>
    <m/>
    <m/>
    <n v="1"/>
    <n v="1"/>
    <n v="3"/>
    <n v="864"/>
    <n v="1"/>
    <m/>
    <m/>
    <m/>
    <m/>
    <m/>
    <m/>
    <m/>
    <m/>
    <m/>
    <m/>
    <n v="1"/>
    <n v="4.6463999999999999"/>
    <n v="1"/>
    <s v="Mill Pond"/>
    <n v="20"/>
  </r>
  <r>
    <s v="UNK279"/>
    <s v="FEE"/>
    <x v="0"/>
    <s v="CHARGE POND RD"/>
    <n v="0"/>
    <m/>
    <m/>
    <m/>
    <m/>
    <n v="882.29804999999999"/>
    <n v="0"/>
    <n v="0"/>
    <n v="0"/>
    <n v="0"/>
    <m/>
    <n v="0"/>
    <n v="0"/>
    <n v="0"/>
    <s v="NO_W2"/>
    <n v="0"/>
    <m/>
    <m/>
    <m/>
    <m/>
    <n v="0"/>
    <m/>
    <m/>
    <n v="0"/>
    <n v="0"/>
    <n v="0"/>
    <n v="0"/>
    <n v="0"/>
    <s v="Not in new Assr DB, Makepe?, old info"/>
    <m/>
    <m/>
    <m/>
    <m/>
    <m/>
    <m/>
    <m/>
    <m/>
    <m/>
    <n v="8"/>
    <n v="0"/>
    <n v="1"/>
    <s v="Harlow Brook"/>
    <n v="34"/>
  </r>
  <r>
    <s v="120-101"/>
    <m/>
    <x v="0"/>
    <s v="21 WHM LK SHS DR"/>
    <n v="101"/>
    <s v="TRISCHITTA ROSE ANN LIFE ESTATE"/>
    <s v="R130"/>
    <s v="ONE FAMILY"/>
    <s v="120//101//"/>
    <n v="0.24565999999999999"/>
    <n v="1"/>
    <n v="1"/>
    <n v="1"/>
    <n v="1"/>
    <s v="SEPTIC"/>
    <n v="0"/>
    <n v="1"/>
    <n v="9500"/>
    <s v="YES"/>
    <n v="9500"/>
    <s v="120-101"/>
    <s v="Well,Septic"/>
    <s v="SEPTIC"/>
    <s v="SEPTIC"/>
    <n v="9500"/>
    <m/>
    <m/>
    <n v="1"/>
    <n v="1"/>
    <n v="2"/>
    <n v="864"/>
    <n v="1"/>
    <m/>
    <m/>
    <m/>
    <m/>
    <m/>
    <m/>
    <m/>
    <m/>
    <m/>
    <m/>
    <n v="1"/>
    <n v="4.6463999999999999"/>
    <n v="1"/>
    <s v="Mill Pond"/>
    <n v="20"/>
  </r>
  <r>
    <s v="LAND_NOPARC"/>
    <m/>
    <x v="0"/>
    <m/>
    <n v="0"/>
    <m/>
    <m/>
    <m/>
    <m/>
    <n v="2.001E-2"/>
    <n v="0"/>
    <n v="0"/>
    <n v="0"/>
    <n v="0"/>
    <m/>
    <n v="0"/>
    <n v="0"/>
    <n v="0"/>
    <s v="NO"/>
    <n v="0"/>
    <m/>
    <m/>
    <m/>
    <m/>
    <n v="0"/>
    <m/>
    <m/>
    <n v="0"/>
    <n v="0"/>
    <n v="0"/>
    <n v="0"/>
    <n v="0"/>
    <m/>
    <m/>
    <m/>
    <m/>
    <m/>
    <m/>
    <m/>
    <m/>
    <m/>
    <m/>
    <n v="0"/>
    <n v="0"/>
    <n v="1"/>
    <s v="Mill Pond"/>
    <n v="20"/>
  </r>
  <r>
    <s v="LAND_NOPARC"/>
    <m/>
    <x v="0"/>
    <m/>
    <n v="0"/>
    <m/>
    <m/>
    <m/>
    <m/>
    <n v="0.11226999999999999"/>
    <n v="0"/>
    <n v="0"/>
    <n v="0"/>
    <n v="0"/>
    <m/>
    <n v="0"/>
    <n v="0"/>
    <n v="0"/>
    <s v="NO"/>
    <n v="0"/>
    <m/>
    <m/>
    <m/>
    <m/>
    <n v="0"/>
    <m/>
    <m/>
    <n v="0"/>
    <n v="0"/>
    <n v="0"/>
    <n v="0"/>
    <n v="0"/>
    <m/>
    <m/>
    <m/>
    <m/>
    <m/>
    <m/>
    <m/>
    <m/>
    <m/>
    <m/>
    <n v="0"/>
    <n v="0"/>
    <n v="1"/>
    <s v="Mill Pond"/>
    <n v="20"/>
  </r>
  <r>
    <s v="LAND_NOPARC"/>
    <m/>
    <x v="0"/>
    <m/>
    <n v="0"/>
    <m/>
    <m/>
    <m/>
    <m/>
    <n v="4.9899999999999996E-3"/>
    <n v="0"/>
    <n v="0"/>
    <n v="0"/>
    <n v="0"/>
    <m/>
    <n v="0"/>
    <n v="0"/>
    <n v="0"/>
    <s v="NO"/>
    <n v="0"/>
    <m/>
    <m/>
    <m/>
    <m/>
    <n v="0"/>
    <m/>
    <m/>
    <n v="0"/>
    <n v="0"/>
    <n v="0"/>
    <n v="0"/>
    <n v="0"/>
    <m/>
    <m/>
    <m/>
    <m/>
    <m/>
    <m/>
    <m/>
    <m/>
    <m/>
    <m/>
    <n v="0"/>
    <n v="0"/>
    <n v="1"/>
    <s v="Mill Pond"/>
    <n v="20"/>
  </r>
  <r>
    <s v="120-102"/>
    <m/>
    <x v="0"/>
    <s v="19 WHM LK SHS DR"/>
    <n v="101"/>
    <s v="WESTBERG HANS"/>
    <s v="R130"/>
    <s v="ONE FAMILY"/>
    <s v="120//102//"/>
    <n v="0.33733999999999997"/>
    <n v="1"/>
    <n v="1"/>
    <n v="1"/>
    <n v="1"/>
    <s v="SEPTIC"/>
    <n v="0"/>
    <n v="1"/>
    <n v="3400"/>
    <s v="YES"/>
    <n v="3400"/>
    <s v="120-102"/>
    <s v="Gas,Well,Septic"/>
    <s v="SEPTIC"/>
    <s v="SEPTIC"/>
    <n v="3400"/>
    <m/>
    <m/>
    <n v="1"/>
    <n v="1"/>
    <n v="2"/>
    <n v="1136"/>
    <n v="1"/>
    <m/>
    <m/>
    <m/>
    <m/>
    <m/>
    <m/>
    <m/>
    <m/>
    <m/>
    <m/>
    <n v="1"/>
    <n v="4.6463999999999999"/>
    <n v="1"/>
    <s v="Mill Pond"/>
    <n v="20"/>
  </r>
  <r>
    <s v="120-25"/>
    <m/>
    <x v="0"/>
    <s v="153 WHM LK SHS DR"/>
    <n v="101"/>
    <s v="RAIMO VINCENT L"/>
    <s v="R130"/>
    <s v="ONE FAMILY"/>
    <s v="120//25//"/>
    <n v="0.38456000000000001"/>
    <n v="1"/>
    <n v="1"/>
    <n v="1"/>
    <n v="1"/>
    <s v="SEPTIC"/>
    <n v="0"/>
    <n v="1"/>
    <n v="8800"/>
    <s v="YES"/>
    <n v="8800"/>
    <s v="120-25"/>
    <s v="Well,Septic"/>
    <s v="SEPTIC"/>
    <s v="SEPTIC"/>
    <n v="8800"/>
    <m/>
    <m/>
    <n v="1"/>
    <n v="1"/>
    <n v="2"/>
    <n v="936"/>
    <n v="1"/>
    <m/>
    <m/>
    <m/>
    <m/>
    <m/>
    <m/>
    <m/>
    <m/>
    <m/>
    <m/>
    <n v="2"/>
    <n v="4.6463999999999999"/>
    <n v="1"/>
    <s v="Mill Pond"/>
    <n v="20"/>
  </r>
  <r>
    <s v="FRESHWATER"/>
    <m/>
    <x v="0"/>
    <m/>
    <n v="0"/>
    <m/>
    <m/>
    <m/>
    <m/>
    <n v="160.35721000000001"/>
    <n v="0"/>
    <n v="0"/>
    <n v="0"/>
    <n v="0"/>
    <m/>
    <n v="0"/>
    <n v="0"/>
    <n v="0"/>
    <s v="NO"/>
    <n v="0"/>
    <m/>
    <m/>
    <m/>
    <m/>
    <n v="0"/>
    <m/>
    <m/>
    <n v="0"/>
    <n v="0"/>
    <n v="0"/>
    <n v="0"/>
    <n v="0"/>
    <m/>
    <m/>
    <m/>
    <m/>
    <m/>
    <m/>
    <m/>
    <m/>
    <m/>
    <m/>
    <n v="0"/>
    <n v="0"/>
    <n v="1"/>
    <s v="Mill Pond"/>
    <n v="20"/>
  </r>
  <r>
    <s v="UNK198"/>
    <s v="FEE"/>
    <x v="0"/>
    <s v="ROUTE 25"/>
    <n v="0"/>
    <m/>
    <m/>
    <m/>
    <m/>
    <n v="177.31661"/>
    <n v="0"/>
    <n v="0"/>
    <n v="0"/>
    <n v="0"/>
    <m/>
    <n v="0"/>
    <n v="0"/>
    <n v="0"/>
    <s v="NO_W2"/>
    <n v="0"/>
    <m/>
    <m/>
    <m/>
    <m/>
    <n v="0"/>
    <m/>
    <m/>
    <n v="0"/>
    <n v="0"/>
    <n v="0"/>
    <n v="0"/>
    <n v="0"/>
    <s v="Not in new Assr DB, Makepe?, old info"/>
    <m/>
    <m/>
    <m/>
    <m/>
    <m/>
    <m/>
    <m/>
    <m/>
    <m/>
    <n v="1"/>
    <n v="0"/>
    <n v="1"/>
    <s v="Maple Swamp"/>
    <n v="39"/>
  </r>
  <r>
    <s v="LAND_NOPARC"/>
    <m/>
    <x v="0"/>
    <m/>
    <n v="0"/>
    <m/>
    <m/>
    <m/>
    <m/>
    <n v="5.2209999999999999E-2"/>
    <n v="0"/>
    <n v="0"/>
    <n v="0"/>
    <n v="0"/>
    <m/>
    <n v="0"/>
    <n v="0"/>
    <n v="0"/>
    <s v="NO"/>
    <n v="0"/>
    <m/>
    <m/>
    <m/>
    <m/>
    <n v="0"/>
    <m/>
    <m/>
    <n v="0"/>
    <n v="0"/>
    <n v="0"/>
    <n v="0"/>
    <n v="0"/>
    <m/>
    <m/>
    <m/>
    <m/>
    <m/>
    <m/>
    <m/>
    <m/>
    <m/>
    <m/>
    <n v="0"/>
    <n v="0"/>
    <n v="1"/>
    <s v="Mill Pond"/>
    <n v="20"/>
  </r>
  <r>
    <s v="120-103"/>
    <m/>
    <x v="0"/>
    <s v="17 WHM LK SHS DR"/>
    <n v="101"/>
    <s v="CAHILL DENIS M"/>
    <s v="R130"/>
    <s v="ONE FAMILY"/>
    <s v="120//103//"/>
    <n v="0.36926999999999999"/>
    <n v="1"/>
    <n v="1"/>
    <n v="1"/>
    <n v="1"/>
    <s v="SEPTIC"/>
    <n v="0"/>
    <n v="0"/>
    <n v="0"/>
    <s v="YES"/>
    <n v="0"/>
    <s v="120-103"/>
    <s v="Gas,Well,Septic"/>
    <s v="SEPTIC"/>
    <s v="SEPTIC"/>
    <n v="0"/>
    <m/>
    <m/>
    <n v="1"/>
    <n v="1"/>
    <n v="3"/>
    <n v="1986"/>
    <n v="1.75"/>
    <m/>
    <m/>
    <m/>
    <m/>
    <m/>
    <m/>
    <m/>
    <m/>
    <m/>
    <m/>
    <n v="2"/>
    <n v="4.6463999999999999"/>
    <n v="1"/>
    <s v="Mill Pond"/>
    <n v="20"/>
  </r>
  <r>
    <s v="120-1006"/>
    <m/>
    <x v="0"/>
    <s v="0 WHM LK SHS DR"/>
    <n v="132"/>
    <s v="MEDEIROS JUDITH M ET ALS TRUSTEE"/>
    <s v="R130"/>
    <s v="RES ACLNUD  MDL-00"/>
    <s v="120//1006//"/>
    <n v="0.21490000000000001"/>
    <n v="0"/>
    <n v="0"/>
    <n v="0"/>
    <n v="0"/>
    <m/>
    <n v="0"/>
    <n v="0"/>
    <n v="0"/>
    <s v="YES"/>
    <n v="0"/>
    <s v="120-1006"/>
    <m/>
    <m/>
    <m/>
    <n v="0"/>
    <m/>
    <m/>
    <n v="0"/>
    <n v="0"/>
    <n v="0"/>
    <n v="0"/>
    <n v="0"/>
    <m/>
    <m/>
    <m/>
    <m/>
    <m/>
    <m/>
    <m/>
    <m/>
    <m/>
    <m/>
    <n v="0"/>
    <n v="0"/>
    <n v="1"/>
    <s v="Mill Pond"/>
    <n v="20"/>
  </r>
  <r>
    <s v="113-1"/>
    <m/>
    <x v="0"/>
    <s v="168 CHARGE POND RD"/>
    <n v="101"/>
    <s v="OCONNOR BRIAN P"/>
    <s v="R60"/>
    <s v="ONE FAMILY"/>
    <s v="113//1//"/>
    <n v="2.3971800000000001"/>
    <n v="1"/>
    <n v="1"/>
    <n v="1"/>
    <n v="1"/>
    <s v="SEPTIC"/>
    <n v="0"/>
    <n v="0"/>
    <n v="0"/>
    <s v="YES"/>
    <n v="0"/>
    <s v="113-1"/>
    <s v="Public Water,Septic"/>
    <s v="SEPTIC"/>
    <s v="SEPTIC"/>
    <n v="0"/>
    <m/>
    <m/>
    <n v="1"/>
    <n v="1"/>
    <n v="3"/>
    <n v="1856"/>
    <n v="1.75"/>
    <m/>
    <m/>
    <m/>
    <m/>
    <m/>
    <m/>
    <m/>
    <m/>
    <m/>
    <m/>
    <n v="1"/>
    <n v="2.42"/>
    <n v="1"/>
    <s v="Harlow Brook"/>
    <n v="34"/>
  </r>
  <r>
    <s v="111-1"/>
    <m/>
    <x v="0"/>
    <s v="200 TIHONET RD"/>
    <n v="101"/>
    <s v="MAKEPEACE CO A D"/>
    <s v="R60"/>
    <s v="ONE FAMILY"/>
    <s v="111//1//"/>
    <n v="4.0208000000000004"/>
    <n v="1"/>
    <n v="1"/>
    <n v="1"/>
    <n v="1"/>
    <s v="SEPTIC"/>
    <n v="0"/>
    <n v="0"/>
    <n v="0"/>
    <s v="YES"/>
    <n v="0"/>
    <s v="111-1"/>
    <s v="Well,Septic"/>
    <s v="SEPTIC"/>
    <s v="SEPTIC"/>
    <n v="0"/>
    <m/>
    <m/>
    <n v="1"/>
    <n v="1"/>
    <n v="3"/>
    <n v="2914"/>
    <n v="1.5"/>
    <m/>
    <m/>
    <m/>
    <m/>
    <m/>
    <m/>
    <m/>
    <m/>
    <m/>
    <m/>
    <n v="1"/>
    <n v="2.42"/>
    <n v="1"/>
    <s v="Maple Swamp"/>
    <n v="39"/>
  </r>
  <r>
    <s v="105-1024"/>
    <m/>
    <x v="0"/>
    <s v="9 CHARLOTTE FURN RD"/>
    <n v="103"/>
    <s v="R D CORPORATION"/>
    <s v="SC"/>
    <s v="MOBILE HOM  MDL-00"/>
    <s v="105//1024//"/>
    <n v="13.83845"/>
    <n v="40"/>
    <n v="40"/>
    <n v="40"/>
    <n v="40"/>
    <s v="SEPTIC"/>
    <n v="0"/>
    <n v="0"/>
    <n v="0"/>
    <s v="YES"/>
    <n v="0"/>
    <s v="105-1024"/>
    <s v="Public Water,Septic"/>
    <s v="SEPTIC"/>
    <s v="SEPTIC"/>
    <n v="0"/>
    <m/>
    <m/>
    <n v="40"/>
    <n v="40"/>
    <n v="0"/>
    <n v="0"/>
    <n v="0"/>
    <m/>
    <m/>
    <m/>
    <m/>
    <m/>
    <m/>
    <m/>
    <m/>
    <m/>
    <m/>
    <n v="1"/>
    <n v="387.2"/>
    <n v="1"/>
    <s v="Broad Marsh River"/>
    <n v="43"/>
  </r>
  <r>
    <s v="120-104"/>
    <m/>
    <x v="0"/>
    <s v="15 WHM LK SHS DR"/>
    <n v="101"/>
    <s v="CWIEKOWSKI GERY J"/>
    <s v="R130"/>
    <s v="ONE FAMILY"/>
    <s v="120//104//"/>
    <n v="0.32519999999999999"/>
    <n v="1"/>
    <n v="1"/>
    <n v="1"/>
    <n v="1"/>
    <s v="SEPTIC"/>
    <n v="0"/>
    <n v="1"/>
    <n v="8100"/>
    <s v="YES"/>
    <n v="8100"/>
    <s v="120-104"/>
    <s v="Gas,Well,Septic"/>
    <s v="SEPTIC"/>
    <s v="SEPTIC"/>
    <n v="8100"/>
    <m/>
    <m/>
    <n v="1"/>
    <n v="1"/>
    <n v="2"/>
    <n v="672"/>
    <n v="1"/>
    <m/>
    <m/>
    <m/>
    <m/>
    <m/>
    <m/>
    <m/>
    <m/>
    <m/>
    <m/>
    <n v="1"/>
    <n v="4.6463999999999999"/>
    <n v="1"/>
    <s v="Mill Pond"/>
    <n v="20"/>
  </r>
  <r>
    <s v="LAND_NOPARC"/>
    <m/>
    <x v="0"/>
    <m/>
    <n v="0"/>
    <m/>
    <m/>
    <m/>
    <m/>
    <n v="5.423E-2"/>
    <n v="0"/>
    <n v="0"/>
    <n v="0"/>
    <n v="0"/>
    <m/>
    <n v="0"/>
    <n v="0"/>
    <n v="0"/>
    <s v="NO"/>
    <n v="0"/>
    <m/>
    <m/>
    <m/>
    <m/>
    <n v="0"/>
    <m/>
    <m/>
    <n v="0"/>
    <n v="0"/>
    <n v="0"/>
    <n v="0"/>
    <n v="0"/>
    <m/>
    <m/>
    <m/>
    <m/>
    <m/>
    <m/>
    <m/>
    <m/>
    <m/>
    <m/>
    <n v="0"/>
    <n v="0"/>
    <n v="1"/>
    <s v="Mill Pond"/>
    <n v="20"/>
  </r>
  <r>
    <s v="120-27"/>
    <m/>
    <x v="0"/>
    <s v="20 WHM LK SHS DR"/>
    <n v="101"/>
    <s v="OTTS KEVIN I"/>
    <s v="R130"/>
    <s v="ONE FAMILY"/>
    <s v="120//27//"/>
    <n v="0.27732000000000001"/>
    <n v="1"/>
    <n v="1"/>
    <n v="1"/>
    <n v="1"/>
    <s v="SEPTIC"/>
    <n v="0"/>
    <n v="1"/>
    <n v="11000"/>
    <s v="YES"/>
    <n v="11000"/>
    <s v="120-27"/>
    <s v="Well,Septic"/>
    <s v="SEPTIC"/>
    <s v="SEPTIC"/>
    <n v="11000"/>
    <m/>
    <m/>
    <n v="1"/>
    <n v="1"/>
    <n v="3"/>
    <n v="1229"/>
    <n v="1.75"/>
    <m/>
    <m/>
    <m/>
    <m/>
    <m/>
    <m/>
    <m/>
    <m/>
    <m/>
    <m/>
    <n v="1"/>
    <n v="4.6463999999999999"/>
    <n v="1"/>
    <s v="Mill Pond"/>
    <n v="20"/>
  </r>
  <r>
    <s v="120-28"/>
    <m/>
    <x v="0"/>
    <s v="18 WHM LK SHS DR"/>
    <n v="101"/>
    <s v="MEDEIROS JUDITH M TRUSTEE"/>
    <s v="R130"/>
    <s v="ONE FAMILY"/>
    <s v="120//28//"/>
    <n v="0.32367000000000001"/>
    <n v="1"/>
    <n v="1"/>
    <n v="1"/>
    <n v="1"/>
    <s v="SEPTIC"/>
    <n v="0"/>
    <n v="1"/>
    <n v="1400"/>
    <s v="YES"/>
    <n v="1400"/>
    <s v="120-28"/>
    <s v="Gas,Well,Septic"/>
    <s v="SEPTIC"/>
    <s v="SEPTIC"/>
    <n v="1400"/>
    <m/>
    <m/>
    <n v="1"/>
    <n v="1"/>
    <n v="2"/>
    <n v="1224"/>
    <n v="1.5"/>
    <m/>
    <m/>
    <m/>
    <m/>
    <m/>
    <m/>
    <m/>
    <m/>
    <m/>
    <m/>
    <n v="1"/>
    <n v="4.6463999999999999"/>
    <n v="1"/>
    <s v="Mill Pond"/>
    <n v="20"/>
  </r>
  <r>
    <s v="120-105"/>
    <m/>
    <x v="0"/>
    <s v="13 WHM LK SHS DR"/>
    <n v="101"/>
    <s v="LEDOUX MICHAEL R"/>
    <s v="R130"/>
    <s v="ONE FAMILY"/>
    <s v="120//105//"/>
    <n v="0.52595999999999998"/>
    <n v="1"/>
    <n v="1"/>
    <n v="1"/>
    <n v="1"/>
    <s v="SEPTIC"/>
    <n v="0"/>
    <n v="1"/>
    <n v="10400"/>
    <s v="YES"/>
    <n v="10400"/>
    <s v="120-105"/>
    <s v="Well,Septic"/>
    <s v="SEPTIC"/>
    <s v="SEPTIC"/>
    <n v="10400"/>
    <m/>
    <m/>
    <n v="1"/>
    <n v="1"/>
    <n v="3"/>
    <n v="3400"/>
    <n v="2.5"/>
    <m/>
    <m/>
    <m/>
    <m/>
    <m/>
    <m/>
    <m/>
    <m/>
    <m/>
    <m/>
    <n v="1"/>
    <n v="4.6463999999999999"/>
    <n v="1"/>
    <s v="Mill Pond"/>
    <n v="20"/>
  </r>
  <r>
    <s v="117-1007"/>
    <m/>
    <x v="0"/>
    <s v="0 GLEN CHARLIE RD"/>
    <n v="720"/>
    <s v="MAKEPEACE CO A D"/>
    <s v="R130"/>
    <s v="NONPRNECLD"/>
    <s v="117//1007//"/>
    <n v="13.15231"/>
    <n v="0"/>
    <n v="0"/>
    <n v="0"/>
    <n v="0"/>
    <m/>
    <n v="0"/>
    <n v="0"/>
    <n v="0"/>
    <s v="YES"/>
    <n v="0"/>
    <s v="117-1007"/>
    <m/>
    <m/>
    <m/>
    <n v="0"/>
    <m/>
    <m/>
    <n v="0"/>
    <n v="0"/>
    <n v="0"/>
    <n v="0"/>
    <n v="0"/>
    <m/>
    <m/>
    <m/>
    <m/>
    <m/>
    <m/>
    <m/>
    <m/>
    <m/>
    <m/>
    <n v="2"/>
    <n v="0"/>
    <n v="1"/>
    <s v="Mill Pond"/>
    <n v="20"/>
  </r>
  <r>
    <s v="LAND_NOPARC"/>
    <m/>
    <x v="0"/>
    <m/>
    <n v="0"/>
    <m/>
    <m/>
    <m/>
    <m/>
    <n v="1.312E-2"/>
    <n v="0"/>
    <n v="0"/>
    <n v="0"/>
    <n v="0"/>
    <m/>
    <n v="0"/>
    <n v="0"/>
    <n v="0"/>
    <s v="NO"/>
    <n v="0"/>
    <m/>
    <m/>
    <m/>
    <m/>
    <n v="0"/>
    <m/>
    <m/>
    <n v="0"/>
    <n v="0"/>
    <n v="0"/>
    <n v="0"/>
    <n v="0"/>
    <m/>
    <m/>
    <m/>
    <m/>
    <m/>
    <m/>
    <m/>
    <m/>
    <m/>
    <m/>
    <n v="0"/>
    <n v="0"/>
    <n v="1"/>
    <s v="Mill Pond"/>
    <n v="20"/>
  </r>
  <r>
    <s v="126-A"/>
    <m/>
    <x v="0"/>
    <s v="0 MAPLE SPRINGS RD"/>
    <n v="903"/>
    <s v="WAREHAM FIRE DISTRICT"/>
    <s v="R130"/>
    <s v="MUNICIPAL  MDL-00"/>
    <s v="126///A/"/>
    <n v="4.1308299999999996"/>
    <n v="0"/>
    <n v="0"/>
    <n v="0"/>
    <n v="0"/>
    <m/>
    <n v="0"/>
    <n v="0"/>
    <n v="0"/>
    <s v="YES"/>
    <n v="0"/>
    <s v="126-A"/>
    <m/>
    <m/>
    <m/>
    <n v="0"/>
    <s v="fee simple"/>
    <s v="YES"/>
    <n v="0"/>
    <n v="0"/>
    <n v="0"/>
    <n v="0"/>
    <n v="0"/>
    <m/>
    <m/>
    <m/>
    <m/>
    <m/>
    <m/>
    <m/>
    <m/>
    <m/>
    <m/>
    <n v="1"/>
    <n v="0"/>
    <n v="1"/>
    <s v="Mill Pond"/>
    <n v="20"/>
  </r>
  <r>
    <s v="120-29"/>
    <m/>
    <x v="0"/>
    <s v="16 WHM LK SHS DR"/>
    <n v="101"/>
    <s v="DIFELICE SHARON"/>
    <s v="R130"/>
    <s v="ONE FAMILY"/>
    <s v="120//29//"/>
    <n v="0.30325000000000002"/>
    <n v="1"/>
    <n v="1"/>
    <n v="1"/>
    <n v="1"/>
    <s v="SEPTIC"/>
    <n v="0"/>
    <n v="1"/>
    <n v="1600"/>
    <s v="YES"/>
    <n v="1600"/>
    <s v="120-29"/>
    <s v="Well,Septic"/>
    <s v="SEPTIC"/>
    <s v="SEPTIC"/>
    <n v="1600"/>
    <m/>
    <m/>
    <n v="1"/>
    <n v="1"/>
    <n v="3"/>
    <n v="1102"/>
    <n v="1.75"/>
    <m/>
    <m/>
    <m/>
    <m/>
    <m/>
    <m/>
    <m/>
    <m/>
    <m/>
    <m/>
    <n v="2"/>
    <n v="4.6463999999999999"/>
    <n v="1"/>
    <s v="Mill Pond"/>
    <n v="20"/>
  </r>
  <r>
    <s v="120-106"/>
    <m/>
    <x v="0"/>
    <s v="11 WHM LK SHS DR"/>
    <n v="101"/>
    <s v="MANZOLA CHARLES G"/>
    <s v="R130"/>
    <s v="ONE FAMILY"/>
    <s v="120//106//"/>
    <n v="0.25231999999999999"/>
    <n v="1"/>
    <n v="1"/>
    <n v="1"/>
    <n v="1"/>
    <s v="SEPTIC"/>
    <n v="0"/>
    <n v="0"/>
    <n v="0"/>
    <s v="YES"/>
    <n v="0"/>
    <s v="120-106"/>
    <s v="Well,Septic"/>
    <s v="SEPTIC"/>
    <s v="SEPTIC"/>
    <n v="0"/>
    <m/>
    <m/>
    <n v="1"/>
    <n v="1"/>
    <n v="2"/>
    <n v="1092"/>
    <n v="1"/>
    <m/>
    <m/>
    <m/>
    <m/>
    <m/>
    <m/>
    <m/>
    <m/>
    <m/>
    <m/>
    <n v="1"/>
    <n v="4.6463999999999999"/>
    <n v="1"/>
    <s v="Mill Pond"/>
    <n v="20"/>
  </r>
  <r>
    <s v="113-1013C"/>
    <m/>
    <x v="0"/>
    <s v="0 CHARGE POND RD"/>
    <n v="720"/>
    <s v="BAYSIDE AGRICULTURAL INC"/>
    <s v="R130"/>
    <s v="NONPRNECLD"/>
    <s v="113//1013/C/"/>
    <n v="2.1371199999999999"/>
    <n v="0"/>
    <n v="0"/>
    <n v="0"/>
    <n v="0"/>
    <m/>
    <n v="0"/>
    <n v="0"/>
    <n v="0"/>
    <s v="YES"/>
    <n v="0"/>
    <s v="113-1013C"/>
    <m/>
    <m/>
    <m/>
    <n v="0"/>
    <m/>
    <m/>
    <n v="0"/>
    <n v="0"/>
    <n v="0"/>
    <n v="0"/>
    <n v="0"/>
    <m/>
    <m/>
    <m/>
    <m/>
    <m/>
    <m/>
    <m/>
    <m/>
    <m/>
    <m/>
    <n v="1"/>
    <n v="0"/>
    <n v="1"/>
    <s v="Bog Stream"/>
    <n v="35"/>
  </r>
  <r>
    <s v="LAND_NOPARC"/>
    <m/>
    <x v="0"/>
    <m/>
    <n v="0"/>
    <m/>
    <m/>
    <m/>
    <m/>
    <n v="7.5799999999999999E-3"/>
    <n v="0"/>
    <n v="0"/>
    <n v="0"/>
    <n v="0"/>
    <m/>
    <n v="0"/>
    <n v="0"/>
    <n v="0"/>
    <s v="NO"/>
    <n v="0"/>
    <m/>
    <m/>
    <m/>
    <m/>
    <n v="0"/>
    <m/>
    <m/>
    <n v="0"/>
    <n v="0"/>
    <n v="0"/>
    <n v="0"/>
    <n v="0"/>
    <m/>
    <m/>
    <m/>
    <m/>
    <m/>
    <m/>
    <m/>
    <m/>
    <m/>
    <m/>
    <n v="0"/>
    <n v="0"/>
    <n v="1"/>
    <s v="Mill Pond"/>
    <n v="20"/>
  </r>
  <r>
    <s v="LAND_NOPARC"/>
    <m/>
    <x v="0"/>
    <m/>
    <n v="0"/>
    <m/>
    <m/>
    <m/>
    <m/>
    <n v="1.0359999999999999E-2"/>
    <n v="0"/>
    <n v="0"/>
    <n v="0"/>
    <n v="0"/>
    <m/>
    <n v="0"/>
    <n v="0"/>
    <n v="0"/>
    <s v="NO"/>
    <n v="0"/>
    <m/>
    <m/>
    <m/>
    <m/>
    <n v="0"/>
    <m/>
    <m/>
    <n v="0"/>
    <n v="0"/>
    <n v="0"/>
    <n v="0"/>
    <n v="0"/>
    <m/>
    <m/>
    <m/>
    <m/>
    <m/>
    <m/>
    <m/>
    <m/>
    <m/>
    <m/>
    <n v="0"/>
    <n v="0"/>
    <n v="1"/>
    <s v="Mill Pond"/>
    <n v="20"/>
  </r>
  <r>
    <s v="120-31"/>
    <m/>
    <x v="0"/>
    <s v="12 WHM LK SHS DR"/>
    <n v="101"/>
    <s v="KRISTENSON CARL R"/>
    <s v="R130"/>
    <s v="ONE FAMILY"/>
    <s v="120//31//"/>
    <n v="0.21056"/>
    <n v="1"/>
    <n v="1"/>
    <n v="1"/>
    <n v="1"/>
    <s v="SEPTIC"/>
    <n v="0"/>
    <n v="1"/>
    <n v="100"/>
    <s v="YES"/>
    <n v="100"/>
    <s v="120-31"/>
    <s v="Well,Septic"/>
    <s v="SEPTIC"/>
    <s v="SEPTIC"/>
    <n v="100"/>
    <m/>
    <m/>
    <n v="1"/>
    <n v="1"/>
    <n v="3"/>
    <n v="912"/>
    <n v="1"/>
    <m/>
    <m/>
    <m/>
    <m/>
    <m/>
    <m/>
    <m/>
    <m/>
    <m/>
    <m/>
    <n v="1"/>
    <n v="4.6463999999999999"/>
    <n v="1"/>
    <s v="Mill Pond"/>
    <n v="20"/>
  </r>
  <r>
    <s v="120-30"/>
    <m/>
    <x v="0"/>
    <s v="14 WHM LK SHS DR"/>
    <n v="101"/>
    <s v="BARTLETT ROBERT A"/>
    <s v="R130"/>
    <s v="ONE FAMILY"/>
    <s v="120//30//"/>
    <n v="0.25137999999999999"/>
    <n v="1"/>
    <n v="1"/>
    <n v="1"/>
    <n v="1"/>
    <s v="SEPTIC"/>
    <n v="0"/>
    <n v="1"/>
    <n v="2400"/>
    <s v="YES"/>
    <n v="2400"/>
    <s v="120-30"/>
    <s v="Gas,Well,Septic"/>
    <s v="SEPTIC"/>
    <s v="SEPTIC"/>
    <n v="2400"/>
    <m/>
    <m/>
    <n v="1"/>
    <n v="1"/>
    <n v="2"/>
    <n v="916"/>
    <n v="1"/>
    <m/>
    <m/>
    <m/>
    <m/>
    <m/>
    <m/>
    <m/>
    <m/>
    <m/>
    <m/>
    <n v="1"/>
    <n v="4.6463999999999999"/>
    <n v="1"/>
    <s v="Mill Pond"/>
    <n v="20"/>
  </r>
  <r>
    <s v="LAND_NOPARC"/>
    <m/>
    <x v="0"/>
    <m/>
    <n v="0"/>
    <m/>
    <m/>
    <m/>
    <m/>
    <n v="0.13724"/>
    <n v="0"/>
    <n v="0"/>
    <n v="0"/>
    <n v="0"/>
    <m/>
    <n v="0"/>
    <n v="0"/>
    <n v="0"/>
    <s v="NO"/>
    <n v="0"/>
    <m/>
    <m/>
    <m/>
    <m/>
    <n v="0"/>
    <m/>
    <m/>
    <n v="0"/>
    <n v="0"/>
    <n v="0"/>
    <n v="0"/>
    <n v="0"/>
    <m/>
    <m/>
    <m/>
    <m/>
    <m/>
    <m/>
    <m/>
    <m/>
    <m/>
    <m/>
    <n v="0"/>
    <n v="0"/>
    <n v="1"/>
    <s v="Mill Pond"/>
    <n v="20"/>
  </r>
  <r>
    <s v="LAND_NOPARC"/>
    <m/>
    <x v="0"/>
    <m/>
    <n v="0"/>
    <m/>
    <m/>
    <m/>
    <m/>
    <n v="1.3939999999999999E-2"/>
    <n v="0"/>
    <n v="0"/>
    <n v="0"/>
    <n v="0"/>
    <m/>
    <n v="0"/>
    <n v="0"/>
    <n v="0"/>
    <s v="NO"/>
    <n v="0"/>
    <m/>
    <m/>
    <m/>
    <m/>
    <n v="0"/>
    <m/>
    <m/>
    <n v="0"/>
    <n v="0"/>
    <n v="0"/>
    <n v="0"/>
    <n v="0"/>
    <m/>
    <m/>
    <m/>
    <m/>
    <m/>
    <m/>
    <m/>
    <m/>
    <m/>
    <m/>
    <n v="0"/>
    <n v="0"/>
    <n v="1"/>
    <s v="Mill Pond"/>
    <n v="20"/>
  </r>
  <r>
    <s v="114C-1-1000"/>
    <m/>
    <x v="0"/>
    <s v="0 CHARGE POND RD"/>
    <n v="903"/>
    <s v="WAREHAM FIRE DISTRICT"/>
    <s v="R130"/>
    <s v="MUNICIPAL  MDL-00"/>
    <s v="114/C1/1000//"/>
    <n v="0.10231999999999999"/>
    <n v="0"/>
    <n v="0"/>
    <n v="0"/>
    <n v="0"/>
    <m/>
    <n v="0"/>
    <n v="0"/>
    <n v="0"/>
    <s v="YES"/>
    <n v="0"/>
    <s v="114C-1-1000"/>
    <m/>
    <m/>
    <m/>
    <n v="0"/>
    <m/>
    <m/>
    <n v="0"/>
    <n v="0"/>
    <n v="0"/>
    <n v="0"/>
    <n v="0"/>
    <m/>
    <m/>
    <m/>
    <m/>
    <m/>
    <m/>
    <m/>
    <m/>
    <m/>
    <m/>
    <n v="1"/>
    <n v="0"/>
    <n v="1"/>
    <s v="Bog Stream"/>
    <n v="35"/>
  </r>
  <r>
    <s v="128-1001A"/>
    <m/>
    <x v="0"/>
    <s v="344 GLEN CHARLIE RD"/>
    <n v="130"/>
    <s v="CENTENNIAL REALTY TRUST"/>
    <s v="R130"/>
    <s v="PRI RES  MDL-01"/>
    <s v="128//1001/A/"/>
    <n v="8.6199999999999992E-3"/>
    <n v="0"/>
    <n v="0"/>
    <n v="0"/>
    <n v="0"/>
    <m/>
    <n v="0"/>
    <n v="0"/>
    <n v="0"/>
    <s v="YES"/>
    <n v="0"/>
    <s v="128-1001A"/>
    <m/>
    <m/>
    <m/>
    <n v="0"/>
    <m/>
    <m/>
    <n v="0"/>
    <n v="0"/>
    <n v="2"/>
    <n v="1344"/>
    <n v="1"/>
    <m/>
    <m/>
    <m/>
    <m/>
    <m/>
    <m/>
    <m/>
    <m/>
    <m/>
    <m/>
    <n v="0"/>
    <n v="0"/>
    <n v="1"/>
    <s v="Mill Pond"/>
    <n v="20"/>
  </r>
  <r>
    <s v="105-1016"/>
    <m/>
    <x v="0"/>
    <s v="0 CHARLOTTE FURN RD"/>
    <n v="720"/>
    <s v="MAKEPEACE CO A D"/>
    <m/>
    <s v="NONPRNECLD"/>
    <s v="105//1016//"/>
    <n v="0.11923"/>
    <n v="0"/>
    <n v="0"/>
    <n v="0"/>
    <n v="0"/>
    <m/>
    <n v="0"/>
    <n v="0"/>
    <n v="0"/>
    <s v="YES"/>
    <n v="0"/>
    <s v="105-1016"/>
    <m/>
    <m/>
    <m/>
    <n v="0"/>
    <m/>
    <m/>
    <n v="0"/>
    <n v="0"/>
    <n v="0"/>
    <n v="0"/>
    <n v="0"/>
    <m/>
    <m/>
    <m/>
    <m/>
    <m/>
    <m/>
    <m/>
    <m/>
    <m/>
    <m/>
    <n v="1"/>
    <n v="0"/>
    <n v="1"/>
    <s v="Rose Brook"/>
    <n v="41"/>
  </r>
  <r>
    <s v="114C-1-15"/>
    <m/>
    <x v="0"/>
    <s v="203 CHARGE POND RD"/>
    <n v="101"/>
    <s v="SOUZA PAUL"/>
    <s v="R130"/>
    <s v="ONE FAMILY"/>
    <s v="114/C1/15//"/>
    <n v="0.37790000000000001"/>
    <n v="1"/>
    <n v="1"/>
    <n v="1"/>
    <n v="1"/>
    <s v="SEPTIC"/>
    <n v="0"/>
    <n v="0"/>
    <n v="0"/>
    <s v="YES"/>
    <n v="0"/>
    <s v="114C-1-15"/>
    <s v="Well,Septic"/>
    <s v="SEPTIC"/>
    <s v="SEPTIC"/>
    <n v="0"/>
    <m/>
    <m/>
    <n v="1"/>
    <n v="1"/>
    <n v="3"/>
    <n v="1852"/>
    <n v="2"/>
    <m/>
    <m/>
    <m/>
    <m/>
    <m/>
    <m/>
    <m/>
    <m/>
    <m/>
    <m/>
    <n v="1"/>
    <n v="9.68"/>
    <n v="1"/>
    <s v="Bog Stream"/>
    <n v="35"/>
  </r>
  <r>
    <s v="120-41"/>
    <m/>
    <x v="0"/>
    <s v="9 WHM LK SHS DR"/>
    <n v="101"/>
    <s v="GOMES SCOTT"/>
    <s v="R130"/>
    <s v="ONE FAMILY"/>
    <s v="120//41//"/>
    <n v="0.44778000000000001"/>
    <n v="1"/>
    <n v="1"/>
    <n v="1"/>
    <n v="1"/>
    <s v="SEPTIC"/>
    <n v="0"/>
    <n v="1"/>
    <n v="7000"/>
    <s v="YES"/>
    <n v="7000"/>
    <s v="120-41"/>
    <s v="Well,Septic"/>
    <s v="SEPTIC"/>
    <s v="SEPTIC"/>
    <n v="7000"/>
    <m/>
    <m/>
    <n v="1"/>
    <n v="1"/>
    <n v="2"/>
    <n v="1171"/>
    <n v="1"/>
    <m/>
    <m/>
    <m/>
    <m/>
    <m/>
    <m/>
    <m/>
    <m/>
    <m/>
    <m/>
    <n v="1"/>
    <n v="4.6463999999999999"/>
    <n v="1"/>
    <s v="Mill Pond"/>
    <n v="20"/>
  </r>
  <r>
    <s v="113-1010"/>
    <m/>
    <x v="0"/>
    <s v="172 CHARGE POND RD"/>
    <n v="101"/>
    <s v="OCONNOR DANIEL F TRUSTEE"/>
    <s v="R60"/>
    <s v="ONE FAMILY"/>
    <s v="113//1010//"/>
    <n v="1.7588299999999999"/>
    <n v="1"/>
    <n v="1"/>
    <n v="1"/>
    <n v="1"/>
    <s v="SEPTIC"/>
    <n v="0"/>
    <n v="1"/>
    <n v="9900"/>
    <s v="YES"/>
    <n v="9900"/>
    <s v="113-1010"/>
    <s v="Public Water,Septic"/>
    <s v="SEPTIC"/>
    <s v="SEPTIC"/>
    <n v="9900"/>
    <m/>
    <m/>
    <n v="1"/>
    <n v="1"/>
    <n v="2"/>
    <n v="1591"/>
    <n v="1.75"/>
    <m/>
    <m/>
    <m/>
    <m/>
    <m/>
    <m/>
    <m/>
    <m/>
    <m/>
    <m/>
    <n v="2"/>
    <n v="2.42"/>
    <n v="1"/>
    <s v="Harlow Brook"/>
    <n v="34"/>
  </r>
  <r>
    <s v="LAND_NOPARC"/>
    <m/>
    <x v="0"/>
    <m/>
    <n v="0"/>
    <m/>
    <m/>
    <m/>
    <m/>
    <n v="8.6870000000000003E-2"/>
    <n v="0"/>
    <n v="0"/>
    <n v="0"/>
    <n v="0"/>
    <m/>
    <n v="0"/>
    <n v="0"/>
    <n v="0"/>
    <s v="NO"/>
    <n v="0"/>
    <m/>
    <m/>
    <m/>
    <m/>
    <n v="0"/>
    <m/>
    <m/>
    <n v="0"/>
    <n v="0"/>
    <n v="0"/>
    <n v="0"/>
    <n v="0"/>
    <m/>
    <m/>
    <m/>
    <m/>
    <m/>
    <m/>
    <m/>
    <m/>
    <m/>
    <m/>
    <n v="0"/>
    <n v="0"/>
    <n v="1"/>
    <s v="Mill Pond"/>
    <n v="20"/>
  </r>
  <r>
    <s v="105-1025"/>
    <m/>
    <x v="0"/>
    <s v="23 CHARLOTTE FURN RD"/>
    <n v="103"/>
    <s v="HOLLY HEIGHTS COOPERATIVE"/>
    <s v="SC"/>
    <s v="MOBILE HOM  MDL-00"/>
    <s v="105//1025//"/>
    <n v="8.4312400000000007"/>
    <n v="45"/>
    <n v="45"/>
    <n v="45"/>
    <n v="45"/>
    <s v="SEPTIC"/>
    <n v="0"/>
    <n v="2"/>
    <n v="436400"/>
    <s v="YES"/>
    <n v="436400"/>
    <s v="105-1025"/>
    <s v="Public Water,Septic"/>
    <s v="SEPTIC"/>
    <s v="SEPTIC"/>
    <n v="218200"/>
    <m/>
    <m/>
    <n v="45"/>
    <n v="45"/>
    <n v="0"/>
    <n v="0"/>
    <n v="0"/>
    <m/>
    <m/>
    <m/>
    <m/>
    <m/>
    <m/>
    <m/>
    <m/>
    <m/>
    <m/>
    <n v="1"/>
    <n v="435.59999999999997"/>
    <n v="1"/>
    <s v="Broad Marsh River"/>
    <n v="43"/>
  </r>
  <r>
    <s v="120-32"/>
    <m/>
    <x v="0"/>
    <s v="10 WHM LK SHS DR"/>
    <n v="101"/>
    <s v="CHAMBERLAIN DOROTHY V"/>
    <s v="R130"/>
    <s v="ONE FAMILY"/>
    <s v="120//32//"/>
    <n v="0.29339999999999999"/>
    <n v="1"/>
    <n v="1"/>
    <n v="1"/>
    <n v="1"/>
    <s v="SEPTIC"/>
    <n v="0"/>
    <n v="1"/>
    <n v="5300"/>
    <s v="YES"/>
    <n v="5300"/>
    <s v="120-32"/>
    <s v="Gas,Well,Septic"/>
    <s v="SEPTIC"/>
    <s v="SEPTIC"/>
    <n v="5300"/>
    <m/>
    <m/>
    <n v="1"/>
    <n v="1"/>
    <n v="2"/>
    <n v="1092"/>
    <n v="1"/>
    <m/>
    <m/>
    <m/>
    <m/>
    <m/>
    <m/>
    <m/>
    <m/>
    <m/>
    <m/>
    <n v="1"/>
    <n v="4.6463999999999999"/>
    <n v="1"/>
    <s v="Mill Pond"/>
    <n v="20"/>
  </r>
  <r>
    <s v="LAND_NOPARC"/>
    <m/>
    <x v="0"/>
    <m/>
    <n v="0"/>
    <m/>
    <m/>
    <m/>
    <m/>
    <n v="1.813E-2"/>
    <n v="0"/>
    <n v="0"/>
    <n v="0"/>
    <n v="0"/>
    <m/>
    <n v="0"/>
    <n v="0"/>
    <n v="0"/>
    <s v="NO"/>
    <n v="0"/>
    <m/>
    <m/>
    <m/>
    <m/>
    <n v="0"/>
    <m/>
    <m/>
    <n v="0"/>
    <n v="0"/>
    <n v="0"/>
    <n v="0"/>
    <n v="0"/>
    <m/>
    <m/>
    <m/>
    <m/>
    <m/>
    <m/>
    <m/>
    <m/>
    <m/>
    <m/>
    <n v="0"/>
    <n v="0"/>
    <n v="1"/>
    <s v="Mill Pond"/>
    <n v="20"/>
  </r>
  <r>
    <s v="114C-1-16"/>
    <m/>
    <x v="0"/>
    <s v="205 CHARGE POND RD"/>
    <n v="101"/>
    <s v="BIRD MICHAEL A"/>
    <s v="R130"/>
    <s v="ONE FAMILY"/>
    <s v="114/C1/16//"/>
    <n v="0.27711999999999998"/>
    <n v="1"/>
    <n v="1"/>
    <n v="1"/>
    <n v="1"/>
    <s v="SEPTIC"/>
    <n v="0"/>
    <n v="0"/>
    <n v="0"/>
    <s v="YES"/>
    <n v="0"/>
    <s v="114C-1-16"/>
    <s v="Well,Septic"/>
    <s v="SEPTIC"/>
    <s v="SEPTIC"/>
    <n v="0"/>
    <m/>
    <m/>
    <n v="1"/>
    <n v="1"/>
    <n v="3"/>
    <n v="1387"/>
    <n v="1.75"/>
    <m/>
    <m/>
    <m/>
    <m/>
    <m/>
    <m/>
    <m/>
    <m/>
    <m/>
    <m/>
    <n v="1"/>
    <n v="9.68"/>
    <n v="1"/>
    <s v="Bog Stream"/>
    <n v="35"/>
  </r>
  <r>
    <s v="128-1001A"/>
    <m/>
    <x v="0"/>
    <s v="344 GLEN CHARLIE RD"/>
    <n v="130"/>
    <s v="CENTENNIAL REALTY TRUST"/>
    <s v="R130"/>
    <s v="PRI RES  MDL-01"/>
    <s v="128//1001/A/"/>
    <n v="1.482E-2"/>
    <n v="0"/>
    <n v="0"/>
    <n v="0"/>
    <n v="0"/>
    <m/>
    <n v="0"/>
    <n v="0"/>
    <n v="0"/>
    <s v="YES"/>
    <n v="0"/>
    <s v="128-1001A"/>
    <m/>
    <m/>
    <m/>
    <n v="0"/>
    <m/>
    <m/>
    <n v="0"/>
    <n v="0"/>
    <n v="2"/>
    <n v="1344"/>
    <n v="1"/>
    <m/>
    <m/>
    <m/>
    <m/>
    <m/>
    <m/>
    <m/>
    <m/>
    <m/>
    <m/>
    <n v="0"/>
    <n v="0"/>
    <n v="1"/>
    <s v="Mill Pond"/>
    <n v="20"/>
  </r>
  <r>
    <s v="120-40"/>
    <m/>
    <x v="0"/>
    <s v="7 WHM LK SHS DR"/>
    <n v="101"/>
    <s v="FLYNN DANIEL P"/>
    <s v="R130"/>
    <s v="ONE FAMILY"/>
    <s v="120//40//"/>
    <n v="0.38290000000000002"/>
    <n v="1"/>
    <n v="1"/>
    <n v="1"/>
    <n v="1"/>
    <s v="SEPTIC"/>
    <n v="0"/>
    <n v="1"/>
    <n v="10900"/>
    <s v="YES"/>
    <n v="10900"/>
    <s v="120-40"/>
    <s v="Well,Septic"/>
    <s v="SEPTIC"/>
    <s v="SEPTIC"/>
    <n v="10900"/>
    <m/>
    <m/>
    <n v="1"/>
    <n v="1"/>
    <n v="3"/>
    <n v="1432"/>
    <n v="1"/>
    <m/>
    <m/>
    <m/>
    <m/>
    <m/>
    <m/>
    <m/>
    <m/>
    <m/>
    <m/>
    <n v="1"/>
    <n v="4.6463999999999999"/>
    <n v="1"/>
    <s v="Mill Pond"/>
    <n v="20"/>
  </r>
  <r>
    <s v="114C-1-1"/>
    <m/>
    <x v="0"/>
    <s v="200 CHARGE POND RD"/>
    <n v="101"/>
    <s v="HOLLIS RICHARD B"/>
    <s v="R60"/>
    <s v="ONE FAMILY"/>
    <s v="114/C1/1//"/>
    <n v="0.27687"/>
    <n v="1"/>
    <n v="1"/>
    <n v="1"/>
    <n v="1"/>
    <s v="SEPTIC"/>
    <n v="0"/>
    <n v="1"/>
    <n v="28200"/>
    <s v="YES"/>
    <n v="28200"/>
    <s v="114C-1-1"/>
    <s v="Well,Septic"/>
    <s v="SEPTIC"/>
    <s v="SEPTIC"/>
    <n v="28200"/>
    <m/>
    <m/>
    <n v="1"/>
    <n v="1"/>
    <n v="3"/>
    <n v="1092"/>
    <n v="1"/>
    <m/>
    <m/>
    <m/>
    <m/>
    <m/>
    <m/>
    <m/>
    <m/>
    <m/>
    <m/>
    <n v="1"/>
    <n v="9.68"/>
    <n v="1"/>
    <s v="Bog Stream"/>
    <n v="35"/>
  </r>
  <r>
    <s v="LAND_NOPARC"/>
    <m/>
    <x v="0"/>
    <m/>
    <n v="0"/>
    <m/>
    <m/>
    <m/>
    <m/>
    <n v="3.9849999999999997E-2"/>
    <n v="0"/>
    <n v="0"/>
    <n v="0"/>
    <n v="0"/>
    <m/>
    <n v="0"/>
    <n v="0"/>
    <n v="0"/>
    <s v="NO"/>
    <n v="0"/>
    <m/>
    <m/>
    <m/>
    <m/>
    <n v="0"/>
    <m/>
    <m/>
    <n v="0"/>
    <n v="0"/>
    <n v="0"/>
    <n v="0"/>
    <n v="0"/>
    <m/>
    <m/>
    <m/>
    <m/>
    <m/>
    <m/>
    <m/>
    <m/>
    <m/>
    <m/>
    <n v="0"/>
    <n v="0"/>
    <n v="1"/>
    <s v="Mill Pond"/>
    <n v="20"/>
  </r>
  <r>
    <s v="120-33"/>
    <m/>
    <x v="0"/>
    <s v="8 WHM LK SHS DR"/>
    <n v="101"/>
    <s v="WILSON ELIZABETH A"/>
    <s v="R130"/>
    <s v="ONE FAMILY"/>
    <s v="120//33//"/>
    <n v="0.33140999999999998"/>
    <n v="1"/>
    <n v="1"/>
    <n v="1"/>
    <n v="1"/>
    <s v="SEPTIC"/>
    <n v="0"/>
    <n v="1"/>
    <n v="0"/>
    <s v="YES"/>
    <n v="0"/>
    <s v="120-33"/>
    <s v="Well,Septic"/>
    <s v="SEPTIC"/>
    <s v="SEPTIC"/>
    <n v="0"/>
    <m/>
    <m/>
    <n v="1"/>
    <n v="1"/>
    <n v="3"/>
    <n v="1452"/>
    <n v="1"/>
    <m/>
    <m/>
    <m/>
    <m/>
    <m/>
    <m/>
    <m/>
    <m/>
    <m/>
    <m/>
    <n v="1"/>
    <n v="4.6463999999999999"/>
    <n v="1"/>
    <s v="Mill Pond"/>
    <n v="20"/>
  </r>
  <r>
    <s v="105-1015"/>
    <m/>
    <x v="0"/>
    <s v="0 ROUTE 25"/>
    <n v="132"/>
    <s v="DIMARZIO CONSTRUCTION CO, INC"/>
    <s v="R60"/>
    <s v="RES ACLNUD  MDL-00"/>
    <s v="105//1015//"/>
    <n v="0.34710000000000002"/>
    <n v="0"/>
    <n v="0"/>
    <n v="0"/>
    <n v="0"/>
    <m/>
    <n v="0"/>
    <n v="0"/>
    <n v="0"/>
    <s v="YES"/>
    <n v="0"/>
    <s v="105-1015"/>
    <s v="Public Water,Septic"/>
    <s v="SEPTIC"/>
    <m/>
    <n v="0"/>
    <m/>
    <m/>
    <n v="0"/>
    <n v="0"/>
    <n v="0"/>
    <n v="0"/>
    <n v="0"/>
    <m/>
    <m/>
    <m/>
    <m/>
    <m/>
    <m/>
    <m/>
    <m/>
    <m/>
    <m/>
    <n v="1"/>
    <n v="0"/>
    <n v="1"/>
    <s v="Rose Brook"/>
    <n v="41"/>
  </r>
  <r>
    <s v="LAND_NOPARC"/>
    <m/>
    <x v="0"/>
    <m/>
    <n v="0"/>
    <m/>
    <m/>
    <m/>
    <m/>
    <n v="3.5799999999999998E-3"/>
    <n v="0"/>
    <n v="0"/>
    <n v="0"/>
    <n v="0"/>
    <m/>
    <n v="0"/>
    <n v="0"/>
    <n v="0"/>
    <s v="NO"/>
    <n v="0"/>
    <m/>
    <m/>
    <m/>
    <m/>
    <n v="0"/>
    <m/>
    <m/>
    <n v="0"/>
    <n v="0"/>
    <n v="0"/>
    <n v="0"/>
    <n v="0"/>
    <m/>
    <m/>
    <m/>
    <m/>
    <m/>
    <m/>
    <m/>
    <m/>
    <m/>
    <m/>
    <n v="0"/>
    <n v="0"/>
    <n v="1"/>
    <s v="Mill Pond"/>
    <n v="20"/>
  </r>
  <r>
    <s v="UNK255"/>
    <s v="FEE"/>
    <x v="0"/>
    <s v="169 TIHONET RD"/>
    <n v="710"/>
    <s v="MAKEPEACE CO A D"/>
    <s v="R60"/>
    <s v="CRANBERRY"/>
    <m/>
    <n v="1.36551"/>
    <n v="0"/>
    <n v="1"/>
    <n v="0"/>
    <n v="1"/>
    <m/>
    <n v="0"/>
    <n v="0"/>
    <n v="0"/>
    <s v="NO_W2"/>
    <n v="0"/>
    <m/>
    <m/>
    <m/>
    <s v="SEPTIC"/>
    <n v="0"/>
    <m/>
    <m/>
    <n v="0"/>
    <n v="1"/>
    <n v="0"/>
    <n v="0"/>
    <n v="0"/>
    <s v="Not in new Assr DB, still single MakePe"/>
    <m/>
    <m/>
    <m/>
    <m/>
    <m/>
    <m/>
    <m/>
    <m/>
    <m/>
    <n v="1"/>
    <n v="0"/>
    <n v="1"/>
    <s v="Maple Swamp"/>
    <n v="39"/>
  </r>
  <r>
    <s v="LAND_NOPARC"/>
    <m/>
    <x v="0"/>
    <m/>
    <n v="0"/>
    <m/>
    <m/>
    <m/>
    <m/>
    <n v="5.0000000000000001E-4"/>
    <n v="0"/>
    <n v="0"/>
    <n v="0"/>
    <n v="0"/>
    <m/>
    <n v="0"/>
    <n v="0"/>
    <n v="0"/>
    <s v="NO"/>
    <n v="0"/>
    <m/>
    <m/>
    <m/>
    <m/>
    <n v="0"/>
    <m/>
    <m/>
    <n v="0"/>
    <n v="0"/>
    <n v="0"/>
    <n v="0"/>
    <n v="0"/>
    <m/>
    <m/>
    <m/>
    <m/>
    <m/>
    <m/>
    <m/>
    <m/>
    <m/>
    <m/>
    <n v="0"/>
    <n v="0"/>
    <n v="1"/>
    <s v="Mill Pond"/>
    <n v="20"/>
  </r>
  <r>
    <s v="114C-1-2"/>
    <m/>
    <x v="0"/>
    <s v="202 CHARGE POND RD"/>
    <n v="101"/>
    <s v="MONTEIRO MICHAEL S SR"/>
    <s v="R60"/>
    <s v="ONE FAMILY"/>
    <s v="114/C1/2//"/>
    <n v="0.2828"/>
    <n v="1"/>
    <n v="1"/>
    <n v="1"/>
    <n v="1"/>
    <s v="SEPTIC"/>
    <n v="0"/>
    <n v="1"/>
    <n v="8000"/>
    <s v="YES"/>
    <n v="8000"/>
    <s v="114C-1-2"/>
    <s v="Well,Septic"/>
    <s v="SEPTIC"/>
    <s v="SEPTIC"/>
    <n v="8000"/>
    <m/>
    <m/>
    <n v="1"/>
    <n v="1"/>
    <n v="3"/>
    <n v="1902"/>
    <n v="1.75"/>
    <m/>
    <m/>
    <m/>
    <m/>
    <m/>
    <m/>
    <m/>
    <m/>
    <m/>
    <m/>
    <n v="1"/>
    <n v="9.68"/>
    <n v="1"/>
    <s v="Bog Stream"/>
    <n v="35"/>
  </r>
  <r>
    <s v="LAND_NOPARC"/>
    <m/>
    <x v="0"/>
    <m/>
    <n v="0"/>
    <m/>
    <m/>
    <m/>
    <m/>
    <n v="2.1309999999999999E-2"/>
    <n v="0"/>
    <n v="0"/>
    <n v="0"/>
    <n v="0"/>
    <m/>
    <n v="0"/>
    <n v="0"/>
    <n v="0"/>
    <s v="NO"/>
    <n v="0"/>
    <m/>
    <m/>
    <m/>
    <m/>
    <n v="0"/>
    <m/>
    <m/>
    <n v="0"/>
    <n v="0"/>
    <n v="0"/>
    <n v="0"/>
    <n v="0"/>
    <m/>
    <m/>
    <m/>
    <m/>
    <m/>
    <m/>
    <m/>
    <m/>
    <m/>
    <m/>
    <n v="0"/>
    <n v="0"/>
    <n v="1"/>
    <s v="Mill Pond"/>
    <n v="20"/>
  </r>
  <r>
    <s v="UNK256"/>
    <s v="FEE"/>
    <x v="0"/>
    <s v="169 TIHONET RD"/>
    <n v="710"/>
    <s v="MAKEPEACE CO A D"/>
    <s v="R60"/>
    <s v="CRANBERRY"/>
    <m/>
    <n v="1.4445300000000001"/>
    <n v="0"/>
    <n v="1"/>
    <n v="0"/>
    <n v="1"/>
    <m/>
    <n v="0"/>
    <n v="0"/>
    <n v="0"/>
    <s v="NO_W2"/>
    <n v="0"/>
    <m/>
    <m/>
    <m/>
    <s v="SEPTIC"/>
    <n v="0"/>
    <m/>
    <m/>
    <n v="0"/>
    <n v="1"/>
    <n v="0"/>
    <n v="0"/>
    <n v="0"/>
    <s v="Not in new Assr DB, still single MakePe"/>
    <m/>
    <m/>
    <m/>
    <m/>
    <m/>
    <m/>
    <m/>
    <m/>
    <m/>
    <n v="1"/>
    <n v="0"/>
    <n v="1"/>
    <s v="Maple Swamp"/>
    <n v="39"/>
  </r>
  <r>
    <s v="120-39"/>
    <m/>
    <x v="0"/>
    <s v="5 WHM LK SHS DR"/>
    <n v="101"/>
    <s v="SHIELDS PAUL E"/>
    <s v="R130"/>
    <s v="ONE FAMILY"/>
    <s v="120//39//"/>
    <n v="0.26382"/>
    <n v="1"/>
    <n v="1"/>
    <n v="1"/>
    <n v="1"/>
    <s v="SEPTIC"/>
    <n v="0"/>
    <n v="1"/>
    <n v="10500"/>
    <s v="YES"/>
    <n v="10500"/>
    <s v="120-39"/>
    <s v="Gas,Well,Septic"/>
    <s v="SEPTIC"/>
    <s v="SEPTIC"/>
    <n v="10500"/>
    <m/>
    <m/>
    <n v="1"/>
    <n v="1"/>
    <n v="4"/>
    <n v="2264"/>
    <n v="1.9"/>
    <m/>
    <m/>
    <m/>
    <m/>
    <m/>
    <m/>
    <m/>
    <m/>
    <m/>
    <m/>
    <n v="1"/>
    <n v="4.6463999999999999"/>
    <n v="1"/>
    <s v="Mill Pond"/>
    <n v="20"/>
  </r>
  <r>
    <s v="LAND_NOPARC"/>
    <m/>
    <x v="0"/>
    <m/>
    <n v="0"/>
    <m/>
    <m/>
    <m/>
    <m/>
    <n v="1.5200000000000001E-3"/>
    <n v="0"/>
    <n v="0"/>
    <n v="0"/>
    <n v="0"/>
    <m/>
    <n v="0"/>
    <n v="0"/>
    <n v="0"/>
    <s v="NO"/>
    <n v="0"/>
    <m/>
    <m/>
    <m/>
    <m/>
    <n v="0"/>
    <m/>
    <m/>
    <n v="0"/>
    <n v="0"/>
    <n v="0"/>
    <n v="0"/>
    <n v="0"/>
    <m/>
    <m/>
    <m/>
    <m/>
    <m/>
    <m/>
    <m/>
    <m/>
    <m/>
    <m/>
    <n v="0"/>
    <n v="0"/>
    <n v="1"/>
    <s v="Mill Pond"/>
    <n v="20"/>
  </r>
  <r>
    <s v="120-34"/>
    <m/>
    <x v="0"/>
    <s v="6 WHM LK SHS DR"/>
    <n v="101"/>
    <s v="TEXIERA STEVEN J"/>
    <s v="R130"/>
    <s v="ONE FAMILY"/>
    <s v="120//34//"/>
    <n v="0.307"/>
    <n v="1"/>
    <n v="1"/>
    <n v="1"/>
    <n v="1"/>
    <s v="SEPTIC"/>
    <n v="0"/>
    <n v="1"/>
    <n v="2500"/>
    <s v="YES"/>
    <n v="2500"/>
    <s v="120-34"/>
    <s v="Well,Septic"/>
    <s v="SEPTIC"/>
    <s v="SEPTIC"/>
    <n v="2500"/>
    <m/>
    <m/>
    <n v="1"/>
    <n v="1"/>
    <n v="2"/>
    <n v="560"/>
    <n v="1"/>
    <m/>
    <m/>
    <m/>
    <m/>
    <m/>
    <m/>
    <m/>
    <m/>
    <m/>
    <m/>
    <n v="1"/>
    <n v="4.6463999999999999"/>
    <n v="1"/>
    <s v="Mill Pond"/>
    <n v="20"/>
  </r>
  <r>
    <s v="LAND_NOPARC"/>
    <m/>
    <x v="0"/>
    <m/>
    <n v="0"/>
    <m/>
    <m/>
    <m/>
    <m/>
    <n v="2.4510000000000001E-2"/>
    <n v="0"/>
    <n v="0"/>
    <n v="0"/>
    <n v="0"/>
    <m/>
    <n v="0"/>
    <n v="0"/>
    <n v="0"/>
    <s v="NO"/>
    <n v="0"/>
    <m/>
    <m/>
    <m/>
    <m/>
    <n v="0"/>
    <m/>
    <m/>
    <n v="0"/>
    <n v="0"/>
    <n v="0"/>
    <n v="0"/>
    <n v="0"/>
    <m/>
    <m/>
    <m/>
    <m/>
    <m/>
    <m/>
    <m/>
    <m/>
    <m/>
    <m/>
    <n v="0"/>
    <n v="0"/>
    <n v="1"/>
    <s v="Mill Pond"/>
    <n v="20"/>
  </r>
  <r>
    <s v="114C-1-3"/>
    <m/>
    <x v="0"/>
    <s v="204 CHARGE POND RD"/>
    <n v="101"/>
    <s v="GOODMAN JEFFREY M"/>
    <s v="R60"/>
    <s v="ONE FAMILY"/>
    <s v="114/C1/3//"/>
    <n v="0.28288999999999997"/>
    <n v="1"/>
    <n v="1"/>
    <n v="1"/>
    <n v="1"/>
    <s v="SEPTIC"/>
    <n v="0"/>
    <n v="1"/>
    <n v="8300"/>
    <s v="YES"/>
    <n v="8300"/>
    <s v="114C-1-3"/>
    <m/>
    <m/>
    <s v="SEPTIC"/>
    <n v="8300"/>
    <m/>
    <m/>
    <n v="1"/>
    <n v="1"/>
    <n v="3"/>
    <n v="2352"/>
    <n v="2"/>
    <m/>
    <m/>
    <m/>
    <m/>
    <m/>
    <m/>
    <m/>
    <m/>
    <m/>
    <m/>
    <n v="1"/>
    <n v="9.68"/>
    <n v="1"/>
    <s v="Bog Stream"/>
    <n v="35"/>
  </r>
  <r>
    <s v="LAND_NOPARC"/>
    <m/>
    <x v="0"/>
    <m/>
    <n v="0"/>
    <m/>
    <m/>
    <m/>
    <m/>
    <n v="1.73E-3"/>
    <n v="0"/>
    <n v="0"/>
    <n v="0"/>
    <n v="0"/>
    <m/>
    <n v="0"/>
    <n v="0"/>
    <n v="0"/>
    <s v="NO"/>
    <n v="0"/>
    <m/>
    <m/>
    <m/>
    <m/>
    <n v="0"/>
    <m/>
    <m/>
    <n v="0"/>
    <n v="0"/>
    <n v="0"/>
    <n v="0"/>
    <n v="0"/>
    <m/>
    <m/>
    <m/>
    <m/>
    <m/>
    <m/>
    <m/>
    <m/>
    <m/>
    <m/>
    <n v="0"/>
    <n v="0"/>
    <n v="1"/>
    <s v="Mill Pond"/>
    <n v="20"/>
  </r>
  <r>
    <s v="114C-1-17"/>
    <m/>
    <x v="0"/>
    <s v="207 CHARGE POND RD"/>
    <n v="101"/>
    <s v="CRONAN JOHN P"/>
    <s v="R130"/>
    <s v="ONE FAMILY"/>
    <s v="114/C1/17//"/>
    <n v="0.56864000000000003"/>
    <n v="1"/>
    <n v="1"/>
    <n v="1"/>
    <n v="1"/>
    <s v="SEPTIC"/>
    <n v="0"/>
    <n v="1"/>
    <n v="9900"/>
    <s v="YES"/>
    <n v="9900"/>
    <s v="114C-1-17"/>
    <s v="Well,Septic"/>
    <s v="SEPTIC"/>
    <s v="SEPTIC"/>
    <n v="9900"/>
    <m/>
    <m/>
    <n v="1"/>
    <n v="1"/>
    <n v="3"/>
    <n v="1028"/>
    <n v="1"/>
    <m/>
    <m/>
    <m/>
    <m/>
    <m/>
    <m/>
    <m/>
    <m/>
    <m/>
    <m/>
    <n v="2"/>
    <n v="9.68"/>
    <n v="1"/>
    <s v="Bog Stream"/>
    <n v="35"/>
  </r>
  <r>
    <s v="114C-1-W11"/>
    <m/>
    <x v="0"/>
    <s v="0 CHARGE POND RD"/>
    <n v="903"/>
    <s v="WAREHAM FIRE DISTRICT"/>
    <s v="R130"/>
    <s v="MUNICIPAL  MDL-00"/>
    <s v="114/C1/W11//"/>
    <n v="3.2249599999999998"/>
    <n v="0"/>
    <n v="0"/>
    <n v="0"/>
    <n v="0"/>
    <m/>
    <n v="0"/>
    <n v="0"/>
    <n v="0"/>
    <s v="YES"/>
    <n v="0"/>
    <s v="114C-1-W11"/>
    <m/>
    <m/>
    <m/>
    <n v="0"/>
    <m/>
    <m/>
    <n v="0"/>
    <n v="0"/>
    <n v="0"/>
    <n v="0"/>
    <n v="0"/>
    <m/>
    <m/>
    <m/>
    <m/>
    <m/>
    <m/>
    <m/>
    <m/>
    <m/>
    <m/>
    <n v="1"/>
    <n v="0"/>
    <n v="1"/>
    <s v="Bog Stream"/>
    <n v="35"/>
  </r>
  <r>
    <s v="LAND_NOPARC"/>
    <m/>
    <x v="0"/>
    <m/>
    <n v="0"/>
    <m/>
    <m/>
    <m/>
    <m/>
    <n v="4.0480000000000002E-2"/>
    <n v="0"/>
    <n v="0"/>
    <n v="0"/>
    <n v="0"/>
    <m/>
    <n v="0"/>
    <n v="0"/>
    <n v="0"/>
    <s v="NO"/>
    <n v="0"/>
    <m/>
    <m/>
    <m/>
    <m/>
    <n v="0"/>
    <m/>
    <m/>
    <n v="0"/>
    <n v="0"/>
    <n v="0"/>
    <n v="0"/>
    <n v="0"/>
    <m/>
    <m/>
    <m/>
    <m/>
    <m/>
    <m/>
    <m/>
    <m/>
    <m/>
    <m/>
    <n v="0"/>
    <n v="0"/>
    <n v="1"/>
    <s v="Mill Pond"/>
    <n v="20"/>
  </r>
  <r>
    <s v="121-251"/>
    <m/>
    <x v="0"/>
    <s v="14 PLYMOUTH AVE"/>
    <n v="101"/>
    <s v="JONES JEANICE ANNE"/>
    <s v="R130"/>
    <s v="ONE FAMILY"/>
    <s v="121//251//"/>
    <n v="0.12792000000000001"/>
    <n v="1"/>
    <n v="1"/>
    <n v="1"/>
    <n v="1"/>
    <s v="SEPTIC"/>
    <n v="0"/>
    <n v="1"/>
    <n v="3400"/>
    <s v="YES"/>
    <n v="3400"/>
    <s v="121-251"/>
    <s v="Well,Septic"/>
    <s v="SEPTIC"/>
    <s v="SEPTIC"/>
    <n v="3400"/>
    <m/>
    <m/>
    <n v="1"/>
    <n v="1"/>
    <n v="3"/>
    <n v="1176"/>
    <n v="1"/>
    <m/>
    <m/>
    <m/>
    <m/>
    <m/>
    <m/>
    <m/>
    <m/>
    <m/>
    <m/>
    <n v="3"/>
    <n v="4.6463999999999999"/>
    <n v="1"/>
    <s v="Mill Pond"/>
    <n v="20"/>
  </r>
  <r>
    <s v="UNK254"/>
    <s v="FEE"/>
    <x v="0"/>
    <s v="169 TIHONET RD"/>
    <n v="710"/>
    <s v="MAKEPEACE CO A D"/>
    <s v="R60"/>
    <s v="CRANBERRY"/>
    <m/>
    <n v="1.34741"/>
    <n v="0"/>
    <n v="1"/>
    <n v="0"/>
    <n v="1"/>
    <m/>
    <n v="0"/>
    <n v="0"/>
    <n v="0"/>
    <s v="NO_W2"/>
    <n v="0"/>
    <m/>
    <m/>
    <m/>
    <s v="SEPTIC"/>
    <n v="0"/>
    <m/>
    <m/>
    <n v="0"/>
    <n v="1"/>
    <n v="0"/>
    <n v="0"/>
    <n v="0"/>
    <s v="Not in new Assr DB, still single MakePe"/>
    <m/>
    <m/>
    <m/>
    <m/>
    <m/>
    <m/>
    <m/>
    <m/>
    <m/>
    <n v="1"/>
    <n v="0"/>
    <n v="1"/>
    <s v="Maple Swamp"/>
    <n v="39"/>
  </r>
  <r>
    <s v="LAND_NOPARC"/>
    <m/>
    <x v="0"/>
    <m/>
    <n v="0"/>
    <m/>
    <m/>
    <m/>
    <m/>
    <n v="8.0999999999999996E-4"/>
    <n v="0"/>
    <n v="0"/>
    <n v="0"/>
    <n v="0"/>
    <m/>
    <n v="0"/>
    <n v="0"/>
    <n v="0"/>
    <s v="NO"/>
    <n v="0"/>
    <m/>
    <m/>
    <m/>
    <m/>
    <n v="0"/>
    <m/>
    <m/>
    <n v="0"/>
    <n v="0"/>
    <n v="0"/>
    <n v="0"/>
    <n v="0"/>
    <m/>
    <m/>
    <m/>
    <m/>
    <m/>
    <m/>
    <m/>
    <m/>
    <m/>
    <m/>
    <n v="0"/>
    <n v="0"/>
    <n v="1"/>
    <s v="Mill Pond"/>
    <n v="20"/>
  </r>
  <r>
    <s v="120-35"/>
    <m/>
    <x v="0"/>
    <s v="4 WHM LK SHS DR"/>
    <n v="101"/>
    <s v="PERRY ROBERT J"/>
    <s v="R130"/>
    <s v="ONE FAMILY"/>
    <s v="120//35//"/>
    <n v="0.27828000000000003"/>
    <n v="1"/>
    <n v="1"/>
    <n v="1"/>
    <n v="1"/>
    <s v="SEPTIC"/>
    <n v="0"/>
    <n v="1"/>
    <n v="1200"/>
    <s v="YES"/>
    <n v="1200"/>
    <s v="120-35"/>
    <s v="Gas,Well,Septic"/>
    <s v="SEPTIC"/>
    <s v="SEPTIC"/>
    <n v="1200"/>
    <m/>
    <m/>
    <n v="1"/>
    <n v="1"/>
    <n v="4"/>
    <n v="900"/>
    <n v="1"/>
    <m/>
    <m/>
    <m/>
    <m/>
    <m/>
    <m/>
    <m/>
    <m/>
    <m/>
    <m/>
    <n v="1"/>
    <n v="4.6463999999999999"/>
    <n v="1"/>
    <s v="Mill Pond"/>
    <n v="20"/>
  </r>
  <r>
    <s v="114C-1-4"/>
    <m/>
    <x v="0"/>
    <s v="206 CHARGE POND RD"/>
    <n v="101"/>
    <s v="WRIGHT CATHY M"/>
    <s v="R60"/>
    <s v="ONE FAMILY"/>
    <s v="114/C1/4//"/>
    <n v="0.29815000000000003"/>
    <n v="1"/>
    <n v="1"/>
    <n v="1"/>
    <n v="1"/>
    <s v="SEPTIC"/>
    <n v="0"/>
    <n v="0"/>
    <n v="0"/>
    <s v="YES"/>
    <n v="0"/>
    <s v="114C-1-4"/>
    <s v="Well,Septic"/>
    <s v="SEPTIC"/>
    <s v="SEPTIC"/>
    <n v="0"/>
    <m/>
    <m/>
    <n v="1"/>
    <n v="1"/>
    <n v="4"/>
    <n v="2172"/>
    <n v="1.75"/>
    <m/>
    <m/>
    <m/>
    <m/>
    <m/>
    <m/>
    <m/>
    <m/>
    <m/>
    <m/>
    <n v="1"/>
    <n v="9.68"/>
    <n v="1"/>
    <s v="Bog Stream"/>
    <n v="35"/>
  </r>
  <r>
    <s v="LAND_NOPARC"/>
    <m/>
    <x v="0"/>
    <m/>
    <n v="0"/>
    <m/>
    <m/>
    <m/>
    <m/>
    <n v="3.2219999999999999E-2"/>
    <n v="0"/>
    <n v="0"/>
    <n v="0"/>
    <n v="0"/>
    <m/>
    <n v="0"/>
    <n v="0"/>
    <n v="0"/>
    <s v="NO"/>
    <n v="0"/>
    <m/>
    <m/>
    <m/>
    <m/>
    <n v="0"/>
    <m/>
    <m/>
    <n v="0"/>
    <n v="0"/>
    <n v="0"/>
    <n v="0"/>
    <n v="0"/>
    <m/>
    <m/>
    <m/>
    <m/>
    <m/>
    <m/>
    <m/>
    <m/>
    <m/>
    <m/>
    <n v="0"/>
    <n v="0"/>
    <n v="1"/>
    <s v="Mill Pond"/>
    <n v="20"/>
  </r>
  <r>
    <s v="117-1005B"/>
    <m/>
    <x v="0"/>
    <s v="0 GLEN CHARLIE RD OFF"/>
    <n v="903"/>
    <s v="WAREHAM FIRE DISTRICT"/>
    <s v="R130"/>
    <s v="MUNICIPAL  MDL-00"/>
    <s v="117//1005/B/"/>
    <n v="11.538790000000001"/>
    <n v="0"/>
    <n v="0"/>
    <n v="0"/>
    <n v="0"/>
    <m/>
    <n v="0"/>
    <n v="0"/>
    <n v="0"/>
    <s v="YES"/>
    <n v="0"/>
    <s v="117-1005B"/>
    <m/>
    <m/>
    <m/>
    <n v="0"/>
    <s v="fee simple"/>
    <s v="YES"/>
    <n v="0"/>
    <n v="0"/>
    <n v="0"/>
    <n v="0"/>
    <n v="0"/>
    <m/>
    <m/>
    <m/>
    <m/>
    <m/>
    <m/>
    <m/>
    <m/>
    <m/>
    <m/>
    <n v="1"/>
    <n v="0"/>
    <n v="1"/>
    <s v="Mill Pond"/>
    <n v="20"/>
  </r>
  <r>
    <s v="LAND_NOPARC"/>
    <m/>
    <x v="0"/>
    <m/>
    <n v="0"/>
    <m/>
    <m/>
    <m/>
    <m/>
    <n v="2.332E-2"/>
    <n v="0"/>
    <n v="0"/>
    <n v="0"/>
    <n v="0"/>
    <m/>
    <n v="0"/>
    <n v="0"/>
    <n v="0"/>
    <s v="NO"/>
    <n v="0"/>
    <m/>
    <m/>
    <m/>
    <m/>
    <n v="0"/>
    <m/>
    <m/>
    <n v="0"/>
    <n v="0"/>
    <n v="0"/>
    <n v="0"/>
    <n v="0"/>
    <m/>
    <m/>
    <m/>
    <m/>
    <m/>
    <m/>
    <m/>
    <m/>
    <m/>
    <m/>
    <n v="0"/>
    <n v="0"/>
    <n v="1"/>
    <s v="Mill Pond"/>
    <n v="20"/>
  </r>
  <r>
    <s v="LAND_NOPARC"/>
    <m/>
    <x v="0"/>
    <m/>
    <n v="0"/>
    <m/>
    <m/>
    <m/>
    <m/>
    <n v="1.56E-3"/>
    <n v="0"/>
    <n v="0"/>
    <n v="0"/>
    <n v="0"/>
    <m/>
    <n v="0"/>
    <n v="0"/>
    <n v="0"/>
    <s v="NO"/>
    <n v="0"/>
    <m/>
    <m/>
    <m/>
    <m/>
    <n v="0"/>
    <m/>
    <m/>
    <n v="0"/>
    <n v="0"/>
    <n v="0"/>
    <n v="0"/>
    <n v="0"/>
    <m/>
    <m/>
    <m/>
    <m/>
    <m/>
    <m/>
    <m/>
    <m/>
    <m/>
    <m/>
    <n v="0"/>
    <n v="0"/>
    <n v="1"/>
    <s v="Mill Pond"/>
    <n v="20"/>
  </r>
  <r>
    <s v="LAND_NOPARC"/>
    <m/>
    <x v="0"/>
    <m/>
    <n v="0"/>
    <m/>
    <m/>
    <m/>
    <m/>
    <n v="2.5899999999999999E-3"/>
    <n v="0"/>
    <n v="0"/>
    <n v="0"/>
    <n v="0"/>
    <m/>
    <n v="0"/>
    <n v="0"/>
    <n v="0"/>
    <s v="NO"/>
    <n v="0"/>
    <m/>
    <m/>
    <m/>
    <m/>
    <n v="0"/>
    <m/>
    <m/>
    <n v="0"/>
    <n v="0"/>
    <n v="0"/>
    <n v="0"/>
    <n v="0"/>
    <m/>
    <m/>
    <m/>
    <m/>
    <m/>
    <m/>
    <m/>
    <m/>
    <m/>
    <m/>
    <n v="0"/>
    <n v="0"/>
    <n v="1"/>
    <s v="Mill Pond"/>
    <n v="20"/>
  </r>
  <r>
    <s v="119-1004"/>
    <m/>
    <x v="0"/>
    <s v="8 GLENVIEW CIR"/>
    <n v="131"/>
    <s v="JONES JEANICE ANNE"/>
    <s v="R130"/>
    <s v="RES ACLNPO  MDL-00"/>
    <s v="119//1004//"/>
    <n v="1.2582"/>
    <n v="0"/>
    <n v="0"/>
    <n v="0"/>
    <n v="0"/>
    <m/>
    <n v="0"/>
    <n v="0"/>
    <n v="0"/>
    <s v="YES"/>
    <n v="0"/>
    <s v="119-1004"/>
    <m/>
    <m/>
    <m/>
    <n v="0"/>
    <m/>
    <m/>
    <n v="0"/>
    <n v="0"/>
    <n v="0"/>
    <n v="0"/>
    <n v="0"/>
    <m/>
    <m/>
    <m/>
    <m/>
    <m/>
    <m/>
    <m/>
    <m/>
    <m/>
    <m/>
    <n v="1"/>
    <n v="0"/>
    <n v="1"/>
    <s v="Mill Pond"/>
    <n v="20"/>
  </r>
  <r>
    <s v="LAND_NOPARC"/>
    <m/>
    <x v="0"/>
    <m/>
    <n v="0"/>
    <m/>
    <m/>
    <m/>
    <m/>
    <n v="3.6900000000000002E-2"/>
    <n v="0"/>
    <n v="0"/>
    <n v="0"/>
    <n v="0"/>
    <m/>
    <n v="0"/>
    <n v="0"/>
    <n v="0"/>
    <s v="NO"/>
    <n v="0"/>
    <m/>
    <m/>
    <m/>
    <m/>
    <n v="0"/>
    <m/>
    <m/>
    <n v="0"/>
    <n v="0"/>
    <n v="0"/>
    <n v="0"/>
    <n v="0"/>
    <m/>
    <m/>
    <m/>
    <m/>
    <m/>
    <m/>
    <m/>
    <m/>
    <m/>
    <m/>
    <n v="0"/>
    <n v="0"/>
    <n v="1"/>
    <s v="Mill Pond"/>
    <n v="20"/>
  </r>
  <r>
    <s v="LAND_NOPARC"/>
    <m/>
    <x v="0"/>
    <m/>
    <n v="0"/>
    <m/>
    <m/>
    <m/>
    <m/>
    <n v="4.2340000000000003E-2"/>
    <n v="0"/>
    <n v="0"/>
    <n v="0"/>
    <n v="0"/>
    <m/>
    <n v="0"/>
    <n v="0"/>
    <n v="0"/>
    <s v="NO"/>
    <n v="0"/>
    <m/>
    <m/>
    <m/>
    <m/>
    <n v="0"/>
    <m/>
    <m/>
    <n v="0"/>
    <n v="0"/>
    <n v="0"/>
    <n v="0"/>
    <n v="0"/>
    <m/>
    <m/>
    <m/>
    <m/>
    <m/>
    <m/>
    <m/>
    <m/>
    <m/>
    <m/>
    <n v="0"/>
    <n v="0"/>
    <n v="1"/>
    <s v="Mill Pond"/>
    <n v="20"/>
  </r>
  <r>
    <s v="120-37"/>
    <m/>
    <x v="0"/>
    <s v="1 WHM LK SHS DR"/>
    <n v="101"/>
    <s v="MARTELL MARY B"/>
    <s v="R130"/>
    <s v="ONE FAMILY"/>
    <s v="120//37//"/>
    <n v="0.49069000000000002"/>
    <n v="1"/>
    <n v="1"/>
    <n v="1"/>
    <n v="1"/>
    <s v="SEPTIC"/>
    <n v="0"/>
    <n v="1"/>
    <n v="7100"/>
    <s v="YES"/>
    <n v="7100"/>
    <s v="120-37"/>
    <s v="Well,Septic"/>
    <s v="SEPTIC"/>
    <s v="SEPTIC"/>
    <n v="7100"/>
    <m/>
    <m/>
    <n v="1"/>
    <n v="1"/>
    <n v="2"/>
    <n v="1000"/>
    <n v="1"/>
    <m/>
    <m/>
    <m/>
    <m/>
    <m/>
    <m/>
    <m/>
    <m/>
    <m/>
    <m/>
    <n v="2"/>
    <n v="4.6463999999999999"/>
    <n v="1"/>
    <s v="Mill Pond"/>
    <n v="20"/>
  </r>
  <r>
    <s v="LAND_NOPARC"/>
    <m/>
    <x v="0"/>
    <m/>
    <n v="0"/>
    <m/>
    <m/>
    <m/>
    <m/>
    <n v="7.2700000000000004E-3"/>
    <n v="0"/>
    <n v="0"/>
    <n v="0"/>
    <n v="0"/>
    <m/>
    <n v="0"/>
    <n v="0"/>
    <n v="0"/>
    <s v="NO"/>
    <n v="0"/>
    <m/>
    <m/>
    <m/>
    <m/>
    <n v="0"/>
    <m/>
    <m/>
    <n v="0"/>
    <n v="0"/>
    <n v="0"/>
    <n v="0"/>
    <n v="0"/>
    <m/>
    <m/>
    <m/>
    <m/>
    <m/>
    <m/>
    <m/>
    <m/>
    <m/>
    <m/>
    <n v="0"/>
    <n v="0"/>
    <n v="1"/>
    <s v="Mill Pond"/>
    <n v="20"/>
  </r>
  <r>
    <s v="114C-1-5"/>
    <m/>
    <x v="0"/>
    <s v="208 CHARGE POND RD"/>
    <n v="101"/>
    <s v="PELAGGI ALBERT D"/>
    <s v="R60"/>
    <s v="ONE FAMILY"/>
    <s v="114/C1/5//"/>
    <n v="0.29316999999999999"/>
    <n v="1"/>
    <n v="1"/>
    <n v="1"/>
    <n v="1"/>
    <s v="SEPTIC"/>
    <n v="0"/>
    <n v="0"/>
    <n v="0"/>
    <s v="YES"/>
    <n v="0"/>
    <s v="114C-1-5"/>
    <s v="Well,Septic"/>
    <s v="SEPTIC"/>
    <s v="SEPTIC"/>
    <n v="0"/>
    <m/>
    <m/>
    <n v="1"/>
    <n v="1"/>
    <n v="2"/>
    <n v="1040"/>
    <n v="1"/>
    <m/>
    <m/>
    <m/>
    <m/>
    <m/>
    <m/>
    <m/>
    <m/>
    <m/>
    <m/>
    <n v="1"/>
    <n v="9.68"/>
    <n v="1"/>
    <s v="Bog Stream"/>
    <n v="35"/>
  </r>
  <r>
    <s v="LAND_NOPARC"/>
    <m/>
    <x v="0"/>
    <m/>
    <n v="0"/>
    <m/>
    <m/>
    <m/>
    <m/>
    <n v="6.0400000000000002E-3"/>
    <n v="0"/>
    <n v="0"/>
    <n v="0"/>
    <n v="0"/>
    <m/>
    <n v="0"/>
    <n v="0"/>
    <n v="0"/>
    <s v="NO"/>
    <n v="0"/>
    <m/>
    <m/>
    <m/>
    <m/>
    <n v="0"/>
    <m/>
    <m/>
    <n v="0"/>
    <n v="0"/>
    <n v="0"/>
    <n v="0"/>
    <n v="0"/>
    <m/>
    <m/>
    <m/>
    <m/>
    <m/>
    <m/>
    <m/>
    <m/>
    <m/>
    <m/>
    <n v="0"/>
    <n v="0"/>
    <n v="1"/>
    <s v="Mill Pond"/>
    <n v="20"/>
  </r>
  <r>
    <s v="LAND_NOPARC"/>
    <m/>
    <x v="0"/>
    <m/>
    <n v="0"/>
    <m/>
    <m/>
    <m/>
    <m/>
    <n v="4.437E-2"/>
    <n v="0"/>
    <n v="0"/>
    <n v="0"/>
    <n v="0"/>
    <m/>
    <n v="0"/>
    <n v="0"/>
    <n v="0"/>
    <s v="NO"/>
    <n v="0"/>
    <m/>
    <m/>
    <m/>
    <m/>
    <n v="0"/>
    <m/>
    <m/>
    <n v="0"/>
    <n v="0"/>
    <n v="0"/>
    <n v="0"/>
    <n v="0"/>
    <m/>
    <m/>
    <m/>
    <m/>
    <m/>
    <m/>
    <m/>
    <m/>
    <m/>
    <m/>
    <n v="0"/>
    <n v="0"/>
    <n v="1"/>
    <s v="Mill Pond"/>
    <n v="20"/>
  </r>
  <r>
    <s v="121-249"/>
    <m/>
    <x v="0"/>
    <s v="31 PLYMOUTH AVE"/>
    <n v="131"/>
    <s v="JONES JEANICE ANNE"/>
    <s v="R130"/>
    <s v="RES ACLNPO  MDL-00"/>
    <s v="121//249//"/>
    <n v="8.2839999999999997E-2"/>
    <n v="0"/>
    <n v="0"/>
    <n v="0"/>
    <n v="0"/>
    <m/>
    <n v="0"/>
    <n v="0"/>
    <n v="0"/>
    <s v="YES"/>
    <n v="0"/>
    <s v="121-249"/>
    <m/>
    <m/>
    <m/>
    <n v="0"/>
    <m/>
    <m/>
    <n v="0"/>
    <n v="0"/>
    <n v="0"/>
    <n v="0"/>
    <n v="0"/>
    <m/>
    <m/>
    <m/>
    <m/>
    <m/>
    <m/>
    <m/>
    <m/>
    <m/>
    <m/>
    <n v="2"/>
    <n v="0"/>
    <n v="1"/>
    <s v="Mill Pond"/>
    <n v="20"/>
  </r>
  <r>
    <s v="121-248"/>
    <m/>
    <x v="0"/>
    <s v="33 PLYMOUTH AVE"/>
    <n v="132"/>
    <s v="JAS REALTY LLC"/>
    <s v="R130"/>
    <s v="RES ACLNUD  MDL-00"/>
    <s v="121//248//"/>
    <n v="6.9430000000000006E-2"/>
    <n v="0"/>
    <n v="0"/>
    <n v="0"/>
    <n v="0"/>
    <m/>
    <n v="0"/>
    <n v="0"/>
    <n v="0"/>
    <s v="YES"/>
    <n v="0"/>
    <s v="121-248"/>
    <m/>
    <m/>
    <m/>
    <n v="0"/>
    <m/>
    <m/>
    <n v="0"/>
    <n v="0"/>
    <n v="0"/>
    <n v="0"/>
    <n v="0"/>
    <m/>
    <m/>
    <m/>
    <m/>
    <m/>
    <m/>
    <m/>
    <m/>
    <m/>
    <m/>
    <n v="1"/>
    <n v="0"/>
    <n v="1"/>
    <s v="Mill Pond"/>
    <n v="20"/>
  </r>
  <r>
    <s v="LAND_NOPARC"/>
    <m/>
    <x v="0"/>
    <m/>
    <n v="0"/>
    <m/>
    <m/>
    <m/>
    <m/>
    <n v="8.8999999999999995E-4"/>
    <n v="0"/>
    <n v="0"/>
    <n v="0"/>
    <n v="0"/>
    <m/>
    <n v="0"/>
    <n v="0"/>
    <n v="0"/>
    <s v="NO"/>
    <n v="0"/>
    <m/>
    <m/>
    <m/>
    <m/>
    <n v="0"/>
    <m/>
    <m/>
    <n v="0"/>
    <n v="0"/>
    <n v="0"/>
    <n v="0"/>
    <n v="0"/>
    <m/>
    <m/>
    <m/>
    <m/>
    <m/>
    <m/>
    <m/>
    <m/>
    <m/>
    <m/>
    <n v="0"/>
    <n v="0"/>
    <n v="1"/>
    <s v="Mill Pond"/>
    <n v="20"/>
  </r>
  <r>
    <s v="UNK257"/>
    <s v="FEE"/>
    <x v="0"/>
    <s v="169 TIHONET RD"/>
    <n v="710"/>
    <s v="MAKEPEACE CO A D"/>
    <s v="R60"/>
    <s v="CRANBERRY"/>
    <m/>
    <n v="1.4281699999999999"/>
    <n v="0"/>
    <n v="1"/>
    <n v="0"/>
    <n v="1"/>
    <m/>
    <n v="0"/>
    <n v="0"/>
    <n v="0"/>
    <s v="NO_W2"/>
    <n v="0"/>
    <m/>
    <m/>
    <m/>
    <s v="SEPTIC"/>
    <n v="0"/>
    <m/>
    <m/>
    <n v="0"/>
    <n v="1"/>
    <n v="0"/>
    <n v="0"/>
    <n v="0"/>
    <s v="Not in new Assr DB, still single MakePe"/>
    <m/>
    <m/>
    <m/>
    <m/>
    <m/>
    <m/>
    <m/>
    <m/>
    <m/>
    <n v="1"/>
    <n v="0"/>
    <n v="1"/>
    <s v="Maple Swamp"/>
    <n v="39"/>
  </r>
  <r>
    <s v="119-G1"/>
    <m/>
    <x v="0"/>
    <s v="0 GLENVIEW CIR"/>
    <n v="903"/>
    <s v="TOWN OF WAREHAM"/>
    <s v="R130"/>
    <s v="TAX POSS  MDL-00"/>
    <s v="119//G1//"/>
    <n v="0.11103"/>
    <n v="0"/>
    <n v="0"/>
    <n v="0"/>
    <n v="0"/>
    <m/>
    <n v="0"/>
    <n v="1"/>
    <n v="3300"/>
    <s v="YES"/>
    <n v="0"/>
    <s v="119-G1"/>
    <m/>
    <m/>
    <m/>
    <n v="3300"/>
    <m/>
    <m/>
    <n v="0"/>
    <n v="0"/>
    <n v="0"/>
    <n v="0"/>
    <n v="0"/>
    <m/>
    <m/>
    <m/>
    <m/>
    <m/>
    <m/>
    <m/>
    <m/>
    <m/>
    <m/>
    <n v="1"/>
    <n v="0"/>
    <n v="1"/>
    <s v="Mill Pond"/>
    <n v="20"/>
  </r>
  <r>
    <s v="120-36"/>
    <m/>
    <x v="0"/>
    <s v="2 WHM LK SHS DR"/>
    <n v="101"/>
    <s v="FERIOLI CARL P &amp; ELENA C TRUSTEES"/>
    <s v="R130"/>
    <s v="ONE FAMILY"/>
    <s v="120//36//"/>
    <n v="0.37125999999999998"/>
    <n v="1"/>
    <n v="1"/>
    <n v="1"/>
    <n v="1"/>
    <s v="SEPTIC"/>
    <n v="0"/>
    <n v="1"/>
    <n v="5200"/>
    <s v="YES"/>
    <n v="5200"/>
    <s v="120-36"/>
    <m/>
    <m/>
    <s v="SEPTIC"/>
    <n v="5200"/>
    <m/>
    <m/>
    <n v="1"/>
    <n v="1"/>
    <n v="3"/>
    <n v="1194"/>
    <n v="1"/>
    <m/>
    <m/>
    <m/>
    <m/>
    <m/>
    <m/>
    <m/>
    <m/>
    <m/>
    <m/>
    <n v="1"/>
    <n v="4.6463999999999999"/>
    <n v="1"/>
    <s v="Mill Pond"/>
    <n v="20"/>
  </r>
  <r>
    <s v="114C-1-19"/>
    <m/>
    <x v="0"/>
    <s v="211 CHARGE POND RD"/>
    <n v="101"/>
    <s v="BETTENCOURT DARYL L"/>
    <s v="R130"/>
    <s v="ONE FAMILY"/>
    <s v="114/C1/19//"/>
    <n v="0.30212"/>
    <n v="1"/>
    <n v="1"/>
    <n v="1"/>
    <n v="1"/>
    <s v="SEPTIC"/>
    <n v="0"/>
    <n v="0"/>
    <n v="0"/>
    <s v="YES"/>
    <n v="0"/>
    <s v="114C-1-19"/>
    <m/>
    <m/>
    <s v="SEPTIC"/>
    <n v="0"/>
    <m/>
    <m/>
    <n v="1"/>
    <n v="1"/>
    <n v="4"/>
    <n v="1850"/>
    <n v="1.75"/>
    <m/>
    <m/>
    <m/>
    <m/>
    <m/>
    <m/>
    <m/>
    <m/>
    <m/>
    <m/>
    <n v="1"/>
    <n v="9.68"/>
    <n v="1"/>
    <s v="Bog Stream"/>
    <n v="35"/>
  </r>
  <r>
    <s v="119-G6"/>
    <m/>
    <x v="0"/>
    <s v="6 GLENVIEW CIR"/>
    <n v="101"/>
    <s v="HOLLANDER MICHAEL S"/>
    <s v="R130"/>
    <s v="ONE FAMILY"/>
    <s v="119//G6//"/>
    <n v="0.36474000000000001"/>
    <n v="1"/>
    <n v="1"/>
    <n v="1"/>
    <n v="1"/>
    <s v="SEPTIC"/>
    <n v="0"/>
    <n v="1"/>
    <n v="9900"/>
    <s v="NO_W1"/>
    <n v="9900"/>
    <s v="119-G6"/>
    <s v="Gas,Well,Septic"/>
    <s v="SEPTIC"/>
    <s v="SEPTIC"/>
    <n v="9900"/>
    <m/>
    <m/>
    <n v="1"/>
    <n v="1"/>
    <n v="3"/>
    <n v="2140"/>
    <n v="2"/>
    <m/>
    <m/>
    <m/>
    <m/>
    <m/>
    <m/>
    <m/>
    <m/>
    <m/>
    <m/>
    <n v="2"/>
    <n v="4.6463999999999999"/>
    <n v="1"/>
    <s v="Mill Pond"/>
    <n v="20"/>
  </r>
  <r>
    <s v="119-G7"/>
    <m/>
    <x v="0"/>
    <s v="9 GLENVIEW CIR"/>
    <n v="101"/>
    <s v="POVOAS JOSEPH"/>
    <s v="R130"/>
    <s v="ONE FAMILY"/>
    <s v="119//G7//"/>
    <n v="0.25348999999999999"/>
    <n v="1"/>
    <n v="1"/>
    <n v="1"/>
    <n v="1"/>
    <s v="SEPTIC"/>
    <n v="0"/>
    <n v="1"/>
    <n v="1600"/>
    <s v="YES"/>
    <n v="1600"/>
    <s v="119-G7"/>
    <s v="Well,Septic"/>
    <s v="SEPTIC"/>
    <s v="SEPTIC"/>
    <n v="1600"/>
    <m/>
    <m/>
    <n v="1"/>
    <n v="1"/>
    <n v="3"/>
    <n v="1352"/>
    <n v="1.5"/>
    <m/>
    <m/>
    <m/>
    <m/>
    <m/>
    <m/>
    <m/>
    <m/>
    <m/>
    <m/>
    <n v="1"/>
    <n v="4.6463999999999999"/>
    <n v="1"/>
    <s v="Mill Pond"/>
    <n v="20"/>
  </r>
  <r>
    <s v="UNK253"/>
    <s v="FEE"/>
    <x v="0"/>
    <s v="169 TIHONET RD"/>
    <n v="710"/>
    <s v="MAKEPEACE CO A D"/>
    <s v="R60"/>
    <s v="CRANBERRY"/>
    <m/>
    <n v="1.3686799999999999"/>
    <n v="0"/>
    <n v="1"/>
    <n v="0"/>
    <n v="1"/>
    <m/>
    <n v="0"/>
    <n v="0"/>
    <n v="0"/>
    <s v="NO_W2"/>
    <n v="0"/>
    <m/>
    <m/>
    <m/>
    <s v="SEPTIC"/>
    <n v="0"/>
    <m/>
    <m/>
    <n v="0"/>
    <n v="1"/>
    <n v="0"/>
    <n v="0"/>
    <n v="0"/>
    <s v="Not in new Assr DB, still single MakePe"/>
    <m/>
    <m/>
    <m/>
    <m/>
    <m/>
    <m/>
    <m/>
    <m/>
    <m/>
    <n v="1"/>
    <n v="0"/>
    <n v="1"/>
    <s v="Maple Swamp"/>
    <n v="39"/>
  </r>
  <r>
    <s v="LAND_NOPARC"/>
    <m/>
    <x v="0"/>
    <m/>
    <n v="0"/>
    <m/>
    <m/>
    <m/>
    <m/>
    <n v="7.417E-2"/>
    <n v="0"/>
    <n v="0"/>
    <n v="0"/>
    <n v="0"/>
    <m/>
    <n v="0"/>
    <n v="0"/>
    <n v="0"/>
    <s v="NO"/>
    <n v="0"/>
    <m/>
    <m/>
    <m/>
    <m/>
    <n v="0"/>
    <m/>
    <m/>
    <n v="0"/>
    <n v="0"/>
    <n v="0"/>
    <n v="0"/>
    <n v="0"/>
    <m/>
    <m/>
    <m/>
    <m/>
    <m/>
    <m/>
    <m/>
    <m/>
    <m/>
    <m/>
    <n v="0"/>
    <n v="0"/>
    <n v="1"/>
    <s v="Mill Pond"/>
    <n v="20"/>
  </r>
  <r>
    <s v="121-244"/>
    <m/>
    <x v="0"/>
    <s v="16 PLYMOUTH AVE"/>
    <n v="101"/>
    <s v="LEWIS ROBERT C"/>
    <s v="R130"/>
    <s v="ONE FAMILY"/>
    <s v="121//244//"/>
    <n v="0.25456000000000001"/>
    <n v="1"/>
    <n v="1"/>
    <n v="1"/>
    <n v="1"/>
    <s v="SEPTIC"/>
    <n v="0"/>
    <n v="1"/>
    <n v="7600"/>
    <s v="YES"/>
    <n v="7600"/>
    <s v="121-244"/>
    <m/>
    <m/>
    <s v="SEPTIC"/>
    <n v="7600"/>
    <m/>
    <m/>
    <n v="1"/>
    <n v="1"/>
    <n v="3"/>
    <n v="750"/>
    <n v="1"/>
    <m/>
    <m/>
    <m/>
    <m/>
    <m/>
    <m/>
    <m/>
    <m/>
    <m/>
    <m/>
    <n v="4"/>
    <n v="4.6463999999999999"/>
    <n v="1"/>
    <s v="Mill Pond"/>
    <n v="20"/>
  </r>
  <r>
    <s v="LAND_NOPARC"/>
    <m/>
    <x v="0"/>
    <m/>
    <n v="0"/>
    <m/>
    <m/>
    <m/>
    <m/>
    <n v="4.9840000000000002E-2"/>
    <n v="0"/>
    <n v="0"/>
    <n v="0"/>
    <n v="0"/>
    <m/>
    <n v="0"/>
    <n v="0"/>
    <n v="0"/>
    <s v="NO"/>
    <n v="0"/>
    <m/>
    <m/>
    <m/>
    <m/>
    <n v="0"/>
    <m/>
    <m/>
    <n v="0"/>
    <n v="0"/>
    <n v="0"/>
    <n v="0"/>
    <n v="0"/>
    <m/>
    <m/>
    <m/>
    <m/>
    <m/>
    <m/>
    <m/>
    <m/>
    <m/>
    <m/>
    <n v="0"/>
    <n v="0"/>
    <n v="1"/>
    <s v="Mill Pond"/>
    <n v="20"/>
  </r>
  <r>
    <s v="119-G8"/>
    <m/>
    <x v="0"/>
    <s v="7 GLENVIEW CIR"/>
    <n v="101"/>
    <s v="BELMORE JANICE A"/>
    <s v="R130"/>
    <s v="ONE FAMILY"/>
    <s v="119//G8//"/>
    <n v="0.26967000000000002"/>
    <n v="1"/>
    <n v="1"/>
    <n v="1"/>
    <n v="1"/>
    <s v="SEPTIC"/>
    <n v="0"/>
    <n v="1"/>
    <n v="10700"/>
    <s v="YES"/>
    <n v="10700"/>
    <s v="119-G8"/>
    <s v="Gas,Well,Septic"/>
    <s v="SEPTIC"/>
    <s v="SEPTIC"/>
    <n v="10700"/>
    <m/>
    <m/>
    <n v="1"/>
    <n v="1"/>
    <n v="3"/>
    <n v="1267"/>
    <n v="1.5"/>
    <m/>
    <m/>
    <m/>
    <m/>
    <m/>
    <m/>
    <m/>
    <m/>
    <m/>
    <m/>
    <n v="1"/>
    <n v="4.6463999999999999"/>
    <n v="1"/>
    <s v="Mill Pond"/>
    <n v="20"/>
  </r>
  <r>
    <s v="105-1023"/>
    <m/>
    <x v="0"/>
    <s v="10 CHARLOTTE FURN RD"/>
    <n v="103"/>
    <s v="LIVANIS HARRY TRUSTEE OF"/>
    <s v="SC"/>
    <s v="MOBILE HOM  MDL-00"/>
    <s v="105//1023//"/>
    <n v="4.5739299999999998"/>
    <n v="12"/>
    <n v="12"/>
    <n v="12"/>
    <n v="12"/>
    <s v="SEPTIC"/>
    <n v="0"/>
    <n v="3"/>
    <n v="150500"/>
    <s v="YES"/>
    <n v="150500"/>
    <s v="105-1023"/>
    <m/>
    <m/>
    <s v="SEPTIC"/>
    <n v="50166.67"/>
    <m/>
    <m/>
    <n v="12"/>
    <n v="12"/>
    <n v="0"/>
    <n v="0"/>
    <n v="0"/>
    <m/>
    <m/>
    <m/>
    <m/>
    <m/>
    <m/>
    <m/>
    <m/>
    <m/>
    <m/>
    <n v="1"/>
    <n v="116.16"/>
    <n v="1"/>
    <s v="Broad Marsh River"/>
    <n v="43"/>
  </r>
  <r>
    <s v="114C-1-20"/>
    <m/>
    <x v="0"/>
    <s v="213 CHARGE POND RD"/>
    <n v="101"/>
    <s v="HALL THOMAS A"/>
    <s v="R130"/>
    <s v="ONE FAMILY"/>
    <s v="114/C1/20//"/>
    <n v="0.32362999999999997"/>
    <n v="1"/>
    <n v="1"/>
    <n v="1"/>
    <n v="1"/>
    <s v="SEPTIC"/>
    <n v="0"/>
    <n v="0"/>
    <n v="0"/>
    <s v="YES"/>
    <n v="0"/>
    <s v="114C-1-20"/>
    <s v="Well,Septic"/>
    <s v="SEPTIC"/>
    <s v="SEPTIC"/>
    <n v="0"/>
    <m/>
    <m/>
    <n v="1"/>
    <n v="1"/>
    <n v="3"/>
    <n v="1642"/>
    <n v="1.9"/>
    <m/>
    <m/>
    <m/>
    <m/>
    <m/>
    <m/>
    <m/>
    <m/>
    <m/>
    <m/>
    <n v="1"/>
    <n v="9.68"/>
    <n v="1"/>
    <s v="Bog Stream"/>
    <n v="35"/>
  </r>
  <r>
    <s v="119-G2"/>
    <m/>
    <x v="0"/>
    <s v="2 CHURBUCK ST"/>
    <n v="101"/>
    <s v="PIERCE HOWARD"/>
    <s v="R130"/>
    <s v="ONE FAMILY"/>
    <s v="119//G2//"/>
    <n v="0.183"/>
    <n v="1"/>
    <n v="1"/>
    <n v="1"/>
    <n v="1"/>
    <s v="SEPTIC"/>
    <n v="0"/>
    <n v="1"/>
    <n v="3800"/>
    <s v="YES"/>
    <n v="3800"/>
    <s v="119-G2"/>
    <s v="Gas,Well,Septic"/>
    <s v="SEPTIC"/>
    <s v="SEPTIC"/>
    <n v="3800"/>
    <m/>
    <m/>
    <n v="1"/>
    <n v="1"/>
    <n v="3"/>
    <n v="1040"/>
    <n v="1"/>
    <m/>
    <m/>
    <m/>
    <m/>
    <m/>
    <m/>
    <m/>
    <m/>
    <m/>
    <m/>
    <n v="1"/>
    <n v="4.6463999999999999"/>
    <n v="1"/>
    <s v="Mill Pond"/>
    <n v="20"/>
  </r>
  <r>
    <s v="LAND_NOPARC"/>
    <m/>
    <x v="0"/>
    <m/>
    <n v="0"/>
    <m/>
    <m/>
    <m/>
    <m/>
    <n v="1.146E-2"/>
    <n v="0"/>
    <n v="0"/>
    <n v="0"/>
    <n v="0"/>
    <m/>
    <n v="0"/>
    <n v="0"/>
    <n v="0"/>
    <s v="NO"/>
    <n v="0"/>
    <m/>
    <m/>
    <m/>
    <m/>
    <n v="0"/>
    <m/>
    <m/>
    <n v="0"/>
    <n v="0"/>
    <n v="0"/>
    <n v="0"/>
    <n v="0"/>
    <m/>
    <m/>
    <m/>
    <m/>
    <m/>
    <m/>
    <m/>
    <m/>
    <m/>
    <m/>
    <n v="0"/>
    <n v="0"/>
    <n v="1"/>
    <s v="Mill Pond"/>
    <n v="20"/>
  </r>
  <r>
    <s v="114C-1-6"/>
    <m/>
    <x v="0"/>
    <s v="212 CHARGE POND RD"/>
    <n v="101"/>
    <s v="ADAMS MARK"/>
    <s v="R60"/>
    <s v="ONE FAMILY"/>
    <s v="114/C1/6//"/>
    <n v="0.86480999999999997"/>
    <n v="1"/>
    <n v="1"/>
    <n v="1"/>
    <n v="1"/>
    <s v="SEPTIC"/>
    <n v="0"/>
    <n v="0"/>
    <n v="0"/>
    <s v="YES"/>
    <n v="0"/>
    <s v="114C-1-6"/>
    <m/>
    <m/>
    <s v="SEPTIC"/>
    <n v="0"/>
    <m/>
    <m/>
    <n v="1"/>
    <n v="1"/>
    <n v="3"/>
    <n v="1782"/>
    <n v="1"/>
    <m/>
    <m/>
    <m/>
    <m/>
    <m/>
    <m/>
    <m/>
    <m/>
    <m/>
    <m/>
    <n v="2"/>
    <n v="9.68"/>
    <n v="1"/>
    <s v="Bog Stream"/>
    <n v="35"/>
  </r>
  <r>
    <s v="119-G3"/>
    <m/>
    <x v="0"/>
    <s v="4 SUNSET BLVD"/>
    <n v="101"/>
    <s v="CARDARELLI BARBARA A"/>
    <s v="R130"/>
    <s v="ONE FAMILY"/>
    <s v="119//G3//"/>
    <n v="0.16797999999999999"/>
    <n v="1"/>
    <n v="1"/>
    <n v="1"/>
    <n v="1"/>
    <s v="SEPTIC"/>
    <n v="0"/>
    <n v="1"/>
    <n v="1400"/>
    <s v="YES"/>
    <n v="1400"/>
    <s v="119-G3"/>
    <s v="Gas,Well,Septic"/>
    <s v="SEPTIC"/>
    <s v="SEPTIC"/>
    <n v="1400"/>
    <m/>
    <m/>
    <n v="1"/>
    <n v="1"/>
    <n v="3"/>
    <n v="1291"/>
    <n v="1"/>
    <m/>
    <m/>
    <m/>
    <m/>
    <m/>
    <m/>
    <m/>
    <m/>
    <m/>
    <m/>
    <n v="1"/>
    <n v="4.6463999999999999"/>
    <n v="1"/>
    <s v="Mill Pond"/>
    <n v="20"/>
  </r>
  <r>
    <s v="114-1010B"/>
    <m/>
    <x v="0"/>
    <s v="0 CHARGE POND RD"/>
    <n v="903"/>
    <s v="WAREHAM FIRE DISTRICT"/>
    <s v="R130"/>
    <s v="MUNICIPAL  MDL-00"/>
    <s v="114//1010/B/"/>
    <n v="58.666119999999999"/>
    <n v="0"/>
    <n v="0"/>
    <n v="0"/>
    <n v="0"/>
    <m/>
    <n v="0"/>
    <n v="0"/>
    <n v="0"/>
    <s v="YES"/>
    <n v="0"/>
    <s v="114-1010B"/>
    <m/>
    <m/>
    <m/>
    <n v="0"/>
    <s v="fee simple"/>
    <s v="YES"/>
    <n v="0"/>
    <n v="0"/>
    <n v="0"/>
    <n v="0"/>
    <n v="0"/>
    <m/>
    <m/>
    <m/>
    <m/>
    <m/>
    <m/>
    <m/>
    <m/>
    <m/>
    <m/>
    <n v="1"/>
    <n v="0"/>
    <n v="1"/>
    <s v="Mill Pond"/>
    <n v="20"/>
  </r>
  <r>
    <s v="LAND_NOPARC"/>
    <m/>
    <x v="0"/>
    <m/>
    <n v="0"/>
    <m/>
    <m/>
    <m/>
    <m/>
    <n v="9.1800000000000007E-3"/>
    <n v="0"/>
    <n v="0"/>
    <n v="0"/>
    <n v="0"/>
    <m/>
    <n v="0"/>
    <n v="0"/>
    <n v="0"/>
    <s v="NO"/>
    <n v="0"/>
    <m/>
    <m/>
    <m/>
    <m/>
    <n v="0"/>
    <m/>
    <m/>
    <n v="0"/>
    <n v="0"/>
    <n v="0"/>
    <n v="0"/>
    <n v="0"/>
    <m/>
    <m/>
    <m/>
    <m/>
    <m/>
    <m/>
    <m/>
    <m/>
    <m/>
    <m/>
    <n v="0"/>
    <n v="0"/>
    <n v="1"/>
    <s v="Mill Pond"/>
    <n v="20"/>
  </r>
  <r>
    <s v="119-G9"/>
    <m/>
    <x v="0"/>
    <s v="5 GLENVIEW CIR"/>
    <n v="101"/>
    <s v="CANEDY PHILLIP F SR"/>
    <s v="R130"/>
    <s v="ONE FAMILY"/>
    <s v="119//G9//"/>
    <n v="0.25148999999999999"/>
    <n v="1"/>
    <n v="1"/>
    <n v="1"/>
    <n v="1"/>
    <s v="SEPTIC"/>
    <n v="0"/>
    <n v="1"/>
    <n v="4700"/>
    <s v="YES"/>
    <n v="4700"/>
    <s v="119-G9"/>
    <s v="Gas,Well,Septic"/>
    <s v="SEPTIC"/>
    <s v="SEPTIC"/>
    <n v="4700"/>
    <m/>
    <m/>
    <n v="1"/>
    <n v="1"/>
    <n v="4"/>
    <n v="2304"/>
    <n v="2"/>
    <m/>
    <m/>
    <m/>
    <m/>
    <m/>
    <m/>
    <m/>
    <m/>
    <m/>
    <m/>
    <n v="1"/>
    <n v="4.6463999999999999"/>
    <n v="1"/>
    <s v="Mill Pond"/>
    <n v="20"/>
  </r>
  <r>
    <s v="119-G4"/>
    <m/>
    <x v="0"/>
    <s v="2 GLENVIEW CIR"/>
    <n v="101"/>
    <s v="SMITH PAULA M"/>
    <s v="R130"/>
    <s v="ONE FAMILY"/>
    <s v="119//G4//"/>
    <n v="0.1663"/>
    <n v="1"/>
    <n v="1"/>
    <n v="1"/>
    <n v="1"/>
    <s v="SEPTIC"/>
    <n v="0"/>
    <n v="1"/>
    <n v="3600"/>
    <s v="YES"/>
    <n v="3600"/>
    <s v="119-G4"/>
    <s v="Gas,Well,Septic"/>
    <s v="SEPTIC"/>
    <s v="SEPTIC"/>
    <n v="3600"/>
    <m/>
    <m/>
    <n v="1"/>
    <n v="1"/>
    <n v="4"/>
    <n v="1128"/>
    <n v="1"/>
    <m/>
    <m/>
    <m/>
    <m/>
    <m/>
    <m/>
    <m/>
    <m/>
    <m/>
    <m/>
    <n v="1"/>
    <n v="4.6463999999999999"/>
    <n v="1"/>
    <s v="Mill Pond"/>
    <n v="20"/>
  </r>
  <r>
    <s v="114-1006"/>
    <m/>
    <x v="0"/>
    <s v="0 CHARGE POND RD OFF"/>
    <n v="710"/>
    <s v="BAYSIDE AGRICULTURAL INC"/>
    <s v="R130"/>
    <s v="CRANBERRY  MDL-00"/>
    <s v="114//1006//"/>
    <n v="16.45129"/>
    <n v="0"/>
    <n v="0"/>
    <n v="0"/>
    <n v="0"/>
    <m/>
    <n v="0"/>
    <n v="0"/>
    <n v="0"/>
    <s v="YES"/>
    <n v="0"/>
    <s v="114-1006"/>
    <m/>
    <m/>
    <m/>
    <n v="0"/>
    <m/>
    <m/>
    <n v="0"/>
    <n v="0"/>
    <n v="0"/>
    <n v="0"/>
    <n v="0"/>
    <m/>
    <m/>
    <m/>
    <m/>
    <m/>
    <m/>
    <m/>
    <m/>
    <m/>
    <m/>
    <n v="2"/>
    <n v="0"/>
    <n v="1"/>
    <s v="Mill Pond"/>
    <n v="20"/>
  </r>
  <r>
    <s v="LAND_NOPARC"/>
    <m/>
    <x v="0"/>
    <m/>
    <n v="0"/>
    <m/>
    <m/>
    <m/>
    <m/>
    <n v="6.8700000000000002E-3"/>
    <n v="0"/>
    <n v="0"/>
    <n v="0"/>
    <n v="0"/>
    <m/>
    <n v="0"/>
    <n v="0"/>
    <n v="0"/>
    <s v="NO"/>
    <n v="0"/>
    <m/>
    <m/>
    <m/>
    <m/>
    <n v="0"/>
    <m/>
    <m/>
    <n v="0"/>
    <n v="0"/>
    <n v="0"/>
    <n v="0"/>
    <n v="0"/>
    <m/>
    <m/>
    <m/>
    <m/>
    <m/>
    <m/>
    <m/>
    <m/>
    <m/>
    <m/>
    <n v="0"/>
    <n v="0"/>
    <n v="1"/>
    <s v="Mill Pond"/>
    <n v="20"/>
  </r>
  <r>
    <s v="LAND_NOPARC"/>
    <m/>
    <x v="0"/>
    <m/>
    <n v="0"/>
    <m/>
    <m/>
    <m/>
    <m/>
    <n v="0.30926999999999999"/>
    <n v="0"/>
    <n v="0"/>
    <n v="0"/>
    <n v="0"/>
    <m/>
    <n v="0"/>
    <n v="0"/>
    <n v="0"/>
    <s v="NO"/>
    <n v="0"/>
    <m/>
    <m/>
    <m/>
    <m/>
    <n v="0"/>
    <m/>
    <m/>
    <n v="0"/>
    <n v="0"/>
    <n v="0"/>
    <n v="0"/>
    <n v="0"/>
    <m/>
    <m/>
    <m/>
    <m/>
    <m/>
    <m/>
    <m/>
    <m/>
    <m/>
    <m/>
    <n v="0"/>
    <n v="0"/>
    <n v="1"/>
    <s v="Mill Pond"/>
    <n v="20"/>
  </r>
  <r>
    <s v="LAND_NOPARC"/>
    <m/>
    <x v="0"/>
    <m/>
    <n v="0"/>
    <m/>
    <m/>
    <m/>
    <m/>
    <n v="8.0000000000000004E-4"/>
    <n v="0"/>
    <n v="0"/>
    <n v="0"/>
    <n v="0"/>
    <m/>
    <n v="0"/>
    <n v="0"/>
    <n v="0"/>
    <s v="NO"/>
    <n v="0"/>
    <m/>
    <m/>
    <m/>
    <m/>
    <n v="0"/>
    <m/>
    <m/>
    <n v="0"/>
    <n v="0"/>
    <n v="0"/>
    <n v="0"/>
    <n v="0"/>
    <m/>
    <m/>
    <m/>
    <m/>
    <m/>
    <m/>
    <m/>
    <m/>
    <m/>
    <m/>
    <n v="0"/>
    <n v="0"/>
    <n v="1"/>
    <s v="Mill Pond"/>
    <n v="20"/>
  </r>
  <r>
    <s v="LAND_NOPARC"/>
    <m/>
    <x v="0"/>
    <m/>
    <n v="0"/>
    <m/>
    <m/>
    <m/>
    <m/>
    <n v="3.2000000000000003E-4"/>
    <n v="0"/>
    <n v="0"/>
    <n v="0"/>
    <n v="0"/>
    <m/>
    <n v="0"/>
    <n v="0"/>
    <n v="0"/>
    <s v="NO"/>
    <n v="0"/>
    <m/>
    <m/>
    <m/>
    <m/>
    <n v="0"/>
    <m/>
    <m/>
    <n v="0"/>
    <n v="0"/>
    <n v="0"/>
    <n v="0"/>
    <n v="0"/>
    <m/>
    <m/>
    <m/>
    <m/>
    <m/>
    <m/>
    <m/>
    <m/>
    <m/>
    <m/>
    <n v="0"/>
    <n v="0"/>
    <n v="1"/>
    <s v="Mill Pond"/>
    <n v="20"/>
  </r>
  <r>
    <s v="121-242"/>
    <m/>
    <x v="0"/>
    <s v="1 CHURBUCK ST"/>
    <n v="101"/>
    <s v="GRAY CLAUDIA A"/>
    <s v="R130"/>
    <s v="ONE FAMILY"/>
    <s v="121//242//"/>
    <n v="0.11562"/>
    <n v="1"/>
    <n v="1"/>
    <n v="1"/>
    <n v="1"/>
    <s v="SEPTIC"/>
    <n v="0"/>
    <n v="0"/>
    <n v="0"/>
    <s v="YES"/>
    <n v="0"/>
    <s v="121-242"/>
    <s v="Well,Septic"/>
    <s v="SEPTIC"/>
    <s v="SEPTIC"/>
    <n v="0"/>
    <m/>
    <m/>
    <n v="1"/>
    <n v="1"/>
    <n v="2"/>
    <n v="560"/>
    <n v="1"/>
    <m/>
    <m/>
    <m/>
    <m/>
    <m/>
    <m/>
    <m/>
    <m/>
    <m/>
    <m/>
    <n v="2"/>
    <n v="4.6463999999999999"/>
    <n v="1"/>
    <s v="Mill Pond"/>
    <n v="20"/>
  </r>
  <r>
    <s v="114C-1-8"/>
    <m/>
    <x v="0"/>
    <s v="214 CHARGE POND RD"/>
    <n v="101"/>
    <s v="FOX JENNIFER KEARNS"/>
    <s v="R60"/>
    <s v="ONE FAMILY"/>
    <s v="114/C1/8//"/>
    <n v="0.28561999999999999"/>
    <n v="1"/>
    <n v="1"/>
    <n v="1"/>
    <n v="1"/>
    <s v="SEPTIC"/>
    <n v="0"/>
    <n v="0"/>
    <n v="0"/>
    <s v="YES"/>
    <n v="0"/>
    <s v="114C-1-8"/>
    <m/>
    <m/>
    <s v="SEPTIC"/>
    <n v="0"/>
    <m/>
    <m/>
    <n v="1"/>
    <n v="1"/>
    <n v="3"/>
    <n v="2028"/>
    <n v="1.75"/>
    <m/>
    <m/>
    <m/>
    <m/>
    <m/>
    <m/>
    <m/>
    <m/>
    <m/>
    <m/>
    <n v="1"/>
    <n v="9.68"/>
    <n v="1"/>
    <s v="Bog Stream"/>
    <n v="35"/>
  </r>
  <r>
    <s v="119-G10"/>
    <m/>
    <x v="0"/>
    <s v="3 GLENVIEW CIR"/>
    <n v="101"/>
    <s v="LEBEAU PAUL D"/>
    <s v="R130"/>
    <s v="ONE FAMILY"/>
    <s v="119//G10//"/>
    <n v="0.23821999999999999"/>
    <n v="1"/>
    <n v="1"/>
    <n v="1"/>
    <n v="1"/>
    <s v="SEPTIC"/>
    <n v="0"/>
    <n v="1"/>
    <n v="9100"/>
    <s v="YES"/>
    <n v="9100"/>
    <s v="119-G10"/>
    <s v="Gas,Well,Septic"/>
    <s v="SEPTIC"/>
    <s v="SEPTIC"/>
    <n v="9100"/>
    <m/>
    <m/>
    <n v="1"/>
    <n v="1"/>
    <n v="4"/>
    <n v="1008"/>
    <n v="1"/>
    <m/>
    <m/>
    <m/>
    <m/>
    <m/>
    <m/>
    <m/>
    <m/>
    <m/>
    <m/>
    <n v="1"/>
    <n v="4.6463999999999999"/>
    <n v="1"/>
    <s v="Mill Pond"/>
    <n v="20"/>
  </r>
  <r>
    <s v="121-413"/>
    <m/>
    <x v="0"/>
    <s v="23 PLYMOUTH AVE"/>
    <n v="101"/>
    <s v="ROBADO PAUL A"/>
    <s v="R130"/>
    <s v="ONE FAMILY"/>
    <s v="121//413//"/>
    <n v="3.6459999999999999E-2"/>
    <n v="1"/>
    <n v="1"/>
    <n v="1"/>
    <n v="1"/>
    <s v="SEPTIC"/>
    <n v="0"/>
    <n v="0"/>
    <n v="0"/>
    <s v="YES"/>
    <n v="0"/>
    <s v="121-413"/>
    <s v="Gas,Well,Septic"/>
    <s v="SEPTIC"/>
    <s v="SEPTIC"/>
    <n v="0"/>
    <m/>
    <m/>
    <n v="1"/>
    <n v="1"/>
    <n v="3"/>
    <n v="768"/>
    <n v="1"/>
    <m/>
    <m/>
    <m/>
    <m/>
    <m/>
    <m/>
    <m/>
    <m/>
    <m/>
    <m/>
    <n v="2"/>
    <n v="4.6463999999999999"/>
    <n v="1"/>
    <s v="Mill Pond"/>
    <n v="20"/>
  </r>
  <r>
    <s v="LAND_NOPARC"/>
    <m/>
    <x v="0"/>
    <m/>
    <n v="0"/>
    <m/>
    <m/>
    <m/>
    <m/>
    <n v="7.639E-2"/>
    <n v="0"/>
    <n v="0"/>
    <n v="0"/>
    <n v="0"/>
    <m/>
    <n v="0"/>
    <n v="0"/>
    <n v="0"/>
    <s v="NO"/>
    <n v="0"/>
    <m/>
    <m/>
    <m/>
    <m/>
    <n v="0"/>
    <m/>
    <m/>
    <n v="0"/>
    <n v="0"/>
    <n v="0"/>
    <n v="0"/>
    <n v="0"/>
    <m/>
    <m/>
    <m/>
    <m/>
    <m/>
    <m/>
    <m/>
    <m/>
    <m/>
    <m/>
    <n v="0"/>
    <n v="0"/>
    <n v="1"/>
    <s v="Mill Pond"/>
    <n v="20"/>
  </r>
  <r>
    <s v="UNK268"/>
    <s v="FEE"/>
    <x v="0"/>
    <s v="169 TIHONET RD"/>
    <n v="710"/>
    <s v="MAKEPEACE CO A D"/>
    <s v="R60"/>
    <s v="CRANBERRY"/>
    <m/>
    <n v="1.40021"/>
    <n v="0"/>
    <n v="1"/>
    <n v="0"/>
    <n v="1"/>
    <m/>
    <n v="0"/>
    <n v="0"/>
    <n v="0"/>
    <s v="NO_W2"/>
    <n v="0"/>
    <m/>
    <m/>
    <m/>
    <s v="SEPTIC"/>
    <n v="0"/>
    <m/>
    <m/>
    <n v="0"/>
    <n v="1"/>
    <n v="0"/>
    <n v="0"/>
    <n v="0"/>
    <s v="Not in new Assr DB, still single MakePe"/>
    <m/>
    <m/>
    <m/>
    <m/>
    <m/>
    <m/>
    <m/>
    <m/>
    <m/>
    <n v="1"/>
    <n v="0"/>
    <n v="1"/>
    <s v="Maple Swamp"/>
    <n v="39"/>
  </r>
  <r>
    <s v="114C-1-21"/>
    <m/>
    <x v="0"/>
    <s v="215 CHARGE POND RD"/>
    <n v="101"/>
    <s v="CANNON MAUREEN A"/>
    <s v="R130"/>
    <s v="ONE FAMILY"/>
    <s v="114/C1/21//"/>
    <n v="0.29531000000000002"/>
    <n v="1"/>
    <n v="1"/>
    <n v="1"/>
    <n v="1"/>
    <s v="SEPTIC"/>
    <n v="0"/>
    <n v="0"/>
    <n v="0"/>
    <s v="YES"/>
    <n v="0"/>
    <s v="114C-1-21"/>
    <s v="Well,Septic"/>
    <s v="SEPTIC"/>
    <s v="SEPTIC"/>
    <n v="0"/>
    <m/>
    <m/>
    <n v="1"/>
    <n v="1"/>
    <n v="3"/>
    <n v="1306"/>
    <n v="1.75"/>
    <m/>
    <m/>
    <m/>
    <m/>
    <m/>
    <m/>
    <m/>
    <m/>
    <m/>
    <m/>
    <n v="1"/>
    <n v="9.68"/>
    <n v="1"/>
    <s v="Bog Stream"/>
    <n v="35"/>
  </r>
  <r>
    <s v="UNK197"/>
    <s v="FEE"/>
    <x v="0"/>
    <s v="ROUTE 25"/>
    <n v="0"/>
    <m/>
    <m/>
    <m/>
    <m/>
    <n v="525.64971000000003"/>
    <n v="0"/>
    <n v="0"/>
    <n v="0"/>
    <n v="0"/>
    <m/>
    <n v="0"/>
    <n v="0"/>
    <n v="0"/>
    <s v="NO_W2"/>
    <n v="0"/>
    <m/>
    <m/>
    <m/>
    <m/>
    <n v="0"/>
    <m/>
    <m/>
    <n v="0"/>
    <n v="0"/>
    <n v="0"/>
    <n v="0"/>
    <n v="0"/>
    <s v="Not in new Assr DB, Makepe?, old info"/>
    <m/>
    <m/>
    <m/>
    <m/>
    <m/>
    <m/>
    <m/>
    <m/>
    <m/>
    <n v="4"/>
    <n v="0"/>
    <n v="1"/>
    <s v="Rose Brook"/>
    <n v="41"/>
  </r>
  <r>
    <s v="121-240"/>
    <m/>
    <x v="0"/>
    <s v="18 PLYMOUTH AVE"/>
    <n v="101"/>
    <s v="FOLSOM JEANETTE A"/>
    <s v="R130"/>
    <s v="ONE FAMILY"/>
    <s v="121//240//"/>
    <n v="0.12737999999999999"/>
    <n v="1"/>
    <n v="1"/>
    <n v="1"/>
    <n v="1"/>
    <s v="SEPTIC"/>
    <n v="0"/>
    <n v="1"/>
    <n v="2400"/>
    <s v="YES"/>
    <n v="2400"/>
    <s v="121-240"/>
    <s v="Gas,Well,Septic"/>
    <s v="SEPTIC"/>
    <s v="SEPTIC"/>
    <n v="2400"/>
    <m/>
    <m/>
    <n v="1"/>
    <n v="1"/>
    <n v="3"/>
    <n v="1044"/>
    <n v="1"/>
    <m/>
    <m/>
    <m/>
    <m/>
    <m/>
    <m/>
    <m/>
    <m/>
    <m/>
    <m/>
    <n v="2"/>
    <n v="4.6463999999999999"/>
    <n v="1"/>
    <s v="Mill Pond"/>
    <n v="20"/>
  </r>
  <r>
    <s v="121-411"/>
    <m/>
    <x v="0"/>
    <s v="25 PLYMOUTH AVE"/>
    <n v="101"/>
    <s v="BURKE ELIZABETH"/>
    <s v="R130"/>
    <s v="ONE FAMILY"/>
    <s v="121//411//"/>
    <n v="5.7889999999999997E-2"/>
    <n v="1"/>
    <n v="1"/>
    <n v="1"/>
    <n v="1"/>
    <s v="SEPTIC"/>
    <n v="0"/>
    <n v="1"/>
    <n v="4300"/>
    <s v="YES"/>
    <n v="4300"/>
    <s v="121-411"/>
    <s v="Well,Septic"/>
    <s v="SEPTIC"/>
    <s v="SEPTIC"/>
    <n v="4300"/>
    <m/>
    <m/>
    <n v="1"/>
    <n v="1"/>
    <n v="2"/>
    <n v="768"/>
    <n v="1"/>
    <m/>
    <m/>
    <m/>
    <m/>
    <m/>
    <m/>
    <m/>
    <m/>
    <m/>
    <m/>
    <n v="2"/>
    <n v="4.6463999999999999"/>
    <n v="1"/>
    <s v="Mill Pond"/>
    <n v="20"/>
  </r>
  <r>
    <s v="UNK260"/>
    <s v="FEE"/>
    <x v="0"/>
    <s v="169 TIHONET RD"/>
    <n v="710"/>
    <s v="MAKEPEACE CO A D"/>
    <s v="R60"/>
    <s v="CRANBERRY"/>
    <m/>
    <n v="1.4491400000000001"/>
    <n v="0"/>
    <n v="1"/>
    <n v="0"/>
    <n v="1"/>
    <m/>
    <n v="0"/>
    <n v="0"/>
    <n v="0"/>
    <s v="NO_W2"/>
    <n v="0"/>
    <m/>
    <m/>
    <m/>
    <s v="SEPTIC"/>
    <n v="0"/>
    <m/>
    <m/>
    <n v="0"/>
    <n v="1"/>
    <n v="0"/>
    <n v="0"/>
    <n v="0"/>
    <s v="Not in new Assr DB, still single MakePe"/>
    <m/>
    <m/>
    <m/>
    <m/>
    <m/>
    <m/>
    <m/>
    <m/>
    <m/>
    <n v="1"/>
    <n v="0"/>
    <n v="1"/>
    <s v="Maple Swamp"/>
    <n v="39"/>
  </r>
  <r>
    <s v="114A-5"/>
    <m/>
    <x v="0"/>
    <s v="0 HIGH DAM RD"/>
    <n v="132"/>
    <s v="MAROTTA LOUISE M"/>
    <s v="R60"/>
    <s v="RES ACLNUD  MDL-00"/>
    <s v="114/A/5//"/>
    <n v="1.04965"/>
    <n v="0"/>
    <n v="0"/>
    <n v="0"/>
    <n v="0"/>
    <m/>
    <n v="0"/>
    <n v="0"/>
    <n v="0"/>
    <s v="NO_W1"/>
    <n v="0"/>
    <s v="114A-5"/>
    <m/>
    <m/>
    <m/>
    <n v="0"/>
    <m/>
    <m/>
    <n v="0"/>
    <n v="0"/>
    <n v="0"/>
    <n v="0"/>
    <n v="0"/>
    <m/>
    <m/>
    <m/>
    <m/>
    <m/>
    <m/>
    <m/>
    <m/>
    <m/>
    <m/>
    <n v="4"/>
    <n v="0"/>
    <n v="1"/>
    <s v="Harlow Brook"/>
    <n v="34"/>
  </r>
  <r>
    <s v="119-G12"/>
    <m/>
    <x v="0"/>
    <s v="3 CHURBUCK ST"/>
    <n v="101"/>
    <s v="ESTES MARGARET"/>
    <s v="R130"/>
    <s v="ONE FAMILY"/>
    <s v="119//G12//"/>
    <n v="0.35350999999999999"/>
    <n v="1"/>
    <n v="1"/>
    <n v="1"/>
    <n v="1"/>
    <s v="SEPTIC"/>
    <n v="0"/>
    <n v="1"/>
    <n v="500"/>
    <s v="YES"/>
    <n v="500"/>
    <s v="119-G12"/>
    <s v="Gas"/>
    <m/>
    <s v="SEPTIC"/>
    <n v="500"/>
    <m/>
    <m/>
    <n v="1"/>
    <n v="1"/>
    <n v="3"/>
    <n v="1586"/>
    <n v="1.75"/>
    <m/>
    <m/>
    <m/>
    <m/>
    <m/>
    <m/>
    <m/>
    <m/>
    <m/>
    <m/>
    <n v="2"/>
    <n v="4.6463999999999999"/>
    <n v="1"/>
    <s v="Mill Pond"/>
    <n v="20"/>
  </r>
  <r>
    <s v="114A-1005"/>
    <m/>
    <x v="0"/>
    <s v="REAR CHARGE POND RD"/>
    <n v="132"/>
    <s v="FOX JENNIFER KEARNS"/>
    <s v="R60"/>
    <s v="RES ACLNUD  MDL-00"/>
    <s v="114/A/1005//"/>
    <n v="0.35813"/>
    <n v="0"/>
    <n v="0"/>
    <n v="0"/>
    <n v="0"/>
    <m/>
    <n v="0"/>
    <n v="0"/>
    <n v="0"/>
    <s v="YES"/>
    <n v="0"/>
    <s v="114A-1005"/>
    <m/>
    <m/>
    <m/>
    <n v="0"/>
    <m/>
    <m/>
    <n v="0"/>
    <n v="0"/>
    <n v="0"/>
    <n v="0"/>
    <n v="0"/>
    <m/>
    <m/>
    <m/>
    <m/>
    <m/>
    <m/>
    <m/>
    <m/>
    <m/>
    <m/>
    <n v="1"/>
    <n v="0"/>
    <n v="1"/>
    <s v="Bog Stream"/>
    <n v="35"/>
  </r>
  <r>
    <s v="105-1021A"/>
    <m/>
    <x v="0"/>
    <s v="0 CHARLOTTE FURN RD"/>
    <n v="132"/>
    <s v="LIVANIS HARRY TRUSTEE"/>
    <s v="SC"/>
    <s v="RES ACLNUD  MDL-00"/>
    <s v="105//1021/A/"/>
    <n v="0.38623000000000002"/>
    <n v="0"/>
    <n v="0"/>
    <n v="0"/>
    <n v="0"/>
    <m/>
    <n v="0"/>
    <n v="0"/>
    <n v="0"/>
    <s v="YES"/>
    <n v="0"/>
    <s v="105-1021A"/>
    <m/>
    <m/>
    <m/>
    <n v="0"/>
    <m/>
    <m/>
    <n v="0"/>
    <n v="0"/>
    <n v="0"/>
    <n v="0"/>
    <n v="0"/>
    <m/>
    <m/>
    <m/>
    <m/>
    <m/>
    <m/>
    <m/>
    <m/>
    <m/>
    <m/>
    <n v="1"/>
    <n v="0"/>
    <n v="1"/>
    <s v="Broad Marsh River"/>
    <n v="43"/>
  </r>
  <r>
    <s v="UNK259"/>
    <s v="FEE"/>
    <x v="0"/>
    <s v="169 TIHONET RD"/>
    <n v="710"/>
    <s v="MAKEPEACE CO A D"/>
    <s v="R60"/>
    <s v="CRANBERRY"/>
    <m/>
    <n v="1.3736299999999999"/>
    <n v="0"/>
    <n v="1"/>
    <n v="0"/>
    <n v="1"/>
    <m/>
    <n v="0"/>
    <n v="0"/>
    <n v="0"/>
    <s v="NO_W2"/>
    <n v="0"/>
    <m/>
    <m/>
    <m/>
    <s v="SEPTIC"/>
    <n v="0"/>
    <m/>
    <m/>
    <n v="0"/>
    <n v="1"/>
    <n v="0"/>
    <n v="0"/>
    <n v="0"/>
    <s v="Not in new Assr DB, still single MakePe"/>
    <m/>
    <m/>
    <m/>
    <m/>
    <m/>
    <m/>
    <m/>
    <m/>
    <m/>
    <n v="1"/>
    <n v="0"/>
    <n v="1"/>
    <s v="Maple Swamp"/>
    <n v="39"/>
  </r>
  <r>
    <s v="UNK258"/>
    <s v="FEE"/>
    <x v="0"/>
    <s v="169 TIHONET RD"/>
    <n v="710"/>
    <s v="MAKEPEACE CO A D"/>
    <s v="R60"/>
    <s v="CRANBERRY"/>
    <m/>
    <n v="1.39561"/>
    <n v="0"/>
    <n v="0"/>
    <n v="0"/>
    <n v="0"/>
    <m/>
    <n v="0"/>
    <n v="0"/>
    <n v="0"/>
    <s v="NO_W2"/>
    <n v="0"/>
    <m/>
    <m/>
    <m/>
    <m/>
    <n v="0"/>
    <m/>
    <m/>
    <n v="0"/>
    <n v="0"/>
    <n v="0"/>
    <n v="0"/>
    <n v="0"/>
    <s v="Not in new Assr DB, still single MakePe"/>
    <m/>
    <m/>
    <m/>
    <m/>
    <m/>
    <m/>
    <m/>
    <m/>
    <m/>
    <n v="1"/>
    <n v="0"/>
    <n v="1"/>
    <s v="Maple Swamp"/>
    <n v="39"/>
  </r>
  <r>
    <s v="114A-1002"/>
    <m/>
    <x v="0"/>
    <s v="3 CHARGE POND RD"/>
    <n v="130"/>
    <s v="DEPAOLO JAMES A"/>
    <s v="R60"/>
    <s v="RES ACLNDV  MDL-00"/>
    <s v="114/A/1002//"/>
    <n v="1.1937"/>
    <n v="0"/>
    <n v="0"/>
    <n v="0"/>
    <n v="0"/>
    <m/>
    <n v="0"/>
    <n v="0"/>
    <n v="0"/>
    <s v="YES"/>
    <n v="0"/>
    <s v="114A-1002"/>
    <m/>
    <m/>
    <m/>
    <n v="0"/>
    <m/>
    <m/>
    <n v="0"/>
    <n v="0"/>
    <n v="0"/>
    <n v="0"/>
    <n v="0"/>
    <m/>
    <m/>
    <m/>
    <m/>
    <m/>
    <m/>
    <m/>
    <m/>
    <m/>
    <m/>
    <n v="1"/>
    <n v="0"/>
    <n v="1"/>
    <s v="Bog Stream"/>
    <n v="35"/>
  </r>
  <r>
    <s v="119-G11"/>
    <m/>
    <x v="0"/>
    <s v="8 SUNSET BLVD"/>
    <n v="101"/>
    <s v="BARBIERI NANCY J"/>
    <s v="R130"/>
    <s v="ONE FAMILY"/>
    <s v="119//G11//"/>
    <n v="0.30970999999999999"/>
    <n v="1"/>
    <n v="1"/>
    <n v="1"/>
    <n v="1"/>
    <s v="SEPTIC"/>
    <n v="0"/>
    <n v="1"/>
    <n v="3800"/>
    <s v="YES"/>
    <n v="3800"/>
    <s v="119-G11"/>
    <s v="Well,Septic"/>
    <s v="SEPTIC"/>
    <s v="SEPTIC"/>
    <n v="3800"/>
    <m/>
    <m/>
    <n v="1"/>
    <n v="1"/>
    <n v="3"/>
    <n v="988"/>
    <n v="1"/>
    <m/>
    <m/>
    <m/>
    <m/>
    <m/>
    <m/>
    <m/>
    <m/>
    <m/>
    <m/>
    <n v="1"/>
    <n v="4.6463999999999999"/>
    <n v="1"/>
    <s v="Mill Pond"/>
    <n v="20"/>
  </r>
  <r>
    <s v="114C-1-22"/>
    <m/>
    <x v="0"/>
    <s v="217 CHARGE POND RD"/>
    <n v="101"/>
    <s v="KEARNS DOUGLAS R"/>
    <s v="R130"/>
    <s v="ONE FAMILY"/>
    <s v="114/C1/22//"/>
    <n v="0.48181000000000002"/>
    <n v="1"/>
    <n v="1"/>
    <n v="1"/>
    <n v="1"/>
    <s v="SEPTIC"/>
    <n v="0"/>
    <n v="0"/>
    <n v="0"/>
    <s v="YES"/>
    <n v="0"/>
    <s v="114C-1-22"/>
    <s v="Well,Septic"/>
    <s v="SEPTIC"/>
    <s v="SEPTIC"/>
    <n v="0"/>
    <m/>
    <m/>
    <n v="1"/>
    <n v="1"/>
    <n v="4"/>
    <n v="2381"/>
    <n v="1.75"/>
    <m/>
    <m/>
    <m/>
    <m/>
    <m/>
    <m/>
    <m/>
    <m/>
    <m/>
    <m/>
    <n v="1"/>
    <n v="9.68"/>
    <n v="1"/>
    <s v="Bog Stream"/>
    <n v="35"/>
  </r>
  <r>
    <s v="121-406"/>
    <m/>
    <x v="0"/>
    <s v="29 PLYMOUTH AVE"/>
    <n v="101"/>
    <s v="MAYO KEVIN"/>
    <s v="R130"/>
    <s v="ONE FAMILY"/>
    <s v="121//406//"/>
    <n v="3.5159999999999997E-2"/>
    <n v="1"/>
    <n v="1"/>
    <n v="1"/>
    <n v="1"/>
    <s v="SEPTIC"/>
    <n v="0"/>
    <n v="1"/>
    <n v="16200"/>
    <s v="YES"/>
    <n v="16200"/>
    <s v="121-406"/>
    <s v="Well,Septic"/>
    <s v="SEPTIC"/>
    <s v="SEPTIC"/>
    <n v="16200"/>
    <m/>
    <m/>
    <n v="1"/>
    <n v="1"/>
    <n v="4"/>
    <n v="1208"/>
    <n v="1"/>
    <m/>
    <m/>
    <m/>
    <m/>
    <m/>
    <m/>
    <m/>
    <m/>
    <m/>
    <m/>
    <n v="1"/>
    <n v="4.6463999999999999"/>
    <n v="1"/>
    <s v="Mill Pond"/>
    <n v="20"/>
  </r>
  <r>
    <s v="121-238"/>
    <m/>
    <x v="0"/>
    <s v="22 PLYMOUTH AVE"/>
    <n v="101"/>
    <s v="ALLEN JOSEPH P"/>
    <s v="R130"/>
    <s v="ONE FAMILY"/>
    <s v="121//238//"/>
    <n v="0.13244"/>
    <n v="1"/>
    <n v="1"/>
    <n v="1"/>
    <n v="1"/>
    <s v="SEPTIC"/>
    <n v="0"/>
    <n v="1"/>
    <n v="5700"/>
    <s v="YES"/>
    <n v="5700"/>
    <s v="121-238"/>
    <s v="Gas,Well,Septic"/>
    <s v="SEPTIC"/>
    <s v="SEPTIC"/>
    <n v="5700"/>
    <m/>
    <m/>
    <n v="1"/>
    <n v="1"/>
    <n v="3"/>
    <n v="928"/>
    <n v="1"/>
    <m/>
    <m/>
    <m/>
    <m/>
    <m/>
    <m/>
    <m/>
    <m/>
    <m/>
    <m/>
    <n v="2"/>
    <n v="4.6463999999999999"/>
    <n v="1"/>
    <s v="Mill Pond"/>
    <n v="20"/>
  </r>
  <r>
    <s v="119-G16"/>
    <m/>
    <x v="0"/>
    <s v="1 SUNSET BLVD"/>
    <n v="101"/>
    <s v="HEALY CRAIG D"/>
    <s v="R130"/>
    <s v="ONE FAMILY"/>
    <s v="119//G16//"/>
    <n v="0.17746000000000001"/>
    <n v="1"/>
    <n v="1"/>
    <n v="1"/>
    <n v="1"/>
    <s v="SEPTIC"/>
    <n v="0"/>
    <n v="0"/>
    <n v="0"/>
    <s v="YES"/>
    <n v="0"/>
    <s v="119-G16"/>
    <m/>
    <m/>
    <s v="SEPTIC"/>
    <n v="7100"/>
    <m/>
    <m/>
    <n v="1"/>
    <n v="1"/>
    <n v="4"/>
    <n v="1387"/>
    <n v="1.75"/>
    <m/>
    <m/>
    <m/>
    <m/>
    <m/>
    <m/>
    <m/>
    <m/>
    <m/>
    <m/>
    <n v="1"/>
    <n v="4.6463999999999999"/>
    <n v="1"/>
    <s v="Mill Pond"/>
    <n v="20"/>
  </r>
  <r>
    <s v="121-492"/>
    <m/>
    <x v="0"/>
    <s v="92 LAKE AVE"/>
    <n v="101"/>
    <s v="SANTORO L BRADLEY"/>
    <s v="R130"/>
    <s v="ONE FAMILY"/>
    <s v="121//492//"/>
    <n v="3.1660000000000001E-2"/>
    <n v="1"/>
    <n v="1"/>
    <n v="1"/>
    <n v="1"/>
    <s v="SEPTIC"/>
    <n v="0"/>
    <n v="1"/>
    <n v="6700"/>
    <s v="NO_W1"/>
    <n v="6700"/>
    <s v="121-492"/>
    <s v="Gas,Well,Septic"/>
    <s v="SEPTIC"/>
    <s v="SEPTIC"/>
    <n v="6700"/>
    <m/>
    <m/>
    <n v="1"/>
    <n v="1"/>
    <n v="2"/>
    <n v="680"/>
    <n v="1"/>
    <m/>
    <m/>
    <m/>
    <m/>
    <m/>
    <m/>
    <m/>
    <m/>
    <m/>
    <m/>
    <n v="1"/>
    <n v="4.6463999999999999"/>
    <n v="1"/>
    <s v="Mill Pond"/>
    <n v="20"/>
  </r>
  <r>
    <s v="114C-1-9"/>
    <m/>
    <x v="0"/>
    <s v="216 CHARGE POND RD"/>
    <n v="101"/>
    <s v="HORTON DONALD H JR"/>
    <s v="R60"/>
    <s v="ONE FAMILY"/>
    <s v="114/C1/9//"/>
    <n v="0.27944999999999998"/>
    <n v="1"/>
    <n v="1"/>
    <n v="1"/>
    <n v="1"/>
    <s v="SEPTIC"/>
    <n v="0"/>
    <n v="0"/>
    <n v="0"/>
    <s v="YES"/>
    <n v="0"/>
    <s v="114C-1-9"/>
    <s v="Well,Septic"/>
    <s v="SEPTIC"/>
    <s v="SEPTIC"/>
    <n v="0"/>
    <m/>
    <m/>
    <n v="1"/>
    <n v="1"/>
    <n v="3"/>
    <n v="1579"/>
    <n v="1.75"/>
    <m/>
    <m/>
    <m/>
    <m/>
    <m/>
    <m/>
    <m/>
    <m/>
    <m/>
    <m/>
    <n v="1"/>
    <n v="9.68"/>
    <n v="1"/>
    <s v="Bog Stream"/>
    <n v="35"/>
  </r>
  <r>
    <s v="119-G17"/>
    <m/>
    <x v="0"/>
    <s v="3 SUNSET BLVD"/>
    <n v="101"/>
    <s v="ROSS JOHN M"/>
    <s v="R130"/>
    <s v="ONE FAMILY"/>
    <s v="119//G17//"/>
    <n v="0.16833000000000001"/>
    <n v="1"/>
    <n v="1"/>
    <n v="1"/>
    <n v="1"/>
    <s v="SEPTIC"/>
    <n v="0"/>
    <n v="1"/>
    <n v="2400"/>
    <s v="YES"/>
    <n v="2400"/>
    <s v="119-G17"/>
    <s v="Well,Septic"/>
    <s v="SEPTIC"/>
    <s v="SEPTIC"/>
    <n v="2400"/>
    <m/>
    <m/>
    <n v="1"/>
    <n v="1"/>
    <n v="3"/>
    <n v="768"/>
    <n v="1"/>
    <m/>
    <m/>
    <m/>
    <m/>
    <m/>
    <m/>
    <m/>
    <m/>
    <m/>
    <m/>
    <n v="1"/>
    <n v="4.6463999999999999"/>
    <n v="1"/>
    <s v="Mill Pond"/>
    <n v="20"/>
  </r>
  <r>
    <s v="121-236"/>
    <m/>
    <x v="0"/>
    <s v="26 PLYMOUTH AVE"/>
    <n v="101"/>
    <s v="HOWE DAVID A"/>
    <s v="R130"/>
    <s v="ONE FAMILY"/>
    <s v="121//236//"/>
    <n v="0.12948999999999999"/>
    <n v="1"/>
    <n v="1"/>
    <n v="1"/>
    <n v="1"/>
    <s v="SEPTIC"/>
    <n v="0"/>
    <n v="1"/>
    <n v="100"/>
    <s v="YES"/>
    <n v="100"/>
    <s v="121-236"/>
    <s v="Gas,Well,Septic"/>
    <s v="SEPTIC"/>
    <s v="SEPTIC"/>
    <n v="100"/>
    <m/>
    <m/>
    <n v="1"/>
    <n v="1"/>
    <n v="3"/>
    <n v="672"/>
    <n v="1"/>
    <m/>
    <m/>
    <m/>
    <m/>
    <m/>
    <m/>
    <m/>
    <m/>
    <m/>
    <m/>
    <n v="2"/>
    <n v="4.6463999999999999"/>
    <n v="1"/>
    <s v="Mill Pond"/>
    <n v="20"/>
  </r>
  <r>
    <s v="UNK267"/>
    <s v="FEE"/>
    <x v="0"/>
    <s v="169 TIHONET RD"/>
    <n v="710"/>
    <s v="MAKEPEACE CO A D"/>
    <s v="R60"/>
    <s v="CRANBERRY"/>
    <m/>
    <n v="1.3727799999999999"/>
    <n v="0"/>
    <n v="1"/>
    <n v="0"/>
    <n v="1"/>
    <m/>
    <n v="0"/>
    <n v="0"/>
    <n v="0"/>
    <s v="NO_W2"/>
    <n v="0"/>
    <m/>
    <m/>
    <m/>
    <s v="SEPTIC"/>
    <n v="0"/>
    <m/>
    <m/>
    <n v="0"/>
    <n v="1"/>
    <n v="0"/>
    <n v="0"/>
    <n v="0"/>
    <s v="Not in new Assr DB, still single MakePe"/>
    <m/>
    <m/>
    <m/>
    <m/>
    <m/>
    <m/>
    <m/>
    <m/>
    <m/>
    <n v="1"/>
    <n v="0"/>
    <n v="1"/>
    <s v="Maple Swamp"/>
    <n v="39"/>
  </r>
  <r>
    <s v="121-406"/>
    <m/>
    <x v="0"/>
    <s v="29 PLYMOUTH AVE"/>
    <n v="101"/>
    <s v="MAYO KEVIN"/>
    <s v="R130"/>
    <s v="ONE FAMILY"/>
    <s v="121//406//"/>
    <n v="0.14717"/>
    <n v="1"/>
    <n v="1"/>
    <n v="1"/>
    <n v="1"/>
    <s v="SEPTIC"/>
    <n v="0"/>
    <n v="1"/>
    <n v="16200"/>
    <s v="YES"/>
    <n v="16200"/>
    <s v="121-406"/>
    <s v="Well,Septic"/>
    <s v="SEPTIC"/>
    <s v="SEPTIC"/>
    <n v="16200"/>
    <m/>
    <m/>
    <n v="1"/>
    <n v="1"/>
    <n v="4"/>
    <n v="1208"/>
    <n v="1"/>
    <m/>
    <m/>
    <m/>
    <m/>
    <m/>
    <m/>
    <m/>
    <m/>
    <m/>
    <m/>
    <n v="3"/>
    <n v="4.6463999999999999"/>
    <n v="1"/>
    <s v="Mill Pond"/>
    <n v="20"/>
  </r>
  <r>
    <s v="119-G14"/>
    <m/>
    <x v="0"/>
    <s v="5 MAYFLOWER WAY"/>
    <n v="101"/>
    <s v="HICKEY ASHLEY E"/>
    <s v="R13"/>
    <s v="ONE FAMILY"/>
    <s v="119//G14//"/>
    <n v="0.19098000000000001"/>
    <n v="1"/>
    <n v="1"/>
    <n v="1"/>
    <n v="1"/>
    <s v="SEPTIC"/>
    <n v="0"/>
    <n v="1"/>
    <n v="2900"/>
    <s v="YES"/>
    <n v="2900"/>
    <s v="119-G14"/>
    <s v="Gas"/>
    <m/>
    <s v="SEPTIC"/>
    <n v="2900"/>
    <m/>
    <m/>
    <n v="1"/>
    <n v="1"/>
    <n v="2"/>
    <n v="748"/>
    <n v="1"/>
    <m/>
    <m/>
    <m/>
    <m/>
    <m/>
    <m/>
    <m/>
    <m/>
    <m/>
    <m/>
    <n v="1"/>
    <n v="4.6463999999999999"/>
    <n v="1"/>
    <s v="Mill Pond"/>
    <n v="20"/>
  </r>
  <r>
    <s v="105-1021"/>
    <m/>
    <x v="0"/>
    <s v="2340 CRAN HWY"/>
    <n v="103"/>
    <s v="TAMAGINI ROBERT F TRUSTEE"/>
    <s v="SC"/>
    <s v="MOBILE HOM  MDL-00"/>
    <s v="105//1021//"/>
    <n v="0.91554000000000002"/>
    <n v="4"/>
    <n v="4"/>
    <n v="4"/>
    <n v="4"/>
    <s v="SEPTIC"/>
    <n v="0"/>
    <n v="1"/>
    <n v="45360"/>
    <s v="NO_W1"/>
    <n v="45360"/>
    <s v="105-1021"/>
    <s v="Public Water,Septic"/>
    <s v="SEPTIC"/>
    <s v="SEPTIC"/>
    <n v="45360"/>
    <m/>
    <m/>
    <n v="4"/>
    <n v="4"/>
    <n v="0"/>
    <n v="0"/>
    <n v="0"/>
    <m/>
    <m/>
    <m/>
    <m/>
    <m/>
    <m/>
    <m/>
    <m/>
    <m/>
    <m/>
    <n v="1"/>
    <n v="38.72"/>
    <n v="1"/>
    <s v="Broad Marsh River"/>
    <n v="43"/>
  </r>
  <r>
    <s v="119-G22"/>
    <m/>
    <x v="0"/>
    <s v="4 MAYFLOWER WAY"/>
    <n v="131"/>
    <s v="GRBAC ARNO TRUSTEE"/>
    <s v="R130"/>
    <s v="RES ACLNPO  MDL-00"/>
    <s v="119//G22//"/>
    <n v="0.21306"/>
    <n v="0"/>
    <n v="0"/>
    <n v="0"/>
    <n v="0"/>
    <m/>
    <n v="0"/>
    <n v="0"/>
    <n v="0"/>
    <s v="YES"/>
    <n v="0"/>
    <s v="119-G22"/>
    <m/>
    <m/>
    <m/>
    <n v="0"/>
    <m/>
    <m/>
    <n v="0"/>
    <n v="0"/>
    <n v="0"/>
    <n v="0"/>
    <n v="0"/>
    <m/>
    <m/>
    <m/>
    <m/>
    <m/>
    <m/>
    <m/>
    <m/>
    <m/>
    <m/>
    <n v="1"/>
    <n v="0"/>
    <n v="1"/>
    <s v="Mill Pond"/>
    <n v="20"/>
  </r>
  <r>
    <s v="114C-1-23"/>
    <m/>
    <x v="0"/>
    <s v="219 CHARGE POND RD"/>
    <n v="101"/>
    <s v="ATCHINSON-SILVIA  RHONDA L"/>
    <s v="R130"/>
    <s v="ONE FAMILY"/>
    <s v="114/C1/23//"/>
    <n v="0.91447999999999996"/>
    <n v="1"/>
    <n v="1"/>
    <n v="1"/>
    <n v="1"/>
    <s v="SEPTIC"/>
    <n v="0"/>
    <n v="0"/>
    <n v="0"/>
    <s v="YES"/>
    <n v="0"/>
    <s v="114C-1-23"/>
    <s v="Well,Septic"/>
    <s v="SEPTIC"/>
    <s v="SEPTIC"/>
    <n v="0"/>
    <m/>
    <m/>
    <n v="1"/>
    <n v="1"/>
    <n v="3"/>
    <n v="1028"/>
    <n v="1"/>
    <m/>
    <m/>
    <m/>
    <m/>
    <m/>
    <m/>
    <m/>
    <m/>
    <m/>
    <m/>
    <n v="2"/>
    <n v="4.6463999999999999"/>
    <n v="1"/>
    <s v="Mill Pond"/>
    <n v="20"/>
  </r>
  <r>
    <s v="LAND_NOPARC"/>
    <m/>
    <x v="0"/>
    <m/>
    <n v="0"/>
    <m/>
    <m/>
    <m/>
    <m/>
    <n v="4.521E-2"/>
    <n v="0"/>
    <n v="0"/>
    <n v="0"/>
    <n v="0"/>
    <m/>
    <n v="0"/>
    <n v="0"/>
    <n v="0"/>
    <s v="NO"/>
    <n v="0"/>
    <m/>
    <m/>
    <m/>
    <m/>
    <n v="0"/>
    <m/>
    <m/>
    <n v="0"/>
    <n v="0"/>
    <n v="0"/>
    <n v="0"/>
    <n v="0"/>
    <m/>
    <m/>
    <m/>
    <m/>
    <m/>
    <m/>
    <m/>
    <m/>
    <m/>
    <m/>
    <n v="0"/>
    <n v="0"/>
    <n v="1"/>
    <s v="Mill Pond"/>
    <n v="20"/>
  </r>
  <r>
    <s v="121-234"/>
    <m/>
    <x v="0"/>
    <s v="30 PLYMOUTH AVE"/>
    <n v="101"/>
    <s v="CHAMP CHRISTINE L"/>
    <s v="R130"/>
    <s v="ONE FAMILY"/>
    <s v="121//234//"/>
    <n v="0.13184999999999999"/>
    <n v="1"/>
    <n v="1"/>
    <n v="1"/>
    <n v="1"/>
    <s v="SEPTIC"/>
    <n v="0"/>
    <n v="1"/>
    <n v="5600"/>
    <s v="YES"/>
    <n v="5600"/>
    <s v="121-234"/>
    <s v="Gas,Well,Septic"/>
    <s v="SEPTIC"/>
    <s v="SEPTIC"/>
    <n v="5600"/>
    <m/>
    <m/>
    <n v="1"/>
    <n v="1"/>
    <n v="2"/>
    <n v="576"/>
    <n v="1"/>
    <m/>
    <m/>
    <m/>
    <m/>
    <m/>
    <m/>
    <m/>
    <m/>
    <m/>
    <m/>
    <n v="2"/>
    <n v="4.6463999999999999"/>
    <n v="1"/>
    <s v="Mill Pond"/>
    <n v="20"/>
  </r>
  <r>
    <s v="114C-1-10"/>
    <m/>
    <x v="0"/>
    <s v="218 CHARGE POND RD"/>
    <n v="101"/>
    <s v="AMARO-MESSIER GLADYS"/>
    <s v="R60"/>
    <s v="ONE FAMILY"/>
    <s v="114/C1/10//"/>
    <n v="0.29909999999999998"/>
    <n v="1"/>
    <n v="1"/>
    <n v="1"/>
    <n v="1"/>
    <s v="SEPTIC"/>
    <n v="0"/>
    <n v="0"/>
    <n v="0"/>
    <s v="YES"/>
    <n v="0"/>
    <s v="114C-1-10"/>
    <s v="Well,Septic"/>
    <s v="SEPTIC"/>
    <s v="SEPTIC"/>
    <n v="0"/>
    <m/>
    <m/>
    <n v="1"/>
    <n v="1"/>
    <n v="3"/>
    <n v="1387"/>
    <n v="1.75"/>
    <m/>
    <m/>
    <m/>
    <m/>
    <m/>
    <m/>
    <m/>
    <m/>
    <m/>
    <m/>
    <n v="1"/>
    <n v="9.68"/>
    <n v="1"/>
    <s v="Bog Stream"/>
    <n v="35"/>
  </r>
  <r>
    <s v="119-1003"/>
    <m/>
    <x v="0"/>
    <s v="10 SUNSET BLVD"/>
    <n v="903"/>
    <s v="TOWN OF WAREHAM"/>
    <s v="R130"/>
    <s v="TAX POSS  MDL-00"/>
    <s v="119//1003//"/>
    <n v="0.54681000000000002"/>
    <n v="0"/>
    <n v="0"/>
    <n v="0"/>
    <n v="0"/>
    <m/>
    <n v="0"/>
    <n v="0"/>
    <n v="0"/>
    <s v="YES"/>
    <n v="0"/>
    <s v="119-1003"/>
    <m/>
    <m/>
    <m/>
    <n v="0"/>
    <m/>
    <m/>
    <n v="0"/>
    <n v="0"/>
    <n v="0"/>
    <n v="0"/>
    <n v="0"/>
    <m/>
    <m/>
    <m/>
    <m/>
    <m/>
    <m/>
    <m/>
    <m/>
    <m/>
    <m/>
    <n v="1"/>
    <n v="0"/>
    <n v="1"/>
    <s v="Mill Pond"/>
    <n v="20"/>
  </r>
  <r>
    <s v="119-G18"/>
    <m/>
    <x v="0"/>
    <s v="5 SUNSET BLVD"/>
    <n v="101"/>
    <s v="DEVEREAUX MAUREEN"/>
    <s v="R130"/>
    <s v="ONE FAMILY"/>
    <s v="119//G18//"/>
    <n v="0.20141999999999999"/>
    <n v="1"/>
    <n v="1"/>
    <n v="1"/>
    <n v="1"/>
    <s v="SEPTIC"/>
    <n v="0"/>
    <n v="0"/>
    <n v="0"/>
    <s v="YES"/>
    <n v="0"/>
    <s v="119-G18"/>
    <m/>
    <m/>
    <s v="SEPTIC"/>
    <n v="0"/>
    <m/>
    <m/>
    <n v="1"/>
    <n v="1"/>
    <n v="1"/>
    <n v="1248"/>
    <n v="1"/>
    <m/>
    <m/>
    <m/>
    <m/>
    <m/>
    <m/>
    <m/>
    <m/>
    <m/>
    <m/>
    <n v="1"/>
    <n v="4.6463999999999999"/>
    <n v="1"/>
    <s v="Mill Pond"/>
    <n v="20"/>
  </r>
  <r>
    <s v="LAND_NOPARC"/>
    <m/>
    <x v="0"/>
    <m/>
    <n v="0"/>
    <m/>
    <m/>
    <m/>
    <m/>
    <n v="2.3560000000000001E-2"/>
    <n v="0"/>
    <n v="0"/>
    <n v="0"/>
    <n v="0"/>
    <m/>
    <n v="0"/>
    <n v="0"/>
    <n v="0"/>
    <s v="NO"/>
    <n v="0"/>
    <m/>
    <m/>
    <m/>
    <m/>
    <n v="0"/>
    <m/>
    <m/>
    <n v="0"/>
    <n v="0"/>
    <n v="0"/>
    <n v="0"/>
    <n v="0"/>
    <m/>
    <m/>
    <m/>
    <m/>
    <m/>
    <m/>
    <m/>
    <m/>
    <m/>
    <m/>
    <n v="0"/>
    <n v="0"/>
    <n v="1"/>
    <s v="Mill Pond"/>
    <n v="20"/>
  </r>
  <r>
    <s v="LAND_NOPARC"/>
    <m/>
    <x v="0"/>
    <m/>
    <n v="0"/>
    <m/>
    <m/>
    <m/>
    <m/>
    <n v="8.3199999999999993E-3"/>
    <n v="0"/>
    <n v="0"/>
    <n v="0"/>
    <n v="0"/>
    <m/>
    <n v="0"/>
    <n v="0"/>
    <n v="0"/>
    <s v="NO"/>
    <n v="0"/>
    <m/>
    <m/>
    <m/>
    <m/>
    <n v="0"/>
    <m/>
    <m/>
    <n v="0"/>
    <n v="0"/>
    <n v="0"/>
    <n v="0"/>
    <n v="0"/>
    <m/>
    <m/>
    <m/>
    <m/>
    <m/>
    <m/>
    <m/>
    <m/>
    <m/>
    <m/>
    <n v="0"/>
    <n v="0"/>
    <n v="1"/>
    <s v="Mill Pond"/>
    <n v="20"/>
  </r>
  <r>
    <s v="121-233"/>
    <m/>
    <x v="0"/>
    <s v="32 PLYMOUTH AVE"/>
    <n v="132"/>
    <s v="HOLLOW REALTY LLC"/>
    <s v="R130"/>
    <s v="RES ACLNUD  MDL-00"/>
    <s v="121//233//"/>
    <n v="5.6939999999999998E-2"/>
    <n v="0"/>
    <n v="0"/>
    <n v="0"/>
    <n v="0"/>
    <m/>
    <n v="0"/>
    <n v="0"/>
    <n v="0"/>
    <s v="YES"/>
    <n v="0"/>
    <s v="121-233"/>
    <m/>
    <m/>
    <m/>
    <n v="0"/>
    <m/>
    <m/>
    <n v="0"/>
    <n v="0"/>
    <n v="0"/>
    <n v="0"/>
    <n v="0"/>
    <m/>
    <m/>
    <m/>
    <m/>
    <m/>
    <m/>
    <m/>
    <m/>
    <m/>
    <m/>
    <n v="1"/>
    <n v="0"/>
    <n v="1"/>
    <s v="Mill Pond"/>
    <n v="20"/>
  </r>
  <r>
    <s v="119-G15"/>
    <m/>
    <x v="0"/>
    <s v="7 MAYFLOWER WAY"/>
    <n v="132"/>
    <s v="CHAMP CHRISTINE"/>
    <s v="R130"/>
    <s v="RES ACLNUD  MDL-00"/>
    <s v="119//G15//"/>
    <n v="0.19059999999999999"/>
    <n v="0"/>
    <n v="0"/>
    <n v="0"/>
    <n v="0"/>
    <m/>
    <n v="0"/>
    <n v="0"/>
    <n v="0"/>
    <s v="YES"/>
    <n v="0"/>
    <s v="119-G15"/>
    <m/>
    <m/>
    <m/>
    <n v="0"/>
    <m/>
    <m/>
    <n v="0"/>
    <n v="0"/>
    <n v="0"/>
    <n v="0"/>
    <n v="0"/>
    <m/>
    <m/>
    <m/>
    <m/>
    <m/>
    <m/>
    <m/>
    <m/>
    <m/>
    <m/>
    <n v="1"/>
    <n v="0"/>
    <n v="1"/>
    <s v="Mill Pond"/>
    <n v="20"/>
  </r>
  <r>
    <s v="119-GC"/>
    <m/>
    <x v="0"/>
    <s v="8 SHAMROCK CIR"/>
    <n v="101"/>
    <s v="KEEFE EDWARD W"/>
    <s v="R130"/>
    <s v="ONE FAMILY"/>
    <s v="119//GC//"/>
    <n v="0.38929999999999998"/>
    <n v="1"/>
    <n v="1"/>
    <n v="1"/>
    <n v="1"/>
    <s v="SEPTIC"/>
    <n v="0"/>
    <n v="0"/>
    <n v="0"/>
    <s v="YES"/>
    <n v="0"/>
    <s v="119-GC"/>
    <s v="Gas,Well,Septic"/>
    <s v="SEPTIC"/>
    <s v="SEPTIC"/>
    <n v="0"/>
    <m/>
    <m/>
    <n v="1"/>
    <n v="1"/>
    <n v="2"/>
    <n v="1008"/>
    <n v="1"/>
    <m/>
    <m/>
    <m/>
    <m/>
    <m/>
    <m/>
    <m/>
    <m/>
    <m/>
    <m/>
    <n v="1"/>
    <n v="4.6463999999999999"/>
    <n v="1"/>
    <s v="Mill Pond"/>
    <n v="20"/>
  </r>
  <r>
    <s v="121-403"/>
    <m/>
    <x v="0"/>
    <s v="33 PLYMOUTH AVE"/>
    <n v="101"/>
    <s v="PAYTON EDWIN J TRUSTEE BEETLE"/>
    <s v="R130"/>
    <s v="ONE FAMILY"/>
    <s v="121//403//"/>
    <n v="0.18446000000000001"/>
    <n v="1"/>
    <n v="1"/>
    <n v="1"/>
    <n v="1"/>
    <s v="SEPTIC"/>
    <n v="0"/>
    <n v="1"/>
    <n v="3900"/>
    <s v="YES"/>
    <n v="3900"/>
    <s v="121-403"/>
    <s v="Gas,Well,Septic"/>
    <s v="SEPTIC"/>
    <s v="SEPTIC"/>
    <n v="3900"/>
    <m/>
    <m/>
    <n v="1"/>
    <n v="1"/>
    <n v="2"/>
    <n v="672"/>
    <n v="1"/>
    <m/>
    <m/>
    <m/>
    <m/>
    <m/>
    <m/>
    <m/>
    <m/>
    <m/>
    <m/>
    <n v="3"/>
    <n v="4.6463999999999999"/>
    <n v="1"/>
    <s v="Mill Pond"/>
    <n v="20"/>
  </r>
  <r>
    <s v="LAND_NOPARC"/>
    <m/>
    <x v="0"/>
    <m/>
    <n v="0"/>
    <m/>
    <m/>
    <m/>
    <m/>
    <n v="5.9450000000000003E-2"/>
    <n v="0"/>
    <n v="0"/>
    <n v="0"/>
    <n v="0"/>
    <m/>
    <n v="0"/>
    <n v="0"/>
    <n v="0"/>
    <s v="NO"/>
    <n v="0"/>
    <m/>
    <m/>
    <m/>
    <m/>
    <n v="0"/>
    <m/>
    <m/>
    <n v="0"/>
    <n v="0"/>
    <n v="0"/>
    <n v="0"/>
    <n v="0"/>
    <m/>
    <m/>
    <m/>
    <m/>
    <m/>
    <m/>
    <m/>
    <m/>
    <m/>
    <m/>
    <n v="0"/>
    <n v="0"/>
    <n v="1"/>
    <s v="Mill Pond"/>
    <n v="20"/>
  </r>
  <r>
    <s v="LAND_NOPARC"/>
    <m/>
    <x v="0"/>
    <m/>
    <n v="0"/>
    <m/>
    <m/>
    <m/>
    <m/>
    <n v="6.2E-4"/>
    <n v="0"/>
    <n v="0"/>
    <n v="0"/>
    <n v="0"/>
    <m/>
    <n v="0"/>
    <n v="0"/>
    <n v="0"/>
    <s v="NO"/>
    <n v="0"/>
    <m/>
    <m/>
    <m/>
    <m/>
    <n v="0"/>
    <m/>
    <m/>
    <n v="0"/>
    <n v="0"/>
    <n v="0"/>
    <n v="0"/>
    <n v="0"/>
    <m/>
    <m/>
    <m/>
    <m/>
    <m/>
    <m/>
    <m/>
    <m/>
    <m/>
    <m/>
    <n v="0"/>
    <n v="0"/>
    <n v="1"/>
    <s v="Mill Pond"/>
    <n v="20"/>
  </r>
  <r>
    <s v="119-GD"/>
    <m/>
    <x v="0"/>
    <s v="10 SHAMROCK CIR"/>
    <n v="101"/>
    <s v="LOMARTIRE JOHN A TRUSTEE OF THE"/>
    <s v="R130"/>
    <s v="ONE FAMILY"/>
    <s v="119//GD//"/>
    <n v="0.27933999999999998"/>
    <n v="1"/>
    <n v="1"/>
    <n v="1"/>
    <n v="1"/>
    <s v="SEPTIC"/>
    <n v="0"/>
    <n v="1"/>
    <n v="2800"/>
    <s v="YES"/>
    <n v="2800"/>
    <s v="119-GD"/>
    <s v="Gas,Well,Septic"/>
    <s v="SEPTIC"/>
    <s v="SEPTIC"/>
    <n v="2800"/>
    <m/>
    <m/>
    <n v="1"/>
    <n v="1"/>
    <n v="2"/>
    <n v="768"/>
    <n v="1"/>
    <m/>
    <m/>
    <m/>
    <m/>
    <m/>
    <m/>
    <m/>
    <m/>
    <m/>
    <m/>
    <n v="1"/>
    <n v="4.6463999999999999"/>
    <n v="1"/>
    <s v="Mill Pond"/>
    <n v="20"/>
  </r>
  <r>
    <s v="121-231"/>
    <m/>
    <x v="0"/>
    <s v="34 PLYMOUTH AVE"/>
    <n v="903"/>
    <s v="TOWN OF WAREHAM"/>
    <s v="R130"/>
    <s v="MUNICIPAL  MDL-00"/>
    <s v="121//231//"/>
    <n v="0.15060000000000001"/>
    <n v="0"/>
    <n v="0"/>
    <n v="0"/>
    <n v="0"/>
    <m/>
    <n v="0"/>
    <n v="0"/>
    <n v="0"/>
    <s v="YES"/>
    <n v="0"/>
    <s v="121-231"/>
    <m/>
    <m/>
    <m/>
    <n v="0"/>
    <m/>
    <m/>
    <n v="0"/>
    <n v="0"/>
    <n v="0"/>
    <n v="0"/>
    <n v="0"/>
    <m/>
    <m/>
    <m/>
    <m/>
    <m/>
    <m/>
    <m/>
    <m/>
    <m/>
    <m/>
    <n v="2"/>
    <n v="0"/>
    <n v="1"/>
    <s v="Mill Pond"/>
    <n v="20"/>
  </r>
  <r>
    <s v="LAND_NOPARC"/>
    <m/>
    <x v="0"/>
    <m/>
    <n v="0"/>
    <m/>
    <m/>
    <m/>
    <m/>
    <n v="3.1370000000000002E-2"/>
    <n v="0"/>
    <n v="0"/>
    <n v="0"/>
    <n v="0"/>
    <m/>
    <n v="0"/>
    <n v="0"/>
    <n v="0"/>
    <s v="NO"/>
    <n v="0"/>
    <m/>
    <m/>
    <m/>
    <m/>
    <n v="0"/>
    <m/>
    <m/>
    <n v="0"/>
    <n v="0"/>
    <n v="0"/>
    <n v="0"/>
    <n v="0"/>
    <m/>
    <m/>
    <m/>
    <m/>
    <m/>
    <m/>
    <m/>
    <m/>
    <m/>
    <m/>
    <n v="0"/>
    <n v="0"/>
    <n v="1"/>
    <s v="Mill Pond"/>
    <n v="20"/>
  </r>
  <r>
    <s v="119-1005"/>
    <m/>
    <x v="0"/>
    <s v="9 MAYFLOWER WAY"/>
    <n v="903"/>
    <s v="TOWN OF WAREHAM"/>
    <s v="R130"/>
    <s v="TAX POSS  MDL-00"/>
    <s v="119//1005//"/>
    <n v="8.8190000000000004E-2"/>
    <n v="0"/>
    <n v="0"/>
    <n v="0"/>
    <n v="0"/>
    <m/>
    <n v="0"/>
    <n v="0"/>
    <n v="0"/>
    <s v="YES"/>
    <n v="0"/>
    <s v="119-1005"/>
    <m/>
    <m/>
    <m/>
    <n v="0"/>
    <m/>
    <m/>
    <n v="0"/>
    <n v="0"/>
    <n v="0"/>
    <n v="0"/>
    <n v="0"/>
    <m/>
    <m/>
    <m/>
    <m/>
    <m/>
    <m/>
    <m/>
    <m/>
    <m/>
    <m/>
    <n v="1"/>
    <n v="0"/>
    <n v="1"/>
    <s v="Mill Pond"/>
    <n v="20"/>
  </r>
  <r>
    <s v="LAND_NOPARC"/>
    <m/>
    <x v="0"/>
    <m/>
    <n v="0"/>
    <m/>
    <m/>
    <m/>
    <m/>
    <n v="2.5200000000000001E-3"/>
    <n v="0"/>
    <n v="0"/>
    <n v="0"/>
    <n v="0"/>
    <m/>
    <n v="0"/>
    <n v="0"/>
    <n v="0"/>
    <s v="NO"/>
    <n v="0"/>
    <m/>
    <m/>
    <m/>
    <m/>
    <n v="0"/>
    <m/>
    <m/>
    <n v="0"/>
    <n v="0"/>
    <n v="0"/>
    <n v="0"/>
    <n v="0"/>
    <m/>
    <m/>
    <m/>
    <m/>
    <m/>
    <m/>
    <m/>
    <m/>
    <m/>
    <m/>
    <n v="0"/>
    <n v="0"/>
    <n v="1"/>
    <s v="Mill Pond"/>
    <n v="20"/>
  </r>
  <r>
    <s v="119-G23"/>
    <m/>
    <x v="0"/>
    <s v="12 SUNSET BLVD"/>
    <n v="903"/>
    <s v="TOWN OF WAREHAM"/>
    <s v="R130"/>
    <s v="TAX POSS  MDL-00"/>
    <s v="119//G23//"/>
    <n v="0.16905999999999999"/>
    <n v="0"/>
    <n v="0"/>
    <n v="0"/>
    <n v="0"/>
    <m/>
    <n v="0"/>
    <n v="0"/>
    <n v="0"/>
    <s v="YES"/>
    <n v="0"/>
    <s v="119-G23"/>
    <m/>
    <m/>
    <m/>
    <n v="0"/>
    <m/>
    <m/>
    <n v="0"/>
    <n v="0"/>
    <n v="0"/>
    <n v="0"/>
    <n v="0"/>
    <m/>
    <m/>
    <m/>
    <m/>
    <m/>
    <m/>
    <m/>
    <m/>
    <m/>
    <m/>
    <n v="1"/>
    <n v="0"/>
    <n v="1"/>
    <s v="Mill Pond"/>
    <n v="20"/>
  </r>
  <r>
    <s v="UNK266"/>
    <s v="FEE"/>
    <x v="0"/>
    <s v="169 TIHONET RD"/>
    <n v="710"/>
    <s v="MAKEPEACE CO A D"/>
    <s v="R60"/>
    <s v="CRANBERRY"/>
    <m/>
    <n v="1.40666"/>
    <n v="0"/>
    <n v="1"/>
    <n v="0"/>
    <n v="1"/>
    <m/>
    <n v="0"/>
    <n v="0"/>
    <n v="0"/>
    <s v="NO_W2"/>
    <n v="0"/>
    <m/>
    <m/>
    <m/>
    <s v="SEPTIC"/>
    <n v="0"/>
    <m/>
    <m/>
    <n v="0"/>
    <n v="1"/>
    <n v="0"/>
    <n v="0"/>
    <n v="0"/>
    <s v="Not in new Assr DB, still single MakePe"/>
    <m/>
    <m/>
    <m/>
    <m/>
    <m/>
    <m/>
    <m/>
    <m/>
    <m/>
    <n v="1"/>
    <n v="0"/>
    <n v="1"/>
    <s v="Maple Swamp"/>
    <n v="39"/>
  </r>
  <r>
    <s v="119-G19"/>
    <m/>
    <x v="0"/>
    <s v="7 SUNSET BLVD"/>
    <n v="132"/>
    <s v="GILMETTE BETTY J"/>
    <s v="R130"/>
    <s v="RES ACLNUD  MDL-00"/>
    <s v="119//G19//"/>
    <n v="0.24404999999999999"/>
    <n v="0"/>
    <n v="0"/>
    <n v="0"/>
    <n v="0"/>
    <m/>
    <n v="0"/>
    <n v="0"/>
    <n v="0"/>
    <s v="YES"/>
    <n v="0"/>
    <s v="119-G19"/>
    <m/>
    <m/>
    <m/>
    <n v="0"/>
    <m/>
    <m/>
    <n v="0"/>
    <n v="0"/>
    <n v="0"/>
    <n v="0"/>
    <n v="0"/>
    <m/>
    <m/>
    <m/>
    <m/>
    <m/>
    <m/>
    <m/>
    <m/>
    <m/>
    <m/>
    <n v="1"/>
    <n v="0"/>
    <n v="1"/>
    <s v="Mill Pond"/>
    <n v="20"/>
  </r>
  <r>
    <s v="119-G21"/>
    <m/>
    <x v="0"/>
    <s v="6 MAYFLOWER WAY"/>
    <n v="101"/>
    <s v="HAYWARD EDWARD"/>
    <s v="R130"/>
    <s v="ONE FAMILY"/>
    <s v="119//G21//"/>
    <n v="0.29685"/>
    <n v="1"/>
    <n v="1"/>
    <n v="1"/>
    <n v="1"/>
    <s v="SEPTIC"/>
    <n v="0"/>
    <n v="1"/>
    <n v="4100"/>
    <s v="YES"/>
    <n v="4100"/>
    <s v="119-G21"/>
    <s v="Gas,Well,Septic"/>
    <s v="SEPTIC"/>
    <s v="SEPTIC"/>
    <n v="4100"/>
    <m/>
    <m/>
    <n v="1"/>
    <n v="1"/>
    <n v="2"/>
    <n v="864"/>
    <n v="1"/>
    <m/>
    <m/>
    <m/>
    <m/>
    <m/>
    <m/>
    <m/>
    <m/>
    <m/>
    <m/>
    <n v="1"/>
    <n v="4.6463999999999999"/>
    <n v="1"/>
    <s v="Mill Pond"/>
    <n v="20"/>
  </r>
  <r>
    <s v="114C-1-25"/>
    <m/>
    <x v="0"/>
    <s v="223 CHARGE POND RD"/>
    <n v="101"/>
    <s v="ROBBINS MARK J"/>
    <s v="R130"/>
    <s v="ONE FAMILY"/>
    <s v="114/C1/25//"/>
    <n v="0.41763"/>
    <n v="1"/>
    <n v="1"/>
    <n v="1"/>
    <n v="1"/>
    <s v="SEPTIC"/>
    <n v="0"/>
    <n v="0"/>
    <n v="0"/>
    <s v="YES"/>
    <n v="0"/>
    <s v="114C-1-25"/>
    <s v="Well,Septic"/>
    <s v="SEPTIC"/>
    <s v="SEPTIC"/>
    <n v="0"/>
    <m/>
    <m/>
    <n v="1"/>
    <n v="1"/>
    <n v="3"/>
    <n v="1500"/>
    <n v="1"/>
    <m/>
    <m/>
    <m/>
    <m/>
    <m/>
    <m/>
    <m/>
    <m/>
    <m/>
    <m/>
    <n v="1"/>
    <n v="4.6463999999999999"/>
    <n v="1"/>
    <s v="Mill Pond"/>
    <n v="20"/>
  </r>
  <r>
    <s v="LAND_NOPARC"/>
    <m/>
    <x v="0"/>
    <m/>
    <n v="0"/>
    <m/>
    <m/>
    <m/>
    <m/>
    <n v="4.8700000000000002E-3"/>
    <n v="0"/>
    <n v="0"/>
    <n v="0"/>
    <n v="0"/>
    <m/>
    <n v="0"/>
    <n v="0"/>
    <n v="0"/>
    <s v="NO"/>
    <n v="0"/>
    <m/>
    <m/>
    <m/>
    <m/>
    <n v="0"/>
    <m/>
    <m/>
    <n v="0"/>
    <n v="0"/>
    <n v="0"/>
    <n v="0"/>
    <n v="0"/>
    <m/>
    <m/>
    <m/>
    <m/>
    <m/>
    <m/>
    <m/>
    <m/>
    <m/>
    <m/>
    <n v="0"/>
    <n v="0"/>
    <n v="1"/>
    <s v="Mill Pond"/>
    <n v="20"/>
  </r>
  <r>
    <s v="LAND_NOPARC"/>
    <m/>
    <x v="0"/>
    <m/>
    <n v="0"/>
    <m/>
    <m/>
    <m/>
    <m/>
    <n v="5.849E-2"/>
    <n v="0"/>
    <n v="0"/>
    <n v="0"/>
    <n v="0"/>
    <m/>
    <n v="0"/>
    <n v="0"/>
    <n v="0"/>
    <s v="NO"/>
    <n v="0"/>
    <m/>
    <m/>
    <m/>
    <m/>
    <n v="0"/>
    <m/>
    <m/>
    <n v="0"/>
    <n v="0"/>
    <n v="0"/>
    <n v="0"/>
    <n v="0"/>
    <m/>
    <m/>
    <m/>
    <m/>
    <m/>
    <m/>
    <m/>
    <m/>
    <m/>
    <m/>
    <n v="0"/>
    <n v="0"/>
    <n v="1"/>
    <s v="Mill Pond"/>
    <n v="20"/>
  </r>
  <r>
    <s v="119-GE"/>
    <m/>
    <x v="0"/>
    <s v="12 SHAMROCK CIR"/>
    <n v="101"/>
    <s v="SAVOIE PATRICIA MARY &amp; OFRIA"/>
    <s v="R130"/>
    <s v="ONE FAMILY"/>
    <s v="119//GE//"/>
    <n v="0.24076"/>
    <n v="1"/>
    <n v="1"/>
    <n v="1"/>
    <n v="1"/>
    <s v="SEPTIC"/>
    <n v="0"/>
    <n v="0"/>
    <n v="0"/>
    <s v="YES"/>
    <n v="0"/>
    <s v="119-GE"/>
    <s v="Gas,Well,Septic"/>
    <s v="SEPTIC"/>
    <s v="SEPTIC"/>
    <n v="0"/>
    <m/>
    <m/>
    <n v="1"/>
    <n v="1"/>
    <n v="3"/>
    <n v="768"/>
    <n v="1"/>
    <m/>
    <m/>
    <m/>
    <m/>
    <m/>
    <m/>
    <m/>
    <m/>
    <m/>
    <m/>
    <n v="1"/>
    <n v="4.6463999999999999"/>
    <n v="1"/>
    <s v="Mill Pond"/>
    <n v="20"/>
  </r>
  <r>
    <s v="114C-1-11"/>
    <m/>
    <x v="0"/>
    <s v="220 CHARGE POND RD"/>
    <n v="101"/>
    <s v="ELANDSON LINNEA ADELE"/>
    <s v="R60"/>
    <s v="ONE FAMILY"/>
    <s v="114/C1/11//"/>
    <n v="0.27204"/>
    <n v="1"/>
    <n v="1"/>
    <n v="1"/>
    <n v="1"/>
    <s v="SEPTIC"/>
    <n v="0"/>
    <n v="0"/>
    <n v="0"/>
    <s v="YES"/>
    <n v="0"/>
    <s v="114C-1-11"/>
    <s v="Well,Septic"/>
    <s v="SEPTIC"/>
    <s v="SEPTIC"/>
    <n v="0"/>
    <m/>
    <m/>
    <n v="1"/>
    <n v="1"/>
    <n v="2"/>
    <n v="1853"/>
    <n v="1"/>
    <m/>
    <m/>
    <m/>
    <m/>
    <m/>
    <m/>
    <m/>
    <m/>
    <m/>
    <m/>
    <n v="1"/>
    <n v="9.68"/>
    <n v="1"/>
    <s v="Bog Stream"/>
    <n v="35"/>
  </r>
  <r>
    <s v="117-1008"/>
    <m/>
    <x v="0"/>
    <s v="0 GLEN CHARLIE RD"/>
    <n v="101"/>
    <s v="TUCY ENTERPRISES INC"/>
    <s v="R130"/>
    <s v="ONE FAMILY"/>
    <s v="117//1008//"/>
    <n v="3.3585699999999998"/>
    <n v="1"/>
    <n v="1"/>
    <n v="1"/>
    <n v="1"/>
    <s v="SEPTIC"/>
    <n v="0"/>
    <n v="0"/>
    <n v="0"/>
    <s v="YES"/>
    <n v="0"/>
    <s v="117-1008"/>
    <s v="Well"/>
    <m/>
    <s v="SEPTIC"/>
    <n v="0"/>
    <m/>
    <m/>
    <n v="1"/>
    <n v="1"/>
    <n v="0"/>
    <n v="700"/>
    <n v="1"/>
    <m/>
    <m/>
    <m/>
    <m/>
    <m/>
    <m/>
    <m/>
    <m/>
    <m/>
    <m/>
    <n v="1"/>
    <n v="4.6463999999999999"/>
    <n v="1"/>
    <s v="Mill Pond"/>
    <n v="20"/>
  </r>
  <r>
    <s v="121-229"/>
    <m/>
    <x v="0"/>
    <s v="38 PLYMOUTH AVE"/>
    <n v="903"/>
    <s v="TOWN OF WAREHAM"/>
    <s v="R130"/>
    <s v="TAX POSS  MDL-00"/>
    <s v="121//229//"/>
    <n v="0.12884999999999999"/>
    <n v="0"/>
    <n v="0"/>
    <n v="0"/>
    <n v="0"/>
    <m/>
    <n v="0"/>
    <n v="0"/>
    <n v="0"/>
    <s v="YES"/>
    <n v="0"/>
    <s v="121-229"/>
    <m/>
    <m/>
    <m/>
    <n v="0"/>
    <m/>
    <m/>
    <n v="0"/>
    <n v="0"/>
    <n v="0"/>
    <n v="0"/>
    <n v="0"/>
    <m/>
    <m/>
    <m/>
    <m/>
    <m/>
    <m/>
    <m/>
    <m/>
    <m/>
    <m/>
    <n v="2"/>
    <n v="0"/>
    <n v="1"/>
    <s v="Mill Pond"/>
    <n v="20"/>
  </r>
  <r>
    <s v="114A-1001"/>
    <m/>
    <x v="0"/>
    <s v="0 LOWER POND"/>
    <n v="132"/>
    <s v="MAROTTA LOUISE M"/>
    <s v="R60"/>
    <s v="RES ACLNUD  MDL-00"/>
    <s v="114/A/1001//"/>
    <n v="28.006769999999999"/>
    <n v="0"/>
    <n v="0"/>
    <n v="0"/>
    <n v="0"/>
    <m/>
    <n v="0"/>
    <n v="0"/>
    <n v="0"/>
    <s v="YES"/>
    <n v="0"/>
    <s v="114A-1001"/>
    <m/>
    <m/>
    <m/>
    <n v="0"/>
    <m/>
    <m/>
    <n v="0"/>
    <n v="0"/>
    <n v="0"/>
    <n v="0"/>
    <n v="0"/>
    <m/>
    <m/>
    <m/>
    <m/>
    <m/>
    <m/>
    <m/>
    <m/>
    <m/>
    <m/>
    <n v="1"/>
    <n v="0"/>
    <n v="1"/>
    <s v="Harlow Brook"/>
    <n v="34"/>
  </r>
  <r>
    <s v="LAND_NOPARC"/>
    <m/>
    <x v="0"/>
    <m/>
    <n v="0"/>
    <m/>
    <m/>
    <m/>
    <m/>
    <n v="5.9380000000000002E-2"/>
    <n v="0"/>
    <n v="0"/>
    <n v="0"/>
    <n v="0"/>
    <m/>
    <n v="0"/>
    <n v="0"/>
    <n v="0"/>
    <s v="NO"/>
    <n v="0"/>
    <m/>
    <m/>
    <m/>
    <m/>
    <n v="0"/>
    <m/>
    <m/>
    <n v="0"/>
    <n v="0"/>
    <n v="0"/>
    <n v="0"/>
    <n v="0"/>
    <m/>
    <m/>
    <m/>
    <m/>
    <m/>
    <m/>
    <m/>
    <m/>
    <m/>
    <m/>
    <n v="0"/>
    <n v="0"/>
    <n v="1"/>
    <s v="Mill Pond"/>
    <n v="20"/>
  </r>
  <r>
    <s v="119-426"/>
    <m/>
    <x v="0"/>
    <s v="1 MAYFLOWER LN"/>
    <n v="101"/>
    <s v="ADAMS ARTHUR A"/>
    <s v="R130"/>
    <s v="ONE FAMILY"/>
    <s v="119//426//"/>
    <n v="0.19656000000000001"/>
    <n v="1"/>
    <n v="1"/>
    <n v="1"/>
    <n v="1"/>
    <s v="SEPTIC"/>
    <n v="0"/>
    <n v="1"/>
    <n v="8700"/>
    <s v="YES"/>
    <n v="8700"/>
    <s v="119-426"/>
    <s v="Gas,Well,Septic"/>
    <s v="SEPTIC"/>
    <s v="SEPTIC"/>
    <n v="8700"/>
    <m/>
    <m/>
    <n v="1"/>
    <n v="1"/>
    <n v="3"/>
    <n v="920"/>
    <n v="1"/>
    <m/>
    <m/>
    <m/>
    <m/>
    <m/>
    <m/>
    <m/>
    <m/>
    <m/>
    <m/>
    <n v="1"/>
    <n v="4.6463999999999999"/>
    <n v="1"/>
    <s v="Mill Pond"/>
    <n v="20"/>
  </r>
  <r>
    <s v="105-1012"/>
    <m/>
    <x v="0"/>
    <s v="28 CHARLOTTE FURN RD"/>
    <n v="132"/>
    <s v="ROSE ROBERT"/>
    <s v="R60"/>
    <s v="RES ACLNUD  MDL-00"/>
    <s v="105//1012//"/>
    <n v="0.2908"/>
    <n v="0"/>
    <n v="0"/>
    <n v="0"/>
    <n v="0"/>
    <m/>
    <n v="0"/>
    <n v="0"/>
    <n v="0"/>
    <s v="YES"/>
    <n v="0"/>
    <s v="105-1012"/>
    <s v="Public Water,Septic"/>
    <s v="SEPTIC"/>
    <m/>
    <n v="0"/>
    <m/>
    <m/>
    <n v="0"/>
    <n v="0"/>
    <n v="0"/>
    <n v="0"/>
    <n v="0"/>
    <m/>
    <m/>
    <m/>
    <m/>
    <m/>
    <m/>
    <m/>
    <m/>
    <m/>
    <m/>
    <n v="1"/>
    <n v="0"/>
    <n v="1"/>
    <s v="Broad Marsh River"/>
    <n v="43"/>
  </r>
  <r>
    <s v="121-400"/>
    <m/>
    <x v="0"/>
    <s v="41 PLYMOUTH AVE"/>
    <n v="101"/>
    <s v="SCHROTH EDWARD F SR"/>
    <s v="R130"/>
    <s v="ONE FAMILY"/>
    <s v="121//400//"/>
    <n v="0.26987"/>
    <n v="1"/>
    <n v="1"/>
    <n v="1"/>
    <n v="1"/>
    <s v="SEPTIC"/>
    <n v="0"/>
    <n v="1"/>
    <n v="700"/>
    <s v="NO_W1"/>
    <n v="700"/>
    <s v="121-400"/>
    <s v="Well,Septic"/>
    <s v="SEPTIC"/>
    <s v="SEPTIC"/>
    <n v="700"/>
    <m/>
    <m/>
    <n v="1"/>
    <n v="1"/>
    <n v="2"/>
    <n v="480"/>
    <n v="1"/>
    <m/>
    <m/>
    <m/>
    <m/>
    <m/>
    <m/>
    <m/>
    <m/>
    <m/>
    <m/>
    <n v="4"/>
    <n v="4.6463999999999999"/>
    <n v="1"/>
    <s v="Mill Pond"/>
    <n v="20"/>
  </r>
  <r>
    <s v="119-GF"/>
    <m/>
    <x v="0"/>
    <s v="13 SHAMROCK CIR"/>
    <n v="101"/>
    <s v="FIELDING RODNEY A"/>
    <s v="R130"/>
    <s v="ONE FAMILY"/>
    <s v="119//GF//"/>
    <n v="0.25547999999999998"/>
    <n v="1"/>
    <n v="1"/>
    <n v="1"/>
    <n v="1"/>
    <s v="SEPTIC"/>
    <n v="0"/>
    <n v="0"/>
    <n v="0"/>
    <s v="YES"/>
    <n v="0"/>
    <s v="119-GF"/>
    <s v="Gas,Well,Septic"/>
    <s v="SEPTIC"/>
    <s v="SEPTIC"/>
    <n v="0"/>
    <m/>
    <m/>
    <n v="1"/>
    <n v="1"/>
    <n v="1"/>
    <n v="760"/>
    <n v="1"/>
    <m/>
    <m/>
    <m/>
    <m/>
    <m/>
    <m/>
    <m/>
    <m/>
    <m/>
    <m/>
    <n v="1"/>
    <n v="4.6463999999999999"/>
    <n v="1"/>
    <s v="Mill Pond"/>
    <n v="20"/>
  </r>
  <r>
    <s v="114C-1-26"/>
    <m/>
    <x v="0"/>
    <s v="225 CHARGE POND RD"/>
    <n v="101"/>
    <s v="RODRIGUES ROY"/>
    <s v="R130"/>
    <s v="ONE FAMILY"/>
    <s v="114/C1/26//"/>
    <n v="0.39826"/>
    <n v="1"/>
    <n v="1"/>
    <n v="1"/>
    <n v="1"/>
    <s v="SEPTIC"/>
    <n v="0"/>
    <n v="0"/>
    <n v="0"/>
    <s v="YES"/>
    <n v="0"/>
    <s v="114C-1-26"/>
    <s v="Well,Septic"/>
    <s v="SEPTIC"/>
    <s v="SEPTIC"/>
    <n v="0"/>
    <m/>
    <m/>
    <n v="1"/>
    <n v="1"/>
    <n v="3"/>
    <n v="1242"/>
    <n v="1"/>
    <m/>
    <m/>
    <m/>
    <m/>
    <m/>
    <m/>
    <m/>
    <m/>
    <m/>
    <m/>
    <n v="1"/>
    <n v="4.6463999999999999"/>
    <n v="1"/>
    <s v="Mill Pond"/>
    <n v="20"/>
  </r>
  <r>
    <s v="119-G24"/>
    <m/>
    <x v="0"/>
    <s v="14 SUNSET BLVD"/>
    <n v="132"/>
    <s v="ROFFE JEAN S"/>
    <s v="R130"/>
    <s v="RES ACLNUD  MDL-00"/>
    <s v="119//G24//"/>
    <n v="0.30621999999999999"/>
    <n v="0"/>
    <n v="0"/>
    <n v="0"/>
    <n v="0"/>
    <m/>
    <n v="0"/>
    <n v="0"/>
    <n v="0"/>
    <s v="YES"/>
    <n v="0"/>
    <s v="119-G24"/>
    <m/>
    <m/>
    <m/>
    <n v="0"/>
    <m/>
    <m/>
    <n v="0"/>
    <n v="0"/>
    <n v="0"/>
    <n v="0"/>
    <n v="0"/>
    <m/>
    <m/>
    <m/>
    <m/>
    <m/>
    <m/>
    <m/>
    <m/>
    <m/>
    <m/>
    <n v="2"/>
    <n v="0"/>
    <n v="1"/>
    <s v="Mill Pond"/>
    <n v="20"/>
  </r>
  <r>
    <s v="LAND_NOPARC"/>
    <m/>
    <x v="0"/>
    <m/>
    <n v="0"/>
    <m/>
    <m/>
    <m/>
    <m/>
    <n v="1.763E-2"/>
    <n v="0"/>
    <n v="0"/>
    <n v="0"/>
    <n v="0"/>
    <m/>
    <n v="0"/>
    <n v="0"/>
    <n v="0"/>
    <s v="NO"/>
    <n v="0"/>
    <m/>
    <m/>
    <m/>
    <m/>
    <n v="0"/>
    <m/>
    <m/>
    <n v="0"/>
    <n v="0"/>
    <n v="0"/>
    <n v="0"/>
    <n v="0"/>
    <m/>
    <m/>
    <m/>
    <m/>
    <m/>
    <m/>
    <m/>
    <m/>
    <m/>
    <m/>
    <n v="0"/>
    <n v="0"/>
    <n v="1"/>
    <s v="Mill Pond"/>
    <n v="20"/>
  </r>
  <r>
    <s v="121-227"/>
    <m/>
    <x v="0"/>
    <s v="42 PLYMOUTH AVE"/>
    <n v="101"/>
    <s v="CHANDLER JOHNATHAN F"/>
    <s v="R130"/>
    <s v="ONE FAMILY"/>
    <s v="121//227//"/>
    <n v="0.12756999999999999"/>
    <n v="1"/>
    <n v="1"/>
    <n v="1"/>
    <n v="1"/>
    <s v="SEPTIC"/>
    <n v="0"/>
    <n v="1"/>
    <n v="10900"/>
    <s v="YES"/>
    <n v="10900"/>
    <s v="121-227"/>
    <s v="Gas,Well,Septic"/>
    <s v="SEPTIC"/>
    <s v="SEPTIC"/>
    <n v="10900"/>
    <m/>
    <m/>
    <n v="1"/>
    <n v="1"/>
    <n v="1"/>
    <n v="768"/>
    <n v="1"/>
    <m/>
    <m/>
    <m/>
    <m/>
    <m/>
    <m/>
    <m/>
    <m/>
    <m/>
    <m/>
    <n v="2"/>
    <n v="4.6463999999999999"/>
    <n v="1"/>
    <s v="Mill Pond"/>
    <n v="20"/>
  </r>
  <r>
    <s v="119-12"/>
    <m/>
    <x v="0"/>
    <s v="26 SHANGRI-LA BLVD"/>
    <n v="132"/>
    <s v="GRIAUZDE ALEKSANDRAS &amp;ELEONORA"/>
    <s v="R130"/>
    <s v="RES ACLNUD  MDL-00"/>
    <s v="119//12//"/>
    <n v="0.31930999999999998"/>
    <n v="0"/>
    <n v="0"/>
    <n v="0"/>
    <n v="0"/>
    <m/>
    <n v="0"/>
    <n v="0"/>
    <n v="0"/>
    <s v="YES"/>
    <n v="0"/>
    <s v="119-12"/>
    <m/>
    <m/>
    <m/>
    <n v="0"/>
    <m/>
    <m/>
    <n v="0"/>
    <n v="0"/>
    <n v="0"/>
    <n v="0"/>
    <n v="0"/>
    <m/>
    <m/>
    <m/>
    <m/>
    <m/>
    <m/>
    <m/>
    <m/>
    <m/>
    <m/>
    <n v="2"/>
    <n v="0"/>
    <n v="1"/>
    <s v="Mill Pond"/>
    <n v="20"/>
  </r>
  <r>
    <s v="119-G20"/>
    <m/>
    <x v="0"/>
    <s v="9 SUNSET BLVD"/>
    <n v="101"/>
    <s v="GILMETTE BETTY J"/>
    <s v="R130"/>
    <s v="ONE FAMILY"/>
    <s v="119//G20//"/>
    <n v="0.2361"/>
    <n v="1"/>
    <n v="1"/>
    <n v="1"/>
    <n v="1"/>
    <s v="SEPTIC"/>
    <n v="0"/>
    <n v="1"/>
    <n v="6600"/>
    <s v="YES"/>
    <n v="6600"/>
    <s v="119-G20"/>
    <s v="Gas,Well,Septic"/>
    <s v="SEPTIC"/>
    <s v="SEPTIC"/>
    <n v="6600"/>
    <m/>
    <m/>
    <n v="1"/>
    <n v="1"/>
    <n v="3"/>
    <n v="1484"/>
    <n v="1.75"/>
    <m/>
    <m/>
    <m/>
    <m/>
    <m/>
    <m/>
    <m/>
    <m/>
    <m/>
    <m/>
    <n v="1"/>
    <n v="4.6463999999999999"/>
    <n v="1"/>
    <s v="Mill Pond"/>
    <n v="20"/>
  </r>
  <r>
    <s v="UNK263"/>
    <s v="FEE"/>
    <x v="0"/>
    <s v="169 TIHONET RD"/>
    <n v="710"/>
    <s v="MAKEPEACE CO A D"/>
    <s v="R60"/>
    <s v="CRANBERRY"/>
    <m/>
    <n v="1.59701"/>
    <n v="0"/>
    <n v="0"/>
    <n v="0"/>
    <n v="0"/>
    <m/>
    <n v="0"/>
    <n v="0"/>
    <n v="0"/>
    <s v="NO_W2"/>
    <n v="0"/>
    <m/>
    <m/>
    <m/>
    <m/>
    <n v="0"/>
    <m/>
    <m/>
    <n v="0"/>
    <n v="0"/>
    <n v="0"/>
    <n v="0"/>
    <n v="0"/>
    <s v="Not in new Assr DB, still single MakePe"/>
    <m/>
    <m/>
    <m/>
    <m/>
    <m/>
    <m/>
    <m/>
    <m/>
    <m/>
    <n v="1"/>
    <n v="0"/>
    <n v="1"/>
    <s v="Maple Swamp"/>
    <n v="39"/>
  </r>
  <r>
    <s v="UNK262"/>
    <s v="FEE"/>
    <x v="0"/>
    <s v="169 TIHONET RD"/>
    <n v="710"/>
    <s v="MAKEPEACE CO A D"/>
    <s v="R60"/>
    <s v="CRANBERRY"/>
    <m/>
    <n v="1.3385400000000001"/>
    <n v="0"/>
    <n v="0"/>
    <n v="0"/>
    <n v="0"/>
    <m/>
    <n v="0"/>
    <n v="0"/>
    <n v="0"/>
    <s v="NO_W2"/>
    <n v="0"/>
    <m/>
    <m/>
    <m/>
    <m/>
    <n v="0"/>
    <m/>
    <m/>
    <n v="0"/>
    <n v="0"/>
    <n v="0"/>
    <n v="0"/>
    <n v="0"/>
    <s v="Not in new Assr DB, still single MakePe"/>
    <m/>
    <m/>
    <m/>
    <m/>
    <m/>
    <m/>
    <m/>
    <m/>
    <m/>
    <n v="1"/>
    <n v="0"/>
    <n v="1"/>
    <s v="Maple Swamp"/>
    <n v="39"/>
  </r>
  <r>
    <s v="119-427"/>
    <m/>
    <x v="0"/>
    <s v="3 MAYFLOWER LN"/>
    <n v="101"/>
    <s v="JOHNSON DIANE I"/>
    <s v="R130"/>
    <s v="ONE FAMILY"/>
    <s v="119//427//"/>
    <n v="0.15132999999999999"/>
    <n v="1"/>
    <n v="1"/>
    <n v="1"/>
    <n v="1"/>
    <s v="SEPTIC"/>
    <n v="0"/>
    <n v="1"/>
    <n v="5500"/>
    <s v="YES"/>
    <n v="5500"/>
    <s v="119-427"/>
    <s v="Gas,Well,Septic"/>
    <s v="SEPTIC"/>
    <s v="SEPTIC"/>
    <n v="5500"/>
    <m/>
    <m/>
    <n v="1"/>
    <n v="1"/>
    <n v="2"/>
    <n v="1464"/>
    <n v="1"/>
    <m/>
    <m/>
    <m/>
    <m/>
    <m/>
    <m/>
    <m/>
    <m/>
    <m/>
    <m/>
    <n v="1"/>
    <n v="4.6463999999999999"/>
    <n v="1"/>
    <s v="Mill Pond"/>
    <n v="20"/>
  </r>
  <r>
    <s v="119-GA"/>
    <m/>
    <x v="0"/>
    <s v="20 SUNSET BLVD"/>
    <n v="101"/>
    <s v="FEDERAL NATIONAL MORTGAGE"/>
    <s v="R130"/>
    <s v="ONE FAMILY"/>
    <s v="119//GA//"/>
    <n v="0.82515000000000005"/>
    <n v="1"/>
    <n v="1"/>
    <n v="1"/>
    <n v="1"/>
    <s v="SEPTIC"/>
    <n v="0"/>
    <n v="1"/>
    <n v="10500"/>
    <s v="YES"/>
    <n v="10500"/>
    <s v="119-GA"/>
    <s v="Gas,Well,Septic"/>
    <s v="SEPTIC"/>
    <s v="SEPTIC"/>
    <n v="10500"/>
    <m/>
    <m/>
    <n v="1"/>
    <n v="1"/>
    <n v="3"/>
    <n v="696"/>
    <n v="1"/>
    <m/>
    <m/>
    <m/>
    <m/>
    <m/>
    <m/>
    <m/>
    <m/>
    <m/>
    <m/>
    <n v="1"/>
    <n v="4.6463999999999999"/>
    <n v="1"/>
    <s v="Mill Pond"/>
    <n v="20"/>
  </r>
  <r>
    <s v="119-GG"/>
    <m/>
    <x v="0"/>
    <s v="11 SHAMROCK CIR"/>
    <n v="101"/>
    <s v="CAMPAGNA NICHOLAS A JR &amp; BARBARA"/>
    <s v="R130"/>
    <s v="ONE FAMILY"/>
    <s v="119//GG//"/>
    <n v="0.27461999999999998"/>
    <n v="1"/>
    <n v="1"/>
    <n v="1"/>
    <n v="1"/>
    <s v="SEPTIC"/>
    <n v="0"/>
    <n v="1"/>
    <n v="1500"/>
    <s v="YES"/>
    <n v="1500"/>
    <s v="119-GG"/>
    <s v="Gas,Well,Septic"/>
    <s v="SEPTIC"/>
    <s v="SEPTIC"/>
    <n v="1500"/>
    <m/>
    <m/>
    <n v="1"/>
    <n v="1"/>
    <n v="2"/>
    <n v="1008"/>
    <n v="1"/>
    <m/>
    <m/>
    <m/>
    <m/>
    <m/>
    <m/>
    <m/>
    <m/>
    <m/>
    <m/>
    <n v="1"/>
    <n v="4.6463999999999999"/>
    <n v="1"/>
    <s v="Mill Pond"/>
    <n v="20"/>
  </r>
  <r>
    <s v="119-13"/>
    <m/>
    <x v="0"/>
    <s v="28 SHANGRI-LA BLVD"/>
    <n v="101"/>
    <s v="REZENDES JOSEPH E"/>
    <s v="R130"/>
    <s v="ONE FAMILY"/>
    <s v="119//13//"/>
    <n v="0.31244"/>
    <n v="1"/>
    <n v="1"/>
    <n v="1"/>
    <n v="1"/>
    <s v="SEPTIC"/>
    <n v="0"/>
    <n v="0"/>
    <n v="0"/>
    <s v="YES"/>
    <n v="0"/>
    <s v="119-13"/>
    <s v="Gas,Well,Septic"/>
    <s v="SEPTIC"/>
    <s v="SEPTIC"/>
    <n v="0"/>
    <m/>
    <m/>
    <n v="1"/>
    <n v="1"/>
    <n v="2"/>
    <n v="950"/>
    <n v="1"/>
    <m/>
    <m/>
    <m/>
    <m/>
    <m/>
    <m/>
    <m/>
    <m/>
    <m/>
    <m/>
    <n v="1"/>
    <n v="4.6463999999999999"/>
    <n v="1"/>
    <s v="Mill Pond"/>
    <n v="20"/>
  </r>
  <r>
    <s v="114C-1-12"/>
    <m/>
    <x v="0"/>
    <s v="222 CHARGE POND RD"/>
    <n v="101"/>
    <s v="GIBBS LINDA M"/>
    <s v="R60"/>
    <s v="ONE FAMILY"/>
    <s v="114/C1/12//"/>
    <n v="0.29776000000000002"/>
    <n v="1"/>
    <n v="1"/>
    <n v="1"/>
    <n v="1"/>
    <s v="SEPTIC"/>
    <n v="0"/>
    <n v="0"/>
    <n v="0"/>
    <s v="YES"/>
    <n v="0"/>
    <s v="114C-1-12"/>
    <s v="Well,Septic"/>
    <s v="SEPTIC"/>
    <s v="SEPTIC"/>
    <n v="0"/>
    <m/>
    <m/>
    <n v="1"/>
    <n v="1"/>
    <n v="4"/>
    <n v="2257"/>
    <n v="1.75"/>
    <m/>
    <m/>
    <m/>
    <m/>
    <m/>
    <m/>
    <m/>
    <m/>
    <m/>
    <m/>
    <n v="1"/>
    <n v="4.6463999999999999"/>
    <n v="1"/>
    <s v="Mill Pond"/>
    <n v="20"/>
  </r>
  <r>
    <s v="119-11"/>
    <m/>
    <x v="0"/>
    <s v="24 SHANGRI-LA BLVD"/>
    <n v="101"/>
    <s v="GOMES JOSEPH E"/>
    <s v="R130"/>
    <s v="ONE FAMILY"/>
    <s v="119//11//"/>
    <n v="0.19239000000000001"/>
    <n v="1"/>
    <n v="1"/>
    <n v="1"/>
    <n v="1"/>
    <s v="SEPTIC"/>
    <n v="0"/>
    <n v="1"/>
    <n v="7800"/>
    <s v="YES"/>
    <n v="7800"/>
    <s v="119-11"/>
    <s v="Gas,Well,Septic"/>
    <s v="SEPTIC"/>
    <s v="SEPTIC"/>
    <n v="7800"/>
    <m/>
    <m/>
    <n v="1"/>
    <n v="1"/>
    <n v="3"/>
    <n v="1308"/>
    <n v="1"/>
    <m/>
    <m/>
    <m/>
    <m/>
    <m/>
    <m/>
    <m/>
    <m/>
    <m/>
    <m/>
    <n v="1"/>
    <n v="4.6463999999999999"/>
    <n v="1"/>
    <s v="Mill Pond"/>
    <n v="20"/>
  </r>
  <r>
    <s v="UNK252"/>
    <s v="FEE"/>
    <x v="0"/>
    <s v="169 TIHONET RD"/>
    <n v="710"/>
    <s v="MAKEPEACE CO A D"/>
    <s v="R60"/>
    <s v="CRANBERRY"/>
    <m/>
    <n v="1.46221"/>
    <n v="0"/>
    <n v="0"/>
    <n v="0"/>
    <n v="0"/>
    <m/>
    <n v="0"/>
    <n v="0"/>
    <n v="0"/>
    <s v="NO_W2"/>
    <n v="0"/>
    <m/>
    <m/>
    <m/>
    <m/>
    <n v="0"/>
    <m/>
    <m/>
    <n v="0"/>
    <n v="0"/>
    <n v="0"/>
    <n v="0"/>
    <n v="0"/>
    <s v="Not in new Assr DB, still single MakePe"/>
    <m/>
    <m/>
    <m/>
    <m/>
    <m/>
    <m/>
    <m/>
    <m/>
    <m/>
    <n v="1"/>
    <n v="0"/>
    <n v="1"/>
    <s v="Maple Swamp"/>
    <n v="39"/>
  </r>
  <r>
    <s v="119-1006"/>
    <m/>
    <x v="0"/>
    <s v="2 LITTLE ST"/>
    <n v="903"/>
    <s v="TOWN OF WAREHAM"/>
    <s v="R130"/>
    <s v="TAX POSS  MDL-00"/>
    <s v="119//1006//"/>
    <n v="0.31123000000000001"/>
    <n v="0"/>
    <n v="0"/>
    <n v="0"/>
    <n v="0"/>
    <m/>
    <n v="0"/>
    <n v="0"/>
    <n v="0"/>
    <s v="YES"/>
    <n v="0"/>
    <s v="119-1006"/>
    <m/>
    <m/>
    <m/>
    <n v="0"/>
    <m/>
    <m/>
    <n v="0"/>
    <n v="0"/>
    <n v="0"/>
    <n v="0"/>
    <n v="0"/>
    <m/>
    <m/>
    <m/>
    <m/>
    <m/>
    <m/>
    <m/>
    <m/>
    <m/>
    <m/>
    <n v="1"/>
    <n v="0"/>
    <n v="1"/>
    <s v="Mill Pond"/>
    <n v="20"/>
  </r>
  <r>
    <s v="121-398"/>
    <m/>
    <x v="0"/>
    <s v="43 PLYMOUTH AVE"/>
    <n v="101"/>
    <s v="PETRICCA FRANK A"/>
    <s v="R130"/>
    <s v="ONE FAMILY"/>
    <s v="121//398//"/>
    <n v="0.13131000000000001"/>
    <n v="1"/>
    <n v="1"/>
    <n v="1"/>
    <n v="1"/>
    <s v="SEPTIC"/>
    <n v="0"/>
    <n v="1"/>
    <n v="1400"/>
    <s v="YES"/>
    <n v="1400"/>
    <s v="121-398"/>
    <s v="Gas,Well,Septic"/>
    <s v="SEPTIC"/>
    <s v="SEPTIC"/>
    <n v="1400"/>
    <m/>
    <m/>
    <n v="1"/>
    <n v="1"/>
    <n v="2"/>
    <n v="720"/>
    <n v="1"/>
    <m/>
    <m/>
    <m/>
    <m/>
    <m/>
    <m/>
    <m/>
    <m/>
    <m/>
    <m/>
    <n v="2"/>
    <n v="4.6463999999999999"/>
    <n v="1"/>
    <s v="Mill Pond"/>
    <n v="20"/>
  </r>
  <r>
    <s v="LAND_NOPARC"/>
    <m/>
    <x v="0"/>
    <m/>
    <n v="0"/>
    <m/>
    <m/>
    <m/>
    <m/>
    <n v="7.9299999999999995E-3"/>
    <n v="0"/>
    <n v="0"/>
    <n v="0"/>
    <n v="0"/>
    <m/>
    <n v="0"/>
    <n v="0"/>
    <n v="0"/>
    <s v="NO"/>
    <n v="0"/>
    <m/>
    <m/>
    <m/>
    <m/>
    <n v="0"/>
    <m/>
    <m/>
    <n v="0"/>
    <n v="0"/>
    <n v="0"/>
    <n v="0"/>
    <n v="0"/>
    <m/>
    <m/>
    <m/>
    <m/>
    <m/>
    <m/>
    <m/>
    <m/>
    <m/>
    <m/>
    <n v="0"/>
    <n v="0"/>
    <n v="1"/>
    <s v="Mill Pond"/>
    <n v="20"/>
  </r>
  <r>
    <s v="UNK261"/>
    <s v="FEE"/>
    <x v="0"/>
    <s v="169 TIHONET RD"/>
    <n v="710"/>
    <s v="MAKEPEACE CO A D"/>
    <s v="R60"/>
    <s v="CRANBERRY"/>
    <m/>
    <n v="1.3735200000000001"/>
    <n v="0"/>
    <n v="1"/>
    <n v="0"/>
    <n v="1"/>
    <m/>
    <n v="0"/>
    <n v="0"/>
    <n v="0"/>
    <s v="NO_W2"/>
    <n v="0"/>
    <m/>
    <m/>
    <m/>
    <s v="SEPTIC"/>
    <n v="0"/>
    <m/>
    <m/>
    <n v="0"/>
    <n v="1"/>
    <n v="0"/>
    <n v="0"/>
    <n v="0"/>
    <s v="Not in new Assr DB, still single MakePe"/>
    <m/>
    <m/>
    <m/>
    <m/>
    <m/>
    <m/>
    <m/>
    <m/>
    <m/>
    <n v="1"/>
    <n v="0"/>
    <n v="1"/>
    <s v="Maple Swamp"/>
    <n v="39"/>
  </r>
  <r>
    <s v="121-225"/>
    <m/>
    <x v="0"/>
    <s v="48 PLYMOUTH AVE"/>
    <n v="101"/>
    <s v="CLIFFORD VIRGINIA H"/>
    <s v="R130"/>
    <s v="ONE FAMILY"/>
    <s v="121//225//"/>
    <n v="0.13222"/>
    <n v="1"/>
    <n v="1"/>
    <n v="1"/>
    <n v="1"/>
    <s v="SEPTIC"/>
    <n v="0"/>
    <n v="1"/>
    <n v="3300"/>
    <s v="YES"/>
    <n v="3300"/>
    <s v="121-225"/>
    <s v="Gas,Well,Septic"/>
    <s v="SEPTIC"/>
    <s v="SEPTIC"/>
    <n v="3300"/>
    <m/>
    <m/>
    <n v="1"/>
    <n v="1"/>
    <n v="2"/>
    <n v="720"/>
    <n v="1"/>
    <m/>
    <m/>
    <m/>
    <m/>
    <m/>
    <m/>
    <m/>
    <m/>
    <m/>
    <m/>
    <n v="2"/>
    <n v="4.6463999999999999"/>
    <n v="1"/>
    <s v="Mill Pond"/>
    <n v="20"/>
  </r>
  <r>
    <s v="119-10"/>
    <m/>
    <x v="0"/>
    <s v="22 SHANGRI-LA BLVD"/>
    <n v="131"/>
    <s v="AHO LILLIAN M"/>
    <s v="R130"/>
    <s v="RES ACLNPO  MDL-00"/>
    <s v="119//10//"/>
    <n v="0.17619000000000001"/>
    <n v="0"/>
    <n v="0"/>
    <n v="0"/>
    <n v="0"/>
    <m/>
    <n v="0"/>
    <n v="0"/>
    <n v="0"/>
    <s v="YES"/>
    <n v="0"/>
    <s v="119-10"/>
    <m/>
    <m/>
    <m/>
    <n v="0"/>
    <m/>
    <m/>
    <n v="0"/>
    <n v="0"/>
    <n v="0"/>
    <n v="0"/>
    <n v="0"/>
    <m/>
    <m/>
    <m/>
    <m/>
    <m/>
    <m/>
    <m/>
    <m/>
    <m/>
    <m/>
    <n v="1"/>
    <n v="0"/>
    <n v="1"/>
    <s v="Mill Pond"/>
    <n v="20"/>
  </r>
  <r>
    <s v="114C-1-27"/>
    <m/>
    <x v="0"/>
    <s v="227 CHARGE POND RD"/>
    <n v="101"/>
    <s v="COX JOSEPH L"/>
    <s v="R130"/>
    <s v="ONE FAMILY"/>
    <s v="114/C1/27//"/>
    <n v="0.3916"/>
    <n v="1"/>
    <n v="1"/>
    <n v="1"/>
    <n v="1"/>
    <s v="SEPTIC"/>
    <n v="0"/>
    <n v="0"/>
    <n v="0"/>
    <s v="YES"/>
    <n v="0"/>
    <s v="114C-1-27"/>
    <s v="Well,Septic"/>
    <s v="SEPTIC"/>
    <s v="SEPTIC"/>
    <n v="0"/>
    <m/>
    <m/>
    <n v="1"/>
    <n v="1"/>
    <n v="3"/>
    <n v="1028"/>
    <n v="1"/>
    <m/>
    <m/>
    <m/>
    <m/>
    <m/>
    <m/>
    <m/>
    <m/>
    <m/>
    <m/>
    <n v="1"/>
    <n v="4.6463999999999999"/>
    <n v="1"/>
    <s v="Mill Pond"/>
    <n v="20"/>
  </r>
  <r>
    <s v="UNK265"/>
    <s v="FEE"/>
    <x v="0"/>
    <s v="169 TIHONET RD"/>
    <n v="710"/>
    <s v="MAKEPEACE CO A D"/>
    <s v="R60"/>
    <s v="CRANBERRY"/>
    <m/>
    <n v="1.3910800000000001"/>
    <n v="0"/>
    <n v="0"/>
    <n v="0"/>
    <n v="0"/>
    <m/>
    <n v="0"/>
    <n v="0"/>
    <n v="0"/>
    <s v="NO_W2"/>
    <n v="0"/>
    <m/>
    <m/>
    <m/>
    <m/>
    <n v="0"/>
    <m/>
    <m/>
    <n v="0"/>
    <n v="0"/>
    <n v="0"/>
    <n v="0"/>
    <n v="0"/>
    <s v="Not in new Assr DB, still single MakePe"/>
    <m/>
    <m/>
    <m/>
    <m/>
    <m/>
    <m/>
    <m/>
    <m/>
    <m/>
    <n v="0"/>
    <n v="0"/>
    <n v="1"/>
    <s v="Maple Swamp"/>
    <n v="39"/>
  </r>
  <r>
    <s v="119-GB"/>
    <m/>
    <x v="0"/>
    <s v="6 SHAMROCK CIR"/>
    <n v="101"/>
    <s v="HOGAN CRAIG F"/>
    <s v="R130"/>
    <s v="ONE FAMILY"/>
    <s v="119//GB//"/>
    <n v="0.18046999999999999"/>
    <n v="1"/>
    <n v="1"/>
    <n v="1"/>
    <n v="1"/>
    <s v="SEPTIC"/>
    <n v="0"/>
    <n v="1"/>
    <n v="15300"/>
    <s v="YES"/>
    <n v="15300"/>
    <s v="119-GB"/>
    <s v="Gas,Well,Septic"/>
    <s v="SEPTIC"/>
    <s v="SEPTIC"/>
    <n v="15300"/>
    <m/>
    <m/>
    <n v="1"/>
    <n v="1"/>
    <n v="4"/>
    <n v="768"/>
    <n v="1"/>
    <m/>
    <m/>
    <m/>
    <m/>
    <m/>
    <m/>
    <m/>
    <m/>
    <m/>
    <m/>
    <n v="1"/>
    <n v="4.6463999999999999"/>
    <n v="1"/>
    <s v="Mill Pond"/>
    <n v="20"/>
  </r>
  <r>
    <s v="LAND_NOPARC"/>
    <m/>
    <x v="0"/>
    <m/>
    <n v="0"/>
    <m/>
    <m/>
    <m/>
    <m/>
    <n v="2.4649999999999998E-2"/>
    <n v="0"/>
    <n v="0"/>
    <n v="0"/>
    <n v="0"/>
    <m/>
    <n v="0"/>
    <n v="0"/>
    <n v="0"/>
    <s v="NO"/>
    <n v="0"/>
    <m/>
    <m/>
    <m/>
    <m/>
    <n v="0"/>
    <m/>
    <m/>
    <n v="0"/>
    <n v="0"/>
    <n v="0"/>
    <n v="0"/>
    <n v="0"/>
    <m/>
    <m/>
    <m/>
    <m/>
    <m/>
    <m/>
    <m/>
    <m/>
    <m/>
    <m/>
    <n v="0"/>
    <n v="0"/>
    <n v="1"/>
    <s v="Mill Pond"/>
    <n v="20"/>
  </r>
  <r>
    <s v="119-1008"/>
    <m/>
    <x v="0"/>
    <s v="18 SUNSET BLVD"/>
    <n v="903"/>
    <s v="TOWN OF WAREHAM"/>
    <s v="R130"/>
    <s v="TAX POSS  MDL-00"/>
    <s v="119//1008//"/>
    <n v="4.7660000000000001E-2"/>
    <n v="0"/>
    <n v="0"/>
    <n v="0"/>
    <n v="0"/>
    <m/>
    <n v="0"/>
    <n v="0"/>
    <n v="0"/>
    <s v="YES"/>
    <n v="0"/>
    <s v="119-1008"/>
    <m/>
    <m/>
    <m/>
    <n v="0"/>
    <m/>
    <m/>
    <n v="0"/>
    <n v="0"/>
    <n v="0"/>
    <n v="0"/>
    <n v="0"/>
    <m/>
    <m/>
    <m/>
    <m/>
    <m/>
    <m/>
    <m/>
    <m/>
    <m/>
    <m/>
    <n v="1"/>
    <n v="0"/>
    <n v="1"/>
    <s v="Mill Pond"/>
    <n v="20"/>
  </r>
  <r>
    <s v="119-9"/>
    <m/>
    <x v="0"/>
    <s v="20 SHANGRI-LA BLVD"/>
    <n v="101"/>
    <s v="HARTNETT CLAIRE A"/>
    <s v="R130"/>
    <s v="ONE FAMILY"/>
    <s v="119//9//"/>
    <n v="0.15947"/>
    <n v="1"/>
    <n v="1"/>
    <n v="1"/>
    <n v="1"/>
    <s v="SEPTIC"/>
    <n v="0"/>
    <n v="1"/>
    <n v="1600"/>
    <s v="YES"/>
    <n v="1600"/>
    <s v="119-9"/>
    <s v="Gas,Well,Septic"/>
    <s v="SEPTIC"/>
    <s v="SEPTIC"/>
    <n v="1600"/>
    <m/>
    <m/>
    <n v="1"/>
    <n v="1"/>
    <n v="2"/>
    <n v="884"/>
    <n v="1"/>
    <m/>
    <m/>
    <m/>
    <m/>
    <m/>
    <m/>
    <m/>
    <m/>
    <m/>
    <m/>
    <n v="1"/>
    <n v="4.6463999999999999"/>
    <n v="1"/>
    <s v="Mill Pond"/>
    <n v="20"/>
  </r>
  <r>
    <s v="121-488"/>
    <m/>
    <x v="0"/>
    <s v="84 LAKE AVE"/>
    <n v="101"/>
    <s v="LOCONTE ANTOINETTE"/>
    <s v="R130"/>
    <s v="ONE FAMILY"/>
    <s v="121//488//"/>
    <n v="7.6179999999999998E-2"/>
    <n v="0"/>
    <n v="0"/>
    <n v="0"/>
    <n v="0"/>
    <m/>
    <n v="0"/>
    <n v="1"/>
    <n v="0"/>
    <s v="NO_W1"/>
    <n v="0"/>
    <s v="121-488"/>
    <s v="Gas,Well,Septic"/>
    <s v="SEPTIC"/>
    <m/>
    <n v="0"/>
    <m/>
    <m/>
    <n v="0"/>
    <n v="0"/>
    <n v="2"/>
    <n v="576"/>
    <n v="1"/>
    <m/>
    <m/>
    <m/>
    <m/>
    <m/>
    <m/>
    <m/>
    <m/>
    <m/>
    <m/>
    <n v="4"/>
    <n v="0"/>
    <n v="1"/>
    <s v="Mill Pond"/>
    <n v="20"/>
  </r>
  <r>
    <s v="119-428"/>
    <m/>
    <x v="0"/>
    <s v="5 MAYFLOWER LN"/>
    <n v="101"/>
    <s v="POND DIANA"/>
    <s v="R130"/>
    <s v="ONE FAMILY"/>
    <s v="119//428//"/>
    <n v="0.15842999999999999"/>
    <n v="1"/>
    <n v="1"/>
    <n v="1"/>
    <n v="1"/>
    <s v="SEPTIC"/>
    <n v="0"/>
    <n v="1"/>
    <n v="4000"/>
    <s v="YES"/>
    <n v="4000"/>
    <s v="119-428"/>
    <s v="Gas,Well,Septic"/>
    <s v="SEPTIC"/>
    <s v="SEPTIC"/>
    <n v="4000"/>
    <m/>
    <m/>
    <n v="1"/>
    <n v="1"/>
    <n v="2"/>
    <n v="768"/>
    <n v="1"/>
    <m/>
    <m/>
    <m/>
    <m/>
    <m/>
    <m/>
    <m/>
    <m/>
    <m/>
    <m/>
    <n v="1"/>
    <n v="4.6463999999999999"/>
    <n v="1"/>
    <s v="Mill Pond"/>
    <n v="20"/>
  </r>
  <r>
    <s v="LAND_NOPARC"/>
    <m/>
    <x v="0"/>
    <m/>
    <n v="0"/>
    <m/>
    <m/>
    <m/>
    <m/>
    <n v="4.9020000000000001E-2"/>
    <n v="0"/>
    <n v="0"/>
    <n v="0"/>
    <n v="0"/>
    <m/>
    <n v="0"/>
    <n v="0"/>
    <n v="0"/>
    <s v="NO"/>
    <n v="0"/>
    <m/>
    <m/>
    <m/>
    <m/>
    <n v="0"/>
    <m/>
    <m/>
    <n v="0"/>
    <n v="0"/>
    <n v="0"/>
    <n v="0"/>
    <n v="0"/>
    <m/>
    <m/>
    <m/>
    <m/>
    <m/>
    <m/>
    <m/>
    <m/>
    <m/>
    <m/>
    <n v="0"/>
    <n v="0"/>
    <n v="1"/>
    <s v="Mill Pond"/>
    <n v="20"/>
  </r>
  <r>
    <s v="LAND_NOPARC"/>
    <m/>
    <x v="0"/>
    <m/>
    <n v="0"/>
    <m/>
    <m/>
    <m/>
    <m/>
    <n v="0.23644000000000001"/>
    <n v="0"/>
    <n v="0"/>
    <n v="0"/>
    <n v="0"/>
    <m/>
    <n v="0"/>
    <n v="0"/>
    <n v="0"/>
    <s v="NO"/>
    <n v="0"/>
    <m/>
    <m/>
    <m/>
    <m/>
    <n v="0"/>
    <m/>
    <m/>
    <n v="0"/>
    <n v="0"/>
    <n v="0"/>
    <n v="0"/>
    <n v="0"/>
    <m/>
    <m/>
    <m/>
    <m/>
    <m/>
    <m/>
    <m/>
    <m/>
    <m/>
    <m/>
    <n v="0"/>
    <n v="0"/>
    <n v="1"/>
    <s v="Mill Pond"/>
    <n v="20"/>
  </r>
  <r>
    <s v="LAND_NOPARC"/>
    <m/>
    <x v="0"/>
    <m/>
    <n v="0"/>
    <m/>
    <m/>
    <m/>
    <m/>
    <n v="9.5499999999999995E-3"/>
    <n v="0"/>
    <n v="0"/>
    <n v="0"/>
    <n v="0"/>
    <m/>
    <n v="0"/>
    <n v="0"/>
    <n v="0"/>
    <s v="NO"/>
    <n v="0"/>
    <m/>
    <m/>
    <m/>
    <m/>
    <n v="0"/>
    <m/>
    <m/>
    <n v="0"/>
    <n v="0"/>
    <n v="0"/>
    <n v="0"/>
    <n v="0"/>
    <m/>
    <m/>
    <m/>
    <m/>
    <m/>
    <m/>
    <m/>
    <m/>
    <m/>
    <m/>
    <n v="0"/>
    <n v="0"/>
    <n v="1"/>
    <s v="Mill Pond"/>
    <n v="20"/>
  </r>
  <r>
    <s v="105A-1"/>
    <m/>
    <x v="0"/>
    <s v="30 CHARLOTTE FURN RD"/>
    <n v="101"/>
    <s v="ROSE ROBERT R"/>
    <s v="MR30"/>
    <s v="ONE FAMILY"/>
    <s v="105/A/1//"/>
    <n v="0.29076000000000002"/>
    <n v="1"/>
    <n v="1"/>
    <n v="1"/>
    <n v="1"/>
    <s v="SEPTIC"/>
    <n v="0"/>
    <n v="1"/>
    <n v="22100"/>
    <s v="YES"/>
    <n v="22100"/>
    <s v="105A-1"/>
    <s v="Public Water,Septic"/>
    <s v="SEPTIC"/>
    <s v="SEPTIC"/>
    <n v="22100"/>
    <m/>
    <m/>
    <n v="1"/>
    <n v="1"/>
    <n v="4"/>
    <n v="1516"/>
    <n v="1"/>
    <m/>
    <m/>
    <m/>
    <m/>
    <m/>
    <m/>
    <m/>
    <m/>
    <m/>
    <m/>
    <n v="1"/>
    <n v="9.68"/>
    <n v="1"/>
    <s v="Broad Marsh River"/>
    <n v="43"/>
  </r>
  <r>
    <s v="119-GH"/>
    <m/>
    <x v="0"/>
    <s v="9 SHAMROCK CIR"/>
    <n v="101"/>
    <s v="CONNOLLY MARY D"/>
    <s v="R130"/>
    <s v="ONE FAMILY"/>
    <s v="119//GH//"/>
    <n v="0.26323000000000002"/>
    <n v="1"/>
    <n v="1"/>
    <n v="1"/>
    <n v="1"/>
    <s v="SEPTIC"/>
    <n v="0"/>
    <n v="0"/>
    <n v="0"/>
    <s v="YES"/>
    <n v="0"/>
    <s v="119-GH"/>
    <s v="Gas,Well,Septic"/>
    <s v="SEPTIC"/>
    <s v="SEPTIC"/>
    <n v="0"/>
    <m/>
    <m/>
    <n v="1"/>
    <n v="1"/>
    <n v="3"/>
    <n v="864"/>
    <n v="1"/>
    <m/>
    <m/>
    <m/>
    <m/>
    <m/>
    <m/>
    <m/>
    <m/>
    <m/>
    <m/>
    <n v="1"/>
    <n v="4.6463999999999999"/>
    <n v="1"/>
    <s v="Mill Pond"/>
    <n v="20"/>
  </r>
  <r>
    <s v="114A-1003"/>
    <m/>
    <x v="0"/>
    <s v="3 SCHOONER LN"/>
    <n v="130"/>
    <s v="DEPAOLO JAMES A"/>
    <s v="R60"/>
    <s v="RES ACLNDV  MDL-00"/>
    <s v="114/A/1003//"/>
    <n v="1.54752"/>
    <n v="0"/>
    <n v="0"/>
    <n v="0"/>
    <n v="0"/>
    <m/>
    <n v="0"/>
    <n v="0"/>
    <n v="0"/>
    <s v="YES"/>
    <n v="0"/>
    <s v="114A-1003"/>
    <m/>
    <m/>
    <m/>
    <n v="0"/>
    <m/>
    <m/>
    <n v="0"/>
    <n v="0"/>
    <n v="0"/>
    <n v="0"/>
    <n v="0"/>
    <m/>
    <m/>
    <m/>
    <m/>
    <m/>
    <m/>
    <m/>
    <m/>
    <m/>
    <m/>
    <n v="1"/>
    <n v="0"/>
    <n v="1"/>
    <s v="Bog Stream"/>
    <n v="35"/>
  </r>
  <r>
    <s v="121-396"/>
    <m/>
    <x v="0"/>
    <s v="47 PLYMOUTH AVE"/>
    <n v="106"/>
    <s v="PETRICCA FRANK A"/>
    <s v="R130"/>
    <s v="AC LND IMP  MDL-00"/>
    <s v="121//396//"/>
    <n v="0.13458000000000001"/>
    <n v="0"/>
    <n v="0"/>
    <n v="0"/>
    <n v="0"/>
    <m/>
    <n v="0"/>
    <n v="0"/>
    <n v="0"/>
    <s v="YES"/>
    <n v="0"/>
    <s v="121-396"/>
    <m/>
    <m/>
    <m/>
    <n v="0"/>
    <m/>
    <m/>
    <n v="0"/>
    <n v="0"/>
    <n v="0"/>
    <n v="0"/>
    <n v="0"/>
    <m/>
    <m/>
    <m/>
    <m/>
    <m/>
    <m/>
    <m/>
    <m/>
    <m/>
    <m/>
    <n v="2"/>
    <n v="0"/>
    <n v="1"/>
    <s v="Mill Pond"/>
    <n v="20"/>
  </r>
  <r>
    <s v="121-223"/>
    <m/>
    <x v="0"/>
    <s v="50 PLYMOUTH AVE"/>
    <n v="132"/>
    <s v="CLIFFORD VIRGINIA H"/>
    <s v="R130"/>
    <s v="RES ACLNUD  MDL-00"/>
    <s v="121//223//"/>
    <n v="0.12867000000000001"/>
    <n v="0"/>
    <n v="0"/>
    <n v="0"/>
    <n v="0"/>
    <m/>
    <n v="0"/>
    <n v="0"/>
    <n v="0"/>
    <s v="YES"/>
    <n v="0"/>
    <s v="121-223"/>
    <m/>
    <m/>
    <m/>
    <n v="0"/>
    <m/>
    <m/>
    <n v="0"/>
    <n v="0"/>
    <n v="0"/>
    <n v="0"/>
    <n v="0"/>
    <m/>
    <m/>
    <m/>
    <m/>
    <m/>
    <m/>
    <m/>
    <m/>
    <m/>
    <m/>
    <n v="2"/>
    <n v="0"/>
    <n v="1"/>
    <s v="Mill Pond"/>
    <n v="20"/>
  </r>
  <r>
    <s v="119-B3"/>
    <m/>
    <x v="0"/>
    <s v="48 BLISSFUL LN"/>
    <n v="101"/>
    <s v="TRAINOR THOMAS A"/>
    <s v="R130"/>
    <s v="ONE FAMILY"/>
    <s v="119//B3//"/>
    <n v="0.14896000000000001"/>
    <n v="1"/>
    <n v="1"/>
    <n v="1"/>
    <n v="1"/>
    <s v="SEPTIC"/>
    <n v="0"/>
    <n v="0"/>
    <n v="0"/>
    <s v="NO_W1"/>
    <n v="0"/>
    <s v="119-B3"/>
    <m/>
    <m/>
    <s v="SEPTIC"/>
    <n v="0"/>
    <m/>
    <m/>
    <n v="1"/>
    <n v="1"/>
    <n v="3"/>
    <n v="2101"/>
    <n v="2"/>
    <m/>
    <m/>
    <m/>
    <m/>
    <m/>
    <m/>
    <m/>
    <m/>
    <m/>
    <m/>
    <n v="1"/>
    <n v="4.6463999999999999"/>
    <n v="1"/>
    <s v="Mill Pond"/>
    <n v="20"/>
  </r>
  <r>
    <s v="119-8"/>
    <m/>
    <x v="0"/>
    <s v="18 SHANGRI-LA BLVD"/>
    <n v="101"/>
    <s v="BURROWS JEFFREY D"/>
    <s v="R130"/>
    <s v="ONE FAMILY"/>
    <s v="119//8//"/>
    <n v="0.15558"/>
    <n v="1"/>
    <n v="1"/>
    <n v="1"/>
    <n v="1"/>
    <s v="SEPTIC"/>
    <n v="0"/>
    <n v="1"/>
    <n v="8000"/>
    <s v="YES"/>
    <n v="8000"/>
    <s v="119-8"/>
    <s v="Gas,Well,Septic"/>
    <s v="SEPTIC"/>
    <s v="SEPTIC"/>
    <n v="8000"/>
    <m/>
    <m/>
    <n v="1"/>
    <n v="1"/>
    <n v="2"/>
    <n v="1008"/>
    <n v="1"/>
    <m/>
    <m/>
    <m/>
    <m/>
    <m/>
    <m/>
    <m/>
    <m/>
    <m/>
    <m/>
    <n v="1"/>
    <n v="4.6463999999999999"/>
    <n v="1"/>
    <s v="Mill Pond"/>
    <n v="20"/>
  </r>
  <r>
    <s v="LAND_NOPARC"/>
    <m/>
    <x v="0"/>
    <m/>
    <n v="0"/>
    <m/>
    <m/>
    <m/>
    <m/>
    <n v="9.1999999999999998E-3"/>
    <n v="0"/>
    <n v="0"/>
    <n v="0"/>
    <n v="0"/>
    <m/>
    <n v="0"/>
    <n v="0"/>
    <n v="0"/>
    <s v="NO"/>
    <n v="0"/>
    <m/>
    <m/>
    <m/>
    <m/>
    <n v="0"/>
    <m/>
    <m/>
    <n v="0"/>
    <n v="0"/>
    <n v="0"/>
    <n v="0"/>
    <n v="0"/>
    <m/>
    <m/>
    <m/>
    <m/>
    <m/>
    <m/>
    <m/>
    <m/>
    <m/>
    <m/>
    <n v="0"/>
    <n v="0"/>
    <n v="1"/>
    <s v="Mill Pond"/>
    <n v="20"/>
  </r>
  <r>
    <s v="114A-5"/>
    <m/>
    <x v="0"/>
    <s v="0 HIGH DAM RD"/>
    <n v="132"/>
    <s v="MAROTTA LOUISE M"/>
    <s v="R60"/>
    <s v="RES ACLNUD  MDL-00"/>
    <s v="114/A/5//"/>
    <n v="2.7274699999999998"/>
    <n v="0"/>
    <n v="0"/>
    <n v="0"/>
    <n v="0"/>
    <m/>
    <n v="0"/>
    <n v="0"/>
    <n v="0"/>
    <s v="NO_W1"/>
    <n v="0"/>
    <s v="114A-5"/>
    <m/>
    <m/>
    <m/>
    <n v="0"/>
    <m/>
    <m/>
    <n v="0"/>
    <n v="0"/>
    <n v="0"/>
    <n v="0"/>
    <n v="0"/>
    <m/>
    <m/>
    <m/>
    <m/>
    <m/>
    <m/>
    <m/>
    <m/>
    <m/>
    <m/>
    <n v="9"/>
    <n v="0"/>
    <n v="1"/>
    <s v="Harlow Brook"/>
    <n v="34"/>
  </r>
  <r>
    <s v="119-14"/>
    <m/>
    <x v="0"/>
    <s v="30 SHANGRI-LA BLVD"/>
    <n v="101"/>
    <s v="BRETON RENAUD J"/>
    <s v="R130"/>
    <s v="ONE FAMILY"/>
    <s v="119//14//"/>
    <n v="0.14219999999999999"/>
    <n v="1"/>
    <n v="1"/>
    <n v="1"/>
    <n v="1"/>
    <s v="SEPTIC"/>
    <n v="0"/>
    <n v="1"/>
    <n v="13900"/>
    <s v="YES"/>
    <n v="13900"/>
    <s v="119-14"/>
    <s v="Gas,Well,Septic"/>
    <s v="SEPTIC"/>
    <s v="SEPTIC"/>
    <n v="13900"/>
    <m/>
    <m/>
    <n v="1"/>
    <n v="1"/>
    <n v="2"/>
    <n v="884"/>
    <n v="1"/>
    <m/>
    <m/>
    <m/>
    <m/>
    <m/>
    <m/>
    <m/>
    <m/>
    <m/>
    <m/>
    <n v="1"/>
    <n v="4.6463999999999999"/>
    <n v="1"/>
    <s v="Mill Pond"/>
    <n v="20"/>
  </r>
  <r>
    <s v="119-G28"/>
    <m/>
    <x v="0"/>
    <s v="4 SHAMROCK CIR"/>
    <n v="101"/>
    <s v="HEALEY PATRICIA L"/>
    <s v="R130"/>
    <s v="ONE FAMILY"/>
    <s v="119//G28//"/>
    <n v="0.17408999999999999"/>
    <n v="1"/>
    <n v="1"/>
    <n v="1"/>
    <n v="1"/>
    <s v="SEPTIC"/>
    <n v="0"/>
    <n v="1"/>
    <n v="5200"/>
    <s v="YES"/>
    <n v="5200"/>
    <s v="119-G28"/>
    <m/>
    <m/>
    <s v="SEPTIC"/>
    <n v="5200"/>
    <m/>
    <m/>
    <n v="1"/>
    <n v="1"/>
    <n v="1"/>
    <n v="768"/>
    <n v="1"/>
    <m/>
    <m/>
    <m/>
    <m/>
    <m/>
    <m/>
    <m/>
    <m/>
    <m/>
    <m/>
    <n v="1"/>
    <n v="4.6463999999999999"/>
    <n v="1"/>
    <s v="Mill Pond"/>
    <n v="20"/>
  </r>
  <r>
    <s v="119-7"/>
    <m/>
    <x v="0"/>
    <s v="16 SHANGRI-LA BLVD"/>
    <n v="101"/>
    <s v="COUTURIER ROXANNE TRUSTEE"/>
    <s v="R130"/>
    <s v="ONE FAMILY"/>
    <s v="119//7//"/>
    <n v="0.16325000000000001"/>
    <n v="1"/>
    <n v="1"/>
    <n v="1"/>
    <n v="1"/>
    <s v="SEPTIC"/>
    <n v="0"/>
    <n v="1"/>
    <n v="8100"/>
    <s v="YES"/>
    <n v="8100"/>
    <s v="119-7"/>
    <s v="Gas,Well,Septic"/>
    <s v="SEPTIC"/>
    <s v="SEPTIC"/>
    <n v="8100"/>
    <m/>
    <m/>
    <n v="1"/>
    <n v="1"/>
    <n v="3"/>
    <n v="816"/>
    <n v="1"/>
    <m/>
    <m/>
    <m/>
    <m/>
    <m/>
    <m/>
    <m/>
    <m/>
    <m/>
    <m/>
    <n v="1"/>
    <n v="4.6463999999999999"/>
    <n v="1"/>
    <s v="Mill Pond"/>
    <n v="20"/>
  </r>
  <r>
    <s v="119-429"/>
    <m/>
    <x v="0"/>
    <s v="7 MAYFLOWER LN"/>
    <n v="101"/>
    <s v="DOLIMPIA BRANDON E"/>
    <s v="R130"/>
    <s v="ONE FAMILY"/>
    <s v="119//429//"/>
    <n v="0.15648999999999999"/>
    <n v="1"/>
    <n v="1"/>
    <n v="1"/>
    <n v="1"/>
    <s v="SEPTIC"/>
    <n v="0"/>
    <n v="1"/>
    <n v="5000"/>
    <s v="YES"/>
    <n v="5000"/>
    <s v="119-429"/>
    <s v="Gas,Well,Septic"/>
    <s v="SEPTIC"/>
    <s v="SEPTIC"/>
    <n v="5000"/>
    <m/>
    <m/>
    <n v="1"/>
    <n v="1"/>
    <n v="2"/>
    <n v="696"/>
    <n v="1"/>
    <m/>
    <m/>
    <m/>
    <m/>
    <m/>
    <m/>
    <m/>
    <m/>
    <m/>
    <m/>
    <n v="1"/>
    <n v="4.6463999999999999"/>
    <n v="1"/>
    <s v="Mill Pond"/>
    <n v="20"/>
  </r>
  <r>
    <s v="114C-1-28"/>
    <m/>
    <x v="0"/>
    <s v="229 CHARGE POND RD"/>
    <n v="101"/>
    <s v="HATCH LEON E"/>
    <s v="R130"/>
    <s v="ONE FAMILY"/>
    <s v="114/C1/28//"/>
    <n v="0.35976999999999998"/>
    <n v="1"/>
    <n v="1"/>
    <n v="1"/>
    <n v="1"/>
    <s v="SEPTIC"/>
    <n v="0"/>
    <n v="0"/>
    <n v="0"/>
    <s v="YES"/>
    <n v="0"/>
    <s v="114C-1-28"/>
    <s v="Well,Septic"/>
    <s v="SEPTIC"/>
    <s v="SEPTIC"/>
    <n v="0"/>
    <m/>
    <m/>
    <n v="1"/>
    <n v="1"/>
    <n v="3"/>
    <n v="1666"/>
    <n v="1.75"/>
    <m/>
    <m/>
    <m/>
    <m/>
    <m/>
    <m/>
    <m/>
    <m/>
    <m/>
    <m/>
    <n v="1"/>
    <n v="4.6463999999999999"/>
    <n v="1"/>
    <s v="Mill Pond"/>
    <n v="20"/>
  </r>
  <r>
    <s v="121-394"/>
    <m/>
    <x v="0"/>
    <s v="53 PLYMOUTH AVE"/>
    <n v="101"/>
    <s v="GULA KAREN L"/>
    <s v="R130"/>
    <s v="ONE FAMILY"/>
    <s v="121//394//"/>
    <n v="0.13005"/>
    <n v="1"/>
    <n v="1"/>
    <n v="1"/>
    <n v="1"/>
    <s v="SEPTIC"/>
    <n v="0"/>
    <n v="1"/>
    <n v="7200"/>
    <s v="YES"/>
    <n v="7200"/>
    <s v="121-394"/>
    <s v="Gas,Well,Septic"/>
    <s v="SEPTIC"/>
    <s v="SEPTIC"/>
    <n v="7200"/>
    <m/>
    <m/>
    <n v="1"/>
    <n v="1"/>
    <n v="2"/>
    <n v="768"/>
    <n v="1"/>
    <m/>
    <m/>
    <m/>
    <m/>
    <m/>
    <m/>
    <m/>
    <m/>
    <m/>
    <m/>
    <n v="2"/>
    <n v="4.6463999999999999"/>
    <n v="1"/>
    <s v="Mill Pond"/>
    <n v="20"/>
  </r>
  <r>
    <s v="121-221"/>
    <m/>
    <x v="0"/>
    <s v="54 PLYMOUTH AVE"/>
    <n v="101"/>
    <s v="COSTELLO PAUL"/>
    <s v="R130"/>
    <s v="ONE FAMILY"/>
    <s v="121//221//"/>
    <n v="0.13572999999999999"/>
    <n v="1"/>
    <n v="1"/>
    <n v="1"/>
    <n v="1"/>
    <s v="SEPTIC"/>
    <n v="0"/>
    <n v="1"/>
    <n v="7400"/>
    <s v="YES"/>
    <n v="7400"/>
    <s v="121-221"/>
    <s v="Gas,Well,Septic"/>
    <s v="SEPTIC"/>
    <s v="SEPTIC"/>
    <n v="7400"/>
    <m/>
    <m/>
    <n v="1"/>
    <n v="1"/>
    <n v="3"/>
    <n v="672"/>
    <n v="1"/>
    <m/>
    <m/>
    <m/>
    <m/>
    <m/>
    <m/>
    <m/>
    <m/>
    <m/>
    <m/>
    <n v="2"/>
    <n v="4.6463999999999999"/>
    <n v="1"/>
    <s v="Mill Pond"/>
    <n v="20"/>
  </r>
  <r>
    <s v="119-GI"/>
    <m/>
    <x v="0"/>
    <s v="7 SHAMROCK CIR"/>
    <n v="101"/>
    <s v="REDDY WILLIAM J"/>
    <s v="R130"/>
    <s v="ONE FAMILY"/>
    <s v="119//GI//"/>
    <n v="0.37735999999999997"/>
    <n v="1"/>
    <n v="1"/>
    <n v="1"/>
    <n v="1"/>
    <s v="SEPTIC"/>
    <n v="0"/>
    <n v="0"/>
    <n v="0"/>
    <s v="YES"/>
    <n v="0"/>
    <s v="119-GI"/>
    <s v="Gas,Well,Septic"/>
    <s v="SEPTIC"/>
    <s v="SEPTIC"/>
    <n v="0"/>
    <m/>
    <m/>
    <n v="1"/>
    <n v="1"/>
    <n v="2"/>
    <n v="1400"/>
    <n v="1.75"/>
    <m/>
    <m/>
    <m/>
    <m/>
    <m/>
    <m/>
    <m/>
    <m/>
    <m/>
    <m/>
    <n v="1"/>
    <n v="4.6463999999999999"/>
    <n v="1"/>
    <s v="Mill Pond"/>
    <n v="20"/>
  </r>
  <r>
    <s v="114C-1-13"/>
    <m/>
    <x v="0"/>
    <s v="224 CHARGE POND RD"/>
    <n v="101"/>
    <s v="VINING PRISCILLA J TRUSTEE"/>
    <s v="R60"/>
    <s v="ONE FAMILY"/>
    <s v="114/C1/13//"/>
    <n v="0.29480000000000001"/>
    <n v="1"/>
    <n v="1"/>
    <n v="1"/>
    <n v="1"/>
    <s v="SEPTIC"/>
    <n v="0"/>
    <n v="0"/>
    <n v="0"/>
    <s v="YES"/>
    <n v="0"/>
    <s v="114C-1-13"/>
    <s v="Well,Septic"/>
    <s v="SEPTIC"/>
    <s v="SEPTIC"/>
    <n v="0"/>
    <m/>
    <m/>
    <n v="1"/>
    <n v="1"/>
    <n v="2"/>
    <n v="1363"/>
    <n v="1.9"/>
    <m/>
    <m/>
    <m/>
    <m/>
    <m/>
    <m/>
    <m/>
    <m/>
    <m/>
    <m/>
    <n v="1"/>
    <n v="4.6463999999999999"/>
    <n v="1"/>
    <s v="Mill Pond"/>
    <n v="20"/>
  </r>
  <r>
    <s v="121-492"/>
    <m/>
    <x v="0"/>
    <s v="92 LAKE AVE"/>
    <n v="101"/>
    <s v="SANTORO L BRADLEY"/>
    <s v="R130"/>
    <s v="ONE FAMILY"/>
    <s v="121//492//"/>
    <n v="0.13599"/>
    <n v="1"/>
    <n v="1"/>
    <n v="1"/>
    <n v="1"/>
    <s v="SEPTIC"/>
    <n v="0"/>
    <n v="1"/>
    <n v="6700"/>
    <s v="NO_W1"/>
    <n v="6700"/>
    <s v="121-492"/>
    <s v="Gas,Well,Septic"/>
    <s v="SEPTIC"/>
    <s v="SEPTIC"/>
    <n v="6700"/>
    <m/>
    <m/>
    <n v="1"/>
    <n v="1"/>
    <n v="2"/>
    <n v="680"/>
    <n v="1"/>
    <m/>
    <m/>
    <m/>
    <m/>
    <m/>
    <m/>
    <m/>
    <m/>
    <m/>
    <m/>
    <n v="4"/>
    <n v="4.6463999999999999"/>
    <n v="1"/>
    <s v="Mill Pond"/>
    <n v="20"/>
  </r>
  <r>
    <s v="119-B4"/>
    <m/>
    <x v="0"/>
    <s v="50 BLISSFUL LN"/>
    <n v="101"/>
    <s v="CASCONE KAREN I"/>
    <s v="R130"/>
    <s v="ONE FAMILY"/>
    <s v="119//B4//"/>
    <n v="0.13966000000000001"/>
    <n v="1"/>
    <n v="1"/>
    <n v="1"/>
    <n v="1"/>
    <s v="SEPTIC"/>
    <n v="0"/>
    <n v="0"/>
    <n v="0"/>
    <s v="NO_W1"/>
    <n v="0"/>
    <s v="119-B4"/>
    <m/>
    <m/>
    <s v="SEPTIC"/>
    <n v="0"/>
    <m/>
    <m/>
    <n v="1"/>
    <n v="1"/>
    <n v="3"/>
    <n v="2176"/>
    <n v="2"/>
    <m/>
    <m/>
    <m/>
    <m/>
    <m/>
    <m/>
    <m/>
    <m/>
    <m/>
    <m/>
    <n v="1"/>
    <n v="4.6463999999999999"/>
    <n v="1"/>
    <s v="Mill Pond"/>
    <n v="20"/>
  </r>
  <r>
    <s v="105A-12"/>
    <m/>
    <x v="0"/>
    <s v="29 CHARLOTTE FURN RD"/>
    <n v="101"/>
    <s v="FERRO JOSEPH M"/>
    <s v="MR30"/>
    <s v="ONE FAMILY"/>
    <s v="105/A/12//"/>
    <n v="0.29175000000000001"/>
    <n v="1"/>
    <n v="1"/>
    <n v="1"/>
    <n v="1"/>
    <s v="SEPTIC"/>
    <n v="0"/>
    <n v="1"/>
    <n v="12700"/>
    <s v="YES"/>
    <n v="12700"/>
    <s v="105A-12"/>
    <s v="Public Water,Septic"/>
    <s v="SEPTIC"/>
    <s v="SEPTIC"/>
    <n v="12700"/>
    <m/>
    <m/>
    <n v="1"/>
    <n v="1"/>
    <n v="3"/>
    <n v="1248"/>
    <n v="1"/>
    <m/>
    <m/>
    <m/>
    <m/>
    <m/>
    <m/>
    <m/>
    <m/>
    <m/>
    <m/>
    <n v="1"/>
    <n v="9.68"/>
    <n v="1"/>
    <s v="Broad Marsh River"/>
    <n v="43"/>
  </r>
  <r>
    <s v="119-6"/>
    <m/>
    <x v="0"/>
    <s v="14 SHANGRI-LA BLVD"/>
    <n v="101"/>
    <s v="OLSON DEREK F"/>
    <s v="R13"/>
    <s v="ONE FAMILY"/>
    <s v="119//6//"/>
    <n v="0.16397"/>
    <n v="1"/>
    <n v="1"/>
    <n v="1"/>
    <n v="1"/>
    <s v="SEPTIC"/>
    <n v="0"/>
    <n v="1"/>
    <n v="3900"/>
    <s v="YES"/>
    <n v="3900"/>
    <s v="119-6"/>
    <s v="Gas,Well,Septic"/>
    <s v="SEPTIC"/>
    <s v="SEPTIC"/>
    <n v="3900"/>
    <m/>
    <m/>
    <n v="1"/>
    <n v="1"/>
    <n v="2"/>
    <n v="1104"/>
    <n v="1"/>
    <m/>
    <m/>
    <m/>
    <m/>
    <m/>
    <m/>
    <m/>
    <m/>
    <m/>
    <m/>
    <n v="1"/>
    <n v="4.6463999999999999"/>
    <n v="1"/>
    <s v="Mill Pond"/>
    <n v="20"/>
  </r>
  <r>
    <s v="105A-2"/>
    <m/>
    <x v="0"/>
    <s v="32 CHARLOTTE FURN RD"/>
    <n v="101"/>
    <s v="TRAHAN LAWRENCE A"/>
    <s v="MR30"/>
    <s v="ONE FAMILY"/>
    <s v="105/A/2//"/>
    <n v="0.27006999999999998"/>
    <n v="1"/>
    <n v="1"/>
    <n v="1"/>
    <n v="1"/>
    <s v="SEPTIC"/>
    <n v="0"/>
    <n v="1"/>
    <n v="5600"/>
    <s v="YES"/>
    <n v="5600"/>
    <s v="105A-2"/>
    <s v="Public Water,Septic"/>
    <s v="SEPTIC"/>
    <s v="SEPTIC"/>
    <n v="5600"/>
    <m/>
    <m/>
    <n v="1"/>
    <n v="1"/>
    <n v="3"/>
    <n v="1056"/>
    <n v="1"/>
    <m/>
    <m/>
    <m/>
    <m/>
    <m/>
    <m/>
    <m/>
    <m/>
    <m/>
    <m/>
    <n v="1"/>
    <n v="9.68"/>
    <n v="1"/>
    <s v="Broad Marsh River"/>
    <n v="43"/>
  </r>
  <r>
    <s v="119-413"/>
    <m/>
    <x v="0"/>
    <s v="1 PEACEFUL LN"/>
    <n v="101"/>
    <s v="MACHADO KENNETH TRUSTEE"/>
    <s v="R130"/>
    <s v="ONE FAMILY"/>
    <s v="119//413//"/>
    <n v="0.23096"/>
    <n v="1"/>
    <n v="1"/>
    <n v="1"/>
    <n v="1"/>
    <s v="SEPTIC"/>
    <n v="0"/>
    <n v="0"/>
    <n v="0"/>
    <s v="YES"/>
    <n v="0"/>
    <s v="119-413"/>
    <s v="Gas,Well,Septic"/>
    <s v="SEPTIC"/>
    <s v="SEPTIC"/>
    <n v="7300"/>
    <m/>
    <m/>
    <n v="1"/>
    <n v="1"/>
    <n v="2"/>
    <n v="884"/>
    <n v="1"/>
    <m/>
    <m/>
    <m/>
    <m/>
    <m/>
    <m/>
    <m/>
    <m/>
    <m/>
    <m/>
    <n v="1"/>
    <n v="4.6463999999999999"/>
    <n v="1"/>
    <s v="Mill Pond"/>
    <n v="20"/>
  </r>
  <r>
    <s v="119-G27"/>
    <m/>
    <x v="0"/>
    <s v="2 SHAMROCK CIR"/>
    <n v="132"/>
    <s v="HEALEY PATRICIA L"/>
    <s v="R130"/>
    <s v="RES ACLNUD  MDL-00"/>
    <s v="119//G27//"/>
    <n v="0.25058999999999998"/>
    <n v="0"/>
    <n v="0"/>
    <n v="0"/>
    <n v="0"/>
    <m/>
    <n v="0"/>
    <n v="1"/>
    <n v="2700"/>
    <s v="YES"/>
    <n v="0"/>
    <s v="119-G27"/>
    <m/>
    <m/>
    <m/>
    <n v="2700"/>
    <m/>
    <m/>
    <n v="0"/>
    <n v="0"/>
    <n v="0"/>
    <n v="0"/>
    <n v="0"/>
    <m/>
    <m/>
    <m/>
    <m/>
    <m/>
    <m/>
    <m/>
    <m/>
    <m/>
    <m/>
    <n v="1"/>
    <n v="0"/>
    <n v="1"/>
    <s v="Mill Pond"/>
    <n v="20"/>
  </r>
  <r>
    <s v="119-15"/>
    <m/>
    <x v="0"/>
    <s v="32 SHANGRI-LA BLVD"/>
    <n v="101"/>
    <s v="DOBBS EDWARD J"/>
    <s v="R130"/>
    <s v="ONE FAMILY"/>
    <s v="119//15//"/>
    <n v="0.19464999999999999"/>
    <n v="1"/>
    <n v="1"/>
    <n v="1"/>
    <n v="1"/>
    <s v="SEPTIC"/>
    <n v="0"/>
    <n v="1"/>
    <n v="5400"/>
    <s v="YES"/>
    <n v="5400"/>
    <s v="119-15"/>
    <s v="Well,Septic"/>
    <s v="SEPTIC"/>
    <s v="SEPTIC"/>
    <n v="5400"/>
    <m/>
    <m/>
    <n v="1"/>
    <n v="1"/>
    <n v="4"/>
    <n v="1749"/>
    <n v="1.75"/>
    <m/>
    <m/>
    <m/>
    <m/>
    <m/>
    <m/>
    <m/>
    <m/>
    <m/>
    <m/>
    <n v="1"/>
    <n v="4.6463999999999999"/>
    <n v="1"/>
    <s v="Mill Pond"/>
    <n v="20"/>
  </r>
  <r>
    <s v="114A-5"/>
    <m/>
    <x v="0"/>
    <s v="0 HIGH DAM RD"/>
    <n v="132"/>
    <s v="MAROTTA LOUISE M"/>
    <s v="R60"/>
    <s v="RES ACLNUD  MDL-00"/>
    <s v="114/A/5//"/>
    <n v="1.0114700000000001"/>
    <n v="0"/>
    <n v="0"/>
    <n v="0"/>
    <n v="0"/>
    <m/>
    <n v="0"/>
    <n v="0"/>
    <n v="0"/>
    <s v="NO_W1"/>
    <n v="0"/>
    <s v="114A-5"/>
    <m/>
    <m/>
    <m/>
    <n v="0"/>
    <m/>
    <m/>
    <n v="0"/>
    <n v="0"/>
    <n v="0"/>
    <n v="0"/>
    <n v="0"/>
    <m/>
    <m/>
    <m/>
    <m/>
    <m/>
    <m/>
    <m/>
    <m/>
    <m/>
    <m/>
    <n v="1"/>
    <n v="0"/>
    <n v="1"/>
    <s v="Mill Pond"/>
    <n v="20"/>
  </r>
  <r>
    <s v="119-G35"/>
    <m/>
    <x v="0"/>
    <s v="5 SHAMROCK CIR"/>
    <n v="132"/>
    <s v="COLTON DAVID A"/>
    <s v="R130"/>
    <s v="RES ACLNUD  MDL-00"/>
    <s v="119//G35//"/>
    <n v="0.22262000000000001"/>
    <n v="0"/>
    <n v="0"/>
    <n v="0"/>
    <n v="0"/>
    <m/>
    <n v="0"/>
    <n v="0"/>
    <n v="0"/>
    <s v="YES"/>
    <n v="0"/>
    <s v="119-G35"/>
    <m/>
    <m/>
    <m/>
    <n v="0"/>
    <m/>
    <m/>
    <n v="0"/>
    <n v="0"/>
    <n v="0"/>
    <n v="0"/>
    <n v="0"/>
    <m/>
    <m/>
    <m/>
    <m/>
    <m/>
    <m/>
    <m/>
    <m/>
    <m/>
    <m/>
    <n v="1"/>
    <n v="0"/>
    <n v="1"/>
    <s v="Mill Pond"/>
    <n v="20"/>
  </r>
  <r>
    <s v="119-430"/>
    <m/>
    <x v="0"/>
    <s v="9 MAYFLOWER LN"/>
    <n v="101"/>
    <s v="PHOMMALA PHIANG SAVAY"/>
    <s v="R130"/>
    <s v="ONE FAMILY"/>
    <s v="119//430//"/>
    <n v="0.14979000000000001"/>
    <n v="1"/>
    <n v="1"/>
    <n v="1"/>
    <n v="1"/>
    <s v="SEPTIC"/>
    <n v="0"/>
    <n v="0"/>
    <n v="0"/>
    <s v="YES"/>
    <n v="0"/>
    <s v="119-430"/>
    <s v="Gas,Well,Septic"/>
    <s v="SEPTIC"/>
    <s v="SEPTIC"/>
    <n v="4400"/>
    <m/>
    <m/>
    <n v="1"/>
    <n v="1"/>
    <n v="1"/>
    <n v="768"/>
    <n v="1"/>
    <m/>
    <m/>
    <m/>
    <m/>
    <m/>
    <m/>
    <m/>
    <m/>
    <m/>
    <m/>
    <n v="1"/>
    <n v="4.6463999999999999"/>
    <n v="1"/>
    <s v="Mill Pond"/>
    <n v="20"/>
  </r>
  <r>
    <s v="119-43"/>
    <m/>
    <x v="0"/>
    <s v="15 SHANGRI-LA BLVD"/>
    <n v="131"/>
    <s v="COUGHLIN DANIEL F"/>
    <s v="R130"/>
    <s v="RES ACLNPO  MDL-00"/>
    <s v="119//43//"/>
    <n v="0.15206"/>
    <n v="0"/>
    <n v="0"/>
    <n v="0"/>
    <n v="0"/>
    <m/>
    <n v="0"/>
    <n v="0"/>
    <n v="0"/>
    <s v="YES"/>
    <n v="0"/>
    <s v="119-43"/>
    <m/>
    <m/>
    <m/>
    <n v="0"/>
    <m/>
    <m/>
    <n v="0"/>
    <n v="0"/>
    <n v="0"/>
    <n v="0"/>
    <n v="0"/>
    <m/>
    <m/>
    <m/>
    <m/>
    <m/>
    <m/>
    <m/>
    <m/>
    <m/>
    <m/>
    <n v="1"/>
    <n v="0"/>
    <n v="1"/>
    <s v="Mill Pond"/>
    <n v="20"/>
  </r>
  <r>
    <s v="119-5"/>
    <m/>
    <x v="0"/>
    <s v="12 SHANGRI-LA BLVD"/>
    <n v="903"/>
    <s v="TOWN OF WAREHAM"/>
    <s v="R130"/>
    <s v="TAX POSS  MDL-00"/>
    <s v="119//5//"/>
    <n v="0.1895"/>
    <n v="0"/>
    <n v="0"/>
    <n v="0"/>
    <n v="0"/>
    <m/>
    <n v="0"/>
    <n v="0"/>
    <n v="0"/>
    <s v="YES"/>
    <n v="0"/>
    <s v="119-5"/>
    <m/>
    <m/>
    <m/>
    <n v="0"/>
    <m/>
    <m/>
    <n v="0"/>
    <n v="0"/>
    <n v="0"/>
    <n v="0"/>
    <n v="0"/>
    <m/>
    <m/>
    <m/>
    <m/>
    <m/>
    <m/>
    <m/>
    <m/>
    <m/>
    <m/>
    <n v="1"/>
    <n v="0"/>
    <n v="1"/>
    <s v="Mill Pond"/>
    <n v="20"/>
  </r>
  <r>
    <s v="119-44"/>
    <m/>
    <x v="0"/>
    <s v="13 SHANGRI-LA BLVD"/>
    <n v="101"/>
    <s v="BISHOP TIMOTHY M"/>
    <s v="R130"/>
    <s v="ONE FAMILY"/>
    <s v="119//44//"/>
    <n v="0.14352999999999999"/>
    <n v="1"/>
    <n v="1"/>
    <n v="1"/>
    <n v="1"/>
    <s v="SEPTIC"/>
    <n v="0"/>
    <n v="0"/>
    <n v="0"/>
    <s v="YES"/>
    <n v="0"/>
    <s v="119-44"/>
    <s v="Gas,Well,Septic"/>
    <s v="SEPTIC"/>
    <s v="SEPTIC"/>
    <n v="0"/>
    <m/>
    <m/>
    <n v="1"/>
    <n v="1"/>
    <n v="2"/>
    <n v="800"/>
    <n v="1"/>
    <m/>
    <m/>
    <m/>
    <m/>
    <m/>
    <m/>
    <m/>
    <m/>
    <m/>
    <m/>
    <n v="1"/>
    <n v="4.6463999999999999"/>
    <n v="1"/>
    <s v="Mill Pond"/>
    <n v="20"/>
  </r>
  <r>
    <s v="LAND_NOPARC"/>
    <m/>
    <x v="0"/>
    <m/>
    <n v="0"/>
    <m/>
    <m/>
    <m/>
    <m/>
    <n v="2.5999999999999999E-3"/>
    <n v="0"/>
    <n v="0"/>
    <n v="0"/>
    <n v="0"/>
    <m/>
    <n v="0"/>
    <n v="0"/>
    <n v="0"/>
    <s v="NO"/>
    <n v="0"/>
    <m/>
    <m/>
    <m/>
    <m/>
    <n v="0"/>
    <m/>
    <m/>
    <n v="0"/>
    <n v="0"/>
    <n v="0"/>
    <n v="0"/>
    <n v="0"/>
    <m/>
    <m/>
    <m/>
    <m/>
    <m/>
    <m/>
    <m/>
    <m/>
    <m/>
    <m/>
    <n v="0"/>
    <n v="0"/>
    <n v="1"/>
    <s v="Mill Pond"/>
    <n v="20"/>
  </r>
  <r>
    <s v="121-219"/>
    <m/>
    <x v="0"/>
    <s v="58 PLYMOUTH AVE"/>
    <n v="131"/>
    <s v="BREMIS JAMES J"/>
    <s v="R130"/>
    <s v="RES ACLNPO  MDL-00"/>
    <s v="121//219//"/>
    <n v="0.13235"/>
    <n v="0"/>
    <n v="0"/>
    <n v="0"/>
    <n v="0"/>
    <m/>
    <n v="0"/>
    <n v="0"/>
    <n v="0"/>
    <s v="YES"/>
    <n v="0"/>
    <s v="121-219"/>
    <m/>
    <m/>
    <m/>
    <n v="0"/>
    <m/>
    <m/>
    <n v="0"/>
    <n v="0"/>
    <n v="0"/>
    <n v="0"/>
    <n v="0"/>
    <m/>
    <m/>
    <m/>
    <m/>
    <m/>
    <m/>
    <m/>
    <m/>
    <m/>
    <m/>
    <n v="2"/>
    <n v="0"/>
    <n v="1"/>
    <s v="Mill Pond"/>
    <n v="20"/>
  </r>
  <r>
    <s v="119-45"/>
    <m/>
    <x v="0"/>
    <s v="11 SHANGRI-LA BLVD"/>
    <n v="131"/>
    <s v="HOLLOW REALTY LLC"/>
    <s v="R130"/>
    <s v="RES ACLNPO  MDL-00"/>
    <s v="119//45//"/>
    <n v="0.15362000000000001"/>
    <n v="0"/>
    <n v="0"/>
    <n v="0"/>
    <n v="0"/>
    <m/>
    <n v="0"/>
    <n v="0"/>
    <n v="0"/>
    <s v="YES"/>
    <n v="0"/>
    <s v="119-45"/>
    <m/>
    <m/>
    <m/>
    <n v="0"/>
    <m/>
    <m/>
    <n v="0"/>
    <n v="0"/>
    <n v="0"/>
    <n v="0"/>
    <n v="0"/>
    <m/>
    <m/>
    <m/>
    <m/>
    <m/>
    <m/>
    <m/>
    <m/>
    <m/>
    <m/>
    <n v="1"/>
    <n v="0"/>
    <n v="1"/>
    <s v="Mill Pond"/>
    <n v="20"/>
  </r>
  <r>
    <s v="114C-1-29"/>
    <m/>
    <x v="0"/>
    <s v="231 CHARGE POND RD"/>
    <n v="101"/>
    <s v="ALLEN-CAVIC JULIANNE G"/>
    <s v="R130"/>
    <s v="ONE FAMILY"/>
    <s v="114/C1/29//"/>
    <n v="0.46733000000000002"/>
    <n v="1"/>
    <n v="1"/>
    <n v="1"/>
    <n v="1"/>
    <s v="SEPTIC"/>
    <n v="0"/>
    <n v="0"/>
    <n v="0"/>
    <s v="YES"/>
    <n v="0"/>
    <s v="114C-1-29"/>
    <m/>
    <m/>
    <s v="SEPTIC"/>
    <n v="0"/>
    <m/>
    <m/>
    <n v="1"/>
    <n v="1"/>
    <n v="3"/>
    <n v="1092"/>
    <n v="1"/>
    <m/>
    <m/>
    <m/>
    <m/>
    <m/>
    <m/>
    <m/>
    <m/>
    <m/>
    <m/>
    <n v="1"/>
    <n v="4.6463999999999999"/>
    <n v="1"/>
    <s v="Mill Pond"/>
    <n v="20"/>
  </r>
  <r>
    <s v="119-B"/>
    <m/>
    <x v="0"/>
    <s v="4 MAYFLOWER LN"/>
    <n v="101"/>
    <s v="RYAN MARIANNE"/>
    <s v="R130"/>
    <s v="ONE FAMILY"/>
    <s v="119///B/"/>
    <n v="0.14371"/>
    <n v="1"/>
    <n v="1"/>
    <n v="1"/>
    <n v="1"/>
    <s v="SEPTIC"/>
    <n v="0"/>
    <n v="1"/>
    <n v="11500"/>
    <s v="NO_W1"/>
    <n v="11500"/>
    <s v="119-B4"/>
    <s v="Gas,Well,Septic"/>
    <s v="SEPTIC"/>
    <s v="SEPTIC"/>
    <n v="11500"/>
    <m/>
    <m/>
    <n v="1"/>
    <n v="1"/>
    <n v="3"/>
    <n v="1040"/>
    <n v="1"/>
    <m/>
    <m/>
    <m/>
    <m/>
    <m/>
    <m/>
    <m/>
    <m/>
    <m/>
    <m/>
    <n v="1"/>
    <n v="4.6463999999999999"/>
    <n v="1"/>
    <s v="Mill Pond"/>
    <n v="20"/>
  </r>
  <r>
    <s v="114C-2-321"/>
    <m/>
    <x v="0"/>
    <s v="0 HIGH DAM RD"/>
    <n v="903"/>
    <s v="WAREHAM FIRE DISTRICT"/>
    <s v="R130"/>
    <s v="MUNICIPAL  MDL-00"/>
    <s v="114/C2/321//"/>
    <n v="0.63575000000000004"/>
    <n v="0"/>
    <n v="0"/>
    <n v="0"/>
    <n v="0"/>
    <m/>
    <n v="0"/>
    <n v="0"/>
    <n v="0"/>
    <s v="YES"/>
    <n v="0"/>
    <s v="114C-2-321"/>
    <m/>
    <m/>
    <m/>
    <n v="0"/>
    <m/>
    <m/>
    <n v="0"/>
    <n v="0"/>
    <n v="0"/>
    <n v="0"/>
    <n v="0"/>
    <m/>
    <m/>
    <m/>
    <m/>
    <m/>
    <m/>
    <m/>
    <m/>
    <m/>
    <m/>
    <n v="1"/>
    <n v="0"/>
    <n v="1"/>
    <s v="Mill Pond"/>
    <n v="20"/>
  </r>
  <r>
    <s v="121-390"/>
    <m/>
    <x v="0"/>
    <s v="55 PLYMOUTH AVE"/>
    <n v="101"/>
    <s v="LAWSON ROBERT M"/>
    <s v="R130"/>
    <s v="ONE FAMILY"/>
    <s v="121//390//"/>
    <n v="0.26375999999999999"/>
    <n v="1"/>
    <n v="1"/>
    <n v="1"/>
    <n v="1"/>
    <s v="SEPTIC"/>
    <n v="0"/>
    <n v="1"/>
    <n v="11700"/>
    <s v="YES"/>
    <n v="11700"/>
    <s v="121-390"/>
    <m/>
    <m/>
    <s v="SEPTIC"/>
    <n v="11700"/>
    <m/>
    <m/>
    <n v="1"/>
    <n v="1"/>
    <n v="3"/>
    <n v="1092"/>
    <n v="1"/>
    <m/>
    <m/>
    <m/>
    <m/>
    <m/>
    <m/>
    <m/>
    <m/>
    <m/>
    <m/>
    <n v="4"/>
    <n v="4.6463999999999999"/>
    <n v="1"/>
    <s v="Mill Pond"/>
    <n v="20"/>
  </r>
  <r>
    <s v="119-4"/>
    <m/>
    <x v="0"/>
    <s v="10 SHANGRI-LA BLVD"/>
    <n v="101"/>
    <s v="TUCCI YVETTE TRUSTEE"/>
    <s v="R13"/>
    <s v="ONE FAMILY"/>
    <s v="119//4//"/>
    <n v="0.23585"/>
    <n v="1"/>
    <n v="1"/>
    <n v="1"/>
    <n v="1"/>
    <s v="SEPTIC"/>
    <n v="0"/>
    <n v="1"/>
    <n v="6500"/>
    <s v="YES"/>
    <n v="6500"/>
    <s v="119-4"/>
    <s v="Gas,Well,Septic"/>
    <s v="SEPTIC"/>
    <s v="SEPTIC"/>
    <n v="6500"/>
    <m/>
    <m/>
    <n v="1"/>
    <n v="1"/>
    <n v="2"/>
    <n v="884"/>
    <n v="1"/>
    <m/>
    <m/>
    <m/>
    <m/>
    <m/>
    <m/>
    <m/>
    <m/>
    <m/>
    <m/>
    <n v="1"/>
    <n v="4.6463999999999999"/>
    <n v="1"/>
    <s v="Mill Pond"/>
    <n v="20"/>
  </r>
  <r>
    <s v="105A-13"/>
    <m/>
    <x v="0"/>
    <s v="31 CHARLOTTE FURN RD"/>
    <n v="101"/>
    <s v="OUELLETTE JAMES H JR"/>
    <s v="MR30"/>
    <s v="ONE FAMILY"/>
    <s v="105/A/13//"/>
    <n v="0.41093000000000002"/>
    <n v="1"/>
    <n v="1"/>
    <n v="1"/>
    <n v="1"/>
    <s v="SEPTIC"/>
    <n v="0"/>
    <n v="1"/>
    <n v="6000"/>
    <s v="YES"/>
    <n v="6000"/>
    <s v="105A-13"/>
    <s v="Public Water,Septic"/>
    <s v="SEPTIC"/>
    <s v="SEPTIC"/>
    <n v="6000"/>
    <m/>
    <m/>
    <n v="1"/>
    <n v="1"/>
    <n v="3"/>
    <n v="1176"/>
    <n v="1"/>
    <m/>
    <m/>
    <m/>
    <m/>
    <m/>
    <m/>
    <m/>
    <m/>
    <m/>
    <m/>
    <n v="1"/>
    <n v="9.68"/>
    <n v="1"/>
    <s v="Broad Marsh River"/>
    <n v="43"/>
  </r>
  <r>
    <s v="119-42"/>
    <m/>
    <x v="0"/>
    <s v="17 SHANGRI-LA BLVD"/>
    <n v="132"/>
    <s v="MCCABE PAUL A"/>
    <s v="R130"/>
    <s v="RES ACLNUD  MDL-00"/>
    <s v="119//42//"/>
    <n v="0.16411000000000001"/>
    <n v="0"/>
    <n v="0"/>
    <n v="0"/>
    <n v="0"/>
    <m/>
    <n v="0"/>
    <n v="0"/>
    <n v="0"/>
    <s v="YES"/>
    <n v="0"/>
    <s v="119-42"/>
    <m/>
    <m/>
    <m/>
    <n v="0"/>
    <m/>
    <m/>
    <n v="0"/>
    <n v="0"/>
    <n v="0"/>
    <n v="0"/>
    <n v="0"/>
    <m/>
    <m/>
    <m/>
    <m/>
    <m/>
    <m/>
    <m/>
    <m/>
    <m/>
    <m/>
    <n v="1"/>
    <n v="0"/>
    <n v="1"/>
    <s v="Mill Pond"/>
    <n v="20"/>
  </r>
  <r>
    <s v="119-16"/>
    <m/>
    <x v="0"/>
    <s v="34 SHANGRI-LA BLVD"/>
    <n v="101"/>
    <s v="PENA JAMES F"/>
    <s v="R130"/>
    <s v="ONE FAMILY"/>
    <s v="119//16//"/>
    <n v="0.16350999999999999"/>
    <n v="1"/>
    <n v="1"/>
    <n v="1"/>
    <n v="1"/>
    <s v="SEPTIC"/>
    <n v="0"/>
    <n v="2"/>
    <n v="14200"/>
    <s v="YES"/>
    <n v="14200"/>
    <s v="119-16"/>
    <s v="Well,Septic"/>
    <s v="SEPTIC"/>
    <s v="SEPTIC"/>
    <n v="7100"/>
    <m/>
    <m/>
    <n v="1"/>
    <n v="1"/>
    <n v="2"/>
    <n v="858"/>
    <n v="1"/>
    <m/>
    <m/>
    <m/>
    <m/>
    <m/>
    <m/>
    <m/>
    <m/>
    <m/>
    <m/>
    <n v="1"/>
    <n v="4.6463999999999999"/>
    <n v="1"/>
    <s v="Mill Pond"/>
    <n v="20"/>
  </r>
  <r>
    <s v="UNK264"/>
    <s v="FEE"/>
    <x v="0"/>
    <s v="169 TIHONET RD"/>
    <n v="710"/>
    <s v="MAKEPEACE CO A D"/>
    <s v="R60"/>
    <s v="CRANBERRY"/>
    <m/>
    <n v="1.5600799999999999"/>
    <n v="0"/>
    <n v="1"/>
    <n v="0"/>
    <n v="1"/>
    <m/>
    <n v="0"/>
    <n v="0"/>
    <n v="0"/>
    <s v="NO_W2"/>
    <n v="0"/>
    <m/>
    <m/>
    <m/>
    <s v="SEPTIC"/>
    <n v="0"/>
    <m/>
    <m/>
    <n v="0"/>
    <n v="1"/>
    <n v="0"/>
    <n v="0"/>
    <n v="0"/>
    <s v="Not in new Assr DB, still single MakePe"/>
    <m/>
    <m/>
    <m/>
    <m/>
    <m/>
    <m/>
    <m/>
    <m/>
    <m/>
    <n v="1"/>
    <n v="0"/>
    <n v="1"/>
    <s v="Maple Swamp"/>
    <n v="39"/>
  </r>
  <r>
    <s v="114A-1004"/>
    <m/>
    <x v="0"/>
    <s v="4 YAWL LN"/>
    <n v="130"/>
    <s v="DEPAOLO JAMES A"/>
    <s v="R60"/>
    <s v="RES ACLNDV  MDL-00"/>
    <s v="114/A/1004//"/>
    <n v="1.54203"/>
    <n v="0"/>
    <n v="0"/>
    <n v="0"/>
    <n v="0"/>
    <m/>
    <n v="0"/>
    <n v="0"/>
    <n v="0"/>
    <s v="YES"/>
    <n v="0"/>
    <s v="114A-1004"/>
    <m/>
    <m/>
    <m/>
    <n v="0"/>
    <m/>
    <m/>
    <n v="0"/>
    <n v="0"/>
    <n v="0"/>
    <n v="0"/>
    <n v="0"/>
    <m/>
    <m/>
    <m/>
    <m/>
    <m/>
    <m/>
    <m/>
    <m/>
    <m/>
    <m/>
    <n v="1"/>
    <n v="0"/>
    <n v="1"/>
    <s v="Mill Pond"/>
    <n v="20"/>
  </r>
  <r>
    <s v="114C-1-14"/>
    <m/>
    <x v="0"/>
    <s v="226 CHARGE POND RD"/>
    <n v="101"/>
    <s v="SOULE CHARLES F"/>
    <s v="R60"/>
    <s v="ONE FAMILY"/>
    <s v="114/C1/14//"/>
    <n v="0.31191999999999998"/>
    <n v="1"/>
    <n v="1"/>
    <n v="1"/>
    <n v="1"/>
    <s v="SEPTIC"/>
    <n v="0"/>
    <n v="0"/>
    <n v="0"/>
    <s v="YES"/>
    <n v="0"/>
    <s v="114C-1-14"/>
    <s v="Well,Septic"/>
    <s v="SEPTIC"/>
    <s v="SEPTIC"/>
    <n v="0"/>
    <m/>
    <m/>
    <n v="1"/>
    <n v="1"/>
    <n v="3"/>
    <n v="1306"/>
    <n v="1.75"/>
    <m/>
    <m/>
    <m/>
    <m/>
    <m/>
    <m/>
    <m/>
    <m/>
    <m/>
    <m/>
    <n v="1"/>
    <n v="4.6463999999999999"/>
    <n v="1"/>
    <s v="Mill Pond"/>
    <n v="20"/>
  </r>
  <r>
    <s v="119-431"/>
    <m/>
    <x v="0"/>
    <s v="11 MAYFLOWER LN"/>
    <n v="101"/>
    <s v="ROUSSEAU MICHAEL G"/>
    <s v="R130"/>
    <s v="ONE FAMILY"/>
    <s v="119//431//"/>
    <n v="0.15375"/>
    <n v="1"/>
    <n v="1"/>
    <n v="1"/>
    <n v="1"/>
    <s v="SEPTIC"/>
    <n v="0"/>
    <n v="2"/>
    <n v="8800"/>
    <s v="YES"/>
    <n v="8800"/>
    <s v="119-431"/>
    <s v="Gas,Well,Septic"/>
    <s v="SEPTIC"/>
    <s v="SEPTIC"/>
    <n v="4400"/>
    <m/>
    <m/>
    <n v="1"/>
    <n v="1"/>
    <n v="2"/>
    <n v="720"/>
    <n v="1"/>
    <m/>
    <m/>
    <m/>
    <m/>
    <m/>
    <m/>
    <m/>
    <m/>
    <m/>
    <m/>
    <n v="1"/>
    <n v="4.6463999999999999"/>
    <n v="1"/>
    <s v="Mill Pond"/>
    <n v="20"/>
  </r>
  <r>
    <s v="121-217"/>
    <m/>
    <x v="0"/>
    <s v="62 PLYMOUTH AVE"/>
    <n v="132"/>
    <s v="BREMIS JAMES J"/>
    <s v="R130"/>
    <s v="RES ACLNUD  MDL-00"/>
    <s v="121//217//"/>
    <n v="0.12995000000000001"/>
    <n v="0"/>
    <n v="0"/>
    <n v="0"/>
    <n v="0"/>
    <m/>
    <n v="0"/>
    <n v="0"/>
    <n v="0"/>
    <s v="YES"/>
    <n v="0"/>
    <s v="121-217"/>
    <m/>
    <m/>
    <m/>
    <n v="0"/>
    <m/>
    <m/>
    <n v="0"/>
    <n v="0"/>
    <n v="0"/>
    <n v="0"/>
    <n v="0"/>
    <m/>
    <m/>
    <m/>
    <m/>
    <m/>
    <m/>
    <m/>
    <m/>
    <m/>
    <m/>
    <n v="2"/>
    <n v="0"/>
    <n v="1"/>
    <s v="Mill Pond"/>
    <n v="20"/>
  </r>
  <r>
    <s v="119-412"/>
    <m/>
    <x v="0"/>
    <s v="3 PEACEFUL LN"/>
    <n v="101"/>
    <s v="LACAVA DAVID"/>
    <s v="R130"/>
    <s v="ONE FAMILY"/>
    <s v="119//412//"/>
    <n v="0.19569"/>
    <n v="1"/>
    <n v="1"/>
    <n v="1"/>
    <n v="1"/>
    <s v="SEPTIC"/>
    <n v="0"/>
    <n v="1"/>
    <n v="11400"/>
    <s v="YES"/>
    <n v="11400"/>
    <s v="119-412"/>
    <s v="Gas,Well,Septic"/>
    <s v="SEPTIC"/>
    <s v="SEPTIC"/>
    <n v="11400"/>
    <m/>
    <m/>
    <n v="1"/>
    <n v="1"/>
    <n v="3"/>
    <n v="960"/>
    <n v="1"/>
    <m/>
    <m/>
    <m/>
    <m/>
    <m/>
    <m/>
    <m/>
    <m/>
    <m/>
    <m/>
    <n v="1"/>
    <n v="4.6463999999999999"/>
    <n v="1"/>
    <s v="Mill Pond"/>
    <n v="20"/>
  </r>
  <r>
    <s v="114C-2-319"/>
    <m/>
    <x v="0"/>
    <s v="HIGH DAM RD"/>
    <n v="132"/>
    <s v="MIDACO CORP"/>
    <s v="R130"/>
    <s v="RES ACLNUD  MDL-00"/>
    <s v="114/C2/319//"/>
    <n v="0.67239000000000004"/>
    <n v="0"/>
    <n v="0"/>
    <n v="0"/>
    <n v="0"/>
    <m/>
    <n v="0"/>
    <n v="0"/>
    <n v="0"/>
    <s v="YES"/>
    <n v="0"/>
    <s v="114C-2-319"/>
    <m/>
    <m/>
    <m/>
    <n v="0"/>
    <m/>
    <m/>
    <n v="0"/>
    <n v="0"/>
    <n v="0"/>
    <n v="0"/>
    <n v="0"/>
    <m/>
    <m/>
    <m/>
    <m/>
    <m/>
    <m/>
    <m/>
    <m/>
    <m/>
    <m/>
    <n v="1"/>
    <n v="0"/>
    <n v="1"/>
    <s v="Mill Pond"/>
    <n v="20"/>
  </r>
  <r>
    <s v="119-G36"/>
    <m/>
    <x v="0"/>
    <s v="3 SHAMROCK CIR"/>
    <n v="101"/>
    <s v="BROOKS GARY B"/>
    <s v="R130"/>
    <s v="ONE FAMILY"/>
    <s v="119//G36//"/>
    <n v="0.54793999999999998"/>
    <n v="1"/>
    <n v="1"/>
    <n v="1"/>
    <n v="1"/>
    <s v="SEPTIC"/>
    <n v="0"/>
    <n v="0"/>
    <n v="0"/>
    <s v="YES"/>
    <n v="0"/>
    <s v="119-G36"/>
    <s v="Gas,Well,Septic"/>
    <s v="SEPTIC"/>
    <s v="SEPTIC"/>
    <n v="0"/>
    <m/>
    <m/>
    <n v="1"/>
    <n v="1"/>
    <n v="2"/>
    <n v="1056"/>
    <n v="1"/>
    <m/>
    <m/>
    <m/>
    <m/>
    <m/>
    <m/>
    <m/>
    <m/>
    <m/>
    <m/>
    <n v="2"/>
    <n v="4.6463999999999999"/>
    <n v="1"/>
    <s v="Mill Pond"/>
    <n v="20"/>
  </r>
  <r>
    <s v="119-3"/>
    <m/>
    <x v="0"/>
    <s v="8 SHANGRI-LA BLVD"/>
    <n v="101"/>
    <s v="SULLIVAN MICHAEL K"/>
    <s v="R130"/>
    <s v="ONE FAMILY"/>
    <s v="119//3//"/>
    <n v="0.27060000000000001"/>
    <n v="1"/>
    <n v="1"/>
    <n v="1"/>
    <n v="1"/>
    <s v="SEPTIC"/>
    <n v="0"/>
    <n v="1"/>
    <n v="6700"/>
    <s v="YES"/>
    <n v="6700"/>
    <s v="119-3"/>
    <s v="Gas,Well,Septic"/>
    <s v="SEPTIC"/>
    <s v="SEPTIC"/>
    <n v="6700"/>
    <m/>
    <m/>
    <n v="1"/>
    <n v="1"/>
    <n v="2"/>
    <n v="942"/>
    <n v="1"/>
    <m/>
    <m/>
    <m/>
    <m/>
    <m/>
    <m/>
    <m/>
    <m/>
    <m/>
    <m/>
    <n v="1"/>
    <n v="4.6463999999999999"/>
    <n v="1"/>
    <s v="Mill Pond"/>
    <n v="20"/>
  </r>
  <r>
    <s v="119-47"/>
    <m/>
    <x v="0"/>
    <s v="7 SHANGRI-LA BLVD"/>
    <n v="101"/>
    <s v="BRENTON LAUREEN M"/>
    <s v="R130"/>
    <s v="ONE FAMILY"/>
    <s v="119//47//"/>
    <n v="0.36636000000000002"/>
    <n v="1"/>
    <n v="1"/>
    <n v="1"/>
    <n v="1"/>
    <s v="SEPTIC"/>
    <n v="0"/>
    <n v="1"/>
    <n v="11600"/>
    <s v="NO_W1"/>
    <n v="11600"/>
    <s v="119-47"/>
    <s v="Gas,Well,Septic"/>
    <s v="SEPTIC"/>
    <s v="SEPTIC"/>
    <n v="11600"/>
    <m/>
    <m/>
    <n v="1"/>
    <n v="1"/>
    <n v="3"/>
    <n v="1086"/>
    <n v="1"/>
    <m/>
    <m/>
    <m/>
    <m/>
    <m/>
    <m/>
    <m/>
    <m/>
    <m/>
    <m/>
    <n v="3"/>
    <n v="4.6463999999999999"/>
    <n v="1"/>
    <s v="Mill Pond"/>
    <n v="20"/>
  </r>
  <r>
    <s v="119-381"/>
    <m/>
    <x v="0"/>
    <s v="13 SUNSET BLVD"/>
    <n v="101"/>
    <s v="REED CAROL A"/>
    <s v="R130"/>
    <s v="ONE FAMILY"/>
    <s v="119//381//"/>
    <n v="0.14399999999999999"/>
    <n v="1"/>
    <n v="1"/>
    <n v="1"/>
    <n v="1"/>
    <s v="SEPTIC"/>
    <n v="0"/>
    <n v="1"/>
    <n v="3800"/>
    <s v="YES"/>
    <n v="3800"/>
    <s v="119-381"/>
    <s v="Gas,Well,Septic"/>
    <s v="SEPTIC"/>
    <s v="SEPTIC"/>
    <n v="3800"/>
    <m/>
    <m/>
    <n v="1"/>
    <n v="1"/>
    <n v="2"/>
    <n v="768"/>
    <n v="1"/>
    <m/>
    <m/>
    <m/>
    <m/>
    <m/>
    <m/>
    <m/>
    <m/>
    <m/>
    <m/>
    <n v="1"/>
    <n v="4.6463999999999999"/>
    <n v="1"/>
    <s v="Mill Pond"/>
    <n v="20"/>
  </r>
  <r>
    <s v="114-1010A"/>
    <m/>
    <x v="0"/>
    <s v="0 CHARGE POND RD"/>
    <n v="903"/>
    <s v="WAREHAM FIRE DISTRICT"/>
    <s v="R130"/>
    <s v="MUNICIPAL  MDL-00"/>
    <s v="114//1010/A/"/>
    <n v="61.956629999999997"/>
    <n v="0"/>
    <n v="0"/>
    <n v="0"/>
    <n v="0"/>
    <m/>
    <n v="0"/>
    <n v="0"/>
    <n v="0"/>
    <s v="YES"/>
    <n v="0"/>
    <s v="114-1010A"/>
    <m/>
    <m/>
    <m/>
    <n v="0"/>
    <s v="fee simple"/>
    <s v="YES"/>
    <n v="0"/>
    <n v="0"/>
    <n v="0"/>
    <n v="0"/>
    <n v="0"/>
    <m/>
    <m/>
    <m/>
    <m/>
    <m/>
    <m/>
    <m/>
    <m/>
    <m/>
    <m/>
    <n v="1"/>
    <n v="0"/>
    <n v="1"/>
    <s v="Mill Pond"/>
    <n v="20"/>
  </r>
  <r>
    <s v="119-17"/>
    <m/>
    <x v="0"/>
    <s v="36 SHANGRI-LA BLVD"/>
    <n v="132"/>
    <s v="JAS REALTY LLC"/>
    <s v="R130"/>
    <s v="RES ACLNUD  MDL-00"/>
    <s v="119//17//"/>
    <n v="0.15916"/>
    <n v="0"/>
    <n v="0"/>
    <n v="0"/>
    <n v="0"/>
    <m/>
    <n v="0"/>
    <n v="0"/>
    <n v="0"/>
    <s v="YES"/>
    <n v="0"/>
    <s v="119-17"/>
    <m/>
    <m/>
    <m/>
    <n v="0"/>
    <m/>
    <m/>
    <n v="0"/>
    <n v="0"/>
    <n v="0"/>
    <n v="0"/>
    <n v="0"/>
    <m/>
    <m/>
    <m/>
    <m/>
    <m/>
    <m/>
    <m/>
    <m/>
    <m/>
    <m/>
    <n v="1"/>
    <n v="0"/>
    <n v="1"/>
    <s v="Mill Pond"/>
    <n v="20"/>
  </r>
  <r>
    <s v="121-494"/>
    <m/>
    <x v="0"/>
    <s v="98 LAKE AVE"/>
    <n v="101"/>
    <s v="PHINNEY MICHAEL D"/>
    <s v="R130"/>
    <s v="ONE FAMILY"/>
    <s v="121//494//"/>
    <n v="0.28111000000000003"/>
    <n v="1"/>
    <n v="1"/>
    <n v="1"/>
    <n v="1"/>
    <s v="SEPTIC"/>
    <n v="0"/>
    <n v="1"/>
    <n v="4900"/>
    <s v="YES"/>
    <n v="4900"/>
    <s v="121-494"/>
    <s v="Gas,Well,Septic"/>
    <s v="SEPTIC"/>
    <s v="SEPTIC"/>
    <n v="4900"/>
    <m/>
    <m/>
    <n v="1"/>
    <n v="1"/>
    <n v="1"/>
    <n v="768"/>
    <n v="1"/>
    <m/>
    <m/>
    <m/>
    <m/>
    <m/>
    <m/>
    <m/>
    <m/>
    <m/>
    <m/>
    <n v="5"/>
    <n v="4.6463999999999999"/>
    <n v="1"/>
    <s v="Mill Pond"/>
    <n v="20"/>
  </r>
  <r>
    <s v="119-41"/>
    <m/>
    <x v="0"/>
    <s v="19 SHANGRI-LA BLVD"/>
    <n v="101"/>
    <s v="SOHMER ALEC G TR 19 SHANGRI LA"/>
    <s v="R130"/>
    <s v="ONE FAMILY"/>
    <s v="119//41//"/>
    <n v="0.14002999999999999"/>
    <n v="1"/>
    <n v="1"/>
    <n v="1"/>
    <n v="1"/>
    <s v="SEPTIC"/>
    <n v="0"/>
    <n v="2"/>
    <n v="14600"/>
    <s v="YES"/>
    <n v="14600"/>
    <s v="119-41"/>
    <s v="Well,Septic"/>
    <s v="SEPTIC"/>
    <s v="SEPTIC"/>
    <n v="7300"/>
    <m/>
    <m/>
    <n v="1"/>
    <n v="1"/>
    <n v="2"/>
    <n v="580"/>
    <n v="1"/>
    <m/>
    <m/>
    <m/>
    <m/>
    <m/>
    <m/>
    <m/>
    <m/>
    <m/>
    <m/>
    <n v="1"/>
    <n v="4.6463999999999999"/>
    <n v="1"/>
    <s v="Mill Pond"/>
    <n v="20"/>
  </r>
  <r>
    <s v="LAND_NOPARC"/>
    <m/>
    <x v="0"/>
    <m/>
    <n v="0"/>
    <m/>
    <m/>
    <m/>
    <m/>
    <n v="1.3690000000000001E-2"/>
    <n v="0"/>
    <n v="0"/>
    <n v="0"/>
    <n v="0"/>
    <m/>
    <n v="0"/>
    <n v="0"/>
    <n v="0"/>
    <s v="NO"/>
    <n v="0"/>
    <m/>
    <m/>
    <m/>
    <m/>
    <n v="0"/>
    <m/>
    <m/>
    <n v="0"/>
    <n v="0"/>
    <n v="0"/>
    <n v="0"/>
    <n v="0"/>
    <m/>
    <m/>
    <m/>
    <m/>
    <m/>
    <m/>
    <m/>
    <m/>
    <m/>
    <m/>
    <n v="0"/>
    <n v="0"/>
    <n v="1"/>
    <s v="Mill Pond"/>
    <n v="20"/>
  </r>
  <r>
    <s v="UNK416"/>
    <s v="FEE"/>
    <x v="0"/>
    <s v="UPPER BOUNDARY R"/>
    <n v="0"/>
    <m/>
    <m/>
    <m/>
    <m/>
    <n v="0.81894999999999996"/>
    <n v="0"/>
    <n v="0"/>
    <n v="0"/>
    <n v="0"/>
    <m/>
    <n v="0"/>
    <n v="0"/>
    <n v="0"/>
    <s v="NO_W2"/>
    <n v="0"/>
    <m/>
    <m/>
    <m/>
    <m/>
    <n v="0"/>
    <m/>
    <m/>
    <n v="0"/>
    <n v="0"/>
    <n v="0"/>
    <n v="0"/>
    <n v="0"/>
    <s v="Not in new Assr DB, Makepe?, old info"/>
    <m/>
    <m/>
    <m/>
    <m/>
    <m/>
    <m/>
    <m/>
    <m/>
    <m/>
    <n v="1"/>
    <n v="0"/>
    <n v="1"/>
    <s v="Mill Pond"/>
    <n v="20"/>
  </r>
  <r>
    <s v="LAND_NOPARC"/>
    <m/>
    <x v="0"/>
    <m/>
    <n v="0"/>
    <m/>
    <m/>
    <s v="ROW"/>
    <m/>
    <n v="47.026780000000002"/>
    <n v="0"/>
    <n v="0"/>
    <n v="0"/>
    <n v="0"/>
    <m/>
    <n v="0"/>
    <n v="0"/>
    <n v="0"/>
    <s v="NO"/>
    <n v="0"/>
    <m/>
    <m/>
    <m/>
    <m/>
    <n v="0"/>
    <m/>
    <m/>
    <n v="0"/>
    <n v="0"/>
    <n v="0"/>
    <n v="0"/>
    <n v="0"/>
    <m/>
    <m/>
    <m/>
    <m/>
    <m/>
    <m/>
    <m/>
    <m/>
    <m/>
    <m/>
    <n v="0"/>
    <n v="0"/>
    <n v="1"/>
    <s v="Mill Pond"/>
    <n v="20"/>
  </r>
  <r>
    <s v="119-18"/>
    <m/>
    <x v="0"/>
    <s v="38 SHANGRI-LA BLVD"/>
    <n v="101"/>
    <s v="BROWN SANDRA D"/>
    <s v="R130"/>
    <s v="ONE FAMILY"/>
    <s v="119//18//"/>
    <n v="0.22273000000000001"/>
    <n v="1"/>
    <n v="1"/>
    <n v="1"/>
    <n v="1"/>
    <s v="SEPTIC"/>
    <n v="0"/>
    <n v="1"/>
    <n v="1800"/>
    <s v="YES"/>
    <n v="1800"/>
    <s v="119-18"/>
    <s v="Well,Septic"/>
    <s v="SEPTIC"/>
    <s v="SEPTIC"/>
    <n v="1800"/>
    <m/>
    <m/>
    <n v="1"/>
    <n v="1"/>
    <n v="2"/>
    <n v="720"/>
    <n v="1"/>
    <m/>
    <m/>
    <m/>
    <m/>
    <m/>
    <m/>
    <m/>
    <m/>
    <m/>
    <m/>
    <n v="1"/>
    <n v="4.6463999999999999"/>
    <n v="1"/>
    <s v="Mill Pond"/>
    <n v="20"/>
  </r>
  <r>
    <s v="119-380"/>
    <m/>
    <x v="0"/>
    <s v="15 SUNSET BLVD"/>
    <n v="101"/>
    <s v="TEVES CHRISTOPHER A"/>
    <s v="R130"/>
    <s v="ONE FAMILY"/>
    <s v="119//380//"/>
    <n v="0.13588"/>
    <n v="1"/>
    <n v="1"/>
    <n v="1"/>
    <n v="1"/>
    <s v="SEPTIC"/>
    <n v="0"/>
    <n v="1"/>
    <n v="5100"/>
    <s v="YES"/>
    <n v="5100"/>
    <s v="119-380"/>
    <s v="Gas,Well,Septic"/>
    <s v="SEPTIC"/>
    <s v="SEPTIC"/>
    <n v="5100"/>
    <m/>
    <m/>
    <n v="1"/>
    <n v="1"/>
    <n v="3"/>
    <n v="1176"/>
    <n v="2"/>
    <m/>
    <m/>
    <m/>
    <m/>
    <m/>
    <m/>
    <m/>
    <m/>
    <m/>
    <m/>
    <n v="1"/>
    <n v="4.6463999999999999"/>
    <n v="1"/>
    <s v="Mill Pond"/>
    <n v="20"/>
  </r>
  <r>
    <s v="114C-1-30"/>
    <m/>
    <x v="0"/>
    <s v="233 CHARGE POND RD"/>
    <n v="101"/>
    <s v="COLYAR CLAUDIA M, DAVID M. &amp;"/>
    <s v="R130"/>
    <s v="ONE FAMILY"/>
    <s v="114/C1/30//"/>
    <n v="0.40977000000000002"/>
    <n v="0"/>
    <n v="1"/>
    <n v="0"/>
    <n v="1"/>
    <m/>
    <n v="0"/>
    <n v="0"/>
    <n v="0"/>
    <s v="YES"/>
    <n v="0"/>
    <s v="114C-1-30"/>
    <s v=",Septic"/>
    <s v="SEWER"/>
    <s v="SEPTIC"/>
    <n v="0"/>
    <m/>
    <m/>
    <n v="0"/>
    <n v="1"/>
    <n v="2"/>
    <n v="1248"/>
    <n v="1"/>
    <m/>
    <m/>
    <m/>
    <m/>
    <m/>
    <m/>
    <m/>
    <m/>
    <m/>
    <m/>
    <n v="1"/>
    <n v="0"/>
    <n v="1"/>
    <s v="Mill Pond"/>
    <n v="20"/>
  </r>
  <r>
    <s v="119-D"/>
    <m/>
    <x v="0"/>
    <s v="8 MAYFLOWER LN"/>
    <n v="101"/>
    <s v="MARTIN JENNIFER A"/>
    <s v="R130"/>
    <s v="ONE FAMILY"/>
    <s v="119///D/"/>
    <n v="0.28824"/>
    <n v="1"/>
    <n v="1"/>
    <n v="1"/>
    <n v="1"/>
    <s v="SEPTIC"/>
    <n v="0"/>
    <n v="1"/>
    <n v="6700"/>
    <s v="YES"/>
    <n v="6700"/>
    <s v="119-D"/>
    <s v="Gas,Well,Septic"/>
    <s v="SEPTIC"/>
    <s v="SEPTIC"/>
    <n v="6700"/>
    <m/>
    <m/>
    <n v="1"/>
    <n v="1"/>
    <n v="3"/>
    <n v="936"/>
    <n v="1"/>
    <m/>
    <m/>
    <m/>
    <m/>
    <m/>
    <m/>
    <m/>
    <m/>
    <m/>
    <m/>
    <n v="2"/>
    <n v="4.6463999999999999"/>
    <n v="1"/>
    <s v="Mill Pond"/>
    <n v="20"/>
  </r>
  <r>
    <s v="119-432"/>
    <m/>
    <x v="0"/>
    <s v="13 MAYFLOWER LN"/>
    <n v="132"/>
    <s v="NIHAN JOHN"/>
    <s v="R130"/>
    <s v="RES ACLNUD  MDL-00"/>
    <s v="119//432//"/>
    <n v="0.16582"/>
    <n v="0"/>
    <n v="0"/>
    <n v="0"/>
    <n v="0"/>
    <m/>
    <n v="0"/>
    <n v="0"/>
    <n v="0"/>
    <s v="YES"/>
    <n v="0"/>
    <s v="119-432"/>
    <m/>
    <m/>
    <m/>
    <n v="0"/>
    <m/>
    <m/>
    <n v="0"/>
    <n v="0"/>
    <n v="0"/>
    <n v="0"/>
    <n v="0"/>
    <m/>
    <m/>
    <m/>
    <m/>
    <m/>
    <m/>
    <m/>
    <m/>
    <m/>
    <m/>
    <n v="1"/>
    <n v="0"/>
    <n v="1"/>
    <s v="Mill Pond"/>
    <n v="20"/>
  </r>
  <r>
    <s v="105A-3"/>
    <m/>
    <x v="0"/>
    <s v="34 CHARLOTTE FURN RD"/>
    <n v="101"/>
    <s v="GIFFORD JOSHUA"/>
    <s v="MR30"/>
    <s v="ONE FAMILY"/>
    <s v="105/A/3//"/>
    <n v="0.27401999999999999"/>
    <n v="1"/>
    <n v="1"/>
    <n v="1"/>
    <n v="1"/>
    <s v="SEPTIC"/>
    <n v="0"/>
    <n v="1"/>
    <n v="6600"/>
    <s v="YES"/>
    <n v="6600"/>
    <s v="105A-3"/>
    <s v="Public Water,Septic"/>
    <s v="SEPTIC"/>
    <s v="SEPTIC"/>
    <n v="6600"/>
    <m/>
    <m/>
    <n v="1"/>
    <n v="1"/>
    <n v="3"/>
    <n v="1316"/>
    <n v="1"/>
    <m/>
    <m/>
    <m/>
    <m/>
    <m/>
    <m/>
    <m/>
    <m/>
    <m/>
    <m/>
    <n v="1"/>
    <n v="9.68"/>
    <n v="1"/>
    <s v="Broad Marsh River"/>
    <n v="43"/>
  </r>
  <r>
    <s v="105A-14"/>
    <m/>
    <x v="0"/>
    <s v="33 CHARLOTTE FURN RD"/>
    <n v="101"/>
    <s v="GUIOD MARGARET"/>
    <s v="MR30"/>
    <s v="ONE FAMILY"/>
    <s v="105/A/14//"/>
    <n v="0.41850999999999999"/>
    <n v="1"/>
    <n v="1"/>
    <n v="1"/>
    <n v="1"/>
    <s v="SEPTIC"/>
    <n v="0"/>
    <n v="1"/>
    <n v="7400"/>
    <s v="YES"/>
    <n v="7400"/>
    <s v="105A-14"/>
    <s v="Public Water,Septic"/>
    <s v="SEPTIC"/>
    <s v="SEPTIC"/>
    <n v="7400"/>
    <m/>
    <m/>
    <n v="1"/>
    <n v="1"/>
    <n v="3"/>
    <n v="1244"/>
    <n v="1"/>
    <m/>
    <m/>
    <m/>
    <m/>
    <m/>
    <m/>
    <m/>
    <m/>
    <m/>
    <m/>
    <n v="1"/>
    <n v="9.68"/>
    <n v="1"/>
    <s v="Broad Marsh River"/>
    <n v="43"/>
  </r>
  <r>
    <s v="121-387"/>
    <m/>
    <x v="0"/>
    <s v="63 PLYMOUTH AVE"/>
    <n v="101"/>
    <s v="SPENCER MALCOLM M"/>
    <s v="R130"/>
    <s v="ONE FAMILY"/>
    <s v="121//387//"/>
    <n v="0.19686999999999999"/>
    <n v="1"/>
    <n v="1"/>
    <n v="1"/>
    <n v="1"/>
    <s v="SEPTIC"/>
    <n v="0"/>
    <n v="1"/>
    <n v="11900"/>
    <s v="YES"/>
    <n v="11900"/>
    <s v="121-387"/>
    <s v="Gas,Well,Septic"/>
    <s v="SEPTIC"/>
    <s v="SEPTIC"/>
    <n v="11900"/>
    <m/>
    <m/>
    <n v="1"/>
    <n v="1"/>
    <n v="3"/>
    <n v="716"/>
    <n v="1"/>
    <m/>
    <m/>
    <m/>
    <m/>
    <m/>
    <m/>
    <m/>
    <m/>
    <m/>
    <m/>
    <n v="3"/>
    <n v="4.6463999999999999"/>
    <n v="1"/>
    <s v="Mill Pond"/>
    <n v="20"/>
  </r>
  <r>
    <s v="119-48"/>
    <m/>
    <x v="0"/>
    <s v="5 SHANGRI-LA BLVD"/>
    <n v="132"/>
    <s v="RUSSO DAVID"/>
    <s v="R130"/>
    <s v="RES ACLNUD  MDL-00"/>
    <s v="119//48//"/>
    <n v="0.14288999999999999"/>
    <n v="0"/>
    <n v="0"/>
    <n v="0"/>
    <n v="0"/>
    <m/>
    <n v="0"/>
    <n v="0"/>
    <n v="0"/>
    <s v="YES"/>
    <n v="0"/>
    <s v="119-48"/>
    <m/>
    <m/>
    <m/>
    <n v="0"/>
    <m/>
    <m/>
    <n v="0"/>
    <n v="0"/>
    <n v="0"/>
    <n v="0"/>
    <n v="0"/>
    <m/>
    <m/>
    <m/>
    <m/>
    <m/>
    <m/>
    <m/>
    <m/>
    <m/>
    <m/>
    <n v="1"/>
    <n v="0"/>
    <n v="1"/>
    <s v="Mill Pond"/>
    <n v="20"/>
  </r>
  <r>
    <s v="119-411"/>
    <m/>
    <x v="0"/>
    <s v="5 PEACEFUL LN"/>
    <n v="101"/>
    <s v="ALLEN ROBERT D"/>
    <s v="R130"/>
    <s v="ONE FAMILY"/>
    <s v="119//411//"/>
    <n v="0.21742"/>
    <n v="1"/>
    <n v="1"/>
    <n v="1"/>
    <n v="1"/>
    <s v="SEPTIC"/>
    <n v="0"/>
    <n v="0"/>
    <n v="0"/>
    <s v="YES"/>
    <n v="0"/>
    <s v="119-411"/>
    <s v="Gas,Well,Septic"/>
    <s v="SEPTIC"/>
    <s v="SEPTIC"/>
    <n v="0"/>
    <m/>
    <m/>
    <n v="1"/>
    <n v="1"/>
    <n v="3"/>
    <n v="960"/>
    <n v="1"/>
    <m/>
    <m/>
    <m/>
    <m/>
    <m/>
    <m/>
    <m/>
    <m/>
    <m/>
    <m/>
    <n v="1"/>
    <n v="4.6463999999999999"/>
    <n v="1"/>
    <s v="Mill Pond"/>
    <n v="20"/>
  </r>
  <r>
    <s v="119-40"/>
    <m/>
    <x v="0"/>
    <s v="21 SHANGRI-LA BLVD"/>
    <n v="101"/>
    <s v="MESSINA ALFRED F"/>
    <s v="R130"/>
    <s v="ONE FAMILY"/>
    <s v="119//40//"/>
    <n v="0.14305999999999999"/>
    <n v="1"/>
    <n v="1"/>
    <n v="1"/>
    <n v="1"/>
    <s v="SEPTIC"/>
    <n v="0"/>
    <n v="1"/>
    <n v="0"/>
    <s v="YES"/>
    <n v="0"/>
    <s v="119-40"/>
    <s v="Well,Septic"/>
    <s v="SEPTIC"/>
    <s v="SEPTIC"/>
    <n v="0"/>
    <m/>
    <m/>
    <n v="1"/>
    <n v="1"/>
    <n v="2"/>
    <n v="792"/>
    <n v="1"/>
    <m/>
    <m/>
    <m/>
    <m/>
    <m/>
    <m/>
    <m/>
    <m/>
    <m/>
    <m/>
    <n v="1"/>
    <n v="4.6463999999999999"/>
    <n v="1"/>
    <s v="Mill Pond"/>
    <n v="20"/>
  </r>
  <r>
    <s v="119-1"/>
    <m/>
    <x v="0"/>
    <s v="6 SHANGRI-LA BLVD"/>
    <n v="101"/>
    <s v="LEVINE FREDERICK H"/>
    <s v="R130"/>
    <s v="ONE FAMILY"/>
    <s v="119//1//"/>
    <n v="0.66671000000000002"/>
    <n v="1"/>
    <n v="1"/>
    <n v="1"/>
    <n v="1"/>
    <s v="SEPTIC"/>
    <n v="0"/>
    <n v="1"/>
    <n v="11400"/>
    <s v="YES"/>
    <n v="11400"/>
    <s v="119-1"/>
    <s v="Gas,Well,Septic"/>
    <s v="SEPTIC"/>
    <s v="SEPTIC"/>
    <n v="11400"/>
    <m/>
    <m/>
    <n v="1"/>
    <n v="1"/>
    <n v="3"/>
    <n v="1584"/>
    <n v="1"/>
    <m/>
    <m/>
    <m/>
    <m/>
    <m/>
    <m/>
    <m/>
    <m/>
    <m/>
    <m/>
    <n v="2"/>
    <n v="4.6463999999999999"/>
    <n v="1"/>
    <s v="Mill Pond"/>
    <n v="20"/>
  </r>
  <r>
    <s v="119-19"/>
    <m/>
    <x v="0"/>
    <s v="40 SHANGRI-LA BLVD"/>
    <n v="101"/>
    <s v="YOUSSEF CHALITA A"/>
    <s v="R130"/>
    <s v="ONE FAMILY"/>
    <s v="119//19//"/>
    <n v="0.26778000000000002"/>
    <n v="1"/>
    <n v="1"/>
    <n v="1"/>
    <n v="1"/>
    <s v="SEPTIC"/>
    <n v="0"/>
    <n v="1"/>
    <n v="3100"/>
    <s v="YES"/>
    <n v="3100"/>
    <s v="119-19"/>
    <s v="Well,Septic"/>
    <s v="SEPTIC"/>
    <s v="SEPTIC"/>
    <n v="3100"/>
    <m/>
    <m/>
    <n v="1"/>
    <n v="1"/>
    <n v="4"/>
    <n v="1264"/>
    <n v="2"/>
    <m/>
    <m/>
    <m/>
    <m/>
    <m/>
    <m/>
    <m/>
    <m/>
    <m/>
    <m/>
    <n v="1"/>
    <n v="4.6463999999999999"/>
    <n v="1"/>
    <s v="Mill Pond"/>
    <n v="20"/>
  </r>
  <r>
    <s v="121-215"/>
    <m/>
    <x v="0"/>
    <s v="72 PLYMOUTH AVE"/>
    <n v="101"/>
    <s v="LHEUREUX JAMES ROBERT JR"/>
    <s v="R130"/>
    <s v="ONE FAMILY"/>
    <s v="121//215//"/>
    <n v="0.27143"/>
    <n v="1"/>
    <n v="1"/>
    <n v="1"/>
    <n v="1"/>
    <s v="SEPTIC"/>
    <n v="0"/>
    <n v="1"/>
    <n v="1800"/>
    <s v="NO_W1"/>
    <n v="1800"/>
    <s v="121-215"/>
    <s v="Well,Septic"/>
    <s v="SEPTIC"/>
    <s v="SEPTIC"/>
    <n v="1800"/>
    <m/>
    <m/>
    <n v="1"/>
    <n v="1"/>
    <n v="3"/>
    <n v="900"/>
    <n v="1"/>
    <m/>
    <m/>
    <m/>
    <m/>
    <m/>
    <m/>
    <m/>
    <m/>
    <m/>
    <m/>
    <n v="4"/>
    <n v="4.6463999999999999"/>
    <n v="1"/>
    <s v="Mill Pond"/>
    <n v="20"/>
  </r>
  <r>
    <s v="119-379"/>
    <m/>
    <x v="0"/>
    <s v="17 SUNSET BLVD"/>
    <n v="131"/>
    <s v="ULM ANTOINETTE C TRUSTEE"/>
    <s v="R130"/>
    <s v="RES ACLNPO  MDL-00"/>
    <s v="119//379//"/>
    <n v="0.12959000000000001"/>
    <n v="0"/>
    <n v="0"/>
    <n v="0"/>
    <n v="0"/>
    <m/>
    <n v="0"/>
    <n v="0"/>
    <n v="0"/>
    <s v="YES"/>
    <n v="0"/>
    <s v="119-379"/>
    <m/>
    <m/>
    <m/>
    <n v="0"/>
    <m/>
    <m/>
    <n v="0"/>
    <n v="0"/>
    <n v="0"/>
    <n v="0"/>
    <n v="0"/>
    <m/>
    <m/>
    <m/>
    <m/>
    <m/>
    <m/>
    <m/>
    <m/>
    <m/>
    <m/>
    <n v="1"/>
    <n v="0"/>
    <n v="1"/>
    <s v="Mill Pond"/>
    <n v="20"/>
  </r>
  <r>
    <s v="119-54"/>
    <m/>
    <x v="0"/>
    <s v="12 OVERLOOK TER"/>
    <n v="101"/>
    <s v="BRILL CYNTHIA M"/>
    <s v="R130"/>
    <s v="ONE FAMILY"/>
    <s v="119//54//"/>
    <n v="0.36115999999999998"/>
    <n v="1"/>
    <n v="1"/>
    <n v="1"/>
    <n v="1"/>
    <s v="SEPTIC"/>
    <n v="0"/>
    <n v="1"/>
    <n v="19900"/>
    <s v="YES"/>
    <n v="19900"/>
    <s v="119-54"/>
    <s v="Well,Septic"/>
    <s v="SEPTIC"/>
    <s v="SEPTIC"/>
    <n v="19900"/>
    <m/>
    <m/>
    <n v="1"/>
    <n v="1"/>
    <n v="3"/>
    <n v="1554"/>
    <n v="1"/>
    <m/>
    <m/>
    <m/>
    <m/>
    <m/>
    <m/>
    <m/>
    <m/>
    <m/>
    <m/>
    <n v="2"/>
    <n v="4.6463999999999999"/>
    <n v="1"/>
    <s v="Mill Pond"/>
    <n v="20"/>
  </r>
  <r>
    <s v="UNK420"/>
    <s v="FEE"/>
    <x v="0"/>
    <s v="HIGH DAM RD"/>
    <n v="0"/>
    <m/>
    <m/>
    <m/>
    <m/>
    <n v="2.37026"/>
    <n v="0"/>
    <n v="0"/>
    <n v="0"/>
    <n v="0"/>
    <m/>
    <n v="0"/>
    <n v="0"/>
    <n v="0"/>
    <s v="NO_W2"/>
    <n v="0"/>
    <m/>
    <m/>
    <m/>
    <m/>
    <n v="0"/>
    <m/>
    <m/>
    <n v="0"/>
    <n v="0"/>
    <n v="0"/>
    <n v="0"/>
    <n v="0"/>
    <s v="Not in new Assr DB, Makepe?, old info"/>
    <m/>
    <m/>
    <m/>
    <m/>
    <m/>
    <m/>
    <m/>
    <m/>
    <m/>
    <n v="1"/>
    <n v="0"/>
    <n v="1"/>
    <s v="Mill Pond"/>
    <n v="20"/>
  </r>
  <r>
    <s v="UNK485"/>
    <s v="FEE"/>
    <x v="0"/>
    <s v="OVERLOOK TER"/>
    <n v="0"/>
    <m/>
    <m/>
    <m/>
    <m/>
    <n v="8.7900000000000006E-2"/>
    <n v="0"/>
    <n v="0"/>
    <n v="0"/>
    <n v="0"/>
    <m/>
    <n v="0"/>
    <n v="0"/>
    <n v="0"/>
    <s v="NO_W2"/>
    <n v="0"/>
    <m/>
    <m/>
    <m/>
    <m/>
    <n v="0"/>
    <m/>
    <m/>
    <n v="0"/>
    <n v="0"/>
    <n v="0"/>
    <n v="0"/>
    <n v="0"/>
    <s v="Not in new Assr DB, Makepe?, old info"/>
    <m/>
    <m/>
    <m/>
    <m/>
    <m/>
    <m/>
    <m/>
    <m/>
    <m/>
    <n v="1"/>
    <n v="0"/>
    <n v="1"/>
    <s v="Mill Pond"/>
    <n v="20"/>
  </r>
  <r>
    <s v="112-1000"/>
    <m/>
    <x v="0"/>
    <s v="0 TIHONET RD"/>
    <n v="710"/>
    <s v="MAKEPEACE CO A D"/>
    <s v="R60"/>
    <s v="CRANBERRY  MDL-00"/>
    <s v="112//1000//"/>
    <n v="113.04076000000001"/>
    <n v="1"/>
    <n v="1"/>
    <n v="1"/>
    <n v="1"/>
    <s v="SEPTIC"/>
    <n v="0"/>
    <n v="0"/>
    <n v="0"/>
    <s v="YES"/>
    <n v="0"/>
    <s v="112-1000"/>
    <m/>
    <m/>
    <s v="SEPTIC"/>
    <n v="0"/>
    <m/>
    <m/>
    <n v="1"/>
    <n v="1"/>
    <n v="0"/>
    <n v="0"/>
    <n v="0"/>
    <m/>
    <m/>
    <m/>
    <m/>
    <m/>
    <m/>
    <m/>
    <m/>
    <m/>
    <m/>
    <n v="1"/>
    <n v="2.42"/>
    <n v="1"/>
    <s v="Harlow Brook"/>
    <n v="34"/>
  </r>
  <r>
    <s v="119-382"/>
    <m/>
    <x v="0"/>
    <s v="4 PEACEFUL LN"/>
    <n v="101"/>
    <s v="MALONSON DAVID A"/>
    <s v="R130"/>
    <s v="ONE FAMILY"/>
    <s v="119//382//"/>
    <n v="0.13827"/>
    <n v="1"/>
    <n v="1"/>
    <n v="1"/>
    <n v="1"/>
    <s v="SEPTIC"/>
    <n v="0"/>
    <n v="0"/>
    <n v="0"/>
    <s v="YES"/>
    <n v="0"/>
    <s v="119-382"/>
    <s v="Gas,Well,Septic"/>
    <s v="SEPTIC"/>
    <s v="SEPTIC"/>
    <n v="0"/>
    <m/>
    <m/>
    <n v="1"/>
    <n v="1"/>
    <n v="2"/>
    <n v="768"/>
    <n v="1"/>
    <m/>
    <m/>
    <m/>
    <m/>
    <m/>
    <m/>
    <m/>
    <m/>
    <m/>
    <m/>
    <n v="1"/>
    <n v="4.6463999999999999"/>
    <n v="1"/>
    <s v="Mill Pond"/>
    <n v="20"/>
  </r>
  <r>
    <s v="UNK417"/>
    <s v="FEE"/>
    <x v="0"/>
    <s v="UPPER BOUNDARY R"/>
    <n v="0"/>
    <m/>
    <m/>
    <m/>
    <m/>
    <n v="0.92839000000000005"/>
    <n v="0"/>
    <n v="0"/>
    <n v="0"/>
    <n v="0"/>
    <m/>
    <n v="0"/>
    <n v="0"/>
    <n v="0"/>
    <s v="NO_W2"/>
    <n v="0"/>
    <m/>
    <m/>
    <m/>
    <m/>
    <n v="0"/>
    <m/>
    <m/>
    <n v="0"/>
    <n v="0"/>
    <n v="0"/>
    <n v="0"/>
    <n v="0"/>
    <s v="Not in new Assr DB, Makepe?, old info"/>
    <m/>
    <m/>
    <m/>
    <m/>
    <m/>
    <m/>
    <m/>
    <m/>
    <m/>
    <n v="1"/>
    <n v="0"/>
    <n v="1"/>
    <s v="Mill Pond"/>
    <n v="20"/>
  </r>
  <r>
    <s v="119-39"/>
    <m/>
    <x v="0"/>
    <s v="23 SHANGRI-LA BLVD"/>
    <n v="101"/>
    <s v="OHANNESSIAN SUSAN M"/>
    <s v="R130"/>
    <s v="ONE FAMILY"/>
    <s v="119//39//"/>
    <n v="0.13763"/>
    <n v="1"/>
    <n v="1"/>
    <n v="1"/>
    <n v="1"/>
    <s v="SEPTIC"/>
    <n v="0"/>
    <n v="1"/>
    <n v="12200"/>
    <s v="YES"/>
    <n v="12200"/>
    <s v="119-39"/>
    <s v="Gas,Well,Septic"/>
    <s v="SEPTIC"/>
    <s v="SEPTIC"/>
    <n v="12200"/>
    <m/>
    <m/>
    <n v="1"/>
    <n v="1"/>
    <n v="3"/>
    <n v="1024"/>
    <n v="1"/>
    <m/>
    <m/>
    <m/>
    <m/>
    <m/>
    <m/>
    <m/>
    <m/>
    <m/>
    <m/>
    <n v="1"/>
    <n v="4.6463999999999999"/>
    <n v="1"/>
    <s v="Mill Pond"/>
    <n v="20"/>
  </r>
  <r>
    <s v="LAND_NOPARC"/>
    <m/>
    <x v="0"/>
    <m/>
    <n v="0"/>
    <m/>
    <m/>
    <m/>
    <m/>
    <n v="1.2239999999999999E-2"/>
    <n v="0"/>
    <n v="0"/>
    <n v="0"/>
    <n v="0"/>
    <m/>
    <n v="0"/>
    <n v="0"/>
    <n v="0"/>
    <s v="NO"/>
    <n v="0"/>
    <m/>
    <m/>
    <m/>
    <m/>
    <n v="0"/>
    <m/>
    <m/>
    <n v="0"/>
    <n v="0"/>
    <n v="0"/>
    <n v="0"/>
    <n v="0"/>
    <m/>
    <m/>
    <m/>
    <m/>
    <m/>
    <m/>
    <m/>
    <m/>
    <m/>
    <m/>
    <n v="0"/>
    <n v="0"/>
    <n v="1"/>
    <s v="Mill Pond"/>
    <n v="20"/>
  </r>
  <r>
    <s v="114C-1-31"/>
    <m/>
    <x v="0"/>
    <s v="228 CHARGE POND RD"/>
    <n v="101"/>
    <s v="LECOMTE RAYMOND P"/>
    <s v="R60"/>
    <s v="ONE FAMILY"/>
    <s v="114/C1/31//"/>
    <n v="0.27113999999999999"/>
    <n v="1"/>
    <n v="1"/>
    <n v="1"/>
    <n v="1"/>
    <s v="SEPTIC"/>
    <n v="0"/>
    <n v="0"/>
    <n v="0"/>
    <s v="YES"/>
    <n v="0"/>
    <s v="114C-1-31"/>
    <m/>
    <m/>
    <s v="SEPTIC"/>
    <n v="0"/>
    <m/>
    <m/>
    <n v="1"/>
    <n v="1"/>
    <n v="3"/>
    <n v="1200"/>
    <n v="1"/>
    <m/>
    <m/>
    <m/>
    <m/>
    <m/>
    <m/>
    <m/>
    <m/>
    <m/>
    <m/>
    <n v="1"/>
    <n v="4.6463999999999999"/>
    <n v="1"/>
    <s v="Mill Pond"/>
    <n v="20"/>
  </r>
  <r>
    <s v="119-378"/>
    <m/>
    <x v="0"/>
    <s v="19 SUNSET BLVD"/>
    <n v="101"/>
    <s v="RANDALL WALTER E JR"/>
    <s v="R130"/>
    <s v="ONE FAMILY"/>
    <s v="119//378//"/>
    <n v="0.13785"/>
    <n v="1"/>
    <n v="1"/>
    <n v="1"/>
    <n v="1"/>
    <s v="SEPTIC"/>
    <n v="1"/>
    <n v="0"/>
    <n v="0"/>
    <s v="YES"/>
    <n v="0"/>
    <s v="119-378"/>
    <s v="Gas,Well,Septic"/>
    <s v="SEPTIC"/>
    <s v="SEPTIC"/>
    <n v="0"/>
    <m/>
    <m/>
    <n v="1"/>
    <n v="1"/>
    <n v="4"/>
    <n v="1306"/>
    <n v="1.75"/>
    <m/>
    <m/>
    <m/>
    <m/>
    <m/>
    <m/>
    <m/>
    <m/>
    <m/>
    <m/>
    <n v="1"/>
    <n v="4.6463999999999999"/>
    <n v="1"/>
    <s v="Mill Pond"/>
    <n v="20"/>
  </r>
  <r>
    <s v="119-49"/>
    <m/>
    <x v="0"/>
    <s v="1 SHANGRI-LA BLVD"/>
    <n v="101"/>
    <s v="LYNCH PAUL F"/>
    <s v="R130"/>
    <s v="ONE FAMILY"/>
    <s v="119//49//"/>
    <n v="0.29951"/>
    <n v="1"/>
    <n v="1"/>
    <n v="1"/>
    <n v="1"/>
    <s v="SEPTIC"/>
    <n v="0"/>
    <n v="1"/>
    <n v="5200"/>
    <s v="YES"/>
    <n v="5200"/>
    <s v="119-49"/>
    <s v="Gas,Well,Septic"/>
    <s v="SEPTIC"/>
    <s v="SEPTIC"/>
    <n v="5200"/>
    <m/>
    <m/>
    <n v="1"/>
    <n v="1"/>
    <n v="3"/>
    <n v="1008"/>
    <n v="1"/>
    <m/>
    <m/>
    <m/>
    <m/>
    <m/>
    <m/>
    <m/>
    <m/>
    <m/>
    <m/>
    <n v="2"/>
    <n v="4.6463999999999999"/>
    <n v="1"/>
    <s v="Mill Pond"/>
    <n v="20"/>
  </r>
  <r>
    <s v="119-20"/>
    <m/>
    <x v="0"/>
    <s v="42 SHANGRI-LA BLVD"/>
    <n v="101"/>
    <s v="PHILLIPS SALLY TRUSTEE OF THE"/>
    <s v="R130"/>
    <s v="ONE FAMILY"/>
    <s v="119//20//"/>
    <n v="0.22725999999999999"/>
    <n v="1"/>
    <n v="1"/>
    <n v="1"/>
    <n v="1"/>
    <s v="SEPTIC"/>
    <n v="0"/>
    <n v="1"/>
    <n v="5300"/>
    <s v="YES"/>
    <n v="5300"/>
    <s v="119-20"/>
    <s v="Gas,Well,Septic"/>
    <s v="SEPTIC"/>
    <s v="SEPTIC"/>
    <n v="5300"/>
    <m/>
    <m/>
    <n v="1"/>
    <n v="1"/>
    <n v="3"/>
    <n v="1388"/>
    <n v="1.5"/>
    <m/>
    <m/>
    <m/>
    <m/>
    <m/>
    <m/>
    <m/>
    <m/>
    <m/>
    <m/>
    <n v="1"/>
    <n v="4.6463999999999999"/>
    <n v="1"/>
    <s v="Mill Pond"/>
    <n v="20"/>
  </r>
  <r>
    <s v="119-56"/>
    <m/>
    <x v="0"/>
    <s v="16 OVERLOOK TER"/>
    <n v="101"/>
    <s v="KELLEY MICHAEL"/>
    <s v="R130"/>
    <s v="ONE FAMILY"/>
    <s v="119//56//"/>
    <n v="0.15742"/>
    <n v="1"/>
    <n v="1"/>
    <n v="1"/>
    <n v="1"/>
    <s v="SEPTIC"/>
    <n v="0"/>
    <n v="1"/>
    <n v="0"/>
    <s v="YES"/>
    <n v="0"/>
    <s v="119-56"/>
    <s v="Gas,Well,Septic"/>
    <s v="SEPTIC"/>
    <s v="SEPTIC"/>
    <n v="0"/>
    <m/>
    <m/>
    <n v="1"/>
    <n v="1"/>
    <n v="3"/>
    <n v="1056"/>
    <n v="1"/>
    <m/>
    <m/>
    <m/>
    <m/>
    <m/>
    <m/>
    <m/>
    <m/>
    <m/>
    <m/>
    <n v="1"/>
    <n v="4.6463999999999999"/>
    <n v="1"/>
    <s v="Mill Pond"/>
    <n v="20"/>
  </r>
  <r>
    <s v="105A-4"/>
    <m/>
    <x v="0"/>
    <s v="36 CHARLOTTE FURN RD"/>
    <n v="101"/>
    <s v="DUDLEY CHRISTOPHER"/>
    <s v="MR30"/>
    <s v="ONE FAMILY"/>
    <s v="105/A/4//"/>
    <n v="0.28325"/>
    <n v="1"/>
    <n v="1"/>
    <n v="1"/>
    <n v="1"/>
    <s v="SEPTIC"/>
    <n v="0"/>
    <n v="1"/>
    <n v="7500"/>
    <s v="YES"/>
    <n v="7500"/>
    <s v="105A-4"/>
    <s v="Public Water,Septic"/>
    <s v="SEPTIC"/>
    <s v="SEPTIC"/>
    <n v="7500"/>
    <m/>
    <m/>
    <n v="1"/>
    <n v="1"/>
    <n v="4"/>
    <n v="1208"/>
    <n v="1"/>
    <m/>
    <m/>
    <m/>
    <m/>
    <m/>
    <m/>
    <m/>
    <m/>
    <m/>
    <m/>
    <n v="1"/>
    <n v="9.68"/>
    <n v="1"/>
    <s v="Broad Marsh River"/>
    <n v="43"/>
  </r>
  <r>
    <s v="119-433"/>
    <m/>
    <x v="0"/>
    <s v="15 MAYFLOWER LN"/>
    <n v="101"/>
    <s v="O'BRIEN DAMIAN"/>
    <s v="R130"/>
    <s v="ONE FAMILY"/>
    <s v="119//433//"/>
    <n v="0.31706000000000001"/>
    <n v="1"/>
    <n v="1"/>
    <n v="1"/>
    <n v="1"/>
    <s v="SEPTIC"/>
    <n v="0"/>
    <n v="1"/>
    <n v="7300"/>
    <s v="YES"/>
    <n v="7300"/>
    <s v="119-433"/>
    <s v="Gas,Well,Septic"/>
    <s v="SEPTIC"/>
    <s v="SEPTIC"/>
    <n v="7300"/>
    <m/>
    <m/>
    <n v="1"/>
    <n v="1"/>
    <n v="2"/>
    <n v="906"/>
    <n v="1"/>
    <m/>
    <m/>
    <m/>
    <m/>
    <m/>
    <m/>
    <m/>
    <m/>
    <m/>
    <m/>
    <n v="2"/>
    <n v="4.6463999999999999"/>
    <n v="1"/>
    <s v="Mill Pond"/>
    <n v="20"/>
  </r>
  <r>
    <s v="119-409"/>
    <m/>
    <x v="0"/>
    <s v="7 PEACEFUL LN"/>
    <n v="101"/>
    <s v="WINSLOW KAJ"/>
    <s v="R130"/>
    <s v="ONE FAMILY"/>
    <s v="119//409//"/>
    <n v="0.37565999999999999"/>
    <n v="1"/>
    <n v="1"/>
    <n v="1"/>
    <n v="1"/>
    <s v="SEPTIC"/>
    <n v="0"/>
    <n v="1"/>
    <n v="9200"/>
    <s v="YES"/>
    <n v="9200"/>
    <s v="119-409"/>
    <s v="Gas,Well,Septic"/>
    <s v="SEPTIC"/>
    <s v="SEPTIC"/>
    <n v="9200"/>
    <m/>
    <m/>
    <n v="1"/>
    <n v="1"/>
    <n v="3"/>
    <n v="1248"/>
    <n v="1"/>
    <m/>
    <m/>
    <m/>
    <m/>
    <m/>
    <m/>
    <m/>
    <m/>
    <m/>
    <m/>
    <n v="2"/>
    <n v="4.6463999999999999"/>
    <n v="1"/>
    <s v="Mill Pond"/>
    <n v="20"/>
  </r>
  <r>
    <s v="105A-15"/>
    <m/>
    <x v="0"/>
    <s v="35 CHARLOTTE FURN RD"/>
    <n v="101"/>
    <s v="ROUX YVES"/>
    <s v="MR30"/>
    <s v="ONE FAMILY"/>
    <s v="105/A/15//"/>
    <n v="0.33728000000000002"/>
    <n v="1"/>
    <n v="1"/>
    <n v="1"/>
    <n v="1"/>
    <s v="SEPTIC"/>
    <n v="0"/>
    <n v="1"/>
    <n v="9000"/>
    <s v="YES"/>
    <n v="9000"/>
    <s v="105A-15"/>
    <s v="Public Water,Septic"/>
    <s v="SEPTIC"/>
    <s v="SEPTIC"/>
    <n v="9000"/>
    <m/>
    <m/>
    <n v="1"/>
    <n v="1"/>
    <n v="3"/>
    <n v="1316"/>
    <n v="1"/>
    <m/>
    <m/>
    <m/>
    <m/>
    <m/>
    <m/>
    <m/>
    <m/>
    <m/>
    <m/>
    <n v="1"/>
    <n v="9.68"/>
    <n v="1"/>
    <s v="Broad Marsh River"/>
    <n v="43"/>
  </r>
  <r>
    <s v="122-384"/>
    <m/>
    <x v="0"/>
    <s v="2 BITTERSWEET LN"/>
    <n v="101"/>
    <s v="GRIFFIN WILLIAM W"/>
    <s v="R130"/>
    <s v="ONE FAMILY"/>
    <s v="122//384//"/>
    <n v="0.52712999999999999"/>
    <n v="1"/>
    <n v="1"/>
    <n v="1"/>
    <n v="1"/>
    <s v="SEPTIC"/>
    <n v="0"/>
    <n v="0"/>
    <n v="0"/>
    <s v="NO_W1"/>
    <n v="0"/>
    <s v="122-384"/>
    <s v="Gas,Well,Septic"/>
    <s v="SEPTIC"/>
    <s v="SEPTIC"/>
    <n v="0"/>
    <m/>
    <m/>
    <n v="1"/>
    <n v="1"/>
    <n v="3"/>
    <n v="1498"/>
    <n v="1"/>
    <m/>
    <m/>
    <m/>
    <m/>
    <m/>
    <m/>
    <m/>
    <m/>
    <m/>
    <m/>
    <n v="8"/>
    <n v="4.6463999999999999"/>
    <n v="1"/>
    <s v="Mill Pond"/>
    <n v="20"/>
  </r>
  <r>
    <s v="122-211"/>
    <m/>
    <x v="0"/>
    <s v="76 PLYMOUTH AVE"/>
    <n v="101"/>
    <s v="DIXON BRENDA L"/>
    <s v="R130"/>
    <s v="ONE FAMILY"/>
    <s v="122//211//"/>
    <n v="0.12697"/>
    <n v="1"/>
    <n v="1"/>
    <n v="1"/>
    <n v="1"/>
    <s v="SEPTIC"/>
    <n v="0"/>
    <n v="1"/>
    <n v="12500"/>
    <s v="YES"/>
    <n v="12500"/>
    <s v="122-211"/>
    <s v="Gas,Well,Septic"/>
    <s v="SEPTIC"/>
    <s v="SEPTIC"/>
    <n v="12500"/>
    <m/>
    <m/>
    <n v="1"/>
    <n v="1"/>
    <n v="2"/>
    <n v="864"/>
    <n v="1"/>
    <m/>
    <m/>
    <m/>
    <m/>
    <m/>
    <m/>
    <m/>
    <m/>
    <m/>
    <m/>
    <n v="2"/>
    <n v="4.6463999999999999"/>
    <n v="1"/>
    <s v="Mill Pond"/>
    <n v="20"/>
  </r>
  <r>
    <s v="119-383"/>
    <m/>
    <x v="0"/>
    <s v="6 PEACEFUL LN"/>
    <n v="101"/>
    <s v="KIRBY GEORGE M &amp; HANORIA M"/>
    <s v="R130"/>
    <s v="ONE FAMILY"/>
    <s v="119//383//"/>
    <n v="0.16289999999999999"/>
    <n v="1"/>
    <n v="1"/>
    <n v="1"/>
    <n v="1"/>
    <s v="SEPTIC"/>
    <n v="0"/>
    <n v="0"/>
    <n v="0"/>
    <s v="YES"/>
    <n v="0"/>
    <s v="119-383"/>
    <s v="Gas,Well,Septic"/>
    <s v="SEPTIC"/>
    <s v="SEPTIC"/>
    <n v="0"/>
    <m/>
    <m/>
    <n v="1"/>
    <n v="1"/>
    <n v="3"/>
    <n v="960"/>
    <n v="1"/>
    <m/>
    <m/>
    <m/>
    <m/>
    <m/>
    <m/>
    <m/>
    <m/>
    <m/>
    <m/>
    <n v="1"/>
    <n v="4.6463999999999999"/>
    <n v="1"/>
    <s v="Mill Pond"/>
    <n v="20"/>
  </r>
  <r>
    <s v="119-38"/>
    <m/>
    <x v="0"/>
    <s v="25 SHANGRI-LA BLVD"/>
    <n v="101"/>
    <s v="DAY JILL L"/>
    <s v="R130"/>
    <s v="ONE FAMILY"/>
    <s v="119//38//"/>
    <n v="0.15495"/>
    <n v="1"/>
    <n v="1"/>
    <n v="1"/>
    <n v="1"/>
    <s v="SEPTIC"/>
    <n v="0"/>
    <n v="1"/>
    <n v="4800"/>
    <s v="YES"/>
    <n v="4800"/>
    <s v="119-38"/>
    <s v=",Septic"/>
    <s v="SEWER"/>
    <s v="SEPTIC"/>
    <n v="4800"/>
    <m/>
    <m/>
    <n v="1"/>
    <n v="1"/>
    <n v="3"/>
    <n v="1536"/>
    <n v="2"/>
    <m/>
    <m/>
    <m/>
    <m/>
    <m/>
    <m/>
    <m/>
    <m/>
    <m/>
    <m/>
    <n v="1"/>
    <n v="4.6463999999999999"/>
    <n v="1"/>
    <s v="Mill Pond"/>
    <n v="20"/>
  </r>
  <r>
    <s v="114E-390"/>
    <m/>
    <x v="0"/>
    <s v="235 CHARGE POND RD"/>
    <n v="101"/>
    <s v="SILVIA DAVID"/>
    <s v="R130"/>
    <s v="ONE FAMILY"/>
    <s v="114/E/390//"/>
    <n v="0.41561999999999999"/>
    <n v="1"/>
    <n v="1"/>
    <n v="1"/>
    <n v="1"/>
    <s v="SEPTIC"/>
    <n v="0"/>
    <n v="0"/>
    <n v="0"/>
    <s v="YES"/>
    <n v="0"/>
    <s v="114E-390"/>
    <s v="Well,Septic"/>
    <s v="SEPTIC"/>
    <s v="SEPTIC"/>
    <n v="0"/>
    <m/>
    <m/>
    <n v="1"/>
    <n v="1"/>
    <n v="4"/>
    <n v="1387"/>
    <n v="1.75"/>
    <m/>
    <m/>
    <m/>
    <m/>
    <m/>
    <m/>
    <m/>
    <m/>
    <m/>
    <m/>
    <n v="1"/>
    <n v="4.6463999999999999"/>
    <n v="1"/>
    <s v="Mill Pond"/>
    <n v="20"/>
  </r>
  <r>
    <s v="119-F"/>
    <m/>
    <x v="0"/>
    <s v="12 MAYFLOWER LN"/>
    <n v="101"/>
    <s v="LANGFORD NORMA J TR OF THE"/>
    <s v="R130"/>
    <s v="ONE FAMILY"/>
    <s v="119///F/"/>
    <n v="0.27894000000000002"/>
    <n v="1"/>
    <n v="1"/>
    <n v="1"/>
    <n v="1"/>
    <s v="SEPTIC"/>
    <n v="0"/>
    <n v="0"/>
    <n v="0"/>
    <s v="YES"/>
    <n v="0"/>
    <s v="119-F"/>
    <s v="Gas,Well,Septic"/>
    <s v="SEPTIC"/>
    <s v="SEPTIC"/>
    <n v="0"/>
    <m/>
    <m/>
    <n v="1"/>
    <n v="1"/>
    <n v="2"/>
    <n v="999"/>
    <n v="1"/>
    <m/>
    <m/>
    <m/>
    <m/>
    <m/>
    <m/>
    <m/>
    <m/>
    <m/>
    <m/>
    <n v="2"/>
    <n v="4.6463999999999999"/>
    <n v="1"/>
    <s v="Mill Pond"/>
    <n v="20"/>
  </r>
  <r>
    <s v="119-21"/>
    <m/>
    <x v="0"/>
    <s v="44 SHANGRI-LA BLVD"/>
    <n v="101"/>
    <s v="KILROE JAMES F"/>
    <s v="R130"/>
    <s v="ONE FAMILY"/>
    <s v="119//21//"/>
    <n v="0.16538"/>
    <n v="1"/>
    <n v="1"/>
    <n v="1"/>
    <n v="1"/>
    <s v="SEPTIC"/>
    <n v="0"/>
    <n v="2"/>
    <n v="1700"/>
    <s v="YES"/>
    <n v="1700"/>
    <s v="119-21"/>
    <s v="Gas,Well,Septic"/>
    <s v="SEPTIC"/>
    <s v="SEPTIC"/>
    <n v="850"/>
    <m/>
    <m/>
    <n v="1"/>
    <n v="1"/>
    <n v="3"/>
    <n v="960"/>
    <n v="1"/>
    <m/>
    <m/>
    <m/>
    <m/>
    <m/>
    <m/>
    <m/>
    <m/>
    <m/>
    <m/>
    <n v="1"/>
    <n v="4.6463999999999999"/>
    <n v="1"/>
    <s v="Mill Pond"/>
    <n v="20"/>
  </r>
  <r>
    <s v="119-51"/>
    <m/>
    <x v="0"/>
    <s v="4 OVERLOOK TER"/>
    <n v="101"/>
    <s v="LYNCH DAVID B"/>
    <s v="R130"/>
    <s v="ONE FAMILY"/>
    <s v="119//51//"/>
    <n v="0.33583000000000002"/>
    <n v="1"/>
    <n v="1"/>
    <n v="1"/>
    <n v="1"/>
    <s v="SEPTIC"/>
    <n v="0"/>
    <n v="1"/>
    <n v="100"/>
    <s v="YES"/>
    <n v="100"/>
    <s v="119-51"/>
    <s v="Gas,Well,Septic"/>
    <s v="SEPTIC"/>
    <s v="SEPTIC"/>
    <n v="100"/>
    <m/>
    <m/>
    <n v="1"/>
    <n v="1"/>
    <n v="3"/>
    <n v="1026"/>
    <n v="1"/>
    <m/>
    <m/>
    <m/>
    <m/>
    <m/>
    <m/>
    <m/>
    <m/>
    <m/>
    <m/>
    <n v="2"/>
    <n v="4.6463999999999999"/>
    <n v="1"/>
    <s v="Mill Pond"/>
    <n v="20"/>
  </r>
  <r>
    <s v="114A-5"/>
    <m/>
    <x v="0"/>
    <s v="0 HIGH DAM RD"/>
    <n v="132"/>
    <s v="MAROTTA LOUISE M"/>
    <s v="R60"/>
    <s v="RES ACLNUD  MDL-00"/>
    <s v="114/A/5//"/>
    <n v="1.0164899999999999"/>
    <n v="0"/>
    <n v="0"/>
    <n v="0"/>
    <n v="0"/>
    <m/>
    <n v="0"/>
    <n v="0"/>
    <n v="0"/>
    <s v="NO_W1"/>
    <n v="0"/>
    <s v="114A-5"/>
    <m/>
    <m/>
    <m/>
    <n v="0"/>
    <m/>
    <m/>
    <n v="0"/>
    <n v="0"/>
    <n v="0"/>
    <n v="0"/>
    <n v="0"/>
    <m/>
    <m/>
    <m/>
    <m/>
    <m/>
    <m/>
    <m/>
    <m/>
    <m/>
    <m/>
    <n v="2"/>
    <n v="0"/>
    <n v="1"/>
    <s v="Mill Pond"/>
    <n v="20"/>
  </r>
  <r>
    <s v="119-57"/>
    <m/>
    <x v="0"/>
    <s v="18 OVERLOOK TER"/>
    <n v="101"/>
    <s v="SPILLANE PATRICK J"/>
    <s v="R130"/>
    <s v="ONE FAMILY"/>
    <s v="119//57//"/>
    <n v="0.13891999999999999"/>
    <n v="1"/>
    <n v="1"/>
    <n v="1"/>
    <n v="1"/>
    <s v="SEPTIC"/>
    <n v="0"/>
    <n v="0"/>
    <n v="0"/>
    <s v="YES"/>
    <n v="0"/>
    <s v="119-57"/>
    <s v="Gas,Well,Septic"/>
    <s v="SEPTIC"/>
    <s v="SEPTIC"/>
    <n v="0"/>
    <m/>
    <m/>
    <n v="1"/>
    <n v="1"/>
    <n v="2"/>
    <n v="1124"/>
    <n v="1"/>
    <m/>
    <m/>
    <m/>
    <m/>
    <m/>
    <m/>
    <m/>
    <m/>
    <m/>
    <m/>
    <n v="1"/>
    <n v="4.6463999999999999"/>
    <n v="1"/>
    <s v="Mill Pond"/>
    <n v="20"/>
  </r>
  <r>
    <s v="UNK418"/>
    <s v="FEE"/>
    <x v="0"/>
    <s v="UPPER BOUNDARY R"/>
    <n v="0"/>
    <m/>
    <m/>
    <m/>
    <m/>
    <n v="0.90205000000000002"/>
    <n v="0"/>
    <n v="0"/>
    <n v="0"/>
    <n v="0"/>
    <m/>
    <n v="0"/>
    <n v="0"/>
    <n v="0"/>
    <s v="NO_W2"/>
    <n v="0"/>
    <m/>
    <m/>
    <m/>
    <m/>
    <n v="0"/>
    <m/>
    <m/>
    <n v="0"/>
    <n v="0"/>
    <n v="0"/>
    <n v="0"/>
    <n v="0"/>
    <s v="Not in new Assr DB, Makepe?, old info"/>
    <m/>
    <m/>
    <m/>
    <m/>
    <m/>
    <m/>
    <m/>
    <m/>
    <m/>
    <n v="1"/>
    <n v="0"/>
    <n v="1"/>
    <s v="Mill Pond"/>
    <n v="20"/>
  </r>
  <r>
    <s v="114A-5"/>
    <m/>
    <x v="0"/>
    <s v="0 HIGH DAM RD"/>
    <n v="132"/>
    <s v="MAROTTA LOUISE M"/>
    <s v="R60"/>
    <s v="RES ACLNUD  MDL-00"/>
    <s v="114/A/5//"/>
    <n v="8.9810400000000001"/>
    <n v="0"/>
    <n v="0"/>
    <n v="0"/>
    <n v="0"/>
    <m/>
    <n v="0"/>
    <n v="0"/>
    <n v="0"/>
    <s v="NO_W1"/>
    <n v="0"/>
    <s v="114A-5"/>
    <m/>
    <m/>
    <m/>
    <n v="0"/>
    <m/>
    <m/>
    <n v="0"/>
    <n v="0"/>
    <n v="0"/>
    <n v="0"/>
    <n v="0"/>
    <m/>
    <m/>
    <m/>
    <m/>
    <m/>
    <m/>
    <m/>
    <m/>
    <m/>
    <m/>
    <n v="28"/>
    <n v="0"/>
    <n v="1"/>
    <s v="Harlow Brook"/>
    <n v="34"/>
  </r>
  <r>
    <s v="119-37"/>
    <m/>
    <x v="0"/>
    <s v="27 SHANGRI-LA BLVD"/>
    <n v="101"/>
    <s v="GRAHAM TERESA M"/>
    <s v="R130"/>
    <s v="ONE FAMILY"/>
    <s v="119//37//"/>
    <n v="0.16428000000000001"/>
    <n v="1"/>
    <n v="1"/>
    <n v="1"/>
    <n v="1"/>
    <s v="SEPTIC"/>
    <n v="0"/>
    <n v="1"/>
    <n v="6600"/>
    <s v="YES"/>
    <n v="6600"/>
    <s v="119-37"/>
    <s v="Gas,Well,Septic"/>
    <s v="SEPTIC"/>
    <s v="SEPTIC"/>
    <n v="6600"/>
    <m/>
    <m/>
    <n v="1"/>
    <n v="1"/>
    <n v="2"/>
    <n v="768"/>
    <n v="1"/>
    <m/>
    <m/>
    <m/>
    <m/>
    <m/>
    <m/>
    <m/>
    <m/>
    <m/>
    <m/>
    <n v="1"/>
    <n v="4.6463999999999999"/>
    <n v="1"/>
    <s v="Mill Pond"/>
    <n v="20"/>
  </r>
  <r>
    <s v="119-22"/>
    <m/>
    <x v="0"/>
    <s v="46 SHANGRI-LA BLVD"/>
    <n v="101"/>
    <s v="KILROE JAMES F"/>
    <s v="R130"/>
    <s v="ONE FAMILY"/>
    <s v="119//22//"/>
    <n v="0.15905"/>
    <n v="1"/>
    <n v="1"/>
    <n v="1"/>
    <n v="1"/>
    <s v="SEPTIC"/>
    <n v="0"/>
    <n v="1"/>
    <n v="5900"/>
    <s v="YES"/>
    <n v="5900"/>
    <s v="119-22"/>
    <s v="Gas,Well,Septic"/>
    <s v="SEPTIC"/>
    <s v="SEPTIC"/>
    <n v="5900"/>
    <m/>
    <m/>
    <n v="1"/>
    <n v="1"/>
    <n v="5"/>
    <n v="1464"/>
    <n v="2"/>
    <m/>
    <m/>
    <m/>
    <m/>
    <m/>
    <m/>
    <m/>
    <m/>
    <m/>
    <m/>
    <n v="1"/>
    <n v="4.6463999999999999"/>
    <n v="1"/>
    <s v="Mill Pond"/>
    <n v="20"/>
  </r>
  <r>
    <s v="122-209"/>
    <m/>
    <x v="0"/>
    <s v="78 PLYMOUTH AVE"/>
    <n v="132"/>
    <s v="MATHERS ELEANOR"/>
    <s v="R130"/>
    <s v="RES ACLNUD  MDL-00"/>
    <s v="122//209//"/>
    <n v="0.13403999999999999"/>
    <n v="0"/>
    <n v="0"/>
    <n v="0"/>
    <n v="0"/>
    <m/>
    <n v="0"/>
    <n v="0"/>
    <n v="0"/>
    <s v="YES"/>
    <n v="0"/>
    <s v="122-209"/>
    <m/>
    <m/>
    <m/>
    <n v="0"/>
    <m/>
    <m/>
    <n v="0"/>
    <n v="0"/>
    <n v="0"/>
    <n v="0"/>
    <n v="0"/>
    <m/>
    <m/>
    <m/>
    <m/>
    <m/>
    <m/>
    <m/>
    <m/>
    <m/>
    <m/>
    <n v="2"/>
    <n v="0"/>
    <n v="1"/>
    <s v="Mill Pond"/>
    <n v="20"/>
  </r>
  <r>
    <s v="114C-2-308"/>
    <m/>
    <x v="0"/>
    <s v="0 PUFFIN LN"/>
    <n v="132"/>
    <s v="MAROTTA LOUISE M"/>
    <s v="R130"/>
    <s v="RES ACLNUD  MDL-00"/>
    <s v="114/C2/308//"/>
    <n v="0.52178000000000002"/>
    <n v="0"/>
    <n v="0"/>
    <n v="0"/>
    <n v="0"/>
    <m/>
    <n v="0"/>
    <n v="0"/>
    <n v="0"/>
    <s v="YES"/>
    <n v="0"/>
    <s v="114C-2-308"/>
    <m/>
    <m/>
    <m/>
    <n v="0"/>
    <m/>
    <m/>
    <n v="0"/>
    <n v="0"/>
    <n v="0"/>
    <n v="0"/>
    <n v="0"/>
    <m/>
    <m/>
    <m/>
    <m/>
    <m/>
    <m/>
    <m/>
    <m/>
    <m/>
    <m/>
    <n v="1"/>
    <n v="0"/>
    <n v="1"/>
    <s v="Mill Pond"/>
    <n v="20"/>
  </r>
  <r>
    <s v="114E-389"/>
    <m/>
    <x v="0"/>
    <s v="230 CHARGE POND RD"/>
    <n v="101"/>
    <s v="HART JOHN E"/>
    <s v="R60"/>
    <s v="ONE FAMILY"/>
    <s v="114/E/389//"/>
    <n v="0.47965000000000002"/>
    <n v="1"/>
    <n v="1"/>
    <n v="1"/>
    <n v="1"/>
    <s v="SEPTIC"/>
    <n v="0"/>
    <n v="0"/>
    <n v="0"/>
    <s v="YES"/>
    <n v="0"/>
    <s v="114E-389"/>
    <s v="Well,Septic"/>
    <s v="SEPTIC"/>
    <s v="SEPTIC"/>
    <n v="0"/>
    <m/>
    <m/>
    <n v="1"/>
    <n v="1"/>
    <n v="4"/>
    <n v="1469"/>
    <n v="1.75"/>
    <m/>
    <m/>
    <m/>
    <m/>
    <m/>
    <m/>
    <m/>
    <m/>
    <m/>
    <m/>
    <n v="1"/>
    <n v="4.6463999999999999"/>
    <n v="1"/>
    <s v="Mill Pond"/>
    <n v="20"/>
  </r>
  <r>
    <s v="119-384"/>
    <m/>
    <x v="0"/>
    <s v="8 PEACEFUL LN"/>
    <n v="101"/>
    <s v="JACOBS AVIS"/>
    <s v="R130"/>
    <s v="ONE FAMILY"/>
    <s v="119//384//"/>
    <n v="0.15844"/>
    <n v="1"/>
    <n v="1"/>
    <n v="1"/>
    <n v="1"/>
    <s v="SEPTIC"/>
    <n v="0"/>
    <n v="1"/>
    <n v="3900"/>
    <s v="YES"/>
    <n v="3900"/>
    <s v="119-384"/>
    <s v="Gas,Well,Septic"/>
    <s v="SEPTIC"/>
    <s v="SEPTIC"/>
    <n v="3900"/>
    <m/>
    <m/>
    <n v="1"/>
    <n v="1"/>
    <n v="3"/>
    <n v="768"/>
    <n v="1"/>
    <m/>
    <m/>
    <m/>
    <m/>
    <m/>
    <m/>
    <m/>
    <m/>
    <m/>
    <m/>
    <n v="1"/>
    <n v="4.6463999999999999"/>
    <n v="1"/>
    <s v="Mill Pond"/>
    <n v="20"/>
  </r>
  <r>
    <s v="122-382"/>
    <m/>
    <x v="0"/>
    <s v="69 PLYMOUTH AVE"/>
    <n v="101"/>
    <s v="BULEY MARK A"/>
    <s v="R130"/>
    <s v="ONE FAMILY"/>
    <s v="122//382//"/>
    <n v="0.13048999999999999"/>
    <n v="1"/>
    <n v="1"/>
    <n v="1"/>
    <n v="1"/>
    <s v="SEPTIC"/>
    <n v="0"/>
    <n v="1"/>
    <n v="5000"/>
    <s v="YES"/>
    <n v="5000"/>
    <s v="122-382"/>
    <s v="Gas,Well,Septic"/>
    <s v="SEPTIC"/>
    <s v="SEPTIC"/>
    <n v="5000"/>
    <m/>
    <m/>
    <n v="1"/>
    <n v="1"/>
    <n v="2"/>
    <n v="560"/>
    <n v="1"/>
    <m/>
    <m/>
    <m/>
    <m/>
    <m/>
    <m/>
    <m/>
    <m/>
    <m/>
    <m/>
    <n v="2"/>
    <n v="4.6463999999999999"/>
    <n v="1"/>
    <s v="Mill Pond"/>
    <n v="20"/>
  </r>
  <r>
    <s v="119-58"/>
    <m/>
    <x v="0"/>
    <s v="20 OVERLOOK TER"/>
    <n v="101"/>
    <s v="HENRY EARL W"/>
    <s v="R130"/>
    <s v="ONE FAMILY"/>
    <s v="119//58//"/>
    <n v="0.16397999999999999"/>
    <n v="1"/>
    <n v="1"/>
    <n v="1"/>
    <n v="1"/>
    <s v="SEPTIC"/>
    <n v="0"/>
    <n v="1"/>
    <n v="12500"/>
    <s v="YES"/>
    <n v="12500"/>
    <s v="119-58"/>
    <s v="Gas,Well,Septic"/>
    <s v="SEPTIC"/>
    <s v="SEPTIC"/>
    <n v="12500"/>
    <m/>
    <m/>
    <n v="1"/>
    <n v="1"/>
    <n v="3"/>
    <n v="990"/>
    <n v="1"/>
    <m/>
    <m/>
    <m/>
    <m/>
    <m/>
    <m/>
    <m/>
    <m/>
    <m/>
    <m/>
    <n v="1"/>
    <n v="4.6463999999999999"/>
    <n v="1"/>
    <s v="Mill Pond"/>
    <n v="20"/>
  </r>
  <r>
    <s v="105A-5"/>
    <m/>
    <x v="0"/>
    <s v="38 CHARLOTTE FURN RD"/>
    <n v="101"/>
    <s v="BARROS MANUEL S JR"/>
    <s v="MR30"/>
    <s v="ONE FAMILY"/>
    <s v="105/A/5//"/>
    <n v="0.27390999999999999"/>
    <n v="1"/>
    <n v="1"/>
    <n v="1"/>
    <n v="1"/>
    <s v="SEPTIC"/>
    <n v="0"/>
    <n v="1"/>
    <n v="9000"/>
    <s v="YES"/>
    <n v="9000"/>
    <s v="105A-5"/>
    <s v="Public Water,Septic"/>
    <s v="SEPTIC"/>
    <s v="SEPTIC"/>
    <n v="9000"/>
    <m/>
    <m/>
    <n v="1"/>
    <n v="1"/>
    <n v="3"/>
    <n v="1100"/>
    <n v="1"/>
    <m/>
    <m/>
    <m/>
    <m/>
    <m/>
    <m/>
    <m/>
    <m/>
    <m/>
    <m/>
    <n v="1"/>
    <n v="9.68"/>
    <n v="1"/>
    <s v="Broad Marsh River"/>
    <n v="43"/>
  </r>
  <r>
    <s v="119-435"/>
    <m/>
    <x v="0"/>
    <s v="19 MAYFLOWER LN"/>
    <n v="101"/>
    <s v="MORRISON CHARLES J"/>
    <s v="R130"/>
    <s v="ONE FAMILY"/>
    <s v="119//435//"/>
    <n v="0.15678"/>
    <n v="1"/>
    <n v="1"/>
    <n v="1"/>
    <n v="1"/>
    <s v="SEPTIC"/>
    <n v="0"/>
    <n v="0"/>
    <n v="0"/>
    <s v="YES"/>
    <n v="0"/>
    <s v="119-435"/>
    <s v="Gas,Well,Septic"/>
    <s v="SEPTIC"/>
    <s v="SEPTIC"/>
    <n v="0"/>
    <m/>
    <m/>
    <n v="1"/>
    <n v="1"/>
    <n v="2"/>
    <n v="904"/>
    <n v="1"/>
    <m/>
    <m/>
    <m/>
    <m/>
    <m/>
    <m/>
    <m/>
    <m/>
    <m/>
    <m/>
    <n v="1"/>
    <n v="4.6463999999999999"/>
    <n v="1"/>
    <s v="Mill Pond"/>
    <n v="20"/>
  </r>
  <r>
    <s v="105A-16"/>
    <m/>
    <x v="0"/>
    <s v="37 CHARLOTTE FURN RD"/>
    <n v="101"/>
    <s v="DOWNING HARRY B"/>
    <s v="MR30"/>
    <s v="ONE FAMILY"/>
    <s v="105/A/16//"/>
    <n v="0.28088999999999997"/>
    <n v="1"/>
    <n v="1"/>
    <n v="1"/>
    <n v="1"/>
    <s v="SEPTIC"/>
    <n v="0"/>
    <n v="1"/>
    <n v="4600"/>
    <s v="YES"/>
    <n v="4600"/>
    <s v="105A-16"/>
    <s v="Public Water,Septic"/>
    <s v="SEPTIC"/>
    <s v="SEPTIC"/>
    <n v="4600"/>
    <m/>
    <m/>
    <n v="1"/>
    <n v="1"/>
    <n v="3"/>
    <n v="1620"/>
    <n v="1"/>
    <m/>
    <m/>
    <m/>
    <m/>
    <m/>
    <m/>
    <m/>
    <m/>
    <m/>
    <m/>
    <n v="1"/>
    <n v="9.68"/>
    <n v="1"/>
    <s v="Broad Marsh River"/>
    <n v="43"/>
  </r>
  <r>
    <s v="119-66"/>
    <m/>
    <x v="0"/>
    <s v="7 OVERLOOK TER"/>
    <n v="101"/>
    <s v="SALVESEN RICHARD"/>
    <s v="R130"/>
    <s v="ONE FAMILY"/>
    <s v="119//66//"/>
    <n v="0.30873"/>
    <n v="1"/>
    <n v="1"/>
    <n v="1"/>
    <n v="1"/>
    <s v="SEPTIC"/>
    <n v="0"/>
    <n v="0"/>
    <n v="0"/>
    <s v="YES"/>
    <n v="0"/>
    <s v="119-66"/>
    <s v="Well,Septic"/>
    <s v="SEPTIC"/>
    <s v="SEPTIC"/>
    <n v="0"/>
    <m/>
    <m/>
    <n v="1"/>
    <n v="1"/>
    <n v="3"/>
    <n v="1000"/>
    <n v="1"/>
    <m/>
    <m/>
    <m/>
    <m/>
    <m/>
    <m/>
    <m/>
    <m/>
    <m/>
    <m/>
    <n v="2"/>
    <n v="4.6463999999999999"/>
    <n v="1"/>
    <s v="Mill Pond"/>
    <n v="20"/>
  </r>
  <r>
    <s v="119-1007"/>
    <m/>
    <x v="0"/>
    <s v="16 MAYFLOWER LN"/>
    <n v="903"/>
    <s v="TOWN OF WAREHAM"/>
    <s v="R130"/>
    <s v="TAX POSS  MDL-00"/>
    <s v="119//1007//"/>
    <n v="8.5239999999999996E-2"/>
    <n v="0"/>
    <n v="0"/>
    <n v="0"/>
    <n v="0"/>
    <m/>
    <n v="0"/>
    <n v="0"/>
    <n v="0"/>
    <s v="YES"/>
    <n v="0"/>
    <s v="119-1007"/>
    <m/>
    <m/>
    <m/>
    <n v="0"/>
    <m/>
    <m/>
    <n v="0"/>
    <n v="0"/>
    <n v="0"/>
    <n v="0"/>
    <n v="0"/>
    <m/>
    <m/>
    <m/>
    <m/>
    <m/>
    <m/>
    <m/>
    <m/>
    <m/>
    <m/>
    <n v="1"/>
    <n v="0"/>
    <n v="1"/>
    <s v="Mill Pond"/>
    <n v="20"/>
  </r>
  <r>
    <s v="LAND_NOPARC"/>
    <m/>
    <x v="0"/>
    <m/>
    <n v="0"/>
    <m/>
    <m/>
    <m/>
    <m/>
    <n v="6.3099999999999996E-3"/>
    <n v="0"/>
    <n v="0"/>
    <n v="0"/>
    <n v="0"/>
    <m/>
    <n v="0"/>
    <n v="0"/>
    <n v="0"/>
    <s v="NO"/>
    <n v="0"/>
    <m/>
    <m/>
    <m/>
    <m/>
    <n v="0"/>
    <m/>
    <m/>
    <n v="0"/>
    <n v="0"/>
    <n v="0"/>
    <n v="0"/>
    <n v="0"/>
    <m/>
    <m/>
    <m/>
    <m/>
    <m/>
    <m/>
    <m/>
    <m/>
    <m/>
    <m/>
    <n v="0"/>
    <n v="0"/>
    <n v="1"/>
    <s v="Mill Pond"/>
    <n v="20"/>
  </r>
  <r>
    <s v="122-504"/>
    <m/>
    <x v="0"/>
    <s v="108 LAKE AVE"/>
    <n v="131"/>
    <s v="CURRAN PHILLIP E"/>
    <s v="R130"/>
    <s v="RES ACLNPO  MDL-00"/>
    <s v="122//504//"/>
    <n v="0.1489"/>
    <n v="0"/>
    <n v="0"/>
    <n v="0"/>
    <n v="0"/>
    <m/>
    <n v="0"/>
    <n v="0"/>
    <n v="0"/>
    <s v="YES"/>
    <n v="0"/>
    <s v="122-504"/>
    <m/>
    <m/>
    <m/>
    <n v="0"/>
    <m/>
    <m/>
    <n v="0"/>
    <n v="0"/>
    <n v="0"/>
    <n v="0"/>
    <n v="0"/>
    <m/>
    <m/>
    <m/>
    <m/>
    <m/>
    <m/>
    <m/>
    <m/>
    <m/>
    <m/>
    <n v="2"/>
    <n v="0"/>
    <n v="1"/>
    <s v="Mill Pond"/>
    <n v="20"/>
  </r>
  <r>
    <s v="122-207"/>
    <m/>
    <x v="0"/>
    <s v="80 PLYMOUTH AVE"/>
    <n v="101"/>
    <s v="MATHERS ELEANOR"/>
    <s v="R130"/>
    <s v="ONE FAMILY"/>
    <s v="122//207//"/>
    <n v="0.13339999999999999"/>
    <n v="1"/>
    <n v="1"/>
    <n v="1"/>
    <n v="1"/>
    <s v="SEPTIC"/>
    <n v="0"/>
    <n v="1"/>
    <n v="500"/>
    <s v="YES"/>
    <n v="500"/>
    <s v="122-207"/>
    <s v="Well,Septic"/>
    <s v="SEPTIC"/>
    <s v="SEPTIC"/>
    <n v="500"/>
    <m/>
    <m/>
    <n v="1"/>
    <n v="1"/>
    <n v="2"/>
    <n v="680"/>
    <n v="1"/>
    <m/>
    <m/>
    <m/>
    <m/>
    <m/>
    <m/>
    <m/>
    <m/>
    <m/>
    <m/>
    <n v="2"/>
    <n v="4.6463999999999999"/>
    <n v="1"/>
    <s v="Mill Pond"/>
    <n v="20"/>
  </r>
  <r>
    <s v="119-82"/>
    <m/>
    <x v="0"/>
    <s v="28 SUNSET BLVD"/>
    <n v="101"/>
    <s v="HERREN MELISSA M"/>
    <s v="R130"/>
    <s v="ONE FAMILY"/>
    <s v="119//82//"/>
    <n v="0.14760000000000001"/>
    <n v="1"/>
    <n v="1"/>
    <n v="1"/>
    <n v="1"/>
    <s v="SEPTIC"/>
    <n v="0"/>
    <n v="1"/>
    <n v="2000"/>
    <s v="YES"/>
    <n v="2000"/>
    <s v="119-82"/>
    <s v="Gas,Well,Septic"/>
    <s v="SEPTIC"/>
    <s v="SEPTIC"/>
    <n v="2000"/>
    <m/>
    <m/>
    <n v="1"/>
    <n v="1"/>
    <n v="2"/>
    <n v="768"/>
    <n v="1"/>
    <m/>
    <m/>
    <m/>
    <m/>
    <m/>
    <m/>
    <m/>
    <m/>
    <m/>
    <m/>
    <n v="1"/>
    <n v="4.6463999999999999"/>
    <n v="1"/>
    <s v="Mill Pond"/>
    <n v="20"/>
  </r>
  <r>
    <s v="UNK421"/>
    <s v="FEE"/>
    <x v="0"/>
    <s v="HIGH DAM RD"/>
    <n v="0"/>
    <m/>
    <m/>
    <m/>
    <m/>
    <n v="1.5085299999999999"/>
    <n v="0"/>
    <n v="0"/>
    <n v="0"/>
    <n v="0"/>
    <m/>
    <n v="0"/>
    <n v="0"/>
    <n v="0"/>
    <s v="NO_W2"/>
    <n v="0"/>
    <m/>
    <m/>
    <m/>
    <m/>
    <n v="0"/>
    <m/>
    <m/>
    <n v="0"/>
    <n v="0"/>
    <n v="0"/>
    <n v="0"/>
    <n v="0"/>
    <s v="Not in new Assr DB, Makepe?, old info"/>
    <m/>
    <m/>
    <m/>
    <m/>
    <m/>
    <m/>
    <m/>
    <m/>
    <m/>
    <n v="1"/>
    <n v="0"/>
    <n v="1"/>
    <s v="Mill Pond"/>
    <n v="20"/>
  </r>
  <r>
    <s v="114E-391"/>
    <m/>
    <x v="0"/>
    <s v="237 CHARGE POND RD"/>
    <n v="101"/>
    <s v="BROWN SUSAN E"/>
    <s v="R130"/>
    <s v="ONE FAMILY"/>
    <s v="114/E/391//"/>
    <n v="0.53049000000000002"/>
    <n v="1"/>
    <n v="1"/>
    <n v="1"/>
    <n v="1"/>
    <s v="SEPTIC"/>
    <n v="0"/>
    <n v="0"/>
    <n v="0"/>
    <s v="YES"/>
    <n v="0"/>
    <s v="114E-391"/>
    <s v="Well,Septic"/>
    <s v="SEPTIC"/>
    <s v="SEPTIC"/>
    <n v="0"/>
    <m/>
    <m/>
    <n v="1"/>
    <n v="1"/>
    <n v="3"/>
    <n v="1728"/>
    <n v="1.9"/>
    <m/>
    <m/>
    <m/>
    <m/>
    <m/>
    <m/>
    <m/>
    <m/>
    <m/>
    <m/>
    <n v="1"/>
    <n v="4.6463999999999999"/>
    <n v="1"/>
    <s v="Mill Pond"/>
    <n v="20"/>
  </r>
  <r>
    <s v="105-1009"/>
    <m/>
    <x v="0"/>
    <s v="0 CHARLOTTE FURN RD OFF"/>
    <n v="903"/>
    <s v="TOWN OF WAREHAM"/>
    <s v="R60"/>
    <s v="MUNICIPAL  MDL-00"/>
    <s v="105//1009//"/>
    <n v="15.447990000000001"/>
    <n v="0"/>
    <n v="0"/>
    <n v="0"/>
    <n v="0"/>
    <m/>
    <n v="0"/>
    <n v="0"/>
    <n v="0"/>
    <s v="YES"/>
    <n v="0"/>
    <s v="105-1009"/>
    <s v="Public Water,Septic"/>
    <s v="SEPTIC"/>
    <m/>
    <n v="0"/>
    <m/>
    <m/>
    <n v="0"/>
    <n v="0"/>
    <n v="0"/>
    <n v="0"/>
    <n v="0"/>
    <m/>
    <m/>
    <m/>
    <m/>
    <m/>
    <m/>
    <m/>
    <m/>
    <m/>
    <m/>
    <n v="1"/>
    <n v="0"/>
    <n v="1"/>
    <s v="Broad Marsh River"/>
    <n v="43"/>
  </r>
  <r>
    <s v="119-408"/>
    <m/>
    <x v="0"/>
    <s v="11 PEACEFUL LN"/>
    <n v="101"/>
    <s v="ELLSPERMANN JOHN VINCENT"/>
    <s v="R130"/>
    <s v="ONE FAMILY"/>
    <s v="119//408//"/>
    <n v="0.27853"/>
    <n v="1"/>
    <n v="1"/>
    <n v="1"/>
    <n v="1"/>
    <s v="SEPTIC"/>
    <n v="0"/>
    <n v="1"/>
    <n v="5200"/>
    <s v="NO_W1"/>
    <n v="5200"/>
    <s v="119-408"/>
    <s v="Gas,Well,Septic"/>
    <s v="SEPTIC"/>
    <s v="SEPTIC"/>
    <n v="5200"/>
    <m/>
    <m/>
    <n v="1"/>
    <n v="1"/>
    <n v="3"/>
    <n v="992"/>
    <n v="1"/>
    <m/>
    <m/>
    <m/>
    <m/>
    <m/>
    <m/>
    <m/>
    <m/>
    <m/>
    <m/>
    <n v="2"/>
    <n v="4.6463999999999999"/>
    <n v="1"/>
    <s v="Mill Pond"/>
    <n v="20"/>
  </r>
  <r>
    <s v="UNK419"/>
    <s v="FEE"/>
    <x v="0"/>
    <s v="UPPER BOUNDARY R"/>
    <n v="0"/>
    <m/>
    <m/>
    <m/>
    <m/>
    <n v="0.81552000000000002"/>
    <n v="0"/>
    <n v="0"/>
    <n v="0"/>
    <n v="0"/>
    <m/>
    <n v="0"/>
    <n v="0"/>
    <n v="0"/>
    <s v="NO_W2"/>
    <n v="0"/>
    <m/>
    <m/>
    <m/>
    <m/>
    <n v="0"/>
    <m/>
    <m/>
    <n v="0"/>
    <n v="0"/>
    <n v="0"/>
    <n v="0"/>
    <n v="0"/>
    <s v="Not in new Assr DB, Makepe?, old info"/>
    <m/>
    <m/>
    <m/>
    <m/>
    <m/>
    <m/>
    <m/>
    <m/>
    <m/>
    <n v="1"/>
    <n v="0"/>
    <n v="1"/>
    <s v="Mill Pond"/>
    <n v="20"/>
  </r>
  <r>
    <s v="119-34"/>
    <m/>
    <x v="0"/>
    <s v="31 SHANGRI-LA BLVD"/>
    <n v="101"/>
    <s v="JOHNSON JEFFREY"/>
    <s v="R130"/>
    <s v="ONE FAMILY"/>
    <s v="119//34//"/>
    <n v="0.44087999999999999"/>
    <n v="1"/>
    <n v="1"/>
    <n v="1"/>
    <n v="1"/>
    <s v="SEPTIC"/>
    <n v="0"/>
    <n v="1"/>
    <n v="5700"/>
    <s v="YES"/>
    <n v="5700"/>
    <s v="119-34"/>
    <s v="Public Water,Septic"/>
    <s v="SEPTIC"/>
    <s v="SEPTIC"/>
    <n v="5700"/>
    <m/>
    <m/>
    <n v="1"/>
    <n v="1"/>
    <n v="3"/>
    <n v="1488"/>
    <n v="2"/>
    <m/>
    <m/>
    <m/>
    <m/>
    <m/>
    <m/>
    <m/>
    <m/>
    <m/>
    <m/>
    <n v="3"/>
    <n v="4.6463999999999999"/>
    <n v="1"/>
    <s v="Mill Pond"/>
    <n v="20"/>
  </r>
  <r>
    <s v="119-1009"/>
    <m/>
    <x v="0"/>
    <s v="10 PEACEFUL LN"/>
    <n v="903"/>
    <s v="TOWN OF WAREHAM"/>
    <s v="R130"/>
    <s v="TAX POSS  MDL-00"/>
    <s v="119//1009//"/>
    <n v="0.12712999999999999"/>
    <n v="0"/>
    <n v="0"/>
    <n v="0"/>
    <n v="0"/>
    <m/>
    <n v="0"/>
    <n v="0"/>
    <n v="0"/>
    <s v="YES"/>
    <n v="0"/>
    <s v="119-1009"/>
    <m/>
    <m/>
    <m/>
    <n v="0"/>
    <m/>
    <m/>
    <n v="0"/>
    <n v="0"/>
    <n v="0"/>
    <n v="0"/>
    <n v="0"/>
    <m/>
    <m/>
    <m/>
    <m/>
    <m/>
    <m/>
    <m/>
    <m/>
    <m/>
    <m/>
    <n v="1"/>
    <n v="0"/>
    <n v="1"/>
    <s v="Mill Pond"/>
    <n v="20"/>
  </r>
  <r>
    <s v="119-59"/>
    <m/>
    <x v="0"/>
    <s v="22 OVERLOOK TER"/>
    <n v="101"/>
    <s v="MELO DAVID J"/>
    <s v="R130"/>
    <s v="ONE FAMILY"/>
    <s v="119//59//"/>
    <n v="0.1721"/>
    <n v="1"/>
    <n v="1"/>
    <n v="1"/>
    <n v="1"/>
    <s v="SEPTIC"/>
    <n v="0"/>
    <n v="1"/>
    <n v="3900"/>
    <s v="YES"/>
    <n v="3900"/>
    <s v="119-59"/>
    <s v="Gas,Well,Septic"/>
    <s v="SEPTIC"/>
    <s v="SEPTIC"/>
    <n v="3900"/>
    <m/>
    <m/>
    <n v="1"/>
    <n v="1"/>
    <n v="2"/>
    <n v="864"/>
    <n v="1"/>
    <m/>
    <m/>
    <m/>
    <m/>
    <m/>
    <m/>
    <m/>
    <m/>
    <m/>
    <m/>
    <n v="1"/>
    <n v="4.6463999999999999"/>
    <n v="1"/>
    <s v="Mill Pond"/>
    <n v="20"/>
  </r>
  <r>
    <s v="LAND_NOPARC"/>
    <m/>
    <x v="0"/>
    <m/>
    <n v="0"/>
    <m/>
    <m/>
    <m/>
    <m/>
    <n v="1.294E-2"/>
    <n v="0"/>
    <n v="0"/>
    <n v="0"/>
    <n v="0"/>
    <m/>
    <n v="0"/>
    <n v="0"/>
    <n v="0"/>
    <s v="NO"/>
    <n v="0"/>
    <m/>
    <m/>
    <m/>
    <m/>
    <n v="0"/>
    <m/>
    <m/>
    <n v="0"/>
    <n v="0"/>
    <n v="0"/>
    <n v="0"/>
    <n v="0"/>
    <m/>
    <m/>
    <m/>
    <m/>
    <m/>
    <m/>
    <m/>
    <m/>
    <m/>
    <m/>
    <n v="0"/>
    <n v="0"/>
    <n v="1"/>
    <s v="Mill Pond"/>
    <n v="20"/>
  </r>
  <r>
    <s v="119-1010"/>
    <m/>
    <x v="0"/>
    <s v="0 MAYFLOWER LN OFF"/>
    <n v="903"/>
    <s v="TOWN OF WAREHAM"/>
    <s v="R130"/>
    <s v="TAX POSS  MDL-00"/>
    <s v="119//1010//"/>
    <n v="0.70299999999999996"/>
    <n v="0"/>
    <n v="0"/>
    <n v="0"/>
    <n v="0"/>
    <m/>
    <n v="0"/>
    <n v="0"/>
    <n v="0"/>
    <s v="YES"/>
    <n v="0"/>
    <s v="119-1010"/>
    <m/>
    <m/>
    <m/>
    <n v="0"/>
    <m/>
    <m/>
    <n v="0"/>
    <n v="0"/>
    <n v="0"/>
    <n v="0"/>
    <n v="0"/>
    <m/>
    <m/>
    <m/>
    <m/>
    <m/>
    <m/>
    <m/>
    <m/>
    <m/>
    <m/>
    <n v="1"/>
    <n v="0"/>
    <n v="1"/>
    <s v="Mill Pond"/>
    <n v="20"/>
  </r>
  <r>
    <s v="119-1002"/>
    <m/>
    <x v="0"/>
    <s v="21 SUNSET BLVD"/>
    <n v="903"/>
    <s v="TOWN OF WAREHAM"/>
    <s v="R130"/>
    <s v="MUNICIPAL  MDL-00"/>
    <s v="119//1002//"/>
    <n v="1.7329300000000001"/>
    <n v="0"/>
    <n v="1"/>
    <n v="0"/>
    <n v="1"/>
    <m/>
    <n v="0"/>
    <n v="0"/>
    <n v="0"/>
    <s v="YES"/>
    <n v="0"/>
    <s v="119-1002"/>
    <m/>
    <m/>
    <s v="SEPTIC"/>
    <n v="0"/>
    <m/>
    <m/>
    <n v="0"/>
    <n v="1"/>
    <n v="0"/>
    <n v="0"/>
    <n v="0"/>
    <m/>
    <m/>
    <m/>
    <m/>
    <m/>
    <m/>
    <m/>
    <m/>
    <m/>
    <m/>
    <n v="1"/>
    <n v="0"/>
    <n v="1"/>
    <s v="Mill Pond"/>
    <n v="20"/>
  </r>
  <r>
    <s v="114E-388"/>
    <m/>
    <x v="0"/>
    <s v="232 CHARGE POND RD"/>
    <n v="101"/>
    <s v="CHANDLER JOAN M"/>
    <s v="R60"/>
    <s v="ONE FAMILY"/>
    <s v="114/E/388//"/>
    <n v="0.53732999999999997"/>
    <n v="1"/>
    <n v="1"/>
    <n v="1"/>
    <n v="1"/>
    <s v="SEPTIC"/>
    <n v="0"/>
    <n v="0"/>
    <n v="0"/>
    <s v="YES"/>
    <n v="0"/>
    <s v="114E-388"/>
    <s v="Well,Septic"/>
    <s v="SEPTIC"/>
    <s v="SEPTIC"/>
    <n v="0"/>
    <m/>
    <m/>
    <n v="1"/>
    <n v="1"/>
    <n v="4"/>
    <n v="1642"/>
    <n v="1.9"/>
    <m/>
    <m/>
    <m/>
    <m/>
    <m/>
    <m/>
    <m/>
    <m/>
    <m/>
    <m/>
    <n v="1"/>
    <n v="4.6463999999999999"/>
    <n v="1"/>
    <s v="Mill Pond"/>
    <n v="20"/>
  </r>
  <r>
    <s v="119-65"/>
    <m/>
    <x v="0"/>
    <s v="9 OVERLOOK TER"/>
    <n v="101"/>
    <s v="DANSEREAU SHAWN M"/>
    <s v="R130"/>
    <s v="ONE FAMILY"/>
    <s v="119//65//"/>
    <n v="0.16164000000000001"/>
    <n v="1"/>
    <n v="1"/>
    <n v="1"/>
    <n v="1"/>
    <s v="SEPTIC"/>
    <n v="0"/>
    <n v="1"/>
    <n v="4800"/>
    <s v="YES"/>
    <n v="4800"/>
    <s v="119-65"/>
    <s v="Gas,Well,Septic"/>
    <s v="SEPTIC"/>
    <s v="SEPTIC"/>
    <n v="4800"/>
    <m/>
    <m/>
    <n v="1"/>
    <n v="1"/>
    <n v="3"/>
    <n v="936"/>
    <n v="1"/>
    <m/>
    <m/>
    <m/>
    <m/>
    <m/>
    <m/>
    <m/>
    <m/>
    <m/>
    <m/>
    <n v="1"/>
    <n v="4.6463999999999999"/>
    <n v="1"/>
    <s v="Mill Pond"/>
    <n v="20"/>
  </r>
  <r>
    <s v="119-24"/>
    <m/>
    <x v="0"/>
    <s v="50 SHANGRI-LA BLVD"/>
    <n v="101"/>
    <s v="KILROE JAMES F"/>
    <s v="R130"/>
    <s v="ONE FAMILY"/>
    <s v="119//24//"/>
    <n v="0.42691000000000001"/>
    <n v="1"/>
    <n v="1"/>
    <n v="1"/>
    <n v="1"/>
    <s v="SEPTIC"/>
    <n v="0"/>
    <n v="1"/>
    <n v="7800"/>
    <s v="NO_W1"/>
    <n v="7800"/>
    <s v="119-24"/>
    <s v="Well,Septic"/>
    <s v="SEPTIC"/>
    <s v="SEPTIC"/>
    <n v="7800"/>
    <m/>
    <m/>
    <n v="1"/>
    <n v="1"/>
    <n v="2"/>
    <n v="1452"/>
    <n v="1"/>
    <m/>
    <m/>
    <m/>
    <m/>
    <m/>
    <m/>
    <m/>
    <m/>
    <m/>
    <m/>
    <n v="3"/>
    <n v="4.6463999999999999"/>
    <n v="1"/>
    <s v="Mill Pond"/>
    <n v="20"/>
  </r>
  <r>
    <s v="119-81"/>
    <m/>
    <x v="0"/>
    <s v="30 SUNSET BLVD"/>
    <n v="132"/>
    <s v="HERREN MELISSA M"/>
    <s v="R130"/>
    <s v="RES ACLNUD  MDL-00"/>
    <s v="119//81//"/>
    <n v="0.15662999999999999"/>
    <n v="0"/>
    <n v="0"/>
    <n v="0"/>
    <n v="0"/>
    <m/>
    <n v="0"/>
    <n v="0"/>
    <n v="0"/>
    <s v="YES"/>
    <n v="0"/>
    <s v="119-81"/>
    <m/>
    <m/>
    <m/>
    <n v="0"/>
    <m/>
    <m/>
    <n v="0"/>
    <n v="0"/>
    <n v="0"/>
    <n v="0"/>
    <n v="0"/>
    <m/>
    <m/>
    <m/>
    <m/>
    <m/>
    <m/>
    <m/>
    <m/>
    <m/>
    <m/>
    <n v="1"/>
    <n v="0"/>
    <n v="1"/>
    <s v="Mill Pond"/>
    <n v="20"/>
  </r>
  <r>
    <s v="119-68"/>
    <m/>
    <x v="0"/>
    <s v="3 OVERLOOK TER"/>
    <n v="101"/>
    <s v="COSTE JASON W"/>
    <s v="R130"/>
    <s v="ONE FAMILY"/>
    <s v="119//68//"/>
    <n v="0.3448"/>
    <n v="1"/>
    <n v="1"/>
    <n v="1"/>
    <n v="1"/>
    <s v="SEPTIC"/>
    <n v="0"/>
    <n v="0"/>
    <n v="0"/>
    <s v="YES"/>
    <n v="0"/>
    <s v="119-68"/>
    <s v="Gas,Well,Septic"/>
    <s v="SEPTIC"/>
    <s v="SEPTIC"/>
    <n v="0"/>
    <m/>
    <m/>
    <n v="1"/>
    <n v="1"/>
    <n v="3"/>
    <n v="1028"/>
    <n v="1"/>
    <m/>
    <m/>
    <m/>
    <m/>
    <m/>
    <m/>
    <m/>
    <m/>
    <m/>
    <m/>
    <n v="2"/>
    <n v="4.6463999999999999"/>
    <n v="1"/>
    <s v="Mill Pond"/>
    <n v="20"/>
  </r>
  <r>
    <s v="122-378"/>
    <m/>
    <x v="0"/>
    <s v="77 PLYMOUTH AVE"/>
    <n v="101"/>
    <s v="CORREIA RODLYN A &amp; GERALDINE A"/>
    <s v="R130"/>
    <s v="ONE FAMILY"/>
    <s v="122//378//"/>
    <n v="0.27168999999999999"/>
    <n v="1"/>
    <n v="1"/>
    <n v="1"/>
    <n v="1"/>
    <s v="SEPTIC"/>
    <n v="0"/>
    <n v="1"/>
    <n v="12100"/>
    <s v="NO_W1"/>
    <n v="12100"/>
    <s v="122-378"/>
    <s v="Well,Septic"/>
    <s v="SEPTIC"/>
    <s v="SEPTIC"/>
    <n v="12100"/>
    <m/>
    <m/>
    <n v="1"/>
    <n v="1"/>
    <n v="5"/>
    <n v="1768"/>
    <n v="2"/>
    <m/>
    <m/>
    <m/>
    <m/>
    <m/>
    <m/>
    <m/>
    <m/>
    <m/>
    <m/>
    <n v="4"/>
    <n v="4.6463999999999999"/>
    <n v="1"/>
    <s v="Mill Pond"/>
    <n v="20"/>
  </r>
  <r>
    <s v="122-506"/>
    <m/>
    <x v="0"/>
    <s v="112 LAKE AVE"/>
    <n v="101"/>
    <s v="GAUVIN PAUL A"/>
    <s v="R130"/>
    <s v="ONE FAMILY"/>
    <s v="122//506//"/>
    <n v="0.14169000000000001"/>
    <n v="1"/>
    <n v="1"/>
    <n v="1"/>
    <n v="1"/>
    <s v="SEPTIC"/>
    <n v="0"/>
    <n v="1"/>
    <n v="8000"/>
    <s v="YES"/>
    <n v="8000"/>
    <s v="122-506"/>
    <s v="Gas,Well,Septic"/>
    <s v="SEPTIC"/>
    <s v="SEPTIC"/>
    <n v="8000"/>
    <m/>
    <m/>
    <n v="1"/>
    <n v="1"/>
    <n v="2"/>
    <n v="680"/>
    <n v="1"/>
    <m/>
    <m/>
    <m/>
    <m/>
    <m/>
    <m/>
    <m/>
    <m/>
    <m/>
    <m/>
    <n v="2"/>
    <n v="4.6463999999999999"/>
    <n v="1"/>
    <s v="Mill Pond"/>
    <n v="20"/>
  </r>
  <r>
    <s v="105A-6"/>
    <m/>
    <x v="0"/>
    <s v="40 CHARLOTTE FURN RD"/>
    <n v="101"/>
    <s v="SLEEPER RONALD G"/>
    <s v="MR30"/>
    <s v="ONE FAMILY"/>
    <s v="105/A/6//"/>
    <n v="0.30155999999999999"/>
    <n v="1"/>
    <n v="1"/>
    <n v="1"/>
    <n v="1"/>
    <s v="SEPTIC"/>
    <n v="0"/>
    <n v="1"/>
    <n v="4400"/>
    <s v="YES"/>
    <n v="4400"/>
    <s v="105A-6"/>
    <s v="Public Water,Septic"/>
    <s v="SEPTIC"/>
    <s v="SEPTIC"/>
    <n v="4400"/>
    <m/>
    <m/>
    <n v="1"/>
    <n v="1"/>
    <n v="3"/>
    <n v="1316"/>
    <n v="1"/>
    <m/>
    <m/>
    <m/>
    <m/>
    <m/>
    <m/>
    <m/>
    <m/>
    <m/>
    <m/>
    <n v="1"/>
    <n v="9.68"/>
    <n v="1"/>
    <s v="Broad Marsh River"/>
    <n v="43"/>
  </r>
  <r>
    <s v="119-385"/>
    <m/>
    <x v="0"/>
    <s v="12 PEACEFUL LN"/>
    <n v="101"/>
    <s v="WOOLLEY SUZANNE A"/>
    <s v="R130"/>
    <s v="ONE FAMILY"/>
    <s v="119//385//"/>
    <n v="0.18847"/>
    <n v="1"/>
    <n v="1"/>
    <n v="1"/>
    <n v="1"/>
    <s v="SEPTIC"/>
    <n v="0"/>
    <n v="1"/>
    <n v="2300"/>
    <s v="YES"/>
    <n v="2300"/>
    <s v="119-385"/>
    <s v="Gas,Well,Septic"/>
    <s v="SEPTIC"/>
    <s v="SEPTIC"/>
    <n v="2300"/>
    <m/>
    <m/>
    <n v="1"/>
    <n v="1"/>
    <n v="3"/>
    <n v="1224"/>
    <n v="1.5"/>
    <m/>
    <m/>
    <m/>
    <m/>
    <m/>
    <m/>
    <m/>
    <m/>
    <m/>
    <m/>
    <n v="1"/>
    <n v="4.6463999999999999"/>
    <n v="1"/>
    <s v="Mill Pond"/>
    <n v="20"/>
  </r>
  <r>
    <s v="114E-402"/>
    <m/>
    <x v="0"/>
    <s v="0 SEAWOOD RD"/>
    <n v="903"/>
    <s v="WAREHAM FIRE DISTRICT"/>
    <s v="R130"/>
    <s v="MUNICIPAL  MDL-00"/>
    <s v="114/E/402//"/>
    <n v="0.50785999999999998"/>
    <n v="0"/>
    <n v="0"/>
    <n v="0"/>
    <n v="0"/>
    <m/>
    <n v="0"/>
    <n v="0"/>
    <n v="0"/>
    <s v="YES"/>
    <n v="0"/>
    <s v="114E-402"/>
    <m/>
    <m/>
    <m/>
    <n v="0"/>
    <m/>
    <m/>
    <n v="0"/>
    <n v="0"/>
    <n v="0"/>
    <n v="0"/>
    <n v="0"/>
    <m/>
    <m/>
    <m/>
    <m/>
    <m/>
    <m/>
    <m/>
    <m/>
    <m/>
    <m/>
    <n v="1"/>
    <n v="0"/>
    <n v="1"/>
    <s v="Mill Pond"/>
    <n v="20"/>
  </r>
  <r>
    <s v="119-80"/>
    <m/>
    <x v="0"/>
    <s v="32 SUNSET BLVD"/>
    <n v="131"/>
    <s v="JOIA PAUL F SR"/>
    <s v="R130"/>
    <s v="RES ACLNPO  MDL-01"/>
    <s v="119//80//"/>
    <n v="0.14482"/>
    <n v="0"/>
    <n v="0"/>
    <n v="0"/>
    <n v="0"/>
    <m/>
    <n v="0"/>
    <n v="0"/>
    <n v="0"/>
    <s v="YES"/>
    <n v="0"/>
    <s v="119-80"/>
    <m/>
    <m/>
    <m/>
    <n v="0"/>
    <m/>
    <m/>
    <n v="0"/>
    <n v="0"/>
    <n v="3"/>
    <n v="1664"/>
    <n v="2"/>
    <m/>
    <m/>
    <m/>
    <m/>
    <m/>
    <m/>
    <m/>
    <m/>
    <m/>
    <m/>
    <n v="1"/>
    <n v="0"/>
    <n v="1"/>
    <s v="Mill Pond"/>
    <n v="20"/>
  </r>
  <r>
    <s v="122-205"/>
    <m/>
    <x v="0"/>
    <s v="88 PLYMOUTH AVE"/>
    <n v="101"/>
    <s v="LYNCH WALTER E JR"/>
    <s v="R130"/>
    <s v="ONE FAMILY"/>
    <s v="122//205//"/>
    <n v="0.27816999999999997"/>
    <n v="1"/>
    <n v="1"/>
    <n v="1"/>
    <n v="1"/>
    <s v="SEPTIC"/>
    <n v="0"/>
    <n v="0"/>
    <n v="0"/>
    <s v="NO_W1"/>
    <n v="0"/>
    <s v="122-205"/>
    <s v="Well,Septic"/>
    <s v="SEPTIC"/>
    <s v="SEPTIC"/>
    <n v="0"/>
    <m/>
    <m/>
    <n v="1"/>
    <n v="1"/>
    <n v="2"/>
    <n v="560"/>
    <n v="1"/>
    <m/>
    <m/>
    <m/>
    <m/>
    <m/>
    <m/>
    <m/>
    <m/>
    <m/>
    <m/>
    <n v="4"/>
    <n v="4.6463999999999999"/>
    <n v="1"/>
    <s v="Mill Pond"/>
    <n v="20"/>
  </r>
  <r>
    <s v="122-707"/>
    <m/>
    <x v="0"/>
    <s v="113 LAKE AVE"/>
    <n v="101"/>
    <s v="BOURBEAU JEREMY"/>
    <s v="R130"/>
    <s v="ONE FAMILY"/>
    <s v="122//707//"/>
    <n v="5.6919999999999998E-2"/>
    <n v="1"/>
    <n v="1"/>
    <n v="1"/>
    <n v="1"/>
    <s v="SEPTIC"/>
    <n v="0"/>
    <n v="1"/>
    <n v="1300"/>
    <s v="YES"/>
    <n v="1300"/>
    <s v="122-707"/>
    <s v="Gas,Well,Septic"/>
    <s v="SEPTIC"/>
    <s v="SEPTIC"/>
    <n v="1300"/>
    <m/>
    <m/>
    <n v="1"/>
    <n v="1"/>
    <n v="3"/>
    <n v="948"/>
    <n v="1"/>
    <m/>
    <m/>
    <m/>
    <m/>
    <m/>
    <m/>
    <m/>
    <m/>
    <m/>
    <m/>
    <n v="2"/>
    <n v="4.6463999999999999"/>
    <n v="1"/>
    <s v="Mill Pond"/>
    <n v="20"/>
  </r>
  <r>
    <s v="119-64"/>
    <m/>
    <x v="0"/>
    <s v="11 OVERLOOK TER"/>
    <n v="101"/>
    <s v="LECLAIR ROBERT A"/>
    <s v="R130"/>
    <s v="ONE FAMILY"/>
    <s v="119//64//"/>
    <n v="0.14674000000000001"/>
    <n v="1"/>
    <n v="1"/>
    <n v="1"/>
    <n v="1"/>
    <s v="SEPTIC"/>
    <n v="0"/>
    <n v="1"/>
    <n v="7200"/>
    <s v="YES"/>
    <n v="7200"/>
    <s v="119-64"/>
    <s v="Gas,Well,Septic"/>
    <s v="SEPTIC"/>
    <s v="SEPTIC"/>
    <n v="7200"/>
    <m/>
    <m/>
    <n v="1"/>
    <n v="1"/>
    <n v="3"/>
    <n v="768"/>
    <n v="1"/>
    <m/>
    <m/>
    <m/>
    <m/>
    <m/>
    <m/>
    <m/>
    <m/>
    <m/>
    <m/>
    <n v="1"/>
    <n v="4.6463999999999999"/>
    <n v="1"/>
    <s v="Mill Pond"/>
    <n v="20"/>
  </r>
  <r>
    <s v="119-436"/>
    <m/>
    <x v="0"/>
    <s v="23 MAYFLOWER LN"/>
    <n v="101"/>
    <s v="MURPHY YVONNE"/>
    <s v="R130"/>
    <s v="ONE FAMILY"/>
    <s v="119//436//"/>
    <n v="0.45479999999999998"/>
    <n v="1"/>
    <n v="1"/>
    <n v="1"/>
    <n v="1"/>
    <s v="SEPTIC"/>
    <n v="0"/>
    <n v="0"/>
    <n v="0"/>
    <s v="YES"/>
    <n v="0"/>
    <s v="119-436"/>
    <s v="Gas,Well,Septic"/>
    <s v="SEPTIC"/>
    <s v="SEPTIC"/>
    <n v="0"/>
    <m/>
    <m/>
    <n v="1"/>
    <n v="1"/>
    <n v="3"/>
    <n v="1000"/>
    <n v="1"/>
    <m/>
    <m/>
    <m/>
    <m/>
    <m/>
    <m/>
    <m/>
    <m/>
    <m/>
    <m/>
    <n v="3"/>
    <n v="4.6463999999999999"/>
    <n v="1"/>
    <s v="Mill Pond"/>
    <n v="20"/>
  </r>
  <r>
    <s v="105A-17"/>
    <m/>
    <x v="0"/>
    <s v="39 CHARLOTTE FURN RD"/>
    <n v="101"/>
    <s v="LUPO TINA A"/>
    <s v="MR30"/>
    <s v="ONE FAMILY"/>
    <s v="105/A/17//"/>
    <n v="0.23924999999999999"/>
    <n v="1"/>
    <n v="1"/>
    <n v="1"/>
    <n v="1"/>
    <s v="SEPTIC"/>
    <n v="0"/>
    <n v="1"/>
    <n v="17500"/>
    <s v="YES"/>
    <n v="17500"/>
    <s v="105A-17"/>
    <s v="Public Water,Septic"/>
    <s v="SEPTIC"/>
    <s v="SEPTIC"/>
    <n v="17500"/>
    <m/>
    <m/>
    <n v="1"/>
    <n v="1"/>
    <n v="3"/>
    <n v="1008"/>
    <n v="1"/>
    <m/>
    <m/>
    <m/>
    <m/>
    <m/>
    <m/>
    <m/>
    <m/>
    <m/>
    <m/>
    <n v="1"/>
    <n v="9.68"/>
    <n v="1"/>
    <s v="Broad Marsh River"/>
    <n v="43"/>
  </r>
  <r>
    <s v="114A-5"/>
    <m/>
    <x v="0"/>
    <s v="0 HIGH DAM RD"/>
    <n v="132"/>
    <s v="MAROTTA LOUISE M"/>
    <s v="R60"/>
    <s v="RES ACLNUD  MDL-00"/>
    <s v="114/A/5//"/>
    <n v="3.6633300000000002"/>
    <n v="0"/>
    <n v="0"/>
    <n v="0"/>
    <n v="0"/>
    <m/>
    <n v="0"/>
    <n v="0"/>
    <n v="0"/>
    <s v="NO_W1"/>
    <n v="0"/>
    <s v="114A-5"/>
    <m/>
    <m/>
    <m/>
    <n v="0"/>
    <m/>
    <m/>
    <n v="0"/>
    <n v="0"/>
    <n v="0"/>
    <n v="0"/>
    <n v="0"/>
    <m/>
    <m/>
    <m/>
    <m/>
    <m/>
    <m/>
    <m/>
    <m/>
    <m/>
    <m/>
    <n v="7"/>
    <n v="0"/>
    <n v="1"/>
    <s v="Harlow Brook"/>
    <n v="34"/>
  </r>
  <r>
    <s v="119-60"/>
    <m/>
    <x v="0"/>
    <s v="24 OVERLOOK TER"/>
    <n v="101"/>
    <s v="SIMONDS PARKER H JR"/>
    <s v="R130"/>
    <s v="ONE FAMILY"/>
    <s v="119//60//"/>
    <n v="0.16886999999999999"/>
    <n v="1"/>
    <n v="1"/>
    <n v="1"/>
    <n v="1"/>
    <s v="SEPTIC"/>
    <n v="0"/>
    <n v="1"/>
    <n v="8500"/>
    <s v="YES"/>
    <n v="8500"/>
    <s v="119-60"/>
    <s v="Well,Septic"/>
    <s v="SEPTIC"/>
    <s v="SEPTIC"/>
    <n v="8500"/>
    <m/>
    <m/>
    <n v="1"/>
    <n v="1"/>
    <n v="1"/>
    <n v="912"/>
    <n v="1"/>
    <m/>
    <m/>
    <m/>
    <m/>
    <m/>
    <m/>
    <m/>
    <m/>
    <m/>
    <m/>
    <n v="1"/>
    <n v="4.6463999999999999"/>
    <n v="1"/>
    <s v="Mill Pond"/>
    <n v="20"/>
  </r>
  <r>
    <s v="LAND_NOPARC"/>
    <m/>
    <x v="0"/>
    <m/>
    <n v="0"/>
    <m/>
    <m/>
    <m/>
    <m/>
    <n v="1.7700000000000001E-3"/>
    <n v="0"/>
    <n v="0"/>
    <n v="0"/>
    <n v="0"/>
    <m/>
    <n v="0"/>
    <n v="0"/>
    <n v="0"/>
    <s v="NO"/>
    <n v="0"/>
    <m/>
    <m/>
    <m/>
    <m/>
    <n v="0"/>
    <m/>
    <m/>
    <n v="0"/>
    <n v="0"/>
    <n v="0"/>
    <n v="0"/>
    <n v="0"/>
    <m/>
    <m/>
    <m/>
    <m/>
    <m/>
    <m/>
    <m/>
    <m/>
    <m/>
    <m/>
    <n v="0"/>
    <n v="0"/>
    <n v="1"/>
    <s v="Mill Pond"/>
    <n v="20"/>
  </r>
  <r>
    <s v="122-508"/>
    <m/>
    <x v="0"/>
    <s v="116 LAKE AVE"/>
    <n v="101"/>
    <s v="LAKE DONALD E JR"/>
    <s v="R130"/>
    <s v="ONE FAMILY"/>
    <s v="122//508//"/>
    <n v="0.14144000000000001"/>
    <n v="1"/>
    <n v="1"/>
    <n v="1"/>
    <n v="1"/>
    <s v="SEPTIC"/>
    <n v="0"/>
    <n v="1"/>
    <n v="3900"/>
    <s v="YES"/>
    <n v="3900"/>
    <s v="122-508"/>
    <s v="Gas,Well,Septic"/>
    <s v="SEPTIC"/>
    <s v="SEPTIC"/>
    <n v="3900"/>
    <m/>
    <m/>
    <n v="1"/>
    <n v="1"/>
    <n v="1"/>
    <n v="560"/>
    <n v="1"/>
    <m/>
    <m/>
    <m/>
    <m/>
    <m/>
    <m/>
    <m/>
    <m/>
    <m/>
    <m/>
    <n v="2"/>
    <n v="4.6463999999999999"/>
    <n v="1"/>
    <s v="Mill Pond"/>
    <n v="20"/>
  </r>
  <r>
    <s v="119-79"/>
    <m/>
    <x v="0"/>
    <s v="34 SUNSET BLVD"/>
    <n v="903"/>
    <s v="TOWN OF WAREHAM"/>
    <s v="R130"/>
    <s v="TAX POSS  MDL-00"/>
    <s v="119//79//"/>
    <n v="0.14921000000000001"/>
    <n v="0"/>
    <n v="0"/>
    <n v="0"/>
    <n v="0"/>
    <m/>
    <n v="0"/>
    <n v="0"/>
    <n v="0"/>
    <s v="YES"/>
    <n v="0"/>
    <s v="119-79"/>
    <m/>
    <m/>
    <m/>
    <n v="0"/>
    <m/>
    <m/>
    <n v="0"/>
    <n v="0"/>
    <n v="0"/>
    <n v="0"/>
    <n v="0"/>
    <m/>
    <m/>
    <m/>
    <m/>
    <m/>
    <m/>
    <m/>
    <m/>
    <m/>
    <m/>
    <n v="1"/>
    <n v="0"/>
    <n v="1"/>
    <s v="Mill Pond"/>
    <n v="20"/>
  </r>
  <r>
    <s v="114E-401"/>
    <m/>
    <x v="0"/>
    <s v="17 SEAWOOD RD"/>
    <n v="101"/>
    <s v="ROGERS RYAN W"/>
    <s v="R130"/>
    <s v="ONE FAMILY"/>
    <s v="114/E/401//"/>
    <n v="0.44141000000000002"/>
    <n v="1"/>
    <n v="1"/>
    <n v="1"/>
    <n v="1"/>
    <s v="SEPTIC"/>
    <n v="0"/>
    <n v="0"/>
    <n v="0"/>
    <s v="YES"/>
    <n v="0"/>
    <s v="114E-401"/>
    <s v="Well,Septic"/>
    <s v="SEPTIC"/>
    <s v="SEPTIC"/>
    <n v="0"/>
    <m/>
    <m/>
    <n v="1"/>
    <n v="1"/>
    <n v="2"/>
    <n v="858"/>
    <n v="1"/>
    <m/>
    <m/>
    <m/>
    <m/>
    <m/>
    <m/>
    <m/>
    <m/>
    <m/>
    <m/>
    <n v="1"/>
    <n v="4.6463999999999999"/>
    <n v="1"/>
    <s v="Mill Pond"/>
    <n v="20"/>
  </r>
  <r>
    <s v="119-406"/>
    <m/>
    <x v="0"/>
    <s v="15 PEACEFUL LN"/>
    <n v="101"/>
    <s v="BALTIMORE JOSEPH M"/>
    <s v="R130"/>
    <s v="ONE FAMILY"/>
    <s v="119//406//"/>
    <n v="0.30308000000000002"/>
    <n v="1"/>
    <n v="1"/>
    <n v="1"/>
    <n v="1"/>
    <s v="SEPTIC"/>
    <n v="0"/>
    <n v="1"/>
    <n v="0"/>
    <s v="NO_W1"/>
    <n v="0"/>
    <s v="119-406"/>
    <s v="Gas,Well,Septic"/>
    <s v="SEPTIC"/>
    <s v="SEPTIC"/>
    <n v="0"/>
    <m/>
    <m/>
    <n v="1"/>
    <n v="1"/>
    <n v="3"/>
    <n v="992"/>
    <n v="1"/>
    <m/>
    <m/>
    <m/>
    <m/>
    <m/>
    <m/>
    <m/>
    <m/>
    <m/>
    <m/>
    <n v="2"/>
    <n v="4.6463999999999999"/>
    <n v="1"/>
    <s v="Mill Pond"/>
    <n v="20"/>
  </r>
  <r>
    <s v="114E-387"/>
    <m/>
    <x v="0"/>
    <s v="234 CHARGE POND RD"/>
    <n v="101"/>
    <s v="CANNON PETER W"/>
    <s v="R60"/>
    <s v="ONE FAMILY"/>
    <s v="114/E/387//"/>
    <n v="0.56091999999999997"/>
    <n v="0"/>
    <n v="1"/>
    <n v="0"/>
    <n v="1"/>
    <m/>
    <n v="0"/>
    <n v="0"/>
    <n v="0"/>
    <s v="YES"/>
    <n v="0"/>
    <s v="114E-387"/>
    <m/>
    <m/>
    <s v="SEPTIC"/>
    <n v="0"/>
    <m/>
    <m/>
    <n v="0"/>
    <n v="1"/>
    <n v="3"/>
    <n v="1660"/>
    <n v="2"/>
    <m/>
    <m/>
    <m/>
    <m/>
    <m/>
    <m/>
    <m/>
    <m/>
    <m/>
    <m/>
    <n v="1"/>
    <n v="0"/>
    <n v="1"/>
    <s v="Mill Pond"/>
    <n v="20"/>
  </r>
  <r>
    <s v="119-337"/>
    <m/>
    <x v="0"/>
    <s v="2 RESTFUL LN"/>
    <n v="101"/>
    <s v="LEITE LINDA"/>
    <s v="R130"/>
    <s v="ONE FAMILY"/>
    <s v="119//337//"/>
    <n v="0.12584999999999999"/>
    <n v="1"/>
    <n v="1"/>
    <n v="1"/>
    <n v="1"/>
    <s v="SEPTIC"/>
    <n v="0"/>
    <n v="1"/>
    <n v="8500"/>
    <s v="YES"/>
    <n v="8500"/>
    <s v="119-337"/>
    <s v="Gas,Well,Septic"/>
    <s v="SEPTIC"/>
    <s v="SEPTIC"/>
    <n v="8500"/>
    <m/>
    <m/>
    <n v="1"/>
    <n v="1"/>
    <n v="2"/>
    <n v="864"/>
    <n v="1"/>
    <m/>
    <m/>
    <m/>
    <m/>
    <m/>
    <m/>
    <m/>
    <m/>
    <m/>
    <m/>
    <n v="1"/>
    <n v="4.6463999999999999"/>
    <n v="1"/>
    <s v="Mill Pond"/>
    <n v="20"/>
  </r>
  <r>
    <s v="122-376"/>
    <m/>
    <x v="0"/>
    <s v="79 PLYMOUTH AVE"/>
    <n v="101"/>
    <s v="PEARSON JASON E"/>
    <s v="R130"/>
    <s v="ONE FAMILY"/>
    <s v="122//376//"/>
    <n v="0.13306000000000001"/>
    <n v="1"/>
    <n v="1"/>
    <n v="1"/>
    <n v="1"/>
    <s v="SEPTIC"/>
    <n v="0"/>
    <n v="0"/>
    <n v="0"/>
    <s v="YES"/>
    <n v="0"/>
    <s v="122-376"/>
    <s v="Gas,Well,Septic"/>
    <s v="SEPTIC"/>
    <s v="SEPTIC"/>
    <n v="0"/>
    <m/>
    <m/>
    <n v="1"/>
    <n v="1"/>
    <n v="2"/>
    <n v="768"/>
    <n v="1"/>
    <m/>
    <m/>
    <m/>
    <m/>
    <m/>
    <m/>
    <m/>
    <m/>
    <m/>
    <m/>
    <n v="2"/>
    <n v="4.6463999999999999"/>
    <n v="1"/>
    <s v="Mill Pond"/>
    <n v="20"/>
  </r>
  <r>
    <s v="119-63"/>
    <m/>
    <x v="0"/>
    <s v="13 OVERLOOK TER"/>
    <n v="101"/>
    <s v="CARCO NICHOLAS"/>
    <s v="R130"/>
    <s v="ONE FAMILY"/>
    <s v="119//63//"/>
    <n v="0.15692999999999999"/>
    <n v="1"/>
    <n v="1"/>
    <n v="1"/>
    <n v="1"/>
    <s v="SEPTIC"/>
    <n v="0"/>
    <n v="0"/>
    <n v="0"/>
    <s v="YES"/>
    <n v="0"/>
    <s v="119-63"/>
    <s v="Gas,Well,Septic"/>
    <s v="SEPTIC"/>
    <s v="SEPTIC"/>
    <n v="0"/>
    <m/>
    <m/>
    <n v="1"/>
    <n v="1"/>
    <n v="3"/>
    <n v="1664"/>
    <n v="2"/>
    <m/>
    <m/>
    <m/>
    <m/>
    <m/>
    <m/>
    <m/>
    <m/>
    <m/>
    <m/>
    <n v="1"/>
    <n v="4.6463999999999999"/>
    <n v="1"/>
    <s v="Mill Pond"/>
    <n v="20"/>
  </r>
  <r>
    <s v="122-705"/>
    <m/>
    <x v="0"/>
    <s v="115 LAKE AVE"/>
    <n v="101"/>
    <s v="WRIGHT CONNIE M"/>
    <s v="R130"/>
    <s v="ONE FAMILY"/>
    <s v="122//705//"/>
    <n v="8.4739999999999996E-2"/>
    <n v="1"/>
    <n v="1"/>
    <n v="1"/>
    <n v="1"/>
    <s v="SEPTIC"/>
    <n v="0"/>
    <n v="1"/>
    <n v="5700"/>
    <s v="YES"/>
    <n v="5700"/>
    <s v="122-705"/>
    <s v="Gas,Well,Septic"/>
    <s v="SEPTIC"/>
    <s v="SEPTIC"/>
    <n v="5700"/>
    <m/>
    <m/>
    <n v="1"/>
    <n v="1"/>
    <n v="3"/>
    <n v="850"/>
    <n v="1"/>
    <m/>
    <m/>
    <m/>
    <m/>
    <m/>
    <m/>
    <m/>
    <m/>
    <m/>
    <m/>
    <n v="2"/>
    <n v="4.6463999999999999"/>
    <n v="1"/>
    <s v="Mill Pond"/>
    <n v="20"/>
  </r>
  <r>
    <s v="119-33"/>
    <m/>
    <x v="0"/>
    <s v="35 SHANGRI-LA BLVD"/>
    <n v="101"/>
    <s v="MCMANUS STEVEN J"/>
    <s v="R130"/>
    <s v="ONE FAMILY"/>
    <s v="119//33//"/>
    <n v="0.29200999999999999"/>
    <n v="1"/>
    <n v="1"/>
    <n v="1"/>
    <n v="1"/>
    <s v="SEPTIC"/>
    <n v="0"/>
    <n v="1"/>
    <n v="5900"/>
    <s v="NO_W1"/>
    <n v="5900"/>
    <s v="119-33"/>
    <s v="Gas,Well,Septic"/>
    <s v="SEPTIC"/>
    <s v="SEPTIC"/>
    <n v="5900"/>
    <m/>
    <m/>
    <n v="1"/>
    <n v="1"/>
    <n v="3"/>
    <n v="1469"/>
    <n v="1.9"/>
    <m/>
    <m/>
    <m/>
    <m/>
    <m/>
    <m/>
    <m/>
    <m/>
    <m/>
    <m/>
    <n v="2"/>
    <n v="4.6463999999999999"/>
    <n v="1"/>
    <s v="Mill Pond"/>
    <n v="20"/>
  </r>
  <r>
    <s v="UNK413"/>
    <s v="FEE"/>
    <x v="0"/>
    <s v="HIGH DAM RD"/>
    <n v="0"/>
    <m/>
    <m/>
    <m/>
    <m/>
    <n v="0.48177999999999999"/>
    <n v="0"/>
    <n v="0"/>
    <n v="0"/>
    <n v="0"/>
    <m/>
    <n v="0"/>
    <n v="0"/>
    <n v="0"/>
    <s v="NO_W2"/>
    <n v="0"/>
    <m/>
    <m/>
    <m/>
    <m/>
    <n v="0"/>
    <m/>
    <m/>
    <n v="0"/>
    <n v="0"/>
    <n v="0"/>
    <n v="0"/>
    <n v="0"/>
    <s v="Not in new Assr DB, Makepe?, old info"/>
    <m/>
    <m/>
    <m/>
    <m/>
    <m/>
    <m/>
    <m/>
    <m/>
    <m/>
    <n v="1"/>
    <n v="0"/>
    <n v="1"/>
    <s v="Mill Pond"/>
    <n v="20"/>
  </r>
  <r>
    <s v="119-386"/>
    <m/>
    <x v="0"/>
    <s v="14 PEACEFUL LN"/>
    <n v="132"/>
    <s v="BURNS DONALD G"/>
    <s v="R130"/>
    <s v="RES ACLNUD  MDL-00"/>
    <s v="119//386//"/>
    <n v="0.17385"/>
    <n v="0"/>
    <n v="0"/>
    <n v="0"/>
    <n v="0"/>
    <m/>
    <n v="0"/>
    <n v="0"/>
    <n v="0"/>
    <s v="YES"/>
    <n v="0"/>
    <s v="119-386"/>
    <m/>
    <m/>
    <m/>
    <n v="0"/>
    <m/>
    <m/>
    <n v="0"/>
    <n v="0"/>
    <n v="0"/>
    <n v="0"/>
    <n v="0"/>
    <m/>
    <m/>
    <m/>
    <m/>
    <m/>
    <m/>
    <m/>
    <m/>
    <m/>
    <m/>
    <n v="1"/>
    <n v="0"/>
    <n v="1"/>
    <s v="Mill Pond"/>
    <n v="20"/>
  </r>
  <r>
    <s v="119-61"/>
    <m/>
    <x v="0"/>
    <s v="26 OVERLOOK TER"/>
    <n v="132"/>
    <s v="MURPHY EDWARD J"/>
    <s v="R130"/>
    <s v="RES ACLNUD  MDL-00"/>
    <s v="119//61//"/>
    <n v="0.14516999999999999"/>
    <n v="0"/>
    <n v="0"/>
    <n v="0"/>
    <n v="0"/>
    <m/>
    <n v="0"/>
    <n v="0"/>
    <n v="0"/>
    <s v="YES"/>
    <n v="0"/>
    <s v="119-61"/>
    <m/>
    <m/>
    <m/>
    <n v="0"/>
    <m/>
    <m/>
    <n v="0"/>
    <n v="0"/>
    <n v="0"/>
    <n v="0"/>
    <n v="0"/>
    <m/>
    <m/>
    <m/>
    <m/>
    <m/>
    <m/>
    <m/>
    <m/>
    <m/>
    <m/>
    <n v="1"/>
    <n v="0"/>
    <n v="1"/>
    <s v="Mill Pond"/>
    <n v="20"/>
  </r>
  <r>
    <s v="114E-400"/>
    <m/>
    <x v="0"/>
    <s v="15 SEAWOOD RD"/>
    <n v="101"/>
    <s v="EUBANKS JAMES B"/>
    <s v="R130"/>
    <s v="ONE FAMILY"/>
    <s v="114/E/400//"/>
    <n v="0.44978000000000001"/>
    <n v="1"/>
    <n v="1"/>
    <n v="1"/>
    <n v="1"/>
    <s v="SEPTIC"/>
    <n v="0"/>
    <n v="0"/>
    <n v="0"/>
    <s v="YES"/>
    <n v="0"/>
    <s v="114E-400"/>
    <s v="Well,Septic"/>
    <s v="SEPTIC"/>
    <s v="SEPTIC"/>
    <n v="0"/>
    <m/>
    <m/>
    <n v="1"/>
    <n v="1"/>
    <n v="3"/>
    <n v="1466"/>
    <n v="1.75"/>
    <m/>
    <m/>
    <m/>
    <m/>
    <m/>
    <m/>
    <m/>
    <m/>
    <m/>
    <m/>
    <n v="1"/>
    <n v="4.6463999999999999"/>
    <n v="1"/>
    <s v="Mill Pond"/>
    <n v="20"/>
  </r>
  <r>
    <s v="117-1010"/>
    <m/>
    <x v="0"/>
    <s v="0 GLEN CHARLIE RD"/>
    <n v="101"/>
    <s v="BUTLER GEORGE E LIFE ESTATE"/>
    <s v="R130"/>
    <s v="ONE FAMILY"/>
    <s v="117//1010//"/>
    <n v="5.2125199999999996"/>
    <n v="1"/>
    <n v="1"/>
    <n v="1"/>
    <n v="1"/>
    <s v="SEPTIC"/>
    <n v="0"/>
    <n v="0"/>
    <n v="0"/>
    <s v="YES"/>
    <n v="0"/>
    <s v="117-1010"/>
    <s v="Well"/>
    <m/>
    <s v="SEPTIC"/>
    <n v="0"/>
    <m/>
    <m/>
    <n v="1"/>
    <n v="1"/>
    <n v="1"/>
    <n v="432"/>
    <n v="1"/>
    <m/>
    <m/>
    <m/>
    <m/>
    <m/>
    <m/>
    <m/>
    <m/>
    <m/>
    <m/>
    <n v="1"/>
    <n v="4.6463999999999999"/>
    <n v="1"/>
    <s v="Mill Pond"/>
    <n v="20"/>
  </r>
  <r>
    <s v="119-1001"/>
    <m/>
    <x v="0"/>
    <s v="0 OVERLOOK TER"/>
    <n v="903"/>
    <s v="TOWN OF WAREHAM"/>
    <s v="R130"/>
    <s v="TAX POSS  MDL-00"/>
    <s v="119//1001//"/>
    <n v="1.2593099999999999"/>
    <n v="0"/>
    <n v="0"/>
    <n v="0"/>
    <n v="0"/>
    <m/>
    <n v="0"/>
    <n v="0"/>
    <n v="0"/>
    <s v="YES"/>
    <n v="0"/>
    <s v="119-1001"/>
    <m/>
    <m/>
    <m/>
    <n v="0"/>
    <m/>
    <m/>
    <n v="0"/>
    <n v="0"/>
    <n v="0"/>
    <n v="0"/>
    <n v="0"/>
    <m/>
    <m/>
    <m/>
    <m/>
    <m/>
    <m/>
    <m/>
    <m/>
    <m/>
    <m/>
    <n v="1"/>
    <n v="0"/>
    <n v="1"/>
    <s v="Mill Pond"/>
    <n v="20"/>
  </r>
  <r>
    <s v="119-78"/>
    <m/>
    <x v="0"/>
    <s v="36 SUNSET BLVD"/>
    <n v="101"/>
    <s v="DAUS BONNIE G"/>
    <s v="R130"/>
    <s v="ONE FAMILY"/>
    <s v="119//78//"/>
    <n v="0.16155"/>
    <n v="1"/>
    <n v="1"/>
    <n v="1"/>
    <n v="1"/>
    <s v="SEPTIC"/>
    <n v="0"/>
    <n v="1"/>
    <n v="4000"/>
    <s v="YES"/>
    <n v="4000"/>
    <s v="119-78"/>
    <s v="Gas,Well,Septic"/>
    <s v="SEPTIC"/>
    <s v="SEPTIC"/>
    <n v="4000"/>
    <m/>
    <m/>
    <n v="1"/>
    <n v="1"/>
    <n v="2"/>
    <n v="1216"/>
    <n v="1"/>
    <m/>
    <m/>
    <m/>
    <m/>
    <m/>
    <m/>
    <m/>
    <m/>
    <m/>
    <m/>
    <n v="1"/>
    <n v="4.6463999999999999"/>
    <n v="1"/>
    <s v="Mill Pond"/>
    <n v="20"/>
  </r>
  <r>
    <s v="105A-7"/>
    <m/>
    <x v="0"/>
    <s v="42 CHARLOTTE FURN RD"/>
    <n v="101"/>
    <s v="WHITE MARK S"/>
    <s v="MR30"/>
    <s v="ONE FAMILY"/>
    <s v="105/A/7//"/>
    <n v="0.24296000000000001"/>
    <n v="1"/>
    <n v="1"/>
    <n v="1"/>
    <n v="1"/>
    <s v="SEPTIC"/>
    <n v="0"/>
    <n v="1"/>
    <n v="4700"/>
    <s v="YES"/>
    <n v="4700"/>
    <s v="105A-7"/>
    <s v="Public Water,Septic"/>
    <s v="SEPTIC"/>
    <s v="SEPTIC"/>
    <n v="4700"/>
    <m/>
    <m/>
    <n v="1"/>
    <n v="1"/>
    <n v="4"/>
    <n v="1568"/>
    <n v="1"/>
    <m/>
    <m/>
    <m/>
    <m/>
    <m/>
    <m/>
    <m/>
    <m/>
    <m/>
    <m/>
    <n v="1"/>
    <n v="9.68"/>
    <n v="1"/>
    <s v="Broad Marsh River"/>
    <n v="43"/>
  </r>
  <r>
    <s v="119-26"/>
    <m/>
    <x v="0"/>
    <s v="54 SHANGRI-LA BLVD"/>
    <n v="101"/>
    <s v="RUDNICK GEORGE"/>
    <s v="R130"/>
    <s v="ONE FAMILY"/>
    <s v="119//26//"/>
    <n v="0.37641999999999998"/>
    <n v="1"/>
    <n v="1"/>
    <n v="1"/>
    <n v="1"/>
    <s v="SEPTIC"/>
    <n v="0"/>
    <n v="1"/>
    <n v="5100"/>
    <s v="YES"/>
    <n v="5100"/>
    <s v="119-26"/>
    <s v="Well,Septic"/>
    <s v="SEPTIC"/>
    <s v="SEPTIC"/>
    <n v="5100"/>
    <m/>
    <m/>
    <n v="1"/>
    <n v="1"/>
    <n v="3"/>
    <n v="1199"/>
    <n v="1"/>
    <m/>
    <m/>
    <m/>
    <m/>
    <m/>
    <m/>
    <m/>
    <m/>
    <m/>
    <m/>
    <n v="1"/>
    <n v="4.6463999999999999"/>
    <n v="1"/>
    <s v="Mill Pond"/>
    <n v="20"/>
  </r>
  <r>
    <s v="122-510"/>
    <m/>
    <x v="0"/>
    <s v="120 LAKE AVE"/>
    <n v="101"/>
    <s v="SCHLICHTER KAREN M"/>
    <s v="R130"/>
    <s v="ONE FAMILY"/>
    <s v="122//510//"/>
    <n v="0.14391000000000001"/>
    <n v="1"/>
    <n v="1"/>
    <n v="1"/>
    <n v="1"/>
    <s v="SEPTIC"/>
    <n v="0"/>
    <n v="1"/>
    <n v="1400"/>
    <s v="YES"/>
    <n v="1400"/>
    <s v="122-510"/>
    <s v="Gas,Well,Septic"/>
    <s v="SEPTIC"/>
    <s v="SEPTIC"/>
    <n v="1400"/>
    <m/>
    <m/>
    <n v="1"/>
    <n v="1"/>
    <n v="2"/>
    <n v="576"/>
    <n v="1"/>
    <m/>
    <m/>
    <m/>
    <m/>
    <m/>
    <m/>
    <m/>
    <m/>
    <m/>
    <m/>
    <n v="2"/>
    <n v="4.6463999999999999"/>
    <n v="1"/>
    <s v="Mill Pond"/>
    <n v="20"/>
  </r>
  <r>
    <s v="119-336"/>
    <m/>
    <x v="0"/>
    <s v="1 REPOSE LN"/>
    <n v="101"/>
    <s v="QUINTIN DEBORAH J"/>
    <s v="R130"/>
    <s v="ONE FAMILY"/>
    <s v="119//336//"/>
    <n v="0.15218999999999999"/>
    <n v="1"/>
    <n v="1"/>
    <n v="1"/>
    <n v="1"/>
    <s v="SEPTIC"/>
    <n v="0"/>
    <n v="1"/>
    <n v="0"/>
    <s v="YES"/>
    <n v="0"/>
    <s v="119-336"/>
    <s v="Gas,Well,Septic"/>
    <s v="SEPTIC"/>
    <s v="SEPTIC"/>
    <n v="0"/>
    <m/>
    <m/>
    <n v="1"/>
    <n v="1"/>
    <n v="2"/>
    <n v="768"/>
    <n v="1"/>
    <m/>
    <m/>
    <m/>
    <m/>
    <m/>
    <m/>
    <m/>
    <m/>
    <m/>
    <m/>
    <n v="1"/>
    <n v="4.6463999999999999"/>
    <n v="1"/>
    <s v="Mill Pond"/>
    <n v="20"/>
  </r>
  <r>
    <s v="114E-395"/>
    <m/>
    <x v="0"/>
    <s v="7 SEAWOOD RD"/>
    <n v="101"/>
    <s v="BROWN RAYMOND V"/>
    <s v="R130"/>
    <s v="ONE FAMILY"/>
    <s v="114/E/395//"/>
    <n v="2.7537199999999999"/>
    <n v="1"/>
    <n v="1"/>
    <n v="1"/>
    <n v="1"/>
    <s v="SEPTIC"/>
    <n v="0"/>
    <n v="0"/>
    <n v="0"/>
    <s v="NO_W1"/>
    <n v="0"/>
    <s v="114E-395"/>
    <m/>
    <m/>
    <s v="SEPTIC"/>
    <n v="0"/>
    <m/>
    <m/>
    <n v="1"/>
    <n v="1"/>
    <n v="3"/>
    <n v="1728"/>
    <n v="2"/>
    <m/>
    <m/>
    <m/>
    <m/>
    <m/>
    <m/>
    <m/>
    <m/>
    <m/>
    <m/>
    <n v="6"/>
    <n v="4.6463999999999999"/>
    <n v="1"/>
    <s v="Mill Pond"/>
    <n v="20"/>
  </r>
  <r>
    <s v="114C-2-308"/>
    <m/>
    <x v="0"/>
    <s v="0 PUFFIN LN"/>
    <n v="132"/>
    <s v="MAROTTA LOUISE M"/>
    <s v="R130"/>
    <s v="RES ACLNUD  MDL-00"/>
    <s v="114/C2/308//"/>
    <n v="0.48033999999999999"/>
    <n v="0"/>
    <n v="0"/>
    <n v="0"/>
    <n v="0"/>
    <m/>
    <n v="0"/>
    <n v="0"/>
    <n v="0"/>
    <s v="YES"/>
    <n v="0"/>
    <s v="114C-2-308"/>
    <m/>
    <m/>
    <m/>
    <n v="0"/>
    <m/>
    <m/>
    <n v="0"/>
    <n v="0"/>
    <n v="0"/>
    <n v="0"/>
    <n v="0"/>
    <m/>
    <m/>
    <m/>
    <m/>
    <m/>
    <m/>
    <m/>
    <m/>
    <m/>
    <m/>
    <n v="1"/>
    <n v="0"/>
    <n v="1"/>
    <s v="Mill Pond"/>
    <n v="20"/>
  </r>
  <r>
    <s v="LAND_NOPARC"/>
    <m/>
    <x v="0"/>
    <m/>
    <n v="0"/>
    <m/>
    <m/>
    <m/>
    <m/>
    <n v="4.4799999999999996E-3"/>
    <n v="0"/>
    <n v="0"/>
    <n v="0"/>
    <n v="0"/>
    <m/>
    <n v="0"/>
    <n v="0"/>
    <n v="0"/>
    <s v="NO"/>
    <n v="0"/>
    <m/>
    <m/>
    <m/>
    <m/>
    <n v="0"/>
    <m/>
    <m/>
    <n v="0"/>
    <n v="0"/>
    <n v="0"/>
    <n v="0"/>
    <n v="0"/>
    <m/>
    <m/>
    <m/>
    <m/>
    <m/>
    <m/>
    <m/>
    <m/>
    <m/>
    <m/>
    <n v="0"/>
    <n v="0"/>
    <n v="1"/>
    <s v="Mill Pond"/>
    <n v="20"/>
  </r>
  <r>
    <s v="114E-399"/>
    <m/>
    <x v="0"/>
    <s v="13 SEAWOOD RD"/>
    <n v="101"/>
    <s v="WILLIAMS MARY LYNN"/>
    <s v="R130"/>
    <s v="ONE FAMILY"/>
    <s v="114/E/399//"/>
    <n v="0.43735000000000002"/>
    <n v="1"/>
    <n v="1"/>
    <n v="1"/>
    <n v="1"/>
    <s v="SEPTIC"/>
    <n v="0"/>
    <n v="0"/>
    <n v="0"/>
    <s v="YES"/>
    <n v="0"/>
    <s v="114E-399"/>
    <s v="Well,Septic"/>
    <s v="SEPTIC"/>
    <s v="SEPTIC"/>
    <n v="0"/>
    <m/>
    <m/>
    <n v="1"/>
    <n v="1"/>
    <n v="3"/>
    <n v="1363"/>
    <n v="1.9"/>
    <m/>
    <m/>
    <m/>
    <m/>
    <m/>
    <m/>
    <m/>
    <m/>
    <m/>
    <m/>
    <n v="1"/>
    <n v="4.6463999999999999"/>
    <n v="1"/>
    <s v="Mill Pond"/>
    <n v="20"/>
  </r>
  <r>
    <s v="122-374"/>
    <m/>
    <x v="0"/>
    <s v="85 PLYMOUTH AVE"/>
    <n v="101"/>
    <s v="KENNEY JOHN W"/>
    <s v="R130"/>
    <s v="ONE FAMILY"/>
    <s v="122//374//"/>
    <n v="0.13582"/>
    <n v="1"/>
    <n v="1"/>
    <n v="1"/>
    <n v="1"/>
    <s v="SEPTIC"/>
    <n v="0"/>
    <n v="1"/>
    <n v="6000"/>
    <s v="YES"/>
    <n v="6000"/>
    <s v="122-374"/>
    <s v="Well,Septic"/>
    <s v="SEPTIC"/>
    <s v="SEPTIC"/>
    <n v="6000"/>
    <m/>
    <m/>
    <n v="1"/>
    <n v="1"/>
    <n v="3"/>
    <n v="720"/>
    <n v="1"/>
    <m/>
    <m/>
    <m/>
    <m/>
    <m/>
    <m/>
    <m/>
    <m/>
    <m/>
    <m/>
    <n v="2"/>
    <n v="4.6463999999999999"/>
    <n v="1"/>
    <s v="Mill Pond"/>
    <n v="20"/>
  </r>
  <r>
    <s v="119-77"/>
    <m/>
    <x v="0"/>
    <s v="38 SUNSET BLVD"/>
    <n v="101"/>
    <s v="MCCULLOUGH DOROTHY A"/>
    <s v="R130"/>
    <s v="ONE FAMILY"/>
    <s v="119//77//"/>
    <n v="0.14232"/>
    <n v="1"/>
    <n v="1"/>
    <n v="1"/>
    <n v="1"/>
    <s v="SEPTIC"/>
    <n v="0"/>
    <n v="1"/>
    <n v="3100"/>
    <s v="YES"/>
    <n v="3100"/>
    <s v="119-77"/>
    <s v="Well,Septic"/>
    <s v="SEPTIC"/>
    <s v="SEPTIC"/>
    <n v="3100"/>
    <m/>
    <m/>
    <n v="1"/>
    <n v="1"/>
    <n v="3"/>
    <n v="936"/>
    <n v="1"/>
    <m/>
    <m/>
    <m/>
    <m/>
    <m/>
    <m/>
    <m/>
    <m/>
    <m/>
    <m/>
    <n v="1"/>
    <n v="4.6463999999999999"/>
    <n v="1"/>
    <s v="Mill Pond"/>
    <n v="20"/>
  </r>
  <r>
    <s v="122-199"/>
    <m/>
    <x v="0"/>
    <s v="96 PLYMOUTH AVE"/>
    <n v="101"/>
    <s v="WALTERS JULIET"/>
    <s v="R130"/>
    <s v="ONE FAMILY"/>
    <s v="122//199//"/>
    <n v="0.27478999999999998"/>
    <n v="1"/>
    <n v="1"/>
    <n v="1"/>
    <n v="1"/>
    <s v="SEPTIC"/>
    <n v="0"/>
    <n v="0"/>
    <n v="0"/>
    <s v="YES"/>
    <n v="0"/>
    <s v="122-199"/>
    <s v="Well,Septic"/>
    <s v="SEPTIC"/>
    <s v="SEPTIC"/>
    <n v="0"/>
    <m/>
    <m/>
    <n v="1"/>
    <n v="1"/>
    <n v="2"/>
    <n v="768"/>
    <n v="1"/>
    <m/>
    <m/>
    <m/>
    <m/>
    <m/>
    <m/>
    <m/>
    <m/>
    <m/>
    <m/>
    <n v="4"/>
    <n v="4.6463999999999999"/>
    <n v="1"/>
    <s v="Mill Pond"/>
    <n v="20"/>
  </r>
  <r>
    <s v="119-62"/>
    <m/>
    <x v="0"/>
    <s v="28 OVERLOOK TER"/>
    <n v="101"/>
    <s v="MURPHY EDWARD J"/>
    <s v="R130"/>
    <s v="ONE FAMILY"/>
    <s v="119//62//"/>
    <n v="0.16289000000000001"/>
    <n v="1"/>
    <n v="1"/>
    <n v="1"/>
    <n v="1"/>
    <s v="SEPTIC"/>
    <n v="0"/>
    <n v="1"/>
    <n v="700"/>
    <s v="YES"/>
    <n v="700"/>
    <s v="119-62"/>
    <s v="Gas,Well,Septic"/>
    <s v="SEPTIC"/>
    <s v="SEPTIC"/>
    <n v="700"/>
    <m/>
    <m/>
    <n v="1"/>
    <n v="1"/>
    <n v="3"/>
    <n v="768"/>
    <n v="1"/>
    <m/>
    <m/>
    <m/>
    <m/>
    <m/>
    <m/>
    <m/>
    <m/>
    <m/>
    <m/>
    <n v="1"/>
    <n v="4.6463999999999999"/>
    <n v="1"/>
    <s v="Mill Pond"/>
    <n v="20"/>
  </r>
  <r>
    <s v="122-702"/>
    <m/>
    <x v="0"/>
    <s v="119 LAKE AVE"/>
    <n v="132"/>
    <s v="TRADD-BIRD SUSAN"/>
    <s v="R130"/>
    <s v="RES ACLNUD  MDL-00"/>
    <s v="122//702//"/>
    <n v="0.1724"/>
    <n v="0"/>
    <n v="0"/>
    <n v="0"/>
    <n v="0"/>
    <m/>
    <n v="0"/>
    <n v="0"/>
    <n v="0"/>
    <s v="YES"/>
    <n v="0"/>
    <s v="122-702"/>
    <m/>
    <m/>
    <m/>
    <n v="0"/>
    <m/>
    <m/>
    <n v="0"/>
    <n v="0"/>
    <n v="0"/>
    <n v="0"/>
    <n v="0"/>
    <m/>
    <m/>
    <m/>
    <m/>
    <m/>
    <m/>
    <m/>
    <m/>
    <m/>
    <m/>
    <n v="4"/>
    <n v="0"/>
    <n v="1"/>
    <s v="Mill Pond"/>
    <n v="20"/>
  </r>
  <r>
    <s v="119-338"/>
    <m/>
    <x v="0"/>
    <s v="4 RESTFUL LN"/>
    <n v="101"/>
    <s v="KNUTSON VICTORIA L"/>
    <s v="R130"/>
    <s v="ONE FAMILY"/>
    <s v="119//338//"/>
    <n v="0.15926000000000001"/>
    <n v="1"/>
    <n v="1"/>
    <n v="1"/>
    <n v="1"/>
    <s v="SEPTIC"/>
    <n v="0"/>
    <n v="0"/>
    <n v="0"/>
    <s v="YES"/>
    <n v="0"/>
    <s v="119-338"/>
    <s v="Gas,Well,Septic"/>
    <s v="SEPTIC"/>
    <s v="SEPTIC"/>
    <n v="0"/>
    <m/>
    <m/>
    <n v="1"/>
    <n v="1"/>
    <n v="2"/>
    <n v="1008"/>
    <n v="1"/>
    <m/>
    <m/>
    <m/>
    <m/>
    <m/>
    <m/>
    <m/>
    <m/>
    <m/>
    <m/>
    <n v="1"/>
    <n v="4.6463999999999999"/>
    <n v="1"/>
    <s v="Mill Pond"/>
    <n v="20"/>
  </r>
  <r>
    <s v="119-31"/>
    <m/>
    <x v="0"/>
    <s v="39 SHANGRI-LA BLVD"/>
    <n v="132"/>
    <s v="SAWYER-BARNES KIMBERLY"/>
    <s v="R130"/>
    <s v="RES ACLNUD  MDL-00"/>
    <s v="119//31//"/>
    <n v="0.14366000000000001"/>
    <n v="0"/>
    <n v="0"/>
    <n v="0"/>
    <n v="0"/>
    <m/>
    <n v="0"/>
    <n v="0"/>
    <n v="0"/>
    <s v="YES"/>
    <n v="0"/>
    <s v="119-31"/>
    <m/>
    <m/>
    <m/>
    <n v="0"/>
    <m/>
    <m/>
    <n v="0"/>
    <n v="0"/>
    <n v="0"/>
    <n v="0"/>
    <n v="0"/>
    <m/>
    <m/>
    <m/>
    <m/>
    <m/>
    <m/>
    <m/>
    <m/>
    <m/>
    <m/>
    <n v="1"/>
    <n v="0"/>
    <n v="1"/>
    <s v="Mill Pond"/>
    <n v="20"/>
  </r>
  <r>
    <s v="119-421"/>
    <m/>
    <x v="0"/>
    <s v="18 MAYFLOWER LN"/>
    <n v="101"/>
    <s v="LUPTON JAMES E"/>
    <s v="R130"/>
    <s v="ONE FAMILY"/>
    <s v="119//421//"/>
    <n v="0.72302"/>
    <n v="1"/>
    <n v="1"/>
    <n v="1"/>
    <n v="1"/>
    <s v="SEPTIC"/>
    <n v="0"/>
    <n v="0"/>
    <n v="0"/>
    <s v="YES"/>
    <n v="0"/>
    <s v="119-421"/>
    <s v="Gas,Well,Septic"/>
    <s v="SEPTIC"/>
    <s v="SEPTIC"/>
    <n v="0"/>
    <m/>
    <m/>
    <n v="1"/>
    <n v="1"/>
    <n v="3"/>
    <n v="1176"/>
    <n v="1"/>
    <m/>
    <m/>
    <m/>
    <m/>
    <m/>
    <m/>
    <m/>
    <m/>
    <m/>
    <m/>
    <n v="5"/>
    <n v="4.6463999999999999"/>
    <n v="1"/>
    <s v="Mill Pond"/>
    <n v="20"/>
  </r>
  <r>
    <s v="119-387"/>
    <m/>
    <x v="0"/>
    <s v="16 PEACEFUL LN"/>
    <n v="101"/>
    <s v="SPRAGUE JOHN E"/>
    <s v="R130"/>
    <s v="ONE FAMILY"/>
    <s v="119//387//"/>
    <n v="0.16880000000000001"/>
    <n v="1"/>
    <n v="1"/>
    <n v="1"/>
    <n v="1"/>
    <s v="SEPTIC"/>
    <n v="0"/>
    <n v="1"/>
    <n v="6900"/>
    <s v="YES"/>
    <n v="6900"/>
    <s v="119-387"/>
    <s v="Well,Septic"/>
    <s v="SEPTIC"/>
    <s v="SEPTIC"/>
    <n v="6900"/>
    <m/>
    <m/>
    <n v="1"/>
    <n v="1"/>
    <n v="2"/>
    <n v="864"/>
    <n v="1"/>
    <m/>
    <m/>
    <m/>
    <m/>
    <m/>
    <m/>
    <m/>
    <m/>
    <m/>
    <m/>
    <n v="1"/>
    <n v="4.6463999999999999"/>
    <n v="1"/>
    <s v="Mill Pond"/>
    <n v="20"/>
  </r>
  <r>
    <s v="114E-392"/>
    <m/>
    <x v="0"/>
    <s v="21 HIGH DAM RD"/>
    <n v="101"/>
    <s v="COURTEMANCHE RONALD"/>
    <s v="R130"/>
    <s v="ONE FAMILY"/>
    <s v="114/E/392//"/>
    <n v="0.56449000000000005"/>
    <n v="1"/>
    <n v="1"/>
    <n v="1"/>
    <n v="1"/>
    <s v="SEPTIC"/>
    <n v="0"/>
    <n v="0"/>
    <n v="0"/>
    <s v="YES"/>
    <n v="0"/>
    <s v="114E-392"/>
    <s v="Well,Septic"/>
    <s v="SEPTIC"/>
    <s v="SEPTIC"/>
    <n v="0"/>
    <m/>
    <m/>
    <n v="1"/>
    <n v="1"/>
    <n v="3"/>
    <n v="1182"/>
    <n v="1"/>
    <m/>
    <m/>
    <m/>
    <m/>
    <m/>
    <m/>
    <m/>
    <m/>
    <m/>
    <m/>
    <n v="1"/>
    <n v="4.6463999999999999"/>
    <n v="1"/>
    <s v="Mill Pond"/>
    <n v="20"/>
  </r>
  <r>
    <s v="119-76"/>
    <m/>
    <x v="0"/>
    <s v="40 SUNSET BLVD"/>
    <n v="101"/>
    <s v="KILROE JAMES F"/>
    <s v="R130"/>
    <s v="ONE FAMILY"/>
    <s v="119//76//"/>
    <n v="0.15762999999999999"/>
    <n v="1"/>
    <n v="1"/>
    <n v="1"/>
    <n v="1"/>
    <s v="SEPTIC"/>
    <n v="0"/>
    <n v="1"/>
    <n v="8400"/>
    <s v="YES"/>
    <n v="8400"/>
    <s v="119-76"/>
    <s v="Well,Septic"/>
    <s v="SEPTIC"/>
    <s v="SEPTIC"/>
    <n v="8400"/>
    <m/>
    <m/>
    <n v="1"/>
    <n v="1"/>
    <n v="2"/>
    <n v="768"/>
    <n v="1"/>
    <m/>
    <m/>
    <m/>
    <m/>
    <m/>
    <m/>
    <m/>
    <m/>
    <m/>
    <m/>
    <n v="1"/>
    <n v="4.6463999999999999"/>
    <n v="1"/>
    <s v="Mill Pond"/>
    <n v="20"/>
  </r>
  <r>
    <s v="119-402"/>
    <m/>
    <x v="0"/>
    <s v="23 PEACEFUL LN"/>
    <n v="101"/>
    <s v="MALONSON JODY K"/>
    <s v="R130"/>
    <s v="ONE FAMILY"/>
    <s v="119//402//"/>
    <n v="0.58323000000000003"/>
    <n v="1"/>
    <n v="1"/>
    <n v="1"/>
    <n v="1"/>
    <s v="SEPTIC"/>
    <n v="0"/>
    <n v="1"/>
    <n v="3800"/>
    <s v="YES"/>
    <n v="3800"/>
    <s v="119-402"/>
    <s v="Gas,Well,Septic"/>
    <s v="SEPTIC"/>
    <s v="SEPTIC"/>
    <n v="3800"/>
    <m/>
    <m/>
    <n v="1"/>
    <n v="1"/>
    <n v="3"/>
    <n v="960"/>
    <n v="1"/>
    <m/>
    <m/>
    <m/>
    <m/>
    <m/>
    <m/>
    <m/>
    <m/>
    <m/>
    <m/>
    <n v="3"/>
    <n v="4.6463999999999999"/>
    <n v="1"/>
    <s v="Mill Pond"/>
    <n v="20"/>
  </r>
  <r>
    <s v="122-512"/>
    <m/>
    <x v="0"/>
    <s v="124 LAKE AVE"/>
    <n v="101"/>
    <s v="KLIMCHUCK JAY T"/>
    <s v="R130"/>
    <s v="ONE FAMILY"/>
    <s v="122//512//"/>
    <n v="0.21209"/>
    <n v="1"/>
    <n v="1"/>
    <n v="1"/>
    <n v="1"/>
    <s v="SEPTIC"/>
    <n v="0"/>
    <n v="1"/>
    <n v="0"/>
    <s v="YES"/>
    <n v="0"/>
    <s v="122-512"/>
    <s v="Gas,Well,Septic"/>
    <s v="SEPTIC"/>
    <s v="SEPTIC"/>
    <n v="0"/>
    <m/>
    <m/>
    <n v="1"/>
    <n v="1"/>
    <n v="2"/>
    <n v="1244"/>
    <n v="1"/>
    <m/>
    <m/>
    <m/>
    <m/>
    <m/>
    <m/>
    <m/>
    <m/>
    <m/>
    <m/>
    <n v="3"/>
    <n v="4.6463999999999999"/>
    <n v="1"/>
    <s v="Mill Pond"/>
    <n v="20"/>
  </r>
  <r>
    <s v="LAND_NOPARC"/>
    <m/>
    <x v="0"/>
    <m/>
    <n v="0"/>
    <m/>
    <m/>
    <m/>
    <m/>
    <n v="2.3859999999999999E-2"/>
    <n v="0"/>
    <n v="0"/>
    <n v="0"/>
    <n v="0"/>
    <m/>
    <n v="0"/>
    <n v="0"/>
    <n v="0"/>
    <s v="NO"/>
    <n v="0"/>
    <m/>
    <m/>
    <m/>
    <m/>
    <n v="0"/>
    <m/>
    <m/>
    <n v="0"/>
    <n v="0"/>
    <n v="0"/>
    <n v="0"/>
    <n v="0"/>
    <m/>
    <m/>
    <m/>
    <m/>
    <m/>
    <m/>
    <m/>
    <m/>
    <m/>
    <m/>
    <n v="0"/>
    <n v="0"/>
    <n v="1"/>
    <s v="Mill Pond"/>
    <n v="20"/>
  </r>
  <r>
    <s v="119-335"/>
    <m/>
    <x v="0"/>
    <s v="3 REPOSE LN"/>
    <n v="101"/>
    <s v="BENNETT DIANE D"/>
    <s v="R130"/>
    <s v="ONE FAMILY"/>
    <s v="119//335//"/>
    <n v="0.16514999999999999"/>
    <n v="1"/>
    <n v="1"/>
    <n v="1"/>
    <n v="1"/>
    <s v="SEPTIC"/>
    <n v="0"/>
    <n v="1"/>
    <n v="3500"/>
    <s v="YES"/>
    <n v="3500"/>
    <s v="119-335"/>
    <s v="Gas,Well,Septic"/>
    <s v="SEPTIC"/>
    <s v="SEPTIC"/>
    <n v="3500"/>
    <m/>
    <m/>
    <n v="1"/>
    <n v="1"/>
    <n v="3"/>
    <n v="979"/>
    <n v="1.75"/>
    <m/>
    <m/>
    <m/>
    <m/>
    <m/>
    <m/>
    <m/>
    <m/>
    <m/>
    <m/>
    <n v="1"/>
    <n v="4.6463999999999999"/>
    <n v="1"/>
    <s v="Mill Pond"/>
    <n v="20"/>
  </r>
  <r>
    <s v="119-375A"/>
    <m/>
    <x v="0"/>
    <s v="7 RESTFUL LN"/>
    <n v="101"/>
    <s v="TRASK GREGORY E"/>
    <s v="R130"/>
    <s v="ONE FAMILY"/>
    <s v="119//375/A/"/>
    <n v="0.49403000000000002"/>
    <n v="1"/>
    <n v="1"/>
    <n v="1"/>
    <n v="1"/>
    <s v="SEPTIC"/>
    <n v="0"/>
    <n v="0"/>
    <n v="0"/>
    <s v="YES"/>
    <n v="0"/>
    <s v="119-375A"/>
    <s v="Gas,Well,Septic"/>
    <s v="SEPTIC"/>
    <s v="SEPTIC"/>
    <n v="0"/>
    <m/>
    <m/>
    <n v="1"/>
    <n v="1"/>
    <n v="3"/>
    <n v="1144"/>
    <n v="1"/>
    <m/>
    <m/>
    <m/>
    <m/>
    <m/>
    <m/>
    <m/>
    <m/>
    <m/>
    <m/>
    <n v="1"/>
    <n v="4.6463999999999999"/>
    <n v="1"/>
    <s v="Mill Pond"/>
    <n v="20"/>
  </r>
  <r>
    <s v="122-372"/>
    <m/>
    <x v="0"/>
    <s v="89 PLYMOUTH AVE"/>
    <n v="101"/>
    <s v="PARROTT THOMAS J"/>
    <s v="R130"/>
    <s v="ONE FAMILY"/>
    <s v="122//372//"/>
    <n v="0.13702"/>
    <n v="1"/>
    <n v="1"/>
    <n v="1"/>
    <n v="1"/>
    <s v="SEPTIC"/>
    <n v="0"/>
    <n v="1"/>
    <n v="400"/>
    <s v="YES"/>
    <n v="400"/>
    <s v="122-372"/>
    <s v="Gas,Well,Septic"/>
    <s v="SEPTIC"/>
    <s v="SEPTIC"/>
    <n v="400"/>
    <m/>
    <m/>
    <n v="1"/>
    <n v="1"/>
    <n v="2"/>
    <n v="752"/>
    <n v="1"/>
    <m/>
    <m/>
    <m/>
    <m/>
    <m/>
    <m/>
    <m/>
    <m/>
    <m/>
    <m/>
    <n v="2"/>
    <n v="4.6463999999999999"/>
    <n v="1"/>
    <s v="Mill Pond"/>
    <n v="20"/>
  </r>
  <r>
    <s v="105A-8"/>
    <m/>
    <x v="0"/>
    <s v="44 CHARLOTTE FURN RD"/>
    <n v="101"/>
    <s v="PIERCE ROBERT G"/>
    <s v="MR30"/>
    <s v="ONE FAMILY"/>
    <s v="105/A/8//"/>
    <n v="0.25778000000000001"/>
    <n v="1"/>
    <n v="1"/>
    <n v="1"/>
    <n v="1"/>
    <s v="SEPTIC"/>
    <n v="0"/>
    <n v="1"/>
    <n v="3600"/>
    <s v="YES"/>
    <n v="3600"/>
    <s v="105A-8"/>
    <s v="Public Water,Septic"/>
    <s v="SEPTIC"/>
    <s v="SEPTIC"/>
    <n v="3600"/>
    <m/>
    <m/>
    <n v="1"/>
    <n v="1"/>
    <n v="3"/>
    <n v="1204"/>
    <n v="1"/>
    <m/>
    <m/>
    <m/>
    <m/>
    <m/>
    <m/>
    <m/>
    <m/>
    <m/>
    <m/>
    <n v="1"/>
    <n v="9.68"/>
    <n v="1"/>
    <s v="Broad Marsh River"/>
    <n v="43"/>
  </r>
  <r>
    <s v="119-440"/>
    <m/>
    <x v="0"/>
    <s v="29 MAYFLOWER LN"/>
    <n v="101"/>
    <s v="HASKELL CHARLES E"/>
    <s v="R130"/>
    <s v="ONE FAMILY"/>
    <s v="119//440//"/>
    <n v="0.31240000000000001"/>
    <n v="1"/>
    <n v="1"/>
    <n v="1"/>
    <n v="1"/>
    <s v="SEPTIC"/>
    <n v="0"/>
    <n v="1"/>
    <n v="8300"/>
    <s v="NO_W1"/>
    <n v="8300"/>
    <s v="119-440"/>
    <s v="Gas,Well,Septic"/>
    <s v="SEPTIC"/>
    <s v="SEPTIC"/>
    <n v="8300"/>
    <m/>
    <m/>
    <n v="1"/>
    <n v="1"/>
    <n v="2"/>
    <n v="864"/>
    <n v="1"/>
    <m/>
    <m/>
    <m/>
    <m/>
    <m/>
    <m/>
    <m/>
    <m/>
    <m/>
    <m/>
    <n v="2"/>
    <n v="4.6463999999999999"/>
    <n v="1"/>
    <s v="Mill Pond"/>
    <n v="20"/>
  </r>
  <r>
    <s v="114E-418"/>
    <m/>
    <x v="0"/>
    <s v="18 SEAWOOD RD"/>
    <n v="101"/>
    <s v="CO-WALLIS JOELLA D"/>
    <s v="R130"/>
    <s v="ONE FAMILY"/>
    <s v="114/E/418//"/>
    <n v="0.43647999999999998"/>
    <n v="1"/>
    <n v="1"/>
    <n v="1"/>
    <n v="1"/>
    <s v="SEPTIC"/>
    <n v="0"/>
    <n v="0"/>
    <n v="0"/>
    <s v="YES"/>
    <n v="0"/>
    <s v="114E-418"/>
    <s v="Well,Septic"/>
    <s v="SEPTIC"/>
    <s v="SEPTIC"/>
    <n v="0"/>
    <m/>
    <m/>
    <n v="1"/>
    <n v="1"/>
    <n v="3"/>
    <n v="1469"/>
    <n v="1.75"/>
    <m/>
    <m/>
    <m/>
    <m/>
    <m/>
    <m/>
    <m/>
    <m/>
    <m/>
    <m/>
    <n v="1"/>
    <n v="4.6463999999999999"/>
    <n v="1"/>
    <s v="Mill Pond"/>
    <n v="20"/>
  </r>
  <r>
    <s v="119-30"/>
    <m/>
    <x v="0"/>
    <s v="41 SHANGRI-LA BLVD"/>
    <n v="101"/>
    <s v="SEMPLE FRANCIS J SR"/>
    <s v="R130"/>
    <s v="ONE FAMILY"/>
    <s v="119//30//"/>
    <n v="0.15021999999999999"/>
    <n v="1"/>
    <n v="1"/>
    <n v="1"/>
    <n v="1"/>
    <s v="SEPTIC"/>
    <n v="0"/>
    <n v="1"/>
    <n v="4700"/>
    <s v="YES"/>
    <n v="4700"/>
    <s v="119-30"/>
    <s v="Gas,Well,Septic"/>
    <s v="SEPTIC"/>
    <s v="SEPTIC"/>
    <n v="4700"/>
    <m/>
    <m/>
    <n v="1"/>
    <n v="1"/>
    <n v="3"/>
    <n v="960"/>
    <n v="1"/>
    <m/>
    <m/>
    <m/>
    <m/>
    <m/>
    <m/>
    <m/>
    <m/>
    <m/>
    <m/>
    <n v="1"/>
    <n v="4.6463999999999999"/>
    <n v="1"/>
    <s v="Mill Pond"/>
    <n v="20"/>
  </r>
  <r>
    <s v="119-75"/>
    <m/>
    <x v="0"/>
    <s v="42 SUNSET BLVD"/>
    <n v="101"/>
    <s v="SERPA ROBIN A"/>
    <s v="R130"/>
    <s v="ONE FAMILY"/>
    <s v="119//75//"/>
    <n v="0.15029000000000001"/>
    <n v="1"/>
    <n v="1"/>
    <n v="1"/>
    <n v="1"/>
    <s v="SEPTIC"/>
    <n v="0"/>
    <n v="1"/>
    <n v="8900"/>
    <s v="YES"/>
    <n v="8900"/>
    <s v="119-75"/>
    <s v="Gas,Well,Septic"/>
    <s v="SEPTIC"/>
    <s v="SEPTIC"/>
    <n v="8900"/>
    <m/>
    <m/>
    <n v="1"/>
    <n v="1"/>
    <n v="3"/>
    <n v="1600"/>
    <n v="2"/>
    <m/>
    <m/>
    <m/>
    <m/>
    <m/>
    <m/>
    <m/>
    <m/>
    <m/>
    <m/>
    <n v="1"/>
    <n v="4.6463999999999999"/>
    <n v="1"/>
    <s v="Mill Pond"/>
    <n v="20"/>
  </r>
  <r>
    <s v="119-388"/>
    <m/>
    <x v="0"/>
    <s v="18 PEACEFUL LN"/>
    <n v="101"/>
    <s v="REED KEITH H"/>
    <s v="R130"/>
    <s v="ONE FAMILY"/>
    <s v="119//388//"/>
    <n v="0.17299999999999999"/>
    <n v="1"/>
    <n v="1"/>
    <n v="1"/>
    <n v="1"/>
    <s v="SEPTIC"/>
    <n v="0"/>
    <n v="0"/>
    <n v="0"/>
    <s v="YES"/>
    <n v="0"/>
    <s v="119-388"/>
    <s v="Gas,Well,Septic"/>
    <s v="SEPTIC"/>
    <s v="SEPTIC"/>
    <n v="0"/>
    <m/>
    <m/>
    <n v="1"/>
    <n v="1"/>
    <n v="3"/>
    <n v="960"/>
    <n v="1"/>
    <m/>
    <m/>
    <m/>
    <m/>
    <m/>
    <m/>
    <m/>
    <m/>
    <m/>
    <m/>
    <n v="1"/>
    <n v="4.6463999999999999"/>
    <n v="1"/>
    <s v="Mill Pond"/>
    <n v="20"/>
  </r>
  <r>
    <s v="119-277"/>
    <m/>
    <x v="0"/>
    <s v="29 SUNSET BLVD"/>
    <n v="101"/>
    <s v="SMITH JERRY L JR TRUSTEE"/>
    <s v="R130"/>
    <s v="ONE FAMILY"/>
    <s v="119//277//"/>
    <n v="0.14748"/>
    <n v="0"/>
    <n v="1"/>
    <n v="0"/>
    <n v="1"/>
    <m/>
    <n v="0"/>
    <n v="1"/>
    <n v="0"/>
    <s v="YES"/>
    <n v="0"/>
    <s v="119-277"/>
    <m/>
    <m/>
    <s v="SEPTIC"/>
    <n v="0"/>
    <m/>
    <m/>
    <n v="0"/>
    <n v="1"/>
    <n v="3"/>
    <n v="1244"/>
    <n v="1"/>
    <m/>
    <m/>
    <m/>
    <m/>
    <m/>
    <m/>
    <m/>
    <m/>
    <m/>
    <m/>
    <n v="1"/>
    <n v="0"/>
    <n v="1"/>
    <s v="Mill Pond"/>
    <n v="20"/>
  </r>
  <r>
    <s v="119-339"/>
    <m/>
    <x v="0"/>
    <s v="6 RESTFUL LN"/>
    <n v="101"/>
    <s v="ROONEY B VIRGINIA"/>
    <s v="R130"/>
    <s v="ONE FAMILY"/>
    <s v="119//339//"/>
    <n v="0.30492000000000002"/>
    <n v="1"/>
    <n v="1"/>
    <n v="1"/>
    <n v="1"/>
    <s v="SEPTIC"/>
    <n v="0"/>
    <n v="1"/>
    <n v="2000"/>
    <s v="NO_W1"/>
    <n v="2000"/>
    <s v="119-339"/>
    <s v="Gas,Well,Septic"/>
    <s v="SEPTIC"/>
    <s v="SEPTIC"/>
    <n v="2000"/>
    <m/>
    <m/>
    <n v="1"/>
    <n v="1"/>
    <n v="3"/>
    <n v="1144"/>
    <n v="1"/>
    <m/>
    <m/>
    <m/>
    <m/>
    <m/>
    <m/>
    <m/>
    <m/>
    <m/>
    <m/>
    <n v="2"/>
    <n v="4.6463999999999999"/>
    <n v="1"/>
    <s v="Mill Pond"/>
    <n v="20"/>
  </r>
  <r>
    <s v="105-1010"/>
    <m/>
    <x v="0"/>
    <s v="0 CHARLOTTE FURN RD"/>
    <n v="903"/>
    <s v="TOWN OF WAREHAM"/>
    <s v="R60"/>
    <s v="TAX POSS  MDL-00"/>
    <s v="105//1010//"/>
    <n v="0.48200999999999999"/>
    <n v="0"/>
    <n v="0"/>
    <n v="0"/>
    <n v="0"/>
    <m/>
    <n v="0"/>
    <n v="0"/>
    <n v="0"/>
    <s v="YES"/>
    <n v="0"/>
    <s v="105-1010"/>
    <s v="Public Water,Septic"/>
    <s v="SEPTIC"/>
    <m/>
    <n v="0"/>
    <m/>
    <m/>
    <n v="0"/>
    <n v="0"/>
    <n v="0"/>
    <n v="0"/>
    <n v="0"/>
    <m/>
    <m/>
    <m/>
    <m/>
    <m/>
    <m/>
    <m/>
    <m/>
    <m/>
    <m/>
    <n v="1"/>
    <n v="0"/>
    <n v="1"/>
    <s v="Broad Marsh River"/>
    <n v="43"/>
  </r>
  <r>
    <s v="119-74"/>
    <m/>
    <x v="0"/>
    <s v="44 SUNSET BLVD"/>
    <n v="101"/>
    <s v="DANKERS ELLA LIFE EST"/>
    <s v="R130"/>
    <s v="ONE FAMILY"/>
    <s v="119//74//"/>
    <n v="0.15844"/>
    <n v="1"/>
    <n v="1"/>
    <n v="1"/>
    <n v="1"/>
    <s v="SEPTIC"/>
    <n v="0"/>
    <n v="1"/>
    <n v="9700"/>
    <s v="YES"/>
    <n v="9700"/>
    <s v="119-74"/>
    <s v="Gas,Well,Septic"/>
    <s v="SEPTIC"/>
    <s v="SEPTIC"/>
    <n v="9700"/>
    <m/>
    <m/>
    <n v="1"/>
    <n v="1"/>
    <n v="2"/>
    <n v="1176"/>
    <n v="2"/>
    <m/>
    <m/>
    <m/>
    <m/>
    <m/>
    <m/>
    <m/>
    <m/>
    <m/>
    <m/>
    <n v="1"/>
    <n v="4.6463999999999999"/>
    <n v="1"/>
    <s v="Mill Pond"/>
    <n v="20"/>
  </r>
  <r>
    <s v="119-28"/>
    <m/>
    <x v="0"/>
    <s v="58 SHANGRI-LA BLVD"/>
    <n v="101"/>
    <s v="BERRIAULT TERRELL L"/>
    <s v="R130"/>
    <s v="ONE FAMILY"/>
    <s v="119//28//"/>
    <n v="0.30579000000000001"/>
    <n v="1"/>
    <n v="1"/>
    <n v="1"/>
    <n v="1"/>
    <s v="SEPTIC"/>
    <n v="0"/>
    <n v="1"/>
    <n v="7100"/>
    <s v="YES"/>
    <n v="7100"/>
    <s v="119-28"/>
    <s v="Well,Septic"/>
    <s v="SEPTIC"/>
    <s v="SEPTIC"/>
    <n v="7100"/>
    <m/>
    <m/>
    <n v="1"/>
    <n v="1"/>
    <n v="3"/>
    <n v="1095"/>
    <n v="1"/>
    <m/>
    <m/>
    <m/>
    <m/>
    <m/>
    <m/>
    <m/>
    <m/>
    <m/>
    <m/>
    <n v="2"/>
    <n v="4.6463999999999999"/>
    <n v="1"/>
    <s v="Mill Pond"/>
    <n v="20"/>
  </r>
  <r>
    <s v="122-700"/>
    <m/>
    <x v="0"/>
    <s v="127 LAKE AVE"/>
    <n v="101"/>
    <s v="MCLAUGHLIN ERIC"/>
    <s v="R130"/>
    <s v="ONE FAMILY"/>
    <s v="122//700//"/>
    <n v="0.32944000000000001"/>
    <n v="1"/>
    <n v="1"/>
    <n v="1"/>
    <n v="1"/>
    <s v="SEPTIC"/>
    <n v="0"/>
    <n v="1"/>
    <n v="4700"/>
    <s v="NO_W1"/>
    <n v="4700"/>
    <s v="122-700"/>
    <s v="Gas,Well,Septic"/>
    <s v="SEPTIC"/>
    <s v="SEPTIC"/>
    <n v="4700"/>
    <m/>
    <m/>
    <n v="1"/>
    <n v="1"/>
    <n v="2"/>
    <n v="800"/>
    <n v="1"/>
    <m/>
    <m/>
    <m/>
    <m/>
    <m/>
    <m/>
    <m/>
    <m/>
    <m/>
    <m/>
    <n v="5"/>
    <n v="4.6463999999999999"/>
    <n v="1"/>
    <s v="Mill Pond"/>
    <n v="20"/>
  </r>
  <r>
    <s v="119-389"/>
    <m/>
    <x v="0"/>
    <s v="20 PEACEFUL LN"/>
    <n v="101"/>
    <s v="FERGUSON LORI LEE"/>
    <s v="R130"/>
    <s v="ONE FAMILY"/>
    <s v="119//389//"/>
    <n v="0.14693000000000001"/>
    <n v="1"/>
    <n v="1"/>
    <n v="1"/>
    <n v="1"/>
    <s v="SEPTIC"/>
    <n v="0"/>
    <n v="0"/>
    <n v="0"/>
    <s v="YES"/>
    <n v="0"/>
    <s v="119-389"/>
    <s v="Gas,Well,Septic"/>
    <s v="SEPTIC"/>
    <s v="SEPTIC"/>
    <n v="0"/>
    <m/>
    <m/>
    <n v="1"/>
    <n v="1"/>
    <n v="3"/>
    <n v="1680"/>
    <n v="1.9"/>
    <m/>
    <m/>
    <m/>
    <m/>
    <m/>
    <m/>
    <m/>
    <m/>
    <m/>
    <m/>
    <n v="1"/>
    <n v="4.6463999999999999"/>
    <n v="1"/>
    <s v="Mill Pond"/>
    <n v="20"/>
  </r>
  <r>
    <s v="119-278"/>
    <m/>
    <x v="0"/>
    <s v="4 REPOSE LN"/>
    <n v="101"/>
    <s v="PROIA JOSEPH A"/>
    <s v="R130"/>
    <s v="ONE FAMILY"/>
    <s v="119//278//"/>
    <n v="0.14895"/>
    <n v="1"/>
    <n v="1"/>
    <n v="1"/>
    <n v="1"/>
    <s v="SEPTIC"/>
    <n v="0"/>
    <n v="1"/>
    <n v="5300"/>
    <s v="YES"/>
    <n v="5300"/>
    <s v="119-278"/>
    <s v="Gas,Well,Septic"/>
    <s v="SEPTIC"/>
    <s v="SEPTIC"/>
    <n v="5300"/>
    <m/>
    <m/>
    <n v="1"/>
    <n v="1"/>
    <n v="3"/>
    <n v="768"/>
    <n v="1"/>
    <m/>
    <m/>
    <m/>
    <m/>
    <m/>
    <m/>
    <m/>
    <m/>
    <m/>
    <m/>
    <n v="1"/>
    <n v="4.6463999999999999"/>
    <n v="1"/>
    <s v="Mill Pond"/>
    <n v="20"/>
  </r>
  <r>
    <s v="114E-1000"/>
    <m/>
    <x v="0"/>
    <s v="236 CHARGE POND RD"/>
    <n v="130"/>
    <s v="MAROTTA LOUISE M"/>
    <s v="R60"/>
    <s v="RES ACLNDV  MDL-00"/>
    <s v="114/E/1000//"/>
    <n v="3.8094199999999998"/>
    <n v="0"/>
    <n v="0"/>
    <n v="0"/>
    <n v="0"/>
    <m/>
    <n v="0"/>
    <n v="0"/>
    <n v="0"/>
    <s v="YES"/>
    <n v="0"/>
    <s v="114E-1000"/>
    <m/>
    <m/>
    <m/>
    <n v="0"/>
    <m/>
    <m/>
    <n v="0"/>
    <n v="0"/>
    <n v="0"/>
    <n v="0"/>
    <n v="0"/>
    <m/>
    <m/>
    <m/>
    <m/>
    <m/>
    <m/>
    <m/>
    <m/>
    <m/>
    <m/>
    <n v="1"/>
    <n v="0"/>
    <n v="1"/>
    <s v="Mill Pond"/>
    <n v="20"/>
  </r>
  <r>
    <s v="122-369"/>
    <m/>
    <x v="0"/>
    <s v="91 PLYMOUTH AVE"/>
    <n v="101"/>
    <s v="CROCKER CHRISTINA"/>
    <s v="R130"/>
    <s v="ONE FAMILY"/>
    <s v="122//369//"/>
    <n v="0.19947000000000001"/>
    <n v="1"/>
    <n v="1"/>
    <n v="1"/>
    <n v="1"/>
    <s v="SEPTIC"/>
    <n v="0"/>
    <n v="1"/>
    <n v="2700"/>
    <s v="YES"/>
    <n v="2700"/>
    <s v="122-369"/>
    <s v="Well,Septic"/>
    <s v="SEPTIC"/>
    <s v="SEPTIC"/>
    <n v="2700"/>
    <m/>
    <m/>
    <n v="1"/>
    <n v="1"/>
    <n v="2"/>
    <n v="576"/>
    <n v="1"/>
    <m/>
    <m/>
    <m/>
    <m/>
    <m/>
    <m/>
    <m/>
    <m/>
    <m/>
    <m/>
    <n v="3"/>
    <n v="4.6463999999999999"/>
    <n v="1"/>
    <s v="Mill Pond"/>
    <n v="20"/>
  </r>
  <r>
    <s v="119-374"/>
    <m/>
    <x v="0"/>
    <s v="9 RESTFUL LN"/>
    <n v="132"/>
    <s v="GRIGAS PETER F"/>
    <s v="R130"/>
    <s v="RES ACLNUD  MDL-00"/>
    <s v="119//374//"/>
    <n v="0.14671000000000001"/>
    <n v="0"/>
    <n v="0"/>
    <n v="0"/>
    <n v="0"/>
    <m/>
    <n v="0"/>
    <n v="0"/>
    <n v="0"/>
    <s v="YES"/>
    <n v="0"/>
    <s v="119-374"/>
    <m/>
    <m/>
    <m/>
    <n v="0"/>
    <m/>
    <m/>
    <n v="0"/>
    <n v="0"/>
    <n v="0"/>
    <n v="0"/>
    <n v="0"/>
    <m/>
    <m/>
    <m/>
    <m/>
    <m/>
    <m/>
    <m/>
    <m/>
    <m/>
    <m/>
    <n v="1"/>
    <n v="0"/>
    <n v="1"/>
    <s v="Mill Pond"/>
    <n v="20"/>
  </r>
  <r>
    <s v="122-194"/>
    <m/>
    <x v="0"/>
    <s v="110 PLYMOUTH AVE"/>
    <n v="101"/>
    <s v="VALERI DANIEL JR"/>
    <s v="R130"/>
    <s v="ONE FAMILY"/>
    <s v="122//194//"/>
    <n v="0.34500999999999998"/>
    <n v="1"/>
    <n v="1"/>
    <n v="1"/>
    <n v="1"/>
    <s v="SEPTIC"/>
    <n v="0"/>
    <n v="0"/>
    <n v="0"/>
    <s v="NO_W1"/>
    <n v="0"/>
    <s v="122-194"/>
    <s v="Gas,Well,Septic"/>
    <s v="SEPTIC"/>
    <s v="SEPTIC"/>
    <n v="0"/>
    <m/>
    <m/>
    <n v="1"/>
    <n v="1"/>
    <n v="4"/>
    <n v="1152"/>
    <n v="1"/>
    <m/>
    <m/>
    <m/>
    <m/>
    <m/>
    <m/>
    <m/>
    <m/>
    <m/>
    <m/>
    <n v="5"/>
    <n v="4.6463999999999999"/>
    <n v="1"/>
    <s v="Mill Pond"/>
    <n v="20"/>
  </r>
  <r>
    <s v="119-276"/>
    <m/>
    <x v="0"/>
    <s v="1 HIDEAWAY LN"/>
    <n v="101"/>
    <s v="GARDNER CHRISTINE F"/>
    <s v="R130"/>
    <s v="ONE FAMILY"/>
    <s v="119//276//"/>
    <n v="0.14509"/>
    <n v="1"/>
    <n v="1"/>
    <n v="1"/>
    <n v="1"/>
    <s v="SEPTIC"/>
    <n v="0"/>
    <n v="1"/>
    <n v="4700"/>
    <s v="YES"/>
    <n v="4700"/>
    <s v="119-276"/>
    <s v="Gas,Well,Septic"/>
    <s v="SEPTIC"/>
    <s v="SEPTIC"/>
    <n v="4700"/>
    <m/>
    <m/>
    <n v="1"/>
    <n v="1"/>
    <n v="3"/>
    <n v="684"/>
    <n v="1"/>
    <m/>
    <m/>
    <m/>
    <m/>
    <m/>
    <m/>
    <m/>
    <m/>
    <m/>
    <m/>
    <n v="1"/>
    <n v="4.6463999999999999"/>
    <n v="1"/>
    <s v="Mill Pond"/>
    <n v="20"/>
  </r>
  <r>
    <s v="119-401"/>
    <m/>
    <x v="0"/>
    <s v="25 PEACEFUL LN"/>
    <n v="101"/>
    <s v="BORELLI JEREMY J"/>
    <s v="R130"/>
    <s v="ONE FAMILY"/>
    <s v="119//401//"/>
    <n v="0.15264"/>
    <n v="1"/>
    <n v="1"/>
    <n v="1"/>
    <n v="1"/>
    <s v="SEPTIC"/>
    <n v="0"/>
    <n v="0"/>
    <n v="0"/>
    <s v="YES"/>
    <n v="0"/>
    <s v="119-401"/>
    <s v="Well,Septic"/>
    <s v="SEPTIC"/>
    <s v="SEPTIC"/>
    <n v="3800"/>
    <m/>
    <m/>
    <n v="1"/>
    <n v="1"/>
    <n v="2"/>
    <n v="1056"/>
    <n v="1"/>
    <m/>
    <m/>
    <m/>
    <m/>
    <m/>
    <m/>
    <m/>
    <m/>
    <m/>
    <m/>
    <n v="1"/>
    <n v="4.6463999999999999"/>
    <n v="1"/>
    <s v="Mill Pond"/>
    <n v="20"/>
  </r>
  <r>
    <s v="122-856"/>
    <m/>
    <x v="0"/>
    <s v="19 MORRISON ST"/>
    <n v="132"/>
    <s v="CALEF MARY"/>
    <s v="R130"/>
    <s v="RES ACLNUD  MDL-00"/>
    <s v="122//856//"/>
    <n v="6.232E-2"/>
    <n v="0"/>
    <n v="0"/>
    <n v="0"/>
    <n v="0"/>
    <m/>
    <n v="0"/>
    <n v="0"/>
    <n v="0"/>
    <s v="YES"/>
    <n v="0"/>
    <s v="122-856"/>
    <m/>
    <m/>
    <m/>
    <n v="0"/>
    <m/>
    <m/>
    <n v="0"/>
    <n v="0"/>
    <n v="0"/>
    <n v="0"/>
    <n v="0"/>
    <m/>
    <m/>
    <m/>
    <m/>
    <m/>
    <m/>
    <m/>
    <m/>
    <m/>
    <m/>
    <n v="2"/>
    <n v="0"/>
    <n v="1"/>
    <s v="Mill Pond"/>
    <n v="20"/>
  </r>
  <r>
    <s v="119-340"/>
    <m/>
    <x v="0"/>
    <s v="8 RESTFUL LN"/>
    <n v="101"/>
    <s v="MATHURIN ROGER E"/>
    <s v="R130"/>
    <s v="ONE FAMILY"/>
    <s v="119//340//"/>
    <n v="0.14904999999999999"/>
    <n v="1"/>
    <n v="1"/>
    <n v="1"/>
    <n v="1"/>
    <s v="SEPTIC"/>
    <n v="0"/>
    <n v="1"/>
    <n v="6000"/>
    <s v="YES"/>
    <n v="6000"/>
    <s v="119-340"/>
    <s v="Gas,Well,Septic"/>
    <s v="SEPTIC"/>
    <s v="SEPTIC"/>
    <n v="6000"/>
    <m/>
    <m/>
    <n v="1"/>
    <n v="1"/>
    <n v="2"/>
    <n v="768"/>
    <n v="1"/>
    <m/>
    <m/>
    <m/>
    <m/>
    <m/>
    <m/>
    <m/>
    <m/>
    <m/>
    <m/>
    <n v="1"/>
    <n v="4.6463999999999999"/>
    <n v="1"/>
    <s v="Mill Pond"/>
    <n v="20"/>
  </r>
  <r>
    <s v="119-73"/>
    <m/>
    <x v="0"/>
    <s v="46 SUNSET BLVD"/>
    <n v="101"/>
    <s v="REGAN JAMES"/>
    <s v="R13"/>
    <s v="ONE FAMILY"/>
    <s v="119//73//"/>
    <n v="0.15840000000000001"/>
    <n v="1"/>
    <n v="1"/>
    <n v="1"/>
    <n v="1"/>
    <s v="SEPTIC"/>
    <n v="0"/>
    <n v="1"/>
    <n v="5500"/>
    <s v="YES"/>
    <n v="5500"/>
    <s v="119-73"/>
    <s v="Gas,Well,Septic"/>
    <s v="SEPTIC"/>
    <s v="SEPTIC"/>
    <n v="5500"/>
    <m/>
    <m/>
    <n v="1"/>
    <n v="1"/>
    <n v="2"/>
    <n v="760"/>
    <n v="1"/>
    <m/>
    <m/>
    <m/>
    <m/>
    <m/>
    <m/>
    <m/>
    <m/>
    <m/>
    <m/>
    <n v="1"/>
    <n v="4.6463999999999999"/>
    <n v="1"/>
    <s v="Mill Pond"/>
    <n v="20"/>
  </r>
  <r>
    <s v="105A-9"/>
    <m/>
    <x v="0"/>
    <s v="46 CHARLOTTE FURN RD"/>
    <n v="101"/>
    <s v="SPINOSA GAIL M"/>
    <s v="MR30"/>
    <s v="ONE FAMILY"/>
    <s v="105/A/9//"/>
    <n v="0.24995999999999999"/>
    <n v="1"/>
    <n v="1"/>
    <n v="1"/>
    <n v="1"/>
    <s v="SEPTIC"/>
    <n v="0"/>
    <n v="1"/>
    <n v="9200"/>
    <s v="YES"/>
    <n v="9200"/>
    <s v="105A-9"/>
    <s v="Public Water,Septic"/>
    <s v="SEPTIC"/>
    <s v="SEPTIC"/>
    <n v="9200"/>
    <m/>
    <m/>
    <n v="1"/>
    <n v="1"/>
    <n v="3"/>
    <n v="1100"/>
    <n v="1"/>
    <m/>
    <m/>
    <m/>
    <m/>
    <m/>
    <m/>
    <m/>
    <m/>
    <m/>
    <m/>
    <n v="1"/>
    <n v="9.68"/>
    <n v="1"/>
    <s v="Broad Marsh River"/>
    <n v="43"/>
  </r>
  <r>
    <s v="119-441"/>
    <m/>
    <x v="0"/>
    <s v="31 MAYFLOWER LN"/>
    <n v="903"/>
    <s v="TOWN OF WAREHAM"/>
    <s v="R130"/>
    <s v="MUNICIPAL  MDL-00"/>
    <s v="119//441//"/>
    <n v="0.15107000000000001"/>
    <n v="0"/>
    <n v="0"/>
    <n v="0"/>
    <n v="0"/>
    <m/>
    <n v="0"/>
    <n v="0"/>
    <n v="0"/>
    <s v="YES"/>
    <n v="0"/>
    <s v="119-441"/>
    <m/>
    <m/>
    <m/>
    <n v="0"/>
    <m/>
    <m/>
    <n v="0"/>
    <n v="0"/>
    <n v="0"/>
    <n v="0"/>
    <n v="0"/>
    <m/>
    <m/>
    <m/>
    <m/>
    <m/>
    <m/>
    <m/>
    <m/>
    <m/>
    <m/>
    <n v="1"/>
    <n v="0"/>
    <n v="1"/>
    <s v="Mill Pond"/>
    <n v="20"/>
  </r>
  <r>
    <s v="105A-44"/>
    <m/>
    <x v="0"/>
    <s v="20 NAUSHON RD"/>
    <n v="101"/>
    <s v="TROX ERNEST L"/>
    <s v="MR30"/>
    <s v="ONE FAMILY"/>
    <s v="105/A/44//"/>
    <n v="0.15744"/>
    <n v="1"/>
    <n v="1"/>
    <n v="1"/>
    <n v="1"/>
    <s v="SEPTIC"/>
    <n v="0"/>
    <n v="1"/>
    <n v="6000"/>
    <s v="YES"/>
    <n v="6000"/>
    <s v="105A-44"/>
    <s v="Public Water,Septic"/>
    <s v="SEPTIC"/>
    <s v="SEPTIC"/>
    <n v="6000"/>
    <m/>
    <m/>
    <n v="1"/>
    <n v="1"/>
    <n v="3"/>
    <n v="1316"/>
    <n v="1"/>
    <m/>
    <m/>
    <m/>
    <m/>
    <m/>
    <m/>
    <m/>
    <m/>
    <m/>
    <m/>
    <n v="1"/>
    <n v="9.68"/>
    <n v="1"/>
    <s v="Broad Marsh River"/>
    <n v="43"/>
  </r>
  <r>
    <s v="122-368"/>
    <m/>
    <x v="0"/>
    <s v="5 MORRISON ST"/>
    <n v="101"/>
    <s v="FEDERAL HOME LOAN MORTGAGE"/>
    <s v="R130"/>
    <s v="ONE FAMILY"/>
    <s v="122//368//"/>
    <n v="0.41435"/>
    <n v="1"/>
    <n v="1"/>
    <n v="1"/>
    <n v="1"/>
    <s v="SEPTIC"/>
    <n v="0"/>
    <n v="1"/>
    <n v="2500"/>
    <s v="YES"/>
    <n v="2500"/>
    <s v="122-368"/>
    <s v="Gas,Well,Septic"/>
    <s v="SEPTIC"/>
    <s v="SEPTIC"/>
    <n v="2500"/>
    <m/>
    <m/>
    <n v="1"/>
    <n v="1"/>
    <n v="2"/>
    <n v="560"/>
    <n v="1"/>
    <m/>
    <m/>
    <m/>
    <m/>
    <m/>
    <m/>
    <m/>
    <m/>
    <m/>
    <m/>
    <n v="6"/>
    <n v="4.6463999999999999"/>
    <n v="1"/>
    <s v="Mill Pond"/>
    <n v="20"/>
  </r>
  <r>
    <s v="119-279"/>
    <m/>
    <x v="0"/>
    <s v="6 REPOSE LN"/>
    <n v="101"/>
    <s v="PERRY NANCY C"/>
    <s v="R130"/>
    <s v="ONE FAMILY"/>
    <s v="119//279//"/>
    <n v="0.15226999999999999"/>
    <n v="1"/>
    <n v="1"/>
    <n v="1"/>
    <n v="1"/>
    <s v="SEPTIC"/>
    <n v="0"/>
    <n v="1"/>
    <n v="5500"/>
    <s v="YES"/>
    <n v="5500"/>
    <s v="119-279"/>
    <s v="Gas,Well,Septic"/>
    <s v="SEPTIC"/>
    <s v="SEPTIC"/>
    <n v="5500"/>
    <m/>
    <m/>
    <n v="1"/>
    <n v="1"/>
    <n v="2"/>
    <n v="768"/>
    <n v="1"/>
    <m/>
    <m/>
    <m/>
    <m/>
    <m/>
    <m/>
    <m/>
    <m/>
    <m/>
    <m/>
    <n v="1"/>
    <n v="4.6463999999999999"/>
    <n v="1"/>
    <s v="Mill Pond"/>
    <n v="20"/>
  </r>
  <r>
    <s v="119-390"/>
    <m/>
    <x v="0"/>
    <s v="22 PEACEFUL LN"/>
    <n v="101"/>
    <s v="DOUCETTE MICHAEL J"/>
    <s v="R130"/>
    <s v="ONE FAMILY"/>
    <s v="119//390//"/>
    <n v="0.14882000000000001"/>
    <n v="1"/>
    <n v="1"/>
    <n v="1"/>
    <n v="1"/>
    <s v="SEPTIC"/>
    <n v="0"/>
    <n v="1"/>
    <n v="9800"/>
    <s v="YES"/>
    <n v="9800"/>
    <s v="119-390"/>
    <s v="Gas,Well,Septic"/>
    <s v="SEPTIC"/>
    <s v="SEPTIC"/>
    <n v="9800"/>
    <m/>
    <m/>
    <n v="1"/>
    <n v="1"/>
    <n v="3"/>
    <n v="1040"/>
    <n v="1"/>
    <m/>
    <m/>
    <m/>
    <m/>
    <m/>
    <m/>
    <m/>
    <m/>
    <m/>
    <m/>
    <n v="1"/>
    <n v="4.6463999999999999"/>
    <n v="1"/>
    <s v="Mill Pond"/>
    <n v="20"/>
  </r>
  <r>
    <s v="119-373"/>
    <m/>
    <x v="0"/>
    <s v="11 RESTFUL LN"/>
    <n v="101"/>
    <s v="FLORY RICHARD O &amp; AUDREY J"/>
    <s v="R130"/>
    <s v="ONE FAMILY"/>
    <s v="119//373//"/>
    <n v="0.13489000000000001"/>
    <n v="1"/>
    <n v="1"/>
    <n v="1"/>
    <n v="1"/>
    <s v="SEPTIC"/>
    <n v="0"/>
    <n v="1"/>
    <n v="7700"/>
    <s v="YES"/>
    <n v="7700"/>
    <s v="119-373"/>
    <s v="Well,Septic,All Public"/>
    <m/>
    <s v="SEPTIC"/>
    <n v="7700"/>
    <m/>
    <m/>
    <n v="1"/>
    <n v="1"/>
    <n v="3"/>
    <n v="1008"/>
    <n v="1"/>
    <m/>
    <m/>
    <m/>
    <m/>
    <m/>
    <m/>
    <m/>
    <m/>
    <m/>
    <m/>
    <n v="1"/>
    <n v="4.6463999999999999"/>
    <n v="1"/>
    <s v="Mill Pond"/>
    <n v="20"/>
  </r>
  <r>
    <s v="114E-394"/>
    <m/>
    <x v="0"/>
    <s v="3 SEAWOOD RD"/>
    <n v="131"/>
    <s v="UNIVERSITY TRUST COMPANY TR"/>
    <s v="R130"/>
    <s v="RES ACLNPO  MDL-00"/>
    <s v="114/E/394//"/>
    <n v="0.44628000000000001"/>
    <n v="0"/>
    <n v="0"/>
    <n v="0"/>
    <n v="0"/>
    <m/>
    <n v="0"/>
    <n v="0"/>
    <n v="0"/>
    <s v="YES"/>
    <n v="0"/>
    <s v="114E-394"/>
    <m/>
    <m/>
    <m/>
    <n v="0"/>
    <m/>
    <m/>
    <n v="0"/>
    <n v="0"/>
    <n v="0"/>
    <n v="0"/>
    <n v="0"/>
    <m/>
    <m/>
    <m/>
    <m/>
    <m/>
    <m/>
    <m/>
    <m/>
    <m/>
    <m/>
    <n v="1"/>
    <n v="0"/>
    <n v="1"/>
    <s v="Mill Pond"/>
    <n v="20"/>
  </r>
  <r>
    <s v="LAND_NOPARC"/>
    <m/>
    <x v="0"/>
    <m/>
    <n v="0"/>
    <m/>
    <m/>
    <m/>
    <m/>
    <n v="3.6000000000000002E-4"/>
    <n v="0"/>
    <n v="0"/>
    <n v="0"/>
    <n v="0"/>
    <m/>
    <n v="0"/>
    <n v="0"/>
    <n v="0"/>
    <s v="NO"/>
    <n v="0"/>
    <m/>
    <m/>
    <m/>
    <m/>
    <n v="0"/>
    <m/>
    <m/>
    <n v="0"/>
    <n v="0"/>
    <n v="0"/>
    <n v="0"/>
    <n v="0"/>
    <m/>
    <m/>
    <m/>
    <m/>
    <m/>
    <m/>
    <m/>
    <m/>
    <m/>
    <m/>
    <n v="0"/>
    <n v="0"/>
    <n v="1"/>
    <s v="Mill Pond"/>
    <n v="20"/>
  </r>
  <r>
    <s v="114E-417"/>
    <m/>
    <x v="0"/>
    <s v="16 SEAWOOD RD"/>
    <n v="101"/>
    <s v="SCHROTH EDWARD A"/>
    <s v="R130"/>
    <s v="ONE FAMILY"/>
    <s v="114/E/417//"/>
    <n v="0.57260999999999995"/>
    <n v="1"/>
    <n v="1"/>
    <n v="1"/>
    <n v="1"/>
    <s v="SEPTIC"/>
    <n v="0"/>
    <n v="0"/>
    <n v="0"/>
    <s v="YES"/>
    <n v="0"/>
    <s v="114E-417"/>
    <s v="Well,Septic"/>
    <s v="SEPTIC"/>
    <s v="SEPTIC"/>
    <n v="0"/>
    <m/>
    <m/>
    <n v="1"/>
    <n v="1"/>
    <n v="4"/>
    <n v="1642"/>
    <n v="1.9"/>
    <m/>
    <m/>
    <m/>
    <m/>
    <m/>
    <m/>
    <m/>
    <m/>
    <m/>
    <m/>
    <n v="2"/>
    <n v="4.6463999999999999"/>
    <n v="1"/>
    <s v="Mill Pond"/>
    <n v="20"/>
  </r>
  <r>
    <s v="119-72"/>
    <m/>
    <x v="0"/>
    <s v="48 SUNSET BLVD"/>
    <n v="101"/>
    <s v="RONIN JASON F"/>
    <s v="R130"/>
    <s v="ONE FAMILY"/>
    <s v="119//72//"/>
    <n v="0.15798000000000001"/>
    <n v="1"/>
    <n v="1"/>
    <n v="1"/>
    <n v="1"/>
    <s v="SEPTIC"/>
    <n v="0"/>
    <n v="0"/>
    <n v="0"/>
    <s v="YES"/>
    <n v="0"/>
    <s v="119-72"/>
    <m/>
    <m/>
    <s v="SEPTIC"/>
    <n v="0"/>
    <m/>
    <m/>
    <n v="1"/>
    <n v="1"/>
    <n v="1"/>
    <n v="1008"/>
    <n v="1"/>
    <m/>
    <m/>
    <m/>
    <m/>
    <m/>
    <m/>
    <m/>
    <m/>
    <m/>
    <m/>
    <n v="1"/>
    <n v="4.6463999999999999"/>
    <n v="1"/>
    <s v="Mill Pond"/>
    <n v="20"/>
  </r>
  <r>
    <s v="119-341"/>
    <m/>
    <x v="0"/>
    <s v="10 RESTFUL LN"/>
    <n v="101"/>
    <s v="MARTINO KRISTEN M"/>
    <s v="R130"/>
    <s v="ONE FAMILY"/>
    <s v="119//341//"/>
    <n v="0.15783"/>
    <n v="1"/>
    <n v="1"/>
    <n v="1"/>
    <n v="1"/>
    <s v="SEPTIC"/>
    <n v="0"/>
    <n v="1"/>
    <n v="3400"/>
    <s v="YES"/>
    <n v="3400"/>
    <s v="119-341"/>
    <s v="Gas,Well,Septic"/>
    <s v="SEPTIC"/>
    <s v="SEPTIC"/>
    <n v="3400"/>
    <m/>
    <m/>
    <n v="1"/>
    <n v="1"/>
    <n v="2"/>
    <n v="704"/>
    <n v="1"/>
    <m/>
    <m/>
    <m/>
    <m/>
    <m/>
    <m/>
    <m/>
    <m/>
    <m/>
    <m/>
    <n v="1"/>
    <n v="4.6463999999999999"/>
    <n v="1"/>
    <s v="Mill Pond"/>
    <n v="20"/>
  </r>
  <r>
    <s v="119-400"/>
    <m/>
    <x v="0"/>
    <s v="27 PEACEFUL LN"/>
    <n v="101"/>
    <s v="BEAL RONALD F"/>
    <s v="R130"/>
    <s v="ONE FAMILY"/>
    <s v="119//400//"/>
    <n v="0.16764999999999999"/>
    <n v="1"/>
    <n v="1"/>
    <n v="1"/>
    <n v="1"/>
    <s v="SEPTIC"/>
    <n v="0"/>
    <n v="1"/>
    <n v="7600"/>
    <s v="YES"/>
    <n v="7600"/>
    <s v="119-400"/>
    <s v="Gas,Well,Septic"/>
    <s v="SEPTIC"/>
    <s v="SEPTIC"/>
    <n v="7600"/>
    <m/>
    <m/>
    <n v="1"/>
    <n v="1"/>
    <n v="3"/>
    <n v="960"/>
    <n v="1"/>
    <m/>
    <m/>
    <m/>
    <m/>
    <m/>
    <m/>
    <m/>
    <m/>
    <m/>
    <m/>
    <n v="1"/>
    <n v="4.6463999999999999"/>
    <n v="1"/>
    <s v="Mill Pond"/>
    <n v="20"/>
  </r>
  <r>
    <s v="LAND_NOPARC"/>
    <m/>
    <x v="0"/>
    <m/>
    <n v="0"/>
    <m/>
    <m/>
    <m/>
    <m/>
    <n v="6.4759999999999998E-2"/>
    <n v="0"/>
    <n v="0"/>
    <n v="0"/>
    <n v="0"/>
    <m/>
    <n v="0"/>
    <n v="0"/>
    <n v="0"/>
    <s v="NO"/>
    <n v="0"/>
    <m/>
    <m/>
    <m/>
    <m/>
    <n v="0"/>
    <m/>
    <m/>
    <n v="0"/>
    <n v="0"/>
    <n v="0"/>
    <n v="0"/>
    <n v="0"/>
    <m/>
    <m/>
    <m/>
    <m/>
    <m/>
    <m/>
    <m/>
    <m/>
    <m/>
    <m/>
    <n v="0"/>
    <n v="0"/>
    <n v="1"/>
    <s v="Mill Pond"/>
    <n v="20"/>
  </r>
  <r>
    <s v="117-1011"/>
    <m/>
    <x v="0"/>
    <s v="0 GLEN CHARLIE RD"/>
    <n v="101"/>
    <s v="JORDAN OSWALD L JR"/>
    <s v="R130"/>
    <s v="ONE FAMILY"/>
    <s v="117//1011//"/>
    <n v="2.8586"/>
    <n v="1"/>
    <n v="1"/>
    <n v="1"/>
    <n v="1"/>
    <s v="SEPTIC"/>
    <n v="0"/>
    <n v="0"/>
    <n v="0"/>
    <s v="YES"/>
    <n v="0"/>
    <s v="117-1011"/>
    <s v="Well,Septic"/>
    <s v="SEPTIC"/>
    <s v="SEPTIC"/>
    <n v="0"/>
    <m/>
    <m/>
    <n v="1"/>
    <n v="1"/>
    <n v="1"/>
    <n v="384"/>
    <n v="1"/>
    <m/>
    <m/>
    <m/>
    <m/>
    <m/>
    <m/>
    <m/>
    <m/>
    <m/>
    <m/>
    <n v="1"/>
    <n v="4.6463999999999999"/>
    <n v="1"/>
    <s v="Mill Pond"/>
    <n v="20"/>
  </r>
  <r>
    <s v="105A-45"/>
    <m/>
    <x v="0"/>
    <s v="18 NAUSHON RD"/>
    <n v="101"/>
    <s v="DURAND SHANNON W"/>
    <s v="MR30"/>
    <s v="ONE FAMILY"/>
    <s v="105/A/45//"/>
    <n v="0.26502999999999999"/>
    <n v="1"/>
    <n v="1"/>
    <n v="1"/>
    <n v="1"/>
    <s v="SEPTIC"/>
    <n v="0"/>
    <n v="1"/>
    <n v="9000"/>
    <s v="YES"/>
    <n v="9000"/>
    <s v="105A-45"/>
    <s v="Public Water,Septic"/>
    <s v="SEPTIC"/>
    <s v="SEPTIC"/>
    <n v="9000"/>
    <m/>
    <m/>
    <n v="1"/>
    <n v="1"/>
    <n v="4"/>
    <n v="1316"/>
    <n v="1"/>
    <m/>
    <m/>
    <m/>
    <m/>
    <m/>
    <m/>
    <m/>
    <m/>
    <m/>
    <m/>
    <n v="1"/>
    <n v="9.68"/>
    <n v="1"/>
    <s v="Broad Marsh River"/>
    <n v="43"/>
  </r>
  <r>
    <s v="119-274"/>
    <m/>
    <x v="0"/>
    <s v="5 HIDEAWAY LN"/>
    <n v="101"/>
    <s v="HARRISON HOWARD A"/>
    <s v="R130"/>
    <s v="ONE FAMILY"/>
    <s v="119//274//"/>
    <n v="0.31452999999999998"/>
    <n v="1"/>
    <n v="1"/>
    <n v="1"/>
    <n v="1"/>
    <s v="SEPTIC"/>
    <n v="0"/>
    <n v="1"/>
    <n v="10600"/>
    <s v="YES"/>
    <n v="10600"/>
    <s v="119-274"/>
    <s v="Gas,Well,Septic"/>
    <s v="SEPTIC"/>
    <s v="SEPTIC"/>
    <n v="10600"/>
    <m/>
    <m/>
    <n v="1"/>
    <n v="1"/>
    <n v="2"/>
    <n v="848"/>
    <n v="1"/>
    <m/>
    <m/>
    <m/>
    <m/>
    <m/>
    <m/>
    <m/>
    <m/>
    <m/>
    <m/>
    <n v="2"/>
    <n v="4.6463999999999999"/>
    <n v="1"/>
    <s v="Mill Pond"/>
    <n v="20"/>
  </r>
  <r>
    <s v="122-366"/>
    <m/>
    <x v="0"/>
    <s v="97 PLYMOUTH AVE"/>
    <n v="101"/>
    <s v="SANTOS AUGUST L SR"/>
    <s v="R130"/>
    <s v="ONE FAMILY"/>
    <s v="122//366//"/>
    <n v="6.4250000000000002E-2"/>
    <n v="1"/>
    <n v="1"/>
    <n v="1"/>
    <n v="1"/>
    <s v="SEPTIC"/>
    <n v="0"/>
    <n v="1"/>
    <n v="5900"/>
    <s v="NO_W1"/>
    <n v="5900"/>
    <s v="122-335"/>
    <s v="Gas,Well,Septic"/>
    <s v="SEPTIC"/>
    <s v="SEPTIC"/>
    <n v="5900"/>
    <m/>
    <m/>
    <n v="1"/>
    <n v="1"/>
    <n v="3"/>
    <n v="960"/>
    <n v="1"/>
    <m/>
    <m/>
    <m/>
    <m/>
    <m/>
    <m/>
    <m/>
    <m/>
    <m/>
    <m/>
    <n v="1"/>
    <n v="4.6463999999999999"/>
    <n v="1"/>
    <s v="Mill Pond"/>
    <n v="20"/>
  </r>
  <r>
    <s v="119-333"/>
    <m/>
    <x v="0"/>
    <s v="7 REPOSE LN"/>
    <n v="101"/>
    <s v="JOHNSON THOMAS"/>
    <s v="R130"/>
    <s v="ONE FAMILY"/>
    <s v="119//333//"/>
    <n v="0.31242999999999999"/>
    <n v="1"/>
    <n v="1"/>
    <n v="1"/>
    <n v="1"/>
    <s v="SEPTIC"/>
    <n v="0"/>
    <n v="1"/>
    <n v="11600"/>
    <s v="NO_W1"/>
    <n v="11600"/>
    <s v="119-333"/>
    <s v="Well,Septic"/>
    <s v="SEPTIC"/>
    <s v="SEPTIC"/>
    <n v="11600"/>
    <m/>
    <m/>
    <n v="1"/>
    <n v="1"/>
    <n v="3"/>
    <n v="760"/>
    <n v="1"/>
    <m/>
    <m/>
    <m/>
    <m/>
    <m/>
    <m/>
    <m/>
    <m/>
    <m/>
    <m/>
    <n v="2"/>
    <n v="4.6463999999999999"/>
    <n v="1"/>
    <s v="Mill Pond"/>
    <n v="20"/>
  </r>
  <r>
    <s v="114E-393"/>
    <m/>
    <x v="0"/>
    <s v="241 CHARGE POND RD"/>
    <n v="101"/>
    <s v="MOODY-LARIVIERE CYNTHIA"/>
    <s v="R130"/>
    <s v="ONE FAMILY"/>
    <s v="114/E/393//"/>
    <n v="0.50168999999999997"/>
    <n v="1"/>
    <n v="1"/>
    <n v="1"/>
    <n v="1"/>
    <s v="SEPTIC"/>
    <n v="0"/>
    <n v="0"/>
    <n v="0"/>
    <s v="YES"/>
    <n v="0"/>
    <s v="114E-393"/>
    <s v="Well,Septic"/>
    <s v="SEPTIC"/>
    <s v="SEPTIC"/>
    <n v="0"/>
    <m/>
    <m/>
    <n v="1"/>
    <n v="1"/>
    <n v="3"/>
    <n v="1590"/>
    <n v="1.75"/>
    <m/>
    <m/>
    <m/>
    <m/>
    <m/>
    <m/>
    <m/>
    <m/>
    <m/>
    <m/>
    <n v="1"/>
    <n v="4.6463999999999999"/>
    <n v="1"/>
    <s v="Mill Pond"/>
    <n v="20"/>
  </r>
  <r>
    <s v="122-335"/>
    <m/>
    <x v="0"/>
    <s v="147 PLYMOUTH AVE"/>
    <n v="101"/>
    <s v="GARBER OWEN &amp; JODI"/>
    <s v="R130"/>
    <s v="ONE FAMILY"/>
    <s v="122//335//"/>
    <n v="6.4530000000000004E-2"/>
    <n v="1"/>
    <n v="1"/>
    <n v="1"/>
    <n v="1"/>
    <s v="SEPTIC"/>
    <n v="0"/>
    <n v="1"/>
    <n v="7200"/>
    <s v="NO_W1"/>
    <n v="7200"/>
    <s v="122-335"/>
    <s v="Well,Septic"/>
    <s v="SEPTIC"/>
    <s v="SEPTIC"/>
    <n v="7200"/>
    <m/>
    <m/>
    <n v="1"/>
    <n v="1"/>
    <n v="2"/>
    <n v="1160"/>
    <n v="1"/>
    <m/>
    <m/>
    <m/>
    <m/>
    <m/>
    <m/>
    <m/>
    <m/>
    <m/>
    <m/>
    <n v="1"/>
    <n v="4.6463999999999999"/>
    <n v="1"/>
    <s v="Mill Pond"/>
    <n v="20"/>
  </r>
  <r>
    <s v="119-391"/>
    <m/>
    <x v="0"/>
    <s v="24 PEACEFUL LN"/>
    <n v="903"/>
    <s v="TOWN OF WAREHAM"/>
    <s v="R130"/>
    <s v="TAX POSS  MDL-00"/>
    <s v="119//391//"/>
    <n v="0.14679"/>
    <n v="0"/>
    <n v="0"/>
    <n v="0"/>
    <n v="0"/>
    <m/>
    <n v="0"/>
    <n v="0"/>
    <n v="0"/>
    <s v="YES"/>
    <n v="0"/>
    <s v="119-391"/>
    <m/>
    <m/>
    <m/>
    <n v="0"/>
    <m/>
    <m/>
    <n v="0"/>
    <n v="0"/>
    <n v="0"/>
    <n v="0"/>
    <n v="0"/>
    <m/>
    <m/>
    <m/>
    <m/>
    <m/>
    <m/>
    <m/>
    <m/>
    <m/>
    <m/>
    <n v="1"/>
    <n v="0"/>
    <n v="1"/>
    <s v="Mill Pond"/>
    <n v="20"/>
  </r>
  <r>
    <s v="119-280"/>
    <m/>
    <x v="0"/>
    <s v="8 REPOSE LN"/>
    <n v="101"/>
    <s v="COLLINS JAY"/>
    <s v="R130"/>
    <s v="ONE FAMILY"/>
    <s v="119//280//"/>
    <n v="0.15551000000000001"/>
    <n v="1"/>
    <n v="1"/>
    <n v="1"/>
    <n v="1"/>
    <s v="SEPTIC"/>
    <n v="0"/>
    <n v="1"/>
    <n v="2300"/>
    <s v="YES"/>
    <n v="2300"/>
    <s v="119-280"/>
    <s v="Public Water,Septic"/>
    <s v="SEPTIC"/>
    <s v="SEPTIC"/>
    <n v="2300"/>
    <m/>
    <m/>
    <n v="1"/>
    <n v="1"/>
    <n v="2"/>
    <n v="1048"/>
    <n v="1"/>
    <m/>
    <m/>
    <m/>
    <m/>
    <m/>
    <m/>
    <m/>
    <m/>
    <m/>
    <m/>
    <n v="1"/>
    <n v="4.6463999999999999"/>
    <n v="1"/>
    <s v="Mill Pond"/>
    <n v="20"/>
  </r>
  <r>
    <s v="114E-416"/>
    <m/>
    <x v="0"/>
    <s v="SEAWOOD RD"/>
    <n v="132"/>
    <s v="MAROTTA LOUISE M"/>
    <s v="R130"/>
    <s v="RES ACLNUD  MDL-00"/>
    <s v="114/E/416//"/>
    <n v="0.69759000000000004"/>
    <n v="0"/>
    <n v="0"/>
    <n v="0"/>
    <n v="0"/>
    <m/>
    <n v="0"/>
    <n v="0"/>
    <n v="0"/>
    <s v="YES"/>
    <n v="0"/>
    <s v="114E-416"/>
    <m/>
    <m/>
    <m/>
    <n v="0"/>
    <m/>
    <m/>
    <n v="0"/>
    <n v="0"/>
    <n v="0"/>
    <n v="0"/>
    <n v="0"/>
    <m/>
    <m/>
    <m/>
    <m/>
    <m/>
    <m/>
    <m/>
    <m/>
    <m/>
    <m/>
    <n v="1"/>
    <n v="0"/>
    <n v="1"/>
    <s v="Mill Pond"/>
    <n v="20"/>
  </r>
  <r>
    <s v="119-342"/>
    <m/>
    <x v="0"/>
    <s v="12 RESTFUL LN"/>
    <n v="101"/>
    <s v="MARTIN REBECCA J"/>
    <s v="R130"/>
    <s v="ONE FAMILY"/>
    <s v="119//342//"/>
    <n v="0.14774999999999999"/>
    <n v="1"/>
    <n v="1"/>
    <n v="1"/>
    <n v="1"/>
    <s v="SEPTIC"/>
    <n v="0"/>
    <n v="0"/>
    <n v="0"/>
    <s v="YES"/>
    <n v="0"/>
    <s v="119-342"/>
    <s v="Gas,Well,Septic"/>
    <s v="SEPTIC"/>
    <s v="SEPTIC"/>
    <n v="0"/>
    <m/>
    <m/>
    <n v="1"/>
    <n v="1"/>
    <n v="3"/>
    <n v="960"/>
    <n v="1"/>
    <m/>
    <m/>
    <m/>
    <m/>
    <m/>
    <m/>
    <m/>
    <m/>
    <m/>
    <m/>
    <n v="1"/>
    <n v="4.6463999999999999"/>
    <n v="1"/>
    <s v="Mill Pond"/>
    <n v="20"/>
  </r>
  <r>
    <s v="119-372"/>
    <m/>
    <x v="0"/>
    <s v="13 RESTFUL LN"/>
    <n v="101"/>
    <s v="BARBOSA DIANE"/>
    <s v="R130"/>
    <s v="ONE FAMILY"/>
    <s v="119//372//"/>
    <n v="0.14867"/>
    <n v="1"/>
    <n v="1"/>
    <n v="1"/>
    <n v="1"/>
    <s v="SEPTIC"/>
    <n v="0"/>
    <n v="1"/>
    <n v="10600"/>
    <s v="YES"/>
    <n v="10600"/>
    <s v="119-372"/>
    <s v="Gas,Well,Septic"/>
    <s v="SEPTIC"/>
    <s v="SEPTIC"/>
    <n v="10600"/>
    <m/>
    <m/>
    <n v="1"/>
    <n v="1"/>
    <n v="2"/>
    <n v="1351"/>
    <n v="1.9"/>
    <m/>
    <m/>
    <m/>
    <m/>
    <m/>
    <m/>
    <m/>
    <m/>
    <m/>
    <m/>
    <n v="1"/>
    <n v="4.6463999999999999"/>
    <n v="1"/>
    <s v="Mill Pond"/>
    <n v="20"/>
  </r>
  <r>
    <s v="119-211"/>
    <m/>
    <x v="0"/>
    <s v="2 HIDEAWAY LN"/>
    <n v="101"/>
    <s v="COLLINS JAY &amp; SUZANNE"/>
    <s v="R130"/>
    <s v="ONE FAMILY"/>
    <s v="119//211//"/>
    <n v="0.16325999999999999"/>
    <n v="1"/>
    <n v="1"/>
    <n v="1"/>
    <n v="1"/>
    <s v="SEPTIC"/>
    <n v="0"/>
    <n v="1"/>
    <n v="7100"/>
    <s v="YES"/>
    <n v="7100"/>
    <s v="119-211"/>
    <s v="Gas,Well,Septic"/>
    <s v="SEPTIC"/>
    <s v="SEPTIC"/>
    <n v="7100"/>
    <m/>
    <m/>
    <n v="1"/>
    <n v="1"/>
    <n v="3"/>
    <n v="672"/>
    <n v="1"/>
    <m/>
    <m/>
    <m/>
    <m/>
    <m/>
    <m/>
    <m/>
    <m/>
    <m/>
    <m/>
    <n v="1"/>
    <n v="4.6463999999999999"/>
    <n v="1"/>
    <s v="Mill Pond"/>
    <n v="20"/>
  </r>
  <r>
    <s v="UNK476"/>
    <s v="FEE"/>
    <x v="0"/>
    <s v="GLEN CHARLIE RD"/>
    <n v="0"/>
    <m/>
    <m/>
    <m/>
    <m/>
    <n v="826.91747999999995"/>
    <n v="0"/>
    <n v="0"/>
    <n v="0"/>
    <n v="0"/>
    <m/>
    <n v="0"/>
    <n v="0"/>
    <n v="0"/>
    <s v="NO_W2"/>
    <n v="0"/>
    <m/>
    <m/>
    <m/>
    <m/>
    <n v="0"/>
    <m/>
    <m/>
    <n v="0"/>
    <n v="0"/>
    <n v="0"/>
    <n v="0"/>
    <n v="0"/>
    <s v="Not in new Assr DB, Makepe?, old info"/>
    <m/>
    <m/>
    <m/>
    <m/>
    <m/>
    <m/>
    <m/>
    <m/>
    <m/>
    <n v="4"/>
    <n v="0"/>
    <n v="1"/>
    <s v="Mill Pond"/>
    <n v="20"/>
  </r>
  <r>
    <s v="119-399"/>
    <m/>
    <x v="0"/>
    <s v="29 PEACEFUL LN"/>
    <n v="101"/>
    <s v="SPRAGUE MICHAEL P"/>
    <s v="R130"/>
    <s v="ONE FAMILY"/>
    <s v="119//399//"/>
    <n v="0.15403"/>
    <n v="1"/>
    <n v="1"/>
    <n v="1"/>
    <n v="1"/>
    <s v="SEPTIC"/>
    <n v="0"/>
    <n v="1"/>
    <n v="6800"/>
    <s v="YES"/>
    <n v="6800"/>
    <s v="119-399"/>
    <s v="Gas,Well,Septic"/>
    <s v="SEPTIC"/>
    <s v="SEPTIC"/>
    <n v="6800"/>
    <m/>
    <m/>
    <n v="1"/>
    <n v="1"/>
    <n v="2"/>
    <n v="872"/>
    <n v="1"/>
    <m/>
    <m/>
    <m/>
    <m/>
    <m/>
    <m/>
    <m/>
    <m/>
    <m/>
    <m/>
    <n v="1"/>
    <n v="4.6463999999999999"/>
    <n v="1"/>
    <s v="Mill Pond"/>
    <n v="20"/>
  </r>
  <r>
    <s v="122-191"/>
    <m/>
    <x v="0"/>
    <s v="116 PLYMOUTH AVE"/>
    <n v="101"/>
    <s v="BAUMER ELEANOR A LIFE ESTATE"/>
    <s v="R130"/>
    <s v="ONE FAMILY"/>
    <s v="122//191//"/>
    <n v="0.20116000000000001"/>
    <n v="1"/>
    <n v="1"/>
    <n v="1"/>
    <n v="1"/>
    <s v="SEPTIC"/>
    <n v="0"/>
    <n v="1"/>
    <n v="700"/>
    <s v="YES"/>
    <n v="700"/>
    <s v="122-191"/>
    <s v="Gas,Well,Septic"/>
    <s v="SEPTIC"/>
    <s v="SEPTIC"/>
    <n v="700"/>
    <m/>
    <m/>
    <n v="1"/>
    <n v="1"/>
    <n v="2"/>
    <n v="768"/>
    <n v="1"/>
    <m/>
    <m/>
    <m/>
    <m/>
    <m/>
    <m/>
    <m/>
    <m/>
    <m/>
    <m/>
    <n v="3"/>
    <n v="4.6463999999999999"/>
    <n v="1"/>
    <s v="Mill Pond"/>
    <n v="20"/>
  </r>
  <r>
    <s v="114A-5"/>
    <m/>
    <x v="0"/>
    <s v="0 HIGH DAM RD"/>
    <n v="132"/>
    <s v="MAROTTA LOUISE M"/>
    <s v="R60"/>
    <s v="RES ACLNUD  MDL-00"/>
    <s v="114/A/5//"/>
    <n v="2.2273399999999999"/>
    <n v="0"/>
    <n v="0"/>
    <n v="0"/>
    <n v="0"/>
    <m/>
    <n v="0"/>
    <n v="0"/>
    <n v="0"/>
    <s v="NO_W1"/>
    <n v="0"/>
    <s v="114A-5"/>
    <m/>
    <m/>
    <m/>
    <n v="0"/>
    <m/>
    <m/>
    <n v="0"/>
    <n v="0"/>
    <n v="0"/>
    <n v="0"/>
    <n v="0"/>
    <m/>
    <m/>
    <m/>
    <m/>
    <m/>
    <m/>
    <m/>
    <m/>
    <m/>
    <m/>
    <n v="4"/>
    <n v="0"/>
    <n v="1"/>
    <s v="Harlow Brook"/>
    <n v="34"/>
  </r>
  <r>
    <s v="119-71"/>
    <m/>
    <x v="0"/>
    <s v="50 SUNSET BLVD"/>
    <n v="101"/>
    <s v="LITTLE RUSSELL B"/>
    <s v="R130"/>
    <s v="ONE FAMILY"/>
    <s v="119//71//"/>
    <n v="0.32852999999999999"/>
    <n v="1"/>
    <n v="1"/>
    <n v="1"/>
    <n v="1"/>
    <s v="SEPTIC"/>
    <n v="0"/>
    <n v="1"/>
    <n v="3300"/>
    <s v="NO_W1"/>
    <n v="3300"/>
    <s v="119-71"/>
    <s v="Well,Septic"/>
    <s v="SEPTIC"/>
    <s v="SEPTIC"/>
    <n v="3300"/>
    <m/>
    <m/>
    <n v="1"/>
    <n v="1"/>
    <n v="3"/>
    <n v="1503"/>
    <n v="1.75"/>
    <m/>
    <m/>
    <m/>
    <m/>
    <m/>
    <m/>
    <m/>
    <m/>
    <m/>
    <m/>
    <n v="2"/>
    <n v="4.6463999999999999"/>
    <n v="1"/>
    <s v="Mill Pond"/>
    <n v="20"/>
  </r>
  <r>
    <s v="105A-10"/>
    <m/>
    <x v="0"/>
    <s v="48 CHARLOTTE FURN RD"/>
    <n v="101"/>
    <s v="SMITH AMANDA L"/>
    <s v="MR30"/>
    <s v="ONE FAMILY"/>
    <s v="105/A/10//"/>
    <n v="0.23874000000000001"/>
    <n v="1"/>
    <n v="1"/>
    <n v="1"/>
    <n v="1"/>
    <s v="SEPTIC"/>
    <n v="0"/>
    <n v="1"/>
    <n v="0"/>
    <s v="YES"/>
    <n v="0"/>
    <s v="105A-10"/>
    <s v="Public Water,Septic"/>
    <s v="SEPTIC"/>
    <s v="SEPTIC"/>
    <n v="0"/>
    <m/>
    <m/>
    <n v="1"/>
    <n v="1"/>
    <n v="3"/>
    <n v="1316"/>
    <n v="1"/>
    <m/>
    <m/>
    <m/>
    <m/>
    <m/>
    <m/>
    <m/>
    <m/>
    <m/>
    <m/>
    <n v="1"/>
    <n v="9.68"/>
    <n v="1"/>
    <s v="Broad Marsh River"/>
    <n v="43"/>
  </r>
  <r>
    <s v="122-696"/>
    <m/>
    <x v="0"/>
    <s v="18 MORRISON ST"/>
    <n v="101"/>
    <s v="TOMKIEWICZ KATHY E"/>
    <s v="R130"/>
    <s v="ONE FAMILY"/>
    <s v="122//696//"/>
    <n v="0.12833"/>
    <n v="1"/>
    <n v="1"/>
    <n v="1"/>
    <n v="1"/>
    <s v="SEPTIC"/>
    <n v="0"/>
    <n v="1"/>
    <n v="8500"/>
    <s v="YES"/>
    <n v="8500"/>
    <s v="122-696"/>
    <s v="Gas,Well,Septic"/>
    <s v="SEPTIC"/>
    <s v="SEPTIC"/>
    <n v="8500"/>
    <m/>
    <m/>
    <n v="1"/>
    <n v="1"/>
    <n v="2"/>
    <n v="1044"/>
    <n v="1"/>
    <m/>
    <m/>
    <m/>
    <m/>
    <m/>
    <m/>
    <m/>
    <m/>
    <m/>
    <m/>
    <n v="2"/>
    <n v="4.6463999999999999"/>
    <n v="1"/>
    <s v="Mill Pond"/>
    <n v="20"/>
  </r>
  <r>
    <s v="119-442"/>
    <m/>
    <x v="0"/>
    <s v="33 MAYFLOWER LN"/>
    <n v="101"/>
    <s v="HINCKLEY SUSAN M"/>
    <s v="R30"/>
    <s v="ONE FAMILY"/>
    <s v="119//442//"/>
    <n v="0.31157000000000001"/>
    <n v="1"/>
    <n v="1"/>
    <n v="1"/>
    <n v="1"/>
    <s v="SEPTIC"/>
    <n v="0"/>
    <n v="0"/>
    <n v="0"/>
    <s v="YES"/>
    <n v="0"/>
    <s v="119-442"/>
    <s v="Gas,Well,Septic"/>
    <s v="SEPTIC"/>
    <s v="SEPTIC"/>
    <n v="0"/>
    <m/>
    <m/>
    <n v="1"/>
    <n v="1"/>
    <n v="3"/>
    <n v="1068"/>
    <n v="1"/>
    <m/>
    <m/>
    <m/>
    <m/>
    <m/>
    <m/>
    <m/>
    <m/>
    <m/>
    <m/>
    <n v="2"/>
    <n v="4.6463999999999999"/>
    <n v="1"/>
    <s v="Mill Pond"/>
    <n v="20"/>
  </r>
  <r>
    <s v="122-860"/>
    <m/>
    <x v="0"/>
    <s v="22 MORRISON ST"/>
    <n v="132"/>
    <s v="MALDONIS JOSEPH A"/>
    <s v="R130"/>
    <s v="RES ACLNUD  MDL-00"/>
    <s v="122//860//"/>
    <n v="5.339E-2"/>
    <n v="0"/>
    <n v="0"/>
    <n v="0"/>
    <n v="0"/>
    <m/>
    <n v="0"/>
    <n v="0"/>
    <n v="0"/>
    <s v="YES"/>
    <n v="0"/>
    <s v="122-860"/>
    <m/>
    <m/>
    <m/>
    <n v="0"/>
    <m/>
    <m/>
    <n v="0"/>
    <n v="0"/>
    <n v="0"/>
    <n v="0"/>
    <n v="0"/>
    <m/>
    <m/>
    <m/>
    <m/>
    <m/>
    <m/>
    <m/>
    <m/>
    <m/>
    <m/>
    <n v="2"/>
    <n v="0"/>
    <n v="1"/>
    <s v="Mill Pond"/>
    <n v="20"/>
  </r>
  <r>
    <s v="105A-46"/>
    <m/>
    <x v="0"/>
    <s v="16 NAUSHON RD"/>
    <n v="101"/>
    <s v="PONTZ JAMES J"/>
    <s v="MR30"/>
    <s v="ONE FAMILY"/>
    <s v="105/A/46//"/>
    <n v="0.25223000000000001"/>
    <n v="1"/>
    <n v="1"/>
    <n v="1"/>
    <n v="1"/>
    <s v="SEPTIC"/>
    <n v="0"/>
    <n v="1"/>
    <n v="5900"/>
    <s v="YES"/>
    <n v="5900"/>
    <s v="105A-46"/>
    <s v="Public Water,Septic"/>
    <s v="SEPTIC"/>
    <s v="SEPTIC"/>
    <n v="5900"/>
    <m/>
    <m/>
    <n v="1"/>
    <n v="1"/>
    <n v="3"/>
    <n v="1232"/>
    <n v="1"/>
    <m/>
    <m/>
    <m/>
    <m/>
    <m/>
    <m/>
    <m/>
    <m/>
    <m/>
    <m/>
    <n v="1"/>
    <n v="9.68"/>
    <n v="1"/>
    <s v="Broad Marsh River"/>
    <n v="43"/>
  </r>
  <r>
    <s v="UNK470"/>
    <s v="FEE"/>
    <x v="0"/>
    <s v="UPPER BOUNDARY R"/>
    <n v="0"/>
    <m/>
    <m/>
    <m/>
    <m/>
    <n v="2.1156700000000002"/>
    <n v="0"/>
    <n v="0"/>
    <n v="0"/>
    <n v="0"/>
    <m/>
    <n v="0"/>
    <n v="0"/>
    <n v="0"/>
    <s v="NO_W2"/>
    <n v="0"/>
    <m/>
    <m/>
    <m/>
    <m/>
    <n v="0"/>
    <m/>
    <m/>
    <n v="0"/>
    <n v="0"/>
    <n v="0"/>
    <n v="0"/>
    <n v="0"/>
    <s v="Not in new Assr DB, Makepe?, old info"/>
    <m/>
    <m/>
    <m/>
    <m/>
    <m/>
    <m/>
    <m/>
    <m/>
    <m/>
    <n v="1"/>
    <n v="0"/>
    <n v="1"/>
    <s v="Mill Pond"/>
    <n v="20"/>
  </r>
  <r>
    <s v="114E-411"/>
    <m/>
    <x v="0"/>
    <s v="8 SEAWOOD RD"/>
    <n v="101"/>
    <s v="ALLAIRE DONALD V"/>
    <s v="R130"/>
    <s v="ONE FAMILY"/>
    <s v="114/E/411//"/>
    <n v="0.74216000000000004"/>
    <n v="0"/>
    <n v="1"/>
    <n v="0"/>
    <n v="1"/>
    <m/>
    <n v="0"/>
    <n v="0"/>
    <n v="0"/>
    <s v="YES"/>
    <n v="0"/>
    <s v="114E-411"/>
    <s v="Public Water,Septic"/>
    <s v="SEPTIC"/>
    <s v="SEPTIC"/>
    <n v="0"/>
    <m/>
    <m/>
    <n v="0"/>
    <n v="1"/>
    <n v="3"/>
    <n v="1760"/>
    <n v="2"/>
    <m/>
    <m/>
    <m/>
    <m/>
    <m/>
    <m/>
    <m/>
    <m/>
    <m/>
    <m/>
    <n v="1"/>
    <n v="0"/>
    <n v="1"/>
    <s v="Mill Pond"/>
    <n v="20"/>
  </r>
  <r>
    <s v="122-694"/>
    <m/>
    <x v="0"/>
    <s v="131 LAKE AVE"/>
    <n v="903"/>
    <s v="TOWN OF WAREHAM"/>
    <s v="R130"/>
    <s v="TAX POSS  MDL-00"/>
    <s v="122//694//"/>
    <n v="0.14621999999999999"/>
    <n v="0"/>
    <n v="0"/>
    <n v="0"/>
    <n v="0"/>
    <m/>
    <n v="0"/>
    <n v="0"/>
    <n v="0"/>
    <s v="YES"/>
    <n v="0"/>
    <s v="122-694"/>
    <m/>
    <m/>
    <m/>
    <n v="0"/>
    <m/>
    <m/>
    <n v="0"/>
    <n v="0"/>
    <n v="0"/>
    <n v="0"/>
    <n v="0"/>
    <m/>
    <m/>
    <m/>
    <m/>
    <m/>
    <m/>
    <m/>
    <m/>
    <m/>
    <m/>
    <n v="2"/>
    <n v="0"/>
    <n v="1"/>
    <s v="Mill Pond"/>
    <n v="20"/>
  </r>
  <r>
    <s v="119-281"/>
    <m/>
    <x v="0"/>
    <s v="10 REPOSE LN"/>
    <n v="101"/>
    <s v="ORTIZ DOMINGO"/>
    <s v="R130"/>
    <s v="ONE FAMILY"/>
    <s v="119//281//"/>
    <n v="0.15134"/>
    <n v="1"/>
    <n v="1"/>
    <n v="1"/>
    <n v="1"/>
    <s v="SEPTIC"/>
    <n v="0"/>
    <n v="1"/>
    <n v="8200"/>
    <s v="YES"/>
    <n v="8200"/>
    <s v="119-281"/>
    <s v="Gas,Well,Septic"/>
    <s v="SEPTIC"/>
    <s v="SEPTIC"/>
    <n v="8200"/>
    <m/>
    <m/>
    <n v="1"/>
    <n v="1"/>
    <n v="2"/>
    <n v="768"/>
    <n v="1"/>
    <m/>
    <m/>
    <m/>
    <m/>
    <m/>
    <m/>
    <m/>
    <m/>
    <m/>
    <m/>
    <n v="1"/>
    <n v="4.6463999999999999"/>
    <n v="1"/>
    <s v="Mill Pond"/>
    <n v="20"/>
  </r>
  <r>
    <s v="119-392"/>
    <m/>
    <x v="0"/>
    <s v="26 PEACEFUL LN"/>
    <n v="101"/>
    <s v="TAYLOR DWIGHT C"/>
    <s v="R130"/>
    <s v="ONE FAMILY"/>
    <s v="119//392//"/>
    <n v="0.14107"/>
    <n v="1"/>
    <n v="1"/>
    <n v="1"/>
    <n v="1"/>
    <s v="SEPTIC"/>
    <n v="0"/>
    <n v="1"/>
    <n v="6400"/>
    <s v="YES"/>
    <n v="6400"/>
    <s v="119-392"/>
    <s v="Gas,Well,Septic"/>
    <s v="SEPTIC"/>
    <s v="SEPTIC"/>
    <n v="6400"/>
    <m/>
    <m/>
    <n v="1"/>
    <n v="1"/>
    <n v="2"/>
    <n v="1008"/>
    <n v="1"/>
    <m/>
    <m/>
    <m/>
    <m/>
    <m/>
    <m/>
    <m/>
    <m/>
    <m/>
    <m/>
    <n v="1"/>
    <n v="4.6463999999999999"/>
    <n v="1"/>
    <s v="Mill Pond"/>
    <n v="20"/>
  </r>
  <r>
    <s v="119-371"/>
    <m/>
    <x v="0"/>
    <s v="15 RESTFUL LN"/>
    <n v="101"/>
    <s v="PUGH DAVID E"/>
    <s v="R130"/>
    <s v="ONE FAMILY"/>
    <s v="119//371//"/>
    <n v="0.15681999999999999"/>
    <n v="1"/>
    <n v="1"/>
    <n v="1"/>
    <n v="1"/>
    <s v="SEPTIC"/>
    <n v="0"/>
    <n v="0"/>
    <n v="0"/>
    <s v="YES"/>
    <n v="0"/>
    <s v="119-371"/>
    <s v="Gas,Well,Septic"/>
    <s v="SEPTIC"/>
    <s v="SEPTIC"/>
    <n v="0"/>
    <m/>
    <m/>
    <n v="1"/>
    <n v="1"/>
    <n v="2"/>
    <n v="960"/>
    <n v="1"/>
    <m/>
    <m/>
    <m/>
    <m/>
    <m/>
    <m/>
    <m/>
    <m/>
    <m/>
    <m/>
    <n v="1"/>
    <n v="4.6463999999999999"/>
    <n v="1"/>
    <s v="Mill Pond"/>
    <n v="20"/>
  </r>
  <r>
    <s v="119-273"/>
    <m/>
    <x v="0"/>
    <s v="7 HIDEAWAY LN"/>
    <n v="101"/>
    <s v="GARCEAU CHRISTINE"/>
    <s v="R130"/>
    <s v="ONE FAMILY"/>
    <s v="119//273//"/>
    <n v="0.15175"/>
    <n v="0"/>
    <n v="1"/>
    <n v="0"/>
    <n v="1"/>
    <m/>
    <n v="0"/>
    <n v="1"/>
    <n v="3600"/>
    <s v="YES"/>
    <n v="3600"/>
    <s v="119-273"/>
    <s v=",Septic"/>
    <s v="SEWER"/>
    <s v="SEPTIC"/>
    <n v="3600"/>
    <m/>
    <m/>
    <n v="0"/>
    <n v="1"/>
    <n v="3"/>
    <n v="1536"/>
    <n v="2"/>
    <m/>
    <m/>
    <m/>
    <m/>
    <m/>
    <m/>
    <m/>
    <m/>
    <m/>
    <m/>
    <n v="1"/>
    <n v="0"/>
    <n v="1"/>
    <s v="Mill Pond"/>
    <n v="20"/>
  </r>
  <r>
    <s v="119-212"/>
    <m/>
    <x v="0"/>
    <s v="4 HIDEAWAY LN"/>
    <n v="101"/>
    <s v="SULLIVAN BARRY F"/>
    <s v="R130"/>
    <s v="ONE FAMILY"/>
    <s v="119//212//"/>
    <n v="0.16461000000000001"/>
    <n v="1"/>
    <n v="1"/>
    <n v="1"/>
    <n v="1"/>
    <s v="SEPTIC"/>
    <n v="0"/>
    <n v="1"/>
    <n v="8100"/>
    <s v="YES"/>
    <n v="8100"/>
    <s v="119-212"/>
    <s v="Gas,Well,Septic"/>
    <s v="SEPTIC"/>
    <s v="SEPTIC"/>
    <n v="8100"/>
    <m/>
    <m/>
    <n v="1"/>
    <n v="1"/>
    <n v="2"/>
    <n v="725"/>
    <n v="1"/>
    <m/>
    <m/>
    <m/>
    <m/>
    <m/>
    <m/>
    <m/>
    <m/>
    <m/>
    <m/>
    <n v="1"/>
    <n v="4.6463999999999999"/>
    <n v="1"/>
    <s v="Mill Pond"/>
    <n v="20"/>
  </r>
  <r>
    <s v="119-343"/>
    <m/>
    <x v="0"/>
    <s v="14 RESTFUL LN"/>
    <n v="132"/>
    <s v="MARTIN JAMES E"/>
    <s v="R130"/>
    <s v="RES ACLNUD  MDL-00"/>
    <s v="119//343//"/>
    <n v="0.15253"/>
    <n v="0"/>
    <n v="0"/>
    <n v="0"/>
    <n v="0"/>
    <m/>
    <n v="0"/>
    <n v="0"/>
    <n v="0"/>
    <s v="YES"/>
    <n v="0"/>
    <s v="119-343"/>
    <m/>
    <m/>
    <m/>
    <n v="0"/>
    <m/>
    <m/>
    <n v="0"/>
    <n v="0"/>
    <n v="0"/>
    <n v="0"/>
    <n v="0"/>
    <m/>
    <m/>
    <m/>
    <m/>
    <m/>
    <m/>
    <m/>
    <m/>
    <m/>
    <m/>
    <n v="1"/>
    <n v="0"/>
    <n v="1"/>
    <s v="Mill Pond"/>
    <n v="20"/>
  </r>
  <r>
    <s v="119-398"/>
    <m/>
    <x v="0"/>
    <s v="33 PEACEFUL LN"/>
    <n v="101"/>
    <s v="SPROWL ROBERT"/>
    <s v="R13"/>
    <s v="ONE FAMILY"/>
    <s v="119//398//"/>
    <n v="0.29626000000000002"/>
    <n v="1"/>
    <n v="1"/>
    <n v="1"/>
    <n v="1"/>
    <s v="SEPTIC"/>
    <n v="0"/>
    <n v="1"/>
    <n v="11300"/>
    <s v="NO_W1"/>
    <n v="11300"/>
    <s v="119-398"/>
    <s v="Well,Septic"/>
    <s v="SEPTIC"/>
    <s v="SEPTIC"/>
    <n v="11300"/>
    <m/>
    <m/>
    <n v="1"/>
    <n v="1"/>
    <n v="3"/>
    <n v="946"/>
    <n v="1"/>
    <m/>
    <m/>
    <m/>
    <m/>
    <m/>
    <m/>
    <m/>
    <m/>
    <m/>
    <m/>
    <n v="2"/>
    <n v="4.6463999999999999"/>
    <n v="1"/>
    <s v="Mill Pond"/>
    <n v="20"/>
  </r>
  <r>
    <s v="105A-47"/>
    <m/>
    <x v="0"/>
    <s v="14 NAUSHON RD"/>
    <n v="101"/>
    <s v="MORTON HANNELORE E"/>
    <s v="MR30"/>
    <s v="ONE FAMILY"/>
    <s v="105/A/47//"/>
    <n v="0.23973"/>
    <n v="1"/>
    <n v="1"/>
    <n v="1"/>
    <n v="1"/>
    <s v="SEPTIC"/>
    <n v="0"/>
    <n v="1"/>
    <n v="1400"/>
    <s v="YES"/>
    <n v="1400"/>
    <s v="105A-47"/>
    <s v="Public Water,Septic"/>
    <s v="SEPTIC"/>
    <s v="SEPTIC"/>
    <n v="1400"/>
    <m/>
    <m/>
    <n v="1"/>
    <n v="1"/>
    <n v="3"/>
    <n v="1422"/>
    <n v="1"/>
    <m/>
    <m/>
    <m/>
    <m/>
    <m/>
    <m/>
    <m/>
    <m/>
    <m/>
    <m/>
    <n v="1"/>
    <n v="9.68"/>
    <n v="1"/>
    <s v="Broad Marsh River"/>
    <n v="43"/>
  </r>
  <r>
    <s v="119-209B"/>
    <m/>
    <x v="0"/>
    <s v="37 SUNSET BLVD"/>
    <n v="101"/>
    <s v="MCNAMARA DAVID"/>
    <s v="R130"/>
    <s v="ONE FAMILY"/>
    <s v="119//209/B/"/>
    <n v="0.20086000000000001"/>
    <n v="1"/>
    <n v="1"/>
    <n v="1"/>
    <n v="1"/>
    <s v="SEPTIC"/>
    <n v="0"/>
    <n v="1"/>
    <n v="4800"/>
    <s v="YES"/>
    <n v="4800"/>
    <s v="119-209B"/>
    <s v="Gas,Well,Septic"/>
    <s v="SEPTIC"/>
    <s v="SEPTIC"/>
    <n v="4800"/>
    <m/>
    <m/>
    <n v="1"/>
    <n v="1"/>
    <n v="2"/>
    <n v="1082"/>
    <n v="1"/>
    <m/>
    <m/>
    <m/>
    <m/>
    <m/>
    <m/>
    <m/>
    <m/>
    <m/>
    <m/>
    <n v="2"/>
    <n v="4.6463999999999999"/>
    <n v="1"/>
    <s v="Mill Pond"/>
    <n v="20"/>
  </r>
  <r>
    <s v="119-1000"/>
    <m/>
    <x v="0"/>
    <s v="0 BLISSFUL LN"/>
    <n v="903"/>
    <s v="TOWN OF WAREHAM"/>
    <s v="R130"/>
    <s v="TAX POSS  MDL-00"/>
    <s v="119//1000//"/>
    <n v="0.67198000000000002"/>
    <n v="0"/>
    <n v="0"/>
    <n v="0"/>
    <n v="0"/>
    <m/>
    <n v="0"/>
    <n v="0"/>
    <n v="0"/>
    <s v="YES"/>
    <n v="0"/>
    <s v="119-1000"/>
    <m/>
    <m/>
    <m/>
    <n v="0"/>
    <m/>
    <m/>
    <n v="0"/>
    <n v="0"/>
    <n v="0"/>
    <n v="0"/>
    <n v="0"/>
    <m/>
    <m/>
    <m/>
    <m/>
    <m/>
    <m/>
    <m/>
    <m/>
    <m/>
    <m/>
    <n v="1"/>
    <n v="0"/>
    <n v="1"/>
    <s v="Mill Pond"/>
    <n v="20"/>
  </r>
  <r>
    <s v="114A-5"/>
    <m/>
    <x v="0"/>
    <s v="0 HIGH DAM RD"/>
    <n v="132"/>
    <s v="MAROTTA LOUISE M"/>
    <s v="R60"/>
    <s v="RES ACLNUD  MDL-00"/>
    <s v="114/A/5//"/>
    <n v="6.7223699999999997"/>
    <n v="0"/>
    <n v="0"/>
    <n v="0"/>
    <n v="0"/>
    <m/>
    <n v="0"/>
    <n v="0"/>
    <n v="0"/>
    <s v="NO_W1"/>
    <n v="0"/>
    <s v="114A-5"/>
    <m/>
    <m/>
    <m/>
    <n v="0"/>
    <m/>
    <m/>
    <n v="0"/>
    <n v="0"/>
    <n v="0"/>
    <n v="0"/>
    <n v="0"/>
    <m/>
    <m/>
    <m/>
    <m/>
    <m/>
    <m/>
    <m/>
    <m/>
    <m/>
    <m/>
    <n v="24"/>
    <n v="0"/>
    <n v="1"/>
    <s v="Harlow Brook"/>
    <n v="34"/>
  </r>
  <r>
    <s v="122-862"/>
    <m/>
    <x v="0"/>
    <s v="136 PARK AVE"/>
    <n v="101"/>
    <s v="MCINTYRE MICHAEL G"/>
    <s v="R130"/>
    <s v="ONE FAMILY"/>
    <s v="122//862//"/>
    <n v="0.11804000000000001"/>
    <n v="1"/>
    <n v="1"/>
    <n v="1"/>
    <n v="1"/>
    <s v="SEPTIC"/>
    <n v="0"/>
    <n v="1"/>
    <n v="1300"/>
    <s v="YES"/>
    <n v="1300"/>
    <s v="122-862"/>
    <s v="Gas,Well,Septic"/>
    <s v="SEPTIC"/>
    <s v="SEPTIC"/>
    <n v="1300"/>
    <m/>
    <m/>
    <n v="1"/>
    <n v="1"/>
    <n v="3"/>
    <n v="768"/>
    <n v="1"/>
    <m/>
    <m/>
    <m/>
    <m/>
    <m/>
    <m/>
    <m/>
    <m/>
    <m/>
    <m/>
    <n v="2"/>
    <n v="4.6463999999999999"/>
    <n v="1"/>
    <s v="Mill Pond"/>
    <n v="20"/>
  </r>
  <r>
    <s v="119-370"/>
    <m/>
    <x v="0"/>
    <s v="17 RESTFUL LN"/>
    <n v="903"/>
    <s v="TOWN OF WAREHAM"/>
    <s v="R130"/>
    <s v="MUNICIPAL  MDL-00"/>
    <s v="119//370//"/>
    <n v="0.16216"/>
    <n v="0"/>
    <n v="0"/>
    <n v="0"/>
    <n v="0"/>
    <m/>
    <n v="0"/>
    <n v="0"/>
    <n v="0"/>
    <s v="YES"/>
    <n v="0"/>
    <s v="119-370"/>
    <m/>
    <m/>
    <m/>
    <n v="0"/>
    <m/>
    <m/>
    <n v="0"/>
    <n v="0"/>
    <n v="0"/>
    <n v="0"/>
    <n v="0"/>
    <m/>
    <m/>
    <m/>
    <m/>
    <m/>
    <m/>
    <m/>
    <m/>
    <m/>
    <m/>
    <n v="1"/>
    <n v="0"/>
    <n v="1"/>
    <s v="Mill Pond"/>
    <n v="20"/>
  </r>
  <r>
    <s v="119-330"/>
    <m/>
    <x v="0"/>
    <s v="11 REPOSE LN"/>
    <n v="101"/>
    <s v="SANTOS MITHCELL A JR"/>
    <s v="R130"/>
    <s v="ONE FAMILY"/>
    <s v="119//330//"/>
    <n v="0.31608000000000003"/>
    <n v="1"/>
    <n v="1"/>
    <n v="1"/>
    <n v="1"/>
    <s v="SEPTIC"/>
    <n v="0"/>
    <n v="1"/>
    <n v="13600"/>
    <s v="YES"/>
    <n v="13600"/>
    <s v="119-330"/>
    <m/>
    <m/>
    <s v="SEPTIC"/>
    <n v="13600"/>
    <m/>
    <m/>
    <n v="1"/>
    <n v="1"/>
    <n v="3"/>
    <n v="1000"/>
    <n v="1"/>
    <m/>
    <m/>
    <m/>
    <m/>
    <m/>
    <m/>
    <m/>
    <m/>
    <m/>
    <m/>
    <n v="2"/>
    <n v="4.6463999999999999"/>
    <n v="1"/>
    <s v="Mill Pond"/>
    <n v="20"/>
  </r>
  <r>
    <s v="119-1011"/>
    <m/>
    <x v="0"/>
    <s v="0 BLISSFUL LN"/>
    <n v="903"/>
    <s v="TOWN OF WAREHAM"/>
    <s v="R130"/>
    <s v="TAX POSS  MDL-00"/>
    <s v="119//1011//"/>
    <n v="0.10511"/>
    <n v="0"/>
    <n v="0"/>
    <n v="0"/>
    <n v="0"/>
    <m/>
    <n v="0"/>
    <n v="0"/>
    <n v="0"/>
    <s v="YES"/>
    <n v="0"/>
    <s v="119-1011"/>
    <m/>
    <m/>
    <m/>
    <n v="0"/>
    <m/>
    <m/>
    <n v="0"/>
    <n v="0"/>
    <n v="0"/>
    <n v="0"/>
    <n v="0"/>
    <m/>
    <m/>
    <m/>
    <m/>
    <m/>
    <m/>
    <m/>
    <m/>
    <m/>
    <m/>
    <n v="1"/>
    <n v="0"/>
    <n v="1"/>
    <s v="Mill Pond"/>
    <n v="20"/>
  </r>
  <r>
    <s v="119-393"/>
    <m/>
    <x v="0"/>
    <s v="28 PEACEFUL LN"/>
    <n v="101"/>
    <s v="JOHNSON EVERETT P"/>
    <s v="R130"/>
    <s v="ONE FAMILY"/>
    <s v="119//393//"/>
    <n v="0.14301"/>
    <n v="1"/>
    <n v="1"/>
    <n v="1"/>
    <n v="1"/>
    <s v="SEPTIC"/>
    <n v="0"/>
    <n v="1"/>
    <n v="13000"/>
    <s v="YES"/>
    <n v="13000"/>
    <s v="119-393"/>
    <s v="Gas,Well,Septic"/>
    <s v="SEPTIC"/>
    <s v="SEPTIC"/>
    <n v="13000"/>
    <m/>
    <m/>
    <n v="1"/>
    <n v="1"/>
    <n v="3"/>
    <n v="1500"/>
    <n v="1"/>
    <m/>
    <m/>
    <m/>
    <m/>
    <m/>
    <m/>
    <m/>
    <m/>
    <m/>
    <m/>
    <n v="1"/>
    <n v="4.6463999999999999"/>
    <n v="1"/>
    <s v="Mill Pond"/>
    <n v="20"/>
  </r>
  <r>
    <s v="119-213"/>
    <m/>
    <x v="0"/>
    <s v="6 HIDEAWAY LN"/>
    <n v="101"/>
    <s v="HURDER DAVID A TRUSTEE"/>
    <s v="R13"/>
    <s v="ONE FAMILY"/>
    <s v="119//213//"/>
    <n v="0.15704000000000001"/>
    <n v="1"/>
    <n v="1"/>
    <n v="1"/>
    <n v="1"/>
    <s v="SEPTIC"/>
    <n v="0"/>
    <n v="1"/>
    <n v="1800"/>
    <s v="YES"/>
    <n v="1800"/>
    <s v="119-213"/>
    <s v="Gas,Well,Septic"/>
    <s v="SEPTIC"/>
    <s v="SEPTIC"/>
    <n v="1800"/>
    <m/>
    <m/>
    <n v="1"/>
    <n v="1"/>
    <n v="2"/>
    <n v="576"/>
    <n v="1"/>
    <m/>
    <m/>
    <m/>
    <m/>
    <m/>
    <m/>
    <m/>
    <m/>
    <m/>
    <m/>
    <n v="1"/>
    <n v="4.6463999999999999"/>
    <n v="1"/>
    <s v="Mill Pond"/>
    <n v="20"/>
  </r>
  <r>
    <s v="122-692"/>
    <m/>
    <x v="0"/>
    <s v="133 LAKE AVE"/>
    <n v="101"/>
    <s v="BRADY CATHY ANN"/>
    <s v="R130"/>
    <s v="ONE FAMILY"/>
    <s v="122//692//"/>
    <n v="0.14272000000000001"/>
    <n v="1"/>
    <n v="1"/>
    <n v="1"/>
    <n v="1"/>
    <s v="SEPTIC"/>
    <n v="0"/>
    <n v="1"/>
    <n v="6500"/>
    <s v="YES"/>
    <n v="6500"/>
    <s v="122-692"/>
    <s v="Gas,Well,Septic"/>
    <s v="SEPTIC"/>
    <s v="SEPTIC"/>
    <n v="6500"/>
    <m/>
    <m/>
    <n v="1"/>
    <n v="1"/>
    <n v="2"/>
    <n v="576"/>
    <n v="1"/>
    <m/>
    <m/>
    <m/>
    <m/>
    <m/>
    <m/>
    <m/>
    <m/>
    <m/>
    <m/>
    <n v="2"/>
    <n v="4.6463999999999999"/>
    <n v="1"/>
    <s v="Mill Pond"/>
    <n v="20"/>
  </r>
  <r>
    <s v="119-344"/>
    <m/>
    <x v="0"/>
    <s v="16 RESTFUL LN"/>
    <n v="101"/>
    <s v="BOUCHARD KEITH"/>
    <s v="R130"/>
    <s v="ONE FAMILY"/>
    <s v="119//344//"/>
    <n v="0.14266000000000001"/>
    <n v="1"/>
    <n v="1"/>
    <n v="1"/>
    <n v="1"/>
    <s v="SEPTIC"/>
    <n v="0"/>
    <n v="0"/>
    <n v="0"/>
    <s v="YES"/>
    <n v="0"/>
    <s v="119-344"/>
    <s v="Gas,Well,Septic"/>
    <s v="SEPTIC"/>
    <s v="SEPTIC"/>
    <n v="0"/>
    <m/>
    <m/>
    <n v="1"/>
    <n v="1"/>
    <n v="3"/>
    <n v="960"/>
    <n v="2"/>
    <m/>
    <m/>
    <m/>
    <m/>
    <m/>
    <m/>
    <m/>
    <m/>
    <m/>
    <m/>
    <n v="1"/>
    <n v="4.6463999999999999"/>
    <n v="1"/>
    <s v="Mill Pond"/>
    <n v="20"/>
  </r>
  <r>
    <s v="119-283"/>
    <m/>
    <x v="0"/>
    <s v="12 REPOSE LN"/>
    <n v="101"/>
    <s v="DOLLOFF R CHRISTIAN"/>
    <s v="R130"/>
    <s v="ONE FAMILY"/>
    <s v="119//283//"/>
    <n v="0.32278000000000001"/>
    <n v="1"/>
    <n v="1"/>
    <n v="1"/>
    <n v="1"/>
    <s v="SEPTIC"/>
    <n v="0"/>
    <n v="1"/>
    <n v="2100"/>
    <s v="NO_W1"/>
    <n v="2100"/>
    <s v="119-283"/>
    <s v="Well,Septic"/>
    <s v="SEPTIC"/>
    <s v="SEPTIC"/>
    <n v="2100"/>
    <m/>
    <m/>
    <n v="1"/>
    <n v="1"/>
    <n v="3"/>
    <n v="1414"/>
    <n v="1.75"/>
    <m/>
    <m/>
    <m/>
    <m/>
    <m/>
    <m/>
    <m/>
    <m/>
    <m/>
    <m/>
    <n v="2"/>
    <n v="4.6463999999999999"/>
    <n v="1"/>
    <s v="Mill Pond"/>
    <n v="20"/>
  </r>
  <r>
    <s v="105A-48"/>
    <m/>
    <x v="0"/>
    <s v="12 NAUSHON RD"/>
    <n v="101"/>
    <s v="COSTE WILLIAM L"/>
    <s v="MR30"/>
    <s v="ONE FAMILY"/>
    <s v="105/A/48//"/>
    <n v="0.24374999999999999"/>
    <n v="1"/>
    <n v="1"/>
    <n v="1"/>
    <n v="1"/>
    <s v="SEPTIC"/>
    <n v="0"/>
    <n v="1"/>
    <n v="7600"/>
    <s v="YES"/>
    <n v="7600"/>
    <s v="105A-48"/>
    <s v="Public Water,Septic"/>
    <s v="SEPTIC"/>
    <s v="SEPTIC"/>
    <n v="7600"/>
    <m/>
    <m/>
    <n v="1"/>
    <n v="1"/>
    <n v="4"/>
    <n v="1316"/>
    <n v="1"/>
    <m/>
    <m/>
    <m/>
    <m/>
    <m/>
    <m/>
    <m/>
    <m/>
    <m/>
    <m/>
    <n v="1"/>
    <n v="9.68"/>
    <n v="1"/>
    <s v="Broad Marsh River"/>
    <n v="43"/>
  </r>
  <r>
    <s v="105A-75"/>
    <m/>
    <x v="0"/>
    <s v="9 NAUSHON RD"/>
    <n v="101"/>
    <s v="STAHL DAVID A"/>
    <s v="MR30"/>
    <s v="ONE FAMILY"/>
    <s v="105/A/75//"/>
    <n v="0.2011"/>
    <n v="1"/>
    <n v="1"/>
    <n v="1"/>
    <n v="1"/>
    <s v="SEPTIC"/>
    <n v="0"/>
    <n v="1"/>
    <n v="11300"/>
    <s v="YES"/>
    <n v="11300"/>
    <s v="105A-75"/>
    <s v="Public Water,Septic"/>
    <s v="SEPTIC"/>
    <s v="SEPTIC"/>
    <n v="11300"/>
    <m/>
    <m/>
    <n v="1"/>
    <n v="1"/>
    <n v="4"/>
    <n v="1316"/>
    <n v="1"/>
    <m/>
    <m/>
    <m/>
    <m/>
    <m/>
    <m/>
    <m/>
    <m/>
    <m/>
    <m/>
    <n v="1"/>
    <n v="9.68"/>
    <n v="1"/>
    <s v="Broad Marsh River"/>
    <n v="43"/>
  </r>
  <r>
    <s v="122-361"/>
    <m/>
    <x v="0"/>
    <s v="101 PLYMOUTH AVE"/>
    <n v="101"/>
    <s v="WARDEN THERESA M"/>
    <s v="R130"/>
    <s v="ONE FAMILY"/>
    <s v="122//361//"/>
    <n v="0.41893000000000002"/>
    <n v="1"/>
    <n v="1"/>
    <n v="1"/>
    <n v="1"/>
    <s v="SEPTIC"/>
    <n v="0"/>
    <n v="0"/>
    <n v="0"/>
    <s v="YES"/>
    <n v="0"/>
    <s v="122-361"/>
    <s v="Gas,Well,Septic"/>
    <s v="SEPTIC"/>
    <s v="SEPTIC"/>
    <n v="0"/>
    <m/>
    <m/>
    <n v="1"/>
    <n v="1"/>
    <n v="4"/>
    <n v="952"/>
    <n v="1"/>
    <m/>
    <m/>
    <m/>
    <m/>
    <m/>
    <m/>
    <m/>
    <m/>
    <m/>
    <m/>
    <n v="6"/>
    <n v="4.6463999999999999"/>
    <n v="1"/>
    <s v="Mill Pond"/>
    <n v="20"/>
  </r>
  <r>
    <s v="119-272"/>
    <m/>
    <x v="0"/>
    <s v="9 HIDEAWAY LN"/>
    <n v="101"/>
    <s v="BYRNES MARY E"/>
    <s v="R130"/>
    <s v="ONE FAMILY"/>
    <s v="119//272//"/>
    <n v="0.31938"/>
    <n v="1"/>
    <n v="1"/>
    <n v="1"/>
    <n v="1"/>
    <s v="SEPTIC"/>
    <n v="0"/>
    <n v="1"/>
    <n v="4100"/>
    <s v="NO_W1"/>
    <n v="4100"/>
    <s v="119-272"/>
    <s v="Gas,Well,Septic"/>
    <s v="SEPTIC"/>
    <s v="SEPTIC"/>
    <n v="4100"/>
    <m/>
    <m/>
    <n v="1"/>
    <n v="1"/>
    <n v="3"/>
    <n v="1568"/>
    <n v="1"/>
    <m/>
    <m/>
    <m/>
    <m/>
    <m/>
    <m/>
    <m/>
    <m/>
    <m/>
    <m/>
    <n v="2"/>
    <n v="4.6463999999999999"/>
    <n v="1"/>
    <s v="Mill Pond"/>
    <n v="20"/>
  </r>
  <r>
    <s v="105A-11"/>
    <m/>
    <x v="0"/>
    <s v="50 CHARLOTTE FURN RD"/>
    <n v="101"/>
    <s v="COUTO SHELLEY"/>
    <s v="MR30"/>
    <s v="ONE FAMILY"/>
    <s v="105/A/11//"/>
    <n v="0.28573999999999999"/>
    <n v="1"/>
    <n v="1"/>
    <n v="1"/>
    <n v="1"/>
    <s v="SEPTIC"/>
    <n v="0"/>
    <n v="1"/>
    <n v="14100"/>
    <s v="YES"/>
    <n v="14100"/>
    <s v="105A-11"/>
    <s v="Public Water,Septic"/>
    <s v="SEPTIC"/>
    <s v="SEPTIC"/>
    <n v="14100"/>
    <m/>
    <m/>
    <n v="1"/>
    <n v="1"/>
    <n v="4"/>
    <n v="1232"/>
    <n v="1"/>
    <m/>
    <m/>
    <m/>
    <m/>
    <m/>
    <m/>
    <m/>
    <m/>
    <m/>
    <m/>
    <n v="1"/>
    <n v="9.68"/>
    <n v="1"/>
    <s v="Broad Marsh River"/>
    <n v="43"/>
  </r>
  <r>
    <s v="122-523"/>
    <m/>
    <x v="0"/>
    <s v="142 LAKE AVE"/>
    <n v="101"/>
    <s v="RODRIGUE JOHN P"/>
    <s v="R130"/>
    <s v="ONE FAMILY"/>
    <s v="122//523//"/>
    <n v="0.42065000000000002"/>
    <n v="1"/>
    <n v="1"/>
    <n v="1"/>
    <n v="1"/>
    <s v="SEPTIC"/>
    <n v="0"/>
    <n v="1"/>
    <n v="28200"/>
    <s v="NO_W1"/>
    <n v="28200"/>
    <s v="122-523"/>
    <s v="Well,Septic"/>
    <s v="SEPTIC"/>
    <s v="SEPTIC"/>
    <n v="28200"/>
    <m/>
    <m/>
    <n v="1"/>
    <n v="1"/>
    <n v="3"/>
    <n v="952"/>
    <n v="1"/>
    <m/>
    <m/>
    <m/>
    <m/>
    <m/>
    <m/>
    <m/>
    <m/>
    <m/>
    <m/>
    <n v="6"/>
    <n v="4.6463999999999999"/>
    <n v="1"/>
    <s v="Mill Pond"/>
    <n v="20"/>
  </r>
  <r>
    <s v="122-186"/>
    <m/>
    <x v="0"/>
    <s v="126 PLYMOUTH AVE"/>
    <n v="101"/>
    <s v="CERCE KEVIN A"/>
    <s v="R130"/>
    <s v="ONE FAMILY"/>
    <s v="122//186//"/>
    <n v="0.35576999999999998"/>
    <n v="1"/>
    <n v="1"/>
    <n v="1"/>
    <n v="1"/>
    <s v="SEPTIC"/>
    <n v="0"/>
    <n v="1"/>
    <n v="4000"/>
    <s v="YES"/>
    <n v="4000"/>
    <s v="122-186"/>
    <s v="Gas,Well,Septic"/>
    <s v="SEPTIC"/>
    <s v="SEPTIC"/>
    <n v="4000"/>
    <m/>
    <m/>
    <n v="1"/>
    <n v="1"/>
    <n v="2"/>
    <n v="1076"/>
    <n v="1"/>
    <m/>
    <m/>
    <m/>
    <m/>
    <m/>
    <m/>
    <m/>
    <m/>
    <m/>
    <m/>
    <n v="5"/>
    <n v="4.6463999999999999"/>
    <n v="1"/>
    <s v="Mill Pond"/>
    <n v="20"/>
  </r>
  <r>
    <s v="122-864"/>
    <m/>
    <x v="0"/>
    <s v="140 PARK AVE"/>
    <n v="101"/>
    <s v="MCGARRY PATRICIA W"/>
    <s v="R130"/>
    <s v="ONE FAMILY"/>
    <s v="122//864//"/>
    <n v="0.13306999999999999"/>
    <n v="1"/>
    <n v="1"/>
    <n v="1"/>
    <n v="1"/>
    <s v="SEPTIC"/>
    <n v="0"/>
    <n v="1"/>
    <n v="1800"/>
    <s v="YES"/>
    <n v="1800"/>
    <s v="122-864"/>
    <s v="Gas,Well,Septic"/>
    <s v="SEPTIC"/>
    <s v="SEPTIC"/>
    <n v="1800"/>
    <m/>
    <m/>
    <n v="1"/>
    <n v="1"/>
    <n v="2"/>
    <n v="942"/>
    <n v="1"/>
    <m/>
    <m/>
    <m/>
    <m/>
    <m/>
    <m/>
    <m/>
    <m/>
    <m/>
    <m/>
    <n v="2"/>
    <n v="4.6463999999999999"/>
    <n v="1"/>
    <s v="Mill Pond"/>
    <n v="20"/>
  </r>
  <r>
    <s v="105A-76"/>
    <m/>
    <x v="0"/>
    <s v="4 NASHAWENA PL"/>
    <n v="101"/>
    <s v="HOBAN EDWARD J"/>
    <s v="MR30"/>
    <s v="ONE FAMILY"/>
    <s v="105/A/76//"/>
    <n v="3.5369999999999999E-2"/>
    <n v="0"/>
    <n v="0"/>
    <n v="0"/>
    <n v="0"/>
    <m/>
    <n v="0"/>
    <n v="1"/>
    <n v="3700"/>
    <s v="YES"/>
    <n v="0"/>
    <s v="105A-76"/>
    <s v="Public Water,Septic"/>
    <s v="SEPTIC"/>
    <m/>
    <n v="3700"/>
    <m/>
    <m/>
    <n v="0"/>
    <n v="0"/>
    <n v="3"/>
    <n v="1008"/>
    <n v="1"/>
    <m/>
    <m/>
    <m/>
    <m/>
    <m/>
    <m/>
    <m/>
    <m/>
    <m/>
    <m/>
    <n v="0"/>
    <n v="0"/>
    <n v="1"/>
    <s v="Broad Marsh River"/>
    <n v="43"/>
  </r>
  <r>
    <s v="119-214"/>
    <m/>
    <x v="0"/>
    <s v="8 HIDEAWAY LN"/>
    <n v="101"/>
    <s v="SMALL JOHN J"/>
    <s v="R13"/>
    <s v="ONE FAMILY"/>
    <s v="119//214//"/>
    <n v="0.16342999999999999"/>
    <n v="1"/>
    <n v="1"/>
    <n v="1"/>
    <n v="1"/>
    <s v="SEPTIC"/>
    <n v="0"/>
    <n v="1"/>
    <n v="11000"/>
    <s v="YES"/>
    <n v="11000"/>
    <s v="119-214"/>
    <s v="Gas,Well,Septic"/>
    <s v="SEPTIC"/>
    <s v="SEPTIC"/>
    <n v="11000"/>
    <m/>
    <m/>
    <n v="1"/>
    <n v="1"/>
    <n v="3"/>
    <n v="672"/>
    <n v="1"/>
    <m/>
    <m/>
    <m/>
    <m/>
    <m/>
    <m/>
    <m/>
    <m/>
    <m/>
    <m/>
    <n v="1"/>
    <n v="4.6463999999999999"/>
    <n v="1"/>
    <s v="Mill Pond"/>
    <n v="20"/>
  </r>
  <r>
    <s v="119-208"/>
    <m/>
    <x v="0"/>
    <s v="7 LEISURE LN"/>
    <n v="101"/>
    <s v="BURRILL LESLIE"/>
    <s v="R130"/>
    <s v="ONE FAMILY"/>
    <s v="119//208//"/>
    <n v="0.19894000000000001"/>
    <n v="1"/>
    <n v="1"/>
    <n v="1"/>
    <n v="1"/>
    <s v="SEPTIC"/>
    <n v="0"/>
    <n v="0"/>
    <n v="0"/>
    <s v="YES"/>
    <n v="0"/>
    <s v="119-208"/>
    <s v="Gas,Well,Septic"/>
    <s v="SEPTIC"/>
    <s v="SEPTIC"/>
    <n v="0"/>
    <m/>
    <m/>
    <n v="1"/>
    <n v="1"/>
    <n v="3"/>
    <n v="1176"/>
    <n v="1"/>
    <m/>
    <m/>
    <m/>
    <m/>
    <m/>
    <m/>
    <m/>
    <m/>
    <m/>
    <m/>
    <n v="2"/>
    <n v="4.6463999999999999"/>
    <n v="1"/>
    <s v="Mill Pond"/>
    <n v="20"/>
  </r>
  <r>
    <s v="119-394"/>
    <m/>
    <x v="0"/>
    <s v="30 PEACEFUL LN"/>
    <n v="101"/>
    <s v="PIMENTAL ADAM &amp; AMBER"/>
    <s v="R130"/>
    <s v="ONE FAMILY"/>
    <s v="119//394//"/>
    <n v="0.13275999999999999"/>
    <n v="1"/>
    <n v="1"/>
    <n v="1"/>
    <n v="1"/>
    <s v="SEPTIC"/>
    <n v="0"/>
    <n v="0"/>
    <n v="0"/>
    <s v="YES"/>
    <n v="0"/>
    <s v="119-394"/>
    <s v="Gas,Well,Septic"/>
    <s v="SEPTIC"/>
    <s v="SEPTIC"/>
    <n v="0"/>
    <m/>
    <m/>
    <n v="1"/>
    <n v="1"/>
    <n v="2"/>
    <n v="912"/>
    <n v="1"/>
    <m/>
    <m/>
    <m/>
    <m/>
    <m/>
    <m/>
    <m/>
    <m/>
    <m/>
    <m/>
    <n v="1"/>
    <n v="4.6463999999999999"/>
    <n v="1"/>
    <s v="Mill Pond"/>
    <n v="20"/>
  </r>
  <r>
    <s v="119-329"/>
    <m/>
    <x v="0"/>
    <s v="15 REPOSE LN"/>
    <n v="101"/>
    <s v="SHEELEY PETRA"/>
    <s v="R130"/>
    <s v="ONE FAMILY"/>
    <s v="119//329//"/>
    <n v="0.15926999999999999"/>
    <n v="1"/>
    <n v="1"/>
    <n v="1"/>
    <n v="1"/>
    <s v="SEPTIC"/>
    <n v="0"/>
    <n v="1"/>
    <n v="2000"/>
    <s v="YES"/>
    <n v="2000"/>
    <s v="119-329"/>
    <s v="Gas,Well,Septic"/>
    <s v="SEPTIC"/>
    <s v="SEPTIC"/>
    <n v="2000"/>
    <m/>
    <m/>
    <n v="1"/>
    <n v="1"/>
    <n v="2"/>
    <n v="768"/>
    <n v="1"/>
    <m/>
    <m/>
    <m/>
    <m/>
    <m/>
    <m/>
    <m/>
    <m/>
    <m/>
    <m/>
    <n v="1"/>
    <n v="4.6463999999999999"/>
    <n v="1"/>
    <s v="Mill Pond"/>
    <n v="20"/>
  </r>
  <r>
    <s v="119-345"/>
    <m/>
    <x v="0"/>
    <s v="18 RESTFUL LN"/>
    <n v="101"/>
    <s v="MCNAUGHT DONALD J"/>
    <s v="R130"/>
    <s v="ONE FAMILY"/>
    <s v="119//345//"/>
    <n v="0.16053999999999999"/>
    <n v="1"/>
    <n v="1"/>
    <n v="1"/>
    <n v="1"/>
    <s v="SEPTIC"/>
    <n v="0"/>
    <n v="0"/>
    <n v="0"/>
    <s v="YES"/>
    <n v="0"/>
    <s v="119-345"/>
    <s v="Gas,Well,Septic"/>
    <s v="SEPTIC"/>
    <s v="SEPTIC"/>
    <n v="0"/>
    <m/>
    <m/>
    <n v="1"/>
    <n v="1"/>
    <n v="3"/>
    <n v="994"/>
    <n v="1"/>
    <m/>
    <m/>
    <m/>
    <m/>
    <m/>
    <m/>
    <m/>
    <m/>
    <m/>
    <m/>
    <n v="1"/>
    <n v="4.6463999999999999"/>
    <n v="1"/>
    <s v="Mill Pond"/>
    <n v="20"/>
  </r>
  <r>
    <s v="119-148"/>
    <m/>
    <x v="0"/>
    <s v="2 LEISURE LN"/>
    <n v="101"/>
    <s v="SOUSA GINA M"/>
    <s v="R130"/>
    <s v="ONE FAMILY"/>
    <s v="119//148//"/>
    <n v="0.17896000000000001"/>
    <n v="1"/>
    <n v="1"/>
    <n v="1"/>
    <n v="1"/>
    <s v="SEPTIC"/>
    <n v="0"/>
    <n v="1"/>
    <n v="2600"/>
    <s v="YES"/>
    <n v="2600"/>
    <s v="119-148"/>
    <s v="Gas,Well,Septic"/>
    <s v="SEPTIC"/>
    <s v="SEPTIC"/>
    <n v="2600"/>
    <m/>
    <m/>
    <n v="1"/>
    <n v="1"/>
    <n v="3"/>
    <n v="848"/>
    <n v="1"/>
    <m/>
    <m/>
    <m/>
    <m/>
    <m/>
    <m/>
    <m/>
    <m/>
    <m/>
    <m/>
    <n v="1"/>
    <n v="4.6463999999999999"/>
    <n v="1"/>
    <s v="Mill Pond"/>
    <n v="20"/>
  </r>
  <r>
    <s v="114E-411"/>
    <m/>
    <x v="0"/>
    <s v="8 SEAWOOD RD"/>
    <n v="101"/>
    <s v="ALLAIRE DONALD V"/>
    <s v="R130"/>
    <s v="ONE FAMILY"/>
    <s v="114/E/411//"/>
    <n v="2.1832799999999999"/>
    <n v="1"/>
    <n v="1"/>
    <n v="1"/>
    <n v="1"/>
    <s v="SEPTIC"/>
    <n v="0"/>
    <n v="0"/>
    <n v="0"/>
    <s v="YES"/>
    <n v="0"/>
    <s v="114E-411"/>
    <s v="Public Water,Septic"/>
    <s v="SEPTIC"/>
    <s v="SEPTIC"/>
    <n v="0"/>
    <m/>
    <m/>
    <n v="1"/>
    <n v="1"/>
    <n v="3"/>
    <n v="1760"/>
    <n v="2"/>
    <m/>
    <m/>
    <m/>
    <m/>
    <m/>
    <m/>
    <m/>
    <m/>
    <m/>
    <m/>
    <n v="4"/>
    <n v="4.6463999999999999"/>
    <n v="1"/>
    <s v="Mill Pond"/>
    <n v="20"/>
  </r>
  <r>
    <s v="119-368"/>
    <m/>
    <x v="0"/>
    <s v="19 RESTFUL LN"/>
    <n v="132"/>
    <s v="STAHMER SHIRLEY A"/>
    <s v="R130"/>
    <s v="RES ACLNUD  MDL-00"/>
    <s v="119//368//"/>
    <n v="0.32062000000000002"/>
    <n v="0"/>
    <n v="0"/>
    <n v="0"/>
    <n v="0"/>
    <m/>
    <n v="0"/>
    <n v="0"/>
    <n v="0"/>
    <s v="YES"/>
    <n v="0"/>
    <s v="119-368"/>
    <m/>
    <m/>
    <m/>
    <n v="0"/>
    <m/>
    <m/>
    <n v="0"/>
    <n v="0"/>
    <n v="0"/>
    <n v="0"/>
    <n v="0"/>
    <m/>
    <m/>
    <m/>
    <m/>
    <m/>
    <m/>
    <m/>
    <m/>
    <m/>
    <m/>
    <n v="2"/>
    <n v="0"/>
    <n v="1"/>
    <s v="Mill Pond"/>
    <n v="20"/>
  </r>
  <r>
    <s v="105A-49"/>
    <m/>
    <x v="0"/>
    <s v="10 NAUSHON RD"/>
    <n v="101"/>
    <s v="BUMPUS STEVEN W"/>
    <s v="MR30"/>
    <s v="ONE FAMILY"/>
    <s v="105/A/49//"/>
    <n v="0.25456000000000001"/>
    <n v="1"/>
    <n v="1"/>
    <n v="1"/>
    <n v="1"/>
    <s v="SEPTIC"/>
    <n v="0"/>
    <n v="1"/>
    <n v="6400"/>
    <s v="YES"/>
    <n v="6400"/>
    <s v="105A-49"/>
    <s v="Public Water,Septic"/>
    <s v="SEPTIC"/>
    <s v="SEPTIC"/>
    <n v="6400"/>
    <m/>
    <m/>
    <n v="1"/>
    <n v="1"/>
    <n v="3"/>
    <n v="1008"/>
    <n v="1"/>
    <m/>
    <m/>
    <m/>
    <m/>
    <m/>
    <m/>
    <m/>
    <m/>
    <m/>
    <m/>
    <n v="1"/>
    <n v="9.68"/>
    <n v="1"/>
    <s v="Broad Marsh River"/>
    <n v="43"/>
  </r>
  <r>
    <s v="122-690"/>
    <m/>
    <x v="0"/>
    <s v="137 LAKE AVE"/>
    <n v="101"/>
    <s v="PAULO ALEXANDER F"/>
    <s v="R130"/>
    <s v="ONE FAMILY"/>
    <s v="122//690//"/>
    <n v="0.13930000000000001"/>
    <n v="1"/>
    <n v="1"/>
    <n v="1"/>
    <n v="1"/>
    <s v="SEPTIC"/>
    <n v="0"/>
    <n v="1"/>
    <n v="5700"/>
    <s v="YES"/>
    <n v="5700"/>
    <s v="122-690"/>
    <s v="Gas,Well,Septic"/>
    <s v="SEPTIC"/>
    <s v="SEPTIC"/>
    <n v="5700"/>
    <m/>
    <m/>
    <n v="1"/>
    <n v="1"/>
    <n v="3"/>
    <n v="1400"/>
    <n v="2"/>
    <m/>
    <m/>
    <m/>
    <m/>
    <m/>
    <m/>
    <m/>
    <m/>
    <m/>
    <m/>
    <n v="2"/>
    <n v="4.6463999999999999"/>
    <n v="1"/>
    <s v="Mill Pond"/>
    <n v="20"/>
  </r>
  <r>
    <s v="119-444"/>
    <m/>
    <x v="0"/>
    <s v="37 MAYFLOWER LN"/>
    <n v="132"/>
    <s v="CATANESE ANTHONY J"/>
    <s v="R130"/>
    <s v="RES ACLNUD  MDL-00"/>
    <s v="119//444//"/>
    <n v="0.14269000000000001"/>
    <n v="0"/>
    <n v="0"/>
    <n v="0"/>
    <n v="0"/>
    <m/>
    <n v="0"/>
    <n v="0"/>
    <n v="0"/>
    <s v="YES"/>
    <n v="0"/>
    <s v="119-444"/>
    <m/>
    <m/>
    <m/>
    <n v="0"/>
    <m/>
    <m/>
    <n v="0"/>
    <n v="0"/>
    <n v="0"/>
    <n v="0"/>
    <n v="0"/>
    <m/>
    <m/>
    <m/>
    <m/>
    <m/>
    <m/>
    <m/>
    <m/>
    <m/>
    <m/>
    <n v="1"/>
    <n v="0"/>
    <n v="1"/>
    <s v="Mill Pond"/>
    <n v="20"/>
  </r>
  <r>
    <s v="LAND_NOPARC"/>
    <m/>
    <x v="0"/>
    <m/>
    <n v="0"/>
    <m/>
    <m/>
    <m/>
    <m/>
    <n v="2.0250000000000001E-2"/>
    <n v="0"/>
    <n v="0"/>
    <n v="0"/>
    <n v="0"/>
    <m/>
    <n v="0"/>
    <n v="0"/>
    <n v="0"/>
    <s v="NO"/>
    <n v="0"/>
    <m/>
    <m/>
    <m/>
    <m/>
    <n v="0"/>
    <m/>
    <m/>
    <n v="0"/>
    <n v="0"/>
    <n v="0"/>
    <n v="0"/>
    <n v="0"/>
    <m/>
    <m/>
    <m/>
    <m/>
    <m/>
    <m/>
    <m/>
    <m/>
    <m/>
    <m/>
    <n v="0"/>
    <n v="0"/>
    <n v="1"/>
    <s v="Mill Pond"/>
    <n v="20"/>
  </r>
  <r>
    <s v="106-18A"/>
    <m/>
    <x v="0"/>
    <s v="19 POND EDGE TRAIL"/>
    <n v="131"/>
    <s v="CRANE LANDING DEVELOPMENT LLC"/>
    <s v="R60"/>
    <s v="RES ACLNPO  MDL-00"/>
    <s v="106//18/A/"/>
    <n v="1.6109199999999999"/>
    <n v="0"/>
    <n v="0"/>
    <n v="0"/>
    <n v="0"/>
    <m/>
    <n v="0"/>
    <n v="0"/>
    <n v="0"/>
    <s v="YES"/>
    <n v="0"/>
    <s v="106-18A"/>
    <m/>
    <m/>
    <m/>
    <n v="0"/>
    <m/>
    <m/>
    <n v="0"/>
    <n v="0"/>
    <n v="0"/>
    <n v="0"/>
    <n v="0"/>
    <m/>
    <m/>
    <m/>
    <m/>
    <m/>
    <m/>
    <m/>
    <m/>
    <m/>
    <m/>
    <n v="1"/>
    <n v="0"/>
    <n v="1"/>
    <s v="Maple Swamp"/>
    <n v="39"/>
  </r>
  <r>
    <s v="119-284"/>
    <m/>
    <x v="0"/>
    <s v="16 REPOSE LN"/>
    <n v="903"/>
    <s v="TOWN OF WAREHAM"/>
    <s v="R130"/>
    <s v="TAX POSS  MDL-00"/>
    <s v="119//284//"/>
    <n v="0.15376999999999999"/>
    <n v="0"/>
    <n v="0"/>
    <n v="0"/>
    <n v="0"/>
    <m/>
    <n v="0"/>
    <n v="0"/>
    <n v="0"/>
    <s v="YES"/>
    <n v="0"/>
    <s v="119-284"/>
    <m/>
    <m/>
    <m/>
    <n v="0"/>
    <m/>
    <m/>
    <n v="0"/>
    <n v="0"/>
    <n v="0"/>
    <n v="0"/>
    <n v="0"/>
    <m/>
    <m/>
    <m/>
    <m/>
    <m/>
    <m/>
    <m/>
    <m/>
    <m/>
    <m/>
    <n v="1"/>
    <n v="0"/>
    <n v="1"/>
    <s v="Mill Pond"/>
    <n v="20"/>
  </r>
  <r>
    <s v="119-215"/>
    <m/>
    <x v="0"/>
    <s v="10 HIDEAWAY LN"/>
    <n v="101"/>
    <s v="HUGHES LAURIE A"/>
    <s v="R130"/>
    <s v="ONE FAMILY"/>
    <s v="119//215//"/>
    <n v="0.16161"/>
    <n v="1"/>
    <n v="1"/>
    <n v="1"/>
    <n v="1"/>
    <s v="SEPTIC"/>
    <n v="0"/>
    <n v="1"/>
    <n v="2600"/>
    <s v="YES"/>
    <n v="2600"/>
    <s v="119-215"/>
    <s v="Gas,Well,Septic"/>
    <s v="SEPTIC"/>
    <s v="SEPTIC"/>
    <n v="2600"/>
    <m/>
    <m/>
    <n v="1"/>
    <n v="1"/>
    <n v="3"/>
    <n v="880"/>
    <n v="1"/>
    <m/>
    <m/>
    <m/>
    <m/>
    <m/>
    <m/>
    <m/>
    <m/>
    <m/>
    <m/>
    <n v="1"/>
    <n v="4.6463999999999999"/>
    <n v="1"/>
    <s v="Mill Pond"/>
    <n v="20"/>
  </r>
  <r>
    <s v="119-270"/>
    <m/>
    <x v="0"/>
    <s v="13 HIDEAWAY LN"/>
    <n v="101"/>
    <s v="SERGI JOSEPH R"/>
    <s v="R130"/>
    <s v="ONE FAMILY"/>
    <s v="119//270//"/>
    <n v="0.15540000000000001"/>
    <n v="1"/>
    <n v="1"/>
    <n v="1"/>
    <n v="1"/>
    <s v="SEPTIC"/>
    <n v="0"/>
    <n v="1"/>
    <n v="9700"/>
    <s v="YES"/>
    <n v="9700"/>
    <s v="119-270"/>
    <s v="Gas,Well,Septic"/>
    <s v="SEPTIC"/>
    <s v="SEPTIC"/>
    <n v="9700"/>
    <m/>
    <m/>
    <n v="1"/>
    <n v="1"/>
    <n v="3"/>
    <n v="1632"/>
    <n v="1.75"/>
    <m/>
    <m/>
    <m/>
    <m/>
    <m/>
    <m/>
    <m/>
    <m/>
    <m/>
    <m/>
    <n v="1"/>
    <n v="4.6463999999999999"/>
    <n v="1"/>
    <s v="Mill Pond"/>
    <n v="20"/>
  </r>
  <r>
    <s v="122-866"/>
    <m/>
    <x v="0"/>
    <s v="142 PARK AVE"/>
    <n v="903"/>
    <s v="TOWN OF WAREHAM"/>
    <s v="R130"/>
    <s v="TAX POSS  MDL-00"/>
    <s v="122//866//"/>
    <n v="0.13568"/>
    <n v="0"/>
    <n v="0"/>
    <n v="0"/>
    <n v="0"/>
    <m/>
    <n v="0"/>
    <n v="0"/>
    <n v="0"/>
    <s v="YES"/>
    <n v="0"/>
    <s v="122-866"/>
    <m/>
    <m/>
    <m/>
    <n v="0"/>
    <m/>
    <m/>
    <n v="0"/>
    <n v="0"/>
    <n v="0"/>
    <n v="0"/>
    <n v="0"/>
    <m/>
    <m/>
    <m/>
    <m/>
    <m/>
    <m/>
    <m/>
    <m/>
    <m/>
    <m/>
    <n v="2"/>
    <n v="0"/>
    <n v="1"/>
    <s v="Mill Pond"/>
    <n v="20"/>
  </r>
  <r>
    <s v="119-207"/>
    <m/>
    <x v="0"/>
    <s v="9 LEISURE LN"/>
    <n v="101"/>
    <s v="FLAHERTY MICHAEL W"/>
    <s v="R130"/>
    <s v="ONE FAMILY"/>
    <s v="119//207//"/>
    <n v="0.14233000000000001"/>
    <n v="1"/>
    <n v="1"/>
    <n v="1"/>
    <n v="1"/>
    <s v="SEPTIC"/>
    <n v="0"/>
    <n v="1"/>
    <n v="6300"/>
    <s v="YES"/>
    <n v="6300"/>
    <s v="119-207"/>
    <s v="Well,Septic"/>
    <s v="SEPTIC"/>
    <s v="SEPTIC"/>
    <n v="6300"/>
    <m/>
    <m/>
    <n v="1"/>
    <n v="1"/>
    <n v="3"/>
    <n v="684"/>
    <n v="1"/>
    <m/>
    <m/>
    <m/>
    <m/>
    <m/>
    <m/>
    <m/>
    <m/>
    <m/>
    <m/>
    <n v="1"/>
    <n v="4.6463999999999999"/>
    <n v="1"/>
    <s v="Mill Pond"/>
    <n v="20"/>
  </r>
  <r>
    <s v="114E-409"/>
    <m/>
    <x v="0"/>
    <s v="253 CHARGE POND RD"/>
    <n v="101"/>
    <s v="SMITH MICHAEL F"/>
    <s v="R130"/>
    <s v="ONE FAMILY"/>
    <s v="114/E/409//"/>
    <n v="0.57928999999999997"/>
    <n v="1"/>
    <n v="1"/>
    <n v="1"/>
    <n v="1"/>
    <s v="SEPTIC"/>
    <n v="0"/>
    <n v="0"/>
    <n v="0"/>
    <s v="YES"/>
    <n v="0"/>
    <s v="114E-409"/>
    <s v="Well,Septic"/>
    <s v="SEPTIC"/>
    <s v="SEPTIC"/>
    <n v="0"/>
    <m/>
    <m/>
    <n v="1"/>
    <n v="1"/>
    <n v="4"/>
    <n v="1768"/>
    <n v="2"/>
    <m/>
    <m/>
    <m/>
    <m/>
    <m/>
    <m/>
    <m/>
    <m/>
    <m/>
    <m/>
    <n v="1"/>
    <n v="4.6463999999999999"/>
    <n v="1"/>
    <s v="Mill Pond"/>
    <n v="20"/>
  </r>
  <r>
    <s v="119-328"/>
    <m/>
    <x v="0"/>
    <s v="17 REPOSE LN"/>
    <n v="101"/>
    <s v="HOULIHAN STEVEN"/>
    <s v="R13"/>
    <s v="ONE FAMILY"/>
    <s v="119//328//"/>
    <n v="0.14838000000000001"/>
    <n v="1"/>
    <n v="1"/>
    <n v="1"/>
    <n v="1"/>
    <s v="SEPTIC"/>
    <n v="0"/>
    <n v="1"/>
    <n v="7100"/>
    <s v="YES"/>
    <n v="7100"/>
    <s v="119-328"/>
    <s v="Gas,Well,Septic"/>
    <s v="SEPTIC"/>
    <s v="SEPTIC"/>
    <n v="7100"/>
    <m/>
    <m/>
    <n v="1"/>
    <n v="1"/>
    <n v="0"/>
    <n v="528"/>
    <n v="1"/>
    <m/>
    <m/>
    <m/>
    <m/>
    <m/>
    <m/>
    <m/>
    <m/>
    <m/>
    <m/>
    <n v="1"/>
    <n v="4.6463999999999999"/>
    <n v="1"/>
    <s v="Mill Pond"/>
    <n v="20"/>
  </r>
  <r>
    <s v="119-147"/>
    <m/>
    <x v="0"/>
    <s v="1 BLISSFUL LN"/>
    <n v="132"/>
    <s v="RUGGIERO ICE LLC"/>
    <s v="R130"/>
    <s v="RES ACLNUD  MDL-00"/>
    <s v="119//147//"/>
    <n v="0.22237000000000001"/>
    <n v="0"/>
    <n v="0"/>
    <n v="0"/>
    <n v="0"/>
    <m/>
    <n v="0"/>
    <n v="1"/>
    <n v="0"/>
    <s v="YES"/>
    <n v="0"/>
    <s v="119-147"/>
    <m/>
    <m/>
    <m/>
    <n v="0"/>
    <m/>
    <m/>
    <n v="0"/>
    <n v="0"/>
    <n v="0"/>
    <n v="0"/>
    <n v="0"/>
    <m/>
    <m/>
    <m/>
    <m/>
    <m/>
    <m/>
    <m/>
    <m/>
    <m/>
    <m/>
    <n v="1"/>
    <n v="0"/>
    <n v="1"/>
    <s v="Mill Pond"/>
    <n v="20"/>
  </r>
  <r>
    <s v="LAND_NOPARC"/>
    <m/>
    <x v="0"/>
    <m/>
    <n v="0"/>
    <m/>
    <m/>
    <m/>
    <m/>
    <n v="1.5900000000000001E-3"/>
    <n v="0"/>
    <n v="0"/>
    <n v="0"/>
    <n v="0"/>
    <m/>
    <n v="0"/>
    <n v="0"/>
    <n v="0"/>
    <s v="NO"/>
    <n v="0"/>
    <m/>
    <m/>
    <m/>
    <m/>
    <n v="0"/>
    <m/>
    <m/>
    <n v="0"/>
    <n v="0"/>
    <n v="0"/>
    <n v="0"/>
    <n v="0"/>
    <m/>
    <m/>
    <m/>
    <m/>
    <m/>
    <m/>
    <m/>
    <m/>
    <m/>
    <m/>
    <n v="0"/>
    <n v="0"/>
    <n v="1"/>
    <s v="Mill Pond"/>
    <n v="20"/>
  </r>
  <r>
    <s v="106-17"/>
    <m/>
    <x v="0"/>
    <s v="21 POND EDGE TRAIL"/>
    <n v="101"/>
    <s v="BROUGHTON MICHAEL C"/>
    <s v="R60"/>
    <s v="ONE FAMILY"/>
    <s v="106//17//"/>
    <n v="1.4072499999999999"/>
    <n v="0"/>
    <n v="1"/>
    <n v="0"/>
    <n v="1"/>
    <m/>
    <n v="0"/>
    <n v="1"/>
    <n v="13600"/>
    <s v="YES"/>
    <n v="13600"/>
    <s v="106-17"/>
    <m/>
    <m/>
    <s v="SEPTIC"/>
    <n v="13600"/>
    <m/>
    <m/>
    <n v="0"/>
    <n v="1"/>
    <n v="3"/>
    <n v="2804"/>
    <n v="1.75"/>
    <m/>
    <m/>
    <m/>
    <m/>
    <m/>
    <m/>
    <m/>
    <m/>
    <m/>
    <m/>
    <n v="1"/>
    <n v="0"/>
    <n v="1"/>
    <s v="Maple Swamp"/>
    <n v="39"/>
  </r>
  <r>
    <s v="119-346"/>
    <m/>
    <x v="0"/>
    <s v="20 RESTFUL LN"/>
    <n v="101"/>
    <s v="JEPPE ALBERT W"/>
    <s v="R130"/>
    <s v="ONE FAMILY"/>
    <s v="119//346//"/>
    <n v="0.32755000000000001"/>
    <n v="1"/>
    <n v="1"/>
    <n v="1"/>
    <n v="1"/>
    <s v="SEPTIC"/>
    <n v="0"/>
    <n v="0"/>
    <n v="0"/>
    <s v="YES"/>
    <n v="0"/>
    <s v="119-346"/>
    <s v="Gas,Well,Septic"/>
    <s v="SEPTIC"/>
    <s v="SEPTIC"/>
    <n v="0"/>
    <m/>
    <m/>
    <n v="1"/>
    <n v="1"/>
    <n v="3"/>
    <n v="1132"/>
    <n v="1"/>
    <m/>
    <m/>
    <m/>
    <m/>
    <m/>
    <m/>
    <m/>
    <m/>
    <m/>
    <m/>
    <n v="2"/>
    <n v="4.6463999999999999"/>
    <n v="1"/>
    <s v="Mill Pond"/>
    <n v="20"/>
  </r>
  <r>
    <s v="105A-50"/>
    <m/>
    <x v="0"/>
    <s v="8 NAUSHON RD"/>
    <n v="101"/>
    <s v="BEAL SUSAN E"/>
    <s v="MR30"/>
    <s v="ONE FAMILY"/>
    <s v="105/A/50//"/>
    <n v="0.26189000000000001"/>
    <n v="1"/>
    <n v="1"/>
    <n v="1"/>
    <n v="1"/>
    <s v="SEPTIC"/>
    <n v="0"/>
    <n v="1"/>
    <n v="5500"/>
    <s v="YES"/>
    <n v="5500"/>
    <s v="105A-50"/>
    <s v="Public Water,Septic"/>
    <s v="SEPTIC"/>
    <s v="SEPTIC"/>
    <n v="5500"/>
    <m/>
    <m/>
    <n v="1"/>
    <n v="1"/>
    <n v="3"/>
    <n v="1316"/>
    <n v="1"/>
    <m/>
    <m/>
    <m/>
    <m/>
    <m/>
    <m/>
    <m/>
    <m/>
    <m/>
    <m/>
    <n v="1"/>
    <n v="9.68"/>
    <n v="1"/>
    <s v="Broad Marsh River"/>
    <n v="43"/>
  </r>
  <r>
    <s v="122-688"/>
    <m/>
    <x v="0"/>
    <s v="141 LAKE AVE"/>
    <n v="132"/>
    <s v="MCCARTNEY ROBERT D"/>
    <s v="R130"/>
    <s v="RES ACLNUD  MDL-00"/>
    <s v="122//688//"/>
    <n v="0.13772999999999999"/>
    <n v="0"/>
    <n v="0"/>
    <n v="0"/>
    <n v="0"/>
    <m/>
    <n v="0"/>
    <n v="0"/>
    <n v="0"/>
    <s v="NO_W1"/>
    <n v="0"/>
    <s v="122-688"/>
    <m/>
    <m/>
    <m/>
    <n v="0"/>
    <m/>
    <m/>
    <n v="0"/>
    <n v="0"/>
    <n v="0"/>
    <n v="0"/>
    <n v="0"/>
    <m/>
    <m/>
    <m/>
    <m/>
    <m/>
    <m/>
    <m/>
    <m/>
    <m/>
    <m/>
    <n v="2"/>
    <n v="0"/>
    <n v="1"/>
    <s v="Mill Pond"/>
    <n v="20"/>
  </r>
  <r>
    <s v="105A-18"/>
    <m/>
    <x v="0"/>
    <s v="52 CHARLOTTE FURN RD"/>
    <n v="101"/>
    <s v="COUTO JOSEPH A"/>
    <s v="MR30"/>
    <s v="ONE FAMILY"/>
    <s v="105/A/18//"/>
    <n v="0.21678"/>
    <n v="1"/>
    <n v="1"/>
    <n v="1"/>
    <n v="1"/>
    <s v="SEPTIC"/>
    <n v="0"/>
    <n v="1"/>
    <n v="3600"/>
    <s v="YES"/>
    <n v="3600"/>
    <s v="105A-18"/>
    <s v="Public Water,Septic"/>
    <s v="SEPTIC"/>
    <s v="SEPTIC"/>
    <n v="3600"/>
    <m/>
    <m/>
    <n v="1"/>
    <n v="1"/>
    <n v="3"/>
    <n v="1008"/>
    <n v="1"/>
    <m/>
    <m/>
    <m/>
    <m/>
    <m/>
    <m/>
    <m/>
    <m/>
    <m/>
    <m/>
    <n v="1"/>
    <n v="9.68"/>
    <n v="1"/>
    <s v="Broad Marsh River"/>
    <n v="43"/>
  </r>
  <r>
    <s v="119-149"/>
    <m/>
    <x v="0"/>
    <s v="4 LEISURE LN"/>
    <n v="101"/>
    <s v="CORCORAN MARGARET M"/>
    <s v="R130"/>
    <s v="ONE FAMILY"/>
    <s v="119//149//"/>
    <n v="0.16527"/>
    <n v="1"/>
    <n v="1"/>
    <n v="1"/>
    <n v="1"/>
    <s v="SEPTIC"/>
    <n v="0"/>
    <n v="1"/>
    <n v="900"/>
    <s v="YES"/>
    <n v="900"/>
    <s v="119-149"/>
    <s v="Gas,Well,Septic"/>
    <s v="SEPTIC"/>
    <s v="SEPTIC"/>
    <n v="900"/>
    <m/>
    <m/>
    <n v="1"/>
    <n v="1"/>
    <n v="2"/>
    <n v="1152"/>
    <n v="1"/>
    <m/>
    <m/>
    <m/>
    <m/>
    <m/>
    <m/>
    <m/>
    <m/>
    <m/>
    <m/>
    <n v="1"/>
    <n v="4.6463999999999999"/>
    <n v="1"/>
    <s v="Mill Pond"/>
    <n v="20"/>
  </r>
  <r>
    <s v="122-359"/>
    <m/>
    <x v="0"/>
    <s v="105 PLYMOUTH AVE"/>
    <n v="101"/>
    <s v="OXNARD FRANK A LIFE ESTATE"/>
    <s v="R130"/>
    <s v="ONE FAMILY"/>
    <s v="122//359//"/>
    <n v="0.14549000000000001"/>
    <n v="1"/>
    <n v="1"/>
    <n v="1"/>
    <n v="1"/>
    <s v="SEPTIC"/>
    <n v="0"/>
    <n v="1"/>
    <n v="2500"/>
    <s v="YES"/>
    <n v="2500"/>
    <s v="122-359"/>
    <s v="Gas,Well,Septic"/>
    <s v="SEPTIC"/>
    <s v="SEPTIC"/>
    <n v="2500"/>
    <m/>
    <m/>
    <n v="1"/>
    <n v="1"/>
    <n v="2"/>
    <n v="696"/>
    <n v="1"/>
    <m/>
    <m/>
    <m/>
    <m/>
    <m/>
    <m/>
    <m/>
    <m/>
    <m/>
    <m/>
    <n v="2"/>
    <n v="4.6463999999999999"/>
    <n v="1"/>
    <s v="Mill Pond"/>
    <n v="20"/>
  </r>
  <r>
    <s v="119-83"/>
    <m/>
    <x v="0"/>
    <s v="2 BLISSFUL LN"/>
    <n v="101"/>
    <s v="LIVINGSTONE LYDA T TRUSTEE"/>
    <s v="R130"/>
    <s v="ONE FAMILY"/>
    <s v="119//83//"/>
    <n v="0.22145999999999999"/>
    <n v="1"/>
    <n v="1"/>
    <n v="1"/>
    <n v="1"/>
    <s v="SEPTIC"/>
    <n v="0"/>
    <n v="1"/>
    <n v="1600"/>
    <s v="YES"/>
    <n v="1600"/>
    <s v="119-83"/>
    <s v="Gas,Well,Septic"/>
    <s v="SEPTIC"/>
    <s v="SEPTIC"/>
    <n v="1600"/>
    <m/>
    <m/>
    <n v="1"/>
    <n v="1"/>
    <n v="3"/>
    <n v="1152"/>
    <n v="1"/>
    <m/>
    <m/>
    <m/>
    <m/>
    <m/>
    <m/>
    <m/>
    <m/>
    <m/>
    <m/>
    <n v="1"/>
    <n v="4.6463999999999999"/>
    <n v="1"/>
    <s v="Mill Pond"/>
    <n v="20"/>
  </r>
  <r>
    <s v="114E-404"/>
    <m/>
    <x v="0"/>
    <s v="252 CHARGE POND RD"/>
    <n v="131"/>
    <s v="MAGAZZU PAOLO"/>
    <s v="R60"/>
    <s v="RES ACLNPO  MDL-00"/>
    <s v="114/E/404//"/>
    <n v="0.52805000000000002"/>
    <n v="0"/>
    <n v="0"/>
    <n v="0"/>
    <n v="0"/>
    <m/>
    <n v="0"/>
    <n v="0"/>
    <n v="0"/>
    <s v="YES"/>
    <n v="0"/>
    <s v="114E-404"/>
    <m/>
    <m/>
    <m/>
    <n v="0"/>
    <m/>
    <m/>
    <n v="0"/>
    <n v="0"/>
    <n v="0"/>
    <n v="0"/>
    <n v="0"/>
    <m/>
    <m/>
    <m/>
    <m/>
    <m/>
    <m/>
    <m/>
    <m/>
    <m/>
    <m/>
    <n v="1"/>
    <n v="0"/>
    <n v="1"/>
    <s v="Mill Pond"/>
    <n v="20"/>
  </r>
  <r>
    <s v="122-184"/>
    <m/>
    <x v="0"/>
    <s v="130 PLYMOUTH AVE"/>
    <n v="101"/>
    <s v="GOUGEON JOSEPH A"/>
    <s v="R130"/>
    <s v="ONE FAMILY"/>
    <s v="122//184//"/>
    <n v="0.14845"/>
    <n v="1"/>
    <n v="1"/>
    <n v="1"/>
    <n v="1"/>
    <s v="SEPTIC"/>
    <n v="0"/>
    <n v="1"/>
    <n v="8500"/>
    <s v="YES"/>
    <n v="8500"/>
    <s v="122-184"/>
    <s v="Gas,Well,Septic"/>
    <s v="SEPTIC"/>
    <s v="SEPTIC"/>
    <n v="8500"/>
    <m/>
    <m/>
    <n v="1"/>
    <n v="1"/>
    <n v="2"/>
    <n v="768"/>
    <n v="1"/>
    <m/>
    <m/>
    <m/>
    <m/>
    <m/>
    <m/>
    <m/>
    <m/>
    <m/>
    <m/>
    <n v="2"/>
    <n v="4.6463999999999999"/>
    <n v="1"/>
    <s v="Mill Pond"/>
    <n v="20"/>
  </r>
  <r>
    <s v="119-445"/>
    <m/>
    <x v="0"/>
    <s v="39 MAYFLOWER LN"/>
    <n v="101"/>
    <s v="CURLEY NEIL F"/>
    <s v="R130"/>
    <s v="ONE FAMILY"/>
    <s v="119//445//"/>
    <n v="0.16233"/>
    <n v="1"/>
    <n v="1"/>
    <n v="1"/>
    <n v="1"/>
    <s v="SEPTIC"/>
    <n v="0"/>
    <n v="1"/>
    <n v="8200"/>
    <s v="YES"/>
    <n v="8200"/>
    <s v="119-445"/>
    <s v="Gas,Well,Septic"/>
    <s v="SEPTIC"/>
    <s v="SEPTIC"/>
    <n v="8200"/>
    <m/>
    <m/>
    <n v="1"/>
    <n v="1"/>
    <n v="2"/>
    <n v="864"/>
    <n v="1"/>
    <m/>
    <m/>
    <m/>
    <m/>
    <m/>
    <m/>
    <m/>
    <m/>
    <m/>
    <m/>
    <n v="1"/>
    <n v="4.6463999999999999"/>
    <n v="1"/>
    <s v="Mill Pond"/>
    <n v="20"/>
  </r>
  <r>
    <s v="119-285"/>
    <m/>
    <x v="0"/>
    <s v="18 REPOSE LN"/>
    <n v="101"/>
    <s v="LEAVITT KELLY L"/>
    <s v="R130"/>
    <s v="ONE FAMILY"/>
    <s v="119//285//"/>
    <n v="0.15761"/>
    <n v="1"/>
    <n v="1"/>
    <n v="1"/>
    <n v="1"/>
    <s v="SEPTIC"/>
    <n v="0"/>
    <n v="1"/>
    <n v="10300"/>
    <s v="YES"/>
    <n v="10300"/>
    <s v="119-285"/>
    <s v="Well,Septic"/>
    <s v="SEPTIC"/>
    <s v="SEPTIC"/>
    <n v="10300"/>
    <m/>
    <m/>
    <n v="1"/>
    <n v="1"/>
    <n v="3"/>
    <n v="720"/>
    <n v="1"/>
    <m/>
    <m/>
    <m/>
    <m/>
    <m/>
    <m/>
    <m/>
    <m/>
    <m/>
    <m/>
    <n v="1"/>
    <n v="4.6463999999999999"/>
    <n v="1"/>
    <s v="Mill Pond"/>
    <n v="20"/>
  </r>
  <r>
    <s v="105A-74"/>
    <m/>
    <x v="0"/>
    <s v="7 NAUSHON RD"/>
    <n v="101"/>
    <s v="GLASSER LYNNE M"/>
    <s v="MR30"/>
    <s v="ONE FAMILY"/>
    <s v="105/A/74//"/>
    <n v="0.35842000000000002"/>
    <n v="1"/>
    <n v="1"/>
    <n v="1"/>
    <n v="1"/>
    <s v="SEPTIC"/>
    <n v="0"/>
    <n v="1"/>
    <n v="4900"/>
    <s v="YES"/>
    <n v="4900"/>
    <s v="105A-74"/>
    <s v="Public Water,Septic"/>
    <s v="SEPTIC"/>
    <s v="SEPTIC"/>
    <n v="4900"/>
    <m/>
    <m/>
    <n v="1"/>
    <n v="1"/>
    <n v="4"/>
    <n v="1232"/>
    <n v="1"/>
    <m/>
    <m/>
    <m/>
    <m/>
    <m/>
    <m/>
    <m/>
    <m/>
    <m/>
    <m/>
    <n v="1"/>
    <n v="9.68"/>
    <n v="1"/>
    <s v="Broad Marsh River"/>
    <n v="43"/>
  </r>
  <r>
    <s v="119-327"/>
    <m/>
    <x v="0"/>
    <s v="19 REPOSE LN"/>
    <n v="101"/>
    <s v="SALEMME FRANK V"/>
    <s v="R130"/>
    <s v="ONE FAMILY"/>
    <s v="119//327//"/>
    <n v="0.14024"/>
    <n v="1"/>
    <n v="1"/>
    <n v="1"/>
    <n v="1"/>
    <s v="SEPTIC"/>
    <n v="0"/>
    <n v="1"/>
    <n v="4200"/>
    <s v="YES"/>
    <n v="4200"/>
    <s v="119-327"/>
    <s v="Gas,Well,Septic"/>
    <s v="SEPTIC"/>
    <s v="SEPTIC"/>
    <n v="4200"/>
    <m/>
    <m/>
    <n v="1"/>
    <n v="1"/>
    <n v="3"/>
    <n v="960"/>
    <n v="1"/>
    <m/>
    <m/>
    <m/>
    <m/>
    <m/>
    <m/>
    <m/>
    <m/>
    <m/>
    <m/>
    <n v="1"/>
    <n v="4.6463999999999999"/>
    <n v="1"/>
    <s v="Mill Pond"/>
    <n v="20"/>
  </r>
  <r>
    <s v="105A-73"/>
    <m/>
    <x v="0"/>
    <s v="3 NASHAWENA PL"/>
    <n v="101"/>
    <s v="BADGER JANICE L"/>
    <s v="MR30"/>
    <s v="ONE FAMILY"/>
    <s v="105/A/73//"/>
    <n v="0.25092999999999999"/>
    <n v="1"/>
    <n v="1"/>
    <n v="1"/>
    <n v="1"/>
    <s v="SEPTIC"/>
    <n v="0"/>
    <n v="1"/>
    <n v="3800"/>
    <s v="YES"/>
    <n v="3800"/>
    <s v="105A-73"/>
    <s v="Public Water,Septic"/>
    <s v="SEPTIC"/>
    <s v="SEPTIC"/>
    <n v="3800"/>
    <m/>
    <m/>
    <n v="1"/>
    <n v="1"/>
    <n v="3"/>
    <n v="1008"/>
    <n v="1"/>
    <m/>
    <m/>
    <m/>
    <m/>
    <m/>
    <m/>
    <m/>
    <m/>
    <m/>
    <m/>
    <n v="1"/>
    <n v="9.68"/>
    <n v="1"/>
    <s v="Broad Marsh River"/>
    <n v="43"/>
  </r>
  <r>
    <s v="119-206"/>
    <m/>
    <x v="0"/>
    <s v="11 LEISURE LN"/>
    <n v="101"/>
    <s v="HERNAN MARSHA C"/>
    <s v="R130"/>
    <s v="ONE FAMILY"/>
    <s v="119//206//"/>
    <n v="0.14313000000000001"/>
    <n v="1"/>
    <n v="1"/>
    <n v="1"/>
    <n v="1"/>
    <s v="SEPTIC"/>
    <n v="0"/>
    <n v="1"/>
    <n v="2400"/>
    <s v="YES"/>
    <n v="2400"/>
    <s v="119-206"/>
    <s v="Gas,Well,Septic"/>
    <s v="SEPTIC"/>
    <s v="SEPTIC"/>
    <n v="2400"/>
    <m/>
    <m/>
    <n v="1"/>
    <n v="1"/>
    <n v="2"/>
    <n v="576"/>
    <n v="1"/>
    <m/>
    <m/>
    <m/>
    <m/>
    <m/>
    <m/>
    <m/>
    <m/>
    <m/>
    <m/>
    <n v="1"/>
    <n v="4.6463999999999999"/>
    <n v="1"/>
    <s v="Mill Pond"/>
    <n v="20"/>
  </r>
  <r>
    <s v="119-395"/>
    <m/>
    <x v="0"/>
    <s v="32 PEACEFUL LN"/>
    <n v="101"/>
    <s v="STAHMER JOSEPH F"/>
    <s v="R130"/>
    <s v="ONE FAMILY"/>
    <s v="119//395//"/>
    <n v="0.32785999999999998"/>
    <n v="1"/>
    <n v="1"/>
    <n v="1"/>
    <n v="1"/>
    <s v="SEPTIC"/>
    <n v="0"/>
    <n v="1"/>
    <n v="0"/>
    <s v="NO_W1"/>
    <n v="0"/>
    <s v="119-395"/>
    <s v="Gas,Well,Septic"/>
    <s v="SEPTIC"/>
    <s v="SEPTIC"/>
    <n v="0"/>
    <m/>
    <m/>
    <n v="1"/>
    <n v="1"/>
    <n v="3"/>
    <n v="1176"/>
    <n v="1"/>
    <m/>
    <m/>
    <m/>
    <m/>
    <m/>
    <m/>
    <m/>
    <m/>
    <m/>
    <m/>
    <n v="3"/>
    <n v="4.6463999999999999"/>
    <n v="1"/>
    <s v="Mill Pond"/>
    <n v="20"/>
  </r>
  <r>
    <s v="114D-4"/>
    <m/>
    <x v="0"/>
    <s v="0 SUNFISH LN"/>
    <n v="903"/>
    <s v="TOWN OF WAREHAM"/>
    <s v="R60"/>
    <s v="MUNICIPAL  MDL-00"/>
    <s v="114/D/4//"/>
    <n v="1.26441"/>
    <n v="0"/>
    <n v="0"/>
    <n v="0"/>
    <n v="0"/>
    <m/>
    <n v="0"/>
    <n v="0"/>
    <n v="0"/>
    <s v="NO_W1"/>
    <n v="0"/>
    <s v="114D-4"/>
    <m/>
    <m/>
    <m/>
    <n v="0"/>
    <m/>
    <m/>
    <n v="0"/>
    <n v="0"/>
    <n v="0"/>
    <n v="0"/>
    <n v="0"/>
    <m/>
    <m/>
    <m/>
    <m/>
    <m/>
    <m/>
    <m/>
    <m/>
    <m/>
    <m/>
    <n v="3"/>
    <n v="0"/>
    <n v="1"/>
    <s v="Mill Pond"/>
    <n v="20"/>
  </r>
  <r>
    <s v="122-868"/>
    <m/>
    <x v="0"/>
    <s v="146 PARK AVE"/>
    <n v="131"/>
    <s v="FAMIGLETTI MARY E"/>
    <s v="R130"/>
    <s v="RES ACLNPO  MDL-00"/>
    <s v="122//868//"/>
    <n v="0.13986999999999999"/>
    <n v="0"/>
    <n v="0"/>
    <n v="0"/>
    <n v="0"/>
    <m/>
    <n v="0"/>
    <n v="0"/>
    <n v="0"/>
    <s v="YES"/>
    <n v="0"/>
    <s v="122-868"/>
    <m/>
    <m/>
    <m/>
    <n v="0"/>
    <m/>
    <m/>
    <n v="0"/>
    <n v="0"/>
    <n v="0"/>
    <n v="0"/>
    <n v="0"/>
    <m/>
    <m/>
    <m/>
    <m/>
    <m/>
    <m/>
    <m/>
    <m/>
    <m/>
    <m/>
    <n v="2"/>
    <n v="0"/>
    <n v="1"/>
    <s v="Mill Pond"/>
    <n v="20"/>
  </r>
  <r>
    <s v="UNK469"/>
    <s v="FEE"/>
    <x v="0"/>
    <s v="UPPER BOUNDARY R"/>
    <n v="0"/>
    <m/>
    <m/>
    <m/>
    <m/>
    <n v="1.24997"/>
    <n v="0"/>
    <n v="0"/>
    <n v="0"/>
    <n v="0"/>
    <m/>
    <n v="0"/>
    <n v="0"/>
    <n v="0"/>
    <s v="NO_W2"/>
    <n v="0"/>
    <m/>
    <m/>
    <m/>
    <m/>
    <n v="0"/>
    <m/>
    <m/>
    <n v="0"/>
    <n v="0"/>
    <n v="0"/>
    <n v="0"/>
    <n v="0"/>
    <s v="Not in new Assr DB, Makepe?, old info"/>
    <m/>
    <m/>
    <m/>
    <m/>
    <m/>
    <m/>
    <m/>
    <m/>
    <m/>
    <n v="1"/>
    <n v="0"/>
    <n v="1"/>
    <s v="Mill Pond"/>
    <n v="20"/>
  </r>
  <r>
    <s v="119-216"/>
    <m/>
    <x v="0"/>
    <s v="12 HIDEAWAY LN"/>
    <n v="101"/>
    <s v="SWARTZ DALE P"/>
    <s v="R13"/>
    <s v="ONE FAMILY"/>
    <s v="119//216//"/>
    <n v="0.32756000000000002"/>
    <n v="1"/>
    <n v="1"/>
    <n v="1"/>
    <n v="1"/>
    <s v="SEPTIC"/>
    <n v="0"/>
    <n v="1"/>
    <n v="11900"/>
    <s v="YES"/>
    <n v="11900"/>
    <s v="119-216"/>
    <s v="Well,Septic"/>
    <s v="SEPTIC"/>
    <s v="SEPTIC"/>
    <n v="11900"/>
    <m/>
    <m/>
    <n v="1"/>
    <n v="1"/>
    <n v="2"/>
    <n v="1056"/>
    <n v="1"/>
    <m/>
    <m/>
    <m/>
    <m/>
    <m/>
    <m/>
    <m/>
    <m/>
    <m/>
    <m/>
    <n v="2"/>
    <n v="4.6463999999999999"/>
    <n v="1"/>
    <s v="Mill Pond"/>
    <n v="20"/>
  </r>
  <r>
    <s v="105A-72"/>
    <m/>
    <x v="0"/>
    <s v="5 NASHAWENA PL"/>
    <n v="101"/>
    <s v="KEENE KATHLEEN A"/>
    <s v="MR30"/>
    <s v="ONE FAMILY"/>
    <s v="105/A/72//"/>
    <n v="0.19681999999999999"/>
    <n v="1"/>
    <n v="1"/>
    <n v="1"/>
    <n v="1"/>
    <s v="SEPTIC"/>
    <n v="0"/>
    <n v="1"/>
    <n v="3300"/>
    <s v="YES"/>
    <n v="3300"/>
    <s v="105A-72"/>
    <s v="Public Water,Septic"/>
    <s v="SEPTIC"/>
    <s v="SEPTIC"/>
    <n v="3300"/>
    <m/>
    <m/>
    <n v="1"/>
    <n v="1"/>
    <n v="3"/>
    <n v="1316"/>
    <n v="1"/>
    <m/>
    <m/>
    <m/>
    <m/>
    <m/>
    <m/>
    <m/>
    <m/>
    <m/>
    <m/>
    <n v="1"/>
    <n v="9.68"/>
    <n v="1"/>
    <s v="Broad Marsh River"/>
    <n v="43"/>
  </r>
  <r>
    <s v="119-268"/>
    <m/>
    <x v="0"/>
    <s v="17 HIDEAWAY LN"/>
    <n v="101"/>
    <s v="GARCIA DAVID A SR"/>
    <m/>
    <s v="ONE FAMILY"/>
    <s v="119//268//"/>
    <n v="0.29742000000000002"/>
    <n v="1"/>
    <n v="1"/>
    <n v="1"/>
    <n v="1"/>
    <s v="SEPTIC"/>
    <n v="0"/>
    <n v="1"/>
    <n v="13900"/>
    <s v="YES"/>
    <n v="13900"/>
    <s v="119-268"/>
    <s v="Public Water,Septic"/>
    <s v="SEPTIC"/>
    <s v="SEPTIC"/>
    <n v="13900"/>
    <m/>
    <m/>
    <n v="1"/>
    <n v="1"/>
    <n v="1"/>
    <n v="1904"/>
    <n v="1.75"/>
    <m/>
    <m/>
    <m/>
    <m/>
    <m/>
    <m/>
    <m/>
    <m/>
    <m/>
    <m/>
    <n v="2"/>
    <n v="4.6463999999999999"/>
    <n v="1"/>
    <s v="Mill Pond"/>
    <n v="20"/>
  </r>
  <r>
    <s v="119-326"/>
    <m/>
    <x v="0"/>
    <s v="21 REPOSE LN"/>
    <n v="101"/>
    <s v="HAYWARD DONALD E JR"/>
    <s v="R130"/>
    <s v="ONE FAMILY"/>
    <s v="119//326//"/>
    <n v="0.14296"/>
    <n v="1"/>
    <n v="1"/>
    <n v="1"/>
    <n v="1"/>
    <s v="SEPTIC"/>
    <n v="0"/>
    <n v="1"/>
    <n v="2600"/>
    <s v="YES"/>
    <n v="2600"/>
    <s v="119-326"/>
    <s v="Well,Septic"/>
    <s v="SEPTIC"/>
    <s v="SEPTIC"/>
    <n v="2600"/>
    <m/>
    <m/>
    <n v="1"/>
    <n v="1"/>
    <n v="3"/>
    <n v="1008"/>
    <n v="1"/>
    <m/>
    <m/>
    <m/>
    <m/>
    <m/>
    <m/>
    <m/>
    <m/>
    <m/>
    <m/>
    <n v="1"/>
    <n v="4.6463999999999999"/>
    <n v="1"/>
    <s v="Mill Pond"/>
    <n v="20"/>
  </r>
  <r>
    <s v="122-686"/>
    <m/>
    <x v="0"/>
    <s v="145 LAKE AVE"/>
    <n v="101"/>
    <s v="WILLIAMS DANIEL R"/>
    <s v="R130"/>
    <s v="ONE FAMILY"/>
    <s v="122//686//"/>
    <n v="0.14201"/>
    <n v="1"/>
    <n v="1"/>
    <n v="1"/>
    <n v="1"/>
    <s v="SEPTIC"/>
    <n v="0"/>
    <n v="1"/>
    <n v="3600"/>
    <s v="YES"/>
    <n v="3600"/>
    <s v="122-686"/>
    <s v="Gas,Well,Septic"/>
    <s v="SEPTIC"/>
    <s v="SEPTIC"/>
    <n v="3600"/>
    <m/>
    <m/>
    <n v="1"/>
    <n v="1"/>
    <n v="3"/>
    <n v="1440"/>
    <n v="2"/>
    <m/>
    <m/>
    <m/>
    <m/>
    <m/>
    <m/>
    <m/>
    <m/>
    <m/>
    <m/>
    <n v="2"/>
    <n v="4.6463999999999999"/>
    <n v="1"/>
    <s v="Mill Pond"/>
    <n v="20"/>
  </r>
  <r>
    <s v="119-146"/>
    <m/>
    <x v="0"/>
    <s v="3 BLISSFUL LN"/>
    <n v="101"/>
    <s v="RUGGIERO ICE LLC"/>
    <s v="R130"/>
    <s v="ONE FAMILY"/>
    <s v="119//146//"/>
    <n v="0.16566"/>
    <n v="1"/>
    <n v="1"/>
    <n v="1"/>
    <n v="1"/>
    <s v="SEPTIC"/>
    <n v="0"/>
    <n v="1"/>
    <n v="200"/>
    <s v="YES"/>
    <n v="200"/>
    <s v="119-146"/>
    <s v="Gas,Well,Septic"/>
    <s v="SEPTIC"/>
    <s v="SEPTIC"/>
    <n v="200"/>
    <m/>
    <m/>
    <n v="1"/>
    <n v="1"/>
    <n v="2"/>
    <n v="560"/>
    <n v="1"/>
    <m/>
    <m/>
    <m/>
    <m/>
    <m/>
    <m/>
    <m/>
    <m/>
    <m/>
    <m/>
    <n v="1"/>
    <n v="4.6463999999999999"/>
    <n v="1"/>
    <s v="Mill Pond"/>
    <n v="20"/>
  </r>
  <r>
    <s v="105A-51"/>
    <m/>
    <x v="0"/>
    <s v="6 NAUSHON RD"/>
    <n v="101"/>
    <s v="IRVING GENE A"/>
    <s v="MR30"/>
    <s v="ONE FAMILY"/>
    <s v="105/A/51//"/>
    <n v="0.36742999999999998"/>
    <n v="1"/>
    <n v="1"/>
    <n v="1"/>
    <n v="1"/>
    <s v="SEPTIC"/>
    <n v="0"/>
    <n v="1"/>
    <n v="7200"/>
    <s v="YES"/>
    <n v="7200"/>
    <s v="105A-51"/>
    <s v="Public Water,Septic"/>
    <s v="SEPTIC"/>
    <s v="SEPTIC"/>
    <n v="7200"/>
    <m/>
    <m/>
    <n v="1"/>
    <n v="1"/>
    <n v="4"/>
    <n v="1232"/>
    <n v="1"/>
    <m/>
    <m/>
    <m/>
    <m/>
    <m/>
    <m/>
    <m/>
    <m/>
    <m/>
    <m/>
    <n v="1"/>
    <n v="9.68"/>
    <n v="1"/>
    <s v="Broad Marsh River"/>
    <n v="43"/>
  </r>
  <r>
    <s v="122-182"/>
    <m/>
    <x v="0"/>
    <s v="132 PLYMOUTH AVE"/>
    <n v="101"/>
    <s v="FRANCIS WAYNE D"/>
    <s v="R130"/>
    <s v="ONE FAMILY"/>
    <s v="122//182//"/>
    <n v="0.14208000000000001"/>
    <n v="1"/>
    <n v="1"/>
    <n v="1"/>
    <n v="1"/>
    <s v="SEPTIC"/>
    <n v="0"/>
    <n v="1"/>
    <n v="2600"/>
    <s v="YES"/>
    <n v="2600"/>
    <s v="122-182"/>
    <s v="Well,Septic"/>
    <s v="SEPTIC"/>
    <s v="SEPTIC"/>
    <n v="2600"/>
    <m/>
    <m/>
    <n v="1"/>
    <n v="1"/>
    <n v="2"/>
    <n v="768"/>
    <n v="1"/>
    <m/>
    <m/>
    <m/>
    <m/>
    <m/>
    <m/>
    <m/>
    <m/>
    <m/>
    <m/>
    <n v="2"/>
    <n v="4.6463999999999999"/>
    <n v="1"/>
    <s v="Mill Pond"/>
    <n v="20"/>
  </r>
  <r>
    <s v="119-286"/>
    <m/>
    <x v="0"/>
    <s v="20 REPOSE LN"/>
    <n v="101"/>
    <s v="MARCIANO SHERYL A"/>
    <s v="R130"/>
    <s v="ONE FAMILY"/>
    <s v="119//286//"/>
    <n v="0.16977"/>
    <n v="1"/>
    <n v="1"/>
    <n v="1"/>
    <n v="1"/>
    <s v="SEPTIC"/>
    <n v="0"/>
    <n v="1"/>
    <n v="1800"/>
    <s v="YES"/>
    <n v="1800"/>
    <s v="119-286"/>
    <s v="Gas,Well,Septic"/>
    <s v="SEPTIC"/>
    <s v="SEPTIC"/>
    <n v="1800"/>
    <m/>
    <m/>
    <n v="1"/>
    <n v="1"/>
    <n v="3"/>
    <n v="528"/>
    <n v="1"/>
    <m/>
    <m/>
    <m/>
    <m/>
    <m/>
    <m/>
    <m/>
    <m/>
    <m/>
    <m/>
    <n v="1"/>
    <n v="4.6463999999999999"/>
    <n v="1"/>
    <s v="Mill Pond"/>
    <n v="20"/>
  </r>
  <r>
    <s v="119-348"/>
    <m/>
    <x v="0"/>
    <s v="24 RESTFUL LN"/>
    <n v="101"/>
    <s v="KEIR JAMES D"/>
    <s v="R130"/>
    <s v="ONE FAMILY"/>
    <s v="119//348//"/>
    <n v="0.28122999999999998"/>
    <n v="1"/>
    <n v="1"/>
    <n v="1"/>
    <n v="1"/>
    <s v="SEPTIC"/>
    <n v="0"/>
    <n v="1"/>
    <n v="1700"/>
    <s v="YES"/>
    <n v="1700"/>
    <s v="119-348"/>
    <s v="Gas,Well,Septic"/>
    <s v="SEPTIC"/>
    <s v="SEPTIC"/>
    <n v="1700"/>
    <m/>
    <m/>
    <n v="1"/>
    <n v="1"/>
    <n v="3"/>
    <n v="1132"/>
    <n v="1"/>
    <m/>
    <m/>
    <m/>
    <m/>
    <m/>
    <m/>
    <m/>
    <m/>
    <m/>
    <m/>
    <n v="2"/>
    <n v="4.6463999999999999"/>
    <n v="1"/>
    <s v="Mill Pond"/>
    <n v="20"/>
  </r>
  <r>
    <s v="119-150"/>
    <m/>
    <x v="0"/>
    <s v="6 LEISURE LN"/>
    <n v="101"/>
    <s v="KIDDER JONATHAN M"/>
    <s v="R130"/>
    <s v="ONE FAMILY"/>
    <s v="119//150//"/>
    <n v="0.28382000000000002"/>
    <n v="1"/>
    <n v="1"/>
    <n v="1"/>
    <n v="1"/>
    <s v="SEPTIC"/>
    <n v="0"/>
    <n v="0"/>
    <n v="0"/>
    <s v="YES"/>
    <n v="0"/>
    <s v="119-150"/>
    <s v="Gas,Well,Septic"/>
    <s v="SEPTIC"/>
    <s v="SEPTIC"/>
    <n v="0"/>
    <m/>
    <m/>
    <n v="1"/>
    <n v="1"/>
    <n v="3"/>
    <n v="1512"/>
    <n v="2"/>
    <m/>
    <m/>
    <m/>
    <m/>
    <m/>
    <m/>
    <m/>
    <m/>
    <m/>
    <m/>
    <n v="2"/>
    <n v="4.6463999999999999"/>
    <n v="1"/>
    <s v="Mill Pond"/>
    <n v="20"/>
  </r>
  <r>
    <s v="119-446"/>
    <m/>
    <x v="0"/>
    <s v="41 MAYFLOWER LN"/>
    <n v="132"/>
    <s v="GOUGEON JOSEPH A"/>
    <s v="R130"/>
    <s v="RES ACLNUD  MDL-00"/>
    <s v="119//446//"/>
    <n v="0.15595000000000001"/>
    <n v="0"/>
    <n v="0"/>
    <n v="0"/>
    <n v="0"/>
    <m/>
    <n v="0"/>
    <n v="0"/>
    <n v="0"/>
    <s v="YES"/>
    <n v="0"/>
    <s v="119-446"/>
    <m/>
    <m/>
    <m/>
    <n v="0"/>
    <m/>
    <m/>
    <n v="0"/>
    <n v="0"/>
    <n v="0"/>
    <n v="0"/>
    <n v="0"/>
    <m/>
    <m/>
    <m/>
    <m/>
    <m/>
    <m/>
    <m/>
    <m/>
    <m/>
    <m/>
    <n v="1"/>
    <n v="0"/>
    <n v="1"/>
    <s v="Mill Pond"/>
    <n v="20"/>
  </r>
  <r>
    <s v="119-205"/>
    <m/>
    <x v="0"/>
    <s v="13 LEISURE LN"/>
    <n v="101"/>
    <s v="DEMELLO MICHAEL C"/>
    <s v="R130"/>
    <s v="ONE FAMILY"/>
    <s v="119//205//"/>
    <n v="0.14632000000000001"/>
    <n v="1"/>
    <n v="1"/>
    <n v="1"/>
    <n v="1"/>
    <s v="SEPTIC"/>
    <n v="0"/>
    <n v="1"/>
    <n v="9600"/>
    <s v="YES"/>
    <n v="9600"/>
    <s v="119-205"/>
    <s v="Well,Septic"/>
    <s v="SEPTIC"/>
    <s v="SEPTIC"/>
    <n v="9600"/>
    <m/>
    <m/>
    <n v="1"/>
    <n v="1"/>
    <n v="2"/>
    <n v="864"/>
    <n v="1"/>
    <m/>
    <m/>
    <m/>
    <m/>
    <m/>
    <m/>
    <m/>
    <m/>
    <m/>
    <m/>
    <n v="1"/>
    <n v="4.6463999999999999"/>
    <n v="1"/>
    <s v="Mill Pond"/>
    <n v="20"/>
  </r>
  <r>
    <s v="105A-66"/>
    <m/>
    <x v="0"/>
    <s v="2 WEEPECKET LN"/>
    <n v="101"/>
    <s v="GALAVOTTI JAMES M"/>
    <s v="MR30"/>
    <s v="ONE FAMILY"/>
    <s v="105/A/66//"/>
    <n v="0.27143"/>
    <n v="1"/>
    <n v="1"/>
    <n v="1"/>
    <n v="1"/>
    <s v="SEPTIC"/>
    <n v="0"/>
    <n v="1"/>
    <n v="8700"/>
    <s v="YES"/>
    <n v="8700"/>
    <s v="105A-66"/>
    <s v="Public Water,Septic"/>
    <s v="SEPTIC"/>
    <s v="SEPTIC"/>
    <n v="8700"/>
    <m/>
    <m/>
    <n v="1"/>
    <n v="1"/>
    <n v="4"/>
    <n v="1232"/>
    <n v="1"/>
    <m/>
    <m/>
    <m/>
    <m/>
    <m/>
    <m/>
    <m/>
    <m/>
    <m/>
    <m/>
    <n v="1"/>
    <n v="9.68"/>
    <n v="1"/>
    <s v="Broad Marsh River"/>
    <n v="43"/>
  </r>
  <r>
    <s v="119-84"/>
    <m/>
    <x v="0"/>
    <s v="4 BLISSFUL LN"/>
    <n v="101"/>
    <s v="LEWIS RICHARD M &amp; EDITH D LIFE EST"/>
    <s v="R130"/>
    <s v="ONE FAMILY"/>
    <s v="119//84//"/>
    <n v="0.34083999999999998"/>
    <n v="1"/>
    <n v="1"/>
    <n v="1"/>
    <n v="1"/>
    <s v="SEPTIC"/>
    <n v="0"/>
    <n v="1"/>
    <n v="2300"/>
    <s v="YES"/>
    <n v="2300"/>
    <s v="119-84"/>
    <s v="Gas,Well,Septic"/>
    <s v="SEPTIC"/>
    <s v="SEPTIC"/>
    <n v="2300"/>
    <m/>
    <m/>
    <n v="1"/>
    <n v="1"/>
    <n v="3"/>
    <n v="2016"/>
    <n v="2"/>
    <m/>
    <m/>
    <m/>
    <m/>
    <m/>
    <m/>
    <m/>
    <m/>
    <m/>
    <m/>
    <n v="2"/>
    <n v="4.6463999999999999"/>
    <n v="1"/>
    <s v="Mill Pond"/>
    <n v="20"/>
  </r>
  <r>
    <s v="119-396"/>
    <m/>
    <x v="0"/>
    <s v="34 PEACEFUL LN"/>
    <n v="101"/>
    <s v="GONCALVES JOAO"/>
    <s v="R130"/>
    <s v="ONE FAMILY"/>
    <s v="119//396//"/>
    <n v="0.28709000000000001"/>
    <n v="1"/>
    <n v="1"/>
    <n v="1"/>
    <n v="1"/>
    <s v="SEPTIC"/>
    <n v="0"/>
    <n v="1"/>
    <n v="7300"/>
    <s v="NO_W1"/>
    <n v="7300"/>
    <s v="119-396"/>
    <s v="Gas,Well,Septic"/>
    <s v="SEPTIC"/>
    <s v="SEPTIC"/>
    <n v="7300"/>
    <m/>
    <m/>
    <n v="1"/>
    <n v="1"/>
    <n v="4"/>
    <n v="1244"/>
    <n v="1"/>
    <m/>
    <m/>
    <m/>
    <m/>
    <m/>
    <m/>
    <m/>
    <m/>
    <m/>
    <m/>
    <n v="2"/>
    <n v="4.6463999999999999"/>
    <n v="1"/>
    <s v="Mill Pond"/>
    <n v="20"/>
  </r>
  <r>
    <s v="122-870"/>
    <m/>
    <x v="0"/>
    <s v="150 PARK AVE"/>
    <n v="101"/>
    <s v="POIRIER KIMBERLY A"/>
    <s v="R130"/>
    <s v="ONE FAMILY"/>
    <s v="122//870//"/>
    <n v="0.14027999999999999"/>
    <n v="0"/>
    <n v="1"/>
    <n v="0"/>
    <n v="1"/>
    <m/>
    <n v="0"/>
    <n v="0"/>
    <n v="0"/>
    <s v="YES"/>
    <n v="0"/>
    <s v="122-870"/>
    <s v="Gas,Well,Septic"/>
    <s v="SEPTIC"/>
    <s v="SEPTIC"/>
    <n v="0"/>
    <m/>
    <m/>
    <n v="0"/>
    <n v="1"/>
    <n v="2"/>
    <n v="720"/>
    <n v="1"/>
    <m/>
    <m/>
    <m/>
    <m/>
    <m/>
    <m/>
    <m/>
    <m/>
    <m/>
    <m/>
    <n v="2"/>
    <n v="0"/>
    <n v="1"/>
    <s v="Mill Pond"/>
    <n v="20"/>
  </r>
  <r>
    <s v="122-529"/>
    <m/>
    <x v="0"/>
    <s v="152 LAKE AVE"/>
    <n v="101"/>
    <s v="LUKK JACQUELINE"/>
    <s v="R130"/>
    <s v="ONE FAMILY"/>
    <s v="122//529//"/>
    <n v="0.42675999999999997"/>
    <n v="1"/>
    <n v="1"/>
    <n v="1"/>
    <n v="1"/>
    <s v="SEPTIC"/>
    <n v="0"/>
    <n v="1"/>
    <n v="9200"/>
    <s v="NO_W1"/>
    <n v="9200"/>
    <s v="122-529"/>
    <s v="Gas,Well,Septic"/>
    <s v="SEPTIC"/>
    <s v="SEPTIC"/>
    <n v="9200"/>
    <m/>
    <m/>
    <n v="1"/>
    <n v="1"/>
    <n v="2"/>
    <n v="960"/>
    <n v="1"/>
    <m/>
    <m/>
    <m/>
    <m/>
    <m/>
    <m/>
    <m/>
    <m/>
    <m/>
    <m/>
    <n v="6"/>
    <n v="4.6463999999999999"/>
    <n v="1"/>
    <s v="Mill Pond"/>
    <n v="20"/>
  </r>
  <r>
    <s v="119-325"/>
    <m/>
    <x v="0"/>
    <s v="23 REPOSE LN"/>
    <n v="101"/>
    <s v="SECRETARY OF HOUSING &amp;"/>
    <s v="R130"/>
    <s v="ONE FAMILY"/>
    <s v="119//325//"/>
    <n v="0.14568"/>
    <n v="1"/>
    <n v="1"/>
    <n v="1"/>
    <n v="1"/>
    <s v="SEPTIC"/>
    <n v="0"/>
    <n v="1"/>
    <n v="6100"/>
    <s v="YES"/>
    <n v="6100"/>
    <s v="119-325"/>
    <s v="Gas,Well,Septic"/>
    <s v="SEPTIC"/>
    <s v="SEPTIC"/>
    <n v="6100"/>
    <m/>
    <m/>
    <n v="1"/>
    <n v="1"/>
    <n v="2"/>
    <n v="864"/>
    <n v="1"/>
    <m/>
    <m/>
    <m/>
    <m/>
    <m/>
    <m/>
    <m/>
    <m/>
    <m/>
    <m/>
    <n v="1"/>
    <n v="4.6463999999999999"/>
    <n v="1"/>
    <s v="Mill Pond"/>
    <n v="20"/>
  </r>
  <r>
    <s v="105A-67"/>
    <m/>
    <x v="0"/>
    <s v="4 WEEPECKET LN"/>
    <n v="101"/>
    <s v="AUSTIN ROBERT G"/>
    <s v="MR30"/>
    <s v="ONE FAMILY"/>
    <s v="105/A/67//"/>
    <n v="0.21615000000000001"/>
    <n v="1"/>
    <n v="1"/>
    <n v="1"/>
    <n v="1"/>
    <s v="SEPTIC"/>
    <n v="0"/>
    <n v="1"/>
    <n v="7900"/>
    <s v="YES"/>
    <n v="7900"/>
    <s v="105A-67"/>
    <s v="Public Water,Septic"/>
    <s v="SEPTIC"/>
    <s v="SEPTIC"/>
    <n v="7900"/>
    <m/>
    <m/>
    <n v="1"/>
    <n v="1"/>
    <n v="3"/>
    <n v="1008"/>
    <n v="1"/>
    <m/>
    <m/>
    <m/>
    <m/>
    <m/>
    <m/>
    <m/>
    <m/>
    <m/>
    <m/>
    <n v="1"/>
    <n v="9.68"/>
    <n v="1"/>
    <s v="Broad Marsh River"/>
    <n v="43"/>
  </r>
  <r>
    <s v="119-145"/>
    <m/>
    <x v="0"/>
    <s v="5 BLISSFUL LN"/>
    <n v="132"/>
    <s v="RUGGIERO ICE LLC"/>
    <s v="R130"/>
    <s v="RES ACLNUD  MDL-00"/>
    <s v="119//145//"/>
    <n v="0.15619"/>
    <n v="0"/>
    <n v="0"/>
    <n v="0"/>
    <n v="0"/>
    <m/>
    <n v="0"/>
    <n v="0"/>
    <n v="0"/>
    <s v="YES"/>
    <n v="0"/>
    <s v="119-145"/>
    <m/>
    <m/>
    <m/>
    <n v="0"/>
    <m/>
    <m/>
    <n v="0"/>
    <n v="0"/>
    <n v="0"/>
    <n v="0"/>
    <n v="0"/>
    <m/>
    <m/>
    <m/>
    <m/>
    <m/>
    <m/>
    <m/>
    <m/>
    <m/>
    <m/>
    <n v="1"/>
    <n v="0"/>
    <n v="1"/>
    <s v="Mill Pond"/>
    <n v="20"/>
  </r>
  <r>
    <s v="105A-19"/>
    <m/>
    <x v="0"/>
    <s v="54 CHARLOTTE FURN RD"/>
    <n v="101"/>
    <s v="HUNTLEY PHYLLIS C LIFE ESTATE"/>
    <s v="MR30"/>
    <s v="ONE FAMILY"/>
    <s v="105/A/19//"/>
    <n v="0.30277999999999999"/>
    <n v="1"/>
    <n v="1"/>
    <n v="1"/>
    <n v="1"/>
    <s v="SEPTIC"/>
    <n v="0"/>
    <n v="1"/>
    <n v="6100"/>
    <s v="YES"/>
    <n v="6100"/>
    <s v="105A-19"/>
    <s v="Public Water,Septic"/>
    <s v="SEPTIC"/>
    <s v="SEPTIC"/>
    <n v="6100"/>
    <m/>
    <m/>
    <n v="1"/>
    <n v="1"/>
    <n v="4"/>
    <n v="1540"/>
    <n v="1"/>
    <m/>
    <m/>
    <m/>
    <m/>
    <m/>
    <m/>
    <m/>
    <m/>
    <m/>
    <m/>
    <n v="1"/>
    <n v="9.68"/>
    <n v="1"/>
    <s v="Broad Marsh River"/>
    <n v="43"/>
  </r>
  <r>
    <s v="105-17"/>
    <m/>
    <x v="0"/>
    <s v="47 CHARLOTTE FURN RD"/>
    <n v="601"/>
    <s v="MAKEPEACE CO A D"/>
    <s v="R60"/>
    <s v="CHAPTER 61"/>
    <s v="105//17//"/>
    <n v="1.2696000000000001"/>
    <n v="0"/>
    <n v="0"/>
    <n v="0"/>
    <n v="0"/>
    <m/>
    <n v="0"/>
    <n v="0"/>
    <n v="0"/>
    <s v="YES"/>
    <n v="0"/>
    <s v="105-17"/>
    <m/>
    <m/>
    <m/>
    <n v="0"/>
    <m/>
    <m/>
    <n v="0"/>
    <n v="0"/>
    <n v="0"/>
    <n v="0"/>
    <n v="0"/>
    <m/>
    <m/>
    <m/>
    <m/>
    <m/>
    <m/>
    <m/>
    <m/>
    <m/>
    <m/>
    <n v="1"/>
    <n v="0"/>
    <n v="1"/>
    <s v="Rose Brook"/>
    <n v="41"/>
  </r>
  <r>
    <s v="LAND_NOPARC"/>
    <m/>
    <x v="0"/>
    <m/>
    <n v="0"/>
    <m/>
    <m/>
    <m/>
    <m/>
    <n v="6.5199999999999998E-3"/>
    <n v="0"/>
    <n v="0"/>
    <n v="0"/>
    <n v="0"/>
    <m/>
    <n v="0"/>
    <n v="0"/>
    <n v="0"/>
    <s v="NO"/>
    <n v="0"/>
    <m/>
    <m/>
    <m/>
    <m/>
    <n v="0"/>
    <m/>
    <m/>
    <n v="0"/>
    <n v="0"/>
    <n v="0"/>
    <n v="0"/>
    <n v="0"/>
    <m/>
    <m/>
    <m/>
    <m/>
    <m/>
    <m/>
    <m/>
    <m/>
    <m/>
    <m/>
    <n v="0"/>
    <n v="0"/>
    <n v="1"/>
    <s v="Mill Pond"/>
    <n v="20"/>
  </r>
  <r>
    <s v="122-684"/>
    <m/>
    <x v="0"/>
    <s v="151 LAKE AVE"/>
    <n v="101"/>
    <s v="SCHNEIDER ROBIN M"/>
    <s v="R130"/>
    <s v="ONE FAMILY"/>
    <s v="122//684//"/>
    <n v="0.14129"/>
    <n v="1"/>
    <n v="1"/>
    <n v="1"/>
    <n v="1"/>
    <s v="SEPTIC"/>
    <n v="0"/>
    <n v="1"/>
    <n v="6800"/>
    <s v="YES"/>
    <n v="6800"/>
    <s v="122-684"/>
    <s v="Gas,Well,Septic"/>
    <s v="SEPTIC"/>
    <s v="SEPTIC"/>
    <n v="6800"/>
    <m/>
    <m/>
    <n v="1"/>
    <n v="1"/>
    <n v="2"/>
    <n v="576"/>
    <n v="1"/>
    <m/>
    <m/>
    <m/>
    <m/>
    <m/>
    <m/>
    <m/>
    <m/>
    <m/>
    <m/>
    <n v="2"/>
    <n v="4.6463999999999999"/>
    <n v="1"/>
    <s v="Mill Pond"/>
    <n v="20"/>
  </r>
  <r>
    <s v="105A-68"/>
    <m/>
    <x v="0"/>
    <s v="6 WEEPECKET LN"/>
    <n v="101"/>
    <s v="FAFARD WILLIAM E"/>
    <s v="MR30"/>
    <s v="ONE FAMILY"/>
    <s v="105/A/68//"/>
    <n v="0.21199999999999999"/>
    <n v="1"/>
    <n v="1"/>
    <n v="1"/>
    <n v="1"/>
    <s v="SEPTIC"/>
    <n v="0"/>
    <n v="1"/>
    <n v="8300"/>
    <s v="YES"/>
    <n v="8300"/>
    <s v="105A-68"/>
    <s v="Public Water,Septic"/>
    <s v="SEPTIC"/>
    <s v="SEPTIC"/>
    <n v="8300"/>
    <m/>
    <m/>
    <n v="1"/>
    <n v="1"/>
    <n v="3"/>
    <n v="1316"/>
    <n v="1"/>
    <m/>
    <m/>
    <m/>
    <m/>
    <m/>
    <m/>
    <m/>
    <m/>
    <m/>
    <m/>
    <n v="1"/>
    <n v="9.68"/>
    <n v="1"/>
    <s v="Broad Marsh River"/>
    <n v="43"/>
  </r>
  <r>
    <s v="122-180"/>
    <m/>
    <x v="0"/>
    <s v="138 PLYMOUTH AVE"/>
    <n v="101"/>
    <s v="VIEIRA DANIEL M"/>
    <s v="R130"/>
    <s v="ONE FAMILY"/>
    <s v="122//180//"/>
    <n v="0.13758999999999999"/>
    <n v="1"/>
    <n v="1"/>
    <n v="1"/>
    <n v="1"/>
    <s v="SEPTIC"/>
    <n v="0"/>
    <n v="1"/>
    <n v="2500"/>
    <s v="YES"/>
    <n v="2500"/>
    <s v="122-180"/>
    <s v="Well,Septic"/>
    <s v="SEPTIC"/>
    <s v="SEPTIC"/>
    <n v="2500"/>
    <m/>
    <m/>
    <n v="1"/>
    <n v="1"/>
    <n v="2"/>
    <n v="848"/>
    <n v="1"/>
    <m/>
    <m/>
    <m/>
    <m/>
    <m/>
    <m/>
    <m/>
    <m/>
    <m/>
    <m/>
    <n v="2"/>
    <n v="4.6463999999999999"/>
    <n v="1"/>
    <s v="Mill Pond"/>
    <n v="20"/>
  </r>
  <r>
    <s v="114C-2-304"/>
    <m/>
    <x v="0"/>
    <s v="0 PUFFIN LN"/>
    <n v="131"/>
    <s v="MAROTTA LOUISE M"/>
    <s v="R60"/>
    <s v="RES ACLNPO  MDL-00"/>
    <s v="114/C2/304//"/>
    <n v="2.2622399999999998"/>
    <n v="0"/>
    <n v="0"/>
    <n v="0"/>
    <n v="0"/>
    <m/>
    <n v="0"/>
    <n v="0"/>
    <n v="0"/>
    <s v="YES"/>
    <n v="0"/>
    <s v="114C-2-304"/>
    <m/>
    <m/>
    <m/>
    <n v="0"/>
    <m/>
    <m/>
    <n v="0"/>
    <n v="0"/>
    <n v="0"/>
    <n v="0"/>
    <n v="0"/>
    <m/>
    <m/>
    <m/>
    <m/>
    <m/>
    <m/>
    <m/>
    <m/>
    <m/>
    <m/>
    <n v="4"/>
    <n v="0"/>
    <n v="1"/>
    <s v="Harlow Brook"/>
    <n v="34"/>
  </r>
  <r>
    <s v="119-287"/>
    <m/>
    <x v="0"/>
    <s v="22 REPOSE LN"/>
    <n v="101"/>
    <s v="MCGILL JAMES M JR"/>
    <s v="R13"/>
    <s v="ONE FAMILY"/>
    <s v="119//287//"/>
    <n v="0.33901999999999999"/>
    <n v="1"/>
    <n v="1"/>
    <n v="1"/>
    <n v="1"/>
    <s v="SEPTIC"/>
    <n v="0"/>
    <n v="0"/>
    <n v="0"/>
    <s v="YES"/>
    <n v="0"/>
    <s v="119-287"/>
    <s v="Well,Septic"/>
    <s v="SEPTIC"/>
    <s v="SEPTIC"/>
    <n v="0"/>
    <m/>
    <m/>
    <n v="1"/>
    <n v="1"/>
    <n v="4"/>
    <n v="1565"/>
    <n v="1.75"/>
    <m/>
    <m/>
    <m/>
    <m/>
    <m/>
    <m/>
    <m/>
    <m/>
    <m/>
    <m/>
    <n v="2"/>
    <n v="4.6463999999999999"/>
    <n v="1"/>
    <s v="Mill Pond"/>
    <n v="20"/>
  </r>
  <r>
    <s v="119-324"/>
    <m/>
    <x v="0"/>
    <s v="25 REPOSE LN"/>
    <n v="101"/>
    <s v="GLOVER WILLIAM F"/>
    <s v="R130"/>
    <s v="ONE FAMILY"/>
    <s v="119//324//"/>
    <n v="0.15898999999999999"/>
    <n v="1"/>
    <n v="1"/>
    <n v="1"/>
    <n v="1"/>
    <s v="SEPTIC"/>
    <n v="0"/>
    <n v="1"/>
    <n v="12500"/>
    <s v="YES"/>
    <n v="12500"/>
    <s v="119-324"/>
    <s v="Well,Septic"/>
    <s v="SEPTIC"/>
    <s v="SEPTIC"/>
    <n v="12500"/>
    <m/>
    <m/>
    <n v="1"/>
    <n v="1"/>
    <n v="3"/>
    <n v="2592"/>
    <n v="1.75"/>
    <m/>
    <m/>
    <m/>
    <m/>
    <m/>
    <m/>
    <m/>
    <m/>
    <m/>
    <m/>
    <n v="1"/>
    <n v="4.6463999999999999"/>
    <n v="1"/>
    <s v="Mill Pond"/>
    <n v="20"/>
  </r>
  <r>
    <s v="119-267"/>
    <m/>
    <x v="0"/>
    <s v="19 HIDEAWAY LN"/>
    <n v="101"/>
    <s v="MORANI GEORGE H"/>
    <s v="R130"/>
    <s v="ONE FAMILY"/>
    <s v="119//267//"/>
    <n v="0.29060000000000002"/>
    <n v="1"/>
    <n v="1"/>
    <n v="1"/>
    <n v="1"/>
    <s v="SEPTIC"/>
    <n v="0"/>
    <n v="1"/>
    <n v="5600"/>
    <s v="NO_W1"/>
    <n v="5600"/>
    <s v="119-267"/>
    <s v="Gas,Well,Septic"/>
    <s v="SEPTIC"/>
    <s v="SEPTIC"/>
    <n v="5600"/>
    <m/>
    <m/>
    <n v="1"/>
    <n v="1"/>
    <n v="3"/>
    <n v="960"/>
    <n v="1"/>
    <m/>
    <m/>
    <m/>
    <m/>
    <m/>
    <m/>
    <m/>
    <m/>
    <m/>
    <m/>
    <n v="2"/>
    <n v="4.6463999999999999"/>
    <n v="1"/>
    <s v="Mill Pond"/>
    <n v="20"/>
  </r>
  <r>
    <s v="105A-69"/>
    <m/>
    <x v="0"/>
    <s v="8 WEEPECKET LN"/>
    <n v="101"/>
    <s v="MCCLAY GEORGE A"/>
    <s v="MR30"/>
    <s v="ONE FAMILY"/>
    <s v="105/A/69//"/>
    <n v="0.21843000000000001"/>
    <n v="1"/>
    <n v="1"/>
    <n v="1"/>
    <n v="1"/>
    <s v="SEPTIC"/>
    <n v="0"/>
    <n v="1"/>
    <n v="11400"/>
    <s v="YES"/>
    <n v="11400"/>
    <s v="105A-69"/>
    <s v="Public Water,Septic"/>
    <s v="SEPTIC"/>
    <s v="SEPTIC"/>
    <n v="11400"/>
    <m/>
    <m/>
    <n v="1"/>
    <n v="1"/>
    <n v="3"/>
    <n v="1008"/>
    <n v="1"/>
    <m/>
    <m/>
    <m/>
    <m/>
    <m/>
    <m/>
    <m/>
    <m/>
    <m/>
    <m/>
    <n v="0"/>
    <n v="9.68"/>
    <n v="1"/>
    <s v="Broad Marsh River"/>
    <n v="43"/>
  </r>
  <r>
    <s v="122-1011"/>
    <m/>
    <x v="0"/>
    <s v="159 PARK AVE"/>
    <n v="101"/>
    <s v="BENNETT YVETTE M"/>
    <s v="R130"/>
    <s v="ONE FAMILY"/>
    <s v="122//1011//"/>
    <n v="0.12243999999999999"/>
    <n v="1"/>
    <n v="1"/>
    <n v="1"/>
    <n v="1"/>
    <s v="SEPTIC"/>
    <n v="0"/>
    <n v="1"/>
    <n v="7600"/>
    <s v="NO_W1"/>
    <n v="7600"/>
    <s v="122-1011"/>
    <s v="Gas,Well,Septic"/>
    <s v="SEPTIC"/>
    <s v="SEPTIC"/>
    <n v="7600"/>
    <m/>
    <m/>
    <n v="1"/>
    <n v="1"/>
    <n v="7"/>
    <n v="2683"/>
    <n v="2"/>
    <m/>
    <m/>
    <m/>
    <m/>
    <m/>
    <m/>
    <m/>
    <m/>
    <m/>
    <m/>
    <n v="4"/>
    <n v="4.6463999999999999"/>
    <n v="1"/>
    <s v="Mill Pond"/>
    <n v="20"/>
  </r>
  <r>
    <s v="119-202"/>
    <m/>
    <x v="0"/>
    <s v="19 LEISURE LN"/>
    <n v="101"/>
    <s v="SYLVIA DAVID"/>
    <s v="R130"/>
    <s v="ONE FAMILY"/>
    <s v="119//202//"/>
    <n v="0.47134999999999999"/>
    <n v="1"/>
    <n v="1"/>
    <n v="1"/>
    <n v="1"/>
    <s v="SEPTIC"/>
    <n v="0"/>
    <n v="1"/>
    <n v="7900"/>
    <s v="NO_W1"/>
    <n v="7900"/>
    <s v="119-202"/>
    <s v="Gas,Well,Septic"/>
    <s v="SEPTIC"/>
    <s v="SEPTIC"/>
    <n v="7900"/>
    <m/>
    <m/>
    <n v="1"/>
    <n v="1"/>
    <n v="3"/>
    <n v="1224"/>
    <n v="1.5"/>
    <m/>
    <m/>
    <m/>
    <m/>
    <m/>
    <m/>
    <m/>
    <m/>
    <m/>
    <m/>
    <n v="3"/>
    <n v="4.6463999999999999"/>
    <n v="1"/>
    <s v="Mill Pond"/>
    <n v="20"/>
  </r>
  <r>
    <s v="106-19A"/>
    <m/>
    <x v="0"/>
    <s v="17 POND EDGE TRAIL"/>
    <n v="131"/>
    <s v="CRANE LANDING DEVELOPMENT LLC"/>
    <s v="R60"/>
    <s v="RES ACLNPO  MDL-00"/>
    <s v="106//19/A/"/>
    <n v="1.4025799999999999"/>
    <n v="0"/>
    <n v="0"/>
    <n v="0"/>
    <n v="0"/>
    <m/>
    <n v="0"/>
    <n v="0"/>
    <n v="0"/>
    <s v="YES"/>
    <n v="0"/>
    <s v="106-19A"/>
    <m/>
    <m/>
    <m/>
    <n v="0"/>
    <m/>
    <m/>
    <n v="0"/>
    <n v="0"/>
    <n v="0"/>
    <n v="0"/>
    <n v="0"/>
    <m/>
    <m/>
    <m/>
    <m/>
    <m/>
    <m/>
    <m/>
    <m/>
    <m/>
    <m/>
    <n v="1"/>
    <n v="0"/>
    <n v="1"/>
    <s v="Maple Swamp"/>
    <n v="39"/>
  </r>
  <r>
    <s v="119-152"/>
    <m/>
    <x v="0"/>
    <s v="10 LEISURE LN"/>
    <n v="101"/>
    <s v="DIAMOND STATE RENTALS HSV"/>
    <s v="R130"/>
    <s v="ONE FAMILY"/>
    <s v="119//152//"/>
    <n v="0.14637"/>
    <n v="1"/>
    <n v="1"/>
    <n v="1"/>
    <n v="1"/>
    <s v="SEPTIC"/>
    <n v="0"/>
    <n v="1"/>
    <n v="3600"/>
    <s v="YES"/>
    <n v="3600"/>
    <s v="119-152"/>
    <s v="Gas,Well,Septic"/>
    <s v="SEPTIC"/>
    <s v="SEPTIC"/>
    <n v="3600"/>
    <m/>
    <m/>
    <n v="1"/>
    <n v="1"/>
    <n v="3"/>
    <n v="768"/>
    <n v="1"/>
    <m/>
    <m/>
    <m/>
    <m/>
    <m/>
    <m/>
    <m/>
    <m/>
    <m/>
    <m/>
    <n v="1"/>
    <n v="4.6463999999999999"/>
    <n v="1"/>
    <s v="Mill Pond"/>
    <n v="20"/>
  </r>
  <r>
    <s v="119-365"/>
    <m/>
    <x v="0"/>
    <s v="36 PEACEFUL LN"/>
    <n v="101"/>
    <s v="CEDRONE NINO"/>
    <s v="R130"/>
    <s v="ONE FAMILY"/>
    <s v="119//365//"/>
    <n v="0.18054999999999999"/>
    <n v="1"/>
    <n v="1"/>
    <n v="1"/>
    <n v="1"/>
    <s v="SEPTIC"/>
    <n v="0"/>
    <n v="1"/>
    <n v="6900"/>
    <s v="YES"/>
    <n v="6900"/>
    <s v="119-365"/>
    <s v="Gas,Well,Septic"/>
    <s v="SEPTIC"/>
    <s v="SEPTIC"/>
    <n v="6900"/>
    <m/>
    <m/>
    <n v="1"/>
    <n v="1"/>
    <n v="3"/>
    <n v="840"/>
    <n v="1"/>
    <m/>
    <m/>
    <m/>
    <m/>
    <m/>
    <m/>
    <m/>
    <m/>
    <m/>
    <m/>
    <n v="1"/>
    <n v="4.6463999999999999"/>
    <n v="1"/>
    <s v="Mill Pond"/>
    <n v="20"/>
  </r>
  <r>
    <s v="119-203"/>
    <m/>
    <x v="0"/>
    <s v="17 LEISURE LN"/>
    <n v="101"/>
    <s v="ROESCH HAROLD R"/>
    <s v="R130"/>
    <s v="ONE FAMILY"/>
    <s v="119//203//"/>
    <n v="0.30491000000000001"/>
    <n v="1"/>
    <n v="1"/>
    <n v="1"/>
    <n v="1"/>
    <s v="SEPTIC"/>
    <n v="0"/>
    <n v="1"/>
    <n v="11100"/>
    <s v="YES"/>
    <n v="11100"/>
    <s v="119-203"/>
    <s v="Gas,Well,Septic"/>
    <s v="SEPTIC"/>
    <s v="SEPTIC"/>
    <n v="11100"/>
    <m/>
    <m/>
    <n v="1"/>
    <n v="1"/>
    <n v="2"/>
    <n v="864"/>
    <n v="1"/>
    <m/>
    <m/>
    <m/>
    <m/>
    <m/>
    <m/>
    <m/>
    <m/>
    <m/>
    <m/>
    <n v="2"/>
    <n v="4.6463999999999999"/>
    <n v="1"/>
    <s v="Mill Pond"/>
    <n v="20"/>
  </r>
  <r>
    <s v="105A-52"/>
    <m/>
    <x v="0"/>
    <s v="4 NAUSHON RD"/>
    <n v="101"/>
    <s v="BLINSTRUB THADDEUS J"/>
    <s v="MR30"/>
    <s v="ONE FAMILY"/>
    <s v="105/A/52//"/>
    <n v="0.36369000000000001"/>
    <n v="1"/>
    <n v="1"/>
    <n v="1"/>
    <n v="1"/>
    <s v="SEPTIC"/>
    <n v="0"/>
    <n v="1"/>
    <n v="5600"/>
    <s v="YES"/>
    <n v="5600"/>
    <s v="105A-52"/>
    <s v="Public Water,Septic"/>
    <s v="SEPTIC"/>
    <s v="SEPTIC"/>
    <n v="5600"/>
    <m/>
    <m/>
    <n v="1"/>
    <n v="1"/>
    <n v="3"/>
    <n v="1008"/>
    <n v="1"/>
    <m/>
    <m/>
    <m/>
    <m/>
    <m/>
    <m/>
    <m/>
    <m/>
    <m/>
    <m/>
    <n v="1"/>
    <n v="9.68"/>
    <n v="1"/>
    <s v="Broad Marsh River"/>
    <n v="43"/>
  </r>
  <r>
    <s v="119-144"/>
    <m/>
    <x v="0"/>
    <s v="7 BLISSFUL LN"/>
    <n v="132"/>
    <s v="METCALF GERRIE C"/>
    <s v="R130"/>
    <s v="RES ACLNUD  MDL-00"/>
    <s v="119//144//"/>
    <n v="0.1663"/>
    <n v="0"/>
    <n v="0"/>
    <n v="0"/>
    <n v="0"/>
    <m/>
    <n v="0"/>
    <n v="0"/>
    <n v="0"/>
    <s v="YES"/>
    <n v="0"/>
    <s v="119-144"/>
    <m/>
    <m/>
    <m/>
    <n v="0"/>
    <m/>
    <m/>
    <n v="0"/>
    <n v="0"/>
    <n v="0"/>
    <n v="0"/>
    <n v="0"/>
    <m/>
    <m/>
    <m/>
    <m/>
    <m/>
    <m/>
    <m/>
    <m/>
    <m/>
    <m/>
    <n v="1"/>
    <n v="0"/>
    <n v="1"/>
    <s v="Mill Pond"/>
    <n v="20"/>
  </r>
  <r>
    <s v="119-350"/>
    <m/>
    <x v="0"/>
    <s v="28 RESTFUL LN"/>
    <n v="101"/>
    <s v="BOWSER KEVIN S"/>
    <s v="R130"/>
    <s v="ONE FAMILY"/>
    <s v="119//350//"/>
    <n v="0.29303000000000001"/>
    <n v="1"/>
    <n v="1"/>
    <n v="1"/>
    <n v="1"/>
    <s v="SEPTIC"/>
    <n v="0"/>
    <n v="1"/>
    <n v="10800"/>
    <s v="YES"/>
    <n v="10800"/>
    <s v="119-350"/>
    <s v="Gas,Well,Septic"/>
    <s v="SEPTIC"/>
    <s v="SEPTIC"/>
    <n v="10800"/>
    <m/>
    <m/>
    <n v="1"/>
    <n v="1"/>
    <n v="2"/>
    <n v="940"/>
    <n v="1"/>
    <m/>
    <m/>
    <m/>
    <m/>
    <m/>
    <m/>
    <m/>
    <m/>
    <m/>
    <m/>
    <n v="2"/>
    <n v="4.6463999999999999"/>
    <n v="1"/>
    <s v="Mill Pond"/>
    <n v="20"/>
  </r>
  <r>
    <s v="119-86"/>
    <m/>
    <x v="0"/>
    <s v="8 BLISSFUL LN"/>
    <n v="101"/>
    <s v="GORDON ALICE E"/>
    <s v="R130"/>
    <s v="ONE FAMILY"/>
    <s v="119//86//"/>
    <n v="0.15356"/>
    <n v="1"/>
    <n v="1"/>
    <n v="1"/>
    <n v="1"/>
    <s v="SEPTIC"/>
    <n v="0"/>
    <n v="1"/>
    <n v="1100"/>
    <s v="YES"/>
    <n v="1100"/>
    <s v="119-86"/>
    <s v="Gas,Well,Septic"/>
    <s v="SEPTIC"/>
    <s v="SEPTIC"/>
    <n v="1100"/>
    <m/>
    <m/>
    <n v="1"/>
    <n v="1"/>
    <n v="3"/>
    <n v="768"/>
    <n v="1"/>
    <m/>
    <m/>
    <m/>
    <m/>
    <m/>
    <m/>
    <m/>
    <m/>
    <m/>
    <m/>
    <n v="1"/>
    <n v="4.6463999999999999"/>
    <n v="1"/>
    <s v="Mill Pond"/>
    <n v="20"/>
  </r>
  <r>
    <s v="122-350"/>
    <m/>
    <x v="0"/>
    <s v="115 PLYMOUTH AVE"/>
    <n v="101"/>
    <s v="MCWILLIAMS RANDY"/>
    <s v="R130"/>
    <s v="ONE FAMILY"/>
    <s v="122//350//"/>
    <n v="0.64151000000000002"/>
    <n v="1"/>
    <n v="1"/>
    <n v="1"/>
    <n v="1"/>
    <s v="SEPTIC"/>
    <n v="0"/>
    <n v="1"/>
    <n v="7900"/>
    <s v="YES"/>
    <n v="7900"/>
    <s v="122-350"/>
    <s v="Well,Septic"/>
    <s v="SEPTIC"/>
    <s v="SEPTIC"/>
    <n v="7900"/>
    <m/>
    <m/>
    <n v="1"/>
    <n v="1"/>
    <n v="4"/>
    <n v="1414"/>
    <n v="1.75"/>
    <m/>
    <m/>
    <m/>
    <m/>
    <m/>
    <m/>
    <m/>
    <m/>
    <m/>
    <m/>
    <n v="9"/>
    <n v="4.6463999999999999"/>
    <n v="1"/>
    <s v="Mill Pond"/>
    <n v="20"/>
  </r>
  <r>
    <s v="114E-407"/>
    <m/>
    <x v="0"/>
    <s v="259 CHARGE POND RD"/>
    <n v="101"/>
    <s v="GARDINA JOSEPH"/>
    <s v="R130"/>
    <s v="ONE FAMILY"/>
    <s v="114/E/407//"/>
    <n v="0.63109999999999999"/>
    <n v="1"/>
    <n v="1"/>
    <n v="1"/>
    <n v="1"/>
    <s v="SEPTIC"/>
    <n v="0"/>
    <n v="0"/>
    <n v="0"/>
    <s v="YES"/>
    <n v="0"/>
    <s v="114E-407"/>
    <s v="Well,Septic"/>
    <s v="SEPTIC"/>
    <s v="SEPTIC"/>
    <n v="0"/>
    <m/>
    <m/>
    <n v="1"/>
    <n v="1"/>
    <n v="3"/>
    <n v="1414"/>
    <n v="1.75"/>
    <m/>
    <m/>
    <m/>
    <m/>
    <m/>
    <m/>
    <m/>
    <m/>
    <m/>
    <m/>
    <n v="1"/>
    <n v="4.6463999999999999"/>
    <n v="1"/>
    <s v="Mill Pond"/>
    <n v="20"/>
  </r>
  <r>
    <s v="122-872"/>
    <m/>
    <x v="0"/>
    <s v="154 PARK AVE"/>
    <n v="101"/>
    <s v="DAWBORN VIRGINIA C"/>
    <s v="R130"/>
    <s v="ONE FAMILY"/>
    <s v="122//872//"/>
    <n v="0.20605999999999999"/>
    <n v="1"/>
    <n v="1"/>
    <n v="1"/>
    <n v="1"/>
    <s v="SEPTIC"/>
    <n v="0"/>
    <n v="0"/>
    <n v="0"/>
    <s v="YES"/>
    <n v="0"/>
    <s v="122-872"/>
    <s v="Gas,Well,Septic"/>
    <s v="SEPTIC"/>
    <s v="SEPTIC"/>
    <n v="0"/>
    <m/>
    <m/>
    <n v="1"/>
    <n v="1"/>
    <n v="2"/>
    <n v="560"/>
    <n v="1"/>
    <m/>
    <m/>
    <m/>
    <m/>
    <m/>
    <m/>
    <m/>
    <m/>
    <m/>
    <m/>
    <n v="3"/>
    <n v="4.6463999999999999"/>
    <n v="1"/>
    <s v="Mill Pond"/>
    <n v="20"/>
  </r>
  <r>
    <s v="119-447A"/>
    <m/>
    <x v="0"/>
    <s v="43 MAYFLOWER LN"/>
    <n v="101"/>
    <s v="CAMP DONALD WS"/>
    <s v="R130"/>
    <s v="ONE FAMILY"/>
    <s v="119//447/A/"/>
    <n v="0.28964000000000001"/>
    <n v="1"/>
    <n v="1"/>
    <n v="1"/>
    <n v="1"/>
    <s v="SEPTIC"/>
    <n v="0"/>
    <n v="1"/>
    <n v="6200"/>
    <s v="YES"/>
    <n v="6200"/>
    <s v="119-447A"/>
    <s v="Gas,Well,Septic"/>
    <s v="SEPTIC"/>
    <s v="SEPTIC"/>
    <n v="6200"/>
    <m/>
    <m/>
    <n v="1"/>
    <n v="1"/>
    <n v="3"/>
    <n v="960"/>
    <n v="1"/>
    <m/>
    <m/>
    <m/>
    <m/>
    <m/>
    <m/>
    <m/>
    <m/>
    <m/>
    <m/>
    <n v="1"/>
    <n v="4.6463999999999999"/>
    <n v="1"/>
    <s v="Mill Pond"/>
    <n v="20"/>
  </r>
  <r>
    <s v="114D-2"/>
    <m/>
    <x v="0"/>
    <s v="0 CATAMARAN LN"/>
    <n v="903"/>
    <s v="TOWN OF WAREHAM"/>
    <s v="R60"/>
    <s v="MUNICIPAL  MDL-00"/>
    <s v="114/D/2//"/>
    <n v="0.72389999999999999"/>
    <n v="0"/>
    <n v="0"/>
    <n v="0"/>
    <n v="0"/>
    <m/>
    <n v="0"/>
    <n v="0"/>
    <n v="0"/>
    <s v="NO_W1"/>
    <n v="0"/>
    <s v="114D-2"/>
    <m/>
    <m/>
    <m/>
    <n v="0"/>
    <m/>
    <m/>
    <n v="0"/>
    <n v="0"/>
    <n v="0"/>
    <n v="0"/>
    <n v="0"/>
    <m/>
    <m/>
    <m/>
    <m/>
    <m/>
    <m/>
    <m/>
    <m/>
    <m/>
    <m/>
    <n v="2"/>
    <n v="0"/>
    <n v="1"/>
    <s v="Mill Pond"/>
    <n v="20"/>
  </r>
  <r>
    <s v="119-323"/>
    <m/>
    <x v="0"/>
    <s v="27 REPOSE LN"/>
    <n v="132"/>
    <s v="GLOVER WILLIAM"/>
    <s v="R130"/>
    <s v="RES ACLNUD  MDL-00"/>
    <s v="119//323//"/>
    <n v="0.15389"/>
    <n v="0"/>
    <n v="0"/>
    <n v="0"/>
    <n v="0"/>
    <m/>
    <n v="0"/>
    <n v="0"/>
    <n v="0"/>
    <s v="YES"/>
    <n v="0"/>
    <s v="119-323"/>
    <m/>
    <m/>
    <m/>
    <n v="12500"/>
    <m/>
    <m/>
    <n v="0"/>
    <n v="0"/>
    <n v="0"/>
    <n v="0"/>
    <n v="0"/>
    <m/>
    <m/>
    <m/>
    <m/>
    <m/>
    <m/>
    <m/>
    <m/>
    <m/>
    <m/>
    <n v="1"/>
    <n v="0"/>
    <n v="1"/>
    <s v="Mill Pond"/>
    <n v="20"/>
  </r>
  <r>
    <s v="122-178"/>
    <m/>
    <x v="0"/>
    <s v="142 PLYMOUTH AVE"/>
    <n v="101"/>
    <s v="LAPINE MATTHEW"/>
    <s v="R130"/>
    <s v="ONE FAMILY"/>
    <s v="122//178//"/>
    <n v="0.14427999999999999"/>
    <n v="1"/>
    <n v="1"/>
    <n v="1"/>
    <n v="1"/>
    <s v="SEPTIC"/>
    <n v="0"/>
    <n v="1"/>
    <n v="6900"/>
    <s v="YES"/>
    <n v="6900"/>
    <s v="122-178"/>
    <s v="Gas,Well,Septic"/>
    <s v="SEPTIC"/>
    <s v="SEPTIC"/>
    <n v="6900"/>
    <m/>
    <m/>
    <n v="1"/>
    <n v="1"/>
    <n v="2"/>
    <n v="720"/>
    <n v="1"/>
    <m/>
    <m/>
    <m/>
    <m/>
    <m/>
    <m/>
    <m/>
    <m/>
    <m/>
    <m/>
    <n v="2"/>
    <n v="4.6463999999999999"/>
    <n v="1"/>
    <s v="Mill Pond"/>
    <n v="20"/>
  </r>
  <r>
    <s v="119-289"/>
    <m/>
    <x v="0"/>
    <s v="26 REPOSE LN"/>
    <n v="101"/>
    <s v="HOITT GARY"/>
    <s v="R130"/>
    <s v="ONE FAMILY"/>
    <s v="119//289//"/>
    <n v="0.17121"/>
    <n v="1"/>
    <n v="1"/>
    <n v="1"/>
    <n v="1"/>
    <s v="SEPTIC"/>
    <n v="0"/>
    <n v="1"/>
    <n v="9400"/>
    <s v="YES"/>
    <n v="9400"/>
    <s v="119-289"/>
    <s v="Gas,Well,Septic"/>
    <s v="SEPTIC"/>
    <s v="SEPTIC"/>
    <n v="9400"/>
    <m/>
    <m/>
    <n v="1"/>
    <n v="1"/>
    <n v="2"/>
    <n v="768"/>
    <n v="1"/>
    <m/>
    <m/>
    <m/>
    <m/>
    <m/>
    <m/>
    <m/>
    <m/>
    <m/>
    <m/>
    <n v="1"/>
    <n v="4.6463999999999999"/>
    <n v="1"/>
    <s v="Mill Pond"/>
    <n v="20"/>
  </r>
  <r>
    <s v="122-681"/>
    <m/>
    <x v="0"/>
    <s v="153 LAKE AVE"/>
    <n v="101"/>
    <s v="ELKALLASSI NAZIH B"/>
    <s v="R130"/>
    <s v="ONE FAMILY"/>
    <s v="122//681//"/>
    <n v="0.20852999999999999"/>
    <n v="1"/>
    <n v="1"/>
    <n v="1"/>
    <n v="1"/>
    <s v="SEPTIC"/>
    <n v="0"/>
    <n v="1"/>
    <n v="6800"/>
    <s v="NO_W1"/>
    <n v="6800"/>
    <s v="122-681"/>
    <m/>
    <m/>
    <s v="SEPTIC"/>
    <n v="6800"/>
    <m/>
    <m/>
    <n v="1"/>
    <n v="1"/>
    <n v="4"/>
    <n v="1536"/>
    <n v="2"/>
    <m/>
    <m/>
    <m/>
    <m/>
    <m/>
    <m/>
    <m/>
    <m/>
    <m/>
    <m/>
    <n v="3"/>
    <n v="4.6463999999999999"/>
    <n v="1"/>
    <s v="Mill Pond"/>
    <n v="20"/>
  </r>
  <r>
    <s v="119-153"/>
    <m/>
    <x v="0"/>
    <s v="0 LEISURE LN"/>
    <n v="132"/>
    <s v="KING THOMAS H"/>
    <s v="R130"/>
    <s v="RES ACLNUD  MDL-00"/>
    <s v="119//153//"/>
    <n v="0.14094999999999999"/>
    <n v="0"/>
    <n v="0"/>
    <n v="0"/>
    <n v="0"/>
    <m/>
    <n v="0"/>
    <n v="0"/>
    <n v="0"/>
    <s v="YES"/>
    <n v="0"/>
    <s v="119-153"/>
    <m/>
    <m/>
    <m/>
    <n v="0"/>
    <m/>
    <m/>
    <n v="0"/>
    <n v="0"/>
    <n v="0"/>
    <n v="0"/>
    <n v="0"/>
    <m/>
    <m/>
    <m/>
    <m/>
    <m/>
    <m/>
    <m/>
    <m/>
    <m/>
    <m/>
    <n v="1"/>
    <n v="0"/>
    <n v="1"/>
    <s v="Mill Pond"/>
    <n v="20"/>
  </r>
  <r>
    <s v="119-364"/>
    <m/>
    <x v="0"/>
    <s v="38 PEACEFUL LN"/>
    <n v="101"/>
    <s v="SHINE LORETTA J"/>
    <s v="R130"/>
    <s v="ONE FAMILY"/>
    <s v="119//364//"/>
    <n v="0.17258999999999999"/>
    <n v="1"/>
    <n v="1"/>
    <n v="1"/>
    <n v="1"/>
    <s v="SEPTIC"/>
    <n v="0"/>
    <n v="1"/>
    <n v="8000"/>
    <s v="YES"/>
    <n v="8000"/>
    <s v="119-364"/>
    <s v="Gas,Well,Septic"/>
    <s v="SEPTIC"/>
    <s v="SEPTIC"/>
    <n v="8000"/>
    <m/>
    <m/>
    <n v="1"/>
    <n v="1"/>
    <n v="3"/>
    <n v="1225"/>
    <n v="1"/>
    <m/>
    <m/>
    <m/>
    <m/>
    <m/>
    <m/>
    <m/>
    <m/>
    <m/>
    <m/>
    <n v="1"/>
    <n v="4.6463999999999999"/>
    <n v="1"/>
    <s v="Mill Pond"/>
    <n v="20"/>
  </r>
  <r>
    <s v="119-143"/>
    <m/>
    <x v="0"/>
    <s v="9 BLISSFUL LN"/>
    <n v="101"/>
    <s v="METCALF GERRIE C"/>
    <s v="R130"/>
    <s v="ONE FAMILY"/>
    <s v="119//143//"/>
    <n v="0.16499"/>
    <n v="1"/>
    <n v="1"/>
    <n v="1"/>
    <n v="1"/>
    <s v="SEPTIC"/>
    <n v="0"/>
    <n v="1"/>
    <n v="1600"/>
    <s v="YES"/>
    <n v="1600"/>
    <s v="119-143"/>
    <s v="Gas,Well,Septic"/>
    <s v="SEPTIC"/>
    <s v="SEPTIC"/>
    <n v="1600"/>
    <m/>
    <m/>
    <n v="1"/>
    <n v="1"/>
    <n v="3"/>
    <n v="768"/>
    <n v="1"/>
    <m/>
    <m/>
    <m/>
    <m/>
    <m/>
    <m/>
    <m/>
    <m/>
    <m/>
    <m/>
    <n v="1"/>
    <n v="4.6463999999999999"/>
    <n v="1"/>
    <s v="Mill Pond"/>
    <n v="20"/>
  </r>
  <r>
    <s v="105A-65"/>
    <m/>
    <x v="0"/>
    <s v="1 WEEPECKET LN"/>
    <n v="101"/>
    <s v="FURTADO DAVID A"/>
    <s v="MR30"/>
    <s v="ONE FAMILY"/>
    <s v="105/A/65//"/>
    <n v="0.29498999999999997"/>
    <n v="1"/>
    <n v="1"/>
    <n v="1"/>
    <n v="1"/>
    <s v="SEPTIC"/>
    <n v="0"/>
    <n v="1"/>
    <n v="13600"/>
    <s v="YES"/>
    <n v="13600"/>
    <s v="105A-65"/>
    <s v="Public Water,Septic"/>
    <s v="SEPTIC"/>
    <s v="SEPTIC"/>
    <n v="13600"/>
    <m/>
    <m/>
    <n v="1"/>
    <n v="1"/>
    <n v="3"/>
    <n v="1344"/>
    <n v="1"/>
    <m/>
    <m/>
    <m/>
    <m/>
    <m/>
    <m/>
    <m/>
    <m/>
    <m/>
    <m/>
    <n v="1"/>
    <n v="9.68"/>
    <n v="1"/>
    <s v="Broad Marsh River"/>
    <n v="43"/>
  </r>
  <r>
    <s v="UNK423"/>
    <s v="FEE"/>
    <x v="0"/>
    <s v="SUNFISH LN"/>
    <n v="0"/>
    <m/>
    <m/>
    <m/>
    <m/>
    <n v="0.34982000000000002"/>
    <n v="0"/>
    <n v="0"/>
    <n v="0"/>
    <n v="0"/>
    <m/>
    <n v="0"/>
    <n v="0"/>
    <n v="0"/>
    <s v="NO_W2"/>
    <n v="0"/>
    <m/>
    <m/>
    <m/>
    <m/>
    <n v="0"/>
    <m/>
    <m/>
    <n v="0"/>
    <n v="0"/>
    <n v="0"/>
    <n v="0"/>
    <n v="0"/>
    <s v="Not in new Assr DB, Makepe?, old info"/>
    <m/>
    <m/>
    <m/>
    <m/>
    <m/>
    <m/>
    <m/>
    <m/>
    <m/>
    <n v="1"/>
    <n v="0"/>
    <n v="1"/>
    <s v="Mill Pond"/>
    <n v="20"/>
  </r>
  <r>
    <s v="114D-14"/>
    <m/>
    <x v="0"/>
    <s v="0 UPPER BOUNDARY RD"/>
    <n v="903"/>
    <s v="TOWN OF WAREHAM"/>
    <s v="R130"/>
    <s v="TAX POSS  MDL-00"/>
    <s v="114/D/14//"/>
    <n v="1.84596"/>
    <n v="0"/>
    <n v="0"/>
    <n v="0"/>
    <n v="0"/>
    <m/>
    <n v="0"/>
    <n v="0"/>
    <n v="0"/>
    <s v="NO_W1"/>
    <n v="0"/>
    <s v="114D-14"/>
    <m/>
    <m/>
    <m/>
    <n v="0"/>
    <m/>
    <m/>
    <n v="0"/>
    <n v="0"/>
    <n v="0"/>
    <n v="0"/>
    <n v="0"/>
    <m/>
    <m/>
    <m/>
    <m/>
    <m/>
    <m/>
    <m/>
    <m/>
    <m/>
    <m/>
    <n v="5"/>
    <n v="0"/>
    <n v="1"/>
    <s v="Mill Pond"/>
    <n v="20"/>
  </r>
  <r>
    <s v="119-220"/>
    <m/>
    <x v="0"/>
    <s v="20 HIDEAWAY LN"/>
    <n v="101"/>
    <s v="PECK JEREMY L"/>
    <s v="R130"/>
    <s v="ONE FAMILY"/>
    <s v="119//220//"/>
    <n v="0.17438999999999999"/>
    <n v="1"/>
    <n v="1"/>
    <n v="1"/>
    <n v="1"/>
    <s v="SEPTIC"/>
    <n v="0"/>
    <n v="1"/>
    <n v="8000"/>
    <s v="YES"/>
    <n v="8000"/>
    <s v="119-220"/>
    <s v="Gas,Well,Septic"/>
    <s v="SEPTIC"/>
    <s v="SEPTIC"/>
    <n v="8000"/>
    <m/>
    <m/>
    <n v="1"/>
    <n v="1"/>
    <n v="3"/>
    <n v="992"/>
    <n v="1"/>
    <m/>
    <m/>
    <m/>
    <m/>
    <m/>
    <m/>
    <m/>
    <m/>
    <m/>
    <m/>
    <n v="1"/>
    <n v="4.6463999999999999"/>
    <n v="1"/>
    <s v="Mill Pond"/>
    <n v="20"/>
  </r>
  <r>
    <s v="119-87"/>
    <m/>
    <x v="0"/>
    <s v="10 BLISSFUL LN"/>
    <n v="132"/>
    <s v="HALKETT PETER G"/>
    <s v="R130"/>
    <s v="RES ACLNUD  MDL-00"/>
    <s v="119//87//"/>
    <n v="0.14412"/>
    <n v="0"/>
    <n v="0"/>
    <n v="0"/>
    <n v="0"/>
    <m/>
    <n v="0"/>
    <n v="0"/>
    <n v="0"/>
    <s v="YES"/>
    <n v="0"/>
    <s v="119-87"/>
    <m/>
    <m/>
    <m/>
    <n v="0"/>
    <m/>
    <m/>
    <n v="0"/>
    <n v="0"/>
    <n v="0"/>
    <n v="0"/>
    <n v="0"/>
    <m/>
    <m/>
    <m/>
    <m/>
    <m/>
    <m/>
    <m/>
    <m/>
    <m/>
    <m/>
    <n v="1"/>
    <n v="0"/>
    <n v="1"/>
    <s v="Mill Pond"/>
    <n v="20"/>
  </r>
  <r>
    <s v="114A-5"/>
    <m/>
    <x v="0"/>
    <s v="0 HIGH DAM RD"/>
    <n v="132"/>
    <s v="MAROTTA LOUISE M"/>
    <s v="R60"/>
    <s v="RES ACLNUD  MDL-00"/>
    <s v="114/A/5//"/>
    <n v="0.87788999999999995"/>
    <n v="0"/>
    <n v="0"/>
    <n v="0"/>
    <n v="0"/>
    <m/>
    <n v="0"/>
    <n v="0"/>
    <n v="0"/>
    <s v="NO_W1"/>
    <n v="0"/>
    <s v="114A-5"/>
    <m/>
    <m/>
    <m/>
    <n v="0"/>
    <m/>
    <m/>
    <n v="0"/>
    <n v="0"/>
    <n v="0"/>
    <n v="0"/>
    <n v="0"/>
    <m/>
    <m/>
    <m/>
    <m/>
    <m/>
    <m/>
    <m/>
    <m/>
    <m/>
    <m/>
    <n v="3"/>
    <n v="0"/>
    <n v="1"/>
    <s v="Harlow Brook"/>
    <n v="34"/>
  </r>
  <r>
    <s v="122-533"/>
    <m/>
    <x v="0"/>
    <s v="158 LAKE AVE"/>
    <n v="101"/>
    <s v="SINGLETON JOSEPH E III"/>
    <s v="R130"/>
    <s v="ONE FAMILY"/>
    <s v="122//533//"/>
    <n v="0.28256999999999999"/>
    <n v="1"/>
    <n v="1"/>
    <n v="1"/>
    <n v="1"/>
    <s v="SEPTIC"/>
    <n v="0"/>
    <n v="1"/>
    <n v="4300"/>
    <s v="YES"/>
    <n v="4300"/>
    <s v="122-533"/>
    <m/>
    <m/>
    <s v="SEPTIC"/>
    <n v="4300"/>
    <m/>
    <m/>
    <n v="1"/>
    <n v="1"/>
    <n v="3"/>
    <n v="1400"/>
    <n v="2"/>
    <m/>
    <m/>
    <m/>
    <m/>
    <m/>
    <m/>
    <m/>
    <m/>
    <m/>
    <m/>
    <n v="4"/>
    <n v="4.6463999999999999"/>
    <n v="1"/>
    <s v="Mill Pond"/>
    <n v="20"/>
  </r>
  <r>
    <s v="122-1008"/>
    <m/>
    <x v="0"/>
    <s v="167 PARK AVE"/>
    <n v="101"/>
    <s v="TATRO DENISE A"/>
    <s v="R130"/>
    <s v="ONE FAMILY"/>
    <s v="122//1008//"/>
    <n v="0.15966"/>
    <n v="1"/>
    <n v="1"/>
    <n v="1"/>
    <n v="1"/>
    <s v="SEPTIC"/>
    <n v="0"/>
    <n v="1"/>
    <n v="13300"/>
    <s v="YES"/>
    <n v="13300"/>
    <s v="122-1008"/>
    <s v="Gas,Well,Septic"/>
    <s v="SEPTIC"/>
    <s v="SEPTIC"/>
    <n v="13300"/>
    <m/>
    <m/>
    <n v="1"/>
    <n v="1"/>
    <n v="2"/>
    <n v="720"/>
    <n v="1"/>
    <m/>
    <m/>
    <m/>
    <m/>
    <m/>
    <m/>
    <m/>
    <m/>
    <m/>
    <m/>
    <n v="3"/>
    <n v="4.6463999999999999"/>
    <n v="1"/>
    <s v="Mill Pond"/>
    <n v="20"/>
  </r>
  <r>
    <s v="105A-64"/>
    <m/>
    <x v="0"/>
    <s v="3 WEEPECKET LN"/>
    <n v="101"/>
    <s v="FAFARD CARRIE ANN"/>
    <s v="MR30"/>
    <s v="ONE FAMILY"/>
    <s v="105/A/64//"/>
    <n v="0.25253999999999999"/>
    <n v="1"/>
    <n v="1"/>
    <n v="1"/>
    <n v="1"/>
    <s v="SEPTIC"/>
    <n v="0"/>
    <n v="1"/>
    <n v="8500"/>
    <s v="YES"/>
    <n v="8500"/>
    <s v="105A-64"/>
    <s v="Public Water,Septic"/>
    <s v="SEPTIC"/>
    <s v="SEPTIC"/>
    <n v="8500"/>
    <m/>
    <m/>
    <n v="1"/>
    <n v="1"/>
    <n v="3"/>
    <n v="1316"/>
    <n v="1"/>
    <m/>
    <m/>
    <m/>
    <m/>
    <m/>
    <m/>
    <m/>
    <m/>
    <m/>
    <m/>
    <n v="1"/>
    <n v="9.68"/>
    <n v="1"/>
    <s v="Broad Marsh River"/>
    <n v="43"/>
  </r>
  <r>
    <s v="119-265"/>
    <m/>
    <x v="0"/>
    <s v="23 HIDEAWAY LN"/>
    <n v="101"/>
    <s v="CARLTON RICHARD J"/>
    <s v="R130"/>
    <s v="ONE FAMILY"/>
    <s v="119//265//"/>
    <n v="0.29698999999999998"/>
    <n v="1"/>
    <n v="1"/>
    <n v="1"/>
    <n v="1"/>
    <s v="SEPTIC"/>
    <n v="0"/>
    <n v="1"/>
    <n v="10000"/>
    <s v="NO_W1"/>
    <n v="10000"/>
    <s v="119-265"/>
    <s v="Gas,Well,Septic"/>
    <s v="SEPTIC"/>
    <s v="SEPTIC"/>
    <n v="10000"/>
    <m/>
    <m/>
    <n v="1"/>
    <n v="1"/>
    <n v="3"/>
    <n v="960"/>
    <n v="1"/>
    <m/>
    <m/>
    <m/>
    <m/>
    <m/>
    <m/>
    <m/>
    <m/>
    <m/>
    <m/>
    <n v="2"/>
    <n v="4.6463999999999999"/>
    <n v="1"/>
    <s v="Mill Pond"/>
    <n v="20"/>
  </r>
  <r>
    <s v="119-322"/>
    <m/>
    <x v="0"/>
    <s v="29 REPOSE LN"/>
    <n v="101"/>
    <s v="WHITEWAY ANGELA"/>
    <s v="R130"/>
    <s v="ONE FAMILY"/>
    <s v="119//322//"/>
    <n v="0.16069"/>
    <n v="1"/>
    <n v="1"/>
    <n v="1"/>
    <n v="1"/>
    <s v="SEPTIC"/>
    <n v="0"/>
    <n v="0"/>
    <n v="0"/>
    <s v="YES"/>
    <n v="0"/>
    <s v="119-322"/>
    <s v="Well,Septic"/>
    <s v="SEPTIC"/>
    <s v="SEPTIC"/>
    <n v="0"/>
    <m/>
    <m/>
    <n v="1"/>
    <n v="1"/>
    <n v="2"/>
    <n v="768"/>
    <n v="1"/>
    <m/>
    <m/>
    <m/>
    <m/>
    <m/>
    <m/>
    <m/>
    <m/>
    <m/>
    <m/>
    <n v="1"/>
    <n v="4.6463999999999999"/>
    <n v="1"/>
    <s v="Mill Pond"/>
    <n v="20"/>
  </r>
  <r>
    <s v="106-16"/>
    <m/>
    <x v="0"/>
    <s v="20 POND EDGE TRAIL"/>
    <n v="101"/>
    <s v="SCHAUB CHARLES D III"/>
    <s v="R60"/>
    <s v="ONE FAMILY"/>
    <s v="106//16//"/>
    <n v="1.62876"/>
    <n v="0"/>
    <n v="1"/>
    <n v="0"/>
    <n v="1"/>
    <m/>
    <n v="0"/>
    <n v="1"/>
    <n v="0"/>
    <s v="YES"/>
    <n v="0"/>
    <s v="106-16"/>
    <m/>
    <m/>
    <s v="SEPTIC"/>
    <n v="0"/>
    <m/>
    <m/>
    <n v="0"/>
    <n v="1"/>
    <n v="5"/>
    <n v="3822"/>
    <n v="2"/>
    <m/>
    <m/>
    <m/>
    <m/>
    <m/>
    <m/>
    <m/>
    <m/>
    <m/>
    <m/>
    <n v="1"/>
    <n v="0"/>
    <n v="1"/>
    <s v="Maple Swamp"/>
    <n v="39"/>
  </r>
  <r>
    <s v="119-290"/>
    <m/>
    <x v="0"/>
    <s v="28 REPOSE LN"/>
    <n v="101"/>
    <s v="MALVESTI LOUIS P JR"/>
    <s v="R13"/>
    <s v="ONE FAMILY"/>
    <s v="119//290//"/>
    <n v="0.16555"/>
    <n v="1"/>
    <n v="1"/>
    <n v="1"/>
    <n v="1"/>
    <s v="SEPTIC"/>
    <n v="0"/>
    <n v="1"/>
    <n v="9400"/>
    <s v="YES"/>
    <n v="9400"/>
    <s v="119-290"/>
    <s v="Well,Septic"/>
    <s v="SEPTIC"/>
    <s v="SEPTIC"/>
    <n v="9400"/>
    <m/>
    <m/>
    <n v="1"/>
    <n v="1"/>
    <n v="2"/>
    <n v="768"/>
    <n v="1"/>
    <m/>
    <m/>
    <m/>
    <m/>
    <m/>
    <m/>
    <m/>
    <m/>
    <m/>
    <m/>
    <n v="1"/>
    <n v="4.6463999999999999"/>
    <n v="1"/>
    <s v="Mill Pond"/>
    <n v="20"/>
  </r>
  <r>
    <s v="114E-403"/>
    <m/>
    <x v="0"/>
    <s v="258 CHARGE POND RD"/>
    <n v="131"/>
    <s v="MAH FAY S G"/>
    <s v="R60"/>
    <s v="RES ACLNPO  MDL-00"/>
    <s v="114/E/403//"/>
    <n v="0.45123999999999997"/>
    <n v="0"/>
    <n v="0"/>
    <n v="0"/>
    <n v="0"/>
    <m/>
    <n v="0"/>
    <n v="0"/>
    <n v="0"/>
    <s v="YES"/>
    <n v="0"/>
    <s v="114E-403"/>
    <m/>
    <m/>
    <m/>
    <n v="0"/>
    <m/>
    <m/>
    <n v="0"/>
    <n v="0"/>
    <n v="0"/>
    <n v="0"/>
    <n v="0"/>
    <m/>
    <m/>
    <m/>
    <m/>
    <m/>
    <m/>
    <m/>
    <m/>
    <m/>
    <m/>
    <n v="1"/>
    <n v="0"/>
    <n v="1"/>
    <s v="Mill Pond"/>
    <n v="20"/>
  </r>
  <r>
    <s v="105A-20"/>
    <m/>
    <x v="0"/>
    <s v="56 CHARLOTTE FURN RD"/>
    <n v="101"/>
    <s v="SANKEO SOM PHOP"/>
    <s v="MR30"/>
    <s v="ONE FAMILY"/>
    <s v="105/A/20//"/>
    <n v="0.32131999999999999"/>
    <n v="1"/>
    <n v="1"/>
    <n v="1"/>
    <n v="1"/>
    <s v="SEPTIC"/>
    <n v="0"/>
    <n v="1"/>
    <n v="10100"/>
    <s v="YES"/>
    <n v="10100"/>
    <s v="105A-20"/>
    <s v="Public Water,Septic"/>
    <s v="SEPTIC"/>
    <s v="SEPTIC"/>
    <n v="10100"/>
    <m/>
    <m/>
    <n v="1"/>
    <n v="1"/>
    <n v="3"/>
    <n v="1316"/>
    <n v="1"/>
    <m/>
    <m/>
    <m/>
    <m/>
    <m/>
    <m/>
    <m/>
    <m/>
    <m/>
    <m/>
    <n v="1"/>
    <n v="9.68"/>
    <n v="1"/>
    <s v="Rose Brook"/>
    <n v="41"/>
  </r>
  <r>
    <s v="122-176"/>
    <m/>
    <x v="0"/>
    <s v="146 PLYMOUTH AVE"/>
    <n v="101"/>
    <s v="MOREIS CINDI S"/>
    <s v="R130"/>
    <s v="ONE FAMILY"/>
    <s v="122//176//"/>
    <n v="0.14709"/>
    <n v="1"/>
    <n v="1"/>
    <n v="1"/>
    <n v="1"/>
    <s v="SEPTIC"/>
    <n v="0"/>
    <n v="1"/>
    <n v="700"/>
    <s v="YES"/>
    <n v="700"/>
    <s v="122-176"/>
    <s v="Gas,Well,Septic"/>
    <s v="SEPTIC"/>
    <s v="SEPTIC"/>
    <n v="700"/>
    <m/>
    <m/>
    <n v="1"/>
    <n v="1"/>
    <n v="2"/>
    <n v="1048"/>
    <n v="1"/>
    <m/>
    <m/>
    <m/>
    <m/>
    <m/>
    <m/>
    <m/>
    <m/>
    <m/>
    <m/>
    <n v="2"/>
    <n v="4.6463999999999999"/>
    <n v="1"/>
    <s v="Mill Pond"/>
    <n v="20"/>
  </r>
  <r>
    <s v="119-154"/>
    <m/>
    <x v="0"/>
    <s v="14 LEISURE LN"/>
    <n v="101"/>
    <s v="KING THOMAS H"/>
    <s v="R130"/>
    <s v="ONE FAMILY"/>
    <s v="119//154//"/>
    <n v="0.14324000000000001"/>
    <n v="1"/>
    <n v="1"/>
    <n v="1"/>
    <n v="1"/>
    <s v="SEPTIC"/>
    <n v="0"/>
    <n v="1"/>
    <n v="15600"/>
    <s v="YES"/>
    <n v="15600"/>
    <s v="119-154"/>
    <s v="Gas,Well,Septic"/>
    <s v="SEPTIC"/>
    <s v="SEPTIC"/>
    <n v="15600"/>
    <m/>
    <m/>
    <n v="1"/>
    <n v="1"/>
    <n v="2"/>
    <n v="864"/>
    <n v="1"/>
    <m/>
    <m/>
    <m/>
    <m/>
    <m/>
    <m/>
    <m/>
    <m/>
    <m/>
    <m/>
    <n v="1"/>
    <n v="4.6463999999999999"/>
    <n v="1"/>
    <s v="Mill Pond"/>
    <n v="20"/>
  </r>
  <r>
    <s v="105A-63"/>
    <m/>
    <x v="0"/>
    <s v="5 WEEPECKET LN"/>
    <n v="101"/>
    <s v="BRUNEAU DENIS R"/>
    <s v="MR30"/>
    <s v="ONE FAMILY"/>
    <s v="105/A/63//"/>
    <n v="0.25790000000000002"/>
    <n v="1"/>
    <n v="1"/>
    <n v="1"/>
    <n v="1"/>
    <s v="SEPTIC"/>
    <n v="0"/>
    <n v="1"/>
    <n v="8200"/>
    <s v="YES"/>
    <n v="8200"/>
    <s v="105A-63"/>
    <s v="Public Water,Septic"/>
    <s v="SEPTIC"/>
    <s v="SEPTIC"/>
    <n v="8200"/>
    <m/>
    <m/>
    <n v="1"/>
    <n v="1"/>
    <n v="3"/>
    <n v="1316"/>
    <n v="1"/>
    <m/>
    <m/>
    <m/>
    <m/>
    <m/>
    <m/>
    <m/>
    <m/>
    <m/>
    <m/>
    <n v="1"/>
    <n v="9.68"/>
    <n v="1"/>
    <s v="Broad Marsh River"/>
    <n v="43"/>
  </r>
  <r>
    <s v="LAND_NOPARC"/>
    <m/>
    <x v="0"/>
    <m/>
    <n v="0"/>
    <m/>
    <m/>
    <m/>
    <m/>
    <n v="2.3029999999999998E-2"/>
    <n v="0"/>
    <n v="0"/>
    <n v="0"/>
    <n v="0"/>
    <m/>
    <n v="0"/>
    <n v="0"/>
    <n v="0"/>
    <s v="NO"/>
    <n v="0"/>
    <m/>
    <m/>
    <m/>
    <m/>
    <n v="0"/>
    <m/>
    <m/>
    <n v="0"/>
    <n v="0"/>
    <n v="0"/>
    <n v="0"/>
    <n v="0"/>
    <m/>
    <m/>
    <m/>
    <m/>
    <m/>
    <m/>
    <m/>
    <m/>
    <m/>
    <m/>
    <n v="0"/>
    <n v="0"/>
    <n v="1"/>
    <s v="Mill Pond"/>
    <n v="20"/>
  </r>
  <r>
    <s v="119-142"/>
    <m/>
    <x v="0"/>
    <s v="11 BLISSFUL LN"/>
    <n v="101"/>
    <s v="CHAMBERS DANIEL R &amp; ELIZABETH"/>
    <s v="R130"/>
    <s v="ONE FAMILY"/>
    <s v="119//142//"/>
    <n v="0.16489000000000001"/>
    <n v="1"/>
    <n v="1"/>
    <n v="1"/>
    <n v="1"/>
    <s v="SEPTIC"/>
    <n v="0"/>
    <n v="1"/>
    <n v="6300"/>
    <s v="YES"/>
    <n v="6300"/>
    <s v="119-142"/>
    <s v="Gas,Well,Septic"/>
    <s v="SEPTIC"/>
    <s v="SEPTIC"/>
    <n v="6300"/>
    <m/>
    <m/>
    <n v="1"/>
    <n v="1"/>
    <n v="2"/>
    <n v="768"/>
    <n v="1"/>
    <m/>
    <m/>
    <m/>
    <m/>
    <m/>
    <m/>
    <m/>
    <m/>
    <m/>
    <m/>
    <n v="1"/>
    <n v="4.6463999999999999"/>
    <n v="1"/>
    <s v="Mill Pond"/>
    <n v="20"/>
  </r>
  <r>
    <s v="122-876"/>
    <m/>
    <x v="0"/>
    <s v="160 PARK AVE"/>
    <n v="101"/>
    <s v="PIERCE NEIL"/>
    <s v="R130"/>
    <s v="ONE FAMILY"/>
    <s v="122//876//"/>
    <n v="0.13406999999999999"/>
    <n v="1"/>
    <n v="1"/>
    <n v="1"/>
    <n v="1"/>
    <s v="SEPTIC"/>
    <n v="0"/>
    <n v="1"/>
    <n v="5200"/>
    <s v="YES"/>
    <n v="5200"/>
    <s v="122-876"/>
    <s v="Gas,Well,Septic"/>
    <s v="SEPTIC"/>
    <s v="SEPTIC"/>
    <n v="5200"/>
    <m/>
    <m/>
    <n v="1"/>
    <n v="1"/>
    <n v="2"/>
    <n v="1296"/>
    <n v="1"/>
    <m/>
    <m/>
    <m/>
    <m/>
    <m/>
    <m/>
    <m/>
    <m/>
    <m/>
    <m/>
    <n v="2"/>
    <n v="4.6463999999999999"/>
    <n v="1"/>
    <s v="Mill Pond"/>
    <n v="20"/>
  </r>
  <r>
    <s v="119-363"/>
    <m/>
    <x v="0"/>
    <s v="31 RESTFUL LN"/>
    <n v="903"/>
    <s v="TOWN OF WAREHAM"/>
    <s v="R130"/>
    <s v="MUNICIPAL  MDL-00"/>
    <s v="119//363//"/>
    <n v="0.14962"/>
    <n v="0"/>
    <n v="0"/>
    <n v="0"/>
    <n v="0"/>
    <m/>
    <n v="0"/>
    <n v="0"/>
    <n v="0"/>
    <s v="YES"/>
    <n v="0"/>
    <s v="119-363"/>
    <m/>
    <m/>
    <m/>
    <n v="0"/>
    <m/>
    <m/>
    <n v="0"/>
    <n v="0"/>
    <n v="0"/>
    <n v="0"/>
    <n v="0"/>
    <m/>
    <m/>
    <m/>
    <m/>
    <m/>
    <m/>
    <m/>
    <m/>
    <m/>
    <m/>
    <n v="1"/>
    <n v="0"/>
    <n v="1"/>
    <s v="Mill Pond"/>
    <n v="20"/>
  </r>
  <r>
    <s v="119-352"/>
    <m/>
    <x v="0"/>
    <s v="32 RESTFUL LN"/>
    <n v="101"/>
    <s v="LUKAN JEFFREY R"/>
    <s v="R130"/>
    <s v="ONE FAMILY"/>
    <s v="119//352//"/>
    <n v="0.29598999999999998"/>
    <n v="1"/>
    <n v="1"/>
    <n v="1"/>
    <n v="1"/>
    <s v="SEPTIC"/>
    <n v="0"/>
    <n v="1"/>
    <n v="11500"/>
    <s v="YES"/>
    <n v="11500"/>
    <s v="119-352"/>
    <s v="Gas,Well,Septic"/>
    <s v="SEPTIC"/>
    <s v="SEPTIC"/>
    <n v="11500"/>
    <m/>
    <m/>
    <n v="1"/>
    <n v="1"/>
    <n v="3"/>
    <n v="1132"/>
    <n v="1"/>
    <m/>
    <m/>
    <m/>
    <m/>
    <m/>
    <m/>
    <m/>
    <m/>
    <m/>
    <m/>
    <n v="2"/>
    <n v="4.6463999999999999"/>
    <n v="1"/>
    <s v="Mill Pond"/>
    <n v="20"/>
  </r>
  <r>
    <s v="119-88"/>
    <m/>
    <x v="0"/>
    <s v="12 BLISSFUL LN"/>
    <n v="101"/>
    <s v="HALKETT PETER G"/>
    <s v="R130"/>
    <s v="ONE FAMILY"/>
    <s v="119//88//"/>
    <n v="0.13295999999999999"/>
    <n v="1"/>
    <n v="1"/>
    <n v="1"/>
    <n v="1"/>
    <s v="SEPTIC"/>
    <n v="0"/>
    <n v="1"/>
    <n v="1300"/>
    <s v="YES"/>
    <n v="1300"/>
    <s v="119-88"/>
    <s v="Gas,Well,Septic"/>
    <s v="SEPTIC"/>
    <s v="SEPTIC"/>
    <n v="1300"/>
    <m/>
    <m/>
    <n v="1"/>
    <n v="1"/>
    <n v="1"/>
    <n v="832"/>
    <n v="1.75"/>
    <m/>
    <m/>
    <m/>
    <m/>
    <m/>
    <m/>
    <m/>
    <m/>
    <m/>
    <m/>
    <n v="1"/>
    <n v="4.6463999999999999"/>
    <n v="1"/>
    <s v="Mill Pond"/>
    <n v="20"/>
  </r>
  <r>
    <s v="105A-62"/>
    <m/>
    <x v="0"/>
    <s v="7 WEEPECKET LN"/>
    <n v="101"/>
    <s v="MAVILIA JOHN J"/>
    <s v="MR30"/>
    <s v="ONE FAMILY"/>
    <s v="105/A/62//"/>
    <n v="0.24923999999999999"/>
    <n v="1"/>
    <n v="1"/>
    <n v="1"/>
    <n v="1"/>
    <s v="SEPTIC"/>
    <n v="0"/>
    <n v="1"/>
    <n v="12800"/>
    <s v="YES"/>
    <n v="12800"/>
    <s v="105A-62"/>
    <s v="Public Water,Septic"/>
    <s v="SEPTIC"/>
    <s v="SEPTIC"/>
    <n v="12800"/>
    <m/>
    <m/>
    <n v="1"/>
    <n v="1"/>
    <n v="3"/>
    <n v="1176"/>
    <n v="1"/>
    <m/>
    <m/>
    <m/>
    <m/>
    <m/>
    <m/>
    <m/>
    <m/>
    <m/>
    <m/>
    <n v="1"/>
    <n v="9.68"/>
    <n v="1"/>
    <s v="Broad Marsh River"/>
    <n v="43"/>
  </r>
  <r>
    <s v="119-221"/>
    <m/>
    <x v="0"/>
    <s v="22 HIDEAWAY LN"/>
    <n v="101"/>
    <s v="SANDERS KAREN D"/>
    <s v="R13"/>
    <s v="ONE FAMILY"/>
    <s v="119//221//"/>
    <n v="0.17555999999999999"/>
    <n v="1"/>
    <n v="1"/>
    <n v="1"/>
    <n v="1"/>
    <s v="SEPTIC"/>
    <n v="0"/>
    <n v="1"/>
    <n v="5400"/>
    <s v="YES"/>
    <n v="5400"/>
    <s v="119-221"/>
    <s v="Gas,Well,Septic"/>
    <s v="SEPTIC"/>
    <s v="SEPTIC"/>
    <n v="5400"/>
    <m/>
    <m/>
    <n v="1"/>
    <n v="1"/>
    <n v="3"/>
    <n v="1069"/>
    <n v="1"/>
    <m/>
    <m/>
    <m/>
    <m/>
    <m/>
    <m/>
    <m/>
    <m/>
    <m/>
    <m/>
    <n v="1"/>
    <n v="4.6463999999999999"/>
    <n v="1"/>
    <s v="Mill Pond"/>
    <n v="20"/>
  </r>
  <r>
    <s v="122-680"/>
    <m/>
    <x v="0"/>
    <s v="19 ACCESS RD"/>
    <n v="101"/>
    <s v="ZALGENAS ADAM J"/>
    <s v="R130"/>
    <s v="ONE FAMILY"/>
    <s v="122//680//"/>
    <n v="0.12628"/>
    <n v="1"/>
    <n v="1"/>
    <n v="1"/>
    <n v="1"/>
    <s v="SEPTIC"/>
    <n v="0"/>
    <n v="1"/>
    <n v="4800"/>
    <s v="YES"/>
    <n v="4800"/>
    <s v="122-680"/>
    <s v="Gas,Well,Septic"/>
    <s v="SEPTIC"/>
    <s v="SEPTIC"/>
    <n v="4800"/>
    <m/>
    <m/>
    <n v="1"/>
    <n v="1"/>
    <n v="2"/>
    <n v="720"/>
    <n v="1"/>
    <m/>
    <m/>
    <m/>
    <m/>
    <m/>
    <m/>
    <m/>
    <m/>
    <m/>
    <m/>
    <n v="2"/>
    <n v="4.6463999999999999"/>
    <n v="1"/>
    <s v="Mill Pond"/>
    <n v="20"/>
  </r>
  <r>
    <s v="119-201"/>
    <m/>
    <x v="0"/>
    <s v="21 LEISURE LN"/>
    <n v="101"/>
    <s v="WOODMAN WILLARD D"/>
    <s v="R130"/>
    <s v="ONE FAMILY"/>
    <s v="119//201//"/>
    <n v="0.14734"/>
    <n v="1"/>
    <n v="1"/>
    <n v="1"/>
    <n v="1"/>
    <s v="SEPTIC"/>
    <n v="0"/>
    <n v="1"/>
    <n v="12400"/>
    <s v="YES"/>
    <n v="12400"/>
    <s v="119-201"/>
    <s v="Well,Septic"/>
    <s v="SEPTIC"/>
    <s v="SEPTIC"/>
    <n v="12400"/>
    <m/>
    <m/>
    <n v="1"/>
    <n v="1"/>
    <n v="3"/>
    <n v="1008"/>
    <n v="1"/>
    <m/>
    <m/>
    <m/>
    <m/>
    <m/>
    <m/>
    <m/>
    <m/>
    <m/>
    <m/>
    <n v="1"/>
    <n v="4.6463999999999999"/>
    <n v="1"/>
    <s v="Mill Pond"/>
    <n v="20"/>
  </r>
  <r>
    <s v="119-291"/>
    <m/>
    <x v="0"/>
    <s v="30 REPOSE LN"/>
    <n v="101"/>
    <s v="MCCONNELL KARLIN"/>
    <s v="R13"/>
    <s v="ONE FAMILY"/>
    <s v="119//291//"/>
    <n v="0.14846999999999999"/>
    <n v="1"/>
    <n v="1"/>
    <n v="1"/>
    <n v="1"/>
    <s v="SEPTIC"/>
    <n v="0"/>
    <n v="1"/>
    <n v="2400"/>
    <s v="YES"/>
    <n v="2400"/>
    <s v="119-291"/>
    <s v="Gas,Well,Septic"/>
    <s v="SEPTIC"/>
    <s v="SEPTIC"/>
    <n v="2400"/>
    <m/>
    <m/>
    <n v="1"/>
    <n v="1"/>
    <n v="4"/>
    <n v="1306"/>
    <n v="1.75"/>
    <m/>
    <m/>
    <m/>
    <m/>
    <m/>
    <m/>
    <m/>
    <m/>
    <m/>
    <m/>
    <n v="1"/>
    <n v="4.6463999999999999"/>
    <n v="1"/>
    <s v="Mill Pond"/>
    <n v="20"/>
  </r>
  <r>
    <s v="105A-53"/>
    <m/>
    <x v="0"/>
    <s v="4 PENIKESE ST"/>
    <n v="101"/>
    <s v="REED PAUL E"/>
    <s v="MR30"/>
    <s v="ONE FAMILY"/>
    <s v="105/A/53//"/>
    <n v="0.23168"/>
    <n v="1"/>
    <n v="1"/>
    <n v="1"/>
    <n v="1"/>
    <s v="SEPTIC"/>
    <n v="0"/>
    <n v="1"/>
    <n v="4000"/>
    <s v="YES"/>
    <n v="4000"/>
    <s v="105A-53"/>
    <s v="Public Water,Septic"/>
    <s v="SEPTIC"/>
    <s v="SEPTIC"/>
    <n v="4000"/>
    <m/>
    <m/>
    <n v="1"/>
    <n v="1"/>
    <n v="3"/>
    <n v="1008"/>
    <n v="1"/>
    <m/>
    <m/>
    <m/>
    <m/>
    <m/>
    <m/>
    <m/>
    <m/>
    <m/>
    <m/>
    <n v="1"/>
    <n v="9.68"/>
    <n v="1"/>
    <s v="Broad Marsh River"/>
    <n v="43"/>
  </r>
  <r>
    <s v="114D-1"/>
    <m/>
    <x v="0"/>
    <s v="0 UPPER BOUNDARY RD"/>
    <n v="903"/>
    <s v="WAREHAM FIRE DISTRICT"/>
    <s v="R130"/>
    <s v="MUNICIPAL  MDL-00"/>
    <s v="114/D/1//"/>
    <n v="0.42714999999999997"/>
    <n v="0"/>
    <n v="0"/>
    <n v="0"/>
    <n v="0"/>
    <m/>
    <n v="0"/>
    <n v="0"/>
    <n v="0"/>
    <s v="NO_W1"/>
    <n v="0"/>
    <s v="114D-1"/>
    <m/>
    <m/>
    <m/>
    <n v="0"/>
    <m/>
    <m/>
    <n v="0"/>
    <n v="0"/>
    <n v="0"/>
    <n v="0"/>
    <n v="0"/>
    <m/>
    <m/>
    <m/>
    <m/>
    <m/>
    <m/>
    <m/>
    <m/>
    <m/>
    <m/>
    <n v="1"/>
    <n v="0"/>
    <n v="1"/>
    <s v="Mill Pond"/>
    <n v="20"/>
  </r>
  <r>
    <s v="105A-61"/>
    <m/>
    <x v="0"/>
    <s v="9 WEEPECKET LN"/>
    <n v="101"/>
    <s v="HINES SHARON L"/>
    <s v="MR30"/>
    <s v="ONE FAMILY"/>
    <s v="105/A/61//"/>
    <n v="0.23533999999999999"/>
    <n v="1"/>
    <n v="1"/>
    <n v="1"/>
    <n v="1"/>
    <s v="SEPTIC"/>
    <n v="0"/>
    <n v="1"/>
    <n v="4500"/>
    <s v="YES"/>
    <n v="4500"/>
    <s v="105A-61"/>
    <s v="Public Water,Septic"/>
    <s v="SEPTIC"/>
    <s v="SEPTIC"/>
    <n v="4500"/>
    <m/>
    <m/>
    <n v="1"/>
    <n v="1"/>
    <n v="3"/>
    <n v="1008"/>
    <n v="1"/>
    <m/>
    <m/>
    <m/>
    <m/>
    <m/>
    <m/>
    <m/>
    <m/>
    <m/>
    <m/>
    <n v="1"/>
    <n v="9.68"/>
    <n v="1"/>
    <s v="Broad Marsh River"/>
    <n v="43"/>
  </r>
  <r>
    <s v="119-321"/>
    <m/>
    <x v="0"/>
    <s v="31 REPOSE LN"/>
    <n v="101"/>
    <s v="CADIEUX BETTY ANN"/>
    <s v="R130"/>
    <s v="ONE FAMILY"/>
    <s v="119//321//"/>
    <n v="0.16439999999999999"/>
    <n v="1"/>
    <n v="1"/>
    <n v="1"/>
    <n v="1"/>
    <s v="SEPTIC"/>
    <n v="0"/>
    <n v="1"/>
    <n v="8300"/>
    <s v="YES"/>
    <n v="8300"/>
    <s v="119-321"/>
    <s v="Well,Septic"/>
    <s v="SEPTIC"/>
    <s v="SEPTIC"/>
    <n v="8300"/>
    <m/>
    <m/>
    <n v="1"/>
    <n v="1"/>
    <n v="2"/>
    <n v="768"/>
    <n v="1"/>
    <m/>
    <m/>
    <m/>
    <m/>
    <m/>
    <m/>
    <m/>
    <m/>
    <m/>
    <m/>
    <n v="1"/>
    <n v="4.6463999999999999"/>
    <n v="1"/>
    <s v="Mill Pond"/>
    <n v="20"/>
  </r>
  <r>
    <s v="UNK422"/>
    <s v="FEE"/>
    <x v="0"/>
    <s v="UPPER BOUNDARY R"/>
    <n v="0"/>
    <m/>
    <m/>
    <m/>
    <m/>
    <n v="0.34212999999999999"/>
    <n v="0"/>
    <n v="0"/>
    <n v="0"/>
    <n v="0"/>
    <m/>
    <n v="0"/>
    <n v="0"/>
    <n v="0"/>
    <s v="NO_W2"/>
    <n v="0"/>
    <m/>
    <m/>
    <m/>
    <m/>
    <n v="0"/>
    <m/>
    <m/>
    <n v="0"/>
    <n v="0"/>
    <n v="0"/>
    <n v="0"/>
    <n v="0"/>
    <s v="Not in new Assr DB, Makepe?, old info"/>
    <m/>
    <m/>
    <m/>
    <m/>
    <m/>
    <m/>
    <m/>
    <m/>
    <m/>
    <n v="1"/>
    <n v="0"/>
    <n v="1"/>
    <s v="Mill Pond"/>
    <n v="20"/>
  </r>
  <r>
    <s v="122-678"/>
    <m/>
    <x v="0"/>
    <s v="15 ACCESS RD"/>
    <n v="131"/>
    <s v="FANTONI RUSSELL"/>
    <s v="R130"/>
    <s v="RES ACLNPO  MDL-00"/>
    <s v="122//678//"/>
    <n v="0.13811999999999999"/>
    <n v="0"/>
    <n v="0"/>
    <n v="0"/>
    <n v="0"/>
    <m/>
    <n v="0"/>
    <n v="0"/>
    <n v="0"/>
    <s v="YES"/>
    <n v="0"/>
    <s v="122-678"/>
    <m/>
    <m/>
    <m/>
    <n v="0"/>
    <m/>
    <m/>
    <n v="0"/>
    <n v="0"/>
    <n v="0"/>
    <n v="0"/>
    <n v="0"/>
    <m/>
    <m/>
    <m/>
    <m/>
    <m/>
    <m/>
    <m/>
    <m/>
    <m/>
    <m/>
    <n v="2"/>
    <n v="0"/>
    <n v="1"/>
    <s v="Mill Pond"/>
    <n v="20"/>
  </r>
  <r>
    <s v="119-263"/>
    <m/>
    <x v="0"/>
    <s v="27 HIDEAWAY LN"/>
    <n v="101"/>
    <s v="PIERCE ROBERT C"/>
    <s v="R130"/>
    <s v="ONE FAMILY"/>
    <s v="119//263//"/>
    <n v="0.15728"/>
    <n v="1"/>
    <n v="1"/>
    <n v="1"/>
    <n v="1"/>
    <s v="SEPTIC"/>
    <n v="0"/>
    <n v="1"/>
    <n v="2600"/>
    <s v="YES"/>
    <n v="2600"/>
    <s v="119-263"/>
    <s v="Gas,Well,Septic"/>
    <s v="SEPTIC"/>
    <s v="SEPTIC"/>
    <n v="2600"/>
    <m/>
    <m/>
    <n v="1"/>
    <n v="1"/>
    <n v="3"/>
    <n v="960"/>
    <n v="1"/>
    <m/>
    <m/>
    <m/>
    <m/>
    <m/>
    <m/>
    <m/>
    <m/>
    <m/>
    <m/>
    <n v="1"/>
    <n v="4.6463999999999999"/>
    <n v="1"/>
    <s v="Mill Pond"/>
    <n v="20"/>
  </r>
  <r>
    <s v="105-16"/>
    <m/>
    <x v="0"/>
    <s v="49 CHARLOTTE FURN RD"/>
    <n v="601"/>
    <s v="MAKEPEACE CO A D"/>
    <s v="R60"/>
    <s v="CHAPTER 61"/>
    <s v="105//16//"/>
    <n v="1.3054600000000001"/>
    <n v="0"/>
    <n v="0"/>
    <n v="0"/>
    <n v="0"/>
    <m/>
    <n v="0"/>
    <n v="0"/>
    <n v="0"/>
    <s v="YES"/>
    <n v="0"/>
    <s v="105-16"/>
    <m/>
    <m/>
    <m/>
    <n v="0"/>
    <m/>
    <m/>
    <n v="0"/>
    <n v="0"/>
    <n v="0"/>
    <n v="0"/>
    <n v="0"/>
    <m/>
    <m/>
    <m/>
    <m/>
    <m/>
    <m/>
    <m/>
    <m/>
    <m/>
    <m/>
    <n v="1"/>
    <n v="0"/>
    <n v="1"/>
    <s v="Rose Brook"/>
    <n v="41"/>
  </r>
  <r>
    <s v="119-449A"/>
    <m/>
    <x v="0"/>
    <s v="45 MAYFLOWER LN"/>
    <n v="101"/>
    <s v="CARBONE JASON J"/>
    <s v="R130"/>
    <s v="ONE FAMILY"/>
    <s v="119//449/A/"/>
    <n v="0.29355999999999999"/>
    <n v="1"/>
    <n v="1"/>
    <n v="1"/>
    <n v="1"/>
    <s v="SEPTIC"/>
    <n v="0"/>
    <n v="1"/>
    <n v="16400"/>
    <s v="YES"/>
    <n v="16400"/>
    <s v="119-449A"/>
    <s v="Gas,Well,Septic"/>
    <s v="SEPTIC"/>
    <s v="SEPTIC"/>
    <n v="16400"/>
    <m/>
    <m/>
    <n v="1"/>
    <n v="1"/>
    <n v="3"/>
    <n v="1028"/>
    <n v="1"/>
    <m/>
    <m/>
    <m/>
    <m/>
    <m/>
    <m/>
    <m/>
    <m/>
    <m/>
    <m/>
    <n v="1"/>
    <n v="4.6463999999999999"/>
    <n v="1"/>
    <s v="Mill Pond"/>
    <n v="20"/>
  </r>
  <r>
    <s v="105A-60"/>
    <m/>
    <x v="0"/>
    <s v="11 WEEPECKET LN"/>
    <n v="101"/>
    <s v="GONSALVES MAMIE"/>
    <s v="MR30"/>
    <s v="ONE FAMILY"/>
    <s v="105/A/60//"/>
    <n v="0.15437000000000001"/>
    <n v="1"/>
    <n v="1"/>
    <n v="1"/>
    <n v="1"/>
    <s v="SEPTIC"/>
    <n v="0"/>
    <n v="1"/>
    <n v="3900"/>
    <s v="YES"/>
    <n v="3900"/>
    <s v="105A-60"/>
    <s v="Public Water,Septic"/>
    <s v="SEPTIC"/>
    <s v="SEPTIC"/>
    <n v="3900"/>
    <m/>
    <m/>
    <n v="1"/>
    <n v="1"/>
    <n v="4"/>
    <n v="1428"/>
    <n v="1"/>
    <m/>
    <m/>
    <m/>
    <m/>
    <m/>
    <m/>
    <m/>
    <m/>
    <m/>
    <m/>
    <n v="1"/>
    <n v="9.68"/>
    <n v="1"/>
    <s v="Broad Marsh River"/>
    <n v="43"/>
  </r>
  <r>
    <s v="122-174"/>
    <m/>
    <x v="0"/>
    <s v="150 PLYMOUTH AVE"/>
    <n v="101"/>
    <s v="BUTTS LAWRENCE S"/>
    <s v="R130"/>
    <s v="ONE FAMILY"/>
    <s v="122//174//"/>
    <n v="0.13888"/>
    <n v="1"/>
    <n v="1"/>
    <n v="1"/>
    <n v="1"/>
    <s v="SEPTIC"/>
    <n v="0"/>
    <n v="1"/>
    <n v="4000"/>
    <s v="YES"/>
    <n v="4000"/>
    <s v="122-174"/>
    <s v="Gas,Well,Septic"/>
    <s v="SEPTIC"/>
    <s v="SEPTIC"/>
    <n v="4000"/>
    <m/>
    <m/>
    <n v="1"/>
    <n v="1"/>
    <n v="2"/>
    <n v="912"/>
    <n v="1"/>
    <m/>
    <m/>
    <m/>
    <m/>
    <m/>
    <m/>
    <m/>
    <m/>
    <m/>
    <m/>
    <n v="2"/>
    <n v="4.6463999999999999"/>
    <n v="1"/>
    <s v="Mill Pond"/>
    <n v="20"/>
  </r>
  <r>
    <s v="105A-54"/>
    <m/>
    <x v="0"/>
    <s v="6 PENIKESE ST"/>
    <n v="101"/>
    <s v="MEARS THOMAS M"/>
    <s v="MR30"/>
    <s v="ONE FAMILY"/>
    <s v="105/A/54//"/>
    <n v="0.23804"/>
    <n v="1"/>
    <n v="1"/>
    <n v="1"/>
    <n v="1"/>
    <s v="SEPTIC"/>
    <n v="0"/>
    <n v="1"/>
    <n v="4700"/>
    <s v="YES"/>
    <n v="4700"/>
    <s v="105A-54"/>
    <s v="Public Water,Septic"/>
    <s v="SEPTIC"/>
    <s v="SEPTIC"/>
    <n v="4700"/>
    <m/>
    <m/>
    <n v="1"/>
    <n v="1"/>
    <n v="4"/>
    <n v="1398"/>
    <n v="1"/>
    <m/>
    <m/>
    <m/>
    <m/>
    <m/>
    <m/>
    <m/>
    <m/>
    <m/>
    <m/>
    <n v="1"/>
    <n v="9.68"/>
    <n v="1"/>
    <s v="Broad Marsh River"/>
    <n v="43"/>
  </r>
  <r>
    <s v="119-89"/>
    <m/>
    <x v="0"/>
    <s v="14 BLISSFUL LN"/>
    <n v="101"/>
    <s v="MCMANUS WARREN L"/>
    <s v="R130"/>
    <s v="ONE FAMILY"/>
    <s v="119//89//"/>
    <n v="0.15465999999999999"/>
    <n v="1"/>
    <n v="1"/>
    <n v="1"/>
    <n v="1"/>
    <s v="SEPTIC"/>
    <n v="0"/>
    <n v="1"/>
    <n v="1400"/>
    <s v="YES"/>
    <n v="1400"/>
    <s v="119-89"/>
    <s v="Well,Septic"/>
    <s v="SEPTIC"/>
    <s v="SEPTIC"/>
    <n v="1400"/>
    <m/>
    <m/>
    <n v="1"/>
    <n v="1"/>
    <n v="2"/>
    <n v="768"/>
    <n v="1"/>
    <m/>
    <m/>
    <m/>
    <m/>
    <m/>
    <m/>
    <m/>
    <m/>
    <m/>
    <m/>
    <n v="1"/>
    <n v="4.6463999999999999"/>
    <n v="1"/>
    <s v="Mill Pond"/>
    <n v="20"/>
  </r>
  <r>
    <s v="119-156"/>
    <m/>
    <x v="0"/>
    <s v="18 LEISURE LN"/>
    <n v="101"/>
    <s v="UMBRELLO SHERRIE L"/>
    <s v="R130"/>
    <s v="ONE FAMILY"/>
    <s v="119//156//"/>
    <n v="0.27900000000000003"/>
    <n v="1"/>
    <n v="1"/>
    <n v="1"/>
    <n v="1"/>
    <s v="SEPTIC"/>
    <n v="0"/>
    <n v="1"/>
    <n v="10100"/>
    <s v="NO_W1"/>
    <n v="10100"/>
    <s v="119-156"/>
    <s v="Gas,Well,Septic"/>
    <s v="SEPTIC"/>
    <s v="SEPTIC"/>
    <n v="10100"/>
    <m/>
    <m/>
    <n v="1"/>
    <n v="1"/>
    <n v="2"/>
    <n v="576"/>
    <n v="1"/>
    <m/>
    <m/>
    <m/>
    <m/>
    <m/>
    <m/>
    <m/>
    <m/>
    <m/>
    <m/>
    <n v="2"/>
    <n v="4.6463999999999999"/>
    <n v="1"/>
    <s v="Mill Pond"/>
    <n v="20"/>
  </r>
  <r>
    <s v="119-200"/>
    <m/>
    <x v="0"/>
    <s v="23 LEISURE LN"/>
    <n v="903"/>
    <s v="TOWN OF WAREHAM"/>
    <s v="R130"/>
    <s v="TAX POSS  MDL-00"/>
    <s v="119//200//"/>
    <n v="0.17124"/>
    <n v="0"/>
    <n v="0"/>
    <n v="0"/>
    <n v="0"/>
    <m/>
    <n v="0"/>
    <n v="0"/>
    <n v="0"/>
    <s v="YES"/>
    <n v="0"/>
    <s v="119-200"/>
    <m/>
    <m/>
    <m/>
    <n v="0"/>
    <m/>
    <m/>
    <n v="0"/>
    <n v="0"/>
    <n v="0"/>
    <n v="0"/>
    <n v="0"/>
    <m/>
    <m/>
    <m/>
    <m/>
    <m/>
    <m/>
    <m/>
    <m/>
    <m/>
    <m/>
    <n v="1"/>
    <n v="0"/>
    <n v="1"/>
    <s v="Mill Pond"/>
    <n v="20"/>
  </r>
  <r>
    <s v="119-262"/>
    <m/>
    <x v="0"/>
    <s v="29 HIDEAWAY LN"/>
    <n v="132"/>
    <s v="PIERCE ROBERT C"/>
    <s v="R130"/>
    <s v="RES ACLNUD  MDL-00"/>
    <s v="119//262//"/>
    <n v="0.17033999999999999"/>
    <n v="0"/>
    <n v="0"/>
    <n v="0"/>
    <n v="0"/>
    <m/>
    <n v="0"/>
    <n v="0"/>
    <n v="0"/>
    <s v="YES"/>
    <n v="0"/>
    <s v="119-262"/>
    <m/>
    <m/>
    <m/>
    <n v="0"/>
    <m/>
    <m/>
    <n v="0"/>
    <n v="0"/>
    <n v="0"/>
    <n v="0"/>
    <n v="0"/>
    <m/>
    <m/>
    <m/>
    <m/>
    <m/>
    <m/>
    <m/>
    <m/>
    <m/>
    <m/>
    <n v="1"/>
    <n v="0"/>
    <n v="1"/>
    <s v="Mill Pond"/>
    <n v="20"/>
  </r>
  <r>
    <s v="105A-55"/>
    <m/>
    <x v="0"/>
    <s v="8 PENIKESE ST"/>
    <n v="101"/>
    <s v="PAGE LEONARD R"/>
    <s v="MR30"/>
    <s v="ONE FAMILY"/>
    <s v="105/A/55//"/>
    <n v="0.23496"/>
    <n v="1"/>
    <n v="1"/>
    <n v="1"/>
    <n v="1"/>
    <s v="SEPTIC"/>
    <n v="0"/>
    <n v="1"/>
    <n v="4100"/>
    <s v="YES"/>
    <n v="4100"/>
    <s v="105A-55"/>
    <s v="Public Water,Septic"/>
    <s v="SEPTIC"/>
    <s v="SEPTIC"/>
    <n v="4100"/>
    <m/>
    <m/>
    <n v="1"/>
    <n v="1"/>
    <n v="4"/>
    <n v="1316"/>
    <n v="1"/>
    <m/>
    <m/>
    <m/>
    <m/>
    <m/>
    <m/>
    <m/>
    <m/>
    <m/>
    <m/>
    <n v="1"/>
    <n v="9.68"/>
    <n v="1"/>
    <s v="Broad Marsh River"/>
    <n v="43"/>
  </r>
  <r>
    <s v="119-140"/>
    <m/>
    <x v="0"/>
    <s v="13 BLISSFUL LN"/>
    <n v="101"/>
    <s v="PROIA ANTHONY R JR"/>
    <s v="R130"/>
    <s v="ONE FAMILY"/>
    <s v="119//140//"/>
    <n v="0.32501000000000002"/>
    <n v="1"/>
    <n v="1"/>
    <n v="1"/>
    <n v="1"/>
    <s v="SEPTIC"/>
    <n v="0"/>
    <n v="1"/>
    <n v="9200"/>
    <s v="YES"/>
    <n v="9200"/>
    <s v="119-140"/>
    <s v="Gas,Well,Septic"/>
    <s v="SEPTIC"/>
    <s v="SEPTIC"/>
    <n v="9200"/>
    <m/>
    <m/>
    <n v="1"/>
    <n v="1"/>
    <n v="3"/>
    <n v="912"/>
    <n v="1"/>
    <m/>
    <m/>
    <m/>
    <m/>
    <m/>
    <m/>
    <m/>
    <m/>
    <m/>
    <m/>
    <n v="2"/>
    <n v="4.6463999999999999"/>
    <n v="1"/>
    <s v="Mill Pond"/>
    <n v="20"/>
  </r>
  <r>
    <s v="122-349"/>
    <m/>
    <x v="0"/>
    <s v="9 ACCESS RD"/>
    <n v="101"/>
    <s v="FISCHER FREDERICK JR"/>
    <s v="R130"/>
    <s v="ONE FAMILY"/>
    <s v="122//349//"/>
    <n v="0.20943999999999999"/>
    <n v="1"/>
    <n v="1"/>
    <n v="1"/>
    <n v="1"/>
    <s v="SEPTIC"/>
    <n v="0"/>
    <n v="1"/>
    <n v="200"/>
    <s v="YES"/>
    <n v="200"/>
    <s v="122-349"/>
    <s v="Gas,Well,Septic"/>
    <s v="SEPTIC"/>
    <s v="SEPTIC"/>
    <n v="200"/>
    <m/>
    <m/>
    <n v="1"/>
    <n v="1"/>
    <n v="4"/>
    <n v="768"/>
    <n v="1"/>
    <m/>
    <m/>
    <m/>
    <m/>
    <m/>
    <m/>
    <m/>
    <m/>
    <m/>
    <m/>
    <n v="3"/>
    <n v="4.6463999999999999"/>
    <n v="1"/>
    <s v="Mill Pond"/>
    <n v="20"/>
  </r>
  <r>
    <s v="114C-1-49"/>
    <m/>
    <x v="0"/>
    <s v="263 CHARGE POND RD"/>
    <n v="101"/>
    <s v="SIMMONS KRISTEN J TOBIA"/>
    <s v="R130"/>
    <s v="ONE FAMILY"/>
    <s v="114/C1/49//"/>
    <n v="0.39149"/>
    <n v="0"/>
    <n v="1"/>
    <n v="0"/>
    <n v="1"/>
    <m/>
    <n v="0"/>
    <n v="0"/>
    <n v="0"/>
    <s v="YES"/>
    <n v="0"/>
    <s v="114C-1-49"/>
    <m/>
    <m/>
    <s v="SEPTIC"/>
    <n v="0"/>
    <m/>
    <m/>
    <n v="0"/>
    <n v="1"/>
    <n v="3"/>
    <n v="2160"/>
    <n v="2"/>
    <m/>
    <m/>
    <m/>
    <m/>
    <m/>
    <m/>
    <m/>
    <m/>
    <m/>
    <m/>
    <n v="1"/>
    <n v="0"/>
    <n v="1"/>
    <s v="Mill Pond"/>
    <n v="20"/>
  </r>
  <r>
    <s v="119-362"/>
    <m/>
    <x v="0"/>
    <s v="42 MAYFLOWER LN"/>
    <n v="101"/>
    <s v="MUSHET BRUCE A"/>
    <s v="R130"/>
    <s v="ONE FAMILY"/>
    <s v="119//362//"/>
    <n v="0.22015000000000001"/>
    <n v="1"/>
    <n v="1"/>
    <n v="1"/>
    <n v="1"/>
    <s v="SEPTIC"/>
    <n v="0"/>
    <n v="1"/>
    <n v="4000"/>
    <s v="YES"/>
    <n v="4000"/>
    <s v="119-362"/>
    <s v="Gas,Well,Septic"/>
    <s v="SEPTIC"/>
    <s v="SEPTIC"/>
    <n v="4000"/>
    <m/>
    <m/>
    <n v="1"/>
    <n v="1"/>
    <n v="2"/>
    <n v="924"/>
    <n v="1"/>
    <m/>
    <m/>
    <m/>
    <m/>
    <m/>
    <m/>
    <m/>
    <m/>
    <m/>
    <m/>
    <n v="1"/>
    <n v="4.6463999999999999"/>
    <n v="1"/>
    <s v="Mill Pond"/>
    <n v="20"/>
  </r>
  <r>
    <s v="119-222"/>
    <m/>
    <x v="0"/>
    <s v="24 HIDEAWAY LN"/>
    <n v="101"/>
    <s v="BARKAS THEODORE A &amp; MARY L"/>
    <s v="R130"/>
    <s v="ONE FAMILY"/>
    <s v="119//222//"/>
    <n v="0.3296"/>
    <n v="1"/>
    <n v="1"/>
    <n v="1"/>
    <n v="1"/>
    <s v="SEPTIC"/>
    <n v="0"/>
    <n v="1"/>
    <n v="7500"/>
    <s v="YES"/>
    <n v="7500"/>
    <s v="119-222"/>
    <s v="Well,Septic"/>
    <s v="SEPTIC"/>
    <s v="SEPTIC"/>
    <n v="7500"/>
    <m/>
    <m/>
    <n v="1"/>
    <n v="1"/>
    <n v="2"/>
    <n v="1056"/>
    <n v="1"/>
    <m/>
    <m/>
    <m/>
    <m/>
    <m/>
    <m/>
    <m/>
    <m/>
    <m/>
    <m/>
    <n v="2"/>
    <n v="4.6463999999999999"/>
    <n v="1"/>
    <s v="Mill Pond"/>
    <n v="20"/>
  </r>
  <r>
    <s v="122-1005"/>
    <m/>
    <x v="0"/>
    <s v="26 ACCESS RD"/>
    <n v="101"/>
    <s v="CLARK PAUL R"/>
    <s v="R130"/>
    <s v="ONE FAMILY"/>
    <s v="122//1005//"/>
    <n v="0.25584000000000001"/>
    <n v="1"/>
    <n v="1"/>
    <n v="1"/>
    <n v="1"/>
    <s v="SEPTIC"/>
    <n v="0"/>
    <n v="1"/>
    <n v="9900"/>
    <s v="YES"/>
    <n v="9900"/>
    <s v="122-1005"/>
    <s v="Gas,Well,Septic"/>
    <s v="SEPTIC"/>
    <s v="SEPTIC"/>
    <n v="9900"/>
    <m/>
    <m/>
    <n v="1"/>
    <n v="1"/>
    <n v="4"/>
    <n v="2000"/>
    <n v="1"/>
    <m/>
    <m/>
    <m/>
    <m/>
    <m/>
    <m/>
    <m/>
    <m/>
    <m/>
    <m/>
    <n v="5"/>
    <n v="4.6463999999999999"/>
    <n v="1"/>
    <s v="Mill Pond"/>
    <n v="20"/>
  </r>
  <r>
    <s v="105A-56"/>
    <m/>
    <x v="0"/>
    <s v="10 PENIKESE ST"/>
    <n v="101"/>
    <s v="LEACH GEORGE E JR"/>
    <s v="MR30"/>
    <s v="ONE FAMILY"/>
    <s v="105/A/56//"/>
    <n v="0.23216000000000001"/>
    <n v="1"/>
    <n v="1"/>
    <n v="1"/>
    <n v="1"/>
    <s v="SEPTIC"/>
    <n v="0"/>
    <n v="1"/>
    <n v="7700"/>
    <s v="YES"/>
    <n v="7700"/>
    <s v="105A-56"/>
    <s v="Public Water,Septic"/>
    <s v="SEPTIC"/>
    <s v="SEPTIC"/>
    <n v="7700"/>
    <m/>
    <m/>
    <n v="1"/>
    <n v="1"/>
    <n v="3"/>
    <n v="1008"/>
    <n v="1"/>
    <m/>
    <m/>
    <m/>
    <m/>
    <m/>
    <m/>
    <m/>
    <m/>
    <m/>
    <m/>
    <n v="1"/>
    <n v="9.68"/>
    <n v="1"/>
    <s v="Broad Marsh River"/>
    <n v="43"/>
  </r>
  <r>
    <s v="114D-7"/>
    <m/>
    <x v="0"/>
    <s v="0 UPPER BOUNDARY RD"/>
    <n v="903"/>
    <s v="TOWN OF WAREHAM"/>
    <s v="R130"/>
    <s v="TAX POSS  MDL-00"/>
    <s v="114/D/7//"/>
    <n v="0.77734000000000003"/>
    <n v="0"/>
    <n v="0"/>
    <n v="0"/>
    <n v="0"/>
    <m/>
    <n v="0"/>
    <n v="0"/>
    <n v="0"/>
    <s v="NO_W1"/>
    <n v="0"/>
    <s v="114D-7"/>
    <m/>
    <m/>
    <m/>
    <n v="0"/>
    <m/>
    <m/>
    <n v="0"/>
    <n v="0"/>
    <n v="0"/>
    <n v="0"/>
    <n v="0"/>
    <m/>
    <m/>
    <m/>
    <m/>
    <m/>
    <m/>
    <m/>
    <m/>
    <m/>
    <m/>
    <n v="2"/>
    <n v="0"/>
    <n v="1"/>
    <s v="Mill Pond"/>
    <n v="20"/>
  </r>
  <r>
    <s v="122-347"/>
    <m/>
    <x v="0"/>
    <s v="127 PLYMOUTH AVE"/>
    <n v="101"/>
    <s v="WHITE ALBERT J"/>
    <s v="R130"/>
    <s v="ONE FAMILY"/>
    <s v="122//347//"/>
    <n v="0.13469"/>
    <n v="1"/>
    <n v="1"/>
    <n v="1"/>
    <n v="1"/>
    <s v="SEPTIC"/>
    <n v="0"/>
    <n v="1"/>
    <n v="1600"/>
    <s v="YES"/>
    <n v="1600"/>
    <s v="122-347"/>
    <s v="Gas,Well,Septic"/>
    <s v="SEPTIC"/>
    <s v="SEPTIC"/>
    <n v="1600"/>
    <m/>
    <m/>
    <n v="1"/>
    <n v="1"/>
    <n v="2"/>
    <n v="768"/>
    <n v="1"/>
    <m/>
    <m/>
    <m/>
    <m/>
    <m/>
    <m/>
    <m/>
    <m/>
    <m/>
    <m/>
    <n v="2"/>
    <n v="4.6463999999999999"/>
    <n v="1"/>
    <s v="Mill Pond"/>
    <n v="20"/>
  </r>
  <r>
    <s v="106-20A"/>
    <m/>
    <x v="0"/>
    <s v="13 CRANE LANDING RD"/>
    <n v="131"/>
    <s v="CRANE LANDING DEVELOPMENT LLC"/>
    <s v="R60"/>
    <s v="RES ACLNPO  MDL-00"/>
    <s v="106//20/A/"/>
    <n v="1.5066999999999999"/>
    <n v="0"/>
    <n v="0"/>
    <n v="0"/>
    <n v="0"/>
    <m/>
    <n v="0"/>
    <n v="0"/>
    <n v="0"/>
    <s v="YES"/>
    <n v="0"/>
    <s v="106-20A"/>
    <m/>
    <m/>
    <m/>
    <n v="0"/>
    <m/>
    <m/>
    <n v="0"/>
    <n v="0"/>
    <n v="0"/>
    <n v="0"/>
    <n v="0"/>
    <m/>
    <m/>
    <m/>
    <m/>
    <m/>
    <m/>
    <m/>
    <m/>
    <m/>
    <m/>
    <n v="1"/>
    <n v="0"/>
    <n v="1"/>
    <s v="Maple Swamp"/>
    <n v="39"/>
  </r>
  <r>
    <s v="119-292"/>
    <m/>
    <x v="0"/>
    <s v="34 REPOSE LN"/>
    <n v="101"/>
    <s v="RAYMOND SHAWN D"/>
    <s v="R130"/>
    <s v="ONE FAMILY"/>
    <s v="119//292//"/>
    <n v="0.31283"/>
    <n v="1"/>
    <n v="1"/>
    <n v="1"/>
    <n v="1"/>
    <s v="SEPTIC"/>
    <n v="0"/>
    <n v="1"/>
    <n v="9700"/>
    <s v="YES"/>
    <n v="9700"/>
    <s v="119-292"/>
    <s v="Well,Septic"/>
    <s v="SEPTIC"/>
    <s v="SEPTIC"/>
    <n v="9700"/>
    <m/>
    <m/>
    <n v="1"/>
    <n v="1"/>
    <n v="3"/>
    <n v="1414"/>
    <n v="1.75"/>
    <m/>
    <m/>
    <m/>
    <m/>
    <m/>
    <m/>
    <m/>
    <m/>
    <m/>
    <m/>
    <n v="2"/>
    <n v="4.6463999999999999"/>
    <n v="1"/>
    <s v="Mill Pond"/>
    <n v="20"/>
  </r>
  <r>
    <s v="114C-2-300"/>
    <m/>
    <x v="0"/>
    <s v="0 PUFFIN LN"/>
    <n v="131"/>
    <s v="MAROTTA LOUISE M"/>
    <m/>
    <s v="RES ACLNPO  MDL-00"/>
    <s v="114/C2/300//"/>
    <n v="1.7663199999999999"/>
    <n v="0"/>
    <n v="0"/>
    <n v="0"/>
    <n v="0"/>
    <m/>
    <n v="0"/>
    <n v="0"/>
    <n v="0"/>
    <s v="NO_W1"/>
    <n v="0"/>
    <s v="114C-2-300"/>
    <m/>
    <m/>
    <m/>
    <n v="0"/>
    <m/>
    <m/>
    <n v="0"/>
    <n v="0"/>
    <n v="0"/>
    <n v="0"/>
    <n v="0"/>
    <m/>
    <m/>
    <m/>
    <m/>
    <m/>
    <m/>
    <m/>
    <m/>
    <m/>
    <m/>
    <n v="4"/>
    <n v="0"/>
    <n v="1"/>
    <s v="Harlow Brook"/>
    <n v="34"/>
  </r>
  <r>
    <s v="119-90"/>
    <m/>
    <x v="0"/>
    <s v="16 BLISSFUL LN"/>
    <n v="101"/>
    <s v="VIRGILIO CLEMENTE &amp; PAUL"/>
    <s v="R130"/>
    <s v="ONE FAMILY"/>
    <s v="119//90//"/>
    <n v="0.16019"/>
    <n v="1"/>
    <n v="1"/>
    <n v="1"/>
    <n v="1"/>
    <s v="SEPTIC"/>
    <n v="0"/>
    <n v="1"/>
    <n v="800"/>
    <s v="YES"/>
    <n v="800"/>
    <s v="119-90"/>
    <s v="Well,Septic"/>
    <s v="SEPTIC"/>
    <s v="SEPTIC"/>
    <n v="800"/>
    <m/>
    <m/>
    <n v="1"/>
    <n v="1"/>
    <n v="2"/>
    <n v="832"/>
    <n v="1"/>
    <m/>
    <m/>
    <m/>
    <m/>
    <m/>
    <m/>
    <m/>
    <m/>
    <m/>
    <m/>
    <n v="1"/>
    <n v="4.6463999999999999"/>
    <n v="1"/>
    <s v="Mill Pond"/>
    <n v="20"/>
  </r>
  <r>
    <s v="119-354A"/>
    <m/>
    <x v="0"/>
    <s v="36 RESTFUL LN"/>
    <n v="101"/>
    <s v="SOHMER ALEC G TR OF THE"/>
    <s v="R13"/>
    <s v="ONE FAMILY"/>
    <s v="119//354/A/"/>
    <n v="0.28948000000000002"/>
    <n v="1"/>
    <n v="1"/>
    <n v="1"/>
    <n v="1"/>
    <s v="SEPTIC"/>
    <n v="0"/>
    <n v="0"/>
    <n v="0"/>
    <s v="YES"/>
    <n v="0"/>
    <s v="119-354A"/>
    <s v="Gas,Well,Septic"/>
    <s v="SEPTIC"/>
    <s v="SEPTIC"/>
    <n v="0"/>
    <m/>
    <m/>
    <n v="1"/>
    <n v="1"/>
    <n v="2"/>
    <n v="872"/>
    <n v="1"/>
    <m/>
    <m/>
    <m/>
    <m/>
    <m/>
    <m/>
    <m/>
    <m/>
    <m/>
    <m/>
    <n v="1"/>
    <n v="4.6463999999999999"/>
    <n v="1"/>
    <s v="Mill Pond"/>
    <n v="20"/>
  </r>
  <r>
    <s v="105A-57"/>
    <m/>
    <x v="0"/>
    <s v="12 PENIKESE ST"/>
    <n v="101"/>
    <s v="RUHMPOHL LAYCE"/>
    <s v="MR30"/>
    <s v="ONE FAMILY"/>
    <s v="105/A/57//"/>
    <n v="0.21795"/>
    <n v="1"/>
    <n v="1"/>
    <n v="1"/>
    <n v="1"/>
    <s v="SEPTIC"/>
    <n v="0"/>
    <n v="1"/>
    <n v="9500"/>
    <s v="YES"/>
    <n v="9500"/>
    <s v="105A-57"/>
    <s v="Public Water,Septic"/>
    <s v="SEPTIC"/>
    <s v="SEPTIC"/>
    <n v="9500"/>
    <m/>
    <m/>
    <n v="1"/>
    <n v="1"/>
    <n v="3"/>
    <n v="1008"/>
    <n v="1"/>
    <m/>
    <m/>
    <m/>
    <m/>
    <m/>
    <m/>
    <m/>
    <m/>
    <m/>
    <m/>
    <n v="1"/>
    <n v="9.68"/>
    <n v="1"/>
    <s v="Broad Marsh River"/>
    <n v="43"/>
  </r>
  <r>
    <s v="119-319"/>
    <m/>
    <x v="0"/>
    <s v="35 REPOSE LN"/>
    <n v="101"/>
    <s v="MILNE JAMES T"/>
    <s v="R130"/>
    <s v="ONE FAMILY"/>
    <s v="119//319//"/>
    <n v="0.32068000000000002"/>
    <n v="1"/>
    <n v="1"/>
    <n v="1"/>
    <n v="1"/>
    <s v="SEPTIC"/>
    <n v="0"/>
    <n v="1"/>
    <n v="3500"/>
    <s v="YES"/>
    <n v="3500"/>
    <s v="119-319"/>
    <s v="Gas,Well,Septic"/>
    <s v="SEPTIC"/>
    <s v="SEPTIC"/>
    <n v="3500"/>
    <m/>
    <m/>
    <n v="1"/>
    <n v="1"/>
    <n v="3"/>
    <n v="952"/>
    <n v="1"/>
    <m/>
    <m/>
    <m/>
    <m/>
    <m/>
    <m/>
    <m/>
    <m/>
    <m/>
    <m/>
    <n v="2"/>
    <n v="4.6463999999999999"/>
    <n v="1"/>
    <s v="Mill Pond"/>
    <n v="20"/>
  </r>
  <r>
    <s v="119-199"/>
    <m/>
    <x v="0"/>
    <s v="25 LEISURE LN"/>
    <n v="101"/>
    <s v="SMILEY EDWIN A"/>
    <s v="R130"/>
    <s v="ONE FAMILY"/>
    <s v="119//199//"/>
    <n v="0.15914"/>
    <n v="1"/>
    <n v="1"/>
    <n v="1"/>
    <n v="1"/>
    <s v="SEPTIC"/>
    <n v="0"/>
    <n v="1"/>
    <n v="10500"/>
    <s v="YES"/>
    <n v="10500"/>
    <s v="119-199"/>
    <m/>
    <m/>
    <s v="SEPTIC"/>
    <n v="10500"/>
    <m/>
    <m/>
    <n v="1"/>
    <n v="1"/>
    <n v="3"/>
    <n v="996"/>
    <n v="1"/>
    <m/>
    <m/>
    <m/>
    <m/>
    <m/>
    <m/>
    <m/>
    <m/>
    <m/>
    <m/>
    <n v="1"/>
    <n v="4.6463999999999999"/>
    <n v="1"/>
    <s v="Mill Pond"/>
    <n v="20"/>
  </r>
  <r>
    <s v="122-879"/>
    <m/>
    <x v="0"/>
    <s v="162 PARK AVE"/>
    <n v="101"/>
    <s v="NICKERSON GERALDINE M"/>
    <s v="R130"/>
    <s v="ONE FAMILY"/>
    <s v="122//879//"/>
    <n v="0.12495000000000001"/>
    <n v="1"/>
    <n v="1"/>
    <n v="1"/>
    <n v="1"/>
    <s v="SEPTIC"/>
    <n v="0"/>
    <n v="0"/>
    <n v="0"/>
    <s v="YES"/>
    <n v="0"/>
    <s v="122-879"/>
    <s v="Well,Septic"/>
    <s v="SEPTIC"/>
    <s v="SEPTIC"/>
    <n v="0"/>
    <m/>
    <m/>
    <n v="1"/>
    <n v="1"/>
    <n v="3"/>
    <n v="528"/>
    <n v="1"/>
    <m/>
    <m/>
    <m/>
    <m/>
    <m/>
    <m/>
    <m/>
    <m/>
    <m/>
    <m/>
    <n v="2"/>
    <n v="4.6463999999999999"/>
    <n v="1"/>
    <s v="Mill Pond"/>
    <n v="20"/>
  </r>
  <r>
    <s v="119-261"/>
    <m/>
    <x v="0"/>
    <s v="31 HIDEAWAY LN"/>
    <n v="101"/>
    <s v="MCKEE MARY ANNE"/>
    <s v="R130"/>
    <s v="ONE FAMILY"/>
    <s v="119//261//"/>
    <n v="0.15512000000000001"/>
    <n v="1"/>
    <n v="1"/>
    <n v="1"/>
    <n v="1"/>
    <s v="SEPTIC"/>
    <n v="0"/>
    <n v="1"/>
    <n v="3400"/>
    <s v="YES"/>
    <n v="3400"/>
    <s v="119-261"/>
    <s v="Gas,Well,Septic"/>
    <s v="SEPTIC"/>
    <s v="SEPTIC"/>
    <n v="3400"/>
    <m/>
    <m/>
    <n v="1"/>
    <n v="1"/>
    <n v="2"/>
    <n v="864"/>
    <n v="1"/>
    <m/>
    <m/>
    <m/>
    <m/>
    <m/>
    <m/>
    <m/>
    <m/>
    <m/>
    <m/>
    <n v="1"/>
    <n v="4.6463999999999999"/>
    <n v="1"/>
    <s v="Mill Pond"/>
    <n v="20"/>
  </r>
  <r>
    <s v="105A-58"/>
    <m/>
    <x v="0"/>
    <s v="14 PENIKESE ST"/>
    <n v="101"/>
    <s v="BAPTISTE JOSEPH A"/>
    <s v="MR30"/>
    <s v="ONE FAMILY"/>
    <s v="105/A/58//"/>
    <n v="0.23193"/>
    <n v="1"/>
    <n v="1"/>
    <n v="1"/>
    <n v="1"/>
    <s v="SEPTIC"/>
    <n v="0"/>
    <n v="1"/>
    <n v="10500"/>
    <s v="YES"/>
    <n v="10500"/>
    <s v="105A-58"/>
    <s v="Public Water,Septic"/>
    <s v="SEPTIC"/>
    <s v="SEPTIC"/>
    <n v="10500"/>
    <m/>
    <m/>
    <n v="1"/>
    <n v="1"/>
    <n v="3"/>
    <n v="1008"/>
    <n v="1"/>
    <m/>
    <m/>
    <m/>
    <m/>
    <m/>
    <m/>
    <m/>
    <m/>
    <m/>
    <m/>
    <n v="1"/>
    <n v="9.68"/>
    <n v="1"/>
    <s v="Broad Marsh River"/>
    <n v="43"/>
  </r>
  <r>
    <s v="122-677"/>
    <m/>
    <x v="0"/>
    <s v="10 ACCESS RD"/>
    <n v="131"/>
    <s v="GRIEB CHRISTOPHER C"/>
    <s v="R130"/>
    <s v="RES ACLNPO  MDL-00"/>
    <s v="122//677//"/>
    <n v="0.14008000000000001"/>
    <n v="0"/>
    <n v="0"/>
    <n v="0"/>
    <n v="0"/>
    <m/>
    <n v="0"/>
    <n v="0"/>
    <n v="0"/>
    <s v="YES"/>
    <n v="0"/>
    <s v="122-677"/>
    <m/>
    <m/>
    <m/>
    <n v="0"/>
    <m/>
    <m/>
    <n v="0"/>
    <n v="0"/>
    <n v="0"/>
    <n v="0"/>
    <n v="0"/>
    <m/>
    <m/>
    <m/>
    <m/>
    <m/>
    <m/>
    <m/>
    <m/>
    <m/>
    <m/>
    <n v="2"/>
    <n v="0"/>
    <n v="1"/>
    <s v="Mill Pond"/>
    <n v="20"/>
  </r>
  <r>
    <s v="122-170"/>
    <m/>
    <x v="0"/>
    <s v="156 PLYMOUTH AVE"/>
    <n v="101"/>
    <s v="JOY ROBERT T"/>
    <s v="R130"/>
    <s v="ONE FAMILY"/>
    <s v="122//170//"/>
    <n v="0.27731"/>
    <n v="1"/>
    <n v="1"/>
    <n v="1"/>
    <n v="1"/>
    <s v="SEPTIC"/>
    <n v="0"/>
    <n v="1"/>
    <n v="5200"/>
    <s v="YES"/>
    <n v="5200"/>
    <s v="122-170"/>
    <s v="Well,Septic"/>
    <s v="SEPTIC"/>
    <s v="SEPTIC"/>
    <n v="5200"/>
    <m/>
    <m/>
    <n v="1"/>
    <n v="1"/>
    <n v="3"/>
    <n v="1656"/>
    <n v="1"/>
    <m/>
    <m/>
    <m/>
    <m/>
    <m/>
    <m/>
    <m/>
    <m/>
    <m/>
    <m/>
    <n v="4"/>
    <n v="4.6463999999999999"/>
    <n v="1"/>
    <s v="Mill Pond"/>
    <n v="20"/>
  </r>
  <r>
    <s v="119-224"/>
    <m/>
    <x v="0"/>
    <s v="28 HIDEAWAY LN"/>
    <n v="903"/>
    <s v="TOWN OF WAREHAM"/>
    <s v="R130"/>
    <s v="TAX POSS  MDL-00"/>
    <s v="119//224//"/>
    <n v="0.15057999999999999"/>
    <n v="0"/>
    <n v="0"/>
    <n v="0"/>
    <n v="0"/>
    <m/>
    <n v="0"/>
    <n v="0"/>
    <n v="0"/>
    <s v="YES"/>
    <n v="0"/>
    <s v="119-224"/>
    <m/>
    <m/>
    <m/>
    <n v="0"/>
    <m/>
    <m/>
    <n v="0"/>
    <n v="0"/>
    <n v="0"/>
    <n v="0"/>
    <n v="0"/>
    <m/>
    <m/>
    <m/>
    <m/>
    <m/>
    <m/>
    <m/>
    <m/>
    <m/>
    <m/>
    <n v="1"/>
    <n v="0"/>
    <n v="1"/>
    <s v="Mill Pond"/>
    <n v="20"/>
  </r>
  <r>
    <s v="119-157"/>
    <m/>
    <x v="0"/>
    <s v="20 LEISURE LN"/>
    <n v="132"/>
    <s v="RUSSO JOSEPH"/>
    <s v="R130"/>
    <s v="RES ACLNUD  MDL-00"/>
    <s v="119//157//"/>
    <n v="0.14138000000000001"/>
    <n v="0"/>
    <n v="0"/>
    <n v="0"/>
    <n v="0"/>
    <m/>
    <n v="0"/>
    <n v="0"/>
    <n v="0"/>
    <s v="YES"/>
    <n v="0"/>
    <s v="119-157"/>
    <m/>
    <m/>
    <m/>
    <n v="0"/>
    <m/>
    <m/>
    <n v="0"/>
    <n v="0"/>
    <n v="0"/>
    <n v="0"/>
    <n v="0"/>
    <m/>
    <m/>
    <m/>
    <m/>
    <m/>
    <m/>
    <m/>
    <m/>
    <m/>
    <m/>
    <n v="1"/>
    <n v="0"/>
    <n v="1"/>
    <s v="Mill Pond"/>
    <n v="20"/>
  </r>
  <r>
    <s v="114C-1-32"/>
    <m/>
    <x v="0"/>
    <s v="264 CHARGE POND RD"/>
    <n v="131"/>
    <s v="CASANOVA ANTONIO C"/>
    <s v="R60"/>
    <s v="RES ACLNPO  MDL-00"/>
    <s v="114/C1/32//"/>
    <n v="0.31406000000000001"/>
    <n v="0"/>
    <n v="0"/>
    <n v="0"/>
    <n v="0"/>
    <m/>
    <n v="0"/>
    <n v="0"/>
    <n v="0"/>
    <s v="YES"/>
    <n v="0"/>
    <s v="114C-1-32"/>
    <m/>
    <m/>
    <m/>
    <n v="0"/>
    <m/>
    <m/>
    <n v="0"/>
    <n v="0"/>
    <n v="0"/>
    <n v="0"/>
    <n v="0"/>
    <m/>
    <m/>
    <m/>
    <m/>
    <m/>
    <m/>
    <m/>
    <m/>
    <m/>
    <m/>
    <n v="1"/>
    <n v="0"/>
    <n v="1"/>
    <s v="Mill Pond"/>
    <n v="20"/>
  </r>
  <r>
    <s v="105A-59"/>
    <m/>
    <x v="0"/>
    <s v="16 PENIKESE ST"/>
    <n v="101"/>
    <s v="LINHARES ROBERT J"/>
    <s v="MR30"/>
    <s v="ONE FAMILY"/>
    <s v="105/A/59//"/>
    <n v="0.22935"/>
    <n v="1"/>
    <n v="1"/>
    <n v="1"/>
    <n v="1"/>
    <s v="SEPTIC"/>
    <n v="0"/>
    <n v="1"/>
    <n v="5900"/>
    <s v="YES"/>
    <n v="5900"/>
    <s v="105A-59"/>
    <s v="Public Water,Septic"/>
    <s v="SEPTIC"/>
    <s v="SEPTIC"/>
    <n v="5900"/>
    <m/>
    <m/>
    <n v="1"/>
    <n v="1"/>
    <n v="3"/>
    <n v="1316"/>
    <n v="1"/>
    <m/>
    <m/>
    <m/>
    <m/>
    <m/>
    <m/>
    <m/>
    <m/>
    <m/>
    <m/>
    <n v="1"/>
    <n v="9.68"/>
    <n v="1"/>
    <s v="Broad Marsh River"/>
    <n v="43"/>
  </r>
  <r>
    <s v="114D-W6"/>
    <m/>
    <x v="0"/>
    <s v="0 BLUEGILL LN"/>
    <n v="903"/>
    <s v="WAREHAM FIRE DISTRICT"/>
    <s v="R130"/>
    <s v="MUNICIPAL  MDL-00"/>
    <s v="114/D/W6//"/>
    <n v="0.61075999999999997"/>
    <n v="0"/>
    <n v="0"/>
    <n v="0"/>
    <n v="0"/>
    <m/>
    <n v="0"/>
    <n v="0"/>
    <n v="0"/>
    <s v="YES"/>
    <n v="0"/>
    <s v="114D-W6"/>
    <m/>
    <m/>
    <m/>
    <n v="0"/>
    <m/>
    <m/>
    <n v="0"/>
    <n v="0"/>
    <n v="0"/>
    <n v="0"/>
    <n v="0"/>
    <m/>
    <m/>
    <m/>
    <m/>
    <m/>
    <m/>
    <m/>
    <m/>
    <m/>
    <m/>
    <n v="1"/>
    <n v="0"/>
    <n v="1"/>
    <s v="Mill Pond"/>
    <n v="20"/>
  </r>
  <r>
    <s v="122-675"/>
    <m/>
    <x v="0"/>
    <s v="161 LAKE AVE"/>
    <n v="101"/>
    <s v="JORRITSMA WILLARD S"/>
    <s v="R130"/>
    <s v="ONE FAMILY"/>
    <s v="122//675//"/>
    <n v="0.15756000000000001"/>
    <n v="1"/>
    <n v="1"/>
    <n v="1"/>
    <n v="1"/>
    <s v="SEPTIC"/>
    <n v="0"/>
    <n v="1"/>
    <n v="300"/>
    <s v="YES"/>
    <n v="300"/>
    <s v="122-675"/>
    <s v="Gas,Well,Septic"/>
    <s v="SEPTIC"/>
    <s v="SEPTIC"/>
    <n v="300"/>
    <m/>
    <m/>
    <n v="1"/>
    <n v="1"/>
    <n v="2"/>
    <n v="720"/>
    <n v="1"/>
    <m/>
    <m/>
    <m/>
    <m/>
    <m/>
    <m/>
    <m/>
    <m/>
    <m/>
    <m/>
    <n v="2"/>
    <n v="4.6463999999999999"/>
    <n v="1"/>
    <s v="Mill Pond"/>
    <n v="20"/>
  </r>
  <r>
    <s v="114E-W2"/>
    <m/>
    <x v="0"/>
    <s v="UPPER BOUNDARY RD"/>
    <n v="903"/>
    <s v="WAREHAM FIRE DISTRICT"/>
    <s v="R130"/>
    <s v="MUNICIPAL  MDL-00"/>
    <s v="114/E/W2//"/>
    <n v="20.41311"/>
    <n v="0"/>
    <n v="0"/>
    <n v="0"/>
    <n v="0"/>
    <m/>
    <n v="0"/>
    <n v="0"/>
    <n v="0"/>
    <s v="YES"/>
    <n v="0"/>
    <s v="114E-W2"/>
    <m/>
    <m/>
    <m/>
    <n v="0"/>
    <m/>
    <m/>
    <n v="0"/>
    <n v="0"/>
    <n v="0"/>
    <n v="0"/>
    <n v="0"/>
    <m/>
    <m/>
    <m/>
    <m/>
    <m/>
    <m/>
    <m/>
    <m/>
    <m/>
    <m/>
    <n v="1"/>
    <n v="0"/>
    <n v="1"/>
    <s v="Mill Pond"/>
    <n v="20"/>
  </r>
  <r>
    <s v="119-91"/>
    <m/>
    <x v="0"/>
    <s v="18 BLISSFUL LN"/>
    <n v="101"/>
    <s v="COLAMETA ROBERT J"/>
    <s v="R130"/>
    <s v="ONE FAMILY"/>
    <s v="119//91//"/>
    <n v="0.16411999999999999"/>
    <n v="1"/>
    <n v="1"/>
    <n v="1"/>
    <n v="1"/>
    <s v="SEPTIC"/>
    <n v="0"/>
    <n v="1"/>
    <n v="1000"/>
    <s v="YES"/>
    <n v="1000"/>
    <s v="119-91"/>
    <s v="Gas,Well,Septic"/>
    <s v="SEPTIC"/>
    <s v="SEPTIC"/>
    <n v="1000"/>
    <m/>
    <m/>
    <n v="1"/>
    <n v="1"/>
    <n v="3"/>
    <n v="912"/>
    <n v="1"/>
    <m/>
    <m/>
    <m/>
    <m/>
    <m/>
    <m/>
    <m/>
    <m/>
    <m/>
    <m/>
    <n v="1"/>
    <n v="4.6463999999999999"/>
    <n v="1"/>
    <s v="Mill Pond"/>
    <n v="20"/>
  </r>
  <r>
    <s v="105A-21"/>
    <m/>
    <x v="0"/>
    <s v="58 CHARLOTTE FURN RD"/>
    <n v="101"/>
    <s v="BURKE DOROTHY J"/>
    <s v="MR30"/>
    <s v="ONE FAMILY"/>
    <s v="105/A/21//"/>
    <n v="0.26247999999999999"/>
    <n v="1"/>
    <n v="1"/>
    <n v="1"/>
    <n v="1"/>
    <s v="SEPTIC"/>
    <n v="0"/>
    <n v="1"/>
    <n v="4400"/>
    <s v="YES"/>
    <n v="4400"/>
    <s v="105A-21"/>
    <s v="Public Water,Septic"/>
    <s v="SEPTIC"/>
    <s v="SEPTIC"/>
    <n v="4400"/>
    <m/>
    <m/>
    <n v="1"/>
    <n v="1"/>
    <n v="3"/>
    <n v="1008"/>
    <n v="1"/>
    <m/>
    <m/>
    <m/>
    <m/>
    <m/>
    <m/>
    <m/>
    <m/>
    <m/>
    <m/>
    <n v="1"/>
    <n v="9.68"/>
    <n v="1"/>
    <s v="Rose Brook"/>
    <n v="41"/>
  </r>
  <r>
    <s v="119-138"/>
    <m/>
    <x v="0"/>
    <s v="17 BLISSFUL LN"/>
    <n v="101"/>
    <s v="LOPES BENNETT"/>
    <s v="R130"/>
    <s v="ONE FAMILY"/>
    <s v="119//138//"/>
    <n v="0.32455000000000001"/>
    <n v="1"/>
    <n v="1"/>
    <n v="1"/>
    <n v="1"/>
    <s v="SEPTIC"/>
    <n v="0"/>
    <n v="0"/>
    <n v="0"/>
    <s v="YES"/>
    <n v="0"/>
    <s v="119-138"/>
    <s v="Gas,Well,Septic"/>
    <s v="SEPTIC"/>
    <s v="SEPTIC"/>
    <n v="0"/>
    <m/>
    <m/>
    <n v="1"/>
    <n v="1"/>
    <n v="3"/>
    <n v="960"/>
    <n v="1"/>
    <m/>
    <m/>
    <m/>
    <m/>
    <m/>
    <m/>
    <m/>
    <m/>
    <m/>
    <m/>
    <n v="2"/>
    <n v="4.6463999999999999"/>
    <n v="1"/>
    <s v="Mill Pond"/>
    <n v="20"/>
  </r>
  <r>
    <s v="119-451"/>
    <m/>
    <x v="0"/>
    <s v="47 MAYFLOWER LN"/>
    <n v="131"/>
    <s v="JOY ROBERT T"/>
    <s v="R130"/>
    <s v="RES ACLNPO  MDL-00"/>
    <s v="119//451//"/>
    <n v="0.30131000000000002"/>
    <n v="0"/>
    <n v="0"/>
    <n v="0"/>
    <n v="0"/>
    <m/>
    <n v="0"/>
    <n v="0"/>
    <n v="0"/>
    <s v="YES"/>
    <n v="0"/>
    <s v="119-451"/>
    <m/>
    <m/>
    <m/>
    <n v="0"/>
    <m/>
    <m/>
    <n v="0"/>
    <n v="0"/>
    <n v="0"/>
    <n v="0"/>
    <n v="0"/>
    <m/>
    <m/>
    <m/>
    <m/>
    <m/>
    <m/>
    <m/>
    <m/>
    <m/>
    <m/>
    <n v="2"/>
    <n v="0"/>
    <n v="1"/>
    <s v="Mill Pond"/>
    <n v="20"/>
  </r>
  <r>
    <s v="119-260"/>
    <m/>
    <x v="0"/>
    <s v="33 HIDEAWAY LN"/>
    <n v="132"/>
    <s v="MCKAY IRENE M"/>
    <s v="R130"/>
    <s v="RES ACLNUD  MDL-00"/>
    <s v="119//260//"/>
    <n v="0.15376999999999999"/>
    <n v="0"/>
    <n v="0"/>
    <n v="0"/>
    <n v="0"/>
    <m/>
    <n v="0"/>
    <n v="0"/>
    <n v="0"/>
    <s v="YES"/>
    <n v="0"/>
    <s v="119-260"/>
    <m/>
    <m/>
    <m/>
    <n v="0"/>
    <m/>
    <m/>
    <n v="0"/>
    <n v="0"/>
    <n v="0"/>
    <n v="0"/>
    <n v="0"/>
    <m/>
    <m/>
    <m/>
    <m/>
    <m/>
    <m/>
    <m/>
    <m/>
    <m/>
    <m/>
    <n v="1"/>
    <n v="0"/>
    <n v="1"/>
    <s v="Mill Pond"/>
    <n v="20"/>
  </r>
  <r>
    <s v="119-225"/>
    <m/>
    <x v="0"/>
    <s v="30 HIDEAWAY LN"/>
    <n v="101"/>
    <s v="MASSELL JANET D"/>
    <s v="R130"/>
    <s v="ONE FAMILY"/>
    <s v="119//225//"/>
    <n v="0.14768000000000001"/>
    <n v="1"/>
    <n v="1"/>
    <n v="1"/>
    <n v="1"/>
    <s v="SEPTIC"/>
    <n v="0"/>
    <n v="1"/>
    <n v="2000"/>
    <s v="YES"/>
    <n v="2000"/>
    <s v="119-225"/>
    <s v="Gas,Well,Septic"/>
    <s v="SEPTIC"/>
    <s v="SEPTIC"/>
    <n v="2000"/>
    <m/>
    <m/>
    <n v="1"/>
    <n v="1"/>
    <n v="3"/>
    <n v="936"/>
    <n v="1"/>
    <m/>
    <m/>
    <m/>
    <m/>
    <m/>
    <m/>
    <m/>
    <m/>
    <m/>
    <m/>
    <n v="1"/>
    <n v="4.6463999999999999"/>
    <n v="1"/>
    <s v="Mill Pond"/>
    <n v="20"/>
  </r>
  <r>
    <s v="119-197"/>
    <m/>
    <x v="0"/>
    <s v="27 LEISURE LN"/>
    <n v="101"/>
    <s v="GRIFFITH JEREMY S"/>
    <s v="R130"/>
    <s v="ONE FAMILY"/>
    <s v="119//197//"/>
    <n v="0.30990000000000001"/>
    <n v="0"/>
    <n v="1"/>
    <n v="0"/>
    <n v="1"/>
    <m/>
    <n v="0"/>
    <n v="1"/>
    <n v="0"/>
    <s v="YES"/>
    <n v="0"/>
    <s v="119-197"/>
    <m/>
    <m/>
    <s v="SEPTIC"/>
    <n v="0"/>
    <m/>
    <m/>
    <n v="0"/>
    <n v="1"/>
    <n v="3"/>
    <n v="1248"/>
    <n v="1"/>
    <m/>
    <m/>
    <m/>
    <m/>
    <m/>
    <m/>
    <m/>
    <m/>
    <m/>
    <m/>
    <n v="2"/>
    <n v="0"/>
    <n v="1"/>
    <s v="Mill Pond"/>
    <n v="20"/>
  </r>
  <r>
    <s v="105A-22"/>
    <m/>
    <x v="0"/>
    <s v="3 PENIKESE ST"/>
    <n v="101"/>
    <s v="NEWMAN BROCK W"/>
    <s v="MR30"/>
    <s v="ONE FAMILY"/>
    <s v="105/A/22//"/>
    <n v="0.20566999999999999"/>
    <n v="1"/>
    <n v="1"/>
    <n v="1"/>
    <n v="1"/>
    <s v="SEPTIC"/>
    <n v="0"/>
    <n v="1"/>
    <n v="8100"/>
    <s v="YES"/>
    <n v="8100"/>
    <s v="105A-22"/>
    <s v="Public Water,Septic"/>
    <s v="SEPTIC"/>
    <s v="SEPTIC"/>
    <n v="8100"/>
    <m/>
    <m/>
    <n v="1"/>
    <n v="1"/>
    <n v="3"/>
    <n v="1316"/>
    <n v="1"/>
    <m/>
    <m/>
    <m/>
    <m/>
    <m/>
    <m/>
    <m/>
    <m/>
    <m/>
    <m/>
    <n v="1"/>
    <n v="9.68"/>
    <n v="1"/>
    <s v="Rose Brook"/>
    <n v="41"/>
  </r>
  <r>
    <s v="114D-7"/>
    <m/>
    <x v="0"/>
    <s v="0 UPPER BOUNDARY RD"/>
    <n v="903"/>
    <s v="TOWN OF WAREHAM"/>
    <s v="R130"/>
    <s v="TAX POSS  MDL-00"/>
    <s v="114/D/7//"/>
    <n v="0.34092"/>
    <n v="0"/>
    <n v="0"/>
    <n v="0"/>
    <n v="0"/>
    <m/>
    <n v="0"/>
    <n v="0"/>
    <n v="0"/>
    <s v="NO_W1"/>
    <n v="0"/>
    <s v="114D-7"/>
    <m/>
    <m/>
    <m/>
    <n v="0"/>
    <m/>
    <m/>
    <n v="0"/>
    <n v="0"/>
    <n v="0"/>
    <n v="0"/>
    <n v="0"/>
    <m/>
    <m/>
    <m/>
    <m/>
    <m/>
    <m/>
    <m/>
    <m/>
    <m/>
    <m/>
    <n v="1"/>
    <n v="0"/>
    <n v="1"/>
    <s v="Mill Pond"/>
    <n v="20"/>
  </r>
  <r>
    <s v="114D-14"/>
    <m/>
    <x v="0"/>
    <s v="0 UPPER BOUNDARY RD"/>
    <n v="903"/>
    <s v="TOWN OF WAREHAM"/>
    <s v="R130"/>
    <s v="TAX POSS  MDL-00"/>
    <s v="114/D/14//"/>
    <n v="0.85075999999999996"/>
    <n v="0"/>
    <n v="0"/>
    <n v="0"/>
    <n v="0"/>
    <m/>
    <n v="0"/>
    <n v="0"/>
    <n v="0"/>
    <s v="NO_W1"/>
    <n v="0"/>
    <s v="114D-14"/>
    <m/>
    <m/>
    <m/>
    <n v="0"/>
    <m/>
    <m/>
    <n v="0"/>
    <n v="0"/>
    <n v="0"/>
    <n v="0"/>
    <n v="0"/>
    <m/>
    <m/>
    <m/>
    <m/>
    <m/>
    <m/>
    <m/>
    <m/>
    <m/>
    <m/>
    <n v="2"/>
    <n v="0"/>
    <n v="1"/>
    <s v="Mill Pond"/>
    <n v="20"/>
  </r>
  <r>
    <s v="119-294"/>
    <m/>
    <x v="0"/>
    <s v="36 REPOSE LN"/>
    <n v="131"/>
    <s v="STEPANIAN JEAN"/>
    <s v="R130"/>
    <s v="RES ACLNPO  MDL-00"/>
    <s v="119//294//"/>
    <n v="0.29015000000000002"/>
    <n v="0"/>
    <n v="0"/>
    <n v="0"/>
    <n v="0"/>
    <m/>
    <n v="0"/>
    <n v="1"/>
    <n v="0"/>
    <s v="YES"/>
    <n v="0"/>
    <s v="119-294"/>
    <m/>
    <m/>
    <m/>
    <n v="0"/>
    <m/>
    <m/>
    <n v="0"/>
    <n v="0"/>
    <n v="0"/>
    <n v="0"/>
    <n v="0"/>
    <m/>
    <m/>
    <m/>
    <m/>
    <m/>
    <m/>
    <m/>
    <m/>
    <m/>
    <m/>
    <n v="2"/>
    <n v="0"/>
    <n v="1"/>
    <s v="Mill Pond"/>
    <n v="20"/>
  </r>
  <r>
    <s v="119-318"/>
    <m/>
    <x v="0"/>
    <s v="37 REPOSE LN"/>
    <n v="132"/>
    <s v="DEYESSO WILLIAM A"/>
    <s v="R130"/>
    <s v="RES ACLNUD  MDL-00"/>
    <s v="119//318//"/>
    <n v="0.15149000000000001"/>
    <n v="0"/>
    <n v="0"/>
    <n v="0"/>
    <n v="0"/>
    <m/>
    <n v="0"/>
    <n v="0"/>
    <n v="0"/>
    <s v="YES"/>
    <n v="0"/>
    <s v="119-318"/>
    <m/>
    <m/>
    <m/>
    <n v="0"/>
    <m/>
    <m/>
    <n v="0"/>
    <n v="0"/>
    <n v="0"/>
    <n v="0"/>
    <n v="0"/>
    <m/>
    <m/>
    <m/>
    <m/>
    <m/>
    <m/>
    <m/>
    <m/>
    <m/>
    <m/>
    <n v="1"/>
    <n v="0"/>
    <n v="1"/>
    <s v="Mill Pond"/>
    <n v="20"/>
  </r>
  <r>
    <s v="114D-22"/>
    <m/>
    <x v="0"/>
    <s v="0 UPPER BOUNDARY RD"/>
    <n v="903"/>
    <s v="TOWN OF WAREHAM"/>
    <s v="R130"/>
    <s v="TAX POSS  MDL-00"/>
    <s v="114/D/22//"/>
    <n v="1.14167"/>
    <n v="0"/>
    <n v="0"/>
    <n v="0"/>
    <n v="0"/>
    <m/>
    <n v="0"/>
    <n v="0"/>
    <n v="0"/>
    <s v="NO_W1"/>
    <n v="0"/>
    <s v="114D-22"/>
    <m/>
    <m/>
    <m/>
    <n v="0"/>
    <m/>
    <m/>
    <n v="0"/>
    <n v="0"/>
    <n v="0"/>
    <n v="0"/>
    <n v="0"/>
    <m/>
    <m/>
    <m/>
    <m/>
    <m/>
    <m/>
    <m/>
    <m/>
    <m/>
    <m/>
    <n v="3"/>
    <n v="0"/>
    <n v="1"/>
    <s v="Mill Pond"/>
    <n v="20"/>
  </r>
  <r>
    <s v="122-539"/>
    <m/>
    <x v="0"/>
    <s v="6 ACCESS RD"/>
    <n v="101"/>
    <s v="ANDERSON JANICE T"/>
    <s v="R130"/>
    <s v="ONE FAMILY"/>
    <s v="122//539//"/>
    <n v="0.14093"/>
    <n v="1"/>
    <n v="1"/>
    <n v="1"/>
    <n v="1"/>
    <s v="SEPTIC"/>
    <n v="0"/>
    <n v="1"/>
    <n v="5500"/>
    <s v="NO_W1"/>
    <n v="5500"/>
    <s v="122-539"/>
    <s v="Gas,Well,Septic"/>
    <s v="SEPTIC"/>
    <s v="SEPTIC"/>
    <n v="5500"/>
    <m/>
    <m/>
    <n v="1"/>
    <n v="1"/>
    <n v="2"/>
    <n v="768"/>
    <n v="1"/>
    <m/>
    <m/>
    <m/>
    <m/>
    <m/>
    <m/>
    <m/>
    <m/>
    <m/>
    <m/>
    <n v="2"/>
    <n v="4.6463999999999999"/>
    <n v="1"/>
    <s v="Mill Pond"/>
    <n v="20"/>
  </r>
  <r>
    <s v="105A-23"/>
    <m/>
    <x v="0"/>
    <s v="5 PENIKESE ST"/>
    <n v="101"/>
    <s v="THIBAULT MARY A"/>
    <s v="MR30"/>
    <s v="ONE FAMILY"/>
    <s v="105/A/23//"/>
    <n v="0.26116"/>
    <n v="1"/>
    <n v="1"/>
    <n v="1"/>
    <n v="1"/>
    <s v="SEPTIC"/>
    <n v="0"/>
    <n v="1"/>
    <n v="10500"/>
    <s v="YES"/>
    <n v="10500"/>
    <s v="105A-23"/>
    <s v="Public Water,Septic"/>
    <s v="SEPTIC"/>
    <s v="SEPTIC"/>
    <n v="10500"/>
    <m/>
    <m/>
    <n v="1"/>
    <n v="1"/>
    <n v="3"/>
    <n v="1316"/>
    <n v="1"/>
    <m/>
    <m/>
    <m/>
    <m/>
    <m/>
    <m/>
    <m/>
    <m/>
    <m/>
    <m/>
    <n v="1"/>
    <n v="9.68"/>
    <n v="1"/>
    <s v="Broad Marsh River"/>
    <n v="43"/>
  </r>
  <r>
    <s v="122-1001"/>
    <m/>
    <x v="0"/>
    <s v="171 PARK AVE"/>
    <n v="132"/>
    <s v="CLARK PAUL R"/>
    <s v="R130"/>
    <s v="RES ACLNUD  MDL-00"/>
    <s v="122//1001//"/>
    <n v="0.31583"/>
    <n v="0"/>
    <n v="0"/>
    <n v="0"/>
    <n v="0"/>
    <m/>
    <n v="0"/>
    <n v="0"/>
    <n v="0"/>
    <s v="NO_W1"/>
    <n v="0"/>
    <s v="122-1001"/>
    <m/>
    <m/>
    <m/>
    <n v="0"/>
    <m/>
    <m/>
    <n v="0"/>
    <n v="0"/>
    <n v="0"/>
    <n v="0"/>
    <n v="0"/>
    <m/>
    <m/>
    <m/>
    <m/>
    <m/>
    <m/>
    <m/>
    <m/>
    <m/>
    <m/>
    <n v="4"/>
    <n v="0"/>
    <n v="1"/>
    <s v="Mill Pond"/>
    <n v="20"/>
  </r>
  <r>
    <s v="122-881"/>
    <m/>
    <x v="0"/>
    <s v="164 PARK AVE"/>
    <n v="106"/>
    <s v="ARAUJO FRANK J"/>
    <s v="R130"/>
    <s v="AC LND IMP  MDL-00"/>
    <s v="122//881//"/>
    <n v="0.13569000000000001"/>
    <n v="0"/>
    <n v="0"/>
    <n v="0"/>
    <n v="0"/>
    <m/>
    <n v="0"/>
    <n v="0"/>
    <n v="0"/>
    <s v="YES"/>
    <n v="0"/>
    <s v="122-881"/>
    <m/>
    <m/>
    <m/>
    <n v="0"/>
    <m/>
    <m/>
    <n v="0"/>
    <n v="0"/>
    <n v="0"/>
    <n v="0"/>
    <n v="0"/>
    <m/>
    <m/>
    <m/>
    <m/>
    <m/>
    <m/>
    <m/>
    <m/>
    <m/>
    <m/>
    <n v="2"/>
    <n v="0"/>
    <n v="1"/>
    <s v="Mill Pond"/>
    <n v="20"/>
  </r>
  <r>
    <s v="122-1195"/>
    <m/>
    <x v="0"/>
    <s v="2 PURITAN AVE"/>
    <n v="101"/>
    <s v="SERGI DAVID R"/>
    <s v="R130"/>
    <s v="ONE FAMILY"/>
    <s v="122//1195//"/>
    <n v="9.0630000000000002E-2"/>
    <n v="1"/>
    <n v="1"/>
    <n v="1"/>
    <n v="1"/>
    <s v="SEPTIC"/>
    <n v="0"/>
    <n v="1"/>
    <n v="6600"/>
    <s v="NO_W1"/>
    <n v="6600"/>
    <s v="122-1195"/>
    <s v=",Public Water,Septic"/>
    <s v="SEWER"/>
    <s v="SEPTIC"/>
    <n v="6600"/>
    <m/>
    <m/>
    <n v="1"/>
    <n v="1"/>
    <n v="4"/>
    <n v="1768"/>
    <n v="1.75"/>
    <m/>
    <m/>
    <m/>
    <m/>
    <m/>
    <m/>
    <m/>
    <m/>
    <m/>
    <m/>
    <n v="4"/>
    <n v="4.6463999999999999"/>
    <n v="1"/>
    <s v="Mill Pond"/>
    <n v="20"/>
  </r>
  <r>
    <s v="119-92"/>
    <m/>
    <x v="0"/>
    <s v="20 BLISSFUL LN"/>
    <n v="101"/>
    <s v="MATTUCHIO MICHAEL A"/>
    <s v="R130"/>
    <s v="ONE FAMILY"/>
    <s v="119//92//"/>
    <n v="0.14763000000000001"/>
    <n v="1"/>
    <n v="1"/>
    <n v="1"/>
    <n v="1"/>
    <s v="SEPTIC"/>
    <n v="0"/>
    <n v="1"/>
    <n v="2900"/>
    <s v="YES"/>
    <n v="2900"/>
    <s v="119-92"/>
    <s v="Gas,Well,Septic"/>
    <s v="SEPTIC"/>
    <s v="SEPTIC"/>
    <n v="2900"/>
    <m/>
    <m/>
    <n v="1"/>
    <n v="1"/>
    <n v="3"/>
    <n v="768"/>
    <n v="1"/>
    <m/>
    <m/>
    <m/>
    <m/>
    <m/>
    <m/>
    <m/>
    <m/>
    <m/>
    <m/>
    <n v="1"/>
    <n v="4.6463999999999999"/>
    <n v="1"/>
    <s v="Mill Pond"/>
    <n v="20"/>
  </r>
  <r>
    <s v="122-540"/>
    <m/>
    <x v="0"/>
    <s v="166 LAKE AVE"/>
    <n v="101"/>
    <s v="CURRY TIMOTHY"/>
    <s v="R130"/>
    <s v="ONE FAMILY"/>
    <s v="122//540//"/>
    <n v="0.28928999999999999"/>
    <n v="1"/>
    <n v="1"/>
    <n v="1"/>
    <n v="1"/>
    <s v="SEPTIC"/>
    <n v="0"/>
    <n v="0"/>
    <n v="0"/>
    <s v="YES"/>
    <n v="0"/>
    <s v="122-540"/>
    <s v="Gas,Well,Septic"/>
    <s v="SEPTIC"/>
    <s v="SEPTIC"/>
    <n v="0"/>
    <m/>
    <m/>
    <n v="1"/>
    <n v="1"/>
    <n v="3"/>
    <n v="1144"/>
    <n v="1"/>
    <m/>
    <m/>
    <m/>
    <m/>
    <m/>
    <m/>
    <m/>
    <m/>
    <m/>
    <m/>
    <n v="4"/>
    <n v="4.6463999999999999"/>
    <n v="1"/>
    <s v="Mill Pond"/>
    <n v="20"/>
  </r>
  <r>
    <s v="105A-24"/>
    <m/>
    <x v="0"/>
    <s v="7 PENIKESE ST"/>
    <n v="101"/>
    <s v="JOHNSON DAVID"/>
    <s v="MR30"/>
    <s v="ONE FAMILY"/>
    <s v="105/A/24//"/>
    <n v="0.25098999999999999"/>
    <n v="1"/>
    <n v="1"/>
    <n v="1"/>
    <n v="1"/>
    <s v="SEPTIC"/>
    <n v="0"/>
    <n v="1"/>
    <n v="20900"/>
    <s v="YES"/>
    <n v="20900"/>
    <s v="105A-24"/>
    <s v="Public Water,Septic"/>
    <s v="SEPTIC"/>
    <s v="SEPTIC"/>
    <n v="20900"/>
    <m/>
    <m/>
    <n v="1"/>
    <n v="1"/>
    <n v="3"/>
    <n v="1008"/>
    <n v="1"/>
    <m/>
    <m/>
    <m/>
    <m/>
    <m/>
    <m/>
    <m/>
    <m/>
    <m/>
    <m/>
    <n v="1"/>
    <n v="9.68"/>
    <n v="1"/>
    <s v="Broad Marsh River"/>
    <n v="43"/>
  </r>
  <r>
    <s v="106-15"/>
    <m/>
    <x v="0"/>
    <s v="18 POND EDGE TRAIL"/>
    <n v="101"/>
    <s v="MATTHEWS STANLEY E"/>
    <s v="R60"/>
    <s v="ONE FAMILY"/>
    <s v="106//15//"/>
    <n v="1.41744"/>
    <n v="0"/>
    <n v="1"/>
    <n v="0"/>
    <n v="1"/>
    <m/>
    <n v="0"/>
    <n v="1"/>
    <n v="22900"/>
    <s v="YES"/>
    <n v="22900"/>
    <s v="106-15"/>
    <m/>
    <m/>
    <s v="SEPTIC"/>
    <n v="22900"/>
    <m/>
    <m/>
    <n v="0"/>
    <n v="1"/>
    <n v="3"/>
    <n v="2361"/>
    <n v="2"/>
    <m/>
    <m/>
    <m/>
    <m/>
    <m/>
    <m/>
    <m/>
    <m/>
    <m/>
    <m/>
    <n v="1"/>
    <n v="0"/>
    <n v="1"/>
    <s v="Maple Swamp"/>
    <n v="39"/>
  </r>
  <r>
    <s v="114B-135"/>
    <m/>
    <x v="0"/>
    <s v="0 CATAMARAN LN"/>
    <n v="131"/>
    <s v="MAROTTA LOUISE M"/>
    <s v="R60"/>
    <s v="RES ACLNPO  MDL-00"/>
    <s v="114/B/135//"/>
    <n v="1.96601"/>
    <n v="0"/>
    <n v="0"/>
    <n v="0"/>
    <n v="0"/>
    <m/>
    <n v="0"/>
    <n v="0"/>
    <n v="0"/>
    <s v="YES"/>
    <n v="0"/>
    <s v="114B-135"/>
    <m/>
    <m/>
    <m/>
    <n v="0"/>
    <m/>
    <m/>
    <n v="0"/>
    <n v="0"/>
    <n v="0"/>
    <n v="0"/>
    <n v="0"/>
    <m/>
    <m/>
    <m/>
    <m/>
    <m/>
    <m/>
    <m/>
    <m/>
    <m/>
    <m/>
    <n v="6"/>
    <n v="0"/>
    <n v="1"/>
    <s v="Harlow Brook"/>
    <n v="34"/>
  </r>
  <r>
    <s v="119-356A"/>
    <m/>
    <x v="0"/>
    <s v="38 RESTFUL LN"/>
    <n v="101"/>
    <s v="PHILLIPS CHARLES"/>
    <s v="R130"/>
    <s v="ONE FAMILY"/>
    <s v="119//356/A/"/>
    <n v="0.29069"/>
    <n v="1"/>
    <n v="1"/>
    <n v="1"/>
    <n v="1"/>
    <s v="SEPTIC"/>
    <n v="0"/>
    <n v="1"/>
    <n v="2400"/>
    <s v="YES"/>
    <n v="2400"/>
    <s v="119-356A"/>
    <s v="Gas,Well,Septic"/>
    <s v="SEPTIC"/>
    <s v="SEPTIC"/>
    <n v="2400"/>
    <m/>
    <m/>
    <n v="1"/>
    <n v="1"/>
    <n v="2"/>
    <n v="872"/>
    <n v="1"/>
    <m/>
    <m/>
    <m/>
    <m/>
    <m/>
    <m/>
    <m/>
    <m/>
    <m/>
    <m/>
    <n v="1"/>
    <n v="4.6463999999999999"/>
    <n v="1"/>
    <s v="Mill Pond"/>
    <n v="20"/>
  </r>
  <r>
    <s v="114B-91"/>
    <m/>
    <x v="0"/>
    <s v="0 UPPER POND RD"/>
    <n v="903"/>
    <s v="TOWN OF WAREHAM"/>
    <s v="R60"/>
    <s v="MUNICIPAL  MDL-00"/>
    <s v="114/B/91//"/>
    <n v="1.0500400000000001"/>
    <n v="0"/>
    <n v="0"/>
    <n v="0"/>
    <n v="0"/>
    <m/>
    <n v="0"/>
    <n v="0"/>
    <n v="0"/>
    <s v="YES"/>
    <n v="0"/>
    <s v="114B-91"/>
    <m/>
    <m/>
    <m/>
    <n v="0"/>
    <m/>
    <m/>
    <n v="0"/>
    <n v="0"/>
    <n v="0"/>
    <n v="0"/>
    <n v="0"/>
    <m/>
    <m/>
    <m/>
    <m/>
    <m/>
    <m/>
    <m/>
    <m/>
    <m/>
    <m/>
    <n v="4"/>
    <n v="0"/>
    <n v="1"/>
    <s v="Harlow Brook"/>
    <n v="34"/>
  </r>
  <r>
    <s v="119-226"/>
    <m/>
    <x v="0"/>
    <s v="32 HIDEAWAY LN"/>
    <n v="101"/>
    <s v="PETTERSON ERNEST"/>
    <s v="R130"/>
    <s v="ONE FAMILY"/>
    <s v="119//226//"/>
    <n v="0.16036"/>
    <n v="1"/>
    <n v="1"/>
    <n v="1"/>
    <n v="1"/>
    <s v="SEPTIC"/>
    <n v="0"/>
    <n v="1"/>
    <n v="11100"/>
    <s v="YES"/>
    <n v="11100"/>
    <s v="119-226"/>
    <s v="Gas,Well,Septic"/>
    <s v="SEPTIC"/>
    <s v="SEPTIC"/>
    <n v="11100"/>
    <m/>
    <m/>
    <n v="1"/>
    <n v="1"/>
    <n v="2"/>
    <n v="864"/>
    <n v="1"/>
    <m/>
    <m/>
    <m/>
    <m/>
    <m/>
    <m/>
    <m/>
    <m/>
    <m/>
    <m/>
    <n v="1"/>
    <n v="4.6463999999999999"/>
    <n v="1"/>
    <s v="Mill Pond"/>
    <n v="20"/>
  </r>
  <r>
    <s v="LAND_NOPARC"/>
    <m/>
    <x v="0"/>
    <m/>
    <n v="0"/>
    <m/>
    <m/>
    <m/>
    <m/>
    <n v="1.5299999999999999E-2"/>
    <n v="0"/>
    <n v="0"/>
    <n v="0"/>
    <n v="0"/>
    <m/>
    <n v="0"/>
    <n v="0"/>
    <n v="0"/>
    <s v="NO"/>
    <n v="0"/>
    <m/>
    <m/>
    <m/>
    <m/>
    <n v="0"/>
    <m/>
    <m/>
    <n v="0"/>
    <n v="0"/>
    <n v="0"/>
    <n v="0"/>
    <n v="0"/>
    <m/>
    <m/>
    <m/>
    <m/>
    <m/>
    <m/>
    <m/>
    <m/>
    <m/>
    <m/>
    <n v="0"/>
    <n v="0"/>
    <n v="1"/>
    <s v="Mill Pond"/>
    <n v="20"/>
  </r>
  <r>
    <s v="122-673"/>
    <m/>
    <x v="0"/>
    <s v="165 LAKE AVE"/>
    <n v="101"/>
    <s v="DESHIRO KAREN M"/>
    <s v="R130"/>
    <s v="ONE FAMILY"/>
    <s v="122//673//"/>
    <n v="0.15198"/>
    <n v="1"/>
    <n v="1"/>
    <n v="1"/>
    <n v="1"/>
    <s v="SEPTIC"/>
    <n v="0"/>
    <n v="1"/>
    <n v="7800"/>
    <s v="YES"/>
    <n v="7800"/>
    <s v="122-673"/>
    <s v="Gas,Well,Septic"/>
    <s v="SEPTIC"/>
    <s v="SEPTIC"/>
    <n v="7800"/>
    <m/>
    <m/>
    <n v="1"/>
    <n v="1"/>
    <n v="3"/>
    <n v="768"/>
    <n v="1"/>
    <m/>
    <m/>
    <m/>
    <m/>
    <m/>
    <m/>
    <m/>
    <m/>
    <m/>
    <m/>
    <n v="2"/>
    <n v="4.6463999999999999"/>
    <n v="1"/>
    <s v="Mill Pond"/>
    <n v="20"/>
  </r>
  <r>
    <s v="122-168"/>
    <m/>
    <x v="0"/>
    <s v="162 PLYMOUTH AVE"/>
    <n v="101"/>
    <s v="WILLIS CHRISTINE L"/>
    <s v="R130"/>
    <s v="ONE FAMILY"/>
    <s v="122//168//"/>
    <n v="0.14566999999999999"/>
    <n v="1"/>
    <n v="1"/>
    <n v="1"/>
    <n v="1"/>
    <s v="SEPTIC"/>
    <n v="0"/>
    <n v="1"/>
    <n v="4900"/>
    <s v="YES"/>
    <n v="4900"/>
    <s v="122-168"/>
    <s v="Gas,Well,Septic"/>
    <s v="SEPTIC"/>
    <s v="SEPTIC"/>
    <n v="4900"/>
    <m/>
    <m/>
    <n v="1"/>
    <n v="1"/>
    <n v="2"/>
    <n v="646"/>
    <n v="1"/>
    <m/>
    <m/>
    <m/>
    <m/>
    <m/>
    <m/>
    <m/>
    <m/>
    <m/>
    <m/>
    <n v="2"/>
    <n v="4.6463999999999999"/>
    <n v="1"/>
    <s v="Mill Pond"/>
    <n v="20"/>
  </r>
  <r>
    <s v="105A-25"/>
    <m/>
    <x v="0"/>
    <s v="9 PENIKESE ST"/>
    <n v="101"/>
    <s v="MATTHEWS KENNETH M TRUSTEE OF"/>
    <s v="MR30"/>
    <s v="ONE FAMILY"/>
    <s v="105/A/25//"/>
    <n v="0.26406000000000002"/>
    <n v="1"/>
    <n v="1"/>
    <n v="1"/>
    <n v="1"/>
    <s v="SEPTIC"/>
    <n v="0"/>
    <n v="1"/>
    <n v="13700"/>
    <s v="YES"/>
    <n v="13700"/>
    <s v="105A-25"/>
    <s v="Public Water,Septic"/>
    <s v="SEPTIC"/>
    <s v="SEPTIC"/>
    <n v="13700"/>
    <m/>
    <m/>
    <n v="1"/>
    <n v="1"/>
    <n v="4"/>
    <n v="1232"/>
    <n v="1"/>
    <m/>
    <m/>
    <m/>
    <m/>
    <m/>
    <m/>
    <m/>
    <m/>
    <m/>
    <m/>
    <n v="1"/>
    <n v="9.68"/>
    <n v="1"/>
    <s v="Broad Marsh River"/>
    <n v="43"/>
  </r>
  <r>
    <s v="106-21"/>
    <m/>
    <x v="0"/>
    <s v="11 CRANE LANDING RD"/>
    <n v="131"/>
    <s v="CRANE LANDING DEVELOPMENT LLC"/>
    <s v="R60"/>
    <s v="RES ACLNPO  MDL-00"/>
    <s v="106//21//"/>
    <n v="1.40343"/>
    <n v="0"/>
    <n v="0"/>
    <n v="0"/>
    <n v="0"/>
    <m/>
    <n v="0"/>
    <n v="0"/>
    <n v="0"/>
    <s v="YES"/>
    <n v="0"/>
    <s v="106-21"/>
    <m/>
    <m/>
    <m/>
    <n v="0"/>
    <m/>
    <m/>
    <n v="0"/>
    <n v="0"/>
    <n v="0"/>
    <n v="0"/>
    <n v="0"/>
    <m/>
    <m/>
    <m/>
    <m/>
    <m/>
    <m/>
    <m/>
    <m/>
    <m/>
    <m/>
    <n v="1"/>
    <n v="0"/>
    <n v="1"/>
    <s v="Maple Swamp"/>
    <n v="39"/>
  </r>
  <r>
    <s v="114A-82"/>
    <m/>
    <x v="0"/>
    <s v="0 STAYSAIL LN"/>
    <n v="132"/>
    <s v="SUBON CO"/>
    <s v="R60"/>
    <s v="RES ACLNUD  MDL-00"/>
    <s v="114/A/82//"/>
    <n v="0.38239000000000001"/>
    <n v="0"/>
    <n v="0"/>
    <n v="0"/>
    <n v="0"/>
    <m/>
    <n v="0"/>
    <n v="0"/>
    <n v="0"/>
    <s v="YES"/>
    <n v="0"/>
    <s v="114A-82"/>
    <m/>
    <m/>
    <m/>
    <n v="0"/>
    <m/>
    <m/>
    <n v="0"/>
    <n v="0"/>
    <n v="0"/>
    <n v="0"/>
    <n v="0"/>
    <m/>
    <m/>
    <m/>
    <m/>
    <m/>
    <m/>
    <m/>
    <m/>
    <m/>
    <m/>
    <n v="1"/>
    <n v="0"/>
    <n v="1"/>
    <s v="Harlow Brook"/>
    <n v="34"/>
  </r>
  <r>
    <s v="119-1013"/>
    <m/>
    <x v="0"/>
    <s v="24 LEISURE LN"/>
    <n v="101"/>
    <s v="UVANITTE RICHARD J"/>
    <s v="R130"/>
    <s v="ONE FAMILY"/>
    <s v="119//1013//"/>
    <n v="0.46895999999999999"/>
    <n v="1"/>
    <n v="1"/>
    <n v="1"/>
    <n v="1"/>
    <s v="SEPTIC"/>
    <n v="0"/>
    <n v="1"/>
    <n v="17100"/>
    <s v="YES"/>
    <n v="17100"/>
    <s v="119-1013"/>
    <s v="Public Water,Septic"/>
    <s v="SEPTIC"/>
    <s v="SEPTIC"/>
    <n v="17100"/>
    <m/>
    <m/>
    <n v="1"/>
    <n v="1"/>
    <n v="2"/>
    <n v="1306"/>
    <n v="1.75"/>
    <m/>
    <m/>
    <m/>
    <m/>
    <m/>
    <m/>
    <m/>
    <m/>
    <m/>
    <m/>
    <n v="1"/>
    <n v="4.6463999999999999"/>
    <n v="1"/>
    <s v="Mill Pond"/>
    <n v="20"/>
  </r>
  <r>
    <s v="122-342"/>
    <m/>
    <x v="0"/>
    <s v="129 PLYMOUTH AVE"/>
    <n v="101"/>
    <s v="LEWIS JOSEPH F"/>
    <s v="R130"/>
    <s v="ONE FAMILY"/>
    <s v="122//342//"/>
    <n v="0.28953000000000001"/>
    <n v="1"/>
    <n v="1"/>
    <n v="1"/>
    <n v="1"/>
    <s v="SEPTIC"/>
    <n v="0"/>
    <n v="0"/>
    <n v="0"/>
    <s v="YES"/>
    <n v="0"/>
    <s v="122-342"/>
    <s v="Well,Septic"/>
    <s v="SEPTIC"/>
    <s v="SEPTIC"/>
    <n v="0"/>
    <m/>
    <m/>
    <n v="1"/>
    <n v="1"/>
    <n v="3"/>
    <n v="960"/>
    <n v="1"/>
    <m/>
    <m/>
    <m/>
    <m/>
    <m/>
    <m/>
    <m/>
    <m/>
    <m/>
    <m/>
    <n v="4"/>
    <n v="4.6463999999999999"/>
    <n v="1"/>
    <s v="Mill Pond"/>
    <n v="20"/>
  </r>
  <r>
    <s v="105A-26"/>
    <m/>
    <x v="0"/>
    <s v="11 PENIKESE ST"/>
    <n v="101"/>
    <s v="SWEENEY-MAYER MARYANN"/>
    <s v="MR30"/>
    <s v="ONE FAMILY"/>
    <s v="105/A/26//"/>
    <n v="0.23172000000000001"/>
    <n v="1"/>
    <n v="1"/>
    <n v="1"/>
    <n v="1"/>
    <s v="SEPTIC"/>
    <n v="0"/>
    <n v="1"/>
    <n v="4800"/>
    <s v="YES"/>
    <n v="4800"/>
    <s v="105A-26"/>
    <s v="Public Water,Septic"/>
    <s v="SEPTIC"/>
    <s v="SEPTIC"/>
    <n v="4800"/>
    <m/>
    <m/>
    <n v="1"/>
    <n v="1"/>
    <n v="3"/>
    <n v="1008"/>
    <n v="1"/>
    <m/>
    <m/>
    <m/>
    <m/>
    <m/>
    <m/>
    <m/>
    <m/>
    <m/>
    <m/>
    <n v="1"/>
    <n v="9.68"/>
    <n v="1"/>
    <s v="Broad Marsh River"/>
    <n v="43"/>
  </r>
  <r>
    <s v="119-137"/>
    <m/>
    <x v="0"/>
    <s v="21 BLISSFUL LN"/>
    <n v="101"/>
    <s v="WHITE JAMES A"/>
    <s v="R130"/>
    <s v="ONE FAMILY"/>
    <s v="119//137//"/>
    <n v="0.15259"/>
    <n v="1"/>
    <n v="1"/>
    <n v="1"/>
    <n v="1"/>
    <s v="SEPTIC"/>
    <n v="0"/>
    <n v="1"/>
    <n v="7700"/>
    <s v="YES"/>
    <n v="7700"/>
    <s v="119-137"/>
    <s v="Well,Septic"/>
    <s v="SEPTIC"/>
    <s v="SEPTIC"/>
    <n v="7700"/>
    <m/>
    <m/>
    <n v="1"/>
    <n v="1"/>
    <n v="3"/>
    <n v="960"/>
    <n v="1"/>
    <m/>
    <m/>
    <m/>
    <m/>
    <m/>
    <m/>
    <m/>
    <m/>
    <m/>
    <m/>
    <n v="1"/>
    <n v="4.6463999999999999"/>
    <n v="1"/>
    <s v="Mill Pond"/>
    <n v="20"/>
  </r>
  <r>
    <s v="119-93"/>
    <m/>
    <x v="0"/>
    <s v="22 BLISSFUL LN"/>
    <n v="101"/>
    <s v="SILVEIRA JOSE L"/>
    <s v="R130"/>
    <s v="ONE FAMILY"/>
    <s v="119//93//"/>
    <n v="0.15093000000000001"/>
    <n v="1"/>
    <n v="1"/>
    <n v="1"/>
    <n v="1"/>
    <s v="SEPTIC"/>
    <n v="0"/>
    <n v="1"/>
    <n v="6700"/>
    <s v="YES"/>
    <n v="6700"/>
    <s v="119-93"/>
    <s v="Gas,Well,Septic"/>
    <s v="SEPTIC"/>
    <s v="SEPTIC"/>
    <n v="6700"/>
    <m/>
    <m/>
    <n v="1"/>
    <n v="1"/>
    <n v="3"/>
    <n v="1824"/>
    <n v="2"/>
    <m/>
    <m/>
    <m/>
    <m/>
    <m/>
    <m/>
    <m/>
    <m/>
    <m/>
    <m/>
    <n v="2"/>
    <n v="4.6463999999999999"/>
    <n v="1"/>
    <s v="Mill Pond"/>
    <n v="20"/>
  </r>
  <r>
    <s v="119-259"/>
    <m/>
    <x v="0"/>
    <s v="35 HIDEAWAY LN"/>
    <n v="101"/>
    <s v="THOMPSON DAVID R SR"/>
    <s v="R130"/>
    <s v="ONE FAMILY"/>
    <s v="119//259//"/>
    <n v="0.29376000000000002"/>
    <n v="1"/>
    <n v="1"/>
    <n v="1"/>
    <n v="1"/>
    <s v="SEPTIC"/>
    <n v="0"/>
    <n v="0"/>
    <n v="0"/>
    <s v="NO_W1"/>
    <n v="0"/>
    <s v="119-259"/>
    <s v="Gas,Well,Septic"/>
    <s v="SEPTIC"/>
    <s v="SEPTIC"/>
    <n v="0"/>
    <m/>
    <m/>
    <n v="1"/>
    <n v="1"/>
    <n v="3"/>
    <n v="960"/>
    <n v="1"/>
    <m/>
    <m/>
    <m/>
    <m/>
    <m/>
    <m/>
    <m/>
    <m/>
    <m/>
    <m/>
    <n v="2"/>
    <n v="4.6463999999999999"/>
    <n v="1"/>
    <s v="Mill Pond"/>
    <n v="20"/>
  </r>
  <r>
    <s v="122-883"/>
    <m/>
    <x v="0"/>
    <s v="168 PARK AVE"/>
    <n v="101"/>
    <s v="ARAUJO FRANK J"/>
    <s v="R130"/>
    <s v="ONE FAMILY"/>
    <s v="122//883//"/>
    <n v="0.12945000000000001"/>
    <n v="1"/>
    <n v="1"/>
    <n v="1"/>
    <n v="1"/>
    <s v="SEPTIC"/>
    <n v="0"/>
    <n v="0"/>
    <n v="0"/>
    <s v="YES"/>
    <n v="0"/>
    <s v="122-883"/>
    <s v="Well,Septic"/>
    <s v="SEPTIC"/>
    <s v="SEPTIC"/>
    <n v="0"/>
    <m/>
    <m/>
    <n v="1"/>
    <n v="1"/>
    <n v="3"/>
    <n v="2016"/>
    <n v="2"/>
    <m/>
    <m/>
    <m/>
    <m/>
    <m/>
    <m/>
    <m/>
    <m/>
    <m/>
    <m/>
    <n v="2"/>
    <n v="4.6463999999999999"/>
    <n v="1"/>
    <s v="Mill Pond"/>
    <n v="20"/>
  </r>
  <r>
    <s v="119-195"/>
    <m/>
    <x v="0"/>
    <s v="31 LEISURE LN"/>
    <n v="101"/>
    <s v="TRANFAGLIA PATRICIA R"/>
    <s v="R130"/>
    <s v="ONE FAMILY"/>
    <s v="119//195//"/>
    <n v="0.31387999999999999"/>
    <n v="1"/>
    <n v="1"/>
    <n v="1"/>
    <n v="1"/>
    <s v="SEPTIC"/>
    <n v="0"/>
    <n v="1"/>
    <n v="16100"/>
    <s v="YES"/>
    <n v="16100"/>
    <s v="119-195"/>
    <s v="Gas,Well,Septic"/>
    <s v="SEPTIC"/>
    <s v="SEPTIC"/>
    <n v="16100"/>
    <m/>
    <m/>
    <n v="1"/>
    <n v="1"/>
    <n v="3"/>
    <n v="993"/>
    <n v="1"/>
    <m/>
    <m/>
    <m/>
    <m/>
    <m/>
    <m/>
    <m/>
    <m/>
    <m/>
    <m/>
    <n v="2"/>
    <n v="4.6463999999999999"/>
    <n v="1"/>
    <s v="Mill Pond"/>
    <n v="20"/>
  </r>
  <r>
    <s v="105A-27"/>
    <m/>
    <x v="0"/>
    <s v="13 PENIKESE ST"/>
    <n v="101"/>
    <s v="SWARTZ GREGORY G"/>
    <s v="MR30"/>
    <s v="ONE FAMILY"/>
    <s v="105/A/27//"/>
    <n v="0.22733999999999999"/>
    <n v="1"/>
    <n v="1"/>
    <n v="1"/>
    <n v="1"/>
    <s v="SEPTIC"/>
    <n v="0"/>
    <n v="1"/>
    <n v="8900"/>
    <s v="YES"/>
    <n v="8900"/>
    <s v="105A-27"/>
    <s v="Public Water,Septic"/>
    <s v="SEPTIC"/>
    <s v="SEPTIC"/>
    <n v="8900"/>
    <m/>
    <m/>
    <n v="1"/>
    <n v="1"/>
    <n v="3"/>
    <n v="1316"/>
    <n v="1"/>
    <m/>
    <m/>
    <m/>
    <m/>
    <m/>
    <m/>
    <m/>
    <m/>
    <m/>
    <m/>
    <n v="1"/>
    <n v="9.68"/>
    <n v="1"/>
    <s v="Broad Marsh River"/>
    <n v="43"/>
  </r>
  <r>
    <s v="122-1199"/>
    <m/>
    <x v="0"/>
    <s v="8 PURITAN AVE"/>
    <n v="132"/>
    <s v="CLEARY MARY"/>
    <s v="R130"/>
    <s v="RES ACLNUD  MDL-00"/>
    <s v="122//1199//"/>
    <n v="8.7720000000000006E-2"/>
    <n v="0"/>
    <n v="0"/>
    <n v="0"/>
    <n v="0"/>
    <m/>
    <n v="0"/>
    <n v="0"/>
    <n v="0"/>
    <s v="YES"/>
    <n v="0"/>
    <s v="122-1199"/>
    <m/>
    <m/>
    <m/>
    <n v="0"/>
    <m/>
    <m/>
    <n v="0"/>
    <n v="0"/>
    <n v="0"/>
    <n v="0"/>
    <n v="0"/>
    <m/>
    <m/>
    <m/>
    <m/>
    <m/>
    <m/>
    <m/>
    <m/>
    <m/>
    <m/>
    <n v="2"/>
    <n v="0"/>
    <n v="1"/>
    <s v="Mill Pond"/>
    <n v="20"/>
  </r>
  <r>
    <s v="119-227"/>
    <m/>
    <x v="0"/>
    <s v="34 HIDEAWAY LN"/>
    <n v="101"/>
    <s v="BRODEUR RAYMOND E"/>
    <s v="R130"/>
    <s v="ONE FAMILY"/>
    <s v="119//227//"/>
    <n v="0.14674000000000001"/>
    <n v="1"/>
    <n v="1"/>
    <n v="1"/>
    <n v="1"/>
    <s v="SEPTIC"/>
    <n v="0"/>
    <n v="1"/>
    <n v="10500"/>
    <s v="YES"/>
    <n v="10500"/>
    <s v="119-227"/>
    <s v="Gas,Well,Septic"/>
    <s v="SEPTIC"/>
    <s v="SEPTIC"/>
    <n v="10500"/>
    <m/>
    <m/>
    <n v="1"/>
    <n v="1"/>
    <n v="3"/>
    <n v="960"/>
    <n v="1"/>
    <m/>
    <m/>
    <m/>
    <m/>
    <m/>
    <m/>
    <m/>
    <m/>
    <m/>
    <m/>
    <n v="1"/>
    <n v="4.6463999999999999"/>
    <n v="1"/>
    <s v="Mill Pond"/>
    <n v="20"/>
  </r>
  <r>
    <s v="114B-90"/>
    <m/>
    <x v="0"/>
    <s v="0 UPPER POND RD"/>
    <n v="903"/>
    <s v="TOWN OF WAREHAM"/>
    <s v="R60"/>
    <s v="MUNICIPAL  MDL-00"/>
    <s v="114/B/90//"/>
    <n v="0.54635"/>
    <n v="0"/>
    <n v="0"/>
    <n v="0"/>
    <n v="0"/>
    <m/>
    <n v="0"/>
    <n v="0"/>
    <n v="0"/>
    <s v="YES"/>
    <n v="0"/>
    <s v="114B-90"/>
    <m/>
    <m/>
    <m/>
    <n v="0"/>
    <m/>
    <m/>
    <n v="0"/>
    <n v="0"/>
    <n v="0"/>
    <n v="0"/>
    <n v="0"/>
    <m/>
    <m/>
    <m/>
    <m/>
    <m/>
    <m/>
    <m/>
    <m/>
    <m/>
    <m/>
    <n v="2"/>
    <n v="0"/>
    <n v="1"/>
    <s v="Harlow Brook"/>
    <n v="34"/>
  </r>
  <r>
    <s v="119-316A"/>
    <m/>
    <x v="0"/>
    <s v="39 REPOSE LN"/>
    <n v="101"/>
    <s v="KNECHT CHARLES J JR"/>
    <s v="R130"/>
    <s v="ONE FAMILY"/>
    <s v="119//316/A/"/>
    <n v="0.31252999999999997"/>
    <n v="1"/>
    <n v="1"/>
    <n v="1"/>
    <n v="1"/>
    <s v="SEPTIC"/>
    <n v="0"/>
    <n v="0"/>
    <n v="0"/>
    <s v="YES"/>
    <n v="0"/>
    <s v="119-316A"/>
    <s v="Gas,Well,Septic"/>
    <s v="SEPTIC"/>
    <s v="SEPTIC"/>
    <n v="0"/>
    <m/>
    <m/>
    <n v="1"/>
    <n v="1"/>
    <n v="4"/>
    <n v="1858"/>
    <n v="1"/>
    <m/>
    <m/>
    <m/>
    <m/>
    <m/>
    <m/>
    <m/>
    <m/>
    <m/>
    <m/>
    <n v="1"/>
    <n v="4.6463999999999999"/>
    <n v="1"/>
    <s v="Mill Pond"/>
    <n v="20"/>
  </r>
  <r>
    <s v="105A-28"/>
    <m/>
    <x v="0"/>
    <s v="15 PENIKESE ST"/>
    <n v="101"/>
    <s v="FERRY GEORGE S JR"/>
    <s v="MR30"/>
    <s v="ONE FAMILY"/>
    <s v="105/A/28//"/>
    <n v="0.22545000000000001"/>
    <n v="1"/>
    <n v="1"/>
    <n v="1"/>
    <n v="1"/>
    <s v="SEPTIC"/>
    <n v="0"/>
    <n v="1"/>
    <n v="9200"/>
    <s v="YES"/>
    <n v="9200"/>
    <s v="105A-28"/>
    <s v="Public Water,Septic"/>
    <s v="SEPTIC"/>
    <s v="SEPTIC"/>
    <n v="9200"/>
    <m/>
    <m/>
    <n v="1"/>
    <n v="1"/>
    <n v="3"/>
    <n v="1008"/>
    <n v="1"/>
    <m/>
    <m/>
    <m/>
    <m/>
    <m/>
    <m/>
    <m/>
    <m/>
    <m/>
    <m/>
    <n v="1"/>
    <n v="9.68"/>
    <n v="1"/>
    <s v="Broad Marsh River"/>
    <n v="43"/>
  </r>
  <r>
    <s v="LAND_NOPARC"/>
    <m/>
    <x v="0"/>
    <m/>
    <n v="0"/>
    <m/>
    <m/>
    <m/>
    <m/>
    <n v="4.0509999999999997E-2"/>
    <n v="0"/>
    <n v="0"/>
    <n v="0"/>
    <n v="0"/>
    <m/>
    <n v="0"/>
    <n v="0"/>
    <n v="0"/>
    <s v="NO"/>
    <n v="0"/>
    <m/>
    <m/>
    <m/>
    <m/>
    <n v="0"/>
    <m/>
    <m/>
    <n v="0"/>
    <n v="0"/>
    <n v="0"/>
    <n v="0"/>
    <n v="0"/>
    <m/>
    <m/>
    <m/>
    <m/>
    <m/>
    <m/>
    <m/>
    <m/>
    <m/>
    <m/>
    <n v="0"/>
    <n v="0"/>
    <n v="1"/>
    <s v="Mill Pond"/>
    <n v="20"/>
  </r>
  <r>
    <s v="122-671"/>
    <m/>
    <x v="0"/>
    <s v="167 LAKE AVE"/>
    <n v="132"/>
    <s v="CONTI JAMES F"/>
    <s v="R130"/>
    <s v="RES ACLNUD  MDL-00"/>
    <s v="122//671//"/>
    <n v="0.14352000000000001"/>
    <n v="0"/>
    <n v="0"/>
    <n v="0"/>
    <n v="0"/>
    <m/>
    <n v="0"/>
    <n v="0"/>
    <n v="0"/>
    <s v="YES"/>
    <n v="0"/>
    <s v="122-671"/>
    <m/>
    <m/>
    <m/>
    <n v="0"/>
    <m/>
    <m/>
    <n v="0"/>
    <n v="0"/>
    <n v="0"/>
    <n v="0"/>
    <n v="0"/>
    <m/>
    <m/>
    <m/>
    <m/>
    <m/>
    <m/>
    <m/>
    <m/>
    <m/>
    <m/>
    <n v="2"/>
    <n v="0"/>
    <n v="1"/>
    <s v="Mill Pond"/>
    <n v="20"/>
  </r>
  <r>
    <s v="122-166"/>
    <m/>
    <x v="0"/>
    <s v="166 PLYMOUTH AVE"/>
    <n v="101"/>
    <s v="JENNEY ALBERT C"/>
    <s v="R130"/>
    <s v="ONE FAMILY"/>
    <s v="122//166//"/>
    <n v="0.14853"/>
    <n v="1"/>
    <n v="1"/>
    <n v="1"/>
    <n v="1"/>
    <s v="SEPTIC"/>
    <n v="0"/>
    <n v="1"/>
    <n v="7300"/>
    <s v="YES"/>
    <n v="7300"/>
    <s v="122-166"/>
    <s v="Gas,Well,Septic"/>
    <s v="SEPTIC"/>
    <s v="SEPTIC"/>
    <n v="7300"/>
    <m/>
    <m/>
    <n v="1"/>
    <n v="1"/>
    <n v="2"/>
    <n v="936"/>
    <n v="1"/>
    <m/>
    <m/>
    <m/>
    <m/>
    <m/>
    <m/>
    <m/>
    <m/>
    <m/>
    <m/>
    <n v="2"/>
    <n v="4.6463999999999999"/>
    <n v="1"/>
    <s v="Mill Pond"/>
    <n v="20"/>
  </r>
  <r>
    <s v="105-1049"/>
    <m/>
    <x v="0"/>
    <s v="0 CHARLOTTE FURN RD 0FF"/>
    <n v="132"/>
    <s v="CHAMPION BUILDERS INC"/>
    <s v="MR30"/>
    <s v="RES ACLNUD  MDL-00"/>
    <s v="105//1049//"/>
    <n v="0.40899000000000002"/>
    <n v="0"/>
    <n v="0"/>
    <n v="0"/>
    <n v="0"/>
    <m/>
    <n v="0"/>
    <n v="0"/>
    <n v="0"/>
    <s v="YES"/>
    <n v="0"/>
    <s v="105-1049"/>
    <s v="Public Water,Septic"/>
    <s v="SEPTIC"/>
    <m/>
    <n v="0"/>
    <m/>
    <m/>
    <n v="0"/>
    <n v="0"/>
    <n v="0"/>
    <n v="0"/>
    <n v="0"/>
    <m/>
    <m/>
    <m/>
    <m/>
    <m/>
    <m/>
    <m/>
    <m/>
    <m/>
    <m/>
    <n v="0"/>
    <n v="0"/>
    <n v="1"/>
    <s v="Broad Marsh River"/>
    <n v="43"/>
  </r>
  <r>
    <s v="119-296"/>
    <m/>
    <x v="0"/>
    <s v="40 REPOSE LN"/>
    <n v="101"/>
    <s v="TARRANT PATRICIA A"/>
    <s v="R130"/>
    <s v="ONE FAMILY"/>
    <s v="119//296//"/>
    <n v="0.31694"/>
    <n v="1"/>
    <n v="1"/>
    <n v="1"/>
    <n v="1"/>
    <s v="SEPTIC"/>
    <n v="0"/>
    <n v="1"/>
    <n v="2900"/>
    <s v="YES"/>
    <n v="2900"/>
    <s v="119-296"/>
    <s v="Well,Septic"/>
    <s v="SEPTIC"/>
    <s v="SEPTIC"/>
    <n v="2900"/>
    <m/>
    <m/>
    <n v="1"/>
    <n v="1"/>
    <n v="3"/>
    <n v="1320"/>
    <n v="1"/>
    <m/>
    <m/>
    <m/>
    <m/>
    <m/>
    <m/>
    <m/>
    <m/>
    <m/>
    <m/>
    <n v="2"/>
    <n v="4.6463999999999999"/>
    <n v="1"/>
    <s v="Mill Pond"/>
    <n v="20"/>
  </r>
  <r>
    <s v="105A-29"/>
    <m/>
    <x v="0"/>
    <s v="17 PENIKESE ST"/>
    <n v="101"/>
    <s v="SMITH ELAINE A"/>
    <s v="MR30"/>
    <s v="ONE FAMILY"/>
    <s v="105/A/29//"/>
    <n v="0.16097"/>
    <n v="1"/>
    <n v="1"/>
    <n v="1"/>
    <n v="1"/>
    <s v="SEPTIC"/>
    <n v="0"/>
    <n v="1"/>
    <n v="5200"/>
    <s v="YES"/>
    <n v="5200"/>
    <s v="105A-29"/>
    <s v="Public Water,Septic"/>
    <s v="SEPTIC"/>
    <s v="SEPTIC"/>
    <n v="5200"/>
    <m/>
    <m/>
    <n v="1"/>
    <n v="1"/>
    <n v="3"/>
    <n v="1316"/>
    <n v="1"/>
    <m/>
    <m/>
    <m/>
    <m/>
    <m/>
    <m/>
    <m/>
    <m/>
    <m/>
    <m/>
    <n v="1"/>
    <n v="9.68"/>
    <n v="1"/>
    <s v="Broad Marsh River"/>
    <n v="43"/>
  </r>
  <r>
    <s v="114B-88"/>
    <m/>
    <x v="0"/>
    <s v="0 STAYSAIL LN"/>
    <n v="132"/>
    <s v="SUBON CO"/>
    <s v="R60"/>
    <s v="RES ACLNUD  MDL-00"/>
    <s v="114/B/88//"/>
    <n v="1.6499900000000001"/>
    <n v="0"/>
    <n v="0"/>
    <n v="0"/>
    <n v="0"/>
    <m/>
    <n v="0"/>
    <n v="0"/>
    <n v="0"/>
    <s v="YES"/>
    <n v="0"/>
    <s v="114B-88"/>
    <m/>
    <m/>
    <m/>
    <n v="0"/>
    <m/>
    <m/>
    <n v="0"/>
    <n v="0"/>
    <n v="0"/>
    <n v="0"/>
    <n v="0"/>
    <m/>
    <m/>
    <m/>
    <m/>
    <m/>
    <m/>
    <m/>
    <m/>
    <m/>
    <m/>
    <n v="4"/>
    <n v="0"/>
    <n v="1"/>
    <s v="Harlow Brook"/>
    <n v="34"/>
  </r>
  <r>
    <s v="119-453A"/>
    <m/>
    <x v="0"/>
    <s v="51 MAYFLOWER LN"/>
    <n v="101"/>
    <s v="MCWILLIAMS GLENN JR"/>
    <s v="R130"/>
    <s v="ONE FAMILY"/>
    <s v="119//453/A/"/>
    <n v="0.2944"/>
    <n v="1"/>
    <n v="1"/>
    <n v="1"/>
    <n v="1"/>
    <s v="SEPTIC"/>
    <n v="0"/>
    <n v="1"/>
    <n v="4600"/>
    <s v="YES"/>
    <n v="4600"/>
    <s v="119-453A"/>
    <s v="Gas,Well,Septic"/>
    <s v="SEPTIC"/>
    <s v="SEPTIC"/>
    <n v="4600"/>
    <m/>
    <m/>
    <n v="1"/>
    <n v="1"/>
    <n v="2"/>
    <n v="884"/>
    <n v="1"/>
    <m/>
    <m/>
    <m/>
    <m/>
    <m/>
    <m/>
    <m/>
    <m/>
    <m/>
    <m/>
    <n v="1"/>
    <n v="4.6463999999999999"/>
    <n v="1"/>
    <s v="Mill Pond"/>
    <n v="20"/>
  </r>
  <r>
    <s v="119-94"/>
    <m/>
    <x v="0"/>
    <s v="24 BLISSFUL LN"/>
    <n v="106"/>
    <s v="SILVEIRA JOSE L"/>
    <s v="R130"/>
    <s v="AC LND IMP  MDL-00"/>
    <s v="119//94//"/>
    <n v="0.15426999999999999"/>
    <n v="0"/>
    <n v="0"/>
    <n v="0"/>
    <n v="0"/>
    <m/>
    <n v="0"/>
    <n v="0"/>
    <n v="0"/>
    <s v="YES"/>
    <n v="0"/>
    <s v="119-94"/>
    <m/>
    <m/>
    <m/>
    <n v="0"/>
    <m/>
    <m/>
    <n v="0"/>
    <n v="0"/>
    <n v="0"/>
    <n v="0"/>
    <n v="0"/>
    <m/>
    <m/>
    <m/>
    <m/>
    <m/>
    <m/>
    <m/>
    <m/>
    <m/>
    <m/>
    <n v="2"/>
    <n v="0"/>
    <n v="1"/>
    <s v="Mill Pond"/>
    <n v="20"/>
  </r>
  <r>
    <s v="114C-1-33"/>
    <m/>
    <x v="0"/>
    <s v="268 CHARGE POND RD"/>
    <n v="101"/>
    <s v="ENGLAND SHAUN W"/>
    <s v="R60"/>
    <s v="ONE FAMILY"/>
    <s v="114/C1/33//"/>
    <n v="0.27633000000000002"/>
    <n v="1"/>
    <n v="1"/>
    <n v="1"/>
    <n v="1"/>
    <s v="SEPTIC"/>
    <n v="0"/>
    <n v="0"/>
    <n v="0"/>
    <s v="YES"/>
    <n v="0"/>
    <s v="114C-1-33"/>
    <s v="Well,Septic"/>
    <s v="SEPTIC"/>
    <s v="SEPTIC"/>
    <n v="0"/>
    <m/>
    <m/>
    <n v="1"/>
    <n v="1"/>
    <n v="3"/>
    <n v="1306"/>
    <n v="1.75"/>
    <m/>
    <m/>
    <m/>
    <m/>
    <m/>
    <m/>
    <m/>
    <m/>
    <m/>
    <m/>
    <n v="1"/>
    <n v="4.6463999999999999"/>
    <n v="1"/>
    <s v="Mill Pond"/>
    <n v="20"/>
  </r>
  <r>
    <s v="119-135"/>
    <m/>
    <x v="0"/>
    <s v="25 BLISSFUL LN"/>
    <n v="101"/>
    <s v="HIGGINS CATHERINE M"/>
    <s v="R130"/>
    <s v="ONE FAMILY"/>
    <s v="119//135//"/>
    <n v="0.29653000000000002"/>
    <n v="1"/>
    <n v="1"/>
    <n v="1"/>
    <n v="1"/>
    <s v="SEPTIC"/>
    <n v="0"/>
    <n v="1"/>
    <n v="24200"/>
    <s v="YES"/>
    <n v="24200"/>
    <s v="119-135"/>
    <s v="Gas,Well,Septic"/>
    <s v="SEPTIC"/>
    <s v="SEPTIC"/>
    <n v="24200"/>
    <m/>
    <m/>
    <n v="1"/>
    <n v="1"/>
    <n v="3"/>
    <n v="1040"/>
    <n v="1"/>
    <m/>
    <m/>
    <m/>
    <m/>
    <m/>
    <m/>
    <m/>
    <m/>
    <m/>
    <m/>
    <n v="2"/>
    <n v="4.6463999999999999"/>
    <n v="1"/>
    <s v="Mill Pond"/>
    <n v="20"/>
  </r>
  <r>
    <s v="119-228"/>
    <m/>
    <x v="0"/>
    <s v="36 HIDEAWAY LN"/>
    <n v="101"/>
    <s v="OBRIEN DANIEL D"/>
    <s v="R130"/>
    <s v="ONE FAMILY"/>
    <s v="119//228//"/>
    <n v="0.14934"/>
    <n v="1"/>
    <n v="1"/>
    <n v="1"/>
    <n v="1"/>
    <s v="SEPTIC"/>
    <n v="0"/>
    <n v="1"/>
    <n v="0"/>
    <s v="YES"/>
    <n v="0"/>
    <s v="119-228"/>
    <s v="Gas,Well,Septic"/>
    <s v="SEPTIC"/>
    <s v="SEPTIC"/>
    <n v="0"/>
    <m/>
    <m/>
    <n v="1"/>
    <n v="1"/>
    <n v="2"/>
    <n v="872"/>
    <n v="1"/>
    <m/>
    <m/>
    <m/>
    <m/>
    <m/>
    <m/>
    <m/>
    <m/>
    <m/>
    <m/>
    <n v="1"/>
    <n v="4.6463999999999999"/>
    <n v="1"/>
    <s v="Mill Pond"/>
    <n v="20"/>
  </r>
  <r>
    <s v="122-997"/>
    <m/>
    <x v="0"/>
    <s v="179 PARK AVE"/>
    <n v="101"/>
    <s v="DIZEL ANDREW J"/>
    <s v="R130"/>
    <s v="ONE FAMILY"/>
    <s v="122//997//"/>
    <n v="0.29763000000000001"/>
    <n v="1"/>
    <n v="1"/>
    <n v="1"/>
    <n v="1"/>
    <s v="SEPTIC"/>
    <n v="0"/>
    <n v="1"/>
    <n v="5600"/>
    <s v="NO_W1"/>
    <n v="5600"/>
    <s v="122-997"/>
    <s v="Gas,Well,Septic"/>
    <s v="SEPTIC"/>
    <s v="SEPTIC"/>
    <n v="5600"/>
    <m/>
    <m/>
    <n v="1"/>
    <n v="1"/>
    <n v="3"/>
    <n v="1400"/>
    <n v="2"/>
    <m/>
    <m/>
    <m/>
    <m/>
    <m/>
    <m/>
    <m/>
    <m/>
    <m/>
    <m/>
    <n v="4"/>
    <n v="4.6463999999999999"/>
    <n v="1"/>
    <s v="Mill Pond"/>
    <n v="20"/>
  </r>
  <r>
    <s v="114D-14"/>
    <m/>
    <x v="0"/>
    <s v="0 UPPER BOUNDARY RD"/>
    <n v="903"/>
    <s v="TOWN OF WAREHAM"/>
    <s v="R130"/>
    <s v="TAX POSS  MDL-00"/>
    <s v="114/D/14//"/>
    <n v="0.67134000000000005"/>
    <n v="0"/>
    <n v="0"/>
    <n v="0"/>
    <n v="0"/>
    <m/>
    <n v="0"/>
    <n v="0"/>
    <n v="0"/>
    <s v="NO_W1"/>
    <n v="0"/>
    <s v="114D-14"/>
    <m/>
    <m/>
    <m/>
    <n v="0"/>
    <m/>
    <m/>
    <n v="0"/>
    <n v="0"/>
    <n v="0"/>
    <n v="0"/>
    <n v="0"/>
    <m/>
    <m/>
    <m/>
    <m/>
    <m/>
    <m/>
    <m/>
    <m/>
    <m/>
    <m/>
    <n v="2"/>
    <n v="0"/>
    <n v="1"/>
    <s v="Mill Pond"/>
    <n v="20"/>
  </r>
  <r>
    <s v="119-194"/>
    <m/>
    <x v="0"/>
    <s v="35 LEISURE LN"/>
    <n v="903"/>
    <s v="TOWN OF WAREHAM"/>
    <s v="R130"/>
    <s v="TAX POSS  MDL-00"/>
    <s v="119//194//"/>
    <n v="0.17263000000000001"/>
    <n v="0"/>
    <n v="0"/>
    <n v="0"/>
    <n v="0"/>
    <m/>
    <n v="0"/>
    <n v="0"/>
    <n v="0"/>
    <s v="YES"/>
    <n v="0"/>
    <s v="119-194"/>
    <m/>
    <m/>
    <m/>
    <n v="0"/>
    <m/>
    <m/>
    <n v="0"/>
    <n v="0"/>
    <n v="0"/>
    <n v="0"/>
    <n v="0"/>
    <m/>
    <m/>
    <m/>
    <m/>
    <m/>
    <m/>
    <m/>
    <m/>
    <m/>
    <m/>
    <n v="1"/>
    <n v="0"/>
    <n v="1"/>
    <s v="Mill Pond"/>
    <n v="20"/>
  </r>
  <r>
    <s v="122-885"/>
    <m/>
    <x v="0"/>
    <s v="172 PARK AVE"/>
    <n v="101"/>
    <s v="HAMEL MATTHEW A"/>
    <s v="R130"/>
    <s v="ONE FAMILY"/>
    <s v="122//885//"/>
    <n v="0.13283"/>
    <n v="1"/>
    <n v="1"/>
    <n v="1"/>
    <n v="1"/>
    <s v="SEPTIC"/>
    <n v="0"/>
    <n v="1"/>
    <n v="7400"/>
    <s v="YES"/>
    <n v="7400"/>
    <s v="122-885"/>
    <s v="Gas,Well,Septic"/>
    <s v="SEPTIC"/>
    <s v="SEPTIC"/>
    <n v="7400"/>
    <m/>
    <m/>
    <n v="1"/>
    <n v="1"/>
    <n v="2"/>
    <n v="769"/>
    <n v="1"/>
    <m/>
    <m/>
    <m/>
    <m/>
    <m/>
    <m/>
    <m/>
    <m/>
    <m/>
    <m/>
    <n v="2"/>
    <n v="4.6463999999999999"/>
    <n v="1"/>
    <s v="Mill Pond"/>
    <n v="20"/>
  </r>
  <r>
    <s v="119-358A"/>
    <m/>
    <x v="0"/>
    <s v="40 RESTFUL LN"/>
    <n v="101"/>
    <s v="MAYER WILLIAM LIFE ESTATE"/>
    <s v="R130"/>
    <s v="ONE FAMILY"/>
    <s v="119//358/A/"/>
    <n v="0.29531000000000002"/>
    <n v="1"/>
    <n v="1"/>
    <n v="1"/>
    <n v="1"/>
    <s v="SEPTIC"/>
    <n v="0"/>
    <n v="1"/>
    <n v="1800"/>
    <s v="YES"/>
    <n v="1800"/>
    <s v="119-358A"/>
    <s v="Gas,Well,Septic"/>
    <s v="SEPTIC"/>
    <s v="SEPTIC"/>
    <n v="1800"/>
    <m/>
    <m/>
    <n v="1"/>
    <n v="1"/>
    <n v="2"/>
    <n v="816"/>
    <n v="1"/>
    <m/>
    <m/>
    <m/>
    <m/>
    <m/>
    <m/>
    <m/>
    <m/>
    <m/>
    <m/>
    <n v="1"/>
    <n v="4.6463999999999999"/>
    <n v="1"/>
    <s v="Mill Pond"/>
    <n v="20"/>
  </r>
  <r>
    <s v="114C-1-50"/>
    <m/>
    <x v="0"/>
    <s v="269 CHARGE POND RD"/>
    <n v="101"/>
    <s v="BROWN JEFFREY"/>
    <s v="R130"/>
    <s v="ONE FAMILY"/>
    <s v="114/C1/50//"/>
    <n v="0.84060000000000001"/>
    <n v="1"/>
    <n v="1"/>
    <n v="1"/>
    <n v="1"/>
    <s v="SEPTIC"/>
    <n v="0"/>
    <n v="0"/>
    <n v="0"/>
    <s v="YES"/>
    <n v="0"/>
    <s v="114C-1-50"/>
    <m/>
    <m/>
    <s v="SEPTIC"/>
    <n v="0"/>
    <m/>
    <m/>
    <n v="1"/>
    <n v="1"/>
    <n v="4"/>
    <n v="2368"/>
    <n v="2"/>
    <m/>
    <m/>
    <m/>
    <m/>
    <m/>
    <m/>
    <m/>
    <m/>
    <m/>
    <m/>
    <n v="1"/>
    <n v="4.6463999999999999"/>
    <n v="1"/>
    <s v="Mill Pond"/>
    <n v="20"/>
  </r>
  <r>
    <s v="106-22"/>
    <m/>
    <x v="0"/>
    <s v="9 CRANE LANDING RD"/>
    <n v="101"/>
    <s v="KAHL PETER"/>
    <s v="R60"/>
    <s v="ONE FAMILY"/>
    <s v="106//22//"/>
    <n v="1.4355199999999999"/>
    <n v="0"/>
    <n v="1"/>
    <n v="0"/>
    <n v="1"/>
    <m/>
    <n v="0"/>
    <n v="1"/>
    <n v="6200"/>
    <s v="YES"/>
    <n v="6200"/>
    <s v="106-22"/>
    <m/>
    <m/>
    <s v="SEPTIC"/>
    <n v="6200"/>
    <m/>
    <m/>
    <n v="0"/>
    <n v="1"/>
    <n v="3"/>
    <n v="2352"/>
    <n v="2"/>
    <m/>
    <m/>
    <m/>
    <m/>
    <m/>
    <m/>
    <m/>
    <m/>
    <m/>
    <m/>
    <n v="1"/>
    <n v="0"/>
    <n v="1"/>
    <s v="Maple Swamp"/>
    <n v="39"/>
  </r>
  <r>
    <s v="LAND_NOPARC"/>
    <m/>
    <x v="0"/>
    <m/>
    <n v="0"/>
    <m/>
    <m/>
    <m/>
    <m/>
    <n v="8.4999999999999995E-4"/>
    <n v="0"/>
    <n v="0"/>
    <n v="0"/>
    <n v="0"/>
    <m/>
    <n v="0"/>
    <n v="0"/>
    <n v="0"/>
    <s v="NO"/>
    <n v="0"/>
    <m/>
    <m/>
    <m/>
    <m/>
    <n v="0"/>
    <m/>
    <m/>
    <n v="0"/>
    <n v="0"/>
    <n v="0"/>
    <n v="0"/>
    <n v="0"/>
    <m/>
    <m/>
    <m/>
    <m/>
    <m/>
    <m/>
    <m/>
    <m/>
    <m/>
    <m/>
    <n v="0"/>
    <n v="0"/>
    <n v="1"/>
    <s v="Mill Pond"/>
    <n v="20"/>
  </r>
  <r>
    <s v="114D-33"/>
    <m/>
    <x v="0"/>
    <s v="0 UPPER BOUNDARY RD"/>
    <n v="903"/>
    <s v="TOWN OF WAREHAM"/>
    <s v="R130"/>
    <s v="TAX POSS  MDL-00"/>
    <s v="114/D/33//"/>
    <n v="1.2613399999999999"/>
    <n v="0"/>
    <n v="0"/>
    <n v="0"/>
    <n v="0"/>
    <m/>
    <n v="0"/>
    <n v="0"/>
    <n v="0"/>
    <s v="NO_W1"/>
    <n v="0"/>
    <s v="114D-33"/>
    <m/>
    <m/>
    <m/>
    <n v="0"/>
    <m/>
    <m/>
    <n v="0"/>
    <n v="0"/>
    <n v="0"/>
    <n v="0"/>
    <n v="0"/>
    <m/>
    <m/>
    <m/>
    <m/>
    <m/>
    <m/>
    <m/>
    <m/>
    <m/>
    <m/>
    <n v="4"/>
    <n v="0"/>
    <n v="1"/>
    <s v="Mill Pond"/>
    <n v="20"/>
  </r>
  <r>
    <s v="122-340"/>
    <m/>
    <x v="0"/>
    <s v="137 PLYMOUTH AVE"/>
    <n v="101"/>
    <s v="MONIZ MANUEL A"/>
    <s v="R130"/>
    <s v="ONE FAMILY"/>
    <s v="122//340//"/>
    <n v="0.14435999999999999"/>
    <n v="1"/>
    <n v="1"/>
    <n v="1"/>
    <n v="1"/>
    <s v="SEPTIC"/>
    <n v="0"/>
    <n v="1"/>
    <n v="5800"/>
    <s v="YES"/>
    <n v="5800"/>
    <s v="122-340"/>
    <s v="Gas,Well,Septic"/>
    <s v="SEPTIC"/>
    <s v="SEPTIC"/>
    <n v="5800"/>
    <m/>
    <m/>
    <n v="1"/>
    <n v="1"/>
    <n v="1"/>
    <n v="880"/>
    <n v="1"/>
    <m/>
    <m/>
    <m/>
    <m/>
    <m/>
    <m/>
    <m/>
    <m/>
    <m/>
    <m/>
    <n v="2"/>
    <n v="4.6463999999999999"/>
    <n v="1"/>
    <s v="Mill Pond"/>
    <n v="20"/>
  </r>
  <r>
    <s v="119-161"/>
    <m/>
    <x v="0"/>
    <s v="28 LEISURE LN"/>
    <n v="132"/>
    <s v="HOLLOW REALTY LLC"/>
    <s v="R130"/>
    <s v="RES ACLNUD  MDL-00"/>
    <s v="119//161//"/>
    <n v="0.31777"/>
    <n v="0"/>
    <n v="0"/>
    <n v="0"/>
    <n v="0"/>
    <m/>
    <n v="0"/>
    <n v="0"/>
    <n v="0"/>
    <s v="YES"/>
    <n v="0"/>
    <s v="119-161"/>
    <m/>
    <m/>
    <m/>
    <n v="0"/>
    <m/>
    <m/>
    <n v="0"/>
    <n v="0"/>
    <n v="0"/>
    <n v="0"/>
    <n v="0"/>
    <m/>
    <m/>
    <m/>
    <m/>
    <m/>
    <m/>
    <m/>
    <m/>
    <m/>
    <m/>
    <n v="2"/>
    <n v="0"/>
    <n v="1"/>
    <s v="Mill Pond"/>
    <n v="20"/>
  </r>
  <r>
    <s v="122-669"/>
    <m/>
    <x v="0"/>
    <s v="173 LAKE AVE"/>
    <n v="101"/>
    <s v="CONTI JAMES F"/>
    <s v="R130"/>
    <s v="ONE FAMILY"/>
    <s v="122//669//"/>
    <n v="0.14180999999999999"/>
    <n v="1"/>
    <n v="1"/>
    <n v="1"/>
    <n v="1"/>
    <s v="SEPTIC"/>
    <n v="0"/>
    <n v="1"/>
    <n v="5000"/>
    <s v="YES"/>
    <n v="5000"/>
    <s v="122-669"/>
    <s v="Well,Septic"/>
    <s v="SEPTIC"/>
    <s v="SEPTIC"/>
    <n v="5000"/>
    <m/>
    <m/>
    <n v="1"/>
    <n v="1"/>
    <n v="2"/>
    <n v="896"/>
    <n v="1"/>
    <m/>
    <m/>
    <m/>
    <m/>
    <m/>
    <m/>
    <m/>
    <m/>
    <m/>
    <m/>
    <n v="2"/>
    <n v="4.6463999999999999"/>
    <n v="1"/>
    <s v="Mill Pond"/>
    <n v="20"/>
  </r>
  <r>
    <s v="122-544"/>
    <m/>
    <x v="0"/>
    <s v="172 LAKE AVE"/>
    <n v="101"/>
    <s v="SNARSKY KEVIN P"/>
    <s v="R130"/>
    <s v="ONE FAMILY"/>
    <s v="122//544//"/>
    <n v="0.28715000000000002"/>
    <n v="1"/>
    <n v="1"/>
    <n v="1"/>
    <n v="1"/>
    <s v="SEPTIC"/>
    <n v="0"/>
    <n v="1"/>
    <n v="19900"/>
    <s v="YES"/>
    <n v="19900"/>
    <s v="122-544"/>
    <s v="Gas,Public Water,Septic"/>
    <s v="SEPTIC"/>
    <s v="SEPTIC"/>
    <n v="19900"/>
    <m/>
    <m/>
    <n v="1"/>
    <n v="1"/>
    <n v="3"/>
    <n v="1400"/>
    <n v="2"/>
    <m/>
    <m/>
    <m/>
    <m/>
    <m/>
    <m/>
    <m/>
    <m/>
    <m/>
    <m/>
    <n v="4"/>
    <n v="4.6463999999999999"/>
    <n v="1"/>
    <s v="Mill Pond"/>
    <n v="20"/>
  </r>
  <r>
    <s v="119-95"/>
    <m/>
    <x v="0"/>
    <s v="26 BLISSFUL LN"/>
    <n v="101"/>
    <s v="KEITH ROBERT A"/>
    <s v="R130"/>
    <s v="ONE FAMILY"/>
    <s v="119//95//"/>
    <n v="0.15239"/>
    <n v="1"/>
    <n v="1"/>
    <n v="1"/>
    <n v="1"/>
    <s v="SEPTIC"/>
    <n v="0"/>
    <n v="1"/>
    <n v="100"/>
    <s v="YES"/>
    <n v="100"/>
    <s v="119-95"/>
    <s v="Well,Septic"/>
    <s v="SEPTIC"/>
    <s v="SEPTIC"/>
    <n v="100"/>
    <m/>
    <m/>
    <n v="1"/>
    <n v="1"/>
    <n v="2"/>
    <n v="864"/>
    <n v="1"/>
    <m/>
    <m/>
    <m/>
    <m/>
    <m/>
    <m/>
    <m/>
    <m/>
    <m/>
    <m/>
    <n v="1"/>
    <n v="4.6463999999999999"/>
    <n v="1"/>
    <s v="Mill Pond"/>
    <n v="20"/>
  </r>
  <r>
    <s v="122-1201"/>
    <m/>
    <x v="0"/>
    <s v="12 PURITAN AVE"/>
    <n v="101"/>
    <s v="WESTGATE KENNETH J"/>
    <s v="R130"/>
    <s v="ONE FAMILY"/>
    <s v="122//1201//"/>
    <n v="0.26404"/>
    <n v="1"/>
    <n v="1"/>
    <n v="1"/>
    <n v="1"/>
    <s v="SEPTIC"/>
    <n v="0"/>
    <n v="1"/>
    <n v="5000"/>
    <s v="YES"/>
    <n v="5000"/>
    <s v="122-1201"/>
    <m/>
    <m/>
    <s v="SEPTIC"/>
    <n v="5000"/>
    <m/>
    <m/>
    <n v="1"/>
    <n v="1"/>
    <n v="3"/>
    <n v="1632"/>
    <n v="2"/>
    <m/>
    <m/>
    <m/>
    <m/>
    <m/>
    <m/>
    <m/>
    <m/>
    <m/>
    <m/>
    <n v="4"/>
    <n v="4.6463999999999999"/>
    <n v="1"/>
    <s v="Mill Pond"/>
    <n v="20"/>
  </r>
  <r>
    <s v="119-257A"/>
    <m/>
    <x v="0"/>
    <s v="39 HIDEAWAY LN"/>
    <n v="132"/>
    <s v="THOMPSON MICHELLE A"/>
    <s v="R130"/>
    <s v="RES ACLNUD  MDL-00"/>
    <s v="119//257/A/"/>
    <n v="0.31820999999999999"/>
    <n v="0"/>
    <n v="0"/>
    <n v="0"/>
    <n v="0"/>
    <m/>
    <n v="0"/>
    <n v="0"/>
    <n v="0"/>
    <s v="YES"/>
    <n v="0"/>
    <s v="119-257A"/>
    <m/>
    <m/>
    <m/>
    <n v="0"/>
    <m/>
    <m/>
    <n v="0"/>
    <n v="0"/>
    <n v="0"/>
    <n v="0"/>
    <n v="0"/>
    <m/>
    <m/>
    <m/>
    <m/>
    <m/>
    <m/>
    <m/>
    <m/>
    <m/>
    <m/>
    <n v="1"/>
    <n v="0"/>
    <n v="1"/>
    <s v="Mill Pond"/>
    <n v="20"/>
  </r>
  <r>
    <s v="106-33"/>
    <m/>
    <x v="0"/>
    <s v="12 CRANE LANDING RD"/>
    <n v="101"/>
    <s v="WNEK RONALD F"/>
    <s v="R60"/>
    <s v="ONE FAMILY"/>
    <s v="106//33//"/>
    <n v="1.39943"/>
    <n v="0"/>
    <n v="1"/>
    <n v="0"/>
    <n v="1"/>
    <m/>
    <n v="0"/>
    <n v="1"/>
    <n v="67100"/>
    <s v="YES"/>
    <n v="67100"/>
    <s v="106-33"/>
    <m/>
    <m/>
    <s v="SEPTIC"/>
    <n v="67100"/>
    <m/>
    <m/>
    <n v="0"/>
    <n v="1"/>
    <n v="4"/>
    <n v="2748"/>
    <n v="2"/>
    <m/>
    <m/>
    <m/>
    <m/>
    <m/>
    <m/>
    <m/>
    <m/>
    <m/>
    <m/>
    <n v="1"/>
    <n v="0"/>
    <n v="1"/>
    <s v="Maple Swamp"/>
    <n v="39"/>
  </r>
  <r>
    <s v="122-163"/>
    <m/>
    <x v="0"/>
    <s v="172 PLYMOUTH AVE"/>
    <n v="101"/>
    <s v="MURPHY JAMES D"/>
    <s v="R130"/>
    <s v="ONE FAMILY"/>
    <s v="122//163//"/>
    <n v="0.21712000000000001"/>
    <n v="1"/>
    <n v="1"/>
    <n v="1"/>
    <n v="1"/>
    <s v="SEPTIC"/>
    <n v="0"/>
    <n v="1"/>
    <n v="11000"/>
    <s v="YES"/>
    <n v="11000"/>
    <s v="122-163"/>
    <s v="Gas,Well,Septic"/>
    <s v="SEPTIC"/>
    <s v="SEPTIC"/>
    <n v="11000"/>
    <m/>
    <m/>
    <n v="1"/>
    <n v="1"/>
    <n v="3"/>
    <n v="936"/>
    <n v="1"/>
    <m/>
    <m/>
    <m/>
    <m/>
    <m/>
    <m/>
    <m/>
    <m/>
    <m/>
    <m/>
    <n v="3"/>
    <n v="4.6463999999999999"/>
    <n v="1"/>
    <s v="Mill Pond"/>
    <n v="20"/>
  </r>
  <r>
    <s v="119-229"/>
    <m/>
    <x v="0"/>
    <s v="38 HIDEAWAY LN"/>
    <n v="101"/>
    <s v="SEAVER DANA N"/>
    <s v="R130"/>
    <s v="ONE FAMILY"/>
    <s v="119//229//"/>
    <n v="0.16658999999999999"/>
    <n v="1"/>
    <n v="1"/>
    <n v="1"/>
    <n v="1"/>
    <s v="SEPTIC"/>
    <n v="0"/>
    <n v="1"/>
    <n v="5900"/>
    <s v="YES"/>
    <n v="5900"/>
    <s v="119-229"/>
    <s v="Gas,Well,Septic"/>
    <s v="SEPTIC"/>
    <s v="SEPTIC"/>
    <n v="5900"/>
    <m/>
    <m/>
    <n v="1"/>
    <n v="1"/>
    <n v="3"/>
    <n v="960"/>
    <n v="1"/>
    <m/>
    <m/>
    <m/>
    <m/>
    <m/>
    <m/>
    <m/>
    <m/>
    <m/>
    <m/>
    <n v="1"/>
    <n v="4.6463999999999999"/>
    <n v="1"/>
    <s v="Mill Pond"/>
    <n v="20"/>
  </r>
  <r>
    <s v="114D-1"/>
    <m/>
    <x v="0"/>
    <s v="0 UPPER BOUNDARY RD"/>
    <n v="903"/>
    <s v="WAREHAM FIRE DISTRICT"/>
    <s v="R130"/>
    <s v="MUNICIPAL  MDL-00"/>
    <s v="114/D/1//"/>
    <n v="1.0944700000000001"/>
    <n v="0"/>
    <n v="0"/>
    <n v="0"/>
    <n v="0"/>
    <m/>
    <n v="0"/>
    <n v="0"/>
    <n v="0"/>
    <s v="NO_W1"/>
    <n v="0"/>
    <s v="114D-1"/>
    <m/>
    <m/>
    <m/>
    <n v="0"/>
    <m/>
    <m/>
    <n v="0"/>
    <n v="0"/>
    <n v="0"/>
    <n v="0"/>
    <n v="0"/>
    <m/>
    <m/>
    <m/>
    <m/>
    <m/>
    <m/>
    <m/>
    <m/>
    <m/>
    <m/>
    <n v="3"/>
    <n v="0"/>
    <n v="1"/>
    <s v="Mill Pond"/>
    <n v="20"/>
  </r>
  <r>
    <s v="114D-33"/>
    <m/>
    <x v="0"/>
    <s v="0 UPPER BOUNDARY RD"/>
    <n v="903"/>
    <s v="TOWN OF WAREHAM"/>
    <s v="R130"/>
    <s v="TAX POSS  MDL-00"/>
    <s v="114/D/33//"/>
    <n v="0.35891000000000001"/>
    <n v="0"/>
    <n v="0"/>
    <n v="0"/>
    <n v="0"/>
    <m/>
    <n v="0"/>
    <n v="0"/>
    <n v="0"/>
    <s v="NO_W1"/>
    <n v="0"/>
    <s v="114D-33"/>
    <m/>
    <m/>
    <m/>
    <n v="0"/>
    <m/>
    <m/>
    <n v="0"/>
    <n v="0"/>
    <n v="0"/>
    <n v="0"/>
    <n v="0"/>
    <m/>
    <m/>
    <m/>
    <m/>
    <m/>
    <m/>
    <m/>
    <m/>
    <m/>
    <m/>
    <n v="1"/>
    <n v="0"/>
    <n v="1"/>
    <s v="Mill Pond"/>
    <n v="20"/>
  </r>
  <r>
    <s v="122-887"/>
    <m/>
    <x v="0"/>
    <s v="176 PARK AVE"/>
    <n v="101"/>
    <s v="TIMME-LARAGY ALICIA R"/>
    <s v="R130"/>
    <s v="ONE FAMILY"/>
    <s v="122//887//"/>
    <n v="0.13150999999999999"/>
    <n v="1"/>
    <n v="1"/>
    <n v="1"/>
    <n v="1"/>
    <s v="SEPTIC"/>
    <n v="0"/>
    <n v="1"/>
    <n v="5300"/>
    <s v="YES"/>
    <n v="5300"/>
    <s v="122-887"/>
    <s v="Gas,Well,Septic"/>
    <s v="SEPTIC"/>
    <s v="SEPTIC"/>
    <n v="5300"/>
    <m/>
    <m/>
    <n v="1"/>
    <n v="1"/>
    <n v="2"/>
    <n v="1028"/>
    <n v="1"/>
    <m/>
    <m/>
    <m/>
    <m/>
    <m/>
    <m/>
    <m/>
    <m/>
    <m/>
    <m/>
    <n v="2"/>
    <n v="4.6463999999999999"/>
    <n v="1"/>
    <s v="Mill Pond"/>
    <n v="20"/>
  </r>
  <r>
    <s v="119-314A"/>
    <m/>
    <x v="0"/>
    <s v="41 REPOSE LN"/>
    <n v="101"/>
    <s v="SOUZA STEVEN A"/>
    <s v="R30"/>
    <s v="ONE FAMILY"/>
    <s v="119//314/A/"/>
    <n v="0.29687000000000002"/>
    <n v="1"/>
    <n v="1"/>
    <n v="1"/>
    <n v="1"/>
    <s v="SEPTIC"/>
    <n v="0"/>
    <n v="1"/>
    <n v="15100"/>
    <s v="YES"/>
    <n v="15100"/>
    <s v="119-314A"/>
    <s v="Well,Septic"/>
    <s v="SEPTIC"/>
    <s v="SEPTIC"/>
    <n v="15100"/>
    <m/>
    <m/>
    <n v="1"/>
    <n v="1"/>
    <n v="3"/>
    <n v="1258"/>
    <n v="1.75"/>
    <m/>
    <m/>
    <m/>
    <m/>
    <m/>
    <m/>
    <m/>
    <m/>
    <m/>
    <m/>
    <n v="1"/>
    <n v="4.6463999999999999"/>
    <n v="1"/>
    <s v="Mill Pond"/>
    <n v="20"/>
  </r>
  <r>
    <s v="106-14"/>
    <m/>
    <x v="0"/>
    <s v="16 POND EDGE TRAIL"/>
    <n v="131"/>
    <s v="WATKINS SUSAN B"/>
    <s v="R60"/>
    <s v="RES ACLNPO  MDL-00"/>
    <s v="106//14//"/>
    <n v="1.4321999999999999"/>
    <n v="0"/>
    <n v="0"/>
    <n v="0"/>
    <n v="0"/>
    <m/>
    <n v="0"/>
    <n v="0"/>
    <n v="0"/>
    <s v="YES"/>
    <n v="0"/>
    <s v="106-14"/>
    <m/>
    <m/>
    <m/>
    <n v="0"/>
    <m/>
    <m/>
    <n v="0"/>
    <n v="0"/>
    <n v="0"/>
    <n v="0"/>
    <n v="0"/>
    <m/>
    <m/>
    <m/>
    <m/>
    <m/>
    <m/>
    <m/>
    <m/>
    <m/>
    <m/>
    <n v="1"/>
    <n v="0"/>
    <n v="1"/>
    <s v="Maple Swamp"/>
    <n v="39"/>
  </r>
  <r>
    <s v="119-133"/>
    <m/>
    <x v="0"/>
    <s v="27 BLISSFUL LN"/>
    <n v="101"/>
    <s v="VASQUEZ FRANCISCO JR"/>
    <s v="R130"/>
    <s v="ONE FAMILY"/>
    <s v="119//133//"/>
    <n v="0.28782000000000002"/>
    <n v="1"/>
    <n v="1"/>
    <n v="1"/>
    <n v="1"/>
    <s v="SEPTIC"/>
    <n v="0"/>
    <n v="1"/>
    <n v="9400"/>
    <s v="YES"/>
    <n v="9400"/>
    <s v="119-133"/>
    <s v="Gas,Well,Septic"/>
    <s v="SEPTIC"/>
    <s v="SEPTIC"/>
    <n v="9400"/>
    <m/>
    <m/>
    <n v="1"/>
    <n v="1"/>
    <n v="3"/>
    <n v="1040"/>
    <n v="1"/>
    <m/>
    <m/>
    <m/>
    <m/>
    <m/>
    <m/>
    <m/>
    <m/>
    <m/>
    <m/>
    <n v="2"/>
    <n v="4.6463999999999999"/>
    <n v="1"/>
    <s v="Mill Pond"/>
    <n v="20"/>
  </r>
  <r>
    <s v="119-163"/>
    <m/>
    <x v="0"/>
    <s v="32 LEISURE LN"/>
    <n v="101"/>
    <s v="JOHNSON EDWARD R JR"/>
    <s v="R130"/>
    <s v="ONE FAMILY"/>
    <s v="119//163//"/>
    <n v="0.15848000000000001"/>
    <n v="1"/>
    <n v="1"/>
    <n v="1"/>
    <n v="1"/>
    <s v="SEPTIC"/>
    <n v="0"/>
    <n v="1"/>
    <n v="8200"/>
    <s v="YES"/>
    <n v="8200"/>
    <s v="119-163"/>
    <s v="Gas,Well,Septic"/>
    <s v="SEPTIC"/>
    <s v="SEPTIC"/>
    <n v="8200"/>
    <m/>
    <m/>
    <n v="1"/>
    <n v="1"/>
    <n v="3"/>
    <n v="1326"/>
    <n v="1.5"/>
    <m/>
    <m/>
    <m/>
    <m/>
    <m/>
    <m/>
    <m/>
    <m/>
    <m/>
    <m/>
    <n v="1"/>
    <n v="4.6463999999999999"/>
    <n v="1"/>
    <s v="Mill Pond"/>
    <n v="20"/>
  </r>
  <r>
    <s v="LAND_NOPARC"/>
    <m/>
    <x v="0"/>
    <m/>
    <n v="0"/>
    <m/>
    <m/>
    <m/>
    <m/>
    <n v="4.6699999999999997E-3"/>
    <n v="0"/>
    <n v="0"/>
    <n v="0"/>
    <n v="0"/>
    <m/>
    <n v="0"/>
    <n v="0"/>
    <n v="0"/>
    <s v="NO"/>
    <n v="0"/>
    <m/>
    <m/>
    <m/>
    <m/>
    <n v="0"/>
    <m/>
    <m/>
    <n v="0"/>
    <n v="0"/>
    <n v="0"/>
    <n v="0"/>
    <n v="0"/>
    <m/>
    <m/>
    <m/>
    <m/>
    <m/>
    <m/>
    <m/>
    <m/>
    <m/>
    <m/>
    <n v="0"/>
    <n v="0"/>
    <n v="1"/>
    <s v="Mill Pond"/>
    <n v="20"/>
  </r>
  <r>
    <s v="119-193"/>
    <m/>
    <x v="0"/>
    <s v="37 LEISURE LN"/>
    <n v="101"/>
    <s v="KEOUGH MICHAEL G"/>
    <s v="R130"/>
    <s v="ONE FAMILY"/>
    <s v="119//193//"/>
    <n v="0.30392999999999998"/>
    <n v="1"/>
    <n v="1"/>
    <n v="1"/>
    <n v="1"/>
    <s v="SEPTIC"/>
    <n v="0"/>
    <n v="0"/>
    <n v="0"/>
    <s v="NO_W1"/>
    <n v="0"/>
    <s v="119-193"/>
    <s v="Gas,Well,Septic"/>
    <s v="SEPTIC"/>
    <s v="SEPTIC"/>
    <n v="0"/>
    <m/>
    <m/>
    <n v="1"/>
    <n v="1"/>
    <n v="4"/>
    <n v="1306"/>
    <n v="1.75"/>
    <m/>
    <m/>
    <m/>
    <m/>
    <m/>
    <m/>
    <m/>
    <m/>
    <m/>
    <m/>
    <n v="2"/>
    <n v="4.6463999999999999"/>
    <n v="1"/>
    <s v="Mill Pond"/>
    <n v="20"/>
  </r>
  <r>
    <s v="119-97"/>
    <m/>
    <x v="0"/>
    <s v="30 BLISSFUL LN"/>
    <n v="132"/>
    <s v="HIGGINS CATHERINE M"/>
    <s v="R130"/>
    <s v="RES ACLNUD  MDL-00"/>
    <s v="119//97//"/>
    <n v="0.26445000000000002"/>
    <n v="0"/>
    <n v="0"/>
    <n v="0"/>
    <n v="0"/>
    <m/>
    <n v="0"/>
    <n v="0"/>
    <n v="0"/>
    <s v="NO_W1"/>
    <n v="0"/>
    <s v="119-97"/>
    <m/>
    <m/>
    <m/>
    <n v="0"/>
    <m/>
    <m/>
    <n v="0"/>
    <n v="0"/>
    <n v="0"/>
    <n v="0"/>
    <n v="0"/>
    <m/>
    <m/>
    <m/>
    <m/>
    <m/>
    <m/>
    <m/>
    <m/>
    <m/>
    <m/>
    <n v="2"/>
    <n v="0"/>
    <n v="1"/>
    <s v="Mill Pond"/>
    <n v="20"/>
  </r>
  <r>
    <s v="105-1048"/>
    <m/>
    <x v="0"/>
    <s v="0 CHARLOTTE FURN RD OFF"/>
    <n v="903"/>
    <s v="TOWN OF WAREHAM"/>
    <s v="MR30"/>
    <s v="TAX POSS  MDL-00"/>
    <s v="105//1048//"/>
    <n v="3.84511"/>
    <n v="0"/>
    <n v="0"/>
    <n v="0"/>
    <n v="0"/>
    <m/>
    <n v="0"/>
    <n v="0"/>
    <n v="0"/>
    <s v="YES"/>
    <n v="0"/>
    <s v="105-1048"/>
    <s v="Public Water,Septic"/>
    <s v="SEPTIC"/>
    <m/>
    <n v="0"/>
    <m/>
    <m/>
    <n v="0"/>
    <n v="0"/>
    <n v="0"/>
    <n v="0"/>
    <n v="0"/>
    <m/>
    <m/>
    <m/>
    <m/>
    <m/>
    <m/>
    <m/>
    <m/>
    <m/>
    <m/>
    <n v="1"/>
    <n v="0"/>
    <n v="1"/>
    <s v="Broad Marsh River"/>
    <n v="43"/>
  </r>
  <r>
    <s v="122-995"/>
    <m/>
    <x v="0"/>
    <s v="189 PARK AVE"/>
    <n v="101"/>
    <s v="EQUITY TRUST CO CUSTODIAN"/>
    <s v="R130"/>
    <s v="ONE FAMILY"/>
    <s v="122//995//"/>
    <n v="0.15584000000000001"/>
    <n v="1"/>
    <n v="1"/>
    <n v="1"/>
    <n v="1"/>
    <s v="SEPTIC"/>
    <n v="0"/>
    <n v="0"/>
    <n v="0"/>
    <s v="YES"/>
    <n v="0"/>
    <s v="122-995"/>
    <s v="Gas,Well,Septic"/>
    <s v="SEPTIC"/>
    <s v="SEPTIC"/>
    <n v="0"/>
    <m/>
    <m/>
    <n v="1"/>
    <n v="1"/>
    <n v="2"/>
    <n v="720"/>
    <n v="1"/>
    <m/>
    <m/>
    <m/>
    <m/>
    <m/>
    <m/>
    <m/>
    <m/>
    <m/>
    <m/>
    <n v="2"/>
    <n v="4.6463999999999999"/>
    <n v="1"/>
    <s v="Mill Pond"/>
    <n v="20"/>
  </r>
  <r>
    <s v="114B-100"/>
    <m/>
    <x v="0"/>
    <s v="0 MAINSAIL LN"/>
    <n v="132"/>
    <s v="SUBON CO"/>
    <s v="R60"/>
    <s v="RES ACLNUD  MDL-00"/>
    <s v="114/B/100//"/>
    <n v="0.23376"/>
    <n v="0"/>
    <n v="0"/>
    <n v="0"/>
    <n v="0"/>
    <m/>
    <n v="0"/>
    <n v="0"/>
    <n v="0"/>
    <s v="NO_W1"/>
    <n v="0"/>
    <s v="114B-100"/>
    <m/>
    <m/>
    <m/>
    <n v="0"/>
    <m/>
    <m/>
    <n v="0"/>
    <n v="0"/>
    <n v="0"/>
    <n v="0"/>
    <n v="0"/>
    <m/>
    <m/>
    <m/>
    <m/>
    <m/>
    <m/>
    <m/>
    <m/>
    <m/>
    <m/>
    <n v="1"/>
    <n v="0"/>
    <n v="1"/>
    <s v="Harlow Brook"/>
    <n v="34"/>
  </r>
  <r>
    <s v="114C-1-34"/>
    <m/>
    <x v="0"/>
    <s v="270 CHARGE POND RD"/>
    <n v="101"/>
    <s v="CAMPINHA SHAWN D"/>
    <s v="R60"/>
    <s v="ONE FAMILY"/>
    <s v="114/C1/34//"/>
    <n v="0.30612"/>
    <n v="1"/>
    <n v="1"/>
    <n v="1"/>
    <n v="1"/>
    <s v="SEPTIC"/>
    <n v="0"/>
    <n v="0"/>
    <n v="0"/>
    <s v="YES"/>
    <n v="0"/>
    <s v="114C-1-34"/>
    <s v="Well,Septic"/>
    <s v="SEPTIC"/>
    <s v="SEPTIC"/>
    <n v="0"/>
    <m/>
    <m/>
    <n v="1"/>
    <n v="1"/>
    <n v="3"/>
    <n v="1591"/>
    <n v="1.75"/>
    <m/>
    <m/>
    <m/>
    <m/>
    <m/>
    <m/>
    <m/>
    <m/>
    <m/>
    <m/>
    <n v="1"/>
    <n v="4.6463999999999999"/>
    <n v="1"/>
    <s v="Mill Pond"/>
    <n v="20"/>
  </r>
  <r>
    <s v="114D-22"/>
    <m/>
    <x v="0"/>
    <s v="0 UPPER BOUNDARY RD"/>
    <n v="903"/>
    <s v="TOWN OF WAREHAM"/>
    <s v="R130"/>
    <s v="TAX POSS  MDL-00"/>
    <s v="114/D/22//"/>
    <n v="1.6548"/>
    <n v="0"/>
    <n v="0"/>
    <n v="0"/>
    <n v="0"/>
    <m/>
    <n v="0"/>
    <n v="0"/>
    <n v="0"/>
    <s v="NO_W1"/>
    <n v="0"/>
    <s v="114D-22"/>
    <m/>
    <m/>
    <m/>
    <n v="0"/>
    <m/>
    <m/>
    <n v="0"/>
    <n v="0"/>
    <n v="0"/>
    <n v="0"/>
    <n v="0"/>
    <m/>
    <m/>
    <m/>
    <m/>
    <m/>
    <m/>
    <m/>
    <m/>
    <m/>
    <m/>
    <n v="5"/>
    <n v="0"/>
    <n v="1"/>
    <s v="Mill Pond"/>
    <n v="20"/>
  </r>
  <r>
    <s v="119-299A"/>
    <m/>
    <x v="0"/>
    <s v="46 REPOSE LN"/>
    <n v="101"/>
    <s v="COVELL MARK D"/>
    <s v="R130"/>
    <s v="ONE FAMILY"/>
    <s v="119//299/A/"/>
    <n v="0.42752000000000001"/>
    <n v="1"/>
    <n v="1"/>
    <n v="1"/>
    <n v="1"/>
    <s v="SEPTIC"/>
    <n v="0"/>
    <n v="0"/>
    <n v="0"/>
    <s v="NO_W1"/>
    <n v="0"/>
    <s v="119-299A"/>
    <s v="Gas,Well,Septic"/>
    <s v="SEPTIC"/>
    <s v="SEPTIC"/>
    <n v="0"/>
    <m/>
    <m/>
    <n v="1"/>
    <n v="1"/>
    <n v="2"/>
    <n v="1224"/>
    <n v="1.5"/>
    <m/>
    <m/>
    <m/>
    <m/>
    <m/>
    <m/>
    <m/>
    <m/>
    <m/>
    <m/>
    <n v="2"/>
    <n v="4.6463999999999999"/>
    <n v="1"/>
    <s v="Mill Pond"/>
    <n v="20"/>
  </r>
  <r>
    <s v="119-455A"/>
    <m/>
    <x v="0"/>
    <s v="53 MAYFLOWER LN"/>
    <n v="101"/>
    <s v="MORRISSEY JOHN P"/>
    <s v="R130"/>
    <s v="ONE FAMILY"/>
    <s v="119//455/A/"/>
    <n v="0.29698999999999998"/>
    <n v="1"/>
    <n v="1"/>
    <n v="1"/>
    <n v="1"/>
    <s v="SEPTIC"/>
    <n v="0"/>
    <n v="1"/>
    <n v="6100"/>
    <s v="YES"/>
    <n v="6100"/>
    <s v="119-455A"/>
    <s v="Gas,Well,Septic"/>
    <s v="SEPTIC"/>
    <s v="SEPTIC"/>
    <n v="6100"/>
    <m/>
    <m/>
    <n v="1"/>
    <n v="1"/>
    <n v="3"/>
    <n v="1028"/>
    <n v="1"/>
    <m/>
    <m/>
    <m/>
    <m/>
    <m/>
    <m/>
    <m/>
    <m/>
    <m/>
    <m/>
    <n v="1"/>
    <n v="4.6463999999999999"/>
    <n v="1"/>
    <s v="Mill Pond"/>
    <n v="20"/>
  </r>
  <r>
    <s v="119-360A"/>
    <m/>
    <x v="0"/>
    <s v="44 MAYFLOWER LN"/>
    <n v="101"/>
    <s v="MEAU GARY A"/>
    <s v="R130"/>
    <s v="ONE FAMILY"/>
    <s v="119//360/A/"/>
    <n v="0.26799000000000001"/>
    <n v="1"/>
    <n v="1"/>
    <n v="1"/>
    <n v="1"/>
    <s v="SEPTIC"/>
    <n v="0"/>
    <n v="1"/>
    <n v="13500"/>
    <s v="YES"/>
    <n v="13500"/>
    <s v="119-360A"/>
    <s v="Gas,Well,Septic"/>
    <s v="SEPTIC"/>
    <s v="SEPTIC"/>
    <n v="13500"/>
    <m/>
    <m/>
    <n v="1"/>
    <n v="1"/>
    <n v="2"/>
    <n v="804"/>
    <n v="1"/>
    <m/>
    <m/>
    <m/>
    <m/>
    <m/>
    <m/>
    <m/>
    <m/>
    <m/>
    <m/>
    <n v="1"/>
    <n v="4.6463999999999999"/>
    <n v="1"/>
    <s v="Mill Pond"/>
    <n v="20"/>
  </r>
  <r>
    <s v="122-667"/>
    <m/>
    <x v="0"/>
    <s v="175 LAKE AVE"/>
    <n v="101"/>
    <s v="ROBERY GERALD V III"/>
    <s v="R130"/>
    <s v="ONE FAMILY"/>
    <s v="122//667//"/>
    <n v="0.28251999999999999"/>
    <n v="1"/>
    <n v="1"/>
    <n v="1"/>
    <n v="1"/>
    <s v="SEPTIC"/>
    <n v="0"/>
    <n v="0"/>
    <n v="0"/>
    <s v="NO_W1"/>
    <n v="0"/>
    <s v="122-667"/>
    <s v="Well,Septic"/>
    <s v="SEPTIC"/>
    <s v="SEPTIC"/>
    <n v="0"/>
    <m/>
    <m/>
    <n v="1"/>
    <n v="1"/>
    <n v="2"/>
    <n v="896"/>
    <n v="1"/>
    <m/>
    <m/>
    <m/>
    <m/>
    <m/>
    <m/>
    <m/>
    <m/>
    <m/>
    <m/>
    <n v="4"/>
    <n v="4.6463999999999999"/>
    <n v="1"/>
    <s v="Mill Pond"/>
    <n v="20"/>
  </r>
  <r>
    <s v="114B-93"/>
    <m/>
    <x v="0"/>
    <s v="0 STAYSAIL LN"/>
    <n v="132"/>
    <s v="SUBON CO"/>
    <s v="R60"/>
    <s v="RES ACLNUD  MDL-00"/>
    <s v="114/B/93//"/>
    <n v="4.32402"/>
    <n v="0"/>
    <n v="0"/>
    <n v="0"/>
    <n v="0"/>
    <m/>
    <n v="0"/>
    <n v="0"/>
    <n v="0"/>
    <s v="NO_W1"/>
    <n v="0"/>
    <s v="114B-93"/>
    <m/>
    <m/>
    <m/>
    <n v="0"/>
    <m/>
    <m/>
    <n v="0"/>
    <n v="0"/>
    <n v="0"/>
    <n v="0"/>
    <n v="0"/>
    <m/>
    <m/>
    <m/>
    <m/>
    <m/>
    <m/>
    <m/>
    <m/>
    <m/>
    <m/>
    <n v="13"/>
    <n v="0"/>
    <n v="1"/>
    <s v="Harlow Brook"/>
    <n v="34"/>
  </r>
  <r>
    <s v="122-548"/>
    <m/>
    <x v="0"/>
    <s v="180 LAKE AVE"/>
    <n v="132"/>
    <s v="LEBLANC JASON"/>
    <s v="R130"/>
    <s v="RES ACLNUD  MDL-00"/>
    <s v="122//548//"/>
    <n v="0.14524999999999999"/>
    <n v="0"/>
    <n v="0"/>
    <n v="0"/>
    <n v="0"/>
    <m/>
    <n v="0"/>
    <n v="0"/>
    <n v="0"/>
    <s v="YES"/>
    <n v="0"/>
    <s v="122-548"/>
    <m/>
    <m/>
    <m/>
    <n v="0"/>
    <m/>
    <m/>
    <n v="0"/>
    <n v="0"/>
    <n v="0"/>
    <n v="0"/>
    <n v="0"/>
    <m/>
    <m/>
    <m/>
    <m/>
    <m/>
    <m/>
    <m/>
    <m/>
    <m/>
    <m/>
    <n v="2"/>
    <n v="0"/>
    <n v="1"/>
    <s v="Mill Pond"/>
    <n v="20"/>
  </r>
  <r>
    <s v="122-889"/>
    <m/>
    <x v="0"/>
    <s v="180 PARK AVE"/>
    <n v="106"/>
    <s v="TIMME-LARAGY ALICIA R"/>
    <s v="R130"/>
    <s v="AC LND IMP  MDL-00"/>
    <s v="122//889//"/>
    <n v="0.14108000000000001"/>
    <n v="0"/>
    <n v="0"/>
    <n v="0"/>
    <n v="0"/>
    <m/>
    <n v="0"/>
    <n v="0"/>
    <n v="0"/>
    <s v="YES"/>
    <n v="0"/>
    <s v="122-889"/>
    <m/>
    <m/>
    <m/>
    <n v="0"/>
    <m/>
    <m/>
    <n v="0"/>
    <n v="0"/>
    <n v="0"/>
    <n v="0"/>
    <n v="0"/>
    <m/>
    <m/>
    <m/>
    <m/>
    <m/>
    <m/>
    <m/>
    <m/>
    <m/>
    <m/>
    <n v="2"/>
    <n v="0"/>
    <n v="1"/>
    <s v="Mill Pond"/>
    <n v="20"/>
  </r>
  <r>
    <s v="122-1205"/>
    <m/>
    <x v="0"/>
    <s v="20 PURITAN AVE"/>
    <n v="132"/>
    <s v="MURRAY JEFFREY W"/>
    <s v="R130"/>
    <s v="RES ACLNUD  MDL-00"/>
    <s v="122//1205//"/>
    <n v="0.15293000000000001"/>
    <n v="0"/>
    <n v="0"/>
    <n v="0"/>
    <n v="0"/>
    <m/>
    <n v="0"/>
    <n v="0"/>
    <n v="0"/>
    <s v="NO_W1"/>
    <n v="0"/>
    <s v="122-1205"/>
    <m/>
    <m/>
    <m/>
    <n v="0"/>
    <m/>
    <m/>
    <n v="0"/>
    <n v="0"/>
    <n v="0"/>
    <n v="0"/>
    <n v="0"/>
    <m/>
    <m/>
    <m/>
    <m/>
    <m/>
    <m/>
    <m/>
    <m/>
    <m/>
    <m/>
    <n v="2"/>
    <n v="0"/>
    <n v="1"/>
    <s v="Mill Pond"/>
    <n v="20"/>
  </r>
  <r>
    <s v="114B-103"/>
    <m/>
    <x v="0"/>
    <s v="0 UPPER POND RD"/>
    <n v="903"/>
    <s v="TOWN OF WAREHAM"/>
    <s v="R60"/>
    <s v="MUNICIPAL  MDL-00"/>
    <s v="114/B/103//"/>
    <n v="0.29681000000000002"/>
    <n v="0"/>
    <n v="0"/>
    <n v="0"/>
    <n v="0"/>
    <m/>
    <n v="0"/>
    <n v="0"/>
    <n v="0"/>
    <s v="YES"/>
    <n v="0"/>
    <s v="114B-103"/>
    <m/>
    <m/>
    <m/>
    <n v="0"/>
    <m/>
    <m/>
    <n v="0"/>
    <n v="0"/>
    <n v="0"/>
    <n v="0"/>
    <n v="0"/>
    <m/>
    <m/>
    <m/>
    <m/>
    <m/>
    <m/>
    <m/>
    <m/>
    <m/>
    <m/>
    <n v="1"/>
    <n v="0"/>
    <n v="1"/>
    <s v="Harlow Brook"/>
    <n v="34"/>
  </r>
  <r>
    <s v="122-335"/>
    <m/>
    <x v="0"/>
    <s v="147 PLYMOUTH AVE"/>
    <n v="101"/>
    <s v="GARBER OWEN &amp; JODI"/>
    <s v="R130"/>
    <s v="ONE FAMILY"/>
    <s v="122//335//"/>
    <n v="0.36107"/>
    <n v="1"/>
    <n v="1"/>
    <n v="1"/>
    <n v="1"/>
    <s v="SEPTIC"/>
    <n v="0"/>
    <n v="1"/>
    <n v="7200"/>
    <s v="NO_W1"/>
    <n v="7200"/>
    <s v="122-335"/>
    <s v="Well,Septic"/>
    <s v="SEPTIC"/>
    <s v="SEPTIC"/>
    <n v="7200"/>
    <m/>
    <m/>
    <n v="1"/>
    <n v="1"/>
    <n v="2"/>
    <n v="1160"/>
    <n v="1"/>
    <m/>
    <m/>
    <m/>
    <m/>
    <m/>
    <m/>
    <m/>
    <m/>
    <m/>
    <m/>
    <n v="5"/>
    <n v="4.6463999999999999"/>
    <n v="1"/>
    <s v="Mill Pond"/>
    <n v="20"/>
  </r>
  <r>
    <s v="122-161"/>
    <m/>
    <x v="0"/>
    <s v="176 PLYMOUTH AVE"/>
    <n v="101"/>
    <s v="DEMATTEO LOUIS W"/>
    <s v="R130"/>
    <s v="ONE FAMILY"/>
    <s v="122//161//"/>
    <n v="0.21090999999999999"/>
    <n v="1"/>
    <n v="1"/>
    <n v="1"/>
    <n v="1"/>
    <s v="SEPTIC"/>
    <n v="0"/>
    <n v="1"/>
    <n v="12900"/>
    <s v="NO_W1"/>
    <n v="12900"/>
    <s v="122-161"/>
    <s v="Gas,Well,Septic"/>
    <s v="SEPTIC"/>
    <s v="SEPTIC"/>
    <n v="12900"/>
    <m/>
    <m/>
    <n v="1"/>
    <n v="1"/>
    <n v="3"/>
    <n v="742"/>
    <n v="1"/>
    <m/>
    <m/>
    <m/>
    <m/>
    <m/>
    <m/>
    <m/>
    <m/>
    <m/>
    <m/>
    <n v="3"/>
    <n v="4.6463999999999999"/>
    <n v="1"/>
    <s v="Mill Pond"/>
    <n v="20"/>
  </r>
  <r>
    <s v="UNK369"/>
    <s v="FEE"/>
    <x v="0"/>
    <s v="CATBOAT LN"/>
    <n v="0"/>
    <m/>
    <m/>
    <m/>
    <m/>
    <n v="0.28079999999999999"/>
    <n v="0"/>
    <n v="0"/>
    <n v="0"/>
    <n v="0"/>
    <m/>
    <n v="0"/>
    <n v="0"/>
    <n v="0"/>
    <s v="NO_W2"/>
    <n v="0"/>
    <m/>
    <m/>
    <m/>
    <m/>
    <n v="0"/>
    <m/>
    <m/>
    <n v="0"/>
    <n v="0"/>
    <n v="0"/>
    <n v="0"/>
    <n v="0"/>
    <s v="Not in new Assr DB, Makepe?, old info"/>
    <m/>
    <m/>
    <m/>
    <m/>
    <m/>
    <m/>
    <m/>
    <m/>
    <m/>
    <n v="1"/>
    <n v="0"/>
    <n v="1"/>
    <s v="Mill Pond"/>
    <n v="20"/>
  </r>
  <r>
    <s v="119-230"/>
    <m/>
    <x v="0"/>
    <s v="42 HIDEAWAY LN"/>
    <n v="101"/>
    <s v="MURPHY KEVIN J"/>
    <s v="R130"/>
    <s v="ONE FAMILY"/>
    <s v="119//230//"/>
    <n v="0.30885000000000001"/>
    <n v="1"/>
    <n v="1"/>
    <n v="1"/>
    <n v="1"/>
    <s v="SEPTIC"/>
    <n v="0"/>
    <n v="1"/>
    <n v="5600"/>
    <s v="YES"/>
    <n v="5600"/>
    <s v="119-230"/>
    <s v="Gas,Well,Septic"/>
    <s v="SEPTIC"/>
    <s v="SEPTIC"/>
    <n v="5600"/>
    <m/>
    <m/>
    <n v="1"/>
    <n v="1"/>
    <n v="3"/>
    <n v="1306"/>
    <n v="1.75"/>
    <m/>
    <m/>
    <m/>
    <m/>
    <m/>
    <m/>
    <m/>
    <m/>
    <m/>
    <m/>
    <n v="2"/>
    <n v="4.6463999999999999"/>
    <n v="1"/>
    <s v="Mill Pond"/>
    <n v="20"/>
  </r>
  <r>
    <s v="106-23"/>
    <m/>
    <x v="0"/>
    <s v="7 CRANE LANDING RD"/>
    <n v="131"/>
    <s v="SCHIAPPA AUDRA TR OF ESLN"/>
    <s v="R60"/>
    <s v="RES ACLNPO  MDL-00"/>
    <s v="106//23//"/>
    <n v="1.38686"/>
    <n v="0"/>
    <n v="0"/>
    <n v="0"/>
    <n v="0"/>
    <m/>
    <n v="0"/>
    <n v="0"/>
    <n v="0"/>
    <s v="YES"/>
    <n v="0"/>
    <s v="106-23"/>
    <m/>
    <m/>
    <m/>
    <n v="0"/>
    <m/>
    <m/>
    <n v="0"/>
    <n v="0"/>
    <n v="0"/>
    <n v="0"/>
    <n v="0"/>
    <m/>
    <m/>
    <m/>
    <m/>
    <m/>
    <m/>
    <m/>
    <m/>
    <m/>
    <m/>
    <n v="1"/>
    <n v="0"/>
    <n v="1"/>
    <s v="Maple Swamp"/>
    <n v="39"/>
  </r>
  <r>
    <s v="119-254"/>
    <m/>
    <x v="0"/>
    <s v="43 HIDEAWAY LN"/>
    <n v="101"/>
    <s v="DEUTSCHE BANK NATIONAL TRUST CO"/>
    <s v="R130"/>
    <s v="ONE FAMILY"/>
    <s v="119//254//"/>
    <n v="0.32613999999999999"/>
    <n v="1"/>
    <n v="1"/>
    <n v="1"/>
    <n v="1"/>
    <s v="SEPTIC"/>
    <n v="0"/>
    <n v="0"/>
    <n v="0"/>
    <s v="YES"/>
    <n v="0"/>
    <s v="119-254"/>
    <s v="Gas,Well,Septic"/>
    <s v="SEPTIC"/>
    <s v="SEPTIC"/>
    <n v="0"/>
    <m/>
    <m/>
    <n v="1"/>
    <n v="1"/>
    <n v="3"/>
    <n v="960"/>
    <n v="1"/>
    <m/>
    <m/>
    <m/>
    <m/>
    <m/>
    <m/>
    <m/>
    <m/>
    <m/>
    <m/>
    <n v="2"/>
    <n v="4.6463999999999999"/>
    <n v="1"/>
    <s v="Mill Pond"/>
    <n v="20"/>
  </r>
  <r>
    <s v="119-132"/>
    <m/>
    <x v="0"/>
    <s v="31 BLISSFUL LN"/>
    <n v="101"/>
    <s v="BOLLINGER ROBERT"/>
    <s v="R130"/>
    <s v="ONE FAMILY"/>
    <s v="119//132//"/>
    <n v="0.21088999999999999"/>
    <n v="1"/>
    <n v="1"/>
    <n v="1"/>
    <n v="1"/>
    <s v="SEPTIC"/>
    <n v="0"/>
    <n v="1"/>
    <n v="3600"/>
    <s v="NO_W1"/>
    <n v="3600"/>
    <s v="119-132"/>
    <s v="Gas,Well,Septic"/>
    <s v="SEPTIC"/>
    <s v="SEPTIC"/>
    <n v="3600"/>
    <m/>
    <m/>
    <n v="1"/>
    <n v="1"/>
    <n v="3"/>
    <n v="768"/>
    <n v="1"/>
    <m/>
    <m/>
    <m/>
    <m/>
    <m/>
    <m/>
    <m/>
    <m/>
    <m/>
    <m/>
    <n v="2"/>
    <n v="4.6463999999999999"/>
    <n v="1"/>
    <s v="Mill Pond"/>
    <n v="20"/>
  </r>
  <r>
    <s v="119-164"/>
    <m/>
    <x v="0"/>
    <s v="34 LEISURE LN"/>
    <n v="101"/>
    <s v="HASKINS MICHAEL W &amp; TARA J"/>
    <s v="R130"/>
    <s v="ONE FAMILY"/>
    <s v="119//164//"/>
    <n v="0.33088000000000001"/>
    <n v="1"/>
    <n v="1"/>
    <n v="1"/>
    <n v="1"/>
    <s v="SEPTIC"/>
    <n v="0"/>
    <n v="1"/>
    <n v="10100"/>
    <s v="YES"/>
    <n v="10100"/>
    <s v="119-164"/>
    <s v="Gas,Well,Septic"/>
    <s v="SEPTIC"/>
    <s v="SEPTIC"/>
    <n v="10100"/>
    <m/>
    <m/>
    <n v="1"/>
    <n v="1"/>
    <n v="3"/>
    <n v="1144"/>
    <n v="1"/>
    <m/>
    <m/>
    <m/>
    <m/>
    <m/>
    <m/>
    <m/>
    <m/>
    <m/>
    <m/>
    <n v="2"/>
    <n v="4.6463999999999999"/>
    <n v="1"/>
    <s v="Mill Pond"/>
    <n v="20"/>
  </r>
  <r>
    <s v="UNK368"/>
    <s v="FEE"/>
    <x v="0"/>
    <s v="CATBOAT LN"/>
    <n v="0"/>
    <m/>
    <m/>
    <m/>
    <m/>
    <n v="0.28075"/>
    <n v="0"/>
    <n v="0"/>
    <n v="0"/>
    <n v="0"/>
    <m/>
    <n v="0"/>
    <n v="0"/>
    <n v="0"/>
    <s v="NO_W2"/>
    <n v="0"/>
    <m/>
    <m/>
    <m/>
    <m/>
    <n v="0"/>
    <m/>
    <m/>
    <n v="0"/>
    <n v="0"/>
    <n v="0"/>
    <n v="0"/>
    <n v="0"/>
    <s v="Not in new Assr DB, Makepe?, old info"/>
    <m/>
    <m/>
    <m/>
    <m/>
    <m/>
    <m/>
    <m/>
    <m/>
    <m/>
    <n v="1"/>
    <n v="0"/>
    <n v="1"/>
    <s v="Harlow Brook"/>
    <n v="34"/>
  </r>
  <r>
    <s v="122-1207"/>
    <m/>
    <x v="0"/>
    <s v="24 PURITAN AVE"/>
    <n v="132"/>
    <s v="MURRAY JEFFREY W"/>
    <s v="R130"/>
    <s v="RES ACLNUD  MDL-00"/>
    <s v="122//1207//"/>
    <n v="7.757E-2"/>
    <n v="0"/>
    <n v="0"/>
    <n v="0"/>
    <n v="0"/>
    <m/>
    <n v="0"/>
    <n v="0"/>
    <n v="0"/>
    <s v="YES"/>
    <n v="0"/>
    <s v="122-1207"/>
    <m/>
    <m/>
    <m/>
    <n v="0"/>
    <m/>
    <m/>
    <n v="0"/>
    <n v="0"/>
    <n v="0"/>
    <n v="0"/>
    <n v="0"/>
    <m/>
    <m/>
    <m/>
    <m/>
    <m/>
    <m/>
    <m/>
    <m/>
    <m/>
    <m/>
    <n v="1"/>
    <n v="0"/>
    <n v="1"/>
    <s v="Mill Pond"/>
    <n v="20"/>
  </r>
  <r>
    <s v="119-312A"/>
    <m/>
    <x v="0"/>
    <s v="43 REPOSE LN"/>
    <n v="101"/>
    <s v="LOVELL ROSARIO M"/>
    <s v="R130"/>
    <s v="ONE FAMILY"/>
    <s v="119//312/A/"/>
    <n v="0.28811999999999999"/>
    <n v="1"/>
    <n v="1"/>
    <n v="1"/>
    <n v="1"/>
    <s v="SEPTIC"/>
    <n v="0"/>
    <n v="0"/>
    <n v="0"/>
    <s v="YES"/>
    <n v="0"/>
    <s v="119-312A"/>
    <s v="Gas,Well,Septic"/>
    <s v="SEPTIC"/>
    <s v="SEPTIC"/>
    <n v="0"/>
    <m/>
    <m/>
    <n v="1"/>
    <n v="1"/>
    <n v="3"/>
    <n v="960"/>
    <n v="1"/>
    <m/>
    <m/>
    <m/>
    <m/>
    <m/>
    <m/>
    <m/>
    <m/>
    <m/>
    <m/>
    <n v="1"/>
    <n v="4.6463999999999999"/>
    <n v="1"/>
    <s v="Mill Pond"/>
    <n v="20"/>
  </r>
  <r>
    <s v="122-550"/>
    <m/>
    <x v="0"/>
    <s v="184 LAKE AVE"/>
    <n v="132"/>
    <s v="LEBLANC JASON"/>
    <s v="R130"/>
    <s v="RES ACLNUD  MDL-00"/>
    <s v="122//550//"/>
    <n v="0.14856"/>
    <n v="0"/>
    <n v="0"/>
    <n v="0"/>
    <n v="0"/>
    <m/>
    <n v="0"/>
    <n v="0"/>
    <n v="0"/>
    <s v="YES"/>
    <n v="0"/>
    <s v="122-550"/>
    <m/>
    <m/>
    <m/>
    <n v="0"/>
    <m/>
    <m/>
    <n v="0"/>
    <n v="0"/>
    <n v="0"/>
    <n v="0"/>
    <n v="0"/>
    <m/>
    <m/>
    <m/>
    <m/>
    <m/>
    <m/>
    <m/>
    <m/>
    <m/>
    <m/>
    <n v="2"/>
    <n v="0"/>
    <n v="1"/>
    <s v="Mill Pond"/>
    <n v="20"/>
  </r>
  <r>
    <s v="114B-102"/>
    <m/>
    <x v="0"/>
    <s v="0 UPPER POND RD"/>
    <n v="903"/>
    <s v="TOWN OF WAREHAM"/>
    <s v="R60"/>
    <s v="MUNICIPAL  MDL-00"/>
    <s v="114/B/102//"/>
    <n v="0.30210999999999999"/>
    <n v="0"/>
    <n v="0"/>
    <n v="0"/>
    <n v="0"/>
    <m/>
    <n v="0"/>
    <n v="0"/>
    <n v="0"/>
    <s v="YES"/>
    <n v="0"/>
    <s v="114B-102"/>
    <m/>
    <m/>
    <m/>
    <n v="0"/>
    <m/>
    <m/>
    <n v="0"/>
    <n v="0"/>
    <n v="0"/>
    <n v="0"/>
    <n v="0"/>
    <m/>
    <m/>
    <m/>
    <m/>
    <m/>
    <m/>
    <m/>
    <m/>
    <m/>
    <m/>
    <n v="1"/>
    <n v="0"/>
    <n v="1"/>
    <s v="Harlow Brook"/>
    <n v="34"/>
  </r>
  <r>
    <s v="122-991"/>
    <m/>
    <x v="0"/>
    <s v="191 PARK AVE"/>
    <n v="101"/>
    <s v="FERNANDES STEVEN R II"/>
    <s v="R130"/>
    <s v="ONE FAMILY"/>
    <s v="122//991//"/>
    <n v="0.28822999999999999"/>
    <n v="1"/>
    <n v="1"/>
    <n v="1"/>
    <n v="1"/>
    <s v="SEPTIC"/>
    <n v="0"/>
    <n v="1"/>
    <n v="7100"/>
    <s v="YES"/>
    <n v="7100"/>
    <s v="122-991"/>
    <s v="Gas,Well,Septic"/>
    <s v="SEPTIC"/>
    <s v="SEPTIC"/>
    <n v="7100"/>
    <m/>
    <m/>
    <n v="1"/>
    <n v="1"/>
    <n v="3"/>
    <n v="1400"/>
    <n v="2"/>
    <m/>
    <m/>
    <m/>
    <m/>
    <m/>
    <m/>
    <m/>
    <m/>
    <m/>
    <m/>
    <n v="4"/>
    <n v="4.6463999999999999"/>
    <n v="1"/>
    <s v="Mill Pond"/>
    <n v="20"/>
  </r>
  <r>
    <s v="114B-111"/>
    <m/>
    <x v="0"/>
    <s v="0 STAYSAIL LN"/>
    <n v="131"/>
    <s v="DEPAOLO JAMES A"/>
    <s v="R60"/>
    <s v="RES ACLNPO  MDL-00"/>
    <s v="114/B/111//"/>
    <n v="0.28138000000000002"/>
    <n v="0"/>
    <n v="0"/>
    <n v="0"/>
    <n v="0"/>
    <m/>
    <n v="0"/>
    <n v="0"/>
    <n v="0"/>
    <s v="YES"/>
    <n v="0"/>
    <s v="114B-111"/>
    <m/>
    <m/>
    <m/>
    <n v="0"/>
    <m/>
    <m/>
    <n v="0"/>
    <n v="0"/>
    <n v="0"/>
    <n v="0"/>
    <n v="0"/>
    <m/>
    <m/>
    <m/>
    <m/>
    <m/>
    <m/>
    <m/>
    <m/>
    <m/>
    <m/>
    <n v="1"/>
    <n v="0"/>
    <n v="1"/>
    <s v="Harlow Brook"/>
    <n v="34"/>
  </r>
  <r>
    <s v="119-98"/>
    <m/>
    <x v="0"/>
    <s v="32 BLISSFUL LN"/>
    <n v="132"/>
    <s v="LOERCHER ELLEN H"/>
    <s v="R130"/>
    <s v="RES ACLNUD  MDL-00"/>
    <s v="119//98//"/>
    <n v="0.35378999999999999"/>
    <n v="0"/>
    <n v="0"/>
    <n v="0"/>
    <n v="0"/>
    <m/>
    <n v="0"/>
    <n v="0"/>
    <n v="0"/>
    <s v="YES"/>
    <n v="0"/>
    <s v="119-98"/>
    <m/>
    <m/>
    <m/>
    <n v="0"/>
    <m/>
    <m/>
    <n v="0"/>
    <n v="0"/>
    <n v="0"/>
    <n v="0"/>
    <n v="0"/>
    <m/>
    <m/>
    <m/>
    <m/>
    <m/>
    <m/>
    <m/>
    <m/>
    <m/>
    <m/>
    <n v="2"/>
    <n v="0"/>
    <n v="1"/>
    <s v="Mill Pond"/>
    <n v="20"/>
  </r>
  <r>
    <s v="106-32"/>
    <m/>
    <x v="0"/>
    <s v="13 POND EDGE TRAIL"/>
    <n v="131"/>
    <s v="CRANE LANDING DEVELOPMENT LLC"/>
    <s v="R60"/>
    <s v="RES ACLNPO  MDL-00"/>
    <s v="106//32//"/>
    <n v="1.39554"/>
    <n v="0"/>
    <n v="0"/>
    <n v="0"/>
    <n v="0"/>
    <m/>
    <n v="0"/>
    <n v="0"/>
    <n v="0"/>
    <s v="YES"/>
    <n v="0"/>
    <s v="106-32"/>
    <m/>
    <m/>
    <m/>
    <n v="0"/>
    <m/>
    <m/>
    <n v="0"/>
    <n v="0"/>
    <n v="0"/>
    <n v="0"/>
    <n v="0"/>
    <m/>
    <m/>
    <m/>
    <m/>
    <m/>
    <m/>
    <m/>
    <m/>
    <m/>
    <m/>
    <n v="1"/>
    <n v="0"/>
    <n v="1"/>
    <s v="Maple Swamp"/>
    <n v="39"/>
  </r>
  <r>
    <s v="122-159"/>
    <m/>
    <x v="0"/>
    <s v="178 PLYMOUTH AVE"/>
    <n v="132"/>
    <s v="DEMATTEO LOUIS W"/>
    <s v="R130"/>
    <s v="RES ACLNUD  MDL-00"/>
    <s v="122//159//"/>
    <n v="7.2169999999999998E-2"/>
    <n v="0"/>
    <n v="0"/>
    <n v="0"/>
    <n v="0"/>
    <m/>
    <n v="0"/>
    <n v="0"/>
    <n v="0"/>
    <s v="YES"/>
    <n v="0"/>
    <s v="122-159"/>
    <m/>
    <m/>
    <m/>
    <n v="0"/>
    <m/>
    <m/>
    <n v="0"/>
    <n v="0"/>
    <n v="0"/>
    <n v="0"/>
    <n v="0"/>
    <m/>
    <m/>
    <m/>
    <m/>
    <m/>
    <m/>
    <m/>
    <m/>
    <m/>
    <m/>
    <n v="1"/>
    <n v="0"/>
    <n v="1"/>
    <s v="Mill Pond"/>
    <n v="20"/>
  </r>
  <r>
    <s v="114C-1-53"/>
    <m/>
    <x v="0"/>
    <s v="273 CHARGE POND RD"/>
    <n v="101"/>
    <s v="AMADEA-IRVING ROBIN"/>
    <s v="R130"/>
    <s v="ONE FAMILY"/>
    <s v="114/C1/53//"/>
    <n v="0.29394999999999999"/>
    <n v="1"/>
    <n v="1"/>
    <n v="1"/>
    <n v="1"/>
    <s v="SEPTIC"/>
    <n v="0"/>
    <n v="0"/>
    <n v="0"/>
    <s v="YES"/>
    <n v="0"/>
    <s v="114C-1-53"/>
    <m/>
    <m/>
    <s v="SEPTIC"/>
    <n v="0"/>
    <m/>
    <m/>
    <n v="1"/>
    <n v="1"/>
    <n v="3"/>
    <n v="1387"/>
    <n v="1.75"/>
    <m/>
    <m/>
    <m/>
    <m/>
    <m/>
    <m/>
    <m/>
    <m/>
    <m/>
    <m/>
    <n v="1"/>
    <n v="4.6463999999999999"/>
    <n v="1"/>
    <s v="Mill Pond"/>
    <n v="20"/>
  </r>
  <r>
    <s v="LAND_NOPARC"/>
    <m/>
    <x v="0"/>
    <m/>
    <n v="0"/>
    <m/>
    <m/>
    <m/>
    <m/>
    <n v="0.43075000000000002"/>
    <n v="0"/>
    <n v="0"/>
    <n v="0"/>
    <n v="0"/>
    <m/>
    <n v="0"/>
    <n v="0"/>
    <n v="0"/>
    <s v="NO"/>
    <n v="0"/>
    <m/>
    <m/>
    <m/>
    <m/>
    <n v="0"/>
    <m/>
    <m/>
    <n v="0"/>
    <n v="0"/>
    <n v="0"/>
    <n v="0"/>
    <n v="0"/>
    <m/>
    <m/>
    <m/>
    <m/>
    <m/>
    <m/>
    <m/>
    <m/>
    <m/>
    <m/>
    <n v="0"/>
    <n v="0"/>
    <n v="1"/>
    <s v="Mill Pond"/>
    <n v="20"/>
  </r>
  <r>
    <s v="119-191A"/>
    <m/>
    <x v="0"/>
    <s v="41 LEISURE LN"/>
    <n v="101"/>
    <s v="VACCA NICHOLAS D"/>
    <s v="R130"/>
    <s v="ONE FAMILY"/>
    <s v="119//191/A/"/>
    <n v="0.30673"/>
    <n v="1"/>
    <n v="1"/>
    <n v="1"/>
    <n v="1"/>
    <s v="SEPTIC"/>
    <n v="0"/>
    <n v="0"/>
    <n v="0"/>
    <s v="YES"/>
    <n v="0"/>
    <s v="119-191A"/>
    <s v="Gas,Well,Septic"/>
    <s v="SEPTIC"/>
    <s v="SEPTIC"/>
    <n v="0"/>
    <m/>
    <m/>
    <n v="1"/>
    <n v="1"/>
    <n v="2"/>
    <n v="809"/>
    <n v="1"/>
    <m/>
    <m/>
    <m/>
    <m/>
    <m/>
    <m/>
    <m/>
    <m/>
    <m/>
    <m/>
    <n v="1"/>
    <n v="4.6463999999999999"/>
    <n v="1"/>
    <s v="Mill Pond"/>
    <n v="20"/>
  </r>
  <r>
    <s v="114D-22"/>
    <m/>
    <x v="0"/>
    <s v="0 UPPER BOUNDARY RD"/>
    <n v="903"/>
    <s v="TOWN OF WAREHAM"/>
    <s v="R130"/>
    <s v="TAX POSS  MDL-00"/>
    <s v="114/D/22//"/>
    <n v="0.72819999999999996"/>
    <n v="0"/>
    <n v="0"/>
    <n v="0"/>
    <n v="0"/>
    <m/>
    <n v="0"/>
    <n v="0"/>
    <n v="0"/>
    <s v="NO_W1"/>
    <n v="0"/>
    <s v="114D-22"/>
    <m/>
    <m/>
    <m/>
    <n v="0"/>
    <m/>
    <m/>
    <n v="0"/>
    <n v="0"/>
    <n v="0"/>
    <n v="0"/>
    <n v="0"/>
    <m/>
    <m/>
    <m/>
    <m/>
    <m/>
    <m/>
    <m/>
    <m/>
    <m/>
    <m/>
    <n v="2"/>
    <n v="0"/>
    <n v="1"/>
    <s v="Mill Pond"/>
    <n v="20"/>
  </r>
  <r>
    <s v="105-15"/>
    <m/>
    <x v="0"/>
    <s v="55 CHARLOTTE FURN RD"/>
    <n v="601"/>
    <s v="MAKEPEACE CO A D"/>
    <s v="R60"/>
    <s v="CHAPTER 61"/>
    <s v="105//15//"/>
    <n v="1.14035"/>
    <n v="0"/>
    <n v="0"/>
    <n v="0"/>
    <n v="0"/>
    <m/>
    <n v="0"/>
    <n v="0"/>
    <n v="0"/>
    <s v="YES"/>
    <n v="0"/>
    <s v="105-15"/>
    <m/>
    <m/>
    <m/>
    <n v="0"/>
    <m/>
    <m/>
    <n v="0"/>
    <n v="0"/>
    <n v="0"/>
    <n v="0"/>
    <n v="0"/>
    <m/>
    <m/>
    <m/>
    <m/>
    <m/>
    <m/>
    <m/>
    <m/>
    <m/>
    <m/>
    <n v="1"/>
    <n v="0"/>
    <n v="1"/>
    <s v="Rose Brook"/>
    <n v="41"/>
  </r>
  <r>
    <s v="122-1205"/>
    <m/>
    <x v="0"/>
    <s v="20 PURITAN AVE"/>
    <n v="132"/>
    <s v="MURRAY JEFFREY W"/>
    <s v="R130"/>
    <s v="RES ACLNUD  MDL-00"/>
    <s v="122//1205//"/>
    <n v="7.9269999999999993E-2"/>
    <n v="0"/>
    <n v="0"/>
    <n v="0"/>
    <n v="0"/>
    <m/>
    <n v="0"/>
    <n v="0"/>
    <n v="0"/>
    <s v="NO_W1"/>
    <n v="0"/>
    <s v="122-1205"/>
    <m/>
    <m/>
    <m/>
    <n v="0"/>
    <m/>
    <m/>
    <n v="0"/>
    <n v="0"/>
    <n v="0"/>
    <n v="0"/>
    <n v="0"/>
    <m/>
    <m/>
    <m/>
    <m/>
    <m/>
    <m/>
    <m/>
    <m/>
    <m/>
    <m/>
    <n v="1"/>
    <n v="0"/>
    <n v="1"/>
    <s v="Mill Pond"/>
    <n v="20"/>
  </r>
  <r>
    <s v="105-1047"/>
    <m/>
    <x v="0"/>
    <s v="0 CHARLOTTE FURN RD OFF"/>
    <n v="132"/>
    <s v="PACKARD BRUCE M"/>
    <s v="MR30"/>
    <s v="RES ACLNUD  MDL-00"/>
    <s v="105//1047//"/>
    <n v="0.47349999999999998"/>
    <n v="0"/>
    <n v="0"/>
    <n v="0"/>
    <n v="0"/>
    <m/>
    <n v="0"/>
    <n v="0"/>
    <n v="0"/>
    <s v="YES"/>
    <n v="0"/>
    <s v="105-1047"/>
    <s v="Public Water,Septic"/>
    <s v="SEPTIC"/>
    <m/>
    <n v="0"/>
    <m/>
    <m/>
    <n v="0"/>
    <n v="0"/>
    <n v="0"/>
    <n v="0"/>
    <n v="0"/>
    <m/>
    <m/>
    <m/>
    <m/>
    <m/>
    <m/>
    <m/>
    <m/>
    <m/>
    <m/>
    <n v="0"/>
    <n v="0"/>
    <n v="1"/>
    <s v="Broad Marsh River"/>
    <n v="43"/>
  </r>
  <r>
    <s v="105A-80"/>
    <m/>
    <x v="0"/>
    <s v="64 CHARLOTTE FURN RD"/>
    <n v="101"/>
    <s v="MATTHEWS RICHMOND A"/>
    <s v="MR30"/>
    <s v="ONE FAMILY"/>
    <s v="105/A/80//"/>
    <n v="0.28738000000000002"/>
    <n v="1"/>
    <n v="1"/>
    <n v="1"/>
    <n v="1"/>
    <s v="SEPTIC"/>
    <n v="0"/>
    <n v="1"/>
    <n v="12200"/>
    <s v="YES"/>
    <n v="12200"/>
    <s v="105A-80"/>
    <s v="Public Water,Septic"/>
    <s v="SEPTIC"/>
    <s v="SEPTIC"/>
    <n v="12200"/>
    <m/>
    <m/>
    <n v="1"/>
    <n v="1"/>
    <n v="3"/>
    <n v="1316"/>
    <n v="1"/>
    <m/>
    <m/>
    <m/>
    <m/>
    <m/>
    <m/>
    <m/>
    <m/>
    <m/>
    <m/>
    <n v="1"/>
    <n v="9.68"/>
    <n v="1"/>
    <s v="Rose Brook"/>
    <n v="41"/>
  </r>
  <r>
    <s v="122-891"/>
    <m/>
    <x v="0"/>
    <s v="186 PARK AVE"/>
    <n v="101"/>
    <s v="BURDICK CHARLES W"/>
    <s v="R130"/>
    <s v="ONE FAMILY"/>
    <s v="122//891//"/>
    <n v="0.27584999999999998"/>
    <n v="1"/>
    <n v="1"/>
    <n v="1"/>
    <n v="1"/>
    <s v="SEPTIC"/>
    <n v="0"/>
    <n v="1"/>
    <n v="13900"/>
    <s v="YES"/>
    <n v="13900"/>
    <s v="122-891"/>
    <s v="Well,Septic"/>
    <s v="SEPTIC"/>
    <s v="SEPTIC"/>
    <n v="13900"/>
    <m/>
    <m/>
    <n v="1"/>
    <n v="1"/>
    <n v="3"/>
    <n v="1300"/>
    <n v="2"/>
    <m/>
    <m/>
    <m/>
    <m/>
    <m/>
    <m/>
    <m/>
    <m/>
    <m/>
    <m/>
    <n v="4"/>
    <n v="4.6463999999999999"/>
    <n v="1"/>
    <s v="Mill Pond"/>
    <n v="20"/>
  </r>
  <r>
    <s v="119-130"/>
    <m/>
    <x v="0"/>
    <s v="33 BLISSFUL LN"/>
    <n v="903"/>
    <s v="TOWN OF WAREHAM"/>
    <s v="R130"/>
    <s v="TAX POSS  MDL-00"/>
    <s v="119//130//"/>
    <n v="0.28766000000000003"/>
    <n v="0"/>
    <n v="0"/>
    <n v="0"/>
    <n v="0"/>
    <m/>
    <n v="0"/>
    <n v="0"/>
    <n v="0"/>
    <s v="YES"/>
    <n v="0"/>
    <s v="119-130"/>
    <m/>
    <m/>
    <m/>
    <n v="0"/>
    <m/>
    <m/>
    <n v="0"/>
    <n v="0"/>
    <n v="0"/>
    <n v="0"/>
    <n v="0"/>
    <m/>
    <m/>
    <m/>
    <m/>
    <m/>
    <m/>
    <m/>
    <m/>
    <m/>
    <m/>
    <n v="2"/>
    <n v="0"/>
    <n v="1"/>
    <s v="Mill Pond"/>
    <n v="20"/>
  </r>
  <r>
    <s v="119-301A"/>
    <m/>
    <x v="0"/>
    <s v="48 REPOSE LN"/>
    <n v="101"/>
    <s v="RONNI KARL J"/>
    <s v="R13"/>
    <s v="ONE FAMILY"/>
    <s v="119//301/A/"/>
    <n v="0.26729999999999998"/>
    <n v="1"/>
    <n v="1"/>
    <n v="1"/>
    <n v="1"/>
    <s v="SEPTIC"/>
    <n v="0"/>
    <n v="0"/>
    <n v="0"/>
    <s v="YES"/>
    <n v="0"/>
    <s v="119-301A"/>
    <s v="Gas,Well,Septic"/>
    <s v="SEPTIC"/>
    <s v="SEPTIC"/>
    <n v="0"/>
    <m/>
    <m/>
    <n v="1"/>
    <n v="1"/>
    <n v="2"/>
    <n v="884"/>
    <n v="1"/>
    <m/>
    <m/>
    <m/>
    <m/>
    <m/>
    <m/>
    <m/>
    <m/>
    <m/>
    <m/>
    <n v="1"/>
    <n v="4.6463999999999999"/>
    <n v="1"/>
    <s v="Mill Pond"/>
    <n v="20"/>
  </r>
  <r>
    <s v="105A-81"/>
    <m/>
    <x v="0"/>
    <s v="4 ACOAXET LN"/>
    <n v="101"/>
    <s v="PITTS BRUCE A"/>
    <s v="MR30"/>
    <s v="ONE FAMILY"/>
    <s v="105/A/81//"/>
    <n v="0.23166"/>
    <n v="1"/>
    <n v="1"/>
    <n v="1"/>
    <n v="1"/>
    <s v="SEPTIC"/>
    <n v="0"/>
    <n v="1"/>
    <n v="11300"/>
    <s v="YES"/>
    <n v="11300"/>
    <s v="105A-81"/>
    <s v="Public Water,Gas,Septic"/>
    <s v="SEPTIC"/>
    <s v="SEPTIC"/>
    <n v="11300"/>
    <m/>
    <m/>
    <n v="1"/>
    <n v="1"/>
    <n v="3"/>
    <n v="1316"/>
    <n v="1"/>
    <m/>
    <m/>
    <m/>
    <m/>
    <m/>
    <m/>
    <m/>
    <m/>
    <m/>
    <m/>
    <n v="1"/>
    <n v="9.68"/>
    <n v="1"/>
    <s v="Rose Brook"/>
    <n v="41"/>
  </r>
  <r>
    <s v="UNK367"/>
    <s v="FEE"/>
    <x v="0"/>
    <s v="CATBOAT LN"/>
    <n v="0"/>
    <m/>
    <m/>
    <m/>
    <m/>
    <n v="0.29770999999999997"/>
    <n v="0"/>
    <n v="0"/>
    <n v="0"/>
    <n v="0"/>
    <m/>
    <n v="0"/>
    <n v="0"/>
    <n v="0"/>
    <s v="NO_W2"/>
    <n v="0"/>
    <m/>
    <m/>
    <m/>
    <m/>
    <n v="0"/>
    <m/>
    <m/>
    <n v="0"/>
    <n v="0"/>
    <n v="0"/>
    <n v="0"/>
    <n v="0"/>
    <s v="Not in new Assr DB, Makepe?, old info"/>
    <m/>
    <m/>
    <m/>
    <m/>
    <m/>
    <m/>
    <m/>
    <m/>
    <m/>
    <n v="1"/>
    <n v="0"/>
    <n v="1"/>
    <s v="Harlow Brook"/>
    <n v="34"/>
  </r>
  <r>
    <s v="106-13"/>
    <m/>
    <x v="0"/>
    <s v="14 POND EDGE TRAIL"/>
    <n v="131"/>
    <s v="CRANE LANDING DEVELOPMENT LLC"/>
    <s v="R60"/>
    <s v="RES ACLNPO  MDL-00"/>
    <s v="106//13//"/>
    <n v="1.82629"/>
    <n v="0"/>
    <n v="0"/>
    <n v="0"/>
    <n v="0"/>
    <m/>
    <n v="0"/>
    <n v="0"/>
    <n v="0"/>
    <s v="YES"/>
    <n v="0"/>
    <s v="106-13"/>
    <m/>
    <m/>
    <m/>
    <n v="0"/>
    <m/>
    <m/>
    <n v="0"/>
    <n v="0"/>
    <n v="0"/>
    <n v="0"/>
    <n v="0"/>
    <m/>
    <m/>
    <m/>
    <m/>
    <m/>
    <m/>
    <m/>
    <m/>
    <m/>
    <m/>
    <n v="1"/>
    <n v="0"/>
    <n v="1"/>
    <s v="Maple Swamp"/>
    <n v="39"/>
  </r>
  <r>
    <s v="114B-100"/>
    <m/>
    <x v="0"/>
    <s v="0 MAINSAIL LN"/>
    <n v="132"/>
    <s v="SUBON CO"/>
    <s v="R60"/>
    <s v="RES ACLNUD  MDL-00"/>
    <s v="114/B/100//"/>
    <n v="0.30807000000000001"/>
    <n v="0"/>
    <n v="0"/>
    <n v="0"/>
    <n v="0"/>
    <m/>
    <n v="0"/>
    <n v="0"/>
    <n v="0"/>
    <s v="NO_W1"/>
    <n v="0"/>
    <s v="114B-100"/>
    <m/>
    <m/>
    <m/>
    <n v="0"/>
    <m/>
    <m/>
    <n v="0"/>
    <n v="0"/>
    <n v="0"/>
    <n v="0"/>
    <n v="0"/>
    <m/>
    <m/>
    <m/>
    <m/>
    <m/>
    <m/>
    <m/>
    <m/>
    <m/>
    <m/>
    <n v="1"/>
    <n v="0"/>
    <n v="1"/>
    <s v="Harlow Brook"/>
    <n v="34"/>
  </r>
  <r>
    <s v="119-457A"/>
    <m/>
    <x v="0"/>
    <s v="55 MAYFLOWER LN"/>
    <n v="101"/>
    <s v="SMITH OVA L"/>
    <s v="R130"/>
    <s v="ONE FAMILY"/>
    <s v="119//457/A/"/>
    <n v="0.29010999999999998"/>
    <n v="1"/>
    <n v="1"/>
    <n v="1"/>
    <n v="1"/>
    <s v="SEPTIC"/>
    <n v="0"/>
    <n v="1"/>
    <n v="1200"/>
    <s v="YES"/>
    <n v="1200"/>
    <s v="119-457A"/>
    <s v="Gas,Well,Septic"/>
    <s v="SEPTIC"/>
    <s v="SEPTIC"/>
    <n v="1200"/>
    <m/>
    <m/>
    <n v="1"/>
    <n v="1"/>
    <n v="2"/>
    <n v="870"/>
    <n v="1"/>
    <m/>
    <m/>
    <m/>
    <m/>
    <m/>
    <m/>
    <m/>
    <m/>
    <m/>
    <m/>
    <n v="1"/>
    <n v="4.6463999999999999"/>
    <n v="1"/>
    <s v="Mill Pond"/>
    <n v="20"/>
  </r>
  <r>
    <s v="122-333"/>
    <m/>
    <x v="0"/>
    <s v="149 PLYMOUTH AVE"/>
    <n v="101"/>
    <s v="LEBLANC JASON"/>
    <s v="R130"/>
    <s v="ONE FAMILY"/>
    <s v="122//333//"/>
    <n v="0.13943"/>
    <n v="1"/>
    <n v="1"/>
    <n v="1"/>
    <n v="1"/>
    <s v="SEPTIC"/>
    <n v="0"/>
    <n v="1"/>
    <n v="11400"/>
    <s v="YES"/>
    <n v="11400"/>
    <s v="122-333"/>
    <s v="Public Water,Septic"/>
    <s v="SEPTIC"/>
    <s v="SEPTIC"/>
    <n v="11400"/>
    <m/>
    <m/>
    <n v="1"/>
    <n v="1"/>
    <n v="3"/>
    <n v="1400"/>
    <n v="2"/>
    <m/>
    <m/>
    <m/>
    <m/>
    <m/>
    <m/>
    <m/>
    <m/>
    <m/>
    <m/>
    <n v="2"/>
    <n v="4.6463999999999999"/>
    <n v="1"/>
    <s v="Mill Pond"/>
    <n v="20"/>
  </r>
  <r>
    <s v="122-157"/>
    <m/>
    <x v="0"/>
    <s v="184 PLYMOUTH AVE"/>
    <n v="101"/>
    <s v="WAREHAM PROPERTIES TRUST"/>
    <s v="R130"/>
    <s v="ONE FAMILY"/>
    <s v="122//157//"/>
    <n v="0.15149000000000001"/>
    <n v="1"/>
    <n v="1"/>
    <n v="1"/>
    <n v="1"/>
    <s v="SEPTIC"/>
    <n v="0"/>
    <n v="1"/>
    <n v="5700"/>
    <s v="YES"/>
    <n v="5700"/>
    <s v="122-157"/>
    <s v="Gas,Well,Septic"/>
    <s v="SEPTIC"/>
    <s v="SEPTIC"/>
    <n v="5700"/>
    <m/>
    <m/>
    <n v="1"/>
    <n v="1"/>
    <n v="2"/>
    <n v="720"/>
    <n v="1"/>
    <m/>
    <m/>
    <m/>
    <m/>
    <m/>
    <m/>
    <m/>
    <m/>
    <m/>
    <m/>
    <n v="2"/>
    <n v="4.6463999999999999"/>
    <n v="1"/>
    <s v="Mill Pond"/>
    <n v="20"/>
  </r>
  <r>
    <s v="122-661"/>
    <m/>
    <x v="0"/>
    <s v="187 LAKE AVE"/>
    <n v="101"/>
    <s v="SECRETARY OF HOUSING &amp; URBAN DEV"/>
    <s v="R130"/>
    <s v="ONE FAMILY"/>
    <s v="122//661//"/>
    <n v="0.27300000000000002"/>
    <n v="1"/>
    <n v="1"/>
    <n v="1"/>
    <n v="1"/>
    <s v="SEPTIC"/>
    <n v="0"/>
    <n v="1"/>
    <n v="1400"/>
    <s v="YES"/>
    <n v="1400"/>
    <s v="122-661"/>
    <s v="Gas,Well,Septic"/>
    <s v="SEPTIC"/>
    <s v="SEPTIC"/>
    <n v="1400"/>
    <m/>
    <m/>
    <n v="1"/>
    <n v="1"/>
    <n v="3"/>
    <n v="1061"/>
    <n v="1.75"/>
    <m/>
    <m/>
    <m/>
    <m/>
    <m/>
    <m/>
    <m/>
    <m/>
    <m/>
    <m/>
    <n v="4"/>
    <n v="4.6463999999999999"/>
    <n v="1"/>
    <s v="Mill Pond"/>
    <n v="20"/>
  </r>
  <r>
    <s v="119-232A"/>
    <m/>
    <x v="0"/>
    <s v="44 HIDEAWAY LN"/>
    <n v="101"/>
    <s v="PEARSON ALBERT J"/>
    <s v="R30"/>
    <s v="ONE FAMILY"/>
    <s v="119//232/A/"/>
    <n v="0.31297999999999998"/>
    <n v="1"/>
    <n v="1"/>
    <n v="1"/>
    <n v="1"/>
    <s v="SEPTIC"/>
    <n v="0"/>
    <n v="1"/>
    <n v="7400"/>
    <s v="YES"/>
    <n v="7400"/>
    <s v="119-232A"/>
    <s v="Gas,Well,Septic"/>
    <s v="SEPTIC"/>
    <s v="SEPTIC"/>
    <n v="7400"/>
    <m/>
    <m/>
    <n v="1"/>
    <n v="1"/>
    <n v="2"/>
    <n v="1040"/>
    <n v="1"/>
    <m/>
    <m/>
    <m/>
    <m/>
    <m/>
    <m/>
    <m/>
    <m/>
    <m/>
    <m/>
    <n v="1"/>
    <n v="4.6463999999999999"/>
    <n v="1"/>
    <s v="Mill Pond"/>
    <n v="20"/>
  </r>
  <r>
    <s v="105A-82"/>
    <m/>
    <x v="0"/>
    <s v="6 ACOAXET LN"/>
    <n v="101"/>
    <s v="GONSALVES WAYNE P"/>
    <s v="MR30"/>
    <s v="ONE FAMILY"/>
    <s v="105/A/82//"/>
    <n v="0.25275999999999998"/>
    <n v="1"/>
    <n v="1"/>
    <n v="1"/>
    <n v="1"/>
    <s v="SEPTIC"/>
    <n v="0"/>
    <n v="1"/>
    <n v="7000"/>
    <s v="YES"/>
    <n v="7000"/>
    <s v="105A-82"/>
    <s v="Public Water,Septic"/>
    <s v="SEPTIC"/>
    <s v="SEPTIC"/>
    <n v="7000"/>
    <m/>
    <m/>
    <n v="1"/>
    <n v="1"/>
    <n v="3"/>
    <n v="1652"/>
    <n v="1"/>
    <m/>
    <m/>
    <m/>
    <m/>
    <m/>
    <m/>
    <m/>
    <m/>
    <m/>
    <m/>
    <n v="1"/>
    <n v="9.68"/>
    <n v="1"/>
    <s v="Broad Marsh River"/>
    <n v="43"/>
  </r>
  <r>
    <s v="122-1352"/>
    <m/>
    <x v="0"/>
    <s v="39 ASHBERRY RD"/>
    <n v="101"/>
    <s v="MCCRAY HELEN M"/>
    <s v="R130"/>
    <s v="ONE FAMILY"/>
    <s v="122//1352//"/>
    <n v="5.484E-2"/>
    <n v="1"/>
    <n v="1"/>
    <n v="1"/>
    <n v="1"/>
    <s v="SEPTIC"/>
    <n v="0"/>
    <n v="0"/>
    <n v="0"/>
    <s v="YES"/>
    <n v="0"/>
    <s v="122-1352"/>
    <s v="Gas,Well,Septic"/>
    <s v="SEPTIC"/>
    <s v="SEPTIC"/>
    <n v="0"/>
    <m/>
    <m/>
    <n v="1"/>
    <n v="1"/>
    <n v="3"/>
    <n v="960"/>
    <n v="1"/>
    <m/>
    <m/>
    <m/>
    <m/>
    <m/>
    <m/>
    <m/>
    <m/>
    <m/>
    <m/>
    <n v="2"/>
    <n v="4.6463999999999999"/>
    <n v="1"/>
    <s v="Mill Pond"/>
    <n v="20"/>
  </r>
  <r>
    <s v="122-1210"/>
    <m/>
    <x v="0"/>
    <s v="28 PURITAN AVE"/>
    <n v="101"/>
    <s v="MURRAY JEFFREY W"/>
    <s v="R130"/>
    <s v="ONE FAMILY"/>
    <s v="122//1210//"/>
    <n v="0.16070999999999999"/>
    <n v="1"/>
    <n v="1"/>
    <n v="1"/>
    <n v="1"/>
    <s v="SEPTIC"/>
    <n v="0"/>
    <n v="1"/>
    <n v="10200"/>
    <s v="YES"/>
    <n v="10200"/>
    <s v="122-1210"/>
    <s v="Gas,Well,Septic"/>
    <s v="SEPTIC"/>
    <s v="SEPTIC"/>
    <n v="10200"/>
    <m/>
    <m/>
    <n v="1"/>
    <n v="1"/>
    <n v="3"/>
    <n v="1286"/>
    <n v="1.9"/>
    <m/>
    <m/>
    <m/>
    <m/>
    <m/>
    <m/>
    <m/>
    <m/>
    <m/>
    <m/>
    <n v="2"/>
    <n v="4.6463999999999999"/>
    <n v="1"/>
    <s v="Mill Pond"/>
    <n v="20"/>
  </r>
  <r>
    <s v="122-552"/>
    <m/>
    <x v="0"/>
    <s v="188 LAKE AVE"/>
    <n v="101"/>
    <s v="LUCH JAMES J"/>
    <s v="R130"/>
    <s v="ONE FAMILY"/>
    <s v="122//552//"/>
    <n v="0.21856"/>
    <n v="1"/>
    <n v="1"/>
    <n v="1"/>
    <n v="1"/>
    <s v="SEPTIC"/>
    <n v="0"/>
    <n v="1"/>
    <n v="13600"/>
    <s v="YES"/>
    <n v="13600"/>
    <s v="122-552"/>
    <s v="Gas,Well,Septic"/>
    <s v="SEPTIC"/>
    <s v="SEPTIC"/>
    <n v="13600"/>
    <m/>
    <m/>
    <n v="1"/>
    <n v="1"/>
    <n v="2"/>
    <n v="804"/>
    <n v="1"/>
    <m/>
    <m/>
    <m/>
    <m/>
    <m/>
    <m/>
    <m/>
    <m/>
    <m/>
    <m/>
    <n v="3"/>
    <n v="4.6463999999999999"/>
    <n v="1"/>
    <s v="Mill Pond"/>
    <n v="20"/>
  </r>
  <r>
    <s v="119-253A"/>
    <m/>
    <x v="0"/>
    <s v="45 HIDEAWAY LN"/>
    <n v="101"/>
    <s v="GOODRICH JOHN PAUL"/>
    <s v="R130"/>
    <s v="ONE FAMILY"/>
    <s v="119//253/A/"/>
    <n v="0.30076000000000003"/>
    <n v="1"/>
    <n v="1"/>
    <n v="1"/>
    <n v="1"/>
    <s v="SEPTIC"/>
    <n v="0"/>
    <n v="1"/>
    <n v="7000"/>
    <s v="YES"/>
    <n v="7000"/>
    <s v="119-253A"/>
    <s v="Gas,Well,Septic"/>
    <s v="SEPTIC"/>
    <s v="SEPTIC"/>
    <n v="7000"/>
    <m/>
    <m/>
    <n v="1"/>
    <n v="1"/>
    <n v="3"/>
    <n v="1040"/>
    <n v="1"/>
    <m/>
    <m/>
    <m/>
    <m/>
    <m/>
    <m/>
    <m/>
    <m/>
    <m/>
    <m/>
    <n v="1"/>
    <n v="4.6463999999999999"/>
    <n v="1"/>
    <s v="Mill Pond"/>
    <n v="20"/>
  </r>
  <r>
    <s v="114C-1-35"/>
    <m/>
    <x v="0"/>
    <s v="274 CHARGE POND RD"/>
    <n v="131"/>
    <s v="BERKAL BARRY D RECEIVER"/>
    <s v="R60"/>
    <s v="RES ACLNPO  MDL-00"/>
    <s v="114/C1/35//"/>
    <n v="0.28347"/>
    <n v="0"/>
    <n v="0"/>
    <n v="0"/>
    <n v="0"/>
    <m/>
    <n v="0"/>
    <n v="0"/>
    <n v="0"/>
    <s v="YES"/>
    <n v="0"/>
    <s v="114C-1-35"/>
    <m/>
    <m/>
    <m/>
    <n v="0"/>
    <m/>
    <m/>
    <n v="0"/>
    <n v="0"/>
    <n v="0"/>
    <n v="0"/>
    <n v="0"/>
    <m/>
    <m/>
    <m/>
    <m/>
    <m/>
    <m/>
    <m/>
    <m/>
    <m/>
    <m/>
    <n v="1"/>
    <n v="0"/>
    <n v="1"/>
    <s v="Mill Pond"/>
    <n v="20"/>
  </r>
  <r>
    <s v="119-166A"/>
    <m/>
    <x v="0"/>
    <s v="38 LEISURE LN"/>
    <n v="132"/>
    <s v="CHANDLER FOSTER"/>
    <s v="R130"/>
    <s v="RES ACLNUD  MDL-00"/>
    <s v="119//166/A/"/>
    <n v="0.30625000000000002"/>
    <n v="0"/>
    <n v="0"/>
    <n v="0"/>
    <n v="0"/>
    <m/>
    <n v="0"/>
    <n v="0"/>
    <n v="0"/>
    <s v="YES"/>
    <n v="0"/>
    <s v="119-166A"/>
    <m/>
    <m/>
    <m/>
    <n v="0"/>
    <m/>
    <m/>
    <n v="0"/>
    <n v="0"/>
    <n v="0"/>
    <n v="0"/>
    <n v="0"/>
    <m/>
    <m/>
    <m/>
    <m/>
    <m/>
    <m/>
    <m/>
    <m/>
    <m/>
    <m/>
    <n v="1"/>
    <n v="0"/>
    <n v="1"/>
    <s v="Mill Pond"/>
    <n v="20"/>
  </r>
  <r>
    <s v="106-26"/>
    <m/>
    <x v="0"/>
    <s v="1 CRANE LANDING RD"/>
    <n v="131"/>
    <s v="CRANE LANDING DEVELOPMENT LLC"/>
    <s v="R60"/>
    <s v="RES ACLNPO  MDL-00"/>
    <s v="106//26//"/>
    <n v="1.8944300000000001"/>
    <n v="0"/>
    <n v="1"/>
    <n v="0"/>
    <n v="1"/>
    <m/>
    <n v="0"/>
    <n v="1"/>
    <n v="0"/>
    <s v="YES"/>
    <n v="0"/>
    <s v="106-26"/>
    <m/>
    <m/>
    <s v="SEPTIC"/>
    <n v="0"/>
    <m/>
    <m/>
    <n v="0"/>
    <n v="1"/>
    <n v="0"/>
    <n v="0"/>
    <n v="0"/>
    <m/>
    <m/>
    <m/>
    <m/>
    <m/>
    <m/>
    <m/>
    <m/>
    <m/>
    <m/>
    <n v="1"/>
    <n v="0"/>
    <n v="1"/>
    <s v="Maple Swamp"/>
    <n v="39"/>
  </r>
  <r>
    <s v="119-310A"/>
    <m/>
    <x v="0"/>
    <s v="45 REPOSE LN"/>
    <n v="101"/>
    <s v="BARKAS STEPHANIE H"/>
    <s v="R130"/>
    <s v="ONE FAMILY"/>
    <s v="119//310/A/"/>
    <n v="0.43153000000000002"/>
    <n v="1"/>
    <n v="1"/>
    <n v="1"/>
    <n v="1"/>
    <s v="SEPTIC"/>
    <n v="0"/>
    <n v="1"/>
    <n v="16100"/>
    <s v="YES"/>
    <n v="16100"/>
    <s v="119-310A"/>
    <m/>
    <m/>
    <s v="SEPTIC"/>
    <n v="16100"/>
    <m/>
    <m/>
    <n v="1"/>
    <n v="1"/>
    <n v="4"/>
    <n v="1800"/>
    <n v="2"/>
    <m/>
    <m/>
    <m/>
    <m/>
    <m/>
    <m/>
    <m/>
    <m/>
    <m/>
    <m/>
    <n v="1"/>
    <n v="4.6463999999999999"/>
    <n v="1"/>
    <s v="Mill Pond"/>
    <n v="20"/>
  </r>
  <r>
    <s v="105A-83"/>
    <m/>
    <x v="0"/>
    <s v="8 ACOAXET LN"/>
    <n v="101"/>
    <s v="POLLACK WALTER"/>
    <s v="MR30"/>
    <s v="ONE FAMILY"/>
    <s v="105/A/83//"/>
    <n v="0.24742"/>
    <n v="1"/>
    <n v="1"/>
    <n v="1"/>
    <n v="1"/>
    <s v="SEPTIC"/>
    <n v="0"/>
    <n v="1"/>
    <n v="6900"/>
    <s v="YES"/>
    <n v="6900"/>
    <s v="105A-83"/>
    <s v="Public Water,Gas"/>
    <m/>
    <s v="SEPTIC"/>
    <n v="6900"/>
    <m/>
    <m/>
    <n v="1"/>
    <n v="1"/>
    <n v="3"/>
    <n v="1316"/>
    <n v="1"/>
    <m/>
    <m/>
    <m/>
    <m/>
    <m/>
    <m/>
    <m/>
    <m/>
    <m/>
    <m/>
    <n v="1"/>
    <n v="9.68"/>
    <n v="1"/>
    <s v="Broad Marsh River"/>
    <n v="43"/>
  </r>
  <r>
    <s v="106-34"/>
    <m/>
    <x v="0"/>
    <s v="10 CRANE LANDING RD"/>
    <n v="101"/>
    <s v="FELDMAN SUE ANNE"/>
    <s v="R60"/>
    <s v="ONE FAMILY"/>
    <s v="106//34//"/>
    <n v="1.3565700000000001"/>
    <n v="1"/>
    <n v="1"/>
    <n v="1"/>
    <n v="1"/>
    <s v="SEPTIC"/>
    <n v="0"/>
    <n v="1"/>
    <n v="21900"/>
    <s v="YES"/>
    <n v="21900"/>
    <s v="106-34"/>
    <s v=",Septic"/>
    <s v="SEWER"/>
    <s v="SEPTIC"/>
    <n v="21900"/>
    <m/>
    <m/>
    <n v="1"/>
    <n v="1"/>
    <n v="3"/>
    <n v="2589"/>
    <n v="2"/>
    <m/>
    <m/>
    <m/>
    <m/>
    <m/>
    <m/>
    <m/>
    <m/>
    <m/>
    <m/>
    <n v="1"/>
    <n v="2.42"/>
    <n v="1"/>
    <s v="Maple Swamp"/>
    <n v="39"/>
  </r>
  <r>
    <s v="122-988"/>
    <m/>
    <x v="0"/>
    <s v="29 ASHBERRY RD"/>
    <n v="101"/>
    <s v="WOLYNES ROBERT TRUSTEE OF THE"/>
    <s v="R130"/>
    <s v="ONE FAMILY"/>
    <s v="122//988//"/>
    <n v="0.26740999999999998"/>
    <n v="0"/>
    <n v="1"/>
    <n v="0"/>
    <n v="1"/>
    <m/>
    <n v="0"/>
    <n v="0"/>
    <n v="0"/>
    <s v="NO_W1"/>
    <n v="0"/>
    <s v="122-988"/>
    <s v="Well,Septic"/>
    <s v="SEPTIC"/>
    <s v="SEPTIC"/>
    <n v="0"/>
    <m/>
    <m/>
    <n v="0"/>
    <n v="1"/>
    <n v="3"/>
    <n v="760"/>
    <n v="1"/>
    <m/>
    <m/>
    <m/>
    <m/>
    <m/>
    <m/>
    <m/>
    <m/>
    <m/>
    <m/>
    <n v="4"/>
    <n v="0"/>
    <n v="1"/>
    <s v="Mill Pond"/>
    <n v="20"/>
  </r>
  <r>
    <s v="114B-1000"/>
    <m/>
    <x v="0"/>
    <s v="0 MAINSAIL LN"/>
    <n v="132"/>
    <s v="UNIVERSITY TRUST COMPANY TR"/>
    <s v="R60"/>
    <s v="RES ACLNUD  MDL-00"/>
    <s v="114/B/1000//"/>
    <n v="0.36647999999999997"/>
    <n v="0"/>
    <n v="0"/>
    <n v="0"/>
    <n v="0"/>
    <m/>
    <n v="0"/>
    <n v="0"/>
    <n v="0"/>
    <s v="YES"/>
    <n v="0"/>
    <s v="114B-1000"/>
    <m/>
    <m/>
    <m/>
    <n v="0"/>
    <m/>
    <m/>
    <n v="0"/>
    <n v="0"/>
    <n v="0"/>
    <n v="0"/>
    <n v="0"/>
    <m/>
    <m/>
    <m/>
    <m/>
    <m/>
    <m/>
    <m/>
    <m/>
    <m/>
    <m/>
    <n v="1"/>
    <n v="0"/>
    <n v="1"/>
    <s v="Harlow Brook"/>
    <n v="34"/>
  </r>
  <r>
    <s v="119-100"/>
    <m/>
    <x v="0"/>
    <s v="38 BLISSFUL LN"/>
    <n v="131"/>
    <s v="BARRY GRACE E MRS"/>
    <s v="R130"/>
    <s v="RES ACLNPO  MDL-00"/>
    <s v="119//100//"/>
    <n v="0.33789999999999998"/>
    <n v="0"/>
    <n v="0"/>
    <n v="0"/>
    <n v="0"/>
    <m/>
    <n v="0"/>
    <n v="0"/>
    <n v="0"/>
    <s v="YES"/>
    <n v="0"/>
    <s v="119-100"/>
    <m/>
    <m/>
    <m/>
    <n v="0"/>
    <m/>
    <m/>
    <n v="0"/>
    <n v="0"/>
    <n v="0"/>
    <n v="0"/>
    <n v="0"/>
    <m/>
    <m/>
    <m/>
    <m/>
    <m/>
    <m/>
    <m/>
    <m/>
    <m/>
    <m/>
    <n v="1"/>
    <n v="0"/>
    <n v="1"/>
    <s v="Mill Pond"/>
    <n v="20"/>
  </r>
  <r>
    <s v="105A-84"/>
    <m/>
    <x v="0"/>
    <s v="10 ACOAXET LN"/>
    <n v="101"/>
    <s v="DONAHER JOSEPH R JR"/>
    <s v="MR30"/>
    <s v="ONE FAMILY"/>
    <s v="105/A/84//"/>
    <n v="0.24729999999999999"/>
    <n v="1"/>
    <n v="1"/>
    <n v="1"/>
    <n v="1"/>
    <s v="SEPTIC"/>
    <n v="0"/>
    <n v="1"/>
    <n v="18600"/>
    <s v="YES"/>
    <n v="18600"/>
    <s v="105A-84"/>
    <s v="Public Water,Gas"/>
    <m/>
    <s v="SEPTIC"/>
    <n v="18600"/>
    <m/>
    <m/>
    <n v="1"/>
    <n v="1"/>
    <n v="3"/>
    <n v="1316"/>
    <n v="1"/>
    <m/>
    <m/>
    <m/>
    <m/>
    <m/>
    <m/>
    <m/>
    <m/>
    <m/>
    <m/>
    <n v="1"/>
    <n v="9.68"/>
    <n v="1"/>
    <s v="Broad Marsh River"/>
    <n v="43"/>
  </r>
  <r>
    <s v="106-24"/>
    <m/>
    <x v="0"/>
    <s v="5 CRANE LANDING RD"/>
    <n v="101"/>
    <s v="DOLAN JAMES W II"/>
    <s v="R60"/>
    <s v="ONE FAMILY"/>
    <s v="106//24//"/>
    <n v="1.36765"/>
    <n v="0"/>
    <n v="1"/>
    <n v="0"/>
    <n v="1"/>
    <m/>
    <n v="0"/>
    <n v="1"/>
    <n v="13300"/>
    <s v="YES"/>
    <n v="13300"/>
    <s v="106-24"/>
    <m/>
    <m/>
    <s v="SEPTIC"/>
    <n v="13300"/>
    <m/>
    <m/>
    <n v="0"/>
    <n v="1"/>
    <n v="4"/>
    <n v="2700"/>
    <n v="2"/>
    <m/>
    <m/>
    <m/>
    <m/>
    <m/>
    <m/>
    <m/>
    <m/>
    <m/>
    <m/>
    <n v="1"/>
    <n v="0"/>
    <n v="1"/>
    <s v="Maple Swamp"/>
    <n v="39"/>
  </r>
  <r>
    <s v="122-331"/>
    <m/>
    <x v="0"/>
    <s v="155 PLYMOUTH AVE"/>
    <n v="101"/>
    <s v="ALLEN PAULINE"/>
    <s v="R130"/>
    <s v="ONE FAMILY"/>
    <s v="122//331//"/>
    <n v="0.13725000000000001"/>
    <n v="1"/>
    <n v="1"/>
    <n v="1"/>
    <n v="1"/>
    <s v="SEPTIC"/>
    <n v="0"/>
    <n v="0"/>
    <n v="0"/>
    <s v="YES"/>
    <n v="0"/>
    <s v="122-331"/>
    <s v="Gas,Well,Septic"/>
    <s v="SEPTIC"/>
    <s v="SEPTIC"/>
    <n v="0"/>
    <m/>
    <m/>
    <n v="1"/>
    <n v="1"/>
    <n v="2"/>
    <n v="720"/>
    <n v="1"/>
    <m/>
    <m/>
    <m/>
    <m/>
    <m/>
    <m/>
    <m/>
    <m/>
    <m/>
    <m/>
    <n v="2"/>
    <n v="4.6463999999999999"/>
    <n v="1"/>
    <s v="Mill Pond"/>
    <n v="20"/>
  </r>
  <r>
    <s v="UNK371"/>
    <s v="FEE"/>
    <x v="0"/>
    <s v="CATBOAT LN"/>
    <n v="0"/>
    <m/>
    <m/>
    <m/>
    <m/>
    <n v="0.27861000000000002"/>
    <n v="0"/>
    <n v="0"/>
    <n v="0"/>
    <n v="0"/>
    <m/>
    <n v="0"/>
    <n v="0"/>
    <n v="0"/>
    <s v="NO_W2"/>
    <n v="0"/>
    <m/>
    <m/>
    <m/>
    <m/>
    <n v="0"/>
    <m/>
    <m/>
    <n v="0"/>
    <n v="0"/>
    <n v="0"/>
    <n v="0"/>
    <n v="0"/>
    <s v="Not in new Assr DB, Makepe?, old info"/>
    <m/>
    <m/>
    <m/>
    <m/>
    <m/>
    <m/>
    <m/>
    <m/>
    <m/>
    <n v="1"/>
    <n v="0"/>
    <n v="1"/>
    <s v="Mill Pond"/>
    <n v="20"/>
  </r>
  <r>
    <s v="122-155"/>
    <m/>
    <x v="0"/>
    <s v="186 PLYMOUTH AVE"/>
    <n v="132"/>
    <s v="WAREHAM PROPERTIES TRUST"/>
    <s v="R130"/>
    <s v="RES ACLNUD  MDL-00"/>
    <s v="122//155//"/>
    <n v="0.13583999999999999"/>
    <n v="0"/>
    <n v="0"/>
    <n v="0"/>
    <n v="0"/>
    <m/>
    <n v="0"/>
    <n v="0"/>
    <n v="0"/>
    <s v="NO_W1"/>
    <n v="0"/>
    <s v="122-155"/>
    <m/>
    <m/>
    <m/>
    <n v="0"/>
    <m/>
    <m/>
    <n v="0"/>
    <n v="0"/>
    <n v="0"/>
    <n v="0"/>
    <n v="0"/>
    <m/>
    <m/>
    <m/>
    <m/>
    <m/>
    <m/>
    <m/>
    <m/>
    <m/>
    <m/>
    <n v="2"/>
    <n v="0"/>
    <n v="1"/>
    <s v="Mill Pond"/>
    <n v="20"/>
  </r>
  <r>
    <s v="114D-W5"/>
    <m/>
    <x v="0"/>
    <s v="0 HALIBUT LN"/>
    <n v="903"/>
    <s v="WAREHAM FIRE DISTRICT"/>
    <s v="R130"/>
    <s v="MUNICIPAL  MDL-00"/>
    <s v="114/D/W5//"/>
    <n v="2.1756799999999998"/>
    <n v="0"/>
    <n v="0"/>
    <n v="0"/>
    <n v="0"/>
    <m/>
    <n v="0"/>
    <n v="0"/>
    <n v="0"/>
    <s v="YES"/>
    <n v="0"/>
    <s v="114D-W5"/>
    <m/>
    <m/>
    <m/>
    <n v="0"/>
    <m/>
    <m/>
    <n v="0"/>
    <n v="0"/>
    <n v="0"/>
    <n v="0"/>
    <n v="0"/>
    <m/>
    <m/>
    <m/>
    <m/>
    <m/>
    <m/>
    <m/>
    <m/>
    <m/>
    <m/>
    <n v="1"/>
    <n v="0"/>
    <n v="1"/>
    <s v="Mill Pond"/>
    <n v="20"/>
  </r>
  <r>
    <s v="119-B1"/>
    <m/>
    <x v="0"/>
    <s v="44 BLISSFUL LN"/>
    <n v="101"/>
    <s v="DOLAN GERARD T"/>
    <s v="R130"/>
    <s v="ONE FAMILY"/>
    <s v="119//B1//"/>
    <n v="3.13165"/>
    <n v="1"/>
    <n v="1"/>
    <n v="1"/>
    <n v="1"/>
    <s v="SEPTIC"/>
    <n v="0"/>
    <n v="0"/>
    <n v="0"/>
    <s v="YES"/>
    <n v="0"/>
    <s v="119-B1"/>
    <m/>
    <m/>
    <s v="SEPTIC"/>
    <n v="0"/>
    <m/>
    <m/>
    <n v="1"/>
    <n v="1"/>
    <n v="4"/>
    <n v="1824"/>
    <n v="2"/>
    <m/>
    <m/>
    <m/>
    <m/>
    <m/>
    <m/>
    <m/>
    <m/>
    <m/>
    <m/>
    <n v="1"/>
    <n v="4.6463999999999999"/>
    <n v="1"/>
    <s v="Mill Pond"/>
    <n v="20"/>
  </r>
  <r>
    <s v="119-189A"/>
    <m/>
    <x v="0"/>
    <s v="43 LEISURE LN"/>
    <n v="101"/>
    <s v="BRIGHT DONALD G"/>
    <s v="R130"/>
    <s v="ONE FAMILY"/>
    <s v="119//189/A/"/>
    <n v="0.30419000000000002"/>
    <n v="1"/>
    <n v="1"/>
    <n v="1"/>
    <n v="1"/>
    <s v="SEPTIC"/>
    <n v="0"/>
    <n v="1"/>
    <n v="9600"/>
    <s v="YES"/>
    <n v="9600"/>
    <s v="119-189A"/>
    <s v="Gas,Well,Septic"/>
    <s v="SEPTIC"/>
    <s v="SEPTIC"/>
    <n v="9600"/>
    <m/>
    <m/>
    <n v="1"/>
    <n v="1"/>
    <n v="3"/>
    <n v="960"/>
    <n v="1"/>
    <m/>
    <m/>
    <m/>
    <m/>
    <m/>
    <m/>
    <m/>
    <m/>
    <m/>
    <m/>
    <n v="1"/>
    <n v="4.6463999999999999"/>
    <n v="1"/>
    <s v="Mill Pond"/>
    <n v="20"/>
  </r>
  <r>
    <s v="105A-85"/>
    <m/>
    <x v="0"/>
    <s v="12 ACOAXET LN"/>
    <n v="101"/>
    <s v="ROBERT SUSAN J"/>
    <s v="MR30"/>
    <s v="ONE FAMILY"/>
    <s v="105/A/85//"/>
    <n v="0.24504999999999999"/>
    <n v="1"/>
    <n v="1"/>
    <n v="1"/>
    <n v="1"/>
    <s v="SEPTIC"/>
    <n v="0"/>
    <n v="1"/>
    <n v="21300"/>
    <s v="YES"/>
    <n v="21300"/>
    <s v="105A-85"/>
    <s v="Public Water,Gas"/>
    <m/>
    <s v="SEPTIC"/>
    <n v="21300"/>
    <m/>
    <m/>
    <n v="1"/>
    <n v="1"/>
    <n v="3"/>
    <n v="1316"/>
    <n v="1"/>
    <m/>
    <m/>
    <m/>
    <m/>
    <m/>
    <m/>
    <m/>
    <m/>
    <m/>
    <m/>
    <n v="1"/>
    <n v="9.68"/>
    <n v="1"/>
    <s v="Broad Marsh River"/>
    <n v="43"/>
  </r>
  <r>
    <s v="LAND_NOPARC"/>
    <m/>
    <x v="0"/>
    <m/>
    <n v="0"/>
    <m/>
    <m/>
    <m/>
    <m/>
    <n v="6.0699999999999999E-3"/>
    <n v="0"/>
    <n v="0"/>
    <n v="0"/>
    <n v="0"/>
    <m/>
    <n v="0"/>
    <n v="0"/>
    <n v="0"/>
    <s v="NO"/>
    <n v="0"/>
    <m/>
    <m/>
    <m/>
    <m/>
    <n v="0"/>
    <m/>
    <m/>
    <n v="0"/>
    <n v="0"/>
    <n v="0"/>
    <n v="0"/>
    <n v="0"/>
    <m/>
    <m/>
    <m/>
    <m/>
    <m/>
    <m/>
    <m/>
    <m/>
    <m/>
    <m/>
    <n v="0"/>
    <n v="0"/>
    <n v="1"/>
    <s v="Mill Pond"/>
    <n v="20"/>
  </r>
  <r>
    <s v="105A-86"/>
    <m/>
    <x v="0"/>
    <s v="14 ACOAXET LN"/>
    <n v="101"/>
    <s v="LYONS ROBERT J"/>
    <s v="MR30"/>
    <s v="ONE FAMILY"/>
    <s v="105/A/86//"/>
    <n v="0.23633999999999999"/>
    <n v="1"/>
    <n v="1"/>
    <n v="1"/>
    <n v="1"/>
    <s v="SEPTIC"/>
    <n v="0"/>
    <n v="1"/>
    <n v="9900"/>
    <s v="YES"/>
    <n v="9900"/>
    <s v="105A-86"/>
    <s v="Public Water,Gas"/>
    <m/>
    <s v="SEPTIC"/>
    <n v="9900"/>
    <m/>
    <m/>
    <n v="1"/>
    <n v="1"/>
    <n v="3"/>
    <n v="1208"/>
    <n v="1"/>
    <m/>
    <m/>
    <m/>
    <m/>
    <m/>
    <m/>
    <m/>
    <m/>
    <m/>
    <m/>
    <n v="1"/>
    <n v="9.68"/>
    <n v="1"/>
    <s v="Broad Marsh River"/>
    <n v="43"/>
  </r>
  <r>
    <s v="122-895"/>
    <m/>
    <x v="0"/>
    <s v="19 ASHBERRY RD"/>
    <n v="132"/>
    <s v="CAMANDONA LINDA C"/>
    <s v="R130"/>
    <s v="RES ACLNUD  MDL-00"/>
    <s v="122//895//"/>
    <n v="0.20330999999999999"/>
    <n v="0"/>
    <n v="0"/>
    <n v="0"/>
    <n v="0"/>
    <m/>
    <n v="0"/>
    <n v="0"/>
    <n v="0"/>
    <s v="YES"/>
    <n v="0"/>
    <s v="122-895"/>
    <m/>
    <m/>
    <m/>
    <n v="0"/>
    <m/>
    <m/>
    <n v="0"/>
    <n v="0"/>
    <n v="0"/>
    <n v="0"/>
    <n v="0"/>
    <m/>
    <m/>
    <m/>
    <m/>
    <m/>
    <m/>
    <m/>
    <m/>
    <m/>
    <m/>
    <n v="3"/>
    <n v="0"/>
    <n v="1"/>
    <s v="Mill Pond"/>
    <n v="20"/>
  </r>
  <r>
    <s v="119-303A"/>
    <m/>
    <x v="0"/>
    <s v="50 REPOSE LN"/>
    <n v="101"/>
    <s v="JONES NICHOLE E"/>
    <s v="R130"/>
    <s v="ONE FAMILY"/>
    <s v="119//303/A/"/>
    <n v="0.27045000000000002"/>
    <n v="1"/>
    <n v="1"/>
    <n v="1"/>
    <n v="1"/>
    <s v="SEPTIC"/>
    <n v="0"/>
    <n v="1"/>
    <n v="16300"/>
    <s v="YES"/>
    <n v="16300"/>
    <s v="119-303A"/>
    <s v="Gas,Well,Septic"/>
    <s v="SEPTIC"/>
    <s v="SEPTIC"/>
    <n v="16300"/>
    <m/>
    <m/>
    <n v="1"/>
    <n v="1"/>
    <n v="4"/>
    <n v="1304"/>
    <n v="1"/>
    <m/>
    <m/>
    <m/>
    <m/>
    <m/>
    <m/>
    <m/>
    <m/>
    <m/>
    <m/>
    <n v="1"/>
    <n v="4.6463999999999999"/>
    <n v="1"/>
    <s v="Mill Pond"/>
    <n v="20"/>
  </r>
  <r>
    <s v="105A-87"/>
    <m/>
    <x v="0"/>
    <s v="16 ACOAXET LN"/>
    <n v="101"/>
    <s v="CORCORAN MICHAEL III"/>
    <s v="MR30"/>
    <s v="ONE FAMILY"/>
    <s v="105/A/87//"/>
    <n v="5.6460000000000003E-2"/>
    <n v="1"/>
    <n v="1"/>
    <n v="1"/>
    <n v="1"/>
    <s v="SEPTIC"/>
    <n v="0"/>
    <n v="1"/>
    <n v="9600"/>
    <s v="YES"/>
    <n v="9600"/>
    <s v="105A-87"/>
    <s v="Public Water,Gas"/>
    <m/>
    <s v="SEPTIC"/>
    <n v="9600"/>
    <m/>
    <m/>
    <n v="1"/>
    <n v="1"/>
    <n v="3"/>
    <n v="1176"/>
    <n v="1"/>
    <m/>
    <m/>
    <m/>
    <m/>
    <m/>
    <m/>
    <m/>
    <m/>
    <m/>
    <m/>
    <n v="0"/>
    <n v="9.68"/>
    <n v="1"/>
    <s v="Broad Marsh River"/>
    <n v="43"/>
  </r>
  <r>
    <s v="106-25"/>
    <m/>
    <x v="0"/>
    <s v="3 CRANE LANDING RD"/>
    <n v="131"/>
    <s v="CRANE LANDING DEVELOPMENT LLC"/>
    <s v="R60"/>
    <s v="RES ACLNPO  MDL-00"/>
    <s v="106//25//"/>
    <n v="1.4574400000000001"/>
    <n v="0"/>
    <n v="0"/>
    <n v="0"/>
    <n v="0"/>
    <m/>
    <n v="0"/>
    <n v="0"/>
    <n v="0"/>
    <s v="YES"/>
    <n v="0"/>
    <s v="106-25"/>
    <m/>
    <m/>
    <m/>
    <n v="0"/>
    <m/>
    <m/>
    <n v="0"/>
    <n v="0"/>
    <n v="0"/>
    <n v="0"/>
    <n v="0"/>
    <m/>
    <m/>
    <m/>
    <m/>
    <m/>
    <m/>
    <m/>
    <m/>
    <m/>
    <m/>
    <n v="1"/>
    <n v="0"/>
    <n v="1"/>
    <s v="Maple Swamp"/>
    <n v="39"/>
  </r>
  <r>
    <s v="114D-1"/>
    <m/>
    <x v="0"/>
    <s v="0 UPPER BOUNDARY RD"/>
    <n v="903"/>
    <s v="WAREHAM FIRE DISTRICT"/>
    <s v="R130"/>
    <s v="MUNICIPAL  MDL-00"/>
    <s v="114/D/1//"/>
    <n v="1.3837600000000001"/>
    <n v="0"/>
    <n v="0"/>
    <n v="0"/>
    <n v="0"/>
    <m/>
    <n v="0"/>
    <n v="0"/>
    <n v="0"/>
    <s v="NO_W1"/>
    <n v="0"/>
    <s v="114D-1"/>
    <m/>
    <m/>
    <m/>
    <n v="0"/>
    <m/>
    <m/>
    <n v="0"/>
    <n v="0"/>
    <n v="0"/>
    <n v="0"/>
    <n v="0"/>
    <m/>
    <m/>
    <m/>
    <m/>
    <m/>
    <m/>
    <m/>
    <m/>
    <m/>
    <m/>
    <n v="4"/>
    <n v="0"/>
    <n v="1"/>
    <s v="Mill Pond"/>
    <n v="20"/>
  </r>
  <r>
    <s v="114C-1-54"/>
    <m/>
    <x v="0"/>
    <s v="277 CHARGE POND RD"/>
    <n v="101"/>
    <s v="GOODELL CINDY L"/>
    <s v="R130"/>
    <s v="ONE FAMILY"/>
    <s v="114/C1/54//"/>
    <n v="0.57596000000000003"/>
    <n v="1"/>
    <n v="1"/>
    <n v="1"/>
    <n v="1"/>
    <s v="SEPTIC"/>
    <n v="0"/>
    <n v="0"/>
    <n v="0"/>
    <s v="YES"/>
    <n v="0"/>
    <s v="114C-1-54"/>
    <s v="Well,Septic"/>
    <s v="SEPTIC"/>
    <s v="SEPTIC"/>
    <n v="0"/>
    <m/>
    <m/>
    <n v="1"/>
    <n v="1"/>
    <n v="3"/>
    <n v="2461"/>
    <n v="1.9"/>
    <m/>
    <m/>
    <m/>
    <m/>
    <m/>
    <m/>
    <m/>
    <m/>
    <m/>
    <m/>
    <n v="1"/>
    <n v="4.6463999999999999"/>
    <n v="1"/>
    <s v="Mill Pond"/>
    <n v="20"/>
  </r>
  <r>
    <s v="123-1349"/>
    <m/>
    <x v="0"/>
    <s v="19 PURITAN AVE"/>
    <n v="101"/>
    <s v="MYERS TONYA ANN"/>
    <s v="R130"/>
    <s v="ONE FAMILY"/>
    <s v="123//1349//"/>
    <n v="0.12736"/>
    <n v="0"/>
    <n v="1"/>
    <n v="0"/>
    <n v="1"/>
    <m/>
    <n v="0"/>
    <n v="1"/>
    <n v="6600"/>
    <s v="YES"/>
    <n v="6600"/>
    <s v="123-1349"/>
    <s v="Public Water"/>
    <m/>
    <s v="SEPTIC"/>
    <n v="6600"/>
    <m/>
    <m/>
    <n v="0"/>
    <n v="1"/>
    <n v="1"/>
    <n v="768"/>
    <n v="1"/>
    <m/>
    <m/>
    <m/>
    <m/>
    <m/>
    <m/>
    <m/>
    <m/>
    <m/>
    <m/>
    <n v="3"/>
    <n v="0"/>
    <n v="1"/>
    <s v="Mill Pond"/>
    <n v="20"/>
  </r>
  <r>
    <s v="122-658"/>
    <m/>
    <x v="0"/>
    <s v="17 ASHBERRY RD"/>
    <n v="101"/>
    <s v="CAMANDONA LINDA C"/>
    <s v="R130"/>
    <s v="ONE FAMILY"/>
    <s v="122//658//"/>
    <n v="0.19414000000000001"/>
    <n v="1"/>
    <n v="1"/>
    <n v="1"/>
    <n v="1"/>
    <s v="SEPTIC"/>
    <n v="0"/>
    <n v="0"/>
    <n v="0"/>
    <s v="YES"/>
    <n v="0"/>
    <s v="122-658"/>
    <s v="Well,Septic"/>
    <s v="SEPTIC"/>
    <s v="SEPTIC"/>
    <n v="0"/>
    <m/>
    <m/>
    <n v="1"/>
    <n v="1"/>
    <n v="3"/>
    <n v="1176"/>
    <n v="1"/>
    <m/>
    <m/>
    <m/>
    <m/>
    <m/>
    <m/>
    <m/>
    <m/>
    <m/>
    <m/>
    <n v="3"/>
    <n v="4.6463999999999999"/>
    <n v="1"/>
    <s v="Mill Pond"/>
    <n v="20"/>
  </r>
  <r>
    <s v="106-31"/>
    <m/>
    <x v="0"/>
    <s v="11 POND EDGE TRAIL"/>
    <n v="131"/>
    <s v="CRANE LANDING DEVELOPMENT LLC"/>
    <s v="R60"/>
    <s v="RES ACLNPO  MDL-00"/>
    <s v="106//31//"/>
    <n v="1.4364399999999999"/>
    <n v="0"/>
    <n v="0"/>
    <n v="0"/>
    <n v="0"/>
    <m/>
    <n v="0"/>
    <n v="0"/>
    <n v="0"/>
    <s v="YES"/>
    <n v="0"/>
    <s v="106-31"/>
    <m/>
    <m/>
    <m/>
    <n v="0"/>
    <m/>
    <m/>
    <n v="0"/>
    <n v="0"/>
    <n v="0"/>
    <n v="0"/>
    <n v="0"/>
    <m/>
    <m/>
    <m/>
    <m/>
    <m/>
    <m/>
    <m/>
    <m/>
    <m/>
    <m/>
    <n v="1"/>
    <n v="0"/>
    <n v="1"/>
    <s v="Maple Swamp"/>
    <n v="39"/>
  </r>
  <r>
    <s v="119-234A"/>
    <m/>
    <x v="0"/>
    <s v="46 HIDEAWAY LN"/>
    <n v="101"/>
    <s v="STUCHLAK RICHARD D"/>
    <s v="R130"/>
    <s v="ONE FAMILY"/>
    <s v="119//234/A/"/>
    <n v="0.28993999999999998"/>
    <n v="1"/>
    <n v="1"/>
    <n v="1"/>
    <n v="1"/>
    <s v="SEPTIC"/>
    <n v="0"/>
    <n v="1"/>
    <n v="19600"/>
    <s v="YES"/>
    <n v="19600"/>
    <s v="119-234A"/>
    <s v="Gas,Well,Septic"/>
    <s v="SEPTIC"/>
    <s v="SEPTIC"/>
    <n v="19600"/>
    <m/>
    <m/>
    <n v="1"/>
    <n v="1"/>
    <n v="4"/>
    <n v="1956"/>
    <n v="1.75"/>
    <m/>
    <m/>
    <m/>
    <m/>
    <m/>
    <m/>
    <m/>
    <m/>
    <m/>
    <m/>
    <n v="1"/>
    <n v="4.6463999999999999"/>
    <n v="1"/>
    <s v="Mill Pond"/>
    <n v="20"/>
  </r>
  <r>
    <s v="119-251A"/>
    <m/>
    <x v="0"/>
    <s v="47 HIDEAWAY LN"/>
    <n v="101"/>
    <s v="OROURKE ROBERT M"/>
    <s v="R130"/>
    <s v="ONE FAMILY"/>
    <s v="119//251/A/"/>
    <n v="0.30192000000000002"/>
    <n v="1"/>
    <n v="1"/>
    <n v="1"/>
    <n v="1"/>
    <s v="SEPTIC"/>
    <n v="0"/>
    <n v="1"/>
    <n v="4700"/>
    <s v="YES"/>
    <n v="4700"/>
    <s v="119-251A"/>
    <s v="Gas,Well,Septic"/>
    <s v="SEPTIC"/>
    <s v="SEPTIC"/>
    <n v="4700"/>
    <m/>
    <m/>
    <n v="1"/>
    <n v="1"/>
    <n v="2"/>
    <n v="884"/>
    <n v="1.75"/>
    <m/>
    <m/>
    <m/>
    <m/>
    <m/>
    <m/>
    <m/>
    <m/>
    <m/>
    <m/>
    <n v="1"/>
    <n v="4.6463999999999999"/>
    <n v="1"/>
    <s v="Mill Pond"/>
    <n v="20"/>
  </r>
  <r>
    <s v="122-555"/>
    <m/>
    <x v="0"/>
    <s v="11 ASHBERRY RD"/>
    <n v="101"/>
    <s v="ADAMS JAMES W SR"/>
    <s v="R130"/>
    <s v="ONE FAMILY"/>
    <s v="122//555//"/>
    <n v="0.22020000000000001"/>
    <n v="1"/>
    <n v="1"/>
    <n v="1"/>
    <n v="1"/>
    <s v="SEPTIC"/>
    <n v="0"/>
    <n v="1"/>
    <n v="2100"/>
    <s v="YES"/>
    <n v="2100"/>
    <s v="122-555"/>
    <s v="Well,Septic"/>
    <s v="SEPTIC"/>
    <s v="SEPTIC"/>
    <n v="2100"/>
    <m/>
    <m/>
    <n v="1"/>
    <n v="1"/>
    <n v="2"/>
    <n v="720"/>
    <n v="1"/>
    <m/>
    <m/>
    <m/>
    <m/>
    <m/>
    <m/>
    <m/>
    <m/>
    <m/>
    <m/>
    <n v="3"/>
    <n v="4.6463999999999999"/>
    <n v="1"/>
    <s v="Mill Pond"/>
    <n v="20"/>
  </r>
  <r>
    <s v="119-459A"/>
    <m/>
    <x v="0"/>
    <s v="57 MAYFLOWER LN"/>
    <n v="101"/>
    <s v="FOLLETT RANDY S"/>
    <s v="R130"/>
    <s v="ONE FAMILY"/>
    <s v="119//459/A/"/>
    <n v="0.30459000000000003"/>
    <n v="1"/>
    <n v="1"/>
    <n v="1"/>
    <n v="1"/>
    <s v="SEPTIC"/>
    <n v="0"/>
    <n v="0"/>
    <n v="0"/>
    <s v="YES"/>
    <n v="0"/>
    <s v="119-459A"/>
    <s v="Gas,Well,Septic"/>
    <s v="SEPTIC"/>
    <s v="SEPTIC"/>
    <n v="0"/>
    <m/>
    <m/>
    <n v="1"/>
    <n v="1"/>
    <n v="4"/>
    <n v="1920"/>
    <n v="2"/>
    <m/>
    <m/>
    <m/>
    <m/>
    <m/>
    <m/>
    <m/>
    <m/>
    <m/>
    <m/>
    <n v="1"/>
    <n v="4.6463999999999999"/>
    <n v="1"/>
    <s v="Mill Pond"/>
    <n v="20"/>
  </r>
  <r>
    <s v="105-14"/>
    <m/>
    <x v="0"/>
    <s v="57 CHARLOTTE FURN RD"/>
    <n v="601"/>
    <s v="MAKEPEACE CO A D"/>
    <s v="R60"/>
    <s v="CHAPTER 61"/>
    <s v="105//14//"/>
    <n v="1.17614"/>
    <n v="0"/>
    <n v="0"/>
    <n v="0"/>
    <n v="0"/>
    <m/>
    <n v="0"/>
    <n v="0"/>
    <n v="0"/>
    <s v="YES"/>
    <n v="0"/>
    <s v="105-14"/>
    <m/>
    <m/>
    <m/>
    <n v="0"/>
    <m/>
    <m/>
    <n v="0"/>
    <n v="0"/>
    <n v="0"/>
    <n v="0"/>
    <n v="0"/>
    <m/>
    <m/>
    <m/>
    <m/>
    <m/>
    <m/>
    <m/>
    <m/>
    <m/>
    <m/>
    <n v="1"/>
    <n v="0"/>
    <n v="1"/>
    <s v="Rose Brook"/>
    <n v="41"/>
  </r>
  <r>
    <s v="119-168A"/>
    <m/>
    <x v="0"/>
    <s v="40 LEISURE LN"/>
    <n v="101"/>
    <s v="FITZGERALD CATHERINE DEBORAH"/>
    <s v="R130"/>
    <s v="ONE FAMILY"/>
    <s v="119//168/A/"/>
    <n v="0.31857999999999997"/>
    <n v="1"/>
    <n v="1"/>
    <n v="1"/>
    <n v="1"/>
    <s v="SEPTIC"/>
    <n v="0"/>
    <n v="1"/>
    <n v="7100"/>
    <s v="YES"/>
    <n v="7100"/>
    <s v="119-168A"/>
    <s v="Gas,Well,Septic"/>
    <s v="SEPTIC"/>
    <s v="SEPTIC"/>
    <n v="7100"/>
    <m/>
    <m/>
    <n v="1"/>
    <n v="1"/>
    <n v="2"/>
    <n v="804"/>
    <n v="1"/>
    <m/>
    <m/>
    <m/>
    <m/>
    <m/>
    <m/>
    <m/>
    <m/>
    <m/>
    <m/>
    <n v="1"/>
    <n v="4.6463999999999999"/>
    <n v="1"/>
    <s v="Mill Pond"/>
    <n v="20"/>
  </r>
  <r>
    <s v="105A-91"/>
    <m/>
    <x v="0"/>
    <s v="66 CHARLOTTE FURN RD"/>
    <n v="101"/>
    <s v="SYLVIA MICHAEL J"/>
    <s v="MR30"/>
    <s v="ONE FAMILY"/>
    <s v="105/A/91//"/>
    <n v="0.26800000000000002"/>
    <n v="1"/>
    <n v="1"/>
    <n v="1"/>
    <n v="1"/>
    <s v="SEPTIC"/>
    <n v="0"/>
    <n v="1"/>
    <n v="6200"/>
    <s v="YES"/>
    <n v="6200"/>
    <s v="105A-91"/>
    <s v="Public Water,Septic"/>
    <s v="SEPTIC"/>
    <s v="SEPTIC"/>
    <n v="6200"/>
    <m/>
    <m/>
    <n v="1"/>
    <n v="1"/>
    <n v="4"/>
    <n v="1428"/>
    <n v="1"/>
    <m/>
    <m/>
    <m/>
    <m/>
    <m/>
    <m/>
    <m/>
    <m/>
    <m/>
    <m/>
    <n v="1"/>
    <n v="9.68"/>
    <n v="1"/>
    <s v="Rose Brook"/>
    <n v="41"/>
  </r>
  <r>
    <s v="114C-1-36"/>
    <m/>
    <x v="0"/>
    <s v="276 CHARGE POND RD"/>
    <n v="101"/>
    <s v="BACCHIOCCHI KEVIN D"/>
    <s v="R60"/>
    <s v="ONE FAMILY"/>
    <s v="114/C1/36//"/>
    <n v="0.29233999999999999"/>
    <n v="1"/>
    <n v="1"/>
    <n v="1"/>
    <n v="1"/>
    <s v="SEPTIC"/>
    <n v="0"/>
    <n v="0"/>
    <n v="0"/>
    <s v="YES"/>
    <n v="0"/>
    <s v="114C-1-36"/>
    <s v="Well,Septic"/>
    <s v="SEPTIC"/>
    <s v="SEPTIC"/>
    <n v="0"/>
    <m/>
    <m/>
    <n v="1"/>
    <n v="1"/>
    <n v="3"/>
    <n v="1426"/>
    <n v="1.75"/>
    <m/>
    <m/>
    <m/>
    <m/>
    <m/>
    <m/>
    <m/>
    <m/>
    <m/>
    <m/>
    <n v="1"/>
    <n v="4.6463999999999999"/>
    <n v="1"/>
    <s v="Mill Pond"/>
    <n v="20"/>
  </r>
  <r>
    <s v="UNK370"/>
    <s v="FEE"/>
    <x v="0"/>
    <s v="CATBOAT LN"/>
    <n v="0"/>
    <m/>
    <m/>
    <m/>
    <m/>
    <n v="0.46076"/>
    <n v="0"/>
    <n v="0"/>
    <n v="0"/>
    <n v="0"/>
    <m/>
    <n v="0"/>
    <n v="0"/>
    <n v="0"/>
    <s v="NO_W2"/>
    <n v="0"/>
    <m/>
    <m/>
    <m/>
    <m/>
    <n v="0"/>
    <m/>
    <m/>
    <n v="0"/>
    <n v="0"/>
    <n v="0"/>
    <n v="0"/>
    <n v="0"/>
    <s v="Not in new Assr DB, Makepe?, old info"/>
    <m/>
    <m/>
    <m/>
    <m/>
    <m/>
    <m/>
    <m/>
    <m/>
    <m/>
    <n v="1"/>
    <n v="0"/>
    <n v="1"/>
    <s v="Harlow Brook"/>
    <n v="34"/>
  </r>
  <r>
    <s v="119-308A"/>
    <m/>
    <x v="0"/>
    <s v="48 ROUNDHILL BLVD"/>
    <n v="101"/>
    <s v="DILLER MATTHEW D"/>
    <s v="R130"/>
    <s v="ONE FAMILY"/>
    <s v="119//308/A/"/>
    <n v="0.32652999999999999"/>
    <n v="1"/>
    <n v="1"/>
    <n v="1"/>
    <n v="1"/>
    <s v="SEPTIC"/>
    <n v="0"/>
    <n v="1"/>
    <n v="6900"/>
    <s v="YES"/>
    <n v="6900"/>
    <s v="119-308A"/>
    <s v="Gas,Well,Septic"/>
    <s v="SEPTIC"/>
    <s v="SEPTIC"/>
    <n v="6900"/>
    <m/>
    <m/>
    <n v="1"/>
    <n v="1"/>
    <n v="3"/>
    <n v="1028"/>
    <n v="1"/>
    <m/>
    <m/>
    <m/>
    <m/>
    <m/>
    <m/>
    <m/>
    <m/>
    <m/>
    <m/>
    <n v="1"/>
    <n v="4.6463999999999999"/>
    <n v="1"/>
    <s v="Mill Pond"/>
    <n v="20"/>
  </r>
  <r>
    <s v="122-556"/>
    <m/>
    <x v="0"/>
    <s v="5 ASHBERRY RD"/>
    <n v="101"/>
    <s v="ACOSTA MIGUEL"/>
    <s v="R130"/>
    <s v="ONE FAMILY"/>
    <s v="122//556//"/>
    <n v="0.35143999999999997"/>
    <n v="1"/>
    <n v="1"/>
    <n v="1"/>
    <n v="1"/>
    <s v="SEPTIC"/>
    <n v="0"/>
    <n v="1"/>
    <n v="12500"/>
    <s v="NO_W1"/>
    <n v="12500"/>
    <s v="122-556"/>
    <s v="Public Water,Septic"/>
    <s v="SEPTIC"/>
    <s v="SEPTIC"/>
    <n v="12500"/>
    <m/>
    <m/>
    <n v="1"/>
    <n v="1"/>
    <n v="3"/>
    <n v="1958"/>
    <n v="1.75"/>
    <m/>
    <m/>
    <m/>
    <m/>
    <m/>
    <m/>
    <m/>
    <m/>
    <m/>
    <m/>
    <n v="5"/>
    <n v="4.6463999999999999"/>
    <n v="1"/>
    <s v="Mill Pond"/>
    <n v="20"/>
  </r>
  <r>
    <s v="UNK350"/>
    <s v="FEE"/>
    <x v="0"/>
    <s v="TOPSAIL LANE"/>
    <n v="0"/>
    <m/>
    <m/>
    <m/>
    <m/>
    <n v="0.31142999999999998"/>
    <n v="0"/>
    <n v="0"/>
    <n v="0"/>
    <n v="0"/>
    <m/>
    <n v="0"/>
    <n v="0"/>
    <n v="0"/>
    <s v="NO_W2"/>
    <n v="0"/>
    <m/>
    <m/>
    <m/>
    <m/>
    <n v="0"/>
    <m/>
    <m/>
    <n v="0"/>
    <n v="0"/>
    <n v="0"/>
    <n v="0"/>
    <n v="0"/>
    <s v="Not in new Assr DB, Makepe?, old info"/>
    <m/>
    <m/>
    <m/>
    <m/>
    <m/>
    <m/>
    <m/>
    <m/>
    <m/>
    <n v="1"/>
    <n v="0"/>
    <n v="1"/>
    <s v="Harlow Brook"/>
    <n v="34"/>
  </r>
  <r>
    <s v="122-151"/>
    <m/>
    <x v="0"/>
    <s v="196 PLYMOUTH AVE"/>
    <n v="101"/>
    <s v="BOWERS RYAN W"/>
    <s v="R130"/>
    <s v="ONE FAMILY"/>
    <s v="122//151//"/>
    <n v="0.28888999999999998"/>
    <n v="1"/>
    <n v="1"/>
    <n v="1"/>
    <n v="1"/>
    <s v="SEPTIC"/>
    <n v="0"/>
    <n v="1"/>
    <n v="4400"/>
    <s v="NO_W1"/>
    <n v="4400"/>
    <s v="122-151"/>
    <s v="Well,Septic"/>
    <s v="SEPTIC"/>
    <s v="SEPTIC"/>
    <n v="4400"/>
    <m/>
    <m/>
    <n v="1"/>
    <n v="1"/>
    <n v="2"/>
    <n v="816"/>
    <n v="1"/>
    <m/>
    <m/>
    <m/>
    <m/>
    <m/>
    <m/>
    <m/>
    <m/>
    <m/>
    <m/>
    <n v="4"/>
    <n v="4.6463999999999999"/>
    <n v="1"/>
    <s v="Mill Pond"/>
    <n v="20"/>
  </r>
  <r>
    <s v="LAND_NOPARC"/>
    <m/>
    <x v="0"/>
    <m/>
    <n v="0"/>
    <m/>
    <m/>
    <m/>
    <m/>
    <n v="5.8599999999999998E-3"/>
    <n v="0"/>
    <n v="0"/>
    <n v="0"/>
    <n v="0"/>
    <m/>
    <n v="0"/>
    <n v="0"/>
    <n v="0"/>
    <s v="NO"/>
    <n v="0"/>
    <m/>
    <m/>
    <m/>
    <m/>
    <n v="0"/>
    <m/>
    <m/>
    <n v="0"/>
    <n v="0"/>
    <n v="0"/>
    <n v="0"/>
    <n v="0"/>
    <m/>
    <m/>
    <m/>
    <m/>
    <m/>
    <m/>
    <m/>
    <m/>
    <m/>
    <m/>
    <n v="0"/>
    <n v="0"/>
    <n v="1"/>
    <s v="Mill Pond"/>
    <n v="20"/>
  </r>
  <r>
    <s v="105A-145"/>
    <m/>
    <x v="0"/>
    <s v="3 ACOAXET LN"/>
    <n v="101"/>
    <s v="KEANE TRICIA"/>
    <s v="MR30"/>
    <s v="ONE FAMILY"/>
    <s v="105/A/145//"/>
    <n v="0.25622"/>
    <n v="1"/>
    <n v="1"/>
    <n v="1"/>
    <n v="1"/>
    <s v="SEPTIC"/>
    <n v="0"/>
    <n v="1"/>
    <n v="8600"/>
    <s v="YES"/>
    <n v="8600"/>
    <s v="105A-145"/>
    <s v="Public Water,Gas"/>
    <m/>
    <s v="SEPTIC"/>
    <n v="8600"/>
    <m/>
    <m/>
    <n v="1"/>
    <n v="1"/>
    <n v="3"/>
    <n v="1008"/>
    <n v="1"/>
    <m/>
    <m/>
    <m/>
    <m/>
    <m/>
    <m/>
    <m/>
    <m/>
    <m/>
    <m/>
    <n v="1"/>
    <n v="9.68"/>
    <n v="1"/>
    <s v="Rose Brook"/>
    <n v="41"/>
  </r>
  <r>
    <s v="123-984"/>
    <m/>
    <x v="0"/>
    <s v="30 ASHBERRY RD"/>
    <n v="101"/>
    <s v="ROYSTER SHIRLEY A"/>
    <s v="R130"/>
    <s v="ONE FAMILY"/>
    <s v="123//984//"/>
    <n v="0.57584999999999997"/>
    <n v="1"/>
    <n v="1"/>
    <n v="1"/>
    <n v="1"/>
    <s v="SEPTIC"/>
    <n v="0"/>
    <n v="0"/>
    <n v="0"/>
    <s v="NO_W1"/>
    <n v="0"/>
    <s v="123-984"/>
    <s v="Well,Septic"/>
    <s v="SEPTIC"/>
    <s v="SEPTIC"/>
    <n v="0"/>
    <m/>
    <m/>
    <n v="1"/>
    <n v="1"/>
    <n v="3"/>
    <n v="1232"/>
    <n v="1"/>
    <m/>
    <m/>
    <m/>
    <m/>
    <m/>
    <m/>
    <m/>
    <m/>
    <m/>
    <m/>
    <n v="8"/>
    <n v="4.6463999999999999"/>
    <n v="1"/>
    <s v="Mill Pond"/>
    <n v="20"/>
  </r>
  <r>
    <s v="119-187A"/>
    <m/>
    <x v="0"/>
    <s v="45 LEISURE LN"/>
    <n v="101"/>
    <s v="GONSALVES DAVID A"/>
    <s v="R30"/>
    <s v="ONE FAMILY"/>
    <s v="119//187/A/"/>
    <n v="0.29764000000000002"/>
    <n v="1"/>
    <n v="1"/>
    <n v="1"/>
    <n v="1"/>
    <s v="SEPTIC"/>
    <n v="0"/>
    <n v="1"/>
    <n v="8300"/>
    <s v="YES"/>
    <n v="8300"/>
    <s v="119-187A"/>
    <s v="Gas,Well,Septic"/>
    <s v="SEPTIC"/>
    <s v="SEPTIC"/>
    <n v="8300"/>
    <m/>
    <m/>
    <n v="1"/>
    <n v="1"/>
    <n v="2"/>
    <n v="1079"/>
    <n v="1.75"/>
    <m/>
    <m/>
    <m/>
    <m/>
    <m/>
    <m/>
    <m/>
    <m/>
    <m/>
    <m/>
    <n v="1"/>
    <n v="4.6463999999999999"/>
    <n v="1"/>
    <s v="Mill Pond"/>
    <n v="20"/>
  </r>
  <r>
    <s v="123-1347"/>
    <m/>
    <x v="0"/>
    <s v="23 PURITAN AVE"/>
    <n v="101"/>
    <s v="KILPATRICK CHISTOPHER J"/>
    <s v="R130"/>
    <s v="ONE FAMILY"/>
    <s v="123//1347//"/>
    <n v="0.12504999999999999"/>
    <n v="0"/>
    <n v="1"/>
    <n v="0"/>
    <n v="1"/>
    <m/>
    <n v="0"/>
    <n v="1"/>
    <n v="8300"/>
    <s v="YES"/>
    <n v="8300"/>
    <s v="123-1347"/>
    <s v="Public Water"/>
    <m/>
    <s v="SEPTIC"/>
    <n v="8300"/>
    <m/>
    <m/>
    <n v="0"/>
    <n v="1"/>
    <n v="3"/>
    <n v="1400"/>
    <n v="2"/>
    <m/>
    <m/>
    <m/>
    <m/>
    <m/>
    <m/>
    <m/>
    <m/>
    <m/>
    <m/>
    <n v="2"/>
    <n v="0"/>
    <n v="1"/>
    <s v="Mill Pond"/>
    <n v="20"/>
  </r>
  <r>
    <s v="105A-146"/>
    <m/>
    <x v="0"/>
    <s v="5 ACOAXET LN"/>
    <n v="101"/>
    <s v="KELLY RYAN"/>
    <s v="MR30"/>
    <s v="ONE FAMILY"/>
    <s v="105/A/146//"/>
    <n v="0.27781"/>
    <n v="1"/>
    <n v="1"/>
    <n v="1"/>
    <n v="1"/>
    <s v="SEPTIC"/>
    <n v="0"/>
    <n v="1"/>
    <n v="7400"/>
    <s v="YES"/>
    <n v="7400"/>
    <s v="105A-146"/>
    <s v="Public Water,Gas"/>
    <m/>
    <s v="SEPTIC"/>
    <n v="7400"/>
    <m/>
    <m/>
    <n v="1"/>
    <n v="1"/>
    <n v="3"/>
    <n v="1316"/>
    <n v="1"/>
    <m/>
    <m/>
    <m/>
    <m/>
    <m/>
    <m/>
    <m/>
    <m/>
    <m/>
    <m/>
    <n v="1"/>
    <n v="9.68"/>
    <n v="1"/>
    <s v="Broad Marsh River"/>
    <n v="43"/>
  </r>
  <r>
    <s v="114B-147"/>
    <m/>
    <x v="0"/>
    <s v="4 SLOOP LN"/>
    <n v="101"/>
    <s v="BAKER JEREMY"/>
    <s v="R60"/>
    <s v="ONE FAMILY"/>
    <s v="114/B/147//"/>
    <n v="0.28916999999999998"/>
    <n v="0"/>
    <n v="1"/>
    <n v="0"/>
    <n v="1"/>
    <m/>
    <n v="0"/>
    <n v="0"/>
    <n v="0"/>
    <s v="YES"/>
    <n v="0"/>
    <s v="114B-147"/>
    <m/>
    <m/>
    <s v="SEPTIC"/>
    <n v="0"/>
    <m/>
    <m/>
    <n v="0"/>
    <n v="1"/>
    <n v="3"/>
    <n v="1664"/>
    <n v="2"/>
    <m/>
    <m/>
    <m/>
    <m/>
    <m/>
    <m/>
    <m/>
    <m/>
    <m/>
    <m/>
    <n v="1"/>
    <n v="0"/>
    <n v="1"/>
    <s v="Mill Pond"/>
    <n v="20"/>
  </r>
  <r>
    <s v="119-305A"/>
    <m/>
    <x v="0"/>
    <s v="52 REPOSE LN"/>
    <n v="101"/>
    <s v="HAND MAUREEN F"/>
    <s v="R130"/>
    <s v="ONE FAMILY"/>
    <s v="119//305/A/"/>
    <n v="0.25921"/>
    <n v="1"/>
    <n v="1"/>
    <n v="1"/>
    <n v="1"/>
    <s v="SEPTIC"/>
    <n v="0"/>
    <n v="0"/>
    <n v="0"/>
    <s v="YES"/>
    <n v="0"/>
    <s v="119-305A"/>
    <s v="Gas,Well,Septic"/>
    <s v="SEPTIC"/>
    <s v="SEPTIC"/>
    <n v="0"/>
    <m/>
    <m/>
    <n v="1"/>
    <n v="1"/>
    <n v="2"/>
    <n v="872"/>
    <n v="1"/>
    <m/>
    <m/>
    <m/>
    <m/>
    <m/>
    <m/>
    <m/>
    <m/>
    <m/>
    <m/>
    <n v="1"/>
    <n v="4.6463999999999999"/>
    <n v="1"/>
    <s v="Mill Pond"/>
    <n v="20"/>
  </r>
  <r>
    <s v="106-12"/>
    <m/>
    <x v="0"/>
    <s v="12 POND EDGE TRAIL"/>
    <n v="101"/>
    <s v="LORING STEVEN W"/>
    <s v="R60"/>
    <s v="ONE FAMILY"/>
    <s v="106//12//"/>
    <n v="2.0671400000000002"/>
    <n v="0"/>
    <n v="1"/>
    <n v="0"/>
    <n v="1"/>
    <m/>
    <n v="0"/>
    <n v="0"/>
    <n v="0"/>
    <s v="YES"/>
    <n v="0"/>
    <s v="106-12"/>
    <m/>
    <m/>
    <s v="SEPTIC"/>
    <n v="0"/>
    <m/>
    <m/>
    <n v="0"/>
    <n v="1"/>
    <n v="3"/>
    <n v="2307"/>
    <n v="1.75"/>
    <m/>
    <m/>
    <m/>
    <m/>
    <m/>
    <m/>
    <m/>
    <m/>
    <m/>
    <m/>
    <n v="1"/>
    <n v="0"/>
    <n v="1"/>
    <s v="Maple Swamp"/>
    <n v="39"/>
  </r>
  <r>
    <s v="105A-191"/>
    <m/>
    <x v="0"/>
    <s v="7 ACOAXET LN"/>
    <n v="101"/>
    <s v="GARCIA EUGENIO M"/>
    <s v="MR30"/>
    <s v="ONE FAMILY"/>
    <s v="105/A/191//"/>
    <n v="0.29696"/>
    <n v="1"/>
    <n v="1"/>
    <n v="1"/>
    <n v="1"/>
    <s v="SEPTIC"/>
    <n v="0"/>
    <n v="1"/>
    <n v="6500"/>
    <s v="YES"/>
    <n v="6500"/>
    <s v="105A-191"/>
    <s v="Public Water,Gas"/>
    <m/>
    <s v="SEPTIC"/>
    <n v="6500"/>
    <m/>
    <m/>
    <n v="1"/>
    <n v="1"/>
    <n v="4"/>
    <n v="1232"/>
    <n v="1"/>
    <m/>
    <m/>
    <m/>
    <m/>
    <m/>
    <m/>
    <m/>
    <m/>
    <m/>
    <m/>
    <n v="1"/>
    <n v="9.68"/>
    <n v="1"/>
    <s v="Broad Marsh River"/>
    <n v="43"/>
  </r>
  <r>
    <s v="114B-124"/>
    <m/>
    <x v="0"/>
    <s v="0 GENOA LN"/>
    <n v="132"/>
    <s v="SUBON CO"/>
    <s v="R60"/>
    <s v="RES ACLNUD  MDL-00"/>
    <s v="114/B/124//"/>
    <n v="0.62529999999999997"/>
    <n v="0"/>
    <n v="0"/>
    <n v="0"/>
    <n v="0"/>
    <m/>
    <n v="0"/>
    <n v="0"/>
    <n v="0"/>
    <s v="NO_W1"/>
    <n v="0"/>
    <s v="114B-124"/>
    <m/>
    <m/>
    <m/>
    <n v="0"/>
    <m/>
    <m/>
    <n v="0"/>
    <n v="0"/>
    <n v="0"/>
    <n v="0"/>
    <n v="0"/>
    <m/>
    <m/>
    <m/>
    <m/>
    <m/>
    <m/>
    <m/>
    <m/>
    <m/>
    <m/>
    <n v="2"/>
    <n v="0"/>
    <n v="1"/>
    <s v="Harlow Brook"/>
    <n v="34"/>
  </r>
  <r>
    <s v="114B-146"/>
    <m/>
    <x v="0"/>
    <s v="6 SLOOP LN"/>
    <n v="101"/>
    <s v="PRICE HARVEY R"/>
    <s v="R60"/>
    <s v="ONE FAMILY"/>
    <s v="114/B/146//"/>
    <n v="0.40927000000000002"/>
    <n v="0"/>
    <n v="1"/>
    <n v="0"/>
    <n v="1"/>
    <m/>
    <n v="0"/>
    <n v="0"/>
    <n v="0"/>
    <s v="YES"/>
    <n v="0"/>
    <s v="114B-146"/>
    <m/>
    <m/>
    <s v="SEPTIC"/>
    <n v="0"/>
    <m/>
    <m/>
    <n v="0"/>
    <n v="1"/>
    <n v="3"/>
    <n v="1528"/>
    <n v="2"/>
    <m/>
    <m/>
    <m/>
    <m/>
    <m/>
    <m/>
    <m/>
    <m/>
    <m/>
    <m/>
    <n v="1"/>
    <n v="0"/>
    <n v="1"/>
    <s v="Harlow Brook"/>
    <n v="34"/>
  </r>
  <r>
    <s v="123-655"/>
    <m/>
    <x v="0"/>
    <s v="14 ASHBERRY RD"/>
    <n v="101"/>
    <s v="BIDER ROBERTA A"/>
    <s v="R130"/>
    <s v="ONE FAMILY"/>
    <s v="123//655//"/>
    <n v="0.53359999999999996"/>
    <n v="1"/>
    <n v="1"/>
    <n v="1"/>
    <n v="1"/>
    <s v="SEPTIC"/>
    <n v="0"/>
    <n v="1"/>
    <n v="5300"/>
    <s v="NO_W1"/>
    <n v="5300"/>
    <s v="123-655"/>
    <s v="Gas,Well,Septic"/>
    <s v="SEPTIC"/>
    <s v="SEPTIC"/>
    <n v="5300"/>
    <m/>
    <m/>
    <n v="1"/>
    <n v="1"/>
    <n v="3"/>
    <n v="1140"/>
    <n v="1"/>
    <m/>
    <m/>
    <m/>
    <m/>
    <m/>
    <m/>
    <m/>
    <m/>
    <m/>
    <m/>
    <n v="8"/>
    <n v="4.6463999999999999"/>
    <n v="1"/>
    <s v="Mill Pond"/>
    <n v="20"/>
  </r>
  <r>
    <s v="119-249A"/>
    <m/>
    <x v="0"/>
    <s v="49 HIDEAWAY LN"/>
    <n v="101"/>
    <s v="KUKAUSKAS DONNA R"/>
    <s v="R130"/>
    <s v="ONE FAMILY"/>
    <s v="119//249/A/"/>
    <n v="0.32016"/>
    <n v="1"/>
    <n v="1"/>
    <n v="1"/>
    <n v="1"/>
    <s v="SEPTIC"/>
    <n v="0"/>
    <n v="1"/>
    <n v="7200"/>
    <s v="YES"/>
    <n v="7200"/>
    <s v="119-249A"/>
    <s v="Gas,Well,Septic"/>
    <s v="SEPTIC"/>
    <s v="SEPTIC"/>
    <n v="7200"/>
    <m/>
    <m/>
    <n v="1"/>
    <n v="1"/>
    <n v="3"/>
    <n v="1080"/>
    <n v="1"/>
    <m/>
    <m/>
    <m/>
    <m/>
    <m/>
    <m/>
    <m/>
    <m/>
    <m/>
    <m/>
    <n v="1"/>
    <n v="4.6463999999999999"/>
    <n v="1"/>
    <s v="Mill Pond"/>
    <n v="20"/>
  </r>
  <r>
    <s v="119-170A"/>
    <m/>
    <x v="0"/>
    <s v="42 LEISURE LN"/>
    <n v="101"/>
    <s v="REED MARK J"/>
    <s v="R130"/>
    <s v="ONE FAMILY"/>
    <s v="119//170/A/"/>
    <n v="0.31635999999999997"/>
    <n v="1"/>
    <n v="1"/>
    <n v="1"/>
    <n v="1"/>
    <s v="SEPTIC"/>
    <n v="0"/>
    <n v="1"/>
    <n v="11000"/>
    <s v="YES"/>
    <n v="11000"/>
    <s v="119-170A"/>
    <s v="Gas,Well,Septic"/>
    <s v="SEPTIC"/>
    <s v="SEPTIC"/>
    <n v="11000"/>
    <m/>
    <m/>
    <n v="1"/>
    <n v="1"/>
    <n v="3"/>
    <n v="948"/>
    <n v="1"/>
    <m/>
    <m/>
    <m/>
    <m/>
    <m/>
    <m/>
    <m/>
    <m/>
    <m/>
    <m/>
    <n v="1"/>
    <n v="4.6463999999999999"/>
    <n v="1"/>
    <s v="Mill Pond"/>
    <n v="20"/>
  </r>
  <r>
    <s v="105A-89"/>
    <m/>
    <x v="0"/>
    <s v="9 ACOAXET LN"/>
    <n v="101"/>
    <s v="JOHNSON GERALD R"/>
    <s v="MR30"/>
    <s v="ONE FAMILY"/>
    <s v="105/A/89//"/>
    <n v="0.29115999999999997"/>
    <n v="1"/>
    <n v="1"/>
    <n v="1"/>
    <n v="1"/>
    <s v="SEPTIC"/>
    <n v="0"/>
    <n v="1"/>
    <n v="15700"/>
    <s v="YES"/>
    <n v="15700"/>
    <s v="105A-89"/>
    <s v="Public Water,Gas"/>
    <m/>
    <s v="SEPTIC"/>
    <n v="15700"/>
    <m/>
    <m/>
    <n v="1"/>
    <n v="1"/>
    <n v="3"/>
    <n v="1316"/>
    <n v="1"/>
    <m/>
    <m/>
    <m/>
    <m/>
    <m/>
    <m/>
    <m/>
    <m/>
    <m/>
    <m/>
    <n v="1"/>
    <n v="9.68"/>
    <n v="1"/>
    <s v="Broad Marsh River"/>
    <n v="43"/>
  </r>
  <r>
    <s v="LAND_NOPARC"/>
    <m/>
    <x v="0"/>
    <m/>
    <n v="0"/>
    <m/>
    <m/>
    <m/>
    <m/>
    <n v="4.0719999999999999E-2"/>
    <n v="0"/>
    <n v="0"/>
    <n v="0"/>
    <n v="0"/>
    <m/>
    <n v="0"/>
    <n v="0"/>
    <n v="0"/>
    <s v="NO"/>
    <n v="0"/>
    <m/>
    <m/>
    <m/>
    <m/>
    <n v="0"/>
    <m/>
    <m/>
    <n v="0"/>
    <n v="0"/>
    <n v="0"/>
    <n v="0"/>
    <n v="0"/>
    <m/>
    <m/>
    <m/>
    <m/>
    <m/>
    <m/>
    <m/>
    <m/>
    <m/>
    <m/>
    <n v="0"/>
    <n v="0"/>
    <n v="1"/>
    <s v="Mill Pond"/>
    <n v="20"/>
  </r>
  <r>
    <s v="UNK196"/>
    <s v="FEE"/>
    <x v="0"/>
    <s v="ROUTE 25"/>
    <n v="0"/>
    <m/>
    <m/>
    <m/>
    <m/>
    <n v="108.44947000000001"/>
    <n v="0"/>
    <n v="0"/>
    <n v="0"/>
    <n v="0"/>
    <m/>
    <n v="0"/>
    <n v="0"/>
    <n v="0"/>
    <s v="NO_W2"/>
    <n v="0"/>
    <m/>
    <m/>
    <m/>
    <m/>
    <n v="0"/>
    <m/>
    <m/>
    <n v="0"/>
    <n v="0"/>
    <n v="0"/>
    <n v="0"/>
    <n v="0"/>
    <s v="Not in new Assr DB, Makepe?, old info"/>
    <m/>
    <m/>
    <m/>
    <m/>
    <m/>
    <m/>
    <m/>
    <m/>
    <m/>
    <n v="1"/>
    <n v="0"/>
    <n v="1"/>
    <s v="Maple Swamp"/>
    <n v="39"/>
  </r>
  <r>
    <s v="114C-1-56"/>
    <m/>
    <x v="0"/>
    <s v="279 CHARGE POND RD"/>
    <n v="101"/>
    <s v="ELICIER ANTHONY"/>
    <s v="R130"/>
    <s v="ONE FAMILY"/>
    <s v="114/C1/56//"/>
    <n v="0.30497000000000002"/>
    <n v="1"/>
    <n v="1"/>
    <n v="1"/>
    <n v="1"/>
    <s v="SEPTIC"/>
    <n v="0"/>
    <n v="0"/>
    <n v="0"/>
    <s v="YES"/>
    <n v="0"/>
    <s v="114C-1-56"/>
    <s v="Well,Septic"/>
    <s v="SEPTIC"/>
    <s v="SEPTIC"/>
    <n v="0"/>
    <m/>
    <m/>
    <n v="1"/>
    <n v="1"/>
    <n v="3"/>
    <n v="1306"/>
    <n v="1.75"/>
    <m/>
    <m/>
    <m/>
    <m/>
    <m/>
    <m/>
    <m/>
    <m/>
    <m/>
    <m/>
    <n v="1"/>
    <n v="4.6463999999999999"/>
    <n v="1"/>
    <s v="Mill Pond"/>
    <n v="20"/>
  </r>
  <r>
    <s v="119-236A"/>
    <m/>
    <x v="0"/>
    <s v="48 HIDEAWAY LN"/>
    <n v="101"/>
    <s v="GORDON ALICE E"/>
    <s v="R130"/>
    <s v="ONE FAMILY"/>
    <s v="119//236/A/"/>
    <n v="0.59936"/>
    <n v="1"/>
    <n v="1"/>
    <n v="1"/>
    <n v="1"/>
    <s v="SEPTIC"/>
    <n v="0"/>
    <n v="1"/>
    <n v="8400"/>
    <s v="NO_W1"/>
    <n v="8400"/>
    <s v="119-236A"/>
    <s v="Gas,Well,Septic"/>
    <s v="SEPTIC"/>
    <s v="SEPTIC"/>
    <n v="8400"/>
    <m/>
    <m/>
    <n v="1"/>
    <n v="1"/>
    <n v="3"/>
    <n v="1132"/>
    <n v="1"/>
    <m/>
    <m/>
    <m/>
    <m/>
    <m/>
    <m/>
    <m/>
    <m/>
    <m/>
    <m/>
    <n v="2"/>
    <n v="4.6463999999999999"/>
    <n v="1"/>
    <s v="Mill Pond"/>
    <n v="20"/>
  </r>
  <r>
    <s v="123-1344"/>
    <m/>
    <x v="0"/>
    <s v="27 PURITAN AVE"/>
    <n v="101"/>
    <s v="JORDAN KELLY"/>
    <s v="R130"/>
    <s v="ONE FAMILY"/>
    <s v="123//1344//"/>
    <n v="0.19982"/>
    <n v="0"/>
    <n v="1"/>
    <n v="0"/>
    <n v="1"/>
    <m/>
    <n v="0"/>
    <n v="1"/>
    <n v="2200"/>
    <s v="YES"/>
    <n v="2200"/>
    <s v="123-1344"/>
    <s v="Public Water"/>
    <m/>
    <s v="SEPTIC"/>
    <n v="2200"/>
    <m/>
    <m/>
    <n v="0"/>
    <n v="1"/>
    <n v="3"/>
    <n v="1306"/>
    <n v="1.75"/>
    <m/>
    <m/>
    <m/>
    <m/>
    <m/>
    <m/>
    <m/>
    <m/>
    <m/>
    <m/>
    <n v="3"/>
    <n v="0"/>
    <n v="1"/>
    <s v="Mill Pond"/>
    <n v="20"/>
  </r>
  <r>
    <s v="118-501B"/>
    <m/>
    <x v="0"/>
    <s v="59 MAYFLOWER LN"/>
    <n v="101"/>
    <s v="DUTTON JEFFREY L"/>
    <s v="R130"/>
    <s v="ONE FAMILY"/>
    <s v="118//501/B/"/>
    <n v="0.29731999999999997"/>
    <n v="1"/>
    <n v="1"/>
    <n v="1"/>
    <n v="1"/>
    <s v="SEPTIC"/>
    <n v="0"/>
    <n v="1"/>
    <n v="4900"/>
    <s v="YES"/>
    <n v="4900"/>
    <s v="118-501B"/>
    <s v="Gas,Well,Septic"/>
    <s v="SEPTIC"/>
    <s v="SEPTIC"/>
    <n v="4900"/>
    <m/>
    <m/>
    <n v="1"/>
    <n v="1"/>
    <n v="2"/>
    <n v="816"/>
    <n v="1"/>
    <m/>
    <m/>
    <m/>
    <m/>
    <m/>
    <m/>
    <m/>
    <m/>
    <m/>
    <m/>
    <n v="1"/>
    <n v="4.6463999999999999"/>
    <n v="1"/>
    <s v="Mill Pond"/>
    <n v="20"/>
  </r>
  <r>
    <s v="123-559"/>
    <m/>
    <x v="0"/>
    <s v="10 ASHBERRY RD"/>
    <n v="101"/>
    <s v="DEVNEW CATHERINE M"/>
    <s v="R130"/>
    <s v="ONE FAMILY"/>
    <s v="123//559//"/>
    <n v="0.22122"/>
    <n v="1"/>
    <n v="1"/>
    <n v="1"/>
    <n v="1"/>
    <s v="SEPTIC"/>
    <n v="0"/>
    <n v="0"/>
    <n v="0"/>
    <s v="YES"/>
    <n v="0"/>
    <s v="123-559"/>
    <s v="Well,Septic"/>
    <s v="SEPTIC"/>
    <s v="SEPTIC"/>
    <n v="0"/>
    <m/>
    <m/>
    <n v="1"/>
    <n v="1"/>
    <n v="2"/>
    <n v="732"/>
    <n v="1"/>
    <m/>
    <m/>
    <m/>
    <m/>
    <m/>
    <m/>
    <m/>
    <m/>
    <m/>
    <m/>
    <n v="3"/>
    <n v="4.6463999999999999"/>
    <n v="1"/>
    <s v="Mill Pond"/>
    <n v="20"/>
  </r>
  <r>
    <s v="105A-144"/>
    <m/>
    <x v="0"/>
    <s v="3 MEGANSETT DR"/>
    <n v="101"/>
    <s v="BRIGHTMAN KATHLEEN F"/>
    <s v="MR30"/>
    <s v="ONE FAMILY"/>
    <s v="105/A/144//"/>
    <n v="0.24692"/>
    <n v="1"/>
    <n v="1"/>
    <n v="1"/>
    <n v="1"/>
    <s v="SEPTIC"/>
    <n v="0"/>
    <n v="1"/>
    <n v="5800"/>
    <s v="YES"/>
    <n v="5800"/>
    <s v="105A-144"/>
    <s v="Public Water,Septic"/>
    <s v="SEPTIC"/>
    <s v="SEPTIC"/>
    <n v="5800"/>
    <m/>
    <m/>
    <n v="1"/>
    <n v="1"/>
    <n v="4"/>
    <n v="1540"/>
    <n v="1"/>
    <m/>
    <m/>
    <m/>
    <m/>
    <m/>
    <m/>
    <m/>
    <m/>
    <m/>
    <m/>
    <n v="1"/>
    <n v="9.68"/>
    <n v="1"/>
    <s v="Rose Brook"/>
    <n v="41"/>
  </r>
  <r>
    <s v="106-30"/>
    <m/>
    <x v="0"/>
    <s v="9 POND EDGE TRAIL"/>
    <n v="131"/>
    <s v="CRANE LANDING DEVELOPMENT LLC"/>
    <s v="R60"/>
    <s v="RES ACLNPO  MDL-00"/>
    <s v="106//30//"/>
    <n v="1.40228"/>
    <n v="0"/>
    <n v="0"/>
    <n v="0"/>
    <n v="0"/>
    <m/>
    <n v="0"/>
    <n v="0"/>
    <n v="0"/>
    <s v="YES"/>
    <n v="0"/>
    <s v="106-30"/>
    <m/>
    <m/>
    <m/>
    <n v="0"/>
    <m/>
    <m/>
    <n v="0"/>
    <n v="0"/>
    <n v="0"/>
    <n v="0"/>
    <n v="0"/>
    <m/>
    <m/>
    <m/>
    <m/>
    <m/>
    <m/>
    <m/>
    <m/>
    <m/>
    <m/>
    <n v="1"/>
    <n v="0"/>
    <n v="1"/>
    <s v="Maple Swamp"/>
    <n v="39"/>
  </r>
  <r>
    <s v="105A-88"/>
    <m/>
    <x v="0"/>
    <s v="11 ACOAXET LN"/>
    <n v="101"/>
    <s v="BONAPARTE HAROLD W"/>
    <s v="MR30"/>
    <s v="ONE FAMILY"/>
    <s v="105/A/88//"/>
    <n v="0.21926000000000001"/>
    <n v="1"/>
    <n v="1"/>
    <n v="1"/>
    <n v="1"/>
    <s v="SEPTIC"/>
    <n v="0"/>
    <n v="1"/>
    <n v="300"/>
    <s v="YES"/>
    <n v="300"/>
    <s v="105A-88"/>
    <s v="Public Water,Gas"/>
    <m/>
    <s v="SEPTIC"/>
    <n v="300"/>
    <m/>
    <m/>
    <n v="1"/>
    <n v="1"/>
    <n v="3"/>
    <n v="1204"/>
    <n v="1"/>
    <m/>
    <m/>
    <m/>
    <m/>
    <m/>
    <m/>
    <m/>
    <m/>
    <m/>
    <m/>
    <n v="1"/>
    <n v="9.68"/>
    <n v="1"/>
    <s v="Broad Marsh River"/>
    <n v="43"/>
  </r>
  <r>
    <s v="123-1216"/>
    <m/>
    <x v="0"/>
    <s v="34 PURITAN AVE"/>
    <n v="101"/>
    <s v="PRENTICE WILLIAM H"/>
    <s v="R130"/>
    <s v="ONE FAMILY"/>
    <s v="123//1216//"/>
    <n v="0.28999000000000003"/>
    <n v="1"/>
    <n v="1"/>
    <n v="1"/>
    <n v="1"/>
    <s v="SEPTIC"/>
    <n v="0"/>
    <n v="1"/>
    <n v="14800"/>
    <s v="NO_W1"/>
    <n v="14800"/>
    <s v="123-1216"/>
    <m/>
    <m/>
    <s v="SEPTIC"/>
    <n v="14800"/>
    <m/>
    <m/>
    <n v="1"/>
    <n v="1"/>
    <n v="4"/>
    <n v="1306"/>
    <n v="1.75"/>
    <m/>
    <m/>
    <m/>
    <m/>
    <m/>
    <m/>
    <m/>
    <m/>
    <m/>
    <m/>
    <n v="4"/>
    <n v="4.6463999999999999"/>
    <n v="1"/>
    <s v="Mill Pond"/>
    <n v="20"/>
  </r>
  <r>
    <s v="119-306A"/>
    <m/>
    <x v="0"/>
    <s v="54 REPOSE LN"/>
    <n v="101"/>
    <s v="ERWIN WILLIAM F"/>
    <s v="R130"/>
    <s v="ONE FAMILY"/>
    <s v="119//306/A/"/>
    <n v="0.22828999999999999"/>
    <n v="1"/>
    <n v="1"/>
    <n v="1"/>
    <n v="1"/>
    <s v="SEPTIC"/>
    <n v="0"/>
    <n v="1"/>
    <n v="7700"/>
    <s v="YES"/>
    <n v="7700"/>
    <s v="119-306A"/>
    <s v="Gas,Well,Septic"/>
    <s v="SEPTIC"/>
    <s v="SEPTIC"/>
    <n v="7700"/>
    <m/>
    <m/>
    <n v="1"/>
    <n v="1"/>
    <n v="2"/>
    <n v="870"/>
    <n v="1"/>
    <m/>
    <m/>
    <m/>
    <m/>
    <m/>
    <m/>
    <m/>
    <m/>
    <m/>
    <m/>
    <n v="1"/>
    <n v="4.6463999999999999"/>
    <n v="1"/>
    <s v="Mill Pond"/>
    <n v="20"/>
  </r>
  <r>
    <s v="105A-147"/>
    <m/>
    <x v="0"/>
    <s v="4 MEGANSETT DR"/>
    <n v="101"/>
    <s v="BEALS TODD M"/>
    <s v="MR30"/>
    <s v="ONE FAMILY"/>
    <s v="105/A/147//"/>
    <n v="0.24845999999999999"/>
    <n v="1"/>
    <n v="1"/>
    <n v="1"/>
    <n v="1"/>
    <s v="SEPTIC"/>
    <n v="0"/>
    <n v="1"/>
    <n v="8700"/>
    <s v="YES"/>
    <n v="8700"/>
    <s v="105A-147"/>
    <s v="Public Water,Septic"/>
    <s v="SEPTIC"/>
    <s v="SEPTIC"/>
    <n v="8700"/>
    <m/>
    <m/>
    <n v="1"/>
    <n v="1"/>
    <n v="4"/>
    <n v="1564"/>
    <n v="1"/>
    <m/>
    <m/>
    <m/>
    <m/>
    <m/>
    <m/>
    <m/>
    <m/>
    <m/>
    <m/>
    <n v="1"/>
    <n v="9.68"/>
    <n v="1"/>
    <s v="Broad Marsh River"/>
    <n v="43"/>
  </r>
  <r>
    <s v="114D-52"/>
    <m/>
    <x v="0"/>
    <s v="0 FLOUNDER LN"/>
    <n v="903"/>
    <s v="WAREHAM FIRE DISTRICT"/>
    <s v="R130"/>
    <s v="MUNICIPAL  MDL-00"/>
    <s v="114/D/52//"/>
    <n v="0.41782000000000002"/>
    <n v="0"/>
    <n v="0"/>
    <n v="0"/>
    <n v="0"/>
    <m/>
    <n v="0"/>
    <n v="0"/>
    <n v="0"/>
    <s v="YES"/>
    <n v="0"/>
    <s v="114D-52"/>
    <m/>
    <m/>
    <m/>
    <n v="0"/>
    <m/>
    <m/>
    <n v="0"/>
    <n v="0"/>
    <n v="0"/>
    <n v="0"/>
    <n v="0"/>
    <m/>
    <m/>
    <m/>
    <m/>
    <m/>
    <m/>
    <m/>
    <m/>
    <m/>
    <m/>
    <n v="1"/>
    <n v="0"/>
    <n v="1"/>
    <s v="Mill Pond"/>
    <n v="20"/>
  </r>
  <r>
    <s v="123-146"/>
    <m/>
    <x v="0"/>
    <s v="204 PLYMOUTH AVE"/>
    <n v="101"/>
    <s v="GUENARD EDWARD J"/>
    <s v="R130"/>
    <s v="ONE FAMILY"/>
    <s v="123//146//"/>
    <n v="0.35937000000000002"/>
    <n v="1"/>
    <n v="1"/>
    <n v="1"/>
    <n v="1"/>
    <s v="SEPTIC"/>
    <n v="0"/>
    <n v="1"/>
    <n v="3900"/>
    <s v="YES"/>
    <n v="3900"/>
    <s v="123-146"/>
    <s v="Gas,Well,Septic"/>
    <s v="SEPTIC"/>
    <s v="SEPTIC"/>
    <n v="3900"/>
    <m/>
    <m/>
    <n v="1"/>
    <n v="1"/>
    <n v="2"/>
    <n v="864"/>
    <n v="1"/>
    <m/>
    <m/>
    <m/>
    <m/>
    <m/>
    <m/>
    <m/>
    <m/>
    <m/>
    <m/>
    <n v="5"/>
    <n v="4.6463999999999999"/>
    <n v="1"/>
    <s v="Mill Pond"/>
    <n v="20"/>
  </r>
  <r>
    <s v="114D-53"/>
    <m/>
    <x v="0"/>
    <s v="2 SEAWOOD SPRINGS"/>
    <n v="132"/>
    <s v="JAS REALTY LLC"/>
    <s v="R130"/>
    <s v="RES ACLNUD  MDL-00"/>
    <s v="114/D/53//"/>
    <n v="1.38723"/>
    <n v="0"/>
    <n v="0"/>
    <n v="0"/>
    <n v="0"/>
    <m/>
    <n v="0"/>
    <n v="0"/>
    <n v="0"/>
    <s v="YES"/>
    <n v="0"/>
    <s v="114D-53"/>
    <m/>
    <m/>
    <m/>
    <n v="0"/>
    <m/>
    <m/>
    <n v="0"/>
    <n v="0"/>
    <n v="0"/>
    <n v="0"/>
    <n v="0"/>
    <m/>
    <m/>
    <m/>
    <m/>
    <m/>
    <m/>
    <m/>
    <m/>
    <m/>
    <m/>
    <n v="2"/>
    <n v="0"/>
    <n v="1"/>
    <s v="Mill Pond"/>
    <n v="20"/>
  </r>
  <r>
    <s v="106-35"/>
    <m/>
    <x v="0"/>
    <s v="3 PINE NEEDLE LN"/>
    <n v="131"/>
    <s v="CRANE LANDING DEVELOPMENT LLC"/>
    <s v="R60"/>
    <s v="RES ACLNPO  MDL-00"/>
    <s v="106//35//"/>
    <n v="1.7687200000000001"/>
    <n v="0"/>
    <n v="0"/>
    <n v="0"/>
    <n v="0"/>
    <m/>
    <n v="0"/>
    <n v="0"/>
    <n v="0"/>
    <s v="YES"/>
    <n v="0"/>
    <s v="106-35"/>
    <m/>
    <m/>
    <m/>
    <n v="0"/>
    <m/>
    <m/>
    <n v="0"/>
    <n v="0"/>
    <n v="0"/>
    <n v="0"/>
    <n v="0"/>
    <m/>
    <m/>
    <m/>
    <m/>
    <m/>
    <m/>
    <m/>
    <m/>
    <m/>
    <m/>
    <n v="1"/>
    <n v="0"/>
    <n v="1"/>
    <s v="Maple Swamp"/>
    <n v="39"/>
  </r>
  <r>
    <s v="114D-W4"/>
    <m/>
    <x v="0"/>
    <s v="0 UPPER BOUNDARY RD"/>
    <n v="903"/>
    <s v="WAREHAM FIRE DISTRICT"/>
    <s v="R130"/>
    <s v="MUNICIPAL  MDL-00"/>
    <s v="114/D/W4//"/>
    <n v="6.9295200000000001"/>
    <n v="0"/>
    <n v="0"/>
    <n v="0"/>
    <n v="0"/>
    <m/>
    <n v="0"/>
    <n v="0"/>
    <n v="0"/>
    <s v="YES"/>
    <n v="0"/>
    <s v="114D-W4"/>
    <m/>
    <m/>
    <m/>
    <n v="0"/>
    <m/>
    <m/>
    <n v="0"/>
    <n v="0"/>
    <n v="0"/>
    <n v="0"/>
    <n v="0"/>
    <m/>
    <m/>
    <m/>
    <m/>
    <m/>
    <m/>
    <m/>
    <m/>
    <m/>
    <m/>
    <n v="1"/>
    <n v="0"/>
    <n v="1"/>
    <s v="Mill Pond"/>
    <n v="20"/>
  </r>
  <r>
    <s v="114C-1-37"/>
    <m/>
    <x v="0"/>
    <s v="280 CHARGE POND RD"/>
    <n v="101"/>
    <s v="JOHNSON ALLAN S"/>
    <s v="R60"/>
    <s v="ONE FAMILY"/>
    <s v="114/C1/37//"/>
    <n v="0.26268000000000002"/>
    <n v="0"/>
    <n v="1"/>
    <n v="0"/>
    <n v="1"/>
    <m/>
    <n v="0"/>
    <n v="0"/>
    <n v="0"/>
    <s v="YES"/>
    <n v="0"/>
    <s v="114C-1-37"/>
    <s v="Well,Septic"/>
    <s v="SEPTIC"/>
    <s v="SEPTIC"/>
    <n v="0"/>
    <m/>
    <m/>
    <n v="0"/>
    <n v="1"/>
    <n v="3"/>
    <n v="1800"/>
    <n v="2"/>
    <m/>
    <m/>
    <m/>
    <m/>
    <m/>
    <m/>
    <m/>
    <m/>
    <m/>
    <m/>
    <n v="1"/>
    <n v="0"/>
    <n v="1"/>
    <s v="Mill Pond"/>
    <n v="20"/>
  </r>
  <r>
    <s v="105-13"/>
    <m/>
    <x v="0"/>
    <s v="59 CHARLOTTE FURN RD"/>
    <n v="601"/>
    <s v="MAKEPEACE CO A D"/>
    <s v="R60"/>
    <s v="CHAPTER 61"/>
    <s v="105//13//"/>
    <n v="1.2705900000000001"/>
    <n v="0"/>
    <n v="0"/>
    <n v="0"/>
    <n v="0"/>
    <m/>
    <n v="0"/>
    <n v="0"/>
    <n v="0"/>
    <s v="YES"/>
    <n v="0"/>
    <s v="105-13"/>
    <m/>
    <m/>
    <m/>
    <n v="0"/>
    <m/>
    <m/>
    <n v="0"/>
    <n v="0"/>
    <n v="0"/>
    <n v="0"/>
    <n v="0"/>
    <m/>
    <m/>
    <m/>
    <m/>
    <m/>
    <m/>
    <m/>
    <m/>
    <m/>
    <m/>
    <n v="1"/>
    <n v="0"/>
    <n v="1"/>
    <s v="Rose Brook"/>
    <n v="41"/>
  </r>
  <r>
    <s v="119-121A"/>
    <m/>
    <x v="0"/>
    <s v="45 BLISSFUL LN"/>
    <n v="101"/>
    <s v="CHANDLER FOSTER"/>
    <s v="R130"/>
    <s v="ONE FAMILY"/>
    <s v="119//121/A/"/>
    <n v="1.63802"/>
    <n v="1"/>
    <n v="1"/>
    <n v="1"/>
    <n v="1"/>
    <s v="SEPTIC"/>
    <n v="0"/>
    <n v="1"/>
    <n v="23400"/>
    <s v="YES"/>
    <n v="23400"/>
    <s v="119-121A"/>
    <s v=",Public Water,Septic"/>
    <s v="SEWER"/>
    <s v="SEPTIC"/>
    <n v="23400"/>
    <m/>
    <m/>
    <n v="1"/>
    <n v="1"/>
    <n v="3"/>
    <n v="777"/>
    <n v="1"/>
    <m/>
    <m/>
    <m/>
    <m/>
    <m/>
    <m/>
    <m/>
    <m/>
    <m/>
    <m/>
    <n v="5"/>
    <n v="4.6463999999999999"/>
    <n v="1"/>
    <s v="Mill Pond"/>
    <n v="20"/>
  </r>
  <r>
    <s v="123-902"/>
    <m/>
    <x v="0"/>
    <s v="198 PARK AVE"/>
    <n v="101"/>
    <s v="PEREZ MICHAEL D"/>
    <s v="R130"/>
    <s v="ONE FAMILY"/>
    <s v="123//902//"/>
    <n v="0.19450999999999999"/>
    <n v="1"/>
    <n v="1"/>
    <n v="1"/>
    <n v="1"/>
    <s v="SEPTIC"/>
    <n v="0"/>
    <n v="1"/>
    <n v="5400"/>
    <s v="YES"/>
    <n v="5400"/>
    <s v="123-902"/>
    <s v="Gas,Well,Septic"/>
    <s v="SEPTIC"/>
    <s v="SEPTIC"/>
    <n v="5400"/>
    <m/>
    <m/>
    <n v="1"/>
    <n v="1"/>
    <n v="3"/>
    <n v="1400"/>
    <n v="2"/>
    <m/>
    <m/>
    <m/>
    <m/>
    <m/>
    <m/>
    <m/>
    <m/>
    <m/>
    <m/>
    <n v="3"/>
    <n v="4.6463999999999999"/>
    <n v="1"/>
    <s v="Mill Pond"/>
    <n v="20"/>
  </r>
  <r>
    <s v="119-238A"/>
    <m/>
    <x v="0"/>
    <s v="50 HIDEAWAY LN"/>
    <n v="101"/>
    <s v="SERGI HELEN A"/>
    <s v="R130"/>
    <s v="ONE FAMILY"/>
    <s v="119//238/A/"/>
    <n v="0.30110999999999999"/>
    <n v="1"/>
    <n v="1"/>
    <n v="1"/>
    <n v="1"/>
    <s v="SEPTIC"/>
    <n v="0"/>
    <n v="1"/>
    <n v="3400"/>
    <s v="YES"/>
    <n v="3400"/>
    <s v="119-238A"/>
    <s v="Gas,Well,Septic"/>
    <s v="SEPTIC"/>
    <s v="SEPTIC"/>
    <n v="3400"/>
    <m/>
    <m/>
    <n v="1"/>
    <n v="1"/>
    <n v="3"/>
    <n v="1028"/>
    <n v="1"/>
    <m/>
    <m/>
    <m/>
    <m/>
    <m/>
    <m/>
    <m/>
    <m/>
    <m/>
    <m/>
    <n v="1"/>
    <n v="4.6463999999999999"/>
    <n v="1"/>
    <s v="Mill Pond"/>
    <n v="20"/>
  </r>
  <r>
    <s v="119-247A"/>
    <m/>
    <x v="0"/>
    <s v="51 HIDEAWAY LN"/>
    <n v="101"/>
    <s v="GONSKI JOHN J IV"/>
    <s v="R130"/>
    <s v="ONE FAMILY"/>
    <s v="119//247/A/"/>
    <n v="0.23107"/>
    <n v="1"/>
    <n v="1"/>
    <n v="1"/>
    <n v="1"/>
    <s v="SEPTIC"/>
    <n v="0"/>
    <n v="1"/>
    <n v="8300"/>
    <s v="YES"/>
    <n v="8300"/>
    <s v="119-247A"/>
    <s v="Gas,Well,Septic"/>
    <s v="SEPTIC"/>
    <s v="SEPTIC"/>
    <n v="8300"/>
    <m/>
    <m/>
    <n v="1"/>
    <n v="1"/>
    <n v="3"/>
    <n v="1028"/>
    <n v="1"/>
    <m/>
    <m/>
    <m/>
    <m/>
    <m/>
    <m/>
    <m/>
    <m/>
    <m/>
    <m/>
    <n v="1"/>
    <n v="4.6463999999999999"/>
    <n v="1"/>
    <s v="Mill Pond"/>
    <n v="20"/>
  </r>
  <r>
    <s v="123-978"/>
    <m/>
    <x v="0"/>
    <s v="213 PARK AVE"/>
    <n v="101"/>
    <s v="MCCLOSKEY GEORGE LIFE ESTATE"/>
    <s v="R130"/>
    <s v="ONE FAMILY"/>
    <s v="123//978//"/>
    <n v="0.443"/>
    <n v="1"/>
    <n v="1"/>
    <n v="1"/>
    <n v="1"/>
    <s v="SEPTIC"/>
    <n v="0"/>
    <n v="1"/>
    <n v="0"/>
    <s v="YES"/>
    <n v="0"/>
    <s v="123-978"/>
    <s v="Well,Septic"/>
    <s v="SEPTIC"/>
    <s v="SEPTIC"/>
    <n v="0"/>
    <m/>
    <m/>
    <n v="1"/>
    <n v="1"/>
    <n v="2"/>
    <n v="1376"/>
    <n v="1"/>
    <m/>
    <m/>
    <m/>
    <m/>
    <m/>
    <m/>
    <m/>
    <m/>
    <m/>
    <m/>
    <n v="6"/>
    <n v="4.6463999999999999"/>
    <n v="1"/>
    <s v="Mill Pond"/>
    <n v="20"/>
  </r>
  <r>
    <s v="123-324"/>
    <m/>
    <x v="0"/>
    <s v="2 ASHBERRY RD"/>
    <n v="101"/>
    <s v="DUKEMAN WILLIAM E &amp; EVELYN M"/>
    <s v="R130"/>
    <s v="ONE FAMILY"/>
    <s v="123//324//"/>
    <n v="0.40725"/>
    <n v="1"/>
    <n v="1"/>
    <n v="1"/>
    <n v="1"/>
    <s v="SEPTIC"/>
    <n v="0"/>
    <n v="1"/>
    <n v="0"/>
    <s v="NO_W1"/>
    <n v="0"/>
    <s v="123-324"/>
    <s v="Well,Septic"/>
    <s v="SEPTIC"/>
    <s v="SEPTIC"/>
    <n v="0"/>
    <m/>
    <m/>
    <n v="1"/>
    <n v="1"/>
    <n v="2"/>
    <n v="800"/>
    <n v="1"/>
    <m/>
    <m/>
    <m/>
    <m/>
    <m/>
    <m/>
    <m/>
    <m/>
    <m/>
    <m/>
    <n v="6"/>
    <n v="4.6463999999999999"/>
    <n v="1"/>
    <s v="Mill Pond"/>
    <n v="20"/>
  </r>
  <r>
    <s v="114B-149"/>
    <m/>
    <x v="0"/>
    <s v="3 SLOOP LN"/>
    <n v="131"/>
    <s v="CHURCHILL JOHN L JR"/>
    <s v="R60"/>
    <s v="RES ACLNPO  MDL-00"/>
    <s v="114/B/149//"/>
    <n v="0.26062000000000002"/>
    <n v="0"/>
    <n v="1"/>
    <n v="0"/>
    <n v="1"/>
    <m/>
    <n v="0"/>
    <n v="0"/>
    <n v="0"/>
    <s v="YES"/>
    <n v="0"/>
    <s v="114B-149"/>
    <m/>
    <m/>
    <s v="SEPTIC"/>
    <n v="0"/>
    <m/>
    <m/>
    <n v="0"/>
    <n v="1"/>
    <n v="0"/>
    <n v="0"/>
    <n v="0"/>
    <m/>
    <m/>
    <m/>
    <m/>
    <m/>
    <m/>
    <m/>
    <m/>
    <m/>
    <m/>
    <n v="1"/>
    <n v="0"/>
    <n v="1"/>
    <s v="Mill Pond"/>
    <n v="20"/>
  </r>
  <r>
    <s v="123-1341"/>
    <m/>
    <x v="0"/>
    <s v="33 PURITAN AVE"/>
    <n v="101"/>
    <s v="VERRAN MELVIN"/>
    <s v="R130"/>
    <s v="ONE FAMILY"/>
    <s v="123//1341//"/>
    <n v="0.19653999999999999"/>
    <n v="0"/>
    <n v="1"/>
    <n v="0"/>
    <n v="1"/>
    <m/>
    <n v="0"/>
    <n v="1"/>
    <n v="20200"/>
    <s v="YES"/>
    <n v="20200"/>
    <s v="123-1341"/>
    <s v="Public Water"/>
    <m/>
    <s v="SEPTIC"/>
    <n v="20200"/>
    <m/>
    <m/>
    <n v="0"/>
    <n v="1"/>
    <n v="2"/>
    <n v="1040"/>
    <n v="1"/>
    <m/>
    <m/>
    <m/>
    <m/>
    <m/>
    <m/>
    <m/>
    <m/>
    <m/>
    <m/>
    <n v="3"/>
    <n v="0"/>
    <n v="1"/>
    <s v="Mill Pond"/>
    <n v="20"/>
  </r>
  <r>
    <s v="114C-1-57"/>
    <m/>
    <x v="0"/>
    <s v="281 CHARGE POND RD"/>
    <n v="101"/>
    <s v="LIM JONG YEOL"/>
    <s v="R130"/>
    <s v="ONE FAMILY"/>
    <s v="114/C1/57//"/>
    <n v="0.29074"/>
    <n v="1"/>
    <n v="1"/>
    <n v="1"/>
    <n v="1"/>
    <s v="SEPTIC"/>
    <n v="0"/>
    <n v="0"/>
    <n v="0"/>
    <s v="YES"/>
    <n v="0"/>
    <s v="114C-1-57"/>
    <m/>
    <m/>
    <s v="SEPTIC"/>
    <n v="0"/>
    <m/>
    <m/>
    <n v="1"/>
    <n v="1"/>
    <n v="3"/>
    <n v="1742"/>
    <n v="2"/>
    <m/>
    <m/>
    <m/>
    <m/>
    <m/>
    <m/>
    <m/>
    <m/>
    <m/>
    <m/>
    <n v="1"/>
    <n v="4.6463999999999999"/>
    <n v="1"/>
    <s v="Mill Pond"/>
    <n v="20"/>
  </r>
  <r>
    <s v="123-562"/>
    <m/>
    <x v="0"/>
    <s v="202 LAKE AVE"/>
    <n v="101"/>
    <s v="SCHLEEHAUF ROBERT W LIFE EST"/>
    <s v="R130"/>
    <s v="ONE FAMILY"/>
    <s v="123//562//"/>
    <n v="0.23355000000000001"/>
    <n v="1"/>
    <n v="1"/>
    <n v="1"/>
    <n v="1"/>
    <s v="SEPTIC"/>
    <n v="0"/>
    <n v="1"/>
    <n v="1200"/>
    <s v="YES"/>
    <n v="1200"/>
    <s v="123-562"/>
    <s v="Well,Septic"/>
    <s v="SEPTIC"/>
    <s v="SEPTIC"/>
    <n v="1200"/>
    <m/>
    <m/>
    <n v="1"/>
    <n v="1"/>
    <n v="3"/>
    <n v="880"/>
    <n v="1"/>
    <m/>
    <m/>
    <m/>
    <m/>
    <m/>
    <m/>
    <m/>
    <m/>
    <m/>
    <m/>
    <n v="3"/>
    <n v="4.6463999999999999"/>
    <n v="1"/>
    <s v="Mill Pond"/>
    <n v="20"/>
  </r>
  <r>
    <s v="119-172A"/>
    <m/>
    <x v="0"/>
    <s v="44 LEISURE LN"/>
    <n v="132"/>
    <s v="CHANDLER FOSTER"/>
    <s v="R130"/>
    <s v="RES ACLNUD  MDL-00"/>
    <s v="119//172/A/"/>
    <n v="0.29067999999999999"/>
    <n v="0"/>
    <n v="0"/>
    <n v="0"/>
    <n v="0"/>
    <m/>
    <n v="0"/>
    <n v="0"/>
    <n v="0"/>
    <s v="YES"/>
    <n v="0"/>
    <s v="119-172A"/>
    <m/>
    <m/>
    <m/>
    <n v="0"/>
    <m/>
    <m/>
    <n v="0"/>
    <n v="0"/>
    <n v="0"/>
    <n v="0"/>
    <n v="0"/>
    <m/>
    <m/>
    <m/>
    <m/>
    <m/>
    <m/>
    <m/>
    <m/>
    <m/>
    <m/>
    <n v="1"/>
    <n v="0"/>
    <n v="1"/>
    <s v="Mill Pond"/>
    <n v="20"/>
  </r>
  <r>
    <s v="123-1518"/>
    <m/>
    <x v="0"/>
    <s v="26 HUNTER AVE"/>
    <n v="101"/>
    <s v="AMARAL JAYME J"/>
    <s v="R130"/>
    <s v="ONE FAMILY"/>
    <s v="123//1518//"/>
    <n v="0.11343"/>
    <n v="0"/>
    <n v="1"/>
    <n v="0"/>
    <n v="1"/>
    <m/>
    <n v="0"/>
    <n v="1"/>
    <n v="2500"/>
    <s v="NO_W1"/>
    <n v="2500"/>
    <s v="123-1518"/>
    <s v="Public Water"/>
    <m/>
    <s v="SEPTIC"/>
    <n v="2500"/>
    <m/>
    <m/>
    <n v="0"/>
    <n v="1"/>
    <n v="1"/>
    <n v="768"/>
    <n v="1"/>
    <m/>
    <m/>
    <m/>
    <m/>
    <m/>
    <m/>
    <m/>
    <m/>
    <m/>
    <m/>
    <n v="3"/>
    <n v="0"/>
    <n v="1"/>
    <s v="Mill Pond"/>
    <n v="20"/>
  </r>
  <r>
    <s v="105-A"/>
    <m/>
    <x v="0"/>
    <s v="0 CHARLOTTE FURN RD OFF"/>
    <n v="720"/>
    <s v="BAPTISTE BROTHERS LTD"/>
    <m/>
    <s v="NONPRNECLD"/>
    <s v="105///A/"/>
    <n v="0.18336"/>
    <n v="0"/>
    <n v="0"/>
    <n v="0"/>
    <n v="0"/>
    <m/>
    <n v="0"/>
    <n v="0"/>
    <n v="0"/>
    <s v="YES"/>
    <n v="0"/>
    <s v="105-A"/>
    <m/>
    <m/>
    <m/>
    <n v="0"/>
    <m/>
    <m/>
    <n v="0"/>
    <n v="0"/>
    <n v="0"/>
    <n v="0"/>
    <n v="0"/>
    <m/>
    <m/>
    <m/>
    <m/>
    <m/>
    <m/>
    <m/>
    <m/>
    <m/>
    <m/>
    <n v="0"/>
    <n v="0"/>
    <n v="1"/>
    <s v="Broad Marsh River"/>
    <n v="43"/>
  </r>
  <r>
    <s v="114B-124"/>
    <m/>
    <x v="0"/>
    <s v="0 GENOA LN"/>
    <n v="132"/>
    <s v="SUBON CO"/>
    <s v="R60"/>
    <s v="RES ACLNUD  MDL-00"/>
    <s v="114/B/124//"/>
    <n v="0.58199000000000001"/>
    <n v="0"/>
    <n v="0"/>
    <n v="0"/>
    <n v="0"/>
    <m/>
    <n v="0"/>
    <n v="0"/>
    <n v="0"/>
    <s v="NO_W1"/>
    <n v="0"/>
    <s v="114B-124"/>
    <m/>
    <m/>
    <m/>
    <n v="0"/>
    <m/>
    <m/>
    <n v="0"/>
    <n v="0"/>
    <n v="0"/>
    <n v="0"/>
    <n v="0"/>
    <m/>
    <m/>
    <m/>
    <m/>
    <m/>
    <m/>
    <m/>
    <m/>
    <m/>
    <m/>
    <n v="2"/>
    <n v="0"/>
    <n v="1"/>
    <s v="Harlow Brook"/>
    <n v="34"/>
  </r>
  <r>
    <s v="105A-143"/>
    <m/>
    <x v="0"/>
    <s v="5 MEGANSETT DR"/>
    <n v="101"/>
    <s v="MCALONEY REBECCA"/>
    <s v="MR30"/>
    <s v="ONE FAMILY"/>
    <s v="105/A/143//"/>
    <n v="0.20324999999999999"/>
    <n v="1"/>
    <n v="1"/>
    <n v="1"/>
    <n v="1"/>
    <s v="SEPTIC"/>
    <n v="0"/>
    <n v="1"/>
    <n v="5500"/>
    <s v="YES"/>
    <n v="5500"/>
    <s v="105A-143"/>
    <s v="Public Water,Septic"/>
    <s v="SEPTIC"/>
    <s v="SEPTIC"/>
    <n v="5500"/>
    <m/>
    <m/>
    <n v="1"/>
    <n v="1"/>
    <n v="3"/>
    <n v="1008"/>
    <n v="1"/>
    <m/>
    <m/>
    <m/>
    <m/>
    <m/>
    <m/>
    <m/>
    <m/>
    <m/>
    <m/>
    <n v="1"/>
    <n v="9.68"/>
    <n v="1"/>
    <s v="Rose Brook"/>
    <n v="41"/>
  </r>
  <r>
    <s v="105A-148"/>
    <m/>
    <x v="0"/>
    <s v="6 MEGANSETT DR"/>
    <n v="101"/>
    <s v="BRANDAO- MENDES ARTHUR J"/>
    <s v="MR30"/>
    <s v="ONE FAMILY"/>
    <s v="105/A/148//"/>
    <n v="0.22145000000000001"/>
    <n v="1"/>
    <n v="1"/>
    <n v="1"/>
    <n v="1"/>
    <s v="SEPTIC"/>
    <n v="0"/>
    <n v="1"/>
    <n v="9000"/>
    <s v="YES"/>
    <n v="9000"/>
    <s v="105A-148"/>
    <s v="Public Water,Septic"/>
    <s v="SEPTIC"/>
    <s v="SEPTIC"/>
    <n v="9000"/>
    <m/>
    <m/>
    <n v="1"/>
    <n v="1"/>
    <n v="4"/>
    <n v="1456"/>
    <n v="1"/>
    <m/>
    <m/>
    <m/>
    <m/>
    <m/>
    <m/>
    <m/>
    <m/>
    <m/>
    <m/>
    <n v="1"/>
    <n v="9.68"/>
    <n v="1"/>
    <s v="Broad Marsh River"/>
    <n v="43"/>
  </r>
  <r>
    <s v="123-1220"/>
    <m/>
    <x v="0"/>
    <s v="42 PURITAN AVE"/>
    <n v="101"/>
    <s v="CONNOLLY ROBERT"/>
    <s v="R130"/>
    <s v="ONE FAMILY"/>
    <s v="123//1220//"/>
    <n v="0.21193000000000001"/>
    <n v="1"/>
    <n v="1"/>
    <n v="1"/>
    <n v="1"/>
    <s v="SEPTIC"/>
    <n v="0"/>
    <n v="1"/>
    <n v="9600"/>
    <s v="YES"/>
    <n v="9600"/>
    <s v="123-1220"/>
    <s v="Well,Septic"/>
    <s v="SEPTIC"/>
    <s v="SEPTIC"/>
    <n v="9600"/>
    <m/>
    <m/>
    <n v="1"/>
    <n v="1"/>
    <n v="3"/>
    <n v="2136"/>
    <n v="2"/>
    <m/>
    <m/>
    <m/>
    <m/>
    <m/>
    <m/>
    <m/>
    <m/>
    <m/>
    <m/>
    <n v="3"/>
    <n v="4.6463999999999999"/>
    <n v="1"/>
    <s v="Mill Pond"/>
    <n v="20"/>
  </r>
  <r>
    <s v="105A-90"/>
    <m/>
    <x v="0"/>
    <s v="4 WESTFIELD III"/>
    <n v="903"/>
    <s v="TOWN OF WAREHAM"/>
    <s v="MR30"/>
    <s v="MUNICIPAL  MDL-00"/>
    <s v="105/A/90//"/>
    <n v="0.28071000000000002"/>
    <n v="0"/>
    <n v="0"/>
    <n v="0"/>
    <n v="0"/>
    <m/>
    <n v="0"/>
    <n v="0"/>
    <n v="0"/>
    <s v="NO_W1"/>
    <n v="0"/>
    <s v="105A-90"/>
    <s v="Public Water,Gas"/>
    <m/>
    <m/>
    <n v="0"/>
    <m/>
    <m/>
    <n v="0"/>
    <n v="0"/>
    <n v="0"/>
    <n v="0"/>
    <n v="0"/>
    <m/>
    <m/>
    <m/>
    <m/>
    <m/>
    <m/>
    <m/>
    <m/>
    <m/>
    <m/>
    <n v="1"/>
    <n v="0"/>
    <n v="1"/>
    <s v="Broad Marsh River"/>
    <n v="43"/>
  </r>
  <r>
    <s v="106-11"/>
    <m/>
    <x v="0"/>
    <s v="10 POND EDGE TRAIL"/>
    <n v="130"/>
    <s v="CRANE LANDING DEVELOPMENT LLC"/>
    <s v="R60"/>
    <s v="RES ACLNDV  MDL-01"/>
    <s v="106//11//"/>
    <n v="1.5985199999999999"/>
    <n v="0"/>
    <n v="0"/>
    <n v="0"/>
    <n v="0"/>
    <m/>
    <n v="0"/>
    <n v="0"/>
    <n v="0"/>
    <s v="YES"/>
    <n v="0"/>
    <s v="106-11"/>
    <m/>
    <m/>
    <m/>
    <n v="0"/>
    <m/>
    <m/>
    <n v="0"/>
    <n v="0"/>
    <n v="4"/>
    <n v="2862"/>
    <n v="2"/>
    <m/>
    <m/>
    <m/>
    <m/>
    <m/>
    <m/>
    <m/>
    <m/>
    <m/>
    <m/>
    <n v="1"/>
    <n v="0"/>
    <n v="1"/>
    <s v="Wankinco R N LT10"/>
    <n v="32"/>
  </r>
  <r>
    <s v="119-183A"/>
    <m/>
    <x v="0"/>
    <s v="49 LEISURE LN"/>
    <n v="132"/>
    <s v="FANCIULLO JOSEPH"/>
    <s v="R130"/>
    <s v="RES ACLNUD  MDL-00"/>
    <s v="119//183/A/"/>
    <n v="0.31187999999999999"/>
    <n v="0"/>
    <n v="0"/>
    <n v="0"/>
    <n v="0"/>
    <m/>
    <n v="0"/>
    <n v="0"/>
    <n v="0"/>
    <s v="YES"/>
    <n v="0"/>
    <s v="119-183A"/>
    <m/>
    <m/>
    <m/>
    <n v="0"/>
    <m/>
    <m/>
    <n v="0"/>
    <n v="0"/>
    <n v="0"/>
    <n v="0"/>
    <n v="0"/>
    <m/>
    <m/>
    <m/>
    <m/>
    <m/>
    <m/>
    <m/>
    <m/>
    <m/>
    <m/>
    <n v="1"/>
    <n v="0"/>
    <n v="1"/>
    <s v="Mill Pond"/>
    <n v="20"/>
  </r>
  <r>
    <s v="118-502B"/>
    <m/>
    <x v="0"/>
    <s v="61 MAYFLOWER LN"/>
    <n v="101"/>
    <s v="DETMONGKHONH BOUNSY"/>
    <s v="R130"/>
    <s v="ONE FAMILY"/>
    <s v="118//502/B/"/>
    <n v="0.30042999999999997"/>
    <n v="1"/>
    <n v="1"/>
    <n v="1"/>
    <n v="1"/>
    <s v="SEPTIC"/>
    <n v="0"/>
    <n v="1"/>
    <n v="7800"/>
    <s v="YES"/>
    <n v="7800"/>
    <s v="118-502B"/>
    <s v="Gas,Well,Septic"/>
    <s v="SEPTIC"/>
    <s v="SEPTIC"/>
    <n v="7800"/>
    <m/>
    <m/>
    <n v="1"/>
    <n v="1"/>
    <n v="3"/>
    <n v="960"/>
    <n v="1"/>
    <m/>
    <m/>
    <m/>
    <m/>
    <m/>
    <m/>
    <m/>
    <m/>
    <m/>
    <m/>
    <n v="1"/>
    <n v="4.6463999999999999"/>
    <n v="1"/>
    <s v="Mill Pond"/>
    <n v="20"/>
  </r>
  <r>
    <s v="123-648"/>
    <m/>
    <x v="0"/>
    <s v="205 LAKE AVE"/>
    <n v="101"/>
    <s v="MONGEON RONALD A"/>
    <s v="R130"/>
    <s v="ONE FAMILY"/>
    <s v="123//648//"/>
    <n v="0.40893000000000002"/>
    <n v="1"/>
    <n v="1"/>
    <n v="1"/>
    <n v="1"/>
    <s v="SEPTIC"/>
    <n v="0"/>
    <n v="0"/>
    <n v="0"/>
    <s v="YES"/>
    <n v="0"/>
    <s v="123-648"/>
    <s v="Well,Septic"/>
    <s v="SEPTIC"/>
    <s v="SEPTIC"/>
    <n v="0"/>
    <m/>
    <m/>
    <n v="1"/>
    <n v="1"/>
    <n v="2"/>
    <n v="494"/>
    <n v="1"/>
    <m/>
    <m/>
    <m/>
    <m/>
    <m/>
    <m/>
    <m/>
    <m/>
    <m/>
    <m/>
    <n v="6"/>
    <n v="4.6463999999999999"/>
    <n v="1"/>
    <s v="Mill Pond"/>
    <n v="20"/>
  </r>
  <r>
    <s v="123-144"/>
    <m/>
    <x v="0"/>
    <s v="210 PLYMOUTH AVE"/>
    <n v="101"/>
    <s v="EOSCO MICHAEL J"/>
    <s v="R130"/>
    <s v="ONE FAMILY"/>
    <s v="123//144//"/>
    <n v="0.14455000000000001"/>
    <n v="1"/>
    <n v="1"/>
    <n v="1"/>
    <n v="1"/>
    <s v="SEPTIC"/>
    <n v="0"/>
    <n v="1"/>
    <n v="1000"/>
    <s v="YES"/>
    <n v="1000"/>
    <s v="123-144"/>
    <s v="Well,Septic"/>
    <s v="SEPTIC"/>
    <s v="SEPTIC"/>
    <n v="1000"/>
    <m/>
    <m/>
    <n v="1"/>
    <n v="1"/>
    <n v="2"/>
    <n v="776"/>
    <n v="1"/>
    <m/>
    <m/>
    <m/>
    <m/>
    <m/>
    <m/>
    <m/>
    <m/>
    <m/>
    <m/>
    <n v="2"/>
    <n v="4.6463999999999999"/>
    <n v="1"/>
    <s v="Mill Pond"/>
    <n v="20"/>
  </r>
  <r>
    <s v="119-307A"/>
    <m/>
    <x v="0"/>
    <s v="1 ROUNDHILL BLVD"/>
    <n v="101"/>
    <s v="POWERS MAURICE LYMAN"/>
    <s v="R130"/>
    <s v="ONE FAMILY"/>
    <s v="119//307/A/"/>
    <n v="0.2339"/>
    <n v="1"/>
    <n v="1"/>
    <n v="1"/>
    <n v="1"/>
    <s v="SEPTIC"/>
    <n v="0"/>
    <n v="1"/>
    <n v="11400"/>
    <s v="YES"/>
    <n v="11400"/>
    <s v="119-307A"/>
    <s v="Gas,Well,Septic"/>
    <s v="SEPTIC"/>
    <s v="SEPTIC"/>
    <n v="11400"/>
    <m/>
    <m/>
    <n v="1"/>
    <n v="1"/>
    <n v="3"/>
    <n v="1503"/>
    <n v="1.75"/>
    <m/>
    <m/>
    <m/>
    <m/>
    <m/>
    <m/>
    <m/>
    <m/>
    <m/>
    <m/>
    <n v="1"/>
    <n v="4.6463999999999999"/>
    <n v="1"/>
    <s v="Mill Pond"/>
    <n v="20"/>
  </r>
  <r>
    <s v="114D-1"/>
    <m/>
    <x v="0"/>
    <s v="0 UPPER BOUNDARY RD"/>
    <n v="903"/>
    <s v="WAREHAM FIRE DISTRICT"/>
    <s v="R130"/>
    <s v="MUNICIPAL  MDL-00"/>
    <s v="114/D/1//"/>
    <n v="2.5956100000000002"/>
    <n v="0"/>
    <n v="0"/>
    <n v="0"/>
    <n v="0"/>
    <m/>
    <n v="0"/>
    <n v="0"/>
    <n v="0"/>
    <s v="NO_W1"/>
    <n v="0"/>
    <s v="114D-1"/>
    <m/>
    <m/>
    <m/>
    <n v="0"/>
    <m/>
    <m/>
    <n v="0"/>
    <n v="0"/>
    <n v="0"/>
    <n v="0"/>
    <n v="0"/>
    <m/>
    <m/>
    <m/>
    <m/>
    <m/>
    <m/>
    <m/>
    <m/>
    <m/>
    <m/>
    <n v="7"/>
    <n v="0"/>
    <n v="1"/>
    <s v="Mill Pond"/>
    <n v="20"/>
  </r>
  <r>
    <s v="114B-148"/>
    <m/>
    <x v="0"/>
    <s v="5 SLOOP LN"/>
    <n v="131"/>
    <s v="CHURCHILL JOHN L JR"/>
    <s v="R60"/>
    <s v="RES ACLNPO  MDL-00"/>
    <s v="114/B/148//"/>
    <n v="0.28752"/>
    <n v="0"/>
    <n v="1"/>
    <n v="0"/>
    <n v="1"/>
    <m/>
    <n v="0"/>
    <n v="0"/>
    <n v="0"/>
    <s v="YES"/>
    <n v="0"/>
    <s v="114B-148"/>
    <m/>
    <m/>
    <s v="SEPTIC"/>
    <n v="0"/>
    <m/>
    <m/>
    <n v="0"/>
    <n v="1"/>
    <n v="0"/>
    <n v="0"/>
    <n v="0"/>
    <m/>
    <m/>
    <m/>
    <m/>
    <m/>
    <m/>
    <m/>
    <m/>
    <m/>
    <m/>
    <n v="1"/>
    <n v="0"/>
    <n v="1"/>
    <s v="Harlow Brook"/>
    <n v="34"/>
  </r>
  <r>
    <s v="114B-124"/>
    <m/>
    <x v="0"/>
    <s v="0 GENOA LN"/>
    <n v="132"/>
    <s v="SUBON CO"/>
    <s v="R60"/>
    <s v="RES ACLNUD  MDL-00"/>
    <s v="114/B/124//"/>
    <n v="0.57138999999999995"/>
    <n v="0"/>
    <n v="0"/>
    <n v="0"/>
    <n v="0"/>
    <m/>
    <n v="0"/>
    <n v="0"/>
    <n v="0"/>
    <s v="NO_W1"/>
    <n v="0"/>
    <s v="114B-124"/>
    <m/>
    <m/>
    <m/>
    <n v="0"/>
    <m/>
    <m/>
    <n v="0"/>
    <n v="0"/>
    <n v="0"/>
    <n v="0"/>
    <n v="0"/>
    <m/>
    <m/>
    <m/>
    <m/>
    <m/>
    <m/>
    <m/>
    <m/>
    <m/>
    <m/>
    <n v="2"/>
    <n v="0"/>
    <n v="1"/>
    <s v="Harlow Brook"/>
    <n v="34"/>
  </r>
  <r>
    <s v="123-905"/>
    <m/>
    <x v="0"/>
    <s v="206 PARK AVE"/>
    <n v="101"/>
    <s v="HART ALENA"/>
    <s v="R130"/>
    <s v="ONE FAMILY"/>
    <s v="123//905//"/>
    <n v="0.19719"/>
    <n v="1"/>
    <n v="1"/>
    <n v="1"/>
    <n v="1"/>
    <s v="SEPTIC"/>
    <n v="0"/>
    <n v="1"/>
    <n v="10000"/>
    <s v="YES"/>
    <n v="10000"/>
    <s v="123-905"/>
    <s v="Well,Septic"/>
    <s v="SEPTIC"/>
    <s v="SEPTIC"/>
    <n v="10000"/>
    <m/>
    <m/>
    <n v="1"/>
    <n v="1"/>
    <n v="2"/>
    <n v="720"/>
    <n v="1"/>
    <m/>
    <m/>
    <m/>
    <m/>
    <m/>
    <m/>
    <m/>
    <m/>
    <m/>
    <m/>
    <n v="3"/>
    <n v="4.6463999999999999"/>
    <n v="1"/>
    <s v="Mill Pond"/>
    <n v="20"/>
  </r>
  <r>
    <s v="114C-1-38"/>
    <m/>
    <x v="0"/>
    <s v="282 CHARGE POND RD"/>
    <n v="132"/>
    <s v="JOHNSON ALLAN S"/>
    <s v="R60"/>
    <s v="RES ACLNUD  MDL-00"/>
    <s v="114/C1/38//"/>
    <n v="0.27494000000000002"/>
    <n v="0"/>
    <n v="1"/>
    <n v="0"/>
    <n v="1"/>
    <m/>
    <n v="0"/>
    <n v="0"/>
    <n v="0"/>
    <s v="YES"/>
    <n v="0"/>
    <s v="114C-1-38"/>
    <m/>
    <m/>
    <s v="SEPTIC"/>
    <n v="0"/>
    <m/>
    <m/>
    <n v="0"/>
    <n v="1"/>
    <n v="0"/>
    <n v="0"/>
    <n v="0"/>
    <m/>
    <m/>
    <m/>
    <m/>
    <m/>
    <m/>
    <m/>
    <m/>
    <m/>
    <m/>
    <n v="1"/>
    <n v="0"/>
    <n v="1"/>
    <s v="Mill Pond"/>
    <n v="20"/>
  </r>
  <r>
    <s v="LAND_NOPARC"/>
    <m/>
    <x v="0"/>
    <m/>
    <n v="0"/>
    <m/>
    <m/>
    <m/>
    <m/>
    <n v="5.1860000000000003E-2"/>
    <n v="0"/>
    <n v="0"/>
    <n v="0"/>
    <n v="0"/>
    <m/>
    <n v="0"/>
    <n v="0"/>
    <n v="0"/>
    <s v="NO"/>
    <n v="0"/>
    <m/>
    <m/>
    <m/>
    <m/>
    <n v="0"/>
    <m/>
    <m/>
    <n v="0"/>
    <n v="0"/>
    <n v="0"/>
    <n v="0"/>
    <n v="0"/>
    <m/>
    <m/>
    <m/>
    <m/>
    <m/>
    <m/>
    <m/>
    <m/>
    <m/>
    <m/>
    <n v="0"/>
    <n v="0"/>
    <n v="1"/>
    <s v="Mill Pond"/>
    <n v="20"/>
  </r>
  <r>
    <s v="106-4"/>
    <m/>
    <x v="0"/>
    <s v="2 PINE NEEDLE LN"/>
    <n v="101"/>
    <s v="YORK STEPHEN M"/>
    <s v="R60"/>
    <s v="ONE FAMILY"/>
    <s v="106//4//"/>
    <n v="1.71641"/>
    <n v="1"/>
    <n v="1"/>
    <n v="1"/>
    <n v="1"/>
    <s v="SEPTIC"/>
    <n v="0"/>
    <n v="1"/>
    <n v="14500"/>
    <s v="YES"/>
    <n v="14500"/>
    <s v="106-4"/>
    <s v=",Septic"/>
    <s v="SEWER"/>
    <s v="SEPTIC"/>
    <n v="14500"/>
    <m/>
    <m/>
    <n v="1"/>
    <n v="1"/>
    <n v="4"/>
    <n v="2623"/>
    <n v="1.75"/>
    <m/>
    <m/>
    <m/>
    <m/>
    <m/>
    <m/>
    <m/>
    <m/>
    <m/>
    <m/>
    <n v="1"/>
    <n v="2.42"/>
    <n v="1"/>
    <s v="Maple Swamp"/>
    <n v="39"/>
  </r>
  <r>
    <s v="106-29"/>
    <m/>
    <x v="0"/>
    <s v="7 POND EDGE TRAIL"/>
    <n v="131"/>
    <s v="CRANE LANDING DEVELOPMENT LLC"/>
    <s v="R60"/>
    <s v="RES ACLNPO  MDL-00"/>
    <s v="106//29//"/>
    <n v="1.3380700000000001"/>
    <n v="0"/>
    <n v="0"/>
    <n v="0"/>
    <n v="0"/>
    <m/>
    <n v="0"/>
    <n v="0"/>
    <n v="0"/>
    <s v="YES"/>
    <n v="0"/>
    <s v="106-29"/>
    <m/>
    <m/>
    <m/>
    <n v="0"/>
    <m/>
    <m/>
    <n v="0"/>
    <n v="0"/>
    <n v="0"/>
    <n v="0"/>
    <n v="0"/>
    <m/>
    <m/>
    <m/>
    <m/>
    <m/>
    <m/>
    <m/>
    <m/>
    <m/>
    <m/>
    <n v="1"/>
    <n v="0"/>
    <n v="1"/>
    <s v="Maple Swamp"/>
    <n v="39"/>
  </r>
  <r>
    <s v="119-A1"/>
    <m/>
    <x v="0"/>
    <s v="42 BLISSFUL LN"/>
    <n v="101"/>
    <s v="LIMA EDMUNDO F"/>
    <s v="R130"/>
    <s v="ONE FAMILY"/>
    <s v="119//A1//"/>
    <n v="6.0274400000000004"/>
    <n v="1"/>
    <n v="1"/>
    <n v="1"/>
    <n v="1"/>
    <s v="SEPTIC"/>
    <n v="0"/>
    <n v="0"/>
    <n v="0"/>
    <s v="YES"/>
    <n v="0"/>
    <s v="119-A1"/>
    <s v="Well,Septic"/>
    <s v="SEPTIC"/>
    <s v="SEPTIC"/>
    <n v="0"/>
    <m/>
    <m/>
    <n v="1"/>
    <n v="1"/>
    <n v="3"/>
    <n v="1170"/>
    <n v="1"/>
    <m/>
    <m/>
    <m/>
    <m/>
    <m/>
    <m/>
    <m/>
    <m/>
    <m/>
    <m/>
    <n v="1"/>
    <n v="4.6463999999999999"/>
    <n v="1"/>
    <s v="Mill Pond"/>
    <n v="20"/>
  </r>
  <r>
    <s v="123-1521"/>
    <m/>
    <x v="0"/>
    <s v="32 HUNTER AVE"/>
    <n v="101"/>
    <s v="FERNANDES GINO JR"/>
    <s v="R130"/>
    <s v="ONE FAMILY"/>
    <s v="123//1521//"/>
    <n v="0.10584"/>
    <n v="0"/>
    <n v="1"/>
    <n v="0"/>
    <n v="1"/>
    <m/>
    <n v="0"/>
    <n v="1"/>
    <n v="9900"/>
    <s v="YES"/>
    <n v="9900"/>
    <s v="123-1521"/>
    <s v="Public Water"/>
    <m/>
    <s v="SEPTIC"/>
    <n v="9900"/>
    <m/>
    <m/>
    <n v="0"/>
    <n v="1"/>
    <n v="3"/>
    <n v="1306"/>
    <n v="1.75"/>
    <m/>
    <m/>
    <m/>
    <m/>
    <m/>
    <m/>
    <m/>
    <m/>
    <m/>
    <m/>
    <n v="2"/>
    <n v="0"/>
    <n v="1"/>
    <s v="Mill Pond"/>
    <n v="20"/>
  </r>
  <r>
    <s v="123-565"/>
    <m/>
    <x v="0"/>
    <s v="206 LAKE AVE"/>
    <n v="132"/>
    <s v="SCHLEEHAUF ROBERT W"/>
    <s v="R130"/>
    <s v="RES ACLNUD  MDL-00"/>
    <s v="123//565//"/>
    <n v="0.14698"/>
    <n v="0"/>
    <n v="0"/>
    <n v="0"/>
    <n v="0"/>
    <m/>
    <n v="0"/>
    <n v="0"/>
    <n v="0"/>
    <s v="YES"/>
    <n v="0"/>
    <s v="123-565"/>
    <m/>
    <m/>
    <m/>
    <n v="0"/>
    <m/>
    <m/>
    <n v="0"/>
    <n v="0"/>
    <n v="0"/>
    <n v="0"/>
    <n v="0"/>
    <m/>
    <m/>
    <m/>
    <m/>
    <m/>
    <m/>
    <m/>
    <m/>
    <m/>
    <m/>
    <n v="2"/>
    <n v="0"/>
    <n v="1"/>
    <s v="Mill Pond"/>
    <n v="20"/>
  </r>
  <r>
    <s v="119-240A"/>
    <m/>
    <x v="0"/>
    <s v="52 ROUNDHILL BLVD"/>
    <n v="106"/>
    <s v="HATCH THEODORE S"/>
    <s v="R130"/>
    <s v="AC LND IMP  MDL-00"/>
    <s v="119//240/A/"/>
    <n v="0.22711999999999999"/>
    <n v="0"/>
    <n v="0"/>
    <n v="0"/>
    <n v="0"/>
    <m/>
    <n v="0"/>
    <n v="0"/>
    <n v="0"/>
    <s v="YES"/>
    <n v="0"/>
    <s v="119-240A"/>
    <m/>
    <m/>
    <m/>
    <n v="0"/>
    <m/>
    <m/>
    <n v="0"/>
    <n v="0"/>
    <n v="0"/>
    <n v="0"/>
    <n v="0"/>
    <m/>
    <m/>
    <m/>
    <m/>
    <m/>
    <m/>
    <m/>
    <m/>
    <m/>
    <m/>
    <n v="1"/>
    <n v="0"/>
    <n v="1"/>
    <s v="Mill Pond"/>
    <n v="20"/>
  </r>
  <r>
    <s v="123-1338"/>
    <m/>
    <x v="0"/>
    <s v="39 PURITAN AVE"/>
    <n v="101"/>
    <s v="PERKINS WAYNE S JR"/>
    <s v="R130"/>
    <s v="ONE FAMILY"/>
    <s v="123//1338//"/>
    <n v="0.19606999999999999"/>
    <n v="0"/>
    <n v="1"/>
    <n v="0"/>
    <n v="1"/>
    <m/>
    <n v="0"/>
    <n v="1"/>
    <n v="14500"/>
    <s v="YES"/>
    <n v="14500"/>
    <s v="123-1338"/>
    <s v="Public Water"/>
    <m/>
    <s v="SEPTIC"/>
    <n v="14500"/>
    <m/>
    <m/>
    <n v="0"/>
    <n v="1"/>
    <n v="1"/>
    <n v="768"/>
    <n v="1"/>
    <m/>
    <m/>
    <m/>
    <m/>
    <m/>
    <m/>
    <m/>
    <m/>
    <m/>
    <m/>
    <n v="3"/>
    <n v="0"/>
    <n v="1"/>
    <s v="Mill Pond"/>
    <n v="20"/>
  </r>
  <r>
    <s v="114C-1-58"/>
    <m/>
    <x v="0"/>
    <s v="283 CHARGE POND RD"/>
    <n v="101"/>
    <s v="VARRIEUR SCOTT W"/>
    <s v="R130"/>
    <s v="ONE FAMILY"/>
    <s v="114/C1/58//"/>
    <n v="0.31640000000000001"/>
    <n v="1"/>
    <n v="1"/>
    <n v="1"/>
    <n v="1"/>
    <s v="SEPTIC"/>
    <n v="0"/>
    <n v="0"/>
    <n v="0"/>
    <s v="YES"/>
    <n v="0"/>
    <s v="114C-1-58"/>
    <s v="Well,Septic"/>
    <s v="SEPTIC"/>
    <s v="SEPTIC"/>
    <n v="0"/>
    <m/>
    <m/>
    <n v="1"/>
    <n v="1"/>
    <n v="3"/>
    <n v="1387"/>
    <n v="1.75"/>
    <m/>
    <m/>
    <m/>
    <m/>
    <m/>
    <m/>
    <m/>
    <m/>
    <m/>
    <m/>
    <n v="1"/>
    <n v="4.6463999999999999"/>
    <n v="1"/>
    <s v="Mill Pond"/>
    <n v="20"/>
  </r>
  <r>
    <s v="119-245A"/>
    <m/>
    <x v="0"/>
    <s v="3 ROUNDHILL BLVD"/>
    <n v="101"/>
    <s v="CENTEIO DAVID L JR"/>
    <s v="R13"/>
    <s v="ONE FAMILY"/>
    <s v="119//245/A/"/>
    <n v="0.21892"/>
    <n v="1"/>
    <n v="1"/>
    <n v="1"/>
    <n v="1"/>
    <s v="SEPTIC"/>
    <n v="0"/>
    <n v="1"/>
    <n v="11000"/>
    <s v="YES"/>
    <n v="11000"/>
    <s v="119-245A"/>
    <s v="Gas,Well,Septic"/>
    <s v="SEPTIC"/>
    <s v="SEPTIC"/>
    <n v="11000"/>
    <m/>
    <m/>
    <n v="1"/>
    <n v="1"/>
    <n v="3"/>
    <n v="948"/>
    <n v="1"/>
    <m/>
    <m/>
    <m/>
    <m/>
    <m/>
    <m/>
    <m/>
    <m/>
    <m/>
    <m/>
    <n v="1"/>
    <n v="4.6463999999999999"/>
    <n v="1"/>
    <s v="Mill Pond"/>
    <n v="20"/>
  </r>
  <r>
    <s v="119-174A"/>
    <m/>
    <x v="0"/>
    <s v="46 LEISURE LN"/>
    <n v="101"/>
    <s v="MEDEIROS MARK S"/>
    <s v="R130"/>
    <s v="ONE FAMILY"/>
    <s v="119//174/A/"/>
    <n v="0.28687000000000001"/>
    <n v="1"/>
    <n v="1"/>
    <n v="1"/>
    <n v="1"/>
    <s v="SEPTIC"/>
    <n v="0"/>
    <n v="1"/>
    <n v="4700"/>
    <s v="YES"/>
    <n v="4700"/>
    <s v="119-174A"/>
    <s v="Gas,Well,Septic"/>
    <s v="SEPTIC"/>
    <s v="SEPTIC"/>
    <n v="4700"/>
    <m/>
    <m/>
    <n v="1"/>
    <n v="1"/>
    <n v="3"/>
    <n v="1028"/>
    <n v="1"/>
    <m/>
    <m/>
    <m/>
    <m/>
    <m/>
    <m/>
    <m/>
    <m/>
    <m/>
    <m/>
    <n v="1"/>
    <n v="4.6463999999999999"/>
    <n v="1"/>
    <s v="Mill Pond"/>
    <n v="20"/>
  </r>
  <r>
    <s v="123-975"/>
    <m/>
    <x v="0"/>
    <s v="219 PARK AVE"/>
    <n v="101"/>
    <s v="TUFO CHARLES F SR LIFE ESTATE"/>
    <s v="R130"/>
    <s v="ONE FAMILY"/>
    <s v="123//975//"/>
    <n v="0.22223000000000001"/>
    <n v="1"/>
    <n v="1"/>
    <n v="1"/>
    <n v="1"/>
    <s v="SEPTIC"/>
    <n v="0"/>
    <n v="1"/>
    <n v="700"/>
    <s v="YES"/>
    <n v="700"/>
    <s v="123-975"/>
    <s v="Well,Septic"/>
    <s v="SEPTIC"/>
    <s v="SEPTIC"/>
    <n v="700"/>
    <m/>
    <m/>
    <n v="1"/>
    <n v="1"/>
    <n v="2"/>
    <n v="1360"/>
    <n v="1"/>
    <m/>
    <m/>
    <m/>
    <m/>
    <m/>
    <m/>
    <m/>
    <m/>
    <m/>
    <m/>
    <n v="3"/>
    <n v="4.6463999999999999"/>
    <n v="1"/>
    <s v="Mill Pond"/>
    <n v="20"/>
  </r>
  <r>
    <s v="123-1223"/>
    <m/>
    <x v="0"/>
    <s v="48 PURITAN AVE"/>
    <n v="101"/>
    <s v="RYAN KEVIN R"/>
    <s v="R130"/>
    <s v="ONE FAMILY"/>
    <s v="123//1223//"/>
    <n v="0.21018000000000001"/>
    <n v="1"/>
    <n v="1"/>
    <n v="1"/>
    <n v="1"/>
    <s v="SEPTIC"/>
    <n v="0"/>
    <n v="1"/>
    <n v="16900"/>
    <s v="YES"/>
    <n v="16900"/>
    <s v="123-1223"/>
    <s v="Public Water,Septic"/>
    <s v="SEPTIC"/>
    <s v="SEPTIC"/>
    <n v="16900"/>
    <m/>
    <m/>
    <n v="1"/>
    <n v="1"/>
    <n v="3"/>
    <n v="960"/>
    <n v="1"/>
    <m/>
    <m/>
    <m/>
    <m/>
    <m/>
    <m/>
    <m/>
    <m/>
    <m/>
    <m/>
    <n v="3"/>
    <n v="4.6463999999999999"/>
    <n v="1"/>
    <s v="Mill Pond"/>
    <n v="20"/>
  </r>
  <r>
    <s v="105A-149"/>
    <m/>
    <x v="0"/>
    <s v="8 MEGANSETT DR"/>
    <n v="101"/>
    <s v="DESROSIERS DANIELLE R"/>
    <s v="MR30"/>
    <s v="ONE FAMILY"/>
    <s v="105/A/149//"/>
    <n v="0.24232999999999999"/>
    <n v="1"/>
    <n v="1"/>
    <n v="1"/>
    <n v="1"/>
    <s v="SEPTIC"/>
    <n v="0"/>
    <n v="1"/>
    <n v="10300"/>
    <s v="YES"/>
    <n v="10300"/>
    <s v="105A-149"/>
    <s v="Public Water,Septic"/>
    <s v="SEPTIC"/>
    <s v="SEPTIC"/>
    <n v="10300"/>
    <m/>
    <m/>
    <n v="1"/>
    <n v="1"/>
    <n v="4"/>
    <n v="1540"/>
    <n v="1"/>
    <m/>
    <m/>
    <m/>
    <m/>
    <m/>
    <m/>
    <m/>
    <m/>
    <m/>
    <m/>
    <n v="1"/>
    <n v="9.68"/>
    <n v="1"/>
    <s v="Broad Marsh River"/>
    <n v="43"/>
  </r>
  <r>
    <s v="105A-142"/>
    <m/>
    <x v="0"/>
    <s v="7 MEGANSETT DR"/>
    <n v="101"/>
    <s v="ROUSSEAU CHERYL A"/>
    <s v="MR30"/>
    <s v="ONE FAMILY"/>
    <s v="105/A/142//"/>
    <n v="0.21876999999999999"/>
    <n v="1"/>
    <n v="1"/>
    <n v="1"/>
    <n v="1"/>
    <s v="SEPTIC"/>
    <n v="0"/>
    <n v="1"/>
    <n v="1000"/>
    <s v="YES"/>
    <n v="1000"/>
    <s v="105A-142"/>
    <s v="Public Water,Septic"/>
    <s v="SEPTIC"/>
    <s v="SEPTIC"/>
    <n v="1000"/>
    <m/>
    <m/>
    <n v="1"/>
    <n v="1"/>
    <n v="3"/>
    <n v="1316"/>
    <n v="1"/>
    <m/>
    <m/>
    <m/>
    <m/>
    <m/>
    <m/>
    <m/>
    <m/>
    <m/>
    <m/>
    <n v="1"/>
    <n v="9.68"/>
    <n v="1"/>
    <s v="Rose Brook"/>
    <n v="41"/>
  </r>
  <r>
    <s v="123-141"/>
    <m/>
    <x v="0"/>
    <s v="214 PLYMOUTH AVE"/>
    <n v="101"/>
    <s v="BERRY IDA F LIFE ESTATE"/>
    <s v="R130"/>
    <s v="ONE FAMILY"/>
    <s v="123//141//"/>
    <n v="0.21665999999999999"/>
    <n v="1"/>
    <n v="1"/>
    <n v="1"/>
    <n v="1"/>
    <s v="SEPTIC"/>
    <n v="0"/>
    <n v="1"/>
    <n v="2100"/>
    <s v="YES"/>
    <n v="2100"/>
    <s v="123-141"/>
    <s v="Well,Septic"/>
    <s v="SEPTIC"/>
    <s v="SEPTIC"/>
    <n v="2100"/>
    <m/>
    <m/>
    <n v="1"/>
    <n v="1"/>
    <n v="2"/>
    <n v="1060"/>
    <n v="1"/>
    <m/>
    <m/>
    <m/>
    <m/>
    <m/>
    <m/>
    <m/>
    <m/>
    <m/>
    <m/>
    <n v="3"/>
    <n v="4.6463999999999999"/>
    <n v="1"/>
    <s v="Mill Pond"/>
    <n v="20"/>
  </r>
  <r>
    <s v="119-181A"/>
    <m/>
    <x v="0"/>
    <s v="51 LEISURE LN"/>
    <n v="132"/>
    <s v="FANCIULLO JOSEPH"/>
    <s v="R130"/>
    <s v="RES ACLNUD  MDL-00"/>
    <s v="119//181/A/"/>
    <n v="0.23991000000000001"/>
    <n v="0"/>
    <n v="0"/>
    <n v="0"/>
    <n v="0"/>
    <m/>
    <n v="0"/>
    <n v="0"/>
    <n v="0"/>
    <s v="YES"/>
    <n v="0"/>
    <s v="119-181A"/>
    <m/>
    <m/>
    <m/>
    <n v="0"/>
    <m/>
    <m/>
    <n v="0"/>
    <n v="0"/>
    <n v="0"/>
    <n v="0"/>
    <n v="0"/>
    <m/>
    <m/>
    <m/>
    <m/>
    <m/>
    <m/>
    <m/>
    <m/>
    <m/>
    <m/>
    <n v="1"/>
    <n v="0"/>
    <n v="1"/>
    <s v="Mill Pond"/>
    <n v="20"/>
  </r>
  <r>
    <s v="123-1523"/>
    <m/>
    <x v="0"/>
    <s v="36 HUNTER AVE"/>
    <n v="101"/>
    <s v="SANTOS DONALD J"/>
    <s v="R130"/>
    <s v="ONE FAMILY"/>
    <s v="123//1523//"/>
    <n v="0.12914"/>
    <n v="0"/>
    <n v="1"/>
    <n v="0"/>
    <n v="1"/>
    <m/>
    <n v="0"/>
    <n v="1"/>
    <n v="10600"/>
    <s v="YES"/>
    <n v="10600"/>
    <s v="123-1523"/>
    <s v="Public Water"/>
    <m/>
    <s v="SEPTIC"/>
    <n v="10600"/>
    <m/>
    <m/>
    <n v="0"/>
    <n v="1"/>
    <n v="3"/>
    <n v="1400"/>
    <n v="2"/>
    <m/>
    <m/>
    <m/>
    <m/>
    <m/>
    <m/>
    <m/>
    <m/>
    <m/>
    <m/>
    <n v="2"/>
    <n v="0"/>
    <n v="1"/>
    <s v="Mill Pond"/>
    <n v="20"/>
  </r>
  <r>
    <s v="106-3"/>
    <m/>
    <x v="0"/>
    <s v="6 CRANE LANDING RD"/>
    <n v="131"/>
    <s v="CRANE LANDING DEVELOPMENT LLC"/>
    <s v="R60"/>
    <s v="RES ACLNPO  MDL-00"/>
    <s v="106//3//"/>
    <n v="1.3469500000000001"/>
    <n v="0"/>
    <n v="0"/>
    <n v="0"/>
    <n v="0"/>
    <m/>
    <n v="0"/>
    <n v="0"/>
    <n v="0"/>
    <s v="YES"/>
    <n v="0"/>
    <s v="106-3"/>
    <m/>
    <m/>
    <m/>
    <n v="0"/>
    <m/>
    <m/>
    <n v="0"/>
    <n v="0"/>
    <n v="0"/>
    <n v="0"/>
    <n v="0"/>
    <m/>
    <m/>
    <m/>
    <m/>
    <m/>
    <m/>
    <m/>
    <m/>
    <m/>
    <m/>
    <n v="1"/>
    <n v="0"/>
    <n v="1"/>
    <s v="Maple Swamp"/>
    <n v="39"/>
  </r>
  <r>
    <s v="123-908"/>
    <m/>
    <x v="0"/>
    <s v="210 PARK AVE"/>
    <n v="132"/>
    <s v="CARLINO MARY A"/>
    <s v="R130"/>
    <s v="RES ACLNUD  MDL-00"/>
    <s v="123//908//"/>
    <n v="0.13000999999999999"/>
    <n v="0"/>
    <n v="0"/>
    <n v="0"/>
    <n v="0"/>
    <m/>
    <n v="0"/>
    <n v="0"/>
    <n v="0"/>
    <s v="YES"/>
    <n v="0"/>
    <s v="123-908"/>
    <m/>
    <m/>
    <m/>
    <n v="0"/>
    <m/>
    <m/>
    <n v="0"/>
    <n v="0"/>
    <n v="0"/>
    <n v="0"/>
    <n v="0"/>
    <m/>
    <m/>
    <m/>
    <m/>
    <m/>
    <m/>
    <m/>
    <m/>
    <m/>
    <m/>
    <n v="2"/>
    <n v="0"/>
    <n v="1"/>
    <s v="Mill Pond"/>
    <n v="20"/>
  </r>
  <r>
    <s v="123-318"/>
    <m/>
    <x v="0"/>
    <s v="171 PLYMOUTH AVE"/>
    <n v="101"/>
    <s v="LEVINE LENORA"/>
    <s v="R130"/>
    <s v="ONE FAMILY"/>
    <s v="123//318//"/>
    <n v="0.35317999999999999"/>
    <n v="1"/>
    <n v="1"/>
    <n v="1"/>
    <n v="1"/>
    <s v="SEPTIC"/>
    <n v="0"/>
    <n v="1"/>
    <n v="10400"/>
    <s v="NO_W1"/>
    <n v="10400"/>
    <s v="123-318"/>
    <s v="Gas,Well,Septic"/>
    <s v="SEPTIC"/>
    <s v="SEPTIC"/>
    <n v="10400"/>
    <m/>
    <m/>
    <n v="1"/>
    <n v="1"/>
    <n v="3"/>
    <n v="1469"/>
    <n v="1.75"/>
    <m/>
    <m/>
    <m/>
    <m/>
    <m/>
    <m/>
    <m/>
    <m/>
    <m/>
    <m/>
    <n v="5"/>
    <n v="4.6463999999999999"/>
    <n v="1"/>
    <s v="Mill Pond"/>
    <n v="20"/>
  </r>
  <r>
    <s v="118-523B"/>
    <m/>
    <x v="0"/>
    <s v="58 REPOSE LN"/>
    <n v="101"/>
    <s v="PINKSTON MARY R"/>
    <s v="R130"/>
    <s v="ONE FAMILY"/>
    <s v="118//523/B/"/>
    <n v="0.30431999999999998"/>
    <n v="1"/>
    <n v="1"/>
    <n v="1"/>
    <n v="1"/>
    <s v="SEPTIC"/>
    <n v="0"/>
    <n v="0"/>
    <n v="0"/>
    <s v="YES"/>
    <n v="0"/>
    <s v="118-523B"/>
    <s v="Well,Septic"/>
    <s v="SEPTIC"/>
    <s v="SEPTIC"/>
    <n v="0"/>
    <m/>
    <m/>
    <n v="1"/>
    <n v="1"/>
    <n v="3"/>
    <n v="1528"/>
    <n v="1.5"/>
    <m/>
    <m/>
    <m/>
    <m/>
    <m/>
    <m/>
    <m/>
    <m/>
    <m/>
    <m/>
    <n v="1"/>
    <n v="4.6463999999999999"/>
    <n v="1"/>
    <s v="Mill Pond"/>
    <n v="20"/>
  </r>
  <r>
    <s v="114B-150"/>
    <m/>
    <x v="0"/>
    <s v="4 SHALLOP LN"/>
    <n v="104"/>
    <s v="SILVA DAVID"/>
    <s v="R60"/>
    <s v="TWO FAMILY"/>
    <s v="114/B/150//"/>
    <n v="0.54479999999999995"/>
    <n v="1"/>
    <n v="1"/>
    <n v="1"/>
    <n v="1"/>
    <s v="SEPTIC"/>
    <n v="0"/>
    <n v="0"/>
    <n v="0"/>
    <s v="YES"/>
    <n v="0"/>
    <s v="114B-150"/>
    <s v="Well,Septic"/>
    <s v="SEPTIC"/>
    <s v="SEPTIC"/>
    <n v="0"/>
    <m/>
    <m/>
    <n v="2"/>
    <n v="2"/>
    <n v="5"/>
    <n v="2897"/>
    <n v="1.75"/>
    <m/>
    <m/>
    <m/>
    <m/>
    <m/>
    <m/>
    <m/>
    <m/>
    <m/>
    <m/>
    <n v="1"/>
    <n v="9.2927999999999997"/>
    <n v="1"/>
    <s v="Mill Pond"/>
    <n v="20"/>
  </r>
  <r>
    <s v="114B-164"/>
    <m/>
    <x v="0"/>
    <s v="0 MIZZEN LN"/>
    <n v="132"/>
    <s v="UNIVERSITY TRUST COMPANY TR"/>
    <s v="R60"/>
    <s v="RES ACLNUD  MDL-00"/>
    <s v="114/B/164//"/>
    <n v="0.28165000000000001"/>
    <n v="0"/>
    <n v="0"/>
    <n v="0"/>
    <n v="0"/>
    <m/>
    <n v="0"/>
    <n v="0"/>
    <n v="0"/>
    <s v="YES"/>
    <n v="0"/>
    <s v="114B-164"/>
    <m/>
    <m/>
    <m/>
    <n v="0"/>
    <m/>
    <m/>
    <n v="0"/>
    <n v="0"/>
    <n v="0"/>
    <n v="0"/>
    <n v="0"/>
    <m/>
    <m/>
    <m/>
    <m/>
    <m/>
    <m/>
    <m/>
    <m/>
    <m/>
    <m/>
    <n v="1"/>
    <n v="0"/>
    <n v="1"/>
    <s v="Harlow Brook"/>
    <n v="34"/>
  </r>
  <r>
    <s v="114E-368"/>
    <m/>
    <x v="0"/>
    <s v="HIGH DAM RD"/>
    <n v="903"/>
    <s v="WAREHAM FIRE DISTRICT"/>
    <s v="R130"/>
    <s v="MUNICIPAL  MDL-00"/>
    <s v="114/E/368//"/>
    <n v="1.2825599999999999"/>
    <n v="0"/>
    <n v="0"/>
    <n v="0"/>
    <n v="0"/>
    <m/>
    <n v="0"/>
    <n v="0"/>
    <n v="0"/>
    <s v="YES"/>
    <n v="0"/>
    <s v="114E-368"/>
    <m/>
    <m/>
    <m/>
    <n v="0"/>
    <m/>
    <m/>
    <n v="0"/>
    <n v="0"/>
    <n v="0"/>
    <n v="0"/>
    <n v="0"/>
    <m/>
    <m/>
    <m/>
    <m/>
    <m/>
    <m/>
    <m/>
    <m/>
    <m/>
    <m/>
    <n v="1"/>
    <n v="0"/>
    <n v="1"/>
    <s v="Mill Pond"/>
    <n v="20"/>
  </r>
  <r>
    <s v="105-12"/>
    <m/>
    <x v="0"/>
    <s v="61 CHARLOTTE FURN RD"/>
    <n v="601"/>
    <s v="MAKEPEACE CO A D"/>
    <s v="R60"/>
    <s v="CHAPTER 61"/>
    <s v="105//12//"/>
    <n v="1.3834"/>
    <n v="0"/>
    <n v="0"/>
    <n v="0"/>
    <n v="0"/>
    <m/>
    <n v="0"/>
    <n v="0"/>
    <n v="0"/>
    <s v="YES"/>
    <n v="0"/>
    <s v="105-12"/>
    <m/>
    <m/>
    <m/>
    <n v="0"/>
    <m/>
    <m/>
    <n v="0"/>
    <n v="0"/>
    <n v="0"/>
    <n v="0"/>
    <n v="0"/>
    <m/>
    <m/>
    <m/>
    <m/>
    <m/>
    <m/>
    <m/>
    <m/>
    <m/>
    <m/>
    <n v="1"/>
    <n v="0"/>
    <n v="1"/>
    <s v="Rose Brook"/>
    <n v="41"/>
  </r>
  <r>
    <s v="106-2"/>
    <m/>
    <x v="0"/>
    <s v="4 CRANE LANDING RD"/>
    <n v="131"/>
    <s v="CRANE LANDING DEVELOPMENT LLC"/>
    <s v="R60"/>
    <s v="RES ACLNPO  MDL-00"/>
    <s v="106//2//"/>
    <n v="1.3731100000000001"/>
    <n v="0"/>
    <n v="0"/>
    <n v="0"/>
    <n v="0"/>
    <m/>
    <n v="0"/>
    <n v="0"/>
    <n v="0"/>
    <s v="YES"/>
    <n v="0"/>
    <s v="106-2"/>
    <m/>
    <m/>
    <m/>
    <n v="0"/>
    <m/>
    <m/>
    <n v="0"/>
    <n v="0"/>
    <n v="0"/>
    <n v="0"/>
    <n v="0"/>
    <m/>
    <m/>
    <m/>
    <m/>
    <m/>
    <m/>
    <m/>
    <m/>
    <m/>
    <m/>
    <n v="1"/>
    <n v="0"/>
    <n v="1"/>
    <s v="Maple Swamp"/>
    <n v="39"/>
  </r>
  <r>
    <s v="118-503B"/>
    <m/>
    <x v="0"/>
    <s v="63 MAYFLOWER LN"/>
    <n v="101"/>
    <s v="ROE HERBERT W JR"/>
    <s v="R130"/>
    <s v="ONE FAMILY"/>
    <s v="118//503/B/"/>
    <n v="0.30276999999999998"/>
    <n v="1"/>
    <n v="1"/>
    <n v="1"/>
    <n v="1"/>
    <s v="SEPTIC"/>
    <n v="0"/>
    <n v="1"/>
    <n v="6800"/>
    <s v="YES"/>
    <n v="6800"/>
    <s v="118-503B"/>
    <s v="Gas,Well,Septic"/>
    <s v="SEPTIC"/>
    <s v="SEPTIC"/>
    <n v="6800"/>
    <m/>
    <m/>
    <n v="1"/>
    <n v="1"/>
    <n v="2"/>
    <n v="804"/>
    <n v="1"/>
    <m/>
    <m/>
    <m/>
    <m/>
    <m/>
    <m/>
    <m/>
    <m/>
    <m/>
    <m/>
    <n v="1"/>
    <n v="4.6463999999999999"/>
    <n v="1"/>
    <s v="Mill Pond"/>
    <n v="20"/>
  </r>
  <r>
    <s v="123-1335"/>
    <m/>
    <x v="0"/>
    <s v="45 PURITAN AVE"/>
    <n v="101"/>
    <s v="COSTA BARBARA B"/>
    <s v="R130"/>
    <s v="ONE FAMILY"/>
    <s v="123//1335//"/>
    <n v="0.19983999999999999"/>
    <n v="1"/>
    <n v="1"/>
    <n v="1"/>
    <n v="1"/>
    <s v="SEPTIC"/>
    <n v="0"/>
    <n v="1"/>
    <n v="1600"/>
    <s v="YES"/>
    <n v="1600"/>
    <s v="123-1335"/>
    <s v="Well,Septic"/>
    <s v="SEPTIC"/>
    <s v="SEPTIC"/>
    <n v="1600"/>
    <m/>
    <m/>
    <n v="1"/>
    <n v="1"/>
    <n v="2"/>
    <n v="704"/>
    <n v="1"/>
    <m/>
    <m/>
    <m/>
    <m/>
    <m/>
    <m/>
    <m/>
    <m/>
    <m/>
    <m/>
    <n v="3"/>
    <n v="4.6463999999999999"/>
    <n v="1"/>
    <s v="Mill Pond"/>
    <n v="20"/>
  </r>
  <r>
    <s v="106-1"/>
    <m/>
    <x v="0"/>
    <s v="2 CRANE LANDING RD"/>
    <n v="131"/>
    <s v="CRANE LANDING DEVELOPMENT LLC"/>
    <s v="R60"/>
    <s v="RES ACLNPO  MDL-00"/>
    <s v="106//1//"/>
    <n v="1.5939399999999999"/>
    <n v="0"/>
    <n v="0"/>
    <n v="0"/>
    <n v="0"/>
    <m/>
    <n v="0"/>
    <n v="0"/>
    <n v="0"/>
    <s v="YES"/>
    <n v="0"/>
    <s v="106-1"/>
    <s v="Well,Septic"/>
    <s v="SEPTIC"/>
    <m/>
    <n v="0"/>
    <m/>
    <m/>
    <n v="0"/>
    <n v="0"/>
    <n v="0"/>
    <n v="0"/>
    <n v="0"/>
    <m/>
    <m/>
    <m/>
    <m/>
    <m/>
    <m/>
    <m/>
    <m/>
    <m/>
    <m/>
    <n v="1"/>
    <n v="0"/>
    <n v="1"/>
    <s v="Maple Swamp"/>
    <n v="39"/>
  </r>
  <r>
    <s v="106-28"/>
    <m/>
    <x v="0"/>
    <s v="5 POND EDGE TRAIL"/>
    <n v="131"/>
    <s v="CRANE LANDING DEVELOPMENT LLC"/>
    <s v="R60"/>
    <s v="RES ACLNPO  MDL-00"/>
    <s v="106//28//"/>
    <n v="1.3474299999999999"/>
    <n v="0"/>
    <n v="0"/>
    <n v="0"/>
    <n v="0"/>
    <m/>
    <n v="0"/>
    <n v="0"/>
    <n v="0"/>
    <s v="YES"/>
    <n v="0"/>
    <s v="106-28"/>
    <m/>
    <m/>
    <m/>
    <n v="0"/>
    <m/>
    <m/>
    <n v="0"/>
    <n v="0"/>
    <n v="0"/>
    <n v="0"/>
    <n v="0"/>
    <m/>
    <m/>
    <m/>
    <m/>
    <m/>
    <m/>
    <m/>
    <m/>
    <m/>
    <m/>
    <n v="1"/>
    <n v="0"/>
    <n v="1"/>
    <s v="Maple Swamp"/>
    <n v="39"/>
  </r>
  <r>
    <s v="114B-1001"/>
    <m/>
    <x v="0"/>
    <s v="0 CHARGE POND RD OFF"/>
    <n v="132"/>
    <s v="MAROTTA LOUISE M"/>
    <s v="R60"/>
    <s v="RES ACLNUD  MDL-00"/>
    <s v="114/B/1001//"/>
    <n v="29.926300000000001"/>
    <n v="0"/>
    <n v="0"/>
    <n v="0"/>
    <n v="0"/>
    <m/>
    <n v="0"/>
    <n v="0"/>
    <n v="0"/>
    <s v="YES"/>
    <n v="0"/>
    <s v="114B-1001"/>
    <m/>
    <m/>
    <m/>
    <n v="0"/>
    <m/>
    <m/>
    <n v="0"/>
    <n v="0"/>
    <n v="0"/>
    <n v="0"/>
    <n v="0"/>
    <m/>
    <m/>
    <m/>
    <m/>
    <m/>
    <m/>
    <m/>
    <m/>
    <m/>
    <m/>
    <n v="1"/>
    <n v="0"/>
    <n v="1"/>
    <s v="Harlow Brook"/>
    <n v="34"/>
  </r>
  <r>
    <s v="114C-1-59"/>
    <m/>
    <x v="0"/>
    <s v="285 CHARGE POND RD"/>
    <n v="101"/>
    <s v="GILMETTI SHIRLEY A"/>
    <s v="R130"/>
    <s v="ONE FAMILY"/>
    <s v="114/C1/59//"/>
    <n v="0.27150999999999997"/>
    <n v="1"/>
    <n v="1"/>
    <n v="1"/>
    <n v="1"/>
    <s v="SEPTIC"/>
    <n v="0"/>
    <n v="0"/>
    <n v="0"/>
    <s v="YES"/>
    <n v="0"/>
    <s v="114C-1-59"/>
    <s v="Well,Septic"/>
    <s v="SEPTIC"/>
    <s v="SEPTIC"/>
    <n v="0"/>
    <m/>
    <m/>
    <n v="1"/>
    <n v="1"/>
    <n v="3"/>
    <n v="1232"/>
    <n v="1"/>
    <m/>
    <m/>
    <m/>
    <m/>
    <m/>
    <m/>
    <m/>
    <m/>
    <m/>
    <m/>
    <n v="1"/>
    <n v="4.6463999999999999"/>
    <n v="1"/>
    <s v="Mill Pond"/>
    <n v="20"/>
  </r>
  <r>
    <s v="123-316"/>
    <m/>
    <x v="0"/>
    <s v="175 PLYMOUTH AVE"/>
    <n v="101"/>
    <s v="MAROT ROBERT L TRUSTEE OF THE"/>
    <s v="R130"/>
    <s v="ONE FAMILY"/>
    <s v="123//316//"/>
    <n v="0.12839999999999999"/>
    <n v="1"/>
    <n v="1"/>
    <n v="1"/>
    <n v="1"/>
    <s v="SEPTIC"/>
    <n v="0"/>
    <n v="1"/>
    <n v="600"/>
    <s v="YES"/>
    <n v="600"/>
    <s v="123-316"/>
    <s v="Well,Septic"/>
    <s v="SEPTIC"/>
    <s v="SEPTIC"/>
    <n v="600"/>
    <m/>
    <m/>
    <n v="1"/>
    <n v="1"/>
    <n v="2"/>
    <n v="832"/>
    <n v="1"/>
    <m/>
    <m/>
    <m/>
    <m/>
    <m/>
    <m/>
    <m/>
    <m/>
    <m/>
    <m/>
    <n v="2"/>
    <n v="4.6463999999999999"/>
    <n v="1"/>
    <s v="Mill Pond"/>
    <n v="20"/>
  </r>
  <r>
    <s v="123-569"/>
    <m/>
    <x v="0"/>
    <s v="214 LAKE AVE"/>
    <n v="132"/>
    <s v="VALLER GEORGE M"/>
    <s v="R130"/>
    <s v="RES ACLNUD  MDL-00"/>
    <s v="123//569//"/>
    <n v="0.15242"/>
    <n v="0"/>
    <n v="0"/>
    <n v="0"/>
    <n v="0"/>
    <m/>
    <n v="0"/>
    <n v="0"/>
    <n v="0"/>
    <s v="YES"/>
    <n v="0"/>
    <s v="123-569"/>
    <m/>
    <m/>
    <m/>
    <n v="0"/>
    <m/>
    <m/>
    <n v="0"/>
    <n v="0"/>
    <n v="0"/>
    <n v="0"/>
    <n v="0"/>
    <m/>
    <m/>
    <m/>
    <m/>
    <m/>
    <m/>
    <m/>
    <m/>
    <m/>
    <m/>
    <n v="2"/>
    <n v="0"/>
    <n v="1"/>
    <s v="Mill Pond"/>
    <n v="20"/>
  </r>
  <r>
    <s v="106-10"/>
    <m/>
    <x v="0"/>
    <s v="8 POND EDGE TRAIL"/>
    <n v="131"/>
    <s v="CRANE LANDING DEVELOPMENT LLC"/>
    <s v="R60"/>
    <s v="RES ACLNPO  MDL-00"/>
    <s v="106//10//"/>
    <n v="1.59449"/>
    <n v="0"/>
    <n v="0"/>
    <n v="0"/>
    <n v="0"/>
    <m/>
    <n v="0"/>
    <n v="0"/>
    <n v="0"/>
    <s v="YES"/>
    <n v="0"/>
    <s v="106-10"/>
    <m/>
    <m/>
    <m/>
    <n v="0"/>
    <m/>
    <m/>
    <n v="0"/>
    <n v="0"/>
    <n v="0"/>
    <n v="0"/>
    <n v="0"/>
    <m/>
    <m/>
    <m/>
    <m/>
    <m/>
    <m/>
    <m/>
    <m/>
    <m/>
    <m/>
    <n v="1"/>
    <n v="0"/>
    <n v="1"/>
    <s v="Wankinco R N LT10"/>
    <n v="32"/>
  </r>
  <r>
    <s v="123-1226"/>
    <m/>
    <x v="0"/>
    <s v="54 PURITAN AVE"/>
    <n v="101"/>
    <s v="LENTINI BENEDICT C"/>
    <s v="R130"/>
    <s v="ONE FAMILY"/>
    <s v="123//1226//"/>
    <n v="0.21135000000000001"/>
    <n v="1"/>
    <n v="1"/>
    <n v="1"/>
    <n v="1"/>
    <s v="SEPTIC"/>
    <n v="0"/>
    <n v="1"/>
    <n v="1500"/>
    <s v="YES"/>
    <n v="1500"/>
    <s v="123-1226"/>
    <s v="Gas,Well,Septic"/>
    <s v="SEPTIC"/>
    <s v="SEPTIC"/>
    <n v="1500"/>
    <m/>
    <m/>
    <n v="1"/>
    <n v="1"/>
    <n v="3"/>
    <n v="980"/>
    <n v="1.75"/>
    <m/>
    <m/>
    <m/>
    <m/>
    <m/>
    <m/>
    <m/>
    <m/>
    <m/>
    <m/>
    <n v="3"/>
    <n v="4.6463999999999999"/>
    <n v="1"/>
    <s v="Mill Pond"/>
    <n v="20"/>
  </r>
  <r>
    <s v="114B-165"/>
    <m/>
    <x v="0"/>
    <s v="0 MIZZEN LN"/>
    <n v="132"/>
    <s v="UNIVERSITY TRUST COMPANY TR"/>
    <s v="R60"/>
    <s v="RES ACLNUD  MDL-00"/>
    <s v="114/B/165//"/>
    <n v="0.26338"/>
    <n v="0"/>
    <n v="0"/>
    <n v="0"/>
    <n v="0"/>
    <m/>
    <n v="0"/>
    <n v="0"/>
    <n v="0"/>
    <s v="YES"/>
    <n v="0"/>
    <s v="114B-165"/>
    <m/>
    <m/>
    <m/>
    <n v="0"/>
    <m/>
    <m/>
    <n v="0"/>
    <n v="0"/>
    <n v="0"/>
    <n v="0"/>
    <n v="0"/>
    <m/>
    <m/>
    <m/>
    <m/>
    <m/>
    <m/>
    <m/>
    <m/>
    <m/>
    <m/>
    <n v="1"/>
    <n v="0"/>
    <n v="1"/>
    <s v="Harlow Brook"/>
    <n v="34"/>
  </r>
  <r>
    <s v="119-176A"/>
    <m/>
    <x v="0"/>
    <s v="48 LEISURE LN"/>
    <n v="101"/>
    <s v="BRISTOW PHILLIP R"/>
    <s v="R130"/>
    <s v="ONE FAMILY"/>
    <s v="119//176/A/"/>
    <n v="0.27600999999999998"/>
    <n v="1"/>
    <n v="1"/>
    <n v="1"/>
    <n v="1"/>
    <s v="SEPTIC"/>
    <n v="0"/>
    <n v="1"/>
    <n v="18200"/>
    <s v="YES"/>
    <n v="18200"/>
    <s v="119-176A"/>
    <s v="Gas,Well,Septic"/>
    <s v="SEPTIC"/>
    <s v="SEPTIC"/>
    <n v="18200"/>
    <m/>
    <m/>
    <n v="1"/>
    <n v="1"/>
    <n v="2"/>
    <n v="804"/>
    <n v="1"/>
    <m/>
    <m/>
    <m/>
    <m/>
    <m/>
    <m/>
    <m/>
    <m/>
    <m/>
    <m/>
    <n v="1"/>
    <n v="4.6463999999999999"/>
    <n v="1"/>
    <s v="Mill Pond"/>
    <n v="20"/>
  </r>
  <r>
    <s v="105-1006"/>
    <m/>
    <x v="0"/>
    <s v="0 CHARLOTTE FURN RD OFF"/>
    <n v="903"/>
    <s v="TOWN OF WAREHAM"/>
    <s v="MR30"/>
    <s v="TAX POSS  MDL-00"/>
    <s v="105//1006//"/>
    <n v="0.27522000000000002"/>
    <n v="0"/>
    <n v="0"/>
    <n v="0"/>
    <n v="0"/>
    <m/>
    <n v="0"/>
    <n v="0"/>
    <n v="0"/>
    <s v="YES"/>
    <n v="0"/>
    <s v="105-1006"/>
    <s v="Public Water,Septic"/>
    <s v="SEPTIC"/>
    <m/>
    <n v="0"/>
    <m/>
    <m/>
    <n v="0"/>
    <n v="0"/>
    <n v="0"/>
    <n v="0"/>
    <n v="0"/>
    <m/>
    <m/>
    <m/>
    <m/>
    <m/>
    <m/>
    <m/>
    <m/>
    <m/>
    <m/>
    <n v="1"/>
    <n v="0"/>
    <n v="1"/>
    <s v="Broad Marsh River"/>
    <n v="43"/>
  </r>
  <r>
    <s v="123-1525"/>
    <m/>
    <x v="0"/>
    <s v="45 SCHEFFLER DR"/>
    <n v="101"/>
    <s v="MAYOU JOHN"/>
    <s v="R130"/>
    <s v="ONE FAMILY"/>
    <s v="123//1525//"/>
    <n v="0.25919999999999999"/>
    <n v="0"/>
    <n v="1"/>
    <n v="0"/>
    <n v="1"/>
    <m/>
    <n v="0"/>
    <n v="1"/>
    <n v="17100"/>
    <s v="NO_W1"/>
    <n v="17100"/>
    <s v="123-1525"/>
    <s v="Public Water"/>
    <m/>
    <s v="SEPTIC"/>
    <n v="17100"/>
    <m/>
    <m/>
    <n v="0"/>
    <n v="1"/>
    <n v="3"/>
    <n v="1400"/>
    <n v="2"/>
    <m/>
    <m/>
    <m/>
    <m/>
    <m/>
    <m/>
    <m/>
    <m/>
    <m/>
    <m/>
    <n v="4"/>
    <n v="0"/>
    <n v="1"/>
    <s v="Mill Pond"/>
    <n v="20"/>
  </r>
  <r>
    <s v="105A-150"/>
    <m/>
    <x v="0"/>
    <s v="10 MEGANSETT DR"/>
    <n v="101"/>
    <s v="AGOGLIA JOHN T"/>
    <s v="MR30"/>
    <s v="ONE FAMILY"/>
    <s v="105/A/150//"/>
    <n v="0.23704"/>
    <n v="1"/>
    <n v="1"/>
    <n v="1"/>
    <n v="1"/>
    <s v="SEPTIC"/>
    <n v="0"/>
    <n v="1"/>
    <n v="12000"/>
    <s v="YES"/>
    <n v="12000"/>
    <s v="105A-150"/>
    <s v="Public Water,Septic"/>
    <s v="SEPTIC"/>
    <s v="SEPTIC"/>
    <n v="12000"/>
    <m/>
    <m/>
    <n v="1"/>
    <n v="1"/>
    <n v="3"/>
    <n v="1316"/>
    <n v="1"/>
    <m/>
    <m/>
    <m/>
    <m/>
    <m/>
    <m/>
    <m/>
    <m/>
    <m/>
    <m/>
    <n v="1"/>
    <n v="9.68"/>
    <n v="1"/>
    <s v="Broad Marsh River"/>
    <n v="43"/>
  </r>
  <r>
    <s v="114C-1-39"/>
    <m/>
    <x v="0"/>
    <s v="286 CHARGE POND RD"/>
    <n v="131"/>
    <s v="DEGRUTTOLA ROBERT A TRUSTEE"/>
    <s v="R60"/>
    <s v="RES ACLNPO  MDL-00"/>
    <s v="114/C1/39//"/>
    <n v="0.24589"/>
    <n v="0"/>
    <n v="0"/>
    <n v="0"/>
    <n v="0"/>
    <m/>
    <n v="0"/>
    <n v="0"/>
    <n v="0"/>
    <s v="YES"/>
    <n v="0"/>
    <s v="114C-1-39"/>
    <m/>
    <m/>
    <m/>
    <n v="0"/>
    <m/>
    <m/>
    <n v="0"/>
    <n v="0"/>
    <n v="0"/>
    <n v="0"/>
    <n v="0"/>
    <m/>
    <m/>
    <m/>
    <m/>
    <m/>
    <m/>
    <m/>
    <m/>
    <m/>
    <m/>
    <n v="1"/>
    <n v="0"/>
    <n v="1"/>
    <s v="Mill Pond"/>
    <n v="20"/>
  </r>
  <r>
    <s v="105A-90"/>
    <m/>
    <x v="0"/>
    <s v="4 WESTFIELD III"/>
    <n v="903"/>
    <s v="TOWN OF WAREHAM"/>
    <s v="MR30"/>
    <s v="MUNICIPAL  MDL-00"/>
    <s v="105/A/90//"/>
    <n v="1.67682"/>
    <n v="0"/>
    <n v="0"/>
    <n v="0"/>
    <n v="0"/>
    <m/>
    <n v="0"/>
    <n v="0"/>
    <n v="0"/>
    <s v="NO_W1"/>
    <n v="0"/>
    <s v="105A-90"/>
    <s v="Public Water,Gas"/>
    <m/>
    <m/>
    <n v="0"/>
    <m/>
    <m/>
    <n v="0"/>
    <n v="0"/>
    <n v="0"/>
    <n v="0"/>
    <n v="0"/>
    <m/>
    <m/>
    <m/>
    <m/>
    <m/>
    <m/>
    <m/>
    <m/>
    <m/>
    <m/>
    <n v="7"/>
    <n v="0"/>
    <n v="1"/>
    <s v="Rose Brook"/>
    <n v="41"/>
  </r>
  <r>
    <s v="123-913"/>
    <m/>
    <x v="0"/>
    <s v="220 PARK AVE"/>
    <n v="101"/>
    <s v="HUTCHINS DONALD A"/>
    <s v="R130"/>
    <s v="ONE FAMILY"/>
    <s v="123//913//"/>
    <n v="0.25902999999999998"/>
    <n v="1"/>
    <n v="1"/>
    <n v="1"/>
    <n v="1"/>
    <s v="SEPTIC"/>
    <n v="0"/>
    <n v="1"/>
    <n v="4400"/>
    <s v="NO_W1"/>
    <n v="4400"/>
    <s v="123-913"/>
    <s v="Well,Septic"/>
    <s v="SEPTIC"/>
    <s v="SEPTIC"/>
    <n v="4400"/>
    <m/>
    <m/>
    <n v="1"/>
    <n v="1"/>
    <n v="2"/>
    <n v="600"/>
    <n v="1"/>
    <m/>
    <m/>
    <m/>
    <m/>
    <m/>
    <m/>
    <m/>
    <m/>
    <m/>
    <m/>
    <n v="4"/>
    <n v="4.6463999999999999"/>
    <n v="1"/>
    <s v="Mill Pond"/>
    <n v="20"/>
  </r>
  <r>
    <s v="105A-141"/>
    <m/>
    <x v="0"/>
    <s v="9 MEGANSETT DR"/>
    <n v="101"/>
    <s v="AVILA NICOLE E"/>
    <s v="MR30"/>
    <s v="ONE FAMILY"/>
    <s v="105/A/141//"/>
    <n v="0.22731999999999999"/>
    <n v="1"/>
    <n v="1"/>
    <n v="1"/>
    <n v="1"/>
    <s v="SEPTIC"/>
    <n v="0"/>
    <n v="1"/>
    <n v="15000"/>
    <s v="YES"/>
    <n v="15000"/>
    <s v="105A-141"/>
    <s v="Public Water,Septic"/>
    <s v="SEPTIC"/>
    <s v="SEPTIC"/>
    <n v="15000"/>
    <m/>
    <m/>
    <n v="1"/>
    <n v="1"/>
    <n v="3"/>
    <n v="1316"/>
    <n v="1"/>
    <m/>
    <m/>
    <m/>
    <m/>
    <m/>
    <m/>
    <m/>
    <m/>
    <m/>
    <m/>
    <n v="1"/>
    <n v="9.68"/>
    <n v="1"/>
    <s v="Rose Brook"/>
    <n v="41"/>
  </r>
  <r>
    <s v="117-1009"/>
    <m/>
    <x v="0"/>
    <s v="0 GLEN CHARLIE RD OFF"/>
    <n v="720"/>
    <s v="MAKEPEACE CO A D"/>
    <s v="R130"/>
    <s v="NONPRNECLD"/>
    <s v="117//1009//"/>
    <n v="43.338549999999998"/>
    <n v="0"/>
    <n v="0"/>
    <n v="0"/>
    <n v="0"/>
    <m/>
    <n v="0"/>
    <n v="0"/>
    <n v="0"/>
    <s v="YES"/>
    <n v="0"/>
    <s v="117-1009"/>
    <m/>
    <m/>
    <m/>
    <n v="0"/>
    <m/>
    <m/>
    <n v="0"/>
    <n v="0"/>
    <n v="0"/>
    <n v="0"/>
    <n v="0"/>
    <m/>
    <m/>
    <m/>
    <m/>
    <m/>
    <m/>
    <m/>
    <m/>
    <m/>
    <m/>
    <n v="2"/>
    <n v="0"/>
    <n v="1"/>
    <s v="Mill Pond"/>
    <n v="20"/>
  </r>
  <r>
    <s v="105-1005"/>
    <m/>
    <x v="0"/>
    <s v="0 CHARLOTTE FURN RD"/>
    <n v="710"/>
    <s v="BAPTISTE BROTHERS LTD"/>
    <m/>
    <s v="CRANBERRY  MDL-00"/>
    <s v="105//1005//"/>
    <n v="1.3950499999999999"/>
    <n v="0"/>
    <n v="0"/>
    <n v="0"/>
    <n v="0"/>
    <m/>
    <n v="0"/>
    <n v="0"/>
    <n v="0"/>
    <s v="YES"/>
    <n v="0"/>
    <s v="105-1005"/>
    <m/>
    <m/>
    <m/>
    <n v="0"/>
    <m/>
    <m/>
    <n v="0"/>
    <n v="0"/>
    <n v="0"/>
    <n v="0"/>
    <n v="0"/>
    <m/>
    <m/>
    <m/>
    <m/>
    <m/>
    <m/>
    <m/>
    <m/>
    <m/>
    <m/>
    <n v="1"/>
    <n v="0"/>
    <n v="1"/>
    <s v="Broad Marsh River"/>
    <n v="43"/>
  </r>
  <r>
    <s v="123-1859"/>
    <m/>
    <x v="0"/>
    <s v="224 PLYMOUTH AVE"/>
    <n v="101"/>
    <s v="WAGNER JOYCE M"/>
    <s v="R130"/>
    <s v="ONE FAMILY"/>
    <s v="123//1859//"/>
    <n v="0.42281000000000002"/>
    <n v="1"/>
    <n v="1"/>
    <n v="1"/>
    <n v="1"/>
    <s v="SEPTIC"/>
    <n v="0"/>
    <n v="1"/>
    <n v="6400"/>
    <s v="YES"/>
    <n v="6400"/>
    <s v="123-1859"/>
    <m/>
    <m/>
    <s v="SEPTIC"/>
    <n v="6400"/>
    <m/>
    <m/>
    <n v="1"/>
    <n v="1"/>
    <n v="3"/>
    <n v="960"/>
    <n v="1"/>
    <m/>
    <m/>
    <m/>
    <m/>
    <m/>
    <m/>
    <m/>
    <m/>
    <m/>
    <m/>
    <n v="1"/>
    <n v="4.6463999999999999"/>
    <n v="1"/>
    <s v="Mill Pond"/>
    <n v="20"/>
  </r>
  <r>
    <s v="123-1332"/>
    <m/>
    <x v="0"/>
    <s v="49 PURITAN AVE"/>
    <n v="131"/>
    <s v="MONACO GUY P"/>
    <s v="R130"/>
    <s v="RES ACLNPO  MDL-00"/>
    <s v="123//1332//"/>
    <n v="0.18376000000000001"/>
    <n v="1"/>
    <n v="1"/>
    <n v="1"/>
    <n v="1"/>
    <s v="SEPTIC"/>
    <n v="0"/>
    <n v="1"/>
    <n v="0"/>
    <s v="YES"/>
    <n v="0"/>
    <s v="123-1332"/>
    <m/>
    <m/>
    <s v="SEPTIC"/>
    <n v="0"/>
    <m/>
    <m/>
    <n v="1"/>
    <n v="1"/>
    <n v="0"/>
    <n v="0"/>
    <n v="0"/>
    <m/>
    <m/>
    <m/>
    <m/>
    <m/>
    <m/>
    <m/>
    <m/>
    <m/>
    <m/>
    <n v="3"/>
    <n v="4.6463999999999999"/>
    <n v="1"/>
    <s v="Mill Pond"/>
    <n v="20"/>
  </r>
  <r>
    <s v="105A-90"/>
    <m/>
    <x v="0"/>
    <s v="4 WESTFIELD III"/>
    <n v="903"/>
    <s v="TOWN OF WAREHAM"/>
    <s v="MR30"/>
    <s v="MUNICIPAL  MDL-00"/>
    <s v="105/A/90//"/>
    <n v="2.0014799999999999"/>
    <n v="0"/>
    <n v="0"/>
    <n v="0"/>
    <n v="0"/>
    <m/>
    <n v="0"/>
    <n v="0"/>
    <n v="0"/>
    <s v="NO_W1"/>
    <n v="0"/>
    <s v="105A-90"/>
    <s v="Public Water,Gas"/>
    <m/>
    <m/>
    <n v="0"/>
    <m/>
    <m/>
    <n v="0"/>
    <n v="0"/>
    <n v="0"/>
    <n v="0"/>
    <n v="0"/>
    <m/>
    <m/>
    <m/>
    <m/>
    <m/>
    <m/>
    <m/>
    <m/>
    <m/>
    <m/>
    <n v="8"/>
    <n v="0"/>
    <n v="1"/>
    <s v="Broad Marsh River"/>
    <n v="43"/>
  </r>
  <r>
    <s v="123-968"/>
    <m/>
    <x v="0"/>
    <s v="227 PARK AVE"/>
    <n v="101"/>
    <s v="MEDEIROS BARBARA LEE"/>
    <s v="R130"/>
    <s v="ONE FAMILY"/>
    <s v="123//968//"/>
    <n v="0.50422999999999996"/>
    <n v="1"/>
    <n v="1"/>
    <n v="1"/>
    <n v="1"/>
    <s v="SEPTIC"/>
    <n v="0"/>
    <n v="1"/>
    <n v="5200"/>
    <s v="YES"/>
    <n v="5200"/>
    <s v="123-968"/>
    <s v="Gas,Well,Septic"/>
    <s v="SEPTIC"/>
    <s v="SEPTIC"/>
    <n v="5200"/>
    <m/>
    <m/>
    <n v="1"/>
    <n v="1"/>
    <n v="2"/>
    <n v="890"/>
    <n v="1"/>
    <m/>
    <m/>
    <m/>
    <m/>
    <m/>
    <m/>
    <m/>
    <m/>
    <m/>
    <m/>
    <n v="7"/>
    <n v="4.6463999999999999"/>
    <n v="1"/>
    <s v="Mill Pond"/>
    <n v="20"/>
  </r>
  <r>
    <s v="123-571"/>
    <m/>
    <x v="0"/>
    <s v="222 LAKE AVE"/>
    <n v="101"/>
    <s v="VALLER FRANCES L"/>
    <s v="R130"/>
    <s v="ONE FAMILY"/>
    <s v="123//571//"/>
    <n v="0.22294"/>
    <n v="1"/>
    <n v="1"/>
    <n v="1"/>
    <n v="1"/>
    <s v="SEPTIC"/>
    <n v="0"/>
    <n v="1"/>
    <n v="5000"/>
    <s v="YES"/>
    <n v="5000"/>
    <s v="123-571"/>
    <s v="Well,Septic"/>
    <s v="SEPTIC"/>
    <s v="SEPTIC"/>
    <n v="5000"/>
    <m/>
    <m/>
    <n v="1"/>
    <n v="1"/>
    <n v="3"/>
    <n v="1328"/>
    <n v="1"/>
    <m/>
    <m/>
    <m/>
    <m/>
    <m/>
    <m/>
    <m/>
    <m/>
    <m/>
    <m/>
    <n v="3"/>
    <n v="4.6463999999999999"/>
    <n v="1"/>
    <s v="Mill Pond"/>
    <n v="20"/>
  </r>
  <r>
    <s v="123-641"/>
    <m/>
    <x v="0"/>
    <s v="219 LAKE AVE"/>
    <n v="101"/>
    <s v="ROOD HERBERT W JR"/>
    <s v="R130"/>
    <s v="ONE FAMILY"/>
    <s v="123//641//"/>
    <n v="0.60624"/>
    <n v="1"/>
    <n v="1"/>
    <n v="1"/>
    <n v="1"/>
    <s v="SEPTIC"/>
    <n v="0"/>
    <n v="0"/>
    <n v="0"/>
    <s v="NO_W1"/>
    <n v="0"/>
    <s v="123-641"/>
    <s v="Well,Septic"/>
    <s v="SEPTIC"/>
    <s v="SEPTIC"/>
    <n v="0"/>
    <m/>
    <m/>
    <n v="1"/>
    <n v="1"/>
    <n v="3"/>
    <n v="1346"/>
    <n v="1"/>
    <m/>
    <m/>
    <m/>
    <m/>
    <m/>
    <m/>
    <m/>
    <m/>
    <m/>
    <m/>
    <n v="9"/>
    <n v="4.6463999999999999"/>
    <n v="1"/>
    <s v="Mill Pond"/>
    <n v="20"/>
  </r>
  <r>
    <s v="119-119A"/>
    <m/>
    <x v="0"/>
    <s v="47 BLISSFUL LN"/>
    <n v="101"/>
    <s v="STAFFORD LINDA M"/>
    <s v="R130"/>
    <s v="ONE FAMILY"/>
    <s v="119//119/A/"/>
    <n v="0.31778000000000001"/>
    <n v="1"/>
    <n v="1"/>
    <n v="1"/>
    <n v="1"/>
    <s v="SEPTIC"/>
    <n v="0"/>
    <n v="1"/>
    <n v="22900"/>
    <s v="YES"/>
    <n v="22900"/>
    <s v="119-119A"/>
    <s v="Well,Septic"/>
    <s v="SEPTIC"/>
    <s v="SEPTIC"/>
    <n v="22900"/>
    <m/>
    <m/>
    <n v="1"/>
    <n v="1"/>
    <n v="4"/>
    <n v="1416"/>
    <n v="1.75"/>
    <m/>
    <m/>
    <m/>
    <m/>
    <m/>
    <m/>
    <m/>
    <m/>
    <m/>
    <m/>
    <n v="1"/>
    <n v="4.6463999999999999"/>
    <n v="1"/>
    <s v="Mill Pond"/>
    <n v="20"/>
  </r>
  <r>
    <s v="114B-166"/>
    <m/>
    <x v="0"/>
    <s v="0 UPPER POND RD"/>
    <n v="132"/>
    <s v="SUBON CO"/>
    <s v="R60"/>
    <s v="RES ACLNUD  MDL-00"/>
    <s v="114/B/166//"/>
    <n v="0.28217999999999999"/>
    <n v="0"/>
    <n v="0"/>
    <n v="0"/>
    <n v="0"/>
    <m/>
    <n v="0"/>
    <n v="0"/>
    <n v="0"/>
    <s v="YES"/>
    <n v="0"/>
    <s v="114B-166"/>
    <m/>
    <m/>
    <m/>
    <n v="0"/>
    <m/>
    <m/>
    <n v="0"/>
    <n v="0"/>
    <n v="0"/>
    <n v="0"/>
    <n v="0"/>
    <m/>
    <m/>
    <m/>
    <m/>
    <m/>
    <m/>
    <m/>
    <m/>
    <m/>
    <m/>
    <n v="1"/>
    <n v="0"/>
    <n v="1"/>
    <s v="Harlow Brook"/>
    <n v="34"/>
  </r>
  <r>
    <s v="117-1012"/>
    <m/>
    <x v="0"/>
    <s v="0 GLEN CHARLIE RD"/>
    <n v="905"/>
    <s v="WAREHAM LAND TRUST INC"/>
    <s v="R130"/>
    <s v="CHAR ORG  MDL-00"/>
    <s v="117//1012//"/>
    <n v="62.96772"/>
    <n v="0"/>
    <n v="0"/>
    <n v="0"/>
    <n v="0"/>
    <m/>
    <n v="0"/>
    <n v="0"/>
    <n v="0"/>
    <s v="YES"/>
    <n v="0"/>
    <s v="117-1012"/>
    <m/>
    <m/>
    <m/>
    <n v="0"/>
    <s v="fee simple"/>
    <s v="YES"/>
    <n v="0"/>
    <n v="0"/>
    <n v="0"/>
    <n v="0"/>
    <n v="0"/>
    <m/>
    <m/>
    <m/>
    <m/>
    <m/>
    <m/>
    <m/>
    <m/>
    <m/>
    <m/>
    <n v="1"/>
    <n v="0"/>
    <n v="1"/>
    <s v="Mill Pond"/>
    <n v="20"/>
  </r>
  <r>
    <s v="118-A1"/>
    <m/>
    <x v="0"/>
    <s v="50 MAYFLOWER LN"/>
    <n v="101"/>
    <s v="DEPINA JOAO H"/>
    <s v="R130"/>
    <s v="ONE FAMILY"/>
    <s v="118//A1//"/>
    <n v="0.98609999999999998"/>
    <n v="1"/>
    <n v="1"/>
    <n v="1"/>
    <n v="1"/>
    <s v="SEPTIC"/>
    <n v="0"/>
    <n v="1"/>
    <n v="8100"/>
    <s v="YES"/>
    <n v="8100"/>
    <s v="118-A1"/>
    <s v="Public Water,Septic"/>
    <s v="SEPTIC"/>
    <s v="SEPTIC"/>
    <n v="8100"/>
    <m/>
    <m/>
    <n v="1"/>
    <n v="1"/>
    <n v="2"/>
    <n v="1100"/>
    <n v="1"/>
    <m/>
    <m/>
    <m/>
    <m/>
    <m/>
    <m/>
    <m/>
    <m/>
    <m/>
    <m/>
    <n v="1"/>
    <n v="4.6463999999999999"/>
    <n v="1"/>
    <s v="Mill Pond"/>
    <n v="20"/>
  </r>
  <r>
    <s v="123-1229"/>
    <m/>
    <x v="0"/>
    <s v="31 SCHEFFLER DR"/>
    <n v="101"/>
    <s v="WESTGATE WENDY L"/>
    <s v="R130"/>
    <s v="ONE FAMILY"/>
    <s v="123//1229//"/>
    <n v="0.19145999999999999"/>
    <n v="1"/>
    <n v="1"/>
    <n v="1"/>
    <n v="1"/>
    <s v="SEPTIC"/>
    <n v="0"/>
    <n v="0"/>
    <n v="0"/>
    <s v="YES"/>
    <n v="0"/>
    <s v="123-1229"/>
    <s v="Well,Septic"/>
    <s v="SEPTIC"/>
    <s v="SEPTIC"/>
    <n v="0"/>
    <m/>
    <m/>
    <n v="1"/>
    <n v="1"/>
    <n v="2"/>
    <n v="720"/>
    <n v="1"/>
    <m/>
    <m/>
    <m/>
    <m/>
    <m/>
    <m/>
    <m/>
    <m/>
    <m/>
    <m/>
    <n v="3"/>
    <n v="4.6463999999999999"/>
    <n v="1"/>
    <s v="Mill Pond"/>
    <n v="20"/>
  </r>
  <r>
    <s v="118-504B"/>
    <m/>
    <x v="0"/>
    <s v="65 MAYFLOWER LN"/>
    <n v="101"/>
    <s v="ESTRELLA MARY L"/>
    <s v="R130"/>
    <s v="ONE FAMILY"/>
    <s v="118//504/B/"/>
    <n v="0.29715000000000003"/>
    <n v="1"/>
    <n v="1"/>
    <n v="1"/>
    <n v="1"/>
    <s v="SEPTIC"/>
    <n v="0"/>
    <n v="1"/>
    <n v="9600"/>
    <s v="YES"/>
    <n v="9600"/>
    <s v="118-504B"/>
    <s v="Gas,Well,Septic"/>
    <s v="SEPTIC"/>
    <s v="SEPTIC"/>
    <n v="9600"/>
    <m/>
    <m/>
    <n v="1"/>
    <n v="1"/>
    <n v="3"/>
    <n v="960"/>
    <n v="1"/>
    <m/>
    <m/>
    <m/>
    <m/>
    <m/>
    <m/>
    <m/>
    <m/>
    <m/>
    <m/>
    <n v="1"/>
    <n v="4.6463999999999999"/>
    <n v="1"/>
    <s v="Mill Pond"/>
    <n v="20"/>
  </r>
  <r>
    <s v="106-27"/>
    <m/>
    <x v="0"/>
    <s v="5 PINE NEEDLE LN"/>
    <n v="131"/>
    <s v="CRANE LANDING DEVELOPMENT LLC"/>
    <s v="R60"/>
    <s v="RES ACLNPO  MDL-00"/>
    <s v="106//27//"/>
    <n v="1.37212"/>
    <n v="0"/>
    <n v="0"/>
    <n v="0"/>
    <n v="0"/>
    <m/>
    <n v="0"/>
    <n v="0"/>
    <n v="0"/>
    <s v="YES"/>
    <n v="0"/>
    <s v="106-27"/>
    <m/>
    <m/>
    <m/>
    <n v="0"/>
    <m/>
    <m/>
    <n v="0"/>
    <n v="0"/>
    <n v="0"/>
    <n v="0"/>
    <n v="0"/>
    <m/>
    <m/>
    <m/>
    <m/>
    <m/>
    <m/>
    <m/>
    <m/>
    <m/>
    <m/>
    <n v="1"/>
    <n v="0"/>
    <n v="1"/>
    <s v="Maple Swamp"/>
    <n v="39"/>
  </r>
  <r>
    <s v="114B-151"/>
    <m/>
    <x v="0"/>
    <s v="3 SHALLOP LN"/>
    <n v="101"/>
    <s v="SMIRNOV VLADIMIR"/>
    <s v="R60"/>
    <s v="ONE FAMILY"/>
    <s v="114/B/151//"/>
    <n v="0.41444999999999999"/>
    <n v="0"/>
    <n v="1"/>
    <n v="0"/>
    <n v="1"/>
    <m/>
    <n v="0"/>
    <n v="0"/>
    <n v="0"/>
    <s v="YES"/>
    <n v="0"/>
    <s v="114B-151"/>
    <m/>
    <m/>
    <s v="SEPTIC"/>
    <n v="0"/>
    <m/>
    <m/>
    <n v="0"/>
    <n v="1"/>
    <n v="3"/>
    <n v="1352"/>
    <n v="1"/>
    <m/>
    <m/>
    <m/>
    <m/>
    <m/>
    <m/>
    <m/>
    <m/>
    <m/>
    <m/>
    <n v="1"/>
    <n v="0"/>
    <n v="1"/>
    <s v="Mill Pond"/>
    <n v="20"/>
  </r>
  <r>
    <s v="114D-1"/>
    <m/>
    <x v="0"/>
    <s v="0 UPPER BOUNDARY RD"/>
    <n v="903"/>
    <s v="WAREHAM FIRE DISTRICT"/>
    <s v="R130"/>
    <s v="MUNICIPAL  MDL-00"/>
    <s v="114/D/1//"/>
    <n v="19.91056"/>
    <n v="0"/>
    <n v="3"/>
    <n v="0"/>
    <n v="3"/>
    <m/>
    <n v="0"/>
    <n v="0"/>
    <n v="0"/>
    <s v="NO_W1"/>
    <n v="0"/>
    <s v="114D-1"/>
    <m/>
    <m/>
    <s v="SEPTIC"/>
    <n v="0"/>
    <m/>
    <m/>
    <n v="0"/>
    <n v="3"/>
    <n v="0"/>
    <n v="0"/>
    <n v="0"/>
    <m/>
    <m/>
    <m/>
    <m/>
    <m/>
    <m/>
    <m/>
    <m/>
    <m/>
    <m/>
    <n v="52"/>
    <n v="0"/>
    <n v="1"/>
    <s v="Mill Pond"/>
    <n v="20"/>
  </r>
  <r>
    <s v="123-310"/>
    <m/>
    <x v="0"/>
    <s v="187 PLYMOUTH AVE"/>
    <n v="101"/>
    <s v="KARLSON LEROY R JR"/>
    <s v="R130"/>
    <s v="ONE FAMILY"/>
    <s v="123//310//"/>
    <n v="0.41139999999999999"/>
    <n v="1"/>
    <n v="1"/>
    <n v="1"/>
    <n v="1"/>
    <s v="SEPTIC"/>
    <n v="0"/>
    <n v="1"/>
    <n v="3100"/>
    <s v="YES"/>
    <n v="3100"/>
    <s v="123-310"/>
    <s v="Well,Septic"/>
    <s v="SEPTIC"/>
    <s v="SEPTIC"/>
    <n v="3100"/>
    <m/>
    <m/>
    <n v="1"/>
    <n v="1"/>
    <n v="1"/>
    <n v="720"/>
    <n v="1"/>
    <m/>
    <m/>
    <m/>
    <m/>
    <m/>
    <m/>
    <m/>
    <m/>
    <m/>
    <m/>
    <n v="6"/>
    <n v="4.6463999999999999"/>
    <n v="1"/>
    <s v="Mill Pond"/>
    <n v="20"/>
  </r>
  <r>
    <s v="105A-151"/>
    <m/>
    <x v="0"/>
    <s v="12 MEGANSETT DR"/>
    <n v="101"/>
    <s v="HODSON JANET L"/>
    <s v="MR30"/>
    <s v="ONE FAMILY"/>
    <s v="105/A/151//"/>
    <n v="0.23130000000000001"/>
    <n v="1"/>
    <n v="1"/>
    <n v="1"/>
    <n v="1"/>
    <s v="SEPTIC"/>
    <n v="0"/>
    <n v="1"/>
    <n v="15700"/>
    <s v="YES"/>
    <n v="15700"/>
    <s v="105A-151"/>
    <s v="Public Water,Septic"/>
    <s v="SEPTIC"/>
    <s v="SEPTIC"/>
    <n v="15700"/>
    <m/>
    <m/>
    <n v="1"/>
    <n v="1"/>
    <n v="3"/>
    <n v="1204"/>
    <n v="1"/>
    <m/>
    <m/>
    <m/>
    <m/>
    <m/>
    <m/>
    <m/>
    <m/>
    <m/>
    <m/>
    <n v="1"/>
    <n v="9.68"/>
    <n v="1"/>
    <s v="Broad Marsh River"/>
    <n v="43"/>
  </r>
  <r>
    <s v="105A-140"/>
    <m/>
    <x v="0"/>
    <s v="11 MEGANSETT DR"/>
    <n v="101"/>
    <s v="HENEY DALTON J"/>
    <s v="MR30"/>
    <s v="ONE FAMILY"/>
    <s v="105/A/140//"/>
    <n v="0.22328999999999999"/>
    <n v="1"/>
    <n v="1"/>
    <n v="1"/>
    <n v="1"/>
    <s v="SEPTIC"/>
    <n v="0"/>
    <n v="1"/>
    <n v="7100"/>
    <s v="YES"/>
    <n v="7100"/>
    <s v="105A-140"/>
    <s v="Public Water,Septic"/>
    <s v="SEPTIC"/>
    <s v="SEPTIC"/>
    <n v="7100"/>
    <m/>
    <m/>
    <n v="1"/>
    <n v="1"/>
    <n v="2"/>
    <n v="1232"/>
    <n v="1"/>
    <m/>
    <m/>
    <m/>
    <m/>
    <m/>
    <m/>
    <m/>
    <m/>
    <m/>
    <m/>
    <n v="1"/>
    <n v="9.68"/>
    <n v="1"/>
    <s v="Rose Brook"/>
    <n v="41"/>
  </r>
  <r>
    <s v="123-914"/>
    <m/>
    <x v="0"/>
    <s v="21 SCHEFFLER DR"/>
    <n v="101"/>
    <s v="MONOPOLI JAMES V"/>
    <s v="R130"/>
    <s v="ONE FAMILY"/>
    <s v="123//914//"/>
    <n v="0.17125000000000001"/>
    <n v="1"/>
    <n v="1"/>
    <n v="1"/>
    <n v="1"/>
    <s v="SEPTIC"/>
    <n v="0"/>
    <n v="1"/>
    <n v="1500"/>
    <s v="YES"/>
    <n v="1500"/>
    <s v="123-914"/>
    <s v="Well,Septic"/>
    <s v="SEPTIC"/>
    <s v="SEPTIC"/>
    <n v="1500"/>
    <m/>
    <m/>
    <n v="1"/>
    <n v="1"/>
    <n v="2"/>
    <n v="1064"/>
    <n v="1"/>
    <m/>
    <m/>
    <m/>
    <m/>
    <m/>
    <m/>
    <m/>
    <m/>
    <m/>
    <m/>
    <n v="3"/>
    <n v="4.6463999999999999"/>
    <n v="1"/>
    <s v="Mill Pond"/>
    <n v="20"/>
  </r>
  <r>
    <s v="114C-1-40"/>
    <m/>
    <x v="0"/>
    <s v="288 CHARGE POND RD"/>
    <n v="131"/>
    <s v="MOTTOLA RONALD F TRUSTEE"/>
    <s v="R60"/>
    <s v="RES ACLNPO  MDL-00"/>
    <s v="114/C1/40//"/>
    <n v="0.27873999999999999"/>
    <n v="0"/>
    <n v="0"/>
    <n v="0"/>
    <n v="0"/>
    <m/>
    <n v="0"/>
    <n v="0"/>
    <n v="0"/>
    <s v="YES"/>
    <n v="0"/>
    <s v="114C-1-40"/>
    <m/>
    <m/>
    <m/>
    <n v="0"/>
    <m/>
    <m/>
    <n v="0"/>
    <n v="0"/>
    <n v="0"/>
    <n v="0"/>
    <n v="0"/>
    <m/>
    <m/>
    <m/>
    <m/>
    <m/>
    <m/>
    <m/>
    <m/>
    <m/>
    <m/>
    <n v="1"/>
    <n v="0"/>
    <n v="1"/>
    <s v="Mill Pond"/>
    <n v="20"/>
  </r>
  <r>
    <s v="106-9"/>
    <m/>
    <x v="0"/>
    <s v="6 POND EDGE TRAIL"/>
    <n v="131"/>
    <s v="CRANE LANDING DEVELOPMENT LLC"/>
    <s v="R60"/>
    <s v="RES ACLNPO  MDL-00"/>
    <s v="106//9//"/>
    <n v="1.8738600000000001"/>
    <n v="0"/>
    <n v="0"/>
    <n v="0"/>
    <n v="0"/>
    <m/>
    <n v="0"/>
    <n v="0"/>
    <n v="0"/>
    <s v="YES"/>
    <n v="0"/>
    <s v="106-9"/>
    <m/>
    <m/>
    <m/>
    <n v="0"/>
    <m/>
    <m/>
    <n v="0"/>
    <n v="0"/>
    <n v="0"/>
    <n v="0"/>
    <n v="0"/>
    <m/>
    <m/>
    <m/>
    <m/>
    <m/>
    <m/>
    <m/>
    <m/>
    <m/>
    <m/>
    <n v="1"/>
    <n v="0"/>
    <n v="1"/>
    <s v="Wankinco R N LT10"/>
    <n v="32"/>
  </r>
  <r>
    <s v="LAND_NOPARC"/>
    <m/>
    <x v="0"/>
    <m/>
    <n v="0"/>
    <m/>
    <m/>
    <m/>
    <m/>
    <n v="2.4219599999999999"/>
    <n v="0"/>
    <n v="0"/>
    <n v="0"/>
    <n v="0"/>
    <m/>
    <n v="0"/>
    <n v="0"/>
    <n v="0"/>
    <s v="NO"/>
    <n v="0"/>
    <m/>
    <m/>
    <m/>
    <m/>
    <n v="0"/>
    <m/>
    <m/>
    <n v="0"/>
    <n v="0"/>
    <n v="0"/>
    <n v="0"/>
    <n v="0"/>
    <m/>
    <m/>
    <m/>
    <m/>
    <m/>
    <m/>
    <m/>
    <m/>
    <m/>
    <m/>
    <n v="0"/>
    <n v="0"/>
    <n v="1"/>
    <s v="Maple Swamp"/>
    <n v="39"/>
  </r>
  <r>
    <s v="123-1529"/>
    <m/>
    <x v="0"/>
    <s v="44 SCHEFFLER DR"/>
    <n v="101"/>
    <s v="SARCEVICZ RICHARD A"/>
    <s v="R130"/>
    <s v="ONE FAMILY"/>
    <s v="123//1529//"/>
    <n v="0.17924999999999999"/>
    <n v="1"/>
    <n v="1"/>
    <n v="1"/>
    <n v="1"/>
    <s v="SEPTIC"/>
    <n v="0"/>
    <n v="0"/>
    <n v="0"/>
    <s v="YES"/>
    <n v="0"/>
    <s v="123-1529"/>
    <s v="Well,Septic"/>
    <s v="SEPTIC"/>
    <s v="SEPTIC"/>
    <n v="0"/>
    <m/>
    <m/>
    <n v="1"/>
    <n v="1"/>
    <n v="3"/>
    <n v="1104"/>
    <n v="1"/>
    <m/>
    <m/>
    <m/>
    <m/>
    <m/>
    <m/>
    <m/>
    <m/>
    <m/>
    <m/>
    <n v="3"/>
    <n v="4.6463999999999999"/>
    <n v="1"/>
    <s v="Mill Pond"/>
    <n v="20"/>
  </r>
  <r>
    <s v="LAND_NOPARC"/>
    <m/>
    <x v="0"/>
    <m/>
    <n v="0"/>
    <m/>
    <m/>
    <m/>
    <m/>
    <n v="2.5100000000000001E-3"/>
    <n v="0"/>
    <n v="0"/>
    <n v="0"/>
    <n v="0"/>
    <m/>
    <n v="0"/>
    <n v="0"/>
    <n v="0"/>
    <s v="NO"/>
    <n v="0"/>
    <m/>
    <m/>
    <m/>
    <m/>
    <n v="0"/>
    <m/>
    <m/>
    <n v="0"/>
    <n v="0"/>
    <n v="0"/>
    <n v="0"/>
    <n v="0"/>
    <m/>
    <m/>
    <m/>
    <m/>
    <m/>
    <m/>
    <m/>
    <m/>
    <m/>
    <m/>
    <n v="0"/>
    <n v="0"/>
    <n v="1"/>
    <s v="Mill Pond"/>
    <n v="20"/>
  </r>
  <r>
    <s v="123-915"/>
    <m/>
    <x v="0"/>
    <s v="19 SCHEFFLER DR"/>
    <n v="101"/>
    <s v="LOPEZ DEL MORAL REBECCA"/>
    <s v="R130"/>
    <s v="ONE FAMILY"/>
    <s v="123//915//"/>
    <n v="6.3159999999999994E-2"/>
    <n v="1"/>
    <n v="1"/>
    <n v="1"/>
    <n v="1"/>
    <s v="SEPTIC"/>
    <n v="0"/>
    <n v="1"/>
    <n v="5500"/>
    <s v="YES"/>
    <n v="5500"/>
    <s v="123-915"/>
    <s v="Gas,Well,Septic"/>
    <s v="SEPTIC"/>
    <s v="SEPTIC"/>
    <n v="5500"/>
    <m/>
    <m/>
    <n v="1"/>
    <n v="1"/>
    <n v="2"/>
    <n v="1548"/>
    <n v="1.5"/>
    <m/>
    <m/>
    <m/>
    <m/>
    <m/>
    <m/>
    <m/>
    <m/>
    <m/>
    <m/>
    <n v="1"/>
    <n v="4.6463999999999999"/>
    <n v="1"/>
    <s v="Mill Pond"/>
    <n v="20"/>
  </r>
  <r>
    <s v="114D-W3"/>
    <m/>
    <x v="0"/>
    <s v="0 SCUP LN"/>
    <n v="903"/>
    <s v="WAREHAM FIRE DISTRICT"/>
    <s v="R130"/>
    <s v="MUNICIPAL  MDL-00"/>
    <s v="114/D/W3//"/>
    <n v="2.21557"/>
    <n v="0"/>
    <n v="0"/>
    <n v="0"/>
    <n v="0"/>
    <m/>
    <n v="0"/>
    <n v="0"/>
    <n v="0"/>
    <s v="YES"/>
    <n v="0"/>
    <s v="114D-W3"/>
    <m/>
    <m/>
    <m/>
    <n v="0"/>
    <m/>
    <m/>
    <n v="0"/>
    <n v="0"/>
    <n v="0"/>
    <n v="0"/>
    <n v="0"/>
    <m/>
    <m/>
    <m/>
    <m/>
    <m/>
    <m/>
    <m/>
    <m/>
    <m/>
    <m/>
    <n v="2"/>
    <n v="0"/>
    <n v="1"/>
    <s v="Mill Pond"/>
    <n v="20"/>
  </r>
  <r>
    <s v="114B-152"/>
    <m/>
    <x v="0"/>
    <s v="4 SKIFF LN"/>
    <n v="903"/>
    <s v="TOWN OF WAREHAM"/>
    <s v="R60"/>
    <s v="TAX POSS  MDL-00"/>
    <s v="114/B/152//"/>
    <n v="0.36585000000000001"/>
    <n v="0"/>
    <n v="0"/>
    <n v="0"/>
    <n v="0"/>
    <m/>
    <n v="0"/>
    <n v="0"/>
    <n v="0"/>
    <s v="YES"/>
    <n v="0"/>
    <s v="114B-152"/>
    <m/>
    <m/>
    <m/>
    <n v="0"/>
    <m/>
    <m/>
    <n v="0"/>
    <n v="0"/>
    <n v="0"/>
    <n v="0"/>
    <n v="0"/>
    <m/>
    <m/>
    <m/>
    <m/>
    <m/>
    <m/>
    <m/>
    <m/>
    <m/>
    <m/>
    <n v="1"/>
    <n v="0"/>
    <n v="1"/>
    <s v="Mill Pond"/>
    <n v="20"/>
  </r>
  <r>
    <s v="123-640"/>
    <m/>
    <x v="0"/>
    <s v="17 SCHEFFLER DR"/>
    <n v="132"/>
    <s v="LOPEZ DEL MORAL REBECCA"/>
    <s v="R130"/>
    <s v="RES ACLNUD  MDL-00"/>
    <s v="123//640//"/>
    <n v="6.6290000000000002E-2"/>
    <n v="0"/>
    <n v="0"/>
    <n v="0"/>
    <n v="0"/>
    <m/>
    <n v="0"/>
    <n v="0"/>
    <n v="0"/>
    <s v="YES"/>
    <n v="0"/>
    <s v="123-640"/>
    <m/>
    <m/>
    <m/>
    <n v="0"/>
    <m/>
    <m/>
    <n v="0"/>
    <n v="0"/>
    <n v="0"/>
    <n v="0"/>
    <n v="0"/>
    <m/>
    <m/>
    <m/>
    <m/>
    <m/>
    <m/>
    <m/>
    <m/>
    <m/>
    <m/>
    <n v="1"/>
    <n v="0"/>
    <n v="1"/>
    <s v="Mill Pond"/>
    <n v="20"/>
  </r>
  <r>
    <s v="118-525B"/>
    <m/>
    <x v="0"/>
    <s v="52 MAYFLOWER LN"/>
    <n v="101"/>
    <s v="HALE MAYNARD G"/>
    <s v="R130"/>
    <s v="ONE FAMILY"/>
    <s v="118//525/B/"/>
    <n v="0.25916"/>
    <n v="1"/>
    <n v="1"/>
    <n v="1"/>
    <n v="1"/>
    <s v="SEPTIC"/>
    <n v="0"/>
    <n v="1"/>
    <n v="2000"/>
    <s v="YES"/>
    <n v="2000"/>
    <s v="118-525B"/>
    <s v="Well,Septic"/>
    <s v="SEPTIC"/>
    <s v="SEPTIC"/>
    <n v="2000"/>
    <m/>
    <m/>
    <n v="1"/>
    <n v="1"/>
    <n v="3"/>
    <n v="960"/>
    <n v="1"/>
    <m/>
    <m/>
    <m/>
    <m/>
    <m/>
    <m/>
    <m/>
    <m/>
    <m/>
    <m/>
    <n v="1"/>
    <n v="4.6463999999999999"/>
    <n v="1"/>
    <s v="Mill Pond"/>
    <n v="20"/>
  </r>
  <r>
    <s v="114C-1-61"/>
    <m/>
    <x v="0"/>
    <s v="289 CHARGE POND RD"/>
    <n v="101"/>
    <s v="VARY RONALD L"/>
    <s v="R130"/>
    <s v="ONE FAMILY"/>
    <s v="114/C1/61//"/>
    <n v="0.28273999999999999"/>
    <n v="0"/>
    <n v="1"/>
    <n v="0"/>
    <n v="1"/>
    <m/>
    <n v="0"/>
    <n v="0"/>
    <n v="0"/>
    <s v="YES"/>
    <n v="0"/>
    <s v="114C-1-61"/>
    <s v=",Septic"/>
    <s v="SEWER"/>
    <s v="SEPTIC"/>
    <n v="0"/>
    <m/>
    <m/>
    <n v="0"/>
    <n v="1"/>
    <n v="2"/>
    <n v="1232"/>
    <n v="1"/>
    <m/>
    <m/>
    <m/>
    <m/>
    <m/>
    <m/>
    <m/>
    <m/>
    <m/>
    <m/>
    <n v="1"/>
    <n v="0"/>
    <n v="1"/>
    <s v="Mill Pond"/>
    <n v="20"/>
  </r>
  <r>
    <s v="119-242A2"/>
    <m/>
    <x v="0"/>
    <s v="5 ROUNDHILL BLVD"/>
    <n v="101"/>
    <s v="LYDON DWAYNE S"/>
    <s v="R130"/>
    <s v="ONE FAMILY"/>
    <s v="119//242/A2/"/>
    <n v="3.0484"/>
    <n v="1"/>
    <n v="1"/>
    <n v="1"/>
    <n v="1"/>
    <s v="SEPTIC"/>
    <n v="0"/>
    <n v="1"/>
    <n v="36400"/>
    <s v="YES"/>
    <n v="36400"/>
    <s v="119-242A2"/>
    <s v="Public Water,Septic"/>
    <s v="SEPTIC"/>
    <s v="SEPTIC"/>
    <n v="36400"/>
    <m/>
    <m/>
    <n v="1"/>
    <n v="1"/>
    <n v="4"/>
    <n v="2741"/>
    <n v="1.75"/>
    <m/>
    <m/>
    <m/>
    <m/>
    <m/>
    <m/>
    <m/>
    <m/>
    <m/>
    <m/>
    <n v="1"/>
    <n v="4.6463999999999999"/>
    <n v="1"/>
    <s v="Mill Pond"/>
    <n v="20"/>
  </r>
  <r>
    <s v="123-574"/>
    <m/>
    <x v="0"/>
    <s v="224 LAKE AVE"/>
    <n v="101"/>
    <s v="COYLE F WALLACE"/>
    <s v="R130"/>
    <s v="ONE FAMILY"/>
    <s v="123//574//"/>
    <n v="0.29263"/>
    <n v="1"/>
    <n v="1"/>
    <n v="1"/>
    <n v="1"/>
    <s v="SEPTIC"/>
    <n v="0"/>
    <n v="1"/>
    <n v="1300"/>
    <s v="YES"/>
    <n v="1300"/>
    <s v="123-574"/>
    <s v="Well,Septic"/>
    <s v="SEPTIC"/>
    <s v="SEPTIC"/>
    <n v="1300"/>
    <m/>
    <m/>
    <n v="1"/>
    <n v="1"/>
    <n v="2"/>
    <n v="836"/>
    <n v="1"/>
    <m/>
    <m/>
    <m/>
    <m/>
    <m/>
    <m/>
    <m/>
    <m/>
    <m/>
    <m/>
    <n v="4"/>
    <n v="4.6463999999999999"/>
    <n v="1"/>
    <s v="Mill Pond"/>
    <n v="20"/>
  </r>
  <r>
    <s v="123-1328"/>
    <m/>
    <x v="0"/>
    <s v="40 SCHEFFLER DR"/>
    <n v="101"/>
    <s v="IULA NANETTE"/>
    <s v="R13"/>
    <s v="ONE FAMILY"/>
    <s v="123//1328//"/>
    <n v="0.26345000000000002"/>
    <n v="1"/>
    <n v="1"/>
    <n v="1"/>
    <n v="1"/>
    <s v="SEPTIC"/>
    <n v="0"/>
    <n v="0"/>
    <n v="0"/>
    <s v="YES"/>
    <n v="0"/>
    <s v="123-1328"/>
    <s v="Well,Septic"/>
    <s v="SEPTIC"/>
    <s v="SEPTIC"/>
    <n v="0"/>
    <m/>
    <m/>
    <n v="1"/>
    <n v="1"/>
    <n v="3"/>
    <n v="1288"/>
    <n v="1"/>
    <m/>
    <m/>
    <m/>
    <m/>
    <m/>
    <m/>
    <m/>
    <m/>
    <m/>
    <m/>
    <n v="4"/>
    <n v="4.6463999999999999"/>
    <n v="1"/>
    <s v="Mill Pond"/>
    <n v="20"/>
  </r>
  <r>
    <s v="105-11"/>
    <m/>
    <x v="0"/>
    <s v="65 CHARLOTTE FURN RD"/>
    <n v="601"/>
    <s v="MAKEPEACE CO A D"/>
    <s v="R60"/>
    <s v="CHAPTER 61"/>
    <s v="105//11//"/>
    <n v="1.52152"/>
    <n v="0"/>
    <n v="0"/>
    <n v="0"/>
    <n v="0"/>
    <m/>
    <n v="0"/>
    <n v="0"/>
    <n v="0"/>
    <s v="YES"/>
    <n v="0"/>
    <s v="105-11"/>
    <m/>
    <m/>
    <m/>
    <n v="0"/>
    <m/>
    <m/>
    <n v="0"/>
    <n v="0"/>
    <n v="0"/>
    <n v="0"/>
    <n v="0"/>
    <m/>
    <m/>
    <m/>
    <m/>
    <m/>
    <m/>
    <m/>
    <m/>
    <m/>
    <m/>
    <n v="1"/>
    <n v="0"/>
    <n v="1"/>
    <s v="Rose Brook"/>
    <n v="41"/>
  </r>
  <r>
    <s v="123-1233"/>
    <m/>
    <x v="0"/>
    <s v="34 SCHEFFLER DR"/>
    <n v="101"/>
    <s v="BURNS JANET M"/>
    <s v="R130"/>
    <s v="ONE FAMILY"/>
    <s v="123//1233//"/>
    <n v="0.11897000000000001"/>
    <n v="1"/>
    <n v="1"/>
    <n v="1"/>
    <n v="1"/>
    <s v="SEPTIC"/>
    <n v="0"/>
    <n v="0"/>
    <n v="0"/>
    <s v="YES"/>
    <n v="0"/>
    <s v="123-1233"/>
    <s v="Well,Septic"/>
    <s v="SEPTIC"/>
    <s v="SEPTIC"/>
    <n v="0"/>
    <m/>
    <m/>
    <n v="1"/>
    <n v="1"/>
    <n v="3"/>
    <n v="1008"/>
    <n v="1"/>
    <m/>
    <m/>
    <m/>
    <m/>
    <m/>
    <m/>
    <m/>
    <m/>
    <m/>
    <m/>
    <n v="2"/>
    <n v="4.6463999999999999"/>
    <n v="1"/>
    <s v="Mill Pond"/>
    <n v="20"/>
  </r>
  <r>
    <s v="123-1842"/>
    <m/>
    <x v="0"/>
    <s v="0 SCHEFFLER DR"/>
    <n v="132"/>
    <s v="BURNS JANET M"/>
    <s v="R130"/>
    <s v="RES ACLNUD  MDL-00"/>
    <s v="123//1842//"/>
    <n v="2.9440000000000001E-2"/>
    <n v="0"/>
    <n v="0"/>
    <n v="0"/>
    <n v="0"/>
    <m/>
    <n v="0"/>
    <n v="0"/>
    <n v="0"/>
    <s v="YES"/>
    <n v="0"/>
    <s v="123-1842"/>
    <m/>
    <m/>
    <m/>
    <n v="0"/>
    <m/>
    <m/>
    <n v="0"/>
    <n v="0"/>
    <n v="0"/>
    <n v="0"/>
    <n v="0"/>
    <m/>
    <m/>
    <m/>
    <m/>
    <m/>
    <m/>
    <m/>
    <m/>
    <m/>
    <m/>
    <n v="1"/>
    <n v="0"/>
    <n v="1"/>
    <s v="Mill Pond"/>
    <n v="20"/>
  </r>
  <r>
    <s v="114B-167"/>
    <m/>
    <x v="0"/>
    <s v="0 MIZZEN LN"/>
    <n v="132"/>
    <s v="SUBON CO"/>
    <s v="R60"/>
    <s v="RES ACLNUD  MDL-00"/>
    <s v="114/B/167//"/>
    <n v="0.92332999999999998"/>
    <n v="0"/>
    <n v="0"/>
    <n v="0"/>
    <n v="0"/>
    <m/>
    <n v="0"/>
    <n v="0"/>
    <n v="0"/>
    <s v="YES"/>
    <n v="0"/>
    <s v="114B-167"/>
    <m/>
    <m/>
    <m/>
    <n v="0"/>
    <m/>
    <m/>
    <n v="0"/>
    <n v="0"/>
    <n v="0"/>
    <n v="0"/>
    <n v="0"/>
    <m/>
    <m/>
    <m/>
    <m/>
    <m/>
    <m/>
    <m/>
    <m/>
    <m/>
    <m/>
    <n v="3"/>
    <n v="0"/>
    <n v="1"/>
    <s v="Harlow Brook"/>
    <n v="34"/>
  </r>
  <r>
    <s v="105A-152"/>
    <m/>
    <x v="0"/>
    <s v="14 MEGANSETT DR"/>
    <n v="101"/>
    <s v="ANDRADE LYNNE B"/>
    <s v="MR30"/>
    <s v="ONE FAMILY"/>
    <s v="105/A/152//"/>
    <n v="0.23155999999999999"/>
    <n v="1"/>
    <n v="1"/>
    <n v="1"/>
    <n v="1"/>
    <s v="SEPTIC"/>
    <n v="0"/>
    <n v="1"/>
    <n v="10300"/>
    <s v="YES"/>
    <n v="10300"/>
    <s v="105A-152"/>
    <s v="Public Water,Septic"/>
    <s v="SEPTIC"/>
    <s v="SEPTIC"/>
    <n v="10300"/>
    <m/>
    <m/>
    <n v="1"/>
    <n v="1"/>
    <n v="3"/>
    <n v="1204"/>
    <n v="1"/>
    <m/>
    <m/>
    <m/>
    <m/>
    <m/>
    <m/>
    <m/>
    <m/>
    <m/>
    <m/>
    <n v="1"/>
    <n v="9.68"/>
    <n v="1"/>
    <s v="Broad Marsh River"/>
    <n v="43"/>
  </r>
  <r>
    <s v="123-965"/>
    <m/>
    <x v="0"/>
    <s v="26 SCHEFFLER DR"/>
    <n v="101"/>
    <s v="JONES DAVID M"/>
    <s v="R130"/>
    <s v="ONE FAMILY"/>
    <s v="123//965//"/>
    <n v="2.81E-2"/>
    <n v="1"/>
    <n v="1"/>
    <n v="1"/>
    <n v="1"/>
    <s v="SEPTIC"/>
    <n v="0"/>
    <n v="1"/>
    <n v="2500"/>
    <s v="NO_W1"/>
    <n v="2500"/>
    <s v="123-965"/>
    <s v="Gas,Well,Septic"/>
    <s v="SEPTIC"/>
    <s v="SEPTIC"/>
    <n v="2500"/>
    <m/>
    <m/>
    <n v="1"/>
    <n v="1"/>
    <n v="2"/>
    <n v="1244"/>
    <n v="1"/>
    <m/>
    <m/>
    <m/>
    <m/>
    <m/>
    <m/>
    <m/>
    <m/>
    <m/>
    <m/>
    <n v="1"/>
    <n v="4.6463999999999999"/>
    <n v="1"/>
    <s v="Mill Pond"/>
    <n v="20"/>
  </r>
  <r>
    <s v="118-505B"/>
    <m/>
    <x v="0"/>
    <s v="67 MAYFLOWER LN"/>
    <n v="101"/>
    <s v="REIDY JASON J"/>
    <s v="R130"/>
    <s v="ONE FAMILY"/>
    <s v="118//505/B/"/>
    <n v="0.30356"/>
    <n v="1"/>
    <n v="1"/>
    <n v="1"/>
    <n v="1"/>
    <s v="SEPTIC"/>
    <n v="0"/>
    <n v="0"/>
    <n v="0"/>
    <s v="YES"/>
    <n v="0"/>
    <s v="118-505B"/>
    <s v="Gas,Well,Septic"/>
    <s v="SEPTIC"/>
    <s v="SEPTIC"/>
    <n v="0"/>
    <m/>
    <m/>
    <n v="1"/>
    <n v="1"/>
    <n v="3"/>
    <n v="948"/>
    <n v="1"/>
    <m/>
    <m/>
    <m/>
    <m/>
    <m/>
    <m/>
    <m/>
    <m/>
    <m/>
    <m/>
    <n v="1"/>
    <n v="4.6463999999999999"/>
    <n v="1"/>
    <s v="Mill Pond"/>
    <n v="20"/>
  </r>
  <r>
    <s v="105A-139"/>
    <m/>
    <x v="0"/>
    <s v="13 MEGANSETT DR"/>
    <n v="101"/>
    <s v="DEEGAN JAMES E"/>
    <s v="MR30"/>
    <s v="ONE FAMILY"/>
    <s v="105/A/139//"/>
    <n v="0.25241999999999998"/>
    <n v="1"/>
    <n v="1"/>
    <n v="1"/>
    <n v="1"/>
    <s v="SEPTIC"/>
    <n v="0"/>
    <n v="1"/>
    <n v="7800"/>
    <s v="YES"/>
    <n v="7800"/>
    <s v="105A-139"/>
    <s v="Public Water,Septic"/>
    <s v="SEPTIC"/>
    <s v="SEPTIC"/>
    <n v="7800"/>
    <m/>
    <m/>
    <n v="1"/>
    <n v="1"/>
    <n v="3"/>
    <n v="1316"/>
    <n v="1"/>
    <m/>
    <m/>
    <m/>
    <m/>
    <m/>
    <m/>
    <m/>
    <m/>
    <m/>
    <m/>
    <n v="1"/>
    <n v="9.68"/>
    <n v="1"/>
    <s v="Rose Brook"/>
    <n v="41"/>
  </r>
  <r>
    <s v="123-129"/>
    <m/>
    <x v="0"/>
    <s v="238 PLYMOUTH AVE"/>
    <n v="101"/>
    <s v="MATOES ANDREA J"/>
    <s v="R130"/>
    <s v="ONE FAMILY"/>
    <s v="123//129//"/>
    <n v="0.43086000000000002"/>
    <n v="1"/>
    <n v="1"/>
    <n v="1"/>
    <n v="1"/>
    <s v="SEPTIC"/>
    <n v="0"/>
    <n v="1"/>
    <n v="5300"/>
    <s v="NO_W1"/>
    <n v="5300"/>
    <s v="123-129"/>
    <s v="Gas,Well,Septic"/>
    <s v="SEPTIC"/>
    <s v="SEPTIC"/>
    <n v="5300"/>
    <m/>
    <m/>
    <n v="1"/>
    <n v="1"/>
    <n v="4"/>
    <n v="1164"/>
    <n v="2"/>
    <m/>
    <m/>
    <m/>
    <m/>
    <m/>
    <m/>
    <m/>
    <m/>
    <m/>
    <m/>
    <n v="6"/>
    <n v="4.6463999999999999"/>
    <n v="1"/>
    <s v="Mill Pond"/>
    <n v="20"/>
  </r>
  <r>
    <s v="123-307"/>
    <m/>
    <x v="0"/>
    <s v="3 SCHEFFLER DR"/>
    <n v="131"/>
    <s v="MORRISSEY JEAN S"/>
    <s v="R130"/>
    <s v="RES ACLNPO  MDL-00"/>
    <s v="123//307//"/>
    <n v="0.24288999999999999"/>
    <n v="0"/>
    <n v="0"/>
    <n v="0"/>
    <n v="0"/>
    <m/>
    <n v="0"/>
    <n v="0"/>
    <n v="0"/>
    <s v="NO_W1"/>
    <n v="0"/>
    <s v="123-307"/>
    <m/>
    <m/>
    <m/>
    <n v="0"/>
    <m/>
    <m/>
    <n v="0"/>
    <n v="0"/>
    <n v="0"/>
    <n v="0"/>
    <n v="0"/>
    <m/>
    <m/>
    <m/>
    <m/>
    <m/>
    <m/>
    <m/>
    <m/>
    <m/>
    <m/>
    <n v="4"/>
    <n v="0"/>
    <n v="1"/>
    <s v="Mill Pond"/>
    <n v="20"/>
  </r>
  <r>
    <s v="123-965"/>
    <m/>
    <x v="0"/>
    <s v="26 SCHEFFLER DR"/>
    <n v="101"/>
    <s v="JONES DAVID M"/>
    <s v="R130"/>
    <s v="ONE FAMILY"/>
    <s v="123//965//"/>
    <n v="0.19233"/>
    <n v="1"/>
    <n v="1"/>
    <n v="1"/>
    <n v="1"/>
    <s v="SEPTIC"/>
    <n v="0"/>
    <n v="1"/>
    <n v="2500"/>
    <s v="NO_W1"/>
    <n v="2500"/>
    <s v="123-965"/>
    <s v="Gas,Well,Septic"/>
    <s v="SEPTIC"/>
    <s v="SEPTIC"/>
    <n v="2500"/>
    <m/>
    <m/>
    <n v="1"/>
    <n v="1"/>
    <n v="2"/>
    <n v="1244"/>
    <n v="1"/>
    <m/>
    <m/>
    <m/>
    <m/>
    <m/>
    <m/>
    <m/>
    <m/>
    <m/>
    <m/>
    <n v="3"/>
    <n v="4.6463999999999999"/>
    <n v="1"/>
    <s v="Mill Pond"/>
    <n v="20"/>
  </r>
  <r>
    <s v="123-1532"/>
    <m/>
    <x v="0"/>
    <s v="46 HUNTER AVE"/>
    <n v="101"/>
    <s v="PEASE MILTON E"/>
    <s v="R130"/>
    <s v="ONE FAMILY"/>
    <s v="123//1532//"/>
    <n v="0.21612999999999999"/>
    <n v="1"/>
    <n v="1"/>
    <n v="1"/>
    <n v="1"/>
    <s v="SEPTIC"/>
    <n v="0"/>
    <n v="1"/>
    <n v="3300"/>
    <s v="YES"/>
    <n v="3300"/>
    <s v="123-1532"/>
    <s v="Well,Septic"/>
    <s v="SEPTIC"/>
    <s v="SEPTIC"/>
    <n v="3300"/>
    <m/>
    <m/>
    <n v="1"/>
    <n v="1"/>
    <n v="2"/>
    <n v="979"/>
    <n v="1.75"/>
    <m/>
    <m/>
    <m/>
    <m/>
    <m/>
    <m/>
    <m/>
    <m/>
    <m/>
    <m/>
    <n v="3"/>
    <n v="4.6463999999999999"/>
    <n v="1"/>
    <s v="Mill Pond"/>
    <n v="20"/>
  </r>
  <r>
    <s v="114D-1"/>
    <m/>
    <x v="0"/>
    <s v="0 UPPER BOUNDARY RD"/>
    <n v="903"/>
    <s v="WAREHAM FIRE DISTRICT"/>
    <s v="R130"/>
    <s v="MUNICIPAL  MDL-00"/>
    <s v="114/D/1//"/>
    <n v="3.3560500000000002"/>
    <n v="0"/>
    <n v="1"/>
    <n v="0"/>
    <n v="1"/>
    <m/>
    <n v="0"/>
    <n v="0"/>
    <n v="0"/>
    <s v="NO_W1"/>
    <n v="0"/>
    <s v="114D-1"/>
    <m/>
    <m/>
    <s v="SEPTIC"/>
    <n v="0"/>
    <m/>
    <m/>
    <n v="0"/>
    <n v="1"/>
    <n v="0"/>
    <n v="0"/>
    <n v="0"/>
    <m/>
    <m/>
    <m/>
    <m/>
    <m/>
    <m/>
    <m/>
    <m/>
    <m/>
    <m/>
    <n v="14"/>
    <n v="0"/>
    <n v="1"/>
    <s v="Mill Pond"/>
    <n v="20"/>
  </r>
  <r>
    <s v="114B-170"/>
    <m/>
    <x v="0"/>
    <s v="0 UPPER POND RD"/>
    <n v="132"/>
    <s v="SUBON CO"/>
    <s v="R60"/>
    <s v="RES ACLNUD  MDL-00"/>
    <s v="114/B/170//"/>
    <n v="7.8980100000000002"/>
    <n v="0"/>
    <n v="0"/>
    <n v="0"/>
    <n v="0"/>
    <m/>
    <n v="0"/>
    <n v="0"/>
    <n v="0"/>
    <s v="NO_W1"/>
    <n v="0"/>
    <s v="114B-170"/>
    <m/>
    <m/>
    <m/>
    <n v="0"/>
    <m/>
    <m/>
    <n v="0"/>
    <n v="0"/>
    <n v="0"/>
    <n v="0"/>
    <n v="0"/>
    <m/>
    <m/>
    <m/>
    <m/>
    <m/>
    <m/>
    <m/>
    <m/>
    <m/>
    <m/>
    <n v="23"/>
    <n v="0"/>
    <n v="1"/>
    <s v="Harlow Brook"/>
    <n v="34"/>
  </r>
  <r>
    <s v="LAND_NOPARC"/>
    <m/>
    <x v="0"/>
    <m/>
    <n v="0"/>
    <m/>
    <m/>
    <m/>
    <m/>
    <n v="1.119E-2"/>
    <n v="0"/>
    <n v="0"/>
    <n v="0"/>
    <n v="0"/>
    <m/>
    <n v="0"/>
    <n v="0"/>
    <n v="0"/>
    <s v="NO"/>
    <n v="0"/>
    <m/>
    <m/>
    <m/>
    <m/>
    <n v="0"/>
    <m/>
    <m/>
    <n v="0"/>
    <n v="0"/>
    <n v="0"/>
    <n v="0"/>
    <n v="0"/>
    <m/>
    <m/>
    <m/>
    <m/>
    <m/>
    <m/>
    <m/>
    <m/>
    <m/>
    <m/>
    <n v="0"/>
    <n v="0"/>
    <n v="1"/>
    <s v="Mill Pond"/>
    <n v="20"/>
  </r>
  <r>
    <s v="123-1706"/>
    <m/>
    <x v="0"/>
    <s v="69 HUNTER AVE"/>
    <n v="101"/>
    <s v="MACKEY DAVID E"/>
    <s v="R130"/>
    <s v="ONE FAMILY"/>
    <s v="123//1706//"/>
    <n v="0.14319999999999999"/>
    <n v="1"/>
    <n v="1"/>
    <n v="1"/>
    <n v="1"/>
    <s v="SEPTIC"/>
    <n v="0"/>
    <n v="1"/>
    <n v="3600"/>
    <s v="NO_W1"/>
    <n v="3600"/>
    <s v="123-1706"/>
    <s v="Well,Septic"/>
    <s v="SEPTIC"/>
    <s v="SEPTIC"/>
    <n v="3600"/>
    <m/>
    <m/>
    <n v="1"/>
    <n v="1"/>
    <n v="1"/>
    <n v="691"/>
    <n v="1.3"/>
    <m/>
    <m/>
    <m/>
    <m/>
    <m/>
    <m/>
    <m/>
    <m/>
    <m/>
    <m/>
    <n v="3"/>
    <n v="4.6463999999999999"/>
    <n v="1"/>
    <s v="Mill Pond"/>
    <n v="20"/>
  </r>
  <r>
    <s v="106-1003"/>
    <m/>
    <x v="0"/>
    <s v="0 FARM TO MARKET RD"/>
    <n v="720"/>
    <s v="MAKEPEACE/F-H ACQUISITION CORP"/>
    <s v="R60"/>
    <s v="NONPRNECLD"/>
    <s v="106//1003//"/>
    <n v="0.13303999999999999"/>
    <n v="0"/>
    <n v="0"/>
    <n v="0"/>
    <n v="0"/>
    <m/>
    <n v="0"/>
    <n v="0"/>
    <n v="0"/>
    <s v="YES"/>
    <n v="0"/>
    <s v="106-1003"/>
    <m/>
    <m/>
    <m/>
    <n v="0"/>
    <m/>
    <m/>
    <n v="0"/>
    <n v="0"/>
    <n v="0"/>
    <n v="0"/>
    <n v="0"/>
    <m/>
    <m/>
    <m/>
    <m/>
    <m/>
    <m/>
    <m/>
    <m/>
    <m/>
    <m/>
    <n v="1"/>
    <n v="0"/>
    <n v="1"/>
    <s v="Maple Swamp"/>
    <n v="39"/>
  </r>
  <r>
    <s v="106-1004"/>
    <m/>
    <x v="0"/>
    <s v="107 FARM TO MARKET RD"/>
    <n v="710"/>
    <s v="ADM CRANBERRY COMPANY LLC"/>
    <s v="R60"/>
    <s v="CRANBERRY  MDL-00"/>
    <s v="106//1004//"/>
    <n v="6.7438000000000002"/>
    <n v="0"/>
    <n v="0"/>
    <n v="0"/>
    <n v="0"/>
    <m/>
    <n v="0"/>
    <n v="0"/>
    <n v="0"/>
    <s v="YES"/>
    <n v="0"/>
    <s v="106-1004"/>
    <m/>
    <m/>
    <m/>
    <n v="0"/>
    <m/>
    <m/>
    <n v="0"/>
    <n v="0"/>
    <n v="0"/>
    <n v="0"/>
    <n v="0"/>
    <m/>
    <m/>
    <m/>
    <m/>
    <m/>
    <m/>
    <m/>
    <m/>
    <m/>
    <m/>
    <n v="2"/>
    <n v="0"/>
    <n v="1"/>
    <s v="Maple Swamp"/>
    <n v="39"/>
  </r>
  <r>
    <s v="123-635"/>
    <m/>
    <x v="0"/>
    <s v="16 SCHEFFLER DR"/>
    <n v="101"/>
    <s v="FRIZZELL ROBERT E"/>
    <s v="R130"/>
    <s v="ONE FAMILY"/>
    <s v="123//635//"/>
    <n v="0.17444000000000001"/>
    <n v="1"/>
    <n v="1"/>
    <n v="1"/>
    <n v="1"/>
    <s v="SEPTIC"/>
    <n v="0"/>
    <n v="1"/>
    <n v="1500"/>
    <s v="YES"/>
    <n v="1500"/>
    <s v="123-635"/>
    <s v="Well,Septic"/>
    <s v="SEPTIC"/>
    <s v="SEPTIC"/>
    <n v="1500"/>
    <m/>
    <m/>
    <n v="1"/>
    <n v="1"/>
    <n v="2"/>
    <n v="824"/>
    <n v="1"/>
    <m/>
    <m/>
    <m/>
    <m/>
    <m/>
    <m/>
    <m/>
    <m/>
    <m/>
    <m/>
    <n v="3"/>
    <n v="4.6463999999999999"/>
    <n v="1"/>
    <s v="Mill Pond"/>
    <n v="20"/>
  </r>
  <r>
    <s v="114C-1-41"/>
    <m/>
    <x v="0"/>
    <s v="292 CHARGE POND RD"/>
    <n v="101"/>
    <s v="ANDERSON RICHARD A"/>
    <s v="R60"/>
    <s v="ONE FAMILY"/>
    <s v="114/C1/41//"/>
    <n v="0.27129999999999999"/>
    <n v="1"/>
    <n v="1"/>
    <n v="1"/>
    <n v="1"/>
    <s v="SEPTIC"/>
    <n v="0"/>
    <n v="0"/>
    <n v="0"/>
    <s v="YES"/>
    <n v="0"/>
    <s v="114C-1-41"/>
    <s v="Well,Septic"/>
    <s v="SEPTIC"/>
    <s v="SEPTIC"/>
    <n v="0"/>
    <m/>
    <m/>
    <n v="1"/>
    <n v="1"/>
    <n v="3"/>
    <n v="1306"/>
    <n v="1.75"/>
    <m/>
    <m/>
    <m/>
    <m/>
    <m/>
    <m/>
    <m/>
    <m/>
    <m/>
    <m/>
    <n v="1"/>
    <n v="4.6463999999999999"/>
    <n v="1"/>
    <s v="Mill Pond"/>
    <n v="20"/>
  </r>
  <r>
    <s v="118-529B"/>
    <m/>
    <x v="0"/>
    <s v="54 MAYFLOWER LN"/>
    <n v="101"/>
    <s v="BROUSSEAU PAUL J"/>
    <s v="R130"/>
    <s v="ONE FAMILY"/>
    <s v="118//529/B/"/>
    <n v="0.24829000000000001"/>
    <n v="1"/>
    <n v="1"/>
    <n v="1"/>
    <n v="1"/>
    <s v="SEPTIC"/>
    <n v="0"/>
    <n v="2"/>
    <n v="4400"/>
    <s v="YES"/>
    <n v="4400"/>
    <s v="118-529B"/>
    <s v="Gas,Well,Septic"/>
    <s v="SEPTIC"/>
    <s v="SEPTIC"/>
    <n v="2200"/>
    <m/>
    <m/>
    <n v="1"/>
    <n v="1"/>
    <n v="4"/>
    <n v="1080"/>
    <n v="1.5"/>
    <m/>
    <m/>
    <m/>
    <m/>
    <m/>
    <m/>
    <m/>
    <m/>
    <m/>
    <m/>
    <n v="1"/>
    <n v="4.6463999999999999"/>
    <n v="1"/>
    <s v="Mill Pond"/>
    <n v="20"/>
  </r>
  <r>
    <s v="123-918"/>
    <m/>
    <x v="0"/>
    <s v="22 SCHEFFLER DR"/>
    <n v="101"/>
    <s v="SCHNETZER DOROTHY P"/>
    <s v="R130"/>
    <s v="ONE FAMILY"/>
    <s v="123//918//"/>
    <n v="0.30878"/>
    <n v="0"/>
    <n v="1"/>
    <n v="0"/>
    <n v="1"/>
    <m/>
    <n v="0"/>
    <n v="1"/>
    <n v="100"/>
    <s v="YES"/>
    <n v="100"/>
    <s v="123-918"/>
    <s v="Well,Septic"/>
    <s v="SEPTIC"/>
    <s v="SEPTIC"/>
    <n v="100"/>
    <m/>
    <m/>
    <n v="0"/>
    <n v="1"/>
    <n v="0"/>
    <n v="528"/>
    <n v="1"/>
    <m/>
    <m/>
    <m/>
    <m/>
    <m/>
    <m/>
    <m/>
    <m/>
    <m/>
    <m/>
    <n v="5"/>
    <n v="0"/>
    <n v="1"/>
    <s v="Mill Pond"/>
    <n v="20"/>
  </r>
  <r>
    <s v="123-1324"/>
    <m/>
    <x v="0"/>
    <s v="61 PURITAN AVE"/>
    <n v="101"/>
    <s v="KELLY JAMES M"/>
    <s v="R130"/>
    <s v="ONE FAMILY"/>
    <s v="123//1324//"/>
    <n v="0.27661999999999998"/>
    <n v="1"/>
    <n v="1"/>
    <n v="1"/>
    <n v="1"/>
    <s v="SEPTIC"/>
    <n v="0"/>
    <n v="1"/>
    <n v="600"/>
    <s v="NO_W1"/>
    <n v="600"/>
    <s v="123-1324"/>
    <s v="Well,Septic"/>
    <s v="SEPTIC"/>
    <s v="SEPTIC"/>
    <n v="600"/>
    <m/>
    <m/>
    <n v="1"/>
    <n v="1"/>
    <n v="2"/>
    <n v="576"/>
    <n v="1"/>
    <m/>
    <m/>
    <m/>
    <m/>
    <m/>
    <m/>
    <m/>
    <m/>
    <m/>
    <m/>
    <n v="4"/>
    <n v="4.6463999999999999"/>
    <n v="1"/>
    <s v="Mill Pond"/>
    <n v="20"/>
  </r>
  <r>
    <s v="106-8"/>
    <m/>
    <x v="0"/>
    <s v="4 POND EDGE TRAIL"/>
    <n v="131"/>
    <s v="CRANE LANDING DEVELOPMENT LLC"/>
    <s v="R60"/>
    <s v="RES ACLNPO  MDL-00"/>
    <s v="106//8//"/>
    <n v="2.3575599999999999"/>
    <n v="0"/>
    <n v="0"/>
    <n v="0"/>
    <n v="0"/>
    <m/>
    <n v="0"/>
    <n v="0"/>
    <n v="0"/>
    <s v="YES"/>
    <n v="0"/>
    <s v="106-8"/>
    <m/>
    <m/>
    <m/>
    <n v="0"/>
    <m/>
    <m/>
    <n v="0"/>
    <n v="0"/>
    <n v="0"/>
    <n v="0"/>
    <n v="0"/>
    <m/>
    <m/>
    <m/>
    <m/>
    <m/>
    <m/>
    <m/>
    <m/>
    <m/>
    <m/>
    <n v="1"/>
    <n v="0"/>
    <n v="1"/>
    <s v="Wankinco R N LT10"/>
    <n v="32"/>
  </r>
  <r>
    <s v="114C-1-62"/>
    <m/>
    <x v="0"/>
    <s v="291 CHARGE POND RD"/>
    <n v="101"/>
    <s v="SIMAS CHARLES JOHN"/>
    <s v="R130"/>
    <s v="ONE FAMILY"/>
    <s v="114/C1/62//"/>
    <n v="0.55323"/>
    <n v="1"/>
    <n v="1"/>
    <n v="1"/>
    <n v="1"/>
    <s v="SEPTIC"/>
    <n v="0"/>
    <n v="0"/>
    <n v="0"/>
    <s v="YES"/>
    <n v="0"/>
    <s v="114C-1-62"/>
    <s v="Well,Septic"/>
    <s v="SEPTIC"/>
    <s v="SEPTIC"/>
    <n v="0"/>
    <m/>
    <m/>
    <n v="1"/>
    <n v="1"/>
    <n v="3"/>
    <n v="1387"/>
    <n v="1.75"/>
    <m/>
    <m/>
    <m/>
    <m/>
    <m/>
    <m/>
    <m/>
    <m/>
    <m/>
    <m/>
    <n v="2"/>
    <n v="4.6463999999999999"/>
    <n v="1"/>
    <s v="Mill Pond"/>
    <n v="20"/>
  </r>
  <r>
    <s v="106-5"/>
    <m/>
    <x v="0"/>
    <s v="4 PINE NEEDLE LN"/>
    <n v="131"/>
    <s v="CRANE LANDING DEVELOPMENT LLC"/>
    <s v="R60"/>
    <s v="RES ACLNPO  MDL-00"/>
    <s v="106//5//"/>
    <n v="1.73922"/>
    <n v="0"/>
    <n v="0"/>
    <n v="0"/>
    <n v="0"/>
    <m/>
    <n v="0"/>
    <n v="0"/>
    <n v="0"/>
    <s v="YES"/>
    <n v="0"/>
    <s v="106-5"/>
    <m/>
    <m/>
    <m/>
    <n v="0"/>
    <m/>
    <m/>
    <n v="0"/>
    <n v="0"/>
    <n v="0"/>
    <n v="0"/>
    <n v="0"/>
    <m/>
    <m/>
    <m/>
    <m/>
    <m/>
    <m/>
    <m/>
    <m/>
    <m/>
    <m/>
    <n v="2"/>
    <n v="0"/>
    <n v="1"/>
    <s v="Wankinco R N LT10"/>
    <n v="32"/>
  </r>
  <r>
    <s v="123-1235"/>
    <m/>
    <x v="0"/>
    <s v="68 PURITAN AVE"/>
    <n v="101"/>
    <s v="GOTOVICH JAMES J"/>
    <s v="R130"/>
    <s v="ONE FAMILY"/>
    <s v="123//1235//"/>
    <n v="0.65903999999999996"/>
    <n v="1"/>
    <n v="1"/>
    <n v="1"/>
    <n v="1"/>
    <s v="SEPTIC"/>
    <n v="0"/>
    <n v="0"/>
    <n v="0"/>
    <s v="NO_W1"/>
    <n v="0"/>
    <s v="123-1235"/>
    <s v="Well,Septic"/>
    <s v="SEPTIC"/>
    <s v="SEPTIC"/>
    <n v="0"/>
    <m/>
    <m/>
    <n v="1"/>
    <n v="1"/>
    <n v="4"/>
    <n v="1008"/>
    <n v="1"/>
    <m/>
    <m/>
    <m/>
    <m/>
    <m/>
    <m/>
    <m/>
    <m/>
    <m/>
    <m/>
    <n v="9"/>
    <n v="4.6463999999999999"/>
    <n v="1"/>
    <s v="Mill Pond"/>
    <n v="20"/>
  </r>
  <r>
    <s v="123-1535"/>
    <m/>
    <x v="0"/>
    <s v="52 HUNTER AVE"/>
    <n v="101"/>
    <s v="YORK TIMOTHY L"/>
    <s v="R130"/>
    <s v="ONE FAMILY"/>
    <s v="123//1535//"/>
    <n v="0.20201"/>
    <n v="1"/>
    <n v="1"/>
    <n v="1"/>
    <n v="1"/>
    <s v="SEPTIC"/>
    <n v="0"/>
    <n v="1"/>
    <n v="3700"/>
    <s v="YES"/>
    <n v="3700"/>
    <s v="123-1535"/>
    <s v="Public Water,Septic"/>
    <s v="SEPTIC"/>
    <s v="SEPTIC"/>
    <n v="3700"/>
    <m/>
    <m/>
    <n v="1"/>
    <n v="1"/>
    <n v="3"/>
    <n v="1591"/>
    <n v="1.75"/>
    <m/>
    <m/>
    <m/>
    <m/>
    <m/>
    <m/>
    <m/>
    <m/>
    <m/>
    <m/>
    <n v="3"/>
    <n v="4.6463999999999999"/>
    <n v="1"/>
    <s v="Mill Pond"/>
    <n v="20"/>
  </r>
  <r>
    <s v="105A-138"/>
    <m/>
    <x v="0"/>
    <s v="15 MEGANSETT DR"/>
    <n v="101"/>
    <s v="SIRRICO JOSEPH J JR"/>
    <s v="MR30"/>
    <s v="ONE FAMILY"/>
    <s v="105/A/138//"/>
    <n v="0.27688000000000001"/>
    <n v="1"/>
    <n v="1"/>
    <n v="1"/>
    <n v="1"/>
    <s v="SEPTIC"/>
    <n v="0"/>
    <n v="1"/>
    <n v="4100"/>
    <s v="YES"/>
    <n v="4100"/>
    <s v="105A-138"/>
    <s v="Public Water,Septic"/>
    <s v="SEPTIC"/>
    <s v="SEPTIC"/>
    <n v="4100"/>
    <m/>
    <m/>
    <n v="1"/>
    <n v="1"/>
    <n v="4"/>
    <n v="1232"/>
    <n v="1"/>
    <m/>
    <m/>
    <m/>
    <m/>
    <m/>
    <m/>
    <m/>
    <m/>
    <m/>
    <m/>
    <n v="1"/>
    <n v="9.68"/>
    <n v="1"/>
    <s v="Rose Brook"/>
    <n v="41"/>
  </r>
  <r>
    <s v="123-127"/>
    <m/>
    <x v="0"/>
    <s v="244 PLYMOUTH AVE"/>
    <n v="101"/>
    <s v="ROGERS DEBORAH J"/>
    <s v="R130"/>
    <s v="ONE FAMILY"/>
    <s v="123//127//"/>
    <n v="0.11995"/>
    <n v="1"/>
    <n v="1"/>
    <n v="1"/>
    <n v="1"/>
    <s v="SEPTIC"/>
    <n v="0"/>
    <n v="1"/>
    <n v="8700"/>
    <s v="YES"/>
    <n v="8700"/>
    <s v="123-127"/>
    <m/>
    <m/>
    <s v="SEPTIC"/>
    <n v="8700"/>
    <m/>
    <m/>
    <n v="1"/>
    <n v="1"/>
    <n v="3"/>
    <n v="1224"/>
    <n v="1.5"/>
    <m/>
    <m/>
    <m/>
    <m/>
    <m/>
    <m/>
    <m/>
    <m/>
    <m/>
    <m/>
    <n v="2"/>
    <n v="4.6463999999999999"/>
    <n v="1"/>
    <s v="Mill Pond"/>
    <n v="20"/>
  </r>
  <r>
    <s v="105A-90"/>
    <m/>
    <x v="0"/>
    <s v="4 WESTFIELD III"/>
    <n v="903"/>
    <s v="TOWN OF WAREHAM"/>
    <s v="MR30"/>
    <s v="MUNICIPAL  MDL-00"/>
    <s v="105/A/90//"/>
    <n v="9.4039999999999999E-2"/>
    <n v="0"/>
    <n v="0"/>
    <n v="0"/>
    <n v="0"/>
    <m/>
    <n v="0"/>
    <n v="0"/>
    <n v="0"/>
    <s v="NO_W1"/>
    <n v="0"/>
    <s v="105A-90"/>
    <s v="Public Water,Gas"/>
    <m/>
    <m/>
    <n v="0"/>
    <m/>
    <m/>
    <n v="0"/>
    <n v="0"/>
    <n v="0"/>
    <n v="0"/>
    <n v="0"/>
    <m/>
    <m/>
    <m/>
    <m/>
    <m/>
    <m/>
    <m/>
    <m/>
    <m/>
    <m/>
    <n v="0"/>
    <n v="0"/>
    <n v="1"/>
    <s v="Broad Marsh River"/>
    <n v="43"/>
  </r>
  <r>
    <s v="118-506B"/>
    <m/>
    <x v="0"/>
    <s v="69 MAYFLOWER LN"/>
    <n v="101"/>
    <s v="CAPOZZI JENNIFER R"/>
    <s v="R130"/>
    <s v="ONE FAMILY"/>
    <s v="118//506/B/"/>
    <n v="0.309"/>
    <n v="1"/>
    <n v="1"/>
    <n v="1"/>
    <n v="1"/>
    <s v="SEPTIC"/>
    <n v="0"/>
    <n v="1"/>
    <n v="7800"/>
    <s v="YES"/>
    <n v="7800"/>
    <s v="118-506B"/>
    <s v="Gas,Well,Septic"/>
    <s v="SEPTIC"/>
    <s v="SEPTIC"/>
    <n v="7800"/>
    <m/>
    <m/>
    <n v="1"/>
    <n v="1"/>
    <n v="2"/>
    <n v="1524"/>
    <n v="1"/>
    <m/>
    <m/>
    <m/>
    <m/>
    <m/>
    <m/>
    <m/>
    <m/>
    <m/>
    <m/>
    <n v="0"/>
    <n v="4.6463999999999999"/>
    <n v="1"/>
    <s v="Mill Pond"/>
    <n v="20"/>
  </r>
  <r>
    <s v="LAND_NOPARC"/>
    <m/>
    <x v="0"/>
    <m/>
    <n v="0"/>
    <m/>
    <m/>
    <m/>
    <m/>
    <n v="2.82E-3"/>
    <n v="0"/>
    <n v="0"/>
    <n v="0"/>
    <n v="0"/>
    <m/>
    <n v="0"/>
    <n v="0"/>
    <n v="0"/>
    <s v="NO"/>
    <n v="0"/>
    <m/>
    <m/>
    <m/>
    <m/>
    <n v="0"/>
    <m/>
    <m/>
    <n v="0"/>
    <n v="0"/>
    <n v="0"/>
    <n v="0"/>
    <n v="0"/>
    <m/>
    <m/>
    <m/>
    <m/>
    <m/>
    <m/>
    <m/>
    <m/>
    <m/>
    <m/>
    <n v="0"/>
    <n v="0"/>
    <n v="1"/>
    <s v="Mill Pond"/>
    <n v="20"/>
  </r>
  <r>
    <s v="114B-153"/>
    <m/>
    <x v="0"/>
    <s v="3 SKIFF LN"/>
    <n v="101"/>
    <s v="PEREIRA KENNETH R"/>
    <s v="R60"/>
    <s v="ONE FAMILY"/>
    <s v="114/B/153//"/>
    <n v="0.37475999999999998"/>
    <n v="0"/>
    <n v="1"/>
    <n v="0"/>
    <n v="1"/>
    <m/>
    <n v="0"/>
    <n v="0"/>
    <n v="0"/>
    <s v="YES"/>
    <n v="0"/>
    <s v="114B-153"/>
    <s v="Well,Septic"/>
    <s v="SEPTIC"/>
    <s v="SEPTIC"/>
    <n v="0"/>
    <m/>
    <m/>
    <n v="0"/>
    <n v="1"/>
    <n v="4"/>
    <n v="1469"/>
    <n v="1.75"/>
    <m/>
    <m/>
    <m/>
    <m/>
    <m/>
    <m/>
    <m/>
    <m/>
    <m/>
    <m/>
    <n v="1"/>
    <n v="0"/>
    <n v="1"/>
    <s v="Harlow Brook"/>
    <n v="34"/>
  </r>
  <r>
    <s v="123-632"/>
    <m/>
    <x v="0"/>
    <s v="229 LAKE AVE"/>
    <n v="101"/>
    <s v="HOLT RICHARD L"/>
    <s v="R130"/>
    <s v="ONE FAMILY"/>
    <s v="123//632//"/>
    <n v="0.20988000000000001"/>
    <n v="1"/>
    <n v="1"/>
    <n v="1"/>
    <n v="1"/>
    <s v="SEPTIC"/>
    <n v="0"/>
    <n v="1"/>
    <n v="5800"/>
    <s v="YES"/>
    <n v="5800"/>
    <s v="123-632"/>
    <s v="Gas,Well,Septic"/>
    <s v="SEPTIC"/>
    <s v="SEPTIC"/>
    <n v="5800"/>
    <m/>
    <m/>
    <n v="1"/>
    <n v="1"/>
    <n v="2"/>
    <n v="1140"/>
    <n v="1"/>
    <m/>
    <m/>
    <m/>
    <m/>
    <m/>
    <m/>
    <m/>
    <m/>
    <m/>
    <m/>
    <n v="3"/>
    <n v="4.6463999999999999"/>
    <n v="1"/>
    <s v="Mill Pond"/>
    <n v="20"/>
  </r>
  <r>
    <s v="123-302"/>
    <m/>
    <x v="0"/>
    <s v="195 PLYMOUTH AVE"/>
    <n v="101"/>
    <s v="MORRISSEY JEANS"/>
    <s v="R130"/>
    <s v="ONE FAMILY"/>
    <s v="123//302//"/>
    <n v="0.30765999999999999"/>
    <n v="0"/>
    <n v="1"/>
    <n v="0"/>
    <n v="1"/>
    <m/>
    <n v="0"/>
    <n v="1"/>
    <n v="100"/>
    <s v="YES"/>
    <n v="100"/>
    <s v="123-302"/>
    <s v="Well,Septic"/>
    <s v="SEPTIC"/>
    <s v="SEPTIC"/>
    <n v="100"/>
    <m/>
    <m/>
    <n v="0"/>
    <n v="1"/>
    <n v="1"/>
    <n v="498"/>
    <n v="1"/>
    <m/>
    <m/>
    <m/>
    <m/>
    <m/>
    <m/>
    <m/>
    <m/>
    <m/>
    <m/>
    <n v="5"/>
    <n v="0"/>
    <n v="1"/>
    <s v="Mill Pond"/>
    <n v="20"/>
  </r>
  <r>
    <s v="123-923"/>
    <m/>
    <x v="0"/>
    <s v="232 PARK AVE"/>
    <n v="132"/>
    <s v="HOLT ARLENE M"/>
    <s v="R130"/>
    <s v="RES ACLNUD  MDL-00"/>
    <s v="123//923//"/>
    <n v="6.7369999999999999E-2"/>
    <n v="0"/>
    <n v="0"/>
    <n v="0"/>
    <n v="0"/>
    <m/>
    <n v="0"/>
    <n v="0"/>
    <n v="0"/>
    <s v="YES"/>
    <n v="0"/>
    <s v="123-923"/>
    <m/>
    <m/>
    <m/>
    <n v="0"/>
    <m/>
    <m/>
    <n v="0"/>
    <n v="0"/>
    <n v="0"/>
    <n v="0"/>
    <n v="0"/>
    <m/>
    <m/>
    <m/>
    <m/>
    <m/>
    <m/>
    <m/>
    <m/>
    <m/>
    <m/>
    <n v="1"/>
    <n v="0"/>
    <n v="1"/>
    <s v="Mill Pond"/>
    <n v="20"/>
  </r>
  <r>
    <s v="105-10"/>
    <m/>
    <x v="0"/>
    <s v="67 CHARLOTTE FURN RD"/>
    <n v="601"/>
    <s v="MAKEPEACE CO A D"/>
    <s v="R60"/>
    <s v="CHAPTER 61"/>
    <s v="105//10//"/>
    <n v="1.3793299999999999"/>
    <n v="0"/>
    <n v="0"/>
    <n v="0"/>
    <n v="0"/>
    <m/>
    <n v="0"/>
    <n v="0"/>
    <n v="0"/>
    <s v="YES"/>
    <n v="0"/>
    <s v="105-10"/>
    <m/>
    <m/>
    <m/>
    <n v="0"/>
    <m/>
    <m/>
    <n v="0"/>
    <n v="0"/>
    <n v="0"/>
    <n v="0"/>
    <n v="0"/>
    <m/>
    <m/>
    <m/>
    <m/>
    <m/>
    <m/>
    <m/>
    <m/>
    <m/>
    <m/>
    <n v="1"/>
    <n v="0"/>
    <n v="1"/>
    <s v="Rose Brook"/>
    <n v="41"/>
  </r>
  <r>
    <s v="106-6"/>
    <m/>
    <x v="0"/>
    <s v="6 PINE NEEDLE LN"/>
    <n v="131"/>
    <s v="SCHIAPPA EMO"/>
    <s v="R60"/>
    <s v="RES ACLNPO  MDL-00"/>
    <s v="106//6//"/>
    <n v="1.4985599999999999"/>
    <n v="0"/>
    <n v="0"/>
    <n v="0"/>
    <n v="0"/>
    <m/>
    <n v="0"/>
    <n v="0"/>
    <n v="0"/>
    <s v="YES"/>
    <n v="0"/>
    <s v="106-6"/>
    <m/>
    <m/>
    <m/>
    <n v="0"/>
    <m/>
    <m/>
    <n v="0"/>
    <n v="0"/>
    <n v="0"/>
    <n v="0"/>
    <n v="0"/>
    <m/>
    <m/>
    <m/>
    <m/>
    <m/>
    <m/>
    <m/>
    <m/>
    <m/>
    <m/>
    <n v="1"/>
    <n v="0"/>
    <n v="1"/>
    <s v="Wankinco R N LT10"/>
    <n v="32"/>
  </r>
  <r>
    <s v="123-1322"/>
    <m/>
    <x v="0"/>
    <s v="63 PURITAN AVE"/>
    <n v="131"/>
    <s v="BISSONNETTE DAVID"/>
    <s v="R130"/>
    <s v="RES ACLNPO  MDL-00"/>
    <s v="123//1322//"/>
    <n v="0.13571"/>
    <n v="0"/>
    <n v="0"/>
    <n v="0"/>
    <n v="0"/>
    <m/>
    <n v="0"/>
    <n v="0"/>
    <n v="0"/>
    <s v="YES"/>
    <n v="0"/>
    <s v="123-1322"/>
    <m/>
    <m/>
    <m/>
    <n v="0"/>
    <m/>
    <m/>
    <n v="0"/>
    <n v="0"/>
    <n v="0"/>
    <n v="0"/>
    <n v="0"/>
    <m/>
    <m/>
    <m/>
    <m/>
    <m/>
    <m/>
    <m/>
    <m/>
    <m/>
    <m/>
    <n v="2"/>
    <n v="0"/>
    <n v="1"/>
    <s v="Mill Pond"/>
    <n v="20"/>
  </r>
  <r>
    <s v="123-1700"/>
    <m/>
    <x v="0"/>
    <s v="71 HUNTER AVE"/>
    <n v="101"/>
    <s v="MACKEY DAVID E &amp; MARY A"/>
    <s v="R130"/>
    <s v="ONE FAMILY"/>
    <s v="123//1700//"/>
    <n v="0.37473000000000001"/>
    <n v="1"/>
    <n v="1"/>
    <n v="1"/>
    <n v="1"/>
    <s v="SEPTIC"/>
    <n v="0"/>
    <n v="0"/>
    <n v="0"/>
    <s v="NO_W1"/>
    <n v="0"/>
    <s v="123-1700"/>
    <s v="Well,Septic"/>
    <s v="SEPTIC"/>
    <s v="SEPTIC"/>
    <n v="0"/>
    <m/>
    <m/>
    <n v="1"/>
    <n v="1"/>
    <n v="1"/>
    <n v="920"/>
    <n v="1"/>
    <m/>
    <m/>
    <m/>
    <m/>
    <m/>
    <m/>
    <m/>
    <m/>
    <m/>
    <m/>
    <n v="8"/>
    <n v="4.6463999999999999"/>
    <n v="1"/>
    <s v="Mill Pond"/>
    <n v="20"/>
  </r>
  <r>
    <s v="123-125"/>
    <m/>
    <x v="0"/>
    <s v="246 PLYMOUTH AVE"/>
    <n v="101"/>
    <s v="IRELAND MICHAEL F"/>
    <s v="R130"/>
    <s v="ONE FAMILY"/>
    <s v="123//125//"/>
    <n v="0.13591"/>
    <n v="1"/>
    <n v="1"/>
    <n v="1"/>
    <n v="1"/>
    <s v="SEPTIC"/>
    <n v="0"/>
    <n v="1"/>
    <n v="7700"/>
    <s v="YES"/>
    <n v="7700"/>
    <s v="123-125"/>
    <m/>
    <m/>
    <s v="SEPTIC"/>
    <n v="7700"/>
    <m/>
    <m/>
    <n v="1"/>
    <n v="1"/>
    <n v="3"/>
    <n v="1503"/>
    <n v="1.75"/>
    <m/>
    <m/>
    <m/>
    <m/>
    <m/>
    <m/>
    <m/>
    <m/>
    <m/>
    <m/>
    <n v="2"/>
    <n v="4.6463999999999999"/>
    <n v="1"/>
    <s v="Mill Pond"/>
    <n v="20"/>
  </r>
  <r>
    <s v="123-583"/>
    <m/>
    <x v="0"/>
    <s v="234 LAKE AVE"/>
    <n v="101"/>
    <s v="RICKER ANGELA"/>
    <s v="R130"/>
    <s v="ONE FAMILY"/>
    <s v="123//583//"/>
    <n v="0.54239000000000004"/>
    <n v="1"/>
    <n v="1"/>
    <n v="1"/>
    <n v="1"/>
    <s v="SEPTIC"/>
    <n v="0"/>
    <n v="1"/>
    <n v="1000"/>
    <s v="NO_W1"/>
    <n v="1000"/>
    <s v="123-583"/>
    <s v="Well,Septic"/>
    <s v="SEPTIC"/>
    <s v="SEPTIC"/>
    <n v="1000"/>
    <m/>
    <m/>
    <n v="1"/>
    <n v="1"/>
    <n v="3"/>
    <n v="1040"/>
    <n v="1"/>
    <m/>
    <m/>
    <m/>
    <m/>
    <m/>
    <m/>
    <m/>
    <m/>
    <m/>
    <m/>
    <n v="8"/>
    <n v="4.6463999999999999"/>
    <n v="1"/>
    <s v="Mill Pond"/>
    <n v="20"/>
  </r>
  <r>
    <s v="114C-1-42"/>
    <m/>
    <x v="0"/>
    <s v="294 CHARGE POND RD"/>
    <n v="101"/>
    <s v="ELKALLASSI NAZIH TRUSTEE"/>
    <s v="R60"/>
    <s v="ONE FAMILY"/>
    <s v="114/C1/42//"/>
    <n v="0.32950000000000002"/>
    <n v="0"/>
    <n v="1"/>
    <n v="0"/>
    <n v="1"/>
    <m/>
    <n v="0"/>
    <n v="0"/>
    <n v="0"/>
    <s v="YES"/>
    <n v="0"/>
    <s v="114C-1-42"/>
    <s v=",Public Water"/>
    <s v="SEWER"/>
    <s v="SEPTIC"/>
    <n v="0"/>
    <m/>
    <m/>
    <n v="0"/>
    <n v="1"/>
    <n v="1"/>
    <n v="1306"/>
    <n v="1"/>
    <m/>
    <m/>
    <m/>
    <m/>
    <m/>
    <m/>
    <m/>
    <m/>
    <m/>
    <m/>
    <n v="1"/>
    <n v="0"/>
    <n v="1"/>
    <s v="Mill Pond"/>
    <n v="20"/>
  </r>
  <r>
    <s v="123-959"/>
    <m/>
    <x v="0"/>
    <s v="243 PARK AVE"/>
    <n v="101"/>
    <s v="AXON DANE J"/>
    <s v="R130"/>
    <s v="ONE FAMILY"/>
    <s v="123//959//"/>
    <n v="0.14554"/>
    <n v="1"/>
    <n v="1"/>
    <n v="1"/>
    <n v="1"/>
    <s v="SEPTIC"/>
    <n v="0"/>
    <n v="1"/>
    <n v="7100"/>
    <s v="YES"/>
    <n v="7100"/>
    <s v="123-959"/>
    <s v="Well,Septic"/>
    <s v="SEPTIC"/>
    <s v="SEPTIC"/>
    <n v="7100"/>
    <m/>
    <m/>
    <n v="1"/>
    <n v="1"/>
    <n v="3"/>
    <n v="1523"/>
    <n v="1.75"/>
    <m/>
    <m/>
    <m/>
    <m/>
    <m/>
    <m/>
    <m/>
    <m/>
    <m/>
    <m/>
    <n v="2"/>
    <n v="4.6463999999999999"/>
    <n v="1"/>
    <s v="Mill Pond"/>
    <n v="20"/>
  </r>
  <r>
    <s v="114B-100"/>
    <m/>
    <x v="0"/>
    <s v="0 MAINSAIL LN"/>
    <n v="132"/>
    <s v="SUBON CO"/>
    <s v="R60"/>
    <s v="RES ACLNUD  MDL-00"/>
    <s v="114/B/100//"/>
    <n v="13.14682"/>
    <n v="0"/>
    <n v="0"/>
    <n v="0"/>
    <n v="0"/>
    <m/>
    <n v="0"/>
    <n v="0"/>
    <n v="0"/>
    <s v="NO_W1"/>
    <n v="0"/>
    <s v="114B-100"/>
    <m/>
    <m/>
    <m/>
    <n v="0"/>
    <m/>
    <m/>
    <n v="0"/>
    <n v="0"/>
    <n v="0"/>
    <n v="0"/>
    <n v="0"/>
    <m/>
    <m/>
    <m/>
    <m/>
    <m/>
    <m/>
    <m/>
    <m/>
    <m/>
    <m/>
    <n v="41"/>
    <n v="0"/>
    <n v="1"/>
    <s v="Harlow Brook"/>
    <n v="34"/>
  </r>
  <r>
    <s v="123-1540"/>
    <m/>
    <x v="0"/>
    <s v="62 HUNTER AVE"/>
    <n v="101"/>
    <s v="NIXON HEATHER L"/>
    <s v="R130"/>
    <s v="ONE FAMILY"/>
    <s v="123//1540//"/>
    <n v="0.48291000000000001"/>
    <n v="1"/>
    <n v="1"/>
    <n v="1"/>
    <n v="1"/>
    <s v="SEPTIC"/>
    <n v="0"/>
    <n v="1"/>
    <n v="4300"/>
    <s v="NO_W1"/>
    <n v="4300"/>
    <s v="123-1540"/>
    <s v="Well,Septic"/>
    <s v="SEPTIC"/>
    <s v="SEPTIC"/>
    <n v="4300"/>
    <m/>
    <m/>
    <n v="1"/>
    <n v="1"/>
    <n v="3"/>
    <n v="825"/>
    <n v="1"/>
    <m/>
    <m/>
    <m/>
    <m/>
    <m/>
    <m/>
    <m/>
    <m/>
    <m/>
    <m/>
    <n v="7"/>
    <n v="4.6463999999999999"/>
    <n v="1"/>
    <s v="Mill Pond"/>
    <n v="20"/>
  </r>
  <r>
    <s v="123-1240"/>
    <m/>
    <x v="0"/>
    <s v="76 PURITAN AVE"/>
    <n v="101"/>
    <s v="SMOLSKI ADAM P"/>
    <s v="R130"/>
    <s v="ONE FAMILY"/>
    <s v="123//1240//"/>
    <n v="0.13553999999999999"/>
    <n v="1"/>
    <n v="1"/>
    <n v="1"/>
    <n v="1"/>
    <s v="SEPTIC"/>
    <n v="0"/>
    <n v="1"/>
    <n v="2100"/>
    <s v="YES"/>
    <n v="2100"/>
    <s v="123-1240"/>
    <s v="Gas,Well,Septic"/>
    <s v="SEPTIC"/>
    <s v="SEPTIC"/>
    <n v="2100"/>
    <m/>
    <m/>
    <n v="1"/>
    <n v="1"/>
    <n v="2"/>
    <n v="484"/>
    <n v="1"/>
    <m/>
    <m/>
    <m/>
    <m/>
    <m/>
    <m/>
    <m/>
    <m/>
    <m/>
    <m/>
    <n v="2"/>
    <n v="4.6463999999999999"/>
    <n v="1"/>
    <s v="Mill Pond"/>
    <n v="20"/>
  </r>
  <r>
    <s v="123-630"/>
    <m/>
    <x v="0"/>
    <s v="233 LAKE AVE"/>
    <n v="101"/>
    <s v="HARLFINGER MICHELLE A"/>
    <s v="R130"/>
    <s v="ONE FAMILY"/>
    <s v="123//630//"/>
    <n v="0.19062999999999999"/>
    <n v="1"/>
    <n v="1"/>
    <n v="1"/>
    <n v="1"/>
    <s v="SEPTIC"/>
    <n v="0"/>
    <n v="1"/>
    <n v="6400"/>
    <s v="NO_W1"/>
    <n v="6400"/>
    <s v="123-630"/>
    <s v="Gas,Well,Septic"/>
    <s v="SEPTIC"/>
    <s v="SEPTIC"/>
    <n v="6400"/>
    <m/>
    <m/>
    <n v="1"/>
    <n v="1"/>
    <n v="3"/>
    <n v="1400"/>
    <n v="2"/>
    <m/>
    <m/>
    <m/>
    <m/>
    <m/>
    <m/>
    <m/>
    <m/>
    <m/>
    <m/>
    <n v="3"/>
    <n v="4.6463999999999999"/>
    <n v="1"/>
    <s v="Mill Pond"/>
    <n v="20"/>
  </r>
  <r>
    <s v="114B-154"/>
    <m/>
    <x v="0"/>
    <s v="4 DORY LN"/>
    <n v="101"/>
    <s v="BARROWS GLENN A"/>
    <s v="R60"/>
    <s v="ONE FAMILY"/>
    <s v="114/B/154//"/>
    <n v="1.1346499999999999"/>
    <n v="1"/>
    <n v="1"/>
    <n v="1"/>
    <n v="1"/>
    <s v="SEPTIC"/>
    <n v="0"/>
    <n v="0"/>
    <n v="0"/>
    <s v="YES"/>
    <n v="0"/>
    <s v="114B-154"/>
    <m/>
    <m/>
    <s v="SEPTIC"/>
    <n v="0"/>
    <m/>
    <m/>
    <n v="1"/>
    <n v="1"/>
    <n v="3"/>
    <n v="1928"/>
    <n v="1"/>
    <m/>
    <m/>
    <m/>
    <m/>
    <m/>
    <m/>
    <m/>
    <m/>
    <m/>
    <m/>
    <n v="3"/>
    <n v="4.6463999999999999"/>
    <n v="1"/>
    <s v="Mill Pond"/>
    <n v="20"/>
  </r>
  <r>
    <s v="114C-1-64"/>
    <m/>
    <x v="0"/>
    <s v="295 CHARGE POND RD"/>
    <n v="101"/>
    <s v="MADDEN TIMOTHY J"/>
    <s v="R130"/>
    <s v="ONE FAMILY"/>
    <s v="114/C1/64//"/>
    <n v="0.27840999999999999"/>
    <n v="1"/>
    <n v="1"/>
    <n v="1"/>
    <n v="1"/>
    <s v="SEPTIC"/>
    <n v="0"/>
    <n v="0"/>
    <n v="0"/>
    <s v="YES"/>
    <n v="0"/>
    <s v="114C-1-64"/>
    <s v="Well,Septic"/>
    <s v="SEPTIC"/>
    <s v="SEPTIC"/>
    <n v="0"/>
    <m/>
    <m/>
    <n v="1"/>
    <n v="1"/>
    <n v="4"/>
    <n v="2088"/>
    <n v="1.75"/>
    <m/>
    <m/>
    <m/>
    <m/>
    <m/>
    <m/>
    <m/>
    <m/>
    <m/>
    <m/>
    <n v="1"/>
    <n v="4.6463999999999999"/>
    <n v="1"/>
    <s v="Mill Pond"/>
    <n v="20"/>
  </r>
  <r>
    <s v="118-567B"/>
    <m/>
    <x v="0"/>
    <s v="0 LEISURE LN"/>
    <n v="132"/>
    <s v="KING CARLOYN B"/>
    <s v="R130"/>
    <s v="RES ACLNUD  MDL-00"/>
    <s v="118//567/B/"/>
    <n v="3.4340099999999998"/>
    <n v="1"/>
    <n v="1"/>
    <n v="1"/>
    <n v="1"/>
    <s v="SEPTIC"/>
    <n v="0"/>
    <n v="0"/>
    <n v="0"/>
    <s v="NO_W1"/>
    <n v="0"/>
    <s v="118-567B"/>
    <m/>
    <m/>
    <s v="SEPTIC"/>
    <n v="0"/>
    <m/>
    <m/>
    <n v="1"/>
    <n v="1"/>
    <n v="0"/>
    <n v="0"/>
    <n v="0"/>
    <m/>
    <m/>
    <m/>
    <m/>
    <m/>
    <m/>
    <m/>
    <m/>
    <m/>
    <m/>
    <n v="12"/>
    <n v="4.6463999999999999"/>
    <n v="1"/>
    <s v="Mill Pond"/>
    <n v="20"/>
  </r>
  <r>
    <s v="105A-90"/>
    <m/>
    <x v="0"/>
    <s v="4 WESTFIELD III"/>
    <n v="903"/>
    <s v="TOWN OF WAREHAM"/>
    <s v="MR30"/>
    <s v="MUNICIPAL  MDL-00"/>
    <s v="105/A/90//"/>
    <n v="6.4500000000000002E-2"/>
    <n v="0"/>
    <n v="0"/>
    <n v="0"/>
    <n v="0"/>
    <m/>
    <n v="0"/>
    <n v="0"/>
    <n v="0"/>
    <s v="NO_W1"/>
    <n v="0"/>
    <s v="105A-90"/>
    <s v="Public Water,Gas"/>
    <m/>
    <m/>
    <n v="0"/>
    <m/>
    <m/>
    <n v="0"/>
    <n v="0"/>
    <n v="0"/>
    <n v="0"/>
    <n v="0"/>
    <m/>
    <m/>
    <m/>
    <m/>
    <m/>
    <m/>
    <m/>
    <m/>
    <m/>
    <m/>
    <n v="0"/>
    <n v="0"/>
    <n v="1"/>
    <s v="Broad Marsh River"/>
    <n v="43"/>
  </r>
  <r>
    <s v="123-123"/>
    <m/>
    <x v="0"/>
    <s v="250 PLYMOUTH AVE"/>
    <n v="101"/>
    <s v="LAPINE MARC A"/>
    <s v="R130"/>
    <s v="ONE FAMILY"/>
    <s v="123//123//"/>
    <n v="0.13930000000000001"/>
    <n v="1"/>
    <n v="1"/>
    <n v="1"/>
    <n v="1"/>
    <s v="SEPTIC"/>
    <n v="0"/>
    <n v="1"/>
    <n v="10900"/>
    <s v="YES"/>
    <n v="10900"/>
    <s v="123-123"/>
    <m/>
    <m/>
    <s v="SEPTIC"/>
    <n v="10900"/>
    <m/>
    <m/>
    <n v="1"/>
    <n v="1"/>
    <n v="2"/>
    <n v="979"/>
    <n v="1.75"/>
    <m/>
    <m/>
    <m/>
    <m/>
    <m/>
    <m/>
    <m/>
    <m/>
    <m/>
    <m/>
    <n v="2"/>
    <n v="4.6463999999999999"/>
    <n v="1"/>
    <s v="Mill Pond"/>
    <n v="20"/>
  </r>
  <r>
    <s v="119-B2"/>
    <m/>
    <x v="0"/>
    <s v="46 BLISSFUL LN"/>
    <n v="101"/>
    <s v="MACKLIN JOHN P"/>
    <s v="R130"/>
    <s v="ONE FAMILY"/>
    <s v="119//B2//"/>
    <n v="3.0471400000000002"/>
    <n v="1"/>
    <n v="1"/>
    <n v="1"/>
    <n v="1"/>
    <s v="SEPTIC"/>
    <n v="0"/>
    <n v="0"/>
    <n v="0"/>
    <s v="YES"/>
    <n v="0"/>
    <s v="119-B2"/>
    <m/>
    <m/>
    <s v="SEPTIC"/>
    <n v="0"/>
    <m/>
    <m/>
    <n v="1"/>
    <n v="1"/>
    <n v="3"/>
    <n v="2761"/>
    <n v="2"/>
    <m/>
    <m/>
    <m/>
    <m/>
    <m/>
    <m/>
    <m/>
    <m/>
    <m/>
    <m/>
    <n v="1"/>
    <n v="4.6463999999999999"/>
    <n v="1"/>
    <s v="Mill Pond"/>
    <n v="20"/>
  </r>
  <r>
    <s v="LAND_NOPARC"/>
    <m/>
    <x v="0"/>
    <m/>
    <n v="0"/>
    <m/>
    <m/>
    <m/>
    <m/>
    <n v="3.0200000000000001E-3"/>
    <n v="0"/>
    <n v="0"/>
    <n v="0"/>
    <n v="0"/>
    <m/>
    <n v="0"/>
    <n v="0"/>
    <n v="0"/>
    <s v="NO"/>
    <n v="0"/>
    <m/>
    <m/>
    <m/>
    <m/>
    <n v="0"/>
    <m/>
    <m/>
    <n v="0"/>
    <n v="0"/>
    <n v="0"/>
    <n v="0"/>
    <n v="0"/>
    <m/>
    <m/>
    <m/>
    <m/>
    <m/>
    <m/>
    <m/>
    <m/>
    <m/>
    <m/>
    <n v="0"/>
    <n v="0"/>
    <n v="1"/>
    <s v="Mill Pond"/>
    <n v="20"/>
  </r>
  <r>
    <s v="106-7"/>
    <m/>
    <x v="0"/>
    <s v="2 POND EDGE TRAIL"/>
    <n v="131"/>
    <s v="CRANE LANDING DEVELOPMENT LLC"/>
    <s v="R60"/>
    <s v="RES ACLNPO  MDL-00"/>
    <s v="106//7//"/>
    <n v="2.01606"/>
    <n v="0"/>
    <n v="0"/>
    <n v="0"/>
    <n v="0"/>
    <m/>
    <n v="0"/>
    <n v="0"/>
    <n v="0"/>
    <s v="YES"/>
    <n v="0"/>
    <s v="106-7"/>
    <m/>
    <m/>
    <m/>
    <n v="0"/>
    <m/>
    <m/>
    <n v="0"/>
    <n v="0"/>
    <n v="0"/>
    <n v="0"/>
    <n v="0"/>
    <m/>
    <m/>
    <m/>
    <m/>
    <m/>
    <m/>
    <m/>
    <m/>
    <m/>
    <m/>
    <n v="1"/>
    <n v="0"/>
    <n v="1"/>
    <s v="Wankinco R N LT10"/>
    <n v="32"/>
  </r>
  <r>
    <s v="123-1242"/>
    <m/>
    <x v="0"/>
    <s v="80 PURITAN AVE"/>
    <n v="101"/>
    <s v="CHRIST MYRTLE LIFE ESTATE"/>
    <s v="R130"/>
    <s v="ONE FAMILY"/>
    <s v="123//1242//"/>
    <n v="0.13425000000000001"/>
    <n v="1"/>
    <n v="1"/>
    <n v="1"/>
    <n v="1"/>
    <s v="SEPTIC"/>
    <n v="0"/>
    <n v="1"/>
    <n v="100"/>
    <s v="YES"/>
    <n v="100"/>
    <s v="123-1242"/>
    <s v="Well,Septic"/>
    <s v="SEPTIC"/>
    <s v="SEPTIC"/>
    <n v="100"/>
    <m/>
    <m/>
    <n v="1"/>
    <n v="1"/>
    <n v="1"/>
    <n v="460"/>
    <n v="1"/>
    <m/>
    <m/>
    <m/>
    <m/>
    <m/>
    <m/>
    <m/>
    <m/>
    <m/>
    <m/>
    <n v="2"/>
    <n v="4.6463999999999999"/>
    <n v="1"/>
    <s v="Mill Pond"/>
    <n v="20"/>
  </r>
  <r>
    <s v="118-507B"/>
    <m/>
    <x v="0"/>
    <s v="71 MAYFLOWER LN"/>
    <n v="101"/>
    <s v="OCONNOR FREDERICK ANDREWS"/>
    <s v="R130"/>
    <s v="ONE FAMILY"/>
    <s v="118//507/B/"/>
    <n v="0.30832999999999999"/>
    <n v="1"/>
    <n v="1"/>
    <n v="1"/>
    <n v="1"/>
    <s v="SEPTIC"/>
    <n v="0"/>
    <n v="1"/>
    <n v="8800"/>
    <s v="YES"/>
    <n v="8800"/>
    <s v="118-507B"/>
    <s v="Gas,Well,Septic"/>
    <s v="SEPTIC"/>
    <s v="SEPTIC"/>
    <n v="8800"/>
    <m/>
    <m/>
    <n v="1"/>
    <n v="1"/>
    <n v="3"/>
    <n v="1524"/>
    <n v="1"/>
    <m/>
    <m/>
    <m/>
    <m/>
    <m/>
    <m/>
    <m/>
    <m/>
    <m/>
    <m/>
    <n v="1"/>
    <n v="4.6463999999999999"/>
    <n v="1"/>
    <s v="Mill Pond"/>
    <n v="20"/>
  </r>
  <r>
    <s v="123-926"/>
    <m/>
    <x v="0"/>
    <s v="238 PARK AVE"/>
    <n v="101"/>
    <s v="BARBOZA THOMAS S JR"/>
    <s v="R130"/>
    <s v="ONE FAMILY"/>
    <s v="123//926//"/>
    <n v="0.26125999999999999"/>
    <n v="1"/>
    <n v="1"/>
    <n v="1"/>
    <n v="1"/>
    <s v="SEPTIC"/>
    <n v="0"/>
    <n v="0"/>
    <n v="0"/>
    <s v="NO_W1"/>
    <n v="0"/>
    <s v="123-926"/>
    <s v="Gas,Well,Septic"/>
    <s v="SEPTIC"/>
    <s v="SEPTIC"/>
    <n v="0"/>
    <m/>
    <m/>
    <n v="1"/>
    <n v="1"/>
    <n v="2"/>
    <n v="820"/>
    <n v="1"/>
    <m/>
    <m/>
    <m/>
    <m/>
    <m/>
    <m/>
    <m/>
    <m/>
    <m/>
    <m/>
    <n v="4"/>
    <n v="4.6463999999999999"/>
    <n v="1"/>
    <s v="Mill Pond"/>
    <n v="20"/>
  </r>
  <r>
    <s v="123-299"/>
    <m/>
    <x v="0"/>
    <s v="199 PLYMOUTH AVE"/>
    <n v="101"/>
    <s v="YOUNG JOAN E"/>
    <s v="R130"/>
    <s v="ONE FAMILY"/>
    <s v="123//299//"/>
    <n v="0.19996"/>
    <n v="1"/>
    <n v="1"/>
    <n v="1"/>
    <n v="1"/>
    <s v="SEPTIC"/>
    <n v="0"/>
    <n v="1"/>
    <n v="800"/>
    <s v="YES"/>
    <n v="800"/>
    <s v="123-299"/>
    <s v="Gas,Well,Septic"/>
    <s v="SEPTIC"/>
    <s v="SEPTIC"/>
    <n v="800"/>
    <m/>
    <m/>
    <n v="1"/>
    <n v="1"/>
    <n v="1"/>
    <n v="620"/>
    <n v="1"/>
    <m/>
    <m/>
    <m/>
    <m/>
    <m/>
    <m/>
    <m/>
    <m/>
    <m/>
    <m/>
    <n v="3"/>
    <n v="4.6463999999999999"/>
    <n v="1"/>
    <s v="Mill Pond"/>
    <n v="20"/>
  </r>
  <r>
    <s v="123-122"/>
    <m/>
    <x v="0"/>
    <s v="254 PLYMOUTH AVE"/>
    <n v="903"/>
    <s v="TOWN OF WAREHAM"/>
    <s v="R130"/>
    <s v="MUNICIPAL  MDL-00"/>
    <s v="123//122//"/>
    <n v="6.7159999999999997E-2"/>
    <n v="0"/>
    <n v="0"/>
    <n v="0"/>
    <n v="0"/>
    <m/>
    <n v="0"/>
    <n v="0"/>
    <n v="0"/>
    <s v="YES"/>
    <n v="0"/>
    <s v="123-122"/>
    <m/>
    <m/>
    <m/>
    <n v="0"/>
    <m/>
    <m/>
    <n v="0"/>
    <n v="0"/>
    <n v="0"/>
    <n v="0"/>
    <n v="0"/>
    <m/>
    <m/>
    <m/>
    <m/>
    <m/>
    <m/>
    <m/>
    <m/>
    <m/>
    <m/>
    <n v="1"/>
    <n v="0"/>
    <n v="1"/>
    <s v="Mill Pond"/>
    <n v="20"/>
  </r>
  <r>
    <s v="123-1318"/>
    <m/>
    <x v="0"/>
    <s v="71 PURITAN AVE"/>
    <n v="132"/>
    <s v="ANDERSON MARION L&amp;BRUCE&amp;JOHN"/>
    <s v="R130"/>
    <s v="RES ACLNUD  MDL-00"/>
    <s v="123//1318//"/>
    <n v="0.13639999999999999"/>
    <n v="0"/>
    <n v="0"/>
    <n v="0"/>
    <n v="0"/>
    <m/>
    <n v="0"/>
    <n v="0"/>
    <n v="0"/>
    <s v="YES"/>
    <n v="0"/>
    <s v="123-1318"/>
    <m/>
    <m/>
    <m/>
    <n v="0"/>
    <m/>
    <m/>
    <n v="0"/>
    <n v="0"/>
    <n v="0"/>
    <n v="0"/>
    <n v="0"/>
    <m/>
    <m/>
    <m/>
    <m/>
    <m/>
    <m/>
    <m/>
    <m/>
    <m/>
    <m/>
    <n v="2"/>
    <n v="0"/>
    <n v="1"/>
    <s v="Mill Pond"/>
    <n v="20"/>
  </r>
  <r>
    <s v="123-955"/>
    <m/>
    <x v="0"/>
    <s v="247 PARK AVE"/>
    <n v="101"/>
    <s v="MULLINS DANIEL P"/>
    <s v="R130"/>
    <s v="ONE FAMILY"/>
    <s v="123//955//"/>
    <n v="0.28733999999999998"/>
    <n v="1"/>
    <n v="1"/>
    <n v="1"/>
    <n v="1"/>
    <s v="SEPTIC"/>
    <n v="0"/>
    <n v="1"/>
    <n v="1300"/>
    <s v="YES"/>
    <n v="1300"/>
    <s v="123-955"/>
    <s v="Well,Septic"/>
    <s v="SEPTIC"/>
    <s v="SEPTIC"/>
    <n v="1300"/>
    <m/>
    <m/>
    <n v="1"/>
    <n v="1"/>
    <n v="1"/>
    <n v="678"/>
    <n v="1"/>
    <m/>
    <m/>
    <m/>
    <m/>
    <m/>
    <m/>
    <m/>
    <m/>
    <m/>
    <m/>
    <n v="4"/>
    <n v="4.6463999999999999"/>
    <n v="1"/>
    <s v="Mill Pond"/>
    <n v="20"/>
  </r>
  <r>
    <s v="105-1002"/>
    <m/>
    <x v="0"/>
    <s v="0 CHARLOTTE FURN RD"/>
    <n v="601"/>
    <s v="MAKEPEACE CO A D"/>
    <m/>
    <s v="CHAPTER 61"/>
    <s v="105//1002//"/>
    <n v="30.301670000000001"/>
    <n v="0"/>
    <n v="0"/>
    <n v="0"/>
    <n v="0"/>
    <m/>
    <n v="0"/>
    <n v="0"/>
    <n v="0"/>
    <s v="YES"/>
    <n v="0"/>
    <s v="105-1002"/>
    <m/>
    <m/>
    <m/>
    <n v="0"/>
    <m/>
    <m/>
    <n v="0"/>
    <n v="0"/>
    <n v="0"/>
    <n v="0"/>
    <n v="0"/>
    <m/>
    <m/>
    <m/>
    <m/>
    <m/>
    <m/>
    <m/>
    <m/>
    <m/>
    <m/>
    <n v="1"/>
    <n v="0"/>
    <n v="1"/>
    <s v="Rose Brook"/>
    <n v="41"/>
  </r>
  <r>
    <s v="123-1718"/>
    <m/>
    <x v="0"/>
    <s v="91 HUNTER AVE"/>
    <n v="101"/>
    <s v="SMITH JOHN R"/>
    <s v="R130"/>
    <s v="ONE FAMILY"/>
    <s v="123//1718//"/>
    <n v="0.32235000000000003"/>
    <n v="1"/>
    <n v="1"/>
    <n v="1"/>
    <n v="1"/>
    <s v="SEPTIC"/>
    <n v="0"/>
    <n v="0"/>
    <n v="0"/>
    <s v="NO_W1"/>
    <n v="0"/>
    <s v="123-1718"/>
    <s v="Well,Septic"/>
    <s v="SEPTIC"/>
    <s v="SEPTIC"/>
    <n v="0"/>
    <m/>
    <m/>
    <n v="1"/>
    <n v="1"/>
    <n v="3"/>
    <n v="1500"/>
    <n v="2"/>
    <m/>
    <m/>
    <m/>
    <m/>
    <m/>
    <m/>
    <m/>
    <m/>
    <m/>
    <m/>
    <n v="6"/>
    <n v="4.6463999999999999"/>
    <n v="1"/>
    <s v="Mill Pond"/>
    <n v="20"/>
  </r>
  <r>
    <s v="114C-1-65"/>
    <m/>
    <x v="0"/>
    <s v="297 CHARGE POND RD"/>
    <n v="101"/>
    <s v="VIERA GLEN A"/>
    <s v="R130"/>
    <s v="ONE FAMILY"/>
    <s v="114/C1/65//"/>
    <n v="0.29530000000000001"/>
    <n v="1"/>
    <n v="1"/>
    <n v="1"/>
    <n v="1"/>
    <s v="SEPTIC"/>
    <n v="0"/>
    <n v="0"/>
    <n v="0"/>
    <s v="YES"/>
    <n v="0"/>
    <s v="114C-1-65"/>
    <s v="Well,Septic"/>
    <s v="SEPTIC"/>
    <s v="SEPTIC"/>
    <n v="0"/>
    <m/>
    <m/>
    <n v="1"/>
    <n v="1"/>
    <n v="3"/>
    <n v="1387"/>
    <n v="1.75"/>
    <m/>
    <m/>
    <m/>
    <m/>
    <m/>
    <m/>
    <m/>
    <m/>
    <m/>
    <m/>
    <n v="1"/>
    <n v="4.6463999999999999"/>
    <n v="1"/>
    <s v="Mill Pond"/>
    <n v="20"/>
  </r>
  <r>
    <s v="LAND_NOPARC"/>
    <m/>
    <x v="0"/>
    <m/>
    <n v="0"/>
    <m/>
    <m/>
    <m/>
    <m/>
    <n v="0.16169"/>
    <n v="0"/>
    <n v="0"/>
    <n v="0"/>
    <n v="0"/>
    <m/>
    <n v="0"/>
    <n v="0"/>
    <n v="0"/>
    <s v="NO"/>
    <n v="0"/>
    <m/>
    <m/>
    <m/>
    <m/>
    <n v="0"/>
    <m/>
    <m/>
    <n v="0"/>
    <n v="0"/>
    <n v="0"/>
    <n v="0"/>
    <n v="0"/>
    <m/>
    <m/>
    <m/>
    <m/>
    <m/>
    <m/>
    <m/>
    <m/>
    <m/>
    <m/>
    <n v="0"/>
    <n v="0"/>
    <n v="1"/>
    <s v="Mill Pond"/>
    <n v="20"/>
  </r>
  <r>
    <s v="123-120"/>
    <m/>
    <x v="0"/>
    <s v="258 PLYMOUTH AVE"/>
    <n v="132"/>
    <s v="SINKIEWICZ ROBERT J"/>
    <s v="R130"/>
    <s v="RES ACLNUD  MDL-00"/>
    <s v="123//120//"/>
    <n v="0.13039999999999999"/>
    <n v="0"/>
    <n v="0"/>
    <n v="0"/>
    <n v="0"/>
    <m/>
    <n v="0"/>
    <n v="0"/>
    <n v="0"/>
    <s v="YES"/>
    <n v="0"/>
    <s v="123-120"/>
    <s v="Gas,Well,Septic"/>
    <s v="SEPTIC"/>
    <m/>
    <n v="0"/>
    <m/>
    <m/>
    <n v="0"/>
    <n v="0"/>
    <n v="0"/>
    <n v="0"/>
    <n v="0"/>
    <m/>
    <m/>
    <m/>
    <m/>
    <m/>
    <m/>
    <m/>
    <m/>
    <m/>
    <m/>
    <n v="2"/>
    <n v="0"/>
    <n v="1"/>
    <s v="Mill Pond"/>
    <n v="20"/>
  </r>
  <r>
    <s v="123-627"/>
    <m/>
    <x v="0"/>
    <s v="241 LAKE AVE"/>
    <n v="101"/>
    <s v="JOHNSON MARY ALICIA TRUSTEE"/>
    <s v="R130"/>
    <s v="ONE FAMILY"/>
    <s v="123//627//"/>
    <n v="0.32280999999999999"/>
    <n v="1"/>
    <n v="1"/>
    <n v="1"/>
    <n v="1"/>
    <s v="SEPTIC"/>
    <n v="0"/>
    <n v="1"/>
    <n v="900"/>
    <s v="NO_W1"/>
    <n v="900"/>
    <s v="123-627"/>
    <s v="Gas,Well,Septic"/>
    <s v="SEPTIC"/>
    <s v="SEPTIC"/>
    <n v="900"/>
    <m/>
    <m/>
    <n v="1"/>
    <n v="1"/>
    <n v="2"/>
    <n v="1200"/>
    <n v="1"/>
    <m/>
    <m/>
    <m/>
    <m/>
    <m/>
    <m/>
    <m/>
    <m/>
    <m/>
    <m/>
    <n v="5"/>
    <n v="4.6463999999999999"/>
    <n v="1"/>
    <s v="Mill Pond"/>
    <n v="20"/>
  </r>
  <r>
    <s v="123-587"/>
    <m/>
    <x v="0"/>
    <s v="244 LAKE AVE"/>
    <n v="101"/>
    <s v="KORNECHUK DACIA J"/>
    <s v="R130"/>
    <s v="ONE FAMILY"/>
    <s v="123//587//"/>
    <n v="0.20510999999999999"/>
    <n v="1"/>
    <n v="1"/>
    <n v="1"/>
    <n v="1"/>
    <s v="SEPTIC"/>
    <n v="0"/>
    <n v="1"/>
    <n v="1200"/>
    <s v="YES"/>
    <n v="1200"/>
    <s v="123-587"/>
    <s v="Well,Septic"/>
    <s v="SEPTIC"/>
    <s v="SEPTIC"/>
    <n v="1200"/>
    <m/>
    <m/>
    <n v="1"/>
    <n v="1"/>
    <n v="2"/>
    <n v="960"/>
    <n v="1"/>
    <m/>
    <m/>
    <m/>
    <m/>
    <m/>
    <m/>
    <m/>
    <m/>
    <m/>
    <m/>
    <n v="3"/>
    <n v="4.6463999999999999"/>
    <n v="1"/>
    <s v="Mill Pond"/>
    <n v="20"/>
  </r>
  <r>
    <s v="123-1244"/>
    <m/>
    <x v="0"/>
    <s v="82 PURITAN AVE"/>
    <n v="101"/>
    <s v="MULCAHEY CAROLYN K"/>
    <s v="R130"/>
    <s v="ONE FAMILY"/>
    <s v="123//1244//"/>
    <n v="0.28149999999999997"/>
    <n v="1"/>
    <n v="1"/>
    <n v="1"/>
    <n v="1"/>
    <s v="SEPTIC"/>
    <n v="0"/>
    <n v="1"/>
    <n v="13000"/>
    <s v="YES"/>
    <n v="13000"/>
    <s v="123-1244"/>
    <s v="Well,Septic"/>
    <s v="SEPTIC"/>
    <s v="SEPTIC"/>
    <n v="13000"/>
    <m/>
    <m/>
    <n v="1"/>
    <n v="1"/>
    <n v="3"/>
    <n v="1512"/>
    <n v="1.5"/>
    <m/>
    <m/>
    <m/>
    <m/>
    <m/>
    <m/>
    <m/>
    <m/>
    <m/>
    <m/>
    <n v="4"/>
    <n v="4.6463999999999999"/>
    <n v="1"/>
    <s v="Mill Pond"/>
    <n v="20"/>
  </r>
  <r>
    <s v="105-9"/>
    <m/>
    <x v="0"/>
    <s v="69 CHARLOTTE FURN RD"/>
    <n v="601"/>
    <s v="MAKEPEACE CO A D"/>
    <s v="R60"/>
    <s v="CHAPTER 61"/>
    <s v="105//9//"/>
    <n v="1.36174"/>
    <n v="0"/>
    <n v="1"/>
    <n v="0"/>
    <n v="1"/>
    <m/>
    <n v="0"/>
    <n v="3"/>
    <n v="241800"/>
    <s v="YES"/>
    <n v="241800"/>
    <s v="105-9"/>
    <m/>
    <m/>
    <s v="SEPTIC"/>
    <n v="80600"/>
    <m/>
    <m/>
    <n v="0"/>
    <n v="1"/>
    <n v="0"/>
    <n v="0"/>
    <n v="0"/>
    <m/>
    <m/>
    <m/>
    <m/>
    <m/>
    <m/>
    <m/>
    <m/>
    <m/>
    <m/>
    <n v="0"/>
    <n v="0"/>
    <n v="1"/>
    <s v="Rose Brook"/>
    <n v="41"/>
  </r>
  <r>
    <s v="123-296"/>
    <m/>
    <x v="0"/>
    <s v="207 PLYMOUTH AVE"/>
    <n v="101"/>
    <s v="FERNANDES STEVEN L"/>
    <s v="R130"/>
    <s v="ONE FAMILY"/>
    <s v="123//296//"/>
    <n v="0.19424"/>
    <n v="1"/>
    <n v="1"/>
    <n v="1"/>
    <n v="1"/>
    <s v="SEPTIC"/>
    <n v="0"/>
    <n v="1"/>
    <n v="5400"/>
    <s v="YES"/>
    <n v="5400"/>
    <s v="123-296"/>
    <s v="Well,Septic"/>
    <s v="SEPTIC"/>
    <s v="SEPTIC"/>
    <n v="5400"/>
    <m/>
    <m/>
    <n v="1"/>
    <n v="1"/>
    <n v="3"/>
    <n v="864"/>
    <n v="1"/>
    <m/>
    <m/>
    <m/>
    <m/>
    <m/>
    <m/>
    <m/>
    <m/>
    <m/>
    <m/>
    <n v="3"/>
    <n v="4.6463999999999999"/>
    <n v="1"/>
    <s v="Mill Pond"/>
    <n v="20"/>
  </r>
  <r>
    <s v="123-929"/>
    <m/>
    <x v="0"/>
    <s v="246 PARK AVE"/>
    <n v="101"/>
    <s v="JOHNSON ROBERT L"/>
    <s v="R130"/>
    <s v="ONE FAMILY"/>
    <s v="123//929//"/>
    <n v="0.19527"/>
    <n v="1"/>
    <n v="1"/>
    <n v="1"/>
    <n v="1"/>
    <s v="SEPTIC"/>
    <n v="0"/>
    <n v="1"/>
    <n v="8000"/>
    <s v="YES"/>
    <n v="8000"/>
    <s v="123-929"/>
    <s v="Gas,Well,Septic"/>
    <s v="SEPTIC"/>
    <s v="SEPTIC"/>
    <n v="8000"/>
    <m/>
    <m/>
    <n v="1"/>
    <n v="1"/>
    <n v="3"/>
    <n v="1400"/>
    <n v="2"/>
    <m/>
    <m/>
    <m/>
    <m/>
    <m/>
    <m/>
    <m/>
    <m/>
    <m/>
    <m/>
    <n v="3"/>
    <n v="4.6463999999999999"/>
    <n v="1"/>
    <s v="Mill Pond"/>
    <n v="20"/>
  </r>
  <r>
    <s v="123-1246"/>
    <m/>
    <x v="0"/>
    <s v="86 PURITAN AVE"/>
    <n v="101"/>
    <s v="BURGESS JASON M"/>
    <s v="R130"/>
    <s v="ONE FAMILY"/>
    <s v="123//1246//"/>
    <n v="0.1389"/>
    <n v="1"/>
    <n v="1"/>
    <n v="1"/>
    <n v="1"/>
    <s v="SEPTIC"/>
    <n v="0"/>
    <n v="1"/>
    <n v="17200"/>
    <s v="YES"/>
    <n v="17200"/>
    <s v="123-1246"/>
    <s v="Gas,Well,Septic"/>
    <s v="SEPTIC"/>
    <s v="SEPTIC"/>
    <n v="17200"/>
    <m/>
    <m/>
    <n v="1"/>
    <n v="1"/>
    <n v="2"/>
    <n v="1836"/>
    <n v="1.75"/>
    <m/>
    <m/>
    <m/>
    <m/>
    <m/>
    <m/>
    <m/>
    <m/>
    <m/>
    <m/>
    <n v="2"/>
    <n v="4.6463999999999999"/>
    <n v="1"/>
    <s v="Mill Pond"/>
    <n v="20"/>
  </r>
  <r>
    <s v="118-242A3"/>
    <m/>
    <x v="0"/>
    <s v="LEISURE LN"/>
    <n v="0"/>
    <s v="0"/>
    <m/>
    <m/>
    <m/>
    <n v="3.3271500000000001"/>
    <n v="0"/>
    <n v="1"/>
    <n v="0"/>
    <n v="1"/>
    <m/>
    <n v="0"/>
    <n v="0"/>
    <n v="0"/>
    <s v="NO"/>
    <n v="0"/>
    <s v="118-242A3"/>
    <m/>
    <m/>
    <s v="SEPTIC"/>
    <n v="0"/>
    <m/>
    <m/>
    <n v="0"/>
    <n v="1"/>
    <n v="0"/>
    <n v="0"/>
    <n v="0"/>
    <m/>
    <m/>
    <m/>
    <m/>
    <m/>
    <m/>
    <m/>
    <m/>
    <m/>
    <m/>
    <n v="1"/>
    <n v="0"/>
    <n v="1"/>
    <s v="Mill Pond"/>
    <n v="20"/>
  </r>
  <r>
    <s v="TS_GAPS_NO_MAPPAR"/>
    <m/>
    <x v="1"/>
    <m/>
    <n v="0"/>
    <m/>
    <m/>
    <m/>
    <m/>
    <n v="5.0000000000000002E-5"/>
    <n v="0"/>
    <n v="0"/>
    <n v="0"/>
    <n v="0"/>
    <m/>
    <n v="0"/>
    <n v="0"/>
    <n v="0"/>
    <m/>
    <n v="0"/>
    <m/>
    <m/>
    <m/>
    <m/>
    <n v="0"/>
    <m/>
    <m/>
    <n v="0"/>
    <n v="0"/>
    <n v="0"/>
    <n v="0"/>
    <n v="0"/>
    <m/>
    <m/>
    <s v="0"/>
    <s v="0"/>
    <s v="0"/>
    <m/>
    <m/>
    <m/>
    <m/>
    <m/>
    <n v="0"/>
    <n v="0"/>
    <n v="1"/>
    <s v="Wankinco R N LT10"/>
    <n v="32"/>
  </r>
  <r>
    <s v="123-1543"/>
    <m/>
    <x v="0"/>
    <s v="70 HUNTER AVE"/>
    <n v="101"/>
    <s v="MARCELLA MARTHA A"/>
    <s v="R130"/>
    <s v="ONE FAMILY"/>
    <s v="123//1543//"/>
    <n v="0.44002000000000002"/>
    <n v="1"/>
    <n v="1"/>
    <n v="1"/>
    <n v="1"/>
    <s v="SEPTIC"/>
    <n v="0"/>
    <n v="1"/>
    <n v="800"/>
    <s v="NO_W1"/>
    <n v="800"/>
    <s v="123-1543"/>
    <s v="Well,Septic"/>
    <s v="SEPTIC"/>
    <s v="SEPTIC"/>
    <n v="800"/>
    <m/>
    <m/>
    <n v="1"/>
    <n v="1"/>
    <n v="2"/>
    <n v="800"/>
    <n v="1"/>
    <m/>
    <m/>
    <m/>
    <m/>
    <m/>
    <m/>
    <m/>
    <m/>
    <m/>
    <m/>
    <n v="6"/>
    <n v="4.6463999999999999"/>
    <n v="1"/>
    <s v="Mill Pond"/>
    <n v="20"/>
  </r>
  <r>
    <s v="123-118"/>
    <m/>
    <x v="0"/>
    <s v="262 PLYMOUTH AVE"/>
    <n v="101"/>
    <s v="SINKIEWICZ ROBERT J"/>
    <s v="R130"/>
    <s v="ONE FAMILY"/>
    <s v="123//118//"/>
    <n v="0.12839"/>
    <n v="1"/>
    <n v="1"/>
    <n v="1"/>
    <n v="1"/>
    <s v="SEPTIC"/>
    <n v="0"/>
    <n v="1"/>
    <n v="1300"/>
    <s v="YES"/>
    <n v="1300"/>
    <s v="123-118"/>
    <m/>
    <m/>
    <s v="SEPTIC"/>
    <n v="1300"/>
    <m/>
    <m/>
    <n v="1"/>
    <n v="1"/>
    <n v="3"/>
    <n v="720"/>
    <n v="1"/>
    <m/>
    <m/>
    <m/>
    <m/>
    <m/>
    <m/>
    <m/>
    <m/>
    <m/>
    <m/>
    <n v="2"/>
    <n v="4.6463999999999999"/>
    <n v="1"/>
    <s v="Mill Pond"/>
    <n v="20"/>
  </r>
  <r>
    <s v="UNK468"/>
    <s v="FEE"/>
    <x v="0"/>
    <s v="0 UPPER BOUNDARY R"/>
    <n v="131"/>
    <s v="MAROTTA LOUISE M"/>
    <s v="R130"/>
    <s v="RES ACLNP"/>
    <m/>
    <n v="3.1386599999999998"/>
    <n v="0"/>
    <n v="0"/>
    <n v="0"/>
    <n v="0"/>
    <m/>
    <n v="0"/>
    <n v="0"/>
    <n v="0"/>
    <s v="NO_W2"/>
    <n v="0"/>
    <m/>
    <m/>
    <m/>
    <m/>
    <n v="0"/>
    <m/>
    <m/>
    <n v="0"/>
    <n v="0"/>
    <n v="0"/>
    <n v="0"/>
    <n v="0"/>
    <s v="Not in new Assr DB, part of Marotta ser"/>
    <m/>
    <m/>
    <m/>
    <m/>
    <m/>
    <m/>
    <m/>
    <m/>
    <m/>
    <n v="11"/>
    <n v="0"/>
    <n v="1"/>
    <s v="Mill Pond"/>
    <n v="20"/>
  </r>
  <r>
    <s v="123-1312"/>
    <m/>
    <x v="0"/>
    <s v="79 PURITAN AVE"/>
    <n v="101"/>
    <s v="ANDERSON MARION L &amp; JOHN  W"/>
    <s v="R130"/>
    <s v="ONE FAMILY"/>
    <s v="123//1312//"/>
    <n v="0.33709"/>
    <n v="1"/>
    <n v="1"/>
    <n v="1"/>
    <n v="1"/>
    <s v="SEPTIC"/>
    <n v="0"/>
    <n v="1"/>
    <n v="0"/>
    <s v="NO_W1"/>
    <n v="0"/>
    <s v="123-1312"/>
    <s v="Gas,Well,Septic"/>
    <s v="SEPTIC"/>
    <s v="SEPTIC"/>
    <n v="0"/>
    <m/>
    <m/>
    <n v="1"/>
    <n v="1"/>
    <n v="2"/>
    <n v="1258"/>
    <n v="1"/>
    <m/>
    <m/>
    <m/>
    <m/>
    <m/>
    <m/>
    <m/>
    <m/>
    <m/>
    <m/>
    <n v="5"/>
    <n v="4.6463999999999999"/>
    <n v="1"/>
    <s v="Mill Pond"/>
    <n v="20"/>
  </r>
  <r>
    <s v="114C-1-66"/>
    <m/>
    <x v="0"/>
    <s v="299 CHARGE POND RD"/>
    <n v="101"/>
    <s v="GULA THOMAS W"/>
    <s v="R130"/>
    <s v="ONE FAMILY"/>
    <s v="114/C1/66//"/>
    <n v="0.28142"/>
    <n v="1"/>
    <n v="1"/>
    <n v="1"/>
    <n v="1"/>
    <s v="SEPTIC"/>
    <n v="0"/>
    <n v="0"/>
    <n v="0"/>
    <s v="YES"/>
    <n v="0"/>
    <s v="114C-1-66"/>
    <s v="Well,Septic"/>
    <s v="SEPTIC"/>
    <s v="SEPTIC"/>
    <n v="0"/>
    <m/>
    <m/>
    <n v="1"/>
    <n v="1"/>
    <n v="3"/>
    <n v="1516"/>
    <n v="1.75"/>
    <m/>
    <m/>
    <m/>
    <m/>
    <m/>
    <m/>
    <m/>
    <m/>
    <m/>
    <m/>
    <n v="1"/>
    <n v="4.6463999999999999"/>
    <n v="1"/>
    <s v="Mill Pond"/>
    <n v="20"/>
  </r>
  <r>
    <s v="114C-1-43"/>
    <m/>
    <x v="0"/>
    <s v="300 CHARGE POND RD"/>
    <n v="101"/>
    <s v="KEARNS THOMAS M"/>
    <s v="R60"/>
    <s v="ONE FAMILY"/>
    <s v="114/C1/43//"/>
    <n v="0.56477999999999995"/>
    <n v="1"/>
    <n v="1"/>
    <n v="1"/>
    <n v="1"/>
    <s v="SEPTIC"/>
    <n v="0"/>
    <n v="0"/>
    <n v="0"/>
    <s v="YES"/>
    <n v="0"/>
    <s v="114C-1-43"/>
    <s v="Well,Septic"/>
    <s v="SEPTIC"/>
    <s v="SEPTIC"/>
    <n v="0"/>
    <m/>
    <m/>
    <n v="1"/>
    <n v="1"/>
    <n v="4"/>
    <n v="2864"/>
    <n v="1.75"/>
    <m/>
    <m/>
    <m/>
    <m/>
    <m/>
    <m/>
    <m/>
    <m/>
    <m/>
    <m/>
    <n v="2"/>
    <n v="4.6463999999999999"/>
    <n v="1"/>
    <s v="Mill Pond"/>
    <n v="20"/>
  </r>
  <r>
    <s v="118-508B"/>
    <m/>
    <x v="0"/>
    <s v="73 MAYFLOWER LN"/>
    <n v="101"/>
    <s v="KRIS JOHN WILLIAM"/>
    <s v="R130"/>
    <s v="ONE FAMILY"/>
    <s v="118//508/B/"/>
    <n v="0.44773000000000002"/>
    <n v="1"/>
    <n v="1"/>
    <n v="1"/>
    <n v="1"/>
    <s v="SEPTIC"/>
    <n v="0"/>
    <n v="0"/>
    <n v="0"/>
    <s v="YES"/>
    <n v="0"/>
    <s v="118-508B"/>
    <s v="Gas,Well,Septic"/>
    <s v="SEPTIC"/>
    <s v="SEPTIC"/>
    <n v="0"/>
    <m/>
    <m/>
    <n v="1"/>
    <n v="1"/>
    <n v="2"/>
    <n v="872"/>
    <n v="1"/>
    <m/>
    <m/>
    <m/>
    <m/>
    <m/>
    <m/>
    <m/>
    <m/>
    <m/>
    <m/>
    <n v="1"/>
    <n v="4.6463999999999999"/>
    <n v="1"/>
    <s v="Mill Pond"/>
    <n v="20"/>
  </r>
  <r>
    <s v="LAND_NOPARC"/>
    <m/>
    <x v="0"/>
    <m/>
    <n v="0"/>
    <m/>
    <m/>
    <m/>
    <m/>
    <n v="7.9829999999999998E-2"/>
    <n v="0"/>
    <n v="0"/>
    <n v="0"/>
    <n v="0"/>
    <m/>
    <n v="0"/>
    <n v="0"/>
    <n v="0"/>
    <s v="NO"/>
    <n v="0"/>
    <m/>
    <m/>
    <m/>
    <m/>
    <n v="0"/>
    <m/>
    <m/>
    <n v="0"/>
    <n v="0"/>
    <n v="0"/>
    <n v="0"/>
    <n v="0"/>
    <m/>
    <m/>
    <m/>
    <m/>
    <m/>
    <m/>
    <m/>
    <m/>
    <m/>
    <m/>
    <n v="0"/>
    <n v="0"/>
    <n v="1"/>
    <s v="Mill Pond"/>
    <n v="20"/>
  </r>
  <r>
    <s v="119-B3"/>
    <m/>
    <x v="0"/>
    <s v="48 BLISSFUL LN"/>
    <n v="101"/>
    <s v="TRAINOR THOMAS A"/>
    <s v="R130"/>
    <s v="ONE FAMILY"/>
    <s v="119//B3//"/>
    <n v="3.2029700000000001"/>
    <n v="1"/>
    <n v="1"/>
    <n v="1"/>
    <n v="1"/>
    <s v="SEPTIC"/>
    <n v="0"/>
    <n v="0"/>
    <n v="0"/>
    <s v="NO_W1"/>
    <n v="0"/>
    <s v="119-B3"/>
    <m/>
    <m/>
    <s v="SEPTIC"/>
    <n v="0"/>
    <m/>
    <m/>
    <n v="1"/>
    <n v="1"/>
    <n v="3"/>
    <n v="2101"/>
    <n v="2"/>
    <m/>
    <m/>
    <m/>
    <m/>
    <m/>
    <m/>
    <m/>
    <m/>
    <m/>
    <m/>
    <n v="1"/>
    <n v="4.6463999999999999"/>
    <n v="1"/>
    <s v="Mill Pond"/>
    <n v="20"/>
  </r>
  <r>
    <s v="123-590"/>
    <m/>
    <x v="0"/>
    <s v="250 LAKE AVE"/>
    <n v="101"/>
    <s v="CORCORAN CATHLEEN"/>
    <s v="R130"/>
    <s v="ONE FAMILY"/>
    <s v="123//590//"/>
    <n v="0.48159000000000002"/>
    <n v="1"/>
    <n v="1"/>
    <n v="1"/>
    <n v="1"/>
    <s v="SEPTIC"/>
    <n v="0"/>
    <n v="1"/>
    <n v="3800"/>
    <s v="NO_W1"/>
    <n v="3800"/>
    <s v="123-590"/>
    <s v="Well,Septic"/>
    <s v="SEPTIC"/>
    <s v="SEPTIC"/>
    <n v="3800"/>
    <m/>
    <m/>
    <n v="1"/>
    <n v="1"/>
    <n v="2"/>
    <n v="1093"/>
    <n v="1"/>
    <m/>
    <m/>
    <m/>
    <m/>
    <m/>
    <m/>
    <m/>
    <m/>
    <m/>
    <m/>
    <n v="7"/>
    <n v="4.6463999999999999"/>
    <n v="1"/>
    <s v="Mill Pond"/>
    <n v="20"/>
  </r>
  <r>
    <s v="123-1723"/>
    <m/>
    <x v="0"/>
    <s v="107 HUNTER AVE"/>
    <n v="101"/>
    <s v="BURKE KEVIN A"/>
    <s v="R130"/>
    <s v="ONE FAMILY"/>
    <s v="123//1723//"/>
    <n v="0.64441000000000004"/>
    <n v="1"/>
    <n v="1"/>
    <n v="1"/>
    <n v="1"/>
    <s v="SEPTIC"/>
    <n v="0"/>
    <n v="1"/>
    <n v="2500"/>
    <s v="NO_W1"/>
    <n v="2500"/>
    <s v="123-1723"/>
    <s v="Well,Septic"/>
    <s v="SEPTIC"/>
    <s v="SEPTIC"/>
    <n v="2500"/>
    <m/>
    <m/>
    <n v="1"/>
    <n v="1"/>
    <n v="3"/>
    <n v="1296"/>
    <n v="1.5"/>
    <m/>
    <m/>
    <m/>
    <m/>
    <m/>
    <m/>
    <m/>
    <m/>
    <m/>
    <m/>
    <n v="9"/>
    <n v="4.6463999999999999"/>
    <n v="1"/>
    <s v="Mill Pond"/>
    <n v="20"/>
  </r>
  <r>
    <s v="123-952"/>
    <m/>
    <x v="0"/>
    <s v="259 PARK AVE"/>
    <n v="101"/>
    <s v="BOYD MARY R LIFE ESTATE"/>
    <s v="R130"/>
    <s v="ONE FAMILY"/>
    <s v="123//952//"/>
    <n v="0.13919000000000001"/>
    <n v="1"/>
    <n v="1"/>
    <n v="1"/>
    <n v="1"/>
    <s v="SEPTIC"/>
    <n v="0"/>
    <n v="1"/>
    <n v="2000"/>
    <s v="NO_W1"/>
    <n v="2000"/>
    <s v="123-952"/>
    <s v="Well,Septic"/>
    <s v="SEPTIC"/>
    <s v="SEPTIC"/>
    <n v="2000"/>
    <m/>
    <m/>
    <n v="1"/>
    <n v="1"/>
    <n v="1"/>
    <n v="686"/>
    <n v="1"/>
    <m/>
    <m/>
    <m/>
    <m/>
    <m/>
    <m/>
    <m/>
    <m/>
    <m/>
    <m/>
    <n v="2"/>
    <n v="4.6463999999999999"/>
    <n v="1"/>
    <s v="Mill Pond"/>
    <n v="20"/>
  </r>
  <r>
    <s v="123-623"/>
    <m/>
    <x v="0"/>
    <s v="247 LAKE AVE"/>
    <n v="132"/>
    <s v="CRAVEN LAWRENCE J"/>
    <s v="R130"/>
    <s v="RES ACLNUD  MDL-00"/>
    <s v="123//623//"/>
    <n v="0.12958"/>
    <n v="0"/>
    <n v="0"/>
    <n v="0"/>
    <n v="0"/>
    <m/>
    <n v="0"/>
    <n v="0"/>
    <n v="0"/>
    <s v="YES"/>
    <n v="0"/>
    <s v="123-623"/>
    <m/>
    <m/>
    <m/>
    <n v="0"/>
    <m/>
    <m/>
    <n v="0"/>
    <n v="0"/>
    <n v="0"/>
    <n v="0"/>
    <n v="0"/>
    <m/>
    <m/>
    <m/>
    <m/>
    <m/>
    <m/>
    <m/>
    <m/>
    <m/>
    <m/>
    <n v="2"/>
    <n v="0"/>
    <n v="1"/>
    <s v="Mill Pond"/>
    <n v="20"/>
  </r>
  <r>
    <s v="123-1314"/>
    <m/>
    <x v="0"/>
    <s v="41 RASPBERRY RD"/>
    <n v="132"/>
    <s v="ANDERSON MARION L &amp; JOHN W"/>
    <s v="R130"/>
    <s v="RES ACLNUD  MDL-00"/>
    <s v="123//1314//"/>
    <n v="7.1169999999999997E-2"/>
    <n v="0"/>
    <n v="0"/>
    <n v="0"/>
    <n v="0"/>
    <m/>
    <n v="0"/>
    <n v="0"/>
    <n v="0"/>
    <s v="YES"/>
    <n v="0"/>
    <s v="123-1314"/>
    <m/>
    <m/>
    <m/>
    <n v="0"/>
    <m/>
    <m/>
    <n v="0"/>
    <n v="0"/>
    <n v="0"/>
    <n v="0"/>
    <n v="0"/>
    <m/>
    <m/>
    <m/>
    <m/>
    <m/>
    <m/>
    <m/>
    <m/>
    <m/>
    <m/>
    <n v="1"/>
    <n v="0"/>
    <n v="1"/>
    <s v="Mill Pond"/>
    <n v="20"/>
  </r>
  <r>
    <s v="123-116"/>
    <m/>
    <x v="0"/>
    <s v="266 PLYMOUTH AVE"/>
    <n v="132"/>
    <s v="SINKIEWICZ ROBERT J"/>
    <s v="R130"/>
    <s v="RES ACLNUD  MDL-00"/>
    <s v="123//116//"/>
    <n v="0.12906999999999999"/>
    <n v="0"/>
    <n v="0"/>
    <n v="0"/>
    <n v="0"/>
    <m/>
    <n v="0"/>
    <n v="0"/>
    <n v="0"/>
    <s v="YES"/>
    <n v="0"/>
    <s v="123-116"/>
    <m/>
    <m/>
    <m/>
    <n v="0"/>
    <m/>
    <m/>
    <n v="0"/>
    <n v="0"/>
    <n v="0"/>
    <n v="0"/>
    <n v="0"/>
    <m/>
    <m/>
    <m/>
    <m/>
    <m/>
    <m/>
    <m/>
    <m/>
    <m/>
    <m/>
    <n v="2"/>
    <n v="0"/>
    <n v="1"/>
    <s v="Mill Pond"/>
    <n v="20"/>
  </r>
  <r>
    <s v="123-950"/>
    <m/>
    <x v="0"/>
    <s v="33 RASPBERRY RD"/>
    <n v="101"/>
    <s v="LANCI JOHN R JR"/>
    <s v="R130"/>
    <s v="ONE FAMILY"/>
    <s v="123//950//"/>
    <n v="0.35332999999999998"/>
    <n v="1"/>
    <n v="1"/>
    <n v="1"/>
    <n v="1"/>
    <s v="SEPTIC"/>
    <n v="0"/>
    <n v="1"/>
    <n v="2800"/>
    <s v="NO_W1"/>
    <n v="2800"/>
    <s v="123-950"/>
    <s v="Gas,Well,Septic"/>
    <s v="SEPTIC"/>
    <s v="SEPTIC"/>
    <n v="2800"/>
    <m/>
    <m/>
    <n v="1"/>
    <n v="1"/>
    <n v="2"/>
    <n v="1115"/>
    <n v="1"/>
    <m/>
    <m/>
    <m/>
    <m/>
    <m/>
    <m/>
    <m/>
    <m/>
    <m/>
    <m/>
    <n v="5"/>
    <n v="4.6463999999999999"/>
    <n v="1"/>
    <s v="Mill Pond"/>
    <n v="20"/>
  </r>
  <r>
    <s v="LAND_NOPARC"/>
    <m/>
    <x v="0"/>
    <m/>
    <n v="0"/>
    <m/>
    <m/>
    <m/>
    <m/>
    <n v="4.3499999999999997E-3"/>
    <n v="0"/>
    <n v="0"/>
    <n v="0"/>
    <n v="0"/>
    <m/>
    <n v="0"/>
    <n v="0"/>
    <n v="0"/>
    <s v="NO"/>
    <n v="0"/>
    <m/>
    <m/>
    <m/>
    <m/>
    <n v="0"/>
    <m/>
    <m/>
    <n v="0"/>
    <n v="0"/>
    <n v="0"/>
    <n v="0"/>
    <n v="0"/>
    <m/>
    <m/>
    <m/>
    <m/>
    <m/>
    <m/>
    <m/>
    <m/>
    <m/>
    <m/>
    <n v="0"/>
    <n v="0"/>
    <n v="1"/>
    <s v="Mill Pond"/>
    <n v="20"/>
  </r>
  <r>
    <s v="114B-192"/>
    <m/>
    <x v="0"/>
    <s v="0 UPPER POND RD"/>
    <n v="132"/>
    <s v="SUBON CO"/>
    <s v="R60"/>
    <s v="RES ACLNUD  MDL-00"/>
    <s v="114/B/192//"/>
    <n v="1.3706199999999999"/>
    <n v="0"/>
    <n v="0"/>
    <n v="0"/>
    <n v="0"/>
    <m/>
    <n v="0"/>
    <n v="0"/>
    <n v="0"/>
    <s v="YES"/>
    <n v="0"/>
    <s v="114B-192"/>
    <m/>
    <m/>
    <m/>
    <n v="0"/>
    <m/>
    <m/>
    <n v="0"/>
    <n v="0"/>
    <n v="0"/>
    <n v="0"/>
    <n v="0"/>
    <m/>
    <m/>
    <m/>
    <m/>
    <m/>
    <m/>
    <m/>
    <m/>
    <m/>
    <m/>
    <n v="5"/>
    <n v="0"/>
    <n v="1"/>
    <s v="Harlow Brook"/>
    <n v="34"/>
  </r>
  <r>
    <s v="118-536B"/>
    <m/>
    <x v="0"/>
    <s v="56 MAYFLOWER LN"/>
    <n v="101"/>
    <s v="BOTELHO JENNIFER"/>
    <s v="R130"/>
    <s v="ONE FAMILY"/>
    <s v="118//536/B/"/>
    <n v="0.30576999999999999"/>
    <n v="1"/>
    <n v="1"/>
    <n v="1"/>
    <n v="1"/>
    <s v="SEPTIC"/>
    <n v="0"/>
    <n v="0"/>
    <n v="0"/>
    <s v="YES"/>
    <n v="0"/>
    <s v="118-536B"/>
    <s v="Gas,Well,Septic"/>
    <s v="SEPTIC"/>
    <s v="SEPTIC"/>
    <n v="0"/>
    <m/>
    <m/>
    <n v="1"/>
    <n v="1"/>
    <n v="3"/>
    <n v="948"/>
    <n v="1"/>
    <m/>
    <m/>
    <m/>
    <m/>
    <m/>
    <m/>
    <m/>
    <m/>
    <m/>
    <m/>
    <n v="1"/>
    <n v="4.6463999999999999"/>
    <n v="1"/>
    <s v="Mill Pond"/>
    <n v="20"/>
  </r>
  <r>
    <s v="123-932"/>
    <m/>
    <x v="0"/>
    <s v="256 PARK AVE"/>
    <n v="101"/>
    <s v="JUSTICE CHARLES E"/>
    <s v="R130"/>
    <s v="ONE FAMILY"/>
    <s v="123//932//"/>
    <n v="0.34465000000000001"/>
    <n v="1"/>
    <n v="1"/>
    <n v="1"/>
    <n v="1"/>
    <s v="SEPTIC"/>
    <n v="0"/>
    <n v="1"/>
    <n v="2800"/>
    <s v="YES"/>
    <n v="2800"/>
    <s v="123-932"/>
    <s v="Well,Septic"/>
    <s v="SEPTIC"/>
    <s v="SEPTIC"/>
    <n v="2800"/>
    <m/>
    <m/>
    <n v="1"/>
    <n v="1"/>
    <n v="4"/>
    <n v="1057"/>
    <n v="1.9"/>
    <m/>
    <m/>
    <m/>
    <m/>
    <m/>
    <m/>
    <m/>
    <m/>
    <m/>
    <m/>
    <n v="6"/>
    <n v="4.6463999999999999"/>
    <n v="1"/>
    <s v="Mill Pond"/>
    <n v="20"/>
  </r>
  <r>
    <s v="123-621"/>
    <m/>
    <x v="0"/>
    <s v="249 LAKE AVE"/>
    <n v="101"/>
    <s v="CRAVEN LAWRENCE J"/>
    <s v="R130"/>
    <s v="ONE FAMILY"/>
    <s v="123//621//"/>
    <n v="0.12598999999999999"/>
    <n v="1"/>
    <n v="1"/>
    <n v="1"/>
    <n v="1"/>
    <s v="SEPTIC"/>
    <n v="0"/>
    <n v="0"/>
    <n v="0"/>
    <s v="YES"/>
    <n v="0"/>
    <s v="123-621"/>
    <s v="Well,Septic"/>
    <s v="SEPTIC"/>
    <s v="SEPTIC"/>
    <n v="0"/>
    <m/>
    <m/>
    <n v="1"/>
    <n v="1"/>
    <n v="2"/>
    <n v="1008"/>
    <n v="1"/>
    <m/>
    <m/>
    <m/>
    <m/>
    <m/>
    <m/>
    <m/>
    <m/>
    <m/>
    <m/>
    <n v="2"/>
    <n v="4.6463999999999999"/>
    <n v="1"/>
    <s v="Mill Pond"/>
    <n v="20"/>
  </r>
  <r>
    <s v="123-292"/>
    <m/>
    <x v="0"/>
    <s v="215 PLYMOUTH AVE"/>
    <n v="101"/>
    <s v="LITTIG WILLIAM T &amp; JEAN M"/>
    <s v="R130"/>
    <s v="ONE FAMILY"/>
    <s v="123//292//"/>
    <n v="0.13322000000000001"/>
    <n v="1"/>
    <n v="1"/>
    <n v="1"/>
    <n v="1"/>
    <s v="SEPTIC"/>
    <n v="0"/>
    <n v="1"/>
    <n v="6900"/>
    <s v="YES"/>
    <n v="6900"/>
    <s v="123-292"/>
    <s v="Well,Septic"/>
    <s v="SEPTIC"/>
    <s v="SEPTIC"/>
    <n v="6900"/>
    <m/>
    <m/>
    <n v="1"/>
    <n v="1"/>
    <n v="2"/>
    <n v="1021"/>
    <n v="1"/>
    <m/>
    <m/>
    <m/>
    <m/>
    <m/>
    <m/>
    <m/>
    <m/>
    <m/>
    <m/>
    <n v="2"/>
    <n v="4.6463999999999999"/>
    <n v="1"/>
    <s v="Mill Pond"/>
    <n v="20"/>
  </r>
  <r>
    <s v="114C-1-67"/>
    <m/>
    <x v="0"/>
    <s v="301 CHARGE POND RD"/>
    <n v="101"/>
    <s v="LEBLANC STEVEN M"/>
    <s v="R130"/>
    <s v="ONE FAMILY"/>
    <s v="114/C1/67//"/>
    <n v="0.29730000000000001"/>
    <n v="1"/>
    <n v="1"/>
    <n v="1"/>
    <n v="1"/>
    <s v="SEPTIC"/>
    <n v="0"/>
    <n v="0"/>
    <n v="0"/>
    <s v="YES"/>
    <n v="0"/>
    <s v="114C-1-67"/>
    <s v="Well,Septic"/>
    <s v="SEPTIC"/>
    <s v="SEPTIC"/>
    <n v="0"/>
    <m/>
    <m/>
    <n v="1"/>
    <n v="1"/>
    <n v="3"/>
    <n v="1387"/>
    <n v="1.75"/>
    <m/>
    <m/>
    <m/>
    <m/>
    <m/>
    <m/>
    <m/>
    <m/>
    <m/>
    <m/>
    <n v="1"/>
    <n v="4.6463999999999999"/>
    <n v="1"/>
    <s v="Mill Pond"/>
    <n v="20"/>
  </r>
  <r>
    <s v="134_8_0"/>
    <s v="FEE"/>
    <x v="2"/>
    <s v="0 FEDERAL RD"/>
    <n v="700"/>
    <s v="SLOCUM GIBBS CRANBERRY CO"/>
    <m/>
    <m/>
    <m/>
    <n v="8.8404500000000006"/>
    <n v="0"/>
    <n v="0"/>
    <n v="0"/>
    <n v="0"/>
    <m/>
    <n v="0"/>
    <n v="0"/>
    <n v="0"/>
    <m/>
    <n v="0"/>
    <m/>
    <m/>
    <m/>
    <m/>
    <n v="0"/>
    <m/>
    <m/>
    <n v="0"/>
    <n v="0"/>
    <n v="0"/>
    <n v="0"/>
    <n v="0"/>
    <m/>
    <m/>
    <m/>
    <m/>
    <m/>
    <m/>
    <m/>
    <m/>
    <m/>
    <m/>
    <n v="0"/>
    <n v="0"/>
    <n v="1"/>
    <s v="Wankinco R N LT10"/>
    <n v="32"/>
  </r>
  <r>
    <s v="123-948"/>
    <m/>
    <x v="0"/>
    <s v="27 RASPBERRY RD"/>
    <n v="131"/>
    <s v="STAULA DOMINIC"/>
    <s v="R130"/>
    <s v="RES ACLNPO  MDL-00"/>
    <s v="123//948//"/>
    <n v="0.15143000000000001"/>
    <n v="0"/>
    <n v="0"/>
    <n v="0"/>
    <n v="0"/>
    <m/>
    <n v="0"/>
    <n v="0"/>
    <n v="0"/>
    <s v="YES"/>
    <n v="0"/>
    <s v="123-948"/>
    <m/>
    <m/>
    <m/>
    <n v="0"/>
    <m/>
    <m/>
    <n v="0"/>
    <n v="0"/>
    <n v="0"/>
    <n v="0"/>
    <n v="0"/>
    <m/>
    <m/>
    <m/>
    <m/>
    <m/>
    <m/>
    <m/>
    <m/>
    <m/>
    <m/>
    <n v="2"/>
    <n v="0"/>
    <n v="1"/>
    <s v="Mill Pond"/>
    <n v="20"/>
  </r>
  <r>
    <s v="105-8"/>
    <m/>
    <x v="0"/>
    <s v="71 CHARLOTTE FURN RD"/>
    <n v="601"/>
    <s v="MAKEPEACE CO A D"/>
    <s v="R60"/>
    <s v="CHAPTER 61"/>
    <s v="105//8//"/>
    <n v="1.3635299999999999"/>
    <n v="0"/>
    <n v="0"/>
    <n v="0"/>
    <n v="0"/>
    <m/>
    <n v="0"/>
    <n v="0"/>
    <n v="0"/>
    <s v="YES"/>
    <n v="0"/>
    <s v="105-8"/>
    <m/>
    <m/>
    <m/>
    <n v="0"/>
    <m/>
    <m/>
    <n v="0"/>
    <n v="0"/>
    <n v="0"/>
    <n v="0"/>
    <n v="0"/>
    <m/>
    <m/>
    <m/>
    <m/>
    <m/>
    <m/>
    <m/>
    <m/>
    <m/>
    <m/>
    <n v="0"/>
    <n v="0"/>
    <n v="1"/>
    <s v="Rose Brook"/>
    <n v="41"/>
  </r>
  <r>
    <s v="LAND_NOPARC"/>
    <m/>
    <x v="0"/>
    <m/>
    <n v="0"/>
    <m/>
    <m/>
    <m/>
    <m/>
    <n v="2.215E-2"/>
    <n v="0"/>
    <n v="0"/>
    <n v="0"/>
    <n v="0"/>
    <m/>
    <n v="0"/>
    <n v="0"/>
    <n v="0"/>
    <s v="NO"/>
    <n v="0"/>
    <m/>
    <m/>
    <m/>
    <m/>
    <n v="0"/>
    <m/>
    <m/>
    <n v="0"/>
    <n v="0"/>
    <n v="0"/>
    <n v="0"/>
    <n v="0"/>
    <m/>
    <m/>
    <m/>
    <m/>
    <m/>
    <m/>
    <m/>
    <m/>
    <m/>
    <m/>
    <n v="0"/>
    <n v="0"/>
    <n v="1"/>
    <s v="Mill Pond"/>
    <n v="20"/>
  </r>
  <r>
    <s v="125-1002"/>
    <m/>
    <x v="0"/>
    <s v="212 BARKER RD"/>
    <n v="101"/>
    <s v="VIEIRA JOHN P JR &amp; BARBARA"/>
    <s v="R130"/>
    <s v="ONE FAMILY"/>
    <s v="125//1002//"/>
    <n v="0.29598000000000002"/>
    <n v="0"/>
    <n v="0"/>
    <n v="0"/>
    <n v="0"/>
    <m/>
    <n v="0"/>
    <n v="0"/>
    <n v="0"/>
    <s v="YES"/>
    <n v="0"/>
    <s v="125-1002"/>
    <s v="Well,Septic"/>
    <s v="SEPTIC"/>
    <m/>
    <n v="0"/>
    <m/>
    <m/>
    <n v="0"/>
    <n v="0"/>
    <n v="3"/>
    <n v="1406"/>
    <n v="1.5"/>
    <m/>
    <m/>
    <m/>
    <m/>
    <m/>
    <m/>
    <m/>
    <m/>
    <m/>
    <m/>
    <n v="0"/>
    <n v="0"/>
    <n v="1"/>
    <s v="Mill Pond"/>
    <n v="20"/>
  </r>
  <r>
    <s v="123-111"/>
    <m/>
    <x v="0"/>
    <s v="276 PLYMOUTH AVE"/>
    <n v="101"/>
    <s v="SMITH HELEN A"/>
    <s v="R130"/>
    <s v="ONE FAMILY"/>
    <s v="123//111//"/>
    <n v="0.32385999999999998"/>
    <n v="1"/>
    <n v="1"/>
    <n v="1"/>
    <n v="1"/>
    <s v="SEPTIC"/>
    <n v="0"/>
    <n v="1"/>
    <n v="2900"/>
    <s v="YES"/>
    <n v="2900"/>
    <s v="123-111"/>
    <s v="Well,Septic"/>
    <s v="SEPTIC"/>
    <s v="SEPTIC"/>
    <n v="2900"/>
    <m/>
    <m/>
    <n v="1"/>
    <n v="1"/>
    <n v="3"/>
    <n v="1075"/>
    <n v="1.75"/>
    <m/>
    <m/>
    <m/>
    <m/>
    <m/>
    <m/>
    <m/>
    <m/>
    <m/>
    <m/>
    <n v="5"/>
    <n v="4.6463999999999999"/>
    <n v="1"/>
    <s v="Mill Pond"/>
    <n v="20"/>
  </r>
  <r>
    <s v="123-290"/>
    <m/>
    <x v="0"/>
    <s v="219 PLYMOUTH AVE"/>
    <n v="101"/>
    <s v="PETERSON JOHN E"/>
    <s v="R130"/>
    <s v="ONE FAMILY"/>
    <s v="123//290//"/>
    <n v="0.13128000000000001"/>
    <n v="1"/>
    <n v="1"/>
    <n v="1"/>
    <n v="1"/>
    <s v="SEPTIC"/>
    <n v="0"/>
    <n v="1"/>
    <n v="5400"/>
    <s v="YES"/>
    <n v="5400"/>
    <s v="123-290"/>
    <s v="Gas,Well,Septic"/>
    <s v="SEPTIC"/>
    <s v="SEPTIC"/>
    <n v="5400"/>
    <m/>
    <m/>
    <n v="1"/>
    <n v="1"/>
    <n v="3"/>
    <n v="772"/>
    <n v="1"/>
    <m/>
    <m/>
    <m/>
    <m/>
    <m/>
    <m/>
    <m/>
    <m/>
    <m/>
    <m/>
    <n v="2"/>
    <n v="4.6463999999999999"/>
    <n v="1"/>
    <s v="Mill Pond"/>
    <n v="20"/>
  </r>
  <r>
    <s v="124-1734"/>
    <m/>
    <x v="0"/>
    <s v="119 HUNTER AVE"/>
    <n v="101"/>
    <s v="RESNICK ROSEMARY D"/>
    <s v="R130"/>
    <s v="ONE FAMILY"/>
    <s v="124//1734//"/>
    <n v="0.28539999999999999"/>
    <n v="1"/>
    <n v="1"/>
    <n v="1"/>
    <n v="1"/>
    <s v="SEPTIC"/>
    <n v="0"/>
    <n v="1"/>
    <n v="2000"/>
    <s v="NO_W1"/>
    <n v="2000"/>
    <s v="124-1734"/>
    <s v="Well,Septic"/>
    <s v="SEPTIC"/>
    <s v="SEPTIC"/>
    <n v="2000"/>
    <m/>
    <m/>
    <n v="1"/>
    <n v="1"/>
    <n v="3"/>
    <n v="952"/>
    <n v="1"/>
    <m/>
    <m/>
    <m/>
    <m/>
    <m/>
    <m/>
    <m/>
    <m/>
    <m/>
    <m/>
    <n v="4"/>
    <n v="4.6463999999999999"/>
    <n v="1"/>
    <s v="Mill Pond"/>
    <n v="20"/>
  </r>
  <r>
    <s v="123-618"/>
    <m/>
    <x v="0"/>
    <s v="17 RASPBERRY RD"/>
    <n v="101"/>
    <s v="PALMACCI STEPHEN T"/>
    <s v="R130"/>
    <s v="ONE FAMILY"/>
    <s v="123//618//"/>
    <n v="0.25524000000000002"/>
    <n v="1"/>
    <n v="1"/>
    <n v="1"/>
    <n v="1"/>
    <s v="SEPTIC"/>
    <n v="0"/>
    <n v="1"/>
    <n v="300"/>
    <s v="YES"/>
    <n v="300"/>
    <s v="123-618"/>
    <s v="Well,Septic"/>
    <s v="SEPTIC"/>
    <s v="SEPTIC"/>
    <n v="300"/>
    <m/>
    <m/>
    <n v="1"/>
    <n v="1"/>
    <n v="2"/>
    <n v="720"/>
    <n v="1.5"/>
    <m/>
    <m/>
    <m/>
    <m/>
    <m/>
    <m/>
    <m/>
    <m/>
    <m/>
    <m/>
    <n v="3"/>
    <n v="4.6463999999999999"/>
    <n v="1"/>
    <s v="Mill Pond"/>
    <n v="20"/>
  </r>
  <r>
    <s v="119-B4"/>
    <m/>
    <x v="0"/>
    <s v="50 BLISSFUL LN"/>
    <n v="101"/>
    <s v="CASCONE KAREN I"/>
    <s v="R130"/>
    <s v="ONE FAMILY"/>
    <s v="119//B4//"/>
    <n v="3.1837200000000001"/>
    <n v="1"/>
    <n v="1"/>
    <n v="1"/>
    <n v="1"/>
    <s v="SEPTIC"/>
    <n v="0"/>
    <n v="0"/>
    <n v="0"/>
    <s v="NO_W1"/>
    <n v="0"/>
    <s v="119-B4"/>
    <m/>
    <m/>
    <s v="SEPTIC"/>
    <n v="0"/>
    <m/>
    <m/>
    <n v="1"/>
    <n v="1"/>
    <n v="3"/>
    <n v="2176"/>
    <n v="2"/>
    <m/>
    <m/>
    <m/>
    <m/>
    <m/>
    <m/>
    <m/>
    <m/>
    <m/>
    <m/>
    <n v="1"/>
    <n v="4.6463999999999999"/>
    <n v="1"/>
    <s v="Mill Pond"/>
    <n v="20"/>
  </r>
  <r>
    <s v="118-572B"/>
    <m/>
    <x v="0"/>
    <s v="0 BLISSFUL LN"/>
    <n v="132"/>
    <s v="JAS REALTY LLC"/>
    <s v="R130"/>
    <s v="RES ACLNUD  MDL-00"/>
    <s v="118//572/B/"/>
    <n v="0.48992000000000002"/>
    <n v="0"/>
    <n v="0"/>
    <n v="0"/>
    <n v="0"/>
    <m/>
    <n v="0"/>
    <n v="0"/>
    <n v="0"/>
    <s v="YES"/>
    <n v="0"/>
    <s v="118-572B"/>
    <m/>
    <m/>
    <m/>
    <n v="0"/>
    <m/>
    <m/>
    <n v="0"/>
    <n v="0"/>
    <n v="0"/>
    <n v="0"/>
    <n v="0"/>
    <m/>
    <m/>
    <m/>
    <m/>
    <m/>
    <m/>
    <m/>
    <m/>
    <m/>
    <m/>
    <n v="2"/>
    <n v="0"/>
    <n v="1"/>
    <s v="Mill Pond"/>
    <n v="20"/>
  </r>
  <r>
    <s v="124-947"/>
    <m/>
    <x v="0"/>
    <s v="10 RASPBERRY RD"/>
    <n v="101"/>
    <s v="KELLY SHAUN W"/>
    <s v="R130"/>
    <s v="ONE FAMILY"/>
    <s v="124//947//"/>
    <n v="0.24904000000000001"/>
    <n v="1"/>
    <n v="1"/>
    <n v="1"/>
    <n v="1"/>
    <s v="SEPTIC"/>
    <n v="0"/>
    <n v="1"/>
    <n v="1500"/>
    <s v="NO_W1"/>
    <n v="1500"/>
    <s v="124-947"/>
    <s v="Well,Septic"/>
    <s v="SEPTIC"/>
    <s v="SEPTIC"/>
    <n v="1500"/>
    <m/>
    <m/>
    <n v="1"/>
    <n v="1"/>
    <n v="1"/>
    <n v="580"/>
    <n v="1"/>
    <m/>
    <m/>
    <m/>
    <m/>
    <m/>
    <m/>
    <m/>
    <m/>
    <m/>
    <m/>
    <n v="4"/>
    <n v="4.6463999999999999"/>
    <n v="1"/>
    <s v="Mill Pond"/>
    <n v="20"/>
  </r>
  <r>
    <s v="TS_GAPS_NO_MAPPAR"/>
    <m/>
    <x v="1"/>
    <m/>
    <n v="999"/>
    <m/>
    <m/>
    <m/>
    <m/>
    <n v="0.19664000000000001"/>
    <n v="0"/>
    <n v="0"/>
    <n v="0"/>
    <n v="0"/>
    <m/>
    <n v="0"/>
    <n v="0"/>
    <n v="0"/>
    <m/>
    <n v="0"/>
    <m/>
    <m/>
    <m/>
    <m/>
    <n v="0"/>
    <m/>
    <m/>
    <n v="0"/>
    <n v="0"/>
    <n v="0"/>
    <n v="0"/>
    <n v="0"/>
    <m/>
    <m/>
    <s v="0"/>
    <s v="0"/>
    <s v="0"/>
    <m/>
    <m/>
    <m/>
    <m/>
    <m/>
    <n v="0"/>
    <n v="0"/>
    <n v="1"/>
    <s v="Wankinco R N LT10"/>
    <n v="32"/>
  </r>
  <r>
    <s v="123-595"/>
    <m/>
    <x v="0"/>
    <s v="260 LAKE AVE"/>
    <n v="101"/>
    <s v="WHITE PETER E"/>
    <s v="R130"/>
    <s v="ONE FAMILY"/>
    <s v="123//595//"/>
    <n v="0.33729999999999999"/>
    <n v="1"/>
    <n v="1"/>
    <n v="1"/>
    <n v="1"/>
    <s v="SEPTIC"/>
    <n v="0"/>
    <n v="1"/>
    <n v="3100"/>
    <s v="NO_W1"/>
    <n v="3100"/>
    <s v="123-595"/>
    <s v="Well,Septic"/>
    <s v="SEPTIC"/>
    <s v="SEPTIC"/>
    <n v="3100"/>
    <m/>
    <m/>
    <n v="1"/>
    <n v="1"/>
    <n v="2"/>
    <n v="648"/>
    <n v="1"/>
    <m/>
    <m/>
    <m/>
    <m/>
    <m/>
    <m/>
    <m/>
    <m/>
    <m/>
    <m/>
    <n v="5"/>
    <n v="4.6463999999999999"/>
    <n v="1"/>
    <s v="Mill Pond"/>
    <n v="20"/>
  </r>
  <r>
    <s v="124-1253"/>
    <m/>
    <x v="0"/>
    <s v="96 PURITAN AVE"/>
    <n v="132"/>
    <s v="BARROWS PETER J"/>
    <s v="R130"/>
    <s v="RES ACLNUD  MDL-00"/>
    <s v="124//1253//"/>
    <n v="7.1739999999999998E-2"/>
    <n v="0"/>
    <n v="0"/>
    <n v="0"/>
    <n v="0"/>
    <m/>
    <n v="0"/>
    <n v="0"/>
    <n v="0"/>
    <s v="YES"/>
    <n v="0"/>
    <s v="124-1253"/>
    <m/>
    <m/>
    <m/>
    <n v="0"/>
    <m/>
    <m/>
    <n v="0"/>
    <n v="0"/>
    <n v="0"/>
    <n v="0"/>
    <n v="0"/>
    <m/>
    <m/>
    <m/>
    <m/>
    <m/>
    <m/>
    <m/>
    <m/>
    <m/>
    <m/>
    <n v="1"/>
    <n v="0"/>
    <n v="1"/>
    <s v="Mill Pond"/>
    <n v="20"/>
  </r>
  <r>
    <s v="124-1310"/>
    <m/>
    <x v="0"/>
    <s v="14 RASPBERRY RD"/>
    <n v="101"/>
    <s v="CARLSON GAYLE I"/>
    <s v="R13"/>
    <s v="ONE FAMILY"/>
    <s v="124//1310//"/>
    <n v="0.42831999999999998"/>
    <n v="1"/>
    <n v="1"/>
    <n v="1"/>
    <n v="1"/>
    <s v="SEPTIC"/>
    <n v="0"/>
    <n v="1"/>
    <n v="4900"/>
    <s v="NO_W1"/>
    <n v="4900"/>
    <s v="124-1310"/>
    <s v="Well,Septic"/>
    <s v="SEPTIC"/>
    <s v="SEPTIC"/>
    <n v="4900"/>
    <m/>
    <m/>
    <n v="1"/>
    <n v="1"/>
    <n v="2"/>
    <n v="1098"/>
    <n v="1"/>
    <m/>
    <m/>
    <m/>
    <m/>
    <m/>
    <m/>
    <m/>
    <m/>
    <m/>
    <m/>
    <n v="6"/>
    <n v="4.6463999999999999"/>
    <n v="1"/>
    <s v="Mill Pond"/>
    <n v="20"/>
  </r>
  <r>
    <s v="114E-W1"/>
    <m/>
    <x v="0"/>
    <s v="HIGH DAM RD"/>
    <n v="903"/>
    <s v="WAREHAM FIRE DISTRICT"/>
    <s v="R130"/>
    <s v="MUNICIPAL  MDL-00"/>
    <s v="114/E/W1//"/>
    <n v="12.326169999999999"/>
    <n v="0"/>
    <n v="0"/>
    <n v="0"/>
    <n v="0"/>
    <m/>
    <n v="0"/>
    <n v="0"/>
    <n v="0"/>
    <s v="YES"/>
    <n v="0"/>
    <s v="114E-W1"/>
    <m/>
    <m/>
    <m/>
    <n v="0"/>
    <m/>
    <m/>
    <n v="0"/>
    <n v="0"/>
    <n v="0"/>
    <n v="0"/>
    <n v="0"/>
    <m/>
    <m/>
    <m/>
    <m/>
    <m/>
    <m/>
    <m/>
    <m/>
    <m/>
    <m/>
    <n v="1"/>
    <n v="0"/>
    <n v="1"/>
    <s v="Mill Pond"/>
    <n v="20"/>
  </r>
  <r>
    <s v="124-1550"/>
    <m/>
    <x v="0"/>
    <s v="86 HUNTER AVE"/>
    <n v="101"/>
    <s v="WASHINGTON PATRICIA A"/>
    <s v="R130"/>
    <s v="ONE FAMILY"/>
    <s v="124//1550//"/>
    <n v="0.35446"/>
    <n v="1"/>
    <n v="1"/>
    <n v="1"/>
    <n v="1"/>
    <s v="SEPTIC"/>
    <n v="0"/>
    <n v="1"/>
    <n v="5100"/>
    <s v="NO_W1"/>
    <n v="5100"/>
    <s v="124-1550"/>
    <s v="Public Water,Septic"/>
    <s v="SEPTIC"/>
    <s v="SEPTIC"/>
    <n v="5100"/>
    <m/>
    <m/>
    <n v="1"/>
    <n v="1"/>
    <n v="3"/>
    <n v="1400"/>
    <n v="2"/>
    <m/>
    <m/>
    <m/>
    <m/>
    <m/>
    <m/>
    <m/>
    <m/>
    <m/>
    <m/>
    <n v="5"/>
    <n v="4.6463999999999999"/>
    <n v="1"/>
    <s v="Mill Pond"/>
    <n v="20"/>
  </r>
  <r>
    <s v="114C-1-68"/>
    <m/>
    <x v="0"/>
    <s v="303 CHARGE POND RD"/>
    <n v="101"/>
    <s v="GOMEZ KAREN"/>
    <s v="R130"/>
    <s v="ONE FAMILY"/>
    <s v="114/C1/68//"/>
    <n v="0.28672999999999998"/>
    <n v="1"/>
    <n v="1"/>
    <n v="1"/>
    <n v="1"/>
    <s v="SEPTIC"/>
    <n v="0"/>
    <n v="0"/>
    <n v="0"/>
    <s v="YES"/>
    <n v="0"/>
    <s v="114C-1-68"/>
    <s v="Well,Septic"/>
    <s v="SEPTIC"/>
    <s v="SEPTIC"/>
    <n v="0"/>
    <m/>
    <m/>
    <n v="1"/>
    <n v="1"/>
    <n v="3"/>
    <n v="1306"/>
    <n v="1.75"/>
    <m/>
    <m/>
    <m/>
    <m/>
    <m/>
    <m/>
    <m/>
    <m/>
    <m/>
    <m/>
    <n v="1"/>
    <n v="4.6463999999999999"/>
    <n v="1"/>
    <s v="Mill Pond"/>
    <n v="20"/>
  </r>
  <r>
    <s v="124-1736"/>
    <m/>
    <x v="0"/>
    <s v="123 HUNTER AVE"/>
    <n v="132"/>
    <s v="HENDERSON ROBERT B TR ROBERT B"/>
    <s v="R130"/>
    <s v="RES ACLNUD  MDL-00"/>
    <s v="124//1736//"/>
    <n v="0.14696000000000001"/>
    <n v="0"/>
    <n v="0"/>
    <n v="0"/>
    <n v="0"/>
    <m/>
    <n v="0"/>
    <n v="0"/>
    <n v="0"/>
    <s v="NO_W1"/>
    <n v="0"/>
    <s v="124-1736"/>
    <m/>
    <m/>
    <m/>
    <n v="0"/>
    <m/>
    <m/>
    <n v="0"/>
    <n v="0"/>
    <n v="0"/>
    <n v="0"/>
    <n v="0"/>
    <m/>
    <m/>
    <m/>
    <m/>
    <m/>
    <m/>
    <m/>
    <m/>
    <m/>
    <m/>
    <n v="2"/>
    <n v="0"/>
    <n v="1"/>
    <s v="Mill Pond"/>
    <n v="20"/>
  </r>
  <r>
    <s v="118-510B"/>
    <m/>
    <x v="0"/>
    <s v="77 MAYFLOWER LN"/>
    <n v="101"/>
    <s v="GEORGE ANA M"/>
    <s v="R130"/>
    <s v="ONE FAMILY"/>
    <s v="118//510/B/"/>
    <n v="0.47426000000000001"/>
    <n v="1"/>
    <n v="1"/>
    <n v="1"/>
    <n v="1"/>
    <s v="SEPTIC"/>
    <n v="0"/>
    <n v="0"/>
    <n v="0"/>
    <s v="YES"/>
    <n v="0"/>
    <s v="118-510B"/>
    <s v="Gas,Well,Septic"/>
    <s v="SEPTIC"/>
    <s v="SEPTIC"/>
    <n v="0"/>
    <m/>
    <m/>
    <n v="1"/>
    <n v="1"/>
    <n v="3"/>
    <n v="948"/>
    <n v="1"/>
    <m/>
    <m/>
    <m/>
    <m/>
    <m/>
    <m/>
    <m/>
    <m/>
    <m/>
    <m/>
    <n v="1"/>
    <n v="4.6463999999999999"/>
    <n v="1"/>
    <s v="Mill Pond"/>
    <n v="20"/>
  </r>
  <r>
    <s v="123-287"/>
    <m/>
    <x v="0"/>
    <s v="223 PLYMOUTH AVE"/>
    <n v="101"/>
    <s v="MIHALEC GAIL TRUSTEE OF"/>
    <s v="R130"/>
    <s v="ONE FAMILY"/>
    <s v="123//287//"/>
    <n v="0.14598"/>
    <n v="1"/>
    <n v="1"/>
    <n v="1"/>
    <n v="1"/>
    <s v="SEPTIC"/>
    <n v="0"/>
    <n v="0"/>
    <n v="0"/>
    <s v="NO_W1"/>
    <n v="0"/>
    <s v="123-287"/>
    <s v="Well,Septic"/>
    <s v="SEPTIC"/>
    <s v="SEPTIC"/>
    <n v="0"/>
    <m/>
    <m/>
    <n v="1"/>
    <n v="1"/>
    <n v="2"/>
    <n v="936"/>
    <n v="1"/>
    <m/>
    <m/>
    <m/>
    <m/>
    <m/>
    <m/>
    <m/>
    <m/>
    <m/>
    <m/>
    <n v="3"/>
    <n v="4.6463999999999999"/>
    <n v="1"/>
    <s v="Mill Pond"/>
    <n v="20"/>
  </r>
  <r>
    <s v="114C-1-45"/>
    <m/>
    <x v="0"/>
    <s v="304 CHARGE POND RD"/>
    <n v="101"/>
    <s v="ORMSTON TAMMY R"/>
    <s v="R60"/>
    <s v="ONE FAMILY"/>
    <s v="114/C1/45//"/>
    <n v="0.28570000000000001"/>
    <n v="0"/>
    <n v="1"/>
    <n v="0"/>
    <n v="1"/>
    <m/>
    <n v="0"/>
    <n v="0"/>
    <n v="0"/>
    <s v="YES"/>
    <n v="0"/>
    <s v="114C-1-45"/>
    <m/>
    <m/>
    <s v="SEPTIC"/>
    <n v="0"/>
    <m/>
    <m/>
    <n v="0"/>
    <n v="1"/>
    <n v="3"/>
    <n v="1664"/>
    <n v="2"/>
    <m/>
    <m/>
    <m/>
    <m/>
    <m/>
    <m/>
    <m/>
    <m/>
    <m/>
    <m/>
    <n v="1"/>
    <n v="0"/>
    <n v="1"/>
    <s v="Mill Pond"/>
    <n v="20"/>
  </r>
  <r>
    <s v="LAND_NOPARC"/>
    <m/>
    <x v="0"/>
    <m/>
    <n v="0"/>
    <m/>
    <m/>
    <m/>
    <m/>
    <n v="8.0400000000000003E-3"/>
    <n v="0"/>
    <n v="0"/>
    <n v="0"/>
    <n v="0"/>
    <m/>
    <n v="0"/>
    <n v="0"/>
    <n v="0"/>
    <s v="NO"/>
    <n v="0"/>
    <m/>
    <m/>
    <m/>
    <m/>
    <n v="0"/>
    <m/>
    <m/>
    <n v="0"/>
    <n v="0"/>
    <n v="0"/>
    <n v="0"/>
    <n v="0"/>
    <m/>
    <m/>
    <m/>
    <m/>
    <m/>
    <m/>
    <m/>
    <m/>
    <m/>
    <m/>
    <n v="0"/>
    <n v="0"/>
    <n v="1"/>
    <s v="Mill Pond"/>
    <n v="20"/>
  </r>
  <r>
    <s v="118-B5-4"/>
    <m/>
    <x v="0"/>
    <s v="51 BLISSFUL LN"/>
    <n v="101"/>
    <s v="DROPSKI DANIEL L"/>
    <s v="R130"/>
    <s v="ONE FAMILY"/>
    <s v="118//B5/4/"/>
    <n v="3.77074"/>
    <n v="1"/>
    <n v="1"/>
    <n v="1"/>
    <n v="1"/>
    <s v="SEPTIC"/>
    <n v="0"/>
    <n v="0"/>
    <n v="0"/>
    <s v="YES"/>
    <n v="0"/>
    <s v="118-B5-4"/>
    <m/>
    <m/>
    <s v="SEPTIC"/>
    <n v="0"/>
    <m/>
    <m/>
    <n v="1"/>
    <n v="1"/>
    <n v="3"/>
    <n v="1700"/>
    <n v="2"/>
    <m/>
    <m/>
    <m/>
    <m/>
    <m/>
    <m/>
    <m/>
    <m/>
    <m/>
    <m/>
    <n v="2"/>
    <n v="4.6463999999999999"/>
    <n v="1"/>
    <s v="Mill Pond"/>
    <n v="20"/>
  </r>
  <r>
    <s v="105A-90"/>
    <m/>
    <x v="0"/>
    <s v="4 WESTFIELD III"/>
    <n v="903"/>
    <s v="TOWN OF WAREHAM"/>
    <s v="MR30"/>
    <s v="MUNICIPAL  MDL-00"/>
    <s v="105/A/90//"/>
    <n v="3.2034099999999999"/>
    <n v="0"/>
    <n v="0"/>
    <n v="0"/>
    <n v="0"/>
    <m/>
    <n v="0"/>
    <n v="0"/>
    <n v="0"/>
    <s v="NO_W1"/>
    <n v="0"/>
    <s v="105A-90"/>
    <s v="Public Water,Gas"/>
    <m/>
    <m/>
    <n v="0"/>
    <m/>
    <m/>
    <n v="0"/>
    <n v="0"/>
    <n v="0"/>
    <n v="0"/>
    <n v="0"/>
    <m/>
    <m/>
    <m/>
    <m/>
    <m/>
    <m/>
    <m/>
    <m/>
    <m/>
    <m/>
    <n v="16"/>
    <n v="0"/>
    <n v="1"/>
    <s v="Broad Marsh River"/>
    <n v="43"/>
  </r>
  <r>
    <s v="LAND_NOPARC"/>
    <m/>
    <x v="0"/>
    <m/>
    <n v="0"/>
    <m/>
    <m/>
    <m/>
    <m/>
    <n v="0.18967000000000001"/>
    <n v="0"/>
    <n v="0"/>
    <n v="0"/>
    <n v="0"/>
    <m/>
    <n v="0"/>
    <n v="0"/>
    <n v="0"/>
    <s v="NO"/>
    <n v="0"/>
    <m/>
    <m/>
    <m/>
    <m/>
    <n v="0"/>
    <m/>
    <m/>
    <n v="0"/>
    <n v="0"/>
    <n v="0"/>
    <n v="0"/>
    <n v="0"/>
    <m/>
    <m/>
    <m/>
    <m/>
    <m/>
    <m/>
    <m/>
    <m/>
    <m/>
    <m/>
    <n v="0"/>
    <n v="0"/>
    <n v="1"/>
    <s v="Mill Pond"/>
    <n v="20"/>
  </r>
  <r>
    <s v="123-108"/>
    <m/>
    <x v="0"/>
    <s v="280 PLYMOUTH AVE"/>
    <n v="101"/>
    <s v="DOHERTY RICHARD A"/>
    <s v="R130"/>
    <s v="ONE FAMILY"/>
    <s v="123//108//"/>
    <n v="0.19980000000000001"/>
    <n v="1"/>
    <n v="1"/>
    <n v="1"/>
    <n v="1"/>
    <s v="SEPTIC"/>
    <n v="0"/>
    <n v="1"/>
    <n v="800"/>
    <s v="YES"/>
    <n v="800"/>
    <s v="123-108"/>
    <s v="Well,Septic"/>
    <s v="SEPTIC"/>
    <s v="SEPTIC"/>
    <n v="800"/>
    <m/>
    <m/>
    <n v="1"/>
    <n v="1"/>
    <n v="4"/>
    <n v="984"/>
    <n v="1.75"/>
    <m/>
    <m/>
    <m/>
    <m/>
    <m/>
    <m/>
    <m/>
    <m/>
    <m/>
    <m/>
    <n v="3"/>
    <n v="4.6463999999999999"/>
    <n v="1"/>
    <s v="Mill Pond"/>
    <n v="20"/>
  </r>
  <r>
    <s v="124-1254"/>
    <m/>
    <x v="0"/>
    <s v="1 KREBS VIEW TER"/>
    <n v="101"/>
    <s v="BARROWS PETER J"/>
    <s v="R130"/>
    <s v="ONE FAMILY"/>
    <s v="124//1254//"/>
    <n v="0.32750000000000001"/>
    <n v="1"/>
    <n v="1"/>
    <n v="1"/>
    <n v="1"/>
    <s v="SEPTIC"/>
    <n v="0"/>
    <n v="1"/>
    <n v="4100"/>
    <s v="NO_W1"/>
    <n v="4100"/>
    <s v="124-1254"/>
    <s v="Well,Septic"/>
    <s v="SEPTIC"/>
    <s v="SEPTIC"/>
    <n v="4100"/>
    <m/>
    <m/>
    <n v="1"/>
    <n v="1"/>
    <n v="3"/>
    <n v="1248"/>
    <n v="1"/>
    <m/>
    <m/>
    <m/>
    <m/>
    <m/>
    <m/>
    <m/>
    <m/>
    <m/>
    <m/>
    <n v="5"/>
    <n v="4.6463999999999999"/>
    <n v="1"/>
    <s v="Mill Pond"/>
    <n v="20"/>
  </r>
  <r>
    <s v="124-939"/>
    <m/>
    <x v="0"/>
    <s v="8 RASPBERRY RD"/>
    <n v="101"/>
    <s v="DEVLIN KAREN M"/>
    <s v="R130"/>
    <s v="ONE FAMILY"/>
    <s v="124//939//"/>
    <n v="0.17910000000000001"/>
    <n v="1"/>
    <n v="1"/>
    <n v="1"/>
    <n v="1"/>
    <s v="SEPTIC"/>
    <n v="0"/>
    <n v="0"/>
    <n v="0"/>
    <s v="NO_W1"/>
    <n v="0"/>
    <s v="124-939"/>
    <s v="Well,Septic"/>
    <s v="SEPTIC"/>
    <s v="SEPTIC"/>
    <n v="0"/>
    <m/>
    <m/>
    <n v="1"/>
    <n v="1"/>
    <n v="1"/>
    <n v="618"/>
    <n v="1"/>
    <m/>
    <m/>
    <m/>
    <m/>
    <m/>
    <m/>
    <m/>
    <m/>
    <m/>
    <m/>
    <n v="3"/>
    <n v="4.6463999999999999"/>
    <n v="1"/>
    <s v="Mill Pond"/>
    <n v="20"/>
  </r>
  <r>
    <s v="118-537B"/>
    <m/>
    <x v="0"/>
    <s v="58 MAYFLOWER LN"/>
    <n v="101"/>
    <s v="HARDY ROBERT A"/>
    <s v="R130"/>
    <s v="ONE FAMILY"/>
    <s v="118//537/B/"/>
    <n v="0.27517000000000003"/>
    <n v="1"/>
    <n v="1"/>
    <n v="1"/>
    <n v="1"/>
    <s v="SEPTIC"/>
    <n v="0"/>
    <n v="1"/>
    <n v="6300"/>
    <s v="YES"/>
    <n v="6300"/>
    <s v="118-537B"/>
    <s v="Gas,Well,Septic"/>
    <s v="SEPTIC"/>
    <s v="SEPTIC"/>
    <n v="6300"/>
    <m/>
    <m/>
    <n v="1"/>
    <n v="1"/>
    <n v="2"/>
    <n v="1224"/>
    <n v="1.75"/>
    <m/>
    <m/>
    <m/>
    <m/>
    <m/>
    <m/>
    <m/>
    <m/>
    <m/>
    <m/>
    <n v="1"/>
    <n v="4.6463999999999999"/>
    <n v="1"/>
    <s v="Mill Pond"/>
    <n v="20"/>
  </r>
  <r>
    <s v="118-B5-1"/>
    <m/>
    <x v="0"/>
    <s v="52 BLISSFUL LN"/>
    <n v="101"/>
    <s v="KLUEBER TIMOTHY M"/>
    <s v="R130"/>
    <s v="ONE FAMILY"/>
    <s v="118//B5/1/"/>
    <n v="3.4683999999999999"/>
    <n v="1"/>
    <n v="1"/>
    <n v="1"/>
    <n v="1"/>
    <s v="SEPTIC"/>
    <n v="0"/>
    <n v="0"/>
    <n v="0"/>
    <s v="YES"/>
    <n v="0"/>
    <s v="118-B5-1"/>
    <s v="Public Water,Septic"/>
    <s v="SEPTIC"/>
    <s v="SEPTIC"/>
    <n v="0"/>
    <m/>
    <m/>
    <n v="1"/>
    <n v="1"/>
    <n v="3"/>
    <n v="1387"/>
    <n v="1.75"/>
    <m/>
    <m/>
    <m/>
    <m/>
    <m/>
    <m/>
    <m/>
    <m/>
    <m/>
    <m/>
    <n v="2"/>
    <n v="4.6463999999999999"/>
    <n v="1"/>
    <s v="Mill Pond"/>
    <n v="20"/>
  </r>
  <r>
    <s v="124-1739"/>
    <m/>
    <x v="0"/>
    <s v="127 HUNTER AVE"/>
    <n v="101"/>
    <s v="HENDERSON KATHLEEN A"/>
    <s v="R130"/>
    <s v="ONE FAMILY"/>
    <s v="124//1739//"/>
    <n v="0.32824999999999999"/>
    <n v="1"/>
    <n v="1"/>
    <n v="1"/>
    <n v="1"/>
    <s v="SEPTIC"/>
    <n v="0"/>
    <n v="1"/>
    <n v="8000"/>
    <s v="NO_W1"/>
    <n v="8000"/>
    <s v="124-1739"/>
    <s v="Well,Septic"/>
    <s v="SEPTIC"/>
    <s v="SEPTIC"/>
    <n v="8000"/>
    <m/>
    <m/>
    <n v="1"/>
    <n v="1"/>
    <n v="3"/>
    <n v="1346"/>
    <n v="1"/>
    <m/>
    <m/>
    <m/>
    <m/>
    <m/>
    <m/>
    <m/>
    <m/>
    <m/>
    <m/>
    <n v="5"/>
    <n v="4.6463999999999999"/>
    <n v="1"/>
    <s v="Mill Pond"/>
    <n v="20"/>
  </r>
  <r>
    <s v="LAND_NOPARC"/>
    <m/>
    <x v="0"/>
    <m/>
    <n v="0"/>
    <m/>
    <m/>
    <m/>
    <m/>
    <n v="3.1E-4"/>
    <n v="0"/>
    <n v="0"/>
    <n v="0"/>
    <n v="0"/>
    <m/>
    <n v="0"/>
    <n v="0"/>
    <n v="0"/>
    <s v="NO"/>
    <n v="0"/>
    <m/>
    <m/>
    <m/>
    <m/>
    <n v="0"/>
    <m/>
    <m/>
    <n v="0"/>
    <n v="0"/>
    <n v="0"/>
    <n v="0"/>
    <n v="0"/>
    <m/>
    <m/>
    <m/>
    <m/>
    <m/>
    <m/>
    <m/>
    <m/>
    <m/>
    <m/>
    <n v="0"/>
    <n v="0"/>
    <n v="1"/>
    <s v="White Island Pond LT10"/>
    <n v="5"/>
  </r>
  <r>
    <s v="124-614"/>
    <m/>
    <x v="0"/>
    <s v="263 LAKE AVE"/>
    <n v="131"/>
    <s v="FIELDS MICHAEL G"/>
    <s v="R130"/>
    <s v="RES ACLNPO  MDL-00"/>
    <s v="124//614//"/>
    <n v="0.25480000000000003"/>
    <n v="0"/>
    <n v="0"/>
    <n v="0"/>
    <n v="0"/>
    <m/>
    <n v="0"/>
    <n v="0"/>
    <n v="0"/>
    <s v="YES"/>
    <n v="0"/>
    <s v="124-614"/>
    <m/>
    <m/>
    <m/>
    <n v="0"/>
    <m/>
    <m/>
    <n v="0"/>
    <n v="0"/>
    <n v="0"/>
    <n v="0"/>
    <n v="0"/>
    <m/>
    <m/>
    <m/>
    <m/>
    <m/>
    <m/>
    <m/>
    <m/>
    <m/>
    <m/>
    <n v="4"/>
    <n v="0"/>
    <n v="1"/>
    <s v="Mill Pond"/>
    <n v="20"/>
  </r>
  <r>
    <s v="124-599"/>
    <m/>
    <x v="0"/>
    <s v="262 LAKE AVE"/>
    <n v="132"/>
    <s v="LEBLANC JOSEPH H"/>
    <s v="R130"/>
    <s v="RES ACLNUD  MDL-00"/>
    <s v="124//599//"/>
    <n v="0.12719"/>
    <n v="0"/>
    <n v="0"/>
    <n v="0"/>
    <n v="0"/>
    <m/>
    <n v="0"/>
    <n v="0"/>
    <n v="0"/>
    <s v="YES"/>
    <n v="0"/>
    <s v="124-599"/>
    <m/>
    <m/>
    <m/>
    <n v="0"/>
    <m/>
    <m/>
    <n v="0"/>
    <n v="0"/>
    <n v="0"/>
    <n v="0"/>
    <n v="0"/>
    <m/>
    <m/>
    <m/>
    <m/>
    <m/>
    <m/>
    <m/>
    <m/>
    <m/>
    <m/>
    <n v="2"/>
    <n v="0"/>
    <n v="1"/>
    <s v="Mill Pond"/>
    <n v="20"/>
  </r>
  <r>
    <s v="124-1305"/>
    <m/>
    <x v="0"/>
    <s v="93 PURITAN AVE"/>
    <n v="132"/>
    <s v="ODONNELL AUDREY"/>
    <s v="R130"/>
    <s v="RES ACLNUD  MDL-00"/>
    <s v="124//1305//"/>
    <n v="0.14205999999999999"/>
    <n v="0"/>
    <n v="0"/>
    <n v="0"/>
    <n v="0"/>
    <m/>
    <n v="0"/>
    <n v="0"/>
    <n v="0"/>
    <s v="YES"/>
    <n v="0"/>
    <s v="124-1305"/>
    <m/>
    <m/>
    <m/>
    <n v="0"/>
    <m/>
    <m/>
    <n v="0"/>
    <n v="0"/>
    <n v="0"/>
    <n v="0"/>
    <n v="0"/>
    <m/>
    <m/>
    <m/>
    <m/>
    <m/>
    <m/>
    <m/>
    <m/>
    <m/>
    <m/>
    <n v="2"/>
    <n v="0"/>
    <n v="1"/>
    <s v="Mill Pond"/>
    <n v="20"/>
  </r>
  <r>
    <s v="125-1003"/>
    <m/>
    <x v="0"/>
    <s v="212 BARKER RD OFF"/>
    <n v="101"/>
    <s v="OBRIEN HUGH J III"/>
    <s v="R130"/>
    <s v="ONE FAMILY"/>
    <s v="125//1003//"/>
    <n v="0.55644000000000005"/>
    <n v="0"/>
    <n v="1"/>
    <n v="0"/>
    <n v="1"/>
    <m/>
    <n v="0"/>
    <n v="0"/>
    <n v="0"/>
    <s v="NO_W1"/>
    <n v="0"/>
    <s v="125-1003"/>
    <s v="Well,Septic"/>
    <s v="SEPTIC"/>
    <s v="SEPTIC"/>
    <n v="0"/>
    <m/>
    <m/>
    <n v="0"/>
    <n v="1"/>
    <n v="3"/>
    <n v="700"/>
    <n v="1"/>
    <m/>
    <m/>
    <m/>
    <m/>
    <m/>
    <m/>
    <m/>
    <m/>
    <m/>
    <m/>
    <n v="3"/>
    <n v="0"/>
    <n v="1"/>
    <s v="Mill Pond"/>
    <n v="20"/>
  </r>
  <r>
    <s v="114B-222"/>
    <m/>
    <x v="0"/>
    <s v="3 DORY LN"/>
    <n v="101"/>
    <s v="CATHCART JOSEPH"/>
    <s v="R60"/>
    <s v="ONE FAMILY"/>
    <s v="114/B/222//"/>
    <n v="0.36242999999999997"/>
    <n v="1"/>
    <n v="1"/>
    <n v="1"/>
    <n v="1"/>
    <s v="SEPTIC"/>
    <n v="0"/>
    <n v="0"/>
    <n v="0"/>
    <s v="YES"/>
    <n v="0"/>
    <s v="114B-222"/>
    <s v="Well,Septic"/>
    <s v="SEPTIC"/>
    <s v="SEPTIC"/>
    <n v="0"/>
    <m/>
    <m/>
    <n v="1"/>
    <n v="1"/>
    <n v="3"/>
    <n v="1494"/>
    <n v="1.75"/>
    <m/>
    <m/>
    <m/>
    <m/>
    <m/>
    <m/>
    <m/>
    <m/>
    <m/>
    <m/>
    <n v="1"/>
    <n v="2.42"/>
    <n v="1"/>
    <s v="Harlow Brook"/>
    <n v="34"/>
  </r>
  <r>
    <s v="124-285"/>
    <m/>
    <x v="0"/>
    <s v="225 PLYMOUTH AVE"/>
    <n v="101"/>
    <s v="LEBLANC JOSEPH H"/>
    <s v="R130"/>
    <s v="ONE FAMILY"/>
    <s v="124//285//"/>
    <n v="0.12833"/>
    <n v="1"/>
    <n v="1"/>
    <n v="1"/>
    <n v="1"/>
    <s v="SEPTIC"/>
    <n v="0"/>
    <n v="0"/>
    <n v="0"/>
    <s v="YES"/>
    <n v="0"/>
    <s v="124-285"/>
    <s v="Well,Septic"/>
    <s v="SEPTIC"/>
    <s v="SEPTIC"/>
    <n v="0"/>
    <m/>
    <m/>
    <n v="1"/>
    <n v="1"/>
    <n v="3"/>
    <n v="816"/>
    <n v="1"/>
    <m/>
    <m/>
    <m/>
    <m/>
    <m/>
    <m/>
    <m/>
    <m/>
    <m/>
    <m/>
    <n v="2"/>
    <n v="4.6463999999999999"/>
    <n v="1"/>
    <s v="Mill Pond"/>
    <n v="20"/>
  </r>
  <r>
    <s v="124-106"/>
    <m/>
    <x v="0"/>
    <s v="284 PLYMOUTH AVE"/>
    <n v="101"/>
    <s v="DUFFY HUGH V"/>
    <s v="R130"/>
    <s v="ONE FAMILY"/>
    <s v="124//106//"/>
    <n v="0.12331"/>
    <n v="1"/>
    <n v="1"/>
    <n v="1"/>
    <n v="1"/>
    <s v="SEPTIC"/>
    <n v="0"/>
    <n v="1"/>
    <n v="2600"/>
    <s v="YES"/>
    <n v="2600"/>
    <s v="124-106"/>
    <s v="Well,Septic"/>
    <s v="SEPTIC"/>
    <s v="SEPTIC"/>
    <n v="2600"/>
    <m/>
    <m/>
    <n v="1"/>
    <n v="1"/>
    <n v="2"/>
    <n v="624"/>
    <n v="1"/>
    <m/>
    <m/>
    <m/>
    <m/>
    <m/>
    <m/>
    <m/>
    <m/>
    <m/>
    <m/>
    <n v="2"/>
    <n v="4.6463999999999999"/>
    <n v="1"/>
    <s v="Mill Pond"/>
    <n v="20"/>
  </r>
  <r>
    <s v="124-941"/>
    <m/>
    <x v="0"/>
    <s v="264 PARK AVE"/>
    <n v="101"/>
    <s v="PLANTE TERESA M &amp; ROBERT F"/>
    <s v="R130"/>
    <s v="ONE FAMILY"/>
    <s v="124//941//"/>
    <n v="0.11859"/>
    <n v="1"/>
    <n v="1"/>
    <n v="1"/>
    <n v="1"/>
    <s v="SEPTIC"/>
    <n v="0"/>
    <n v="1"/>
    <n v="500"/>
    <s v="YES"/>
    <n v="500"/>
    <s v="124-941"/>
    <s v="Well,Septic"/>
    <s v="SEPTIC"/>
    <s v="SEPTIC"/>
    <n v="500"/>
    <m/>
    <m/>
    <n v="1"/>
    <n v="1"/>
    <n v="2"/>
    <n v="857"/>
    <n v="1.75"/>
    <m/>
    <m/>
    <m/>
    <m/>
    <m/>
    <m/>
    <m/>
    <m/>
    <m/>
    <m/>
    <n v="2"/>
    <n v="4.6463999999999999"/>
    <n v="1"/>
    <s v="Mill Pond"/>
    <n v="20"/>
  </r>
  <r>
    <s v="LAND_NOPARC"/>
    <m/>
    <x v="0"/>
    <m/>
    <n v="0"/>
    <m/>
    <m/>
    <m/>
    <m/>
    <n v="1.017E-2"/>
    <n v="0"/>
    <n v="0"/>
    <n v="0"/>
    <n v="0"/>
    <m/>
    <n v="0"/>
    <n v="0"/>
    <n v="0"/>
    <s v="NO"/>
    <n v="0"/>
    <m/>
    <m/>
    <m/>
    <m/>
    <n v="0"/>
    <m/>
    <m/>
    <n v="0"/>
    <n v="0"/>
    <n v="0"/>
    <n v="0"/>
    <n v="0"/>
    <m/>
    <m/>
    <m/>
    <m/>
    <m/>
    <m/>
    <m/>
    <m/>
    <m/>
    <m/>
    <n v="0"/>
    <n v="0"/>
    <n v="1"/>
    <s v="Mill Pond"/>
    <n v="20"/>
  </r>
  <r>
    <s v="114C-1-46"/>
    <m/>
    <x v="0"/>
    <s v="306 CHARGE POND RD"/>
    <n v="101"/>
    <s v="FOGARTY WILLIAM P JR"/>
    <s v="R60"/>
    <s v="ONE FAMILY"/>
    <s v="114/C1/46//"/>
    <n v="0.35185"/>
    <n v="1"/>
    <n v="1"/>
    <n v="1"/>
    <n v="1"/>
    <s v="SEPTIC"/>
    <n v="0"/>
    <n v="0"/>
    <n v="0"/>
    <s v="YES"/>
    <n v="0"/>
    <s v="114C-1-46"/>
    <s v="Well,Septic"/>
    <s v="SEPTIC"/>
    <s v="SEPTIC"/>
    <n v="0"/>
    <m/>
    <m/>
    <n v="1"/>
    <n v="1"/>
    <n v="3"/>
    <n v="1040"/>
    <n v="1"/>
    <m/>
    <m/>
    <m/>
    <m/>
    <m/>
    <m/>
    <m/>
    <m/>
    <m/>
    <m/>
    <n v="1"/>
    <n v="4.6463999999999999"/>
    <n v="1"/>
    <s v="Mill Pond"/>
    <n v="20"/>
  </r>
  <r>
    <s v="LAND_NOPARC"/>
    <m/>
    <x v="0"/>
    <m/>
    <n v="0"/>
    <m/>
    <m/>
    <m/>
    <m/>
    <n v="3.32E-2"/>
    <n v="0"/>
    <n v="0"/>
    <n v="0"/>
    <n v="0"/>
    <m/>
    <n v="0"/>
    <n v="0"/>
    <n v="0"/>
    <s v="NO"/>
    <n v="0"/>
    <m/>
    <m/>
    <m/>
    <m/>
    <n v="0"/>
    <m/>
    <m/>
    <n v="0"/>
    <n v="0"/>
    <n v="0"/>
    <n v="0"/>
    <n v="0"/>
    <m/>
    <m/>
    <m/>
    <m/>
    <m/>
    <m/>
    <m/>
    <m/>
    <m/>
    <m/>
    <n v="0"/>
    <n v="0"/>
    <n v="1"/>
    <s v="Mill Pond"/>
    <n v="20"/>
  </r>
  <r>
    <s v="124-1304"/>
    <m/>
    <x v="0"/>
    <s v="97 PURITAN AVE"/>
    <n v="132"/>
    <s v="JENKINS CHESTER W"/>
    <s v="R130"/>
    <s v="RES ACLNUD  MDL-00"/>
    <s v="124//1304//"/>
    <n v="7.442E-2"/>
    <n v="0"/>
    <n v="0"/>
    <n v="0"/>
    <n v="0"/>
    <m/>
    <n v="0"/>
    <n v="0"/>
    <n v="0"/>
    <s v="YES"/>
    <n v="0"/>
    <s v="124-1304"/>
    <m/>
    <m/>
    <m/>
    <n v="0"/>
    <m/>
    <m/>
    <n v="0"/>
    <n v="0"/>
    <n v="0"/>
    <n v="0"/>
    <n v="0"/>
    <m/>
    <m/>
    <m/>
    <m/>
    <m/>
    <m/>
    <m/>
    <m/>
    <m/>
    <m/>
    <n v="1"/>
    <n v="0"/>
    <n v="1"/>
    <s v="Mill Pond"/>
    <n v="20"/>
  </r>
  <r>
    <s v="124-601"/>
    <m/>
    <x v="0"/>
    <s v="266 LAKE AVE"/>
    <n v="101"/>
    <s v="SARAFIAN MICHAEL J ET ALS"/>
    <s v="R130"/>
    <s v="ONE FAMILY"/>
    <s v="124//601//"/>
    <n v="0.14599000000000001"/>
    <n v="1"/>
    <n v="1"/>
    <n v="1"/>
    <n v="1"/>
    <s v="SEPTIC"/>
    <n v="0"/>
    <n v="0"/>
    <n v="0"/>
    <s v="YES"/>
    <n v="0"/>
    <s v="124-601"/>
    <s v="Well,Septic"/>
    <s v="SEPTIC"/>
    <s v="SEPTIC"/>
    <n v="0"/>
    <m/>
    <m/>
    <n v="1"/>
    <n v="1"/>
    <n v="3"/>
    <n v="772"/>
    <n v="1"/>
    <m/>
    <m/>
    <m/>
    <m/>
    <m/>
    <m/>
    <m/>
    <m/>
    <m/>
    <m/>
    <n v="2"/>
    <n v="4.6463999999999999"/>
    <n v="1"/>
    <s v="Mill Pond"/>
    <n v="20"/>
  </r>
  <r>
    <s v="105-7"/>
    <m/>
    <x v="0"/>
    <s v="75 CHARLOTTE FURN RD"/>
    <n v="601"/>
    <s v="MAKEPEACE CO A D"/>
    <s v="R60"/>
    <s v="CHAPTER 61"/>
    <s v="105//7//"/>
    <n v="1.3540399999999999"/>
    <n v="0"/>
    <n v="0"/>
    <n v="0"/>
    <n v="0"/>
    <m/>
    <n v="0"/>
    <n v="0"/>
    <n v="0"/>
    <s v="YES"/>
    <n v="0"/>
    <s v="105-7"/>
    <m/>
    <m/>
    <m/>
    <n v="0"/>
    <m/>
    <m/>
    <n v="0"/>
    <n v="0"/>
    <n v="0"/>
    <n v="0"/>
    <n v="0"/>
    <m/>
    <m/>
    <m/>
    <m/>
    <m/>
    <m/>
    <m/>
    <m/>
    <m/>
    <m/>
    <n v="0"/>
    <n v="0"/>
    <n v="1"/>
    <s v="Rose Brook"/>
    <n v="41"/>
  </r>
  <r>
    <s v="124-1556"/>
    <m/>
    <x v="0"/>
    <s v="94 HUNTER AVE"/>
    <n v="101"/>
    <s v="MCLAUGHLIN JOAN MARIE"/>
    <s v="R130"/>
    <s v="ONE FAMILY"/>
    <s v="124//1556//"/>
    <n v="0.34642000000000001"/>
    <n v="0"/>
    <n v="1"/>
    <n v="0"/>
    <n v="1"/>
    <m/>
    <n v="0"/>
    <n v="0"/>
    <n v="0"/>
    <s v="NO_W1"/>
    <n v="0"/>
    <s v="124-1556"/>
    <s v="Well,Septic"/>
    <s v="SEPTIC"/>
    <s v="SEPTIC"/>
    <n v="0"/>
    <m/>
    <m/>
    <n v="0"/>
    <n v="1"/>
    <n v="3"/>
    <n v="988"/>
    <n v="1"/>
    <m/>
    <m/>
    <m/>
    <m/>
    <m/>
    <m/>
    <m/>
    <m/>
    <m/>
    <m/>
    <n v="5"/>
    <n v="0"/>
    <n v="1"/>
    <s v="Mill Pond"/>
    <n v="20"/>
  </r>
  <r>
    <s v="124-1004"/>
    <m/>
    <x v="0"/>
    <s v="0 PURITAN AVE"/>
    <n v="132"/>
    <s v="WHITE ISLAND SHORES COMMUNITY"/>
    <s v="R130"/>
    <s v="RES ACLNUD  MDL-00"/>
    <s v="124//1004//"/>
    <n v="0.13628000000000001"/>
    <n v="0"/>
    <n v="0"/>
    <n v="0"/>
    <n v="0"/>
    <m/>
    <n v="0"/>
    <n v="0"/>
    <n v="0"/>
    <s v="YES"/>
    <n v="0"/>
    <s v="124-1004"/>
    <m/>
    <m/>
    <m/>
    <n v="0"/>
    <m/>
    <m/>
    <n v="0"/>
    <n v="0"/>
    <n v="0"/>
    <n v="0"/>
    <n v="0"/>
    <m/>
    <m/>
    <m/>
    <m/>
    <m/>
    <m/>
    <m/>
    <m/>
    <m/>
    <m/>
    <n v="1"/>
    <n v="0"/>
    <n v="1"/>
    <s v="Mill Pond"/>
    <n v="20"/>
  </r>
  <r>
    <s v="124-613"/>
    <m/>
    <x v="0"/>
    <s v="265 LAKE AVE"/>
    <n v="132"/>
    <s v="TOBIN ANNE M"/>
    <s v="R130"/>
    <s v="RES ACLNUD  MDL-00"/>
    <s v="124//613//"/>
    <n v="6.9940000000000002E-2"/>
    <n v="0"/>
    <n v="0"/>
    <n v="0"/>
    <n v="0"/>
    <m/>
    <n v="0"/>
    <n v="0"/>
    <n v="0"/>
    <s v="YES"/>
    <n v="0"/>
    <s v="124-613"/>
    <m/>
    <m/>
    <m/>
    <n v="0"/>
    <m/>
    <m/>
    <n v="0"/>
    <n v="0"/>
    <n v="0"/>
    <n v="0"/>
    <n v="0"/>
    <m/>
    <m/>
    <m/>
    <m/>
    <m/>
    <m/>
    <m/>
    <m/>
    <m/>
    <m/>
    <n v="1"/>
    <n v="0"/>
    <n v="1"/>
    <s v="Mill Pond"/>
    <n v="20"/>
  </r>
  <r>
    <s v="118-511B"/>
    <m/>
    <x v="0"/>
    <s v="79 MAYFLOWER LN"/>
    <n v="101"/>
    <s v="CONNOLLY JAMES A"/>
    <s v="R130"/>
    <s v="ONE FAMILY"/>
    <s v="118//511/B/"/>
    <n v="0.30326999999999998"/>
    <n v="1"/>
    <n v="1"/>
    <n v="1"/>
    <n v="1"/>
    <s v="SEPTIC"/>
    <n v="0"/>
    <n v="1"/>
    <n v="12300"/>
    <s v="YES"/>
    <n v="12300"/>
    <s v="118-511B"/>
    <s v="Gas,Well,Septic"/>
    <s v="SEPTIC"/>
    <s v="SEPTIC"/>
    <n v="12300"/>
    <m/>
    <m/>
    <n v="1"/>
    <n v="1"/>
    <n v="5"/>
    <n v="1692"/>
    <n v="1"/>
    <m/>
    <m/>
    <m/>
    <m/>
    <m/>
    <m/>
    <m/>
    <m/>
    <m/>
    <m/>
    <n v="1"/>
    <n v="4.6463999999999999"/>
    <n v="1"/>
    <s v="Mill Pond"/>
    <n v="20"/>
  </r>
  <r>
    <s v="124-283"/>
    <m/>
    <x v="0"/>
    <s v="231 PLYMOUTH AVE"/>
    <n v="101"/>
    <s v="COULOURIS CHARLES W"/>
    <s v="R130"/>
    <s v="ONE FAMILY"/>
    <s v="124//283//"/>
    <n v="0.14548"/>
    <n v="1"/>
    <n v="1"/>
    <n v="1"/>
    <n v="1"/>
    <s v="SEPTIC"/>
    <n v="0"/>
    <n v="1"/>
    <n v="1400"/>
    <s v="YES"/>
    <n v="1400"/>
    <s v="124-283"/>
    <s v="Well,Septic"/>
    <s v="SEPTIC"/>
    <s v="SEPTIC"/>
    <n v="1400"/>
    <m/>
    <m/>
    <n v="1"/>
    <n v="1"/>
    <n v="2"/>
    <n v="1308"/>
    <n v="1.25"/>
    <m/>
    <m/>
    <m/>
    <m/>
    <m/>
    <m/>
    <m/>
    <m/>
    <m/>
    <m/>
    <n v="2"/>
    <n v="4.6463999999999999"/>
    <n v="1"/>
    <s v="Mill Pond"/>
    <n v="20"/>
  </r>
  <r>
    <s v="118-538B"/>
    <m/>
    <x v="0"/>
    <s v="60 MAYFLOWER LN"/>
    <n v="101"/>
    <s v="CARVALHO JOSE M"/>
    <s v="R130"/>
    <s v="ONE FAMILY"/>
    <s v="118//538/B/"/>
    <n v="0.26288"/>
    <n v="1"/>
    <n v="1"/>
    <n v="1"/>
    <n v="1"/>
    <s v="SEPTIC"/>
    <n v="0"/>
    <n v="0"/>
    <n v="0"/>
    <s v="YES"/>
    <n v="0"/>
    <s v="118-538B"/>
    <s v="Gas,Well,Septic"/>
    <s v="SEPTIC"/>
    <s v="SEPTIC"/>
    <n v="0"/>
    <m/>
    <m/>
    <n v="1"/>
    <n v="1"/>
    <n v="3"/>
    <n v="1194"/>
    <n v="1"/>
    <m/>
    <m/>
    <m/>
    <m/>
    <m/>
    <m/>
    <m/>
    <m/>
    <m/>
    <m/>
    <n v="1"/>
    <n v="4.6463999999999999"/>
    <n v="1"/>
    <s v="Mill Pond"/>
    <n v="20"/>
  </r>
  <r>
    <s v="124-1294"/>
    <m/>
    <x v="0"/>
    <s v="3 PT PLEASANT CIR"/>
    <n v="101"/>
    <s v="OBRIEN HUGH J LIFE ESTATE"/>
    <s v="R130"/>
    <s v="ONE FAMILY"/>
    <s v="124//1294//"/>
    <n v="0.12411999999999999"/>
    <n v="1"/>
    <n v="1"/>
    <n v="1"/>
    <n v="1"/>
    <s v="SEPTIC"/>
    <n v="0"/>
    <n v="1"/>
    <n v="3200"/>
    <s v="YES"/>
    <n v="3200"/>
    <s v="124-1294"/>
    <s v="Well,Septic"/>
    <s v="SEPTIC"/>
    <s v="SEPTIC"/>
    <n v="3200"/>
    <m/>
    <m/>
    <n v="1"/>
    <n v="1"/>
    <n v="1"/>
    <n v="628"/>
    <n v="1"/>
    <m/>
    <m/>
    <m/>
    <m/>
    <m/>
    <m/>
    <m/>
    <m/>
    <m/>
    <m/>
    <n v="2"/>
    <n v="4.6463999999999999"/>
    <n v="1"/>
    <s v="Mill Pond"/>
    <n v="20"/>
  </r>
  <r>
    <s v="LAND_NOPARC"/>
    <m/>
    <x v="0"/>
    <m/>
    <n v="0"/>
    <m/>
    <m/>
    <m/>
    <m/>
    <n v="3.5899999999999999E-3"/>
    <n v="0"/>
    <n v="0"/>
    <n v="0"/>
    <n v="0"/>
    <m/>
    <n v="0"/>
    <n v="0"/>
    <n v="0"/>
    <s v="NO"/>
    <n v="0"/>
    <m/>
    <m/>
    <m/>
    <m/>
    <n v="0"/>
    <m/>
    <m/>
    <n v="0"/>
    <n v="0"/>
    <n v="0"/>
    <n v="0"/>
    <n v="0"/>
    <m/>
    <m/>
    <m/>
    <m/>
    <m/>
    <m/>
    <m/>
    <m/>
    <m/>
    <m/>
    <n v="0"/>
    <n v="0"/>
    <n v="1"/>
    <s v="Mill Pond"/>
    <n v="20"/>
  </r>
  <r>
    <s v="124-105"/>
    <m/>
    <x v="0"/>
    <s v="290 PLYMOUTH AVE"/>
    <n v="130"/>
    <s v="KELLY JOHN P"/>
    <s v="R130"/>
    <s v="RES ACLNDV  MDL-01"/>
    <s v="124//105//"/>
    <n v="0.13886999999999999"/>
    <n v="1"/>
    <n v="1"/>
    <n v="1"/>
    <n v="1"/>
    <s v="SEPTIC"/>
    <n v="0"/>
    <n v="1"/>
    <n v="800"/>
    <s v="NO_W1"/>
    <n v="800"/>
    <s v="124-105"/>
    <s v="Gas,Well,Septic"/>
    <m/>
    <s v="SEPTIC"/>
    <n v="800"/>
    <m/>
    <m/>
    <n v="1"/>
    <n v="1"/>
    <n v="2"/>
    <n v="832"/>
    <n v="1"/>
    <s v="SERVICES MAY APPLY TO ADJACENT PARCEL"/>
    <m/>
    <m/>
    <m/>
    <m/>
    <m/>
    <m/>
    <m/>
    <m/>
    <m/>
    <n v="2"/>
    <n v="4.6463999999999999"/>
    <n v="1"/>
    <s v="Mill Pond"/>
    <n v="20"/>
  </r>
  <r>
    <s v="124-1302"/>
    <m/>
    <x v="0"/>
    <s v="101 PURITAN AVE"/>
    <n v="101"/>
    <s v="KEYES RICHARD J"/>
    <s v="R130"/>
    <s v="ONE FAMILY"/>
    <s v="124//1302//"/>
    <n v="0.15303"/>
    <n v="1"/>
    <n v="1"/>
    <n v="1"/>
    <n v="1"/>
    <s v="SEPTIC"/>
    <n v="0"/>
    <n v="0"/>
    <n v="0"/>
    <s v="YES"/>
    <n v="0"/>
    <s v="124-1302"/>
    <s v="Well,Septic"/>
    <s v="SEPTIC"/>
    <s v="SEPTIC"/>
    <n v="0"/>
    <m/>
    <m/>
    <n v="1"/>
    <n v="1"/>
    <n v="3"/>
    <n v="1469"/>
    <n v="1.75"/>
    <m/>
    <m/>
    <m/>
    <m/>
    <m/>
    <m/>
    <m/>
    <m/>
    <m/>
    <m/>
    <n v="2"/>
    <n v="4.6463999999999999"/>
    <n v="1"/>
    <s v="Mill Pond"/>
    <n v="20"/>
  </r>
  <r>
    <s v="114C-1-70"/>
    <m/>
    <x v="0"/>
    <s v="307 CHARGE POND RD"/>
    <n v="132"/>
    <s v="KURAN MAREK TRUSTEE OF"/>
    <s v="R130"/>
    <s v="RES ACLNUD  MDL-00"/>
    <s v="114/C1/70//"/>
    <n v="0.28354000000000001"/>
    <n v="0"/>
    <n v="0"/>
    <n v="0"/>
    <n v="0"/>
    <m/>
    <n v="0"/>
    <n v="0"/>
    <n v="0"/>
    <s v="YES"/>
    <n v="0"/>
    <s v="114C-1-70"/>
    <m/>
    <m/>
    <m/>
    <n v="0"/>
    <m/>
    <m/>
    <n v="0"/>
    <n v="0"/>
    <n v="0"/>
    <n v="0"/>
    <n v="0"/>
    <m/>
    <m/>
    <m/>
    <m/>
    <m/>
    <m/>
    <m/>
    <m/>
    <m/>
    <m/>
    <n v="1"/>
    <n v="0"/>
    <n v="1"/>
    <s v="Mill Pond"/>
    <n v="20"/>
  </r>
  <r>
    <s v="118-B5-2"/>
    <m/>
    <x v="0"/>
    <s v="54 BLISSFUL LN"/>
    <n v="101"/>
    <s v="LUCY MARY SABA FAMILY TRUST"/>
    <s v="R130"/>
    <s v="ONE FAMILY"/>
    <s v="118//B5/2/"/>
    <n v="3.5926800000000001"/>
    <n v="1"/>
    <n v="1"/>
    <n v="1"/>
    <n v="1"/>
    <s v="SEPTIC"/>
    <n v="0"/>
    <n v="0"/>
    <n v="0"/>
    <s v="YES"/>
    <n v="0"/>
    <s v="118-B5-2"/>
    <m/>
    <m/>
    <s v="SEPTIC"/>
    <n v="0"/>
    <m/>
    <m/>
    <n v="1"/>
    <n v="1"/>
    <n v="3"/>
    <n v="1714"/>
    <n v="2"/>
    <m/>
    <m/>
    <m/>
    <m/>
    <m/>
    <m/>
    <m/>
    <m/>
    <m/>
    <m/>
    <n v="1"/>
    <n v="4.6463999999999999"/>
    <n v="1"/>
    <s v="Mill Pond"/>
    <n v="20"/>
  </r>
  <r>
    <s v="124-612"/>
    <m/>
    <x v="0"/>
    <s v="4 PARK CIR"/>
    <n v="101"/>
    <s v="FOLSOM ROY L"/>
    <s v="R130"/>
    <s v="ONE FAMILY"/>
    <s v="124//612//"/>
    <n v="0.18328"/>
    <n v="1"/>
    <n v="1"/>
    <n v="1"/>
    <n v="1"/>
    <s v="SEPTIC"/>
    <n v="0"/>
    <n v="1"/>
    <n v="7900"/>
    <s v="YES"/>
    <n v="7900"/>
    <s v="124-612"/>
    <s v="Well,Septic"/>
    <s v="SEPTIC"/>
    <s v="SEPTIC"/>
    <n v="7900"/>
    <m/>
    <m/>
    <n v="1"/>
    <n v="1"/>
    <n v="3"/>
    <n v="1852"/>
    <n v="2"/>
    <m/>
    <m/>
    <m/>
    <m/>
    <m/>
    <m/>
    <m/>
    <m/>
    <m/>
    <m/>
    <n v="3"/>
    <n v="4.6463999999999999"/>
    <n v="1"/>
    <s v="Mill Pond"/>
    <n v="20"/>
  </r>
  <r>
    <s v="114B-219"/>
    <m/>
    <x v="0"/>
    <s v="0 PENNANT LN"/>
    <n v="132"/>
    <s v="UNIVERSITY TRUST COMPANY TR"/>
    <s v="R60"/>
    <s v="RES ACLNUD  MDL-00"/>
    <s v="114/B/219//"/>
    <n v="0.29594999999999999"/>
    <n v="0"/>
    <n v="0"/>
    <n v="0"/>
    <n v="0"/>
    <m/>
    <n v="0"/>
    <n v="0"/>
    <n v="0"/>
    <s v="YES"/>
    <n v="0"/>
    <s v="114B-219"/>
    <m/>
    <m/>
    <m/>
    <n v="0"/>
    <m/>
    <m/>
    <n v="0"/>
    <n v="0"/>
    <n v="0"/>
    <n v="0"/>
    <n v="0"/>
    <m/>
    <m/>
    <m/>
    <m/>
    <m/>
    <m/>
    <m/>
    <m/>
    <m/>
    <m/>
    <n v="1"/>
    <n v="0"/>
    <n v="1"/>
    <s v="Harlow Brook"/>
    <n v="34"/>
  </r>
  <r>
    <s v="124-1301"/>
    <m/>
    <x v="0"/>
    <s v="103 PURITAN AVE"/>
    <n v="132"/>
    <s v="PETRUSEWICZ JOSEPH P"/>
    <s v="R130"/>
    <s v="RES ACLNUD  MDL-00"/>
    <s v="124//1301//"/>
    <n v="6.3979999999999995E-2"/>
    <n v="0"/>
    <n v="0"/>
    <n v="0"/>
    <n v="0"/>
    <m/>
    <n v="0"/>
    <n v="0"/>
    <n v="0"/>
    <s v="YES"/>
    <n v="0"/>
    <s v="124-1301"/>
    <m/>
    <m/>
    <m/>
    <n v="0"/>
    <m/>
    <m/>
    <n v="0"/>
    <n v="0"/>
    <n v="0"/>
    <n v="0"/>
    <n v="0"/>
    <m/>
    <m/>
    <m/>
    <m/>
    <m/>
    <m/>
    <m/>
    <m/>
    <m/>
    <m/>
    <n v="1"/>
    <n v="0"/>
    <n v="1"/>
    <s v="Mill Pond"/>
    <n v="20"/>
  </r>
  <r>
    <s v="124-1290"/>
    <m/>
    <x v="0"/>
    <s v="5 PT PLEASANT CIR"/>
    <n v="101"/>
    <s v="HENDERSON ROBERT B TR ROBERT B"/>
    <s v="R130"/>
    <s v="ONE FAMILY"/>
    <s v="124//1290//"/>
    <n v="0.30253999999999998"/>
    <n v="1"/>
    <n v="1"/>
    <n v="1"/>
    <n v="1"/>
    <s v="SEPTIC"/>
    <n v="0"/>
    <n v="1"/>
    <n v="7300"/>
    <s v="NO_W1"/>
    <n v="7300"/>
    <s v="124-1290"/>
    <s v="Well,Septic"/>
    <s v="SEPTIC"/>
    <s v="SEPTIC"/>
    <n v="7300"/>
    <m/>
    <m/>
    <n v="1"/>
    <n v="1"/>
    <n v="2"/>
    <n v="1151"/>
    <n v="1"/>
    <m/>
    <m/>
    <m/>
    <m/>
    <m/>
    <m/>
    <m/>
    <m/>
    <m/>
    <m/>
    <n v="4"/>
    <n v="4.6463999999999999"/>
    <n v="1"/>
    <s v="Mill Pond"/>
    <n v="20"/>
  </r>
  <r>
    <s v="124-610"/>
    <m/>
    <x v="0"/>
    <s v="6 PARK CIR"/>
    <n v="101"/>
    <s v="TOBIN ANNE M"/>
    <s v="R130"/>
    <s v="ONE FAMILY"/>
    <s v="124//610//"/>
    <n v="0.12776999999999999"/>
    <n v="1"/>
    <n v="1"/>
    <n v="1"/>
    <n v="1"/>
    <s v="SEPTIC"/>
    <n v="0"/>
    <n v="1"/>
    <n v="7500"/>
    <s v="YES"/>
    <n v="7500"/>
    <s v="124-610"/>
    <s v="Well,Septic"/>
    <s v="SEPTIC"/>
    <s v="SEPTIC"/>
    <n v="7500"/>
    <m/>
    <m/>
    <n v="1"/>
    <n v="1"/>
    <n v="2"/>
    <n v="880"/>
    <n v="1"/>
    <m/>
    <m/>
    <m/>
    <m/>
    <m/>
    <m/>
    <m/>
    <m/>
    <m/>
    <m/>
    <n v="2"/>
    <n v="4.6463999999999999"/>
    <n v="1"/>
    <s v="Mill Pond"/>
    <n v="20"/>
  </r>
  <r>
    <s v="114C-1-47"/>
    <m/>
    <x v="0"/>
    <s v="308 CHARGE POND RD"/>
    <n v="131"/>
    <s v="SWIATEK KIMBERLY A TR OF MYLES"/>
    <s v="R60"/>
    <s v="RES ACLNPO  MDL-00"/>
    <s v="114/C1/47//"/>
    <n v="0.37534000000000001"/>
    <n v="0"/>
    <n v="0"/>
    <n v="0"/>
    <n v="0"/>
    <m/>
    <n v="0"/>
    <n v="0"/>
    <n v="0"/>
    <s v="YES"/>
    <n v="0"/>
    <s v="114C-1-47"/>
    <m/>
    <m/>
    <m/>
    <n v="0"/>
    <m/>
    <m/>
    <n v="0"/>
    <n v="0"/>
    <n v="0"/>
    <n v="0"/>
    <n v="0"/>
    <m/>
    <m/>
    <m/>
    <m/>
    <m/>
    <m/>
    <m/>
    <m/>
    <m/>
    <m/>
    <n v="1"/>
    <n v="0"/>
    <n v="1"/>
    <s v="Mill Pond"/>
    <n v="20"/>
  </r>
  <r>
    <s v="124-281"/>
    <m/>
    <x v="0"/>
    <s v="235 PLYMOUTH AVE"/>
    <n v="903"/>
    <s v="TOWN OF WAREHAM"/>
    <s v="R130"/>
    <s v="TAX POSS  MDL-00"/>
    <s v="124//281//"/>
    <n v="0.13839000000000001"/>
    <n v="0"/>
    <n v="0"/>
    <n v="0"/>
    <n v="0"/>
    <m/>
    <n v="0"/>
    <n v="0"/>
    <n v="0"/>
    <s v="YES"/>
    <n v="0"/>
    <s v="124-281"/>
    <m/>
    <m/>
    <m/>
    <n v="0"/>
    <m/>
    <m/>
    <n v="0"/>
    <n v="0"/>
    <n v="0"/>
    <n v="0"/>
    <n v="0"/>
    <m/>
    <m/>
    <m/>
    <m/>
    <m/>
    <m/>
    <m/>
    <m/>
    <m/>
    <m/>
    <n v="2"/>
    <n v="0"/>
    <n v="1"/>
    <s v="Mill Pond"/>
    <n v="20"/>
  </r>
  <r>
    <s v="124-603"/>
    <m/>
    <x v="0"/>
    <s v="274 LAKE AVE"/>
    <n v="101"/>
    <s v="SHANKS DAVID A"/>
    <s v="R130"/>
    <s v="ONE FAMILY"/>
    <s v="124//603//"/>
    <n v="0.29176999999999997"/>
    <n v="1"/>
    <n v="1"/>
    <n v="1"/>
    <n v="1"/>
    <s v="SEPTIC"/>
    <n v="0"/>
    <n v="0"/>
    <n v="0"/>
    <s v="YES"/>
    <n v="0"/>
    <s v="124-603"/>
    <s v="Well,Septic"/>
    <s v="SEPTIC"/>
    <s v="SEPTIC"/>
    <n v="0"/>
    <m/>
    <m/>
    <n v="1"/>
    <n v="1"/>
    <n v="3"/>
    <n v="924"/>
    <n v="1"/>
    <m/>
    <m/>
    <m/>
    <m/>
    <m/>
    <m/>
    <m/>
    <m/>
    <m/>
    <m/>
    <n v="4"/>
    <n v="4.6463999999999999"/>
    <n v="1"/>
    <s v="Mill Pond"/>
    <n v="20"/>
  </r>
  <r>
    <s v="LAND_NOPARC"/>
    <m/>
    <x v="0"/>
    <m/>
    <n v="0"/>
    <m/>
    <m/>
    <m/>
    <m/>
    <n v="0.10811"/>
    <n v="0"/>
    <n v="0"/>
    <n v="0"/>
    <n v="0"/>
    <m/>
    <n v="0"/>
    <n v="0"/>
    <n v="0"/>
    <s v="NO"/>
    <n v="0"/>
    <m/>
    <m/>
    <m/>
    <m/>
    <n v="0"/>
    <m/>
    <m/>
    <n v="0"/>
    <n v="0"/>
    <n v="0"/>
    <n v="0"/>
    <n v="0"/>
    <m/>
    <m/>
    <m/>
    <m/>
    <m/>
    <m/>
    <m/>
    <m/>
    <m/>
    <m/>
    <n v="0"/>
    <n v="0"/>
    <n v="1"/>
    <s v="Mill Pond"/>
    <n v="20"/>
  </r>
  <r>
    <s v="124-100"/>
    <m/>
    <x v="0"/>
    <s v="300 PLYMOUTH AVE"/>
    <n v="101"/>
    <s v="DESMOND MARION V"/>
    <s v="R130"/>
    <s v="ONE FAMILY"/>
    <s v="124//100//"/>
    <n v="0.26587"/>
    <n v="1"/>
    <n v="1"/>
    <n v="1"/>
    <n v="1"/>
    <s v="SEPTIC"/>
    <n v="0"/>
    <n v="1"/>
    <n v="5600"/>
    <s v="YES"/>
    <n v="5600"/>
    <s v="124-100"/>
    <s v="Well,Septic"/>
    <s v="SEPTIC"/>
    <s v="SEPTIC"/>
    <n v="5600"/>
    <m/>
    <m/>
    <n v="1"/>
    <n v="1"/>
    <n v="1"/>
    <n v="576"/>
    <n v="1"/>
    <m/>
    <m/>
    <m/>
    <m/>
    <m/>
    <m/>
    <m/>
    <m/>
    <m/>
    <m/>
    <n v="4"/>
    <n v="4.6463999999999999"/>
    <n v="1"/>
    <s v="Mill Pond"/>
    <n v="20"/>
  </r>
  <r>
    <s v="124-1298"/>
    <m/>
    <x v="0"/>
    <s v="14 PT PLEASANT CIR"/>
    <n v="101"/>
    <s v="NELSON CURTIS P"/>
    <s v="R130"/>
    <s v="ONE FAMILY"/>
    <s v="124//1298//"/>
    <n v="0.19081999999999999"/>
    <n v="1"/>
    <n v="1"/>
    <n v="1"/>
    <n v="1"/>
    <s v="SEPTIC"/>
    <n v="0"/>
    <n v="1"/>
    <n v="4100"/>
    <s v="YES"/>
    <n v="4100"/>
    <s v="124-1298"/>
    <s v="Well,Septic"/>
    <s v="SEPTIC"/>
    <s v="SEPTIC"/>
    <n v="4100"/>
    <m/>
    <m/>
    <n v="1"/>
    <n v="1"/>
    <n v="3"/>
    <n v="1125"/>
    <n v="1.5"/>
    <m/>
    <m/>
    <m/>
    <m/>
    <m/>
    <m/>
    <m/>
    <m/>
    <m/>
    <m/>
    <n v="3"/>
    <n v="4.6463999999999999"/>
    <n v="1"/>
    <s v="Mill Pond"/>
    <n v="20"/>
  </r>
  <r>
    <s v="114C-1-71"/>
    <m/>
    <x v="0"/>
    <s v="309 CHARGE POND RD"/>
    <n v="101"/>
    <s v="NAGEL THEODORE W"/>
    <s v="R130"/>
    <s v="ONE FAMILY"/>
    <s v="114/C1/71//"/>
    <n v="0.28848000000000001"/>
    <n v="1"/>
    <n v="1"/>
    <n v="1"/>
    <n v="1"/>
    <s v="SEPTIC"/>
    <n v="0"/>
    <n v="0"/>
    <n v="0"/>
    <s v="YES"/>
    <n v="0"/>
    <s v="114C-1-71"/>
    <s v="Well,Septic"/>
    <s v="SEPTIC"/>
    <s v="SEPTIC"/>
    <n v="0"/>
    <m/>
    <m/>
    <n v="1"/>
    <n v="1"/>
    <n v="3"/>
    <n v="1453"/>
    <n v="1.75"/>
    <m/>
    <m/>
    <m/>
    <m/>
    <m/>
    <m/>
    <m/>
    <m/>
    <m/>
    <m/>
    <n v="1"/>
    <n v="4.6463999999999999"/>
    <n v="1"/>
    <s v="Mill Pond"/>
    <n v="20"/>
  </r>
  <r>
    <s v="124-280"/>
    <m/>
    <x v="0"/>
    <s v="237 PLYMOUTH AVE"/>
    <n v="903"/>
    <s v="TOWN OF WAREHAM"/>
    <s v="R130"/>
    <s v="MUNICIPAL  MDL-00"/>
    <s v="124//280//"/>
    <n v="7.127E-2"/>
    <n v="0"/>
    <n v="0"/>
    <n v="0"/>
    <n v="0"/>
    <m/>
    <n v="0"/>
    <n v="0"/>
    <n v="0"/>
    <s v="YES"/>
    <n v="0"/>
    <s v="124-280"/>
    <m/>
    <m/>
    <m/>
    <n v="0"/>
    <m/>
    <m/>
    <n v="0"/>
    <n v="0"/>
    <n v="0"/>
    <n v="0"/>
    <n v="0"/>
    <m/>
    <m/>
    <m/>
    <m/>
    <m/>
    <m/>
    <m/>
    <m/>
    <m/>
    <m/>
    <n v="1"/>
    <n v="0"/>
    <n v="1"/>
    <s v="Mill Pond"/>
    <n v="20"/>
  </r>
  <r>
    <s v="LAND_NOPARC"/>
    <m/>
    <x v="0"/>
    <m/>
    <n v="0"/>
    <m/>
    <m/>
    <m/>
    <m/>
    <n v="3.5400000000000002E-3"/>
    <n v="0"/>
    <n v="0"/>
    <n v="0"/>
    <n v="0"/>
    <m/>
    <n v="0"/>
    <n v="0"/>
    <n v="0"/>
    <s v="NO"/>
    <n v="0"/>
    <m/>
    <m/>
    <m/>
    <m/>
    <n v="0"/>
    <m/>
    <m/>
    <n v="0"/>
    <n v="0"/>
    <n v="0"/>
    <n v="0"/>
    <n v="0"/>
    <m/>
    <m/>
    <m/>
    <m/>
    <m/>
    <m/>
    <m/>
    <m/>
    <m/>
    <m/>
    <n v="0"/>
    <n v="0"/>
    <n v="1"/>
    <s v="Mill Pond"/>
    <n v="20"/>
  </r>
  <r>
    <s v="114-1007"/>
    <m/>
    <x v="0"/>
    <s v="0 CHARGE POND RD"/>
    <n v="903"/>
    <s v="WAREHAM FIRE DISTRICT"/>
    <s v="R130"/>
    <s v="MUNICIPAL  MDL-00"/>
    <s v="114//1007//"/>
    <n v="26.072150000000001"/>
    <n v="0"/>
    <n v="0"/>
    <n v="0"/>
    <n v="0"/>
    <m/>
    <n v="0"/>
    <n v="0"/>
    <n v="0"/>
    <s v="YES"/>
    <n v="0"/>
    <s v="114-1007"/>
    <m/>
    <m/>
    <m/>
    <n v="0"/>
    <s v="fee simple"/>
    <s v="YES"/>
    <n v="0"/>
    <n v="0"/>
    <n v="0"/>
    <n v="0"/>
    <n v="0"/>
    <m/>
    <m/>
    <m/>
    <m/>
    <m/>
    <m/>
    <m/>
    <m/>
    <m/>
    <m/>
    <n v="1"/>
    <n v="0"/>
    <n v="1"/>
    <s v="Mill Pond"/>
    <n v="20"/>
  </r>
  <r>
    <s v="118-539B"/>
    <m/>
    <x v="0"/>
    <s v="62 MAYFLOWER LN"/>
    <n v="101"/>
    <s v="OBRIEN STEVEN M"/>
    <s v="R130"/>
    <s v="ONE FAMILY"/>
    <s v="118//539/B/"/>
    <n v="0.25419000000000003"/>
    <n v="1"/>
    <n v="1"/>
    <n v="1"/>
    <n v="1"/>
    <s v="SEPTIC"/>
    <n v="0"/>
    <n v="1"/>
    <n v="6000"/>
    <s v="YES"/>
    <n v="6000"/>
    <s v="118-539B"/>
    <s v="Gas,Well,Septic"/>
    <s v="SEPTIC"/>
    <s v="SEPTIC"/>
    <n v="6000"/>
    <m/>
    <m/>
    <n v="1"/>
    <n v="1"/>
    <n v="2"/>
    <n v="756"/>
    <n v="1"/>
    <m/>
    <m/>
    <m/>
    <m/>
    <m/>
    <m/>
    <m/>
    <m/>
    <m/>
    <m/>
    <n v="1"/>
    <n v="4.6463999999999999"/>
    <n v="1"/>
    <s v="Mill Pond"/>
    <n v="20"/>
  </r>
  <r>
    <s v="124-1287"/>
    <m/>
    <x v="0"/>
    <s v="15 PT PLEASANT CIR"/>
    <n v="101"/>
    <s v="BACCHIERI ELMER"/>
    <s v="R130"/>
    <s v="ONE FAMILY"/>
    <s v="124//1287//"/>
    <n v="0.21762000000000001"/>
    <n v="1"/>
    <n v="1"/>
    <n v="1"/>
    <n v="1"/>
    <s v="SEPTIC"/>
    <n v="0"/>
    <n v="1"/>
    <n v="4000"/>
    <s v="YES"/>
    <n v="4000"/>
    <s v="124-1287"/>
    <s v="Well,Septic"/>
    <s v="SEPTIC"/>
    <s v="SEPTIC"/>
    <n v="4000"/>
    <m/>
    <m/>
    <n v="1"/>
    <n v="1"/>
    <n v="2"/>
    <n v="1352"/>
    <n v="1"/>
    <m/>
    <m/>
    <m/>
    <m/>
    <m/>
    <m/>
    <m/>
    <m/>
    <m/>
    <m/>
    <n v="3"/>
    <n v="4.6463999999999999"/>
    <n v="1"/>
    <s v="Mill Pond"/>
    <n v="20"/>
  </r>
  <r>
    <s v="105A-90"/>
    <m/>
    <x v="0"/>
    <s v="4 WESTFIELD III"/>
    <n v="903"/>
    <s v="TOWN OF WAREHAM"/>
    <s v="MR30"/>
    <s v="MUNICIPAL  MDL-00"/>
    <s v="105/A/90//"/>
    <n v="6.6278100000000002"/>
    <n v="0"/>
    <n v="0"/>
    <n v="0"/>
    <n v="0"/>
    <m/>
    <n v="0"/>
    <n v="0"/>
    <n v="0"/>
    <s v="NO_W1"/>
    <n v="0"/>
    <s v="105A-90"/>
    <s v="Public Water,Gas"/>
    <m/>
    <m/>
    <n v="0"/>
    <m/>
    <m/>
    <n v="0"/>
    <n v="0"/>
    <n v="0"/>
    <n v="0"/>
    <n v="0"/>
    <m/>
    <m/>
    <m/>
    <m/>
    <m/>
    <m/>
    <m/>
    <m/>
    <m/>
    <m/>
    <n v="26"/>
    <n v="0"/>
    <n v="1"/>
    <s v="Rose Brook"/>
    <n v="41"/>
  </r>
  <r>
    <s v="124-1259"/>
    <m/>
    <x v="0"/>
    <s v="110 PURITAN AVE"/>
    <n v="101"/>
    <s v="MONGELLI NANCY M TRUSTEE"/>
    <s v="R130"/>
    <s v="ONE FAMILY"/>
    <s v="124//1259//"/>
    <n v="0.22048000000000001"/>
    <n v="1"/>
    <n v="1"/>
    <n v="1"/>
    <n v="1"/>
    <s v="SEPTIC"/>
    <n v="0"/>
    <n v="1"/>
    <n v="300"/>
    <s v="YES"/>
    <n v="300"/>
    <s v="124-1259"/>
    <s v="Well,Septic"/>
    <s v="SEPTIC"/>
    <s v="SEPTIC"/>
    <n v="300"/>
    <m/>
    <m/>
    <n v="1"/>
    <n v="1"/>
    <n v="2"/>
    <n v="840"/>
    <n v="1"/>
    <m/>
    <m/>
    <m/>
    <m/>
    <m/>
    <m/>
    <m/>
    <m/>
    <m/>
    <m/>
    <n v="2"/>
    <n v="4.6463999999999999"/>
    <n v="1"/>
    <s v="Mill Pond"/>
    <n v="20"/>
  </r>
  <r>
    <s v="118-512B"/>
    <m/>
    <x v="0"/>
    <s v="81 MAYFLOWER LN"/>
    <n v="101"/>
    <s v="MONTEIRO JOHN"/>
    <s v="R13"/>
    <s v="ONE FAMILY"/>
    <s v="118//512/B/"/>
    <n v="0.3034"/>
    <n v="1"/>
    <n v="1"/>
    <n v="1"/>
    <n v="1"/>
    <s v="SEPTIC"/>
    <n v="0"/>
    <n v="1"/>
    <n v="6300"/>
    <s v="YES"/>
    <n v="6300"/>
    <s v="118-512B"/>
    <s v="Gas,Well,Septic"/>
    <s v="SEPTIC"/>
    <s v="SEPTIC"/>
    <n v="6300"/>
    <m/>
    <m/>
    <n v="1"/>
    <n v="1"/>
    <n v="3"/>
    <n v="948"/>
    <n v="1"/>
    <m/>
    <m/>
    <m/>
    <m/>
    <m/>
    <m/>
    <m/>
    <m/>
    <m/>
    <m/>
    <n v="1"/>
    <n v="4.6463999999999999"/>
    <n v="1"/>
    <s v="Mill Pond"/>
    <n v="20"/>
  </r>
  <r>
    <s v="LAND_NOPARC"/>
    <m/>
    <x v="0"/>
    <m/>
    <n v="0"/>
    <m/>
    <m/>
    <m/>
    <m/>
    <n v="3.424E-2"/>
    <n v="0"/>
    <n v="0"/>
    <n v="0"/>
    <n v="0"/>
    <m/>
    <n v="0"/>
    <n v="0"/>
    <n v="0"/>
    <s v="NO"/>
    <n v="0"/>
    <m/>
    <m/>
    <m/>
    <m/>
    <n v="0"/>
    <m/>
    <m/>
    <n v="0"/>
    <n v="0"/>
    <n v="0"/>
    <n v="0"/>
    <n v="0"/>
    <m/>
    <m/>
    <m/>
    <m/>
    <m/>
    <m/>
    <m/>
    <m/>
    <m/>
    <m/>
    <n v="0"/>
    <n v="0"/>
    <n v="1"/>
    <s v="Mill Pond"/>
    <n v="20"/>
  </r>
  <r>
    <s v="124-279"/>
    <m/>
    <x v="0"/>
    <s v="239 PLYMOUTH AVE"/>
    <n v="903"/>
    <s v="TOWN OF WAREHAM"/>
    <s v="R130"/>
    <s v="MUNICIPAL  MDL-00"/>
    <s v="124//279//"/>
    <n v="6.9959999999999994E-2"/>
    <n v="0"/>
    <n v="0"/>
    <n v="0"/>
    <n v="0"/>
    <m/>
    <n v="0"/>
    <n v="0"/>
    <n v="0"/>
    <s v="YES"/>
    <n v="0"/>
    <s v="124-279"/>
    <m/>
    <m/>
    <m/>
    <n v="0"/>
    <m/>
    <m/>
    <n v="0"/>
    <n v="0"/>
    <n v="0"/>
    <n v="0"/>
    <n v="0"/>
    <m/>
    <m/>
    <m/>
    <m/>
    <m/>
    <m/>
    <m/>
    <m/>
    <m/>
    <m/>
    <n v="1"/>
    <n v="0"/>
    <n v="1"/>
    <s v="Mill Pond"/>
    <n v="20"/>
  </r>
  <r>
    <s v="118-B5-3"/>
    <m/>
    <x v="0"/>
    <s v="56 BLISSFUL LN"/>
    <n v="101"/>
    <s v="EWELL MICHAEL A"/>
    <s v="R130"/>
    <s v="ONE FAMILY"/>
    <s v="118//B5/3/"/>
    <n v="6.36266"/>
    <n v="1"/>
    <n v="1"/>
    <n v="1"/>
    <n v="1"/>
    <s v="SEPTIC"/>
    <n v="0"/>
    <n v="0"/>
    <n v="0"/>
    <s v="YES"/>
    <n v="0"/>
    <s v="118-B5-3"/>
    <m/>
    <m/>
    <s v="SEPTIC"/>
    <n v="0"/>
    <m/>
    <m/>
    <n v="1"/>
    <n v="1"/>
    <n v="2"/>
    <n v="1468"/>
    <n v="1.75"/>
    <m/>
    <m/>
    <m/>
    <m/>
    <m/>
    <m/>
    <m/>
    <m/>
    <m/>
    <m/>
    <n v="1"/>
    <n v="4.6463999999999999"/>
    <n v="1"/>
    <s v="Mill Pond"/>
    <n v="20"/>
  </r>
  <r>
    <s v="114C-1-48"/>
    <m/>
    <x v="0"/>
    <s v="310 CHARGE POND RD"/>
    <n v="101"/>
    <s v="SWIATEK BRETT W SR"/>
    <s v="R60"/>
    <s v="ONE FAMILY"/>
    <s v="114/C1/48//"/>
    <n v="0.37207000000000001"/>
    <n v="1"/>
    <n v="1"/>
    <n v="1"/>
    <n v="1"/>
    <s v="SEPTIC"/>
    <n v="0"/>
    <n v="0"/>
    <n v="0"/>
    <s v="YES"/>
    <n v="0"/>
    <s v="114C-1-48"/>
    <s v="Well,Septic"/>
    <s v="SEPTIC"/>
    <s v="SEPTIC"/>
    <n v="0"/>
    <m/>
    <m/>
    <n v="1"/>
    <n v="1"/>
    <n v="3"/>
    <n v="1800"/>
    <n v="2"/>
    <m/>
    <m/>
    <m/>
    <m/>
    <m/>
    <m/>
    <m/>
    <m/>
    <m/>
    <m/>
    <n v="1"/>
    <n v="4.6463999999999999"/>
    <n v="1"/>
    <s v="Mill Pond"/>
    <n v="20"/>
  </r>
  <r>
    <s v="105-6"/>
    <m/>
    <x v="0"/>
    <s v="77 CHARLOTTE FURN RD"/>
    <n v="601"/>
    <s v="MAKEPEACE CO A D"/>
    <s v="R60"/>
    <s v="CHAPTER 61"/>
    <s v="105//6//"/>
    <n v="1.3551"/>
    <n v="0"/>
    <n v="0"/>
    <n v="0"/>
    <n v="0"/>
    <m/>
    <n v="0"/>
    <n v="0"/>
    <n v="0"/>
    <s v="YES"/>
    <n v="0"/>
    <s v="105-6"/>
    <m/>
    <m/>
    <m/>
    <n v="0"/>
    <m/>
    <m/>
    <n v="0"/>
    <n v="0"/>
    <n v="0"/>
    <n v="0"/>
    <n v="0"/>
    <m/>
    <m/>
    <m/>
    <m/>
    <m/>
    <m/>
    <m/>
    <m/>
    <m/>
    <m/>
    <n v="1"/>
    <n v="0"/>
    <n v="1"/>
    <s v="Rose Brook"/>
    <n v="41"/>
  </r>
  <r>
    <s v="124-1000"/>
    <m/>
    <x v="0"/>
    <s v="0 PARK CIR"/>
    <n v="106"/>
    <s v="WHITE ISLAND SHORES COMMUNITY"/>
    <s v="R130"/>
    <s v="AC LND IMP  MDL-00"/>
    <s v="124//1000//"/>
    <n v="0.91827000000000003"/>
    <n v="0"/>
    <n v="0"/>
    <n v="0"/>
    <n v="0"/>
    <m/>
    <n v="0"/>
    <n v="0"/>
    <n v="0"/>
    <s v="YES"/>
    <n v="0"/>
    <s v="124-1000"/>
    <m/>
    <m/>
    <m/>
    <n v="0"/>
    <m/>
    <m/>
    <n v="0"/>
    <n v="0"/>
    <n v="0"/>
    <n v="0"/>
    <n v="0"/>
    <m/>
    <m/>
    <m/>
    <m/>
    <m/>
    <m/>
    <m/>
    <m/>
    <m/>
    <m/>
    <n v="1"/>
    <n v="0"/>
    <n v="1"/>
    <s v="Mill Pond"/>
    <n v="20"/>
  </r>
  <r>
    <s v="LAND_NOPARC"/>
    <m/>
    <x v="0"/>
    <m/>
    <n v="0"/>
    <m/>
    <m/>
    <m/>
    <m/>
    <n v="6.6299999999999996E-3"/>
    <n v="0"/>
    <n v="0"/>
    <n v="0"/>
    <n v="0"/>
    <m/>
    <n v="0"/>
    <n v="0"/>
    <n v="0"/>
    <s v="NO"/>
    <n v="0"/>
    <m/>
    <m/>
    <m/>
    <m/>
    <n v="0"/>
    <m/>
    <m/>
    <n v="0"/>
    <n v="0"/>
    <n v="0"/>
    <n v="0"/>
    <n v="0"/>
    <m/>
    <m/>
    <m/>
    <m/>
    <m/>
    <m/>
    <m/>
    <m/>
    <m/>
    <m/>
    <n v="0"/>
    <n v="0"/>
    <n v="1"/>
    <s v="White Island Pond LT10"/>
    <n v="5"/>
  </r>
  <r>
    <s v="124-1297"/>
    <m/>
    <x v="0"/>
    <s v="111 PURITAN AVE"/>
    <n v="106"/>
    <s v="MULCAHY TIMOTHY F"/>
    <s v="R130"/>
    <s v="AC LND IMP  MDL-00"/>
    <s v="124//1297//"/>
    <n v="7.2029999999999997E-2"/>
    <n v="0"/>
    <n v="0"/>
    <n v="0"/>
    <n v="0"/>
    <m/>
    <n v="0"/>
    <n v="0"/>
    <n v="0"/>
    <s v="YES"/>
    <n v="0"/>
    <s v="124-1297"/>
    <m/>
    <m/>
    <m/>
    <n v="0"/>
    <m/>
    <m/>
    <n v="0"/>
    <n v="0"/>
    <n v="0"/>
    <n v="0"/>
    <n v="0"/>
    <m/>
    <m/>
    <m/>
    <m/>
    <m/>
    <m/>
    <m/>
    <m/>
    <m/>
    <m/>
    <n v="1"/>
    <n v="0"/>
    <n v="1"/>
    <s v="Mill Pond"/>
    <n v="20"/>
  </r>
  <r>
    <s v="LAND_NOPARC"/>
    <m/>
    <x v="0"/>
    <m/>
    <n v="0"/>
    <m/>
    <m/>
    <m/>
    <m/>
    <n v="1.6979999999999999E-2"/>
    <n v="0"/>
    <n v="0"/>
    <n v="0"/>
    <n v="0"/>
    <m/>
    <n v="0"/>
    <n v="0"/>
    <n v="0"/>
    <s v="NO"/>
    <n v="0"/>
    <m/>
    <m/>
    <m/>
    <m/>
    <n v="0"/>
    <m/>
    <m/>
    <n v="0"/>
    <n v="0"/>
    <n v="0"/>
    <n v="0"/>
    <n v="0"/>
    <m/>
    <m/>
    <m/>
    <m/>
    <m/>
    <m/>
    <m/>
    <m/>
    <m/>
    <m/>
    <n v="0"/>
    <n v="0"/>
    <n v="1"/>
    <s v="Mill Pond"/>
    <n v="20"/>
  </r>
  <r>
    <s v="124-607"/>
    <m/>
    <x v="0"/>
    <s v="278 LAKE AVE"/>
    <n v="101"/>
    <s v="COE DONALD B &amp; NANCY G"/>
    <s v="R130"/>
    <s v="ONE FAMILY"/>
    <s v="124//607//"/>
    <n v="0.24267"/>
    <n v="1"/>
    <n v="1"/>
    <n v="1"/>
    <n v="1"/>
    <s v="SEPTIC"/>
    <n v="0"/>
    <n v="1"/>
    <n v="0"/>
    <s v="YES"/>
    <n v="0"/>
    <s v="124-607"/>
    <s v="Well,Septic"/>
    <s v="SEPTIC"/>
    <s v="SEPTIC"/>
    <n v="0"/>
    <m/>
    <m/>
    <n v="1"/>
    <n v="1"/>
    <n v="2"/>
    <n v="768"/>
    <n v="1"/>
    <m/>
    <m/>
    <m/>
    <m/>
    <m/>
    <m/>
    <m/>
    <m/>
    <m/>
    <m/>
    <n v="3"/>
    <n v="4.6463999999999999"/>
    <n v="1"/>
    <s v="Mill Pond"/>
    <n v="20"/>
  </r>
  <r>
    <s v="124-1284"/>
    <m/>
    <x v="0"/>
    <s v="19 PT PLEASANT CIR"/>
    <n v="101"/>
    <s v="BACCHIERI ROGER G"/>
    <s v="R130"/>
    <s v="ONE FAMILY"/>
    <s v="124//1284//"/>
    <n v="0.21396000000000001"/>
    <n v="1"/>
    <n v="1"/>
    <n v="1"/>
    <n v="1"/>
    <s v="SEPTIC"/>
    <n v="0"/>
    <n v="1"/>
    <n v="700"/>
    <s v="YES"/>
    <n v="700"/>
    <s v="124-1284"/>
    <s v="Well,Septic"/>
    <s v="SEPTIC"/>
    <s v="SEPTIC"/>
    <n v="700"/>
    <m/>
    <m/>
    <n v="1"/>
    <n v="1"/>
    <n v="2"/>
    <n v="531"/>
    <n v="1"/>
    <m/>
    <m/>
    <m/>
    <m/>
    <m/>
    <m/>
    <m/>
    <m/>
    <m/>
    <m/>
    <n v="3"/>
    <n v="4.6463999999999999"/>
    <n v="1"/>
    <s v="Mill Pond"/>
    <n v="20"/>
  </r>
  <r>
    <s v="124-1262"/>
    <m/>
    <x v="0"/>
    <s v="114 PURITAN AVE"/>
    <n v="101"/>
    <s v="MULCAHY TIMOTHY F"/>
    <s v="R130"/>
    <s v="ONE FAMILY"/>
    <s v="124//1262//"/>
    <n v="0.13289999999999999"/>
    <n v="1"/>
    <n v="1"/>
    <n v="1"/>
    <n v="1"/>
    <s v="SEPTIC"/>
    <n v="0"/>
    <n v="1"/>
    <n v="12100"/>
    <s v="YES"/>
    <n v="12100"/>
    <s v="124-1262"/>
    <s v="Gas,Well,Septic"/>
    <s v="SEPTIC"/>
    <s v="SEPTIC"/>
    <n v="12100"/>
    <m/>
    <m/>
    <n v="1"/>
    <n v="1"/>
    <n v="2"/>
    <n v="896"/>
    <n v="1"/>
    <m/>
    <m/>
    <m/>
    <m/>
    <m/>
    <m/>
    <m/>
    <m/>
    <m/>
    <m/>
    <n v="0"/>
    <n v="4.6463999999999999"/>
    <n v="1"/>
    <s v="Mill Pond"/>
    <n v="20"/>
  </r>
  <r>
    <s v="124-275"/>
    <m/>
    <x v="0"/>
    <s v="233 PLYMOUTH AVE"/>
    <n v="101"/>
    <s v="RICE C JOYCE"/>
    <s v="R130"/>
    <s v="ONE FAMILY"/>
    <s v="124//275//"/>
    <n v="0.27474999999999999"/>
    <n v="1"/>
    <n v="1"/>
    <n v="1"/>
    <n v="1"/>
    <s v="SEPTIC"/>
    <n v="0"/>
    <n v="1"/>
    <n v="4900"/>
    <s v="YES"/>
    <n v="4900"/>
    <s v="124-275"/>
    <s v="Well,Septic"/>
    <s v="SEPTIC"/>
    <s v="SEPTIC"/>
    <n v="4900"/>
    <m/>
    <m/>
    <n v="1"/>
    <n v="1"/>
    <n v="3"/>
    <n v="1642"/>
    <n v="2"/>
    <m/>
    <m/>
    <m/>
    <m/>
    <m/>
    <m/>
    <m/>
    <m/>
    <m/>
    <m/>
    <n v="4"/>
    <n v="4.6463999999999999"/>
    <n v="1"/>
    <s v="Mill Pond"/>
    <n v="20"/>
  </r>
  <r>
    <s v="UNK410"/>
    <s v="FEE"/>
    <x v="0"/>
    <s v="PENNANT LN"/>
    <n v="0"/>
    <m/>
    <m/>
    <m/>
    <m/>
    <n v="0.33055000000000001"/>
    <n v="0"/>
    <n v="0"/>
    <n v="0"/>
    <n v="0"/>
    <m/>
    <n v="0"/>
    <n v="0"/>
    <n v="0"/>
    <s v="NO_W2"/>
    <n v="0"/>
    <m/>
    <m/>
    <m/>
    <m/>
    <n v="0"/>
    <m/>
    <m/>
    <n v="0"/>
    <n v="0"/>
    <n v="0"/>
    <n v="0"/>
    <n v="0"/>
    <s v="Not in new Assr DB, Makepe?, old info"/>
    <m/>
    <m/>
    <m/>
    <m/>
    <m/>
    <m/>
    <m/>
    <m/>
    <m/>
    <n v="1"/>
    <n v="0"/>
    <n v="1"/>
    <s v="Harlow Brook"/>
    <n v="34"/>
  </r>
  <r>
    <s v="LAND_NOPARC"/>
    <m/>
    <x v="0"/>
    <m/>
    <n v="0"/>
    <m/>
    <m/>
    <m/>
    <m/>
    <n v="2.7140000000000001E-2"/>
    <n v="0"/>
    <n v="0"/>
    <n v="0"/>
    <n v="0"/>
    <m/>
    <n v="0"/>
    <n v="0"/>
    <n v="0"/>
    <s v="NO"/>
    <n v="0"/>
    <m/>
    <m/>
    <m/>
    <m/>
    <n v="0"/>
    <m/>
    <m/>
    <n v="0"/>
    <n v="0"/>
    <n v="0"/>
    <n v="0"/>
    <n v="0"/>
    <m/>
    <m/>
    <m/>
    <m/>
    <m/>
    <m/>
    <m/>
    <m/>
    <m/>
    <m/>
    <n v="0"/>
    <n v="0"/>
    <n v="1"/>
    <s v="Mill Pond"/>
    <n v="20"/>
  </r>
  <r>
    <s v="124-98"/>
    <m/>
    <x v="0"/>
    <s v="302 PLYMOUTH AVE"/>
    <n v="101"/>
    <s v="VALLIE GERALD E"/>
    <s v="R130"/>
    <s v="ONE FAMILY"/>
    <s v="124//98//"/>
    <n v="0.32777000000000001"/>
    <n v="1"/>
    <n v="1"/>
    <n v="1"/>
    <n v="1"/>
    <s v="SEPTIC"/>
    <n v="0"/>
    <n v="1"/>
    <n v="4000"/>
    <s v="NO_W1"/>
    <n v="4000"/>
    <s v="124-98"/>
    <s v="Well,Septic"/>
    <s v="SEPTIC"/>
    <s v="SEPTIC"/>
    <n v="4000"/>
    <m/>
    <m/>
    <n v="1"/>
    <n v="1"/>
    <n v="3"/>
    <n v="888"/>
    <n v="1"/>
    <m/>
    <m/>
    <m/>
    <m/>
    <m/>
    <m/>
    <m/>
    <m/>
    <m/>
    <m/>
    <n v="5"/>
    <n v="4.6463999999999999"/>
    <n v="1"/>
    <s v="Mill Pond"/>
    <n v="20"/>
  </r>
  <r>
    <s v="118-540B"/>
    <m/>
    <x v="0"/>
    <s v="64 MAYFLOWER LN"/>
    <n v="101"/>
    <s v="CLANCY THOMAS J"/>
    <s v="R130"/>
    <s v="ONE FAMILY"/>
    <s v="118//540/B/"/>
    <n v="0.28449999999999998"/>
    <n v="1"/>
    <n v="1"/>
    <n v="1"/>
    <n v="1"/>
    <s v="SEPTIC"/>
    <n v="0"/>
    <n v="0"/>
    <n v="0"/>
    <s v="YES"/>
    <n v="0"/>
    <s v="118-540B"/>
    <s v="Gas,Well,Septic"/>
    <s v="SEPTIC"/>
    <s v="SEPTIC"/>
    <n v="0"/>
    <m/>
    <m/>
    <n v="1"/>
    <n v="1"/>
    <n v="2"/>
    <n v="804"/>
    <n v="1"/>
    <m/>
    <m/>
    <m/>
    <m/>
    <m/>
    <m/>
    <m/>
    <m/>
    <m/>
    <m/>
    <n v="1"/>
    <n v="4.6463999999999999"/>
    <n v="1"/>
    <s v="Mill Pond"/>
    <n v="20"/>
  </r>
  <r>
    <s v="124-1296"/>
    <m/>
    <x v="0"/>
    <s v="113 PURITAN AVE"/>
    <n v="132"/>
    <s v="SULLIVAN ELEANOR T"/>
    <s v="R130"/>
    <s v="RES ACLNUD  MDL-00"/>
    <s v="124//1296//"/>
    <n v="5.0930000000000003E-2"/>
    <n v="0"/>
    <n v="0"/>
    <n v="0"/>
    <n v="0"/>
    <m/>
    <n v="0"/>
    <n v="0"/>
    <n v="0"/>
    <s v="YES"/>
    <n v="0"/>
    <s v="124-1296"/>
    <m/>
    <m/>
    <m/>
    <n v="0"/>
    <m/>
    <m/>
    <n v="0"/>
    <n v="0"/>
    <n v="0"/>
    <n v="0"/>
    <n v="0"/>
    <m/>
    <m/>
    <m/>
    <m/>
    <m/>
    <m/>
    <m/>
    <m/>
    <m/>
    <m/>
    <n v="1"/>
    <n v="0"/>
    <n v="1"/>
    <s v="Mill Pond"/>
    <n v="20"/>
  </r>
  <r>
    <s v="118-1"/>
    <m/>
    <x v="0"/>
    <s v="4 TIMELESS LN"/>
    <n v="101"/>
    <s v="TRIANTAFILLOU DEREK G"/>
    <s v="R130"/>
    <s v="ONE FAMILY"/>
    <s v="118//1//"/>
    <n v="3.4050799999999999"/>
    <n v="1"/>
    <n v="1"/>
    <n v="1"/>
    <n v="1"/>
    <s v="SEPTIC"/>
    <n v="0"/>
    <n v="0"/>
    <n v="0"/>
    <s v="YES"/>
    <n v="0"/>
    <s v="118-1"/>
    <s v=",Septic"/>
    <s v="SEWER"/>
    <s v="SEPTIC"/>
    <n v="0"/>
    <m/>
    <m/>
    <n v="1"/>
    <n v="1"/>
    <n v="3"/>
    <n v="1848"/>
    <n v="2"/>
    <m/>
    <m/>
    <m/>
    <m/>
    <m/>
    <m/>
    <m/>
    <m/>
    <m/>
    <m/>
    <n v="1"/>
    <n v="4.6463999999999999"/>
    <n v="1"/>
    <s v="Mill Pond"/>
    <n v="20"/>
  </r>
  <r>
    <s v="114D-1000"/>
    <m/>
    <x v="0"/>
    <s v="0 TROUT RD"/>
    <n v="903"/>
    <s v="WAREHAM FIRE DISTRICT"/>
    <s v="R130"/>
    <s v="MUNICIPAL  MDL-00"/>
    <s v="114/D/1000//"/>
    <n v="0.37268000000000001"/>
    <n v="0"/>
    <n v="0"/>
    <n v="0"/>
    <n v="0"/>
    <m/>
    <n v="0"/>
    <n v="0"/>
    <n v="0"/>
    <s v="YES"/>
    <n v="0"/>
    <s v="114D-1000"/>
    <m/>
    <m/>
    <m/>
    <n v="0"/>
    <m/>
    <m/>
    <n v="0"/>
    <n v="0"/>
    <n v="0"/>
    <n v="0"/>
    <n v="0"/>
    <m/>
    <m/>
    <m/>
    <m/>
    <m/>
    <m/>
    <m/>
    <m/>
    <m/>
    <m/>
    <n v="1"/>
    <n v="0"/>
    <n v="1"/>
    <s v="Mill Pond"/>
    <n v="20"/>
  </r>
  <r>
    <s v="118-2"/>
    <m/>
    <x v="0"/>
    <s v="6 TIMELESS LN"/>
    <n v="101"/>
    <s v="HETU MARK A"/>
    <s v="R130"/>
    <s v="ONE FAMILY"/>
    <s v="118//2//"/>
    <n v="3.66038"/>
    <n v="1"/>
    <n v="1"/>
    <n v="1"/>
    <n v="1"/>
    <s v="SEPTIC"/>
    <n v="0"/>
    <n v="0"/>
    <n v="0"/>
    <s v="YES"/>
    <n v="0"/>
    <s v="118-2"/>
    <s v=",Public Water,Septic"/>
    <s v="SEWER"/>
    <s v="SEPTIC"/>
    <n v="0"/>
    <m/>
    <m/>
    <n v="1"/>
    <n v="1"/>
    <n v="3"/>
    <n v="1976"/>
    <n v="2"/>
    <m/>
    <m/>
    <m/>
    <m/>
    <m/>
    <m/>
    <m/>
    <m/>
    <m/>
    <m/>
    <n v="2"/>
    <n v="4.6463999999999999"/>
    <n v="1"/>
    <s v="Mill Pond"/>
    <n v="20"/>
  </r>
  <r>
    <s v="118-513B"/>
    <m/>
    <x v="0"/>
    <s v="83 MAYFLOWER LN"/>
    <n v="101"/>
    <s v="FOLEY PAUL D"/>
    <s v="R130"/>
    <s v="ONE FAMILY"/>
    <s v="118//513/B/"/>
    <n v="0.29759999999999998"/>
    <n v="1"/>
    <n v="1"/>
    <n v="1"/>
    <n v="1"/>
    <s v="SEPTIC"/>
    <n v="0"/>
    <n v="0"/>
    <n v="0"/>
    <s v="YES"/>
    <n v="0"/>
    <s v="118-513B"/>
    <s v="Gas,Well,Septic"/>
    <s v="SEPTIC"/>
    <s v="SEPTIC"/>
    <n v="0"/>
    <m/>
    <m/>
    <n v="1"/>
    <n v="1"/>
    <n v="2"/>
    <n v="1080"/>
    <n v="1.5"/>
    <m/>
    <m/>
    <m/>
    <m/>
    <m/>
    <m/>
    <m/>
    <m/>
    <m/>
    <m/>
    <n v="1"/>
    <n v="4.6463999999999999"/>
    <n v="1"/>
    <s v="Mill Pond"/>
    <n v="20"/>
  </r>
  <r>
    <s v="124-1264"/>
    <m/>
    <x v="0"/>
    <s v="118 PURITAN AVE"/>
    <n v="101"/>
    <s v="MCDONNELL ANTHONY T"/>
    <s v="R130"/>
    <s v="ONE FAMILY"/>
    <s v="124//1264//"/>
    <n v="0.13458999999999999"/>
    <n v="1"/>
    <n v="1"/>
    <n v="1"/>
    <n v="1"/>
    <s v="SEPTIC"/>
    <n v="0"/>
    <n v="1"/>
    <n v="2000"/>
    <s v="YES"/>
    <n v="2000"/>
    <s v="124-1264"/>
    <s v="Well,Septic"/>
    <s v="SEPTIC"/>
    <s v="SEPTIC"/>
    <n v="2000"/>
    <m/>
    <m/>
    <n v="1"/>
    <n v="1"/>
    <n v="2"/>
    <n v="630"/>
    <n v="1"/>
    <m/>
    <m/>
    <m/>
    <m/>
    <m/>
    <m/>
    <m/>
    <m/>
    <m/>
    <m/>
    <n v="2"/>
    <n v="0.41817599999999999"/>
    <n v="1"/>
    <s v="White Island Pond LT10"/>
    <n v="5"/>
  </r>
  <r>
    <s v="124-1282"/>
    <m/>
    <x v="0"/>
    <s v="25 PT PLEASANT CIR"/>
    <n v="101"/>
    <s v="JENNISON RUSSELL H JR"/>
    <s v="R130"/>
    <s v="ONE FAMILY"/>
    <s v="124//1282//"/>
    <n v="0.157"/>
    <n v="1"/>
    <n v="1"/>
    <n v="1"/>
    <n v="1"/>
    <s v="SEPTIC"/>
    <n v="0"/>
    <n v="1"/>
    <n v="2900"/>
    <s v="YES"/>
    <n v="2900"/>
    <s v="124-1282"/>
    <s v="Well,Septic"/>
    <s v="SEPTIC"/>
    <s v="SEPTIC"/>
    <n v="2900"/>
    <m/>
    <m/>
    <n v="1"/>
    <n v="1"/>
    <n v="1"/>
    <n v="704"/>
    <n v="1"/>
    <m/>
    <m/>
    <m/>
    <m/>
    <m/>
    <m/>
    <m/>
    <m/>
    <m/>
    <m/>
    <n v="2"/>
    <n v="4.6463999999999999"/>
    <n v="1"/>
    <s v="Mill Pond"/>
    <n v="20"/>
  </r>
  <r>
    <s v="LAND_NOPARC"/>
    <m/>
    <x v="0"/>
    <m/>
    <n v="0"/>
    <m/>
    <m/>
    <m/>
    <m/>
    <n v="0.16181000000000001"/>
    <n v="0"/>
    <n v="0"/>
    <n v="0"/>
    <n v="0"/>
    <m/>
    <n v="0"/>
    <n v="0"/>
    <n v="0"/>
    <s v="NO"/>
    <n v="0"/>
    <m/>
    <m/>
    <m/>
    <m/>
    <n v="0"/>
    <m/>
    <m/>
    <n v="0"/>
    <n v="0"/>
    <n v="0"/>
    <n v="0"/>
    <n v="0"/>
    <m/>
    <m/>
    <m/>
    <m/>
    <m/>
    <m/>
    <m/>
    <m/>
    <m/>
    <m/>
    <n v="0"/>
    <n v="0"/>
    <n v="1"/>
    <s v="Mill Pond"/>
    <n v="20"/>
  </r>
  <r>
    <s v="124-1266"/>
    <m/>
    <x v="0"/>
    <s v="122 PURITAN AVE"/>
    <n v="101"/>
    <s v="ANDERSON MARY M TRUSTEE OF"/>
    <s v="R130"/>
    <s v="ONE FAMILY"/>
    <s v="124//1266//"/>
    <n v="0.13156000000000001"/>
    <n v="1"/>
    <n v="1"/>
    <n v="1"/>
    <n v="1"/>
    <s v="SEPTIC"/>
    <n v="0"/>
    <n v="1"/>
    <n v="12000"/>
    <s v="YES"/>
    <n v="12000"/>
    <s v="124-1266"/>
    <s v="Well,Septic"/>
    <s v="SEPTIC"/>
    <s v="SEPTIC"/>
    <n v="12000"/>
    <m/>
    <m/>
    <n v="1"/>
    <n v="1"/>
    <n v="2"/>
    <n v="864"/>
    <n v="1"/>
    <m/>
    <m/>
    <m/>
    <m/>
    <m/>
    <m/>
    <m/>
    <m/>
    <m/>
    <m/>
    <n v="2"/>
    <n v="0.41817599999999999"/>
    <n v="1"/>
    <s v="White Island Pond LT10"/>
    <n v="5"/>
  </r>
  <r>
    <s v="LAND_NOPARC"/>
    <m/>
    <x v="0"/>
    <m/>
    <n v="0"/>
    <m/>
    <m/>
    <m/>
    <m/>
    <n v="3.1E-4"/>
    <n v="0"/>
    <n v="0"/>
    <n v="0"/>
    <n v="0"/>
    <m/>
    <n v="0"/>
    <n v="0"/>
    <n v="0"/>
    <s v="NO"/>
    <n v="0"/>
    <m/>
    <m/>
    <m/>
    <m/>
    <n v="0"/>
    <m/>
    <m/>
    <n v="0"/>
    <n v="0"/>
    <n v="0"/>
    <n v="0"/>
    <n v="0"/>
    <m/>
    <m/>
    <m/>
    <m/>
    <m/>
    <m/>
    <m/>
    <m/>
    <m/>
    <m/>
    <n v="0"/>
    <n v="0"/>
    <n v="1"/>
    <s v="Mill Pond"/>
    <n v="20"/>
  </r>
  <r>
    <s v="124-55"/>
    <m/>
    <x v="0"/>
    <s v="2 PRISCILLA AVE"/>
    <n v="101"/>
    <s v="BURROUGHS JOHN C"/>
    <s v="R130"/>
    <s v="ONE FAMILY"/>
    <s v="124//55//"/>
    <n v="0.13303999999999999"/>
    <n v="1"/>
    <n v="1"/>
    <n v="1"/>
    <n v="1"/>
    <s v="SEPTIC"/>
    <n v="0"/>
    <n v="1"/>
    <n v="6100"/>
    <s v="YES"/>
    <n v="6100"/>
    <s v="124-55"/>
    <s v="Well,Septic"/>
    <s v="SEPTIC"/>
    <s v="SEPTIC"/>
    <n v="6100"/>
    <m/>
    <m/>
    <n v="1"/>
    <n v="1"/>
    <n v="3"/>
    <n v="988"/>
    <n v="1"/>
    <m/>
    <m/>
    <m/>
    <m/>
    <m/>
    <m/>
    <m/>
    <m/>
    <m/>
    <m/>
    <n v="2"/>
    <n v="4.6463999999999999"/>
    <n v="1"/>
    <s v="Mill Pond"/>
    <n v="20"/>
  </r>
  <r>
    <s v="124-1280"/>
    <m/>
    <x v="0"/>
    <s v="29 PT PLEASANT CIR"/>
    <n v="101"/>
    <s v="SULLIVAN ELEANOR T"/>
    <s v="R130"/>
    <s v="ONE FAMILY"/>
    <s v="124//1280//"/>
    <n v="0.16617000000000001"/>
    <n v="1"/>
    <n v="1"/>
    <n v="1"/>
    <n v="1"/>
    <s v="SEPTIC"/>
    <n v="0"/>
    <n v="1"/>
    <n v="2800"/>
    <s v="YES"/>
    <n v="2800"/>
    <s v="124-1280"/>
    <s v="Well,Septic"/>
    <s v="SEPTIC"/>
    <s v="SEPTIC"/>
    <n v="2800"/>
    <m/>
    <m/>
    <n v="1"/>
    <n v="1"/>
    <n v="3"/>
    <n v="1284"/>
    <n v="1"/>
    <m/>
    <m/>
    <m/>
    <m/>
    <m/>
    <m/>
    <m/>
    <m/>
    <m/>
    <m/>
    <n v="3"/>
    <n v="4.6463999999999999"/>
    <n v="1"/>
    <s v="Mill Pond"/>
    <n v="20"/>
  </r>
  <r>
    <s v="LAND_NOPARC"/>
    <m/>
    <x v="0"/>
    <m/>
    <n v="0"/>
    <m/>
    <m/>
    <m/>
    <m/>
    <n v="1.325E-2"/>
    <n v="0"/>
    <n v="0"/>
    <n v="0"/>
    <n v="0"/>
    <m/>
    <n v="0"/>
    <n v="0"/>
    <n v="0"/>
    <s v="NO"/>
    <n v="0"/>
    <m/>
    <m/>
    <m/>
    <m/>
    <n v="0"/>
    <m/>
    <m/>
    <n v="0"/>
    <n v="0"/>
    <n v="0"/>
    <n v="0"/>
    <n v="0"/>
    <m/>
    <m/>
    <m/>
    <m/>
    <m/>
    <m/>
    <m/>
    <m/>
    <m/>
    <m/>
    <n v="0"/>
    <n v="0"/>
    <n v="1"/>
    <s v="White Island Pond LT10"/>
    <n v="5"/>
  </r>
  <r>
    <s v="124-32"/>
    <m/>
    <x v="0"/>
    <s v="312 PLYMOUTH AVE"/>
    <n v="101"/>
    <s v="MANUEL JOHN ROBERT"/>
    <s v="R130"/>
    <s v="ONE FAMILY"/>
    <s v="124//32//"/>
    <n v="0.20518"/>
    <n v="1"/>
    <n v="1"/>
    <n v="1"/>
    <n v="1"/>
    <s v="SEPTIC"/>
    <n v="0"/>
    <n v="1"/>
    <n v="5700"/>
    <s v="NO_W1"/>
    <n v="5700"/>
    <s v="124-32"/>
    <s v="Well,Septic"/>
    <s v="SEPTIC"/>
    <s v="SEPTIC"/>
    <n v="5700"/>
    <m/>
    <m/>
    <n v="1"/>
    <n v="1"/>
    <n v="2"/>
    <n v="468"/>
    <n v="1"/>
    <m/>
    <m/>
    <m/>
    <m/>
    <m/>
    <m/>
    <m/>
    <m/>
    <m/>
    <m/>
    <n v="3"/>
    <n v="4.6463999999999999"/>
    <n v="1"/>
    <s v="Mill Pond"/>
    <n v="20"/>
  </r>
  <r>
    <s v="105-5"/>
    <m/>
    <x v="0"/>
    <s v="79 CHARLOTTE FURN RD"/>
    <n v="601"/>
    <s v="MAKEPEACE CO A D"/>
    <s v="R60"/>
    <s v="CHAPTER 61"/>
    <s v="105//5//"/>
    <n v="1.45119"/>
    <n v="0"/>
    <n v="0"/>
    <n v="0"/>
    <n v="0"/>
    <m/>
    <n v="0"/>
    <n v="0"/>
    <n v="0"/>
    <s v="YES"/>
    <n v="0"/>
    <s v="105-5"/>
    <m/>
    <m/>
    <m/>
    <n v="0"/>
    <m/>
    <m/>
    <n v="0"/>
    <n v="0"/>
    <n v="0"/>
    <n v="0"/>
    <n v="0"/>
    <m/>
    <m/>
    <m/>
    <m/>
    <m/>
    <m/>
    <m/>
    <m/>
    <m/>
    <m/>
    <n v="1"/>
    <n v="0"/>
    <n v="1"/>
    <s v="Rose Brook"/>
    <n v="41"/>
  </r>
  <r>
    <s v="118-541B"/>
    <m/>
    <x v="0"/>
    <s v="66 MAYFLOWER LN"/>
    <n v="101"/>
    <s v="CHARETTE GAIL M"/>
    <s v="R130"/>
    <s v="ONE FAMILY"/>
    <s v="118//541/B/"/>
    <n v="0.28427000000000002"/>
    <n v="1"/>
    <n v="1"/>
    <n v="1"/>
    <n v="1"/>
    <s v="SEPTIC"/>
    <n v="0"/>
    <n v="1"/>
    <n v="15200"/>
    <s v="YES"/>
    <n v="15200"/>
    <s v="118-541B"/>
    <s v="Gas,Well,Septic"/>
    <s v="SEPTIC"/>
    <s v="SEPTIC"/>
    <n v="15200"/>
    <m/>
    <m/>
    <n v="1"/>
    <n v="1"/>
    <n v="4"/>
    <n v="1080"/>
    <n v="1.5"/>
    <m/>
    <m/>
    <m/>
    <m/>
    <m/>
    <m/>
    <m/>
    <m/>
    <m/>
    <m/>
    <n v="1"/>
    <n v="4.6463999999999999"/>
    <n v="1"/>
    <s v="Mill Pond"/>
    <n v="20"/>
  </r>
  <r>
    <s v="LAND_NOPARC"/>
    <m/>
    <x v="0"/>
    <m/>
    <n v="0"/>
    <m/>
    <m/>
    <m/>
    <m/>
    <n v="1.3469999999999999E-2"/>
    <n v="0"/>
    <n v="0"/>
    <n v="0"/>
    <n v="0"/>
    <m/>
    <n v="0"/>
    <n v="0"/>
    <n v="0"/>
    <s v="NO"/>
    <n v="0"/>
    <m/>
    <m/>
    <m/>
    <m/>
    <n v="0"/>
    <m/>
    <m/>
    <n v="0"/>
    <n v="0"/>
    <n v="0"/>
    <n v="0"/>
    <n v="0"/>
    <m/>
    <m/>
    <m/>
    <m/>
    <m/>
    <m/>
    <m/>
    <m/>
    <m/>
    <m/>
    <n v="0"/>
    <n v="0"/>
    <n v="1"/>
    <s v="White Island Pond LT10"/>
    <n v="5"/>
  </r>
  <r>
    <s v="124-94"/>
    <m/>
    <x v="0"/>
    <s v="1 PRISCILLA AVE"/>
    <n v="132"/>
    <s v="FERLISI MADELINE LIFE ESTATE"/>
    <s v="R130"/>
    <s v="RES ACLNUD  MDL-00"/>
    <s v="124//94//"/>
    <n v="6.9260000000000002E-2"/>
    <n v="0"/>
    <n v="0"/>
    <n v="0"/>
    <n v="0"/>
    <m/>
    <n v="0"/>
    <n v="0"/>
    <n v="0"/>
    <s v="YES"/>
    <n v="0"/>
    <s v="124-94"/>
    <m/>
    <m/>
    <m/>
    <n v="0"/>
    <m/>
    <m/>
    <n v="0"/>
    <n v="0"/>
    <n v="0"/>
    <n v="0"/>
    <n v="0"/>
    <m/>
    <m/>
    <m/>
    <m/>
    <m/>
    <m/>
    <m/>
    <m/>
    <m/>
    <m/>
    <n v="1"/>
    <n v="0"/>
    <n v="1"/>
    <s v="Mill Pond"/>
    <n v="20"/>
  </r>
  <r>
    <s v="124-54"/>
    <m/>
    <x v="0"/>
    <s v="6 PRISCILLA AVE"/>
    <n v="101"/>
    <s v="HUTCHINSON ROBERT W P"/>
    <s v="R130"/>
    <s v="ONE FAMILY"/>
    <s v="124//54//"/>
    <n v="7.1980000000000002E-2"/>
    <n v="1"/>
    <n v="1"/>
    <n v="1"/>
    <n v="1"/>
    <s v="SEPTIC"/>
    <n v="0"/>
    <n v="1"/>
    <n v="0"/>
    <s v="YES"/>
    <n v="0"/>
    <s v="124-54"/>
    <s v="Well,Septic"/>
    <s v="SEPTIC"/>
    <s v="SEPTIC"/>
    <n v="0"/>
    <m/>
    <m/>
    <n v="1"/>
    <n v="1"/>
    <n v="1"/>
    <n v="448"/>
    <n v="1"/>
    <m/>
    <m/>
    <m/>
    <m/>
    <m/>
    <m/>
    <m/>
    <m/>
    <m/>
    <m/>
    <n v="1"/>
    <n v="4.6463999999999999"/>
    <n v="1"/>
    <s v="Mill Pond"/>
    <n v="20"/>
  </r>
  <r>
    <s v="118-514B"/>
    <m/>
    <x v="0"/>
    <s v="85 MAYFLOWER LN"/>
    <n v="101"/>
    <s v="MCNEVIN DENNIS J"/>
    <s v="R130"/>
    <s v="ONE FAMILY"/>
    <s v="118//514/B/"/>
    <n v="0.29333999999999999"/>
    <n v="1"/>
    <n v="1"/>
    <n v="1"/>
    <n v="1"/>
    <s v="SEPTIC"/>
    <n v="0"/>
    <n v="0"/>
    <n v="0"/>
    <s v="YES"/>
    <n v="0"/>
    <s v="118-514B"/>
    <s v="Gas,Well,Septic"/>
    <s v="SEPTIC"/>
    <s v="SEPTIC"/>
    <n v="0"/>
    <m/>
    <m/>
    <n v="1"/>
    <n v="1"/>
    <n v="2"/>
    <n v="1564"/>
    <n v="1"/>
    <m/>
    <m/>
    <m/>
    <m/>
    <m/>
    <m/>
    <m/>
    <m/>
    <m/>
    <m/>
    <n v="1"/>
    <n v="4.6463999999999999"/>
    <n v="1"/>
    <s v="Mill Pond"/>
    <n v="20"/>
  </r>
  <r>
    <s v="124-1268"/>
    <m/>
    <x v="0"/>
    <s v="126 PT PLEASANT CIR"/>
    <n v="101"/>
    <s v="MACISAAC GERALD A"/>
    <s v="R130"/>
    <s v="ONE FAMILY"/>
    <s v="124//1268//"/>
    <n v="0.27503"/>
    <n v="1"/>
    <n v="1"/>
    <n v="1"/>
    <n v="1"/>
    <s v="SEPTIC"/>
    <n v="0"/>
    <n v="1"/>
    <n v="800"/>
    <s v="NO_W1"/>
    <n v="800"/>
    <s v="124-1268"/>
    <s v="Well,Septic"/>
    <s v="SEPTIC"/>
    <s v="SEPTIC"/>
    <n v="800"/>
    <m/>
    <m/>
    <n v="1"/>
    <n v="1"/>
    <n v="2"/>
    <n v="528"/>
    <n v="1"/>
    <m/>
    <m/>
    <m/>
    <m/>
    <m/>
    <m/>
    <m/>
    <m/>
    <m/>
    <m/>
    <n v="4"/>
    <n v="0.41817599999999999"/>
    <n v="1"/>
    <s v="White Island Pond LT10"/>
    <n v="5"/>
  </r>
  <r>
    <s v="124-93"/>
    <m/>
    <x v="0"/>
    <s v="3 PRISCILLA AVE"/>
    <n v="101"/>
    <s v="BELANGER RONALD N"/>
    <s v="R130"/>
    <s v="ONE FAMILY"/>
    <s v="124//93//"/>
    <n v="7.2599999999999998E-2"/>
    <n v="1"/>
    <n v="1"/>
    <n v="1"/>
    <n v="1"/>
    <s v="SEPTIC"/>
    <n v="0"/>
    <n v="1"/>
    <n v="5200"/>
    <s v="YES"/>
    <n v="5200"/>
    <s v="124-93"/>
    <s v="Well,Septic"/>
    <s v="SEPTIC"/>
    <s v="SEPTIC"/>
    <n v="5200"/>
    <m/>
    <m/>
    <n v="1"/>
    <n v="1"/>
    <n v="2"/>
    <n v="896"/>
    <n v="1"/>
    <m/>
    <m/>
    <m/>
    <m/>
    <m/>
    <m/>
    <m/>
    <m/>
    <m/>
    <m/>
    <n v="1"/>
    <n v="0.41817599999999999"/>
    <n v="1"/>
    <s v="White Island Pond LT10"/>
    <n v="5"/>
  </r>
  <r>
    <s v="124-53"/>
    <m/>
    <x v="0"/>
    <s v="8 PRISCILLA AVE"/>
    <n v="101"/>
    <s v="FERLISI MADELINE LIFE ESTATE"/>
    <s v="R130"/>
    <s v="ONE FAMILY"/>
    <s v="124//53//"/>
    <n v="7.0080000000000003E-2"/>
    <n v="1"/>
    <n v="1"/>
    <n v="1"/>
    <n v="1"/>
    <s v="SEPTIC"/>
    <n v="0"/>
    <n v="1"/>
    <n v="100"/>
    <s v="YES"/>
    <n v="100"/>
    <s v="124-53"/>
    <s v="Well,Septic"/>
    <s v="SEPTIC"/>
    <s v="SEPTIC"/>
    <n v="100"/>
    <m/>
    <m/>
    <n v="1"/>
    <n v="1"/>
    <n v="2"/>
    <n v="964"/>
    <n v="1"/>
    <m/>
    <m/>
    <m/>
    <m/>
    <m/>
    <m/>
    <m/>
    <m/>
    <m/>
    <m/>
    <n v="1"/>
    <n v="4.6463999999999999"/>
    <n v="1"/>
    <s v="Mill Pond"/>
    <n v="20"/>
  </r>
  <r>
    <s v="TS_GAPS_NO_MAPPAR"/>
    <m/>
    <x v="1"/>
    <m/>
    <n v="0"/>
    <m/>
    <m/>
    <m/>
    <m/>
    <n v="1.0000000000000001E-5"/>
    <n v="0"/>
    <n v="0"/>
    <n v="0"/>
    <n v="0"/>
    <m/>
    <n v="0"/>
    <n v="0"/>
    <n v="0"/>
    <m/>
    <n v="0"/>
    <m/>
    <m/>
    <m/>
    <m/>
    <n v="0"/>
    <m/>
    <m/>
    <n v="0"/>
    <n v="0"/>
    <n v="0"/>
    <n v="0"/>
    <n v="0"/>
    <m/>
    <m/>
    <s v="0"/>
    <s v="0"/>
    <s v="0"/>
    <m/>
    <m/>
    <m/>
    <m/>
    <m/>
    <n v="0"/>
    <n v="0"/>
    <n v="1"/>
    <s v="Wankinco R N LT10"/>
    <n v="32"/>
  </r>
  <r>
    <s v="117-1004"/>
    <m/>
    <x v="0"/>
    <s v="0 GLEN CHARLIE RD OFF"/>
    <n v="905"/>
    <s v="MOBY DICK COUNCIL INC"/>
    <s v="R130"/>
    <s v="CHAR ORG  MDL-00"/>
    <s v="117//1004//"/>
    <n v="37.347580000000001"/>
    <n v="0"/>
    <n v="0"/>
    <n v="0"/>
    <n v="0"/>
    <m/>
    <n v="0"/>
    <n v="0"/>
    <n v="0"/>
    <s v="YES"/>
    <n v="0"/>
    <s v="117-1004"/>
    <m/>
    <m/>
    <m/>
    <n v="0"/>
    <s v="CR"/>
    <s v="YES"/>
    <n v="0"/>
    <n v="0"/>
    <n v="0"/>
    <n v="0"/>
    <n v="0"/>
    <m/>
    <m/>
    <m/>
    <m/>
    <m/>
    <m/>
    <m/>
    <m/>
    <m/>
    <m/>
    <n v="1"/>
    <n v="0"/>
    <n v="1"/>
    <s v="East Branch N"/>
    <n v="26"/>
  </r>
  <r>
    <s v="124-92"/>
    <m/>
    <x v="0"/>
    <s v="5 PRISCILLA AVE"/>
    <n v="101"/>
    <s v="CURTIN JAMES M"/>
    <s v="R130"/>
    <s v="ONE FAMILY"/>
    <s v="124//92//"/>
    <n v="6.3270000000000007E-2"/>
    <n v="1"/>
    <n v="1"/>
    <n v="1"/>
    <n v="1"/>
    <s v="SEPTIC"/>
    <n v="0"/>
    <n v="1"/>
    <n v="3000"/>
    <s v="YES"/>
    <n v="3000"/>
    <s v="124-92"/>
    <s v="Gas,Well,Septic"/>
    <s v="SEPTIC"/>
    <s v="SEPTIC"/>
    <n v="3000"/>
    <m/>
    <m/>
    <n v="1"/>
    <n v="1"/>
    <n v="1"/>
    <n v="558"/>
    <n v="1"/>
    <m/>
    <m/>
    <m/>
    <m/>
    <m/>
    <m/>
    <m/>
    <m/>
    <m/>
    <m/>
    <n v="1"/>
    <n v="0.41817599999999999"/>
    <n v="1"/>
    <s v="White Island Pond LT10"/>
    <n v="5"/>
  </r>
  <r>
    <s v="124-1272"/>
    <m/>
    <x v="0"/>
    <s v="34 PT PLEASANT CIR"/>
    <n v="101"/>
    <s v="RHODES SUSAN"/>
    <s v="R130"/>
    <s v="ONE FAMILY"/>
    <s v="124//1272//"/>
    <n v="0.13702"/>
    <n v="1"/>
    <n v="1"/>
    <n v="1"/>
    <n v="1"/>
    <s v="SEPTIC"/>
    <n v="0"/>
    <n v="1"/>
    <n v="3300"/>
    <s v="YES"/>
    <n v="3300"/>
    <s v="124-1272"/>
    <s v="Well,Septic"/>
    <s v="SEPTIC"/>
    <s v="SEPTIC"/>
    <n v="3300"/>
    <m/>
    <m/>
    <n v="1"/>
    <n v="1"/>
    <n v="2"/>
    <n v="1024"/>
    <n v="1"/>
    <m/>
    <m/>
    <m/>
    <m/>
    <m/>
    <m/>
    <m/>
    <m/>
    <m/>
    <m/>
    <n v="3"/>
    <n v="0.41817599999999999"/>
    <n v="1"/>
    <s v="White Island Pond LT10"/>
    <n v="5"/>
  </r>
  <r>
    <s v="124-51"/>
    <m/>
    <x v="0"/>
    <s v="12 PRISCILLA AVE"/>
    <n v="101"/>
    <s v="KELLY JOHN P"/>
    <s v="R130"/>
    <s v="ONE FAMILY"/>
    <s v="124//51//"/>
    <n v="0.13603999999999999"/>
    <n v="1"/>
    <n v="1"/>
    <n v="1"/>
    <n v="1"/>
    <s v="SEPTIC"/>
    <n v="0"/>
    <n v="1"/>
    <n v="1900"/>
    <s v="YES"/>
    <n v="1900"/>
    <s v="124-51"/>
    <m/>
    <m/>
    <s v="SEPTIC"/>
    <n v="1900"/>
    <m/>
    <m/>
    <n v="1"/>
    <n v="1"/>
    <n v="3"/>
    <n v="1550"/>
    <n v="1.9"/>
    <m/>
    <m/>
    <m/>
    <m/>
    <m/>
    <m/>
    <m/>
    <m/>
    <m/>
    <m/>
    <n v="2"/>
    <n v="4.6463999999999999"/>
    <n v="1"/>
    <s v="Mill Pond"/>
    <n v="20"/>
  </r>
  <r>
    <s v="124-1745"/>
    <m/>
    <x v="0"/>
    <s v="35 PT PLEASANT CIR"/>
    <n v="101"/>
    <s v="ALMEIDA DIANE C"/>
    <s v="R130"/>
    <s v="ONE FAMILY"/>
    <s v="124//1745//"/>
    <n v="0.32341999999999999"/>
    <n v="1"/>
    <n v="1"/>
    <n v="1"/>
    <n v="1"/>
    <s v="SEPTIC"/>
    <n v="0"/>
    <n v="1"/>
    <n v="3600"/>
    <s v="YES"/>
    <n v="3600"/>
    <s v="124-1745"/>
    <s v="Gas,Well,Septic"/>
    <s v="SEPTIC"/>
    <s v="SEPTIC"/>
    <n v="3600"/>
    <m/>
    <m/>
    <n v="1"/>
    <n v="1"/>
    <n v="2"/>
    <n v="1422"/>
    <n v="1.9"/>
    <m/>
    <m/>
    <m/>
    <m/>
    <m/>
    <m/>
    <m/>
    <m/>
    <m/>
    <m/>
    <n v="1"/>
    <n v="0.41817599999999999"/>
    <n v="1"/>
    <s v="White Island Pond LT10"/>
    <n v="5"/>
  </r>
  <r>
    <s v="124-26"/>
    <m/>
    <x v="0"/>
    <s v="320 PLYMOUTH AVE"/>
    <n v="101"/>
    <s v="RONNI CHRISTOPHER"/>
    <s v="R130"/>
    <s v="ONE FAMILY"/>
    <s v="124//26//"/>
    <n v="0.26112000000000002"/>
    <n v="1"/>
    <n v="1"/>
    <n v="1"/>
    <n v="1"/>
    <s v="SEPTIC"/>
    <n v="0"/>
    <n v="0"/>
    <n v="0"/>
    <s v="NO_W1"/>
    <n v="0"/>
    <s v="124-26"/>
    <s v="Gas,Well,Septic"/>
    <s v="SEPTIC"/>
    <s v="SEPTIC"/>
    <n v="0"/>
    <m/>
    <m/>
    <n v="1"/>
    <n v="1"/>
    <n v="1"/>
    <n v="676"/>
    <n v="1"/>
    <m/>
    <m/>
    <m/>
    <m/>
    <m/>
    <m/>
    <m/>
    <m/>
    <m/>
    <m/>
    <n v="4"/>
    <n v="4.6463999999999999"/>
    <n v="1"/>
    <s v="Mill Pond"/>
    <n v="20"/>
  </r>
  <r>
    <s v="130_1_1A"/>
    <s v="FEE"/>
    <x v="2"/>
    <s v="124 CRANBERRY RD"/>
    <n v="101"/>
    <s v="MIHALEC MICHAEL L"/>
    <m/>
    <m/>
    <m/>
    <n v="0.14729999999999999"/>
    <n v="0"/>
    <n v="0"/>
    <n v="0"/>
    <n v="0"/>
    <m/>
    <n v="0"/>
    <n v="0"/>
    <n v="0"/>
    <m/>
    <n v="0"/>
    <m/>
    <m/>
    <m/>
    <m/>
    <n v="0"/>
    <m/>
    <m/>
    <n v="0"/>
    <n v="0"/>
    <n v="0"/>
    <n v="0"/>
    <n v="0"/>
    <m/>
    <m/>
    <m/>
    <m/>
    <m/>
    <m/>
    <m/>
    <m/>
    <m/>
    <m/>
    <n v="0"/>
    <n v="0"/>
    <n v="1"/>
    <s v="White Island Pond LT10"/>
    <n v="5"/>
  </r>
  <r>
    <s v="124-91"/>
    <m/>
    <x v="0"/>
    <s v="7 PRISCILLA AVE"/>
    <n v="101"/>
    <s v="PHILLIPS STEPHEN J"/>
    <s v="R130"/>
    <s v="ONE FAMILY"/>
    <s v="124//91//"/>
    <n v="6.3350000000000004E-2"/>
    <n v="1"/>
    <n v="1"/>
    <n v="1"/>
    <n v="1"/>
    <s v="SEPTIC"/>
    <n v="0"/>
    <n v="1"/>
    <n v="3200"/>
    <s v="YES"/>
    <n v="3200"/>
    <s v="124-91"/>
    <s v="Gas,Well,Septic"/>
    <s v="SEPTIC"/>
    <s v="SEPTIC"/>
    <n v="3200"/>
    <m/>
    <m/>
    <n v="1"/>
    <n v="1"/>
    <n v="2"/>
    <n v="760"/>
    <n v="1"/>
    <m/>
    <m/>
    <m/>
    <m/>
    <m/>
    <m/>
    <m/>
    <m/>
    <m/>
    <m/>
    <n v="1"/>
    <n v="0.41817599999999999"/>
    <n v="1"/>
    <s v="White Island Pond LT10"/>
    <n v="5"/>
  </r>
  <r>
    <s v="118-542B"/>
    <m/>
    <x v="0"/>
    <s v="68 MAYFLOWER LN"/>
    <n v="101"/>
    <s v="BURHOE JOHN"/>
    <s v="R130"/>
    <s v="ONE FAMILY"/>
    <s v="118//542/B/"/>
    <n v="0.27594000000000002"/>
    <n v="1"/>
    <n v="1"/>
    <n v="1"/>
    <n v="1"/>
    <s v="SEPTIC"/>
    <n v="0"/>
    <n v="1"/>
    <n v="6500"/>
    <s v="YES"/>
    <n v="6500"/>
    <s v="118-542B"/>
    <s v="Gas,Well,Septic"/>
    <s v="SEPTIC"/>
    <s v="SEPTIC"/>
    <n v="6500"/>
    <m/>
    <m/>
    <n v="1"/>
    <n v="1"/>
    <n v="4"/>
    <n v="1224"/>
    <n v="1.75"/>
    <m/>
    <m/>
    <m/>
    <m/>
    <m/>
    <m/>
    <m/>
    <m/>
    <m/>
    <m/>
    <n v="1"/>
    <n v="4.6463999999999999"/>
    <n v="1"/>
    <s v="Mill Pond"/>
    <n v="20"/>
  </r>
  <r>
    <s v="TS_GAPS_NO_MAPPAR"/>
    <m/>
    <x v="1"/>
    <m/>
    <n v="0"/>
    <m/>
    <m/>
    <m/>
    <m/>
    <n v="2.0000000000000002E-5"/>
    <n v="0"/>
    <n v="0"/>
    <n v="0"/>
    <n v="0"/>
    <m/>
    <n v="0"/>
    <n v="0"/>
    <n v="0"/>
    <m/>
    <n v="0"/>
    <m/>
    <m/>
    <m/>
    <m/>
    <n v="0"/>
    <m/>
    <m/>
    <n v="0"/>
    <n v="0"/>
    <n v="0"/>
    <n v="0"/>
    <n v="0"/>
    <m/>
    <m/>
    <s v="0"/>
    <s v="0"/>
    <s v="0"/>
    <m/>
    <m/>
    <m/>
    <m/>
    <m/>
    <n v="0"/>
    <n v="0"/>
    <n v="1"/>
    <s v="Wankinco R N LT10"/>
    <n v="32"/>
  </r>
  <r>
    <s v="124-49"/>
    <m/>
    <x v="0"/>
    <s v="261 PLYMOUTH AVE"/>
    <n v="101"/>
    <s v="DINEZIO NICHOLAS"/>
    <s v="R130"/>
    <s v="ONE FAMILY"/>
    <s v="124//49//"/>
    <n v="0.14360999999999999"/>
    <n v="1"/>
    <n v="1"/>
    <n v="1"/>
    <n v="1"/>
    <s v="SEPTIC"/>
    <n v="0"/>
    <n v="0"/>
    <n v="0"/>
    <s v="YES"/>
    <n v="0"/>
    <s v="124-49"/>
    <s v="Well,Septic"/>
    <s v="SEPTIC"/>
    <s v="SEPTIC"/>
    <n v="0"/>
    <m/>
    <m/>
    <n v="1"/>
    <n v="1"/>
    <n v="2"/>
    <n v="840"/>
    <n v="1"/>
    <m/>
    <m/>
    <m/>
    <m/>
    <m/>
    <m/>
    <m/>
    <m/>
    <m/>
    <m/>
    <n v="2"/>
    <n v="4.6463999999999999"/>
    <n v="1"/>
    <s v="Mill Pond"/>
    <n v="20"/>
  </r>
  <r>
    <s v="118-515B"/>
    <m/>
    <x v="0"/>
    <s v="87 MAYFLOWER LN"/>
    <n v="101"/>
    <s v="RANCEL JON F"/>
    <s v="R130"/>
    <s v="ONE FAMILY"/>
    <s v="118//515/B/"/>
    <n v="0.31357000000000002"/>
    <n v="1"/>
    <n v="1"/>
    <n v="1"/>
    <n v="1"/>
    <s v="SEPTIC"/>
    <n v="0"/>
    <n v="1"/>
    <n v="12200"/>
    <s v="YES"/>
    <n v="12200"/>
    <s v="118-515B"/>
    <s v="Gas,Well,Septic"/>
    <s v="SEPTIC"/>
    <s v="SEPTIC"/>
    <n v="12200"/>
    <m/>
    <m/>
    <n v="1"/>
    <n v="1"/>
    <n v="3"/>
    <n v="1416"/>
    <n v="1.75"/>
    <m/>
    <m/>
    <m/>
    <m/>
    <m/>
    <m/>
    <m/>
    <m/>
    <m/>
    <m/>
    <n v="1"/>
    <n v="4.6463999999999999"/>
    <n v="1"/>
    <s v="Mill Pond"/>
    <n v="20"/>
  </r>
  <r>
    <s v="124-89"/>
    <m/>
    <x v="0"/>
    <s v="11 PRISCILLA AVE"/>
    <n v="101"/>
    <s v="WEST PATRICIA S"/>
    <s v="R130"/>
    <s v="ONE FAMILY"/>
    <s v="124//89//"/>
    <n v="0.12026000000000001"/>
    <n v="1"/>
    <n v="1"/>
    <n v="1"/>
    <n v="1"/>
    <s v="SEPTIC"/>
    <n v="0"/>
    <n v="0"/>
    <n v="0"/>
    <s v="YES"/>
    <n v="0"/>
    <s v="124-89"/>
    <s v="Septic"/>
    <s v="SEPTIC"/>
    <s v="SEPTIC"/>
    <n v="0"/>
    <m/>
    <m/>
    <n v="1"/>
    <n v="1"/>
    <n v="3"/>
    <n v="814"/>
    <n v="1"/>
    <m/>
    <m/>
    <m/>
    <m/>
    <m/>
    <m/>
    <m/>
    <m/>
    <m/>
    <m/>
    <n v="2"/>
    <n v="0.41817599999999999"/>
    <n v="1"/>
    <s v="White Island Pond LT10"/>
    <n v="5"/>
  </r>
  <r>
    <s v="LAND_NOPARC"/>
    <m/>
    <x v="0"/>
    <m/>
    <n v="0"/>
    <m/>
    <m/>
    <m/>
    <m/>
    <n v="6.4900000000000001E-3"/>
    <n v="0"/>
    <n v="0"/>
    <n v="0"/>
    <n v="0"/>
    <m/>
    <n v="0"/>
    <n v="0"/>
    <n v="0"/>
    <s v="NO"/>
    <n v="0"/>
    <m/>
    <m/>
    <m/>
    <m/>
    <n v="0"/>
    <m/>
    <m/>
    <n v="0"/>
    <n v="0"/>
    <n v="0"/>
    <n v="0"/>
    <n v="0"/>
    <m/>
    <m/>
    <m/>
    <m/>
    <m/>
    <m/>
    <m/>
    <m/>
    <m/>
    <m/>
    <n v="0"/>
    <n v="0"/>
    <n v="1"/>
    <s v="White Island Pond LT10"/>
    <n v="5"/>
  </r>
  <r>
    <s v="105-4"/>
    <m/>
    <x v="0"/>
    <s v="81 CHARLOTTE FURN RD"/>
    <n v="601"/>
    <s v="MAKEPEACE CO A D"/>
    <s v="R60"/>
    <s v="CHAPTER 61"/>
    <s v="105//4//"/>
    <n v="1.43066"/>
    <n v="0"/>
    <n v="0"/>
    <n v="0"/>
    <n v="0"/>
    <m/>
    <n v="0"/>
    <n v="0"/>
    <n v="0"/>
    <s v="YES"/>
    <n v="0"/>
    <s v="105-4"/>
    <m/>
    <m/>
    <m/>
    <n v="0"/>
    <m/>
    <m/>
    <n v="0"/>
    <n v="0"/>
    <n v="0"/>
    <n v="0"/>
    <n v="0"/>
    <m/>
    <m/>
    <m/>
    <m/>
    <m/>
    <m/>
    <m/>
    <m/>
    <m/>
    <m/>
    <n v="1"/>
    <n v="0"/>
    <n v="1"/>
    <s v="Rose Brook"/>
    <n v="41"/>
  </r>
  <r>
    <s v="124-24"/>
    <m/>
    <x v="0"/>
    <s v="324 PLYMOUTH AVE"/>
    <n v="101"/>
    <s v="DRINKWATER JENNIFER"/>
    <s v="R130"/>
    <s v="ONE FAMILY"/>
    <s v="124//24//"/>
    <n v="6.7419999999999994E-2"/>
    <n v="1"/>
    <n v="1"/>
    <n v="1"/>
    <n v="1"/>
    <s v="SEPTIC"/>
    <n v="0"/>
    <n v="1"/>
    <n v="0"/>
    <s v="NO_W1"/>
    <n v="0"/>
    <s v="124-26"/>
    <s v="Well,Septic"/>
    <s v="SEPTIC"/>
    <s v="SEPTIC"/>
    <n v="0"/>
    <m/>
    <m/>
    <n v="1"/>
    <n v="1"/>
    <n v="3"/>
    <n v="1440"/>
    <n v="1.5"/>
    <m/>
    <m/>
    <m/>
    <m/>
    <m/>
    <m/>
    <m/>
    <m/>
    <m/>
    <m/>
    <n v="1"/>
    <n v="4.6463999999999999"/>
    <n v="1"/>
    <s v="Mill Pond"/>
    <n v="20"/>
  </r>
  <r>
    <s v="LAND_NOPARC"/>
    <m/>
    <x v="0"/>
    <m/>
    <n v="0"/>
    <m/>
    <m/>
    <m/>
    <m/>
    <n v="9.9040000000000003E-2"/>
    <n v="0"/>
    <n v="0"/>
    <n v="0"/>
    <n v="0"/>
    <m/>
    <n v="0"/>
    <n v="0"/>
    <n v="0"/>
    <s v="NO"/>
    <n v="0"/>
    <m/>
    <m/>
    <m/>
    <m/>
    <n v="0"/>
    <m/>
    <m/>
    <n v="0"/>
    <n v="0"/>
    <n v="0"/>
    <n v="0"/>
    <n v="0"/>
    <m/>
    <m/>
    <m/>
    <m/>
    <m/>
    <m/>
    <m/>
    <m/>
    <m/>
    <m/>
    <n v="0"/>
    <n v="0"/>
    <n v="1"/>
    <s v="Mill Pond"/>
    <n v="20"/>
  </r>
  <r>
    <s v="124-48"/>
    <m/>
    <x v="0"/>
    <s v="18 PRISCILLA AVE"/>
    <n v="132"/>
    <s v="WEST PATRICIA S"/>
    <s v="R130"/>
    <s v="RES ACLNUD  MDL-00"/>
    <s v="124//48//"/>
    <n v="6.7559999999999995E-2"/>
    <n v="0"/>
    <n v="0"/>
    <n v="0"/>
    <n v="0"/>
    <m/>
    <n v="0"/>
    <n v="0"/>
    <n v="0"/>
    <s v="YES"/>
    <n v="0"/>
    <s v="124-48"/>
    <m/>
    <m/>
    <m/>
    <n v="0"/>
    <m/>
    <m/>
    <n v="0"/>
    <n v="0"/>
    <n v="0"/>
    <n v="0"/>
    <n v="0"/>
    <m/>
    <m/>
    <m/>
    <m/>
    <m/>
    <m/>
    <m/>
    <m/>
    <m/>
    <m/>
    <n v="1"/>
    <n v="0"/>
    <n v="1"/>
    <s v="Mill Pond"/>
    <n v="20"/>
  </r>
  <r>
    <s v="124-26"/>
    <m/>
    <x v="0"/>
    <s v="320 PLYMOUTH AVE"/>
    <n v="101"/>
    <s v="RONNI CHRISTOPHER"/>
    <s v="R130"/>
    <s v="ONE FAMILY"/>
    <s v="124//26//"/>
    <n v="6.1850000000000002E-2"/>
    <n v="1"/>
    <n v="1"/>
    <n v="1"/>
    <n v="1"/>
    <s v="SEPTIC"/>
    <n v="0"/>
    <n v="0"/>
    <n v="0"/>
    <s v="NO_W1"/>
    <n v="0"/>
    <s v="124-26"/>
    <s v="Gas,Well,Septic"/>
    <s v="SEPTIC"/>
    <s v="SEPTIC"/>
    <n v="0"/>
    <m/>
    <m/>
    <n v="1"/>
    <n v="1"/>
    <n v="1"/>
    <n v="676"/>
    <n v="1"/>
    <m/>
    <m/>
    <m/>
    <m/>
    <m/>
    <m/>
    <m/>
    <m/>
    <m/>
    <m/>
    <n v="1"/>
    <n v="4.6463999999999999"/>
    <n v="1"/>
    <s v="Mill Pond"/>
    <n v="20"/>
  </r>
  <r>
    <s v="124-47"/>
    <m/>
    <x v="0"/>
    <s v="20 PRISCILLA AVE"/>
    <n v="132"/>
    <s v="PHILLIPS STEPHEN J"/>
    <s v="R130"/>
    <s v="RES ACLNUD  MDL-00"/>
    <s v="124//47//"/>
    <n v="6.7220000000000002E-2"/>
    <n v="0"/>
    <n v="0"/>
    <n v="0"/>
    <n v="0"/>
    <m/>
    <n v="0"/>
    <n v="0"/>
    <n v="0"/>
    <s v="YES"/>
    <n v="0"/>
    <s v="124-47"/>
    <m/>
    <m/>
    <m/>
    <n v="0"/>
    <m/>
    <m/>
    <n v="0"/>
    <n v="0"/>
    <n v="0"/>
    <n v="0"/>
    <n v="0"/>
    <m/>
    <m/>
    <m/>
    <m/>
    <m/>
    <m/>
    <m/>
    <m/>
    <m/>
    <m/>
    <n v="1"/>
    <n v="0"/>
    <n v="1"/>
    <s v="Mill Pond"/>
    <n v="20"/>
  </r>
  <r>
    <s v="124-87"/>
    <m/>
    <x v="0"/>
    <s v="13 PRISCILLA AVE"/>
    <n v="101"/>
    <s v="LLOYD JEFFREY A &amp; JENNIFER L"/>
    <s v="R130"/>
    <s v="ONE FAMILY"/>
    <s v="124//87//"/>
    <n v="0.13983000000000001"/>
    <n v="1"/>
    <n v="1"/>
    <n v="1"/>
    <n v="1"/>
    <s v="SEPTIC"/>
    <n v="0"/>
    <n v="0"/>
    <n v="0"/>
    <s v="YES"/>
    <n v="0"/>
    <s v="124-87"/>
    <m/>
    <m/>
    <s v="SEPTIC"/>
    <n v="0"/>
    <m/>
    <m/>
    <n v="1"/>
    <n v="1"/>
    <n v="1"/>
    <n v="1876"/>
    <n v="2"/>
    <m/>
    <m/>
    <m/>
    <m/>
    <m/>
    <m/>
    <m/>
    <m/>
    <m/>
    <m/>
    <n v="2"/>
    <n v="0.41817599999999999"/>
    <n v="1"/>
    <s v="White Island Pond LT10"/>
    <n v="5"/>
  </r>
  <r>
    <s v="FRESHWATER"/>
    <m/>
    <x v="0"/>
    <m/>
    <n v="0"/>
    <m/>
    <m/>
    <m/>
    <m/>
    <n v="70.810479999999998"/>
    <n v="0"/>
    <n v="0"/>
    <n v="0"/>
    <n v="0"/>
    <m/>
    <n v="0"/>
    <n v="0"/>
    <n v="0"/>
    <s v="NO"/>
    <n v="0"/>
    <m/>
    <m/>
    <m/>
    <m/>
    <n v="0"/>
    <m/>
    <m/>
    <n v="0"/>
    <n v="0"/>
    <n v="0"/>
    <n v="0"/>
    <n v="0"/>
    <m/>
    <m/>
    <m/>
    <m/>
    <m/>
    <m/>
    <m/>
    <m/>
    <m/>
    <m/>
    <n v="0"/>
    <n v="0"/>
    <n v="1"/>
    <s v="White Island Pond LT10"/>
    <n v="5"/>
  </r>
  <r>
    <s v="124-22"/>
    <m/>
    <x v="0"/>
    <s v="330 PLYMOUTH AVE"/>
    <n v="132"/>
    <s v="DRINKWATER JENNIFER L"/>
    <s v="R130"/>
    <s v="RES ACLNUD  MDL-00"/>
    <s v="124//22//"/>
    <n v="0.12827"/>
    <n v="0"/>
    <n v="0"/>
    <n v="0"/>
    <n v="0"/>
    <m/>
    <n v="0"/>
    <n v="0"/>
    <n v="0"/>
    <s v="YES"/>
    <n v="0"/>
    <s v="124-22"/>
    <m/>
    <m/>
    <m/>
    <n v="0"/>
    <m/>
    <m/>
    <n v="0"/>
    <n v="0"/>
    <n v="0"/>
    <n v="0"/>
    <n v="0"/>
    <m/>
    <m/>
    <m/>
    <m/>
    <m/>
    <m/>
    <m/>
    <m/>
    <m/>
    <m/>
    <n v="2"/>
    <n v="0"/>
    <n v="1"/>
    <s v="Mill Pond"/>
    <n v="20"/>
  </r>
  <r>
    <s v="124-71"/>
    <m/>
    <x v="0"/>
    <s v="24 PRISCILLA AVE"/>
    <n v="132"/>
    <s v="PECK PATRICIA S"/>
    <s v="R130"/>
    <s v="RES ACLNUD  MDL-00"/>
    <s v="124//71//"/>
    <n v="0.13270999999999999"/>
    <n v="0"/>
    <n v="0"/>
    <n v="0"/>
    <n v="0"/>
    <m/>
    <n v="0"/>
    <n v="0"/>
    <n v="0"/>
    <s v="YES"/>
    <n v="0"/>
    <s v="124-71"/>
    <m/>
    <m/>
    <m/>
    <n v="0"/>
    <m/>
    <m/>
    <n v="0"/>
    <n v="0"/>
    <n v="0"/>
    <n v="0"/>
    <n v="0"/>
    <m/>
    <m/>
    <m/>
    <m/>
    <m/>
    <m/>
    <m/>
    <m/>
    <m/>
    <m/>
    <n v="2"/>
    <n v="0"/>
    <n v="1"/>
    <s v="Mill Pond"/>
    <n v="20"/>
  </r>
  <r>
    <s v="124-86"/>
    <m/>
    <x v="0"/>
    <s v="17 PRISCILLA AVE"/>
    <n v="106"/>
    <s v="KING DAVID P"/>
    <s v="R130"/>
    <s v="AC LND IMP  MDL-00"/>
    <s v="124//86//"/>
    <n v="6.522E-2"/>
    <n v="0"/>
    <n v="0"/>
    <n v="0"/>
    <n v="0"/>
    <m/>
    <n v="0"/>
    <n v="0"/>
    <n v="0"/>
    <s v="YES"/>
    <n v="0"/>
    <s v="124-86"/>
    <m/>
    <m/>
    <m/>
    <n v="0"/>
    <m/>
    <m/>
    <n v="0"/>
    <n v="0"/>
    <n v="0"/>
    <n v="0"/>
    <n v="0"/>
    <m/>
    <m/>
    <m/>
    <m/>
    <m/>
    <m/>
    <m/>
    <m/>
    <m/>
    <m/>
    <n v="1"/>
    <n v="0"/>
    <n v="1"/>
    <s v="White Island Pond LT10"/>
    <n v="5"/>
  </r>
  <r>
    <s v="105-3"/>
    <m/>
    <x v="0"/>
    <s v="83 CHARLOTTE FURN RD"/>
    <n v="601"/>
    <s v="MAKEPEACE CO A D"/>
    <s v="R60"/>
    <s v="CHAPTER 61"/>
    <s v="105//3//"/>
    <n v="1.4855400000000001"/>
    <n v="0"/>
    <n v="0"/>
    <n v="0"/>
    <n v="0"/>
    <m/>
    <n v="0"/>
    <n v="0"/>
    <n v="0"/>
    <s v="YES"/>
    <n v="0"/>
    <s v="105-3"/>
    <m/>
    <m/>
    <m/>
    <n v="0"/>
    <m/>
    <m/>
    <n v="0"/>
    <n v="0"/>
    <n v="0"/>
    <n v="0"/>
    <n v="0"/>
    <m/>
    <m/>
    <m/>
    <m/>
    <m/>
    <m/>
    <m/>
    <m/>
    <m/>
    <m/>
    <n v="1"/>
    <n v="0"/>
    <n v="1"/>
    <s v="Rose Brook"/>
    <n v="41"/>
  </r>
  <r>
    <s v="124-46"/>
    <m/>
    <x v="0"/>
    <s v="269 PLYMOUTH AVE"/>
    <n v="106"/>
    <s v="PARKER JOSEPH R JR"/>
    <s v="R130"/>
    <s v="AC LND IMP  MDL-00"/>
    <s v="124//46//"/>
    <n v="6.8890000000000007E-2"/>
    <n v="0"/>
    <n v="0"/>
    <n v="0"/>
    <n v="0"/>
    <m/>
    <n v="0"/>
    <n v="0"/>
    <n v="0"/>
    <s v="YES"/>
    <n v="0"/>
    <s v="124-46"/>
    <m/>
    <m/>
    <m/>
    <n v="0"/>
    <m/>
    <m/>
    <n v="0"/>
    <n v="0"/>
    <n v="0"/>
    <n v="0"/>
    <n v="0"/>
    <m/>
    <m/>
    <m/>
    <m/>
    <m/>
    <m/>
    <m/>
    <m/>
    <m/>
    <m/>
    <n v="1"/>
    <n v="0"/>
    <n v="1"/>
    <s v="Mill Pond"/>
    <n v="20"/>
  </r>
  <r>
    <s v="118-516B"/>
    <m/>
    <x v="0"/>
    <s v="89 MAYFLOWER LN"/>
    <n v="101"/>
    <s v="ROUX THOMAS C"/>
    <s v="R130"/>
    <s v="ONE FAMILY"/>
    <s v="118//516/B/"/>
    <n v="0.28373999999999999"/>
    <n v="1"/>
    <n v="1"/>
    <n v="1"/>
    <n v="1"/>
    <s v="SEPTIC"/>
    <n v="0"/>
    <n v="1"/>
    <n v="2300"/>
    <s v="YES"/>
    <n v="2300"/>
    <s v="118-516B"/>
    <s v="Gas,Well,Septic"/>
    <s v="SEPTIC"/>
    <s v="SEPTIC"/>
    <n v="2300"/>
    <m/>
    <m/>
    <n v="1"/>
    <n v="1"/>
    <n v="3"/>
    <n v="1080"/>
    <n v="1.5"/>
    <m/>
    <m/>
    <m/>
    <m/>
    <m/>
    <m/>
    <m/>
    <m/>
    <m/>
    <m/>
    <n v="1"/>
    <n v="4.6463999999999999"/>
    <n v="1"/>
    <s v="Mill Pond"/>
    <n v="20"/>
  </r>
  <r>
    <s v="124-21"/>
    <m/>
    <x v="0"/>
    <s v="332 PLYMOUTH AVE"/>
    <n v="903"/>
    <s v="TOWN OF WAREHAM"/>
    <s v="R130"/>
    <s v="MUNICIPAL  MDL-00"/>
    <s v="124//21//"/>
    <n v="5.917E-2"/>
    <n v="0"/>
    <n v="0"/>
    <n v="0"/>
    <n v="0"/>
    <m/>
    <n v="0"/>
    <n v="0"/>
    <n v="0"/>
    <s v="YES"/>
    <n v="0"/>
    <s v="124-21"/>
    <m/>
    <m/>
    <m/>
    <n v="0"/>
    <m/>
    <m/>
    <n v="0"/>
    <n v="0"/>
    <n v="0"/>
    <n v="0"/>
    <n v="0"/>
    <m/>
    <m/>
    <m/>
    <m/>
    <m/>
    <m/>
    <m/>
    <m/>
    <m/>
    <m/>
    <n v="1"/>
    <n v="0"/>
    <n v="1"/>
    <s v="Mill Pond"/>
    <n v="20"/>
  </r>
  <r>
    <s v="118-543B"/>
    <m/>
    <x v="0"/>
    <s v="70 MAYFLOWER LN"/>
    <n v="101"/>
    <s v="STEFANI STEVEN G J"/>
    <s v="R130"/>
    <s v="ONE FAMILY"/>
    <s v="118//543/B/"/>
    <n v="0.28154000000000001"/>
    <n v="1"/>
    <n v="1"/>
    <n v="1"/>
    <n v="1"/>
    <s v="SEPTIC"/>
    <n v="0"/>
    <n v="1"/>
    <n v="5600"/>
    <s v="YES"/>
    <n v="5600"/>
    <s v="118-543B"/>
    <s v="Gas,Well,Septic"/>
    <s v="SEPTIC"/>
    <s v="SEPTIC"/>
    <n v="5600"/>
    <m/>
    <m/>
    <n v="1"/>
    <n v="1"/>
    <n v="3"/>
    <n v="960"/>
    <n v="1"/>
    <m/>
    <m/>
    <m/>
    <m/>
    <m/>
    <m/>
    <m/>
    <m/>
    <m/>
    <m/>
    <n v="1"/>
    <n v="4.6463999999999999"/>
    <n v="1"/>
    <s v="Mill Pond"/>
    <n v="20"/>
  </r>
  <r>
    <s v="124-85"/>
    <m/>
    <x v="0"/>
    <s v="19 PRISCILLA AVE"/>
    <n v="101"/>
    <s v="KING DAVID P"/>
    <s v="R130"/>
    <s v="ONE FAMILY"/>
    <s v="124//85//"/>
    <n v="0.31562000000000001"/>
    <n v="1"/>
    <n v="1"/>
    <n v="1"/>
    <n v="1"/>
    <s v="SEPTIC"/>
    <n v="0"/>
    <n v="1"/>
    <n v="3800"/>
    <s v="YES"/>
    <n v="3800"/>
    <s v="124-85"/>
    <m/>
    <m/>
    <s v="SEPTIC"/>
    <n v="3800"/>
    <m/>
    <m/>
    <n v="1"/>
    <n v="1"/>
    <n v="4"/>
    <n v="2082"/>
    <n v="2"/>
    <m/>
    <m/>
    <m/>
    <m/>
    <m/>
    <m/>
    <m/>
    <m/>
    <m/>
    <m/>
    <n v="1"/>
    <n v="0.41817599999999999"/>
    <n v="1"/>
    <s v="White Island Pond LT10"/>
    <n v="5"/>
  </r>
  <r>
    <s v="124-68"/>
    <m/>
    <x v="0"/>
    <s v="28 PRISCILLA AVE"/>
    <n v="132"/>
    <s v="PARKER JOSEPH R JR"/>
    <s v="R130"/>
    <s v="RES ACLNUD  MDL-00"/>
    <s v="124//68//"/>
    <n v="0.20154"/>
    <n v="0"/>
    <n v="0"/>
    <n v="0"/>
    <n v="0"/>
    <m/>
    <n v="0"/>
    <n v="0"/>
    <n v="0"/>
    <s v="YES"/>
    <n v="0"/>
    <s v="124-68"/>
    <m/>
    <m/>
    <m/>
    <n v="0"/>
    <m/>
    <m/>
    <n v="0"/>
    <n v="0"/>
    <n v="0"/>
    <n v="0"/>
    <n v="0"/>
    <m/>
    <m/>
    <m/>
    <m/>
    <m/>
    <m/>
    <m/>
    <m/>
    <m/>
    <m/>
    <n v="3"/>
    <n v="0"/>
    <n v="1"/>
    <s v="White Island Pond LT10"/>
    <n v="5"/>
  </r>
  <r>
    <s v="124-19"/>
    <m/>
    <x v="0"/>
    <s v="336 PLYMOUTH AVE"/>
    <n v="101"/>
    <s v="MALOOF ANNE T ET ALS"/>
    <s v="R130"/>
    <s v="ONE FAMILY"/>
    <s v="124//19//"/>
    <n v="0.13128000000000001"/>
    <n v="1"/>
    <n v="1"/>
    <n v="1"/>
    <n v="1"/>
    <s v="SEPTIC"/>
    <n v="0"/>
    <n v="1"/>
    <n v="0"/>
    <s v="YES"/>
    <n v="0"/>
    <s v="124-19"/>
    <s v="Well,Septic"/>
    <s v="SEPTIC"/>
    <s v="SEPTIC"/>
    <n v="0"/>
    <m/>
    <m/>
    <n v="1"/>
    <n v="1"/>
    <n v="2"/>
    <n v="616"/>
    <n v="1"/>
    <m/>
    <m/>
    <m/>
    <m/>
    <m/>
    <m/>
    <m/>
    <m/>
    <m/>
    <m/>
    <n v="2"/>
    <n v="4.6463999999999999"/>
    <n v="1"/>
    <s v="Mill Pond"/>
    <n v="20"/>
  </r>
  <r>
    <s v="118-1002"/>
    <m/>
    <x v="0"/>
    <s v="0 MAYFLOWER LN OFF"/>
    <n v="710"/>
    <s v="MAKEPEACE CO A D"/>
    <s v="R130"/>
    <s v="CRANBERRY  MDL-00"/>
    <s v="118//1002//"/>
    <n v="46.30536"/>
    <n v="0"/>
    <n v="0"/>
    <n v="0"/>
    <n v="0"/>
    <m/>
    <n v="0"/>
    <n v="0"/>
    <n v="0"/>
    <s v="YES"/>
    <n v="0"/>
    <s v="118-1002"/>
    <m/>
    <m/>
    <m/>
    <n v="0"/>
    <m/>
    <m/>
    <n v="0"/>
    <n v="0"/>
    <n v="0"/>
    <n v="0"/>
    <n v="0"/>
    <m/>
    <m/>
    <m/>
    <m/>
    <m/>
    <m/>
    <m/>
    <m/>
    <m/>
    <m/>
    <n v="1"/>
    <n v="0"/>
    <n v="1"/>
    <s v="Mill Pond"/>
    <n v="20"/>
  </r>
  <r>
    <s v="124-45"/>
    <m/>
    <x v="0"/>
    <s v="271 PLYMOUTH AVE"/>
    <n v="101"/>
    <s v="NESS PRISCILLA ANN"/>
    <s v="R130"/>
    <s v="ONE FAMILY"/>
    <s v="124//45//"/>
    <n v="6.4670000000000005E-2"/>
    <n v="1"/>
    <n v="1"/>
    <n v="1"/>
    <n v="1"/>
    <s v="SEPTIC"/>
    <n v="0"/>
    <n v="1"/>
    <n v="7000"/>
    <s v="YES"/>
    <n v="7000"/>
    <s v="124-45"/>
    <s v="Gas,Well,Septic"/>
    <s v="SEPTIC"/>
    <s v="SEPTIC"/>
    <n v="7000"/>
    <m/>
    <m/>
    <n v="1"/>
    <n v="1"/>
    <n v="2"/>
    <n v="1064"/>
    <n v="1.9"/>
    <m/>
    <m/>
    <m/>
    <m/>
    <m/>
    <m/>
    <m/>
    <m/>
    <m/>
    <m/>
    <n v="1"/>
    <n v="4.6463999999999999"/>
    <n v="1"/>
    <s v="Mill Pond"/>
    <n v="20"/>
  </r>
  <r>
    <s v="LAND_NOPARC"/>
    <m/>
    <x v="0"/>
    <m/>
    <n v="0"/>
    <m/>
    <m/>
    <m/>
    <m/>
    <n v="0.15467"/>
    <n v="0"/>
    <n v="0"/>
    <n v="0"/>
    <n v="0"/>
    <m/>
    <n v="0"/>
    <n v="0"/>
    <n v="0"/>
    <s v="NO"/>
    <n v="0"/>
    <m/>
    <m/>
    <m/>
    <m/>
    <n v="0"/>
    <m/>
    <m/>
    <n v="0"/>
    <n v="0"/>
    <n v="0"/>
    <n v="0"/>
    <n v="0"/>
    <m/>
    <m/>
    <m/>
    <m/>
    <m/>
    <m/>
    <m/>
    <m/>
    <m/>
    <m/>
    <n v="0"/>
    <n v="0"/>
    <n v="1"/>
    <s v="Mill Pond"/>
    <n v="20"/>
  </r>
  <r>
    <s v="TS_GAPS_NO_MAPPAR"/>
    <m/>
    <x v="1"/>
    <m/>
    <n v="0"/>
    <m/>
    <m/>
    <m/>
    <m/>
    <n v="1.97E-3"/>
    <n v="0"/>
    <n v="0"/>
    <n v="0"/>
    <n v="0"/>
    <m/>
    <n v="0"/>
    <n v="0"/>
    <n v="0"/>
    <m/>
    <n v="0"/>
    <m/>
    <m/>
    <m/>
    <m/>
    <n v="0"/>
    <m/>
    <m/>
    <n v="0"/>
    <n v="0"/>
    <n v="0"/>
    <n v="0"/>
    <n v="0"/>
    <m/>
    <m/>
    <s v="0"/>
    <s v="0"/>
    <s v="0"/>
    <m/>
    <m/>
    <m/>
    <m/>
    <m/>
    <n v="0"/>
    <n v="0"/>
    <n v="1"/>
    <s v="Mill Pond"/>
    <n v="20"/>
  </r>
  <r>
    <s v="105-2"/>
    <m/>
    <x v="0"/>
    <s v="85 CHARLOTTE FURN RD"/>
    <n v="601"/>
    <s v="MAKEPEACE CO A D"/>
    <s v="R60"/>
    <s v="CHAPTER 61"/>
    <s v="105//2//"/>
    <n v="1.39497"/>
    <n v="0"/>
    <n v="0"/>
    <n v="0"/>
    <n v="0"/>
    <m/>
    <n v="0"/>
    <n v="0"/>
    <n v="0"/>
    <s v="YES"/>
    <n v="0"/>
    <s v="105-2"/>
    <m/>
    <m/>
    <m/>
    <n v="0"/>
    <m/>
    <m/>
    <n v="0"/>
    <n v="0"/>
    <n v="0"/>
    <n v="0"/>
    <n v="0"/>
    <m/>
    <m/>
    <m/>
    <m/>
    <m/>
    <m/>
    <m/>
    <m/>
    <m/>
    <m/>
    <n v="1"/>
    <n v="0"/>
    <n v="1"/>
    <s v="Rose Brook"/>
    <n v="41"/>
  </r>
  <r>
    <s v="118-517B"/>
    <m/>
    <x v="0"/>
    <s v="91 MAYFLOWER LN"/>
    <n v="101"/>
    <s v="SILVA ANTONIO A"/>
    <s v="R130"/>
    <s v="ONE FAMILY"/>
    <s v="118//517/B/"/>
    <n v="0.25914999999999999"/>
    <n v="1"/>
    <n v="1"/>
    <n v="1"/>
    <n v="1"/>
    <s v="SEPTIC"/>
    <n v="0"/>
    <n v="1"/>
    <n v="8200"/>
    <s v="YES"/>
    <n v="8200"/>
    <s v="118-517B"/>
    <s v="Gas,Well,Septic"/>
    <s v="SEPTIC"/>
    <s v="SEPTIC"/>
    <n v="8200"/>
    <m/>
    <m/>
    <n v="1"/>
    <n v="1"/>
    <n v="4"/>
    <n v="1080"/>
    <n v="1.5"/>
    <m/>
    <m/>
    <m/>
    <m/>
    <m/>
    <m/>
    <m/>
    <m/>
    <m/>
    <m/>
    <n v="1"/>
    <n v="4.6463999999999999"/>
    <n v="1"/>
    <s v="Mill Pond"/>
    <n v="20"/>
  </r>
  <r>
    <s v="124-17"/>
    <m/>
    <x v="0"/>
    <s v="338 PLYMOUTH AVE"/>
    <n v="101"/>
    <s v="MIDACO CORP"/>
    <s v="R130"/>
    <s v="ONE FAMILY"/>
    <s v="124//17//"/>
    <n v="0.13497999999999999"/>
    <n v="1"/>
    <n v="1"/>
    <n v="1"/>
    <n v="1"/>
    <s v="SEPTIC"/>
    <n v="0"/>
    <n v="1"/>
    <n v="0"/>
    <s v="YES"/>
    <n v="0"/>
    <s v="124-17"/>
    <m/>
    <m/>
    <s v="SEPTIC"/>
    <n v="0"/>
    <m/>
    <m/>
    <n v="1"/>
    <n v="1"/>
    <n v="3"/>
    <n v="1306"/>
    <n v="1.75"/>
    <m/>
    <m/>
    <m/>
    <m/>
    <m/>
    <m/>
    <m/>
    <m/>
    <m/>
    <m/>
    <n v="2"/>
    <n v="4.6463999999999999"/>
    <n v="1"/>
    <s v="Mill Pond"/>
    <n v="20"/>
  </r>
  <r>
    <s v="124-44"/>
    <m/>
    <x v="0"/>
    <s v="3 HARDY RD"/>
    <n v="101"/>
    <s v="PARKER JOSEPH R JR"/>
    <s v="R130"/>
    <s v="ONE FAMILY"/>
    <s v="124//44//"/>
    <n v="0.17033999999999999"/>
    <n v="1"/>
    <n v="1"/>
    <n v="1"/>
    <n v="1"/>
    <s v="SEPTIC"/>
    <n v="0"/>
    <n v="1"/>
    <n v="9500"/>
    <s v="YES"/>
    <n v="9500"/>
    <s v="124-44"/>
    <s v="Gas,Well,Septic"/>
    <s v="SEPTIC"/>
    <s v="SEPTIC"/>
    <n v="9500"/>
    <m/>
    <m/>
    <n v="1"/>
    <n v="1"/>
    <n v="2"/>
    <n v="1120"/>
    <n v="1"/>
    <m/>
    <m/>
    <m/>
    <m/>
    <m/>
    <m/>
    <m/>
    <m/>
    <m/>
    <m/>
    <n v="3"/>
    <n v="0.41817599999999999"/>
    <n v="1"/>
    <s v="White Island Pond LT10"/>
    <n v="5"/>
  </r>
  <r>
    <s v="LAND_NOPARC"/>
    <m/>
    <x v="0"/>
    <m/>
    <n v="0"/>
    <m/>
    <m/>
    <m/>
    <m/>
    <n v="6.4999999999999997E-4"/>
    <n v="0"/>
    <n v="0"/>
    <n v="0"/>
    <n v="0"/>
    <m/>
    <n v="0"/>
    <n v="0"/>
    <n v="0"/>
    <s v="NO"/>
    <n v="0"/>
    <m/>
    <m/>
    <m/>
    <m/>
    <n v="0"/>
    <m/>
    <m/>
    <n v="0"/>
    <n v="0"/>
    <n v="0"/>
    <n v="0"/>
    <n v="0"/>
    <m/>
    <m/>
    <m/>
    <m/>
    <m/>
    <m/>
    <m/>
    <m/>
    <m/>
    <m/>
    <n v="0"/>
    <n v="0"/>
    <n v="1"/>
    <s v="White Island Pond LT10"/>
    <n v="5"/>
  </r>
  <r>
    <s v="124-83"/>
    <m/>
    <x v="0"/>
    <s v="21 PRISCILLA AVE"/>
    <n v="101"/>
    <s v="GIFFORD DANIEL P"/>
    <s v="R130"/>
    <s v="ONE FAMILY"/>
    <s v="124//83//"/>
    <n v="0.15626999999999999"/>
    <n v="1"/>
    <n v="1"/>
    <n v="1"/>
    <n v="1"/>
    <s v="SEPTIC"/>
    <n v="0"/>
    <n v="1"/>
    <n v="6000"/>
    <s v="YES"/>
    <n v="6000"/>
    <s v="124-83"/>
    <s v="Well,Septic"/>
    <s v="SEPTIC"/>
    <s v="SEPTIC"/>
    <n v="6000"/>
    <m/>
    <m/>
    <n v="1"/>
    <n v="1"/>
    <n v="2"/>
    <n v="2217"/>
    <n v="2.5"/>
    <m/>
    <m/>
    <m/>
    <m/>
    <m/>
    <m/>
    <m/>
    <m/>
    <m/>
    <m/>
    <n v="2"/>
    <n v="0.41817599999999999"/>
    <n v="1"/>
    <s v="White Island Pond LT10"/>
    <n v="5"/>
  </r>
  <r>
    <s v="LAND_NOPARC"/>
    <m/>
    <x v="0"/>
    <m/>
    <n v="0"/>
    <m/>
    <m/>
    <m/>
    <m/>
    <n v="9.6320000000000003E-2"/>
    <n v="0"/>
    <n v="0"/>
    <n v="0"/>
    <n v="0"/>
    <m/>
    <n v="0"/>
    <n v="0"/>
    <n v="0"/>
    <s v="NO"/>
    <n v="0"/>
    <m/>
    <m/>
    <m/>
    <m/>
    <n v="0"/>
    <m/>
    <m/>
    <n v="0"/>
    <n v="0"/>
    <n v="0"/>
    <n v="0"/>
    <n v="0"/>
    <m/>
    <m/>
    <m/>
    <m/>
    <m/>
    <m/>
    <m/>
    <m/>
    <m/>
    <m/>
    <n v="0"/>
    <n v="0"/>
    <n v="1"/>
    <s v="Mill Pond"/>
    <n v="20"/>
  </r>
  <r>
    <s v="118-544B"/>
    <m/>
    <x v="0"/>
    <s v="72 MAYFLOWER LN"/>
    <n v="101"/>
    <s v="JEFFREY CLARENCE E"/>
    <s v="R130"/>
    <s v="ONE FAMILY"/>
    <s v="118//544/B/"/>
    <n v="0.29182000000000002"/>
    <n v="1"/>
    <n v="1"/>
    <n v="1"/>
    <n v="1"/>
    <s v="SEPTIC"/>
    <n v="0"/>
    <n v="0"/>
    <n v="0"/>
    <s v="YES"/>
    <n v="0"/>
    <s v="118-544B"/>
    <s v="Gas,Well,Septic"/>
    <s v="SEPTIC"/>
    <s v="SEPTIC"/>
    <n v="0"/>
    <m/>
    <m/>
    <n v="1"/>
    <n v="1"/>
    <n v="3"/>
    <n v="948"/>
    <n v="1"/>
    <m/>
    <m/>
    <m/>
    <m/>
    <m/>
    <m/>
    <m/>
    <m/>
    <m/>
    <m/>
    <n v="1"/>
    <n v="4.6463999999999999"/>
    <n v="1"/>
    <s v="Mill Pond"/>
    <n v="20"/>
  </r>
  <r>
    <s v="126-000-015-000"/>
    <s v="FEE"/>
    <x v="1"/>
    <s v="NR WAREHAM LINE"/>
    <n v="130"/>
    <s v="MEDEIROS PAUL J"/>
    <s v="RR"/>
    <m/>
    <m/>
    <n v="10.653359999999999"/>
    <n v="0"/>
    <n v="0"/>
    <n v="0"/>
    <n v="0"/>
    <m/>
    <n v="0"/>
    <n v="0"/>
    <n v="0"/>
    <m/>
    <n v="0"/>
    <m/>
    <m/>
    <m/>
    <m/>
    <n v="0"/>
    <m/>
    <m/>
    <n v="0"/>
    <n v="0"/>
    <n v="0"/>
    <n v="0"/>
    <n v="0"/>
    <m/>
    <s v="126-000-015-000"/>
    <s v="0"/>
    <s v="0"/>
    <s v="0"/>
    <s v="N"/>
    <m/>
    <m/>
    <m/>
    <m/>
    <n v="0"/>
    <n v="0"/>
    <n v="1"/>
    <s v="Harlow Brook"/>
    <n v="34"/>
  </r>
  <r>
    <s v="124-81"/>
    <m/>
    <x v="0"/>
    <s v="25 PRISCILLA AVE"/>
    <n v="101"/>
    <s v="BURNS BRIAN"/>
    <s v="R130"/>
    <s v="ONE FAMILY"/>
    <s v="124//81//"/>
    <n v="0.16031000000000001"/>
    <n v="1"/>
    <n v="1"/>
    <n v="1"/>
    <n v="1"/>
    <s v="SEPTIC"/>
    <n v="0"/>
    <n v="1"/>
    <n v="8700"/>
    <s v="YES"/>
    <n v="8700"/>
    <s v="124-81"/>
    <s v="Well,Septic"/>
    <s v="SEPTIC"/>
    <s v="SEPTIC"/>
    <n v="8700"/>
    <m/>
    <m/>
    <n v="1"/>
    <n v="1"/>
    <n v="2"/>
    <n v="491"/>
    <n v="1"/>
    <m/>
    <m/>
    <m/>
    <m/>
    <m/>
    <m/>
    <m/>
    <m/>
    <m/>
    <m/>
    <n v="3"/>
    <n v="0.41817599999999999"/>
    <n v="1"/>
    <s v="White Island Pond LT10"/>
    <n v="5"/>
  </r>
  <r>
    <s v="124-13"/>
    <m/>
    <x v="0"/>
    <s v="344 PLYMOUTH AVE"/>
    <n v="101"/>
    <s v="MORRISSEY JOSEPH"/>
    <s v="R130"/>
    <s v="ONE FAMILY"/>
    <s v="124//13//"/>
    <n v="0.22642000000000001"/>
    <n v="1"/>
    <n v="1"/>
    <n v="1"/>
    <n v="1"/>
    <s v="SEPTIC"/>
    <n v="0"/>
    <n v="0"/>
    <n v="0"/>
    <s v="YES"/>
    <n v="0"/>
    <s v="124-13"/>
    <s v="Well,Septic"/>
    <s v="SEPTIC"/>
    <s v="SEPTIC"/>
    <n v="0"/>
    <m/>
    <m/>
    <n v="1"/>
    <n v="1"/>
    <n v="4"/>
    <n v="1781"/>
    <n v="1.75"/>
    <m/>
    <m/>
    <m/>
    <m/>
    <m/>
    <m/>
    <m/>
    <m/>
    <m/>
    <m/>
    <n v="4"/>
    <n v="4.6463999999999999"/>
    <n v="1"/>
    <s v="Mill Pond"/>
    <n v="20"/>
  </r>
  <r>
    <s v="FRESHWATER"/>
    <m/>
    <x v="0"/>
    <m/>
    <n v="0"/>
    <m/>
    <m/>
    <m/>
    <m/>
    <n v="7.9399999999999991E-3"/>
    <n v="0"/>
    <n v="0"/>
    <n v="0"/>
    <n v="0"/>
    <m/>
    <n v="0"/>
    <n v="0"/>
    <n v="0"/>
    <s v="NO"/>
    <n v="0"/>
    <m/>
    <m/>
    <m/>
    <m/>
    <n v="0"/>
    <m/>
    <m/>
    <n v="0"/>
    <n v="0"/>
    <n v="0"/>
    <n v="0"/>
    <n v="0"/>
    <m/>
    <m/>
    <m/>
    <m/>
    <m/>
    <m/>
    <m/>
    <m/>
    <m/>
    <m/>
    <n v="0"/>
    <n v="0"/>
    <n v="1"/>
    <s v="Little Long Pond LT10"/>
    <n v="25"/>
  </r>
  <r>
    <s v="105-1"/>
    <m/>
    <x v="0"/>
    <s v="87 CHARLOTTE FURN RD"/>
    <n v="601"/>
    <s v="MAKEPEACE CO A D"/>
    <s v="R60"/>
    <s v="CHAPTER 61"/>
    <s v="105//1//"/>
    <n v="0.93030000000000002"/>
    <n v="0"/>
    <n v="0"/>
    <n v="0"/>
    <n v="0"/>
    <m/>
    <n v="0"/>
    <n v="0"/>
    <n v="0"/>
    <s v="YES"/>
    <n v="0"/>
    <s v="105-1"/>
    <m/>
    <m/>
    <m/>
    <n v="0"/>
    <m/>
    <m/>
    <n v="0"/>
    <n v="0"/>
    <n v="0"/>
    <n v="0"/>
    <n v="0"/>
    <m/>
    <m/>
    <m/>
    <m/>
    <m/>
    <m/>
    <m/>
    <m/>
    <m/>
    <m/>
    <n v="1"/>
    <n v="0"/>
    <n v="1"/>
    <s v="Rose Brook"/>
    <n v="41"/>
  </r>
  <r>
    <s v="118-518B"/>
    <m/>
    <x v="0"/>
    <s v="93 MAYFLOWER LN"/>
    <n v="132"/>
    <s v="MORRISSEY JOSEPH"/>
    <s v="R130"/>
    <s v="RES ACLNUD  MDL-00"/>
    <s v="118//518/B/"/>
    <n v="0.25558999999999998"/>
    <n v="0"/>
    <n v="0"/>
    <n v="0"/>
    <n v="0"/>
    <m/>
    <n v="0"/>
    <n v="0"/>
    <n v="0"/>
    <s v="YES"/>
    <n v="0"/>
    <s v="118-518B"/>
    <m/>
    <m/>
    <m/>
    <n v="0"/>
    <m/>
    <m/>
    <n v="0"/>
    <n v="0"/>
    <n v="0"/>
    <n v="0"/>
    <n v="0"/>
    <m/>
    <m/>
    <m/>
    <m/>
    <m/>
    <m/>
    <m/>
    <m/>
    <m/>
    <m/>
    <n v="0"/>
    <n v="0"/>
    <n v="1"/>
    <s v="Mill Pond"/>
    <n v="20"/>
  </r>
  <r>
    <s v="FRESHWATER"/>
    <m/>
    <x v="0"/>
    <m/>
    <n v="0"/>
    <m/>
    <m/>
    <m/>
    <m/>
    <n v="0.22846"/>
    <n v="0"/>
    <n v="0"/>
    <n v="0"/>
    <n v="0"/>
    <m/>
    <n v="0"/>
    <n v="0"/>
    <n v="0"/>
    <s v="NO"/>
    <n v="0"/>
    <m/>
    <m/>
    <m/>
    <m/>
    <n v="0"/>
    <m/>
    <m/>
    <n v="0"/>
    <n v="0"/>
    <n v="0"/>
    <n v="0"/>
    <n v="0"/>
    <m/>
    <m/>
    <m/>
    <m/>
    <m/>
    <m/>
    <m/>
    <m/>
    <m/>
    <m/>
    <n v="0"/>
    <n v="0"/>
    <n v="1"/>
    <s v="Little Long Pond LT10"/>
    <n v="25"/>
  </r>
  <r>
    <s v="124-40"/>
    <m/>
    <x v="0"/>
    <s v="2 HARDY RD"/>
    <n v="101"/>
    <s v="BANKSON NICHOLAS W"/>
    <s v="R130"/>
    <s v="ONE FAMILY"/>
    <s v="124//40//"/>
    <n v="0.39745000000000003"/>
    <n v="1"/>
    <n v="1"/>
    <n v="1"/>
    <n v="1"/>
    <s v="SEPTIC"/>
    <n v="0"/>
    <n v="1"/>
    <n v="4600"/>
    <s v="YES"/>
    <n v="4600"/>
    <s v="124-40"/>
    <s v="Well,Septic"/>
    <s v="SEPTIC"/>
    <s v="SEPTIC"/>
    <n v="4600"/>
    <m/>
    <m/>
    <n v="1"/>
    <n v="1"/>
    <n v="1"/>
    <n v="832"/>
    <n v="1"/>
    <m/>
    <m/>
    <m/>
    <m/>
    <m/>
    <m/>
    <m/>
    <m/>
    <m/>
    <m/>
    <n v="6"/>
    <n v="0.41817599999999999"/>
    <n v="1"/>
    <s v="White Island Pond LT10"/>
    <n v="5"/>
  </r>
  <r>
    <s v="124-80"/>
    <m/>
    <x v="0"/>
    <s v="29 PRISCILLA AVE"/>
    <n v="101"/>
    <s v="BURNS EDWARD P &amp; EDITH B TRS"/>
    <s v="R130"/>
    <s v="ONE FAMILY"/>
    <s v="124//80//"/>
    <n v="0.14688000000000001"/>
    <n v="1"/>
    <n v="1"/>
    <n v="1"/>
    <n v="1"/>
    <s v="SEPTIC"/>
    <n v="0"/>
    <n v="1"/>
    <n v="600"/>
    <s v="YES"/>
    <n v="600"/>
    <s v="124-80"/>
    <s v="Well,Septic"/>
    <s v="SEPTIC"/>
    <s v="SEPTIC"/>
    <n v="600"/>
    <m/>
    <m/>
    <n v="1"/>
    <n v="1"/>
    <n v="2"/>
    <n v="686"/>
    <n v="1.3"/>
    <m/>
    <m/>
    <m/>
    <m/>
    <m/>
    <m/>
    <m/>
    <m/>
    <m/>
    <m/>
    <n v="1"/>
    <n v="0.41817599999999999"/>
    <n v="1"/>
    <s v="White Island Pond LT10"/>
    <n v="5"/>
  </r>
  <r>
    <s v="118-4"/>
    <m/>
    <x v="0"/>
    <s v="3 TIMELESS LN"/>
    <n v="101"/>
    <s v="PETTIGREW JAMES A"/>
    <s v="R130"/>
    <s v="ONE FAMILY"/>
    <s v="118//4//"/>
    <n v="2.9685299999999999"/>
    <n v="1"/>
    <n v="1"/>
    <n v="1"/>
    <n v="1"/>
    <s v="SEPTIC"/>
    <n v="0"/>
    <n v="0"/>
    <n v="0"/>
    <s v="YES"/>
    <n v="0"/>
    <s v="118-4"/>
    <m/>
    <m/>
    <s v="SEPTIC"/>
    <n v="0"/>
    <m/>
    <m/>
    <n v="1"/>
    <n v="1"/>
    <n v="4"/>
    <n v="1768"/>
    <n v="2"/>
    <m/>
    <m/>
    <m/>
    <m/>
    <m/>
    <m/>
    <m/>
    <m/>
    <m/>
    <m/>
    <n v="1"/>
    <n v="4.6463999999999999"/>
    <n v="1"/>
    <s v="Mill Pond"/>
    <n v="20"/>
  </r>
  <r>
    <s v="118-545B"/>
    <m/>
    <x v="0"/>
    <s v="74 MAYFLOWER LN"/>
    <n v="101"/>
    <s v="KEYMONT RAYMOND A"/>
    <s v="R130"/>
    <s v="ONE FAMILY"/>
    <s v="118//545/B/"/>
    <n v="0.28817999999999999"/>
    <n v="1"/>
    <n v="1"/>
    <n v="1"/>
    <n v="1"/>
    <s v="SEPTIC"/>
    <n v="0"/>
    <n v="1"/>
    <n v="4300"/>
    <s v="YES"/>
    <n v="4300"/>
    <s v="118-545B"/>
    <s v="Gas,Well,Septic"/>
    <s v="SEPTIC"/>
    <s v="SEPTIC"/>
    <n v="4300"/>
    <m/>
    <m/>
    <n v="1"/>
    <n v="1"/>
    <n v="2"/>
    <n v="804"/>
    <n v="1"/>
    <m/>
    <m/>
    <m/>
    <m/>
    <m/>
    <m/>
    <m/>
    <m/>
    <m/>
    <m/>
    <n v="1"/>
    <n v="4.6463999999999999"/>
    <n v="1"/>
    <s v="Mill Pond"/>
    <n v="20"/>
  </r>
  <r>
    <s v="118-3"/>
    <m/>
    <x v="0"/>
    <s v="5 TIMELESS LN"/>
    <n v="101"/>
    <s v="COLLINS JAY"/>
    <s v="R130"/>
    <s v="ONE FAMILY"/>
    <s v="118//3//"/>
    <n v="3.0282800000000001"/>
    <n v="1"/>
    <n v="1"/>
    <n v="1"/>
    <n v="1"/>
    <s v="SEPTIC"/>
    <n v="0"/>
    <n v="0"/>
    <n v="0"/>
    <s v="YES"/>
    <n v="0"/>
    <s v="118-3"/>
    <m/>
    <m/>
    <s v="SEPTIC"/>
    <n v="0"/>
    <m/>
    <m/>
    <n v="1"/>
    <n v="1"/>
    <n v="2"/>
    <n v="1008"/>
    <n v="1.5"/>
    <m/>
    <m/>
    <m/>
    <m/>
    <m/>
    <m/>
    <m/>
    <m/>
    <m/>
    <m/>
    <n v="1"/>
    <n v="4.6463999999999999"/>
    <n v="1"/>
    <s v="Mill Pond"/>
    <n v="20"/>
  </r>
  <r>
    <s v="LAND_NOPARC"/>
    <m/>
    <x v="0"/>
    <m/>
    <n v="0"/>
    <m/>
    <m/>
    <m/>
    <m/>
    <n v="0.14424999999999999"/>
    <n v="0"/>
    <n v="0"/>
    <n v="0"/>
    <n v="0"/>
    <m/>
    <n v="0"/>
    <n v="0"/>
    <n v="0"/>
    <s v="NO"/>
    <n v="0"/>
    <m/>
    <m/>
    <m/>
    <m/>
    <n v="0"/>
    <m/>
    <m/>
    <n v="0"/>
    <n v="0"/>
    <n v="0"/>
    <n v="0"/>
    <n v="0"/>
    <m/>
    <m/>
    <m/>
    <m/>
    <m/>
    <m/>
    <m/>
    <m/>
    <m/>
    <m/>
    <n v="0"/>
    <n v="0"/>
    <n v="1"/>
    <s v="White Island Pond LT10"/>
    <n v="5"/>
  </r>
  <r>
    <s v="124-78"/>
    <m/>
    <x v="0"/>
    <s v="31 PRISCILLA AVE"/>
    <n v="101"/>
    <s v="SCHNETZER DOROTHY"/>
    <s v="R130"/>
    <s v="ONE FAMILY"/>
    <s v="124//78//"/>
    <n v="0.16095999999999999"/>
    <n v="1"/>
    <n v="1"/>
    <n v="1"/>
    <n v="1"/>
    <s v="SEPTIC"/>
    <n v="0"/>
    <n v="1"/>
    <n v="900"/>
    <s v="YES"/>
    <n v="900"/>
    <s v="124-78"/>
    <s v="Well,Septic"/>
    <s v="SEPTIC"/>
    <s v="SEPTIC"/>
    <n v="900"/>
    <m/>
    <m/>
    <n v="1"/>
    <n v="1"/>
    <n v="1"/>
    <n v="640"/>
    <n v="1"/>
    <m/>
    <m/>
    <m/>
    <m/>
    <m/>
    <m/>
    <m/>
    <m/>
    <m/>
    <m/>
    <n v="2"/>
    <n v="0.41817599999999999"/>
    <n v="1"/>
    <s v="White Island Pond LT10"/>
    <n v="5"/>
  </r>
  <r>
    <s v="105A-90"/>
    <m/>
    <x v="0"/>
    <s v="4 WESTFIELD III"/>
    <n v="903"/>
    <s v="TOWN OF WAREHAM"/>
    <s v="MR30"/>
    <s v="MUNICIPAL  MDL-00"/>
    <s v="105/A/90//"/>
    <n v="0.66876000000000002"/>
    <n v="0"/>
    <n v="0"/>
    <n v="0"/>
    <n v="0"/>
    <m/>
    <n v="0"/>
    <n v="0"/>
    <n v="0"/>
    <s v="NO_W1"/>
    <n v="0"/>
    <s v="105A-90"/>
    <s v="Public Water,Gas"/>
    <m/>
    <m/>
    <n v="0"/>
    <m/>
    <m/>
    <n v="0"/>
    <n v="0"/>
    <n v="0"/>
    <n v="0"/>
    <n v="0"/>
    <m/>
    <m/>
    <m/>
    <m/>
    <m/>
    <m/>
    <m/>
    <m/>
    <m/>
    <m/>
    <n v="3"/>
    <n v="0"/>
    <n v="1"/>
    <s v="Rose Brook"/>
    <n v="41"/>
  </r>
  <r>
    <s v="124-61"/>
    <m/>
    <x v="0"/>
    <s v="44 PRISCILLA AVE"/>
    <n v="101"/>
    <s v="VERACKA ALAN P"/>
    <s v="R130"/>
    <s v="ONE FAMILY"/>
    <s v="124//61//"/>
    <n v="0.31084000000000001"/>
    <n v="1"/>
    <n v="1"/>
    <n v="1"/>
    <n v="1"/>
    <s v="SEPTIC"/>
    <n v="0"/>
    <n v="1"/>
    <n v="7000"/>
    <s v="YES"/>
    <n v="7000"/>
    <s v="124-61"/>
    <m/>
    <m/>
    <s v="SEPTIC"/>
    <n v="7000"/>
    <m/>
    <m/>
    <n v="1"/>
    <n v="1"/>
    <n v="3"/>
    <n v="1058"/>
    <n v="1.75"/>
    <m/>
    <m/>
    <m/>
    <m/>
    <m/>
    <m/>
    <m/>
    <m/>
    <m/>
    <m/>
    <n v="4"/>
    <n v="0.41817599999999999"/>
    <n v="1"/>
    <s v="White Island Pond LT10"/>
    <n v="5"/>
  </r>
  <r>
    <s v="124-39"/>
    <m/>
    <x v="0"/>
    <s v="283 PLYMOUTH AVE"/>
    <n v="132"/>
    <s v="MENZIES DIANE M"/>
    <s v="R130"/>
    <s v="RES ACLNUD  MDL-00"/>
    <s v="124//39//"/>
    <n v="6.7769999999999997E-2"/>
    <n v="0"/>
    <n v="0"/>
    <n v="0"/>
    <n v="0"/>
    <m/>
    <n v="0"/>
    <n v="0"/>
    <n v="0"/>
    <s v="YES"/>
    <n v="0"/>
    <s v="124-39"/>
    <m/>
    <m/>
    <m/>
    <n v="0"/>
    <m/>
    <m/>
    <n v="0"/>
    <n v="0"/>
    <n v="0"/>
    <n v="0"/>
    <n v="0"/>
    <m/>
    <m/>
    <m/>
    <m/>
    <m/>
    <m/>
    <m/>
    <m/>
    <m/>
    <m/>
    <n v="1"/>
    <n v="0"/>
    <n v="1"/>
    <s v="White Island Pond LT10"/>
    <n v="5"/>
  </r>
  <r>
    <s v="131_2_3"/>
    <s v="FEE"/>
    <x v="2"/>
    <s v="0 FEDERAL RD"/>
    <n v="700"/>
    <s v="A D MAKEPEACE CO INC"/>
    <m/>
    <m/>
    <m/>
    <n v="138.50131999999999"/>
    <n v="0"/>
    <n v="0"/>
    <n v="0"/>
    <n v="0"/>
    <m/>
    <n v="0"/>
    <n v="0"/>
    <n v="0"/>
    <m/>
    <n v="0"/>
    <m/>
    <m/>
    <m/>
    <m/>
    <n v="0"/>
    <m/>
    <m/>
    <n v="0"/>
    <n v="0"/>
    <n v="0"/>
    <n v="0"/>
    <n v="0"/>
    <m/>
    <m/>
    <m/>
    <m/>
    <m/>
    <m/>
    <m/>
    <m/>
    <m/>
    <m/>
    <n v="0"/>
    <n v="0"/>
    <n v="1"/>
    <s v="Wankinco R N LT10"/>
    <n v="32"/>
  </r>
  <r>
    <s v="124-76"/>
    <m/>
    <x v="0"/>
    <s v="35 PRISCILLA AVE"/>
    <n v="101"/>
    <s v="RUDOWSKI ROBERT V"/>
    <s v="R130"/>
    <s v="ONE FAMILY"/>
    <s v="124//76//"/>
    <n v="0.15089"/>
    <n v="1"/>
    <n v="1"/>
    <n v="1"/>
    <n v="1"/>
    <s v="SEPTIC"/>
    <n v="0"/>
    <n v="0"/>
    <n v="0"/>
    <s v="YES"/>
    <n v="0"/>
    <s v="124-76"/>
    <s v="Well,Septic"/>
    <s v="SEPTIC"/>
    <s v="SEPTIC"/>
    <n v="0"/>
    <m/>
    <m/>
    <n v="1"/>
    <n v="1"/>
    <n v="1"/>
    <n v="434"/>
    <n v="1"/>
    <m/>
    <m/>
    <m/>
    <m/>
    <m/>
    <m/>
    <m/>
    <m/>
    <m/>
    <m/>
    <n v="2"/>
    <n v="0.41817599999999999"/>
    <n v="1"/>
    <s v="White Island Pond LT10"/>
    <n v="5"/>
  </r>
  <r>
    <s v="124-38"/>
    <m/>
    <x v="0"/>
    <s v="285 PLYMOUTH AVE"/>
    <n v="132"/>
    <s v="MENZIES DIANE M"/>
    <s v="R130"/>
    <s v="RES ACLNUD  MDL-00"/>
    <s v="124//38//"/>
    <n v="6.6000000000000003E-2"/>
    <n v="0"/>
    <n v="0"/>
    <n v="0"/>
    <n v="0"/>
    <m/>
    <n v="0"/>
    <n v="0"/>
    <n v="0"/>
    <s v="YES"/>
    <n v="0"/>
    <s v="124-38"/>
    <m/>
    <m/>
    <m/>
    <n v="0"/>
    <m/>
    <m/>
    <n v="0"/>
    <n v="0"/>
    <n v="0"/>
    <n v="0"/>
    <n v="0"/>
    <m/>
    <m/>
    <m/>
    <m/>
    <m/>
    <m/>
    <m/>
    <m/>
    <m/>
    <m/>
    <n v="1"/>
    <n v="0"/>
    <n v="1"/>
    <s v="White Island Pond LT10"/>
    <n v="5"/>
  </r>
  <r>
    <s v="118-519B"/>
    <m/>
    <x v="0"/>
    <s v="95 MAYFLOWER LN"/>
    <n v="101"/>
    <s v="SERPA JOHN T"/>
    <s v="R130"/>
    <s v="ONE FAMILY"/>
    <s v="118//519/B/"/>
    <n v="0.2959"/>
    <n v="1"/>
    <n v="1"/>
    <n v="1"/>
    <n v="1"/>
    <s v="SEPTIC"/>
    <n v="0"/>
    <n v="1"/>
    <n v="12100"/>
    <s v="YES"/>
    <n v="12100"/>
    <s v="118-519B"/>
    <s v="Gas,Well,Septic"/>
    <s v="SEPTIC"/>
    <s v="SEPTIC"/>
    <n v="12100"/>
    <m/>
    <m/>
    <n v="1"/>
    <n v="1"/>
    <n v="2"/>
    <n v="804"/>
    <n v="1"/>
    <m/>
    <m/>
    <m/>
    <m/>
    <m/>
    <m/>
    <m/>
    <m/>
    <m/>
    <m/>
    <n v="1"/>
    <n v="4.6463999999999999"/>
    <n v="1"/>
    <s v="Mill Pond"/>
    <n v="20"/>
  </r>
  <r>
    <s v="118-546B"/>
    <m/>
    <x v="0"/>
    <s v="76 MAYFLOWER LN"/>
    <n v="101"/>
    <s v="BLAKE PETER III"/>
    <s v="R130"/>
    <s v="ONE FAMILY"/>
    <s v="118//546/B/"/>
    <n v="0.29165000000000002"/>
    <n v="1"/>
    <n v="1"/>
    <n v="1"/>
    <n v="1"/>
    <s v="SEPTIC"/>
    <n v="0"/>
    <n v="1"/>
    <n v="12400"/>
    <s v="YES"/>
    <n v="12400"/>
    <s v="118-546B"/>
    <s v="Gas,Well,Septic"/>
    <s v="SEPTIC"/>
    <s v="SEPTIC"/>
    <n v="12400"/>
    <m/>
    <m/>
    <n v="1"/>
    <n v="1"/>
    <n v="2"/>
    <n v="756"/>
    <n v="1"/>
    <m/>
    <m/>
    <m/>
    <m/>
    <m/>
    <m/>
    <m/>
    <m/>
    <m/>
    <m/>
    <n v="1"/>
    <n v="4.6463999999999999"/>
    <n v="1"/>
    <s v="Mill Pond"/>
    <n v="20"/>
  </r>
  <r>
    <s v="124-6"/>
    <m/>
    <x v="0"/>
    <s v="352 PLYMOUTH AVE"/>
    <n v="101"/>
    <s v="WALKER AGNES F TRUSTEE OF THE"/>
    <s v="R130"/>
    <s v="ONE FAMILY"/>
    <s v="124//6//"/>
    <n v="0.45506000000000002"/>
    <n v="1"/>
    <n v="1"/>
    <n v="1"/>
    <n v="1"/>
    <s v="SEPTIC"/>
    <n v="0"/>
    <n v="2"/>
    <n v="7600"/>
    <s v="NO_W1"/>
    <n v="7600"/>
    <s v="124-6"/>
    <s v="Gas,Well,Septic"/>
    <s v="SEPTIC"/>
    <s v="SEPTIC"/>
    <n v="3800"/>
    <m/>
    <m/>
    <n v="1"/>
    <n v="1"/>
    <n v="2"/>
    <n v="558"/>
    <n v="1"/>
    <m/>
    <m/>
    <m/>
    <m/>
    <m/>
    <m/>
    <m/>
    <m/>
    <m/>
    <m/>
    <n v="7"/>
    <n v="4.6463999999999999"/>
    <n v="1"/>
    <s v="Mill Pond"/>
    <n v="20"/>
  </r>
  <r>
    <s v="125-1017A3"/>
    <m/>
    <x v="0"/>
    <s v="7 OLIVER NECK RD"/>
    <n v="132"/>
    <s v="MEILMAN STEPHANIE TRUSTEE OF"/>
    <s v="R130"/>
    <s v="RES ACLNUD  MDL-00"/>
    <s v="125//1017/A3/"/>
    <n v="0.59462999999999999"/>
    <n v="0"/>
    <n v="0"/>
    <n v="0"/>
    <n v="0"/>
    <m/>
    <n v="0"/>
    <n v="0"/>
    <n v="0"/>
    <s v="YES"/>
    <n v="0"/>
    <s v="125-1017A3"/>
    <m/>
    <m/>
    <m/>
    <n v="0"/>
    <m/>
    <m/>
    <n v="0"/>
    <n v="0"/>
    <n v="0"/>
    <n v="0"/>
    <n v="0"/>
    <m/>
    <m/>
    <m/>
    <m/>
    <m/>
    <m/>
    <m/>
    <m/>
    <m/>
    <m/>
    <n v="0"/>
    <n v="0"/>
    <n v="1"/>
    <s v="White Island Pond LT10"/>
    <n v="5"/>
  </r>
  <r>
    <s v="LAND_NOPARC"/>
    <m/>
    <x v="0"/>
    <m/>
    <n v="0"/>
    <m/>
    <m/>
    <m/>
    <m/>
    <n v="4.3200000000000001E-3"/>
    <n v="0"/>
    <n v="0"/>
    <n v="0"/>
    <n v="0"/>
    <m/>
    <n v="0"/>
    <n v="0"/>
    <n v="0"/>
    <s v="NO"/>
    <n v="0"/>
    <m/>
    <m/>
    <m/>
    <m/>
    <n v="0"/>
    <m/>
    <m/>
    <n v="0"/>
    <n v="0"/>
    <n v="0"/>
    <n v="0"/>
    <n v="0"/>
    <m/>
    <m/>
    <m/>
    <m/>
    <m/>
    <m/>
    <m/>
    <m/>
    <m/>
    <m/>
    <n v="0"/>
    <n v="0"/>
    <n v="1"/>
    <s v="Mill Pond"/>
    <n v="20"/>
  </r>
  <r>
    <s v="124-60"/>
    <m/>
    <x v="0"/>
    <s v="3 BOSWORTH ST"/>
    <n v="132"/>
    <s v="RUDOWSKI ROBERT V"/>
    <s v="R130"/>
    <s v="RES ACLNUD  MDL-00"/>
    <s v="124//60//"/>
    <n v="6.3659999999999994E-2"/>
    <n v="0"/>
    <n v="0"/>
    <n v="0"/>
    <n v="0"/>
    <m/>
    <n v="0"/>
    <n v="0"/>
    <n v="0"/>
    <s v="YES"/>
    <n v="0"/>
    <s v="124-60"/>
    <m/>
    <m/>
    <m/>
    <n v="0"/>
    <m/>
    <m/>
    <n v="0"/>
    <n v="0"/>
    <n v="0"/>
    <n v="0"/>
    <n v="0"/>
    <m/>
    <m/>
    <m/>
    <m/>
    <m/>
    <m/>
    <m/>
    <m/>
    <m/>
    <m/>
    <n v="1"/>
    <n v="0"/>
    <n v="1"/>
    <s v="White Island Pond LT10"/>
    <n v="5"/>
  </r>
  <r>
    <s v="124-74"/>
    <m/>
    <x v="0"/>
    <s v="39 PRISCILLA AVE"/>
    <n v="101"/>
    <s v="RUDOWSKI ROBERT V"/>
    <s v="R130"/>
    <s v="ONE FAMILY"/>
    <s v="124//74//"/>
    <n v="0.14660999999999999"/>
    <n v="1"/>
    <n v="1"/>
    <n v="1"/>
    <n v="1"/>
    <s v="SEPTIC"/>
    <n v="0"/>
    <n v="1"/>
    <n v="4500"/>
    <s v="YES"/>
    <n v="4500"/>
    <s v="124-74"/>
    <s v="Well,Septic"/>
    <s v="SEPTIC"/>
    <s v="SEPTIC"/>
    <n v="4500"/>
    <m/>
    <m/>
    <n v="1"/>
    <n v="1"/>
    <n v="2"/>
    <n v="700"/>
    <n v="1"/>
    <m/>
    <m/>
    <m/>
    <m/>
    <m/>
    <m/>
    <m/>
    <m/>
    <m/>
    <m/>
    <n v="2"/>
    <n v="0.41817599999999999"/>
    <n v="1"/>
    <s v="White Island Pond LT10"/>
    <n v="5"/>
  </r>
  <r>
    <s v="LAND_NOPARC"/>
    <m/>
    <x v="0"/>
    <m/>
    <n v="0"/>
    <m/>
    <m/>
    <m/>
    <m/>
    <n v="1.1100000000000001E-3"/>
    <n v="0"/>
    <n v="0"/>
    <n v="0"/>
    <n v="0"/>
    <m/>
    <n v="0"/>
    <n v="0"/>
    <n v="0"/>
    <s v="NO"/>
    <n v="0"/>
    <m/>
    <m/>
    <m/>
    <m/>
    <n v="0"/>
    <m/>
    <m/>
    <n v="0"/>
    <n v="0"/>
    <n v="0"/>
    <n v="0"/>
    <n v="0"/>
    <m/>
    <m/>
    <m/>
    <m/>
    <m/>
    <m/>
    <m/>
    <m/>
    <m/>
    <m/>
    <n v="0"/>
    <n v="0"/>
    <n v="1"/>
    <s v="White Island Pond LT10"/>
    <n v="5"/>
  </r>
  <r>
    <s v="LAND_NOPARC"/>
    <m/>
    <x v="0"/>
    <m/>
    <n v="0"/>
    <m/>
    <m/>
    <m/>
    <m/>
    <n v="7.5819999999999999E-2"/>
    <n v="0"/>
    <n v="0"/>
    <n v="0"/>
    <n v="0"/>
    <m/>
    <n v="0"/>
    <n v="0"/>
    <n v="0"/>
    <s v="NO"/>
    <n v="0"/>
    <m/>
    <m/>
    <m/>
    <m/>
    <n v="0"/>
    <m/>
    <m/>
    <n v="0"/>
    <n v="0"/>
    <n v="0"/>
    <n v="0"/>
    <n v="0"/>
    <m/>
    <m/>
    <m/>
    <m/>
    <m/>
    <m/>
    <m/>
    <m/>
    <m/>
    <m/>
    <n v="0"/>
    <n v="0"/>
    <n v="1"/>
    <s v="Mill Pond"/>
    <n v="20"/>
  </r>
  <r>
    <s v="124-37"/>
    <m/>
    <x v="0"/>
    <s v="287 PLYMOUTH AVE"/>
    <n v="101"/>
    <s v="MENZIES DIANE M"/>
    <s v="R130"/>
    <s v="ONE FAMILY"/>
    <s v="124//37//"/>
    <n v="0.11891"/>
    <n v="1"/>
    <n v="1"/>
    <n v="1"/>
    <n v="1"/>
    <s v="SEPTIC"/>
    <n v="0"/>
    <n v="0"/>
    <n v="0"/>
    <s v="NO_W1"/>
    <n v="0"/>
    <s v="124-37"/>
    <s v="Well,Septic"/>
    <s v="SEPTIC"/>
    <s v="SEPTIC"/>
    <n v="0"/>
    <m/>
    <m/>
    <n v="1"/>
    <n v="1"/>
    <n v="2"/>
    <n v="700"/>
    <n v="1"/>
    <m/>
    <m/>
    <m/>
    <m/>
    <m/>
    <m/>
    <m/>
    <m/>
    <m/>
    <m/>
    <n v="2"/>
    <n v="0.41817599999999999"/>
    <n v="1"/>
    <s v="White Island Pond LT10"/>
    <n v="5"/>
  </r>
  <r>
    <s v="125-C2"/>
    <m/>
    <x v="0"/>
    <s v="278 BARKER RD"/>
    <n v="101"/>
    <s v="FONTES LOLITA L TRUSTEE"/>
    <m/>
    <s v="ONE FAMILY"/>
    <s v="125//C2//"/>
    <n v="0.15318999999999999"/>
    <n v="0"/>
    <n v="0"/>
    <n v="0"/>
    <n v="0"/>
    <m/>
    <n v="0"/>
    <n v="0"/>
    <n v="0"/>
    <s v="YES"/>
    <n v="0"/>
    <s v="125-C2"/>
    <s v=",Septic"/>
    <s v="SEWER"/>
    <m/>
    <n v="0"/>
    <m/>
    <m/>
    <n v="0"/>
    <n v="0"/>
    <n v="3"/>
    <n v="2638"/>
    <n v="1.75"/>
    <m/>
    <m/>
    <m/>
    <m/>
    <m/>
    <m/>
    <m/>
    <m/>
    <m/>
    <m/>
    <n v="0"/>
    <n v="0"/>
    <n v="1"/>
    <s v="White Island Pond LT10"/>
    <n v="5"/>
  </r>
  <r>
    <s v="125-LC21"/>
    <m/>
    <x v="0"/>
    <s v="34 OLIVER NECK RD"/>
    <n v="101"/>
    <s v="RYAN KENNETH J"/>
    <s v="R130"/>
    <s v="ONE FAMILY"/>
    <s v="125//LC21//"/>
    <n v="0.71555999999999997"/>
    <n v="1"/>
    <n v="1"/>
    <n v="1"/>
    <n v="1"/>
    <s v="SEPTIC"/>
    <n v="0"/>
    <n v="0"/>
    <n v="0"/>
    <s v="YES"/>
    <n v="0"/>
    <s v="125-LC21"/>
    <s v="Well,Septic"/>
    <s v="SEPTIC"/>
    <s v="SEPTIC"/>
    <n v="0"/>
    <m/>
    <m/>
    <n v="1"/>
    <n v="1"/>
    <n v="2"/>
    <n v="924"/>
    <n v="1"/>
    <m/>
    <m/>
    <m/>
    <m/>
    <m/>
    <m/>
    <m/>
    <m/>
    <m/>
    <m/>
    <n v="1"/>
    <n v="0.41817599999999999"/>
    <n v="1"/>
    <s v="White Island Pond LT10"/>
    <n v="5"/>
  </r>
  <r>
    <s v="LAND_NOPARC"/>
    <m/>
    <x v="0"/>
    <m/>
    <n v="0"/>
    <m/>
    <m/>
    <m/>
    <m/>
    <n v="2.02183"/>
    <n v="0"/>
    <n v="0"/>
    <n v="0"/>
    <n v="0"/>
    <m/>
    <n v="0"/>
    <n v="0"/>
    <n v="0"/>
    <s v="NO"/>
    <n v="0"/>
    <m/>
    <m/>
    <m/>
    <m/>
    <n v="0"/>
    <m/>
    <m/>
    <n v="0"/>
    <n v="0"/>
    <n v="0"/>
    <n v="0"/>
    <n v="0"/>
    <m/>
    <m/>
    <m/>
    <m/>
    <m/>
    <m/>
    <m/>
    <m/>
    <m/>
    <m/>
    <n v="0"/>
    <n v="0"/>
    <n v="1"/>
    <s v="East Branch N"/>
    <n v="26"/>
  </r>
  <r>
    <s v="124-73"/>
    <m/>
    <x v="0"/>
    <s v="43 PRISCILLA AVE"/>
    <n v="132"/>
    <s v="VERACKA CLAIRE F TRUSTEE"/>
    <s v="R130"/>
    <s v="RES ACLNUD  MDL-00"/>
    <s v="124//73//"/>
    <n v="7.1569999999999995E-2"/>
    <n v="0"/>
    <n v="0"/>
    <n v="0"/>
    <n v="0"/>
    <m/>
    <n v="0"/>
    <n v="0"/>
    <n v="0"/>
    <s v="YES"/>
    <n v="0"/>
    <s v="124-73"/>
    <m/>
    <m/>
    <m/>
    <n v="0"/>
    <m/>
    <m/>
    <n v="0"/>
    <n v="0"/>
    <n v="0"/>
    <n v="0"/>
    <n v="0"/>
    <m/>
    <m/>
    <m/>
    <m/>
    <m/>
    <m/>
    <m/>
    <m/>
    <m/>
    <m/>
    <n v="1"/>
    <n v="0"/>
    <n v="1"/>
    <s v="White Island Pond LT10"/>
    <n v="5"/>
  </r>
  <r>
    <s v="TS_GAPS_NO_MAPPAR"/>
    <m/>
    <x v="1"/>
    <m/>
    <n v="0"/>
    <m/>
    <m/>
    <m/>
    <m/>
    <n v="3.0000000000000001E-5"/>
    <n v="0"/>
    <n v="0"/>
    <n v="0"/>
    <n v="0"/>
    <m/>
    <n v="0"/>
    <n v="0"/>
    <n v="0"/>
    <m/>
    <n v="0"/>
    <m/>
    <m/>
    <m/>
    <m/>
    <n v="0"/>
    <m/>
    <m/>
    <n v="0"/>
    <n v="0"/>
    <n v="0"/>
    <n v="0"/>
    <n v="0"/>
    <m/>
    <m/>
    <s v="0"/>
    <s v="0"/>
    <s v="0"/>
    <m/>
    <m/>
    <m/>
    <m/>
    <m/>
    <n v="0"/>
    <n v="0"/>
    <n v="1"/>
    <s v="Wankinco R N LT10"/>
    <n v="32"/>
  </r>
  <r>
    <s v="125-LC22"/>
    <m/>
    <x v="0"/>
    <s v="36 OLIVER NECK RD"/>
    <n v="101"/>
    <s v="GOULART MICHAEL L"/>
    <s v="R130"/>
    <s v="ONE FAMILY"/>
    <s v="125//LC22//"/>
    <n v="0.6482"/>
    <n v="1"/>
    <n v="1"/>
    <n v="1"/>
    <n v="1"/>
    <s v="SEPTIC"/>
    <n v="0"/>
    <n v="0"/>
    <n v="0"/>
    <s v="YES"/>
    <n v="0"/>
    <s v="125-LC22"/>
    <s v="Well,Septic"/>
    <s v="SEPTIC"/>
    <s v="SEPTIC"/>
    <n v="0"/>
    <m/>
    <m/>
    <n v="1"/>
    <n v="1"/>
    <n v="2"/>
    <n v="884"/>
    <n v="1"/>
    <m/>
    <m/>
    <m/>
    <m/>
    <m/>
    <m/>
    <m/>
    <m/>
    <m/>
    <m/>
    <n v="1"/>
    <n v="0.41817599999999999"/>
    <n v="1"/>
    <s v="White Island Pond LT10"/>
    <n v="5"/>
  </r>
  <r>
    <s v="124-33B"/>
    <m/>
    <x v="0"/>
    <s v="299 PLYMOUTH AVE"/>
    <n v="101"/>
    <s v="VERACKA CLAIRE F TRUSTEE"/>
    <s v="R130"/>
    <s v="ONE FAMILY"/>
    <s v="124//33/B/"/>
    <n v="0.23141"/>
    <n v="1"/>
    <n v="1"/>
    <n v="1"/>
    <n v="1"/>
    <s v="SEPTIC"/>
    <n v="0"/>
    <n v="1"/>
    <n v="1200"/>
    <s v="YES"/>
    <n v="1200"/>
    <s v="124-33B"/>
    <s v="Well,Septic"/>
    <s v="SEPTIC"/>
    <s v="SEPTIC"/>
    <n v="1200"/>
    <m/>
    <m/>
    <n v="1"/>
    <n v="1"/>
    <n v="1"/>
    <n v="896"/>
    <n v="1"/>
    <m/>
    <m/>
    <m/>
    <m/>
    <m/>
    <m/>
    <m/>
    <m/>
    <m/>
    <m/>
    <n v="4"/>
    <n v="0.41817599999999999"/>
    <n v="1"/>
    <s v="White Island Pond LT10"/>
    <n v="5"/>
  </r>
  <r>
    <s v="LAND_NOPARC"/>
    <m/>
    <x v="0"/>
    <m/>
    <n v="0"/>
    <m/>
    <m/>
    <m/>
    <m/>
    <n v="0.89934999999999998"/>
    <n v="0"/>
    <n v="0"/>
    <n v="0"/>
    <n v="0"/>
    <m/>
    <n v="0"/>
    <n v="0"/>
    <n v="0"/>
    <s v="NO"/>
    <n v="0"/>
    <m/>
    <m/>
    <m/>
    <m/>
    <n v="0"/>
    <m/>
    <m/>
    <n v="0"/>
    <n v="0"/>
    <n v="0"/>
    <n v="0"/>
    <n v="0"/>
    <m/>
    <m/>
    <m/>
    <m/>
    <m/>
    <m/>
    <m/>
    <m/>
    <m/>
    <m/>
    <n v="0"/>
    <n v="0"/>
    <n v="1"/>
    <s v="White Island Pond LT10"/>
    <n v="5"/>
  </r>
  <r>
    <s v="125-C3A"/>
    <m/>
    <x v="0"/>
    <s v="280 BARKER RD"/>
    <n v="101"/>
    <s v="VARADIAN VARTUS A"/>
    <s v="R130"/>
    <s v="ONE FAMILY"/>
    <s v="125//C3/A/"/>
    <n v="0.24213000000000001"/>
    <n v="0"/>
    <n v="0"/>
    <n v="0"/>
    <n v="0"/>
    <m/>
    <n v="0"/>
    <n v="0"/>
    <n v="0"/>
    <s v="YES"/>
    <n v="0"/>
    <s v="125-C3A"/>
    <m/>
    <m/>
    <m/>
    <n v="0"/>
    <m/>
    <m/>
    <n v="0"/>
    <n v="0"/>
    <n v="3"/>
    <n v="1476"/>
    <n v="1"/>
    <m/>
    <m/>
    <m/>
    <m/>
    <m/>
    <m/>
    <m/>
    <m/>
    <m/>
    <m/>
    <n v="0"/>
    <n v="0"/>
    <n v="1"/>
    <s v="White Island Pond LT10"/>
    <n v="5"/>
  </r>
  <r>
    <s v="124-33A"/>
    <m/>
    <x v="0"/>
    <s v="295 PLYMOUTH AVE"/>
    <n v="101"/>
    <s v="BRITTON JAMES F"/>
    <s v="R130"/>
    <s v="ONE FAMILY"/>
    <s v="124//33/A/"/>
    <n v="0.21362999999999999"/>
    <n v="1"/>
    <n v="1"/>
    <n v="1"/>
    <n v="1"/>
    <s v="SEPTIC"/>
    <n v="0"/>
    <n v="1"/>
    <n v="600"/>
    <s v="YES"/>
    <n v="600"/>
    <s v="124-33A"/>
    <s v="Well,Septic"/>
    <s v="SEPTIC"/>
    <s v="SEPTIC"/>
    <n v="600"/>
    <m/>
    <m/>
    <n v="1"/>
    <n v="1"/>
    <n v="3"/>
    <n v="1046"/>
    <n v="1"/>
    <m/>
    <m/>
    <m/>
    <m/>
    <m/>
    <m/>
    <m/>
    <m/>
    <m/>
    <m/>
    <n v="3"/>
    <n v="0.41817599999999999"/>
    <n v="1"/>
    <s v="White Island Pond LT10"/>
    <n v="5"/>
  </r>
  <r>
    <s v="LAND_NOPARC"/>
    <m/>
    <x v="0"/>
    <m/>
    <n v="0"/>
    <m/>
    <m/>
    <m/>
    <m/>
    <n v="0.34361999999999998"/>
    <n v="0"/>
    <n v="0"/>
    <n v="0"/>
    <n v="0"/>
    <m/>
    <n v="0"/>
    <n v="0"/>
    <n v="0"/>
    <s v="NO"/>
    <n v="0"/>
    <m/>
    <m/>
    <m/>
    <m/>
    <n v="0"/>
    <m/>
    <m/>
    <n v="0"/>
    <n v="0"/>
    <n v="0"/>
    <n v="0"/>
    <n v="0"/>
    <m/>
    <m/>
    <m/>
    <m/>
    <m/>
    <m/>
    <m/>
    <m/>
    <m/>
    <m/>
    <n v="0"/>
    <n v="0"/>
    <n v="1"/>
    <s v="White Island Pond LT10"/>
    <n v="5"/>
  </r>
  <r>
    <s v="105-1000"/>
    <m/>
    <x v="0"/>
    <s v="0 CHARLOTTE FURN RD"/>
    <n v="720"/>
    <s v="SLOCUM GIBBS CRANBERRY CO"/>
    <m/>
    <s v="NONPRNECLD"/>
    <s v="105//1000//"/>
    <n v="2.36056"/>
    <n v="0"/>
    <n v="0"/>
    <n v="0"/>
    <n v="0"/>
    <m/>
    <n v="0"/>
    <n v="0"/>
    <n v="0"/>
    <s v="YES"/>
    <n v="0"/>
    <s v="105-1000"/>
    <m/>
    <m/>
    <m/>
    <n v="0"/>
    <m/>
    <m/>
    <n v="0"/>
    <n v="0"/>
    <n v="0"/>
    <n v="0"/>
    <n v="0"/>
    <m/>
    <m/>
    <m/>
    <m/>
    <m/>
    <m/>
    <m/>
    <m/>
    <m/>
    <m/>
    <n v="0"/>
    <n v="0"/>
    <n v="1"/>
    <s v="Rose Brook"/>
    <n v="41"/>
  </r>
  <r>
    <s v="118-547B"/>
    <m/>
    <x v="0"/>
    <s v="78 MAYFLOWER LN"/>
    <n v="101"/>
    <s v="KYLE CHANTALE M"/>
    <s v="R130"/>
    <s v="ONE FAMILY"/>
    <s v="118//547/B/"/>
    <n v="0.29366999999999999"/>
    <n v="1"/>
    <n v="1"/>
    <n v="1"/>
    <n v="1"/>
    <s v="SEPTIC"/>
    <n v="0"/>
    <n v="1"/>
    <n v="6300"/>
    <s v="YES"/>
    <n v="6300"/>
    <s v="118-547B"/>
    <s v="Gas,Well,Septic"/>
    <s v="SEPTIC"/>
    <s v="SEPTIC"/>
    <n v="6300"/>
    <m/>
    <m/>
    <n v="1"/>
    <n v="1"/>
    <n v="3"/>
    <n v="864"/>
    <n v="1"/>
    <m/>
    <m/>
    <m/>
    <m/>
    <m/>
    <m/>
    <m/>
    <m/>
    <m/>
    <m/>
    <n v="0"/>
    <n v="4.6463999999999999"/>
    <n v="1"/>
    <s v="Mill Pond"/>
    <n v="20"/>
  </r>
  <r>
    <s v="125-LC1"/>
    <m/>
    <x v="0"/>
    <s v="10 OLIVER NECK RD"/>
    <n v="101"/>
    <s v="PRICE DONALD W"/>
    <s v="R130"/>
    <s v="ONE FAMILY"/>
    <s v="125//LC1//"/>
    <n v="0.39788000000000001"/>
    <n v="1"/>
    <n v="1"/>
    <n v="1"/>
    <n v="1"/>
    <s v="SEPTIC"/>
    <n v="0"/>
    <n v="0"/>
    <n v="0"/>
    <s v="YES"/>
    <n v="0"/>
    <s v="125-LC1"/>
    <s v="Well,Septic"/>
    <s v="SEPTIC"/>
    <s v="SEPTIC"/>
    <n v="0"/>
    <m/>
    <m/>
    <n v="1"/>
    <n v="1"/>
    <n v="2"/>
    <n v="922"/>
    <n v="1"/>
    <m/>
    <m/>
    <m/>
    <m/>
    <m/>
    <m/>
    <m/>
    <m/>
    <m/>
    <m/>
    <n v="1"/>
    <n v="0.41817599999999999"/>
    <n v="1"/>
    <s v="White Island Pond LT10"/>
    <n v="5"/>
  </r>
  <r>
    <s v="125-LC28"/>
    <m/>
    <x v="0"/>
    <s v="35 OLIVER NECK RD"/>
    <n v="132"/>
    <s v="GOULART MICHAEL L"/>
    <s v="R130"/>
    <s v="RES ACLNUD  MDL-00"/>
    <s v="125//LC28//"/>
    <n v="0.80915999999999999"/>
    <n v="0"/>
    <n v="0"/>
    <n v="0"/>
    <n v="0"/>
    <m/>
    <n v="0"/>
    <n v="0"/>
    <n v="0"/>
    <s v="YES"/>
    <n v="0"/>
    <s v="125-LC28"/>
    <m/>
    <m/>
    <m/>
    <n v="0"/>
    <m/>
    <m/>
    <n v="0"/>
    <n v="0"/>
    <n v="0"/>
    <n v="0"/>
    <n v="0"/>
    <m/>
    <m/>
    <m/>
    <m/>
    <m/>
    <m/>
    <m/>
    <m/>
    <m/>
    <m/>
    <n v="1"/>
    <n v="0"/>
    <n v="1"/>
    <s v="White Island Pond LT10"/>
    <n v="5"/>
  </r>
  <r>
    <s v="124-3"/>
    <m/>
    <x v="0"/>
    <s v="366 PLYMOUTH AVE"/>
    <n v="101"/>
    <s v="COOPER ALAN F"/>
    <s v="R130"/>
    <s v="ONE FAMILY"/>
    <s v="124//3//"/>
    <n v="0.19842000000000001"/>
    <n v="1"/>
    <n v="1"/>
    <n v="1"/>
    <n v="1"/>
    <s v="SEPTIC"/>
    <n v="0"/>
    <n v="1"/>
    <n v="1000"/>
    <s v="YES"/>
    <n v="1000"/>
    <s v="124-3"/>
    <m/>
    <m/>
    <s v="SEPTIC"/>
    <n v="1000"/>
    <m/>
    <m/>
    <n v="1"/>
    <n v="1"/>
    <n v="2"/>
    <n v="936"/>
    <n v="1"/>
    <m/>
    <m/>
    <m/>
    <m/>
    <m/>
    <m/>
    <m/>
    <m/>
    <m/>
    <m/>
    <n v="3"/>
    <n v="4.6463999999999999"/>
    <n v="1"/>
    <s v="Mill Pond"/>
    <n v="20"/>
  </r>
  <r>
    <s v="124-1002"/>
    <m/>
    <x v="0"/>
    <s v="299 PLYMOUTH AVE"/>
    <n v="132"/>
    <s v="VERACKA CLAIRE F"/>
    <s v="R130"/>
    <s v="RES ACLNUD  MDL-00"/>
    <s v="124//1002//"/>
    <n v="3.1780000000000003E-2"/>
    <n v="0"/>
    <n v="0"/>
    <n v="0"/>
    <n v="0"/>
    <m/>
    <n v="0"/>
    <n v="0"/>
    <n v="0"/>
    <s v="YES"/>
    <n v="0"/>
    <s v="124-1002"/>
    <m/>
    <m/>
    <m/>
    <n v="0"/>
    <m/>
    <m/>
    <n v="0"/>
    <n v="0"/>
    <n v="0"/>
    <n v="0"/>
    <n v="0"/>
    <m/>
    <m/>
    <m/>
    <m/>
    <m/>
    <m/>
    <m/>
    <m/>
    <m/>
    <m/>
    <n v="1"/>
    <n v="0"/>
    <n v="1"/>
    <s v="White Island Pond LT10"/>
    <n v="5"/>
  </r>
  <r>
    <s v="124-1003"/>
    <m/>
    <x v="0"/>
    <s v="301 PLYMOUTH AVE"/>
    <n v="101"/>
    <s v="FERNANDES JEANNETTE M"/>
    <s v="R130"/>
    <s v="ONE FAMILY"/>
    <s v="124//1003//"/>
    <n v="0.81006999999999996"/>
    <n v="1"/>
    <n v="1"/>
    <n v="1"/>
    <n v="1"/>
    <s v="SEPTIC"/>
    <n v="0"/>
    <n v="1"/>
    <n v="1900"/>
    <s v="YES"/>
    <n v="1900"/>
    <s v="124-1003"/>
    <s v="Well,Septic"/>
    <s v="SEPTIC"/>
    <s v="SEPTIC"/>
    <n v="1900"/>
    <m/>
    <m/>
    <n v="1"/>
    <n v="1"/>
    <n v="1"/>
    <n v="1026"/>
    <n v="1"/>
    <m/>
    <m/>
    <m/>
    <m/>
    <m/>
    <m/>
    <m/>
    <m/>
    <m/>
    <m/>
    <n v="1"/>
    <n v="0.41817599999999999"/>
    <n v="1"/>
    <s v="White Island Pond LT10"/>
    <n v="5"/>
  </r>
  <r>
    <s v="118-520B"/>
    <m/>
    <x v="0"/>
    <s v="97 MAYFLOWER LN"/>
    <n v="101"/>
    <s v="JAS REALTY LLC"/>
    <s v="R130"/>
    <s v="ONE FAMILY"/>
    <s v="118//520/B/"/>
    <n v="0.49825000000000003"/>
    <n v="0"/>
    <n v="1"/>
    <n v="0"/>
    <n v="1"/>
    <m/>
    <n v="0"/>
    <n v="0"/>
    <n v="0"/>
    <s v="NO_W1"/>
    <n v="0"/>
    <s v="118-520B"/>
    <m/>
    <m/>
    <s v="SEPTIC"/>
    <n v="0"/>
    <m/>
    <m/>
    <n v="0"/>
    <n v="1"/>
    <n v="2"/>
    <n v="1288"/>
    <n v="1"/>
    <m/>
    <m/>
    <m/>
    <m/>
    <m/>
    <m/>
    <m/>
    <m/>
    <m/>
    <m/>
    <n v="1"/>
    <n v="0"/>
    <n v="1"/>
    <s v="Mill Pond"/>
    <n v="20"/>
  </r>
  <r>
    <s v="LAND_NOPARC"/>
    <m/>
    <x v="0"/>
    <m/>
    <n v="0"/>
    <m/>
    <m/>
    <m/>
    <m/>
    <n v="5.9290000000000002E-2"/>
    <n v="0"/>
    <n v="0"/>
    <n v="0"/>
    <n v="0"/>
    <m/>
    <n v="0"/>
    <n v="0"/>
    <n v="0"/>
    <s v="NO"/>
    <n v="0"/>
    <m/>
    <m/>
    <m/>
    <m/>
    <n v="0"/>
    <m/>
    <m/>
    <n v="0"/>
    <n v="0"/>
    <n v="0"/>
    <n v="0"/>
    <n v="0"/>
    <m/>
    <m/>
    <m/>
    <m/>
    <m/>
    <m/>
    <m/>
    <m/>
    <m/>
    <m/>
    <n v="0"/>
    <n v="0"/>
    <n v="1"/>
    <s v="White Island Pond LT10"/>
    <n v="5"/>
  </r>
  <r>
    <s v="LAND_NOPARC"/>
    <m/>
    <x v="0"/>
    <m/>
    <n v="0"/>
    <m/>
    <m/>
    <m/>
    <m/>
    <n v="0.16281000000000001"/>
    <n v="0"/>
    <n v="0"/>
    <n v="0"/>
    <n v="0"/>
    <m/>
    <n v="0"/>
    <n v="0"/>
    <n v="0"/>
    <s v="NO"/>
    <n v="0"/>
    <m/>
    <m/>
    <m/>
    <m/>
    <n v="0"/>
    <m/>
    <m/>
    <n v="0"/>
    <n v="0"/>
    <n v="0"/>
    <n v="0"/>
    <n v="0"/>
    <m/>
    <m/>
    <m/>
    <m/>
    <m/>
    <m/>
    <m/>
    <m/>
    <m/>
    <m/>
    <n v="0"/>
    <n v="0"/>
    <n v="1"/>
    <s v="White Island Pond LT10"/>
    <n v="5"/>
  </r>
  <r>
    <s v="119-000-002-000U"/>
    <m/>
    <x v="1"/>
    <s v="WAREHAM LINE"/>
    <n v="905"/>
    <s v="NARRAGANSETT COUNCIL BSA"/>
    <s v="RR"/>
    <m/>
    <m/>
    <n v="2.5129800000000002"/>
    <n v="0"/>
    <n v="0"/>
    <n v="0"/>
    <n v="0"/>
    <m/>
    <n v="0"/>
    <n v="0"/>
    <n v="0"/>
    <m/>
    <n v="0"/>
    <m/>
    <m/>
    <m/>
    <m/>
    <n v="0"/>
    <m/>
    <m/>
    <n v="0"/>
    <n v="0"/>
    <n v="0"/>
    <n v="0"/>
    <n v="0"/>
    <m/>
    <s v="119-000-002-000U"/>
    <s v="0"/>
    <s v="0"/>
    <s v="0"/>
    <s v="N"/>
    <m/>
    <m/>
    <m/>
    <s v="119-000-002-000"/>
    <n v="0"/>
    <n v="0"/>
    <n v="1"/>
    <s v="East Branch N"/>
    <n v="26"/>
  </r>
  <r>
    <s v="FRESHWATER"/>
    <m/>
    <x v="0"/>
    <m/>
    <n v="0"/>
    <m/>
    <m/>
    <m/>
    <m/>
    <n v="4.0158699999999996"/>
    <n v="0"/>
    <n v="0"/>
    <n v="0"/>
    <n v="0"/>
    <m/>
    <n v="0"/>
    <n v="0"/>
    <n v="0"/>
    <s v="NO"/>
    <n v="0"/>
    <m/>
    <m/>
    <m/>
    <m/>
    <n v="0"/>
    <m/>
    <m/>
    <n v="0"/>
    <n v="0"/>
    <n v="0"/>
    <n v="0"/>
    <n v="0"/>
    <m/>
    <m/>
    <m/>
    <m/>
    <m/>
    <m/>
    <m/>
    <m/>
    <m/>
    <m/>
    <n v="0"/>
    <n v="0"/>
    <n v="1"/>
    <s v="White Island Pond LT10"/>
    <n v="5"/>
  </r>
  <r>
    <s v="124-1005"/>
    <m/>
    <x v="0"/>
    <s v="305 PLYMOUTH AVE"/>
    <n v="101"/>
    <s v="HUNT PAUL A M JR &amp; PATRICIA"/>
    <s v="R130"/>
    <s v="ONE FAMILY"/>
    <s v="124//1005//"/>
    <n v="0.24192"/>
    <n v="1"/>
    <n v="1"/>
    <n v="1"/>
    <n v="1"/>
    <s v="SEPTIC"/>
    <n v="0"/>
    <n v="1"/>
    <n v="800"/>
    <s v="YES"/>
    <n v="800"/>
    <s v="124-1005"/>
    <m/>
    <m/>
    <s v="SEPTIC"/>
    <n v="800"/>
    <m/>
    <m/>
    <n v="1"/>
    <n v="1"/>
    <n v="1"/>
    <n v="468"/>
    <n v="1"/>
    <m/>
    <m/>
    <m/>
    <m/>
    <m/>
    <m/>
    <m/>
    <m/>
    <m/>
    <m/>
    <n v="1"/>
    <n v="0.41817599999999999"/>
    <n v="1"/>
    <s v="White Island Pond LT10"/>
    <n v="5"/>
  </r>
  <r>
    <s v="125-C4A"/>
    <m/>
    <x v="0"/>
    <s v="280 BARKER RD REAR"/>
    <n v="132"/>
    <s v="MORTIMER WILLIAM E TRUSTEE OF"/>
    <m/>
    <s v="RES ACLNUD  MDL-00"/>
    <s v="125//C4/A/"/>
    <n v="0.10153"/>
    <n v="0"/>
    <n v="0"/>
    <n v="0"/>
    <n v="0"/>
    <m/>
    <n v="0"/>
    <n v="0"/>
    <n v="0"/>
    <s v="YES"/>
    <n v="0"/>
    <s v="125-C4A"/>
    <m/>
    <m/>
    <m/>
    <n v="0"/>
    <m/>
    <m/>
    <n v="0"/>
    <n v="0"/>
    <n v="0"/>
    <n v="0"/>
    <n v="0"/>
    <m/>
    <m/>
    <m/>
    <m/>
    <m/>
    <m/>
    <m/>
    <m/>
    <m/>
    <m/>
    <n v="0"/>
    <n v="0"/>
    <n v="1"/>
    <s v="White Island Pond LT10"/>
    <n v="5"/>
  </r>
  <r>
    <s v="124-1"/>
    <m/>
    <x v="0"/>
    <s v="370 PLYMOUTH AVE"/>
    <n v="132"/>
    <s v="PETRUSEWICZ JOSEPH P"/>
    <s v="R130"/>
    <s v="RES ACLNUD  MDL-00"/>
    <s v="124//1//"/>
    <n v="0.12864"/>
    <n v="0"/>
    <n v="0"/>
    <n v="0"/>
    <n v="0"/>
    <m/>
    <n v="0"/>
    <n v="0"/>
    <n v="0"/>
    <s v="YES"/>
    <n v="0"/>
    <s v="124-1"/>
    <m/>
    <m/>
    <m/>
    <n v="0"/>
    <m/>
    <m/>
    <n v="0"/>
    <n v="0"/>
    <n v="0"/>
    <n v="0"/>
    <n v="0"/>
    <m/>
    <m/>
    <m/>
    <m/>
    <m/>
    <m/>
    <m/>
    <m/>
    <m/>
    <m/>
    <n v="2"/>
    <n v="0"/>
    <n v="1"/>
    <s v="Mill Pond"/>
    <n v="20"/>
  </r>
  <r>
    <s v="125-LC26"/>
    <m/>
    <x v="0"/>
    <s v="0 BARKER RD OFF"/>
    <n v="132"/>
    <s v="WETREICH GARY S"/>
    <s v="R130"/>
    <s v="RES ACLNUD  MDL-00"/>
    <s v="125//LC26//"/>
    <n v="1.3873899999999999"/>
    <n v="0"/>
    <n v="0"/>
    <n v="0"/>
    <n v="0"/>
    <m/>
    <n v="0"/>
    <n v="0"/>
    <n v="0"/>
    <s v="YES"/>
    <n v="0"/>
    <s v="125-LC26"/>
    <m/>
    <m/>
    <m/>
    <n v="0"/>
    <m/>
    <m/>
    <n v="0"/>
    <n v="0"/>
    <n v="0"/>
    <n v="0"/>
    <n v="0"/>
    <m/>
    <m/>
    <m/>
    <m/>
    <m/>
    <m/>
    <m/>
    <m/>
    <m/>
    <m/>
    <n v="1"/>
    <n v="0"/>
    <n v="1"/>
    <s v="White Island Pond LT10"/>
    <n v="5"/>
  </r>
  <r>
    <s v="125-LC11"/>
    <m/>
    <x v="0"/>
    <s v="9 OLIVER NECK RD"/>
    <n v="131"/>
    <s v="REIMANN ROBERT T &amp; IRIS C"/>
    <s v="R130"/>
    <s v="RES ACLNPO  MDL-00"/>
    <s v="125//LC11//"/>
    <n v="0.49177999999999999"/>
    <n v="0"/>
    <n v="0"/>
    <n v="0"/>
    <n v="0"/>
    <m/>
    <n v="0"/>
    <n v="0"/>
    <n v="0"/>
    <s v="YES"/>
    <n v="0"/>
    <s v="125-LC11"/>
    <m/>
    <m/>
    <m/>
    <n v="0"/>
    <m/>
    <m/>
    <n v="0"/>
    <n v="0"/>
    <n v="0"/>
    <n v="0"/>
    <n v="0"/>
    <m/>
    <m/>
    <m/>
    <m/>
    <m/>
    <m/>
    <m/>
    <m/>
    <m/>
    <m/>
    <n v="3"/>
    <n v="0"/>
    <n v="1"/>
    <s v="White Island Pond LT10"/>
    <n v="5"/>
  </r>
  <r>
    <s v="125-LC2"/>
    <m/>
    <x v="0"/>
    <s v="1 OLIVER NECK RD"/>
    <n v="132"/>
    <s v="REIMANN ROBERT T &amp; IRIS C"/>
    <s v="R130"/>
    <s v="RES ACLNUD  MDL-00"/>
    <s v="125//LC2//"/>
    <n v="6.404E-2"/>
    <n v="0"/>
    <n v="0"/>
    <n v="0"/>
    <n v="0"/>
    <m/>
    <n v="0"/>
    <n v="0"/>
    <n v="0"/>
    <s v="YES"/>
    <n v="0"/>
    <s v="125-LC2"/>
    <m/>
    <m/>
    <m/>
    <n v="0"/>
    <m/>
    <m/>
    <n v="0"/>
    <n v="0"/>
    <n v="0"/>
    <n v="0"/>
    <n v="0"/>
    <m/>
    <m/>
    <m/>
    <m/>
    <m/>
    <m/>
    <m/>
    <m/>
    <m/>
    <m/>
    <n v="0"/>
    <n v="0"/>
    <n v="1"/>
    <s v="White Island Pond LT10"/>
    <n v="5"/>
  </r>
  <r>
    <s v="LAND_NOPARC"/>
    <m/>
    <x v="0"/>
    <m/>
    <n v="0"/>
    <m/>
    <m/>
    <m/>
    <m/>
    <n v="2.1800000000000001E-3"/>
    <n v="0"/>
    <n v="0"/>
    <n v="0"/>
    <n v="0"/>
    <m/>
    <n v="0"/>
    <n v="0"/>
    <n v="0"/>
    <s v="NO"/>
    <n v="0"/>
    <m/>
    <m/>
    <m/>
    <m/>
    <n v="0"/>
    <m/>
    <m/>
    <n v="0"/>
    <n v="0"/>
    <n v="0"/>
    <n v="0"/>
    <n v="0"/>
    <m/>
    <m/>
    <m/>
    <m/>
    <m/>
    <m/>
    <m/>
    <m/>
    <m/>
    <m/>
    <n v="0"/>
    <n v="0"/>
    <n v="1"/>
    <s v="White Island Pond LT10"/>
    <n v="5"/>
  </r>
  <r>
    <s v="118-548B"/>
    <m/>
    <x v="0"/>
    <s v="80 MAYFLOWER LN"/>
    <n v="101"/>
    <s v="MACDONALD LEOLA M LIFE ESTATE"/>
    <s v="R130"/>
    <s v="ONE FAMILY"/>
    <s v="118//548/B/"/>
    <n v="0.30132999999999999"/>
    <n v="1"/>
    <n v="1"/>
    <n v="1"/>
    <n v="1"/>
    <s v="SEPTIC"/>
    <n v="0"/>
    <n v="1"/>
    <n v="10300"/>
    <s v="YES"/>
    <n v="10300"/>
    <s v="118-548B"/>
    <s v="Well,Septic"/>
    <s v="SEPTIC"/>
    <s v="SEPTIC"/>
    <n v="10300"/>
    <m/>
    <m/>
    <n v="1"/>
    <n v="1"/>
    <n v="4"/>
    <n v="2000"/>
    <n v="2"/>
    <m/>
    <m/>
    <m/>
    <m/>
    <m/>
    <m/>
    <m/>
    <m/>
    <m/>
    <m/>
    <n v="1"/>
    <n v="4.6463999999999999"/>
    <n v="1"/>
    <s v="Mill Pond"/>
    <n v="20"/>
  </r>
  <r>
    <s v="124-A4A"/>
    <m/>
    <x v="0"/>
    <s v="303 PLYMOUTH AVE"/>
    <n v="132"/>
    <s v="HUNT PAUL A M JR &amp; PATRICIA"/>
    <s v="R130"/>
    <s v="RES ACLNUD  MDL-00"/>
    <s v="124//A4/A/"/>
    <n v="0.65544999999999998"/>
    <n v="0"/>
    <n v="0"/>
    <n v="0"/>
    <n v="0"/>
    <m/>
    <n v="0"/>
    <n v="0"/>
    <n v="0"/>
    <s v="YES"/>
    <n v="0"/>
    <s v="124-A4A"/>
    <m/>
    <m/>
    <m/>
    <n v="0"/>
    <m/>
    <m/>
    <n v="0"/>
    <n v="0"/>
    <n v="0"/>
    <n v="0"/>
    <n v="0"/>
    <m/>
    <m/>
    <m/>
    <m/>
    <m/>
    <m/>
    <m/>
    <m/>
    <m/>
    <m/>
    <n v="1"/>
    <n v="0"/>
    <n v="1"/>
    <s v="White Island Pond LT10"/>
    <n v="5"/>
  </r>
  <r>
    <s v="124-1001"/>
    <m/>
    <x v="0"/>
    <s v="374 PLYMOUTH AVE"/>
    <n v="101"/>
    <s v="BURKE WILLIAM B"/>
    <s v="R130"/>
    <s v="ONE FAMILY"/>
    <s v="124//1001//"/>
    <n v="0.28410999999999997"/>
    <n v="1"/>
    <n v="1"/>
    <n v="1"/>
    <n v="1"/>
    <s v="SEPTIC"/>
    <n v="0"/>
    <n v="0"/>
    <n v="0"/>
    <s v="YES"/>
    <n v="0"/>
    <s v="124-1001"/>
    <s v="Well,Septic"/>
    <s v="SEPTIC"/>
    <s v="SEPTIC"/>
    <n v="0"/>
    <m/>
    <m/>
    <n v="1"/>
    <n v="1"/>
    <n v="3"/>
    <n v="672"/>
    <n v="1"/>
    <m/>
    <m/>
    <m/>
    <m/>
    <m/>
    <m/>
    <m/>
    <m/>
    <m/>
    <m/>
    <n v="1"/>
    <n v="4.6463999999999999"/>
    <n v="1"/>
    <s v="Mill Pond"/>
    <n v="20"/>
  </r>
  <r>
    <s v="LAND_NOPARC"/>
    <m/>
    <x v="0"/>
    <m/>
    <n v="0"/>
    <m/>
    <m/>
    <m/>
    <m/>
    <n v="9.7599999999999996E-3"/>
    <n v="0"/>
    <n v="0"/>
    <n v="0"/>
    <n v="0"/>
    <m/>
    <n v="0"/>
    <n v="0"/>
    <n v="0"/>
    <s v="NO"/>
    <n v="0"/>
    <m/>
    <m/>
    <m/>
    <m/>
    <n v="0"/>
    <m/>
    <m/>
    <n v="0"/>
    <n v="0"/>
    <n v="0"/>
    <n v="0"/>
    <n v="0"/>
    <m/>
    <m/>
    <m/>
    <m/>
    <m/>
    <m/>
    <m/>
    <m/>
    <m/>
    <m/>
    <n v="0"/>
    <n v="0"/>
    <n v="1"/>
    <s v="White Island Pond LT10"/>
    <n v="5"/>
  </r>
  <r>
    <s v="124-1006"/>
    <m/>
    <x v="0"/>
    <s v="0 PLYMOUTH AVE  OFF"/>
    <n v="132"/>
    <s v="HUNT PAUL A M JR &amp; PATRICIA"/>
    <s v="R130"/>
    <s v="RES ACLNUD  MDL-00"/>
    <s v="124//1006//"/>
    <n v="0.30868000000000001"/>
    <n v="0"/>
    <n v="0"/>
    <n v="0"/>
    <n v="0"/>
    <m/>
    <n v="0"/>
    <n v="0"/>
    <n v="0"/>
    <s v="YES"/>
    <n v="0"/>
    <s v="124-1006"/>
    <m/>
    <m/>
    <m/>
    <n v="0"/>
    <m/>
    <m/>
    <n v="0"/>
    <n v="0"/>
    <n v="0"/>
    <n v="0"/>
    <n v="0"/>
    <m/>
    <m/>
    <m/>
    <m/>
    <m/>
    <m/>
    <m/>
    <m/>
    <m/>
    <m/>
    <n v="1"/>
    <n v="0"/>
    <n v="1"/>
    <s v="White Island Pond LT10"/>
    <n v="5"/>
  </r>
  <r>
    <s v="FRESHWATER"/>
    <m/>
    <x v="0"/>
    <m/>
    <n v="0"/>
    <m/>
    <m/>
    <m/>
    <m/>
    <n v="2.9409999999999999E-2"/>
    <n v="0"/>
    <n v="0"/>
    <n v="0"/>
    <n v="0"/>
    <m/>
    <n v="0"/>
    <n v="0"/>
    <n v="0"/>
    <s v="NO"/>
    <n v="0"/>
    <m/>
    <m/>
    <m/>
    <m/>
    <n v="0"/>
    <m/>
    <m/>
    <n v="0"/>
    <n v="0"/>
    <n v="0"/>
    <n v="0"/>
    <n v="0"/>
    <m/>
    <m/>
    <m/>
    <m/>
    <m/>
    <m/>
    <m/>
    <m/>
    <m/>
    <m/>
    <n v="0"/>
    <n v="0"/>
    <n v="1"/>
    <s v="White Island Pond LT10"/>
    <n v="5"/>
  </r>
  <r>
    <s v="125-LC3"/>
    <m/>
    <x v="0"/>
    <s v="14 OLIVER NECK RD"/>
    <n v="101"/>
    <s v="KARRAS STEVEN J"/>
    <s v="R130"/>
    <s v="ONE FAMILY"/>
    <s v="125//LC3//"/>
    <n v="0.24969"/>
    <n v="1"/>
    <n v="1"/>
    <n v="1"/>
    <n v="1"/>
    <s v="SEPTIC"/>
    <n v="0"/>
    <n v="0"/>
    <n v="0"/>
    <s v="YES"/>
    <n v="0"/>
    <s v="125-LC3"/>
    <s v="Well,Septic"/>
    <s v="SEPTIC"/>
    <s v="SEPTIC"/>
    <n v="0"/>
    <m/>
    <m/>
    <n v="1"/>
    <n v="1"/>
    <n v="2"/>
    <n v="882"/>
    <n v="1"/>
    <m/>
    <m/>
    <m/>
    <m/>
    <m/>
    <m/>
    <m/>
    <m/>
    <m/>
    <m/>
    <n v="1"/>
    <n v="0.41817599999999999"/>
    <n v="1"/>
    <s v="White Island Pond LT10"/>
    <n v="5"/>
  </r>
  <r>
    <s v="LAND_NOPARC"/>
    <m/>
    <x v="0"/>
    <m/>
    <n v="0"/>
    <m/>
    <m/>
    <m/>
    <m/>
    <n v="0.11514000000000001"/>
    <n v="0"/>
    <n v="0"/>
    <n v="0"/>
    <n v="0"/>
    <m/>
    <n v="0"/>
    <n v="0"/>
    <n v="0"/>
    <s v="NO"/>
    <n v="0"/>
    <m/>
    <m/>
    <m/>
    <m/>
    <n v="0"/>
    <m/>
    <m/>
    <n v="0"/>
    <n v="0"/>
    <n v="0"/>
    <n v="0"/>
    <n v="0"/>
    <m/>
    <m/>
    <m/>
    <m/>
    <m/>
    <m/>
    <m/>
    <m/>
    <m/>
    <m/>
    <n v="0"/>
    <n v="0"/>
    <n v="1"/>
    <s v="Mill Pond"/>
    <n v="20"/>
  </r>
  <r>
    <s v="118-5"/>
    <m/>
    <x v="0"/>
    <s v="82 MAYFLOWER LN"/>
    <n v="101"/>
    <s v="OCONNOR THOMAS P"/>
    <s v="R130"/>
    <s v="ONE FAMILY"/>
    <s v="118//5//"/>
    <n v="3.0938500000000002"/>
    <n v="1"/>
    <n v="1"/>
    <n v="1"/>
    <n v="1"/>
    <s v="SEPTIC"/>
    <n v="0"/>
    <n v="1"/>
    <n v="4800"/>
    <s v="YES"/>
    <n v="4800"/>
    <s v="118-5"/>
    <s v=",Septic"/>
    <s v="SEWER"/>
    <s v="SEPTIC"/>
    <n v="4800"/>
    <m/>
    <m/>
    <n v="1"/>
    <n v="1"/>
    <n v="3"/>
    <n v="2634"/>
    <n v="2"/>
    <m/>
    <m/>
    <m/>
    <m/>
    <m/>
    <m/>
    <m/>
    <m/>
    <m/>
    <m/>
    <n v="3"/>
    <n v="4.6463999999999999"/>
    <n v="1"/>
    <s v="Mill Pond"/>
    <n v="20"/>
  </r>
  <r>
    <s v="FRESHWATER"/>
    <m/>
    <x v="0"/>
    <m/>
    <n v="0"/>
    <m/>
    <m/>
    <m/>
    <m/>
    <n v="4.4697699999999996"/>
    <n v="0"/>
    <n v="0"/>
    <n v="0"/>
    <n v="0"/>
    <m/>
    <n v="0"/>
    <n v="0"/>
    <n v="0"/>
    <s v="NO"/>
    <n v="0"/>
    <m/>
    <m/>
    <m/>
    <m/>
    <n v="0"/>
    <m/>
    <m/>
    <n v="0"/>
    <n v="0"/>
    <n v="0"/>
    <n v="0"/>
    <n v="0"/>
    <m/>
    <m/>
    <m/>
    <m/>
    <m/>
    <m/>
    <m/>
    <m/>
    <m/>
    <m/>
    <n v="0"/>
    <n v="0"/>
    <n v="1"/>
    <s v="White Island Pond LT10"/>
    <n v="5"/>
  </r>
  <r>
    <s v="118-521B"/>
    <m/>
    <x v="0"/>
    <s v="101 MAYFLOWER LN"/>
    <n v="101"/>
    <s v="GAITANE MATTHEW J"/>
    <s v="R130"/>
    <s v="ONE FAMILY"/>
    <s v="118//521/B/"/>
    <n v="0.21095"/>
    <n v="1"/>
    <n v="1"/>
    <n v="1"/>
    <n v="1"/>
    <s v="SEPTIC"/>
    <n v="0"/>
    <n v="1"/>
    <n v="12600"/>
    <s v="YES"/>
    <n v="12600"/>
    <s v="118-521B"/>
    <m/>
    <m/>
    <s v="SEPTIC"/>
    <n v="12600"/>
    <m/>
    <m/>
    <n v="1"/>
    <n v="1"/>
    <n v="2"/>
    <n v="872"/>
    <n v="1"/>
    <m/>
    <m/>
    <m/>
    <m/>
    <m/>
    <m/>
    <m/>
    <m/>
    <m/>
    <m/>
    <n v="1"/>
    <n v="4.6463999999999999"/>
    <n v="1"/>
    <s v="Mill Pond"/>
    <n v="20"/>
  </r>
  <r>
    <s v="118-6"/>
    <m/>
    <x v="0"/>
    <s v="0 MAYFLOWER LN"/>
    <n v="132"/>
    <s v="BARDAN REALTY TRUST"/>
    <s v="R130"/>
    <s v="RES ACLNUD  MDL-00"/>
    <s v="118//6//"/>
    <n v="6.1499999999999999E-2"/>
    <n v="0"/>
    <n v="0"/>
    <n v="0"/>
    <n v="0"/>
    <m/>
    <n v="0"/>
    <n v="0"/>
    <n v="0"/>
    <s v="YES"/>
    <n v="0"/>
    <s v="118-6"/>
    <m/>
    <m/>
    <m/>
    <n v="0"/>
    <m/>
    <m/>
    <n v="0"/>
    <n v="0"/>
    <n v="0"/>
    <n v="0"/>
    <n v="0"/>
    <m/>
    <m/>
    <m/>
    <m/>
    <m/>
    <m/>
    <m/>
    <m/>
    <m/>
    <m/>
    <n v="1"/>
    <n v="0"/>
    <n v="1"/>
    <s v="Mill Pond"/>
    <n v="20"/>
  </r>
  <r>
    <s v="LAND_NOPARC"/>
    <m/>
    <x v="0"/>
    <m/>
    <n v="0"/>
    <m/>
    <m/>
    <m/>
    <m/>
    <n v="0.11729000000000001"/>
    <n v="0"/>
    <n v="0"/>
    <n v="0"/>
    <n v="0"/>
    <m/>
    <n v="0"/>
    <n v="0"/>
    <n v="0"/>
    <s v="NO"/>
    <n v="0"/>
    <m/>
    <m/>
    <m/>
    <m/>
    <n v="0"/>
    <m/>
    <m/>
    <n v="0"/>
    <n v="0"/>
    <n v="0"/>
    <n v="0"/>
    <n v="0"/>
    <m/>
    <m/>
    <m/>
    <m/>
    <m/>
    <m/>
    <m/>
    <m/>
    <m/>
    <m/>
    <n v="0"/>
    <n v="0"/>
    <n v="1"/>
    <s v="White Island Pond LT10"/>
    <n v="5"/>
  </r>
  <r>
    <s v="124-A3A"/>
    <m/>
    <x v="0"/>
    <s v="303 PLYMOUTH AVE"/>
    <n v="101"/>
    <s v="HUNT PAUL A M JR &amp; PATRICIA"/>
    <s v="R130"/>
    <s v="ONE FAMILY"/>
    <s v="124//A3/A/"/>
    <n v="0.57689000000000001"/>
    <n v="1"/>
    <n v="1"/>
    <n v="1"/>
    <n v="1"/>
    <s v="SEPTIC"/>
    <n v="0"/>
    <n v="0"/>
    <n v="0"/>
    <s v="YES"/>
    <n v="0"/>
    <s v="124-A3A"/>
    <s v="Well,Septic"/>
    <s v="SEPTIC"/>
    <s v="SEPTIC"/>
    <n v="0"/>
    <m/>
    <m/>
    <n v="1"/>
    <n v="1"/>
    <n v="3"/>
    <n v="940"/>
    <n v="1"/>
    <m/>
    <m/>
    <m/>
    <m/>
    <m/>
    <m/>
    <m/>
    <m/>
    <m/>
    <m/>
    <n v="1"/>
    <n v="0.41817599999999999"/>
    <n v="1"/>
    <s v="White Island Pond LT10"/>
    <n v="5"/>
  </r>
  <r>
    <s v="125-LC13"/>
    <m/>
    <x v="0"/>
    <s v="0 BARKER RD OFF"/>
    <n v="132"/>
    <s v="WETREICH GARY S"/>
    <s v="R130"/>
    <s v="RES ACLNUD  MDL-00"/>
    <s v="125//LC13//"/>
    <n v="4.2320000000000003E-2"/>
    <n v="0"/>
    <n v="0"/>
    <n v="0"/>
    <n v="0"/>
    <m/>
    <n v="0"/>
    <n v="0"/>
    <n v="0"/>
    <s v="YES"/>
    <n v="0"/>
    <s v="125-LC13"/>
    <m/>
    <m/>
    <m/>
    <n v="0"/>
    <m/>
    <m/>
    <n v="0"/>
    <n v="0"/>
    <n v="0"/>
    <n v="0"/>
    <n v="0"/>
    <m/>
    <m/>
    <m/>
    <m/>
    <m/>
    <m/>
    <m/>
    <m/>
    <m/>
    <m/>
    <n v="0"/>
    <n v="0"/>
    <n v="1"/>
    <s v="White Island Pond LT10"/>
    <n v="5"/>
  </r>
  <r>
    <s v="LAND_NOPARC"/>
    <m/>
    <x v="0"/>
    <m/>
    <n v="0"/>
    <m/>
    <m/>
    <m/>
    <m/>
    <n v="1.179E-2"/>
    <n v="0"/>
    <n v="0"/>
    <n v="0"/>
    <n v="0"/>
    <m/>
    <n v="0"/>
    <n v="0"/>
    <n v="0"/>
    <s v="NO"/>
    <n v="0"/>
    <m/>
    <m/>
    <m/>
    <m/>
    <n v="0"/>
    <m/>
    <m/>
    <n v="0"/>
    <n v="0"/>
    <n v="0"/>
    <n v="0"/>
    <n v="0"/>
    <m/>
    <m/>
    <m/>
    <m/>
    <m/>
    <m/>
    <m/>
    <m/>
    <m/>
    <m/>
    <n v="0"/>
    <n v="0"/>
    <n v="1"/>
    <s v="White Island Pond LT10"/>
    <n v="5"/>
  </r>
  <r>
    <s v="120-000-033-012B"/>
    <s v="FEE"/>
    <x v="1"/>
    <s v="11 OLIVER NECK RD"/>
    <n v="132"/>
    <s v="REIMANN FAMILY TRUST"/>
    <s v="RR"/>
    <m/>
    <m/>
    <n v="2.2699999999999999E-3"/>
    <n v="0"/>
    <n v="0"/>
    <n v="0"/>
    <n v="0"/>
    <m/>
    <n v="0"/>
    <n v="0"/>
    <n v="0"/>
    <m/>
    <n v="0"/>
    <m/>
    <m/>
    <m/>
    <m/>
    <n v="0"/>
    <m/>
    <m/>
    <n v="0"/>
    <n v="0"/>
    <n v="0"/>
    <n v="0"/>
    <n v="0"/>
    <m/>
    <s v="120-000-033-012B"/>
    <s v="0"/>
    <s v="0"/>
    <s v="0"/>
    <s v="N"/>
    <m/>
    <m/>
    <m/>
    <m/>
    <n v="0"/>
    <n v="0"/>
    <n v="1"/>
    <s v="White Island Pond LT10"/>
    <n v="5"/>
  </r>
  <r>
    <s v="125-LC4"/>
    <m/>
    <x v="0"/>
    <s v="0 OLIVER NECK RD"/>
    <n v="132"/>
    <s v="WILLS JOHN L &amp; SANDRA P"/>
    <s v="R130"/>
    <s v="RES ACLNUD  MDL-00"/>
    <s v="125//LC4//"/>
    <n v="3.4759999999999999E-2"/>
    <n v="0"/>
    <n v="0"/>
    <n v="0"/>
    <n v="0"/>
    <m/>
    <n v="0"/>
    <n v="0"/>
    <n v="0"/>
    <s v="YES"/>
    <n v="0"/>
    <s v="125-LC4"/>
    <m/>
    <m/>
    <m/>
    <n v="0"/>
    <m/>
    <m/>
    <n v="0"/>
    <n v="0"/>
    <n v="0"/>
    <n v="0"/>
    <n v="0"/>
    <m/>
    <m/>
    <m/>
    <m/>
    <m/>
    <m/>
    <m/>
    <m/>
    <m/>
    <m/>
    <n v="0"/>
    <n v="0"/>
    <n v="1"/>
    <s v="White Island Pond LT10"/>
    <n v="5"/>
  </r>
  <r>
    <s v="124-A3B"/>
    <m/>
    <x v="0"/>
    <s v="378 PLYMOUTH AVE"/>
    <n v="131"/>
    <s v="HUNT PAUL A M JR &amp; PATRICIA"/>
    <s v="R130"/>
    <s v="RES ACLNPO  MDL-00"/>
    <s v="124//A3/B/"/>
    <n v="0.37919999999999998"/>
    <n v="0"/>
    <n v="0"/>
    <n v="0"/>
    <n v="0"/>
    <m/>
    <n v="0"/>
    <n v="0"/>
    <n v="0"/>
    <s v="YES"/>
    <n v="0"/>
    <s v="124-A3B"/>
    <m/>
    <m/>
    <m/>
    <n v="0"/>
    <m/>
    <m/>
    <n v="0"/>
    <n v="0"/>
    <n v="0"/>
    <n v="0"/>
    <n v="0"/>
    <m/>
    <m/>
    <m/>
    <m/>
    <m/>
    <m/>
    <m/>
    <m/>
    <m/>
    <m/>
    <n v="2"/>
    <n v="0"/>
    <n v="1"/>
    <s v="Mill Pond"/>
    <n v="20"/>
  </r>
  <r>
    <s v="120-000-033-003B"/>
    <s v="FEE"/>
    <x v="1"/>
    <s v="14 OLIVER NECK RD"/>
    <n v="132"/>
    <s v="KARRAS REALTY TRUST"/>
    <s v="RR"/>
    <m/>
    <m/>
    <n v="1.508E-2"/>
    <n v="0"/>
    <n v="0"/>
    <n v="0"/>
    <n v="0"/>
    <m/>
    <n v="0"/>
    <n v="0"/>
    <n v="0"/>
    <m/>
    <n v="0"/>
    <m/>
    <m/>
    <m/>
    <m/>
    <n v="0"/>
    <m/>
    <m/>
    <n v="0"/>
    <n v="0"/>
    <n v="0"/>
    <n v="0"/>
    <n v="0"/>
    <m/>
    <s v="120-000-033-003B"/>
    <s v="0"/>
    <s v="0"/>
    <s v="0"/>
    <s v="N"/>
    <m/>
    <m/>
    <m/>
    <m/>
    <n v="0"/>
    <n v="0"/>
    <n v="1"/>
    <s v="White Island Pond LT10"/>
    <n v="5"/>
  </r>
  <r>
    <s v="125-LC20"/>
    <m/>
    <x v="0"/>
    <s v="38 OLIVER NECK RD"/>
    <n v="132"/>
    <s v="SILVERS ROBERT S"/>
    <s v="R130"/>
    <s v="RES ACLNUD  MDL-00"/>
    <s v="125//LC20//"/>
    <n v="2.6120199999999998"/>
    <n v="0"/>
    <n v="0"/>
    <n v="0"/>
    <n v="0"/>
    <m/>
    <n v="0"/>
    <n v="0"/>
    <n v="0"/>
    <s v="YES"/>
    <n v="0"/>
    <s v="125-LC20"/>
    <m/>
    <m/>
    <m/>
    <n v="0"/>
    <m/>
    <m/>
    <n v="0"/>
    <n v="0"/>
    <n v="0"/>
    <n v="0"/>
    <n v="0"/>
    <m/>
    <m/>
    <m/>
    <m/>
    <m/>
    <m/>
    <m/>
    <m/>
    <m/>
    <m/>
    <n v="1"/>
    <n v="0"/>
    <n v="1"/>
    <s v="White Island Pond LT10"/>
    <n v="5"/>
  </r>
  <r>
    <s v="TS_GAPS_NO_MAPPAR"/>
    <m/>
    <x v="1"/>
    <m/>
    <n v="0"/>
    <m/>
    <m/>
    <m/>
    <m/>
    <n v="8.0000000000000007E-5"/>
    <n v="0"/>
    <n v="0"/>
    <n v="0"/>
    <n v="0"/>
    <m/>
    <n v="0"/>
    <n v="0"/>
    <n v="0"/>
    <m/>
    <n v="0"/>
    <m/>
    <m/>
    <m/>
    <m/>
    <n v="0"/>
    <m/>
    <m/>
    <n v="0"/>
    <n v="0"/>
    <n v="0"/>
    <n v="0"/>
    <n v="0"/>
    <m/>
    <m/>
    <s v="0"/>
    <s v="0"/>
    <s v="0"/>
    <m/>
    <m/>
    <m/>
    <m/>
    <m/>
    <n v="0"/>
    <n v="0"/>
    <n v="1"/>
    <s v="White Island Pond LT10"/>
    <n v="5"/>
  </r>
  <r>
    <s v="126-000-007-000U"/>
    <s v="FEE"/>
    <x v="1"/>
    <s v="EAST HEAD WIHONET"/>
    <n v="76"/>
    <s v="A D MAKEPEACE CO"/>
    <s v="RR"/>
    <m/>
    <m/>
    <n v="1160.9784999999999"/>
    <n v="0"/>
    <n v="0"/>
    <n v="0"/>
    <n v="0"/>
    <m/>
    <n v="0"/>
    <n v="0"/>
    <n v="0"/>
    <m/>
    <n v="0"/>
    <m/>
    <m/>
    <m/>
    <m/>
    <n v="0"/>
    <m/>
    <m/>
    <n v="0"/>
    <n v="0"/>
    <n v="0"/>
    <n v="0"/>
    <n v="0"/>
    <m/>
    <s v="126-000-007-000U"/>
    <s v="0"/>
    <s v="0"/>
    <s v="0"/>
    <s v="N"/>
    <m/>
    <m/>
    <m/>
    <s v="126-000-008-000,126-000-011-000"/>
    <n v="0"/>
    <n v="0"/>
    <n v="1"/>
    <s v="Harlow Brook"/>
    <n v="34"/>
  </r>
  <r>
    <s v="124-A2A"/>
    <m/>
    <x v="0"/>
    <s v="307 PLYMOUTH AVE"/>
    <n v="101"/>
    <s v="ANTONINO JOHN P"/>
    <s v="R130"/>
    <s v="ONE FAMILY"/>
    <s v="124//A2/A/"/>
    <n v="0.84687999999999997"/>
    <n v="1"/>
    <n v="1"/>
    <n v="1"/>
    <n v="1"/>
    <s v="SEPTIC"/>
    <n v="0"/>
    <n v="0"/>
    <n v="0"/>
    <s v="NO_W1"/>
    <n v="0"/>
    <s v="124-A2A"/>
    <s v="Well,Septic"/>
    <s v="SEPTIC"/>
    <s v="SEPTIC"/>
    <n v="0"/>
    <m/>
    <m/>
    <n v="1"/>
    <n v="1"/>
    <n v="2"/>
    <n v="2496"/>
    <n v="1"/>
    <m/>
    <m/>
    <m/>
    <m/>
    <m/>
    <m/>
    <m/>
    <m/>
    <m/>
    <m/>
    <n v="2"/>
    <n v="0.41817599999999999"/>
    <n v="1"/>
    <s v="White Island Pond LT10"/>
    <n v="5"/>
  </r>
  <r>
    <s v="120-000-033-004A"/>
    <s v="FEE"/>
    <x v="1"/>
    <s v="16 OLIVER NECK RD"/>
    <n v="101"/>
    <s v="WILLS JOHN B"/>
    <s v="RR"/>
    <m/>
    <m/>
    <n v="0.20049"/>
    <n v="1"/>
    <n v="1"/>
    <n v="1"/>
    <n v="1"/>
    <s v="SEPTIC"/>
    <n v="0"/>
    <n v="0"/>
    <n v="0"/>
    <m/>
    <n v="0"/>
    <m/>
    <m/>
    <m/>
    <s v="SEPTIC"/>
    <n v="0"/>
    <m/>
    <m/>
    <n v="1"/>
    <n v="1"/>
    <n v="2"/>
    <n v="1453"/>
    <n v="1"/>
    <m/>
    <s v="120-000-033-004A"/>
    <s v="1952"/>
    <s v="2624"/>
    <s v="1"/>
    <s v="X"/>
    <s v="Well"/>
    <s v="Sept"/>
    <m/>
    <m/>
    <n v="0"/>
    <n v="0.41817599999999999"/>
    <n v="1"/>
    <s v="White Island Pond LT10"/>
    <n v="5"/>
  </r>
  <r>
    <s v="118-522B"/>
    <m/>
    <x v="0"/>
    <s v="103 MAYFLOWER LN"/>
    <n v="101"/>
    <s v="BRADY PAUL S"/>
    <s v="R130"/>
    <s v="ONE FAMILY"/>
    <s v="118//522/B/"/>
    <n v="0.27782000000000001"/>
    <n v="1"/>
    <n v="1"/>
    <n v="1"/>
    <n v="1"/>
    <s v="SEPTIC"/>
    <n v="0"/>
    <n v="1"/>
    <n v="10600"/>
    <s v="YES"/>
    <n v="10600"/>
    <s v="118-522B"/>
    <s v="Well,Septic"/>
    <s v="SEPTIC"/>
    <s v="SEPTIC"/>
    <n v="10600"/>
    <m/>
    <m/>
    <n v="1"/>
    <n v="1"/>
    <n v="2"/>
    <n v="720"/>
    <n v="1.5"/>
    <m/>
    <m/>
    <m/>
    <m/>
    <m/>
    <m/>
    <m/>
    <m/>
    <m/>
    <m/>
    <n v="1"/>
    <n v="4.6463999999999999"/>
    <n v="1"/>
    <s v="Mill Pond"/>
    <n v="20"/>
  </r>
  <r>
    <s v="124-A2B"/>
    <m/>
    <x v="0"/>
    <s v="380 PLYMOUTH AVE"/>
    <n v="101"/>
    <s v="ANTONINO JOHN P"/>
    <s v="R130"/>
    <s v="ONE FAMILY"/>
    <s v="124//A2/B/"/>
    <n v="0.25866"/>
    <n v="1"/>
    <n v="1"/>
    <n v="1"/>
    <n v="1"/>
    <s v="SEPTIC"/>
    <n v="0"/>
    <n v="1"/>
    <n v="7900"/>
    <s v="YES"/>
    <n v="7900"/>
    <s v="124-A2B"/>
    <s v=",Septic"/>
    <s v="SEWER"/>
    <s v="SEPTIC"/>
    <n v="7900"/>
    <m/>
    <m/>
    <n v="1"/>
    <n v="1"/>
    <n v="1"/>
    <n v="1164"/>
    <n v="1"/>
    <m/>
    <m/>
    <m/>
    <m/>
    <m/>
    <m/>
    <m/>
    <m/>
    <m/>
    <m/>
    <n v="1"/>
    <n v="4.6463999999999999"/>
    <n v="1"/>
    <s v="Mill Pond"/>
    <n v="20"/>
  </r>
  <r>
    <s v="118-000-003-000"/>
    <s v="FEE"/>
    <x v="1"/>
    <s v="AGAWAM RIVER"/>
    <n v="905"/>
    <s v="WAREHAM LAND TRUST INC"/>
    <s v="RR"/>
    <m/>
    <m/>
    <n v="6.3300900000000002"/>
    <n v="0"/>
    <n v="0"/>
    <n v="0"/>
    <n v="0"/>
    <m/>
    <n v="0"/>
    <n v="0"/>
    <n v="0"/>
    <m/>
    <n v="0"/>
    <m/>
    <m/>
    <m/>
    <m/>
    <n v="0"/>
    <s v="fee simple"/>
    <s v="YES"/>
    <n v="0"/>
    <n v="0"/>
    <n v="0"/>
    <n v="0"/>
    <n v="0"/>
    <m/>
    <s v="118-000-003-000"/>
    <s v="0"/>
    <s v="0"/>
    <s v="0"/>
    <s v="N"/>
    <m/>
    <m/>
    <m/>
    <m/>
    <n v="0"/>
    <n v="0"/>
    <n v="1"/>
    <s v="Mill Pond"/>
    <n v="20"/>
  </r>
  <r>
    <s v="120-000-033-013B"/>
    <s v="FEE"/>
    <x v="1"/>
    <s v="15 OLIVER NECK RD"/>
    <n v="132"/>
    <s v="WETREICH GARY S"/>
    <s v="RR"/>
    <m/>
    <m/>
    <n v="0.42997000000000002"/>
    <n v="0"/>
    <n v="0"/>
    <n v="0"/>
    <n v="0"/>
    <m/>
    <n v="0"/>
    <n v="0"/>
    <n v="0"/>
    <m/>
    <n v="0"/>
    <m/>
    <m/>
    <m/>
    <m/>
    <n v="0"/>
    <m/>
    <m/>
    <n v="0"/>
    <n v="0"/>
    <n v="0"/>
    <n v="0"/>
    <n v="0"/>
    <m/>
    <s v="120-000-033-013B"/>
    <s v="0"/>
    <s v="0"/>
    <s v="0"/>
    <s v="N"/>
    <m/>
    <m/>
    <m/>
    <s v="120-000-033-014"/>
    <n v="0"/>
    <n v="0"/>
    <n v="1"/>
    <s v="White Island Pond LT10"/>
    <n v="5"/>
  </r>
  <r>
    <s v="LAND_NOPARC"/>
    <m/>
    <x v="0"/>
    <m/>
    <n v="0"/>
    <m/>
    <m/>
    <m/>
    <m/>
    <n v="2.3390000000000001E-2"/>
    <n v="0"/>
    <n v="0"/>
    <n v="0"/>
    <n v="0"/>
    <m/>
    <n v="0"/>
    <n v="0"/>
    <n v="0"/>
    <s v="NO"/>
    <n v="0"/>
    <m/>
    <m/>
    <m/>
    <m/>
    <n v="0"/>
    <m/>
    <m/>
    <n v="0"/>
    <n v="0"/>
    <n v="0"/>
    <n v="0"/>
    <n v="0"/>
    <m/>
    <m/>
    <m/>
    <m/>
    <m/>
    <m/>
    <m/>
    <m/>
    <m/>
    <m/>
    <n v="0"/>
    <n v="0"/>
    <n v="1"/>
    <s v="White Island Pond LT10"/>
    <n v="5"/>
  </r>
  <r>
    <s v="124-A13"/>
    <m/>
    <x v="0"/>
    <s v="309 PLYMOUTH AVE"/>
    <n v="101"/>
    <s v="PROTASOWICKI DELIA"/>
    <s v="R130"/>
    <s v="ONE FAMILY"/>
    <s v="124//A13//"/>
    <n v="0.31078"/>
    <n v="1"/>
    <n v="1"/>
    <n v="1"/>
    <n v="1"/>
    <s v="SEPTIC"/>
    <n v="0"/>
    <n v="2"/>
    <n v="2600"/>
    <s v="YES"/>
    <n v="2600"/>
    <s v="124-A13"/>
    <s v="Well,Septic"/>
    <s v="SEPTIC"/>
    <s v="SEPTIC"/>
    <n v="1300"/>
    <m/>
    <m/>
    <n v="1"/>
    <n v="1"/>
    <n v="1"/>
    <n v="638"/>
    <n v="1"/>
    <m/>
    <m/>
    <m/>
    <m/>
    <m/>
    <m/>
    <m/>
    <m/>
    <m/>
    <m/>
    <n v="2"/>
    <n v="0.41817599999999999"/>
    <n v="1"/>
    <s v="White Island Pond LT10"/>
    <n v="5"/>
  </r>
  <r>
    <s v="124-A11"/>
    <m/>
    <x v="0"/>
    <s v="382 PLYMOUTH AVE"/>
    <n v="131"/>
    <s v="BROCCOLI CAROL M"/>
    <s v="R130"/>
    <s v="RES ACLNPO  MDL-00"/>
    <s v="124//A11//"/>
    <n v="0.21693999999999999"/>
    <n v="0"/>
    <n v="0"/>
    <n v="0"/>
    <n v="0"/>
    <m/>
    <n v="0"/>
    <n v="0"/>
    <n v="0"/>
    <s v="YES"/>
    <n v="0"/>
    <s v="124-A11"/>
    <m/>
    <m/>
    <m/>
    <n v="0"/>
    <m/>
    <m/>
    <n v="0"/>
    <n v="0"/>
    <n v="0"/>
    <n v="0"/>
    <n v="0"/>
    <m/>
    <m/>
    <m/>
    <m/>
    <m/>
    <m/>
    <m/>
    <m/>
    <m/>
    <m/>
    <n v="0"/>
    <n v="0"/>
    <n v="1"/>
    <s v="White Island Pond LT10"/>
    <n v="5"/>
  </r>
  <r>
    <s v="124-A12"/>
    <m/>
    <x v="0"/>
    <s v="311 PLYMOUTH AVE"/>
    <n v="101"/>
    <s v="BROCCOLI CAROL M, POWERS LORI A"/>
    <s v="R130"/>
    <s v="ONE FAMILY"/>
    <s v="124//A12//"/>
    <n v="0.16947000000000001"/>
    <n v="1"/>
    <n v="1"/>
    <n v="1"/>
    <n v="1"/>
    <s v="SEPTIC"/>
    <n v="0"/>
    <n v="0"/>
    <n v="0"/>
    <s v="YES"/>
    <n v="0"/>
    <s v="124-A12"/>
    <s v="Well,Septic"/>
    <s v="SEPTIC"/>
    <s v="SEPTIC"/>
    <n v="0"/>
    <m/>
    <m/>
    <n v="1"/>
    <n v="1"/>
    <n v="3"/>
    <n v="1144"/>
    <n v="1"/>
    <m/>
    <m/>
    <m/>
    <m/>
    <m/>
    <m/>
    <m/>
    <m/>
    <m/>
    <m/>
    <n v="2"/>
    <n v="0.41817599999999999"/>
    <n v="1"/>
    <s v="White Island Pond LT10"/>
    <n v="5"/>
  </r>
  <r>
    <s v="120-000-033-005"/>
    <s v="FEE"/>
    <x v="1"/>
    <s v="18 OLIVER NECK RD"/>
    <n v="101"/>
    <s v="18 OLIVER NECK RD REALTY TRUST"/>
    <s v="RR"/>
    <m/>
    <m/>
    <n v="0.29235"/>
    <n v="1"/>
    <n v="1"/>
    <n v="1"/>
    <n v="1"/>
    <s v="SEPTIC"/>
    <n v="0"/>
    <n v="0"/>
    <n v="0"/>
    <m/>
    <n v="0"/>
    <m/>
    <m/>
    <m/>
    <s v="SEPTIC"/>
    <n v="0"/>
    <m/>
    <m/>
    <n v="1"/>
    <n v="1"/>
    <n v="0"/>
    <n v="1339"/>
    <n v="1"/>
    <m/>
    <s v="120-000-033-005"/>
    <s v="1959"/>
    <s v="2813"/>
    <s v="1"/>
    <s v="Y"/>
    <s v="Well"/>
    <s v="Sept"/>
    <s v="Prop"/>
    <s v="120-000-000A-000"/>
    <n v="0"/>
    <n v="0.41817599999999999"/>
    <n v="1"/>
    <s v="White Island Pond LT10"/>
    <n v="5"/>
  </r>
  <r>
    <s v="120-000-033-024"/>
    <s v="FEE"/>
    <x v="1"/>
    <s v="32 OLIVER NECK RD"/>
    <n v="101"/>
    <s v="TIRRELL PAUL T"/>
    <s v="RR"/>
    <m/>
    <m/>
    <n v="0.38444"/>
    <n v="1"/>
    <n v="1"/>
    <n v="1"/>
    <n v="1"/>
    <s v="SEPTIC"/>
    <n v="0"/>
    <n v="0"/>
    <n v="0"/>
    <m/>
    <n v="0"/>
    <m/>
    <m/>
    <m/>
    <s v="SEPTIC"/>
    <n v="0"/>
    <m/>
    <m/>
    <n v="1"/>
    <n v="1"/>
    <n v="2"/>
    <n v="1728"/>
    <n v="2"/>
    <m/>
    <s v="120-000-033-024"/>
    <s v="1997"/>
    <s v="3513"/>
    <s v="1"/>
    <s v="Y"/>
    <s v="Well"/>
    <s v="Sept"/>
    <s v="Prop"/>
    <m/>
    <n v="0"/>
    <n v="0.41817599999999999"/>
    <n v="1"/>
    <s v="White Island Pond LT10"/>
    <n v="5"/>
  </r>
  <r>
    <s v="120-000-033-025"/>
    <s v="FEE"/>
    <x v="1"/>
    <s v="33 OLIVER NECK RD"/>
    <n v="101"/>
    <s v="29 OLIVER NECK REALTY TRUST"/>
    <s v="RR"/>
    <m/>
    <m/>
    <n v="0.32457999999999998"/>
    <n v="1"/>
    <n v="1"/>
    <n v="1"/>
    <n v="1"/>
    <s v="SEPTIC"/>
    <n v="0"/>
    <n v="0"/>
    <n v="0"/>
    <m/>
    <n v="0"/>
    <m/>
    <m/>
    <m/>
    <s v="SEPTIC"/>
    <n v="0"/>
    <m/>
    <m/>
    <n v="1"/>
    <n v="1"/>
    <n v="2"/>
    <n v="1764"/>
    <n v="1"/>
    <m/>
    <s v="120-000-033-025"/>
    <s v="1976"/>
    <s v="2812"/>
    <s v="1"/>
    <s v="X"/>
    <s v="Well"/>
    <s v="Sept"/>
    <m/>
    <m/>
    <n v="0"/>
    <n v="0.41817599999999999"/>
    <n v="1"/>
    <s v="White Island Pond LT10"/>
    <n v="5"/>
  </r>
  <r>
    <s v="120-000-033-020"/>
    <s v="FEE"/>
    <x v="1"/>
    <s v="38 OLIVER NECK RD"/>
    <n v="101"/>
    <s v="SILVERS ROBERT S"/>
    <s v="RR"/>
    <m/>
    <m/>
    <n v="0.94815000000000005"/>
    <n v="1"/>
    <n v="1"/>
    <n v="1"/>
    <n v="1"/>
    <s v="SEPTIC"/>
    <n v="0"/>
    <n v="0"/>
    <n v="0"/>
    <m/>
    <n v="0"/>
    <m/>
    <m/>
    <m/>
    <s v="SEPTIC"/>
    <n v="0"/>
    <m/>
    <m/>
    <n v="1"/>
    <n v="1"/>
    <n v="5"/>
    <n v="4401"/>
    <n v="2"/>
    <m/>
    <s v="120-000-033-020"/>
    <s v="1984"/>
    <s v="7448"/>
    <s v="1"/>
    <s v="X"/>
    <s v="Well"/>
    <s v="Sept"/>
    <m/>
    <m/>
    <n v="0"/>
    <n v="0.41817599999999999"/>
    <n v="1"/>
    <s v="White Island Pond LT10"/>
    <n v="5"/>
  </r>
  <r>
    <s v="120-000-005-000"/>
    <s v="FEE"/>
    <x v="1"/>
    <s v="646 WAREHAM RD"/>
    <n v="132"/>
    <s v="BRITTON JAMES"/>
    <s v="RR"/>
    <m/>
    <m/>
    <n v="0.55232000000000003"/>
    <n v="1"/>
    <n v="1"/>
    <n v="1"/>
    <n v="1"/>
    <s v="SEPTIC"/>
    <n v="0"/>
    <n v="0"/>
    <n v="0"/>
    <m/>
    <n v="0"/>
    <m/>
    <m/>
    <m/>
    <s v="SEPTIC"/>
    <n v="0"/>
    <m/>
    <m/>
    <n v="1"/>
    <n v="1"/>
    <n v="0"/>
    <n v="0"/>
    <n v="0"/>
    <m/>
    <s v="120-000-005-000"/>
    <s v="0"/>
    <s v="0"/>
    <s v="0"/>
    <s v="N"/>
    <m/>
    <m/>
    <m/>
    <m/>
    <n v="0"/>
    <n v="0.41817599999999999"/>
    <n v="1"/>
    <s v="White Island Pond LT10"/>
    <n v="5"/>
  </r>
  <r>
    <s v="120-000-033-006"/>
    <s v="FEE"/>
    <x v="1"/>
    <s v="20 OLIVER NECK RD"/>
    <n v="101"/>
    <s v="HENRY R REITSMA IRREVOC TRUST"/>
    <s v="RR"/>
    <m/>
    <m/>
    <n v="0.32999000000000001"/>
    <n v="1"/>
    <n v="1"/>
    <n v="1"/>
    <n v="1"/>
    <s v="SEPTIC"/>
    <n v="0"/>
    <n v="0"/>
    <n v="0"/>
    <m/>
    <n v="0"/>
    <m/>
    <m/>
    <m/>
    <s v="SEPTIC"/>
    <n v="0"/>
    <m/>
    <m/>
    <n v="1"/>
    <n v="1"/>
    <n v="4"/>
    <n v="1590"/>
    <n v="1.5"/>
    <m/>
    <s v="120-000-033-006"/>
    <s v="1962"/>
    <s v="4412"/>
    <s v="1"/>
    <s v="Y"/>
    <s v="Well"/>
    <s v="Sept"/>
    <s v="Prop"/>
    <m/>
    <n v="0"/>
    <n v="0.41817599999999999"/>
    <n v="1"/>
    <s v="White Island Pond LT10"/>
    <n v="5"/>
  </r>
  <r>
    <s v="120-000-033-026"/>
    <s v="FEE"/>
    <x v="1"/>
    <s v="17 OLIVER NECK RD"/>
    <n v="101"/>
    <s v="WETREICH GARY S"/>
    <s v="RR"/>
    <m/>
    <m/>
    <n v="4.8443399999999999"/>
    <n v="1"/>
    <n v="1"/>
    <n v="1"/>
    <n v="1"/>
    <s v="SEPTIC"/>
    <n v="0"/>
    <n v="0"/>
    <n v="0"/>
    <m/>
    <n v="0"/>
    <m/>
    <m/>
    <m/>
    <s v="SEPTIC"/>
    <n v="0"/>
    <m/>
    <m/>
    <n v="1"/>
    <n v="1"/>
    <n v="4"/>
    <n v="3945"/>
    <n v="2"/>
    <m/>
    <s v="120-000-033-026"/>
    <s v="1998"/>
    <s v="5991"/>
    <s v="1"/>
    <s v="P"/>
    <s v="Well"/>
    <s v="Sept"/>
    <m/>
    <m/>
    <n v="0"/>
    <n v="0.41817599999999999"/>
    <n v="1"/>
    <s v="White Island Pond LT10"/>
    <n v="5"/>
  </r>
  <r>
    <s v="120-000-001-002"/>
    <s v="FEE"/>
    <x v="1"/>
    <s v="645 WAREHAM RD"/>
    <n v="132"/>
    <s v="FLEMING HAROLD T"/>
    <s v="RR"/>
    <m/>
    <m/>
    <n v="0.13696"/>
    <n v="0"/>
    <n v="0"/>
    <n v="0"/>
    <n v="0"/>
    <m/>
    <n v="0"/>
    <n v="0"/>
    <n v="0"/>
    <m/>
    <n v="0"/>
    <m/>
    <m/>
    <m/>
    <m/>
    <n v="0"/>
    <m/>
    <m/>
    <n v="0"/>
    <n v="0"/>
    <n v="0"/>
    <n v="0"/>
    <n v="0"/>
    <m/>
    <s v="120-000-001-002"/>
    <s v="0"/>
    <s v="0"/>
    <s v="0"/>
    <s v="N"/>
    <m/>
    <m/>
    <m/>
    <m/>
    <n v="0"/>
    <n v="0"/>
    <n v="1"/>
    <s v="White Island Pond LT10"/>
    <n v="5"/>
  </r>
  <r>
    <s v="120-000-033-015"/>
    <s v="FEE"/>
    <x v="1"/>
    <s v="19 OLIVER NECK RD"/>
    <n v="101"/>
    <s v="BURGESS SCOTT A"/>
    <s v="RR"/>
    <m/>
    <m/>
    <n v="0.29476000000000002"/>
    <n v="1"/>
    <n v="1"/>
    <n v="1"/>
    <n v="1"/>
    <s v="SEPTIC"/>
    <n v="0"/>
    <n v="0"/>
    <n v="0"/>
    <m/>
    <n v="0"/>
    <m/>
    <m/>
    <m/>
    <s v="SEPTIC"/>
    <n v="0"/>
    <m/>
    <m/>
    <n v="1"/>
    <n v="1"/>
    <n v="3"/>
    <n v="1500"/>
    <n v="2"/>
    <m/>
    <s v="120-000-033-015"/>
    <s v="1987"/>
    <s v="3136"/>
    <s v="1"/>
    <s v="Y"/>
    <s v="Well"/>
    <s v="Sept"/>
    <m/>
    <m/>
    <n v="0"/>
    <n v="0.41817599999999999"/>
    <n v="1"/>
    <s v="White Island Pond LT10"/>
    <n v="5"/>
  </r>
  <r>
    <s v="120-000-033-007"/>
    <s v="FEE"/>
    <x v="1"/>
    <s v="22 OLIVER NECK RD"/>
    <n v="101"/>
    <s v="HEGARTY JOHN F"/>
    <s v="RR"/>
    <m/>
    <m/>
    <n v="0.33449000000000001"/>
    <n v="1"/>
    <n v="1"/>
    <n v="1"/>
    <n v="1"/>
    <s v="SEPTIC"/>
    <n v="0"/>
    <n v="0"/>
    <n v="0"/>
    <m/>
    <n v="0"/>
    <m/>
    <m/>
    <m/>
    <s v="SEPTIC"/>
    <n v="0"/>
    <m/>
    <m/>
    <n v="1"/>
    <n v="1"/>
    <n v="3"/>
    <n v="996"/>
    <n v="1"/>
    <m/>
    <s v="120-000-033-007"/>
    <s v="1960"/>
    <s v="2660"/>
    <s v="1"/>
    <s v="P"/>
    <s v="Well"/>
    <s v="Sept"/>
    <m/>
    <m/>
    <n v="0"/>
    <n v="0.41817599999999999"/>
    <n v="1"/>
    <s v="White Island Pond LT10"/>
    <n v="5"/>
  </r>
  <r>
    <s v="120-000-001-003"/>
    <s v="FEE"/>
    <x v="1"/>
    <s v="643 WAREHAM RD"/>
    <n v="101"/>
    <s v="FLEMING HAROLD T"/>
    <s v="RR"/>
    <m/>
    <m/>
    <n v="0.13538"/>
    <n v="1"/>
    <n v="1"/>
    <n v="1"/>
    <n v="1"/>
    <s v="SEPTIC"/>
    <n v="0"/>
    <n v="0"/>
    <n v="0"/>
    <m/>
    <n v="0"/>
    <m/>
    <m/>
    <m/>
    <s v="SEPTIC"/>
    <n v="0"/>
    <m/>
    <m/>
    <n v="1"/>
    <n v="1"/>
    <n v="0"/>
    <n v="960"/>
    <n v="2"/>
    <m/>
    <s v="120-000-001-003"/>
    <s v="1950"/>
    <s v="2049"/>
    <s v="1"/>
    <s v="X"/>
    <s v="Well"/>
    <s v="Sept"/>
    <s v="Prop"/>
    <m/>
    <n v="0"/>
    <n v="0.41817599999999999"/>
    <n v="1"/>
    <s v="White Island Pond LT10"/>
    <n v="5"/>
  </r>
  <r>
    <s v="131_1_1"/>
    <s v="FEE"/>
    <x v="2"/>
    <s v="0 TIHONET RD"/>
    <n v="700"/>
    <s v="A D MAKEPEACE CO INC"/>
    <m/>
    <m/>
    <m/>
    <n v="1010.75952"/>
    <n v="0"/>
    <n v="0"/>
    <n v="0"/>
    <n v="0"/>
    <m/>
    <n v="0"/>
    <n v="0"/>
    <n v="0"/>
    <m/>
    <n v="0"/>
    <m/>
    <m/>
    <m/>
    <m/>
    <n v="0"/>
    <m/>
    <m/>
    <n v="0"/>
    <n v="0"/>
    <n v="0"/>
    <n v="0"/>
    <n v="0"/>
    <m/>
    <m/>
    <m/>
    <m/>
    <m/>
    <m/>
    <m/>
    <m/>
    <m/>
    <m/>
    <n v="0"/>
    <n v="0"/>
    <n v="1"/>
    <s v="Maple Swamp"/>
    <n v="39"/>
  </r>
  <r>
    <s v="120-000-001A-016"/>
    <s v="FEE"/>
    <x v="1"/>
    <s v="640 WAREHAM RD"/>
    <n v="101"/>
    <s v="BRITTON JAMES"/>
    <s v="RR"/>
    <m/>
    <m/>
    <n v="0.34508"/>
    <n v="1"/>
    <n v="1"/>
    <n v="1"/>
    <n v="1"/>
    <s v="SEPTIC"/>
    <n v="0"/>
    <n v="0"/>
    <n v="0"/>
    <m/>
    <n v="0"/>
    <m/>
    <m/>
    <m/>
    <s v="SEPTIC"/>
    <n v="0"/>
    <m/>
    <m/>
    <n v="1"/>
    <n v="1"/>
    <n v="4"/>
    <n v="1152"/>
    <n v="1.5"/>
    <m/>
    <s v="120-000-001A-016"/>
    <s v="1947"/>
    <s v="2496"/>
    <s v="1"/>
    <s v="P"/>
    <s v="Well"/>
    <s v="Sept"/>
    <m/>
    <m/>
    <n v="0"/>
    <n v="0.41817599999999999"/>
    <n v="1"/>
    <s v="White Island Pond LT10"/>
    <n v="5"/>
  </r>
  <r>
    <s v="120-000-033-023"/>
    <s v="FEE"/>
    <x v="1"/>
    <s v="30 OLIVER NECK RD"/>
    <n v="101"/>
    <s v="TANNER PAUL S"/>
    <s v="RR"/>
    <m/>
    <m/>
    <n v="0.43746000000000002"/>
    <n v="1"/>
    <n v="1"/>
    <n v="1"/>
    <n v="1"/>
    <s v="SEPTIC"/>
    <n v="0"/>
    <n v="0"/>
    <n v="0"/>
    <m/>
    <n v="0"/>
    <m/>
    <m/>
    <m/>
    <s v="SEPTIC"/>
    <n v="0"/>
    <m/>
    <m/>
    <n v="1"/>
    <n v="1"/>
    <n v="3"/>
    <n v="1008"/>
    <n v="1.5"/>
    <m/>
    <s v="120-000-033-023"/>
    <s v="1970"/>
    <s v="2553"/>
    <s v="1"/>
    <s v="Y"/>
    <s v="Well"/>
    <s v="Sept"/>
    <m/>
    <m/>
    <n v="0"/>
    <n v="0.41817599999999999"/>
    <n v="1"/>
    <s v="White Island Pond LT10"/>
    <n v="5"/>
  </r>
  <r>
    <s v="120-000-033-008"/>
    <s v="FEE"/>
    <x v="1"/>
    <s v="24 OLIVER NECK RD"/>
    <n v="101"/>
    <s v="CUNNINGHAM ORIN H JR"/>
    <s v="RR"/>
    <m/>
    <m/>
    <n v="0.31295000000000001"/>
    <n v="1"/>
    <n v="1"/>
    <n v="1"/>
    <n v="1"/>
    <s v="SEPTIC"/>
    <n v="0"/>
    <n v="0"/>
    <n v="0"/>
    <m/>
    <n v="0"/>
    <m/>
    <m/>
    <m/>
    <s v="SEPTIC"/>
    <n v="0"/>
    <m/>
    <m/>
    <n v="1"/>
    <n v="1"/>
    <n v="2"/>
    <n v="1150"/>
    <n v="1"/>
    <m/>
    <s v="120-000-033-008"/>
    <s v="1952"/>
    <s v="2318"/>
    <s v="1"/>
    <s v="Y"/>
    <s v="Well"/>
    <s v="Sept"/>
    <m/>
    <m/>
    <n v="0"/>
    <n v="0.41817599999999999"/>
    <n v="1"/>
    <s v="White Island Pond LT10"/>
    <n v="5"/>
  </r>
  <r>
    <s v="128_17_0"/>
    <s v="FEE"/>
    <x v="2"/>
    <s v="0 WAREHAM ST"/>
    <n v="722"/>
    <s v="A D MAKEPEACE CO INC"/>
    <m/>
    <m/>
    <m/>
    <n v="4.8172899999999998"/>
    <n v="0"/>
    <n v="0"/>
    <n v="0"/>
    <n v="0"/>
    <m/>
    <n v="0"/>
    <n v="0"/>
    <n v="0"/>
    <m/>
    <n v="0"/>
    <m/>
    <m/>
    <m/>
    <m/>
    <n v="0"/>
    <m/>
    <m/>
    <n v="0"/>
    <n v="0"/>
    <n v="0"/>
    <n v="0"/>
    <n v="0"/>
    <m/>
    <m/>
    <m/>
    <m/>
    <m/>
    <m/>
    <m/>
    <m/>
    <m/>
    <m/>
    <n v="0"/>
    <n v="0"/>
    <n v="1"/>
    <s v="Rose Brook"/>
    <n v="41"/>
  </r>
  <r>
    <s v="120-000-033-016"/>
    <s v="FEE"/>
    <x v="1"/>
    <s v="21 OLIVER NECK RD"/>
    <n v="132"/>
    <s v="BURGESS SCOTT A"/>
    <s v="RR"/>
    <m/>
    <m/>
    <n v="0.28032000000000001"/>
    <n v="1"/>
    <n v="1"/>
    <n v="1"/>
    <n v="1"/>
    <s v="SEPTIC"/>
    <n v="0"/>
    <n v="0"/>
    <n v="0"/>
    <m/>
    <n v="0"/>
    <m/>
    <m/>
    <m/>
    <s v="SEPTIC"/>
    <n v="0"/>
    <m/>
    <m/>
    <n v="1"/>
    <n v="1"/>
    <n v="0"/>
    <n v="0"/>
    <n v="0"/>
    <m/>
    <s v="120-000-033-016"/>
    <s v="0"/>
    <s v="0"/>
    <s v="0"/>
    <s v="N"/>
    <m/>
    <m/>
    <m/>
    <m/>
    <n v="0"/>
    <n v="0.41817599999999999"/>
    <n v="1"/>
    <s v="White Island Pond LT10"/>
    <n v="5"/>
  </r>
  <r>
    <s v="120-000-001-004"/>
    <s v="FEE"/>
    <x v="1"/>
    <s v="641 WAREHAM RD"/>
    <n v="101"/>
    <s v="BEAUREGARD RENE W"/>
    <s v="RR"/>
    <m/>
    <m/>
    <n v="0.13216"/>
    <n v="1"/>
    <n v="1"/>
    <n v="1"/>
    <n v="1"/>
    <s v="SEPTIC"/>
    <n v="0"/>
    <n v="0"/>
    <n v="0"/>
    <m/>
    <n v="0"/>
    <m/>
    <m/>
    <m/>
    <s v="SEPTIC"/>
    <n v="0"/>
    <m/>
    <m/>
    <n v="1"/>
    <n v="1"/>
    <n v="0"/>
    <n v="2744"/>
    <n v="2"/>
    <m/>
    <s v="120-000-001-004"/>
    <s v="1950"/>
    <s v="4997"/>
    <s v="1"/>
    <s v="Y"/>
    <s v="Well"/>
    <s v="Sept"/>
    <s v="Prop"/>
    <m/>
    <n v="0"/>
    <n v="0.41817599999999999"/>
    <n v="1"/>
    <s v="White Island Pond LT10"/>
    <n v="5"/>
  </r>
  <r>
    <s v="120-000-033-009"/>
    <s v="FEE"/>
    <x v="1"/>
    <s v="26 OLIVER NECK RD"/>
    <n v="101"/>
    <s v="MARION C DANIELS FINK 1985 TR"/>
    <s v="RR"/>
    <m/>
    <m/>
    <n v="0.30535000000000001"/>
    <n v="1"/>
    <n v="1"/>
    <n v="1"/>
    <n v="1"/>
    <s v="SEPTIC"/>
    <n v="0"/>
    <n v="0"/>
    <n v="0"/>
    <m/>
    <n v="0"/>
    <m/>
    <m/>
    <m/>
    <s v="SEPTIC"/>
    <n v="0"/>
    <m/>
    <m/>
    <n v="1"/>
    <n v="1"/>
    <n v="2"/>
    <n v="941"/>
    <n v="1"/>
    <m/>
    <s v="120-000-033-009"/>
    <s v="1960"/>
    <s v="1541"/>
    <s v="1"/>
    <s v="P"/>
    <s v="Well"/>
    <s v="Sept"/>
    <m/>
    <m/>
    <n v="0"/>
    <n v="0.41817599999999999"/>
    <n v="1"/>
    <s v="White Island Pond LT10"/>
    <n v="5"/>
  </r>
  <r>
    <s v="120-000-033-029"/>
    <s v="FEE"/>
    <x v="1"/>
    <s v="OLIVER NECK RD"/>
    <n v="132"/>
    <s v="29 OLIVER NECK REALTY TRUST"/>
    <s v="RR"/>
    <m/>
    <m/>
    <n v="0.14659"/>
    <n v="0"/>
    <n v="0"/>
    <n v="0"/>
    <n v="0"/>
    <m/>
    <n v="0"/>
    <n v="0"/>
    <n v="0"/>
    <m/>
    <n v="0"/>
    <m/>
    <m/>
    <m/>
    <m/>
    <n v="0"/>
    <m/>
    <m/>
    <n v="0"/>
    <n v="0"/>
    <n v="0"/>
    <n v="0"/>
    <n v="0"/>
    <m/>
    <s v="120-000-033-029"/>
    <s v="0"/>
    <s v="0"/>
    <s v="0"/>
    <s v="N"/>
    <m/>
    <m/>
    <m/>
    <m/>
    <n v="0"/>
    <n v="0"/>
    <n v="1"/>
    <s v="White Island Pond LT10"/>
    <n v="5"/>
  </r>
  <r>
    <s v="120-000-033-010"/>
    <s v="FEE"/>
    <x v="1"/>
    <s v="28 OLIVER NECK RD"/>
    <n v="101"/>
    <s v="SPEERS NADINE A"/>
    <s v="RR"/>
    <m/>
    <m/>
    <n v="0.33273999999999998"/>
    <n v="1"/>
    <n v="1"/>
    <n v="1"/>
    <n v="1"/>
    <s v="SEPTIC"/>
    <n v="0"/>
    <n v="0"/>
    <n v="0"/>
    <m/>
    <n v="0"/>
    <m/>
    <m/>
    <m/>
    <s v="SEPTIC"/>
    <n v="0"/>
    <m/>
    <m/>
    <n v="1"/>
    <n v="1"/>
    <n v="2"/>
    <n v="1478"/>
    <n v="1"/>
    <m/>
    <s v="120-000-033-010"/>
    <s v="1960"/>
    <s v="3027"/>
    <s v="1"/>
    <s v="Y"/>
    <s v="Well"/>
    <s v="Sept"/>
    <m/>
    <m/>
    <n v="0"/>
    <n v="0.41817599999999999"/>
    <n v="1"/>
    <s v="White Island Pond LT10"/>
    <n v="5"/>
  </r>
  <r>
    <s v="120-000-001A-015"/>
    <s v="FEE"/>
    <x v="1"/>
    <s v="WAREHAM RD"/>
    <n v="132"/>
    <s v="WHITE ISLAND POND ASSN INC"/>
    <s v="RR"/>
    <m/>
    <m/>
    <n v="0.40214"/>
    <n v="0"/>
    <n v="0"/>
    <n v="0"/>
    <n v="0"/>
    <m/>
    <n v="0"/>
    <n v="0"/>
    <n v="0"/>
    <m/>
    <n v="0"/>
    <m/>
    <m/>
    <m/>
    <m/>
    <n v="0"/>
    <m/>
    <m/>
    <n v="0"/>
    <n v="0"/>
    <n v="0"/>
    <n v="0"/>
    <n v="0"/>
    <m/>
    <s v="120-000-001A-015"/>
    <s v="0"/>
    <s v="0"/>
    <s v="0"/>
    <s v="N"/>
    <m/>
    <m/>
    <m/>
    <m/>
    <n v="0"/>
    <n v="0"/>
    <n v="1"/>
    <s v="White Island Pond LT10"/>
    <n v="5"/>
  </r>
  <r>
    <s v="120-000-001-005"/>
    <s v="FEE"/>
    <x v="1"/>
    <s v="639 WAREHAM RD"/>
    <n v="132"/>
    <s v="BEAUREGARD RENE W"/>
    <s v="RR"/>
    <m/>
    <m/>
    <n v="0.14444000000000001"/>
    <n v="0"/>
    <n v="0"/>
    <n v="0"/>
    <n v="0"/>
    <m/>
    <n v="0"/>
    <n v="0"/>
    <n v="0"/>
    <m/>
    <n v="0"/>
    <m/>
    <m/>
    <m/>
    <m/>
    <n v="0"/>
    <m/>
    <m/>
    <n v="0"/>
    <n v="0"/>
    <n v="0"/>
    <n v="0"/>
    <n v="0"/>
    <m/>
    <s v="120-000-001-005"/>
    <s v="0"/>
    <s v="0"/>
    <s v="0"/>
    <s v="N"/>
    <m/>
    <m/>
    <m/>
    <m/>
    <n v="0"/>
    <n v="0"/>
    <n v="1"/>
    <s v="White Island Pond LT10"/>
    <n v="5"/>
  </r>
  <r>
    <s v="120-000-033-017"/>
    <s v="FEE"/>
    <x v="1"/>
    <s v="23 OLIVER NECK RD"/>
    <n v="106"/>
    <s v="HUNTER DONALD F"/>
    <s v="RR"/>
    <m/>
    <m/>
    <n v="0.26071"/>
    <n v="1"/>
    <n v="1"/>
    <n v="1"/>
    <n v="1"/>
    <s v="SEPTIC"/>
    <n v="0"/>
    <n v="0"/>
    <n v="0"/>
    <m/>
    <n v="0"/>
    <m/>
    <m/>
    <m/>
    <s v="SEPTIC"/>
    <n v="0"/>
    <m/>
    <m/>
    <n v="1"/>
    <n v="1"/>
    <n v="0"/>
    <n v="0"/>
    <n v="0"/>
    <m/>
    <s v="120-000-033-017"/>
    <s v="0"/>
    <s v="0"/>
    <s v="0"/>
    <s v="N"/>
    <m/>
    <m/>
    <m/>
    <m/>
    <n v="0"/>
    <n v="0.41817599999999999"/>
    <n v="1"/>
    <s v="White Island Pond LT10"/>
    <n v="5"/>
  </r>
  <r>
    <s v="NON_FEE38"/>
    <s v="PUB ROW"/>
    <x v="1"/>
    <m/>
    <n v="999"/>
    <m/>
    <m/>
    <m/>
    <m/>
    <n v="2.0993300000000001"/>
    <n v="0"/>
    <n v="0"/>
    <n v="0"/>
    <n v="0"/>
    <m/>
    <n v="0"/>
    <n v="0"/>
    <n v="0"/>
    <m/>
    <n v="0"/>
    <m/>
    <m/>
    <m/>
    <m/>
    <n v="0"/>
    <m/>
    <m/>
    <n v="0"/>
    <n v="0"/>
    <n v="0"/>
    <n v="0"/>
    <n v="0"/>
    <m/>
    <m/>
    <s v="0"/>
    <s v="0"/>
    <s v="0"/>
    <m/>
    <m/>
    <m/>
    <m/>
    <m/>
    <n v="0"/>
    <n v="0"/>
    <n v="1"/>
    <s v="White Island Pond LT10"/>
    <n v="5"/>
  </r>
  <r>
    <s v="120-000-001-006"/>
    <s v="FEE"/>
    <x v="1"/>
    <s v="637 WAREHAM RD"/>
    <n v="101"/>
    <s v="ANANIA FLORENCE C LIFE ESTATE"/>
    <s v="RR"/>
    <m/>
    <m/>
    <n v="0.13613"/>
    <n v="1"/>
    <n v="1"/>
    <n v="1"/>
    <n v="1"/>
    <s v="SEPTIC"/>
    <n v="0"/>
    <n v="0"/>
    <n v="0"/>
    <m/>
    <n v="0"/>
    <m/>
    <m/>
    <m/>
    <s v="SEPTIC"/>
    <n v="0"/>
    <m/>
    <m/>
    <n v="1"/>
    <n v="1"/>
    <n v="0"/>
    <n v="600"/>
    <n v="1"/>
    <m/>
    <s v="120-000-001-006"/>
    <s v="1950"/>
    <s v="1330"/>
    <s v="1"/>
    <s v="Y"/>
    <s v="Well"/>
    <s v="Sept"/>
    <m/>
    <m/>
    <n v="0"/>
    <n v="0.41817599999999999"/>
    <n v="1"/>
    <s v="White Island Pond LT10"/>
    <n v="5"/>
  </r>
  <r>
    <s v="120-000-006-000"/>
    <s v="FEE"/>
    <x v="1"/>
    <s v="634 WAREHAM RD"/>
    <n v="101"/>
    <s v="READ CURTIS S"/>
    <s v="RR"/>
    <m/>
    <m/>
    <n v="0.46583000000000002"/>
    <n v="1"/>
    <n v="1"/>
    <n v="1"/>
    <n v="1"/>
    <s v="SEPTIC"/>
    <n v="0"/>
    <n v="0"/>
    <n v="0"/>
    <m/>
    <n v="0"/>
    <m/>
    <m/>
    <m/>
    <s v="SEPTIC"/>
    <n v="0"/>
    <m/>
    <m/>
    <n v="1"/>
    <n v="1"/>
    <n v="2"/>
    <n v="450"/>
    <n v="1"/>
    <m/>
    <s v="120-000-006-000"/>
    <s v="1972"/>
    <s v="1040"/>
    <s v="1"/>
    <s v="P"/>
    <s v="AllP"/>
    <m/>
    <m/>
    <m/>
    <n v="0"/>
    <n v="0.41817599999999999"/>
    <n v="1"/>
    <s v="White Island Pond LT10"/>
    <n v="5"/>
  </r>
  <r>
    <s v="120-000-033-018"/>
    <s v="FEE"/>
    <x v="1"/>
    <s v="25 OLIVER NECK RD"/>
    <n v="101"/>
    <s v="DUQUETTE BRUCE E"/>
    <s v="RR"/>
    <m/>
    <m/>
    <n v="0.55403999999999998"/>
    <n v="1"/>
    <n v="1"/>
    <n v="1"/>
    <n v="1"/>
    <s v="SEPTIC"/>
    <n v="0"/>
    <n v="0"/>
    <n v="0"/>
    <m/>
    <n v="0"/>
    <m/>
    <m/>
    <m/>
    <s v="SEPTIC"/>
    <n v="0"/>
    <m/>
    <m/>
    <n v="1"/>
    <n v="1"/>
    <n v="4"/>
    <n v="1561"/>
    <n v="2"/>
    <m/>
    <s v="120-000-033-018"/>
    <s v="2000"/>
    <s v="4614"/>
    <s v="1"/>
    <s v="Y"/>
    <s v="Well"/>
    <s v="Sept"/>
    <s v="Prop"/>
    <s v="120-000-033-019"/>
    <n v="0"/>
    <n v="0.41817599999999999"/>
    <n v="1"/>
    <s v="White Island Pond LT10"/>
    <n v="5"/>
  </r>
  <r>
    <s v="120-000-001-007"/>
    <s v="FEE"/>
    <x v="1"/>
    <s v="633 WAREHAM RD"/>
    <n v="101"/>
    <s v="DELANEY SCOTT T"/>
    <s v="RR"/>
    <m/>
    <m/>
    <n v="0.29683999999999999"/>
    <n v="1"/>
    <n v="1"/>
    <n v="1"/>
    <n v="1"/>
    <s v="SEPTIC"/>
    <n v="0"/>
    <n v="0"/>
    <n v="0"/>
    <m/>
    <n v="0"/>
    <m/>
    <m/>
    <m/>
    <s v="SEPTIC"/>
    <n v="0"/>
    <m/>
    <m/>
    <n v="1"/>
    <n v="1"/>
    <n v="0"/>
    <n v="1856"/>
    <n v="1"/>
    <m/>
    <s v="120-000-001-007"/>
    <s v="1977"/>
    <s v="2547"/>
    <s v="1"/>
    <s v="Y"/>
    <s v="Well"/>
    <s v="Sept"/>
    <m/>
    <s v="120-000-001-008"/>
    <n v="0"/>
    <n v="0.41817599999999999"/>
    <n v="1"/>
    <s v="White Island Pond LT10"/>
    <n v="5"/>
  </r>
  <r>
    <s v="120-000-007-000"/>
    <s v="FEE"/>
    <x v="1"/>
    <s v="630 WAREHAM RD"/>
    <n v="101"/>
    <s v="PIRES DANIELLE L"/>
    <s v="RR"/>
    <m/>
    <m/>
    <n v="0.58587"/>
    <n v="0"/>
    <n v="1"/>
    <n v="0"/>
    <n v="1"/>
    <m/>
    <n v="0"/>
    <n v="0"/>
    <n v="0"/>
    <m/>
    <n v="0"/>
    <m/>
    <m/>
    <m/>
    <s v="SEPTIC"/>
    <n v="0"/>
    <m/>
    <m/>
    <n v="0"/>
    <n v="1"/>
    <n v="1"/>
    <n v="561"/>
    <n v="1"/>
    <m/>
    <s v="120-000-007-000"/>
    <s v="1945"/>
    <s v="765"/>
    <s v="1"/>
    <s v="P"/>
    <s v="Well"/>
    <s v="Sept"/>
    <s v="Prop"/>
    <m/>
    <n v="0"/>
    <n v="0"/>
    <n v="1"/>
    <s v="White Island Pond LT10"/>
    <n v="5"/>
  </r>
  <r>
    <s v="126-000-009-000U"/>
    <s v="FEE"/>
    <x v="1"/>
    <s v="FROG FOOT POND"/>
    <n v="76"/>
    <s v="A D MAKEPEACE CO"/>
    <s v="RR"/>
    <m/>
    <m/>
    <n v="480.30293999999998"/>
    <n v="0"/>
    <n v="0"/>
    <n v="0"/>
    <n v="0"/>
    <m/>
    <n v="0"/>
    <n v="0"/>
    <n v="0"/>
    <m/>
    <n v="0"/>
    <m/>
    <m/>
    <m/>
    <m/>
    <n v="0"/>
    <m/>
    <m/>
    <n v="0"/>
    <n v="0"/>
    <n v="0"/>
    <n v="0"/>
    <n v="0"/>
    <m/>
    <s v="126-000-009-000U"/>
    <s v="0"/>
    <s v="0"/>
    <s v="0"/>
    <s v="N"/>
    <m/>
    <m/>
    <m/>
    <s v="126-000-010-000,126-000-012-000,126-000-014-000"/>
    <n v="0"/>
    <n v="0"/>
    <n v="1"/>
    <s v="Harlow Brook"/>
    <n v="34"/>
  </r>
  <r>
    <s v="120-000-033-031"/>
    <s v="FEE"/>
    <x v="1"/>
    <s v="OLIVER NECK RD"/>
    <n v="130"/>
    <s v="GOULART DENNIS A"/>
    <s v="RR"/>
    <m/>
    <m/>
    <n v="2.29142"/>
    <n v="0"/>
    <n v="0"/>
    <n v="0"/>
    <n v="0"/>
    <m/>
    <n v="0"/>
    <n v="0"/>
    <n v="0"/>
    <m/>
    <n v="0"/>
    <m/>
    <m/>
    <m/>
    <m/>
    <n v="0"/>
    <m/>
    <m/>
    <n v="0"/>
    <n v="0"/>
    <n v="0"/>
    <n v="0"/>
    <n v="0"/>
    <m/>
    <s v="120-000-033-031"/>
    <s v="0"/>
    <s v="0"/>
    <s v="0"/>
    <s v="N"/>
    <s v="Well"/>
    <s v="Sept"/>
    <m/>
    <m/>
    <n v="0"/>
    <n v="0"/>
    <n v="1"/>
    <s v="White Island Pond LT10"/>
    <n v="5"/>
  </r>
  <r>
    <s v="120-000-001-009"/>
    <s v="FEE"/>
    <x v="1"/>
    <s v="629 WAREHAM RD"/>
    <n v="101"/>
    <s v="MANCINI JOHN P"/>
    <s v="RR"/>
    <m/>
    <m/>
    <n v="0.35677999999999999"/>
    <n v="1"/>
    <n v="1"/>
    <n v="1"/>
    <n v="1"/>
    <s v="SEPTIC"/>
    <n v="0"/>
    <n v="0"/>
    <n v="0"/>
    <m/>
    <n v="0"/>
    <m/>
    <m/>
    <m/>
    <s v="SEPTIC"/>
    <n v="0"/>
    <m/>
    <m/>
    <n v="1"/>
    <n v="1"/>
    <n v="3"/>
    <n v="1536"/>
    <n v="2"/>
    <m/>
    <s v="120-000-001-009"/>
    <s v="1950"/>
    <s v="2264"/>
    <s v="1"/>
    <s v="P"/>
    <s v="Well"/>
    <s v="Sept"/>
    <m/>
    <s v="120-000-001-010"/>
    <n v="0"/>
    <n v="0.41817599999999999"/>
    <n v="1"/>
    <s v="White Island Pond LT10"/>
    <n v="5"/>
  </r>
  <r>
    <s v="120-000-008-000"/>
    <s v="FEE"/>
    <x v="1"/>
    <s v="626 WAREHAM RD"/>
    <n v="101"/>
    <s v="PARKER JOSEPH R JR"/>
    <s v="RR"/>
    <m/>
    <m/>
    <n v="0.50978000000000001"/>
    <n v="1"/>
    <n v="1"/>
    <n v="1"/>
    <n v="1"/>
    <s v="SEPTIC"/>
    <n v="0"/>
    <n v="0"/>
    <n v="0"/>
    <m/>
    <n v="0"/>
    <m/>
    <m/>
    <m/>
    <s v="SEPTIC"/>
    <n v="0"/>
    <m/>
    <m/>
    <n v="1"/>
    <n v="1"/>
    <n v="3"/>
    <n v="1632"/>
    <n v="1"/>
    <m/>
    <s v="120-000-008-000"/>
    <s v="1945"/>
    <s v="2454"/>
    <s v="1"/>
    <s v="U"/>
    <s v="Well"/>
    <s v="Sept"/>
    <m/>
    <m/>
    <n v="0"/>
    <n v="0.41817599999999999"/>
    <n v="1"/>
    <s v="White Island Pond LT10"/>
    <n v="5"/>
  </r>
  <r>
    <s v="120-000-033-034"/>
    <s v="FEE"/>
    <x v="1"/>
    <s v="BARE FOOT PATH"/>
    <n v="130"/>
    <s v="GOULART MICHAEL L"/>
    <s v="RR"/>
    <m/>
    <m/>
    <n v="8.75352"/>
    <n v="0"/>
    <n v="0"/>
    <n v="0"/>
    <n v="0"/>
    <m/>
    <n v="0"/>
    <n v="0"/>
    <n v="0"/>
    <m/>
    <n v="0"/>
    <m/>
    <m/>
    <m/>
    <m/>
    <n v="0"/>
    <m/>
    <m/>
    <n v="0"/>
    <n v="0"/>
    <n v="0"/>
    <n v="0"/>
    <n v="0"/>
    <m/>
    <s v="120-000-033-034"/>
    <s v="0"/>
    <s v="0"/>
    <s v="0"/>
    <s v="N"/>
    <m/>
    <m/>
    <m/>
    <m/>
    <n v="0"/>
    <n v="0"/>
    <n v="1"/>
    <s v="White Island Pond LT10"/>
    <n v="5"/>
  </r>
  <r>
    <s v="128_16_0"/>
    <s v="FEE"/>
    <x v="2"/>
    <s v="0 WAREHAM ST"/>
    <n v="722"/>
    <s v="A D MAKEPEACE CO INC"/>
    <m/>
    <m/>
    <m/>
    <n v="0.12193"/>
    <n v="0"/>
    <n v="0"/>
    <n v="0"/>
    <n v="0"/>
    <m/>
    <n v="0"/>
    <n v="0"/>
    <n v="0"/>
    <m/>
    <n v="0"/>
    <m/>
    <m/>
    <m/>
    <m/>
    <n v="0"/>
    <m/>
    <m/>
    <n v="0"/>
    <n v="0"/>
    <n v="0"/>
    <n v="0"/>
    <n v="0"/>
    <m/>
    <m/>
    <m/>
    <m/>
    <m/>
    <m/>
    <m/>
    <m/>
    <m/>
    <m/>
    <n v="0"/>
    <n v="0"/>
    <n v="1"/>
    <s v="Rose Brook"/>
    <n v="41"/>
  </r>
  <r>
    <s v="120-000-001-011"/>
    <s v="FEE"/>
    <x v="1"/>
    <s v="625 WAREHAM RD"/>
    <n v="130"/>
    <s v="NESS ERNESTINE"/>
    <s v="RR"/>
    <m/>
    <m/>
    <n v="0.25534000000000001"/>
    <n v="0"/>
    <n v="0"/>
    <n v="0"/>
    <n v="0"/>
    <m/>
    <n v="0"/>
    <n v="0"/>
    <n v="0"/>
    <m/>
    <n v="0"/>
    <m/>
    <m/>
    <m/>
    <m/>
    <n v="0"/>
    <m/>
    <m/>
    <n v="0"/>
    <n v="0"/>
    <n v="0"/>
    <n v="0"/>
    <n v="0"/>
    <m/>
    <s v="120-000-001-011"/>
    <s v="0"/>
    <s v="0"/>
    <s v="0"/>
    <s v="N"/>
    <m/>
    <m/>
    <m/>
    <m/>
    <n v="0"/>
    <n v="0"/>
    <n v="1"/>
    <s v="White Island Pond LT10"/>
    <n v="5"/>
  </r>
  <r>
    <s v="120-000-009-000"/>
    <s v="FEE"/>
    <x v="1"/>
    <s v="7 QUIET HOLLOW"/>
    <n v="101"/>
    <s v="ADAMOWSKI EUGENIA LIFE ESTATE"/>
    <s v="RR"/>
    <m/>
    <m/>
    <n v="0.42302000000000001"/>
    <n v="1"/>
    <n v="1"/>
    <n v="1"/>
    <n v="1"/>
    <s v="SEPTIC"/>
    <n v="0"/>
    <n v="0"/>
    <n v="0"/>
    <m/>
    <n v="0"/>
    <m/>
    <m/>
    <m/>
    <s v="SEPTIC"/>
    <n v="0"/>
    <m/>
    <m/>
    <n v="1"/>
    <n v="1"/>
    <n v="4"/>
    <n v="1610"/>
    <n v="1"/>
    <m/>
    <s v="120-000-009-000"/>
    <s v="1945"/>
    <s v="3164"/>
    <s v="1"/>
    <s v="Y"/>
    <s v="Well"/>
    <s v="Sept"/>
    <m/>
    <m/>
    <n v="0"/>
    <n v="0.41817599999999999"/>
    <n v="1"/>
    <s v="White Island Pond LT10"/>
    <n v="5"/>
  </r>
  <r>
    <s v="128_15_0"/>
    <s v="FEE"/>
    <x v="2"/>
    <m/>
    <n v="999"/>
    <s v="UNK-191"/>
    <m/>
    <m/>
    <m/>
    <n v="7.87188"/>
    <n v="0"/>
    <n v="0"/>
    <n v="0"/>
    <n v="0"/>
    <m/>
    <n v="0"/>
    <n v="0"/>
    <n v="0"/>
    <m/>
    <n v="0"/>
    <m/>
    <m/>
    <m/>
    <m/>
    <n v="0"/>
    <m/>
    <m/>
    <n v="0"/>
    <n v="0"/>
    <n v="0"/>
    <n v="0"/>
    <n v="0"/>
    <m/>
    <m/>
    <m/>
    <m/>
    <m/>
    <m/>
    <m/>
    <m/>
    <m/>
    <m/>
    <n v="0"/>
    <n v="0"/>
    <n v="1"/>
    <s v="Rose Brook"/>
    <n v="41"/>
  </r>
  <r>
    <s v="124-000-000C-000"/>
    <s v="FEE"/>
    <x v="1"/>
    <s v="BEACH C"/>
    <n v="132"/>
    <s v="TWIN LAKES IMPROVEMENT ASSOC"/>
    <s v="R25"/>
    <m/>
    <m/>
    <n v="0.23799000000000001"/>
    <n v="0"/>
    <n v="0"/>
    <n v="0"/>
    <n v="0"/>
    <m/>
    <n v="0"/>
    <n v="0"/>
    <n v="0"/>
    <m/>
    <n v="0"/>
    <m/>
    <m/>
    <m/>
    <m/>
    <n v="0"/>
    <m/>
    <m/>
    <n v="0"/>
    <n v="0"/>
    <n v="0"/>
    <n v="0"/>
    <n v="0"/>
    <m/>
    <s v="124-000-000C-000"/>
    <s v="0"/>
    <s v="0"/>
    <s v="0"/>
    <s v="N"/>
    <m/>
    <m/>
    <m/>
    <m/>
    <n v="0"/>
    <n v="0"/>
    <n v="1"/>
    <s v="White Island Pond LT10"/>
    <n v="5"/>
  </r>
  <r>
    <s v="120-000-001-032"/>
    <s v="FEE"/>
    <x v="1"/>
    <s v="2 QUIET HOLLOW"/>
    <n v="132"/>
    <s v="ONEIL PETER P"/>
    <s v="RR"/>
    <m/>
    <m/>
    <n v="0.11228"/>
    <n v="0"/>
    <n v="0"/>
    <n v="0"/>
    <n v="0"/>
    <m/>
    <n v="0"/>
    <n v="0"/>
    <n v="0"/>
    <m/>
    <n v="0"/>
    <m/>
    <m/>
    <m/>
    <m/>
    <n v="0"/>
    <m/>
    <m/>
    <n v="0"/>
    <n v="0"/>
    <n v="0"/>
    <n v="0"/>
    <n v="0"/>
    <m/>
    <s v="120-000-001-032"/>
    <s v="0"/>
    <s v="0"/>
    <s v="0"/>
    <s v="N"/>
    <m/>
    <m/>
    <m/>
    <m/>
    <n v="0"/>
    <n v="0"/>
    <n v="1"/>
    <s v="White Island Pond LT10"/>
    <n v="5"/>
  </r>
  <r>
    <s v="120-000-001-012"/>
    <s v="FEE"/>
    <x v="1"/>
    <s v="621 WAREHAM RD"/>
    <n v="101"/>
    <s v="NESS RICHARD A"/>
    <s v="RR"/>
    <m/>
    <m/>
    <n v="0.18989"/>
    <n v="1"/>
    <n v="1"/>
    <n v="1"/>
    <n v="1"/>
    <s v="SEPTIC"/>
    <n v="0"/>
    <n v="0"/>
    <n v="0"/>
    <m/>
    <n v="0"/>
    <m/>
    <m/>
    <m/>
    <s v="SEPTIC"/>
    <n v="0"/>
    <m/>
    <m/>
    <n v="1"/>
    <n v="1"/>
    <n v="3"/>
    <n v="1222"/>
    <n v="1"/>
    <m/>
    <s v="120-000-001-012"/>
    <s v="1976"/>
    <s v="2706"/>
    <s v="1"/>
    <s v="Y"/>
    <s v="Well"/>
    <s v="Sept"/>
    <m/>
    <m/>
    <n v="0"/>
    <n v="0.41817599999999999"/>
    <n v="1"/>
    <s v="White Island Pond LT10"/>
    <n v="5"/>
  </r>
  <r>
    <s v="120-000-010-000"/>
    <s v="FEE"/>
    <x v="1"/>
    <s v="7 QUIET HOLLOW"/>
    <n v="132"/>
    <s v="ADAMOWSKI EUGENIA LIFE ESTATE"/>
    <s v="RR"/>
    <m/>
    <m/>
    <n v="0.35156999999999999"/>
    <n v="0"/>
    <n v="0"/>
    <n v="0"/>
    <n v="0"/>
    <m/>
    <n v="0"/>
    <n v="0"/>
    <n v="0"/>
    <m/>
    <n v="0"/>
    <m/>
    <m/>
    <m/>
    <m/>
    <n v="0"/>
    <m/>
    <m/>
    <n v="0"/>
    <n v="0"/>
    <n v="0"/>
    <n v="0"/>
    <n v="0"/>
    <m/>
    <s v="120-000-010-000"/>
    <s v="0"/>
    <s v="0"/>
    <s v="0"/>
    <s v="N"/>
    <m/>
    <m/>
    <m/>
    <m/>
    <n v="0"/>
    <n v="0"/>
    <n v="1"/>
    <s v="White Island Pond LT10"/>
    <n v="5"/>
  </r>
  <r>
    <s v="120-000-033-032"/>
    <s v="FEE"/>
    <x v="1"/>
    <s v="20 BARE FOOT PATH"/>
    <n v="101"/>
    <s v="SYLVIA LISA M"/>
    <s v="RR"/>
    <m/>
    <m/>
    <n v="1.4799599999999999"/>
    <n v="0"/>
    <n v="1"/>
    <n v="0"/>
    <n v="1"/>
    <m/>
    <n v="0"/>
    <n v="0"/>
    <n v="0"/>
    <m/>
    <n v="0"/>
    <m/>
    <m/>
    <m/>
    <s v="SEPTIC"/>
    <n v="0"/>
    <m/>
    <m/>
    <n v="0"/>
    <n v="1"/>
    <n v="2"/>
    <n v="528"/>
    <n v="1"/>
    <m/>
    <s v="120-000-033-032"/>
    <s v="1940"/>
    <s v="760"/>
    <s v="1"/>
    <s v="P"/>
    <s v="Well"/>
    <s v="Sept"/>
    <m/>
    <m/>
    <n v="0"/>
    <n v="0"/>
    <n v="1"/>
    <s v="White Island Pond LT10"/>
    <n v="5"/>
  </r>
  <r>
    <s v="120-000-001-033"/>
    <s v="FEE"/>
    <x v="1"/>
    <s v="2 QUIET HOLLOW"/>
    <n v="101"/>
    <s v="ONEIL PETER P"/>
    <s v="RR"/>
    <m/>
    <m/>
    <n v="0.22819"/>
    <n v="1"/>
    <n v="1"/>
    <n v="1"/>
    <n v="1"/>
    <s v="SEPTIC"/>
    <n v="0"/>
    <n v="0"/>
    <n v="0"/>
    <m/>
    <n v="0"/>
    <m/>
    <m/>
    <m/>
    <s v="SEPTIC"/>
    <n v="0"/>
    <m/>
    <m/>
    <n v="1"/>
    <n v="1"/>
    <n v="1"/>
    <n v="1673"/>
    <n v="1"/>
    <m/>
    <s v="120-000-001-033"/>
    <s v="2002"/>
    <s v="3210"/>
    <s v="1"/>
    <s v="Y"/>
    <s v="Wate"/>
    <s v="Sept"/>
    <m/>
    <m/>
    <n v="0"/>
    <n v="0.41817599999999999"/>
    <n v="1"/>
    <s v="White Island Pond LT10"/>
    <n v="5"/>
  </r>
  <r>
    <s v="120-000-001-013"/>
    <s v="FEE"/>
    <x v="1"/>
    <s v="619 WAREHAM RD"/>
    <n v="132"/>
    <s v="MANCINI JOHN P"/>
    <s v="RR"/>
    <m/>
    <m/>
    <n v="0.21754999999999999"/>
    <n v="0"/>
    <n v="0"/>
    <n v="0"/>
    <n v="0"/>
    <m/>
    <n v="0"/>
    <n v="0"/>
    <n v="0"/>
    <m/>
    <n v="0"/>
    <m/>
    <m/>
    <m/>
    <m/>
    <n v="0"/>
    <m/>
    <m/>
    <n v="0"/>
    <n v="0"/>
    <n v="0"/>
    <n v="0"/>
    <n v="0"/>
    <m/>
    <s v="120-000-001-013"/>
    <s v="0"/>
    <s v="0"/>
    <s v="0"/>
    <s v="N"/>
    <m/>
    <m/>
    <m/>
    <m/>
    <n v="0"/>
    <n v="0"/>
    <n v="1"/>
    <s v="White Island Pond LT10"/>
    <n v="5"/>
  </r>
  <r>
    <s v="120-035A-003-459"/>
    <s v="FEE"/>
    <x v="1"/>
    <s v="2 SUNSET BLVD"/>
    <n v="101"/>
    <s v="GLADYS M JOSEPHSON LIFE ESTATE"/>
    <s v="R25"/>
    <m/>
    <m/>
    <n v="0.35056999999999999"/>
    <n v="1"/>
    <n v="1"/>
    <n v="1"/>
    <n v="1"/>
    <s v="SEPTIC"/>
    <n v="0"/>
    <n v="0"/>
    <n v="0"/>
    <m/>
    <n v="0"/>
    <m/>
    <m/>
    <m/>
    <s v="SEPTIC"/>
    <n v="0"/>
    <m/>
    <m/>
    <n v="1"/>
    <n v="1"/>
    <n v="0"/>
    <n v="780"/>
    <n v="1"/>
    <m/>
    <s v="120-035A-003-459"/>
    <s v="1982"/>
    <s v="1860"/>
    <s v="1"/>
    <s v="X"/>
    <s v="Well"/>
    <s v="Sept"/>
    <m/>
    <m/>
    <n v="0"/>
    <n v="0.41817599999999999"/>
    <n v="1"/>
    <s v="White Island Pond LT10"/>
    <n v="5"/>
  </r>
  <r>
    <s v="120-000-001-035"/>
    <s v="FEE"/>
    <x v="1"/>
    <s v="10 QUIET HOLLOW"/>
    <n v="132"/>
    <s v="MCDONOUGH THOMAS J"/>
    <s v="RR"/>
    <m/>
    <m/>
    <n v="0.13955000000000001"/>
    <n v="0"/>
    <n v="0"/>
    <n v="0"/>
    <n v="0"/>
    <m/>
    <n v="0"/>
    <n v="0"/>
    <n v="0"/>
    <m/>
    <n v="0"/>
    <m/>
    <m/>
    <m/>
    <m/>
    <n v="0"/>
    <m/>
    <m/>
    <n v="0"/>
    <n v="0"/>
    <n v="0"/>
    <n v="0"/>
    <n v="0"/>
    <m/>
    <s v="120-000-001-035"/>
    <s v="0"/>
    <s v="0"/>
    <s v="0"/>
    <s v="N"/>
    <m/>
    <m/>
    <m/>
    <m/>
    <n v="0"/>
    <n v="0"/>
    <n v="1"/>
    <s v="White Island Pond LT10"/>
    <n v="5"/>
  </r>
  <r>
    <s v="TS_GAPS_NO_MAPPAR"/>
    <m/>
    <x v="1"/>
    <m/>
    <n v="0"/>
    <m/>
    <m/>
    <m/>
    <m/>
    <n v="4.0000000000000003E-5"/>
    <n v="0"/>
    <n v="0"/>
    <n v="0"/>
    <n v="0"/>
    <m/>
    <n v="0"/>
    <n v="0"/>
    <n v="0"/>
    <m/>
    <n v="0"/>
    <m/>
    <m/>
    <m/>
    <m/>
    <n v="0"/>
    <m/>
    <m/>
    <n v="0"/>
    <n v="0"/>
    <n v="0"/>
    <n v="0"/>
    <n v="0"/>
    <m/>
    <m/>
    <s v="0"/>
    <s v="0"/>
    <s v="0"/>
    <m/>
    <m/>
    <m/>
    <m/>
    <m/>
    <n v="0"/>
    <n v="0"/>
    <n v="1"/>
    <s v="Wankinco R N LT10"/>
    <n v="32"/>
  </r>
  <r>
    <s v="120-000-001-036"/>
    <s v="FEE"/>
    <x v="1"/>
    <s v="10 QUIET HOLLOW"/>
    <n v="101"/>
    <s v="MCDONOUGH THOMAS J"/>
    <s v="RR"/>
    <m/>
    <m/>
    <n v="0.16134000000000001"/>
    <n v="1"/>
    <n v="1"/>
    <n v="1"/>
    <n v="1"/>
    <s v="SEPTIC"/>
    <n v="0"/>
    <n v="0"/>
    <n v="0"/>
    <m/>
    <n v="0"/>
    <m/>
    <m/>
    <m/>
    <s v="SEPTIC"/>
    <n v="0"/>
    <m/>
    <m/>
    <n v="1"/>
    <n v="1"/>
    <n v="0"/>
    <n v="1840"/>
    <n v="1"/>
    <m/>
    <s v="120-000-001-036"/>
    <s v="1967"/>
    <s v="2384"/>
    <s v="1"/>
    <s v="Y"/>
    <s v="Well"/>
    <s v="Sept"/>
    <m/>
    <m/>
    <n v="0"/>
    <n v="0.41817599999999999"/>
    <n v="1"/>
    <s v="White Island Pond LT10"/>
    <n v="5"/>
  </r>
  <r>
    <s v="120-035A-003-458"/>
    <s v="FEE"/>
    <x v="1"/>
    <s v="6 SUNSET BLVD"/>
    <n v="101"/>
    <s v="SUNSET REALTY TRUST"/>
    <s v="R25"/>
    <m/>
    <m/>
    <n v="0.44194"/>
    <n v="1"/>
    <n v="1"/>
    <n v="1"/>
    <n v="1"/>
    <s v="SEPTIC"/>
    <n v="0"/>
    <n v="0"/>
    <n v="0"/>
    <m/>
    <n v="0"/>
    <m/>
    <m/>
    <m/>
    <s v="SEPTIC"/>
    <n v="0"/>
    <m/>
    <m/>
    <n v="1"/>
    <n v="1"/>
    <n v="4"/>
    <n v="1740"/>
    <n v="1"/>
    <m/>
    <s v="120-035A-003-458"/>
    <s v="1973"/>
    <s v="2636"/>
    <s v="1"/>
    <s v="P"/>
    <s v="Well"/>
    <s v="Sept"/>
    <m/>
    <m/>
    <n v="0"/>
    <n v="0.41817599999999999"/>
    <n v="1"/>
    <s v="White Island Pond LT10"/>
    <n v="5"/>
  </r>
  <r>
    <s v="120-000-001-014"/>
    <s v="FEE"/>
    <x v="1"/>
    <s v="617 WAREHAM RD"/>
    <n v="132"/>
    <s v="MANCINI JANET M"/>
    <s v="RR"/>
    <m/>
    <m/>
    <n v="0.26840999999999998"/>
    <n v="0"/>
    <n v="0"/>
    <n v="0"/>
    <n v="0"/>
    <m/>
    <n v="0"/>
    <n v="0"/>
    <n v="0"/>
    <m/>
    <n v="0"/>
    <m/>
    <m/>
    <m/>
    <m/>
    <n v="0"/>
    <m/>
    <m/>
    <n v="0"/>
    <n v="0"/>
    <n v="0"/>
    <n v="0"/>
    <n v="0"/>
    <m/>
    <s v="120-000-001-014"/>
    <s v="0"/>
    <s v="0"/>
    <s v="0"/>
    <s v="N"/>
    <m/>
    <m/>
    <m/>
    <s v="120-000-001-015"/>
    <n v="0"/>
    <n v="0"/>
    <n v="1"/>
    <s v="White Island Pond LT10"/>
    <n v="5"/>
  </r>
  <r>
    <s v="120-000-012-000Z"/>
    <s v="FEE"/>
    <x v="1"/>
    <s v="15 QUIET HOLLOW"/>
    <n v="101"/>
    <s v="LEECH WILLIAM F"/>
    <s v="RR"/>
    <m/>
    <m/>
    <n v="0.70025999999999999"/>
    <n v="1"/>
    <n v="1"/>
    <n v="1"/>
    <n v="1"/>
    <s v="SEPTIC"/>
    <n v="0"/>
    <n v="0"/>
    <n v="0"/>
    <m/>
    <n v="0"/>
    <m/>
    <m/>
    <m/>
    <s v="SEPTIC"/>
    <n v="0"/>
    <m/>
    <m/>
    <n v="1"/>
    <n v="1"/>
    <n v="0"/>
    <n v="736"/>
    <n v="1"/>
    <m/>
    <s v="120-000-012-000Z"/>
    <s v="1950"/>
    <s v="1612"/>
    <s v="1"/>
    <s v="P"/>
    <s v="Well"/>
    <s v="Sept"/>
    <m/>
    <s v="120-000-011-000"/>
    <n v="0"/>
    <n v="0.41817599999999999"/>
    <n v="1"/>
    <s v="White Island Pond LT10"/>
    <n v="5"/>
  </r>
  <r>
    <s v="120-035A-003-454"/>
    <s v="FEE"/>
    <x v="1"/>
    <s v="1 SUNSET BLVD"/>
    <n v="101"/>
    <s v="CAMPBELL MICHAEL"/>
    <s v="R25"/>
    <m/>
    <m/>
    <n v="0.37032999999999999"/>
    <n v="1"/>
    <n v="1"/>
    <n v="1"/>
    <n v="1"/>
    <s v="SEPTIC"/>
    <n v="0"/>
    <n v="0"/>
    <n v="0"/>
    <m/>
    <n v="0"/>
    <m/>
    <m/>
    <m/>
    <s v="SEPTIC"/>
    <n v="0"/>
    <m/>
    <m/>
    <n v="1"/>
    <n v="1"/>
    <n v="2"/>
    <n v="1300"/>
    <n v="2"/>
    <m/>
    <s v="120-035A-003-454"/>
    <s v="1999"/>
    <s v="2445"/>
    <s v="1"/>
    <s v="Y"/>
    <s v="Well"/>
    <s v="Sept"/>
    <m/>
    <m/>
    <n v="0"/>
    <n v="0.41817599999999999"/>
    <n v="1"/>
    <s v="White Island Pond LT10"/>
    <n v="5"/>
  </r>
  <r>
    <s v="120-000-001-037"/>
    <s v="FEE"/>
    <x v="1"/>
    <s v="16 QUIET HOLLOW"/>
    <n v="101"/>
    <s v="MORIN JEFFREY"/>
    <s v="RR"/>
    <m/>
    <m/>
    <n v="0.161"/>
    <n v="1"/>
    <n v="1"/>
    <n v="1"/>
    <n v="1"/>
    <s v="SEPTIC"/>
    <n v="0"/>
    <n v="0"/>
    <n v="0"/>
    <m/>
    <n v="0"/>
    <m/>
    <m/>
    <m/>
    <s v="SEPTIC"/>
    <n v="0"/>
    <m/>
    <m/>
    <n v="1"/>
    <n v="1"/>
    <n v="2"/>
    <n v="1162"/>
    <n v="1"/>
    <m/>
    <s v="120-000-001-037"/>
    <s v="1988"/>
    <s v="3068"/>
    <s v="1"/>
    <s v="Y"/>
    <s v="Well"/>
    <s v="Sept"/>
    <m/>
    <m/>
    <n v="0"/>
    <n v="0.41817599999999999"/>
    <n v="1"/>
    <s v="White Island Pond LT10"/>
    <n v="5"/>
  </r>
  <r>
    <s v="120-000-033-027"/>
    <s v="FEE"/>
    <x v="1"/>
    <s v="OLIVER NECK RD"/>
    <n v="132"/>
    <s v="GOULART MICHAEL L"/>
    <s v="RR"/>
    <m/>
    <m/>
    <n v="0.58347000000000004"/>
    <n v="0"/>
    <n v="0"/>
    <n v="0"/>
    <n v="0"/>
    <m/>
    <n v="0"/>
    <n v="0"/>
    <n v="0"/>
    <m/>
    <n v="0"/>
    <m/>
    <m/>
    <m/>
    <m/>
    <n v="0"/>
    <m/>
    <m/>
    <n v="0"/>
    <n v="0"/>
    <n v="0"/>
    <n v="0"/>
    <n v="0"/>
    <m/>
    <s v="120-000-033-027"/>
    <s v="0"/>
    <s v="0"/>
    <s v="0"/>
    <s v="N"/>
    <m/>
    <m/>
    <m/>
    <m/>
    <n v="0"/>
    <n v="0"/>
    <n v="1"/>
    <s v="White Island Pond LT10"/>
    <n v="5"/>
  </r>
  <r>
    <s v="120-035A-003-457"/>
    <s v="FEE"/>
    <x v="1"/>
    <s v="10 SUNSET BLVD"/>
    <n v="101"/>
    <s v="ACCOLLA REALTY TRUST"/>
    <s v="R25"/>
    <m/>
    <m/>
    <n v="0.41571000000000002"/>
    <n v="1"/>
    <n v="1"/>
    <n v="1"/>
    <n v="1"/>
    <s v="SEPTIC"/>
    <n v="0"/>
    <n v="0"/>
    <n v="0"/>
    <m/>
    <n v="0"/>
    <m/>
    <m/>
    <m/>
    <s v="SEPTIC"/>
    <n v="0"/>
    <m/>
    <m/>
    <n v="1"/>
    <n v="1"/>
    <n v="3"/>
    <n v="1192"/>
    <n v="1"/>
    <m/>
    <s v="120-035A-003-457"/>
    <s v="1973"/>
    <s v="2794"/>
    <s v="1"/>
    <s v="P"/>
    <s v="Well"/>
    <s v="Sept"/>
    <m/>
    <m/>
    <n v="0"/>
    <n v="0.41817599999999999"/>
    <n v="1"/>
    <s v="White Island Pond LT10"/>
    <n v="5"/>
  </r>
  <r>
    <s v="120-000-001-016"/>
    <s v="FEE"/>
    <x v="1"/>
    <s v="613 WAREHAM RD"/>
    <n v="131"/>
    <s v="BUBAR RACHEL"/>
    <s v="RR"/>
    <m/>
    <m/>
    <n v="0.14352000000000001"/>
    <n v="0"/>
    <n v="0"/>
    <n v="0"/>
    <n v="0"/>
    <m/>
    <n v="0"/>
    <n v="0"/>
    <n v="0"/>
    <m/>
    <n v="0"/>
    <m/>
    <m/>
    <m/>
    <m/>
    <n v="0"/>
    <m/>
    <m/>
    <n v="0"/>
    <n v="0"/>
    <n v="0"/>
    <n v="0"/>
    <n v="0"/>
    <m/>
    <s v="120-000-001-016"/>
    <s v="0"/>
    <s v="0"/>
    <s v="0"/>
    <s v="N"/>
    <m/>
    <m/>
    <m/>
    <m/>
    <n v="0"/>
    <n v="0"/>
    <n v="1"/>
    <s v="White Island Pond LT10"/>
    <n v="5"/>
  </r>
  <r>
    <s v="120-000-001-034Z"/>
    <s v="FEE"/>
    <x v="1"/>
    <s v="610 WAREHAM RD"/>
    <n v="101"/>
    <s v="WM SPECIALTY MORTGAGE LLC"/>
    <s v="RR"/>
    <m/>
    <m/>
    <n v="0.69435000000000002"/>
    <n v="1"/>
    <n v="1"/>
    <n v="1"/>
    <n v="1"/>
    <s v="SEPTIC"/>
    <n v="0"/>
    <n v="0"/>
    <n v="0"/>
    <m/>
    <n v="0"/>
    <m/>
    <m/>
    <m/>
    <s v="SEPTIC"/>
    <n v="0"/>
    <m/>
    <m/>
    <n v="1"/>
    <n v="1"/>
    <n v="4"/>
    <n v="1456"/>
    <n v="1.75"/>
    <m/>
    <s v="120-000-001-034Z"/>
    <s v="1987"/>
    <s v="2677"/>
    <s v="1"/>
    <s v="N"/>
    <s v="Well"/>
    <s v="Sept"/>
    <m/>
    <s v="120-000-001-038,120-000-001-039,120-000-001-043"/>
    <n v="0"/>
    <n v="0.41817599999999999"/>
    <n v="1"/>
    <s v="White Island Pond LT10"/>
    <n v="5"/>
  </r>
  <r>
    <s v="120-000-004-000"/>
    <s v="FEE"/>
    <x v="1"/>
    <s v="OLD HALFWAY POND RD"/>
    <n v="601"/>
    <s v="MANCINI JOHN P SR"/>
    <s v="RR"/>
    <m/>
    <m/>
    <n v="43.819200000000002"/>
    <n v="0"/>
    <n v="0"/>
    <n v="0"/>
    <n v="0"/>
    <m/>
    <n v="0"/>
    <n v="0"/>
    <n v="0"/>
    <m/>
    <n v="0"/>
    <m/>
    <m/>
    <m/>
    <m/>
    <n v="0"/>
    <m/>
    <m/>
    <n v="0"/>
    <n v="0"/>
    <n v="0"/>
    <n v="0"/>
    <n v="0"/>
    <m/>
    <s v="120-000-004-000"/>
    <s v="0"/>
    <s v="0"/>
    <s v="0"/>
    <s v="N"/>
    <m/>
    <m/>
    <m/>
    <m/>
    <n v="0"/>
    <n v="0"/>
    <n v="1"/>
    <s v="Mill Pond"/>
    <n v="20"/>
  </r>
  <r>
    <s v="PUB ROW"/>
    <s v="PUB ROW"/>
    <x v="1"/>
    <m/>
    <n v="0"/>
    <m/>
    <m/>
    <m/>
    <m/>
    <n v="0.51798"/>
    <n v="0"/>
    <n v="0"/>
    <n v="0"/>
    <n v="0"/>
    <m/>
    <n v="0"/>
    <n v="0"/>
    <n v="0"/>
    <m/>
    <n v="0"/>
    <m/>
    <m/>
    <m/>
    <m/>
    <n v="0"/>
    <m/>
    <m/>
    <n v="0"/>
    <n v="0"/>
    <n v="0"/>
    <n v="0"/>
    <n v="0"/>
    <m/>
    <m/>
    <s v="0"/>
    <s v="0"/>
    <s v="0"/>
    <m/>
    <m/>
    <m/>
    <m/>
    <m/>
    <n v="0"/>
    <n v="0"/>
    <n v="1"/>
    <s v="White Island Pond LT10"/>
    <n v="5"/>
  </r>
  <r>
    <s v="120-000-001-040"/>
    <s v="FEE"/>
    <x v="1"/>
    <s v="16 QUIET HOLLOW"/>
    <n v="132"/>
    <s v="MORIN JEFFREY"/>
    <s v="RR"/>
    <m/>
    <m/>
    <n v="0.17404"/>
    <n v="0"/>
    <n v="0"/>
    <n v="0"/>
    <n v="0"/>
    <m/>
    <n v="0"/>
    <n v="0"/>
    <n v="0"/>
    <m/>
    <n v="0"/>
    <m/>
    <m/>
    <m/>
    <m/>
    <n v="0"/>
    <m/>
    <m/>
    <n v="0"/>
    <n v="0"/>
    <n v="0"/>
    <n v="0"/>
    <n v="0"/>
    <m/>
    <s v="120-000-001-040"/>
    <s v="0"/>
    <s v="0"/>
    <s v="0"/>
    <s v="Y"/>
    <m/>
    <m/>
    <m/>
    <m/>
    <n v="0"/>
    <n v="0"/>
    <n v="1"/>
    <s v="White Island Pond LT10"/>
    <n v="5"/>
  </r>
  <r>
    <s v="TS_GAPS_NO_MAPPAR"/>
    <m/>
    <x v="1"/>
    <m/>
    <n v="0"/>
    <m/>
    <m/>
    <m/>
    <m/>
    <n v="5.0000000000000002E-5"/>
    <n v="0"/>
    <n v="0"/>
    <n v="0"/>
    <n v="0"/>
    <m/>
    <n v="0"/>
    <n v="0"/>
    <n v="0"/>
    <m/>
    <n v="0"/>
    <m/>
    <m/>
    <m/>
    <m/>
    <n v="0"/>
    <m/>
    <m/>
    <n v="0"/>
    <n v="0"/>
    <n v="0"/>
    <n v="0"/>
    <n v="0"/>
    <m/>
    <m/>
    <s v="0"/>
    <s v="0"/>
    <s v="0"/>
    <m/>
    <m/>
    <m/>
    <m/>
    <m/>
    <n v="0"/>
    <n v="0"/>
    <n v="1"/>
    <s v="Wankinco R N LT10"/>
    <n v="32"/>
  </r>
  <r>
    <s v="120-000-001-017"/>
    <s v="FEE"/>
    <x v="1"/>
    <s v="611 WAREHAM RD"/>
    <n v="130"/>
    <s v="MANCINI JOHN P JR"/>
    <s v="RR"/>
    <m/>
    <m/>
    <n v="0.14327000000000001"/>
    <n v="0"/>
    <n v="0"/>
    <n v="0"/>
    <n v="0"/>
    <m/>
    <n v="0"/>
    <n v="0"/>
    <n v="0"/>
    <m/>
    <n v="0"/>
    <m/>
    <m/>
    <m/>
    <m/>
    <n v="0"/>
    <m/>
    <m/>
    <n v="0"/>
    <n v="0"/>
    <n v="0"/>
    <n v="0"/>
    <n v="0"/>
    <m/>
    <s v="120-000-001-017"/>
    <s v="0"/>
    <s v="0"/>
    <s v="0"/>
    <s v="N"/>
    <m/>
    <m/>
    <m/>
    <m/>
    <n v="0"/>
    <n v="0"/>
    <n v="1"/>
    <s v="White Island Pond LT10"/>
    <n v="5"/>
  </r>
  <r>
    <s v="120-035A-003-455"/>
    <s v="FEE"/>
    <x v="1"/>
    <s v="9 SUNSET BLVD"/>
    <n v="101"/>
    <s v="SILVESTRO DOMENIC J"/>
    <s v="R25"/>
    <m/>
    <m/>
    <n v="0.55881000000000003"/>
    <n v="1"/>
    <n v="1"/>
    <n v="1"/>
    <n v="1"/>
    <s v="SEPTIC"/>
    <n v="0"/>
    <n v="0"/>
    <n v="0"/>
    <m/>
    <n v="0"/>
    <m/>
    <m/>
    <m/>
    <s v="SEPTIC"/>
    <n v="0"/>
    <m/>
    <m/>
    <n v="1"/>
    <n v="1"/>
    <n v="4"/>
    <n v="2958"/>
    <n v="1"/>
    <m/>
    <s v="120-035A-003-455"/>
    <s v="1989"/>
    <s v="4672"/>
    <s v="1"/>
    <s v="X"/>
    <s v="Well"/>
    <s v="Sept"/>
    <m/>
    <m/>
    <n v="0"/>
    <n v="0.41817599999999999"/>
    <n v="1"/>
    <s v="White Island Pond LT10"/>
    <n v="5"/>
  </r>
  <r>
    <s v="PUB ROW"/>
    <s v="PUB ROW"/>
    <x v="2"/>
    <m/>
    <n v="999"/>
    <s v="UNK-282"/>
    <m/>
    <m/>
    <m/>
    <n v="10.404999999999999"/>
    <n v="0"/>
    <n v="0"/>
    <n v="0"/>
    <n v="0"/>
    <m/>
    <n v="0"/>
    <n v="0"/>
    <n v="0"/>
    <m/>
    <n v="0"/>
    <m/>
    <m/>
    <m/>
    <m/>
    <n v="0"/>
    <m/>
    <m/>
    <n v="0"/>
    <n v="0"/>
    <n v="0"/>
    <n v="0"/>
    <n v="0"/>
    <m/>
    <m/>
    <m/>
    <m/>
    <m/>
    <m/>
    <m/>
    <m/>
    <m/>
    <m/>
    <n v="0"/>
    <n v="0"/>
    <n v="1"/>
    <s v="Maple Swamp"/>
    <n v="39"/>
  </r>
  <r>
    <s v="120-035A-476-000"/>
    <s v="FEE"/>
    <x v="1"/>
    <s v="11 GRANBY LN"/>
    <n v="101"/>
    <s v="GROOM MICHAEL P"/>
    <s v="R25"/>
    <m/>
    <m/>
    <n v="0.36291000000000001"/>
    <n v="1"/>
    <n v="1"/>
    <n v="1"/>
    <n v="1"/>
    <s v="SEPTIC"/>
    <n v="0"/>
    <n v="0"/>
    <n v="0"/>
    <m/>
    <n v="0"/>
    <m/>
    <m/>
    <m/>
    <s v="SEPTIC"/>
    <n v="0"/>
    <m/>
    <m/>
    <n v="1"/>
    <n v="1"/>
    <n v="3"/>
    <n v="1144"/>
    <n v="1"/>
    <m/>
    <s v="120-035A-476-000"/>
    <s v="1992"/>
    <s v="2484"/>
    <s v="1"/>
    <s v="Y"/>
    <s v="Well"/>
    <s v="Sept"/>
    <m/>
    <m/>
    <n v="0"/>
    <n v="0.41817599999999999"/>
    <n v="1"/>
    <s v="White Island Pond LT10"/>
    <n v="5"/>
  </r>
  <r>
    <s v="120-000-013A-000"/>
    <s v="FEE"/>
    <x v="1"/>
    <s v="21 QUIET HOLLOW"/>
    <n v="101"/>
    <s v="KELLY GERARD"/>
    <s v="RR"/>
    <m/>
    <m/>
    <n v="0.96819999999999995"/>
    <n v="1"/>
    <n v="1"/>
    <n v="1"/>
    <n v="1"/>
    <s v="SEPTIC"/>
    <n v="0"/>
    <n v="0"/>
    <n v="0"/>
    <m/>
    <n v="0"/>
    <m/>
    <m/>
    <m/>
    <s v="SEPTIC"/>
    <n v="0"/>
    <m/>
    <m/>
    <n v="1"/>
    <n v="1"/>
    <n v="2"/>
    <n v="1683"/>
    <n v="1"/>
    <m/>
    <s v="120-000-013A-000"/>
    <s v="1970"/>
    <s v="3646"/>
    <s v="1"/>
    <s v="Y"/>
    <s v="Well"/>
    <s v="Sept"/>
    <m/>
    <m/>
    <n v="0"/>
    <n v="0.41817599999999999"/>
    <n v="1"/>
    <s v="White Island Pond LT10"/>
    <n v="5"/>
  </r>
  <r>
    <s v="120-035A-003-456"/>
    <s v="FEE"/>
    <x v="1"/>
    <s v="14 SUNSET BLVD"/>
    <n v="101"/>
    <s v="SHEA FAMILY INVESTMENT TRUST"/>
    <s v="R25"/>
    <m/>
    <m/>
    <n v="0.69837000000000005"/>
    <n v="1"/>
    <n v="1"/>
    <n v="1"/>
    <n v="1"/>
    <s v="SEPTIC"/>
    <n v="0"/>
    <n v="0"/>
    <n v="0"/>
    <m/>
    <n v="0"/>
    <m/>
    <m/>
    <m/>
    <s v="SEPTIC"/>
    <n v="0"/>
    <m/>
    <m/>
    <n v="1"/>
    <n v="1"/>
    <n v="3"/>
    <n v="854"/>
    <n v="1"/>
    <m/>
    <s v="120-035A-003-456"/>
    <s v="1958"/>
    <s v="1268"/>
    <s v="1"/>
    <s v="P"/>
    <s v="Well"/>
    <s v="Sept"/>
    <m/>
    <m/>
    <n v="0"/>
    <n v="0.41817599999999999"/>
    <n v="1"/>
    <s v="White Island Pond LT10"/>
    <n v="5"/>
  </r>
  <r>
    <s v="120-000-001-041Z"/>
    <s v="FEE"/>
    <x v="1"/>
    <s v="22 QUIET HOLLOW"/>
    <n v="101"/>
    <s v="KELLEY MICHAEL J"/>
    <s v="RR"/>
    <m/>
    <m/>
    <n v="0.29415999999999998"/>
    <n v="1"/>
    <n v="1"/>
    <n v="1"/>
    <n v="1"/>
    <s v="SEPTIC"/>
    <n v="0"/>
    <n v="0"/>
    <n v="0"/>
    <m/>
    <n v="0"/>
    <m/>
    <m/>
    <m/>
    <s v="SEPTIC"/>
    <n v="0"/>
    <m/>
    <m/>
    <n v="1"/>
    <n v="1"/>
    <n v="3"/>
    <n v="1664"/>
    <n v="1.5"/>
    <m/>
    <s v="120-000-001-041Z"/>
    <s v="1977"/>
    <s v="3832"/>
    <s v="1"/>
    <s v="P"/>
    <s v="Well"/>
    <s v="Sept"/>
    <m/>
    <s v="120-000-001-042"/>
    <n v="0"/>
    <n v="0.41817599999999999"/>
    <n v="1"/>
    <s v="White Island Pond LT10"/>
    <n v="5"/>
  </r>
  <r>
    <s v="120-000-001-018"/>
    <s v="FEE"/>
    <x v="1"/>
    <s v="605 WAREHAM RD"/>
    <n v="132"/>
    <s v="FABICH GERALD"/>
    <s v="RR"/>
    <m/>
    <m/>
    <n v="0.13778000000000001"/>
    <n v="1"/>
    <n v="1"/>
    <n v="1"/>
    <n v="1"/>
    <s v="SEPTIC"/>
    <n v="0"/>
    <n v="0"/>
    <n v="0"/>
    <m/>
    <n v="0"/>
    <m/>
    <m/>
    <m/>
    <s v="SEPTIC"/>
    <n v="0"/>
    <m/>
    <m/>
    <n v="1"/>
    <n v="1"/>
    <n v="0"/>
    <n v="0"/>
    <n v="0"/>
    <m/>
    <s v="120-000-001-018"/>
    <s v="0"/>
    <s v="0"/>
    <s v="0"/>
    <s v="N"/>
    <s v="Well"/>
    <s v="Sept"/>
    <m/>
    <m/>
    <n v="0"/>
    <n v="0.41817599999999999"/>
    <n v="1"/>
    <s v="White Island Pond LT10"/>
    <n v="5"/>
  </r>
  <r>
    <s v="120-000-033-033"/>
    <s v="FEE"/>
    <x v="1"/>
    <s v="19 BARE FOOT PATH"/>
    <n v="101"/>
    <s v="GOULART MICHAEL L JR"/>
    <s v="RR"/>
    <m/>
    <m/>
    <n v="6.6677"/>
    <n v="1"/>
    <n v="1"/>
    <n v="1"/>
    <n v="1"/>
    <s v="SEPTIC"/>
    <n v="0"/>
    <n v="0"/>
    <n v="0"/>
    <m/>
    <n v="0"/>
    <m/>
    <m/>
    <m/>
    <s v="SEPTIC"/>
    <n v="0"/>
    <m/>
    <m/>
    <n v="1"/>
    <n v="1"/>
    <n v="3"/>
    <n v="2243"/>
    <n v="1.75"/>
    <m/>
    <s v="120-000-033-033"/>
    <s v="1995"/>
    <s v="4860"/>
    <s v="1"/>
    <s v="Y"/>
    <s v="Well"/>
    <s v="Sept"/>
    <m/>
    <m/>
    <n v="0"/>
    <n v="0.41817599999999999"/>
    <n v="1"/>
    <s v="White Island Pond LT10"/>
    <n v="5"/>
  </r>
  <r>
    <s v="120-000-001-019"/>
    <s v="FEE"/>
    <x v="1"/>
    <s v="605 WAREHAM RD"/>
    <n v="101"/>
    <s v="FABICH GERALD"/>
    <s v="RR"/>
    <m/>
    <m/>
    <n v="0.13458000000000001"/>
    <n v="1"/>
    <n v="1"/>
    <n v="1"/>
    <n v="1"/>
    <s v="SEPTIC"/>
    <n v="0"/>
    <n v="0"/>
    <n v="0"/>
    <m/>
    <n v="0"/>
    <m/>
    <m/>
    <m/>
    <s v="SEPTIC"/>
    <n v="0"/>
    <m/>
    <m/>
    <n v="1"/>
    <n v="1"/>
    <n v="0"/>
    <n v="1918"/>
    <n v="1.75"/>
    <m/>
    <s v="120-000-001-019"/>
    <s v="2003"/>
    <s v="3634"/>
    <s v="1"/>
    <s v="Y"/>
    <s v="Well"/>
    <s v="Sept"/>
    <m/>
    <m/>
    <n v="0"/>
    <n v="0.41817599999999999"/>
    <n v="1"/>
    <s v="White Island Pond LT10"/>
    <n v="5"/>
  </r>
  <r>
    <s v="120-000-001-044"/>
    <s v="FEE"/>
    <x v="1"/>
    <s v="604 WAREHAM RD"/>
    <n v="101"/>
    <s v="BUTLER FAMILY NOMINEE TRUST"/>
    <s v="RR"/>
    <m/>
    <m/>
    <n v="0.15962999999999999"/>
    <n v="1"/>
    <n v="1"/>
    <n v="1"/>
    <n v="1"/>
    <s v="SEPTIC"/>
    <n v="0"/>
    <n v="0"/>
    <n v="0"/>
    <m/>
    <n v="0"/>
    <m/>
    <m/>
    <m/>
    <s v="SEPTIC"/>
    <n v="0"/>
    <m/>
    <m/>
    <n v="1"/>
    <n v="1"/>
    <n v="3"/>
    <n v="1104"/>
    <n v="1"/>
    <m/>
    <s v="120-000-001-044"/>
    <s v="1951"/>
    <s v="2912"/>
    <s v="1"/>
    <s v="Y"/>
    <s v="Well"/>
    <s v="Sept"/>
    <s v="Prop"/>
    <m/>
    <n v="0"/>
    <n v="0.41817599999999999"/>
    <n v="1"/>
    <s v="White Island Pond LT10"/>
    <n v="5"/>
  </r>
  <r>
    <s v="120-000-015-000"/>
    <s v="FEE"/>
    <x v="1"/>
    <s v="27 QUIET HOLLOW"/>
    <n v="101"/>
    <s v="HOWES ROBERT F"/>
    <s v="RR"/>
    <m/>
    <m/>
    <n v="0.93032000000000004"/>
    <n v="1"/>
    <n v="1"/>
    <n v="1"/>
    <n v="1"/>
    <s v="SEPTIC"/>
    <n v="0"/>
    <n v="0"/>
    <n v="0"/>
    <m/>
    <n v="0"/>
    <m/>
    <m/>
    <m/>
    <s v="SEPTIC"/>
    <n v="0"/>
    <m/>
    <m/>
    <n v="1"/>
    <n v="1"/>
    <n v="3"/>
    <n v="960"/>
    <n v="1"/>
    <m/>
    <s v="120-000-015-000"/>
    <s v="1950"/>
    <s v="1984"/>
    <s v="1"/>
    <s v="P"/>
    <s v="Well"/>
    <s v="Sept"/>
    <m/>
    <s v="120-000-016-000"/>
    <n v="0"/>
    <n v="0.41817599999999999"/>
    <n v="1"/>
    <s v="White Island Pond LT10"/>
    <n v="5"/>
  </r>
  <r>
    <s v="120-035A-475-000"/>
    <s v="FEE"/>
    <x v="1"/>
    <s v="11R GRANBY LN"/>
    <n v="101"/>
    <s v="GROOM DAVID S"/>
    <s v="R25"/>
    <m/>
    <m/>
    <n v="0.84862000000000004"/>
    <n v="1"/>
    <n v="1"/>
    <n v="1"/>
    <n v="1"/>
    <s v="SEPTIC"/>
    <n v="0"/>
    <n v="0"/>
    <n v="0"/>
    <m/>
    <n v="0"/>
    <m/>
    <m/>
    <m/>
    <s v="SEPTIC"/>
    <n v="0"/>
    <m/>
    <m/>
    <n v="1"/>
    <n v="1"/>
    <n v="3"/>
    <n v="1736"/>
    <n v="2"/>
    <m/>
    <s v="120-035A-475-000"/>
    <s v="1962"/>
    <s v="2400"/>
    <s v="1"/>
    <s v="Y"/>
    <s v="Well"/>
    <s v="Sept"/>
    <s v="Prop"/>
    <m/>
    <n v="0"/>
    <n v="0.41817599999999999"/>
    <n v="1"/>
    <s v="White Island Pond LT10"/>
    <n v="5"/>
  </r>
  <r>
    <s v="120-000-001-020"/>
    <s v="FEE"/>
    <x v="1"/>
    <s v="603 WAREHAM RD"/>
    <n v="132"/>
    <s v="CAVANAUGH AARON P"/>
    <s v="RR"/>
    <m/>
    <m/>
    <n v="0.13625000000000001"/>
    <n v="0"/>
    <n v="0"/>
    <n v="0"/>
    <n v="0"/>
    <m/>
    <n v="0"/>
    <n v="0"/>
    <n v="0"/>
    <m/>
    <n v="0"/>
    <m/>
    <m/>
    <m/>
    <m/>
    <n v="0"/>
    <m/>
    <m/>
    <n v="0"/>
    <n v="0"/>
    <n v="0"/>
    <n v="0"/>
    <n v="0"/>
    <m/>
    <s v="120-000-001-020"/>
    <s v="0"/>
    <s v="0"/>
    <s v="0"/>
    <s v="N"/>
    <m/>
    <m/>
    <m/>
    <m/>
    <n v="0"/>
    <n v="0"/>
    <n v="1"/>
    <s v="White Island Pond LT10"/>
    <n v="5"/>
  </r>
  <r>
    <s v="120-000-001-045"/>
    <s v="FEE"/>
    <x v="1"/>
    <s v="WAREHAM RD"/>
    <n v="132"/>
    <s v="BUTLER FAMILY NOMINEE TRUST"/>
    <s v="RR"/>
    <m/>
    <m/>
    <n v="0.13725000000000001"/>
    <n v="1"/>
    <n v="1"/>
    <n v="1"/>
    <n v="1"/>
    <s v="SEPTIC"/>
    <n v="0"/>
    <n v="0"/>
    <n v="0"/>
    <m/>
    <n v="0"/>
    <m/>
    <m/>
    <m/>
    <s v="SEPTIC"/>
    <n v="0"/>
    <m/>
    <m/>
    <n v="1"/>
    <n v="1"/>
    <n v="0"/>
    <n v="0"/>
    <n v="0"/>
    <m/>
    <s v="120-000-001-045"/>
    <s v="0"/>
    <s v="0"/>
    <s v="0"/>
    <s v="N"/>
    <m/>
    <m/>
    <m/>
    <m/>
    <n v="0"/>
    <n v="0.41817599999999999"/>
    <n v="1"/>
    <s v="White Island Pond LT10"/>
    <n v="5"/>
  </r>
  <r>
    <s v="120-000-000-000"/>
    <s v="FEE"/>
    <x v="1"/>
    <m/>
    <n v="999"/>
    <m/>
    <m/>
    <m/>
    <m/>
    <n v="241.41674"/>
    <n v="0"/>
    <n v="0"/>
    <n v="0"/>
    <n v="0"/>
    <m/>
    <n v="0"/>
    <n v="0"/>
    <n v="0"/>
    <m/>
    <n v="0"/>
    <m/>
    <m/>
    <m/>
    <m/>
    <n v="0"/>
    <m/>
    <m/>
    <n v="0"/>
    <n v="0"/>
    <n v="0"/>
    <n v="0"/>
    <n v="0"/>
    <m/>
    <s v="120-000-000-000"/>
    <s v="0"/>
    <s v="0"/>
    <s v="0"/>
    <m/>
    <m/>
    <m/>
    <m/>
    <s v="unk17"/>
    <n v="0"/>
    <n v="0"/>
    <n v="1"/>
    <s v="White Island Pond LT10"/>
    <n v="5"/>
  </r>
  <r>
    <s v="120-000-034-000Z"/>
    <s v="FEE"/>
    <x v="1"/>
    <s v="17 GRANBY LN"/>
    <n v="101"/>
    <s v="ARENA JAMES D"/>
    <s v="R25"/>
    <m/>
    <m/>
    <n v="1.16771"/>
    <n v="1"/>
    <n v="1"/>
    <n v="1"/>
    <n v="1"/>
    <s v="SEPTIC"/>
    <n v="0"/>
    <n v="0"/>
    <n v="0"/>
    <m/>
    <n v="0"/>
    <m/>
    <m/>
    <m/>
    <s v="SEPTIC"/>
    <n v="0"/>
    <m/>
    <m/>
    <n v="1"/>
    <n v="1"/>
    <n v="0"/>
    <n v="1030"/>
    <n v="1"/>
    <m/>
    <s v="120-000-034-000Z"/>
    <s v="1950"/>
    <s v="2347"/>
    <s v="1"/>
    <s v="Y"/>
    <s v="Well"/>
    <s v="Sept"/>
    <s v="Prop"/>
    <s v="120-000-034-000,120-035A-002-000"/>
    <n v="0"/>
    <n v="0.41817599999999999"/>
    <n v="1"/>
    <s v="White Island Pond LT10"/>
    <n v="5"/>
  </r>
  <r>
    <s v="120-000-001-021"/>
    <s v="FEE"/>
    <x v="1"/>
    <s v="601 WAREHAM RD"/>
    <n v="101"/>
    <s v="CAVANAUGH AARON"/>
    <s v="RR"/>
    <m/>
    <m/>
    <n v="0.27907999999999999"/>
    <n v="1"/>
    <n v="1"/>
    <n v="1"/>
    <n v="1"/>
    <s v="SEPTIC"/>
    <n v="0"/>
    <n v="0"/>
    <n v="0"/>
    <m/>
    <n v="0"/>
    <m/>
    <m/>
    <m/>
    <s v="SEPTIC"/>
    <n v="0"/>
    <m/>
    <m/>
    <n v="1"/>
    <n v="1"/>
    <n v="2"/>
    <n v="742"/>
    <n v="1"/>
    <m/>
    <s v="120-000-001-021"/>
    <s v="1950"/>
    <s v="1748"/>
    <s v="1"/>
    <s v="Y"/>
    <s v="Well"/>
    <s v="Sept"/>
    <m/>
    <s v="120-000-001-022"/>
    <n v="0"/>
    <n v="0.41817599999999999"/>
    <n v="1"/>
    <s v="White Island Pond LT10"/>
    <n v="5"/>
  </r>
  <r>
    <s v="120-000-017-000"/>
    <s v="FEE"/>
    <x v="1"/>
    <s v="31 QUIET HOLLOW"/>
    <n v="130"/>
    <s v="BUTLER FAMILY NOMINEE TRUST"/>
    <s v="RR"/>
    <m/>
    <m/>
    <n v="0.28889999999999999"/>
    <n v="0"/>
    <n v="0"/>
    <n v="0"/>
    <n v="0"/>
    <m/>
    <n v="0"/>
    <n v="0"/>
    <n v="0"/>
    <m/>
    <n v="0"/>
    <m/>
    <m/>
    <m/>
    <m/>
    <n v="0"/>
    <m/>
    <m/>
    <n v="0"/>
    <n v="0"/>
    <n v="0"/>
    <n v="0"/>
    <n v="0"/>
    <m/>
    <s v="120-000-017-000"/>
    <s v="0"/>
    <s v="0"/>
    <s v="0"/>
    <s v="N"/>
    <m/>
    <m/>
    <m/>
    <m/>
    <n v="0"/>
    <n v="0"/>
    <n v="1"/>
    <s v="White Island Pond LT10"/>
    <n v="5"/>
  </r>
  <r>
    <s v="120-035A-474-000"/>
    <s v="FEE"/>
    <x v="1"/>
    <s v="1 GRANBY LN"/>
    <n v="101"/>
    <s v="HERCHELL NOEL R"/>
    <s v="R25"/>
    <m/>
    <m/>
    <n v="1.4999999999999999E-4"/>
    <n v="0"/>
    <n v="1"/>
    <n v="0"/>
    <n v="1"/>
    <m/>
    <n v="0"/>
    <n v="0"/>
    <n v="0"/>
    <m/>
    <n v="0"/>
    <m/>
    <m/>
    <m/>
    <s v="SEPTIC"/>
    <n v="0"/>
    <m/>
    <m/>
    <n v="0"/>
    <n v="1"/>
    <n v="0"/>
    <n v="1344"/>
    <n v="1.75"/>
    <m/>
    <s v="120-035A-474-000"/>
    <s v="1999"/>
    <s v="2388"/>
    <s v="1"/>
    <s v="Y"/>
    <s v="Well"/>
    <s v="Sept"/>
    <m/>
    <m/>
    <n v="0"/>
    <n v="0"/>
    <n v="1"/>
    <s v="White Island Pond LT10"/>
    <n v="5"/>
  </r>
  <r>
    <s v="120-000-018-000"/>
    <s v="FEE"/>
    <x v="1"/>
    <s v="596 WAREHAM RD"/>
    <n v="101"/>
    <s v="BURTON EDWARD D"/>
    <s v="RR"/>
    <m/>
    <m/>
    <n v="0.29686000000000001"/>
    <n v="1"/>
    <n v="1"/>
    <n v="1"/>
    <n v="1"/>
    <s v="SEPTIC"/>
    <n v="0"/>
    <n v="0"/>
    <n v="0"/>
    <m/>
    <n v="0"/>
    <m/>
    <m/>
    <m/>
    <s v="SEPTIC"/>
    <n v="0"/>
    <m/>
    <m/>
    <n v="1"/>
    <n v="1"/>
    <n v="4"/>
    <n v="1000"/>
    <n v="1.5"/>
    <m/>
    <s v="120-000-018-000"/>
    <s v="1940"/>
    <s v="2256"/>
    <s v="1"/>
    <s v="Y"/>
    <s v="Well"/>
    <s v="Sept"/>
    <m/>
    <m/>
    <n v="0"/>
    <n v="0.41817599999999999"/>
    <n v="1"/>
    <s v="White Island Pond LT10"/>
    <n v="5"/>
  </r>
  <r>
    <s v="120-000-001-023"/>
    <s v="FEE"/>
    <x v="1"/>
    <s v="597 WAREHAM RD"/>
    <n v="101"/>
    <s v="HOLMES JEFFREY J"/>
    <s v="RR"/>
    <m/>
    <m/>
    <n v="0.14055000000000001"/>
    <n v="1"/>
    <n v="1"/>
    <n v="1"/>
    <n v="1"/>
    <s v="SEPTIC"/>
    <n v="0"/>
    <n v="0"/>
    <n v="0"/>
    <m/>
    <n v="0"/>
    <m/>
    <m/>
    <m/>
    <s v="SEPTIC"/>
    <n v="0"/>
    <m/>
    <m/>
    <n v="1"/>
    <n v="1"/>
    <n v="3"/>
    <n v="700"/>
    <n v="1"/>
    <m/>
    <s v="120-000-001-023"/>
    <s v="1950"/>
    <s v="1600"/>
    <s v="1"/>
    <s v="Y"/>
    <s v="Well"/>
    <s v="Sept"/>
    <m/>
    <m/>
    <n v="0"/>
    <n v="0.41817599999999999"/>
    <n v="1"/>
    <s v="White Island Pond LT10"/>
    <n v="5"/>
  </r>
  <r>
    <s v="120-000-001-024"/>
    <s v="FEE"/>
    <x v="1"/>
    <s v="593 WAREHAM RD"/>
    <n v="132"/>
    <s v="HOLMES JEFFREY J"/>
    <s v="RR"/>
    <m/>
    <m/>
    <n v="0.13214999999999999"/>
    <n v="0"/>
    <n v="0"/>
    <n v="0"/>
    <n v="0"/>
    <m/>
    <n v="0"/>
    <n v="0"/>
    <n v="0"/>
    <m/>
    <n v="0"/>
    <m/>
    <m/>
    <m/>
    <m/>
    <n v="0"/>
    <m/>
    <m/>
    <n v="0"/>
    <n v="0"/>
    <n v="0"/>
    <n v="0"/>
    <n v="0"/>
    <m/>
    <s v="120-000-001-024"/>
    <s v="0"/>
    <s v="0"/>
    <s v="0"/>
    <s v="N"/>
    <m/>
    <m/>
    <m/>
    <m/>
    <n v="0"/>
    <n v="0"/>
    <n v="1"/>
    <s v="White Island Pond LT10"/>
    <n v="5"/>
  </r>
  <r>
    <s v="120-000-035-471"/>
    <s v="FEE"/>
    <x v="1"/>
    <s v="575 BOURNE RD"/>
    <n v="101"/>
    <s v="CODY DIANE"/>
    <s v="R25"/>
    <m/>
    <m/>
    <n v="0.51807999999999998"/>
    <n v="1"/>
    <n v="1"/>
    <n v="1"/>
    <n v="1"/>
    <s v="SEPTIC"/>
    <n v="0"/>
    <n v="0"/>
    <n v="0"/>
    <m/>
    <n v="0"/>
    <m/>
    <m/>
    <m/>
    <s v="SEPTIC"/>
    <n v="0"/>
    <m/>
    <m/>
    <n v="1"/>
    <n v="1"/>
    <n v="0"/>
    <n v="844"/>
    <n v="1"/>
    <m/>
    <s v="120-000-035-471"/>
    <s v="1959"/>
    <s v="1718"/>
    <s v="1"/>
    <s v="X"/>
    <s v="Well"/>
    <s v="Sept"/>
    <m/>
    <m/>
    <n v="0"/>
    <n v="0.41817599999999999"/>
    <n v="1"/>
    <s v="White Island Pond LT10"/>
    <n v="5"/>
  </r>
  <r>
    <s v="120-000-002-000"/>
    <s v="FEE"/>
    <x v="1"/>
    <s v="563 WAREHAM RD"/>
    <n v="101"/>
    <s v="HOBERG JAMES R"/>
    <s v="RR"/>
    <m/>
    <m/>
    <n v="3.0127000000000002"/>
    <n v="1"/>
    <n v="1"/>
    <n v="1"/>
    <n v="1"/>
    <s v="SEPTIC"/>
    <n v="0"/>
    <n v="0"/>
    <n v="0"/>
    <m/>
    <n v="0"/>
    <m/>
    <m/>
    <m/>
    <s v="SEPTIC"/>
    <n v="0"/>
    <m/>
    <m/>
    <n v="1"/>
    <n v="1"/>
    <n v="4"/>
    <n v="1946"/>
    <n v="2"/>
    <m/>
    <s v="120-000-002-000"/>
    <s v="1989"/>
    <s v="4198"/>
    <s v="1"/>
    <s v="Y"/>
    <s v="Well"/>
    <s v="Sept"/>
    <s v="Prop"/>
    <m/>
    <n v="0"/>
    <n v="0.41817599999999999"/>
    <n v="1"/>
    <s v="White Island Pond LT10"/>
    <n v="5"/>
  </r>
  <r>
    <s v="120-000-019-000"/>
    <s v="FEE"/>
    <x v="1"/>
    <s v="594 WAREHAM RD"/>
    <n v="101"/>
    <s v="SAFFORD DONNA JEAN"/>
    <s v="RR"/>
    <m/>
    <m/>
    <n v="0.27777000000000002"/>
    <n v="1"/>
    <n v="1"/>
    <n v="1"/>
    <n v="1"/>
    <s v="SEPTIC"/>
    <n v="0"/>
    <n v="0"/>
    <n v="0"/>
    <m/>
    <n v="0"/>
    <m/>
    <m/>
    <m/>
    <s v="SEPTIC"/>
    <n v="0"/>
    <m/>
    <m/>
    <n v="1"/>
    <n v="1"/>
    <n v="2"/>
    <n v="1152"/>
    <n v="1"/>
    <m/>
    <s v="120-000-019-000"/>
    <s v="1973"/>
    <s v="1968"/>
    <s v="1"/>
    <s v="P"/>
    <s v="Well"/>
    <s v="Sept"/>
    <m/>
    <m/>
    <n v="0"/>
    <n v="0.41817599999999999"/>
    <n v="1"/>
    <s v="White Island Pond LT10"/>
    <n v="5"/>
  </r>
  <r>
    <s v="TS_GAPS_NO_MAPPAR"/>
    <m/>
    <x v="1"/>
    <m/>
    <n v="999"/>
    <m/>
    <m/>
    <m/>
    <m/>
    <n v="2.264E-2"/>
    <n v="0"/>
    <n v="0"/>
    <n v="0"/>
    <n v="0"/>
    <m/>
    <n v="0"/>
    <n v="0"/>
    <n v="0"/>
    <m/>
    <n v="0"/>
    <m/>
    <m/>
    <m/>
    <m/>
    <n v="0"/>
    <m/>
    <m/>
    <n v="0"/>
    <n v="0"/>
    <n v="0"/>
    <n v="0"/>
    <n v="0"/>
    <m/>
    <m/>
    <s v="0"/>
    <s v="0"/>
    <s v="0"/>
    <m/>
    <m/>
    <m/>
    <m/>
    <m/>
    <n v="0"/>
    <n v="0"/>
    <n v="1"/>
    <s v="Wankinco R N LT10"/>
    <n v="32"/>
  </r>
  <r>
    <s v="120-035A-001-000U"/>
    <s v="FEE"/>
    <x v="1"/>
    <s v="OFF BOURNE RD"/>
    <n v="17"/>
    <s v="A E MOORE REALTY TRUST"/>
    <s v="RR"/>
    <m/>
    <m/>
    <n v="6.3418599999999996"/>
    <n v="1"/>
    <n v="1"/>
    <n v="1"/>
    <n v="1"/>
    <s v="SEPTIC"/>
    <n v="0"/>
    <n v="0"/>
    <n v="0"/>
    <m/>
    <n v="0"/>
    <m/>
    <m/>
    <m/>
    <s v="SEPTIC"/>
    <n v="0"/>
    <m/>
    <m/>
    <n v="1"/>
    <n v="1"/>
    <n v="2"/>
    <n v="931"/>
    <n v="1.75"/>
    <m/>
    <s v="120-035A-001-000U"/>
    <s v="1962"/>
    <s v="1903"/>
    <s v="1"/>
    <s v="N"/>
    <s v="Well"/>
    <s v="Sept"/>
    <m/>
    <m/>
    <n v="0"/>
    <n v="0.41817599999999999"/>
    <n v="1"/>
    <s v="White Island Pond LT10"/>
    <n v="5"/>
  </r>
  <r>
    <s v="120-000-001-026Z"/>
    <s v="FEE"/>
    <x v="1"/>
    <s v="589 WAREHAM RD"/>
    <n v="101"/>
    <s v="GLOVER JAMES L"/>
    <s v="RR"/>
    <m/>
    <m/>
    <n v="0.26522000000000001"/>
    <n v="1"/>
    <n v="1"/>
    <n v="1"/>
    <n v="1"/>
    <s v="SEPTIC"/>
    <n v="0"/>
    <n v="0"/>
    <n v="0"/>
    <m/>
    <n v="0"/>
    <m/>
    <m/>
    <m/>
    <s v="SEPTIC"/>
    <n v="0"/>
    <m/>
    <m/>
    <n v="1"/>
    <n v="1"/>
    <n v="0"/>
    <n v="1344"/>
    <n v="1"/>
    <m/>
    <s v="120-000-001-026Z"/>
    <s v="1971"/>
    <s v="2304"/>
    <s v="1"/>
    <s v="Y"/>
    <s v="Well"/>
    <s v="Sept"/>
    <s v="Prop"/>
    <s v="120-000-001-025"/>
    <n v="0"/>
    <n v="0.41817599999999999"/>
    <n v="1"/>
    <s v="White Island Pond LT10"/>
    <n v="5"/>
  </r>
  <r>
    <s v="120-000-020B-000"/>
    <s v="FEE"/>
    <x v="1"/>
    <s v="590 WAREHAM RD"/>
    <n v="101"/>
    <s v="HASTINGS ERIC"/>
    <s v="RR"/>
    <m/>
    <m/>
    <n v="9.4960000000000003E-2"/>
    <n v="1"/>
    <n v="1"/>
    <n v="1"/>
    <n v="1"/>
    <s v="SEPTIC"/>
    <n v="0"/>
    <n v="0"/>
    <n v="0"/>
    <m/>
    <n v="0"/>
    <m/>
    <m/>
    <m/>
    <s v="SEPTIC"/>
    <n v="0"/>
    <m/>
    <m/>
    <n v="1"/>
    <n v="1"/>
    <n v="0"/>
    <n v="558"/>
    <n v="1"/>
    <m/>
    <s v="120-000-020B-000"/>
    <s v="1952"/>
    <s v="1260"/>
    <s v="1"/>
    <s v="P"/>
    <s v="Well"/>
    <s v="Sept"/>
    <m/>
    <m/>
    <n v="0"/>
    <n v="0.41817599999999999"/>
    <n v="1"/>
    <s v="White Island Pond LT10"/>
    <n v="5"/>
  </r>
  <r>
    <s v="120-000-020A-000"/>
    <s v="FEE"/>
    <x v="1"/>
    <s v="588 WAREHAM RD"/>
    <n v="131"/>
    <s v="KELLY GERARD"/>
    <s v="RR"/>
    <m/>
    <m/>
    <n v="0.13619999999999999"/>
    <n v="0"/>
    <n v="0"/>
    <n v="0"/>
    <n v="0"/>
    <m/>
    <n v="0"/>
    <n v="0"/>
    <n v="0"/>
    <m/>
    <n v="0"/>
    <m/>
    <m/>
    <m/>
    <m/>
    <n v="0"/>
    <m/>
    <m/>
    <n v="0"/>
    <n v="0"/>
    <n v="0"/>
    <n v="0"/>
    <n v="0"/>
    <m/>
    <s v="120-000-020A-000"/>
    <s v="0"/>
    <s v="0"/>
    <s v="0"/>
    <s v="N"/>
    <s v="Well"/>
    <s v="Sept"/>
    <m/>
    <m/>
    <n v="0"/>
    <n v="0"/>
    <n v="1"/>
    <s v="White Island Pond LT10"/>
    <n v="5"/>
  </r>
  <r>
    <s v="120-000-001-119"/>
    <s v="FEE"/>
    <x v="1"/>
    <s v="81 SANDY BEACH RD"/>
    <n v="132"/>
    <s v="QUENTAL MARK A"/>
    <s v="RR"/>
    <m/>
    <m/>
    <n v="0.39279999999999998"/>
    <n v="0"/>
    <n v="0"/>
    <n v="0"/>
    <n v="0"/>
    <m/>
    <n v="0"/>
    <n v="0"/>
    <n v="0"/>
    <m/>
    <n v="0"/>
    <m/>
    <m/>
    <m/>
    <m/>
    <n v="0"/>
    <m/>
    <m/>
    <n v="0"/>
    <n v="0"/>
    <n v="0"/>
    <n v="0"/>
    <n v="0"/>
    <m/>
    <s v="120-000-001-119"/>
    <s v="0"/>
    <s v="0"/>
    <s v="0"/>
    <s v="N"/>
    <m/>
    <m/>
    <m/>
    <m/>
    <n v="0"/>
    <n v="0"/>
    <n v="1"/>
    <s v="White Island Pond LT10"/>
    <n v="5"/>
  </r>
  <r>
    <s v="120-000-001-118"/>
    <s v="FEE"/>
    <x v="1"/>
    <s v="79 SANDY BEACH RD"/>
    <n v="101"/>
    <s v="QUENTAL MARK A"/>
    <s v="RR"/>
    <m/>
    <m/>
    <n v="0.34642000000000001"/>
    <n v="1"/>
    <n v="1"/>
    <n v="1"/>
    <n v="1"/>
    <s v="SEPTIC"/>
    <n v="0"/>
    <n v="0"/>
    <n v="0"/>
    <m/>
    <n v="0"/>
    <m/>
    <m/>
    <m/>
    <s v="SEPTIC"/>
    <n v="0"/>
    <m/>
    <m/>
    <n v="1"/>
    <n v="1"/>
    <n v="3"/>
    <n v="768"/>
    <n v="1"/>
    <m/>
    <s v="120-000-001-118"/>
    <s v="1965"/>
    <s v="1160"/>
    <s v="1"/>
    <s v="P"/>
    <s v="Well"/>
    <s v="Sept"/>
    <m/>
    <m/>
    <n v="0"/>
    <n v="0.41817599999999999"/>
    <n v="1"/>
    <s v="White Island Pond LT10"/>
    <n v="5"/>
  </r>
  <r>
    <s v="120-000-000F-007Z"/>
    <s v="FEE"/>
    <x v="1"/>
    <s v="17 MAGUIRE WAY"/>
    <n v="101"/>
    <s v="SCHULTZ BRENDAN C"/>
    <s v="RR"/>
    <m/>
    <m/>
    <n v="0.94245000000000001"/>
    <n v="1"/>
    <n v="1"/>
    <n v="1"/>
    <n v="1"/>
    <s v="SEPTIC"/>
    <n v="0"/>
    <n v="0"/>
    <n v="0"/>
    <m/>
    <n v="0"/>
    <m/>
    <m/>
    <m/>
    <s v="SEPTIC"/>
    <n v="0"/>
    <m/>
    <m/>
    <n v="1"/>
    <n v="1"/>
    <n v="0"/>
    <n v="936"/>
    <n v="1.75"/>
    <m/>
    <s v="120-000-000F-007Z"/>
    <s v="2003"/>
    <s v="3000"/>
    <s v="1"/>
    <s v="Y"/>
    <s v="Well"/>
    <s v="Sept"/>
    <s v="Prop"/>
    <s v="120-000-000F-007,120-000-000F-008,120-000-000F-009,120-000-000F-010,120-000-000F-011,120-000-000F-012,120-000-000F-013,120-000-000F-014,120-000-000F-015"/>
    <n v="0"/>
    <n v="4.6463999999999999"/>
    <n v="1"/>
    <s v="Mill Pond"/>
    <n v="20"/>
  </r>
  <r>
    <s v="120-000-001-027"/>
    <s v="FEE"/>
    <x v="1"/>
    <s v="587 WAREHAM RD"/>
    <n v="101"/>
    <s v="MANGANIELLO WILLIAM R JR"/>
    <s v="RR"/>
    <m/>
    <m/>
    <n v="0.18931999999999999"/>
    <n v="1"/>
    <n v="1"/>
    <n v="1"/>
    <n v="1"/>
    <s v="SEPTIC"/>
    <n v="0"/>
    <n v="0"/>
    <n v="0"/>
    <m/>
    <n v="0"/>
    <m/>
    <m/>
    <m/>
    <s v="SEPTIC"/>
    <n v="0"/>
    <m/>
    <m/>
    <n v="1"/>
    <n v="1"/>
    <n v="3"/>
    <n v="1270"/>
    <n v="1"/>
    <m/>
    <s v="120-000-001-027"/>
    <s v="1962"/>
    <s v="1845"/>
    <s v="1"/>
    <s v="Y"/>
    <s v="Well"/>
    <s v="Sept"/>
    <m/>
    <m/>
    <n v="0"/>
    <n v="0.41817599999999999"/>
    <n v="1"/>
    <s v="White Island Pond LT10"/>
    <n v="5"/>
  </r>
  <r>
    <s v="120-000-001-117"/>
    <s v="FEE"/>
    <x v="1"/>
    <s v="75 SANDY BEACH RD"/>
    <n v="101"/>
    <s v="IN-TOWN REALTY TRUST"/>
    <s v="RR"/>
    <m/>
    <m/>
    <n v="0.27474999999999999"/>
    <n v="1"/>
    <n v="1"/>
    <n v="1"/>
    <n v="1"/>
    <s v="SEPTIC"/>
    <n v="0"/>
    <n v="0"/>
    <n v="0"/>
    <m/>
    <n v="0"/>
    <m/>
    <m/>
    <m/>
    <s v="SEPTIC"/>
    <n v="0"/>
    <m/>
    <m/>
    <n v="1"/>
    <n v="1"/>
    <n v="4"/>
    <n v="1236"/>
    <n v="1"/>
    <m/>
    <s v="120-000-001-117"/>
    <s v="1950"/>
    <s v="3782"/>
    <s v="1"/>
    <s v="P"/>
    <s v="Well"/>
    <s v="Sept"/>
    <s v="Prop"/>
    <m/>
    <n v="0"/>
    <n v="0.41817599999999999"/>
    <n v="1"/>
    <s v="White Island Pond LT10"/>
    <n v="5"/>
  </r>
  <r>
    <s v="120-000-035-470"/>
    <s v="FEE"/>
    <x v="1"/>
    <s v="569 BOURNE RD"/>
    <n v="101"/>
    <s v="SMITH ERIC C"/>
    <s v="R25"/>
    <m/>
    <m/>
    <n v="0.39108999999999999"/>
    <n v="1"/>
    <n v="1"/>
    <n v="1"/>
    <n v="1"/>
    <s v="SEPTIC"/>
    <n v="0"/>
    <n v="0"/>
    <n v="0"/>
    <m/>
    <n v="0"/>
    <m/>
    <m/>
    <m/>
    <s v="SEPTIC"/>
    <n v="0"/>
    <m/>
    <m/>
    <n v="1"/>
    <n v="1"/>
    <n v="3"/>
    <n v="2200"/>
    <n v="2"/>
    <m/>
    <s v="120-000-035-470"/>
    <s v="1987"/>
    <s v="3740"/>
    <s v="1"/>
    <s v="Y"/>
    <s v="Sept"/>
    <s v="Well"/>
    <s v="Gas"/>
    <m/>
    <n v="0"/>
    <n v="0.41817599999999999"/>
    <n v="1"/>
    <s v="White Island Pond LT10"/>
    <n v="5"/>
  </r>
  <r>
    <s v="120-000-001-129"/>
    <s v="FEE"/>
    <x v="1"/>
    <s v="109 SANDY BEACH RD"/>
    <n v="101"/>
    <s v="KUTNER ROBERT S"/>
    <s v="RR"/>
    <m/>
    <m/>
    <n v="0.42213000000000001"/>
    <n v="1"/>
    <n v="1"/>
    <n v="1"/>
    <n v="1"/>
    <s v="SEPTIC"/>
    <n v="0"/>
    <n v="0"/>
    <n v="0"/>
    <m/>
    <n v="0"/>
    <m/>
    <m/>
    <m/>
    <s v="SEPTIC"/>
    <n v="0"/>
    <m/>
    <m/>
    <n v="1"/>
    <n v="1"/>
    <n v="3"/>
    <n v="1473"/>
    <n v="2"/>
    <m/>
    <s v="120-000-001-129"/>
    <s v="1947"/>
    <s v="2215"/>
    <s v="1"/>
    <s v="X"/>
    <s v="Well"/>
    <s v="Sept"/>
    <s v="Prop"/>
    <m/>
    <n v="0"/>
    <n v="0.41817599999999999"/>
    <n v="1"/>
    <s v="White Island Pond LT10"/>
    <n v="5"/>
  </r>
  <r>
    <s v="120-000-001-130"/>
    <s v="FEE"/>
    <x v="1"/>
    <s v="111 SANDY BEACH RD"/>
    <n v="101"/>
    <s v="OLSON REALTY TRUST"/>
    <s v="RR"/>
    <m/>
    <m/>
    <n v="0.45384999999999998"/>
    <n v="1"/>
    <n v="1"/>
    <n v="1"/>
    <n v="1"/>
    <s v="SEPTIC"/>
    <n v="0"/>
    <n v="0"/>
    <n v="0"/>
    <m/>
    <n v="0"/>
    <m/>
    <m/>
    <m/>
    <s v="SEPTIC"/>
    <n v="0"/>
    <m/>
    <m/>
    <n v="1"/>
    <n v="1"/>
    <n v="2"/>
    <n v="1440"/>
    <n v="1.5"/>
    <m/>
    <s v="120-000-001-130"/>
    <s v="2002"/>
    <s v="3228"/>
    <s v="1"/>
    <s v="P"/>
    <s v="Well"/>
    <s v="Sept"/>
    <s v="Prop"/>
    <m/>
    <n v="0"/>
    <n v="0.41817599999999999"/>
    <n v="1"/>
    <s v="White Island Pond LT10"/>
    <n v="5"/>
  </r>
  <r>
    <s v="120-000-001-120"/>
    <s v="FEE"/>
    <x v="1"/>
    <s v="83 SANDY BEACH RD"/>
    <n v="101"/>
    <s v="GIULIANO JAMES M"/>
    <s v="RR"/>
    <m/>
    <m/>
    <n v="0.183"/>
    <n v="1"/>
    <n v="1"/>
    <n v="1"/>
    <n v="1"/>
    <s v="SEPTIC"/>
    <n v="0"/>
    <n v="0"/>
    <n v="0"/>
    <m/>
    <n v="0"/>
    <m/>
    <m/>
    <m/>
    <s v="SEPTIC"/>
    <n v="0"/>
    <m/>
    <m/>
    <n v="1"/>
    <n v="1"/>
    <n v="3"/>
    <n v="1156"/>
    <n v="1.5"/>
    <m/>
    <s v="120-000-001-120"/>
    <s v="1957"/>
    <s v="2552"/>
    <s v="1"/>
    <s v="X"/>
    <s v="Well"/>
    <s v="Sept"/>
    <m/>
    <m/>
    <n v="0"/>
    <n v="0.41817599999999999"/>
    <n v="1"/>
    <s v="White Island Pond LT10"/>
    <n v="5"/>
  </r>
  <r>
    <s v="120-000-001A-032"/>
    <s v="FEE"/>
    <x v="1"/>
    <s v="WAREHAM RD"/>
    <n v="132"/>
    <s v="WHITE ISLAND POND ASSN INC"/>
    <s v="RR"/>
    <m/>
    <m/>
    <n v="0.33967000000000003"/>
    <n v="0"/>
    <n v="0"/>
    <n v="0"/>
    <n v="0"/>
    <m/>
    <n v="0"/>
    <n v="0"/>
    <n v="0"/>
    <m/>
    <n v="0"/>
    <m/>
    <m/>
    <m/>
    <m/>
    <n v="0"/>
    <m/>
    <m/>
    <n v="0"/>
    <n v="0"/>
    <n v="0"/>
    <n v="0"/>
    <n v="0"/>
    <m/>
    <s v="120-000-001A-032"/>
    <s v="0"/>
    <s v="0"/>
    <s v="0"/>
    <s v="N"/>
    <m/>
    <m/>
    <m/>
    <m/>
    <n v="0"/>
    <n v="0"/>
    <n v="1"/>
    <s v="White Island Pond LT10"/>
    <n v="5"/>
  </r>
  <r>
    <s v="120-000-001-028"/>
    <s v="FEE"/>
    <x v="1"/>
    <s v="585 WAREHAM RD"/>
    <n v="132"/>
    <s v="MANGANIELLO WILLIAM R"/>
    <s v="RR"/>
    <m/>
    <m/>
    <n v="0.14199000000000001"/>
    <n v="0"/>
    <n v="0"/>
    <n v="0"/>
    <n v="0"/>
    <m/>
    <n v="0"/>
    <n v="0"/>
    <n v="0"/>
    <m/>
    <n v="0"/>
    <m/>
    <m/>
    <m/>
    <m/>
    <n v="0"/>
    <m/>
    <m/>
    <n v="0"/>
    <n v="0"/>
    <n v="0"/>
    <n v="0"/>
    <n v="0"/>
    <m/>
    <s v="120-000-001-028"/>
    <s v="0"/>
    <s v="0"/>
    <s v="0"/>
    <s v="Y"/>
    <m/>
    <m/>
    <m/>
    <m/>
    <n v="0"/>
    <n v="0"/>
    <n v="1"/>
    <s v="White Island Pond LT10"/>
    <n v="5"/>
  </r>
  <r>
    <s v="120-000-001-121"/>
    <s v="FEE"/>
    <x v="1"/>
    <s v="85 SANDY BEACH RD"/>
    <n v="101"/>
    <s v="MACRAE WALTER B"/>
    <s v="RR"/>
    <m/>
    <m/>
    <n v="0.17449000000000001"/>
    <n v="1"/>
    <n v="1"/>
    <n v="1"/>
    <n v="1"/>
    <s v="SEPTIC"/>
    <n v="0"/>
    <n v="0"/>
    <n v="0"/>
    <m/>
    <n v="0"/>
    <m/>
    <m/>
    <m/>
    <s v="SEPTIC"/>
    <n v="0"/>
    <m/>
    <m/>
    <n v="1"/>
    <n v="1"/>
    <n v="3"/>
    <n v="896"/>
    <n v="1"/>
    <m/>
    <s v="120-000-001-121"/>
    <s v="1958"/>
    <s v="2780"/>
    <s v="1"/>
    <s v="P"/>
    <s v="Well"/>
    <s v="Sept"/>
    <m/>
    <m/>
    <n v="0"/>
    <n v="0.41817599999999999"/>
    <n v="1"/>
    <s v="White Island Pond LT10"/>
    <n v="5"/>
  </r>
  <r>
    <s v="120-000-001-116"/>
    <s v="FEE"/>
    <x v="1"/>
    <s v="73 SANDY BEACH RD"/>
    <n v="101"/>
    <s v="MARJORIE J FRALICK IRREV TRUST"/>
    <s v="RR"/>
    <m/>
    <m/>
    <n v="0.19797000000000001"/>
    <n v="1"/>
    <n v="1"/>
    <n v="1"/>
    <n v="1"/>
    <s v="SEPTIC"/>
    <n v="0"/>
    <n v="0"/>
    <n v="0"/>
    <m/>
    <n v="0"/>
    <m/>
    <m/>
    <m/>
    <s v="SEPTIC"/>
    <n v="0"/>
    <m/>
    <m/>
    <n v="1"/>
    <n v="1"/>
    <n v="3"/>
    <n v="768"/>
    <n v="1"/>
    <m/>
    <s v="120-000-001-116"/>
    <s v="1950"/>
    <s v="1825"/>
    <s v="1"/>
    <s v="P"/>
    <s v="Well"/>
    <s v="Sept"/>
    <m/>
    <m/>
    <n v="0"/>
    <n v="0.41817599999999999"/>
    <n v="1"/>
    <s v="White Island Pond LT10"/>
    <n v="5"/>
  </r>
  <r>
    <s v="120-000-001-128"/>
    <s v="FEE"/>
    <x v="1"/>
    <s v="107 SANDY BEACH RD"/>
    <n v="101"/>
    <s v="CHISHOLM REALTY TRUST"/>
    <s v="RR"/>
    <m/>
    <m/>
    <n v="0.19095999999999999"/>
    <n v="1"/>
    <n v="1"/>
    <n v="1"/>
    <n v="1"/>
    <s v="SEPTIC"/>
    <n v="0"/>
    <n v="0"/>
    <n v="0"/>
    <m/>
    <n v="0"/>
    <m/>
    <m/>
    <m/>
    <s v="SEPTIC"/>
    <n v="0"/>
    <m/>
    <m/>
    <n v="1"/>
    <n v="1"/>
    <n v="2"/>
    <n v="1719"/>
    <n v="1.75"/>
    <m/>
    <s v="120-000-001-128"/>
    <s v="2007"/>
    <s v="3522"/>
    <s v="1"/>
    <s v="P"/>
    <s v="Well"/>
    <s v="Sept"/>
    <s v="Prop"/>
    <m/>
    <n v="0"/>
    <n v="0.41817599999999999"/>
    <n v="1"/>
    <s v="White Island Pond LT10"/>
    <n v="5"/>
  </r>
  <r>
    <s v="120-000-001-127"/>
    <s v="FEE"/>
    <x v="1"/>
    <s v="105 SANDY BEACH RD"/>
    <n v="101"/>
    <s v="BAPTISTA JEFFREY R"/>
    <s v="RR"/>
    <m/>
    <m/>
    <n v="0.17904"/>
    <n v="1"/>
    <n v="1"/>
    <n v="1"/>
    <n v="1"/>
    <s v="SEPTIC"/>
    <n v="0"/>
    <n v="0"/>
    <n v="0"/>
    <m/>
    <n v="0"/>
    <m/>
    <m/>
    <m/>
    <s v="SEPTIC"/>
    <n v="0"/>
    <m/>
    <m/>
    <n v="1"/>
    <n v="1"/>
    <n v="2"/>
    <n v="1704"/>
    <n v="1.75"/>
    <m/>
    <s v="120-000-001-127"/>
    <s v="1950"/>
    <s v="2400"/>
    <s v="1"/>
    <s v="Y"/>
    <s v="Well"/>
    <s v="Sept"/>
    <m/>
    <m/>
    <n v="0"/>
    <n v="0.41817599999999999"/>
    <n v="1"/>
    <s v="White Island Pond LT10"/>
    <n v="5"/>
  </r>
  <r>
    <s v="120-000-001-115"/>
    <s v="FEE"/>
    <x v="1"/>
    <s v="71 SANDY BEACH RD"/>
    <n v="101"/>
    <s v="DEMERS JOHN T"/>
    <s v="RR"/>
    <m/>
    <m/>
    <n v="0.21306"/>
    <n v="1"/>
    <n v="1"/>
    <n v="1"/>
    <n v="1"/>
    <s v="SEPTIC"/>
    <n v="0"/>
    <n v="0"/>
    <n v="0"/>
    <m/>
    <n v="0"/>
    <m/>
    <m/>
    <m/>
    <s v="SEPTIC"/>
    <n v="0"/>
    <m/>
    <m/>
    <n v="1"/>
    <n v="1"/>
    <n v="2"/>
    <n v="1320"/>
    <n v="1"/>
    <m/>
    <s v="120-000-001-115"/>
    <s v="1955"/>
    <s v="3210"/>
    <s v="1"/>
    <s v="P"/>
    <s v="Well"/>
    <s v="Sept"/>
    <m/>
    <m/>
    <n v="0"/>
    <n v="0.41817599999999999"/>
    <n v="1"/>
    <s v="White Island Pond LT10"/>
    <n v="5"/>
  </r>
  <r>
    <s v="120-000-001-029"/>
    <s v="FEE"/>
    <x v="1"/>
    <s v="581 WAREHAM RD"/>
    <n v="101"/>
    <s v="DOUCETTE REALTY TRUST THE"/>
    <s v="RR"/>
    <m/>
    <m/>
    <n v="0.14316000000000001"/>
    <n v="1"/>
    <n v="1"/>
    <n v="1"/>
    <n v="1"/>
    <s v="SEPTIC"/>
    <n v="0"/>
    <n v="0"/>
    <n v="0"/>
    <m/>
    <n v="0"/>
    <m/>
    <m/>
    <m/>
    <s v="SEPTIC"/>
    <n v="0"/>
    <m/>
    <m/>
    <n v="1"/>
    <n v="1"/>
    <n v="0"/>
    <n v="792"/>
    <n v="1"/>
    <m/>
    <s v="120-000-001-029"/>
    <s v="1960"/>
    <s v="1848"/>
    <s v="1"/>
    <s v="P"/>
    <s v="Well"/>
    <s v="Sept"/>
    <m/>
    <m/>
    <n v="0"/>
    <n v="0.41817599999999999"/>
    <n v="1"/>
    <s v="White Island Pond LT10"/>
    <n v="5"/>
  </r>
  <r>
    <s v="120-000-001-131"/>
    <s v="FEE"/>
    <x v="1"/>
    <s v="113 SANDY BEACH RD"/>
    <n v="101"/>
    <s v="FEENEY FAMILY TRUST"/>
    <s v="RR"/>
    <m/>
    <m/>
    <n v="0.37282999999999999"/>
    <n v="1"/>
    <n v="1"/>
    <n v="1"/>
    <n v="1"/>
    <s v="SEPTIC"/>
    <n v="0"/>
    <n v="0"/>
    <n v="0"/>
    <m/>
    <n v="0"/>
    <m/>
    <m/>
    <m/>
    <s v="SEPTIC"/>
    <n v="0"/>
    <m/>
    <m/>
    <n v="1"/>
    <n v="1"/>
    <n v="3"/>
    <n v="1088"/>
    <n v="1"/>
    <m/>
    <s v="120-000-001-131"/>
    <s v="1950"/>
    <s v="1280"/>
    <s v="1"/>
    <s v="P"/>
    <s v="Well"/>
    <s v="Sept"/>
    <m/>
    <m/>
    <n v="0"/>
    <n v="0.41817599999999999"/>
    <n v="1"/>
    <s v="White Island Pond LT10"/>
    <n v="5"/>
  </r>
  <r>
    <s v="120-000-001-122"/>
    <s v="FEE"/>
    <x v="1"/>
    <s v="87 SANDY BEACH RD"/>
    <n v="101"/>
    <s v="DOROTHY M MCCABE REV TRUST"/>
    <s v="RR"/>
    <m/>
    <m/>
    <n v="0.32902999999999999"/>
    <n v="1"/>
    <n v="1"/>
    <n v="1"/>
    <n v="1"/>
    <s v="SEPTIC"/>
    <n v="0"/>
    <n v="0"/>
    <n v="0"/>
    <m/>
    <n v="0"/>
    <m/>
    <m/>
    <m/>
    <s v="SEPTIC"/>
    <n v="0"/>
    <m/>
    <m/>
    <n v="1"/>
    <n v="1"/>
    <n v="3"/>
    <n v="1862"/>
    <n v="1.5"/>
    <m/>
    <s v="120-000-001-122"/>
    <s v="2000"/>
    <s v="4659"/>
    <s v="1"/>
    <s v="P"/>
    <s v="Well"/>
    <s v="Sept"/>
    <m/>
    <m/>
    <n v="0"/>
    <n v="0.41817599999999999"/>
    <n v="1"/>
    <s v="White Island Pond LT10"/>
    <n v="5"/>
  </r>
  <r>
    <s v="120-000-001-126"/>
    <s v="FEE"/>
    <x v="1"/>
    <s v="101 SANDY BEACH RD"/>
    <n v="101"/>
    <s v="DOHERTY DEBRA A"/>
    <s v="RR"/>
    <m/>
    <m/>
    <n v="0.2238"/>
    <n v="1"/>
    <n v="1"/>
    <n v="1"/>
    <n v="1"/>
    <s v="SEPTIC"/>
    <n v="0"/>
    <n v="0"/>
    <n v="0"/>
    <m/>
    <n v="0"/>
    <m/>
    <m/>
    <m/>
    <s v="SEPTIC"/>
    <n v="0"/>
    <m/>
    <m/>
    <n v="1"/>
    <n v="1"/>
    <n v="4"/>
    <n v="1512"/>
    <n v="2"/>
    <m/>
    <s v="120-000-001-126"/>
    <s v="1958"/>
    <s v="1536"/>
    <s v="1"/>
    <s v="X"/>
    <s v="Well"/>
    <s v="Sept"/>
    <s v="Prop"/>
    <m/>
    <n v="0"/>
    <n v="0.41817599999999999"/>
    <n v="1"/>
    <s v="White Island Pond LT10"/>
    <n v="5"/>
  </r>
  <r>
    <s v="120-000-001-137"/>
    <s v="FEE"/>
    <x v="1"/>
    <s v="17 MOHAWK CIR"/>
    <n v="101"/>
    <s v="DOYLE FRANCIS J JR"/>
    <s v="RR"/>
    <m/>
    <m/>
    <n v="0.34177000000000002"/>
    <n v="1"/>
    <n v="1"/>
    <n v="1"/>
    <n v="1"/>
    <s v="SEPTIC"/>
    <n v="0"/>
    <n v="0"/>
    <n v="0"/>
    <m/>
    <n v="0"/>
    <m/>
    <m/>
    <m/>
    <s v="SEPTIC"/>
    <n v="0"/>
    <m/>
    <m/>
    <n v="1"/>
    <n v="1"/>
    <n v="2"/>
    <n v="560"/>
    <n v="1"/>
    <m/>
    <s v="120-000-001-137"/>
    <s v="1960"/>
    <s v="942"/>
    <s v="1"/>
    <s v="P"/>
    <s v="Well"/>
    <s v="Sept"/>
    <m/>
    <m/>
    <n v="0"/>
    <n v="0.41817599999999999"/>
    <n v="1"/>
    <s v="White Island Pond LT10"/>
    <n v="5"/>
  </r>
  <r>
    <s v="120-000-000F-017"/>
    <s v="FEE"/>
    <x v="1"/>
    <s v="11 MAGUIRE WAY"/>
    <n v="101"/>
    <s v="DINARDO VICTOR"/>
    <s v="RR"/>
    <m/>
    <m/>
    <n v="0.1804"/>
    <n v="0"/>
    <n v="1"/>
    <n v="0"/>
    <n v="1"/>
    <m/>
    <n v="0"/>
    <n v="0"/>
    <n v="0"/>
    <m/>
    <n v="0"/>
    <m/>
    <m/>
    <m/>
    <s v="SEPTIC"/>
    <n v="0"/>
    <m/>
    <m/>
    <n v="0"/>
    <n v="1"/>
    <n v="0"/>
    <n v="660"/>
    <n v="1"/>
    <m/>
    <s v="120-000-000F-017"/>
    <s v="1955"/>
    <s v="1416"/>
    <s v="1"/>
    <s v="P"/>
    <s v="Well"/>
    <s v="Sept"/>
    <m/>
    <s v="120-000-000F-006"/>
    <n v="0"/>
    <n v="0"/>
    <n v="1"/>
    <s v="White Island Pond LT10"/>
    <n v="5"/>
  </r>
  <r>
    <s v="120-000-001-114"/>
    <s v="FEE"/>
    <x v="1"/>
    <s v="69 SANDY BEACH RD"/>
    <n v="101"/>
    <s v="BETTENCOURT ROBERT A"/>
    <s v="RR"/>
    <m/>
    <m/>
    <n v="0.22855"/>
    <n v="1"/>
    <n v="1"/>
    <n v="1"/>
    <n v="1"/>
    <s v="SEPTIC"/>
    <n v="0"/>
    <n v="0"/>
    <n v="0"/>
    <m/>
    <n v="0"/>
    <m/>
    <m/>
    <m/>
    <s v="SEPTIC"/>
    <n v="0"/>
    <m/>
    <m/>
    <n v="1"/>
    <n v="1"/>
    <n v="3"/>
    <n v="2232"/>
    <n v="2"/>
    <m/>
    <s v="120-000-001-114"/>
    <s v="1969"/>
    <s v="2520"/>
    <s v="1"/>
    <s v="Y"/>
    <s v="Well"/>
    <s v="Sept"/>
    <m/>
    <m/>
    <n v="0"/>
    <n v="0.41817599999999999"/>
    <n v="1"/>
    <s v="White Island Pond LT10"/>
    <n v="5"/>
  </r>
  <r>
    <s v="120-000-001-125Z"/>
    <s v="FEE"/>
    <x v="1"/>
    <s v="97 SANDY BCH RD"/>
    <n v="132"/>
    <m/>
    <m/>
    <m/>
    <m/>
    <n v="0.28108"/>
    <n v="0"/>
    <n v="0"/>
    <n v="0"/>
    <n v="0"/>
    <m/>
    <n v="0"/>
    <n v="0"/>
    <n v="0"/>
    <m/>
    <n v="0"/>
    <m/>
    <m/>
    <m/>
    <m/>
    <n v="0"/>
    <m/>
    <m/>
    <n v="0"/>
    <n v="0"/>
    <n v="0"/>
    <n v="0"/>
    <n v="0"/>
    <m/>
    <s v="120-000-001-125Z"/>
    <s v="0"/>
    <s v="0"/>
    <s v="0"/>
    <m/>
    <m/>
    <m/>
    <m/>
    <s v="unk18"/>
    <n v="0"/>
    <n v="0"/>
    <n v="1"/>
    <s v="White Island Pond LT10"/>
    <n v="5"/>
  </r>
  <r>
    <s v="120-000-001-124Z"/>
    <s v="FEE"/>
    <x v="1"/>
    <s v="95 SANDY BEACH RD"/>
    <n v="101"/>
    <s v="DOBROWSKI RICHARD J"/>
    <s v="RR"/>
    <m/>
    <m/>
    <n v="0.40128000000000003"/>
    <n v="1"/>
    <n v="1"/>
    <n v="1"/>
    <n v="1"/>
    <s v="SEPTIC"/>
    <n v="0"/>
    <n v="0"/>
    <n v="0"/>
    <m/>
    <n v="0"/>
    <m/>
    <m/>
    <m/>
    <s v="SEPTIC"/>
    <n v="0"/>
    <m/>
    <m/>
    <n v="1"/>
    <n v="1"/>
    <n v="2"/>
    <n v="2489"/>
    <n v="1.75"/>
    <m/>
    <s v="120-000-001-124Z"/>
    <s v="1955"/>
    <s v="3194"/>
    <s v="1"/>
    <s v="Y"/>
    <s v="Well"/>
    <s v="Sept"/>
    <s v="Prop"/>
    <s v="120-000-001-124"/>
    <n v="0"/>
    <n v="0.41817599999999999"/>
    <n v="1"/>
    <s v="White Island Pond LT10"/>
    <n v="5"/>
  </r>
  <r>
    <s v="128_2_0"/>
    <s v="FEE"/>
    <x v="2"/>
    <s v="103-107WAREHAM ST"/>
    <n v="31"/>
    <s v="SLOCUM GIBBS CRANBERRY CO"/>
    <m/>
    <m/>
    <m/>
    <n v="63.171219999999998"/>
    <n v="0"/>
    <n v="0"/>
    <n v="0"/>
    <n v="0"/>
    <m/>
    <n v="0"/>
    <n v="0"/>
    <n v="0"/>
    <m/>
    <n v="0"/>
    <m/>
    <m/>
    <m/>
    <m/>
    <n v="0"/>
    <m/>
    <m/>
    <n v="0"/>
    <n v="0"/>
    <n v="0"/>
    <n v="0"/>
    <n v="0"/>
    <m/>
    <m/>
    <m/>
    <m/>
    <m/>
    <m/>
    <m/>
    <m/>
    <m/>
    <m/>
    <n v="0"/>
    <n v="0"/>
    <n v="1"/>
    <s v="Maple Swamp"/>
    <n v="39"/>
  </r>
  <r>
    <s v="120-000-001-123"/>
    <s v="FEE"/>
    <x v="1"/>
    <s v="91 SANDY BEACH RD"/>
    <n v="101"/>
    <s v="WALSH KEVIN J"/>
    <s v="RR"/>
    <m/>
    <m/>
    <n v="0.38818999999999998"/>
    <n v="1"/>
    <n v="1"/>
    <n v="1"/>
    <n v="1"/>
    <s v="SEPTIC"/>
    <n v="0"/>
    <n v="0"/>
    <n v="0"/>
    <m/>
    <n v="0"/>
    <m/>
    <m/>
    <m/>
    <s v="SEPTIC"/>
    <n v="0"/>
    <m/>
    <m/>
    <n v="1"/>
    <n v="1"/>
    <n v="2"/>
    <n v="960"/>
    <n v="1"/>
    <m/>
    <s v="120-000-001-123"/>
    <s v="1965"/>
    <s v="1264"/>
    <s v="1"/>
    <s v="Y"/>
    <s v="Gas"/>
    <s v="Well"/>
    <m/>
    <m/>
    <n v="0"/>
    <n v="0.41817599999999999"/>
    <n v="1"/>
    <s v="White Island Pond LT10"/>
    <n v="5"/>
  </r>
  <r>
    <s v="120-000-001-030"/>
    <s v="FEE"/>
    <x v="1"/>
    <s v="579 WAREHAM RD"/>
    <n v="101"/>
    <s v="FISH HOUSE REALTY TRUST"/>
    <s v="RR"/>
    <m/>
    <m/>
    <n v="0.13819999999999999"/>
    <n v="1"/>
    <n v="1"/>
    <n v="1"/>
    <n v="1"/>
    <s v="SEPTIC"/>
    <n v="0"/>
    <n v="0"/>
    <n v="0"/>
    <m/>
    <n v="0"/>
    <m/>
    <m/>
    <m/>
    <s v="SEPTIC"/>
    <n v="0"/>
    <m/>
    <m/>
    <n v="1"/>
    <n v="1"/>
    <n v="0"/>
    <n v="720"/>
    <n v="1"/>
    <m/>
    <s v="120-000-001-030"/>
    <s v="1960"/>
    <s v="1696"/>
    <s v="1"/>
    <s v="P"/>
    <s v="Well"/>
    <s v="Sept"/>
    <m/>
    <m/>
    <n v="0"/>
    <n v="0.41817599999999999"/>
    <n v="1"/>
    <s v="White Island Pond LT10"/>
    <n v="5"/>
  </r>
  <r>
    <s v="120-000-001-132"/>
    <s v="FEE"/>
    <x v="1"/>
    <s v="115 SANDY BEACH RD"/>
    <n v="101"/>
    <s v="DECOSTE ANN M"/>
    <s v="RR"/>
    <m/>
    <m/>
    <n v="0.56620000000000004"/>
    <n v="1"/>
    <n v="1"/>
    <n v="1"/>
    <n v="1"/>
    <s v="SEPTIC"/>
    <n v="0"/>
    <n v="0"/>
    <n v="0"/>
    <m/>
    <n v="0"/>
    <m/>
    <m/>
    <m/>
    <s v="SEPTIC"/>
    <n v="0"/>
    <m/>
    <m/>
    <n v="1"/>
    <n v="1"/>
    <n v="2"/>
    <n v="520"/>
    <n v="1"/>
    <m/>
    <s v="120-000-001-132"/>
    <s v="1950"/>
    <s v="520"/>
    <s v="1"/>
    <s v="P"/>
    <s v="Well"/>
    <s v="Sept"/>
    <m/>
    <s v="120-000-001-133"/>
    <n v="0"/>
    <n v="0.41817599999999999"/>
    <n v="1"/>
    <s v="White Island Pond LT10"/>
    <n v="5"/>
  </r>
  <r>
    <s v="120-000-001-113"/>
    <s v="FEE"/>
    <x v="1"/>
    <s v="67 SANDY BEACH RD"/>
    <n v="101"/>
    <s v="CURLEY JOSEPH W"/>
    <s v="RR"/>
    <m/>
    <m/>
    <n v="0.22169"/>
    <n v="1"/>
    <n v="1"/>
    <n v="1"/>
    <n v="1"/>
    <s v="SEPTIC"/>
    <n v="0"/>
    <n v="0"/>
    <n v="0"/>
    <m/>
    <n v="0"/>
    <m/>
    <m/>
    <m/>
    <s v="SEPTIC"/>
    <n v="0"/>
    <m/>
    <m/>
    <n v="1"/>
    <n v="1"/>
    <n v="2"/>
    <n v="1122"/>
    <n v="1"/>
    <m/>
    <s v="120-000-001-113"/>
    <s v="1957"/>
    <s v="1332"/>
    <s v="1"/>
    <s v="Y"/>
    <s v="Well"/>
    <s v="Sept"/>
    <m/>
    <m/>
    <n v="0"/>
    <n v="0.41817599999999999"/>
    <n v="1"/>
    <s v="White Island Pond LT10"/>
    <n v="5"/>
  </r>
  <r>
    <s v="120-000-000F-005"/>
    <s v="FEE"/>
    <x v="1"/>
    <s v="MAGUIRE WAY"/>
    <n v="132"/>
    <s v="CRONIN RICHARD"/>
    <s v="RR"/>
    <m/>
    <m/>
    <n v="0.18693000000000001"/>
    <n v="0"/>
    <n v="0"/>
    <n v="0"/>
    <n v="0"/>
    <m/>
    <n v="0"/>
    <n v="0"/>
    <n v="0"/>
    <m/>
    <n v="0"/>
    <m/>
    <m/>
    <m/>
    <m/>
    <n v="0"/>
    <m/>
    <m/>
    <n v="0"/>
    <n v="0"/>
    <n v="0"/>
    <n v="0"/>
    <n v="0"/>
    <m/>
    <s v="120-000-000F-005"/>
    <s v="0"/>
    <s v="0"/>
    <s v="0"/>
    <s v="X"/>
    <m/>
    <m/>
    <m/>
    <s v="120-000-000F-018"/>
    <n v="0"/>
    <n v="0"/>
    <n v="1"/>
    <s v="White Island Pond LT10"/>
    <n v="5"/>
  </r>
  <r>
    <s v="120-000-035-469"/>
    <s v="FEE"/>
    <x v="1"/>
    <s v="563 BOURNE RD"/>
    <n v="101"/>
    <s v="LAUZON JOHN E"/>
    <s v="R25"/>
    <m/>
    <m/>
    <n v="0.16527"/>
    <n v="1"/>
    <n v="1"/>
    <n v="1"/>
    <n v="1"/>
    <s v="SEPTIC"/>
    <n v="0"/>
    <n v="0"/>
    <n v="0"/>
    <m/>
    <n v="0"/>
    <m/>
    <m/>
    <m/>
    <s v="SEPTIC"/>
    <n v="0"/>
    <m/>
    <m/>
    <n v="1"/>
    <n v="1"/>
    <n v="4"/>
    <n v="4380"/>
    <n v="2"/>
    <m/>
    <s v="120-000-035-469"/>
    <s v="1986"/>
    <s v="8860"/>
    <s v="1"/>
    <s v="Y"/>
    <s v="Gas"/>
    <s v="Well"/>
    <s v="Sept"/>
    <m/>
    <n v="0"/>
    <n v="0.41817599999999999"/>
    <n v="1"/>
    <s v="White Island Pond LT10"/>
    <n v="5"/>
  </r>
  <r>
    <s v="120-000-001-136"/>
    <s v="FEE"/>
    <x v="1"/>
    <s v="11 MOHAWK CIR"/>
    <n v="101"/>
    <s v="STONE DAVID"/>
    <s v="RR"/>
    <m/>
    <m/>
    <n v="0.14865999999999999"/>
    <n v="1"/>
    <n v="1"/>
    <n v="1"/>
    <n v="1"/>
    <s v="SEPTIC"/>
    <n v="0"/>
    <n v="0"/>
    <n v="0"/>
    <m/>
    <n v="0"/>
    <m/>
    <m/>
    <m/>
    <s v="SEPTIC"/>
    <n v="0"/>
    <m/>
    <m/>
    <n v="1"/>
    <n v="1"/>
    <n v="3"/>
    <n v="1440"/>
    <n v="2"/>
    <m/>
    <s v="120-000-001-136"/>
    <s v="1959"/>
    <s v="1744"/>
    <s v="1"/>
    <s v="P"/>
    <s v="Well"/>
    <s v="Sept"/>
    <m/>
    <m/>
    <n v="0"/>
    <n v="0.41817599999999999"/>
    <n v="1"/>
    <s v="White Island Pond LT10"/>
    <n v="5"/>
  </r>
  <r>
    <s v="120-000-001-134"/>
    <s v="FEE"/>
    <x v="1"/>
    <s v="5 MOHAWK CIR"/>
    <n v="109"/>
    <s v="ELLEN MATTALIANO INVESTMENT TR"/>
    <s v="RR"/>
    <m/>
    <m/>
    <n v="0.18209"/>
    <n v="1"/>
    <n v="1"/>
    <n v="1"/>
    <n v="1"/>
    <s v="SEPTIC"/>
    <n v="0"/>
    <n v="0"/>
    <n v="0"/>
    <m/>
    <n v="0"/>
    <m/>
    <m/>
    <m/>
    <s v="SEPTIC"/>
    <n v="0"/>
    <m/>
    <m/>
    <n v="1"/>
    <n v="1"/>
    <n v="2"/>
    <n v="1371"/>
    <n v="1"/>
    <m/>
    <s v="120-000-001-134"/>
    <s v="1960"/>
    <s v="1970"/>
    <s v="2"/>
    <s v="P"/>
    <s v="Well"/>
    <s v="Sept"/>
    <s v="Prop"/>
    <m/>
    <n v="0"/>
    <n v="0.41817599999999999"/>
    <n v="1"/>
    <s v="White Island Pond LT10"/>
    <n v="5"/>
  </r>
  <r>
    <s v="120-000-001-138"/>
    <s v="FEE"/>
    <x v="1"/>
    <s v="16 MOHAWK CIR"/>
    <n v="101"/>
    <s v="AYLES HONORIA C"/>
    <s v="RR"/>
    <m/>
    <m/>
    <n v="0.36101"/>
    <n v="1"/>
    <n v="1"/>
    <n v="1"/>
    <n v="1"/>
    <s v="SEPTIC"/>
    <n v="0"/>
    <n v="0"/>
    <n v="0"/>
    <m/>
    <n v="0"/>
    <m/>
    <m/>
    <m/>
    <s v="SEPTIC"/>
    <n v="0"/>
    <m/>
    <m/>
    <n v="1"/>
    <n v="1"/>
    <n v="3"/>
    <n v="1444"/>
    <n v="1"/>
    <m/>
    <s v="120-000-001-138"/>
    <s v="1950"/>
    <s v="3321"/>
    <s v="1"/>
    <s v="P"/>
    <s v="Well"/>
    <s v="Sept"/>
    <s v="Prop"/>
    <m/>
    <n v="0"/>
    <n v="0.41817599999999999"/>
    <n v="1"/>
    <s v="White Island Pond LT10"/>
    <n v="5"/>
  </r>
  <r>
    <s v="120-000-035-466"/>
    <s v="FEE"/>
    <x v="1"/>
    <s v="16 ROGERS ST"/>
    <n v="101"/>
    <s v="BURCHFIELD VICTOR L"/>
    <s v="R25"/>
    <m/>
    <m/>
    <n v="2.8863300000000001"/>
    <n v="1"/>
    <n v="1"/>
    <n v="1"/>
    <n v="1"/>
    <s v="SEPTIC"/>
    <n v="0"/>
    <n v="0"/>
    <n v="0"/>
    <m/>
    <n v="0"/>
    <m/>
    <m/>
    <m/>
    <s v="SEPTIC"/>
    <n v="0"/>
    <m/>
    <m/>
    <n v="1"/>
    <n v="1"/>
    <n v="2"/>
    <n v="1824"/>
    <n v="1"/>
    <m/>
    <s v="120-000-035-466"/>
    <s v="1960"/>
    <s v="4526"/>
    <s v="1"/>
    <s v="Y"/>
    <s v="Well"/>
    <s v="Sept"/>
    <m/>
    <m/>
    <n v="0"/>
    <n v="0.41817599999999999"/>
    <n v="1"/>
    <s v="White Island Pond LT10"/>
    <n v="5"/>
  </r>
  <r>
    <s v="120-000-001-135"/>
    <s v="FEE"/>
    <x v="1"/>
    <s v="9 MOHAWK CIR"/>
    <n v="101"/>
    <s v="STONE DAVID P"/>
    <s v="RR"/>
    <m/>
    <m/>
    <n v="0.13830000000000001"/>
    <n v="1"/>
    <n v="1"/>
    <n v="1"/>
    <n v="1"/>
    <s v="SEPTIC"/>
    <n v="0"/>
    <n v="0"/>
    <n v="0"/>
    <m/>
    <n v="0"/>
    <m/>
    <m/>
    <m/>
    <s v="SEPTIC"/>
    <n v="0"/>
    <m/>
    <m/>
    <n v="1"/>
    <n v="1"/>
    <n v="3"/>
    <n v="1969"/>
    <n v="2"/>
    <m/>
    <s v="120-000-001-135"/>
    <s v="1950"/>
    <s v="3175"/>
    <s v="1"/>
    <s v="P"/>
    <s v="Well"/>
    <s v="Sept"/>
    <m/>
    <m/>
    <n v="0"/>
    <n v="0.41817599999999999"/>
    <n v="1"/>
    <s v="White Island Pond LT10"/>
    <n v="5"/>
  </r>
  <r>
    <s v="120-000-000F-004"/>
    <s v="FEE"/>
    <x v="1"/>
    <s v="7 MAGUIRE WAY"/>
    <n v="132"/>
    <s v="CRONIN RICHARD"/>
    <s v="RR"/>
    <m/>
    <m/>
    <n v="9.2539999999999997E-2"/>
    <n v="0"/>
    <n v="0"/>
    <n v="0"/>
    <n v="0"/>
    <m/>
    <n v="0"/>
    <n v="0"/>
    <n v="0"/>
    <m/>
    <n v="0"/>
    <m/>
    <m/>
    <m/>
    <m/>
    <n v="0"/>
    <m/>
    <m/>
    <n v="0"/>
    <n v="0"/>
    <n v="0"/>
    <n v="0"/>
    <n v="0"/>
    <m/>
    <s v="120-000-000F-004"/>
    <s v="0"/>
    <s v="0"/>
    <s v="0"/>
    <s v="N"/>
    <m/>
    <m/>
    <m/>
    <m/>
    <n v="0"/>
    <n v="0"/>
    <n v="1"/>
    <s v="White Island Pond LT10"/>
    <n v="5"/>
  </r>
  <r>
    <s v="120-000-001-281"/>
    <s v="FEE"/>
    <x v="1"/>
    <s v="94 SANDY BEACH RD"/>
    <n v="132"/>
    <s v="MACRAE WALTER"/>
    <s v="RR"/>
    <m/>
    <m/>
    <n v="1.0101"/>
    <n v="0"/>
    <n v="0"/>
    <n v="0"/>
    <n v="0"/>
    <m/>
    <n v="0"/>
    <n v="0"/>
    <n v="0"/>
    <m/>
    <n v="0"/>
    <m/>
    <m/>
    <m/>
    <m/>
    <n v="0"/>
    <m/>
    <m/>
    <n v="0"/>
    <n v="0"/>
    <n v="0"/>
    <n v="0"/>
    <n v="0"/>
    <m/>
    <s v="120-000-001-281"/>
    <s v="0"/>
    <s v="0"/>
    <s v="0"/>
    <s v="N"/>
    <m/>
    <m/>
    <m/>
    <m/>
    <n v="0"/>
    <n v="0"/>
    <n v="1"/>
    <s v="White Island Pond LT10"/>
    <n v="5"/>
  </r>
  <r>
    <s v="120-000-001-112"/>
    <s v="FEE"/>
    <x v="1"/>
    <s v="65 SANDY BEACH RD"/>
    <n v="101"/>
    <s v="DOHERTY RICHARD RIESE"/>
    <s v="RR"/>
    <m/>
    <m/>
    <n v="0.23100999999999999"/>
    <n v="1"/>
    <n v="1"/>
    <n v="1"/>
    <n v="1"/>
    <s v="SEPTIC"/>
    <n v="0"/>
    <n v="0"/>
    <n v="0"/>
    <m/>
    <n v="0"/>
    <m/>
    <m/>
    <m/>
    <s v="SEPTIC"/>
    <n v="0"/>
    <m/>
    <m/>
    <n v="1"/>
    <n v="1"/>
    <n v="2"/>
    <n v="1344"/>
    <n v="1"/>
    <m/>
    <s v="120-000-001-112"/>
    <s v="1950"/>
    <s v="1344"/>
    <s v="1"/>
    <s v="P"/>
    <s v="Well"/>
    <s v="Sept"/>
    <m/>
    <m/>
    <n v="0"/>
    <n v="0.41817599999999999"/>
    <n v="1"/>
    <s v="White Island Pond LT10"/>
    <n v="5"/>
  </r>
  <r>
    <s v="120-000-001-031"/>
    <s v="FEE"/>
    <x v="1"/>
    <s v="575 WAREHAM RD"/>
    <n v="101"/>
    <s v="PERKINS THOMAS B LIFE ESTATE"/>
    <s v="RR"/>
    <m/>
    <m/>
    <n v="0.13633999999999999"/>
    <n v="1"/>
    <n v="1"/>
    <n v="1"/>
    <n v="1"/>
    <s v="SEPTIC"/>
    <n v="0"/>
    <n v="0"/>
    <n v="0"/>
    <m/>
    <n v="0"/>
    <m/>
    <m/>
    <m/>
    <s v="SEPTIC"/>
    <n v="0"/>
    <m/>
    <m/>
    <n v="1"/>
    <n v="1"/>
    <n v="0"/>
    <n v="804"/>
    <n v="1"/>
    <m/>
    <s v="120-000-001-031"/>
    <s v="1960"/>
    <s v="2300"/>
    <s v="1"/>
    <s v="P"/>
    <s v="Well"/>
    <s v="Sept"/>
    <s v="Prop"/>
    <m/>
    <n v="0"/>
    <n v="0.41817599999999999"/>
    <n v="1"/>
    <s v="White Island Pond LT10"/>
    <n v="5"/>
  </r>
  <r>
    <s v="120-000-000F-019"/>
    <s v="FEE"/>
    <x v="1"/>
    <s v="PLY LAKE SH SH"/>
    <n v="132"/>
    <s v="CRONIN RICHARD"/>
    <s v="RR"/>
    <m/>
    <m/>
    <n v="9.2280000000000001E-2"/>
    <n v="0"/>
    <n v="0"/>
    <n v="0"/>
    <n v="0"/>
    <m/>
    <n v="0"/>
    <n v="0"/>
    <n v="0"/>
    <m/>
    <n v="0"/>
    <m/>
    <m/>
    <m/>
    <m/>
    <n v="0"/>
    <m/>
    <m/>
    <n v="0"/>
    <n v="0"/>
    <n v="0"/>
    <n v="0"/>
    <n v="0"/>
    <m/>
    <s v="120-000-000F-019"/>
    <s v="0"/>
    <s v="0"/>
    <s v="0"/>
    <s v="N"/>
    <m/>
    <m/>
    <m/>
    <m/>
    <n v="0"/>
    <n v="0"/>
    <n v="1"/>
    <s v="White Island Pond LT10"/>
    <n v="5"/>
  </r>
  <r>
    <s v="120-000-000F-003"/>
    <s v="FEE"/>
    <x v="1"/>
    <s v="5 MAGUIRE WAY"/>
    <n v="101"/>
    <s v="KIRKLAND MITCHELL V"/>
    <s v="RR"/>
    <m/>
    <m/>
    <n v="8.9770000000000003E-2"/>
    <n v="1"/>
    <n v="1"/>
    <n v="1"/>
    <n v="1"/>
    <s v="SEPTIC"/>
    <n v="0"/>
    <n v="0"/>
    <n v="0"/>
    <m/>
    <n v="0"/>
    <m/>
    <m/>
    <m/>
    <s v="SEPTIC"/>
    <n v="0"/>
    <m/>
    <m/>
    <n v="1"/>
    <n v="1"/>
    <n v="0"/>
    <n v="1084"/>
    <n v="1"/>
    <m/>
    <s v="120-000-000F-003"/>
    <s v="1965"/>
    <s v="2472"/>
    <s v="1"/>
    <s v="Y"/>
    <s v="Well"/>
    <s v="Sept"/>
    <s v="Prop"/>
    <m/>
    <n v="0"/>
    <n v="0.41817599999999999"/>
    <n v="1"/>
    <s v="White Island Pond LT10"/>
    <n v="5"/>
  </r>
  <r>
    <s v="120-000-001-111"/>
    <s v="FEE"/>
    <x v="1"/>
    <s v="63 SANDY BEACH RD"/>
    <n v="101"/>
    <s v="LIMA LEONARD J"/>
    <s v="RR"/>
    <m/>
    <m/>
    <n v="0.20935000000000001"/>
    <n v="1"/>
    <n v="1"/>
    <n v="1"/>
    <n v="1"/>
    <s v="SEPTIC"/>
    <n v="0"/>
    <n v="0"/>
    <n v="0"/>
    <m/>
    <n v="0"/>
    <m/>
    <m/>
    <m/>
    <s v="SEPTIC"/>
    <n v="0"/>
    <m/>
    <m/>
    <n v="1"/>
    <n v="1"/>
    <n v="2"/>
    <n v="892"/>
    <n v="1"/>
    <m/>
    <s v="120-000-001-111"/>
    <s v="1962"/>
    <s v="1960"/>
    <s v="1"/>
    <s v="X"/>
    <s v="Well"/>
    <s v="Sept"/>
    <m/>
    <m/>
    <n v="0"/>
    <n v="0.41817599999999999"/>
    <n v="1"/>
    <s v="White Island Pond LT10"/>
    <n v="5"/>
  </r>
  <r>
    <s v="TS_GAPS_NO_MAPPAR"/>
    <m/>
    <x v="1"/>
    <m/>
    <n v="0"/>
    <m/>
    <m/>
    <m/>
    <m/>
    <n v="2.0000000000000002E-5"/>
    <n v="0"/>
    <n v="0"/>
    <n v="0"/>
    <n v="0"/>
    <m/>
    <n v="0"/>
    <n v="0"/>
    <n v="0"/>
    <m/>
    <n v="0"/>
    <m/>
    <m/>
    <m/>
    <m/>
    <n v="0"/>
    <m/>
    <m/>
    <n v="0"/>
    <n v="0"/>
    <n v="0"/>
    <n v="0"/>
    <n v="0"/>
    <m/>
    <m/>
    <s v="0"/>
    <s v="0"/>
    <s v="0"/>
    <m/>
    <m/>
    <m/>
    <m/>
    <m/>
    <n v="0"/>
    <n v="0"/>
    <n v="1"/>
    <s v="Wankinco R N LT10"/>
    <n v="32"/>
  </r>
  <r>
    <s v="120-000-001-139"/>
    <s v="FEE"/>
    <x v="1"/>
    <s v="12 MOHAWK CIR"/>
    <n v="101"/>
    <s v="OROURKE BARRY S"/>
    <s v="RR"/>
    <m/>
    <m/>
    <n v="0.13661000000000001"/>
    <n v="1"/>
    <n v="1"/>
    <n v="1"/>
    <n v="1"/>
    <s v="SEPTIC"/>
    <n v="0"/>
    <n v="0"/>
    <n v="0"/>
    <m/>
    <n v="0"/>
    <m/>
    <m/>
    <m/>
    <s v="SEPTIC"/>
    <n v="0"/>
    <m/>
    <m/>
    <n v="1"/>
    <n v="1"/>
    <n v="3"/>
    <n v="688"/>
    <n v="1"/>
    <m/>
    <s v="120-000-001-139"/>
    <s v="1952"/>
    <s v="1488"/>
    <s v="1"/>
    <s v="X"/>
    <s v="Well"/>
    <s v="Sept"/>
    <m/>
    <m/>
    <n v="0"/>
    <n v="0.41817599999999999"/>
    <n v="1"/>
    <s v="White Island Pond LT10"/>
    <n v="5"/>
  </r>
  <r>
    <s v="120-000-001-110"/>
    <s v="FEE"/>
    <x v="1"/>
    <s v="61 SANDY BEACH RD"/>
    <n v="101"/>
    <s v="COLLETTI ANTHONY E"/>
    <s v="RR"/>
    <m/>
    <m/>
    <n v="0.23094999999999999"/>
    <n v="1"/>
    <n v="1"/>
    <n v="1"/>
    <n v="1"/>
    <s v="SEPTIC"/>
    <n v="0"/>
    <n v="0"/>
    <n v="0"/>
    <m/>
    <n v="0"/>
    <m/>
    <m/>
    <m/>
    <s v="SEPTIC"/>
    <n v="0"/>
    <m/>
    <m/>
    <n v="1"/>
    <n v="1"/>
    <n v="2"/>
    <n v="1015"/>
    <n v="1"/>
    <m/>
    <s v="120-000-001-110"/>
    <s v="1953"/>
    <s v="1015"/>
    <s v="1"/>
    <s v="P"/>
    <s v="Well"/>
    <s v="Sept"/>
    <m/>
    <m/>
    <n v="0"/>
    <n v="0.41817599999999999"/>
    <n v="1"/>
    <s v="White Island Pond LT10"/>
    <n v="5"/>
  </r>
  <r>
    <s v="120-000-000F-020"/>
    <s v="FEE"/>
    <x v="1"/>
    <s v="PLY LAKE SH SH"/>
    <n v="132"/>
    <s v="KIRKLAND MITCHELL V"/>
    <s v="RR"/>
    <m/>
    <m/>
    <n v="9.9339999999999998E-2"/>
    <n v="0"/>
    <n v="0"/>
    <n v="0"/>
    <n v="0"/>
    <m/>
    <n v="0"/>
    <n v="0"/>
    <n v="0"/>
    <m/>
    <n v="0"/>
    <m/>
    <m/>
    <m/>
    <m/>
    <n v="0"/>
    <m/>
    <m/>
    <n v="0"/>
    <n v="0"/>
    <n v="0"/>
    <n v="0"/>
    <n v="0"/>
    <m/>
    <s v="120-000-000F-020"/>
    <s v="0"/>
    <s v="0"/>
    <s v="0"/>
    <s v="N"/>
    <m/>
    <m/>
    <m/>
    <m/>
    <n v="0"/>
    <n v="0"/>
    <n v="1"/>
    <s v="White Island Pond LT10"/>
    <n v="5"/>
  </r>
  <r>
    <s v="120-000-001-279"/>
    <s v="FEE"/>
    <x v="1"/>
    <s v="68 SANDY BEACH RD"/>
    <n v="101"/>
    <s v="CORBETT NANCY P"/>
    <s v="RR"/>
    <m/>
    <m/>
    <n v="1.3180400000000001"/>
    <n v="1"/>
    <n v="1"/>
    <n v="1"/>
    <n v="1"/>
    <s v="SEPTIC"/>
    <n v="0"/>
    <n v="0"/>
    <n v="0"/>
    <m/>
    <n v="0"/>
    <m/>
    <m/>
    <m/>
    <s v="SEPTIC"/>
    <n v="0"/>
    <m/>
    <m/>
    <n v="1"/>
    <n v="1"/>
    <n v="3"/>
    <n v="1999"/>
    <n v="2"/>
    <m/>
    <s v="120-000-001-279"/>
    <s v="2000"/>
    <s v="3345"/>
    <s v="1"/>
    <s v="Y"/>
    <s v="Well"/>
    <s v="Sept"/>
    <m/>
    <m/>
    <n v="0"/>
    <n v="0.41817599999999999"/>
    <n v="1"/>
    <s v="White Island Pond LT10"/>
    <n v="5"/>
  </r>
  <r>
    <s v="120-000-001-277"/>
    <s v="FEE"/>
    <x v="1"/>
    <s v="SANDY BEACH RD"/>
    <n v="130"/>
    <s v="MARKOLA PHILIP I"/>
    <s v="RR"/>
    <m/>
    <m/>
    <n v="1.5209600000000001"/>
    <n v="0"/>
    <n v="0"/>
    <n v="0"/>
    <n v="0"/>
    <m/>
    <n v="0"/>
    <n v="0"/>
    <n v="0"/>
    <m/>
    <n v="0"/>
    <m/>
    <m/>
    <m/>
    <m/>
    <n v="0"/>
    <m/>
    <m/>
    <n v="0"/>
    <n v="0"/>
    <n v="0"/>
    <n v="0"/>
    <n v="0"/>
    <m/>
    <s v="120-000-001-277"/>
    <s v="0"/>
    <s v="0"/>
    <s v="0"/>
    <s v="N"/>
    <m/>
    <m/>
    <m/>
    <m/>
    <n v="0"/>
    <n v="0"/>
    <n v="1"/>
    <s v="White Island Pond LT10"/>
    <n v="5"/>
  </r>
  <r>
    <s v="120-000-021-000"/>
    <s v="FEE"/>
    <x v="1"/>
    <s v="1 SANDY BEACH RD"/>
    <n v="101"/>
    <s v="MOON LAKE LLC"/>
    <s v="RR"/>
    <m/>
    <m/>
    <n v="0.37242999999999998"/>
    <n v="1"/>
    <n v="1"/>
    <n v="1"/>
    <n v="1"/>
    <s v="SEPTIC"/>
    <n v="0"/>
    <n v="0"/>
    <n v="0"/>
    <m/>
    <n v="0"/>
    <m/>
    <m/>
    <m/>
    <s v="SEPTIC"/>
    <n v="0"/>
    <m/>
    <m/>
    <n v="1"/>
    <n v="1"/>
    <n v="2"/>
    <n v="900"/>
    <n v="1"/>
    <m/>
    <s v="120-000-021-000"/>
    <s v="1962"/>
    <s v="2820"/>
    <s v="1"/>
    <s v="P"/>
    <s v="Well"/>
    <s v="Sept"/>
    <m/>
    <m/>
    <n v="0"/>
    <n v="0.41817599999999999"/>
    <n v="1"/>
    <s v="White Island Pond LT10"/>
    <n v="5"/>
  </r>
  <r>
    <s v="120-000-000F-002"/>
    <s v="FEE"/>
    <x v="1"/>
    <s v="3 MAGUIRE WAY"/>
    <n v="101"/>
    <s v="ROBERTS DEBRA L"/>
    <s v="RR"/>
    <m/>
    <m/>
    <n v="0.18182999999999999"/>
    <n v="0"/>
    <n v="1"/>
    <n v="0"/>
    <n v="1"/>
    <m/>
    <n v="0"/>
    <n v="0"/>
    <n v="0"/>
    <m/>
    <n v="0"/>
    <m/>
    <m/>
    <m/>
    <s v="SEPTIC"/>
    <n v="0"/>
    <m/>
    <m/>
    <n v="0"/>
    <n v="1"/>
    <n v="0"/>
    <n v="840"/>
    <n v="1"/>
    <s v="actually an accessory parcel"/>
    <s v="120-000-000F-002"/>
    <s v="1963"/>
    <s v="1728"/>
    <s v="1"/>
    <s v="Y"/>
    <s v="Well"/>
    <s v="Sept"/>
    <m/>
    <s v="120-000-000F-021"/>
    <n v="0"/>
    <n v="0"/>
    <n v="1"/>
    <s v="White Island Pond LT10"/>
    <n v="5"/>
  </r>
  <r>
    <s v="120-000-001-140"/>
    <s v="FEE"/>
    <x v="1"/>
    <s v="10 MOHAWK CIR"/>
    <n v="101"/>
    <s v="AGOR REALTY TRUST"/>
    <s v="RR"/>
    <m/>
    <m/>
    <n v="0.14224999999999999"/>
    <n v="1"/>
    <n v="1"/>
    <n v="1"/>
    <n v="1"/>
    <s v="SEPTIC"/>
    <n v="0"/>
    <n v="0"/>
    <n v="0"/>
    <m/>
    <n v="0"/>
    <m/>
    <m/>
    <m/>
    <s v="SEPTIC"/>
    <n v="0"/>
    <m/>
    <m/>
    <n v="1"/>
    <n v="1"/>
    <n v="2"/>
    <n v="768"/>
    <n v="1"/>
    <m/>
    <s v="120-000-001-140"/>
    <s v="1958"/>
    <s v="1200"/>
    <s v="1"/>
    <s v="P"/>
    <s v="Well"/>
    <s v="Sept"/>
    <m/>
    <m/>
    <n v="0"/>
    <n v="0.41817599999999999"/>
    <n v="1"/>
    <s v="White Island Pond LT10"/>
    <n v="5"/>
  </r>
  <r>
    <s v="120-000-035-465"/>
    <s v="FEE"/>
    <x v="1"/>
    <s v="20 ROGERS ST"/>
    <n v="101"/>
    <s v="FERRELL MICHAEL M"/>
    <s v="R25"/>
    <m/>
    <m/>
    <n v="0.98863999999999996"/>
    <n v="1"/>
    <n v="1"/>
    <n v="1"/>
    <n v="1"/>
    <s v="SEPTIC"/>
    <n v="0"/>
    <n v="0"/>
    <n v="0"/>
    <m/>
    <n v="0"/>
    <m/>
    <m/>
    <m/>
    <s v="SEPTIC"/>
    <n v="0"/>
    <m/>
    <m/>
    <n v="1"/>
    <n v="1"/>
    <n v="2"/>
    <n v="1491"/>
    <n v="1"/>
    <m/>
    <s v="120-000-035-465"/>
    <s v="1959"/>
    <s v="3680"/>
    <s v="1"/>
    <s v="Y"/>
    <s v="Well"/>
    <s v="Sept"/>
    <m/>
    <m/>
    <n v="0"/>
    <n v="0.41817599999999999"/>
    <n v="1"/>
    <s v="White Island Pond LT10"/>
    <n v="5"/>
  </r>
  <r>
    <s v="120-000-001-141"/>
    <s v="FEE"/>
    <x v="1"/>
    <s v="6 MOHAWK CIR"/>
    <n v="101"/>
    <s v="DIAUTO JOAN MARIE"/>
    <m/>
    <m/>
    <m/>
    <n v="0.20080999999999999"/>
    <n v="1"/>
    <n v="1"/>
    <n v="1"/>
    <n v="1"/>
    <s v="SEPTIC"/>
    <n v="0"/>
    <n v="0"/>
    <n v="0"/>
    <m/>
    <n v="0"/>
    <m/>
    <m/>
    <m/>
    <s v="SEPTIC"/>
    <n v="0"/>
    <m/>
    <m/>
    <n v="1"/>
    <n v="1"/>
    <n v="0"/>
    <n v="768"/>
    <n v="2"/>
    <m/>
    <s v="120-000-001-141"/>
    <s v="1997"/>
    <s v="2640"/>
    <s v="1"/>
    <s v="P"/>
    <s v="Well"/>
    <s v="Sept"/>
    <m/>
    <m/>
    <n v="0"/>
    <n v="0.41817599999999999"/>
    <n v="1"/>
    <s v="White Island Pond LT10"/>
    <n v="5"/>
  </r>
  <r>
    <s v="120-000-001-109"/>
    <s v="FEE"/>
    <x v="1"/>
    <s v="59 SANDY BEACH RD"/>
    <n v="101"/>
    <s v="FERRELLI VINCENT F II"/>
    <s v="RR"/>
    <m/>
    <m/>
    <n v="0.25020999999999999"/>
    <n v="1"/>
    <n v="1"/>
    <n v="1"/>
    <n v="1"/>
    <s v="SEPTIC"/>
    <n v="0"/>
    <n v="0"/>
    <n v="0"/>
    <m/>
    <n v="0"/>
    <m/>
    <m/>
    <m/>
    <s v="SEPTIC"/>
    <n v="0"/>
    <m/>
    <m/>
    <n v="1"/>
    <n v="1"/>
    <n v="3"/>
    <n v="1270"/>
    <n v="1"/>
    <m/>
    <s v="120-000-001-109"/>
    <s v="1951"/>
    <s v="1501"/>
    <s v="1"/>
    <s v="P"/>
    <s v="Well"/>
    <s v="Sept"/>
    <m/>
    <m/>
    <n v="0"/>
    <n v="0.41817599999999999"/>
    <n v="1"/>
    <s v="White Island Pond LT10"/>
    <n v="5"/>
  </r>
  <r>
    <s v="120-000-035-467"/>
    <s v="FEE"/>
    <x v="1"/>
    <s v="12 ROGERS ST"/>
    <n v="101"/>
    <s v="JOHNSON ANNE MARIE"/>
    <s v="R25"/>
    <m/>
    <m/>
    <n v="0.21351000000000001"/>
    <n v="1"/>
    <n v="1"/>
    <n v="1"/>
    <n v="1"/>
    <s v="SEPTIC"/>
    <n v="0"/>
    <n v="0"/>
    <n v="0"/>
    <m/>
    <n v="0"/>
    <m/>
    <m/>
    <m/>
    <s v="SEPTIC"/>
    <n v="0"/>
    <m/>
    <m/>
    <n v="1"/>
    <n v="1"/>
    <n v="3"/>
    <n v="1392"/>
    <n v="1"/>
    <m/>
    <s v="120-000-035-467"/>
    <s v="1987"/>
    <s v="2832"/>
    <s v="1"/>
    <s v="Y"/>
    <s v="Well"/>
    <s v="Sept"/>
    <m/>
    <m/>
    <n v="0"/>
    <n v="0.41817599999999999"/>
    <n v="1"/>
    <s v="White Island Pond LT10"/>
    <n v="5"/>
  </r>
  <r>
    <s v="120-000-022-000"/>
    <s v="FEE"/>
    <x v="1"/>
    <s v="5 SANDY BEACH RD"/>
    <n v="101"/>
    <s v="THEODORE ANITA L"/>
    <s v="RR"/>
    <m/>
    <m/>
    <n v="0.18318999999999999"/>
    <n v="1"/>
    <n v="1"/>
    <n v="1"/>
    <n v="1"/>
    <s v="SEPTIC"/>
    <n v="0"/>
    <n v="0"/>
    <n v="0"/>
    <m/>
    <n v="0"/>
    <m/>
    <m/>
    <m/>
    <s v="SEPTIC"/>
    <n v="0"/>
    <m/>
    <m/>
    <n v="1"/>
    <n v="1"/>
    <n v="2"/>
    <n v="598"/>
    <n v="1.5"/>
    <m/>
    <s v="120-000-022-000"/>
    <s v="1925"/>
    <s v="1258"/>
    <s v="1"/>
    <s v="P"/>
    <s v="Well"/>
    <s v="Sept"/>
    <m/>
    <m/>
    <n v="0"/>
    <n v="0.41817599999999999"/>
    <n v="1"/>
    <s v="White Island Pond LT10"/>
    <n v="5"/>
  </r>
  <r>
    <s v="120-000-000F-001"/>
    <s v="FEE"/>
    <x v="1"/>
    <s v="1 MAGUIRE WAY"/>
    <n v="101"/>
    <s v="DELECONIO LISA A"/>
    <s v="RR"/>
    <m/>
    <m/>
    <n v="0.14519000000000001"/>
    <n v="1"/>
    <n v="1"/>
    <n v="1"/>
    <n v="1"/>
    <s v="SEPTIC"/>
    <n v="0"/>
    <n v="0"/>
    <n v="0"/>
    <m/>
    <n v="0"/>
    <m/>
    <m/>
    <m/>
    <s v="SEPTIC"/>
    <n v="0"/>
    <m/>
    <m/>
    <n v="1"/>
    <n v="1"/>
    <n v="0"/>
    <n v="832"/>
    <n v="1"/>
    <s v="actually an accessory parcel"/>
    <s v="120-000-000F-001"/>
    <s v="1954"/>
    <s v="1448"/>
    <s v="1"/>
    <s v="Y"/>
    <s v="Well"/>
    <s v="Sept"/>
    <s v="Prop"/>
    <s v="120-000-000F-022"/>
    <n v="0"/>
    <n v="0.41817599999999999"/>
    <n v="1"/>
    <s v="White Island Pond LT10"/>
    <n v="5"/>
  </r>
  <r>
    <s v="120-000-001-107"/>
    <s v="FEE"/>
    <x v="1"/>
    <s v="SANDY BEACH RD"/>
    <n v="132"/>
    <s v="WHITE ISLAND POND ASSN INC"/>
    <s v="RR"/>
    <m/>
    <m/>
    <n v="0.51171"/>
    <n v="0"/>
    <n v="0"/>
    <n v="0"/>
    <n v="0"/>
    <m/>
    <n v="0"/>
    <n v="0"/>
    <n v="0"/>
    <m/>
    <n v="0"/>
    <m/>
    <m/>
    <m/>
    <m/>
    <n v="0"/>
    <m/>
    <m/>
    <n v="0"/>
    <n v="0"/>
    <n v="0"/>
    <n v="0"/>
    <n v="0"/>
    <m/>
    <s v="120-000-001-107"/>
    <s v="0"/>
    <s v="0"/>
    <s v="0"/>
    <s v="N"/>
    <m/>
    <m/>
    <m/>
    <s v="120-000-001-108"/>
    <n v="0"/>
    <n v="0"/>
    <n v="1"/>
    <s v="White Island Pond LT10"/>
    <n v="5"/>
  </r>
  <r>
    <s v="120-000-029-000"/>
    <s v="FEE"/>
    <x v="1"/>
    <s v="37 SANDY BEACH RD"/>
    <n v="101"/>
    <s v="THIRTY SEVEN SANDY BEACH RD RL"/>
    <s v="RR"/>
    <m/>
    <m/>
    <n v="0.61043000000000003"/>
    <n v="1"/>
    <n v="1"/>
    <n v="1"/>
    <n v="1"/>
    <s v="SEPTIC"/>
    <n v="0"/>
    <n v="0"/>
    <n v="0"/>
    <m/>
    <n v="0"/>
    <m/>
    <m/>
    <m/>
    <s v="SEPTIC"/>
    <n v="0"/>
    <m/>
    <m/>
    <n v="1"/>
    <n v="1"/>
    <n v="1"/>
    <n v="1644"/>
    <n v="2"/>
    <m/>
    <s v="120-000-029-000"/>
    <s v="1925"/>
    <s v="4006"/>
    <s v="1"/>
    <s v="Y"/>
    <s v="Well"/>
    <s v="Sept"/>
    <s v="Prop"/>
    <s v="120-000-030-000"/>
    <n v="0"/>
    <n v="0.41817599999999999"/>
    <n v="1"/>
    <s v="White Island Pond LT10"/>
    <n v="5"/>
  </r>
  <r>
    <s v="120-000-031-000"/>
    <s v="FEE"/>
    <x v="1"/>
    <s v="39 SANDY BEACH RD"/>
    <n v="101"/>
    <s v="HAWTHORNE REALTY TRUST"/>
    <s v="RR"/>
    <m/>
    <m/>
    <n v="0.30124000000000001"/>
    <n v="1"/>
    <n v="1"/>
    <n v="1"/>
    <n v="1"/>
    <s v="SEPTIC"/>
    <n v="0"/>
    <n v="0"/>
    <n v="0"/>
    <m/>
    <n v="0"/>
    <m/>
    <m/>
    <m/>
    <s v="SEPTIC"/>
    <n v="0"/>
    <m/>
    <m/>
    <n v="1"/>
    <n v="1"/>
    <n v="2"/>
    <n v="632"/>
    <n v="1"/>
    <m/>
    <s v="120-000-031-000"/>
    <s v="1925"/>
    <s v="864"/>
    <s v="1"/>
    <s v="P"/>
    <s v="Well"/>
    <s v="Sept"/>
    <s v="Prop"/>
    <m/>
    <n v="0"/>
    <n v="0.41817599999999999"/>
    <n v="1"/>
    <s v="White Island Pond LT10"/>
    <n v="5"/>
  </r>
  <r>
    <s v="120-000-023-000"/>
    <s v="FEE"/>
    <x v="1"/>
    <s v="9 SANDY BEACH RD"/>
    <n v="101"/>
    <s v="BALCOM BRIAN F"/>
    <s v="RR"/>
    <m/>
    <m/>
    <n v="0.17352999999999999"/>
    <n v="1"/>
    <n v="1"/>
    <n v="1"/>
    <n v="1"/>
    <s v="SEPTIC"/>
    <n v="0"/>
    <n v="0"/>
    <n v="0"/>
    <m/>
    <n v="0"/>
    <m/>
    <m/>
    <m/>
    <s v="SEPTIC"/>
    <n v="0"/>
    <m/>
    <m/>
    <n v="1"/>
    <n v="1"/>
    <n v="1"/>
    <n v="606"/>
    <n v="2"/>
    <m/>
    <s v="120-000-023-000"/>
    <s v="1925"/>
    <s v="948"/>
    <s v="1"/>
    <s v="P"/>
    <s v="Well"/>
    <s v="Sept"/>
    <m/>
    <m/>
    <n v="0"/>
    <n v="0.41817599999999999"/>
    <n v="1"/>
    <s v="White Island Pond LT10"/>
    <n v="5"/>
  </r>
  <r>
    <s v="120-000-032-000"/>
    <s v="FEE"/>
    <x v="1"/>
    <s v="41 SANDY BEACH RD"/>
    <n v="101"/>
    <s v="PIERCE CHARLES E JR"/>
    <s v="RR"/>
    <m/>
    <m/>
    <n v="0.32562000000000002"/>
    <n v="1"/>
    <n v="1"/>
    <n v="1"/>
    <n v="1"/>
    <s v="SEPTIC"/>
    <n v="0"/>
    <n v="0"/>
    <n v="0"/>
    <m/>
    <n v="0"/>
    <m/>
    <m/>
    <m/>
    <s v="SEPTIC"/>
    <n v="0"/>
    <m/>
    <m/>
    <n v="1"/>
    <n v="1"/>
    <n v="4"/>
    <n v="2000"/>
    <n v="2"/>
    <m/>
    <s v="120-000-032-000"/>
    <s v="1972"/>
    <s v="3260"/>
    <s v="1"/>
    <s v="Y"/>
    <s v="Well"/>
    <s v="Sept"/>
    <m/>
    <m/>
    <n v="0"/>
    <n v="0.41817599999999999"/>
    <n v="1"/>
    <s v="White Island Pond LT10"/>
    <n v="5"/>
  </r>
  <r>
    <s v="120-000-001-142"/>
    <s v="FEE"/>
    <x v="1"/>
    <s v="121 SANDY BEACH RD"/>
    <n v="101"/>
    <s v="PEMBERTON ROBERT T"/>
    <s v="RR"/>
    <m/>
    <m/>
    <n v="0.59060999999999997"/>
    <n v="1"/>
    <n v="1"/>
    <n v="1"/>
    <n v="1"/>
    <s v="SEPTIC"/>
    <n v="0"/>
    <n v="0"/>
    <n v="0"/>
    <m/>
    <n v="0"/>
    <m/>
    <m/>
    <m/>
    <s v="SEPTIC"/>
    <n v="0"/>
    <m/>
    <m/>
    <n v="1"/>
    <n v="1"/>
    <n v="1"/>
    <n v="1248"/>
    <n v="1"/>
    <m/>
    <s v="120-000-001-142"/>
    <s v="1950"/>
    <s v="3484"/>
    <s v="1"/>
    <s v="Y"/>
    <s v="Well"/>
    <s v="Sept"/>
    <s v="Prop"/>
    <s v="120-000-001-143"/>
    <n v="0"/>
    <n v="0.41817599999999999"/>
    <n v="1"/>
    <s v="White Island Pond LT10"/>
    <n v="5"/>
  </r>
  <r>
    <s v="120-000-028-000"/>
    <s v="FEE"/>
    <x v="1"/>
    <s v="31 SANDY BEACH RD"/>
    <n v="130"/>
    <s v="HENDERSON MARTIN A"/>
    <s v="RR"/>
    <m/>
    <m/>
    <n v="0.32568000000000003"/>
    <n v="0"/>
    <n v="0"/>
    <n v="0"/>
    <n v="0"/>
    <m/>
    <n v="0"/>
    <n v="0"/>
    <n v="0"/>
    <m/>
    <n v="0"/>
    <m/>
    <m/>
    <m/>
    <m/>
    <n v="0"/>
    <m/>
    <m/>
    <n v="0"/>
    <n v="0"/>
    <n v="0"/>
    <n v="0"/>
    <n v="0"/>
    <m/>
    <s v="120-000-028-000"/>
    <s v="0"/>
    <s v="0"/>
    <s v="0"/>
    <s v="N"/>
    <m/>
    <m/>
    <m/>
    <m/>
    <n v="0"/>
    <n v="0"/>
    <n v="1"/>
    <s v="White Island Pond LT10"/>
    <n v="5"/>
  </r>
  <r>
    <s v="120-000-027A-000Z"/>
    <s v="FEE"/>
    <x v="1"/>
    <s v="25 SANDY BEACH RD"/>
    <n v="101"/>
    <s v="HENDERSON PAUL B"/>
    <s v="RR"/>
    <m/>
    <m/>
    <n v="0.36756"/>
    <n v="1"/>
    <n v="1"/>
    <n v="1"/>
    <n v="1"/>
    <s v="SEPTIC"/>
    <n v="0"/>
    <n v="0"/>
    <n v="0"/>
    <m/>
    <n v="0"/>
    <m/>
    <m/>
    <m/>
    <s v="SEPTIC"/>
    <n v="0"/>
    <m/>
    <m/>
    <n v="1"/>
    <n v="1"/>
    <n v="3"/>
    <n v="3435"/>
    <n v="2"/>
    <m/>
    <s v="120-000-027A-000Z"/>
    <s v="1965"/>
    <s v="5120"/>
    <s v="1"/>
    <s v="Y"/>
    <s v="Well"/>
    <s v="Sept"/>
    <m/>
    <s v="120-000-027B-000"/>
    <n v="0"/>
    <n v="0.41817599999999999"/>
    <n v="1"/>
    <s v="White Island Pond LT10"/>
    <n v="5"/>
  </r>
  <r>
    <s v="120-000-024-000"/>
    <s v="FEE"/>
    <x v="1"/>
    <s v="11 SANDY BEACH RD"/>
    <n v="101"/>
    <s v="BEAL CHARLOTTE A LIFE ESTATE"/>
    <s v="RR"/>
    <m/>
    <m/>
    <n v="0.35099000000000002"/>
    <n v="1"/>
    <n v="1"/>
    <n v="1"/>
    <n v="1"/>
    <s v="SEPTIC"/>
    <n v="0"/>
    <n v="0"/>
    <n v="0"/>
    <m/>
    <n v="0"/>
    <m/>
    <m/>
    <m/>
    <s v="SEPTIC"/>
    <n v="0"/>
    <m/>
    <m/>
    <n v="1"/>
    <n v="1"/>
    <n v="2"/>
    <n v="620"/>
    <n v="1"/>
    <m/>
    <s v="120-000-024-000"/>
    <s v="1925"/>
    <s v="847"/>
    <s v="1"/>
    <s v="P"/>
    <s v="Well"/>
    <s v="Sept"/>
    <s v="Prop"/>
    <m/>
    <n v="0"/>
    <n v="0.41817599999999999"/>
    <n v="1"/>
    <s v="White Island Pond LT10"/>
    <n v="5"/>
  </r>
  <r>
    <s v="120-000-001-280"/>
    <s v="FEE"/>
    <x v="1"/>
    <s v="96 SANDY BEACH RD"/>
    <n v="101"/>
    <s v="BUZZ BAY HOLDINGS LLC"/>
    <s v="RR"/>
    <m/>
    <m/>
    <n v="1.4795400000000001"/>
    <n v="1"/>
    <n v="1"/>
    <n v="1"/>
    <n v="1"/>
    <s v="SEPTIC"/>
    <n v="0"/>
    <n v="0"/>
    <n v="0"/>
    <m/>
    <n v="0"/>
    <m/>
    <m/>
    <m/>
    <s v="SEPTIC"/>
    <n v="0"/>
    <m/>
    <m/>
    <n v="1"/>
    <n v="1"/>
    <n v="0"/>
    <n v="936"/>
    <n v="1"/>
    <m/>
    <s v="120-000-001-280"/>
    <s v="1958"/>
    <s v="2028"/>
    <s v="1"/>
    <s v="X"/>
    <s v="Prop"/>
    <s v="Well"/>
    <s v="Sept"/>
    <m/>
    <n v="0"/>
    <n v="0.41817599999999999"/>
    <n v="1"/>
    <s v="White Island Pond LT10"/>
    <n v="5"/>
  </r>
  <r>
    <s v="PUB ROW"/>
    <s v="PUB ROW"/>
    <x v="1"/>
    <m/>
    <n v="0"/>
    <m/>
    <m/>
    <m/>
    <m/>
    <n v="0.44056000000000001"/>
    <n v="0"/>
    <n v="0"/>
    <n v="0"/>
    <n v="0"/>
    <m/>
    <n v="0"/>
    <n v="0"/>
    <n v="0"/>
    <m/>
    <n v="0"/>
    <m/>
    <m/>
    <m/>
    <m/>
    <n v="0"/>
    <m/>
    <m/>
    <n v="0"/>
    <n v="0"/>
    <n v="0"/>
    <n v="0"/>
    <n v="0"/>
    <m/>
    <m/>
    <s v="0"/>
    <s v="0"/>
    <s v="0"/>
    <m/>
    <m/>
    <m/>
    <m/>
    <m/>
    <n v="0"/>
    <n v="0"/>
    <n v="1"/>
    <s v="White Island Pond LT10"/>
    <n v="5"/>
  </r>
  <r>
    <s v="120-000-025-000"/>
    <s v="FEE"/>
    <x v="1"/>
    <s v="19 SANDY BEACH RD"/>
    <n v="101"/>
    <s v="PAGE 1995 NOMINEE TRUST"/>
    <s v="RR"/>
    <m/>
    <m/>
    <n v="0.82177"/>
    <n v="1"/>
    <n v="1"/>
    <n v="1"/>
    <n v="1"/>
    <s v="SEPTIC"/>
    <n v="0"/>
    <n v="0"/>
    <n v="0"/>
    <m/>
    <n v="0"/>
    <m/>
    <m/>
    <m/>
    <s v="SEPTIC"/>
    <n v="0"/>
    <m/>
    <m/>
    <n v="1"/>
    <n v="1"/>
    <n v="2"/>
    <n v="1388"/>
    <n v="1"/>
    <m/>
    <s v="120-000-025-000"/>
    <s v="1925"/>
    <s v="3461"/>
    <s v="1"/>
    <s v="P"/>
    <s v="Well"/>
    <s v="Sept"/>
    <m/>
    <s v="120-000-026-000"/>
    <n v="0"/>
    <n v="0.41817599999999999"/>
    <n v="1"/>
    <s v="White Island Pond LT10"/>
    <n v="5"/>
  </r>
  <r>
    <s v="120-000-035-464"/>
    <s v="FEE"/>
    <x v="1"/>
    <s v="19 ROGERS ST"/>
    <n v="101"/>
    <s v="DONOVAN DANIEL H"/>
    <s v="R25"/>
    <m/>
    <m/>
    <n v="0.74568000000000001"/>
    <n v="1"/>
    <n v="1"/>
    <n v="1"/>
    <n v="1"/>
    <s v="SEPTIC"/>
    <n v="0"/>
    <n v="0"/>
    <n v="0"/>
    <m/>
    <n v="0"/>
    <m/>
    <m/>
    <m/>
    <s v="SEPTIC"/>
    <n v="0"/>
    <m/>
    <m/>
    <n v="1"/>
    <n v="1"/>
    <n v="3"/>
    <n v="1392"/>
    <n v="1"/>
    <m/>
    <s v="120-000-035-464"/>
    <s v="1968"/>
    <s v="2036"/>
    <s v="1"/>
    <s v="Y"/>
    <s v="Well"/>
    <s v="Sept"/>
    <m/>
    <m/>
    <n v="0"/>
    <n v="0.41817599999999999"/>
    <n v="1"/>
    <s v="White Island Pond LT10"/>
    <n v="5"/>
  </r>
  <r>
    <s v="110-000-000-000"/>
    <s v="PUB ROW"/>
    <x v="1"/>
    <m/>
    <n v="999"/>
    <m/>
    <m/>
    <m/>
    <m/>
    <n v="38.910739999999997"/>
    <n v="0"/>
    <n v="0"/>
    <n v="0"/>
    <n v="0"/>
    <m/>
    <n v="0"/>
    <n v="0"/>
    <n v="0"/>
    <m/>
    <n v="0"/>
    <m/>
    <m/>
    <m/>
    <m/>
    <n v="0"/>
    <m/>
    <m/>
    <n v="0"/>
    <n v="0"/>
    <n v="0"/>
    <n v="0"/>
    <n v="0"/>
    <m/>
    <m/>
    <s v="0"/>
    <s v="0"/>
    <s v="0"/>
    <m/>
    <m/>
    <m/>
    <m/>
    <m/>
    <n v="0"/>
    <n v="0"/>
    <n v="1"/>
    <s v="White Island Pond LT10"/>
    <n v="5"/>
  </r>
  <r>
    <s v="120-000-003-005"/>
    <s v="FEE"/>
    <x v="1"/>
    <s v="557 WAREHAM RD"/>
    <n v="101"/>
    <s v="CALLAHAN TIMOTHY J"/>
    <s v="RR"/>
    <m/>
    <m/>
    <n v="0.61863999999999997"/>
    <n v="1"/>
    <n v="1"/>
    <n v="1"/>
    <n v="1"/>
    <s v="SEPTIC"/>
    <n v="0"/>
    <n v="0"/>
    <n v="0"/>
    <m/>
    <n v="0"/>
    <m/>
    <m/>
    <m/>
    <s v="SEPTIC"/>
    <n v="0"/>
    <m/>
    <m/>
    <n v="1"/>
    <n v="1"/>
    <n v="3"/>
    <n v="1028"/>
    <n v="1"/>
    <m/>
    <s v="120-000-003-005"/>
    <s v="1973"/>
    <s v="2176"/>
    <s v="1"/>
    <s v="Y"/>
    <s v="Well"/>
    <s v="Sept"/>
    <m/>
    <m/>
    <n v="0"/>
    <n v="2.3231999999999999"/>
    <n v="1"/>
    <s v="Agawam Reservoir S LT10"/>
    <n v="2"/>
  </r>
  <r>
    <s v="120-000-001-068Z"/>
    <s v="FEE"/>
    <x v="1"/>
    <s v="568 WAREHAM RD"/>
    <n v="131"/>
    <s v="MAHONEY TERENCE W"/>
    <s v="RR"/>
    <m/>
    <m/>
    <n v="0.59096000000000004"/>
    <n v="0"/>
    <n v="0"/>
    <n v="0"/>
    <n v="0"/>
    <m/>
    <n v="0"/>
    <n v="0"/>
    <n v="0"/>
    <m/>
    <n v="0"/>
    <m/>
    <m/>
    <m/>
    <m/>
    <n v="0"/>
    <m/>
    <m/>
    <n v="0"/>
    <n v="0"/>
    <n v="0"/>
    <n v="0"/>
    <n v="0"/>
    <m/>
    <s v="120-000-001-068Z"/>
    <s v="0"/>
    <s v="0"/>
    <s v="0"/>
    <s v="N"/>
    <m/>
    <m/>
    <m/>
    <s v="120-000-001-066,120-000-001-067"/>
    <n v="0"/>
    <n v="0"/>
    <n v="1"/>
    <s v="White Island Pond LT10"/>
    <n v="5"/>
  </r>
  <r>
    <s v="120-000-001-144"/>
    <s v="FEE"/>
    <x v="1"/>
    <s v="123 SANDY BEACH RD"/>
    <n v="101"/>
    <s v="DEFRANCESCO SUSAN"/>
    <s v="RR"/>
    <m/>
    <m/>
    <n v="0.23759"/>
    <n v="1"/>
    <n v="1"/>
    <n v="1"/>
    <n v="1"/>
    <s v="SEPTIC"/>
    <n v="0"/>
    <n v="0"/>
    <n v="0"/>
    <m/>
    <n v="0"/>
    <m/>
    <m/>
    <m/>
    <s v="SEPTIC"/>
    <n v="0"/>
    <m/>
    <m/>
    <n v="1"/>
    <n v="1"/>
    <n v="3"/>
    <n v="1248"/>
    <n v="2"/>
    <m/>
    <s v="120-000-001-144"/>
    <s v="1965"/>
    <s v="1648"/>
    <s v="1"/>
    <s v="Y"/>
    <s v="Well"/>
    <s v="Sept"/>
    <s v="Prop"/>
    <m/>
    <n v="0"/>
    <n v="0.41817599999999999"/>
    <n v="1"/>
    <s v="White Island Pond LT10"/>
    <n v="5"/>
  </r>
  <r>
    <s v="120-000-001-069"/>
    <s v="FEE"/>
    <x v="1"/>
    <s v="6 SANDY BEACH RD"/>
    <n v="130"/>
    <s v="BLEASE JOHN R"/>
    <s v="RR"/>
    <m/>
    <m/>
    <n v="0.61224999999999996"/>
    <n v="0"/>
    <n v="0"/>
    <n v="0"/>
    <n v="0"/>
    <m/>
    <n v="0"/>
    <n v="0"/>
    <n v="0"/>
    <m/>
    <n v="0"/>
    <m/>
    <m/>
    <m/>
    <m/>
    <n v="0"/>
    <m/>
    <m/>
    <n v="0"/>
    <n v="0"/>
    <n v="0"/>
    <n v="0"/>
    <n v="0"/>
    <m/>
    <s v="120-000-001-069"/>
    <s v="0"/>
    <s v="0"/>
    <s v="0"/>
    <s v="N"/>
    <m/>
    <m/>
    <m/>
    <s v="120-000-001-070,120-000-001-071"/>
    <n v="0"/>
    <n v="0"/>
    <n v="1"/>
    <s v="White Island Pond LT10"/>
    <n v="5"/>
  </r>
  <r>
    <s v="120-000-001-171"/>
    <s v="FEE"/>
    <x v="1"/>
    <s v="100 SANDY BEACH RD"/>
    <n v="101"/>
    <s v="TURNER STEPHEN T JR"/>
    <s v="RR"/>
    <m/>
    <m/>
    <n v="1.9976799999999999"/>
    <n v="1"/>
    <n v="1"/>
    <n v="1"/>
    <n v="1"/>
    <s v="SEPTIC"/>
    <n v="0"/>
    <n v="0"/>
    <n v="0"/>
    <m/>
    <n v="0"/>
    <m/>
    <m/>
    <m/>
    <s v="SEPTIC"/>
    <n v="0"/>
    <m/>
    <m/>
    <n v="1"/>
    <n v="1"/>
    <n v="3"/>
    <n v="1656"/>
    <n v="1.75"/>
    <m/>
    <s v="120-000-001-171"/>
    <s v="1986"/>
    <s v="3279"/>
    <s v="1"/>
    <s v="Y"/>
    <s v="Prop"/>
    <s v="Well"/>
    <s v="Sept"/>
    <m/>
    <n v="0"/>
    <n v="0.41817599999999999"/>
    <n v="1"/>
    <s v="White Island Pond LT10"/>
    <n v="5"/>
  </r>
  <r>
    <s v="TS_GAPS_NO_MAPPAR"/>
    <m/>
    <x v="1"/>
    <m/>
    <n v="0"/>
    <m/>
    <m/>
    <m/>
    <m/>
    <n v="2.5700000000000001E-2"/>
    <n v="0"/>
    <n v="0"/>
    <n v="0"/>
    <n v="0"/>
    <m/>
    <n v="0"/>
    <n v="0"/>
    <n v="0"/>
    <m/>
    <n v="0"/>
    <m/>
    <m/>
    <m/>
    <m/>
    <n v="0"/>
    <m/>
    <m/>
    <n v="0"/>
    <n v="0"/>
    <n v="0"/>
    <n v="0"/>
    <n v="0"/>
    <m/>
    <m/>
    <s v="0"/>
    <s v="0"/>
    <s v="0"/>
    <m/>
    <m/>
    <m/>
    <m/>
    <m/>
    <n v="0"/>
    <n v="0"/>
    <n v="1"/>
    <s v="Wankinco R N LT10"/>
    <n v="32"/>
  </r>
  <r>
    <s v="120-000-035-463"/>
    <s v="FEE"/>
    <x v="1"/>
    <s v="17 ROGERS ST"/>
    <n v="101"/>
    <s v="KANTER DEBORAH L"/>
    <s v="R25"/>
    <m/>
    <m/>
    <n v="2.2525300000000001"/>
    <n v="1"/>
    <n v="1"/>
    <n v="1"/>
    <n v="1"/>
    <s v="SEPTIC"/>
    <n v="0"/>
    <n v="0"/>
    <n v="0"/>
    <m/>
    <n v="0"/>
    <m/>
    <m/>
    <m/>
    <s v="SEPTIC"/>
    <n v="0"/>
    <m/>
    <m/>
    <n v="1"/>
    <n v="1"/>
    <n v="3"/>
    <n v="4716"/>
    <n v="1"/>
    <m/>
    <s v="120-000-035-463"/>
    <s v="1950"/>
    <s v="8408"/>
    <s v="1"/>
    <s v="Y"/>
    <s v="Well"/>
    <s v="Sept"/>
    <s v="Prop"/>
    <m/>
    <n v="0"/>
    <n v="0.41817599999999999"/>
    <n v="1"/>
    <s v="White Island Pond LT10"/>
    <n v="5"/>
  </r>
  <r>
    <s v="120-000-001-098"/>
    <s v="FEE"/>
    <x v="1"/>
    <s v="43 SANDY BEACH RD"/>
    <n v="101"/>
    <s v="BUZZ BAY HOLDINGS LLC"/>
    <s v="RR"/>
    <m/>
    <m/>
    <n v="0.29620000000000002"/>
    <n v="1"/>
    <n v="1"/>
    <n v="1"/>
    <n v="1"/>
    <s v="SEPTIC"/>
    <n v="0"/>
    <n v="0"/>
    <n v="0"/>
    <m/>
    <n v="0"/>
    <m/>
    <m/>
    <m/>
    <s v="SEPTIC"/>
    <n v="0"/>
    <m/>
    <m/>
    <n v="1"/>
    <n v="1"/>
    <n v="3"/>
    <n v="760"/>
    <n v="1"/>
    <m/>
    <s v="120-000-001-098"/>
    <s v="1955"/>
    <s v="1586"/>
    <s v="1"/>
    <s v="U"/>
    <s v="Well"/>
    <s v="Sept"/>
    <m/>
    <s v="120-000-001-099"/>
    <n v="0"/>
    <n v="0.41817599999999999"/>
    <n v="1"/>
    <s v="White Island Pond LT10"/>
    <n v="5"/>
  </r>
  <r>
    <s v="120-000-001-101"/>
    <s v="FEE"/>
    <x v="1"/>
    <s v="57 SANDY BEACH RD"/>
    <n v="101"/>
    <s v="PANARELLI DANA"/>
    <s v="RR"/>
    <m/>
    <m/>
    <n v="0.74766999999999995"/>
    <n v="1"/>
    <n v="1"/>
    <n v="1"/>
    <n v="1"/>
    <s v="SEPTIC"/>
    <n v="0"/>
    <n v="0"/>
    <n v="0"/>
    <m/>
    <n v="0"/>
    <m/>
    <m/>
    <m/>
    <s v="SEPTIC"/>
    <n v="0"/>
    <m/>
    <m/>
    <n v="1"/>
    <n v="1"/>
    <n v="2"/>
    <n v="2793"/>
    <n v="1.5"/>
    <m/>
    <s v="120-000-001-101"/>
    <s v="1985"/>
    <s v="4931"/>
    <s v="1"/>
    <s v="Y"/>
    <s v="Well"/>
    <s v="Sept"/>
    <s v="Prop"/>
    <m/>
    <n v="0"/>
    <n v="0.41817599999999999"/>
    <n v="1"/>
    <s v="White Island Pond LT10"/>
    <n v="5"/>
  </r>
  <r>
    <s v="120-000-001-082"/>
    <s v="FEE"/>
    <x v="1"/>
    <s v="38 SANDY BEACH RD"/>
    <n v="101"/>
    <s v="MCGANTY ROBERT H"/>
    <s v="RR"/>
    <m/>
    <m/>
    <n v="0.25622"/>
    <n v="1"/>
    <n v="1"/>
    <n v="1"/>
    <n v="1"/>
    <s v="SEPTIC"/>
    <n v="0"/>
    <n v="0"/>
    <n v="0"/>
    <m/>
    <n v="0"/>
    <m/>
    <m/>
    <m/>
    <s v="SEPTIC"/>
    <n v="0"/>
    <m/>
    <m/>
    <n v="1"/>
    <n v="1"/>
    <n v="3"/>
    <n v="1080"/>
    <n v="1.75"/>
    <m/>
    <s v="120-000-001-082"/>
    <s v="1985"/>
    <s v="1672"/>
    <s v="1"/>
    <s v="Y"/>
    <s v="Well"/>
    <s v="Sept"/>
    <m/>
    <m/>
    <n v="0"/>
    <n v="0.41817599999999999"/>
    <n v="1"/>
    <s v="White Island Pond LT10"/>
    <n v="5"/>
  </r>
  <r>
    <s v="120-000-001-106Z"/>
    <s v="FEE"/>
    <x v="1"/>
    <s v="SANDY BEACH RD"/>
    <n v="132"/>
    <s v="BUZZ BAY HOLDINGS LLC"/>
    <s v="RR"/>
    <m/>
    <m/>
    <n v="0.30349999999999999"/>
    <n v="0"/>
    <n v="0"/>
    <n v="0"/>
    <n v="0"/>
    <m/>
    <n v="0"/>
    <n v="0"/>
    <n v="0"/>
    <m/>
    <n v="0"/>
    <m/>
    <m/>
    <m/>
    <m/>
    <n v="0"/>
    <m/>
    <m/>
    <n v="0"/>
    <n v="0"/>
    <n v="0"/>
    <n v="0"/>
    <n v="0"/>
    <m/>
    <s v="120-000-001-106Z"/>
    <s v="0"/>
    <s v="0"/>
    <s v="0"/>
    <s v="X"/>
    <m/>
    <m/>
    <m/>
    <s v="120-000-001-100"/>
    <n v="0"/>
    <n v="0"/>
    <n v="1"/>
    <s v="White Island Pond LT10"/>
    <n v="5"/>
  </r>
  <r>
    <s v="120-000-001-145"/>
    <s v="FEE"/>
    <x v="1"/>
    <s v="127 SANDY BEACH RD"/>
    <n v="101"/>
    <s v="127 SANDY BEACH ROAD REALTY TR"/>
    <s v="RR"/>
    <m/>
    <m/>
    <n v="0.20846000000000001"/>
    <n v="1"/>
    <n v="1"/>
    <n v="1"/>
    <n v="1"/>
    <s v="SEPTIC"/>
    <n v="0"/>
    <n v="0"/>
    <n v="0"/>
    <m/>
    <n v="0"/>
    <m/>
    <m/>
    <m/>
    <s v="SEPTIC"/>
    <n v="0"/>
    <m/>
    <m/>
    <n v="1"/>
    <n v="1"/>
    <n v="2"/>
    <n v="912"/>
    <n v="1"/>
    <m/>
    <s v="120-000-001-145"/>
    <s v="1956"/>
    <s v="2496"/>
    <s v="1"/>
    <s v="Y"/>
    <s v="Well"/>
    <s v="Sept"/>
    <s v="Prop"/>
    <m/>
    <n v="0"/>
    <n v="0.41817599999999999"/>
    <n v="1"/>
    <s v="White Island Pond LT10"/>
    <n v="5"/>
  </r>
  <r>
    <s v="120-000-001-072"/>
    <s v="FEE"/>
    <x v="1"/>
    <s v="12 SANDY BEACH RD"/>
    <n v="903"/>
    <s v="PLYMOUTH TOWN OF"/>
    <s v="RR"/>
    <m/>
    <m/>
    <n v="0.16852"/>
    <n v="0"/>
    <n v="0"/>
    <n v="0"/>
    <n v="0"/>
    <m/>
    <n v="0"/>
    <n v="0"/>
    <n v="0"/>
    <m/>
    <n v="0"/>
    <m/>
    <m/>
    <m/>
    <m/>
    <n v="0"/>
    <m/>
    <m/>
    <n v="0"/>
    <n v="0"/>
    <n v="0"/>
    <n v="0"/>
    <n v="0"/>
    <m/>
    <s v="120-000-001-072"/>
    <s v="0"/>
    <s v="0"/>
    <s v="0"/>
    <s v="N"/>
    <m/>
    <m/>
    <m/>
    <m/>
    <n v="0"/>
    <n v="0"/>
    <n v="1"/>
    <s v="White Island Pond LT10"/>
    <n v="5"/>
  </r>
  <r>
    <s v="120-000-001-076Z"/>
    <s v="FEE"/>
    <x v="1"/>
    <s v="30 SANDY BEACH RD"/>
    <n v="101"/>
    <s v="PETERSEN ERIK"/>
    <s v="RR"/>
    <m/>
    <m/>
    <n v="1.06792"/>
    <n v="1"/>
    <n v="1"/>
    <n v="1"/>
    <n v="1"/>
    <s v="SEPTIC"/>
    <n v="0"/>
    <n v="0"/>
    <n v="0"/>
    <m/>
    <n v="0"/>
    <m/>
    <m/>
    <m/>
    <s v="SEPTIC"/>
    <n v="0"/>
    <m/>
    <m/>
    <n v="1"/>
    <n v="1"/>
    <n v="3"/>
    <n v="1344"/>
    <n v="1"/>
    <m/>
    <s v="120-000-001-076Z"/>
    <s v="1991"/>
    <s v="3045"/>
    <s v="1"/>
    <s v="Y"/>
    <s v="Well"/>
    <s v="Sept"/>
    <m/>
    <s v="120-000-001-077,120-000-001-078,120-000-001-079,120-000-001-089,120-000-001-090"/>
    <n v="0"/>
    <n v="0.41817599999999999"/>
    <n v="1"/>
    <s v="White Island Pond LT10"/>
    <n v="5"/>
  </r>
  <r>
    <s v="131_W_0"/>
    <s v="FEE"/>
    <x v="2"/>
    <m/>
    <n v="999"/>
    <s v="UNK-198"/>
    <m/>
    <m/>
    <m/>
    <n v="98.190960000000004"/>
    <n v="1"/>
    <n v="1"/>
    <n v="1"/>
    <n v="1"/>
    <s v="SEPTIC"/>
    <n v="0"/>
    <n v="0"/>
    <n v="0"/>
    <m/>
    <n v="0"/>
    <m/>
    <m/>
    <m/>
    <s v="SEPTIC"/>
    <n v="0"/>
    <m/>
    <m/>
    <n v="1"/>
    <n v="1"/>
    <n v="0"/>
    <n v="0"/>
    <n v="0"/>
    <m/>
    <m/>
    <m/>
    <m/>
    <m/>
    <m/>
    <m/>
    <m/>
    <m/>
    <m/>
    <n v="0"/>
    <n v="1.21"/>
    <n v="1"/>
    <s v="Wankinco R N LT10"/>
    <n v="32"/>
  </r>
  <r>
    <s v="120-000-001-073"/>
    <s v="FEE"/>
    <x v="1"/>
    <s v="16 SANDY BEACH RD"/>
    <n v="101"/>
    <s v="VERITY JUDITH A"/>
    <s v="RR"/>
    <m/>
    <m/>
    <n v="0.15006"/>
    <n v="1"/>
    <n v="1"/>
    <n v="1"/>
    <n v="1"/>
    <s v="SEPTIC"/>
    <n v="0"/>
    <n v="0"/>
    <n v="0"/>
    <m/>
    <n v="0"/>
    <m/>
    <m/>
    <m/>
    <s v="SEPTIC"/>
    <n v="0"/>
    <m/>
    <m/>
    <n v="1"/>
    <n v="1"/>
    <n v="3"/>
    <n v="1184"/>
    <n v="1"/>
    <m/>
    <s v="120-000-001-073"/>
    <s v="1977"/>
    <s v="1568"/>
    <s v="1"/>
    <s v="Y"/>
    <s v="Well"/>
    <s v="Sept"/>
    <m/>
    <m/>
    <n v="0"/>
    <n v="0.41817599999999999"/>
    <n v="1"/>
    <s v="White Island Pond LT10"/>
    <n v="5"/>
  </r>
  <r>
    <s v="120-000-035-462"/>
    <s v="FEE"/>
    <x v="1"/>
    <s v="11 ROGERS ST"/>
    <n v="101"/>
    <s v="CYR CHRISTOPHER M"/>
    <s v="R25"/>
    <m/>
    <m/>
    <n v="0.90078000000000003"/>
    <n v="1"/>
    <n v="1"/>
    <n v="1"/>
    <n v="1"/>
    <s v="SEPTIC"/>
    <n v="0"/>
    <n v="0"/>
    <n v="0"/>
    <m/>
    <n v="0"/>
    <m/>
    <m/>
    <m/>
    <s v="SEPTIC"/>
    <n v="0"/>
    <m/>
    <m/>
    <n v="1"/>
    <n v="1"/>
    <n v="3"/>
    <n v="1800"/>
    <n v="2"/>
    <m/>
    <s v="120-000-035-462"/>
    <s v="2000"/>
    <s v="2880"/>
    <s v="1"/>
    <s v="Y"/>
    <s v="Well"/>
    <s v="Sept"/>
    <m/>
    <m/>
    <n v="0"/>
    <n v="0.41817599999999999"/>
    <n v="1"/>
    <s v="White Island Pond LT10"/>
    <n v="5"/>
  </r>
  <r>
    <s v="120-000-001-146"/>
    <s v="FEE"/>
    <x v="1"/>
    <s v="129 SANDY BEACH RD"/>
    <n v="101"/>
    <s v="MARKOLA CHRISTINE E"/>
    <s v="RR"/>
    <m/>
    <m/>
    <n v="0.18276999999999999"/>
    <n v="1"/>
    <n v="1"/>
    <n v="1"/>
    <n v="1"/>
    <s v="SEPTIC"/>
    <n v="0"/>
    <n v="0"/>
    <n v="0"/>
    <m/>
    <n v="0"/>
    <m/>
    <m/>
    <m/>
    <s v="SEPTIC"/>
    <n v="0"/>
    <m/>
    <m/>
    <n v="1"/>
    <n v="1"/>
    <n v="3"/>
    <n v="2381"/>
    <n v="2"/>
    <m/>
    <s v="120-000-001-146"/>
    <s v="1969"/>
    <s v="3088"/>
    <s v="1"/>
    <s v="P"/>
    <s v="Well"/>
    <s v="Sept"/>
    <s v="Prop"/>
    <m/>
    <n v="0"/>
    <n v="0.41817599999999999"/>
    <n v="1"/>
    <s v="White Island Pond LT10"/>
    <n v="5"/>
  </r>
  <r>
    <s v="120-000-001-202"/>
    <s v="FEE"/>
    <x v="1"/>
    <s v="62 SANDY BEACH RD"/>
    <n v="101"/>
    <s v="CARLSON BRET E"/>
    <s v="RR"/>
    <m/>
    <m/>
    <n v="2.6879400000000002"/>
    <n v="1"/>
    <n v="1"/>
    <n v="1"/>
    <n v="1"/>
    <s v="SEPTIC"/>
    <n v="0"/>
    <n v="0"/>
    <n v="0"/>
    <m/>
    <n v="0"/>
    <m/>
    <m/>
    <m/>
    <s v="SEPTIC"/>
    <n v="0"/>
    <m/>
    <m/>
    <n v="1"/>
    <n v="1"/>
    <n v="3"/>
    <n v="1152"/>
    <n v="1.75"/>
    <m/>
    <s v="120-000-001-202"/>
    <s v="1988"/>
    <s v="2442"/>
    <s v="1"/>
    <s v="Y"/>
    <s v="Well"/>
    <s v="Sept"/>
    <m/>
    <m/>
    <n v="0"/>
    <n v="0.41817599999999999"/>
    <n v="1"/>
    <s v="White Island Pond LT10"/>
    <n v="5"/>
  </r>
  <r>
    <s v="133_2_0"/>
    <s v="FEE"/>
    <x v="2"/>
    <m/>
    <n v="999"/>
    <s v="UNK-199"/>
    <m/>
    <m/>
    <m/>
    <n v="1.2303599999999999"/>
    <n v="0"/>
    <n v="0"/>
    <n v="0"/>
    <n v="0"/>
    <m/>
    <n v="0"/>
    <n v="0"/>
    <n v="0"/>
    <m/>
    <n v="0"/>
    <m/>
    <m/>
    <m/>
    <m/>
    <n v="0"/>
    <m/>
    <m/>
    <n v="0"/>
    <n v="0"/>
    <n v="0"/>
    <n v="0"/>
    <n v="0"/>
    <m/>
    <m/>
    <m/>
    <m/>
    <m/>
    <m/>
    <m/>
    <m/>
    <m/>
    <m/>
    <n v="0"/>
    <n v="0"/>
    <n v="1"/>
    <s v="Maple Swamp"/>
    <n v="39"/>
  </r>
  <r>
    <s v="120-000-001-064"/>
    <s v="FEE"/>
    <x v="1"/>
    <s v="558 WAREHAM RD"/>
    <n v="101"/>
    <s v="JOSEPH RUMIKO A"/>
    <s v="RR"/>
    <m/>
    <m/>
    <n v="0.37972"/>
    <n v="1"/>
    <n v="1"/>
    <n v="1"/>
    <n v="1"/>
    <s v="SEPTIC"/>
    <n v="0"/>
    <n v="0"/>
    <n v="0"/>
    <m/>
    <n v="0"/>
    <m/>
    <m/>
    <m/>
    <s v="SEPTIC"/>
    <n v="0"/>
    <m/>
    <m/>
    <n v="1"/>
    <n v="1"/>
    <n v="0"/>
    <n v="1169"/>
    <n v="1"/>
    <m/>
    <s v="120-000-001-064"/>
    <s v="1950"/>
    <s v="2550"/>
    <s v="1"/>
    <s v="X"/>
    <s v="Well"/>
    <s v="Sept"/>
    <m/>
    <s v="120-000-001-065"/>
    <n v="0"/>
    <n v="0.41817599999999999"/>
    <n v="1"/>
    <s v="White Island Pond LT10"/>
    <n v="5"/>
  </r>
  <r>
    <s v="120-000-001-084Z"/>
    <s v="FEE"/>
    <x v="1"/>
    <s v="44 SANDY BEACH RD"/>
    <n v="101"/>
    <s v="COMEAU DONALD J JR"/>
    <s v="RR"/>
    <m/>
    <m/>
    <n v="0.43414999999999998"/>
    <n v="1"/>
    <n v="1"/>
    <n v="1"/>
    <n v="1"/>
    <s v="SEPTIC"/>
    <n v="0"/>
    <n v="0"/>
    <n v="0"/>
    <m/>
    <n v="0"/>
    <m/>
    <m/>
    <m/>
    <s v="SEPTIC"/>
    <n v="0"/>
    <m/>
    <m/>
    <n v="1"/>
    <n v="1"/>
    <n v="6"/>
    <n v="2093"/>
    <n v="1"/>
    <m/>
    <s v="120-000-001-084Z"/>
    <s v="1989"/>
    <s v="2438"/>
    <s v="1"/>
    <s v="Y"/>
    <s v="Well"/>
    <s v="Sept"/>
    <m/>
    <s v="120-000-001-085"/>
    <n v="0"/>
    <n v="0.41817599999999999"/>
    <n v="1"/>
    <s v="White Island Pond LT10"/>
    <n v="5"/>
  </r>
  <r>
    <s v="120-000-003-003"/>
    <s v="FEE"/>
    <x v="1"/>
    <s v="549 WAREHAM RD"/>
    <n v="101"/>
    <s v="BROWN COLBY"/>
    <s v="RR"/>
    <m/>
    <m/>
    <n v="0.73182999999999998"/>
    <n v="1"/>
    <n v="1"/>
    <n v="1"/>
    <n v="1"/>
    <s v="SEPTIC"/>
    <n v="0"/>
    <n v="0"/>
    <n v="0"/>
    <m/>
    <n v="0"/>
    <m/>
    <m/>
    <m/>
    <s v="SEPTIC"/>
    <n v="0"/>
    <m/>
    <m/>
    <n v="1"/>
    <n v="1"/>
    <n v="3"/>
    <n v="1152"/>
    <n v="1.5"/>
    <m/>
    <s v="120-000-003-003"/>
    <s v="1972"/>
    <s v="2824"/>
    <s v="1"/>
    <s v="Y"/>
    <s v="Gas"/>
    <s v="Well"/>
    <m/>
    <m/>
    <n v="0"/>
    <n v="2.3231999999999999"/>
    <n v="1"/>
    <s v="Agawam Reservoir S LT10"/>
    <n v="2"/>
  </r>
  <r>
    <s v="120-000-001-074"/>
    <s v="FEE"/>
    <x v="1"/>
    <s v="20 SANDY BEACH RD"/>
    <n v="101"/>
    <s v="BROWNE JOHN M JR"/>
    <s v="RR"/>
    <m/>
    <m/>
    <n v="0.59079000000000004"/>
    <n v="1"/>
    <n v="1"/>
    <n v="1"/>
    <n v="1"/>
    <s v="SEPTIC"/>
    <n v="0"/>
    <n v="0"/>
    <n v="0"/>
    <m/>
    <n v="0"/>
    <m/>
    <m/>
    <m/>
    <s v="SEPTIC"/>
    <n v="0"/>
    <m/>
    <m/>
    <n v="1"/>
    <n v="1"/>
    <n v="2"/>
    <n v="1008"/>
    <n v="1"/>
    <m/>
    <s v="120-000-001-074"/>
    <s v="1987"/>
    <s v="2056"/>
    <s v="1"/>
    <s v="Y"/>
    <s v="Well"/>
    <s v="Sept"/>
    <m/>
    <s v="120-000-001-075,120-000-001-217"/>
    <n v="0"/>
    <n v="0.41817599999999999"/>
    <n v="1"/>
    <s v="White Island Pond LT10"/>
    <n v="5"/>
  </r>
  <r>
    <s v="120-000-001-147"/>
    <s v="FEE"/>
    <x v="1"/>
    <s v="SANDY BEACH RD"/>
    <n v="132"/>
    <s v="BELCHER THOMAS J"/>
    <s v="RR"/>
    <m/>
    <m/>
    <n v="0.15767999999999999"/>
    <n v="0"/>
    <n v="0"/>
    <n v="0"/>
    <n v="0"/>
    <m/>
    <n v="0"/>
    <n v="0"/>
    <n v="0"/>
    <m/>
    <n v="0"/>
    <m/>
    <m/>
    <m/>
    <m/>
    <n v="0"/>
    <m/>
    <m/>
    <n v="0"/>
    <n v="0"/>
    <n v="0"/>
    <n v="0"/>
    <n v="0"/>
    <m/>
    <s v="120-000-001-147"/>
    <s v="0"/>
    <s v="0"/>
    <s v="0"/>
    <s v="N"/>
    <m/>
    <m/>
    <m/>
    <m/>
    <n v="0"/>
    <n v="0"/>
    <n v="1"/>
    <s v="White Island Pond LT10"/>
    <n v="5"/>
  </r>
  <r>
    <s v="120-000-001-086"/>
    <s v="FEE"/>
    <x v="1"/>
    <s v="46 SANDY BEACH RD"/>
    <n v="101"/>
    <s v="GASTON SANDRA L"/>
    <s v="RR"/>
    <m/>
    <m/>
    <n v="0.41326000000000002"/>
    <n v="1"/>
    <n v="1"/>
    <n v="1"/>
    <n v="1"/>
    <s v="SEPTIC"/>
    <n v="0"/>
    <n v="0"/>
    <n v="0"/>
    <m/>
    <n v="0"/>
    <m/>
    <m/>
    <m/>
    <s v="SEPTIC"/>
    <n v="0"/>
    <m/>
    <m/>
    <n v="1"/>
    <n v="1"/>
    <n v="2"/>
    <n v="1476"/>
    <n v="1"/>
    <m/>
    <s v="120-000-001-086"/>
    <s v="1996"/>
    <s v="2284"/>
    <s v="1"/>
    <s v="Y"/>
    <s v="Well"/>
    <s v="Sept"/>
    <m/>
    <s v="120-000-001-087"/>
    <n v="0"/>
    <n v="0.41817599999999999"/>
    <n v="1"/>
    <s v="White Island Pond LT10"/>
    <n v="5"/>
  </r>
  <r>
    <s v="120-035A-478-000"/>
    <s v="FEE"/>
    <x v="1"/>
    <s v="12 FIRE HOUSE RD"/>
    <n v="101"/>
    <s v="THOMAS IRENE"/>
    <s v="R25"/>
    <m/>
    <m/>
    <n v="3.39588"/>
    <n v="1"/>
    <n v="1"/>
    <n v="1"/>
    <n v="1"/>
    <s v="SEPTIC"/>
    <n v="0"/>
    <n v="0"/>
    <n v="0"/>
    <m/>
    <n v="0"/>
    <m/>
    <m/>
    <m/>
    <s v="SEPTIC"/>
    <n v="0"/>
    <m/>
    <m/>
    <n v="1"/>
    <n v="1"/>
    <n v="4"/>
    <n v="2208"/>
    <n v="2"/>
    <m/>
    <s v="120-035A-478-000"/>
    <s v="1970"/>
    <s v="4073"/>
    <s v="1"/>
    <s v="Y"/>
    <s v="Well"/>
    <s v="Sept"/>
    <s v="Prop"/>
    <m/>
    <n v="0"/>
    <n v="0.41817599999999999"/>
    <n v="1"/>
    <s v="White Island Pond LT10"/>
    <n v="5"/>
  </r>
  <r>
    <s v="120-000-001-088"/>
    <s v="FEE"/>
    <x v="1"/>
    <s v="50 SANDY BEACH RD"/>
    <n v="903"/>
    <s v="PLYMOUTH TOWN OF"/>
    <s v="RR"/>
    <m/>
    <m/>
    <n v="0.19076000000000001"/>
    <n v="0"/>
    <n v="0"/>
    <n v="0"/>
    <n v="0"/>
    <m/>
    <n v="0"/>
    <n v="0"/>
    <n v="0"/>
    <m/>
    <n v="0"/>
    <m/>
    <m/>
    <m/>
    <m/>
    <n v="0"/>
    <m/>
    <m/>
    <n v="0"/>
    <n v="0"/>
    <n v="0"/>
    <n v="0"/>
    <n v="0"/>
    <m/>
    <s v="120-000-001-088"/>
    <s v="0"/>
    <s v="0"/>
    <s v="0"/>
    <s v="N"/>
    <m/>
    <m/>
    <m/>
    <m/>
    <n v="0"/>
    <n v="0"/>
    <n v="1"/>
    <s v="White Island Pond LT10"/>
    <n v="5"/>
  </r>
  <r>
    <s v="TS_GAPS_NO_MAPPAR"/>
    <m/>
    <x v="1"/>
    <m/>
    <n v="0"/>
    <m/>
    <m/>
    <m/>
    <m/>
    <n v="1.0000000000000001E-5"/>
    <n v="0"/>
    <n v="0"/>
    <n v="0"/>
    <n v="0"/>
    <m/>
    <n v="0"/>
    <n v="0"/>
    <n v="0"/>
    <m/>
    <n v="0"/>
    <m/>
    <m/>
    <m/>
    <m/>
    <n v="0"/>
    <m/>
    <m/>
    <n v="0"/>
    <n v="0"/>
    <n v="0"/>
    <n v="0"/>
    <n v="0"/>
    <m/>
    <m/>
    <s v="0"/>
    <s v="0"/>
    <s v="0"/>
    <m/>
    <m/>
    <m/>
    <m/>
    <m/>
    <n v="0"/>
    <n v="0"/>
    <n v="1"/>
    <s v="Wankinco R N LT10"/>
    <n v="32"/>
  </r>
  <r>
    <s v="120-000-001-218"/>
    <s v="FEE"/>
    <x v="1"/>
    <s v="6 SQUIRREL RD"/>
    <n v="132"/>
    <s v="BROWNE JOHN M JR"/>
    <s v="RR"/>
    <m/>
    <m/>
    <n v="0.19585"/>
    <n v="0"/>
    <n v="0"/>
    <n v="0"/>
    <n v="0"/>
    <m/>
    <n v="0"/>
    <n v="0"/>
    <n v="0"/>
    <m/>
    <n v="0"/>
    <m/>
    <m/>
    <m/>
    <m/>
    <n v="0"/>
    <m/>
    <m/>
    <n v="0"/>
    <n v="0"/>
    <n v="0"/>
    <n v="0"/>
    <n v="0"/>
    <m/>
    <s v="120-000-001-218"/>
    <s v="0"/>
    <s v="0"/>
    <s v="0"/>
    <s v="N"/>
    <m/>
    <m/>
    <m/>
    <m/>
    <n v="0"/>
    <n v="0"/>
    <n v="1"/>
    <s v="White Island Pond LT10"/>
    <n v="5"/>
  </r>
  <r>
    <s v="120-000-001-080"/>
    <s v="FEE"/>
    <x v="1"/>
    <s v="19 SQUIRREL RD"/>
    <n v="101"/>
    <s v="SAVARY KEVIN C"/>
    <s v="RR"/>
    <m/>
    <m/>
    <n v="1.4058900000000001"/>
    <n v="1"/>
    <n v="1"/>
    <n v="1"/>
    <n v="1"/>
    <s v="SEPTIC"/>
    <n v="0"/>
    <n v="0"/>
    <n v="0"/>
    <m/>
    <n v="0"/>
    <m/>
    <m/>
    <m/>
    <s v="SEPTIC"/>
    <n v="0"/>
    <m/>
    <m/>
    <n v="1"/>
    <n v="1"/>
    <n v="3"/>
    <n v="2006"/>
    <n v="1.75"/>
    <m/>
    <s v="120-000-001-080"/>
    <s v="1990"/>
    <s v="5068"/>
    <s v="1"/>
    <s v="Y"/>
    <s v="Well"/>
    <s v="Sept"/>
    <m/>
    <m/>
    <n v="0"/>
    <n v="0.41817599999999999"/>
    <n v="1"/>
    <s v="White Island Pond LT10"/>
    <n v="5"/>
  </r>
  <r>
    <s v="120-000-001-148"/>
    <s v="FEE"/>
    <x v="1"/>
    <s v="135 SANDY BEACH RD"/>
    <n v="101"/>
    <s v="GARDNER RUTH J"/>
    <s v="RR"/>
    <m/>
    <m/>
    <n v="0.15587999999999999"/>
    <n v="1"/>
    <n v="1"/>
    <n v="1"/>
    <n v="1"/>
    <s v="SEPTIC"/>
    <n v="0"/>
    <n v="0"/>
    <n v="0"/>
    <m/>
    <n v="0"/>
    <m/>
    <m/>
    <m/>
    <s v="SEPTIC"/>
    <n v="0"/>
    <m/>
    <m/>
    <n v="1"/>
    <n v="1"/>
    <n v="1"/>
    <n v="594"/>
    <n v="1"/>
    <m/>
    <s v="120-000-001-148"/>
    <s v="1962"/>
    <s v="738"/>
    <s v="1"/>
    <s v="Y"/>
    <s v="Well"/>
    <s v="Sept"/>
    <s v="Prop"/>
    <m/>
    <n v="0"/>
    <n v="0.41817599999999999"/>
    <n v="1"/>
    <s v="White Island Pond LT10"/>
    <n v="5"/>
  </r>
  <r>
    <s v="120-000-003-002"/>
    <s v="FEE"/>
    <x v="1"/>
    <s v="545 WAREHAM RD"/>
    <n v="101"/>
    <s v="DOLAN BRIAN W"/>
    <s v="RR"/>
    <m/>
    <m/>
    <n v="0.81716999999999995"/>
    <n v="1"/>
    <n v="1"/>
    <n v="1"/>
    <n v="1"/>
    <s v="SEPTIC"/>
    <n v="0"/>
    <n v="0"/>
    <n v="0"/>
    <m/>
    <n v="0"/>
    <m/>
    <m/>
    <m/>
    <s v="SEPTIC"/>
    <n v="0"/>
    <m/>
    <m/>
    <n v="1"/>
    <n v="1"/>
    <n v="3"/>
    <n v="1568"/>
    <n v="1"/>
    <m/>
    <s v="120-000-003-002"/>
    <s v="1972"/>
    <s v="3026"/>
    <s v="1"/>
    <s v="Y"/>
    <s v="Well"/>
    <s v="Sept"/>
    <m/>
    <m/>
    <n v="0"/>
    <n v="2.3231999999999999"/>
    <n v="1"/>
    <s v="Agawam Reservoir S LT10"/>
    <n v="2"/>
  </r>
  <r>
    <s v="120-000-001-062"/>
    <s v="FEE"/>
    <x v="1"/>
    <s v="554 WAREHAM RD"/>
    <n v="101"/>
    <s v="HASTINGS MICHAEL A"/>
    <s v="RR"/>
    <m/>
    <m/>
    <n v="0.39267999999999997"/>
    <n v="1"/>
    <n v="1"/>
    <n v="1"/>
    <n v="1"/>
    <s v="SEPTIC"/>
    <n v="0"/>
    <n v="0"/>
    <n v="0"/>
    <m/>
    <n v="0"/>
    <m/>
    <m/>
    <m/>
    <s v="SEPTIC"/>
    <n v="0"/>
    <m/>
    <m/>
    <n v="1"/>
    <n v="1"/>
    <n v="0"/>
    <n v="680"/>
    <n v="1"/>
    <m/>
    <s v="120-000-001-062"/>
    <s v="1952"/>
    <s v="1055"/>
    <s v="1"/>
    <s v="Y"/>
    <s v="Well"/>
    <s v="Sept"/>
    <m/>
    <s v="120-000-001-063"/>
    <n v="0"/>
    <n v="0.41817599999999999"/>
    <n v="1"/>
    <s v="White Island Pond LT10"/>
    <n v="5"/>
  </r>
  <r>
    <s v="120-000-001-219"/>
    <s v="FEE"/>
    <x v="1"/>
    <s v="8 SQUIRREL RD"/>
    <n v="101"/>
    <s v="MAHONEY ROBERT F"/>
    <s v="RR"/>
    <m/>
    <m/>
    <n v="0.17595"/>
    <n v="1"/>
    <n v="1"/>
    <n v="1"/>
    <n v="1"/>
    <s v="SEPTIC"/>
    <n v="0"/>
    <n v="0"/>
    <n v="0"/>
    <m/>
    <n v="0"/>
    <m/>
    <m/>
    <m/>
    <s v="SEPTIC"/>
    <n v="0"/>
    <m/>
    <m/>
    <n v="1"/>
    <n v="1"/>
    <n v="2"/>
    <n v="1095"/>
    <n v="1"/>
    <m/>
    <s v="120-000-001-219"/>
    <s v="1925"/>
    <s v="2210"/>
    <s v="1"/>
    <s v="Y"/>
    <s v="Well"/>
    <s v="Sept"/>
    <m/>
    <m/>
    <n v="0"/>
    <n v="0.41817599999999999"/>
    <n v="1"/>
    <s v="White Island Pond LT10"/>
    <n v="5"/>
  </r>
  <r>
    <s v="120-000-001-220"/>
    <s v="FEE"/>
    <x v="1"/>
    <s v="10 SQUIRREL RD"/>
    <n v="101"/>
    <s v="ROY SHARON L"/>
    <s v="RR"/>
    <m/>
    <m/>
    <n v="0.14885000000000001"/>
    <n v="1"/>
    <n v="1"/>
    <n v="1"/>
    <n v="1"/>
    <s v="SEPTIC"/>
    <n v="0"/>
    <n v="0"/>
    <n v="0"/>
    <m/>
    <n v="0"/>
    <m/>
    <m/>
    <m/>
    <s v="SEPTIC"/>
    <n v="0"/>
    <m/>
    <m/>
    <n v="1"/>
    <n v="1"/>
    <n v="2"/>
    <n v="840"/>
    <n v="1"/>
    <m/>
    <s v="120-000-001-220"/>
    <s v="1940"/>
    <s v="840"/>
    <s v="1"/>
    <s v="P"/>
    <s v="Well"/>
    <s v="Sept"/>
    <m/>
    <m/>
    <n v="0"/>
    <n v="0.41817599999999999"/>
    <n v="1"/>
    <s v="White Island Pond LT10"/>
    <n v="5"/>
  </r>
  <r>
    <s v="120-000-001-149"/>
    <s v="FEE"/>
    <x v="1"/>
    <s v="137 SANDY BEACH RD"/>
    <n v="101"/>
    <s v="SNIDER BARBARA A"/>
    <s v="RR"/>
    <m/>
    <m/>
    <n v="0.15936"/>
    <n v="1"/>
    <n v="1"/>
    <n v="1"/>
    <n v="1"/>
    <s v="SEPTIC"/>
    <n v="0"/>
    <n v="0"/>
    <n v="0"/>
    <m/>
    <n v="0"/>
    <m/>
    <m/>
    <m/>
    <s v="SEPTIC"/>
    <n v="0"/>
    <m/>
    <m/>
    <n v="1"/>
    <n v="1"/>
    <n v="2"/>
    <n v="690"/>
    <n v="1"/>
    <m/>
    <s v="120-000-001-149"/>
    <s v="1955"/>
    <s v="690"/>
    <s v="1"/>
    <s v="Y"/>
    <s v="Well"/>
    <s v="Sept"/>
    <s v="Prop"/>
    <m/>
    <n v="0"/>
    <n v="0.41817599999999999"/>
    <n v="1"/>
    <s v="White Island Pond LT10"/>
    <n v="5"/>
  </r>
  <r>
    <s v="120-000-001-097"/>
    <s v="FEE"/>
    <x v="1"/>
    <s v="SQUIRREL RD"/>
    <n v="132"/>
    <s v="DALEY GARY A JR"/>
    <s v="RR"/>
    <m/>
    <m/>
    <n v="0.16594"/>
    <n v="0"/>
    <n v="0"/>
    <n v="0"/>
    <n v="0"/>
    <m/>
    <n v="0"/>
    <n v="0"/>
    <n v="0"/>
    <m/>
    <n v="0"/>
    <m/>
    <m/>
    <m/>
    <m/>
    <n v="0"/>
    <m/>
    <m/>
    <n v="0"/>
    <n v="0"/>
    <n v="0"/>
    <n v="0"/>
    <n v="0"/>
    <m/>
    <s v="120-000-001-097"/>
    <s v="0"/>
    <s v="0"/>
    <s v="0"/>
    <s v="N"/>
    <m/>
    <m/>
    <m/>
    <m/>
    <n v="0"/>
    <n v="0"/>
    <n v="1"/>
    <s v="White Island Pond LT10"/>
    <n v="5"/>
  </r>
  <r>
    <s v="120-000-001-170"/>
    <s v="FEE"/>
    <x v="1"/>
    <s v="138 SANDY BEACH RD"/>
    <n v="132"/>
    <s v="SNIDER BARBARA A"/>
    <s v="RR"/>
    <m/>
    <m/>
    <n v="0.13858999999999999"/>
    <n v="0"/>
    <n v="0"/>
    <n v="0"/>
    <n v="0"/>
    <m/>
    <n v="0"/>
    <n v="0"/>
    <n v="0"/>
    <m/>
    <n v="0"/>
    <m/>
    <m/>
    <m/>
    <m/>
    <n v="0"/>
    <m/>
    <m/>
    <n v="0"/>
    <n v="0"/>
    <n v="0"/>
    <n v="0"/>
    <n v="0"/>
    <m/>
    <s v="120-000-001-170"/>
    <s v="0"/>
    <s v="0"/>
    <s v="0"/>
    <s v="N"/>
    <m/>
    <m/>
    <m/>
    <m/>
    <n v="0"/>
    <n v="0"/>
    <n v="1"/>
    <s v="White Island Pond LT10"/>
    <n v="5"/>
  </r>
  <r>
    <s v="120-000-001-095"/>
    <s v="FEE"/>
    <x v="1"/>
    <s v="31 SQUIRREL RD"/>
    <n v="132"/>
    <s v="DALEY GARY A JR"/>
    <s v="RR"/>
    <m/>
    <m/>
    <n v="0.20211000000000001"/>
    <n v="0"/>
    <n v="0"/>
    <n v="0"/>
    <n v="0"/>
    <m/>
    <n v="0"/>
    <n v="0"/>
    <n v="0"/>
    <m/>
    <n v="0"/>
    <m/>
    <m/>
    <m/>
    <m/>
    <n v="0"/>
    <m/>
    <m/>
    <n v="0"/>
    <n v="0"/>
    <n v="0"/>
    <n v="0"/>
    <n v="0"/>
    <m/>
    <s v="120-000-001-095"/>
    <s v="0"/>
    <s v="0"/>
    <s v="0"/>
    <s v="N"/>
    <m/>
    <m/>
    <m/>
    <m/>
    <n v="0"/>
    <n v="0"/>
    <n v="1"/>
    <s v="White Island Pond LT10"/>
    <n v="5"/>
  </r>
  <r>
    <s v="120-000-001-221"/>
    <s v="FEE"/>
    <x v="1"/>
    <s v="12 SQUIRREL RD"/>
    <n v="101"/>
    <s v="BROADFORD JOHN L"/>
    <s v="RR"/>
    <m/>
    <m/>
    <n v="0.17188999999999999"/>
    <n v="1"/>
    <n v="1"/>
    <n v="1"/>
    <n v="1"/>
    <s v="SEPTIC"/>
    <n v="0"/>
    <n v="0"/>
    <n v="0"/>
    <m/>
    <n v="0"/>
    <m/>
    <m/>
    <m/>
    <s v="SEPTIC"/>
    <n v="0"/>
    <m/>
    <m/>
    <n v="1"/>
    <n v="1"/>
    <n v="1"/>
    <n v="400"/>
    <n v="1"/>
    <m/>
    <s v="120-000-001-221"/>
    <s v="1955"/>
    <s v="1080"/>
    <s v="1"/>
    <s v="Y"/>
    <s v="Gas"/>
    <s v="Well"/>
    <s v="Sept"/>
    <m/>
    <n v="0"/>
    <n v="0.41817599999999999"/>
    <n v="1"/>
    <s v="White Island Pond LT10"/>
    <n v="5"/>
  </r>
  <r>
    <s v="120-000-001-096"/>
    <s v="FEE"/>
    <x v="1"/>
    <s v="31 SQUIRREL RD"/>
    <n v="101"/>
    <s v="DALEY GARY A JR"/>
    <s v="RR"/>
    <m/>
    <m/>
    <n v="0.17846000000000001"/>
    <n v="1"/>
    <n v="1"/>
    <n v="1"/>
    <n v="1"/>
    <s v="SEPTIC"/>
    <n v="0"/>
    <n v="0"/>
    <n v="0"/>
    <m/>
    <n v="0"/>
    <m/>
    <m/>
    <m/>
    <s v="SEPTIC"/>
    <n v="0"/>
    <m/>
    <m/>
    <n v="1"/>
    <n v="1"/>
    <n v="3"/>
    <n v="1872"/>
    <n v="2"/>
    <m/>
    <s v="120-000-001-096"/>
    <s v="2002"/>
    <s v="2808"/>
    <s v="1"/>
    <s v="Y"/>
    <s v="Well"/>
    <s v="Sept"/>
    <m/>
    <m/>
    <n v="0"/>
    <n v="0.41817599999999999"/>
    <n v="1"/>
    <s v="White Island Pond LT10"/>
    <n v="5"/>
  </r>
  <r>
    <s v="120-000-003-001"/>
    <s v="FEE"/>
    <x v="1"/>
    <s v="541 WAREHAM RD"/>
    <n v="101"/>
    <s v="STRAUCH STEVEN H"/>
    <s v="RR"/>
    <m/>
    <m/>
    <n v="0.74614000000000003"/>
    <n v="1"/>
    <n v="1"/>
    <n v="1"/>
    <n v="1"/>
    <s v="SEPTIC"/>
    <n v="0"/>
    <n v="0"/>
    <n v="0"/>
    <m/>
    <n v="0"/>
    <m/>
    <m/>
    <m/>
    <s v="SEPTIC"/>
    <n v="0"/>
    <m/>
    <m/>
    <n v="1"/>
    <n v="1"/>
    <n v="3"/>
    <n v="1344"/>
    <n v="1.75"/>
    <m/>
    <s v="120-000-003-001"/>
    <s v="1972"/>
    <s v="2642"/>
    <s v="1"/>
    <s v="Y"/>
    <s v="Well"/>
    <s v="Sept"/>
    <m/>
    <m/>
    <n v="0"/>
    <n v="2.3231999999999999"/>
    <n v="1"/>
    <s v="Agawam Reservoir S LT10"/>
    <n v="2"/>
  </r>
  <r>
    <s v="120-000-001-061"/>
    <s v="FEE"/>
    <x v="1"/>
    <s v="550 WAREHAM RD"/>
    <n v="101"/>
    <s v="HARRINGTON PATRICK J"/>
    <s v="RR"/>
    <m/>
    <m/>
    <n v="0.19918"/>
    <n v="1"/>
    <n v="1"/>
    <n v="1"/>
    <n v="1"/>
    <s v="SEPTIC"/>
    <n v="0"/>
    <n v="0"/>
    <n v="0"/>
    <m/>
    <n v="0"/>
    <m/>
    <m/>
    <m/>
    <s v="SEPTIC"/>
    <n v="0"/>
    <m/>
    <m/>
    <n v="1"/>
    <n v="1"/>
    <n v="3"/>
    <n v="1344"/>
    <n v="1.75"/>
    <m/>
    <s v="120-000-001-061"/>
    <s v="1987"/>
    <s v="2468"/>
    <s v="1"/>
    <s v="Y"/>
    <s v="Well"/>
    <s v="Sept"/>
    <s v="Prop"/>
    <m/>
    <n v="0"/>
    <n v="0.41817599999999999"/>
    <n v="1"/>
    <s v="White Island Pond LT10"/>
    <n v="5"/>
  </r>
  <r>
    <s v="120-035A-013-000"/>
    <s v="FEE"/>
    <x v="1"/>
    <s v="16 FIRE HOUSE RD"/>
    <n v="101"/>
    <s v="ANDERSON RONALD"/>
    <s v="R25"/>
    <m/>
    <m/>
    <n v="3.4539800000000001"/>
    <n v="1"/>
    <n v="1"/>
    <n v="1"/>
    <n v="1"/>
    <s v="SEPTIC"/>
    <n v="0"/>
    <n v="0"/>
    <n v="0"/>
    <m/>
    <n v="0"/>
    <m/>
    <m/>
    <m/>
    <s v="SEPTIC"/>
    <n v="0"/>
    <m/>
    <m/>
    <n v="1"/>
    <n v="1"/>
    <n v="2"/>
    <n v="736"/>
    <n v="1"/>
    <m/>
    <s v="120-035A-013-000"/>
    <s v="1960"/>
    <s v="1137"/>
    <s v="1"/>
    <s v="Y"/>
    <s v="Well"/>
    <s v="Sept"/>
    <m/>
    <m/>
    <n v="0"/>
    <n v="0.41817599999999999"/>
    <n v="1"/>
    <s v="White Island Pond LT10"/>
    <n v="5"/>
  </r>
  <r>
    <s v="120-000-001-222"/>
    <s v="FEE"/>
    <x v="1"/>
    <s v="14 SQUIRREL RD"/>
    <n v="132"/>
    <s v="ROY SHARON L"/>
    <s v="RR"/>
    <m/>
    <m/>
    <n v="0.15512000000000001"/>
    <n v="0"/>
    <n v="0"/>
    <n v="0"/>
    <n v="0"/>
    <m/>
    <n v="0"/>
    <n v="0"/>
    <n v="0"/>
    <m/>
    <n v="0"/>
    <m/>
    <m/>
    <m/>
    <m/>
    <n v="0"/>
    <m/>
    <m/>
    <n v="0"/>
    <n v="0"/>
    <n v="0"/>
    <n v="0"/>
    <n v="0"/>
    <m/>
    <s v="120-000-001-222"/>
    <s v="0"/>
    <s v="0"/>
    <s v="0"/>
    <s v="N"/>
    <m/>
    <m/>
    <m/>
    <m/>
    <n v="0"/>
    <n v="0"/>
    <n v="1"/>
    <s v="White Island Pond LT10"/>
    <n v="5"/>
  </r>
  <r>
    <s v="120-000-001-233"/>
    <s v="FEE"/>
    <x v="1"/>
    <s v="54 SQUIRREL RD"/>
    <n v="101"/>
    <s v="MACRAE MICHAEL B"/>
    <s v="RR"/>
    <m/>
    <m/>
    <n v="2.9003399999999999"/>
    <n v="1"/>
    <n v="1"/>
    <n v="1"/>
    <n v="1"/>
    <s v="SEPTIC"/>
    <n v="0"/>
    <n v="0"/>
    <n v="0"/>
    <m/>
    <n v="0"/>
    <m/>
    <m/>
    <m/>
    <s v="SEPTIC"/>
    <n v="0"/>
    <m/>
    <m/>
    <n v="1"/>
    <n v="1"/>
    <n v="3"/>
    <n v="1056"/>
    <n v="1"/>
    <m/>
    <s v="120-000-001-233"/>
    <s v="1986"/>
    <s v="2404"/>
    <s v="1"/>
    <s v="P"/>
    <s v="Well"/>
    <s v="Sept"/>
    <m/>
    <m/>
    <n v="0"/>
    <n v="0.41817599999999999"/>
    <n v="1"/>
    <s v="White Island Pond LT10"/>
    <n v="5"/>
  </r>
  <r>
    <s v="133_1_0"/>
    <s v="FEE"/>
    <x v="2"/>
    <s v="120 WAREHAM ST"/>
    <n v="101"/>
    <s v="GARRETSON JOHN H III"/>
    <m/>
    <m/>
    <m/>
    <n v="0.88624999999999998"/>
    <n v="1"/>
    <n v="1"/>
    <n v="1"/>
    <n v="1"/>
    <s v="SEPTIC"/>
    <n v="0"/>
    <n v="0"/>
    <n v="0"/>
    <m/>
    <n v="0"/>
    <m/>
    <m/>
    <m/>
    <s v="SEPTIC"/>
    <n v="0"/>
    <m/>
    <m/>
    <n v="1"/>
    <n v="1"/>
    <n v="0"/>
    <n v="0"/>
    <n v="0"/>
    <m/>
    <m/>
    <m/>
    <m/>
    <m/>
    <m/>
    <m/>
    <m/>
    <m/>
    <m/>
    <n v="0"/>
    <n v="2.42"/>
    <n v="1"/>
    <s v="Maple Swamp"/>
    <n v="39"/>
  </r>
  <r>
    <s v="120-000-001-223"/>
    <s v="FEE"/>
    <x v="1"/>
    <s v="18 SQUIRREL RD"/>
    <n v="106"/>
    <s v="ROY SHARON L"/>
    <s v="RR"/>
    <m/>
    <m/>
    <n v="0.15021999999999999"/>
    <n v="0"/>
    <n v="0"/>
    <n v="0"/>
    <n v="0"/>
    <m/>
    <n v="0"/>
    <n v="0"/>
    <n v="0"/>
    <m/>
    <n v="0"/>
    <m/>
    <m/>
    <m/>
    <m/>
    <n v="0"/>
    <m/>
    <m/>
    <n v="0"/>
    <n v="0"/>
    <n v="0"/>
    <n v="0"/>
    <n v="0"/>
    <m/>
    <s v="120-000-001-223"/>
    <s v="0"/>
    <s v="0"/>
    <s v="0"/>
    <s v="N"/>
    <m/>
    <m/>
    <m/>
    <m/>
    <n v="0"/>
    <n v="0"/>
    <n v="1"/>
    <s v="White Island Pond LT10"/>
    <n v="5"/>
  </r>
  <r>
    <s v="120-000-001-150"/>
    <s v="FEE"/>
    <x v="1"/>
    <s v="141 SANDY BEACH RD"/>
    <n v="101"/>
    <s v="FISHER WAYNE A"/>
    <s v="RR"/>
    <m/>
    <m/>
    <n v="0.27206999999999998"/>
    <n v="1"/>
    <n v="1"/>
    <n v="1"/>
    <n v="1"/>
    <s v="SEPTIC"/>
    <n v="0"/>
    <n v="0"/>
    <n v="0"/>
    <m/>
    <n v="0"/>
    <m/>
    <m/>
    <m/>
    <s v="SEPTIC"/>
    <n v="0"/>
    <m/>
    <m/>
    <n v="1"/>
    <n v="1"/>
    <n v="3"/>
    <n v="1296"/>
    <n v="2"/>
    <m/>
    <s v="120-000-001-150"/>
    <s v="1952"/>
    <s v="2343"/>
    <s v="1"/>
    <s v="Y"/>
    <s v="Well"/>
    <s v="Sept"/>
    <m/>
    <s v="120-000-001-151"/>
    <n v="0"/>
    <n v="0.41817599999999999"/>
    <n v="1"/>
    <s v="White Island Pond LT10"/>
    <n v="5"/>
  </r>
  <r>
    <s v="120-000-001-229Z"/>
    <s v="FEE"/>
    <x v="1"/>
    <s v="36 SQUIRREL RD"/>
    <n v="101"/>
    <s v="DEUTSCHE BANK NATIONAL TR CO"/>
    <s v="RR"/>
    <m/>
    <m/>
    <n v="0.77917000000000003"/>
    <n v="1"/>
    <n v="1"/>
    <n v="1"/>
    <n v="1"/>
    <s v="SEPTIC"/>
    <n v="0"/>
    <n v="0"/>
    <n v="0"/>
    <m/>
    <n v="0"/>
    <m/>
    <m/>
    <m/>
    <s v="SEPTIC"/>
    <n v="0"/>
    <m/>
    <m/>
    <n v="1"/>
    <n v="1"/>
    <n v="3"/>
    <n v="1344"/>
    <n v="1.75"/>
    <m/>
    <s v="120-000-001-229Z"/>
    <s v="1998"/>
    <s v="2340"/>
    <s v="1"/>
    <s v="N"/>
    <s v="Prop"/>
    <s v="Well"/>
    <s v="Sept"/>
    <s v="120-000-001-230,120-000-001-231,120-000-001-232"/>
    <n v="0"/>
    <n v="0.41817599999999999"/>
    <n v="1"/>
    <s v="White Island Pond LT10"/>
    <n v="5"/>
  </r>
  <r>
    <s v="120-000-001-224Z"/>
    <s v="FEE"/>
    <x v="1"/>
    <s v="20 SQUIRREL RD"/>
    <n v="101"/>
    <s v="WHALEN BRYAN M"/>
    <s v="RR"/>
    <m/>
    <m/>
    <n v="0.29663"/>
    <n v="0"/>
    <n v="1"/>
    <n v="0"/>
    <n v="1"/>
    <m/>
    <n v="0"/>
    <n v="0"/>
    <n v="0"/>
    <m/>
    <n v="0"/>
    <m/>
    <m/>
    <m/>
    <s v="SEPTIC"/>
    <n v="0"/>
    <m/>
    <m/>
    <n v="0"/>
    <n v="1"/>
    <n v="0"/>
    <n v="1592"/>
    <n v="2"/>
    <m/>
    <s v="120-000-001-224Z"/>
    <s v="2007"/>
    <s v="2772"/>
    <s v="1"/>
    <s v="Y"/>
    <s v="Well"/>
    <s v="Sept"/>
    <m/>
    <s v="120-000-001-225"/>
    <n v="0"/>
    <n v="0"/>
    <n v="1"/>
    <s v="White Island Pond LT10"/>
    <n v="5"/>
  </r>
  <r>
    <s v="120-000-001-059"/>
    <s v="FEE"/>
    <x v="1"/>
    <s v="546 WAREHAM RD"/>
    <n v="101"/>
    <s v="CAMPBELL FREDERICK"/>
    <s v="RR"/>
    <m/>
    <m/>
    <n v="0.43913999999999997"/>
    <n v="1"/>
    <n v="1"/>
    <n v="1"/>
    <n v="1"/>
    <s v="SEPTIC"/>
    <n v="0"/>
    <n v="0"/>
    <n v="0"/>
    <m/>
    <n v="0"/>
    <m/>
    <m/>
    <m/>
    <s v="SEPTIC"/>
    <n v="0"/>
    <m/>
    <m/>
    <n v="1"/>
    <n v="1"/>
    <n v="0"/>
    <n v="1400"/>
    <n v="2.5"/>
    <m/>
    <s v="120-000-001-059"/>
    <s v="2002"/>
    <s v="3200"/>
    <s v="1"/>
    <s v="Y"/>
    <s v="Well"/>
    <s v="Sept"/>
    <s v="Prop"/>
    <s v="120-000-001-060"/>
    <n v="0"/>
    <n v="0.41817599999999999"/>
    <n v="1"/>
    <s v="White Island Pond LT10"/>
    <n v="5"/>
  </r>
  <r>
    <s v="120-000-001-226"/>
    <s v="FEE"/>
    <x v="1"/>
    <s v="24 SQUIRREL RD"/>
    <n v="903"/>
    <s v="PLYMOUTH TOWN OF"/>
    <s v="RR"/>
    <m/>
    <m/>
    <n v="0.15029999999999999"/>
    <n v="0"/>
    <n v="0"/>
    <n v="0"/>
    <n v="0"/>
    <m/>
    <n v="0"/>
    <n v="0"/>
    <n v="0"/>
    <m/>
    <n v="0"/>
    <m/>
    <m/>
    <m/>
    <m/>
    <n v="0"/>
    <m/>
    <m/>
    <n v="0"/>
    <n v="0"/>
    <n v="0"/>
    <n v="0"/>
    <n v="0"/>
    <m/>
    <s v="120-000-001-226"/>
    <s v="0"/>
    <s v="0"/>
    <s v="0"/>
    <s v="N"/>
    <m/>
    <m/>
    <m/>
    <m/>
    <n v="0"/>
    <n v="0"/>
    <n v="1"/>
    <s v="White Island Pond LT10"/>
    <n v="5"/>
  </r>
  <r>
    <s v="120-000-001-152"/>
    <s v="FEE"/>
    <x v="1"/>
    <s v="145 SANDY BEACH RD"/>
    <n v="101"/>
    <s v="DELLABARBA CARMELLA M LIFE ESTATE"/>
    <s v="RR"/>
    <m/>
    <m/>
    <n v="0.14205000000000001"/>
    <n v="1"/>
    <n v="1"/>
    <n v="1"/>
    <n v="1"/>
    <s v="SEPTIC"/>
    <n v="0"/>
    <n v="0"/>
    <n v="0"/>
    <m/>
    <n v="0"/>
    <m/>
    <m/>
    <m/>
    <s v="SEPTIC"/>
    <n v="0"/>
    <m/>
    <m/>
    <n v="1"/>
    <n v="1"/>
    <n v="3"/>
    <n v="960"/>
    <n v="1"/>
    <m/>
    <s v="120-000-001-152"/>
    <s v="1972"/>
    <s v="2264"/>
    <s v="1"/>
    <s v="P"/>
    <s v="Well"/>
    <s v="Sept"/>
    <m/>
    <m/>
    <n v="0"/>
    <n v="0.41817599999999999"/>
    <n v="1"/>
    <s v="White Island Pond LT10"/>
    <n v="5"/>
  </r>
  <r>
    <s v="120-035A-003-452"/>
    <s v="FEE"/>
    <x v="1"/>
    <s v="10 ARROWHEAD RD"/>
    <n v="101"/>
    <s v="WEINBERG IRA D"/>
    <s v="R25"/>
    <m/>
    <m/>
    <n v="2.1653899999999999"/>
    <n v="1"/>
    <n v="1"/>
    <n v="1"/>
    <n v="1"/>
    <s v="SEPTIC"/>
    <n v="0"/>
    <n v="0"/>
    <n v="0"/>
    <m/>
    <n v="0"/>
    <m/>
    <m/>
    <m/>
    <s v="SEPTIC"/>
    <n v="0"/>
    <m/>
    <m/>
    <n v="1"/>
    <n v="1"/>
    <n v="4"/>
    <n v="2133"/>
    <n v="1"/>
    <m/>
    <s v="120-035A-003-452"/>
    <s v="1970"/>
    <s v="2950"/>
    <s v="1"/>
    <s v="P"/>
    <s v="Well"/>
    <s v="Sept"/>
    <s v="Prop"/>
    <m/>
    <n v="0"/>
    <n v="0.41817599999999999"/>
    <n v="1"/>
    <s v="White Island Pond LT10"/>
    <n v="5"/>
  </r>
  <r>
    <s v="120-000-001-228Z"/>
    <s v="FEE"/>
    <x v="1"/>
    <s v="28 SQUIRREL RD"/>
    <n v="101"/>
    <s v="VENETO EDWARD J"/>
    <s v="RR"/>
    <m/>
    <m/>
    <n v="0.50229999999999997"/>
    <n v="1"/>
    <n v="1"/>
    <n v="1"/>
    <n v="1"/>
    <s v="SEPTIC"/>
    <n v="0"/>
    <n v="0"/>
    <n v="0"/>
    <m/>
    <n v="0"/>
    <m/>
    <m/>
    <m/>
    <s v="SEPTIC"/>
    <n v="0"/>
    <m/>
    <m/>
    <n v="1"/>
    <n v="1"/>
    <n v="0"/>
    <n v="1536"/>
    <n v="2"/>
    <s v="actually an accessory parcel"/>
    <s v="120-000-001-228Z"/>
    <s v="2003"/>
    <s v="2644"/>
    <s v="1"/>
    <s v="Y"/>
    <s v="Well"/>
    <s v="Sept"/>
    <m/>
    <s v="120-000-001-227,120-000-001-228"/>
    <n v="0"/>
    <n v="0.41817599999999999"/>
    <n v="1"/>
    <s v="White Island Pond LT10"/>
    <n v="5"/>
  </r>
  <r>
    <s v="132_12_0"/>
    <s v="FEE"/>
    <x v="2"/>
    <s v="0 WAREHAM ST"/>
    <n v="903"/>
    <s v="TIERNAN,  FRANCIS"/>
    <m/>
    <m/>
    <m/>
    <n v="0.43353999999999998"/>
    <n v="0"/>
    <n v="0"/>
    <n v="0"/>
    <n v="0"/>
    <m/>
    <n v="0"/>
    <n v="0"/>
    <n v="0"/>
    <m/>
    <n v="0"/>
    <m/>
    <m/>
    <m/>
    <m/>
    <n v="0"/>
    <m/>
    <m/>
    <n v="0"/>
    <n v="0"/>
    <n v="0"/>
    <n v="0"/>
    <n v="0"/>
    <m/>
    <m/>
    <m/>
    <m/>
    <m/>
    <m/>
    <m/>
    <m/>
    <m/>
    <m/>
    <n v="0"/>
    <n v="0"/>
    <n v="1"/>
    <s v="Maple Swamp"/>
    <n v="39"/>
  </r>
  <r>
    <s v="120-000-001-168Z"/>
    <s v="FEE"/>
    <x v="1"/>
    <s v="144 SANDY BEACH RD"/>
    <n v="101"/>
    <s v="JUDGE KAREN F"/>
    <s v="RR"/>
    <m/>
    <m/>
    <n v="0.56177999999999995"/>
    <n v="1"/>
    <n v="1"/>
    <n v="1"/>
    <n v="1"/>
    <s v="SEPTIC"/>
    <n v="0"/>
    <n v="0"/>
    <n v="0"/>
    <m/>
    <n v="0"/>
    <m/>
    <m/>
    <m/>
    <s v="SEPTIC"/>
    <n v="0"/>
    <m/>
    <m/>
    <n v="1"/>
    <n v="1"/>
    <n v="2"/>
    <n v="1848"/>
    <n v="1.75"/>
    <m/>
    <s v="120-000-001-168Z"/>
    <s v="2002"/>
    <s v="3936"/>
    <s v="1"/>
    <s v="Y"/>
    <s v="Well"/>
    <s v="Sept"/>
    <m/>
    <s v="120-000-001-167,120-000-001-168"/>
    <n v="0"/>
    <n v="0.41817599999999999"/>
    <n v="1"/>
    <s v="White Island Pond LT10"/>
    <n v="5"/>
  </r>
  <r>
    <s v="120-000-001-058"/>
    <s v="FEE"/>
    <x v="1"/>
    <s v="542 WAREHAM RD"/>
    <n v="132"/>
    <s v="MACEDO BRUCE"/>
    <s v="RR"/>
    <m/>
    <m/>
    <n v="0.25280999999999998"/>
    <n v="1"/>
    <n v="1"/>
    <n v="1"/>
    <n v="1"/>
    <s v="SEPTIC"/>
    <n v="0"/>
    <n v="0"/>
    <n v="0"/>
    <m/>
    <n v="0"/>
    <m/>
    <m/>
    <m/>
    <s v="SEPTIC"/>
    <n v="0"/>
    <m/>
    <m/>
    <n v="1"/>
    <n v="1"/>
    <n v="0"/>
    <n v="0"/>
    <n v="0"/>
    <s v="BUILT"/>
    <s v="120-000-001-058"/>
    <s v="0"/>
    <s v="0"/>
    <s v="0"/>
    <s v="N"/>
    <m/>
    <m/>
    <m/>
    <m/>
    <n v="0"/>
    <n v="0.41817599999999999"/>
    <n v="1"/>
    <s v="White Island Pond LT10"/>
    <n v="5"/>
  </r>
  <r>
    <s v="120-000-004-002"/>
    <s v="FEE"/>
    <x v="1"/>
    <s v="537 WAREHAM RD"/>
    <n v="101"/>
    <s v="PURCELL JUAN J"/>
    <s v="RR"/>
    <m/>
    <m/>
    <n v="0.37896999999999997"/>
    <n v="1"/>
    <n v="1"/>
    <n v="1"/>
    <n v="1"/>
    <s v="SEPTIC"/>
    <n v="0"/>
    <n v="0"/>
    <n v="0"/>
    <m/>
    <n v="0"/>
    <m/>
    <m/>
    <m/>
    <s v="SEPTIC"/>
    <n v="0"/>
    <m/>
    <m/>
    <n v="1"/>
    <n v="1"/>
    <n v="3"/>
    <n v="1000"/>
    <n v="1"/>
    <m/>
    <s v="120-000-004-002"/>
    <s v="1972"/>
    <s v="2120"/>
    <s v="1"/>
    <s v="Y"/>
    <s v="Well"/>
    <s v="Sept"/>
    <m/>
    <m/>
    <n v="0"/>
    <n v="2.3231999999999999"/>
    <n v="1"/>
    <s v="Agawam Reservoir S LT10"/>
    <n v="2"/>
  </r>
  <r>
    <s v="120-000-001-154Z"/>
    <s v="FEE"/>
    <x v="1"/>
    <s v="149 SANDY BEACH RD"/>
    <n v="101"/>
    <s v="MORAN WILLIAM J"/>
    <s v="RR"/>
    <m/>
    <m/>
    <n v="0.34438999999999997"/>
    <n v="1"/>
    <n v="1"/>
    <n v="1"/>
    <n v="1"/>
    <s v="SEPTIC"/>
    <n v="0"/>
    <n v="0"/>
    <n v="0"/>
    <m/>
    <n v="0"/>
    <m/>
    <m/>
    <m/>
    <s v="SEPTIC"/>
    <n v="0"/>
    <m/>
    <m/>
    <n v="1"/>
    <n v="1"/>
    <n v="0"/>
    <n v="1488"/>
    <n v="1.5"/>
    <s v="actually an accessory parcel TO ADJ"/>
    <s v="120-000-001-154Z"/>
    <s v="1965"/>
    <s v="2944"/>
    <s v="1"/>
    <s v="Y"/>
    <s v="Well"/>
    <s v="Sept"/>
    <s v="Prop"/>
    <s v="120-000-001-153,120-000-001-154"/>
    <n v="0"/>
    <n v="0.41817599999999999"/>
    <n v="1"/>
    <s v="White Island Pond LT10"/>
    <n v="5"/>
  </r>
  <r>
    <s v="TS_GAPS_NO_MAPPAR"/>
    <m/>
    <x v="1"/>
    <m/>
    <n v="0"/>
    <m/>
    <m/>
    <m/>
    <m/>
    <n v="6.6390000000000005E-2"/>
    <n v="0"/>
    <n v="0"/>
    <n v="0"/>
    <n v="0"/>
    <m/>
    <n v="0"/>
    <n v="0"/>
    <n v="0"/>
    <m/>
    <n v="0"/>
    <m/>
    <m/>
    <m/>
    <m/>
    <n v="0"/>
    <m/>
    <m/>
    <n v="0"/>
    <n v="0"/>
    <n v="0"/>
    <n v="0"/>
    <n v="0"/>
    <m/>
    <m/>
    <s v="0"/>
    <s v="0"/>
    <s v="0"/>
    <m/>
    <m/>
    <m/>
    <m/>
    <m/>
    <n v="0"/>
    <n v="0"/>
    <n v="1"/>
    <s v="Wankinco R N LT10"/>
    <n v="32"/>
  </r>
  <r>
    <s v="120-035A-003-451"/>
    <s v="FEE"/>
    <x v="1"/>
    <s v="14 ARROWHEAD RD"/>
    <n v="101"/>
    <s v="MARKOLA CHRISTINE E"/>
    <s v="R25"/>
    <m/>
    <m/>
    <n v="1.2583899999999999"/>
    <n v="1"/>
    <n v="1"/>
    <n v="1"/>
    <n v="1"/>
    <s v="SEPTIC"/>
    <n v="0"/>
    <n v="0"/>
    <n v="0"/>
    <m/>
    <n v="0"/>
    <m/>
    <m/>
    <m/>
    <s v="SEPTIC"/>
    <n v="0"/>
    <m/>
    <m/>
    <n v="1"/>
    <n v="1"/>
    <n v="3"/>
    <n v="1248"/>
    <n v="1"/>
    <m/>
    <s v="120-035A-003-451"/>
    <s v="1962"/>
    <s v="1706"/>
    <s v="1"/>
    <s v="P"/>
    <s v="Well"/>
    <s v="Sept"/>
    <s v="Prop"/>
    <m/>
    <n v="0"/>
    <n v="0.41817599999999999"/>
    <n v="1"/>
    <s v="White Island Pond LT10"/>
    <n v="5"/>
  </r>
  <r>
    <s v="120-000-001-057"/>
    <s v="FEE"/>
    <x v="1"/>
    <s v="540 WAREHAM RD"/>
    <n v="101"/>
    <s v="MACEDO BRUCE"/>
    <s v="RR"/>
    <m/>
    <m/>
    <n v="0.25225999999999998"/>
    <n v="1"/>
    <n v="1"/>
    <n v="1"/>
    <n v="1"/>
    <s v="SEPTIC"/>
    <n v="0"/>
    <n v="0"/>
    <n v="0"/>
    <m/>
    <n v="0"/>
    <m/>
    <m/>
    <m/>
    <s v="SEPTIC"/>
    <n v="0"/>
    <m/>
    <m/>
    <n v="1"/>
    <n v="1"/>
    <n v="0"/>
    <n v="1344"/>
    <n v="1.75"/>
    <m/>
    <s v="120-000-001-057"/>
    <s v="1988"/>
    <s v="2488"/>
    <s v="1"/>
    <s v="Y"/>
    <s v="Well"/>
    <s v="Sept"/>
    <s v="Prop"/>
    <m/>
    <n v="0"/>
    <n v="0.41817599999999999"/>
    <n v="1"/>
    <s v="White Island Pond LT10"/>
    <n v="5"/>
  </r>
  <r>
    <s v="120-000-001-155"/>
    <s v="FEE"/>
    <x v="1"/>
    <s v="151 SANDY BEACH RD"/>
    <n v="101"/>
    <s v="TOBIN JOHN P"/>
    <s v="RR"/>
    <m/>
    <m/>
    <n v="0.20307"/>
    <n v="1"/>
    <n v="1"/>
    <n v="1"/>
    <n v="1"/>
    <s v="SEPTIC"/>
    <n v="0"/>
    <n v="0"/>
    <n v="0"/>
    <m/>
    <n v="0"/>
    <m/>
    <m/>
    <m/>
    <s v="SEPTIC"/>
    <n v="0"/>
    <m/>
    <m/>
    <n v="1"/>
    <n v="1"/>
    <n v="2"/>
    <n v="560"/>
    <n v="1"/>
    <m/>
    <s v="120-000-001-155"/>
    <s v="1969"/>
    <s v="1664"/>
    <s v="1"/>
    <s v="P"/>
    <s v="Well"/>
    <s v="Sept"/>
    <s v="Prop"/>
    <m/>
    <n v="0"/>
    <n v="0.41817599999999999"/>
    <n v="1"/>
    <s v="White Island Pond LT10"/>
    <n v="5"/>
  </r>
  <r>
    <s v="120-000-001-056"/>
    <s v="FEE"/>
    <x v="1"/>
    <s v="538 WAREHAM RD"/>
    <n v="101"/>
    <s v="WRIGHT AMANDA"/>
    <s v="RR"/>
    <m/>
    <m/>
    <n v="0.23707"/>
    <n v="1"/>
    <n v="1"/>
    <n v="1"/>
    <n v="1"/>
    <s v="SEPTIC"/>
    <n v="0"/>
    <n v="0"/>
    <n v="0"/>
    <m/>
    <n v="0"/>
    <m/>
    <m/>
    <m/>
    <s v="SEPTIC"/>
    <n v="0"/>
    <m/>
    <m/>
    <n v="1"/>
    <n v="1"/>
    <n v="0"/>
    <n v="1344"/>
    <n v="1.75"/>
    <m/>
    <s v="120-000-001-056"/>
    <s v="1986"/>
    <s v="2532"/>
    <s v="1"/>
    <s v="Y"/>
    <s v="Well"/>
    <s v="Sept"/>
    <m/>
    <m/>
    <n v="0"/>
    <n v="0.41817599999999999"/>
    <n v="1"/>
    <s v="White Island Pond LT10"/>
    <n v="5"/>
  </r>
  <r>
    <s v="120-035A-003-450"/>
    <s v="FEE"/>
    <x v="1"/>
    <s v="18 ARROWHEAD RD"/>
    <n v="101"/>
    <s v="HOLLEMAN FAMILY NOMINEE TRUST"/>
    <s v="R25"/>
    <m/>
    <m/>
    <n v="1.4212199999999999"/>
    <n v="1"/>
    <n v="1"/>
    <n v="1"/>
    <n v="1"/>
    <s v="SEPTIC"/>
    <n v="0"/>
    <n v="0"/>
    <n v="0"/>
    <m/>
    <n v="0"/>
    <m/>
    <m/>
    <m/>
    <s v="SEPTIC"/>
    <n v="0"/>
    <m/>
    <m/>
    <n v="1"/>
    <n v="1"/>
    <n v="4"/>
    <n v="1040"/>
    <n v="1"/>
    <m/>
    <s v="120-035A-003-450"/>
    <s v="1968"/>
    <s v="2800"/>
    <s v="1"/>
    <s v="Y"/>
    <s v="Well"/>
    <s v="Sept"/>
    <s v="Prop"/>
    <m/>
    <n v="0"/>
    <n v="0.41817599999999999"/>
    <n v="1"/>
    <s v="White Island Pond LT10"/>
    <n v="5"/>
  </r>
  <r>
    <s v="120-000-004-001"/>
    <s v="FEE"/>
    <x v="1"/>
    <s v="533 WAREHAM RD"/>
    <n v="101"/>
    <s v="DEBONISE HEATHER R"/>
    <s v="RR"/>
    <m/>
    <m/>
    <n v="0.35924"/>
    <n v="1"/>
    <n v="1"/>
    <n v="1"/>
    <n v="1"/>
    <s v="SEPTIC"/>
    <n v="0"/>
    <n v="0"/>
    <n v="0"/>
    <m/>
    <n v="0"/>
    <m/>
    <m/>
    <m/>
    <s v="SEPTIC"/>
    <n v="0"/>
    <m/>
    <m/>
    <n v="1"/>
    <n v="1"/>
    <n v="3"/>
    <n v="1040"/>
    <n v="1"/>
    <m/>
    <s v="120-000-004-001"/>
    <s v="1972"/>
    <s v="2145"/>
    <s v="1"/>
    <s v="Y"/>
    <s v="Wate"/>
    <s v="Sept"/>
    <m/>
    <m/>
    <n v="0"/>
    <n v="2.3231999999999999"/>
    <n v="1"/>
    <s v="Agawam Reservoir S LT10"/>
    <n v="2"/>
  </r>
  <r>
    <s v="120-000-001-156"/>
    <s v="FEE"/>
    <x v="1"/>
    <s v="SANDY BEACH RD"/>
    <n v="308"/>
    <s v="WHITE ISLAND POND ASSN INC"/>
    <s v="RR"/>
    <m/>
    <m/>
    <n v="0.21432000000000001"/>
    <n v="0"/>
    <n v="0"/>
    <n v="0"/>
    <n v="0"/>
    <m/>
    <n v="0"/>
    <n v="0"/>
    <n v="0"/>
    <m/>
    <n v="0"/>
    <m/>
    <m/>
    <m/>
    <m/>
    <n v="0"/>
    <m/>
    <m/>
    <n v="0"/>
    <n v="0"/>
    <n v="0"/>
    <n v="0"/>
    <n v="0"/>
    <m/>
    <s v="120-000-001-156"/>
    <s v="0"/>
    <s v="0"/>
    <s v="0"/>
    <s v="N"/>
    <m/>
    <m/>
    <m/>
    <m/>
    <n v="0"/>
    <n v="0"/>
    <n v="1"/>
    <s v="White Island Pond LT10"/>
    <n v="5"/>
  </r>
  <r>
    <s v="120-000-001-055"/>
    <s v="FEE"/>
    <x v="1"/>
    <s v="536 WAREHAM RD"/>
    <n v="101"/>
    <s v="ALEXANDER JAMES STEPHEN"/>
    <s v="RR"/>
    <m/>
    <m/>
    <n v="0.25559999999999999"/>
    <n v="1"/>
    <n v="1"/>
    <n v="1"/>
    <n v="1"/>
    <s v="SEPTIC"/>
    <n v="0"/>
    <n v="0"/>
    <n v="0"/>
    <m/>
    <n v="0"/>
    <m/>
    <m/>
    <m/>
    <s v="SEPTIC"/>
    <n v="0"/>
    <m/>
    <m/>
    <n v="1"/>
    <n v="1"/>
    <n v="0"/>
    <n v="1236"/>
    <n v="1"/>
    <m/>
    <s v="120-000-001-055"/>
    <s v="1986"/>
    <s v="2496"/>
    <s v="1"/>
    <s v="Y"/>
    <s v="Well"/>
    <s v="Sept"/>
    <m/>
    <m/>
    <n v="0"/>
    <n v="0.41817599999999999"/>
    <n v="1"/>
    <s v="White Island Pond LT10"/>
    <n v="5"/>
  </r>
  <r>
    <s v="120-000-001-157"/>
    <s v="FEE"/>
    <x v="1"/>
    <s v="157 SANDY BEACH RD"/>
    <n v="101"/>
    <s v="MORIARTY PAUL"/>
    <s v="RR"/>
    <m/>
    <m/>
    <n v="0.26157000000000002"/>
    <n v="1"/>
    <n v="1"/>
    <n v="1"/>
    <n v="1"/>
    <s v="SEPTIC"/>
    <n v="0"/>
    <n v="0"/>
    <n v="0"/>
    <m/>
    <n v="0"/>
    <m/>
    <m/>
    <m/>
    <s v="SEPTIC"/>
    <n v="0"/>
    <m/>
    <m/>
    <n v="1"/>
    <n v="1"/>
    <n v="2"/>
    <n v="560"/>
    <n v="1"/>
    <m/>
    <s v="120-000-001-157"/>
    <s v="1960"/>
    <s v="896"/>
    <s v="1"/>
    <s v="P"/>
    <s v="Well"/>
    <s v="Sept"/>
    <m/>
    <m/>
    <n v="0"/>
    <n v="0.41817599999999999"/>
    <n v="1"/>
    <s v="White Island Pond LT10"/>
    <n v="5"/>
  </r>
  <r>
    <s v="120-000-001-162"/>
    <s v="FEE"/>
    <x v="1"/>
    <s v="152 SANDY BEACH RD"/>
    <n v="101"/>
    <s v="ATKINSON FRANCIS L"/>
    <s v="RR"/>
    <m/>
    <m/>
    <n v="0.66915000000000002"/>
    <n v="1"/>
    <n v="1"/>
    <n v="1"/>
    <n v="1"/>
    <s v="SEPTIC"/>
    <n v="0"/>
    <n v="0"/>
    <n v="0"/>
    <m/>
    <n v="0"/>
    <m/>
    <m/>
    <m/>
    <s v="SEPTIC"/>
    <n v="0"/>
    <m/>
    <m/>
    <n v="1"/>
    <n v="1"/>
    <n v="2"/>
    <n v="1063"/>
    <n v="1"/>
    <m/>
    <s v="120-000-001-162"/>
    <s v="1985"/>
    <s v="2326"/>
    <s v="1"/>
    <s v="Y"/>
    <s v="Well"/>
    <s v="Sept"/>
    <m/>
    <m/>
    <n v="0"/>
    <n v="0.41817599999999999"/>
    <n v="1"/>
    <s v="White Island Pond LT10"/>
    <n v="5"/>
  </r>
  <r>
    <s v="120-035A-033-000"/>
    <s v="FEE"/>
    <x v="1"/>
    <s v="84 ARROWHEAD RD"/>
    <n v="101"/>
    <s v="OWENS CORNELIA"/>
    <s v="R25"/>
    <m/>
    <m/>
    <n v="0.31108999999999998"/>
    <n v="1"/>
    <n v="1"/>
    <n v="1"/>
    <n v="1"/>
    <s v="SEPTIC"/>
    <n v="0"/>
    <n v="0"/>
    <n v="0"/>
    <m/>
    <n v="0"/>
    <m/>
    <m/>
    <m/>
    <s v="SEPTIC"/>
    <n v="0"/>
    <m/>
    <m/>
    <n v="1"/>
    <n v="1"/>
    <n v="3"/>
    <n v="936"/>
    <n v="1"/>
    <m/>
    <s v="120-035A-033-000"/>
    <s v="1957"/>
    <s v="2160"/>
    <s v="1"/>
    <s v="P"/>
    <s v="Well"/>
    <s v="Sept"/>
    <m/>
    <m/>
    <n v="0"/>
    <n v="0.41817599999999999"/>
    <n v="1"/>
    <s v="White Island Pond LT10"/>
    <n v="5"/>
  </r>
  <r>
    <s v="120-035A-003-449"/>
    <s v="FEE"/>
    <x v="1"/>
    <s v="24 ARROWHEAD RD"/>
    <n v="101"/>
    <s v="HOLLEMAN FAMILY NOMINEE TRUST"/>
    <s v="R25"/>
    <m/>
    <m/>
    <n v="0.99812000000000001"/>
    <n v="1"/>
    <n v="1"/>
    <n v="1"/>
    <n v="1"/>
    <s v="SEPTIC"/>
    <n v="0"/>
    <n v="0"/>
    <n v="0"/>
    <m/>
    <n v="0"/>
    <m/>
    <m/>
    <m/>
    <s v="SEPTIC"/>
    <n v="0"/>
    <m/>
    <m/>
    <n v="1"/>
    <n v="1"/>
    <n v="2"/>
    <n v="1190"/>
    <n v="1"/>
    <m/>
    <s v="120-035A-003-449"/>
    <s v="1962"/>
    <s v="1760"/>
    <s v="1"/>
    <s v="P"/>
    <s v="Well"/>
    <s v="Sept"/>
    <m/>
    <m/>
    <n v="0"/>
    <n v="0.41817599999999999"/>
    <n v="1"/>
    <s v="White Island Pond LT10"/>
    <n v="5"/>
  </r>
  <r>
    <s v="120-035A-032-000"/>
    <s v="FEE"/>
    <x v="1"/>
    <s v="83 ARROWHEAD RD"/>
    <n v="101"/>
    <s v="WILSON THOMAS E"/>
    <s v="R25"/>
    <m/>
    <m/>
    <n v="0.41681000000000001"/>
    <n v="1"/>
    <n v="1"/>
    <n v="1"/>
    <n v="1"/>
    <s v="SEPTIC"/>
    <n v="0"/>
    <n v="0"/>
    <n v="0"/>
    <m/>
    <n v="0"/>
    <m/>
    <m/>
    <m/>
    <s v="SEPTIC"/>
    <n v="0"/>
    <m/>
    <m/>
    <n v="1"/>
    <n v="1"/>
    <n v="3"/>
    <n v="768"/>
    <n v="1"/>
    <m/>
    <s v="120-035A-032-000"/>
    <s v="1958"/>
    <s v="822"/>
    <s v="1"/>
    <s v="Y"/>
    <s v="Well"/>
    <s v="Sept"/>
    <m/>
    <m/>
    <n v="0"/>
    <n v="0.41817599999999999"/>
    <n v="1"/>
    <s v="White Island Pond LT10"/>
    <n v="5"/>
  </r>
  <r>
    <s v="TS_GAPS_NO_MAPPAR"/>
    <m/>
    <x v="1"/>
    <m/>
    <n v="0"/>
    <m/>
    <m/>
    <m/>
    <m/>
    <n v="3.5459999999999998E-2"/>
    <n v="0"/>
    <n v="0"/>
    <n v="0"/>
    <n v="0"/>
    <m/>
    <n v="0"/>
    <n v="0"/>
    <n v="0"/>
    <m/>
    <n v="0"/>
    <m/>
    <m/>
    <m/>
    <m/>
    <n v="0"/>
    <m/>
    <m/>
    <n v="0"/>
    <n v="0"/>
    <n v="0"/>
    <n v="0"/>
    <n v="0"/>
    <m/>
    <m/>
    <s v="0"/>
    <s v="0"/>
    <s v="0"/>
    <m/>
    <m/>
    <m/>
    <m/>
    <m/>
    <n v="0"/>
    <n v="0"/>
    <n v="1"/>
    <s v="Wankinco R N LT10"/>
    <n v="32"/>
  </r>
  <r>
    <s v="120-000-001-158"/>
    <s v="FEE"/>
    <x v="1"/>
    <s v="159 SANDY BEACH RD"/>
    <n v="101"/>
    <s v="159 SANDY BEACH ROAD REALTY TR"/>
    <s v="RR"/>
    <m/>
    <m/>
    <n v="0.30531999999999998"/>
    <n v="1"/>
    <n v="1"/>
    <n v="1"/>
    <n v="1"/>
    <s v="SEPTIC"/>
    <n v="0"/>
    <n v="0"/>
    <n v="0"/>
    <m/>
    <n v="0"/>
    <m/>
    <m/>
    <m/>
    <s v="SEPTIC"/>
    <n v="0"/>
    <m/>
    <m/>
    <n v="1"/>
    <n v="1"/>
    <n v="3"/>
    <n v="1824"/>
    <n v="1.75"/>
    <m/>
    <s v="120-000-001-158"/>
    <s v="1965"/>
    <s v="4099"/>
    <s v="1"/>
    <s v="P"/>
    <s v="Well"/>
    <s v="Sept"/>
    <s v="Prop"/>
    <m/>
    <n v="0"/>
    <n v="0.41817599999999999"/>
    <n v="1"/>
    <s v="White Island Pond LT10"/>
    <n v="5"/>
  </r>
  <r>
    <s v="120-000-001-282Z"/>
    <s v="FEE"/>
    <x v="1"/>
    <s v="SANDY BEACH RD"/>
    <n v="130"/>
    <s v="JAMES BARNIE CREDIT SHELTER B"/>
    <s v="RR"/>
    <m/>
    <m/>
    <n v="2.4153899999999999"/>
    <n v="0"/>
    <n v="0"/>
    <n v="0"/>
    <n v="0"/>
    <m/>
    <n v="0"/>
    <n v="0"/>
    <n v="0"/>
    <m/>
    <n v="0"/>
    <m/>
    <m/>
    <m/>
    <m/>
    <n v="0"/>
    <m/>
    <m/>
    <n v="0"/>
    <n v="0"/>
    <n v="0"/>
    <n v="0"/>
    <n v="0"/>
    <m/>
    <s v="120-000-001-282Z"/>
    <s v="0"/>
    <s v="0"/>
    <s v="0"/>
    <s v="N"/>
    <m/>
    <m/>
    <m/>
    <s v="120-000-001-283"/>
    <n v="0"/>
    <n v="0"/>
    <n v="1"/>
    <s v="White Island Pond LT10"/>
    <n v="5"/>
  </r>
  <r>
    <s v="120-035A-016-000"/>
    <s v="FEE"/>
    <x v="1"/>
    <s v="38 ARROWHEAD RD"/>
    <n v="101"/>
    <s v="MCWADE FAMILY TRUST"/>
    <s v="R25"/>
    <m/>
    <m/>
    <n v="1.7068000000000001"/>
    <n v="1"/>
    <n v="1"/>
    <n v="1"/>
    <n v="1"/>
    <s v="SEPTIC"/>
    <n v="0"/>
    <n v="0"/>
    <n v="0"/>
    <m/>
    <n v="0"/>
    <m/>
    <m/>
    <m/>
    <s v="SEPTIC"/>
    <n v="0"/>
    <m/>
    <m/>
    <n v="1"/>
    <n v="1"/>
    <n v="3"/>
    <n v="1026"/>
    <n v="1"/>
    <m/>
    <s v="120-035A-016-000"/>
    <s v="1945"/>
    <s v="2968"/>
    <s v="1"/>
    <s v="P"/>
    <s v="Well"/>
    <s v="Sept"/>
    <m/>
    <m/>
    <n v="0"/>
    <n v="0.41817599999999999"/>
    <n v="1"/>
    <s v="White Island Pond LT10"/>
    <n v="5"/>
  </r>
  <r>
    <s v="120-000-001-159"/>
    <s v="FEE"/>
    <x v="1"/>
    <s v="161 SANDY BEACH RD"/>
    <n v="101"/>
    <s v="TOOMEY KAREN J"/>
    <s v="RR"/>
    <m/>
    <m/>
    <n v="1.0310699999999999"/>
    <n v="1"/>
    <n v="1"/>
    <n v="1"/>
    <n v="1"/>
    <s v="SEPTIC"/>
    <n v="0"/>
    <n v="0"/>
    <n v="0"/>
    <m/>
    <n v="0"/>
    <m/>
    <m/>
    <m/>
    <s v="SEPTIC"/>
    <n v="0"/>
    <m/>
    <m/>
    <n v="1"/>
    <n v="1"/>
    <n v="3"/>
    <n v="1008"/>
    <n v="1"/>
    <m/>
    <s v="120-000-001-159"/>
    <s v="1957"/>
    <s v="2395"/>
    <s v="1"/>
    <s v="N"/>
    <s v="Well"/>
    <s v="Cess"/>
    <s v="Prop"/>
    <s v="120-000-001-160"/>
    <n v="0"/>
    <n v="0.41817599999999999"/>
    <n v="1"/>
    <s v="White Island Pond LT10"/>
    <n v="5"/>
  </r>
  <r>
    <s v="120-000-001-051Z"/>
    <s v="FEE"/>
    <x v="1"/>
    <s v="530 WAREHAM RD"/>
    <n v="101"/>
    <s v="ELLIOTT DAVID A JR"/>
    <s v="RR"/>
    <m/>
    <m/>
    <n v="0.89373999999999998"/>
    <n v="1"/>
    <n v="1"/>
    <n v="1"/>
    <n v="1"/>
    <s v="SEPTIC"/>
    <n v="0"/>
    <n v="0"/>
    <n v="0"/>
    <m/>
    <n v="0"/>
    <m/>
    <m/>
    <m/>
    <s v="SEPTIC"/>
    <n v="0"/>
    <m/>
    <m/>
    <n v="1"/>
    <n v="1"/>
    <n v="0"/>
    <n v="2089"/>
    <n v="1.75"/>
    <m/>
    <s v="120-000-001-051Z"/>
    <s v="1989"/>
    <s v="4180"/>
    <s v="1"/>
    <s v="Y"/>
    <s v="Well"/>
    <s v="Sept"/>
    <s v="Prop"/>
    <s v="120-000-001-052,120-000-001-053,120-000-001-054"/>
    <n v="0"/>
    <n v="2.3231999999999999"/>
    <n v="1"/>
    <s v="Agawam Reservoir S LT10"/>
    <n v="2"/>
  </r>
  <r>
    <s v="120-035A-034-000"/>
    <s v="FEE"/>
    <x v="1"/>
    <s v="78 ARROWHEAD RD"/>
    <n v="101"/>
    <s v="ALLEN JOHN M"/>
    <s v="R25"/>
    <m/>
    <m/>
    <n v="0.26058999999999999"/>
    <n v="1"/>
    <n v="1"/>
    <n v="1"/>
    <n v="1"/>
    <s v="SEPTIC"/>
    <n v="0"/>
    <n v="0"/>
    <n v="0"/>
    <m/>
    <n v="0"/>
    <m/>
    <m/>
    <m/>
    <s v="SEPTIC"/>
    <n v="0"/>
    <m/>
    <m/>
    <n v="1"/>
    <n v="1"/>
    <n v="2"/>
    <n v="1062"/>
    <n v="1"/>
    <m/>
    <s v="120-035A-034-000"/>
    <s v="1963"/>
    <s v="1764"/>
    <s v="1"/>
    <s v="X"/>
    <s v="Well"/>
    <s v="Sept"/>
    <m/>
    <m/>
    <n v="0"/>
    <n v="0.41817599999999999"/>
    <n v="1"/>
    <s v="White Island Pond LT10"/>
    <n v="5"/>
  </r>
  <r>
    <s v="120-035A-004-000"/>
    <s v="FEE"/>
    <x v="1"/>
    <s v="46 ARROWHEAD RD"/>
    <n v="101"/>
    <s v="ZARELLA ANTHONY LIFE ESTATE"/>
    <s v="R25"/>
    <m/>
    <m/>
    <n v="0.84533999999999998"/>
    <n v="1"/>
    <n v="1"/>
    <n v="1"/>
    <n v="1"/>
    <s v="SEPTIC"/>
    <n v="0"/>
    <n v="0"/>
    <n v="0"/>
    <m/>
    <n v="0"/>
    <m/>
    <m/>
    <m/>
    <s v="SEPTIC"/>
    <n v="0"/>
    <m/>
    <m/>
    <n v="1"/>
    <n v="1"/>
    <n v="3"/>
    <n v="1696"/>
    <n v="2"/>
    <m/>
    <s v="120-035A-004-000"/>
    <s v="1985"/>
    <s v="3036"/>
    <s v="1"/>
    <s v="Y"/>
    <s v="Well"/>
    <s v="Sept"/>
    <m/>
    <m/>
    <n v="0"/>
    <n v="0.41817599999999999"/>
    <n v="1"/>
    <s v="White Island Pond LT10"/>
    <n v="5"/>
  </r>
  <r>
    <s v="132_4_0"/>
    <s v="FEE"/>
    <x v="2"/>
    <s v="OFF WAREHAM ST"/>
    <n v="700"/>
    <s v="BARTHOLOMEW SARA E"/>
    <m/>
    <m/>
    <m/>
    <n v="58.236609999999999"/>
    <n v="0"/>
    <n v="0"/>
    <n v="0"/>
    <n v="0"/>
    <m/>
    <n v="0"/>
    <n v="0"/>
    <n v="0"/>
    <m/>
    <n v="0"/>
    <m/>
    <m/>
    <m/>
    <m/>
    <n v="0"/>
    <m/>
    <m/>
    <n v="0"/>
    <n v="0"/>
    <n v="0"/>
    <n v="0"/>
    <n v="0"/>
    <m/>
    <m/>
    <m/>
    <m/>
    <m/>
    <m/>
    <m/>
    <m/>
    <m/>
    <m/>
    <n v="0"/>
    <n v="0"/>
    <n v="1"/>
    <s v="Wankinco R N LT10"/>
    <n v="32"/>
  </r>
  <r>
    <s v="120-000-001-278"/>
    <s v="FEE"/>
    <x v="1"/>
    <s v="170 SANDY BEACH RD"/>
    <n v="101"/>
    <s v="SANDY BEACH REALTY TRUST THE"/>
    <s v="RR"/>
    <m/>
    <m/>
    <n v="1.30637"/>
    <n v="1"/>
    <n v="1"/>
    <n v="1"/>
    <n v="1"/>
    <s v="SEPTIC"/>
    <n v="0"/>
    <n v="0"/>
    <n v="0"/>
    <m/>
    <n v="0"/>
    <m/>
    <m/>
    <m/>
    <s v="SEPTIC"/>
    <n v="0"/>
    <m/>
    <m/>
    <n v="1"/>
    <n v="1"/>
    <n v="3"/>
    <n v="1607"/>
    <n v="1"/>
    <m/>
    <s v="120-000-001-278"/>
    <s v="1952"/>
    <s v="2368"/>
    <s v="1"/>
    <s v="Y"/>
    <s v="Well"/>
    <s v="Sept"/>
    <m/>
    <m/>
    <n v="0"/>
    <n v="0.41817599999999999"/>
    <n v="1"/>
    <s v="White Island Pond LT10"/>
    <n v="5"/>
  </r>
  <r>
    <s v="120-035A-031-000"/>
    <s v="FEE"/>
    <x v="1"/>
    <s v="79 ARROWHEAD RD"/>
    <n v="101"/>
    <s v="THOMPSON ELAINE HARRIETTE"/>
    <s v="R25"/>
    <m/>
    <m/>
    <n v="0.35077999999999998"/>
    <n v="1"/>
    <n v="1"/>
    <n v="1"/>
    <n v="1"/>
    <s v="SEPTIC"/>
    <n v="0"/>
    <n v="0"/>
    <n v="0"/>
    <m/>
    <n v="0"/>
    <m/>
    <m/>
    <m/>
    <s v="SEPTIC"/>
    <n v="0"/>
    <m/>
    <m/>
    <n v="1"/>
    <n v="1"/>
    <n v="3"/>
    <n v="992"/>
    <n v="1"/>
    <m/>
    <s v="120-035A-031-000"/>
    <s v="1960"/>
    <s v="1940"/>
    <s v="1"/>
    <s v="U"/>
    <s v="Well"/>
    <s v="Sept"/>
    <m/>
    <m/>
    <n v="0"/>
    <n v="0.41817599999999999"/>
    <n v="1"/>
    <s v="White Island Pond LT10"/>
    <n v="5"/>
  </r>
  <r>
    <s v="119-000-001-000"/>
    <s v="FEE"/>
    <x v="1"/>
    <s v="1 FIVE MILE POND"/>
    <n v="905"/>
    <s v="NARRAGANSETT COUNCIL BSA"/>
    <s v="RR"/>
    <m/>
    <m/>
    <n v="751.90071"/>
    <n v="9"/>
    <n v="9"/>
    <n v="9"/>
    <n v="9"/>
    <s v="SEPTIC"/>
    <n v="0"/>
    <n v="0"/>
    <n v="0"/>
    <m/>
    <n v="0"/>
    <m/>
    <m/>
    <m/>
    <s v="SEPTIC"/>
    <n v="0"/>
    <s v="CR"/>
    <s v="YES"/>
    <n v="9"/>
    <n v="9"/>
    <n v="2"/>
    <n v="11643"/>
    <n v="1"/>
    <m/>
    <s v="119-000-001-000"/>
    <s v="1965"/>
    <s v="15745"/>
    <s v="9"/>
    <s v="N"/>
    <s v="Well"/>
    <s v="Sept"/>
    <s v="Prop"/>
    <m/>
    <n v="0"/>
    <n v="13.695264000000002"/>
    <n v="1"/>
    <s v="Five Mile Pond"/>
    <n v="23"/>
  </r>
  <r>
    <s v="120-035A-005-000"/>
    <s v="FEE"/>
    <x v="1"/>
    <s v="56 ARROWHEAD RD"/>
    <n v="101"/>
    <s v="MCLAIN FLORENCE B"/>
    <s v="R25"/>
    <m/>
    <m/>
    <n v="0.83758999999999995"/>
    <n v="1"/>
    <n v="1"/>
    <n v="1"/>
    <n v="1"/>
    <s v="SEPTIC"/>
    <n v="0"/>
    <n v="0"/>
    <n v="0"/>
    <m/>
    <n v="0"/>
    <m/>
    <m/>
    <m/>
    <s v="SEPTIC"/>
    <n v="0"/>
    <m/>
    <m/>
    <n v="1"/>
    <n v="1"/>
    <n v="2"/>
    <n v="1920"/>
    <n v="1.75"/>
    <m/>
    <s v="120-035A-005-000"/>
    <s v="1990"/>
    <s v="2538"/>
    <s v="1"/>
    <s v="Y"/>
    <s v="Well"/>
    <s v="Sept"/>
    <m/>
    <m/>
    <n v="0"/>
    <n v="0.41817599999999999"/>
    <n v="1"/>
    <s v="White Island Pond LT10"/>
    <n v="5"/>
  </r>
  <r>
    <s v="120-035A-035-000"/>
    <s v="FEE"/>
    <x v="1"/>
    <s v="70 ARROWHEAD RD"/>
    <n v="101"/>
    <s v="PRATT WILLIAM H"/>
    <s v="R25"/>
    <m/>
    <m/>
    <n v="0.28838000000000003"/>
    <n v="1"/>
    <n v="1"/>
    <n v="1"/>
    <n v="1"/>
    <s v="SEPTIC"/>
    <n v="0"/>
    <n v="0"/>
    <n v="0"/>
    <m/>
    <n v="0"/>
    <m/>
    <m/>
    <m/>
    <s v="SEPTIC"/>
    <n v="0"/>
    <m/>
    <m/>
    <n v="1"/>
    <n v="1"/>
    <n v="4"/>
    <n v="1288"/>
    <n v="1"/>
    <m/>
    <s v="120-035A-035-000"/>
    <s v="1960"/>
    <s v="1343"/>
    <s v="1"/>
    <s v="P"/>
    <s v="Well"/>
    <s v="Sept"/>
    <m/>
    <m/>
    <n v="0"/>
    <n v="0.41817599999999999"/>
    <n v="1"/>
    <s v="White Island Pond LT10"/>
    <n v="5"/>
  </r>
  <r>
    <s v="120-000-001-161"/>
    <s v="FEE"/>
    <x v="1"/>
    <s v="SANDY BEACH RD"/>
    <n v="132"/>
    <s v="TOOMEY KAREN J"/>
    <s v="RR"/>
    <m/>
    <m/>
    <n v="0.27789000000000003"/>
    <n v="0"/>
    <n v="0"/>
    <n v="0"/>
    <n v="0"/>
    <m/>
    <n v="0"/>
    <n v="0"/>
    <n v="0"/>
    <m/>
    <n v="0"/>
    <m/>
    <m/>
    <m/>
    <m/>
    <n v="0"/>
    <m/>
    <m/>
    <n v="0"/>
    <n v="0"/>
    <n v="0"/>
    <n v="0"/>
    <n v="0"/>
    <m/>
    <s v="120-000-001-161"/>
    <s v="0"/>
    <s v="0"/>
    <s v="0"/>
    <s v="N"/>
    <m/>
    <m/>
    <m/>
    <m/>
    <n v="0"/>
    <n v="0"/>
    <n v="1"/>
    <s v="White Island Pond LT10"/>
    <n v="5"/>
  </r>
  <r>
    <s v="120-035A-036-000"/>
    <s v="FEE"/>
    <x v="1"/>
    <s v="64 ARROWHEAD RD"/>
    <n v="101"/>
    <s v="MCCARTHY CAROL"/>
    <s v="R25"/>
    <m/>
    <m/>
    <n v="0.33310000000000001"/>
    <n v="1"/>
    <n v="1"/>
    <n v="1"/>
    <n v="1"/>
    <s v="SEPTIC"/>
    <n v="0"/>
    <n v="0"/>
    <n v="0"/>
    <m/>
    <n v="0"/>
    <m/>
    <m/>
    <m/>
    <s v="SEPTIC"/>
    <n v="0"/>
    <m/>
    <m/>
    <n v="1"/>
    <n v="1"/>
    <n v="3"/>
    <n v="1310"/>
    <n v="1"/>
    <m/>
    <s v="120-035A-036-000"/>
    <s v="1952"/>
    <s v="1904"/>
    <s v="1"/>
    <s v="Y"/>
    <s v="Well"/>
    <s v="Sept"/>
    <s v="Prop"/>
    <m/>
    <n v="0"/>
    <n v="0.41817599999999999"/>
    <n v="1"/>
    <s v="White Island Pond LT10"/>
    <n v="5"/>
  </r>
  <r>
    <s v="120-035A-037-000"/>
    <s v="FEE"/>
    <x v="1"/>
    <s v="60 ARROWHEAD RD"/>
    <n v="101"/>
    <s v="PAULDING FAMILY REALTY TRUST"/>
    <s v="R25"/>
    <m/>
    <m/>
    <n v="0.41603000000000001"/>
    <n v="1"/>
    <n v="1"/>
    <n v="1"/>
    <n v="1"/>
    <s v="SEPTIC"/>
    <n v="0"/>
    <n v="0"/>
    <n v="0"/>
    <m/>
    <n v="0"/>
    <m/>
    <m/>
    <m/>
    <s v="SEPTIC"/>
    <n v="0"/>
    <m/>
    <m/>
    <n v="1"/>
    <n v="1"/>
    <n v="3"/>
    <n v="928"/>
    <n v="1"/>
    <m/>
    <s v="120-035A-037-000"/>
    <s v="1962"/>
    <s v="1448"/>
    <s v="1"/>
    <s v="P"/>
    <s v="Well"/>
    <s v="Sept"/>
    <m/>
    <m/>
    <n v="0"/>
    <n v="0.41817599999999999"/>
    <n v="1"/>
    <s v="White Island Pond LT10"/>
    <n v="5"/>
  </r>
  <r>
    <s v="PUB ROW"/>
    <s v="PUB ROW"/>
    <x v="1"/>
    <m/>
    <n v="0"/>
    <m/>
    <m/>
    <m/>
    <m/>
    <n v="1.82423"/>
    <n v="0"/>
    <n v="0"/>
    <n v="0"/>
    <n v="0"/>
    <m/>
    <n v="0"/>
    <n v="0"/>
    <n v="0"/>
    <m/>
    <n v="0"/>
    <m/>
    <m/>
    <m/>
    <m/>
    <n v="0"/>
    <m/>
    <m/>
    <n v="0"/>
    <n v="0"/>
    <n v="0"/>
    <n v="0"/>
    <n v="0"/>
    <m/>
    <m/>
    <s v="0"/>
    <s v="0"/>
    <s v="0"/>
    <m/>
    <m/>
    <m/>
    <m/>
    <m/>
    <n v="0"/>
    <n v="0"/>
    <n v="1"/>
    <s v="White Island Pond LT10"/>
    <n v="5"/>
  </r>
  <r>
    <s v="120-000-001-050"/>
    <s v="FEE"/>
    <x v="1"/>
    <s v="522 WAREHAM RD"/>
    <n v="130"/>
    <s v="MCCOY MARTIN"/>
    <s v="RR"/>
    <m/>
    <m/>
    <n v="0.19184000000000001"/>
    <n v="0"/>
    <n v="0"/>
    <n v="0"/>
    <n v="0"/>
    <m/>
    <n v="0"/>
    <n v="0"/>
    <n v="0"/>
    <m/>
    <n v="0"/>
    <m/>
    <m/>
    <m/>
    <m/>
    <n v="0"/>
    <m/>
    <m/>
    <n v="0"/>
    <n v="0"/>
    <n v="0"/>
    <n v="0"/>
    <n v="0"/>
    <m/>
    <s v="120-000-001-050"/>
    <s v="0"/>
    <s v="0"/>
    <s v="0"/>
    <s v="N"/>
    <m/>
    <m/>
    <m/>
    <m/>
    <n v="0"/>
    <n v="0"/>
    <n v="1"/>
    <s v="Agawam Reservoir S LT10"/>
    <n v="2"/>
  </r>
  <r>
    <s v="120-035A-030-000"/>
    <s v="FEE"/>
    <x v="1"/>
    <s v="75 ARROWHEAD RD"/>
    <n v="132"/>
    <s v="71 ARROWHEAD ROAD REALTY TR"/>
    <s v="R25"/>
    <m/>
    <m/>
    <n v="0.28060000000000002"/>
    <n v="0"/>
    <n v="0"/>
    <n v="0"/>
    <n v="0"/>
    <m/>
    <n v="0"/>
    <n v="0"/>
    <n v="0"/>
    <m/>
    <n v="0"/>
    <m/>
    <m/>
    <m/>
    <m/>
    <n v="0"/>
    <m/>
    <m/>
    <n v="0"/>
    <n v="0"/>
    <n v="0"/>
    <n v="0"/>
    <n v="0"/>
    <m/>
    <s v="120-035A-030-000"/>
    <s v="0"/>
    <s v="0"/>
    <s v="0"/>
    <s v="N"/>
    <m/>
    <m/>
    <m/>
    <m/>
    <n v="0"/>
    <n v="0"/>
    <n v="1"/>
    <s v="White Island Pond LT10"/>
    <n v="5"/>
  </r>
  <r>
    <s v="120-000-001-248"/>
    <s v="FEE"/>
    <x v="1"/>
    <s v="167 SANDY BEACH RD"/>
    <n v="101"/>
    <s v="JEAN C SEETO REALTY TRUST"/>
    <s v="RR"/>
    <m/>
    <m/>
    <n v="0.2157"/>
    <n v="1"/>
    <n v="1"/>
    <n v="1"/>
    <n v="1"/>
    <s v="SEPTIC"/>
    <n v="0"/>
    <n v="0"/>
    <n v="0"/>
    <m/>
    <n v="0"/>
    <m/>
    <m/>
    <m/>
    <s v="SEPTIC"/>
    <n v="0"/>
    <m/>
    <m/>
    <n v="1"/>
    <n v="1"/>
    <n v="3"/>
    <n v="900"/>
    <n v="1"/>
    <m/>
    <s v="120-000-001-248"/>
    <s v="1960"/>
    <s v="900"/>
    <s v="1"/>
    <s v="P"/>
    <s v="Well"/>
    <s v="Sept"/>
    <m/>
    <m/>
    <n v="0"/>
    <n v="0.41817599999999999"/>
    <n v="1"/>
    <s v="White Island Pond LT10"/>
    <n v="5"/>
  </r>
  <r>
    <s v="120-035A-029-000"/>
    <s v="FEE"/>
    <x v="1"/>
    <s v="71 ARROWHEAD RD"/>
    <n v="101"/>
    <s v="71 ARROWHEAD RPAD REALTY TRUST"/>
    <s v="R25"/>
    <m/>
    <m/>
    <n v="0.32357999999999998"/>
    <n v="1"/>
    <n v="1"/>
    <n v="1"/>
    <n v="1"/>
    <s v="SEPTIC"/>
    <n v="0"/>
    <n v="0"/>
    <n v="0"/>
    <m/>
    <n v="0"/>
    <m/>
    <m/>
    <m/>
    <s v="SEPTIC"/>
    <n v="0"/>
    <m/>
    <m/>
    <n v="1"/>
    <n v="1"/>
    <n v="5"/>
    <n v="3451"/>
    <n v="2"/>
    <m/>
    <s v="120-035A-029-000"/>
    <s v="1987"/>
    <s v="5640"/>
    <s v="1"/>
    <s v="Y"/>
    <s v="Well"/>
    <s v="Sept"/>
    <m/>
    <m/>
    <n v="0"/>
    <n v="0.41817599999999999"/>
    <n v="1"/>
    <s v="White Island Pond LT10"/>
    <n v="5"/>
  </r>
  <r>
    <s v="117-000-004-036"/>
    <s v="FEE"/>
    <x v="1"/>
    <s v="FAWN POND"/>
    <n v="601"/>
    <s v="ADM AGAWAM DEVELOPMENT LLC"/>
    <s v="RR"/>
    <m/>
    <m/>
    <n v="2.75414"/>
    <n v="0"/>
    <n v="0"/>
    <n v="0"/>
    <n v="0"/>
    <m/>
    <n v="0"/>
    <n v="0"/>
    <n v="0"/>
    <m/>
    <n v="0"/>
    <m/>
    <m/>
    <m/>
    <m/>
    <n v="0"/>
    <m/>
    <m/>
    <n v="0"/>
    <n v="0"/>
    <n v="0"/>
    <n v="0"/>
    <n v="0"/>
    <m/>
    <s v="117-000-004-036"/>
    <s v="0"/>
    <s v="0"/>
    <s v="1"/>
    <s v="N"/>
    <s v="Well"/>
    <s v="Sept"/>
    <m/>
    <m/>
    <n v="0"/>
    <n v="0"/>
    <n v="1"/>
    <s v="Agawam Reservoir S LT10"/>
    <n v="2"/>
  </r>
  <r>
    <s v="120-000-001-249"/>
    <s v="FEE"/>
    <x v="1"/>
    <s v="171 SANDY BEACH RD"/>
    <n v="106"/>
    <s v="JAMES BARNIE CREDIT SHELTER B"/>
    <s v="RR"/>
    <m/>
    <m/>
    <n v="0.19348000000000001"/>
    <n v="0"/>
    <n v="0"/>
    <n v="0"/>
    <n v="0"/>
    <m/>
    <n v="0"/>
    <n v="0"/>
    <n v="0"/>
    <m/>
    <n v="0"/>
    <m/>
    <m/>
    <m/>
    <m/>
    <n v="0"/>
    <m/>
    <m/>
    <n v="0"/>
    <n v="0"/>
    <n v="0"/>
    <n v="0"/>
    <n v="0"/>
    <m/>
    <s v="120-000-001-249"/>
    <s v="0"/>
    <s v="0"/>
    <s v="0"/>
    <s v="N"/>
    <m/>
    <m/>
    <m/>
    <m/>
    <n v="0"/>
    <n v="0"/>
    <n v="1"/>
    <s v="White Island Pond LT10"/>
    <n v="5"/>
  </r>
  <r>
    <s v="120-000-001-255"/>
    <s v="FEE"/>
    <x v="1"/>
    <s v="193 SANDY BEACH RD"/>
    <n v="803"/>
    <s v="ADM AGAWAM DEVELOPMENT LLC"/>
    <s v="RR"/>
    <m/>
    <m/>
    <n v="80.265699999999995"/>
    <n v="0"/>
    <n v="0"/>
    <n v="0"/>
    <n v="0"/>
    <m/>
    <n v="0"/>
    <n v="0"/>
    <n v="0"/>
    <m/>
    <n v="0"/>
    <m/>
    <m/>
    <m/>
    <m/>
    <n v="0"/>
    <m/>
    <m/>
    <n v="0"/>
    <n v="0"/>
    <n v="0"/>
    <n v="0"/>
    <n v="0"/>
    <m/>
    <s v="120-000-001-255"/>
    <s v="0"/>
    <s v="0"/>
    <s v="0"/>
    <s v="N"/>
    <m/>
    <m/>
    <m/>
    <s v="120-000-001-265,120-000-001-266,120-000-001-267,120-000-001-268,120-000-001-269,120-000-001-270,120-000-001-271,120-000-001-272,120-000-001-273A,120-000-001-274A,120-000-001-275A,120-000-001-276A"/>
    <n v="0"/>
    <n v="0"/>
    <n v="1"/>
    <s v="White Island Pond LT10"/>
    <n v="5"/>
  </r>
  <r>
    <s v="120-000-001-047Z"/>
    <s v="FEE"/>
    <x v="1"/>
    <s v="WAREHAM RD"/>
    <n v="130"/>
    <s v="WHALEN HENRY F ESTATE OF"/>
    <s v="RR"/>
    <m/>
    <m/>
    <n v="0.54468000000000005"/>
    <n v="0"/>
    <n v="0"/>
    <n v="0"/>
    <n v="0"/>
    <m/>
    <n v="0"/>
    <n v="0"/>
    <n v="0"/>
    <m/>
    <n v="0"/>
    <m/>
    <m/>
    <m/>
    <m/>
    <n v="0"/>
    <m/>
    <m/>
    <n v="0"/>
    <n v="0"/>
    <n v="0"/>
    <n v="0"/>
    <n v="0"/>
    <m/>
    <s v="120-000-001-047Z"/>
    <s v="0"/>
    <s v="0"/>
    <s v="0"/>
    <s v="N"/>
    <m/>
    <m/>
    <m/>
    <s v="120-000-001-048,120-000-001-049"/>
    <n v="0"/>
    <n v="0"/>
    <n v="1"/>
    <s v="Agawam Reservoir S LT10"/>
    <n v="2"/>
  </r>
  <r>
    <s v="120-035A-028-000"/>
    <s v="FEE"/>
    <x v="1"/>
    <s v="67 ARROWHEAD RD"/>
    <n v="101"/>
    <s v="LONG DAVID"/>
    <s v="R25"/>
    <m/>
    <m/>
    <n v="0.35752"/>
    <n v="1"/>
    <n v="1"/>
    <n v="1"/>
    <n v="1"/>
    <s v="SEPTIC"/>
    <n v="0"/>
    <n v="0"/>
    <n v="0"/>
    <m/>
    <n v="0"/>
    <m/>
    <m/>
    <m/>
    <s v="SEPTIC"/>
    <n v="0"/>
    <m/>
    <m/>
    <n v="1"/>
    <n v="1"/>
    <n v="2"/>
    <n v="576"/>
    <n v="1"/>
    <m/>
    <s v="120-035A-028-000"/>
    <s v="1963"/>
    <s v="1528"/>
    <s v="1"/>
    <s v="X"/>
    <s v="Well"/>
    <s v="Sept"/>
    <m/>
    <m/>
    <n v="0"/>
    <n v="0.41817599999999999"/>
    <n v="1"/>
    <s v="White Island Pond LT10"/>
    <n v="5"/>
  </r>
  <r>
    <s v="120-000-001-250"/>
    <s v="FEE"/>
    <x v="1"/>
    <s v="173 SANDY BEACH RD"/>
    <n v="101"/>
    <s v="DOUSA FAMILY REALTY TRUST"/>
    <s v="RR"/>
    <m/>
    <m/>
    <n v="0.18789"/>
    <n v="1"/>
    <n v="1"/>
    <n v="1"/>
    <n v="1"/>
    <s v="SEPTIC"/>
    <n v="0"/>
    <n v="0"/>
    <n v="0"/>
    <m/>
    <n v="0"/>
    <m/>
    <m/>
    <m/>
    <s v="SEPTIC"/>
    <n v="0"/>
    <m/>
    <m/>
    <n v="1"/>
    <n v="1"/>
    <n v="2"/>
    <n v="816"/>
    <n v="1"/>
    <m/>
    <s v="120-000-001-250"/>
    <s v="1942"/>
    <s v="816"/>
    <s v="1"/>
    <s v="P"/>
    <s v="Well"/>
    <s v="Sept"/>
    <m/>
    <m/>
    <n v="0"/>
    <n v="0.41817599999999999"/>
    <n v="1"/>
    <s v="White Island Pond LT10"/>
    <n v="5"/>
  </r>
  <r>
    <s v="120-035A-019-000"/>
    <s v="FEE"/>
    <x v="1"/>
    <s v="45 ARROWHEAD RD"/>
    <n v="101"/>
    <s v="EDWARDS FAMILY NOMINEE TRUST"/>
    <s v="R25"/>
    <m/>
    <m/>
    <n v="6.3072800000000004"/>
    <n v="0"/>
    <n v="1"/>
    <n v="0"/>
    <n v="1"/>
    <m/>
    <n v="0"/>
    <n v="0"/>
    <n v="0"/>
    <m/>
    <n v="0"/>
    <m/>
    <m/>
    <m/>
    <s v="SEPTIC"/>
    <n v="0"/>
    <m/>
    <m/>
    <n v="0"/>
    <n v="1"/>
    <n v="3"/>
    <n v="1164"/>
    <n v="1"/>
    <m/>
    <s v="120-035A-019-000"/>
    <s v="1970"/>
    <s v="1875"/>
    <s v="1"/>
    <s v="Y"/>
    <s v="Well"/>
    <s v="Sept"/>
    <s v="Prop"/>
    <s v="120-035A-020-000"/>
    <n v="0"/>
    <n v="0"/>
    <n v="1"/>
    <s v="White Island Pond LT10"/>
    <n v="5"/>
  </r>
  <r>
    <s v="120-000-001-251"/>
    <s v="FEE"/>
    <x v="1"/>
    <s v="177 SANDY BEACH RD"/>
    <n v="101"/>
    <s v="GLOVASKY ROBERT E"/>
    <s v="RR"/>
    <m/>
    <m/>
    <n v="0.20011000000000001"/>
    <n v="1"/>
    <n v="1"/>
    <n v="1"/>
    <n v="1"/>
    <s v="SEPTIC"/>
    <n v="0"/>
    <n v="0"/>
    <n v="0"/>
    <m/>
    <n v="0"/>
    <m/>
    <m/>
    <m/>
    <s v="SEPTIC"/>
    <n v="0"/>
    <m/>
    <m/>
    <n v="1"/>
    <n v="1"/>
    <n v="1"/>
    <n v="1200"/>
    <n v="1"/>
    <m/>
    <s v="120-000-001-251"/>
    <s v="1955"/>
    <s v="1410"/>
    <s v="1"/>
    <s v="P"/>
    <s v="Well"/>
    <s v="Sept"/>
    <m/>
    <m/>
    <n v="0"/>
    <n v="0.41817599999999999"/>
    <n v="1"/>
    <s v="White Island Pond LT10"/>
    <n v="5"/>
  </r>
  <r>
    <s v="120-035A-026Z-000"/>
    <s v="FEE"/>
    <x v="1"/>
    <s v="55 ARROWHEAD RD"/>
    <n v="101"/>
    <s v="VALLIERE WAYNE J"/>
    <s v="R25"/>
    <m/>
    <m/>
    <n v="1.44964"/>
    <n v="1"/>
    <n v="1"/>
    <n v="1"/>
    <n v="1"/>
    <s v="SEPTIC"/>
    <n v="0"/>
    <n v="0"/>
    <n v="0"/>
    <m/>
    <n v="0"/>
    <m/>
    <m/>
    <m/>
    <s v="SEPTIC"/>
    <n v="0"/>
    <m/>
    <m/>
    <n v="1"/>
    <n v="1"/>
    <n v="3"/>
    <n v="1764"/>
    <n v="1.75"/>
    <m/>
    <s v="120-035A-026Z-000"/>
    <s v="1996"/>
    <s v="3304"/>
    <s v="1"/>
    <s v="Y"/>
    <s v="Well"/>
    <s v="Sept"/>
    <m/>
    <s v="120-035A-027-000"/>
    <n v="0"/>
    <n v="0.41817599999999999"/>
    <n v="1"/>
    <s v="White Island Pond LT10"/>
    <n v="5"/>
  </r>
  <r>
    <s v="126-000-013B-000"/>
    <s v="FEE"/>
    <x v="1"/>
    <s v="NR BOURNE LINE"/>
    <n v="910"/>
    <s v="COMMONWEALTH OF MASS"/>
    <s v="RR"/>
    <m/>
    <m/>
    <n v="58.854840000000003"/>
    <n v="0"/>
    <n v="0"/>
    <n v="0"/>
    <n v="0"/>
    <m/>
    <n v="0"/>
    <n v="0"/>
    <n v="0"/>
    <m/>
    <n v="0"/>
    <m/>
    <m/>
    <m/>
    <m/>
    <n v="0"/>
    <s v="fee simple"/>
    <s v="YES"/>
    <n v="0"/>
    <n v="0"/>
    <n v="0"/>
    <n v="0"/>
    <n v="0"/>
    <m/>
    <s v="126-000-013B-000"/>
    <s v="0"/>
    <s v="0"/>
    <s v="0"/>
    <s v="N"/>
    <m/>
    <m/>
    <m/>
    <m/>
    <n v="0"/>
    <n v="0"/>
    <n v="1"/>
    <s v="Harlow Brook"/>
    <n v="34"/>
  </r>
  <r>
    <s v="120-000-001-046"/>
    <s v="FEE"/>
    <x v="1"/>
    <s v="514 WAREHAM RD"/>
    <n v="101"/>
    <s v="ADMIRAND MICHAEL L"/>
    <s v="RR"/>
    <m/>
    <m/>
    <n v="0.21473"/>
    <n v="1"/>
    <n v="1"/>
    <n v="1"/>
    <n v="1"/>
    <s v="SEPTIC"/>
    <n v="0"/>
    <n v="0"/>
    <n v="0"/>
    <m/>
    <n v="0"/>
    <m/>
    <m/>
    <m/>
    <s v="SEPTIC"/>
    <n v="0"/>
    <m/>
    <m/>
    <n v="1"/>
    <n v="1"/>
    <n v="2"/>
    <n v="816"/>
    <n v="1"/>
    <m/>
    <s v="120-000-001-046"/>
    <s v="1974"/>
    <s v="1884"/>
    <s v="1"/>
    <s v="Y"/>
    <s v="Well"/>
    <s v="Sept"/>
    <m/>
    <m/>
    <n v="0"/>
    <n v="2.3231999999999999"/>
    <n v="1"/>
    <s v="Agawam Reservoir S LT10"/>
    <n v="2"/>
  </r>
  <r>
    <s v="120-035A-025-000"/>
    <s v="FEE"/>
    <x v="1"/>
    <s v="51 ARROWHEAD RD"/>
    <n v="101"/>
    <s v="PIERSON JAMES L"/>
    <s v="R25"/>
    <m/>
    <m/>
    <n v="0.97733000000000003"/>
    <n v="1"/>
    <n v="1"/>
    <n v="1"/>
    <n v="1"/>
    <s v="SEPTIC"/>
    <n v="0"/>
    <n v="0"/>
    <n v="0"/>
    <m/>
    <n v="0"/>
    <m/>
    <m/>
    <m/>
    <s v="SEPTIC"/>
    <n v="0"/>
    <m/>
    <m/>
    <n v="1"/>
    <n v="1"/>
    <n v="2"/>
    <n v="1429"/>
    <n v="1"/>
    <m/>
    <s v="120-035A-025-000"/>
    <s v="1978"/>
    <s v="1830"/>
    <s v="1"/>
    <s v="X"/>
    <s v="Well"/>
    <s v="Sept"/>
    <m/>
    <m/>
    <n v="0"/>
    <n v="0.41817599999999999"/>
    <n v="1"/>
    <s v="White Island Pond LT10"/>
    <n v="5"/>
  </r>
  <r>
    <s v="117-000-004-035"/>
    <s v="FEE"/>
    <x v="1"/>
    <s v="FAWN POND"/>
    <n v="601"/>
    <s v="ADM AGAWAM DEVELOPMENT LLC"/>
    <s v="RR"/>
    <m/>
    <m/>
    <n v="2.7647300000000001"/>
    <n v="0"/>
    <n v="0"/>
    <n v="0"/>
    <n v="0"/>
    <m/>
    <n v="0"/>
    <n v="0"/>
    <n v="0"/>
    <m/>
    <n v="0"/>
    <m/>
    <m/>
    <m/>
    <m/>
    <n v="0"/>
    <m/>
    <m/>
    <n v="0"/>
    <n v="0"/>
    <n v="0"/>
    <n v="0"/>
    <n v="0"/>
    <m/>
    <s v="117-000-004-035"/>
    <s v="0"/>
    <s v="0"/>
    <s v="1"/>
    <s v="N"/>
    <s v="Well"/>
    <s v="Sept"/>
    <m/>
    <m/>
    <n v="0"/>
    <n v="0"/>
    <n v="1"/>
    <s v="Agawam Reservoir S LT10"/>
    <n v="2"/>
  </r>
  <r>
    <s v="120-000-001-252"/>
    <s v="FEE"/>
    <x v="1"/>
    <s v="181 SANDY BEACH RD"/>
    <n v="101"/>
    <s v="DOLITKA LIVING TRUST"/>
    <s v="RR"/>
    <m/>
    <m/>
    <n v="0.26490999999999998"/>
    <n v="1"/>
    <n v="1"/>
    <n v="1"/>
    <n v="1"/>
    <s v="SEPTIC"/>
    <n v="0"/>
    <n v="0"/>
    <n v="0"/>
    <m/>
    <n v="0"/>
    <m/>
    <m/>
    <m/>
    <s v="SEPTIC"/>
    <n v="0"/>
    <m/>
    <m/>
    <n v="1"/>
    <n v="1"/>
    <n v="2"/>
    <n v="600"/>
    <n v="1"/>
    <m/>
    <s v="120-000-001-252"/>
    <s v="1952"/>
    <s v="1560"/>
    <s v="1"/>
    <s v="P"/>
    <s v="Well"/>
    <s v="Sept"/>
    <s v="Prop"/>
    <m/>
    <n v="0"/>
    <n v="0.41817599999999999"/>
    <n v="1"/>
    <s v="White Island Pond LT10"/>
    <n v="5"/>
  </r>
  <r>
    <s v="TS_GAPS_NO_MAPPAR"/>
    <m/>
    <x v="1"/>
    <m/>
    <n v="999"/>
    <m/>
    <m/>
    <m/>
    <m/>
    <n v="0.25713000000000003"/>
    <n v="0"/>
    <n v="0"/>
    <n v="0"/>
    <n v="0"/>
    <m/>
    <n v="0"/>
    <n v="0"/>
    <n v="0"/>
    <m/>
    <n v="0"/>
    <m/>
    <m/>
    <m/>
    <m/>
    <n v="0"/>
    <m/>
    <m/>
    <n v="0"/>
    <n v="0"/>
    <n v="0"/>
    <n v="0"/>
    <n v="0"/>
    <m/>
    <m/>
    <s v="0"/>
    <s v="0"/>
    <s v="0"/>
    <m/>
    <m/>
    <m/>
    <m/>
    <m/>
    <n v="0"/>
    <n v="0"/>
    <n v="1"/>
    <s v="Wankinco R N LT10"/>
    <n v="32"/>
  </r>
  <r>
    <s v="126-000-013A-000"/>
    <s v="FEE"/>
    <x v="1"/>
    <s v="EAST HEAD"/>
    <n v="601"/>
    <s v="A D MAKEPEACE CO"/>
    <s v="RR"/>
    <m/>
    <m/>
    <n v="152.14114000000001"/>
    <n v="0"/>
    <n v="0"/>
    <n v="0"/>
    <n v="0"/>
    <m/>
    <n v="0"/>
    <n v="0"/>
    <n v="0"/>
    <m/>
    <n v="0"/>
    <m/>
    <m/>
    <m/>
    <m/>
    <n v="0"/>
    <m/>
    <m/>
    <n v="0"/>
    <n v="0"/>
    <n v="0"/>
    <n v="0"/>
    <n v="0"/>
    <m/>
    <s v="126-000-013A-000"/>
    <s v="0"/>
    <s v="0"/>
    <s v="0"/>
    <s v="N"/>
    <m/>
    <m/>
    <m/>
    <m/>
    <n v="0"/>
    <n v="0"/>
    <n v="1"/>
    <s v="Harlow Brook"/>
    <n v="34"/>
  </r>
  <r>
    <s v="118-000-001-000"/>
    <s v="FEE"/>
    <x v="1"/>
    <s v="AGAWAM RIVER"/>
    <n v="905"/>
    <s v="OLD COLONY COUNCIL BSA"/>
    <s v="RR"/>
    <m/>
    <m/>
    <n v="170.19259"/>
    <n v="0"/>
    <n v="0"/>
    <n v="0"/>
    <n v="0"/>
    <m/>
    <n v="0"/>
    <n v="0"/>
    <n v="0"/>
    <m/>
    <n v="0"/>
    <m/>
    <m/>
    <m/>
    <m/>
    <n v="0"/>
    <m/>
    <m/>
    <n v="0"/>
    <n v="0"/>
    <n v="0"/>
    <n v="0"/>
    <n v="0"/>
    <m/>
    <s v="118-000-001-000"/>
    <s v="0"/>
    <s v="0"/>
    <s v="0"/>
    <s v="N"/>
    <m/>
    <m/>
    <m/>
    <m/>
    <n v="0"/>
    <n v="0"/>
    <n v="1"/>
    <s v="Agawam Reservoir S LT10"/>
    <n v="2"/>
  </r>
  <r>
    <s v="121-000-004-006Z"/>
    <s v="FEE"/>
    <x v="1"/>
    <s v="37 FIRE HOUSE RD"/>
    <n v="101"/>
    <s v="KERSHAW BRYAN J"/>
    <s v="R25"/>
    <m/>
    <m/>
    <n v="0.29699999999999999"/>
    <n v="1"/>
    <n v="1"/>
    <n v="1"/>
    <n v="1"/>
    <s v="SEPTIC"/>
    <n v="0"/>
    <n v="0"/>
    <n v="0"/>
    <m/>
    <n v="0"/>
    <m/>
    <m/>
    <m/>
    <s v="SEPTIC"/>
    <n v="0"/>
    <m/>
    <m/>
    <n v="1"/>
    <n v="1"/>
    <n v="0"/>
    <n v="1080"/>
    <n v="1"/>
    <m/>
    <s v="121-000-004-006Z"/>
    <s v="1998"/>
    <s v="1728"/>
    <s v="1"/>
    <s v="Y"/>
    <s v="Well"/>
    <s v="Sept"/>
    <s v="Prop"/>
    <s v="121-000-004-007"/>
    <n v="0"/>
    <n v="0.41817599999999999"/>
    <n v="1"/>
    <s v="White Island Pond LT10"/>
    <n v="5"/>
  </r>
  <r>
    <s v="120-035A-021-000"/>
    <s v="FEE"/>
    <x v="1"/>
    <s v="54 FIRE HOUSE RD"/>
    <n v="101"/>
    <s v="PAULAUSKAS CLYDE L"/>
    <s v="R25"/>
    <m/>
    <m/>
    <n v="9.5592799999999993"/>
    <n v="1"/>
    <n v="1"/>
    <n v="1"/>
    <n v="1"/>
    <s v="SEPTIC"/>
    <n v="0"/>
    <n v="0"/>
    <n v="0"/>
    <m/>
    <n v="0"/>
    <m/>
    <m/>
    <m/>
    <s v="SEPTIC"/>
    <n v="0"/>
    <m/>
    <m/>
    <n v="1"/>
    <n v="1"/>
    <n v="2"/>
    <n v="1160"/>
    <n v="1"/>
    <m/>
    <s v="120-035A-021-000"/>
    <s v="1958"/>
    <s v="1696"/>
    <s v="1"/>
    <s v="Y"/>
    <s v="Well"/>
    <s v="Sept"/>
    <s v="Prop"/>
    <s v="120-035A-022-000"/>
    <n v="0"/>
    <n v="0.41817599999999999"/>
    <n v="1"/>
    <s v="White Island Pond LT10"/>
    <n v="5"/>
  </r>
  <r>
    <s v="PUB ROW"/>
    <s v="PUB ROW"/>
    <x v="1"/>
    <m/>
    <n v="0"/>
    <m/>
    <m/>
    <m/>
    <m/>
    <n v="0.30854999999999999"/>
    <n v="0"/>
    <n v="0"/>
    <n v="0"/>
    <n v="0"/>
    <m/>
    <n v="0"/>
    <n v="0"/>
    <n v="0"/>
    <m/>
    <n v="0"/>
    <m/>
    <m/>
    <m/>
    <m/>
    <n v="0"/>
    <m/>
    <m/>
    <n v="0"/>
    <n v="0"/>
    <n v="0"/>
    <n v="0"/>
    <n v="0"/>
    <m/>
    <m/>
    <s v="0"/>
    <s v="0"/>
    <s v="0"/>
    <m/>
    <m/>
    <m/>
    <m/>
    <m/>
    <n v="0"/>
    <n v="0"/>
    <n v="1"/>
    <s v="White Island Pond LT10"/>
    <n v="5"/>
  </r>
  <r>
    <s v="120-000-001-253"/>
    <s v="FEE"/>
    <x v="1"/>
    <s v="185 SANDY BEACH RD"/>
    <n v="101"/>
    <s v="DOLITKA KATHERINE A"/>
    <s v="RR"/>
    <m/>
    <m/>
    <n v="0.47959000000000002"/>
    <n v="1"/>
    <n v="1"/>
    <n v="1"/>
    <n v="1"/>
    <s v="SEPTIC"/>
    <n v="0"/>
    <n v="0"/>
    <n v="0"/>
    <m/>
    <n v="0"/>
    <m/>
    <m/>
    <m/>
    <s v="SEPTIC"/>
    <n v="0"/>
    <m/>
    <m/>
    <n v="1"/>
    <n v="1"/>
    <n v="3"/>
    <n v="782"/>
    <n v="1"/>
    <m/>
    <s v="120-000-001-253"/>
    <s v="1963"/>
    <s v="2140"/>
    <s v="1"/>
    <s v="P"/>
    <s v="Well"/>
    <s v="Sept"/>
    <m/>
    <s v="120-000-001-254"/>
    <n v="0"/>
    <n v="0.41817599999999999"/>
    <n v="1"/>
    <s v="White Island Pond LT10"/>
    <n v="5"/>
  </r>
  <r>
    <s v="115-000-001-041"/>
    <s v="FEE"/>
    <x v="1"/>
    <s v="FAWN POND"/>
    <n v="601"/>
    <s v="ADM AGAWAM DEVELOPMENT LLC"/>
    <s v="RR"/>
    <m/>
    <m/>
    <n v="2.2969400000000002"/>
    <n v="0"/>
    <n v="0"/>
    <n v="0"/>
    <n v="0"/>
    <m/>
    <n v="0"/>
    <n v="0"/>
    <n v="0"/>
    <m/>
    <n v="0"/>
    <m/>
    <m/>
    <m/>
    <m/>
    <n v="0"/>
    <m/>
    <m/>
    <n v="0"/>
    <n v="0"/>
    <n v="0"/>
    <n v="0"/>
    <n v="0"/>
    <m/>
    <s v="115-000-001-041"/>
    <s v="0"/>
    <s v="0"/>
    <s v="1"/>
    <s v="N"/>
    <m/>
    <m/>
    <m/>
    <m/>
    <n v="0"/>
    <n v="0"/>
    <n v="1"/>
    <s v="White Island Pond LT10"/>
    <n v="5"/>
  </r>
  <r>
    <s v="117-000-004-034"/>
    <s v="FEE"/>
    <x v="1"/>
    <s v="FAWN POND"/>
    <n v="601"/>
    <s v="ADM AGAWAM DEVELOPMENT LLC"/>
    <s v="RR"/>
    <m/>
    <m/>
    <n v="2.7959299999999998"/>
    <n v="0"/>
    <n v="0"/>
    <n v="0"/>
    <n v="0"/>
    <m/>
    <n v="0"/>
    <n v="0"/>
    <n v="0"/>
    <m/>
    <n v="0"/>
    <m/>
    <m/>
    <m/>
    <m/>
    <n v="0"/>
    <m/>
    <m/>
    <n v="0"/>
    <n v="0"/>
    <n v="0"/>
    <n v="0"/>
    <n v="0"/>
    <m/>
    <s v="117-000-004-034"/>
    <s v="0"/>
    <s v="0"/>
    <s v="1"/>
    <s v="N"/>
    <s v="Well"/>
    <s v="Sept"/>
    <m/>
    <m/>
    <n v="0"/>
    <n v="0"/>
    <n v="1"/>
    <s v="Agawam Reservoir S LT10"/>
    <n v="2"/>
  </r>
  <r>
    <s v="132_9_0"/>
    <s v="FEE"/>
    <x v="2"/>
    <s v="REAR WAREHAM ST"/>
    <n v="132"/>
    <s v="A D MAKEPEACE CO INC"/>
    <m/>
    <m/>
    <m/>
    <n v="2.9085200000000002"/>
    <n v="0"/>
    <n v="0"/>
    <n v="0"/>
    <n v="0"/>
    <m/>
    <n v="0"/>
    <n v="0"/>
    <n v="0"/>
    <m/>
    <n v="0"/>
    <m/>
    <m/>
    <m/>
    <m/>
    <n v="0"/>
    <m/>
    <m/>
    <n v="0"/>
    <n v="0"/>
    <n v="0"/>
    <n v="0"/>
    <n v="0"/>
    <m/>
    <m/>
    <m/>
    <m/>
    <m/>
    <m/>
    <m/>
    <m/>
    <m/>
    <m/>
    <n v="0"/>
    <n v="0"/>
    <n v="1"/>
    <s v="Wankinco R N LT10"/>
    <n v="32"/>
  </r>
  <r>
    <s v="TS_GAPS_NO_MAPPAR"/>
    <m/>
    <x v="1"/>
    <m/>
    <n v="999"/>
    <m/>
    <m/>
    <m/>
    <m/>
    <n v="0.13805000000000001"/>
    <n v="0"/>
    <n v="0"/>
    <n v="0"/>
    <n v="0"/>
    <m/>
    <n v="0"/>
    <n v="0"/>
    <n v="0"/>
    <m/>
    <n v="0"/>
    <m/>
    <m/>
    <m/>
    <m/>
    <n v="0"/>
    <m/>
    <m/>
    <n v="0"/>
    <n v="0"/>
    <n v="0"/>
    <n v="0"/>
    <n v="0"/>
    <m/>
    <m/>
    <s v="0"/>
    <s v="0"/>
    <s v="0"/>
    <m/>
    <m/>
    <m/>
    <m/>
    <m/>
    <n v="0"/>
    <n v="0"/>
    <n v="1"/>
    <s v="Wankinco R N LT10"/>
    <n v="32"/>
  </r>
  <r>
    <s v="120-000-001-256"/>
    <s v="FEE"/>
    <x v="1"/>
    <s v="197 SANDY BEACH RD"/>
    <n v="101"/>
    <s v="MCCABE RAYMOND W"/>
    <s v="RR"/>
    <m/>
    <m/>
    <n v="0.13797999999999999"/>
    <n v="1"/>
    <n v="1"/>
    <n v="1"/>
    <n v="1"/>
    <s v="SEPTIC"/>
    <n v="0"/>
    <n v="0"/>
    <n v="0"/>
    <m/>
    <n v="0"/>
    <m/>
    <m/>
    <m/>
    <s v="SEPTIC"/>
    <n v="0"/>
    <m/>
    <m/>
    <n v="1"/>
    <n v="1"/>
    <n v="2"/>
    <n v="327"/>
    <n v="1"/>
    <m/>
    <s v="120-000-001-256"/>
    <s v="1950"/>
    <s v="807"/>
    <s v="1"/>
    <s v="P"/>
    <s v="Well"/>
    <s v="Sept"/>
    <m/>
    <m/>
    <n v="0"/>
    <n v="0.41817599999999999"/>
    <n v="1"/>
    <s v="White Island Pond LT10"/>
    <n v="5"/>
  </r>
  <r>
    <s v="120-035A-023-000"/>
    <s v="FEE"/>
    <x v="1"/>
    <s v="60 FIRE HOUSE RD"/>
    <n v="101"/>
    <s v="FIREHOUSE ROAD REALTY TRUST"/>
    <s v="R25"/>
    <m/>
    <m/>
    <n v="1.6944300000000001"/>
    <n v="1"/>
    <n v="1"/>
    <n v="1"/>
    <n v="1"/>
    <s v="SEPTIC"/>
    <n v="0"/>
    <n v="0"/>
    <n v="0"/>
    <m/>
    <n v="0"/>
    <m/>
    <m/>
    <m/>
    <s v="SEPTIC"/>
    <n v="0"/>
    <m/>
    <m/>
    <n v="1"/>
    <n v="1"/>
    <n v="3"/>
    <n v="1950"/>
    <n v="2.5"/>
    <m/>
    <s v="120-035A-023-000"/>
    <s v="1974"/>
    <s v="3910"/>
    <s v="1"/>
    <s v="Y"/>
    <s v="Well"/>
    <s v="Sept"/>
    <m/>
    <m/>
    <n v="0"/>
    <n v="0.41817599999999999"/>
    <n v="1"/>
    <s v="White Island Pond LT10"/>
    <n v="5"/>
  </r>
  <r>
    <s v="117-000-004-033"/>
    <s v="FEE"/>
    <x v="1"/>
    <s v="FAWN POND"/>
    <n v="601"/>
    <s v="ADM AGAWAM DEVELOPMENT LLC"/>
    <s v="RR"/>
    <m/>
    <m/>
    <n v="2.7294200000000002"/>
    <n v="0"/>
    <n v="0"/>
    <n v="0"/>
    <n v="0"/>
    <m/>
    <n v="0"/>
    <n v="0"/>
    <n v="0"/>
    <m/>
    <n v="0"/>
    <m/>
    <m/>
    <m/>
    <m/>
    <n v="0"/>
    <m/>
    <m/>
    <n v="0"/>
    <n v="0"/>
    <n v="0"/>
    <n v="0"/>
    <n v="0"/>
    <m/>
    <s v="117-000-004-033"/>
    <s v="0"/>
    <s v="0"/>
    <s v="1"/>
    <s v="N"/>
    <s v="Well"/>
    <s v="Sept"/>
    <m/>
    <m/>
    <n v="0"/>
    <n v="0"/>
    <n v="1"/>
    <s v="Agawam Reservoir S LT10"/>
    <n v="2"/>
  </r>
  <r>
    <s v="115-000-001-040"/>
    <s v="FEE"/>
    <x v="1"/>
    <s v="FAWN POND"/>
    <n v="601"/>
    <s v="ADM AGAWAM DEVELOPMENT LLC"/>
    <s v="RR"/>
    <m/>
    <m/>
    <n v="2.7208100000000002"/>
    <n v="0"/>
    <n v="0"/>
    <n v="0"/>
    <n v="0"/>
    <m/>
    <n v="0"/>
    <n v="0"/>
    <n v="0"/>
    <m/>
    <n v="0"/>
    <m/>
    <m/>
    <m/>
    <m/>
    <n v="0"/>
    <m/>
    <m/>
    <n v="0"/>
    <n v="0"/>
    <n v="0"/>
    <n v="0"/>
    <n v="0"/>
    <m/>
    <s v="115-000-001-040"/>
    <s v="0"/>
    <s v="0"/>
    <s v="1"/>
    <s v="N"/>
    <m/>
    <m/>
    <m/>
    <m/>
    <n v="0"/>
    <n v="0"/>
    <n v="1"/>
    <s v="White Island Pond LT10"/>
    <n v="5"/>
  </r>
  <r>
    <s v="120-000-001-257"/>
    <s v="FEE"/>
    <x v="1"/>
    <s v="201 SANDY BEACH RD"/>
    <n v="101"/>
    <s v="STOCKEL ROBERT F JR"/>
    <s v="RR"/>
    <m/>
    <m/>
    <n v="0.16402"/>
    <n v="1"/>
    <n v="1"/>
    <n v="1"/>
    <n v="1"/>
    <s v="SEPTIC"/>
    <n v="0"/>
    <n v="0"/>
    <n v="0"/>
    <m/>
    <n v="0"/>
    <m/>
    <m/>
    <m/>
    <s v="SEPTIC"/>
    <n v="0"/>
    <m/>
    <m/>
    <n v="1"/>
    <n v="1"/>
    <n v="3"/>
    <n v="1152"/>
    <n v="2"/>
    <m/>
    <s v="120-000-001-257"/>
    <s v="1965"/>
    <s v="2028"/>
    <s v="1"/>
    <s v="X"/>
    <s v="Well"/>
    <s v="Sept"/>
    <m/>
    <m/>
    <n v="0"/>
    <n v="0.41817599999999999"/>
    <n v="1"/>
    <s v="White Island Pond LT10"/>
    <n v="5"/>
  </r>
  <r>
    <s v="TS_GAPS_NO_MAPPAR"/>
    <m/>
    <x v="1"/>
    <m/>
    <n v="999"/>
    <m/>
    <m/>
    <m/>
    <m/>
    <n v="7.9719999999999999E-2"/>
    <n v="0"/>
    <n v="0"/>
    <n v="0"/>
    <n v="0"/>
    <m/>
    <n v="0"/>
    <n v="0"/>
    <n v="0"/>
    <m/>
    <n v="0"/>
    <m/>
    <m/>
    <m/>
    <m/>
    <n v="0"/>
    <m/>
    <m/>
    <n v="0"/>
    <n v="0"/>
    <n v="0"/>
    <n v="0"/>
    <n v="0"/>
    <m/>
    <m/>
    <s v="0"/>
    <s v="0"/>
    <s v="0"/>
    <m/>
    <m/>
    <m/>
    <m/>
    <m/>
    <n v="0"/>
    <n v="0"/>
    <n v="1"/>
    <s v="Wankinco R N LT10"/>
    <n v="32"/>
  </r>
  <r>
    <s v="120-000-001-261"/>
    <s v="FEE"/>
    <x v="1"/>
    <s v="215 SANDY BEACH RD"/>
    <n v="101"/>
    <s v="RINALDI LOUIS"/>
    <s v="RR"/>
    <m/>
    <m/>
    <n v="0.95540000000000003"/>
    <n v="1"/>
    <n v="1"/>
    <n v="1"/>
    <n v="1"/>
    <s v="SEPTIC"/>
    <n v="0"/>
    <n v="0"/>
    <n v="0"/>
    <m/>
    <n v="0"/>
    <m/>
    <m/>
    <m/>
    <s v="SEPTIC"/>
    <n v="0"/>
    <m/>
    <m/>
    <n v="1"/>
    <n v="1"/>
    <n v="3"/>
    <n v="2117"/>
    <n v="1"/>
    <m/>
    <s v="120-000-001-261"/>
    <s v="1950"/>
    <s v="3344"/>
    <s v="1"/>
    <s v="Y"/>
    <s v="AllP"/>
    <m/>
    <m/>
    <m/>
    <n v="0"/>
    <n v="0.41817599999999999"/>
    <n v="1"/>
    <s v="White Island Pond LT10"/>
    <n v="5"/>
  </r>
  <r>
    <s v="120-000-001-258"/>
    <s v="FEE"/>
    <x v="1"/>
    <s v="207 SANDY BEACH RD"/>
    <n v="101"/>
    <s v="FORNARO ROBERT G"/>
    <s v="RR"/>
    <m/>
    <m/>
    <n v="0.23046"/>
    <n v="1"/>
    <n v="1"/>
    <n v="1"/>
    <n v="1"/>
    <s v="SEPTIC"/>
    <n v="0"/>
    <n v="0"/>
    <n v="0"/>
    <m/>
    <n v="0"/>
    <m/>
    <m/>
    <m/>
    <s v="SEPTIC"/>
    <n v="0"/>
    <m/>
    <m/>
    <n v="1"/>
    <n v="1"/>
    <n v="3"/>
    <n v="1728"/>
    <n v="1"/>
    <m/>
    <s v="120-000-001-258"/>
    <s v="1968"/>
    <s v="3132"/>
    <s v="1"/>
    <s v="Y"/>
    <s v="Well"/>
    <s v="Sept"/>
    <m/>
    <m/>
    <n v="0"/>
    <n v="0.41817599999999999"/>
    <n v="1"/>
    <s v="White Island Pond LT10"/>
    <n v="5"/>
  </r>
  <r>
    <s v="120-000-001-259"/>
    <s v="FEE"/>
    <x v="1"/>
    <s v="209 SANDY BEACH RD"/>
    <n v="101"/>
    <s v="LORRAINE SMITH FAMILY TRUST"/>
    <s v="RR"/>
    <m/>
    <m/>
    <n v="0.19653000000000001"/>
    <n v="1"/>
    <n v="1"/>
    <n v="1"/>
    <n v="1"/>
    <s v="SEPTIC"/>
    <n v="0"/>
    <n v="0"/>
    <n v="0"/>
    <m/>
    <n v="0"/>
    <m/>
    <m/>
    <m/>
    <s v="SEPTIC"/>
    <n v="0"/>
    <m/>
    <m/>
    <n v="1"/>
    <n v="1"/>
    <n v="2"/>
    <n v="1812"/>
    <n v="1"/>
    <m/>
    <s v="120-000-001-259"/>
    <s v="1968"/>
    <s v="3321"/>
    <s v="1"/>
    <s v="Y"/>
    <s v="Well"/>
    <s v="Sept"/>
    <m/>
    <m/>
    <n v="0"/>
    <n v="0.41817599999999999"/>
    <n v="1"/>
    <s v="White Island Pond LT10"/>
    <n v="5"/>
  </r>
  <r>
    <s v="120-000-001-260"/>
    <s v="FEE"/>
    <x v="1"/>
    <s v="211 SANDY BEACH RD"/>
    <n v="101"/>
    <s v="SPINDOLA PHILLIP L"/>
    <s v="RR"/>
    <m/>
    <m/>
    <n v="0.20333000000000001"/>
    <n v="1"/>
    <n v="1"/>
    <n v="1"/>
    <n v="1"/>
    <s v="SEPTIC"/>
    <n v="0"/>
    <n v="0"/>
    <n v="0"/>
    <m/>
    <n v="0"/>
    <m/>
    <m/>
    <m/>
    <s v="SEPTIC"/>
    <n v="0"/>
    <m/>
    <m/>
    <n v="1"/>
    <n v="1"/>
    <n v="2"/>
    <n v="960"/>
    <n v="1.5"/>
    <m/>
    <s v="120-000-001-260"/>
    <s v="1960"/>
    <s v="2504"/>
    <s v="1"/>
    <s v="Y"/>
    <s v="Well"/>
    <s v="Sept"/>
    <m/>
    <m/>
    <n v="0"/>
    <n v="0.41817599999999999"/>
    <n v="1"/>
    <s v="White Island Pond LT10"/>
    <n v="5"/>
  </r>
  <r>
    <s v="115-000-001-039"/>
    <s v="FEE"/>
    <x v="1"/>
    <s v="FAWN POND"/>
    <n v="601"/>
    <s v="ADM AGAWAM DEVELOPMENT LLC"/>
    <s v="RR"/>
    <m/>
    <m/>
    <n v="2.7400199999999999"/>
    <n v="0"/>
    <n v="0"/>
    <n v="0"/>
    <n v="0"/>
    <m/>
    <n v="0"/>
    <n v="0"/>
    <n v="0"/>
    <m/>
    <n v="0"/>
    <m/>
    <m/>
    <m/>
    <m/>
    <n v="0"/>
    <m/>
    <m/>
    <n v="0"/>
    <n v="0"/>
    <n v="0"/>
    <n v="0"/>
    <n v="0"/>
    <m/>
    <s v="115-000-001-039"/>
    <s v="0"/>
    <s v="0"/>
    <s v="1"/>
    <s v="N"/>
    <m/>
    <m/>
    <m/>
    <m/>
    <n v="0"/>
    <n v="0"/>
    <n v="1"/>
    <s v="White Island Pond LT10"/>
    <n v="5"/>
  </r>
  <r>
    <s v="117-000-004-032"/>
    <s v="FEE"/>
    <x v="1"/>
    <s v="FAWN POND"/>
    <n v="601"/>
    <s v="ADM AGAWAM DEVELOPMENT LLC"/>
    <s v="RR"/>
    <m/>
    <m/>
    <n v="2.7604799999999998"/>
    <n v="0"/>
    <n v="0"/>
    <n v="0"/>
    <n v="0"/>
    <m/>
    <n v="0"/>
    <n v="0"/>
    <n v="0"/>
    <m/>
    <n v="0"/>
    <m/>
    <m/>
    <m/>
    <m/>
    <n v="0"/>
    <m/>
    <m/>
    <n v="0"/>
    <n v="0"/>
    <n v="0"/>
    <n v="0"/>
    <n v="0"/>
    <m/>
    <s v="117-000-004-032"/>
    <s v="0"/>
    <s v="0"/>
    <s v="1"/>
    <s v="N"/>
    <s v="Well"/>
    <s v="Sept"/>
    <m/>
    <m/>
    <n v="0"/>
    <n v="0"/>
    <n v="1"/>
    <s v="Agawam Reservoir S LT10"/>
    <n v="2"/>
  </r>
  <r>
    <s v="TS_GAPS_NO_MAPPAR"/>
    <m/>
    <x v="1"/>
    <m/>
    <n v="999"/>
    <m/>
    <m/>
    <m/>
    <m/>
    <n v="4.999E-2"/>
    <n v="0"/>
    <n v="0"/>
    <n v="0"/>
    <n v="0"/>
    <m/>
    <n v="0"/>
    <n v="0"/>
    <n v="0"/>
    <m/>
    <n v="0"/>
    <m/>
    <m/>
    <m/>
    <m/>
    <n v="0"/>
    <m/>
    <m/>
    <n v="0"/>
    <n v="0"/>
    <n v="0"/>
    <n v="0"/>
    <n v="0"/>
    <m/>
    <m/>
    <s v="0"/>
    <s v="0"/>
    <s v="0"/>
    <m/>
    <m/>
    <m/>
    <m/>
    <m/>
    <n v="0"/>
    <n v="0"/>
    <n v="1"/>
    <s v="Wankinco R N LT10"/>
    <n v="32"/>
  </r>
  <r>
    <s v="121-000-003-000"/>
    <s v="FEE"/>
    <x v="1"/>
    <s v="106 FIRE HOUSE RD"/>
    <n v="101"/>
    <s v="TAYLOR COLIN L"/>
    <s v="RR"/>
    <m/>
    <m/>
    <n v="0.80942000000000003"/>
    <n v="1"/>
    <n v="1"/>
    <n v="1"/>
    <n v="1"/>
    <s v="SEPTIC"/>
    <n v="0"/>
    <n v="0"/>
    <n v="0"/>
    <m/>
    <n v="0"/>
    <m/>
    <m/>
    <m/>
    <s v="SEPTIC"/>
    <n v="0"/>
    <m/>
    <m/>
    <n v="1"/>
    <n v="1"/>
    <n v="1"/>
    <n v="795"/>
    <n v="1"/>
    <m/>
    <s v="121-000-003-000"/>
    <s v="1945"/>
    <s v="1747"/>
    <s v="1"/>
    <s v="Y"/>
    <s v="Well"/>
    <s v="Sept"/>
    <m/>
    <m/>
    <n v="0"/>
    <n v="0.41817599999999999"/>
    <n v="1"/>
    <s v="White Island Pond LT10"/>
    <n v="5"/>
  </r>
  <r>
    <s v="120-000-001-262"/>
    <s v="FEE"/>
    <x v="1"/>
    <s v="219 SANDY BEACH RD"/>
    <n v="130"/>
    <s v="TEDESCHI JOHN"/>
    <s v="RR"/>
    <m/>
    <m/>
    <n v="0.44999"/>
    <n v="0"/>
    <n v="0"/>
    <n v="0"/>
    <n v="0"/>
    <m/>
    <n v="0"/>
    <n v="0"/>
    <n v="0"/>
    <m/>
    <n v="0"/>
    <m/>
    <m/>
    <m/>
    <m/>
    <n v="0"/>
    <m/>
    <m/>
    <n v="0"/>
    <n v="0"/>
    <n v="0"/>
    <n v="0"/>
    <n v="0"/>
    <m/>
    <s v="120-000-001-262"/>
    <s v="0"/>
    <s v="0"/>
    <s v="0"/>
    <s v="N"/>
    <m/>
    <m/>
    <m/>
    <m/>
    <n v="0"/>
    <n v="0"/>
    <n v="1"/>
    <s v="White Island Pond LT10"/>
    <n v="5"/>
  </r>
  <r>
    <s v="127_34_0"/>
    <s v="FEE"/>
    <x v="2"/>
    <s v="0 WAREHAM ST"/>
    <n v="700"/>
    <s v="SLOCUM GIBBS CRANBERRY CO"/>
    <m/>
    <m/>
    <m/>
    <n v="64.975880000000004"/>
    <n v="0"/>
    <n v="0"/>
    <n v="0"/>
    <n v="0"/>
    <m/>
    <n v="0"/>
    <n v="0"/>
    <n v="0"/>
    <m/>
    <n v="0"/>
    <m/>
    <m/>
    <m/>
    <m/>
    <n v="0"/>
    <m/>
    <m/>
    <n v="0"/>
    <n v="0"/>
    <n v="0"/>
    <n v="0"/>
    <n v="0"/>
    <m/>
    <m/>
    <m/>
    <m/>
    <m/>
    <m/>
    <m/>
    <m/>
    <m/>
    <m/>
    <n v="0"/>
    <n v="0"/>
    <n v="1"/>
    <s v="Wankinco R N GT10"/>
    <n v="31"/>
  </r>
  <r>
    <s v="115-000-001-038"/>
    <s v="FEE"/>
    <x v="1"/>
    <s v="FAWN POND"/>
    <n v="601"/>
    <s v="ADM AGAWAM DEVELOPMENT LLC"/>
    <s v="RR"/>
    <m/>
    <m/>
    <n v="2.7730899999999998"/>
    <n v="0"/>
    <n v="0"/>
    <n v="0"/>
    <n v="0"/>
    <m/>
    <n v="0"/>
    <n v="0"/>
    <n v="0"/>
    <m/>
    <n v="0"/>
    <m/>
    <m/>
    <m/>
    <m/>
    <n v="0"/>
    <m/>
    <m/>
    <n v="0"/>
    <n v="0"/>
    <n v="0"/>
    <n v="0"/>
    <n v="0"/>
    <m/>
    <s v="115-000-001-038"/>
    <s v="0"/>
    <s v="0"/>
    <s v="1"/>
    <s v="N"/>
    <m/>
    <m/>
    <m/>
    <m/>
    <n v="0"/>
    <n v="0"/>
    <n v="1"/>
    <s v="White Island Pond LT10"/>
    <n v="5"/>
  </r>
  <r>
    <s v="117-000-004-031"/>
    <s v="FEE"/>
    <x v="1"/>
    <s v="FAWN POND"/>
    <n v="601"/>
    <s v="ADM AGAWAM DEVELOPMENT LLC"/>
    <s v="RR"/>
    <m/>
    <m/>
    <n v="2.7241599999999999"/>
    <n v="0"/>
    <n v="0"/>
    <n v="0"/>
    <n v="0"/>
    <m/>
    <n v="0"/>
    <n v="0"/>
    <n v="0"/>
    <m/>
    <n v="0"/>
    <m/>
    <m/>
    <m/>
    <m/>
    <n v="0"/>
    <m/>
    <m/>
    <n v="0"/>
    <n v="0"/>
    <n v="0"/>
    <n v="0"/>
    <n v="0"/>
    <m/>
    <s v="117-000-004-031"/>
    <s v="0"/>
    <s v="0"/>
    <s v="1"/>
    <s v="N"/>
    <s v="Well"/>
    <s v="Sept"/>
    <m/>
    <m/>
    <n v="0"/>
    <n v="0"/>
    <n v="1"/>
    <s v="Agawam Reservoir S LT10"/>
    <n v="2"/>
  </r>
  <r>
    <s v="TS_GAPS_NO_MAPPAR"/>
    <m/>
    <x v="1"/>
    <m/>
    <n v="999"/>
    <m/>
    <m/>
    <m/>
    <m/>
    <n v="0.56150999999999995"/>
    <n v="0"/>
    <n v="0"/>
    <n v="0"/>
    <n v="0"/>
    <m/>
    <n v="0"/>
    <n v="0"/>
    <n v="0"/>
    <m/>
    <n v="0"/>
    <m/>
    <m/>
    <m/>
    <m/>
    <n v="0"/>
    <m/>
    <m/>
    <n v="0"/>
    <n v="0"/>
    <n v="0"/>
    <n v="0"/>
    <n v="0"/>
    <m/>
    <m/>
    <s v="0"/>
    <s v="0"/>
    <s v="0"/>
    <m/>
    <m/>
    <m/>
    <m/>
    <m/>
    <n v="0"/>
    <n v="0"/>
    <n v="1"/>
    <s v="Wankinco R N LT10"/>
    <n v="32"/>
  </r>
  <r>
    <s v="121-000-001B-000"/>
    <s v="FEE"/>
    <x v="1"/>
    <s v="353 BOURNE RD"/>
    <n v="722"/>
    <s v="FEDERAL FURNACE CRANBERRY CO"/>
    <s v="R25"/>
    <m/>
    <m/>
    <n v="16.210889999999999"/>
    <n v="0"/>
    <n v="0"/>
    <n v="0"/>
    <n v="0"/>
    <m/>
    <n v="0"/>
    <n v="0"/>
    <n v="0"/>
    <m/>
    <n v="0"/>
    <m/>
    <m/>
    <m/>
    <m/>
    <n v="0"/>
    <m/>
    <m/>
    <n v="0"/>
    <n v="0"/>
    <n v="0"/>
    <n v="0"/>
    <n v="0"/>
    <m/>
    <s v="121-000-001B-000"/>
    <s v="0"/>
    <s v="0"/>
    <s v="0"/>
    <s v="N"/>
    <m/>
    <m/>
    <m/>
    <s v="121-000-002B-000"/>
    <n v="0"/>
    <n v="0"/>
    <n v="1"/>
    <s v="White Island Pond LT10"/>
    <n v="5"/>
  </r>
  <r>
    <s v="115-000-001-037"/>
    <s v="FEE"/>
    <x v="1"/>
    <s v="FAWN POND"/>
    <n v="601"/>
    <s v="ADM AGAWAM DEVELOPMENT LLC"/>
    <s v="RR"/>
    <m/>
    <m/>
    <n v="2.7333099999999999"/>
    <n v="0"/>
    <n v="0"/>
    <n v="0"/>
    <n v="0"/>
    <m/>
    <n v="0"/>
    <n v="0"/>
    <n v="0"/>
    <m/>
    <n v="0"/>
    <m/>
    <m/>
    <m/>
    <m/>
    <n v="0"/>
    <m/>
    <m/>
    <n v="0"/>
    <n v="0"/>
    <n v="0"/>
    <n v="0"/>
    <n v="0"/>
    <m/>
    <s v="115-000-001-037"/>
    <s v="0"/>
    <s v="0"/>
    <s v="1"/>
    <s v="N"/>
    <m/>
    <m/>
    <m/>
    <m/>
    <n v="0"/>
    <n v="0"/>
    <n v="1"/>
    <s v="White Island Pond LT10"/>
    <n v="5"/>
  </r>
  <r>
    <s v="120-000-001-263"/>
    <s v="FEE"/>
    <x v="1"/>
    <s v="223 SANDY BEACH RD"/>
    <n v="101"/>
    <s v="YORKE RICHARD A"/>
    <s v="RR"/>
    <m/>
    <m/>
    <n v="2.4779200000000001"/>
    <n v="0"/>
    <n v="1"/>
    <n v="0"/>
    <n v="1"/>
    <m/>
    <n v="0"/>
    <n v="0"/>
    <n v="0"/>
    <m/>
    <n v="0"/>
    <m/>
    <m/>
    <m/>
    <s v="SEPTIC"/>
    <n v="0"/>
    <m/>
    <m/>
    <n v="0"/>
    <n v="1"/>
    <n v="3"/>
    <n v="863"/>
    <n v="1.5"/>
    <m/>
    <s v="120-000-001-263"/>
    <s v="1975"/>
    <s v="1989"/>
    <s v="1"/>
    <s v="X"/>
    <s v="Well"/>
    <s v="Sept"/>
    <m/>
    <s v="120-000-001-264"/>
    <n v="0"/>
    <n v="0"/>
    <n v="1"/>
    <s v="White Island Pond LT10"/>
    <n v="5"/>
  </r>
  <r>
    <s v="117-000-004-030"/>
    <s v="FEE"/>
    <x v="1"/>
    <s v="FAWN POND"/>
    <n v="601"/>
    <s v="ADM AGAWAM DEVELOPMENT LLC"/>
    <s v="RR"/>
    <m/>
    <m/>
    <n v="2.7853699999999999"/>
    <n v="0"/>
    <n v="0"/>
    <n v="0"/>
    <n v="0"/>
    <m/>
    <n v="0"/>
    <n v="0"/>
    <n v="0"/>
    <m/>
    <n v="0"/>
    <m/>
    <m/>
    <m/>
    <m/>
    <n v="0"/>
    <m/>
    <m/>
    <n v="0"/>
    <n v="0"/>
    <n v="0"/>
    <n v="0"/>
    <n v="0"/>
    <m/>
    <s v="117-000-004-030"/>
    <s v="0"/>
    <s v="0"/>
    <s v="1"/>
    <s v="N"/>
    <s v="Well"/>
    <s v="Sept"/>
    <m/>
    <m/>
    <n v="0"/>
    <n v="0"/>
    <n v="1"/>
    <s v="Agawam Reservoir S LT10"/>
    <n v="2"/>
  </r>
  <r>
    <s v="PUB ROW"/>
    <s v="PUB ROW"/>
    <x v="2"/>
    <m/>
    <n v="999"/>
    <s v="UNK-285"/>
    <m/>
    <m/>
    <m/>
    <n v="26.561129999999999"/>
    <n v="0"/>
    <n v="0"/>
    <n v="0"/>
    <n v="0"/>
    <m/>
    <n v="0"/>
    <n v="0"/>
    <n v="0"/>
    <m/>
    <n v="0"/>
    <m/>
    <m/>
    <m/>
    <m/>
    <n v="0"/>
    <m/>
    <m/>
    <n v="0"/>
    <n v="0"/>
    <n v="0"/>
    <n v="0"/>
    <n v="0"/>
    <m/>
    <m/>
    <m/>
    <m/>
    <m/>
    <m/>
    <m/>
    <m/>
    <m/>
    <m/>
    <n v="0"/>
    <n v="0"/>
    <n v="1"/>
    <s v="Wankinco R N LT10"/>
    <n v="32"/>
  </r>
  <r>
    <s v="115-000-001-036"/>
    <s v="FEE"/>
    <x v="1"/>
    <s v="FAWN POND"/>
    <n v="601"/>
    <s v="ADM AGAWAM DEVELOPMENT LLC"/>
    <s v="RR"/>
    <m/>
    <m/>
    <n v="2.75597"/>
    <n v="0"/>
    <n v="0"/>
    <n v="0"/>
    <n v="0"/>
    <m/>
    <n v="0"/>
    <n v="0"/>
    <n v="0"/>
    <m/>
    <n v="0"/>
    <m/>
    <m/>
    <m/>
    <m/>
    <n v="0"/>
    <m/>
    <m/>
    <n v="0"/>
    <n v="0"/>
    <n v="0"/>
    <n v="0"/>
    <n v="0"/>
    <m/>
    <s v="115-000-001-036"/>
    <s v="0"/>
    <s v="0"/>
    <s v="1"/>
    <s v="N"/>
    <m/>
    <m/>
    <m/>
    <m/>
    <n v="0"/>
    <n v="0"/>
    <n v="1"/>
    <s v="White Island Pond LT10"/>
    <n v="5"/>
  </r>
  <r>
    <s v="PUB ROW"/>
    <s v="PUB ROW"/>
    <x v="2"/>
    <m/>
    <n v="999"/>
    <s v="UNK-283"/>
    <m/>
    <m/>
    <m/>
    <n v="0.29821999999999999"/>
    <n v="0"/>
    <n v="0"/>
    <n v="0"/>
    <n v="0"/>
    <m/>
    <n v="0"/>
    <n v="0"/>
    <n v="0"/>
    <m/>
    <n v="0"/>
    <m/>
    <m/>
    <m/>
    <m/>
    <n v="0"/>
    <m/>
    <m/>
    <n v="0"/>
    <n v="0"/>
    <n v="0"/>
    <n v="0"/>
    <n v="0"/>
    <m/>
    <m/>
    <m/>
    <m/>
    <m/>
    <m/>
    <m/>
    <m/>
    <m/>
    <m/>
    <n v="0"/>
    <n v="0"/>
    <n v="1"/>
    <s v="Maple Swamp"/>
    <n v="39"/>
  </r>
  <r>
    <s v="TS_GAPS_NO_MAPPAR"/>
    <m/>
    <x v="1"/>
    <m/>
    <n v="999"/>
    <m/>
    <m/>
    <m/>
    <m/>
    <n v="1.119E-2"/>
    <n v="0"/>
    <n v="0"/>
    <n v="0"/>
    <n v="0"/>
    <m/>
    <n v="0"/>
    <n v="0"/>
    <n v="0"/>
    <m/>
    <n v="0"/>
    <m/>
    <m/>
    <m/>
    <m/>
    <n v="0"/>
    <m/>
    <m/>
    <n v="0"/>
    <n v="0"/>
    <n v="0"/>
    <n v="0"/>
    <n v="0"/>
    <m/>
    <m/>
    <s v="0"/>
    <s v="0"/>
    <s v="0"/>
    <m/>
    <m/>
    <m/>
    <m/>
    <m/>
    <n v="0"/>
    <n v="0"/>
    <n v="1"/>
    <s v="Wankinco R N LT10"/>
    <n v="32"/>
  </r>
  <r>
    <s v="117-000-004-029"/>
    <s v="FEE"/>
    <x v="1"/>
    <s v="WAREHAM RD"/>
    <n v="76"/>
    <s v="ADM AGAWAM DEVELOPMENT LLC"/>
    <s v="RR"/>
    <m/>
    <m/>
    <n v="2.7760899999999999"/>
    <n v="0"/>
    <n v="0"/>
    <n v="0"/>
    <n v="0"/>
    <m/>
    <n v="0"/>
    <n v="0"/>
    <n v="0"/>
    <m/>
    <n v="0"/>
    <m/>
    <m/>
    <m/>
    <m/>
    <n v="0"/>
    <m/>
    <m/>
    <n v="0"/>
    <n v="0"/>
    <n v="0"/>
    <n v="0"/>
    <n v="0"/>
    <m/>
    <s v="117-000-004-029"/>
    <s v="0"/>
    <s v="0"/>
    <s v="1"/>
    <s v="N"/>
    <s v="Well"/>
    <s v="Sept"/>
    <m/>
    <m/>
    <n v="0"/>
    <n v="0"/>
    <n v="1"/>
    <s v="Agawam Reservoir S LT10"/>
    <n v="2"/>
  </r>
  <r>
    <s v="115-000-001-035"/>
    <s v="FEE"/>
    <x v="1"/>
    <s v="FAWN POND"/>
    <n v="601"/>
    <s v="ADM AGAWAM DEVELOPMENT LLC"/>
    <s v="RR"/>
    <m/>
    <m/>
    <n v="2.7541699999999998"/>
    <n v="0"/>
    <n v="0"/>
    <n v="0"/>
    <n v="0"/>
    <m/>
    <n v="0"/>
    <n v="0"/>
    <n v="0"/>
    <m/>
    <n v="0"/>
    <m/>
    <m/>
    <m/>
    <m/>
    <n v="0"/>
    <m/>
    <m/>
    <n v="0"/>
    <n v="0"/>
    <n v="0"/>
    <n v="0"/>
    <n v="0"/>
    <m/>
    <s v="115-000-001-035"/>
    <s v="0"/>
    <s v="0"/>
    <s v="1"/>
    <s v="N"/>
    <m/>
    <m/>
    <m/>
    <m/>
    <n v="0"/>
    <n v="0"/>
    <n v="1"/>
    <s v="White Island Pond LT10"/>
    <n v="5"/>
  </r>
  <r>
    <s v="TS_GAPS_NO_MAPPAR"/>
    <m/>
    <x v="1"/>
    <m/>
    <n v="999"/>
    <m/>
    <m/>
    <m/>
    <m/>
    <n v="2.342E-2"/>
    <n v="0"/>
    <n v="0"/>
    <n v="0"/>
    <n v="0"/>
    <m/>
    <n v="0"/>
    <n v="0"/>
    <n v="0"/>
    <m/>
    <n v="0"/>
    <m/>
    <m/>
    <m/>
    <m/>
    <n v="0"/>
    <m/>
    <m/>
    <n v="0"/>
    <n v="0"/>
    <n v="0"/>
    <n v="0"/>
    <n v="0"/>
    <m/>
    <m/>
    <s v="0"/>
    <s v="0"/>
    <s v="0"/>
    <m/>
    <m/>
    <m/>
    <m/>
    <m/>
    <n v="0"/>
    <n v="0"/>
    <n v="1"/>
    <s v="Wankinco R N LT10"/>
    <n v="32"/>
  </r>
  <r>
    <s v="115-000-001-034"/>
    <s v="FEE"/>
    <x v="1"/>
    <s v="FAWN POND"/>
    <n v="601"/>
    <s v="ADM AGAWAM DEVELOPMENT LLC"/>
    <s v="RR"/>
    <m/>
    <m/>
    <n v="2.7751899999999998"/>
    <n v="0"/>
    <n v="0"/>
    <n v="0"/>
    <n v="0"/>
    <m/>
    <n v="0"/>
    <n v="0"/>
    <n v="0"/>
    <m/>
    <n v="0"/>
    <m/>
    <m/>
    <m/>
    <m/>
    <n v="0"/>
    <m/>
    <m/>
    <n v="0"/>
    <n v="0"/>
    <n v="0"/>
    <n v="0"/>
    <n v="0"/>
    <m/>
    <s v="115-000-001-034"/>
    <s v="0"/>
    <s v="0"/>
    <s v="1"/>
    <s v="N"/>
    <m/>
    <m/>
    <m/>
    <m/>
    <n v="0"/>
    <n v="0"/>
    <n v="1"/>
    <s v="White Island Pond LT10"/>
    <n v="5"/>
  </r>
  <r>
    <s v="115-000-001-033"/>
    <s v="FEE"/>
    <x v="1"/>
    <s v="FAWN POND"/>
    <n v="601"/>
    <s v="ADM AGAWAM DEVELOPMENT LLC"/>
    <s v="RR"/>
    <m/>
    <m/>
    <n v="2.8070300000000001"/>
    <n v="0"/>
    <n v="0"/>
    <n v="0"/>
    <n v="0"/>
    <m/>
    <n v="0"/>
    <n v="0"/>
    <n v="0"/>
    <m/>
    <n v="0"/>
    <m/>
    <m/>
    <m/>
    <m/>
    <n v="0"/>
    <m/>
    <m/>
    <n v="0"/>
    <n v="0"/>
    <n v="0"/>
    <n v="0"/>
    <n v="0"/>
    <m/>
    <s v="115-000-001-033"/>
    <s v="0"/>
    <s v="0"/>
    <s v="1"/>
    <s v="N"/>
    <m/>
    <m/>
    <m/>
    <m/>
    <n v="0"/>
    <n v="0"/>
    <n v="1"/>
    <s v="White Island Pond LT10"/>
    <n v="5"/>
  </r>
  <r>
    <s v="127_15_9"/>
    <s v="FEE"/>
    <x v="2"/>
    <s v="0 DEER HILL LN"/>
    <n v="131"/>
    <s v="SLOCUM GIBBS CRAN CO INC"/>
    <m/>
    <m/>
    <m/>
    <n v="2.99749"/>
    <n v="0"/>
    <n v="0"/>
    <n v="0"/>
    <n v="0"/>
    <m/>
    <n v="0"/>
    <n v="0"/>
    <n v="0"/>
    <m/>
    <n v="0"/>
    <m/>
    <m/>
    <m/>
    <m/>
    <n v="0"/>
    <m/>
    <m/>
    <n v="0"/>
    <n v="0"/>
    <n v="0"/>
    <n v="0"/>
    <n v="0"/>
    <m/>
    <m/>
    <m/>
    <m/>
    <m/>
    <m/>
    <m/>
    <m/>
    <m/>
    <m/>
    <n v="0"/>
    <n v="0"/>
    <n v="1"/>
    <s v="Wankinco R N GT10"/>
    <n v="31"/>
  </r>
  <r>
    <s v="115-000-001-032"/>
    <s v="FEE"/>
    <x v="1"/>
    <s v="FAWN POND"/>
    <n v="601"/>
    <s v="ADM AGAWAM DEVELOPMENT LLC"/>
    <s v="RR"/>
    <m/>
    <m/>
    <n v="2.6771400000000001"/>
    <n v="0"/>
    <n v="0"/>
    <n v="0"/>
    <n v="0"/>
    <m/>
    <n v="0"/>
    <n v="0"/>
    <n v="0"/>
    <m/>
    <n v="0"/>
    <m/>
    <m/>
    <m/>
    <m/>
    <n v="0"/>
    <m/>
    <m/>
    <n v="0"/>
    <n v="0"/>
    <n v="0"/>
    <n v="0"/>
    <n v="0"/>
    <m/>
    <s v="115-000-001-032"/>
    <s v="0"/>
    <s v="0"/>
    <s v="1"/>
    <s v="N"/>
    <m/>
    <m/>
    <m/>
    <m/>
    <n v="0"/>
    <n v="0"/>
    <n v="1"/>
    <s v="White Island Pond LT10"/>
    <n v="5"/>
  </r>
  <r>
    <s v="TS_GAPS_NO_MAPPAR"/>
    <m/>
    <x v="1"/>
    <m/>
    <n v="999"/>
    <m/>
    <m/>
    <m/>
    <m/>
    <n v="0.70823999999999998"/>
    <n v="0"/>
    <n v="0"/>
    <n v="0"/>
    <n v="0"/>
    <m/>
    <n v="0"/>
    <n v="0"/>
    <n v="0"/>
    <m/>
    <n v="0"/>
    <m/>
    <m/>
    <m/>
    <m/>
    <n v="0"/>
    <m/>
    <m/>
    <n v="0"/>
    <n v="0"/>
    <n v="0"/>
    <n v="0"/>
    <n v="0"/>
    <m/>
    <m/>
    <s v="0"/>
    <s v="0"/>
    <s v="0"/>
    <m/>
    <m/>
    <m/>
    <m/>
    <m/>
    <n v="0"/>
    <n v="0"/>
    <n v="1"/>
    <s v="Wankinco R N LT10"/>
    <n v="32"/>
  </r>
  <r>
    <s v="127_15_8"/>
    <s v="FEE"/>
    <x v="2"/>
    <s v="36 DEER HILL LN"/>
    <n v="101"/>
    <s v="TEXEIRA JOHN P"/>
    <m/>
    <m/>
    <m/>
    <n v="1.2930999999999999"/>
    <n v="1"/>
    <n v="1"/>
    <n v="1"/>
    <n v="1"/>
    <s v="SEPTIC"/>
    <n v="0"/>
    <n v="0"/>
    <n v="0"/>
    <m/>
    <n v="0"/>
    <m/>
    <m/>
    <m/>
    <s v="SEPTIC"/>
    <n v="0"/>
    <m/>
    <m/>
    <n v="1"/>
    <n v="1"/>
    <n v="0"/>
    <n v="0"/>
    <n v="0"/>
    <m/>
    <m/>
    <m/>
    <m/>
    <m/>
    <m/>
    <m/>
    <m/>
    <m/>
    <m/>
    <n v="0"/>
    <n v="1.21"/>
    <n v="1"/>
    <s v="Wankinco R N GT10"/>
    <n v="31"/>
  </r>
  <r>
    <s v="117-000-002-000"/>
    <s v="FEE"/>
    <x v="1"/>
    <s v="AGAWAM RIVER"/>
    <n v="905"/>
    <s v="OLD COLONY COUNCIL BSA"/>
    <s v="RR"/>
    <m/>
    <m/>
    <n v="80.084350000000001"/>
    <n v="10"/>
    <n v="10"/>
    <n v="10"/>
    <n v="10"/>
    <s v="SEPTIC"/>
    <n v="0"/>
    <n v="0"/>
    <n v="0"/>
    <m/>
    <n v="0"/>
    <m/>
    <m/>
    <m/>
    <s v="SEPTIC"/>
    <n v="0"/>
    <m/>
    <m/>
    <n v="10"/>
    <n v="10"/>
    <n v="0"/>
    <n v="0"/>
    <n v="0"/>
    <m/>
    <s v="117-000-002-000"/>
    <s v="0"/>
    <s v="0"/>
    <s v="0"/>
    <s v="N"/>
    <m/>
    <m/>
    <m/>
    <m/>
    <n v="0"/>
    <n v="23.231999999999999"/>
    <n v="1"/>
    <s v="Agawam Reservoir S LT10"/>
    <n v="2"/>
  </r>
  <r>
    <s v="127_15_10"/>
    <s v="FEE"/>
    <x v="2"/>
    <s v="32 DEER HILL LN"/>
    <n v="101"/>
    <s v="PHELAN RONALD G"/>
    <m/>
    <m/>
    <m/>
    <n v="1.55654"/>
    <n v="1"/>
    <n v="1"/>
    <n v="1"/>
    <n v="1"/>
    <s v="SEPTIC"/>
    <n v="0"/>
    <n v="0"/>
    <n v="0"/>
    <m/>
    <n v="0"/>
    <m/>
    <m/>
    <m/>
    <s v="SEPTIC"/>
    <n v="0"/>
    <m/>
    <m/>
    <n v="1"/>
    <n v="1"/>
    <n v="0"/>
    <n v="0"/>
    <n v="0"/>
    <m/>
    <m/>
    <m/>
    <m/>
    <m/>
    <m/>
    <m/>
    <m/>
    <m/>
    <m/>
    <n v="0"/>
    <n v="1.21"/>
    <n v="1"/>
    <s v="Wankinco R N GT10"/>
    <n v="31"/>
  </r>
  <r>
    <s v="127_15_6"/>
    <s v="FEE"/>
    <x v="2"/>
    <s v="40 DEER HILL LN"/>
    <n v="101"/>
    <s v="STEEN JOSEPH A"/>
    <m/>
    <m/>
    <m/>
    <n v="1.40856"/>
    <n v="1"/>
    <n v="1"/>
    <n v="1"/>
    <n v="1"/>
    <s v="SEPTIC"/>
    <n v="0"/>
    <n v="0"/>
    <n v="0"/>
    <m/>
    <n v="0"/>
    <m/>
    <m/>
    <m/>
    <s v="SEPTIC"/>
    <n v="0"/>
    <m/>
    <m/>
    <n v="1"/>
    <n v="1"/>
    <n v="0"/>
    <n v="0"/>
    <n v="0"/>
    <m/>
    <m/>
    <m/>
    <m/>
    <m/>
    <m/>
    <m/>
    <m/>
    <m/>
    <m/>
    <n v="0"/>
    <n v="1.21"/>
    <n v="1"/>
    <s v="Wankinco R N GT10"/>
    <n v="31"/>
  </r>
  <r>
    <s v="127_15_4"/>
    <s v="FEE"/>
    <x v="2"/>
    <s v="44 DEER HILL LN"/>
    <n v="101"/>
    <s v="PRESTON DAVID S"/>
    <m/>
    <m/>
    <m/>
    <n v="0.61995999999999996"/>
    <n v="1"/>
    <n v="1"/>
    <n v="1"/>
    <n v="1"/>
    <s v="SEPTIC"/>
    <n v="0"/>
    <n v="0"/>
    <n v="0"/>
    <m/>
    <n v="0"/>
    <m/>
    <m/>
    <m/>
    <s v="SEPTIC"/>
    <n v="0"/>
    <m/>
    <m/>
    <n v="1"/>
    <n v="1"/>
    <n v="0"/>
    <n v="0"/>
    <n v="0"/>
    <m/>
    <m/>
    <m/>
    <m/>
    <m/>
    <m/>
    <m/>
    <m/>
    <m/>
    <m/>
    <n v="0"/>
    <n v="1.21"/>
    <n v="1"/>
    <s v="Wankinco R N GT10"/>
    <n v="31"/>
  </r>
  <r>
    <s v="127_15_7"/>
    <s v="FEE"/>
    <x v="2"/>
    <s v="38 DEER HILL LN"/>
    <n v="101"/>
    <s v="CLARKE MICHAEL W"/>
    <m/>
    <m/>
    <m/>
    <n v="1.4471799999999999"/>
    <n v="1"/>
    <n v="1"/>
    <n v="1"/>
    <n v="1"/>
    <s v="SEPTIC"/>
    <n v="0"/>
    <n v="0"/>
    <n v="0"/>
    <m/>
    <n v="0"/>
    <m/>
    <m/>
    <m/>
    <s v="SEPTIC"/>
    <n v="0"/>
    <m/>
    <m/>
    <n v="1"/>
    <n v="1"/>
    <n v="0"/>
    <n v="0"/>
    <n v="0"/>
    <m/>
    <m/>
    <m/>
    <m/>
    <m/>
    <m/>
    <m/>
    <m/>
    <m/>
    <m/>
    <n v="0"/>
    <n v="1.21"/>
    <n v="1"/>
    <s v="Wankinco R N GT10"/>
    <n v="31"/>
  </r>
  <r>
    <s v="127_15_5"/>
    <s v="FEE"/>
    <x v="2"/>
    <s v="42 DEER HILL LN"/>
    <n v="101"/>
    <s v="JONES DAVID F"/>
    <m/>
    <m/>
    <m/>
    <n v="1.4395199999999999"/>
    <n v="1"/>
    <n v="1"/>
    <n v="1"/>
    <n v="1"/>
    <s v="SEPTIC"/>
    <n v="0"/>
    <n v="0"/>
    <n v="0"/>
    <m/>
    <n v="0"/>
    <m/>
    <m/>
    <m/>
    <s v="SEPTIC"/>
    <n v="0"/>
    <m/>
    <m/>
    <n v="1"/>
    <n v="1"/>
    <n v="0"/>
    <n v="0"/>
    <n v="0"/>
    <m/>
    <m/>
    <m/>
    <m/>
    <m/>
    <m/>
    <m/>
    <m/>
    <m/>
    <m/>
    <n v="0"/>
    <n v="1.21"/>
    <n v="1"/>
    <s v="Wankinco R N GT10"/>
    <n v="31"/>
  </r>
  <r>
    <s v="115-000-001-031"/>
    <s v="FEE"/>
    <x v="1"/>
    <s v="FAWN POND"/>
    <n v="601"/>
    <s v="ADM AGAWAM DEVELOPMENT LLC"/>
    <s v="RR"/>
    <m/>
    <m/>
    <n v="2.77163"/>
    <n v="0"/>
    <n v="0"/>
    <n v="0"/>
    <n v="0"/>
    <m/>
    <n v="0"/>
    <n v="0"/>
    <n v="0"/>
    <m/>
    <n v="0"/>
    <m/>
    <m/>
    <m/>
    <m/>
    <n v="0"/>
    <m/>
    <m/>
    <n v="0"/>
    <n v="0"/>
    <n v="0"/>
    <n v="0"/>
    <n v="0"/>
    <m/>
    <s v="115-000-001-031"/>
    <s v="0"/>
    <s v="0"/>
    <s v="1"/>
    <s v="N"/>
    <m/>
    <m/>
    <m/>
    <m/>
    <n v="0"/>
    <n v="0"/>
    <n v="1"/>
    <s v="White Island Pond LT10"/>
    <n v="5"/>
  </r>
  <r>
    <s v="127_15_11"/>
    <s v="FEE"/>
    <x v="2"/>
    <s v="30 DEER HILL LN"/>
    <n v="101"/>
    <s v="BLAIR RICHARD J"/>
    <m/>
    <m/>
    <m/>
    <n v="1.29169"/>
    <n v="1"/>
    <n v="1"/>
    <n v="1"/>
    <n v="1"/>
    <s v="SEPTIC"/>
    <n v="0"/>
    <n v="0"/>
    <n v="0"/>
    <m/>
    <n v="0"/>
    <m/>
    <m/>
    <m/>
    <s v="SEPTIC"/>
    <n v="0"/>
    <m/>
    <m/>
    <n v="1"/>
    <n v="1"/>
    <n v="0"/>
    <n v="0"/>
    <n v="0"/>
    <m/>
    <m/>
    <m/>
    <m/>
    <m/>
    <m/>
    <m/>
    <m/>
    <m/>
    <m/>
    <n v="0"/>
    <n v="1.21"/>
    <n v="1"/>
    <s v="Wankinco R N GT10"/>
    <n v="31"/>
  </r>
  <r>
    <s v="PUB ROW"/>
    <s v="PUB ROW"/>
    <x v="2"/>
    <m/>
    <n v="999"/>
    <s v="UNK-284"/>
    <m/>
    <m/>
    <m/>
    <n v="2.5411000000000001"/>
    <n v="0"/>
    <n v="0"/>
    <n v="0"/>
    <n v="0"/>
    <m/>
    <n v="0"/>
    <n v="0"/>
    <n v="0"/>
    <m/>
    <n v="0"/>
    <m/>
    <m/>
    <m/>
    <m/>
    <n v="0"/>
    <m/>
    <m/>
    <n v="0"/>
    <n v="0"/>
    <n v="0"/>
    <n v="0"/>
    <n v="0"/>
    <m/>
    <m/>
    <m/>
    <m/>
    <m/>
    <m/>
    <m/>
    <m/>
    <m/>
    <m/>
    <n v="0"/>
    <n v="0"/>
    <n v="1"/>
    <s v="Wankinco R N GT10"/>
    <n v="31"/>
  </r>
  <r>
    <s v="115-000-001-030"/>
    <s v="FEE"/>
    <x v="1"/>
    <s v="FAWN POND"/>
    <n v="601"/>
    <s v="ADM AGAWAM DEVELOPMENT LLC"/>
    <s v="RR"/>
    <m/>
    <m/>
    <n v="2.7338"/>
    <n v="0"/>
    <n v="0"/>
    <n v="0"/>
    <n v="0"/>
    <m/>
    <n v="0"/>
    <n v="0"/>
    <n v="0"/>
    <m/>
    <n v="0"/>
    <m/>
    <m/>
    <m/>
    <m/>
    <n v="0"/>
    <m/>
    <m/>
    <n v="0"/>
    <n v="0"/>
    <n v="0"/>
    <n v="0"/>
    <n v="0"/>
    <m/>
    <s v="115-000-001-030"/>
    <s v="0"/>
    <s v="0"/>
    <s v="1"/>
    <s v="N"/>
    <m/>
    <m/>
    <m/>
    <m/>
    <n v="0"/>
    <n v="0"/>
    <n v="1"/>
    <s v="White Island Pond LT10"/>
    <n v="5"/>
  </r>
  <r>
    <s v="127_15_12"/>
    <s v="FEE"/>
    <x v="2"/>
    <s v="28 DEER HILL LN"/>
    <n v="101"/>
    <s v="SKINNER LEONARD B"/>
    <m/>
    <m/>
    <m/>
    <n v="1.34941"/>
    <n v="1"/>
    <n v="1"/>
    <n v="1"/>
    <n v="1"/>
    <s v="SEPTIC"/>
    <n v="0"/>
    <n v="0"/>
    <n v="0"/>
    <m/>
    <n v="0"/>
    <m/>
    <m/>
    <m/>
    <s v="SEPTIC"/>
    <n v="0"/>
    <m/>
    <m/>
    <n v="1"/>
    <n v="1"/>
    <n v="0"/>
    <n v="0"/>
    <n v="0"/>
    <m/>
    <m/>
    <m/>
    <m/>
    <m/>
    <m/>
    <m/>
    <m/>
    <m/>
    <m/>
    <n v="0"/>
    <n v="1.21"/>
    <n v="1"/>
    <s v="Wankinco R N GT10"/>
    <n v="31"/>
  </r>
  <r>
    <s v="PUB ROW"/>
    <s v="PUB ROW"/>
    <x v="1"/>
    <m/>
    <n v="0"/>
    <m/>
    <m/>
    <m/>
    <m/>
    <n v="8.0019999999999994E-2"/>
    <n v="0"/>
    <n v="0"/>
    <n v="0"/>
    <n v="0"/>
    <m/>
    <n v="0"/>
    <n v="0"/>
    <n v="0"/>
    <m/>
    <n v="0"/>
    <m/>
    <m/>
    <m/>
    <m/>
    <n v="0"/>
    <m/>
    <m/>
    <n v="0"/>
    <n v="0"/>
    <n v="0"/>
    <n v="0"/>
    <n v="0"/>
    <m/>
    <m/>
    <s v="0"/>
    <s v="0"/>
    <s v="0"/>
    <m/>
    <m/>
    <m/>
    <m/>
    <m/>
    <n v="0"/>
    <n v="0"/>
    <n v="1"/>
    <s v="White Island Pond LT10"/>
    <n v="5"/>
  </r>
  <r>
    <s v="127_15_32"/>
    <s v="FEE"/>
    <x v="2"/>
    <s v="35 DEER HILL LN"/>
    <n v="101"/>
    <s v="GARRETT BRUCE G"/>
    <m/>
    <m/>
    <m/>
    <n v="1.3787799999999999"/>
    <n v="1"/>
    <n v="1"/>
    <n v="1"/>
    <n v="1"/>
    <s v="SEPTIC"/>
    <n v="0"/>
    <n v="0"/>
    <n v="0"/>
    <m/>
    <n v="0"/>
    <m/>
    <m/>
    <m/>
    <s v="SEPTIC"/>
    <n v="0"/>
    <m/>
    <m/>
    <n v="1"/>
    <n v="1"/>
    <n v="0"/>
    <n v="0"/>
    <n v="0"/>
    <m/>
    <m/>
    <m/>
    <m/>
    <m/>
    <m/>
    <m/>
    <m/>
    <m/>
    <m/>
    <n v="0"/>
    <n v="1.21"/>
    <n v="1"/>
    <s v="Wankinco R N GT10"/>
    <n v="31"/>
  </r>
  <r>
    <s v="115-000-001-029"/>
    <s v="FEE"/>
    <x v="1"/>
    <s v="FAWN POND"/>
    <n v="601"/>
    <s v="ADM AGAWAM DEVELOPMENT LLC"/>
    <s v="RR"/>
    <m/>
    <m/>
    <n v="2.7680899999999999"/>
    <n v="0"/>
    <n v="0"/>
    <n v="0"/>
    <n v="0"/>
    <m/>
    <n v="0"/>
    <n v="0"/>
    <n v="0"/>
    <m/>
    <n v="0"/>
    <m/>
    <m/>
    <m/>
    <m/>
    <n v="0"/>
    <m/>
    <m/>
    <n v="0"/>
    <n v="0"/>
    <n v="0"/>
    <n v="0"/>
    <n v="0"/>
    <m/>
    <s v="115-000-001-029"/>
    <s v="0"/>
    <s v="0"/>
    <s v="1"/>
    <s v="N"/>
    <m/>
    <m/>
    <m/>
    <m/>
    <n v="0"/>
    <n v="0"/>
    <n v="1"/>
    <s v="White Island Pond LT10"/>
    <n v="5"/>
  </r>
  <r>
    <s v="127_15_33"/>
    <s v="FEE"/>
    <x v="2"/>
    <s v="37 DEER HILL LN"/>
    <n v="101"/>
    <s v="SADDLER DAVID W"/>
    <m/>
    <m/>
    <m/>
    <n v="1.42303"/>
    <n v="1"/>
    <n v="1"/>
    <n v="1"/>
    <n v="1"/>
    <s v="SEPTIC"/>
    <n v="0"/>
    <n v="0"/>
    <n v="0"/>
    <m/>
    <n v="0"/>
    <m/>
    <m/>
    <m/>
    <s v="SEPTIC"/>
    <n v="0"/>
    <m/>
    <m/>
    <n v="1"/>
    <n v="1"/>
    <n v="0"/>
    <n v="0"/>
    <n v="0"/>
    <m/>
    <m/>
    <m/>
    <m/>
    <m/>
    <m/>
    <m/>
    <m/>
    <m/>
    <m/>
    <n v="0"/>
    <n v="1.21"/>
    <n v="1"/>
    <s v="Wankinco R N GT10"/>
    <n v="31"/>
  </r>
  <r>
    <s v="126-000-016-000"/>
    <s v="FEE"/>
    <x v="1"/>
    <s v="ST RES NR CHARGE P"/>
    <n v="910"/>
    <s v="COMMONWEALTH OF MASS"/>
    <s v="RR"/>
    <m/>
    <m/>
    <n v="46.952449999999999"/>
    <n v="0"/>
    <n v="0"/>
    <n v="0"/>
    <n v="0"/>
    <m/>
    <n v="0"/>
    <n v="0"/>
    <n v="0"/>
    <m/>
    <n v="0"/>
    <m/>
    <m/>
    <m/>
    <m/>
    <n v="0"/>
    <s v="fee simple"/>
    <s v="YES"/>
    <n v="0"/>
    <n v="0"/>
    <n v="0"/>
    <n v="0"/>
    <n v="0"/>
    <m/>
    <s v="126-000-016-000"/>
    <s v="0"/>
    <s v="0"/>
    <s v="0"/>
    <s v="N"/>
    <m/>
    <m/>
    <m/>
    <m/>
    <n v="0"/>
    <n v="0"/>
    <n v="1"/>
    <s v="Harlow Brook"/>
    <n v="34"/>
  </r>
  <r>
    <s v="127_15_13"/>
    <s v="FEE"/>
    <x v="2"/>
    <s v="26 DEER HILL LN"/>
    <n v="101"/>
    <s v="ARSENAULT PATRICK J./INDIV"/>
    <m/>
    <m/>
    <m/>
    <n v="1.36269"/>
    <n v="1"/>
    <n v="1"/>
    <n v="1"/>
    <n v="1"/>
    <s v="SEPTIC"/>
    <n v="0"/>
    <n v="0"/>
    <n v="0"/>
    <m/>
    <n v="0"/>
    <m/>
    <m/>
    <m/>
    <s v="SEPTIC"/>
    <n v="0"/>
    <m/>
    <m/>
    <n v="1"/>
    <n v="1"/>
    <n v="0"/>
    <n v="0"/>
    <n v="0"/>
    <m/>
    <m/>
    <m/>
    <m/>
    <m/>
    <m/>
    <m/>
    <m/>
    <m/>
    <m/>
    <n v="0"/>
    <n v="1.21"/>
    <n v="1"/>
    <s v="Wankinco R N GT10"/>
    <n v="31"/>
  </r>
  <r>
    <s v="127_15_36"/>
    <s v="FEE"/>
    <x v="2"/>
    <s v="43 DEER HILL LN"/>
    <n v="101"/>
    <s v="SIMMONS BRIAN J"/>
    <m/>
    <m/>
    <m/>
    <n v="0.27155000000000001"/>
    <n v="1"/>
    <n v="1"/>
    <n v="1"/>
    <n v="1"/>
    <s v="SEPTIC"/>
    <n v="0"/>
    <n v="0"/>
    <n v="0"/>
    <m/>
    <n v="0"/>
    <m/>
    <m/>
    <m/>
    <s v="SEPTIC"/>
    <n v="0"/>
    <m/>
    <m/>
    <n v="1"/>
    <n v="1"/>
    <n v="0"/>
    <n v="0"/>
    <n v="0"/>
    <m/>
    <m/>
    <m/>
    <m/>
    <m/>
    <m/>
    <m/>
    <m/>
    <m/>
    <m/>
    <n v="0"/>
    <n v="1.21"/>
    <n v="1"/>
    <s v="Wankinco R N GT10"/>
    <n v="31"/>
  </r>
  <r>
    <s v="127_15_34"/>
    <s v="FEE"/>
    <x v="2"/>
    <s v="39 DEER HILL LN"/>
    <n v="101"/>
    <s v="HERMENAU WAYNE P"/>
    <m/>
    <m/>
    <m/>
    <n v="1.47905"/>
    <n v="1"/>
    <n v="1"/>
    <n v="1"/>
    <n v="1"/>
    <s v="SEPTIC"/>
    <n v="0"/>
    <n v="0"/>
    <n v="0"/>
    <m/>
    <n v="0"/>
    <m/>
    <m/>
    <m/>
    <s v="SEPTIC"/>
    <n v="0"/>
    <m/>
    <m/>
    <n v="1"/>
    <n v="1"/>
    <n v="0"/>
    <n v="0"/>
    <n v="0"/>
    <m/>
    <m/>
    <m/>
    <m/>
    <m/>
    <m/>
    <m/>
    <m/>
    <m/>
    <m/>
    <n v="0"/>
    <n v="1.21"/>
    <n v="1"/>
    <s v="Wankinco R N GT10"/>
    <n v="31"/>
  </r>
  <r>
    <s v="121-000-001A-000U"/>
    <s v="FEE"/>
    <x v="1"/>
    <s v="140 FIRE HOUSE RD"/>
    <n v="17"/>
    <s v="FEDERAL FURNACE CRANBERRY CO"/>
    <s v="RR"/>
    <m/>
    <m/>
    <n v="157.59236000000001"/>
    <n v="1"/>
    <n v="1"/>
    <n v="1"/>
    <n v="1"/>
    <s v="SEPTIC"/>
    <n v="0"/>
    <n v="0"/>
    <n v="0"/>
    <m/>
    <n v="0"/>
    <m/>
    <m/>
    <m/>
    <s v="SEPTIC"/>
    <n v="0"/>
    <m/>
    <m/>
    <n v="1"/>
    <n v="1"/>
    <n v="3"/>
    <n v="1368"/>
    <n v="1.5"/>
    <m/>
    <s v="121-000-001A-000U"/>
    <s v="1920"/>
    <s v="1968"/>
    <s v="1"/>
    <s v="N"/>
    <s v="Well"/>
    <s v="Sept"/>
    <s v="Prop"/>
    <s v="121-000-002A-000"/>
    <n v="0"/>
    <n v="0.41817599999999999"/>
    <n v="1"/>
    <s v="White Island Pond LT10"/>
    <n v="5"/>
  </r>
  <r>
    <s v="127_15_35"/>
    <s v="FEE"/>
    <x v="2"/>
    <s v="41 DEER HILL LN"/>
    <n v="101"/>
    <s v="ACKERMAN GARY R"/>
    <m/>
    <m/>
    <m/>
    <n v="1.3104"/>
    <n v="1"/>
    <n v="1"/>
    <n v="1"/>
    <n v="1"/>
    <s v="SEPTIC"/>
    <n v="0"/>
    <n v="0"/>
    <n v="0"/>
    <m/>
    <n v="0"/>
    <m/>
    <m/>
    <m/>
    <s v="SEPTIC"/>
    <n v="0"/>
    <m/>
    <m/>
    <n v="1"/>
    <n v="1"/>
    <n v="0"/>
    <n v="0"/>
    <n v="0"/>
    <m/>
    <m/>
    <m/>
    <m/>
    <m/>
    <m/>
    <m/>
    <m/>
    <m/>
    <m/>
    <n v="0"/>
    <n v="1.21"/>
    <n v="1"/>
    <s v="Wankinco R N GT10"/>
    <n v="31"/>
  </r>
  <r>
    <s v="TS_GAPS_NO_MAPPAR"/>
    <m/>
    <x v="1"/>
    <m/>
    <n v="0"/>
    <m/>
    <m/>
    <m/>
    <m/>
    <n v="2.0000000000000002E-5"/>
    <n v="0"/>
    <n v="0"/>
    <n v="0"/>
    <n v="0"/>
    <m/>
    <n v="0"/>
    <n v="0"/>
    <n v="0"/>
    <m/>
    <n v="0"/>
    <m/>
    <m/>
    <m/>
    <m/>
    <n v="0"/>
    <m/>
    <m/>
    <n v="0"/>
    <n v="0"/>
    <n v="0"/>
    <n v="0"/>
    <n v="0"/>
    <m/>
    <m/>
    <s v="0"/>
    <s v="0"/>
    <s v="0"/>
    <m/>
    <m/>
    <m/>
    <m/>
    <m/>
    <n v="0"/>
    <n v="0"/>
    <n v="1"/>
    <s v="Wankinco R N LT10"/>
    <n v="32"/>
  </r>
  <r>
    <s v="115-000-001-028"/>
    <s v="FEE"/>
    <x v="1"/>
    <s v="FAWN POND"/>
    <n v="601"/>
    <s v="ADM AGAWAM DEVELOPMENT LLC"/>
    <s v="RR"/>
    <m/>
    <m/>
    <n v="2.7234099999999999"/>
    <n v="0"/>
    <n v="0"/>
    <n v="0"/>
    <n v="0"/>
    <m/>
    <n v="0"/>
    <n v="0"/>
    <n v="0"/>
    <m/>
    <n v="0"/>
    <m/>
    <m/>
    <m/>
    <m/>
    <n v="0"/>
    <m/>
    <m/>
    <n v="0"/>
    <n v="0"/>
    <n v="0"/>
    <n v="0"/>
    <n v="0"/>
    <m/>
    <s v="115-000-001-028"/>
    <s v="0"/>
    <s v="0"/>
    <s v="1"/>
    <s v="N"/>
    <m/>
    <m/>
    <m/>
    <m/>
    <n v="0"/>
    <n v="0"/>
    <n v="1"/>
    <s v="White Island Pond LT10"/>
    <n v="5"/>
  </r>
  <r>
    <s v="115-000-001B-000"/>
    <s v="FEE"/>
    <x v="1"/>
    <s v="FAWN POND"/>
    <n v="76"/>
    <s v="ADM AGAWAM DEVELOPMENT LLC"/>
    <s v="RR"/>
    <m/>
    <m/>
    <n v="315.77132"/>
    <n v="0"/>
    <n v="0"/>
    <n v="0"/>
    <n v="0"/>
    <m/>
    <n v="0"/>
    <n v="0"/>
    <n v="0"/>
    <m/>
    <n v="0"/>
    <m/>
    <m/>
    <m/>
    <m/>
    <n v="0"/>
    <m/>
    <m/>
    <n v="0"/>
    <n v="0"/>
    <n v="0"/>
    <n v="0"/>
    <n v="0"/>
    <m/>
    <s v="115-000-001B-000"/>
    <s v="0"/>
    <s v="0"/>
    <s v="0"/>
    <s v="N"/>
    <s v="Well"/>
    <s v="Sept"/>
    <m/>
    <m/>
    <n v="0"/>
    <n v="0"/>
    <n v="1"/>
    <s v="White Island Pond LT10"/>
    <n v="5"/>
  </r>
  <r>
    <s v="127_15_14"/>
    <s v="FEE"/>
    <x v="2"/>
    <s v="24 DEER HILL LN"/>
    <n v="101"/>
    <s v="HEWITT WILLIAM H"/>
    <m/>
    <m/>
    <m/>
    <n v="1.44414"/>
    <n v="1"/>
    <n v="1"/>
    <n v="1"/>
    <n v="1"/>
    <s v="SEPTIC"/>
    <n v="0"/>
    <n v="0"/>
    <n v="0"/>
    <m/>
    <n v="0"/>
    <m/>
    <m/>
    <m/>
    <s v="SEPTIC"/>
    <n v="0"/>
    <m/>
    <m/>
    <n v="1"/>
    <n v="1"/>
    <n v="0"/>
    <n v="0"/>
    <n v="0"/>
    <m/>
    <m/>
    <m/>
    <m/>
    <m/>
    <m/>
    <m/>
    <m/>
    <m/>
    <m/>
    <n v="0"/>
    <n v="1.21"/>
    <n v="1"/>
    <s v="Wankinco R N GT10"/>
    <n v="31"/>
  </r>
  <r>
    <s v="127_15_27"/>
    <s v="FEE"/>
    <x v="2"/>
    <m/>
    <n v="999"/>
    <s v="UNK-190"/>
    <m/>
    <m/>
    <m/>
    <n v="5.4099999999999999E-3"/>
    <n v="0"/>
    <n v="0"/>
    <n v="0"/>
    <n v="0"/>
    <m/>
    <n v="0"/>
    <n v="0"/>
    <n v="0"/>
    <m/>
    <n v="0"/>
    <m/>
    <m/>
    <m/>
    <m/>
    <n v="0"/>
    <m/>
    <m/>
    <n v="0"/>
    <n v="0"/>
    <n v="0"/>
    <n v="0"/>
    <n v="0"/>
    <m/>
    <m/>
    <m/>
    <m/>
    <m/>
    <m/>
    <m/>
    <m/>
    <m/>
    <m/>
    <n v="0"/>
    <n v="0"/>
    <n v="1"/>
    <s v="Wankinco R N GT10"/>
    <n v="31"/>
  </r>
  <r>
    <s v="127_15_31"/>
    <s v="FEE"/>
    <x v="2"/>
    <s v="15 DEER HILL LN"/>
    <n v="101"/>
    <s v="CONSENTINO RICHARD P"/>
    <m/>
    <m/>
    <m/>
    <n v="1.3509800000000001"/>
    <n v="1"/>
    <n v="1"/>
    <n v="1"/>
    <n v="1"/>
    <s v="SEPTIC"/>
    <n v="0"/>
    <n v="0"/>
    <n v="0"/>
    <m/>
    <n v="0"/>
    <m/>
    <m/>
    <m/>
    <s v="SEPTIC"/>
    <n v="0"/>
    <m/>
    <m/>
    <n v="1"/>
    <n v="1"/>
    <n v="0"/>
    <n v="0"/>
    <n v="0"/>
    <m/>
    <m/>
    <m/>
    <m/>
    <m/>
    <m/>
    <m/>
    <m/>
    <m/>
    <m/>
    <n v="0"/>
    <n v="1.21"/>
    <n v="1"/>
    <s v="Wankinco R N GT10"/>
    <n v="31"/>
  </r>
  <r>
    <s v="115-000-001-027"/>
    <s v="FEE"/>
    <x v="1"/>
    <s v="FAWN POND"/>
    <n v="601"/>
    <s v="ADM AGAWAM DEVELOPMENT LLC"/>
    <s v="RR"/>
    <m/>
    <m/>
    <n v="2.7566299999999999"/>
    <n v="0"/>
    <n v="0"/>
    <n v="0"/>
    <n v="0"/>
    <m/>
    <n v="0"/>
    <n v="0"/>
    <n v="0"/>
    <m/>
    <n v="0"/>
    <m/>
    <m/>
    <m/>
    <m/>
    <n v="0"/>
    <m/>
    <m/>
    <n v="0"/>
    <n v="0"/>
    <n v="0"/>
    <n v="0"/>
    <n v="0"/>
    <m/>
    <s v="115-000-001-027"/>
    <s v="0"/>
    <s v="0"/>
    <s v="1"/>
    <s v="N"/>
    <m/>
    <m/>
    <m/>
    <m/>
    <n v="0"/>
    <n v="0"/>
    <n v="1"/>
    <s v="White Island Pond LT10"/>
    <n v="5"/>
  </r>
  <r>
    <s v="127_15_15"/>
    <s v="FEE"/>
    <x v="2"/>
    <s v="22 DEER HILL LN"/>
    <n v="101"/>
    <s v="PARZIALE WILLIAM R"/>
    <m/>
    <m/>
    <m/>
    <n v="1.4101699999999999"/>
    <n v="1"/>
    <n v="1"/>
    <n v="1"/>
    <n v="1"/>
    <s v="SEPTIC"/>
    <n v="0"/>
    <n v="0"/>
    <n v="0"/>
    <m/>
    <n v="0"/>
    <m/>
    <m/>
    <m/>
    <s v="SEPTIC"/>
    <n v="0"/>
    <m/>
    <m/>
    <n v="1"/>
    <n v="1"/>
    <n v="0"/>
    <n v="0"/>
    <n v="0"/>
    <m/>
    <m/>
    <m/>
    <m/>
    <m/>
    <m/>
    <m/>
    <m/>
    <m/>
    <m/>
    <n v="0"/>
    <n v="1.21"/>
    <n v="1"/>
    <s v="Wankinco R N GT10"/>
    <n v="31"/>
  </r>
  <r>
    <s v="127_15_30"/>
    <s v="FEE"/>
    <x v="2"/>
    <s v="13 DEER HILL LN"/>
    <n v="101"/>
    <s v="FOLEY KEVIN J"/>
    <m/>
    <m/>
    <m/>
    <n v="1.3863700000000001"/>
    <n v="1"/>
    <n v="1"/>
    <n v="1"/>
    <n v="1"/>
    <s v="SEPTIC"/>
    <n v="0"/>
    <n v="0"/>
    <n v="0"/>
    <m/>
    <n v="0"/>
    <m/>
    <m/>
    <m/>
    <s v="SEPTIC"/>
    <n v="0"/>
    <m/>
    <m/>
    <n v="1"/>
    <n v="1"/>
    <n v="0"/>
    <n v="0"/>
    <n v="0"/>
    <m/>
    <m/>
    <m/>
    <m/>
    <m/>
    <m/>
    <m/>
    <m/>
    <m/>
    <m/>
    <n v="0"/>
    <n v="1.21"/>
    <n v="1"/>
    <s v="Wankinco R N GT10"/>
    <n v="31"/>
  </r>
  <r>
    <s v="127_15_29"/>
    <s v="FEE"/>
    <x v="2"/>
    <s v="11 DEER HILL LN"/>
    <n v="101"/>
    <s v="FEELEY JOHN E"/>
    <m/>
    <m/>
    <m/>
    <n v="1.4731000000000001"/>
    <n v="1"/>
    <n v="1"/>
    <n v="1"/>
    <n v="1"/>
    <s v="SEPTIC"/>
    <n v="0"/>
    <n v="0"/>
    <n v="0"/>
    <m/>
    <n v="0"/>
    <m/>
    <m/>
    <m/>
    <s v="SEPTIC"/>
    <n v="0"/>
    <m/>
    <m/>
    <n v="1"/>
    <n v="1"/>
    <n v="0"/>
    <n v="0"/>
    <n v="0"/>
    <m/>
    <m/>
    <m/>
    <m/>
    <m/>
    <m/>
    <m/>
    <m/>
    <m/>
    <m/>
    <n v="0"/>
    <n v="1.21"/>
    <n v="1"/>
    <s v="Wankinco R N GT10"/>
    <n v="31"/>
  </r>
  <r>
    <s v="127_15_28"/>
    <s v="FEE"/>
    <x v="2"/>
    <s v="9 DEER HILL LN"/>
    <n v="101"/>
    <s v="PRENTICE LAURA C &amp; WILLIAM TR"/>
    <m/>
    <m/>
    <m/>
    <n v="1.1639600000000001"/>
    <n v="1"/>
    <n v="1"/>
    <n v="1"/>
    <n v="1"/>
    <s v="SEPTIC"/>
    <n v="0"/>
    <n v="0"/>
    <n v="0"/>
    <m/>
    <n v="0"/>
    <m/>
    <m/>
    <m/>
    <s v="SEPTIC"/>
    <n v="0"/>
    <m/>
    <m/>
    <n v="1"/>
    <n v="1"/>
    <n v="0"/>
    <n v="0"/>
    <n v="0"/>
    <m/>
    <m/>
    <m/>
    <m/>
    <m/>
    <m/>
    <m/>
    <m/>
    <m/>
    <m/>
    <n v="0"/>
    <n v="1.21"/>
    <n v="1"/>
    <s v="Wankinco R N GT10"/>
    <n v="31"/>
  </r>
  <r>
    <s v="117-000-001A-000"/>
    <s v="FEE"/>
    <x v="1"/>
    <s v="S W OF FAWN POND"/>
    <n v="905"/>
    <s v="OLD COLONY COUNCIL BSA"/>
    <s v="RR"/>
    <m/>
    <m/>
    <n v="13.61988"/>
    <n v="0"/>
    <n v="0"/>
    <n v="0"/>
    <n v="0"/>
    <m/>
    <n v="0"/>
    <n v="0"/>
    <n v="0"/>
    <m/>
    <n v="0"/>
    <m/>
    <m/>
    <m/>
    <m/>
    <n v="0"/>
    <m/>
    <m/>
    <n v="0"/>
    <n v="0"/>
    <n v="0"/>
    <n v="0"/>
    <n v="0"/>
    <m/>
    <s v="117-000-001A-000"/>
    <s v="0"/>
    <s v="0"/>
    <s v="0"/>
    <s v="N"/>
    <m/>
    <m/>
    <m/>
    <m/>
    <n v="0"/>
    <n v="0"/>
    <n v="1"/>
    <s v="Agawam Reservoir S LT10"/>
    <n v="2"/>
  </r>
  <r>
    <s v="115-000-001-026"/>
    <s v="FEE"/>
    <x v="1"/>
    <s v="FAWN POND"/>
    <n v="601"/>
    <s v="ADM AGAWAM DEVELOPMENT LLC"/>
    <s v="RR"/>
    <m/>
    <m/>
    <n v="2.74566"/>
    <n v="0"/>
    <n v="0"/>
    <n v="0"/>
    <n v="0"/>
    <m/>
    <n v="0"/>
    <n v="0"/>
    <n v="0"/>
    <m/>
    <n v="0"/>
    <m/>
    <m/>
    <m/>
    <m/>
    <n v="0"/>
    <m/>
    <m/>
    <n v="0"/>
    <n v="0"/>
    <n v="0"/>
    <n v="0"/>
    <n v="0"/>
    <m/>
    <s v="115-000-001-026"/>
    <s v="0"/>
    <s v="0"/>
    <s v="1"/>
    <s v="N"/>
    <m/>
    <m/>
    <m/>
    <m/>
    <n v="0"/>
    <n v="0"/>
    <n v="1"/>
    <s v="White Island Pond LT10"/>
    <n v="5"/>
  </r>
  <r>
    <s v="127_15_16"/>
    <s v="FEE"/>
    <x v="2"/>
    <s v="20 DEER HILL LN"/>
    <n v="101"/>
    <s v="HUGHES BRIAN E"/>
    <m/>
    <m/>
    <m/>
    <n v="1.45509"/>
    <n v="1"/>
    <n v="1"/>
    <n v="1"/>
    <n v="1"/>
    <s v="SEPTIC"/>
    <n v="0"/>
    <n v="0"/>
    <n v="0"/>
    <m/>
    <n v="0"/>
    <m/>
    <m/>
    <m/>
    <s v="SEPTIC"/>
    <n v="0"/>
    <m/>
    <m/>
    <n v="1"/>
    <n v="1"/>
    <n v="0"/>
    <n v="0"/>
    <n v="0"/>
    <m/>
    <m/>
    <m/>
    <m/>
    <m/>
    <m/>
    <m/>
    <m/>
    <m/>
    <m/>
    <n v="0"/>
    <n v="1.21"/>
    <n v="1"/>
    <s v="Wankinco R N GT10"/>
    <n v="31"/>
  </r>
  <r>
    <s v="131_4_3"/>
    <s v="FEE"/>
    <x v="2"/>
    <s v="0 FEDERAL RD"/>
    <n v="440"/>
    <s v="OCEAN SPRAY CRANBERRIES"/>
    <m/>
    <m/>
    <m/>
    <n v="51.563490000000002"/>
    <n v="0"/>
    <n v="0"/>
    <n v="0"/>
    <n v="0"/>
    <m/>
    <n v="0"/>
    <n v="0"/>
    <n v="0"/>
    <m/>
    <n v="0"/>
    <m/>
    <m/>
    <m/>
    <m/>
    <n v="0"/>
    <m/>
    <m/>
    <n v="0"/>
    <n v="0"/>
    <n v="0"/>
    <n v="0"/>
    <n v="0"/>
    <m/>
    <m/>
    <m/>
    <m/>
    <m/>
    <m/>
    <m/>
    <m/>
    <m/>
    <m/>
    <n v="0"/>
    <n v="0"/>
    <n v="1"/>
    <s v="Wankinco R N LT10"/>
    <n v="32"/>
  </r>
  <r>
    <s v="117-000-004-028"/>
    <s v="FEE"/>
    <x v="1"/>
    <s v="FAWN POND"/>
    <n v="67"/>
    <s v="ADM AGAWAM DEVELOPMENT LLC"/>
    <s v="RR"/>
    <m/>
    <m/>
    <n v="2.7664499999999999"/>
    <n v="0"/>
    <n v="0"/>
    <n v="0"/>
    <n v="0"/>
    <m/>
    <n v="0"/>
    <n v="0"/>
    <n v="0"/>
    <m/>
    <n v="0"/>
    <m/>
    <m/>
    <m/>
    <m/>
    <n v="0"/>
    <m/>
    <m/>
    <n v="0"/>
    <n v="0"/>
    <n v="0"/>
    <n v="0"/>
    <n v="0"/>
    <m/>
    <s v="117-000-004-028"/>
    <s v="0"/>
    <s v="0"/>
    <s v="1"/>
    <s v="N"/>
    <s v="Well"/>
    <s v="Sept"/>
    <m/>
    <m/>
    <n v="0"/>
    <n v="0"/>
    <n v="1"/>
    <s v="White Island Pond LT10"/>
    <n v="5"/>
  </r>
  <r>
    <s v="131_5_0"/>
    <s v="FEE"/>
    <x v="2"/>
    <s v="0 FEDERAL RD"/>
    <n v="441"/>
    <s v="CLASS HORST"/>
    <m/>
    <m/>
    <m/>
    <n v="26.793060000000001"/>
    <n v="0"/>
    <n v="0"/>
    <n v="0"/>
    <n v="0"/>
    <m/>
    <n v="0"/>
    <n v="0"/>
    <n v="0"/>
    <m/>
    <n v="0"/>
    <m/>
    <m/>
    <m/>
    <m/>
    <n v="0"/>
    <m/>
    <m/>
    <n v="0"/>
    <n v="0"/>
    <n v="0"/>
    <n v="0"/>
    <n v="0"/>
    <m/>
    <m/>
    <m/>
    <m/>
    <m/>
    <m/>
    <m/>
    <m/>
    <m/>
    <m/>
    <n v="0"/>
    <n v="0"/>
    <n v="1"/>
    <s v="Wankinco R N LT10"/>
    <n v="32"/>
  </r>
  <r>
    <s v="115-000-001-025"/>
    <s v="FEE"/>
    <x v="1"/>
    <s v="FAWN POND"/>
    <n v="601"/>
    <s v="ADM AGAWAM DEVELOPMENT LLC"/>
    <s v="RR"/>
    <m/>
    <m/>
    <n v="2.73129"/>
    <n v="0"/>
    <n v="0"/>
    <n v="0"/>
    <n v="0"/>
    <m/>
    <n v="0"/>
    <n v="0"/>
    <n v="0"/>
    <m/>
    <n v="0"/>
    <m/>
    <m/>
    <m/>
    <m/>
    <n v="0"/>
    <m/>
    <m/>
    <n v="0"/>
    <n v="0"/>
    <n v="0"/>
    <n v="0"/>
    <n v="0"/>
    <m/>
    <s v="115-000-001-025"/>
    <s v="0"/>
    <s v="0"/>
    <s v="1"/>
    <s v="N"/>
    <m/>
    <m/>
    <m/>
    <m/>
    <n v="0"/>
    <n v="0"/>
    <n v="1"/>
    <s v="Deer Pond"/>
    <n v="6"/>
  </r>
  <r>
    <s v="PUB ROW"/>
    <s v="PUB ROW"/>
    <x v="1"/>
    <m/>
    <n v="0"/>
    <m/>
    <m/>
    <m/>
    <m/>
    <n v="0.97367000000000004"/>
    <n v="0"/>
    <n v="0"/>
    <n v="0"/>
    <n v="0"/>
    <m/>
    <n v="0"/>
    <n v="0"/>
    <n v="0"/>
    <m/>
    <n v="0"/>
    <m/>
    <m/>
    <m/>
    <m/>
    <n v="0"/>
    <m/>
    <m/>
    <n v="0"/>
    <n v="0"/>
    <n v="0"/>
    <n v="0"/>
    <n v="0"/>
    <m/>
    <m/>
    <s v="0"/>
    <s v="0"/>
    <s v="0"/>
    <m/>
    <m/>
    <m/>
    <m/>
    <m/>
    <n v="0"/>
    <n v="0"/>
    <n v="1"/>
    <s v="White Island Pond LT10"/>
    <n v="5"/>
  </r>
  <r>
    <s v="127_15_18"/>
    <s v="FEE"/>
    <x v="2"/>
    <s v="16 DEER HILL LN"/>
    <n v="101"/>
    <s v="BENDER DANIEL"/>
    <m/>
    <m/>
    <m/>
    <n v="1.3354900000000001"/>
    <n v="1"/>
    <n v="1"/>
    <n v="1"/>
    <n v="1"/>
    <s v="SEPTIC"/>
    <n v="0"/>
    <n v="0"/>
    <n v="0"/>
    <m/>
    <n v="0"/>
    <m/>
    <m/>
    <m/>
    <s v="SEPTIC"/>
    <n v="0"/>
    <m/>
    <m/>
    <n v="1"/>
    <n v="1"/>
    <n v="0"/>
    <n v="0"/>
    <n v="0"/>
    <m/>
    <m/>
    <m/>
    <m/>
    <m/>
    <m/>
    <m/>
    <m/>
    <m/>
    <m/>
    <n v="0"/>
    <n v="1.21"/>
    <n v="1"/>
    <s v="Wankinco R N GT10"/>
    <n v="31"/>
  </r>
  <r>
    <s v="127_15_17"/>
    <s v="FEE"/>
    <x v="2"/>
    <s v="18 DEER HILL LN"/>
    <n v="101"/>
    <s v="STEELMAN JAMES A"/>
    <m/>
    <m/>
    <m/>
    <n v="2.3519600000000001"/>
    <n v="1"/>
    <n v="1"/>
    <n v="1"/>
    <n v="1"/>
    <s v="SEPTIC"/>
    <n v="0"/>
    <n v="0"/>
    <n v="0"/>
    <m/>
    <n v="0"/>
    <m/>
    <m/>
    <m/>
    <s v="SEPTIC"/>
    <n v="0"/>
    <m/>
    <m/>
    <n v="1"/>
    <n v="1"/>
    <n v="0"/>
    <n v="0"/>
    <n v="0"/>
    <m/>
    <m/>
    <m/>
    <m/>
    <m/>
    <m/>
    <m/>
    <m/>
    <m/>
    <m/>
    <n v="0"/>
    <n v="1.21"/>
    <n v="1"/>
    <s v="Wankinco R N GT10"/>
    <n v="31"/>
  </r>
  <r>
    <s v="127_15_19"/>
    <s v="FEE"/>
    <x v="2"/>
    <s v="14 DEER HILL LN"/>
    <n v="101"/>
    <s v="TABKE CLIFFORD J"/>
    <m/>
    <m/>
    <m/>
    <n v="1.4498599999999999"/>
    <n v="1"/>
    <n v="1"/>
    <n v="1"/>
    <n v="1"/>
    <s v="SEPTIC"/>
    <n v="0"/>
    <n v="0"/>
    <n v="0"/>
    <m/>
    <n v="0"/>
    <m/>
    <m/>
    <m/>
    <s v="SEPTIC"/>
    <n v="0"/>
    <m/>
    <m/>
    <n v="1"/>
    <n v="1"/>
    <n v="0"/>
    <n v="0"/>
    <n v="0"/>
    <m/>
    <m/>
    <m/>
    <m/>
    <m/>
    <m/>
    <m/>
    <m/>
    <m/>
    <m/>
    <n v="0"/>
    <n v="1.21"/>
    <n v="1"/>
    <s v="Wankinco R N GT10"/>
    <n v="31"/>
  </r>
  <r>
    <s v="127_15_20"/>
    <s v="FEE"/>
    <x v="2"/>
    <s v="12 DEER HILL LN"/>
    <n v="101"/>
    <s v="MILLER SUSAN J"/>
    <m/>
    <m/>
    <m/>
    <n v="1.26332"/>
    <n v="1"/>
    <n v="1"/>
    <n v="1"/>
    <n v="1"/>
    <s v="SEPTIC"/>
    <n v="0"/>
    <n v="0"/>
    <n v="0"/>
    <m/>
    <n v="0"/>
    <m/>
    <m/>
    <m/>
    <s v="SEPTIC"/>
    <n v="0"/>
    <m/>
    <m/>
    <n v="1"/>
    <n v="1"/>
    <n v="0"/>
    <n v="0"/>
    <n v="0"/>
    <m/>
    <m/>
    <m/>
    <m/>
    <m/>
    <m/>
    <m/>
    <m/>
    <m/>
    <m/>
    <n v="0"/>
    <n v="1.21"/>
    <n v="1"/>
    <s v="Wankinco R N GT10"/>
    <n v="31"/>
  </r>
  <r>
    <s v="127_15_21"/>
    <s v="FEE"/>
    <x v="2"/>
    <s v="10 DEER HILL LN"/>
    <n v="101"/>
    <s v="JANCZEWSKI THOMAS E"/>
    <m/>
    <m/>
    <m/>
    <n v="1.4963599999999999"/>
    <n v="1"/>
    <n v="1"/>
    <n v="1"/>
    <n v="1"/>
    <s v="SEPTIC"/>
    <n v="0"/>
    <n v="0"/>
    <n v="0"/>
    <m/>
    <n v="0"/>
    <m/>
    <m/>
    <m/>
    <s v="SEPTIC"/>
    <n v="0"/>
    <m/>
    <m/>
    <n v="1"/>
    <n v="1"/>
    <n v="0"/>
    <n v="0"/>
    <n v="0"/>
    <m/>
    <m/>
    <m/>
    <m/>
    <m/>
    <m/>
    <m/>
    <m/>
    <m/>
    <m/>
    <n v="0"/>
    <n v="1.21"/>
    <n v="1"/>
    <s v="Wankinco R N GT10"/>
    <n v="31"/>
  </r>
  <r>
    <s v="115-000-001-024"/>
    <s v="FEE"/>
    <x v="1"/>
    <s v="FAWN POND"/>
    <n v="601"/>
    <s v="ADM AGAWAM DEVELOPMENT LLC"/>
    <s v="RR"/>
    <m/>
    <m/>
    <n v="2.7189800000000002"/>
    <n v="0"/>
    <n v="0"/>
    <n v="0"/>
    <n v="0"/>
    <m/>
    <n v="0"/>
    <n v="0"/>
    <n v="0"/>
    <m/>
    <n v="0"/>
    <m/>
    <m/>
    <m/>
    <m/>
    <n v="0"/>
    <m/>
    <m/>
    <n v="0"/>
    <n v="0"/>
    <n v="0"/>
    <n v="0"/>
    <n v="0"/>
    <m/>
    <s v="115-000-001-024"/>
    <s v="0"/>
    <s v="0"/>
    <s v="1"/>
    <s v="N"/>
    <m/>
    <m/>
    <m/>
    <m/>
    <n v="0"/>
    <n v="0"/>
    <n v="1"/>
    <s v="Deer Pond"/>
    <n v="6"/>
  </r>
  <r>
    <s v="127_15_22"/>
    <s v="FEE"/>
    <x v="2"/>
    <s v="8 DEER HILL LN"/>
    <n v="101"/>
    <s v="SHAW KENNETH L JR"/>
    <m/>
    <m/>
    <m/>
    <n v="4.3119999999999999E-2"/>
    <n v="0"/>
    <n v="0"/>
    <n v="0"/>
    <n v="0"/>
    <m/>
    <n v="0"/>
    <n v="0"/>
    <n v="0"/>
    <m/>
    <n v="0"/>
    <m/>
    <m/>
    <m/>
    <m/>
    <n v="0"/>
    <m/>
    <m/>
    <n v="0"/>
    <n v="0"/>
    <n v="0"/>
    <n v="0"/>
    <n v="0"/>
    <m/>
    <m/>
    <m/>
    <m/>
    <m/>
    <m/>
    <m/>
    <m/>
    <m/>
    <m/>
    <n v="0"/>
    <n v="0"/>
    <n v="1"/>
    <s v="Wankinco R N GT10"/>
    <n v="31"/>
  </r>
  <r>
    <s v="117-000-004-027"/>
    <s v="FEE"/>
    <x v="1"/>
    <s v="WAREHAM RD"/>
    <n v="76"/>
    <s v="ADM AGAWAM DEVELOPMENT LLC"/>
    <s v="RR"/>
    <m/>
    <m/>
    <n v="2.7551199999999998"/>
    <n v="0"/>
    <n v="0"/>
    <n v="0"/>
    <n v="0"/>
    <m/>
    <n v="0"/>
    <n v="0"/>
    <n v="0"/>
    <m/>
    <n v="0"/>
    <m/>
    <m/>
    <m/>
    <m/>
    <n v="0"/>
    <m/>
    <m/>
    <n v="0"/>
    <n v="0"/>
    <n v="0"/>
    <n v="0"/>
    <n v="0"/>
    <m/>
    <s v="117-000-004-027"/>
    <s v="0"/>
    <s v="0"/>
    <s v="1"/>
    <s v="N"/>
    <s v="Well"/>
    <s v="Sept"/>
    <m/>
    <m/>
    <n v="0"/>
    <n v="0"/>
    <n v="1"/>
    <s v="White Island Pond LT10"/>
    <n v="5"/>
  </r>
  <r>
    <s v="TS_GAPS_NO_MAPPAR"/>
    <m/>
    <x v="1"/>
    <m/>
    <n v="999"/>
    <m/>
    <m/>
    <m/>
    <m/>
    <n v="0.78351999999999999"/>
    <n v="0"/>
    <n v="0"/>
    <n v="0"/>
    <n v="0"/>
    <m/>
    <n v="0"/>
    <n v="0"/>
    <n v="0"/>
    <m/>
    <n v="0"/>
    <m/>
    <m/>
    <m/>
    <m/>
    <n v="0"/>
    <m/>
    <m/>
    <n v="0"/>
    <n v="0"/>
    <n v="0"/>
    <n v="0"/>
    <n v="0"/>
    <m/>
    <m/>
    <s v="0"/>
    <s v="0"/>
    <s v="0"/>
    <m/>
    <m/>
    <m/>
    <m/>
    <m/>
    <n v="0"/>
    <n v="0"/>
    <n v="1"/>
    <s v="Wankinco R N LT10"/>
    <n v="32"/>
  </r>
  <r>
    <s v="115-000-001-023"/>
    <s v="FEE"/>
    <x v="1"/>
    <s v="FAWN POND"/>
    <n v="601"/>
    <s v="ADM AGAWAM DEVELOPMENT LLC"/>
    <s v="RR"/>
    <m/>
    <m/>
    <n v="2.7969499999999998"/>
    <n v="0"/>
    <n v="0"/>
    <n v="0"/>
    <n v="0"/>
    <m/>
    <n v="0"/>
    <n v="0"/>
    <n v="0"/>
    <m/>
    <n v="0"/>
    <m/>
    <m/>
    <m/>
    <m/>
    <n v="0"/>
    <m/>
    <m/>
    <n v="0"/>
    <n v="0"/>
    <n v="0"/>
    <n v="0"/>
    <n v="0"/>
    <m/>
    <s v="115-000-001-023"/>
    <s v="0"/>
    <s v="0"/>
    <s v="1"/>
    <s v="N"/>
    <m/>
    <m/>
    <m/>
    <m/>
    <n v="0"/>
    <n v="0"/>
    <n v="1"/>
    <s v="Deer Pond"/>
    <n v="6"/>
  </r>
  <r>
    <s v="117-000-004-026"/>
    <s v="FEE"/>
    <x v="1"/>
    <s v="WAREHAM RD"/>
    <n v="76"/>
    <s v="ADM AGAWAM DEVELOPMENT LLC"/>
    <s v="RR"/>
    <m/>
    <m/>
    <n v="2.7640400000000001"/>
    <n v="0"/>
    <n v="0"/>
    <n v="0"/>
    <n v="0"/>
    <m/>
    <n v="0"/>
    <n v="0"/>
    <n v="0"/>
    <m/>
    <n v="0"/>
    <m/>
    <m/>
    <m/>
    <m/>
    <n v="0"/>
    <m/>
    <m/>
    <n v="0"/>
    <n v="0"/>
    <n v="0"/>
    <n v="0"/>
    <n v="0"/>
    <m/>
    <s v="117-000-004-026"/>
    <s v="0"/>
    <s v="0"/>
    <s v="1"/>
    <s v="N"/>
    <s v="Well"/>
    <s v="Sept"/>
    <m/>
    <m/>
    <n v="0"/>
    <n v="0"/>
    <n v="1"/>
    <s v="White Island Pond LT10"/>
    <n v="5"/>
  </r>
  <r>
    <s v="117-000-004-025"/>
    <s v="FEE"/>
    <x v="1"/>
    <s v="WAREHAM RD"/>
    <n v="76"/>
    <s v="ADM AGAWAM DEVELOPMENT LLC"/>
    <s v="RR"/>
    <m/>
    <m/>
    <n v="2.7591199999999998"/>
    <n v="0"/>
    <n v="0"/>
    <n v="0"/>
    <n v="0"/>
    <m/>
    <n v="0"/>
    <n v="0"/>
    <n v="0"/>
    <m/>
    <n v="0"/>
    <m/>
    <m/>
    <m/>
    <m/>
    <n v="0"/>
    <m/>
    <m/>
    <n v="0"/>
    <n v="0"/>
    <n v="0"/>
    <n v="0"/>
    <n v="0"/>
    <m/>
    <s v="117-000-004-025"/>
    <s v="0"/>
    <s v="0"/>
    <s v="1"/>
    <s v="N"/>
    <s v="Well"/>
    <s v="Sept"/>
    <m/>
    <m/>
    <n v="0"/>
    <n v="0"/>
    <n v="1"/>
    <s v="White Island Pond LT10"/>
    <n v="5"/>
  </r>
  <r>
    <s v="115-000-001-022"/>
    <s v="FEE"/>
    <x v="1"/>
    <s v="FAWN POND"/>
    <n v="601"/>
    <s v="ADM AGAWAM DEVELOPMENT LLC"/>
    <s v="RR"/>
    <m/>
    <m/>
    <n v="2.7752400000000002"/>
    <n v="0"/>
    <n v="0"/>
    <n v="0"/>
    <n v="0"/>
    <m/>
    <n v="0"/>
    <n v="0"/>
    <n v="0"/>
    <m/>
    <n v="0"/>
    <m/>
    <m/>
    <m/>
    <m/>
    <n v="0"/>
    <m/>
    <m/>
    <n v="0"/>
    <n v="0"/>
    <n v="0"/>
    <n v="0"/>
    <n v="0"/>
    <m/>
    <s v="115-000-001-022"/>
    <s v="0"/>
    <s v="0"/>
    <s v="1"/>
    <s v="N"/>
    <m/>
    <m/>
    <m/>
    <m/>
    <n v="0"/>
    <n v="0"/>
    <n v="1"/>
    <s v="Deer Pond"/>
    <n v="6"/>
  </r>
  <r>
    <s v="115-000-001-021"/>
    <s v="FEE"/>
    <x v="1"/>
    <s v="FAWN POND"/>
    <n v="601"/>
    <s v="ADM AGAWAM DEVELOPMENT LLC"/>
    <s v="RR"/>
    <m/>
    <m/>
    <n v="2.7456700000000001"/>
    <n v="0"/>
    <n v="0"/>
    <n v="0"/>
    <n v="0"/>
    <m/>
    <n v="0"/>
    <n v="0"/>
    <n v="0"/>
    <m/>
    <n v="0"/>
    <m/>
    <m/>
    <m/>
    <m/>
    <n v="0"/>
    <m/>
    <m/>
    <n v="0"/>
    <n v="0"/>
    <n v="0"/>
    <n v="0"/>
    <n v="0"/>
    <m/>
    <s v="115-000-001-021"/>
    <s v="0"/>
    <s v="0"/>
    <s v="1"/>
    <s v="N"/>
    <m/>
    <m/>
    <m/>
    <m/>
    <n v="0"/>
    <n v="0"/>
    <n v="1"/>
    <s v="White Island Pond LT10"/>
    <n v="5"/>
  </r>
  <r>
    <s v="117-000-004-024"/>
    <s v="FEE"/>
    <x v="1"/>
    <s v="WAREHAM RD"/>
    <n v="76"/>
    <s v="ADM AGAWAM DEVELOPMENT LLC"/>
    <s v="RR"/>
    <m/>
    <m/>
    <n v="2.73258"/>
    <n v="0"/>
    <n v="0"/>
    <n v="0"/>
    <n v="0"/>
    <m/>
    <n v="0"/>
    <n v="0"/>
    <n v="0"/>
    <m/>
    <n v="0"/>
    <m/>
    <m/>
    <m/>
    <m/>
    <n v="0"/>
    <m/>
    <m/>
    <n v="0"/>
    <n v="0"/>
    <n v="0"/>
    <n v="0"/>
    <n v="0"/>
    <m/>
    <s v="117-000-004-024"/>
    <s v="0"/>
    <s v="0"/>
    <s v="1"/>
    <s v="N"/>
    <s v="Well"/>
    <s v="Sept"/>
    <m/>
    <m/>
    <n v="0"/>
    <n v="0"/>
    <n v="1"/>
    <s v="White Island Pond LT10"/>
    <n v="5"/>
  </r>
  <r>
    <s v="127_5_0"/>
    <s v="FEE"/>
    <x v="2"/>
    <s v="52 WAREHAM ST"/>
    <n v="103"/>
    <s v="PINETREE VILLAGE INC"/>
    <m/>
    <m/>
    <m/>
    <n v="18.94847"/>
    <n v="85"/>
    <n v="85"/>
    <n v="85"/>
    <n v="85"/>
    <s v="SEPTIC"/>
    <n v="0"/>
    <n v="0"/>
    <n v="0"/>
    <m/>
    <n v="0"/>
    <m/>
    <m/>
    <m/>
    <s v="SEPTIC"/>
    <n v="0"/>
    <m/>
    <m/>
    <n v="85"/>
    <n v="85"/>
    <n v="0"/>
    <n v="0"/>
    <n v="0"/>
    <m/>
    <m/>
    <m/>
    <m/>
    <m/>
    <m/>
    <m/>
    <m/>
    <m/>
    <m/>
    <n v="0"/>
    <n v="102.85"/>
    <n v="1"/>
    <s v="Wankinco R N GT10"/>
    <n v="31"/>
  </r>
  <r>
    <s v="115-000-001-020"/>
    <s v="FEE"/>
    <x v="1"/>
    <s v="FAWN POND"/>
    <n v="601"/>
    <s v="ADM AGAWAM DEVELOPMENT LLC"/>
    <s v="RR"/>
    <m/>
    <m/>
    <n v="2.80464"/>
    <n v="0"/>
    <n v="0"/>
    <n v="0"/>
    <n v="0"/>
    <m/>
    <n v="0"/>
    <n v="0"/>
    <n v="0"/>
    <m/>
    <n v="0"/>
    <m/>
    <m/>
    <m/>
    <m/>
    <n v="0"/>
    <m/>
    <m/>
    <n v="0"/>
    <n v="0"/>
    <n v="0"/>
    <n v="0"/>
    <n v="0"/>
    <m/>
    <s v="115-000-001-020"/>
    <s v="0"/>
    <s v="0"/>
    <s v="1"/>
    <s v="N"/>
    <m/>
    <m/>
    <m/>
    <m/>
    <n v="0"/>
    <n v="0"/>
    <n v="1"/>
    <s v="White Island Pond LT10"/>
    <n v="5"/>
  </r>
  <r>
    <s v="115-000-001-019"/>
    <s v="FEE"/>
    <x v="1"/>
    <s v="FAWN POND"/>
    <n v="601"/>
    <s v="ADM AGAWAM DEVELOPMENT LLC"/>
    <s v="RR"/>
    <m/>
    <m/>
    <n v="2.7359300000000002"/>
    <n v="0"/>
    <n v="0"/>
    <n v="0"/>
    <n v="0"/>
    <m/>
    <n v="0"/>
    <n v="0"/>
    <n v="0"/>
    <m/>
    <n v="0"/>
    <m/>
    <m/>
    <m/>
    <m/>
    <n v="0"/>
    <m/>
    <m/>
    <n v="0"/>
    <n v="0"/>
    <n v="0"/>
    <n v="0"/>
    <n v="0"/>
    <m/>
    <s v="115-000-001-019"/>
    <s v="0"/>
    <s v="0"/>
    <s v="1"/>
    <s v="N"/>
    <m/>
    <m/>
    <m/>
    <m/>
    <n v="0"/>
    <n v="0"/>
    <n v="1"/>
    <s v="White Island Pond LT10"/>
    <n v="5"/>
  </r>
  <r>
    <s v="117-000-001E-000"/>
    <s v="FEE"/>
    <x v="1"/>
    <s v="UPLAND FAWN POND"/>
    <n v="720"/>
    <s v="LANDERS FARMS LIMITED LIABILIT"/>
    <s v="RR"/>
    <m/>
    <m/>
    <n v="12.545"/>
    <n v="0"/>
    <n v="0"/>
    <n v="0"/>
    <n v="0"/>
    <m/>
    <n v="0"/>
    <n v="0"/>
    <n v="0"/>
    <m/>
    <n v="0"/>
    <m/>
    <m/>
    <m/>
    <m/>
    <n v="0"/>
    <m/>
    <m/>
    <n v="0"/>
    <n v="0"/>
    <n v="0"/>
    <n v="0"/>
    <n v="0"/>
    <m/>
    <s v="117-000-001E-000"/>
    <s v="0"/>
    <s v="0"/>
    <s v="0"/>
    <s v="N"/>
    <m/>
    <m/>
    <m/>
    <m/>
    <n v="0"/>
    <n v="0"/>
    <n v="1"/>
    <s v="Fawn Pond LT10"/>
    <n v="7"/>
  </r>
  <r>
    <s v="115-000-001-018"/>
    <s v="FEE"/>
    <x v="1"/>
    <s v="FAWN POND"/>
    <n v="601"/>
    <s v="ADM AGAWAM DEVELOPMENT LLC"/>
    <s v="RR"/>
    <m/>
    <m/>
    <n v="2.7680699999999998"/>
    <n v="0"/>
    <n v="0"/>
    <n v="0"/>
    <n v="0"/>
    <m/>
    <n v="0"/>
    <n v="0"/>
    <n v="0"/>
    <m/>
    <n v="0"/>
    <m/>
    <m/>
    <m/>
    <m/>
    <n v="0"/>
    <m/>
    <m/>
    <n v="0"/>
    <n v="0"/>
    <n v="0"/>
    <n v="0"/>
    <n v="0"/>
    <m/>
    <s v="115-000-001-018"/>
    <s v="0"/>
    <s v="0"/>
    <s v="1"/>
    <s v="N"/>
    <m/>
    <m/>
    <m/>
    <m/>
    <n v="0"/>
    <n v="0"/>
    <n v="1"/>
    <s v="White Island Pond LT10"/>
    <n v="5"/>
  </r>
  <r>
    <s v="117-000-004-023"/>
    <s v="FEE"/>
    <x v="1"/>
    <s v="WAREHAM RD"/>
    <n v="76"/>
    <s v="ADM AGAWAM DEVELOPMENT LLC"/>
    <s v="RR"/>
    <m/>
    <m/>
    <n v="2.71956"/>
    <n v="0"/>
    <n v="0"/>
    <n v="0"/>
    <n v="0"/>
    <m/>
    <n v="0"/>
    <n v="0"/>
    <n v="0"/>
    <m/>
    <n v="0"/>
    <m/>
    <m/>
    <m/>
    <m/>
    <n v="0"/>
    <m/>
    <m/>
    <n v="0"/>
    <n v="0"/>
    <n v="0"/>
    <n v="0"/>
    <n v="0"/>
    <m/>
    <s v="117-000-004-023"/>
    <s v="0"/>
    <s v="0"/>
    <s v="1"/>
    <s v="N"/>
    <s v="Well"/>
    <s v="Sept"/>
    <m/>
    <m/>
    <n v="0"/>
    <n v="0"/>
    <n v="1"/>
    <s v="White Island Pond LT10"/>
    <n v="5"/>
  </r>
  <r>
    <s v="115-000-001-017"/>
    <s v="FEE"/>
    <x v="1"/>
    <s v="FAWN POND"/>
    <n v="601"/>
    <s v="ADM AGAWAM DEVELOPMENT LLC"/>
    <s v="RR"/>
    <m/>
    <m/>
    <n v="2.7408899999999998"/>
    <n v="0"/>
    <n v="0"/>
    <n v="0"/>
    <n v="0"/>
    <m/>
    <n v="0"/>
    <n v="0"/>
    <n v="0"/>
    <m/>
    <n v="0"/>
    <m/>
    <m/>
    <m/>
    <m/>
    <n v="0"/>
    <m/>
    <m/>
    <n v="0"/>
    <n v="0"/>
    <n v="0"/>
    <n v="0"/>
    <n v="0"/>
    <m/>
    <s v="115-000-001-017"/>
    <s v="0"/>
    <s v="0"/>
    <s v="1"/>
    <s v="N"/>
    <m/>
    <m/>
    <m/>
    <m/>
    <n v="0"/>
    <n v="0"/>
    <n v="1"/>
    <s v="White Island Pond LT10"/>
    <n v="5"/>
  </r>
  <r>
    <s v="117-000-004A-000"/>
    <s v="FEE"/>
    <x v="1"/>
    <s v="FAWN POND"/>
    <n v="76"/>
    <s v="ADM AGAWAM DEVELOPMENT LLC"/>
    <s v="RR"/>
    <m/>
    <m/>
    <n v="631.65255000000002"/>
    <n v="1"/>
    <n v="1"/>
    <n v="1"/>
    <n v="1"/>
    <s v="SEPTIC"/>
    <n v="0"/>
    <n v="0"/>
    <n v="0"/>
    <m/>
    <n v="0"/>
    <m/>
    <m/>
    <m/>
    <s v="SEPTIC"/>
    <n v="0"/>
    <m/>
    <m/>
    <n v="1"/>
    <n v="1"/>
    <n v="0"/>
    <n v="2240"/>
    <n v="2"/>
    <m/>
    <s v="117-000-004A-000"/>
    <s v="1900"/>
    <s v="4090"/>
    <s v="1"/>
    <s v="N"/>
    <s v="Well"/>
    <s v="Sept"/>
    <m/>
    <s v="unk16"/>
    <n v="0"/>
    <n v="2.3231999999999999"/>
    <n v="1"/>
    <s v="Agawam Reservoir S LT10"/>
    <n v="2"/>
  </r>
  <r>
    <s v="TS_GAPS_NO_MAPPAR"/>
    <m/>
    <x v="1"/>
    <m/>
    <n v="0"/>
    <m/>
    <m/>
    <m/>
    <m/>
    <n v="3.9129999999999998E-2"/>
    <n v="0"/>
    <n v="0"/>
    <n v="0"/>
    <n v="0"/>
    <m/>
    <n v="0"/>
    <n v="0"/>
    <n v="0"/>
    <m/>
    <n v="0"/>
    <m/>
    <m/>
    <m/>
    <m/>
    <n v="0"/>
    <m/>
    <m/>
    <n v="0"/>
    <n v="0"/>
    <n v="0"/>
    <n v="0"/>
    <n v="0"/>
    <m/>
    <m/>
    <s v="0"/>
    <s v="0"/>
    <s v="0"/>
    <m/>
    <m/>
    <m/>
    <m/>
    <m/>
    <n v="0"/>
    <n v="0"/>
    <n v="1"/>
    <s v="Wankinco R N LT10"/>
    <n v="32"/>
  </r>
  <r>
    <s v="117-000-000-000"/>
    <s v="NONE - WATER"/>
    <x v="1"/>
    <m/>
    <n v="999"/>
    <m/>
    <m/>
    <m/>
    <m/>
    <n v="45.338079999999998"/>
    <n v="0"/>
    <n v="0"/>
    <n v="0"/>
    <n v="0"/>
    <m/>
    <n v="0"/>
    <n v="0"/>
    <n v="0"/>
    <m/>
    <n v="0"/>
    <m/>
    <m/>
    <m/>
    <m/>
    <n v="0"/>
    <m/>
    <m/>
    <n v="0"/>
    <n v="0"/>
    <n v="0"/>
    <n v="0"/>
    <n v="0"/>
    <m/>
    <s v="117-000-000-000"/>
    <s v="0"/>
    <s v="0"/>
    <s v="0"/>
    <m/>
    <m/>
    <m/>
    <m/>
    <s v="unk15"/>
    <n v="0"/>
    <n v="0"/>
    <n v="1"/>
    <s v="Fawn Pond LT10"/>
    <n v="7"/>
  </r>
  <r>
    <s v="115-000-001-016"/>
    <s v="FEE"/>
    <x v="1"/>
    <s v="FAWN POND"/>
    <n v="601"/>
    <s v="ADM AGAWAM DEVELOPMENT LLC"/>
    <s v="RR"/>
    <m/>
    <m/>
    <n v="2.71454"/>
    <n v="0"/>
    <n v="0"/>
    <n v="0"/>
    <n v="0"/>
    <m/>
    <n v="0"/>
    <n v="0"/>
    <n v="0"/>
    <m/>
    <n v="0"/>
    <m/>
    <m/>
    <m/>
    <m/>
    <n v="0"/>
    <m/>
    <m/>
    <n v="0"/>
    <n v="0"/>
    <n v="0"/>
    <n v="0"/>
    <n v="0"/>
    <m/>
    <s v="115-000-001-016"/>
    <s v="0"/>
    <s v="0"/>
    <s v="1"/>
    <s v="N"/>
    <m/>
    <m/>
    <m/>
    <m/>
    <n v="0"/>
    <n v="0"/>
    <n v="1"/>
    <s v="White Island Pond LT10"/>
    <n v="5"/>
  </r>
  <r>
    <s v="117-000-004-022"/>
    <s v="FEE"/>
    <x v="1"/>
    <s v="WAREHAM RD"/>
    <n v="76"/>
    <s v="ADM AGAWAM DEVELOPMENT LLC"/>
    <s v="RR"/>
    <m/>
    <m/>
    <n v="2.7848199999999999"/>
    <n v="0"/>
    <n v="0"/>
    <n v="0"/>
    <n v="0"/>
    <m/>
    <n v="0"/>
    <n v="0"/>
    <n v="0"/>
    <m/>
    <n v="0"/>
    <m/>
    <m/>
    <m/>
    <m/>
    <n v="0"/>
    <m/>
    <m/>
    <n v="0"/>
    <n v="0"/>
    <n v="0"/>
    <n v="0"/>
    <n v="0"/>
    <m/>
    <s v="117-000-004-022"/>
    <s v="0"/>
    <s v="0"/>
    <s v="1"/>
    <s v="N"/>
    <s v="Well"/>
    <s v="Sept"/>
    <m/>
    <m/>
    <n v="0"/>
    <n v="0"/>
    <n v="1"/>
    <s v="White Island Pond LT10"/>
    <n v="5"/>
  </r>
  <r>
    <s v="115-000-001-015"/>
    <s v="FEE"/>
    <x v="1"/>
    <s v="FAWN POND"/>
    <n v="601"/>
    <s v="ADM AGAWAM DEVELOPMENT LLC"/>
    <s v="RR"/>
    <m/>
    <m/>
    <n v="2.7331500000000002"/>
    <n v="0"/>
    <n v="0"/>
    <n v="0"/>
    <n v="0"/>
    <m/>
    <n v="0"/>
    <n v="0"/>
    <n v="0"/>
    <m/>
    <n v="0"/>
    <m/>
    <m/>
    <m/>
    <m/>
    <n v="0"/>
    <m/>
    <m/>
    <n v="0"/>
    <n v="0"/>
    <n v="0"/>
    <n v="0"/>
    <n v="0"/>
    <m/>
    <s v="115-000-001-015"/>
    <s v="0"/>
    <s v="0"/>
    <s v="1"/>
    <s v="N"/>
    <m/>
    <m/>
    <m/>
    <m/>
    <n v="0"/>
    <n v="0"/>
    <n v="1"/>
    <s v="White Island Pond LT10"/>
    <n v="5"/>
  </r>
  <r>
    <s v="115-000-001-051"/>
    <s v="FEE"/>
    <x v="1"/>
    <s v="FAWN POND"/>
    <n v="601"/>
    <s v="ADM AGAWAM DEVELOPMENT LLC"/>
    <s v="RR"/>
    <m/>
    <m/>
    <n v="1.7037599999999999"/>
    <n v="0"/>
    <n v="0"/>
    <n v="0"/>
    <n v="0"/>
    <m/>
    <n v="0"/>
    <n v="0"/>
    <n v="0"/>
    <m/>
    <n v="0"/>
    <m/>
    <m/>
    <m/>
    <m/>
    <n v="0"/>
    <m/>
    <m/>
    <n v="0"/>
    <n v="0"/>
    <n v="0"/>
    <n v="0"/>
    <n v="0"/>
    <m/>
    <s v="115-000-001-051"/>
    <s v="0"/>
    <s v="0"/>
    <s v="1"/>
    <s v="N"/>
    <m/>
    <m/>
    <m/>
    <m/>
    <n v="0"/>
    <n v="0"/>
    <n v="1"/>
    <s v="White Island Pond LT10"/>
    <n v="5"/>
  </r>
  <r>
    <s v="117-000-004-021"/>
    <s v="FEE"/>
    <x v="1"/>
    <s v="WAREHAM RD"/>
    <n v="67"/>
    <s v="ADM AGAWAM DEVELOPMENT LLC"/>
    <s v="RR"/>
    <m/>
    <m/>
    <n v="2.7790499999999998"/>
    <n v="0"/>
    <n v="0"/>
    <n v="0"/>
    <n v="0"/>
    <m/>
    <n v="0"/>
    <n v="0"/>
    <n v="0"/>
    <m/>
    <n v="0"/>
    <m/>
    <m/>
    <m/>
    <m/>
    <n v="0"/>
    <m/>
    <m/>
    <n v="0"/>
    <n v="0"/>
    <n v="0"/>
    <n v="0"/>
    <n v="0"/>
    <m/>
    <s v="117-000-004-021"/>
    <s v="0"/>
    <s v="0"/>
    <s v="1"/>
    <s v="N"/>
    <m/>
    <m/>
    <m/>
    <m/>
    <n v="0"/>
    <n v="0"/>
    <n v="1"/>
    <s v="White Island Pond LT10"/>
    <n v="5"/>
  </r>
  <r>
    <s v="115-000-001-014"/>
    <s v="FEE"/>
    <x v="1"/>
    <s v="FAWN POND"/>
    <n v="601"/>
    <s v="ADM AGAWAM DEVELOPMENT LLC"/>
    <s v="RR"/>
    <m/>
    <m/>
    <n v="2.7638400000000001"/>
    <n v="0"/>
    <n v="0"/>
    <n v="0"/>
    <n v="0"/>
    <m/>
    <n v="0"/>
    <n v="0"/>
    <n v="0"/>
    <m/>
    <n v="0"/>
    <m/>
    <m/>
    <m/>
    <m/>
    <n v="0"/>
    <m/>
    <m/>
    <n v="0"/>
    <n v="0"/>
    <n v="0"/>
    <n v="0"/>
    <n v="0"/>
    <m/>
    <s v="115-000-001-014"/>
    <s v="0"/>
    <s v="0"/>
    <s v="1"/>
    <s v="N"/>
    <m/>
    <m/>
    <m/>
    <m/>
    <n v="0"/>
    <n v="0"/>
    <n v="1"/>
    <s v="White Island Pond LT10"/>
    <n v="5"/>
  </r>
  <r>
    <s v="TS_GAPS_NO_MAPPAR"/>
    <m/>
    <x v="1"/>
    <m/>
    <n v="0"/>
    <m/>
    <m/>
    <m/>
    <m/>
    <n v="1.0000000000000001E-5"/>
    <n v="0"/>
    <n v="0"/>
    <n v="0"/>
    <n v="0"/>
    <m/>
    <n v="0"/>
    <n v="0"/>
    <n v="0"/>
    <m/>
    <n v="0"/>
    <m/>
    <m/>
    <m/>
    <m/>
    <n v="0"/>
    <m/>
    <m/>
    <n v="0"/>
    <n v="0"/>
    <n v="0"/>
    <n v="0"/>
    <n v="0"/>
    <m/>
    <m/>
    <s v="0"/>
    <s v="0"/>
    <s v="0"/>
    <m/>
    <m/>
    <m/>
    <m/>
    <m/>
    <n v="0"/>
    <n v="0"/>
    <n v="1"/>
    <s v="Wankinco R N LT10"/>
    <n v="32"/>
  </r>
  <r>
    <s v="115-000-001-050"/>
    <s v="FEE"/>
    <x v="1"/>
    <s v="FAWN POND"/>
    <n v="601"/>
    <s v="ADM AGAWAM DEVELOPMENT LLC"/>
    <s v="RR"/>
    <m/>
    <m/>
    <n v="2.1497700000000002"/>
    <n v="0"/>
    <n v="0"/>
    <n v="0"/>
    <n v="0"/>
    <m/>
    <n v="0"/>
    <n v="0"/>
    <n v="0"/>
    <m/>
    <n v="0"/>
    <m/>
    <m/>
    <m/>
    <m/>
    <n v="0"/>
    <m/>
    <m/>
    <n v="0"/>
    <n v="0"/>
    <n v="0"/>
    <n v="0"/>
    <n v="0"/>
    <m/>
    <s v="115-000-001-050"/>
    <s v="0"/>
    <s v="0"/>
    <s v="1"/>
    <s v="N"/>
    <m/>
    <m/>
    <m/>
    <m/>
    <n v="0"/>
    <n v="0"/>
    <n v="1"/>
    <s v="White Island Pond LT10"/>
    <n v="5"/>
  </r>
  <r>
    <s v="117-000-004-020"/>
    <s v="FEE"/>
    <x v="1"/>
    <s v="FAWN POND"/>
    <n v="67"/>
    <s v="ADM AGAWAM DEVELOPMENT LLC"/>
    <s v="RR"/>
    <m/>
    <m/>
    <n v="2.77529"/>
    <n v="0"/>
    <n v="0"/>
    <n v="0"/>
    <n v="0"/>
    <m/>
    <n v="0"/>
    <n v="0"/>
    <n v="0"/>
    <m/>
    <n v="0"/>
    <m/>
    <m/>
    <m/>
    <m/>
    <n v="0"/>
    <m/>
    <m/>
    <n v="0"/>
    <n v="0"/>
    <n v="0"/>
    <n v="0"/>
    <n v="0"/>
    <m/>
    <s v="117-000-004-020"/>
    <s v="0"/>
    <s v="0"/>
    <s v="1"/>
    <s v="N"/>
    <m/>
    <m/>
    <m/>
    <m/>
    <n v="0"/>
    <n v="0"/>
    <n v="1"/>
    <s v="Deer Pond"/>
    <n v="6"/>
  </r>
  <r>
    <s v="115-000-001-013"/>
    <s v="FEE"/>
    <x v="1"/>
    <s v="FAWN POND"/>
    <n v="601"/>
    <s v="ADM AGAWAM DEVELOPMENT LLC"/>
    <s v="RR"/>
    <m/>
    <m/>
    <n v="2.7582800000000001"/>
    <n v="0"/>
    <n v="0"/>
    <n v="0"/>
    <n v="0"/>
    <m/>
    <n v="0"/>
    <n v="0"/>
    <n v="0"/>
    <m/>
    <n v="0"/>
    <m/>
    <m/>
    <m/>
    <m/>
    <n v="0"/>
    <m/>
    <m/>
    <n v="0"/>
    <n v="0"/>
    <n v="0"/>
    <n v="0"/>
    <n v="0"/>
    <m/>
    <s v="115-000-001-013"/>
    <s v="0"/>
    <s v="0"/>
    <s v="1"/>
    <s v="N"/>
    <m/>
    <m/>
    <m/>
    <m/>
    <n v="0"/>
    <n v="0"/>
    <n v="1"/>
    <s v="White Island Pond LT10"/>
    <n v="5"/>
  </r>
  <r>
    <s v="131_4_2"/>
    <s v="FEE"/>
    <x v="2"/>
    <s v="0 FEDERAL RD"/>
    <n v="400"/>
    <s v="OCEAN SPRAY CRAN CO"/>
    <m/>
    <m/>
    <m/>
    <n v="100.17838"/>
    <n v="1"/>
    <n v="1"/>
    <n v="1"/>
    <n v="1"/>
    <s v="SEPTIC"/>
    <n v="0"/>
    <n v="0"/>
    <n v="0"/>
    <m/>
    <n v="0"/>
    <m/>
    <m/>
    <m/>
    <s v="SEPTIC"/>
    <n v="0"/>
    <m/>
    <m/>
    <n v="1"/>
    <n v="1"/>
    <n v="0"/>
    <n v="0"/>
    <n v="0"/>
    <m/>
    <m/>
    <m/>
    <m/>
    <m/>
    <m/>
    <m/>
    <m/>
    <m/>
    <m/>
    <n v="0"/>
    <n v="1.21"/>
    <n v="1"/>
    <s v="Wankinco R N LT10"/>
    <n v="32"/>
  </r>
  <r>
    <s v="117-000-004-017"/>
    <s v="FEE"/>
    <x v="1"/>
    <s v="FAWN POND"/>
    <n v="601"/>
    <s v="ADM AGAWAM DEVELOPMENT LLC"/>
    <s v="RR"/>
    <m/>
    <m/>
    <n v="2.7373500000000002"/>
    <n v="0"/>
    <n v="0"/>
    <n v="0"/>
    <n v="0"/>
    <m/>
    <n v="0"/>
    <n v="0"/>
    <n v="0"/>
    <m/>
    <n v="0"/>
    <m/>
    <m/>
    <m/>
    <m/>
    <n v="0"/>
    <m/>
    <m/>
    <n v="0"/>
    <n v="0"/>
    <n v="0"/>
    <n v="0"/>
    <n v="0"/>
    <m/>
    <s v="117-000-004-017"/>
    <s v="0"/>
    <s v="0"/>
    <s v="1"/>
    <s v="N"/>
    <m/>
    <m/>
    <m/>
    <m/>
    <n v="0"/>
    <n v="0"/>
    <n v="1"/>
    <s v="White Island Pond LT10"/>
    <n v="5"/>
  </r>
  <r>
    <s v="117-000-004-019"/>
    <s v="FEE"/>
    <x v="1"/>
    <s v="FAWN POND"/>
    <n v="601"/>
    <s v="ADM AGAWAM DEVELOPMENT LLC"/>
    <s v="RR"/>
    <m/>
    <m/>
    <n v="2.7391899999999998"/>
    <n v="0"/>
    <n v="0"/>
    <n v="0"/>
    <n v="0"/>
    <m/>
    <n v="0"/>
    <n v="0"/>
    <n v="0"/>
    <m/>
    <n v="0"/>
    <m/>
    <m/>
    <m/>
    <m/>
    <n v="0"/>
    <m/>
    <m/>
    <n v="0"/>
    <n v="0"/>
    <n v="0"/>
    <n v="0"/>
    <n v="0"/>
    <m/>
    <s v="117-000-004-019"/>
    <s v="0"/>
    <s v="0"/>
    <s v="1"/>
    <s v="N"/>
    <m/>
    <m/>
    <m/>
    <m/>
    <n v="0"/>
    <n v="0"/>
    <n v="1"/>
    <s v="Deer Pond"/>
    <n v="6"/>
  </r>
  <r>
    <s v="126_20_0"/>
    <s v="FEE"/>
    <x v="2"/>
    <s v="0"/>
    <n v="700"/>
    <s v="UNK999"/>
    <m/>
    <m/>
    <m/>
    <n v="8.5590100000000007"/>
    <n v="0"/>
    <n v="0"/>
    <n v="0"/>
    <n v="0"/>
    <m/>
    <n v="0"/>
    <n v="0"/>
    <n v="0"/>
    <m/>
    <n v="0"/>
    <m/>
    <m/>
    <m/>
    <m/>
    <n v="0"/>
    <m/>
    <m/>
    <n v="0"/>
    <n v="0"/>
    <n v="0"/>
    <n v="0"/>
    <n v="0"/>
    <m/>
    <m/>
    <m/>
    <m/>
    <m/>
    <m/>
    <m/>
    <m/>
    <m/>
    <m/>
    <n v="0"/>
    <n v="0"/>
    <n v="1"/>
    <s v="Wankinco R N GT10"/>
    <n v="31"/>
  </r>
  <r>
    <s v="115-000-001-049"/>
    <s v="FEE"/>
    <x v="1"/>
    <s v="FAWN POND"/>
    <n v="601"/>
    <s v="ADM AGAWAM DEVELOPMENT LLC"/>
    <s v="RR"/>
    <m/>
    <m/>
    <n v="2.5190100000000002"/>
    <n v="0"/>
    <n v="0"/>
    <n v="0"/>
    <n v="0"/>
    <m/>
    <n v="0"/>
    <n v="0"/>
    <n v="0"/>
    <m/>
    <n v="0"/>
    <m/>
    <m/>
    <m/>
    <m/>
    <n v="0"/>
    <m/>
    <m/>
    <n v="0"/>
    <n v="0"/>
    <n v="0"/>
    <n v="0"/>
    <n v="0"/>
    <m/>
    <s v="115-000-001-049"/>
    <s v="0"/>
    <s v="0"/>
    <s v="1"/>
    <s v="N"/>
    <m/>
    <m/>
    <m/>
    <m/>
    <n v="0"/>
    <n v="0"/>
    <n v="1"/>
    <s v="White Island Pond LT10"/>
    <n v="5"/>
  </r>
  <r>
    <s v="115-000-001-012"/>
    <s v="FEE"/>
    <x v="1"/>
    <s v="FAWN POND"/>
    <n v="601"/>
    <s v="ADM AGAWAM DEVELOPMENT LLC"/>
    <s v="RR"/>
    <m/>
    <m/>
    <n v="2.7436600000000002"/>
    <n v="0"/>
    <n v="0"/>
    <n v="0"/>
    <n v="0"/>
    <m/>
    <n v="0"/>
    <n v="0"/>
    <n v="0"/>
    <m/>
    <n v="0"/>
    <m/>
    <m/>
    <m/>
    <m/>
    <n v="0"/>
    <m/>
    <m/>
    <n v="0"/>
    <n v="0"/>
    <n v="0"/>
    <n v="0"/>
    <n v="0"/>
    <m/>
    <s v="115-000-001-012"/>
    <s v="0"/>
    <s v="0"/>
    <s v="1"/>
    <s v="N"/>
    <m/>
    <m/>
    <m/>
    <m/>
    <n v="0"/>
    <n v="0"/>
    <n v="1"/>
    <s v="White Island Pond LT10"/>
    <n v="5"/>
  </r>
  <r>
    <s v="117-000-001D-000"/>
    <s v="FEE"/>
    <x v="1"/>
    <s v="1 CUTTERFIELD RD"/>
    <n v="905"/>
    <s v="OLD COLONY COUNCIL BSA"/>
    <s v="RR"/>
    <m/>
    <m/>
    <n v="50.404960000000003"/>
    <n v="6"/>
    <n v="6"/>
    <n v="6"/>
    <n v="6"/>
    <s v="SEPTIC"/>
    <n v="0"/>
    <n v="0"/>
    <n v="0"/>
    <m/>
    <n v="0"/>
    <m/>
    <m/>
    <m/>
    <s v="SEPTIC"/>
    <n v="0"/>
    <m/>
    <m/>
    <n v="6"/>
    <n v="6"/>
    <n v="0"/>
    <n v="11369"/>
    <n v="1.5"/>
    <m/>
    <s v="117-000-001D-000"/>
    <s v="1965"/>
    <s v="15539"/>
    <s v="6"/>
    <s v="N"/>
    <s v="Sept"/>
    <s v="Well"/>
    <s v="Prop"/>
    <m/>
    <n v="0"/>
    <n v="6.9695999999999998"/>
    <n v="1"/>
    <s v="Fawn Pond LT10"/>
    <n v="7"/>
  </r>
  <r>
    <s v="117-000-004-018"/>
    <s v="FEE"/>
    <x v="1"/>
    <s v="FAWN POND"/>
    <n v="601"/>
    <s v="ADM AGAWAM DEVELOPMENT LLC"/>
    <s v="RR"/>
    <m/>
    <m/>
    <n v="2.7962600000000002"/>
    <n v="0"/>
    <n v="0"/>
    <n v="0"/>
    <n v="0"/>
    <m/>
    <n v="0"/>
    <n v="0"/>
    <n v="0"/>
    <m/>
    <n v="0"/>
    <m/>
    <m/>
    <m/>
    <m/>
    <n v="0"/>
    <m/>
    <m/>
    <n v="0"/>
    <n v="0"/>
    <n v="0"/>
    <n v="0"/>
    <n v="0"/>
    <m/>
    <s v="117-000-004-018"/>
    <s v="0"/>
    <s v="0"/>
    <s v="1"/>
    <s v="N"/>
    <m/>
    <m/>
    <m/>
    <m/>
    <n v="0"/>
    <n v="0"/>
    <n v="1"/>
    <s v="Deer Pond"/>
    <n v="6"/>
  </r>
  <r>
    <s v="TS_GAPS_NO_MAPPAR"/>
    <m/>
    <x v="1"/>
    <m/>
    <n v="999"/>
    <m/>
    <m/>
    <m/>
    <m/>
    <n v="0.17266000000000001"/>
    <n v="0"/>
    <n v="0"/>
    <n v="0"/>
    <n v="0"/>
    <m/>
    <n v="0"/>
    <n v="0"/>
    <n v="0"/>
    <m/>
    <n v="0"/>
    <m/>
    <m/>
    <m/>
    <m/>
    <n v="0"/>
    <m/>
    <m/>
    <n v="0"/>
    <n v="0"/>
    <n v="0"/>
    <n v="0"/>
    <n v="0"/>
    <m/>
    <m/>
    <s v="0"/>
    <s v="0"/>
    <s v="0"/>
    <m/>
    <m/>
    <m/>
    <m/>
    <m/>
    <n v="0"/>
    <n v="0"/>
    <n v="1"/>
    <s v="Wankinco R N LT10"/>
    <n v="32"/>
  </r>
  <r>
    <s v="117-000-004-016"/>
    <s v="FEE"/>
    <x v="1"/>
    <s v="FAWN POND"/>
    <n v="601"/>
    <s v="ADM AGAWAM DEVELOPMENT LLC"/>
    <s v="RR"/>
    <m/>
    <m/>
    <n v="2.8353100000000002"/>
    <n v="0"/>
    <n v="0"/>
    <n v="0"/>
    <n v="0"/>
    <m/>
    <n v="0"/>
    <n v="0"/>
    <n v="0"/>
    <m/>
    <n v="0"/>
    <m/>
    <m/>
    <m/>
    <m/>
    <n v="0"/>
    <m/>
    <m/>
    <n v="0"/>
    <n v="0"/>
    <n v="0"/>
    <n v="0"/>
    <n v="0"/>
    <m/>
    <s v="117-000-004-016"/>
    <s v="0"/>
    <s v="0"/>
    <s v="1"/>
    <s v="N"/>
    <m/>
    <m/>
    <m/>
    <m/>
    <n v="0"/>
    <n v="0"/>
    <n v="1"/>
    <s v="White Island Pond LT10"/>
    <n v="5"/>
  </r>
  <r>
    <s v="TS_GAPS_NO_MAPPAR"/>
    <m/>
    <x v="1"/>
    <m/>
    <n v="999"/>
    <m/>
    <m/>
    <m/>
    <m/>
    <n v="0.37009999999999998"/>
    <n v="0"/>
    <n v="0"/>
    <n v="0"/>
    <n v="0"/>
    <m/>
    <n v="0"/>
    <n v="0"/>
    <n v="0"/>
    <m/>
    <n v="0"/>
    <m/>
    <m/>
    <m/>
    <m/>
    <n v="0"/>
    <m/>
    <m/>
    <n v="0"/>
    <n v="0"/>
    <n v="0"/>
    <n v="0"/>
    <n v="0"/>
    <m/>
    <m/>
    <s v="0"/>
    <s v="0"/>
    <s v="0"/>
    <m/>
    <m/>
    <m/>
    <m/>
    <m/>
    <n v="0"/>
    <n v="0"/>
    <n v="1"/>
    <s v="Wankinco R N LT10"/>
    <n v="32"/>
  </r>
  <r>
    <s v="TS_GAPS_NO_MAPPAR"/>
    <m/>
    <x v="1"/>
    <m/>
    <n v="0"/>
    <m/>
    <m/>
    <m/>
    <m/>
    <n v="6.0000000000000002E-5"/>
    <n v="0"/>
    <n v="0"/>
    <n v="0"/>
    <n v="0"/>
    <m/>
    <n v="0"/>
    <n v="0"/>
    <n v="0"/>
    <m/>
    <n v="0"/>
    <m/>
    <m/>
    <m/>
    <m/>
    <n v="0"/>
    <m/>
    <m/>
    <n v="0"/>
    <n v="0"/>
    <n v="0"/>
    <n v="0"/>
    <n v="0"/>
    <m/>
    <m/>
    <s v="0"/>
    <s v="0"/>
    <s v="0"/>
    <m/>
    <m/>
    <m/>
    <m/>
    <m/>
    <n v="0"/>
    <n v="0"/>
    <n v="1"/>
    <s v="Wankinco R N LT10"/>
    <n v="32"/>
  </r>
  <r>
    <s v="116-000-004-015"/>
    <s v="FEE"/>
    <x v="1"/>
    <s v="FAWN POND"/>
    <n v="601"/>
    <s v="ADM AGAWAM DEVELOPMENT LLC"/>
    <s v="RR"/>
    <m/>
    <m/>
    <n v="2.70601"/>
    <n v="0"/>
    <n v="0"/>
    <n v="0"/>
    <n v="0"/>
    <m/>
    <n v="0"/>
    <n v="0"/>
    <n v="0"/>
    <m/>
    <n v="0"/>
    <m/>
    <m/>
    <m/>
    <m/>
    <n v="0"/>
    <m/>
    <m/>
    <n v="0"/>
    <n v="0"/>
    <n v="0"/>
    <n v="0"/>
    <n v="0"/>
    <m/>
    <s v="116-000-004-015"/>
    <s v="0"/>
    <s v="0"/>
    <s v="1"/>
    <s v="N"/>
    <m/>
    <m/>
    <m/>
    <m/>
    <n v="0"/>
    <n v="0"/>
    <n v="1"/>
    <s v="White Island Pond LT10"/>
    <n v="5"/>
  </r>
  <r>
    <s v="115-000-001-011"/>
    <s v="FEE"/>
    <x v="1"/>
    <s v="FAWN POND"/>
    <n v="601"/>
    <s v="ADM AGAWAM DEVELOPMENT LLC"/>
    <s v="RR"/>
    <m/>
    <m/>
    <n v="2.7622900000000001"/>
    <n v="0"/>
    <n v="0"/>
    <n v="0"/>
    <n v="0"/>
    <m/>
    <n v="0"/>
    <n v="0"/>
    <n v="0"/>
    <m/>
    <n v="0"/>
    <m/>
    <m/>
    <m/>
    <m/>
    <n v="0"/>
    <m/>
    <m/>
    <n v="0"/>
    <n v="0"/>
    <n v="0"/>
    <n v="0"/>
    <n v="0"/>
    <m/>
    <s v="115-000-001-011"/>
    <s v="0"/>
    <s v="0"/>
    <s v="1"/>
    <s v="N"/>
    <m/>
    <m/>
    <m/>
    <m/>
    <n v="0"/>
    <n v="0"/>
    <n v="1"/>
    <s v="White Island Pond LT10"/>
    <n v="5"/>
  </r>
  <r>
    <s v="115-000-001-048"/>
    <s v="FEE"/>
    <x v="1"/>
    <s v="FAWN POND"/>
    <n v="601"/>
    <s v="ADM AGAWAM DEVELOPMENT LLC"/>
    <s v="RR"/>
    <m/>
    <m/>
    <n v="2.4377800000000001"/>
    <n v="0"/>
    <n v="0"/>
    <n v="0"/>
    <n v="0"/>
    <m/>
    <n v="0"/>
    <n v="0"/>
    <n v="0"/>
    <m/>
    <n v="0"/>
    <m/>
    <m/>
    <m/>
    <m/>
    <n v="0"/>
    <m/>
    <m/>
    <n v="0"/>
    <n v="0"/>
    <n v="0"/>
    <n v="0"/>
    <n v="0"/>
    <m/>
    <s v="115-000-001-048"/>
    <s v="0"/>
    <s v="0"/>
    <s v="1"/>
    <s v="N"/>
    <m/>
    <m/>
    <m/>
    <m/>
    <n v="0"/>
    <n v="0"/>
    <n v="1"/>
    <s v="White Island Pond LT10"/>
    <n v="5"/>
  </r>
  <r>
    <s v="TS_GAPS_NO_MAPPAR"/>
    <m/>
    <x v="1"/>
    <m/>
    <n v="0"/>
    <m/>
    <m/>
    <m/>
    <m/>
    <n v="8.9870000000000005E-2"/>
    <n v="0"/>
    <n v="0"/>
    <n v="0"/>
    <n v="0"/>
    <m/>
    <n v="0"/>
    <n v="0"/>
    <n v="0"/>
    <m/>
    <n v="0"/>
    <m/>
    <m/>
    <m/>
    <m/>
    <n v="0"/>
    <m/>
    <m/>
    <n v="0"/>
    <n v="0"/>
    <n v="0"/>
    <n v="0"/>
    <n v="0"/>
    <m/>
    <m/>
    <s v="0"/>
    <s v="0"/>
    <s v="0"/>
    <m/>
    <m/>
    <m/>
    <m/>
    <m/>
    <n v="0"/>
    <n v="0"/>
    <n v="1"/>
    <s v="Wankinco R N LT10"/>
    <n v="32"/>
  </r>
  <r>
    <s v="TS_GAPS_NO_MAPPAR"/>
    <m/>
    <x v="1"/>
    <m/>
    <n v="0"/>
    <m/>
    <m/>
    <m/>
    <m/>
    <n v="1.17E-2"/>
    <n v="0"/>
    <n v="0"/>
    <n v="0"/>
    <n v="0"/>
    <m/>
    <n v="0"/>
    <n v="0"/>
    <n v="0"/>
    <m/>
    <n v="0"/>
    <m/>
    <m/>
    <m/>
    <m/>
    <n v="0"/>
    <m/>
    <m/>
    <n v="0"/>
    <n v="0"/>
    <n v="0"/>
    <n v="0"/>
    <n v="0"/>
    <m/>
    <m/>
    <s v="0"/>
    <s v="0"/>
    <s v="0"/>
    <m/>
    <m/>
    <m/>
    <m/>
    <m/>
    <n v="0"/>
    <n v="0"/>
    <n v="1"/>
    <s v="Wankinco R N LT10"/>
    <n v="32"/>
  </r>
  <r>
    <s v="117-000-001B-000"/>
    <s v="FEE"/>
    <x v="1"/>
    <s v="NR FAWN POND"/>
    <n v="905"/>
    <s v="OLD COLONY COUNCIL BSA"/>
    <s v="RR"/>
    <m/>
    <m/>
    <n v="0.35321000000000002"/>
    <n v="0"/>
    <n v="0"/>
    <n v="0"/>
    <n v="0"/>
    <m/>
    <n v="0"/>
    <n v="0"/>
    <n v="0"/>
    <m/>
    <n v="0"/>
    <m/>
    <m/>
    <m/>
    <m/>
    <n v="0"/>
    <m/>
    <m/>
    <n v="0"/>
    <n v="0"/>
    <n v="0"/>
    <n v="0"/>
    <n v="0"/>
    <m/>
    <s v="117-000-001B-000"/>
    <s v="0"/>
    <s v="0"/>
    <s v="0"/>
    <s v="N"/>
    <m/>
    <m/>
    <m/>
    <m/>
    <n v="0"/>
    <n v="0"/>
    <n v="1"/>
    <s v="Fawn Pond LT10"/>
    <n v="7"/>
  </r>
  <r>
    <s v="116-000-004-014"/>
    <s v="FEE"/>
    <x v="1"/>
    <s v="FAWN POND"/>
    <n v="601"/>
    <s v="ADM AGAWAM DEVELOPMENT LLC"/>
    <s v="RR"/>
    <m/>
    <m/>
    <n v="2.7963"/>
    <n v="0"/>
    <n v="0"/>
    <n v="0"/>
    <n v="0"/>
    <m/>
    <n v="0"/>
    <n v="0"/>
    <n v="0"/>
    <m/>
    <n v="0"/>
    <m/>
    <m/>
    <m/>
    <m/>
    <n v="0"/>
    <m/>
    <m/>
    <n v="0"/>
    <n v="0"/>
    <n v="0"/>
    <n v="0"/>
    <n v="0"/>
    <m/>
    <s v="116-000-004-014"/>
    <s v="0"/>
    <s v="0"/>
    <s v="1"/>
    <s v="N"/>
    <m/>
    <m/>
    <m/>
    <m/>
    <n v="0"/>
    <n v="0"/>
    <n v="1"/>
    <s v="White Island Pond LT10"/>
    <n v="5"/>
  </r>
  <r>
    <s v="115-000-001-010"/>
    <s v="FEE"/>
    <x v="1"/>
    <s v="FAWN POND"/>
    <n v="601"/>
    <s v="ADM AGAWAM DEVELOPMENT LLC"/>
    <s v="RR"/>
    <m/>
    <m/>
    <n v="2.7657500000000002"/>
    <n v="0"/>
    <n v="0"/>
    <n v="0"/>
    <n v="0"/>
    <m/>
    <n v="0"/>
    <n v="0"/>
    <n v="0"/>
    <m/>
    <n v="0"/>
    <m/>
    <m/>
    <m/>
    <m/>
    <n v="0"/>
    <m/>
    <m/>
    <n v="0"/>
    <n v="0"/>
    <n v="0"/>
    <n v="0"/>
    <n v="0"/>
    <m/>
    <s v="115-000-001-010"/>
    <s v="0"/>
    <s v="0"/>
    <s v="1"/>
    <s v="N"/>
    <m/>
    <m/>
    <m/>
    <m/>
    <n v="0"/>
    <n v="0"/>
    <n v="1"/>
    <s v="White Island Pond LT10"/>
    <n v="5"/>
  </r>
  <r>
    <s v="116-000-004-013"/>
    <s v="FEE"/>
    <x v="1"/>
    <s v="FAWN POND"/>
    <n v="601"/>
    <s v="ADM AGAWAM DEVELOPMENT LLC"/>
    <s v="RR"/>
    <m/>
    <m/>
    <n v="2.7422499999999999"/>
    <n v="0"/>
    <n v="0"/>
    <n v="0"/>
    <n v="0"/>
    <m/>
    <n v="0"/>
    <n v="0"/>
    <n v="0"/>
    <m/>
    <n v="0"/>
    <m/>
    <m/>
    <m/>
    <m/>
    <n v="0"/>
    <m/>
    <m/>
    <n v="0"/>
    <n v="0"/>
    <n v="0"/>
    <n v="0"/>
    <n v="0"/>
    <m/>
    <s v="116-000-004-013"/>
    <s v="0"/>
    <s v="0"/>
    <s v="1"/>
    <s v="N"/>
    <m/>
    <m/>
    <m/>
    <m/>
    <n v="0"/>
    <n v="0"/>
    <n v="1"/>
    <s v="White Island Pond LT10"/>
    <n v="5"/>
  </r>
  <r>
    <s v="129_2_0"/>
    <s v="FEE"/>
    <x v="2"/>
    <s v="75 CRANBERRY RD"/>
    <n v="103"/>
    <s v="PIPER DAVID G SR"/>
    <m/>
    <m/>
    <m/>
    <n v="1.65899"/>
    <n v="0"/>
    <n v="0"/>
    <n v="0"/>
    <n v="0"/>
    <m/>
    <n v="0"/>
    <n v="0"/>
    <n v="0"/>
    <m/>
    <n v="0"/>
    <m/>
    <m/>
    <m/>
    <m/>
    <n v="0"/>
    <m/>
    <m/>
    <n v="0"/>
    <n v="0"/>
    <n v="0"/>
    <n v="0"/>
    <n v="0"/>
    <m/>
    <m/>
    <m/>
    <m/>
    <m/>
    <m/>
    <m/>
    <m/>
    <m/>
    <m/>
    <n v="0"/>
    <n v="0"/>
    <n v="1"/>
    <s v="Wankinco R N GT10"/>
    <n v="31"/>
  </r>
  <r>
    <s v="115-000-001-047"/>
    <s v="FEE"/>
    <x v="1"/>
    <s v="FAWN POND"/>
    <n v="601"/>
    <s v="ADM AGAWAM DEVELOPMENT LLC"/>
    <s v="RR"/>
    <m/>
    <m/>
    <n v="2.4375499999999999"/>
    <n v="0"/>
    <n v="0"/>
    <n v="0"/>
    <n v="0"/>
    <m/>
    <n v="0"/>
    <n v="0"/>
    <n v="0"/>
    <m/>
    <n v="0"/>
    <m/>
    <m/>
    <m/>
    <m/>
    <n v="0"/>
    <m/>
    <m/>
    <n v="0"/>
    <n v="0"/>
    <n v="0"/>
    <n v="0"/>
    <n v="0"/>
    <m/>
    <s v="115-000-001-047"/>
    <s v="0"/>
    <s v="0"/>
    <s v="1"/>
    <s v="N"/>
    <m/>
    <m/>
    <m/>
    <m/>
    <n v="0"/>
    <n v="0"/>
    <n v="1"/>
    <s v="White Island Pond LT10"/>
    <n v="5"/>
  </r>
  <r>
    <s v="115-000-001-009"/>
    <s v="FEE"/>
    <x v="1"/>
    <s v="FAWN POND"/>
    <n v="601"/>
    <s v="ADM AGAWAM DEVELOPMENT LLC"/>
    <s v="RR"/>
    <m/>
    <m/>
    <n v="2.7622499999999999"/>
    <n v="0"/>
    <n v="0"/>
    <n v="0"/>
    <n v="0"/>
    <m/>
    <n v="0"/>
    <n v="0"/>
    <n v="0"/>
    <m/>
    <n v="0"/>
    <m/>
    <m/>
    <m/>
    <m/>
    <n v="0"/>
    <m/>
    <m/>
    <n v="0"/>
    <n v="0"/>
    <n v="0"/>
    <n v="0"/>
    <n v="0"/>
    <m/>
    <s v="115-000-001-009"/>
    <s v="0"/>
    <s v="0"/>
    <s v="1"/>
    <s v="N"/>
    <m/>
    <m/>
    <m/>
    <m/>
    <n v="0"/>
    <n v="0"/>
    <n v="1"/>
    <s v="White Island Pond LT10"/>
    <n v="5"/>
  </r>
  <r>
    <s v="116-000-004-012"/>
    <s v="FEE"/>
    <x v="1"/>
    <s v="FAWN POND"/>
    <n v="601"/>
    <s v="ADM AGAWAM DEVELOPMENT LLC"/>
    <s v="RR"/>
    <m/>
    <m/>
    <n v="2.75657"/>
    <n v="0"/>
    <n v="0"/>
    <n v="0"/>
    <n v="0"/>
    <m/>
    <n v="0"/>
    <n v="0"/>
    <n v="0"/>
    <m/>
    <n v="0"/>
    <m/>
    <m/>
    <m/>
    <m/>
    <n v="0"/>
    <m/>
    <m/>
    <n v="0"/>
    <n v="0"/>
    <n v="0"/>
    <n v="0"/>
    <n v="0"/>
    <m/>
    <s v="116-000-004-012"/>
    <s v="0"/>
    <s v="0"/>
    <s v="1"/>
    <s v="N"/>
    <m/>
    <m/>
    <m/>
    <m/>
    <n v="0"/>
    <n v="0"/>
    <n v="1"/>
    <s v="White Island Pond LT10"/>
    <n v="5"/>
  </r>
  <r>
    <s v="115-000-001-008"/>
    <s v="FEE"/>
    <x v="1"/>
    <s v="FAWN POND"/>
    <n v="601"/>
    <s v="ADM AGAWAM DEVELOPMENT LLC"/>
    <s v="RR"/>
    <m/>
    <m/>
    <n v="2.7705099999999998"/>
    <n v="0"/>
    <n v="0"/>
    <n v="0"/>
    <n v="0"/>
    <m/>
    <n v="0"/>
    <n v="0"/>
    <n v="0"/>
    <m/>
    <n v="0"/>
    <m/>
    <m/>
    <m/>
    <m/>
    <n v="0"/>
    <m/>
    <m/>
    <n v="0"/>
    <n v="0"/>
    <n v="0"/>
    <n v="0"/>
    <n v="0"/>
    <m/>
    <s v="115-000-001-008"/>
    <s v="0"/>
    <s v="0"/>
    <s v="1"/>
    <s v="N"/>
    <m/>
    <m/>
    <m/>
    <m/>
    <n v="0"/>
    <n v="0"/>
    <n v="1"/>
    <s v="White Island Pond LT10"/>
    <n v="5"/>
  </r>
  <r>
    <s v="116-000-004-011"/>
    <s v="FEE"/>
    <x v="1"/>
    <s v="FAWN POND"/>
    <n v="601"/>
    <s v="ADM AGAWAM DEVELOPMENT LLC"/>
    <s v="RR"/>
    <m/>
    <m/>
    <n v="2.75074"/>
    <n v="0"/>
    <n v="0"/>
    <n v="0"/>
    <n v="0"/>
    <m/>
    <n v="0"/>
    <n v="0"/>
    <n v="0"/>
    <m/>
    <n v="0"/>
    <m/>
    <m/>
    <m/>
    <m/>
    <n v="0"/>
    <m/>
    <m/>
    <n v="0"/>
    <n v="0"/>
    <n v="0"/>
    <n v="0"/>
    <n v="0"/>
    <m/>
    <s v="116-000-004-011"/>
    <s v="0"/>
    <s v="0"/>
    <s v="1"/>
    <s v="N"/>
    <m/>
    <m/>
    <m/>
    <m/>
    <n v="0"/>
    <n v="0"/>
    <n v="1"/>
    <s v="White Island Pond LT10"/>
    <n v="5"/>
  </r>
  <r>
    <s v="115-000-001-046"/>
    <s v="FEE"/>
    <x v="1"/>
    <s v="FAWN POND"/>
    <n v="601"/>
    <s v="ADM AGAWAM DEVELOPMENT LLC"/>
    <s v="RR"/>
    <m/>
    <m/>
    <n v="2.1543000000000001"/>
    <n v="0"/>
    <n v="0"/>
    <n v="0"/>
    <n v="0"/>
    <m/>
    <n v="0"/>
    <n v="0"/>
    <n v="0"/>
    <m/>
    <n v="0"/>
    <m/>
    <m/>
    <m/>
    <m/>
    <n v="0"/>
    <m/>
    <m/>
    <n v="0"/>
    <n v="0"/>
    <n v="0"/>
    <n v="0"/>
    <n v="0"/>
    <m/>
    <s v="115-000-001-046"/>
    <s v="0"/>
    <s v="0"/>
    <s v="1"/>
    <s v="N"/>
    <m/>
    <m/>
    <m/>
    <m/>
    <n v="0"/>
    <n v="0"/>
    <n v="1"/>
    <s v="White Island Pond LT10"/>
    <n v="5"/>
  </r>
  <r>
    <s v="126-000-001-000U"/>
    <s v="FEE"/>
    <x v="1"/>
    <s v="EAST HEAD RESERVOIR"/>
    <n v="710"/>
    <s v="DAVISON PARTNERS THE"/>
    <s v="RR"/>
    <m/>
    <m/>
    <n v="145.19676999999999"/>
    <n v="0"/>
    <n v="0"/>
    <n v="0"/>
    <n v="0"/>
    <m/>
    <n v="0"/>
    <n v="0"/>
    <n v="0"/>
    <m/>
    <n v="0"/>
    <m/>
    <m/>
    <m/>
    <m/>
    <n v="0"/>
    <m/>
    <m/>
    <n v="0"/>
    <n v="0"/>
    <n v="0"/>
    <n v="0"/>
    <n v="0"/>
    <m/>
    <s v="126-000-001-000U"/>
    <s v="0"/>
    <s v="0"/>
    <s v="0"/>
    <s v="N"/>
    <m/>
    <m/>
    <m/>
    <s v="126-000-002-000,126-000-003-000,126-000-004-000,126-000-005-000"/>
    <n v="0"/>
    <n v="0"/>
    <n v="1"/>
    <s v="Frogfoot Brook"/>
    <n v="33"/>
  </r>
  <r>
    <s v="115-000-001-007"/>
    <s v="FEE"/>
    <x v="1"/>
    <s v="FAWN POND"/>
    <n v="601"/>
    <s v="ADM AGAWAM DEVELOPMENT LLC"/>
    <s v="RR"/>
    <m/>
    <m/>
    <n v="2.7271899999999998"/>
    <n v="0"/>
    <n v="0"/>
    <n v="0"/>
    <n v="0"/>
    <m/>
    <n v="0"/>
    <n v="0"/>
    <n v="0"/>
    <m/>
    <n v="0"/>
    <m/>
    <m/>
    <m/>
    <m/>
    <n v="0"/>
    <m/>
    <m/>
    <n v="0"/>
    <n v="0"/>
    <n v="0"/>
    <n v="0"/>
    <n v="0"/>
    <m/>
    <s v="115-000-001-007"/>
    <s v="0"/>
    <s v="0"/>
    <s v="1"/>
    <s v="N"/>
    <m/>
    <m/>
    <m/>
    <m/>
    <n v="0"/>
    <n v="0"/>
    <n v="1"/>
    <s v="White Island Pond LT10"/>
    <n v="5"/>
  </r>
  <r>
    <s v="116-000-004-010"/>
    <s v="FEE"/>
    <x v="1"/>
    <s v="FAWN POND"/>
    <n v="601"/>
    <s v="ADM AGAWAM DEVELOPMENT LLC"/>
    <s v="RR"/>
    <m/>
    <m/>
    <n v="2.7474599999999998"/>
    <n v="0"/>
    <n v="0"/>
    <n v="0"/>
    <n v="0"/>
    <m/>
    <n v="0"/>
    <n v="0"/>
    <n v="0"/>
    <m/>
    <n v="0"/>
    <m/>
    <m/>
    <m/>
    <m/>
    <n v="0"/>
    <m/>
    <m/>
    <n v="0"/>
    <n v="0"/>
    <n v="0"/>
    <n v="0"/>
    <n v="0"/>
    <m/>
    <s v="116-000-004-010"/>
    <s v="0"/>
    <s v="0"/>
    <s v="1"/>
    <s v="N"/>
    <m/>
    <m/>
    <m/>
    <m/>
    <n v="0"/>
    <n v="0"/>
    <n v="1"/>
    <s v="White Island Pond LT10"/>
    <n v="5"/>
  </r>
  <r>
    <s v="115-000-001-045"/>
    <s v="FEE"/>
    <x v="1"/>
    <s v="FAWN POND"/>
    <n v="601"/>
    <s v="ADM AGAWAM DEVELOPMENT LLC"/>
    <s v="RR"/>
    <m/>
    <m/>
    <n v="1.4657199999999999"/>
    <n v="0"/>
    <n v="0"/>
    <n v="0"/>
    <n v="0"/>
    <m/>
    <n v="0"/>
    <n v="0"/>
    <n v="0"/>
    <m/>
    <n v="0"/>
    <m/>
    <m/>
    <m/>
    <m/>
    <n v="0"/>
    <m/>
    <m/>
    <n v="0"/>
    <n v="0"/>
    <n v="0"/>
    <n v="0"/>
    <n v="0"/>
    <m/>
    <s v="115-000-001-045"/>
    <s v="0"/>
    <s v="0"/>
    <s v="1"/>
    <s v="N"/>
    <m/>
    <m/>
    <m/>
    <m/>
    <n v="0"/>
    <n v="0"/>
    <n v="1"/>
    <s v="White Island Pond GT10"/>
    <n v="49"/>
  </r>
  <r>
    <s v="TS_GAPS_NO_MAPPAR"/>
    <m/>
    <x v="1"/>
    <m/>
    <n v="999"/>
    <m/>
    <m/>
    <m/>
    <m/>
    <n v="0.53708"/>
    <n v="0"/>
    <n v="0"/>
    <n v="0"/>
    <n v="0"/>
    <m/>
    <n v="0"/>
    <n v="0"/>
    <n v="0"/>
    <m/>
    <n v="0"/>
    <m/>
    <m/>
    <m/>
    <m/>
    <n v="0"/>
    <m/>
    <m/>
    <n v="0"/>
    <n v="0"/>
    <n v="0"/>
    <n v="0"/>
    <n v="0"/>
    <m/>
    <m/>
    <s v="0"/>
    <s v="0"/>
    <s v="0"/>
    <m/>
    <m/>
    <m/>
    <m/>
    <m/>
    <n v="0"/>
    <n v="0"/>
    <n v="1"/>
    <s v="Wankinco R N LT10"/>
    <n v="32"/>
  </r>
  <r>
    <s v="115-000-001-006"/>
    <s v="FEE"/>
    <x v="1"/>
    <s v="FAWN POND"/>
    <n v="601"/>
    <s v="ADM AGAWAM DEVELOPMENT LLC"/>
    <s v="RR"/>
    <m/>
    <m/>
    <n v="2.7862200000000001"/>
    <n v="0"/>
    <n v="0"/>
    <n v="0"/>
    <n v="0"/>
    <m/>
    <n v="0"/>
    <n v="0"/>
    <n v="0"/>
    <m/>
    <n v="0"/>
    <m/>
    <m/>
    <m/>
    <m/>
    <n v="0"/>
    <m/>
    <m/>
    <n v="0"/>
    <n v="0"/>
    <n v="0"/>
    <n v="0"/>
    <n v="0"/>
    <m/>
    <s v="115-000-001-006"/>
    <s v="0"/>
    <s v="0"/>
    <s v="1"/>
    <s v="N"/>
    <m/>
    <m/>
    <m/>
    <m/>
    <n v="0"/>
    <n v="0"/>
    <n v="1"/>
    <s v="White Island Pond LT10"/>
    <n v="5"/>
  </r>
  <r>
    <s v="116-000-004-009"/>
    <s v="FEE"/>
    <x v="1"/>
    <s v="FAWN POND"/>
    <n v="601"/>
    <s v="ADM AGAWAM DEVELOPMENT LLC"/>
    <s v="RR"/>
    <m/>
    <m/>
    <n v="2.7410299999999999"/>
    <n v="0"/>
    <n v="0"/>
    <n v="0"/>
    <n v="0"/>
    <m/>
    <n v="0"/>
    <n v="0"/>
    <n v="0"/>
    <m/>
    <n v="0"/>
    <m/>
    <m/>
    <m/>
    <m/>
    <n v="0"/>
    <m/>
    <m/>
    <n v="0"/>
    <n v="0"/>
    <n v="0"/>
    <n v="0"/>
    <n v="0"/>
    <m/>
    <s v="116-000-004-009"/>
    <s v="0"/>
    <s v="0"/>
    <s v="1"/>
    <s v="N"/>
    <m/>
    <m/>
    <m/>
    <m/>
    <n v="0"/>
    <n v="0"/>
    <n v="1"/>
    <s v="White Island Pond LT10"/>
    <n v="5"/>
  </r>
  <r>
    <s v="116-000-004-008"/>
    <s v="FEE"/>
    <x v="1"/>
    <s v="FAWN POND"/>
    <n v="601"/>
    <s v="ADM AGAWAM DEVELOPMENT LLC"/>
    <s v="RR"/>
    <m/>
    <m/>
    <n v="2.7663899999999999"/>
    <n v="0"/>
    <n v="0"/>
    <n v="0"/>
    <n v="0"/>
    <m/>
    <n v="0"/>
    <n v="0"/>
    <n v="0"/>
    <m/>
    <n v="0"/>
    <m/>
    <m/>
    <m/>
    <m/>
    <n v="0"/>
    <m/>
    <m/>
    <n v="0"/>
    <n v="0"/>
    <n v="0"/>
    <n v="0"/>
    <n v="0"/>
    <m/>
    <s v="116-000-004-008"/>
    <s v="0"/>
    <s v="0"/>
    <s v="1"/>
    <s v="N"/>
    <m/>
    <m/>
    <m/>
    <m/>
    <n v="0"/>
    <n v="0"/>
    <n v="1"/>
    <s v="White Island Pond LT10"/>
    <n v="5"/>
  </r>
  <r>
    <s v="115-000-001-044"/>
    <s v="FEE"/>
    <x v="1"/>
    <s v="FAWN POND"/>
    <n v="601"/>
    <s v="ADM AGAWAM DEVELOPMENT LLC"/>
    <s v="RR"/>
    <m/>
    <m/>
    <n v="0.70408000000000004"/>
    <n v="0"/>
    <n v="0"/>
    <n v="0"/>
    <n v="0"/>
    <m/>
    <n v="0"/>
    <n v="0"/>
    <n v="0"/>
    <m/>
    <n v="0"/>
    <m/>
    <m/>
    <m/>
    <m/>
    <n v="0"/>
    <m/>
    <m/>
    <n v="0"/>
    <n v="0"/>
    <n v="0"/>
    <n v="0"/>
    <n v="0"/>
    <m/>
    <s v="115-000-001-044"/>
    <s v="0"/>
    <s v="0"/>
    <s v="1"/>
    <s v="N"/>
    <m/>
    <m/>
    <m/>
    <m/>
    <n v="0"/>
    <n v="0"/>
    <n v="1"/>
    <s v="White Island Pond GT10"/>
    <n v="49"/>
  </r>
  <r>
    <s v="115-000-001-005"/>
    <s v="FEE"/>
    <x v="1"/>
    <s v="FAWN POND"/>
    <n v="601"/>
    <s v="ADM AGAWAM DEVELOPMENT LLC"/>
    <s v="RR"/>
    <m/>
    <m/>
    <n v="2.7600699999999998"/>
    <n v="0"/>
    <n v="0"/>
    <n v="0"/>
    <n v="0"/>
    <m/>
    <n v="0"/>
    <n v="0"/>
    <n v="0"/>
    <m/>
    <n v="0"/>
    <m/>
    <m/>
    <m/>
    <m/>
    <n v="0"/>
    <m/>
    <m/>
    <n v="0"/>
    <n v="0"/>
    <n v="0"/>
    <n v="0"/>
    <n v="0"/>
    <m/>
    <s v="115-000-001-005"/>
    <s v="0"/>
    <s v="0"/>
    <s v="1"/>
    <s v="N"/>
    <m/>
    <m/>
    <m/>
    <m/>
    <n v="0"/>
    <n v="0"/>
    <n v="1"/>
    <s v="White Island Pond LT10"/>
    <n v="5"/>
  </r>
  <r>
    <s v="115-000-001-043"/>
    <s v="FEE"/>
    <x v="1"/>
    <s v="FAWN POND"/>
    <n v="601"/>
    <s v="ADM AGAWAM DEVELOPMENT LLC"/>
    <s v="RR"/>
    <m/>
    <m/>
    <n v="3.8019999999999998E-2"/>
    <n v="0"/>
    <n v="0"/>
    <n v="0"/>
    <n v="0"/>
    <m/>
    <n v="0"/>
    <n v="0"/>
    <n v="0"/>
    <m/>
    <n v="0"/>
    <m/>
    <m/>
    <m/>
    <m/>
    <n v="0"/>
    <m/>
    <m/>
    <n v="0"/>
    <n v="0"/>
    <n v="0"/>
    <n v="0"/>
    <n v="0"/>
    <m/>
    <s v="115-000-001-043"/>
    <s v="0"/>
    <s v="0"/>
    <s v="1"/>
    <s v="N"/>
    <m/>
    <m/>
    <m/>
    <m/>
    <n v="0"/>
    <n v="0"/>
    <n v="1"/>
    <s v="White Island Pond GT10"/>
    <n v="49"/>
  </r>
  <r>
    <s v="116-000-004-007"/>
    <s v="FEE"/>
    <x v="1"/>
    <s v="FAWN POND"/>
    <n v="601"/>
    <s v="ADM AGAWAM DEVELOPMENT LLC"/>
    <s v="RR"/>
    <m/>
    <m/>
    <n v="2.7667799999999998"/>
    <n v="0"/>
    <n v="0"/>
    <n v="0"/>
    <n v="0"/>
    <m/>
    <n v="0"/>
    <n v="0"/>
    <n v="0"/>
    <m/>
    <n v="0"/>
    <m/>
    <m/>
    <m/>
    <m/>
    <n v="0"/>
    <m/>
    <m/>
    <n v="0"/>
    <n v="0"/>
    <n v="0"/>
    <n v="0"/>
    <n v="0"/>
    <m/>
    <s v="116-000-004-007"/>
    <s v="0"/>
    <s v="0"/>
    <s v="1"/>
    <s v="N"/>
    <m/>
    <m/>
    <m/>
    <m/>
    <n v="0"/>
    <n v="0"/>
    <n v="1"/>
    <s v="White Island Pond LT10"/>
    <n v="5"/>
  </r>
  <r>
    <s v="TS_GAPS_NO_MAPPAR"/>
    <m/>
    <x v="1"/>
    <m/>
    <n v="999"/>
    <m/>
    <m/>
    <m/>
    <m/>
    <n v="0.77229000000000003"/>
    <n v="0"/>
    <n v="0"/>
    <n v="0"/>
    <n v="0"/>
    <m/>
    <n v="0"/>
    <n v="0"/>
    <n v="0"/>
    <m/>
    <n v="0"/>
    <m/>
    <m/>
    <m/>
    <m/>
    <n v="0"/>
    <m/>
    <m/>
    <n v="0"/>
    <n v="0"/>
    <n v="0"/>
    <n v="0"/>
    <n v="0"/>
    <m/>
    <m/>
    <s v="0"/>
    <s v="0"/>
    <s v="0"/>
    <m/>
    <m/>
    <m/>
    <m/>
    <m/>
    <n v="0"/>
    <n v="0"/>
    <n v="1"/>
    <s v="Wankinco R N LT10"/>
    <n v="32"/>
  </r>
  <r>
    <s v="115-000-001-004"/>
    <s v="FEE"/>
    <x v="1"/>
    <s v="FAWN POND"/>
    <n v="601"/>
    <s v="ADM AGAWAM DEVELOPMENT LLC"/>
    <s v="RR"/>
    <m/>
    <m/>
    <n v="2.75827"/>
    <n v="0"/>
    <n v="0"/>
    <n v="0"/>
    <n v="0"/>
    <m/>
    <n v="0"/>
    <n v="0"/>
    <n v="0"/>
    <m/>
    <n v="0"/>
    <m/>
    <m/>
    <m/>
    <m/>
    <n v="0"/>
    <m/>
    <m/>
    <n v="0"/>
    <n v="0"/>
    <n v="0"/>
    <n v="0"/>
    <n v="0"/>
    <m/>
    <s v="115-000-001-004"/>
    <s v="0"/>
    <s v="0"/>
    <s v="1"/>
    <s v="N"/>
    <m/>
    <m/>
    <m/>
    <m/>
    <n v="0"/>
    <n v="0"/>
    <n v="1"/>
    <s v="White Island Pond LT10"/>
    <n v="5"/>
  </r>
  <r>
    <s v="131_2_1"/>
    <s v="FEE"/>
    <x v="2"/>
    <s v="0 FEDERAL RD"/>
    <n v="700"/>
    <s v="A D MAKEPEACE CO INC"/>
    <m/>
    <m/>
    <m/>
    <n v="547.42124000000001"/>
    <n v="1"/>
    <n v="1"/>
    <n v="1"/>
    <n v="1"/>
    <s v="SEPTIC"/>
    <n v="0"/>
    <n v="0"/>
    <n v="0"/>
    <m/>
    <n v="0"/>
    <m/>
    <m/>
    <m/>
    <s v="SEPTIC"/>
    <n v="0"/>
    <m/>
    <m/>
    <n v="1"/>
    <n v="1"/>
    <n v="0"/>
    <n v="0"/>
    <n v="0"/>
    <m/>
    <m/>
    <m/>
    <m/>
    <m/>
    <m/>
    <m/>
    <m/>
    <m/>
    <m/>
    <n v="0"/>
    <n v="1.21"/>
    <n v="1"/>
    <s v="Wankinco R N LT10"/>
    <n v="32"/>
  </r>
  <r>
    <s v="116-000-004-006"/>
    <s v="FEE"/>
    <x v="1"/>
    <s v="FAWN POND"/>
    <n v="601"/>
    <s v="ADM AGAWAM DEVELOPMENT LLC"/>
    <s v="RR"/>
    <m/>
    <m/>
    <n v="2.7479300000000002"/>
    <n v="0"/>
    <n v="0"/>
    <n v="0"/>
    <n v="0"/>
    <m/>
    <n v="0"/>
    <n v="0"/>
    <n v="0"/>
    <m/>
    <n v="0"/>
    <m/>
    <m/>
    <m/>
    <m/>
    <n v="0"/>
    <m/>
    <m/>
    <n v="0"/>
    <n v="0"/>
    <n v="0"/>
    <n v="0"/>
    <n v="0"/>
    <m/>
    <s v="116-000-004-006"/>
    <s v="0"/>
    <s v="0"/>
    <s v="1"/>
    <s v="N"/>
    <m/>
    <m/>
    <m/>
    <m/>
    <n v="0"/>
    <n v="0"/>
    <n v="1"/>
    <s v="White Island Pond LT10"/>
    <n v="5"/>
  </r>
  <r>
    <s v="115-000-001-003"/>
    <s v="FEE"/>
    <x v="1"/>
    <s v="FAWN POND"/>
    <n v="601"/>
    <s v="ADM AGAWAM DEVELOPMENT LLC"/>
    <s v="RR"/>
    <m/>
    <m/>
    <n v="2.7621099999999998"/>
    <n v="0"/>
    <n v="0"/>
    <n v="0"/>
    <n v="0"/>
    <m/>
    <n v="0"/>
    <n v="0"/>
    <n v="0"/>
    <m/>
    <n v="0"/>
    <m/>
    <m/>
    <m/>
    <m/>
    <n v="0"/>
    <m/>
    <m/>
    <n v="0"/>
    <n v="0"/>
    <n v="0"/>
    <n v="0"/>
    <n v="0"/>
    <m/>
    <s v="115-000-001-003"/>
    <s v="0"/>
    <s v="0"/>
    <s v="1"/>
    <s v="N"/>
    <m/>
    <m/>
    <m/>
    <m/>
    <n v="0"/>
    <n v="0"/>
    <n v="1"/>
    <s v="White Island Pond LT10"/>
    <n v="5"/>
  </r>
  <r>
    <s v="116-000-004-005"/>
    <s v="FEE"/>
    <x v="1"/>
    <s v="FAWN POND"/>
    <n v="601"/>
    <s v="ADM AGAWAM DEVELOPMENT LLC"/>
    <s v="RR"/>
    <m/>
    <m/>
    <n v="2.7437499999999999"/>
    <n v="0"/>
    <n v="0"/>
    <n v="0"/>
    <n v="0"/>
    <m/>
    <n v="0"/>
    <n v="0"/>
    <n v="0"/>
    <m/>
    <n v="0"/>
    <m/>
    <m/>
    <m/>
    <m/>
    <n v="0"/>
    <m/>
    <m/>
    <n v="0"/>
    <n v="0"/>
    <n v="0"/>
    <n v="0"/>
    <n v="0"/>
    <m/>
    <s v="116-000-004-005"/>
    <s v="0"/>
    <s v="0"/>
    <s v="1"/>
    <s v="N"/>
    <m/>
    <m/>
    <m/>
    <m/>
    <n v="0"/>
    <n v="0"/>
    <n v="1"/>
    <s v="White Island Pond LT10"/>
    <n v="5"/>
  </r>
  <r>
    <s v="126-000-006-000U"/>
    <s v="FEE"/>
    <x v="1"/>
    <s v="EAST HEAD RESERVOIR"/>
    <n v="710"/>
    <s v="DAVISON PARTNERS THE"/>
    <s v="RR"/>
    <m/>
    <m/>
    <n v="8.4547699999999999"/>
    <n v="0"/>
    <n v="0"/>
    <n v="0"/>
    <n v="0"/>
    <m/>
    <n v="0"/>
    <n v="0"/>
    <n v="0"/>
    <m/>
    <n v="0"/>
    <m/>
    <m/>
    <m/>
    <m/>
    <n v="0"/>
    <m/>
    <m/>
    <n v="0"/>
    <n v="0"/>
    <n v="0"/>
    <n v="0"/>
    <n v="0"/>
    <m/>
    <s v="126-000-006-000U"/>
    <s v="0"/>
    <s v="0"/>
    <s v="0"/>
    <s v="N"/>
    <m/>
    <m/>
    <m/>
    <s v="126-000-006-000"/>
    <n v="0"/>
    <n v="0"/>
    <n v="1"/>
    <s v="Frogfoot Brook"/>
    <n v="33"/>
  </r>
  <r>
    <s v="130_6_0"/>
    <s v="FEE"/>
    <x v="2"/>
    <s v="0 CRANBERRY RD"/>
    <n v="700"/>
    <s v="DAVISON PARTNERS"/>
    <m/>
    <m/>
    <m/>
    <n v="98.809340000000006"/>
    <n v="0"/>
    <n v="0"/>
    <n v="0"/>
    <n v="0"/>
    <m/>
    <n v="0"/>
    <n v="0"/>
    <n v="0"/>
    <m/>
    <n v="0"/>
    <m/>
    <m/>
    <m/>
    <m/>
    <n v="0"/>
    <m/>
    <m/>
    <n v="0"/>
    <n v="0"/>
    <n v="0"/>
    <n v="0"/>
    <n v="0"/>
    <m/>
    <m/>
    <m/>
    <m/>
    <m/>
    <m/>
    <m/>
    <m/>
    <m/>
    <m/>
    <n v="0"/>
    <n v="0"/>
    <n v="1"/>
    <s v="Wankinco R N LT10"/>
    <n v="32"/>
  </r>
  <r>
    <s v="115-000-001-002"/>
    <s v="FEE"/>
    <x v="1"/>
    <s v="FAWN POND"/>
    <n v="601"/>
    <s v="ADM AGAWAM DEVELOPMENT LLC"/>
    <s v="RR"/>
    <m/>
    <m/>
    <n v="2.8165800000000001"/>
    <n v="0"/>
    <n v="0"/>
    <n v="0"/>
    <n v="0"/>
    <m/>
    <n v="0"/>
    <n v="0"/>
    <n v="0"/>
    <m/>
    <n v="0"/>
    <m/>
    <m/>
    <m/>
    <m/>
    <n v="0"/>
    <m/>
    <m/>
    <n v="0"/>
    <n v="0"/>
    <n v="0"/>
    <n v="0"/>
    <n v="0"/>
    <m/>
    <s v="115-000-001-002"/>
    <s v="0"/>
    <s v="0"/>
    <s v="1"/>
    <s v="N"/>
    <m/>
    <m/>
    <m/>
    <m/>
    <n v="0"/>
    <n v="0"/>
    <n v="1"/>
    <s v="White Island Pond LT10"/>
    <n v="5"/>
  </r>
  <r>
    <s v="116-000-004-004"/>
    <s v="FEE"/>
    <x v="1"/>
    <s v="FAWN POND"/>
    <n v="601"/>
    <s v="ADM AGAWAM DEVELOPMENT LLC"/>
    <s v="RR"/>
    <m/>
    <m/>
    <n v="2.7657600000000002"/>
    <n v="0"/>
    <n v="0"/>
    <n v="0"/>
    <n v="0"/>
    <m/>
    <n v="0"/>
    <n v="0"/>
    <n v="0"/>
    <m/>
    <n v="0"/>
    <m/>
    <m/>
    <m/>
    <m/>
    <n v="0"/>
    <m/>
    <m/>
    <n v="0"/>
    <n v="0"/>
    <n v="0"/>
    <n v="0"/>
    <n v="0"/>
    <m/>
    <s v="116-000-004-004"/>
    <s v="0"/>
    <s v="0"/>
    <s v="1"/>
    <s v="N"/>
    <m/>
    <m/>
    <m/>
    <m/>
    <n v="0"/>
    <n v="0"/>
    <n v="1"/>
    <s v="White Island Pond LT10"/>
    <n v="5"/>
  </r>
  <r>
    <s v="115-000-001-001"/>
    <s v="FEE"/>
    <x v="1"/>
    <s v="FAWN POND"/>
    <n v="601"/>
    <s v="ADM AGAWAM DEVELOPMENT LLC"/>
    <s v="RR"/>
    <m/>
    <m/>
    <n v="2.72376"/>
    <n v="0"/>
    <n v="0"/>
    <n v="0"/>
    <n v="0"/>
    <m/>
    <n v="0"/>
    <n v="0"/>
    <n v="0"/>
    <m/>
    <n v="0"/>
    <m/>
    <m/>
    <m/>
    <m/>
    <n v="0"/>
    <m/>
    <m/>
    <n v="0"/>
    <n v="0"/>
    <n v="0"/>
    <n v="0"/>
    <n v="0"/>
    <m/>
    <s v="115-000-001-001"/>
    <s v="0"/>
    <s v="0"/>
    <s v="1"/>
    <s v="N"/>
    <m/>
    <m/>
    <m/>
    <m/>
    <n v="0"/>
    <n v="0"/>
    <n v="1"/>
    <s v="White Island Pond LT10"/>
    <n v="5"/>
  </r>
  <r>
    <s v="116-000-004-003"/>
    <s v="FEE"/>
    <x v="1"/>
    <s v="FAWN POND"/>
    <n v="601"/>
    <s v="ADM AGAWAM DEVELOPMENT LLC"/>
    <s v="RR"/>
    <m/>
    <m/>
    <n v="2.7328999999999999"/>
    <n v="0"/>
    <n v="0"/>
    <n v="0"/>
    <n v="0"/>
    <m/>
    <n v="0"/>
    <n v="0"/>
    <n v="0"/>
    <m/>
    <n v="0"/>
    <m/>
    <m/>
    <m/>
    <m/>
    <n v="0"/>
    <m/>
    <m/>
    <n v="0"/>
    <n v="0"/>
    <n v="0"/>
    <n v="0"/>
    <n v="0"/>
    <m/>
    <s v="116-000-004-003"/>
    <s v="0"/>
    <s v="0"/>
    <s v="1"/>
    <s v="N"/>
    <m/>
    <m/>
    <m/>
    <m/>
    <n v="0"/>
    <n v="0"/>
    <n v="1"/>
    <s v="White Island Pond LT10"/>
    <n v="5"/>
  </r>
  <r>
    <s v="114-000-004B-000"/>
    <s v="FEE"/>
    <x v="1"/>
    <s v="IND LAND DIV 1870"/>
    <n v="132"/>
    <s v="NSTAR ELECTRIC COMPANY"/>
    <s v="RR"/>
    <m/>
    <m/>
    <n v="3.9465300000000001"/>
    <n v="0"/>
    <n v="0"/>
    <n v="0"/>
    <n v="0"/>
    <m/>
    <n v="0"/>
    <n v="0"/>
    <n v="0"/>
    <m/>
    <n v="0"/>
    <m/>
    <m/>
    <m/>
    <m/>
    <n v="0"/>
    <m/>
    <m/>
    <n v="0"/>
    <n v="0"/>
    <n v="0"/>
    <n v="0"/>
    <n v="0"/>
    <m/>
    <s v="114-000-004B-000"/>
    <s v="0"/>
    <s v="0"/>
    <s v="0"/>
    <s v="N"/>
    <m/>
    <m/>
    <m/>
    <m/>
    <n v="0"/>
    <n v="0"/>
    <n v="1"/>
    <s v="White Island Pond LT10"/>
    <n v="5"/>
  </r>
  <r>
    <s v="114-000-006-000"/>
    <s v="FEE"/>
    <x v="1"/>
    <s v="WAREHAM RD"/>
    <n v="802"/>
    <s v="WOODSIDE REALTY TRUST"/>
    <s v="RR"/>
    <m/>
    <m/>
    <n v="3.5955900000000001"/>
    <n v="0"/>
    <n v="0"/>
    <n v="0"/>
    <n v="0"/>
    <m/>
    <n v="0"/>
    <n v="0"/>
    <n v="0"/>
    <m/>
    <n v="0"/>
    <m/>
    <m/>
    <m/>
    <m/>
    <n v="0"/>
    <m/>
    <m/>
    <n v="0"/>
    <n v="0"/>
    <n v="0"/>
    <n v="0"/>
    <n v="0"/>
    <m/>
    <s v="114-000-006-000"/>
    <s v="0"/>
    <s v="0"/>
    <s v="0"/>
    <s v="N"/>
    <m/>
    <m/>
    <m/>
    <m/>
    <n v="0"/>
    <n v="0"/>
    <n v="1"/>
    <s v="White Island Pond GT10"/>
    <n v="49"/>
  </r>
  <r>
    <s v="114-000-002A-000"/>
    <s v="FEE"/>
    <x v="1"/>
    <s v="WAREHAM RD"/>
    <n v="903"/>
    <s v="PLYMOUTH TOWN OF"/>
    <s v="RR"/>
    <m/>
    <m/>
    <n v="2.5149699999999999"/>
    <n v="0"/>
    <n v="0"/>
    <n v="0"/>
    <n v="0"/>
    <m/>
    <n v="0"/>
    <n v="0"/>
    <n v="0"/>
    <m/>
    <n v="0"/>
    <m/>
    <m/>
    <m/>
    <m/>
    <n v="0"/>
    <m/>
    <m/>
    <n v="0"/>
    <n v="0"/>
    <n v="0"/>
    <n v="0"/>
    <n v="0"/>
    <m/>
    <s v="114-000-002A-000"/>
    <s v="0"/>
    <s v="0"/>
    <s v="0"/>
    <s v="N"/>
    <m/>
    <m/>
    <m/>
    <m/>
    <n v="0"/>
    <n v="0"/>
    <n v="1"/>
    <s v="White Island Pond LT10"/>
    <n v="5"/>
  </r>
  <r>
    <s v="114-000-002B-000"/>
    <s v="FEE"/>
    <x v="1"/>
    <s v="WAREHAM RD"/>
    <n v="903"/>
    <s v="PLYMOUTH TOWN OF"/>
    <s v="RR"/>
    <m/>
    <m/>
    <n v="3.61822"/>
    <n v="0"/>
    <n v="0"/>
    <n v="0"/>
    <n v="0"/>
    <m/>
    <n v="0"/>
    <n v="0"/>
    <n v="0"/>
    <m/>
    <n v="0"/>
    <m/>
    <m/>
    <m/>
    <m/>
    <n v="0"/>
    <m/>
    <m/>
    <n v="0"/>
    <n v="0"/>
    <n v="0"/>
    <n v="0"/>
    <n v="0"/>
    <m/>
    <s v="114-000-002B-000"/>
    <s v="0"/>
    <s v="0"/>
    <s v="0"/>
    <s v="N"/>
    <m/>
    <m/>
    <m/>
    <m/>
    <n v="0"/>
    <n v="0"/>
    <n v="1"/>
    <s v="White Island Pond LT10"/>
    <n v="5"/>
  </r>
  <r>
    <s v="116-000-001-000"/>
    <s v="FEE"/>
    <x v="1"/>
    <s v="FAWN POND"/>
    <n v="905"/>
    <s v="OLD COLONY COUNCIL BSA"/>
    <s v="RR"/>
    <m/>
    <m/>
    <n v="237.98596000000001"/>
    <n v="10"/>
    <n v="10"/>
    <n v="10"/>
    <n v="14"/>
    <s v="SEPTIC"/>
    <n v="0"/>
    <n v="0"/>
    <n v="0"/>
    <m/>
    <n v="0"/>
    <m/>
    <m/>
    <m/>
    <s v="SEPTIC"/>
    <n v="0"/>
    <m/>
    <m/>
    <n v="10"/>
    <n v="10"/>
    <n v="0"/>
    <n v="15484"/>
    <n v="1"/>
    <m/>
    <s v="116-000-001-000"/>
    <s v="1965"/>
    <s v="24276"/>
    <s v="14"/>
    <s v="N"/>
    <s v="Well"/>
    <s v="Sept"/>
    <s v="Prop"/>
    <s v="unk13"/>
    <n v="0"/>
    <n v="11.616"/>
    <n v="1"/>
    <s v="Fawn Pond LT10"/>
    <n v="7"/>
  </r>
  <r>
    <s v="114-000-004A-000"/>
    <s v="FEE"/>
    <x v="1"/>
    <s v="OFF WAREHAM RD"/>
    <n v="132"/>
    <s v="BYRNE RICHARD K"/>
    <s v="RR"/>
    <m/>
    <m/>
    <n v="3.5968599999999999"/>
    <n v="0"/>
    <n v="0"/>
    <n v="0"/>
    <n v="0"/>
    <m/>
    <n v="0"/>
    <n v="0"/>
    <n v="0"/>
    <m/>
    <n v="0"/>
    <m/>
    <m/>
    <m/>
    <m/>
    <n v="0"/>
    <m/>
    <m/>
    <n v="0"/>
    <n v="0"/>
    <n v="0"/>
    <n v="0"/>
    <n v="0"/>
    <m/>
    <s v="114-000-004A-000"/>
    <s v="0"/>
    <s v="0"/>
    <s v="0"/>
    <s v="N"/>
    <m/>
    <m/>
    <m/>
    <m/>
    <n v="0"/>
    <n v="0"/>
    <n v="1"/>
    <s v="White Island Pond GT10"/>
    <n v="49"/>
  </r>
  <r>
    <s v="129_2_0"/>
    <s v="FEE"/>
    <x v="2"/>
    <s v="75 CRANBERRY RD"/>
    <n v="103"/>
    <s v="PIPER DAVID G SR"/>
    <m/>
    <m/>
    <m/>
    <n v="27.733409999999999"/>
    <n v="76"/>
    <n v="76"/>
    <n v="76"/>
    <n v="76"/>
    <s v="SEPTIC"/>
    <n v="0"/>
    <n v="0"/>
    <n v="0"/>
    <m/>
    <n v="0"/>
    <m/>
    <m/>
    <m/>
    <s v="SEPTIC"/>
    <n v="0"/>
    <m/>
    <m/>
    <n v="76"/>
    <n v="76"/>
    <n v="0"/>
    <n v="0"/>
    <n v="0"/>
    <m/>
    <m/>
    <m/>
    <m/>
    <m/>
    <m/>
    <m/>
    <m/>
    <m/>
    <m/>
    <n v="0"/>
    <n v="91.96"/>
    <n v="1"/>
    <s v="Wankinco R N GT10"/>
    <n v="31"/>
  </r>
  <r>
    <s v="114-000-001E-000"/>
    <s v="FEE"/>
    <x v="1"/>
    <s v="WAREHAM RD"/>
    <n v="130"/>
    <s v="CABS NOMINEE TRUST"/>
    <s v="RR"/>
    <m/>
    <m/>
    <n v="1.87988"/>
    <n v="0"/>
    <n v="0"/>
    <n v="0"/>
    <n v="0"/>
    <m/>
    <n v="0"/>
    <n v="0"/>
    <n v="0"/>
    <m/>
    <n v="0"/>
    <m/>
    <m/>
    <m/>
    <m/>
    <n v="0"/>
    <m/>
    <m/>
    <n v="0"/>
    <n v="0"/>
    <n v="0"/>
    <n v="0"/>
    <n v="0"/>
    <m/>
    <s v="114-000-001E-000"/>
    <s v="0"/>
    <s v="0"/>
    <s v="0"/>
    <s v="N"/>
    <m/>
    <m/>
    <m/>
    <m/>
    <n v="0"/>
    <n v="0"/>
    <n v="1"/>
    <s v="White Island Pond GT10"/>
    <n v="49"/>
  </r>
  <r>
    <s v="114-000-003B-000"/>
    <m/>
    <x v="1"/>
    <s v="0 WAREHAM RD"/>
    <n v="132"/>
    <s v="T-BONE DEVELOPMENT LLC"/>
    <s v="RR"/>
    <m/>
    <m/>
    <n v="0.87092999999999998"/>
    <n v="0"/>
    <n v="0"/>
    <n v="0"/>
    <n v="0"/>
    <m/>
    <n v="0"/>
    <n v="0"/>
    <n v="0"/>
    <m/>
    <n v="0"/>
    <m/>
    <m/>
    <m/>
    <m/>
    <n v="0"/>
    <m/>
    <m/>
    <n v="0"/>
    <n v="0"/>
    <n v="0"/>
    <n v="0"/>
    <n v="0"/>
    <m/>
    <s v="114-000-003B-000"/>
    <s v="0"/>
    <s v="0"/>
    <s v="1"/>
    <s v="N"/>
    <m/>
    <m/>
    <m/>
    <m/>
    <n v="0"/>
    <n v="0"/>
    <n v="1"/>
    <s v="White Island Pond GT10"/>
    <n v="49"/>
  </r>
  <r>
    <s v="114-000-003-003"/>
    <s v="FEE"/>
    <x v="1"/>
    <s v="142 WAREHAM RD"/>
    <n v="101"/>
    <s v="JOHNSON ADAM M"/>
    <s v="RR"/>
    <m/>
    <m/>
    <n v="2.8828900000000002"/>
    <n v="0"/>
    <n v="1"/>
    <n v="0"/>
    <n v="1"/>
    <m/>
    <n v="0"/>
    <n v="0"/>
    <n v="0"/>
    <m/>
    <n v="0"/>
    <m/>
    <m/>
    <m/>
    <s v="SEPTIC"/>
    <n v="0"/>
    <m/>
    <m/>
    <n v="0"/>
    <n v="1"/>
    <n v="0"/>
    <n v="2109"/>
    <n v="2"/>
    <m/>
    <s v="114-000-003-003"/>
    <s v="2005"/>
    <s v="3724"/>
    <s v="1"/>
    <s v="N"/>
    <s v="Well"/>
    <s v="Sept"/>
    <m/>
    <m/>
    <n v="0"/>
    <n v="0"/>
    <n v="1"/>
    <s v="White Island Pond GT10"/>
    <n v="49"/>
  </r>
  <r>
    <s v="114-000-005-000"/>
    <s v="FEE"/>
    <x v="1"/>
    <s v="BET BOURNE &amp; WAREHAM"/>
    <n v="130"/>
    <s v="ADM AGAWAM DEVELOPMENT LLC"/>
    <s v="RR"/>
    <m/>
    <m/>
    <n v="0.47510999999999998"/>
    <n v="0"/>
    <n v="0"/>
    <n v="0"/>
    <n v="0"/>
    <m/>
    <n v="0"/>
    <n v="0"/>
    <n v="0"/>
    <m/>
    <n v="0"/>
    <m/>
    <m/>
    <m/>
    <m/>
    <n v="0"/>
    <m/>
    <m/>
    <n v="0"/>
    <n v="0"/>
    <n v="0"/>
    <n v="0"/>
    <n v="0"/>
    <m/>
    <s v="114-000-005-000"/>
    <s v="0"/>
    <s v="0"/>
    <s v="0"/>
    <s v="N"/>
    <m/>
    <m/>
    <m/>
    <m/>
    <n v="0"/>
    <n v="0"/>
    <n v="1"/>
    <s v="White Island Pond GT10"/>
    <n v="49"/>
  </r>
  <r>
    <s v="TS_GAPS_NO_MAPPAR"/>
    <m/>
    <x v="1"/>
    <m/>
    <n v="0"/>
    <m/>
    <m/>
    <m/>
    <m/>
    <n v="0.65395000000000003"/>
    <n v="0"/>
    <n v="0"/>
    <n v="0"/>
    <n v="0"/>
    <m/>
    <n v="0"/>
    <n v="0"/>
    <n v="0"/>
    <m/>
    <n v="0"/>
    <m/>
    <m/>
    <m/>
    <m/>
    <n v="0"/>
    <m/>
    <m/>
    <n v="0"/>
    <n v="0"/>
    <n v="0"/>
    <n v="0"/>
    <n v="0"/>
    <m/>
    <m/>
    <s v="0"/>
    <s v="0"/>
    <s v="0"/>
    <m/>
    <m/>
    <m/>
    <m/>
    <m/>
    <n v="0"/>
    <n v="0"/>
    <n v="1"/>
    <s v="East Head Pond LT10"/>
    <n v="18"/>
  </r>
  <r>
    <s v="114-000-001D-000"/>
    <s v="FEE"/>
    <x v="1"/>
    <s v="WAREHAM RD"/>
    <n v="130"/>
    <s v="CABS NOMINEE TRUST"/>
    <s v="RR"/>
    <m/>
    <m/>
    <n v="2.11036"/>
    <n v="0"/>
    <n v="0"/>
    <n v="0"/>
    <n v="0"/>
    <m/>
    <n v="0"/>
    <n v="0"/>
    <n v="0"/>
    <m/>
    <n v="0"/>
    <m/>
    <m/>
    <m/>
    <m/>
    <n v="0"/>
    <m/>
    <m/>
    <n v="0"/>
    <n v="0"/>
    <n v="0"/>
    <n v="0"/>
    <n v="0"/>
    <m/>
    <s v="114-000-001D-000"/>
    <s v="0"/>
    <s v="0"/>
    <s v="0"/>
    <s v="N"/>
    <m/>
    <m/>
    <m/>
    <m/>
    <n v="0"/>
    <n v="0"/>
    <n v="1"/>
    <s v="White Island Pond GT10"/>
    <n v="49"/>
  </r>
  <r>
    <s v="114-000-003-002"/>
    <s v="FEE"/>
    <x v="1"/>
    <s v="138 WAREHAM RD"/>
    <n v="101"/>
    <s v="BYGATE TRACY L"/>
    <s v="RR"/>
    <m/>
    <m/>
    <n v="2.75291"/>
    <n v="1"/>
    <n v="1"/>
    <n v="1"/>
    <n v="1"/>
    <s v="SEPTIC"/>
    <n v="0"/>
    <n v="0"/>
    <n v="0"/>
    <m/>
    <n v="0"/>
    <m/>
    <m/>
    <m/>
    <s v="SEPTIC"/>
    <n v="0"/>
    <m/>
    <m/>
    <n v="1"/>
    <n v="1"/>
    <n v="0"/>
    <n v="1512"/>
    <n v="1.5"/>
    <m/>
    <s v="114-000-003-002"/>
    <s v="2003"/>
    <s v="3936"/>
    <s v="1"/>
    <s v="N"/>
    <s v="Well"/>
    <s v="Sept"/>
    <s v="Prop"/>
    <m/>
    <n v="0"/>
    <n v="0.41817599999999999"/>
    <n v="1"/>
    <s v="White Island Pond GT10"/>
    <n v="49"/>
  </r>
  <r>
    <s v="114-000-001C-000"/>
    <s v="FEE"/>
    <x v="1"/>
    <s v="WAREHAM RD"/>
    <n v="130"/>
    <s v="CABS NOMINEE TRUST"/>
    <s v="RR"/>
    <m/>
    <m/>
    <n v="2.1773199999999999"/>
    <n v="0"/>
    <n v="0"/>
    <n v="0"/>
    <n v="0"/>
    <m/>
    <n v="0"/>
    <n v="0"/>
    <n v="0"/>
    <m/>
    <n v="0"/>
    <m/>
    <m/>
    <m/>
    <m/>
    <n v="0"/>
    <m/>
    <m/>
    <n v="0"/>
    <n v="0"/>
    <n v="0"/>
    <n v="0"/>
    <n v="0"/>
    <m/>
    <s v="114-000-001C-000"/>
    <s v="0"/>
    <s v="0"/>
    <s v="0"/>
    <s v="N"/>
    <m/>
    <m/>
    <m/>
    <m/>
    <n v="0"/>
    <n v="0"/>
    <n v="1"/>
    <s v="White Island Pond GT10"/>
    <n v="49"/>
  </r>
  <r>
    <s v="116-000-002A-000"/>
    <s v="FEE"/>
    <x v="1"/>
    <s v="NR FAWN POND"/>
    <n v="905"/>
    <s v="OLD COLONY COUNCIL BSA"/>
    <s v="RR"/>
    <m/>
    <m/>
    <n v="64.537130000000005"/>
    <n v="0"/>
    <n v="0"/>
    <n v="0"/>
    <n v="0"/>
    <m/>
    <n v="0"/>
    <n v="0"/>
    <n v="0"/>
    <m/>
    <n v="0"/>
    <m/>
    <m/>
    <m/>
    <m/>
    <n v="0"/>
    <m/>
    <m/>
    <n v="0"/>
    <n v="0"/>
    <n v="0"/>
    <n v="0"/>
    <n v="0"/>
    <m/>
    <s v="116-000-002A-000"/>
    <s v="0"/>
    <s v="0"/>
    <s v="0"/>
    <s v="N"/>
    <m/>
    <m/>
    <m/>
    <s v="unk14"/>
    <n v="0"/>
    <n v="0"/>
    <n v="1"/>
    <s v="Agawam Reservoir S LT10"/>
    <n v="2"/>
  </r>
  <r>
    <s v="114-000-003-001"/>
    <s v="FEE"/>
    <x v="1"/>
    <s v="122 WAREHAM RD"/>
    <n v="109"/>
    <s v="BENWAY GEORGE A III"/>
    <s v="RR"/>
    <m/>
    <m/>
    <n v="2.5859800000000002"/>
    <n v="0"/>
    <n v="8"/>
    <n v="0"/>
    <n v="8"/>
    <m/>
    <n v="0"/>
    <n v="0"/>
    <n v="0"/>
    <m/>
    <n v="0"/>
    <m/>
    <m/>
    <m/>
    <s v="SEPTIC"/>
    <n v="0"/>
    <m/>
    <m/>
    <n v="0"/>
    <n v="8"/>
    <n v="0"/>
    <n v="5408"/>
    <n v="1"/>
    <m/>
    <s v="114-000-003-001"/>
    <s v="2007"/>
    <s v="5408"/>
    <s v="8"/>
    <s v="N"/>
    <s v="Well"/>
    <s v="Sept"/>
    <m/>
    <m/>
    <n v="0"/>
    <n v="0"/>
    <n v="1"/>
    <s v="White Island Pond GT10"/>
    <n v="49"/>
  </r>
  <r>
    <s v="116-000-004-002"/>
    <s v="FEE"/>
    <x v="1"/>
    <s v="121 WAREHAM RD"/>
    <n v="101"/>
    <s v="GLASS CANDY L"/>
    <s v="RR"/>
    <m/>
    <m/>
    <n v="2.6864300000000001"/>
    <n v="1"/>
    <n v="1"/>
    <n v="1"/>
    <n v="1"/>
    <s v="SEPTIC"/>
    <n v="0"/>
    <n v="0"/>
    <n v="0"/>
    <m/>
    <n v="0"/>
    <m/>
    <m/>
    <m/>
    <s v="SEPTIC"/>
    <n v="0"/>
    <m/>
    <m/>
    <n v="1"/>
    <n v="1"/>
    <n v="0"/>
    <n v="2040"/>
    <n v="1.75"/>
    <m/>
    <s v="116-000-004-002"/>
    <s v="2003"/>
    <s v="3972"/>
    <s v="1"/>
    <s v="Y"/>
    <s v="Well"/>
    <s v="Sept"/>
    <s v="Prop"/>
    <m/>
    <n v="0"/>
    <n v="0.41817599999999999"/>
    <n v="1"/>
    <s v="White Island Pond GT10"/>
    <n v="49"/>
  </r>
  <r>
    <s v="E_8_0"/>
    <s v="FEE"/>
    <x v="2"/>
    <s v="194 CRANBERRY RD"/>
    <n v="911"/>
    <s v="COMMONWEALTH OF MASS"/>
    <m/>
    <m/>
    <m/>
    <n v="1239.4493600000001"/>
    <n v="1"/>
    <n v="1"/>
    <n v="1"/>
    <n v="1"/>
    <s v="SEPTIC"/>
    <n v="0"/>
    <n v="0"/>
    <n v="0"/>
    <m/>
    <n v="0"/>
    <m/>
    <m/>
    <m/>
    <s v="SEPTIC"/>
    <n v="0"/>
    <s v="fee simple"/>
    <s v="YES"/>
    <n v="1"/>
    <n v="1"/>
    <n v="0"/>
    <n v="0"/>
    <n v="0"/>
    <m/>
    <m/>
    <m/>
    <m/>
    <m/>
    <m/>
    <m/>
    <m/>
    <m/>
    <m/>
    <n v="0"/>
    <n v="1.21"/>
    <n v="1"/>
    <s v="Wankinco R N LT10"/>
    <n v="32"/>
  </r>
  <r>
    <s v="111-000-001C-011"/>
    <m/>
    <x v="1"/>
    <s v="120 WAREHAM RD"/>
    <n v="101"/>
    <s v="CROSBY JOEL S"/>
    <s v="RR"/>
    <m/>
    <m/>
    <n v="2.31358"/>
    <n v="1"/>
    <n v="1"/>
    <n v="1"/>
    <n v="1"/>
    <s v="SEPTIC"/>
    <n v="0"/>
    <n v="0"/>
    <n v="0"/>
    <m/>
    <n v="0"/>
    <m/>
    <m/>
    <m/>
    <s v="SEPTIC"/>
    <n v="0"/>
    <m/>
    <m/>
    <n v="1"/>
    <n v="1"/>
    <n v="0"/>
    <n v="2352"/>
    <n v="2"/>
    <m/>
    <s v="111-000-001C-011"/>
    <s v="2004"/>
    <s v="3844"/>
    <s v="1"/>
    <s v="Y"/>
    <s v="Well"/>
    <s v="Sept"/>
    <m/>
    <m/>
    <n v="0"/>
    <n v="0.41817599999999999"/>
    <n v="1"/>
    <s v="White Island Pond GT10"/>
    <n v="49"/>
  </r>
  <r>
    <s v="116-000-004-001"/>
    <s v="FEE"/>
    <x v="1"/>
    <s v="111 WAREHAM RD"/>
    <n v="101"/>
    <s v="BALLYVOURNEY REALTY TRUST"/>
    <s v="RR"/>
    <m/>
    <m/>
    <n v="2.7316699999999998"/>
    <n v="1"/>
    <n v="1"/>
    <n v="1"/>
    <n v="1"/>
    <s v="SEPTIC"/>
    <n v="0"/>
    <n v="0"/>
    <n v="0"/>
    <m/>
    <n v="0"/>
    <m/>
    <m/>
    <m/>
    <s v="SEPTIC"/>
    <n v="0"/>
    <m/>
    <m/>
    <n v="1"/>
    <n v="1"/>
    <n v="0"/>
    <n v="2160"/>
    <n v="2"/>
    <m/>
    <s v="116-000-004-001"/>
    <s v="2003"/>
    <s v="3668"/>
    <s v="1"/>
    <s v="Y"/>
    <s v="Well"/>
    <s v="Sept"/>
    <s v="Prop"/>
    <m/>
    <n v="0"/>
    <n v="0.41817599999999999"/>
    <n v="1"/>
    <s v="White Island Pond GT10"/>
    <n v="49"/>
  </r>
  <r>
    <s v="130_2_0"/>
    <s v="FEE"/>
    <x v="2"/>
    <s v="138 CRANBERRY RD"/>
    <n v="13"/>
    <s v="WHITE G. GREGORY"/>
    <m/>
    <m/>
    <m/>
    <n v="10.147589999999999"/>
    <n v="1"/>
    <n v="1"/>
    <n v="1"/>
    <n v="1"/>
    <s v="SEPTIC"/>
    <n v="0"/>
    <n v="0"/>
    <n v="0"/>
    <m/>
    <n v="0"/>
    <m/>
    <m/>
    <m/>
    <s v="SEPTIC"/>
    <n v="0"/>
    <m/>
    <m/>
    <n v="1"/>
    <n v="1"/>
    <n v="0"/>
    <n v="0"/>
    <n v="0"/>
    <m/>
    <m/>
    <m/>
    <m/>
    <m/>
    <m/>
    <m/>
    <m/>
    <m/>
    <m/>
    <n v="0"/>
    <n v="1.21"/>
    <n v="1"/>
    <s v="Wankinco R N LT10"/>
    <n v="32"/>
  </r>
  <r>
    <s v="111-000-001C-010"/>
    <m/>
    <x v="1"/>
    <s v="112 WAREHAM RD"/>
    <n v="101"/>
    <s v="THOMPSON TIMOTHY P"/>
    <s v="RR"/>
    <m/>
    <m/>
    <n v="2.2842799999999999"/>
    <n v="1"/>
    <n v="1"/>
    <n v="1"/>
    <n v="1"/>
    <s v="SEPTIC"/>
    <n v="0"/>
    <n v="0"/>
    <n v="0"/>
    <m/>
    <n v="0"/>
    <m/>
    <m/>
    <m/>
    <s v="SEPTIC"/>
    <n v="0"/>
    <m/>
    <m/>
    <n v="1"/>
    <n v="1"/>
    <n v="0"/>
    <n v="3261"/>
    <n v="2.2999999999999998"/>
    <m/>
    <s v="111-000-001C-010"/>
    <s v="2004"/>
    <s v="7360"/>
    <s v="1"/>
    <s v="Y"/>
    <s v="Well"/>
    <s v="Sept"/>
    <s v="Prop"/>
    <m/>
    <n v="0"/>
    <n v="0.41817599999999999"/>
    <n v="1"/>
    <s v="White Island Pond GT10"/>
    <n v="49"/>
  </r>
  <r>
    <s v="TS_GAPS_NO_MAPPAR"/>
    <m/>
    <x v="1"/>
    <m/>
    <n v="0"/>
    <m/>
    <m/>
    <m/>
    <m/>
    <n v="1.0000000000000001E-5"/>
    <n v="0"/>
    <n v="0"/>
    <n v="0"/>
    <n v="0"/>
    <m/>
    <n v="0"/>
    <n v="0"/>
    <n v="0"/>
    <m/>
    <n v="0"/>
    <m/>
    <m/>
    <m/>
    <m/>
    <n v="0"/>
    <m/>
    <m/>
    <n v="0"/>
    <n v="0"/>
    <n v="0"/>
    <n v="0"/>
    <n v="0"/>
    <m/>
    <m/>
    <s v="0"/>
    <s v="0"/>
    <s v="0"/>
    <m/>
    <m/>
    <m/>
    <m/>
    <m/>
    <n v="0"/>
    <n v="0"/>
    <n v="1"/>
    <s v="East Head Pond LT10"/>
    <n v="18"/>
  </r>
  <r>
    <s v="130_1_1A"/>
    <s v="FEE"/>
    <x v="2"/>
    <s v="124 CRANBERRY RD"/>
    <n v="101"/>
    <s v="MIHALEC MICHAEL L"/>
    <m/>
    <m/>
    <m/>
    <n v="1.55562"/>
    <n v="1"/>
    <n v="1"/>
    <n v="1"/>
    <n v="1"/>
    <s v="SEPTIC"/>
    <n v="0"/>
    <n v="0"/>
    <n v="0"/>
    <m/>
    <n v="0"/>
    <m/>
    <m/>
    <m/>
    <s v="SEPTIC"/>
    <n v="0"/>
    <m/>
    <m/>
    <n v="1"/>
    <n v="1"/>
    <n v="0"/>
    <n v="0"/>
    <n v="0"/>
    <m/>
    <m/>
    <m/>
    <m/>
    <m/>
    <m/>
    <m/>
    <m/>
    <m/>
    <m/>
    <n v="0"/>
    <n v="1.21"/>
    <n v="1"/>
    <s v="Wankinco R N LT10"/>
    <n v="32"/>
  </r>
  <r>
    <s v="111-000-001C-009"/>
    <m/>
    <x v="1"/>
    <s v="WAREHAM RD"/>
    <n v="601"/>
    <s v="ADM AGAWAM DEVELOPMENT LLC"/>
    <s v="RR"/>
    <m/>
    <m/>
    <n v="2.2792599999999998"/>
    <n v="0"/>
    <n v="0"/>
    <n v="0"/>
    <n v="0"/>
    <m/>
    <n v="0"/>
    <n v="0"/>
    <n v="0"/>
    <m/>
    <n v="0"/>
    <m/>
    <m/>
    <m/>
    <m/>
    <n v="0"/>
    <m/>
    <m/>
    <n v="0"/>
    <n v="0"/>
    <n v="0"/>
    <n v="0"/>
    <n v="0"/>
    <m/>
    <s v="111-000-001C-009"/>
    <s v="0"/>
    <s v="0"/>
    <s v="0"/>
    <s v="N"/>
    <m/>
    <m/>
    <m/>
    <m/>
    <n v="0"/>
    <n v="0"/>
    <n v="1"/>
    <s v="White Island Pond GT10"/>
    <n v="49"/>
  </r>
  <r>
    <s v="111-000-001C-008"/>
    <s v="FEE"/>
    <x v="1"/>
    <s v="94 WAREHAM RD"/>
    <n v="101"/>
    <s v="PIZZI SCOTT"/>
    <s v="RR"/>
    <m/>
    <m/>
    <n v="2.4333800000000001"/>
    <n v="4"/>
    <n v="1"/>
    <n v="4"/>
    <n v="1"/>
    <s v="SEPTIC"/>
    <n v="0"/>
    <n v="0"/>
    <n v="0"/>
    <m/>
    <n v="0"/>
    <m/>
    <m/>
    <m/>
    <s v="SEPTIC"/>
    <n v="0"/>
    <m/>
    <m/>
    <n v="4"/>
    <n v="1"/>
    <n v="0"/>
    <n v="3276"/>
    <n v="2"/>
    <m/>
    <s v="111-000-001C-008"/>
    <s v="2004"/>
    <s v="4912"/>
    <s v="1"/>
    <s v="Y"/>
    <s v="Well"/>
    <s v="Sept"/>
    <s v="Prop"/>
    <m/>
    <n v="0"/>
    <n v="1.672704"/>
    <n v="1"/>
    <s v="White Island Pond GT10"/>
    <n v="49"/>
  </r>
  <r>
    <s v="130_1_7"/>
    <s v="FEE"/>
    <x v="2"/>
    <m/>
    <n v="999"/>
    <s v="UNK-195"/>
    <m/>
    <m/>
    <m/>
    <n v="1.4175599999999999"/>
    <n v="0"/>
    <n v="0"/>
    <n v="0"/>
    <n v="0"/>
    <m/>
    <n v="0"/>
    <n v="0"/>
    <n v="0"/>
    <m/>
    <n v="0"/>
    <m/>
    <m/>
    <m/>
    <m/>
    <n v="0"/>
    <m/>
    <m/>
    <n v="0"/>
    <n v="0"/>
    <n v="0"/>
    <n v="0"/>
    <n v="0"/>
    <m/>
    <m/>
    <m/>
    <m/>
    <m/>
    <m/>
    <m/>
    <m/>
    <m/>
    <m/>
    <n v="0"/>
    <n v="0"/>
    <n v="1"/>
    <s v="Wankinco R N LT10"/>
    <n v="32"/>
  </r>
  <r>
    <s v="111-000-001C-007"/>
    <m/>
    <x v="1"/>
    <s v="86 WAREHAM RD"/>
    <n v="101"/>
    <s v="RYLL PETER D"/>
    <s v="RR"/>
    <m/>
    <m/>
    <n v="2.7546499999999998"/>
    <n v="1"/>
    <n v="1"/>
    <n v="1"/>
    <n v="1"/>
    <s v="SEPTIC"/>
    <n v="0"/>
    <n v="0"/>
    <n v="0"/>
    <m/>
    <n v="0"/>
    <m/>
    <m/>
    <m/>
    <s v="SEPTIC"/>
    <n v="0"/>
    <m/>
    <m/>
    <n v="1"/>
    <n v="1"/>
    <n v="0"/>
    <n v="2160"/>
    <n v="2"/>
    <m/>
    <s v="111-000-001C-007"/>
    <s v="2004"/>
    <s v="3668"/>
    <s v="1"/>
    <s v="Y"/>
    <s v="Well"/>
    <s v="Sept"/>
    <s v="Prop"/>
    <m/>
    <n v="0"/>
    <n v="0.41817599999999999"/>
    <n v="1"/>
    <s v="White Island Pond GT10"/>
    <n v="49"/>
  </r>
  <r>
    <s v="130_3_0"/>
    <s v="FEE"/>
    <x v="2"/>
    <s v="0 CRANBERRY RD"/>
    <n v="700"/>
    <s v="BENSONS POND INC"/>
    <m/>
    <m/>
    <m/>
    <n v="18.894659999999998"/>
    <n v="0"/>
    <n v="0"/>
    <n v="0"/>
    <n v="0"/>
    <m/>
    <n v="0"/>
    <n v="0"/>
    <n v="0"/>
    <m/>
    <n v="0"/>
    <m/>
    <m/>
    <m/>
    <m/>
    <n v="0"/>
    <m/>
    <m/>
    <n v="0"/>
    <n v="0"/>
    <n v="0"/>
    <n v="0"/>
    <n v="0"/>
    <m/>
    <m/>
    <m/>
    <m/>
    <m/>
    <m/>
    <m/>
    <m/>
    <m/>
    <m/>
    <n v="0"/>
    <n v="0"/>
    <n v="1"/>
    <s v="Wankinco R N LT10"/>
    <n v="32"/>
  </r>
  <r>
    <s v="130_1_8"/>
    <s v="FEE"/>
    <x v="2"/>
    <m/>
    <n v="999"/>
    <s v="UNK-196"/>
    <m/>
    <m/>
    <m/>
    <n v="6.76126"/>
    <n v="0"/>
    <n v="0"/>
    <n v="0"/>
    <n v="0"/>
    <m/>
    <n v="0"/>
    <n v="0"/>
    <n v="0"/>
    <m/>
    <n v="0"/>
    <m/>
    <m/>
    <m/>
    <m/>
    <n v="0"/>
    <m/>
    <m/>
    <n v="0"/>
    <n v="0"/>
    <n v="0"/>
    <n v="0"/>
    <n v="0"/>
    <m/>
    <m/>
    <m/>
    <m/>
    <m/>
    <m/>
    <m/>
    <m/>
    <m/>
    <m/>
    <n v="0"/>
    <n v="0"/>
    <n v="1"/>
    <s v="Wankinco R N LT10"/>
    <n v="32"/>
  </r>
  <r>
    <s v="130_1_6"/>
    <s v="FEE"/>
    <x v="2"/>
    <m/>
    <n v="999"/>
    <s v="UNK-194"/>
    <m/>
    <m/>
    <m/>
    <n v="2.1155599999999999"/>
    <n v="0"/>
    <n v="0"/>
    <n v="0"/>
    <n v="0"/>
    <m/>
    <n v="0"/>
    <n v="0"/>
    <n v="0"/>
    <m/>
    <n v="0"/>
    <m/>
    <m/>
    <m/>
    <m/>
    <n v="0"/>
    <m/>
    <m/>
    <n v="0"/>
    <n v="0"/>
    <n v="0"/>
    <n v="0"/>
    <n v="0"/>
    <m/>
    <m/>
    <m/>
    <m/>
    <m/>
    <m/>
    <m/>
    <m/>
    <m/>
    <m/>
    <n v="0"/>
    <n v="0"/>
    <n v="1"/>
    <s v="Wankinco R N LT10"/>
    <n v="32"/>
  </r>
  <r>
    <s v="111-000-010-000"/>
    <s v="FEE"/>
    <x v="1"/>
    <s v="NR HALFWAY POND"/>
    <n v="132"/>
    <s v="FIRTH RUSSELL A"/>
    <s v="RR"/>
    <m/>
    <m/>
    <n v="8.5449999999999998E-2"/>
    <n v="0"/>
    <n v="0"/>
    <n v="0"/>
    <n v="0"/>
    <m/>
    <n v="0"/>
    <n v="0"/>
    <n v="0"/>
    <m/>
    <n v="0"/>
    <m/>
    <m/>
    <m/>
    <m/>
    <n v="0"/>
    <m/>
    <m/>
    <n v="0"/>
    <n v="0"/>
    <n v="0"/>
    <n v="0"/>
    <n v="0"/>
    <m/>
    <s v="111-000-010-000"/>
    <s v="0"/>
    <s v="0"/>
    <s v="0"/>
    <s v="N"/>
    <m/>
    <m/>
    <m/>
    <m/>
    <n v="0"/>
    <n v="0"/>
    <n v="1"/>
    <s v="White Island Pond GT10"/>
    <n v="49"/>
  </r>
  <r>
    <s v="111-000-035-000U"/>
    <s v="FEE"/>
    <x v="1"/>
    <s v="70 WAREHAM RD"/>
    <n v="101"/>
    <s v="SEWARD KEVIN G"/>
    <s v="RR"/>
    <m/>
    <m/>
    <n v="1.9766600000000001"/>
    <n v="1"/>
    <n v="1"/>
    <n v="1"/>
    <n v="1"/>
    <s v="SEPTIC"/>
    <n v="0"/>
    <n v="0"/>
    <n v="0"/>
    <m/>
    <n v="0"/>
    <m/>
    <m/>
    <m/>
    <s v="SEPTIC"/>
    <n v="0"/>
    <m/>
    <m/>
    <n v="1"/>
    <n v="1"/>
    <n v="0"/>
    <n v="2410"/>
    <n v="1.75"/>
    <m/>
    <s v="111-000-035-000U"/>
    <s v="2004"/>
    <s v="3695"/>
    <s v="1"/>
    <s v="N"/>
    <s v="Well"/>
    <s v="Sept"/>
    <s v="Prop"/>
    <m/>
    <n v="0"/>
    <n v="0.41817599999999999"/>
    <n v="1"/>
    <s v="White Island Pond GT10"/>
    <n v="49"/>
  </r>
  <r>
    <s v="111-000-034-009"/>
    <s v="FEE"/>
    <x v="1"/>
    <s v="68 WAREHAM RD"/>
    <n v="101"/>
    <s v="JOMAR REALTY TRUST"/>
    <s v="RR"/>
    <m/>
    <m/>
    <n v="2.6284399999999999"/>
    <n v="1"/>
    <n v="1"/>
    <n v="1"/>
    <n v="1"/>
    <s v="SEPTIC"/>
    <n v="0"/>
    <n v="0"/>
    <n v="0"/>
    <m/>
    <n v="0"/>
    <m/>
    <m/>
    <m/>
    <s v="SEPTIC"/>
    <n v="0"/>
    <m/>
    <m/>
    <n v="1"/>
    <n v="1"/>
    <n v="1"/>
    <n v="1647"/>
    <n v="1.5"/>
    <m/>
    <s v="111-000-034-009"/>
    <s v="1977"/>
    <s v="3906"/>
    <s v="1"/>
    <s v="Y"/>
    <s v="Well"/>
    <s v="Sept"/>
    <m/>
    <m/>
    <n v="0"/>
    <n v="0.41817599999999999"/>
    <n v="1"/>
    <s v="White Island Pond GT10"/>
    <n v="49"/>
  </r>
  <r>
    <s v="130_1_0"/>
    <s v="FEE"/>
    <x v="2"/>
    <s v="0 CRANBERRY RD"/>
    <n v="393"/>
    <s v="HAMLIN REALTY LLC"/>
    <m/>
    <m/>
    <m/>
    <n v="6.7414300000000003"/>
    <n v="0"/>
    <n v="0"/>
    <n v="0"/>
    <n v="0"/>
    <m/>
    <n v="0"/>
    <n v="0"/>
    <n v="0"/>
    <m/>
    <n v="0"/>
    <m/>
    <m/>
    <m/>
    <m/>
    <n v="0"/>
    <m/>
    <m/>
    <n v="0"/>
    <n v="0"/>
    <n v="0"/>
    <n v="0"/>
    <n v="0"/>
    <m/>
    <m/>
    <m/>
    <m/>
    <m/>
    <m/>
    <m/>
    <m/>
    <m/>
    <m/>
    <n v="0"/>
    <n v="0"/>
    <n v="1"/>
    <s v="Wankinco R N LT10"/>
    <n v="32"/>
  </r>
  <r>
    <s v="125_18_6F"/>
    <s v="FEE"/>
    <x v="2"/>
    <s v="78 CRANBERRY RD"/>
    <n v="101"/>
    <s v="BATSON THOMAS R"/>
    <m/>
    <m/>
    <m/>
    <n v="0.82750000000000001"/>
    <n v="1"/>
    <n v="1"/>
    <n v="1"/>
    <n v="1"/>
    <s v="SEPTIC"/>
    <n v="0"/>
    <n v="0"/>
    <n v="0"/>
    <m/>
    <n v="0"/>
    <m/>
    <m/>
    <m/>
    <s v="SEPTIC"/>
    <n v="0"/>
    <m/>
    <m/>
    <n v="1"/>
    <n v="1"/>
    <n v="0"/>
    <n v="0"/>
    <n v="0"/>
    <m/>
    <m/>
    <m/>
    <m/>
    <m/>
    <m/>
    <m/>
    <m/>
    <m/>
    <m/>
    <n v="0"/>
    <n v="1.21"/>
    <n v="1"/>
    <s v="Wankinco R N GT10"/>
    <n v="31"/>
  </r>
  <r>
    <s v="TS_GAPS_NO_MAPPAR"/>
    <m/>
    <x v="1"/>
    <m/>
    <n v="0"/>
    <m/>
    <m/>
    <m/>
    <m/>
    <n v="0.12787000000000001"/>
    <n v="0"/>
    <n v="0"/>
    <n v="0"/>
    <n v="0"/>
    <m/>
    <n v="0"/>
    <n v="0"/>
    <n v="0"/>
    <m/>
    <n v="0"/>
    <m/>
    <m/>
    <m/>
    <m/>
    <n v="0"/>
    <m/>
    <m/>
    <n v="0"/>
    <n v="0"/>
    <n v="0"/>
    <n v="0"/>
    <n v="0"/>
    <m/>
    <m/>
    <s v="0"/>
    <s v="0"/>
    <s v="0"/>
    <m/>
    <m/>
    <m/>
    <m/>
    <m/>
    <n v="0"/>
    <n v="0"/>
    <n v="1"/>
    <s v="East Head Pond LT10"/>
    <n v="18"/>
  </r>
  <r>
    <s v="111-000-034-008"/>
    <s v="FEE"/>
    <x v="1"/>
    <s v="64 WAREHAM RD"/>
    <n v="101"/>
    <s v="FIRTH RUSSELL A"/>
    <s v="RR"/>
    <m/>
    <m/>
    <n v="2.1377700000000002"/>
    <n v="1"/>
    <n v="1"/>
    <n v="1"/>
    <n v="1"/>
    <s v="SEPTIC"/>
    <n v="0"/>
    <n v="0"/>
    <n v="0"/>
    <m/>
    <n v="0"/>
    <m/>
    <m/>
    <m/>
    <s v="SEPTIC"/>
    <n v="0"/>
    <m/>
    <m/>
    <n v="1"/>
    <n v="1"/>
    <n v="3"/>
    <n v="2240"/>
    <n v="2"/>
    <m/>
    <s v="111-000-034-008"/>
    <s v="1989"/>
    <s v="4554"/>
    <s v="1"/>
    <s v="Y"/>
    <s v="Well"/>
    <s v="Sept"/>
    <m/>
    <m/>
    <n v="0"/>
    <n v="0.41817599999999999"/>
    <n v="1"/>
    <s v="White Island Pond GT10"/>
    <n v="49"/>
  </r>
  <r>
    <s v="110-000-032-000"/>
    <s v="FEE"/>
    <x v="1"/>
    <s v="AGAWAM RD"/>
    <n v="132"/>
    <s v="ADM AGAWAM DEVELOPMENT LLC"/>
    <s v="RR"/>
    <m/>
    <m/>
    <n v="7.69123"/>
    <n v="0"/>
    <n v="0"/>
    <n v="0"/>
    <n v="0"/>
    <m/>
    <n v="0"/>
    <n v="0"/>
    <n v="0"/>
    <m/>
    <n v="0"/>
    <m/>
    <m/>
    <m/>
    <m/>
    <n v="0"/>
    <m/>
    <m/>
    <n v="0"/>
    <n v="0"/>
    <n v="0"/>
    <n v="0"/>
    <n v="0"/>
    <m/>
    <s v="110-000-032-000"/>
    <s v="0"/>
    <s v="0"/>
    <s v="0"/>
    <s v="N"/>
    <m/>
    <m/>
    <m/>
    <s v="unk7"/>
    <n v="0"/>
    <n v="0"/>
    <n v="1"/>
    <s v="Agawam Reservoir N LT10"/>
    <n v="3"/>
  </r>
  <r>
    <s v="110-000-031-000"/>
    <s v="FEE"/>
    <x v="1"/>
    <s v="FAWN POND RD"/>
    <n v="132"/>
    <s v="CANDELORA LEONARD J"/>
    <s v="RR"/>
    <m/>
    <m/>
    <n v="0.23705000000000001"/>
    <n v="0"/>
    <n v="0"/>
    <n v="0"/>
    <n v="0"/>
    <m/>
    <n v="0"/>
    <n v="0"/>
    <n v="0"/>
    <m/>
    <n v="0"/>
    <m/>
    <m/>
    <m/>
    <m/>
    <n v="0"/>
    <m/>
    <m/>
    <n v="0"/>
    <n v="0"/>
    <n v="0"/>
    <n v="0"/>
    <n v="0"/>
    <m/>
    <s v="110-000-031-000"/>
    <s v="0"/>
    <s v="0"/>
    <s v="0"/>
    <s v="Y"/>
    <m/>
    <m/>
    <m/>
    <m/>
    <n v="0"/>
    <n v="0"/>
    <n v="1"/>
    <s v="Agawam River North"/>
    <n v="4"/>
  </r>
  <r>
    <s v="125_23_0"/>
    <s v="FEE"/>
    <x v="2"/>
    <s v="82 CRANBERRY RD"/>
    <n v="101"/>
    <s v="OMEARA MARGARET"/>
    <m/>
    <m/>
    <m/>
    <n v="0.90636000000000005"/>
    <n v="1"/>
    <n v="1"/>
    <n v="1"/>
    <n v="1"/>
    <s v="SEPTIC"/>
    <n v="0"/>
    <n v="0"/>
    <n v="0"/>
    <m/>
    <n v="0"/>
    <m/>
    <m/>
    <m/>
    <s v="SEPTIC"/>
    <n v="0"/>
    <m/>
    <m/>
    <n v="1"/>
    <n v="1"/>
    <n v="0"/>
    <n v="0"/>
    <n v="0"/>
    <m/>
    <m/>
    <m/>
    <m/>
    <m/>
    <m/>
    <m/>
    <m/>
    <m/>
    <m/>
    <n v="0"/>
    <n v="1.21"/>
    <n v="1"/>
    <s v="Wankinco R N GT10"/>
    <n v="31"/>
  </r>
  <r>
    <s v="130_1_3"/>
    <s v="FEE"/>
    <x v="2"/>
    <s v="110 CRANBERRY RD"/>
    <n v="101"/>
    <s v="QBI HOMES, INC"/>
    <m/>
    <m/>
    <m/>
    <n v="1.3937999999999999"/>
    <n v="0"/>
    <n v="0"/>
    <n v="0"/>
    <n v="0"/>
    <m/>
    <n v="0"/>
    <n v="0"/>
    <n v="0"/>
    <m/>
    <n v="0"/>
    <m/>
    <m/>
    <m/>
    <m/>
    <n v="0"/>
    <m/>
    <m/>
    <n v="0"/>
    <n v="0"/>
    <n v="0"/>
    <n v="0"/>
    <n v="0"/>
    <m/>
    <m/>
    <m/>
    <m/>
    <m/>
    <m/>
    <m/>
    <m/>
    <m/>
    <m/>
    <n v="0"/>
    <n v="0"/>
    <n v="1"/>
    <s v="Wankinco R N LT10"/>
    <n v="32"/>
  </r>
  <r>
    <s v="110-000-035-000"/>
    <s v="FEE"/>
    <x v="1"/>
    <s v="AGAWAM RD"/>
    <n v="132"/>
    <s v="HOLLIS ANTOINETTE M LIFE ESTATE"/>
    <s v="RR"/>
    <m/>
    <m/>
    <n v="0.31269999999999998"/>
    <n v="0"/>
    <n v="0"/>
    <n v="0"/>
    <n v="0"/>
    <m/>
    <n v="0"/>
    <n v="0"/>
    <n v="0"/>
    <m/>
    <n v="0"/>
    <m/>
    <m/>
    <m/>
    <m/>
    <n v="0"/>
    <m/>
    <m/>
    <n v="0"/>
    <n v="0"/>
    <n v="0"/>
    <n v="0"/>
    <n v="0"/>
    <m/>
    <s v="110-000-035-000"/>
    <s v="0"/>
    <s v="0"/>
    <s v="0"/>
    <s v="N"/>
    <m/>
    <m/>
    <m/>
    <s v="unk10"/>
    <n v="0"/>
    <n v="0"/>
    <n v="1"/>
    <s v="Agawam Reservoir N LT10"/>
    <n v="3"/>
  </r>
  <r>
    <s v="125_24_0"/>
    <s v="FEE"/>
    <x v="2"/>
    <s v="0 CRANBERRY RD"/>
    <n v="130"/>
    <s v="MIRANDA  GEORGE /AMOS/CARDOZ"/>
    <m/>
    <m/>
    <m/>
    <n v="2.28687"/>
    <n v="0"/>
    <n v="0"/>
    <n v="0"/>
    <n v="0"/>
    <m/>
    <n v="0"/>
    <n v="0"/>
    <n v="0"/>
    <m/>
    <n v="0"/>
    <m/>
    <m/>
    <m/>
    <m/>
    <n v="0"/>
    <m/>
    <m/>
    <n v="0"/>
    <n v="0"/>
    <n v="0"/>
    <n v="0"/>
    <n v="0"/>
    <m/>
    <m/>
    <m/>
    <m/>
    <m/>
    <m/>
    <m/>
    <m/>
    <m/>
    <m/>
    <n v="0"/>
    <n v="0"/>
    <n v="1"/>
    <s v="Wankinco R N GT10"/>
    <n v="31"/>
  </r>
  <r>
    <s v="110-000-029-000"/>
    <s v="FEE"/>
    <x v="1"/>
    <s v="FAWN POND RD"/>
    <n v="106"/>
    <s v="CANDELORA LEONARD"/>
    <s v="RR"/>
    <m/>
    <m/>
    <n v="0.20588000000000001"/>
    <n v="0"/>
    <n v="0"/>
    <n v="0"/>
    <n v="0"/>
    <m/>
    <n v="0"/>
    <n v="0"/>
    <n v="0"/>
    <m/>
    <n v="0"/>
    <m/>
    <m/>
    <m/>
    <m/>
    <n v="0"/>
    <m/>
    <m/>
    <n v="0"/>
    <n v="0"/>
    <n v="0"/>
    <n v="0"/>
    <n v="0"/>
    <m/>
    <s v="110-000-029-000"/>
    <s v="0"/>
    <s v="0"/>
    <s v="0"/>
    <s v="Y"/>
    <m/>
    <m/>
    <m/>
    <m/>
    <n v="0"/>
    <n v="0"/>
    <n v="1"/>
    <s v="Agawam River North"/>
    <n v="4"/>
  </r>
  <r>
    <s v="111-000-034-006"/>
    <s v="FEE"/>
    <x v="1"/>
    <s v="60 WAREHAM RD"/>
    <n v="101"/>
    <s v="DOWNING DIANE"/>
    <s v="RR"/>
    <m/>
    <m/>
    <n v="1.4840100000000001"/>
    <n v="1"/>
    <n v="1"/>
    <n v="1"/>
    <n v="1"/>
    <s v="SEPTIC"/>
    <n v="0"/>
    <n v="0"/>
    <n v="0"/>
    <m/>
    <n v="0"/>
    <m/>
    <m/>
    <m/>
    <s v="SEPTIC"/>
    <n v="0"/>
    <m/>
    <m/>
    <n v="1"/>
    <n v="1"/>
    <n v="1"/>
    <n v="876"/>
    <n v="1"/>
    <m/>
    <s v="111-000-034-006"/>
    <s v="1972"/>
    <s v="1532"/>
    <s v="1"/>
    <s v="Y"/>
    <s v="Well"/>
    <s v="Sept"/>
    <m/>
    <m/>
    <n v="0"/>
    <n v="0.41817599999999999"/>
    <n v="1"/>
    <s v="White Island Pond GT10"/>
    <n v="49"/>
  </r>
  <r>
    <s v="110-000-033-000"/>
    <s v="FEE"/>
    <x v="1"/>
    <s v="AGAWAM RD"/>
    <n v="130"/>
    <s v="IARIA THOMAS A"/>
    <s v="RR"/>
    <m/>
    <m/>
    <n v="6.9354899999999997"/>
    <n v="0"/>
    <n v="0"/>
    <n v="0"/>
    <n v="0"/>
    <m/>
    <n v="0"/>
    <n v="0"/>
    <n v="0"/>
    <m/>
    <n v="0"/>
    <m/>
    <m/>
    <m/>
    <m/>
    <n v="0"/>
    <m/>
    <m/>
    <n v="0"/>
    <n v="0"/>
    <n v="0"/>
    <n v="0"/>
    <n v="0"/>
    <m/>
    <s v="110-000-033-000"/>
    <s v="0"/>
    <s v="0"/>
    <s v="0"/>
    <s v="N"/>
    <m/>
    <m/>
    <m/>
    <s v="unk8"/>
    <n v="0"/>
    <n v="0"/>
    <n v="1"/>
    <s v="Agawam Reservoir N LT10"/>
    <n v="3"/>
  </r>
  <r>
    <s v="125_18_1"/>
    <s v="FEE"/>
    <x v="2"/>
    <m/>
    <n v="999"/>
    <s v="UNK-181"/>
    <m/>
    <m/>
    <m/>
    <n v="0.38161"/>
    <n v="0"/>
    <n v="0"/>
    <n v="0"/>
    <n v="0"/>
    <m/>
    <n v="0"/>
    <n v="0"/>
    <n v="0"/>
    <m/>
    <n v="0"/>
    <m/>
    <m/>
    <m/>
    <m/>
    <n v="0"/>
    <m/>
    <m/>
    <n v="0"/>
    <n v="0"/>
    <n v="0"/>
    <n v="0"/>
    <n v="0"/>
    <m/>
    <m/>
    <m/>
    <m/>
    <m/>
    <m/>
    <m/>
    <m/>
    <m/>
    <m/>
    <n v="0"/>
    <n v="0"/>
    <n v="1"/>
    <s v="Wankinco R N GT10"/>
    <n v="31"/>
  </r>
  <r>
    <s v="110-000-034-000"/>
    <m/>
    <x v="1"/>
    <s v="AGAWAM RD"/>
    <n v="132"/>
    <s v="HOLLIS ANTOINETTE M LIFE ESTATE"/>
    <s v="RR"/>
    <m/>
    <m/>
    <n v="0.65837000000000001"/>
    <n v="0"/>
    <n v="0"/>
    <n v="0"/>
    <n v="0"/>
    <m/>
    <n v="0"/>
    <n v="0"/>
    <n v="0"/>
    <m/>
    <n v="0"/>
    <m/>
    <m/>
    <m/>
    <m/>
    <n v="0"/>
    <m/>
    <m/>
    <n v="0"/>
    <n v="0"/>
    <n v="0"/>
    <n v="0"/>
    <n v="0"/>
    <m/>
    <s v="110-000-034-000"/>
    <s v="0"/>
    <s v="0"/>
    <s v="0"/>
    <s v="N"/>
    <m/>
    <m/>
    <m/>
    <s v="unk9"/>
    <n v="0"/>
    <n v="0"/>
    <n v="1"/>
    <s v="Agawam Reservoir N LT10"/>
    <n v="3"/>
  </r>
  <r>
    <s v="130_1_4"/>
    <s v="FEE"/>
    <x v="2"/>
    <m/>
    <n v="999"/>
    <s v="UNK-192"/>
    <m/>
    <m/>
    <m/>
    <n v="2.1150199999999999"/>
    <n v="0"/>
    <n v="0"/>
    <n v="0"/>
    <n v="0"/>
    <m/>
    <n v="0"/>
    <n v="0"/>
    <n v="0"/>
    <m/>
    <n v="0"/>
    <m/>
    <m/>
    <m/>
    <m/>
    <n v="0"/>
    <m/>
    <m/>
    <n v="0"/>
    <n v="0"/>
    <n v="0"/>
    <n v="0"/>
    <n v="0"/>
    <m/>
    <m/>
    <m/>
    <m/>
    <m/>
    <m/>
    <m/>
    <m/>
    <m/>
    <m/>
    <n v="0"/>
    <n v="0"/>
    <n v="1"/>
    <s v="Wankinco R N LT10"/>
    <n v="32"/>
  </r>
  <r>
    <s v="111-000-034-007"/>
    <s v="FEE"/>
    <x v="1"/>
    <s v="56 WAREHAM RD"/>
    <n v="132"/>
    <s v="GIBBS MARGARET R"/>
    <s v="RR"/>
    <m/>
    <m/>
    <n v="1.4005000000000001"/>
    <n v="0"/>
    <n v="0"/>
    <n v="0"/>
    <n v="0"/>
    <m/>
    <n v="0"/>
    <n v="0"/>
    <n v="0"/>
    <m/>
    <n v="0"/>
    <m/>
    <m/>
    <m/>
    <m/>
    <n v="0"/>
    <m/>
    <m/>
    <n v="0"/>
    <n v="0"/>
    <n v="0"/>
    <n v="0"/>
    <n v="0"/>
    <m/>
    <s v="111-000-034-007"/>
    <s v="0"/>
    <s v="0"/>
    <s v="0"/>
    <s v="N"/>
    <m/>
    <m/>
    <m/>
    <m/>
    <n v="0"/>
    <n v="0"/>
    <n v="1"/>
    <s v="White Island Pond GT10"/>
    <n v="49"/>
  </r>
  <r>
    <s v="125_9_41"/>
    <s v="FEE"/>
    <x v="2"/>
    <s v="58 MYLES STANDISH DR"/>
    <n v="101"/>
    <s v="GOULD DAVID W"/>
    <m/>
    <m/>
    <m/>
    <n v="1.50692"/>
    <n v="1"/>
    <n v="1"/>
    <n v="1"/>
    <n v="1"/>
    <s v="SEPTIC"/>
    <n v="0"/>
    <n v="0"/>
    <n v="0"/>
    <m/>
    <n v="0"/>
    <m/>
    <m/>
    <m/>
    <s v="SEPTIC"/>
    <n v="0"/>
    <m/>
    <m/>
    <n v="1"/>
    <n v="1"/>
    <n v="0"/>
    <n v="0"/>
    <n v="0"/>
    <m/>
    <m/>
    <m/>
    <m/>
    <m/>
    <m/>
    <m/>
    <m/>
    <m/>
    <m/>
    <n v="0"/>
    <n v="1.21"/>
    <n v="1"/>
    <s v="Wankinco R N GT10"/>
    <n v="31"/>
  </r>
  <r>
    <s v="111-000-016-000"/>
    <s v="FEE"/>
    <x v="1"/>
    <s v="OFF WAREHAM RD"/>
    <n v="131"/>
    <s v="MCNEILL FRANCIS E"/>
    <s v="RR"/>
    <m/>
    <m/>
    <n v="8.60182"/>
    <n v="0"/>
    <n v="0"/>
    <n v="0"/>
    <n v="0"/>
    <m/>
    <n v="0"/>
    <n v="0"/>
    <n v="0"/>
    <m/>
    <n v="0"/>
    <m/>
    <m/>
    <m/>
    <m/>
    <n v="0"/>
    <m/>
    <m/>
    <n v="0"/>
    <n v="0"/>
    <n v="0"/>
    <n v="0"/>
    <n v="0"/>
    <m/>
    <s v="111-000-016-000"/>
    <s v="0"/>
    <s v="0"/>
    <s v="0"/>
    <s v="N"/>
    <m/>
    <m/>
    <m/>
    <m/>
    <n v="0"/>
    <n v="0"/>
    <n v="1"/>
    <s v="White Island Pond GT10"/>
    <n v="49"/>
  </r>
  <r>
    <s v="111-000-034-002"/>
    <s v="FEE"/>
    <x v="1"/>
    <s v="50 WAREHAM RD"/>
    <n v="101"/>
    <s v="GIBBS MARGARET R"/>
    <s v="RR"/>
    <m/>
    <m/>
    <n v="2.1641400000000002"/>
    <n v="1"/>
    <n v="1"/>
    <n v="1"/>
    <n v="1"/>
    <s v="SEPTIC"/>
    <n v="0"/>
    <n v="0"/>
    <n v="0"/>
    <m/>
    <n v="0"/>
    <m/>
    <m/>
    <m/>
    <s v="SEPTIC"/>
    <n v="0"/>
    <m/>
    <m/>
    <n v="1"/>
    <n v="1"/>
    <n v="2"/>
    <n v="916"/>
    <n v="1"/>
    <m/>
    <s v="111-000-034-002"/>
    <s v="1974"/>
    <s v="1816"/>
    <s v="1"/>
    <s v="Y"/>
    <s v="Well"/>
    <s v="Sept"/>
    <m/>
    <m/>
    <n v="0"/>
    <n v="0.41817599999999999"/>
    <n v="1"/>
    <s v="White Island Pond GT10"/>
    <n v="49"/>
  </r>
  <r>
    <s v="110-000-028A-000Z"/>
    <s v="FEE"/>
    <x v="1"/>
    <s v="101 FAWN POND RD"/>
    <n v="101"/>
    <s v="CANDELORA LEONARD J"/>
    <s v="RR"/>
    <m/>
    <m/>
    <n v="9.7340800000000005"/>
    <n v="0"/>
    <n v="0"/>
    <n v="0"/>
    <n v="0"/>
    <m/>
    <n v="0"/>
    <n v="0"/>
    <n v="0"/>
    <m/>
    <n v="0"/>
    <m/>
    <m/>
    <m/>
    <m/>
    <n v="0"/>
    <m/>
    <m/>
    <n v="0"/>
    <n v="0"/>
    <n v="0"/>
    <n v="1714"/>
    <n v="1.5"/>
    <m/>
    <s v="110-000-028A-000Z"/>
    <s v="1959"/>
    <s v="3534"/>
    <s v="1"/>
    <s v="Y"/>
    <s v="Well"/>
    <s v="Sept"/>
    <m/>
    <s v="110-000-030-000,unk6"/>
    <n v="0"/>
    <n v="0"/>
    <n v="1"/>
    <s v="Agawam River North"/>
    <n v="4"/>
  </r>
  <r>
    <s v="125_18_2"/>
    <s v="FEE"/>
    <x v="2"/>
    <s v="86 CRANBERRY RD"/>
    <n v="903"/>
    <s v="CARVER TOWN OF"/>
    <m/>
    <m/>
    <m/>
    <n v="13.10989"/>
    <n v="1"/>
    <n v="1"/>
    <n v="1"/>
    <n v="1"/>
    <s v="SEPTIC"/>
    <n v="0"/>
    <n v="0"/>
    <n v="0"/>
    <m/>
    <n v="0"/>
    <m/>
    <m/>
    <m/>
    <s v="SEPTIC"/>
    <n v="0"/>
    <m/>
    <m/>
    <n v="1"/>
    <n v="1"/>
    <n v="0"/>
    <n v="0"/>
    <n v="0"/>
    <m/>
    <m/>
    <m/>
    <m/>
    <m/>
    <m/>
    <m/>
    <m/>
    <m/>
    <m/>
    <n v="0"/>
    <n v="1.21"/>
    <n v="1"/>
    <s v="Wankinco R N GT10"/>
    <n v="31"/>
  </r>
  <r>
    <s v="110-000-027A-000"/>
    <s v="FEE"/>
    <x v="1"/>
    <s v="FAWN POND RD"/>
    <n v="132"/>
    <s v="CARROLL L CONRAD REVOCABLE TR"/>
    <s v="RR"/>
    <m/>
    <m/>
    <n v="1.0507299999999999"/>
    <n v="1"/>
    <n v="1"/>
    <n v="1"/>
    <n v="1"/>
    <s v="SEPTIC"/>
    <n v="0"/>
    <n v="0"/>
    <n v="0"/>
    <m/>
    <n v="0"/>
    <m/>
    <m/>
    <m/>
    <s v="SEPTIC"/>
    <n v="0"/>
    <m/>
    <m/>
    <n v="1"/>
    <n v="1"/>
    <n v="0"/>
    <n v="0"/>
    <n v="0"/>
    <m/>
    <s v="110-000-027A-000"/>
    <s v="0"/>
    <s v="0"/>
    <s v="0"/>
    <s v="N"/>
    <m/>
    <m/>
    <m/>
    <m/>
    <n v="0"/>
    <n v="0.29233599999999998"/>
    <n v="1"/>
    <s v="Agawam River North"/>
    <n v="4"/>
  </r>
  <r>
    <s v="111-000-000-000"/>
    <s v="PUB ROW"/>
    <x v="1"/>
    <m/>
    <n v="999"/>
    <m/>
    <m/>
    <m/>
    <m/>
    <n v="0.31022"/>
    <n v="0"/>
    <n v="0"/>
    <n v="0"/>
    <n v="0"/>
    <m/>
    <n v="0"/>
    <n v="0"/>
    <n v="0"/>
    <m/>
    <n v="0"/>
    <m/>
    <m/>
    <m/>
    <m/>
    <n v="0"/>
    <m/>
    <m/>
    <n v="0"/>
    <n v="0"/>
    <n v="0"/>
    <n v="0"/>
    <n v="0"/>
    <m/>
    <s v="111-000-000-000"/>
    <s v="0"/>
    <s v="0"/>
    <s v="0"/>
    <m/>
    <m/>
    <m/>
    <m/>
    <s v="unk12"/>
    <n v="0"/>
    <n v="0"/>
    <n v="1"/>
    <s v="White Island Pond GT10"/>
    <n v="49"/>
  </r>
  <r>
    <s v="111-000-031-000Z"/>
    <s v="FEE"/>
    <x v="1"/>
    <s v="26 OLD WINGS RD"/>
    <n v="101"/>
    <s v="MCNEILL DAVID A"/>
    <s v="RR"/>
    <m/>
    <m/>
    <n v="0.23291000000000001"/>
    <n v="1"/>
    <n v="1"/>
    <n v="1"/>
    <n v="1"/>
    <s v="SEPTIC"/>
    <n v="0"/>
    <n v="0"/>
    <n v="0"/>
    <m/>
    <n v="0"/>
    <m/>
    <m/>
    <m/>
    <s v="SEPTIC"/>
    <n v="0"/>
    <m/>
    <m/>
    <n v="1"/>
    <n v="1"/>
    <n v="2"/>
    <n v="820"/>
    <n v="1"/>
    <m/>
    <s v="111-000-031-000Z"/>
    <s v="1938"/>
    <s v="1752"/>
    <s v="1"/>
    <s v="X"/>
    <s v="Well"/>
    <s v="Sept"/>
    <m/>
    <s v="111-000-032-000"/>
    <n v="0"/>
    <n v="0.41817599999999999"/>
    <n v="1"/>
    <s v="White Island Pond GT10"/>
    <n v="49"/>
  </r>
  <r>
    <s v="111-000-033-000"/>
    <s v="FEE"/>
    <x v="1"/>
    <s v="15 OLD WINGS RD"/>
    <n v="101"/>
    <s v="MCNEILL JOHN W"/>
    <s v="RR"/>
    <m/>
    <m/>
    <n v="1.2683500000000001"/>
    <n v="1"/>
    <n v="1"/>
    <n v="1"/>
    <n v="1"/>
    <s v="SEPTIC"/>
    <n v="0"/>
    <n v="0"/>
    <n v="0"/>
    <m/>
    <n v="0"/>
    <m/>
    <m/>
    <m/>
    <s v="SEPTIC"/>
    <n v="0"/>
    <m/>
    <m/>
    <n v="1"/>
    <n v="1"/>
    <n v="2"/>
    <n v="1408"/>
    <n v="1"/>
    <m/>
    <s v="111-000-033-000"/>
    <s v="1997"/>
    <s v="3320"/>
    <s v="1"/>
    <s v="Y"/>
    <s v="Well"/>
    <s v="Sept"/>
    <m/>
    <m/>
    <n v="0"/>
    <n v="0.41817599999999999"/>
    <n v="1"/>
    <s v="White Island Pond GT10"/>
    <n v="49"/>
  </r>
  <r>
    <s v="111-000-030-000"/>
    <s v="FEE"/>
    <x v="1"/>
    <s v="22 OLD WINGS RD"/>
    <n v="101"/>
    <s v="ROCCHI DARLENE M"/>
    <s v="RR"/>
    <m/>
    <m/>
    <n v="0.46268999999999999"/>
    <n v="1"/>
    <n v="1"/>
    <n v="1"/>
    <n v="1"/>
    <s v="SEPTIC"/>
    <n v="0"/>
    <n v="0"/>
    <n v="0"/>
    <m/>
    <n v="0"/>
    <m/>
    <m/>
    <m/>
    <s v="SEPTIC"/>
    <n v="0"/>
    <m/>
    <m/>
    <n v="1"/>
    <n v="1"/>
    <n v="2"/>
    <n v="1102"/>
    <n v="1"/>
    <m/>
    <s v="111-000-030-000"/>
    <s v="1940"/>
    <s v="2939"/>
    <s v="1"/>
    <s v="Y"/>
    <s v="Well"/>
    <s v="Sept"/>
    <m/>
    <m/>
    <n v="0"/>
    <n v="0.41817599999999999"/>
    <n v="1"/>
    <s v="White Island Pond GT10"/>
    <n v="49"/>
  </r>
  <r>
    <s v="111-000-028-000"/>
    <s v="FEE"/>
    <x v="1"/>
    <s v="40 WAREHAM RD"/>
    <n v="101"/>
    <s v="MONTANARI DOUGLAS M"/>
    <s v="RR"/>
    <m/>
    <m/>
    <n v="0.24382000000000001"/>
    <n v="1"/>
    <n v="1"/>
    <n v="1"/>
    <n v="1"/>
    <s v="SEPTIC"/>
    <n v="0"/>
    <n v="0"/>
    <n v="0"/>
    <m/>
    <n v="0"/>
    <m/>
    <m/>
    <m/>
    <s v="SEPTIC"/>
    <n v="0"/>
    <m/>
    <m/>
    <n v="1"/>
    <n v="1"/>
    <n v="3"/>
    <n v="1344"/>
    <n v="1.75"/>
    <m/>
    <s v="111-000-028-000"/>
    <s v="1993"/>
    <s v="2476"/>
    <s v="1"/>
    <s v="Y"/>
    <s v="Well"/>
    <s v="Sept"/>
    <m/>
    <m/>
    <n v="0"/>
    <n v="0.41817599999999999"/>
    <n v="1"/>
    <s v="White Island Pond GT10"/>
    <n v="49"/>
  </r>
  <r>
    <s v="110-000-026-000"/>
    <s v="FEE"/>
    <x v="1"/>
    <s v="117 AGAWAM RD"/>
    <n v="903"/>
    <s v="PLYMOUTH TOWN OF"/>
    <s v="RR"/>
    <m/>
    <m/>
    <n v="0.52019000000000004"/>
    <n v="0"/>
    <n v="0"/>
    <n v="0"/>
    <n v="0"/>
    <m/>
    <n v="0"/>
    <n v="0"/>
    <n v="0"/>
    <m/>
    <n v="0"/>
    <m/>
    <m/>
    <m/>
    <m/>
    <n v="0"/>
    <m/>
    <m/>
    <n v="0"/>
    <n v="0"/>
    <n v="0"/>
    <n v="0"/>
    <n v="0"/>
    <m/>
    <s v="110-000-026-000"/>
    <s v="0"/>
    <s v="0"/>
    <s v="1"/>
    <s v="N"/>
    <s v="Well"/>
    <s v="Sept"/>
    <m/>
    <s v="unk5"/>
    <n v="0"/>
    <n v="0"/>
    <n v="1"/>
    <s v="Agawam Reservoir N LT10"/>
    <n v="3"/>
  </r>
  <r>
    <s v="125_9_42"/>
    <s v="FEE"/>
    <x v="2"/>
    <s v="56 MYLES STANDISH DR"/>
    <n v="101"/>
    <s v="KELLY EDWARD F"/>
    <m/>
    <m/>
    <m/>
    <n v="1.33623"/>
    <n v="1"/>
    <n v="1"/>
    <n v="1"/>
    <n v="1"/>
    <s v="SEPTIC"/>
    <n v="0"/>
    <n v="0"/>
    <n v="0"/>
    <m/>
    <n v="0"/>
    <m/>
    <m/>
    <m/>
    <s v="SEPTIC"/>
    <n v="0"/>
    <m/>
    <m/>
    <n v="1"/>
    <n v="1"/>
    <n v="0"/>
    <n v="0"/>
    <n v="0"/>
    <m/>
    <m/>
    <m/>
    <m/>
    <m/>
    <m/>
    <m/>
    <m/>
    <m/>
    <m/>
    <n v="0"/>
    <n v="1.21"/>
    <n v="1"/>
    <s v="Wankinco R N GT10"/>
    <n v="31"/>
  </r>
  <r>
    <s v="110-000-022-000U"/>
    <s v="FEE"/>
    <x v="1"/>
    <s v="WAREHAM RD"/>
    <n v="130"/>
    <s v="HOLMES EDWIN M"/>
    <s v="RR"/>
    <m/>
    <m/>
    <n v="10.60937"/>
    <n v="0"/>
    <n v="0"/>
    <n v="0"/>
    <n v="0"/>
    <m/>
    <n v="0"/>
    <n v="0"/>
    <n v="0"/>
    <m/>
    <n v="0"/>
    <m/>
    <m/>
    <m/>
    <m/>
    <n v="0"/>
    <m/>
    <m/>
    <n v="0"/>
    <n v="0"/>
    <n v="0"/>
    <n v="0"/>
    <n v="0"/>
    <m/>
    <s v="110-000-022-000U"/>
    <s v="0"/>
    <s v="0"/>
    <s v="0"/>
    <s v="N"/>
    <m/>
    <m/>
    <m/>
    <m/>
    <n v="0"/>
    <n v="0"/>
    <n v="1"/>
    <s v="Agawam River North"/>
    <n v="4"/>
  </r>
  <r>
    <s v="110-000-025-000"/>
    <s v="FEE"/>
    <x v="1"/>
    <s v="AGAWAM RD"/>
    <n v="132"/>
    <s v="BONGIOVANNI ENZO L"/>
    <s v="RR"/>
    <m/>
    <m/>
    <n v="12.65959"/>
    <n v="0"/>
    <n v="0"/>
    <n v="0"/>
    <n v="0"/>
    <m/>
    <n v="0"/>
    <n v="0"/>
    <n v="0"/>
    <m/>
    <n v="0"/>
    <m/>
    <m/>
    <m/>
    <m/>
    <n v="0"/>
    <m/>
    <m/>
    <n v="0"/>
    <n v="0"/>
    <n v="0"/>
    <n v="0"/>
    <n v="0"/>
    <m/>
    <s v="110-000-025-000"/>
    <s v="0"/>
    <s v="0"/>
    <s v="0"/>
    <s v="N"/>
    <m/>
    <m/>
    <m/>
    <s v="unk4"/>
    <n v="0"/>
    <n v="0"/>
    <n v="1"/>
    <s v="Agawam Reservoir N LT10"/>
    <n v="3"/>
  </r>
  <r>
    <s v="111-000-027-000"/>
    <s v="FEE"/>
    <x v="1"/>
    <s v="HALFWAY POND"/>
    <n v="132"/>
    <s v="FITTON WALTER E"/>
    <s v="RR"/>
    <m/>
    <m/>
    <n v="0.13214000000000001"/>
    <n v="0"/>
    <n v="0"/>
    <n v="0"/>
    <n v="0"/>
    <m/>
    <n v="0"/>
    <n v="0"/>
    <n v="0"/>
    <m/>
    <n v="0"/>
    <m/>
    <m/>
    <m/>
    <m/>
    <n v="0"/>
    <m/>
    <m/>
    <n v="0"/>
    <n v="0"/>
    <n v="0"/>
    <n v="0"/>
    <n v="0"/>
    <m/>
    <s v="111-000-027-000"/>
    <s v="0"/>
    <s v="0"/>
    <s v="0"/>
    <s v="N"/>
    <m/>
    <m/>
    <m/>
    <m/>
    <n v="0"/>
    <n v="0"/>
    <n v="1"/>
    <s v="White Island Pond GT10"/>
    <n v="49"/>
  </r>
  <r>
    <s v="111-000-017A-000"/>
    <s v="FEE"/>
    <x v="1"/>
    <s v="10 OLD WINGS RD"/>
    <n v="101"/>
    <s v="ROCCHI FRANCIS M III"/>
    <s v="RR"/>
    <m/>
    <m/>
    <n v="1.47299"/>
    <n v="1"/>
    <n v="1"/>
    <n v="1"/>
    <n v="1"/>
    <s v="SEPTIC"/>
    <n v="0"/>
    <n v="0"/>
    <n v="0"/>
    <m/>
    <n v="0"/>
    <m/>
    <m/>
    <m/>
    <s v="SEPTIC"/>
    <n v="0"/>
    <m/>
    <m/>
    <n v="1"/>
    <n v="1"/>
    <n v="4"/>
    <n v="2122"/>
    <n v="2"/>
    <m/>
    <s v="111-000-017A-000"/>
    <s v="1994"/>
    <s v="3692"/>
    <s v="1"/>
    <s v="Y"/>
    <s v="Sept"/>
    <s v="Well"/>
    <m/>
    <m/>
    <n v="0"/>
    <n v="0.41817599999999999"/>
    <n v="1"/>
    <s v="White Island Pond GT10"/>
    <n v="49"/>
  </r>
  <r>
    <s v="111-000-026-000"/>
    <s v="FEE"/>
    <x v="1"/>
    <s v="36 WAREHAM RD"/>
    <n v="101"/>
    <s v="FITTON WALTER E"/>
    <s v="RR"/>
    <m/>
    <m/>
    <n v="0.27927999999999997"/>
    <n v="1"/>
    <n v="1"/>
    <n v="1"/>
    <n v="1"/>
    <s v="SEPTIC"/>
    <n v="0"/>
    <n v="0"/>
    <n v="0"/>
    <m/>
    <n v="0"/>
    <m/>
    <m/>
    <m/>
    <s v="SEPTIC"/>
    <n v="0"/>
    <m/>
    <m/>
    <n v="1"/>
    <n v="1"/>
    <n v="1"/>
    <n v="350"/>
    <n v="1"/>
    <m/>
    <s v="111-000-026-000"/>
    <s v="1938"/>
    <s v="350"/>
    <s v="1"/>
    <s v="P"/>
    <m/>
    <m/>
    <m/>
    <m/>
    <n v="0"/>
    <n v="0.41817599999999999"/>
    <n v="1"/>
    <s v="White Island Pond GT10"/>
    <n v="49"/>
  </r>
  <r>
    <s v="110-000-024-000"/>
    <s v="FEE"/>
    <x v="1"/>
    <s v="AGAWAM RD"/>
    <n v="132"/>
    <s v="OLSON DANA F"/>
    <s v="RR"/>
    <m/>
    <m/>
    <n v="13.38654"/>
    <n v="0"/>
    <n v="0"/>
    <n v="0"/>
    <n v="0"/>
    <m/>
    <n v="0"/>
    <n v="0"/>
    <n v="0"/>
    <m/>
    <n v="0"/>
    <m/>
    <m/>
    <m/>
    <m/>
    <n v="0"/>
    <m/>
    <m/>
    <n v="0"/>
    <n v="0"/>
    <n v="0"/>
    <n v="0"/>
    <n v="0"/>
    <m/>
    <s v="110-000-024-000"/>
    <s v="0"/>
    <s v="0"/>
    <s v="0"/>
    <s v="X"/>
    <m/>
    <m/>
    <m/>
    <m/>
    <n v="0"/>
    <n v="0"/>
    <n v="1"/>
    <s v="Agawam River North"/>
    <n v="4"/>
  </r>
  <r>
    <s v="125_17_0"/>
    <s v="FEE"/>
    <x v="2"/>
    <m/>
    <n v="999"/>
    <s v="UNK-180"/>
    <m/>
    <m/>
    <m/>
    <n v="2.5999999999999998E-4"/>
    <n v="0"/>
    <n v="0"/>
    <n v="0"/>
    <n v="0"/>
    <m/>
    <n v="0"/>
    <n v="0"/>
    <n v="0"/>
    <m/>
    <n v="0"/>
    <m/>
    <m/>
    <m/>
    <m/>
    <n v="0"/>
    <m/>
    <m/>
    <n v="0"/>
    <n v="0"/>
    <n v="0"/>
    <n v="0"/>
    <n v="0"/>
    <m/>
    <m/>
    <m/>
    <m/>
    <m/>
    <m/>
    <m/>
    <m/>
    <m/>
    <m/>
    <n v="0"/>
    <n v="0"/>
    <n v="1"/>
    <s v="Wankinco R N GT10"/>
    <n v="31"/>
  </r>
  <r>
    <s v="111-000-025Z-000"/>
    <s v="FEE"/>
    <x v="1"/>
    <s v="4 OLD WINGS RD"/>
    <n v="101"/>
    <s v="VERRE PHILIP"/>
    <s v="RR"/>
    <m/>
    <m/>
    <n v="0.58809999999999996"/>
    <n v="1"/>
    <n v="1"/>
    <n v="1"/>
    <n v="1"/>
    <s v="SEPTIC"/>
    <n v="0"/>
    <n v="0"/>
    <n v="0"/>
    <m/>
    <n v="0"/>
    <m/>
    <m/>
    <m/>
    <s v="SEPTIC"/>
    <n v="0"/>
    <m/>
    <m/>
    <n v="1"/>
    <n v="1"/>
    <n v="0"/>
    <n v="1550"/>
    <n v="1.5"/>
    <m/>
    <s v="111-000-025Z-000"/>
    <s v="1988"/>
    <s v="3450"/>
    <s v="1"/>
    <s v="Y"/>
    <s v="Well"/>
    <s v="Sept"/>
    <m/>
    <s v="111-000-024-000"/>
    <n v="0"/>
    <n v="0.41817599999999999"/>
    <n v="1"/>
    <s v="White Island Pond GT10"/>
    <n v="49"/>
  </r>
  <r>
    <s v="126-000-001-000U"/>
    <s v="FEE"/>
    <x v="1"/>
    <s v="EAST HEAD RESERVOIR"/>
    <n v="710"/>
    <s v="DAVISON PARTNERS THE"/>
    <s v="RR"/>
    <m/>
    <m/>
    <n v="61.672359999999998"/>
    <n v="0"/>
    <n v="0"/>
    <n v="0"/>
    <n v="0"/>
    <m/>
    <n v="0"/>
    <n v="0"/>
    <n v="0"/>
    <m/>
    <n v="0"/>
    <m/>
    <m/>
    <m/>
    <m/>
    <n v="0"/>
    <s v="fee simple"/>
    <s v="YES"/>
    <n v="0"/>
    <n v="0"/>
    <n v="0"/>
    <n v="0"/>
    <n v="0"/>
    <m/>
    <s v="126-000-001-000U"/>
    <s v="0"/>
    <s v="0"/>
    <s v="0"/>
    <s v="N"/>
    <m/>
    <m/>
    <m/>
    <s v="126-000-002-000,126-000-003-000,126-000-004-000,126-000-005-000"/>
    <n v="0"/>
    <n v="0"/>
    <n v="1"/>
    <s v="East Head Pond LT10"/>
    <n v="18"/>
  </r>
  <r>
    <s v="1"/>
    <s v="FEE"/>
    <x v="2"/>
    <s v="0"/>
    <n v="903"/>
    <m/>
    <m/>
    <m/>
    <m/>
    <n v="2.0461999999999998"/>
    <n v="0"/>
    <n v="0"/>
    <n v="0"/>
    <n v="0"/>
    <m/>
    <n v="0"/>
    <n v="0"/>
    <n v="0"/>
    <m/>
    <n v="0"/>
    <m/>
    <m/>
    <m/>
    <m/>
    <n v="0"/>
    <m/>
    <m/>
    <n v="0"/>
    <n v="0"/>
    <n v="0"/>
    <n v="0"/>
    <n v="0"/>
    <m/>
    <m/>
    <m/>
    <m/>
    <m/>
    <m/>
    <m/>
    <m/>
    <m/>
    <m/>
    <n v="0"/>
    <n v="0"/>
    <n v="1"/>
    <s v="Wankinco R N GT10"/>
    <n v="31"/>
  </r>
  <r>
    <s v="110-000-025A-000"/>
    <s v="FEE"/>
    <x v="1"/>
    <s v="107 AGAWAM RD"/>
    <n v="101"/>
    <s v="PALMER RUSSELL R"/>
    <s v="RR"/>
    <m/>
    <m/>
    <n v="1.9018299999999999"/>
    <n v="1"/>
    <n v="1"/>
    <n v="1"/>
    <n v="1"/>
    <s v="SEPTIC"/>
    <n v="0"/>
    <n v="0"/>
    <n v="0"/>
    <m/>
    <n v="0"/>
    <m/>
    <m/>
    <m/>
    <s v="SEPTIC"/>
    <n v="0"/>
    <m/>
    <m/>
    <n v="1"/>
    <n v="1"/>
    <n v="1"/>
    <n v="944"/>
    <n v="1"/>
    <m/>
    <s v="110-000-025A-000"/>
    <s v="1973"/>
    <s v="2825"/>
    <s v="1"/>
    <s v="Y"/>
    <s v="Well"/>
    <s v="Sept"/>
    <s v="Prop"/>
    <m/>
    <n v="0"/>
    <n v="0.29233599999999998"/>
    <n v="1"/>
    <s v="Agawam River North"/>
    <n v="4"/>
  </r>
  <r>
    <s v="110-000-023-000"/>
    <s v="FEE"/>
    <x v="1"/>
    <s v="OFF WAREHAM RD"/>
    <n v="903"/>
    <s v="PLYMOUTH TOWN OF"/>
    <s v="RR"/>
    <m/>
    <m/>
    <n v="3.7299999999999998E-3"/>
    <n v="0"/>
    <n v="0"/>
    <n v="0"/>
    <n v="0"/>
    <m/>
    <n v="0"/>
    <n v="0"/>
    <n v="0"/>
    <m/>
    <n v="0"/>
    <m/>
    <m/>
    <m/>
    <m/>
    <n v="0"/>
    <m/>
    <m/>
    <n v="0"/>
    <n v="0"/>
    <n v="0"/>
    <n v="0"/>
    <n v="0"/>
    <m/>
    <s v="110-000-023-000"/>
    <s v="0"/>
    <s v="0"/>
    <s v="0"/>
    <s v="N"/>
    <m/>
    <m/>
    <m/>
    <m/>
    <n v="0"/>
    <n v="0"/>
    <n v="1"/>
    <s v="Agawam River North"/>
    <n v="4"/>
  </r>
  <r>
    <s v="111-000-021Z-000"/>
    <s v="FEE"/>
    <x v="1"/>
    <s v="24 WAREHAM RD"/>
    <n v="101"/>
    <s v="MANSON ANDREW M"/>
    <s v="RR"/>
    <m/>
    <m/>
    <n v="0.33105000000000001"/>
    <n v="1"/>
    <n v="1"/>
    <n v="1"/>
    <n v="1"/>
    <s v="SEPTIC"/>
    <n v="0"/>
    <n v="0"/>
    <n v="0"/>
    <m/>
    <n v="0"/>
    <m/>
    <m/>
    <m/>
    <s v="SEPTIC"/>
    <n v="0"/>
    <m/>
    <m/>
    <n v="1"/>
    <n v="1"/>
    <n v="3"/>
    <n v="1158"/>
    <n v="1"/>
    <m/>
    <s v="111-000-021Z-000"/>
    <s v="1987"/>
    <s v="2474"/>
    <s v="1"/>
    <s v="Y"/>
    <s v="Well"/>
    <s v="Sept"/>
    <m/>
    <s v="111-000-022-000"/>
    <n v="0"/>
    <n v="0.41817599999999999"/>
    <n v="1"/>
    <s v="White Island Pond GT10"/>
    <n v="49"/>
  </r>
  <r>
    <s v="111-000-023-000"/>
    <s v="FEE"/>
    <x v="1"/>
    <s v="WAREHAM RD"/>
    <n v="132"/>
    <s v="DIXON ROBERT E"/>
    <s v="RR"/>
    <m/>
    <m/>
    <n v="0.15423999999999999"/>
    <n v="0"/>
    <n v="0"/>
    <n v="0"/>
    <n v="0"/>
    <m/>
    <n v="0"/>
    <n v="0"/>
    <n v="0"/>
    <m/>
    <n v="0"/>
    <m/>
    <m/>
    <m/>
    <m/>
    <n v="0"/>
    <m/>
    <m/>
    <n v="0"/>
    <n v="0"/>
    <n v="0"/>
    <n v="0"/>
    <n v="0"/>
    <m/>
    <s v="111-000-023-000"/>
    <s v="0"/>
    <s v="0"/>
    <s v="0"/>
    <s v="N"/>
    <m/>
    <m/>
    <m/>
    <m/>
    <n v="0"/>
    <n v="0"/>
    <n v="1"/>
    <s v="White Island Pond GT10"/>
    <n v="49"/>
  </r>
  <r>
    <s v="125_9_43"/>
    <s v="FEE"/>
    <x v="2"/>
    <s v="54 MYLES STANDISH DR"/>
    <n v="101"/>
    <s v="BURNS STEPHEN"/>
    <m/>
    <m/>
    <m/>
    <n v="1.327"/>
    <n v="1"/>
    <n v="1"/>
    <n v="1"/>
    <n v="1"/>
    <s v="SEPTIC"/>
    <n v="0"/>
    <n v="0"/>
    <n v="0"/>
    <m/>
    <n v="0"/>
    <m/>
    <m/>
    <m/>
    <s v="SEPTIC"/>
    <n v="0"/>
    <m/>
    <m/>
    <n v="1"/>
    <n v="1"/>
    <n v="0"/>
    <n v="0"/>
    <n v="0"/>
    <m/>
    <m/>
    <m/>
    <m/>
    <m/>
    <m/>
    <m/>
    <m/>
    <m/>
    <m/>
    <n v="0"/>
    <n v="1.21"/>
    <n v="1"/>
    <s v="Wankinco R N GT10"/>
    <n v="31"/>
  </r>
  <r>
    <s v="125_9_36"/>
    <s v="FEE"/>
    <x v="2"/>
    <m/>
    <n v="999"/>
    <s v="UNK-182"/>
    <m/>
    <m/>
    <m/>
    <n v="0.20746999999999999"/>
    <n v="0"/>
    <n v="0"/>
    <n v="0"/>
    <n v="0"/>
    <m/>
    <n v="0"/>
    <n v="0"/>
    <n v="0"/>
    <m/>
    <n v="0"/>
    <m/>
    <m/>
    <m/>
    <m/>
    <n v="0"/>
    <m/>
    <m/>
    <n v="0"/>
    <n v="0"/>
    <n v="0"/>
    <n v="0"/>
    <n v="0"/>
    <m/>
    <m/>
    <m/>
    <m/>
    <m/>
    <m/>
    <m/>
    <m/>
    <m/>
    <m/>
    <n v="0"/>
    <n v="0"/>
    <n v="1"/>
    <s v="Wankinco R N GT10"/>
    <n v="31"/>
  </r>
  <r>
    <s v="125_9_39"/>
    <s v="FEE"/>
    <x v="2"/>
    <s v="55 MYLES STANDISH DR"/>
    <n v="101"/>
    <s v="ANDERSON PAMELA E"/>
    <m/>
    <m/>
    <m/>
    <n v="1.46661"/>
    <n v="1"/>
    <n v="1"/>
    <n v="1"/>
    <n v="1"/>
    <s v="SEPTIC"/>
    <n v="0"/>
    <n v="0"/>
    <n v="0"/>
    <m/>
    <n v="0"/>
    <m/>
    <m/>
    <m/>
    <s v="SEPTIC"/>
    <n v="0"/>
    <m/>
    <m/>
    <n v="1"/>
    <n v="1"/>
    <n v="0"/>
    <n v="0"/>
    <n v="0"/>
    <m/>
    <m/>
    <m/>
    <m/>
    <m/>
    <m/>
    <m/>
    <m/>
    <m/>
    <m/>
    <n v="0"/>
    <n v="1.21"/>
    <n v="1"/>
    <s v="Wankinco R N GT10"/>
    <n v="31"/>
  </r>
  <r>
    <s v="111-000-020-000"/>
    <s v="FEE"/>
    <x v="1"/>
    <s v="20 WAREHAM RD"/>
    <n v="101"/>
    <s v="HASKELL KAREN M"/>
    <s v="RR"/>
    <m/>
    <m/>
    <n v="0.54325000000000001"/>
    <n v="1"/>
    <n v="1"/>
    <n v="1"/>
    <n v="1"/>
    <s v="SEPTIC"/>
    <n v="0"/>
    <n v="0"/>
    <n v="0"/>
    <m/>
    <n v="0"/>
    <m/>
    <m/>
    <m/>
    <s v="SEPTIC"/>
    <n v="0"/>
    <m/>
    <m/>
    <n v="1"/>
    <n v="1"/>
    <n v="4"/>
    <n v="1568"/>
    <n v="2"/>
    <m/>
    <s v="111-000-020-000"/>
    <s v="1990"/>
    <s v="2564"/>
    <s v="1"/>
    <s v="Y"/>
    <s v="Well"/>
    <s v="Sept"/>
    <m/>
    <m/>
    <n v="0"/>
    <n v="0.41817599999999999"/>
    <n v="1"/>
    <s v="White Island Pond GT10"/>
    <n v="49"/>
  </r>
  <r>
    <s v="110-000-036-000"/>
    <s v="FEE"/>
    <x v="1"/>
    <s v="OFF WAREHAM RD"/>
    <n v="132"/>
    <s v="LORAC REALTY TRUST"/>
    <s v="RR"/>
    <m/>
    <m/>
    <n v="3.4599999999999999E-2"/>
    <n v="0"/>
    <n v="0"/>
    <n v="0"/>
    <n v="0"/>
    <m/>
    <n v="0"/>
    <n v="0"/>
    <n v="0"/>
    <m/>
    <n v="0"/>
    <m/>
    <m/>
    <m/>
    <m/>
    <n v="0"/>
    <m/>
    <m/>
    <n v="0"/>
    <n v="0"/>
    <n v="0"/>
    <n v="0"/>
    <n v="0"/>
    <m/>
    <s v="110-000-036-000"/>
    <s v="0"/>
    <s v="0"/>
    <s v="0"/>
    <s v="N"/>
    <m/>
    <m/>
    <m/>
    <m/>
    <n v="0"/>
    <n v="0"/>
    <n v="1"/>
    <s v="Agawam River North"/>
    <n v="4"/>
  </r>
  <r>
    <s v="111-000-015-000"/>
    <s v="FEE"/>
    <x v="1"/>
    <s v="HALFWAY POND"/>
    <n v="132"/>
    <s v="MCNEILL FRANCIS E"/>
    <s v="RR"/>
    <m/>
    <m/>
    <n v="0.87651000000000001"/>
    <n v="0"/>
    <n v="0"/>
    <n v="0"/>
    <n v="0"/>
    <m/>
    <n v="0"/>
    <n v="0"/>
    <n v="0"/>
    <m/>
    <n v="0"/>
    <m/>
    <m/>
    <m/>
    <m/>
    <n v="0"/>
    <m/>
    <m/>
    <n v="0"/>
    <n v="0"/>
    <n v="0"/>
    <n v="0"/>
    <n v="0"/>
    <m/>
    <s v="111-000-015-000"/>
    <s v="0"/>
    <s v="0"/>
    <s v="0"/>
    <s v="N"/>
    <m/>
    <m/>
    <m/>
    <m/>
    <n v="0"/>
    <n v="0"/>
    <n v="1"/>
    <s v="White Island Pond GT10"/>
    <n v="49"/>
  </r>
  <r>
    <s v="111-000-019-000"/>
    <s v="FEE"/>
    <x v="1"/>
    <s v="16 WAREHAM RD"/>
    <n v="132"/>
    <s v="BATTLES DENNIS W"/>
    <s v="RR"/>
    <m/>
    <m/>
    <n v="0.84723999999999999"/>
    <n v="0"/>
    <n v="0"/>
    <n v="0"/>
    <n v="0"/>
    <m/>
    <n v="0"/>
    <n v="0"/>
    <n v="0"/>
    <m/>
    <n v="0"/>
    <m/>
    <m/>
    <m/>
    <m/>
    <n v="0"/>
    <m/>
    <m/>
    <n v="0"/>
    <n v="0"/>
    <n v="0"/>
    <n v="0"/>
    <n v="0"/>
    <m/>
    <s v="111-000-019-000"/>
    <s v="0"/>
    <s v="0"/>
    <s v="0"/>
    <s v="N"/>
    <m/>
    <m/>
    <m/>
    <m/>
    <n v="0"/>
    <n v="0"/>
    <n v="1"/>
    <s v="White Island Pond GT10"/>
    <n v="49"/>
  </r>
  <r>
    <s v="110-000-020-000"/>
    <s v="FEE"/>
    <x v="1"/>
    <s v="OFF WAREHAM RD"/>
    <n v="130"/>
    <s v="BONGIOVANNI BARBARA ELAINE"/>
    <s v="RR"/>
    <m/>
    <m/>
    <n v="1.24238"/>
    <n v="0"/>
    <n v="0"/>
    <n v="0"/>
    <n v="0"/>
    <m/>
    <n v="0"/>
    <n v="0"/>
    <n v="0"/>
    <m/>
    <n v="0"/>
    <m/>
    <m/>
    <m/>
    <m/>
    <n v="0"/>
    <m/>
    <m/>
    <n v="0"/>
    <n v="0"/>
    <n v="0"/>
    <n v="0"/>
    <n v="0"/>
    <m/>
    <s v="110-000-020-000"/>
    <s v="0"/>
    <s v="0"/>
    <s v="0"/>
    <s v="N"/>
    <m/>
    <m/>
    <m/>
    <m/>
    <n v="0"/>
    <n v="0"/>
    <n v="1"/>
    <s v="Agawam River North"/>
    <n v="4"/>
  </r>
  <r>
    <s v="125_9_38"/>
    <s v="FEE"/>
    <x v="2"/>
    <s v="53 MYLES STANDISH DR"/>
    <n v="101"/>
    <s v="LEOPOLD BRIAN E"/>
    <m/>
    <m/>
    <m/>
    <n v="1.32498"/>
    <n v="1"/>
    <n v="1"/>
    <n v="1"/>
    <n v="1"/>
    <s v="SEPTIC"/>
    <n v="0"/>
    <n v="0"/>
    <n v="0"/>
    <m/>
    <n v="0"/>
    <m/>
    <m/>
    <m/>
    <s v="SEPTIC"/>
    <n v="0"/>
    <m/>
    <m/>
    <n v="1"/>
    <n v="1"/>
    <n v="0"/>
    <n v="0"/>
    <n v="0"/>
    <m/>
    <m/>
    <m/>
    <m/>
    <m/>
    <m/>
    <m/>
    <m/>
    <m/>
    <m/>
    <n v="0"/>
    <n v="1.21"/>
    <n v="1"/>
    <s v="Wankinco R N GT10"/>
    <n v="31"/>
  </r>
  <r>
    <s v="110-000-019-000"/>
    <s v="FEE"/>
    <x v="1"/>
    <s v="60 FAWN POND RD"/>
    <n v="106"/>
    <s v="BATTLES LEE ALFRED"/>
    <s v="RR"/>
    <m/>
    <m/>
    <n v="2.0788899999999999"/>
    <n v="0"/>
    <n v="0"/>
    <n v="0"/>
    <n v="0"/>
    <m/>
    <n v="0"/>
    <n v="0"/>
    <n v="0"/>
    <m/>
    <n v="0"/>
    <m/>
    <m/>
    <m/>
    <m/>
    <n v="0"/>
    <m/>
    <m/>
    <n v="0"/>
    <n v="0"/>
    <n v="0"/>
    <n v="0"/>
    <n v="0"/>
    <m/>
    <s v="110-000-019-000"/>
    <s v="0"/>
    <s v="0"/>
    <s v="0"/>
    <s v="Y"/>
    <m/>
    <m/>
    <m/>
    <m/>
    <n v="0"/>
    <n v="0"/>
    <n v="1"/>
    <s v="Agawam River North"/>
    <n v="4"/>
  </r>
  <r>
    <s v="125_9_44"/>
    <s v="FEE"/>
    <x v="2"/>
    <s v="52 MYLES STANDISH DR"/>
    <n v="101"/>
    <s v="COLBY FRANK J"/>
    <m/>
    <m/>
    <m/>
    <n v="1.37893"/>
    <n v="1"/>
    <n v="1"/>
    <n v="1"/>
    <n v="1"/>
    <s v="SEPTIC"/>
    <n v="0"/>
    <n v="0"/>
    <n v="0"/>
    <m/>
    <n v="0"/>
    <m/>
    <m/>
    <m/>
    <s v="SEPTIC"/>
    <n v="0"/>
    <m/>
    <m/>
    <n v="1"/>
    <n v="1"/>
    <n v="0"/>
    <n v="0"/>
    <n v="0"/>
    <m/>
    <m/>
    <m/>
    <m/>
    <m/>
    <m/>
    <m/>
    <m/>
    <m/>
    <m/>
    <n v="0"/>
    <n v="1.21"/>
    <n v="1"/>
    <s v="Wankinco R N GT10"/>
    <n v="31"/>
  </r>
  <r>
    <s v="110-000-018A-000"/>
    <s v="FEE"/>
    <x v="1"/>
    <s v="AGAWAM RD"/>
    <n v="132"/>
    <s v="C + G REALTY TRUST"/>
    <s v="RR"/>
    <m/>
    <m/>
    <n v="0.46455000000000002"/>
    <n v="0"/>
    <n v="0"/>
    <n v="0"/>
    <n v="0"/>
    <m/>
    <n v="0"/>
    <n v="0"/>
    <n v="0"/>
    <m/>
    <n v="0"/>
    <m/>
    <m/>
    <m/>
    <m/>
    <n v="0"/>
    <m/>
    <m/>
    <n v="0"/>
    <n v="0"/>
    <n v="0"/>
    <n v="0"/>
    <n v="0"/>
    <m/>
    <s v="110-000-018A-000"/>
    <s v="0"/>
    <s v="0"/>
    <s v="0"/>
    <s v="N"/>
    <m/>
    <m/>
    <m/>
    <m/>
    <n v="0"/>
    <n v="0"/>
    <n v="1"/>
    <s v="Agawam River North"/>
    <n v="4"/>
  </r>
  <r>
    <s v="125_9_37"/>
    <s v="FEE"/>
    <x v="2"/>
    <s v="51 MYLES STANDISH DR"/>
    <n v="101"/>
    <s v="SLATTERY JOHN P"/>
    <m/>
    <m/>
    <m/>
    <n v="1.08721"/>
    <n v="1"/>
    <n v="1"/>
    <n v="1"/>
    <n v="1"/>
    <s v="SEPTIC"/>
    <n v="0"/>
    <n v="0"/>
    <n v="0"/>
    <m/>
    <n v="0"/>
    <m/>
    <m/>
    <m/>
    <s v="SEPTIC"/>
    <n v="0"/>
    <m/>
    <m/>
    <n v="1"/>
    <n v="1"/>
    <n v="0"/>
    <n v="0"/>
    <n v="0"/>
    <m/>
    <m/>
    <m/>
    <m/>
    <m/>
    <m/>
    <m/>
    <m/>
    <m/>
    <m/>
    <n v="0"/>
    <n v="1.21"/>
    <n v="1"/>
    <s v="Wankinco R N GT10"/>
    <n v="31"/>
  </r>
  <r>
    <s v="110-000-018-000"/>
    <s v="FEE"/>
    <x v="1"/>
    <s v="80 AGAWAM RD"/>
    <n v="101"/>
    <s v="DOUCETTE PAUL E"/>
    <s v="RR"/>
    <m/>
    <m/>
    <n v="11.02772"/>
    <n v="1"/>
    <n v="1"/>
    <n v="1"/>
    <n v="1"/>
    <s v="SEPTIC"/>
    <n v="0"/>
    <n v="0"/>
    <n v="0"/>
    <m/>
    <n v="0"/>
    <m/>
    <m/>
    <m/>
    <s v="SEPTIC"/>
    <n v="0"/>
    <m/>
    <m/>
    <n v="1"/>
    <n v="1"/>
    <n v="2"/>
    <n v="1724"/>
    <n v="1"/>
    <m/>
    <s v="110-000-018-000"/>
    <s v="1999"/>
    <s v="4593"/>
    <s v="1"/>
    <s v="Y"/>
    <s v="Well"/>
    <s v="Sept"/>
    <m/>
    <m/>
    <n v="0"/>
    <n v="0.29233599999999998"/>
    <n v="1"/>
    <s v="Agawam River North"/>
    <n v="4"/>
  </r>
  <r>
    <s v="111-000-018-000"/>
    <s v="FEE"/>
    <x v="1"/>
    <s v="326 HALFWAY POND RD"/>
    <n v="101"/>
    <s v="BATTLES JEANNETTE LIFE ESTATE"/>
    <s v="RR"/>
    <m/>
    <m/>
    <n v="0.85719999999999996"/>
    <n v="1"/>
    <n v="1"/>
    <n v="1"/>
    <n v="1"/>
    <s v="SEPTIC"/>
    <n v="0"/>
    <n v="0"/>
    <n v="0"/>
    <m/>
    <n v="0"/>
    <m/>
    <m/>
    <m/>
    <s v="SEPTIC"/>
    <n v="0"/>
    <m/>
    <m/>
    <n v="1"/>
    <n v="1"/>
    <n v="5"/>
    <n v="2000"/>
    <n v="2"/>
    <m/>
    <s v="111-000-018-000"/>
    <s v="1901"/>
    <s v="2000"/>
    <s v="1"/>
    <s v="Y"/>
    <s v="Well"/>
    <s v="Sept"/>
    <m/>
    <m/>
    <n v="0"/>
    <n v="0.41817599999999999"/>
    <n v="1"/>
    <s v="White Island Pond GT10"/>
    <n v="49"/>
  </r>
  <r>
    <s v="TS_GAPS_NO_MAPPAR"/>
    <m/>
    <x v="1"/>
    <m/>
    <n v="0"/>
    <m/>
    <m/>
    <m/>
    <m/>
    <n v="2.7E-4"/>
    <n v="0"/>
    <n v="0"/>
    <n v="0"/>
    <n v="0"/>
    <m/>
    <n v="0"/>
    <n v="0"/>
    <n v="0"/>
    <m/>
    <n v="0"/>
    <m/>
    <m/>
    <m/>
    <m/>
    <n v="0"/>
    <m/>
    <m/>
    <n v="0"/>
    <n v="0"/>
    <n v="0"/>
    <n v="0"/>
    <n v="0"/>
    <m/>
    <m/>
    <s v="0"/>
    <s v="0"/>
    <s v="0"/>
    <m/>
    <m/>
    <m/>
    <m/>
    <m/>
    <n v="0"/>
    <n v="0"/>
    <n v="1"/>
    <s v="East Head Pond LT10"/>
    <n v="18"/>
  </r>
  <r>
    <s v="111-000-014A-000"/>
    <s v="FEE"/>
    <x v="1"/>
    <s v="314 HALFWAY POND RD"/>
    <n v="101"/>
    <s v="MCNEILL FRANCIS E"/>
    <s v="RR"/>
    <m/>
    <m/>
    <n v="2.2631399999999999"/>
    <n v="1"/>
    <n v="1"/>
    <n v="1"/>
    <n v="1"/>
    <s v="SEPTIC"/>
    <n v="0"/>
    <n v="0"/>
    <n v="0"/>
    <m/>
    <n v="0"/>
    <m/>
    <m/>
    <m/>
    <s v="SEPTIC"/>
    <n v="0"/>
    <m/>
    <m/>
    <n v="1"/>
    <n v="1"/>
    <n v="3"/>
    <n v="1016"/>
    <n v="1"/>
    <m/>
    <s v="111-000-014A-000"/>
    <s v="1969"/>
    <s v="2394"/>
    <s v="1"/>
    <s v="Y"/>
    <s v="Well"/>
    <s v="Sept"/>
    <m/>
    <s v="111-000-014b-000"/>
    <n v="0"/>
    <n v="0.41817599999999999"/>
    <n v="1"/>
    <s v="White Island Pond GT10"/>
    <n v="49"/>
  </r>
  <r>
    <s v="125_9_45"/>
    <s v="FEE"/>
    <x v="2"/>
    <s v="50 MYLES STANDISH DR"/>
    <n v="101"/>
    <s v="STEED JASON C"/>
    <m/>
    <m/>
    <m/>
    <n v="1.2730600000000001"/>
    <n v="1"/>
    <n v="1"/>
    <n v="1"/>
    <n v="1"/>
    <s v="SEPTIC"/>
    <n v="0"/>
    <n v="0"/>
    <n v="0"/>
    <m/>
    <n v="0"/>
    <m/>
    <m/>
    <m/>
    <s v="SEPTIC"/>
    <n v="0"/>
    <m/>
    <m/>
    <n v="1"/>
    <n v="1"/>
    <n v="0"/>
    <n v="0"/>
    <n v="0"/>
    <m/>
    <m/>
    <m/>
    <m/>
    <m/>
    <m/>
    <m/>
    <m/>
    <m/>
    <m/>
    <n v="0"/>
    <n v="1.21"/>
    <n v="1"/>
    <s v="Wankinco R N GT10"/>
    <n v="31"/>
  </r>
  <r>
    <s v="110-000-017-000"/>
    <s v="FEE"/>
    <x v="1"/>
    <s v="UPLND CATTLE POND RD"/>
    <n v="132"/>
    <s v="BONGIOVANNI ENZO L"/>
    <s v="RR"/>
    <m/>
    <m/>
    <n v="17.220780000000001"/>
    <n v="0"/>
    <n v="0"/>
    <n v="0"/>
    <n v="0"/>
    <m/>
    <n v="0"/>
    <n v="0"/>
    <n v="0"/>
    <m/>
    <n v="0"/>
    <m/>
    <m/>
    <m/>
    <m/>
    <n v="0"/>
    <m/>
    <m/>
    <n v="0"/>
    <n v="0"/>
    <n v="0"/>
    <n v="0"/>
    <n v="0"/>
    <m/>
    <s v="110-000-017-000"/>
    <s v="0"/>
    <s v="0"/>
    <s v="0"/>
    <s v="N"/>
    <m/>
    <m/>
    <m/>
    <m/>
    <n v="0"/>
    <n v="0"/>
    <n v="1"/>
    <s v="Agawam River North"/>
    <n v="4"/>
  </r>
  <r>
    <s v="110-000-015-000"/>
    <s v="FEE"/>
    <x v="1"/>
    <s v="639 MAST RD"/>
    <n v="101"/>
    <s v="BATTLES KENNETH W"/>
    <s v="RR"/>
    <m/>
    <m/>
    <n v="2.6365099999999999"/>
    <n v="1"/>
    <n v="1"/>
    <n v="1"/>
    <n v="1"/>
    <s v="SEPTIC"/>
    <n v="0"/>
    <n v="0"/>
    <n v="0"/>
    <m/>
    <n v="0"/>
    <m/>
    <m/>
    <m/>
    <s v="SEPTIC"/>
    <n v="0"/>
    <m/>
    <m/>
    <n v="1"/>
    <n v="1"/>
    <n v="5"/>
    <n v="1700"/>
    <n v="2"/>
    <m/>
    <s v="110-000-015-000"/>
    <s v="1900"/>
    <s v="2550"/>
    <s v="1"/>
    <s v="Y"/>
    <s v="Well"/>
    <s v="Sept"/>
    <m/>
    <m/>
    <n v="0"/>
    <n v="0.29233599999999998"/>
    <n v="1"/>
    <s v="Agawam River North"/>
    <n v="4"/>
  </r>
  <r>
    <s v="110-000-021-000"/>
    <s v="FEE"/>
    <x v="1"/>
    <s v="9 WAREHAM RD"/>
    <n v="101"/>
    <s v="DULONG STEPHEN ROBERT"/>
    <s v="RR"/>
    <m/>
    <m/>
    <n v="2.2621699999999998"/>
    <n v="1"/>
    <n v="1"/>
    <n v="1"/>
    <n v="1"/>
    <s v="SEPTIC"/>
    <n v="0"/>
    <n v="0"/>
    <n v="0"/>
    <m/>
    <n v="0"/>
    <m/>
    <m/>
    <m/>
    <s v="SEPTIC"/>
    <n v="0"/>
    <m/>
    <m/>
    <n v="1"/>
    <n v="1"/>
    <n v="2"/>
    <n v="720"/>
    <n v="1"/>
    <m/>
    <s v="110-000-021-000"/>
    <s v="1900"/>
    <s v="2073"/>
    <s v="1"/>
    <s v="Y"/>
    <s v="Well"/>
    <s v="Sept"/>
    <s v="Prop"/>
    <m/>
    <n v="0"/>
    <n v="0.41817599999999999"/>
    <n v="1"/>
    <s v="White Island Pond GT10"/>
    <n v="49"/>
  </r>
  <r>
    <s v="125_9_36"/>
    <s v="FEE"/>
    <x v="2"/>
    <m/>
    <n v="999"/>
    <s v="UNK-183"/>
    <m/>
    <m/>
    <m/>
    <n v="0.41835"/>
    <n v="0"/>
    <n v="0"/>
    <n v="0"/>
    <n v="0"/>
    <m/>
    <n v="0"/>
    <n v="0"/>
    <n v="0"/>
    <m/>
    <n v="0"/>
    <m/>
    <m/>
    <m/>
    <m/>
    <n v="0"/>
    <m/>
    <m/>
    <n v="0"/>
    <n v="0"/>
    <n v="0"/>
    <n v="0"/>
    <n v="0"/>
    <m/>
    <m/>
    <m/>
    <m/>
    <m/>
    <m/>
    <m/>
    <m/>
    <m/>
    <m/>
    <n v="0"/>
    <n v="0"/>
    <n v="1"/>
    <s v="Wankinco R N GT10"/>
    <n v="31"/>
  </r>
  <r>
    <s v="125_9_46"/>
    <s v="FEE"/>
    <x v="2"/>
    <s v="48 MYLES STANDISH DR"/>
    <n v="101"/>
    <s v="ANDERSON GLENN H"/>
    <m/>
    <m/>
    <m/>
    <n v="1.4426099999999999"/>
    <n v="1"/>
    <n v="1"/>
    <n v="1"/>
    <n v="1"/>
    <s v="SEPTIC"/>
    <n v="0"/>
    <n v="0"/>
    <n v="0"/>
    <m/>
    <n v="0"/>
    <m/>
    <m/>
    <m/>
    <s v="SEPTIC"/>
    <n v="0"/>
    <m/>
    <m/>
    <n v="1"/>
    <n v="1"/>
    <n v="0"/>
    <n v="0"/>
    <n v="0"/>
    <m/>
    <m/>
    <m/>
    <m/>
    <m/>
    <m/>
    <m/>
    <m/>
    <m/>
    <m/>
    <n v="0"/>
    <n v="1.21"/>
    <n v="1"/>
    <s v="Wankinco R N GT10"/>
    <n v="31"/>
  </r>
  <r>
    <s v="110-000-014-004"/>
    <s v="FEE"/>
    <x v="1"/>
    <s v="330 HALFWAY POND RD"/>
    <n v="101"/>
    <s v="LLOYD PAUL J"/>
    <s v="RR"/>
    <m/>
    <m/>
    <n v="1.6029800000000001"/>
    <n v="1"/>
    <n v="1"/>
    <n v="1"/>
    <n v="1"/>
    <s v="SEPTIC"/>
    <n v="0"/>
    <n v="0"/>
    <n v="0"/>
    <m/>
    <n v="0"/>
    <m/>
    <m/>
    <m/>
    <s v="SEPTIC"/>
    <n v="0"/>
    <m/>
    <m/>
    <n v="1"/>
    <n v="1"/>
    <n v="3"/>
    <n v="882"/>
    <n v="1"/>
    <m/>
    <s v="110-000-014-004"/>
    <s v="1935"/>
    <s v="2049"/>
    <s v="1"/>
    <s v="Y"/>
    <s v="Well"/>
    <s v="Sept"/>
    <s v="Prop"/>
    <m/>
    <n v="0"/>
    <n v="0.41817599999999999"/>
    <n v="1"/>
    <s v="White Island Pond GT10"/>
    <n v="49"/>
  </r>
  <r>
    <s v="125_9_47"/>
    <s v="FEE"/>
    <x v="2"/>
    <s v="46 MYLES STANDISH DR"/>
    <n v="101"/>
    <s v="WARD STEVEN F"/>
    <m/>
    <m/>
    <m/>
    <n v="1.1995899999999999"/>
    <n v="1"/>
    <n v="1"/>
    <n v="1"/>
    <n v="1"/>
    <s v="SEPTIC"/>
    <n v="0"/>
    <n v="0"/>
    <n v="0"/>
    <m/>
    <n v="0"/>
    <m/>
    <m/>
    <m/>
    <s v="SEPTIC"/>
    <n v="0"/>
    <m/>
    <m/>
    <n v="1"/>
    <n v="1"/>
    <n v="0"/>
    <n v="0"/>
    <n v="0"/>
    <m/>
    <m/>
    <m/>
    <m/>
    <m/>
    <m/>
    <m/>
    <m/>
    <m/>
    <m/>
    <n v="0"/>
    <n v="1.21"/>
    <n v="1"/>
    <s v="Wankinco R N GT10"/>
    <n v="31"/>
  </r>
  <r>
    <s v="110-000-015F-000Z"/>
    <s v="FEE"/>
    <x v="1"/>
    <s v="45 FAWN POND RD"/>
    <n v="103"/>
    <s v="ROSE ROCCO V"/>
    <s v="RR"/>
    <m/>
    <m/>
    <n v="5.33432"/>
    <n v="1"/>
    <n v="1"/>
    <n v="1"/>
    <n v="1"/>
    <s v="SEPTIC"/>
    <n v="0"/>
    <n v="0"/>
    <n v="0"/>
    <m/>
    <n v="0"/>
    <m/>
    <m/>
    <m/>
    <s v="SEPTIC"/>
    <n v="0"/>
    <m/>
    <m/>
    <n v="1"/>
    <n v="1"/>
    <n v="1"/>
    <n v="540"/>
    <n v="1"/>
    <m/>
    <s v="110-000-015F-000Z"/>
    <s v="1969"/>
    <s v="560"/>
    <s v="1"/>
    <s v="P"/>
    <s v="Sept"/>
    <s v="Well"/>
    <m/>
    <s v="110-000-015I-000"/>
    <n v="0"/>
    <n v="0.29233599999999998"/>
    <n v="1"/>
    <s v="Agawam River North"/>
    <n v="4"/>
  </r>
  <r>
    <s v="110-000-002-000"/>
    <s v="FEE"/>
    <x v="1"/>
    <s v="WOODLAND"/>
    <n v="903"/>
    <s v="PLYMOUTH TOWN OF"/>
    <s v="RR"/>
    <m/>
    <m/>
    <n v="48.538440000000001"/>
    <n v="0"/>
    <n v="0"/>
    <n v="0"/>
    <n v="0"/>
    <m/>
    <n v="0"/>
    <n v="0"/>
    <n v="0"/>
    <m/>
    <n v="0"/>
    <m/>
    <m/>
    <m/>
    <m/>
    <n v="0"/>
    <m/>
    <m/>
    <n v="0"/>
    <n v="0"/>
    <n v="0"/>
    <n v="0"/>
    <n v="0"/>
    <m/>
    <s v="110-000-002-000"/>
    <s v="0"/>
    <s v="0"/>
    <s v="0"/>
    <s v="N"/>
    <m/>
    <m/>
    <m/>
    <m/>
    <n v="0"/>
    <n v="0"/>
    <n v="1"/>
    <s v="Agawam River North"/>
    <n v="4"/>
  </r>
  <r>
    <s v="110-000-015C-000"/>
    <s v="FEE"/>
    <x v="1"/>
    <s v="633 MAST RD"/>
    <n v="132"/>
    <s v="WALLS THEODORE A"/>
    <s v="RR"/>
    <m/>
    <m/>
    <n v="0.47020000000000001"/>
    <n v="0"/>
    <n v="0"/>
    <n v="0"/>
    <n v="0"/>
    <m/>
    <n v="0"/>
    <n v="0"/>
    <n v="0"/>
    <m/>
    <n v="0"/>
    <m/>
    <m/>
    <m/>
    <m/>
    <n v="0"/>
    <m/>
    <m/>
    <n v="0"/>
    <n v="0"/>
    <n v="0"/>
    <n v="0"/>
    <n v="0"/>
    <m/>
    <s v="110-000-015C-000"/>
    <s v="0"/>
    <s v="0"/>
    <s v="0"/>
    <s v="N"/>
    <m/>
    <m/>
    <m/>
    <m/>
    <n v="0"/>
    <n v="0"/>
    <n v="1"/>
    <s v="Agawam River North"/>
    <n v="4"/>
  </r>
  <r>
    <s v="110-000-015J-000"/>
    <s v="FEE"/>
    <x v="1"/>
    <s v="635 MAST RD"/>
    <n v="101"/>
    <s v="HORTE SADIE L LIFE ESTATE"/>
    <s v="RR"/>
    <m/>
    <m/>
    <n v="3.4023500000000002"/>
    <n v="1"/>
    <n v="1"/>
    <n v="1"/>
    <n v="1"/>
    <s v="SEPTIC"/>
    <n v="0"/>
    <n v="0"/>
    <n v="0"/>
    <m/>
    <n v="0"/>
    <m/>
    <m/>
    <m/>
    <s v="SEPTIC"/>
    <n v="0"/>
    <m/>
    <m/>
    <n v="1"/>
    <n v="1"/>
    <n v="2"/>
    <n v="576"/>
    <n v="1"/>
    <m/>
    <s v="110-000-015J-000"/>
    <s v="1976"/>
    <s v="1152"/>
    <s v="1"/>
    <s v="Y"/>
    <s v="Well"/>
    <s v="Sept"/>
    <m/>
    <m/>
    <n v="0"/>
    <n v="0.29233599999999998"/>
    <n v="1"/>
    <s v="Agawam River North"/>
    <n v="4"/>
  </r>
  <r>
    <s v="110-000-015E-000"/>
    <s v="FEE"/>
    <x v="1"/>
    <s v="FAWN POND RD"/>
    <n v="132"/>
    <s v="RR REALTY TRUST THE"/>
    <s v="RR"/>
    <m/>
    <m/>
    <n v="1.2060299999999999"/>
    <n v="0"/>
    <n v="0"/>
    <n v="0"/>
    <n v="0"/>
    <m/>
    <n v="0"/>
    <n v="0"/>
    <n v="0"/>
    <m/>
    <n v="0"/>
    <m/>
    <m/>
    <m/>
    <m/>
    <n v="0"/>
    <m/>
    <m/>
    <n v="0"/>
    <n v="0"/>
    <n v="0"/>
    <n v="0"/>
    <n v="0"/>
    <m/>
    <s v="110-000-015E-000"/>
    <s v="0"/>
    <s v="0"/>
    <s v="0"/>
    <s v="N"/>
    <m/>
    <m/>
    <m/>
    <m/>
    <n v="0"/>
    <n v="0"/>
    <n v="1"/>
    <s v="Agawam River North"/>
    <n v="4"/>
  </r>
  <r>
    <s v="110-000-015G-000"/>
    <s v="FEE"/>
    <x v="1"/>
    <s v="AGAWAM RD"/>
    <n v="132"/>
    <s v="R AND S REAL ESTATE TRUST"/>
    <s v="RR"/>
    <m/>
    <m/>
    <n v="1.5836600000000001"/>
    <n v="0"/>
    <n v="0"/>
    <n v="0"/>
    <n v="0"/>
    <m/>
    <n v="0"/>
    <n v="0"/>
    <n v="0"/>
    <m/>
    <n v="0"/>
    <m/>
    <m/>
    <m/>
    <m/>
    <n v="0"/>
    <m/>
    <m/>
    <n v="0"/>
    <n v="0"/>
    <n v="0"/>
    <n v="0"/>
    <n v="0"/>
    <m/>
    <s v="110-000-015G-000"/>
    <s v="0"/>
    <s v="0"/>
    <s v="0"/>
    <s v="N"/>
    <m/>
    <m/>
    <m/>
    <m/>
    <n v="0"/>
    <n v="0"/>
    <n v="1"/>
    <s v="Agawam River North"/>
    <n v="4"/>
  </r>
  <r>
    <s v="111-000-001-000U"/>
    <s v="FEE"/>
    <x v="1"/>
    <s v="HALFWAY POND"/>
    <n v="67"/>
    <s v="ADM AGAWAM DEVELOPMENT LLC"/>
    <s v="RR"/>
    <m/>
    <m/>
    <n v="2.6065399999999999"/>
    <n v="0"/>
    <n v="0"/>
    <n v="0"/>
    <n v="0"/>
    <m/>
    <n v="0"/>
    <n v="0"/>
    <n v="0"/>
    <m/>
    <n v="0"/>
    <m/>
    <m/>
    <m/>
    <m/>
    <n v="0"/>
    <m/>
    <m/>
    <n v="0"/>
    <n v="0"/>
    <n v="0"/>
    <n v="0"/>
    <n v="0"/>
    <m/>
    <s v="111-000-001-000U"/>
    <s v="0"/>
    <s v="0"/>
    <s v="0"/>
    <s v="N"/>
    <m/>
    <m/>
    <m/>
    <m/>
    <n v="0"/>
    <n v="0"/>
    <n v="1"/>
    <s v="White Island Pond GT10"/>
    <n v="49"/>
  </r>
  <r>
    <s v="TS_GAPS_NO_MAPPAR"/>
    <m/>
    <x v="1"/>
    <m/>
    <n v="0"/>
    <m/>
    <m/>
    <m/>
    <m/>
    <n v="2.8340000000000001E-2"/>
    <n v="0"/>
    <n v="0"/>
    <n v="0"/>
    <n v="0"/>
    <m/>
    <n v="0"/>
    <n v="0"/>
    <n v="0"/>
    <m/>
    <n v="0"/>
    <m/>
    <m/>
    <m/>
    <m/>
    <n v="0"/>
    <m/>
    <m/>
    <n v="0"/>
    <n v="0"/>
    <n v="0"/>
    <n v="0"/>
    <n v="0"/>
    <m/>
    <m/>
    <s v="0"/>
    <s v="0"/>
    <s v="0"/>
    <m/>
    <m/>
    <m/>
    <m/>
    <m/>
    <n v="0"/>
    <n v="0"/>
    <n v="1"/>
    <s v="East Head Pond LT10"/>
    <n v="18"/>
  </r>
  <r>
    <s v="125_9_48"/>
    <s v="FEE"/>
    <x v="2"/>
    <s v="44 MYLES STANDISH DR"/>
    <n v="101"/>
    <s v="ABBOTT CHARLES P"/>
    <m/>
    <m/>
    <m/>
    <n v="1.29253"/>
    <n v="1"/>
    <n v="1"/>
    <n v="1"/>
    <n v="1"/>
    <s v="SEPTIC"/>
    <n v="0"/>
    <n v="0"/>
    <n v="0"/>
    <m/>
    <n v="0"/>
    <m/>
    <m/>
    <m/>
    <s v="SEPTIC"/>
    <n v="0"/>
    <m/>
    <m/>
    <n v="1"/>
    <n v="1"/>
    <n v="0"/>
    <n v="0"/>
    <n v="0"/>
    <m/>
    <m/>
    <m/>
    <m/>
    <m/>
    <m/>
    <m/>
    <m/>
    <m/>
    <m/>
    <n v="0"/>
    <n v="1.21"/>
    <n v="1"/>
    <s v="Wankinco R N GT10"/>
    <n v="31"/>
  </r>
  <r>
    <s v="110-000-016-000"/>
    <s v="FEE"/>
    <x v="1"/>
    <s v="CATTLE POND RD"/>
    <n v="132"/>
    <s v="BONGIOVANNI ENZO L"/>
    <s v="RR"/>
    <m/>
    <m/>
    <n v="4.61829"/>
    <n v="0"/>
    <n v="0"/>
    <n v="0"/>
    <n v="0"/>
    <m/>
    <n v="0"/>
    <n v="0"/>
    <n v="0"/>
    <m/>
    <n v="0"/>
    <m/>
    <m/>
    <m/>
    <m/>
    <n v="0"/>
    <m/>
    <m/>
    <n v="0"/>
    <n v="0"/>
    <n v="0"/>
    <n v="0"/>
    <n v="0"/>
    <m/>
    <s v="110-000-016-000"/>
    <s v="0"/>
    <s v="0"/>
    <s v="0"/>
    <s v="N"/>
    <m/>
    <m/>
    <m/>
    <m/>
    <n v="0"/>
    <n v="0"/>
    <n v="1"/>
    <s v="Agawam River North"/>
    <n v="4"/>
  </r>
  <r>
    <s v="110-000-015H-000"/>
    <s v="FEE"/>
    <x v="1"/>
    <s v="FAWN POND RD"/>
    <n v="132"/>
    <s v="FAWN POND ROAD REALTY TRUST"/>
    <s v="RR"/>
    <m/>
    <m/>
    <n v="0.87234"/>
    <n v="0"/>
    <n v="0"/>
    <n v="0"/>
    <n v="0"/>
    <m/>
    <n v="0"/>
    <n v="0"/>
    <n v="0"/>
    <m/>
    <n v="0"/>
    <m/>
    <m/>
    <m/>
    <m/>
    <n v="0"/>
    <m/>
    <m/>
    <n v="0"/>
    <n v="0"/>
    <n v="0"/>
    <n v="0"/>
    <n v="0"/>
    <m/>
    <s v="110-000-015H-000"/>
    <s v="0"/>
    <s v="0"/>
    <s v="0"/>
    <s v="N"/>
    <m/>
    <m/>
    <m/>
    <m/>
    <n v="0"/>
    <n v="0"/>
    <n v="1"/>
    <s v="Agawam River North"/>
    <n v="4"/>
  </r>
  <r>
    <s v="110-000-014-005"/>
    <s v="FEE"/>
    <x v="1"/>
    <s v="330 HALFWAY POND RD"/>
    <n v="903"/>
    <s v="PLYMOUTH TOWN OF"/>
    <s v="RR"/>
    <m/>
    <m/>
    <n v="2.40272"/>
    <n v="0"/>
    <n v="0"/>
    <n v="0"/>
    <n v="0"/>
    <m/>
    <n v="0"/>
    <n v="0"/>
    <n v="0"/>
    <m/>
    <n v="0"/>
    <m/>
    <m/>
    <m/>
    <m/>
    <n v="0"/>
    <m/>
    <m/>
    <n v="0"/>
    <n v="0"/>
    <n v="0"/>
    <n v="0"/>
    <n v="0"/>
    <m/>
    <s v="110-000-014-005"/>
    <s v="0"/>
    <s v="0"/>
    <s v="0"/>
    <s v="N"/>
    <s v="Well"/>
    <s v="Sept"/>
    <m/>
    <m/>
    <n v="0"/>
    <n v="0"/>
    <n v="1"/>
    <s v="Agawam River North"/>
    <n v="4"/>
  </r>
  <r>
    <s v="110-000-015D-000"/>
    <s v="FEE"/>
    <x v="1"/>
    <s v="AGAWAM RD"/>
    <n v="903"/>
    <s v="PLYMOUTH TOWN OF"/>
    <s v="RR"/>
    <m/>
    <m/>
    <n v="0.87816000000000005"/>
    <n v="0"/>
    <n v="0"/>
    <n v="0"/>
    <n v="0"/>
    <m/>
    <n v="0"/>
    <n v="0"/>
    <n v="0"/>
    <m/>
    <n v="0"/>
    <m/>
    <m/>
    <m/>
    <m/>
    <n v="0"/>
    <m/>
    <m/>
    <n v="0"/>
    <n v="0"/>
    <n v="0"/>
    <n v="0"/>
    <n v="0"/>
    <m/>
    <s v="110-000-015D-000"/>
    <s v="0"/>
    <s v="0"/>
    <s v="0"/>
    <s v="N"/>
    <m/>
    <m/>
    <m/>
    <m/>
    <n v="0"/>
    <n v="0"/>
    <n v="1"/>
    <s v="Agawam River North"/>
    <n v="4"/>
  </r>
  <r>
    <s v="110-000-016A-000"/>
    <s v="FEE"/>
    <x v="1"/>
    <s v="63 AGAWAM RD"/>
    <n v="101"/>
    <s v="FLAHERTY GERLAD R"/>
    <s v="RR"/>
    <m/>
    <m/>
    <n v="0.23033999999999999"/>
    <n v="1"/>
    <n v="1"/>
    <n v="1"/>
    <n v="1"/>
    <s v="SEPTIC"/>
    <n v="0"/>
    <n v="0"/>
    <n v="0"/>
    <m/>
    <n v="0"/>
    <m/>
    <m/>
    <m/>
    <s v="SEPTIC"/>
    <n v="0"/>
    <m/>
    <m/>
    <n v="1"/>
    <n v="1"/>
    <n v="1"/>
    <n v="912"/>
    <n v="2"/>
    <m/>
    <s v="110-000-016A-000"/>
    <s v="1900"/>
    <s v="1710"/>
    <s v="1"/>
    <s v="Y"/>
    <s v="Well"/>
    <s v="Sept"/>
    <s v="Prop"/>
    <m/>
    <n v="0"/>
    <n v="0.29233599999999998"/>
    <n v="1"/>
    <s v="Agawam River North"/>
    <n v="4"/>
  </r>
  <r>
    <s v="125_9_49"/>
    <s v="FEE"/>
    <x v="2"/>
    <m/>
    <n v="999"/>
    <s v="UNK-184"/>
    <m/>
    <m/>
    <m/>
    <n v="1.0965499999999999"/>
    <n v="1"/>
    <n v="1"/>
    <n v="1"/>
    <n v="1"/>
    <s v="SEPTIC"/>
    <n v="0"/>
    <n v="0"/>
    <n v="0"/>
    <m/>
    <n v="0"/>
    <m/>
    <m/>
    <m/>
    <s v="SEPTIC"/>
    <n v="0"/>
    <m/>
    <m/>
    <n v="1"/>
    <n v="1"/>
    <n v="0"/>
    <n v="0"/>
    <n v="0"/>
    <m/>
    <m/>
    <m/>
    <m/>
    <m/>
    <m/>
    <m/>
    <m/>
    <m/>
    <m/>
    <n v="0"/>
    <n v="1.21"/>
    <n v="1"/>
    <s v="Wankinco R N GT10"/>
    <n v="31"/>
  </r>
  <r>
    <s v="110-000-012-000"/>
    <s v="FEE"/>
    <x v="1"/>
    <s v="633 MAST RD"/>
    <n v="101"/>
    <s v="WALLS THEODORE A"/>
    <s v="RR"/>
    <m/>
    <m/>
    <n v="0.71931"/>
    <n v="0"/>
    <n v="1"/>
    <n v="0"/>
    <n v="1"/>
    <m/>
    <n v="0"/>
    <n v="0"/>
    <n v="0"/>
    <m/>
    <n v="0"/>
    <m/>
    <m/>
    <m/>
    <s v="SEPTIC"/>
    <n v="0"/>
    <m/>
    <m/>
    <n v="0"/>
    <n v="1"/>
    <n v="1"/>
    <n v="344"/>
    <n v="1"/>
    <m/>
    <s v="110-000-012-000"/>
    <s v="1940"/>
    <s v="915"/>
    <s v="1"/>
    <s v="P"/>
    <s v="Well"/>
    <s v="Sept"/>
    <s v="Prop"/>
    <m/>
    <n v="0"/>
    <n v="0"/>
    <n v="1"/>
    <s v="Halfway Pond"/>
    <n v="51"/>
  </r>
  <r>
    <s v="110-000-008B-000"/>
    <s v="FEE"/>
    <x v="1"/>
    <s v="OFF MAST RD"/>
    <n v="903"/>
    <s v="PLYMOUTH TOWN OF"/>
    <s v="RR"/>
    <m/>
    <m/>
    <n v="1.0825400000000001"/>
    <n v="0"/>
    <n v="0"/>
    <n v="0"/>
    <n v="0"/>
    <m/>
    <n v="0"/>
    <n v="0"/>
    <n v="0"/>
    <m/>
    <n v="0"/>
    <m/>
    <m/>
    <m/>
    <m/>
    <n v="0"/>
    <m/>
    <m/>
    <n v="0"/>
    <n v="0"/>
    <n v="0"/>
    <n v="0"/>
    <n v="0"/>
    <m/>
    <s v="110-000-008B-000"/>
    <s v="0"/>
    <s v="0"/>
    <s v="0"/>
    <s v="N"/>
    <m/>
    <m/>
    <m/>
    <m/>
    <n v="0"/>
    <n v="0"/>
    <n v="1"/>
    <s v="Halfway Pond"/>
    <n v="51"/>
  </r>
  <r>
    <s v="110-000-010-000Z"/>
    <s v="FEE"/>
    <x v="1"/>
    <s v="631 MAST RD"/>
    <n v="101"/>
    <s v="MCNAMARA PAUL"/>
    <s v="RR"/>
    <m/>
    <m/>
    <n v="3.6248499999999999"/>
    <n v="1"/>
    <n v="1"/>
    <n v="1"/>
    <n v="1"/>
    <s v="SEPTIC"/>
    <n v="0"/>
    <n v="0"/>
    <n v="0"/>
    <m/>
    <n v="0"/>
    <m/>
    <m/>
    <m/>
    <s v="SEPTIC"/>
    <n v="0"/>
    <m/>
    <m/>
    <n v="1"/>
    <n v="1"/>
    <n v="0"/>
    <n v="980"/>
    <n v="1"/>
    <m/>
    <s v="110-000-010-000Z"/>
    <s v="1925"/>
    <s v="2072"/>
    <s v="1"/>
    <s v="Y"/>
    <s v="Well"/>
    <s v="Sept"/>
    <s v="Prop"/>
    <s v="110-000-009A-000,110-000-011-000"/>
    <n v="0"/>
    <n v="2.1295999999999999E-2"/>
    <n v="1"/>
    <s v="Halfway Pond"/>
    <n v="51"/>
  </r>
  <r>
    <s v="110-000-008A-000"/>
    <s v="FEE"/>
    <x v="1"/>
    <s v="26 FAWN POND RD"/>
    <n v="101"/>
    <s v="LOVELL MAUREEN"/>
    <s v="RR"/>
    <m/>
    <m/>
    <n v="1.5094099999999999"/>
    <n v="1"/>
    <n v="1"/>
    <n v="1"/>
    <n v="1"/>
    <s v="SEPTIC"/>
    <n v="0"/>
    <n v="0"/>
    <n v="0"/>
    <m/>
    <n v="0"/>
    <m/>
    <m/>
    <m/>
    <s v="SEPTIC"/>
    <n v="0"/>
    <m/>
    <m/>
    <n v="1"/>
    <n v="1"/>
    <n v="4"/>
    <n v="1144"/>
    <n v="1"/>
    <m/>
    <s v="110-000-008A-000"/>
    <s v="1965"/>
    <s v="2399"/>
    <s v="1"/>
    <s v="Y"/>
    <s v="Well"/>
    <s v="Sept"/>
    <m/>
    <m/>
    <n v="0"/>
    <n v="2.1295999999999999E-2"/>
    <n v="1"/>
    <s v="Halfway Pond"/>
    <n v="51"/>
  </r>
  <r>
    <s v="110-000-006-000"/>
    <s v="FEE"/>
    <x v="1"/>
    <s v="53 AGAWAM RD"/>
    <n v="101"/>
    <s v="CHAIPEJ NIKORN"/>
    <s v="RR"/>
    <m/>
    <m/>
    <n v="0.12144000000000001"/>
    <n v="1"/>
    <n v="1"/>
    <n v="1"/>
    <n v="1"/>
    <s v="SEPTIC"/>
    <n v="0"/>
    <n v="0"/>
    <n v="0"/>
    <m/>
    <n v="0"/>
    <m/>
    <m/>
    <m/>
    <s v="SEPTIC"/>
    <n v="0"/>
    <m/>
    <m/>
    <n v="1"/>
    <n v="1"/>
    <n v="2"/>
    <n v="768"/>
    <n v="1"/>
    <m/>
    <s v="110-000-006-000"/>
    <s v="1981"/>
    <s v="1740"/>
    <s v="1"/>
    <s v="Y"/>
    <s v="Well"/>
    <s v="Sept"/>
    <m/>
    <m/>
    <n v="0"/>
    <n v="0.29233599999999998"/>
    <n v="1"/>
    <s v="Agawam River North"/>
    <n v="4"/>
  </r>
  <r>
    <s v="110-000-004-000U"/>
    <s v="FEE"/>
    <x v="1"/>
    <s v="49 AGAWAM RD"/>
    <n v="101"/>
    <s v="INCE AUDREY"/>
    <s v="RR"/>
    <m/>
    <m/>
    <n v="1.6832199999999999"/>
    <n v="1"/>
    <n v="1"/>
    <n v="1"/>
    <n v="1"/>
    <s v="SEPTIC"/>
    <n v="0"/>
    <n v="0"/>
    <n v="0"/>
    <m/>
    <n v="0"/>
    <m/>
    <m/>
    <m/>
    <s v="SEPTIC"/>
    <n v="0"/>
    <m/>
    <m/>
    <n v="1"/>
    <n v="1"/>
    <n v="2"/>
    <n v="536"/>
    <n v="1"/>
    <m/>
    <s v="110-000-004-000U"/>
    <s v="1940"/>
    <s v="616"/>
    <s v="1"/>
    <s v="P"/>
    <s v="Well"/>
    <s v="Sept"/>
    <m/>
    <m/>
    <n v="0"/>
    <n v="0.29233599999999998"/>
    <n v="1"/>
    <s v="Agawam River North"/>
    <n v="4"/>
  </r>
  <r>
    <s v="110-000-007-000"/>
    <s v="FEE"/>
    <x v="1"/>
    <s v="FAWN POND RD"/>
    <n v="903"/>
    <s v="PLYMOUTH TOWN OF"/>
    <s v="RR"/>
    <m/>
    <m/>
    <n v="1.76952"/>
    <n v="0"/>
    <n v="0"/>
    <n v="0"/>
    <n v="0"/>
    <m/>
    <n v="0"/>
    <n v="0"/>
    <n v="0"/>
    <m/>
    <n v="0"/>
    <m/>
    <m/>
    <m/>
    <m/>
    <n v="0"/>
    <m/>
    <m/>
    <n v="0"/>
    <n v="0"/>
    <n v="0"/>
    <n v="0"/>
    <n v="0"/>
    <m/>
    <s v="110-000-007-000"/>
    <s v="0"/>
    <s v="0"/>
    <s v="0"/>
    <s v="N"/>
    <m/>
    <m/>
    <m/>
    <m/>
    <n v="0"/>
    <n v="0"/>
    <n v="1"/>
    <s v="Halfway Pond"/>
    <n v="51"/>
  </r>
  <r>
    <s v="125_9_50"/>
    <s v="FEE"/>
    <x v="2"/>
    <m/>
    <n v="999"/>
    <s v="UNK-185"/>
    <m/>
    <m/>
    <m/>
    <n v="0.95611000000000002"/>
    <n v="0"/>
    <n v="0"/>
    <n v="0"/>
    <n v="0"/>
    <m/>
    <n v="0"/>
    <n v="0"/>
    <n v="0"/>
    <m/>
    <n v="0"/>
    <m/>
    <m/>
    <m/>
    <m/>
    <n v="0"/>
    <m/>
    <m/>
    <n v="0"/>
    <n v="0"/>
    <n v="0"/>
    <n v="0"/>
    <n v="0"/>
    <m/>
    <m/>
    <m/>
    <m/>
    <m/>
    <m/>
    <m/>
    <m/>
    <m/>
    <m/>
    <n v="0"/>
    <n v="0"/>
    <n v="1"/>
    <s v="Wankinco R N GT10"/>
    <n v="31"/>
  </r>
  <r>
    <s v="110-000-003-000"/>
    <s v="FEE"/>
    <x v="1"/>
    <s v="86 OLD HALFWAY POND RD"/>
    <n v="106"/>
    <s v="SMITH BARRY L"/>
    <s v="RR"/>
    <m/>
    <m/>
    <n v="0.76359999999999995"/>
    <n v="0"/>
    <n v="0"/>
    <n v="0"/>
    <n v="0"/>
    <m/>
    <n v="0"/>
    <n v="0"/>
    <n v="0"/>
    <m/>
    <n v="0"/>
    <m/>
    <m/>
    <m/>
    <m/>
    <n v="0"/>
    <m/>
    <m/>
    <n v="0"/>
    <n v="0"/>
    <n v="0"/>
    <n v="0"/>
    <n v="0"/>
    <m/>
    <s v="110-000-003-000"/>
    <s v="0"/>
    <s v="0"/>
    <s v="0"/>
    <s v="N"/>
    <s v="Well"/>
    <s v="Cess"/>
    <s v="Prop"/>
    <m/>
    <n v="0"/>
    <n v="0"/>
    <n v="1"/>
    <s v="Agawam River North"/>
    <n v="4"/>
  </r>
  <r>
    <s v="110-000-009B-000"/>
    <s v="FEE"/>
    <x v="1"/>
    <s v="625 MAST RD"/>
    <n v="101"/>
    <s v="ARSENAULT FAMILY NOMINEE RL TR"/>
    <s v="RR"/>
    <m/>
    <m/>
    <n v="1.2487600000000001"/>
    <n v="1"/>
    <n v="1"/>
    <n v="1"/>
    <n v="1"/>
    <s v="SEPTIC"/>
    <n v="0"/>
    <n v="0"/>
    <n v="0"/>
    <m/>
    <n v="0"/>
    <m/>
    <m/>
    <m/>
    <s v="SEPTIC"/>
    <n v="0"/>
    <m/>
    <m/>
    <n v="1"/>
    <n v="1"/>
    <n v="2"/>
    <n v="2351"/>
    <n v="2"/>
    <m/>
    <s v="110-000-009B-000"/>
    <s v="1986"/>
    <s v="5821"/>
    <s v="1"/>
    <s v="P"/>
    <s v="Well"/>
    <s v="Sept"/>
    <s v="Prop"/>
    <m/>
    <n v="0"/>
    <n v="2.1295999999999999E-2"/>
    <n v="1"/>
    <s v="Halfway Pond"/>
    <n v="51"/>
  </r>
  <r>
    <s v="110-000-009C-000"/>
    <s v="FEE"/>
    <x v="1"/>
    <s v="625 MAST RD"/>
    <n v="130"/>
    <s v="ARSENAULT FAMILY NOMINEE RL TR"/>
    <s v="RR"/>
    <m/>
    <m/>
    <n v="0.39413999999999999"/>
    <n v="0"/>
    <n v="0"/>
    <n v="0"/>
    <n v="0"/>
    <m/>
    <n v="0"/>
    <n v="0"/>
    <n v="0"/>
    <m/>
    <n v="0"/>
    <m/>
    <m/>
    <m/>
    <m/>
    <n v="0"/>
    <m/>
    <m/>
    <n v="0"/>
    <n v="0"/>
    <n v="0"/>
    <n v="0"/>
    <n v="0"/>
    <m/>
    <s v="110-000-009C-000"/>
    <s v="0"/>
    <s v="0"/>
    <s v="0"/>
    <s v="N"/>
    <m/>
    <m/>
    <m/>
    <m/>
    <n v="0"/>
    <n v="0"/>
    <n v="1"/>
    <s v="Halfway Pond"/>
    <n v="51"/>
  </r>
  <r>
    <s v="110-000-005-000"/>
    <s v="FEE"/>
    <x v="1"/>
    <s v="47 AGAWAM RD"/>
    <n v="101"/>
    <s v="TUPPER JILL E"/>
    <s v="RR"/>
    <m/>
    <m/>
    <n v="0.12662999999999999"/>
    <n v="1"/>
    <n v="1"/>
    <n v="1"/>
    <n v="1"/>
    <s v="SEPTIC"/>
    <n v="0"/>
    <n v="0"/>
    <n v="0"/>
    <m/>
    <n v="0"/>
    <m/>
    <m/>
    <m/>
    <s v="SEPTIC"/>
    <n v="0"/>
    <m/>
    <m/>
    <n v="1"/>
    <n v="1"/>
    <n v="1"/>
    <n v="636"/>
    <n v="1"/>
    <m/>
    <s v="110-000-005-000"/>
    <s v="1940"/>
    <s v="1004"/>
    <s v="1"/>
    <s v="Y"/>
    <s v="Well"/>
    <s v="Sept"/>
    <s v="Prop"/>
    <m/>
    <n v="0"/>
    <n v="2.1295999999999999E-2"/>
    <n v="1"/>
    <s v="Halfway Pond"/>
    <n v="51"/>
  </r>
  <r>
    <s v="UNKNOWN"/>
    <s v="FEE"/>
    <x v="2"/>
    <m/>
    <n v="999"/>
    <s v="UNK-313"/>
    <m/>
    <m/>
    <m/>
    <n v="2.0830000000000001E-2"/>
    <n v="0"/>
    <n v="0"/>
    <n v="0"/>
    <n v="0"/>
    <m/>
    <n v="0"/>
    <n v="0"/>
    <n v="0"/>
    <m/>
    <n v="0"/>
    <m/>
    <m/>
    <m/>
    <m/>
    <n v="0"/>
    <m/>
    <m/>
    <n v="0"/>
    <n v="0"/>
    <n v="0"/>
    <n v="0"/>
    <n v="0"/>
    <m/>
    <m/>
    <m/>
    <m/>
    <m/>
    <m/>
    <m/>
    <m/>
    <m/>
    <m/>
    <n v="0"/>
    <n v="0"/>
    <n v="1"/>
    <s v="Wankinco R N GT10"/>
    <n v="31"/>
  </r>
  <r>
    <s v="125_9_87"/>
    <s v="FEE"/>
    <x v="2"/>
    <m/>
    <n v="999"/>
    <s v="UNK-186"/>
    <m/>
    <m/>
    <m/>
    <n v="0.33218999999999999"/>
    <n v="0"/>
    <n v="0"/>
    <n v="0"/>
    <n v="0"/>
    <m/>
    <n v="0"/>
    <n v="0"/>
    <n v="0"/>
    <m/>
    <n v="0"/>
    <m/>
    <m/>
    <m/>
    <m/>
    <n v="0"/>
    <m/>
    <m/>
    <n v="0"/>
    <n v="0"/>
    <n v="0"/>
    <n v="0"/>
    <n v="0"/>
    <m/>
    <m/>
    <m/>
    <m/>
    <m/>
    <m/>
    <m/>
    <m/>
    <m/>
    <m/>
    <n v="0"/>
    <n v="0"/>
    <n v="1"/>
    <s v="Wankinco R N GT10"/>
    <n v="31"/>
  </r>
  <r>
    <s v="109-000-007A-004"/>
    <s v="FEE"/>
    <x v="1"/>
    <s v="27 AGAWAM RD"/>
    <n v="101"/>
    <s v="BERTOLO BRADLEY"/>
    <m/>
    <m/>
    <m/>
    <n v="0.72806999999999999"/>
    <n v="1"/>
    <n v="1"/>
    <n v="1"/>
    <n v="1"/>
    <s v="SEPTIC"/>
    <n v="0"/>
    <n v="0"/>
    <n v="0"/>
    <m/>
    <n v="0"/>
    <m/>
    <m/>
    <m/>
    <s v="SEPTIC"/>
    <n v="0"/>
    <m/>
    <m/>
    <n v="1"/>
    <n v="1"/>
    <n v="0"/>
    <n v="2120"/>
    <n v="2.5"/>
    <m/>
    <s v="109-000-007A-004"/>
    <s v="2005"/>
    <s v="4726"/>
    <s v="1"/>
    <s v="Y"/>
    <s v="Well"/>
    <m/>
    <s v="Sept"/>
    <m/>
    <n v="0"/>
    <n v="2.1295999999999999E-2"/>
    <n v="1"/>
    <s v="Halfway Pond"/>
    <n v="51"/>
  </r>
  <r>
    <s v="109-000-007A-002"/>
    <s v="FEE"/>
    <x v="1"/>
    <s v="0 MAST RD"/>
    <n v="130"/>
    <s v="REVOCABLE INTER VIVOS TRUST"/>
    <s v="RR"/>
    <m/>
    <m/>
    <n v="6.4501499999999998"/>
    <n v="0"/>
    <n v="0"/>
    <n v="0"/>
    <n v="0"/>
    <m/>
    <n v="0"/>
    <n v="0"/>
    <n v="0"/>
    <m/>
    <n v="0"/>
    <m/>
    <m/>
    <m/>
    <m/>
    <n v="0"/>
    <m/>
    <m/>
    <n v="0"/>
    <n v="0"/>
    <n v="0"/>
    <n v="0"/>
    <n v="0"/>
    <m/>
    <s v="109-000-007A-002"/>
    <s v="0"/>
    <s v="0"/>
    <s v="1"/>
    <m/>
    <m/>
    <m/>
    <m/>
    <m/>
    <n v="0"/>
    <n v="0"/>
    <n v="1"/>
    <s v="Halfway Pond"/>
    <n v="51"/>
  </r>
  <r>
    <s v="110-000-pond-000"/>
    <s v="NONE - WATER"/>
    <x v="1"/>
    <m/>
    <n v="999"/>
    <m/>
    <m/>
    <m/>
    <m/>
    <n v="229.57713000000001"/>
    <n v="0"/>
    <n v="0"/>
    <n v="0"/>
    <n v="0"/>
    <m/>
    <n v="0"/>
    <n v="0"/>
    <n v="0"/>
    <m/>
    <n v="0"/>
    <m/>
    <m/>
    <m/>
    <m/>
    <n v="0"/>
    <m/>
    <m/>
    <n v="0"/>
    <n v="0"/>
    <n v="0"/>
    <n v="0"/>
    <n v="0"/>
    <m/>
    <s v="110-000-pond-000"/>
    <s v="0"/>
    <s v="0"/>
    <s v="0"/>
    <m/>
    <m/>
    <m/>
    <m/>
    <s v="unk11"/>
    <n v="0"/>
    <n v="0"/>
    <n v="1"/>
    <s v="Halfway Pond"/>
    <n v="51"/>
  </r>
  <r>
    <s v="109-000-007A-001"/>
    <s v="FEE"/>
    <x v="1"/>
    <s v="0 MAST RD"/>
    <n v="130"/>
    <s v="BIRD ROBERT H"/>
    <s v="RR"/>
    <m/>
    <m/>
    <n v="2.0014599999999998"/>
    <n v="0"/>
    <n v="0"/>
    <n v="0"/>
    <n v="0"/>
    <m/>
    <n v="0"/>
    <n v="0"/>
    <n v="0"/>
    <m/>
    <n v="0"/>
    <m/>
    <m/>
    <m/>
    <m/>
    <n v="0"/>
    <m/>
    <m/>
    <n v="0"/>
    <n v="0"/>
    <n v="0"/>
    <n v="0"/>
    <n v="0"/>
    <m/>
    <s v="109-000-007A-001"/>
    <s v="0"/>
    <s v="0"/>
    <s v="1"/>
    <s v="N"/>
    <m/>
    <m/>
    <m/>
    <m/>
    <n v="0"/>
    <n v="0"/>
    <n v="1"/>
    <s v="Halfway Pond"/>
    <n v="51"/>
  </r>
  <r>
    <s v="109-000-007A-005"/>
    <s v="FEE"/>
    <x v="1"/>
    <s v="579 MAST RD"/>
    <n v="101"/>
    <s v="AMBROSE ERNEST L"/>
    <s v="RR"/>
    <m/>
    <m/>
    <n v="2.7118799999999998"/>
    <n v="1"/>
    <n v="1"/>
    <n v="1"/>
    <n v="1"/>
    <s v="SEPTIC"/>
    <n v="0"/>
    <n v="0"/>
    <n v="0"/>
    <m/>
    <n v="0"/>
    <m/>
    <m/>
    <m/>
    <s v="SEPTIC"/>
    <n v="0"/>
    <m/>
    <m/>
    <n v="1"/>
    <n v="1"/>
    <n v="4"/>
    <n v="1680"/>
    <n v="2"/>
    <m/>
    <s v="109-000-007A-005"/>
    <s v="1900"/>
    <s v="2712"/>
    <s v="1"/>
    <s v="Y"/>
    <m/>
    <m/>
    <m/>
    <m/>
    <n v="0"/>
    <n v="2.1295999999999999E-2"/>
    <n v="1"/>
    <s v="Halfway Pond"/>
    <n v="51"/>
  </r>
  <r>
    <s v="110-000-001-000U"/>
    <s v="FEE"/>
    <x v="1"/>
    <s v="AGAWAM RD"/>
    <n v="76"/>
    <s v="ADM AGAWAM DEVELOPMENT LLC"/>
    <s v="RR"/>
    <m/>
    <m/>
    <n v="254.65630999999999"/>
    <n v="0"/>
    <n v="0"/>
    <n v="0"/>
    <n v="0"/>
    <m/>
    <n v="0"/>
    <n v="0"/>
    <n v="0"/>
    <m/>
    <n v="0"/>
    <m/>
    <m/>
    <m/>
    <m/>
    <n v="0"/>
    <m/>
    <m/>
    <n v="0"/>
    <n v="0"/>
    <n v="0"/>
    <n v="0"/>
    <n v="0"/>
    <m/>
    <s v="110-000-001-000U"/>
    <s v="0"/>
    <s v="0"/>
    <s v="0"/>
    <s v="N"/>
    <m/>
    <m/>
    <m/>
    <m/>
    <n v="0"/>
    <n v="0"/>
    <n v="1"/>
    <s v="Halfway Pond"/>
    <n v="51"/>
  </r>
  <r>
    <s v="109-000-007A-008"/>
    <s v="FEE"/>
    <x v="1"/>
    <s v="570 MAST RD"/>
    <n v="101"/>
    <s v="PRICE DOROTHY B LIFE ESTATE"/>
    <s v="RR"/>
    <m/>
    <m/>
    <n v="2.9184399999999999"/>
    <n v="1"/>
    <n v="1"/>
    <n v="1"/>
    <n v="1"/>
    <s v="SEPTIC"/>
    <n v="0"/>
    <n v="0"/>
    <n v="0"/>
    <m/>
    <n v="0"/>
    <m/>
    <m/>
    <m/>
    <s v="SEPTIC"/>
    <n v="0"/>
    <m/>
    <m/>
    <n v="1"/>
    <n v="1"/>
    <n v="5"/>
    <n v="4150"/>
    <n v="2.2999999999999998"/>
    <m/>
    <s v="109-000-007A-008"/>
    <s v="1895"/>
    <s v="8712"/>
    <s v="1"/>
    <s v="Y"/>
    <s v="Well"/>
    <s v="Sept"/>
    <m/>
    <m/>
    <n v="0"/>
    <n v="2.1295999999999999E-2"/>
    <n v="1"/>
    <s v="Halfway Pond"/>
    <n v="51"/>
  </r>
  <r>
    <s v="109-000-007A-006"/>
    <s v="FEE"/>
    <x v="1"/>
    <s v="18 AGAWAM RD"/>
    <n v="101"/>
    <s v="ATCHISON MARK M"/>
    <s v="RR"/>
    <m/>
    <m/>
    <n v="1.7658400000000001"/>
    <n v="1"/>
    <n v="1"/>
    <n v="1"/>
    <n v="1"/>
    <s v="SEPTIC"/>
    <n v="0"/>
    <n v="0"/>
    <n v="0"/>
    <m/>
    <n v="0"/>
    <m/>
    <m/>
    <m/>
    <s v="SEPTIC"/>
    <n v="0"/>
    <m/>
    <m/>
    <n v="1"/>
    <n v="1"/>
    <n v="2"/>
    <n v="1334"/>
    <n v="2"/>
    <m/>
    <s v="109-000-007A-006"/>
    <s v="1900"/>
    <s v="2134"/>
    <s v="1"/>
    <s v="Y"/>
    <s v="Prop"/>
    <s v="Well"/>
    <s v="Sept"/>
    <m/>
    <n v="0"/>
    <n v="2.1295999999999999E-2"/>
    <n v="1"/>
    <s v="Halfway Pond"/>
    <n v="51"/>
  </r>
  <r>
    <s v="071-000-000M-000S"/>
    <s v="FEE"/>
    <x v="1"/>
    <s v="MYLES STANDISH RES"/>
    <n v="910"/>
    <s v="COMMONWEALTH OF MASS"/>
    <s v="RR"/>
    <m/>
    <m/>
    <n v="6494.2315200000003"/>
    <n v="15"/>
    <n v="15"/>
    <n v="15"/>
    <n v="15"/>
    <s v="SEPTIC"/>
    <n v="0"/>
    <n v="0"/>
    <n v="0"/>
    <m/>
    <n v="0"/>
    <m/>
    <m/>
    <m/>
    <s v="SEPTIC"/>
    <n v="0"/>
    <s v="fee simple"/>
    <s v="YES"/>
    <n v="15"/>
    <n v="15"/>
    <n v="0"/>
    <n v="0"/>
    <n v="0"/>
    <m/>
    <s v="071-000-000M-000S"/>
    <s v="0"/>
    <s v="0"/>
    <s v="0"/>
    <s v="N"/>
    <m/>
    <m/>
    <m/>
    <s v="unk2"/>
    <n v="0"/>
    <n v="17.423999999999999"/>
    <n v="1"/>
    <s v="Fawn Pond GT10"/>
    <n v="8"/>
  </r>
  <r>
    <s v="109-000-007A-007"/>
    <s v="FEE"/>
    <x v="1"/>
    <s v="568 MAST RD"/>
    <n v="101"/>
    <s v="BIRD RICHARD C"/>
    <s v="RR"/>
    <m/>
    <m/>
    <n v="2.3465600000000002"/>
    <n v="1"/>
    <n v="1"/>
    <n v="1"/>
    <n v="1"/>
    <s v="SEPTIC"/>
    <n v="0"/>
    <n v="0"/>
    <n v="0"/>
    <m/>
    <n v="0"/>
    <m/>
    <m/>
    <m/>
    <s v="SEPTIC"/>
    <n v="0"/>
    <m/>
    <m/>
    <n v="1"/>
    <n v="1"/>
    <n v="4"/>
    <n v="3338"/>
    <n v="2"/>
    <m/>
    <s v="109-000-007A-007"/>
    <s v="1895"/>
    <s v="5373"/>
    <s v="1"/>
    <s v="P"/>
    <s v="Well"/>
    <s v="Sept"/>
    <m/>
    <m/>
    <n v="0"/>
    <n v="2.1295999999999999E-2"/>
    <n v="1"/>
    <s v="Halfway Pond"/>
    <n v="51"/>
  </r>
  <r>
    <s v="109-000-007B-000"/>
    <s v="FEE"/>
    <x v="1"/>
    <s v="ISL-HALFWAY POND"/>
    <n v="905"/>
    <s v="NATURE CONSERVANCY"/>
    <s v="RR"/>
    <m/>
    <m/>
    <n v="15.79388"/>
    <n v="0"/>
    <n v="0"/>
    <n v="0"/>
    <n v="0"/>
    <m/>
    <n v="0"/>
    <n v="0"/>
    <n v="0"/>
    <m/>
    <n v="0"/>
    <m/>
    <m/>
    <m/>
    <m/>
    <n v="0"/>
    <s v="fee simple"/>
    <s v="YES"/>
    <n v="0"/>
    <n v="0"/>
    <n v="0"/>
    <n v="0"/>
    <n v="0"/>
    <m/>
    <s v="109-000-007B-000"/>
    <s v="0"/>
    <s v="0"/>
    <s v="0"/>
    <s v="N"/>
    <m/>
    <m/>
    <m/>
    <m/>
    <n v="0"/>
    <n v="0"/>
    <n v="1"/>
    <s v="Halfway Pond"/>
    <n v="51"/>
  </r>
  <r>
    <s v="109-000-007-001"/>
    <s v="FEE"/>
    <x v="1"/>
    <s v="549 MAST RD"/>
    <n v="905"/>
    <s v="PHILOSOPHY FOUNDATION INC"/>
    <s v="RR"/>
    <m/>
    <m/>
    <n v="30.780619999999999"/>
    <n v="1"/>
    <n v="1"/>
    <n v="1"/>
    <n v="1"/>
    <s v="SEPTIC"/>
    <n v="0"/>
    <n v="0"/>
    <n v="0"/>
    <m/>
    <n v="0"/>
    <m/>
    <m/>
    <m/>
    <s v="SEPTIC"/>
    <n v="0"/>
    <m/>
    <m/>
    <n v="1"/>
    <n v="1"/>
    <n v="10"/>
    <n v="8185"/>
    <n v="2.75"/>
    <m/>
    <s v="109-000-007-001"/>
    <s v="1890"/>
    <s v="13701"/>
    <s v="1"/>
    <s v="N"/>
    <s v="Well"/>
    <s v="Sept"/>
    <m/>
    <m/>
    <n v="0"/>
    <n v="2.1295999999999999E-2"/>
    <n v="1"/>
    <s v="Halfway Pond"/>
    <n v="51"/>
  </r>
  <r>
    <s v="109-000-007-002"/>
    <s v="FEE"/>
    <x v="1"/>
    <s v="530 MAST RD"/>
    <n v="101"/>
    <s v="BIRD FAMILY TRUST"/>
    <s v="RR"/>
    <m/>
    <m/>
    <n v="2.5824799999999999"/>
    <n v="0"/>
    <n v="1"/>
    <n v="0"/>
    <n v="1"/>
    <m/>
    <n v="0"/>
    <n v="0"/>
    <n v="0"/>
    <m/>
    <n v="0"/>
    <m/>
    <m/>
    <m/>
    <s v="SEPTIC"/>
    <n v="0"/>
    <m/>
    <m/>
    <n v="0"/>
    <n v="1"/>
    <n v="0"/>
    <n v="2914"/>
    <n v="1.5"/>
    <m/>
    <s v="109-000-007-002"/>
    <s v="2005"/>
    <s v="5815"/>
    <s v="1"/>
    <s v="N"/>
    <s v="Well"/>
    <s v="Sept"/>
    <s v="Prop"/>
    <m/>
    <n v="0"/>
    <n v="0"/>
    <n v="1"/>
    <s v="Halfway Pond"/>
    <n v="51"/>
  </r>
  <r>
    <s v="109-000-007-003"/>
    <s v="FEE"/>
    <x v="1"/>
    <s v="MAST RD"/>
    <n v="905"/>
    <s v="PHILOSOPHY FOUNDATION INC"/>
    <s v="RR"/>
    <m/>
    <m/>
    <n v="11.34393"/>
    <n v="0"/>
    <n v="0"/>
    <n v="0"/>
    <n v="0"/>
    <m/>
    <n v="0"/>
    <n v="0"/>
    <n v="0"/>
    <m/>
    <n v="0"/>
    <m/>
    <m/>
    <m/>
    <m/>
    <n v="0"/>
    <s v="fee simple"/>
    <s v="YES"/>
    <n v="0"/>
    <n v="0"/>
    <n v="0"/>
    <n v="0"/>
    <n v="0"/>
    <m/>
    <s v="109-000-007-003"/>
    <s v="0"/>
    <s v="0"/>
    <s v="0"/>
    <s v="N"/>
    <m/>
    <m/>
    <m/>
    <m/>
    <n v="0"/>
    <n v="0"/>
    <n v="1"/>
    <s v="Halfway Pond"/>
    <n v="51"/>
  </r>
  <r>
    <s v="109-000-007-004"/>
    <s v="FEE"/>
    <x v="1"/>
    <s v="MAST RD"/>
    <n v="802"/>
    <s v="TAYLER QTIP INVESTMENT TRUST"/>
    <s v="RR"/>
    <m/>
    <m/>
    <n v="10.511049999999999"/>
    <n v="0"/>
    <n v="0"/>
    <n v="0"/>
    <n v="0"/>
    <m/>
    <n v="0"/>
    <n v="0"/>
    <n v="0"/>
    <m/>
    <n v="0"/>
    <m/>
    <m/>
    <m/>
    <m/>
    <n v="0"/>
    <s v="fee simple"/>
    <s v="YES"/>
    <n v="0"/>
    <n v="0"/>
    <n v="0"/>
    <n v="0"/>
    <n v="0"/>
    <m/>
    <s v="109-000-007-004"/>
    <s v="0"/>
    <s v="0"/>
    <s v="0"/>
    <s v="N"/>
    <m/>
    <m/>
    <m/>
    <m/>
    <n v="0"/>
    <n v="0"/>
    <n v="1"/>
    <s v="Halfway Pond"/>
    <n v="51"/>
  </r>
  <r>
    <s v="125_26_0"/>
    <s v="FEE"/>
    <x v="2"/>
    <s v="0OFFCRANBERRY RD"/>
    <n v="132"/>
    <s v="JESSUP ELSY"/>
    <m/>
    <m/>
    <m/>
    <n v="10.78487"/>
    <n v="0"/>
    <n v="0"/>
    <n v="0"/>
    <n v="0"/>
    <m/>
    <n v="0"/>
    <n v="0"/>
    <n v="0"/>
    <m/>
    <n v="0"/>
    <m/>
    <m/>
    <m/>
    <m/>
    <n v="0"/>
    <s v="fee simple"/>
    <s v="YES"/>
    <n v="0"/>
    <n v="0"/>
    <n v="0"/>
    <n v="0"/>
    <n v="0"/>
    <m/>
    <m/>
    <m/>
    <m/>
    <m/>
    <m/>
    <m/>
    <m/>
    <m/>
    <m/>
    <n v="0"/>
    <n v="0"/>
    <n v="1"/>
    <s v="Barrett Pond LT10"/>
    <n v="28"/>
  </r>
  <r>
    <s v="109-000-007C-000"/>
    <s v="FEE"/>
    <x v="1"/>
    <s v="MAST RD"/>
    <n v="905"/>
    <s v="WILDLANDS TRUST OF S E MASS"/>
    <s v="RR"/>
    <m/>
    <m/>
    <n v="60.1967"/>
    <n v="0"/>
    <n v="0"/>
    <n v="0"/>
    <n v="0"/>
    <m/>
    <n v="0"/>
    <n v="0"/>
    <n v="0"/>
    <m/>
    <n v="0"/>
    <m/>
    <m/>
    <m/>
    <m/>
    <n v="0"/>
    <s v="fee simple"/>
    <s v="YES"/>
    <n v="0"/>
    <n v="0"/>
    <n v="0"/>
    <n v="0"/>
    <n v="0"/>
    <m/>
    <s v="109-000-007C-000"/>
    <s v="0"/>
    <s v="0"/>
    <s v="0"/>
    <s v="N"/>
    <m/>
    <m/>
    <m/>
    <m/>
    <n v="0"/>
    <n v="0"/>
    <n v="1"/>
    <s v="Halfway Pond"/>
    <n v="51"/>
  </r>
  <r>
    <s v="109-000-007-005"/>
    <s v="FEE"/>
    <x v="1"/>
    <s v="MAST RD"/>
    <n v="905"/>
    <s v="WILDLANDS TRUST OF S E MASS"/>
    <s v="RR"/>
    <m/>
    <m/>
    <n v="11.01946"/>
    <n v="0"/>
    <n v="0"/>
    <n v="0"/>
    <n v="0"/>
    <m/>
    <n v="0"/>
    <n v="0"/>
    <n v="0"/>
    <m/>
    <n v="0"/>
    <m/>
    <m/>
    <m/>
    <m/>
    <n v="0"/>
    <s v="fee simple"/>
    <s v="YES"/>
    <n v="0"/>
    <n v="0"/>
    <n v="0"/>
    <n v="0"/>
    <n v="0"/>
    <m/>
    <s v="109-000-007-005"/>
    <s v="0"/>
    <s v="0"/>
    <s v="0"/>
    <s v="N"/>
    <m/>
    <m/>
    <m/>
    <m/>
    <n v="0"/>
    <n v="0"/>
    <n v="1"/>
    <s v="Halfway Pond"/>
    <n v="51"/>
  </r>
  <r>
    <s v="069-000-032-000"/>
    <s v="FEE"/>
    <x v="1"/>
    <s v="HALFWAY POND"/>
    <n v="905"/>
    <s v="WILDLANDS TRUST OF S E MASS"/>
    <s v="RR"/>
    <m/>
    <m/>
    <n v="11.92041"/>
    <n v="0"/>
    <n v="0"/>
    <n v="0"/>
    <n v="0"/>
    <m/>
    <n v="0"/>
    <n v="0"/>
    <n v="0"/>
    <m/>
    <n v="0"/>
    <m/>
    <m/>
    <m/>
    <m/>
    <n v="0"/>
    <s v="fee simple"/>
    <s v="YES"/>
    <n v="0"/>
    <n v="0"/>
    <n v="0"/>
    <n v="0"/>
    <n v="0"/>
    <m/>
    <s v="069-000-032-000"/>
    <s v="0"/>
    <s v="0"/>
    <s v="0"/>
    <s v="N"/>
    <m/>
    <m/>
    <m/>
    <m/>
    <n v="0"/>
    <n v="0"/>
    <n v="1"/>
    <s v="Halfway Pond"/>
    <n v="51"/>
  </r>
  <r>
    <s v="109-000-001A-000"/>
    <s v="FEE"/>
    <x v="1"/>
    <s v="49 GALLOWS POND RD"/>
    <n v="101"/>
    <s v="SADOVNIKOFF MARY B"/>
    <s v="RR"/>
    <m/>
    <m/>
    <n v="4.3376299999999999"/>
    <n v="1"/>
    <n v="1"/>
    <n v="1"/>
    <n v="1"/>
    <s v="SEPTIC"/>
    <n v="0"/>
    <n v="0"/>
    <n v="0"/>
    <m/>
    <n v="0"/>
    <m/>
    <m/>
    <m/>
    <s v="SEPTIC"/>
    <n v="0"/>
    <m/>
    <m/>
    <n v="1"/>
    <n v="1"/>
    <n v="2"/>
    <n v="2239"/>
    <n v="1"/>
    <m/>
    <s v="109-000-001A-000"/>
    <s v="1962"/>
    <s v="3554"/>
    <s v="1"/>
    <s v="P"/>
    <s v="Well"/>
    <s v="Sept"/>
    <m/>
    <m/>
    <n v="0"/>
    <n v="2.1295999999999999E-2"/>
    <n v="1"/>
    <s v="Halfway Pond"/>
    <n v="51"/>
  </r>
  <r>
    <s v="069-000-000-000"/>
    <s v="FEE"/>
    <x v="1"/>
    <s v="147 HALFWAY POND RD"/>
    <n v="101"/>
    <m/>
    <m/>
    <m/>
    <m/>
    <n v="0.11178"/>
    <n v="0"/>
    <n v="0"/>
    <n v="0"/>
    <n v="0"/>
    <m/>
    <n v="0"/>
    <n v="0"/>
    <n v="0"/>
    <m/>
    <n v="0"/>
    <m/>
    <m/>
    <m/>
    <m/>
    <n v="0"/>
    <s v="fee simple"/>
    <s v="YES"/>
    <n v="0"/>
    <n v="0"/>
    <n v="0"/>
    <n v="0"/>
    <n v="0"/>
    <m/>
    <s v="069-000-000-000"/>
    <s v="0"/>
    <s v="0"/>
    <s v="0"/>
    <m/>
    <m/>
    <m/>
    <m/>
    <s v="unk1"/>
    <n v="0"/>
    <n v="0"/>
    <n v="1"/>
    <s v="Halfway Pond"/>
    <n v="51"/>
  </r>
  <r>
    <s v="069-000-025-003"/>
    <s v="FEE"/>
    <x v="1"/>
    <s v="87 W LONG POND RD"/>
    <n v="905"/>
    <s v="WILDLANDS TRUST OF S E MASS"/>
    <s v="RR"/>
    <m/>
    <m/>
    <n v="0.98712999999999995"/>
    <n v="0"/>
    <n v="0"/>
    <n v="0"/>
    <n v="0"/>
    <m/>
    <n v="0"/>
    <n v="0"/>
    <n v="0"/>
    <m/>
    <n v="0"/>
    <m/>
    <m/>
    <m/>
    <m/>
    <n v="0"/>
    <s v="fee simple"/>
    <s v="YES"/>
    <n v="0"/>
    <n v="0"/>
    <n v="0"/>
    <n v="0"/>
    <n v="0"/>
    <m/>
    <s v="069-000-025-003"/>
    <s v="0"/>
    <s v="0"/>
    <s v="0"/>
    <s v="N"/>
    <s v="Well"/>
    <s v="Sept"/>
    <m/>
    <m/>
    <n v="0"/>
    <n v="0"/>
    <n v="1"/>
    <s v="Halfway Pond"/>
    <n v="51"/>
  </r>
  <r>
    <s v="TS_GAPS_NO_MAPPAR"/>
    <m/>
    <x v="1"/>
    <m/>
    <n v="999"/>
    <m/>
    <m/>
    <m/>
    <m/>
    <n v="0.63234999999999997"/>
    <n v="0"/>
    <n v="0"/>
    <n v="0"/>
    <n v="0"/>
    <m/>
    <n v="0"/>
    <n v="0"/>
    <n v="0"/>
    <m/>
    <n v="0"/>
    <m/>
    <m/>
    <m/>
    <m/>
    <n v="0"/>
    <s v="fee simple"/>
    <s v="YES"/>
    <n v="0"/>
    <n v="0"/>
    <n v="0"/>
    <n v="0"/>
    <n v="0"/>
    <m/>
    <m/>
    <s v="0"/>
    <s v="0"/>
    <s v="0"/>
    <m/>
    <m/>
    <m/>
    <m/>
    <m/>
    <n v="0"/>
    <n v="0"/>
    <n v="1"/>
    <s v="East Head Pond LT10"/>
    <n v="18"/>
  </r>
  <r>
    <s v="109-000-002A-000"/>
    <m/>
    <x v="1"/>
    <s v="43 GALLOWS POND RD"/>
    <n v="101"/>
    <s v="COSENTINO HENRIETTA B"/>
    <s v="RR"/>
    <m/>
    <m/>
    <n v="3.5409799999999998"/>
    <n v="1"/>
    <n v="1"/>
    <n v="1"/>
    <n v="1"/>
    <s v="SEPTIC"/>
    <n v="0"/>
    <n v="0"/>
    <n v="0"/>
    <m/>
    <n v="0"/>
    <m/>
    <m/>
    <m/>
    <s v="SEPTIC"/>
    <n v="0"/>
    <m/>
    <m/>
    <n v="1"/>
    <n v="1"/>
    <n v="0"/>
    <n v="2732"/>
    <n v="2"/>
    <m/>
    <s v="109-000-002A-000"/>
    <s v="1893"/>
    <s v="5288"/>
    <s v="1"/>
    <s v="P"/>
    <s v="Well"/>
    <s v="Sept"/>
    <s v="Prop"/>
    <m/>
    <n v="0"/>
    <n v="2.1295999999999999E-2"/>
    <n v="1"/>
    <s v="Halfway Pond"/>
    <n v="51"/>
  </r>
  <r>
    <s v="109-000-003A-000"/>
    <s v="FEE"/>
    <x v="1"/>
    <s v="39 GALLOWS POND RD"/>
    <n v="109"/>
    <s v="BRIGGS HALFWAY POND REALTY TR"/>
    <s v="RR"/>
    <m/>
    <m/>
    <n v="1.8404700000000001"/>
    <n v="1"/>
    <n v="1"/>
    <n v="1"/>
    <n v="1"/>
    <s v="SEPTIC"/>
    <n v="0"/>
    <n v="0"/>
    <n v="0"/>
    <m/>
    <n v="0"/>
    <m/>
    <m/>
    <m/>
    <s v="SEPTIC"/>
    <n v="0"/>
    <m/>
    <m/>
    <n v="1"/>
    <n v="1"/>
    <n v="4"/>
    <n v="2290"/>
    <n v="2"/>
    <m/>
    <s v="109-000-003A-000"/>
    <s v="1900"/>
    <s v="2524"/>
    <s v="2"/>
    <s v="N"/>
    <s v="Well"/>
    <s v="Sept"/>
    <m/>
    <m/>
    <n v="0"/>
    <n v="2.1295999999999999E-2"/>
    <n v="1"/>
    <s v="Halfway Pond"/>
    <n v="51"/>
  </r>
  <r>
    <s v="069-000-023A-000"/>
    <s v="FEE"/>
    <x v="1"/>
    <s v="OFF W LONG POND RD"/>
    <n v="905"/>
    <s v="WILDLANDS TRUST OF S E MASS"/>
    <s v="RR"/>
    <m/>
    <m/>
    <n v="10.63617"/>
    <n v="0"/>
    <n v="0"/>
    <n v="0"/>
    <n v="0"/>
    <m/>
    <n v="0"/>
    <n v="0"/>
    <n v="0"/>
    <m/>
    <n v="0"/>
    <m/>
    <m/>
    <m/>
    <m/>
    <n v="0"/>
    <s v="fee simple"/>
    <s v="YES"/>
    <n v="0"/>
    <n v="0"/>
    <n v="0"/>
    <n v="0"/>
    <n v="0"/>
    <m/>
    <s v="069-000-023A-000"/>
    <s v="0"/>
    <s v="0"/>
    <s v="0"/>
    <s v="N"/>
    <m/>
    <m/>
    <m/>
    <m/>
    <n v="0"/>
    <n v="0"/>
    <n v="1"/>
    <s v="Halfway Pond"/>
    <n v="51"/>
  </r>
  <r>
    <s v="109-000-004A-000"/>
    <s v="FEE"/>
    <x v="1"/>
    <s v="33 GALLOWS POND RD"/>
    <n v="101"/>
    <s v="BRIGGS LEBARON R III LIFE ESTATE"/>
    <s v="RR"/>
    <m/>
    <m/>
    <n v="2.2318199999999999"/>
    <n v="1"/>
    <n v="1"/>
    <n v="1"/>
    <n v="1"/>
    <s v="SEPTIC"/>
    <n v="0"/>
    <n v="0"/>
    <n v="0"/>
    <m/>
    <n v="0"/>
    <m/>
    <m/>
    <m/>
    <s v="SEPTIC"/>
    <n v="0"/>
    <m/>
    <m/>
    <n v="1"/>
    <n v="1"/>
    <n v="5"/>
    <n v="2270"/>
    <n v="2"/>
    <m/>
    <s v="109-000-004A-000"/>
    <s v="1923"/>
    <s v="4129"/>
    <s v="1"/>
    <s v="Y"/>
    <s v="Well"/>
    <s v="Sept"/>
    <m/>
    <m/>
    <n v="0"/>
    <n v="2.1295999999999999E-2"/>
    <n v="1"/>
    <s v="Halfway Pond"/>
    <n v="51"/>
  </r>
  <r>
    <s v="109-000-005A-000"/>
    <s v="FEE"/>
    <x v="1"/>
    <s v="23 GALLOWS POND RD"/>
    <n v="101"/>
    <s v="BRIGGS MARGARET"/>
    <s v="RR"/>
    <m/>
    <m/>
    <n v="0.80252999999999997"/>
    <n v="1"/>
    <n v="1"/>
    <n v="1"/>
    <n v="1"/>
    <s v="SEPTIC"/>
    <n v="0"/>
    <n v="0"/>
    <n v="0"/>
    <m/>
    <n v="0"/>
    <m/>
    <m/>
    <m/>
    <s v="SEPTIC"/>
    <n v="0"/>
    <m/>
    <m/>
    <n v="1"/>
    <n v="1"/>
    <n v="4"/>
    <n v="1792"/>
    <n v="1.75"/>
    <m/>
    <s v="109-000-005A-000"/>
    <s v="2004"/>
    <s v="4192"/>
    <s v="1"/>
    <s v="Y"/>
    <s v="Well"/>
    <s v="Sept"/>
    <s v="Prop"/>
    <m/>
    <n v="0"/>
    <n v="2.1295999999999999E-2"/>
    <n v="1"/>
    <s v="Halfway Pond"/>
    <n v="51"/>
  </r>
  <r>
    <s v="PUB ROW"/>
    <s v="PUB ROW"/>
    <x v="1"/>
    <m/>
    <n v="0"/>
    <m/>
    <m/>
    <m/>
    <m/>
    <n v="1.17343"/>
    <n v="0"/>
    <n v="0"/>
    <n v="0"/>
    <n v="0"/>
    <m/>
    <n v="0"/>
    <n v="0"/>
    <n v="0"/>
    <m/>
    <n v="0"/>
    <m/>
    <m/>
    <m/>
    <m/>
    <n v="0"/>
    <m/>
    <m/>
    <n v="0"/>
    <n v="0"/>
    <n v="0"/>
    <n v="0"/>
    <n v="0"/>
    <m/>
    <m/>
    <s v="0"/>
    <s v="0"/>
    <s v="0"/>
    <m/>
    <m/>
    <m/>
    <m/>
    <m/>
    <n v="0"/>
    <n v="0"/>
    <n v="1"/>
    <s v="Halfway Pond"/>
    <n v="51"/>
  </r>
  <r>
    <s v="109-000-000-000"/>
    <s v="PUB ROW"/>
    <x v="1"/>
    <m/>
    <n v="999"/>
    <m/>
    <m/>
    <m/>
    <m/>
    <n v="0.26423000000000002"/>
    <n v="0"/>
    <n v="0"/>
    <n v="0"/>
    <n v="0"/>
    <m/>
    <n v="0"/>
    <n v="0"/>
    <n v="0"/>
    <m/>
    <n v="0"/>
    <m/>
    <m/>
    <m/>
    <m/>
    <n v="0"/>
    <m/>
    <m/>
    <n v="0"/>
    <n v="0"/>
    <n v="0"/>
    <n v="0"/>
    <n v="0"/>
    <m/>
    <s v="109-000-000-000"/>
    <s v="0"/>
    <s v="0"/>
    <s v="0"/>
    <m/>
    <m/>
    <m/>
    <m/>
    <s v="unk3"/>
    <n v="0"/>
    <n v="0"/>
    <n v="1"/>
    <s v="Halfway Pond"/>
    <n v="51"/>
  </r>
  <r>
    <s v="109-000-006A-000"/>
    <s v="FEE"/>
    <x v="1"/>
    <s v="HALFWAY POND"/>
    <n v="905"/>
    <s v="WILDLANDS TRUST OF S E MASS"/>
    <s v="RR"/>
    <m/>
    <m/>
    <n v="239.96342000000001"/>
    <n v="0"/>
    <n v="0"/>
    <n v="0"/>
    <n v="0"/>
    <m/>
    <n v="0"/>
    <n v="0"/>
    <n v="0"/>
    <m/>
    <n v="0"/>
    <m/>
    <m/>
    <m/>
    <m/>
    <n v="0"/>
    <s v="fee simple"/>
    <s v="YES"/>
    <n v="0"/>
    <n v="0"/>
    <n v="0"/>
    <n v="0"/>
    <n v="0"/>
    <m/>
    <s v="109-000-006A-000"/>
    <s v="0"/>
    <s v="0"/>
    <s v="0"/>
    <s v="N"/>
    <m/>
    <m/>
    <m/>
    <m/>
    <n v="0"/>
    <n v="0"/>
    <n v="1"/>
    <s v="Halfway Pond"/>
    <n v="51"/>
  </r>
  <r>
    <s v="109-000-006D-000"/>
    <m/>
    <x v="1"/>
    <s v="HALFWAY POND"/>
    <n v="130"/>
    <s v="BRIGGS LEBARON R III LIFE ESTATE"/>
    <s v="RR"/>
    <m/>
    <m/>
    <n v="4.6795299999999997"/>
    <n v="0"/>
    <n v="0"/>
    <n v="0"/>
    <n v="0"/>
    <m/>
    <n v="0"/>
    <n v="0"/>
    <n v="0"/>
    <m/>
    <n v="0"/>
    <m/>
    <m/>
    <m/>
    <m/>
    <n v="0"/>
    <m/>
    <m/>
    <n v="0"/>
    <n v="0"/>
    <n v="0"/>
    <n v="0"/>
    <n v="0"/>
    <m/>
    <s v="109-000-006D-000"/>
    <s v="0"/>
    <s v="0"/>
    <s v="0"/>
    <s v="N"/>
    <m/>
    <m/>
    <m/>
    <m/>
    <n v="0"/>
    <n v="0"/>
    <n v="1"/>
    <s v="Halfway Pond"/>
    <n v="51"/>
  </r>
  <r>
    <s v="109-000-006E-000"/>
    <s v="FEE"/>
    <x v="1"/>
    <s v="0 GALLOWS POND RD"/>
    <n v="905"/>
    <s v="WILDLANDS TRUST OF S E MASS"/>
    <s v="RR"/>
    <m/>
    <m/>
    <n v="10.836779999999999"/>
    <n v="0"/>
    <n v="0"/>
    <n v="0"/>
    <n v="0"/>
    <m/>
    <n v="0"/>
    <n v="0"/>
    <n v="0"/>
    <m/>
    <n v="0"/>
    <m/>
    <m/>
    <m/>
    <m/>
    <n v="0"/>
    <s v="fee simple"/>
    <s v="YES"/>
    <n v="0"/>
    <n v="0"/>
    <n v="0"/>
    <n v="0"/>
    <n v="0"/>
    <m/>
    <s v="109-000-006E-000"/>
    <s v="0"/>
    <s v="0"/>
    <s v="0"/>
    <s v="N"/>
    <m/>
    <m/>
    <m/>
    <m/>
    <n v="0"/>
    <n v="0"/>
    <n v="1"/>
    <s v="Halfway Pond"/>
    <n v="51"/>
  </r>
  <r>
    <s v="066-000-012-000"/>
    <s v="FEE"/>
    <x v="1"/>
    <s v="190 MAST RD"/>
    <n v="905"/>
    <s v="GIRL SCOUT COUNCIL OF SE MASS"/>
    <s v="RR"/>
    <m/>
    <m/>
    <n v="4.3187699999999998"/>
    <n v="0"/>
    <n v="0"/>
    <n v="0"/>
    <n v="0"/>
    <m/>
    <n v="0"/>
    <n v="0"/>
    <n v="0"/>
    <m/>
    <n v="0"/>
    <m/>
    <m/>
    <m/>
    <m/>
    <n v="0"/>
    <m/>
    <m/>
    <n v="0"/>
    <n v="0"/>
    <n v="0"/>
    <n v="8618"/>
    <n v="1"/>
    <m/>
    <s v="066-000-012-000"/>
    <s v="1985"/>
    <s v="9834"/>
    <s v="2"/>
    <s v="N"/>
    <s v="Well"/>
    <s v="Sept"/>
    <s v="Prop"/>
    <m/>
    <n v="0"/>
    <n v="0"/>
    <n v="1"/>
    <s v="Halfway Pond"/>
    <n v="5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C38" firstHeaderRow="1" firstDataRow="2" firstDataCol="1"/>
  <pivotFields count="46">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4">
        <item x="1"/>
        <item x="19"/>
        <item x="27"/>
        <item x="28"/>
        <item x="16"/>
        <item x="22"/>
        <item x="23"/>
        <item x="30"/>
        <item x="26"/>
        <item x="7"/>
        <item x="20"/>
        <item x="18"/>
        <item x="17"/>
        <item x="31"/>
        <item x="21"/>
        <item x="15"/>
        <item x="24"/>
        <item x="13"/>
        <item x="8"/>
        <item x="12"/>
        <item x="10"/>
        <item x="14"/>
        <item x="11"/>
        <item x="9"/>
        <item x="6"/>
        <item x="4"/>
        <item x="0"/>
        <item x="5"/>
        <item x="3"/>
        <item x="2"/>
        <item x="25"/>
        <item x="29"/>
        <item x="32"/>
        <item t="default"/>
      </items>
    </pivotField>
  </pivotFields>
  <rowFields count="1">
    <field x="45"/>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2"/>
  </colFields>
  <colItems count="2">
    <i>
      <x/>
    </i>
    <i i="1">
      <x v="1"/>
    </i>
  </colItems>
  <dataFields count="2">
    <dataField name="Sum of BLDGS_05" fld="12" baseField="0" baseItem="0"/>
    <dataField name="Sum of SEPT_2005" fld="10" baseField="0" baseItem="0"/>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C8" firstHeaderRow="1" firstDataRow="2" firstDataCol="1"/>
  <pivotFields count="47">
    <pivotField showAll="0"/>
    <pivotField showAll="0"/>
    <pivotField axis="axisRow"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s>
  <rowFields count="1">
    <field x="2"/>
  </rowFields>
  <rowItems count="4">
    <i>
      <x/>
    </i>
    <i>
      <x v="1"/>
    </i>
    <i>
      <x v="2"/>
    </i>
    <i t="grand">
      <x/>
    </i>
  </rowItems>
  <colFields count="1">
    <field x="-2"/>
  </colFields>
  <colItems count="2">
    <i>
      <x/>
    </i>
    <i i="1">
      <x v="1"/>
    </i>
  </colItems>
  <dataFields count="2">
    <dataField name="Sum of sep_load05" fld="43" baseField="0" baseItem="0"/>
    <dataField name="Sum of SEPT_UN_05" fld="27"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jcosta@buzzardsbay.org" TargetMode="External"/><Relationship Id="rId1" Type="http://schemas.openxmlformats.org/officeDocument/2006/relationships/hyperlink" Target="http://www.buzzardsbay.org/wareham-river-subwatershed.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H13"/>
  <sheetViews>
    <sheetView tabSelected="1" workbookViewId="0">
      <selection activeCell="J21" sqref="A1:J21"/>
    </sheetView>
  </sheetViews>
  <sheetFormatPr defaultRowHeight="12.75"/>
  <cols>
    <col min="1" max="1" width="10.140625" bestFit="1" customWidth="1"/>
  </cols>
  <sheetData>
    <row r="1" spans="1:8">
      <c r="A1" s="70" t="s">
        <v>26351</v>
      </c>
      <c r="H1" s="93" t="s">
        <v>26352</v>
      </c>
    </row>
    <row r="2" spans="1:8">
      <c r="A2" s="22" t="s">
        <v>26366</v>
      </c>
    </row>
    <row r="4" spans="1:8">
      <c r="A4" s="70" t="s">
        <v>26349</v>
      </c>
      <c r="C4" s="93" t="s">
        <v>26350</v>
      </c>
    </row>
    <row r="9" spans="1:8">
      <c r="A9" t="s">
        <v>26353</v>
      </c>
    </row>
    <row r="10" spans="1:8">
      <c r="A10" s="94">
        <v>40487</v>
      </c>
      <c r="B10" t="s">
        <v>26354</v>
      </c>
    </row>
    <row r="11" spans="1:8">
      <c r="A11" s="94">
        <v>40512</v>
      </c>
      <c r="B11" t="s">
        <v>26355</v>
      </c>
    </row>
    <row r="12" spans="1:8">
      <c r="A12" s="94">
        <v>40513</v>
      </c>
      <c r="B12" s="70" t="s">
        <v>26364</v>
      </c>
    </row>
    <row r="13" spans="1:8">
      <c r="A13" s="94">
        <v>40830</v>
      </c>
      <c r="B13" t="s">
        <v>26365</v>
      </c>
    </row>
  </sheetData>
  <hyperlinks>
    <hyperlink ref="C4" r:id="rId1"/>
    <hyperlink ref="H1" r:id="rId2"/>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H52"/>
  <sheetViews>
    <sheetView workbookViewId="0">
      <selection activeCell="H2" sqref="H2"/>
    </sheetView>
  </sheetViews>
  <sheetFormatPr defaultRowHeight="12.75"/>
  <cols>
    <col min="1" max="1" width="27.85546875" customWidth="1"/>
    <col min="4" max="6" width="11.5703125" style="85" customWidth="1"/>
  </cols>
  <sheetData>
    <row r="1" spans="1:8">
      <c r="A1" t="s">
        <v>26343</v>
      </c>
      <c r="D1" s="85">
        <v>0.4</v>
      </c>
      <c r="E1" s="85">
        <v>0.5</v>
      </c>
      <c r="F1" s="85">
        <v>0.6</v>
      </c>
      <c r="H1" s="70" t="s">
        <v>26347</v>
      </c>
    </row>
    <row r="2" spans="1:8" ht="51">
      <c r="A2" s="16" t="s">
        <v>26339</v>
      </c>
      <c r="B2" s="17" t="s">
        <v>26340</v>
      </c>
      <c r="C2" s="11" t="s">
        <v>26341</v>
      </c>
      <c r="D2" s="86" t="s">
        <v>26342</v>
      </c>
      <c r="E2" s="86" t="s">
        <v>26342</v>
      </c>
      <c r="F2" s="86" t="s">
        <v>26342</v>
      </c>
    </row>
    <row r="3" spans="1:8" s="91" customFormat="1">
      <c r="A3" s="87" t="s">
        <v>92</v>
      </c>
      <c r="B3" s="87">
        <v>0</v>
      </c>
      <c r="C3" s="88">
        <v>838.90700000000004</v>
      </c>
      <c r="D3" s="89">
        <v>1</v>
      </c>
      <c r="E3" s="89">
        <v>1</v>
      </c>
      <c r="F3" s="89">
        <v>1</v>
      </c>
      <c r="G3" s="90"/>
      <c r="H3" s="92" t="s">
        <v>26345</v>
      </c>
    </row>
    <row r="4" spans="1:8">
      <c r="A4" s="1" t="s">
        <v>93</v>
      </c>
      <c r="B4" s="1">
        <v>1</v>
      </c>
      <c r="C4" s="6">
        <v>72.62</v>
      </c>
      <c r="D4" s="85">
        <v>3.0274560000000002E-2</v>
      </c>
      <c r="E4" s="85">
        <v>4.7411999999999996E-2</v>
      </c>
      <c r="F4" s="85">
        <v>6.8428799999999998E-2</v>
      </c>
      <c r="G4" s="9"/>
    </row>
    <row r="5" spans="1:8">
      <c r="A5" s="1" t="s">
        <v>94</v>
      </c>
      <c r="B5" s="1">
        <v>2</v>
      </c>
      <c r="C5" s="6">
        <v>1608.374</v>
      </c>
      <c r="D5" s="85">
        <v>0.192</v>
      </c>
      <c r="E5" s="85">
        <v>0.24</v>
      </c>
      <c r="F5" s="85">
        <v>0.28799999999999998</v>
      </c>
      <c r="G5" s="9"/>
    </row>
    <row r="6" spans="1:8">
      <c r="A6" s="1" t="s">
        <v>95</v>
      </c>
      <c r="B6" s="1">
        <v>3</v>
      </c>
      <c r="C6" s="6">
        <v>189.06100000000001</v>
      </c>
      <c r="D6" s="85">
        <v>3.0274560000000002E-2</v>
      </c>
      <c r="E6" s="85">
        <v>4.7411999999999996E-2</v>
      </c>
      <c r="F6" s="85">
        <v>6.8428799999999998E-2</v>
      </c>
      <c r="G6" s="9"/>
    </row>
    <row r="7" spans="1:8">
      <c r="A7" s="1" t="s">
        <v>96</v>
      </c>
      <c r="B7" s="1">
        <v>4</v>
      </c>
      <c r="C7" s="6">
        <v>471.68599999999998</v>
      </c>
      <c r="D7" s="85">
        <v>2.4191999999999998E-2</v>
      </c>
      <c r="E7" s="85">
        <v>3.024E-2</v>
      </c>
      <c r="F7" s="85">
        <v>3.6288000000000001E-2</v>
      </c>
      <c r="G7" s="9"/>
    </row>
    <row r="8" spans="1:8">
      <c r="A8" s="1" t="s">
        <v>97</v>
      </c>
      <c r="B8" s="1">
        <v>5</v>
      </c>
      <c r="C8" s="6">
        <v>1310.865</v>
      </c>
      <c r="D8" s="85">
        <v>3.4559999999999994E-2</v>
      </c>
      <c r="E8" s="85">
        <v>4.3199999999999995E-2</v>
      </c>
      <c r="F8" s="85">
        <v>5.1839999999999997E-2</v>
      </c>
      <c r="G8" s="9"/>
    </row>
    <row r="9" spans="1:8">
      <c r="A9" s="1" t="s">
        <v>98</v>
      </c>
      <c r="B9" s="1">
        <v>6</v>
      </c>
      <c r="C9" s="6">
        <v>49.718000000000004</v>
      </c>
      <c r="D9" s="85">
        <v>1.3823999999999999E-2</v>
      </c>
      <c r="E9" s="85">
        <v>2.1599999999999998E-2</v>
      </c>
      <c r="F9" s="85">
        <v>3.1103999999999996E-2</v>
      </c>
      <c r="G9" s="9"/>
    </row>
    <row r="10" spans="1:8">
      <c r="A10" s="1" t="s">
        <v>99</v>
      </c>
      <c r="B10" s="1">
        <v>7</v>
      </c>
      <c r="C10" s="6">
        <v>642.62900000000002</v>
      </c>
      <c r="D10" s="85">
        <v>7.6800000000000007E-2</v>
      </c>
      <c r="E10" s="85">
        <v>0.12</v>
      </c>
      <c r="F10" s="85">
        <v>0.17279999999999998</v>
      </c>
      <c r="G10" s="9"/>
    </row>
    <row r="11" spans="1:8">
      <c r="A11" s="1" t="s">
        <v>100</v>
      </c>
      <c r="B11" s="1">
        <v>8</v>
      </c>
      <c r="C11" s="6">
        <v>176.32599999999999</v>
      </c>
      <c r="D11" s="85">
        <v>7.6800000000000007E-2</v>
      </c>
      <c r="E11" s="85">
        <v>0.12</v>
      </c>
      <c r="F11" s="85">
        <v>0.17279999999999998</v>
      </c>
      <c r="G11" s="9"/>
    </row>
    <row r="12" spans="1:8">
      <c r="A12" s="1" t="s">
        <v>101</v>
      </c>
      <c r="B12" s="1">
        <v>9</v>
      </c>
      <c r="C12" s="6">
        <v>239.65600000000001</v>
      </c>
      <c r="D12" s="85">
        <v>5.3760000000000009E-2</v>
      </c>
      <c r="E12" s="85">
        <v>0.09</v>
      </c>
      <c r="F12" s="85">
        <v>0.13823999999999997</v>
      </c>
      <c r="G12" s="9"/>
    </row>
    <row r="13" spans="1:8">
      <c r="A13" s="1" t="s">
        <v>102</v>
      </c>
      <c r="B13" s="1">
        <v>10</v>
      </c>
      <c r="C13" s="6">
        <v>213.51599999999999</v>
      </c>
      <c r="D13" s="85">
        <v>4.4076923289600001E-2</v>
      </c>
      <c r="E13" s="85">
        <v>6.9368714999999997E-2</v>
      </c>
      <c r="F13" s="85">
        <v>0.10639147530239998</v>
      </c>
      <c r="G13" s="9"/>
    </row>
    <row r="14" spans="1:8">
      <c r="A14" s="1" t="s">
        <v>103</v>
      </c>
      <c r="B14" s="1">
        <v>11</v>
      </c>
      <c r="C14" s="6">
        <v>59.24</v>
      </c>
      <c r="D14" s="85">
        <v>4.4076923289600001E-2</v>
      </c>
      <c r="E14" s="85">
        <v>6.9368714999999997E-2</v>
      </c>
      <c r="F14" s="85">
        <v>0.10639147530239998</v>
      </c>
      <c r="G14" s="9"/>
    </row>
    <row r="15" spans="1:8">
      <c r="A15" s="1" t="s">
        <v>104</v>
      </c>
      <c r="B15" s="1">
        <v>12</v>
      </c>
      <c r="C15" s="6">
        <v>196.97900000000001</v>
      </c>
      <c r="D15" s="85">
        <v>3.0720000000000008E-2</v>
      </c>
      <c r="E15" s="85">
        <v>0.06</v>
      </c>
      <c r="F15" s="85">
        <v>0.10367999999999999</v>
      </c>
      <c r="G15" s="9"/>
    </row>
    <row r="16" spans="1:8">
      <c r="A16" s="1" t="s">
        <v>105</v>
      </c>
      <c r="B16" s="1">
        <v>13</v>
      </c>
      <c r="C16" s="6">
        <v>218.64099999999999</v>
      </c>
      <c r="D16" s="85">
        <v>3.0720000000000008E-2</v>
      </c>
      <c r="E16" s="85">
        <v>0.06</v>
      </c>
      <c r="F16" s="85">
        <v>0.10367999999999999</v>
      </c>
      <c r="G16" s="9"/>
    </row>
    <row r="17" spans="1:7">
      <c r="A17" s="1" t="s">
        <v>106</v>
      </c>
      <c r="B17" s="1">
        <v>14</v>
      </c>
      <c r="C17" s="6">
        <v>18.751000000000001</v>
      </c>
      <c r="D17" s="85">
        <v>7.6800000000000007E-2</v>
      </c>
      <c r="E17" s="85">
        <v>0.12</v>
      </c>
      <c r="F17" s="85">
        <v>0.17279999999999998</v>
      </c>
      <c r="G17" s="9"/>
    </row>
    <row r="18" spans="1:7">
      <c r="A18" s="1" t="s">
        <v>107</v>
      </c>
      <c r="B18" s="1">
        <v>15</v>
      </c>
      <c r="C18" s="6">
        <v>97.183999999999997</v>
      </c>
      <c r="D18" s="85">
        <v>7.6800000000000007E-2</v>
      </c>
      <c r="E18" s="85">
        <v>0.12</v>
      </c>
      <c r="F18" s="85">
        <v>0.17279999999999998</v>
      </c>
      <c r="G18" s="9"/>
    </row>
    <row r="19" spans="1:7">
      <c r="A19" s="1" t="s">
        <v>108</v>
      </c>
      <c r="B19" s="1">
        <v>16</v>
      </c>
      <c r="C19" s="6">
        <v>168.58500000000001</v>
      </c>
      <c r="D19" s="85">
        <v>0.192</v>
      </c>
      <c r="E19" s="85">
        <v>0.24</v>
      </c>
      <c r="F19" s="85">
        <v>0.28799999999999998</v>
      </c>
      <c r="G19" s="9"/>
    </row>
    <row r="20" spans="1:7">
      <c r="A20" s="1" t="s">
        <v>109</v>
      </c>
      <c r="B20" s="1">
        <v>17</v>
      </c>
      <c r="C20" s="6">
        <v>267.24900000000002</v>
      </c>
      <c r="D20" s="85">
        <v>9.3260799999999991E-2</v>
      </c>
      <c r="E20" s="85">
        <v>0.13646749999999999</v>
      </c>
      <c r="F20" s="85">
        <v>0.19694880000000001</v>
      </c>
      <c r="G20" s="9"/>
    </row>
    <row r="21" spans="1:7">
      <c r="A21" s="1" t="s">
        <v>110</v>
      </c>
      <c r="B21" s="1">
        <v>18</v>
      </c>
      <c r="C21" s="6">
        <v>617.06700000000001</v>
      </c>
      <c r="D21" s="85">
        <v>9.3260799999999991E-2</v>
      </c>
      <c r="E21" s="85">
        <v>0.13646749999999999</v>
      </c>
      <c r="F21" s="85">
        <v>0.19694880000000001</v>
      </c>
      <c r="G21" s="9"/>
    </row>
    <row r="22" spans="1:7">
      <c r="A22" s="1" t="s">
        <v>111</v>
      </c>
      <c r="B22" s="1">
        <v>19</v>
      </c>
      <c r="C22" s="6">
        <v>48.466999999999999</v>
      </c>
      <c r="D22" s="85">
        <v>0.1220579328</v>
      </c>
      <c r="E22" s="85">
        <v>0.16594500000000001</v>
      </c>
      <c r="F22" s="85">
        <v>0.21699233280000002</v>
      </c>
      <c r="G22" s="9"/>
    </row>
    <row r="23" spans="1:7">
      <c r="A23" s="1" t="s">
        <v>112</v>
      </c>
      <c r="B23" s="1">
        <v>20</v>
      </c>
      <c r="C23" s="6">
        <v>4731.5690000000004</v>
      </c>
      <c r="D23" s="85">
        <v>0.48</v>
      </c>
      <c r="E23" s="85">
        <v>0.48</v>
      </c>
      <c r="F23" s="85">
        <v>0.48</v>
      </c>
      <c r="G23" s="9"/>
    </row>
    <row r="24" spans="1:7">
      <c r="A24" s="1" t="s">
        <v>113</v>
      </c>
      <c r="B24" s="1">
        <v>21</v>
      </c>
      <c r="C24" s="6">
        <v>281.87599999999998</v>
      </c>
      <c r="D24" s="85">
        <v>0.1220579328</v>
      </c>
      <c r="E24" s="85">
        <v>0.16594500000000001</v>
      </c>
      <c r="F24" s="85">
        <v>0.21699233280000002</v>
      </c>
      <c r="G24" s="9"/>
    </row>
    <row r="25" spans="1:7">
      <c r="A25" s="1" t="s">
        <v>114</v>
      </c>
      <c r="B25" s="1">
        <v>22</v>
      </c>
      <c r="C25" s="6">
        <v>95.552999999999997</v>
      </c>
      <c r="D25" s="85">
        <v>4.5004800000000005E-2</v>
      </c>
      <c r="E25" s="85">
        <v>7.8599999999999989E-2</v>
      </c>
      <c r="F25" s="85">
        <v>0.12510719999999997</v>
      </c>
      <c r="G25" s="9"/>
    </row>
    <row r="26" spans="1:7">
      <c r="A26" s="1" t="s">
        <v>115</v>
      </c>
      <c r="B26" s="1">
        <v>23</v>
      </c>
      <c r="C26" s="6">
        <v>147.35499999999999</v>
      </c>
      <c r="D26" s="85">
        <v>0.112512</v>
      </c>
      <c r="E26" s="85">
        <v>0.15719999999999998</v>
      </c>
      <c r="F26" s="85">
        <v>0.20851199999999998</v>
      </c>
      <c r="G26" s="9"/>
    </row>
    <row r="27" spans="1:7">
      <c r="A27" s="1" t="s">
        <v>116</v>
      </c>
      <c r="B27" s="1">
        <v>24</v>
      </c>
      <c r="C27" s="6">
        <v>159.69900000000001</v>
      </c>
      <c r="D27" s="85">
        <v>7.6800000000000007E-2</v>
      </c>
      <c r="E27" s="85">
        <v>0.12</v>
      </c>
      <c r="F27" s="85">
        <v>0.17279999999999998</v>
      </c>
      <c r="G27" s="9"/>
    </row>
    <row r="28" spans="1:7">
      <c r="A28" s="1" t="s">
        <v>117</v>
      </c>
      <c r="B28" s="1">
        <v>25</v>
      </c>
      <c r="C28" s="6">
        <v>312.65600000000001</v>
      </c>
      <c r="D28" s="85">
        <v>7.6800000000000007E-2</v>
      </c>
      <c r="E28" s="85">
        <v>0.12</v>
      </c>
      <c r="F28" s="85">
        <v>0.17279999999999998</v>
      </c>
      <c r="G28" s="9"/>
    </row>
    <row r="29" spans="1:7">
      <c r="A29" s="1" t="s">
        <v>118</v>
      </c>
      <c r="B29" s="1">
        <v>26</v>
      </c>
      <c r="C29" s="6">
        <v>481.86700000000002</v>
      </c>
      <c r="D29" s="85">
        <v>0.192</v>
      </c>
      <c r="E29" s="85">
        <v>0.24</v>
      </c>
      <c r="F29" s="85">
        <v>0.28799999999999998</v>
      </c>
      <c r="G29" s="9"/>
    </row>
    <row r="30" spans="1:7">
      <c r="A30" s="1" t="s">
        <v>119</v>
      </c>
      <c r="B30" s="1">
        <v>27</v>
      </c>
      <c r="C30" s="6">
        <v>23.908000000000001</v>
      </c>
      <c r="D30" s="85">
        <v>3.7304320000000002E-2</v>
      </c>
      <c r="E30" s="85">
        <v>6.8233749999999996E-2</v>
      </c>
      <c r="F30" s="85">
        <v>0.11816927999999999</v>
      </c>
      <c r="G30" s="9"/>
    </row>
    <row r="31" spans="1:7">
      <c r="A31" s="1" t="s">
        <v>120</v>
      </c>
      <c r="B31" s="1">
        <v>28</v>
      </c>
      <c r="C31" s="6">
        <v>158.553</v>
      </c>
      <c r="D31" s="85">
        <v>3.7304320000000002E-2</v>
      </c>
      <c r="E31" s="85">
        <v>6.8233749999999996E-2</v>
      </c>
      <c r="F31" s="85">
        <v>0.11816927999999999</v>
      </c>
      <c r="G31" s="9"/>
    </row>
    <row r="32" spans="1:7">
      <c r="A32" s="1" t="s">
        <v>121</v>
      </c>
      <c r="B32" s="1">
        <v>29</v>
      </c>
      <c r="C32" s="6">
        <v>32.195999999999998</v>
      </c>
      <c r="D32" s="85">
        <v>0.14848</v>
      </c>
      <c r="E32" s="85">
        <v>0.20090000000000002</v>
      </c>
      <c r="F32" s="85">
        <v>0.26351999999999998</v>
      </c>
      <c r="G32" s="9"/>
    </row>
    <row r="33" spans="1:7">
      <c r="A33" s="1" t="s">
        <v>122</v>
      </c>
      <c r="B33" s="1">
        <v>30</v>
      </c>
      <c r="C33" s="6">
        <v>247.607</v>
      </c>
      <c r="D33" s="85">
        <v>0.14848</v>
      </c>
      <c r="E33" s="85">
        <v>0.20090000000000002</v>
      </c>
      <c r="F33" s="85">
        <v>0.26351999999999998</v>
      </c>
      <c r="G33" s="9"/>
    </row>
    <row r="34" spans="1:7">
      <c r="A34" s="1" t="s">
        <v>123</v>
      </c>
      <c r="B34" s="1">
        <v>31</v>
      </c>
      <c r="C34" s="6">
        <v>698.53599999999994</v>
      </c>
      <c r="D34" s="85">
        <v>6.4000000000000015E-2</v>
      </c>
      <c r="E34" s="85">
        <v>0.125</v>
      </c>
      <c r="F34" s="85">
        <v>0.216</v>
      </c>
      <c r="G34" s="9"/>
    </row>
    <row r="35" spans="1:7">
      <c r="A35" s="1" t="s">
        <v>124</v>
      </c>
      <c r="B35" s="1">
        <v>32</v>
      </c>
      <c r="C35" s="6">
        <v>2642.453</v>
      </c>
      <c r="D35" s="85">
        <v>6.4000000000000015E-2</v>
      </c>
      <c r="E35" s="85">
        <v>0.125</v>
      </c>
      <c r="F35" s="85">
        <v>0.216</v>
      </c>
      <c r="G35" s="9"/>
    </row>
    <row r="36" spans="1:7">
      <c r="A36" s="1" t="s">
        <v>125</v>
      </c>
      <c r="B36" s="1">
        <v>33</v>
      </c>
      <c r="C36" s="6">
        <v>872.46</v>
      </c>
      <c r="D36" s="85">
        <v>6.4000000000000015E-2</v>
      </c>
      <c r="E36" s="85">
        <v>0.125</v>
      </c>
      <c r="F36" s="85">
        <v>0.216</v>
      </c>
      <c r="G36" s="9"/>
    </row>
    <row r="37" spans="1:7">
      <c r="A37" s="1" t="s">
        <v>126</v>
      </c>
      <c r="B37" s="1">
        <v>34</v>
      </c>
      <c r="C37" s="6">
        <v>1832.615</v>
      </c>
      <c r="D37" s="85">
        <v>0.16000000000000003</v>
      </c>
      <c r="E37" s="85">
        <v>0.25</v>
      </c>
      <c r="F37" s="85">
        <v>0.36</v>
      </c>
      <c r="G37" s="9"/>
    </row>
    <row r="38" spans="1:7">
      <c r="A38" s="1" t="s">
        <v>127</v>
      </c>
      <c r="B38" s="1">
        <v>35</v>
      </c>
      <c r="C38" s="6">
        <v>385.767</v>
      </c>
      <c r="D38" s="85">
        <v>1</v>
      </c>
      <c r="E38" s="85">
        <v>1</v>
      </c>
      <c r="F38" s="85">
        <v>1</v>
      </c>
      <c r="G38" s="9"/>
    </row>
    <row r="39" spans="1:7">
      <c r="A39" s="1" t="s">
        <v>128</v>
      </c>
      <c r="B39" s="1">
        <v>37</v>
      </c>
      <c r="C39" s="6">
        <v>80.8</v>
      </c>
      <c r="D39" s="85">
        <v>7.4434559999999997E-2</v>
      </c>
      <c r="E39" s="85">
        <v>9.4103999999999993E-2</v>
      </c>
      <c r="F39" s="85">
        <v>0.11419776</v>
      </c>
      <c r="G39" s="9"/>
    </row>
    <row r="40" spans="1:7">
      <c r="A40" s="1" t="s">
        <v>129</v>
      </c>
      <c r="B40" s="1">
        <v>38</v>
      </c>
      <c r="C40" s="6">
        <v>83.185000000000002</v>
      </c>
      <c r="D40" s="85">
        <v>6.5280000000000005E-2</v>
      </c>
      <c r="E40" s="85">
        <v>8.1600000000000006E-2</v>
      </c>
      <c r="F40" s="85">
        <v>9.7920000000000007E-2</v>
      </c>
      <c r="G40" s="9"/>
    </row>
    <row r="41" spans="1:7">
      <c r="A41" s="1" t="s">
        <v>130</v>
      </c>
      <c r="B41" s="1">
        <v>39</v>
      </c>
      <c r="C41" s="6">
        <v>1435.9280000000001</v>
      </c>
      <c r="D41" s="85">
        <v>0.16000000000000003</v>
      </c>
      <c r="E41" s="85">
        <v>0.25</v>
      </c>
      <c r="F41" s="85">
        <v>0.36</v>
      </c>
      <c r="G41" s="9"/>
    </row>
    <row r="42" spans="1:7">
      <c r="A42" s="1" t="s">
        <v>131</v>
      </c>
      <c r="B42" s="1">
        <v>40</v>
      </c>
      <c r="C42" s="6">
        <v>568.26</v>
      </c>
      <c r="D42" s="85">
        <v>0.4</v>
      </c>
      <c r="E42" s="85">
        <v>0.5</v>
      </c>
      <c r="F42" s="85">
        <v>0.6</v>
      </c>
      <c r="G42" s="9"/>
    </row>
    <row r="43" spans="1:7">
      <c r="A43" s="1" t="s">
        <v>132</v>
      </c>
      <c r="B43" s="1">
        <v>41</v>
      </c>
      <c r="C43" s="6">
        <v>800.75599999999997</v>
      </c>
      <c r="D43" s="85">
        <v>1</v>
      </c>
      <c r="E43" s="85">
        <v>1</v>
      </c>
      <c r="F43" s="85">
        <v>1</v>
      </c>
      <c r="G43" s="9"/>
    </row>
    <row r="44" spans="1:7">
      <c r="A44" s="1" t="s">
        <v>133</v>
      </c>
      <c r="B44" s="1">
        <v>42</v>
      </c>
      <c r="C44" s="6">
        <v>1696.2460000000001</v>
      </c>
      <c r="D44" s="85">
        <v>1</v>
      </c>
      <c r="E44" s="85">
        <v>1</v>
      </c>
      <c r="F44" s="85">
        <v>1</v>
      </c>
      <c r="G44" s="9"/>
    </row>
    <row r="45" spans="1:7">
      <c r="A45" s="1" t="s">
        <v>134</v>
      </c>
      <c r="B45" s="1">
        <v>43</v>
      </c>
      <c r="C45" s="6">
        <v>964.24699999999996</v>
      </c>
      <c r="D45" s="85">
        <v>1</v>
      </c>
      <c r="E45" s="85">
        <v>1</v>
      </c>
      <c r="F45" s="85">
        <v>1</v>
      </c>
      <c r="G45" s="9"/>
    </row>
    <row r="46" spans="1:7">
      <c r="A46" s="1" t="s">
        <v>135</v>
      </c>
      <c r="B46" s="1">
        <v>44</v>
      </c>
      <c r="C46" s="6">
        <v>629.84500000000003</v>
      </c>
      <c r="D46" s="85">
        <v>1</v>
      </c>
      <c r="E46" s="85">
        <v>1</v>
      </c>
      <c r="F46" s="85">
        <v>1</v>
      </c>
      <c r="G46" s="9"/>
    </row>
    <row r="47" spans="1:7">
      <c r="A47" s="1" t="s">
        <v>136</v>
      </c>
      <c r="B47" s="1">
        <v>45</v>
      </c>
      <c r="C47" s="6">
        <v>250.06100000000001</v>
      </c>
      <c r="D47" s="85">
        <v>1</v>
      </c>
      <c r="E47" s="85">
        <v>1</v>
      </c>
      <c r="F47" s="85">
        <v>1</v>
      </c>
      <c r="G47" s="9"/>
    </row>
    <row r="48" spans="1:7">
      <c r="A48" s="1" t="s">
        <v>137</v>
      </c>
      <c r="B48" s="1">
        <v>46</v>
      </c>
      <c r="C48" s="6">
        <v>308.892</v>
      </c>
      <c r="D48" s="85">
        <v>1</v>
      </c>
      <c r="E48" s="85">
        <v>1</v>
      </c>
      <c r="F48" s="85">
        <v>1</v>
      </c>
      <c r="G48" s="9"/>
    </row>
    <row r="49" spans="1:7">
      <c r="A49" s="1" t="s">
        <v>138</v>
      </c>
      <c r="B49" s="1">
        <v>47</v>
      </c>
      <c r="C49" s="6">
        <v>209.333</v>
      </c>
      <c r="D49" s="85">
        <v>1</v>
      </c>
      <c r="E49" s="85">
        <v>1</v>
      </c>
      <c r="F49" s="85">
        <v>1</v>
      </c>
      <c r="G49" s="9"/>
    </row>
    <row r="50" spans="1:7">
      <c r="A50" s="1" t="s">
        <v>139</v>
      </c>
      <c r="B50" s="1">
        <v>49</v>
      </c>
      <c r="C50" s="6">
        <v>110.61499999999999</v>
      </c>
      <c r="D50" s="85">
        <v>3.4559999999999994E-2</v>
      </c>
      <c r="E50" s="85">
        <v>4.3199999999999995E-2</v>
      </c>
      <c r="F50" s="85">
        <v>5.1839999999999997E-2</v>
      </c>
      <c r="G50" s="9"/>
    </row>
    <row r="51" spans="1:7">
      <c r="A51" s="1" t="s">
        <v>140</v>
      </c>
      <c r="B51" s="1">
        <v>50</v>
      </c>
      <c r="C51" s="6">
        <v>292.839</v>
      </c>
      <c r="D51" s="85">
        <v>5.5296000000000013E-4</v>
      </c>
      <c r="E51" s="85">
        <v>1.0799999999999998E-3</v>
      </c>
      <c r="F51" s="85">
        <v>1.8662399999999997E-3</v>
      </c>
      <c r="G51" s="9"/>
    </row>
    <row r="52" spans="1:7">
      <c r="A52" s="1" t="s">
        <v>141</v>
      </c>
      <c r="B52" s="1">
        <v>51</v>
      </c>
      <c r="C52" s="6">
        <v>1633.136</v>
      </c>
      <c r="D52" s="85">
        <v>1.3824000000000002E-3</v>
      </c>
      <c r="E52" s="85">
        <v>2.1599999999999996E-3</v>
      </c>
      <c r="F52" s="85">
        <v>3.1103999999999993E-3</v>
      </c>
      <c r="G52" s="9"/>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1:AM55"/>
  <sheetViews>
    <sheetView topLeftCell="A16" workbookViewId="0">
      <selection activeCell="G2" sqref="G2:G51"/>
    </sheetView>
  </sheetViews>
  <sheetFormatPr defaultRowHeight="12.75"/>
  <cols>
    <col min="1" max="1" width="25.5703125" customWidth="1"/>
    <col min="2" max="2" width="8.85546875" customWidth="1"/>
    <col min="3" max="3" width="22.5703125" style="6" customWidth="1"/>
    <col min="4" max="4" width="9.140625" style="1"/>
    <col min="5" max="5" width="9.140625" style="6"/>
  </cols>
  <sheetData>
    <row r="1" spans="1:39" ht="38.25">
      <c r="A1" s="70" t="s">
        <v>26332</v>
      </c>
      <c r="B1" s="76" t="s">
        <v>91</v>
      </c>
      <c r="C1" s="65" t="s">
        <v>26329</v>
      </c>
      <c r="D1" s="79" t="s">
        <v>26330</v>
      </c>
      <c r="E1" s="65" t="s">
        <v>26331</v>
      </c>
      <c r="F1" s="65" t="s">
        <v>26333</v>
      </c>
      <c r="G1" s="65" t="s">
        <v>26337</v>
      </c>
      <c r="H1" s="70" t="s">
        <v>26319</v>
      </c>
      <c r="AB1" t="s">
        <v>26332</v>
      </c>
      <c r="AC1" t="s">
        <v>91</v>
      </c>
      <c r="AD1" t="s">
        <v>26329</v>
      </c>
      <c r="AE1" t="s">
        <v>26330</v>
      </c>
      <c r="AF1" t="s">
        <v>26331</v>
      </c>
      <c r="AG1" t="s">
        <v>26333</v>
      </c>
      <c r="AJ1" t="s">
        <v>26332</v>
      </c>
      <c r="AK1" t="s">
        <v>91</v>
      </c>
      <c r="AL1" t="s">
        <v>26330</v>
      </c>
      <c r="AM1" t="s">
        <v>26333</v>
      </c>
    </row>
    <row r="2" spans="1:39" ht="16.5" customHeight="1">
      <c r="A2" s="1" t="s">
        <v>92</v>
      </c>
      <c r="B2" s="1">
        <v>0</v>
      </c>
      <c r="C2" s="81">
        <f t="array" ref="C2">SUM(IF((((CENTROIDS!$AU$2:'CENTROIDS'!$AU$7842=$B2)*(CENTROIDS!$Y$2:'CENTROIDS'!$Y$7842&gt;0)*(CENTROIDS!$E$2:'CENTROIDS'!$E$7842=101)*(CENTROIDS!$X$2:'CENTROIDS'!$X$7842="SEPTIC"))=1),CENTROIDS!$Y$2:'CENTROIDS'!$Y$7842,0))</f>
        <v>0</v>
      </c>
      <c r="D2" s="81">
        <f t="array" ref="D2">SUM(IF((((CENTROIDS!$AU$2:'CENTROIDS'!$AU$7842=$B2)*(CENTROIDS!$Y$2:'CENTROIDS'!$Y$7842&gt;0)*(CENTROIDS!$E$2:'CENTROIDS'!$E$7842=101)*(CENTROIDS!$X$2:'CENTROIDS'!$X$7842="SEPTIC"))=1),1,0))</f>
        <v>0</v>
      </c>
      <c r="F2" s="80"/>
      <c r="G2" s="83">
        <f>IF(F2=0,9.68,26.25*F2*0.9*3.785*365/1000000*2.204)</f>
        <v>9.68</v>
      </c>
      <c r="H2" s="70" t="s">
        <v>26326</v>
      </c>
      <c r="AB2" t="s">
        <v>112</v>
      </c>
      <c r="AC2">
        <v>20</v>
      </c>
      <c r="AD2">
        <v>4949600</v>
      </c>
      <c r="AE2">
        <v>836</v>
      </c>
      <c r="AF2">
        <v>5920.5741626794261</v>
      </c>
      <c r="AG2">
        <v>121.33121845710166</v>
      </c>
      <c r="AJ2" t="s">
        <v>112</v>
      </c>
      <c r="AK2">
        <v>20</v>
      </c>
      <c r="AL2">
        <v>836</v>
      </c>
      <c r="AM2">
        <v>121.33121845710166</v>
      </c>
    </row>
    <row r="3" spans="1:39">
      <c r="A3" s="1" t="s">
        <v>93</v>
      </c>
      <c r="B3" s="1">
        <v>1</v>
      </c>
      <c r="C3" s="81">
        <f t="array" ref="C3">SUM(IF((((CENTROIDS!$AU$2:'CENTROIDS'!$AU$7842=$B3)*(CENTROIDS!$Y$2:'CENTROIDS'!$Y$7842&gt;0)*(CENTROIDS!$E$2:'CENTROIDS'!$E$7842=101)*(CENTROIDS!$X$2:'CENTROIDS'!$X$7842="SEPTIC"))=1),CENTROIDS!$Y$2:'CENTROIDS'!$Y$7842,0))</f>
        <v>0</v>
      </c>
      <c r="D3" s="81">
        <f t="array" ref="D3">SUM(IF((((CENTROIDS!$AU$2:'CENTROIDS'!$AU$7842=$B3)*(CENTROIDS!$Y$2:'CENTROIDS'!$Y$7842&gt;0)*(CENTROIDS!$E$2:'CENTROIDS'!$E$7842=101)*(CENTROIDS!$X$2:'CENTROIDS'!$X$7842="SEPTIC"))=1),1,0))</f>
        <v>0</v>
      </c>
      <c r="F3" s="80"/>
      <c r="G3" s="83">
        <f t="shared" ref="G3:G51" si="0">IF(F3=0,9.68,26.25*F3*0.9*3.785*365/1000000*2.204)</f>
        <v>9.68</v>
      </c>
      <c r="H3" s="70" t="s">
        <v>26325</v>
      </c>
      <c r="AB3" t="s">
        <v>133</v>
      </c>
      <c r="AC3">
        <v>42</v>
      </c>
      <c r="AD3">
        <v>3684550</v>
      </c>
      <c r="AE3">
        <v>460</v>
      </c>
      <c r="AF3">
        <v>8009.891304347826</v>
      </c>
      <c r="AG3">
        <v>164.14790946992258</v>
      </c>
      <c r="AJ3" t="s">
        <v>133</v>
      </c>
      <c r="AK3">
        <v>42</v>
      </c>
      <c r="AL3">
        <v>460</v>
      </c>
      <c r="AM3">
        <v>164.14790946992258</v>
      </c>
    </row>
    <row r="4" spans="1:39">
      <c r="A4" s="1" t="s">
        <v>94</v>
      </c>
      <c r="B4" s="1">
        <v>2</v>
      </c>
      <c r="C4" s="81">
        <f t="array" ref="C4">SUM(IF((((CENTROIDS!$AU$2:'CENTROIDS'!$AU$7842=$B4)*(CENTROIDS!$Y$2:'CENTROIDS'!$Y$7842&gt;0)*(CENTROIDS!$E$2:'CENTROIDS'!$E$7842=101)*(CENTROIDS!$X$2:'CENTROIDS'!$X$7842="SEPTIC"))=1),CENTROIDS!$Y$2:'CENTROIDS'!$Y$7842,0))</f>
        <v>0</v>
      </c>
      <c r="D4" s="81">
        <f t="array" ref="D4">SUM(IF((((CENTROIDS!$AU$2:'CENTROIDS'!$AU$7842=$B4)*(CENTROIDS!$Y$2:'CENTROIDS'!$Y$7842&gt;0)*(CENTROIDS!$E$2:'CENTROIDS'!$E$7842=101)*(CENTROIDS!$X$2:'CENTROIDS'!$X$7842="SEPTIC"))=1),1,0))</f>
        <v>0</v>
      </c>
      <c r="G4" s="83">
        <f t="shared" si="0"/>
        <v>9.68</v>
      </c>
      <c r="H4" s="70" t="s">
        <v>26321</v>
      </c>
      <c r="AB4" t="s">
        <v>137</v>
      </c>
      <c r="AC4">
        <v>46</v>
      </c>
      <c r="AD4">
        <v>1850100</v>
      </c>
      <c r="AE4">
        <v>296</v>
      </c>
      <c r="AF4">
        <v>6250.3378378378375</v>
      </c>
      <c r="AG4">
        <v>128.08911514253981</v>
      </c>
      <c r="AJ4" t="s">
        <v>137</v>
      </c>
      <c r="AK4">
        <v>46</v>
      </c>
      <c r="AL4">
        <v>296</v>
      </c>
      <c r="AM4">
        <v>128.08911514253981</v>
      </c>
    </row>
    <row r="5" spans="1:39">
      <c r="A5" s="1" t="s">
        <v>95</v>
      </c>
      <c r="B5" s="1">
        <v>3</v>
      </c>
      <c r="C5" s="81">
        <f t="array" ref="C5">SUM(IF((((CENTROIDS!$AU$2:'CENTROIDS'!$AU$7842=$B5)*(CENTROIDS!$Y$2:'CENTROIDS'!$Y$7842&gt;0)*(CENTROIDS!$E$2:'CENTROIDS'!$E$7842=101)*(CENTROIDS!$X$2:'CENTROIDS'!$X$7842="SEPTIC"))=1),CENTROIDS!$Y$2:'CENTROIDS'!$Y$7842,0))</f>
        <v>0</v>
      </c>
      <c r="D5" s="81">
        <f t="array" ref="D5">SUM(IF((((CENTROIDS!$AU$2:'CENTROIDS'!$AU$7842=$B5)*(CENTROIDS!$Y$2:'CENTROIDS'!$Y$7842&gt;0)*(CENTROIDS!$E$2:'CENTROIDS'!$E$7842=101)*(CENTROIDS!$X$2:'CENTROIDS'!$X$7842="SEPTIC"))=1),1,0))</f>
        <v>0</v>
      </c>
      <c r="G5" s="83">
        <f t="shared" si="0"/>
        <v>9.68</v>
      </c>
      <c r="H5" s="70" t="s">
        <v>26328</v>
      </c>
      <c r="AB5" t="s">
        <v>136</v>
      </c>
      <c r="AC5">
        <v>45</v>
      </c>
      <c r="AD5">
        <v>1233600</v>
      </c>
      <c r="AE5">
        <v>242</v>
      </c>
      <c r="AF5">
        <v>5097.5206611570247</v>
      </c>
      <c r="AG5">
        <v>104.46425902864259</v>
      </c>
      <c r="AJ5" t="s">
        <v>136</v>
      </c>
      <c r="AK5">
        <v>45</v>
      </c>
      <c r="AL5">
        <v>242</v>
      </c>
      <c r="AM5">
        <v>104.46425902864259</v>
      </c>
    </row>
    <row r="6" spans="1:39">
      <c r="A6" s="1" t="s">
        <v>96</v>
      </c>
      <c r="B6" s="1">
        <v>4</v>
      </c>
      <c r="C6" s="81">
        <f t="array" ref="C6">SUM(IF((((CENTROIDS!$AU$2:'CENTROIDS'!$AU$7842=$B6)*(CENTROIDS!$Y$2:'CENTROIDS'!$Y$7842&gt;0)*(CENTROIDS!$E$2:'CENTROIDS'!$E$7842=101)*(CENTROIDS!$X$2:'CENTROIDS'!$X$7842="SEPTIC"))=1),CENTROIDS!$Y$2:'CENTROIDS'!$Y$7842,0))</f>
        <v>0</v>
      </c>
      <c r="D6" s="81">
        <f t="array" ref="D6">SUM(IF((((CENTROIDS!$AU$2:'CENTROIDS'!$AU$7842=$B6)*(CENTROIDS!$Y$2:'CENTROIDS'!$Y$7842&gt;0)*(CENTROIDS!$E$2:'CENTROIDS'!$E$7842=101)*(CENTROIDS!$X$2:'CENTROIDS'!$X$7842="SEPTIC"))=1),1,0))</f>
        <v>0</v>
      </c>
      <c r="G6" s="83">
        <f t="shared" si="0"/>
        <v>9.68</v>
      </c>
      <c r="AB6" t="s">
        <v>134</v>
      </c>
      <c r="AC6">
        <v>43</v>
      </c>
      <c r="AD6">
        <v>1201400</v>
      </c>
      <c r="AE6">
        <v>130</v>
      </c>
      <c r="AF6">
        <v>9241.538461538461</v>
      </c>
      <c r="AG6">
        <v>189.38824025289779</v>
      </c>
      <c r="AJ6" t="s">
        <v>134</v>
      </c>
      <c r="AK6">
        <v>43</v>
      </c>
      <c r="AL6">
        <v>130</v>
      </c>
      <c r="AM6">
        <v>189.38824025289779</v>
      </c>
    </row>
    <row r="7" spans="1:39">
      <c r="A7" s="1" t="s">
        <v>97</v>
      </c>
      <c r="B7" s="1">
        <v>5</v>
      </c>
      <c r="C7" s="81">
        <f t="array" ref="C7">SUM(IF((((CENTROIDS!$AU$2:'CENTROIDS'!$AU$7842=$B7)*(CENTROIDS!$Y$2:'CENTROIDS'!$Y$7842&gt;0)*(CENTROIDS!$E$2:'CENTROIDS'!$E$7842=101)*(CENTROIDS!$X$2:'CENTROIDS'!$X$7842="SEPTIC"))=1),CENTROIDS!$Y$2:'CENTROIDS'!$Y$7842,0))</f>
        <v>84500</v>
      </c>
      <c r="D7" s="81">
        <f t="array" ref="D7">SUM(IF((((CENTROIDS!$AU$2:'CENTROIDS'!$AU$7842=$B7)*(CENTROIDS!$Y$2:'CENTROIDS'!$Y$7842&gt;0)*(CENTROIDS!$E$2:'CENTROIDS'!$E$7842=101)*(CENTROIDS!$X$2:'CENTROIDS'!$X$7842="SEPTIC"))=1),1,0))</f>
        <v>22</v>
      </c>
      <c r="E7" s="6">
        <f t="shared" ref="E7:E52" si="1">C7/D7</f>
        <v>3840.909090909091</v>
      </c>
      <c r="F7">
        <f>E7*7.48/365</f>
        <v>78.712328767123296</v>
      </c>
      <c r="G7" s="83">
        <f t="shared" si="0"/>
        <v>5.6621962419750007</v>
      </c>
      <c r="H7" s="70" t="s">
        <v>26327</v>
      </c>
      <c r="AB7" t="s">
        <v>135</v>
      </c>
      <c r="AC7">
        <v>44</v>
      </c>
      <c r="AD7">
        <v>578800</v>
      </c>
      <c r="AE7">
        <v>100</v>
      </c>
      <c r="AF7">
        <v>5788</v>
      </c>
      <c r="AG7">
        <v>118.61435616438358</v>
      </c>
      <c r="AJ7" t="s">
        <v>135</v>
      </c>
      <c r="AK7">
        <v>44</v>
      </c>
      <c r="AL7">
        <v>100</v>
      </c>
      <c r="AM7">
        <v>118.61435616438358</v>
      </c>
    </row>
    <row r="8" spans="1:39">
      <c r="A8" s="1" t="s">
        <v>98</v>
      </c>
      <c r="B8" s="1">
        <v>6</v>
      </c>
      <c r="C8" s="81">
        <f t="array" ref="C8">SUM(IF((((CENTROIDS!$AU$2:'CENTROIDS'!$AU$7842=$B8)*(CENTROIDS!$Y$2:'CENTROIDS'!$Y$7842&gt;0)*(CENTROIDS!$E$2:'CENTROIDS'!$E$7842=101)*(CENTROIDS!$X$2:'CENTROIDS'!$X$7842="SEPTIC"))=1),CENTROIDS!$Y$2:'CENTROIDS'!$Y$7842,0))</f>
        <v>0</v>
      </c>
      <c r="D8" s="81">
        <f t="array" ref="D8">SUM(IF((((CENTROIDS!$AU$2:'CENTROIDS'!$AU$7842=$B8)*(CENTROIDS!$Y$2:'CENTROIDS'!$Y$7842&gt;0)*(CENTROIDS!$E$2:'CENTROIDS'!$E$7842=101)*(CENTROIDS!$X$2:'CENTROIDS'!$X$7842="SEPTIC"))=1),1,0))</f>
        <v>0</v>
      </c>
      <c r="G8" s="83">
        <f t="shared" si="0"/>
        <v>9.68</v>
      </c>
      <c r="H8">
        <f>AVERAGE(100,500, 6000,10000)</f>
        <v>4150</v>
      </c>
      <c r="I8">
        <f>SUM(100,500, 6000,10000)/4</f>
        <v>4150</v>
      </c>
      <c r="AB8" t="s">
        <v>127</v>
      </c>
      <c r="AC8">
        <v>35</v>
      </c>
      <c r="AD8">
        <v>188100</v>
      </c>
      <c r="AE8">
        <v>22</v>
      </c>
      <c r="AF8">
        <v>8550</v>
      </c>
      <c r="AG8">
        <v>175.21643835616442</v>
      </c>
      <c r="AJ8" t="s">
        <v>127</v>
      </c>
      <c r="AK8">
        <v>35</v>
      </c>
      <c r="AL8">
        <v>22</v>
      </c>
      <c r="AM8">
        <v>175.21643835616442</v>
      </c>
    </row>
    <row r="9" spans="1:39">
      <c r="A9" s="1" t="s">
        <v>99</v>
      </c>
      <c r="B9" s="1">
        <v>7</v>
      </c>
      <c r="C9" s="81">
        <f t="array" ref="C9">SUM(IF((((CENTROIDS!$AU$2:'CENTROIDS'!$AU$7842=$B9)*(CENTROIDS!$Y$2:'CENTROIDS'!$Y$7842&gt;0)*(CENTROIDS!$E$2:'CENTROIDS'!$E$7842=101)*(CENTROIDS!$X$2:'CENTROIDS'!$X$7842="SEPTIC"))=1),CENTROIDS!$Y$2:'CENTROIDS'!$Y$7842,0))</f>
        <v>0</v>
      </c>
      <c r="D9" s="81">
        <f t="array" ref="D9">SUM(IF((((CENTROIDS!$AU$2:'CENTROIDS'!$AU$7842=$B9)*(CENTROIDS!$Y$2:'CENTROIDS'!$Y$7842&gt;0)*(CENTROIDS!$E$2:'CENTROIDS'!$E$7842=101)*(CENTROIDS!$X$2:'CENTROIDS'!$X$7842="SEPTIC"))=1),1,0))</f>
        <v>0</v>
      </c>
      <c r="G9" s="83">
        <f t="shared" si="0"/>
        <v>9.68</v>
      </c>
      <c r="AB9" t="s">
        <v>97</v>
      </c>
      <c r="AC9">
        <v>5</v>
      </c>
      <c r="AD9">
        <v>84500</v>
      </c>
      <c r="AE9">
        <v>22</v>
      </c>
      <c r="AF9">
        <v>3840.909090909091</v>
      </c>
      <c r="AG9">
        <v>78.712328767123296</v>
      </c>
      <c r="AJ9" t="s">
        <v>97</v>
      </c>
      <c r="AK9">
        <v>5</v>
      </c>
      <c r="AL9">
        <v>22</v>
      </c>
      <c r="AM9">
        <v>78.712328767123296</v>
      </c>
    </row>
    <row r="10" spans="1:39">
      <c r="A10" s="1" t="s">
        <v>100</v>
      </c>
      <c r="B10" s="1">
        <v>8</v>
      </c>
      <c r="C10" s="81">
        <f t="array" ref="C10">SUM(IF((((CENTROIDS!$AU$2:'CENTROIDS'!$AU$7842=$B10)*(CENTROIDS!$Y$2:'CENTROIDS'!$Y$7842&gt;0)*(CENTROIDS!$E$2:'CENTROIDS'!$E$7842=101)*(CENTROIDS!$X$2:'CENTROIDS'!$X$7842="SEPTIC"))=1),CENTROIDS!$Y$2:'CENTROIDS'!$Y$7842,0))</f>
        <v>0</v>
      </c>
      <c r="D10" s="81">
        <f t="array" ref="D10">SUM(IF((((CENTROIDS!$AU$2:'CENTROIDS'!$AU$7842=$B10)*(CENTROIDS!$Y$2:'CENTROIDS'!$Y$7842&gt;0)*(CENTROIDS!$E$2:'CENTROIDS'!$E$7842=101)*(CENTROIDS!$X$2:'CENTROIDS'!$X$7842="SEPTIC"))=1),1,0))</f>
        <v>0</v>
      </c>
      <c r="G10" s="83">
        <f t="shared" si="0"/>
        <v>9.68</v>
      </c>
      <c r="AB10" t="s">
        <v>132</v>
      </c>
      <c r="AC10">
        <v>41</v>
      </c>
      <c r="AD10">
        <v>134600</v>
      </c>
      <c r="AE10">
        <v>21</v>
      </c>
      <c r="AF10">
        <v>6409.5238095238092</v>
      </c>
      <c r="AG10">
        <v>131.35133724722766</v>
      </c>
      <c r="AJ10" t="s">
        <v>132</v>
      </c>
      <c r="AK10">
        <v>41</v>
      </c>
      <c r="AL10">
        <v>21</v>
      </c>
      <c r="AM10">
        <v>131.35133724722766</v>
      </c>
    </row>
    <row r="11" spans="1:39">
      <c r="A11" s="1" t="s">
        <v>101</v>
      </c>
      <c r="B11" s="1">
        <v>9</v>
      </c>
      <c r="C11" s="81">
        <f t="array" ref="C11">SUM(IF((((CENTROIDS!$AU$2:'CENTROIDS'!$AU$7842=$B11)*(CENTROIDS!$Y$2:'CENTROIDS'!$Y$7842&gt;0)*(CENTROIDS!$E$2:'CENTROIDS'!$E$7842=101)*(CENTROIDS!$X$2:'CENTROIDS'!$X$7842="SEPTIC"))=1),CENTROIDS!$Y$2:'CENTROIDS'!$Y$7842,0))</f>
        <v>0</v>
      </c>
      <c r="D11" s="81">
        <f t="array" ref="D11">SUM(IF((((CENTROIDS!$AU$2:'CENTROIDS'!$AU$7842=$B11)*(CENTROIDS!$Y$2:'CENTROIDS'!$Y$7842&gt;0)*(CENTROIDS!$E$2:'CENTROIDS'!$E$7842=101)*(CENTROIDS!$X$2:'CENTROIDS'!$X$7842="SEPTIC"))=1),1,0))</f>
        <v>0</v>
      </c>
      <c r="G11" s="83">
        <f t="shared" si="0"/>
        <v>9.68</v>
      </c>
      <c r="AB11" t="s">
        <v>138</v>
      </c>
      <c r="AC11">
        <v>47</v>
      </c>
      <c r="AD11">
        <v>154600</v>
      </c>
      <c r="AE11">
        <v>14</v>
      </c>
      <c r="AF11">
        <v>11042.857142857143</v>
      </c>
      <c r="AG11">
        <v>226.30293542074367</v>
      </c>
      <c r="AJ11" t="s">
        <v>138</v>
      </c>
      <c r="AK11">
        <v>47</v>
      </c>
      <c r="AL11">
        <v>14</v>
      </c>
      <c r="AM11">
        <v>226.30293542074367</v>
      </c>
    </row>
    <row r="12" spans="1:39">
      <c r="A12" s="1" t="s">
        <v>102</v>
      </c>
      <c r="B12" s="1">
        <v>10</v>
      </c>
      <c r="C12" s="81">
        <f t="array" ref="C12">SUM(IF((((CENTROIDS!$AU$2:'CENTROIDS'!$AU$7842=$B12)*(CENTROIDS!$Y$2:'CENTROIDS'!$Y$7842&gt;0)*(CENTROIDS!$E$2:'CENTROIDS'!$E$7842=101)*(CENTROIDS!$X$2:'CENTROIDS'!$X$7842="SEPTIC"))=1),CENTROIDS!$Y$2:'CENTROIDS'!$Y$7842,0))</f>
        <v>0</v>
      </c>
      <c r="D12" s="81">
        <f t="array" ref="D12">SUM(IF((((CENTROIDS!$AU$2:'CENTROIDS'!$AU$7842=$B12)*(CENTROIDS!$Y$2:'CENTROIDS'!$Y$7842&gt;0)*(CENTROIDS!$E$2:'CENTROIDS'!$E$7842=101)*(CENTROIDS!$X$2:'CENTROIDS'!$X$7842="SEPTIC"))=1),1,0))</f>
        <v>0</v>
      </c>
      <c r="G12" s="83">
        <f t="shared" si="0"/>
        <v>9.68</v>
      </c>
      <c r="AB12" t="s">
        <v>126</v>
      </c>
      <c r="AC12">
        <v>34</v>
      </c>
      <c r="AD12">
        <v>115100</v>
      </c>
      <c r="AE12">
        <v>14</v>
      </c>
      <c r="AF12">
        <v>8221.4285714285706</v>
      </c>
      <c r="AG12">
        <v>168.48297455968688</v>
      </c>
      <c r="AJ12" t="s">
        <v>126</v>
      </c>
      <c r="AK12">
        <v>34</v>
      </c>
      <c r="AL12">
        <v>14</v>
      </c>
      <c r="AM12">
        <v>168.48297455968688</v>
      </c>
    </row>
    <row r="13" spans="1:39">
      <c r="A13" s="1" t="s">
        <v>103</v>
      </c>
      <c r="B13" s="1">
        <v>11</v>
      </c>
      <c r="C13" s="81">
        <f t="array" ref="C13">SUM(IF((((CENTROIDS!$AU$2:'CENTROIDS'!$AU$7842=$B13)*(CENTROIDS!$Y$2:'CENTROIDS'!$Y$7842&gt;0)*(CENTROIDS!$E$2:'CENTROIDS'!$E$7842=101)*(CENTROIDS!$X$2:'CENTROIDS'!$X$7842="SEPTIC"))=1),CENTROIDS!$Y$2:'CENTROIDS'!$Y$7842,0))</f>
        <v>0</v>
      </c>
      <c r="D13" s="81">
        <f t="array" ref="D13">SUM(IF((((CENTROIDS!$AU$2:'CENTROIDS'!$AU$7842=$B13)*(CENTROIDS!$Y$2:'CENTROIDS'!$Y$7842&gt;0)*(CENTROIDS!$E$2:'CENTROIDS'!$E$7842=101)*(CENTROIDS!$X$2:'CENTROIDS'!$X$7842="SEPTIC"))=1),1,0))</f>
        <v>0</v>
      </c>
      <c r="G13" s="83">
        <f t="shared" si="0"/>
        <v>9.68</v>
      </c>
      <c r="AB13" t="s">
        <v>130</v>
      </c>
      <c r="AC13">
        <v>39</v>
      </c>
      <c r="AD13">
        <v>159500</v>
      </c>
      <c r="AE13">
        <v>7</v>
      </c>
      <c r="AF13">
        <v>22785.714285714286</v>
      </c>
      <c r="AG13">
        <v>466.95107632093936</v>
      </c>
      <c r="AJ13" t="s">
        <v>130</v>
      </c>
      <c r="AK13">
        <v>39</v>
      </c>
      <c r="AL13">
        <v>7</v>
      </c>
      <c r="AM13">
        <v>466.95107632093936</v>
      </c>
    </row>
    <row r="14" spans="1:39">
      <c r="A14" s="1" t="s">
        <v>104</v>
      </c>
      <c r="B14" s="1">
        <v>12</v>
      </c>
      <c r="C14" s="81">
        <f t="array" ref="C14">SUM(IF((((CENTROIDS!$AU$2:'CENTROIDS'!$AU$7842=$B14)*(CENTROIDS!$Y$2:'CENTROIDS'!$Y$7842&gt;0)*(CENTROIDS!$E$2:'CENTROIDS'!$E$7842=101)*(CENTROIDS!$X$2:'CENTROIDS'!$X$7842="SEPTIC"))=1),CENTROIDS!$Y$2:'CENTROIDS'!$Y$7842,0))</f>
        <v>0</v>
      </c>
      <c r="D14" s="81">
        <f t="array" ref="D14">SUM(IF((((CENTROIDS!$AU$2:'CENTROIDS'!$AU$7842=$B14)*(CENTROIDS!$Y$2:'CENTROIDS'!$Y$7842&gt;0)*(CENTROIDS!$E$2:'CENTROIDS'!$E$7842=101)*(CENTROIDS!$X$2:'CENTROIDS'!$X$7842="SEPTIC"))=1),1,0))</f>
        <v>0</v>
      </c>
      <c r="G14" s="83">
        <f t="shared" si="0"/>
        <v>9.68</v>
      </c>
      <c r="AB14" t="s">
        <v>131</v>
      </c>
      <c r="AC14">
        <v>40</v>
      </c>
      <c r="AD14">
        <v>52700</v>
      </c>
      <c r="AE14">
        <v>7</v>
      </c>
      <c r="AF14">
        <v>7528.5714285714284</v>
      </c>
      <c r="AG14">
        <v>154.28414872798436</v>
      </c>
      <c r="AJ14" t="s">
        <v>131</v>
      </c>
      <c r="AK14">
        <v>40</v>
      </c>
      <c r="AL14">
        <v>7</v>
      </c>
      <c r="AM14">
        <v>154.28414872798436</v>
      </c>
    </row>
    <row r="15" spans="1:39">
      <c r="A15" s="1" t="s">
        <v>105</v>
      </c>
      <c r="B15" s="1">
        <v>13</v>
      </c>
      <c r="C15" s="81">
        <f t="array" ref="C15">SUM(IF((((CENTROIDS!$AU$2:'CENTROIDS'!$AU$7842=$B15)*(CENTROIDS!$Y$2:'CENTROIDS'!$Y$7842&gt;0)*(CENTROIDS!$E$2:'CENTROIDS'!$E$7842=101)*(CENTROIDS!$X$2:'CENTROIDS'!$X$7842="SEPTIC"))=1),CENTROIDS!$Y$2:'CENTROIDS'!$Y$7842,0))</f>
        <v>0</v>
      </c>
      <c r="D15" s="81">
        <f t="array" ref="D15">SUM(IF((((CENTROIDS!$AU$2:'CENTROIDS'!$AU$7842=$B15)*(CENTROIDS!$Y$2:'CENTROIDS'!$Y$7842&gt;0)*(CENTROIDS!$E$2:'CENTROIDS'!$E$7842=101)*(CENTROIDS!$X$2:'CENTROIDS'!$X$7842="SEPTIC"))=1),1,0))</f>
        <v>0</v>
      </c>
      <c r="G15" s="83">
        <f t="shared" si="0"/>
        <v>9.68</v>
      </c>
      <c r="AB15" t="s">
        <v>129</v>
      </c>
      <c r="AC15">
        <v>38</v>
      </c>
      <c r="AD15">
        <v>10500</v>
      </c>
      <c r="AE15">
        <v>1</v>
      </c>
      <c r="AF15">
        <v>10500</v>
      </c>
      <c r="AG15">
        <v>215.17808219178082</v>
      </c>
    </row>
    <row r="16" spans="1:39">
      <c r="A16" s="1" t="s">
        <v>106</v>
      </c>
      <c r="B16" s="1">
        <v>14</v>
      </c>
      <c r="C16" s="81">
        <f t="array" ref="C16">SUM(IF((((CENTROIDS!$AU$2:'CENTROIDS'!$AU$7842=$B16)*(CENTROIDS!$Y$2:'CENTROIDS'!$Y$7842&gt;0)*(CENTROIDS!$E$2:'CENTROIDS'!$E$7842=101)*(CENTROIDS!$X$2:'CENTROIDS'!$X$7842="SEPTIC"))=1),CENTROIDS!$Y$2:'CENTROIDS'!$Y$7842,0))</f>
        <v>0</v>
      </c>
      <c r="D16" s="81">
        <f t="array" ref="D16">SUM(IF((((CENTROIDS!$AU$2:'CENTROIDS'!$AU$7842=$B16)*(CENTROIDS!$Y$2:'CENTROIDS'!$Y$7842&gt;0)*(CENTROIDS!$E$2:'CENTROIDS'!$E$7842=101)*(CENTROIDS!$X$2:'CENTROIDS'!$X$7842="SEPTIC"))=1),1,0))</f>
        <v>0</v>
      </c>
      <c r="G16" s="83">
        <f t="shared" si="0"/>
        <v>9.68</v>
      </c>
      <c r="AB16" t="s">
        <v>92</v>
      </c>
      <c r="AC16">
        <v>0</v>
      </c>
      <c r="AD16">
        <v>0</v>
      </c>
      <c r="AE16">
        <v>0</v>
      </c>
      <c r="AG16">
        <v>0</v>
      </c>
    </row>
    <row r="17" spans="1:33">
      <c r="A17" s="1" t="s">
        <v>107</v>
      </c>
      <c r="B17" s="1">
        <v>15</v>
      </c>
      <c r="C17" s="81">
        <f t="array" ref="C17">SUM(IF((((CENTROIDS!$AU$2:'CENTROIDS'!$AU$7842=$B17)*(CENTROIDS!$Y$2:'CENTROIDS'!$Y$7842&gt;0)*(CENTROIDS!$E$2:'CENTROIDS'!$E$7842=101)*(CENTROIDS!$X$2:'CENTROIDS'!$X$7842="SEPTIC"))=1),CENTROIDS!$Y$2:'CENTROIDS'!$Y$7842,0))</f>
        <v>0</v>
      </c>
      <c r="D17" s="81">
        <f t="array" ref="D17">SUM(IF((((CENTROIDS!$AU$2:'CENTROIDS'!$AU$7842=$B17)*(CENTROIDS!$Y$2:'CENTROIDS'!$Y$7842&gt;0)*(CENTROIDS!$E$2:'CENTROIDS'!$E$7842=101)*(CENTROIDS!$X$2:'CENTROIDS'!$X$7842="SEPTIC"))=1),1,0))</f>
        <v>0</v>
      </c>
      <c r="G17" s="83">
        <f t="shared" si="0"/>
        <v>9.68</v>
      </c>
      <c r="AB17" t="s">
        <v>93</v>
      </c>
      <c r="AC17">
        <v>1</v>
      </c>
      <c r="AD17">
        <v>0</v>
      </c>
      <c r="AE17">
        <v>0</v>
      </c>
      <c r="AG17">
        <v>0</v>
      </c>
    </row>
    <row r="18" spans="1:33">
      <c r="A18" s="1" t="s">
        <v>108</v>
      </c>
      <c r="B18" s="1">
        <v>16</v>
      </c>
      <c r="C18" s="81">
        <f t="array" ref="C18">SUM(IF((((CENTROIDS!$AU$2:'CENTROIDS'!$AU$7842=$B18)*(CENTROIDS!$Y$2:'CENTROIDS'!$Y$7842&gt;0)*(CENTROIDS!$E$2:'CENTROIDS'!$E$7842=101)*(CENTROIDS!$X$2:'CENTROIDS'!$X$7842="SEPTIC"))=1),CENTROIDS!$Y$2:'CENTROIDS'!$Y$7842,0))</f>
        <v>0</v>
      </c>
      <c r="D18" s="81">
        <f t="array" ref="D18">SUM(IF((((CENTROIDS!$AU$2:'CENTROIDS'!$AU$7842=$B18)*(CENTROIDS!$Y$2:'CENTROIDS'!$Y$7842&gt;0)*(CENTROIDS!$E$2:'CENTROIDS'!$E$7842=101)*(CENTROIDS!$X$2:'CENTROIDS'!$X$7842="SEPTIC"))=1),1,0))</f>
        <v>0</v>
      </c>
      <c r="G18" s="83">
        <f t="shared" si="0"/>
        <v>9.68</v>
      </c>
      <c r="AB18" t="s">
        <v>94</v>
      </c>
      <c r="AC18">
        <v>2</v>
      </c>
      <c r="AD18">
        <v>0</v>
      </c>
      <c r="AE18">
        <v>0</v>
      </c>
    </row>
    <row r="19" spans="1:33">
      <c r="A19" s="1" t="s">
        <v>109</v>
      </c>
      <c r="B19" s="1">
        <v>17</v>
      </c>
      <c r="C19" s="81">
        <f t="array" ref="C19">SUM(IF((((CENTROIDS!$AU$2:'CENTROIDS'!$AU$7842=$B19)*(CENTROIDS!$Y$2:'CENTROIDS'!$Y$7842&gt;0)*(CENTROIDS!$E$2:'CENTROIDS'!$E$7842=101)*(CENTROIDS!$X$2:'CENTROIDS'!$X$7842="SEPTIC"))=1),CENTROIDS!$Y$2:'CENTROIDS'!$Y$7842,0))</f>
        <v>0</v>
      </c>
      <c r="D19" s="81">
        <f t="array" ref="D19">SUM(IF((((CENTROIDS!$AU$2:'CENTROIDS'!$AU$7842=$B19)*(CENTROIDS!$Y$2:'CENTROIDS'!$Y$7842&gt;0)*(CENTROIDS!$E$2:'CENTROIDS'!$E$7842=101)*(CENTROIDS!$X$2:'CENTROIDS'!$X$7842="SEPTIC"))=1),1,0))</f>
        <v>0</v>
      </c>
      <c r="G19" s="83">
        <f t="shared" si="0"/>
        <v>9.68</v>
      </c>
      <c r="AB19" t="s">
        <v>95</v>
      </c>
      <c r="AC19">
        <v>3</v>
      </c>
      <c r="AD19">
        <v>0</v>
      </c>
      <c r="AE19">
        <v>0</v>
      </c>
    </row>
    <row r="20" spans="1:33">
      <c r="A20" s="1" t="s">
        <v>110</v>
      </c>
      <c r="B20" s="1">
        <v>18</v>
      </c>
      <c r="C20" s="81">
        <f t="array" ref="C20">SUM(IF((((CENTROIDS!$AU$2:'CENTROIDS'!$AU$7842=$B20)*(CENTROIDS!$Y$2:'CENTROIDS'!$Y$7842&gt;0)*(CENTROIDS!$E$2:'CENTROIDS'!$E$7842=101)*(CENTROIDS!$X$2:'CENTROIDS'!$X$7842="SEPTIC"))=1),CENTROIDS!$Y$2:'CENTROIDS'!$Y$7842,0))</f>
        <v>0</v>
      </c>
      <c r="D20" s="81">
        <f t="array" ref="D20">SUM(IF((((CENTROIDS!$AU$2:'CENTROIDS'!$AU$7842=$B20)*(CENTROIDS!$Y$2:'CENTROIDS'!$Y$7842&gt;0)*(CENTROIDS!$E$2:'CENTROIDS'!$E$7842=101)*(CENTROIDS!$X$2:'CENTROIDS'!$X$7842="SEPTIC"))=1),1,0))</f>
        <v>0</v>
      </c>
      <c r="G20" s="83">
        <f t="shared" si="0"/>
        <v>9.68</v>
      </c>
      <c r="AB20" t="s">
        <v>96</v>
      </c>
      <c r="AC20">
        <v>4</v>
      </c>
      <c r="AD20">
        <v>0</v>
      </c>
      <c r="AE20">
        <v>0</v>
      </c>
    </row>
    <row r="21" spans="1:33">
      <c r="A21" s="1" t="s">
        <v>111</v>
      </c>
      <c r="B21" s="1">
        <v>19</v>
      </c>
      <c r="C21" s="81">
        <f t="array" ref="C21">SUM(IF((((CENTROIDS!$AU$2:'CENTROIDS'!$AU$7842=$B21)*(CENTROIDS!$Y$2:'CENTROIDS'!$Y$7842&gt;0)*(CENTROIDS!$E$2:'CENTROIDS'!$E$7842=101)*(CENTROIDS!$X$2:'CENTROIDS'!$X$7842="SEPTIC"))=1),CENTROIDS!$Y$2:'CENTROIDS'!$Y$7842,0))</f>
        <v>0</v>
      </c>
      <c r="D21" s="81">
        <f t="array" ref="D21">SUM(IF((((CENTROIDS!$AU$2:'CENTROIDS'!$AU$7842=$B21)*(CENTROIDS!$Y$2:'CENTROIDS'!$Y$7842&gt;0)*(CENTROIDS!$E$2:'CENTROIDS'!$E$7842=101)*(CENTROIDS!$X$2:'CENTROIDS'!$X$7842="SEPTIC"))=1),1,0))</f>
        <v>0</v>
      </c>
      <c r="G21" s="83">
        <f t="shared" si="0"/>
        <v>9.68</v>
      </c>
      <c r="AB21" t="s">
        <v>98</v>
      </c>
      <c r="AC21">
        <v>6</v>
      </c>
      <c r="AD21">
        <v>0</v>
      </c>
      <c r="AE21">
        <v>0</v>
      </c>
    </row>
    <row r="22" spans="1:33">
      <c r="A22" s="1" t="s">
        <v>112</v>
      </c>
      <c r="B22" s="1">
        <v>20</v>
      </c>
      <c r="C22" s="81">
        <f t="array" ref="C22">SUM(IF((((CENTROIDS!$AU$2:'CENTROIDS'!$AU$7842=$B22)*(CENTROIDS!$Y$2:'CENTROIDS'!$Y$7842&gt;0)*(CENTROIDS!$E$2:'CENTROIDS'!$E$7842=101)*(CENTROIDS!$X$2:'CENTROIDS'!$X$7842="SEPTIC"))=1),CENTROIDS!$Y$2:'CENTROIDS'!$Y$7842,0))</f>
        <v>4949600</v>
      </c>
      <c r="D22" s="81">
        <f t="array" ref="D22">SUM(IF((((CENTROIDS!$AU$2:'CENTROIDS'!$AU$7842=$B22)*(CENTROIDS!$Y$2:'CENTROIDS'!$Y$7842&gt;0)*(CENTROIDS!$E$2:'CENTROIDS'!$E$7842=101)*(CENTROIDS!$X$2:'CENTROIDS'!$X$7842="SEPTIC"))=1),1,0))</f>
        <v>836</v>
      </c>
      <c r="E22" s="6">
        <f t="shared" si="1"/>
        <v>5920.5741626794261</v>
      </c>
      <c r="F22">
        <f t="shared" ref="F22:F52" si="2">E22*7.48/365</f>
        <v>121.33121845710166</v>
      </c>
      <c r="G22" s="83">
        <f t="shared" si="0"/>
        <v>8.7279995388600007</v>
      </c>
      <c r="AB22" t="s">
        <v>99</v>
      </c>
      <c r="AC22">
        <v>7</v>
      </c>
      <c r="AD22">
        <v>0</v>
      </c>
      <c r="AE22">
        <v>0</v>
      </c>
    </row>
    <row r="23" spans="1:33">
      <c r="A23" s="1" t="s">
        <v>113</v>
      </c>
      <c r="B23" s="1">
        <v>21</v>
      </c>
      <c r="C23" s="81">
        <f t="array" ref="C23">SUM(IF((((CENTROIDS!$AU$2:'CENTROIDS'!$AU$7842=$B23)*(CENTROIDS!$Y$2:'CENTROIDS'!$Y$7842&gt;0)*(CENTROIDS!$E$2:'CENTROIDS'!$E$7842=101)*(CENTROIDS!$X$2:'CENTROIDS'!$X$7842="SEPTIC"))=1),CENTROIDS!$Y$2:'CENTROIDS'!$Y$7842,0))</f>
        <v>0</v>
      </c>
      <c r="D23" s="81">
        <f t="array" ref="D23">SUM(IF((((CENTROIDS!$AU$2:'CENTROIDS'!$AU$7842=$B23)*(CENTROIDS!$Y$2:'CENTROIDS'!$Y$7842&gt;0)*(CENTROIDS!$E$2:'CENTROIDS'!$E$7842=101)*(CENTROIDS!$X$2:'CENTROIDS'!$X$7842="SEPTIC"))=1),1,0))</f>
        <v>0</v>
      </c>
      <c r="G23" s="83">
        <f t="shared" si="0"/>
        <v>9.68</v>
      </c>
      <c r="AB23" t="s">
        <v>100</v>
      </c>
      <c r="AC23">
        <v>8</v>
      </c>
      <c r="AD23">
        <v>0</v>
      </c>
      <c r="AE23">
        <v>0</v>
      </c>
    </row>
    <row r="24" spans="1:33">
      <c r="A24" s="1" t="s">
        <v>114</v>
      </c>
      <c r="B24" s="1">
        <v>22</v>
      </c>
      <c r="C24" s="81">
        <f t="array" ref="C24">SUM(IF((((CENTROIDS!$AU$2:'CENTROIDS'!$AU$7842=$B24)*(CENTROIDS!$Y$2:'CENTROIDS'!$Y$7842&gt;0)*(CENTROIDS!$E$2:'CENTROIDS'!$E$7842=101)*(CENTROIDS!$X$2:'CENTROIDS'!$X$7842="SEPTIC"))=1),CENTROIDS!$Y$2:'CENTROIDS'!$Y$7842,0))</f>
        <v>0</v>
      </c>
      <c r="D24" s="81">
        <f t="array" ref="D24">SUM(IF((((CENTROIDS!$AU$2:'CENTROIDS'!$AU$7842=$B24)*(CENTROIDS!$Y$2:'CENTROIDS'!$Y$7842&gt;0)*(CENTROIDS!$E$2:'CENTROIDS'!$E$7842=101)*(CENTROIDS!$X$2:'CENTROIDS'!$X$7842="SEPTIC"))=1),1,0))</f>
        <v>0</v>
      </c>
      <c r="G24" s="83">
        <f t="shared" si="0"/>
        <v>9.68</v>
      </c>
      <c r="AB24" t="s">
        <v>101</v>
      </c>
      <c r="AC24">
        <v>9</v>
      </c>
      <c r="AD24">
        <v>0</v>
      </c>
      <c r="AE24">
        <v>0</v>
      </c>
    </row>
    <row r="25" spans="1:33">
      <c r="A25" s="1" t="s">
        <v>115</v>
      </c>
      <c r="B25" s="1">
        <v>23</v>
      </c>
      <c r="C25" s="81">
        <f t="array" ref="C25">SUM(IF((((CENTROIDS!$AU$2:'CENTROIDS'!$AU$7842=$B25)*(CENTROIDS!$Y$2:'CENTROIDS'!$Y$7842&gt;0)*(CENTROIDS!$E$2:'CENTROIDS'!$E$7842=101)*(CENTROIDS!$X$2:'CENTROIDS'!$X$7842="SEPTIC"))=1),CENTROIDS!$Y$2:'CENTROIDS'!$Y$7842,0))</f>
        <v>0</v>
      </c>
      <c r="D25" s="81">
        <f t="array" ref="D25">SUM(IF((((CENTROIDS!$AU$2:'CENTROIDS'!$AU$7842=$B25)*(CENTROIDS!$Y$2:'CENTROIDS'!$Y$7842&gt;0)*(CENTROIDS!$E$2:'CENTROIDS'!$E$7842=101)*(CENTROIDS!$X$2:'CENTROIDS'!$X$7842="SEPTIC"))=1),1,0))</f>
        <v>0</v>
      </c>
      <c r="G25" s="83">
        <f t="shared" si="0"/>
        <v>9.68</v>
      </c>
      <c r="AB25" t="s">
        <v>102</v>
      </c>
      <c r="AC25">
        <v>10</v>
      </c>
      <c r="AD25">
        <v>0</v>
      </c>
      <c r="AE25">
        <v>0</v>
      </c>
    </row>
    <row r="26" spans="1:33">
      <c r="A26" s="1" t="s">
        <v>116</v>
      </c>
      <c r="B26" s="1">
        <v>24</v>
      </c>
      <c r="C26" s="81">
        <f t="array" ref="C26">SUM(IF((((CENTROIDS!$AU$2:'CENTROIDS'!$AU$7842=$B26)*(CENTROIDS!$Y$2:'CENTROIDS'!$Y$7842&gt;0)*(CENTROIDS!$E$2:'CENTROIDS'!$E$7842=101)*(CENTROIDS!$X$2:'CENTROIDS'!$X$7842="SEPTIC"))=1),CENTROIDS!$Y$2:'CENTROIDS'!$Y$7842,0))</f>
        <v>0</v>
      </c>
      <c r="D26" s="81">
        <f t="array" ref="D26">SUM(IF((((CENTROIDS!$AU$2:'CENTROIDS'!$AU$7842=$B26)*(CENTROIDS!$Y$2:'CENTROIDS'!$Y$7842&gt;0)*(CENTROIDS!$E$2:'CENTROIDS'!$E$7842=101)*(CENTROIDS!$X$2:'CENTROIDS'!$X$7842="SEPTIC"))=1),1,0))</f>
        <v>0</v>
      </c>
      <c r="G26" s="83">
        <f t="shared" si="0"/>
        <v>9.68</v>
      </c>
      <c r="AB26" t="s">
        <v>103</v>
      </c>
      <c r="AC26">
        <v>11</v>
      </c>
      <c r="AD26">
        <v>0</v>
      </c>
      <c r="AE26">
        <v>0</v>
      </c>
    </row>
    <row r="27" spans="1:33">
      <c r="A27" s="1" t="s">
        <v>117</v>
      </c>
      <c r="B27" s="1">
        <v>25</v>
      </c>
      <c r="C27" s="81">
        <f t="array" ref="C27">SUM(IF((((CENTROIDS!$AU$2:'CENTROIDS'!$AU$7842=$B27)*(CENTROIDS!$Y$2:'CENTROIDS'!$Y$7842&gt;0)*(CENTROIDS!$E$2:'CENTROIDS'!$E$7842=101)*(CENTROIDS!$X$2:'CENTROIDS'!$X$7842="SEPTIC"))=1),CENTROIDS!$Y$2:'CENTROIDS'!$Y$7842,0))</f>
        <v>0</v>
      </c>
      <c r="D27" s="81">
        <f t="array" ref="D27">SUM(IF((((CENTROIDS!$AU$2:'CENTROIDS'!$AU$7842=$B27)*(CENTROIDS!$Y$2:'CENTROIDS'!$Y$7842&gt;0)*(CENTROIDS!$E$2:'CENTROIDS'!$E$7842=101)*(CENTROIDS!$X$2:'CENTROIDS'!$X$7842="SEPTIC"))=1),1,0))</f>
        <v>0</v>
      </c>
      <c r="G27" s="83">
        <f t="shared" si="0"/>
        <v>9.68</v>
      </c>
      <c r="AB27" t="s">
        <v>104</v>
      </c>
      <c r="AC27">
        <v>12</v>
      </c>
      <c r="AD27">
        <v>0</v>
      </c>
      <c r="AE27">
        <v>0</v>
      </c>
    </row>
    <row r="28" spans="1:33">
      <c r="A28" s="1" t="s">
        <v>118</v>
      </c>
      <c r="B28" s="1">
        <v>26</v>
      </c>
      <c r="C28" s="81">
        <f t="array" ref="C28">SUM(IF((((CENTROIDS!$AU$2:'CENTROIDS'!$AU$7842=$B28)*(CENTROIDS!$Y$2:'CENTROIDS'!$Y$7842&gt;0)*(CENTROIDS!$E$2:'CENTROIDS'!$E$7842=101)*(CENTROIDS!$X$2:'CENTROIDS'!$X$7842="SEPTIC"))=1),CENTROIDS!$Y$2:'CENTROIDS'!$Y$7842,0))</f>
        <v>0</v>
      </c>
      <c r="D28" s="81">
        <f t="array" ref="D28">SUM(IF((((CENTROIDS!$AU$2:'CENTROIDS'!$AU$7842=$B28)*(CENTROIDS!$Y$2:'CENTROIDS'!$Y$7842&gt;0)*(CENTROIDS!$E$2:'CENTROIDS'!$E$7842=101)*(CENTROIDS!$X$2:'CENTROIDS'!$X$7842="SEPTIC"))=1),1,0))</f>
        <v>0</v>
      </c>
      <c r="G28" s="83">
        <f t="shared" si="0"/>
        <v>9.68</v>
      </c>
      <c r="AB28" t="s">
        <v>105</v>
      </c>
      <c r="AC28">
        <v>13</v>
      </c>
      <c r="AD28">
        <v>0</v>
      </c>
      <c r="AE28">
        <v>0</v>
      </c>
    </row>
    <row r="29" spans="1:33">
      <c r="A29" s="1" t="s">
        <v>119</v>
      </c>
      <c r="B29" s="1">
        <v>27</v>
      </c>
      <c r="C29" s="81">
        <f t="array" ref="C29">SUM(IF((((CENTROIDS!$AU$2:'CENTROIDS'!$AU$7842=$B29)*(CENTROIDS!$Y$2:'CENTROIDS'!$Y$7842&gt;0)*(CENTROIDS!$E$2:'CENTROIDS'!$E$7842=101)*(CENTROIDS!$X$2:'CENTROIDS'!$X$7842="SEPTIC"))=1),CENTROIDS!$Y$2:'CENTROIDS'!$Y$7842,0))</f>
        <v>0</v>
      </c>
      <c r="D29" s="81">
        <f t="array" ref="D29">SUM(IF((((CENTROIDS!$AU$2:'CENTROIDS'!$AU$7842=$B29)*(CENTROIDS!$Y$2:'CENTROIDS'!$Y$7842&gt;0)*(CENTROIDS!$E$2:'CENTROIDS'!$E$7842=101)*(CENTROIDS!$X$2:'CENTROIDS'!$X$7842="SEPTIC"))=1),1,0))</f>
        <v>0</v>
      </c>
      <c r="G29" s="83">
        <f t="shared" si="0"/>
        <v>9.68</v>
      </c>
      <c r="AB29" t="s">
        <v>106</v>
      </c>
      <c r="AC29">
        <v>14</v>
      </c>
      <c r="AD29">
        <v>0</v>
      </c>
      <c r="AE29">
        <v>0</v>
      </c>
    </row>
    <row r="30" spans="1:33">
      <c r="A30" s="1" t="s">
        <v>120</v>
      </c>
      <c r="B30" s="1">
        <v>28</v>
      </c>
      <c r="C30" s="81">
        <f t="array" ref="C30">SUM(IF((((CENTROIDS!$AU$2:'CENTROIDS'!$AU$7842=$B30)*(CENTROIDS!$Y$2:'CENTROIDS'!$Y$7842&gt;0)*(CENTROIDS!$E$2:'CENTROIDS'!$E$7842=101)*(CENTROIDS!$X$2:'CENTROIDS'!$X$7842="SEPTIC"))=1),CENTROIDS!$Y$2:'CENTROIDS'!$Y$7842,0))</f>
        <v>0</v>
      </c>
      <c r="D30" s="81">
        <f t="array" ref="D30">SUM(IF((((CENTROIDS!$AU$2:'CENTROIDS'!$AU$7842=$B30)*(CENTROIDS!$Y$2:'CENTROIDS'!$Y$7842&gt;0)*(CENTROIDS!$E$2:'CENTROIDS'!$E$7842=101)*(CENTROIDS!$X$2:'CENTROIDS'!$X$7842="SEPTIC"))=1),1,0))</f>
        <v>0</v>
      </c>
      <c r="G30" s="83">
        <f t="shared" si="0"/>
        <v>9.68</v>
      </c>
      <c r="AB30" t="s">
        <v>107</v>
      </c>
      <c r="AC30">
        <v>15</v>
      </c>
      <c r="AD30">
        <v>0</v>
      </c>
      <c r="AE30">
        <v>0</v>
      </c>
    </row>
    <row r="31" spans="1:33">
      <c r="A31" s="1" t="s">
        <v>121</v>
      </c>
      <c r="B31" s="1">
        <v>29</v>
      </c>
      <c r="C31" s="81">
        <f t="array" ref="C31">SUM(IF((((CENTROIDS!$AU$2:'CENTROIDS'!$AU$7842=$B31)*(CENTROIDS!$Y$2:'CENTROIDS'!$Y$7842&gt;0)*(CENTROIDS!$E$2:'CENTROIDS'!$E$7842=101)*(CENTROIDS!$X$2:'CENTROIDS'!$X$7842="SEPTIC"))=1),CENTROIDS!$Y$2:'CENTROIDS'!$Y$7842,0))</f>
        <v>0</v>
      </c>
      <c r="D31" s="81">
        <f t="array" ref="D31">SUM(IF((((CENTROIDS!$AU$2:'CENTROIDS'!$AU$7842=$B31)*(CENTROIDS!$Y$2:'CENTROIDS'!$Y$7842&gt;0)*(CENTROIDS!$E$2:'CENTROIDS'!$E$7842=101)*(CENTROIDS!$X$2:'CENTROIDS'!$X$7842="SEPTIC"))=1),1,0))</f>
        <v>0</v>
      </c>
      <c r="G31" s="83">
        <f t="shared" si="0"/>
        <v>9.68</v>
      </c>
      <c r="AB31" t="s">
        <v>108</v>
      </c>
      <c r="AC31">
        <v>16</v>
      </c>
      <c r="AD31">
        <v>0</v>
      </c>
      <c r="AE31">
        <v>0</v>
      </c>
    </row>
    <row r="32" spans="1:33">
      <c r="A32" s="1" t="s">
        <v>122</v>
      </c>
      <c r="B32" s="1">
        <v>30</v>
      </c>
      <c r="C32" s="81">
        <f t="array" ref="C32">SUM(IF((((CENTROIDS!$AU$2:'CENTROIDS'!$AU$7842=$B32)*(CENTROIDS!$Y$2:'CENTROIDS'!$Y$7842&gt;0)*(CENTROIDS!$E$2:'CENTROIDS'!$E$7842=101)*(CENTROIDS!$X$2:'CENTROIDS'!$X$7842="SEPTIC"))=1),CENTROIDS!$Y$2:'CENTROIDS'!$Y$7842,0))</f>
        <v>0</v>
      </c>
      <c r="D32" s="81">
        <f t="array" ref="D32">SUM(IF((((CENTROIDS!$AU$2:'CENTROIDS'!$AU$7842=$B32)*(CENTROIDS!$Y$2:'CENTROIDS'!$Y$7842&gt;0)*(CENTROIDS!$E$2:'CENTROIDS'!$E$7842=101)*(CENTROIDS!$X$2:'CENTROIDS'!$X$7842="SEPTIC"))=1),1,0))</f>
        <v>0</v>
      </c>
      <c r="G32" s="83">
        <f t="shared" si="0"/>
        <v>9.68</v>
      </c>
      <c r="AB32" t="s">
        <v>109</v>
      </c>
      <c r="AC32">
        <v>17</v>
      </c>
      <c r="AD32">
        <v>0</v>
      </c>
      <c r="AE32">
        <v>0</v>
      </c>
    </row>
    <row r="33" spans="1:31">
      <c r="A33" s="1" t="s">
        <v>123</v>
      </c>
      <c r="B33" s="1">
        <v>31</v>
      </c>
      <c r="C33" s="81">
        <f t="array" ref="C33">SUM(IF((((CENTROIDS!$AU$2:'CENTROIDS'!$AU$7842=$B33)*(CENTROIDS!$Y$2:'CENTROIDS'!$Y$7842&gt;0)*(CENTROIDS!$E$2:'CENTROIDS'!$E$7842=101)*(CENTROIDS!$X$2:'CENTROIDS'!$X$7842="SEPTIC"))=1),CENTROIDS!$Y$2:'CENTROIDS'!$Y$7842,0))</f>
        <v>0</v>
      </c>
      <c r="D33" s="81">
        <f t="array" ref="D33">SUM(IF((((CENTROIDS!$AU$2:'CENTROIDS'!$AU$7842=$B33)*(CENTROIDS!$Y$2:'CENTROIDS'!$Y$7842&gt;0)*(CENTROIDS!$E$2:'CENTROIDS'!$E$7842=101)*(CENTROIDS!$X$2:'CENTROIDS'!$X$7842="SEPTIC"))=1),1,0))</f>
        <v>0</v>
      </c>
      <c r="G33" s="83">
        <f t="shared" si="0"/>
        <v>9.68</v>
      </c>
      <c r="AB33" t="s">
        <v>110</v>
      </c>
      <c r="AC33">
        <v>18</v>
      </c>
      <c r="AD33">
        <v>0</v>
      </c>
      <c r="AE33">
        <v>0</v>
      </c>
    </row>
    <row r="34" spans="1:31">
      <c r="A34" s="1" t="s">
        <v>124</v>
      </c>
      <c r="B34" s="1">
        <v>32</v>
      </c>
      <c r="C34" s="81">
        <f t="array" ref="C34">SUM(IF((((CENTROIDS!$AU$2:'CENTROIDS'!$AU$7842=$B34)*(CENTROIDS!$Y$2:'CENTROIDS'!$Y$7842&gt;0)*(CENTROIDS!$E$2:'CENTROIDS'!$E$7842=101)*(CENTROIDS!$X$2:'CENTROIDS'!$X$7842="SEPTIC"))=1),CENTROIDS!$Y$2:'CENTROIDS'!$Y$7842,0))</f>
        <v>0</v>
      </c>
      <c r="D34" s="81">
        <f t="array" ref="D34">SUM(IF((((CENTROIDS!$AU$2:'CENTROIDS'!$AU$7842=$B34)*(CENTROIDS!$Y$2:'CENTROIDS'!$Y$7842&gt;0)*(CENTROIDS!$E$2:'CENTROIDS'!$E$7842=101)*(CENTROIDS!$X$2:'CENTROIDS'!$X$7842="SEPTIC"))=1),1,0))</f>
        <v>0</v>
      </c>
      <c r="G34" s="83">
        <f t="shared" si="0"/>
        <v>9.68</v>
      </c>
      <c r="AB34" t="s">
        <v>111</v>
      </c>
      <c r="AC34">
        <v>19</v>
      </c>
      <c r="AD34">
        <v>0</v>
      </c>
      <c r="AE34">
        <v>0</v>
      </c>
    </row>
    <row r="35" spans="1:31">
      <c r="A35" s="1" t="s">
        <v>125</v>
      </c>
      <c r="B35" s="1">
        <v>33</v>
      </c>
      <c r="C35" s="81">
        <f t="array" ref="C35">SUM(IF((((CENTROIDS!$AU$2:'CENTROIDS'!$AU$7842=$B35)*(CENTROIDS!$Y$2:'CENTROIDS'!$Y$7842&gt;0)*(CENTROIDS!$E$2:'CENTROIDS'!$E$7842=101)*(CENTROIDS!$X$2:'CENTROIDS'!$X$7842="SEPTIC"))=1),CENTROIDS!$Y$2:'CENTROIDS'!$Y$7842,0))</f>
        <v>0</v>
      </c>
      <c r="D35" s="81">
        <f t="array" ref="D35">SUM(IF((((CENTROIDS!$AU$2:'CENTROIDS'!$AU$7842=$B35)*(CENTROIDS!$Y$2:'CENTROIDS'!$Y$7842&gt;0)*(CENTROIDS!$E$2:'CENTROIDS'!$E$7842=101)*(CENTROIDS!$X$2:'CENTROIDS'!$X$7842="SEPTIC"))=1),1,0))</f>
        <v>0</v>
      </c>
      <c r="G35" s="83">
        <f t="shared" si="0"/>
        <v>9.68</v>
      </c>
      <c r="AB35" t="s">
        <v>113</v>
      </c>
      <c r="AC35">
        <v>21</v>
      </c>
      <c r="AD35">
        <v>0</v>
      </c>
      <c r="AE35">
        <v>0</v>
      </c>
    </row>
    <row r="36" spans="1:31">
      <c r="A36" s="1" t="s">
        <v>126</v>
      </c>
      <c r="B36" s="1">
        <v>34</v>
      </c>
      <c r="C36" s="81">
        <f t="array" ref="C36">SUM(IF((((CENTROIDS!$AU$2:'CENTROIDS'!$AU$7842=$B36)*(CENTROIDS!$Y$2:'CENTROIDS'!$Y$7842&gt;0)*(CENTROIDS!$E$2:'CENTROIDS'!$E$7842=101)*(CENTROIDS!$X$2:'CENTROIDS'!$X$7842="SEPTIC"))=1),CENTROIDS!$Y$2:'CENTROIDS'!$Y$7842,0))</f>
        <v>115100</v>
      </c>
      <c r="D36" s="81">
        <f t="array" ref="D36">SUM(IF((((CENTROIDS!$AU$2:'CENTROIDS'!$AU$7842=$B36)*(CENTROIDS!$Y$2:'CENTROIDS'!$Y$7842&gt;0)*(CENTROIDS!$E$2:'CENTROIDS'!$E$7842=101)*(CENTROIDS!$X$2:'CENTROIDS'!$X$7842="SEPTIC"))=1),1,0))</f>
        <v>14</v>
      </c>
      <c r="E36" s="6">
        <f t="shared" si="1"/>
        <v>8221.4285714285706</v>
      </c>
      <c r="F36">
        <f t="shared" si="2"/>
        <v>168.48297455968688</v>
      </c>
      <c r="G36" s="83">
        <f t="shared" si="0"/>
        <v>12.119876013465003</v>
      </c>
      <c r="AB36" t="s">
        <v>114</v>
      </c>
      <c r="AC36">
        <v>22</v>
      </c>
      <c r="AD36">
        <v>0</v>
      </c>
      <c r="AE36">
        <v>0</v>
      </c>
    </row>
    <row r="37" spans="1:31">
      <c r="A37" s="1" t="s">
        <v>127</v>
      </c>
      <c r="B37" s="1">
        <v>35</v>
      </c>
      <c r="C37" s="81">
        <f t="array" ref="C37">SUM(IF((((CENTROIDS!$AU$2:'CENTROIDS'!$AU$7842=$B37)*(CENTROIDS!$Y$2:'CENTROIDS'!$Y$7842&gt;0)*(CENTROIDS!$E$2:'CENTROIDS'!$E$7842=101)*(CENTROIDS!$X$2:'CENTROIDS'!$X$7842="SEPTIC"))=1),CENTROIDS!$Y$2:'CENTROIDS'!$Y$7842,0))</f>
        <v>188100</v>
      </c>
      <c r="D37" s="81">
        <f t="array" ref="D37">SUM(IF((((CENTROIDS!$AU$2:'CENTROIDS'!$AU$7842=$B37)*(CENTROIDS!$Y$2:'CENTROIDS'!$Y$7842&gt;0)*(CENTROIDS!$E$2:'CENTROIDS'!$E$7842=101)*(CENTROIDS!$X$2:'CENTROIDS'!$X$7842="SEPTIC"))=1),1,0))</f>
        <v>22</v>
      </c>
      <c r="E37" s="6">
        <f t="shared" si="1"/>
        <v>8550</v>
      </c>
      <c r="F37">
        <f t="shared" si="2"/>
        <v>175.21643835616442</v>
      </c>
      <c r="G37" s="83">
        <f t="shared" si="0"/>
        <v>12.604249859355004</v>
      </c>
      <c r="AB37" t="s">
        <v>115</v>
      </c>
      <c r="AC37">
        <v>23</v>
      </c>
      <c r="AD37">
        <v>0</v>
      </c>
      <c r="AE37">
        <v>0</v>
      </c>
    </row>
    <row r="38" spans="1:31">
      <c r="A38" s="1" t="s">
        <v>128</v>
      </c>
      <c r="B38" s="1">
        <v>37</v>
      </c>
      <c r="C38" s="81">
        <f t="array" ref="C38">SUM(IF((((CENTROIDS!$AU$2:'CENTROIDS'!$AU$7842=$B38)*(CENTROIDS!$Y$2:'CENTROIDS'!$Y$7842&gt;0)*(CENTROIDS!$E$2:'CENTROIDS'!$E$7842=101)*(CENTROIDS!$X$2:'CENTROIDS'!$X$7842="SEPTIC"))=1),CENTROIDS!$Y$2:'CENTROIDS'!$Y$7842,0))</f>
        <v>0</v>
      </c>
      <c r="D38" s="81">
        <f t="array" ref="D38">SUM(IF((((CENTROIDS!$AU$2:'CENTROIDS'!$AU$7842=$B38)*(CENTROIDS!$Y$2:'CENTROIDS'!$Y$7842&gt;0)*(CENTROIDS!$E$2:'CENTROIDS'!$E$7842=101)*(CENTROIDS!$X$2:'CENTROIDS'!$X$7842="SEPTIC"))=1),1,0))</f>
        <v>0</v>
      </c>
      <c r="G38" s="83">
        <f t="shared" si="0"/>
        <v>9.68</v>
      </c>
      <c r="AB38" t="s">
        <v>116</v>
      </c>
      <c r="AC38">
        <v>24</v>
      </c>
      <c r="AD38">
        <v>0</v>
      </c>
      <c r="AE38">
        <v>0</v>
      </c>
    </row>
    <row r="39" spans="1:31">
      <c r="A39" s="1" t="s">
        <v>129</v>
      </c>
      <c r="B39" s="1">
        <v>38</v>
      </c>
      <c r="C39" s="81">
        <f t="array" ref="C39">SUM(IF((((CENTROIDS!$AU$2:'CENTROIDS'!$AU$7842=$B39)*(CENTROIDS!$Y$2:'CENTROIDS'!$Y$7842&gt;0)*(CENTROIDS!$E$2:'CENTROIDS'!$E$7842=101)*(CENTROIDS!$X$2:'CENTROIDS'!$X$7842="SEPTIC"))=1),CENTROIDS!$Y$2:'CENTROIDS'!$Y$7842,0))</f>
        <v>10500</v>
      </c>
      <c r="D39" s="81">
        <f t="array" ref="D39">SUM(IF((((CENTROIDS!$AU$2:'CENTROIDS'!$AU$7842=$B39)*(CENTROIDS!$Y$2:'CENTROIDS'!$Y$7842&gt;0)*(CENTROIDS!$E$2:'CENTROIDS'!$E$7842=101)*(CENTROIDS!$X$2:'CENTROIDS'!$X$7842="SEPTIC"))=1),1,0))</f>
        <v>1</v>
      </c>
      <c r="E39" s="6">
        <f t="shared" ref="E39" si="3">C39/D39</f>
        <v>10500</v>
      </c>
      <c r="F39">
        <f t="shared" si="2"/>
        <v>215.17808219178082</v>
      </c>
      <c r="G39" s="83">
        <f t="shared" si="0"/>
        <v>15.478903336050005</v>
      </c>
      <c r="AB39" t="s">
        <v>117</v>
      </c>
      <c r="AC39">
        <v>25</v>
      </c>
      <c r="AD39">
        <v>0</v>
      </c>
      <c r="AE39">
        <v>0</v>
      </c>
    </row>
    <row r="40" spans="1:31">
      <c r="A40" s="1" t="s">
        <v>130</v>
      </c>
      <c r="B40" s="1">
        <v>39</v>
      </c>
      <c r="C40" s="81">
        <f t="array" ref="C40">SUM(IF((((CENTROIDS!$AU$2:'CENTROIDS'!$AU$7842=$B40)*(CENTROIDS!$Y$2:'CENTROIDS'!$Y$7842&gt;0)*(CENTROIDS!$E$2:'CENTROIDS'!$E$7842=101)*(CENTROIDS!$X$2:'CENTROIDS'!$X$7842="SEPTIC"))=1),CENTROIDS!$Y$2:'CENTROIDS'!$Y$7842,0))</f>
        <v>159500</v>
      </c>
      <c r="D40" s="81">
        <f t="array" ref="D40">SUM(IF((((CENTROIDS!$AU$2:'CENTROIDS'!$AU$7842=$B40)*(CENTROIDS!$Y$2:'CENTROIDS'!$Y$7842&gt;0)*(CENTROIDS!$E$2:'CENTROIDS'!$E$7842=101)*(CENTROIDS!$X$2:'CENTROIDS'!$X$7842="SEPTIC"))=1),1,0))</f>
        <v>7</v>
      </c>
      <c r="E40" s="6">
        <f t="shared" si="1"/>
        <v>22785.714285714286</v>
      </c>
      <c r="F40">
        <f t="shared" si="2"/>
        <v>466.95107632093936</v>
      </c>
      <c r="G40" s="83">
        <f t="shared" si="0"/>
        <v>33.590273225850005</v>
      </c>
      <c r="AB40" t="s">
        <v>118</v>
      </c>
      <c r="AC40">
        <v>26</v>
      </c>
      <c r="AD40">
        <v>0</v>
      </c>
      <c r="AE40">
        <v>0</v>
      </c>
    </row>
    <row r="41" spans="1:31">
      <c r="A41" s="1" t="s">
        <v>131</v>
      </c>
      <c r="B41" s="1">
        <v>40</v>
      </c>
      <c r="C41" s="81">
        <f t="array" ref="C41">SUM(IF((((CENTROIDS!$AU$2:'CENTROIDS'!$AU$7842=$B41)*(CENTROIDS!$Y$2:'CENTROIDS'!$Y$7842&gt;0)*(CENTROIDS!$E$2:'CENTROIDS'!$E$7842=101)*(CENTROIDS!$X$2:'CENTROIDS'!$X$7842="SEPTIC"))=1),CENTROIDS!$Y$2:'CENTROIDS'!$Y$7842,0))</f>
        <v>52700</v>
      </c>
      <c r="D41" s="81">
        <f t="array" ref="D41">SUM(IF((((CENTROIDS!$AU$2:'CENTROIDS'!$AU$7842=$B41)*(CENTROIDS!$Y$2:'CENTROIDS'!$Y$7842&gt;0)*(CENTROIDS!$E$2:'CENTROIDS'!$E$7842=101)*(CENTROIDS!$X$2:'CENTROIDS'!$X$7842="SEPTIC"))=1),1,0))</f>
        <v>7</v>
      </c>
      <c r="E41" s="6">
        <f t="shared" si="1"/>
        <v>7528.5714285714284</v>
      </c>
      <c r="F41">
        <f t="shared" si="2"/>
        <v>154.28414872798436</v>
      </c>
      <c r="G41" s="83">
        <f t="shared" si="0"/>
        <v>11.098478990610003</v>
      </c>
      <c r="AB41" t="s">
        <v>119</v>
      </c>
      <c r="AC41">
        <v>27</v>
      </c>
      <c r="AD41">
        <v>0</v>
      </c>
      <c r="AE41">
        <v>0</v>
      </c>
    </row>
    <row r="42" spans="1:31">
      <c r="A42" s="1" t="s">
        <v>132</v>
      </c>
      <c r="B42" s="1">
        <v>41</v>
      </c>
      <c r="C42" s="81">
        <f t="array" ref="C42">SUM(IF((((CENTROIDS!$AU$2:'CENTROIDS'!$AU$7842=$B42)*(CENTROIDS!$Y$2:'CENTROIDS'!$Y$7842&gt;0)*(CENTROIDS!$E$2:'CENTROIDS'!$E$7842=101)*(CENTROIDS!$X$2:'CENTROIDS'!$X$7842="SEPTIC"))=1),CENTROIDS!$Y$2:'CENTROIDS'!$Y$7842,0))</f>
        <v>134600</v>
      </c>
      <c r="D42" s="81">
        <f t="array" ref="D42">SUM(IF((((CENTROIDS!$AU$2:'CENTROIDS'!$AU$7842=$B42)*(CENTROIDS!$Y$2:'CENTROIDS'!$Y$7842&gt;0)*(CENTROIDS!$E$2:'CENTROIDS'!$E$7842=101)*(CENTROIDS!$X$2:'CENTROIDS'!$X$7842="SEPTIC"))=1),1,0))</f>
        <v>21</v>
      </c>
      <c r="E42" s="6">
        <f t="shared" si="1"/>
        <v>6409.5238095238092</v>
      </c>
      <c r="F42">
        <f t="shared" si="2"/>
        <v>131.35133724722766</v>
      </c>
      <c r="G42" s="83">
        <f t="shared" si="0"/>
        <v>9.4487999502600015</v>
      </c>
      <c r="AB42" t="s">
        <v>120</v>
      </c>
      <c r="AC42">
        <v>28</v>
      </c>
      <c r="AD42">
        <v>0</v>
      </c>
      <c r="AE42">
        <v>0</v>
      </c>
    </row>
    <row r="43" spans="1:31">
      <c r="A43" s="1" t="s">
        <v>133</v>
      </c>
      <c r="B43" s="1">
        <v>42</v>
      </c>
      <c r="C43" s="81">
        <f t="array" ref="C43">SUM(IF((((CENTROIDS!$AU$2:'CENTROIDS'!$AU$7842=$B43)*(CENTROIDS!$Y$2:'CENTROIDS'!$Y$7842&gt;0)*(CENTROIDS!$E$2:'CENTROIDS'!$E$7842=101)*(CENTROIDS!$X$2:'CENTROIDS'!$X$7842="SEPTIC"))=1),CENTROIDS!$Y$2:'CENTROIDS'!$Y$7842,0))</f>
        <v>3684550</v>
      </c>
      <c r="D43" s="81">
        <f t="array" ref="D43">SUM(IF((((CENTROIDS!$AU$2:'CENTROIDS'!$AU$7842=$B43)*(CENTROIDS!$Y$2:'CENTROIDS'!$Y$7842&gt;0)*(CENTROIDS!$E$2:'CENTROIDS'!$E$7842=101)*(CENTROIDS!$X$2:'CENTROIDS'!$X$7842="SEPTIC"))=1),1,0))</f>
        <v>460</v>
      </c>
      <c r="E43" s="6">
        <f t="shared" si="1"/>
        <v>8009.891304347826</v>
      </c>
      <c r="F43">
        <f t="shared" si="2"/>
        <v>164.14790946992258</v>
      </c>
      <c r="G43" s="83">
        <f t="shared" si="0"/>
        <v>11.808031736406424</v>
      </c>
      <c r="AB43" t="s">
        <v>121</v>
      </c>
      <c r="AC43">
        <v>29</v>
      </c>
      <c r="AD43">
        <v>0</v>
      </c>
      <c r="AE43">
        <v>0</v>
      </c>
    </row>
    <row r="44" spans="1:31">
      <c r="A44" s="1" t="s">
        <v>134</v>
      </c>
      <c r="B44" s="1">
        <v>43</v>
      </c>
      <c r="C44" s="81">
        <f t="array" ref="C44">SUM(IF((((CENTROIDS!$AU$2:'CENTROIDS'!$AU$7842=$B44)*(CENTROIDS!$Y$2:'CENTROIDS'!$Y$7842&gt;0)*(CENTROIDS!$E$2:'CENTROIDS'!$E$7842=101)*(CENTROIDS!$X$2:'CENTROIDS'!$X$7842="SEPTIC"))=1),CENTROIDS!$Y$2:'CENTROIDS'!$Y$7842,0))</f>
        <v>1201400</v>
      </c>
      <c r="D44" s="81">
        <f t="array" ref="D44">SUM(IF((((CENTROIDS!$AU$2:'CENTROIDS'!$AU$7842=$B44)*(CENTROIDS!$Y$2:'CENTROIDS'!$Y$7842&gt;0)*(CENTROIDS!$E$2:'CENTROIDS'!$E$7842=101)*(CENTROIDS!$X$2:'CENTROIDS'!$X$7842="SEPTIC"))=1),1,0))</f>
        <v>130</v>
      </c>
      <c r="E44" s="6">
        <f t="shared" si="1"/>
        <v>9241.538461538461</v>
      </c>
      <c r="F44">
        <f t="shared" si="2"/>
        <v>189.38824025289779</v>
      </c>
      <c r="G44" s="83">
        <f t="shared" si="0"/>
        <v>13.623702906908772</v>
      </c>
      <c r="AB44" t="s">
        <v>122</v>
      </c>
      <c r="AC44">
        <v>30</v>
      </c>
      <c r="AD44">
        <v>0</v>
      </c>
      <c r="AE44">
        <v>0</v>
      </c>
    </row>
    <row r="45" spans="1:31">
      <c r="A45" s="1" t="s">
        <v>135</v>
      </c>
      <c r="B45" s="1">
        <v>44</v>
      </c>
      <c r="C45" s="81">
        <f t="array" ref="C45">SUM(IF((((CENTROIDS!$AU$2:'CENTROIDS'!$AU$7842=$B45)*(CENTROIDS!$Y$2:'CENTROIDS'!$Y$7842&gt;0)*(CENTROIDS!$E$2:'CENTROIDS'!$E$7842=101)*(CENTROIDS!$X$2:'CENTROIDS'!$X$7842="SEPTIC"))=1),CENTROIDS!$Y$2:'CENTROIDS'!$Y$7842,0))</f>
        <v>578800</v>
      </c>
      <c r="D45" s="81">
        <f t="array" ref="D45">SUM(IF((((CENTROIDS!$AU$2:'CENTROIDS'!$AU$7842=$B45)*(CENTROIDS!$Y$2:'CENTROIDS'!$Y$7842&gt;0)*(CENTROIDS!$E$2:'CENTROIDS'!$E$7842=101)*(CENTROIDS!$X$2:'CENTROIDS'!$X$7842="SEPTIC"))=1),1,0))</f>
        <v>100</v>
      </c>
      <c r="E45" s="6">
        <f t="shared" si="1"/>
        <v>5788</v>
      </c>
      <c r="F45">
        <f t="shared" si="2"/>
        <v>118.61435616438358</v>
      </c>
      <c r="G45" s="83">
        <f t="shared" si="0"/>
        <v>8.532561191338802</v>
      </c>
      <c r="AB45" t="s">
        <v>123</v>
      </c>
      <c r="AC45">
        <v>31</v>
      </c>
      <c r="AD45">
        <v>0</v>
      </c>
      <c r="AE45">
        <v>0</v>
      </c>
    </row>
    <row r="46" spans="1:31">
      <c r="A46" s="1" t="s">
        <v>136</v>
      </c>
      <c r="B46" s="1">
        <v>45</v>
      </c>
      <c r="C46" s="81">
        <f t="array" ref="C46">SUM(IF((((CENTROIDS!$AU$2:'CENTROIDS'!$AU$7842=$B46)*(CENTROIDS!$Y$2:'CENTROIDS'!$Y$7842&gt;0)*(CENTROIDS!$E$2:'CENTROIDS'!$E$7842=101)*(CENTROIDS!$X$2:'CENTROIDS'!$X$7842="SEPTIC"))=1),CENTROIDS!$Y$2:'CENTROIDS'!$Y$7842,0))</f>
        <v>1233600</v>
      </c>
      <c r="D46" s="81">
        <f t="array" ref="D46">SUM(IF((((CENTROIDS!$AU$2:'CENTROIDS'!$AU$7842=$B46)*(CENTROIDS!$Y$2:'CENTROIDS'!$Y$7842&gt;0)*(CENTROIDS!$E$2:'CENTROIDS'!$E$7842=101)*(CENTROIDS!$X$2:'CENTROIDS'!$X$7842="SEPTIC"))=1),1,0))</f>
        <v>242</v>
      </c>
      <c r="E46" s="6">
        <f t="shared" si="1"/>
        <v>5097.5206611570247</v>
      </c>
      <c r="F46">
        <f t="shared" si="2"/>
        <v>104.46425902864259</v>
      </c>
      <c r="G46" s="83">
        <f t="shared" si="0"/>
        <v>7.5146694826254539</v>
      </c>
      <c r="AB46" t="s">
        <v>124</v>
      </c>
      <c r="AC46">
        <v>32</v>
      </c>
      <c r="AD46">
        <v>0</v>
      </c>
      <c r="AE46">
        <v>0</v>
      </c>
    </row>
    <row r="47" spans="1:31">
      <c r="A47" s="1" t="s">
        <v>137</v>
      </c>
      <c r="B47" s="1">
        <v>46</v>
      </c>
      <c r="C47" s="81">
        <f t="array" ref="C47">SUM(IF((((CENTROIDS!$AU$2:'CENTROIDS'!$AU$7842=$B47)*(CENTROIDS!$Y$2:'CENTROIDS'!$Y$7842&gt;0)*(CENTROIDS!$E$2:'CENTROIDS'!$E$7842=101)*(CENTROIDS!$X$2:'CENTROIDS'!$X$7842="SEPTIC"))=1),CENTROIDS!$Y$2:'CENTROIDS'!$Y$7842,0))</f>
        <v>1850100</v>
      </c>
      <c r="D47" s="81">
        <f t="array" ref="D47">SUM(IF((((CENTROIDS!$AU$2:'CENTROIDS'!$AU$7842=$B47)*(CENTROIDS!$Y$2:'CENTROIDS'!$Y$7842&gt;0)*(CENTROIDS!$E$2:'CENTROIDS'!$E$7842=101)*(CENTROIDS!$X$2:'CENTROIDS'!$X$7842="SEPTIC"))=1),1,0))</f>
        <v>296</v>
      </c>
      <c r="E47" s="6">
        <f t="shared" si="1"/>
        <v>6250.3378378378375</v>
      </c>
      <c r="F47">
        <f t="shared" si="2"/>
        <v>128.08911514253981</v>
      </c>
      <c r="G47" s="83">
        <f t="shared" si="0"/>
        <v>9.2141309723378733</v>
      </c>
      <c r="AB47" t="s">
        <v>125</v>
      </c>
      <c r="AC47">
        <v>33</v>
      </c>
      <c r="AD47">
        <v>0</v>
      </c>
      <c r="AE47">
        <v>0</v>
      </c>
    </row>
    <row r="48" spans="1:31">
      <c r="A48" s="1" t="s">
        <v>138</v>
      </c>
      <c r="B48" s="1">
        <v>47</v>
      </c>
      <c r="C48" s="81">
        <f t="array" ref="C48">SUM(IF((((CENTROIDS!$AU$2:'CENTROIDS'!$AU$7842=$B48)*(CENTROIDS!$Y$2:'CENTROIDS'!$Y$7842&gt;0)*(CENTROIDS!$E$2:'CENTROIDS'!$E$7842=101)*(CENTROIDS!$X$2:'CENTROIDS'!$X$7842="SEPTIC"))=1),CENTROIDS!$Y$2:'CENTROIDS'!$Y$7842,0))</f>
        <v>154600</v>
      </c>
      <c r="D48" s="81">
        <f t="array" ref="D48">SUM(IF((((CENTROIDS!$AU$2:'CENTROIDS'!$AU$7842=$B48)*(CENTROIDS!$Y$2:'CENTROIDS'!$Y$7842&gt;0)*(CENTROIDS!$E$2:'CENTROIDS'!$E$7842=101)*(CENTROIDS!$X$2:'CENTROIDS'!$X$7842="SEPTIC"))=1),1,0))</f>
        <v>14</v>
      </c>
      <c r="E48" s="6">
        <f t="shared" si="1"/>
        <v>11042.857142857143</v>
      </c>
      <c r="F48">
        <f t="shared" si="2"/>
        <v>226.30293542074367</v>
      </c>
      <c r="G48" s="83">
        <f t="shared" si="0"/>
        <v>16.279173168390003</v>
      </c>
      <c r="AB48" t="s">
        <v>128</v>
      </c>
      <c r="AC48">
        <v>37</v>
      </c>
      <c r="AD48">
        <v>0</v>
      </c>
      <c r="AE48">
        <v>0</v>
      </c>
    </row>
    <row r="49" spans="1:31">
      <c r="A49" s="1" t="s">
        <v>139</v>
      </c>
      <c r="B49" s="1">
        <v>49</v>
      </c>
      <c r="C49" s="81">
        <f t="array" ref="C49">SUM(IF((((CENTROIDS!$AU$2:'CENTROIDS'!$AU$7842=$B49)*(CENTROIDS!$Y$2:'CENTROIDS'!$Y$7842&gt;0)*(CENTROIDS!$E$2:'CENTROIDS'!$E$7842=101)*(CENTROIDS!$X$2:'CENTROIDS'!$X$7842="SEPTIC"))=1),CENTROIDS!$Y$2:'CENTROIDS'!$Y$7842,0))</f>
        <v>0</v>
      </c>
      <c r="D49" s="81">
        <f t="array" ref="D49">SUM(IF((((CENTROIDS!$AU$2:'CENTROIDS'!$AU$7842=$B49)*(CENTROIDS!$Y$2:'CENTROIDS'!$Y$7842&gt;0)*(CENTROIDS!$E$2:'CENTROIDS'!$E$7842=101)*(CENTROIDS!$X$2:'CENTROIDS'!$X$7842="SEPTIC"))=1),1,0))</f>
        <v>0</v>
      </c>
      <c r="G49" s="83">
        <f t="shared" si="0"/>
        <v>9.68</v>
      </c>
      <c r="AB49" t="s">
        <v>139</v>
      </c>
      <c r="AC49">
        <v>49</v>
      </c>
      <c r="AD49">
        <v>0</v>
      </c>
      <c r="AE49">
        <v>0</v>
      </c>
    </row>
    <row r="50" spans="1:31">
      <c r="A50" s="1" t="s">
        <v>140</v>
      </c>
      <c r="B50" s="1">
        <v>50</v>
      </c>
      <c r="C50" s="81">
        <f t="array" ref="C50">SUM(IF((((CENTROIDS!$AU$2:'CENTROIDS'!$AU$7842=$B50)*(CENTROIDS!$Y$2:'CENTROIDS'!$Y$7842&gt;0)*(CENTROIDS!$E$2:'CENTROIDS'!$E$7842=101)*(CENTROIDS!$X$2:'CENTROIDS'!$X$7842="SEPTIC"))=1),CENTROIDS!$Y$2:'CENTROIDS'!$Y$7842,0))</f>
        <v>0</v>
      </c>
      <c r="D50" s="81">
        <f t="array" ref="D50">SUM(IF((((CENTROIDS!$AU$2:'CENTROIDS'!$AU$7842=$B50)*(CENTROIDS!$Y$2:'CENTROIDS'!$Y$7842&gt;0)*(CENTROIDS!$E$2:'CENTROIDS'!$E$7842=101)*(CENTROIDS!$X$2:'CENTROIDS'!$X$7842="SEPTIC"))=1),1,0))</f>
        <v>0</v>
      </c>
      <c r="G50" s="83">
        <f t="shared" si="0"/>
        <v>9.68</v>
      </c>
      <c r="AB50" t="s">
        <v>140</v>
      </c>
      <c r="AC50">
        <v>50</v>
      </c>
      <c r="AD50">
        <v>0</v>
      </c>
      <c r="AE50">
        <v>0</v>
      </c>
    </row>
    <row r="51" spans="1:31">
      <c r="A51" s="1" t="s">
        <v>141</v>
      </c>
      <c r="B51" s="1">
        <v>51</v>
      </c>
      <c r="C51" s="81">
        <f t="array" ref="C51">SUM(IF((((CENTROIDS!$AU$2:'CENTROIDS'!$AU$7842=$B51)*(CENTROIDS!$Y$2:'CENTROIDS'!$Y$7842&gt;0)*(CENTROIDS!$E$2:'CENTROIDS'!$E$7842=101)*(CENTROIDS!$X$2:'CENTROIDS'!$X$7842="SEPTIC"))=1),CENTROIDS!$Y$2:'CENTROIDS'!$Y$7842,0))</f>
        <v>0</v>
      </c>
      <c r="D51" s="81">
        <f t="array" ref="D51">SUM(IF((((CENTROIDS!$AU$2:'CENTROIDS'!$AU$7842=$B51)*(CENTROIDS!$Y$2:'CENTROIDS'!$Y$7842&gt;0)*(CENTROIDS!$E$2:'CENTROIDS'!$E$7842=101)*(CENTROIDS!$X$2:'CENTROIDS'!$X$7842="SEPTIC"))=1),1,0))</f>
        <v>0</v>
      </c>
      <c r="G51" s="83">
        <f t="shared" si="0"/>
        <v>9.68</v>
      </c>
      <c r="AB51" t="s">
        <v>141</v>
      </c>
      <c r="AC51">
        <v>51</v>
      </c>
      <c r="AD51">
        <v>0</v>
      </c>
      <c r="AE51">
        <v>0</v>
      </c>
    </row>
    <row r="52" spans="1:31">
      <c r="B52" s="70" t="s">
        <v>26320</v>
      </c>
      <c r="C52" s="6">
        <f>SUM(C2:C51)</f>
        <v>14397650</v>
      </c>
      <c r="D52" s="1">
        <f>SUM(D2:D51)</f>
        <v>2172</v>
      </c>
      <c r="E52" s="6">
        <f t="shared" si="1"/>
        <v>6628.7523020257831</v>
      </c>
      <c r="F52">
        <f t="shared" si="2"/>
        <v>135.84401977850098</v>
      </c>
    </row>
    <row r="53" spans="1:31">
      <c r="B53" s="70"/>
    </row>
    <row r="54" spans="1:31">
      <c r="B54" s="70" t="s">
        <v>26322</v>
      </c>
      <c r="E54" s="6">
        <f>C52/D52</f>
        <v>6628.7523020257831</v>
      </c>
      <c r="F54" s="70" t="s">
        <v>26323</v>
      </c>
    </row>
    <row r="55" spans="1:31">
      <c r="E55" s="6">
        <f>E54*7.48/365</f>
        <v>135.84401977850098</v>
      </c>
      <c r="F55" s="70" t="s">
        <v>26324</v>
      </c>
    </row>
  </sheetData>
  <sortState ref="AB2:AG55">
    <sortCondition descending="1" ref="AE2:AE55"/>
  </sortState>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Z234"/>
  <sheetViews>
    <sheetView topLeftCell="E128" workbookViewId="0">
      <selection activeCell="V140" sqref="U140:V140"/>
    </sheetView>
  </sheetViews>
  <sheetFormatPr defaultRowHeight="18" customHeight="1"/>
  <cols>
    <col min="1" max="1" width="22.5703125" customWidth="1"/>
    <col min="2" max="2" width="6" style="5" customWidth="1"/>
    <col min="3" max="3" width="10.42578125" style="8" customWidth="1"/>
    <col min="4" max="4" width="8.28515625" style="8" customWidth="1"/>
    <col min="5" max="5" width="11" style="8" customWidth="1"/>
    <col min="6" max="7" width="8.7109375" style="8" customWidth="1"/>
    <col min="8" max="8" width="8" style="9" customWidth="1"/>
    <col min="9" max="9" width="9.42578125" style="64" customWidth="1"/>
    <col min="10" max="10" width="10.140625" customWidth="1"/>
    <col min="12" max="12" width="9.28515625" bestFit="1" customWidth="1"/>
    <col min="13" max="13" width="9.85546875" style="8" customWidth="1"/>
    <col min="14" max="14" width="10.5703125" style="8" customWidth="1"/>
    <col min="15" max="16" width="11" style="8" customWidth="1"/>
    <col min="17" max="17" width="10.85546875" customWidth="1"/>
    <col min="18" max="18" width="10.42578125" customWidth="1"/>
    <col min="19" max="19" width="9.85546875" customWidth="1"/>
    <col min="20" max="20" width="8.85546875" customWidth="1"/>
    <col min="21" max="21" width="9.5703125" customWidth="1"/>
    <col min="22" max="22" width="12.28515625" style="9" bestFit="1" customWidth="1"/>
    <col min="23" max="23" width="10.5703125" style="6" customWidth="1"/>
    <col min="24" max="30" width="15" customWidth="1"/>
    <col min="31" max="55" width="23.85546875" bestFit="1" customWidth="1"/>
    <col min="56" max="56" width="10.5703125" bestFit="1" customWidth="1"/>
  </cols>
  <sheetData>
    <row r="1" spans="1:26" ht="18" customHeight="1">
      <c r="A1" s="63" t="s">
        <v>26359</v>
      </c>
    </row>
    <row r="2" spans="1:26" s="19" customFormat="1" ht="42" customHeight="1">
      <c r="A2" s="32" t="s">
        <v>26301</v>
      </c>
      <c r="B2" s="17" t="s">
        <v>0</v>
      </c>
      <c r="C2" s="18" t="s">
        <v>9</v>
      </c>
      <c r="D2" s="18" t="s">
        <v>5</v>
      </c>
      <c r="E2" s="18" t="s">
        <v>6</v>
      </c>
      <c r="F2" s="18" t="s">
        <v>10</v>
      </c>
      <c r="G2" s="20" t="s">
        <v>16</v>
      </c>
      <c r="H2" s="20" t="s">
        <v>12</v>
      </c>
      <c r="I2" s="69" t="s">
        <v>13</v>
      </c>
      <c r="J2" s="20" t="s">
        <v>15</v>
      </c>
      <c r="K2" s="20" t="s">
        <v>14</v>
      </c>
      <c r="L2" s="18" t="s">
        <v>4</v>
      </c>
      <c r="M2" s="18" t="s">
        <v>28</v>
      </c>
      <c r="N2" s="18" t="s">
        <v>7</v>
      </c>
      <c r="O2" s="18" t="s">
        <v>35</v>
      </c>
      <c r="P2" s="20" t="s">
        <v>17</v>
      </c>
      <c r="Q2" s="20" t="s">
        <v>18</v>
      </c>
      <c r="R2" s="20" t="s">
        <v>11</v>
      </c>
      <c r="S2" s="20" t="s">
        <v>8</v>
      </c>
      <c r="U2" s="11"/>
      <c r="V2" s="12"/>
      <c r="W2" s="11"/>
      <c r="X2" s="16"/>
      <c r="Y2" s="16"/>
      <c r="Z2" s="21"/>
    </row>
    <row r="3" spans="1:26" ht="18" customHeight="1">
      <c r="A3" s="1" t="s">
        <v>92</v>
      </c>
      <c r="B3" s="1">
        <v>0</v>
      </c>
      <c r="C3" s="64">
        <v>838.90700000000004</v>
      </c>
      <c r="D3" s="64">
        <v>816.05899999999997</v>
      </c>
      <c r="E3" s="2">
        <v>0</v>
      </c>
      <c r="F3" s="29">
        <f t="shared" ref="F3:F52" si="0">C3-D3</f>
        <v>22.84800000000007</v>
      </c>
      <c r="G3" s="6">
        <f t="shared" ref="G3:G52" si="1">F3-H3-I3-L3-M3-E3-N3-O3-P3*Q3/43560</f>
        <v>21.776000000000071</v>
      </c>
      <c r="H3" s="64">
        <v>2.5999999999999999E-2</v>
      </c>
      <c r="I3" s="64">
        <v>1.046</v>
      </c>
      <c r="J3" s="46">
        <f t="shared" ref="J3" si="2">I3/2</f>
        <v>0.52300000000000002</v>
      </c>
      <c r="K3" s="46">
        <f t="shared" ref="K3" si="3">I3/2</f>
        <v>0.52300000000000002</v>
      </c>
      <c r="L3" s="2">
        <f t="array" ref="L3">SUM(IF(LANDUSE!$B$2:'LANDUSE'!$B$464=B3, IF(LANDUSE!$E$2:'LANDUSE'!$E$464=2,LANDUSE!$C$2:'LANDUSE'!$C$464,0),0))</f>
        <v>0</v>
      </c>
      <c r="M3" s="2">
        <f t="array" ref="M3">SUM(IF(LANDUSE!$B$2:'LANDUSE'!$B$464=B3, IF(LANDUSE!$E$2:'LANDUSE'!$E$464=35,LANDUSE!$C$2:'LANDUSE'!$C$464,0),0))</f>
        <v>0</v>
      </c>
      <c r="N3" s="63">
        <f t="shared" ref="N3:N34" si="4">IF(ISNA(VLOOKUP(B3,BOGACRES,2,FALSE)),0,VLOOKUP(B3,BOGACRES,2,FALSE))</f>
        <v>0</v>
      </c>
      <c r="O3" s="8">
        <v>0</v>
      </c>
      <c r="P3" s="4">
        <f t="shared" ref="P3:P34" si="5">IF(ISNA(VLOOKUP($B3,BLDSPT,2,FALSE)),0,VLOOKUP($B3,BLDSPT,2,FALSE))</f>
        <v>0</v>
      </c>
      <c r="Q3" s="6">
        <v>5000</v>
      </c>
      <c r="R3" s="4">
        <f t="shared" ref="R3:R34" si="6">IF(ISNA(VLOOKUP($B3,BLDSPT,3,FALSE)),0,VLOOKUP($B3,BLDSPT,3,FALSE))</f>
        <v>0</v>
      </c>
      <c r="S3" s="6">
        <v>0</v>
      </c>
      <c r="U3" s="6"/>
      <c r="X3" s="1"/>
      <c r="Y3" s="1"/>
      <c r="Z3" s="3"/>
    </row>
    <row r="4" spans="1:26" ht="18" customHeight="1">
      <c r="A4" s="1" t="s">
        <v>93</v>
      </c>
      <c r="B4" s="1">
        <v>1</v>
      </c>
      <c r="C4" s="64">
        <v>72.62</v>
      </c>
      <c r="D4" s="8">
        <v>0</v>
      </c>
      <c r="E4" s="2">
        <f t="array" ref="E4">SUM(IF(LANDUSE!$B$2:'LANDUSE'!$B$464=B4, IF(LANDUSE!$E$2:'LANDUSE'!$E$464=20,LANDUSE!$C$2:'LANDUSE'!$C$464,0),0))</f>
        <v>0</v>
      </c>
      <c r="F4" s="29">
        <f t="shared" si="0"/>
        <v>72.62</v>
      </c>
      <c r="G4" s="6">
        <f t="shared" si="1"/>
        <v>71.737000000000009</v>
      </c>
      <c r="H4" s="64">
        <v>0.88300000000000001</v>
      </c>
      <c r="I4" s="64">
        <v>0</v>
      </c>
      <c r="J4" s="46">
        <f t="shared" ref="J4:J52" si="7">I4/2</f>
        <v>0</v>
      </c>
      <c r="K4" s="46">
        <f t="shared" ref="K4:K52" si="8">I4/2</f>
        <v>0</v>
      </c>
      <c r="L4" s="2">
        <f t="array" ref="L4">SUM(IF(LANDUSE!$B$2:'LANDUSE'!$B$464=B4, IF(LANDUSE!$E$2:'LANDUSE'!$E$464=2,LANDUSE!$C$2:'LANDUSE'!$C$464,0),0))</f>
        <v>0</v>
      </c>
      <c r="M4" s="2">
        <f t="array" ref="M4">SUM(IF(LANDUSE!$B$2:'LANDUSE'!$B$464=B4, IF(LANDUSE!$E$2:'LANDUSE'!$E$464=35,LANDUSE!$C$2:'LANDUSE'!$C$464,0),0))</f>
        <v>0</v>
      </c>
      <c r="N4" s="63">
        <f t="shared" si="4"/>
        <v>0</v>
      </c>
      <c r="O4" s="8">
        <v>0</v>
      </c>
      <c r="P4" s="4">
        <f t="shared" si="5"/>
        <v>0</v>
      </c>
      <c r="Q4" s="6">
        <v>5000</v>
      </c>
      <c r="R4" s="4">
        <f t="shared" si="6"/>
        <v>0</v>
      </c>
      <c r="S4" s="6">
        <v>0</v>
      </c>
      <c r="U4" s="6"/>
      <c r="X4" s="1"/>
      <c r="Y4" s="1"/>
      <c r="Z4" s="3"/>
    </row>
    <row r="5" spans="1:26" ht="18" customHeight="1">
      <c r="A5" s="1" t="s">
        <v>94</v>
      </c>
      <c r="B5" s="1">
        <v>2</v>
      </c>
      <c r="C5" s="64">
        <v>1608.374</v>
      </c>
      <c r="D5" s="8">
        <v>0</v>
      </c>
      <c r="E5" s="2">
        <f t="array" ref="E5">SUM(IF(LANDUSE!$B$2:'LANDUSE'!$B$464=B5, IF(LANDUSE!$E$2:'LANDUSE'!$E$464=20,LANDUSE!$C$2:'LANDUSE'!$C$464,0),0))</f>
        <v>36.39</v>
      </c>
      <c r="F5" s="29">
        <f t="shared" si="0"/>
        <v>1608.374</v>
      </c>
      <c r="G5" s="6">
        <f t="shared" si="1"/>
        <v>1496.2468000918273</v>
      </c>
      <c r="H5" s="64">
        <v>26.277999999999999</v>
      </c>
      <c r="I5" s="64">
        <v>2.569</v>
      </c>
      <c r="J5" s="46">
        <f t="shared" si="7"/>
        <v>1.2845</v>
      </c>
      <c r="K5" s="46">
        <f t="shared" si="8"/>
        <v>1.2845</v>
      </c>
      <c r="L5" s="2">
        <f t="array" ref="L5">SUM(IF(LANDUSE!$B$2:'LANDUSE'!$B$464=B5, IF(LANDUSE!$E$2:'LANDUSE'!$E$464=2,LANDUSE!$C$2:'LANDUSE'!$C$464,0),0))</f>
        <v>0</v>
      </c>
      <c r="M5" s="2">
        <f t="array" ref="M5">SUM(IF(LANDUSE!$B$2:'LANDUSE'!$B$464=B5, IF(LANDUSE!$E$2:'LANDUSE'!$E$464=35,LANDUSE!$C$2:'LANDUSE'!$C$464,0),0))</f>
        <v>0</v>
      </c>
      <c r="N5" s="63">
        <f t="shared" si="4"/>
        <v>44.709299999999999</v>
      </c>
      <c r="O5" s="8">
        <v>0</v>
      </c>
      <c r="P5" s="4">
        <f t="shared" si="5"/>
        <v>19</v>
      </c>
      <c r="Q5" s="6">
        <v>5000</v>
      </c>
      <c r="R5" s="4">
        <f t="shared" si="6"/>
        <v>19</v>
      </c>
      <c r="S5" s="6">
        <v>0</v>
      </c>
      <c r="U5" s="6"/>
      <c r="X5" s="1"/>
      <c r="Y5" s="1"/>
      <c r="Z5" s="3"/>
    </row>
    <row r="6" spans="1:26" ht="18" customHeight="1">
      <c r="A6" s="1" t="s">
        <v>95</v>
      </c>
      <c r="B6" s="1">
        <v>3</v>
      </c>
      <c r="C6" s="64">
        <v>189.06100000000001</v>
      </c>
      <c r="D6" s="8">
        <v>0</v>
      </c>
      <c r="E6" s="2">
        <f t="array" ref="E6">SUM(IF(LANDUSE!$B$2:'LANDUSE'!$B$464=B6, IF(LANDUSE!$E$2:'LANDUSE'!$E$464=20,LANDUSE!$C$2:'LANDUSE'!$C$464,0),0))</f>
        <v>18.875</v>
      </c>
      <c r="F6" s="29">
        <f t="shared" si="0"/>
        <v>189.06100000000001</v>
      </c>
      <c r="G6" s="6">
        <f t="shared" si="1"/>
        <v>166.12629999999999</v>
      </c>
      <c r="H6" s="64">
        <v>1.651</v>
      </c>
      <c r="I6" s="64">
        <v>0.71099999999999997</v>
      </c>
      <c r="J6" s="46">
        <f t="shared" si="7"/>
        <v>0.35549999999999998</v>
      </c>
      <c r="K6" s="46">
        <f t="shared" si="8"/>
        <v>0.35549999999999998</v>
      </c>
      <c r="L6" s="2">
        <f t="array" ref="L6">SUM(IF(LANDUSE!$B$2:'LANDUSE'!$B$464=B6, IF(LANDUSE!$E$2:'LANDUSE'!$E$464=2,LANDUSE!$C$2:'LANDUSE'!$C$464,0),0))</f>
        <v>0</v>
      </c>
      <c r="M6" s="2">
        <f t="array" ref="M6">SUM(IF(LANDUSE!$B$2:'LANDUSE'!$B$464=B6, IF(LANDUSE!$E$2:'LANDUSE'!$E$464=35,LANDUSE!$C$2:'LANDUSE'!$C$464,0),0))</f>
        <v>0</v>
      </c>
      <c r="N6" s="63">
        <f t="shared" si="4"/>
        <v>1.6977</v>
      </c>
      <c r="O6" s="8">
        <v>0</v>
      </c>
      <c r="P6" s="4">
        <f t="shared" si="5"/>
        <v>0</v>
      </c>
      <c r="Q6" s="6">
        <v>5000</v>
      </c>
      <c r="R6" s="4">
        <f t="shared" si="6"/>
        <v>0</v>
      </c>
      <c r="S6" s="6">
        <v>0</v>
      </c>
      <c r="U6" s="6"/>
      <c r="X6" s="1"/>
      <c r="Y6" s="1"/>
      <c r="Z6" s="3"/>
    </row>
    <row r="7" spans="1:26" ht="18" customHeight="1">
      <c r="A7" s="1" t="s">
        <v>96</v>
      </c>
      <c r="B7" s="1">
        <v>4</v>
      </c>
      <c r="C7" s="64">
        <v>471.68599999999998</v>
      </c>
      <c r="D7" s="8">
        <v>0</v>
      </c>
      <c r="E7" s="2">
        <f t="array" ref="E7">SUM(IF(LANDUSE!$B$2:'LANDUSE'!$B$464=B7, IF(LANDUSE!$E$2:'LANDUSE'!$E$464=20,LANDUSE!$C$2:'LANDUSE'!$C$464,0),0))</f>
        <v>4.6840000000000002</v>
      </c>
      <c r="F7" s="29">
        <f t="shared" si="0"/>
        <v>471.68599999999998</v>
      </c>
      <c r="G7" s="6">
        <f t="shared" si="1"/>
        <v>443.62354214876024</v>
      </c>
      <c r="H7" s="64">
        <v>5.6849999999999996</v>
      </c>
      <c r="I7" s="64">
        <v>1.04</v>
      </c>
      <c r="J7" s="46">
        <f t="shared" si="7"/>
        <v>0.52</v>
      </c>
      <c r="K7" s="46">
        <f t="shared" si="8"/>
        <v>0.52</v>
      </c>
      <c r="L7" s="2">
        <f t="array" ref="L7">SUM(IF(LANDUSE!$B$2:'LANDUSE'!$B$464=B7, IF(LANDUSE!$E$2:'LANDUSE'!$E$464=2,LANDUSE!$C$2:'LANDUSE'!$C$464,0),0))</f>
        <v>0</v>
      </c>
      <c r="M7" s="2">
        <f t="array" ref="M7">SUM(IF(LANDUSE!$B$2:'LANDUSE'!$B$464=B7, IF(LANDUSE!$E$2:'LANDUSE'!$E$464=35,LANDUSE!$C$2:'LANDUSE'!$C$464,0),0))</f>
        <v>0</v>
      </c>
      <c r="N7" s="63">
        <f t="shared" si="4"/>
        <v>15.6204</v>
      </c>
      <c r="O7" s="8">
        <v>0</v>
      </c>
      <c r="P7" s="4">
        <f t="shared" si="5"/>
        <v>9</v>
      </c>
      <c r="Q7" s="6">
        <v>5000</v>
      </c>
      <c r="R7" s="4">
        <f t="shared" si="6"/>
        <v>9</v>
      </c>
      <c r="S7" s="6">
        <v>0</v>
      </c>
      <c r="U7" s="6"/>
      <c r="X7" s="1"/>
      <c r="Y7" s="1"/>
      <c r="Z7" s="3"/>
    </row>
    <row r="8" spans="1:26" ht="18" customHeight="1">
      <c r="A8" s="1" t="s">
        <v>97</v>
      </c>
      <c r="B8" s="1">
        <v>5</v>
      </c>
      <c r="C8" s="64">
        <v>1310.865</v>
      </c>
      <c r="D8" s="8">
        <v>0</v>
      </c>
      <c r="E8" s="2">
        <f t="array" ref="E8">SUM(IF(LANDUSE!$B$2:'LANDUSE'!$B$464=B8, IF(LANDUSE!$E$2:'LANDUSE'!$E$464=20,LANDUSE!$C$2:'LANDUSE'!$C$464,0),0))</f>
        <v>322.47800000000001</v>
      </c>
      <c r="F8" s="29">
        <f t="shared" si="0"/>
        <v>1310.865</v>
      </c>
      <c r="G8" s="6">
        <f t="shared" si="1"/>
        <v>824.53233792470144</v>
      </c>
      <c r="H8" s="64">
        <v>23.661000000000001</v>
      </c>
      <c r="I8" s="64">
        <v>18.460999999999999</v>
      </c>
      <c r="J8" s="46">
        <f t="shared" si="7"/>
        <v>9.2304999999999993</v>
      </c>
      <c r="K8" s="46">
        <f t="shared" si="8"/>
        <v>9.2304999999999993</v>
      </c>
      <c r="L8" s="2">
        <f t="array" ref="L8">SUM(IF(LANDUSE!$B$2:'LANDUSE'!$B$464=B8, IF(LANDUSE!$E$2:'LANDUSE'!$E$464=2,LANDUSE!$C$2:'LANDUSE'!$C$464,0),0))</f>
        <v>0</v>
      </c>
      <c r="M8" s="2">
        <f t="array" ref="M8">SUM(IF(LANDUSE!$B$2:'LANDUSE'!$B$464=B8, IF(LANDUSE!$E$2:'LANDUSE'!$E$464=35,LANDUSE!$C$2:'LANDUSE'!$C$464,0),0))</f>
        <v>0</v>
      </c>
      <c r="N8" s="63">
        <f t="shared" si="4"/>
        <v>96.021000000000001</v>
      </c>
      <c r="O8" s="8">
        <v>0</v>
      </c>
      <c r="P8" s="4">
        <f t="shared" si="5"/>
        <v>224</v>
      </c>
      <c r="Q8" s="6">
        <v>5000</v>
      </c>
      <c r="R8" s="4">
        <f t="shared" si="6"/>
        <v>224</v>
      </c>
      <c r="S8" s="6">
        <v>0</v>
      </c>
      <c r="U8" s="6"/>
      <c r="X8" s="1"/>
      <c r="Y8" s="1"/>
      <c r="Z8" s="3"/>
    </row>
    <row r="9" spans="1:26" ht="18" customHeight="1">
      <c r="A9" s="1" t="s">
        <v>98</v>
      </c>
      <c r="B9" s="1">
        <v>6</v>
      </c>
      <c r="C9" s="64">
        <v>49.718000000000004</v>
      </c>
      <c r="D9" s="8">
        <v>0</v>
      </c>
      <c r="E9" s="2">
        <f t="array" ref="E9">SUM(IF(LANDUSE!$B$2:'LANDUSE'!$B$464=B9, IF(LANDUSE!$E$2:'LANDUSE'!$E$464=20,LANDUSE!$C$2:'LANDUSE'!$C$464,0),0))</f>
        <v>9.734</v>
      </c>
      <c r="F9" s="29">
        <f t="shared" si="0"/>
        <v>49.718000000000004</v>
      </c>
      <c r="G9" s="6">
        <f t="shared" si="1"/>
        <v>39.116600000000005</v>
      </c>
      <c r="H9" s="64">
        <v>0.79500000000000004</v>
      </c>
      <c r="I9" s="64">
        <v>3.2000000000000001E-2</v>
      </c>
      <c r="J9" s="46">
        <f t="shared" si="7"/>
        <v>1.6E-2</v>
      </c>
      <c r="K9" s="46">
        <f t="shared" si="8"/>
        <v>1.6E-2</v>
      </c>
      <c r="L9" s="2">
        <f t="array" ref="L9">SUM(IF(LANDUSE!$B$2:'LANDUSE'!$B$464=B9, IF(LANDUSE!$E$2:'LANDUSE'!$E$464=2,LANDUSE!$C$2:'LANDUSE'!$C$464,0),0))</f>
        <v>0</v>
      </c>
      <c r="M9" s="2">
        <f t="array" ref="M9">SUM(IF(LANDUSE!$B$2:'LANDUSE'!$B$464=B9, IF(LANDUSE!$E$2:'LANDUSE'!$E$464=35,LANDUSE!$C$2:'LANDUSE'!$C$464,0),0))</f>
        <v>0</v>
      </c>
      <c r="N9" s="63">
        <f t="shared" si="4"/>
        <v>4.0399999999999998E-2</v>
      </c>
      <c r="O9" s="8">
        <v>0</v>
      </c>
      <c r="P9" s="4">
        <f t="shared" si="5"/>
        <v>0</v>
      </c>
      <c r="Q9" s="6">
        <v>5000</v>
      </c>
      <c r="R9" s="4">
        <f t="shared" si="6"/>
        <v>0</v>
      </c>
      <c r="S9" s="6">
        <v>0</v>
      </c>
      <c r="U9" s="6"/>
      <c r="X9" s="1"/>
      <c r="Y9" s="1"/>
      <c r="Z9" s="3"/>
    </row>
    <row r="10" spans="1:26" ht="18" customHeight="1">
      <c r="A10" s="1" t="s">
        <v>99</v>
      </c>
      <c r="B10" s="1">
        <v>7</v>
      </c>
      <c r="C10" s="64">
        <v>642.62900000000002</v>
      </c>
      <c r="D10" s="8">
        <v>0</v>
      </c>
      <c r="E10" s="2">
        <f t="array" ref="E10">SUM(IF(LANDUSE!$B$2:'LANDUSE'!$B$464=B10, IF(LANDUSE!$E$2:'LANDUSE'!$E$464=20,LANDUSE!$C$2:'LANDUSE'!$C$464,0),0))</f>
        <v>47.573</v>
      </c>
      <c r="F10" s="29">
        <f t="shared" si="0"/>
        <v>642.62900000000002</v>
      </c>
      <c r="G10" s="6">
        <f t="shared" si="1"/>
        <v>566.19265270890719</v>
      </c>
      <c r="H10" s="64">
        <v>15.08</v>
      </c>
      <c r="I10" s="64">
        <v>2.4689999999999999</v>
      </c>
      <c r="J10" s="46">
        <f t="shared" si="7"/>
        <v>1.2344999999999999</v>
      </c>
      <c r="K10" s="46">
        <f t="shared" si="8"/>
        <v>1.2344999999999999</v>
      </c>
      <c r="L10" s="2">
        <f t="array" ref="L10">SUM(IF(LANDUSE!$B$2:'LANDUSE'!$B$464=B10, IF(LANDUSE!$E$2:'LANDUSE'!$E$464=2,LANDUSE!$C$2:'LANDUSE'!$C$464,0),0))</f>
        <v>0</v>
      </c>
      <c r="M10" s="2">
        <f t="array" ref="M10">SUM(IF(LANDUSE!$B$2:'LANDUSE'!$B$464=B10, IF(LANDUSE!$E$2:'LANDUSE'!$E$464=35,LANDUSE!$C$2:'LANDUSE'!$C$464,0),0))</f>
        <v>0</v>
      </c>
      <c r="N10" s="63">
        <f t="shared" si="4"/>
        <v>9.4778000000000002</v>
      </c>
      <c r="O10" s="8">
        <v>0</v>
      </c>
      <c r="P10" s="4">
        <f t="shared" si="5"/>
        <v>16</v>
      </c>
      <c r="Q10" s="6">
        <v>5000</v>
      </c>
      <c r="R10" s="4">
        <f t="shared" si="6"/>
        <v>16</v>
      </c>
      <c r="S10" s="6">
        <v>0</v>
      </c>
      <c r="U10" s="6"/>
      <c r="X10" s="1"/>
      <c r="Y10" s="1"/>
      <c r="Z10" s="3"/>
    </row>
    <row r="11" spans="1:26" ht="18" customHeight="1">
      <c r="A11" s="1" t="s">
        <v>100</v>
      </c>
      <c r="B11" s="1">
        <v>8</v>
      </c>
      <c r="C11" s="64">
        <v>176.32599999999999</v>
      </c>
      <c r="D11" s="8">
        <v>0</v>
      </c>
      <c r="E11" s="2">
        <f t="array" ref="E11">SUM(IF(LANDUSE!$B$2:'LANDUSE'!$B$464=B11, IF(LANDUSE!$E$2:'LANDUSE'!$E$464=20,LANDUSE!$C$2:'LANDUSE'!$C$464,0),0))</f>
        <v>0.26</v>
      </c>
      <c r="F11" s="29">
        <f t="shared" si="0"/>
        <v>176.32599999999999</v>
      </c>
      <c r="G11" s="6">
        <f t="shared" si="1"/>
        <v>161.22823691460056</v>
      </c>
      <c r="H11" s="64">
        <v>6.6890000000000001</v>
      </c>
      <c r="I11" s="64">
        <v>6.4269999999999996</v>
      </c>
      <c r="J11" s="46">
        <f t="shared" si="7"/>
        <v>3.2134999999999998</v>
      </c>
      <c r="K11" s="46">
        <f t="shared" si="8"/>
        <v>3.2134999999999998</v>
      </c>
      <c r="L11" s="2">
        <f t="array" ref="L11">SUM(IF(LANDUSE!$B$2:'LANDUSE'!$B$464=B11, IF(LANDUSE!$E$2:'LANDUSE'!$E$464=2,LANDUSE!$C$2:'LANDUSE'!$C$464,0),0))</f>
        <v>0</v>
      </c>
      <c r="M11" s="2">
        <f t="array" ref="M11">SUM(IF(LANDUSE!$B$2:'LANDUSE'!$B$464=B11, IF(LANDUSE!$E$2:'LANDUSE'!$E$464=35,LANDUSE!$C$2:'LANDUSE'!$C$464,0),0))</f>
        <v>0</v>
      </c>
      <c r="N11" s="63">
        <f t="shared" si="4"/>
        <v>0</v>
      </c>
      <c r="O11" s="8">
        <v>0</v>
      </c>
      <c r="P11" s="4">
        <f t="shared" si="5"/>
        <v>15</v>
      </c>
      <c r="Q11" s="6">
        <v>5000</v>
      </c>
      <c r="R11" s="4">
        <f t="shared" si="6"/>
        <v>15</v>
      </c>
      <c r="S11" s="6">
        <v>0</v>
      </c>
      <c r="U11" s="6"/>
      <c r="X11" s="1"/>
      <c r="Y11" s="1"/>
      <c r="Z11" s="3"/>
    </row>
    <row r="12" spans="1:26" ht="18" customHeight="1">
      <c r="A12" s="1" t="s">
        <v>101</v>
      </c>
      <c r="B12" s="1">
        <v>9</v>
      </c>
      <c r="C12" s="64">
        <v>239.65600000000001</v>
      </c>
      <c r="D12" s="8">
        <v>0</v>
      </c>
      <c r="E12" s="2">
        <f t="array" ref="E12">SUM(IF(LANDUSE!$B$2:'LANDUSE'!$B$464=B12, IF(LANDUSE!$E$2:'LANDUSE'!$E$464=20,LANDUSE!$C$2:'LANDUSE'!$C$464,0),0))</f>
        <v>19.928000000000001</v>
      </c>
      <c r="F12" s="29">
        <f t="shared" si="0"/>
        <v>239.65600000000001</v>
      </c>
      <c r="G12" s="6">
        <f t="shared" si="1"/>
        <v>215.42099999999999</v>
      </c>
      <c r="H12" s="64">
        <v>3.347</v>
      </c>
      <c r="I12" s="64">
        <v>0.96</v>
      </c>
      <c r="J12" s="46">
        <f t="shared" si="7"/>
        <v>0.48</v>
      </c>
      <c r="K12" s="46">
        <f t="shared" si="8"/>
        <v>0.48</v>
      </c>
      <c r="L12" s="2">
        <f t="array" ref="L12">SUM(IF(LANDUSE!$B$2:'LANDUSE'!$B$464=B12, IF(LANDUSE!$E$2:'LANDUSE'!$E$464=2,LANDUSE!$C$2:'LANDUSE'!$C$464,0),0))</f>
        <v>0</v>
      </c>
      <c r="M12" s="2">
        <f t="array" ref="M12">SUM(IF(LANDUSE!$B$2:'LANDUSE'!$B$464=B12, IF(LANDUSE!$E$2:'LANDUSE'!$E$464=35,LANDUSE!$C$2:'LANDUSE'!$C$464,0),0))</f>
        <v>0</v>
      </c>
      <c r="N12" s="63">
        <f t="shared" si="4"/>
        <v>0</v>
      </c>
      <c r="O12" s="8">
        <v>0</v>
      </c>
      <c r="P12" s="4">
        <f t="shared" si="5"/>
        <v>0</v>
      </c>
      <c r="Q12" s="6">
        <v>5000</v>
      </c>
      <c r="R12" s="4">
        <f t="shared" si="6"/>
        <v>0</v>
      </c>
      <c r="S12" s="6">
        <v>0</v>
      </c>
      <c r="U12" s="6"/>
      <c r="X12" s="1"/>
      <c r="Y12" s="1"/>
      <c r="Z12" s="3"/>
    </row>
    <row r="13" spans="1:26" ht="18" customHeight="1">
      <c r="A13" s="1" t="s">
        <v>102</v>
      </c>
      <c r="B13" s="1">
        <v>10</v>
      </c>
      <c r="C13" s="64">
        <v>213.51599999999999</v>
      </c>
      <c r="D13" s="8">
        <v>0</v>
      </c>
      <c r="E13" s="2">
        <f t="array" ref="E13">SUM(IF(LANDUSE!$B$2:'LANDUSE'!$B$464=B13, IF(LANDUSE!$E$2:'LANDUSE'!$E$464=20,LANDUSE!$C$2:'LANDUSE'!$C$464,0),0))</f>
        <v>13.412000000000001</v>
      </c>
      <c r="F13" s="29">
        <f t="shared" si="0"/>
        <v>213.51599999999999</v>
      </c>
      <c r="G13" s="6">
        <f t="shared" si="1"/>
        <v>196.75599999999997</v>
      </c>
      <c r="H13" s="64">
        <v>3.0779999999999998</v>
      </c>
      <c r="I13" s="64">
        <v>0.27</v>
      </c>
      <c r="J13" s="46">
        <f t="shared" si="7"/>
        <v>0.13500000000000001</v>
      </c>
      <c r="K13" s="46">
        <f t="shared" si="8"/>
        <v>0.13500000000000001</v>
      </c>
      <c r="L13" s="2">
        <f t="array" ref="L13">SUM(IF(LANDUSE!$B$2:'LANDUSE'!$B$464=B13, IF(LANDUSE!$E$2:'LANDUSE'!$E$464=2,LANDUSE!$C$2:'LANDUSE'!$C$464,0),0))</f>
        <v>0</v>
      </c>
      <c r="M13" s="2">
        <f t="array" ref="M13">SUM(IF(LANDUSE!$B$2:'LANDUSE'!$B$464=B13, IF(LANDUSE!$E$2:'LANDUSE'!$E$464=35,LANDUSE!$C$2:'LANDUSE'!$C$464,0),0))</f>
        <v>0</v>
      </c>
      <c r="N13" s="63">
        <f t="shared" si="4"/>
        <v>0</v>
      </c>
      <c r="O13" s="8">
        <v>0</v>
      </c>
      <c r="P13" s="4">
        <f t="shared" si="5"/>
        <v>0</v>
      </c>
      <c r="Q13" s="6">
        <v>5000</v>
      </c>
      <c r="R13" s="4">
        <f t="shared" si="6"/>
        <v>0</v>
      </c>
      <c r="S13" s="6">
        <v>0</v>
      </c>
      <c r="U13" s="6"/>
      <c r="X13" s="1"/>
      <c r="Y13" s="1"/>
      <c r="Z13" s="3"/>
    </row>
    <row r="14" spans="1:26" ht="18" customHeight="1">
      <c r="A14" s="1" t="s">
        <v>103</v>
      </c>
      <c r="B14" s="1">
        <v>11</v>
      </c>
      <c r="C14" s="64">
        <v>59.24</v>
      </c>
      <c r="D14" s="8">
        <v>0</v>
      </c>
      <c r="E14" s="2">
        <f t="array" ref="E14">SUM(IF(LANDUSE!$B$2:'LANDUSE'!$B$464=B14, IF(LANDUSE!$E$2:'LANDUSE'!$E$464=20,LANDUSE!$C$2:'LANDUSE'!$C$464,0),0))</f>
        <v>0</v>
      </c>
      <c r="F14" s="29">
        <f t="shared" si="0"/>
        <v>59.24</v>
      </c>
      <c r="G14" s="6">
        <f t="shared" si="1"/>
        <v>58.938000000000002</v>
      </c>
      <c r="H14" s="64">
        <v>0.29599999999999999</v>
      </c>
      <c r="I14" s="64">
        <v>6.0000000000000001E-3</v>
      </c>
      <c r="J14" s="46">
        <f t="shared" si="7"/>
        <v>3.0000000000000001E-3</v>
      </c>
      <c r="K14" s="46">
        <f t="shared" si="8"/>
        <v>3.0000000000000001E-3</v>
      </c>
      <c r="L14" s="2">
        <f t="array" ref="L14">SUM(IF(LANDUSE!$B$2:'LANDUSE'!$B$464=B14, IF(LANDUSE!$E$2:'LANDUSE'!$E$464=2,LANDUSE!$C$2:'LANDUSE'!$C$464,0),0))</f>
        <v>0</v>
      </c>
      <c r="M14" s="2">
        <f t="array" ref="M14">SUM(IF(LANDUSE!$B$2:'LANDUSE'!$B$464=B14, IF(LANDUSE!$E$2:'LANDUSE'!$E$464=35,LANDUSE!$C$2:'LANDUSE'!$C$464,0),0))</f>
        <v>0</v>
      </c>
      <c r="N14" s="63">
        <f t="shared" si="4"/>
        <v>0</v>
      </c>
      <c r="O14" s="8">
        <v>0</v>
      </c>
      <c r="P14" s="4">
        <f t="shared" si="5"/>
        <v>0</v>
      </c>
      <c r="Q14" s="6">
        <v>5000</v>
      </c>
      <c r="R14" s="4">
        <f t="shared" si="6"/>
        <v>0</v>
      </c>
      <c r="S14" s="6">
        <v>0</v>
      </c>
      <c r="U14" s="6"/>
      <c r="X14" s="1"/>
      <c r="Y14" s="1"/>
      <c r="Z14" s="3"/>
    </row>
    <row r="15" spans="1:26" ht="18" customHeight="1">
      <c r="A15" s="1" t="s">
        <v>104</v>
      </c>
      <c r="B15" s="1">
        <v>12</v>
      </c>
      <c r="C15" s="64">
        <v>196.97900000000001</v>
      </c>
      <c r="D15" s="8">
        <v>0</v>
      </c>
      <c r="E15" s="2">
        <f t="array" ref="E15">SUM(IF(LANDUSE!$B$2:'LANDUSE'!$B$464=B15, IF(LANDUSE!$E$2:'LANDUSE'!$E$464=20,LANDUSE!$C$2:'LANDUSE'!$C$464,0),0))</f>
        <v>0</v>
      </c>
      <c r="F15" s="29">
        <f t="shared" si="0"/>
        <v>196.97900000000001</v>
      </c>
      <c r="G15" s="6">
        <f t="shared" si="1"/>
        <v>192.14700000000002</v>
      </c>
      <c r="H15" s="64">
        <v>4.2990000000000004</v>
      </c>
      <c r="I15" s="64">
        <v>0.53300000000000003</v>
      </c>
      <c r="J15" s="46">
        <f t="shared" si="7"/>
        <v>0.26650000000000001</v>
      </c>
      <c r="K15" s="46">
        <f t="shared" si="8"/>
        <v>0.26650000000000001</v>
      </c>
      <c r="L15" s="2">
        <f t="array" ref="L15">SUM(IF(LANDUSE!$B$2:'LANDUSE'!$B$464=B15, IF(LANDUSE!$E$2:'LANDUSE'!$E$464=2,LANDUSE!$C$2:'LANDUSE'!$C$464,0),0))</f>
        <v>0</v>
      </c>
      <c r="M15" s="2">
        <f t="array" ref="M15">SUM(IF(LANDUSE!$B$2:'LANDUSE'!$B$464=B15, IF(LANDUSE!$E$2:'LANDUSE'!$E$464=35,LANDUSE!$C$2:'LANDUSE'!$C$464,0),0))</f>
        <v>0</v>
      </c>
      <c r="N15" s="63">
        <f t="shared" si="4"/>
        <v>0</v>
      </c>
      <c r="O15" s="8">
        <v>0</v>
      </c>
      <c r="P15" s="4">
        <f t="shared" si="5"/>
        <v>0</v>
      </c>
      <c r="Q15" s="6">
        <v>5000</v>
      </c>
      <c r="R15" s="4">
        <f t="shared" si="6"/>
        <v>0</v>
      </c>
      <c r="S15" s="6">
        <v>0</v>
      </c>
      <c r="U15" s="6"/>
      <c r="X15" s="1"/>
      <c r="Y15" s="1"/>
      <c r="Z15" s="3"/>
    </row>
    <row r="16" spans="1:26" ht="18" customHeight="1">
      <c r="A16" s="1" t="s">
        <v>105</v>
      </c>
      <c r="B16" s="1">
        <v>13</v>
      </c>
      <c r="C16" s="64">
        <v>218.64099999999999</v>
      </c>
      <c r="D16" s="8">
        <v>0</v>
      </c>
      <c r="E16" s="2">
        <f t="array" ref="E16">SUM(IF(LANDUSE!$B$2:'LANDUSE'!$B$464=B16, IF(LANDUSE!$E$2:'LANDUSE'!$E$464=20,LANDUSE!$C$2:'LANDUSE'!$C$464,0),0))</f>
        <v>23.099</v>
      </c>
      <c r="F16" s="29">
        <f t="shared" si="0"/>
        <v>218.64099999999999</v>
      </c>
      <c r="G16" s="6">
        <f t="shared" si="1"/>
        <v>188.499</v>
      </c>
      <c r="H16" s="64">
        <v>7.0069999999999997</v>
      </c>
      <c r="I16" s="64">
        <v>3.5999999999999997E-2</v>
      </c>
      <c r="J16" s="46">
        <f t="shared" si="7"/>
        <v>1.7999999999999999E-2</v>
      </c>
      <c r="K16" s="46">
        <f t="shared" si="8"/>
        <v>1.7999999999999999E-2</v>
      </c>
      <c r="L16" s="2">
        <f t="array" ref="L16">SUM(IF(LANDUSE!$B$2:'LANDUSE'!$B$464=B16, IF(LANDUSE!$E$2:'LANDUSE'!$E$464=2,LANDUSE!$C$2:'LANDUSE'!$C$464,0),0))</f>
        <v>0</v>
      </c>
      <c r="M16" s="2">
        <f t="array" ref="M16">SUM(IF(LANDUSE!$B$2:'LANDUSE'!$B$464=B16, IF(LANDUSE!$E$2:'LANDUSE'!$E$464=35,LANDUSE!$C$2:'LANDUSE'!$C$464,0),0))</f>
        <v>0</v>
      </c>
      <c r="N16" s="63">
        <f t="shared" si="4"/>
        <v>0</v>
      </c>
      <c r="O16" s="8">
        <v>0</v>
      </c>
      <c r="P16" s="4">
        <f t="shared" si="5"/>
        <v>0</v>
      </c>
      <c r="Q16" s="6">
        <v>5000</v>
      </c>
      <c r="R16" s="4">
        <f t="shared" si="6"/>
        <v>0</v>
      </c>
      <c r="S16" s="6">
        <v>0</v>
      </c>
      <c r="U16" s="6"/>
      <c r="X16" s="1"/>
      <c r="Y16" s="1"/>
      <c r="Z16" s="3"/>
    </row>
    <row r="17" spans="1:26" ht="18" customHeight="1">
      <c r="A17" s="1" t="s">
        <v>106</v>
      </c>
      <c r="B17" s="1">
        <v>14</v>
      </c>
      <c r="C17" s="64">
        <v>18.751000000000001</v>
      </c>
      <c r="D17" s="8">
        <v>0</v>
      </c>
      <c r="E17" s="2">
        <f t="array" ref="E17">SUM(IF(LANDUSE!$B$2:'LANDUSE'!$B$464=B17, IF(LANDUSE!$E$2:'LANDUSE'!$E$464=20,LANDUSE!$C$2:'LANDUSE'!$C$464,0),0))</f>
        <v>0</v>
      </c>
      <c r="F17" s="29">
        <f t="shared" si="0"/>
        <v>18.751000000000001</v>
      </c>
      <c r="G17" s="6">
        <f t="shared" si="1"/>
        <v>18.345000000000002</v>
      </c>
      <c r="H17" s="64">
        <v>0.4</v>
      </c>
      <c r="I17" s="64">
        <v>6.0000000000000001E-3</v>
      </c>
      <c r="J17" s="46">
        <f t="shared" si="7"/>
        <v>3.0000000000000001E-3</v>
      </c>
      <c r="K17" s="46">
        <f t="shared" si="8"/>
        <v>3.0000000000000001E-3</v>
      </c>
      <c r="L17" s="2">
        <f t="array" ref="L17">SUM(IF(LANDUSE!$B$2:'LANDUSE'!$B$464=B17, IF(LANDUSE!$E$2:'LANDUSE'!$E$464=2,LANDUSE!$C$2:'LANDUSE'!$C$464,0),0))</f>
        <v>0</v>
      </c>
      <c r="M17" s="2">
        <f t="array" ref="M17">SUM(IF(LANDUSE!$B$2:'LANDUSE'!$B$464=B17, IF(LANDUSE!$E$2:'LANDUSE'!$E$464=35,LANDUSE!$C$2:'LANDUSE'!$C$464,0),0))</f>
        <v>0</v>
      </c>
      <c r="N17" s="63">
        <f t="shared" si="4"/>
        <v>0</v>
      </c>
      <c r="O17" s="8">
        <v>0</v>
      </c>
      <c r="P17" s="4">
        <f t="shared" si="5"/>
        <v>0</v>
      </c>
      <c r="Q17" s="6">
        <v>5000</v>
      </c>
      <c r="R17" s="4">
        <f t="shared" si="6"/>
        <v>0</v>
      </c>
      <c r="S17" s="6">
        <v>0</v>
      </c>
      <c r="U17" s="6"/>
      <c r="X17" s="1"/>
      <c r="Y17" s="1"/>
      <c r="Z17" s="3"/>
    </row>
    <row r="18" spans="1:26" ht="18" customHeight="1">
      <c r="A18" s="1" t="s">
        <v>107</v>
      </c>
      <c r="B18" s="1">
        <v>15</v>
      </c>
      <c r="C18" s="64">
        <v>97.183999999999997</v>
      </c>
      <c r="D18" s="8">
        <v>0</v>
      </c>
      <c r="E18" s="2">
        <f t="array" ref="E18">SUM(IF(LANDUSE!$B$2:'LANDUSE'!$B$464=B18, IF(LANDUSE!$E$2:'LANDUSE'!$E$464=20,LANDUSE!$C$2:'LANDUSE'!$C$464,0),0))</f>
        <v>5.6520000000000001</v>
      </c>
      <c r="F18" s="29">
        <f t="shared" si="0"/>
        <v>97.183999999999997</v>
      </c>
      <c r="G18" s="6">
        <f t="shared" si="1"/>
        <v>90.149999999999991</v>
      </c>
      <c r="H18" s="64">
        <v>1.2989999999999999</v>
      </c>
      <c r="I18" s="64">
        <v>8.3000000000000004E-2</v>
      </c>
      <c r="J18" s="46">
        <f t="shared" si="7"/>
        <v>4.1500000000000002E-2</v>
      </c>
      <c r="K18" s="46">
        <f t="shared" si="8"/>
        <v>4.1500000000000002E-2</v>
      </c>
      <c r="L18" s="2">
        <f t="array" ref="L18">SUM(IF(LANDUSE!$B$2:'LANDUSE'!$B$464=B18, IF(LANDUSE!$E$2:'LANDUSE'!$E$464=2,LANDUSE!$C$2:'LANDUSE'!$C$464,0),0))</f>
        <v>0</v>
      </c>
      <c r="M18" s="2">
        <f t="array" ref="M18">SUM(IF(LANDUSE!$B$2:'LANDUSE'!$B$464=B18, IF(LANDUSE!$E$2:'LANDUSE'!$E$464=35,LANDUSE!$C$2:'LANDUSE'!$C$464,0),0))</f>
        <v>0</v>
      </c>
      <c r="N18" s="63">
        <f t="shared" si="4"/>
        <v>0</v>
      </c>
      <c r="O18" s="8">
        <v>0</v>
      </c>
      <c r="P18" s="4">
        <f t="shared" si="5"/>
        <v>0</v>
      </c>
      <c r="Q18" s="6">
        <v>5000</v>
      </c>
      <c r="R18" s="4">
        <f t="shared" si="6"/>
        <v>0</v>
      </c>
      <c r="S18" s="6">
        <v>0</v>
      </c>
      <c r="U18" s="6"/>
      <c r="X18" s="1"/>
      <c r="Y18" s="1"/>
      <c r="Z18" s="3"/>
    </row>
    <row r="19" spans="1:26" ht="18" customHeight="1">
      <c r="A19" s="1" t="s">
        <v>108</v>
      </c>
      <c r="B19" s="1">
        <v>16</v>
      </c>
      <c r="C19" s="64">
        <v>168.58500000000001</v>
      </c>
      <c r="D19" s="8">
        <v>0</v>
      </c>
      <c r="E19" s="2">
        <f t="array" ref="E19">SUM(IF(LANDUSE!$B$2:'LANDUSE'!$B$464=B19, IF(LANDUSE!$E$2:'LANDUSE'!$E$464=20,LANDUSE!$C$2:'LANDUSE'!$C$464,0),0))</f>
        <v>1.609</v>
      </c>
      <c r="F19" s="29">
        <f t="shared" si="0"/>
        <v>168.58500000000001</v>
      </c>
      <c r="G19" s="6">
        <f t="shared" si="1"/>
        <v>163.51600000000002</v>
      </c>
      <c r="H19" s="64">
        <v>3.3079999999999998</v>
      </c>
      <c r="I19" s="64">
        <v>0.152</v>
      </c>
      <c r="J19" s="46">
        <f t="shared" si="7"/>
        <v>7.5999999999999998E-2</v>
      </c>
      <c r="K19" s="46">
        <f t="shared" si="8"/>
        <v>7.5999999999999998E-2</v>
      </c>
      <c r="L19" s="2">
        <f t="array" ref="L19">SUM(IF(LANDUSE!$B$2:'LANDUSE'!$B$464=B19, IF(LANDUSE!$E$2:'LANDUSE'!$E$464=2,LANDUSE!$C$2:'LANDUSE'!$C$464,0),0))</f>
        <v>0</v>
      </c>
      <c r="M19" s="2">
        <f t="array" ref="M19">SUM(IF(LANDUSE!$B$2:'LANDUSE'!$B$464=B19, IF(LANDUSE!$E$2:'LANDUSE'!$E$464=35,LANDUSE!$C$2:'LANDUSE'!$C$464,0),0))</f>
        <v>0</v>
      </c>
      <c r="N19" s="63">
        <f t="shared" si="4"/>
        <v>0</v>
      </c>
      <c r="O19" s="8">
        <v>0</v>
      </c>
      <c r="P19" s="4">
        <f t="shared" si="5"/>
        <v>0</v>
      </c>
      <c r="Q19" s="6">
        <v>5000</v>
      </c>
      <c r="R19" s="4">
        <f t="shared" si="6"/>
        <v>0</v>
      </c>
      <c r="S19" s="6">
        <v>0</v>
      </c>
      <c r="U19" s="6"/>
      <c r="X19" s="1"/>
      <c r="Y19" s="1"/>
      <c r="Z19" s="3"/>
    </row>
    <row r="20" spans="1:26" ht="18" customHeight="1">
      <c r="A20" s="1" t="s">
        <v>109</v>
      </c>
      <c r="B20" s="1">
        <v>17</v>
      </c>
      <c r="C20" s="64">
        <v>267.24900000000002</v>
      </c>
      <c r="D20" s="8">
        <v>0</v>
      </c>
      <c r="E20" s="2">
        <f t="array" ref="E20">SUM(IF(LANDUSE!$B$2:'LANDUSE'!$B$464=B20, IF(LANDUSE!$E$2:'LANDUSE'!$E$464=20,LANDUSE!$C$2:'LANDUSE'!$C$464,0),0))</f>
        <v>0</v>
      </c>
      <c r="F20" s="29">
        <f t="shared" si="0"/>
        <v>267.24900000000002</v>
      </c>
      <c r="G20" s="6">
        <f t="shared" si="1"/>
        <v>263.12600000000003</v>
      </c>
      <c r="H20" s="64">
        <v>3.7989999999999999</v>
      </c>
      <c r="I20" s="64">
        <v>0.32400000000000001</v>
      </c>
      <c r="J20" s="46">
        <f t="shared" si="7"/>
        <v>0.16200000000000001</v>
      </c>
      <c r="K20" s="46">
        <f t="shared" si="8"/>
        <v>0.16200000000000001</v>
      </c>
      <c r="L20" s="2">
        <f t="array" ref="L20">SUM(IF(LANDUSE!$B$2:'LANDUSE'!$B$464=B20, IF(LANDUSE!$E$2:'LANDUSE'!$E$464=2,LANDUSE!$C$2:'LANDUSE'!$C$464,0),0))</f>
        <v>0</v>
      </c>
      <c r="M20" s="2">
        <f t="array" ref="M20">SUM(IF(LANDUSE!$B$2:'LANDUSE'!$B$464=B20, IF(LANDUSE!$E$2:'LANDUSE'!$E$464=35,LANDUSE!$C$2:'LANDUSE'!$C$464,0),0))</f>
        <v>0</v>
      </c>
      <c r="N20" s="63">
        <f t="shared" si="4"/>
        <v>0</v>
      </c>
      <c r="O20" s="8">
        <v>0</v>
      </c>
      <c r="P20" s="4">
        <f t="shared" si="5"/>
        <v>0</v>
      </c>
      <c r="Q20" s="6">
        <v>5000</v>
      </c>
      <c r="R20" s="4">
        <f t="shared" si="6"/>
        <v>0</v>
      </c>
      <c r="S20" s="6">
        <v>0</v>
      </c>
      <c r="U20" s="6"/>
      <c r="X20" s="1"/>
      <c r="Y20" s="1"/>
      <c r="Z20" s="3"/>
    </row>
    <row r="21" spans="1:26" ht="18" customHeight="1">
      <c r="A21" s="1" t="s">
        <v>110</v>
      </c>
      <c r="B21" s="1">
        <v>18</v>
      </c>
      <c r="C21" s="64">
        <v>617.06700000000001</v>
      </c>
      <c r="D21" s="8">
        <v>0</v>
      </c>
      <c r="E21" s="2">
        <f t="array" ref="E21">SUM(IF(LANDUSE!$B$2:'LANDUSE'!$B$464=B21, IF(LANDUSE!$E$2:'LANDUSE'!$E$464=20,LANDUSE!$C$2:'LANDUSE'!$C$464,0),0))</f>
        <v>98.159000000000006</v>
      </c>
      <c r="F21" s="29">
        <f t="shared" si="0"/>
        <v>617.06700000000001</v>
      </c>
      <c r="G21" s="6">
        <f t="shared" si="1"/>
        <v>498.00099999999998</v>
      </c>
      <c r="H21" s="64">
        <v>16.132999999999999</v>
      </c>
      <c r="I21" s="64">
        <v>3.6749999999999998</v>
      </c>
      <c r="J21" s="46">
        <f t="shared" si="7"/>
        <v>1.8374999999999999</v>
      </c>
      <c r="K21" s="46">
        <f t="shared" si="8"/>
        <v>1.8374999999999999</v>
      </c>
      <c r="L21" s="2">
        <f t="array" ref="L21">SUM(IF(LANDUSE!$B$2:'LANDUSE'!$B$464=B21, IF(LANDUSE!$E$2:'LANDUSE'!$E$464=2,LANDUSE!$C$2:'LANDUSE'!$C$464,0),0))</f>
        <v>1.099</v>
      </c>
      <c r="M21" s="2">
        <f t="array" ref="M21">SUM(IF(LANDUSE!$B$2:'LANDUSE'!$B$464=B21, IF(LANDUSE!$E$2:'LANDUSE'!$E$464=35,LANDUSE!$C$2:'LANDUSE'!$C$464,0),0))</f>
        <v>0</v>
      </c>
      <c r="N21" s="63">
        <f t="shared" si="4"/>
        <v>0</v>
      </c>
      <c r="O21" s="8">
        <v>0</v>
      </c>
      <c r="P21" s="4">
        <f t="shared" si="5"/>
        <v>0</v>
      </c>
      <c r="Q21" s="6">
        <v>5000</v>
      </c>
      <c r="R21" s="4">
        <f t="shared" si="6"/>
        <v>0</v>
      </c>
      <c r="S21" s="6">
        <v>0</v>
      </c>
      <c r="U21" s="6"/>
      <c r="X21" s="1"/>
      <c r="Y21" s="1"/>
      <c r="Z21" s="3"/>
    </row>
    <row r="22" spans="1:26" ht="18" customHeight="1">
      <c r="A22" s="1" t="s">
        <v>111</v>
      </c>
      <c r="B22" s="1">
        <v>19</v>
      </c>
      <c r="C22" s="64">
        <v>48.466999999999999</v>
      </c>
      <c r="D22" s="8">
        <v>0</v>
      </c>
      <c r="E22" s="2">
        <f t="array" ref="E22">SUM(IF(LANDUSE!$B$2:'LANDUSE'!$B$464=B22, IF(LANDUSE!$E$2:'LANDUSE'!$E$464=20,LANDUSE!$C$2:'LANDUSE'!$C$464,0),0))</f>
        <v>0</v>
      </c>
      <c r="F22" s="29">
        <f t="shared" si="0"/>
        <v>48.466999999999999</v>
      </c>
      <c r="G22" s="6">
        <f t="shared" si="1"/>
        <v>47.625</v>
      </c>
      <c r="H22" s="64">
        <v>0.84199999999999997</v>
      </c>
      <c r="I22" s="64">
        <v>0</v>
      </c>
      <c r="J22" s="46">
        <f t="shared" si="7"/>
        <v>0</v>
      </c>
      <c r="K22" s="46">
        <f t="shared" si="8"/>
        <v>0</v>
      </c>
      <c r="L22" s="2">
        <f t="array" ref="L22">SUM(IF(LANDUSE!$B$2:'LANDUSE'!$B$464=B22, IF(LANDUSE!$E$2:'LANDUSE'!$E$464=2,LANDUSE!$C$2:'LANDUSE'!$C$464,0),0))</f>
        <v>0</v>
      </c>
      <c r="M22" s="2">
        <f t="array" ref="M22">SUM(IF(LANDUSE!$B$2:'LANDUSE'!$B$464=B22, IF(LANDUSE!$E$2:'LANDUSE'!$E$464=35,LANDUSE!$C$2:'LANDUSE'!$C$464,0),0))</f>
        <v>0</v>
      </c>
      <c r="N22" s="63">
        <f t="shared" si="4"/>
        <v>0</v>
      </c>
      <c r="O22" s="8">
        <v>0</v>
      </c>
      <c r="P22" s="4">
        <f t="shared" si="5"/>
        <v>0</v>
      </c>
      <c r="Q22" s="6">
        <v>5000</v>
      </c>
      <c r="R22" s="4">
        <f t="shared" si="6"/>
        <v>0</v>
      </c>
      <c r="S22" s="6">
        <v>0</v>
      </c>
      <c r="U22" s="6"/>
      <c r="X22" s="1"/>
      <c r="Y22" s="1"/>
      <c r="Z22" s="3"/>
    </row>
    <row r="23" spans="1:26" ht="18" customHeight="1">
      <c r="A23" s="1" t="s">
        <v>112</v>
      </c>
      <c r="B23" s="1">
        <v>20</v>
      </c>
      <c r="C23" s="64">
        <v>4731.5690000000004</v>
      </c>
      <c r="D23" s="8">
        <v>0</v>
      </c>
      <c r="E23" s="2">
        <f t="array" ref="E23">SUM(IF(LANDUSE!$B$2:'LANDUSE'!$B$464=B23, IF(LANDUSE!$E$2:'LANDUSE'!$E$464=20,LANDUSE!$C$2:'LANDUSE'!$C$464,0),0))</f>
        <v>342.00900000000001</v>
      </c>
      <c r="F23" s="29">
        <f t="shared" si="0"/>
        <v>4731.5690000000004</v>
      </c>
      <c r="G23" s="6">
        <f t="shared" si="1"/>
        <v>3560.2217421487603</v>
      </c>
      <c r="H23" s="64">
        <v>173.54</v>
      </c>
      <c r="I23" s="64">
        <v>108.121</v>
      </c>
      <c r="J23" s="46">
        <f t="shared" si="7"/>
        <v>54.060499999999998</v>
      </c>
      <c r="K23" s="46">
        <f t="shared" si="8"/>
        <v>54.060499999999998</v>
      </c>
      <c r="L23" s="2">
        <f t="array" ref="L23">SUM(IF(LANDUSE!$B$2:'LANDUSE'!$B$464=B23, IF(LANDUSE!$E$2:'LANDUSE'!$E$464=2,LANDUSE!$C$2:'LANDUSE'!$C$464,0),0))</f>
        <v>0</v>
      </c>
      <c r="M23" s="2">
        <f t="array" ref="M23">SUM(IF(LANDUSE!$B$2:'LANDUSE'!$B$464=B23, IF(LANDUSE!$E$2:'LANDUSE'!$E$464=35,LANDUSE!$C$2:'LANDUSE'!$C$464,0),0))</f>
        <v>0</v>
      </c>
      <c r="N23" s="63">
        <f t="shared" si="4"/>
        <v>421.64420000000001</v>
      </c>
      <c r="O23" s="8">
        <v>0</v>
      </c>
      <c r="P23" s="4">
        <f t="shared" si="5"/>
        <v>1098</v>
      </c>
      <c r="Q23" s="6">
        <v>5000</v>
      </c>
      <c r="R23" s="4">
        <f t="shared" si="6"/>
        <v>1098</v>
      </c>
      <c r="S23" s="6">
        <v>0</v>
      </c>
      <c r="U23" s="6"/>
      <c r="X23" s="1"/>
      <c r="Y23" s="1"/>
      <c r="Z23" s="3"/>
    </row>
    <row r="24" spans="1:26" ht="18" customHeight="1">
      <c r="A24" s="1" t="s">
        <v>113</v>
      </c>
      <c r="B24" s="1">
        <v>21</v>
      </c>
      <c r="C24" s="64">
        <v>281.87599999999998</v>
      </c>
      <c r="D24" s="8">
        <v>0</v>
      </c>
      <c r="E24" s="2">
        <f t="array" ref="E24">SUM(IF(LANDUSE!$B$2:'LANDUSE'!$B$464=B24, IF(LANDUSE!$E$2:'LANDUSE'!$E$464=20,LANDUSE!$C$2:'LANDUSE'!$C$464,0),0))</f>
        <v>24.917000000000002</v>
      </c>
      <c r="F24" s="29">
        <f t="shared" si="0"/>
        <v>281.87599999999998</v>
      </c>
      <c r="G24" s="6">
        <f t="shared" si="1"/>
        <v>250.691</v>
      </c>
      <c r="H24" s="64">
        <v>6.0869999999999997</v>
      </c>
      <c r="I24" s="64">
        <v>0.18099999999999999</v>
      </c>
      <c r="J24" s="46">
        <f t="shared" si="7"/>
        <v>9.0499999999999997E-2</v>
      </c>
      <c r="K24" s="46">
        <f t="shared" si="8"/>
        <v>9.0499999999999997E-2</v>
      </c>
      <c r="L24" s="2">
        <f t="array" ref="L24">SUM(IF(LANDUSE!$B$2:'LANDUSE'!$B$464=B24, IF(LANDUSE!$E$2:'LANDUSE'!$E$464=2,LANDUSE!$C$2:'LANDUSE'!$C$464,0),0))</f>
        <v>0</v>
      </c>
      <c r="M24" s="2">
        <f t="array" ref="M24">SUM(IF(LANDUSE!$B$2:'LANDUSE'!$B$464=B24, IF(LANDUSE!$E$2:'LANDUSE'!$E$464=35,LANDUSE!$C$2:'LANDUSE'!$C$464,0),0))</f>
        <v>0</v>
      </c>
      <c r="N24" s="63">
        <f t="shared" si="4"/>
        <v>0</v>
      </c>
      <c r="O24" s="8">
        <v>0</v>
      </c>
      <c r="P24" s="4">
        <f t="shared" si="5"/>
        <v>0</v>
      </c>
      <c r="Q24" s="6">
        <v>5000</v>
      </c>
      <c r="R24" s="4">
        <f t="shared" si="6"/>
        <v>0</v>
      </c>
      <c r="S24" s="6">
        <v>0</v>
      </c>
      <c r="U24" s="6"/>
      <c r="X24" s="1"/>
      <c r="Y24" s="1"/>
      <c r="Z24" s="3"/>
    </row>
    <row r="25" spans="1:26" ht="18" customHeight="1">
      <c r="A25" s="1" t="s">
        <v>114</v>
      </c>
      <c r="B25" s="1">
        <v>22</v>
      </c>
      <c r="C25" s="64">
        <v>95.552999999999997</v>
      </c>
      <c r="D25" s="8">
        <v>0</v>
      </c>
      <c r="E25" s="2">
        <f t="array" ref="E25">SUM(IF(LANDUSE!$B$2:'LANDUSE'!$B$464=B25, IF(LANDUSE!$E$2:'LANDUSE'!$E$464=20,LANDUSE!$C$2:'LANDUSE'!$C$464,0),0))</f>
        <v>15.061</v>
      </c>
      <c r="F25" s="29">
        <f t="shared" si="0"/>
        <v>95.552999999999997</v>
      </c>
      <c r="G25" s="6">
        <f t="shared" si="1"/>
        <v>78.432999999999993</v>
      </c>
      <c r="H25" s="64">
        <v>2.0030000000000001</v>
      </c>
      <c r="I25" s="64">
        <v>5.6000000000000001E-2</v>
      </c>
      <c r="J25" s="46">
        <f t="shared" si="7"/>
        <v>2.8000000000000001E-2</v>
      </c>
      <c r="K25" s="46">
        <f t="shared" si="8"/>
        <v>2.8000000000000001E-2</v>
      </c>
      <c r="L25" s="2">
        <f t="array" ref="L25">SUM(IF(LANDUSE!$B$2:'LANDUSE'!$B$464=B25, IF(LANDUSE!$E$2:'LANDUSE'!$E$464=2,LANDUSE!$C$2:'LANDUSE'!$C$464,0),0))</f>
        <v>0</v>
      </c>
      <c r="M25" s="2">
        <f t="array" ref="M25">SUM(IF(LANDUSE!$B$2:'LANDUSE'!$B$464=B25, IF(LANDUSE!$E$2:'LANDUSE'!$E$464=35,LANDUSE!$C$2:'LANDUSE'!$C$464,0),0))</f>
        <v>0</v>
      </c>
      <c r="N25" s="63">
        <f t="shared" si="4"/>
        <v>0</v>
      </c>
      <c r="O25" s="8">
        <v>0</v>
      </c>
      <c r="P25" s="4">
        <f t="shared" si="5"/>
        <v>0</v>
      </c>
      <c r="Q25" s="6">
        <v>5000</v>
      </c>
      <c r="R25" s="4">
        <f t="shared" si="6"/>
        <v>0</v>
      </c>
      <c r="S25" s="6">
        <v>0</v>
      </c>
      <c r="U25" s="6"/>
      <c r="X25" s="1"/>
      <c r="Y25" s="1"/>
      <c r="Z25" s="3"/>
    </row>
    <row r="26" spans="1:26" ht="18" customHeight="1">
      <c r="A26" s="1" t="s">
        <v>115</v>
      </c>
      <c r="B26" s="1">
        <v>23</v>
      </c>
      <c r="C26" s="64">
        <v>147.35499999999999</v>
      </c>
      <c r="D26" s="8">
        <v>0</v>
      </c>
      <c r="E26" s="2">
        <f t="array" ref="E26">SUM(IF(LANDUSE!$B$2:'LANDUSE'!$B$464=B26, IF(LANDUSE!$E$2:'LANDUSE'!$E$464=20,LANDUSE!$C$2:'LANDUSE'!$C$464,0),0))</f>
        <v>26.699000000000002</v>
      </c>
      <c r="F26" s="29">
        <f t="shared" si="0"/>
        <v>147.35499999999999</v>
      </c>
      <c r="G26" s="6">
        <f t="shared" si="1"/>
        <v>114.33794214876029</v>
      </c>
      <c r="H26" s="64">
        <v>4.5919999999999996</v>
      </c>
      <c r="I26" s="64">
        <v>0.69299999999999995</v>
      </c>
      <c r="J26" s="46">
        <f t="shared" si="7"/>
        <v>0.34649999999999997</v>
      </c>
      <c r="K26" s="46">
        <f t="shared" si="8"/>
        <v>0.34649999999999997</v>
      </c>
      <c r="L26" s="2">
        <f t="array" ref="L26">SUM(IF(LANDUSE!$B$2:'LANDUSE'!$B$464=B26, IF(LANDUSE!$E$2:'LANDUSE'!$E$464=2,LANDUSE!$C$2:'LANDUSE'!$C$464,0),0))</f>
        <v>0</v>
      </c>
      <c r="M26" s="2">
        <f t="array" ref="M26">SUM(IF(LANDUSE!$B$2:'LANDUSE'!$B$464=B26, IF(LANDUSE!$E$2:'LANDUSE'!$E$464=35,LANDUSE!$C$2:'LANDUSE'!$C$464,0),0))</f>
        <v>0</v>
      </c>
      <c r="N26" s="63">
        <f t="shared" si="4"/>
        <v>0</v>
      </c>
      <c r="O26" s="8">
        <v>0</v>
      </c>
      <c r="P26" s="4">
        <f t="shared" si="5"/>
        <v>9</v>
      </c>
      <c r="Q26" s="6">
        <v>5000</v>
      </c>
      <c r="R26" s="4">
        <f t="shared" si="6"/>
        <v>9</v>
      </c>
      <c r="S26" s="6">
        <v>0</v>
      </c>
      <c r="U26" s="6"/>
      <c r="X26" s="1"/>
      <c r="Y26" s="1"/>
      <c r="Z26" s="3"/>
    </row>
    <row r="27" spans="1:26" ht="18" customHeight="1">
      <c r="A27" s="1" t="s">
        <v>116</v>
      </c>
      <c r="B27" s="1">
        <v>24</v>
      </c>
      <c r="C27" s="64">
        <v>159.69900000000001</v>
      </c>
      <c r="D27" s="8">
        <v>0</v>
      </c>
      <c r="E27" s="2">
        <f t="array" ref="E27">SUM(IF(LANDUSE!$B$2:'LANDUSE'!$B$464=B27, IF(LANDUSE!$E$2:'LANDUSE'!$E$464=20,LANDUSE!$C$2:'LANDUSE'!$C$464,0),0))</f>
        <v>5.0000000000000001E-3</v>
      </c>
      <c r="F27" s="29">
        <f t="shared" si="0"/>
        <v>159.69900000000001</v>
      </c>
      <c r="G27" s="6">
        <f t="shared" si="1"/>
        <v>154.87500000000003</v>
      </c>
      <c r="H27" s="64">
        <v>4.819</v>
      </c>
      <c r="I27" s="64">
        <v>0</v>
      </c>
      <c r="J27" s="46">
        <f t="shared" si="7"/>
        <v>0</v>
      </c>
      <c r="K27" s="46">
        <f t="shared" si="8"/>
        <v>0</v>
      </c>
      <c r="L27" s="2">
        <f t="array" ref="L27">SUM(IF(LANDUSE!$B$2:'LANDUSE'!$B$464=B27, IF(LANDUSE!$E$2:'LANDUSE'!$E$464=2,LANDUSE!$C$2:'LANDUSE'!$C$464,0),0))</f>
        <v>0</v>
      </c>
      <c r="M27" s="2">
        <f t="array" ref="M27">SUM(IF(LANDUSE!$B$2:'LANDUSE'!$B$464=B27, IF(LANDUSE!$E$2:'LANDUSE'!$E$464=35,LANDUSE!$C$2:'LANDUSE'!$C$464,0),0))</f>
        <v>0</v>
      </c>
      <c r="N27" s="63">
        <f t="shared" si="4"/>
        <v>0</v>
      </c>
      <c r="O27" s="8">
        <v>0</v>
      </c>
      <c r="P27" s="4">
        <f t="shared" si="5"/>
        <v>0</v>
      </c>
      <c r="Q27" s="6">
        <v>5000</v>
      </c>
      <c r="R27" s="4">
        <f t="shared" si="6"/>
        <v>0</v>
      </c>
      <c r="S27" s="6">
        <v>0</v>
      </c>
      <c r="U27" s="6"/>
      <c r="X27" s="1"/>
      <c r="Y27" s="1"/>
      <c r="Z27" s="3"/>
    </row>
    <row r="28" spans="1:26" ht="18" customHeight="1">
      <c r="A28" s="1" t="s">
        <v>117</v>
      </c>
      <c r="B28" s="1">
        <v>25</v>
      </c>
      <c r="C28" s="64">
        <v>312.65600000000001</v>
      </c>
      <c r="D28" s="8">
        <v>0</v>
      </c>
      <c r="E28" s="2">
        <f t="array" ref="E28">SUM(IF(LANDUSE!$B$2:'LANDUSE'!$B$464=B28, IF(LANDUSE!$E$2:'LANDUSE'!$E$464=20,LANDUSE!$C$2:'LANDUSE'!$C$464,0),0))</f>
        <v>17.47</v>
      </c>
      <c r="F28" s="29">
        <f t="shared" si="0"/>
        <v>312.65600000000001</v>
      </c>
      <c r="G28" s="6">
        <f t="shared" si="1"/>
        <v>289.73199999999997</v>
      </c>
      <c r="H28" s="64">
        <v>5.44</v>
      </c>
      <c r="I28" s="64">
        <v>1.4E-2</v>
      </c>
      <c r="J28" s="46">
        <f t="shared" si="7"/>
        <v>7.0000000000000001E-3</v>
      </c>
      <c r="K28" s="46">
        <f t="shared" si="8"/>
        <v>7.0000000000000001E-3</v>
      </c>
      <c r="L28" s="2">
        <f t="array" ref="L28">SUM(IF(LANDUSE!$B$2:'LANDUSE'!$B$464=B28, IF(LANDUSE!$E$2:'LANDUSE'!$E$464=2,LANDUSE!$C$2:'LANDUSE'!$C$464,0),0))</f>
        <v>0</v>
      </c>
      <c r="M28" s="2">
        <f t="array" ref="M28">SUM(IF(LANDUSE!$B$2:'LANDUSE'!$B$464=B28, IF(LANDUSE!$E$2:'LANDUSE'!$E$464=35,LANDUSE!$C$2:'LANDUSE'!$C$464,0),0))</f>
        <v>0</v>
      </c>
      <c r="N28" s="63">
        <f t="shared" si="4"/>
        <v>0</v>
      </c>
      <c r="O28" s="8">
        <v>0</v>
      </c>
      <c r="P28" s="4">
        <f t="shared" si="5"/>
        <v>0</v>
      </c>
      <c r="Q28" s="6">
        <v>5000</v>
      </c>
      <c r="R28" s="4">
        <f t="shared" si="6"/>
        <v>0</v>
      </c>
      <c r="S28" s="6">
        <v>0</v>
      </c>
      <c r="U28" s="6"/>
      <c r="X28" s="1"/>
      <c r="Y28" s="1"/>
      <c r="Z28" s="3"/>
    </row>
    <row r="29" spans="1:26" ht="18" customHeight="1">
      <c r="A29" s="1" t="s">
        <v>118</v>
      </c>
      <c r="B29" s="1">
        <v>26</v>
      </c>
      <c r="C29" s="64">
        <v>481.86700000000002</v>
      </c>
      <c r="D29" s="8">
        <v>0</v>
      </c>
      <c r="E29" s="2">
        <f t="array" ref="E29">SUM(IF(LANDUSE!$B$2:'LANDUSE'!$B$464=B29, IF(LANDUSE!$E$2:'LANDUSE'!$E$464=20,LANDUSE!$C$2:'LANDUSE'!$C$464,0),0))</f>
        <v>23.329000000000001</v>
      </c>
      <c r="F29" s="29">
        <f t="shared" si="0"/>
        <v>481.86700000000002</v>
      </c>
      <c r="G29" s="6">
        <f t="shared" si="1"/>
        <v>443.83000000000004</v>
      </c>
      <c r="H29" s="64">
        <v>13.349</v>
      </c>
      <c r="I29" s="64">
        <v>1.359</v>
      </c>
      <c r="J29" s="46">
        <f t="shared" si="7"/>
        <v>0.67949999999999999</v>
      </c>
      <c r="K29" s="46">
        <f t="shared" si="8"/>
        <v>0.67949999999999999</v>
      </c>
      <c r="L29" s="2">
        <f t="array" ref="L29">SUM(IF(LANDUSE!$B$2:'LANDUSE'!$B$464=B29, IF(LANDUSE!$E$2:'LANDUSE'!$E$464=2,LANDUSE!$C$2:'LANDUSE'!$C$464,0),0))</f>
        <v>0</v>
      </c>
      <c r="M29" s="2">
        <f t="array" ref="M29">SUM(IF(LANDUSE!$B$2:'LANDUSE'!$B$464=B29, IF(LANDUSE!$E$2:'LANDUSE'!$E$464=35,LANDUSE!$C$2:'LANDUSE'!$C$464,0),0))</f>
        <v>0</v>
      </c>
      <c r="N29" s="63">
        <f t="shared" si="4"/>
        <v>0</v>
      </c>
      <c r="O29" s="8">
        <v>0</v>
      </c>
      <c r="P29" s="4">
        <f t="shared" si="5"/>
        <v>0</v>
      </c>
      <c r="Q29" s="6">
        <v>5000</v>
      </c>
      <c r="R29" s="4">
        <f t="shared" si="6"/>
        <v>0</v>
      </c>
      <c r="S29" s="6">
        <v>0</v>
      </c>
      <c r="U29" s="6"/>
      <c r="X29" s="1"/>
      <c r="Y29" s="1"/>
      <c r="Z29" s="3"/>
    </row>
    <row r="30" spans="1:26" ht="18" customHeight="1">
      <c r="A30" s="1" t="s">
        <v>119</v>
      </c>
      <c r="B30" s="1">
        <v>27</v>
      </c>
      <c r="C30" s="64">
        <v>23.908000000000001</v>
      </c>
      <c r="D30" s="8">
        <v>0</v>
      </c>
      <c r="E30" s="2">
        <f t="array" ref="E30">SUM(IF(LANDUSE!$B$2:'LANDUSE'!$B$464=B30, IF(LANDUSE!$E$2:'LANDUSE'!$E$464=20,LANDUSE!$C$2:'LANDUSE'!$C$464,0),0))</f>
        <v>0</v>
      </c>
      <c r="F30" s="29">
        <f t="shared" si="0"/>
        <v>23.908000000000001</v>
      </c>
      <c r="G30" s="6">
        <f t="shared" si="1"/>
        <v>23.187000000000001</v>
      </c>
      <c r="H30" s="64">
        <v>0.69199999999999995</v>
      </c>
      <c r="I30" s="64">
        <v>2.9000000000000001E-2</v>
      </c>
      <c r="J30" s="46">
        <f t="shared" si="7"/>
        <v>1.4500000000000001E-2</v>
      </c>
      <c r="K30" s="46">
        <f t="shared" si="8"/>
        <v>1.4500000000000001E-2</v>
      </c>
      <c r="L30" s="2">
        <f t="array" ref="L30">SUM(IF(LANDUSE!$B$2:'LANDUSE'!$B$464=B30, IF(LANDUSE!$E$2:'LANDUSE'!$E$464=2,LANDUSE!$C$2:'LANDUSE'!$C$464,0),0))</f>
        <v>0</v>
      </c>
      <c r="M30" s="2">
        <f t="array" ref="M30">SUM(IF(LANDUSE!$B$2:'LANDUSE'!$B$464=B30, IF(LANDUSE!$E$2:'LANDUSE'!$E$464=35,LANDUSE!$C$2:'LANDUSE'!$C$464,0),0))</f>
        <v>0</v>
      </c>
      <c r="N30" s="63">
        <f t="shared" si="4"/>
        <v>0</v>
      </c>
      <c r="O30" s="8">
        <v>0</v>
      </c>
      <c r="P30" s="4">
        <f t="shared" si="5"/>
        <v>0</v>
      </c>
      <c r="Q30" s="6">
        <v>5000</v>
      </c>
      <c r="R30" s="4">
        <f t="shared" si="6"/>
        <v>0</v>
      </c>
      <c r="S30" s="6">
        <v>0</v>
      </c>
      <c r="U30" s="6"/>
      <c r="X30" s="1"/>
      <c r="Y30" s="1"/>
      <c r="Z30" s="3"/>
    </row>
    <row r="31" spans="1:26" ht="18" customHeight="1">
      <c r="A31" s="1" t="s">
        <v>120</v>
      </c>
      <c r="B31" s="1">
        <v>28</v>
      </c>
      <c r="C31" s="64">
        <v>158.553</v>
      </c>
      <c r="D31" s="8">
        <v>0</v>
      </c>
      <c r="E31" s="2">
        <f t="array" ref="E31">SUM(IF(LANDUSE!$B$2:'LANDUSE'!$B$464=B31, IF(LANDUSE!$E$2:'LANDUSE'!$E$464=20,LANDUSE!$C$2:'LANDUSE'!$C$464,0),0))</f>
        <v>11.484</v>
      </c>
      <c r="F31" s="29">
        <f t="shared" si="0"/>
        <v>158.553</v>
      </c>
      <c r="G31" s="6">
        <f t="shared" si="1"/>
        <v>144.78099999999998</v>
      </c>
      <c r="H31" s="64">
        <v>2.25</v>
      </c>
      <c r="I31" s="64">
        <v>3.7999999999999999E-2</v>
      </c>
      <c r="J31" s="46">
        <f t="shared" si="7"/>
        <v>1.9E-2</v>
      </c>
      <c r="K31" s="46">
        <f t="shared" si="8"/>
        <v>1.9E-2</v>
      </c>
      <c r="L31" s="2">
        <f t="array" ref="L31">SUM(IF(LANDUSE!$B$2:'LANDUSE'!$B$464=B31, IF(LANDUSE!$E$2:'LANDUSE'!$E$464=2,LANDUSE!$C$2:'LANDUSE'!$C$464,0),0))</f>
        <v>0</v>
      </c>
      <c r="M31" s="2">
        <f t="array" ref="M31">SUM(IF(LANDUSE!$B$2:'LANDUSE'!$B$464=B31, IF(LANDUSE!$E$2:'LANDUSE'!$E$464=35,LANDUSE!$C$2:'LANDUSE'!$C$464,0),0))</f>
        <v>0</v>
      </c>
      <c r="N31" s="63">
        <f t="shared" si="4"/>
        <v>0</v>
      </c>
      <c r="O31" s="8">
        <v>0</v>
      </c>
      <c r="P31" s="4">
        <f t="shared" si="5"/>
        <v>0</v>
      </c>
      <c r="Q31" s="6">
        <v>5000</v>
      </c>
      <c r="R31" s="4">
        <f t="shared" si="6"/>
        <v>0</v>
      </c>
      <c r="S31" s="6">
        <v>0</v>
      </c>
      <c r="U31" s="6"/>
      <c r="X31" s="1"/>
      <c r="Y31" s="1"/>
      <c r="Z31" s="3"/>
    </row>
    <row r="32" spans="1:26" ht="18" customHeight="1">
      <c r="A32" s="1" t="s">
        <v>121</v>
      </c>
      <c r="B32" s="1">
        <v>29</v>
      </c>
      <c r="C32" s="64">
        <v>32.195999999999998</v>
      </c>
      <c r="D32" s="8">
        <v>0</v>
      </c>
      <c r="E32" s="2">
        <f t="array" ref="E32">SUM(IF(LANDUSE!$B$2:'LANDUSE'!$B$464=B32, IF(LANDUSE!$E$2:'LANDUSE'!$E$464=20,LANDUSE!$C$2:'LANDUSE'!$C$464,0),0))</f>
        <v>0</v>
      </c>
      <c r="F32" s="29">
        <f t="shared" si="0"/>
        <v>32.195999999999998</v>
      </c>
      <c r="G32" s="6">
        <f t="shared" si="1"/>
        <v>31.738999999999997</v>
      </c>
      <c r="H32" s="64">
        <v>0.42799999999999999</v>
      </c>
      <c r="I32" s="64">
        <v>2.9000000000000001E-2</v>
      </c>
      <c r="J32" s="46">
        <f t="shared" si="7"/>
        <v>1.4500000000000001E-2</v>
      </c>
      <c r="K32" s="46">
        <f t="shared" si="8"/>
        <v>1.4500000000000001E-2</v>
      </c>
      <c r="L32" s="2">
        <f t="array" ref="L32">SUM(IF(LANDUSE!$B$2:'LANDUSE'!$B$464=B32, IF(LANDUSE!$E$2:'LANDUSE'!$E$464=2,LANDUSE!$C$2:'LANDUSE'!$C$464,0),0))</f>
        <v>0</v>
      </c>
      <c r="M32" s="2">
        <f t="array" ref="M32">SUM(IF(LANDUSE!$B$2:'LANDUSE'!$B$464=B32, IF(LANDUSE!$E$2:'LANDUSE'!$E$464=35,LANDUSE!$C$2:'LANDUSE'!$C$464,0),0))</f>
        <v>0</v>
      </c>
      <c r="N32" s="63">
        <f t="shared" si="4"/>
        <v>0</v>
      </c>
      <c r="O32" s="8">
        <v>0</v>
      </c>
      <c r="P32" s="4">
        <f t="shared" si="5"/>
        <v>0</v>
      </c>
      <c r="Q32" s="6">
        <v>5000</v>
      </c>
      <c r="R32" s="4">
        <f t="shared" si="6"/>
        <v>0</v>
      </c>
      <c r="S32" s="6">
        <v>0</v>
      </c>
      <c r="U32" s="6"/>
      <c r="X32" s="1"/>
      <c r="Y32" s="1"/>
      <c r="Z32" s="3"/>
    </row>
    <row r="33" spans="1:26" ht="18" customHeight="1">
      <c r="A33" s="1" t="s">
        <v>122</v>
      </c>
      <c r="B33" s="1">
        <v>30</v>
      </c>
      <c r="C33" s="64">
        <v>247.607</v>
      </c>
      <c r="D33" s="8">
        <v>0</v>
      </c>
      <c r="E33" s="2">
        <f t="array" ref="E33">SUM(IF(LANDUSE!$B$2:'LANDUSE'!$B$464=B33, IF(LANDUSE!$E$2:'LANDUSE'!$E$464=20,LANDUSE!$C$2:'LANDUSE'!$C$464,0),0))</f>
        <v>19.283000000000001</v>
      </c>
      <c r="F33" s="29">
        <f t="shared" si="0"/>
        <v>247.607</v>
      </c>
      <c r="G33" s="6">
        <f t="shared" si="1"/>
        <v>220.60399999999998</v>
      </c>
      <c r="H33" s="64">
        <v>6.2839999999999998</v>
      </c>
      <c r="I33" s="64">
        <v>1.4359999999999999</v>
      </c>
      <c r="J33" s="46">
        <f t="shared" si="7"/>
        <v>0.71799999999999997</v>
      </c>
      <c r="K33" s="46">
        <f t="shared" si="8"/>
        <v>0.71799999999999997</v>
      </c>
      <c r="L33" s="2">
        <f t="array" ref="L33">SUM(IF(LANDUSE!$B$2:'LANDUSE'!$B$464=B33, IF(LANDUSE!$E$2:'LANDUSE'!$E$464=2,LANDUSE!$C$2:'LANDUSE'!$C$464,0),0))</f>
        <v>0</v>
      </c>
      <c r="M33" s="2">
        <f t="array" ref="M33">SUM(IF(LANDUSE!$B$2:'LANDUSE'!$B$464=B33, IF(LANDUSE!$E$2:'LANDUSE'!$E$464=35,LANDUSE!$C$2:'LANDUSE'!$C$464,0),0))</f>
        <v>0</v>
      </c>
      <c r="N33" s="63">
        <f t="shared" si="4"/>
        <v>0</v>
      </c>
      <c r="O33" s="8">
        <v>0</v>
      </c>
      <c r="P33" s="4">
        <f t="shared" si="5"/>
        <v>0</v>
      </c>
      <c r="Q33" s="6">
        <v>5000</v>
      </c>
      <c r="R33" s="4">
        <f t="shared" si="6"/>
        <v>0</v>
      </c>
      <c r="S33" s="6">
        <v>0</v>
      </c>
      <c r="U33" s="6"/>
      <c r="X33" s="1"/>
      <c r="Y33" s="1"/>
      <c r="Z33" s="3"/>
    </row>
    <row r="34" spans="1:26" ht="18" customHeight="1">
      <c r="A34" s="1" t="s">
        <v>123</v>
      </c>
      <c r="B34" s="1">
        <v>31</v>
      </c>
      <c r="C34" s="64">
        <v>698.53599999999994</v>
      </c>
      <c r="D34" s="8">
        <v>0</v>
      </c>
      <c r="E34" s="2">
        <f t="array" ref="E34">SUM(IF(LANDUSE!$B$2:'LANDUSE'!$B$464=B34, IF(LANDUSE!$E$2:'LANDUSE'!$E$464=20,LANDUSE!$C$2:'LANDUSE'!$C$464,0),0))</f>
        <v>0.60799999999999998</v>
      </c>
      <c r="F34" s="29">
        <f t="shared" si="0"/>
        <v>698.53599999999994</v>
      </c>
      <c r="G34" s="6">
        <f t="shared" si="1"/>
        <v>620.20579044995407</v>
      </c>
      <c r="H34" s="64">
        <v>16.219000000000001</v>
      </c>
      <c r="I34" s="64">
        <v>20.260000000000002</v>
      </c>
      <c r="J34" s="46">
        <f t="shared" si="7"/>
        <v>10.130000000000001</v>
      </c>
      <c r="K34" s="46">
        <f t="shared" si="8"/>
        <v>10.130000000000001</v>
      </c>
      <c r="L34" s="2">
        <f t="array" ref="L34">SUM(IF(LANDUSE!$B$2:'LANDUSE'!$B$464=B34, IF(LANDUSE!$E$2:'LANDUSE'!$E$464=2,LANDUSE!$C$2:'LANDUSE'!$C$464,0),0))</f>
        <v>0</v>
      </c>
      <c r="M34" s="2">
        <f t="array" ref="M34">SUM(IF(LANDUSE!$B$2:'LANDUSE'!$B$464=B34, IF(LANDUSE!$E$2:'LANDUSE'!$E$464=35,LANDUSE!$C$2:'LANDUSE'!$C$464,0),0))</f>
        <v>0</v>
      </c>
      <c r="N34" s="63">
        <f t="shared" si="4"/>
        <v>18.056799999999999</v>
      </c>
      <c r="O34" s="8">
        <v>0</v>
      </c>
      <c r="P34" s="4">
        <f t="shared" si="5"/>
        <v>202</v>
      </c>
      <c r="Q34" s="6">
        <v>5000</v>
      </c>
      <c r="R34" s="4">
        <f t="shared" si="6"/>
        <v>202</v>
      </c>
      <c r="S34" s="6">
        <v>0</v>
      </c>
      <c r="U34" s="6"/>
      <c r="X34" s="1"/>
      <c r="Y34" s="1"/>
      <c r="Z34" s="3"/>
    </row>
    <row r="35" spans="1:26" ht="18" customHeight="1">
      <c r="A35" s="1" t="s">
        <v>124</v>
      </c>
      <c r="B35" s="1">
        <v>32</v>
      </c>
      <c r="C35" s="64">
        <v>2642.453</v>
      </c>
      <c r="D35" s="8">
        <v>0</v>
      </c>
      <c r="E35" s="2">
        <f t="array" ref="E35">SUM(IF(LANDUSE!$B$2:'LANDUSE'!$B$464=B35, IF(LANDUSE!$E$2:'LANDUSE'!$E$464=20,LANDUSE!$C$2:'LANDUSE'!$C$464,0),0))</f>
        <v>44.070999999999998</v>
      </c>
      <c r="F35" s="29">
        <f t="shared" si="0"/>
        <v>2642.453</v>
      </c>
      <c r="G35" s="6">
        <f t="shared" si="1"/>
        <v>2128.8157947658401</v>
      </c>
      <c r="H35" s="64">
        <v>40.369999999999997</v>
      </c>
      <c r="I35" s="64">
        <v>19.242000000000001</v>
      </c>
      <c r="J35" s="46">
        <f t="shared" si="7"/>
        <v>9.6210000000000004</v>
      </c>
      <c r="K35" s="46">
        <f t="shared" si="8"/>
        <v>9.6210000000000004</v>
      </c>
      <c r="L35" s="2">
        <f t="array" ref="L35">SUM(IF(LANDUSE!$B$2:'LANDUSE'!$B$464=B35, IF(LANDUSE!$E$2:'LANDUSE'!$E$464=2,LANDUSE!$C$2:'LANDUSE'!$C$464,0),0))</f>
        <v>0</v>
      </c>
      <c r="M35" s="2">
        <f t="array" ref="M35">SUM(IF(LANDUSE!$B$2:'LANDUSE'!$B$464=B35, IF(LANDUSE!$E$2:'LANDUSE'!$E$464=35,LANDUSE!$C$2:'LANDUSE'!$C$464,0),0))</f>
        <v>0</v>
      </c>
      <c r="N35" s="63">
        <f t="shared" ref="N35:N52" si="9">IF(ISNA(VLOOKUP(B35,BOGACRES,2,FALSE)),0,VLOOKUP(B35,BOGACRES,2,FALSE))</f>
        <v>409.26549999999997</v>
      </c>
      <c r="O35" s="8">
        <v>0</v>
      </c>
      <c r="P35" s="4">
        <f t="shared" ref="P35:P52" si="10">IF(ISNA(VLOOKUP($B35,BLDSPT,2,FALSE)),0,VLOOKUP($B35,BLDSPT,2,FALSE))</f>
        <v>6</v>
      </c>
      <c r="Q35" s="6">
        <v>5000</v>
      </c>
      <c r="R35" s="4">
        <f t="shared" ref="R35:R52" si="11">IF(ISNA(VLOOKUP($B35,BLDSPT,3,FALSE)),0,VLOOKUP($B35,BLDSPT,3,FALSE))</f>
        <v>6</v>
      </c>
      <c r="S35" s="6">
        <v>0</v>
      </c>
      <c r="U35" s="6"/>
      <c r="X35" s="1"/>
      <c r="Y35" s="1"/>
      <c r="Z35" s="3"/>
    </row>
    <row r="36" spans="1:26" ht="18" customHeight="1">
      <c r="A36" s="1" t="s">
        <v>125</v>
      </c>
      <c r="B36" s="1">
        <v>33</v>
      </c>
      <c r="C36" s="64">
        <v>872.46</v>
      </c>
      <c r="D36" s="8">
        <v>0</v>
      </c>
      <c r="E36" s="2">
        <f t="array" ref="E36">SUM(IF(LANDUSE!$B$2:'LANDUSE'!$B$464=B36, IF(LANDUSE!$E$2:'LANDUSE'!$E$464=20,LANDUSE!$C$2:'LANDUSE'!$C$464,0),0))</f>
        <v>28.920999999999999</v>
      </c>
      <c r="F36" s="29">
        <f t="shared" si="0"/>
        <v>872.46</v>
      </c>
      <c r="G36" s="6">
        <f t="shared" si="1"/>
        <v>745.10469999999998</v>
      </c>
      <c r="H36" s="64">
        <v>14.737</v>
      </c>
      <c r="I36" s="64">
        <v>1.3169999999999999</v>
      </c>
      <c r="J36" s="46">
        <f t="shared" si="7"/>
        <v>0.65849999999999997</v>
      </c>
      <c r="K36" s="46">
        <f t="shared" si="8"/>
        <v>0.65849999999999997</v>
      </c>
      <c r="L36" s="2">
        <f t="array" ref="L36">SUM(IF(LANDUSE!$B$2:'LANDUSE'!$B$464=B36, IF(LANDUSE!$E$2:'LANDUSE'!$E$464=2,LANDUSE!$C$2:'LANDUSE'!$C$464,0),0))</f>
        <v>0</v>
      </c>
      <c r="M36" s="2">
        <f t="array" ref="M36">SUM(IF(LANDUSE!$B$2:'LANDUSE'!$B$464=B36, IF(LANDUSE!$E$2:'LANDUSE'!$E$464=35,LANDUSE!$C$2:'LANDUSE'!$C$464,0),0))</f>
        <v>0</v>
      </c>
      <c r="N36" s="63">
        <f t="shared" si="9"/>
        <v>82.380300000000005</v>
      </c>
      <c r="O36" s="8">
        <v>0</v>
      </c>
      <c r="P36" s="4">
        <f t="shared" si="10"/>
        <v>0</v>
      </c>
      <c r="Q36" s="6">
        <v>5000</v>
      </c>
      <c r="R36" s="4">
        <f t="shared" si="11"/>
        <v>0</v>
      </c>
      <c r="S36" s="6">
        <v>0</v>
      </c>
      <c r="U36" s="6"/>
      <c r="X36" s="1"/>
      <c r="Y36" s="1"/>
      <c r="Z36" s="3"/>
    </row>
    <row r="37" spans="1:26" ht="18" customHeight="1">
      <c r="A37" s="1" t="s">
        <v>126</v>
      </c>
      <c r="B37" s="1">
        <v>34</v>
      </c>
      <c r="C37" s="64">
        <v>1832.615</v>
      </c>
      <c r="D37" s="8">
        <v>0</v>
      </c>
      <c r="E37" s="2">
        <f t="array" ref="E37">SUM(IF(LANDUSE!$B$2:'LANDUSE'!$B$464=B37, IF(LANDUSE!$E$2:'LANDUSE'!$E$464=20,LANDUSE!$C$2:'LANDUSE'!$C$464,0),0))</f>
        <v>47.631</v>
      </c>
      <c r="F37" s="29">
        <f t="shared" si="0"/>
        <v>1832.615</v>
      </c>
      <c r="G37" s="6">
        <f t="shared" si="1"/>
        <v>1563.8173158861339</v>
      </c>
      <c r="H37" s="64">
        <v>31.102</v>
      </c>
      <c r="I37" s="64">
        <v>6.4189999999999996</v>
      </c>
      <c r="J37" s="46">
        <f t="shared" si="7"/>
        <v>3.2094999999999998</v>
      </c>
      <c r="K37" s="46">
        <f t="shared" si="8"/>
        <v>3.2094999999999998</v>
      </c>
      <c r="L37" s="2">
        <f t="array" ref="L37">SUM(IF(LANDUSE!$B$2:'LANDUSE'!$B$464=B37, IF(LANDUSE!$E$2:'LANDUSE'!$E$464=2,LANDUSE!$C$2:'LANDUSE'!$C$464,0),0))</f>
        <v>0</v>
      </c>
      <c r="M37" s="2">
        <f t="array" ref="M37">SUM(IF(LANDUSE!$B$2:'LANDUSE'!$B$464=B37, IF(LANDUSE!$E$2:'LANDUSE'!$E$464=35,LANDUSE!$C$2:'LANDUSE'!$C$464,0),0))</f>
        <v>0</v>
      </c>
      <c r="N37" s="63">
        <f t="shared" si="9"/>
        <v>181.35</v>
      </c>
      <c r="O37" s="8">
        <v>0</v>
      </c>
      <c r="P37" s="4">
        <f t="shared" si="10"/>
        <v>20</v>
      </c>
      <c r="Q37" s="6">
        <v>5000</v>
      </c>
      <c r="R37" s="4">
        <f t="shared" si="11"/>
        <v>20</v>
      </c>
      <c r="S37" s="6">
        <v>0</v>
      </c>
      <c r="U37" s="6"/>
      <c r="X37" s="1"/>
      <c r="Y37" s="1"/>
      <c r="Z37" s="3"/>
    </row>
    <row r="38" spans="1:26" ht="18" customHeight="1">
      <c r="A38" s="1" t="s">
        <v>127</v>
      </c>
      <c r="B38" s="1">
        <v>35</v>
      </c>
      <c r="C38" s="64">
        <v>385.767</v>
      </c>
      <c r="D38" s="8">
        <v>0</v>
      </c>
      <c r="E38" s="2">
        <f t="array" ref="E38">SUM(IF(LANDUSE!$B$2:'LANDUSE'!$B$464=B38, IF(LANDUSE!$E$2:'LANDUSE'!$E$464=20,LANDUSE!$C$2:'LANDUSE'!$C$464,0),0))</f>
        <v>14.987</v>
      </c>
      <c r="F38" s="29">
        <f t="shared" si="0"/>
        <v>385.767</v>
      </c>
      <c r="G38" s="6">
        <f t="shared" si="1"/>
        <v>246.90454233241502</v>
      </c>
      <c r="H38" s="64">
        <v>20.331</v>
      </c>
      <c r="I38" s="64">
        <v>40.207000000000001</v>
      </c>
      <c r="J38" s="46">
        <f t="shared" si="7"/>
        <v>20.1035</v>
      </c>
      <c r="K38" s="46">
        <f t="shared" si="8"/>
        <v>20.1035</v>
      </c>
      <c r="L38" s="2">
        <f t="array" ref="L38">SUM(IF(LANDUSE!$B$2:'LANDUSE'!$B$464=B38, IF(LANDUSE!$E$2:'LANDUSE'!$E$464=2,LANDUSE!$C$2:'LANDUSE'!$C$464,0),0))</f>
        <v>0</v>
      </c>
      <c r="M38" s="2">
        <f t="array" ref="M38">SUM(IF(LANDUSE!$B$2:'LANDUSE'!$B$464=B38, IF(LANDUSE!$E$2:'LANDUSE'!$E$464=35,LANDUSE!$C$2:'LANDUSE'!$C$464,0),0))</f>
        <v>0</v>
      </c>
      <c r="N38" s="63">
        <f t="shared" si="9"/>
        <v>57.942599999999999</v>
      </c>
      <c r="O38" s="8">
        <v>0</v>
      </c>
      <c r="P38" s="4">
        <f t="shared" si="10"/>
        <v>47</v>
      </c>
      <c r="Q38" s="6">
        <v>5000</v>
      </c>
      <c r="R38" s="4">
        <f t="shared" si="11"/>
        <v>47</v>
      </c>
      <c r="S38" s="6">
        <v>0</v>
      </c>
      <c r="U38" s="6"/>
      <c r="X38" s="1"/>
      <c r="Y38" s="1"/>
      <c r="Z38" s="3"/>
    </row>
    <row r="39" spans="1:26" ht="18" customHeight="1">
      <c r="A39" s="1" t="s">
        <v>128</v>
      </c>
      <c r="B39" s="1">
        <v>37</v>
      </c>
      <c r="C39" s="64">
        <v>80.8</v>
      </c>
      <c r="D39" s="8">
        <v>0</v>
      </c>
      <c r="E39" s="2">
        <f t="array" ref="E39">SUM(IF(LANDUSE!$B$2:'LANDUSE'!$B$464=B39, IF(LANDUSE!$E$2:'LANDUSE'!$E$464=20,LANDUSE!$C$2:'LANDUSE'!$C$464,0),0))</f>
        <v>17.887</v>
      </c>
      <c r="F39" s="29">
        <f t="shared" si="0"/>
        <v>80.8</v>
      </c>
      <c r="G39" s="6">
        <f t="shared" si="1"/>
        <v>61.310131588613395</v>
      </c>
      <c r="H39" s="64">
        <v>0.875</v>
      </c>
      <c r="I39" s="64">
        <v>5.8000000000000003E-2</v>
      </c>
      <c r="J39" s="46">
        <f t="shared" si="7"/>
        <v>2.9000000000000001E-2</v>
      </c>
      <c r="K39" s="46">
        <f t="shared" si="8"/>
        <v>2.9000000000000001E-2</v>
      </c>
      <c r="L39" s="2">
        <f t="array" ref="L39">SUM(IF(LANDUSE!$B$2:'LANDUSE'!$B$464=B39, IF(LANDUSE!$E$2:'LANDUSE'!$E$464=2,LANDUSE!$C$2:'LANDUSE'!$C$464,0),0))</f>
        <v>0</v>
      </c>
      <c r="M39" s="2">
        <f t="array" ref="M39">SUM(IF(LANDUSE!$B$2:'LANDUSE'!$B$464=B39, IF(LANDUSE!$E$2:'LANDUSE'!$E$464=35,LANDUSE!$C$2:'LANDUSE'!$C$464,0),0))</f>
        <v>0</v>
      </c>
      <c r="N39" s="63">
        <f t="shared" si="9"/>
        <v>0.44030000000000002</v>
      </c>
      <c r="O39" s="8">
        <v>0</v>
      </c>
      <c r="P39" s="4">
        <f t="shared" si="10"/>
        <v>2</v>
      </c>
      <c r="Q39" s="6">
        <v>5000</v>
      </c>
      <c r="R39" s="4">
        <f t="shared" si="11"/>
        <v>2</v>
      </c>
      <c r="S39" s="6">
        <v>0</v>
      </c>
      <c r="U39" s="6"/>
      <c r="X39" s="1"/>
      <c r="Y39" s="1"/>
      <c r="Z39" s="3"/>
    </row>
    <row r="40" spans="1:26" ht="18" customHeight="1">
      <c r="A40" s="1" t="s">
        <v>129</v>
      </c>
      <c r="B40" s="1">
        <v>38</v>
      </c>
      <c r="C40" s="64">
        <v>83.185000000000002</v>
      </c>
      <c r="D40" s="8">
        <v>0</v>
      </c>
      <c r="E40" s="2">
        <f t="array" ref="E40">SUM(IF(LANDUSE!$B$2:'LANDUSE'!$B$464=B40, IF(LANDUSE!$E$2:'LANDUSE'!$E$464=20,LANDUSE!$C$2:'LANDUSE'!$C$464,0),0))</f>
        <v>44.642000000000003</v>
      </c>
      <c r="F40" s="29">
        <f t="shared" si="0"/>
        <v>83.185000000000002</v>
      </c>
      <c r="G40" s="6">
        <f t="shared" si="1"/>
        <v>37.604431588613416</v>
      </c>
      <c r="H40" s="64">
        <v>0.33200000000000002</v>
      </c>
      <c r="I40" s="64">
        <v>0.377</v>
      </c>
      <c r="J40" s="46">
        <f t="shared" si="7"/>
        <v>0.1885</v>
      </c>
      <c r="K40" s="46">
        <f t="shared" si="8"/>
        <v>0.1885</v>
      </c>
      <c r="L40" s="2">
        <f t="array" ref="L40">SUM(IF(LANDUSE!$B$2:'LANDUSE'!$B$464=B40, IF(LANDUSE!$E$2:'LANDUSE'!$E$464=2,LANDUSE!$C$2:'LANDUSE'!$C$464,0),0))</f>
        <v>0</v>
      </c>
      <c r="M40" s="2">
        <f t="array" ref="M40">SUM(IF(LANDUSE!$B$2:'LANDUSE'!$B$464=B40, IF(LANDUSE!$E$2:'LANDUSE'!$E$464=35,LANDUSE!$C$2:'LANDUSE'!$C$464,0),0))</f>
        <v>0</v>
      </c>
      <c r="N40" s="63">
        <f t="shared" si="9"/>
        <v>0</v>
      </c>
      <c r="O40" s="8">
        <v>0</v>
      </c>
      <c r="P40" s="4">
        <f t="shared" si="10"/>
        <v>2</v>
      </c>
      <c r="Q40" s="6">
        <v>5000</v>
      </c>
      <c r="R40" s="4">
        <f t="shared" si="11"/>
        <v>2</v>
      </c>
      <c r="S40" s="6">
        <v>0</v>
      </c>
      <c r="U40" s="6"/>
      <c r="X40" s="1"/>
      <c r="Y40" s="1"/>
      <c r="Z40" s="3"/>
    </row>
    <row r="41" spans="1:26" ht="18" customHeight="1">
      <c r="A41" s="1" t="s">
        <v>130</v>
      </c>
      <c r="B41" s="1">
        <v>39</v>
      </c>
      <c r="C41" s="64">
        <v>1435.9280000000001</v>
      </c>
      <c r="D41" s="8">
        <v>0</v>
      </c>
      <c r="E41" s="2">
        <f t="array" ref="E41">SUM(IF(LANDUSE!$B$2:'LANDUSE'!$B$464=B41, IF(LANDUSE!$E$2:'LANDUSE'!$E$464=20,LANDUSE!$C$2:'LANDUSE'!$C$464,0),0))</f>
        <v>97.585999999999999</v>
      </c>
      <c r="F41" s="29">
        <f t="shared" si="0"/>
        <v>1435.9280000000001</v>
      </c>
      <c r="G41" s="6">
        <f t="shared" si="1"/>
        <v>1097.5114631772269</v>
      </c>
      <c r="H41" s="64">
        <v>25.632000000000001</v>
      </c>
      <c r="I41" s="64">
        <v>11.471</v>
      </c>
      <c r="J41" s="46">
        <f t="shared" si="7"/>
        <v>5.7355</v>
      </c>
      <c r="K41" s="46">
        <f t="shared" si="8"/>
        <v>5.7355</v>
      </c>
      <c r="L41" s="2">
        <f t="array" ref="L41">SUM(IF(LANDUSE!$B$2:'LANDUSE'!$B$464=B41, IF(LANDUSE!$E$2:'LANDUSE'!$E$464=2,LANDUSE!$C$2:'LANDUSE'!$C$464,0),0))</f>
        <v>6.2930000000000001</v>
      </c>
      <c r="M41" s="2">
        <f t="array" ref="M41">SUM(IF(LANDUSE!$B$2:'LANDUSE'!$B$464=B41, IF(LANDUSE!$E$2:'LANDUSE'!$E$464=35,LANDUSE!$C$2:'LANDUSE'!$C$464,0),0))</f>
        <v>0</v>
      </c>
      <c r="N41" s="63">
        <f t="shared" si="9"/>
        <v>196.97540000000001</v>
      </c>
      <c r="O41" s="8">
        <v>0</v>
      </c>
      <c r="P41" s="4">
        <f t="shared" si="10"/>
        <v>4</v>
      </c>
      <c r="Q41" s="6">
        <v>5000</v>
      </c>
      <c r="R41" s="4">
        <f t="shared" si="11"/>
        <v>4</v>
      </c>
      <c r="S41" s="6">
        <v>0</v>
      </c>
      <c r="U41" s="6"/>
      <c r="X41" s="1"/>
      <c r="Y41" s="1"/>
      <c r="Z41" s="3"/>
    </row>
    <row r="42" spans="1:26" ht="18" customHeight="1">
      <c r="A42" s="1" t="s">
        <v>131</v>
      </c>
      <c r="B42" s="1">
        <v>40</v>
      </c>
      <c r="C42" s="64">
        <v>568.26</v>
      </c>
      <c r="D42" s="8">
        <v>0</v>
      </c>
      <c r="E42" s="2">
        <f t="array" ref="E42">SUM(IF(LANDUSE!$B$2:'LANDUSE'!$B$464=B42, IF(LANDUSE!$E$2:'LANDUSE'!$E$464=20,LANDUSE!$C$2:'LANDUSE'!$C$464,0),0))</f>
        <v>30.698</v>
      </c>
      <c r="F42" s="29">
        <f t="shared" si="0"/>
        <v>568.26</v>
      </c>
      <c r="G42" s="6">
        <f t="shared" si="1"/>
        <v>385.36103691460062</v>
      </c>
      <c r="H42" s="64">
        <v>25.794</v>
      </c>
      <c r="I42" s="64">
        <v>6.8380000000000001</v>
      </c>
      <c r="J42" s="46">
        <f t="shared" si="7"/>
        <v>3.419</v>
      </c>
      <c r="K42" s="46">
        <f t="shared" si="8"/>
        <v>3.419</v>
      </c>
      <c r="L42" s="2">
        <f t="array" ref="L42">SUM(IF(LANDUSE!$B$2:'LANDUSE'!$B$464=B42, IF(LANDUSE!$E$2:'LANDUSE'!$E$464=2,LANDUSE!$C$2:'LANDUSE'!$C$464,0),0))</f>
        <v>0</v>
      </c>
      <c r="M42" s="2">
        <f t="array" ref="M42">SUM(IF(LANDUSE!$B$2:'LANDUSE'!$B$464=B42, IF(LANDUSE!$E$2:'LANDUSE'!$E$464=35,LANDUSE!$C$2:'LANDUSE'!$C$464,0),0))</f>
        <v>0</v>
      </c>
      <c r="N42" s="63">
        <f t="shared" si="9"/>
        <v>117.8472</v>
      </c>
      <c r="O42" s="8">
        <v>0</v>
      </c>
      <c r="P42" s="4">
        <f t="shared" si="10"/>
        <v>15</v>
      </c>
      <c r="Q42" s="6">
        <v>5000</v>
      </c>
      <c r="R42" s="4">
        <f t="shared" si="11"/>
        <v>15</v>
      </c>
      <c r="S42" s="6">
        <v>0</v>
      </c>
      <c r="U42" s="6"/>
      <c r="X42" s="1"/>
      <c r="Y42" s="1"/>
      <c r="Z42" s="3"/>
    </row>
    <row r="43" spans="1:26" ht="18" customHeight="1">
      <c r="A43" s="1" t="s">
        <v>132</v>
      </c>
      <c r="B43" s="1">
        <v>41</v>
      </c>
      <c r="C43" s="64">
        <v>800.75599999999997</v>
      </c>
      <c r="D43" s="8">
        <v>0</v>
      </c>
      <c r="E43" s="2">
        <f t="array" ref="E43">SUM(IF(LANDUSE!$B$2:'LANDUSE'!$B$464=B43, IF(LANDUSE!$E$2:'LANDUSE'!$E$464=20,LANDUSE!$C$2:'LANDUSE'!$C$464,0),0))</f>
        <v>25.093</v>
      </c>
      <c r="F43" s="29">
        <f t="shared" si="0"/>
        <v>800.75599999999997</v>
      </c>
      <c r="G43" s="6">
        <f t="shared" si="1"/>
        <v>524.53915840220384</v>
      </c>
      <c r="H43" s="64">
        <v>37.576000000000001</v>
      </c>
      <c r="I43" s="64">
        <v>62.335999999999999</v>
      </c>
      <c r="J43" s="46">
        <f t="shared" si="7"/>
        <v>31.167999999999999</v>
      </c>
      <c r="K43" s="46">
        <f t="shared" si="8"/>
        <v>31.167999999999999</v>
      </c>
      <c r="L43" s="2">
        <f t="array" ref="L43">SUM(IF(LANDUSE!$B$2:'LANDUSE'!$B$464=B43, IF(LANDUSE!$E$2:'LANDUSE'!$E$464=2,LANDUSE!$C$2:'LANDUSE'!$C$464,0),0))</f>
        <v>3.056</v>
      </c>
      <c r="M43" s="2">
        <f t="array" ref="M43">SUM(IF(LANDUSE!$B$2:'LANDUSE'!$B$464=B43, IF(LANDUSE!$E$2:'LANDUSE'!$E$464=35,LANDUSE!$C$2:'LANDUSE'!$C$464,0),0))</f>
        <v>0</v>
      </c>
      <c r="N43" s="63">
        <f t="shared" si="9"/>
        <v>136.1035</v>
      </c>
      <c r="O43" s="8">
        <v>0</v>
      </c>
      <c r="P43" s="4">
        <f t="shared" si="10"/>
        <v>105</v>
      </c>
      <c r="Q43" s="6">
        <v>5000</v>
      </c>
      <c r="R43" s="4">
        <f t="shared" si="11"/>
        <v>81</v>
      </c>
      <c r="S43" s="6">
        <v>0</v>
      </c>
      <c r="U43" s="6"/>
      <c r="X43" s="1"/>
      <c r="Y43" s="1"/>
      <c r="Z43" s="3"/>
    </row>
    <row r="44" spans="1:26" ht="18" customHeight="1">
      <c r="A44" s="1" t="s">
        <v>133</v>
      </c>
      <c r="B44" s="1">
        <v>42</v>
      </c>
      <c r="C44" s="64">
        <v>1696.2460000000001</v>
      </c>
      <c r="D44" s="64">
        <v>162.15299999999999</v>
      </c>
      <c r="E44" s="2">
        <f t="array" ref="E44">SUM(IF(LANDUSE!$B$2:'LANDUSE'!$B$464=B44, IF(LANDUSE!$E$2:'LANDUSE'!$E$464=20,LANDUSE!$C$2:'LANDUSE'!$C$464,0),0))</f>
        <v>6.8540000000000001</v>
      </c>
      <c r="F44" s="29">
        <f t="shared" si="0"/>
        <v>1534.0930000000001</v>
      </c>
      <c r="G44" s="6">
        <f t="shared" si="1"/>
        <v>1088.683794949495</v>
      </c>
      <c r="H44" s="64">
        <v>103.601</v>
      </c>
      <c r="I44" s="66">
        <v>180.267</v>
      </c>
      <c r="J44" s="46">
        <f t="shared" si="7"/>
        <v>90.133499999999998</v>
      </c>
      <c r="K44" s="46">
        <f t="shared" si="8"/>
        <v>90.133499999999998</v>
      </c>
      <c r="L44" s="2">
        <f t="array" ref="L44">SUM(IF(LANDUSE!$B$2:'LANDUSE'!$B$464=B44, IF(LANDUSE!$E$2:'LANDUSE'!$E$464=2,LANDUSE!$C$2:'LANDUSE'!$C$464,0),0))</f>
        <v>1.708</v>
      </c>
      <c r="M44" s="2">
        <f t="array" ref="M44">SUM(IF(LANDUSE!$B$2:'LANDUSE'!$B$464=B44, IF(LANDUSE!$E$2:'LANDUSE'!$E$464=35,LANDUSE!$C$2:'LANDUSE'!$C$464,0),0))</f>
        <v>1E-3</v>
      </c>
      <c r="N44" s="63">
        <f t="shared" si="9"/>
        <v>22.927700000000002</v>
      </c>
      <c r="O44" s="8">
        <v>0</v>
      </c>
      <c r="P44" s="4">
        <f t="shared" si="10"/>
        <v>1133</v>
      </c>
      <c r="Q44" s="6">
        <v>5000</v>
      </c>
      <c r="R44" s="4">
        <f t="shared" si="11"/>
        <v>833</v>
      </c>
      <c r="S44" s="6">
        <v>0</v>
      </c>
      <c r="U44" s="6"/>
      <c r="X44" s="1"/>
      <c r="Y44" s="1"/>
      <c r="Z44" s="3"/>
    </row>
    <row r="45" spans="1:26" ht="18" customHeight="1">
      <c r="A45" s="1" t="s">
        <v>134</v>
      </c>
      <c r="B45" s="1">
        <v>43</v>
      </c>
      <c r="C45" s="64">
        <v>964.24699999999996</v>
      </c>
      <c r="D45" s="64">
        <v>1.9419999999999999</v>
      </c>
      <c r="E45" s="2">
        <f t="array" ref="E45">SUM(IF(LANDUSE!$B$2:'LANDUSE'!$B$464=B45, IF(LANDUSE!$E$2:'LANDUSE'!$E$464=20,LANDUSE!$C$2:'LANDUSE'!$C$464,0),0))</f>
        <v>1.611</v>
      </c>
      <c r="F45" s="29">
        <f t="shared" si="0"/>
        <v>962.30499999999995</v>
      </c>
      <c r="G45" s="6">
        <f t="shared" si="1"/>
        <v>595.5522056932964</v>
      </c>
      <c r="H45" s="64">
        <v>70.546000000000006</v>
      </c>
      <c r="I45" s="66">
        <v>154.858</v>
      </c>
      <c r="J45" s="46">
        <f t="shared" si="7"/>
        <v>77.429000000000002</v>
      </c>
      <c r="K45" s="46">
        <f t="shared" si="8"/>
        <v>77.429000000000002</v>
      </c>
      <c r="L45" s="2">
        <f t="array" ref="L45">SUM(IF(LANDUSE!$B$2:'LANDUSE'!$B$464=B45, IF(LANDUSE!$E$2:'LANDUSE'!$E$464=2,LANDUSE!$C$2:'LANDUSE'!$C$464,0),0))</f>
        <v>4.5220000000000002</v>
      </c>
      <c r="M45" s="2">
        <f t="array" ref="M45">SUM(IF(LANDUSE!$B$2:'LANDUSE'!$B$464=B45, IF(LANDUSE!$E$2:'LANDUSE'!$E$464=35,LANDUSE!$C$2:'LANDUSE'!$C$464,0),0))</f>
        <v>0</v>
      </c>
      <c r="N45" s="63">
        <f t="shared" si="9"/>
        <v>0</v>
      </c>
      <c r="O45" s="8">
        <v>0</v>
      </c>
      <c r="P45" s="4">
        <f t="shared" si="10"/>
        <v>1178</v>
      </c>
      <c r="Q45" s="6">
        <v>5000</v>
      </c>
      <c r="R45" s="4">
        <f t="shared" si="11"/>
        <v>437</v>
      </c>
      <c r="S45" s="6">
        <v>0</v>
      </c>
      <c r="U45" s="6"/>
      <c r="X45" s="1"/>
      <c r="Y45" s="1"/>
      <c r="Z45" s="3"/>
    </row>
    <row r="46" spans="1:26" s="14" customFormat="1" ht="18" customHeight="1">
      <c r="A46" s="1" t="s">
        <v>135</v>
      </c>
      <c r="B46" s="1">
        <v>44</v>
      </c>
      <c r="C46" s="64">
        <v>629.84500000000003</v>
      </c>
      <c r="D46" s="64">
        <v>0.52100000000000002</v>
      </c>
      <c r="E46" s="2">
        <f t="array" ref="E46">SUM(IF(LANDUSE!$B$2:'LANDUSE'!$B$464=B46, IF(LANDUSE!$E$2:'LANDUSE'!$E$464=20,LANDUSE!$C$2:'LANDUSE'!$C$464,0),0))</f>
        <v>2.8359999999999999</v>
      </c>
      <c r="F46" s="29">
        <f t="shared" si="0"/>
        <v>629.32400000000007</v>
      </c>
      <c r="G46" s="6">
        <f t="shared" si="1"/>
        <v>382.54980018365472</v>
      </c>
      <c r="H46" s="64">
        <v>42.529000000000003</v>
      </c>
      <c r="I46" s="66">
        <v>63.531999999999996</v>
      </c>
      <c r="J46" s="46">
        <f t="shared" si="7"/>
        <v>31.765999999999998</v>
      </c>
      <c r="K46" s="46">
        <f t="shared" si="8"/>
        <v>31.765999999999998</v>
      </c>
      <c r="L46" s="2">
        <f t="array" ref="L46">SUM(IF(LANDUSE!$B$2:'LANDUSE'!$B$464=B46, IF(LANDUSE!$E$2:'LANDUSE'!$E$464=2,LANDUSE!$C$2:'LANDUSE'!$C$464,0),0))</f>
        <v>0</v>
      </c>
      <c r="M46" s="2">
        <f t="array" ref="M46">SUM(IF(LANDUSE!$B$2:'LANDUSE'!$B$464=B46, IF(LANDUSE!$E$2:'LANDUSE'!$E$464=35,LANDUSE!$C$2:'LANDUSE'!$C$464,0),0))</f>
        <v>0</v>
      </c>
      <c r="N46" s="63">
        <f t="shared" si="9"/>
        <v>8.5153999999999996</v>
      </c>
      <c r="O46" s="8">
        <v>0</v>
      </c>
      <c r="P46" s="4">
        <f t="shared" si="10"/>
        <v>1127</v>
      </c>
      <c r="Q46" s="6">
        <v>5000</v>
      </c>
      <c r="R46" s="4">
        <f t="shared" si="11"/>
        <v>132</v>
      </c>
      <c r="S46" s="6">
        <v>0</v>
      </c>
      <c r="U46" s="13"/>
      <c r="V46" s="31"/>
      <c r="W46" s="13"/>
      <c r="X46" s="13"/>
    </row>
    <row r="47" spans="1:26" ht="18" customHeight="1">
      <c r="A47" s="1" t="s">
        <v>136</v>
      </c>
      <c r="B47" s="1">
        <v>45</v>
      </c>
      <c r="C47" s="64">
        <v>250.06100000000001</v>
      </c>
      <c r="D47" s="64">
        <v>0.51200000000000001</v>
      </c>
      <c r="E47" s="2">
        <f t="array" ref="E47">SUM(IF(LANDUSE!$B$2:'LANDUSE'!$B$464=B47, IF(LANDUSE!$E$2:'LANDUSE'!$E$464=20,LANDUSE!$C$2:'LANDUSE'!$C$464,0),0))</f>
        <v>2.7949999999999999</v>
      </c>
      <c r="F47" s="29">
        <f t="shared" si="0"/>
        <v>249.54900000000001</v>
      </c>
      <c r="G47" s="6">
        <f t="shared" si="1"/>
        <v>161.03540679522501</v>
      </c>
      <c r="H47" s="64">
        <v>19.350000000000001</v>
      </c>
      <c r="I47" s="66">
        <v>28.15</v>
      </c>
      <c r="J47" s="46">
        <f t="shared" si="7"/>
        <v>14.074999999999999</v>
      </c>
      <c r="K47" s="46">
        <f t="shared" si="8"/>
        <v>14.074999999999999</v>
      </c>
      <c r="L47" s="2">
        <f t="array" ref="L47">SUM(IF(LANDUSE!$B$2:'LANDUSE'!$B$464=B47, IF(LANDUSE!$E$2:'LANDUSE'!$E$464=2,LANDUSE!$C$2:'LANDUSE'!$C$464,0),0))</f>
        <v>0</v>
      </c>
      <c r="M47" s="2">
        <f t="array" ref="M47">SUM(IF(LANDUSE!$B$2:'LANDUSE'!$B$464=B47, IF(LANDUSE!$E$2:'LANDUSE'!$E$464=35,LANDUSE!$C$2:'LANDUSE'!$C$464,0),0))</f>
        <v>1.8320000000000001</v>
      </c>
      <c r="N47" s="63">
        <f t="shared" si="9"/>
        <v>0</v>
      </c>
      <c r="O47" s="8">
        <v>0</v>
      </c>
      <c r="P47" s="4">
        <f t="shared" si="10"/>
        <v>317</v>
      </c>
      <c r="Q47" s="6">
        <v>5000</v>
      </c>
      <c r="R47" s="4">
        <f t="shared" si="11"/>
        <v>270</v>
      </c>
      <c r="S47" s="6">
        <v>0</v>
      </c>
      <c r="U47" s="11"/>
      <c r="V47" s="12"/>
      <c r="W47" s="10"/>
    </row>
    <row r="48" spans="1:26" s="20" customFormat="1" ht="18.75" customHeight="1">
      <c r="A48" s="1" t="s">
        <v>137</v>
      </c>
      <c r="B48" s="1">
        <v>46</v>
      </c>
      <c r="C48" s="64">
        <v>308.892</v>
      </c>
      <c r="D48" s="64">
        <v>0.02</v>
      </c>
      <c r="E48" s="2">
        <f t="array" ref="E48">SUM(IF(LANDUSE!$B$2:'LANDUSE'!$B$464=B48, IF(LANDUSE!$E$2:'LANDUSE'!$E$464=20,LANDUSE!$C$2:'LANDUSE'!$C$464,0),0))</f>
        <v>13.148999999999999</v>
      </c>
      <c r="F48" s="29">
        <f t="shared" si="0"/>
        <v>308.87200000000001</v>
      </c>
      <c r="G48" s="6">
        <f t="shared" si="1"/>
        <v>194.40416483011938</v>
      </c>
      <c r="H48" s="64">
        <v>21.74</v>
      </c>
      <c r="I48" s="66">
        <v>25.041</v>
      </c>
      <c r="J48" s="46">
        <f t="shared" si="7"/>
        <v>12.5205</v>
      </c>
      <c r="K48" s="46">
        <f t="shared" si="8"/>
        <v>12.5205</v>
      </c>
      <c r="L48" s="2">
        <f t="array" ref="L48">SUM(IF(LANDUSE!$B$2:'LANDUSE'!$B$464=B48, IF(LANDUSE!$E$2:'LANDUSE'!$E$464=2,LANDUSE!$C$2:'LANDUSE'!$C$464,0),0))</f>
        <v>6.9740000000000002</v>
      </c>
      <c r="M48" s="2">
        <f t="array" ref="M48">SUM(IF(LANDUSE!$B$2:'LANDUSE'!$B$464=B48, IF(LANDUSE!$E$2:'LANDUSE'!$E$464=35,LANDUSE!$C$2:'LANDUSE'!$C$464,0),0))</f>
        <v>0</v>
      </c>
      <c r="N48" s="63">
        <f t="shared" si="9"/>
        <v>7.8484999999999996</v>
      </c>
      <c r="O48" s="8">
        <v>0</v>
      </c>
      <c r="P48" s="4">
        <f t="shared" si="10"/>
        <v>346</v>
      </c>
      <c r="Q48" s="6">
        <v>5000</v>
      </c>
      <c r="R48" s="4">
        <f t="shared" si="11"/>
        <v>346</v>
      </c>
      <c r="S48" s="6">
        <v>0</v>
      </c>
      <c r="W48" s="11"/>
      <c r="X48" s="17"/>
      <c r="Y48" s="17"/>
      <c r="Z48" s="37"/>
    </row>
    <row r="49" spans="1:21" ht="18" customHeight="1">
      <c r="A49" s="1" t="s">
        <v>138</v>
      </c>
      <c r="B49" s="1">
        <v>47</v>
      </c>
      <c r="C49" s="64">
        <v>209.333</v>
      </c>
      <c r="D49" s="64">
        <v>0.27900000000000003</v>
      </c>
      <c r="E49" s="2">
        <f t="array" ref="E49">SUM(IF(LANDUSE!$B$2:'LANDUSE'!$B$464=B49, IF(LANDUSE!$E$2:'LANDUSE'!$E$464=20,LANDUSE!$C$2:'LANDUSE'!$C$464,0),0))</f>
        <v>2.2749999999999999</v>
      </c>
      <c r="F49" s="29">
        <f t="shared" si="0"/>
        <v>209.054</v>
      </c>
      <c r="G49" s="6">
        <f t="shared" si="1"/>
        <v>195.3586422405877</v>
      </c>
      <c r="H49" s="64">
        <v>5.1239999999999997</v>
      </c>
      <c r="I49" s="66">
        <v>2.7189999999999999</v>
      </c>
      <c r="J49" s="46">
        <f t="shared" si="7"/>
        <v>1.3594999999999999</v>
      </c>
      <c r="K49" s="46">
        <f t="shared" si="8"/>
        <v>1.3594999999999999</v>
      </c>
      <c r="L49" s="2">
        <f t="array" ref="L49">SUM(IF(LANDUSE!$B$2:'LANDUSE'!$B$464=B49, IF(LANDUSE!$E$2:'LANDUSE'!$E$464=2,LANDUSE!$C$2:'LANDUSE'!$C$464,0),0))</f>
        <v>0</v>
      </c>
      <c r="M49" s="2">
        <f t="array" ref="M49">SUM(IF(LANDUSE!$B$2:'LANDUSE'!$B$464=B49, IF(LANDUSE!$E$2:'LANDUSE'!$E$464=35,LANDUSE!$C$2:'LANDUSE'!$C$464,0),0))</f>
        <v>0</v>
      </c>
      <c r="N49" s="63">
        <f t="shared" si="9"/>
        <v>0.3634</v>
      </c>
      <c r="O49" s="8">
        <v>0</v>
      </c>
      <c r="P49" s="4">
        <f t="shared" si="10"/>
        <v>28</v>
      </c>
      <c r="Q49" s="6">
        <v>5000</v>
      </c>
      <c r="R49" s="4">
        <f t="shared" si="11"/>
        <v>28</v>
      </c>
      <c r="S49" s="6">
        <v>0</v>
      </c>
    </row>
    <row r="50" spans="1:21" ht="18" customHeight="1">
      <c r="A50" s="1" t="s">
        <v>139</v>
      </c>
      <c r="B50" s="1">
        <v>49</v>
      </c>
      <c r="C50" s="64">
        <v>110.61499999999999</v>
      </c>
      <c r="D50" s="8">
        <v>0</v>
      </c>
      <c r="E50" s="2">
        <f t="array" ref="E50">SUM(IF(LANDUSE!$B$2:'LANDUSE'!$B$464=B50, IF(LANDUSE!$E$2:'LANDUSE'!$E$464=20,LANDUSE!$C$2:'LANDUSE'!$C$464,0),0))</f>
        <v>0.42699999999999999</v>
      </c>
      <c r="F50" s="29">
        <f t="shared" si="0"/>
        <v>110.61499999999999</v>
      </c>
      <c r="G50" s="6">
        <f t="shared" si="1"/>
        <v>96.511242240587677</v>
      </c>
      <c r="H50" s="64">
        <v>3.1440000000000001</v>
      </c>
      <c r="I50" s="64">
        <v>5.3380000000000001</v>
      </c>
      <c r="J50" s="46">
        <f t="shared" si="7"/>
        <v>2.669</v>
      </c>
      <c r="K50" s="46">
        <f t="shared" si="8"/>
        <v>2.669</v>
      </c>
      <c r="L50" s="2">
        <f t="array" ref="L50">SUM(IF(LANDUSE!$B$2:'LANDUSE'!$B$464=B50, IF(LANDUSE!$E$2:'LANDUSE'!$E$464=2,LANDUSE!$C$2:'LANDUSE'!$C$464,0),0))</f>
        <v>0</v>
      </c>
      <c r="M50" s="2">
        <f t="array" ref="M50">SUM(IF(LANDUSE!$B$2:'LANDUSE'!$B$464=B50, IF(LANDUSE!$E$2:'LANDUSE'!$E$464=35,LANDUSE!$C$2:'LANDUSE'!$C$464,0),0))</f>
        <v>0</v>
      </c>
      <c r="N50" s="63">
        <f t="shared" si="9"/>
        <v>1.9807999999999999</v>
      </c>
      <c r="O50" s="8">
        <v>0</v>
      </c>
      <c r="P50" s="4">
        <f t="shared" si="10"/>
        <v>28</v>
      </c>
      <c r="Q50" s="6">
        <v>5000</v>
      </c>
      <c r="R50" s="4">
        <f t="shared" si="11"/>
        <v>28</v>
      </c>
      <c r="S50" s="6">
        <v>0</v>
      </c>
    </row>
    <row r="51" spans="1:21" ht="18" customHeight="1">
      <c r="A51" s="1" t="s">
        <v>140</v>
      </c>
      <c r="B51" s="1">
        <v>50</v>
      </c>
      <c r="C51" s="64">
        <v>292.839</v>
      </c>
      <c r="D51" s="8">
        <v>0</v>
      </c>
      <c r="E51" s="2">
        <f t="array" ref="E51">SUM(IF(LANDUSE!$B$2:'LANDUSE'!$B$464=B51, IF(LANDUSE!$E$2:'LANDUSE'!$E$464=20,LANDUSE!$C$2:'LANDUSE'!$C$464,0),0))</f>
        <v>47.073</v>
      </c>
      <c r="F51" s="29">
        <f t="shared" si="0"/>
        <v>292.839</v>
      </c>
      <c r="G51" s="6">
        <f t="shared" si="1"/>
        <v>239.92300000000003</v>
      </c>
      <c r="H51" s="64">
        <v>4.96</v>
      </c>
      <c r="I51" s="69">
        <v>0.88300000000000001</v>
      </c>
      <c r="J51" s="46">
        <f t="shared" si="7"/>
        <v>0.4415</v>
      </c>
      <c r="K51" s="46">
        <f t="shared" si="8"/>
        <v>0.4415</v>
      </c>
      <c r="L51" s="2">
        <f t="array" ref="L51">SUM(IF(LANDUSE!$B$2:'LANDUSE'!$B$464=B51, IF(LANDUSE!$E$2:'LANDUSE'!$E$464=2,LANDUSE!$C$2:'LANDUSE'!$C$464,0),0))</f>
        <v>0</v>
      </c>
      <c r="M51" s="2">
        <f t="array" ref="M51">SUM(IF(LANDUSE!$B$2:'LANDUSE'!$B$464=B51, IF(LANDUSE!$E$2:'LANDUSE'!$E$464=35,LANDUSE!$C$2:'LANDUSE'!$C$464,0),0))</f>
        <v>0</v>
      </c>
      <c r="N51" s="63">
        <f t="shared" si="9"/>
        <v>0</v>
      </c>
      <c r="O51" s="8">
        <v>0</v>
      </c>
      <c r="P51" s="4">
        <f t="shared" si="10"/>
        <v>0</v>
      </c>
      <c r="Q51" s="6">
        <v>5000</v>
      </c>
      <c r="R51" s="4">
        <f t="shared" si="11"/>
        <v>0</v>
      </c>
      <c r="S51" s="6">
        <v>0</v>
      </c>
    </row>
    <row r="52" spans="1:21" ht="18" customHeight="1">
      <c r="A52" s="1" t="s">
        <v>141</v>
      </c>
      <c r="B52" s="1">
        <v>51</v>
      </c>
      <c r="C52" s="64">
        <v>1633.136</v>
      </c>
      <c r="D52" s="8">
        <v>0</v>
      </c>
      <c r="E52" s="2">
        <f t="array" ref="E52">SUM(IF(LANDUSE!$B$2:'LANDUSE'!$B$464=B52, IF(LANDUSE!$E$2:'LANDUSE'!$E$464=20,LANDUSE!$C$2:'LANDUSE'!$C$464,0),0))</f>
        <v>228.65600000000001</v>
      </c>
      <c r="F52" s="29">
        <f t="shared" si="0"/>
        <v>1633.136</v>
      </c>
      <c r="G52" s="6">
        <f t="shared" si="1"/>
        <v>1368.7116369146006</v>
      </c>
      <c r="H52" s="64">
        <v>19.800999999999998</v>
      </c>
      <c r="I52" s="64">
        <v>3.863</v>
      </c>
      <c r="J52" s="46">
        <f t="shared" si="7"/>
        <v>1.9315</v>
      </c>
      <c r="K52" s="46">
        <f t="shared" si="8"/>
        <v>1.9315</v>
      </c>
      <c r="L52" s="2">
        <f t="array" ref="L52">SUM(IF(LANDUSE!$B$2:'LANDUSE'!$B$464=B52, IF(LANDUSE!$E$2:'LANDUSE'!$E$464=2,LANDUSE!$C$2:'LANDUSE'!$C$464,0),0))</f>
        <v>0</v>
      </c>
      <c r="M52" s="2">
        <f t="array" ref="M52">SUM(IF(LANDUSE!$B$2:'LANDUSE'!$B$464=B52, IF(LANDUSE!$E$2:'LANDUSE'!$E$464=35,LANDUSE!$C$2:'LANDUSE'!$C$464,0),0))</f>
        <v>0</v>
      </c>
      <c r="N52" s="63">
        <f t="shared" si="9"/>
        <v>10.3826</v>
      </c>
      <c r="O52" s="8">
        <v>0</v>
      </c>
      <c r="P52" s="4">
        <f t="shared" si="10"/>
        <v>15</v>
      </c>
      <c r="Q52" s="6">
        <v>5000</v>
      </c>
      <c r="R52" s="4">
        <f t="shared" si="11"/>
        <v>15</v>
      </c>
      <c r="S52" s="6">
        <v>0</v>
      </c>
    </row>
    <row r="53" spans="1:21" ht="18" customHeight="1">
      <c r="A53" s="1"/>
      <c r="B53" s="1"/>
      <c r="C53" s="64"/>
      <c r="E53" s="2"/>
      <c r="F53" s="29"/>
      <c r="G53" s="6"/>
      <c r="H53" s="64"/>
      <c r="J53" s="46"/>
      <c r="K53" s="46"/>
      <c r="L53" s="2"/>
      <c r="M53" s="2"/>
      <c r="N53" s="63"/>
      <c r="P53" s="4"/>
      <c r="Q53" s="6"/>
      <c r="R53" s="74"/>
      <c r="S53" s="6"/>
    </row>
    <row r="54" spans="1:21" ht="18" customHeight="1">
      <c r="A54" s="63" t="s">
        <v>26360</v>
      </c>
      <c r="B54" s="1"/>
      <c r="E54" s="2"/>
      <c r="F54" s="29"/>
      <c r="G54" s="6"/>
      <c r="H54" s="64"/>
      <c r="J54" s="46"/>
      <c r="K54" s="46"/>
      <c r="L54" s="2"/>
      <c r="M54" s="2"/>
      <c r="N54" s="63"/>
      <c r="P54" s="4"/>
      <c r="Q54" s="6"/>
      <c r="R54" s="74"/>
      <c r="S54" s="6"/>
    </row>
    <row r="55" spans="1:21" ht="18" customHeight="1">
      <c r="A55" s="23"/>
      <c r="B55" s="22"/>
      <c r="C55" s="75" t="s">
        <v>26302</v>
      </c>
      <c r="D55" s="34"/>
      <c r="E55" s="24"/>
      <c r="F55" s="35"/>
      <c r="G55" s="35"/>
      <c r="H55" s="34"/>
      <c r="I55" s="67"/>
      <c r="J55" s="34"/>
      <c r="K55" s="34"/>
      <c r="L55" s="24"/>
      <c r="M55" s="24"/>
      <c r="N55" s="34"/>
      <c r="O55" s="34"/>
      <c r="P55" s="22"/>
      <c r="Q55" s="70" t="s">
        <v>26357</v>
      </c>
      <c r="R55" s="22" t="s">
        <v>26338</v>
      </c>
      <c r="T55" s="40"/>
    </row>
    <row r="56" spans="1:21" ht="18" customHeight="1">
      <c r="A56" s="23" t="s">
        <v>3</v>
      </c>
      <c r="B56" s="22"/>
      <c r="C56" s="27">
        <f>coefficients!D13</f>
        <v>10.66</v>
      </c>
      <c r="D56" s="27">
        <f>coefficients!D13</f>
        <v>10.66</v>
      </c>
      <c r="E56" s="25">
        <f>coefficients!D14</f>
        <v>0.45</v>
      </c>
      <c r="F56" s="27">
        <f>coefficients!D11</f>
        <v>14.67</v>
      </c>
      <c r="G56" s="27">
        <f>coefficients!D12</f>
        <v>7.34</v>
      </c>
      <c r="H56" s="27">
        <f>coefficients!D11</f>
        <v>14.67</v>
      </c>
      <c r="I56" s="68"/>
      <c r="L56" s="25">
        <f>coefficients!D5</f>
        <v>4.46</v>
      </c>
      <c r="M56" s="25">
        <f>coefficients!D4</f>
        <v>9.1</v>
      </c>
      <c r="N56" s="27">
        <f>coefficients!D3</f>
        <v>6.9</v>
      </c>
      <c r="O56" s="27">
        <f>coefficients!D9</f>
        <v>23.83</v>
      </c>
      <c r="P56" s="27">
        <f>coefficients!D8</f>
        <v>9.41</v>
      </c>
      <c r="Q56" s="98">
        <v>0</v>
      </c>
      <c r="R56" s="74">
        <f>coefficients!D15</f>
        <v>11.989243309688666</v>
      </c>
      <c r="S56" s="26">
        <v>0</v>
      </c>
    </row>
    <row r="57" spans="1:21" ht="66.75" customHeight="1">
      <c r="A57" s="1" t="s">
        <v>22</v>
      </c>
      <c r="B57" s="1" t="s">
        <v>0</v>
      </c>
      <c r="C57" s="18" t="s">
        <v>24</v>
      </c>
      <c r="D57" s="18" t="s">
        <v>29</v>
      </c>
      <c r="E57" s="20" t="s">
        <v>39</v>
      </c>
      <c r="F57" s="20" t="s">
        <v>23</v>
      </c>
      <c r="G57" s="20" t="s">
        <v>25</v>
      </c>
      <c r="H57" s="20" t="s">
        <v>26</v>
      </c>
      <c r="I57" s="69" t="s">
        <v>19</v>
      </c>
      <c r="J57" s="20" t="s">
        <v>20</v>
      </c>
      <c r="K57" s="20" t="s">
        <v>21</v>
      </c>
      <c r="L57" s="18" t="s">
        <v>36</v>
      </c>
      <c r="M57" s="18" t="s">
        <v>37</v>
      </c>
      <c r="N57" s="18" t="s">
        <v>38</v>
      </c>
      <c r="O57" s="20" t="s">
        <v>35</v>
      </c>
      <c r="P57" s="18" t="s">
        <v>34</v>
      </c>
      <c r="Q57" s="20" t="s">
        <v>26356</v>
      </c>
      <c r="R57" s="20" t="s">
        <v>31</v>
      </c>
      <c r="S57" s="20" t="s">
        <v>40</v>
      </c>
      <c r="T57" s="20" t="s">
        <v>26298</v>
      </c>
      <c r="U57" s="20" t="s">
        <v>26358</v>
      </c>
    </row>
    <row r="58" spans="1:21" ht="18" customHeight="1">
      <c r="A58" s="1" t="s">
        <v>92</v>
      </c>
      <c r="B58" s="1">
        <v>0</v>
      </c>
      <c r="C58" s="6">
        <f t="shared" ref="C58:D77" si="12">C$56*D3</f>
        <v>8699.18894</v>
      </c>
      <c r="D58" s="6">
        <f t="shared" si="12"/>
        <v>0</v>
      </c>
      <c r="E58" s="6">
        <f t="shared" ref="E58:E89" si="13">E$56*G3</f>
        <v>9.7992000000000328</v>
      </c>
      <c r="F58" s="6">
        <f t="shared" ref="F58:F89" si="14">F$56*H3</f>
        <v>0.38141999999999998</v>
      </c>
      <c r="G58" s="6">
        <f t="shared" ref="G58:G89" si="15">G$56*J3</f>
        <v>3.8388200000000001</v>
      </c>
      <c r="H58" s="6">
        <f t="shared" ref="H58:H89" si="16">H$56*K3</f>
        <v>7.6724100000000002</v>
      </c>
      <c r="I58" s="2">
        <f>SUM(F58:H58)</f>
        <v>11.89265</v>
      </c>
      <c r="J58" s="36">
        <v>0</v>
      </c>
      <c r="K58" s="6">
        <f>I58*(1-J58)</f>
        <v>11.89265</v>
      </c>
      <c r="L58" s="6">
        <f t="shared" ref="L58:O77" si="17">L$56*L3</f>
        <v>0</v>
      </c>
      <c r="M58" s="6">
        <f t="shared" si="17"/>
        <v>0</v>
      </c>
      <c r="N58" s="6">
        <f t="shared" si="17"/>
        <v>0</v>
      </c>
      <c r="O58" s="6">
        <f t="shared" si="17"/>
        <v>0</v>
      </c>
      <c r="P58" s="6">
        <f t="shared" ref="P58:P89" si="18">P3*Q3/43560*P$56</f>
        <v>0</v>
      </c>
      <c r="Q58" s="95">
        <f>IF(Q$56=1,U58,coefficients!D$15)</f>
        <v>11.989243309688666</v>
      </c>
      <c r="R58" s="6">
        <f t="shared" ref="R58:R89" si="19">IF(S$56&gt;0,R$56*R3,Q58*R3)</f>
        <v>0</v>
      </c>
      <c r="S58" s="6">
        <f t="shared" ref="S58:S89" si="20">S$56*S3</f>
        <v>0</v>
      </c>
      <c r="T58" s="6">
        <v>0</v>
      </c>
      <c r="U58" s="64">
        <v>9.68</v>
      </c>
    </row>
    <row r="59" spans="1:21" ht="18" customHeight="1">
      <c r="A59" s="1" t="s">
        <v>93</v>
      </c>
      <c r="B59" s="1">
        <v>1</v>
      </c>
      <c r="C59" s="6">
        <f t="shared" si="12"/>
        <v>0</v>
      </c>
      <c r="D59" s="6">
        <f t="shared" si="12"/>
        <v>0</v>
      </c>
      <c r="E59" s="6">
        <f t="shared" si="13"/>
        <v>32.281650000000006</v>
      </c>
      <c r="F59" s="6">
        <f t="shared" si="14"/>
        <v>12.953609999999999</v>
      </c>
      <c r="G59" s="6">
        <f t="shared" si="15"/>
        <v>0</v>
      </c>
      <c r="H59" s="6">
        <f t="shared" si="16"/>
        <v>0</v>
      </c>
      <c r="I59" s="2">
        <f t="shared" ref="I59:I107" si="21">SUM(F59:H59)</f>
        <v>12.953609999999999</v>
      </c>
      <c r="J59" s="36">
        <v>0</v>
      </c>
      <c r="K59" s="6">
        <f t="shared" ref="K59:K107" si="22">I59*(1-J59)</f>
        <v>12.953609999999999</v>
      </c>
      <c r="L59" s="6">
        <f t="shared" si="17"/>
        <v>0</v>
      </c>
      <c r="M59" s="6">
        <f t="shared" si="17"/>
        <v>0</v>
      </c>
      <c r="N59" s="6">
        <f t="shared" si="17"/>
        <v>0</v>
      </c>
      <c r="O59" s="6">
        <f t="shared" si="17"/>
        <v>0</v>
      </c>
      <c r="P59" s="6">
        <f t="shared" si="18"/>
        <v>0</v>
      </c>
      <c r="Q59" s="95">
        <f>IF(Q$56=1,U59,coefficients!D$15)</f>
        <v>11.989243309688666</v>
      </c>
      <c r="R59" s="6">
        <f t="shared" si="19"/>
        <v>0</v>
      </c>
      <c r="S59" s="6">
        <f t="shared" si="20"/>
        <v>0</v>
      </c>
      <c r="T59" s="6">
        <v>0</v>
      </c>
      <c r="U59" s="64">
        <v>9.68</v>
      </c>
    </row>
    <row r="60" spans="1:21" ht="18" customHeight="1">
      <c r="A60" s="1" t="s">
        <v>94</v>
      </c>
      <c r="B60" s="1">
        <v>2</v>
      </c>
      <c r="C60" s="6">
        <f t="shared" si="12"/>
        <v>0</v>
      </c>
      <c r="D60" s="6">
        <f t="shared" si="12"/>
        <v>387.91739999999999</v>
      </c>
      <c r="E60" s="6">
        <f t="shared" si="13"/>
        <v>673.31106004132232</v>
      </c>
      <c r="F60" s="6">
        <f t="shared" si="14"/>
        <v>385.49825999999996</v>
      </c>
      <c r="G60" s="6">
        <f t="shared" si="15"/>
        <v>9.4282299999999992</v>
      </c>
      <c r="H60" s="6">
        <f t="shared" si="16"/>
        <v>18.843615</v>
      </c>
      <c r="I60" s="2">
        <f t="shared" si="21"/>
        <v>413.77010499999994</v>
      </c>
      <c r="J60" s="36">
        <v>0</v>
      </c>
      <c r="K60" s="6">
        <f t="shared" si="22"/>
        <v>413.77010499999994</v>
      </c>
      <c r="L60" s="6">
        <f t="shared" si="17"/>
        <v>0</v>
      </c>
      <c r="M60" s="6">
        <f t="shared" si="17"/>
        <v>0</v>
      </c>
      <c r="N60" s="6">
        <f t="shared" si="17"/>
        <v>308.49417</v>
      </c>
      <c r="O60" s="6">
        <f t="shared" si="17"/>
        <v>0</v>
      </c>
      <c r="P60" s="6">
        <f t="shared" si="18"/>
        <v>20.5222681359045</v>
      </c>
      <c r="Q60" s="95">
        <f>IF(Q$56=1,U60,coefficients!D$15)</f>
        <v>11.989243309688666</v>
      </c>
      <c r="R60" s="6">
        <f t="shared" si="19"/>
        <v>227.79562288408465</v>
      </c>
      <c r="S60" s="6">
        <f t="shared" si="20"/>
        <v>0</v>
      </c>
      <c r="T60" s="6">
        <v>0</v>
      </c>
      <c r="U60" s="64">
        <v>9.68</v>
      </c>
    </row>
    <row r="61" spans="1:21" ht="18" customHeight="1">
      <c r="A61" s="1" t="s">
        <v>95</v>
      </c>
      <c r="B61" s="1">
        <v>3</v>
      </c>
      <c r="C61" s="6">
        <f t="shared" si="12"/>
        <v>0</v>
      </c>
      <c r="D61" s="6">
        <f t="shared" si="12"/>
        <v>201.20750000000001</v>
      </c>
      <c r="E61" s="6">
        <f t="shared" si="13"/>
        <v>74.756834999999995</v>
      </c>
      <c r="F61" s="6">
        <f t="shared" si="14"/>
        <v>24.22017</v>
      </c>
      <c r="G61" s="6">
        <f t="shared" si="15"/>
        <v>2.6093699999999997</v>
      </c>
      <c r="H61" s="6">
        <f t="shared" si="16"/>
        <v>5.215185</v>
      </c>
      <c r="I61" s="2">
        <f t="shared" si="21"/>
        <v>32.044725</v>
      </c>
      <c r="J61" s="36">
        <v>0</v>
      </c>
      <c r="K61" s="6">
        <f t="shared" si="22"/>
        <v>32.044725</v>
      </c>
      <c r="L61" s="6">
        <f t="shared" si="17"/>
        <v>0</v>
      </c>
      <c r="M61" s="6">
        <f t="shared" si="17"/>
        <v>0</v>
      </c>
      <c r="N61" s="6">
        <f t="shared" si="17"/>
        <v>11.714130000000001</v>
      </c>
      <c r="O61" s="6">
        <f t="shared" si="17"/>
        <v>0</v>
      </c>
      <c r="P61" s="6">
        <f t="shared" si="18"/>
        <v>0</v>
      </c>
      <c r="Q61" s="95">
        <f>IF(Q$56=1,U61,coefficients!D$15)</f>
        <v>11.989243309688666</v>
      </c>
      <c r="R61" s="6">
        <f t="shared" si="19"/>
        <v>0</v>
      </c>
      <c r="S61" s="6">
        <f t="shared" si="20"/>
        <v>0</v>
      </c>
      <c r="T61" s="6">
        <v>0</v>
      </c>
      <c r="U61" s="64">
        <v>9.68</v>
      </c>
    </row>
    <row r="62" spans="1:21" ht="18" customHeight="1">
      <c r="A62" s="1" t="s">
        <v>96</v>
      </c>
      <c r="B62" s="1">
        <v>4</v>
      </c>
      <c r="C62" s="6">
        <f t="shared" si="12"/>
        <v>0</v>
      </c>
      <c r="D62" s="6">
        <f t="shared" si="12"/>
        <v>49.931440000000002</v>
      </c>
      <c r="E62" s="6">
        <f t="shared" si="13"/>
        <v>199.63059396694212</v>
      </c>
      <c r="F62" s="6">
        <f t="shared" si="14"/>
        <v>83.398949999999999</v>
      </c>
      <c r="G62" s="6">
        <f t="shared" si="15"/>
        <v>3.8168000000000002</v>
      </c>
      <c r="H62" s="6">
        <f t="shared" si="16"/>
        <v>7.6284000000000001</v>
      </c>
      <c r="I62" s="2">
        <f t="shared" si="21"/>
        <v>94.844149999999999</v>
      </c>
      <c r="J62" s="36">
        <v>0</v>
      </c>
      <c r="K62" s="6">
        <f t="shared" si="22"/>
        <v>94.844149999999999</v>
      </c>
      <c r="L62" s="6">
        <f t="shared" si="17"/>
        <v>0</v>
      </c>
      <c r="M62" s="6">
        <f t="shared" si="17"/>
        <v>0</v>
      </c>
      <c r="N62" s="6">
        <f t="shared" si="17"/>
        <v>107.78076</v>
      </c>
      <c r="O62" s="6">
        <f t="shared" si="17"/>
        <v>0</v>
      </c>
      <c r="P62" s="6">
        <f t="shared" si="18"/>
        <v>9.7210743801652892</v>
      </c>
      <c r="Q62" s="95">
        <f>IF(Q$56=1,U62,coefficients!D$15)</f>
        <v>11.989243309688666</v>
      </c>
      <c r="R62" s="6">
        <f t="shared" si="19"/>
        <v>107.90318978719799</v>
      </c>
      <c r="S62" s="6">
        <f t="shared" si="20"/>
        <v>0</v>
      </c>
      <c r="T62" s="6">
        <v>0</v>
      </c>
      <c r="U62" s="64">
        <v>9.68</v>
      </c>
    </row>
    <row r="63" spans="1:21" ht="18" customHeight="1">
      <c r="A63" s="1" t="s">
        <v>97</v>
      </c>
      <c r="B63" s="1">
        <v>5</v>
      </c>
      <c r="C63" s="6">
        <f t="shared" si="12"/>
        <v>0</v>
      </c>
      <c r="D63" s="6">
        <f t="shared" si="12"/>
        <v>3437.6154799999999</v>
      </c>
      <c r="E63" s="6">
        <f t="shared" si="13"/>
        <v>371.03955206611568</v>
      </c>
      <c r="F63" s="6">
        <f t="shared" si="14"/>
        <v>347.10687000000001</v>
      </c>
      <c r="G63" s="6">
        <f t="shared" si="15"/>
        <v>67.751869999999997</v>
      </c>
      <c r="H63" s="6">
        <f t="shared" si="16"/>
        <v>135.41143499999998</v>
      </c>
      <c r="I63" s="2">
        <f t="shared" si="21"/>
        <v>550.27017499999999</v>
      </c>
      <c r="J63" s="36">
        <v>0</v>
      </c>
      <c r="K63" s="6">
        <f t="shared" si="22"/>
        <v>550.27017499999999</v>
      </c>
      <c r="L63" s="6">
        <f t="shared" si="17"/>
        <v>0</v>
      </c>
      <c r="M63" s="6">
        <f t="shared" si="17"/>
        <v>0</v>
      </c>
      <c r="N63" s="6">
        <f t="shared" si="17"/>
        <v>662.54489999999998</v>
      </c>
      <c r="O63" s="6">
        <f t="shared" si="17"/>
        <v>0</v>
      </c>
      <c r="P63" s="6">
        <f t="shared" si="18"/>
        <v>241.9467401285583</v>
      </c>
      <c r="Q63" s="95">
        <f>IF(Q$56=1,U63,coefficients!D$15)</f>
        <v>11.989243309688666</v>
      </c>
      <c r="R63" s="6">
        <f t="shared" si="19"/>
        <v>2685.5905013702613</v>
      </c>
      <c r="S63" s="6">
        <f t="shared" si="20"/>
        <v>0</v>
      </c>
      <c r="T63" s="6">
        <v>0</v>
      </c>
      <c r="U63" s="64">
        <v>5.6621962419750007</v>
      </c>
    </row>
    <row r="64" spans="1:21" ht="18" customHeight="1">
      <c r="A64" s="1" t="s">
        <v>98</v>
      </c>
      <c r="B64" s="1">
        <v>6</v>
      </c>
      <c r="C64" s="6">
        <f t="shared" si="12"/>
        <v>0</v>
      </c>
      <c r="D64" s="6">
        <f t="shared" si="12"/>
        <v>103.76444000000001</v>
      </c>
      <c r="E64" s="6">
        <f t="shared" si="13"/>
        <v>17.602470000000004</v>
      </c>
      <c r="F64" s="6">
        <f t="shared" si="14"/>
        <v>11.662650000000001</v>
      </c>
      <c r="G64" s="6">
        <f t="shared" si="15"/>
        <v>0.11744</v>
      </c>
      <c r="H64" s="6">
        <f t="shared" si="16"/>
        <v>0.23472000000000001</v>
      </c>
      <c r="I64" s="2">
        <f t="shared" si="21"/>
        <v>12.014810000000001</v>
      </c>
      <c r="J64" s="36">
        <v>0</v>
      </c>
      <c r="K64" s="6">
        <f t="shared" si="22"/>
        <v>12.014810000000001</v>
      </c>
      <c r="L64" s="6">
        <f t="shared" si="17"/>
        <v>0</v>
      </c>
      <c r="M64" s="6">
        <f t="shared" si="17"/>
        <v>0</v>
      </c>
      <c r="N64" s="6">
        <f t="shared" si="17"/>
        <v>0.27876000000000001</v>
      </c>
      <c r="O64" s="6">
        <f t="shared" si="17"/>
        <v>0</v>
      </c>
      <c r="P64" s="6">
        <f t="shared" si="18"/>
        <v>0</v>
      </c>
      <c r="Q64" s="95">
        <f>IF(Q$56=1,U64,coefficients!D$15)</f>
        <v>11.989243309688666</v>
      </c>
      <c r="R64" s="6">
        <f t="shared" si="19"/>
        <v>0</v>
      </c>
      <c r="S64" s="6">
        <f t="shared" si="20"/>
        <v>0</v>
      </c>
      <c r="T64" s="6">
        <v>0</v>
      </c>
      <c r="U64" s="64">
        <v>9.68</v>
      </c>
    </row>
    <row r="65" spans="1:21" ht="18" customHeight="1">
      <c r="A65" s="1" t="s">
        <v>99</v>
      </c>
      <c r="B65" s="1">
        <v>7</v>
      </c>
      <c r="C65" s="6">
        <f t="shared" si="12"/>
        <v>0</v>
      </c>
      <c r="D65" s="6">
        <f t="shared" si="12"/>
        <v>507.12817999999999</v>
      </c>
      <c r="E65" s="6">
        <f t="shared" si="13"/>
        <v>254.78669371900824</v>
      </c>
      <c r="F65" s="6">
        <f t="shared" si="14"/>
        <v>221.2236</v>
      </c>
      <c r="G65" s="6">
        <f t="shared" si="15"/>
        <v>9.0612300000000001</v>
      </c>
      <c r="H65" s="6">
        <f t="shared" si="16"/>
        <v>18.110115</v>
      </c>
      <c r="I65" s="2">
        <f t="shared" si="21"/>
        <v>248.39494500000001</v>
      </c>
      <c r="J65" s="36">
        <v>0</v>
      </c>
      <c r="K65" s="6">
        <f t="shared" si="22"/>
        <v>248.39494500000001</v>
      </c>
      <c r="L65" s="6">
        <f t="shared" si="17"/>
        <v>0</v>
      </c>
      <c r="M65" s="6">
        <f t="shared" si="17"/>
        <v>0</v>
      </c>
      <c r="N65" s="6">
        <f t="shared" si="17"/>
        <v>65.396820000000005</v>
      </c>
      <c r="O65" s="6">
        <f t="shared" si="17"/>
        <v>0</v>
      </c>
      <c r="P65" s="6">
        <f t="shared" si="18"/>
        <v>17.281910009182738</v>
      </c>
      <c r="Q65" s="95">
        <f>IF(Q$56=1,U65,coefficients!D$15)</f>
        <v>11.989243309688666</v>
      </c>
      <c r="R65" s="6">
        <f t="shared" si="19"/>
        <v>191.82789295501865</v>
      </c>
      <c r="S65" s="6">
        <f t="shared" si="20"/>
        <v>0</v>
      </c>
      <c r="T65" s="6">
        <v>0</v>
      </c>
      <c r="U65" s="64">
        <v>9.68</v>
      </c>
    </row>
    <row r="66" spans="1:21" ht="18" customHeight="1">
      <c r="A66" s="1" t="s">
        <v>100</v>
      </c>
      <c r="B66" s="1">
        <v>8</v>
      </c>
      <c r="C66" s="6">
        <f t="shared" si="12"/>
        <v>0</v>
      </c>
      <c r="D66" s="6">
        <f t="shared" si="12"/>
        <v>2.7716000000000003</v>
      </c>
      <c r="E66" s="6">
        <f t="shared" si="13"/>
        <v>72.552706611570258</v>
      </c>
      <c r="F66" s="6">
        <f t="shared" si="14"/>
        <v>98.127629999999996</v>
      </c>
      <c r="G66" s="6">
        <f t="shared" si="15"/>
        <v>23.587089999999996</v>
      </c>
      <c r="H66" s="6">
        <f t="shared" si="16"/>
        <v>47.142044999999996</v>
      </c>
      <c r="I66" s="2">
        <f t="shared" si="21"/>
        <v>168.856765</v>
      </c>
      <c r="J66" s="36">
        <v>0</v>
      </c>
      <c r="K66" s="6">
        <f t="shared" si="22"/>
        <v>168.856765</v>
      </c>
      <c r="L66" s="6">
        <f t="shared" si="17"/>
        <v>0</v>
      </c>
      <c r="M66" s="6">
        <f t="shared" si="17"/>
        <v>0</v>
      </c>
      <c r="N66" s="6">
        <f t="shared" si="17"/>
        <v>0</v>
      </c>
      <c r="O66" s="6">
        <f t="shared" si="17"/>
        <v>0</v>
      </c>
      <c r="P66" s="6">
        <f t="shared" si="18"/>
        <v>16.201790633608816</v>
      </c>
      <c r="Q66" s="95">
        <f>IF(Q$56=1,U66,coefficients!D$15)</f>
        <v>11.989243309688666</v>
      </c>
      <c r="R66" s="6">
        <f t="shared" si="19"/>
        <v>179.83864964532998</v>
      </c>
      <c r="S66" s="6">
        <f t="shared" si="20"/>
        <v>0</v>
      </c>
      <c r="T66" s="6">
        <v>0</v>
      </c>
      <c r="U66" s="64">
        <v>9.68</v>
      </c>
    </row>
    <row r="67" spans="1:21" ht="18" customHeight="1">
      <c r="A67" s="1" t="s">
        <v>101</v>
      </c>
      <c r="B67" s="1">
        <v>9</v>
      </c>
      <c r="C67" s="6">
        <f t="shared" si="12"/>
        <v>0</v>
      </c>
      <c r="D67" s="6">
        <f t="shared" si="12"/>
        <v>212.43248</v>
      </c>
      <c r="E67" s="6">
        <f t="shared" si="13"/>
        <v>96.939449999999994</v>
      </c>
      <c r="F67" s="6">
        <f t="shared" si="14"/>
        <v>49.100490000000001</v>
      </c>
      <c r="G67" s="6">
        <f t="shared" si="15"/>
        <v>3.5231999999999997</v>
      </c>
      <c r="H67" s="6">
        <f t="shared" si="16"/>
        <v>7.0415999999999999</v>
      </c>
      <c r="I67" s="2">
        <f t="shared" si="21"/>
        <v>59.665290000000006</v>
      </c>
      <c r="J67" s="36">
        <v>0</v>
      </c>
      <c r="K67" s="6">
        <f t="shared" si="22"/>
        <v>59.665290000000006</v>
      </c>
      <c r="L67" s="6">
        <f t="shared" si="17"/>
        <v>0</v>
      </c>
      <c r="M67" s="6">
        <f t="shared" si="17"/>
        <v>0</v>
      </c>
      <c r="N67" s="6">
        <f t="shared" si="17"/>
        <v>0</v>
      </c>
      <c r="O67" s="6">
        <f t="shared" si="17"/>
        <v>0</v>
      </c>
      <c r="P67" s="6">
        <f t="shared" si="18"/>
        <v>0</v>
      </c>
      <c r="Q67" s="95">
        <f>IF(Q$56=1,U67,coefficients!D$15)</f>
        <v>11.989243309688666</v>
      </c>
      <c r="R67" s="6">
        <f t="shared" si="19"/>
        <v>0</v>
      </c>
      <c r="S67" s="6">
        <f t="shared" si="20"/>
        <v>0</v>
      </c>
      <c r="T67" s="6">
        <v>0</v>
      </c>
      <c r="U67" s="64">
        <v>9.68</v>
      </c>
    </row>
    <row r="68" spans="1:21" ht="18" customHeight="1">
      <c r="A68" s="1" t="s">
        <v>102</v>
      </c>
      <c r="B68" s="1">
        <v>10</v>
      </c>
      <c r="C68" s="6">
        <f t="shared" si="12"/>
        <v>0</v>
      </c>
      <c r="D68" s="6">
        <f t="shared" si="12"/>
        <v>142.97192000000001</v>
      </c>
      <c r="E68" s="6">
        <f t="shared" si="13"/>
        <v>88.540199999999984</v>
      </c>
      <c r="F68" s="6">
        <f t="shared" si="14"/>
        <v>45.154260000000001</v>
      </c>
      <c r="G68" s="6">
        <f t="shared" si="15"/>
        <v>0.9909</v>
      </c>
      <c r="H68" s="6">
        <f t="shared" si="16"/>
        <v>1.98045</v>
      </c>
      <c r="I68" s="2">
        <f t="shared" si="21"/>
        <v>48.125610000000002</v>
      </c>
      <c r="J68" s="36">
        <v>0</v>
      </c>
      <c r="K68" s="6">
        <f t="shared" si="22"/>
        <v>48.125610000000002</v>
      </c>
      <c r="L68" s="6">
        <f t="shared" si="17"/>
        <v>0</v>
      </c>
      <c r="M68" s="6">
        <f t="shared" si="17"/>
        <v>0</v>
      </c>
      <c r="N68" s="6">
        <f t="shared" si="17"/>
        <v>0</v>
      </c>
      <c r="O68" s="6">
        <f t="shared" si="17"/>
        <v>0</v>
      </c>
      <c r="P68" s="6">
        <f t="shared" si="18"/>
        <v>0</v>
      </c>
      <c r="Q68" s="95">
        <f>IF(Q$56=1,U68,coefficients!D$15)</f>
        <v>11.989243309688666</v>
      </c>
      <c r="R68" s="6">
        <f t="shared" si="19"/>
        <v>0</v>
      </c>
      <c r="S68" s="6">
        <f t="shared" si="20"/>
        <v>0</v>
      </c>
      <c r="T68" s="6">
        <v>0</v>
      </c>
      <c r="U68" s="64">
        <v>9.68</v>
      </c>
    </row>
    <row r="69" spans="1:21" ht="18" customHeight="1">
      <c r="A69" s="1" t="s">
        <v>103</v>
      </c>
      <c r="B69" s="1">
        <v>11</v>
      </c>
      <c r="C69" s="6">
        <f t="shared" si="12"/>
        <v>0</v>
      </c>
      <c r="D69" s="6">
        <f t="shared" si="12"/>
        <v>0</v>
      </c>
      <c r="E69" s="6">
        <f t="shared" si="13"/>
        <v>26.522100000000002</v>
      </c>
      <c r="F69" s="6">
        <f t="shared" si="14"/>
        <v>4.34232</v>
      </c>
      <c r="G69" s="6">
        <f t="shared" si="15"/>
        <v>2.2020000000000001E-2</v>
      </c>
      <c r="H69" s="6">
        <f t="shared" si="16"/>
        <v>4.4010000000000001E-2</v>
      </c>
      <c r="I69" s="2">
        <f t="shared" si="21"/>
        <v>4.4083500000000004</v>
      </c>
      <c r="J69" s="36">
        <v>0</v>
      </c>
      <c r="K69" s="6">
        <f t="shared" si="22"/>
        <v>4.4083500000000004</v>
      </c>
      <c r="L69" s="6">
        <f t="shared" si="17"/>
        <v>0</v>
      </c>
      <c r="M69" s="6">
        <f t="shared" si="17"/>
        <v>0</v>
      </c>
      <c r="N69" s="6">
        <f t="shared" si="17"/>
        <v>0</v>
      </c>
      <c r="O69" s="6">
        <f t="shared" si="17"/>
        <v>0</v>
      </c>
      <c r="P69" s="6">
        <f t="shared" si="18"/>
        <v>0</v>
      </c>
      <c r="Q69" s="95">
        <f>IF(Q$56=1,U69,coefficients!D$15)</f>
        <v>11.989243309688666</v>
      </c>
      <c r="R69" s="6">
        <f t="shared" si="19"/>
        <v>0</v>
      </c>
      <c r="S69" s="6">
        <f t="shared" si="20"/>
        <v>0</v>
      </c>
      <c r="T69" s="6">
        <v>0</v>
      </c>
      <c r="U69" s="64">
        <v>9.68</v>
      </c>
    </row>
    <row r="70" spans="1:21" ht="18" customHeight="1">
      <c r="A70" s="1" t="s">
        <v>104</v>
      </c>
      <c r="B70" s="1">
        <v>12</v>
      </c>
      <c r="C70" s="6">
        <f t="shared" si="12"/>
        <v>0</v>
      </c>
      <c r="D70" s="6">
        <f t="shared" si="12"/>
        <v>0</v>
      </c>
      <c r="E70" s="6">
        <f t="shared" si="13"/>
        <v>86.466150000000013</v>
      </c>
      <c r="F70" s="6">
        <f t="shared" si="14"/>
        <v>63.066330000000008</v>
      </c>
      <c r="G70" s="6">
        <f t="shared" si="15"/>
        <v>1.95611</v>
      </c>
      <c r="H70" s="6">
        <f t="shared" si="16"/>
        <v>3.9095550000000001</v>
      </c>
      <c r="I70" s="2">
        <f t="shared" si="21"/>
        <v>68.931995000000001</v>
      </c>
      <c r="J70" s="36">
        <v>0</v>
      </c>
      <c r="K70" s="6">
        <f t="shared" si="22"/>
        <v>68.931995000000001</v>
      </c>
      <c r="L70" s="6">
        <f t="shared" si="17"/>
        <v>0</v>
      </c>
      <c r="M70" s="6">
        <f t="shared" si="17"/>
        <v>0</v>
      </c>
      <c r="N70" s="6">
        <f t="shared" si="17"/>
        <v>0</v>
      </c>
      <c r="O70" s="6">
        <f t="shared" si="17"/>
        <v>0</v>
      </c>
      <c r="P70" s="6">
        <f t="shared" si="18"/>
        <v>0</v>
      </c>
      <c r="Q70" s="95">
        <f>IF(Q$56=1,U70,coefficients!D$15)</f>
        <v>11.989243309688666</v>
      </c>
      <c r="R70" s="6">
        <f t="shared" si="19"/>
        <v>0</v>
      </c>
      <c r="S70" s="6">
        <f t="shared" si="20"/>
        <v>0</v>
      </c>
      <c r="T70" s="6">
        <v>0</v>
      </c>
      <c r="U70" s="64">
        <v>9.68</v>
      </c>
    </row>
    <row r="71" spans="1:21" ht="18" customHeight="1">
      <c r="A71" s="1" t="s">
        <v>105</v>
      </c>
      <c r="B71" s="1">
        <v>13</v>
      </c>
      <c r="C71" s="6">
        <f t="shared" si="12"/>
        <v>0</v>
      </c>
      <c r="D71" s="6">
        <f t="shared" si="12"/>
        <v>246.23534000000001</v>
      </c>
      <c r="E71" s="6">
        <f t="shared" si="13"/>
        <v>84.824550000000002</v>
      </c>
      <c r="F71" s="6">
        <f t="shared" si="14"/>
        <v>102.79268999999999</v>
      </c>
      <c r="G71" s="6">
        <f t="shared" si="15"/>
        <v>0.13211999999999999</v>
      </c>
      <c r="H71" s="6">
        <f t="shared" si="16"/>
        <v>0.26405999999999996</v>
      </c>
      <c r="I71" s="2">
        <f t="shared" si="21"/>
        <v>103.18886999999999</v>
      </c>
      <c r="J71" s="36">
        <v>0</v>
      </c>
      <c r="K71" s="6">
        <f t="shared" si="22"/>
        <v>103.18886999999999</v>
      </c>
      <c r="L71" s="6">
        <f t="shared" si="17"/>
        <v>0</v>
      </c>
      <c r="M71" s="6">
        <f t="shared" si="17"/>
        <v>0</v>
      </c>
      <c r="N71" s="6">
        <f t="shared" si="17"/>
        <v>0</v>
      </c>
      <c r="O71" s="6">
        <f t="shared" si="17"/>
        <v>0</v>
      </c>
      <c r="P71" s="6">
        <f t="shared" si="18"/>
        <v>0</v>
      </c>
      <c r="Q71" s="95">
        <f>IF(Q$56=1,U71,coefficients!D$15)</f>
        <v>11.989243309688666</v>
      </c>
      <c r="R71" s="6">
        <f t="shared" si="19"/>
        <v>0</v>
      </c>
      <c r="S71" s="6">
        <f t="shared" si="20"/>
        <v>0</v>
      </c>
      <c r="T71" s="6">
        <v>0</v>
      </c>
      <c r="U71" s="64">
        <v>9.68</v>
      </c>
    </row>
    <row r="72" spans="1:21" ht="18" customHeight="1">
      <c r="A72" s="1" t="s">
        <v>106</v>
      </c>
      <c r="B72" s="1">
        <v>14</v>
      </c>
      <c r="C72" s="6">
        <f t="shared" si="12"/>
        <v>0</v>
      </c>
      <c r="D72" s="6">
        <f t="shared" si="12"/>
        <v>0</v>
      </c>
      <c r="E72" s="6">
        <f t="shared" si="13"/>
        <v>8.255250000000002</v>
      </c>
      <c r="F72" s="6">
        <f t="shared" si="14"/>
        <v>5.8680000000000003</v>
      </c>
      <c r="G72" s="6">
        <f t="shared" si="15"/>
        <v>2.2020000000000001E-2</v>
      </c>
      <c r="H72" s="6">
        <f t="shared" si="16"/>
        <v>4.4010000000000001E-2</v>
      </c>
      <c r="I72" s="2">
        <f t="shared" si="21"/>
        <v>5.9340300000000008</v>
      </c>
      <c r="J72" s="36">
        <v>0</v>
      </c>
      <c r="K72" s="6">
        <f t="shared" si="22"/>
        <v>5.9340300000000008</v>
      </c>
      <c r="L72" s="6">
        <f t="shared" si="17"/>
        <v>0</v>
      </c>
      <c r="M72" s="6">
        <f t="shared" si="17"/>
        <v>0</v>
      </c>
      <c r="N72" s="6">
        <f t="shared" si="17"/>
        <v>0</v>
      </c>
      <c r="O72" s="6">
        <f t="shared" si="17"/>
        <v>0</v>
      </c>
      <c r="P72" s="6">
        <f t="shared" si="18"/>
        <v>0</v>
      </c>
      <c r="Q72" s="95">
        <f>IF(Q$56=1,U72,coefficients!D$15)</f>
        <v>11.989243309688666</v>
      </c>
      <c r="R72" s="6">
        <f t="shared" si="19"/>
        <v>0</v>
      </c>
      <c r="S72" s="6">
        <f t="shared" si="20"/>
        <v>0</v>
      </c>
      <c r="T72" s="6">
        <v>0</v>
      </c>
      <c r="U72" s="64">
        <v>9.68</v>
      </c>
    </row>
    <row r="73" spans="1:21" ht="18" customHeight="1">
      <c r="A73" s="1" t="s">
        <v>107</v>
      </c>
      <c r="B73" s="1">
        <v>15</v>
      </c>
      <c r="C73" s="6">
        <f t="shared" si="12"/>
        <v>0</v>
      </c>
      <c r="D73" s="6">
        <f t="shared" si="12"/>
        <v>60.250320000000002</v>
      </c>
      <c r="E73" s="6">
        <f t="shared" si="13"/>
        <v>40.567499999999995</v>
      </c>
      <c r="F73" s="6">
        <f t="shared" si="14"/>
        <v>19.056329999999999</v>
      </c>
      <c r="G73" s="6">
        <f t="shared" si="15"/>
        <v>0.30460999999999999</v>
      </c>
      <c r="H73" s="6">
        <f t="shared" si="16"/>
        <v>0.60880500000000004</v>
      </c>
      <c r="I73" s="2">
        <f t="shared" si="21"/>
        <v>19.969745</v>
      </c>
      <c r="J73" s="36">
        <v>0</v>
      </c>
      <c r="K73" s="6">
        <f t="shared" si="22"/>
        <v>19.969745</v>
      </c>
      <c r="L73" s="6">
        <f t="shared" si="17"/>
        <v>0</v>
      </c>
      <c r="M73" s="6">
        <f t="shared" si="17"/>
        <v>0</v>
      </c>
      <c r="N73" s="6">
        <f t="shared" si="17"/>
        <v>0</v>
      </c>
      <c r="O73" s="6">
        <f t="shared" si="17"/>
        <v>0</v>
      </c>
      <c r="P73" s="6">
        <f t="shared" si="18"/>
        <v>0</v>
      </c>
      <c r="Q73" s="95">
        <f>IF(Q$56=1,U73,coefficients!D$15)</f>
        <v>11.989243309688666</v>
      </c>
      <c r="R73" s="6">
        <f t="shared" si="19"/>
        <v>0</v>
      </c>
      <c r="S73" s="6">
        <f t="shared" si="20"/>
        <v>0</v>
      </c>
      <c r="T73" s="6">
        <v>0</v>
      </c>
      <c r="U73" s="64">
        <v>9.68</v>
      </c>
    </row>
    <row r="74" spans="1:21" ht="18" customHeight="1">
      <c r="A74" s="1" t="s">
        <v>108</v>
      </c>
      <c r="B74" s="1">
        <v>16</v>
      </c>
      <c r="C74" s="6">
        <f t="shared" si="12"/>
        <v>0</v>
      </c>
      <c r="D74" s="6">
        <f t="shared" si="12"/>
        <v>17.15194</v>
      </c>
      <c r="E74" s="6">
        <f t="shared" si="13"/>
        <v>73.582200000000014</v>
      </c>
      <c r="F74" s="6">
        <f t="shared" si="14"/>
        <v>48.528359999999999</v>
      </c>
      <c r="G74" s="6">
        <f t="shared" si="15"/>
        <v>0.55784</v>
      </c>
      <c r="H74" s="6">
        <f t="shared" si="16"/>
        <v>1.1149199999999999</v>
      </c>
      <c r="I74" s="2">
        <f t="shared" si="21"/>
        <v>50.201119999999996</v>
      </c>
      <c r="J74" s="36">
        <v>0</v>
      </c>
      <c r="K74" s="6">
        <f t="shared" si="22"/>
        <v>50.201119999999996</v>
      </c>
      <c r="L74" s="6">
        <f t="shared" si="17"/>
        <v>0</v>
      </c>
      <c r="M74" s="6">
        <f t="shared" si="17"/>
        <v>0</v>
      </c>
      <c r="N74" s="6">
        <f t="shared" si="17"/>
        <v>0</v>
      </c>
      <c r="O74" s="6">
        <f t="shared" si="17"/>
        <v>0</v>
      </c>
      <c r="P74" s="6">
        <f t="shared" si="18"/>
        <v>0</v>
      </c>
      <c r="Q74" s="95">
        <f>IF(Q$56=1,U74,coefficients!D$15)</f>
        <v>11.989243309688666</v>
      </c>
      <c r="R74" s="6">
        <f t="shared" si="19"/>
        <v>0</v>
      </c>
      <c r="S74" s="6">
        <f t="shared" si="20"/>
        <v>0</v>
      </c>
      <c r="T74" s="6">
        <v>0</v>
      </c>
      <c r="U74" s="64">
        <v>9.68</v>
      </c>
    </row>
    <row r="75" spans="1:21" ht="18" customHeight="1">
      <c r="A75" s="1" t="s">
        <v>109</v>
      </c>
      <c r="B75" s="1">
        <v>17</v>
      </c>
      <c r="C75" s="6">
        <f t="shared" si="12"/>
        <v>0</v>
      </c>
      <c r="D75" s="6">
        <f t="shared" si="12"/>
        <v>0</v>
      </c>
      <c r="E75" s="6">
        <f t="shared" si="13"/>
        <v>118.40670000000001</v>
      </c>
      <c r="F75" s="6">
        <f t="shared" si="14"/>
        <v>55.73133</v>
      </c>
      <c r="G75" s="6">
        <f t="shared" si="15"/>
        <v>1.1890799999999999</v>
      </c>
      <c r="H75" s="6">
        <f t="shared" si="16"/>
        <v>2.3765399999999999</v>
      </c>
      <c r="I75" s="2">
        <f t="shared" si="21"/>
        <v>59.296949999999995</v>
      </c>
      <c r="J75" s="36">
        <v>0</v>
      </c>
      <c r="K75" s="6">
        <f t="shared" si="22"/>
        <v>59.296949999999995</v>
      </c>
      <c r="L75" s="6">
        <f t="shared" si="17"/>
        <v>0</v>
      </c>
      <c r="M75" s="6">
        <f t="shared" si="17"/>
        <v>0</v>
      </c>
      <c r="N75" s="6">
        <f t="shared" si="17"/>
        <v>0</v>
      </c>
      <c r="O75" s="6">
        <f t="shared" si="17"/>
        <v>0</v>
      </c>
      <c r="P75" s="6">
        <f t="shared" si="18"/>
        <v>0</v>
      </c>
      <c r="Q75" s="95">
        <f>IF(Q$56=1,U75,coefficients!D$15)</f>
        <v>11.989243309688666</v>
      </c>
      <c r="R75" s="6">
        <f t="shared" si="19"/>
        <v>0</v>
      </c>
      <c r="S75" s="6">
        <f t="shared" si="20"/>
        <v>0</v>
      </c>
      <c r="T75" s="6">
        <v>0</v>
      </c>
      <c r="U75" s="64">
        <v>9.68</v>
      </c>
    </row>
    <row r="76" spans="1:21" ht="18" customHeight="1">
      <c r="A76" s="1" t="s">
        <v>110</v>
      </c>
      <c r="B76" s="1">
        <v>18</v>
      </c>
      <c r="C76" s="6">
        <f t="shared" si="12"/>
        <v>0</v>
      </c>
      <c r="D76" s="6">
        <f t="shared" si="12"/>
        <v>1046.3749400000002</v>
      </c>
      <c r="E76" s="6">
        <f t="shared" si="13"/>
        <v>224.10045</v>
      </c>
      <c r="F76" s="6">
        <f t="shared" si="14"/>
        <v>236.67111</v>
      </c>
      <c r="G76" s="6">
        <f t="shared" si="15"/>
        <v>13.48725</v>
      </c>
      <c r="H76" s="6">
        <f t="shared" si="16"/>
        <v>26.956125</v>
      </c>
      <c r="I76" s="2">
        <f t="shared" si="21"/>
        <v>277.114485</v>
      </c>
      <c r="J76" s="36">
        <v>0</v>
      </c>
      <c r="K76" s="6">
        <f t="shared" si="22"/>
        <v>277.114485</v>
      </c>
      <c r="L76" s="6">
        <f t="shared" si="17"/>
        <v>4.9015399999999998</v>
      </c>
      <c r="M76" s="6">
        <f t="shared" si="17"/>
        <v>0</v>
      </c>
      <c r="N76" s="6">
        <f t="shared" si="17"/>
        <v>0</v>
      </c>
      <c r="O76" s="6">
        <f t="shared" si="17"/>
        <v>0</v>
      </c>
      <c r="P76" s="6">
        <f t="shared" si="18"/>
        <v>0</v>
      </c>
      <c r="Q76" s="95">
        <f>IF(Q$56=1,U76,coefficients!D$15)</f>
        <v>11.989243309688666</v>
      </c>
      <c r="R76" s="6">
        <f t="shared" si="19"/>
        <v>0</v>
      </c>
      <c r="S76" s="6">
        <f t="shared" si="20"/>
        <v>0</v>
      </c>
      <c r="T76" s="6">
        <v>0</v>
      </c>
      <c r="U76" s="64">
        <v>9.68</v>
      </c>
    </row>
    <row r="77" spans="1:21" ht="18" customHeight="1">
      <c r="A77" s="1" t="s">
        <v>111</v>
      </c>
      <c r="B77" s="1">
        <v>19</v>
      </c>
      <c r="C77" s="6">
        <f t="shared" si="12"/>
        <v>0</v>
      </c>
      <c r="D77" s="6">
        <f t="shared" si="12"/>
        <v>0</v>
      </c>
      <c r="E77" s="6">
        <f t="shared" si="13"/>
        <v>21.431250000000002</v>
      </c>
      <c r="F77" s="6">
        <f t="shared" si="14"/>
        <v>12.35214</v>
      </c>
      <c r="G77" s="6">
        <f t="shared" si="15"/>
        <v>0</v>
      </c>
      <c r="H77" s="6">
        <f t="shared" si="16"/>
        <v>0</v>
      </c>
      <c r="I77" s="2">
        <f t="shared" si="21"/>
        <v>12.35214</v>
      </c>
      <c r="J77" s="36">
        <v>0</v>
      </c>
      <c r="K77" s="6">
        <f t="shared" si="22"/>
        <v>12.35214</v>
      </c>
      <c r="L77" s="6">
        <f t="shared" si="17"/>
        <v>0</v>
      </c>
      <c r="M77" s="6">
        <f t="shared" si="17"/>
        <v>0</v>
      </c>
      <c r="N77" s="6">
        <f t="shared" si="17"/>
        <v>0</v>
      </c>
      <c r="O77" s="6">
        <f t="shared" si="17"/>
        <v>0</v>
      </c>
      <c r="P77" s="6">
        <f t="shared" si="18"/>
        <v>0</v>
      </c>
      <c r="Q77" s="95">
        <f>IF(Q$56=1,U77,coefficients!D$15)</f>
        <v>11.989243309688666</v>
      </c>
      <c r="R77" s="6">
        <f t="shared" si="19"/>
        <v>0</v>
      </c>
      <c r="S77" s="6">
        <f t="shared" si="20"/>
        <v>0</v>
      </c>
      <c r="T77" s="6">
        <v>0</v>
      </c>
      <c r="U77" s="64">
        <v>9.68</v>
      </c>
    </row>
    <row r="78" spans="1:21" ht="18" customHeight="1">
      <c r="A78" s="1" t="s">
        <v>112</v>
      </c>
      <c r="B78" s="1">
        <v>20</v>
      </c>
      <c r="C78" s="6">
        <f t="shared" ref="C78:D97" si="23">C$56*D23</f>
        <v>0</v>
      </c>
      <c r="D78" s="6">
        <f t="shared" si="23"/>
        <v>3645.8159400000004</v>
      </c>
      <c r="E78" s="6">
        <f t="shared" si="13"/>
        <v>1602.0997839669421</v>
      </c>
      <c r="F78" s="6">
        <f t="shared" si="14"/>
        <v>2545.8317999999999</v>
      </c>
      <c r="G78" s="6">
        <f t="shared" si="15"/>
        <v>396.80406999999997</v>
      </c>
      <c r="H78" s="6">
        <f t="shared" si="16"/>
        <v>793.06753499999991</v>
      </c>
      <c r="I78" s="2">
        <f t="shared" si="21"/>
        <v>3735.7034050000002</v>
      </c>
      <c r="J78" s="36">
        <v>0</v>
      </c>
      <c r="K78" s="6">
        <f t="shared" si="22"/>
        <v>3735.7034050000002</v>
      </c>
      <c r="L78" s="6">
        <f t="shared" ref="L78:O97" si="24">L$56*L23</f>
        <v>0</v>
      </c>
      <c r="M78" s="6">
        <f t="shared" si="24"/>
        <v>0</v>
      </c>
      <c r="N78" s="6">
        <f t="shared" si="24"/>
        <v>2909.3449800000003</v>
      </c>
      <c r="O78" s="6">
        <f t="shared" si="24"/>
        <v>0</v>
      </c>
      <c r="P78" s="6">
        <f t="shared" si="18"/>
        <v>1185.9710743801654</v>
      </c>
      <c r="Q78" s="95">
        <f>IF(Q$56=1,U78,coefficients!D$15)</f>
        <v>11.989243309688666</v>
      </c>
      <c r="R78" s="6">
        <f t="shared" si="19"/>
        <v>13164.189154038155</v>
      </c>
      <c r="S78" s="6">
        <f t="shared" si="20"/>
        <v>0</v>
      </c>
      <c r="T78" s="6">
        <v>0</v>
      </c>
      <c r="U78" s="64">
        <v>8.7279995388600007</v>
      </c>
    </row>
    <row r="79" spans="1:21" ht="18" customHeight="1">
      <c r="A79" s="1" t="s">
        <v>113</v>
      </c>
      <c r="B79" s="1">
        <v>21</v>
      </c>
      <c r="C79" s="6">
        <f t="shared" si="23"/>
        <v>0</v>
      </c>
      <c r="D79" s="6">
        <f t="shared" si="23"/>
        <v>265.61522000000002</v>
      </c>
      <c r="E79" s="6">
        <f t="shared" si="13"/>
        <v>112.81095000000001</v>
      </c>
      <c r="F79" s="6">
        <f t="shared" si="14"/>
        <v>89.296289999999999</v>
      </c>
      <c r="G79" s="6">
        <f t="shared" si="15"/>
        <v>0.66426999999999992</v>
      </c>
      <c r="H79" s="6">
        <f t="shared" si="16"/>
        <v>1.3276349999999999</v>
      </c>
      <c r="I79" s="2">
        <f t="shared" si="21"/>
        <v>91.288195000000002</v>
      </c>
      <c r="J79" s="36">
        <v>0</v>
      </c>
      <c r="K79" s="6">
        <f t="shared" si="22"/>
        <v>91.288195000000002</v>
      </c>
      <c r="L79" s="6">
        <f t="shared" si="24"/>
        <v>0</v>
      </c>
      <c r="M79" s="6">
        <f t="shared" si="24"/>
        <v>0</v>
      </c>
      <c r="N79" s="6">
        <f t="shared" si="24"/>
        <v>0</v>
      </c>
      <c r="O79" s="6">
        <f t="shared" si="24"/>
        <v>0</v>
      </c>
      <c r="P79" s="6">
        <f t="shared" si="18"/>
        <v>0</v>
      </c>
      <c r="Q79" s="95">
        <f>IF(Q$56=1,U79,coefficients!D$15)</f>
        <v>11.989243309688666</v>
      </c>
      <c r="R79" s="6">
        <f t="shared" si="19"/>
        <v>0</v>
      </c>
      <c r="S79" s="6">
        <f t="shared" si="20"/>
        <v>0</v>
      </c>
      <c r="T79" s="6">
        <v>0</v>
      </c>
      <c r="U79" s="64">
        <v>9.68</v>
      </c>
    </row>
    <row r="80" spans="1:21" ht="18" customHeight="1">
      <c r="A80" s="1" t="s">
        <v>114</v>
      </c>
      <c r="B80" s="1">
        <v>22</v>
      </c>
      <c r="C80" s="6">
        <f t="shared" si="23"/>
        <v>0</v>
      </c>
      <c r="D80" s="6">
        <f t="shared" si="23"/>
        <v>160.55026000000001</v>
      </c>
      <c r="E80" s="6">
        <f t="shared" si="13"/>
        <v>35.294849999999997</v>
      </c>
      <c r="F80" s="6">
        <f t="shared" si="14"/>
        <v>29.38401</v>
      </c>
      <c r="G80" s="6">
        <f t="shared" si="15"/>
        <v>0.20552000000000001</v>
      </c>
      <c r="H80" s="6">
        <f t="shared" si="16"/>
        <v>0.41076000000000001</v>
      </c>
      <c r="I80" s="2">
        <f t="shared" si="21"/>
        <v>30.00029</v>
      </c>
      <c r="J80" s="36">
        <v>0</v>
      </c>
      <c r="K80" s="6">
        <f t="shared" si="22"/>
        <v>30.00029</v>
      </c>
      <c r="L80" s="6">
        <f t="shared" si="24"/>
        <v>0</v>
      </c>
      <c r="M80" s="6">
        <f t="shared" si="24"/>
        <v>0</v>
      </c>
      <c r="N80" s="6">
        <f t="shared" si="24"/>
        <v>0</v>
      </c>
      <c r="O80" s="6">
        <f t="shared" si="24"/>
        <v>0</v>
      </c>
      <c r="P80" s="6">
        <f t="shared" si="18"/>
        <v>0</v>
      </c>
      <c r="Q80" s="95">
        <f>IF(Q$56=1,U80,coefficients!D$15)</f>
        <v>11.989243309688666</v>
      </c>
      <c r="R80" s="6">
        <f t="shared" si="19"/>
        <v>0</v>
      </c>
      <c r="S80" s="6">
        <f t="shared" si="20"/>
        <v>0</v>
      </c>
      <c r="T80" s="6">
        <v>0</v>
      </c>
      <c r="U80" s="64">
        <v>9.68</v>
      </c>
    </row>
    <row r="81" spans="1:21" ht="18" customHeight="1">
      <c r="A81" s="1" t="s">
        <v>115</v>
      </c>
      <c r="B81" s="1">
        <v>23</v>
      </c>
      <c r="C81" s="6">
        <f t="shared" si="23"/>
        <v>0</v>
      </c>
      <c r="D81" s="6">
        <f t="shared" si="23"/>
        <v>284.61134000000004</v>
      </c>
      <c r="E81" s="6">
        <f t="shared" si="13"/>
        <v>51.45207396694213</v>
      </c>
      <c r="F81" s="6">
        <f t="shared" si="14"/>
        <v>67.364639999999994</v>
      </c>
      <c r="G81" s="6">
        <f t="shared" si="15"/>
        <v>2.54331</v>
      </c>
      <c r="H81" s="6">
        <f t="shared" si="16"/>
        <v>5.0831549999999996</v>
      </c>
      <c r="I81" s="2">
        <f t="shared" si="21"/>
        <v>74.991105000000005</v>
      </c>
      <c r="J81" s="36">
        <v>0</v>
      </c>
      <c r="K81" s="6">
        <f t="shared" si="22"/>
        <v>74.991105000000005</v>
      </c>
      <c r="L81" s="6">
        <f t="shared" si="24"/>
        <v>0</v>
      </c>
      <c r="M81" s="6">
        <f t="shared" si="24"/>
        <v>0</v>
      </c>
      <c r="N81" s="6">
        <f t="shared" si="24"/>
        <v>0</v>
      </c>
      <c r="O81" s="6">
        <f t="shared" si="24"/>
        <v>0</v>
      </c>
      <c r="P81" s="6">
        <f t="shared" si="18"/>
        <v>9.7210743801652892</v>
      </c>
      <c r="Q81" s="95">
        <f>IF(Q$56=1,U81,coefficients!D$15)</f>
        <v>11.989243309688666</v>
      </c>
      <c r="R81" s="6">
        <f t="shared" si="19"/>
        <v>107.90318978719799</v>
      </c>
      <c r="S81" s="6">
        <f t="shared" si="20"/>
        <v>0</v>
      </c>
      <c r="T81" s="6">
        <v>0</v>
      </c>
      <c r="U81" s="64">
        <v>9.68</v>
      </c>
    </row>
    <row r="82" spans="1:21" ht="18" customHeight="1">
      <c r="A82" s="1" t="s">
        <v>116</v>
      </c>
      <c r="B82" s="1">
        <v>24</v>
      </c>
      <c r="C82" s="6">
        <f t="shared" si="23"/>
        <v>0</v>
      </c>
      <c r="D82" s="6">
        <f t="shared" si="23"/>
        <v>5.33E-2</v>
      </c>
      <c r="E82" s="6">
        <f t="shared" si="13"/>
        <v>69.693750000000009</v>
      </c>
      <c r="F82" s="6">
        <f t="shared" si="14"/>
        <v>70.694729999999993</v>
      </c>
      <c r="G82" s="6">
        <f t="shared" si="15"/>
        <v>0</v>
      </c>
      <c r="H82" s="6">
        <f t="shared" si="16"/>
        <v>0</v>
      </c>
      <c r="I82" s="2">
        <f t="shared" si="21"/>
        <v>70.694729999999993</v>
      </c>
      <c r="J82" s="36">
        <v>0</v>
      </c>
      <c r="K82" s="6">
        <f t="shared" si="22"/>
        <v>70.694729999999993</v>
      </c>
      <c r="L82" s="6">
        <f t="shared" si="24"/>
        <v>0</v>
      </c>
      <c r="M82" s="6">
        <f t="shared" si="24"/>
        <v>0</v>
      </c>
      <c r="N82" s="6">
        <f t="shared" si="24"/>
        <v>0</v>
      </c>
      <c r="O82" s="6">
        <f t="shared" si="24"/>
        <v>0</v>
      </c>
      <c r="P82" s="6">
        <f t="shared" si="18"/>
        <v>0</v>
      </c>
      <c r="Q82" s="95">
        <f>IF(Q$56=1,U82,coefficients!D$15)</f>
        <v>11.989243309688666</v>
      </c>
      <c r="R82" s="6">
        <f t="shared" si="19"/>
        <v>0</v>
      </c>
      <c r="S82" s="6">
        <f t="shared" si="20"/>
        <v>0</v>
      </c>
      <c r="T82" s="6">
        <v>0</v>
      </c>
      <c r="U82" s="64">
        <v>9.68</v>
      </c>
    </row>
    <row r="83" spans="1:21" ht="18" customHeight="1">
      <c r="A83" s="1" t="s">
        <v>117</v>
      </c>
      <c r="B83" s="1">
        <v>25</v>
      </c>
      <c r="C83" s="6">
        <f t="shared" si="23"/>
        <v>0</v>
      </c>
      <c r="D83" s="6">
        <f t="shared" si="23"/>
        <v>186.2302</v>
      </c>
      <c r="E83" s="6">
        <f t="shared" si="13"/>
        <v>130.3794</v>
      </c>
      <c r="F83" s="6">
        <f t="shared" si="14"/>
        <v>79.8048</v>
      </c>
      <c r="G83" s="6">
        <f t="shared" si="15"/>
        <v>5.1380000000000002E-2</v>
      </c>
      <c r="H83" s="6">
        <f t="shared" si="16"/>
        <v>0.10269</v>
      </c>
      <c r="I83" s="2">
        <f t="shared" si="21"/>
        <v>79.95886999999999</v>
      </c>
      <c r="J83" s="36">
        <v>0</v>
      </c>
      <c r="K83" s="6">
        <f t="shared" si="22"/>
        <v>79.95886999999999</v>
      </c>
      <c r="L83" s="6">
        <f t="shared" si="24"/>
        <v>0</v>
      </c>
      <c r="M83" s="6">
        <f t="shared" si="24"/>
        <v>0</v>
      </c>
      <c r="N83" s="6">
        <f t="shared" si="24"/>
        <v>0</v>
      </c>
      <c r="O83" s="6">
        <f t="shared" si="24"/>
        <v>0</v>
      </c>
      <c r="P83" s="6">
        <f t="shared" si="18"/>
        <v>0</v>
      </c>
      <c r="Q83" s="95">
        <f>IF(Q$56=1,U83,coefficients!D$15)</f>
        <v>11.989243309688666</v>
      </c>
      <c r="R83" s="6">
        <f t="shared" si="19"/>
        <v>0</v>
      </c>
      <c r="S83" s="6">
        <f t="shared" si="20"/>
        <v>0</v>
      </c>
      <c r="T83" s="6">
        <v>0</v>
      </c>
      <c r="U83" s="64">
        <v>9.68</v>
      </c>
    </row>
    <row r="84" spans="1:21" ht="18" customHeight="1">
      <c r="A84" s="1" t="s">
        <v>118</v>
      </c>
      <c r="B84" s="1">
        <v>26</v>
      </c>
      <c r="C84" s="6">
        <f t="shared" si="23"/>
        <v>0</v>
      </c>
      <c r="D84" s="6">
        <f t="shared" si="23"/>
        <v>248.68714</v>
      </c>
      <c r="E84" s="6">
        <f t="shared" si="13"/>
        <v>199.72350000000003</v>
      </c>
      <c r="F84" s="6">
        <f t="shared" si="14"/>
        <v>195.82983000000002</v>
      </c>
      <c r="G84" s="6">
        <f t="shared" si="15"/>
        <v>4.9875299999999996</v>
      </c>
      <c r="H84" s="6">
        <f t="shared" si="16"/>
        <v>9.9682650000000006</v>
      </c>
      <c r="I84" s="2">
        <f t="shared" si="21"/>
        <v>210.78562500000001</v>
      </c>
      <c r="J84" s="36">
        <v>0</v>
      </c>
      <c r="K84" s="6">
        <f t="shared" si="22"/>
        <v>210.78562500000001</v>
      </c>
      <c r="L84" s="6">
        <f t="shared" si="24"/>
        <v>0</v>
      </c>
      <c r="M84" s="6">
        <f t="shared" si="24"/>
        <v>0</v>
      </c>
      <c r="N84" s="6">
        <f t="shared" si="24"/>
        <v>0</v>
      </c>
      <c r="O84" s="6">
        <f t="shared" si="24"/>
        <v>0</v>
      </c>
      <c r="P84" s="6">
        <f t="shared" si="18"/>
        <v>0</v>
      </c>
      <c r="Q84" s="95">
        <f>IF(Q$56=1,U84,coefficients!D$15)</f>
        <v>11.989243309688666</v>
      </c>
      <c r="R84" s="6">
        <f t="shared" si="19"/>
        <v>0</v>
      </c>
      <c r="S84" s="6">
        <f t="shared" si="20"/>
        <v>0</v>
      </c>
      <c r="T84" s="6">
        <v>0</v>
      </c>
      <c r="U84" s="64">
        <v>9.68</v>
      </c>
    </row>
    <row r="85" spans="1:21" ht="18" customHeight="1">
      <c r="A85" s="1" t="s">
        <v>119</v>
      </c>
      <c r="B85" s="1">
        <v>27</v>
      </c>
      <c r="C85" s="6">
        <f t="shared" si="23"/>
        <v>0</v>
      </c>
      <c r="D85" s="6">
        <f t="shared" si="23"/>
        <v>0</v>
      </c>
      <c r="E85" s="6">
        <f t="shared" si="13"/>
        <v>10.434150000000001</v>
      </c>
      <c r="F85" s="6">
        <f t="shared" si="14"/>
        <v>10.151639999999999</v>
      </c>
      <c r="G85" s="6">
        <f t="shared" si="15"/>
        <v>0.10643</v>
      </c>
      <c r="H85" s="6">
        <f t="shared" si="16"/>
        <v>0.21271500000000002</v>
      </c>
      <c r="I85" s="2">
        <f t="shared" si="21"/>
        <v>10.470784999999998</v>
      </c>
      <c r="J85" s="36">
        <v>0</v>
      </c>
      <c r="K85" s="6">
        <f t="shared" si="22"/>
        <v>10.470784999999998</v>
      </c>
      <c r="L85" s="6">
        <f t="shared" si="24"/>
        <v>0</v>
      </c>
      <c r="M85" s="6">
        <f t="shared" si="24"/>
        <v>0</v>
      </c>
      <c r="N85" s="6">
        <f t="shared" si="24"/>
        <v>0</v>
      </c>
      <c r="O85" s="6">
        <f t="shared" si="24"/>
        <v>0</v>
      </c>
      <c r="P85" s="6">
        <f t="shared" si="18"/>
        <v>0</v>
      </c>
      <c r="Q85" s="95">
        <f>IF(Q$56=1,U85,coefficients!D$15)</f>
        <v>11.989243309688666</v>
      </c>
      <c r="R85" s="6">
        <f t="shared" si="19"/>
        <v>0</v>
      </c>
      <c r="S85" s="6">
        <f t="shared" si="20"/>
        <v>0</v>
      </c>
      <c r="T85" s="6">
        <v>0</v>
      </c>
      <c r="U85" s="64">
        <v>9.68</v>
      </c>
    </row>
    <row r="86" spans="1:21" ht="18" customHeight="1">
      <c r="A86" s="1" t="s">
        <v>120</v>
      </c>
      <c r="B86" s="1">
        <v>28</v>
      </c>
      <c r="C86" s="6">
        <f t="shared" si="23"/>
        <v>0</v>
      </c>
      <c r="D86" s="6">
        <f t="shared" si="23"/>
        <v>122.41943999999999</v>
      </c>
      <c r="E86" s="6">
        <f t="shared" si="13"/>
        <v>65.151449999999997</v>
      </c>
      <c r="F86" s="6">
        <f t="shared" si="14"/>
        <v>33.0075</v>
      </c>
      <c r="G86" s="6">
        <f t="shared" si="15"/>
        <v>0.13946</v>
      </c>
      <c r="H86" s="6">
        <f t="shared" si="16"/>
        <v>0.27872999999999998</v>
      </c>
      <c r="I86" s="2">
        <f t="shared" si="21"/>
        <v>33.425690000000003</v>
      </c>
      <c r="J86" s="36">
        <v>0</v>
      </c>
      <c r="K86" s="6">
        <f t="shared" si="22"/>
        <v>33.425690000000003</v>
      </c>
      <c r="L86" s="6">
        <f t="shared" si="24"/>
        <v>0</v>
      </c>
      <c r="M86" s="6">
        <f t="shared" si="24"/>
        <v>0</v>
      </c>
      <c r="N86" s="6">
        <f t="shared" si="24"/>
        <v>0</v>
      </c>
      <c r="O86" s="6">
        <f t="shared" si="24"/>
        <v>0</v>
      </c>
      <c r="P86" s="6">
        <f t="shared" si="18"/>
        <v>0</v>
      </c>
      <c r="Q86" s="95">
        <f>IF(Q$56=1,U86,coefficients!D$15)</f>
        <v>11.989243309688666</v>
      </c>
      <c r="R86" s="6">
        <f t="shared" si="19"/>
        <v>0</v>
      </c>
      <c r="S86" s="6">
        <f t="shared" si="20"/>
        <v>0</v>
      </c>
      <c r="T86" s="6">
        <v>0</v>
      </c>
      <c r="U86" s="64">
        <v>9.68</v>
      </c>
    </row>
    <row r="87" spans="1:21" ht="18" customHeight="1">
      <c r="A87" s="1" t="s">
        <v>121</v>
      </c>
      <c r="B87" s="1">
        <v>29</v>
      </c>
      <c r="C87" s="6">
        <f t="shared" si="23"/>
        <v>0</v>
      </c>
      <c r="D87" s="6">
        <f t="shared" si="23"/>
        <v>0</v>
      </c>
      <c r="E87" s="6">
        <f t="shared" si="13"/>
        <v>14.282549999999999</v>
      </c>
      <c r="F87" s="6">
        <f t="shared" si="14"/>
        <v>6.2787600000000001</v>
      </c>
      <c r="G87" s="6">
        <f t="shared" si="15"/>
        <v>0.10643</v>
      </c>
      <c r="H87" s="6">
        <f t="shared" si="16"/>
        <v>0.21271500000000002</v>
      </c>
      <c r="I87" s="2">
        <f t="shared" si="21"/>
        <v>6.5979049999999999</v>
      </c>
      <c r="J87" s="36">
        <v>0</v>
      </c>
      <c r="K87" s="6">
        <f t="shared" si="22"/>
        <v>6.5979049999999999</v>
      </c>
      <c r="L87" s="6">
        <f t="shared" si="24"/>
        <v>0</v>
      </c>
      <c r="M87" s="6">
        <f t="shared" si="24"/>
        <v>0</v>
      </c>
      <c r="N87" s="6">
        <f t="shared" si="24"/>
        <v>0</v>
      </c>
      <c r="O87" s="6">
        <f t="shared" si="24"/>
        <v>0</v>
      </c>
      <c r="P87" s="6">
        <f t="shared" si="18"/>
        <v>0</v>
      </c>
      <c r="Q87" s="95">
        <f>IF(Q$56=1,U87,coefficients!D$15)</f>
        <v>11.989243309688666</v>
      </c>
      <c r="R87" s="6">
        <f t="shared" si="19"/>
        <v>0</v>
      </c>
      <c r="S87" s="6">
        <f t="shared" si="20"/>
        <v>0</v>
      </c>
      <c r="T87" s="6">
        <v>0</v>
      </c>
      <c r="U87" s="64">
        <v>9.68</v>
      </c>
    </row>
    <row r="88" spans="1:21" ht="18" customHeight="1">
      <c r="A88" s="1" t="s">
        <v>122</v>
      </c>
      <c r="B88" s="1">
        <v>30</v>
      </c>
      <c r="C88" s="6">
        <f t="shared" si="23"/>
        <v>0</v>
      </c>
      <c r="D88" s="6">
        <f t="shared" si="23"/>
        <v>205.55678</v>
      </c>
      <c r="E88" s="6">
        <f t="shared" si="13"/>
        <v>99.271799999999999</v>
      </c>
      <c r="F88" s="6">
        <f t="shared" si="14"/>
        <v>92.186279999999996</v>
      </c>
      <c r="G88" s="6">
        <f t="shared" si="15"/>
        <v>5.2701199999999995</v>
      </c>
      <c r="H88" s="6">
        <f t="shared" si="16"/>
        <v>10.533059999999999</v>
      </c>
      <c r="I88" s="2">
        <f t="shared" si="21"/>
        <v>107.98946000000001</v>
      </c>
      <c r="J88" s="36">
        <v>0</v>
      </c>
      <c r="K88" s="6">
        <f t="shared" si="22"/>
        <v>107.98946000000001</v>
      </c>
      <c r="L88" s="6">
        <f t="shared" si="24"/>
        <v>0</v>
      </c>
      <c r="M88" s="6">
        <f t="shared" si="24"/>
        <v>0</v>
      </c>
      <c r="N88" s="6">
        <f t="shared" si="24"/>
        <v>0</v>
      </c>
      <c r="O88" s="6">
        <f t="shared" si="24"/>
        <v>0</v>
      </c>
      <c r="P88" s="6">
        <f t="shared" si="18"/>
        <v>0</v>
      </c>
      <c r="Q88" s="95">
        <f>IF(Q$56=1,U88,coefficients!D$15)</f>
        <v>11.989243309688666</v>
      </c>
      <c r="R88" s="6">
        <f t="shared" si="19"/>
        <v>0</v>
      </c>
      <c r="S88" s="6">
        <f t="shared" si="20"/>
        <v>0</v>
      </c>
      <c r="T88" s="6">
        <v>0</v>
      </c>
      <c r="U88" s="64">
        <v>9.68</v>
      </c>
    </row>
    <row r="89" spans="1:21" ht="18" customHeight="1">
      <c r="A89" s="1" t="s">
        <v>123</v>
      </c>
      <c r="B89" s="1">
        <v>31</v>
      </c>
      <c r="C89" s="6">
        <f t="shared" si="23"/>
        <v>0</v>
      </c>
      <c r="D89" s="6">
        <f t="shared" si="23"/>
        <v>6.4812799999999999</v>
      </c>
      <c r="E89" s="6">
        <f t="shared" si="13"/>
        <v>279.09260570247932</v>
      </c>
      <c r="F89" s="6">
        <f t="shared" si="14"/>
        <v>237.93273000000002</v>
      </c>
      <c r="G89" s="6">
        <f t="shared" si="15"/>
        <v>74.354200000000006</v>
      </c>
      <c r="H89" s="6">
        <f t="shared" si="16"/>
        <v>148.6071</v>
      </c>
      <c r="I89" s="2">
        <f t="shared" si="21"/>
        <v>460.89403000000004</v>
      </c>
      <c r="J89" s="36">
        <v>0</v>
      </c>
      <c r="K89" s="6">
        <f t="shared" si="22"/>
        <v>460.89403000000004</v>
      </c>
      <c r="L89" s="6">
        <f t="shared" si="24"/>
        <v>0</v>
      </c>
      <c r="M89" s="6">
        <f t="shared" si="24"/>
        <v>0</v>
      </c>
      <c r="N89" s="6">
        <f t="shared" si="24"/>
        <v>124.59192</v>
      </c>
      <c r="O89" s="6">
        <f t="shared" si="24"/>
        <v>0</v>
      </c>
      <c r="P89" s="6">
        <f t="shared" si="18"/>
        <v>218.18411386593203</v>
      </c>
      <c r="Q89" s="95">
        <f>IF(Q$56=1,U89,coefficients!D$15)</f>
        <v>11.989243309688666</v>
      </c>
      <c r="R89" s="6">
        <f t="shared" si="19"/>
        <v>2421.8271485571104</v>
      </c>
      <c r="S89" s="6">
        <f t="shared" si="20"/>
        <v>0</v>
      </c>
      <c r="T89" s="6">
        <v>0</v>
      </c>
      <c r="U89" s="64">
        <v>9.68</v>
      </c>
    </row>
    <row r="90" spans="1:21" ht="18" customHeight="1">
      <c r="A90" s="1" t="s">
        <v>124</v>
      </c>
      <c r="B90" s="1">
        <v>32</v>
      </c>
      <c r="C90" s="6">
        <f t="shared" si="23"/>
        <v>0</v>
      </c>
      <c r="D90" s="6">
        <f t="shared" si="23"/>
        <v>469.79685999999998</v>
      </c>
      <c r="E90" s="6">
        <f t="shared" ref="E90:E107" si="25">E$56*G35</f>
        <v>957.96710764462807</v>
      </c>
      <c r="F90" s="6">
        <f t="shared" ref="F90:F107" si="26">F$56*H35</f>
        <v>592.22789999999998</v>
      </c>
      <c r="G90" s="6">
        <f t="shared" ref="G90:G107" si="27">G$56*J35</f>
        <v>70.618139999999997</v>
      </c>
      <c r="H90" s="6">
        <f t="shared" ref="H90:H107" si="28">H$56*K35</f>
        <v>141.14007000000001</v>
      </c>
      <c r="I90" s="2">
        <f t="shared" si="21"/>
        <v>803.98611000000005</v>
      </c>
      <c r="J90" s="36">
        <v>0</v>
      </c>
      <c r="K90" s="6">
        <f t="shared" si="22"/>
        <v>803.98611000000005</v>
      </c>
      <c r="L90" s="6">
        <f t="shared" si="24"/>
        <v>0</v>
      </c>
      <c r="M90" s="6">
        <f t="shared" si="24"/>
        <v>0</v>
      </c>
      <c r="N90" s="6">
        <f t="shared" si="24"/>
        <v>2823.9319500000001</v>
      </c>
      <c r="O90" s="6">
        <f t="shared" si="24"/>
        <v>0</v>
      </c>
      <c r="P90" s="6">
        <f t="shared" ref="P90:P107" si="29">P35*Q35/43560*P$56</f>
        <v>6.4807162534435259</v>
      </c>
      <c r="Q90" s="95">
        <f>IF(Q$56=1,U90,coefficients!D$15)</f>
        <v>11.989243309688666</v>
      </c>
      <c r="R90" s="6">
        <f t="shared" ref="R90:R107" si="30">IF(S$56&gt;0,R$56*R35,Q90*R35)</f>
        <v>71.935459858131992</v>
      </c>
      <c r="S90" s="6">
        <f t="shared" ref="S90:S107" si="31">S$56*S35</f>
        <v>0</v>
      </c>
      <c r="T90" s="6">
        <v>0</v>
      </c>
      <c r="U90" s="64">
        <v>9.68</v>
      </c>
    </row>
    <row r="91" spans="1:21" ht="18" customHeight="1">
      <c r="A91" s="1" t="s">
        <v>125</v>
      </c>
      <c r="B91" s="1">
        <v>33</v>
      </c>
      <c r="C91" s="6">
        <f t="shared" si="23"/>
        <v>0</v>
      </c>
      <c r="D91" s="6">
        <f t="shared" si="23"/>
        <v>308.29786000000001</v>
      </c>
      <c r="E91" s="6">
        <f t="shared" si="25"/>
        <v>335.29711500000002</v>
      </c>
      <c r="F91" s="6">
        <f t="shared" si="26"/>
        <v>216.19179</v>
      </c>
      <c r="G91" s="6">
        <f t="shared" si="27"/>
        <v>4.8333899999999996</v>
      </c>
      <c r="H91" s="6">
        <f t="shared" si="28"/>
        <v>9.6601949999999999</v>
      </c>
      <c r="I91" s="2">
        <f t="shared" si="21"/>
        <v>230.68537499999999</v>
      </c>
      <c r="J91" s="36">
        <v>0</v>
      </c>
      <c r="K91" s="6">
        <f t="shared" si="22"/>
        <v>230.68537499999999</v>
      </c>
      <c r="L91" s="6">
        <f t="shared" si="24"/>
        <v>0</v>
      </c>
      <c r="M91" s="6">
        <f t="shared" si="24"/>
        <v>0</v>
      </c>
      <c r="N91" s="6">
        <f t="shared" si="24"/>
        <v>568.42407000000003</v>
      </c>
      <c r="O91" s="6">
        <f t="shared" si="24"/>
        <v>0</v>
      </c>
      <c r="P91" s="6">
        <f t="shared" si="29"/>
        <v>0</v>
      </c>
      <c r="Q91" s="95">
        <f>IF(Q$56=1,U91,coefficients!D$15)</f>
        <v>11.989243309688666</v>
      </c>
      <c r="R91" s="6">
        <f t="shared" si="30"/>
        <v>0</v>
      </c>
      <c r="S91" s="6">
        <f t="shared" si="31"/>
        <v>0</v>
      </c>
      <c r="T91" s="6">
        <v>0</v>
      </c>
      <c r="U91" s="64">
        <v>9.68</v>
      </c>
    </row>
    <row r="92" spans="1:21" ht="18" customHeight="1">
      <c r="A92" s="1" t="s">
        <v>126</v>
      </c>
      <c r="B92" s="1">
        <v>34</v>
      </c>
      <c r="C92" s="6">
        <f t="shared" si="23"/>
        <v>0</v>
      </c>
      <c r="D92" s="6">
        <f t="shared" si="23"/>
        <v>507.74646000000001</v>
      </c>
      <c r="E92" s="6">
        <f t="shared" si="25"/>
        <v>703.71779214876028</v>
      </c>
      <c r="F92" s="6">
        <f t="shared" si="26"/>
        <v>456.26634000000001</v>
      </c>
      <c r="G92" s="6">
        <f t="shared" si="27"/>
        <v>23.557729999999999</v>
      </c>
      <c r="H92" s="6">
        <f t="shared" si="28"/>
        <v>47.083364999999993</v>
      </c>
      <c r="I92" s="2">
        <f t="shared" si="21"/>
        <v>526.90743499999996</v>
      </c>
      <c r="J92" s="36">
        <v>0</v>
      </c>
      <c r="K92" s="6">
        <f t="shared" si="22"/>
        <v>526.90743499999996</v>
      </c>
      <c r="L92" s="6">
        <f t="shared" si="24"/>
        <v>0</v>
      </c>
      <c r="M92" s="6">
        <f t="shared" si="24"/>
        <v>0</v>
      </c>
      <c r="N92" s="6">
        <f t="shared" si="24"/>
        <v>1251.3150000000001</v>
      </c>
      <c r="O92" s="6">
        <f t="shared" si="24"/>
        <v>0</v>
      </c>
      <c r="P92" s="6">
        <f t="shared" si="29"/>
        <v>21.602387511478419</v>
      </c>
      <c r="Q92" s="95">
        <f>IF(Q$56=1,U92,coefficients!D$15)</f>
        <v>11.989243309688666</v>
      </c>
      <c r="R92" s="6">
        <f t="shared" si="30"/>
        <v>239.78486619377333</v>
      </c>
      <c r="S92" s="6">
        <f t="shared" si="31"/>
        <v>0</v>
      </c>
      <c r="T92" s="6">
        <v>0</v>
      </c>
      <c r="U92" s="64">
        <v>12.119876013465003</v>
      </c>
    </row>
    <row r="93" spans="1:21" ht="18" customHeight="1">
      <c r="A93" s="1" t="s">
        <v>127</v>
      </c>
      <c r="B93" s="1">
        <v>35</v>
      </c>
      <c r="C93" s="6">
        <f t="shared" si="23"/>
        <v>0</v>
      </c>
      <c r="D93" s="6">
        <f t="shared" si="23"/>
        <v>159.76142000000002</v>
      </c>
      <c r="E93" s="6">
        <f t="shared" si="25"/>
        <v>111.10704404958676</v>
      </c>
      <c r="F93" s="6">
        <f t="shared" si="26"/>
        <v>298.25576999999998</v>
      </c>
      <c r="G93" s="6">
        <f t="shared" si="27"/>
        <v>147.55968999999999</v>
      </c>
      <c r="H93" s="6">
        <f t="shared" si="28"/>
        <v>294.91834499999999</v>
      </c>
      <c r="I93" s="2">
        <f t="shared" si="21"/>
        <v>740.73380499999996</v>
      </c>
      <c r="J93" s="36">
        <v>0</v>
      </c>
      <c r="K93" s="6">
        <f t="shared" si="22"/>
        <v>740.73380499999996</v>
      </c>
      <c r="L93" s="6">
        <f t="shared" si="24"/>
        <v>0</v>
      </c>
      <c r="M93" s="6">
        <f t="shared" si="24"/>
        <v>0</v>
      </c>
      <c r="N93" s="6">
        <f t="shared" si="24"/>
        <v>399.80394000000001</v>
      </c>
      <c r="O93" s="6">
        <f t="shared" si="24"/>
        <v>0</v>
      </c>
      <c r="P93" s="6">
        <f t="shared" si="29"/>
        <v>50.765610651974285</v>
      </c>
      <c r="Q93" s="95">
        <f>IF(Q$56=1,U93,coefficients!D$15)</f>
        <v>11.989243309688666</v>
      </c>
      <c r="R93" s="6">
        <f t="shared" si="30"/>
        <v>563.49443555536732</v>
      </c>
      <c r="S93" s="6">
        <f t="shared" si="31"/>
        <v>0</v>
      </c>
      <c r="T93" s="6">
        <v>0</v>
      </c>
      <c r="U93" s="64">
        <v>12.604249859355004</v>
      </c>
    </row>
    <row r="94" spans="1:21" ht="18" customHeight="1">
      <c r="A94" s="1" t="s">
        <v>128</v>
      </c>
      <c r="B94" s="1">
        <v>37</v>
      </c>
      <c r="C94" s="6">
        <f t="shared" si="23"/>
        <v>0</v>
      </c>
      <c r="D94" s="6">
        <f t="shared" si="23"/>
        <v>190.67542</v>
      </c>
      <c r="E94" s="6">
        <f t="shared" si="25"/>
        <v>27.589559214876029</v>
      </c>
      <c r="F94" s="6">
        <f t="shared" si="26"/>
        <v>12.83625</v>
      </c>
      <c r="G94" s="6">
        <f t="shared" si="27"/>
        <v>0.21285999999999999</v>
      </c>
      <c r="H94" s="6">
        <f t="shared" si="28"/>
        <v>0.42543000000000003</v>
      </c>
      <c r="I94" s="2">
        <f t="shared" si="21"/>
        <v>13.474539999999999</v>
      </c>
      <c r="J94" s="36">
        <v>0</v>
      </c>
      <c r="K94" s="6">
        <f t="shared" si="22"/>
        <v>13.474539999999999</v>
      </c>
      <c r="L94" s="6">
        <f t="shared" si="24"/>
        <v>0</v>
      </c>
      <c r="M94" s="6">
        <f t="shared" si="24"/>
        <v>0</v>
      </c>
      <c r="N94" s="6">
        <f t="shared" si="24"/>
        <v>3.0380700000000003</v>
      </c>
      <c r="O94" s="6">
        <f t="shared" si="24"/>
        <v>0</v>
      </c>
      <c r="P94" s="6">
        <f t="shared" si="29"/>
        <v>2.1602387511478423</v>
      </c>
      <c r="Q94" s="95">
        <f>IF(Q$56=1,U94,coefficients!D$15)</f>
        <v>11.989243309688666</v>
      </c>
      <c r="R94" s="6">
        <f t="shared" si="30"/>
        <v>23.978486619377332</v>
      </c>
      <c r="S94" s="6">
        <f t="shared" si="31"/>
        <v>0</v>
      </c>
      <c r="T94" s="6">
        <v>0</v>
      </c>
      <c r="U94" s="64">
        <v>9.68</v>
      </c>
    </row>
    <row r="95" spans="1:21" ht="18" customHeight="1">
      <c r="A95" s="1" t="s">
        <v>129</v>
      </c>
      <c r="B95" s="1">
        <v>38</v>
      </c>
      <c r="C95" s="6">
        <f t="shared" si="23"/>
        <v>0</v>
      </c>
      <c r="D95" s="6">
        <f t="shared" si="23"/>
        <v>475.88372000000004</v>
      </c>
      <c r="E95" s="6">
        <f t="shared" si="25"/>
        <v>16.921994214876037</v>
      </c>
      <c r="F95" s="6">
        <f t="shared" si="26"/>
        <v>4.8704400000000003</v>
      </c>
      <c r="G95" s="6">
        <f t="shared" si="27"/>
        <v>1.3835899999999999</v>
      </c>
      <c r="H95" s="6">
        <f t="shared" si="28"/>
        <v>2.7652950000000001</v>
      </c>
      <c r="I95" s="2">
        <f t="shared" si="21"/>
        <v>9.0193250000000003</v>
      </c>
      <c r="J95" s="36">
        <v>0</v>
      </c>
      <c r="K95" s="6">
        <f t="shared" si="22"/>
        <v>9.0193250000000003</v>
      </c>
      <c r="L95" s="6">
        <f t="shared" si="24"/>
        <v>0</v>
      </c>
      <c r="M95" s="6">
        <f t="shared" si="24"/>
        <v>0</v>
      </c>
      <c r="N95" s="6">
        <f t="shared" si="24"/>
        <v>0</v>
      </c>
      <c r="O95" s="6">
        <f t="shared" si="24"/>
        <v>0</v>
      </c>
      <c r="P95" s="6">
        <f t="shared" si="29"/>
        <v>2.1602387511478423</v>
      </c>
      <c r="Q95" s="95">
        <f>IF(Q$56=1,U95,coefficients!D$15)</f>
        <v>11.989243309688666</v>
      </c>
      <c r="R95" s="6">
        <f t="shared" si="30"/>
        <v>23.978486619377332</v>
      </c>
      <c r="S95" s="6">
        <f t="shared" si="31"/>
        <v>0</v>
      </c>
      <c r="T95" s="6">
        <v>0</v>
      </c>
      <c r="U95" s="64">
        <v>15.478903336050005</v>
      </c>
    </row>
    <row r="96" spans="1:21" ht="18" customHeight="1">
      <c r="A96" s="1" t="s">
        <v>130</v>
      </c>
      <c r="B96" s="1">
        <v>39</v>
      </c>
      <c r="C96" s="6">
        <f t="shared" si="23"/>
        <v>0</v>
      </c>
      <c r="D96" s="6">
        <f t="shared" si="23"/>
        <v>1040.26676</v>
      </c>
      <c r="E96" s="6">
        <f t="shared" si="25"/>
        <v>493.8801584297521</v>
      </c>
      <c r="F96" s="6">
        <f t="shared" si="26"/>
        <v>376.02144000000004</v>
      </c>
      <c r="G96" s="6">
        <f t="shared" si="27"/>
        <v>42.098570000000002</v>
      </c>
      <c r="H96" s="6">
        <f t="shared" si="28"/>
        <v>84.139785000000003</v>
      </c>
      <c r="I96" s="2">
        <f t="shared" si="21"/>
        <v>502.25979500000005</v>
      </c>
      <c r="J96" s="36">
        <v>0</v>
      </c>
      <c r="K96" s="6">
        <f t="shared" si="22"/>
        <v>502.25979500000005</v>
      </c>
      <c r="L96" s="6">
        <f t="shared" si="24"/>
        <v>28.066780000000001</v>
      </c>
      <c r="M96" s="6">
        <f t="shared" si="24"/>
        <v>0</v>
      </c>
      <c r="N96" s="6">
        <f t="shared" si="24"/>
        <v>1359.1302600000001</v>
      </c>
      <c r="O96" s="6">
        <f t="shared" si="24"/>
        <v>0</v>
      </c>
      <c r="P96" s="6">
        <f t="shared" si="29"/>
        <v>4.3204775022956845</v>
      </c>
      <c r="Q96" s="95">
        <f>IF(Q$56=1,U96,coefficients!D$15)</f>
        <v>11.989243309688666</v>
      </c>
      <c r="R96" s="6">
        <f t="shared" si="30"/>
        <v>47.956973238754664</v>
      </c>
      <c r="S96" s="6">
        <f t="shared" si="31"/>
        <v>0</v>
      </c>
      <c r="T96" s="6">
        <v>0</v>
      </c>
      <c r="U96" s="64">
        <v>12.5</v>
      </c>
    </row>
    <row r="97" spans="1:21" ht="18" customHeight="1">
      <c r="A97" s="1" t="s">
        <v>131</v>
      </c>
      <c r="B97" s="1">
        <v>40</v>
      </c>
      <c r="C97" s="6">
        <f t="shared" si="23"/>
        <v>0</v>
      </c>
      <c r="D97" s="6">
        <f t="shared" si="23"/>
        <v>327.24068</v>
      </c>
      <c r="E97" s="6">
        <f t="shared" si="25"/>
        <v>173.4124666115703</v>
      </c>
      <c r="F97" s="6">
        <f t="shared" si="26"/>
        <v>378.39798000000002</v>
      </c>
      <c r="G97" s="6">
        <f t="shared" si="27"/>
        <v>25.095459999999999</v>
      </c>
      <c r="H97" s="6">
        <f t="shared" si="28"/>
        <v>50.156730000000003</v>
      </c>
      <c r="I97" s="2">
        <f t="shared" si="21"/>
        <v>453.65017</v>
      </c>
      <c r="J97" s="36">
        <v>0</v>
      </c>
      <c r="K97" s="6">
        <f t="shared" si="22"/>
        <v>453.65017</v>
      </c>
      <c r="L97" s="6">
        <f t="shared" si="24"/>
        <v>0</v>
      </c>
      <c r="M97" s="6">
        <f t="shared" si="24"/>
        <v>0</v>
      </c>
      <c r="N97" s="6">
        <f t="shared" si="24"/>
        <v>813.14568000000008</v>
      </c>
      <c r="O97" s="6">
        <f t="shared" si="24"/>
        <v>0</v>
      </c>
      <c r="P97" s="6">
        <f t="shared" si="29"/>
        <v>16.201790633608816</v>
      </c>
      <c r="Q97" s="95">
        <f>IF(Q$56=1,U97,coefficients!D$15)</f>
        <v>11.989243309688666</v>
      </c>
      <c r="R97" s="6">
        <f t="shared" si="30"/>
        <v>179.83864964532998</v>
      </c>
      <c r="S97" s="6">
        <f t="shared" si="31"/>
        <v>0</v>
      </c>
      <c r="T97" s="6">
        <v>0</v>
      </c>
      <c r="U97" s="64">
        <v>11.098478990610003</v>
      </c>
    </row>
    <row r="98" spans="1:21" ht="18" customHeight="1">
      <c r="A98" s="1" t="s">
        <v>132</v>
      </c>
      <c r="B98" s="1">
        <v>41</v>
      </c>
      <c r="C98" s="6">
        <f t="shared" ref="C98:D107" si="32">C$56*D43</f>
        <v>0</v>
      </c>
      <c r="D98" s="6">
        <f t="shared" si="32"/>
        <v>267.49137999999999</v>
      </c>
      <c r="E98" s="6">
        <f t="shared" si="25"/>
        <v>236.04262128099174</v>
      </c>
      <c r="F98" s="6">
        <f t="shared" si="26"/>
        <v>551.23991999999998</v>
      </c>
      <c r="G98" s="6">
        <f t="shared" si="27"/>
        <v>228.77311999999998</v>
      </c>
      <c r="H98" s="6">
        <f t="shared" si="28"/>
        <v>457.23455999999999</v>
      </c>
      <c r="I98" s="2">
        <f t="shared" si="21"/>
        <v>1237.2475999999999</v>
      </c>
      <c r="J98" s="36">
        <v>0</v>
      </c>
      <c r="K98" s="6">
        <f t="shared" si="22"/>
        <v>1237.2475999999999</v>
      </c>
      <c r="L98" s="6">
        <f t="shared" ref="L98:O107" si="33">L$56*L43</f>
        <v>13.629760000000001</v>
      </c>
      <c r="M98" s="6">
        <f t="shared" si="33"/>
        <v>0</v>
      </c>
      <c r="N98" s="6">
        <f t="shared" si="33"/>
        <v>939.11415</v>
      </c>
      <c r="O98" s="6">
        <f t="shared" si="33"/>
        <v>0</v>
      </c>
      <c r="P98" s="6">
        <f t="shared" si="29"/>
        <v>113.4125344352617</v>
      </c>
      <c r="Q98" s="95">
        <f>IF(Q$56=1,U98,coefficients!D$15)</f>
        <v>11.989243309688666</v>
      </c>
      <c r="R98" s="6">
        <f t="shared" si="30"/>
        <v>971.12870808478192</v>
      </c>
      <c r="S98" s="6">
        <f t="shared" si="31"/>
        <v>0</v>
      </c>
      <c r="T98" s="6">
        <v>0</v>
      </c>
      <c r="U98" s="64">
        <v>9.4487999502600015</v>
      </c>
    </row>
    <row r="99" spans="1:21" ht="18" customHeight="1">
      <c r="A99" s="1" t="s">
        <v>133</v>
      </c>
      <c r="B99" s="1">
        <v>42</v>
      </c>
      <c r="C99" s="6">
        <f t="shared" si="32"/>
        <v>1728.55098</v>
      </c>
      <c r="D99" s="6">
        <f t="shared" si="32"/>
        <v>73.063640000000007</v>
      </c>
      <c r="E99" s="6">
        <f t="shared" si="25"/>
        <v>489.90770772727274</v>
      </c>
      <c r="F99" s="6">
        <f t="shared" si="26"/>
        <v>1519.8266699999999</v>
      </c>
      <c r="G99" s="6">
        <f t="shared" si="27"/>
        <v>661.57988999999998</v>
      </c>
      <c r="H99" s="6">
        <f t="shared" si="28"/>
        <v>1322.2584449999999</v>
      </c>
      <c r="I99" s="2">
        <f t="shared" si="21"/>
        <v>3503.6650049999998</v>
      </c>
      <c r="J99" s="36">
        <v>0</v>
      </c>
      <c r="K99" s="6">
        <f t="shared" si="22"/>
        <v>3503.6650049999998</v>
      </c>
      <c r="L99" s="6">
        <f t="shared" si="33"/>
        <v>7.61768</v>
      </c>
      <c r="M99" s="6">
        <f t="shared" si="33"/>
        <v>9.1000000000000004E-3</v>
      </c>
      <c r="N99" s="6">
        <f t="shared" si="33"/>
        <v>158.20113000000001</v>
      </c>
      <c r="O99" s="6">
        <f t="shared" si="33"/>
        <v>0</v>
      </c>
      <c r="P99" s="6">
        <f t="shared" si="29"/>
        <v>1223.7752525252527</v>
      </c>
      <c r="Q99" s="95">
        <f>IF(Q$56=1,U99,coefficients!D$15)</f>
        <v>11.989243309688666</v>
      </c>
      <c r="R99" s="6">
        <f t="shared" si="30"/>
        <v>9987.0396769706585</v>
      </c>
      <c r="S99" s="6">
        <f t="shared" si="31"/>
        <v>0</v>
      </c>
      <c r="T99" s="6">
        <v>0</v>
      </c>
      <c r="U99" s="64">
        <v>11.808031736406424</v>
      </c>
    </row>
    <row r="100" spans="1:21" ht="18" customHeight="1">
      <c r="A100" s="1" t="s">
        <v>134</v>
      </c>
      <c r="B100" s="1">
        <v>43</v>
      </c>
      <c r="C100" s="6">
        <f t="shared" si="32"/>
        <v>20.701719999999998</v>
      </c>
      <c r="D100" s="6">
        <f t="shared" si="32"/>
        <v>17.173259999999999</v>
      </c>
      <c r="E100" s="6">
        <f t="shared" si="25"/>
        <v>267.99849256198337</v>
      </c>
      <c r="F100" s="6">
        <f t="shared" si="26"/>
        <v>1034.9098200000001</v>
      </c>
      <c r="G100" s="6">
        <f t="shared" si="27"/>
        <v>568.32885999999996</v>
      </c>
      <c r="H100" s="6">
        <f t="shared" si="28"/>
        <v>1135.8834300000001</v>
      </c>
      <c r="I100" s="2">
        <f t="shared" si="21"/>
        <v>2739.1221100000002</v>
      </c>
      <c r="J100" s="36">
        <v>0</v>
      </c>
      <c r="K100" s="6">
        <f t="shared" si="22"/>
        <v>2739.1221100000002</v>
      </c>
      <c r="L100" s="6">
        <f t="shared" si="33"/>
        <v>20.168120000000002</v>
      </c>
      <c r="M100" s="6">
        <f t="shared" si="33"/>
        <v>0</v>
      </c>
      <c r="N100" s="6">
        <f t="shared" si="33"/>
        <v>0</v>
      </c>
      <c r="O100" s="6">
        <f t="shared" si="33"/>
        <v>0</v>
      </c>
      <c r="P100" s="6">
        <f t="shared" si="29"/>
        <v>1272.3806244260791</v>
      </c>
      <c r="Q100" s="95">
        <f>IF(Q$56=1,U100,coefficients!D$15)</f>
        <v>11.989243309688666</v>
      </c>
      <c r="R100" s="6">
        <f t="shared" si="30"/>
        <v>5239.2993263339467</v>
      </c>
      <c r="S100" s="6">
        <f t="shared" si="31"/>
        <v>0</v>
      </c>
      <c r="T100" s="6">
        <v>0</v>
      </c>
      <c r="U100" s="64">
        <v>13.623702906908772</v>
      </c>
    </row>
    <row r="101" spans="1:21" ht="18" customHeight="1">
      <c r="A101" s="1" t="s">
        <v>135</v>
      </c>
      <c r="B101" s="1">
        <v>44</v>
      </c>
      <c r="C101" s="6">
        <f t="shared" si="32"/>
        <v>5.5538600000000002</v>
      </c>
      <c r="D101" s="6">
        <f t="shared" si="32"/>
        <v>30.231759999999998</v>
      </c>
      <c r="E101" s="6">
        <f t="shared" si="25"/>
        <v>172.14741008264463</v>
      </c>
      <c r="F101" s="6">
        <f t="shared" si="26"/>
        <v>623.90043000000003</v>
      </c>
      <c r="G101" s="6">
        <f t="shared" si="27"/>
        <v>233.16243999999998</v>
      </c>
      <c r="H101" s="6">
        <f t="shared" si="28"/>
        <v>466.00721999999996</v>
      </c>
      <c r="I101" s="2">
        <f t="shared" si="21"/>
        <v>1323.0700899999999</v>
      </c>
      <c r="J101" s="36">
        <v>0</v>
      </c>
      <c r="K101" s="6">
        <f t="shared" si="22"/>
        <v>1323.0700899999999</v>
      </c>
      <c r="L101" s="6">
        <f t="shared" si="33"/>
        <v>0</v>
      </c>
      <c r="M101" s="6">
        <f t="shared" si="33"/>
        <v>0</v>
      </c>
      <c r="N101" s="6">
        <f t="shared" si="33"/>
        <v>58.756259999999997</v>
      </c>
      <c r="O101" s="6">
        <f t="shared" si="33"/>
        <v>0</v>
      </c>
      <c r="P101" s="6">
        <f t="shared" si="29"/>
        <v>1217.294536271809</v>
      </c>
      <c r="Q101" s="95">
        <f>IF(Q$56=1,U101,coefficients!D$15)</f>
        <v>11.989243309688666</v>
      </c>
      <c r="R101" s="6">
        <f t="shared" si="30"/>
        <v>1582.5801168789039</v>
      </c>
      <c r="S101" s="6">
        <f t="shared" si="31"/>
        <v>0</v>
      </c>
      <c r="T101" s="6">
        <v>0</v>
      </c>
      <c r="U101" s="64">
        <v>8.532561191338802</v>
      </c>
    </row>
    <row r="102" spans="1:21" ht="18" customHeight="1">
      <c r="A102" s="1" t="s">
        <v>136</v>
      </c>
      <c r="B102" s="1">
        <v>45</v>
      </c>
      <c r="C102" s="6">
        <f t="shared" si="32"/>
        <v>5.4579200000000005</v>
      </c>
      <c r="D102" s="6">
        <f t="shared" si="32"/>
        <v>29.794699999999999</v>
      </c>
      <c r="E102" s="6">
        <f t="shared" si="25"/>
        <v>72.465933057851259</v>
      </c>
      <c r="F102" s="6">
        <f t="shared" si="26"/>
        <v>283.86450000000002</v>
      </c>
      <c r="G102" s="6">
        <f t="shared" si="27"/>
        <v>103.31049999999999</v>
      </c>
      <c r="H102" s="6">
        <f t="shared" si="28"/>
        <v>206.48024999999998</v>
      </c>
      <c r="I102" s="2">
        <f t="shared" si="21"/>
        <v>593.65525000000002</v>
      </c>
      <c r="J102" s="36">
        <v>0</v>
      </c>
      <c r="K102" s="6">
        <f t="shared" si="22"/>
        <v>593.65525000000002</v>
      </c>
      <c r="L102" s="6">
        <f t="shared" si="33"/>
        <v>0</v>
      </c>
      <c r="M102" s="6">
        <f t="shared" si="33"/>
        <v>16.671199999999999</v>
      </c>
      <c r="N102" s="6">
        <f t="shared" si="33"/>
        <v>0</v>
      </c>
      <c r="O102" s="6">
        <f t="shared" si="33"/>
        <v>0</v>
      </c>
      <c r="P102" s="6">
        <f t="shared" si="29"/>
        <v>342.39784205693297</v>
      </c>
      <c r="Q102" s="95">
        <f>IF(Q$56=1,U102,coefficients!D$15)</f>
        <v>11.989243309688666</v>
      </c>
      <c r="R102" s="6">
        <f t="shared" si="30"/>
        <v>3237.0956936159396</v>
      </c>
      <c r="S102" s="6">
        <f t="shared" si="31"/>
        <v>0</v>
      </c>
      <c r="T102" s="6">
        <v>0</v>
      </c>
      <c r="U102" s="64">
        <v>7.5146694826254539</v>
      </c>
    </row>
    <row r="103" spans="1:21" ht="18" customHeight="1">
      <c r="A103" s="1" t="s">
        <v>137</v>
      </c>
      <c r="B103" s="1">
        <v>46</v>
      </c>
      <c r="C103" s="6">
        <f t="shared" si="32"/>
        <v>0.2132</v>
      </c>
      <c r="D103" s="6">
        <f t="shared" si="32"/>
        <v>140.16834</v>
      </c>
      <c r="E103" s="6">
        <f t="shared" si="25"/>
        <v>87.48187417355372</v>
      </c>
      <c r="F103" s="6">
        <f t="shared" si="26"/>
        <v>318.92579999999998</v>
      </c>
      <c r="G103" s="6">
        <f t="shared" si="27"/>
        <v>91.900469999999999</v>
      </c>
      <c r="H103" s="6">
        <f t="shared" si="28"/>
        <v>183.675735</v>
      </c>
      <c r="I103" s="2">
        <f t="shared" si="21"/>
        <v>594.50200499999994</v>
      </c>
      <c r="J103" s="36">
        <v>0</v>
      </c>
      <c r="K103" s="6">
        <f t="shared" si="22"/>
        <v>594.50200499999994</v>
      </c>
      <c r="L103" s="6">
        <f t="shared" si="33"/>
        <v>31.104040000000001</v>
      </c>
      <c r="M103" s="6">
        <f t="shared" si="33"/>
        <v>0</v>
      </c>
      <c r="N103" s="6">
        <f t="shared" si="33"/>
        <v>54.154649999999997</v>
      </c>
      <c r="O103" s="6">
        <f t="shared" si="33"/>
        <v>0</v>
      </c>
      <c r="P103" s="6">
        <f t="shared" si="29"/>
        <v>373.72130394857669</v>
      </c>
      <c r="Q103" s="95">
        <f>IF(Q$56=1,U103,coefficients!D$15)</f>
        <v>11.989243309688666</v>
      </c>
      <c r="R103" s="6">
        <f t="shared" si="30"/>
        <v>4148.2781851522786</v>
      </c>
      <c r="S103" s="6">
        <f t="shared" si="31"/>
        <v>0</v>
      </c>
      <c r="T103" s="6">
        <v>0</v>
      </c>
      <c r="U103" s="64">
        <v>9.2141309723378733</v>
      </c>
    </row>
    <row r="104" spans="1:21" ht="18" customHeight="1">
      <c r="A104" s="1" t="s">
        <v>138</v>
      </c>
      <c r="B104" s="1">
        <v>47</v>
      </c>
      <c r="C104" s="6">
        <f t="shared" si="32"/>
        <v>2.9741400000000002</v>
      </c>
      <c r="D104" s="6">
        <f t="shared" si="32"/>
        <v>24.2515</v>
      </c>
      <c r="E104" s="6">
        <f t="shared" si="25"/>
        <v>87.911389008264464</v>
      </c>
      <c r="F104" s="6">
        <f t="shared" si="26"/>
        <v>75.169079999999994</v>
      </c>
      <c r="G104" s="6">
        <f t="shared" si="27"/>
        <v>9.9787299999999988</v>
      </c>
      <c r="H104" s="6">
        <f t="shared" si="28"/>
        <v>19.943864999999999</v>
      </c>
      <c r="I104" s="2">
        <f t="shared" si="21"/>
        <v>105.091675</v>
      </c>
      <c r="J104" s="36">
        <v>0</v>
      </c>
      <c r="K104" s="6">
        <f t="shared" si="22"/>
        <v>105.091675</v>
      </c>
      <c r="L104" s="6">
        <f t="shared" si="33"/>
        <v>0</v>
      </c>
      <c r="M104" s="6">
        <f t="shared" si="33"/>
        <v>0</v>
      </c>
      <c r="N104" s="6">
        <f t="shared" si="33"/>
        <v>2.50746</v>
      </c>
      <c r="O104" s="6">
        <f t="shared" si="33"/>
        <v>0</v>
      </c>
      <c r="P104" s="6">
        <f t="shared" si="29"/>
        <v>30.243342516069788</v>
      </c>
      <c r="Q104" s="95">
        <f>IF(Q$56=1,U104,coefficients!D$15)</f>
        <v>11.989243309688666</v>
      </c>
      <c r="R104" s="6">
        <f t="shared" si="30"/>
        <v>335.69881267128267</v>
      </c>
      <c r="S104" s="6">
        <f t="shared" si="31"/>
        <v>0</v>
      </c>
      <c r="T104" s="6">
        <v>0</v>
      </c>
      <c r="U104" s="64">
        <v>16.279173168390003</v>
      </c>
    </row>
    <row r="105" spans="1:21" ht="18" customHeight="1">
      <c r="A105" s="1" t="s">
        <v>139</v>
      </c>
      <c r="B105" s="1">
        <v>49</v>
      </c>
      <c r="C105" s="6">
        <f t="shared" si="32"/>
        <v>0</v>
      </c>
      <c r="D105" s="6">
        <f t="shared" si="32"/>
        <v>4.5518200000000002</v>
      </c>
      <c r="E105" s="6">
        <f t="shared" si="25"/>
        <v>43.430059008264458</v>
      </c>
      <c r="F105" s="6">
        <f t="shared" si="26"/>
        <v>46.122480000000003</v>
      </c>
      <c r="G105" s="6">
        <f t="shared" si="27"/>
        <v>19.59046</v>
      </c>
      <c r="H105" s="6">
        <f t="shared" si="28"/>
        <v>39.154229999999998</v>
      </c>
      <c r="I105" s="2">
        <f t="shared" si="21"/>
        <v>104.86717</v>
      </c>
      <c r="J105" s="36">
        <v>0</v>
      </c>
      <c r="K105" s="6">
        <f t="shared" si="22"/>
        <v>104.86717</v>
      </c>
      <c r="L105" s="6">
        <f t="shared" si="33"/>
        <v>0</v>
      </c>
      <c r="M105" s="6">
        <f t="shared" si="33"/>
        <v>0</v>
      </c>
      <c r="N105" s="6">
        <f t="shared" si="33"/>
        <v>13.66752</v>
      </c>
      <c r="O105" s="6">
        <f t="shared" si="33"/>
        <v>0</v>
      </c>
      <c r="P105" s="6">
        <f t="shared" si="29"/>
        <v>30.243342516069788</v>
      </c>
      <c r="Q105" s="95">
        <f>IF(Q$56=1,U105,coefficients!D$15)</f>
        <v>11.989243309688666</v>
      </c>
      <c r="R105" s="6">
        <f t="shared" si="30"/>
        <v>335.69881267128267</v>
      </c>
      <c r="S105" s="6">
        <f t="shared" si="31"/>
        <v>0</v>
      </c>
      <c r="T105" s="6">
        <v>0</v>
      </c>
      <c r="U105" s="64">
        <v>9.68</v>
      </c>
    </row>
    <row r="106" spans="1:21" ht="18" customHeight="1">
      <c r="A106" s="1" t="s">
        <v>140</v>
      </c>
      <c r="B106" s="1">
        <v>50</v>
      </c>
      <c r="C106" s="6">
        <f t="shared" si="32"/>
        <v>0</v>
      </c>
      <c r="D106" s="6">
        <f t="shared" si="32"/>
        <v>501.79818</v>
      </c>
      <c r="E106" s="6">
        <f t="shared" si="25"/>
        <v>107.96535000000002</v>
      </c>
      <c r="F106" s="6">
        <f t="shared" si="26"/>
        <v>72.763199999999998</v>
      </c>
      <c r="G106" s="6">
        <f t="shared" si="27"/>
        <v>3.2406099999999998</v>
      </c>
      <c r="H106" s="6">
        <f t="shared" si="28"/>
        <v>6.4768049999999997</v>
      </c>
      <c r="I106" s="2">
        <f t="shared" si="21"/>
        <v>82.480615</v>
      </c>
      <c r="J106" s="36">
        <v>0</v>
      </c>
      <c r="K106" s="6">
        <f t="shared" si="22"/>
        <v>82.480615</v>
      </c>
      <c r="L106" s="6">
        <f t="shared" si="33"/>
        <v>0</v>
      </c>
      <c r="M106" s="6">
        <f t="shared" si="33"/>
        <v>0</v>
      </c>
      <c r="N106" s="6">
        <f t="shared" si="33"/>
        <v>0</v>
      </c>
      <c r="O106" s="6">
        <f t="shared" si="33"/>
        <v>0</v>
      </c>
      <c r="P106" s="6">
        <f t="shared" si="29"/>
        <v>0</v>
      </c>
      <c r="Q106" s="95">
        <f>IF(Q$56=1,U106,coefficients!D$15)</f>
        <v>11.989243309688666</v>
      </c>
      <c r="R106" s="6">
        <f t="shared" si="30"/>
        <v>0</v>
      </c>
      <c r="S106" s="6">
        <f t="shared" si="31"/>
        <v>0</v>
      </c>
      <c r="T106" s="6">
        <v>0</v>
      </c>
      <c r="U106" s="64">
        <v>9.68</v>
      </c>
    </row>
    <row r="107" spans="1:21" ht="18" customHeight="1">
      <c r="A107" s="1" t="s">
        <v>141</v>
      </c>
      <c r="B107" s="1">
        <v>51</v>
      </c>
      <c r="C107" s="6">
        <f t="shared" si="32"/>
        <v>0</v>
      </c>
      <c r="D107" s="6">
        <f t="shared" si="32"/>
        <v>2437.4729600000001</v>
      </c>
      <c r="E107" s="6">
        <f t="shared" si="25"/>
        <v>615.92023661157032</v>
      </c>
      <c r="F107" s="6">
        <f t="shared" si="26"/>
        <v>290.48066999999998</v>
      </c>
      <c r="G107" s="6">
        <f t="shared" si="27"/>
        <v>14.177210000000001</v>
      </c>
      <c r="H107" s="6">
        <f t="shared" si="28"/>
        <v>28.335104999999999</v>
      </c>
      <c r="I107" s="2">
        <f t="shared" si="21"/>
        <v>332.99298499999998</v>
      </c>
      <c r="J107" s="36">
        <v>0</v>
      </c>
      <c r="K107" s="6">
        <f t="shared" si="22"/>
        <v>332.99298499999998</v>
      </c>
      <c r="L107" s="6">
        <f t="shared" si="33"/>
        <v>0</v>
      </c>
      <c r="M107" s="6">
        <f t="shared" si="33"/>
        <v>0</v>
      </c>
      <c r="N107" s="6">
        <f t="shared" si="33"/>
        <v>71.63994000000001</v>
      </c>
      <c r="O107" s="6">
        <f t="shared" si="33"/>
        <v>0</v>
      </c>
      <c r="P107" s="6">
        <f t="shared" si="29"/>
        <v>16.201790633608816</v>
      </c>
      <c r="Q107" s="95">
        <f>IF(Q$56=1,U107,coefficients!D$15)</f>
        <v>11.989243309688666</v>
      </c>
      <c r="R107" s="6">
        <f t="shared" si="30"/>
        <v>179.83864964532998</v>
      </c>
      <c r="S107" s="6">
        <f t="shared" si="31"/>
        <v>0</v>
      </c>
      <c r="T107" s="6">
        <v>0</v>
      </c>
      <c r="U107" s="64">
        <v>9.68</v>
      </c>
    </row>
    <row r="108" spans="1:21" ht="18" customHeight="1">
      <c r="A108" s="44" t="s">
        <v>143</v>
      </c>
      <c r="B108" s="28"/>
      <c r="C108" s="6"/>
      <c r="D108" s="6"/>
      <c r="E108" s="6"/>
      <c r="F108" s="6"/>
      <c r="G108" s="6"/>
      <c r="H108" s="6"/>
      <c r="I108" s="2"/>
      <c r="J108" s="36"/>
      <c r="K108" s="6"/>
      <c r="L108" s="6"/>
      <c r="M108" s="6"/>
      <c r="N108" s="6"/>
      <c r="O108" s="6"/>
      <c r="P108" s="6"/>
      <c r="R108" s="6"/>
      <c r="S108" s="6"/>
      <c r="T108" s="41">
        <v>20502</v>
      </c>
    </row>
    <row r="109" spans="1:21" ht="18" customHeight="1">
      <c r="A109" s="33" t="s">
        <v>27</v>
      </c>
      <c r="B109" s="15"/>
      <c r="C109" s="6">
        <f>SUM(C49:C107)</f>
        <v>12719.223759999999</v>
      </c>
      <c r="D109" s="6">
        <f t="shared" ref="D109:I109" si="34">SUM(D58:D107)</f>
        <v>18547.440600000005</v>
      </c>
      <c r="E109" s="6">
        <f t="shared" si="34"/>
        <v>10246.24773586777</v>
      </c>
      <c r="F109" s="6">
        <f t="shared" si="34"/>
        <v>12437.27001</v>
      </c>
      <c r="G109" s="6">
        <f t="shared" si="34"/>
        <v>2877.0304399999995</v>
      </c>
      <c r="H109" s="6">
        <f t="shared" si="34"/>
        <v>5750.1412199999986</v>
      </c>
      <c r="I109" s="2">
        <f t="shared" si="34"/>
        <v>21064.44167</v>
      </c>
      <c r="J109" s="6"/>
      <c r="K109" s="6">
        <f t="shared" ref="K109:P109" si="35">SUM(K58:K107)</f>
        <v>21064.44167</v>
      </c>
      <c r="L109" s="6">
        <f t="shared" si="35"/>
        <v>105.48792</v>
      </c>
      <c r="M109" s="6">
        <f t="shared" si="35"/>
        <v>16.680299999999999</v>
      </c>
      <c r="N109" s="6">
        <f t="shared" si="35"/>
        <v>12706.97652</v>
      </c>
      <c r="O109" s="6">
        <f t="shared" si="35"/>
        <v>0</v>
      </c>
      <c r="P109" s="6">
        <f t="shared" si="35"/>
        <v>6442.912075298439</v>
      </c>
      <c r="R109" s="6">
        <f>SUM(R58:R107)</f>
        <v>46254.500688778877</v>
      </c>
      <c r="S109" s="6">
        <f>SUM(S58:S107)</f>
        <v>0</v>
      </c>
      <c r="T109" s="6">
        <f>SUM(T58:T108)</f>
        <v>20502</v>
      </c>
      <c r="U109" s="33" t="s">
        <v>27</v>
      </c>
    </row>
    <row r="110" spans="1:21" ht="18" customHeight="1">
      <c r="A110" s="33"/>
      <c r="B110" s="15"/>
      <c r="C110" s="6"/>
      <c r="D110" s="6"/>
      <c r="E110" s="6"/>
      <c r="F110" s="6"/>
      <c r="G110" s="6"/>
      <c r="H110" s="6"/>
      <c r="I110" s="2"/>
      <c r="J110" s="6"/>
      <c r="K110" s="6"/>
      <c r="L110" s="6"/>
      <c r="M110" s="6"/>
      <c r="N110" s="6"/>
      <c r="O110" s="6"/>
      <c r="P110" s="6"/>
      <c r="R110" s="6"/>
      <c r="S110" s="6"/>
      <c r="T110" s="6"/>
      <c r="U110" s="33"/>
    </row>
    <row r="111" spans="1:21" ht="18" customHeight="1">
      <c r="A111" s="63" t="s">
        <v>26361</v>
      </c>
      <c r="B111" s="15"/>
      <c r="C111" s="6"/>
      <c r="D111" s="6"/>
      <c r="E111" s="6"/>
      <c r="F111" s="6"/>
      <c r="G111" s="6"/>
      <c r="H111" s="6"/>
      <c r="I111" s="2"/>
      <c r="J111" s="6"/>
      <c r="K111" s="6"/>
      <c r="L111" s="6"/>
      <c r="M111" s="6"/>
      <c r="N111" s="6"/>
      <c r="O111" s="6"/>
      <c r="P111" s="6"/>
      <c r="R111" s="6"/>
      <c r="S111" s="6"/>
      <c r="T111" s="6"/>
      <c r="U111" s="33"/>
    </row>
    <row r="112" spans="1:21" ht="18" customHeight="1">
      <c r="A112" s="75" t="s">
        <v>26302</v>
      </c>
      <c r="C112" s="6"/>
      <c r="D112" s="6"/>
      <c r="E112" s="6"/>
      <c r="F112" s="6"/>
      <c r="G112" s="6"/>
      <c r="H112" s="6"/>
      <c r="J112" s="6"/>
      <c r="K112" s="6"/>
      <c r="L112" s="6"/>
      <c r="M112" s="6"/>
      <c r="N112" s="6"/>
      <c r="O112" s="6"/>
      <c r="P112" s="6"/>
      <c r="Q112" s="6"/>
      <c r="R112" s="6"/>
      <c r="S112" s="6"/>
    </row>
    <row r="113" spans="1:19" ht="18" customHeight="1">
      <c r="A113" s="23"/>
      <c r="B113" s="22"/>
      <c r="D113" s="34"/>
      <c r="E113" s="24"/>
      <c r="F113" s="35"/>
      <c r="G113" s="35"/>
      <c r="H113" s="22" t="s">
        <v>88</v>
      </c>
      <c r="I113" s="67"/>
      <c r="J113" s="34"/>
      <c r="K113" s="7" t="s">
        <v>26346</v>
      </c>
      <c r="L113" s="6"/>
      <c r="M113" s="70" t="s">
        <v>26348</v>
      </c>
      <c r="N113" s="34"/>
      <c r="O113" s="34"/>
      <c r="P113" s="22"/>
      <c r="Q113" s="22"/>
      <c r="S113" s="6"/>
    </row>
    <row r="114" spans="1:19" ht="18" customHeight="1">
      <c r="A114" s="23" t="s">
        <v>3</v>
      </c>
      <c r="B114" s="22"/>
      <c r="C114" s="27">
        <f>coefficients!D14</f>
        <v>0.45</v>
      </c>
      <c r="D114" s="27"/>
      <c r="E114" s="25">
        <f>coefficients!D3</f>
        <v>6.9</v>
      </c>
      <c r="F114" s="27"/>
      <c r="G114" s="27">
        <f>coefficients!D12</f>
        <v>7.34</v>
      </c>
      <c r="H114" s="74">
        <f>coefficients!D15</f>
        <v>11.989243309688666</v>
      </c>
      <c r="I114" s="68"/>
      <c r="K114" s="84">
        <v>0.5</v>
      </c>
      <c r="L114" s="7" t="s">
        <v>26344</v>
      </c>
      <c r="M114"/>
      <c r="N114" s="27"/>
      <c r="O114" s="27"/>
      <c r="P114" s="27"/>
      <c r="Q114" s="74"/>
      <c r="R114" s="26"/>
      <c r="S114" s="6"/>
    </row>
    <row r="115" spans="1:19" ht="50.25" customHeight="1">
      <c r="A115" s="32" t="s">
        <v>26304</v>
      </c>
      <c r="B115" s="17" t="s">
        <v>0</v>
      </c>
      <c r="C115" s="29" t="s">
        <v>32</v>
      </c>
      <c r="D115" s="38" t="s">
        <v>33</v>
      </c>
      <c r="E115" s="65" t="s">
        <v>26297</v>
      </c>
      <c r="F115" s="65" t="s">
        <v>26313</v>
      </c>
      <c r="G115" s="29" t="s">
        <v>30</v>
      </c>
      <c r="H115" s="29" t="s">
        <v>31</v>
      </c>
      <c r="I115" s="47" t="s">
        <v>26294</v>
      </c>
      <c r="J115" s="29" t="s">
        <v>41</v>
      </c>
      <c r="K115" s="12" t="s">
        <v>1</v>
      </c>
      <c r="L115" s="65" t="s">
        <v>26295</v>
      </c>
      <c r="M115" s="39"/>
      <c r="N115" s="39"/>
      <c r="O115" s="39"/>
      <c r="P115" s="39"/>
      <c r="Q115" s="39"/>
      <c r="R115" s="6"/>
      <c r="S115" s="6"/>
    </row>
    <row r="116" spans="1:19" ht="18" customHeight="1">
      <c r="A116" s="1" t="s">
        <v>92</v>
      </c>
      <c r="B116" s="1">
        <v>0</v>
      </c>
      <c r="C116" s="41">
        <f>SUM(C58:E58)</f>
        <v>8708.9881399999995</v>
      </c>
      <c r="D116" s="6">
        <f>I58</f>
        <v>11.89265</v>
      </c>
      <c r="E116" s="6">
        <f t="shared" ref="E116:E165" si="36">N58</f>
        <v>0</v>
      </c>
      <c r="F116" s="41">
        <f>SUM(L58, M58,O58)</f>
        <v>0</v>
      </c>
      <c r="G116" s="6">
        <f>P58</f>
        <v>0</v>
      </c>
      <c r="H116" s="6">
        <f t="shared" ref="H116:H147" si="37">R58</f>
        <v>0</v>
      </c>
      <c r="I116" s="6">
        <v>0</v>
      </c>
      <c r="J116" s="6">
        <f>SUM(C116:I116)</f>
        <v>8720.8807899999993</v>
      </c>
      <c r="K116" s="9">
        <f t="shared" ref="K116:K147" si="38">VLOOKUP(B116,ntransmit,((K$114=40%)*3+(K$114=50%)*4+(K$114=60%)*5),FALSE)</f>
        <v>1</v>
      </c>
      <c r="L116" s="6">
        <f t="shared" ref="L116:L166" si="39">J116*K116</f>
        <v>8720.8807899999993</v>
      </c>
    </row>
    <row r="117" spans="1:19" ht="18" customHeight="1">
      <c r="A117" s="1" t="s">
        <v>93</v>
      </c>
      <c r="B117" s="1">
        <v>1</v>
      </c>
      <c r="C117" s="41">
        <f t="shared" ref="C117:C165" si="40">SUM(C59:E59)</f>
        <v>32.281650000000006</v>
      </c>
      <c r="D117" s="6">
        <f t="shared" ref="D117:D165" si="41">I59</f>
        <v>12.953609999999999</v>
      </c>
      <c r="E117" s="6">
        <f t="shared" si="36"/>
        <v>0</v>
      </c>
      <c r="F117" s="41">
        <f t="shared" ref="F117:F165" si="42">SUM(L59, M59,O59)</f>
        <v>0</v>
      </c>
      <c r="G117" s="6">
        <f t="shared" ref="G117:G165" si="43">P59</f>
        <v>0</v>
      </c>
      <c r="H117" s="6">
        <f t="shared" si="37"/>
        <v>0</v>
      </c>
      <c r="I117" s="6">
        <v>0</v>
      </c>
      <c r="J117" s="6">
        <f t="shared" ref="J117:J166" si="44">SUM(C117:I117)</f>
        <v>45.235260000000004</v>
      </c>
      <c r="K117" s="9">
        <f t="shared" si="38"/>
        <v>4.7411999999999996E-2</v>
      </c>
      <c r="L117" s="6">
        <f t="shared" si="39"/>
        <v>2.1446941471200001</v>
      </c>
    </row>
    <row r="118" spans="1:19" ht="18" customHeight="1">
      <c r="A118" s="1" t="s">
        <v>94</v>
      </c>
      <c r="B118" s="1">
        <v>2</v>
      </c>
      <c r="C118" s="41">
        <f t="shared" si="40"/>
        <v>1061.2284600413223</v>
      </c>
      <c r="D118" s="6">
        <f t="shared" si="41"/>
        <v>413.77010499999994</v>
      </c>
      <c r="E118" s="6">
        <f t="shared" si="36"/>
        <v>308.49417</v>
      </c>
      <c r="F118" s="41">
        <f t="shared" si="42"/>
        <v>0</v>
      </c>
      <c r="G118" s="6">
        <f t="shared" si="43"/>
        <v>20.5222681359045</v>
      </c>
      <c r="H118" s="6">
        <f t="shared" si="37"/>
        <v>227.79562288408465</v>
      </c>
      <c r="I118" s="6">
        <v>0</v>
      </c>
      <c r="J118" s="6">
        <f t="shared" si="44"/>
        <v>2031.8106260613115</v>
      </c>
      <c r="K118" s="9">
        <f t="shared" si="38"/>
        <v>0.24</v>
      </c>
      <c r="L118" s="6">
        <f t="shared" si="39"/>
        <v>487.63455025471472</v>
      </c>
    </row>
    <row r="119" spans="1:19" ht="18" customHeight="1">
      <c r="A119" s="1" t="s">
        <v>95</v>
      </c>
      <c r="B119" s="1">
        <v>3</v>
      </c>
      <c r="C119" s="41">
        <f t="shared" si="40"/>
        <v>275.96433500000001</v>
      </c>
      <c r="D119" s="6">
        <f t="shared" si="41"/>
        <v>32.044725</v>
      </c>
      <c r="E119" s="6">
        <f t="shared" si="36"/>
        <v>11.714130000000001</v>
      </c>
      <c r="F119" s="41">
        <f t="shared" si="42"/>
        <v>0</v>
      </c>
      <c r="G119" s="6">
        <f t="shared" si="43"/>
        <v>0</v>
      </c>
      <c r="H119" s="6">
        <f t="shared" si="37"/>
        <v>0</v>
      </c>
      <c r="I119" s="6">
        <v>0</v>
      </c>
      <c r="J119" s="6">
        <f t="shared" si="44"/>
        <v>319.72318999999999</v>
      </c>
      <c r="K119" s="9">
        <f t="shared" si="38"/>
        <v>4.7411999999999996E-2</v>
      </c>
      <c r="L119" s="6">
        <f t="shared" si="39"/>
        <v>15.158715884279998</v>
      </c>
    </row>
    <row r="120" spans="1:19" ht="18" customHeight="1">
      <c r="A120" s="1" t="s">
        <v>96</v>
      </c>
      <c r="B120" s="1">
        <v>4</v>
      </c>
      <c r="C120" s="41">
        <f t="shared" si="40"/>
        <v>249.56203396694212</v>
      </c>
      <c r="D120" s="6">
        <f t="shared" si="41"/>
        <v>94.844149999999999</v>
      </c>
      <c r="E120" s="6">
        <f t="shared" si="36"/>
        <v>107.78076</v>
      </c>
      <c r="F120" s="41">
        <f t="shared" si="42"/>
        <v>0</v>
      </c>
      <c r="G120" s="6">
        <f t="shared" si="43"/>
        <v>9.7210743801652892</v>
      </c>
      <c r="H120" s="6">
        <f t="shared" si="37"/>
        <v>107.90318978719799</v>
      </c>
      <c r="I120" s="6">
        <v>0</v>
      </c>
      <c r="J120" s="6">
        <f t="shared" si="44"/>
        <v>569.81120813430539</v>
      </c>
      <c r="K120" s="9">
        <f t="shared" si="38"/>
        <v>3.024E-2</v>
      </c>
      <c r="L120" s="6">
        <f t="shared" si="39"/>
        <v>17.231090933981395</v>
      </c>
    </row>
    <row r="121" spans="1:19" ht="18" customHeight="1">
      <c r="A121" s="1" t="s">
        <v>97</v>
      </c>
      <c r="B121" s="1">
        <v>5</v>
      </c>
      <c r="C121" s="41">
        <f t="shared" si="40"/>
        <v>3808.6550320661154</v>
      </c>
      <c r="D121" s="6">
        <f t="shared" si="41"/>
        <v>550.27017499999999</v>
      </c>
      <c r="E121" s="6">
        <f t="shared" si="36"/>
        <v>662.54489999999998</v>
      </c>
      <c r="F121" s="41">
        <f t="shared" si="42"/>
        <v>0</v>
      </c>
      <c r="G121" s="6">
        <f t="shared" si="43"/>
        <v>241.9467401285583</v>
      </c>
      <c r="H121" s="6">
        <f t="shared" si="37"/>
        <v>2685.5905013702613</v>
      </c>
      <c r="I121" s="6">
        <v>0</v>
      </c>
      <c r="J121" s="6">
        <f t="shared" si="44"/>
        <v>7949.0073485649345</v>
      </c>
      <c r="K121" s="9">
        <f t="shared" si="38"/>
        <v>4.3199999999999995E-2</v>
      </c>
      <c r="L121" s="6">
        <f t="shared" si="39"/>
        <v>343.39711745800514</v>
      </c>
    </row>
    <row r="122" spans="1:19" ht="18" customHeight="1">
      <c r="A122" s="1" t="s">
        <v>98</v>
      </c>
      <c r="B122" s="1">
        <v>6</v>
      </c>
      <c r="C122" s="41">
        <f t="shared" si="40"/>
        <v>121.36691000000002</v>
      </c>
      <c r="D122" s="6">
        <f t="shared" si="41"/>
        <v>12.014810000000001</v>
      </c>
      <c r="E122" s="6">
        <f t="shared" si="36"/>
        <v>0.27876000000000001</v>
      </c>
      <c r="F122" s="41">
        <f t="shared" si="42"/>
        <v>0</v>
      </c>
      <c r="G122" s="6">
        <f t="shared" si="43"/>
        <v>0</v>
      </c>
      <c r="H122" s="6">
        <f t="shared" si="37"/>
        <v>0</v>
      </c>
      <c r="I122" s="6">
        <v>0</v>
      </c>
      <c r="J122" s="6">
        <f t="shared" si="44"/>
        <v>133.66048000000004</v>
      </c>
      <c r="K122" s="9">
        <f t="shared" si="38"/>
        <v>2.1599999999999998E-2</v>
      </c>
      <c r="L122" s="6">
        <f t="shared" si="39"/>
        <v>2.8870663680000006</v>
      </c>
    </row>
    <row r="123" spans="1:19" ht="18" customHeight="1">
      <c r="A123" s="1" t="s">
        <v>99</v>
      </c>
      <c r="B123" s="1">
        <v>7</v>
      </c>
      <c r="C123" s="41">
        <f t="shared" si="40"/>
        <v>761.91487371900826</v>
      </c>
      <c r="D123" s="6">
        <f t="shared" si="41"/>
        <v>248.39494500000001</v>
      </c>
      <c r="E123" s="6">
        <f t="shared" si="36"/>
        <v>65.396820000000005</v>
      </c>
      <c r="F123" s="41">
        <f t="shared" si="42"/>
        <v>0</v>
      </c>
      <c r="G123" s="6">
        <f t="shared" si="43"/>
        <v>17.281910009182738</v>
      </c>
      <c r="H123" s="6">
        <f t="shared" si="37"/>
        <v>191.82789295501865</v>
      </c>
      <c r="I123" s="6">
        <v>0</v>
      </c>
      <c r="J123" s="6">
        <f t="shared" si="44"/>
        <v>1284.8164416832094</v>
      </c>
      <c r="K123" s="9">
        <f t="shared" si="38"/>
        <v>0.12</v>
      </c>
      <c r="L123" s="6">
        <f t="shared" si="39"/>
        <v>154.17797300198512</v>
      </c>
    </row>
    <row r="124" spans="1:19" ht="18" customHeight="1">
      <c r="A124" s="1" t="s">
        <v>100</v>
      </c>
      <c r="B124" s="1">
        <v>8</v>
      </c>
      <c r="C124" s="41">
        <f t="shared" si="40"/>
        <v>75.324306611570265</v>
      </c>
      <c r="D124" s="6">
        <f t="shared" si="41"/>
        <v>168.856765</v>
      </c>
      <c r="E124" s="6">
        <f t="shared" si="36"/>
        <v>0</v>
      </c>
      <c r="F124" s="41">
        <f t="shared" si="42"/>
        <v>0</v>
      </c>
      <c r="G124" s="6">
        <f t="shared" si="43"/>
        <v>16.201790633608816</v>
      </c>
      <c r="H124" s="6">
        <f t="shared" si="37"/>
        <v>179.83864964532998</v>
      </c>
      <c r="I124" s="6">
        <v>0</v>
      </c>
      <c r="J124" s="6">
        <f t="shared" si="44"/>
        <v>440.22151189050908</v>
      </c>
      <c r="K124" s="9">
        <f t="shared" si="38"/>
        <v>0.12</v>
      </c>
      <c r="L124" s="6">
        <f t="shared" si="39"/>
        <v>52.82658142686109</v>
      </c>
    </row>
    <row r="125" spans="1:19" ht="18" customHeight="1">
      <c r="A125" s="1" t="s">
        <v>101</v>
      </c>
      <c r="B125" s="1">
        <v>9</v>
      </c>
      <c r="C125" s="41">
        <f t="shared" si="40"/>
        <v>309.37193000000002</v>
      </c>
      <c r="D125" s="6">
        <f t="shared" si="41"/>
        <v>59.665290000000006</v>
      </c>
      <c r="E125" s="6">
        <f t="shared" si="36"/>
        <v>0</v>
      </c>
      <c r="F125" s="41">
        <f t="shared" si="42"/>
        <v>0</v>
      </c>
      <c r="G125" s="6">
        <f t="shared" si="43"/>
        <v>0</v>
      </c>
      <c r="H125" s="6">
        <f t="shared" si="37"/>
        <v>0</v>
      </c>
      <c r="I125" s="6">
        <v>0</v>
      </c>
      <c r="J125" s="6">
        <f t="shared" si="44"/>
        <v>369.03722000000005</v>
      </c>
      <c r="K125" s="9">
        <f t="shared" si="38"/>
        <v>0.09</v>
      </c>
      <c r="L125" s="6">
        <f t="shared" si="39"/>
        <v>33.213349800000003</v>
      </c>
    </row>
    <row r="126" spans="1:19" ht="18" customHeight="1">
      <c r="A126" s="1" t="s">
        <v>102</v>
      </c>
      <c r="B126" s="1">
        <v>10</v>
      </c>
      <c r="C126" s="41">
        <f t="shared" si="40"/>
        <v>231.51211999999998</v>
      </c>
      <c r="D126" s="6">
        <f t="shared" si="41"/>
        <v>48.125610000000002</v>
      </c>
      <c r="E126" s="6">
        <f t="shared" si="36"/>
        <v>0</v>
      </c>
      <c r="F126" s="41">
        <f t="shared" si="42"/>
        <v>0</v>
      </c>
      <c r="G126" s="6">
        <f t="shared" si="43"/>
        <v>0</v>
      </c>
      <c r="H126" s="6">
        <f t="shared" si="37"/>
        <v>0</v>
      </c>
      <c r="I126" s="6">
        <v>0</v>
      </c>
      <c r="J126" s="6">
        <f t="shared" si="44"/>
        <v>279.63772999999998</v>
      </c>
      <c r="K126" s="9">
        <f t="shared" si="38"/>
        <v>6.9368714999999997E-2</v>
      </c>
      <c r="L126" s="6">
        <f t="shared" si="39"/>
        <v>19.398109995616949</v>
      </c>
    </row>
    <row r="127" spans="1:19" ht="18" customHeight="1">
      <c r="A127" s="1" t="s">
        <v>103</v>
      </c>
      <c r="B127" s="1">
        <v>11</v>
      </c>
      <c r="C127" s="41">
        <f t="shared" si="40"/>
        <v>26.522100000000002</v>
      </c>
      <c r="D127" s="6">
        <f t="shared" si="41"/>
        <v>4.4083500000000004</v>
      </c>
      <c r="E127" s="6">
        <f t="shared" si="36"/>
        <v>0</v>
      </c>
      <c r="F127" s="41">
        <f t="shared" si="42"/>
        <v>0</v>
      </c>
      <c r="G127" s="6">
        <f t="shared" si="43"/>
        <v>0</v>
      </c>
      <c r="H127" s="6">
        <f t="shared" si="37"/>
        <v>0</v>
      </c>
      <c r="I127" s="6">
        <v>0</v>
      </c>
      <c r="J127" s="6">
        <f t="shared" si="44"/>
        <v>30.93045</v>
      </c>
      <c r="K127" s="9">
        <f t="shared" si="38"/>
        <v>6.9368714999999997E-2</v>
      </c>
      <c r="L127" s="6">
        <f t="shared" si="39"/>
        <v>2.1456055708717501</v>
      </c>
    </row>
    <row r="128" spans="1:19" ht="18" customHeight="1">
      <c r="A128" s="1" t="s">
        <v>104</v>
      </c>
      <c r="B128" s="1">
        <v>12</v>
      </c>
      <c r="C128" s="41">
        <f t="shared" si="40"/>
        <v>86.466150000000013</v>
      </c>
      <c r="D128" s="6">
        <f t="shared" si="41"/>
        <v>68.931995000000001</v>
      </c>
      <c r="E128" s="6">
        <f t="shared" si="36"/>
        <v>0</v>
      </c>
      <c r="F128" s="41">
        <f t="shared" si="42"/>
        <v>0</v>
      </c>
      <c r="G128" s="6">
        <f t="shared" si="43"/>
        <v>0</v>
      </c>
      <c r="H128" s="6">
        <f t="shared" si="37"/>
        <v>0</v>
      </c>
      <c r="I128" s="6">
        <v>0</v>
      </c>
      <c r="J128" s="6">
        <f t="shared" si="44"/>
        <v>155.398145</v>
      </c>
      <c r="K128" s="9">
        <f t="shared" si="38"/>
        <v>0.06</v>
      </c>
      <c r="L128" s="6">
        <f t="shared" si="39"/>
        <v>9.3238886999999995</v>
      </c>
    </row>
    <row r="129" spans="1:23" ht="18" customHeight="1">
      <c r="A129" s="1" t="s">
        <v>105</v>
      </c>
      <c r="B129" s="1">
        <v>13</v>
      </c>
      <c r="C129" s="41">
        <f t="shared" si="40"/>
        <v>331.05989</v>
      </c>
      <c r="D129" s="6">
        <f t="shared" si="41"/>
        <v>103.18886999999999</v>
      </c>
      <c r="E129" s="6">
        <f t="shared" si="36"/>
        <v>0</v>
      </c>
      <c r="F129" s="41">
        <f t="shared" si="42"/>
        <v>0</v>
      </c>
      <c r="G129" s="6">
        <f t="shared" si="43"/>
        <v>0</v>
      </c>
      <c r="H129" s="6">
        <f t="shared" si="37"/>
        <v>0</v>
      </c>
      <c r="I129" s="6">
        <v>0</v>
      </c>
      <c r="J129" s="6">
        <f t="shared" si="44"/>
        <v>434.24876</v>
      </c>
      <c r="K129" s="9">
        <f t="shared" si="38"/>
        <v>0.06</v>
      </c>
      <c r="L129" s="6">
        <f t="shared" si="39"/>
        <v>26.054925600000001</v>
      </c>
    </row>
    <row r="130" spans="1:23" ht="18" customHeight="1">
      <c r="A130" s="1" t="s">
        <v>106</v>
      </c>
      <c r="B130" s="1">
        <v>14</v>
      </c>
      <c r="C130" s="41">
        <f t="shared" si="40"/>
        <v>8.255250000000002</v>
      </c>
      <c r="D130" s="6">
        <f t="shared" si="41"/>
        <v>5.9340300000000008</v>
      </c>
      <c r="E130" s="6">
        <f t="shared" si="36"/>
        <v>0</v>
      </c>
      <c r="F130" s="41">
        <f t="shared" si="42"/>
        <v>0</v>
      </c>
      <c r="G130" s="6">
        <f t="shared" si="43"/>
        <v>0</v>
      </c>
      <c r="H130" s="6">
        <f t="shared" si="37"/>
        <v>0</v>
      </c>
      <c r="I130" s="6">
        <v>0</v>
      </c>
      <c r="J130" s="6">
        <f t="shared" si="44"/>
        <v>14.189280000000004</v>
      </c>
      <c r="K130" s="9">
        <f t="shared" si="38"/>
        <v>0.12</v>
      </c>
      <c r="L130" s="6">
        <f t="shared" si="39"/>
        <v>1.7027136000000003</v>
      </c>
      <c r="N130" s="96">
        <f>K114</f>
        <v>0.5</v>
      </c>
      <c r="O130" s="63" t="s">
        <v>26362</v>
      </c>
    </row>
    <row r="131" spans="1:23" ht="18" customHeight="1">
      <c r="A131" s="1" t="s">
        <v>107</v>
      </c>
      <c r="B131" s="1">
        <v>15</v>
      </c>
      <c r="C131" s="41">
        <f t="shared" si="40"/>
        <v>100.81782</v>
      </c>
      <c r="D131" s="6">
        <f t="shared" si="41"/>
        <v>19.969745</v>
      </c>
      <c r="E131" s="6">
        <f t="shared" si="36"/>
        <v>0</v>
      </c>
      <c r="F131" s="41">
        <f t="shared" si="42"/>
        <v>0</v>
      </c>
      <c r="G131" s="6">
        <f t="shared" si="43"/>
        <v>0</v>
      </c>
      <c r="H131" s="6">
        <f t="shared" si="37"/>
        <v>0</v>
      </c>
      <c r="I131" s="6">
        <v>0</v>
      </c>
      <c r="J131" s="6">
        <f t="shared" si="44"/>
        <v>120.787565</v>
      </c>
      <c r="K131" s="9">
        <f t="shared" si="38"/>
        <v>0.12</v>
      </c>
      <c r="L131" s="6">
        <f t="shared" si="39"/>
        <v>14.494507799999999</v>
      </c>
    </row>
    <row r="132" spans="1:23" ht="18" customHeight="1">
      <c r="A132" s="1" t="s">
        <v>108</v>
      </c>
      <c r="B132" s="1">
        <v>16</v>
      </c>
      <c r="C132" s="41">
        <f t="shared" si="40"/>
        <v>90.734140000000011</v>
      </c>
      <c r="D132" s="6">
        <f t="shared" si="41"/>
        <v>50.201119999999996</v>
      </c>
      <c r="E132" s="6">
        <f t="shared" si="36"/>
        <v>0</v>
      </c>
      <c r="F132" s="41">
        <f t="shared" si="42"/>
        <v>0</v>
      </c>
      <c r="G132" s="6">
        <f t="shared" si="43"/>
        <v>0</v>
      </c>
      <c r="H132" s="6">
        <f t="shared" si="37"/>
        <v>0</v>
      </c>
      <c r="I132" s="6">
        <v>0</v>
      </c>
      <c r="J132" s="6">
        <f t="shared" si="44"/>
        <v>140.93526</v>
      </c>
      <c r="K132" s="9">
        <f t="shared" si="38"/>
        <v>0.24</v>
      </c>
      <c r="L132" s="6">
        <f t="shared" si="39"/>
        <v>33.824462400000002</v>
      </c>
    </row>
    <row r="133" spans="1:23" ht="18" customHeight="1">
      <c r="A133" s="1" t="s">
        <v>109</v>
      </c>
      <c r="B133" s="1">
        <v>17</v>
      </c>
      <c r="C133" s="41">
        <f t="shared" si="40"/>
        <v>118.40670000000001</v>
      </c>
      <c r="D133" s="6">
        <f t="shared" si="41"/>
        <v>59.296949999999995</v>
      </c>
      <c r="E133" s="6">
        <f t="shared" si="36"/>
        <v>0</v>
      </c>
      <c r="F133" s="41">
        <f t="shared" si="42"/>
        <v>0</v>
      </c>
      <c r="G133" s="6">
        <f t="shared" si="43"/>
        <v>0</v>
      </c>
      <c r="H133" s="6">
        <f t="shared" si="37"/>
        <v>0</v>
      </c>
      <c r="I133" s="6">
        <v>0</v>
      </c>
      <c r="J133" s="6">
        <f t="shared" si="44"/>
        <v>177.70365000000001</v>
      </c>
      <c r="K133" s="9">
        <f t="shared" si="38"/>
        <v>0.13646749999999999</v>
      </c>
      <c r="L133" s="6">
        <f t="shared" si="39"/>
        <v>24.250772856375001</v>
      </c>
    </row>
    <row r="134" spans="1:23" ht="18" customHeight="1">
      <c r="A134" s="1" t="s">
        <v>110</v>
      </c>
      <c r="B134" s="1">
        <v>18</v>
      </c>
      <c r="C134" s="41">
        <f t="shared" si="40"/>
        <v>1270.4753900000001</v>
      </c>
      <c r="D134" s="6">
        <f t="shared" si="41"/>
        <v>277.114485</v>
      </c>
      <c r="E134" s="6">
        <f t="shared" si="36"/>
        <v>0</v>
      </c>
      <c r="F134" s="41">
        <f t="shared" si="42"/>
        <v>4.9015399999999998</v>
      </c>
      <c r="G134" s="6">
        <f t="shared" si="43"/>
        <v>0</v>
      </c>
      <c r="H134" s="6">
        <f t="shared" si="37"/>
        <v>0</v>
      </c>
      <c r="I134" s="6">
        <v>0</v>
      </c>
      <c r="J134" s="6">
        <f t="shared" si="44"/>
        <v>1552.4914150000002</v>
      </c>
      <c r="K134" s="9">
        <f t="shared" si="38"/>
        <v>0.13646749999999999</v>
      </c>
      <c r="L134" s="6">
        <f t="shared" si="39"/>
        <v>211.86462217651251</v>
      </c>
    </row>
    <row r="135" spans="1:23" ht="18" customHeight="1">
      <c r="A135" s="1" t="s">
        <v>111</v>
      </c>
      <c r="B135" s="1">
        <v>19</v>
      </c>
      <c r="C135" s="41">
        <f t="shared" si="40"/>
        <v>21.431250000000002</v>
      </c>
      <c r="D135" s="6">
        <f t="shared" si="41"/>
        <v>12.35214</v>
      </c>
      <c r="E135" s="6">
        <f t="shared" si="36"/>
        <v>0</v>
      </c>
      <c r="F135" s="41">
        <f t="shared" si="42"/>
        <v>0</v>
      </c>
      <c r="G135" s="6">
        <f t="shared" si="43"/>
        <v>0</v>
      </c>
      <c r="H135" s="6">
        <f t="shared" si="37"/>
        <v>0</v>
      </c>
      <c r="I135" s="6">
        <v>0</v>
      </c>
      <c r="J135" s="6">
        <f t="shared" si="44"/>
        <v>33.783390000000004</v>
      </c>
      <c r="K135" s="9">
        <f t="shared" si="38"/>
        <v>0.16594500000000001</v>
      </c>
      <c r="L135" s="6">
        <f t="shared" si="39"/>
        <v>5.6061846535500006</v>
      </c>
    </row>
    <row r="136" spans="1:23" ht="18" customHeight="1">
      <c r="A136" s="1" t="s">
        <v>112</v>
      </c>
      <c r="B136" s="1">
        <v>20</v>
      </c>
      <c r="C136" s="41">
        <f t="shared" si="40"/>
        <v>5247.9157239669421</v>
      </c>
      <c r="D136" s="6">
        <f t="shared" si="41"/>
        <v>3735.7034050000002</v>
      </c>
      <c r="E136" s="6">
        <f t="shared" si="36"/>
        <v>2909.3449800000003</v>
      </c>
      <c r="F136" s="41">
        <f t="shared" si="42"/>
        <v>0</v>
      </c>
      <c r="G136" s="6">
        <f t="shared" si="43"/>
        <v>1185.9710743801654</v>
      </c>
      <c r="H136" s="6">
        <f t="shared" si="37"/>
        <v>13164.189154038155</v>
      </c>
      <c r="I136" s="6">
        <v>0</v>
      </c>
      <c r="J136" s="6">
        <f t="shared" si="44"/>
        <v>26243.124337385263</v>
      </c>
      <c r="K136" s="9">
        <f t="shared" si="38"/>
        <v>0.48</v>
      </c>
      <c r="L136" s="6">
        <f t="shared" si="39"/>
        <v>12596.699681944925</v>
      </c>
    </row>
    <row r="137" spans="1:23" ht="18" customHeight="1">
      <c r="A137" s="1" t="s">
        <v>113</v>
      </c>
      <c r="B137" s="1">
        <v>21</v>
      </c>
      <c r="C137" s="41">
        <f t="shared" si="40"/>
        <v>378.42617000000001</v>
      </c>
      <c r="D137" s="6">
        <f t="shared" si="41"/>
        <v>91.288195000000002</v>
      </c>
      <c r="E137" s="6">
        <f t="shared" si="36"/>
        <v>0</v>
      </c>
      <c r="F137" s="41">
        <f t="shared" si="42"/>
        <v>0</v>
      </c>
      <c r="G137" s="6">
        <f t="shared" si="43"/>
        <v>0</v>
      </c>
      <c r="H137" s="6">
        <f t="shared" si="37"/>
        <v>0</v>
      </c>
      <c r="I137" s="6">
        <v>0</v>
      </c>
      <c r="J137" s="6">
        <f t="shared" si="44"/>
        <v>469.71436500000004</v>
      </c>
      <c r="K137" s="9">
        <f t="shared" si="38"/>
        <v>0.16594500000000001</v>
      </c>
      <c r="L137" s="6">
        <f t="shared" si="39"/>
        <v>77.946750299925014</v>
      </c>
    </row>
    <row r="138" spans="1:23" ht="18" customHeight="1">
      <c r="A138" s="1" t="s">
        <v>114</v>
      </c>
      <c r="B138" s="1">
        <v>22</v>
      </c>
      <c r="C138" s="41">
        <f t="shared" si="40"/>
        <v>195.84511000000001</v>
      </c>
      <c r="D138" s="6">
        <f t="shared" si="41"/>
        <v>30.00029</v>
      </c>
      <c r="E138" s="6">
        <f t="shared" si="36"/>
        <v>0</v>
      </c>
      <c r="F138" s="41">
        <f t="shared" si="42"/>
        <v>0</v>
      </c>
      <c r="G138" s="6">
        <f t="shared" si="43"/>
        <v>0</v>
      </c>
      <c r="H138" s="6">
        <f t="shared" si="37"/>
        <v>0</v>
      </c>
      <c r="I138" s="6">
        <v>0</v>
      </c>
      <c r="J138" s="6">
        <f t="shared" si="44"/>
        <v>225.84540000000001</v>
      </c>
      <c r="K138" s="9">
        <f t="shared" si="38"/>
        <v>7.8599999999999989E-2</v>
      </c>
      <c r="L138" s="6">
        <f t="shared" si="39"/>
        <v>17.751448439999997</v>
      </c>
      <c r="U138" s="6"/>
      <c r="V138" s="7" t="s">
        <v>26367</v>
      </c>
    </row>
    <row r="139" spans="1:23" ht="18" customHeight="1">
      <c r="A139" s="1" t="s">
        <v>115</v>
      </c>
      <c r="B139" s="1">
        <v>23</v>
      </c>
      <c r="C139" s="41">
        <f t="shared" si="40"/>
        <v>336.06341396694216</v>
      </c>
      <c r="D139" s="6">
        <f t="shared" si="41"/>
        <v>74.991105000000005</v>
      </c>
      <c r="E139" s="6">
        <f t="shared" si="36"/>
        <v>0</v>
      </c>
      <c r="F139" s="41">
        <f t="shared" si="42"/>
        <v>0</v>
      </c>
      <c r="G139" s="6">
        <f t="shared" si="43"/>
        <v>9.7210743801652892</v>
      </c>
      <c r="H139" s="6">
        <f t="shared" si="37"/>
        <v>107.90318978719799</v>
      </c>
      <c r="I139" s="6">
        <v>0</v>
      </c>
      <c r="J139" s="6">
        <f t="shared" si="44"/>
        <v>528.67878313430549</v>
      </c>
      <c r="K139" s="9">
        <f t="shared" si="38"/>
        <v>0.15719999999999998</v>
      </c>
      <c r="L139" s="6">
        <f t="shared" si="39"/>
        <v>83.108304708712808</v>
      </c>
      <c r="U139" s="6">
        <f>123.211*365*2.205</f>
        <v>99163.293075000009</v>
      </c>
      <c r="V139" s="6">
        <v>88686</v>
      </c>
      <c r="W139" s="6">
        <v>97771</v>
      </c>
    </row>
    <row r="140" spans="1:23" ht="18" customHeight="1">
      <c r="A140" s="1" t="s">
        <v>116</v>
      </c>
      <c r="B140" s="1">
        <v>24</v>
      </c>
      <c r="C140" s="41">
        <f t="shared" si="40"/>
        <v>69.747050000000002</v>
      </c>
      <c r="D140" s="6">
        <f t="shared" si="41"/>
        <v>70.694729999999993</v>
      </c>
      <c r="E140" s="6">
        <f t="shared" si="36"/>
        <v>0</v>
      </c>
      <c r="F140" s="41">
        <f t="shared" si="42"/>
        <v>0</v>
      </c>
      <c r="G140" s="6">
        <f t="shared" si="43"/>
        <v>0</v>
      </c>
      <c r="H140" s="6">
        <f t="shared" si="37"/>
        <v>0</v>
      </c>
      <c r="I140" s="6">
        <v>0</v>
      </c>
      <c r="J140" s="6">
        <f t="shared" si="44"/>
        <v>140.44177999999999</v>
      </c>
      <c r="K140" s="9">
        <f t="shared" si="38"/>
        <v>0.12</v>
      </c>
      <c r="L140" s="6">
        <f t="shared" si="39"/>
        <v>16.853013599999997</v>
      </c>
      <c r="U140" s="6">
        <f>U139*0.38</f>
        <v>37682.051368500004</v>
      </c>
      <c r="V140" s="6">
        <f>V139*0.38</f>
        <v>33700.68</v>
      </c>
      <c r="W140" s="6">
        <f>W139*0.38</f>
        <v>37152.980000000003</v>
      </c>
    </row>
    <row r="141" spans="1:23" ht="18" customHeight="1">
      <c r="A141" s="1" t="s">
        <v>117</v>
      </c>
      <c r="B141" s="1">
        <v>25</v>
      </c>
      <c r="C141" s="41">
        <f t="shared" si="40"/>
        <v>316.6096</v>
      </c>
      <c r="D141" s="6">
        <f t="shared" si="41"/>
        <v>79.95886999999999</v>
      </c>
      <c r="E141" s="6">
        <f t="shared" si="36"/>
        <v>0</v>
      </c>
      <c r="F141" s="41">
        <f t="shared" si="42"/>
        <v>0</v>
      </c>
      <c r="G141" s="6">
        <f t="shared" si="43"/>
        <v>0</v>
      </c>
      <c r="H141" s="6">
        <f t="shared" si="37"/>
        <v>0</v>
      </c>
      <c r="I141" s="6">
        <v>0</v>
      </c>
      <c r="J141" s="6">
        <f t="shared" si="44"/>
        <v>396.56846999999999</v>
      </c>
      <c r="K141" s="9">
        <f t="shared" si="38"/>
        <v>0.12</v>
      </c>
      <c r="L141" s="6">
        <f t="shared" si="39"/>
        <v>47.5882164</v>
      </c>
      <c r="U141" s="6"/>
      <c r="V141" s="6">
        <f>720*12</f>
        <v>8640</v>
      </c>
    </row>
    <row r="142" spans="1:23" ht="18" customHeight="1">
      <c r="A142" s="1" t="s">
        <v>118</v>
      </c>
      <c r="B142" s="1">
        <v>26</v>
      </c>
      <c r="C142" s="41">
        <f t="shared" si="40"/>
        <v>448.41064000000006</v>
      </c>
      <c r="D142" s="6">
        <f t="shared" si="41"/>
        <v>210.78562500000001</v>
      </c>
      <c r="E142" s="6">
        <f t="shared" si="36"/>
        <v>0</v>
      </c>
      <c r="F142" s="41">
        <f t="shared" si="42"/>
        <v>0</v>
      </c>
      <c r="G142" s="6">
        <f t="shared" si="43"/>
        <v>0</v>
      </c>
      <c r="H142" s="6">
        <f t="shared" si="37"/>
        <v>0</v>
      </c>
      <c r="I142" s="6">
        <v>0</v>
      </c>
      <c r="J142" s="6">
        <f t="shared" si="44"/>
        <v>659.19626500000004</v>
      </c>
      <c r="K142" s="9">
        <f t="shared" si="38"/>
        <v>0.24</v>
      </c>
      <c r="L142" s="6">
        <f t="shared" si="39"/>
        <v>158.20710360000001</v>
      </c>
      <c r="U142" s="6"/>
      <c r="V142" s="6"/>
    </row>
    <row r="143" spans="1:23" ht="18" customHeight="1">
      <c r="A143" s="1" t="s">
        <v>119</v>
      </c>
      <c r="B143" s="1">
        <v>27</v>
      </c>
      <c r="C143" s="41">
        <f t="shared" si="40"/>
        <v>10.434150000000001</v>
      </c>
      <c r="D143" s="6">
        <f t="shared" si="41"/>
        <v>10.470784999999998</v>
      </c>
      <c r="E143" s="6">
        <f t="shared" si="36"/>
        <v>0</v>
      </c>
      <c r="F143" s="41">
        <f t="shared" si="42"/>
        <v>0</v>
      </c>
      <c r="G143" s="6">
        <f t="shared" si="43"/>
        <v>0</v>
      </c>
      <c r="H143" s="6">
        <f t="shared" si="37"/>
        <v>0</v>
      </c>
      <c r="I143" s="6">
        <v>0</v>
      </c>
      <c r="J143" s="6">
        <f t="shared" si="44"/>
        <v>20.904934999999998</v>
      </c>
      <c r="K143" s="9">
        <f t="shared" si="38"/>
        <v>6.8233749999999996E-2</v>
      </c>
      <c r="L143" s="6">
        <f t="shared" si="39"/>
        <v>1.4264221085562498</v>
      </c>
      <c r="U143" s="6"/>
      <c r="V143" s="6"/>
    </row>
    <row r="144" spans="1:23" ht="18" customHeight="1">
      <c r="A144" s="1" t="s">
        <v>120</v>
      </c>
      <c r="B144" s="1">
        <v>28</v>
      </c>
      <c r="C144" s="41">
        <f t="shared" si="40"/>
        <v>187.57088999999999</v>
      </c>
      <c r="D144" s="6">
        <f t="shared" si="41"/>
        <v>33.425690000000003</v>
      </c>
      <c r="E144" s="6">
        <f t="shared" si="36"/>
        <v>0</v>
      </c>
      <c r="F144" s="41">
        <f t="shared" si="42"/>
        <v>0</v>
      </c>
      <c r="G144" s="6">
        <f t="shared" si="43"/>
        <v>0</v>
      </c>
      <c r="H144" s="6">
        <f t="shared" si="37"/>
        <v>0</v>
      </c>
      <c r="I144" s="6">
        <v>0</v>
      </c>
      <c r="J144" s="6">
        <f t="shared" si="44"/>
        <v>220.99657999999999</v>
      </c>
      <c r="K144" s="9">
        <f t="shared" si="38"/>
        <v>6.8233749999999996E-2</v>
      </c>
      <c r="L144" s="6">
        <f t="shared" si="39"/>
        <v>15.079425390574999</v>
      </c>
    </row>
    <row r="145" spans="1:12" ht="18" customHeight="1">
      <c r="A145" s="1" t="s">
        <v>121</v>
      </c>
      <c r="B145" s="1">
        <v>29</v>
      </c>
      <c r="C145" s="41">
        <f t="shared" si="40"/>
        <v>14.282549999999999</v>
      </c>
      <c r="D145" s="6">
        <f t="shared" si="41"/>
        <v>6.5979049999999999</v>
      </c>
      <c r="E145" s="6">
        <f t="shared" si="36"/>
        <v>0</v>
      </c>
      <c r="F145" s="41">
        <f t="shared" si="42"/>
        <v>0</v>
      </c>
      <c r="G145" s="6">
        <f t="shared" si="43"/>
        <v>0</v>
      </c>
      <c r="H145" s="6">
        <f t="shared" si="37"/>
        <v>0</v>
      </c>
      <c r="I145" s="6">
        <v>0</v>
      </c>
      <c r="J145" s="6">
        <f t="shared" si="44"/>
        <v>20.880454999999998</v>
      </c>
      <c r="K145" s="9">
        <f t="shared" si="38"/>
        <v>0.20090000000000002</v>
      </c>
      <c r="L145" s="6">
        <f t="shared" si="39"/>
        <v>4.1948834095</v>
      </c>
    </row>
    <row r="146" spans="1:12" ht="18" customHeight="1">
      <c r="A146" s="1" t="s">
        <v>122</v>
      </c>
      <c r="B146" s="1">
        <v>30</v>
      </c>
      <c r="C146" s="41">
        <f t="shared" si="40"/>
        <v>304.82857999999999</v>
      </c>
      <c r="D146" s="6">
        <f t="shared" si="41"/>
        <v>107.98946000000001</v>
      </c>
      <c r="E146" s="6">
        <f t="shared" si="36"/>
        <v>0</v>
      </c>
      <c r="F146" s="41">
        <f t="shared" si="42"/>
        <v>0</v>
      </c>
      <c r="G146" s="6">
        <f t="shared" si="43"/>
        <v>0</v>
      </c>
      <c r="H146" s="6">
        <f t="shared" si="37"/>
        <v>0</v>
      </c>
      <c r="I146" s="6">
        <v>0</v>
      </c>
      <c r="J146" s="6">
        <f t="shared" si="44"/>
        <v>412.81804</v>
      </c>
      <c r="K146" s="9">
        <f t="shared" si="38"/>
        <v>0.20090000000000002</v>
      </c>
      <c r="L146" s="6">
        <f t="shared" si="39"/>
        <v>82.935144236000014</v>
      </c>
    </row>
    <row r="147" spans="1:12" ht="18" customHeight="1">
      <c r="A147" s="1" t="s">
        <v>123</v>
      </c>
      <c r="B147" s="1">
        <v>31</v>
      </c>
      <c r="C147" s="41">
        <f t="shared" si="40"/>
        <v>285.57388570247934</v>
      </c>
      <c r="D147" s="6">
        <f t="shared" si="41"/>
        <v>460.89403000000004</v>
      </c>
      <c r="E147" s="6">
        <f t="shared" si="36"/>
        <v>124.59192</v>
      </c>
      <c r="F147" s="41">
        <f t="shared" si="42"/>
        <v>0</v>
      </c>
      <c r="G147" s="6">
        <f t="shared" si="43"/>
        <v>218.18411386593203</v>
      </c>
      <c r="H147" s="6">
        <f t="shared" si="37"/>
        <v>2421.8271485571104</v>
      </c>
      <c r="I147" s="6">
        <v>0</v>
      </c>
      <c r="J147" s="6">
        <f t="shared" si="44"/>
        <v>3511.0710981255215</v>
      </c>
      <c r="K147" s="9">
        <f t="shared" si="38"/>
        <v>0.125</v>
      </c>
      <c r="L147" s="6">
        <f t="shared" si="39"/>
        <v>438.88388726569019</v>
      </c>
    </row>
    <row r="148" spans="1:12" ht="18" customHeight="1">
      <c r="A148" s="1" t="s">
        <v>124</v>
      </c>
      <c r="B148" s="1">
        <v>32</v>
      </c>
      <c r="C148" s="41">
        <f t="shared" si="40"/>
        <v>1427.7639676446281</v>
      </c>
      <c r="D148" s="6">
        <f t="shared" si="41"/>
        <v>803.98611000000005</v>
      </c>
      <c r="E148" s="6">
        <f t="shared" si="36"/>
        <v>2823.9319500000001</v>
      </c>
      <c r="F148" s="41">
        <f t="shared" si="42"/>
        <v>0</v>
      </c>
      <c r="G148" s="6">
        <f t="shared" si="43"/>
        <v>6.4807162534435259</v>
      </c>
      <c r="H148" s="6">
        <f t="shared" ref="H148:H165" si="45">R90</f>
        <v>71.935459858131992</v>
      </c>
      <c r="I148" s="6">
        <v>0</v>
      </c>
      <c r="J148" s="6">
        <f t="shared" si="44"/>
        <v>5134.0982037562044</v>
      </c>
      <c r="K148" s="9">
        <f t="shared" ref="K148:K166" si="46">VLOOKUP(B148,ntransmit,((K$114=40%)*3+(K$114=50%)*4+(K$114=60%)*5),FALSE)</f>
        <v>0.125</v>
      </c>
      <c r="L148" s="6">
        <f t="shared" si="39"/>
        <v>641.76227546952555</v>
      </c>
    </row>
    <row r="149" spans="1:12" ht="18" customHeight="1">
      <c r="A149" s="1" t="s">
        <v>125</v>
      </c>
      <c r="B149" s="1">
        <v>33</v>
      </c>
      <c r="C149" s="41">
        <f t="shared" si="40"/>
        <v>643.59497499999998</v>
      </c>
      <c r="D149" s="6">
        <f t="shared" si="41"/>
        <v>230.68537499999999</v>
      </c>
      <c r="E149" s="6">
        <f t="shared" si="36"/>
        <v>568.42407000000003</v>
      </c>
      <c r="F149" s="41">
        <f t="shared" si="42"/>
        <v>0</v>
      </c>
      <c r="G149" s="6">
        <f t="shared" si="43"/>
        <v>0</v>
      </c>
      <c r="H149" s="6">
        <f t="shared" si="45"/>
        <v>0</v>
      </c>
      <c r="I149" s="6">
        <v>0</v>
      </c>
      <c r="J149" s="6">
        <f t="shared" si="44"/>
        <v>1442.70442</v>
      </c>
      <c r="K149" s="9">
        <f t="shared" si="46"/>
        <v>0.125</v>
      </c>
      <c r="L149" s="6">
        <f t="shared" si="39"/>
        <v>180.3380525</v>
      </c>
    </row>
    <row r="150" spans="1:12" ht="18" customHeight="1">
      <c r="A150" s="1" t="s">
        <v>126</v>
      </c>
      <c r="B150" s="1">
        <v>34</v>
      </c>
      <c r="C150" s="41">
        <f t="shared" si="40"/>
        <v>1211.4642521487604</v>
      </c>
      <c r="D150" s="6">
        <f t="shared" si="41"/>
        <v>526.90743499999996</v>
      </c>
      <c r="E150" s="6">
        <f t="shared" si="36"/>
        <v>1251.3150000000001</v>
      </c>
      <c r="F150" s="41">
        <f t="shared" si="42"/>
        <v>0</v>
      </c>
      <c r="G150" s="6">
        <f t="shared" si="43"/>
        <v>21.602387511478419</v>
      </c>
      <c r="H150" s="6">
        <f t="shared" si="45"/>
        <v>239.78486619377333</v>
      </c>
      <c r="I150" s="6">
        <v>0</v>
      </c>
      <c r="J150" s="6">
        <f t="shared" si="44"/>
        <v>3251.0739408540121</v>
      </c>
      <c r="K150" s="9">
        <f t="shared" si="46"/>
        <v>0.25</v>
      </c>
      <c r="L150" s="6">
        <f t="shared" si="39"/>
        <v>812.76848521350303</v>
      </c>
    </row>
    <row r="151" spans="1:12" ht="18" customHeight="1">
      <c r="A151" s="1" t="s">
        <v>127</v>
      </c>
      <c r="B151" s="1">
        <v>35</v>
      </c>
      <c r="C151" s="41">
        <f t="shared" si="40"/>
        <v>270.86846404958681</v>
      </c>
      <c r="D151" s="6">
        <f t="shared" si="41"/>
        <v>740.73380499999996</v>
      </c>
      <c r="E151" s="6">
        <f t="shared" si="36"/>
        <v>399.80394000000001</v>
      </c>
      <c r="F151" s="41">
        <f t="shared" si="42"/>
        <v>0</v>
      </c>
      <c r="G151" s="6">
        <f t="shared" si="43"/>
        <v>50.765610651974285</v>
      </c>
      <c r="H151" s="6">
        <f t="shared" si="45"/>
        <v>563.49443555536732</v>
      </c>
      <c r="I151" s="6">
        <v>0</v>
      </c>
      <c r="J151" s="6">
        <f t="shared" si="44"/>
        <v>2025.6662552569285</v>
      </c>
      <c r="K151" s="9">
        <f t="shared" si="46"/>
        <v>1</v>
      </c>
      <c r="L151" s="6">
        <f t="shared" si="39"/>
        <v>2025.6662552569285</v>
      </c>
    </row>
    <row r="152" spans="1:12" ht="18" customHeight="1">
      <c r="A152" s="1" t="s">
        <v>128</v>
      </c>
      <c r="B152" s="1">
        <v>37</v>
      </c>
      <c r="C152" s="41">
        <f t="shared" si="40"/>
        <v>218.26497921487604</v>
      </c>
      <c r="D152" s="6">
        <f t="shared" si="41"/>
        <v>13.474539999999999</v>
      </c>
      <c r="E152" s="6">
        <f t="shared" si="36"/>
        <v>3.0380700000000003</v>
      </c>
      <c r="F152" s="41">
        <f t="shared" si="42"/>
        <v>0</v>
      </c>
      <c r="G152" s="6">
        <f t="shared" si="43"/>
        <v>2.1602387511478423</v>
      </c>
      <c r="H152" s="6">
        <f t="shared" si="45"/>
        <v>23.978486619377332</v>
      </c>
      <c r="I152" s="6">
        <v>0</v>
      </c>
      <c r="J152" s="6">
        <f t="shared" si="44"/>
        <v>260.91631458540121</v>
      </c>
      <c r="K152" s="9">
        <f t="shared" si="46"/>
        <v>9.4103999999999993E-2</v>
      </c>
      <c r="L152" s="6">
        <f t="shared" si="39"/>
        <v>24.553268867744595</v>
      </c>
    </row>
    <row r="153" spans="1:12" ht="18" customHeight="1">
      <c r="A153" s="1" t="s">
        <v>129</v>
      </c>
      <c r="B153" s="1">
        <v>38</v>
      </c>
      <c r="C153" s="41">
        <f t="shared" si="40"/>
        <v>492.80571421487605</v>
      </c>
      <c r="D153" s="6">
        <f t="shared" si="41"/>
        <v>9.0193250000000003</v>
      </c>
      <c r="E153" s="6">
        <f t="shared" si="36"/>
        <v>0</v>
      </c>
      <c r="F153" s="41">
        <f t="shared" si="42"/>
        <v>0</v>
      </c>
      <c r="G153" s="6">
        <f t="shared" si="43"/>
        <v>2.1602387511478423</v>
      </c>
      <c r="H153" s="6">
        <f t="shared" si="45"/>
        <v>23.978486619377332</v>
      </c>
      <c r="I153" s="6">
        <v>0</v>
      </c>
      <c r="J153" s="6">
        <f t="shared" si="44"/>
        <v>527.96376458540124</v>
      </c>
      <c r="K153" s="9">
        <f t="shared" si="46"/>
        <v>8.1600000000000006E-2</v>
      </c>
      <c r="L153" s="6">
        <f t="shared" si="39"/>
        <v>43.08184319016874</v>
      </c>
    </row>
    <row r="154" spans="1:12" ht="18" customHeight="1">
      <c r="A154" s="1" t="s">
        <v>130</v>
      </c>
      <c r="B154" s="1">
        <v>39</v>
      </c>
      <c r="C154" s="41">
        <f t="shared" si="40"/>
        <v>1534.1469184297521</v>
      </c>
      <c r="D154" s="6">
        <f t="shared" si="41"/>
        <v>502.25979500000005</v>
      </c>
      <c r="E154" s="6">
        <f t="shared" si="36"/>
        <v>1359.1302600000001</v>
      </c>
      <c r="F154" s="41">
        <f t="shared" si="42"/>
        <v>28.066780000000001</v>
      </c>
      <c r="G154" s="6">
        <f t="shared" si="43"/>
        <v>4.3204775022956845</v>
      </c>
      <c r="H154" s="6">
        <f t="shared" si="45"/>
        <v>47.956973238754664</v>
      </c>
      <c r="I154" s="6">
        <v>0</v>
      </c>
      <c r="J154" s="6">
        <f t="shared" si="44"/>
        <v>3475.881204170802</v>
      </c>
      <c r="K154" s="9">
        <f t="shared" si="46"/>
        <v>0.25</v>
      </c>
      <c r="L154" s="6">
        <f t="shared" si="39"/>
        <v>868.9703010427005</v>
      </c>
    </row>
    <row r="155" spans="1:12" ht="18" customHeight="1">
      <c r="A155" s="1" t="s">
        <v>131</v>
      </c>
      <c r="B155" s="1">
        <v>40</v>
      </c>
      <c r="C155" s="41">
        <f t="shared" si="40"/>
        <v>500.65314661157026</v>
      </c>
      <c r="D155" s="6">
        <f t="shared" si="41"/>
        <v>453.65017</v>
      </c>
      <c r="E155" s="6">
        <f t="shared" si="36"/>
        <v>813.14568000000008</v>
      </c>
      <c r="F155" s="41">
        <f t="shared" si="42"/>
        <v>0</v>
      </c>
      <c r="G155" s="6">
        <f t="shared" si="43"/>
        <v>16.201790633608816</v>
      </c>
      <c r="H155" s="6">
        <f t="shared" si="45"/>
        <v>179.83864964532998</v>
      </c>
      <c r="I155" s="6">
        <v>0</v>
      </c>
      <c r="J155" s="6">
        <f t="shared" si="44"/>
        <v>1963.4894368905091</v>
      </c>
      <c r="K155" s="9">
        <f t="shared" si="46"/>
        <v>0.5</v>
      </c>
      <c r="L155" s="6">
        <f t="shared" si="39"/>
        <v>981.74471844525453</v>
      </c>
    </row>
    <row r="156" spans="1:12" ht="18" customHeight="1">
      <c r="A156" s="1" t="s">
        <v>132</v>
      </c>
      <c r="B156" s="1">
        <v>41</v>
      </c>
      <c r="C156" s="41">
        <f t="shared" si="40"/>
        <v>503.53400128099173</v>
      </c>
      <c r="D156" s="6">
        <f t="shared" si="41"/>
        <v>1237.2475999999999</v>
      </c>
      <c r="E156" s="6">
        <f t="shared" si="36"/>
        <v>939.11415</v>
      </c>
      <c r="F156" s="41">
        <f t="shared" si="42"/>
        <v>13.629760000000001</v>
      </c>
      <c r="G156" s="6">
        <f t="shared" si="43"/>
        <v>113.4125344352617</v>
      </c>
      <c r="H156" s="6">
        <f t="shared" si="45"/>
        <v>971.12870808478192</v>
      </c>
      <c r="I156" s="6">
        <v>0</v>
      </c>
      <c r="J156" s="6">
        <f t="shared" si="44"/>
        <v>3778.0667538010352</v>
      </c>
      <c r="K156" s="9">
        <f t="shared" si="46"/>
        <v>1</v>
      </c>
      <c r="L156" s="6">
        <f t="shared" si="39"/>
        <v>3778.0667538010352</v>
      </c>
    </row>
    <row r="157" spans="1:12" ht="18" customHeight="1">
      <c r="A157" s="1" t="s">
        <v>133</v>
      </c>
      <c r="B157" s="1">
        <v>42</v>
      </c>
      <c r="C157" s="41">
        <f t="shared" si="40"/>
        <v>2291.5223277272726</v>
      </c>
      <c r="D157" s="6">
        <f t="shared" si="41"/>
        <v>3503.6650049999998</v>
      </c>
      <c r="E157" s="6">
        <f t="shared" si="36"/>
        <v>158.20113000000001</v>
      </c>
      <c r="F157" s="41">
        <f t="shared" si="42"/>
        <v>7.6267800000000001</v>
      </c>
      <c r="G157" s="6">
        <f t="shared" si="43"/>
        <v>1223.7752525252527</v>
      </c>
      <c r="H157" s="6">
        <f t="shared" si="45"/>
        <v>9987.0396769706585</v>
      </c>
      <c r="I157" s="6">
        <v>0</v>
      </c>
      <c r="J157" s="6">
        <f t="shared" si="44"/>
        <v>17171.830172223184</v>
      </c>
      <c r="K157" s="9">
        <f t="shared" si="46"/>
        <v>1</v>
      </c>
      <c r="L157" s="6">
        <f t="shared" si="39"/>
        <v>17171.830172223184</v>
      </c>
    </row>
    <row r="158" spans="1:12" ht="18" customHeight="1">
      <c r="A158" s="1" t="s">
        <v>134</v>
      </c>
      <c r="B158" s="1">
        <v>43</v>
      </c>
      <c r="C158" s="41">
        <f t="shared" si="40"/>
        <v>305.87347256198336</v>
      </c>
      <c r="D158" s="6">
        <f t="shared" si="41"/>
        <v>2739.1221100000002</v>
      </c>
      <c r="E158" s="6">
        <f t="shared" si="36"/>
        <v>0</v>
      </c>
      <c r="F158" s="41">
        <f t="shared" si="42"/>
        <v>20.168120000000002</v>
      </c>
      <c r="G158" s="6">
        <f t="shared" si="43"/>
        <v>1272.3806244260791</v>
      </c>
      <c r="H158" s="6">
        <f t="shared" si="45"/>
        <v>5239.2993263339467</v>
      </c>
      <c r="I158" s="6">
        <v>0</v>
      </c>
      <c r="J158" s="6">
        <f t="shared" si="44"/>
        <v>9576.8436533220083</v>
      </c>
      <c r="K158" s="9">
        <f t="shared" si="46"/>
        <v>1</v>
      </c>
      <c r="L158" s="6">
        <f t="shared" si="39"/>
        <v>9576.8436533220083</v>
      </c>
    </row>
    <row r="159" spans="1:12" ht="18" customHeight="1">
      <c r="A159" s="1" t="s">
        <v>135</v>
      </c>
      <c r="B159" s="1">
        <v>44</v>
      </c>
      <c r="C159" s="41">
        <f t="shared" si="40"/>
        <v>207.93303008264462</v>
      </c>
      <c r="D159" s="6">
        <f t="shared" si="41"/>
        <v>1323.0700899999999</v>
      </c>
      <c r="E159" s="6">
        <f t="shared" si="36"/>
        <v>58.756259999999997</v>
      </c>
      <c r="F159" s="41">
        <f t="shared" si="42"/>
        <v>0</v>
      </c>
      <c r="G159" s="6">
        <f t="shared" si="43"/>
        <v>1217.294536271809</v>
      </c>
      <c r="H159" s="6">
        <f t="shared" si="45"/>
        <v>1582.5801168789039</v>
      </c>
      <c r="I159" s="6">
        <v>0</v>
      </c>
      <c r="J159" s="6">
        <f t="shared" si="44"/>
        <v>4389.6340332333575</v>
      </c>
      <c r="K159" s="9">
        <f t="shared" si="46"/>
        <v>1</v>
      </c>
      <c r="L159" s="6">
        <f t="shared" si="39"/>
        <v>4389.6340332333575</v>
      </c>
    </row>
    <row r="160" spans="1:12" ht="18" customHeight="1">
      <c r="A160" s="1" t="s">
        <v>136</v>
      </c>
      <c r="B160" s="1">
        <v>45</v>
      </c>
      <c r="C160" s="41">
        <f t="shared" si="40"/>
        <v>107.71855305785127</v>
      </c>
      <c r="D160" s="6">
        <f t="shared" si="41"/>
        <v>593.65525000000002</v>
      </c>
      <c r="E160" s="6">
        <f t="shared" si="36"/>
        <v>0</v>
      </c>
      <c r="F160" s="41">
        <f t="shared" si="42"/>
        <v>16.671199999999999</v>
      </c>
      <c r="G160" s="6">
        <f t="shared" si="43"/>
        <v>342.39784205693297</v>
      </c>
      <c r="H160" s="6">
        <f t="shared" si="45"/>
        <v>3237.0956936159396</v>
      </c>
      <c r="I160" s="6">
        <v>0</v>
      </c>
      <c r="J160" s="6">
        <f t="shared" si="44"/>
        <v>4297.5385387307233</v>
      </c>
      <c r="K160" s="9">
        <f t="shared" si="46"/>
        <v>1</v>
      </c>
      <c r="L160" s="6">
        <f t="shared" si="39"/>
        <v>4297.5385387307233</v>
      </c>
    </row>
    <row r="161" spans="1:12" ht="18" customHeight="1">
      <c r="A161" s="1" t="s">
        <v>137</v>
      </c>
      <c r="B161" s="1">
        <v>46</v>
      </c>
      <c r="C161" s="41">
        <f t="shared" si="40"/>
        <v>227.86341417355374</v>
      </c>
      <c r="D161" s="6">
        <f t="shared" si="41"/>
        <v>594.50200499999994</v>
      </c>
      <c r="E161" s="6">
        <f t="shared" si="36"/>
        <v>54.154649999999997</v>
      </c>
      <c r="F161" s="41">
        <f t="shared" si="42"/>
        <v>31.104040000000001</v>
      </c>
      <c r="G161" s="6">
        <f t="shared" si="43"/>
        <v>373.72130394857669</v>
      </c>
      <c r="H161" s="6">
        <f t="shared" si="45"/>
        <v>4148.2781851522786</v>
      </c>
      <c r="I161" s="6">
        <v>0</v>
      </c>
      <c r="J161" s="6">
        <f t="shared" si="44"/>
        <v>5429.6235982744092</v>
      </c>
      <c r="K161" s="9">
        <f t="shared" si="46"/>
        <v>1</v>
      </c>
      <c r="L161" s="6">
        <f t="shared" si="39"/>
        <v>5429.6235982744092</v>
      </c>
    </row>
    <row r="162" spans="1:12" ht="18" customHeight="1">
      <c r="A162" s="1" t="s">
        <v>138</v>
      </c>
      <c r="B162" s="1">
        <v>47</v>
      </c>
      <c r="C162" s="41">
        <f t="shared" si="40"/>
        <v>115.13702900826446</v>
      </c>
      <c r="D162" s="6">
        <f t="shared" si="41"/>
        <v>105.091675</v>
      </c>
      <c r="E162" s="6">
        <f t="shared" si="36"/>
        <v>2.50746</v>
      </c>
      <c r="F162" s="41">
        <f t="shared" si="42"/>
        <v>0</v>
      </c>
      <c r="G162" s="6">
        <f t="shared" si="43"/>
        <v>30.243342516069788</v>
      </c>
      <c r="H162" s="6">
        <f t="shared" si="45"/>
        <v>335.69881267128267</v>
      </c>
      <c r="I162" s="6">
        <v>0</v>
      </c>
      <c r="J162" s="6">
        <f t="shared" si="44"/>
        <v>588.67831919561695</v>
      </c>
      <c r="K162" s="9">
        <f t="shared" si="46"/>
        <v>1</v>
      </c>
      <c r="L162" s="6">
        <f t="shared" si="39"/>
        <v>588.67831919561695</v>
      </c>
    </row>
    <row r="163" spans="1:12" ht="18" customHeight="1">
      <c r="A163" s="1" t="s">
        <v>139</v>
      </c>
      <c r="B163" s="1">
        <v>49</v>
      </c>
      <c r="C163" s="41">
        <f t="shared" si="40"/>
        <v>47.981879008264457</v>
      </c>
      <c r="D163" s="6">
        <f t="shared" si="41"/>
        <v>104.86717</v>
      </c>
      <c r="E163" s="6">
        <f t="shared" si="36"/>
        <v>13.66752</v>
      </c>
      <c r="F163" s="41">
        <f t="shared" si="42"/>
        <v>0</v>
      </c>
      <c r="G163" s="6">
        <f t="shared" si="43"/>
        <v>30.243342516069788</v>
      </c>
      <c r="H163" s="6">
        <f t="shared" si="45"/>
        <v>335.69881267128267</v>
      </c>
      <c r="I163" s="6">
        <v>0</v>
      </c>
      <c r="J163" s="6">
        <f t="shared" si="44"/>
        <v>532.45872419561692</v>
      </c>
      <c r="K163" s="9">
        <f t="shared" si="46"/>
        <v>4.3199999999999995E-2</v>
      </c>
      <c r="L163" s="6">
        <f t="shared" si="39"/>
        <v>23.00221688525065</v>
      </c>
    </row>
    <row r="164" spans="1:12" ht="18" customHeight="1">
      <c r="A164" s="1" t="s">
        <v>140</v>
      </c>
      <c r="B164" s="1">
        <v>50</v>
      </c>
      <c r="C164" s="41">
        <f t="shared" si="40"/>
        <v>609.76353000000006</v>
      </c>
      <c r="D164" s="6">
        <f t="shared" si="41"/>
        <v>82.480615</v>
      </c>
      <c r="E164" s="6">
        <f t="shared" si="36"/>
        <v>0</v>
      </c>
      <c r="F164" s="41">
        <f t="shared" si="42"/>
        <v>0</v>
      </c>
      <c r="G164" s="6">
        <f t="shared" si="43"/>
        <v>0</v>
      </c>
      <c r="H164" s="6">
        <f t="shared" si="45"/>
        <v>0</v>
      </c>
      <c r="I164" s="6">
        <v>0</v>
      </c>
      <c r="J164" s="6">
        <f t="shared" si="44"/>
        <v>692.24414500000012</v>
      </c>
      <c r="K164" s="9">
        <f t="shared" si="46"/>
        <v>1.0799999999999998E-3</v>
      </c>
      <c r="L164" s="6">
        <f t="shared" si="39"/>
        <v>0.74762367659999995</v>
      </c>
    </row>
    <row r="165" spans="1:12" ht="18" customHeight="1">
      <c r="A165" s="1" t="s">
        <v>141</v>
      </c>
      <c r="B165" s="1">
        <v>51</v>
      </c>
      <c r="C165" s="41">
        <f t="shared" si="40"/>
        <v>3053.3931966115706</v>
      </c>
      <c r="D165" s="6">
        <f t="shared" si="41"/>
        <v>332.99298499999998</v>
      </c>
      <c r="E165" s="6">
        <f t="shared" si="36"/>
        <v>71.63994000000001</v>
      </c>
      <c r="F165" s="41">
        <f t="shared" si="42"/>
        <v>0</v>
      </c>
      <c r="G165" s="6">
        <f t="shared" si="43"/>
        <v>16.201790633608816</v>
      </c>
      <c r="H165" s="6">
        <f t="shared" si="45"/>
        <v>179.83864964532998</v>
      </c>
      <c r="I165" s="6">
        <v>0</v>
      </c>
      <c r="J165" s="6">
        <f t="shared" si="44"/>
        <v>3654.0665618905091</v>
      </c>
      <c r="K165" s="9">
        <f t="shared" si="46"/>
        <v>2.1599999999999996E-3</v>
      </c>
      <c r="L165" s="6">
        <f t="shared" si="39"/>
        <v>7.8927837736834983</v>
      </c>
    </row>
    <row r="166" spans="1:12" ht="18" customHeight="1">
      <c r="A166" s="44" t="s">
        <v>143</v>
      </c>
      <c r="B166" s="28"/>
      <c r="C166" s="41"/>
      <c r="D166" s="6"/>
      <c r="E166" s="6"/>
      <c r="F166" s="41"/>
      <c r="G166" s="6"/>
      <c r="H166" s="6"/>
      <c r="I166" s="6">
        <f>T108</f>
        <v>20502</v>
      </c>
      <c r="J166" s="6">
        <f t="shared" si="44"/>
        <v>20502</v>
      </c>
      <c r="K166" s="9">
        <f t="shared" si="46"/>
        <v>1</v>
      </c>
      <c r="L166" s="6">
        <f t="shared" si="39"/>
        <v>20502</v>
      </c>
    </row>
    <row r="167" spans="1:12" ht="18" customHeight="1">
      <c r="A167" s="33" t="s">
        <v>27</v>
      </c>
      <c r="B167" s="15"/>
      <c r="C167" s="6">
        <f t="shared" ref="C167:I167" si="47">SUM(C116:C166)</f>
        <v>39256.329095867768</v>
      </c>
      <c r="D167" s="6">
        <f t="shared" si="47"/>
        <v>21064.44167</v>
      </c>
      <c r="E167" s="6">
        <f t="shared" si="47"/>
        <v>12706.97652</v>
      </c>
      <c r="F167" s="6">
        <f t="shared" si="47"/>
        <v>122.16821999999999</v>
      </c>
      <c r="G167" s="6">
        <f t="shared" si="47"/>
        <v>6442.912075298439</v>
      </c>
      <c r="H167" s="6">
        <f t="shared" si="47"/>
        <v>46254.500688778877</v>
      </c>
      <c r="I167" s="6">
        <f t="shared" si="47"/>
        <v>20502</v>
      </c>
      <c r="J167" s="6">
        <f t="shared" ref="J167" si="48">SUM(C167:I167)</f>
        <v>146349.32826994511</v>
      </c>
      <c r="K167" s="30">
        <v>0</v>
      </c>
      <c r="L167" s="6">
        <f>SUM(L116:L166)</f>
        <v>95063.634897133437</v>
      </c>
    </row>
    <row r="168" spans="1:12" ht="18" customHeight="1">
      <c r="J168" s="97" t="str">
        <f>"Total="&amp;CHAR(10)&amp;TEXT(INT(J167),"#####,##")&amp;" lbs "&amp;CHAR(10)&amp;TEXT(INT(J167/2.204),"#####,##")&amp;" kg"</f>
        <v>Total=
146,349 lbs 
66,401 kg</v>
      </c>
      <c r="K168" s="97"/>
      <c r="L168" s="97" t="str">
        <f t="shared" ref="L168" si="49">"Total="&amp;CHAR(10)&amp;TEXT(INT(L167),"#####,##")&amp;" lbs "&amp;CHAR(10)&amp;TEXT(INT(L167/2.204),"#####,##")&amp;" kg"</f>
        <v>Total=
95,063 lbs 
43,132 kg</v>
      </c>
    </row>
    <row r="169" spans="1:12" ht="58.5" customHeight="1">
      <c r="A169" s="32" t="s">
        <v>26303</v>
      </c>
      <c r="B169" s="17" t="s">
        <v>0</v>
      </c>
      <c r="C169" s="29" t="s">
        <v>32</v>
      </c>
      <c r="D169" s="38" t="s">
        <v>33</v>
      </c>
      <c r="E169" s="65" t="s">
        <v>26297</v>
      </c>
      <c r="F169" s="29" t="s">
        <v>30</v>
      </c>
      <c r="G169" s="29" t="s">
        <v>31</v>
      </c>
      <c r="H169" s="47" t="s">
        <v>26296</v>
      </c>
      <c r="I169" s="29" t="s">
        <v>42</v>
      </c>
      <c r="J169" s="29" t="s">
        <v>43</v>
      </c>
    </row>
    <row r="170" spans="1:12" ht="18" customHeight="1">
      <c r="A170" s="1" t="s">
        <v>92</v>
      </c>
      <c r="B170" s="1">
        <v>0</v>
      </c>
      <c r="C170" s="41">
        <f t="shared" ref="C170:D219" si="50">C116*$K116</f>
        <v>8708.9881399999995</v>
      </c>
      <c r="D170" s="41">
        <f t="shared" si="50"/>
        <v>11.89265</v>
      </c>
      <c r="E170" s="41">
        <f t="shared" ref="E170" si="51">(E116+F116)*$K116</f>
        <v>0</v>
      </c>
      <c r="F170" s="41">
        <f t="shared" ref="F170" si="52">G116*$K116</f>
        <v>0</v>
      </c>
      <c r="G170" s="41">
        <f t="shared" ref="G170" si="53">H116*$K116</f>
        <v>0</v>
      </c>
      <c r="H170" s="41">
        <f t="shared" ref="H170" si="54">I116*$K116</f>
        <v>0</v>
      </c>
      <c r="I170" s="41">
        <f t="shared" ref="I170" si="55">SUM(C170:H170)</f>
        <v>8720.8807899999993</v>
      </c>
      <c r="J170" s="43">
        <f t="shared" ref="J170:J201" si="56">I170/I$221</f>
        <v>9.1737295753909473E-2</v>
      </c>
    </row>
    <row r="171" spans="1:12" ht="18" customHeight="1">
      <c r="A171" s="1" t="s">
        <v>93</v>
      </c>
      <c r="B171" s="1">
        <v>1</v>
      </c>
      <c r="C171" s="41">
        <f t="shared" si="50"/>
        <v>1.5305375898000002</v>
      </c>
      <c r="D171" s="41">
        <f t="shared" si="50"/>
        <v>0.61415655731999996</v>
      </c>
      <c r="E171" s="41">
        <f t="shared" ref="E171:E220" si="57">(E117+F117)*$K117</f>
        <v>0</v>
      </c>
      <c r="F171" s="41">
        <f t="shared" ref="F171:H189" si="58">G117*$K117</f>
        <v>0</v>
      </c>
      <c r="G171" s="41">
        <f t="shared" si="58"/>
        <v>0</v>
      </c>
      <c r="H171" s="41">
        <f t="shared" si="58"/>
        <v>0</v>
      </c>
      <c r="I171" s="41">
        <f t="shared" ref="I171:I201" si="59">SUM(C171:H171)</f>
        <v>2.1446941471200001</v>
      </c>
      <c r="J171" s="43">
        <f t="shared" si="56"/>
        <v>2.2560615838440567E-5</v>
      </c>
    </row>
    <row r="172" spans="1:12" ht="18" customHeight="1">
      <c r="A172" s="1" t="s">
        <v>94</v>
      </c>
      <c r="B172" s="1">
        <v>2</v>
      </c>
      <c r="C172" s="41">
        <f t="shared" si="50"/>
        <v>254.69483040991733</v>
      </c>
      <c r="D172" s="41">
        <f t="shared" si="50"/>
        <v>99.304825199999982</v>
      </c>
      <c r="E172" s="41">
        <f t="shared" si="57"/>
        <v>74.038600799999998</v>
      </c>
      <c r="F172" s="41">
        <f t="shared" si="58"/>
        <v>4.9253443526170804</v>
      </c>
      <c r="G172" s="41">
        <f t="shared" si="58"/>
        <v>54.670949492180313</v>
      </c>
      <c r="H172" s="41">
        <f t="shared" si="58"/>
        <v>0</v>
      </c>
      <c r="I172" s="41">
        <f t="shared" si="59"/>
        <v>487.63455025471467</v>
      </c>
      <c r="J172" s="43">
        <f t="shared" si="56"/>
        <v>5.1295592766085031E-3</v>
      </c>
    </row>
    <row r="173" spans="1:12" ht="18" customHeight="1">
      <c r="A173" s="1" t="s">
        <v>95</v>
      </c>
      <c r="B173" s="1">
        <v>3</v>
      </c>
      <c r="C173" s="41">
        <f t="shared" si="50"/>
        <v>13.084021051019999</v>
      </c>
      <c r="D173" s="41">
        <f t="shared" si="50"/>
        <v>1.5193045016999998</v>
      </c>
      <c r="E173" s="41">
        <f t="shared" si="57"/>
        <v>0.55539033155999995</v>
      </c>
      <c r="F173" s="41">
        <f t="shared" si="58"/>
        <v>0</v>
      </c>
      <c r="G173" s="41">
        <f t="shared" si="58"/>
        <v>0</v>
      </c>
      <c r="H173" s="41">
        <f t="shared" si="58"/>
        <v>0</v>
      </c>
      <c r="I173" s="41">
        <f t="shared" si="59"/>
        <v>15.158715884279998</v>
      </c>
      <c r="J173" s="43">
        <f t="shared" si="56"/>
        <v>1.5945861843682873E-4</v>
      </c>
    </row>
    <row r="174" spans="1:12" ht="18" customHeight="1">
      <c r="A174" s="1" t="s">
        <v>96</v>
      </c>
      <c r="B174" s="1">
        <v>4</v>
      </c>
      <c r="C174" s="41">
        <f t="shared" si="50"/>
        <v>7.5467559071603301</v>
      </c>
      <c r="D174" s="41">
        <f t="shared" si="50"/>
        <v>2.868087096</v>
      </c>
      <c r="E174" s="41">
        <f t="shared" si="57"/>
        <v>3.2592901824</v>
      </c>
      <c r="F174" s="41">
        <f t="shared" si="58"/>
        <v>0.29396528925619836</v>
      </c>
      <c r="G174" s="41">
        <f t="shared" si="58"/>
        <v>3.2629924591648671</v>
      </c>
      <c r="H174" s="41">
        <f t="shared" si="58"/>
        <v>0</v>
      </c>
      <c r="I174" s="41">
        <f t="shared" si="59"/>
        <v>17.231090933981395</v>
      </c>
      <c r="J174" s="43">
        <f t="shared" si="56"/>
        <v>1.8125849019582339E-4</v>
      </c>
    </row>
    <row r="175" spans="1:12" ht="18" customHeight="1">
      <c r="A175" s="1" t="s">
        <v>97</v>
      </c>
      <c r="B175" s="1">
        <v>5</v>
      </c>
      <c r="C175" s="41">
        <f t="shared" si="50"/>
        <v>164.53389738525615</v>
      </c>
      <c r="D175" s="41">
        <f t="shared" si="50"/>
        <v>23.771671559999998</v>
      </c>
      <c r="E175" s="41">
        <f t="shared" si="57"/>
        <v>28.621939679999997</v>
      </c>
      <c r="F175" s="41">
        <f t="shared" si="58"/>
        <v>10.452099173553718</v>
      </c>
      <c r="G175" s="41">
        <f t="shared" si="58"/>
        <v>116.01750965919528</v>
      </c>
      <c r="H175" s="41">
        <f t="shared" si="58"/>
        <v>0</v>
      </c>
      <c r="I175" s="41">
        <f t="shared" si="59"/>
        <v>343.39711745800514</v>
      </c>
      <c r="J175" s="43">
        <f t="shared" si="56"/>
        <v>3.6122868416465317E-3</v>
      </c>
    </row>
    <row r="176" spans="1:12" ht="18" customHeight="1">
      <c r="A176" s="1" t="s">
        <v>98</v>
      </c>
      <c r="B176" s="1">
        <v>6</v>
      </c>
      <c r="C176" s="41">
        <f t="shared" si="50"/>
        <v>2.621525256</v>
      </c>
      <c r="D176" s="41">
        <f t="shared" si="50"/>
        <v>0.25951989599999997</v>
      </c>
      <c r="E176" s="41">
        <f t="shared" si="57"/>
        <v>6.0212159999999994E-3</v>
      </c>
      <c r="F176" s="41">
        <f t="shared" si="58"/>
        <v>0</v>
      </c>
      <c r="G176" s="41">
        <f t="shared" si="58"/>
        <v>0</v>
      </c>
      <c r="H176" s="41">
        <f t="shared" si="58"/>
        <v>0</v>
      </c>
      <c r="I176" s="41">
        <f t="shared" si="59"/>
        <v>2.8870663680000002</v>
      </c>
      <c r="J176" s="43">
        <f t="shared" si="56"/>
        <v>3.0369829337201761E-5</v>
      </c>
    </row>
    <row r="177" spans="1:10" ht="18" customHeight="1">
      <c r="A177" s="1" t="s">
        <v>99</v>
      </c>
      <c r="B177" s="1">
        <v>7</v>
      </c>
      <c r="C177" s="41">
        <f t="shared" si="50"/>
        <v>91.429784846280981</v>
      </c>
      <c r="D177" s="41">
        <f t="shared" si="50"/>
        <v>29.807393399999999</v>
      </c>
      <c r="E177" s="41">
        <f t="shared" si="57"/>
        <v>7.8476184</v>
      </c>
      <c r="F177" s="41">
        <f t="shared" si="58"/>
        <v>2.0738292011019284</v>
      </c>
      <c r="G177" s="41">
        <f t="shared" si="58"/>
        <v>23.019347154602237</v>
      </c>
      <c r="H177" s="41">
        <f t="shared" si="58"/>
        <v>0</v>
      </c>
      <c r="I177" s="41">
        <f t="shared" si="59"/>
        <v>154.17797300198512</v>
      </c>
      <c r="J177" s="43">
        <f t="shared" si="56"/>
        <v>1.6218396568658266E-3</v>
      </c>
    </row>
    <row r="178" spans="1:10" ht="18" customHeight="1">
      <c r="A178" s="1" t="s">
        <v>100</v>
      </c>
      <c r="B178" s="1">
        <v>8</v>
      </c>
      <c r="C178" s="41">
        <f t="shared" si="50"/>
        <v>9.0389167933884309</v>
      </c>
      <c r="D178" s="41">
        <f t="shared" si="50"/>
        <v>20.262811799999998</v>
      </c>
      <c r="E178" s="41">
        <f t="shared" si="57"/>
        <v>0</v>
      </c>
      <c r="F178" s="41">
        <f t="shared" si="58"/>
        <v>1.9442148760330578</v>
      </c>
      <c r="G178" s="41">
        <f t="shared" si="58"/>
        <v>21.580637957439595</v>
      </c>
      <c r="H178" s="41">
        <f t="shared" si="58"/>
        <v>0</v>
      </c>
      <c r="I178" s="41">
        <f t="shared" si="59"/>
        <v>52.826581426861082</v>
      </c>
      <c r="J178" s="43">
        <f t="shared" si="56"/>
        <v>5.5569704949767307E-4</v>
      </c>
    </row>
    <row r="179" spans="1:10" ht="18" customHeight="1">
      <c r="A179" s="1" t="s">
        <v>101</v>
      </c>
      <c r="B179" s="1">
        <v>9</v>
      </c>
      <c r="C179" s="41">
        <f t="shared" si="50"/>
        <v>27.843473700000001</v>
      </c>
      <c r="D179" s="41">
        <f t="shared" si="50"/>
        <v>5.3698760999999999</v>
      </c>
      <c r="E179" s="41">
        <f t="shared" si="57"/>
        <v>0</v>
      </c>
      <c r="F179" s="41">
        <f t="shared" si="58"/>
        <v>0</v>
      </c>
      <c r="G179" s="41">
        <f t="shared" si="58"/>
        <v>0</v>
      </c>
      <c r="H179" s="41">
        <f t="shared" si="58"/>
        <v>0</v>
      </c>
      <c r="I179" s="41">
        <f t="shared" si="59"/>
        <v>33.213349800000003</v>
      </c>
      <c r="J179" s="43">
        <f t="shared" si="56"/>
        <v>3.4938017924456119E-4</v>
      </c>
    </row>
    <row r="180" spans="1:10" ht="18" customHeight="1">
      <c r="A180" s="1" t="s">
        <v>102</v>
      </c>
      <c r="B180" s="1">
        <v>10</v>
      </c>
      <c r="C180" s="41">
        <f t="shared" si="50"/>
        <v>16.059698271325797</v>
      </c>
      <c r="D180" s="41">
        <f t="shared" si="50"/>
        <v>3.33841172429115</v>
      </c>
      <c r="E180" s="41">
        <f t="shared" si="57"/>
        <v>0</v>
      </c>
      <c r="F180" s="41">
        <f t="shared" si="58"/>
        <v>0</v>
      </c>
      <c r="G180" s="41">
        <f t="shared" si="58"/>
        <v>0</v>
      </c>
      <c r="H180" s="41">
        <f t="shared" si="58"/>
        <v>0</v>
      </c>
      <c r="I180" s="41">
        <f t="shared" si="59"/>
        <v>19.398109995616945</v>
      </c>
      <c r="J180" s="43">
        <f t="shared" si="56"/>
        <v>2.0405394782776058E-4</v>
      </c>
    </row>
    <row r="181" spans="1:10" ht="18" customHeight="1">
      <c r="A181" s="1" t="s">
        <v>103</v>
      </c>
      <c r="B181" s="1">
        <v>11</v>
      </c>
      <c r="C181" s="41">
        <f t="shared" si="50"/>
        <v>1.8398039961015</v>
      </c>
      <c r="D181" s="41">
        <f t="shared" si="50"/>
        <v>0.30580157477025</v>
      </c>
      <c r="E181" s="41">
        <f t="shared" si="57"/>
        <v>0</v>
      </c>
      <c r="F181" s="41">
        <f t="shared" si="58"/>
        <v>0</v>
      </c>
      <c r="G181" s="41">
        <f t="shared" si="58"/>
        <v>0</v>
      </c>
      <c r="H181" s="41">
        <f t="shared" si="58"/>
        <v>0</v>
      </c>
      <c r="I181" s="41">
        <f t="shared" si="59"/>
        <v>2.1456055708717501</v>
      </c>
      <c r="J181" s="43">
        <f t="shared" si="56"/>
        <v>2.2570203350560595E-5</v>
      </c>
    </row>
    <row r="182" spans="1:10" ht="18" customHeight="1">
      <c r="A182" s="1" t="s">
        <v>104</v>
      </c>
      <c r="B182" s="1">
        <v>12</v>
      </c>
      <c r="C182" s="41">
        <f t="shared" si="50"/>
        <v>5.1879690000000007</v>
      </c>
      <c r="D182" s="41">
        <f t="shared" si="50"/>
        <v>4.1359196999999996</v>
      </c>
      <c r="E182" s="41">
        <f t="shared" si="57"/>
        <v>0</v>
      </c>
      <c r="F182" s="41">
        <f t="shared" si="58"/>
        <v>0</v>
      </c>
      <c r="G182" s="41">
        <f t="shared" si="58"/>
        <v>0</v>
      </c>
      <c r="H182" s="41">
        <f t="shared" si="58"/>
        <v>0</v>
      </c>
      <c r="I182" s="41">
        <f t="shared" si="59"/>
        <v>9.3238887000000013</v>
      </c>
      <c r="J182" s="43">
        <f t="shared" si="56"/>
        <v>9.8080498500706449E-5</v>
      </c>
    </row>
    <row r="183" spans="1:10" ht="18" customHeight="1">
      <c r="A183" s="1" t="s">
        <v>105</v>
      </c>
      <c r="B183" s="1">
        <v>13</v>
      </c>
      <c r="C183" s="41">
        <f t="shared" si="50"/>
        <v>19.863593399999999</v>
      </c>
      <c r="D183" s="41">
        <f t="shared" si="50"/>
        <v>6.1913321999999997</v>
      </c>
      <c r="E183" s="41">
        <f t="shared" si="57"/>
        <v>0</v>
      </c>
      <c r="F183" s="41">
        <f t="shared" si="58"/>
        <v>0</v>
      </c>
      <c r="G183" s="41">
        <f t="shared" si="58"/>
        <v>0</v>
      </c>
      <c r="H183" s="41">
        <f t="shared" si="58"/>
        <v>0</v>
      </c>
      <c r="I183" s="41">
        <f t="shared" si="59"/>
        <v>26.054925599999997</v>
      </c>
      <c r="J183" s="43">
        <f t="shared" si="56"/>
        <v>2.7407878552291356E-4</v>
      </c>
    </row>
    <row r="184" spans="1:10" ht="18" customHeight="1">
      <c r="A184" s="1" t="s">
        <v>106</v>
      </c>
      <c r="B184" s="1">
        <v>14</v>
      </c>
      <c r="C184" s="41">
        <f t="shared" si="50"/>
        <v>0.99063000000000023</v>
      </c>
      <c r="D184" s="41">
        <f t="shared" si="50"/>
        <v>0.71208360000000004</v>
      </c>
      <c r="E184" s="41">
        <f t="shared" si="57"/>
        <v>0</v>
      </c>
      <c r="F184" s="41">
        <f t="shared" si="58"/>
        <v>0</v>
      </c>
      <c r="G184" s="41">
        <f t="shared" si="58"/>
        <v>0</v>
      </c>
      <c r="H184" s="41">
        <f t="shared" si="58"/>
        <v>0</v>
      </c>
      <c r="I184" s="41">
        <f t="shared" si="59"/>
        <v>1.7027136000000003</v>
      </c>
      <c r="J184" s="43">
        <f t="shared" si="56"/>
        <v>1.791130332689755E-5</v>
      </c>
    </row>
    <row r="185" spans="1:10" ht="18" customHeight="1">
      <c r="A185" s="1" t="s">
        <v>107</v>
      </c>
      <c r="B185" s="1">
        <v>15</v>
      </c>
      <c r="C185" s="41">
        <f t="shared" si="50"/>
        <v>12.0981384</v>
      </c>
      <c r="D185" s="41">
        <f t="shared" si="50"/>
        <v>2.3963693999999998</v>
      </c>
      <c r="E185" s="41">
        <f t="shared" si="57"/>
        <v>0</v>
      </c>
      <c r="F185" s="41">
        <f t="shared" si="58"/>
        <v>0</v>
      </c>
      <c r="G185" s="41">
        <f t="shared" si="58"/>
        <v>0</v>
      </c>
      <c r="H185" s="41">
        <f t="shared" si="58"/>
        <v>0</v>
      </c>
      <c r="I185" s="41">
        <f t="shared" si="59"/>
        <v>14.494507799999999</v>
      </c>
      <c r="J185" s="43">
        <f t="shared" si="56"/>
        <v>1.5247163456019993E-4</v>
      </c>
    </row>
    <row r="186" spans="1:10" ht="18" customHeight="1">
      <c r="A186" s="1" t="s">
        <v>108</v>
      </c>
      <c r="B186" s="1">
        <v>16</v>
      </c>
      <c r="C186" s="41">
        <f t="shared" si="50"/>
        <v>21.776193600000003</v>
      </c>
      <c r="D186" s="41">
        <f t="shared" si="50"/>
        <v>12.048268799999999</v>
      </c>
      <c r="E186" s="41">
        <f t="shared" si="57"/>
        <v>0</v>
      </c>
      <c r="F186" s="41">
        <f t="shared" si="58"/>
        <v>0</v>
      </c>
      <c r="G186" s="41">
        <f t="shared" si="58"/>
        <v>0</v>
      </c>
      <c r="H186" s="41">
        <f t="shared" si="58"/>
        <v>0</v>
      </c>
      <c r="I186" s="41">
        <f t="shared" si="59"/>
        <v>33.824462400000002</v>
      </c>
      <c r="J186" s="43">
        <f t="shared" si="56"/>
        <v>3.5580863741009708E-4</v>
      </c>
    </row>
    <row r="187" spans="1:10" ht="18" customHeight="1">
      <c r="A187" s="1" t="s">
        <v>109</v>
      </c>
      <c r="B187" s="1">
        <v>17</v>
      </c>
      <c r="C187" s="41">
        <f t="shared" si="50"/>
        <v>16.15866633225</v>
      </c>
      <c r="D187" s="41">
        <f t="shared" si="50"/>
        <v>8.0921065241249988</v>
      </c>
      <c r="E187" s="41">
        <f t="shared" si="57"/>
        <v>0</v>
      </c>
      <c r="F187" s="41">
        <f t="shared" si="58"/>
        <v>0</v>
      </c>
      <c r="G187" s="41">
        <f t="shared" si="58"/>
        <v>0</v>
      </c>
      <c r="H187" s="41">
        <f t="shared" si="58"/>
        <v>0</v>
      </c>
      <c r="I187" s="41">
        <f t="shared" si="59"/>
        <v>24.250772856375001</v>
      </c>
      <c r="J187" s="43">
        <f t="shared" si="56"/>
        <v>2.551004165011816E-4</v>
      </c>
    </row>
    <row r="188" spans="1:10" ht="18" customHeight="1">
      <c r="A188" s="1" t="s">
        <v>110</v>
      </c>
      <c r="B188" s="1">
        <v>18</v>
      </c>
      <c r="C188" s="41">
        <f t="shared" si="50"/>
        <v>173.37860028482498</v>
      </c>
      <c r="D188" s="41">
        <f t="shared" si="50"/>
        <v>37.817120981737496</v>
      </c>
      <c r="E188" s="41">
        <f t="shared" si="57"/>
        <v>0.66890090994999996</v>
      </c>
      <c r="F188" s="41">
        <f t="shared" si="58"/>
        <v>0</v>
      </c>
      <c r="G188" s="41">
        <f t="shared" si="58"/>
        <v>0</v>
      </c>
      <c r="H188" s="41">
        <f t="shared" si="58"/>
        <v>0</v>
      </c>
      <c r="I188" s="41">
        <f t="shared" si="59"/>
        <v>211.86462217651248</v>
      </c>
      <c r="J188" s="43">
        <f t="shared" si="56"/>
        <v>2.2286610690383044E-3</v>
      </c>
    </row>
    <row r="189" spans="1:10" ht="18" customHeight="1">
      <c r="A189" s="1" t="s">
        <v>111</v>
      </c>
      <c r="B189" s="1">
        <v>19</v>
      </c>
      <c r="C189" s="41">
        <f t="shared" si="50"/>
        <v>3.5564087812500005</v>
      </c>
      <c r="D189" s="41">
        <f t="shared" si="50"/>
        <v>2.0497758723000001</v>
      </c>
      <c r="E189" s="41">
        <f t="shared" si="57"/>
        <v>0</v>
      </c>
      <c r="F189" s="41">
        <f t="shared" si="58"/>
        <v>0</v>
      </c>
      <c r="G189" s="41">
        <f t="shared" si="58"/>
        <v>0</v>
      </c>
      <c r="H189" s="41">
        <f t="shared" si="58"/>
        <v>0</v>
      </c>
      <c r="I189" s="41">
        <f t="shared" si="59"/>
        <v>5.6061846535500006</v>
      </c>
      <c r="J189" s="43">
        <f t="shared" si="56"/>
        <v>5.8972967524504474E-5</v>
      </c>
    </row>
    <row r="190" spans="1:10" ht="18" customHeight="1">
      <c r="A190" s="1" t="s">
        <v>112</v>
      </c>
      <c r="B190" s="1">
        <v>20</v>
      </c>
      <c r="C190" s="41">
        <f t="shared" si="50"/>
        <v>2518.9995475041319</v>
      </c>
      <c r="D190" s="41">
        <f t="shared" si="50"/>
        <v>1793.1376344</v>
      </c>
      <c r="E190" s="41">
        <f t="shared" si="57"/>
        <v>1396.4855904000001</v>
      </c>
      <c r="F190" s="41">
        <f t="shared" ref="F190:H209" si="60">G136*$K136</f>
        <v>569.2661157024794</v>
      </c>
      <c r="G190" s="41">
        <f t="shared" si="60"/>
        <v>6318.8107939383144</v>
      </c>
      <c r="H190" s="41">
        <f t="shared" si="60"/>
        <v>0</v>
      </c>
      <c r="I190" s="41">
        <f t="shared" si="59"/>
        <v>12596.699681944927</v>
      </c>
      <c r="J190" s="43">
        <f t="shared" si="56"/>
        <v>0.13250807940991924</v>
      </c>
    </row>
    <row r="191" spans="1:10" ht="18" customHeight="1">
      <c r="A191" s="1" t="s">
        <v>113</v>
      </c>
      <c r="B191" s="1">
        <v>21</v>
      </c>
      <c r="C191" s="41">
        <f t="shared" si="50"/>
        <v>62.797930780650006</v>
      </c>
      <c r="D191" s="41">
        <f t="shared" si="50"/>
        <v>15.148819519275001</v>
      </c>
      <c r="E191" s="41">
        <f t="shared" si="57"/>
        <v>0</v>
      </c>
      <c r="F191" s="41">
        <f t="shared" si="60"/>
        <v>0</v>
      </c>
      <c r="G191" s="41">
        <f t="shared" si="60"/>
        <v>0</v>
      </c>
      <c r="H191" s="41">
        <f t="shared" si="60"/>
        <v>0</v>
      </c>
      <c r="I191" s="41">
        <f t="shared" si="59"/>
        <v>77.946750299925014</v>
      </c>
      <c r="J191" s="43">
        <f t="shared" si="56"/>
        <v>8.1994287704514684E-4</v>
      </c>
    </row>
    <row r="192" spans="1:10" ht="18" customHeight="1">
      <c r="A192" s="1" t="s">
        <v>114</v>
      </c>
      <c r="B192" s="1">
        <v>22</v>
      </c>
      <c r="C192" s="41">
        <f t="shared" si="50"/>
        <v>15.393425645999999</v>
      </c>
      <c r="D192" s="41">
        <f t="shared" si="50"/>
        <v>2.3580227939999996</v>
      </c>
      <c r="E192" s="41">
        <f t="shared" si="57"/>
        <v>0</v>
      </c>
      <c r="F192" s="41">
        <f t="shared" si="60"/>
        <v>0</v>
      </c>
      <c r="G192" s="41">
        <f t="shared" si="60"/>
        <v>0</v>
      </c>
      <c r="H192" s="41">
        <f t="shared" si="60"/>
        <v>0</v>
      </c>
      <c r="I192" s="41">
        <f t="shared" si="59"/>
        <v>17.751448439999997</v>
      </c>
      <c r="J192" s="43">
        <f t="shared" si="56"/>
        <v>1.8673227106462428E-4</v>
      </c>
    </row>
    <row r="193" spans="1:10" ht="18" customHeight="1">
      <c r="A193" s="1" t="s">
        <v>115</v>
      </c>
      <c r="B193" s="1">
        <v>23</v>
      </c>
      <c r="C193" s="41">
        <f t="shared" si="50"/>
        <v>52.829168675603299</v>
      </c>
      <c r="D193" s="41">
        <f t="shared" si="50"/>
        <v>11.788601706</v>
      </c>
      <c r="E193" s="41">
        <f t="shared" si="57"/>
        <v>0</v>
      </c>
      <c r="F193" s="41">
        <f t="shared" si="60"/>
        <v>1.5281528925619832</v>
      </c>
      <c r="G193" s="41">
        <f t="shared" si="60"/>
        <v>16.96238143454752</v>
      </c>
      <c r="H193" s="41">
        <f t="shared" si="60"/>
        <v>0</v>
      </c>
      <c r="I193" s="41">
        <f t="shared" si="59"/>
        <v>83.108304708712794</v>
      </c>
      <c r="J193" s="43">
        <f t="shared" si="56"/>
        <v>8.7423865917438061E-4</v>
      </c>
    </row>
    <row r="194" spans="1:10" ht="18" customHeight="1">
      <c r="A194" s="1" t="s">
        <v>116</v>
      </c>
      <c r="B194" s="1">
        <v>24</v>
      </c>
      <c r="C194" s="41">
        <f t="shared" si="50"/>
        <v>8.3696459999999995</v>
      </c>
      <c r="D194" s="41">
        <f t="shared" si="50"/>
        <v>8.4833675999999993</v>
      </c>
      <c r="E194" s="41">
        <f t="shared" si="57"/>
        <v>0</v>
      </c>
      <c r="F194" s="41">
        <f t="shared" si="60"/>
        <v>0</v>
      </c>
      <c r="G194" s="41">
        <f t="shared" si="60"/>
        <v>0</v>
      </c>
      <c r="H194" s="41">
        <f t="shared" si="60"/>
        <v>0</v>
      </c>
      <c r="I194" s="41">
        <f t="shared" si="59"/>
        <v>16.853013599999997</v>
      </c>
      <c r="J194" s="43">
        <f t="shared" si="56"/>
        <v>1.7728139280847325E-4</v>
      </c>
    </row>
    <row r="195" spans="1:10" ht="18" customHeight="1">
      <c r="A195" s="1" t="s">
        <v>117</v>
      </c>
      <c r="B195" s="1">
        <v>25</v>
      </c>
      <c r="C195" s="41">
        <f t="shared" si="50"/>
        <v>37.993152000000002</v>
      </c>
      <c r="D195" s="41">
        <f t="shared" si="50"/>
        <v>9.5950643999999983</v>
      </c>
      <c r="E195" s="41">
        <f t="shared" si="57"/>
        <v>0</v>
      </c>
      <c r="F195" s="41">
        <f t="shared" si="60"/>
        <v>0</v>
      </c>
      <c r="G195" s="41">
        <f t="shared" si="60"/>
        <v>0</v>
      </c>
      <c r="H195" s="41">
        <f t="shared" si="60"/>
        <v>0</v>
      </c>
      <c r="I195" s="41">
        <f t="shared" si="59"/>
        <v>47.5882164</v>
      </c>
      <c r="J195" s="43">
        <f t="shared" si="56"/>
        <v>5.0059327577253179E-4</v>
      </c>
    </row>
    <row r="196" spans="1:10" ht="18" customHeight="1">
      <c r="A196" s="1" t="s">
        <v>118</v>
      </c>
      <c r="B196" s="1">
        <v>26</v>
      </c>
      <c r="C196" s="41">
        <f t="shared" si="50"/>
        <v>107.61855360000001</v>
      </c>
      <c r="D196" s="41">
        <f t="shared" si="50"/>
        <v>50.588549999999998</v>
      </c>
      <c r="E196" s="41">
        <f t="shared" si="57"/>
        <v>0</v>
      </c>
      <c r="F196" s="41">
        <f t="shared" si="60"/>
        <v>0</v>
      </c>
      <c r="G196" s="41">
        <f t="shared" si="60"/>
        <v>0</v>
      </c>
      <c r="H196" s="41">
        <f t="shared" si="60"/>
        <v>0</v>
      </c>
      <c r="I196" s="41">
        <f t="shared" si="59"/>
        <v>158.20710360000001</v>
      </c>
      <c r="J196" s="43">
        <f t="shared" si="56"/>
        <v>1.664223167683341E-3</v>
      </c>
    </row>
    <row r="197" spans="1:10" ht="18" customHeight="1">
      <c r="A197" s="1" t="s">
        <v>119</v>
      </c>
      <c r="B197" s="1">
        <v>27</v>
      </c>
      <c r="C197" s="41">
        <f t="shared" si="50"/>
        <v>0.71196118256249996</v>
      </c>
      <c r="D197" s="41">
        <f t="shared" si="50"/>
        <v>0.71446092599374977</v>
      </c>
      <c r="E197" s="41">
        <f t="shared" si="57"/>
        <v>0</v>
      </c>
      <c r="F197" s="41">
        <f t="shared" si="60"/>
        <v>0</v>
      </c>
      <c r="G197" s="41">
        <f t="shared" si="60"/>
        <v>0</v>
      </c>
      <c r="H197" s="41">
        <f t="shared" si="60"/>
        <v>0</v>
      </c>
      <c r="I197" s="41">
        <f t="shared" si="59"/>
        <v>1.4264221085562498</v>
      </c>
      <c r="J197" s="43">
        <f t="shared" si="56"/>
        <v>1.5004918653697118E-5</v>
      </c>
    </row>
    <row r="198" spans="1:10" ht="18" customHeight="1">
      <c r="A198" s="1" t="s">
        <v>120</v>
      </c>
      <c r="B198" s="1">
        <v>28</v>
      </c>
      <c r="C198" s="41">
        <f t="shared" si="50"/>
        <v>12.798665215537499</v>
      </c>
      <c r="D198" s="41">
        <f t="shared" si="50"/>
        <v>2.2807601750374999</v>
      </c>
      <c r="E198" s="41">
        <f t="shared" si="57"/>
        <v>0</v>
      </c>
      <c r="F198" s="41">
        <f t="shared" si="60"/>
        <v>0</v>
      </c>
      <c r="G198" s="41">
        <f t="shared" si="60"/>
        <v>0</v>
      </c>
      <c r="H198" s="41">
        <f t="shared" si="60"/>
        <v>0</v>
      </c>
      <c r="I198" s="41">
        <f t="shared" si="59"/>
        <v>15.079425390574999</v>
      </c>
      <c r="J198" s="43">
        <f t="shared" si="56"/>
        <v>1.5862454036069798E-4</v>
      </c>
    </row>
    <row r="199" spans="1:10" ht="18" customHeight="1">
      <c r="A199" s="1" t="s">
        <v>121</v>
      </c>
      <c r="B199" s="1">
        <v>29</v>
      </c>
      <c r="C199" s="41">
        <f t="shared" si="50"/>
        <v>2.869364295</v>
      </c>
      <c r="D199" s="41">
        <f t="shared" si="50"/>
        <v>1.3255191145</v>
      </c>
      <c r="E199" s="41">
        <f t="shared" si="57"/>
        <v>0</v>
      </c>
      <c r="F199" s="41">
        <f t="shared" si="60"/>
        <v>0</v>
      </c>
      <c r="G199" s="41">
        <f t="shared" si="60"/>
        <v>0</v>
      </c>
      <c r="H199" s="41">
        <f t="shared" si="60"/>
        <v>0</v>
      </c>
      <c r="I199" s="41">
        <f t="shared" si="59"/>
        <v>4.1948834095</v>
      </c>
      <c r="J199" s="43">
        <f t="shared" si="56"/>
        <v>4.41271093203958E-5</v>
      </c>
    </row>
    <row r="200" spans="1:10" ht="18" customHeight="1">
      <c r="A200" s="1" t="s">
        <v>122</v>
      </c>
      <c r="B200" s="1">
        <v>30</v>
      </c>
      <c r="C200" s="41">
        <f t="shared" si="50"/>
        <v>61.240061722000007</v>
      </c>
      <c r="D200" s="41">
        <f t="shared" si="50"/>
        <v>21.695082514000003</v>
      </c>
      <c r="E200" s="41">
        <f t="shared" si="57"/>
        <v>0</v>
      </c>
      <c r="F200" s="41">
        <f t="shared" si="60"/>
        <v>0</v>
      </c>
      <c r="G200" s="41">
        <f t="shared" si="60"/>
        <v>0</v>
      </c>
      <c r="H200" s="41">
        <f t="shared" si="60"/>
        <v>0</v>
      </c>
      <c r="I200" s="41">
        <f t="shared" si="59"/>
        <v>82.935144236000014</v>
      </c>
      <c r="J200" s="43">
        <f t="shared" si="56"/>
        <v>8.7241713748630132E-4</v>
      </c>
    </row>
    <row r="201" spans="1:10" ht="18" customHeight="1">
      <c r="A201" s="1" t="s">
        <v>123</v>
      </c>
      <c r="B201" s="1">
        <v>31</v>
      </c>
      <c r="C201" s="41">
        <f t="shared" si="50"/>
        <v>35.696735712809918</v>
      </c>
      <c r="D201" s="41">
        <f t="shared" si="50"/>
        <v>57.611753750000005</v>
      </c>
      <c r="E201" s="41">
        <f t="shared" si="57"/>
        <v>15.57399</v>
      </c>
      <c r="F201" s="41">
        <f t="shared" si="60"/>
        <v>27.273014233241504</v>
      </c>
      <c r="G201" s="41">
        <f t="shared" si="60"/>
        <v>302.7283935696388</v>
      </c>
      <c r="H201" s="41">
        <f t="shared" si="60"/>
        <v>0</v>
      </c>
      <c r="I201" s="41">
        <f t="shared" si="59"/>
        <v>438.88388726569019</v>
      </c>
      <c r="J201" s="43">
        <f t="shared" si="56"/>
        <v>4.6167379118271477E-3</v>
      </c>
    </row>
    <row r="202" spans="1:10" ht="18" customHeight="1">
      <c r="A202" s="1" t="s">
        <v>124</v>
      </c>
      <c r="B202" s="1">
        <v>32</v>
      </c>
      <c r="C202" s="41">
        <f t="shared" si="50"/>
        <v>178.47049595557851</v>
      </c>
      <c r="D202" s="41">
        <f t="shared" si="50"/>
        <v>100.49826375000001</v>
      </c>
      <c r="E202" s="41">
        <f t="shared" si="57"/>
        <v>352.99149375000002</v>
      </c>
      <c r="F202" s="41">
        <f t="shared" si="60"/>
        <v>0.81008953168044073</v>
      </c>
      <c r="G202" s="41">
        <f t="shared" si="60"/>
        <v>8.991932482266499</v>
      </c>
      <c r="H202" s="41">
        <f t="shared" si="60"/>
        <v>0</v>
      </c>
      <c r="I202" s="41">
        <f t="shared" ref="I202:I220" si="61">SUM(C202:H202)</f>
        <v>641.76227546952555</v>
      </c>
      <c r="J202" s="43">
        <f t="shared" ref="J202:J220" si="62">I202/I$221</f>
        <v>6.7508703634566927E-3</v>
      </c>
    </row>
    <row r="203" spans="1:10" ht="18" customHeight="1">
      <c r="A203" s="1" t="s">
        <v>125</v>
      </c>
      <c r="B203" s="1">
        <v>33</v>
      </c>
      <c r="C203" s="41">
        <f t="shared" si="50"/>
        <v>80.449371874999997</v>
      </c>
      <c r="D203" s="41">
        <f t="shared" si="50"/>
        <v>28.835671874999999</v>
      </c>
      <c r="E203" s="41">
        <f t="shared" si="57"/>
        <v>71.053008750000004</v>
      </c>
      <c r="F203" s="41">
        <f t="shared" si="60"/>
        <v>0</v>
      </c>
      <c r="G203" s="41">
        <f t="shared" si="60"/>
        <v>0</v>
      </c>
      <c r="H203" s="41">
        <f t="shared" si="60"/>
        <v>0</v>
      </c>
      <c r="I203" s="41">
        <f t="shared" si="61"/>
        <v>180.3380525</v>
      </c>
      <c r="J203" s="43">
        <f t="shared" si="62"/>
        <v>1.8970245845863183E-3</v>
      </c>
    </row>
    <row r="204" spans="1:10" ht="18" customHeight="1">
      <c r="A204" s="1" t="s">
        <v>126</v>
      </c>
      <c r="B204" s="1">
        <v>34</v>
      </c>
      <c r="C204" s="41">
        <f t="shared" si="50"/>
        <v>302.86606303719009</v>
      </c>
      <c r="D204" s="41">
        <f t="shared" si="50"/>
        <v>131.72685874999999</v>
      </c>
      <c r="E204" s="41">
        <f t="shared" si="57"/>
        <v>312.82875000000001</v>
      </c>
      <c r="F204" s="41">
        <f t="shared" si="60"/>
        <v>5.4005968778696047</v>
      </c>
      <c r="G204" s="41">
        <f t="shared" si="60"/>
        <v>59.946216548443331</v>
      </c>
      <c r="H204" s="41">
        <f t="shared" si="60"/>
        <v>0</v>
      </c>
      <c r="I204" s="41">
        <f t="shared" si="61"/>
        <v>812.76848521350303</v>
      </c>
      <c r="J204" s="43">
        <f t="shared" si="62"/>
        <v>8.5497307786829776E-3</v>
      </c>
    </row>
    <row r="205" spans="1:10" ht="18" customHeight="1">
      <c r="A205" s="1" t="s">
        <v>127</v>
      </c>
      <c r="B205" s="1">
        <v>35</v>
      </c>
      <c r="C205" s="41">
        <f t="shared" si="50"/>
        <v>270.86846404958681</v>
      </c>
      <c r="D205" s="41">
        <f t="shared" si="50"/>
        <v>740.73380499999996</v>
      </c>
      <c r="E205" s="41">
        <f t="shared" si="57"/>
        <v>399.80394000000001</v>
      </c>
      <c r="F205" s="41">
        <f t="shared" si="60"/>
        <v>50.765610651974285</v>
      </c>
      <c r="G205" s="41">
        <f t="shared" si="60"/>
        <v>563.49443555536732</v>
      </c>
      <c r="H205" s="41">
        <f t="shared" si="60"/>
        <v>0</v>
      </c>
      <c r="I205" s="41">
        <f t="shared" si="61"/>
        <v>2025.6662552569285</v>
      </c>
      <c r="J205" s="43">
        <f t="shared" si="62"/>
        <v>2.1308529359821592E-2</v>
      </c>
    </row>
    <row r="206" spans="1:10" ht="18" customHeight="1">
      <c r="A206" s="1" t="s">
        <v>128</v>
      </c>
      <c r="B206" s="1">
        <v>37</v>
      </c>
      <c r="C206" s="41">
        <f t="shared" si="50"/>
        <v>20.539607604036693</v>
      </c>
      <c r="D206" s="41">
        <f t="shared" si="50"/>
        <v>1.2680081121599998</v>
      </c>
      <c r="E206" s="41">
        <f t="shared" si="57"/>
        <v>0.28589453928000003</v>
      </c>
      <c r="F206" s="41">
        <f t="shared" si="60"/>
        <v>0.20328710743801653</v>
      </c>
      <c r="G206" s="41">
        <f t="shared" si="60"/>
        <v>2.2564715048298845</v>
      </c>
      <c r="H206" s="41">
        <f t="shared" si="60"/>
        <v>0</v>
      </c>
      <c r="I206" s="41">
        <f t="shared" si="61"/>
        <v>24.553268867744595</v>
      </c>
      <c r="J206" s="43">
        <f t="shared" si="62"/>
        <v>2.582824535829418E-4</v>
      </c>
    </row>
    <row r="207" spans="1:10" ht="18" customHeight="1">
      <c r="A207" s="1" t="s">
        <v>129</v>
      </c>
      <c r="B207" s="1">
        <v>38</v>
      </c>
      <c r="C207" s="41">
        <f t="shared" si="50"/>
        <v>40.212946279933888</v>
      </c>
      <c r="D207" s="41">
        <f t="shared" si="50"/>
        <v>0.73597692000000003</v>
      </c>
      <c r="E207" s="41">
        <f t="shared" si="57"/>
        <v>0</v>
      </c>
      <c r="F207" s="41">
        <f t="shared" si="60"/>
        <v>0.17627548209366395</v>
      </c>
      <c r="G207" s="41">
        <f t="shared" si="60"/>
        <v>1.9566445081411905</v>
      </c>
      <c r="H207" s="41">
        <f t="shared" si="60"/>
        <v>0</v>
      </c>
      <c r="I207" s="41">
        <f t="shared" si="61"/>
        <v>43.08184319016874</v>
      </c>
      <c r="J207" s="43">
        <f t="shared" si="62"/>
        <v>4.5318952128000142E-4</v>
      </c>
    </row>
    <row r="208" spans="1:10" ht="18" customHeight="1">
      <c r="A208" s="1" t="s">
        <v>130</v>
      </c>
      <c r="B208" s="1">
        <v>39</v>
      </c>
      <c r="C208" s="41">
        <f t="shared" si="50"/>
        <v>383.53672960743802</v>
      </c>
      <c r="D208" s="41">
        <f t="shared" si="50"/>
        <v>125.56494875000001</v>
      </c>
      <c r="E208" s="41">
        <f t="shared" si="57"/>
        <v>346.79926000000006</v>
      </c>
      <c r="F208" s="41">
        <f t="shared" si="60"/>
        <v>1.0801193755739211</v>
      </c>
      <c r="G208" s="41">
        <f t="shared" si="60"/>
        <v>11.989243309688666</v>
      </c>
      <c r="H208" s="41">
        <f t="shared" si="60"/>
        <v>0</v>
      </c>
      <c r="I208" s="41">
        <f t="shared" si="61"/>
        <v>868.9703010427005</v>
      </c>
      <c r="J208" s="43">
        <f t="shared" si="62"/>
        <v>9.140932828657319E-3</v>
      </c>
    </row>
    <row r="209" spans="1:12" ht="18" customHeight="1">
      <c r="A209" s="1" t="s">
        <v>131</v>
      </c>
      <c r="B209" s="1">
        <v>40</v>
      </c>
      <c r="C209" s="41">
        <f t="shared" si="50"/>
        <v>250.32657330578513</v>
      </c>
      <c r="D209" s="41">
        <f t="shared" si="50"/>
        <v>226.825085</v>
      </c>
      <c r="E209" s="41">
        <f t="shared" si="57"/>
        <v>406.57284000000004</v>
      </c>
      <c r="F209" s="41">
        <f t="shared" si="60"/>
        <v>8.100895316804408</v>
      </c>
      <c r="G209" s="41">
        <f t="shared" si="60"/>
        <v>89.91932482266499</v>
      </c>
      <c r="H209" s="41">
        <f t="shared" si="60"/>
        <v>0</v>
      </c>
      <c r="I209" s="41">
        <f t="shared" si="61"/>
        <v>981.74471844525453</v>
      </c>
      <c r="J209" s="43">
        <f t="shared" si="62"/>
        <v>1.032723732379455E-2</v>
      </c>
    </row>
    <row r="210" spans="1:12" ht="18" customHeight="1">
      <c r="A210" s="1" t="s">
        <v>132</v>
      </c>
      <c r="B210" s="1">
        <v>41</v>
      </c>
      <c r="C210" s="41">
        <f t="shared" si="50"/>
        <v>503.53400128099173</v>
      </c>
      <c r="D210" s="41">
        <f t="shared" si="50"/>
        <v>1237.2475999999999</v>
      </c>
      <c r="E210" s="41">
        <f t="shared" si="57"/>
        <v>952.74391000000003</v>
      </c>
      <c r="F210" s="41">
        <f t="shared" ref="F210:H219" si="63">G156*$K156</f>
        <v>113.4125344352617</v>
      </c>
      <c r="G210" s="41">
        <f t="shared" si="63"/>
        <v>971.12870808478192</v>
      </c>
      <c r="H210" s="41">
        <f t="shared" si="63"/>
        <v>0</v>
      </c>
      <c r="I210" s="41">
        <f t="shared" si="61"/>
        <v>3778.0667538010352</v>
      </c>
      <c r="J210" s="43">
        <f t="shared" si="62"/>
        <v>3.9742502565667824E-2</v>
      </c>
    </row>
    <row r="211" spans="1:12" ht="18" customHeight="1">
      <c r="A211" s="1" t="s">
        <v>133</v>
      </c>
      <c r="B211" s="1">
        <v>42</v>
      </c>
      <c r="C211" s="41">
        <f t="shared" si="50"/>
        <v>2291.5223277272726</v>
      </c>
      <c r="D211" s="41">
        <f t="shared" si="50"/>
        <v>3503.6650049999998</v>
      </c>
      <c r="E211" s="41">
        <f t="shared" si="57"/>
        <v>165.82791</v>
      </c>
      <c r="F211" s="41">
        <f t="shared" si="63"/>
        <v>1223.7752525252527</v>
      </c>
      <c r="G211" s="41">
        <f t="shared" si="63"/>
        <v>9987.0396769706585</v>
      </c>
      <c r="H211" s="41">
        <f t="shared" si="63"/>
        <v>0</v>
      </c>
      <c r="I211" s="41">
        <f t="shared" si="61"/>
        <v>17171.830172223184</v>
      </c>
      <c r="J211" s="43">
        <f t="shared" si="62"/>
        <v>0.18063511026907922</v>
      </c>
    </row>
    <row r="212" spans="1:12" ht="18" customHeight="1">
      <c r="A212" s="1" t="s">
        <v>134</v>
      </c>
      <c r="B212" s="1">
        <v>43</v>
      </c>
      <c r="C212" s="41">
        <f t="shared" si="50"/>
        <v>305.87347256198336</v>
      </c>
      <c r="D212" s="41">
        <f t="shared" si="50"/>
        <v>2739.1221100000002</v>
      </c>
      <c r="E212" s="41">
        <f t="shared" si="57"/>
        <v>20.168120000000002</v>
      </c>
      <c r="F212" s="41">
        <f t="shared" si="63"/>
        <v>1272.3806244260791</v>
      </c>
      <c r="G212" s="41">
        <f t="shared" si="63"/>
        <v>5239.2993263339467</v>
      </c>
      <c r="H212" s="41">
        <f t="shared" si="63"/>
        <v>0</v>
      </c>
      <c r="I212" s="41">
        <f t="shared" si="61"/>
        <v>9576.8436533220083</v>
      </c>
      <c r="J212" s="43">
        <f t="shared" si="62"/>
        <v>0.10074139983901235</v>
      </c>
    </row>
    <row r="213" spans="1:12" ht="18" customHeight="1">
      <c r="A213" s="1" t="s">
        <v>135</v>
      </c>
      <c r="B213" s="1">
        <v>44</v>
      </c>
      <c r="C213" s="41">
        <f t="shared" si="50"/>
        <v>207.93303008264462</v>
      </c>
      <c r="D213" s="41">
        <f t="shared" si="50"/>
        <v>1323.0700899999999</v>
      </c>
      <c r="E213" s="41">
        <f t="shared" si="57"/>
        <v>58.756259999999997</v>
      </c>
      <c r="F213" s="41">
        <f t="shared" si="63"/>
        <v>1217.294536271809</v>
      </c>
      <c r="G213" s="41">
        <f t="shared" si="63"/>
        <v>1582.5801168789039</v>
      </c>
      <c r="H213" s="41">
        <f t="shared" si="63"/>
        <v>0</v>
      </c>
      <c r="I213" s="41">
        <f t="shared" si="61"/>
        <v>4389.6340332333575</v>
      </c>
      <c r="J213" s="43">
        <f t="shared" si="62"/>
        <v>4.6175743626711702E-2</v>
      </c>
    </row>
    <row r="214" spans="1:12" ht="18" customHeight="1">
      <c r="A214" s="1" t="s">
        <v>136</v>
      </c>
      <c r="B214" s="1">
        <v>45</v>
      </c>
      <c r="C214" s="41">
        <f t="shared" si="50"/>
        <v>107.71855305785127</v>
      </c>
      <c r="D214" s="41">
        <f t="shared" si="50"/>
        <v>593.65525000000002</v>
      </c>
      <c r="E214" s="41">
        <f t="shared" si="57"/>
        <v>16.671199999999999</v>
      </c>
      <c r="F214" s="41">
        <f t="shared" si="63"/>
        <v>342.39784205693297</v>
      </c>
      <c r="G214" s="41">
        <f t="shared" si="63"/>
        <v>3237.0956936159396</v>
      </c>
      <c r="H214" s="41">
        <f t="shared" si="63"/>
        <v>0</v>
      </c>
      <c r="I214" s="41">
        <f t="shared" si="61"/>
        <v>4297.5385387307233</v>
      </c>
      <c r="J214" s="43">
        <f t="shared" si="62"/>
        <v>4.520696629558725E-2</v>
      </c>
    </row>
    <row r="215" spans="1:12" ht="18" customHeight="1">
      <c r="A215" s="1" t="s">
        <v>137</v>
      </c>
      <c r="B215" s="1">
        <v>46</v>
      </c>
      <c r="C215" s="41">
        <f t="shared" si="50"/>
        <v>227.86341417355374</v>
      </c>
      <c r="D215" s="41">
        <f t="shared" si="50"/>
        <v>594.50200499999994</v>
      </c>
      <c r="E215" s="41">
        <f t="shared" si="57"/>
        <v>85.258690000000001</v>
      </c>
      <c r="F215" s="41">
        <f t="shared" si="63"/>
        <v>373.72130394857669</v>
      </c>
      <c r="G215" s="41">
        <f t="shared" si="63"/>
        <v>4148.2781851522786</v>
      </c>
      <c r="H215" s="41">
        <f t="shared" si="63"/>
        <v>0</v>
      </c>
      <c r="I215" s="41">
        <f t="shared" si="61"/>
        <v>5429.6235982744092</v>
      </c>
      <c r="J215" s="43">
        <f t="shared" si="62"/>
        <v>5.7115674191815853E-2</v>
      </c>
    </row>
    <row r="216" spans="1:12" ht="18" customHeight="1">
      <c r="A216" s="1" t="s">
        <v>138</v>
      </c>
      <c r="B216" s="1">
        <v>47</v>
      </c>
      <c r="C216" s="41">
        <f t="shared" si="50"/>
        <v>115.13702900826446</v>
      </c>
      <c r="D216" s="41">
        <f t="shared" si="50"/>
        <v>105.091675</v>
      </c>
      <c r="E216" s="41">
        <f t="shared" si="57"/>
        <v>2.50746</v>
      </c>
      <c r="F216" s="41">
        <f t="shared" si="63"/>
        <v>30.243342516069788</v>
      </c>
      <c r="G216" s="41">
        <f t="shared" si="63"/>
        <v>335.69881267128267</v>
      </c>
      <c r="H216" s="41">
        <f t="shared" si="63"/>
        <v>0</v>
      </c>
      <c r="I216" s="41">
        <f t="shared" si="61"/>
        <v>588.67831919561695</v>
      </c>
      <c r="J216" s="43">
        <f t="shared" si="62"/>
        <v>6.1924659185672278E-3</v>
      </c>
    </row>
    <row r="217" spans="1:12" ht="18" customHeight="1">
      <c r="A217" s="1" t="s">
        <v>139</v>
      </c>
      <c r="B217" s="1">
        <v>49</v>
      </c>
      <c r="C217" s="41">
        <f t="shared" si="50"/>
        <v>2.0728171731570244</v>
      </c>
      <c r="D217" s="41">
        <f t="shared" si="50"/>
        <v>4.5302617439999997</v>
      </c>
      <c r="E217" s="41">
        <f t="shared" si="57"/>
        <v>0.59043686399999995</v>
      </c>
      <c r="F217" s="41">
        <f t="shared" si="63"/>
        <v>1.3065123966942147</v>
      </c>
      <c r="G217" s="41">
        <f t="shared" si="63"/>
        <v>14.50218870739941</v>
      </c>
      <c r="H217" s="41">
        <f t="shared" si="63"/>
        <v>0</v>
      </c>
      <c r="I217" s="41">
        <f t="shared" si="61"/>
        <v>23.002216885250647</v>
      </c>
      <c r="J217" s="43">
        <f t="shared" si="62"/>
        <v>2.4196651969116172E-4</v>
      </c>
    </row>
    <row r="218" spans="1:12" ht="18" customHeight="1">
      <c r="A218" s="1" t="s">
        <v>140</v>
      </c>
      <c r="B218" s="1">
        <v>50</v>
      </c>
      <c r="C218" s="41">
        <f t="shared" si="50"/>
        <v>0.65854461239999995</v>
      </c>
      <c r="D218" s="41">
        <f t="shared" si="50"/>
        <v>8.9079064199999988E-2</v>
      </c>
      <c r="E218" s="41">
        <f t="shared" si="57"/>
        <v>0</v>
      </c>
      <c r="F218" s="41">
        <f t="shared" si="63"/>
        <v>0</v>
      </c>
      <c r="G218" s="41">
        <f t="shared" si="63"/>
        <v>0</v>
      </c>
      <c r="H218" s="41">
        <f t="shared" si="63"/>
        <v>0</v>
      </c>
      <c r="I218" s="41">
        <f t="shared" si="61"/>
        <v>0.74762367659999995</v>
      </c>
      <c r="J218" s="43">
        <f t="shared" si="62"/>
        <v>7.8644549770160736E-6</v>
      </c>
    </row>
    <row r="219" spans="1:12" ht="18" customHeight="1">
      <c r="A219" s="1" t="s">
        <v>141</v>
      </c>
      <c r="B219" s="1">
        <v>51</v>
      </c>
      <c r="C219" s="41">
        <f t="shared" si="50"/>
        <v>6.5953293046809911</v>
      </c>
      <c r="D219" s="41">
        <f t="shared" si="50"/>
        <v>0.71926484759999987</v>
      </c>
      <c r="E219" s="41">
        <f t="shared" si="57"/>
        <v>0.15474227039999999</v>
      </c>
      <c r="F219" s="41">
        <f t="shared" si="63"/>
        <v>3.4995867768595035E-2</v>
      </c>
      <c r="G219" s="41">
        <f t="shared" si="63"/>
        <v>0.38845148323391271</v>
      </c>
      <c r="H219" s="41">
        <f t="shared" si="63"/>
        <v>0</v>
      </c>
      <c r="I219" s="41">
        <f t="shared" si="61"/>
        <v>7.8927837736834983</v>
      </c>
      <c r="J219" s="43">
        <f t="shared" si="62"/>
        <v>8.3026320024730065E-5</v>
      </c>
    </row>
    <row r="220" spans="1:12" ht="18" customHeight="1">
      <c r="A220" s="44" t="s">
        <v>143</v>
      </c>
      <c r="B220" s="28"/>
      <c r="C220" s="41">
        <v>0</v>
      </c>
      <c r="D220" s="41">
        <v>0</v>
      </c>
      <c r="E220" s="41">
        <f t="shared" si="57"/>
        <v>0</v>
      </c>
      <c r="F220" s="41">
        <v>0</v>
      </c>
      <c r="G220" s="41">
        <v>0</v>
      </c>
      <c r="H220" s="41">
        <f>I166*$K166</f>
        <v>20502</v>
      </c>
      <c r="I220" s="41">
        <f t="shared" si="61"/>
        <v>20502</v>
      </c>
      <c r="J220" s="43">
        <f t="shared" si="62"/>
        <v>0.21566606433874347</v>
      </c>
    </row>
    <row r="221" spans="1:12" ht="18" customHeight="1">
      <c r="A221" s="33" t="s">
        <v>27</v>
      </c>
      <c r="B221" s="15"/>
      <c r="C221" s="6">
        <f>SUM(C170:C220)</f>
        <v>17765.718568036216</v>
      </c>
      <c r="D221" s="6">
        <f t="shared" ref="D221:E221" si="64">SUM(D170:D220)</f>
        <v>13705.366082200007</v>
      </c>
      <c r="E221" s="6">
        <f t="shared" si="64"/>
        <v>4720.0712580935906</v>
      </c>
      <c r="F221" s="6">
        <f t="shared" ref="F221" si="65">SUM(F170:F220)</f>
        <v>5258.8605545087239</v>
      </c>
      <c r="G221" s="6">
        <f t="shared" ref="G221:H221" si="66">SUM(G170:G220)</f>
        <v>33111.618434294898</v>
      </c>
      <c r="H221" s="6">
        <f t="shared" si="66"/>
        <v>20502</v>
      </c>
      <c r="I221" s="6">
        <f t="shared" ref="I221" si="67">SUM(I170:I220)</f>
        <v>95063.634897133437</v>
      </c>
      <c r="J221" s="43">
        <f>I221/I$221</f>
        <v>1</v>
      </c>
      <c r="L221" s="97"/>
    </row>
    <row r="222" spans="1:12" ht="18" customHeight="1">
      <c r="A222" s="44" t="s">
        <v>44</v>
      </c>
      <c r="C222" s="45">
        <f t="shared" ref="C222:I222" si="68">C221/$I221</f>
        <v>0.18688238238796742</v>
      </c>
      <c r="D222" s="45">
        <f t="shared" si="68"/>
        <v>0.14417044011656324</v>
      </c>
      <c r="E222" s="45">
        <f t="shared" si="68"/>
        <v>4.9651701864767639E-2</v>
      </c>
      <c r="F222" s="45">
        <f t="shared" si="68"/>
        <v>5.5319371705060905E-2</v>
      </c>
      <c r="G222" s="45">
        <f t="shared" si="68"/>
        <v>0.34831003958689727</v>
      </c>
      <c r="H222" s="45">
        <f t="shared" si="68"/>
        <v>0.21566606433874347</v>
      </c>
      <c r="I222" s="45">
        <f t="shared" si="68"/>
        <v>1</v>
      </c>
      <c r="K222" s="13">
        <f>SUM(D221:H221)</f>
        <v>77297.916329097221</v>
      </c>
      <c r="L222" s="70" t="s">
        <v>26363</v>
      </c>
    </row>
    <row r="223" spans="1:12" ht="18" customHeight="1">
      <c r="I223" s="6">
        <f>I221/2.204</f>
        <v>43132.320733726599</v>
      </c>
      <c r="J223" s="70" t="s">
        <v>26299</v>
      </c>
      <c r="K223" s="97" t="str">
        <f t="shared" ref="K223" si="69">"Total="&amp;CHAR(10)&amp;TEXT(INT(K222),"#####,##")&amp;" lbs "&amp;CHAR(10)&amp;TEXT(INT(K222/2.204),"#####,##")&amp;" kg"</f>
        <v>Total=
77,297 lbs 
35,071 kg</v>
      </c>
    </row>
    <row r="226" spans="1:16" ht="18" customHeight="1">
      <c r="A226" t="s">
        <v>26314</v>
      </c>
      <c r="B226" s="5" t="s">
        <v>89</v>
      </c>
      <c r="N226" s="63" t="s">
        <v>26315</v>
      </c>
      <c r="P226" s="63"/>
    </row>
    <row r="227" spans="1:16" ht="18" customHeight="1">
      <c r="A227">
        <v>134.5</v>
      </c>
      <c r="B227" s="62">
        <v>0.28085322460348522</v>
      </c>
      <c r="N227" s="36">
        <v>10.23</v>
      </c>
      <c r="O227" s="45">
        <v>7.873395875453558E-2</v>
      </c>
    </row>
    <row r="228" spans="1:16" ht="18" customHeight="1">
      <c r="A228">
        <v>155</v>
      </c>
      <c r="B228" s="62">
        <v>0.3103737951589769</v>
      </c>
      <c r="N228" s="36">
        <v>13.64</v>
      </c>
      <c r="O228" s="45">
        <v>0.10197385057253254</v>
      </c>
    </row>
    <row r="229" spans="1:16" ht="18" customHeight="1">
      <c r="A229">
        <v>175</v>
      </c>
      <c r="B229" s="62">
        <v>0.33692863093671005</v>
      </c>
      <c r="N229" s="36">
        <v>20.46</v>
      </c>
      <c r="O229" s="45">
        <v>0.14510507372192324</v>
      </c>
    </row>
    <row r="230" spans="1:16" ht="18" customHeight="1">
      <c r="A230">
        <v>190</v>
      </c>
      <c r="B230" s="62">
        <v>0.35554036542566181</v>
      </c>
      <c r="N230" s="36">
        <f>coefficients!D$3</f>
        <v>6.9</v>
      </c>
      <c r="O230" s="45">
        <f t="shared" ref="O230:O232" si="70">E$222</f>
        <v>4.9651701864767639E-2</v>
      </c>
    </row>
    <row r="231" spans="1:16" ht="18" customHeight="1">
      <c r="A231">
        <f>coefficients!E$18</f>
        <v>166.667</v>
      </c>
      <c r="B231" s="62">
        <f t="shared" ref="B231" si="71">G$222</f>
        <v>0.34831003958689727</v>
      </c>
      <c r="N231" s="36">
        <f>coefficients!D$3</f>
        <v>6.9</v>
      </c>
      <c r="O231" s="45">
        <f t="shared" si="70"/>
        <v>4.9651701864767639E-2</v>
      </c>
    </row>
    <row r="232" spans="1:16" ht="18" customHeight="1">
      <c r="B232" s="62"/>
      <c r="N232" s="36">
        <f>coefficients!D$3</f>
        <v>6.9</v>
      </c>
      <c r="O232" s="45">
        <f t="shared" si="70"/>
        <v>4.9651701864767639E-2</v>
      </c>
    </row>
    <row r="233" spans="1:16" ht="18" customHeight="1">
      <c r="B233" s="62"/>
      <c r="O233" s="45"/>
    </row>
    <row r="234" spans="1:16" ht="18" customHeight="1">
      <c r="B234" s="62"/>
    </row>
  </sheetData>
  <phoneticPr fontId="2" type="noConversion"/>
  <pageMargins left="0.4" right="0.34" top="0.28000000000000003" bottom="0.21" header="0.5" footer="0.5"/>
  <pageSetup paperSize="3"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dimension ref="A1:I24"/>
  <sheetViews>
    <sheetView topLeftCell="A3" workbookViewId="0">
      <selection activeCell="E9" sqref="E9"/>
    </sheetView>
  </sheetViews>
  <sheetFormatPr defaultRowHeight="12.75"/>
  <cols>
    <col min="1" max="1" width="15.85546875" customWidth="1"/>
    <col min="2" max="2" width="10.5703125" style="48" customWidth="1"/>
    <col min="3" max="4" width="12.42578125" style="5" customWidth="1"/>
    <col min="5" max="5" width="45.85546875" style="59" customWidth="1"/>
    <col min="255" max="255" width="15.85546875" customWidth="1"/>
    <col min="256" max="256" width="10.5703125" customWidth="1"/>
    <col min="257" max="258" width="13.140625" customWidth="1"/>
    <col min="259" max="260" width="12.42578125" customWidth="1"/>
    <col min="261" max="261" width="45.85546875" customWidth="1"/>
    <col min="511" max="511" width="15.85546875" customWidth="1"/>
    <col min="512" max="512" width="10.5703125" customWidth="1"/>
    <col min="513" max="514" width="13.140625" customWidth="1"/>
    <col min="515" max="516" width="12.42578125" customWidth="1"/>
    <col min="517" max="517" width="45.85546875" customWidth="1"/>
    <col min="767" max="767" width="15.85546875" customWidth="1"/>
    <col min="768" max="768" width="10.5703125" customWidth="1"/>
    <col min="769" max="770" width="13.140625" customWidth="1"/>
    <col min="771" max="772" width="12.42578125" customWidth="1"/>
    <col min="773" max="773" width="45.85546875" customWidth="1"/>
    <col min="1023" max="1023" width="15.85546875" customWidth="1"/>
    <col min="1024" max="1024" width="10.5703125" customWidth="1"/>
    <col min="1025" max="1026" width="13.140625" customWidth="1"/>
    <col min="1027" max="1028" width="12.42578125" customWidth="1"/>
    <col min="1029" max="1029" width="45.85546875" customWidth="1"/>
    <col min="1279" max="1279" width="15.85546875" customWidth="1"/>
    <col min="1280" max="1280" width="10.5703125" customWidth="1"/>
    <col min="1281" max="1282" width="13.140625" customWidth="1"/>
    <col min="1283" max="1284" width="12.42578125" customWidth="1"/>
    <col min="1285" max="1285" width="45.85546875" customWidth="1"/>
    <col min="1535" max="1535" width="15.85546875" customWidth="1"/>
    <col min="1536" max="1536" width="10.5703125" customWidth="1"/>
    <col min="1537" max="1538" width="13.140625" customWidth="1"/>
    <col min="1539" max="1540" width="12.42578125" customWidth="1"/>
    <col min="1541" max="1541" width="45.85546875" customWidth="1"/>
    <col min="1791" max="1791" width="15.85546875" customWidth="1"/>
    <col min="1792" max="1792" width="10.5703125" customWidth="1"/>
    <col min="1793" max="1794" width="13.140625" customWidth="1"/>
    <col min="1795" max="1796" width="12.42578125" customWidth="1"/>
    <col min="1797" max="1797" width="45.85546875" customWidth="1"/>
    <col min="2047" max="2047" width="15.85546875" customWidth="1"/>
    <col min="2048" max="2048" width="10.5703125" customWidth="1"/>
    <col min="2049" max="2050" width="13.140625" customWidth="1"/>
    <col min="2051" max="2052" width="12.42578125" customWidth="1"/>
    <col min="2053" max="2053" width="45.85546875" customWidth="1"/>
    <col min="2303" max="2303" width="15.85546875" customWidth="1"/>
    <col min="2304" max="2304" width="10.5703125" customWidth="1"/>
    <col min="2305" max="2306" width="13.140625" customWidth="1"/>
    <col min="2307" max="2308" width="12.42578125" customWidth="1"/>
    <col min="2309" max="2309" width="45.85546875" customWidth="1"/>
    <col min="2559" max="2559" width="15.85546875" customWidth="1"/>
    <col min="2560" max="2560" width="10.5703125" customWidth="1"/>
    <col min="2561" max="2562" width="13.140625" customWidth="1"/>
    <col min="2563" max="2564" width="12.42578125" customWidth="1"/>
    <col min="2565" max="2565" width="45.85546875" customWidth="1"/>
    <col min="2815" max="2815" width="15.85546875" customWidth="1"/>
    <col min="2816" max="2816" width="10.5703125" customWidth="1"/>
    <col min="2817" max="2818" width="13.140625" customWidth="1"/>
    <col min="2819" max="2820" width="12.42578125" customWidth="1"/>
    <col min="2821" max="2821" width="45.85546875" customWidth="1"/>
    <col min="3071" max="3071" width="15.85546875" customWidth="1"/>
    <col min="3072" max="3072" width="10.5703125" customWidth="1"/>
    <col min="3073" max="3074" width="13.140625" customWidth="1"/>
    <col min="3075" max="3076" width="12.42578125" customWidth="1"/>
    <col min="3077" max="3077" width="45.85546875" customWidth="1"/>
    <col min="3327" max="3327" width="15.85546875" customWidth="1"/>
    <col min="3328" max="3328" width="10.5703125" customWidth="1"/>
    <col min="3329" max="3330" width="13.140625" customWidth="1"/>
    <col min="3331" max="3332" width="12.42578125" customWidth="1"/>
    <col min="3333" max="3333" width="45.85546875" customWidth="1"/>
    <col min="3583" max="3583" width="15.85546875" customWidth="1"/>
    <col min="3584" max="3584" width="10.5703125" customWidth="1"/>
    <col min="3585" max="3586" width="13.140625" customWidth="1"/>
    <col min="3587" max="3588" width="12.42578125" customWidth="1"/>
    <col min="3589" max="3589" width="45.85546875" customWidth="1"/>
    <col min="3839" max="3839" width="15.85546875" customWidth="1"/>
    <col min="3840" max="3840" width="10.5703125" customWidth="1"/>
    <col min="3841" max="3842" width="13.140625" customWidth="1"/>
    <col min="3843" max="3844" width="12.42578125" customWidth="1"/>
    <col min="3845" max="3845" width="45.85546875" customWidth="1"/>
    <col min="4095" max="4095" width="15.85546875" customWidth="1"/>
    <col min="4096" max="4096" width="10.5703125" customWidth="1"/>
    <col min="4097" max="4098" width="13.140625" customWidth="1"/>
    <col min="4099" max="4100" width="12.42578125" customWidth="1"/>
    <col min="4101" max="4101" width="45.85546875" customWidth="1"/>
    <col min="4351" max="4351" width="15.85546875" customWidth="1"/>
    <col min="4352" max="4352" width="10.5703125" customWidth="1"/>
    <col min="4353" max="4354" width="13.140625" customWidth="1"/>
    <col min="4355" max="4356" width="12.42578125" customWidth="1"/>
    <col min="4357" max="4357" width="45.85546875" customWidth="1"/>
    <col min="4607" max="4607" width="15.85546875" customWidth="1"/>
    <col min="4608" max="4608" width="10.5703125" customWidth="1"/>
    <col min="4609" max="4610" width="13.140625" customWidth="1"/>
    <col min="4611" max="4612" width="12.42578125" customWidth="1"/>
    <col min="4613" max="4613" width="45.85546875" customWidth="1"/>
    <col min="4863" max="4863" width="15.85546875" customWidth="1"/>
    <col min="4864" max="4864" width="10.5703125" customWidth="1"/>
    <col min="4865" max="4866" width="13.140625" customWidth="1"/>
    <col min="4867" max="4868" width="12.42578125" customWidth="1"/>
    <col min="4869" max="4869" width="45.85546875" customWidth="1"/>
    <col min="5119" max="5119" width="15.85546875" customWidth="1"/>
    <col min="5120" max="5120" width="10.5703125" customWidth="1"/>
    <col min="5121" max="5122" width="13.140625" customWidth="1"/>
    <col min="5123" max="5124" width="12.42578125" customWidth="1"/>
    <col min="5125" max="5125" width="45.85546875" customWidth="1"/>
    <col min="5375" max="5375" width="15.85546875" customWidth="1"/>
    <col min="5376" max="5376" width="10.5703125" customWidth="1"/>
    <col min="5377" max="5378" width="13.140625" customWidth="1"/>
    <col min="5379" max="5380" width="12.42578125" customWidth="1"/>
    <col min="5381" max="5381" width="45.85546875" customWidth="1"/>
    <col min="5631" max="5631" width="15.85546875" customWidth="1"/>
    <col min="5632" max="5632" width="10.5703125" customWidth="1"/>
    <col min="5633" max="5634" width="13.140625" customWidth="1"/>
    <col min="5635" max="5636" width="12.42578125" customWidth="1"/>
    <col min="5637" max="5637" width="45.85546875" customWidth="1"/>
    <col min="5887" max="5887" width="15.85546875" customWidth="1"/>
    <col min="5888" max="5888" width="10.5703125" customWidth="1"/>
    <col min="5889" max="5890" width="13.140625" customWidth="1"/>
    <col min="5891" max="5892" width="12.42578125" customWidth="1"/>
    <col min="5893" max="5893" width="45.85546875" customWidth="1"/>
    <col min="6143" max="6143" width="15.85546875" customWidth="1"/>
    <col min="6144" max="6144" width="10.5703125" customWidth="1"/>
    <col min="6145" max="6146" width="13.140625" customWidth="1"/>
    <col min="6147" max="6148" width="12.42578125" customWidth="1"/>
    <col min="6149" max="6149" width="45.85546875" customWidth="1"/>
    <col min="6399" max="6399" width="15.85546875" customWidth="1"/>
    <col min="6400" max="6400" width="10.5703125" customWidth="1"/>
    <col min="6401" max="6402" width="13.140625" customWidth="1"/>
    <col min="6403" max="6404" width="12.42578125" customWidth="1"/>
    <col min="6405" max="6405" width="45.85546875" customWidth="1"/>
    <col min="6655" max="6655" width="15.85546875" customWidth="1"/>
    <col min="6656" max="6656" width="10.5703125" customWidth="1"/>
    <col min="6657" max="6658" width="13.140625" customWidth="1"/>
    <col min="6659" max="6660" width="12.42578125" customWidth="1"/>
    <col min="6661" max="6661" width="45.85546875" customWidth="1"/>
    <col min="6911" max="6911" width="15.85546875" customWidth="1"/>
    <col min="6912" max="6912" width="10.5703125" customWidth="1"/>
    <col min="6913" max="6914" width="13.140625" customWidth="1"/>
    <col min="6915" max="6916" width="12.42578125" customWidth="1"/>
    <col min="6917" max="6917" width="45.85546875" customWidth="1"/>
    <col min="7167" max="7167" width="15.85546875" customWidth="1"/>
    <col min="7168" max="7168" width="10.5703125" customWidth="1"/>
    <col min="7169" max="7170" width="13.140625" customWidth="1"/>
    <col min="7171" max="7172" width="12.42578125" customWidth="1"/>
    <col min="7173" max="7173" width="45.85546875" customWidth="1"/>
    <col min="7423" max="7423" width="15.85546875" customWidth="1"/>
    <col min="7424" max="7424" width="10.5703125" customWidth="1"/>
    <col min="7425" max="7426" width="13.140625" customWidth="1"/>
    <col min="7427" max="7428" width="12.42578125" customWidth="1"/>
    <col min="7429" max="7429" width="45.85546875" customWidth="1"/>
    <col min="7679" max="7679" width="15.85546875" customWidth="1"/>
    <col min="7680" max="7680" width="10.5703125" customWidth="1"/>
    <col min="7681" max="7682" width="13.140625" customWidth="1"/>
    <col min="7683" max="7684" width="12.42578125" customWidth="1"/>
    <col min="7685" max="7685" width="45.85546875" customWidth="1"/>
    <col min="7935" max="7935" width="15.85546875" customWidth="1"/>
    <col min="7936" max="7936" width="10.5703125" customWidth="1"/>
    <col min="7937" max="7938" width="13.140625" customWidth="1"/>
    <col min="7939" max="7940" width="12.42578125" customWidth="1"/>
    <col min="7941" max="7941" width="45.85546875" customWidth="1"/>
    <col min="8191" max="8191" width="15.85546875" customWidth="1"/>
    <col min="8192" max="8192" width="10.5703125" customWidth="1"/>
    <col min="8193" max="8194" width="13.140625" customWidth="1"/>
    <col min="8195" max="8196" width="12.42578125" customWidth="1"/>
    <col min="8197" max="8197" width="45.85546875" customWidth="1"/>
    <col min="8447" max="8447" width="15.85546875" customWidth="1"/>
    <col min="8448" max="8448" width="10.5703125" customWidth="1"/>
    <col min="8449" max="8450" width="13.140625" customWidth="1"/>
    <col min="8451" max="8452" width="12.42578125" customWidth="1"/>
    <col min="8453" max="8453" width="45.85546875" customWidth="1"/>
    <col min="8703" max="8703" width="15.85546875" customWidth="1"/>
    <col min="8704" max="8704" width="10.5703125" customWidth="1"/>
    <col min="8705" max="8706" width="13.140625" customWidth="1"/>
    <col min="8707" max="8708" width="12.42578125" customWidth="1"/>
    <col min="8709" max="8709" width="45.85546875" customWidth="1"/>
    <col min="8959" max="8959" width="15.85546875" customWidth="1"/>
    <col min="8960" max="8960" width="10.5703125" customWidth="1"/>
    <col min="8961" max="8962" width="13.140625" customWidth="1"/>
    <col min="8963" max="8964" width="12.42578125" customWidth="1"/>
    <col min="8965" max="8965" width="45.85546875" customWidth="1"/>
    <col min="9215" max="9215" width="15.85546875" customWidth="1"/>
    <col min="9216" max="9216" width="10.5703125" customWidth="1"/>
    <col min="9217" max="9218" width="13.140625" customWidth="1"/>
    <col min="9219" max="9220" width="12.42578125" customWidth="1"/>
    <col min="9221" max="9221" width="45.85546875" customWidth="1"/>
    <col min="9471" max="9471" width="15.85546875" customWidth="1"/>
    <col min="9472" max="9472" width="10.5703125" customWidth="1"/>
    <col min="9473" max="9474" width="13.140625" customWidth="1"/>
    <col min="9475" max="9476" width="12.42578125" customWidth="1"/>
    <col min="9477" max="9477" width="45.85546875" customWidth="1"/>
    <col min="9727" max="9727" width="15.85546875" customWidth="1"/>
    <col min="9728" max="9728" width="10.5703125" customWidth="1"/>
    <col min="9729" max="9730" width="13.140625" customWidth="1"/>
    <col min="9731" max="9732" width="12.42578125" customWidth="1"/>
    <col min="9733" max="9733" width="45.85546875" customWidth="1"/>
    <col min="9983" max="9983" width="15.85546875" customWidth="1"/>
    <col min="9984" max="9984" width="10.5703125" customWidth="1"/>
    <col min="9985" max="9986" width="13.140625" customWidth="1"/>
    <col min="9987" max="9988" width="12.42578125" customWidth="1"/>
    <col min="9989" max="9989" width="45.85546875" customWidth="1"/>
    <col min="10239" max="10239" width="15.85546875" customWidth="1"/>
    <col min="10240" max="10240" width="10.5703125" customWidth="1"/>
    <col min="10241" max="10242" width="13.140625" customWidth="1"/>
    <col min="10243" max="10244" width="12.42578125" customWidth="1"/>
    <col min="10245" max="10245" width="45.85546875" customWidth="1"/>
    <col min="10495" max="10495" width="15.85546875" customWidth="1"/>
    <col min="10496" max="10496" width="10.5703125" customWidth="1"/>
    <col min="10497" max="10498" width="13.140625" customWidth="1"/>
    <col min="10499" max="10500" width="12.42578125" customWidth="1"/>
    <col min="10501" max="10501" width="45.85546875" customWidth="1"/>
    <col min="10751" max="10751" width="15.85546875" customWidth="1"/>
    <col min="10752" max="10752" width="10.5703125" customWidth="1"/>
    <col min="10753" max="10754" width="13.140625" customWidth="1"/>
    <col min="10755" max="10756" width="12.42578125" customWidth="1"/>
    <col min="10757" max="10757" width="45.85546875" customWidth="1"/>
    <col min="11007" max="11007" width="15.85546875" customWidth="1"/>
    <col min="11008" max="11008" width="10.5703125" customWidth="1"/>
    <col min="11009" max="11010" width="13.140625" customWidth="1"/>
    <col min="11011" max="11012" width="12.42578125" customWidth="1"/>
    <col min="11013" max="11013" width="45.85546875" customWidth="1"/>
    <col min="11263" max="11263" width="15.85546875" customWidth="1"/>
    <col min="11264" max="11264" width="10.5703125" customWidth="1"/>
    <col min="11265" max="11266" width="13.140625" customWidth="1"/>
    <col min="11267" max="11268" width="12.42578125" customWidth="1"/>
    <col min="11269" max="11269" width="45.85546875" customWidth="1"/>
    <col min="11519" max="11519" width="15.85546875" customWidth="1"/>
    <col min="11520" max="11520" width="10.5703125" customWidth="1"/>
    <col min="11521" max="11522" width="13.140625" customWidth="1"/>
    <col min="11523" max="11524" width="12.42578125" customWidth="1"/>
    <col min="11525" max="11525" width="45.85546875" customWidth="1"/>
    <col min="11775" max="11775" width="15.85546875" customWidth="1"/>
    <col min="11776" max="11776" width="10.5703125" customWidth="1"/>
    <col min="11777" max="11778" width="13.140625" customWidth="1"/>
    <col min="11779" max="11780" width="12.42578125" customWidth="1"/>
    <col min="11781" max="11781" width="45.85546875" customWidth="1"/>
    <col min="12031" max="12031" width="15.85546875" customWidth="1"/>
    <col min="12032" max="12032" width="10.5703125" customWidth="1"/>
    <col min="12033" max="12034" width="13.140625" customWidth="1"/>
    <col min="12035" max="12036" width="12.42578125" customWidth="1"/>
    <col min="12037" max="12037" width="45.85546875" customWidth="1"/>
    <col min="12287" max="12287" width="15.85546875" customWidth="1"/>
    <col min="12288" max="12288" width="10.5703125" customWidth="1"/>
    <col min="12289" max="12290" width="13.140625" customWidth="1"/>
    <col min="12291" max="12292" width="12.42578125" customWidth="1"/>
    <col min="12293" max="12293" width="45.85546875" customWidth="1"/>
    <col min="12543" max="12543" width="15.85546875" customWidth="1"/>
    <col min="12544" max="12544" width="10.5703125" customWidth="1"/>
    <col min="12545" max="12546" width="13.140625" customWidth="1"/>
    <col min="12547" max="12548" width="12.42578125" customWidth="1"/>
    <col min="12549" max="12549" width="45.85546875" customWidth="1"/>
    <col min="12799" max="12799" width="15.85546875" customWidth="1"/>
    <col min="12800" max="12800" width="10.5703125" customWidth="1"/>
    <col min="12801" max="12802" width="13.140625" customWidth="1"/>
    <col min="12803" max="12804" width="12.42578125" customWidth="1"/>
    <col min="12805" max="12805" width="45.85546875" customWidth="1"/>
    <col min="13055" max="13055" width="15.85546875" customWidth="1"/>
    <col min="13056" max="13056" width="10.5703125" customWidth="1"/>
    <col min="13057" max="13058" width="13.140625" customWidth="1"/>
    <col min="13059" max="13060" width="12.42578125" customWidth="1"/>
    <col min="13061" max="13061" width="45.85546875" customWidth="1"/>
    <col min="13311" max="13311" width="15.85546875" customWidth="1"/>
    <col min="13312" max="13312" width="10.5703125" customWidth="1"/>
    <col min="13313" max="13314" width="13.140625" customWidth="1"/>
    <col min="13315" max="13316" width="12.42578125" customWidth="1"/>
    <col min="13317" max="13317" width="45.85546875" customWidth="1"/>
    <col min="13567" max="13567" width="15.85546875" customWidth="1"/>
    <col min="13568" max="13568" width="10.5703125" customWidth="1"/>
    <col min="13569" max="13570" width="13.140625" customWidth="1"/>
    <col min="13571" max="13572" width="12.42578125" customWidth="1"/>
    <col min="13573" max="13573" width="45.85546875" customWidth="1"/>
    <col min="13823" max="13823" width="15.85546875" customWidth="1"/>
    <col min="13824" max="13824" width="10.5703125" customWidth="1"/>
    <col min="13825" max="13826" width="13.140625" customWidth="1"/>
    <col min="13827" max="13828" width="12.42578125" customWidth="1"/>
    <col min="13829" max="13829" width="45.85546875" customWidth="1"/>
    <col min="14079" max="14079" width="15.85546875" customWidth="1"/>
    <col min="14080" max="14080" width="10.5703125" customWidth="1"/>
    <col min="14081" max="14082" width="13.140625" customWidth="1"/>
    <col min="14083" max="14084" width="12.42578125" customWidth="1"/>
    <col min="14085" max="14085" width="45.85546875" customWidth="1"/>
    <col min="14335" max="14335" width="15.85546875" customWidth="1"/>
    <col min="14336" max="14336" width="10.5703125" customWidth="1"/>
    <col min="14337" max="14338" width="13.140625" customWidth="1"/>
    <col min="14339" max="14340" width="12.42578125" customWidth="1"/>
    <col min="14341" max="14341" width="45.85546875" customWidth="1"/>
    <col min="14591" max="14591" width="15.85546875" customWidth="1"/>
    <col min="14592" max="14592" width="10.5703125" customWidth="1"/>
    <col min="14593" max="14594" width="13.140625" customWidth="1"/>
    <col min="14595" max="14596" width="12.42578125" customWidth="1"/>
    <col min="14597" max="14597" width="45.85546875" customWidth="1"/>
    <col min="14847" max="14847" width="15.85546875" customWidth="1"/>
    <col min="14848" max="14848" width="10.5703125" customWidth="1"/>
    <col min="14849" max="14850" width="13.140625" customWidth="1"/>
    <col min="14851" max="14852" width="12.42578125" customWidth="1"/>
    <col min="14853" max="14853" width="45.85546875" customWidth="1"/>
    <col min="15103" max="15103" width="15.85546875" customWidth="1"/>
    <col min="15104" max="15104" width="10.5703125" customWidth="1"/>
    <col min="15105" max="15106" width="13.140625" customWidth="1"/>
    <col min="15107" max="15108" width="12.42578125" customWidth="1"/>
    <col min="15109" max="15109" width="45.85546875" customWidth="1"/>
    <col min="15359" max="15359" width="15.85546875" customWidth="1"/>
    <col min="15360" max="15360" width="10.5703125" customWidth="1"/>
    <col min="15361" max="15362" width="13.140625" customWidth="1"/>
    <col min="15363" max="15364" width="12.42578125" customWidth="1"/>
    <col min="15365" max="15365" width="45.85546875" customWidth="1"/>
    <col min="15615" max="15615" width="15.85546875" customWidth="1"/>
    <col min="15616" max="15616" width="10.5703125" customWidth="1"/>
    <col min="15617" max="15618" width="13.140625" customWidth="1"/>
    <col min="15619" max="15620" width="12.42578125" customWidth="1"/>
    <col min="15621" max="15621" width="45.85546875" customWidth="1"/>
    <col min="15871" max="15871" width="15.85546875" customWidth="1"/>
    <col min="15872" max="15872" width="10.5703125" customWidth="1"/>
    <col min="15873" max="15874" width="13.140625" customWidth="1"/>
    <col min="15875" max="15876" width="12.42578125" customWidth="1"/>
    <col min="15877" max="15877" width="45.85546875" customWidth="1"/>
    <col min="16127" max="16127" width="15.85546875" customWidth="1"/>
    <col min="16128" max="16128" width="10.5703125" customWidth="1"/>
    <col min="16129" max="16130" width="13.140625" customWidth="1"/>
    <col min="16131" max="16132" width="12.42578125" customWidth="1"/>
    <col min="16133" max="16133" width="45.85546875" customWidth="1"/>
  </cols>
  <sheetData>
    <row r="1" spans="1:7" ht="25.5">
      <c r="A1" s="50"/>
      <c r="B1" s="51"/>
      <c r="C1" s="99" t="s">
        <v>46</v>
      </c>
      <c r="D1" s="99"/>
      <c r="E1" s="52" t="s">
        <v>47</v>
      </c>
      <c r="G1" s="42"/>
    </row>
    <row r="2" spans="1:7" s="49" customFormat="1" ht="49.5" customHeight="1">
      <c r="A2" s="53" t="s">
        <v>48</v>
      </c>
      <c r="B2" s="51" t="s">
        <v>49</v>
      </c>
      <c r="C2" s="54" t="s">
        <v>50</v>
      </c>
      <c r="D2" s="54" t="s">
        <v>51</v>
      </c>
      <c r="E2" s="52" t="s">
        <v>52</v>
      </c>
      <c r="G2" s="22"/>
    </row>
    <row r="3" spans="1:7" ht="38.25">
      <c r="A3" s="53" t="s">
        <v>53</v>
      </c>
      <c r="B3" s="55" t="s">
        <v>54</v>
      </c>
      <c r="C3" s="56">
        <f t="shared" ref="C3:C10" si="0">ROUND(D3*2.471/2.205,2)</f>
        <v>7.73</v>
      </c>
      <c r="D3" s="56">
        <v>6.9</v>
      </c>
      <c r="E3" s="61" t="s">
        <v>26368</v>
      </c>
    </row>
    <row r="4" spans="1:7" ht="51">
      <c r="A4" s="53" t="s">
        <v>55</v>
      </c>
      <c r="B4" s="55">
        <v>1</v>
      </c>
      <c r="C4" s="56">
        <f t="shared" si="0"/>
        <v>10.199999999999999</v>
      </c>
      <c r="D4" s="56">
        <f>ROUND(30.33*0.3,2)</f>
        <v>9.1</v>
      </c>
      <c r="E4" s="61" t="s">
        <v>82</v>
      </c>
    </row>
    <row r="5" spans="1:7" ht="25.5">
      <c r="A5" s="53" t="s">
        <v>56</v>
      </c>
      <c r="B5" s="55">
        <v>2</v>
      </c>
      <c r="C5" s="56">
        <f t="shared" si="0"/>
        <v>5</v>
      </c>
      <c r="D5" s="56">
        <v>4.46</v>
      </c>
      <c r="E5" s="61" t="s">
        <v>79</v>
      </c>
    </row>
    <row r="6" spans="1:7" ht="51">
      <c r="A6" s="53" t="s">
        <v>57</v>
      </c>
      <c r="B6" s="55" t="s">
        <v>58</v>
      </c>
      <c r="C6" s="56">
        <f t="shared" si="0"/>
        <v>5</v>
      </c>
      <c r="D6" s="56">
        <v>4.46</v>
      </c>
      <c r="E6" s="61" t="s">
        <v>80</v>
      </c>
      <c r="G6" t="s">
        <v>59</v>
      </c>
    </row>
    <row r="7" spans="1:7" ht="76.5">
      <c r="A7" s="53" t="s">
        <v>60</v>
      </c>
      <c r="B7" s="55" t="s">
        <v>61</v>
      </c>
      <c r="C7" s="56">
        <f t="shared" si="0"/>
        <v>1.21</v>
      </c>
      <c r="D7" s="56">
        <v>1.08</v>
      </c>
      <c r="E7" s="61" t="s">
        <v>81</v>
      </c>
      <c r="F7">
        <f>ROUND(3*0.25*2.205*107637/5000,2)</f>
        <v>35.6</v>
      </c>
    </row>
    <row r="8" spans="1:7" ht="102">
      <c r="A8" s="53" t="s">
        <v>87</v>
      </c>
      <c r="B8" s="55" t="s">
        <v>62</v>
      </c>
      <c r="C8" s="56">
        <f t="shared" si="0"/>
        <v>10.55</v>
      </c>
      <c r="D8" s="56">
        <f>ROUND(43560/5000*D7,2)</f>
        <v>9.41</v>
      </c>
      <c r="E8" s="57" t="s">
        <v>26371</v>
      </c>
    </row>
    <row r="9" spans="1:7" ht="51">
      <c r="A9" s="53" t="s">
        <v>63</v>
      </c>
      <c r="B9" s="55">
        <v>7</v>
      </c>
      <c r="C9" s="56">
        <f t="shared" si="0"/>
        <v>26.7</v>
      </c>
      <c r="D9" s="56">
        <v>23.83</v>
      </c>
      <c r="E9" s="57" t="s">
        <v>64</v>
      </c>
    </row>
    <row r="10" spans="1:7" ht="38.25">
      <c r="A10" s="53" t="s">
        <v>65</v>
      </c>
      <c r="B10" s="55">
        <v>8</v>
      </c>
      <c r="C10" s="56">
        <f t="shared" si="0"/>
        <v>29.29</v>
      </c>
      <c r="D10" s="56">
        <f>3*43.56*0.2</f>
        <v>26.136000000000003</v>
      </c>
      <c r="E10" s="57" t="s">
        <v>66</v>
      </c>
    </row>
    <row r="11" spans="1:7" ht="51">
      <c r="A11" s="53" t="s">
        <v>67</v>
      </c>
      <c r="B11" s="55" t="s">
        <v>68</v>
      </c>
      <c r="C11" s="58">
        <f>ROUND(1.5*E17*0.9/39.25*1000*10000/1000000,2)</f>
        <v>16.440000000000001</v>
      </c>
      <c r="D11" s="56">
        <f>ROUND(C11*2.205/2.471,2)</f>
        <v>14.67</v>
      </c>
      <c r="E11" s="61" t="s">
        <v>78</v>
      </c>
    </row>
    <row r="12" spans="1:7" ht="25.5">
      <c r="A12" s="53" t="s">
        <v>69</v>
      </c>
      <c r="B12" s="55" t="s">
        <v>62</v>
      </c>
      <c r="C12" s="58">
        <f>ROUND(0.75*E17*0.9/39.25*1000*10000/1000000,2)</f>
        <v>8.2200000000000006</v>
      </c>
      <c r="D12" s="58">
        <f>ROUND(C12*2.205/2.471,2)</f>
        <v>7.34</v>
      </c>
      <c r="E12" s="57" t="s">
        <v>70</v>
      </c>
    </row>
    <row r="13" spans="1:7" ht="76.5">
      <c r="A13" s="53" t="s">
        <v>71</v>
      </c>
      <c r="B13" s="55">
        <v>20</v>
      </c>
      <c r="C13" s="56">
        <f>ROUND(1.09*E17*0.9/39.25*1000*10000/1000000,2)</f>
        <v>11.95</v>
      </c>
      <c r="D13" s="56">
        <f>ROUND(C13*2.205/2.471,2)</f>
        <v>10.66</v>
      </c>
      <c r="E13" s="57" t="s">
        <v>72</v>
      </c>
    </row>
    <row r="14" spans="1:7" ht="102">
      <c r="A14" s="53" t="s">
        <v>73</v>
      </c>
      <c r="B14" s="55" t="s">
        <v>74</v>
      </c>
      <c r="C14" s="58">
        <f>ROUND(0.072*27.25/39.25*1000*10000/1000000,2)</f>
        <v>0.5</v>
      </c>
      <c r="D14" s="58">
        <f>ROUND(C14*2.205/2.471,2)</f>
        <v>0.45</v>
      </c>
      <c r="E14" s="57" t="s">
        <v>75</v>
      </c>
    </row>
    <row r="15" spans="1:7" ht="38.25">
      <c r="A15" s="53" t="s">
        <v>83</v>
      </c>
      <c r="B15" s="55"/>
      <c r="C15" s="56">
        <f>D15/2.204</f>
        <v>5.4397655670093759</v>
      </c>
      <c r="D15" s="56">
        <f>26.25*E18*0.9*3.785*365/1000000*2.204</f>
        <v>11.989243309688666</v>
      </c>
      <c r="E15" s="61" t="s">
        <v>86</v>
      </c>
      <c r="G15" s="70" t="s">
        <v>26369</v>
      </c>
    </row>
    <row r="16" spans="1:7">
      <c r="A16" s="100" t="s">
        <v>76</v>
      </c>
      <c r="B16" s="100"/>
      <c r="C16" s="100"/>
      <c r="D16" s="100"/>
      <c r="E16" s="100"/>
    </row>
    <row r="17" spans="1:9">
      <c r="A17" s="101" t="s">
        <v>77</v>
      </c>
      <c r="B17" s="102"/>
      <c r="C17" s="102"/>
      <c r="D17" s="102"/>
      <c r="E17" s="60">
        <v>47.8</v>
      </c>
      <c r="G17" s="70" t="s">
        <v>26370</v>
      </c>
    </row>
    <row r="18" spans="1:9">
      <c r="A18" s="105" t="s">
        <v>85</v>
      </c>
      <c r="B18" s="102"/>
      <c r="C18" s="102"/>
      <c r="D18" s="102"/>
      <c r="E18" s="72">
        <v>166.667</v>
      </c>
      <c r="G18">
        <v>134.5</v>
      </c>
      <c r="H18">
        <f>150/0.9</f>
        <v>166.66666666666666</v>
      </c>
      <c r="I18" s="70" t="e">
        <f>old</f>
        <v>#NAME?</v>
      </c>
    </row>
    <row r="19" spans="1:9" ht="30" customHeight="1">
      <c r="A19" s="103" t="s">
        <v>84</v>
      </c>
      <c r="B19" s="104"/>
      <c r="C19" s="104"/>
      <c r="D19" s="104"/>
    </row>
    <row r="20" spans="1:9">
      <c r="A20" s="49"/>
      <c r="C20" s="48"/>
      <c r="D20" s="48"/>
    </row>
    <row r="21" spans="1:9">
      <c r="A21" s="49"/>
      <c r="C21" s="48"/>
      <c r="D21" s="48"/>
    </row>
    <row r="22" spans="1:9">
      <c r="A22" s="49"/>
      <c r="C22" s="48"/>
      <c r="D22" s="48"/>
    </row>
    <row r="23" spans="1:9">
      <c r="A23" s="49"/>
      <c r="C23" s="48"/>
      <c r="D23" s="48"/>
    </row>
    <row r="24" spans="1:9">
      <c r="A24" s="49"/>
      <c r="C24" s="48"/>
      <c r="D24" s="48"/>
    </row>
  </sheetData>
  <mergeCells count="5">
    <mergeCell ref="C1:D1"/>
    <mergeCell ref="A16:E16"/>
    <mergeCell ref="A17:D17"/>
    <mergeCell ref="A19:D19"/>
    <mergeCell ref="A18:D1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I51"/>
  <sheetViews>
    <sheetView workbookViewId="0">
      <selection activeCell="I2" sqref="I2"/>
    </sheetView>
  </sheetViews>
  <sheetFormatPr defaultRowHeight="12.75"/>
  <cols>
    <col min="1" max="1" width="19.140625" customWidth="1"/>
    <col min="5" max="5" width="5.7109375" style="1" customWidth="1"/>
    <col min="6" max="6" width="14.7109375" style="64" customWidth="1"/>
  </cols>
  <sheetData>
    <row r="1" spans="1:9" s="49" customFormat="1" ht="38.25">
      <c r="A1" s="49" t="s">
        <v>90</v>
      </c>
      <c r="B1" s="48" t="s">
        <v>91</v>
      </c>
      <c r="C1" s="48" t="s">
        <v>26316</v>
      </c>
      <c r="D1" s="48"/>
      <c r="E1" s="76" t="s">
        <v>91</v>
      </c>
      <c r="F1" s="77" t="s">
        <v>26317</v>
      </c>
      <c r="G1" s="48"/>
      <c r="H1" s="76" t="s">
        <v>91</v>
      </c>
      <c r="I1" s="78" t="s">
        <v>26318</v>
      </c>
    </row>
    <row r="2" spans="1:9">
      <c r="A2" t="s">
        <v>92</v>
      </c>
      <c r="B2">
        <v>0</v>
      </c>
      <c r="C2">
        <v>816.05899999999997</v>
      </c>
      <c r="E2" s="1">
        <v>0</v>
      </c>
      <c r="F2" s="64">
        <v>2.5999999999999999E-2</v>
      </c>
      <c r="H2" s="1">
        <v>2</v>
      </c>
      <c r="I2" s="3">
        <v>44.709299999999999</v>
      </c>
    </row>
    <row r="3" spans="1:9">
      <c r="A3" t="s">
        <v>127</v>
      </c>
      <c r="B3">
        <v>35</v>
      </c>
      <c r="C3">
        <v>2E-3</v>
      </c>
      <c r="E3" s="1">
        <v>1</v>
      </c>
      <c r="F3" s="64">
        <v>0.88300000000000001</v>
      </c>
      <c r="H3" s="1">
        <v>3</v>
      </c>
      <c r="I3" s="3">
        <v>1.6977</v>
      </c>
    </row>
    <row r="4" spans="1:9">
      <c r="A4" t="s">
        <v>133</v>
      </c>
      <c r="B4">
        <v>42</v>
      </c>
      <c r="C4">
        <v>162.15299999999999</v>
      </c>
      <c r="E4" s="1">
        <v>2</v>
      </c>
      <c r="F4" s="64">
        <v>26.277999999999999</v>
      </c>
      <c r="H4" s="1">
        <v>4</v>
      </c>
      <c r="I4" s="3">
        <v>15.6204</v>
      </c>
    </row>
    <row r="5" spans="1:9">
      <c r="A5" t="s">
        <v>134</v>
      </c>
      <c r="B5">
        <v>43</v>
      </c>
      <c r="C5">
        <v>1.9419999999999999</v>
      </c>
      <c r="E5" s="1">
        <v>3</v>
      </c>
      <c r="F5" s="64">
        <v>1.651</v>
      </c>
      <c r="H5" s="1">
        <v>5</v>
      </c>
      <c r="I5" s="3">
        <v>96.021000000000001</v>
      </c>
    </row>
    <row r="6" spans="1:9">
      <c r="A6" t="s">
        <v>135</v>
      </c>
      <c r="B6">
        <v>44</v>
      </c>
      <c r="C6">
        <v>0.52100000000000002</v>
      </c>
      <c r="E6" s="1">
        <v>4</v>
      </c>
      <c r="F6" s="64">
        <v>5.6849999999999996</v>
      </c>
      <c r="H6" s="1">
        <v>6</v>
      </c>
      <c r="I6" s="3">
        <v>4.0399999999999998E-2</v>
      </c>
    </row>
    <row r="7" spans="1:9">
      <c r="A7" t="s">
        <v>136</v>
      </c>
      <c r="B7">
        <v>45</v>
      </c>
      <c r="C7">
        <v>0.51200000000000001</v>
      </c>
      <c r="E7" s="1">
        <v>5</v>
      </c>
      <c r="F7" s="64">
        <v>23.661000000000001</v>
      </c>
      <c r="H7" s="1">
        <v>7</v>
      </c>
      <c r="I7" s="3">
        <v>9.4778000000000002</v>
      </c>
    </row>
    <row r="8" spans="1:9">
      <c r="A8" t="s">
        <v>137</v>
      </c>
      <c r="B8">
        <v>46</v>
      </c>
      <c r="C8">
        <v>0.02</v>
      </c>
      <c r="E8" s="1">
        <v>6</v>
      </c>
      <c r="F8" s="64">
        <v>0.79500000000000004</v>
      </c>
      <c r="H8" s="1">
        <v>20</v>
      </c>
      <c r="I8" s="3">
        <v>421.64420000000001</v>
      </c>
    </row>
    <row r="9" spans="1:9">
      <c r="A9" t="s">
        <v>138</v>
      </c>
      <c r="B9">
        <v>47</v>
      </c>
      <c r="C9">
        <v>0.27900000000000003</v>
      </c>
      <c r="E9" s="1">
        <v>7</v>
      </c>
      <c r="F9" s="64">
        <v>15.08</v>
      </c>
      <c r="H9" s="1">
        <v>31</v>
      </c>
      <c r="I9" s="3">
        <v>18.056799999999999</v>
      </c>
    </row>
    <row r="10" spans="1:9">
      <c r="E10" s="1">
        <v>8</v>
      </c>
      <c r="F10" s="64">
        <v>6.6890000000000001</v>
      </c>
      <c r="H10" s="1">
        <v>32</v>
      </c>
      <c r="I10" s="3">
        <v>409.26549999999997</v>
      </c>
    </row>
    <row r="11" spans="1:9">
      <c r="E11" s="1">
        <v>9</v>
      </c>
      <c r="F11" s="64">
        <v>3.347</v>
      </c>
      <c r="H11" s="1">
        <v>33</v>
      </c>
      <c r="I11" s="3">
        <v>82.380300000000005</v>
      </c>
    </row>
    <row r="12" spans="1:9">
      <c r="E12" s="1">
        <v>10</v>
      </c>
      <c r="F12" s="64">
        <v>3.0779999999999998</v>
      </c>
      <c r="H12" s="1">
        <v>34</v>
      </c>
      <c r="I12" s="3">
        <v>181.35</v>
      </c>
    </row>
    <row r="13" spans="1:9">
      <c r="E13" s="1">
        <v>11</v>
      </c>
      <c r="F13" s="64">
        <v>0.29599999999999999</v>
      </c>
      <c r="H13" s="1">
        <v>35</v>
      </c>
      <c r="I13" s="3">
        <v>57.942599999999999</v>
      </c>
    </row>
    <row r="14" spans="1:9">
      <c r="E14" s="1">
        <v>12</v>
      </c>
      <c r="F14" s="64">
        <v>4.2990000000000004</v>
      </c>
      <c r="H14" s="1">
        <v>37</v>
      </c>
      <c r="I14" s="3">
        <v>0.44030000000000002</v>
      </c>
    </row>
    <row r="15" spans="1:9">
      <c r="E15" s="1">
        <v>13</v>
      </c>
      <c r="F15" s="64">
        <v>7.0069999999999997</v>
      </c>
      <c r="H15" s="1">
        <v>39</v>
      </c>
      <c r="I15" s="3">
        <v>196.97540000000001</v>
      </c>
    </row>
    <row r="16" spans="1:9">
      <c r="E16" s="1">
        <v>14</v>
      </c>
      <c r="F16" s="64">
        <v>0.4</v>
      </c>
      <c r="H16" s="1">
        <v>40</v>
      </c>
      <c r="I16" s="3">
        <v>117.8472</v>
      </c>
    </row>
    <row r="17" spans="5:9">
      <c r="E17" s="1">
        <v>15</v>
      </c>
      <c r="F17" s="64">
        <v>1.2989999999999999</v>
      </c>
      <c r="H17" s="1">
        <v>41</v>
      </c>
      <c r="I17" s="3">
        <v>136.1035</v>
      </c>
    </row>
    <row r="18" spans="5:9">
      <c r="E18" s="1">
        <v>16</v>
      </c>
      <c r="F18" s="64">
        <v>3.3079999999999998</v>
      </c>
      <c r="H18" s="1">
        <v>42</v>
      </c>
      <c r="I18" s="3">
        <v>22.927700000000002</v>
      </c>
    </row>
    <row r="19" spans="5:9">
      <c r="E19" s="1">
        <v>17</v>
      </c>
      <c r="F19" s="64">
        <v>3.7989999999999999</v>
      </c>
      <c r="H19" s="1">
        <v>44</v>
      </c>
      <c r="I19" s="3">
        <v>8.5153999999999996</v>
      </c>
    </row>
    <row r="20" spans="5:9">
      <c r="E20" s="1">
        <v>18</v>
      </c>
      <c r="F20" s="64">
        <v>16.132999999999999</v>
      </c>
      <c r="H20" s="1">
        <v>46</v>
      </c>
      <c r="I20" s="3">
        <v>7.8484999999999996</v>
      </c>
    </row>
    <row r="21" spans="5:9">
      <c r="E21" s="1">
        <v>19</v>
      </c>
      <c r="F21" s="64">
        <v>0.84199999999999997</v>
      </c>
      <c r="H21" s="1">
        <v>47</v>
      </c>
      <c r="I21" s="3">
        <v>0.3634</v>
      </c>
    </row>
    <row r="22" spans="5:9">
      <c r="E22" s="1">
        <v>20</v>
      </c>
      <c r="F22" s="64">
        <v>173.54</v>
      </c>
      <c r="H22" s="1">
        <v>49</v>
      </c>
      <c r="I22" s="3">
        <v>1.9807999999999999</v>
      </c>
    </row>
    <row r="23" spans="5:9">
      <c r="E23" s="1">
        <v>21</v>
      </c>
      <c r="F23" s="64">
        <v>6.0869999999999997</v>
      </c>
      <c r="H23" s="1">
        <v>51</v>
      </c>
      <c r="I23" s="3">
        <v>10.3826</v>
      </c>
    </row>
    <row r="24" spans="5:9">
      <c r="E24" s="1">
        <v>22</v>
      </c>
      <c r="F24" s="64">
        <v>2.0030000000000001</v>
      </c>
    </row>
    <row r="25" spans="5:9">
      <c r="E25" s="1">
        <v>23</v>
      </c>
      <c r="F25" s="64">
        <v>4.5919999999999996</v>
      </c>
    </row>
    <row r="26" spans="5:9">
      <c r="E26" s="1">
        <v>24</v>
      </c>
      <c r="F26" s="64">
        <v>4.819</v>
      </c>
    </row>
    <row r="27" spans="5:9">
      <c r="E27" s="1">
        <v>25</v>
      </c>
      <c r="F27" s="64">
        <v>5.44</v>
      </c>
    </row>
    <row r="28" spans="5:9">
      <c r="E28" s="1">
        <v>26</v>
      </c>
      <c r="F28" s="64">
        <v>13.349</v>
      </c>
    </row>
    <row r="29" spans="5:9">
      <c r="E29" s="1">
        <v>27</v>
      </c>
      <c r="F29" s="64">
        <v>0.69199999999999995</v>
      </c>
    </row>
    <row r="30" spans="5:9">
      <c r="E30" s="1">
        <v>28</v>
      </c>
      <c r="F30" s="64">
        <v>2.25</v>
      </c>
    </row>
    <row r="31" spans="5:9">
      <c r="E31" s="1">
        <v>29</v>
      </c>
      <c r="F31" s="64">
        <v>0.42799999999999999</v>
      </c>
    </row>
    <row r="32" spans="5:9">
      <c r="E32" s="1">
        <v>30</v>
      </c>
      <c r="F32" s="64">
        <v>6.2839999999999998</v>
      </c>
    </row>
    <row r="33" spans="5:6">
      <c r="E33" s="1">
        <v>31</v>
      </c>
      <c r="F33" s="64">
        <v>16.219000000000001</v>
      </c>
    </row>
    <row r="34" spans="5:6">
      <c r="E34" s="1">
        <v>32</v>
      </c>
      <c r="F34" s="64">
        <v>40.369999999999997</v>
      </c>
    </row>
    <row r="35" spans="5:6">
      <c r="E35" s="1">
        <v>33</v>
      </c>
      <c r="F35" s="64">
        <v>14.737</v>
      </c>
    </row>
    <row r="36" spans="5:6">
      <c r="E36" s="1">
        <v>34</v>
      </c>
      <c r="F36" s="64">
        <v>31.102</v>
      </c>
    </row>
    <row r="37" spans="5:6">
      <c r="E37" s="1">
        <v>35</v>
      </c>
      <c r="F37" s="64">
        <v>20.331</v>
      </c>
    </row>
    <row r="38" spans="5:6">
      <c r="E38" s="1">
        <v>37</v>
      </c>
      <c r="F38" s="64">
        <v>0.875</v>
      </c>
    </row>
    <row r="39" spans="5:6">
      <c r="E39" s="1">
        <v>38</v>
      </c>
      <c r="F39" s="64">
        <v>0.33200000000000002</v>
      </c>
    </row>
    <row r="40" spans="5:6">
      <c r="E40" s="1">
        <v>39</v>
      </c>
      <c r="F40" s="64">
        <v>25.632000000000001</v>
      </c>
    </row>
    <row r="41" spans="5:6">
      <c r="E41" s="1">
        <v>40</v>
      </c>
      <c r="F41" s="64">
        <v>25.794</v>
      </c>
    </row>
    <row r="42" spans="5:6">
      <c r="E42" s="1">
        <v>41</v>
      </c>
      <c r="F42" s="64">
        <v>37.576000000000001</v>
      </c>
    </row>
    <row r="43" spans="5:6">
      <c r="E43" s="1">
        <v>42</v>
      </c>
      <c r="F43" s="64">
        <v>103.601</v>
      </c>
    </row>
    <row r="44" spans="5:6">
      <c r="E44" s="1">
        <v>43</v>
      </c>
      <c r="F44" s="64">
        <v>70.546000000000006</v>
      </c>
    </row>
    <row r="45" spans="5:6">
      <c r="E45" s="1">
        <v>44</v>
      </c>
      <c r="F45" s="64">
        <v>42.529000000000003</v>
      </c>
    </row>
    <row r="46" spans="5:6">
      <c r="E46" s="1">
        <v>45</v>
      </c>
      <c r="F46" s="64">
        <v>19.350000000000001</v>
      </c>
    </row>
    <row r="47" spans="5:6">
      <c r="E47" s="1">
        <v>46</v>
      </c>
      <c r="F47" s="64">
        <v>21.74</v>
      </c>
    </row>
    <row r="48" spans="5:6">
      <c r="E48" s="1">
        <v>47</v>
      </c>
      <c r="F48" s="64">
        <v>5.1239999999999997</v>
      </c>
    </row>
    <row r="49" spans="5:6">
      <c r="E49" s="1">
        <v>49</v>
      </c>
      <c r="F49" s="64">
        <v>3.1440000000000001</v>
      </c>
    </row>
    <row r="50" spans="5:6">
      <c r="E50" s="1">
        <v>50</v>
      </c>
      <c r="F50" s="64">
        <v>4.96</v>
      </c>
    </row>
    <row r="51" spans="5:6">
      <c r="E51" s="1">
        <v>51</v>
      </c>
      <c r="F51" s="64">
        <v>19.800999999999998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E464"/>
  <sheetViews>
    <sheetView topLeftCell="A355" workbookViewId="0">
      <selection activeCell="D373" sqref="D373"/>
    </sheetView>
  </sheetViews>
  <sheetFormatPr defaultRowHeight="12.75"/>
  <cols>
    <col min="1" max="1" width="35.7109375" style="1" customWidth="1"/>
    <col min="2" max="2" width="5.7109375" style="1" customWidth="1"/>
    <col min="3" max="3" width="14.7109375" style="64" customWidth="1"/>
    <col min="4" max="4" width="40.7109375" style="1" customWidth="1"/>
    <col min="5" max="5" width="2.7109375" style="1" customWidth="1"/>
  </cols>
  <sheetData>
    <row r="1" spans="1:5">
      <c r="A1" s="1" t="s">
        <v>90</v>
      </c>
      <c r="B1" s="1" t="s">
        <v>91</v>
      </c>
      <c r="C1" s="64" t="s">
        <v>142</v>
      </c>
      <c r="D1" s="1" t="s">
        <v>144</v>
      </c>
      <c r="E1" s="1" t="s">
        <v>145</v>
      </c>
    </row>
    <row r="2" spans="1:5">
      <c r="A2" s="1" t="s">
        <v>93</v>
      </c>
      <c r="B2" s="1">
        <v>1</v>
      </c>
      <c r="C2" s="64">
        <v>66.575000000000003</v>
      </c>
      <c r="D2" s="1" t="s">
        <v>146</v>
      </c>
      <c r="E2" s="1">
        <v>3</v>
      </c>
    </row>
    <row r="3" spans="1:5">
      <c r="A3" s="1" t="s">
        <v>93</v>
      </c>
      <c r="B3" s="1">
        <v>1</v>
      </c>
      <c r="C3" s="64">
        <v>4.1890000000000001</v>
      </c>
      <c r="D3" s="1" t="s">
        <v>147</v>
      </c>
      <c r="E3" s="1">
        <v>6</v>
      </c>
    </row>
    <row r="4" spans="1:5">
      <c r="A4" s="1" t="s">
        <v>93</v>
      </c>
      <c r="B4" s="1">
        <v>1</v>
      </c>
      <c r="C4" s="64">
        <v>1.5389999999999999</v>
      </c>
      <c r="D4" s="1" t="s">
        <v>148</v>
      </c>
      <c r="E4" s="1">
        <v>24</v>
      </c>
    </row>
    <row r="5" spans="1:5">
      <c r="A5" s="1" t="s">
        <v>93</v>
      </c>
      <c r="B5" s="1">
        <v>1</v>
      </c>
      <c r="C5" s="64">
        <v>0.317</v>
      </c>
      <c r="D5" s="1" t="s">
        <v>149</v>
      </c>
      <c r="E5" s="1">
        <v>38</v>
      </c>
    </row>
    <row r="6" spans="1:5">
      <c r="A6" s="1" t="s">
        <v>94</v>
      </c>
      <c r="B6" s="1">
        <v>2</v>
      </c>
      <c r="C6" s="64">
        <v>5.9539999999999997</v>
      </c>
      <c r="D6" s="1" t="s">
        <v>150</v>
      </c>
      <c r="E6" s="1">
        <v>40</v>
      </c>
    </row>
    <row r="7" spans="1:5">
      <c r="A7" s="1" t="s">
        <v>94</v>
      </c>
      <c r="B7" s="1">
        <v>2</v>
      </c>
      <c r="C7" s="64">
        <v>79.673000000000002</v>
      </c>
      <c r="D7" s="1" t="s">
        <v>151</v>
      </c>
      <c r="E7" s="1">
        <v>23</v>
      </c>
    </row>
    <row r="8" spans="1:5">
      <c r="A8" s="1" t="s">
        <v>94</v>
      </c>
      <c r="B8" s="1">
        <v>2</v>
      </c>
      <c r="C8" s="64">
        <v>1330.3140000000001</v>
      </c>
      <c r="D8" s="1" t="s">
        <v>146</v>
      </c>
      <c r="E8" s="1">
        <v>3</v>
      </c>
    </row>
    <row r="9" spans="1:5">
      <c r="A9" s="1" t="s">
        <v>94</v>
      </c>
      <c r="B9" s="1">
        <v>2</v>
      </c>
      <c r="C9" s="64">
        <v>6.0449999999999999</v>
      </c>
      <c r="D9" s="1" t="s">
        <v>152</v>
      </c>
      <c r="E9" s="1">
        <v>37</v>
      </c>
    </row>
    <row r="10" spans="1:5">
      <c r="A10" s="1" t="s">
        <v>94</v>
      </c>
      <c r="B10" s="1">
        <v>2</v>
      </c>
      <c r="C10" s="64">
        <v>0.40300000000000002</v>
      </c>
      <c r="D10" s="1" t="s">
        <v>153</v>
      </c>
      <c r="E10" s="1">
        <v>11</v>
      </c>
    </row>
    <row r="11" spans="1:5">
      <c r="A11" s="1" t="s">
        <v>94</v>
      </c>
      <c r="B11" s="1">
        <v>2</v>
      </c>
      <c r="C11" s="64">
        <v>3.3849999999999998</v>
      </c>
      <c r="D11" s="1" t="s">
        <v>154</v>
      </c>
      <c r="E11" s="1">
        <v>13</v>
      </c>
    </row>
    <row r="12" spans="1:5">
      <c r="A12" s="1" t="s">
        <v>94</v>
      </c>
      <c r="B12" s="1">
        <v>2</v>
      </c>
      <c r="C12" s="64">
        <v>33.47</v>
      </c>
      <c r="D12" s="1" t="s">
        <v>155</v>
      </c>
      <c r="E12" s="1">
        <v>4</v>
      </c>
    </row>
    <row r="13" spans="1:5">
      <c r="A13" s="1" t="s">
        <v>94</v>
      </c>
      <c r="B13" s="1">
        <v>2</v>
      </c>
      <c r="C13" s="64">
        <v>94.742000000000004</v>
      </c>
      <c r="D13" s="1" t="s">
        <v>147</v>
      </c>
      <c r="E13" s="1">
        <v>6</v>
      </c>
    </row>
    <row r="14" spans="1:5">
      <c r="A14" s="1" t="s">
        <v>94</v>
      </c>
      <c r="B14" s="1">
        <v>2</v>
      </c>
      <c r="C14" s="64">
        <v>0.39100000000000001</v>
      </c>
      <c r="D14" s="1" t="s">
        <v>156</v>
      </c>
      <c r="E14" s="1">
        <v>7</v>
      </c>
    </row>
    <row r="15" spans="1:5">
      <c r="A15" s="1" t="s">
        <v>94</v>
      </c>
      <c r="B15" s="1">
        <v>2</v>
      </c>
      <c r="C15" s="64">
        <v>16.190000000000001</v>
      </c>
      <c r="D15" s="1" t="s">
        <v>148</v>
      </c>
      <c r="E15" s="1">
        <v>24</v>
      </c>
    </row>
    <row r="16" spans="1:5">
      <c r="A16" s="1" t="s">
        <v>94</v>
      </c>
      <c r="B16" s="1">
        <v>2</v>
      </c>
      <c r="C16" s="64">
        <v>0.997</v>
      </c>
      <c r="D16" s="1" t="s">
        <v>157</v>
      </c>
      <c r="E16" s="1">
        <v>17</v>
      </c>
    </row>
    <row r="17" spans="1:5">
      <c r="A17" s="1" t="s">
        <v>94</v>
      </c>
      <c r="B17" s="1">
        <v>2</v>
      </c>
      <c r="C17" s="64">
        <v>1.4E-2</v>
      </c>
      <c r="D17" s="1" t="s">
        <v>158</v>
      </c>
      <c r="E17" s="1">
        <v>31</v>
      </c>
    </row>
    <row r="18" spans="1:5">
      <c r="A18" s="1" t="s">
        <v>94</v>
      </c>
      <c r="B18" s="1">
        <v>2</v>
      </c>
      <c r="C18" s="64">
        <v>0.40500000000000003</v>
      </c>
      <c r="D18" s="1" t="s">
        <v>149</v>
      </c>
      <c r="E18" s="1">
        <v>38</v>
      </c>
    </row>
    <row r="19" spans="1:5">
      <c r="A19" s="1" t="s">
        <v>94</v>
      </c>
      <c r="B19" s="1">
        <v>2</v>
      </c>
      <c r="C19" s="64">
        <v>36.39</v>
      </c>
      <c r="D19" s="1" t="s">
        <v>159</v>
      </c>
      <c r="E19" s="1">
        <v>20</v>
      </c>
    </row>
    <row r="20" spans="1:5">
      <c r="A20" s="1" t="s">
        <v>95</v>
      </c>
      <c r="B20" s="1">
        <v>3</v>
      </c>
      <c r="C20" s="64">
        <v>6.0970000000000004</v>
      </c>
      <c r="D20" s="1" t="s">
        <v>151</v>
      </c>
      <c r="E20" s="1">
        <v>23</v>
      </c>
    </row>
    <row r="21" spans="1:5">
      <c r="A21" s="1" t="s">
        <v>95</v>
      </c>
      <c r="B21" s="1">
        <v>3</v>
      </c>
      <c r="C21" s="64">
        <v>146.05500000000001</v>
      </c>
      <c r="D21" s="1" t="s">
        <v>146</v>
      </c>
      <c r="E21" s="1">
        <v>3</v>
      </c>
    </row>
    <row r="22" spans="1:5">
      <c r="A22" s="1" t="s">
        <v>95</v>
      </c>
      <c r="B22" s="1">
        <v>3</v>
      </c>
      <c r="C22" s="64">
        <v>18.018999999999998</v>
      </c>
      <c r="D22" s="1" t="s">
        <v>148</v>
      </c>
      <c r="E22" s="1">
        <v>24</v>
      </c>
    </row>
    <row r="23" spans="1:5">
      <c r="A23" s="1" t="s">
        <v>95</v>
      </c>
      <c r="B23" s="1">
        <v>3</v>
      </c>
      <c r="C23" s="64">
        <v>1.4E-2</v>
      </c>
      <c r="D23" s="1" t="s">
        <v>149</v>
      </c>
      <c r="E23" s="1">
        <v>38</v>
      </c>
    </row>
    <row r="24" spans="1:5">
      <c r="A24" s="1" t="s">
        <v>95</v>
      </c>
      <c r="B24" s="1">
        <v>3</v>
      </c>
      <c r="C24" s="64">
        <v>18.875</v>
      </c>
      <c r="D24" s="1" t="s">
        <v>159</v>
      </c>
      <c r="E24" s="1">
        <v>20</v>
      </c>
    </row>
    <row r="25" spans="1:5">
      <c r="A25" s="1" t="s">
        <v>96</v>
      </c>
      <c r="B25" s="1">
        <v>4</v>
      </c>
      <c r="C25" s="64">
        <v>28.11</v>
      </c>
      <c r="D25" s="1" t="s">
        <v>151</v>
      </c>
      <c r="E25" s="1">
        <v>23</v>
      </c>
    </row>
    <row r="26" spans="1:5">
      <c r="A26" s="1" t="s">
        <v>96</v>
      </c>
      <c r="B26" s="1">
        <v>4</v>
      </c>
      <c r="C26" s="64">
        <v>378.43799999999999</v>
      </c>
      <c r="D26" s="1" t="s">
        <v>146</v>
      </c>
      <c r="E26" s="1">
        <v>3</v>
      </c>
    </row>
    <row r="27" spans="1:5">
      <c r="A27" s="1" t="s">
        <v>96</v>
      </c>
      <c r="B27" s="1">
        <v>4</v>
      </c>
      <c r="C27" s="64">
        <v>1.8320000000000001</v>
      </c>
      <c r="D27" s="1" t="s">
        <v>152</v>
      </c>
      <c r="E27" s="1">
        <v>37</v>
      </c>
    </row>
    <row r="28" spans="1:5">
      <c r="A28" s="1" t="s">
        <v>96</v>
      </c>
      <c r="B28" s="1">
        <v>4</v>
      </c>
      <c r="C28" s="64">
        <v>0.40100000000000002</v>
      </c>
      <c r="D28" s="1" t="s">
        <v>154</v>
      </c>
      <c r="E28" s="1">
        <v>13</v>
      </c>
    </row>
    <row r="29" spans="1:5">
      <c r="A29" s="1" t="s">
        <v>96</v>
      </c>
      <c r="B29" s="1">
        <v>4</v>
      </c>
      <c r="C29" s="64">
        <v>3.16</v>
      </c>
      <c r="D29" s="1" t="s">
        <v>155</v>
      </c>
      <c r="E29" s="1">
        <v>4</v>
      </c>
    </row>
    <row r="30" spans="1:5">
      <c r="A30" s="1" t="s">
        <v>96</v>
      </c>
      <c r="B30" s="1">
        <v>4</v>
      </c>
      <c r="C30" s="64">
        <v>32.142000000000003</v>
      </c>
      <c r="D30" s="1" t="s">
        <v>147</v>
      </c>
      <c r="E30" s="1">
        <v>6</v>
      </c>
    </row>
    <row r="31" spans="1:5">
      <c r="A31" s="1" t="s">
        <v>96</v>
      </c>
      <c r="B31" s="1">
        <v>4</v>
      </c>
      <c r="C31" s="64">
        <v>14.66</v>
      </c>
      <c r="D31" s="1" t="s">
        <v>148</v>
      </c>
      <c r="E31" s="1">
        <v>24</v>
      </c>
    </row>
    <row r="32" spans="1:5">
      <c r="A32" s="1" t="s">
        <v>96</v>
      </c>
      <c r="B32" s="1">
        <v>4</v>
      </c>
      <c r="C32" s="64">
        <v>8.2579999999999991</v>
      </c>
      <c r="D32" s="1" t="s">
        <v>149</v>
      </c>
      <c r="E32" s="1">
        <v>38</v>
      </c>
    </row>
    <row r="33" spans="1:5">
      <c r="A33" s="1" t="s">
        <v>96</v>
      </c>
      <c r="B33" s="1">
        <v>4</v>
      </c>
      <c r="C33" s="64">
        <v>4.6840000000000002</v>
      </c>
      <c r="D33" s="1" t="s">
        <v>159</v>
      </c>
      <c r="E33" s="1">
        <v>20</v>
      </c>
    </row>
    <row r="34" spans="1:5">
      <c r="A34" s="1" t="s">
        <v>97</v>
      </c>
      <c r="B34" s="1">
        <v>5</v>
      </c>
      <c r="C34" s="64">
        <v>0.53800000000000003</v>
      </c>
      <c r="D34" s="1" t="s">
        <v>160</v>
      </c>
      <c r="E34" s="1">
        <v>15</v>
      </c>
    </row>
    <row r="35" spans="1:5">
      <c r="A35" s="1" t="s">
        <v>97</v>
      </c>
      <c r="B35" s="1">
        <v>5</v>
      </c>
      <c r="C35" s="64">
        <v>137.51</v>
      </c>
      <c r="D35" s="1" t="s">
        <v>151</v>
      </c>
      <c r="E35" s="1">
        <v>23</v>
      </c>
    </row>
    <row r="36" spans="1:5">
      <c r="A36" s="1" t="s">
        <v>97</v>
      </c>
      <c r="B36" s="1">
        <v>5</v>
      </c>
      <c r="C36" s="64">
        <v>717.32299999999998</v>
      </c>
      <c r="D36" s="1" t="s">
        <v>146</v>
      </c>
      <c r="E36" s="1">
        <v>3</v>
      </c>
    </row>
    <row r="37" spans="1:5">
      <c r="A37" s="1" t="s">
        <v>97</v>
      </c>
      <c r="B37" s="1">
        <v>5</v>
      </c>
      <c r="C37" s="64">
        <v>3.9060000000000001</v>
      </c>
      <c r="D37" s="1" t="s">
        <v>152</v>
      </c>
      <c r="E37" s="1">
        <v>37</v>
      </c>
    </row>
    <row r="38" spans="1:5">
      <c r="A38" s="1" t="s">
        <v>97</v>
      </c>
      <c r="B38" s="1">
        <v>5</v>
      </c>
      <c r="C38" s="64">
        <v>33.244</v>
      </c>
      <c r="D38" s="1" t="s">
        <v>153</v>
      </c>
      <c r="E38" s="1">
        <v>11</v>
      </c>
    </row>
    <row r="39" spans="1:5">
      <c r="A39" s="1" t="s">
        <v>97</v>
      </c>
      <c r="B39" s="1">
        <v>5</v>
      </c>
      <c r="C39" s="64">
        <v>19.372</v>
      </c>
      <c r="D39" s="1" t="s">
        <v>154</v>
      </c>
      <c r="E39" s="1">
        <v>13</v>
      </c>
    </row>
    <row r="40" spans="1:5">
      <c r="A40" s="1" t="s">
        <v>97</v>
      </c>
      <c r="B40" s="1">
        <v>5</v>
      </c>
      <c r="C40" s="64">
        <v>25.981000000000002</v>
      </c>
      <c r="D40" s="1" t="s">
        <v>161</v>
      </c>
      <c r="E40" s="1">
        <v>12</v>
      </c>
    </row>
    <row r="41" spans="1:5">
      <c r="A41" s="1" t="s">
        <v>97</v>
      </c>
      <c r="B41" s="1">
        <v>5</v>
      </c>
      <c r="C41" s="64">
        <v>7.0940000000000003</v>
      </c>
      <c r="D41" s="1" t="s">
        <v>155</v>
      </c>
      <c r="E41" s="1">
        <v>4</v>
      </c>
    </row>
    <row r="42" spans="1:5">
      <c r="A42" s="1" t="s">
        <v>97</v>
      </c>
      <c r="B42" s="1">
        <v>5</v>
      </c>
      <c r="C42" s="64">
        <v>20.609000000000002</v>
      </c>
      <c r="D42" s="1" t="s">
        <v>147</v>
      </c>
      <c r="E42" s="1">
        <v>6</v>
      </c>
    </row>
    <row r="43" spans="1:5">
      <c r="A43" s="1" t="s">
        <v>97</v>
      </c>
      <c r="B43" s="1">
        <v>5</v>
      </c>
      <c r="C43" s="64">
        <v>7.1159999999999997</v>
      </c>
      <c r="D43" s="1" t="s">
        <v>148</v>
      </c>
      <c r="E43" s="1">
        <v>24</v>
      </c>
    </row>
    <row r="44" spans="1:5">
      <c r="A44" s="1" t="s">
        <v>97</v>
      </c>
      <c r="B44" s="1">
        <v>5</v>
      </c>
      <c r="C44" s="64">
        <v>5.4080000000000004</v>
      </c>
      <c r="D44" s="1" t="s">
        <v>157</v>
      </c>
      <c r="E44" s="1">
        <v>17</v>
      </c>
    </row>
    <row r="45" spans="1:5">
      <c r="A45" s="1" t="s">
        <v>97</v>
      </c>
      <c r="B45" s="1">
        <v>5</v>
      </c>
      <c r="C45" s="64">
        <v>10.285</v>
      </c>
      <c r="D45" s="1" t="s">
        <v>149</v>
      </c>
      <c r="E45" s="1">
        <v>38</v>
      </c>
    </row>
    <row r="46" spans="1:5">
      <c r="A46" s="1" t="s">
        <v>97</v>
      </c>
      <c r="B46" s="1">
        <v>5</v>
      </c>
      <c r="C46" s="64">
        <v>322.47800000000001</v>
      </c>
      <c r="D46" s="1" t="s">
        <v>159</v>
      </c>
      <c r="E46" s="1">
        <v>20</v>
      </c>
    </row>
    <row r="47" spans="1:5">
      <c r="A47" s="1" t="s">
        <v>98</v>
      </c>
      <c r="B47" s="1">
        <v>6</v>
      </c>
      <c r="C47" s="64">
        <v>0.40300000000000002</v>
      </c>
      <c r="D47" s="1" t="s">
        <v>151</v>
      </c>
      <c r="E47" s="1">
        <v>23</v>
      </c>
    </row>
    <row r="48" spans="1:5">
      <c r="A48" s="1" t="s">
        <v>98</v>
      </c>
      <c r="B48" s="1">
        <v>6</v>
      </c>
      <c r="C48" s="64">
        <v>39.08</v>
      </c>
      <c r="D48" s="1" t="s">
        <v>146</v>
      </c>
      <c r="E48" s="1">
        <v>3</v>
      </c>
    </row>
    <row r="49" spans="1:5">
      <c r="A49" s="1" t="s">
        <v>98</v>
      </c>
      <c r="B49" s="1">
        <v>6</v>
      </c>
      <c r="C49" s="64">
        <v>0.501</v>
      </c>
      <c r="D49" s="1" t="s">
        <v>155</v>
      </c>
      <c r="E49" s="1">
        <v>4</v>
      </c>
    </row>
    <row r="50" spans="1:5">
      <c r="A50" s="1" t="s">
        <v>98</v>
      </c>
      <c r="B50" s="1">
        <v>6</v>
      </c>
      <c r="C50" s="64">
        <v>9.734</v>
      </c>
      <c r="D50" s="1" t="s">
        <v>159</v>
      </c>
      <c r="E50" s="1">
        <v>20</v>
      </c>
    </row>
    <row r="51" spans="1:5">
      <c r="A51" s="1" t="s">
        <v>99</v>
      </c>
      <c r="B51" s="1">
        <v>7</v>
      </c>
      <c r="C51" s="64">
        <v>14.945</v>
      </c>
      <c r="D51" s="1" t="s">
        <v>151</v>
      </c>
      <c r="E51" s="1">
        <v>23</v>
      </c>
    </row>
    <row r="52" spans="1:5">
      <c r="A52" s="1" t="s">
        <v>99</v>
      </c>
      <c r="B52" s="1">
        <v>7</v>
      </c>
      <c r="C52" s="64">
        <v>534.32000000000005</v>
      </c>
      <c r="D52" s="1" t="s">
        <v>146</v>
      </c>
      <c r="E52" s="1">
        <v>3</v>
      </c>
    </row>
    <row r="53" spans="1:5">
      <c r="A53" s="1" t="s">
        <v>99</v>
      </c>
      <c r="B53" s="1">
        <v>7</v>
      </c>
      <c r="C53" s="64">
        <v>1.623</v>
      </c>
      <c r="D53" s="1" t="s">
        <v>155</v>
      </c>
      <c r="E53" s="1">
        <v>4</v>
      </c>
    </row>
    <row r="54" spans="1:5">
      <c r="A54" s="1" t="s">
        <v>99</v>
      </c>
      <c r="B54" s="1">
        <v>7</v>
      </c>
      <c r="C54" s="64">
        <v>29.501999999999999</v>
      </c>
      <c r="D54" s="1" t="s">
        <v>147</v>
      </c>
      <c r="E54" s="1">
        <v>6</v>
      </c>
    </row>
    <row r="55" spans="1:5">
      <c r="A55" s="1" t="s">
        <v>99</v>
      </c>
      <c r="B55" s="1">
        <v>7</v>
      </c>
      <c r="C55" s="64">
        <v>13.249000000000001</v>
      </c>
      <c r="D55" s="1" t="s">
        <v>156</v>
      </c>
      <c r="E55" s="1">
        <v>7</v>
      </c>
    </row>
    <row r="56" spans="1:5">
      <c r="A56" s="1" t="s">
        <v>99</v>
      </c>
      <c r="B56" s="1">
        <v>7</v>
      </c>
      <c r="C56" s="64">
        <v>0.41399999999999998</v>
      </c>
      <c r="D56" s="1" t="s">
        <v>158</v>
      </c>
      <c r="E56" s="1">
        <v>31</v>
      </c>
    </row>
    <row r="57" spans="1:5">
      <c r="A57" s="1" t="s">
        <v>99</v>
      </c>
      <c r="B57" s="1">
        <v>7</v>
      </c>
      <c r="C57" s="64">
        <v>47.573</v>
      </c>
      <c r="D57" s="1" t="s">
        <v>159</v>
      </c>
      <c r="E57" s="1">
        <v>20</v>
      </c>
    </row>
    <row r="58" spans="1:5">
      <c r="A58" s="1" t="s">
        <v>99</v>
      </c>
      <c r="B58" s="1">
        <v>7</v>
      </c>
      <c r="C58" s="64">
        <v>1.0029999999999999</v>
      </c>
      <c r="D58" s="1" t="s">
        <v>162</v>
      </c>
      <c r="E58" s="1">
        <v>9</v>
      </c>
    </row>
    <row r="59" spans="1:5">
      <c r="A59" s="1" t="s">
        <v>100</v>
      </c>
      <c r="B59" s="1">
        <v>8</v>
      </c>
      <c r="C59" s="64">
        <v>160.5</v>
      </c>
      <c r="D59" s="1" t="s">
        <v>146</v>
      </c>
      <c r="E59" s="1">
        <v>3</v>
      </c>
    </row>
    <row r="60" spans="1:5">
      <c r="A60" s="1" t="s">
        <v>100</v>
      </c>
      <c r="B60" s="1">
        <v>8</v>
      </c>
      <c r="C60" s="64">
        <v>1.2809999999999999</v>
      </c>
      <c r="D60" s="1" t="s">
        <v>147</v>
      </c>
      <c r="E60" s="1">
        <v>6</v>
      </c>
    </row>
    <row r="61" spans="1:5">
      <c r="A61" s="1" t="s">
        <v>100</v>
      </c>
      <c r="B61" s="1">
        <v>8</v>
      </c>
      <c r="C61" s="64">
        <v>0.27400000000000002</v>
      </c>
      <c r="D61" s="1" t="s">
        <v>156</v>
      </c>
      <c r="E61" s="1">
        <v>7</v>
      </c>
    </row>
    <row r="62" spans="1:5">
      <c r="A62" s="1" t="s">
        <v>100</v>
      </c>
      <c r="B62" s="1">
        <v>8</v>
      </c>
      <c r="C62" s="64">
        <v>14.012</v>
      </c>
      <c r="D62" s="1" t="s">
        <v>158</v>
      </c>
      <c r="E62" s="1">
        <v>31</v>
      </c>
    </row>
    <row r="63" spans="1:5">
      <c r="A63" s="1" t="s">
        <v>100</v>
      </c>
      <c r="B63" s="1">
        <v>8</v>
      </c>
      <c r="C63" s="64">
        <v>0.26</v>
      </c>
      <c r="D63" s="1" t="s">
        <v>159</v>
      </c>
      <c r="E63" s="1">
        <v>20</v>
      </c>
    </row>
    <row r="64" spans="1:5">
      <c r="A64" s="1" t="s">
        <v>101</v>
      </c>
      <c r="B64" s="1">
        <v>9</v>
      </c>
      <c r="C64" s="64">
        <v>0.51700000000000002</v>
      </c>
      <c r="D64" s="1" t="s">
        <v>150</v>
      </c>
      <c r="E64" s="1">
        <v>40</v>
      </c>
    </row>
    <row r="65" spans="1:5">
      <c r="A65" s="1" t="s">
        <v>101</v>
      </c>
      <c r="B65" s="1">
        <v>9</v>
      </c>
      <c r="C65" s="64">
        <v>209.69300000000001</v>
      </c>
      <c r="D65" s="1" t="s">
        <v>146</v>
      </c>
      <c r="E65" s="1">
        <v>3</v>
      </c>
    </row>
    <row r="66" spans="1:5">
      <c r="A66" s="1" t="s">
        <v>101</v>
      </c>
      <c r="B66" s="1">
        <v>9</v>
      </c>
      <c r="C66" s="64">
        <v>0.122</v>
      </c>
      <c r="D66" s="1" t="s">
        <v>155</v>
      </c>
      <c r="E66" s="1">
        <v>4</v>
      </c>
    </row>
    <row r="67" spans="1:5">
      <c r="A67" s="1" t="s">
        <v>101</v>
      </c>
      <c r="B67" s="1">
        <v>9</v>
      </c>
      <c r="C67" s="64">
        <v>7.9589999999999996</v>
      </c>
      <c r="D67" s="1" t="s">
        <v>147</v>
      </c>
      <c r="E67" s="1">
        <v>6</v>
      </c>
    </row>
    <row r="68" spans="1:5">
      <c r="A68" s="1" t="s">
        <v>101</v>
      </c>
      <c r="B68" s="1">
        <v>9</v>
      </c>
      <c r="C68" s="64">
        <v>1.204</v>
      </c>
      <c r="D68" s="1" t="s">
        <v>156</v>
      </c>
      <c r="E68" s="1">
        <v>7</v>
      </c>
    </row>
    <row r="69" spans="1:5">
      <c r="A69" s="1" t="s">
        <v>101</v>
      </c>
      <c r="B69" s="1">
        <v>9</v>
      </c>
      <c r="C69" s="64">
        <v>0.23200000000000001</v>
      </c>
      <c r="D69" s="1" t="s">
        <v>158</v>
      </c>
      <c r="E69" s="1">
        <v>31</v>
      </c>
    </row>
    <row r="70" spans="1:5">
      <c r="A70" s="1" t="s">
        <v>101</v>
      </c>
      <c r="B70" s="1">
        <v>9</v>
      </c>
      <c r="C70" s="64">
        <v>19.928000000000001</v>
      </c>
      <c r="D70" s="1" t="s">
        <v>159</v>
      </c>
      <c r="E70" s="1">
        <v>20</v>
      </c>
    </row>
    <row r="71" spans="1:5">
      <c r="A71" s="1" t="s">
        <v>102</v>
      </c>
      <c r="B71" s="1">
        <v>10</v>
      </c>
      <c r="C71" s="64">
        <v>0.89500000000000002</v>
      </c>
      <c r="D71" s="1" t="s">
        <v>150</v>
      </c>
      <c r="E71" s="1">
        <v>40</v>
      </c>
    </row>
    <row r="72" spans="1:5">
      <c r="A72" s="1" t="s">
        <v>102</v>
      </c>
      <c r="B72" s="1">
        <v>10</v>
      </c>
      <c r="C72" s="64">
        <v>176.18100000000001</v>
      </c>
      <c r="D72" s="1" t="s">
        <v>146</v>
      </c>
      <c r="E72" s="1">
        <v>3</v>
      </c>
    </row>
    <row r="73" spans="1:5">
      <c r="A73" s="1" t="s">
        <v>102</v>
      </c>
      <c r="B73" s="1">
        <v>10</v>
      </c>
      <c r="C73" s="64">
        <v>15.968</v>
      </c>
      <c r="D73" s="1" t="s">
        <v>155</v>
      </c>
      <c r="E73" s="1">
        <v>4</v>
      </c>
    </row>
    <row r="74" spans="1:5">
      <c r="A74" s="1" t="s">
        <v>102</v>
      </c>
      <c r="B74" s="1">
        <v>10</v>
      </c>
      <c r="C74" s="64">
        <v>7.0590000000000002</v>
      </c>
      <c r="D74" s="1" t="s">
        <v>147</v>
      </c>
      <c r="E74" s="1">
        <v>6</v>
      </c>
    </row>
    <row r="75" spans="1:5">
      <c r="A75" s="1" t="s">
        <v>102</v>
      </c>
      <c r="B75" s="1">
        <v>10</v>
      </c>
      <c r="C75" s="64">
        <v>13.412000000000001</v>
      </c>
      <c r="D75" s="1" t="s">
        <v>159</v>
      </c>
      <c r="E75" s="1">
        <v>20</v>
      </c>
    </row>
    <row r="76" spans="1:5">
      <c r="A76" s="1" t="s">
        <v>103</v>
      </c>
      <c r="B76" s="1">
        <v>11</v>
      </c>
      <c r="C76" s="64">
        <v>59.220999999999997</v>
      </c>
      <c r="D76" s="1" t="s">
        <v>146</v>
      </c>
      <c r="E76" s="1">
        <v>3</v>
      </c>
    </row>
    <row r="77" spans="1:5">
      <c r="A77" s="1" t="s">
        <v>103</v>
      </c>
      <c r="B77" s="1">
        <v>11</v>
      </c>
      <c r="C77" s="64">
        <v>1.9E-2</v>
      </c>
      <c r="D77" s="1" t="s">
        <v>148</v>
      </c>
      <c r="E77" s="1">
        <v>24</v>
      </c>
    </row>
    <row r="78" spans="1:5">
      <c r="A78" s="1" t="s">
        <v>104</v>
      </c>
      <c r="B78" s="1">
        <v>12</v>
      </c>
      <c r="C78" s="64">
        <v>179.649</v>
      </c>
      <c r="D78" s="1" t="s">
        <v>146</v>
      </c>
      <c r="E78" s="1">
        <v>3</v>
      </c>
    </row>
    <row r="79" spans="1:5">
      <c r="A79" s="1" t="s">
        <v>104</v>
      </c>
      <c r="B79" s="1">
        <v>12</v>
      </c>
      <c r="C79" s="64">
        <v>13.337</v>
      </c>
      <c r="D79" s="1" t="s">
        <v>147</v>
      </c>
      <c r="E79" s="1">
        <v>6</v>
      </c>
    </row>
    <row r="80" spans="1:5">
      <c r="A80" s="1" t="s">
        <v>104</v>
      </c>
      <c r="B80" s="1">
        <v>12</v>
      </c>
      <c r="C80" s="64">
        <v>3.992</v>
      </c>
      <c r="D80" s="1" t="s">
        <v>148</v>
      </c>
      <c r="E80" s="1">
        <v>24</v>
      </c>
    </row>
    <row r="81" spans="1:5">
      <c r="A81" s="1" t="s">
        <v>105</v>
      </c>
      <c r="B81" s="1">
        <v>13</v>
      </c>
      <c r="C81" s="64">
        <v>0.96599999999999997</v>
      </c>
      <c r="D81" s="1" t="s">
        <v>150</v>
      </c>
      <c r="E81" s="1">
        <v>40</v>
      </c>
    </row>
    <row r="82" spans="1:5">
      <c r="A82" s="1" t="s">
        <v>105</v>
      </c>
      <c r="B82" s="1">
        <v>13</v>
      </c>
      <c r="C82" s="64">
        <v>186.93100000000001</v>
      </c>
      <c r="D82" s="1" t="s">
        <v>146</v>
      </c>
      <c r="E82" s="1">
        <v>3</v>
      </c>
    </row>
    <row r="83" spans="1:5">
      <c r="A83" s="1" t="s">
        <v>105</v>
      </c>
      <c r="B83" s="1">
        <v>13</v>
      </c>
      <c r="C83" s="64">
        <v>0.38700000000000001</v>
      </c>
      <c r="D83" s="1" t="s">
        <v>155</v>
      </c>
      <c r="E83" s="1">
        <v>4</v>
      </c>
    </row>
    <row r="84" spans="1:5">
      <c r="A84" s="1" t="s">
        <v>105</v>
      </c>
      <c r="B84" s="1">
        <v>13</v>
      </c>
      <c r="C84" s="64">
        <v>7.258</v>
      </c>
      <c r="D84" s="1" t="s">
        <v>147</v>
      </c>
      <c r="E84" s="1">
        <v>6</v>
      </c>
    </row>
    <row r="85" spans="1:5">
      <c r="A85" s="1" t="s">
        <v>105</v>
      </c>
      <c r="B85" s="1">
        <v>13</v>
      </c>
      <c r="C85" s="64">
        <v>23.099</v>
      </c>
      <c r="D85" s="1" t="s">
        <v>159</v>
      </c>
      <c r="E85" s="1">
        <v>20</v>
      </c>
    </row>
    <row r="86" spans="1:5">
      <c r="A86" s="1" t="s">
        <v>106</v>
      </c>
      <c r="B86" s="1">
        <v>14</v>
      </c>
      <c r="C86" s="64">
        <v>16.456</v>
      </c>
      <c r="D86" s="1" t="s">
        <v>146</v>
      </c>
      <c r="E86" s="1">
        <v>3</v>
      </c>
    </row>
    <row r="87" spans="1:5">
      <c r="A87" s="1" t="s">
        <v>106</v>
      </c>
      <c r="B87" s="1">
        <v>14</v>
      </c>
      <c r="C87" s="64">
        <v>2.2949999999999999</v>
      </c>
      <c r="D87" s="1" t="s">
        <v>147</v>
      </c>
      <c r="E87" s="1">
        <v>6</v>
      </c>
    </row>
    <row r="88" spans="1:5">
      <c r="A88" s="1" t="s">
        <v>107</v>
      </c>
      <c r="B88" s="1">
        <v>15</v>
      </c>
      <c r="C88" s="64">
        <v>80.242000000000004</v>
      </c>
      <c r="D88" s="1" t="s">
        <v>146</v>
      </c>
      <c r="E88" s="1">
        <v>3</v>
      </c>
    </row>
    <row r="89" spans="1:5">
      <c r="A89" s="1" t="s">
        <v>107</v>
      </c>
      <c r="B89" s="1">
        <v>15</v>
      </c>
      <c r="C89" s="64">
        <v>11.29</v>
      </c>
      <c r="D89" s="1" t="s">
        <v>147</v>
      </c>
      <c r="E89" s="1">
        <v>6</v>
      </c>
    </row>
    <row r="90" spans="1:5">
      <c r="A90" s="1" t="s">
        <v>107</v>
      </c>
      <c r="B90" s="1">
        <v>15</v>
      </c>
      <c r="C90" s="64">
        <v>5.6520000000000001</v>
      </c>
      <c r="D90" s="1" t="s">
        <v>159</v>
      </c>
      <c r="E90" s="1">
        <v>20</v>
      </c>
    </row>
    <row r="91" spans="1:5">
      <c r="A91" s="1" t="s">
        <v>108</v>
      </c>
      <c r="B91" s="1">
        <v>16</v>
      </c>
      <c r="C91" s="64">
        <v>158.36699999999999</v>
      </c>
      <c r="D91" s="1" t="s">
        <v>146</v>
      </c>
      <c r="E91" s="1">
        <v>3</v>
      </c>
    </row>
    <row r="92" spans="1:5">
      <c r="A92" s="1" t="s">
        <v>108</v>
      </c>
      <c r="B92" s="1">
        <v>16</v>
      </c>
      <c r="C92" s="64">
        <v>0.50900000000000001</v>
      </c>
      <c r="D92" s="1" t="s">
        <v>155</v>
      </c>
      <c r="E92" s="1">
        <v>4</v>
      </c>
    </row>
    <row r="93" spans="1:5">
      <c r="A93" s="1" t="s">
        <v>108</v>
      </c>
      <c r="B93" s="1">
        <v>16</v>
      </c>
      <c r="C93" s="64">
        <v>8.1</v>
      </c>
      <c r="D93" s="1" t="s">
        <v>147</v>
      </c>
      <c r="E93" s="1">
        <v>6</v>
      </c>
    </row>
    <row r="94" spans="1:5">
      <c r="A94" s="1" t="s">
        <v>108</v>
      </c>
      <c r="B94" s="1">
        <v>16</v>
      </c>
      <c r="C94" s="64">
        <v>1.609</v>
      </c>
      <c r="D94" s="1" t="s">
        <v>159</v>
      </c>
      <c r="E94" s="1">
        <v>20</v>
      </c>
    </row>
    <row r="95" spans="1:5">
      <c r="A95" s="1" t="s">
        <v>109</v>
      </c>
      <c r="B95" s="1">
        <v>17</v>
      </c>
      <c r="C95" s="64">
        <v>258.29700000000003</v>
      </c>
      <c r="D95" s="1" t="s">
        <v>146</v>
      </c>
      <c r="E95" s="1">
        <v>3</v>
      </c>
    </row>
    <row r="96" spans="1:5">
      <c r="A96" s="1" t="s">
        <v>109</v>
      </c>
      <c r="B96" s="1">
        <v>17</v>
      </c>
      <c r="C96" s="64">
        <v>2.214</v>
      </c>
      <c r="D96" s="1" t="s">
        <v>155</v>
      </c>
      <c r="E96" s="1">
        <v>4</v>
      </c>
    </row>
    <row r="97" spans="1:5">
      <c r="A97" s="1" t="s">
        <v>109</v>
      </c>
      <c r="B97" s="1">
        <v>17</v>
      </c>
      <c r="C97" s="64">
        <v>0.63500000000000001</v>
      </c>
      <c r="D97" s="1" t="s">
        <v>147</v>
      </c>
      <c r="E97" s="1">
        <v>6</v>
      </c>
    </row>
    <row r="98" spans="1:5">
      <c r="A98" s="1" t="s">
        <v>109</v>
      </c>
      <c r="B98" s="1">
        <v>17</v>
      </c>
      <c r="C98" s="64">
        <v>6.1020000000000003</v>
      </c>
      <c r="D98" s="1" t="s">
        <v>148</v>
      </c>
      <c r="E98" s="1">
        <v>24</v>
      </c>
    </row>
    <row r="99" spans="1:5">
      <c r="A99" s="1" t="s">
        <v>110</v>
      </c>
      <c r="B99" s="1">
        <v>18</v>
      </c>
      <c r="C99" s="64">
        <v>468.42700000000002</v>
      </c>
      <c r="D99" s="1" t="s">
        <v>146</v>
      </c>
      <c r="E99" s="1">
        <v>3</v>
      </c>
    </row>
    <row r="100" spans="1:5">
      <c r="A100" s="1" t="s">
        <v>110</v>
      </c>
      <c r="B100" s="1">
        <v>18</v>
      </c>
      <c r="C100" s="64">
        <v>3.052</v>
      </c>
      <c r="D100" s="1" t="s">
        <v>152</v>
      </c>
      <c r="E100" s="1">
        <v>37</v>
      </c>
    </row>
    <row r="101" spans="1:5">
      <c r="A101" s="1" t="s">
        <v>110</v>
      </c>
      <c r="B101" s="1">
        <v>18</v>
      </c>
      <c r="C101" s="64">
        <v>16.158000000000001</v>
      </c>
      <c r="D101" s="1" t="s">
        <v>155</v>
      </c>
      <c r="E101" s="1">
        <v>4</v>
      </c>
    </row>
    <row r="102" spans="1:5">
      <c r="A102" s="1" t="s">
        <v>110</v>
      </c>
      <c r="B102" s="1">
        <v>18</v>
      </c>
      <c r="C102" s="64">
        <v>11.696</v>
      </c>
      <c r="D102" s="1" t="s">
        <v>147</v>
      </c>
      <c r="E102" s="1">
        <v>6</v>
      </c>
    </row>
    <row r="103" spans="1:5">
      <c r="A103" s="1" t="s">
        <v>110</v>
      </c>
      <c r="B103" s="1">
        <v>18</v>
      </c>
      <c r="C103" s="64">
        <v>0.69099999999999995</v>
      </c>
      <c r="D103" s="1" t="s">
        <v>156</v>
      </c>
      <c r="E103" s="1">
        <v>7</v>
      </c>
    </row>
    <row r="104" spans="1:5">
      <c r="A104" s="1" t="s">
        <v>110</v>
      </c>
      <c r="B104" s="1">
        <v>18</v>
      </c>
      <c r="C104" s="64">
        <v>1.099</v>
      </c>
      <c r="D104" s="1" t="s">
        <v>56</v>
      </c>
      <c r="E104" s="1">
        <v>2</v>
      </c>
    </row>
    <row r="105" spans="1:5">
      <c r="A105" s="1" t="s">
        <v>110</v>
      </c>
      <c r="B105" s="1">
        <v>18</v>
      </c>
      <c r="C105" s="64">
        <v>12.535</v>
      </c>
      <c r="D105" s="1" t="s">
        <v>148</v>
      </c>
      <c r="E105" s="1">
        <v>24</v>
      </c>
    </row>
    <row r="106" spans="1:5">
      <c r="A106" s="1" t="s">
        <v>110</v>
      </c>
      <c r="B106" s="1">
        <v>18</v>
      </c>
      <c r="C106" s="64">
        <v>2.7709999999999999</v>
      </c>
      <c r="D106" s="1" t="s">
        <v>158</v>
      </c>
      <c r="E106" s="1">
        <v>31</v>
      </c>
    </row>
    <row r="107" spans="1:5">
      <c r="A107" s="1" t="s">
        <v>110</v>
      </c>
      <c r="B107" s="1">
        <v>18</v>
      </c>
      <c r="C107" s="64">
        <v>2.4790000000000001</v>
      </c>
      <c r="D107" s="1" t="s">
        <v>149</v>
      </c>
      <c r="E107" s="1">
        <v>38</v>
      </c>
    </row>
    <row r="108" spans="1:5">
      <c r="A108" s="1" t="s">
        <v>110</v>
      </c>
      <c r="B108" s="1">
        <v>18</v>
      </c>
      <c r="C108" s="64">
        <v>98.159000000000006</v>
      </c>
      <c r="D108" s="1" t="s">
        <v>159</v>
      </c>
      <c r="E108" s="1">
        <v>20</v>
      </c>
    </row>
    <row r="109" spans="1:5">
      <c r="A109" s="1" t="s">
        <v>111</v>
      </c>
      <c r="B109" s="1">
        <v>19</v>
      </c>
      <c r="C109" s="64">
        <v>43.685000000000002</v>
      </c>
      <c r="D109" s="1" t="s">
        <v>146</v>
      </c>
      <c r="E109" s="1">
        <v>3</v>
      </c>
    </row>
    <row r="110" spans="1:5">
      <c r="A110" s="1" t="s">
        <v>111</v>
      </c>
      <c r="B110" s="1">
        <v>19</v>
      </c>
      <c r="C110" s="64">
        <v>2.6219999999999999</v>
      </c>
      <c r="D110" s="1" t="s">
        <v>155</v>
      </c>
      <c r="E110" s="1">
        <v>4</v>
      </c>
    </row>
    <row r="111" spans="1:5">
      <c r="A111" s="1" t="s">
        <v>111</v>
      </c>
      <c r="B111" s="1">
        <v>19</v>
      </c>
      <c r="C111" s="64">
        <v>2.16</v>
      </c>
      <c r="D111" s="1" t="s">
        <v>147</v>
      </c>
      <c r="E111" s="1">
        <v>6</v>
      </c>
    </row>
    <row r="112" spans="1:5">
      <c r="A112" s="1" t="s">
        <v>112</v>
      </c>
      <c r="B112" s="1">
        <v>20</v>
      </c>
      <c r="C112" s="64">
        <v>5.2930000000000001</v>
      </c>
      <c r="D112" s="1" t="s">
        <v>150</v>
      </c>
      <c r="E112" s="1">
        <v>40</v>
      </c>
    </row>
    <row r="113" spans="1:5">
      <c r="A113" s="1" t="s">
        <v>112</v>
      </c>
      <c r="B113" s="1">
        <v>20</v>
      </c>
      <c r="C113" s="64">
        <v>0.52500000000000002</v>
      </c>
      <c r="D113" s="1" t="s">
        <v>160</v>
      </c>
      <c r="E113" s="1">
        <v>15</v>
      </c>
    </row>
    <row r="114" spans="1:5">
      <c r="A114" s="1" t="s">
        <v>112</v>
      </c>
      <c r="B114" s="1">
        <v>20</v>
      </c>
      <c r="C114" s="64">
        <v>700.48400000000004</v>
      </c>
      <c r="D114" s="1" t="s">
        <v>151</v>
      </c>
      <c r="E114" s="1">
        <v>23</v>
      </c>
    </row>
    <row r="115" spans="1:5">
      <c r="A115" s="1" t="s">
        <v>112</v>
      </c>
      <c r="B115" s="1">
        <v>20</v>
      </c>
      <c r="C115" s="64">
        <v>2892.8240000000001</v>
      </c>
      <c r="D115" s="1" t="s">
        <v>146</v>
      </c>
      <c r="E115" s="1">
        <v>3</v>
      </c>
    </row>
    <row r="116" spans="1:5">
      <c r="A116" s="1" t="s">
        <v>112</v>
      </c>
      <c r="B116" s="1">
        <v>20</v>
      </c>
      <c r="C116" s="64">
        <v>79.768000000000001</v>
      </c>
      <c r="D116" s="1" t="s">
        <v>152</v>
      </c>
      <c r="E116" s="1">
        <v>37</v>
      </c>
    </row>
    <row r="117" spans="1:5">
      <c r="A117" s="1" t="s">
        <v>112</v>
      </c>
      <c r="B117" s="1">
        <v>20</v>
      </c>
      <c r="C117" s="64">
        <v>37.137</v>
      </c>
      <c r="D117" s="1" t="s">
        <v>153</v>
      </c>
      <c r="E117" s="1">
        <v>11</v>
      </c>
    </row>
    <row r="118" spans="1:5">
      <c r="A118" s="1" t="s">
        <v>112</v>
      </c>
      <c r="B118" s="1">
        <v>20</v>
      </c>
      <c r="C118" s="64">
        <v>6.6280000000000001</v>
      </c>
      <c r="D118" s="1" t="s">
        <v>163</v>
      </c>
      <c r="E118" s="1">
        <v>16</v>
      </c>
    </row>
    <row r="119" spans="1:5">
      <c r="A119" s="1" t="s">
        <v>112</v>
      </c>
      <c r="B119" s="1">
        <v>20</v>
      </c>
      <c r="C119" s="64">
        <v>99.983999999999995</v>
      </c>
      <c r="D119" s="1" t="s">
        <v>154</v>
      </c>
      <c r="E119" s="1">
        <v>13</v>
      </c>
    </row>
    <row r="120" spans="1:5">
      <c r="A120" s="1" t="s">
        <v>112</v>
      </c>
      <c r="B120" s="1">
        <v>20</v>
      </c>
      <c r="C120" s="64">
        <v>214.68299999999999</v>
      </c>
      <c r="D120" s="1" t="s">
        <v>161</v>
      </c>
      <c r="E120" s="1">
        <v>12</v>
      </c>
    </row>
    <row r="121" spans="1:5">
      <c r="A121" s="1" t="s">
        <v>112</v>
      </c>
      <c r="B121" s="1">
        <v>20</v>
      </c>
      <c r="C121" s="64">
        <v>3.6339999999999999</v>
      </c>
      <c r="D121" s="1" t="s">
        <v>164</v>
      </c>
      <c r="E121" s="1">
        <v>10</v>
      </c>
    </row>
    <row r="122" spans="1:5">
      <c r="A122" s="1" t="s">
        <v>112</v>
      </c>
      <c r="B122" s="1">
        <v>20</v>
      </c>
      <c r="C122" s="64">
        <v>171.65100000000001</v>
      </c>
      <c r="D122" s="1" t="s">
        <v>155</v>
      </c>
      <c r="E122" s="1">
        <v>4</v>
      </c>
    </row>
    <row r="123" spans="1:5">
      <c r="A123" s="1" t="s">
        <v>112</v>
      </c>
      <c r="B123" s="1">
        <v>20</v>
      </c>
      <c r="C123" s="64">
        <v>0.157</v>
      </c>
      <c r="D123" s="1" t="s">
        <v>165</v>
      </c>
      <c r="E123" s="1">
        <v>36</v>
      </c>
    </row>
    <row r="124" spans="1:5">
      <c r="A124" s="1" t="s">
        <v>112</v>
      </c>
      <c r="B124" s="1">
        <v>20</v>
      </c>
      <c r="C124" s="64">
        <v>39.991</v>
      </c>
      <c r="D124" s="1" t="s">
        <v>147</v>
      </c>
      <c r="E124" s="1">
        <v>6</v>
      </c>
    </row>
    <row r="125" spans="1:5">
      <c r="A125" s="1" t="s">
        <v>112</v>
      </c>
      <c r="B125" s="1">
        <v>20</v>
      </c>
      <c r="C125" s="64">
        <v>24.722999999999999</v>
      </c>
      <c r="D125" s="1" t="s">
        <v>156</v>
      </c>
      <c r="E125" s="1">
        <v>7</v>
      </c>
    </row>
    <row r="126" spans="1:5">
      <c r="A126" s="1" t="s">
        <v>112</v>
      </c>
      <c r="B126" s="1">
        <v>20</v>
      </c>
      <c r="C126" s="64">
        <v>48.076000000000001</v>
      </c>
      <c r="D126" s="1" t="s">
        <v>148</v>
      </c>
      <c r="E126" s="1">
        <v>24</v>
      </c>
    </row>
    <row r="127" spans="1:5">
      <c r="A127" s="1" t="s">
        <v>112</v>
      </c>
      <c r="B127" s="1">
        <v>20</v>
      </c>
      <c r="C127" s="64">
        <v>3.7970000000000002</v>
      </c>
      <c r="D127" s="1" t="s">
        <v>157</v>
      </c>
      <c r="E127" s="1">
        <v>17</v>
      </c>
    </row>
    <row r="128" spans="1:5">
      <c r="A128" s="1" t="s">
        <v>112</v>
      </c>
      <c r="B128" s="1">
        <v>20</v>
      </c>
      <c r="C128" s="64">
        <v>36.872</v>
      </c>
      <c r="D128" s="1" t="s">
        <v>166</v>
      </c>
      <c r="E128" s="1">
        <v>18</v>
      </c>
    </row>
    <row r="129" spans="1:5">
      <c r="A129" s="1" t="s">
        <v>112</v>
      </c>
      <c r="B129" s="1">
        <v>20</v>
      </c>
      <c r="C129" s="64">
        <v>22.712</v>
      </c>
      <c r="D129" s="1" t="s">
        <v>149</v>
      </c>
      <c r="E129" s="1">
        <v>38</v>
      </c>
    </row>
    <row r="130" spans="1:5">
      <c r="A130" s="1" t="s">
        <v>112</v>
      </c>
      <c r="B130" s="1">
        <v>20</v>
      </c>
      <c r="C130" s="64">
        <v>342.00900000000001</v>
      </c>
      <c r="D130" s="1" t="s">
        <v>159</v>
      </c>
      <c r="E130" s="1">
        <v>20</v>
      </c>
    </row>
    <row r="131" spans="1:5">
      <c r="A131" s="1" t="s">
        <v>112</v>
      </c>
      <c r="B131" s="1">
        <v>20</v>
      </c>
      <c r="C131" s="64">
        <v>0.622</v>
      </c>
      <c r="D131" s="1" t="s">
        <v>162</v>
      </c>
      <c r="E131" s="1">
        <v>9</v>
      </c>
    </row>
    <row r="132" spans="1:5">
      <c r="A132" s="1" t="s">
        <v>113</v>
      </c>
      <c r="B132" s="1">
        <v>21</v>
      </c>
      <c r="C132" s="64">
        <v>250.506</v>
      </c>
      <c r="D132" s="1" t="s">
        <v>146</v>
      </c>
      <c r="E132" s="1">
        <v>3</v>
      </c>
    </row>
    <row r="133" spans="1:5">
      <c r="A133" s="1" t="s">
        <v>113</v>
      </c>
      <c r="B133" s="1">
        <v>21</v>
      </c>
      <c r="C133" s="64">
        <v>0.81799999999999995</v>
      </c>
      <c r="D133" s="1" t="s">
        <v>155</v>
      </c>
      <c r="E133" s="1">
        <v>4</v>
      </c>
    </row>
    <row r="134" spans="1:5">
      <c r="A134" s="1" t="s">
        <v>113</v>
      </c>
      <c r="B134" s="1">
        <v>21</v>
      </c>
      <c r="C134" s="64">
        <v>5.4950000000000001</v>
      </c>
      <c r="D134" s="1" t="s">
        <v>147</v>
      </c>
      <c r="E134" s="1">
        <v>6</v>
      </c>
    </row>
    <row r="135" spans="1:5">
      <c r="A135" s="1" t="s">
        <v>113</v>
      </c>
      <c r="B135" s="1">
        <v>21</v>
      </c>
      <c r="C135" s="64">
        <v>1.4E-2</v>
      </c>
      <c r="D135" s="1" t="s">
        <v>148</v>
      </c>
      <c r="E135" s="1">
        <v>24</v>
      </c>
    </row>
    <row r="136" spans="1:5">
      <c r="A136" s="1" t="s">
        <v>113</v>
      </c>
      <c r="B136" s="1">
        <v>21</v>
      </c>
      <c r="C136" s="64">
        <v>0.126</v>
      </c>
      <c r="D136" s="1" t="s">
        <v>149</v>
      </c>
      <c r="E136" s="1">
        <v>38</v>
      </c>
    </row>
    <row r="137" spans="1:5">
      <c r="A137" s="1" t="s">
        <v>113</v>
      </c>
      <c r="B137" s="1">
        <v>21</v>
      </c>
      <c r="C137" s="64">
        <v>24.917000000000002</v>
      </c>
      <c r="D137" s="1" t="s">
        <v>159</v>
      </c>
      <c r="E137" s="1">
        <v>20</v>
      </c>
    </row>
    <row r="138" spans="1:5">
      <c r="A138" s="1" t="s">
        <v>114</v>
      </c>
      <c r="B138" s="1">
        <v>22</v>
      </c>
      <c r="C138" s="64">
        <v>0.59299999999999997</v>
      </c>
      <c r="D138" s="1" t="s">
        <v>150</v>
      </c>
      <c r="E138" s="1">
        <v>40</v>
      </c>
    </row>
    <row r="139" spans="1:5">
      <c r="A139" s="1" t="s">
        <v>114</v>
      </c>
      <c r="B139" s="1">
        <v>22</v>
      </c>
      <c r="C139" s="64">
        <v>78.269000000000005</v>
      </c>
      <c r="D139" s="1" t="s">
        <v>146</v>
      </c>
      <c r="E139" s="1">
        <v>3</v>
      </c>
    </row>
    <row r="140" spans="1:5">
      <c r="A140" s="1" t="s">
        <v>114</v>
      </c>
      <c r="B140" s="1">
        <v>22</v>
      </c>
      <c r="C140" s="64">
        <v>1.2450000000000001</v>
      </c>
      <c r="D140" s="1" t="s">
        <v>147</v>
      </c>
      <c r="E140" s="1">
        <v>6</v>
      </c>
    </row>
    <row r="141" spans="1:5">
      <c r="A141" s="1" t="s">
        <v>114</v>
      </c>
      <c r="B141" s="1">
        <v>22</v>
      </c>
      <c r="C141" s="64">
        <v>0.38500000000000001</v>
      </c>
      <c r="D141" s="1" t="s">
        <v>149</v>
      </c>
      <c r="E141" s="1">
        <v>38</v>
      </c>
    </row>
    <row r="142" spans="1:5">
      <c r="A142" s="1" t="s">
        <v>114</v>
      </c>
      <c r="B142" s="1">
        <v>22</v>
      </c>
      <c r="C142" s="64">
        <v>15.061</v>
      </c>
      <c r="D142" s="1" t="s">
        <v>159</v>
      </c>
      <c r="E142" s="1">
        <v>20</v>
      </c>
    </row>
    <row r="143" spans="1:5">
      <c r="A143" s="1" t="s">
        <v>115</v>
      </c>
      <c r="B143" s="1">
        <v>23</v>
      </c>
      <c r="C143" s="64">
        <v>109.041</v>
      </c>
      <c r="D143" s="1" t="s">
        <v>146</v>
      </c>
      <c r="E143" s="1">
        <v>3</v>
      </c>
    </row>
    <row r="144" spans="1:5">
      <c r="A144" s="1" t="s">
        <v>115</v>
      </c>
      <c r="B144" s="1">
        <v>23</v>
      </c>
      <c r="C144" s="64">
        <v>0.78300000000000003</v>
      </c>
      <c r="D144" s="1" t="s">
        <v>155</v>
      </c>
      <c r="E144" s="1">
        <v>4</v>
      </c>
    </row>
    <row r="145" spans="1:5">
      <c r="A145" s="1" t="s">
        <v>115</v>
      </c>
      <c r="B145" s="1">
        <v>23</v>
      </c>
      <c r="C145" s="64">
        <v>9.2509999999999994</v>
      </c>
      <c r="D145" s="1" t="s">
        <v>147</v>
      </c>
      <c r="E145" s="1">
        <v>6</v>
      </c>
    </row>
    <row r="146" spans="1:5">
      <c r="A146" s="1" t="s">
        <v>115</v>
      </c>
      <c r="B146" s="1">
        <v>23</v>
      </c>
      <c r="C146" s="64">
        <v>0.55800000000000005</v>
      </c>
      <c r="D146" s="1" t="s">
        <v>156</v>
      </c>
      <c r="E146" s="1">
        <v>7</v>
      </c>
    </row>
    <row r="147" spans="1:5">
      <c r="A147" s="1" t="s">
        <v>115</v>
      </c>
      <c r="B147" s="1">
        <v>23</v>
      </c>
      <c r="C147" s="64">
        <v>26.699000000000002</v>
      </c>
      <c r="D147" s="1" t="s">
        <v>159</v>
      </c>
      <c r="E147" s="1">
        <v>20</v>
      </c>
    </row>
    <row r="148" spans="1:5">
      <c r="A148" s="1" t="s">
        <v>115</v>
      </c>
      <c r="B148" s="1">
        <v>23</v>
      </c>
      <c r="C148" s="64">
        <v>1.0229999999999999</v>
      </c>
      <c r="D148" s="1" t="s">
        <v>162</v>
      </c>
      <c r="E148" s="1">
        <v>9</v>
      </c>
    </row>
    <row r="149" spans="1:5">
      <c r="A149" s="1" t="s">
        <v>116</v>
      </c>
      <c r="B149" s="1">
        <v>24</v>
      </c>
      <c r="C149" s="64">
        <v>155.25399999999999</v>
      </c>
      <c r="D149" s="1" t="s">
        <v>146</v>
      </c>
      <c r="E149" s="1">
        <v>3</v>
      </c>
    </row>
    <row r="150" spans="1:5">
      <c r="A150" s="1" t="s">
        <v>116</v>
      </c>
      <c r="B150" s="1">
        <v>24</v>
      </c>
      <c r="C150" s="64">
        <v>0.218</v>
      </c>
      <c r="D150" s="1" t="s">
        <v>155</v>
      </c>
      <c r="E150" s="1">
        <v>4</v>
      </c>
    </row>
    <row r="151" spans="1:5">
      <c r="A151" s="1" t="s">
        <v>116</v>
      </c>
      <c r="B151" s="1">
        <v>24</v>
      </c>
      <c r="C151" s="64">
        <v>0.41599999999999998</v>
      </c>
      <c r="D151" s="1" t="s">
        <v>147</v>
      </c>
      <c r="E151" s="1">
        <v>6</v>
      </c>
    </row>
    <row r="152" spans="1:5">
      <c r="A152" s="1" t="s">
        <v>116</v>
      </c>
      <c r="B152" s="1">
        <v>24</v>
      </c>
      <c r="C152" s="64">
        <v>3.806</v>
      </c>
      <c r="D152" s="1" t="s">
        <v>148</v>
      </c>
      <c r="E152" s="1">
        <v>24</v>
      </c>
    </row>
    <row r="153" spans="1:5">
      <c r="A153" s="1" t="s">
        <v>116</v>
      </c>
      <c r="B153" s="1">
        <v>24</v>
      </c>
      <c r="C153" s="64">
        <v>5.0000000000000001E-3</v>
      </c>
      <c r="D153" s="1" t="s">
        <v>159</v>
      </c>
      <c r="E153" s="1">
        <v>20</v>
      </c>
    </row>
    <row r="154" spans="1:5">
      <c r="A154" s="1" t="s">
        <v>117</v>
      </c>
      <c r="B154" s="1">
        <v>25</v>
      </c>
      <c r="C154" s="64">
        <v>288.56599999999997</v>
      </c>
      <c r="D154" s="1" t="s">
        <v>146</v>
      </c>
      <c r="E154" s="1">
        <v>3</v>
      </c>
    </row>
    <row r="155" spans="1:5">
      <c r="A155" s="1" t="s">
        <v>117</v>
      </c>
      <c r="B155" s="1">
        <v>25</v>
      </c>
      <c r="C155" s="64">
        <v>1.165</v>
      </c>
      <c r="D155" s="1" t="s">
        <v>155</v>
      </c>
      <c r="E155" s="1">
        <v>4</v>
      </c>
    </row>
    <row r="156" spans="1:5">
      <c r="A156" s="1" t="s">
        <v>117</v>
      </c>
      <c r="B156" s="1">
        <v>25</v>
      </c>
      <c r="C156" s="64">
        <v>5.4560000000000004</v>
      </c>
      <c r="D156" s="1" t="s">
        <v>147</v>
      </c>
      <c r="E156" s="1">
        <v>6</v>
      </c>
    </row>
    <row r="157" spans="1:5">
      <c r="A157" s="1" t="s">
        <v>117</v>
      </c>
      <c r="B157" s="1">
        <v>25</v>
      </c>
      <c r="C157" s="64">
        <v>17.47</v>
      </c>
      <c r="D157" s="1" t="s">
        <v>159</v>
      </c>
      <c r="E157" s="1">
        <v>20</v>
      </c>
    </row>
    <row r="158" spans="1:5">
      <c r="A158" s="1" t="s">
        <v>118</v>
      </c>
      <c r="B158" s="1">
        <v>26</v>
      </c>
      <c r="C158" s="64">
        <v>6.2889999999999997</v>
      </c>
      <c r="D158" s="1" t="s">
        <v>151</v>
      </c>
      <c r="E158" s="1">
        <v>23</v>
      </c>
    </row>
    <row r="159" spans="1:5">
      <c r="A159" s="1" t="s">
        <v>118</v>
      </c>
      <c r="B159" s="1">
        <v>26</v>
      </c>
      <c r="C159" s="64">
        <v>410.66899999999998</v>
      </c>
      <c r="D159" s="1" t="s">
        <v>146</v>
      </c>
      <c r="E159" s="1">
        <v>3</v>
      </c>
    </row>
    <row r="160" spans="1:5">
      <c r="A160" s="1" t="s">
        <v>118</v>
      </c>
      <c r="B160" s="1">
        <v>26</v>
      </c>
      <c r="C160" s="64">
        <v>1.119</v>
      </c>
      <c r="D160" s="1" t="s">
        <v>152</v>
      </c>
      <c r="E160" s="1">
        <v>37</v>
      </c>
    </row>
    <row r="161" spans="1:5">
      <c r="A161" s="1" t="s">
        <v>118</v>
      </c>
      <c r="B161" s="1">
        <v>26</v>
      </c>
      <c r="C161" s="64">
        <v>4.71</v>
      </c>
      <c r="D161" s="1" t="s">
        <v>155</v>
      </c>
      <c r="E161" s="1">
        <v>4</v>
      </c>
    </row>
    <row r="162" spans="1:5">
      <c r="A162" s="1" t="s">
        <v>118</v>
      </c>
      <c r="B162" s="1">
        <v>26</v>
      </c>
      <c r="C162" s="64">
        <v>27.169</v>
      </c>
      <c r="D162" s="1" t="s">
        <v>147</v>
      </c>
      <c r="E162" s="1">
        <v>6</v>
      </c>
    </row>
    <row r="163" spans="1:5">
      <c r="A163" s="1" t="s">
        <v>118</v>
      </c>
      <c r="B163" s="1">
        <v>26</v>
      </c>
      <c r="C163" s="64">
        <v>2.4900000000000002</v>
      </c>
      <c r="D163" s="1" t="s">
        <v>156</v>
      </c>
      <c r="E163" s="1">
        <v>7</v>
      </c>
    </row>
    <row r="164" spans="1:5">
      <c r="A164" s="1" t="s">
        <v>118</v>
      </c>
      <c r="B164" s="1">
        <v>26</v>
      </c>
      <c r="C164" s="64">
        <v>5.9</v>
      </c>
      <c r="D164" s="1" t="s">
        <v>148</v>
      </c>
      <c r="E164" s="1">
        <v>24</v>
      </c>
    </row>
    <row r="165" spans="1:5">
      <c r="A165" s="1" t="s">
        <v>118</v>
      </c>
      <c r="B165" s="1">
        <v>26</v>
      </c>
      <c r="C165" s="64">
        <v>0.193</v>
      </c>
      <c r="D165" s="1" t="s">
        <v>149</v>
      </c>
      <c r="E165" s="1">
        <v>38</v>
      </c>
    </row>
    <row r="166" spans="1:5">
      <c r="A166" s="1" t="s">
        <v>118</v>
      </c>
      <c r="B166" s="1">
        <v>26</v>
      </c>
      <c r="C166" s="64">
        <v>23.329000000000001</v>
      </c>
      <c r="D166" s="1" t="s">
        <v>159</v>
      </c>
      <c r="E166" s="1">
        <v>20</v>
      </c>
    </row>
    <row r="167" spans="1:5">
      <c r="A167" s="1" t="s">
        <v>119</v>
      </c>
      <c r="B167" s="1">
        <v>27</v>
      </c>
      <c r="C167" s="64">
        <v>23.867000000000001</v>
      </c>
      <c r="D167" s="1" t="s">
        <v>146</v>
      </c>
      <c r="E167" s="1">
        <v>3</v>
      </c>
    </row>
    <row r="168" spans="1:5">
      <c r="A168" s="1" t="s">
        <v>119</v>
      </c>
      <c r="B168" s="1">
        <v>27</v>
      </c>
      <c r="C168" s="64">
        <v>0.04</v>
      </c>
      <c r="D168" s="1" t="s">
        <v>148</v>
      </c>
      <c r="E168" s="1">
        <v>24</v>
      </c>
    </row>
    <row r="169" spans="1:5">
      <c r="A169" s="1" t="s">
        <v>120</v>
      </c>
      <c r="B169" s="1">
        <v>28</v>
      </c>
      <c r="C169" s="64">
        <v>141.62299999999999</v>
      </c>
      <c r="D169" s="1" t="s">
        <v>146</v>
      </c>
      <c r="E169" s="1">
        <v>3</v>
      </c>
    </row>
    <row r="170" spans="1:5">
      <c r="A170" s="1" t="s">
        <v>120</v>
      </c>
      <c r="B170" s="1">
        <v>28</v>
      </c>
      <c r="C170" s="64">
        <v>2.1840000000000002</v>
      </c>
      <c r="D170" s="1" t="s">
        <v>155</v>
      </c>
      <c r="E170" s="1">
        <v>4</v>
      </c>
    </row>
    <row r="171" spans="1:5">
      <c r="A171" s="1" t="s">
        <v>120</v>
      </c>
      <c r="B171" s="1">
        <v>28</v>
      </c>
      <c r="C171" s="64">
        <v>2.13</v>
      </c>
      <c r="D171" s="1" t="s">
        <v>147</v>
      </c>
      <c r="E171" s="1">
        <v>6</v>
      </c>
    </row>
    <row r="172" spans="1:5">
      <c r="A172" s="1" t="s">
        <v>120</v>
      </c>
      <c r="B172" s="1">
        <v>28</v>
      </c>
      <c r="C172" s="64">
        <v>1.133</v>
      </c>
      <c r="D172" s="1" t="s">
        <v>156</v>
      </c>
      <c r="E172" s="1">
        <v>7</v>
      </c>
    </row>
    <row r="173" spans="1:5">
      <c r="A173" s="1" t="s">
        <v>120</v>
      </c>
      <c r="B173" s="1">
        <v>28</v>
      </c>
      <c r="C173" s="64">
        <v>11.484</v>
      </c>
      <c r="D173" s="1" t="s">
        <v>159</v>
      </c>
      <c r="E173" s="1">
        <v>20</v>
      </c>
    </row>
    <row r="174" spans="1:5">
      <c r="A174" s="1" t="s">
        <v>121</v>
      </c>
      <c r="B174" s="1">
        <v>29</v>
      </c>
      <c r="C174" s="64">
        <v>32.133000000000003</v>
      </c>
      <c r="D174" s="1" t="s">
        <v>146</v>
      </c>
      <c r="E174" s="1">
        <v>3</v>
      </c>
    </row>
    <row r="175" spans="1:5">
      <c r="A175" s="1" t="s">
        <v>121</v>
      </c>
      <c r="B175" s="1">
        <v>29</v>
      </c>
      <c r="C175" s="64">
        <v>6.3E-2</v>
      </c>
      <c r="D175" s="1" t="s">
        <v>155</v>
      </c>
      <c r="E175" s="1">
        <v>4</v>
      </c>
    </row>
    <row r="176" spans="1:5">
      <c r="A176" s="1" t="s">
        <v>122</v>
      </c>
      <c r="B176" s="1">
        <v>30</v>
      </c>
      <c r="C176" s="64">
        <v>1.202</v>
      </c>
      <c r="D176" s="1" t="s">
        <v>150</v>
      </c>
      <c r="E176" s="1">
        <v>40</v>
      </c>
    </row>
    <row r="177" spans="1:5">
      <c r="A177" s="1" t="s">
        <v>122</v>
      </c>
      <c r="B177" s="1">
        <v>30</v>
      </c>
      <c r="C177" s="64">
        <v>211.87299999999999</v>
      </c>
      <c r="D177" s="1" t="s">
        <v>146</v>
      </c>
      <c r="E177" s="1">
        <v>3</v>
      </c>
    </row>
    <row r="178" spans="1:5">
      <c r="A178" s="1" t="s">
        <v>122</v>
      </c>
      <c r="B178" s="1">
        <v>30</v>
      </c>
      <c r="C178" s="64">
        <v>8.43</v>
      </c>
      <c r="D178" s="1" t="s">
        <v>156</v>
      </c>
      <c r="E178" s="1">
        <v>7</v>
      </c>
    </row>
    <row r="179" spans="1:5">
      <c r="A179" s="1" t="s">
        <v>122</v>
      </c>
      <c r="B179" s="1">
        <v>30</v>
      </c>
      <c r="C179" s="64">
        <v>6.819</v>
      </c>
      <c r="D179" s="1" t="s">
        <v>148</v>
      </c>
      <c r="E179" s="1">
        <v>24</v>
      </c>
    </row>
    <row r="180" spans="1:5">
      <c r="A180" s="1" t="s">
        <v>122</v>
      </c>
      <c r="B180" s="1">
        <v>30</v>
      </c>
      <c r="C180" s="64">
        <v>19.283000000000001</v>
      </c>
      <c r="D180" s="1" t="s">
        <v>159</v>
      </c>
      <c r="E180" s="1">
        <v>20</v>
      </c>
    </row>
    <row r="181" spans="1:5">
      <c r="A181" s="1" t="s">
        <v>123</v>
      </c>
      <c r="B181" s="1">
        <v>31</v>
      </c>
      <c r="C181" s="64">
        <v>24.542999999999999</v>
      </c>
      <c r="D181" s="1" t="s">
        <v>151</v>
      </c>
      <c r="E181" s="1">
        <v>23</v>
      </c>
    </row>
    <row r="182" spans="1:5">
      <c r="A182" s="1" t="s">
        <v>123</v>
      </c>
      <c r="B182" s="1">
        <v>31</v>
      </c>
      <c r="C182" s="64">
        <v>589.22699999999998</v>
      </c>
      <c r="D182" s="1" t="s">
        <v>146</v>
      </c>
      <c r="E182" s="1">
        <v>3</v>
      </c>
    </row>
    <row r="183" spans="1:5">
      <c r="A183" s="1" t="s">
        <v>123</v>
      </c>
      <c r="B183" s="1">
        <v>31</v>
      </c>
      <c r="C183" s="64">
        <v>6.9000000000000006E-2</v>
      </c>
      <c r="D183" s="1" t="s">
        <v>152</v>
      </c>
      <c r="E183" s="1">
        <v>37</v>
      </c>
    </row>
    <row r="184" spans="1:5">
      <c r="A184" s="1" t="s">
        <v>123</v>
      </c>
      <c r="B184" s="1">
        <v>31</v>
      </c>
      <c r="C184" s="64">
        <v>13.961</v>
      </c>
      <c r="D184" s="1" t="s">
        <v>153</v>
      </c>
      <c r="E184" s="1">
        <v>11</v>
      </c>
    </row>
    <row r="185" spans="1:5">
      <c r="A185" s="1" t="s">
        <v>123</v>
      </c>
      <c r="B185" s="1">
        <v>31</v>
      </c>
      <c r="C185" s="64">
        <v>26.733000000000001</v>
      </c>
      <c r="D185" s="1" t="s">
        <v>154</v>
      </c>
      <c r="E185" s="1">
        <v>13</v>
      </c>
    </row>
    <row r="186" spans="1:5">
      <c r="A186" s="1" t="s">
        <v>123</v>
      </c>
      <c r="B186" s="1">
        <v>31</v>
      </c>
      <c r="C186" s="64">
        <v>18.498999999999999</v>
      </c>
      <c r="D186" s="1" t="s">
        <v>161</v>
      </c>
      <c r="E186" s="1">
        <v>12</v>
      </c>
    </row>
    <row r="187" spans="1:5">
      <c r="A187" s="1" t="s">
        <v>123</v>
      </c>
      <c r="B187" s="1">
        <v>31</v>
      </c>
      <c r="C187" s="64">
        <v>1.149</v>
      </c>
      <c r="D187" s="1" t="s">
        <v>164</v>
      </c>
      <c r="E187" s="1">
        <v>10</v>
      </c>
    </row>
    <row r="188" spans="1:5">
      <c r="A188" s="1" t="s">
        <v>123</v>
      </c>
      <c r="B188" s="1">
        <v>31</v>
      </c>
      <c r="C188" s="64">
        <v>0.92500000000000004</v>
      </c>
      <c r="D188" s="1" t="s">
        <v>155</v>
      </c>
      <c r="E188" s="1">
        <v>4</v>
      </c>
    </row>
    <row r="189" spans="1:5">
      <c r="A189" s="1" t="s">
        <v>123</v>
      </c>
      <c r="B189" s="1">
        <v>31</v>
      </c>
      <c r="C189" s="64">
        <v>22.565999999999999</v>
      </c>
      <c r="D189" s="1" t="s">
        <v>147</v>
      </c>
      <c r="E189" s="1">
        <v>6</v>
      </c>
    </row>
    <row r="190" spans="1:5">
      <c r="A190" s="1" t="s">
        <v>123</v>
      </c>
      <c r="B190" s="1">
        <v>31</v>
      </c>
      <c r="C190" s="64">
        <v>0.255</v>
      </c>
      <c r="D190" s="1" t="s">
        <v>148</v>
      </c>
      <c r="E190" s="1">
        <v>24</v>
      </c>
    </row>
    <row r="191" spans="1:5">
      <c r="A191" s="1" t="s">
        <v>123</v>
      </c>
      <c r="B191" s="1">
        <v>31</v>
      </c>
      <c r="C191" s="64">
        <v>0.60799999999999998</v>
      </c>
      <c r="D191" s="1" t="s">
        <v>159</v>
      </c>
      <c r="E191" s="1">
        <v>20</v>
      </c>
    </row>
    <row r="192" spans="1:5">
      <c r="A192" s="1" t="s">
        <v>124</v>
      </c>
      <c r="B192" s="1">
        <v>32</v>
      </c>
      <c r="C192" s="64">
        <v>795.45899999999995</v>
      </c>
      <c r="D192" s="1" t="s">
        <v>151</v>
      </c>
      <c r="E192" s="1">
        <v>23</v>
      </c>
    </row>
    <row r="193" spans="1:5">
      <c r="A193" s="1" t="s">
        <v>124</v>
      </c>
      <c r="B193" s="1">
        <v>32</v>
      </c>
      <c r="C193" s="64">
        <v>1589.173</v>
      </c>
      <c r="D193" s="1" t="s">
        <v>146</v>
      </c>
      <c r="E193" s="1">
        <v>3</v>
      </c>
    </row>
    <row r="194" spans="1:5">
      <c r="A194" s="1" t="s">
        <v>124</v>
      </c>
      <c r="B194" s="1">
        <v>32</v>
      </c>
      <c r="C194" s="64">
        <v>69.341999999999999</v>
      </c>
      <c r="D194" s="1" t="s">
        <v>152</v>
      </c>
      <c r="E194" s="1">
        <v>37</v>
      </c>
    </row>
    <row r="195" spans="1:5">
      <c r="A195" s="1" t="s">
        <v>124</v>
      </c>
      <c r="B195" s="1">
        <v>32</v>
      </c>
      <c r="C195" s="64">
        <v>26.408999999999999</v>
      </c>
      <c r="D195" s="1" t="s">
        <v>163</v>
      </c>
      <c r="E195" s="1">
        <v>16</v>
      </c>
    </row>
    <row r="196" spans="1:5">
      <c r="A196" s="1" t="s">
        <v>124</v>
      </c>
      <c r="B196" s="1">
        <v>32</v>
      </c>
      <c r="C196" s="64">
        <v>5.0000000000000001E-3</v>
      </c>
      <c r="D196" s="1" t="s">
        <v>161</v>
      </c>
      <c r="E196" s="1">
        <v>12</v>
      </c>
    </row>
    <row r="197" spans="1:5">
      <c r="A197" s="1" t="s">
        <v>124</v>
      </c>
      <c r="B197" s="1">
        <v>32</v>
      </c>
      <c r="C197" s="64">
        <v>58.313000000000002</v>
      </c>
      <c r="D197" s="1" t="s">
        <v>155</v>
      </c>
      <c r="E197" s="1">
        <v>4</v>
      </c>
    </row>
    <row r="198" spans="1:5">
      <c r="A198" s="1" t="s">
        <v>124</v>
      </c>
      <c r="B198" s="1">
        <v>32</v>
      </c>
      <c r="C198" s="64">
        <v>2.5059999999999998</v>
      </c>
      <c r="D198" s="1" t="s">
        <v>147</v>
      </c>
      <c r="E198" s="1">
        <v>6</v>
      </c>
    </row>
    <row r="199" spans="1:5">
      <c r="A199" s="1" t="s">
        <v>124</v>
      </c>
      <c r="B199" s="1">
        <v>32</v>
      </c>
      <c r="C199" s="64">
        <v>9.6590000000000007</v>
      </c>
      <c r="D199" s="1" t="s">
        <v>148</v>
      </c>
      <c r="E199" s="1">
        <v>24</v>
      </c>
    </row>
    <row r="200" spans="1:5">
      <c r="A200" s="1" t="s">
        <v>124</v>
      </c>
      <c r="B200" s="1">
        <v>32</v>
      </c>
      <c r="C200" s="64">
        <v>43.893000000000001</v>
      </c>
      <c r="D200" s="1" t="s">
        <v>157</v>
      </c>
      <c r="E200" s="1">
        <v>17</v>
      </c>
    </row>
    <row r="201" spans="1:5">
      <c r="A201" s="1" t="s">
        <v>124</v>
      </c>
      <c r="B201" s="1">
        <v>32</v>
      </c>
      <c r="C201" s="64">
        <v>2.7109999999999999</v>
      </c>
      <c r="D201" s="1" t="s">
        <v>158</v>
      </c>
      <c r="E201" s="1">
        <v>31</v>
      </c>
    </row>
    <row r="202" spans="1:5">
      <c r="A202" s="1" t="s">
        <v>124</v>
      </c>
      <c r="B202" s="1">
        <v>32</v>
      </c>
      <c r="C202" s="64">
        <v>0.91300000000000003</v>
      </c>
      <c r="D202" s="1" t="s">
        <v>149</v>
      </c>
      <c r="E202" s="1">
        <v>38</v>
      </c>
    </row>
    <row r="203" spans="1:5">
      <c r="A203" s="1" t="s">
        <v>124</v>
      </c>
      <c r="B203" s="1">
        <v>32</v>
      </c>
      <c r="C203" s="64">
        <v>44.070999999999998</v>
      </c>
      <c r="D203" s="1" t="s">
        <v>159</v>
      </c>
      <c r="E203" s="1">
        <v>20</v>
      </c>
    </row>
    <row r="204" spans="1:5">
      <c r="A204" s="1" t="s">
        <v>125</v>
      </c>
      <c r="B204" s="1">
        <v>33</v>
      </c>
      <c r="C204" s="64">
        <v>151.72800000000001</v>
      </c>
      <c r="D204" s="1" t="s">
        <v>151</v>
      </c>
      <c r="E204" s="1">
        <v>23</v>
      </c>
    </row>
    <row r="205" spans="1:5">
      <c r="A205" s="1" t="s">
        <v>125</v>
      </c>
      <c r="B205" s="1">
        <v>33</v>
      </c>
      <c r="C205" s="64">
        <v>659.96500000000003</v>
      </c>
      <c r="D205" s="1" t="s">
        <v>146</v>
      </c>
      <c r="E205" s="1">
        <v>3</v>
      </c>
    </row>
    <row r="206" spans="1:5">
      <c r="A206" s="1" t="s">
        <v>125</v>
      </c>
      <c r="B206" s="1">
        <v>33</v>
      </c>
      <c r="C206" s="64">
        <v>14.797000000000001</v>
      </c>
      <c r="D206" s="1" t="s">
        <v>152</v>
      </c>
      <c r="E206" s="1">
        <v>37</v>
      </c>
    </row>
    <row r="207" spans="1:5">
      <c r="A207" s="1" t="s">
        <v>125</v>
      </c>
      <c r="B207" s="1">
        <v>33</v>
      </c>
      <c r="C207" s="64">
        <v>12.686999999999999</v>
      </c>
      <c r="D207" s="1" t="s">
        <v>155</v>
      </c>
      <c r="E207" s="1">
        <v>4</v>
      </c>
    </row>
    <row r="208" spans="1:5">
      <c r="A208" s="1" t="s">
        <v>125</v>
      </c>
      <c r="B208" s="1">
        <v>33</v>
      </c>
      <c r="C208" s="64">
        <v>0.14000000000000001</v>
      </c>
      <c r="D208" s="1" t="s">
        <v>147</v>
      </c>
      <c r="E208" s="1">
        <v>6</v>
      </c>
    </row>
    <row r="209" spans="1:5">
      <c r="A209" s="1" t="s">
        <v>125</v>
      </c>
      <c r="B209" s="1">
        <v>33</v>
      </c>
      <c r="C209" s="64">
        <v>4.2220000000000004</v>
      </c>
      <c r="D209" s="1" t="s">
        <v>148</v>
      </c>
      <c r="E209" s="1">
        <v>24</v>
      </c>
    </row>
    <row r="210" spans="1:5">
      <c r="A210" s="1" t="s">
        <v>125</v>
      </c>
      <c r="B210" s="1">
        <v>33</v>
      </c>
      <c r="C210" s="64">
        <v>28.920999999999999</v>
      </c>
      <c r="D210" s="1" t="s">
        <v>159</v>
      </c>
      <c r="E210" s="1">
        <v>20</v>
      </c>
    </row>
    <row r="211" spans="1:5">
      <c r="A211" s="1" t="s">
        <v>126</v>
      </c>
      <c r="B211" s="1">
        <v>34</v>
      </c>
      <c r="C211" s="64">
        <v>2.952</v>
      </c>
      <c r="D211" s="1" t="s">
        <v>150</v>
      </c>
      <c r="E211" s="1">
        <v>40</v>
      </c>
    </row>
    <row r="212" spans="1:5">
      <c r="A212" s="1" t="s">
        <v>126</v>
      </c>
      <c r="B212" s="1">
        <v>34</v>
      </c>
      <c r="C212" s="64">
        <v>293.64299999999997</v>
      </c>
      <c r="D212" s="1" t="s">
        <v>151</v>
      </c>
      <c r="E212" s="1">
        <v>23</v>
      </c>
    </row>
    <row r="213" spans="1:5">
      <c r="A213" s="1" t="s">
        <v>126</v>
      </c>
      <c r="B213" s="1">
        <v>34</v>
      </c>
      <c r="C213" s="64">
        <v>1382.0440000000001</v>
      </c>
      <c r="D213" s="1" t="s">
        <v>146</v>
      </c>
      <c r="E213" s="1">
        <v>3</v>
      </c>
    </row>
    <row r="214" spans="1:5">
      <c r="A214" s="1" t="s">
        <v>126</v>
      </c>
      <c r="B214" s="1">
        <v>34</v>
      </c>
      <c r="C214" s="64">
        <v>18.288</v>
      </c>
      <c r="D214" s="1" t="s">
        <v>152</v>
      </c>
      <c r="E214" s="1">
        <v>37</v>
      </c>
    </row>
    <row r="215" spans="1:5">
      <c r="A215" s="1" t="s">
        <v>126</v>
      </c>
      <c r="B215" s="1">
        <v>34</v>
      </c>
      <c r="C215" s="64">
        <v>6.31</v>
      </c>
      <c r="D215" s="1" t="s">
        <v>154</v>
      </c>
      <c r="E215" s="1">
        <v>13</v>
      </c>
    </row>
    <row r="216" spans="1:5">
      <c r="A216" s="1" t="s">
        <v>126</v>
      </c>
      <c r="B216" s="1">
        <v>34</v>
      </c>
      <c r="C216" s="64">
        <v>0.35499999999999998</v>
      </c>
      <c r="D216" s="1" t="s">
        <v>164</v>
      </c>
      <c r="E216" s="1">
        <v>10</v>
      </c>
    </row>
    <row r="217" spans="1:5">
      <c r="A217" s="1" t="s">
        <v>126</v>
      </c>
      <c r="B217" s="1">
        <v>34</v>
      </c>
      <c r="C217" s="64">
        <v>23.663</v>
      </c>
      <c r="D217" s="1" t="s">
        <v>155</v>
      </c>
      <c r="E217" s="1">
        <v>4</v>
      </c>
    </row>
    <row r="218" spans="1:5">
      <c r="A218" s="1" t="s">
        <v>126</v>
      </c>
      <c r="B218" s="1">
        <v>34</v>
      </c>
      <c r="C218" s="64">
        <v>13.878</v>
      </c>
      <c r="D218" s="1" t="s">
        <v>147</v>
      </c>
      <c r="E218" s="1">
        <v>6</v>
      </c>
    </row>
    <row r="219" spans="1:5">
      <c r="A219" s="1" t="s">
        <v>126</v>
      </c>
      <c r="B219" s="1">
        <v>34</v>
      </c>
      <c r="C219" s="64">
        <v>1.4530000000000001</v>
      </c>
      <c r="D219" s="1" t="s">
        <v>156</v>
      </c>
      <c r="E219" s="1">
        <v>7</v>
      </c>
    </row>
    <row r="220" spans="1:5">
      <c r="A220" s="1" t="s">
        <v>126</v>
      </c>
      <c r="B220" s="1">
        <v>34</v>
      </c>
      <c r="C220" s="64">
        <v>29.547000000000001</v>
      </c>
      <c r="D220" s="1" t="s">
        <v>148</v>
      </c>
      <c r="E220" s="1">
        <v>24</v>
      </c>
    </row>
    <row r="221" spans="1:5">
      <c r="A221" s="1" t="s">
        <v>126</v>
      </c>
      <c r="B221" s="1">
        <v>34</v>
      </c>
      <c r="C221" s="64">
        <v>3.0339999999999998</v>
      </c>
      <c r="D221" s="1" t="s">
        <v>157</v>
      </c>
      <c r="E221" s="1">
        <v>17</v>
      </c>
    </row>
    <row r="222" spans="1:5">
      <c r="A222" s="1" t="s">
        <v>126</v>
      </c>
      <c r="B222" s="1">
        <v>34</v>
      </c>
      <c r="C222" s="64">
        <v>3.6850000000000001</v>
      </c>
      <c r="D222" s="1" t="s">
        <v>166</v>
      </c>
      <c r="E222" s="1">
        <v>18</v>
      </c>
    </row>
    <row r="223" spans="1:5">
      <c r="A223" s="1" t="s">
        <v>126</v>
      </c>
      <c r="B223" s="1">
        <v>34</v>
      </c>
      <c r="C223" s="64">
        <v>5.3170000000000002</v>
      </c>
      <c r="D223" s="1" t="s">
        <v>149</v>
      </c>
      <c r="E223" s="1">
        <v>38</v>
      </c>
    </row>
    <row r="224" spans="1:5">
      <c r="A224" s="1" t="s">
        <v>126</v>
      </c>
      <c r="B224" s="1">
        <v>34</v>
      </c>
      <c r="C224" s="64">
        <v>47.631</v>
      </c>
      <c r="D224" s="1" t="s">
        <v>159</v>
      </c>
      <c r="E224" s="1">
        <v>20</v>
      </c>
    </row>
    <row r="225" spans="1:5">
      <c r="A225" s="1" t="s">
        <v>126</v>
      </c>
      <c r="B225" s="1">
        <v>34</v>
      </c>
      <c r="C225" s="64">
        <v>0.81499999999999995</v>
      </c>
      <c r="D225" s="1" t="s">
        <v>162</v>
      </c>
      <c r="E225" s="1">
        <v>9</v>
      </c>
    </row>
    <row r="226" spans="1:5">
      <c r="A226" s="1" t="s">
        <v>127</v>
      </c>
      <c r="B226" s="1">
        <v>35</v>
      </c>
      <c r="C226" s="64">
        <v>3.5459999999999998</v>
      </c>
      <c r="D226" s="1" t="s">
        <v>160</v>
      </c>
      <c r="E226" s="1">
        <v>15</v>
      </c>
    </row>
    <row r="227" spans="1:5">
      <c r="A227" s="1" t="s">
        <v>127</v>
      </c>
      <c r="B227" s="1">
        <v>35</v>
      </c>
      <c r="C227" s="64">
        <v>77.198999999999998</v>
      </c>
      <c r="D227" s="1" t="s">
        <v>151</v>
      </c>
      <c r="E227" s="1">
        <v>23</v>
      </c>
    </row>
    <row r="228" spans="1:5">
      <c r="A228" s="1" t="s">
        <v>127</v>
      </c>
      <c r="B228" s="1">
        <v>35</v>
      </c>
      <c r="C228" s="64">
        <v>1E-3</v>
      </c>
      <c r="D228" s="1" t="s">
        <v>92</v>
      </c>
      <c r="E228" s="1">
        <v>41</v>
      </c>
    </row>
    <row r="229" spans="1:5">
      <c r="A229" s="1" t="s">
        <v>127</v>
      </c>
      <c r="B229" s="1">
        <v>35</v>
      </c>
      <c r="C229" s="64">
        <v>181.12200000000001</v>
      </c>
      <c r="D229" s="1" t="s">
        <v>146</v>
      </c>
      <c r="E229" s="1">
        <v>3</v>
      </c>
    </row>
    <row r="230" spans="1:5">
      <c r="A230" s="1" t="s">
        <v>127</v>
      </c>
      <c r="B230" s="1">
        <v>35</v>
      </c>
      <c r="C230" s="64">
        <v>5.181</v>
      </c>
      <c r="D230" s="1" t="s">
        <v>152</v>
      </c>
      <c r="E230" s="1">
        <v>37</v>
      </c>
    </row>
    <row r="231" spans="1:5">
      <c r="A231" s="1" t="s">
        <v>127</v>
      </c>
      <c r="B231" s="1">
        <v>35</v>
      </c>
      <c r="C231" s="64">
        <v>12.773999999999999</v>
      </c>
      <c r="D231" s="1" t="s">
        <v>163</v>
      </c>
      <c r="E231" s="1">
        <v>16</v>
      </c>
    </row>
    <row r="232" spans="1:5">
      <c r="A232" s="1" t="s">
        <v>127</v>
      </c>
      <c r="B232" s="1">
        <v>35</v>
      </c>
      <c r="C232" s="64">
        <v>21.673999999999999</v>
      </c>
      <c r="D232" s="1" t="s">
        <v>167</v>
      </c>
      <c r="E232" s="1">
        <v>39</v>
      </c>
    </row>
    <row r="233" spans="1:5">
      <c r="A233" s="1" t="s">
        <v>127</v>
      </c>
      <c r="B233" s="1">
        <v>35</v>
      </c>
      <c r="C233" s="64">
        <v>14.589</v>
      </c>
      <c r="D233" s="1" t="s">
        <v>154</v>
      </c>
      <c r="E233" s="1">
        <v>13</v>
      </c>
    </row>
    <row r="234" spans="1:5">
      <c r="A234" s="1" t="s">
        <v>127</v>
      </c>
      <c r="B234" s="1">
        <v>35</v>
      </c>
      <c r="C234" s="64">
        <v>4.2130000000000001</v>
      </c>
      <c r="D234" s="1" t="s">
        <v>161</v>
      </c>
      <c r="E234" s="1">
        <v>12</v>
      </c>
    </row>
    <row r="235" spans="1:5">
      <c r="A235" s="1" t="s">
        <v>127</v>
      </c>
      <c r="B235" s="1">
        <v>35</v>
      </c>
      <c r="C235" s="64">
        <v>1.5509999999999999</v>
      </c>
      <c r="D235" s="1" t="s">
        <v>164</v>
      </c>
      <c r="E235" s="1">
        <v>10</v>
      </c>
    </row>
    <row r="236" spans="1:5">
      <c r="A236" s="1" t="s">
        <v>127</v>
      </c>
      <c r="B236" s="1">
        <v>35</v>
      </c>
      <c r="C236" s="64">
        <v>16.940999999999999</v>
      </c>
      <c r="D236" s="1" t="s">
        <v>155</v>
      </c>
      <c r="E236" s="1">
        <v>4</v>
      </c>
    </row>
    <row r="237" spans="1:5">
      <c r="A237" s="1" t="s">
        <v>127</v>
      </c>
      <c r="B237" s="1">
        <v>35</v>
      </c>
      <c r="C237" s="64">
        <v>2.1059999999999999</v>
      </c>
      <c r="D237" s="1" t="s">
        <v>147</v>
      </c>
      <c r="E237" s="1">
        <v>6</v>
      </c>
    </row>
    <row r="238" spans="1:5">
      <c r="A238" s="1" t="s">
        <v>127</v>
      </c>
      <c r="B238" s="1">
        <v>35</v>
      </c>
      <c r="C238" s="64">
        <v>0.28799999999999998</v>
      </c>
      <c r="D238" s="1" t="s">
        <v>156</v>
      </c>
      <c r="E238" s="1">
        <v>7</v>
      </c>
    </row>
    <row r="239" spans="1:5">
      <c r="A239" s="1" t="s">
        <v>127</v>
      </c>
      <c r="B239" s="1">
        <v>35</v>
      </c>
      <c r="C239" s="64">
        <v>6.4980000000000002</v>
      </c>
      <c r="D239" s="1" t="s">
        <v>148</v>
      </c>
      <c r="E239" s="1">
        <v>24</v>
      </c>
    </row>
    <row r="240" spans="1:5">
      <c r="A240" s="1" t="s">
        <v>127</v>
      </c>
      <c r="B240" s="1">
        <v>35</v>
      </c>
      <c r="C240" s="64">
        <v>4.6219999999999999</v>
      </c>
      <c r="D240" s="1" t="s">
        <v>168</v>
      </c>
      <c r="E240" s="1">
        <v>14</v>
      </c>
    </row>
    <row r="241" spans="1:5">
      <c r="A241" s="1" t="s">
        <v>127</v>
      </c>
      <c r="B241" s="1">
        <v>35</v>
      </c>
      <c r="C241" s="64">
        <v>14.852</v>
      </c>
      <c r="D241" s="1" t="s">
        <v>166</v>
      </c>
      <c r="E241" s="1">
        <v>18</v>
      </c>
    </row>
    <row r="242" spans="1:5">
      <c r="A242" s="1" t="s">
        <v>127</v>
      </c>
      <c r="B242" s="1">
        <v>35</v>
      </c>
      <c r="C242" s="64">
        <v>2.3210000000000002</v>
      </c>
      <c r="D242" s="1" t="s">
        <v>149</v>
      </c>
      <c r="E242" s="1">
        <v>38</v>
      </c>
    </row>
    <row r="243" spans="1:5">
      <c r="A243" s="1" t="s">
        <v>127</v>
      </c>
      <c r="B243" s="1">
        <v>35</v>
      </c>
      <c r="C243" s="64">
        <v>14.987</v>
      </c>
      <c r="D243" s="1" t="s">
        <v>159</v>
      </c>
      <c r="E243" s="1">
        <v>20</v>
      </c>
    </row>
    <row r="244" spans="1:5">
      <c r="A244" s="1" t="s">
        <v>127</v>
      </c>
      <c r="B244" s="1">
        <v>35</v>
      </c>
      <c r="C244" s="64">
        <v>1.2989999999999999</v>
      </c>
      <c r="D244" s="1" t="s">
        <v>162</v>
      </c>
      <c r="E244" s="1">
        <v>9</v>
      </c>
    </row>
    <row r="245" spans="1:5">
      <c r="A245" s="1" t="s">
        <v>128</v>
      </c>
      <c r="B245" s="1">
        <v>37</v>
      </c>
      <c r="C245" s="64">
        <v>0.222</v>
      </c>
      <c r="D245" s="1" t="s">
        <v>151</v>
      </c>
      <c r="E245" s="1">
        <v>23</v>
      </c>
    </row>
    <row r="246" spans="1:5">
      <c r="A246" s="1" t="s">
        <v>128</v>
      </c>
      <c r="B246" s="1">
        <v>37</v>
      </c>
      <c r="C246" s="64">
        <v>57.332999999999998</v>
      </c>
      <c r="D246" s="1" t="s">
        <v>146</v>
      </c>
      <c r="E246" s="1">
        <v>3</v>
      </c>
    </row>
    <row r="247" spans="1:5">
      <c r="A247" s="1" t="s">
        <v>128</v>
      </c>
      <c r="B247" s="1">
        <v>37</v>
      </c>
      <c r="C247" s="64">
        <v>4.9009999999999998</v>
      </c>
      <c r="D247" s="1" t="s">
        <v>155</v>
      </c>
      <c r="E247" s="1">
        <v>4</v>
      </c>
    </row>
    <row r="248" spans="1:5">
      <c r="A248" s="1" t="s">
        <v>128</v>
      </c>
      <c r="B248" s="1">
        <v>37</v>
      </c>
      <c r="C248" s="64">
        <v>0.45700000000000002</v>
      </c>
      <c r="D248" s="1" t="s">
        <v>157</v>
      </c>
      <c r="E248" s="1">
        <v>17</v>
      </c>
    </row>
    <row r="249" spans="1:5">
      <c r="A249" s="1" t="s">
        <v>128</v>
      </c>
      <c r="B249" s="1">
        <v>37</v>
      </c>
      <c r="C249" s="64">
        <v>17.887</v>
      </c>
      <c r="D249" s="1" t="s">
        <v>159</v>
      </c>
      <c r="E249" s="1">
        <v>20</v>
      </c>
    </row>
    <row r="250" spans="1:5">
      <c r="A250" s="1" t="s">
        <v>129</v>
      </c>
      <c r="B250" s="1">
        <v>38</v>
      </c>
      <c r="C250" s="64">
        <v>29.202000000000002</v>
      </c>
      <c r="D250" s="1" t="s">
        <v>146</v>
      </c>
      <c r="E250" s="1">
        <v>3</v>
      </c>
    </row>
    <row r="251" spans="1:5">
      <c r="A251" s="1" t="s">
        <v>129</v>
      </c>
      <c r="B251" s="1">
        <v>38</v>
      </c>
      <c r="C251" s="64">
        <v>1.26</v>
      </c>
      <c r="D251" s="1" t="s">
        <v>152</v>
      </c>
      <c r="E251" s="1">
        <v>37</v>
      </c>
    </row>
    <row r="252" spans="1:5">
      <c r="A252" s="1" t="s">
        <v>129</v>
      </c>
      <c r="B252" s="1">
        <v>38</v>
      </c>
      <c r="C252" s="64">
        <v>0.18099999999999999</v>
      </c>
      <c r="D252" s="1" t="s">
        <v>153</v>
      </c>
      <c r="E252" s="1">
        <v>11</v>
      </c>
    </row>
    <row r="253" spans="1:5">
      <c r="A253" s="1" t="s">
        <v>129</v>
      </c>
      <c r="B253" s="1">
        <v>38</v>
      </c>
      <c r="C253" s="64">
        <v>2.6720000000000002</v>
      </c>
      <c r="D253" s="1" t="s">
        <v>155</v>
      </c>
      <c r="E253" s="1">
        <v>4</v>
      </c>
    </row>
    <row r="254" spans="1:5">
      <c r="A254" s="1" t="s">
        <v>129</v>
      </c>
      <c r="B254" s="1">
        <v>38</v>
      </c>
      <c r="C254" s="64">
        <v>3.427</v>
      </c>
      <c r="D254" s="1" t="s">
        <v>165</v>
      </c>
      <c r="E254" s="1">
        <v>36</v>
      </c>
    </row>
    <row r="255" spans="1:5">
      <c r="A255" s="1" t="s">
        <v>129</v>
      </c>
      <c r="B255" s="1">
        <v>38</v>
      </c>
      <c r="C255" s="64">
        <v>1.8</v>
      </c>
      <c r="D255" s="1" t="s">
        <v>149</v>
      </c>
      <c r="E255" s="1">
        <v>38</v>
      </c>
    </row>
    <row r="256" spans="1:5">
      <c r="A256" s="1" t="s">
        <v>129</v>
      </c>
      <c r="B256" s="1">
        <v>38</v>
      </c>
      <c r="C256" s="64">
        <v>44.642000000000003</v>
      </c>
      <c r="D256" s="1" t="s">
        <v>159</v>
      </c>
      <c r="E256" s="1">
        <v>20</v>
      </c>
    </row>
    <row r="257" spans="1:5">
      <c r="A257" s="1" t="s">
        <v>130</v>
      </c>
      <c r="B257" s="1">
        <v>39</v>
      </c>
      <c r="C257" s="64">
        <v>4.1749999999999998</v>
      </c>
      <c r="D257" s="1" t="s">
        <v>150</v>
      </c>
      <c r="E257" s="1">
        <v>40</v>
      </c>
    </row>
    <row r="258" spans="1:5">
      <c r="A258" s="1" t="s">
        <v>130</v>
      </c>
      <c r="B258" s="1">
        <v>39</v>
      </c>
      <c r="C258" s="64">
        <v>0.70399999999999996</v>
      </c>
      <c r="D258" s="1" t="s">
        <v>160</v>
      </c>
      <c r="E258" s="1">
        <v>15</v>
      </c>
    </row>
    <row r="259" spans="1:5">
      <c r="A259" s="1" t="s">
        <v>130</v>
      </c>
      <c r="B259" s="1">
        <v>39</v>
      </c>
      <c r="C259" s="64">
        <v>314.85700000000003</v>
      </c>
      <c r="D259" s="1" t="s">
        <v>151</v>
      </c>
      <c r="E259" s="1">
        <v>23</v>
      </c>
    </row>
    <row r="260" spans="1:5">
      <c r="A260" s="1" t="s">
        <v>130</v>
      </c>
      <c r="B260" s="1">
        <v>39</v>
      </c>
      <c r="C260" s="64">
        <v>779.61300000000006</v>
      </c>
      <c r="D260" s="1" t="s">
        <v>146</v>
      </c>
      <c r="E260" s="1">
        <v>3</v>
      </c>
    </row>
    <row r="261" spans="1:5">
      <c r="A261" s="1" t="s">
        <v>130</v>
      </c>
      <c r="B261" s="1">
        <v>39</v>
      </c>
      <c r="C261" s="64">
        <v>45</v>
      </c>
      <c r="D261" s="1" t="s">
        <v>152</v>
      </c>
      <c r="E261" s="1">
        <v>37</v>
      </c>
    </row>
    <row r="262" spans="1:5">
      <c r="A262" s="1" t="s">
        <v>130</v>
      </c>
      <c r="B262" s="1">
        <v>39</v>
      </c>
      <c r="C262" s="64">
        <v>15.968999999999999</v>
      </c>
      <c r="D262" s="1" t="s">
        <v>163</v>
      </c>
      <c r="E262" s="1">
        <v>16</v>
      </c>
    </row>
    <row r="263" spans="1:5">
      <c r="A263" s="1" t="s">
        <v>130</v>
      </c>
      <c r="B263" s="1">
        <v>39</v>
      </c>
      <c r="C263" s="64">
        <v>114.955</v>
      </c>
      <c r="D263" s="1" t="s">
        <v>155</v>
      </c>
      <c r="E263" s="1">
        <v>4</v>
      </c>
    </row>
    <row r="264" spans="1:5">
      <c r="A264" s="1" t="s">
        <v>130</v>
      </c>
      <c r="B264" s="1">
        <v>39</v>
      </c>
      <c r="C264" s="64">
        <v>15.098000000000001</v>
      </c>
      <c r="D264" s="1" t="s">
        <v>147</v>
      </c>
      <c r="E264" s="1">
        <v>6</v>
      </c>
    </row>
    <row r="265" spans="1:5">
      <c r="A265" s="1" t="s">
        <v>130</v>
      </c>
      <c r="B265" s="1">
        <v>39</v>
      </c>
      <c r="C265" s="64">
        <v>6.2930000000000001</v>
      </c>
      <c r="D265" s="1" t="s">
        <v>56</v>
      </c>
      <c r="E265" s="1">
        <v>2</v>
      </c>
    </row>
    <row r="266" spans="1:5">
      <c r="A266" s="1" t="s">
        <v>130</v>
      </c>
      <c r="B266" s="1">
        <v>39</v>
      </c>
      <c r="C266" s="64">
        <v>28.841000000000001</v>
      </c>
      <c r="D266" s="1" t="s">
        <v>148</v>
      </c>
      <c r="E266" s="1">
        <v>24</v>
      </c>
    </row>
    <row r="267" spans="1:5">
      <c r="A267" s="1" t="s">
        <v>130</v>
      </c>
      <c r="B267" s="1">
        <v>39</v>
      </c>
      <c r="C267" s="64">
        <v>4.32</v>
      </c>
      <c r="D267" s="1" t="s">
        <v>166</v>
      </c>
      <c r="E267" s="1">
        <v>18</v>
      </c>
    </row>
    <row r="268" spans="1:5">
      <c r="A268" s="1" t="s">
        <v>130</v>
      </c>
      <c r="B268" s="1">
        <v>39</v>
      </c>
      <c r="C268" s="64">
        <v>8.5169999999999995</v>
      </c>
      <c r="D268" s="1" t="s">
        <v>149</v>
      </c>
      <c r="E268" s="1">
        <v>38</v>
      </c>
    </row>
    <row r="269" spans="1:5">
      <c r="A269" s="1" t="s">
        <v>130</v>
      </c>
      <c r="B269" s="1">
        <v>39</v>
      </c>
      <c r="C269" s="64">
        <v>97.585999999999999</v>
      </c>
      <c r="D269" s="1" t="s">
        <v>159</v>
      </c>
      <c r="E269" s="1">
        <v>20</v>
      </c>
    </row>
    <row r="270" spans="1:5">
      <c r="A270" s="1" t="s">
        <v>132</v>
      </c>
      <c r="B270" s="1">
        <v>41</v>
      </c>
      <c r="C270" s="64">
        <v>0.41599999999999998</v>
      </c>
      <c r="D270" s="1" t="s">
        <v>150</v>
      </c>
      <c r="E270" s="1">
        <v>40</v>
      </c>
    </row>
    <row r="271" spans="1:5">
      <c r="A271" s="1" t="s">
        <v>132</v>
      </c>
      <c r="B271" s="1">
        <v>41</v>
      </c>
      <c r="C271" s="64">
        <v>16.623000000000001</v>
      </c>
      <c r="D271" s="1" t="s">
        <v>169</v>
      </c>
      <c r="E271" s="1">
        <v>34</v>
      </c>
    </row>
    <row r="272" spans="1:5">
      <c r="A272" s="1" t="s">
        <v>132</v>
      </c>
      <c r="B272" s="1">
        <v>41</v>
      </c>
      <c r="C272" s="64">
        <v>19.541</v>
      </c>
      <c r="D272" s="1" t="s">
        <v>160</v>
      </c>
      <c r="E272" s="1">
        <v>15</v>
      </c>
    </row>
    <row r="273" spans="1:5">
      <c r="A273" s="1" t="s">
        <v>132</v>
      </c>
      <c r="B273" s="1">
        <v>41</v>
      </c>
      <c r="C273" s="64">
        <v>182.21899999999999</v>
      </c>
      <c r="D273" s="1" t="s">
        <v>151</v>
      </c>
      <c r="E273" s="1">
        <v>23</v>
      </c>
    </row>
    <row r="274" spans="1:5">
      <c r="A274" s="1" t="s">
        <v>132</v>
      </c>
      <c r="B274" s="1">
        <v>41</v>
      </c>
      <c r="C274" s="64">
        <v>331.24</v>
      </c>
      <c r="D274" s="1" t="s">
        <v>146</v>
      </c>
      <c r="E274" s="1">
        <v>3</v>
      </c>
    </row>
    <row r="275" spans="1:5">
      <c r="A275" s="1" t="s">
        <v>132</v>
      </c>
      <c r="B275" s="1">
        <v>41</v>
      </c>
      <c r="C275" s="64">
        <v>9.49</v>
      </c>
      <c r="D275" s="1" t="s">
        <v>152</v>
      </c>
      <c r="E275" s="1">
        <v>37</v>
      </c>
    </row>
    <row r="276" spans="1:5">
      <c r="A276" s="1" t="s">
        <v>132</v>
      </c>
      <c r="B276" s="1">
        <v>41</v>
      </c>
      <c r="C276" s="64">
        <v>12.194000000000001</v>
      </c>
      <c r="D276" s="1" t="s">
        <v>153</v>
      </c>
      <c r="E276" s="1">
        <v>11</v>
      </c>
    </row>
    <row r="277" spans="1:5">
      <c r="A277" s="1" t="s">
        <v>132</v>
      </c>
      <c r="B277" s="1">
        <v>41</v>
      </c>
      <c r="C277" s="64">
        <v>45.555999999999997</v>
      </c>
      <c r="D277" s="1" t="s">
        <v>163</v>
      </c>
      <c r="E277" s="1">
        <v>16</v>
      </c>
    </row>
    <row r="278" spans="1:5">
      <c r="A278" s="1" t="s">
        <v>132</v>
      </c>
      <c r="B278" s="1">
        <v>41</v>
      </c>
      <c r="C278" s="64">
        <v>14.183</v>
      </c>
      <c r="D278" s="1" t="s">
        <v>154</v>
      </c>
      <c r="E278" s="1">
        <v>13</v>
      </c>
    </row>
    <row r="279" spans="1:5">
      <c r="A279" s="1" t="s">
        <v>132</v>
      </c>
      <c r="B279" s="1">
        <v>41</v>
      </c>
      <c r="C279" s="64">
        <v>5.7149999999999999</v>
      </c>
      <c r="D279" s="1" t="s">
        <v>161</v>
      </c>
      <c r="E279" s="1">
        <v>12</v>
      </c>
    </row>
    <row r="280" spans="1:5">
      <c r="A280" s="1" t="s">
        <v>132</v>
      </c>
      <c r="B280" s="1">
        <v>41</v>
      </c>
      <c r="C280" s="64">
        <v>3.6999999999999998E-2</v>
      </c>
      <c r="D280" s="1" t="s">
        <v>164</v>
      </c>
      <c r="E280" s="1">
        <v>10</v>
      </c>
    </row>
    <row r="281" spans="1:5">
      <c r="A281" s="1" t="s">
        <v>132</v>
      </c>
      <c r="B281" s="1">
        <v>41</v>
      </c>
      <c r="C281" s="64">
        <v>20.263000000000002</v>
      </c>
      <c r="D281" s="1" t="s">
        <v>155</v>
      </c>
      <c r="E281" s="1">
        <v>4</v>
      </c>
    </row>
    <row r="282" spans="1:5">
      <c r="A282" s="1" t="s">
        <v>132</v>
      </c>
      <c r="B282" s="1">
        <v>41</v>
      </c>
      <c r="C282" s="64">
        <v>1.373</v>
      </c>
      <c r="D282" s="1" t="s">
        <v>165</v>
      </c>
      <c r="E282" s="1">
        <v>36</v>
      </c>
    </row>
    <row r="283" spans="1:5">
      <c r="A283" s="1" t="s">
        <v>132</v>
      </c>
      <c r="B283" s="1">
        <v>41</v>
      </c>
      <c r="C283" s="64">
        <v>45.587000000000003</v>
      </c>
      <c r="D283" s="1" t="s">
        <v>147</v>
      </c>
      <c r="E283" s="1">
        <v>6</v>
      </c>
    </row>
    <row r="284" spans="1:5">
      <c r="A284" s="1" t="s">
        <v>132</v>
      </c>
      <c r="B284" s="1">
        <v>41</v>
      </c>
      <c r="C284" s="64">
        <v>3.056</v>
      </c>
      <c r="D284" s="1" t="s">
        <v>56</v>
      </c>
      <c r="E284" s="1">
        <v>2</v>
      </c>
    </row>
    <row r="285" spans="1:5">
      <c r="A285" s="1" t="s">
        <v>132</v>
      </c>
      <c r="B285" s="1">
        <v>41</v>
      </c>
      <c r="C285" s="64">
        <v>11.202</v>
      </c>
      <c r="D285" s="1" t="s">
        <v>148</v>
      </c>
      <c r="E285" s="1">
        <v>24</v>
      </c>
    </row>
    <row r="286" spans="1:5">
      <c r="A286" s="1" t="s">
        <v>132</v>
      </c>
      <c r="B286" s="1">
        <v>41</v>
      </c>
      <c r="C286" s="64">
        <v>10.42</v>
      </c>
      <c r="D286" s="1" t="s">
        <v>157</v>
      </c>
      <c r="E286" s="1">
        <v>17</v>
      </c>
    </row>
    <row r="287" spans="1:5">
      <c r="A287" s="1" t="s">
        <v>132</v>
      </c>
      <c r="B287" s="1">
        <v>41</v>
      </c>
      <c r="C287" s="64">
        <v>39.357999999999997</v>
      </c>
      <c r="D287" s="1" t="s">
        <v>166</v>
      </c>
      <c r="E287" s="1">
        <v>18</v>
      </c>
    </row>
    <row r="288" spans="1:5">
      <c r="A288" s="1" t="s">
        <v>132</v>
      </c>
      <c r="B288" s="1">
        <v>41</v>
      </c>
      <c r="C288" s="64">
        <v>1.8520000000000001</v>
      </c>
      <c r="D288" s="1" t="s">
        <v>158</v>
      </c>
      <c r="E288" s="1">
        <v>31</v>
      </c>
    </row>
    <row r="289" spans="1:5">
      <c r="A289" s="1" t="s">
        <v>132</v>
      </c>
      <c r="B289" s="1">
        <v>41</v>
      </c>
      <c r="C289" s="64">
        <v>5.3380000000000001</v>
      </c>
      <c r="D289" s="1" t="s">
        <v>149</v>
      </c>
      <c r="E289" s="1">
        <v>38</v>
      </c>
    </row>
    <row r="290" spans="1:5">
      <c r="A290" s="1" t="s">
        <v>132</v>
      </c>
      <c r="B290" s="1">
        <v>41</v>
      </c>
      <c r="C290" s="64">
        <v>25.093</v>
      </c>
      <c r="D290" s="1" t="s">
        <v>159</v>
      </c>
      <c r="E290" s="1">
        <v>20</v>
      </c>
    </row>
    <row r="291" spans="1:5">
      <c r="A291" s="1" t="s">
        <v>133</v>
      </c>
      <c r="B291" s="1">
        <v>42</v>
      </c>
      <c r="C291" s="64">
        <v>6.83</v>
      </c>
      <c r="D291" s="1" t="s">
        <v>150</v>
      </c>
      <c r="E291" s="1">
        <v>40</v>
      </c>
    </row>
    <row r="292" spans="1:5">
      <c r="A292" s="1" t="s">
        <v>133</v>
      </c>
      <c r="B292" s="1">
        <v>42</v>
      </c>
      <c r="C292" s="64">
        <v>63.667999999999999</v>
      </c>
      <c r="D292" s="1" t="s">
        <v>160</v>
      </c>
      <c r="E292" s="1">
        <v>15</v>
      </c>
    </row>
    <row r="293" spans="1:5">
      <c r="A293" s="1" t="s">
        <v>133</v>
      </c>
      <c r="B293" s="1">
        <v>42</v>
      </c>
      <c r="C293" s="64">
        <v>31.620999999999999</v>
      </c>
      <c r="D293" s="1" t="s">
        <v>151</v>
      </c>
      <c r="E293" s="1">
        <v>23</v>
      </c>
    </row>
    <row r="294" spans="1:5">
      <c r="A294" s="1" t="s">
        <v>133</v>
      </c>
      <c r="B294" s="1">
        <v>42</v>
      </c>
      <c r="C294" s="64">
        <v>161.405</v>
      </c>
      <c r="D294" s="1" t="s">
        <v>92</v>
      </c>
      <c r="E294" s="1">
        <v>41</v>
      </c>
    </row>
    <row r="295" spans="1:5">
      <c r="A295" s="1" t="s">
        <v>133</v>
      </c>
      <c r="B295" s="1">
        <v>42</v>
      </c>
      <c r="C295" s="64">
        <v>564.51900000000001</v>
      </c>
      <c r="D295" s="1" t="s">
        <v>146</v>
      </c>
      <c r="E295" s="1">
        <v>3</v>
      </c>
    </row>
    <row r="296" spans="1:5">
      <c r="A296" s="1" t="s">
        <v>133</v>
      </c>
      <c r="B296" s="1">
        <v>42</v>
      </c>
      <c r="C296" s="64">
        <v>67.298000000000002</v>
      </c>
      <c r="D296" s="1" t="s">
        <v>152</v>
      </c>
      <c r="E296" s="1">
        <v>37</v>
      </c>
    </row>
    <row r="297" spans="1:5">
      <c r="A297" s="1" t="s">
        <v>133</v>
      </c>
      <c r="B297" s="1">
        <v>42</v>
      </c>
      <c r="C297" s="64">
        <v>83.477000000000004</v>
      </c>
      <c r="D297" s="1" t="s">
        <v>153</v>
      </c>
      <c r="E297" s="1">
        <v>11</v>
      </c>
    </row>
    <row r="298" spans="1:5">
      <c r="A298" s="1" t="s">
        <v>133</v>
      </c>
      <c r="B298" s="1">
        <v>42</v>
      </c>
      <c r="C298" s="64">
        <v>35.444000000000003</v>
      </c>
      <c r="D298" s="1" t="s">
        <v>163</v>
      </c>
      <c r="E298" s="1">
        <v>16</v>
      </c>
    </row>
    <row r="299" spans="1:5">
      <c r="A299" s="1" t="s">
        <v>133</v>
      </c>
      <c r="B299" s="1">
        <v>42</v>
      </c>
      <c r="C299" s="64">
        <v>117.453</v>
      </c>
      <c r="D299" s="1" t="s">
        <v>154</v>
      </c>
      <c r="E299" s="1">
        <v>13</v>
      </c>
    </row>
    <row r="300" spans="1:5">
      <c r="A300" s="1" t="s">
        <v>133</v>
      </c>
      <c r="B300" s="1">
        <v>42</v>
      </c>
      <c r="C300" s="64">
        <v>131.74799999999999</v>
      </c>
      <c r="D300" s="1" t="s">
        <v>161</v>
      </c>
      <c r="E300" s="1">
        <v>12</v>
      </c>
    </row>
    <row r="301" spans="1:5">
      <c r="A301" s="1" t="s">
        <v>133</v>
      </c>
      <c r="B301" s="1">
        <v>42</v>
      </c>
      <c r="C301" s="64">
        <v>52.295999999999999</v>
      </c>
      <c r="D301" s="1" t="s">
        <v>164</v>
      </c>
      <c r="E301" s="1">
        <v>10</v>
      </c>
    </row>
    <row r="302" spans="1:5">
      <c r="A302" s="1" t="s">
        <v>133</v>
      </c>
      <c r="B302" s="1">
        <v>42</v>
      </c>
      <c r="C302" s="64">
        <v>84.31</v>
      </c>
      <c r="D302" s="1" t="s">
        <v>155</v>
      </c>
      <c r="E302" s="1">
        <v>4</v>
      </c>
    </row>
    <row r="303" spans="1:5">
      <c r="A303" s="1" t="s">
        <v>133</v>
      </c>
      <c r="B303" s="1">
        <v>42</v>
      </c>
      <c r="C303" s="64">
        <v>1.35</v>
      </c>
      <c r="D303" s="1" t="s">
        <v>165</v>
      </c>
      <c r="E303" s="1">
        <v>36</v>
      </c>
    </row>
    <row r="304" spans="1:5">
      <c r="A304" s="1" t="s">
        <v>133</v>
      </c>
      <c r="B304" s="1">
        <v>42</v>
      </c>
      <c r="C304" s="64">
        <v>22.603999999999999</v>
      </c>
      <c r="D304" s="1" t="s">
        <v>147</v>
      </c>
      <c r="E304" s="1">
        <v>6</v>
      </c>
    </row>
    <row r="305" spans="1:5">
      <c r="A305" s="1" t="s">
        <v>133</v>
      </c>
      <c r="B305" s="1">
        <v>42</v>
      </c>
      <c r="C305" s="64">
        <v>1E-3</v>
      </c>
      <c r="D305" s="1" t="s">
        <v>170</v>
      </c>
      <c r="E305" s="1">
        <v>35</v>
      </c>
    </row>
    <row r="306" spans="1:5">
      <c r="A306" s="1" t="s">
        <v>133</v>
      </c>
      <c r="B306" s="1">
        <v>42</v>
      </c>
      <c r="C306" s="64">
        <v>26.888000000000002</v>
      </c>
      <c r="D306" s="1" t="s">
        <v>156</v>
      </c>
      <c r="E306" s="1">
        <v>7</v>
      </c>
    </row>
    <row r="307" spans="1:5">
      <c r="A307" s="1" t="s">
        <v>133</v>
      </c>
      <c r="B307" s="1">
        <v>42</v>
      </c>
      <c r="C307" s="64">
        <v>1.708</v>
      </c>
      <c r="D307" s="1" t="s">
        <v>56</v>
      </c>
      <c r="E307" s="1">
        <v>2</v>
      </c>
    </row>
    <row r="308" spans="1:5">
      <c r="A308" s="1" t="s">
        <v>133</v>
      </c>
      <c r="B308" s="1">
        <v>42</v>
      </c>
      <c r="C308" s="64">
        <v>13.881</v>
      </c>
      <c r="D308" s="1" t="s">
        <v>148</v>
      </c>
      <c r="E308" s="1">
        <v>24</v>
      </c>
    </row>
    <row r="309" spans="1:5">
      <c r="A309" s="1" t="s">
        <v>133</v>
      </c>
      <c r="B309" s="1">
        <v>42</v>
      </c>
      <c r="C309" s="64">
        <v>1.0669999999999999</v>
      </c>
      <c r="D309" s="1" t="s">
        <v>171</v>
      </c>
      <c r="E309" s="1">
        <v>25</v>
      </c>
    </row>
    <row r="310" spans="1:5">
      <c r="A310" s="1" t="s">
        <v>133</v>
      </c>
      <c r="B310" s="1">
        <v>42</v>
      </c>
      <c r="C310" s="64">
        <v>96.320999999999998</v>
      </c>
      <c r="D310" s="1" t="s">
        <v>168</v>
      </c>
      <c r="E310" s="1">
        <v>14</v>
      </c>
    </row>
    <row r="311" spans="1:5">
      <c r="A311" s="1" t="s">
        <v>133</v>
      </c>
      <c r="B311" s="1">
        <v>42</v>
      </c>
      <c r="C311" s="64">
        <v>5.5640000000000001</v>
      </c>
      <c r="D311" s="1" t="s">
        <v>157</v>
      </c>
      <c r="E311" s="1">
        <v>17</v>
      </c>
    </row>
    <row r="312" spans="1:5">
      <c r="A312" s="1" t="s">
        <v>133</v>
      </c>
      <c r="B312" s="1">
        <v>42</v>
      </c>
      <c r="C312" s="64">
        <v>40.973999999999997</v>
      </c>
      <c r="D312" s="1" t="s">
        <v>166</v>
      </c>
      <c r="E312" s="1">
        <v>18</v>
      </c>
    </row>
    <row r="313" spans="1:5">
      <c r="A313" s="1" t="s">
        <v>133</v>
      </c>
      <c r="B313" s="1">
        <v>42</v>
      </c>
      <c r="C313" s="64">
        <v>38.17</v>
      </c>
      <c r="D313" s="1" t="s">
        <v>158</v>
      </c>
      <c r="E313" s="1">
        <v>31</v>
      </c>
    </row>
    <row r="314" spans="1:5">
      <c r="A314" s="1" t="s">
        <v>133</v>
      </c>
      <c r="B314" s="1">
        <v>42</v>
      </c>
      <c r="C314" s="64">
        <v>15.551</v>
      </c>
      <c r="D314" s="1" t="s">
        <v>149</v>
      </c>
      <c r="E314" s="1">
        <v>38</v>
      </c>
    </row>
    <row r="315" spans="1:5">
      <c r="A315" s="1" t="s">
        <v>133</v>
      </c>
      <c r="B315" s="1">
        <v>42</v>
      </c>
      <c r="C315" s="64">
        <v>24.744</v>
      </c>
      <c r="D315" s="1" t="s">
        <v>172</v>
      </c>
      <c r="E315" s="1">
        <v>19</v>
      </c>
    </row>
    <row r="316" spans="1:5">
      <c r="A316" s="1" t="s">
        <v>133</v>
      </c>
      <c r="B316" s="1">
        <v>42</v>
      </c>
      <c r="C316" s="64">
        <v>6.8540000000000001</v>
      </c>
      <c r="D316" s="1" t="s">
        <v>159</v>
      </c>
      <c r="E316" s="1">
        <v>20</v>
      </c>
    </row>
    <row r="317" spans="1:5">
      <c r="A317" s="1" t="s">
        <v>133</v>
      </c>
      <c r="B317" s="1">
        <v>42</v>
      </c>
      <c r="C317" s="64">
        <v>0.501</v>
      </c>
      <c r="D317" s="1" t="s">
        <v>162</v>
      </c>
      <c r="E317" s="1">
        <v>9</v>
      </c>
    </row>
    <row r="318" spans="1:5">
      <c r="A318" s="1" t="s">
        <v>134</v>
      </c>
      <c r="B318" s="1">
        <v>43</v>
      </c>
      <c r="C318" s="64">
        <v>0.17100000000000001</v>
      </c>
      <c r="D318" s="1" t="s">
        <v>150</v>
      </c>
      <c r="E318" s="1">
        <v>40</v>
      </c>
    </row>
    <row r="319" spans="1:5">
      <c r="A319" s="1" t="s">
        <v>134</v>
      </c>
      <c r="B319" s="1">
        <v>43</v>
      </c>
      <c r="C319" s="64">
        <v>24.492000000000001</v>
      </c>
      <c r="D319" s="1" t="s">
        <v>160</v>
      </c>
      <c r="E319" s="1">
        <v>15</v>
      </c>
    </row>
    <row r="320" spans="1:5">
      <c r="A320" s="1" t="s">
        <v>134</v>
      </c>
      <c r="B320" s="1">
        <v>43</v>
      </c>
      <c r="C320" s="64">
        <v>1.9419999999999999</v>
      </c>
      <c r="D320" s="1" t="s">
        <v>92</v>
      </c>
      <c r="E320" s="1">
        <v>41</v>
      </c>
    </row>
    <row r="321" spans="1:5">
      <c r="A321" s="1" t="s">
        <v>134</v>
      </c>
      <c r="B321" s="1">
        <v>43</v>
      </c>
      <c r="C321" s="64">
        <v>309.44799999999998</v>
      </c>
      <c r="D321" s="1" t="s">
        <v>146</v>
      </c>
      <c r="E321" s="1">
        <v>3</v>
      </c>
    </row>
    <row r="322" spans="1:5">
      <c r="A322" s="1" t="s">
        <v>134</v>
      </c>
      <c r="B322" s="1">
        <v>43</v>
      </c>
      <c r="C322" s="64">
        <v>59.395000000000003</v>
      </c>
      <c r="D322" s="1" t="s">
        <v>152</v>
      </c>
      <c r="E322" s="1">
        <v>37</v>
      </c>
    </row>
    <row r="323" spans="1:5">
      <c r="A323" s="1" t="s">
        <v>134</v>
      </c>
      <c r="B323" s="1">
        <v>43</v>
      </c>
      <c r="C323" s="64">
        <v>183.86600000000001</v>
      </c>
      <c r="D323" s="1" t="s">
        <v>153</v>
      </c>
      <c r="E323" s="1">
        <v>11</v>
      </c>
    </row>
    <row r="324" spans="1:5">
      <c r="A324" s="1" t="s">
        <v>134</v>
      </c>
      <c r="B324" s="1">
        <v>43</v>
      </c>
      <c r="C324" s="64">
        <v>50.029000000000003</v>
      </c>
      <c r="D324" s="1" t="s">
        <v>163</v>
      </c>
      <c r="E324" s="1">
        <v>16</v>
      </c>
    </row>
    <row r="325" spans="1:5">
      <c r="A325" s="1" t="s">
        <v>134</v>
      </c>
      <c r="B325" s="1">
        <v>43</v>
      </c>
      <c r="C325" s="64">
        <v>34.133000000000003</v>
      </c>
      <c r="D325" s="1" t="s">
        <v>154</v>
      </c>
      <c r="E325" s="1">
        <v>13</v>
      </c>
    </row>
    <row r="326" spans="1:5">
      <c r="A326" s="1" t="s">
        <v>134</v>
      </c>
      <c r="B326" s="1">
        <v>43</v>
      </c>
      <c r="C326" s="64">
        <v>5.7439999999999998</v>
      </c>
      <c r="D326" s="1" t="s">
        <v>173</v>
      </c>
      <c r="E326" s="1">
        <v>29</v>
      </c>
    </row>
    <row r="327" spans="1:5">
      <c r="A327" s="1" t="s">
        <v>134</v>
      </c>
      <c r="B327" s="1">
        <v>43</v>
      </c>
      <c r="C327" s="64">
        <v>58.741999999999997</v>
      </c>
      <c r="D327" s="1" t="s">
        <v>161</v>
      </c>
      <c r="E327" s="1">
        <v>12</v>
      </c>
    </row>
    <row r="328" spans="1:5">
      <c r="A328" s="1" t="s">
        <v>134</v>
      </c>
      <c r="B328" s="1">
        <v>43</v>
      </c>
      <c r="C328" s="64">
        <v>18.23</v>
      </c>
      <c r="D328" s="1" t="s">
        <v>164</v>
      </c>
      <c r="E328" s="1">
        <v>10</v>
      </c>
    </row>
    <row r="329" spans="1:5">
      <c r="A329" s="1" t="s">
        <v>134</v>
      </c>
      <c r="B329" s="1">
        <v>43</v>
      </c>
      <c r="C329" s="64">
        <v>29.334</v>
      </c>
      <c r="D329" s="1" t="s">
        <v>155</v>
      </c>
      <c r="E329" s="1">
        <v>4</v>
      </c>
    </row>
    <row r="330" spans="1:5">
      <c r="A330" s="1" t="s">
        <v>134</v>
      </c>
      <c r="B330" s="1">
        <v>43</v>
      </c>
      <c r="C330" s="64">
        <v>1.052</v>
      </c>
      <c r="D330" s="1" t="s">
        <v>165</v>
      </c>
      <c r="E330" s="1">
        <v>36</v>
      </c>
    </row>
    <row r="331" spans="1:5">
      <c r="A331" s="1" t="s">
        <v>134</v>
      </c>
      <c r="B331" s="1">
        <v>43</v>
      </c>
      <c r="C331" s="64">
        <v>7.1740000000000004</v>
      </c>
      <c r="D331" s="1" t="s">
        <v>147</v>
      </c>
      <c r="E331" s="1">
        <v>6</v>
      </c>
    </row>
    <row r="332" spans="1:5">
      <c r="A332" s="1" t="s">
        <v>134</v>
      </c>
      <c r="B332" s="1">
        <v>43</v>
      </c>
      <c r="C332" s="64">
        <v>15.007999999999999</v>
      </c>
      <c r="D332" s="1" t="s">
        <v>156</v>
      </c>
      <c r="E332" s="1">
        <v>7</v>
      </c>
    </row>
    <row r="333" spans="1:5">
      <c r="A333" s="1" t="s">
        <v>134</v>
      </c>
      <c r="B333" s="1">
        <v>43</v>
      </c>
      <c r="C333" s="64">
        <v>4.5220000000000002</v>
      </c>
      <c r="D333" s="1" t="s">
        <v>56</v>
      </c>
      <c r="E333" s="1">
        <v>2</v>
      </c>
    </row>
    <row r="334" spans="1:5">
      <c r="A334" s="1" t="s">
        <v>134</v>
      </c>
      <c r="B334" s="1">
        <v>43</v>
      </c>
      <c r="C334" s="64">
        <v>3.36</v>
      </c>
      <c r="D334" s="1" t="s">
        <v>148</v>
      </c>
      <c r="E334" s="1">
        <v>24</v>
      </c>
    </row>
    <row r="335" spans="1:5">
      <c r="A335" s="1" t="s">
        <v>134</v>
      </c>
      <c r="B335" s="1">
        <v>43</v>
      </c>
      <c r="C335" s="64">
        <v>5.2939999999999996</v>
      </c>
      <c r="D335" s="1" t="s">
        <v>171</v>
      </c>
      <c r="E335" s="1">
        <v>25</v>
      </c>
    </row>
    <row r="336" spans="1:5">
      <c r="A336" s="1" t="s">
        <v>134</v>
      </c>
      <c r="B336" s="1">
        <v>43</v>
      </c>
      <c r="C336" s="64">
        <v>72.784999999999997</v>
      </c>
      <c r="D336" s="1" t="s">
        <v>168</v>
      </c>
      <c r="E336" s="1">
        <v>14</v>
      </c>
    </row>
    <row r="337" spans="1:5">
      <c r="A337" s="1" t="s">
        <v>134</v>
      </c>
      <c r="B337" s="1">
        <v>43</v>
      </c>
      <c r="C337" s="64">
        <v>8.7149999999999999</v>
      </c>
      <c r="D337" s="1" t="s">
        <v>157</v>
      </c>
      <c r="E337" s="1">
        <v>17</v>
      </c>
    </row>
    <row r="338" spans="1:5">
      <c r="A338" s="1" t="s">
        <v>134</v>
      </c>
      <c r="B338" s="1">
        <v>43</v>
      </c>
      <c r="C338" s="64">
        <v>36.572000000000003</v>
      </c>
      <c r="D338" s="1" t="s">
        <v>166</v>
      </c>
      <c r="E338" s="1">
        <v>18</v>
      </c>
    </row>
    <row r="339" spans="1:5">
      <c r="A339" s="1" t="s">
        <v>134</v>
      </c>
      <c r="B339" s="1">
        <v>43</v>
      </c>
      <c r="C339" s="64">
        <v>29.375</v>
      </c>
      <c r="D339" s="1" t="s">
        <v>158</v>
      </c>
      <c r="E339" s="1">
        <v>31</v>
      </c>
    </row>
    <row r="340" spans="1:5">
      <c r="A340" s="1" t="s">
        <v>134</v>
      </c>
      <c r="B340" s="1">
        <v>43</v>
      </c>
      <c r="C340" s="64">
        <v>3.254</v>
      </c>
      <c r="D340" s="1" t="s">
        <v>149</v>
      </c>
      <c r="E340" s="1">
        <v>38</v>
      </c>
    </row>
    <row r="341" spans="1:5">
      <c r="A341" s="1" t="s">
        <v>134</v>
      </c>
      <c r="B341" s="1">
        <v>43</v>
      </c>
      <c r="C341" s="64">
        <v>1.611</v>
      </c>
      <c r="D341" s="1" t="s">
        <v>159</v>
      </c>
      <c r="E341" s="1">
        <v>20</v>
      </c>
    </row>
    <row r="342" spans="1:5">
      <c r="A342" s="1" t="s">
        <v>135</v>
      </c>
      <c r="B342" s="1">
        <v>44</v>
      </c>
      <c r="C342" s="64">
        <v>2.129</v>
      </c>
      <c r="D342" s="1" t="s">
        <v>160</v>
      </c>
      <c r="E342" s="1">
        <v>15</v>
      </c>
    </row>
    <row r="343" spans="1:5">
      <c r="A343" s="1" t="s">
        <v>135</v>
      </c>
      <c r="B343" s="1">
        <v>44</v>
      </c>
      <c r="C343" s="64">
        <v>12.238</v>
      </c>
      <c r="D343" s="1" t="s">
        <v>151</v>
      </c>
      <c r="E343" s="1">
        <v>23</v>
      </c>
    </row>
    <row r="344" spans="1:5">
      <c r="A344" s="1" t="s">
        <v>135</v>
      </c>
      <c r="B344" s="1">
        <v>44</v>
      </c>
      <c r="C344" s="64">
        <v>0.52100000000000002</v>
      </c>
      <c r="D344" s="1" t="s">
        <v>92</v>
      </c>
      <c r="E344" s="1">
        <v>41</v>
      </c>
    </row>
    <row r="345" spans="1:5">
      <c r="A345" s="1" t="s">
        <v>135</v>
      </c>
      <c r="B345" s="1">
        <v>44</v>
      </c>
      <c r="C345" s="64">
        <v>220.92400000000001</v>
      </c>
      <c r="D345" s="1" t="s">
        <v>146</v>
      </c>
      <c r="E345" s="1">
        <v>3</v>
      </c>
    </row>
    <row r="346" spans="1:5">
      <c r="A346" s="1" t="s">
        <v>135</v>
      </c>
      <c r="B346" s="1">
        <v>44</v>
      </c>
      <c r="C346" s="64">
        <v>8.0519999999999996</v>
      </c>
      <c r="D346" s="1" t="s">
        <v>152</v>
      </c>
      <c r="E346" s="1">
        <v>37</v>
      </c>
    </row>
    <row r="347" spans="1:5">
      <c r="A347" s="1" t="s">
        <v>135</v>
      </c>
      <c r="B347" s="1">
        <v>44</v>
      </c>
      <c r="C347" s="64">
        <v>169.435</v>
      </c>
      <c r="D347" s="1" t="s">
        <v>153</v>
      </c>
      <c r="E347" s="1">
        <v>11</v>
      </c>
    </row>
    <row r="348" spans="1:5">
      <c r="A348" s="1" t="s">
        <v>135</v>
      </c>
      <c r="B348" s="1">
        <v>44</v>
      </c>
      <c r="C348" s="64">
        <v>12.955</v>
      </c>
      <c r="D348" s="1" t="s">
        <v>154</v>
      </c>
      <c r="E348" s="1">
        <v>13</v>
      </c>
    </row>
    <row r="349" spans="1:5">
      <c r="A349" s="1" t="s">
        <v>135</v>
      </c>
      <c r="B349" s="1">
        <v>44</v>
      </c>
      <c r="C349" s="64">
        <v>34.072000000000003</v>
      </c>
      <c r="D349" s="1" t="s">
        <v>161</v>
      </c>
      <c r="E349" s="1">
        <v>12</v>
      </c>
    </row>
    <row r="350" spans="1:5">
      <c r="A350" s="1" t="s">
        <v>135</v>
      </c>
      <c r="B350" s="1">
        <v>44</v>
      </c>
      <c r="C350" s="64">
        <v>19.071000000000002</v>
      </c>
      <c r="D350" s="1" t="s">
        <v>164</v>
      </c>
      <c r="E350" s="1">
        <v>10</v>
      </c>
    </row>
    <row r="351" spans="1:5">
      <c r="A351" s="1" t="s">
        <v>135</v>
      </c>
      <c r="B351" s="1">
        <v>44</v>
      </c>
      <c r="C351" s="64">
        <v>10.314</v>
      </c>
      <c r="D351" s="1" t="s">
        <v>155</v>
      </c>
      <c r="E351" s="1">
        <v>4</v>
      </c>
    </row>
    <row r="352" spans="1:5">
      <c r="A352" s="1" t="s">
        <v>135</v>
      </c>
      <c r="B352" s="1">
        <v>44</v>
      </c>
      <c r="C352" s="64">
        <v>1.405</v>
      </c>
      <c r="D352" s="1" t="s">
        <v>147</v>
      </c>
      <c r="E352" s="1">
        <v>6</v>
      </c>
    </row>
    <row r="353" spans="1:5">
      <c r="A353" s="1" t="s">
        <v>135</v>
      </c>
      <c r="B353" s="1">
        <v>44</v>
      </c>
      <c r="C353" s="64">
        <v>1.1040000000000001</v>
      </c>
      <c r="D353" s="1" t="s">
        <v>156</v>
      </c>
      <c r="E353" s="1">
        <v>7</v>
      </c>
    </row>
    <row r="354" spans="1:5">
      <c r="A354" s="1" t="s">
        <v>135</v>
      </c>
      <c r="B354" s="1">
        <v>44</v>
      </c>
      <c r="C354" s="64">
        <v>2.1970000000000001</v>
      </c>
      <c r="D354" s="1" t="s">
        <v>148</v>
      </c>
      <c r="E354" s="1">
        <v>24</v>
      </c>
    </row>
    <row r="355" spans="1:5">
      <c r="A355" s="1" t="s">
        <v>135</v>
      </c>
      <c r="B355" s="1">
        <v>44</v>
      </c>
      <c r="C355" s="64">
        <v>21.425000000000001</v>
      </c>
      <c r="D355" s="1" t="s">
        <v>171</v>
      </c>
      <c r="E355" s="1">
        <v>25</v>
      </c>
    </row>
    <row r="356" spans="1:5">
      <c r="A356" s="1" t="s">
        <v>135</v>
      </c>
      <c r="B356" s="1">
        <v>44</v>
      </c>
      <c r="C356" s="64">
        <v>100.199</v>
      </c>
      <c r="D356" s="1" t="s">
        <v>168</v>
      </c>
      <c r="E356" s="1">
        <v>14</v>
      </c>
    </row>
    <row r="357" spans="1:5">
      <c r="A357" s="1" t="s">
        <v>135</v>
      </c>
      <c r="B357" s="1">
        <v>44</v>
      </c>
      <c r="C357" s="64">
        <v>0.14099999999999999</v>
      </c>
      <c r="D357" s="1" t="s">
        <v>158</v>
      </c>
      <c r="E357" s="1">
        <v>31</v>
      </c>
    </row>
    <row r="358" spans="1:5">
      <c r="A358" s="1" t="s">
        <v>135</v>
      </c>
      <c r="B358" s="1">
        <v>44</v>
      </c>
      <c r="C358" s="64">
        <v>5.2670000000000003</v>
      </c>
      <c r="D358" s="1" t="s">
        <v>149</v>
      </c>
      <c r="E358" s="1">
        <v>38</v>
      </c>
    </row>
    <row r="359" spans="1:5">
      <c r="A359" s="1" t="s">
        <v>135</v>
      </c>
      <c r="B359" s="1">
        <v>44</v>
      </c>
      <c r="C359" s="64">
        <v>2.8359999999999999</v>
      </c>
      <c r="D359" s="1" t="s">
        <v>159</v>
      </c>
      <c r="E359" s="1">
        <v>20</v>
      </c>
    </row>
    <row r="360" spans="1:5">
      <c r="A360" s="1" t="s">
        <v>135</v>
      </c>
      <c r="B360" s="1">
        <v>44</v>
      </c>
      <c r="C360" s="64">
        <v>5.5620000000000003</v>
      </c>
      <c r="D360" s="1" t="s">
        <v>162</v>
      </c>
      <c r="E360" s="1">
        <v>9</v>
      </c>
    </row>
    <row r="361" spans="1:5">
      <c r="A361" s="1" t="s">
        <v>136</v>
      </c>
      <c r="B361" s="1">
        <v>45</v>
      </c>
      <c r="C361" s="64">
        <v>3.1339999999999999</v>
      </c>
      <c r="D361" s="1" t="s">
        <v>169</v>
      </c>
      <c r="E361" s="1">
        <v>34</v>
      </c>
    </row>
    <row r="362" spans="1:5">
      <c r="A362" s="1" t="s">
        <v>136</v>
      </c>
      <c r="B362" s="1">
        <v>45</v>
      </c>
      <c r="C362" s="64">
        <v>0.96899999999999997</v>
      </c>
      <c r="D362" s="1" t="s">
        <v>160</v>
      </c>
      <c r="E362" s="1">
        <v>15</v>
      </c>
    </row>
    <row r="363" spans="1:5">
      <c r="A363" s="1" t="s">
        <v>136</v>
      </c>
      <c r="B363" s="1">
        <v>45</v>
      </c>
      <c r="C363" s="64">
        <v>0.51200000000000001</v>
      </c>
      <c r="D363" s="1" t="s">
        <v>92</v>
      </c>
      <c r="E363" s="1">
        <v>41</v>
      </c>
    </row>
    <row r="364" spans="1:5">
      <c r="A364" s="1" t="s">
        <v>136</v>
      </c>
      <c r="B364" s="1">
        <v>45</v>
      </c>
      <c r="C364" s="64">
        <v>113.577</v>
      </c>
      <c r="D364" s="1" t="s">
        <v>146</v>
      </c>
      <c r="E364" s="1">
        <v>3</v>
      </c>
    </row>
    <row r="365" spans="1:5">
      <c r="A365" s="1" t="s">
        <v>136</v>
      </c>
      <c r="B365" s="1">
        <v>45</v>
      </c>
      <c r="C365" s="64">
        <v>9.0510000000000002</v>
      </c>
      <c r="D365" s="1" t="s">
        <v>152</v>
      </c>
      <c r="E365" s="1">
        <v>37</v>
      </c>
    </row>
    <row r="366" spans="1:5">
      <c r="A366" s="1" t="s">
        <v>136</v>
      </c>
      <c r="B366" s="1">
        <v>45</v>
      </c>
      <c r="C366" s="64">
        <v>30.524999999999999</v>
      </c>
      <c r="D366" s="1" t="s">
        <v>153</v>
      </c>
      <c r="E366" s="1">
        <v>11</v>
      </c>
    </row>
    <row r="367" spans="1:5">
      <c r="A367" s="1" t="s">
        <v>136</v>
      </c>
      <c r="B367" s="1">
        <v>45</v>
      </c>
      <c r="C367" s="64">
        <v>4.1740000000000004</v>
      </c>
      <c r="D367" s="1" t="s">
        <v>163</v>
      </c>
      <c r="E367" s="1">
        <v>16</v>
      </c>
    </row>
    <row r="368" spans="1:5">
      <c r="A368" s="1" t="s">
        <v>136</v>
      </c>
      <c r="B368" s="1">
        <v>45</v>
      </c>
      <c r="C368" s="64">
        <v>27.27</v>
      </c>
      <c r="D368" s="1" t="s">
        <v>154</v>
      </c>
      <c r="E368" s="1">
        <v>13</v>
      </c>
    </row>
    <row r="369" spans="1:5">
      <c r="A369" s="1" t="s">
        <v>136</v>
      </c>
      <c r="B369" s="1">
        <v>45</v>
      </c>
      <c r="C369" s="64">
        <v>1.2999999999999999E-2</v>
      </c>
      <c r="D369" s="1" t="s">
        <v>173</v>
      </c>
      <c r="E369" s="1">
        <v>29</v>
      </c>
    </row>
    <row r="370" spans="1:5">
      <c r="A370" s="1" t="s">
        <v>136</v>
      </c>
      <c r="B370" s="1">
        <v>45</v>
      </c>
      <c r="C370" s="64">
        <v>28.873000000000001</v>
      </c>
      <c r="D370" s="1" t="s">
        <v>161</v>
      </c>
      <c r="E370" s="1">
        <v>12</v>
      </c>
    </row>
    <row r="371" spans="1:5">
      <c r="A371" s="1" t="s">
        <v>136</v>
      </c>
      <c r="B371" s="1">
        <v>45</v>
      </c>
      <c r="C371" s="64">
        <v>3.4820000000000002</v>
      </c>
      <c r="D371" s="1" t="s">
        <v>164</v>
      </c>
      <c r="E371" s="1">
        <v>10</v>
      </c>
    </row>
    <row r="372" spans="1:5">
      <c r="A372" s="1" t="s">
        <v>136</v>
      </c>
      <c r="B372" s="1">
        <v>45</v>
      </c>
      <c r="C372" s="64">
        <v>2.9489999999999998</v>
      </c>
      <c r="D372" s="1" t="s">
        <v>155</v>
      </c>
      <c r="E372" s="1">
        <v>4</v>
      </c>
    </row>
    <row r="373" spans="1:5">
      <c r="A373" s="1" t="s">
        <v>136</v>
      </c>
      <c r="B373" s="1">
        <v>45</v>
      </c>
      <c r="C373" s="64">
        <v>1.8320000000000001</v>
      </c>
      <c r="D373" s="1" t="s">
        <v>170</v>
      </c>
      <c r="E373" s="1">
        <v>35</v>
      </c>
    </row>
    <row r="374" spans="1:5">
      <c r="A374" s="1" t="s">
        <v>136</v>
      </c>
      <c r="B374" s="1">
        <v>45</v>
      </c>
      <c r="C374" s="64">
        <v>4.0460000000000003</v>
      </c>
      <c r="D374" s="1" t="s">
        <v>171</v>
      </c>
      <c r="E374" s="1">
        <v>25</v>
      </c>
    </row>
    <row r="375" spans="1:5">
      <c r="A375" s="1" t="s">
        <v>136</v>
      </c>
      <c r="B375" s="1">
        <v>45</v>
      </c>
      <c r="C375" s="64">
        <v>6.0330000000000004</v>
      </c>
      <c r="D375" s="1" t="s">
        <v>168</v>
      </c>
      <c r="E375" s="1">
        <v>14</v>
      </c>
    </row>
    <row r="376" spans="1:5">
      <c r="A376" s="1" t="s">
        <v>136</v>
      </c>
      <c r="B376" s="1">
        <v>45</v>
      </c>
      <c r="C376" s="64">
        <v>1.75</v>
      </c>
      <c r="D376" s="1" t="s">
        <v>166</v>
      </c>
      <c r="E376" s="1">
        <v>18</v>
      </c>
    </row>
    <row r="377" spans="1:5">
      <c r="A377" s="1" t="s">
        <v>136</v>
      </c>
      <c r="B377" s="1">
        <v>45</v>
      </c>
      <c r="C377" s="64">
        <v>4.2919999999999998</v>
      </c>
      <c r="D377" s="1" t="s">
        <v>158</v>
      </c>
      <c r="E377" s="1">
        <v>31</v>
      </c>
    </row>
    <row r="378" spans="1:5">
      <c r="A378" s="1" t="s">
        <v>136</v>
      </c>
      <c r="B378" s="1">
        <v>45</v>
      </c>
      <c r="C378" s="64">
        <v>3.7839999999999998</v>
      </c>
      <c r="D378" s="1" t="s">
        <v>149</v>
      </c>
      <c r="E378" s="1">
        <v>38</v>
      </c>
    </row>
    <row r="379" spans="1:5">
      <c r="A379" s="1" t="s">
        <v>136</v>
      </c>
      <c r="B379" s="1">
        <v>45</v>
      </c>
      <c r="C379" s="64">
        <v>2.7949999999999999</v>
      </c>
      <c r="D379" s="1" t="s">
        <v>159</v>
      </c>
      <c r="E379" s="1">
        <v>20</v>
      </c>
    </row>
    <row r="380" spans="1:5">
      <c r="A380" s="1" t="s">
        <v>136</v>
      </c>
      <c r="B380" s="1">
        <v>45</v>
      </c>
      <c r="C380" s="64">
        <v>1.002</v>
      </c>
      <c r="D380" s="1" t="s">
        <v>162</v>
      </c>
      <c r="E380" s="1">
        <v>9</v>
      </c>
    </row>
    <row r="381" spans="1:5">
      <c r="A381" s="1" t="s">
        <v>137</v>
      </c>
      <c r="B381" s="1">
        <v>46</v>
      </c>
      <c r="C381" s="64">
        <v>0.94099999999999995</v>
      </c>
      <c r="D381" s="1" t="s">
        <v>169</v>
      </c>
      <c r="E381" s="1">
        <v>34</v>
      </c>
    </row>
    <row r="382" spans="1:5">
      <c r="A382" s="1" t="s">
        <v>137</v>
      </c>
      <c r="B382" s="1">
        <v>46</v>
      </c>
      <c r="C382" s="64">
        <v>0.315</v>
      </c>
      <c r="D382" s="1" t="s">
        <v>160</v>
      </c>
      <c r="E382" s="1">
        <v>15</v>
      </c>
    </row>
    <row r="383" spans="1:5">
      <c r="A383" s="1" t="s">
        <v>137</v>
      </c>
      <c r="B383" s="1">
        <v>46</v>
      </c>
      <c r="C383" s="64">
        <v>14.223000000000001</v>
      </c>
      <c r="D383" s="1" t="s">
        <v>151</v>
      </c>
      <c r="E383" s="1">
        <v>23</v>
      </c>
    </row>
    <row r="384" spans="1:5">
      <c r="A384" s="1" t="s">
        <v>137</v>
      </c>
      <c r="B384" s="1">
        <v>46</v>
      </c>
      <c r="C384" s="64">
        <v>0.02</v>
      </c>
      <c r="D384" s="1" t="s">
        <v>92</v>
      </c>
      <c r="E384" s="1">
        <v>41</v>
      </c>
    </row>
    <row r="385" spans="1:5">
      <c r="A385" s="1" t="s">
        <v>137</v>
      </c>
      <c r="B385" s="1">
        <v>46</v>
      </c>
      <c r="C385" s="64">
        <v>112.386</v>
      </c>
      <c r="D385" s="1" t="s">
        <v>146</v>
      </c>
      <c r="E385" s="1">
        <v>3</v>
      </c>
    </row>
    <row r="386" spans="1:5">
      <c r="A386" s="1" t="s">
        <v>137</v>
      </c>
      <c r="B386" s="1">
        <v>46</v>
      </c>
      <c r="C386" s="64">
        <v>1.6559999999999999</v>
      </c>
      <c r="D386" s="1" t="s">
        <v>152</v>
      </c>
      <c r="E386" s="1">
        <v>37</v>
      </c>
    </row>
    <row r="387" spans="1:5">
      <c r="A387" s="1" t="s">
        <v>137</v>
      </c>
      <c r="B387" s="1">
        <v>46</v>
      </c>
      <c r="C387" s="64">
        <v>46.29</v>
      </c>
      <c r="D387" s="1" t="s">
        <v>153</v>
      </c>
      <c r="E387" s="1">
        <v>11</v>
      </c>
    </row>
    <row r="388" spans="1:5">
      <c r="A388" s="1" t="s">
        <v>137</v>
      </c>
      <c r="B388" s="1">
        <v>46</v>
      </c>
      <c r="C388" s="64">
        <v>10.542</v>
      </c>
      <c r="D388" s="1" t="s">
        <v>154</v>
      </c>
      <c r="E388" s="1">
        <v>13</v>
      </c>
    </row>
    <row r="389" spans="1:5">
      <c r="A389" s="1" t="s">
        <v>137</v>
      </c>
      <c r="B389" s="1">
        <v>46</v>
      </c>
      <c r="C389" s="64">
        <v>54.314</v>
      </c>
      <c r="D389" s="1" t="s">
        <v>161</v>
      </c>
      <c r="E389" s="1">
        <v>12</v>
      </c>
    </row>
    <row r="390" spans="1:5">
      <c r="A390" s="1" t="s">
        <v>137</v>
      </c>
      <c r="B390" s="1">
        <v>46</v>
      </c>
      <c r="C390" s="64">
        <v>1.2509999999999999</v>
      </c>
      <c r="D390" s="1" t="s">
        <v>164</v>
      </c>
      <c r="E390" s="1">
        <v>10</v>
      </c>
    </row>
    <row r="391" spans="1:5">
      <c r="A391" s="1" t="s">
        <v>137</v>
      </c>
      <c r="B391" s="1">
        <v>46</v>
      </c>
      <c r="C391" s="64">
        <v>16.504000000000001</v>
      </c>
      <c r="D391" s="1" t="s">
        <v>155</v>
      </c>
      <c r="E391" s="1">
        <v>4</v>
      </c>
    </row>
    <row r="392" spans="1:5">
      <c r="A392" s="1" t="s">
        <v>137</v>
      </c>
      <c r="B392" s="1">
        <v>46</v>
      </c>
      <c r="C392" s="64">
        <v>7.5999999999999998E-2</v>
      </c>
      <c r="D392" s="1" t="s">
        <v>147</v>
      </c>
      <c r="E392" s="1">
        <v>6</v>
      </c>
    </row>
    <row r="393" spans="1:5">
      <c r="A393" s="1" t="s">
        <v>137</v>
      </c>
      <c r="B393" s="1">
        <v>46</v>
      </c>
      <c r="C393" s="64">
        <v>1.4530000000000001</v>
      </c>
      <c r="D393" s="1" t="s">
        <v>156</v>
      </c>
      <c r="E393" s="1">
        <v>7</v>
      </c>
    </row>
    <row r="394" spans="1:5">
      <c r="A394" s="1" t="s">
        <v>137</v>
      </c>
      <c r="B394" s="1">
        <v>46</v>
      </c>
      <c r="C394" s="64">
        <v>6.9740000000000002</v>
      </c>
      <c r="D394" s="1" t="s">
        <v>56</v>
      </c>
      <c r="E394" s="1">
        <v>2</v>
      </c>
    </row>
    <row r="395" spans="1:5">
      <c r="A395" s="1" t="s">
        <v>137</v>
      </c>
      <c r="B395" s="1">
        <v>46</v>
      </c>
      <c r="C395" s="64">
        <v>2.5950000000000002</v>
      </c>
      <c r="D395" s="1" t="s">
        <v>171</v>
      </c>
      <c r="E395" s="1">
        <v>25</v>
      </c>
    </row>
    <row r="396" spans="1:5">
      <c r="A396" s="1" t="s">
        <v>137</v>
      </c>
      <c r="B396" s="1">
        <v>46</v>
      </c>
      <c r="C396" s="64">
        <v>22.69</v>
      </c>
      <c r="D396" s="1" t="s">
        <v>168</v>
      </c>
      <c r="E396" s="1">
        <v>14</v>
      </c>
    </row>
    <row r="397" spans="1:5">
      <c r="A397" s="1" t="s">
        <v>137</v>
      </c>
      <c r="B397" s="1">
        <v>46</v>
      </c>
      <c r="C397" s="64">
        <v>0.874</v>
      </c>
      <c r="D397" s="1" t="s">
        <v>157</v>
      </c>
      <c r="E397" s="1">
        <v>17</v>
      </c>
    </row>
    <row r="398" spans="1:5">
      <c r="A398" s="1" t="s">
        <v>137</v>
      </c>
      <c r="B398" s="1">
        <v>46</v>
      </c>
      <c r="C398" s="64">
        <v>2.6379999999999999</v>
      </c>
      <c r="D398" s="1" t="s">
        <v>149</v>
      </c>
      <c r="E398" s="1">
        <v>38</v>
      </c>
    </row>
    <row r="399" spans="1:5">
      <c r="A399" s="1" t="s">
        <v>137</v>
      </c>
      <c r="B399" s="1">
        <v>46</v>
      </c>
      <c r="C399" s="64">
        <v>13.148999999999999</v>
      </c>
      <c r="D399" s="1" t="s">
        <v>159</v>
      </c>
      <c r="E399" s="1">
        <v>20</v>
      </c>
    </row>
    <row r="400" spans="1:5">
      <c r="A400" s="1" t="s">
        <v>138</v>
      </c>
      <c r="B400" s="1">
        <v>47</v>
      </c>
      <c r="C400" s="64">
        <v>1.0349999999999999</v>
      </c>
      <c r="D400" s="1" t="s">
        <v>151</v>
      </c>
      <c r="E400" s="1">
        <v>23</v>
      </c>
    </row>
    <row r="401" spans="1:5">
      <c r="A401" s="1" t="s">
        <v>138</v>
      </c>
      <c r="B401" s="1">
        <v>47</v>
      </c>
      <c r="C401" s="64">
        <v>0.27900000000000003</v>
      </c>
      <c r="D401" s="1" t="s">
        <v>92</v>
      </c>
      <c r="E401" s="1">
        <v>41</v>
      </c>
    </row>
    <row r="402" spans="1:5">
      <c r="A402" s="1" t="s">
        <v>138</v>
      </c>
      <c r="B402" s="1">
        <v>47</v>
      </c>
      <c r="C402" s="64">
        <v>148.316</v>
      </c>
      <c r="D402" s="1" t="s">
        <v>146</v>
      </c>
      <c r="E402" s="1">
        <v>3</v>
      </c>
    </row>
    <row r="403" spans="1:5">
      <c r="A403" s="1" t="s">
        <v>138</v>
      </c>
      <c r="B403" s="1">
        <v>47</v>
      </c>
      <c r="C403" s="64">
        <v>3.4670000000000001</v>
      </c>
      <c r="D403" s="1" t="s">
        <v>154</v>
      </c>
      <c r="E403" s="1">
        <v>13</v>
      </c>
    </row>
    <row r="404" spans="1:5">
      <c r="A404" s="1" t="s">
        <v>138</v>
      </c>
      <c r="B404" s="1">
        <v>47</v>
      </c>
      <c r="C404" s="64">
        <v>1.5780000000000001</v>
      </c>
      <c r="D404" s="1" t="s">
        <v>161</v>
      </c>
      <c r="E404" s="1">
        <v>12</v>
      </c>
    </row>
    <row r="405" spans="1:5">
      <c r="A405" s="1" t="s">
        <v>138</v>
      </c>
      <c r="B405" s="1">
        <v>47</v>
      </c>
      <c r="C405" s="64">
        <v>1.393</v>
      </c>
      <c r="D405" s="1" t="s">
        <v>155</v>
      </c>
      <c r="E405" s="1">
        <v>4</v>
      </c>
    </row>
    <row r="406" spans="1:5">
      <c r="A406" s="1" t="s">
        <v>138</v>
      </c>
      <c r="B406" s="1">
        <v>47</v>
      </c>
      <c r="C406" s="64">
        <v>1.081</v>
      </c>
      <c r="D406" s="1" t="s">
        <v>147</v>
      </c>
      <c r="E406" s="1">
        <v>6</v>
      </c>
    </row>
    <row r="407" spans="1:5">
      <c r="A407" s="1" t="s">
        <v>138</v>
      </c>
      <c r="B407" s="1">
        <v>47</v>
      </c>
      <c r="C407" s="64">
        <v>13.249000000000001</v>
      </c>
      <c r="D407" s="1" t="s">
        <v>171</v>
      </c>
      <c r="E407" s="1">
        <v>25</v>
      </c>
    </row>
    <row r="408" spans="1:5">
      <c r="A408" s="1" t="s">
        <v>138</v>
      </c>
      <c r="B408" s="1">
        <v>47</v>
      </c>
      <c r="C408" s="64">
        <v>31.169</v>
      </c>
      <c r="D408" s="1" t="s">
        <v>168</v>
      </c>
      <c r="E408" s="1">
        <v>14</v>
      </c>
    </row>
    <row r="409" spans="1:5">
      <c r="A409" s="1" t="s">
        <v>138</v>
      </c>
      <c r="B409" s="1">
        <v>47</v>
      </c>
      <c r="C409" s="64">
        <v>0.28599999999999998</v>
      </c>
      <c r="D409" s="1" t="s">
        <v>158</v>
      </c>
      <c r="E409" s="1">
        <v>31</v>
      </c>
    </row>
    <row r="410" spans="1:5">
      <c r="A410" s="1" t="s">
        <v>138</v>
      </c>
      <c r="B410" s="1">
        <v>47</v>
      </c>
      <c r="C410" s="64">
        <v>5.2039999999999997</v>
      </c>
      <c r="D410" s="1" t="s">
        <v>149</v>
      </c>
      <c r="E410" s="1">
        <v>38</v>
      </c>
    </row>
    <row r="411" spans="1:5">
      <c r="A411" s="1" t="s">
        <v>138</v>
      </c>
      <c r="B411" s="1">
        <v>47</v>
      </c>
      <c r="C411" s="64">
        <v>2.2749999999999999</v>
      </c>
      <c r="D411" s="1" t="s">
        <v>159</v>
      </c>
      <c r="E411" s="1">
        <v>20</v>
      </c>
    </row>
    <row r="412" spans="1:5">
      <c r="A412" s="1" t="s">
        <v>139</v>
      </c>
      <c r="B412" s="1">
        <v>49</v>
      </c>
      <c r="C412" s="64">
        <v>6.9720000000000004</v>
      </c>
      <c r="D412" s="1" t="s">
        <v>151</v>
      </c>
      <c r="E412" s="1">
        <v>23</v>
      </c>
    </row>
    <row r="413" spans="1:5">
      <c r="A413" s="1" t="s">
        <v>139</v>
      </c>
      <c r="B413" s="1">
        <v>49</v>
      </c>
      <c r="C413" s="64">
        <v>86.153999999999996</v>
      </c>
      <c r="D413" s="1" t="s">
        <v>146</v>
      </c>
      <c r="E413" s="1">
        <v>3</v>
      </c>
    </row>
    <row r="414" spans="1:5">
      <c r="A414" s="1" t="s">
        <v>139</v>
      </c>
      <c r="B414" s="1">
        <v>49</v>
      </c>
      <c r="C414" s="64">
        <v>3.4849999999999999</v>
      </c>
      <c r="D414" s="1" t="s">
        <v>154</v>
      </c>
      <c r="E414" s="1">
        <v>13</v>
      </c>
    </row>
    <row r="415" spans="1:5">
      <c r="A415" s="1" t="s">
        <v>139</v>
      </c>
      <c r="B415" s="1">
        <v>49</v>
      </c>
      <c r="C415" s="64">
        <v>0.27400000000000002</v>
      </c>
      <c r="D415" s="1" t="s">
        <v>155</v>
      </c>
      <c r="E415" s="1">
        <v>4</v>
      </c>
    </row>
    <row r="416" spans="1:5">
      <c r="A416" s="1" t="s">
        <v>139</v>
      </c>
      <c r="B416" s="1">
        <v>49</v>
      </c>
      <c r="C416" s="64">
        <v>5.383</v>
      </c>
      <c r="D416" s="1" t="s">
        <v>148</v>
      </c>
      <c r="E416" s="1">
        <v>24</v>
      </c>
    </row>
    <row r="417" spans="1:5">
      <c r="A417" s="1" t="s">
        <v>139</v>
      </c>
      <c r="B417" s="1">
        <v>49</v>
      </c>
      <c r="C417" s="64">
        <v>0.46200000000000002</v>
      </c>
      <c r="D417" s="1" t="s">
        <v>157</v>
      </c>
      <c r="E417" s="1">
        <v>17</v>
      </c>
    </row>
    <row r="418" spans="1:5">
      <c r="A418" s="1" t="s">
        <v>139</v>
      </c>
      <c r="B418" s="1">
        <v>49</v>
      </c>
      <c r="C418" s="64">
        <v>7.4569999999999999</v>
      </c>
      <c r="D418" s="1" t="s">
        <v>149</v>
      </c>
      <c r="E418" s="1">
        <v>38</v>
      </c>
    </row>
    <row r="419" spans="1:5">
      <c r="A419" s="1" t="s">
        <v>139</v>
      </c>
      <c r="B419" s="1">
        <v>49</v>
      </c>
      <c r="C419" s="64">
        <v>0.42699999999999999</v>
      </c>
      <c r="D419" s="1" t="s">
        <v>159</v>
      </c>
      <c r="E419" s="1">
        <v>20</v>
      </c>
    </row>
    <row r="420" spans="1:5">
      <c r="A420" s="1" t="s">
        <v>140</v>
      </c>
      <c r="B420" s="1">
        <v>50</v>
      </c>
      <c r="C420" s="64">
        <v>236.21299999999999</v>
      </c>
      <c r="D420" s="1" t="s">
        <v>146</v>
      </c>
      <c r="E420" s="1">
        <v>3</v>
      </c>
    </row>
    <row r="421" spans="1:5">
      <c r="A421" s="1" t="s">
        <v>140</v>
      </c>
      <c r="B421" s="1">
        <v>50</v>
      </c>
      <c r="C421" s="64">
        <v>0.82799999999999996</v>
      </c>
      <c r="D421" s="1" t="s">
        <v>155</v>
      </c>
      <c r="E421" s="1">
        <v>4</v>
      </c>
    </row>
    <row r="422" spans="1:5">
      <c r="A422" s="1" t="s">
        <v>140</v>
      </c>
      <c r="B422" s="1">
        <v>50</v>
      </c>
      <c r="C422" s="64">
        <v>6.032</v>
      </c>
      <c r="D422" s="1" t="s">
        <v>156</v>
      </c>
      <c r="E422" s="1">
        <v>7</v>
      </c>
    </row>
    <row r="423" spans="1:5">
      <c r="A423" s="1" t="s">
        <v>140</v>
      </c>
      <c r="B423" s="1">
        <v>50</v>
      </c>
      <c r="C423" s="64">
        <v>2.4969999999999999</v>
      </c>
      <c r="D423" s="1" t="s">
        <v>148</v>
      </c>
      <c r="E423" s="1">
        <v>24</v>
      </c>
    </row>
    <row r="424" spans="1:5">
      <c r="A424" s="1" t="s">
        <v>140</v>
      </c>
      <c r="B424" s="1">
        <v>50</v>
      </c>
      <c r="C424" s="64">
        <v>0.19600000000000001</v>
      </c>
      <c r="D424" s="1" t="s">
        <v>149</v>
      </c>
      <c r="E424" s="1">
        <v>38</v>
      </c>
    </row>
    <row r="425" spans="1:5">
      <c r="A425" s="1" t="s">
        <v>140</v>
      </c>
      <c r="B425" s="1">
        <v>50</v>
      </c>
      <c r="C425" s="64">
        <v>47.073</v>
      </c>
      <c r="D425" s="1" t="s">
        <v>159</v>
      </c>
      <c r="E425" s="1">
        <v>20</v>
      </c>
    </row>
    <row r="426" spans="1:5">
      <c r="A426" s="1" t="s">
        <v>141</v>
      </c>
      <c r="B426" s="1">
        <v>51</v>
      </c>
      <c r="C426" s="64">
        <v>17.902000000000001</v>
      </c>
      <c r="D426" s="1" t="s">
        <v>151</v>
      </c>
      <c r="E426" s="1">
        <v>23</v>
      </c>
    </row>
    <row r="427" spans="1:5">
      <c r="A427" s="1" t="s">
        <v>141</v>
      </c>
      <c r="B427" s="1">
        <v>51</v>
      </c>
      <c r="C427" s="64">
        <v>1153.546</v>
      </c>
      <c r="D427" s="1" t="s">
        <v>146</v>
      </c>
      <c r="E427" s="1">
        <v>3</v>
      </c>
    </row>
    <row r="428" spans="1:5">
      <c r="A428" s="1" t="s">
        <v>141</v>
      </c>
      <c r="B428" s="1">
        <v>51</v>
      </c>
      <c r="C428" s="64">
        <v>0.106</v>
      </c>
      <c r="D428" s="1" t="s">
        <v>152</v>
      </c>
      <c r="E428" s="1">
        <v>37</v>
      </c>
    </row>
    <row r="429" spans="1:5">
      <c r="A429" s="1" t="s">
        <v>141</v>
      </c>
      <c r="B429" s="1">
        <v>51</v>
      </c>
      <c r="C429" s="64">
        <v>1.774</v>
      </c>
      <c r="D429" s="1" t="s">
        <v>154</v>
      </c>
      <c r="E429" s="1">
        <v>13</v>
      </c>
    </row>
    <row r="430" spans="1:5">
      <c r="A430" s="1" t="s">
        <v>141</v>
      </c>
      <c r="B430" s="1">
        <v>51</v>
      </c>
      <c r="C430" s="64">
        <v>8.173</v>
      </c>
      <c r="D430" s="1" t="s">
        <v>155</v>
      </c>
      <c r="E430" s="1">
        <v>4</v>
      </c>
    </row>
    <row r="431" spans="1:5">
      <c r="A431" s="1" t="s">
        <v>141</v>
      </c>
      <c r="B431" s="1">
        <v>51</v>
      </c>
      <c r="C431" s="64">
        <v>170.96799999999999</v>
      </c>
      <c r="D431" s="1" t="s">
        <v>147</v>
      </c>
      <c r="E431" s="1">
        <v>6</v>
      </c>
    </row>
    <row r="432" spans="1:5">
      <c r="A432" s="1" t="s">
        <v>141</v>
      </c>
      <c r="B432" s="1">
        <v>51</v>
      </c>
      <c r="C432" s="64">
        <v>6.827</v>
      </c>
      <c r="D432" s="1" t="s">
        <v>156</v>
      </c>
      <c r="E432" s="1">
        <v>7</v>
      </c>
    </row>
    <row r="433" spans="1:5">
      <c r="A433" s="1" t="s">
        <v>141</v>
      </c>
      <c r="B433" s="1">
        <v>51</v>
      </c>
      <c r="C433" s="64">
        <v>37.116999999999997</v>
      </c>
      <c r="D433" s="1" t="s">
        <v>148</v>
      </c>
      <c r="E433" s="1">
        <v>24</v>
      </c>
    </row>
    <row r="434" spans="1:5">
      <c r="A434" s="1" t="s">
        <v>141</v>
      </c>
      <c r="B434" s="1">
        <v>51</v>
      </c>
      <c r="C434" s="64">
        <v>1.9470000000000001</v>
      </c>
      <c r="D434" s="1" t="s">
        <v>157</v>
      </c>
      <c r="E434" s="1">
        <v>17</v>
      </c>
    </row>
    <row r="435" spans="1:5">
      <c r="A435" s="1" t="s">
        <v>141</v>
      </c>
      <c r="B435" s="1">
        <v>51</v>
      </c>
      <c r="C435" s="64">
        <v>1.581</v>
      </c>
      <c r="D435" s="1" t="s">
        <v>158</v>
      </c>
      <c r="E435" s="1">
        <v>31</v>
      </c>
    </row>
    <row r="436" spans="1:5">
      <c r="A436" s="1" t="s">
        <v>141</v>
      </c>
      <c r="B436" s="1">
        <v>51</v>
      </c>
      <c r="C436" s="64">
        <v>4.5389999999999997</v>
      </c>
      <c r="D436" s="1" t="s">
        <v>149</v>
      </c>
      <c r="E436" s="1">
        <v>38</v>
      </c>
    </row>
    <row r="437" spans="1:5">
      <c r="A437" s="1" t="s">
        <v>141</v>
      </c>
      <c r="B437" s="1">
        <v>51</v>
      </c>
      <c r="C437" s="64">
        <v>228.65600000000001</v>
      </c>
      <c r="D437" s="1" t="s">
        <v>159</v>
      </c>
      <c r="E437" s="1">
        <v>20</v>
      </c>
    </row>
    <row r="438" spans="1:5">
      <c r="A438" s="1" t="s">
        <v>92</v>
      </c>
      <c r="B438" s="1">
        <v>0</v>
      </c>
      <c r="C438" s="64">
        <v>3.0000000000000001E-3</v>
      </c>
      <c r="D438" s="1" t="s">
        <v>160</v>
      </c>
      <c r="E438" s="1">
        <v>15</v>
      </c>
    </row>
    <row r="439" spans="1:5">
      <c r="A439" s="1" t="s">
        <v>92</v>
      </c>
      <c r="B439" s="1">
        <v>0</v>
      </c>
      <c r="C439" s="64">
        <v>791.58100000000002</v>
      </c>
      <c r="D439" s="1" t="s">
        <v>92</v>
      </c>
      <c r="E439" s="1">
        <v>41</v>
      </c>
    </row>
    <row r="440" spans="1:5">
      <c r="A440" s="1" t="s">
        <v>92</v>
      </c>
      <c r="B440" s="1">
        <v>0</v>
      </c>
      <c r="C440" s="64">
        <v>4.1000000000000002E-2</v>
      </c>
      <c r="D440" s="1" t="s">
        <v>146</v>
      </c>
      <c r="E440" s="1">
        <v>3</v>
      </c>
    </row>
    <row r="441" spans="1:5">
      <c r="A441" s="1" t="s">
        <v>92</v>
      </c>
      <c r="B441" s="1">
        <v>0</v>
      </c>
      <c r="C441" s="64">
        <v>0.154</v>
      </c>
      <c r="D441" s="1" t="s">
        <v>153</v>
      </c>
      <c r="E441" s="1">
        <v>11</v>
      </c>
    </row>
    <row r="442" spans="1:5">
      <c r="A442" s="1" t="s">
        <v>92</v>
      </c>
      <c r="B442" s="1">
        <v>0</v>
      </c>
      <c r="C442" s="64">
        <v>3.2000000000000001E-2</v>
      </c>
      <c r="D442" s="1" t="s">
        <v>163</v>
      </c>
      <c r="E442" s="1">
        <v>16</v>
      </c>
    </row>
    <row r="443" spans="1:5">
      <c r="A443" s="1" t="s">
        <v>92</v>
      </c>
      <c r="B443" s="1">
        <v>0</v>
      </c>
      <c r="C443" s="64">
        <v>6.7000000000000004E-2</v>
      </c>
      <c r="D443" s="1" t="s">
        <v>154</v>
      </c>
      <c r="E443" s="1">
        <v>13</v>
      </c>
    </row>
    <row r="444" spans="1:5">
      <c r="A444" s="1" t="s">
        <v>92</v>
      </c>
      <c r="B444" s="1">
        <v>0</v>
      </c>
      <c r="C444" s="64">
        <v>5.8000000000000003E-2</v>
      </c>
      <c r="D444" s="1" t="s">
        <v>173</v>
      </c>
      <c r="E444" s="1">
        <v>29</v>
      </c>
    </row>
    <row r="445" spans="1:5">
      <c r="A445" s="1" t="s">
        <v>92</v>
      </c>
      <c r="B445" s="1">
        <v>0</v>
      </c>
      <c r="C445" s="64">
        <v>0.32200000000000001</v>
      </c>
      <c r="D445" s="1" t="s">
        <v>161</v>
      </c>
      <c r="E445" s="1">
        <v>12</v>
      </c>
    </row>
    <row r="446" spans="1:5">
      <c r="A446" s="1" t="s">
        <v>92</v>
      </c>
      <c r="B446" s="1">
        <v>0</v>
      </c>
      <c r="C446" s="64">
        <v>3.6999999999999998E-2</v>
      </c>
      <c r="D446" s="1" t="s">
        <v>147</v>
      </c>
      <c r="E446" s="1">
        <v>6</v>
      </c>
    </row>
    <row r="447" spans="1:5">
      <c r="A447" s="1" t="s">
        <v>92</v>
      </c>
      <c r="B447" s="1">
        <v>0</v>
      </c>
      <c r="C447" s="64">
        <v>12.563000000000001</v>
      </c>
      <c r="D447" s="1" t="s">
        <v>171</v>
      </c>
      <c r="E447" s="1">
        <v>25</v>
      </c>
    </row>
    <row r="448" spans="1:5">
      <c r="A448" s="1" t="s">
        <v>92</v>
      </c>
      <c r="B448" s="1">
        <v>0</v>
      </c>
      <c r="C448" s="64">
        <v>9.2140000000000004</v>
      </c>
      <c r="D448" s="1" t="s">
        <v>168</v>
      </c>
      <c r="E448" s="1">
        <v>14</v>
      </c>
    </row>
    <row r="449" spans="1:5">
      <c r="A449" s="1" t="s">
        <v>92</v>
      </c>
      <c r="B449" s="1">
        <v>0</v>
      </c>
      <c r="C449" s="64">
        <v>24.82</v>
      </c>
      <c r="D449" s="1" t="s">
        <v>159</v>
      </c>
      <c r="E449" s="1">
        <v>20</v>
      </c>
    </row>
    <row r="450" spans="1:5">
      <c r="A450" s="1" t="s">
        <v>92</v>
      </c>
      <c r="B450" s="1">
        <v>0</v>
      </c>
      <c r="C450" s="64">
        <v>1.6E-2</v>
      </c>
      <c r="D450" s="1" t="s">
        <v>162</v>
      </c>
      <c r="E450" s="1">
        <v>9</v>
      </c>
    </row>
    <row r="451" spans="1:5">
      <c r="A451" s="1" t="s">
        <v>131</v>
      </c>
      <c r="B451" s="1">
        <v>40</v>
      </c>
      <c r="C451" s="64">
        <v>1.2430000000000001</v>
      </c>
      <c r="D451" s="1" t="s">
        <v>150</v>
      </c>
      <c r="E451" s="1">
        <v>40</v>
      </c>
    </row>
    <row r="452" spans="1:5">
      <c r="A452" s="1" t="s">
        <v>131</v>
      </c>
      <c r="B452" s="1">
        <v>40</v>
      </c>
      <c r="C452" s="64">
        <v>13.648</v>
      </c>
      <c r="D452" s="1" t="s">
        <v>169</v>
      </c>
      <c r="E452" s="1">
        <v>34</v>
      </c>
    </row>
    <row r="453" spans="1:5">
      <c r="A453" s="1" t="s">
        <v>131</v>
      </c>
      <c r="B453" s="1">
        <v>40</v>
      </c>
      <c r="C453" s="64">
        <v>0.40899999999999997</v>
      </c>
      <c r="D453" s="1" t="s">
        <v>160</v>
      </c>
      <c r="E453" s="1">
        <v>15</v>
      </c>
    </row>
    <row r="454" spans="1:5">
      <c r="A454" s="1" t="s">
        <v>131</v>
      </c>
      <c r="B454" s="1">
        <v>40</v>
      </c>
      <c r="C454" s="64">
        <v>145.90899999999999</v>
      </c>
      <c r="D454" s="1" t="s">
        <v>151</v>
      </c>
      <c r="E454" s="1">
        <v>23</v>
      </c>
    </row>
    <row r="455" spans="1:5">
      <c r="A455" s="1" t="s">
        <v>131</v>
      </c>
      <c r="B455" s="1">
        <v>40</v>
      </c>
      <c r="C455" s="64">
        <v>260.02</v>
      </c>
      <c r="D455" s="1" t="s">
        <v>146</v>
      </c>
      <c r="E455" s="1">
        <v>3</v>
      </c>
    </row>
    <row r="456" spans="1:5">
      <c r="A456" s="1" t="s">
        <v>131</v>
      </c>
      <c r="B456" s="1">
        <v>40</v>
      </c>
      <c r="C456" s="64">
        <v>7.1289999999999996</v>
      </c>
      <c r="D456" s="1" t="s">
        <v>152</v>
      </c>
      <c r="E456" s="1">
        <v>37</v>
      </c>
    </row>
    <row r="457" spans="1:5">
      <c r="A457" s="1" t="s">
        <v>131</v>
      </c>
      <c r="B457" s="1">
        <v>40</v>
      </c>
      <c r="C457" s="64">
        <v>2.6850000000000001</v>
      </c>
      <c r="D457" s="1" t="s">
        <v>161</v>
      </c>
      <c r="E457" s="1">
        <v>12</v>
      </c>
    </row>
    <row r="458" spans="1:5">
      <c r="A458" s="1" t="s">
        <v>131</v>
      </c>
      <c r="B458" s="1">
        <v>40</v>
      </c>
      <c r="C458" s="64">
        <v>1.6479999999999999</v>
      </c>
      <c r="D458" s="1" t="s">
        <v>164</v>
      </c>
      <c r="E458" s="1">
        <v>10</v>
      </c>
    </row>
    <row r="459" spans="1:5">
      <c r="A459" s="1" t="s">
        <v>131</v>
      </c>
      <c r="B459" s="1">
        <v>40</v>
      </c>
      <c r="C459" s="64">
        <v>40.975000000000001</v>
      </c>
      <c r="D459" s="1" t="s">
        <v>155</v>
      </c>
      <c r="E459" s="1">
        <v>4</v>
      </c>
    </row>
    <row r="460" spans="1:5">
      <c r="A460" s="1" t="s">
        <v>131</v>
      </c>
      <c r="B460" s="1">
        <v>40</v>
      </c>
      <c r="C460" s="64">
        <v>18.597000000000001</v>
      </c>
      <c r="D460" s="1" t="s">
        <v>147</v>
      </c>
      <c r="E460" s="1">
        <v>6</v>
      </c>
    </row>
    <row r="461" spans="1:5">
      <c r="A461" s="1" t="s">
        <v>131</v>
      </c>
      <c r="B461" s="1">
        <v>40</v>
      </c>
      <c r="C461" s="64">
        <v>1.1519999999999999</v>
      </c>
      <c r="D461" s="1" t="s">
        <v>157</v>
      </c>
      <c r="E461" s="1">
        <v>17</v>
      </c>
    </row>
    <row r="462" spans="1:5">
      <c r="A462" s="1" t="s">
        <v>131</v>
      </c>
      <c r="B462" s="1">
        <v>40</v>
      </c>
      <c r="C462" s="64">
        <v>35.953000000000003</v>
      </c>
      <c r="D462" s="1" t="s">
        <v>166</v>
      </c>
      <c r="E462" s="1">
        <v>18</v>
      </c>
    </row>
    <row r="463" spans="1:5">
      <c r="A463" s="1" t="s">
        <v>131</v>
      </c>
      <c r="B463" s="1">
        <v>40</v>
      </c>
      <c r="C463" s="64">
        <v>8.1940000000000008</v>
      </c>
      <c r="D463" s="1" t="s">
        <v>149</v>
      </c>
      <c r="E463" s="1">
        <v>38</v>
      </c>
    </row>
    <row r="464" spans="1:5">
      <c r="A464" s="1" t="s">
        <v>131</v>
      </c>
      <c r="B464" s="1">
        <v>40</v>
      </c>
      <c r="C464" s="64">
        <v>30.698</v>
      </c>
      <c r="D464" s="1" t="s">
        <v>159</v>
      </c>
      <c r="E464" s="1">
        <v>20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3:I38"/>
  <sheetViews>
    <sheetView workbookViewId="0">
      <selection activeCell="I5" sqref="I5"/>
    </sheetView>
  </sheetViews>
  <sheetFormatPr defaultRowHeight="12.75"/>
  <cols>
    <col min="1" max="1" width="13.85546875" bestFit="1" customWidth="1"/>
    <col min="2" max="2" width="17.7109375" bestFit="1" customWidth="1"/>
    <col min="3" max="3" width="18.140625" bestFit="1" customWidth="1"/>
  </cols>
  <sheetData>
    <row r="3" spans="1:9">
      <c r="B3" s="71" t="s">
        <v>26292</v>
      </c>
    </row>
    <row r="4" spans="1:9">
      <c r="A4" s="71" t="s">
        <v>26287</v>
      </c>
      <c r="B4" t="s">
        <v>26289</v>
      </c>
      <c r="C4" t="s">
        <v>26293</v>
      </c>
      <c r="G4" s="70" t="s">
        <v>26290</v>
      </c>
      <c r="H4" s="70" t="s">
        <v>26291</v>
      </c>
      <c r="I4" s="73">
        <v>40426</v>
      </c>
    </row>
    <row r="5" spans="1:9">
      <c r="A5" s="72">
        <v>0</v>
      </c>
      <c r="B5" s="4">
        <v>0</v>
      </c>
      <c r="C5" s="4">
        <v>0</v>
      </c>
      <c r="G5" s="72">
        <v>0</v>
      </c>
      <c r="H5" s="4">
        <v>0</v>
      </c>
      <c r="I5">
        <v>0</v>
      </c>
    </row>
    <row r="6" spans="1:9">
      <c r="A6" s="72">
        <v>2</v>
      </c>
      <c r="B6" s="4">
        <v>19</v>
      </c>
      <c r="C6" s="4">
        <v>19</v>
      </c>
      <c r="G6" s="72">
        <v>2</v>
      </c>
      <c r="H6" s="4">
        <v>19</v>
      </c>
      <c r="I6">
        <v>19</v>
      </c>
    </row>
    <row r="7" spans="1:9">
      <c r="A7" s="72">
        <v>3</v>
      </c>
      <c r="B7" s="4">
        <v>0</v>
      </c>
      <c r="C7" s="4">
        <v>0</v>
      </c>
      <c r="G7" s="72">
        <v>3</v>
      </c>
      <c r="H7" s="4">
        <v>0</v>
      </c>
      <c r="I7">
        <v>0</v>
      </c>
    </row>
    <row r="8" spans="1:9">
      <c r="A8" s="72">
        <v>4</v>
      </c>
      <c r="B8" s="4">
        <v>9</v>
      </c>
      <c r="C8" s="4">
        <v>9</v>
      </c>
      <c r="G8" s="72">
        <v>4</v>
      </c>
      <c r="H8" s="4">
        <v>9</v>
      </c>
      <c r="I8">
        <v>9</v>
      </c>
    </row>
    <row r="9" spans="1:9">
      <c r="A9" s="72">
        <v>5</v>
      </c>
      <c r="B9" s="4">
        <v>224</v>
      </c>
      <c r="C9" s="4">
        <v>224</v>
      </c>
      <c r="G9" s="72">
        <v>5</v>
      </c>
      <c r="H9" s="4">
        <v>224</v>
      </c>
      <c r="I9">
        <v>224</v>
      </c>
    </row>
    <row r="10" spans="1:9">
      <c r="A10" s="72">
        <v>6</v>
      </c>
      <c r="B10" s="4">
        <v>0</v>
      </c>
      <c r="C10" s="4">
        <v>0</v>
      </c>
      <c r="G10" s="72">
        <v>6</v>
      </c>
      <c r="H10" s="4">
        <v>0</v>
      </c>
      <c r="I10">
        <v>0</v>
      </c>
    </row>
    <row r="11" spans="1:9">
      <c r="A11" s="72">
        <v>7</v>
      </c>
      <c r="B11" s="4">
        <v>16</v>
      </c>
      <c r="C11" s="4">
        <v>16</v>
      </c>
      <c r="G11" s="72">
        <v>7</v>
      </c>
      <c r="H11" s="4">
        <v>16</v>
      </c>
      <c r="I11">
        <v>16</v>
      </c>
    </row>
    <row r="12" spans="1:9">
      <c r="A12" s="72">
        <v>8</v>
      </c>
      <c r="B12" s="4">
        <v>15</v>
      </c>
      <c r="C12" s="4">
        <v>15</v>
      </c>
      <c r="G12" s="72">
        <v>8</v>
      </c>
      <c r="H12" s="4">
        <v>15</v>
      </c>
      <c r="I12">
        <v>15</v>
      </c>
    </row>
    <row r="13" spans="1:9">
      <c r="A13" s="72">
        <v>18</v>
      </c>
      <c r="B13" s="4">
        <v>0</v>
      </c>
      <c r="C13" s="4">
        <v>0</v>
      </c>
      <c r="G13" s="72">
        <v>18</v>
      </c>
      <c r="H13" s="4">
        <v>0</v>
      </c>
      <c r="I13">
        <v>0</v>
      </c>
    </row>
    <row r="14" spans="1:9">
      <c r="A14" s="72">
        <v>20</v>
      </c>
      <c r="B14" s="4">
        <v>1098</v>
      </c>
      <c r="C14" s="4">
        <v>1098</v>
      </c>
      <c r="G14" s="72">
        <v>20</v>
      </c>
      <c r="H14" s="4">
        <v>1098</v>
      </c>
      <c r="I14">
        <v>1098</v>
      </c>
    </row>
    <row r="15" spans="1:9">
      <c r="A15" s="72">
        <v>23</v>
      </c>
      <c r="B15" s="4">
        <v>9</v>
      </c>
      <c r="C15" s="4">
        <v>9</v>
      </c>
      <c r="G15" s="72">
        <v>23</v>
      </c>
      <c r="H15" s="4">
        <v>9</v>
      </c>
      <c r="I15">
        <v>9</v>
      </c>
    </row>
    <row r="16" spans="1:9">
      <c r="A16" s="72">
        <v>25</v>
      </c>
      <c r="B16" s="4">
        <v>0</v>
      </c>
      <c r="C16" s="4">
        <v>0</v>
      </c>
      <c r="G16" s="72">
        <v>25</v>
      </c>
      <c r="H16" s="4">
        <v>0</v>
      </c>
      <c r="I16">
        <v>0</v>
      </c>
    </row>
    <row r="17" spans="1:9">
      <c r="A17" s="72">
        <v>26</v>
      </c>
      <c r="B17" s="4">
        <v>0</v>
      </c>
      <c r="C17" s="4">
        <v>0</v>
      </c>
      <c r="G17" s="72">
        <v>26</v>
      </c>
      <c r="H17" s="4">
        <v>0</v>
      </c>
      <c r="I17">
        <v>0</v>
      </c>
    </row>
    <row r="18" spans="1:9">
      <c r="A18" s="72">
        <v>28</v>
      </c>
      <c r="B18" s="4">
        <v>0</v>
      </c>
      <c r="C18" s="4">
        <v>0</v>
      </c>
      <c r="G18" s="72">
        <v>28</v>
      </c>
      <c r="H18" s="4">
        <v>0</v>
      </c>
      <c r="I18">
        <v>0</v>
      </c>
    </row>
    <row r="19" spans="1:9">
      <c r="A19" s="72">
        <v>31</v>
      </c>
      <c r="B19" s="4">
        <v>202</v>
      </c>
      <c r="C19" s="4">
        <v>202</v>
      </c>
      <c r="G19" s="72">
        <v>31</v>
      </c>
      <c r="H19" s="4">
        <v>202</v>
      </c>
      <c r="I19">
        <v>202</v>
      </c>
    </row>
    <row r="20" spans="1:9">
      <c r="A20" s="72">
        <v>32</v>
      </c>
      <c r="B20" s="4">
        <v>6</v>
      </c>
      <c r="C20" s="4">
        <v>6</v>
      </c>
      <c r="G20" s="72">
        <v>32</v>
      </c>
      <c r="H20" s="4">
        <v>6</v>
      </c>
      <c r="I20">
        <v>6</v>
      </c>
    </row>
    <row r="21" spans="1:9">
      <c r="A21" s="72">
        <v>33</v>
      </c>
      <c r="B21" s="4">
        <v>0</v>
      </c>
      <c r="C21" s="4">
        <v>0</v>
      </c>
      <c r="G21" s="72">
        <v>33</v>
      </c>
      <c r="H21" s="4">
        <v>0</v>
      </c>
      <c r="I21">
        <v>0</v>
      </c>
    </row>
    <row r="22" spans="1:9">
      <c r="A22" s="72">
        <v>34</v>
      </c>
      <c r="B22" s="4">
        <v>20</v>
      </c>
      <c r="C22" s="4">
        <v>20</v>
      </c>
      <c r="G22" s="72">
        <v>34</v>
      </c>
      <c r="H22" s="4">
        <v>20</v>
      </c>
      <c r="I22">
        <v>20</v>
      </c>
    </row>
    <row r="23" spans="1:9">
      <c r="A23" s="72">
        <v>35</v>
      </c>
      <c r="B23" s="4">
        <v>47</v>
      </c>
      <c r="C23" s="4">
        <v>47</v>
      </c>
      <c r="G23" s="72">
        <v>35</v>
      </c>
      <c r="H23" s="4">
        <v>47</v>
      </c>
      <c r="I23">
        <v>47</v>
      </c>
    </row>
    <row r="24" spans="1:9">
      <c r="A24" s="72">
        <v>37</v>
      </c>
      <c r="B24" s="4">
        <v>2</v>
      </c>
      <c r="C24" s="4">
        <v>2</v>
      </c>
      <c r="G24" s="72">
        <v>37</v>
      </c>
      <c r="H24" s="4">
        <v>2</v>
      </c>
      <c r="I24">
        <v>2</v>
      </c>
    </row>
    <row r="25" spans="1:9">
      <c r="A25" s="72">
        <v>38</v>
      </c>
      <c r="B25" s="4">
        <v>2</v>
      </c>
      <c r="C25" s="4">
        <v>2</v>
      </c>
      <c r="G25" s="72">
        <v>38</v>
      </c>
      <c r="H25" s="4">
        <v>2</v>
      </c>
      <c r="I25">
        <v>2</v>
      </c>
    </row>
    <row r="26" spans="1:9">
      <c r="A26" s="72">
        <v>39</v>
      </c>
      <c r="B26" s="4">
        <v>4</v>
      </c>
      <c r="C26" s="4">
        <v>4</v>
      </c>
      <c r="G26" s="72">
        <v>39</v>
      </c>
      <c r="H26" s="4">
        <v>4</v>
      </c>
      <c r="I26">
        <v>4</v>
      </c>
    </row>
    <row r="27" spans="1:9">
      <c r="A27" s="72">
        <v>40</v>
      </c>
      <c r="B27" s="4">
        <v>15</v>
      </c>
      <c r="C27" s="4">
        <v>15</v>
      </c>
      <c r="G27" s="72">
        <v>40</v>
      </c>
      <c r="H27" s="4">
        <v>15</v>
      </c>
      <c r="I27">
        <v>15</v>
      </c>
    </row>
    <row r="28" spans="1:9">
      <c r="A28" s="72">
        <v>41</v>
      </c>
      <c r="B28" s="4">
        <v>105</v>
      </c>
      <c r="C28" s="4">
        <v>81</v>
      </c>
      <c r="G28" s="72">
        <v>41</v>
      </c>
      <c r="H28" s="4">
        <v>105</v>
      </c>
      <c r="I28">
        <v>81</v>
      </c>
    </row>
    <row r="29" spans="1:9">
      <c r="A29" s="72">
        <v>42</v>
      </c>
      <c r="B29" s="4">
        <v>1133</v>
      </c>
      <c r="C29" s="4">
        <v>833</v>
      </c>
      <c r="G29" s="72">
        <v>42</v>
      </c>
      <c r="H29" s="4">
        <v>1133</v>
      </c>
      <c r="I29">
        <v>833</v>
      </c>
    </row>
    <row r="30" spans="1:9">
      <c r="A30" s="72">
        <v>43</v>
      </c>
      <c r="B30" s="4">
        <v>1178</v>
      </c>
      <c r="C30" s="4">
        <v>437</v>
      </c>
      <c r="G30" s="72">
        <v>43</v>
      </c>
      <c r="H30" s="4">
        <v>1178</v>
      </c>
      <c r="I30">
        <v>437</v>
      </c>
    </row>
    <row r="31" spans="1:9">
      <c r="A31" s="72">
        <v>44</v>
      </c>
      <c r="B31" s="4">
        <v>1127</v>
      </c>
      <c r="C31" s="4">
        <v>132</v>
      </c>
      <c r="G31" s="72">
        <v>44</v>
      </c>
      <c r="H31" s="4">
        <v>1127</v>
      </c>
      <c r="I31">
        <v>132</v>
      </c>
    </row>
    <row r="32" spans="1:9">
      <c r="A32" s="72">
        <v>45</v>
      </c>
      <c r="B32" s="4">
        <v>317</v>
      </c>
      <c r="C32" s="4">
        <v>270</v>
      </c>
      <c r="G32" s="72">
        <v>45</v>
      </c>
      <c r="H32" s="4">
        <v>317</v>
      </c>
      <c r="I32">
        <v>270</v>
      </c>
    </row>
    <row r="33" spans="1:9">
      <c r="A33" s="72">
        <v>46</v>
      </c>
      <c r="B33" s="4">
        <v>346</v>
      </c>
      <c r="C33" s="4">
        <v>346</v>
      </c>
      <c r="G33" s="72">
        <v>46</v>
      </c>
      <c r="H33" s="4">
        <v>346</v>
      </c>
      <c r="I33">
        <v>346</v>
      </c>
    </row>
    <row r="34" spans="1:9">
      <c r="A34" s="72">
        <v>47</v>
      </c>
      <c r="B34" s="4">
        <v>28</v>
      </c>
      <c r="C34" s="4">
        <v>28</v>
      </c>
      <c r="G34" s="72">
        <v>47</v>
      </c>
      <c r="H34" s="4">
        <v>28</v>
      </c>
      <c r="I34">
        <v>28</v>
      </c>
    </row>
    <row r="35" spans="1:9">
      <c r="A35" s="72">
        <v>49</v>
      </c>
      <c r="B35" s="4">
        <v>28</v>
      </c>
      <c r="C35" s="4">
        <v>28</v>
      </c>
      <c r="G35" s="72">
        <v>49</v>
      </c>
      <c r="H35" s="4">
        <v>28</v>
      </c>
      <c r="I35">
        <v>28</v>
      </c>
    </row>
    <row r="36" spans="1:9">
      <c r="A36" s="72">
        <v>51</v>
      </c>
      <c r="B36" s="4">
        <v>15</v>
      </c>
      <c r="C36" s="4">
        <v>15</v>
      </c>
      <c r="G36" s="72">
        <v>51</v>
      </c>
      <c r="H36" s="4">
        <v>15</v>
      </c>
      <c r="I36">
        <v>15</v>
      </c>
    </row>
    <row r="37" spans="1:9">
      <c r="A37" s="72" t="s">
        <v>26288</v>
      </c>
      <c r="B37" s="4"/>
      <c r="C37" s="4"/>
    </row>
    <row r="38" spans="1:9">
      <c r="A38" s="72" t="s">
        <v>2</v>
      </c>
      <c r="B38" s="4">
        <v>5965</v>
      </c>
      <c r="C38" s="4">
        <v>3858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3:G8"/>
  <sheetViews>
    <sheetView workbookViewId="0">
      <selection activeCell="G5" sqref="G5"/>
    </sheetView>
  </sheetViews>
  <sheetFormatPr defaultRowHeight="12.75"/>
  <cols>
    <col min="1" max="1" width="13.85546875" bestFit="1" customWidth="1"/>
    <col min="2" max="2" width="18.42578125" bestFit="1" customWidth="1"/>
    <col min="3" max="3" width="19.7109375" bestFit="1" customWidth="1"/>
  </cols>
  <sheetData>
    <row r="3" spans="1:7">
      <c r="B3" s="71" t="s">
        <v>26292</v>
      </c>
      <c r="F3" t="s">
        <v>26312</v>
      </c>
      <c r="G3" t="s">
        <v>26311</v>
      </c>
    </row>
    <row r="4" spans="1:7">
      <c r="A4" s="71" t="s">
        <v>26287</v>
      </c>
      <c r="B4" t="s">
        <v>26306</v>
      </c>
      <c r="C4" t="s">
        <v>26307</v>
      </c>
      <c r="F4" t="s">
        <v>26308</v>
      </c>
      <c r="G4">
        <v>254.10000000000014</v>
      </c>
    </row>
    <row r="5" spans="1:7">
      <c r="A5" s="72">
        <v>52</v>
      </c>
      <c r="B5" s="4">
        <v>254.10000000000014</v>
      </c>
      <c r="C5" s="4">
        <v>209</v>
      </c>
      <c r="F5" t="s">
        <v>26309</v>
      </c>
      <c r="G5">
        <v>193.02307200000018</v>
      </c>
    </row>
    <row r="6" spans="1:7">
      <c r="A6" s="72">
        <v>239</v>
      </c>
      <c r="B6" s="4">
        <v>193.02307200000018</v>
      </c>
      <c r="C6" s="4">
        <v>303</v>
      </c>
      <c r="F6" t="s">
        <v>26310</v>
      </c>
      <c r="G6">
        <v>26532.366960001607</v>
      </c>
    </row>
    <row r="7" spans="1:7">
      <c r="A7" s="72">
        <v>310</v>
      </c>
      <c r="B7" s="4">
        <v>26532.366960001607</v>
      </c>
      <c r="C7" s="4">
        <v>3376</v>
      </c>
      <c r="F7" t="s">
        <v>2</v>
      </c>
      <c r="G7">
        <v>26979.49003200161</v>
      </c>
    </row>
    <row r="8" spans="1:7">
      <c r="A8" s="72" t="s">
        <v>2</v>
      </c>
      <c r="B8" s="4">
        <v>26979.49003200161</v>
      </c>
      <c r="C8" s="4">
        <v>3888</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dimension ref="A1:AU7842"/>
  <sheetViews>
    <sheetView topLeftCell="AB1" workbookViewId="0">
      <selection activeCell="X1" sqref="X1"/>
    </sheetView>
  </sheetViews>
  <sheetFormatPr defaultRowHeight="12.75"/>
  <sheetData>
    <row r="1" spans="1:47">
      <c r="A1" t="s">
        <v>174</v>
      </c>
      <c r="B1" t="s">
        <v>175</v>
      </c>
      <c r="C1" t="s">
        <v>45</v>
      </c>
      <c r="D1" t="s">
        <v>176</v>
      </c>
      <c r="E1" t="s">
        <v>177</v>
      </c>
      <c r="F1" t="s">
        <v>178</v>
      </c>
      <c r="G1" t="s">
        <v>179</v>
      </c>
      <c r="H1" t="s">
        <v>180</v>
      </c>
      <c r="I1" t="s">
        <v>181</v>
      </c>
      <c r="J1" t="s">
        <v>142</v>
      </c>
      <c r="K1" t="s">
        <v>182</v>
      </c>
      <c r="L1" t="s">
        <v>183</v>
      </c>
      <c r="M1" t="s">
        <v>184</v>
      </c>
      <c r="N1" t="s">
        <v>185</v>
      </c>
      <c r="O1" t="s">
        <v>186</v>
      </c>
      <c r="P1" t="s">
        <v>187</v>
      </c>
      <c r="Q1" t="s">
        <v>188</v>
      </c>
      <c r="R1" t="s">
        <v>189</v>
      </c>
      <c r="S1" t="s">
        <v>190</v>
      </c>
      <c r="T1" t="s">
        <v>191</v>
      </c>
      <c r="U1" t="s">
        <v>192</v>
      </c>
      <c r="V1" t="s">
        <v>193</v>
      </c>
      <c r="W1" t="s">
        <v>194</v>
      </c>
      <c r="X1" t="s">
        <v>195</v>
      </c>
      <c r="Y1" t="s">
        <v>196</v>
      </c>
      <c r="Z1" t="s">
        <v>197</v>
      </c>
      <c r="AA1" t="s">
        <v>198</v>
      </c>
      <c r="AB1" t="s">
        <v>199</v>
      </c>
      <c r="AC1" t="s">
        <v>200</v>
      </c>
      <c r="AD1" t="s">
        <v>201</v>
      </c>
      <c r="AE1" t="s">
        <v>202</v>
      </c>
      <c r="AF1" t="s">
        <v>203</v>
      </c>
      <c r="AG1" t="s">
        <v>204</v>
      </c>
      <c r="AH1" t="s">
        <v>205</v>
      </c>
      <c r="AI1" t="s">
        <v>206</v>
      </c>
      <c r="AJ1" t="s">
        <v>207</v>
      </c>
      <c r="AK1" t="s">
        <v>208</v>
      </c>
      <c r="AL1" t="s">
        <v>209</v>
      </c>
      <c r="AM1" t="s">
        <v>210</v>
      </c>
      <c r="AN1" t="s">
        <v>211</v>
      </c>
      <c r="AO1" t="s">
        <v>212</v>
      </c>
      <c r="AP1" t="s">
        <v>213</v>
      </c>
      <c r="AQ1" t="s">
        <v>214</v>
      </c>
      <c r="AR1" t="s">
        <v>26305</v>
      </c>
      <c r="AS1" t="s">
        <v>215</v>
      </c>
      <c r="AT1" t="s">
        <v>90</v>
      </c>
      <c r="AU1" t="s">
        <v>91</v>
      </c>
    </row>
    <row r="2" spans="1:47">
      <c r="A2" t="s">
        <v>216</v>
      </c>
      <c r="C2">
        <v>310</v>
      </c>
      <c r="D2" t="s">
        <v>217</v>
      </c>
      <c r="E2">
        <v>101</v>
      </c>
      <c r="F2" t="s">
        <v>218</v>
      </c>
      <c r="G2" t="s">
        <v>219</v>
      </c>
      <c r="H2" t="s">
        <v>220</v>
      </c>
      <c r="I2" t="s">
        <v>221</v>
      </c>
      <c r="J2">
        <v>2.2800000000000001E-2</v>
      </c>
      <c r="K2">
        <v>0</v>
      </c>
      <c r="L2">
        <v>0</v>
      </c>
      <c r="M2">
        <v>0</v>
      </c>
      <c r="N2">
        <v>0</v>
      </c>
      <c r="P2">
        <v>0</v>
      </c>
      <c r="Q2">
        <v>1</v>
      </c>
      <c r="R2">
        <v>12300</v>
      </c>
      <c r="S2" t="s">
        <v>223</v>
      </c>
      <c r="T2">
        <v>0</v>
      </c>
      <c r="U2" t="s">
        <v>216</v>
      </c>
      <c r="V2" t="s">
        <v>224</v>
      </c>
      <c r="W2" t="s">
        <v>225</v>
      </c>
      <c r="Y2">
        <v>12300</v>
      </c>
      <c r="AB2">
        <v>0</v>
      </c>
      <c r="AC2">
        <v>0</v>
      </c>
      <c r="AD2">
        <v>3</v>
      </c>
      <c r="AE2">
        <v>1591</v>
      </c>
      <c r="AF2">
        <v>1.75</v>
      </c>
      <c r="AQ2">
        <v>1</v>
      </c>
      <c r="AR2">
        <f t="shared" ref="AR2:AR65" si="0">AB2*9.68*VLOOKUP(AU2,atten,10,FALSE)</f>
        <v>0</v>
      </c>
      <c r="AS2">
        <v>1</v>
      </c>
      <c r="AT2" t="s">
        <v>135</v>
      </c>
      <c r="AU2">
        <v>44</v>
      </c>
    </row>
    <row r="3" spans="1:47">
      <c r="A3" t="s">
        <v>226</v>
      </c>
      <c r="C3">
        <v>310</v>
      </c>
      <c r="D3" t="s">
        <v>227</v>
      </c>
      <c r="E3">
        <v>101</v>
      </c>
      <c r="F3" t="s">
        <v>228</v>
      </c>
      <c r="G3" t="s">
        <v>219</v>
      </c>
      <c r="H3" t="s">
        <v>220</v>
      </c>
      <c r="I3" t="s">
        <v>229</v>
      </c>
      <c r="J3">
        <v>0.43837999999999999</v>
      </c>
      <c r="K3">
        <v>1</v>
      </c>
      <c r="L3">
        <v>1</v>
      </c>
      <c r="M3">
        <v>1</v>
      </c>
      <c r="N3">
        <v>1</v>
      </c>
      <c r="O3" t="s">
        <v>225</v>
      </c>
      <c r="P3">
        <v>0</v>
      </c>
      <c r="Q3">
        <v>1</v>
      </c>
      <c r="R3">
        <v>5500</v>
      </c>
      <c r="S3" t="s">
        <v>223</v>
      </c>
      <c r="T3">
        <v>5500</v>
      </c>
      <c r="U3" t="s">
        <v>226</v>
      </c>
      <c r="V3" t="s">
        <v>224</v>
      </c>
      <c r="W3" t="s">
        <v>225</v>
      </c>
      <c r="X3" t="s">
        <v>225</v>
      </c>
      <c r="Y3">
        <v>5500</v>
      </c>
      <c r="AB3">
        <v>1</v>
      </c>
      <c r="AC3">
        <v>1</v>
      </c>
      <c r="AD3">
        <v>1</v>
      </c>
      <c r="AE3">
        <v>1008</v>
      </c>
      <c r="AF3">
        <v>1.5</v>
      </c>
      <c r="AQ3">
        <v>1</v>
      </c>
      <c r="AR3">
        <f t="shared" si="0"/>
        <v>9.68</v>
      </c>
      <c r="AS3">
        <v>1</v>
      </c>
      <c r="AT3" t="s">
        <v>135</v>
      </c>
      <c r="AU3">
        <v>44</v>
      </c>
    </row>
    <row r="4" spans="1:47">
      <c r="A4" t="s">
        <v>230</v>
      </c>
      <c r="C4">
        <v>310</v>
      </c>
      <c r="D4" t="s">
        <v>231</v>
      </c>
      <c r="E4">
        <v>101</v>
      </c>
      <c r="F4" t="s">
        <v>232</v>
      </c>
      <c r="G4" t="s">
        <v>219</v>
      </c>
      <c r="H4" t="s">
        <v>220</v>
      </c>
      <c r="I4" t="s">
        <v>233</v>
      </c>
      <c r="J4">
        <v>0.31158000000000002</v>
      </c>
      <c r="K4">
        <v>1</v>
      </c>
      <c r="L4">
        <v>1</v>
      </c>
      <c r="M4">
        <v>1</v>
      </c>
      <c r="N4">
        <v>1</v>
      </c>
      <c r="O4" t="s">
        <v>225</v>
      </c>
      <c r="P4">
        <v>0</v>
      </c>
      <c r="Q4">
        <v>1</v>
      </c>
      <c r="R4">
        <v>5100</v>
      </c>
      <c r="S4" t="s">
        <v>223</v>
      </c>
      <c r="T4">
        <v>5100</v>
      </c>
      <c r="U4" t="s">
        <v>230</v>
      </c>
      <c r="V4" t="s">
        <v>224</v>
      </c>
      <c r="W4" t="s">
        <v>225</v>
      </c>
      <c r="X4" t="s">
        <v>225</v>
      </c>
      <c r="Y4">
        <v>5100</v>
      </c>
      <c r="AB4">
        <v>1</v>
      </c>
      <c r="AC4">
        <v>1</v>
      </c>
      <c r="AD4">
        <v>1</v>
      </c>
      <c r="AE4">
        <v>1776</v>
      </c>
      <c r="AF4">
        <v>2</v>
      </c>
      <c r="AQ4">
        <v>1</v>
      </c>
      <c r="AR4">
        <f t="shared" si="0"/>
        <v>9.68</v>
      </c>
      <c r="AS4">
        <v>1</v>
      </c>
      <c r="AT4" t="s">
        <v>135</v>
      </c>
      <c r="AU4">
        <v>44</v>
      </c>
    </row>
    <row r="5" spans="1:47">
      <c r="A5" t="s">
        <v>234</v>
      </c>
      <c r="C5">
        <v>310</v>
      </c>
      <c r="D5" t="s">
        <v>235</v>
      </c>
      <c r="E5">
        <v>101</v>
      </c>
      <c r="F5" t="s">
        <v>236</v>
      </c>
      <c r="G5" t="s">
        <v>219</v>
      </c>
      <c r="H5" t="s">
        <v>220</v>
      </c>
      <c r="I5" t="s">
        <v>237</v>
      </c>
      <c r="J5">
        <v>0.22366</v>
      </c>
      <c r="K5">
        <v>1</v>
      </c>
      <c r="L5">
        <v>1</v>
      </c>
      <c r="M5">
        <v>1</v>
      </c>
      <c r="N5">
        <v>1</v>
      </c>
      <c r="O5" t="s">
        <v>225</v>
      </c>
      <c r="P5">
        <v>0</v>
      </c>
      <c r="Q5">
        <v>1</v>
      </c>
      <c r="R5">
        <v>5300</v>
      </c>
      <c r="S5" t="s">
        <v>223</v>
      </c>
      <c r="T5">
        <v>5300</v>
      </c>
      <c r="U5" t="s">
        <v>234</v>
      </c>
      <c r="V5" t="s">
        <v>224</v>
      </c>
      <c r="W5" t="s">
        <v>225</v>
      </c>
      <c r="X5" t="s">
        <v>225</v>
      </c>
      <c r="Y5">
        <v>5300</v>
      </c>
      <c r="AB5">
        <v>1</v>
      </c>
      <c r="AC5">
        <v>1</v>
      </c>
      <c r="AD5">
        <v>4</v>
      </c>
      <c r="AE5">
        <v>1277</v>
      </c>
      <c r="AF5">
        <v>1.75</v>
      </c>
      <c r="AQ5">
        <v>2</v>
      </c>
      <c r="AR5">
        <f t="shared" si="0"/>
        <v>9.68</v>
      </c>
      <c r="AS5">
        <v>1</v>
      </c>
      <c r="AT5" t="s">
        <v>135</v>
      </c>
      <c r="AU5">
        <v>44</v>
      </c>
    </row>
    <row r="6" spans="1:47">
      <c r="A6" t="s">
        <v>239</v>
      </c>
      <c r="C6">
        <v>310</v>
      </c>
      <c r="D6" t="s">
        <v>240</v>
      </c>
      <c r="E6">
        <v>101</v>
      </c>
      <c r="F6" t="s">
        <v>241</v>
      </c>
      <c r="G6" t="s">
        <v>219</v>
      </c>
      <c r="H6" t="s">
        <v>220</v>
      </c>
      <c r="I6" t="s">
        <v>242</v>
      </c>
      <c r="J6">
        <v>0.56935999999999998</v>
      </c>
      <c r="K6">
        <v>1</v>
      </c>
      <c r="L6">
        <v>1</v>
      </c>
      <c r="M6">
        <v>1</v>
      </c>
      <c r="N6">
        <v>1</v>
      </c>
      <c r="O6" t="s">
        <v>225</v>
      </c>
      <c r="P6">
        <v>0</v>
      </c>
      <c r="Q6">
        <v>1</v>
      </c>
      <c r="R6">
        <v>10400</v>
      </c>
      <c r="S6" t="s">
        <v>243</v>
      </c>
      <c r="T6">
        <v>10400</v>
      </c>
      <c r="U6" t="s">
        <v>239</v>
      </c>
      <c r="V6" t="s">
        <v>224</v>
      </c>
      <c r="W6" t="s">
        <v>225</v>
      </c>
      <c r="X6" t="s">
        <v>225</v>
      </c>
      <c r="Y6">
        <v>10400</v>
      </c>
      <c r="AB6">
        <v>1</v>
      </c>
      <c r="AC6">
        <v>1</v>
      </c>
      <c r="AD6">
        <v>2</v>
      </c>
      <c r="AE6">
        <v>2250</v>
      </c>
      <c r="AF6">
        <v>2</v>
      </c>
      <c r="AQ6">
        <v>3</v>
      </c>
      <c r="AR6">
        <f t="shared" si="0"/>
        <v>9.68</v>
      </c>
      <c r="AS6">
        <v>1</v>
      </c>
      <c r="AT6" t="s">
        <v>135</v>
      </c>
      <c r="AU6">
        <v>44</v>
      </c>
    </row>
    <row r="7" spans="1:47">
      <c r="A7" t="s">
        <v>244</v>
      </c>
      <c r="C7">
        <v>310</v>
      </c>
      <c r="D7" t="s">
        <v>245</v>
      </c>
      <c r="E7">
        <v>101</v>
      </c>
      <c r="F7" t="s">
        <v>246</v>
      </c>
      <c r="G7" t="s">
        <v>219</v>
      </c>
      <c r="H7" t="s">
        <v>220</v>
      </c>
      <c r="I7" t="s">
        <v>247</v>
      </c>
      <c r="J7">
        <v>0.37247999999999998</v>
      </c>
      <c r="K7">
        <v>1</v>
      </c>
      <c r="L7">
        <v>1</v>
      </c>
      <c r="M7">
        <v>1</v>
      </c>
      <c r="N7">
        <v>1</v>
      </c>
      <c r="O7" t="s">
        <v>225</v>
      </c>
      <c r="P7">
        <v>0</v>
      </c>
      <c r="Q7">
        <v>1</v>
      </c>
      <c r="R7">
        <v>5700</v>
      </c>
      <c r="S7" t="s">
        <v>223</v>
      </c>
      <c r="T7">
        <v>5700</v>
      </c>
      <c r="U7" t="s">
        <v>244</v>
      </c>
      <c r="V7" t="s">
        <v>224</v>
      </c>
      <c r="W7" t="s">
        <v>225</v>
      </c>
      <c r="X7" t="s">
        <v>225</v>
      </c>
      <c r="Y7">
        <v>5700</v>
      </c>
      <c r="AB7">
        <v>1</v>
      </c>
      <c r="AC7">
        <v>1</v>
      </c>
      <c r="AD7">
        <v>1</v>
      </c>
      <c r="AE7">
        <v>1344</v>
      </c>
      <c r="AF7">
        <v>1</v>
      </c>
      <c r="AQ7">
        <v>3</v>
      </c>
      <c r="AR7">
        <f t="shared" si="0"/>
        <v>9.68</v>
      </c>
      <c r="AS7">
        <v>1</v>
      </c>
      <c r="AT7" t="s">
        <v>135</v>
      </c>
      <c r="AU7">
        <v>44</v>
      </c>
    </row>
    <row r="8" spans="1:47">
      <c r="A8" t="s">
        <v>248</v>
      </c>
      <c r="C8">
        <v>310</v>
      </c>
      <c r="E8">
        <v>0</v>
      </c>
      <c r="J8">
        <v>1.55566</v>
      </c>
      <c r="K8">
        <v>0</v>
      </c>
      <c r="L8">
        <v>0</v>
      </c>
      <c r="M8">
        <v>0</v>
      </c>
      <c r="N8">
        <v>0</v>
      </c>
      <c r="P8">
        <v>0</v>
      </c>
      <c r="Q8">
        <v>0</v>
      </c>
      <c r="R8">
        <v>0</v>
      </c>
      <c r="S8" t="s">
        <v>249</v>
      </c>
      <c r="T8">
        <v>0</v>
      </c>
      <c r="Y8">
        <v>0</v>
      </c>
      <c r="AB8">
        <v>0</v>
      </c>
      <c r="AC8">
        <v>0</v>
      </c>
      <c r="AD8">
        <v>0</v>
      </c>
      <c r="AE8">
        <v>0</v>
      </c>
      <c r="AF8">
        <v>0</v>
      </c>
      <c r="AQ8">
        <v>0</v>
      </c>
      <c r="AR8">
        <f t="shared" si="0"/>
        <v>0</v>
      </c>
      <c r="AS8">
        <v>1</v>
      </c>
      <c r="AT8" t="s">
        <v>135</v>
      </c>
      <c r="AU8">
        <v>44</v>
      </c>
    </row>
    <row r="9" spans="1:47">
      <c r="A9" t="s">
        <v>250</v>
      </c>
      <c r="C9">
        <v>310</v>
      </c>
      <c r="D9" t="s">
        <v>251</v>
      </c>
      <c r="E9">
        <v>101</v>
      </c>
      <c r="F9" t="s">
        <v>252</v>
      </c>
      <c r="G9" t="s">
        <v>219</v>
      </c>
      <c r="H9" t="s">
        <v>220</v>
      </c>
      <c r="I9" t="s">
        <v>253</v>
      </c>
      <c r="J9">
        <v>0.22733999999999999</v>
      </c>
      <c r="K9">
        <v>1</v>
      </c>
      <c r="L9">
        <v>1</v>
      </c>
      <c r="M9">
        <v>1</v>
      </c>
      <c r="N9">
        <v>1</v>
      </c>
      <c r="O9" t="s">
        <v>225</v>
      </c>
      <c r="P9">
        <v>0</v>
      </c>
      <c r="Q9">
        <v>0</v>
      </c>
      <c r="R9">
        <v>0</v>
      </c>
      <c r="S9" t="s">
        <v>223</v>
      </c>
      <c r="T9">
        <v>0</v>
      </c>
      <c r="U9" t="s">
        <v>250</v>
      </c>
      <c r="V9" t="s">
        <v>224</v>
      </c>
      <c r="W9" t="s">
        <v>225</v>
      </c>
      <c r="X9" t="s">
        <v>225</v>
      </c>
      <c r="Y9">
        <v>0</v>
      </c>
      <c r="AB9">
        <v>1</v>
      </c>
      <c r="AC9">
        <v>1</v>
      </c>
      <c r="AD9">
        <v>3</v>
      </c>
      <c r="AE9">
        <v>1426</v>
      </c>
      <c r="AF9">
        <v>1</v>
      </c>
      <c r="AQ9">
        <v>1</v>
      </c>
      <c r="AR9">
        <f t="shared" si="0"/>
        <v>9.68</v>
      </c>
      <c r="AS9">
        <v>1</v>
      </c>
      <c r="AT9" t="s">
        <v>135</v>
      </c>
      <c r="AU9">
        <v>44</v>
      </c>
    </row>
    <row r="10" spans="1:47">
      <c r="A10" t="s">
        <v>254</v>
      </c>
      <c r="C10">
        <v>310</v>
      </c>
      <c r="D10" t="s">
        <v>255</v>
      </c>
      <c r="E10">
        <v>101</v>
      </c>
      <c r="F10" t="s">
        <v>256</v>
      </c>
      <c r="G10" t="s">
        <v>219</v>
      </c>
      <c r="H10" t="s">
        <v>220</v>
      </c>
      <c r="I10" t="s">
        <v>257</v>
      </c>
      <c r="J10">
        <v>9.8000000000000004E-2</v>
      </c>
      <c r="K10">
        <v>1</v>
      </c>
      <c r="L10">
        <v>1</v>
      </c>
      <c r="M10">
        <v>1</v>
      </c>
      <c r="N10">
        <v>1</v>
      </c>
      <c r="O10" t="s">
        <v>225</v>
      </c>
      <c r="P10">
        <v>0</v>
      </c>
      <c r="Q10">
        <v>1</v>
      </c>
      <c r="R10">
        <v>12100</v>
      </c>
      <c r="S10" t="s">
        <v>223</v>
      </c>
      <c r="T10">
        <v>12100</v>
      </c>
      <c r="U10" t="s">
        <v>254</v>
      </c>
      <c r="V10" t="s">
        <v>224</v>
      </c>
      <c r="W10" t="s">
        <v>225</v>
      </c>
      <c r="X10" t="s">
        <v>225</v>
      </c>
      <c r="Y10">
        <v>12100</v>
      </c>
      <c r="AB10">
        <v>1</v>
      </c>
      <c r="AC10">
        <v>1</v>
      </c>
      <c r="AD10">
        <v>2</v>
      </c>
      <c r="AE10">
        <v>710</v>
      </c>
      <c r="AF10">
        <v>1</v>
      </c>
      <c r="AQ10">
        <v>1</v>
      </c>
      <c r="AR10">
        <f t="shared" si="0"/>
        <v>9.68</v>
      </c>
      <c r="AS10">
        <v>1</v>
      </c>
      <c r="AT10" t="s">
        <v>135</v>
      </c>
      <c r="AU10">
        <v>44</v>
      </c>
    </row>
    <row r="11" spans="1:47">
      <c r="A11" t="s">
        <v>258</v>
      </c>
      <c r="C11">
        <v>310</v>
      </c>
      <c r="D11" t="s">
        <v>259</v>
      </c>
      <c r="E11">
        <v>132</v>
      </c>
      <c r="F11" t="s">
        <v>252</v>
      </c>
      <c r="G11" t="s">
        <v>219</v>
      </c>
      <c r="H11" t="s">
        <v>260</v>
      </c>
      <c r="I11" t="s">
        <v>261</v>
      </c>
      <c r="J11">
        <v>9.9589999999999998E-2</v>
      </c>
      <c r="K11">
        <v>0</v>
      </c>
      <c r="L11">
        <v>0</v>
      </c>
      <c r="M11">
        <v>0</v>
      </c>
      <c r="N11">
        <v>0</v>
      </c>
      <c r="P11">
        <v>0</v>
      </c>
      <c r="Q11">
        <v>0</v>
      </c>
      <c r="R11">
        <v>0</v>
      </c>
      <c r="S11" t="s">
        <v>223</v>
      </c>
      <c r="T11">
        <v>0</v>
      </c>
      <c r="U11" t="s">
        <v>258</v>
      </c>
      <c r="Y11">
        <v>0</v>
      </c>
      <c r="AB11">
        <v>0</v>
      </c>
      <c r="AC11">
        <v>0</v>
      </c>
      <c r="AD11">
        <v>0</v>
      </c>
      <c r="AE11">
        <v>0</v>
      </c>
      <c r="AF11">
        <v>0</v>
      </c>
      <c r="AQ11">
        <v>1</v>
      </c>
      <c r="AR11">
        <f t="shared" si="0"/>
        <v>0</v>
      </c>
      <c r="AS11">
        <v>1</v>
      </c>
      <c r="AT11" t="s">
        <v>135</v>
      </c>
      <c r="AU11">
        <v>44</v>
      </c>
    </row>
    <row r="12" spans="1:47">
      <c r="A12" t="s">
        <v>262</v>
      </c>
      <c r="C12">
        <v>310</v>
      </c>
      <c r="D12" t="s">
        <v>251</v>
      </c>
      <c r="E12">
        <v>132</v>
      </c>
      <c r="F12" t="s">
        <v>252</v>
      </c>
      <c r="G12" t="s">
        <v>219</v>
      </c>
      <c r="H12" t="s">
        <v>260</v>
      </c>
      <c r="I12" t="s">
        <v>263</v>
      </c>
      <c r="J12">
        <v>0.21992999999999999</v>
      </c>
      <c r="K12">
        <v>0</v>
      </c>
      <c r="L12">
        <v>0</v>
      </c>
      <c r="M12">
        <v>0</v>
      </c>
      <c r="N12">
        <v>0</v>
      </c>
      <c r="P12">
        <v>0</v>
      </c>
      <c r="Q12">
        <v>1</v>
      </c>
      <c r="R12">
        <v>21300</v>
      </c>
      <c r="S12" t="s">
        <v>223</v>
      </c>
      <c r="T12">
        <v>0</v>
      </c>
      <c r="U12" t="s">
        <v>262</v>
      </c>
      <c r="Y12">
        <v>21300</v>
      </c>
      <c r="AB12">
        <v>0</v>
      </c>
      <c r="AC12">
        <v>0</v>
      </c>
      <c r="AD12">
        <v>0</v>
      </c>
      <c r="AE12">
        <v>0</v>
      </c>
      <c r="AF12">
        <v>0</v>
      </c>
      <c r="AQ12">
        <v>1</v>
      </c>
      <c r="AR12">
        <f t="shared" si="0"/>
        <v>0</v>
      </c>
      <c r="AS12">
        <v>1</v>
      </c>
      <c r="AT12" t="s">
        <v>135</v>
      </c>
      <c r="AU12">
        <v>44</v>
      </c>
    </row>
    <row r="13" spans="1:47">
      <c r="A13" t="s">
        <v>264</v>
      </c>
      <c r="C13">
        <v>310</v>
      </c>
      <c r="D13" t="s">
        <v>265</v>
      </c>
      <c r="E13">
        <v>101</v>
      </c>
      <c r="F13" t="s">
        <v>266</v>
      </c>
      <c r="G13" t="s">
        <v>219</v>
      </c>
      <c r="H13" t="s">
        <v>220</v>
      </c>
      <c r="I13" t="s">
        <v>267</v>
      </c>
      <c r="J13">
        <v>0.31378</v>
      </c>
      <c r="K13">
        <v>1</v>
      </c>
      <c r="L13">
        <v>1</v>
      </c>
      <c r="M13">
        <v>1</v>
      </c>
      <c r="N13">
        <v>1</v>
      </c>
      <c r="O13" t="s">
        <v>225</v>
      </c>
      <c r="P13">
        <v>0</v>
      </c>
      <c r="Q13">
        <v>1</v>
      </c>
      <c r="R13">
        <v>2400</v>
      </c>
      <c r="S13" t="s">
        <v>223</v>
      </c>
      <c r="T13">
        <v>2400</v>
      </c>
      <c r="U13" t="s">
        <v>264</v>
      </c>
      <c r="V13" t="s">
        <v>224</v>
      </c>
      <c r="W13" t="s">
        <v>225</v>
      </c>
      <c r="X13" t="s">
        <v>225</v>
      </c>
      <c r="Y13">
        <v>2400</v>
      </c>
      <c r="AB13">
        <v>1</v>
      </c>
      <c r="AC13">
        <v>1</v>
      </c>
      <c r="AD13">
        <v>2</v>
      </c>
      <c r="AE13">
        <v>1561</v>
      </c>
      <c r="AF13">
        <v>1.75</v>
      </c>
      <c r="AQ13">
        <v>1</v>
      </c>
      <c r="AR13">
        <f t="shared" si="0"/>
        <v>9.68</v>
      </c>
      <c r="AS13">
        <v>1</v>
      </c>
      <c r="AT13" t="s">
        <v>135</v>
      </c>
      <c r="AU13">
        <v>44</v>
      </c>
    </row>
    <row r="14" spans="1:47">
      <c r="A14" t="s">
        <v>268</v>
      </c>
      <c r="C14">
        <v>310</v>
      </c>
      <c r="D14" t="s">
        <v>269</v>
      </c>
      <c r="E14">
        <v>101</v>
      </c>
      <c r="F14" t="s">
        <v>270</v>
      </c>
      <c r="G14" t="s">
        <v>219</v>
      </c>
      <c r="H14" t="s">
        <v>220</v>
      </c>
      <c r="I14" t="s">
        <v>271</v>
      </c>
      <c r="J14">
        <v>0.17247000000000001</v>
      </c>
      <c r="K14">
        <v>1</v>
      </c>
      <c r="L14">
        <v>1</v>
      </c>
      <c r="M14">
        <v>1</v>
      </c>
      <c r="N14">
        <v>1</v>
      </c>
      <c r="O14" t="s">
        <v>225</v>
      </c>
      <c r="P14">
        <v>0</v>
      </c>
      <c r="Q14">
        <v>1</v>
      </c>
      <c r="R14">
        <v>6000</v>
      </c>
      <c r="S14" t="s">
        <v>223</v>
      </c>
      <c r="T14">
        <v>6000</v>
      </c>
      <c r="U14" t="s">
        <v>268</v>
      </c>
      <c r="V14" t="s">
        <v>224</v>
      </c>
      <c r="W14" t="s">
        <v>225</v>
      </c>
      <c r="X14" t="s">
        <v>225</v>
      </c>
      <c r="Y14">
        <v>6000</v>
      </c>
      <c r="AB14">
        <v>1</v>
      </c>
      <c r="AC14">
        <v>1</v>
      </c>
      <c r="AD14">
        <v>3</v>
      </c>
      <c r="AE14">
        <v>1880</v>
      </c>
      <c r="AF14">
        <v>2</v>
      </c>
      <c r="AQ14">
        <v>2</v>
      </c>
      <c r="AR14">
        <f t="shared" si="0"/>
        <v>9.68</v>
      </c>
      <c r="AS14">
        <v>1</v>
      </c>
      <c r="AT14" t="s">
        <v>135</v>
      </c>
      <c r="AU14">
        <v>44</v>
      </c>
    </row>
    <row r="15" spans="1:47">
      <c r="A15" t="s">
        <v>272</v>
      </c>
      <c r="C15">
        <v>310</v>
      </c>
      <c r="D15" t="s">
        <v>273</v>
      </c>
      <c r="E15">
        <v>101</v>
      </c>
      <c r="F15" t="s">
        <v>274</v>
      </c>
      <c r="G15" t="s">
        <v>219</v>
      </c>
      <c r="H15" t="s">
        <v>220</v>
      </c>
      <c r="I15" t="s">
        <v>275</v>
      </c>
      <c r="J15">
        <v>0.10156</v>
      </c>
      <c r="K15">
        <v>1</v>
      </c>
      <c r="L15">
        <v>1</v>
      </c>
      <c r="M15">
        <v>1</v>
      </c>
      <c r="N15">
        <v>1</v>
      </c>
      <c r="O15" t="s">
        <v>225</v>
      </c>
      <c r="P15">
        <v>0</v>
      </c>
      <c r="Q15">
        <v>1</v>
      </c>
      <c r="R15">
        <v>1200</v>
      </c>
      <c r="S15" t="s">
        <v>223</v>
      </c>
      <c r="T15">
        <v>1200</v>
      </c>
      <c r="U15" t="s">
        <v>272</v>
      </c>
      <c r="V15" t="s">
        <v>224</v>
      </c>
      <c r="W15" t="s">
        <v>225</v>
      </c>
      <c r="X15" t="s">
        <v>225</v>
      </c>
      <c r="Y15">
        <v>1200</v>
      </c>
      <c r="AB15">
        <v>1</v>
      </c>
      <c r="AC15">
        <v>1</v>
      </c>
      <c r="AD15">
        <v>3</v>
      </c>
      <c r="AE15">
        <v>864</v>
      </c>
      <c r="AF15">
        <v>1</v>
      </c>
      <c r="AQ15">
        <v>1</v>
      </c>
      <c r="AR15">
        <f t="shared" si="0"/>
        <v>9.68</v>
      </c>
      <c r="AS15">
        <v>1</v>
      </c>
      <c r="AT15" t="s">
        <v>135</v>
      </c>
      <c r="AU15">
        <v>44</v>
      </c>
    </row>
    <row r="16" spans="1:47">
      <c r="A16" t="s">
        <v>276</v>
      </c>
      <c r="C16">
        <v>310</v>
      </c>
      <c r="D16" t="s">
        <v>277</v>
      </c>
      <c r="E16">
        <v>132</v>
      </c>
      <c r="F16" t="s">
        <v>266</v>
      </c>
      <c r="G16" t="s">
        <v>219</v>
      </c>
      <c r="H16" t="s">
        <v>260</v>
      </c>
      <c r="I16" t="s">
        <v>278</v>
      </c>
      <c r="J16">
        <v>0.30299999999999999</v>
      </c>
      <c r="K16">
        <v>0</v>
      </c>
      <c r="L16">
        <v>0</v>
      </c>
      <c r="M16">
        <v>0</v>
      </c>
      <c r="N16">
        <v>0</v>
      </c>
      <c r="P16">
        <v>0</v>
      </c>
      <c r="Q16">
        <v>0</v>
      </c>
      <c r="R16">
        <v>0</v>
      </c>
      <c r="S16" t="s">
        <v>223</v>
      </c>
      <c r="T16">
        <v>0</v>
      </c>
      <c r="U16" t="s">
        <v>276</v>
      </c>
      <c r="Y16">
        <v>0</v>
      </c>
      <c r="AB16">
        <v>0</v>
      </c>
      <c r="AC16">
        <v>0</v>
      </c>
      <c r="AD16">
        <v>0</v>
      </c>
      <c r="AE16">
        <v>0</v>
      </c>
      <c r="AF16">
        <v>0</v>
      </c>
      <c r="AQ16">
        <v>1</v>
      </c>
      <c r="AR16">
        <f t="shared" si="0"/>
        <v>0</v>
      </c>
      <c r="AS16">
        <v>1</v>
      </c>
      <c r="AT16" t="s">
        <v>135</v>
      </c>
      <c r="AU16">
        <v>44</v>
      </c>
    </row>
    <row r="17" spans="1:47">
      <c r="A17" t="s">
        <v>279</v>
      </c>
      <c r="C17">
        <v>310</v>
      </c>
      <c r="D17" t="s">
        <v>280</v>
      </c>
      <c r="E17">
        <v>101</v>
      </c>
      <c r="F17" t="s">
        <v>281</v>
      </c>
      <c r="G17" t="s">
        <v>219</v>
      </c>
      <c r="H17" t="s">
        <v>220</v>
      </c>
      <c r="I17" t="s">
        <v>282</v>
      </c>
      <c r="J17">
        <v>0.39073999999999998</v>
      </c>
      <c r="K17">
        <v>1</v>
      </c>
      <c r="L17">
        <v>1</v>
      </c>
      <c r="M17">
        <v>1</v>
      </c>
      <c r="N17">
        <v>1</v>
      </c>
      <c r="O17" t="s">
        <v>225</v>
      </c>
      <c r="P17">
        <v>0</v>
      </c>
      <c r="Q17">
        <v>1</v>
      </c>
      <c r="R17">
        <v>2500</v>
      </c>
      <c r="S17" t="s">
        <v>223</v>
      </c>
      <c r="T17">
        <v>2500</v>
      </c>
      <c r="U17" t="s">
        <v>279</v>
      </c>
      <c r="V17" t="s">
        <v>224</v>
      </c>
      <c r="W17" t="s">
        <v>225</v>
      </c>
      <c r="X17" t="s">
        <v>225</v>
      </c>
      <c r="Y17">
        <v>2500</v>
      </c>
      <c r="AB17">
        <v>1</v>
      </c>
      <c r="AC17">
        <v>1</v>
      </c>
      <c r="AD17">
        <v>5</v>
      </c>
      <c r="AE17">
        <v>1782</v>
      </c>
      <c r="AF17">
        <v>1.75</v>
      </c>
      <c r="AQ17">
        <v>1</v>
      </c>
      <c r="AR17">
        <f t="shared" si="0"/>
        <v>9.68</v>
      </c>
      <c r="AS17">
        <v>1</v>
      </c>
      <c r="AT17" t="s">
        <v>135</v>
      </c>
      <c r="AU17">
        <v>44</v>
      </c>
    </row>
    <row r="18" spans="1:47">
      <c r="A18" t="s">
        <v>283</v>
      </c>
      <c r="C18">
        <v>310</v>
      </c>
      <c r="D18" t="s">
        <v>284</v>
      </c>
      <c r="E18">
        <v>101</v>
      </c>
      <c r="F18" t="s">
        <v>285</v>
      </c>
      <c r="G18" t="s">
        <v>219</v>
      </c>
      <c r="H18" t="s">
        <v>220</v>
      </c>
      <c r="I18" t="s">
        <v>286</v>
      </c>
      <c r="J18">
        <v>0.376</v>
      </c>
      <c r="K18">
        <v>1</v>
      </c>
      <c r="L18">
        <v>1</v>
      </c>
      <c r="M18">
        <v>1</v>
      </c>
      <c r="N18">
        <v>1</v>
      </c>
      <c r="O18" t="s">
        <v>225</v>
      </c>
      <c r="P18">
        <v>0</v>
      </c>
      <c r="Q18">
        <v>1</v>
      </c>
      <c r="R18">
        <v>4300</v>
      </c>
      <c r="S18" t="s">
        <v>223</v>
      </c>
      <c r="T18">
        <v>4300</v>
      </c>
      <c r="U18" t="s">
        <v>283</v>
      </c>
      <c r="V18" t="s">
        <v>224</v>
      </c>
      <c r="W18" t="s">
        <v>225</v>
      </c>
      <c r="X18" t="s">
        <v>225</v>
      </c>
      <c r="Y18">
        <v>4300</v>
      </c>
      <c r="AB18">
        <v>1</v>
      </c>
      <c r="AC18">
        <v>1</v>
      </c>
      <c r="AD18">
        <v>4</v>
      </c>
      <c r="AE18">
        <v>2130</v>
      </c>
      <c r="AF18">
        <v>2</v>
      </c>
      <c r="AQ18">
        <v>2</v>
      </c>
      <c r="AR18">
        <f t="shared" si="0"/>
        <v>9.68</v>
      </c>
      <c r="AS18">
        <v>1</v>
      </c>
      <c r="AT18" t="s">
        <v>135</v>
      </c>
      <c r="AU18">
        <v>44</v>
      </c>
    </row>
    <row r="19" spans="1:47">
      <c r="A19" t="s">
        <v>287</v>
      </c>
      <c r="C19">
        <v>310</v>
      </c>
      <c r="D19" t="s">
        <v>288</v>
      </c>
      <c r="E19">
        <v>101</v>
      </c>
      <c r="F19" t="s">
        <v>289</v>
      </c>
      <c r="G19" t="s">
        <v>219</v>
      </c>
      <c r="H19" t="s">
        <v>220</v>
      </c>
      <c r="I19" t="s">
        <v>290</v>
      </c>
      <c r="J19">
        <v>7.3167799999999996</v>
      </c>
      <c r="K19">
        <v>1</v>
      </c>
      <c r="L19">
        <v>1</v>
      </c>
      <c r="M19">
        <v>1</v>
      </c>
      <c r="N19">
        <v>1</v>
      </c>
      <c r="O19" t="s">
        <v>225</v>
      </c>
      <c r="P19">
        <v>0</v>
      </c>
      <c r="Q19">
        <v>1</v>
      </c>
      <c r="R19">
        <v>4300</v>
      </c>
      <c r="S19" t="s">
        <v>223</v>
      </c>
      <c r="T19">
        <v>4300</v>
      </c>
      <c r="U19" t="s">
        <v>287</v>
      </c>
      <c r="V19" t="s">
        <v>224</v>
      </c>
      <c r="W19" t="s">
        <v>225</v>
      </c>
      <c r="X19" t="s">
        <v>225</v>
      </c>
      <c r="Y19">
        <v>4300</v>
      </c>
      <c r="Z19" t="s">
        <v>291</v>
      </c>
      <c r="AA19" t="s">
        <v>223</v>
      </c>
      <c r="AB19">
        <v>1</v>
      </c>
      <c r="AC19">
        <v>1</v>
      </c>
      <c r="AD19">
        <v>2</v>
      </c>
      <c r="AE19">
        <v>2703</v>
      </c>
      <c r="AF19">
        <v>1.75</v>
      </c>
      <c r="AQ19">
        <v>1</v>
      </c>
      <c r="AR19">
        <f t="shared" si="0"/>
        <v>9.68</v>
      </c>
      <c r="AS19">
        <v>1</v>
      </c>
      <c r="AT19" t="s">
        <v>135</v>
      </c>
      <c r="AU19">
        <v>44</v>
      </c>
    </row>
    <row r="20" spans="1:47">
      <c r="A20" t="s">
        <v>292</v>
      </c>
      <c r="B20" t="s">
        <v>293</v>
      </c>
      <c r="C20">
        <v>310</v>
      </c>
      <c r="D20" t="s">
        <v>294</v>
      </c>
      <c r="E20">
        <v>601</v>
      </c>
      <c r="F20" t="s">
        <v>289</v>
      </c>
      <c r="G20" t="s">
        <v>219</v>
      </c>
      <c r="H20" t="s">
        <v>295</v>
      </c>
      <c r="J20">
        <v>5.3073899999999998</v>
      </c>
      <c r="K20">
        <v>0</v>
      </c>
      <c r="L20">
        <v>0</v>
      </c>
      <c r="M20">
        <v>0</v>
      </c>
      <c r="N20">
        <v>0</v>
      </c>
      <c r="P20">
        <v>0</v>
      </c>
      <c r="Q20">
        <v>0</v>
      </c>
      <c r="R20">
        <v>0</v>
      </c>
      <c r="S20" t="s">
        <v>296</v>
      </c>
      <c r="T20">
        <v>0</v>
      </c>
      <c r="Y20">
        <v>0</v>
      </c>
      <c r="Z20" t="s">
        <v>297</v>
      </c>
      <c r="AA20" t="s">
        <v>223</v>
      </c>
      <c r="AB20">
        <v>0</v>
      </c>
      <c r="AC20">
        <v>0</v>
      </c>
      <c r="AD20">
        <v>0</v>
      </c>
      <c r="AE20">
        <v>0</v>
      </c>
      <c r="AF20">
        <v>0</v>
      </c>
      <c r="AG20" t="s">
        <v>298</v>
      </c>
      <c r="AQ20">
        <v>1</v>
      </c>
      <c r="AR20">
        <f t="shared" si="0"/>
        <v>0</v>
      </c>
      <c r="AS20">
        <v>1</v>
      </c>
      <c r="AT20" t="s">
        <v>135</v>
      </c>
      <c r="AU20">
        <v>44</v>
      </c>
    </row>
    <row r="21" spans="1:47">
      <c r="A21" t="s">
        <v>248</v>
      </c>
      <c r="C21">
        <v>310</v>
      </c>
      <c r="E21">
        <v>0</v>
      </c>
      <c r="J21">
        <v>7.7299999999999999E-3</v>
      </c>
      <c r="K21">
        <v>0</v>
      </c>
      <c r="L21">
        <v>0</v>
      </c>
      <c r="M21">
        <v>0</v>
      </c>
      <c r="N21">
        <v>0</v>
      </c>
      <c r="P21">
        <v>0</v>
      </c>
      <c r="Q21">
        <v>0</v>
      </c>
      <c r="R21">
        <v>0</v>
      </c>
      <c r="S21" t="s">
        <v>249</v>
      </c>
      <c r="T21">
        <v>0</v>
      </c>
      <c r="Y21">
        <v>0</v>
      </c>
      <c r="AB21">
        <v>0</v>
      </c>
      <c r="AC21">
        <v>0</v>
      </c>
      <c r="AD21">
        <v>0</v>
      </c>
      <c r="AE21">
        <v>0</v>
      </c>
      <c r="AF21">
        <v>0</v>
      </c>
      <c r="AQ21">
        <v>0</v>
      </c>
      <c r="AR21">
        <f t="shared" si="0"/>
        <v>0</v>
      </c>
      <c r="AS21">
        <v>1</v>
      </c>
      <c r="AT21" t="s">
        <v>135</v>
      </c>
      <c r="AU21">
        <v>44</v>
      </c>
    </row>
    <row r="22" spans="1:47">
      <c r="A22" t="s">
        <v>248</v>
      </c>
      <c r="C22">
        <v>310</v>
      </c>
      <c r="E22">
        <v>0</v>
      </c>
      <c r="J22">
        <v>0.13431999999999999</v>
      </c>
      <c r="K22">
        <v>0</v>
      </c>
      <c r="L22">
        <v>0</v>
      </c>
      <c r="M22">
        <v>0</v>
      </c>
      <c r="N22">
        <v>0</v>
      </c>
      <c r="P22">
        <v>0</v>
      </c>
      <c r="Q22">
        <v>0</v>
      </c>
      <c r="R22">
        <v>0</v>
      </c>
      <c r="S22" t="s">
        <v>249</v>
      </c>
      <c r="T22">
        <v>0</v>
      </c>
      <c r="Y22">
        <v>0</v>
      </c>
      <c r="AB22">
        <v>0</v>
      </c>
      <c r="AC22">
        <v>0</v>
      </c>
      <c r="AD22">
        <v>0</v>
      </c>
      <c r="AE22">
        <v>0</v>
      </c>
      <c r="AF22">
        <v>0</v>
      </c>
      <c r="AQ22">
        <v>0</v>
      </c>
      <c r="AR22">
        <f t="shared" si="0"/>
        <v>0</v>
      </c>
      <c r="AS22">
        <v>1</v>
      </c>
      <c r="AT22" t="s">
        <v>135</v>
      </c>
      <c r="AU22">
        <v>44</v>
      </c>
    </row>
    <row r="23" spans="1:47">
      <c r="A23" t="s">
        <v>299</v>
      </c>
      <c r="C23">
        <v>310</v>
      </c>
      <c r="D23" t="s">
        <v>300</v>
      </c>
      <c r="E23">
        <v>905</v>
      </c>
      <c r="F23" t="s">
        <v>301</v>
      </c>
      <c r="G23" t="s">
        <v>219</v>
      </c>
      <c r="H23" t="s">
        <v>302</v>
      </c>
      <c r="I23" t="s">
        <v>303</v>
      </c>
      <c r="J23">
        <v>7.3066800000000001</v>
      </c>
      <c r="K23">
        <v>0</v>
      </c>
      <c r="L23">
        <v>0</v>
      </c>
      <c r="M23">
        <v>0</v>
      </c>
      <c r="N23">
        <v>0</v>
      </c>
      <c r="P23">
        <v>0</v>
      </c>
      <c r="Q23">
        <v>0</v>
      </c>
      <c r="R23">
        <v>0</v>
      </c>
      <c r="S23" t="s">
        <v>223</v>
      </c>
      <c r="T23">
        <v>0</v>
      </c>
      <c r="U23" t="s">
        <v>299</v>
      </c>
      <c r="Y23">
        <v>0</v>
      </c>
      <c r="Z23" t="s">
        <v>297</v>
      </c>
      <c r="AA23" t="s">
        <v>223</v>
      </c>
      <c r="AB23">
        <v>0</v>
      </c>
      <c r="AC23">
        <v>0</v>
      </c>
      <c r="AD23">
        <v>0</v>
      </c>
      <c r="AE23">
        <v>0</v>
      </c>
      <c r="AF23">
        <v>0</v>
      </c>
      <c r="AQ23">
        <v>1</v>
      </c>
      <c r="AR23">
        <f t="shared" si="0"/>
        <v>0</v>
      </c>
      <c r="AS23">
        <v>1</v>
      </c>
      <c r="AT23" t="s">
        <v>135</v>
      </c>
      <c r="AU23">
        <v>44</v>
      </c>
    </row>
    <row r="24" spans="1:47">
      <c r="A24" t="s">
        <v>248</v>
      </c>
      <c r="C24">
        <v>310</v>
      </c>
      <c r="E24">
        <v>0</v>
      </c>
      <c r="J24">
        <v>2.0830000000000001E-2</v>
      </c>
      <c r="K24">
        <v>0</v>
      </c>
      <c r="L24">
        <v>0</v>
      </c>
      <c r="M24">
        <v>0</v>
      </c>
      <c r="N24">
        <v>0</v>
      </c>
      <c r="P24">
        <v>0</v>
      </c>
      <c r="Q24">
        <v>0</v>
      </c>
      <c r="R24">
        <v>0</v>
      </c>
      <c r="S24" t="s">
        <v>249</v>
      </c>
      <c r="T24">
        <v>0</v>
      </c>
      <c r="Y24">
        <v>0</v>
      </c>
      <c r="AB24">
        <v>0</v>
      </c>
      <c r="AC24">
        <v>0</v>
      </c>
      <c r="AD24">
        <v>0</v>
      </c>
      <c r="AE24">
        <v>0</v>
      </c>
      <c r="AF24">
        <v>0</v>
      </c>
      <c r="AQ24">
        <v>0</v>
      </c>
      <c r="AR24">
        <f t="shared" si="0"/>
        <v>0</v>
      </c>
      <c r="AS24">
        <v>1</v>
      </c>
      <c r="AT24" t="s">
        <v>135</v>
      </c>
      <c r="AU24">
        <v>44</v>
      </c>
    </row>
    <row r="25" spans="1:47">
      <c r="A25" t="s">
        <v>248</v>
      </c>
      <c r="C25">
        <v>310</v>
      </c>
      <c r="E25">
        <v>0</v>
      </c>
      <c r="J25">
        <v>3.6223100000000001</v>
      </c>
      <c r="K25">
        <v>0</v>
      </c>
      <c r="L25">
        <v>0</v>
      </c>
      <c r="M25">
        <v>0</v>
      </c>
      <c r="N25">
        <v>0</v>
      </c>
      <c r="P25">
        <v>0</v>
      </c>
      <c r="Q25">
        <v>0</v>
      </c>
      <c r="R25">
        <v>0</v>
      </c>
      <c r="S25" t="s">
        <v>249</v>
      </c>
      <c r="T25">
        <v>0</v>
      </c>
      <c r="Y25">
        <v>0</v>
      </c>
      <c r="AB25">
        <v>0</v>
      </c>
      <c r="AC25">
        <v>0</v>
      </c>
      <c r="AD25">
        <v>0</v>
      </c>
      <c r="AE25">
        <v>0</v>
      </c>
      <c r="AF25">
        <v>0</v>
      </c>
      <c r="AQ25">
        <v>0</v>
      </c>
      <c r="AR25">
        <f t="shared" si="0"/>
        <v>0</v>
      </c>
      <c r="AS25">
        <v>1</v>
      </c>
      <c r="AT25" t="s">
        <v>135</v>
      </c>
      <c r="AU25">
        <v>44</v>
      </c>
    </row>
    <row r="26" spans="1:47">
      <c r="A26" t="s">
        <v>304</v>
      </c>
      <c r="C26">
        <v>310</v>
      </c>
      <c r="D26" t="s">
        <v>305</v>
      </c>
      <c r="E26">
        <v>101</v>
      </c>
      <c r="F26" t="s">
        <v>306</v>
      </c>
      <c r="G26" t="s">
        <v>219</v>
      </c>
      <c r="H26" t="s">
        <v>220</v>
      </c>
      <c r="I26" t="s">
        <v>307</v>
      </c>
      <c r="J26">
        <v>0.52693000000000001</v>
      </c>
      <c r="K26">
        <v>0</v>
      </c>
      <c r="L26">
        <v>0</v>
      </c>
      <c r="M26">
        <v>0</v>
      </c>
      <c r="N26">
        <v>0</v>
      </c>
      <c r="P26">
        <v>0</v>
      </c>
      <c r="Q26">
        <v>1</v>
      </c>
      <c r="R26">
        <v>4000</v>
      </c>
      <c r="S26" t="s">
        <v>223</v>
      </c>
      <c r="T26">
        <v>0</v>
      </c>
      <c r="U26" t="s">
        <v>304</v>
      </c>
      <c r="V26" t="s">
        <v>224</v>
      </c>
      <c r="W26" t="s">
        <v>225</v>
      </c>
      <c r="Y26">
        <v>4000</v>
      </c>
      <c r="AB26">
        <v>0</v>
      </c>
      <c r="AC26">
        <v>0</v>
      </c>
      <c r="AD26">
        <v>3</v>
      </c>
      <c r="AE26">
        <v>1350</v>
      </c>
      <c r="AF26">
        <v>1</v>
      </c>
      <c r="AQ26">
        <v>1</v>
      </c>
      <c r="AR26">
        <f t="shared" si="0"/>
        <v>0</v>
      </c>
      <c r="AS26">
        <v>1</v>
      </c>
      <c r="AT26" t="s">
        <v>135</v>
      </c>
      <c r="AU26">
        <v>44</v>
      </c>
    </row>
    <row r="27" spans="1:47">
      <c r="A27" t="s">
        <v>248</v>
      </c>
      <c r="C27">
        <v>310</v>
      </c>
      <c r="E27">
        <v>0</v>
      </c>
      <c r="J27">
        <v>8.8679999999999995E-2</v>
      </c>
      <c r="K27">
        <v>0</v>
      </c>
      <c r="L27">
        <v>0</v>
      </c>
      <c r="M27">
        <v>0</v>
      </c>
      <c r="N27">
        <v>0</v>
      </c>
      <c r="P27">
        <v>0</v>
      </c>
      <c r="Q27">
        <v>0</v>
      </c>
      <c r="R27">
        <v>0</v>
      </c>
      <c r="S27" t="s">
        <v>249</v>
      </c>
      <c r="T27">
        <v>0</v>
      </c>
      <c r="Y27">
        <v>0</v>
      </c>
      <c r="AB27">
        <v>0</v>
      </c>
      <c r="AC27">
        <v>0</v>
      </c>
      <c r="AD27">
        <v>0</v>
      </c>
      <c r="AE27">
        <v>0</v>
      </c>
      <c r="AF27">
        <v>0</v>
      </c>
      <c r="AQ27">
        <v>0</v>
      </c>
      <c r="AR27">
        <f t="shared" si="0"/>
        <v>0</v>
      </c>
      <c r="AS27">
        <v>1</v>
      </c>
      <c r="AT27" t="s">
        <v>135</v>
      </c>
      <c r="AU27">
        <v>44</v>
      </c>
    </row>
    <row r="28" spans="1:47">
      <c r="A28" t="s">
        <v>308</v>
      </c>
      <c r="C28">
        <v>310</v>
      </c>
      <c r="D28" t="s">
        <v>309</v>
      </c>
      <c r="E28">
        <v>101</v>
      </c>
      <c r="F28" t="s">
        <v>310</v>
      </c>
      <c r="G28" t="s">
        <v>219</v>
      </c>
      <c r="H28" t="s">
        <v>220</v>
      </c>
      <c r="I28" t="s">
        <v>311</v>
      </c>
      <c r="J28">
        <v>1.7051000000000001</v>
      </c>
      <c r="K28">
        <v>1</v>
      </c>
      <c r="L28">
        <v>1</v>
      </c>
      <c r="M28">
        <v>1</v>
      </c>
      <c r="N28">
        <v>1</v>
      </c>
      <c r="O28" t="s">
        <v>225</v>
      </c>
      <c r="P28">
        <v>0</v>
      </c>
      <c r="Q28">
        <v>0</v>
      </c>
      <c r="R28">
        <v>0</v>
      </c>
      <c r="S28" t="s">
        <v>223</v>
      </c>
      <c r="T28">
        <v>0</v>
      </c>
      <c r="U28" t="s">
        <v>308</v>
      </c>
      <c r="V28" t="s">
        <v>224</v>
      </c>
      <c r="W28" t="s">
        <v>225</v>
      </c>
      <c r="X28" t="s">
        <v>225</v>
      </c>
      <c r="Y28">
        <v>0</v>
      </c>
      <c r="AB28">
        <v>1</v>
      </c>
      <c r="AC28">
        <v>1</v>
      </c>
      <c r="AD28">
        <v>4</v>
      </c>
      <c r="AE28">
        <v>2437</v>
      </c>
      <c r="AF28">
        <v>1.75</v>
      </c>
      <c r="AQ28">
        <v>1</v>
      </c>
      <c r="AR28">
        <f t="shared" si="0"/>
        <v>9.68</v>
      </c>
      <c r="AS28">
        <v>1</v>
      </c>
      <c r="AT28" t="s">
        <v>135</v>
      </c>
      <c r="AU28">
        <v>44</v>
      </c>
    </row>
    <row r="29" spans="1:47">
      <c r="A29" t="s">
        <v>248</v>
      </c>
      <c r="C29">
        <v>310</v>
      </c>
      <c r="E29">
        <v>0</v>
      </c>
      <c r="J29">
        <v>9.2000000000000003E-4</v>
      </c>
      <c r="K29">
        <v>0</v>
      </c>
      <c r="L29">
        <v>0</v>
      </c>
      <c r="M29">
        <v>0</v>
      </c>
      <c r="N29">
        <v>0</v>
      </c>
      <c r="P29">
        <v>0</v>
      </c>
      <c r="Q29">
        <v>0</v>
      </c>
      <c r="R29">
        <v>0</v>
      </c>
      <c r="S29" t="s">
        <v>249</v>
      </c>
      <c r="T29">
        <v>0</v>
      </c>
      <c r="Y29">
        <v>0</v>
      </c>
      <c r="AB29">
        <v>0</v>
      </c>
      <c r="AC29">
        <v>0</v>
      </c>
      <c r="AD29">
        <v>0</v>
      </c>
      <c r="AE29">
        <v>0</v>
      </c>
      <c r="AF29">
        <v>0</v>
      </c>
      <c r="AQ29">
        <v>0</v>
      </c>
      <c r="AR29">
        <f t="shared" si="0"/>
        <v>0</v>
      </c>
      <c r="AS29">
        <v>1</v>
      </c>
      <c r="AT29" t="s">
        <v>135</v>
      </c>
      <c r="AU29">
        <v>44</v>
      </c>
    </row>
    <row r="30" spans="1:47">
      <c r="A30" t="s">
        <v>92</v>
      </c>
      <c r="C30">
        <v>310</v>
      </c>
      <c r="E30">
        <v>0</v>
      </c>
      <c r="J30">
        <v>836.89999</v>
      </c>
      <c r="K30">
        <v>0</v>
      </c>
      <c r="L30">
        <v>0</v>
      </c>
      <c r="M30">
        <v>0</v>
      </c>
      <c r="N30">
        <v>0</v>
      </c>
      <c r="P30">
        <v>0</v>
      </c>
      <c r="Q30">
        <v>0</v>
      </c>
      <c r="R30">
        <v>0</v>
      </c>
      <c r="S30" t="s">
        <v>249</v>
      </c>
      <c r="T30">
        <v>0</v>
      </c>
      <c r="Y30">
        <v>0</v>
      </c>
      <c r="AB30">
        <v>0</v>
      </c>
      <c r="AC30">
        <v>0</v>
      </c>
      <c r="AD30">
        <v>0</v>
      </c>
      <c r="AE30">
        <v>0</v>
      </c>
      <c r="AF30">
        <v>0</v>
      </c>
      <c r="AQ30">
        <v>0</v>
      </c>
      <c r="AR30">
        <f t="shared" si="0"/>
        <v>0</v>
      </c>
      <c r="AS30">
        <v>1</v>
      </c>
      <c r="AT30" t="s">
        <v>92</v>
      </c>
      <c r="AU30">
        <v>0</v>
      </c>
    </row>
    <row r="31" spans="1:47">
      <c r="A31" t="s">
        <v>312</v>
      </c>
      <c r="C31">
        <v>310</v>
      </c>
      <c r="D31" t="s">
        <v>313</v>
      </c>
      <c r="E31">
        <v>101</v>
      </c>
      <c r="F31" t="s">
        <v>314</v>
      </c>
      <c r="G31" t="s">
        <v>219</v>
      </c>
      <c r="H31" t="s">
        <v>220</v>
      </c>
      <c r="I31" t="s">
        <v>315</v>
      </c>
      <c r="J31">
        <v>6.2179999999999999E-2</v>
      </c>
      <c r="K31">
        <v>1</v>
      </c>
      <c r="L31">
        <v>1</v>
      </c>
      <c r="M31">
        <v>1</v>
      </c>
      <c r="N31">
        <v>1</v>
      </c>
      <c r="O31" t="s">
        <v>225</v>
      </c>
      <c r="P31">
        <v>0</v>
      </c>
      <c r="Q31">
        <v>1</v>
      </c>
      <c r="R31">
        <v>900</v>
      </c>
      <c r="S31" t="s">
        <v>223</v>
      </c>
      <c r="T31">
        <v>900</v>
      </c>
      <c r="U31" t="s">
        <v>312</v>
      </c>
      <c r="V31" t="s">
        <v>224</v>
      </c>
      <c r="W31" t="s">
        <v>225</v>
      </c>
      <c r="X31" t="s">
        <v>225</v>
      </c>
      <c r="Y31">
        <v>900</v>
      </c>
      <c r="AB31">
        <v>1</v>
      </c>
      <c r="AC31">
        <v>1</v>
      </c>
      <c r="AD31">
        <v>2</v>
      </c>
      <c r="AE31">
        <v>696</v>
      </c>
      <c r="AF31">
        <v>1</v>
      </c>
      <c r="AQ31">
        <v>1</v>
      </c>
      <c r="AR31">
        <f t="shared" si="0"/>
        <v>9.68</v>
      </c>
      <c r="AS31">
        <v>1</v>
      </c>
      <c r="AT31" t="s">
        <v>135</v>
      </c>
      <c r="AU31">
        <v>44</v>
      </c>
    </row>
    <row r="32" spans="1:47">
      <c r="A32" t="s">
        <v>316</v>
      </c>
      <c r="C32">
        <v>310</v>
      </c>
      <c r="D32" t="s">
        <v>317</v>
      </c>
      <c r="E32">
        <v>101</v>
      </c>
      <c r="F32" t="s">
        <v>318</v>
      </c>
      <c r="G32" t="s">
        <v>219</v>
      </c>
      <c r="H32" t="s">
        <v>220</v>
      </c>
      <c r="I32" t="s">
        <v>319</v>
      </c>
      <c r="J32">
        <v>0.40899999999999997</v>
      </c>
      <c r="K32">
        <v>1</v>
      </c>
      <c r="L32">
        <v>1</v>
      </c>
      <c r="M32">
        <v>1</v>
      </c>
      <c r="N32">
        <v>1</v>
      </c>
      <c r="O32" t="s">
        <v>225</v>
      </c>
      <c r="P32">
        <v>0</v>
      </c>
      <c r="Q32">
        <v>1</v>
      </c>
      <c r="R32">
        <v>1300</v>
      </c>
      <c r="S32" t="s">
        <v>223</v>
      </c>
      <c r="T32">
        <v>1300</v>
      </c>
      <c r="U32" t="s">
        <v>316</v>
      </c>
      <c r="V32" t="s">
        <v>224</v>
      </c>
      <c r="W32" t="s">
        <v>225</v>
      </c>
      <c r="X32" t="s">
        <v>225</v>
      </c>
      <c r="Y32">
        <v>1300</v>
      </c>
      <c r="AB32">
        <v>1</v>
      </c>
      <c r="AC32">
        <v>1</v>
      </c>
      <c r="AD32">
        <v>2</v>
      </c>
      <c r="AE32">
        <v>1164</v>
      </c>
      <c r="AF32">
        <v>1.75</v>
      </c>
      <c r="AQ32">
        <v>2</v>
      </c>
      <c r="AR32">
        <f t="shared" si="0"/>
        <v>9.68</v>
      </c>
      <c r="AS32">
        <v>1</v>
      </c>
      <c r="AT32" t="s">
        <v>135</v>
      </c>
      <c r="AU32">
        <v>44</v>
      </c>
    </row>
    <row r="33" spans="1:47">
      <c r="A33" t="s">
        <v>248</v>
      </c>
      <c r="C33">
        <v>310</v>
      </c>
      <c r="E33">
        <v>0</v>
      </c>
      <c r="J33">
        <v>0.15853999999999999</v>
      </c>
      <c r="K33">
        <v>0</v>
      </c>
      <c r="L33">
        <v>0</v>
      </c>
      <c r="M33">
        <v>0</v>
      </c>
      <c r="N33">
        <v>0</v>
      </c>
      <c r="P33">
        <v>0</v>
      </c>
      <c r="Q33">
        <v>0</v>
      </c>
      <c r="R33">
        <v>0</v>
      </c>
      <c r="S33" t="s">
        <v>249</v>
      </c>
      <c r="T33">
        <v>0</v>
      </c>
      <c r="Y33">
        <v>0</v>
      </c>
      <c r="AB33">
        <v>0</v>
      </c>
      <c r="AC33">
        <v>0</v>
      </c>
      <c r="AD33">
        <v>0</v>
      </c>
      <c r="AE33">
        <v>0</v>
      </c>
      <c r="AF33">
        <v>0</v>
      </c>
      <c r="AQ33">
        <v>0</v>
      </c>
      <c r="AR33">
        <f t="shared" si="0"/>
        <v>0</v>
      </c>
      <c r="AS33">
        <v>1</v>
      </c>
      <c r="AT33" t="s">
        <v>138</v>
      </c>
      <c r="AU33">
        <v>47</v>
      </c>
    </row>
    <row r="34" spans="1:47">
      <c r="A34" t="s">
        <v>320</v>
      </c>
      <c r="C34">
        <v>310</v>
      </c>
      <c r="D34" t="s">
        <v>321</v>
      </c>
      <c r="E34">
        <v>101</v>
      </c>
      <c r="F34" t="s">
        <v>322</v>
      </c>
      <c r="G34" t="s">
        <v>324</v>
      </c>
      <c r="H34" t="s">
        <v>220</v>
      </c>
      <c r="I34" t="s">
        <v>325</v>
      </c>
      <c r="J34">
        <v>0.97050999999999998</v>
      </c>
      <c r="K34">
        <v>1</v>
      </c>
      <c r="L34">
        <v>1</v>
      </c>
      <c r="M34">
        <v>1</v>
      </c>
      <c r="N34">
        <v>1</v>
      </c>
      <c r="O34" t="s">
        <v>225</v>
      </c>
      <c r="P34">
        <v>0</v>
      </c>
      <c r="Q34">
        <v>0</v>
      </c>
      <c r="R34">
        <v>0</v>
      </c>
      <c r="S34" t="s">
        <v>223</v>
      </c>
      <c r="T34">
        <v>0</v>
      </c>
      <c r="U34" t="s">
        <v>320</v>
      </c>
      <c r="V34" t="s">
        <v>224</v>
      </c>
      <c r="W34" t="s">
        <v>225</v>
      </c>
      <c r="X34" t="s">
        <v>225</v>
      </c>
      <c r="Y34">
        <v>0</v>
      </c>
      <c r="AB34">
        <v>1</v>
      </c>
      <c r="AC34">
        <v>1</v>
      </c>
      <c r="AD34">
        <v>3</v>
      </c>
      <c r="AE34">
        <v>1900</v>
      </c>
      <c r="AF34">
        <v>1.9</v>
      </c>
      <c r="AQ34">
        <v>1</v>
      </c>
      <c r="AR34">
        <f t="shared" si="0"/>
        <v>9.68</v>
      </c>
      <c r="AS34">
        <v>1</v>
      </c>
      <c r="AT34" t="s">
        <v>138</v>
      </c>
      <c r="AU34">
        <v>47</v>
      </c>
    </row>
    <row r="35" spans="1:47">
      <c r="A35" t="s">
        <v>326</v>
      </c>
      <c r="C35">
        <v>310</v>
      </c>
      <c r="D35" t="s">
        <v>327</v>
      </c>
      <c r="E35">
        <v>132</v>
      </c>
      <c r="F35" t="s">
        <v>322</v>
      </c>
      <c r="G35" t="s">
        <v>324</v>
      </c>
      <c r="H35" t="s">
        <v>260</v>
      </c>
      <c r="I35" t="s">
        <v>328</v>
      </c>
      <c r="J35">
        <v>2.257E-2</v>
      </c>
      <c r="K35">
        <v>0</v>
      </c>
      <c r="L35">
        <v>0</v>
      </c>
      <c r="M35">
        <v>0</v>
      </c>
      <c r="N35">
        <v>0</v>
      </c>
      <c r="P35">
        <v>0</v>
      </c>
      <c r="Q35">
        <v>0</v>
      </c>
      <c r="R35">
        <v>0</v>
      </c>
      <c r="S35" t="s">
        <v>223</v>
      </c>
      <c r="T35">
        <v>0</v>
      </c>
      <c r="U35" t="s">
        <v>326</v>
      </c>
      <c r="Y35">
        <v>0</v>
      </c>
      <c r="AB35">
        <v>0</v>
      </c>
      <c r="AC35">
        <v>0</v>
      </c>
      <c r="AD35">
        <v>0</v>
      </c>
      <c r="AE35">
        <v>0</v>
      </c>
      <c r="AF35">
        <v>0</v>
      </c>
      <c r="AQ35">
        <v>1</v>
      </c>
      <c r="AR35">
        <f t="shared" si="0"/>
        <v>0</v>
      </c>
      <c r="AS35">
        <v>1</v>
      </c>
      <c r="AT35" t="s">
        <v>138</v>
      </c>
      <c r="AU35">
        <v>47</v>
      </c>
    </row>
    <row r="36" spans="1:47">
      <c r="A36" t="s">
        <v>329</v>
      </c>
      <c r="C36">
        <v>310</v>
      </c>
      <c r="D36" t="s">
        <v>330</v>
      </c>
      <c r="E36">
        <v>101</v>
      </c>
      <c r="F36" t="s">
        <v>331</v>
      </c>
      <c r="G36" t="s">
        <v>219</v>
      </c>
      <c r="H36" t="s">
        <v>220</v>
      </c>
      <c r="I36" t="s">
        <v>332</v>
      </c>
      <c r="J36">
        <v>0.87224999999999997</v>
      </c>
      <c r="K36">
        <v>1</v>
      </c>
      <c r="L36">
        <v>1</v>
      </c>
      <c r="M36">
        <v>1</v>
      </c>
      <c r="N36">
        <v>1</v>
      </c>
      <c r="O36" t="s">
        <v>225</v>
      </c>
      <c r="P36">
        <v>0</v>
      </c>
      <c r="Q36">
        <v>1</v>
      </c>
      <c r="R36">
        <v>7400</v>
      </c>
      <c r="S36" t="s">
        <v>223</v>
      </c>
      <c r="T36">
        <v>7400</v>
      </c>
      <c r="U36" t="s">
        <v>329</v>
      </c>
      <c r="V36" t="s">
        <v>224</v>
      </c>
      <c r="W36" t="s">
        <v>225</v>
      </c>
      <c r="X36" t="s">
        <v>225</v>
      </c>
      <c r="Y36">
        <v>7400</v>
      </c>
      <c r="AB36">
        <v>1</v>
      </c>
      <c r="AC36">
        <v>1</v>
      </c>
      <c r="AD36">
        <v>4</v>
      </c>
      <c r="AE36">
        <v>3692</v>
      </c>
      <c r="AF36">
        <v>1.75</v>
      </c>
      <c r="AQ36">
        <v>3</v>
      </c>
      <c r="AR36">
        <f t="shared" si="0"/>
        <v>9.68</v>
      </c>
      <c r="AS36">
        <v>1</v>
      </c>
      <c r="AT36" t="s">
        <v>135</v>
      </c>
      <c r="AU36">
        <v>44</v>
      </c>
    </row>
    <row r="37" spans="1:47">
      <c r="A37" t="s">
        <v>333</v>
      </c>
      <c r="C37">
        <v>310</v>
      </c>
      <c r="D37" t="s">
        <v>334</v>
      </c>
      <c r="E37">
        <v>101</v>
      </c>
      <c r="F37" t="s">
        <v>335</v>
      </c>
      <c r="G37" t="s">
        <v>219</v>
      </c>
      <c r="H37" t="s">
        <v>220</v>
      </c>
      <c r="I37" t="s">
        <v>336</v>
      </c>
      <c r="J37">
        <v>0.13347999999999999</v>
      </c>
      <c r="K37">
        <v>1</v>
      </c>
      <c r="L37">
        <v>1</v>
      </c>
      <c r="M37">
        <v>1</v>
      </c>
      <c r="N37">
        <v>1</v>
      </c>
      <c r="O37" t="s">
        <v>225</v>
      </c>
      <c r="P37">
        <v>0</v>
      </c>
      <c r="Q37">
        <v>1</v>
      </c>
      <c r="R37">
        <v>7600</v>
      </c>
      <c r="S37" t="s">
        <v>223</v>
      </c>
      <c r="T37">
        <v>7600</v>
      </c>
      <c r="U37" t="s">
        <v>333</v>
      </c>
      <c r="V37" t="s">
        <v>224</v>
      </c>
      <c r="W37" t="s">
        <v>225</v>
      </c>
      <c r="X37" t="s">
        <v>225</v>
      </c>
      <c r="Y37">
        <v>7600</v>
      </c>
      <c r="AB37">
        <v>1</v>
      </c>
      <c r="AC37">
        <v>1</v>
      </c>
      <c r="AD37">
        <v>2</v>
      </c>
      <c r="AE37">
        <v>960</v>
      </c>
      <c r="AF37">
        <v>1</v>
      </c>
      <c r="AQ37">
        <v>1</v>
      </c>
      <c r="AR37">
        <f t="shared" si="0"/>
        <v>9.68</v>
      </c>
      <c r="AS37">
        <v>1</v>
      </c>
      <c r="AT37" t="s">
        <v>135</v>
      </c>
      <c r="AU37">
        <v>44</v>
      </c>
    </row>
    <row r="38" spans="1:47">
      <c r="A38" t="s">
        <v>337</v>
      </c>
      <c r="C38">
        <v>310</v>
      </c>
      <c r="D38" t="s">
        <v>338</v>
      </c>
      <c r="E38">
        <v>101</v>
      </c>
      <c r="F38" t="s">
        <v>339</v>
      </c>
      <c r="G38" t="s">
        <v>324</v>
      </c>
      <c r="H38" t="s">
        <v>220</v>
      </c>
      <c r="I38" t="s">
        <v>340</v>
      </c>
      <c r="J38">
        <v>0.71860999999999997</v>
      </c>
      <c r="K38">
        <v>1</v>
      </c>
      <c r="L38">
        <v>1</v>
      </c>
      <c r="M38">
        <v>1</v>
      </c>
      <c r="N38">
        <v>1</v>
      </c>
      <c r="O38" t="s">
        <v>225</v>
      </c>
      <c r="P38">
        <v>0</v>
      </c>
      <c r="Q38">
        <v>0</v>
      </c>
      <c r="R38">
        <v>0</v>
      </c>
      <c r="S38" t="s">
        <v>223</v>
      </c>
      <c r="T38">
        <v>0</v>
      </c>
      <c r="U38" t="s">
        <v>337</v>
      </c>
      <c r="V38" t="s">
        <v>224</v>
      </c>
      <c r="W38" t="s">
        <v>225</v>
      </c>
      <c r="X38" t="s">
        <v>225</v>
      </c>
      <c r="Y38">
        <v>0</v>
      </c>
      <c r="AB38">
        <v>1</v>
      </c>
      <c r="AC38">
        <v>1</v>
      </c>
      <c r="AD38">
        <v>2</v>
      </c>
      <c r="AE38">
        <v>672</v>
      </c>
      <c r="AF38">
        <v>1</v>
      </c>
      <c r="AQ38">
        <v>1</v>
      </c>
      <c r="AR38">
        <f t="shared" si="0"/>
        <v>9.68</v>
      </c>
      <c r="AS38">
        <v>1</v>
      </c>
      <c r="AT38" t="s">
        <v>138</v>
      </c>
      <c r="AU38">
        <v>47</v>
      </c>
    </row>
    <row r="39" spans="1:47">
      <c r="A39" t="s">
        <v>341</v>
      </c>
      <c r="C39">
        <v>310</v>
      </c>
      <c r="D39" t="s">
        <v>342</v>
      </c>
      <c r="E39">
        <v>101</v>
      </c>
      <c r="F39" t="s">
        <v>343</v>
      </c>
      <c r="G39" t="s">
        <v>324</v>
      </c>
      <c r="H39" t="s">
        <v>220</v>
      </c>
      <c r="I39" t="s">
        <v>344</v>
      </c>
      <c r="J39">
        <v>5.0750500000000001</v>
      </c>
      <c r="K39">
        <v>1</v>
      </c>
      <c r="L39">
        <v>1</v>
      </c>
      <c r="M39">
        <v>1</v>
      </c>
      <c r="N39">
        <v>1</v>
      </c>
      <c r="O39" t="s">
        <v>225</v>
      </c>
      <c r="P39">
        <v>0</v>
      </c>
      <c r="Q39">
        <v>0</v>
      </c>
      <c r="R39">
        <v>0</v>
      </c>
      <c r="S39" t="s">
        <v>223</v>
      </c>
      <c r="T39">
        <v>0</v>
      </c>
      <c r="U39" t="s">
        <v>341</v>
      </c>
      <c r="V39" t="s">
        <v>224</v>
      </c>
      <c r="W39" t="s">
        <v>225</v>
      </c>
      <c r="X39" t="s">
        <v>225</v>
      </c>
      <c r="Y39">
        <v>0</v>
      </c>
      <c r="AB39">
        <v>1</v>
      </c>
      <c r="AC39">
        <v>1</v>
      </c>
      <c r="AD39">
        <v>4</v>
      </c>
      <c r="AE39">
        <v>2152</v>
      </c>
      <c r="AF39">
        <v>1</v>
      </c>
      <c r="AQ39">
        <v>1</v>
      </c>
      <c r="AR39">
        <f t="shared" si="0"/>
        <v>9.68</v>
      </c>
      <c r="AS39">
        <v>1</v>
      </c>
      <c r="AT39" t="s">
        <v>138</v>
      </c>
      <c r="AU39">
        <v>47</v>
      </c>
    </row>
    <row r="40" spans="1:47">
      <c r="A40" t="s">
        <v>345</v>
      </c>
      <c r="C40">
        <v>310</v>
      </c>
      <c r="D40" t="s">
        <v>346</v>
      </c>
      <c r="E40">
        <v>101</v>
      </c>
      <c r="F40" t="s">
        <v>347</v>
      </c>
      <c r="G40" t="s">
        <v>219</v>
      </c>
      <c r="H40" t="s">
        <v>220</v>
      </c>
      <c r="I40" t="s">
        <v>348</v>
      </c>
      <c r="J40">
        <v>8.3269999999999997E-2</v>
      </c>
      <c r="K40">
        <v>1</v>
      </c>
      <c r="L40">
        <v>1</v>
      </c>
      <c r="M40">
        <v>1</v>
      </c>
      <c r="N40">
        <v>1</v>
      </c>
      <c r="O40" t="s">
        <v>225</v>
      </c>
      <c r="P40">
        <v>0</v>
      </c>
      <c r="Q40">
        <v>1</v>
      </c>
      <c r="R40">
        <v>400</v>
      </c>
      <c r="S40" t="s">
        <v>223</v>
      </c>
      <c r="T40">
        <v>400</v>
      </c>
      <c r="U40" t="s">
        <v>345</v>
      </c>
      <c r="V40" t="s">
        <v>224</v>
      </c>
      <c r="W40" t="s">
        <v>225</v>
      </c>
      <c r="X40" t="s">
        <v>225</v>
      </c>
      <c r="Y40">
        <v>400</v>
      </c>
      <c r="AB40">
        <v>1</v>
      </c>
      <c r="AC40">
        <v>1</v>
      </c>
      <c r="AD40">
        <v>3</v>
      </c>
      <c r="AE40">
        <v>778</v>
      </c>
      <c r="AF40">
        <v>1</v>
      </c>
      <c r="AQ40">
        <v>1</v>
      </c>
      <c r="AR40">
        <f t="shared" si="0"/>
        <v>9.68</v>
      </c>
      <c r="AS40">
        <v>1</v>
      </c>
      <c r="AT40" t="s">
        <v>135</v>
      </c>
      <c r="AU40">
        <v>44</v>
      </c>
    </row>
    <row r="41" spans="1:47">
      <c r="A41" t="s">
        <v>349</v>
      </c>
      <c r="C41">
        <v>310</v>
      </c>
      <c r="D41" t="s">
        <v>350</v>
      </c>
      <c r="E41">
        <v>101</v>
      </c>
      <c r="F41" t="s">
        <v>351</v>
      </c>
      <c r="G41" t="s">
        <v>219</v>
      </c>
      <c r="H41" t="s">
        <v>220</v>
      </c>
      <c r="I41" t="s">
        <v>352</v>
      </c>
      <c r="J41">
        <v>0.20966000000000001</v>
      </c>
      <c r="K41">
        <v>1</v>
      </c>
      <c r="L41">
        <v>1</v>
      </c>
      <c r="M41">
        <v>1</v>
      </c>
      <c r="N41">
        <v>1</v>
      </c>
      <c r="O41" t="s">
        <v>225</v>
      </c>
      <c r="P41">
        <v>0</v>
      </c>
      <c r="Q41">
        <v>1</v>
      </c>
      <c r="R41">
        <v>2600</v>
      </c>
      <c r="S41" t="s">
        <v>223</v>
      </c>
      <c r="T41">
        <v>2600</v>
      </c>
      <c r="U41" t="s">
        <v>349</v>
      </c>
      <c r="V41" t="s">
        <v>224</v>
      </c>
      <c r="W41" t="s">
        <v>225</v>
      </c>
      <c r="X41" t="s">
        <v>225</v>
      </c>
      <c r="Y41">
        <v>2600</v>
      </c>
      <c r="AB41">
        <v>1</v>
      </c>
      <c r="AC41">
        <v>1</v>
      </c>
      <c r="AD41">
        <v>2</v>
      </c>
      <c r="AE41">
        <v>768</v>
      </c>
      <c r="AF41">
        <v>1</v>
      </c>
      <c r="AQ41">
        <v>1</v>
      </c>
      <c r="AR41">
        <f t="shared" si="0"/>
        <v>9.68</v>
      </c>
      <c r="AS41">
        <v>1</v>
      </c>
      <c r="AT41" t="s">
        <v>135</v>
      </c>
      <c r="AU41">
        <v>44</v>
      </c>
    </row>
    <row r="42" spans="1:47">
      <c r="A42" t="s">
        <v>353</v>
      </c>
      <c r="C42">
        <v>310</v>
      </c>
      <c r="D42" t="s">
        <v>354</v>
      </c>
      <c r="E42">
        <v>106</v>
      </c>
      <c r="F42" t="s">
        <v>347</v>
      </c>
      <c r="G42" t="s">
        <v>219</v>
      </c>
      <c r="H42" t="s">
        <v>355</v>
      </c>
      <c r="I42" t="s">
        <v>356</v>
      </c>
      <c r="J42">
        <v>8.5050000000000001E-2</v>
      </c>
      <c r="K42">
        <v>0</v>
      </c>
      <c r="L42">
        <v>0</v>
      </c>
      <c r="M42">
        <v>0</v>
      </c>
      <c r="N42">
        <v>0</v>
      </c>
      <c r="P42">
        <v>0</v>
      </c>
      <c r="Q42">
        <v>0</v>
      </c>
      <c r="R42">
        <v>0</v>
      </c>
      <c r="S42" t="s">
        <v>223</v>
      </c>
      <c r="T42">
        <v>0</v>
      </c>
      <c r="U42" t="s">
        <v>353</v>
      </c>
      <c r="Y42">
        <v>0</v>
      </c>
      <c r="AB42">
        <v>0</v>
      </c>
      <c r="AC42">
        <v>0</v>
      </c>
      <c r="AD42">
        <v>0</v>
      </c>
      <c r="AE42">
        <v>0</v>
      </c>
      <c r="AF42">
        <v>0</v>
      </c>
      <c r="AQ42">
        <v>1</v>
      </c>
      <c r="AR42">
        <f t="shared" si="0"/>
        <v>0</v>
      </c>
      <c r="AS42">
        <v>1</v>
      </c>
      <c r="AT42" t="s">
        <v>135</v>
      </c>
      <c r="AU42">
        <v>44</v>
      </c>
    </row>
    <row r="43" spans="1:47">
      <c r="A43" t="s">
        <v>357</v>
      </c>
      <c r="C43">
        <v>310</v>
      </c>
      <c r="D43" t="s">
        <v>358</v>
      </c>
      <c r="E43">
        <v>101</v>
      </c>
      <c r="F43" t="s">
        <v>359</v>
      </c>
      <c r="G43" t="s">
        <v>219</v>
      </c>
      <c r="H43" t="s">
        <v>220</v>
      </c>
      <c r="I43" t="s">
        <v>360</v>
      </c>
      <c r="J43">
        <v>0.1135</v>
      </c>
      <c r="K43">
        <v>1</v>
      </c>
      <c r="L43">
        <v>1</v>
      </c>
      <c r="M43">
        <v>1</v>
      </c>
      <c r="N43">
        <v>1</v>
      </c>
      <c r="O43" t="s">
        <v>225</v>
      </c>
      <c r="P43">
        <v>0</v>
      </c>
      <c r="Q43">
        <v>1</v>
      </c>
      <c r="R43">
        <v>1500</v>
      </c>
      <c r="S43" t="s">
        <v>223</v>
      </c>
      <c r="T43">
        <v>1500</v>
      </c>
      <c r="U43" t="s">
        <v>357</v>
      </c>
      <c r="V43" t="s">
        <v>224</v>
      </c>
      <c r="W43" t="s">
        <v>225</v>
      </c>
      <c r="X43" t="s">
        <v>225</v>
      </c>
      <c r="Y43">
        <v>1500</v>
      </c>
      <c r="AB43">
        <v>1</v>
      </c>
      <c r="AC43">
        <v>1</v>
      </c>
      <c r="AD43">
        <v>2</v>
      </c>
      <c r="AE43">
        <v>823</v>
      </c>
      <c r="AF43">
        <v>1</v>
      </c>
      <c r="AQ43">
        <v>0</v>
      </c>
      <c r="AR43">
        <f t="shared" si="0"/>
        <v>9.68</v>
      </c>
      <c r="AS43">
        <v>1</v>
      </c>
      <c r="AT43" t="s">
        <v>135</v>
      </c>
      <c r="AU43">
        <v>44</v>
      </c>
    </row>
    <row r="44" spans="1:47">
      <c r="A44" t="s">
        <v>361</v>
      </c>
      <c r="C44">
        <v>310</v>
      </c>
      <c r="D44" t="s">
        <v>362</v>
      </c>
      <c r="E44">
        <v>132</v>
      </c>
      <c r="F44" t="s">
        <v>363</v>
      </c>
      <c r="G44" t="s">
        <v>219</v>
      </c>
      <c r="H44" t="s">
        <v>260</v>
      </c>
      <c r="I44" t="s">
        <v>364</v>
      </c>
      <c r="J44">
        <v>1.0469200000000001</v>
      </c>
      <c r="K44">
        <v>0</v>
      </c>
      <c r="L44">
        <v>0</v>
      </c>
      <c r="M44">
        <v>0</v>
      </c>
      <c r="N44">
        <v>0</v>
      </c>
      <c r="P44">
        <v>0</v>
      </c>
      <c r="Q44">
        <v>0</v>
      </c>
      <c r="R44">
        <v>0</v>
      </c>
      <c r="S44" t="s">
        <v>223</v>
      </c>
      <c r="T44">
        <v>0</v>
      </c>
      <c r="U44" t="s">
        <v>361</v>
      </c>
      <c r="Y44">
        <v>0</v>
      </c>
      <c r="AB44">
        <v>0</v>
      </c>
      <c r="AC44">
        <v>0</v>
      </c>
      <c r="AD44">
        <v>0</v>
      </c>
      <c r="AE44">
        <v>0</v>
      </c>
      <c r="AF44">
        <v>0</v>
      </c>
      <c r="AQ44">
        <v>0</v>
      </c>
      <c r="AR44">
        <f t="shared" si="0"/>
        <v>0</v>
      </c>
      <c r="AS44">
        <v>1</v>
      </c>
      <c r="AT44" t="s">
        <v>135</v>
      </c>
      <c r="AU44">
        <v>44</v>
      </c>
    </row>
    <row r="45" spans="1:47">
      <c r="A45" t="s">
        <v>248</v>
      </c>
      <c r="C45">
        <v>310</v>
      </c>
      <c r="E45">
        <v>0</v>
      </c>
      <c r="J45">
        <v>6.1920000000000003E-2</v>
      </c>
      <c r="K45">
        <v>0</v>
      </c>
      <c r="L45">
        <v>0</v>
      </c>
      <c r="M45">
        <v>0</v>
      </c>
      <c r="N45">
        <v>0</v>
      </c>
      <c r="P45">
        <v>0</v>
      </c>
      <c r="Q45">
        <v>0</v>
      </c>
      <c r="R45">
        <v>0</v>
      </c>
      <c r="S45" t="s">
        <v>249</v>
      </c>
      <c r="T45">
        <v>0</v>
      </c>
      <c r="Y45">
        <v>0</v>
      </c>
      <c r="AB45">
        <v>0</v>
      </c>
      <c r="AC45">
        <v>0</v>
      </c>
      <c r="AD45">
        <v>0</v>
      </c>
      <c r="AE45">
        <v>0</v>
      </c>
      <c r="AF45">
        <v>0</v>
      </c>
      <c r="AQ45">
        <v>0</v>
      </c>
      <c r="AR45">
        <f t="shared" si="0"/>
        <v>0</v>
      </c>
      <c r="AS45">
        <v>1</v>
      </c>
      <c r="AT45" t="s">
        <v>138</v>
      </c>
      <c r="AU45">
        <v>47</v>
      </c>
    </row>
    <row r="46" spans="1:47">
      <c r="A46" t="s">
        <v>365</v>
      </c>
      <c r="C46">
        <v>310</v>
      </c>
      <c r="D46" t="s">
        <v>366</v>
      </c>
      <c r="E46">
        <v>132</v>
      </c>
      <c r="F46" t="s">
        <v>322</v>
      </c>
      <c r="G46" t="s">
        <v>324</v>
      </c>
      <c r="H46" t="s">
        <v>260</v>
      </c>
      <c r="I46" t="s">
        <v>367</v>
      </c>
      <c r="J46">
        <v>7.2040000000000007E-2</v>
      </c>
      <c r="K46">
        <v>0</v>
      </c>
      <c r="L46">
        <v>0</v>
      </c>
      <c r="M46">
        <v>0</v>
      </c>
      <c r="N46">
        <v>0</v>
      </c>
      <c r="P46">
        <v>0</v>
      </c>
      <c r="Q46">
        <v>0</v>
      </c>
      <c r="R46">
        <v>0</v>
      </c>
      <c r="S46" t="s">
        <v>223</v>
      </c>
      <c r="T46">
        <v>0</v>
      </c>
      <c r="U46" t="s">
        <v>365</v>
      </c>
      <c r="Y46">
        <v>0</v>
      </c>
      <c r="AB46">
        <v>0</v>
      </c>
      <c r="AC46">
        <v>0</v>
      </c>
      <c r="AD46">
        <v>0</v>
      </c>
      <c r="AE46">
        <v>0</v>
      </c>
      <c r="AF46">
        <v>0</v>
      </c>
      <c r="AQ46">
        <v>1</v>
      </c>
      <c r="AR46">
        <f t="shared" si="0"/>
        <v>0</v>
      </c>
      <c r="AS46">
        <v>1</v>
      </c>
      <c r="AT46" t="s">
        <v>138</v>
      </c>
      <c r="AU46">
        <v>47</v>
      </c>
    </row>
    <row r="47" spans="1:47">
      <c r="A47" t="s">
        <v>368</v>
      </c>
      <c r="C47">
        <v>310</v>
      </c>
      <c r="D47" t="s">
        <v>369</v>
      </c>
      <c r="E47">
        <v>101</v>
      </c>
      <c r="F47" t="s">
        <v>370</v>
      </c>
      <c r="G47" t="s">
        <v>219</v>
      </c>
      <c r="H47" t="s">
        <v>220</v>
      </c>
      <c r="I47" t="s">
        <v>371</v>
      </c>
      <c r="J47">
        <v>0.11879000000000001</v>
      </c>
      <c r="K47">
        <v>1</v>
      </c>
      <c r="L47">
        <v>1</v>
      </c>
      <c r="M47">
        <v>1</v>
      </c>
      <c r="N47">
        <v>1</v>
      </c>
      <c r="O47" t="s">
        <v>225</v>
      </c>
      <c r="P47">
        <v>0</v>
      </c>
      <c r="Q47">
        <v>1</v>
      </c>
      <c r="R47">
        <v>1400</v>
      </c>
      <c r="S47" t="s">
        <v>223</v>
      </c>
      <c r="T47">
        <v>1400</v>
      </c>
      <c r="U47" t="s">
        <v>368</v>
      </c>
      <c r="V47" t="s">
        <v>224</v>
      </c>
      <c r="W47" t="s">
        <v>225</v>
      </c>
      <c r="X47" t="s">
        <v>225</v>
      </c>
      <c r="Y47">
        <v>1400</v>
      </c>
      <c r="AB47">
        <v>1</v>
      </c>
      <c r="AC47">
        <v>1</v>
      </c>
      <c r="AD47">
        <v>2</v>
      </c>
      <c r="AE47">
        <v>912</v>
      </c>
      <c r="AF47">
        <v>1</v>
      </c>
      <c r="AQ47">
        <v>1</v>
      </c>
      <c r="AR47">
        <f t="shared" si="0"/>
        <v>9.68</v>
      </c>
      <c r="AS47">
        <v>1</v>
      </c>
      <c r="AT47" t="s">
        <v>135</v>
      </c>
      <c r="AU47">
        <v>44</v>
      </c>
    </row>
    <row r="48" spans="1:47">
      <c r="A48" t="s">
        <v>248</v>
      </c>
      <c r="C48">
        <v>310</v>
      </c>
      <c r="E48">
        <v>0</v>
      </c>
      <c r="J48">
        <v>4.7499999999999999E-3</v>
      </c>
      <c r="K48">
        <v>0</v>
      </c>
      <c r="L48">
        <v>0</v>
      </c>
      <c r="M48">
        <v>0</v>
      </c>
      <c r="N48">
        <v>0</v>
      </c>
      <c r="P48">
        <v>0</v>
      </c>
      <c r="Q48">
        <v>0</v>
      </c>
      <c r="R48">
        <v>0</v>
      </c>
      <c r="S48" t="s">
        <v>249</v>
      </c>
      <c r="T48">
        <v>0</v>
      </c>
      <c r="Y48">
        <v>0</v>
      </c>
      <c r="AB48">
        <v>0</v>
      </c>
      <c r="AC48">
        <v>0</v>
      </c>
      <c r="AD48">
        <v>0</v>
      </c>
      <c r="AE48">
        <v>0</v>
      </c>
      <c r="AF48">
        <v>0</v>
      </c>
      <c r="AQ48">
        <v>0</v>
      </c>
      <c r="AR48">
        <f t="shared" si="0"/>
        <v>0</v>
      </c>
      <c r="AS48">
        <v>1</v>
      </c>
      <c r="AT48" t="s">
        <v>135</v>
      </c>
      <c r="AU48">
        <v>44</v>
      </c>
    </row>
    <row r="49" spans="1:47">
      <c r="A49" t="s">
        <v>372</v>
      </c>
      <c r="C49">
        <v>310</v>
      </c>
      <c r="D49" t="s">
        <v>373</v>
      </c>
      <c r="E49">
        <v>101</v>
      </c>
      <c r="F49" t="s">
        <v>374</v>
      </c>
      <c r="G49" t="s">
        <v>219</v>
      </c>
      <c r="H49" t="s">
        <v>220</v>
      </c>
      <c r="I49" t="s">
        <v>375</v>
      </c>
      <c r="J49">
        <v>5.0880000000000002E-2</v>
      </c>
      <c r="K49">
        <v>1</v>
      </c>
      <c r="L49">
        <v>1</v>
      </c>
      <c r="M49">
        <v>1</v>
      </c>
      <c r="N49">
        <v>1</v>
      </c>
      <c r="O49" t="s">
        <v>225</v>
      </c>
      <c r="P49">
        <v>0</v>
      </c>
      <c r="Q49">
        <v>1</v>
      </c>
      <c r="R49">
        <v>900</v>
      </c>
      <c r="S49" t="s">
        <v>223</v>
      </c>
      <c r="T49">
        <v>900</v>
      </c>
      <c r="U49" t="s">
        <v>372</v>
      </c>
      <c r="V49" t="s">
        <v>224</v>
      </c>
      <c r="W49" t="s">
        <v>225</v>
      </c>
      <c r="X49" t="s">
        <v>225</v>
      </c>
      <c r="Y49">
        <v>900</v>
      </c>
      <c r="AB49">
        <v>1</v>
      </c>
      <c r="AC49">
        <v>1</v>
      </c>
      <c r="AD49">
        <v>2</v>
      </c>
      <c r="AE49">
        <v>648</v>
      </c>
      <c r="AF49">
        <v>1</v>
      </c>
      <c r="AQ49">
        <v>1</v>
      </c>
      <c r="AR49">
        <f t="shared" si="0"/>
        <v>9.68</v>
      </c>
      <c r="AS49">
        <v>1</v>
      </c>
      <c r="AT49" t="s">
        <v>135</v>
      </c>
      <c r="AU49">
        <v>44</v>
      </c>
    </row>
    <row r="50" spans="1:47">
      <c r="A50" t="s">
        <v>376</v>
      </c>
      <c r="C50">
        <v>310</v>
      </c>
      <c r="D50" t="s">
        <v>377</v>
      </c>
      <c r="E50">
        <v>101</v>
      </c>
      <c r="F50" t="s">
        <v>378</v>
      </c>
      <c r="G50" t="s">
        <v>219</v>
      </c>
      <c r="H50" t="s">
        <v>220</v>
      </c>
      <c r="I50" t="s">
        <v>379</v>
      </c>
      <c r="J50">
        <v>7.6179999999999998E-2</v>
      </c>
      <c r="K50">
        <v>1</v>
      </c>
      <c r="L50">
        <v>1</v>
      </c>
      <c r="M50">
        <v>1</v>
      </c>
      <c r="N50">
        <v>1</v>
      </c>
      <c r="O50" t="s">
        <v>225</v>
      </c>
      <c r="P50">
        <v>0</v>
      </c>
      <c r="Q50">
        <v>1</v>
      </c>
      <c r="R50">
        <v>300</v>
      </c>
      <c r="S50" t="s">
        <v>223</v>
      </c>
      <c r="T50">
        <v>300</v>
      </c>
      <c r="U50" t="s">
        <v>376</v>
      </c>
      <c r="V50" t="s">
        <v>224</v>
      </c>
      <c r="W50" t="s">
        <v>225</v>
      </c>
      <c r="X50" t="s">
        <v>225</v>
      </c>
      <c r="Y50">
        <v>300</v>
      </c>
      <c r="AB50">
        <v>1</v>
      </c>
      <c r="AC50">
        <v>1</v>
      </c>
      <c r="AD50">
        <v>3</v>
      </c>
      <c r="AE50">
        <v>1394</v>
      </c>
      <c r="AF50">
        <v>2</v>
      </c>
      <c r="AQ50">
        <v>1</v>
      </c>
      <c r="AR50">
        <f t="shared" si="0"/>
        <v>9.68</v>
      </c>
      <c r="AS50">
        <v>1</v>
      </c>
      <c r="AT50" t="s">
        <v>135</v>
      </c>
      <c r="AU50">
        <v>44</v>
      </c>
    </row>
    <row r="51" spans="1:47">
      <c r="A51" t="s">
        <v>380</v>
      </c>
      <c r="C51">
        <v>310</v>
      </c>
      <c r="D51" t="s">
        <v>381</v>
      </c>
      <c r="E51">
        <v>101</v>
      </c>
      <c r="F51" t="s">
        <v>382</v>
      </c>
      <c r="G51" t="s">
        <v>219</v>
      </c>
      <c r="H51" t="s">
        <v>220</v>
      </c>
      <c r="I51" t="s">
        <v>383</v>
      </c>
      <c r="J51">
        <v>8.0320000000000003E-2</v>
      </c>
      <c r="K51">
        <v>1</v>
      </c>
      <c r="L51">
        <v>1</v>
      </c>
      <c r="M51">
        <v>1</v>
      </c>
      <c r="N51">
        <v>1</v>
      </c>
      <c r="O51" t="s">
        <v>225</v>
      </c>
      <c r="P51">
        <v>0</v>
      </c>
      <c r="Q51">
        <v>1</v>
      </c>
      <c r="R51">
        <v>1200</v>
      </c>
      <c r="S51" t="s">
        <v>223</v>
      </c>
      <c r="T51">
        <v>1200</v>
      </c>
      <c r="U51" t="s">
        <v>380</v>
      </c>
      <c r="V51" t="s">
        <v>224</v>
      </c>
      <c r="W51" t="s">
        <v>225</v>
      </c>
      <c r="X51" t="s">
        <v>225</v>
      </c>
      <c r="Y51">
        <v>1200</v>
      </c>
      <c r="AB51">
        <v>1</v>
      </c>
      <c r="AC51">
        <v>1</v>
      </c>
      <c r="AD51">
        <v>2</v>
      </c>
      <c r="AE51">
        <v>860</v>
      </c>
      <c r="AF51">
        <v>1</v>
      </c>
      <c r="AQ51">
        <v>1</v>
      </c>
      <c r="AR51">
        <f t="shared" si="0"/>
        <v>9.68</v>
      </c>
      <c r="AS51">
        <v>1</v>
      </c>
      <c r="AT51" t="s">
        <v>135</v>
      </c>
      <c r="AU51">
        <v>44</v>
      </c>
    </row>
    <row r="52" spans="1:47">
      <c r="A52" t="s">
        <v>384</v>
      </c>
      <c r="C52">
        <v>310</v>
      </c>
      <c r="D52" t="s">
        <v>385</v>
      </c>
      <c r="E52">
        <v>101</v>
      </c>
      <c r="F52" t="s">
        <v>386</v>
      </c>
      <c r="G52" t="s">
        <v>219</v>
      </c>
      <c r="H52" t="s">
        <v>220</v>
      </c>
      <c r="I52" t="s">
        <v>387</v>
      </c>
      <c r="J52">
        <v>4.17136</v>
      </c>
      <c r="K52">
        <v>1</v>
      </c>
      <c r="L52">
        <v>1</v>
      </c>
      <c r="M52">
        <v>1</v>
      </c>
      <c r="N52">
        <v>1</v>
      </c>
      <c r="O52" t="s">
        <v>225</v>
      </c>
      <c r="P52">
        <v>0</v>
      </c>
      <c r="Q52">
        <v>1</v>
      </c>
      <c r="R52">
        <v>16400</v>
      </c>
      <c r="S52" t="s">
        <v>243</v>
      </c>
      <c r="T52">
        <v>16400</v>
      </c>
      <c r="U52" t="s">
        <v>384</v>
      </c>
      <c r="V52" t="s">
        <v>224</v>
      </c>
      <c r="W52" t="s">
        <v>225</v>
      </c>
      <c r="X52" t="s">
        <v>225</v>
      </c>
      <c r="Y52">
        <v>16400</v>
      </c>
      <c r="AB52">
        <v>1</v>
      </c>
      <c r="AC52">
        <v>1</v>
      </c>
      <c r="AD52">
        <v>3</v>
      </c>
      <c r="AE52">
        <v>1877</v>
      </c>
      <c r="AF52">
        <v>1.75</v>
      </c>
      <c r="AQ52">
        <v>5</v>
      </c>
      <c r="AR52">
        <f t="shared" si="0"/>
        <v>9.68</v>
      </c>
      <c r="AS52">
        <v>1</v>
      </c>
      <c r="AT52" t="s">
        <v>135</v>
      </c>
      <c r="AU52">
        <v>44</v>
      </c>
    </row>
    <row r="53" spans="1:47">
      <c r="A53" t="s">
        <v>388</v>
      </c>
      <c r="C53">
        <v>310</v>
      </c>
      <c r="D53" t="s">
        <v>389</v>
      </c>
      <c r="E53">
        <v>101</v>
      </c>
      <c r="F53" t="s">
        <v>390</v>
      </c>
      <c r="G53" t="s">
        <v>324</v>
      </c>
      <c r="H53" t="s">
        <v>220</v>
      </c>
      <c r="I53" t="s">
        <v>391</v>
      </c>
      <c r="J53">
        <v>1.9133199999999999</v>
      </c>
      <c r="K53">
        <v>1</v>
      </c>
      <c r="L53">
        <v>1</v>
      </c>
      <c r="M53">
        <v>1</v>
      </c>
      <c r="N53">
        <v>1</v>
      </c>
      <c r="O53" t="s">
        <v>225</v>
      </c>
      <c r="P53">
        <v>0</v>
      </c>
      <c r="Q53">
        <v>0</v>
      </c>
      <c r="R53">
        <v>0</v>
      </c>
      <c r="S53" t="s">
        <v>223</v>
      </c>
      <c r="T53">
        <v>0</v>
      </c>
      <c r="U53" t="s">
        <v>388</v>
      </c>
      <c r="V53" t="s">
        <v>224</v>
      </c>
      <c r="W53" t="s">
        <v>225</v>
      </c>
      <c r="X53" t="s">
        <v>225</v>
      </c>
      <c r="Y53">
        <v>0</v>
      </c>
      <c r="AB53">
        <v>1</v>
      </c>
      <c r="AC53">
        <v>1</v>
      </c>
      <c r="AD53">
        <v>4</v>
      </c>
      <c r="AE53">
        <v>1836</v>
      </c>
      <c r="AF53">
        <v>1</v>
      </c>
      <c r="AQ53">
        <v>2</v>
      </c>
      <c r="AR53">
        <f t="shared" si="0"/>
        <v>9.68</v>
      </c>
      <c r="AS53">
        <v>1</v>
      </c>
      <c r="AT53" t="s">
        <v>138</v>
      </c>
      <c r="AU53">
        <v>47</v>
      </c>
    </row>
    <row r="54" spans="1:47">
      <c r="A54" t="s">
        <v>248</v>
      </c>
      <c r="C54">
        <v>310</v>
      </c>
      <c r="E54">
        <v>0</v>
      </c>
      <c r="J54">
        <v>10.44176</v>
      </c>
      <c r="K54">
        <v>0</v>
      </c>
      <c r="L54">
        <v>0</v>
      </c>
      <c r="M54">
        <v>0</v>
      </c>
      <c r="N54">
        <v>0</v>
      </c>
      <c r="P54">
        <v>0</v>
      </c>
      <c r="Q54">
        <v>0</v>
      </c>
      <c r="R54">
        <v>0</v>
      </c>
      <c r="S54" t="s">
        <v>249</v>
      </c>
      <c r="T54">
        <v>0</v>
      </c>
      <c r="Y54">
        <v>0</v>
      </c>
      <c r="AB54">
        <v>0</v>
      </c>
      <c r="AC54">
        <v>0</v>
      </c>
      <c r="AD54">
        <v>0</v>
      </c>
      <c r="AE54">
        <v>0</v>
      </c>
      <c r="AF54">
        <v>0</v>
      </c>
      <c r="AQ54">
        <v>0</v>
      </c>
      <c r="AR54">
        <f t="shared" si="0"/>
        <v>0</v>
      </c>
      <c r="AS54">
        <v>1</v>
      </c>
      <c r="AT54" t="s">
        <v>138</v>
      </c>
      <c r="AU54">
        <v>47</v>
      </c>
    </row>
    <row r="55" spans="1:47">
      <c r="A55" t="s">
        <v>248</v>
      </c>
      <c r="C55">
        <v>310</v>
      </c>
      <c r="E55">
        <v>0</v>
      </c>
      <c r="J55">
        <v>1.064E-2</v>
      </c>
      <c r="K55">
        <v>0</v>
      </c>
      <c r="L55">
        <v>0</v>
      </c>
      <c r="M55">
        <v>0</v>
      </c>
      <c r="N55">
        <v>0</v>
      </c>
      <c r="P55">
        <v>0</v>
      </c>
      <c r="Q55">
        <v>0</v>
      </c>
      <c r="R55">
        <v>0</v>
      </c>
      <c r="S55" t="s">
        <v>249</v>
      </c>
      <c r="T55">
        <v>0</v>
      </c>
      <c r="Y55">
        <v>0</v>
      </c>
      <c r="AB55">
        <v>0</v>
      </c>
      <c r="AC55">
        <v>0</v>
      </c>
      <c r="AD55">
        <v>0</v>
      </c>
      <c r="AE55">
        <v>0</v>
      </c>
      <c r="AF55">
        <v>0</v>
      </c>
      <c r="AQ55">
        <v>0</v>
      </c>
      <c r="AR55">
        <f t="shared" si="0"/>
        <v>0</v>
      </c>
      <c r="AS55">
        <v>1</v>
      </c>
      <c r="AT55" t="s">
        <v>135</v>
      </c>
      <c r="AU55">
        <v>44</v>
      </c>
    </row>
    <row r="56" spans="1:47">
      <c r="A56" t="s">
        <v>392</v>
      </c>
      <c r="C56">
        <v>310</v>
      </c>
      <c r="D56" t="s">
        <v>393</v>
      </c>
      <c r="E56">
        <v>101</v>
      </c>
      <c r="F56" t="s">
        <v>394</v>
      </c>
      <c r="G56" t="s">
        <v>324</v>
      </c>
      <c r="H56" t="s">
        <v>220</v>
      </c>
      <c r="I56" t="s">
        <v>395</v>
      </c>
      <c r="J56">
        <v>9.0910000000000005E-2</v>
      </c>
      <c r="K56">
        <v>0</v>
      </c>
      <c r="L56">
        <v>1</v>
      </c>
      <c r="M56">
        <v>0</v>
      </c>
      <c r="N56">
        <v>1</v>
      </c>
      <c r="P56">
        <v>0</v>
      </c>
      <c r="Q56">
        <v>0</v>
      </c>
      <c r="R56">
        <v>0</v>
      </c>
      <c r="S56" t="s">
        <v>223</v>
      </c>
      <c r="T56">
        <v>0</v>
      </c>
      <c r="U56" t="s">
        <v>392</v>
      </c>
      <c r="V56" t="s">
        <v>224</v>
      </c>
      <c r="W56" t="s">
        <v>225</v>
      </c>
      <c r="X56" t="s">
        <v>225</v>
      </c>
      <c r="Y56">
        <v>0</v>
      </c>
      <c r="AB56">
        <v>0</v>
      </c>
      <c r="AC56">
        <v>1</v>
      </c>
      <c r="AD56">
        <v>3</v>
      </c>
      <c r="AE56">
        <v>2536</v>
      </c>
      <c r="AF56">
        <v>2</v>
      </c>
      <c r="AQ56">
        <v>1</v>
      </c>
      <c r="AR56">
        <f t="shared" si="0"/>
        <v>0</v>
      </c>
      <c r="AS56">
        <v>1</v>
      </c>
      <c r="AT56" t="s">
        <v>138</v>
      </c>
      <c r="AU56">
        <v>47</v>
      </c>
    </row>
    <row r="57" spans="1:47">
      <c r="A57" t="s">
        <v>392</v>
      </c>
      <c r="C57">
        <v>310</v>
      </c>
      <c r="D57" t="s">
        <v>393</v>
      </c>
      <c r="E57">
        <v>101</v>
      </c>
      <c r="F57" t="s">
        <v>394</v>
      </c>
      <c r="G57" t="s">
        <v>324</v>
      </c>
      <c r="H57" t="s">
        <v>220</v>
      </c>
      <c r="I57" t="s">
        <v>395</v>
      </c>
      <c r="J57">
        <v>7.9009999999999997E-2</v>
      </c>
      <c r="K57">
        <v>0</v>
      </c>
      <c r="L57">
        <v>1</v>
      </c>
      <c r="M57">
        <v>0</v>
      </c>
      <c r="N57">
        <v>1</v>
      </c>
      <c r="P57">
        <v>0</v>
      </c>
      <c r="Q57">
        <v>0</v>
      </c>
      <c r="R57">
        <v>0</v>
      </c>
      <c r="S57" t="s">
        <v>223</v>
      </c>
      <c r="T57">
        <v>0</v>
      </c>
      <c r="U57" t="s">
        <v>392</v>
      </c>
      <c r="V57" t="s">
        <v>224</v>
      </c>
      <c r="W57" t="s">
        <v>225</v>
      </c>
      <c r="X57" t="s">
        <v>225</v>
      </c>
      <c r="Y57">
        <v>0</v>
      </c>
      <c r="AB57">
        <v>0</v>
      </c>
      <c r="AC57">
        <v>1</v>
      </c>
      <c r="AD57">
        <v>3</v>
      </c>
      <c r="AE57">
        <v>2536</v>
      </c>
      <c r="AF57">
        <v>2</v>
      </c>
      <c r="AQ57">
        <v>0</v>
      </c>
      <c r="AR57">
        <f t="shared" si="0"/>
        <v>0</v>
      </c>
      <c r="AS57">
        <v>1</v>
      </c>
      <c r="AT57" t="s">
        <v>138</v>
      </c>
      <c r="AU57">
        <v>47</v>
      </c>
    </row>
    <row r="58" spans="1:47">
      <c r="A58" t="s">
        <v>361</v>
      </c>
      <c r="C58">
        <v>310</v>
      </c>
      <c r="D58" t="s">
        <v>362</v>
      </c>
      <c r="E58">
        <v>132</v>
      </c>
      <c r="F58" t="s">
        <v>363</v>
      </c>
      <c r="G58" t="s">
        <v>219</v>
      </c>
      <c r="H58" t="s">
        <v>260</v>
      </c>
      <c r="I58" t="s">
        <v>364</v>
      </c>
      <c r="J58">
        <v>0.17208000000000001</v>
      </c>
      <c r="K58">
        <v>0</v>
      </c>
      <c r="L58">
        <v>0</v>
      </c>
      <c r="M58">
        <v>0</v>
      </c>
      <c r="N58">
        <v>0</v>
      </c>
      <c r="P58">
        <v>0</v>
      </c>
      <c r="Q58">
        <v>0</v>
      </c>
      <c r="R58">
        <v>0</v>
      </c>
      <c r="S58" t="s">
        <v>223</v>
      </c>
      <c r="T58">
        <v>0</v>
      </c>
      <c r="U58" t="s">
        <v>361</v>
      </c>
      <c r="Y58">
        <v>0</v>
      </c>
      <c r="AB58">
        <v>0</v>
      </c>
      <c r="AC58">
        <v>0</v>
      </c>
      <c r="AD58">
        <v>0</v>
      </c>
      <c r="AE58">
        <v>0</v>
      </c>
      <c r="AF58">
        <v>0</v>
      </c>
      <c r="AQ58">
        <v>0</v>
      </c>
      <c r="AR58">
        <f t="shared" si="0"/>
        <v>0</v>
      </c>
      <c r="AS58">
        <v>1</v>
      </c>
      <c r="AT58" t="s">
        <v>135</v>
      </c>
      <c r="AU58">
        <v>44</v>
      </c>
    </row>
    <row r="59" spans="1:47">
      <c r="A59" t="s">
        <v>396</v>
      </c>
      <c r="C59">
        <v>310</v>
      </c>
      <c r="D59" t="s">
        <v>397</v>
      </c>
      <c r="E59">
        <v>101</v>
      </c>
      <c r="F59" t="s">
        <v>398</v>
      </c>
      <c r="G59" t="s">
        <v>324</v>
      </c>
      <c r="H59" t="s">
        <v>220</v>
      </c>
      <c r="I59" t="s">
        <v>399</v>
      </c>
      <c r="J59">
        <v>12.317970000000001</v>
      </c>
      <c r="K59">
        <v>1</v>
      </c>
      <c r="L59">
        <v>1</v>
      </c>
      <c r="M59">
        <v>1</v>
      </c>
      <c r="N59">
        <v>1</v>
      </c>
      <c r="O59" t="s">
        <v>225</v>
      </c>
      <c r="P59">
        <v>0</v>
      </c>
      <c r="Q59">
        <v>0</v>
      </c>
      <c r="R59">
        <v>0</v>
      </c>
      <c r="S59" t="s">
        <v>223</v>
      </c>
      <c r="T59">
        <v>0</v>
      </c>
      <c r="U59" t="s">
        <v>396</v>
      </c>
      <c r="V59" t="s">
        <v>224</v>
      </c>
      <c r="W59" t="s">
        <v>225</v>
      </c>
      <c r="X59" t="s">
        <v>225</v>
      </c>
      <c r="Y59">
        <v>0</v>
      </c>
      <c r="AB59">
        <v>1</v>
      </c>
      <c r="AC59">
        <v>1</v>
      </c>
      <c r="AD59">
        <v>5</v>
      </c>
      <c r="AE59">
        <v>3428</v>
      </c>
      <c r="AF59">
        <v>2</v>
      </c>
      <c r="AQ59">
        <v>2</v>
      </c>
      <c r="AR59">
        <f t="shared" si="0"/>
        <v>9.68</v>
      </c>
      <c r="AS59">
        <v>1</v>
      </c>
      <c r="AT59" t="s">
        <v>138</v>
      </c>
      <c r="AU59">
        <v>47</v>
      </c>
    </row>
    <row r="60" spans="1:47">
      <c r="A60" t="s">
        <v>400</v>
      </c>
      <c r="C60">
        <v>310</v>
      </c>
      <c r="D60" t="s">
        <v>401</v>
      </c>
      <c r="E60">
        <v>132</v>
      </c>
      <c r="F60" t="s">
        <v>402</v>
      </c>
      <c r="G60" t="s">
        <v>219</v>
      </c>
      <c r="H60" t="s">
        <v>260</v>
      </c>
      <c r="I60" t="s">
        <v>403</v>
      </c>
      <c r="J60">
        <v>9.5589999999999993</v>
      </c>
      <c r="K60">
        <v>0</v>
      </c>
      <c r="L60">
        <v>0</v>
      </c>
      <c r="M60">
        <v>0</v>
      </c>
      <c r="N60">
        <v>0</v>
      </c>
      <c r="P60">
        <v>0</v>
      </c>
      <c r="Q60">
        <v>0</v>
      </c>
      <c r="R60">
        <v>0</v>
      </c>
      <c r="S60" t="s">
        <v>223</v>
      </c>
      <c r="T60">
        <v>0</v>
      </c>
      <c r="U60" t="s">
        <v>400</v>
      </c>
      <c r="Y60">
        <v>0</v>
      </c>
      <c r="AB60">
        <v>0</v>
      </c>
      <c r="AC60">
        <v>0</v>
      </c>
      <c r="AD60">
        <v>0</v>
      </c>
      <c r="AE60">
        <v>0</v>
      </c>
      <c r="AF60">
        <v>0</v>
      </c>
      <c r="AQ60">
        <v>1</v>
      </c>
      <c r="AR60">
        <f t="shared" si="0"/>
        <v>0</v>
      </c>
      <c r="AS60">
        <v>1</v>
      </c>
      <c r="AT60" t="s">
        <v>135</v>
      </c>
      <c r="AU60">
        <v>44</v>
      </c>
    </row>
    <row r="61" spans="1:47">
      <c r="A61" t="s">
        <v>404</v>
      </c>
      <c r="C61">
        <v>310</v>
      </c>
      <c r="D61" t="s">
        <v>405</v>
      </c>
      <c r="E61">
        <v>131</v>
      </c>
      <c r="F61" t="s">
        <v>406</v>
      </c>
      <c r="G61" t="s">
        <v>324</v>
      </c>
      <c r="H61" t="s">
        <v>407</v>
      </c>
      <c r="I61" t="s">
        <v>408</v>
      </c>
      <c r="J61">
        <v>0.28584999999999999</v>
      </c>
      <c r="K61">
        <v>0</v>
      </c>
      <c r="L61">
        <v>0</v>
      </c>
      <c r="M61">
        <v>0</v>
      </c>
      <c r="N61">
        <v>0</v>
      </c>
      <c r="P61">
        <v>0</v>
      </c>
      <c r="Q61">
        <v>0</v>
      </c>
      <c r="R61">
        <v>0</v>
      </c>
      <c r="S61" t="s">
        <v>223</v>
      </c>
      <c r="T61">
        <v>0</v>
      </c>
      <c r="U61" t="s">
        <v>404</v>
      </c>
      <c r="Y61">
        <v>0</v>
      </c>
      <c r="AB61">
        <v>0</v>
      </c>
      <c r="AC61">
        <v>0</v>
      </c>
      <c r="AD61">
        <v>0</v>
      </c>
      <c r="AE61">
        <v>0</v>
      </c>
      <c r="AF61">
        <v>0</v>
      </c>
      <c r="AQ61">
        <v>1</v>
      </c>
      <c r="AR61">
        <f t="shared" si="0"/>
        <v>0</v>
      </c>
      <c r="AS61">
        <v>1</v>
      </c>
      <c r="AT61" t="s">
        <v>138</v>
      </c>
      <c r="AU61">
        <v>47</v>
      </c>
    </row>
    <row r="62" spans="1:47">
      <c r="A62" t="s">
        <v>248</v>
      </c>
      <c r="C62">
        <v>310</v>
      </c>
      <c r="E62">
        <v>0</v>
      </c>
      <c r="J62">
        <v>0.13611000000000001</v>
      </c>
      <c r="K62">
        <v>0</v>
      </c>
      <c r="L62">
        <v>0</v>
      </c>
      <c r="M62">
        <v>0</v>
      </c>
      <c r="N62">
        <v>0</v>
      </c>
      <c r="P62">
        <v>0</v>
      </c>
      <c r="Q62">
        <v>0</v>
      </c>
      <c r="R62">
        <v>0</v>
      </c>
      <c r="S62" t="s">
        <v>249</v>
      </c>
      <c r="T62">
        <v>0</v>
      </c>
      <c r="Y62">
        <v>0</v>
      </c>
      <c r="AB62">
        <v>0</v>
      </c>
      <c r="AC62">
        <v>0</v>
      </c>
      <c r="AD62">
        <v>0</v>
      </c>
      <c r="AE62">
        <v>0</v>
      </c>
      <c r="AF62">
        <v>0</v>
      </c>
      <c r="AQ62">
        <v>0</v>
      </c>
      <c r="AR62">
        <f t="shared" si="0"/>
        <v>0</v>
      </c>
      <c r="AS62">
        <v>1</v>
      </c>
      <c r="AT62" t="s">
        <v>135</v>
      </c>
      <c r="AU62">
        <v>44</v>
      </c>
    </row>
    <row r="63" spans="1:47">
      <c r="A63" t="s">
        <v>409</v>
      </c>
      <c r="C63">
        <v>310</v>
      </c>
      <c r="D63" t="s">
        <v>410</v>
      </c>
      <c r="E63">
        <v>101</v>
      </c>
      <c r="F63" t="s">
        <v>411</v>
      </c>
      <c r="G63" t="s">
        <v>219</v>
      </c>
      <c r="H63" t="s">
        <v>220</v>
      </c>
      <c r="I63" t="s">
        <v>412</v>
      </c>
      <c r="J63">
        <v>0.16294</v>
      </c>
      <c r="K63">
        <v>1</v>
      </c>
      <c r="L63">
        <v>1</v>
      </c>
      <c r="M63">
        <v>1</v>
      </c>
      <c r="N63">
        <v>1</v>
      </c>
      <c r="O63" t="s">
        <v>225</v>
      </c>
      <c r="P63">
        <v>0</v>
      </c>
      <c r="Q63">
        <v>0</v>
      </c>
      <c r="R63">
        <v>0</v>
      </c>
      <c r="S63" t="s">
        <v>243</v>
      </c>
      <c r="T63">
        <v>0</v>
      </c>
      <c r="U63" t="s">
        <v>409</v>
      </c>
      <c r="V63" t="s">
        <v>413</v>
      </c>
      <c r="W63" t="s">
        <v>225</v>
      </c>
      <c r="X63" t="s">
        <v>225</v>
      </c>
      <c r="Y63">
        <v>0</v>
      </c>
      <c r="AB63">
        <v>1</v>
      </c>
      <c r="AC63">
        <v>1</v>
      </c>
      <c r="AD63">
        <v>3</v>
      </c>
      <c r="AE63">
        <v>1130</v>
      </c>
      <c r="AF63">
        <v>1</v>
      </c>
      <c r="AQ63">
        <v>0</v>
      </c>
      <c r="AR63">
        <f t="shared" si="0"/>
        <v>9.68</v>
      </c>
      <c r="AS63">
        <v>1</v>
      </c>
      <c r="AT63" t="s">
        <v>135</v>
      </c>
      <c r="AU63">
        <v>44</v>
      </c>
    </row>
    <row r="64" spans="1:47">
      <c r="A64" t="s">
        <v>414</v>
      </c>
      <c r="C64">
        <v>310</v>
      </c>
      <c r="D64" t="s">
        <v>415</v>
      </c>
      <c r="E64">
        <v>101</v>
      </c>
      <c r="F64" t="s">
        <v>416</v>
      </c>
      <c r="G64" t="s">
        <v>219</v>
      </c>
      <c r="H64" t="s">
        <v>220</v>
      </c>
      <c r="I64" t="s">
        <v>417</v>
      </c>
      <c r="J64">
        <v>0.24854999999999999</v>
      </c>
      <c r="K64">
        <v>1</v>
      </c>
      <c r="L64">
        <v>1</v>
      </c>
      <c r="M64">
        <v>1</v>
      </c>
      <c r="N64">
        <v>1</v>
      </c>
      <c r="O64" t="s">
        <v>225</v>
      </c>
      <c r="P64">
        <v>0</v>
      </c>
      <c r="Q64">
        <v>1</v>
      </c>
      <c r="R64">
        <v>1300</v>
      </c>
      <c r="S64" t="s">
        <v>223</v>
      </c>
      <c r="T64">
        <v>1300</v>
      </c>
      <c r="U64" t="s">
        <v>414</v>
      </c>
      <c r="V64" t="s">
        <v>418</v>
      </c>
      <c r="W64" t="s">
        <v>225</v>
      </c>
      <c r="X64" t="s">
        <v>225</v>
      </c>
      <c r="Y64">
        <v>1300</v>
      </c>
      <c r="AB64">
        <v>1</v>
      </c>
      <c r="AC64">
        <v>1</v>
      </c>
      <c r="AD64">
        <v>3</v>
      </c>
      <c r="AE64">
        <v>1128</v>
      </c>
      <c r="AF64">
        <v>1.5</v>
      </c>
      <c r="AQ64">
        <v>1</v>
      </c>
      <c r="AR64">
        <f t="shared" si="0"/>
        <v>9.68</v>
      </c>
      <c r="AS64">
        <v>1</v>
      </c>
      <c r="AT64" t="s">
        <v>135</v>
      </c>
      <c r="AU64">
        <v>44</v>
      </c>
    </row>
    <row r="65" spans="1:47">
      <c r="A65" t="s">
        <v>419</v>
      </c>
      <c r="C65">
        <v>310</v>
      </c>
      <c r="D65" t="s">
        <v>420</v>
      </c>
      <c r="E65">
        <v>101</v>
      </c>
      <c r="F65" t="s">
        <v>421</v>
      </c>
      <c r="G65" t="s">
        <v>422</v>
      </c>
      <c r="H65" t="s">
        <v>220</v>
      </c>
      <c r="I65" t="s">
        <v>423</v>
      </c>
      <c r="J65">
        <v>0.17413999999999999</v>
      </c>
      <c r="K65">
        <v>0</v>
      </c>
      <c r="L65">
        <v>1</v>
      </c>
      <c r="M65">
        <v>0</v>
      </c>
      <c r="N65">
        <v>1</v>
      </c>
      <c r="P65">
        <v>0</v>
      </c>
      <c r="Q65">
        <v>1</v>
      </c>
      <c r="R65">
        <v>7500</v>
      </c>
      <c r="S65" t="s">
        <v>223</v>
      </c>
      <c r="T65">
        <v>7500</v>
      </c>
      <c r="U65" t="s">
        <v>419</v>
      </c>
      <c r="V65" t="s">
        <v>413</v>
      </c>
      <c r="W65" t="s">
        <v>225</v>
      </c>
      <c r="X65" t="s">
        <v>225</v>
      </c>
      <c r="Y65">
        <v>7500</v>
      </c>
      <c r="AB65">
        <v>0</v>
      </c>
      <c r="AC65">
        <v>1</v>
      </c>
      <c r="AD65">
        <v>3</v>
      </c>
      <c r="AE65">
        <v>1130</v>
      </c>
      <c r="AF65">
        <v>1</v>
      </c>
      <c r="AQ65">
        <v>0</v>
      </c>
      <c r="AR65">
        <f t="shared" si="0"/>
        <v>0</v>
      </c>
      <c r="AS65">
        <v>1</v>
      </c>
      <c r="AT65" t="s">
        <v>135</v>
      </c>
      <c r="AU65">
        <v>44</v>
      </c>
    </row>
    <row r="66" spans="1:47">
      <c r="A66" t="s">
        <v>424</v>
      </c>
      <c r="C66">
        <v>310</v>
      </c>
      <c r="D66" t="s">
        <v>401</v>
      </c>
      <c r="E66">
        <v>601</v>
      </c>
      <c r="F66" t="s">
        <v>402</v>
      </c>
      <c r="G66" t="s">
        <v>324</v>
      </c>
      <c r="H66" t="s">
        <v>425</v>
      </c>
      <c r="I66" t="s">
        <v>426</v>
      </c>
      <c r="J66">
        <v>2.0830500000000001</v>
      </c>
      <c r="K66">
        <v>0</v>
      </c>
      <c r="L66">
        <v>0</v>
      </c>
      <c r="M66">
        <v>0</v>
      </c>
      <c r="N66">
        <v>0</v>
      </c>
      <c r="P66">
        <v>0</v>
      </c>
      <c r="Q66">
        <v>0</v>
      </c>
      <c r="R66">
        <v>0</v>
      </c>
      <c r="S66" t="s">
        <v>223</v>
      </c>
      <c r="T66">
        <v>0</v>
      </c>
      <c r="U66" t="s">
        <v>424</v>
      </c>
      <c r="Y66">
        <v>0</v>
      </c>
      <c r="AB66">
        <v>0</v>
      </c>
      <c r="AC66">
        <v>0</v>
      </c>
      <c r="AD66">
        <v>0</v>
      </c>
      <c r="AE66">
        <v>0</v>
      </c>
      <c r="AF66">
        <v>0</v>
      </c>
      <c r="AQ66">
        <v>1</v>
      </c>
      <c r="AR66">
        <f t="shared" ref="AR66:AR129" si="1">AB66*9.68*VLOOKUP(AU66,atten,10,FALSE)</f>
        <v>0</v>
      </c>
      <c r="AS66">
        <v>1</v>
      </c>
      <c r="AT66" t="s">
        <v>135</v>
      </c>
      <c r="AU66">
        <v>44</v>
      </c>
    </row>
    <row r="67" spans="1:47">
      <c r="A67" t="s">
        <v>427</v>
      </c>
      <c r="C67">
        <v>310</v>
      </c>
      <c r="D67" t="s">
        <v>428</v>
      </c>
      <c r="E67">
        <v>131</v>
      </c>
      <c r="F67" t="s">
        <v>429</v>
      </c>
      <c r="G67" t="s">
        <v>219</v>
      </c>
      <c r="H67" t="s">
        <v>407</v>
      </c>
      <c r="I67" t="s">
        <v>430</v>
      </c>
      <c r="J67">
        <v>5.8459999999999998E-2</v>
      </c>
      <c r="K67">
        <v>0</v>
      </c>
      <c r="L67">
        <v>0</v>
      </c>
      <c r="M67">
        <v>0</v>
      </c>
      <c r="N67">
        <v>0</v>
      </c>
      <c r="P67">
        <v>0</v>
      </c>
      <c r="Q67">
        <v>0</v>
      </c>
      <c r="R67">
        <v>0</v>
      </c>
      <c r="S67" t="s">
        <v>223</v>
      </c>
      <c r="T67">
        <v>0</v>
      </c>
      <c r="U67" t="s">
        <v>427</v>
      </c>
      <c r="Y67">
        <v>0</v>
      </c>
      <c r="AB67">
        <v>0</v>
      </c>
      <c r="AC67">
        <v>0</v>
      </c>
      <c r="AD67">
        <v>0</v>
      </c>
      <c r="AE67">
        <v>0</v>
      </c>
      <c r="AF67">
        <v>0</v>
      </c>
      <c r="AQ67">
        <v>1</v>
      </c>
      <c r="AR67">
        <f t="shared" si="1"/>
        <v>0</v>
      </c>
      <c r="AS67">
        <v>1</v>
      </c>
      <c r="AT67" t="s">
        <v>135</v>
      </c>
      <c r="AU67">
        <v>44</v>
      </c>
    </row>
    <row r="68" spans="1:47">
      <c r="A68" t="s">
        <v>431</v>
      </c>
      <c r="C68">
        <v>310</v>
      </c>
      <c r="D68" t="s">
        <v>432</v>
      </c>
      <c r="E68">
        <v>101</v>
      </c>
      <c r="F68" t="s">
        <v>433</v>
      </c>
      <c r="G68" t="s">
        <v>219</v>
      </c>
      <c r="H68" t="s">
        <v>220</v>
      </c>
      <c r="I68" t="s">
        <v>434</v>
      </c>
      <c r="J68">
        <v>0.24188000000000001</v>
      </c>
      <c r="K68">
        <v>1</v>
      </c>
      <c r="L68">
        <v>1</v>
      </c>
      <c r="M68">
        <v>1</v>
      </c>
      <c r="N68">
        <v>1</v>
      </c>
      <c r="O68" t="s">
        <v>225</v>
      </c>
      <c r="P68">
        <v>0</v>
      </c>
      <c r="Q68">
        <v>1</v>
      </c>
      <c r="R68">
        <v>4300</v>
      </c>
      <c r="S68" t="s">
        <v>223</v>
      </c>
      <c r="T68">
        <v>4300</v>
      </c>
      <c r="U68" t="s">
        <v>431</v>
      </c>
      <c r="V68" t="s">
        <v>413</v>
      </c>
      <c r="W68" t="s">
        <v>225</v>
      </c>
      <c r="X68" t="s">
        <v>225</v>
      </c>
      <c r="Y68">
        <v>4300</v>
      </c>
      <c r="AB68">
        <v>1</v>
      </c>
      <c r="AC68">
        <v>1</v>
      </c>
      <c r="AD68">
        <v>4</v>
      </c>
      <c r="AE68">
        <v>1080</v>
      </c>
      <c r="AF68">
        <v>1.5</v>
      </c>
      <c r="AQ68">
        <v>1</v>
      </c>
      <c r="AR68">
        <f t="shared" si="1"/>
        <v>9.68</v>
      </c>
      <c r="AS68">
        <v>1</v>
      </c>
      <c r="AT68" t="s">
        <v>135</v>
      </c>
      <c r="AU68">
        <v>44</v>
      </c>
    </row>
    <row r="69" spans="1:47">
      <c r="A69" t="s">
        <v>435</v>
      </c>
      <c r="C69">
        <v>310</v>
      </c>
      <c r="D69" t="s">
        <v>436</v>
      </c>
      <c r="E69">
        <v>101</v>
      </c>
      <c r="F69" t="s">
        <v>437</v>
      </c>
      <c r="G69" t="s">
        <v>219</v>
      </c>
      <c r="H69" t="s">
        <v>220</v>
      </c>
      <c r="I69" t="s">
        <v>438</v>
      </c>
      <c r="J69">
        <v>0.14247000000000001</v>
      </c>
      <c r="K69">
        <v>1</v>
      </c>
      <c r="L69">
        <v>1</v>
      </c>
      <c r="M69">
        <v>1</v>
      </c>
      <c r="N69">
        <v>1</v>
      </c>
      <c r="O69" t="s">
        <v>225</v>
      </c>
      <c r="P69">
        <v>0</v>
      </c>
      <c r="Q69">
        <v>1</v>
      </c>
      <c r="R69">
        <v>800</v>
      </c>
      <c r="S69" t="s">
        <v>223</v>
      </c>
      <c r="T69">
        <v>800</v>
      </c>
      <c r="U69" t="s">
        <v>435</v>
      </c>
      <c r="V69" t="s">
        <v>413</v>
      </c>
      <c r="W69" t="s">
        <v>225</v>
      </c>
      <c r="X69" t="s">
        <v>225</v>
      </c>
      <c r="Y69">
        <v>800</v>
      </c>
      <c r="AB69">
        <v>1</v>
      </c>
      <c r="AC69">
        <v>1</v>
      </c>
      <c r="AD69">
        <v>3</v>
      </c>
      <c r="AE69">
        <v>988</v>
      </c>
      <c r="AF69">
        <v>1</v>
      </c>
      <c r="AQ69">
        <v>1</v>
      </c>
      <c r="AR69">
        <f t="shared" si="1"/>
        <v>9.68</v>
      </c>
      <c r="AS69">
        <v>1</v>
      </c>
      <c r="AT69" t="s">
        <v>135</v>
      </c>
      <c r="AU69">
        <v>44</v>
      </c>
    </row>
    <row r="70" spans="1:47">
      <c r="A70" t="s">
        <v>439</v>
      </c>
      <c r="C70">
        <v>310</v>
      </c>
      <c r="D70" t="s">
        <v>440</v>
      </c>
      <c r="E70">
        <v>101</v>
      </c>
      <c r="F70" t="s">
        <v>441</v>
      </c>
      <c r="G70" t="s">
        <v>324</v>
      </c>
      <c r="H70" t="s">
        <v>220</v>
      </c>
      <c r="I70" t="s">
        <v>442</v>
      </c>
      <c r="J70">
        <v>0.85050000000000003</v>
      </c>
      <c r="K70">
        <v>0</v>
      </c>
      <c r="L70">
        <v>0</v>
      </c>
      <c r="M70">
        <v>0</v>
      </c>
      <c r="N70">
        <v>0</v>
      </c>
      <c r="P70">
        <v>0</v>
      </c>
      <c r="Q70">
        <v>0</v>
      </c>
      <c r="R70">
        <v>0</v>
      </c>
      <c r="S70" t="s">
        <v>223</v>
      </c>
      <c r="T70">
        <v>0</v>
      </c>
      <c r="U70" t="s">
        <v>439</v>
      </c>
      <c r="Y70">
        <v>0</v>
      </c>
      <c r="AB70">
        <v>0</v>
      </c>
      <c r="AC70">
        <v>0</v>
      </c>
      <c r="AD70">
        <v>3</v>
      </c>
      <c r="AE70">
        <v>2407</v>
      </c>
      <c r="AF70">
        <v>1.9</v>
      </c>
      <c r="AQ70">
        <v>1</v>
      </c>
      <c r="AR70">
        <f t="shared" si="1"/>
        <v>0</v>
      </c>
      <c r="AS70">
        <v>1</v>
      </c>
      <c r="AT70" t="s">
        <v>138</v>
      </c>
      <c r="AU70">
        <v>47</v>
      </c>
    </row>
    <row r="71" spans="1:47">
      <c r="A71" t="s">
        <v>248</v>
      </c>
      <c r="C71">
        <v>310</v>
      </c>
      <c r="E71">
        <v>0</v>
      </c>
      <c r="J71">
        <v>5.7000000000000002E-3</v>
      </c>
      <c r="K71">
        <v>0</v>
      </c>
      <c r="L71">
        <v>0</v>
      </c>
      <c r="M71">
        <v>0</v>
      </c>
      <c r="N71">
        <v>0</v>
      </c>
      <c r="P71">
        <v>0</v>
      </c>
      <c r="Q71">
        <v>0</v>
      </c>
      <c r="R71">
        <v>0</v>
      </c>
      <c r="S71" t="s">
        <v>249</v>
      </c>
      <c r="T71">
        <v>0</v>
      </c>
      <c r="Y71">
        <v>0</v>
      </c>
      <c r="AB71">
        <v>0</v>
      </c>
      <c r="AC71">
        <v>0</v>
      </c>
      <c r="AD71">
        <v>0</v>
      </c>
      <c r="AE71">
        <v>0</v>
      </c>
      <c r="AF71">
        <v>0</v>
      </c>
      <c r="AQ71">
        <v>0</v>
      </c>
      <c r="AR71">
        <f t="shared" si="1"/>
        <v>0</v>
      </c>
      <c r="AS71">
        <v>1</v>
      </c>
      <c r="AT71" t="s">
        <v>135</v>
      </c>
      <c r="AU71">
        <v>44</v>
      </c>
    </row>
    <row r="72" spans="1:47">
      <c r="A72" t="s">
        <v>443</v>
      </c>
      <c r="C72">
        <v>310</v>
      </c>
      <c r="D72" t="s">
        <v>444</v>
      </c>
      <c r="E72">
        <v>101</v>
      </c>
      <c r="F72" t="s">
        <v>445</v>
      </c>
      <c r="G72" t="s">
        <v>422</v>
      </c>
      <c r="H72" t="s">
        <v>220</v>
      </c>
      <c r="I72" t="s">
        <v>446</v>
      </c>
      <c r="J72">
        <v>0.28164</v>
      </c>
      <c r="K72">
        <v>1</v>
      </c>
      <c r="L72">
        <v>1</v>
      </c>
      <c r="M72">
        <v>1</v>
      </c>
      <c r="N72">
        <v>1</v>
      </c>
      <c r="O72" t="s">
        <v>225</v>
      </c>
      <c r="P72">
        <v>0</v>
      </c>
      <c r="Q72">
        <v>1</v>
      </c>
      <c r="R72">
        <v>15500</v>
      </c>
      <c r="S72" t="s">
        <v>223</v>
      </c>
      <c r="T72">
        <v>15500</v>
      </c>
      <c r="U72" t="s">
        <v>443</v>
      </c>
      <c r="V72" t="s">
        <v>413</v>
      </c>
      <c r="W72" t="s">
        <v>225</v>
      </c>
      <c r="X72" t="s">
        <v>225</v>
      </c>
      <c r="Y72">
        <v>15500</v>
      </c>
      <c r="AB72">
        <v>1</v>
      </c>
      <c r="AC72">
        <v>1</v>
      </c>
      <c r="AD72">
        <v>5</v>
      </c>
      <c r="AE72">
        <v>3935</v>
      </c>
      <c r="AF72">
        <v>2</v>
      </c>
      <c r="AQ72">
        <v>1</v>
      </c>
      <c r="AR72">
        <f t="shared" si="1"/>
        <v>9.68</v>
      </c>
      <c r="AS72">
        <v>1</v>
      </c>
      <c r="AT72" t="s">
        <v>135</v>
      </c>
      <c r="AU72">
        <v>44</v>
      </c>
    </row>
    <row r="73" spans="1:47">
      <c r="A73" t="s">
        <v>447</v>
      </c>
      <c r="C73">
        <v>310</v>
      </c>
      <c r="D73" t="s">
        <v>448</v>
      </c>
      <c r="E73">
        <v>101</v>
      </c>
      <c r="F73" t="s">
        <v>449</v>
      </c>
      <c r="G73" t="s">
        <v>219</v>
      </c>
      <c r="H73" t="s">
        <v>220</v>
      </c>
      <c r="I73" t="s">
        <v>450</v>
      </c>
      <c r="J73">
        <v>0.25461</v>
      </c>
      <c r="K73">
        <v>1</v>
      </c>
      <c r="L73">
        <v>1</v>
      </c>
      <c r="M73">
        <v>1</v>
      </c>
      <c r="N73">
        <v>1</v>
      </c>
      <c r="O73" t="s">
        <v>225</v>
      </c>
      <c r="P73">
        <v>0</v>
      </c>
      <c r="Q73">
        <v>1</v>
      </c>
      <c r="R73">
        <v>7400</v>
      </c>
      <c r="S73" t="s">
        <v>223</v>
      </c>
      <c r="T73">
        <v>7400</v>
      </c>
      <c r="U73" t="s">
        <v>447</v>
      </c>
      <c r="V73" t="s">
        <v>413</v>
      </c>
      <c r="W73" t="s">
        <v>225</v>
      </c>
      <c r="X73" t="s">
        <v>225</v>
      </c>
      <c r="Y73">
        <v>7400</v>
      </c>
      <c r="AB73">
        <v>1</v>
      </c>
      <c r="AC73">
        <v>1</v>
      </c>
      <c r="AD73">
        <v>2</v>
      </c>
      <c r="AE73">
        <v>1680</v>
      </c>
      <c r="AF73">
        <v>1.75</v>
      </c>
      <c r="AQ73">
        <v>1</v>
      </c>
      <c r="AR73">
        <f t="shared" si="1"/>
        <v>9.68</v>
      </c>
      <c r="AS73">
        <v>1</v>
      </c>
      <c r="AT73" t="s">
        <v>135</v>
      </c>
      <c r="AU73">
        <v>44</v>
      </c>
    </row>
    <row r="74" spans="1:47">
      <c r="A74" t="s">
        <v>248</v>
      </c>
      <c r="C74">
        <v>310</v>
      </c>
      <c r="E74">
        <v>0</v>
      </c>
      <c r="J74">
        <v>8.9222599999999996</v>
      </c>
      <c r="K74">
        <v>0</v>
      </c>
      <c r="L74">
        <v>0</v>
      </c>
      <c r="M74">
        <v>0</v>
      </c>
      <c r="N74">
        <v>0</v>
      </c>
      <c r="P74">
        <v>0</v>
      </c>
      <c r="Q74">
        <v>0</v>
      </c>
      <c r="R74">
        <v>0</v>
      </c>
      <c r="S74" t="s">
        <v>249</v>
      </c>
      <c r="T74">
        <v>0</v>
      </c>
      <c r="Y74">
        <v>0</v>
      </c>
      <c r="AB74">
        <v>0</v>
      </c>
      <c r="AC74">
        <v>0</v>
      </c>
      <c r="AD74">
        <v>0</v>
      </c>
      <c r="AE74">
        <v>0</v>
      </c>
      <c r="AF74">
        <v>0</v>
      </c>
      <c r="AQ74">
        <v>0</v>
      </c>
      <c r="AR74">
        <f t="shared" si="1"/>
        <v>0</v>
      </c>
      <c r="AS74">
        <v>1</v>
      </c>
      <c r="AT74" t="s">
        <v>135</v>
      </c>
      <c r="AU74">
        <v>44</v>
      </c>
    </row>
    <row r="75" spans="1:47">
      <c r="A75" t="s">
        <v>451</v>
      </c>
      <c r="C75">
        <v>310</v>
      </c>
      <c r="D75" t="s">
        <v>452</v>
      </c>
      <c r="E75">
        <v>101</v>
      </c>
      <c r="F75" t="s">
        <v>453</v>
      </c>
      <c r="G75" t="s">
        <v>219</v>
      </c>
      <c r="H75" t="s">
        <v>220</v>
      </c>
      <c r="I75" t="s">
        <v>454</v>
      </c>
      <c r="J75">
        <v>0.22040000000000001</v>
      </c>
      <c r="K75">
        <v>1</v>
      </c>
      <c r="L75">
        <v>1</v>
      </c>
      <c r="M75">
        <v>1</v>
      </c>
      <c r="N75">
        <v>1</v>
      </c>
      <c r="O75" t="s">
        <v>225</v>
      </c>
      <c r="P75">
        <v>0</v>
      </c>
      <c r="Q75">
        <v>1</v>
      </c>
      <c r="R75">
        <v>6100</v>
      </c>
      <c r="S75" t="s">
        <v>223</v>
      </c>
      <c r="T75">
        <v>6100</v>
      </c>
      <c r="U75" t="s">
        <v>451</v>
      </c>
      <c r="V75" t="s">
        <v>455</v>
      </c>
      <c r="W75" t="s">
        <v>225</v>
      </c>
      <c r="X75" t="s">
        <v>225</v>
      </c>
      <c r="Y75">
        <v>6100</v>
      </c>
      <c r="AB75">
        <v>1</v>
      </c>
      <c r="AC75">
        <v>1</v>
      </c>
      <c r="AD75">
        <v>3</v>
      </c>
      <c r="AE75">
        <v>1184</v>
      </c>
      <c r="AF75">
        <v>1</v>
      </c>
      <c r="AQ75">
        <v>1</v>
      </c>
      <c r="AR75">
        <f t="shared" si="1"/>
        <v>9.68</v>
      </c>
      <c r="AS75">
        <v>1</v>
      </c>
      <c r="AT75" t="s">
        <v>135</v>
      </c>
      <c r="AU75">
        <v>44</v>
      </c>
    </row>
    <row r="76" spans="1:47">
      <c r="A76" t="s">
        <v>456</v>
      </c>
      <c r="C76">
        <v>310</v>
      </c>
      <c r="D76" t="s">
        <v>457</v>
      </c>
      <c r="E76">
        <v>101</v>
      </c>
      <c r="F76" t="s">
        <v>458</v>
      </c>
      <c r="G76" t="s">
        <v>219</v>
      </c>
      <c r="H76" t="s">
        <v>220</v>
      </c>
      <c r="I76" t="s">
        <v>459</v>
      </c>
      <c r="J76">
        <v>0.24845999999999999</v>
      </c>
      <c r="K76">
        <v>1</v>
      </c>
      <c r="L76">
        <v>1</v>
      </c>
      <c r="M76">
        <v>1</v>
      </c>
      <c r="N76">
        <v>1</v>
      </c>
      <c r="O76" t="s">
        <v>225</v>
      </c>
      <c r="P76">
        <v>0</v>
      </c>
      <c r="Q76">
        <v>1</v>
      </c>
      <c r="R76">
        <v>4000</v>
      </c>
      <c r="S76" t="s">
        <v>223</v>
      </c>
      <c r="T76">
        <v>4000</v>
      </c>
      <c r="U76" t="s">
        <v>456</v>
      </c>
      <c r="V76" t="s">
        <v>460</v>
      </c>
      <c r="X76" t="s">
        <v>225</v>
      </c>
      <c r="Y76">
        <v>4000</v>
      </c>
      <c r="AB76">
        <v>1</v>
      </c>
      <c r="AC76">
        <v>1</v>
      </c>
      <c r="AD76">
        <v>3</v>
      </c>
      <c r="AE76">
        <v>1306</v>
      </c>
      <c r="AF76">
        <v>1.75</v>
      </c>
      <c r="AQ76">
        <v>2</v>
      </c>
      <c r="AR76">
        <f t="shared" si="1"/>
        <v>9.68</v>
      </c>
      <c r="AS76">
        <v>1</v>
      </c>
      <c r="AT76" t="s">
        <v>135</v>
      </c>
      <c r="AU76">
        <v>44</v>
      </c>
    </row>
    <row r="77" spans="1:47">
      <c r="A77" t="s">
        <v>461</v>
      </c>
      <c r="C77">
        <v>310</v>
      </c>
      <c r="D77" t="s">
        <v>462</v>
      </c>
      <c r="E77">
        <v>101</v>
      </c>
      <c r="F77" t="s">
        <v>463</v>
      </c>
      <c r="G77" t="s">
        <v>219</v>
      </c>
      <c r="H77" t="s">
        <v>220</v>
      </c>
      <c r="I77" t="s">
        <v>464</v>
      </c>
      <c r="J77">
        <v>0.15711</v>
      </c>
      <c r="K77">
        <v>1</v>
      </c>
      <c r="L77">
        <v>1</v>
      </c>
      <c r="M77">
        <v>1</v>
      </c>
      <c r="N77">
        <v>1</v>
      </c>
      <c r="O77" t="s">
        <v>225</v>
      </c>
      <c r="P77">
        <v>0</v>
      </c>
      <c r="Q77">
        <v>1</v>
      </c>
      <c r="R77">
        <v>11400</v>
      </c>
      <c r="S77" t="s">
        <v>243</v>
      </c>
      <c r="T77">
        <v>11400</v>
      </c>
      <c r="U77" t="s">
        <v>461</v>
      </c>
      <c r="V77" t="s">
        <v>455</v>
      </c>
      <c r="W77" t="s">
        <v>225</v>
      </c>
      <c r="X77" t="s">
        <v>225</v>
      </c>
      <c r="Y77">
        <v>11400</v>
      </c>
      <c r="AB77">
        <v>1</v>
      </c>
      <c r="AC77">
        <v>1</v>
      </c>
      <c r="AD77">
        <v>3</v>
      </c>
      <c r="AE77">
        <v>1282</v>
      </c>
      <c r="AF77">
        <v>1</v>
      </c>
      <c r="AQ77">
        <v>1</v>
      </c>
      <c r="AR77">
        <f t="shared" si="1"/>
        <v>9.68</v>
      </c>
      <c r="AS77">
        <v>1</v>
      </c>
      <c r="AT77" t="s">
        <v>135</v>
      </c>
      <c r="AU77">
        <v>44</v>
      </c>
    </row>
    <row r="78" spans="1:47">
      <c r="A78" t="s">
        <v>248</v>
      </c>
      <c r="C78">
        <v>310</v>
      </c>
      <c r="E78">
        <v>0</v>
      </c>
      <c r="J78">
        <v>5.2100000000000002E-3</v>
      </c>
      <c r="K78">
        <v>0</v>
      </c>
      <c r="L78">
        <v>0</v>
      </c>
      <c r="M78">
        <v>0</v>
      </c>
      <c r="N78">
        <v>0</v>
      </c>
      <c r="P78">
        <v>0</v>
      </c>
      <c r="Q78">
        <v>0</v>
      </c>
      <c r="R78">
        <v>0</v>
      </c>
      <c r="S78" t="s">
        <v>249</v>
      </c>
      <c r="T78">
        <v>0</v>
      </c>
      <c r="Y78">
        <v>0</v>
      </c>
      <c r="AB78">
        <v>0</v>
      </c>
      <c r="AC78">
        <v>0</v>
      </c>
      <c r="AD78">
        <v>0</v>
      </c>
      <c r="AE78">
        <v>0</v>
      </c>
      <c r="AF78">
        <v>0</v>
      </c>
      <c r="AQ78">
        <v>0</v>
      </c>
      <c r="AR78">
        <f t="shared" si="1"/>
        <v>0</v>
      </c>
      <c r="AS78">
        <v>1</v>
      </c>
      <c r="AT78" t="s">
        <v>92</v>
      </c>
      <c r="AU78">
        <v>0</v>
      </c>
    </row>
    <row r="79" spans="1:47">
      <c r="A79" t="s">
        <v>465</v>
      </c>
      <c r="C79">
        <v>310</v>
      </c>
      <c r="D79" t="s">
        <v>466</v>
      </c>
      <c r="E79">
        <v>101</v>
      </c>
      <c r="F79" t="s">
        <v>467</v>
      </c>
      <c r="G79" t="s">
        <v>219</v>
      </c>
      <c r="H79" t="s">
        <v>220</v>
      </c>
      <c r="I79" t="s">
        <v>468</v>
      </c>
      <c r="J79">
        <v>0.24853</v>
      </c>
      <c r="K79">
        <v>1</v>
      </c>
      <c r="L79">
        <v>1</v>
      </c>
      <c r="M79">
        <v>1</v>
      </c>
      <c r="N79">
        <v>1</v>
      </c>
      <c r="O79" t="s">
        <v>225</v>
      </c>
      <c r="P79">
        <v>0</v>
      </c>
      <c r="Q79">
        <v>1</v>
      </c>
      <c r="R79">
        <v>6400</v>
      </c>
      <c r="S79" t="s">
        <v>223</v>
      </c>
      <c r="T79">
        <v>6400</v>
      </c>
      <c r="U79" t="s">
        <v>465</v>
      </c>
      <c r="V79" t="s">
        <v>413</v>
      </c>
      <c r="W79" t="s">
        <v>225</v>
      </c>
      <c r="X79" t="s">
        <v>225</v>
      </c>
      <c r="Y79">
        <v>6400</v>
      </c>
      <c r="AB79">
        <v>1</v>
      </c>
      <c r="AC79">
        <v>1</v>
      </c>
      <c r="AD79">
        <v>3</v>
      </c>
      <c r="AE79">
        <v>1680</v>
      </c>
      <c r="AF79">
        <v>1.9</v>
      </c>
      <c r="AQ79">
        <v>1</v>
      </c>
      <c r="AR79">
        <f t="shared" si="1"/>
        <v>9.68</v>
      </c>
      <c r="AS79">
        <v>1</v>
      </c>
      <c r="AT79" t="s">
        <v>135</v>
      </c>
      <c r="AU79">
        <v>44</v>
      </c>
    </row>
    <row r="80" spans="1:47">
      <c r="A80" t="s">
        <v>248</v>
      </c>
      <c r="C80">
        <v>310</v>
      </c>
      <c r="E80">
        <v>0</v>
      </c>
      <c r="J80">
        <v>1.7899999999999999E-3</v>
      </c>
      <c r="K80">
        <v>0</v>
      </c>
      <c r="L80">
        <v>0</v>
      </c>
      <c r="M80">
        <v>0</v>
      </c>
      <c r="N80">
        <v>0</v>
      </c>
      <c r="P80">
        <v>0</v>
      </c>
      <c r="Q80">
        <v>0</v>
      </c>
      <c r="R80">
        <v>0</v>
      </c>
      <c r="S80" t="s">
        <v>249</v>
      </c>
      <c r="T80">
        <v>0</v>
      </c>
      <c r="Y80">
        <v>0</v>
      </c>
      <c r="AB80">
        <v>0</v>
      </c>
      <c r="AC80">
        <v>0</v>
      </c>
      <c r="AD80">
        <v>0</v>
      </c>
      <c r="AE80">
        <v>0</v>
      </c>
      <c r="AF80">
        <v>0</v>
      </c>
      <c r="AQ80">
        <v>0</v>
      </c>
      <c r="AR80">
        <f t="shared" si="1"/>
        <v>0</v>
      </c>
      <c r="AS80">
        <v>1</v>
      </c>
      <c r="AT80" t="s">
        <v>92</v>
      </c>
      <c r="AU80">
        <v>0</v>
      </c>
    </row>
    <row r="81" spans="1:47">
      <c r="A81" t="s">
        <v>469</v>
      </c>
      <c r="C81">
        <v>310</v>
      </c>
      <c r="D81" t="s">
        <v>470</v>
      </c>
      <c r="E81">
        <v>905</v>
      </c>
      <c r="F81" t="s">
        <v>471</v>
      </c>
      <c r="G81" t="s">
        <v>324</v>
      </c>
      <c r="H81" t="s">
        <v>302</v>
      </c>
      <c r="I81" t="s">
        <v>472</v>
      </c>
      <c r="J81">
        <v>14.747820000000001</v>
      </c>
      <c r="K81">
        <v>0</v>
      </c>
      <c r="L81">
        <v>0</v>
      </c>
      <c r="M81">
        <v>0</v>
      </c>
      <c r="N81">
        <v>0</v>
      </c>
      <c r="P81">
        <v>0</v>
      </c>
      <c r="Q81">
        <v>0</v>
      </c>
      <c r="R81">
        <v>0</v>
      </c>
      <c r="S81" t="s">
        <v>223</v>
      </c>
      <c r="T81">
        <v>0</v>
      </c>
      <c r="U81" t="s">
        <v>469</v>
      </c>
      <c r="Y81">
        <v>0</v>
      </c>
      <c r="Z81" t="s">
        <v>297</v>
      </c>
      <c r="AA81" t="s">
        <v>223</v>
      </c>
      <c r="AB81">
        <v>0</v>
      </c>
      <c r="AC81">
        <v>0</v>
      </c>
      <c r="AD81">
        <v>0</v>
      </c>
      <c r="AE81">
        <v>0</v>
      </c>
      <c r="AF81">
        <v>0</v>
      </c>
      <c r="AQ81">
        <v>1</v>
      </c>
      <c r="AR81">
        <f t="shared" si="1"/>
        <v>0</v>
      </c>
      <c r="AS81">
        <v>1</v>
      </c>
      <c r="AT81" t="s">
        <v>138</v>
      </c>
      <c r="AU81">
        <v>47</v>
      </c>
    </row>
    <row r="82" spans="1:47">
      <c r="A82" t="s">
        <v>473</v>
      </c>
      <c r="C82">
        <v>310</v>
      </c>
      <c r="D82" t="s">
        <v>474</v>
      </c>
      <c r="E82">
        <v>101</v>
      </c>
      <c r="F82" t="s">
        <v>475</v>
      </c>
      <c r="G82" t="s">
        <v>219</v>
      </c>
      <c r="H82" t="s">
        <v>220</v>
      </c>
      <c r="I82" t="s">
        <v>476</v>
      </c>
      <c r="J82">
        <v>0.15397</v>
      </c>
      <c r="K82">
        <v>1</v>
      </c>
      <c r="L82">
        <v>1</v>
      </c>
      <c r="M82">
        <v>1</v>
      </c>
      <c r="N82">
        <v>1</v>
      </c>
      <c r="O82" t="s">
        <v>225</v>
      </c>
      <c r="P82">
        <v>0</v>
      </c>
      <c r="Q82">
        <v>1</v>
      </c>
      <c r="R82">
        <v>2800</v>
      </c>
      <c r="S82" t="s">
        <v>223</v>
      </c>
      <c r="T82">
        <v>2800</v>
      </c>
      <c r="U82" t="s">
        <v>473</v>
      </c>
      <c r="V82" t="s">
        <v>455</v>
      </c>
      <c r="W82" t="s">
        <v>225</v>
      </c>
      <c r="X82" t="s">
        <v>225</v>
      </c>
      <c r="Y82">
        <v>2800</v>
      </c>
      <c r="AB82">
        <v>1</v>
      </c>
      <c r="AC82">
        <v>1</v>
      </c>
      <c r="AD82">
        <v>3</v>
      </c>
      <c r="AE82">
        <v>1336</v>
      </c>
      <c r="AF82">
        <v>1.75</v>
      </c>
      <c r="AQ82">
        <v>1</v>
      </c>
      <c r="AR82">
        <f t="shared" si="1"/>
        <v>9.68</v>
      </c>
      <c r="AS82">
        <v>1</v>
      </c>
      <c r="AT82" t="s">
        <v>135</v>
      </c>
      <c r="AU82">
        <v>44</v>
      </c>
    </row>
    <row r="83" spans="1:47">
      <c r="A83" t="s">
        <v>477</v>
      </c>
      <c r="C83">
        <v>310</v>
      </c>
      <c r="D83" t="s">
        <v>478</v>
      </c>
      <c r="E83">
        <v>101</v>
      </c>
      <c r="F83" t="s">
        <v>479</v>
      </c>
      <c r="G83" t="s">
        <v>219</v>
      </c>
      <c r="H83" t="s">
        <v>220</v>
      </c>
      <c r="I83" t="s">
        <v>480</v>
      </c>
      <c r="J83">
        <v>0.22091</v>
      </c>
      <c r="K83">
        <v>1</v>
      </c>
      <c r="L83">
        <v>1</v>
      </c>
      <c r="M83">
        <v>1</v>
      </c>
      <c r="N83">
        <v>1</v>
      </c>
      <c r="O83" t="s">
        <v>225</v>
      </c>
      <c r="P83">
        <v>0</v>
      </c>
      <c r="Q83">
        <v>1</v>
      </c>
      <c r="R83">
        <v>3200</v>
      </c>
      <c r="S83" t="s">
        <v>223</v>
      </c>
      <c r="T83">
        <v>3200</v>
      </c>
      <c r="U83" t="s">
        <v>477</v>
      </c>
      <c r="V83" t="s">
        <v>460</v>
      </c>
      <c r="X83" t="s">
        <v>225</v>
      </c>
      <c r="Y83">
        <v>3200</v>
      </c>
      <c r="AB83">
        <v>1</v>
      </c>
      <c r="AC83">
        <v>1</v>
      </c>
      <c r="AD83">
        <v>3</v>
      </c>
      <c r="AE83">
        <v>1880</v>
      </c>
      <c r="AF83">
        <v>2</v>
      </c>
      <c r="AQ83">
        <v>1</v>
      </c>
      <c r="AR83">
        <f t="shared" si="1"/>
        <v>9.68</v>
      </c>
      <c r="AS83">
        <v>1</v>
      </c>
      <c r="AT83" t="s">
        <v>135</v>
      </c>
      <c r="AU83">
        <v>44</v>
      </c>
    </row>
    <row r="84" spans="1:47">
      <c r="A84" t="s">
        <v>481</v>
      </c>
      <c r="C84">
        <v>310</v>
      </c>
      <c r="D84" t="s">
        <v>482</v>
      </c>
      <c r="E84">
        <v>101</v>
      </c>
      <c r="F84" t="s">
        <v>483</v>
      </c>
      <c r="G84" t="s">
        <v>324</v>
      </c>
      <c r="H84" t="s">
        <v>220</v>
      </c>
      <c r="I84" t="s">
        <v>484</v>
      </c>
      <c r="J84">
        <v>1.1171</v>
      </c>
      <c r="K84">
        <v>1</v>
      </c>
      <c r="L84">
        <v>1</v>
      </c>
      <c r="M84">
        <v>1</v>
      </c>
      <c r="N84">
        <v>1</v>
      </c>
      <c r="O84" t="s">
        <v>225</v>
      </c>
      <c r="P84">
        <v>0</v>
      </c>
      <c r="Q84">
        <v>0</v>
      </c>
      <c r="R84">
        <v>0</v>
      </c>
      <c r="S84" t="s">
        <v>223</v>
      </c>
      <c r="T84">
        <v>0</v>
      </c>
      <c r="U84" t="s">
        <v>481</v>
      </c>
      <c r="X84" t="s">
        <v>225</v>
      </c>
      <c r="Y84">
        <v>0</v>
      </c>
      <c r="AB84">
        <v>1</v>
      </c>
      <c r="AC84">
        <v>1</v>
      </c>
      <c r="AD84">
        <v>4</v>
      </c>
      <c r="AE84">
        <v>3463</v>
      </c>
      <c r="AF84">
        <v>1.9</v>
      </c>
      <c r="AQ84">
        <v>1</v>
      </c>
      <c r="AR84">
        <f t="shared" si="1"/>
        <v>9.68</v>
      </c>
      <c r="AS84">
        <v>1</v>
      </c>
      <c r="AT84" t="s">
        <v>138</v>
      </c>
      <c r="AU84">
        <v>47</v>
      </c>
    </row>
    <row r="85" spans="1:47">
      <c r="A85" t="s">
        <v>485</v>
      </c>
      <c r="C85">
        <v>310</v>
      </c>
      <c r="D85" t="s">
        <v>486</v>
      </c>
      <c r="E85">
        <v>101</v>
      </c>
      <c r="F85" t="s">
        <v>487</v>
      </c>
      <c r="G85" t="s">
        <v>219</v>
      </c>
      <c r="H85" t="s">
        <v>220</v>
      </c>
      <c r="I85" t="s">
        <v>488</v>
      </c>
      <c r="J85">
        <v>0.33256999999999998</v>
      </c>
      <c r="K85">
        <v>1</v>
      </c>
      <c r="L85">
        <v>1</v>
      </c>
      <c r="M85">
        <v>1</v>
      </c>
      <c r="N85">
        <v>1</v>
      </c>
      <c r="O85" t="s">
        <v>225</v>
      </c>
      <c r="P85">
        <v>0</v>
      </c>
      <c r="Q85">
        <v>0</v>
      </c>
      <c r="R85">
        <v>0</v>
      </c>
      <c r="S85" t="s">
        <v>243</v>
      </c>
      <c r="T85">
        <v>0</v>
      </c>
      <c r="U85" t="s">
        <v>485</v>
      </c>
      <c r="V85" t="s">
        <v>413</v>
      </c>
      <c r="W85" t="s">
        <v>225</v>
      </c>
      <c r="X85" t="s">
        <v>225</v>
      </c>
      <c r="Y85">
        <v>0</v>
      </c>
      <c r="AB85">
        <v>1</v>
      </c>
      <c r="AC85">
        <v>1</v>
      </c>
      <c r="AD85">
        <v>2</v>
      </c>
      <c r="AE85">
        <v>904</v>
      </c>
      <c r="AF85">
        <v>1</v>
      </c>
      <c r="AQ85">
        <v>4</v>
      </c>
      <c r="AR85">
        <f t="shared" si="1"/>
        <v>9.68</v>
      </c>
      <c r="AS85">
        <v>1</v>
      </c>
      <c r="AT85" t="s">
        <v>135</v>
      </c>
      <c r="AU85">
        <v>44</v>
      </c>
    </row>
    <row r="86" spans="1:47">
      <c r="A86" t="s">
        <v>489</v>
      </c>
      <c r="C86">
        <v>310</v>
      </c>
      <c r="D86" t="s">
        <v>490</v>
      </c>
      <c r="E86">
        <v>131</v>
      </c>
      <c r="F86" t="s">
        <v>491</v>
      </c>
      <c r="G86" t="s">
        <v>324</v>
      </c>
      <c r="H86" t="s">
        <v>407</v>
      </c>
      <c r="I86" t="s">
        <v>492</v>
      </c>
      <c r="J86">
        <v>6.5726399999999998</v>
      </c>
      <c r="K86">
        <v>0</v>
      </c>
      <c r="L86">
        <v>0</v>
      </c>
      <c r="M86">
        <v>0</v>
      </c>
      <c r="N86">
        <v>0</v>
      </c>
      <c r="P86">
        <v>0</v>
      </c>
      <c r="Q86">
        <v>0</v>
      </c>
      <c r="R86">
        <v>0</v>
      </c>
      <c r="S86" t="s">
        <v>223</v>
      </c>
      <c r="T86">
        <v>0</v>
      </c>
      <c r="U86" t="s">
        <v>489</v>
      </c>
      <c r="Y86">
        <v>0</v>
      </c>
      <c r="AB86">
        <v>0</v>
      </c>
      <c r="AC86">
        <v>0</v>
      </c>
      <c r="AD86">
        <v>0</v>
      </c>
      <c r="AE86">
        <v>0</v>
      </c>
      <c r="AF86">
        <v>0</v>
      </c>
      <c r="AQ86">
        <v>1</v>
      </c>
      <c r="AR86">
        <f t="shared" si="1"/>
        <v>0</v>
      </c>
      <c r="AS86">
        <v>1</v>
      </c>
      <c r="AT86" t="s">
        <v>138</v>
      </c>
      <c r="AU86">
        <v>47</v>
      </c>
    </row>
    <row r="87" spans="1:47">
      <c r="A87" t="s">
        <v>493</v>
      </c>
      <c r="C87">
        <v>310</v>
      </c>
      <c r="D87" t="s">
        <v>494</v>
      </c>
      <c r="E87">
        <v>101</v>
      </c>
      <c r="F87" t="s">
        <v>495</v>
      </c>
      <c r="G87" t="s">
        <v>219</v>
      </c>
      <c r="H87" t="s">
        <v>220</v>
      </c>
      <c r="I87" t="s">
        <v>496</v>
      </c>
      <c r="J87">
        <v>0.2044</v>
      </c>
      <c r="K87">
        <v>1</v>
      </c>
      <c r="L87">
        <v>1</v>
      </c>
      <c r="M87">
        <v>1</v>
      </c>
      <c r="N87">
        <v>1</v>
      </c>
      <c r="O87" t="s">
        <v>225</v>
      </c>
      <c r="P87">
        <v>0</v>
      </c>
      <c r="Q87">
        <v>1</v>
      </c>
      <c r="R87">
        <v>800</v>
      </c>
      <c r="S87" t="s">
        <v>223</v>
      </c>
      <c r="T87">
        <v>800</v>
      </c>
      <c r="U87" t="s">
        <v>493</v>
      </c>
      <c r="V87" t="s">
        <v>455</v>
      </c>
      <c r="W87" t="s">
        <v>225</v>
      </c>
      <c r="X87" t="s">
        <v>225</v>
      </c>
      <c r="Y87">
        <v>800</v>
      </c>
      <c r="AB87">
        <v>1</v>
      </c>
      <c r="AC87">
        <v>1</v>
      </c>
      <c r="AD87">
        <v>3</v>
      </c>
      <c r="AE87">
        <v>1104</v>
      </c>
      <c r="AF87">
        <v>1</v>
      </c>
      <c r="AQ87">
        <v>2</v>
      </c>
      <c r="AR87">
        <f t="shared" si="1"/>
        <v>9.68</v>
      </c>
      <c r="AS87">
        <v>1</v>
      </c>
      <c r="AT87" t="s">
        <v>135</v>
      </c>
      <c r="AU87">
        <v>44</v>
      </c>
    </row>
    <row r="88" spans="1:47">
      <c r="A88" t="s">
        <v>497</v>
      </c>
      <c r="C88">
        <v>310</v>
      </c>
      <c r="D88" t="s">
        <v>498</v>
      </c>
      <c r="E88">
        <v>101</v>
      </c>
      <c r="F88" t="s">
        <v>499</v>
      </c>
      <c r="G88" t="s">
        <v>219</v>
      </c>
      <c r="H88" t="s">
        <v>220</v>
      </c>
      <c r="I88" t="s">
        <v>500</v>
      </c>
      <c r="J88">
        <v>0.24762000000000001</v>
      </c>
      <c r="K88">
        <v>1</v>
      </c>
      <c r="L88">
        <v>1</v>
      </c>
      <c r="M88">
        <v>1</v>
      </c>
      <c r="N88">
        <v>1</v>
      </c>
      <c r="O88" t="s">
        <v>225</v>
      </c>
      <c r="P88">
        <v>0</v>
      </c>
      <c r="Q88">
        <v>1</v>
      </c>
      <c r="R88">
        <v>5000</v>
      </c>
      <c r="S88" t="s">
        <v>223</v>
      </c>
      <c r="T88">
        <v>5000</v>
      </c>
      <c r="U88" t="s">
        <v>497</v>
      </c>
      <c r="V88" t="s">
        <v>455</v>
      </c>
      <c r="W88" t="s">
        <v>225</v>
      </c>
      <c r="X88" t="s">
        <v>225</v>
      </c>
      <c r="Y88">
        <v>5000</v>
      </c>
      <c r="AB88">
        <v>1</v>
      </c>
      <c r="AC88">
        <v>1</v>
      </c>
      <c r="AD88">
        <v>3</v>
      </c>
      <c r="AE88">
        <v>914</v>
      </c>
      <c r="AF88">
        <v>1</v>
      </c>
      <c r="AQ88">
        <v>1</v>
      </c>
      <c r="AR88">
        <f t="shared" si="1"/>
        <v>9.68</v>
      </c>
      <c r="AS88">
        <v>1</v>
      </c>
      <c r="AT88" t="s">
        <v>135</v>
      </c>
      <c r="AU88">
        <v>44</v>
      </c>
    </row>
    <row r="89" spans="1:47">
      <c r="A89" t="s">
        <v>501</v>
      </c>
      <c r="C89">
        <v>310</v>
      </c>
      <c r="D89" t="s">
        <v>502</v>
      </c>
      <c r="E89">
        <v>101</v>
      </c>
      <c r="F89" t="s">
        <v>503</v>
      </c>
      <c r="G89" t="s">
        <v>219</v>
      </c>
      <c r="H89" t="s">
        <v>220</v>
      </c>
      <c r="I89" t="s">
        <v>504</v>
      </c>
      <c r="J89">
        <v>0.23465</v>
      </c>
      <c r="K89">
        <v>1</v>
      </c>
      <c r="L89">
        <v>1</v>
      </c>
      <c r="M89">
        <v>1</v>
      </c>
      <c r="N89">
        <v>1</v>
      </c>
      <c r="O89" t="s">
        <v>225</v>
      </c>
      <c r="P89">
        <v>0</v>
      </c>
      <c r="Q89">
        <v>1</v>
      </c>
      <c r="R89">
        <v>5600</v>
      </c>
      <c r="S89" t="s">
        <v>223</v>
      </c>
      <c r="T89">
        <v>5600</v>
      </c>
      <c r="U89" t="s">
        <v>501</v>
      </c>
      <c r="V89" t="s">
        <v>460</v>
      </c>
      <c r="X89" t="s">
        <v>225</v>
      </c>
      <c r="Y89">
        <v>5600</v>
      </c>
      <c r="AB89">
        <v>1</v>
      </c>
      <c r="AC89">
        <v>1</v>
      </c>
      <c r="AD89">
        <v>2</v>
      </c>
      <c r="AE89">
        <v>1210</v>
      </c>
      <c r="AF89">
        <v>1</v>
      </c>
      <c r="AQ89">
        <v>1</v>
      </c>
      <c r="AR89">
        <f t="shared" si="1"/>
        <v>9.68</v>
      </c>
      <c r="AS89">
        <v>1</v>
      </c>
      <c r="AT89" t="s">
        <v>135</v>
      </c>
      <c r="AU89">
        <v>44</v>
      </c>
    </row>
    <row r="90" spans="1:47">
      <c r="A90" t="s">
        <v>505</v>
      </c>
      <c r="C90">
        <v>310</v>
      </c>
      <c r="D90" t="s">
        <v>506</v>
      </c>
      <c r="E90">
        <v>101</v>
      </c>
      <c r="F90" t="s">
        <v>507</v>
      </c>
      <c r="G90" t="s">
        <v>219</v>
      </c>
      <c r="H90" t="s">
        <v>220</v>
      </c>
      <c r="I90" t="s">
        <v>508</v>
      </c>
      <c r="J90">
        <v>8.4010000000000001E-2</v>
      </c>
      <c r="K90">
        <v>1</v>
      </c>
      <c r="L90">
        <v>1</v>
      </c>
      <c r="M90">
        <v>1</v>
      </c>
      <c r="N90">
        <v>1</v>
      </c>
      <c r="O90" t="s">
        <v>225</v>
      </c>
      <c r="P90">
        <v>0</v>
      </c>
      <c r="Q90">
        <v>1</v>
      </c>
      <c r="R90">
        <v>5200</v>
      </c>
      <c r="S90" t="s">
        <v>223</v>
      </c>
      <c r="T90">
        <v>5200</v>
      </c>
      <c r="U90" t="s">
        <v>505</v>
      </c>
      <c r="V90" t="s">
        <v>455</v>
      </c>
      <c r="W90" t="s">
        <v>225</v>
      </c>
      <c r="X90" t="s">
        <v>225</v>
      </c>
      <c r="Y90">
        <v>5200</v>
      </c>
      <c r="AB90">
        <v>1</v>
      </c>
      <c r="AC90">
        <v>1</v>
      </c>
      <c r="AD90">
        <v>1</v>
      </c>
      <c r="AE90">
        <v>590</v>
      </c>
      <c r="AF90">
        <v>1</v>
      </c>
      <c r="AQ90">
        <v>1</v>
      </c>
      <c r="AR90">
        <f t="shared" si="1"/>
        <v>9.68</v>
      </c>
      <c r="AS90">
        <v>1</v>
      </c>
      <c r="AT90" t="s">
        <v>135</v>
      </c>
      <c r="AU90">
        <v>44</v>
      </c>
    </row>
    <row r="91" spans="1:47">
      <c r="A91" t="s">
        <v>509</v>
      </c>
      <c r="C91">
        <v>310</v>
      </c>
      <c r="D91" t="s">
        <v>510</v>
      </c>
      <c r="E91">
        <v>101</v>
      </c>
      <c r="F91" t="s">
        <v>511</v>
      </c>
      <c r="G91" t="s">
        <v>219</v>
      </c>
      <c r="H91" t="s">
        <v>220</v>
      </c>
      <c r="I91" t="s">
        <v>512</v>
      </c>
      <c r="J91">
        <v>9.4960000000000003E-2</v>
      </c>
      <c r="K91">
        <v>1</v>
      </c>
      <c r="L91">
        <v>1</v>
      </c>
      <c r="M91">
        <v>1</v>
      </c>
      <c r="N91">
        <v>1</v>
      </c>
      <c r="O91" t="s">
        <v>225</v>
      </c>
      <c r="P91">
        <v>0</v>
      </c>
      <c r="Q91">
        <v>2</v>
      </c>
      <c r="R91">
        <v>12800</v>
      </c>
      <c r="S91" t="s">
        <v>223</v>
      </c>
      <c r="T91">
        <v>12800</v>
      </c>
      <c r="U91" t="s">
        <v>509</v>
      </c>
      <c r="V91" t="s">
        <v>455</v>
      </c>
      <c r="W91" t="s">
        <v>225</v>
      </c>
      <c r="X91" t="s">
        <v>225</v>
      </c>
      <c r="Y91">
        <v>6400</v>
      </c>
      <c r="AB91">
        <v>1</v>
      </c>
      <c r="AC91">
        <v>1</v>
      </c>
      <c r="AD91">
        <v>5</v>
      </c>
      <c r="AE91">
        <v>1100</v>
      </c>
      <c r="AF91">
        <v>2</v>
      </c>
      <c r="AQ91">
        <v>1</v>
      </c>
      <c r="AR91">
        <f t="shared" si="1"/>
        <v>9.68</v>
      </c>
      <c r="AS91">
        <v>1</v>
      </c>
      <c r="AT91" t="s">
        <v>135</v>
      </c>
      <c r="AU91">
        <v>44</v>
      </c>
    </row>
    <row r="92" spans="1:47">
      <c r="A92" t="s">
        <v>513</v>
      </c>
      <c r="C92">
        <v>310</v>
      </c>
      <c r="D92" t="s">
        <v>514</v>
      </c>
      <c r="E92">
        <v>131</v>
      </c>
      <c r="F92" t="s">
        <v>515</v>
      </c>
      <c r="G92" t="s">
        <v>219</v>
      </c>
      <c r="H92" t="s">
        <v>407</v>
      </c>
      <c r="I92" t="s">
        <v>516</v>
      </c>
      <c r="J92">
        <v>0.15107000000000001</v>
      </c>
      <c r="K92">
        <v>0</v>
      </c>
      <c r="L92">
        <v>0</v>
      </c>
      <c r="M92">
        <v>0</v>
      </c>
      <c r="N92">
        <v>0</v>
      </c>
      <c r="P92">
        <v>0</v>
      </c>
      <c r="Q92">
        <v>0</v>
      </c>
      <c r="R92">
        <v>0</v>
      </c>
      <c r="S92" t="s">
        <v>223</v>
      </c>
      <c r="T92">
        <v>0</v>
      </c>
      <c r="U92" t="s">
        <v>513</v>
      </c>
      <c r="Y92">
        <v>0</v>
      </c>
      <c r="AB92">
        <v>0</v>
      </c>
      <c r="AC92">
        <v>0</v>
      </c>
      <c r="AD92">
        <v>0</v>
      </c>
      <c r="AE92">
        <v>0</v>
      </c>
      <c r="AF92">
        <v>0</v>
      </c>
      <c r="AQ92">
        <v>2</v>
      </c>
      <c r="AR92">
        <f t="shared" si="1"/>
        <v>0</v>
      </c>
      <c r="AS92">
        <v>1</v>
      </c>
      <c r="AT92" t="s">
        <v>135</v>
      </c>
      <c r="AU92">
        <v>44</v>
      </c>
    </row>
    <row r="93" spans="1:47">
      <c r="A93" t="s">
        <v>517</v>
      </c>
      <c r="C93">
        <v>310</v>
      </c>
      <c r="D93" t="s">
        <v>518</v>
      </c>
      <c r="E93">
        <v>101</v>
      </c>
      <c r="F93" t="s">
        <v>519</v>
      </c>
      <c r="G93" t="s">
        <v>219</v>
      </c>
      <c r="H93" t="s">
        <v>220</v>
      </c>
      <c r="I93" t="s">
        <v>520</v>
      </c>
      <c r="J93">
        <v>7.8049999999999994E-2</v>
      </c>
      <c r="K93">
        <v>1</v>
      </c>
      <c r="L93">
        <v>1</v>
      </c>
      <c r="M93">
        <v>1</v>
      </c>
      <c r="N93">
        <v>1</v>
      </c>
      <c r="O93" t="s">
        <v>225</v>
      </c>
      <c r="P93">
        <v>0</v>
      </c>
      <c r="Q93">
        <v>1</v>
      </c>
      <c r="R93">
        <v>600</v>
      </c>
      <c r="S93" t="s">
        <v>223</v>
      </c>
      <c r="T93">
        <v>600</v>
      </c>
      <c r="U93" t="s">
        <v>517</v>
      </c>
      <c r="V93" t="s">
        <v>413</v>
      </c>
      <c r="W93" t="s">
        <v>225</v>
      </c>
      <c r="X93" t="s">
        <v>225</v>
      </c>
      <c r="Y93">
        <v>600</v>
      </c>
      <c r="AB93">
        <v>1</v>
      </c>
      <c r="AC93">
        <v>1</v>
      </c>
      <c r="AD93">
        <v>2</v>
      </c>
      <c r="AE93">
        <v>640</v>
      </c>
      <c r="AF93">
        <v>1</v>
      </c>
      <c r="AQ93">
        <v>1</v>
      </c>
      <c r="AR93">
        <f t="shared" si="1"/>
        <v>9.68</v>
      </c>
      <c r="AS93">
        <v>1</v>
      </c>
      <c r="AT93" t="s">
        <v>135</v>
      </c>
      <c r="AU93">
        <v>44</v>
      </c>
    </row>
    <row r="94" spans="1:47">
      <c r="A94" t="s">
        <v>521</v>
      </c>
      <c r="C94">
        <v>310</v>
      </c>
      <c r="D94" t="s">
        <v>522</v>
      </c>
      <c r="E94">
        <v>101</v>
      </c>
      <c r="F94" t="s">
        <v>523</v>
      </c>
      <c r="G94" t="s">
        <v>219</v>
      </c>
      <c r="H94" t="s">
        <v>220</v>
      </c>
      <c r="I94" t="s">
        <v>524</v>
      </c>
      <c r="J94">
        <v>0.13158</v>
      </c>
      <c r="K94">
        <v>1</v>
      </c>
      <c r="L94">
        <v>1</v>
      </c>
      <c r="M94">
        <v>1</v>
      </c>
      <c r="N94">
        <v>1</v>
      </c>
      <c r="O94" t="s">
        <v>225</v>
      </c>
      <c r="P94">
        <v>0</v>
      </c>
      <c r="Q94">
        <v>1</v>
      </c>
      <c r="R94">
        <v>5500</v>
      </c>
      <c r="S94" t="s">
        <v>223</v>
      </c>
      <c r="T94">
        <v>5500</v>
      </c>
      <c r="U94" t="s">
        <v>521</v>
      </c>
      <c r="X94" t="s">
        <v>225</v>
      </c>
      <c r="Y94">
        <v>5500</v>
      </c>
      <c r="AB94">
        <v>1</v>
      </c>
      <c r="AC94">
        <v>1</v>
      </c>
      <c r="AD94">
        <v>3</v>
      </c>
      <c r="AE94">
        <v>1508</v>
      </c>
      <c r="AF94">
        <v>1.75</v>
      </c>
      <c r="AQ94">
        <v>0</v>
      </c>
      <c r="AR94">
        <f t="shared" si="1"/>
        <v>9.68</v>
      </c>
      <c r="AS94">
        <v>1</v>
      </c>
      <c r="AT94" t="s">
        <v>135</v>
      </c>
      <c r="AU94">
        <v>44</v>
      </c>
    </row>
    <row r="95" spans="1:47">
      <c r="A95" t="s">
        <v>525</v>
      </c>
      <c r="C95">
        <v>310</v>
      </c>
      <c r="D95" t="s">
        <v>526</v>
      </c>
      <c r="E95">
        <v>101</v>
      </c>
      <c r="F95" t="s">
        <v>527</v>
      </c>
      <c r="G95" t="s">
        <v>219</v>
      </c>
      <c r="H95" t="s">
        <v>220</v>
      </c>
      <c r="I95" t="s">
        <v>528</v>
      </c>
      <c r="J95">
        <v>0.23959</v>
      </c>
      <c r="K95">
        <v>1</v>
      </c>
      <c r="L95">
        <v>1</v>
      </c>
      <c r="M95">
        <v>1</v>
      </c>
      <c r="N95">
        <v>1</v>
      </c>
      <c r="O95" t="s">
        <v>225</v>
      </c>
      <c r="P95">
        <v>0</v>
      </c>
      <c r="Q95">
        <v>1</v>
      </c>
      <c r="R95">
        <v>4700</v>
      </c>
      <c r="S95" t="s">
        <v>223</v>
      </c>
      <c r="T95">
        <v>4700</v>
      </c>
      <c r="U95" t="s">
        <v>525</v>
      </c>
      <c r="V95" t="s">
        <v>413</v>
      </c>
      <c r="W95" t="s">
        <v>225</v>
      </c>
      <c r="X95" t="s">
        <v>225</v>
      </c>
      <c r="Y95">
        <v>4700</v>
      </c>
      <c r="AB95">
        <v>1</v>
      </c>
      <c r="AC95">
        <v>1</v>
      </c>
      <c r="AD95">
        <v>3</v>
      </c>
      <c r="AE95">
        <v>1524</v>
      </c>
      <c r="AF95">
        <v>1</v>
      </c>
      <c r="AQ95">
        <v>1</v>
      </c>
      <c r="AR95">
        <f t="shared" si="1"/>
        <v>9.68</v>
      </c>
      <c r="AS95">
        <v>1</v>
      </c>
      <c r="AT95" t="s">
        <v>135</v>
      </c>
      <c r="AU95">
        <v>44</v>
      </c>
    </row>
    <row r="96" spans="1:47">
      <c r="A96" t="s">
        <v>529</v>
      </c>
      <c r="C96">
        <v>310</v>
      </c>
      <c r="D96" t="s">
        <v>530</v>
      </c>
      <c r="E96">
        <v>101</v>
      </c>
      <c r="F96" t="s">
        <v>531</v>
      </c>
      <c r="G96" t="s">
        <v>219</v>
      </c>
      <c r="H96" t="s">
        <v>220</v>
      </c>
      <c r="I96" t="s">
        <v>532</v>
      </c>
      <c r="J96">
        <v>9.5240000000000005E-2</v>
      </c>
      <c r="K96">
        <v>1</v>
      </c>
      <c r="L96">
        <v>1</v>
      </c>
      <c r="M96">
        <v>1</v>
      </c>
      <c r="N96">
        <v>1</v>
      </c>
      <c r="O96" t="s">
        <v>225</v>
      </c>
      <c r="P96">
        <v>0</v>
      </c>
      <c r="Q96">
        <v>1</v>
      </c>
      <c r="R96">
        <v>4800</v>
      </c>
      <c r="S96" t="s">
        <v>223</v>
      </c>
      <c r="T96">
        <v>4800</v>
      </c>
      <c r="U96" t="s">
        <v>529</v>
      </c>
      <c r="V96" t="s">
        <v>455</v>
      </c>
      <c r="W96" t="s">
        <v>225</v>
      </c>
      <c r="X96" t="s">
        <v>225</v>
      </c>
      <c r="Y96">
        <v>4800</v>
      </c>
      <c r="AB96">
        <v>1</v>
      </c>
      <c r="AC96">
        <v>1</v>
      </c>
      <c r="AD96">
        <v>2</v>
      </c>
      <c r="AE96">
        <v>876</v>
      </c>
      <c r="AF96">
        <v>1</v>
      </c>
      <c r="AQ96">
        <v>1</v>
      </c>
      <c r="AR96">
        <f t="shared" si="1"/>
        <v>9.68</v>
      </c>
      <c r="AS96">
        <v>1</v>
      </c>
      <c r="AT96" t="s">
        <v>135</v>
      </c>
      <c r="AU96">
        <v>44</v>
      </c>
    </row>
    <row r="97" spans="1:47">
      <c r="A97" t="s">
        <v>248</v>
      </c>
      <c r="C97">
        <v>310</v>
      </c>
      <c r="E97">
        <v>0</v>
      </c>
      <c r="J97">
        <v>3.3E-4</v>
      </c>
      <c r="K97">
        <v>0</v>
      </c>
      <c r="L97">
        <v>0</v>
      </c>
      <c r="M97">
        <v>0</v>
      </c>
      <c r="N97">
        <v>0</v>
      </c>
      <c r="P97">
        <v>0</v>
      </c>
      <c r="Q97">
        <v>0</v>
      </c>
      <c r="R97">
        <v>0</v>
      </c>
      <c r="S97" t="s">
        <v>249</v>
      </c>
      <c r="T97">
        <v>0</v>
      </c>
      <c r="Y97">
        <v>0</v>
      </c>
      <c r="AB97">
        <v>0</v>
      </c>
      <c r="AC97">
        <v>0</v>
      </c>
      <c r="AD97">
        <v>0</v>
      </c>
      <c r="AE97">
        <v>0</v>
      </c>
      <c r="AF97">
        <v>0</v>
      </c>
      <c r="AQ97">
        <v>0</v>
      </c>
      <c r="AR97">
        <f t="shared" si="1"/>
        <v>0</v>
      </c>
      <c r="AS97">
        <v>1</v>
      </c>
      <c r="AT97" t="s">
        <v>135</v>
      </c>
      <c r="AU97">
        <v>44</v>
      </c>
    </row>
    <row r="98" spans="1:47">
      <c r="A98" t="s">
        <v>533</v>
      </c>
      <c r="C98">
        <v>310</v>
      </c>
      <c r="D98" t="s">
        <v>534</v>
      </c>
      <c r="E98">
        <v>101</v>
      </c>
      <c r="F98" t="s">
        <v>535</v>
      </c>
      <c r="G98" t="s">
        <v>219</v>
      </c>
      <c r="H98" t="s">
        <v>220</v>
      </c>
      <c r="I98" t="s">
        <v>536</v>
      </c>
      <c r="J98">
        <v>7.8060000000000004E-2</v>
      </c>
      <c r="K98">
        <v>1</v>
      </c>
      <c r="L98">
        <v>1</v>
      </c>
      <c r="M98">
        <v>1</v>
      </c>
      <c r="N98">
        <v>1</v>
      </c>
      <c r="O98" t="s">
        <v>225</v>
      </c>
      <c r="P98">
        <v>0</v>
      </c>
      <c r="Q98">
        <v>1</v>
      </c>
      <c r="R98">
        <v>6300</v>
      </c>
      <c r="S98" t="s">
        <v>223</v>
      </c>
      <c r="T98">
        <v>6300</v>
      </c>
      <c r="U98" t="s">
        <v>533</v>
      </c>
      <c r="V98" t="s">
        <v>413</v>
      </c>
      <c r="W98" t="s">
        <v>225</v>
      </c>
      <c r="X98" t="s">
        <v>225</v>
      </c>
      <c r="Y98">
        <v>6300</v>
      </c>
      <c r="AB98">
        <v>1</v>
      </c>
      <c r="AC98">
        <v>1</v>
      </c>
      <c r="AD98">
        <v>2</v>
      </c>
      <c r="AE98">
        <v>816</v>
      </c>
      <c r="AF98">
        <v>1</v>
      </c>
      <c r="AQ98">
        <v>1</v>
      </c>
      <c r="AR98">
        <f t="shared" si="1"/>
        <v>9.68</v>
      </c>
      <c r="AS98">
        <v>1</v>
      </c>
      <c r="AT98" t="s">
        <v>135</v>
      </c>
      <c r="AU98">
        <v>44</v>
      </c>
    </row>
    <row r="99" spans="1:47">
      <c r="A99" t="s">
        <v>537</v>
      </c>
      <c r="C99">
        <v>310</v>
      </c>
      <c r="D99" t="s">
        <v>538</v>
      </c>
      <c r="E99">
        <v>132</v>
      </c>
      <c r="F99" t="s">
        <v>539</v>
      </c>
      <c r="H99" t="s">
        <v>260</v>
      </c>
      <c r="I99" t="s">
        <v>540</v>
      </c>
      <c r="J99">
        <v>0.88402999999999998</v>
      </c>
      <c r="K99">
        <v>0</v>
      </c>
      <c r="L99">
        <v>0</v>
      </c>
      <c r="M99">
        <v>0</v>
      </c>
      <c r="N99">
        <v>0</v>
      </c>
      <c r="P99">
        <v>0</v>
      </c>
      <c r="Q99">
        <v>0</v>
      </c>
      <c r="R99">
        <v>0</v>
      </c>
      <c r="S99" t="s">
        <v>223</v>
      </c>
      <c r="T99">
        <v>0</v>
      </c>
      <c r="U99" t="s">
        <v>537</v>
      </c>
      <c r="Y99">
        <v>0</v>
      </c>
      <c r="AB99">
        <v>0</v>
      </c>
      <c r="AC99">
        <v>0</v>
      </c>
      <c r="AD99">
        <v>0</v>
      </c>
      <c r="AE99">
        <v>0</v>
      </c>
      <c r="AF99">
        <v>0</v>
      </c>
      <c r="AQ99">
        <v>0</v>
      </c>
      <c r="AR99">
        <f t="shared" si="1"/>
        <v>0</v>
      </c>
      <c r="AS99">
        <v>1</v>
      </c>
      <c r="AT99" t="s">
        <v>92</v>
      </c>
      <c r="AU99">
        <v>0</v>
      </c>
    </row>
    <row r="100" spans="1:47">
      <c r="A100" t="s">
        <v>541</v>
      </c>
      <c r="C100">
        <v>310</v>
      </c>
      <c r="D100" t="s">
        <v>542</v>
      </c>
      <c r="E100">
        <v>101</v>
      </c>
      <c r="F100" t="s">
        <v>543</v>
      </c>
      <c r="G100" t="s">
        <v>219</v>
      </c>
      <c r="H100" t="s">
        <v>220</v>
      </c>
      <c r="I100" t="s">
        <v>544</v>
      </c>
      <c r="J100">
        <v>0.19342000000000001</v>
      </c>
      <c r="K100">
        <v>1</v>
      </c>
      <c r="L100">
        <v>1</v>
      </c>
      <c r="M100">
        <v>1</v>
      </c>
      <c r="N100">
        <v>1</v>
      </c>
      <c r="O100" t="s">
        <v>225</v>
      </c>
      <c r="P100">
        <v>0</v>
      </c>
      <c r="Q100">
        <v>1</v>
      </c>
      <c r="R100">
        <v>5000</v>
      </c>
      <c r="S100" t="s">
        <v>223</v>
      </c>
      <c r="T100">
        <v>5000</v>
      </c>
      <c r="U100" t="s">
        <v>541</v>
      </c>
      <c r="V100" t="s">
        <v>455</v>
      </c>
      <c r="W100" t="s">
        <v>225</v>
      </c>
      <c r="X100" t="s">
        <v>225</v>
      </c>
      <c r="Y100">
        <v>5000</v>
      </c>
      <c r="AB100">
        <v>1</v>
      </c>
      <c r="AC100">
        <v>1</v>
      </c>
      <c r="AD100">
        <v>4</v>
      </c>
      <c r="AE100">
        <v>1368</v>
      </c>
      <c r="AF100">
        <v>2</v>
      </c>
      <c r="AQ100">
        <v>2</v>
      </c>
      <c r="AR100">
        <f t="shared" si="1"/>
        <v>9.68</v>
      </c>
      <c r="AS100">
        <v>1</v>
      </c>
      <c r="AT100" t="s">
        <v>135</v>
      </c>
      <c r="AU100">
        <v>44</v>
      </c>
    </row>
    <row r="101" spans="1:47">
      <c r="A101" t="s">
        <v>545</v>
      </c>
      <c r="C101">
        <v>310</v>
      </c>
      <c r="D101" t="s">
        <v>546</v>
      </c>
      <c r="E101">
        <v>101</v>
      </c>
      <c r="F101" t="s">
        <v>547</v>
      </c>
      <c r="G101" t="s">
        <v>219</v>
      </c>
      <c r="H101" t="s">
        <v>220</v>
      </c>
      <c r="I101" t="s">
        <v>548</v>
      </c>
      <c r="J101">
        <v>9.9129999999999996E-2</v>
      </c>
      <c r="K101">
        <v>1</v>
      </c>
      <c r="L101">
        <v>1</v>
      </c>
      <c r="M101">
        <v>1</v>
      </c>
      <c r="N101">
        <v>1</v>
      </c>
      <c r="O101" t="s">
        <v>225</v>
      </c>
      <c r="P101">
        <v>0</v>
      </c>
      <c r="Q101">
        <v>1</v>
      </c>
      <c r="R101">
        <v>1400</v>
      </c>
      <c r="S101" t="s">
        <v>223</v>
      </c>
      <c r="T101">
        <v>1400</v>
      </c>
      <c r="U101" t="s">
        <v>545</v>
      </c>
      <c r="V101" t="s">
        <v>413</v>
      </c>
      <c r="W101" t="s">
        <v>225</v>
      </c>
      <c r="X101" t="s">
        <v>225</v>
      </c>
      <c r="Y101">
        <v>1400</v>
      </c>
      <c r="AB101">
        <v>1</v>
      </c>
      <c r="AC101">
        <v>1</v>
      </c>
      <c r="AD101">
        <v>2</v>
      </c>
      <c r="AE101">
        <v>780</v>
      </c>
      <c r="AF101">
        <v>1.5</v>
      </c>
      <c r="AQ101">
        <v>1</v>
      </c>
      <c r="AR101">
        <f t="shared" si="1"/>
        <v>9.68</v>
      </c>
      <c r="AS101">
        <v>1</v>
      </c>
      <c r="AT101" t="s">
        <v>135</v>
      </c>
      <c r="AU101">
        <v>44</v>
      </c>
    </row>
    <row r="102" spans="1:47">
      <c r="A102" t="s">
        <v>549</v>
      </c>
      <c r="C102">
        <v>310</v>
      </c>
      <c r="D102" t="s">
        <v>550</v>
      </c>
      <c r="E102">
        <v>101</v>
      </c>
      <c r="F102" t="s">
        <v>551</v>
      </c>
      <c r="G102" t="s">
        <v>219</v>
      </c>
      <c r="H102" t="s">
        <v>220</v>
      </c>
      <c r="I102" t="s">
        <v>552</v>
      </c>
      <c r="J102">
        <v>0.22328999999999999</v>
      </c>
      <c r="K102">
        <v>1</v>
      </c>
      <c r="L102">
        <v>1</v>
      </c>
      <c r="M102">
        <v>1</v>
      </c>
      <c r="N102">
        <v>1</v>
      </c>
      <c r="O102" t="s">
        <v>225</v>
      </c>
      <c r="P102">
        <v>0</v>
      </c>
      <c r="Q102">
        <v>1</v>
      </c>
      <c r="R102">
        <v>2000</v>
      </c>
      <c r="S102" t="s">
        <v>223</v>
      </c>
      <c r="T102">
        <v>2000</v>
      </c>
      <c r="U102" t="s">
        <v>549</v>
      </c>
      <c r="V102" t="s">
        <v>455</v>
      </c>
      <c r="W102" t="s">
        <v>225</v>
      </c>
      <c r="X102" t="s">
        <v>225</v>
      </c>
      <c r="Y102">
        <v>2000</v>
      </c>
      <c r="AB102">
        <v>1</v>
      </c>
      <c r="AC102">
        <v>1</v>
      </c>
      <c r="AD102">
        <v>2</v>
      </c>
      <c r="AE102">
        <v>1008</v>
      </c>
      <c r="AF102">
        <v>1</v>
      </c>
      <c r="AQ102">
        <v>1</v>
      </c>
      <c r="AR102">
        <f t="shared" si="1"/>
        <v>9.68</v>
      </c>
      <c r="AS102">
        <v>1</v>
      </c>
      <c r="AT102" t="s">
        <v>135</v>
      </c>
      <c r="AU102">
        <v>44</v>
      </c>
    </row>
    <row r="103" spans="1:47">
      <c r="A103" t="s">
        <v>553</v>
      </c>
      <c r="C103">
        <v>310</v>
      </c>
      <c r="D103" t="s">
        <v>554</v>
      </c>
      <c r="E103">
        <v>132</v>
      </c>
      <c r="F103" t="s">
        <v>555</v>
      </c>
      <c r="G103" t="s">
        <v>219</v>
      </c>
      <c r="H103" t="s">
        <v>260</v>
      </c>
      <c r="I103" t="s">
        <v>556</v>
      </c>
      <c r="J103">
        <v>0.10542</v>
      </c>
      <c r="K103">
        <v>0</v>
      </c>
      <c r="L103">
        <v>0</v>
      </c>
      <c r="M103">
        <v>0</v>
      </c>
      <c r="N103">
        <v>0</v>
      </c>
      <c r="P103">
        <v>0</v>
      </c>
      <c r="Q103">
        <v>1</v>
      </c>
      <c r="R103">
        <v>800</v>
      </c>
      <c r="S103" t="s">
        <v>223</v>
      </c>
      <c r="T103">
        <v>0</v>
      </c>
      <c r="U103" t="s">
        <v>553</v>
      </c>
      <c r="Y103">
        <v>800</v>
      </c>
      <c r="AB103">
        <v>0</v>
      </c>
      <c r="AC103">
        <v>0</v>
      </c>
      <c r="AD103">
        <v>0</v>
      </c>
      <c r="AE103">
        <v>0</v>
      </c>
      <c r="AF103">
        <v>0</v>
      </c>
      <c r="AQ103">
        <v>1</v>
      </c>
      <c r="AR103">
        <f t="shared" si="1"/>
        <v>0</v>
      </c>
      <c r="AS103">
        <v>1</v>
      </c>
      <c r="AT103" t="s">
        <v>135</v>
      </c>
      <c r="AU103">
        <v>44</v>
      </c>
    </row>
    <row r="104" spans="1:47">
      <c r="A104" t="s">
        <v>557</v>
      </c>
      <c r="C104">
        <v>310</v>
      </c>
      <c r="D104" t="s">
        <v>558</v>
      </c>
      <c r="E104">
        <v>101</v>
      </c>
      <c r="F104" t="s">
        <v>559</v>
      </c>
      <c r="G104" t="s">
        <v>219</v>
      </c>
      <c r="H104" t="s">
        <v>220</v>
      </c>
      <c r="I104" t="s">
        <v>560</v>
      </c>
      <c r="J104">
        <v>0.1434</v>
      </c>
      <c r="K104">
        <v>1</v>
      </c>
      <c r="L104">
        <v>1</v>
      </c>
      <c r="M104">
        <v>1</v>
      </c>
      <c r="N104">
        <v>1</v>
      </c>
      <c r="O104" t="s">
        <v>225</v>
      </c>
      <c r="P104">
        <v>0</v>
      </c>
      <c r="Q104">
        <v>1</v>
      </c>
      <c r="R104">
        <v>1700</v>
      </c>
      <c r="S104" t="s">
        <v>223</v>
      </c>
      <c r="T104">
        <v>1700</v>
      </c>
      <c r="U104" t="s">
        <v>557</v>
      </c>
      <c r="V104" t="s">
        <v>455</v>
      </c>
      <c r="W104" t="s">
        <v>225</v>
      </c>
      <c r="X104" t="s">
        <v>225</v>
      </c>
      <c r="Y104">
        <v>1700</v>
      </c>
      <c r="AB104">
        <v>1</v>
      </c>
      <c r="AC104">
        <v>1</v>
      </c>
      <c r="AD104">
        <v>2</v>
      </c>
      <c r="AE104">
        <v>1352</v>
      </c>
      <c r="AF104">
        <v>1.5</v>
      </c>
      <c r="AQ104">
        <v>1</v>
      </c>
      <c r="AR104">
        <f t="shared" si="1"/>
        <v>9.68</v>
      </c>
      <c r="AS104">
        <v>1</v>
      </c>
      <c r="AT104" t="s">
        <v>135</v>
      </c>
      <c r="AU104">
        <v>44</v>
      </c>
    </row>
    <row r="105" spans="1:47">
      <c r="A105" t="s">
        <v>561</v>
      </c>
      <c r="C105">
        <v>310</v>
      </c>
      <c r="D105" t="s">
        <v>562</v>
      </c>
      <c r="E105">
        <v>101</v>
      </c>
      <c r="F105" t="s">
        <v>563</v>
      </c>
      <c r="G105" t="s">
        <v>219</v>
      </c>
      <c r="H105" t="s">
        <v>220</v>
      </c>
      <c r="I105" t="s">
        <v>564</v>
      </c>
      <c r="J105">
        <v>7.6380000000000003E-2</v>
      </c>
      <c r="K105">
        <v>1</v>
      </c>
      <c r="L105">
        <v>1</v>
      </c>
      <c r="M105">
        <v>1</v>
      </c>
      <c r="N105">
        <v>1</v>
      </c>
      <c r="O105" t="s">
        <v>225</v>
      </c>
      <c r="P105">
        <v>0</v>
      </c>
      <c r="Q105">
        <v>1</v>
      </c>
      <c r="R105">
        <v>1200</v>
      </c>
      <c r="S105" t="s">
        <v>223</v>
      </c>
      <c r="T105">
        <v>1200</v>
      </c>
      <c r="U105" t="s">
        <v>561</v>
      </c>
      <c r="V105" t="s">
        <v>455</v>
      </c>
      <c r="W105" t="s">
        <v>225</v>
      </c>
      <c r="X105" t="s">
        <v>225</v>
      </c>
      <c r="Y105">
        <v>1200</v>
      </c>
      <c r="AB105">
        <v>1</v>
      </c>
      <c r="AC105">
        <v>1</v>
      </c>
      <c r="AD105">
        <v>2</v>
      </c>
      <c r="AE105">
        <v>588</v>
      </c>
      <c r="AF105">
        <v>1</v>
      </c>
      <c r="AQ105">
        <v>1</v>
      </c>
      <c r="AR105">
        <f t="shared" si="1"/>
        <v>9.68</v>
      </c>
      <c r="AS105">
        <v>1</v>
      </c>
      <c r="AT105" t="s">
        <v>135</v>
      </c>
      <c r="AU105">
        <v>44</v>
      </c>
    </row>
    <row r="106" spans="1:47">
      <c r="A106" t="s">
        <v>565</v>
      </c>
      <c r="C106">
        <v>310</v>
      </c>
      <c r="D106" t="s">
        <v>566</v>
      </c>
      <c r="E106">
        <v>905</v>
      </c>
      <c r="F106" t="s">
        <v>567</v>
      </c>
      <c r="G106" t="s">
        <v>324</v>
      </c>
      <c r="H106" t="s">
        <v>302</v>
      </c>
      <c r="I106" t="s">
        <v>568</v>
      </c>
      <c r="J106">
        <v>1.18794</v>
      </c>
      <c r="K106">
        <v>0</v>
      </c>
      <c r="L106">
        <v>0</v>
      </c>
      <c r="M106">
        <v>0</v>
      </c>
      <c r="N106">
        <v>0</v>
      </c>
      <c r="P106">
        <v>0</v>
      </c>
      <c r="Q106">
        <v>0</v>
      </c>
      <c r="R106">
        <v>0</v>
      </c>
      <c r="S106" t="s">
        <v>223</v>
      </c>
      <c r="T106">
        <v>0</v>
      </c>
      <c r="U106" t="s">
        <v>565</v>
      </c>
      <c r="Y106">
        <v>0</v>
      </c>
      <c r="Z106" t="s">
        <v>291</v>
      </c>
      <c r="AA106" t="s">
        <v>223</v>
      </c>
      <c r="AB106">
        <v>0</v>
      </c>
      <c r="AC106">
        <v>0</v>
      </c>
      <c r="AD106">
        <v>0</v>
      </c>
      <c r="AE106">
        <v>0</v>
      </c>
      <c r="AF106">
        <v>0</v>
      </c>
      <c r="AQ106">
        <v>1</v>
      </c>
      <c r="AR106">
        <f t="shared" si="1"/>
        <v>0</v>
      </c>
      <c r="AS106">
        <v>1</v>
      </c>
      <c r="AT106" t="s">
        <v>138</v>
      </c>
      <c r="AU106">
        <v>47</v>
      </c>
    </row>
    <row r="107" spans="1:47">
      <c r="A107" t="s">
        <v>569</v>
      </c>
      <c r="C107">
        <v>310</v>
      </c>
      <c r="D107" t="s">
        <v>570</v>
      </c>
      <c r="E107">
        <v>101</v>
      </c>
      <c r="F107" t="s">
        <v>555</v>
      </c>
      <c r="G107" t="s">
        <v>219</v>
      </c>
      <c r="H107" t="s">
        <v>220</v>
      </c>
      <c r="I107" t="s">
        <v>571</v>
      </c>
      <c r="J107">
        <v>9.178E-2</v>
      </c>
      <c r="K107">
        <v>1</v>
      </c>
      <c r="L107">
        <v>1</v>
      </c>
      <c r="M107">
        <v>1</v>
      </c>
      <c r="N107">
        <v>1</v>
      </c>
      <c r="O107" t="s">
        <v>225</v>
      </c>
      <c r="P107">
        <v>0</v>
      </c>
      <c r="Q107">
        <v>0</v>
      </c>
      <c r="R107">
        <v>0</v>
      </c>
      <c r="S107" t="s">
        <v>223</v>
      </c>
      <c r="T107">
        <v>0</v>
      </c>
      <c r="U107" t="s">
        <v>569</v>
      </c>
      <c r="V107" t="s">
        <v>413</v>
      </c>
      <c r="W107" t="s">
        <v>225</v>
      </c>
      <c r="X107" t="s">
        <v>225</v>
      </c>
      <c r="Y107">
        <v>0</v>
      </c>
      <c r="AB107">
        <v>1</v>
      </c>
      <c r="AC107">
        <v>1</v>
      </c>
      <c r="AD107">
        <v>3</v>
      </c>
      <c r="AE107">
        <v>1396</v>
      </c>
      <c r="AF107">
        <v>1</v>
      </c>
      <c r="AQ107">
        <v>1</v>
      </c>
      <c r="AR107">
        <f t="shared" si="1"/>
        <v>9.68</v>
      </c>
      <c r="AS107">
        <v>1</v>
      </c>
      <c r="AT107" t="s">
        <v>135</v>
      </c>
      <c r="AU107">
        <v>44</v>
      </c>
    </row>
    <row r="108" spans="1:47">
      <c r="A108" t="s">
        <v>572</v>
      </c>
      <c r="C108">
        <v>310</v>
      </c>
      <c r="D108" t="s">
        <v>573</v>
      </c>
      <c r="E108">
        <v>101</v>
      </c>
      <c r="F108" t="s">
        <v>574</v>
      </c>
      <c r="G108" t="s">
        <v>219</v>
      </c>
      <c r="H108" t="s">
        <v>220</v>
      </c>
      <c r="I108" t="s">
        <v>575</v>
      </c>
      <c r="J108">
        <v>0.20866000000000001</v>
      </c>
      <c r="K108">
        <v>1</v>
      </c>
      <c r="L108">
        <v>1</v>
      </c>
      <c r="M108">
        <v>1</v>
      </c>
      <c r="N108">
        <v>1</v>
      </c>
      <c r="O108" t="s">
        <v>225</v>
      </c>
      <c r="P108">
        <v>0</v>
      </c>
      <c r="Q108">
        <v>1</v>
      </c>
      <c r="R108">
        <v>1000</v>
      </c>
      <c r="S108" t="s">
        <v>223</v>
      </c>
      <c r="T108">
        <v>1000</v>
      </c>
      <c r="U108" t="s">
        <v>572</v>
      </c>
      <c r="V108" t="s">
        <v>455</v>
      </c>
      <c r="W108" t="s">
        <v>225</v>
      </c>
      <c r="X108" t="s">
        <v>225</v>
      </c>
      <c r="Y108">
        <v>1000</v>
      </c>
      <c r="AB108">
        <v>1</v>
      </c>
      <c r="AC108">
        <v>1</v>
      </c>
      <c r="AD108">
        <v>2</v>
      </c>
      <c r="AE108">
        <v>616</v>
      </c>
      <c r="AF108">
        <v>1</v>
      </c>
      <c r="AQ108">
        <v>2</v>
      </c>
      <c r="AR108">
        <f t="shared" si="1"/>
        <v>9.68</v>
      </c>
      <c r="AS108">
        <v>1</v>
      </c>
      <c r="AT108" t="s">
        <v>135</v>
      </c>
      <c r="AU108">
        <v>44</v>
      </c>
    </row>
    <row r="109" spans="1:47">
      <c r="A109" t="s">
        <v>576</v>
      </c>
      <c r="C109">
        <v>310</v>
      </c>
      <c r="D109" t="s">
        <v>577</v>
      </c>
      <c r="E109">
        <v>101</v>
      </c>
      <c r="F109" t="s">
        <v>578</v>
      </c>
      <c r="G109" t="s">
        <v>219</v>
      </c>
      <c r="H109" t="s">
        <v>220</v>
      </c>
      <c r="I109" t="s">
        <v>579</v>
      </c>
      <c r="J109">
        <v>7.3219999999999993E-2</v>
      </c>
      <c r="K109">
        <v>1</v>
      </c>
      <c r="L109">
        <v>1</v>
      </c>
      <c r="M109">
        <v>1</v>
      </c>
      <c r="N109">
        <v>1</v>
      </c>
      <c r="O109" t="s">
        <v>225</v>
      </c>
      <c r="P109">
        <v>0</v>
      </c>
      <c r="Q109">
        <v>1</v>
      </c>
      <c r="R109">
        <v>1000</v>
      </c>
      <c r="S109" t="s">
        <v>223</v>
      </c>
      <c r="T109">
        <v>1000</v>
      </c>
      <c r="U109" t="s">
        <v>576</v>
      </c>
      <c r="V109" t="s">
        <v>455</v>
      </c>
      <c r="W109" t="s">
        <v>225</v>
      </c>
      <c r="X109" t="s">
        <v>225</v>
      </c>
      <c r="Y109">
        <v>1000</v>
      </c>
      <c r="AB109">
        <v>1</v>
      </c>
      <c r="AC109">
        <v>1</v>
      </c>
      <c r="AD109">
        <v>3</v>
      </c>
      <c r="AE109">
        <v>780</v>
      </c>
      <c r="AF109">
        <v>1</v>
      </c>
      <c r="AQ109">
        <v>1</v>
      </c>
      <c r="AR109">
        <f t="shared" si="1"/>
        <v>9.68</v>
      </c>
      <c r="AS109">
        <v>1</v>
      </c>
      <c r="AT109" t="s">
        <v>135</v>
      </c>
      <c r="AU109">
        <v>44</v>
      </c>
    </row>
    <row r="110" spans="1:47">
      <c r="A110" t="s">
        <v>580</v>
      </c>
      <c r="C110">
        <v>310</v>
      </c>
      <c r="D110" t="s">
        <v>581</v>
      </c>
      <c r="E110">
        <v>101</v>
      </c>
      <c r="F110" t="s">
        <v>582</v>
      </c>
      <c r="G110" t="s">
        <v>219</v>
      </c>
      <c r="H110" t="s">
        <v>220</v>
      </c>
      <c r="I110" t="s">
        <v>583</v>
      </c>
      <c r="J110">
        <v>0.22125</v>
      </c>
      <c r="K110">
        <v>1</v>
      </c>
      <c r="L110">
        <v>1</v>
      </c>
      <c r="M110">
        <v>1</v>
      </c>
      <c r="N110">
        <v>1</v>
      </c>
      <c r="O110" t="s">
        <v>225</v>
      </c>
      <c r="P110">
        <v>0</v>
      </c>
      <c r="Q110">
        <v>1</v>
      </c>
      <c r="R110">
        <v>3000</v>
      </c>
      <c r="S110" t="s">
        <v>223</v>
      </c>
      <c r="T110">
        <v>3000</v>
      </c>
      <c r="U110" t="s">
        <v>580</v>
      </c>
      <c r="V110" t="s">
        <v>413</v>
      </c>
      <c r="W110" t="s">
        <v>225</v>
      </c>
      <c r="X110" t="s">
        <v>225</v>
      </c>
      <c r="Y110">
        <v>3000</v>
      </c>
      <c r="AB110">
        <v>1</v>
      </c>
      <c r="AC110">
        <v>1</v>
      </c>
      <c r="AD110">
        <v>2</v>
      </c>
      <c r="AE110">
        <v>1330</v>
      </c>
      <c r="AF110">
        <v>2</v>
      </c>
      <c r="AQ110">
        <v>2</v>
      </c>
      <c r="AR110">
        <f t="shared" si="1"/>
        <v>9.68</v>
      </c>
      <c r="AS110">
        <v>1</v>
      </c>
      <c r="AT110" t="s">
        <v>135</v>
      </c>
      <c r="AU110">
        <v>44</v>
      </c>
    </row>
    <row r="111" spans="1:47">
      <c r="A111" t="s">
        <v>584</v>
      </c>
      <c r="C111">
        <v>310</v>
      </c>
      <c r="D111" t="s">
        <v>585</v>
      </c>
      <c r="E111">
        <v>132</v>
      </c>
      <c r="F111" t="s">
        <v>586</v>
      </c>
      <c r="G111" t="s">
        <v>219</v>
      </c>
      <c r="H111" t="s">
        <v>260</v>
      </c>
      <c r="I111" t="s">
        <v>587</v>
      </c>
      <c r="J111">
        <v>0.1196</v>
      </c>
      <c r="K111">
        <v>0</v>
      </c>
      <c r="L111">
        <v>0</v>
      </c>
      <c r="M111">
        <v>0</v>
      </c>
      <c r="N111">
        <v>0</v>
      </c>
      <c r="P111">
        <v>0</v>
      </c>
      <c r="Q111">
        <v>0</v>
      </c>
      <c r="R111">
        <v>0</v>
      </c>
      <c r="S111" t="s">
        <v>223</v>
      </c>
      <c r="T111">
        <v>0</v>
      </c>
      <c r="U111" t="s">
        <v>584</v>
      </c>
      <c r="Y111">
        <v>0</v>
      </c>
      <c r="AB111">
        <v>0</v>
      </c>
      <c r="AC111">
        <v>0</v>
      </c>
      <c r="AD111">
        <v>0</v>
      </c>
      <c r="AE111">
        <v>0</v>
      </c>
      <c r="AF111">
        <v>0</v>
      </c>
      <c r="AQ111">
        <v>1</v>
      </c>
      <c r="AR111">
        <f t="shared" si="1"/>
        <v>0</v>
      </c>
      <c r="AS111">
        <v>1</v>
      </c>
      <c r="AT111" t="s">
        <v>135</v>
      </c>
      <c r="AU111">
        <v>44</v>
      </c>
    </row>
    <row r="112" spans="1:47">
      <c r="A112" t="s">
        <v>588</v>
      </c>
      <c r="C112">
        <v>310</v>
      </c>
      <c r="D112" t="s">
        <v>589</v>
      </c>
      <c r="E112">
        <v>132</v>
      </c>
      <c r="F112" t="s">
        <v>590</v>
      </c>
      <c r="G112" t="s">
        <v>219</v>
      </c>
      <c r="H112" t="s">
        <v>260</v>
      </c>
      <c r="I112" t="s">
        <v>591</v>
      </c>
      <c r="J112">
        <v>0.21765999999999999</v>
      </c>
      <c r="K112">
        <v>0</v>
      </c>
      <c r="L112">
        <v>0</v>
      </c>
      <c r="M112">
        <v>0</v>
      </c>
      <c r="N112">
        <v>0</v>
      </c>
      <c r="P112">
        <v>0</v>
      </c>
      <c r="Q112">
        <v>0</v>
      </c>
      <c r="R112">
        <v>0</v>
      </c>
      <c r="S112" t="s">
        <v>223</v>
      </c>
      <c r="T112">
        <v>0</v>
      </c>
      <c r="U112" t="s">
        <v>588</v>
      </c>
      <c r="Y112">
        <v>0</v>
      </c>
      <c r="AB112">
        <v>0</v>
      </c>
      <c r="AC112">
        <v>0</v>
      </c>
      <c r="AD112">
        <v>0</v>
      </c>
      <c r="AE112">
        <v>0</v>
      </c>
      <c r="AF112">
        <v>0</v>
      </c>
      <c r="AQ112">
        <v>0</v>
      </c>
      <c r="AR112">
        <f t="shared" si="1"/>
        <v>0</v>
      </c>
      <c r="AS112">
        <v>1</v>
      </c>
      <c r="AT112" t="s">
        <v>135</v>
      </c>
      <c r="AU112">
        <v>44</v>
      </c>
    </row>
    <row r="113" spans="1:47">
      <c r="A113" t="s">
        <v>592</v>
      </c>
      <c r="C113">
        <v>310</v>
      </c>
      <c r="D113" t="s">
        <v>593</v>
      </c>
      <c r="E113">
        <v>132</v>
      </c>
      <c r="F113" t="s">
        <v>555</v>
      </c>
      <c r="G113" t="s">
        <v>219</v>
      </c>
      <c r="H113" t="s">
        <v>260</v>
      </c>
      <c r="I113" t="s">
        <v>594</v>
      </c>
      <c r="J113">
        <v>9.1439999999999994E-2</v>
      </c>
      <c r="K113">
        <v>0</v>
      </c>
      <c r="L113">
        <v>0</v>
      </c>
      <c r="M113">
        <v>0</v>
      </c>
      <c r="N113">
        <v>0</v>
      </c>
      <c r="P113">
        <v>0</v>
      </c>
      <c r="Q113">
        <v>0</v>
      </c>
      <c r="R113">
        <v>0</v>
      </c>
      <c r="S113" t="s">
        <v>223</v>
      </c>
      <c r="T113">
        <v>0</v>
      </c>
      <c r="U113" t="s">
        <v>592</v>
      </c>
      <c r="Y113">
        <v>0</v>
      </c>
      <c r="AB113">
        <v>0</v>
      </c>
      <c r="AC113">
        <v>0</v>
      </c>
      <c r="AD113">
        <v>0</v>
      </c>
      <c r="AE113">
        <v>0</v>
      </c>
      <c r="AF113">
        <v>0</v>
      </c>
      <c r="AQ113">
        <v>0</v>
      </c>
      <c r="AR113">
        <f t="shared" si="1"/>
        <v>0</v>
      </c>
      <c r="AS113">
        <v>1</v>
      </c>
      <c r="AT113" t="s">
        <v>135</v>
      </c>
      <c r="AU113">
        <v>44</v>
      </c>
    </row>
    <row r="114" spans="1:47">
      <c r="A114" t="s">
        <v>595</v>
      </c>
      <c r="C114">
        <v>310</v>
      </c>
      <c r="D114" t="s">
        <v>596</v>
      </c>
      <c r="E114">
        <v>101</v>
      </c>
      <c r="F114" t="s">
        <v>597</v>
      </c>
      <c r="G114" t="s">
        <v>219</v>
      </c>
      <c r="H114" t="s">
        <v>220</v>
      </c>
      <c r="I114" t="s">
        <v>599</v>
      </c>
      <c r="J114">
        <v>0.27917999999999998</v>
      </c>
      <c r="K114">
        <v>1</v>
      </c>
      <c r="L114">
        <v>1</v>
      </c>
      <c r="M114">
        <v>1</v>
      </c>
      <c r="N114">
        <v>1</v>
      </c>
      <c r="O114" t="s">
        <v>225</v>
      </c>
      <c r="P114">
        <v>0</v>
      </c>
      <c r="Q114">
        <v>0</v>
      </c>
      <c r="R114">
        <v>0</v>
      </c>
      <c r="S114" t="s">
        <v>243</v>
      </c>
      <c r="T114">
        <v>0</v>
      </c>
      <c r="U114" t="s">
        <v>595</v>
      </c>
      <c r="V114" t="s">
        <v>413</v>
      </c>
      <c r="W114" t="s">
        <v>225</v>
      </c>
      <c r="X114" t="s">
        <v>225</v>
      </c>
      <c r="Y114">
        <v>0</v>
      </c>
      <c r="AB114">
        <v>1</v>
      </c>
      <c r="AC114">
        <v>1</v>
      </c>
      <c r="AD114">
        <v>3</v>
      </c>
      <c r="AE114">
        <v>1420</v>
      </c>
      <c r="AF114">
        <v>2</v>
      </c>
      <c r="AQ114">
        <v>3</v>
      </c>
      <c r="AR114">
        <f t="shared" si="1"/>
        <v>9.68</v>
      </c>
      <c r="AS114">
        <v>1</v>
      </c>
      <c r="AT114" t="s">
        <v>135</v>
      </c>
      <c r="AU114">
        <v>44</v>
      </c>
    </row>
    <row r="115" spans="1:47">
      <c r="A115" t="s">
        <v>600</v>
      </c>
      <c r="C115">
        <v>310</v>
      </c>
      <c r="D115" t="s">
        <v>601</v>
      </c>
      <c r="E115">
        <v>101</v>
      </c>
      <c r="F115" t="s">
        <v>602</v>
      </c>
      <c r="G115" t="s">
        <v>422</v>
      </c>
      <c r="H115" t="s">
        <v>220</v>
      </c>
      <c r="I115" t="s">
        <v>603</v>
      </c>
      <c r="J115">
        <v>0.11526</v>
      </c>
      <c r="K115">
        <v>1</v>
      </c>
      <c r="L115">
        <v>1</v>
      </c>
      <c r="M115">
        <v>1</v>
      </c>
      <c r="N115">
        <v>1</v>
      </c>
      <c r="O115" t="s">
        <v>225</v>
      </c>
      <c r="P115">
        <v>0</v>
      </c>
      <c r="Q115">
        <v>0</v>
      </c>
      <c r="R115">
        <v>0</v>
      </c>
      <c r="S115" t="s">
        <v>223</v>
      </c>
      <c r="T115">
        <v>0</v>
      </c>
      <c r="U115" t="s">
        <v>600</v>
      </c>
      <c r="V115" t="s">
        <v>455</v>
      </c>
      <c r="W115" t="s">
        <v>225</v>
      </c>
      <c r="X115" t="s">
        <v>225</v>
      </c>
      <c r="Y115">
        <v>0</v>
      </c>
      <c r="AB115">
        <v>1</v>
      </c>
      <c r="AC115">
        <v>1</v>
      </c>
      <c r="AD115">
        <v>2</v>
      </c>
      <c r="AE115">
        <v>564</v>
      </c>
      <c r="AF115">
        <v>1</v>
      </c>
      <c r="AQ115">
        <v>2</v>
      </c>
      <c r="AR115">
        <f t="shared" si="1"/>
        <v>9.68</v>
      </c>
      <c r="AS115">
        <v>1</v>
      </c>
      <c r="AT115" t="s">
        <v>135</v>
      </c>
      <c r="AU115">
        <v>44</v>
      </c>
    </row>
    <row r="116" spans="1:47">
      <c r="A116" t="s">
        <v>604</v>
      </c>
      <c r="C116">
        <v>310</v>
      </c>
      <c r="D116" t="s">
        <v>605</v>
      </c>
      <c r="E116">
        <v>101</v>
      </c>
      <c r="F116" t="s">
        <v>586</v>
      </c>
      <c r="G116" t="s">
        <v>219</v>
      </c>
      <c r="H116" t="s">
        <v>220</v>
      </c>
      <c r="I116" t="s">
        <v>606</v>
      </c>
      <c r="J116">
        <v>0.11082</v>
      </c>
      <c r="K116">
        <v>1</v>
      </c>
      <c r="L116">
        <v>1</v>
      </c>
      <c r="M116">
        <v>1</v>
      </c>
      <c r="N116">
        <v>1</v>
      </c>
      <c r="O116" t="s">
        <v>225</v>
      </c>
      <c r="P116">
        <v>0</v>
      </c>
      <c r="Q116">
        <v>0</v>
      </c>
      <c r="R116">
        <v>0</v>
      </c>
      <c r="S116" t="s">
        <v>223</v>
      </c>
      <c r="T116">
        <v>0</v>
      </c>
      <c r="U116" t="s">
        <v>604</v>
      </c>
      <c r="V116" t="s">
        <v>455</v>
      </c>
      <c r="W116" t="s">
        <v>225</v>
      </c>
      <c r="X116" t="s">
        <v>225</v>
      </c>
      <c r="Y116">
        <v>0</v>
      </c>
      <c r="AB116">
        <v>1</v>
      </c>
      <c r="AC116">
        <v>1</v>
      </c>
      <c r="AD116">
        <v>4</v>
      </c>
      <c r="AE116">
        <v>1420</v>
      </c>
      <c r="AF116">
        <v>1</v>
      </c>
      <c r="AQ116">
        <v>1</v>
      </c>
      <c r="AR116">
        <f t="shared" si="1"/>
        <v>9.68</v>
      </c>
      <c r="AS116">
        <v>1</v>
      </c>
      <c r="AT116" t="s">
        <v>135</v>
      </c>
      <c r="AU116">
        <v>44</v>
      </c>
    </row>
    <row r="117" spans="1:47">
      <c r="A117" t="s">
        <v>607</v>
      </c>
      <c r="C117">
        <v>310</v>
      </c>
      <c r="D117" t="s">
        <v>608</v>
      </c>
      <c r="E117">
        <v>101</v>
      </c>
      <c r="F117" t="s">
        <v>609</v>
      </c>
      <c r="G117" t="s">
        <v>219</v>
      </c>
      <c r="H117" t="s">
        <v>220</v>
      </c>
      <c r="I117" t="s">
        <v>610</v>
      </c>
      <c r="J117">
        <v>8.7840000000000001E-2</v>
      </c>
      <c r="K117">
        <v>1</v>
      </c>
      <c r="L117">
        <v>1</v>
      </c>
      <c r="M117">
        <v>1</v>
      </c>
      <c r="N117">
        <v>1</v>
      </c>
      <c r="O117" t="s">
        <v>225</v>
      </c>
      <c r="P117">
        <v>0</v>
      </c>
      <c r="Q117">
        <v>1</v>
      </c>
      <c r="R117">
        <v>4600</v>
      </c>
      <c r="S117" t="s">
        <v>223</v>
      </c>
      <c r="T117">
        <v>4600</v>
      </c>
      <c r="U117" t="s">
        <v>607</v>
      </c>
      <c r="V117" t="s">
        <v>611</v>
      </c>
      <c r="X117" t="s">
        <v>225</v>
      </c>
      <c r="Y117">
        <v>4600</v>
      </c>
      <c r="AB117">
        <v>1</v>
      </c>
      <c r="AC117">
        <v>1</v>
      </c>
      <c r="AD117">
        <v>2</v>
      </c>
      <c r="AE117">
        <v>720</v>
      </c>
      <c r="AF117">
        <v>1</v>
      </c>
      <c r="AQ117">
        <v>1</v>
      </c>
      <c r="AR117">
        <f t="shared" si="1"/>
        <v>9.68</v>
      </c>
      <c r="AS117">
        <v>1</v>
      </c>
      <c r="AT117" t="s">
        <v>135</v>
      </c>
      <c r="AU117">
        <v>44</v>
      </c>
    </row>
    <row r="118" spans="1:47">
      <c r="A118" t="s">
        <v>612</v>
      </c>
      <c r="C118">
        <v>310</v>
      </c>
      <c r="D118" t="s">
        <v>613</v>
      </c>
      <c r="E118">
        <v>0</v>
      </c>
      <c r="F118" t="s">
        <v>614</v>
      </c>
      <c r="J118">
        <v>0.10709</v>
      </c>
      <c r="K118">
        <v>1</v>
      </c>
      <c r="L118">
        <v>1</v>
      </c>
      <c r="M118">
        <v>1</v>
      </c>
      <c r="N118">
        <v>1</v>
      </c>
      <c r="O118" t="s">
        <v>225</v>
      </c>
      <c r="P118">
        <v>0</v>
      </c>
      <c r="Q118">
        <v>1</v>
      </c>
      <c r="R118">
        <v>6600</v>
      </c>
      <c r="S118" t="s">
        <v>223</v>
      </c>
      <c r="T118">
        <v>6600</v>
      </c>
      <c r="U118" t="s">
        <v>612</v>
      </c>
      <c r="X118" t="s">
        <v>225</v>
      </c>
      <c r="Y118">
        <v>6600</v>
      </c>
      <c r="AB118">
        <v>1</v>
      </c>
      <c r="AC118">
        <v>1</v>
      </c>
      <c r="AD118">
        <v>0</v>
      </c>
      <c r="AE118">
        <v>0</v>
      </c>
      <c r="AF118">
        <v>0</v>
      </c>
      <c r="AQ118">
        <v>1</v>
      </c>
      <c r="AR118">
        <f t="shared" si="1"/>
        <v>9.68</v>
      </c>
      <c r="AS118">
        <v>1</v>
      </c>
      <c r="AT118" t="s">
        <v>135</v>
      </c>
      <c r="AU118">
        <v>44</v>
      </c>
    </row>
    <row r="119" spans="1:47">
      <c r="A119" t="s">
        <v>615</v>
      </c>
      <c r="C119">
        <v>310</v>
      </c>
      <c r="D119" t="s">
        <v>616</v>
      </c>
      <c r="E119">
        <v>101</v>
      </c>
      <c r="F119" t="s">
        <v>617</v>
      </c>
      <c r="G119" t="s">
        <v>219</v>
      </c>
      <c r="H119" t="s">
        <v>220</v>
      </c>
      <c r="I119" t="s">
        <v>618</v>
      </c>
      <c r="J119">
        <v>0.21251999999999999</v>
      </c>
      <c r="K119">
        <v>1</v>
      </c>
      <c r="L119">
        <v>1</v>
      </c>
      <c r="M119">
        <v>1</v>
      </c>
      <c r="N119">
        <v>1</v>
      </c>
      <c r="O119" t="s">
        <v>225</v>
      </c>
      <c r="P119">
        <v>0</v>
      </c>
      <c r="Q119">
        <v>1</v>
      </c>
      <c r="R119">
        <v>3500</v>
      </c>
      <c r="S119" t="s">
        <v>223</v>
      </c>
      <c r="T119">
        <v>3500</v>
      </c>
      <c r="U119" t="s">
        <v>615</v>
      </c>
      <c r="V119" t="s">
        <v>455</v>
      </c>
      <c r="W119" t="s">
        <v>225</v>
      </c>
      <c r="X119" t="s">
        <v>225</v>
      </c>
      <c r="Y119">
        <v>3500</v>
      </c>
      <c r="AB119">
        <v>1</v>
      </c>
      <c r="AC119">
        <v>1</v>
      </c>
      <c r="AD119">
        <v>2</v>
      </c>
      <c r="AE119">
        <v>1512</v>
      </c>
      <c r="AF119">
        <v>1.75</v>
      </c>
      <c r="AQ119">
        <v>2</v>
      </c>
      <c r="AR119">
        <f t="shared" si="1"/>
        <v>9.68</v>
      </c>
      <c r="AS119">
        <v>1</v>
      </c>
      <c r="AT119" t="s">
        <v>135</v>
      </c>
      <c r="AU119">
        <v>44</v>
      </c>
    </row>
    <row r="120" spans="1:47">
      <c r="A120" t="s">
        <v>619</v>
      </c>
      <c r="C120">
        <v>310</v>
      </c>
      <c r="D120" t="s">
        <v>620</v>
      </c>
      <c r="E120">
        <v>101</v>
      </c>
      <c r="F120" t="s">
        <v>621</v>
      </c>
      <c r="G120" t="s">
        <v>219</v>
      </c>
      <c r="H120" t="s">
        <v>220</v>
      </c>
      <c r="I120" t="s">
        <v>622</v>
      </c>
      <c r="J120">
        <v>0.11355</v>
      </c>
      <c r="K120">
        <v>1</v>
      </c>
      <c r="L120">
        <v>1</v>
      </c>
      <c r="M120">
        <v>1</v>
      </c>
      <c r="N120">
        <v>1</v>
      </c>
      <c r="O120" t="s">
        <v>225</v>
      </c>
      <c r="P120">
        <v>0</v>
      </c>
      <c r="Q120">
        <v>1</v>
      </c>
      <c r="R120">
        <v>0</v>
      </c>
      <c r="S120" t="s">
        <v>243</v>
      </c>
      <c r="T120">
        <v>0</v>
      </c>
      <c r="U120" t="s">
        <v>619</v>
      </c>
      <c r="V120" t="s">
        <v>455</v>
      </c>
      <c r="W120" t="s">
        <v>225</v>
      </c>
      <c r="X120" t="s">
        <v>225</v>
      </c>
      <c r="Y120">
        <v>0</v>
      </c>
      <c r="AB120">
        <v>1</v>
      </c>
      <c r="AC120">
        <v>1</v>
      </c>
      <c r="AD120">
        <v>2</v>
      </c>
      <c r="AE120">
        <v>612</v>
      </c>
      <c r="AF120">
        <v>1</v>
      </c>
      <c r="AQ120">
        <v>3</v>
      </c>
      <c r="AR120">
        <f t="shared" si="1"/>
        <v>9.68</v>
      </c>
      <c r="AS120">
        <v>1</v>
      </c>
      <c r="AT120" t="s">
        <v>135</v>
      </c>
      <c r="AU120">
        <v>44</v>
      </c>
    </row>
    <row r="121" spans="1:47">
      <c r="A121" t="s">
        <v>623</v>
      </c>
      <c r="C121">
        <v>310</v>
      </c>
      <c r="D121" t="s">
        <v>624</v>
      </c>
      <c r="E121">
        <v>132</v>
      </c>
      <c r="F121" t="s">
        <v>625</v>
      </c>
      <c r="G121" t="s">
        <v>219</v>
      </c>
      <c r="H121" t="s">
        <v>260</v>
      </c>
      <c r="I121" t="s">
        <v>626</v>
      </c>
      <c r="J121">
        <v>9.2369999999999994E-2</v>
      </c>
      <c r="K121">
        <v>0</v>
      </c>
      <c r="L121">
        <v>0</v>
      </c>
      <c r="M121">
        <v>0</v>
      </c>
      <c r="N121">
        <v>0</v>
      </c>
      <c r="P121">
        <v>0</v>
      </c>
      <c r="Q121">
        <v>0</v>
      </c>
      <c r="R121">
        <v>0</v>
      </c>
      <c r="S121" t="s">
        <v>223</v>
      </c>
      <c r="T121">
        <v>0</v>
      </c>
      <c r="U121" t="s">
        <v>623</v>
      </c>
      <c r="Y121">
        <v>0</v>
      </c>
      <c r="AB121">
        <v>0</v>
      </c>
      <c r="AC121">
        <v>0</v>
      </c>
      <c r="AD121">
        <v>0</v>
      </c>
      <c r="AE121">
        <v>0</v>
      </c>
      <c r="AF121">
        <v>0</v>
      </c>
      <c r="AQ121">
        <v>1</v>
      </c>
      <c r="AR121">
        <f t="shared" si="1"/>
        <v>0</v>
      </c>
      <c r="AS121">
        <v>1</v>
      </c>
      <c r="AT121" t="s">
        <v>135</v>
      </c>
      <c r="AU121">
        <v>44</v>
      </c>
    </row>
    <row r="122" spans="1:47">
      <c r="A122" t="s">
        <v>627</v>
      </c>
      <c r="C122">
        <v>310</v>
      </c>
      <c r="D122" t="s">
        <v>628</v>
      </c>
      <c r="E122">
        <v>101</v>
      </c>
      <c r="F122" t="s">
        <v>629</v>
      </c>
      <c r="G122" t="s">
        <v>219</v>
      </c>
      <c r="H122" t="s">
        <v>220</v>
      </c>
      <c r="I122" t="s">
        <v>630</v>
      </c>
      <c r="J122">
        <v>0.19764000000000001</v>
      </c>
      <c r="K122">
        <v>1</v>
      </c>
      <c r="L122">
        <v>1</v>
      </c>
      <c r="M122">
        <v>1</v>
      </c>
      <c r="N122">
        <v>1</v>
      </c>
      <c r="O122" t="s">
        <v>225</v>
      </c>
      <c r="P122">
        <v>0</v>
      </c>
      <c r="Q122">
        <v>1</v>
      </c>
      <c r="R122">
        <v>3200</v>
      </c>
      <c r="S122" t="s">
        <v>223</v>
      </c>
      <c r="T122">
        <v>3200</v>
      </c>
      <c r="U122" t="s">
        <v>627</v>
      </c>
      <c r="V122" t="s">
        <v>413</v>
      </c>
      <c r="W122" t="s">
        <v>225</v>
      </c>
      <c r="X122" t="s">
        <v>225</v>
      </c>
      <c r="Y122">
        <v>3200</v>
      </c>
      <c r="AB122">
        <v>1</v>
      </c>
      <c r="AC122">
        <v>1</v>
      </c>
      <c r="AD122">
        <v>3</v>
      </c>
      <c r="AE122">
        <v>1428</v>
      </c>
      <c r="AF122">
        <v>1</v>
      </c>
      <c r="AQ122">
        <v>2</v>
      </c>
      <c r="AR122">
        <f t="shared" si="1"/>
        <v>9.68</v>
      </c>
      <c r="AS122">
        <v>1</v>
      </c>
      <c r="AT122" t="s">
        <v>135</v>
      </c>
      <c r="AU122">
        <v>44</v>
      </c>
    </row>
    <row r="123" spans="1:47">
      <c r="A123" t="s">
        <v>631</v>
      </c>
      <c r="C123">
        <v>310</v>
      </c>
      <c r="D123" t="s">
        <v>632</v>
      </c>
      <c r="E123">
        <v>101</v>
      </c>
      <c r="F123" t="s">
        <v>633</v>
      </c>
      <c r="G123" t="s">
        <v>219</v>
      </c>
      <c r="H123" t="s">
        <v>220</v>
      </c>
      <c r="I123" t="s">
        <v>634</v>
      </c>
      <c r="J123">
        <v>0.18503</v>
      </c>
      <c r="K123">
        <v>1</v>
      </c>
      <c r="L123">
        <v>1</v>
      </c>
      <c r="M123">
        <v>1</v>
      </c>
      <c r="N123">
        <v>1</v>
      </c>
      <c r="O123" t="s">
        <v>225</v>
      </c>
      <c r="P123">
        <v>0</v>
      </c>
      <c r="Q123">
        <v>1</v>
      </c>
      <c r="R123">
        <v>4400</v>
      </c>
      <c r="S123" t="s">
        <v>223</v>
      </c>
      <c r="T123">
        <v>4400</v>
      </c>
      <c r="U123" t="s">
        <v>631</v>
      </c>
      <c r="V123" t="s">
        <v>413</v>
      </c>
      <c r="W123" t="s">
        <v>225</v>
      </c>
      <c r="X123" t="s">
        <v>225</v>
      </c>
      <c r="Y123">
        <v>4400</v>
      </c>
      <c r="AB123">
        <v>1</v>
      </c>
      <c r="AC123">
        <v>1</v>
      </c>
      <c r="AD123">
        <v>2</v>
      </c>
      <c r="AE123">
        <v>1120</v>
      </c>
      <c r="AF123">
        <v>1</v>
      </c>
      <c r="AQ123">
        <v>2</v>
      </c>
      <c r="AR123">
        <f t="shared" si="1"/>
        <v>9.68</v>
      </c>
      <c r="AS123">
        <v>1</v>
      </c>
      <c r="AT123" t="s">
        <v>135</v>
      </c>
      <c r="AU123">
        <v>44</v>
      </c>
    </row>
    <row r="124" spans="1:47">
      <c r="A124" t="s">
        <v>635</v>
      </c>
      <c r="C124">
        <v>310</v>
      </c>
      <c r="D124" t="s">
        <v>636</v>
      </c>
      <c r="E124">
        <v>101</v>
      </c>
      <c r="F124" t="s">
        <v>637</v>
      </c>
      <c r="G124" t="s">
        <v>219</v>
      </c>
      <c r="H124" t="s">
        <v>220</v>
      </c>
      <c r="I124" t="s">
        <v>638</v>
      </c>
      <c r="J124">
        <v>0.17918999999999999</v>
      </c>
      <c r="K124">
        <v>1</v>
      </c>
      <c r="L124">
        <v>1</v>
      </c>
      <c r="M124">
        <v>1</v>
      </c>
      <c r="N124">
        <v>1</v>
      </c>
      <c r="O124" t="s">
        <v>225</v>
      </c>
      <c r="P124">
        <v>0</v>
      </c>
      <c r="Q124">
        <v>1</v>
      </c>
      <c r="R124">
        <v>3800</v>
      </c>
      <c r="S124" t="s">
        <v>223</v>
      </c>
      <c r="T124">
        <v>3800</v>
      </c>
      <c r="U124" t="s">
        <v>635</v>
      </c>
      <c r="V124" t="s">
        <v>455</v>
      </c>
      <c r="W124" t="s">
        <v>225</v>
      </c>
      <c r="X124" t="s">
        <v>225</v>
      </c>
      <c r="Y124">
        <v>3800</v>
      </c>
      <c r="AB124">
        <v>1</v>
      </c>
      <c r="AC124">
        <v>1</v>
      </c>
      <c r="AD124">
        <v>3</v>
      </c>
      <c r="AE124">
        <v>682</v>
      </c>
      <c r="AF124">
        <v>1</v>
      </c>
      <c r="AQ124">
        <v>2</v>
      </c>
      <c r="AR124">
        <f t="shared" si="1"/>
        <v>9.68</v>
      </c>
      <c r="AS124">
        <v>1</v>
      </c>
      <c r="AT124" t="s">
        <v>135</v>
      </c>
      <c r="AU124">
        <v>44</v>
      </c>
    </row>
    <row r="125" spans="1:47">
      <c r="A125" t="s">
        <v>639</v>
      </c>
      <c r="C125">
        <v>310</v>
      </c>
      <c r="D125" t="s">
        <v>640</v>
      </c>
      <c r="E125">
        <v>101</v>
      </c>
      <c r="F125" t="s">
        <v>641</v>
      </c>
      <c r="G125" t="s">
        <v>219</v>
      </c>
      <c r="H125" t="s">
        <v>220</v>
      </c>
      <c r="I125" t="s">
        <v>642</v>
      </c>
      <c r="J125">
        <v>0.10538</v>
      </c>
      <c r="K125">
        <v>1</v>
      </c>
      <c r="L125">
        <v>1</v>
      </c>
      <c r="M125">
        <v>1</v>
      </c>
      <c r="N125">
        <v>1</v>
      </c>
      <c r="O125" t="s">
        <v>225</v>
      </c>
      <c r="P125">
        <v>0</v>
      </c>
      <c r="Q125">
        <v>1</v>
      </c>
      <c r="R125">
        <v>500</v>
      </c>
      <c r="S125" t="s">
        <v>223</v>
      </c>
      <c r="T125">
        <v>500</v>
      </c>
      <c r="U125" t="s">
        <v>639</v>
      </c>
      <c r="V125" t="s">
        <v>413</v>
      </c>
      <c r="W125" t="s">
        <v>225</v>
      </c>
      <c r="X125" t="s">
        <v>225</v>
      </c>
      <c r="Y125">
        <v>500</v>
      </c>
      <c r="AB125">
        <v>1</v>
      </c>
      <c r="AC125">
        <v>1</v>
      </c>
      <c r="AD125">
        <v>2</v>
      </c>
      <c r="AE125">
        <v>616</v>
      </c>
      <c r="AF125">
        <v>1</v>
      </c>
      <c r="AQ125">
        <v>1</v>
      </c>
      <c r="AR125">
        <f t="shared" si="1"/>
        <v>9.68</v>
      </c>
      <c r="AS125">
        <v>1</v>
      </c>
      <c r="AT125" t="s">
        <v>135</v>
      </c>
      <c r="AU125">
        <v>44</v>
      </c>
    </row>
    <row r="126" spans="1:47">
      <c r="A126" t="s">
        <v>643</v>
      </c>
      <c r="C126">
        <v>310</v>
      </c>
      <c r="D126" t="s">
        <v>644</v>
      </c>
      <c r="E126">
        <v>101</v>
      </c>
      <c r="F126" t="s">
        <v>645</v>
      </c>
      <c r="G126" t="s">
        <v>219</v>
      </c>
      <c r="H126" t="s">
        <v>220</v>
      </c>
      <c r="I126" t="s">
        <v>646</v>
      </c>
      <c r="J126">
        <v>0.29133999999999999</v>
      </c>
      <c r="K126">
        <v>1</v>
      </c>
      <c r="L126">
        <v>1</v>
      </c>
      <c r="M126">
        <v>1</v>
      </c>
      <c r="N126">
        <v>1</v>
      </c>
      <c r="O126" t="s">
        <v>225</v>
      </c>
      <c r="P126">
        <v>0</v>
      </c>
      <c r="Q126">
        <v>1</v>
      </c>
      <c r="R126">
        <v>2800</v>
      </c>
      <c r="S126" t="s">
        <v>223</v>
      </c>
      <c r="T126">
        <v>2800</v>
      </c>
      <c r="U126" t="s">
        <v>643</v>
      </c>
      <c r="V126" t="s">
        <v>455</v>
      </c>
      <c r="W126" t="s">
        <v>225</v>
      </c>
      <c r="X126" t="s">
        <v>225</v>
      </c>
      <c r="Y126">
        <v>2800</v>
      </c>
      <c r="AB126">
        <v>1</v>
      </c>
      <c r="AC126">
        <v>1</v>
      </c>
      <c r="AD126">
        <v>3</v>
      </c>
      <c r="AE126">
        <v>1434</v>
      </c>
      <c r="AF126">
        <v>1.9</v>
      </c>
      <c r="AQ126">
        <v>0</v>
      </c>
      <c r="AR126">
        <f t="shared" si="1"/>
        <v>9.68</v>
      </c>
      <c r="AS126">
        <v>1</v>
      </c>
      <c r="AT126" t="s">
        <v>135</v>
      </c>
      <c r="AU126">
        <v>44</v>
      </c>
    </row>
    <row r="127" spans="1:47">
      <c r="A127" t="s">
        <v>647</v>
      </c>
      <c r="C127">
        <v>310</v>
      </c>
      <c r="D127" t="s">
        <v>648</v>
      </c>
      <c r="E127">
        <v>101</v>
      </c>
      <c r="F127" t="s">
        <v>649</v>
      </c>
      <c r="G127" t="s">
        <v>219</v>
      </c>
      <c r="H127" t="s">
        <v>220</v>
      </c>
      <c r="I127" t="s">
        <v>650</v>
      </c>
      <c r="J127">
        <v>9.0389999999999998E-2</v>
      </c>
      <c r="K127">
        <v>1</v>
      </c>
      <c r="L127">
        <v>1</v>
      </c>
      <c r="M127">
        <v>1</v>
      </c>
      <c r="N127">
        <v>1</v>
      </c>
      <c r="O127" t="s">
        <v>225</v>
      </c>
      <c r="P127">
        <v>0</v>
      </c>
      <c r="Q127">
        <v>0</v>
      </c>
      <c r="R127">
        <v>0</v>
      </c>
      <c r="S127" t="s">
        <v>223</v>
      </c>
      <c r="T127">
        <v>0</v>
      </c>
      <c r="U127" t="s">
        <v>647</v>
      </c>
      <c r="V127" t="s">
        <v>413</v>
      </c>
      <c r="W127" t="s">
        <v>225</v>
      </c>
      <c r="X127" t="s">
        <v>225</v>
      </c>
      <c r="Y127">
        <v>0</v>
      </c>
      <c r="AB127">
        <v>1</v>
      </c>
      <c r="AC127">
        <v>1</v>
      </c>
      <c r="AD127">
        <v>1</v>
      </c>
      <c r="AE127">
        <v>477</v>
      </c>
      <c r="AF127">
        <v>1</v>
      </c>
      <c r="AQ127">
        <v>2</v>
      </c>
      <c r="AR127">
        <f t="shared" si="1"/>
        <v>9.68</v>
      </c>
      <c r="AS127">
        <v>1</v>
      </c>
      <c r="AT127" t="s">
        <v>135</v>
      </c>
      <c r="AU127">
        <v>44</v>
      </c>
    </row>
    <row r="128" spans="1:47">
      <c r="A128" t="s">
        <v>248</v>
      </c>
      <c r="C128">
        <v>310</v>
      </c>
      <c r="E128">
        <v>0</v>
      </c>
      <c r="J128">
        <v>1.39E-3</v>
      </c>
      <c r="K128">
        <v>0</v>
      </c>
      <c r="L128">
        <v>0</v>
      </c>
      <c r="M128">
        <v>0</v>
      </c>
      <c r="N128">
        <v>0</v>
      </c>
      <c r="P128">
        <v>0</v>
      </c>
      <c r="Q128">
        <v>0</v>
      </c>
      <c r="R128">
        <v>0</v>
      </c>
      <c r="S128" t="s">
        <v>249</v>
      </c>
      <c r="T128">
        <v>0</v>
      </c>
      <c r="Y128">
        <v>0</v>
      </c>
      <c r="AB128">
        <v>0</v>
      </c>
      <c r="AC128">
        <v>0</v>
      </c>
      <c r="AD128">
        <v>0</v>
      </c>
      <c r="AE128">
        <v>0</v>
      </c>
      <c r="AF128">
        <v>0</v>
      </c>
      <c r="AQ128">
        <v>0</v>
      </c>
      <c r="AR128">
        <f t="shared" si="1"/>
        <v>0</v>
      </c>
      <c r="AS128">
        <v>1</v>
      </c>
      <c r="AT128" t="s">
        <v>135</v>
      </c>
      <c r="AU128">
        <v>44</v>
      </c>
    </row>
    <row r="129" spans="1:47">
      <c r="A129" t="s">
        <v>651</v>
      </c>
      <c r="C129">
        <v>310</v>
      </c>
      <c r="D129" t="s">
        <v>652</v>
      </c>
      <c r="E129">
        <v>101</v>
      </c>
      <c r="F129" t="s">
        <v>641</v>
      </c>
      <c r="G129" t="s">
        <v>219</v>
      </c>
      <c r="H129" t="s">
        <v>220</v>
      </c>
      <c r="I129" t="s">
        <v>653</v>
      </c>
      <c r="J129">
        <v>0.12438</v>
      </c>
      <c r="K129">
        <v>1</v>
      </c>
      <c r="L129">
        <v>1</v>
      </c>
      <c r="M129">
        <v>1</v>
      </c>
      <c r="N129">
        <v>1</v>
      </c>
      <c r="O129" t="s">
        <v>225</v>
      </c>
      <c r="P129">
        <v>0</v>
      </c>
      <c r="Q129">
        <v>1</v>
      </c>
      <c r="R129">
        <v>0</v>
      </c>
      <c r="S129" t="s">
        <v>223</v>
      </c>
      <c r="T129">
        <v>0</v>
      </c>
      <c r="U129" t="s">
        <v>651</v>
      </c>
      <c r="V129" t="s">
        <v>455</v>
      </c>
      <c r="W129" t="s">
        <v>225</v>
      </c>
      <c r="X129" t="s">
        <v>225</v>
      </c>
      <c r="Y129">
        <v>0</v>
      </c>
      <c r="AB129">
        <v>1</v>
      </c>
      <c r="AC129">
        <v>1</v>
      </c>
      <c r="AD129">
        <v>2</v>
      </c>
      <c r="AE129">
        <v>592</v>
      </c>
      <c r="AF129">
        <v>1</v>
      </c>
      <c r="AQ129">
        <v>1</v>
      </c>
      <c r="AR129">
        <f t="shared" si="1"/>
        <v>9.68</v>
      </c>
      <c r="AS129">
        <v>1</v>
      </c>
      <c r="AT129" t="s">
        <v>135</v>
      </c>
      <c r="AU129">
        <v>44</v>
      </c>
    </row>
    <row r="130" spans="1:47">
      <c r="A130" t="s">
        <v>654</v>
      </c>
      <c r="C130">
        <v>310</v>
      </c>
      <c r="D130" t="s">
        <v>655</v>
      </c>
      <c r="E130">
        <v>101</v>
      </c>
      <c r="F130" t="s">
        <v>656</v>
      </c>
      <c r="G130" t="s">
        <v>219</v>
      </c>
      <c r="H130" t="s">
        <v>220</v>
      </c>
      <c r="I130" t="s">
        <v>657</v>
      </c>
      <c r="J130">
        <v>0.26223000000000002</v>
      </c>
      <c r="K130">
        <v>1</v>
      </c>
      <c r="L130">
        <v>1</v>
      </c>
      <c r="M130">
        <v>1</v>
      </c>
      <c r="N130">
        <v>1</v>
      </c>
      <c r="O130" t="s">
        <v>225</v>
      </c>
      <c r="P130">
        <v>0</v>
      </c>
      <c r="Q130">
        <v>2</v>
      </c>
      <c r="R130">
        <v>50200</v>
      </c>
      <c r="S130" t="s">
        <v>223</v>
      </c>
      <c r="T130">
        <v>50200</v>
      </c>
      <c r="U130" t="s">
        <v>654</v>
      </c>
      <c r="V130" t="s">
        <v>658</v>
      </c>
      <c r="W130" t="s">
        <v>659</v>
      </c>
      <c r="X130" t="s">
        <v>225</v>
      </c>
      <c r="Y130">
        <v>25100</v>
      </c>
      <c r="AB130">
        <v>1</v>
      </c>
      <c r="AC130">
        <v>1</v>
      </c>
      <c r="AD130">
        <v>4</v>
      </c>
      <c r="AE130">
        <v>3102</v>
      </c>
      <c r="AF130">
        <v>2</v>
      </c>
      <c r="AQ130">
        <v>0</v>
      </c>
      <c r="AR130">
        <f t="shared" ref="AR130:AR193" si="2">AB130*9.68*VLOOKUP(AU130,atten,10,FALSE)</f>
        <v>9.68</v>
      </c>
      <c r="AS130">
        <v>1</v>
      </c>
      <c r="AT130" t="s">
        <v>135</v>
      </c>
      <c r="AU130">
        <v>44</v>
      </c>
    </row>
    <row r="131" spans="1:47">
      <c r="A131" t="s">
        <v>660</v>
      </c>
      <c r="C131">
        <v>310</v>
      </c>
      <c r="D131" t="s">
        <v>624</v>
      </c>
      <c r="E131">
        <v>101</v>
      </c>
      <c r="F131" t="s">
        <v>625</v>
      </c>
      <c r="G131" t="s">
        <v>219</v>
      </c>
      <c r="H131" t="s">
        <v>220</v>
      </c>
      <c r="I131" t="s">
        <v>661</v>
      </c>
      <c r="J131">
        <v>0.20324</v>
      </c>
      <c r="K131">
        <v>1</v>
      </c>
      <c r="L131">
        <v>1</v>
      </c>
      <c r="M131">
        <v>1</v>
      </c>
      <c r="N131">
        <v>1</v>
      </c>
      <c r="O131" t="s">
        <v>225</v>
      </c>
      <c r="P131">
        <v>0</v>
      </c>
      <c r="Q131">
        <v>1</v>
      </c>
      <c r="R131">
        <v>6800</v>
      </c>
      <c r="S131" t="s">
        <v>223</v>
      </c>
      <c r="T131">
        <v>6800</v>
      </c>
      <c r="U131" t="s">
        <v>660</v>
      </c>
      <c r="V131" t="s">
        <v>413</v>
      </c>
      <c r="W131" t="s">
        <v>225</v>
      </c>
      <c r="X131" t="s">
        <v>225</v>
      </c>
      <c r="Y131">
        <v>6800</v>
      </c>
      <c r="AB131">
        <v>1</v>
      </c>
      <c r="AC131">
        <v>1</v>
      </c>
      <c r="AD131">
        <v>4</v>
      </c>
      <c r="AE131">
        <v>3182</v>
      </c>
      <c r="AF131">
        <v>2.5</v>
      </c>
      <c r="AQ131">
        <v>1</v>
      </c>
      <c r="AR131">
        <f t="shared" si="2"/>
        <v>9.68</v>
      </c>
      <c r="AS131">
        <v>1</v>
      </c>
      <c r="AT131" t="s">
        <v>135</v>
      </c>
      <c r="AU131">
        <v>44</v>
      </c>
    </row>
    <row r="132" spans="1:47">
      <c r="A132" t="s">
        <v>662</v>
      </c>
      <c r="C132">
        <v>310</v>
      </c>
      <c r="D132" t="s">
        <v>663</v>
      </c>
      <c r="E132">
        <v>101</v>
      </c>
      <c r="F132" t="s">
        <v>664</v>
      </c>
      <c r="G132" t="s">
        <v>219</v>
      </c>
      <c r="H132" t="s">
        <v>220</v>
      </c>
      <c r="I132" t="s">
        <v>665</v>
      </c>
      <c r="J132">
        <v>0.14438000000000001</v>
      </c>
      <c r="K132">
        <v>1</v>
      </c>
      <c r="L132">
        <v>1</v>
      </c>
      <c r="M132">
        <v>1</v>
      </c>
      <c r="N132">
        <v>1</v>
      </c>
      <c r="O132" t="s">
        <v>225</v>
      </c>
      <c r="P132">
        <v>0</v>
      </c>
      <c r="Q132">
        <v>1</v>
      </c>
      <c r="R132">
        <v>6300</v>
      </c>
      <c r="S132" t="s">
        <v>243</v>
      </c>
      <c r="T132">
        <v>6300</v>
      </c>
      <c r="U132" t="s">
        <v>662</v>
      </c>
      <c r="V132" t="s">
        <v>413</v>
      </c>
      <c r="W132" t="s">
        <v>225</v>
      </c>
      <c r="X132" t="s">
        <v>225</v>
      </c>
      <c r="Y132">
        <v>6300</v>
      </c>
      <c r="AB132">
        <v>1</v>
      </c>
      <c r="AC132">
        <v>1</v>
      </c>
      <c r="AD132">
        <v>2</v>
      </c>
      <c r="AE132">
        <v>456</v>
      </c>
      <c r="AF132">
        <v>1</v>
      </c>
      <c r="AQ132">
        <v>2</v>
      </c>
      <c r="AR132">
        <f t="shared" si="2"/>
        <v>9.68</v>
      </c>
      <c r="AS132">
        <v>1</v>
      </c>
      <c r="AT132" t="s">
        <v>135</v>
      </c>
      <c r="AU132">
        <v>44</v>
      </c>
    </row>
    <row r="133" spans="1:47">
      <c r="A133" t="s">
        <v>666</v>
      </c>
      <c r="C133">
        <v>310</v>
      </c>
      <c r="D133" t="s">
        <v>667</v>
      </c>
      <c r="E133">
        <v>101</v>
      </c>
      <c r="F133" t="s">
        <v>668</v>
      </c>
      <c r="G133" t="s">
        <v>219</v>
      </c>
      <c r="H133" t="s">
        <v>220</v>
      </c>
      <c r="I133" t="s">
        <v>669</v>
      </c>
      <c r="J133">
        <v>9.0649999999999994E-2</v>
      </c>
      <c r="K133">
        <v>1</v>
      </c>
      <c r="L133">
        <v>1</v>
      </c>
      <c r="M133">
        <v>1</v>
      </c>
      <c r="N133">
        <v>1</v>
      </c>
      <c r="O133" t="s">
        <v>225</v>
      </c>
      <c r="P133">
        <v>0</v>
      </c>
      <c r="Q133">
        <v>1</v>
      </c>
      <c r="R133">
        <v>6700</v>
      </c>
      <c r="S133" t="s">
        <v>223</v>
      </c>
      <c r="T133">
        <v>6700</v>
      </c>
      <c r="U133" t="s">
        <v>666</v>
      </c>
      <c r="V133" t="s">
        <v>455</v>
      </c>
      <c r="W133" t="s">
        <v>225</v>
      </c>
      <c r="X133" t="s">
        <v>225</v>
      </c>
      <c r="Y133">
        <v>6700</v>
      </c>
      <c r="AB133">
        <v>1</v>
      </c>
      <c r="AC133">
        <v>1</v>
      </c>
      <c r="AD133">
        <v>3</v>
      </c>
      <c r="AE133">
        <v>1354</v>
      </c>
      <c r="AF133">
        <v>2</v>
      </c>
      <c r="AQ133">
        <v>1</v>
      </c>
      <c r="AR133">
        <f t="shared" si="2"/>
        <v>9.68</v>
      </c>
      <c r="AS133">
        <v>1</v>
      </c>
      <c r="AT133" t="s">
        <v>135</v>
      </c>
      <c r="AU133">
        <v>44</v>
      </c>
    </row>
    <row r="134" spans="1:47">
      <c r="A134" t="s">
        <v>670</v>
      </c>
      <c r="C134">
        <v>310</v>
      </c>
      <c r="D134" t="s">
        <v>671</v>
      </c>
      <c r="E134">
        <v>106</v>
      </c>
      <c r="F134" t="s">
        <v>672</v>
      </c>
      <c r="G134" t="s">
        <v>219</v>
      </c>
      <c r="H134" t="s">
        <v>355</v>
      </c>
      <c r="I134" t="s">
        <v>673</v>
      </c>
      <c r="J134">
        <v>4.6399999999999997E-2</v>
      </c>
      <c r="K134">
        <v>0</v>
      </c>
      <c r="L134">
        <v>0</v>
      </c>
      <c r="M134">
        <v>0</v>
      </c>
      <c r="N134">
        <v>0</v>
      </c>
      <c r="P134">
        <v>0</v>
      </c>
      <c r="Q134">
        <v>0</v>
      </c>
      <c r="R134">
        <v>0</v>
      </c>
      <c r="S134" t="s">
        <v>223</v>
      </c>
      <c r="T134">
        <v>0</v>
      </c>
      <c r="U134" t="s">
        <v>670</v>
      </c>
      <c r="Y134">
        <v>0</v>
      </c>
      <c r="AB134">
        <v>0</v>
      </c>
      <c r="AC134">
        <v>0</v>
      </c>
      <c r="AD134">
        <v>0</v>
      </c>
      <c r="AE134">
        <v>0</v>
      </c>
      <c r="AF134">
        <v>0</v>
      </c>
      <c r="AQ134">
        <v>1</v>
      </c>
      <c r="AR134">
        <f t="shared" si="2"/>
        <v>0</v>
      </c>
      <c r="AS134">
        <v>1</v>
      </c>
      <c r="AT134" t="s">
        <v>135</v>
      </c>
      <c r="AU134">
        <v>44</v>
      </c>
    </row>
    <row r="135" spans="1:47">
      <c r="A135" t="s">
        <v>674</v>
      </c>
      <c r="C135">
        <v>310</v>
      </c>
      <c r="D135" t="s">
        <v>675</v>
      </c>
      <c r="E135">
        <v>101</v>
      </c>
      <c r="F135" t="s">
        <v>676</v>
      </c>
      <c r="G135" t="s">
        <v>219</v>
      </c>
      <c r="H135" t="s">
        <v>220</v>
      </c>
      <c r="I135" t="s">
        <v>677</v>
      </c>
      <c r="J135">
        <v>8.8870000000000005E-2</v>
      </c>
      <c r="K135">
        <v>1</v>
      </c>
      <c r="L135">
        <v>1</v>
      </c>
      <c r="M135">
        <v>1</v>
      </c>
      <c r="N135">
        <v>1</v>
      </c>
      <c r="O135" t="s">
        <v>225</v>
      </c>
      <c r="P135">
        <v>0</v>
      </c>
      <c r="Q135">
        <v>1</v>
      </c>
      <c r="R135">
        <v>3200</v>
      </c>
      <c r="S135" t="s">
        <v>223</v>
      </c>
      <c r="T135">
        <v>3200</v>
      </c>
      <c r="U135" t="s">
        <v>674</v>
      </c>
      <c r="V135" t="s">
        <v>413</v>
      </c>
      <c r="W135" t="s">
        <v>225</v>
      </c>
      <c r="X135" t="s">
        <v>225</v>
      </c>
      <c r="Y135">
        <v>3200</v>
      </c>
      <c r="AB135">
        <v>1</v>
      </c>
      <c r="AC135">
        <v>1</v>
      </c>
      <c r="AD135">
        <v>2</v>
      </c>
      <c r="AE135">
        <v>1072</v>
      </c>
      <c r="AF135">
        <v>1</v>
      </c>
      <c r="AQ135">
        <v>1</v>
      </c>
      <c r="AR135">
        <f t="shared" si="2"/>
        <v>9.68</v>
      </c>
      <c r="AS135">
        <v>1</v>
      </c>
      <c r="AT135" t="s">
        <v>135</v>
      </c>
      <c r="AU135">
        <v>44</v>
      </c>
    </row>
    <row r="136" spans="1:47">
      <c r="A136" t="s">
        <v>678</v>
      </c>
      <c r="C136">
        <v>310</v>
      </c>
      <c r="D136" t="s">
        <v>679</v>
      </c>
      <c r="E136">
        <v>101</v>
      </c>
      <c r="F136" t="s">
        <v>680</v>
      </c>
      <c r="G136" t="s">
        <v>219</v>
      </c>
      <c r="H136" t="s">
        <v>220</v>
      </c>
      <c r="I136" t="s">
        <v>681</v>
      </c>
      <c r="J136">
        <v>0.18817999999999999</v>
      </c>
      <c r="K136">
        <v>1</v>
      </c>
      <c r="L136">
        <v>1</v>
      </c>
      <c r="M136">
        <v>1</v>
      </c>
      <c r="N136">
        <v>1</v>
      </c>
      <c r="O136" t="s">
        <v>225</v>
      </c>
      <c r="P136">
        <v>0</v>
      </c>
      <c r="Q136">
        <v>2</v>
      </c>
      <c r="R136">
        <v>3800</v>
      </c>
      <c r="S136" t="s">
        <v>223</v>
      </c>
      <c r="T136">
        <v>3800</v>
      </c>
      <c r="U136" t="s">
        <v>678</v>
      </c>
      <c r="V136" t="s">
        <v>455</v>
      </c>
      <c r="W136" t="s">
        <v>225</v>
      </c>
      <c r="X136" t="s">
        <v>225</v>
      </c>
      <c r="Y136">
        <v>1900</v>
      </c>
      <c r="AB136">
        <v>1</v>
      </c>
      <c r="AC136">
        <v>1</v>
      </c>
      <c r="AD136">
        <v>3</v>
      </c>
      <c r="AE136">
        <v>2556</v>
      </c>
      <c r="AF136">
        <v>2</v>
      </c>
      <c r="AQ136">
        <v>2</v>
      </c>
      <c r="AR136">
        <f t="shared" si="2"/>
        <v>9.68</v>
      </c>
      <c r="AS136">
        <v>1</v>
      </c>
      <c r="AT136" t="s">
        <v>135</v>
      </c>
      <c r="AU136">
        <v>44</v>
      </c>
    </row>
    <row r="137" spans="1:47">
      <c r="A137" t="s">
        <v>248</v>
      </c>
      <c r="C137">
        <v>310</v>
      </c>
      <c r="E137">
        <v>0</v>
      </c>
      <c r="J137">
        <v>1.0500000000000001E-2</v>
      </c>
      <c r="K137">
        <v>0</v>
      </c>
      <c r="L137">
        <v>0</v>
      </c>
      <c r="M137">
        <v>0</v>
      </c>
      <c r="N137">
        <v>0</v>
      </c>
      <c r="P137">
        <v>0</v>
      </c>
      <c r="Q137">
        <v>0</v>
      </c>
      <c r="R137">
        <v>0</v>
      </c>
      <c r="S137" t="s">
        <v>249</v>
      </c>
      <c r="T137">
        <v>0</v>
      </c>
      <c r="Y137">
        <v>0</v>
      </c>
      <c r="AB137">
        <v>0</v>
      </c>
      <c r="AC137">
        <v>0</v>
      </c>
      <c r="AD137">
        <v>0</v>
      </c>
      <c r="AE137">
        <v>0</v>
      </c>
      <c r="AF137">
        <v>0</v>
      </c>
      <c r="AQ137">
        <v>0</v>
      </c>
      <c r="AR137">
        <f t="shared" si="2"/>
        <v>0</v>
      </c>
      <c r="AS137">
        <v>1</v>
      </c>
      <c r="AT137" t="s">
        <v>135</v>
      </c>
      <c r="AU137">
        <v>44</v>
      </c>
    </row>
    <row r="138" spans="1:47">
      <c r="A138" t="s">
        <v>682</v>
      </c>
      <c r="C138">
        <v>310</v>
      </c>
      <c r="D138" t="s">
        <v>683</v>
      </c>
      <c r="E138">
        <v>101</v>
      </c>
      <c r="F138" t="s">
        <v>672</v>
      </c>
      <c r="G138" t="s">
        <v>219</v>
      </c>
      <c r="H138" t="s">
        <v>220</v>
      </c>
      <c r="I138" t="s">
        <v>684</v>
      </c>
      <c r="J138">
        <v>8.6690000000000003E-2</v>
      </c>
      <c r="K138">
        <v>1</v>
      </c>
      <c r="L138">
        <v>1</v>
      </c>
      <c r="M138">
        <v>1</v>
      </c>
      <c r="N138">
        <v>1</v>
      </c>
      <c r="O138" t="s">
        <v>225</v>
      </c>
      <c r="P138">
        <v>0</v>
      </c>
      <c r="Q138">
        <v>1</v>
      </c>
      <c r="R138">
        <v>900</v>
      </c>
      <c r="S138" t="s">
        <v>223</v>
      </c>
      <c r="T138">
        <v>900</v>
      </c>
      <c r="U138" t="s">
        <v>682</v>
      </c>
      <c r="V138" t="s">
        <v>460</v>
      </c>
      <c r="X138" t="s">
        <v>225</v>
      </c>
      <c r="Y138">
        <v>900</v>
      </c>
      <c r="AB138">
        <v>1</v>
      </c>
      <c r="AC138">
        <v>1</v>
      </c>
      <c r="AD138">
        <v>2</v>
      </c>
      <c r="AE138">
        <v>1824</v>
      </c>
      <c r="AF138">
        <v>1.75</v>
      </c>
      <c r="AQ138">
        <v>1</v>
      </c>
      <c r="AR138">
        <f t="shared" si="2"/>
        <v>9.68</v>
      </c>
      <c r="AS138">
        <v>1</v>
      </c>
      <c r="AT138" t="s">
        <v>135</v>
      </c>
      <c r="AU138">
        <v>44</v>
      </c>
    </row>
    <row r="139" spans="1:47">
      <c r="A139" t="s">
        <v>685</v>
      </c>
      <c r="C139">
        <v>310</v>
      </c>
      <c r="D139" t="s">
        <v>686</v>
      </c>
      <c r="E139">
        <v>132</v>
      </c>
      <c r="F139" t="s">
        <v>598</v>
      </c>
      <c r="G139" t="s">
        <v>219</v>
      </c>
      <c r="H139" t="s">
        <v>260</v>
      </c>
      <c r="I139" t="s">
        <v>687</v>
      </c>
      <c r="J139">
        <v>9.7220000000000001E-2</v>
      </c>
      <c r="K139">
        <v>0</v>
      </c>
      <c r="L139">
        <v>0</v>
      </c>
      <c r="M139">
        <v>0</v>
      </c>
      <c r="N139">
        <v>0</v>
      </c>
      <c r="P139">
        <v>0</v>
      </c>
      <c r="Q139">
        <v>0</v>
      </c>
      <c r="R139">
        <v>0</v>
      </c>
      <c r="S139" t="s">
        <v>223</v>
      </c>
      <c r="T139">
        <v>0</v>
      </c>
      <c r="U139" t="s">
        <v>685</v>
      </c>
      <c r="Y139">
        <v>0</v>
      </c>
      <c r="AB139">
        <v>0</v>
      </c>
      <c r="AC139">
        <v>0</v>
      </c>
      <c r="AD139">
        <v>0</v>
      </c>
      <c r="AE139">
        <v>0</v>
      </c>
      <c r="AF139">
        <v>0</v>
      </c>
      <c r="AQ139">
        <v>1</v>
      </c>
      <c r="AR139">
        <f t="shared" si="2"/>
        <v>0</v>
      </c>
      <c r="AS139">
        <v>1</v>
      </c>
      <c r="AT139" t="s">
        <v>135</v>
      </c>
      <c r="AU139">
        <v>44</v>
      </c>
    </row>
    <row r="140" spans="1:47">
      <c r="A140" t="s">
        <v>688</v>
      </c>
      <c r="C140">
        <v>310</v>
      </c>
      <c r="D140" t="s">
        <v>689</v>
      </c>
      <c r="E140">
        <v>132</v>
      </c>
      <c r="F140" t="s">
        <v>676</v>
      </c>
      <c r="G140" t="s">
        <v>219</v>
      </c>
      <c r="H140" t="s">
        <v>260</v>
      </c>
      <c r="I140" t="s">
        <v>690</v>
      </c>
      <c r="J140">
        <v>9.2530000000000001E-2</v>
      </c>
      <c r="K140">
        <v>0</v>
      </c>
      <c r="L140">
        <v>0</v>
      </c>
      <c r="M140">
        <v>0</v>
      </c>
      <c r="N140">
        <v>0</v>
      </c>
      <c r="P140">
        <v>0</v>
      </c>
      <c r="Q140">
        <v>0</v>
      </c>
      <c r="R140">
        <v>0</v>
      </c>
      <c r="S140" t="s">
        <v>223</v>
      </c>
      <c r="T140">
        <v>0</v>
      </c>
      <c r="U140" t="s">
        <v>688</v>
      </c>
      <c r="Y140">
        <v>0</v>
      </c>
      <c r="AB140">
        <v>0</v>
      </c>
      <c r="AC140">
        <v>0</v>
      </c>
      <c r="AD140">
        <v>0</v>
      </c>
      <c r="AE140">
        <v>0</v>
      </c>
      <c r="AF140">
        <v>0</v>
      </c>
      <c r="AQ140">
        <v>1</v>
      </c>
      <c r="AR140">
        <f t="shared" si="2"/>
        <v>0</v>
      </c>
      <c r="AS140">
        <v>1</v>
      </c>
      <c r="AT140" t="s">
        <v>135</v>
      </c>
      <c r="AU140">
        <v>44</v>
      </c>
    </row>
    <row r="141" spans="1:47">
      <c r="A141" t="s">
        <v>691</v>
      </c>
      <c r="C141">
        <v>310</v>
      </c>
      <c r="D141" t="s">
        <v>692</v>
      </c>
      <c r="E141">
        <v>101</v>
      </c>
      <c r="F141" t="s">
        <v>693</v>
      </c>
      <c r="G141" t="s">
        <v>219</v>
      </c>
      <c r="H141" t="s">
        <v>220</v>
      </c>
      <c r="I141" t="s">
        <v>694</v>
      </c>
      <c r="J141">
        <v>0.13739999999999999</v>
      </c>
      <c r="K141">
        <v>1</v>
      </c>
      <c r="L141">
        <v>1</v>
      </c>
      <c r="M141">
        <v>1</v>
      </c>
      <c r="N141">
        <v>1</v>
      </c>
      <c r="O141" t="s">
        <v>225</v>
      </c>
      <c r="P141">
        <v>0</v>
      </c>
      <c r="Q141">
        <v>1</v>
      </c>
      <c r="R141">
        <v>10400</v>
      </c>
      <c r="S141" t="s">
        <v>223</v>
      </c>
      <c r="T141">
        <v>10400</v>
      </c>
      <c r="U141" t="s">
        <v>691</v>
      </c>
      <c r="V141" t="s">
        <v>455</v>
      </c>
      <c r="W141" t="s">
        <v>225</v>
      </c>
      <c r="X141" t="s">
        <v>225</v>
      </c>
      <c r="Y141">
        <v>10400</v>
      </c>
      <c r="AB141">
        <v>1</v>
      </c>
      <c r="AC141">
        <v>1</v>
      </c>
      <c r="AD141">
        <v>2</v>
      </c>
      <c r="AE141">
        <v>2498</v>
      </c>
      <c r="AF141">
        <v>1.75</v>
      </c>
      <c r="AQ141">
        <v>1</v>
      </c>
      <c r="AR141">
        <f t="shared" si="2"/>
        <v>9.68</v>
      </c>
      <c r="AS141">
        <v>1</v>
      </c>
      <c r="AT141" t="s">
        <v>135</v>
      </c>
      <c r="AU141">
        <v>44</v>
      </c>
    </row>
    <row r="142" spans="1:47">
      <c r="A142" t="s">
        <v>695</v>
      </c>
      <c r="C142">
        <v>310</v>
      </c>
      <c r="D142" t="s">
        <v>696</v>
      </c>
      <c r="E142">
        <v>131</v>
      </c>
      <c r="F142" t="s">
        <v>697</v>
      </c>
      <c r="G142" t="s">
        <v>324</v>
      </c>
      <c r="H142" t="s">
        <v>407</v>
      </c>
      <c r="I142" t="s">
        <v>698</v>
      </c>
      <c r="J142">
        <v>2.1486900000000002</v>
      </c>
      <c r="K142">
        <v>0</v>
      </c>
      <c r="L142">
        <v>0</v>
      </c>
      <c r="M142">
        <v>0</v>
      </c>
      <c r="N142">
        <v>0</v>
      </c>
      <c r="P142">
        <v>0</v>
      </c>
      <c r="Q142">
        <v>0</v>
      </c>
      <c r="R142">
        <v>0</v>
      </c>
      <c r="S142" t="s">
        <v>223</v>
      </c>
      <c r="T142">
        <v>0</v>
      </c>
      <c r="U142" t="s">
        <v>695</v>
      </c>
      <c r="Y142">
        <v>0</v>
      </c>
      <c r="AB142">
        <v>0</v>
      </c>
      <c r="AC142">
        <v>0</v>
      </c>
      <c r="AD142">
        <v>0</v>
      </c>
      <c r="AE142">
        <v>0</v>
      </c>
      <c r="AF142">
        <v>0</v>
      </c>
      <c r="AQ142">
        <v>1</v>
      </c>
      <c r="AR142">
        <f t="shared" si="2"/>
        <v>0</v>
      </c>
      <c r="AS142">
        <v>1</v>
      </c>
      <c r="AT142" t="s">
        <v>138</v>
      </c>
      <c r="AU142">
        <v>47</v>
      </c>
    </row>
    <row r="143" spans="1:47">
      <c r="A143" t="s">
        <v>699</v>
      </c>
      <c r="C143">
        <v>310</v>
      </c>
      <c r="D143" t="s">
        <v>700</v>
      </c>
      <c r="E143">
        <v>132</v>
      </c>
      <c r="F143" t="s">
        <v>701</v>
      </c>
      <c r="G143" t="s">
        <v>219</v>
      </c>
      <c r="H143" t="s">
        <v>260</v>
      </c>
      <c r="I143" t="s">
        <v>702</v>
      </c>
      <c r="J143">
        <v>0.10635</v>
      </c>
      <c r="K143">
        <v>0</v>
      </c>
      <c r="L143">
        <v>0</v>
      </c>
      <c r="M143">
        <v>0</v>
      </c>
      <c r="N143">
        <v>0</v>
      </c>
      <c r="P143">
        <v>0</v>
      </c>
      <c r="Q143">
        <v>0</v>
      </c>
      <c r="R143">
        <v>0</v>
      </c>
      <c r="S143" t="s">
        <v>223</v>
      </c>
      <c r="T143">
        <v>0</v>
      </c>
      <c r="U143" t="s">
        <v>699</v>
      </c>
      <c r="Y143">
        <v>0</v>
      </c>
      <c r="AB143">
        <v>0</v>
      </c>
      <c r="AC143">
        <v>0</v>
      </c>
      <c r="AD143">
        <v>0</v>
      </c>
      <c r="AE143">
        <v>0</v>
      </c>
      <c r="AF143">
        <v>0</v>
      </c>
      <c r="AQ143">
        <v>1</v>
      </c>
      <c r="AR143">
        <f t="shared" si="2"/>
        <v>0</v>
      </c>
      <c r="AS143">
        <v>1</v>
      </c>
      <c r="AT143" t="s">
        <v>135</v>
      </c>
      <c r="AU143">
        <v>44</v>
      </c>
    </row>
    <row r="144" spans="1:47">
      <c r="A144" t="s">
        <v>703</v>
      </c>
      <c r="C144">
        <v>310</v>
      </c>
      <c r="D144" t="s">
        <v>704</v>
      </c>
      <c r="E144">
        <v>101</v>
      </c>
      <c r="F144" t="s">
        <v>705</v>
      </c>
      <c r="G144" t="s">
        <v>219</v>
      </c>
      <c r="H144" t="s">
        <v>220</v>
      </c>
      <c r="I144" t="s">
        <v>706</v>
      </c>
      <c r="J144">
        <v>9.1109999999999997E-2</v>
      </c>
      <c r="K144">
        <v>1</v>
      </c>
      <c r="L144">
        <v>1</v>
      </c>
      <c r="M144">
        <v>1</v>
      </c>
      <c r="N144">
        <v>1</v>
      </c>
      <c r="O144" t="s">
        <v>225</v>
      </c>
      <c r="P144">
        <v>0</v>
      </c>
      <c r="Q144">
        <v>1</v>
      </c>
      <c r="R144">
        <v>300</v>
      </c>
      <c r="S144" t="s">
        <v>223</v>
      </c>
      <c r="T144">
        <v>300</v>
      </c>
      <c r="U144" t="s">
        <v>703</v>
      </c>
      <c r="V144" t="s">
        <v>413</v>
      </c>
      <c r="W144" t="s">
        <v>225</v>
      </c>
      <c r="X144" t="s">
        <v>225</v>
      </c>
      <c r="Y144">
        <v>300</v>
      </c>
      <c r="AB144">
        <v>1</v>
      </c>
      <c r="AC144">
        <v>1</v>
      </c>
      <c r="AD144">
        <v>2</v>
      </c>
      <c r="AE144">
        <v>864</v>
      </c>
      <c r="AF144">
        <v>1</v>
      </c>
      <c r="AQ144">
        <v>1</v>
      </c>
      <c r="AR144">
        <f t="shared" si="2"/>
        <v>9.68</v>
      </c>
      <c r="AS144">
        <v>1</v>
      </c>
      <c r="AT144" t="s">
        <v>135</v>
      </c>
      <c r="AU144">
        <v>44</v>
      </c>
    </row>
    <row r="145" spans="1:47">
      <c r="A145" t="s">
        <v>707</v>
      </c>
      <c r="C145">
        <v>310</v>
      </c>
      <c r="D145" t="s">
        <v>708</v>
      </c>
      <c r="E145">
        <v>132</v>
      </c>
      <c r="F145" t="s">
        <v>676</v>
      </c>
      <c r="G145" t="s">
        <v>219</v>
      </c>
      <c r="H145" t="s">
        <v>260</v>
      </c>
      <c r="I145" t="s">
        <v>709</v>
      </c>
      <c r="J145">
        <v>0.10775</v>
      </c>
      <c r="K145">
        <v>0</v>
      </c>
      <c r="L145">
        <v>0</v>
      </c>
      <c r="M145">
        <v>0</v>
      </c>
      <c r="N145">
        <v>0</v>
      </c>
      <c r="P145">
        <v>0</v>
      </c>
      <c r="Q145">
        <v>0</v>
      </c>
      <c r="R145">
        <v>0</v>
      </c>
      <c r="S145" t="s">
        <v>223</v>
      </c>
      <c r="T145">
        <v>0</v>
      </c>
      <c r="U145" t="s">
        <v>707</v>
      </c>
      <c r="Y145">
        <v>0</v>
      </c>
      <c r="AB145">
        <v>0</v>
      </c>
      <c r="AC145">
        <v>0</v>
      </c>
      <c r="AD145">
        <v>0</v>
      </c>
      <c r="AE145">
        <v>0</v>
      </c>
      <c r="AF145">
        <v>0</v>
      </c>
      <c r="AQ145">
        <v>1</v>
      </c>
      <c r="AR145">
        <f t="shared" si="2"/>
        <v>0</v>
      </c>
      <c r="AS145">
        <v>1</v>
      </c>
      <c r="AT145" t="s">
        <v>135</v>
      </c>
      <c r="AU145">
        <v>44</v>
      </c>
    </row>
    <row r="146" spans="1:47">
      <c r="A146" t="s">
        <v>710</v>
      </c>
      <c r="C146">
        <v>310</v>
      </c>
      <c r="D146" t="s">
        <v>711</v>
      </c>
      <c r="E146">
        <v>132</v>
      </c>
      <c r="F146" t="s">
        <v>712</v>
      </c>
      <c r="G146" t="s">
        <v>324</v>
      </c>
      <c r="H146" t="s">
        <v>260</v>
      </c>
      <c r="I146" t="s">
        <v>713</v>
      </c>
      <c r="J146">
        <v>5.51084</v>
      </c>
      <c r="K146">
        <v>0</v>
      </c>
      <c r="L146">
        <v>0</v>
      </c>
      <c r="M146">
        <v>0</v>
      </c>
      <c r="N146">
        <v>0</v>
      </c>
      <c r="P146">
        <v>0</v>
      </c>
      <c r="Q146">
        <v>0</v>
      </c>
      <c r="R146">
        <v>0</v>
      </c>
      <c r="S146" t="s">
        <v>223</v>
      </c>
      <c r="T146">
        <v>0</v>
      </c>
      <c r="U146" t="s">
        <v>710</v>
      </c>
      <c r="Y146">
        <v>0</v>
      </c>
      <c r="AB146">
        <v>0</v>
      </c>
      <c r="AC146">
        <v>0</v>
      </c>
      <c r="AD146">
        <v>0</v>
      </c>
      <c r="AE146">
        <v>0</v>
      </c>
      <c r="AF146">
        <v>0</v>
      </c>
      <c r="AQ146">
        <v>1</v>
      </c>
      <c r="AR146">
        <f t="shared" si="2"/>
        <v>0</v>
      </c>
      <c r="AS146">
        <v>1</v>
      </c>
      <c r="AT146" t="s">
        <v>138</v>
      </c>
      <c r="AU146">
        <v>47</v>
      </c>
    </row>
    <row r="147" spans="1:47">
      <c r="A147" t="s">
        <v>714</v>
      </c>
      <c r="C147">
        <v>310</v>
      </c>
      <c r="D147" t="s">
        <v>715</v>
      </c>
      <c r="E147">
        <v>101</v>
      </c>
      <c r="F147" t="s">
        <v>716</v>
      </c>
      <c r="G147" t="s">
        <v>219</v>
      </c>
      <c r="H147" t="s">
        <v>220</v>
      </c>
      <c r="I147" t="s">
        <v>717</v>
      </c>
      <c r="J147">
        <v>0.33489999999999998</v>
      </c>
      <c r="K147">
        <v>1</v>
      </c>
      <c r="L147">
        <v>1</v>
      </c>
      <c r="M147">
        <v>1</v>
      </c>
      <c r="N147">
        <v>1</v>
      </c>
      <c r="O147" t="s">
        <v>225</v>
      </c>
      <c r="P147">
        <v>0</v>
      </c>
      <c r="Q147">
        <v>1</v>
      </c>
      <c r="R147">
        <v>26300</v>
      </c>
      <c r="S147" t="s">
        <v>223</v>
      </c>
      <c r="T147">
        <v>26300</v>
      </c>
      <c r="U147" t="s">
        <v>714</v>
      </c>
      <c r="X147" t="s">
        <v>225</v>
      </c>
      <c r="Y147">
        <v>26300</v>
      </c>
      <c r="AB147">
        <v>1</v>
      </c>
      <c r="AC147">
        <v>1</v>
      </c>
      <c r="AD147">
        <v>3</v>
      </c>
      <c r="AE147">
        <v>2750</v>
      </c>
      <c r="AF147">
        <v>2</v>
      </c>
      <c r="AQ147">
        <v>0</v>
      </c>
      <c r="AR147">
        <f t="shared" si="2"/>
        <v>9.68</v>
      </c>
      <c r="AS147">
        <v>1</v>
      </c>
      <c r="AT147" t="s">
        <v>135</v>
      </c>
      <c r="AU147">
        <v>44</v>
      </c>
    </row>
    <row r="148" spans="1:47">
      <c r="A148" t="s">
        <v>718</v>
      </c>
      <c r="C148">
        <v>310</v>
      </c>
      <c r="D148" t="s">
        <v>719</v>
      </c>
      <c r="E148">
        <v>101</v>
      </c>
      <c r="F148" t="s">
        <v>720</v>
      </c>
      <c r="G148" t="s">
        <v>219</v>
      </c>
      <c r="H148" t="s">
        <v>220</v>
      </c>
      <c r="I148" t="s">
        <v>721</v>
      </c>
      <c r="J148">
        <v>0.15851000000000001</v>
      </c>
      <c r="K148">
        <v>1</v>
      </c>
      <c r="L148">
        <v>1</v>
      </c>
      <c r="M148">
        <v>1</v>
      </c>
      <c r="N148">
        <v>1</v>
      </c>
      <c r="O148" t="s">
        <v>225</v>
      </c>
      <c r="P148">
        <v>0</v>
      </c>
      <c r="Q148">
        <v>1</v>
      </c>
      <c r="R148">
        <v>6000</v>
      </c>
      <c r="S148" t="s">
        <v>223</v>
      </c>
      <c r="T148">
        <v>6000</v>
      </c>
      <c r="U148" t="s">
        <v>718</v>
      </c>
      <c r="V148" t="s">
        <v>455</v>
      </c>
      <c r="W148" t="s">
        <v>225</v>
      </c>
      <c r="X148" t="s">
        <v>225</v>
      </c>
      <c r="Y148">
        <v>6000</v>
      </c>
      <c r="AB148">
        <v>1</v>
      </c>
      <c r="AC148">
        <v>1</v>
      </c>
      <c r="AD148">
        <v>3</v>
      </c>
      <c r="AE148">
        <v>860</v>
      </c>
      <c r="AF148">
        <v>1</v>
      </c>
      <c r="AQ148">
        <v>1</v>
      </c>
      <c r="AR148">
        <f t="shared" si="2"/>
        <v>9.68</v>
      </c>
      <c r="AS148">
        <v>1</v>
      </c>
      <c r="AT148" t="s">
        <v>135</v>
      </c>
      <c r="AU148">
        <v>44</v>
      </c>
    </row>
    <row r="149" spans="1:47">
      <c r="A149" t="s">
        <v>722</v>
      </c>
      <c r="C149">
        <v>310</v>
      </c>
      <c r="D149" t="s">
        <v>723</v>
      </c>
      <c r="E149">
        <v>101</v>
      </c>
      <c r="F149" t="s">
        <v>724</v>
      </c>
      <c r="G149" t="s">
        <v>219</v>
      </c>
      <c r="H149" t="s">
        <v>220</v>
      </c>
      <c r="I149" t="s">
        <v>725</v>
      </c>
      <c r="J149">
        <v>0.10409</v>
      </c>
      <c r="K149">
        <v>1</v>
      </c>
      <c r="L149">
        <v>1</v>
      </c>
      <c r="M149">
        <v>1</v>
      </c>
      <c r="N149">
        <v>1</v>
      </c>
      <c r="O149" t="s">
        <v>225</v>
      </c>
      <c r="P149">
        <v>0</v>
      </c>
      <c r="Q149">
        <v>1</v>
      </c>
      <c r="R149">
        <v>2500</v>
      </c>
      <c r="S149" t="s">
        <v>223</v>
      </c>
      <c r="T149">
        <v>2500</v>
      </c>
      <c r="U149" t="s">
        <v>722</v>
      </c>
      <c r="V149" t="s">
        <v>455</v>
      </c>
      <c r="W149" t="s">
        <v>225</v>
      </c>
      <c r="X149" t="s">
        <v>225</v>
      </c>
      <c r="Y149">
        <v>2500</v>
      </c>
      <c r="AB149">
        <v>1</v>
      </c>
      <c r="AC149">
        <v>1</v>
      </c>
      <c r="AD149">
        <v>3</v>
      </c>
      <c r="AE149">
        <v>880</v>
      </c>
      <c r="AF149">
        <v>1</v>
      </c>
      <c r="AQ149">
        <v>1</v>
      </c>
      <c r="AR149">
        <f t="shared" si="2"/>
        <v>9.68</v>
      </c>
      <c r="AS149">
        <v>1</v>
      </c>
      <c r="AT149" t="s">
        <v>135</v>
      </c>
      <c r="AU149">
        <v>44</v>
      </c>
    </row>
    <row r="150" spans="1:47">
      <c r="A150" t="s">
        <v>726</v>
      </c>
      <c r="C150">
        <v>310</v>
      </c>
      <c r="D150" t="s">
        <v>727</v>
      </c>
      <c r="E150">
        <v>101</v>
      </c>
      <c r="F150" t="s">
        <v>701</v>
      </c>
      <c r="G150" t="s">
        <v>219</v>
      </c>
      <c r="H150" t="s">
        <v>220</v>
      </c>
      <c r="I150" t="s">
        <v>728</v>
      </c>
      <c r="J150">
        <v>0.1421</v>
      </c>
      <c r="K150">
        <v>1</v>
      </c>
      <c r="L150">
        <v>1</v>
      </c>
      <c r="M150">
        <v>1</v>
      </c>
      <c r="N150">
        <v>1</v>
      </c>
      <c r="O150" t="s">
        <v>225</v>
      </c>
      <c r="P150">
        <v>0</v>
      </c>
      <c r="Q150">
        <v>1</v>
      </c>
      <c r="R150">
        <v>4600</v>
      </c>
      <c r="S150" t="s">
        <v>243</v>
      </c>
      <c r="T150">
        <v>4600</v>
      </c>
      <c r="U150" t="s">
        <v>726</v>
      </c>
      <c r="V150" t="s">
        <v>455</v>
      </c>
      <c r="W150" t="s">
        <v>225</v>
      </c>
      <c r="X150" t="s">
        <v>225</v>
      </c>
      <c r="Y150">
        <v>4600</v>
      </c>
      <c r="AB150">
        <v>1</v>
      </c>
      <c r="AC150">
        <v>1</v>
      </c>
      <c r="AD150">
        <v>3</v>
      </c>
      <c r="AE150">
        <v>960</v>
      </c>
      <c r="AF150">
        <v>1</v>
      </c>
      <c r="AQ150">
        <v>2</v>
      </c>
      <c r="AR150">
        <f t="shared" si="2"/>
        <v>9.68</v>
      </c>
      <c r="AS150">
        <v>1</v>
      </c>
      <c r="AT150" t="s">
        <v>135</v>
      </c>
      <c r="AU150">
        <v>44</v>
      </c>
    </row>
    <row r="151" spans="1:47">
      <c r="A151" t="s">
        <v>729</v>
      </c>
      <c r="C151">
        <v>310</v>
      </c>
      <c r="D151" t="s">
        <v>730</v>
      </c>
      <c r="E151">
        <v>101</v>
      </c>
      <c r="F151" t="s">
        <v>731</v>
      </c>
      <c r="G151" t="s">
        <v>324</v>
      </c>
      <c r="H151" t="s">
        <v>220</v>
      </c>
      <c r="I151" t="s">
        <v>732</v>
      </c>
      <c r="J151">
        <v>3.5866199999999999</v>
      </c>
      <c r="K151">
        <v>1</v>
      </c>
      <c r="L151">
        <v>1</v>
      </c>
      <c r="M151">
        <v>1</v>
      </c>
      <c r="N151">
        <v>1</v>
      </c>
      <c r="O151" t="s">
        <v>225</v>
      </c>
      <c r="P151">
        <v>0</v>
      </c>
      <c r="Q151">
        <v>0</v>
      </c>
      <c r="R151">
        <v>0</v>
      </c>
      <c r="S151" t="s">
        <v>223</v>
      </c>
      <c r="T151">
        <v>0</v>
      </c>
      <c r="U151" t="s">
        <v>729</v>
      </c>
      <c r="V151" t="s">
        <v>224</v>
      </c>
      <c r="W151" t="s">
        <v>225</v>
      </c>
      <c r="X151" t="s">
        <v>225</v>
      </c>
      <c r="Y151">
        <v>0</v>
      </c>
      <c r="AB151">
        <v>1</v>
      </c>
      <c r="AC151">
        <v>1</v>
      </c>
      <c r="AD151">
        <v>3</v>
      </c>
      <c r="AE151">
        <v>1885</v>
      </c>
      <c r="AF151">
        <v>1.75</v>
      </c>
      <c r="AQ151">
        <v>1</v>
      </c>
      <c r="AR151">
        <f t="shared" si="2"/>
        <v>9.68</v>
      </c>
      <c r="AS151">
        <v>1</v>
      </c>
      <c r="AT151" t="s">
        <v>138</v>
      </c>
      <c r="AU151">
        <v>47</v>
      </c>
    </row>
    <row r="152" spans="1:47">
      <c r="A152" t="s">
        <v>733</v>
      </c>
      <c r="C152">
        <v>310</v>
      </c>
      <c r="D152" t="s">
        <v>734</v>
      </c>
      <c r="E152">
        <v>101</v>
      </c>
      <c r="F152" t="s">
        <v>735</v>
      </c>
      <c r="G152" t="s">
        <v>219</v>
      </c>
      <c r="H152" t="s">
        <v>220</v>
      </c>
      <c r="I152" t="s">
        <v>736</v>
      </c>
      <c r="J152">
        <v>0.28722999999999999</v>
      </c>
      <c r="K152">
        <v>1</v>
      </c>
      <c r="L152">
        <v>1</v>
      </c>
      <c r="M152">
        <v>1</v>
      </c>
      <c r="N152">
        <v>1</v>
      </c>
      <c r="O152" t="s">
        <v>225</v>
      </c>
      <c r="P152">
        <v>0</v>
      </c>
      <c r="Q152">
        <v>1</v>
      </c>
      <c r="R152">
        <v>1400</v>
      </c>
      <c r="S152" t="s">
        <v>243</v>
      </c>
      <c r="T152">
        <v>1400</v>
      </c>
      <c r="U152" t="s">
        <v>733</v>
      </c>
      <c r="V152" t="s">
        <v>455</v>
      </c>
      <c r="W152" t="s">
        <v>225</v>
      </c>
      <c r="X152" t="s">
        <v>225</v>
      </c>
      <c r="Y152">
        <v>1400</v>
      </c>
      <c r="AB152">
        <v>1</v>
      </c>
      <c r="AC152">
        <v>1</v>
      </c>
      <c r="AD152">
        <v>2</v>
      </c>
      <c r="AE152">
        <v>586</v>
      </c>
      <c r="AF152">
        <v>1</v>
      </c>
      <c r="AQ152">
        <v>3</v>
      </c>
      <c r="AR152">
        <f t="shared" si="2"/>
        <v>9.68</v>
      </c>
      <c r="AS152">
        <v>1</v>
      </c>
      <c r="AT152" t="s">
        <v>135</v>
      </c>
      <c r="AU152">
        <v>44</v>
      </c>
    </row>
    <row r="153" spans="1:47">
      <c r="A153" t="s">
        <v>737</v>
      </c>
      <c r="C153">
        <v>310</v>
      </c>
      <c r="D153" t="s">
        <v>738</v>
      </c>
      <c r="E153">
        <v>101</v>
      </c>
      <c r="F153" t="s">
        <v>739</v>
      </c>
      <c r="G153" t="s">
        <v>219</v>
      </c>
      <c r="H153" t="s">
        <v>220</v>
      </c>
      <c r="I153" t="s">
        <v>740</v>
      </c>
      <c r="J153">
        <v>0.13714999999999999</v>
      </c>
      <c r="K153">
        <v>1</v>
      </c>
      <c r="L153">
        <v>1</v>
      </c>
      <c r="M153">
        <v>1</v>
      </c>
      <c r="N153">
        <v>1</v>
      </c>
      <c r="O153" t="s">
        <v>225</v>
      </c>
      <c r="P153">
        <v>0</v>
      </c>
      <c r="Q153">
        <v>1</v>
      </c>
      <c r="R153">
        <v>1400</v>
      </c>
      <c r="S153" t="s">
        <v>223</v>
      </c>
      <c r="T153">
        <v>1400</v>
      </c>
      <c r="U153" t="s">
        <v>737</v>
      </c>
      <c r="V153" t="s">
        <v>413</v>
      </c>
      <c r="W153" t="s">
        <v>225</v>
      </c>
      <c r="X153" t="s">
        <v>225</v>
      </c>
      <c r="Y153">
        <v>1400</v>
      </c>
      <c r="AB153">
        <v>1</v>
      </c>
      <c r="AC153">
        <v>1</v>
      </c>
      <c r="AD153">
        <v>2</v>
      </c>
      <c r="AE153">
        <v>1624</v>
      </c>
      <c r="AF153">
        <v>1.75</v>
      </c>
      <c r="AQ153">
        <v>1</v>
      </c>
      <c r="AR153">
        <f t="shared" si="2"/>
        <v>9.68</v>
      </c>
      <c r="AS153">
        <v>1</v>
      </c>
      <c r="AT153" t="s">
        <v>135</v>
      </c>
      <c r="AU153">
        <v>44</v>
      </c>
    </row>
    <row r="154" spans="1:47">
      <c r="A154" t="s">
        <v>741</v>
      </c>
      <c r="C154">
        <v>310</v>
      </c>
      <c r="D154" t="s">
        <v>742</v>
      </c>
      <c r="E154">
        <v>109</v>
      </c>
      <c r="F154" t="s">
        <v>712</v>
      </c>
      <c r="G154" t="s">
        <v>324</v>
      </c>
      <c r="H154" t="s">
        <v>743</v>
      </c>
      <c r="I154" t="s">
        <v>744</v>
      </c>
      <c r="J154">
        <v>3.9786100000000002</v>
      </c>
      <c r="K154">
        <v>3</v>
      </c>
      <c r="L154">
        <v>3</v>
      </c>
      <c r="M154">
        <v>3</v>
      </c>
      <c r="N154">
        <v>3</v>
      </c>
      <c r="O154" t="s">
        <v>225</v>
      </c>
      <c r="P154">
        <v>0</v>
      </c>
      <c r="Q154">
        <v>0</v>
      </c>
      <c r="R154">
        <v>0</v>
      </c>
      <c r="S154" t="s">
        <v>223</v>
      </c>
      <c r="T154">
        <v>0</v>
      </c>
      <c r="U154" t="s">
        <v>741</v>
      </c>
      <c r="V154" t="s">
        <v>224</v>
      </c>
      <c r="W154" t="s">
        <v>225</v>
      </c>
      <c r="X154" t="s">
        <v>225</v>
      </c>
      <c r="Y154">
        <v>0</v>
      </c>
      <c r="AB154">
        <v>3</v>
      </c>
      <c r="AC154">
        <v>3</v>
      </c>
      <c r="AD154">
        <v>4</v>
      </c>
      <c r="AE154">
        <v>4636</v>
      </c>
      <c r="AF154">
        <v>2</v>
      </c>
      <c r="AQ154">
        <v>1</v>
      </c>
      <c r="AR154">
        <f t="shared" si="2"/>
        <v>29.04</v>
      </c>
      <c r="AS154">
        <v>1</v>
      </c>
      <c r="AT154" t="s">
        <v>138</v>
      </c>
      <c r="AU154">
        <v>47</v>
      </c>
    </row>
    <row r="155" spans="1:47">
      <c r="A155" t="s">
        <v>745</v>
      </c>
      <c r="C155">
        <v>310</v>
      </c>
      <c r="D155" t="s">
        <v>746</v>
      </c>
      <c r="E155">
        <v>101</v>
      </c>
      <c r="F155" t="s">
        <v>747</v>
      </c>
      <c r="G155" t="s">
        <v>219</v>
      </c>
      <c r="H155" t="s">
        <v>220</v>
      </c>
      <c r="I155" t="s">
        <v>748</v>
      </c>
      <c r="J155">
        <v>0.17065</v>
      </c>
      <c r="K155">
        <v>1</v>
      </c>
      <c r="L155">
        <v>1</v>
      </c>
      <c r="M155">
        <v>1</v>
      </c>
      <c r="N155">
        <v>1</v>
      </c>
      <c r="O155" t="s">
        <v>225</v>
      </c>
      <c r="P155">
        <v>0</v>
      </c>
      <c r="Q155">
        <v>1</v>
      </c>
      <c r="R155">
        <v>13200</v>
      </c>
      <c r="S155" t="s">
        <v>223</v>
      </c>
      <c r="T155">
        <v>13200</v>
      </c>
      <c r="U155" t="s">
        <v>745</v>
      </c>
      <c r="V155" t="s">
        <v>455</v>
      </c>
      <c r="W155" t="s">
        <v>225</v>
      </c>
      <c r="X155" t="s">
        <v>225</v>
      </c>
      <c r="Y155">
        <v>13200</v>
      </c>
      <c r="AB155">
        <v>1</v>
      </c>
      <c r="AC155">
        <v>1</v>
      </c>
      <c r="AD155">
        <v>2</v>
      </c>
      <c r="AE155">
        <v>950</v>
      </c>
      <c r="AF155">
        <v>1</v>
      </c>
      <c r="AQ155">
        <v>2</v>
      </c>
      <c r="AR155">
        <f t="shared" si="2"/>
        <v>9.68</v>
      </c>
      <c r="AS155">
        <v>1</v>
      </c>
      <c r="AT155" t="s">
        <v>135</v>
      </c>
      <c r="AU155">
        <v>44</v>
      </c>
    </row>
    <row r="156" spans="1:47">
      <c r="A156" t="s">
        <v>749</v>
      </c>
      <c r="C156">
        <v>310</v>
      </c>
      <c r="D156" t="s">
        <v>750</v>
      </c>
      <c r="E156">
        <v>106</v>
      </c>
      <c r="F156" t="s">
        <v>751</v>
      </c>
      <c r="G156" t="s">
        <v>219</v>
      </c>
      <c r="H156" t="s">
        <v>355</v>
      </c>
      <c r="I156" t="s">
        <v>752</v>
      </c>
      <c r="J156">
        <v>0.33739999999999998</v>
      </c>
      <c r="K156">
        <v>0</v>
      </c>
      <c r="L156">
        <v>0</v>
      </c>
      <c r="M156">
        <v>0</v>
      </c>
      <c r="N156">
        <v>0</v>
      </c>
      <c r="P156">
        <v>0</v>
      </c>
      <c r="Q156">
        <v>0</v>
      </c>
      <c r="R156">
        <v>0</v>
      </c>
      <c r="S156" t="s">
        <v>223</v>
      </c>
      <c r="T156">
        <v>0</v>
      </c>
      <c r="U156" t="s">
        <v>749</v>
      </c>
      <c r="Y156">
        <v>0</v>
      </c>
      <c r="AB156">
        <v>0</v>
      </c>
      <c r="AC156">
        <v>0</v>
      </c>
      <c r="AD156">
        <v>0</v>
      </c>
      <c r="AE156">
        <v>0</v>
      </c>
      <c r="AF156">
        <v>0</v>
      </c>
      <c r="AQ156">
        <v>1</v>
      </c>
      <c r="AR156">
        <f t="shared" si="2"/>
        <v>0</v>
      </c>
      <c r="AS156">
        <v>1</v>
      </c>
      <c r="AT156" t="s">
        <v>135</v>
      </c>
      <c r="AU156">
        <v>44</v>
      </c>
    </row>
    <row r="157" spans="1:47">
      <c r="A157" t="s">
        <v>753</v>
      </c>
      <c r="C157">
        <v>310</v>
      </c>
      <c r="D157" t="s">
        <v>754</v>
      </c>
      <c r="E157">
        <v>101</v>
      </c>
      <c r="F157" t="s">
        <v>755</v>
      </c>
      <c r="G157" t="s">
        <v>219</v>
      </c>
      <c r="H157" t="s">
        <v>220</v>
      </c>
      <c r="I157" t="s">
        <v>756</v>
      </c>
      <c r="J157">
        <v>0.18704999999999999</v>
      </c>
      <c r="K157">
        <v>1</v>
      </c>
      <c r="L157">
        <v>1</v>
      </c>
      <c r="M157">
        <v>1</v>
      </c>
      <c r="N157">
        <v>1</v>
      </c>
      <c r="O157" t="s">
        <v>225</v>
      </c>
      <c r="P157">
        <v>0</v>
      </c>
      <c r="Q157">
        <v>1</v>
      </c>
      <c r="R157">
        <v>400</v>
      </c>
      <c r="S157" t="s">
        <v>223</v>
      </c>
      <c r="T157">
        <v>400</v>
      </c>
      <c r="U157" t="s">
        <v>753</v>
      </c>
      <c r="V157" t="s">
        <v>455</v>
      </c>
      <c r="W157" t="s">
        <v>225</v>
      </c>
      <c r="X157" t="s">
        <v>225</v>
      </c>
      <c r="Y157">
        <v>400</v>
      </c>
      <c r="AB157">
        <v>1</v>
      </c>
      <c r="AC157">
        <v>1</v>
      </c>
      <c r="AD157">
        <v>2</v>
      </c>
      <c r="AE157">
        <v>584</v>
      </c>
      <c r="AF157">
        <v>1</v>
      </c>
      <c r="AQ157">
        <v>2</v>
      </c>
      <c r="AR157">
        <f t="shared" si="2"/>
        <v>9.68</v>
      </c>
      <c r="AS157">
        <v>1</v>
      </c>
      <c r="AT157" t="s">
        <v>135</v>
      </c>
      <c r="AU157">
        <v>44</v>
      </c>
    </row>
    <row r="158" spans="1:47">
      <c r="A158" t="s">
        <v>757</v>
      </c>
      <c r="C158">
        <v>310</v>
      </c>
      <c r="D158" t="s">
        <v>758</v>
      </c>
      <c r="E158">
        <v>101</v>
      </c>
      <c r="F158" t="s">
        <v>759</v>
      </c>
      <c r="G158" t="s">
        <v>219</v>
      </c>
      <c r="H158" t="s">
        <v>220</v>
      </c>
      <c r="I158" t="s">
        <v>760</v>
      </c>
      <c r="J158">
        <v>0.13880000000000001</v>
      </c>
      <c r="K158">
        <v>1</v>
      </c>
      <c r="L158">
        <v>1</v>
      </c>
      <c r="M158">
        <v>1</v>
      </c>
      <c r="N158">
        <v>1</v>
      </c>
      <c r="O158" t="s">
        <v>225</v>
      </c>
      <c r="P158">
        <v>0</v>
      </c>
      <c r="Q158">
        <v>1</v>
      </c>
      <c r="R158">
        <v>1800</v>
      </c>
      <c r="S158" t="s">
        <v>223</v>
      </c>
      <c r="T158">
        <v>1800</v>
      </c>
      <c r="U158" t="s">
        <v>757</v>
      </c>
      <c r="V158" t="s">
        <v>413</v>
      </c>
      <c r="W158" t="s">
        <v>225</v>
      </c>
      <c r="X158" t="s">
        <v>225</v>
      </c>
      <c r="Y158">
        <v>1800</v>
      </c>
      <c r="AB158">
        <v>1</v>
      </c>
      <c r="AC158">
        <v>1</v>
      </c>
      <c r="AD158">
        <v>1</v>
      </c>
      <c r="AE158">
        <v>1248</v>
      </c>
      <c r="AF158">
        <v>1.3</v>
      </c>
      <c r="AQ158">
        <v>1</v>
      </c>
      <c r="AR158">
        <f t="shared" si="2"/>
        <v>9.68</v>
      </c>
      <c r="AS158">
        <v>1</v>
      </c>
      <c r="AT158" t="s">
        <v>135</v>
      </c>
      <c r="AU158">
        <v>44</v>
      </c>
    </row>
    <row r="159" spans="1:47">
      <c r="A159" t="s">
        <v>761</v>
      </c>
      <c r="C159">
        <v>310</v>
      </c>
      <c r="D159" t="s">
        <v>762</v>
      </c>
      <c r="E159">
        <v>101</v>
      </c>
      <c r="F159" t="s">
        <v>763</v>
      </c>
      <c r="G159" t="s">
        <v>219</v>
      </c>
      <c r="H159" t="s">
        <v>220</v>
      </c>
      <c r="I159" t="s">
        <v>764</v>
      </c>
      <c r="J159">
        <v>0.50331999999999999</v>
      </c>
      <c r="K159">
        <v>1</v>
      </c>
      <c r="L159">
        <v>1</v>
      </c>
      <c r="M159">
        <v>1</v>
      </c>
      <c r="N159">
        <v>1</v>
      </c>
      <c r="O159" t="s">
        <v>225</v>
      </c>
      <c r="P159">
        <v>0</v>
      </c>
      <c r="Q159">
        <v>1</v>
      </c>
      <c r="R159">
        <v>20400</v>
      </c>
      <c r="S159" t="s">
        <v>223</v>
      </c>
      <c r="T159">
        <v>20400</v>
      </c>
      <c r="U159" t="s">
        <v>761</v>
      </c>
      <c r="X159" t="s">
        <v>225</v>
      </c>
      <c r="Y159">
        <v>20400</v>
      </c>
      <c r="AB159">
        <v>1</v>
      </c>
      <c r="AC159">
        <v>1</v>
      </c>
      <c r="AD159">
        <v>3</v>
      </c>
      <c r="AE159">
        <v>2024</v>
      </c>
      <c r="AF159">
        <v>1</v>
      </c>
      <c r="AQ159">
        <v>0</v>
      </c>
      <c r="AR159">
        <f t="shared" si="2"/>
        <v>9.68</v>
      </c>
      <c r="AS159">
        <v>1</v>
      </c>
      <c r="AT159" t="s">
        <v>135</v>
      </c>
      <c r="AU159">
        <v>44</v>
      </c>
    </row>
    <row r="160" spans="1:47">
      <c r="A160" t="s">
        <v>765</v>
      </c>
      <c r="C160">
        <v>310</v>
      </c>
      <c r="D160" t="s">
        <v>766</v>
      </c>
      <c r="E160">
        <v>132</v>
      </c>
      <c r="F160" t="s">
        <v>767</v>
      </c>
      <c r="G160" t="s">
        <v>219</v>
      </c>
      <c r="H160" t="s">
        <v>260</v>
      </c>
      <c r="I160" t="s">
        <v>768</v>
      </c>
      <c r="J160">
        <v>0.52946000000000004</v>
      </c>
      <c r="K160">
        <v>0</v>
      </c>
      <c r="L160">
        <v>0</v>
      </c>
      <c r="M160">
        <v>0</v>
      </c>
      <c r="N160">
        <v>0</v>
      </c>
      <c r="P160">
        <v>0</v>
      </c>
      <c r="Q160">
        <v>0</v>
      </c>
      <c r="R160">
        <v>0</v>
      </c>
      <c r="S160" t="s">
        <v>223</v>
      </c>
      <c r="T160">
        <v>0</v>
      </c>
      <c r="U160" t="s">
        <v>765</v>
      </c>
      <c r="Y160">
        <v>0</v>
      </c>
      <c r="AB160">
        <v>0</v>
      </c>
      <c r="AC160">
        <v>0</v>
      </c>
      <c r="AD160">
        <v>0</v>
      </c>
      <c r="AE160">
        <v>0</v>
      </c>
      <c r="AF160">
        <v>0</v>
      </c>
      <c r="AQ160">
        <v>0</v>
      </c>
      <c r="AR160">
        <f t="shared" si="2"/>
        <v>0</v>
      </c>
      <c r="AS160">
        <v>1</v>
      </c>
      <c r="AT160" t="s">
        <v>135</v>
      </c>
      <c r="AU160">
        <v>44</v>
      </c>
    </row>
    <row r="161" spans="1:47">
      <c r="A161" t="s">
        <v>769</v>
      </c>
      <c r="C161">
        <v>310</v>
      </c>
      <c r="D161" t="s">
        <v>683</v>
      </c>
      <c r="E161">
        <v>109</v>
      </c>
      <c r="F161" t="s">
        <v>770</v>
      </c>
      <c r="G161" t="s">
        <v>219</v>
      </c>
      <c r="H161" t="s">
        <v>743</v>
      </c>
      <c r="I161" t="s">
        <v>771</v>
      </c>
      <c r="J161">
        <v>0.16012000000000001</v>
      </c>
      <c r="K161">
        <v>2</v>
      </c>
      <c r="L161">
        <v>2</v>
      </c>
      <c r="M161">
        <v>2</v>
      </c>
      <c r="N161">
        <v>2</v>
      </c>
      <c r="O161" t="s">
        <v>225</v>
      </c>
      <c r="P161">
        <v>0</v>
      </c>
      <c r="Q161">
        <v>1</v>
      </c>
      <c r="R161">
        <v>5200</v>
      </c>
      <c r="S161" t="s">
        <v>223</v>
      </c>
      <c r="T161">
        <v>5200</v>
      </c>
      <c r="U161" t="s">
        <v>769</v>
      </c>
      <c r="V161" t="s">
        <v>455</v>
      </c>
      <c r="W161" t="s">
        <v>225</v>
      </c>
      <c r="X161" t="s">
        <v>225</v>
      </c>
      <c r="Y161">
        <v>5200</v>
      </c>
      <c r="AB161">
        <v>2</v>
      </c>
      <c r="AC161">
        <v>2</v>
      </c>
      <c r="AD161">
        <v>2</v>
      </c>
      <c r="AE161">
        <v>696</v>
      </c>
      <c r="AF161">
        <v>1</v>
      </c>
      <c r="AQ161">
        <v>1</v>
      </c>
      <c r="AR161">
        <f t="shared" si="2"/>
        <v>19.36</v>
      </c>
      <c r="AS161">
        <v>1</v>
      </c>
      <c r="AT161" t="s">
        <v>135</v>
      </c>
      <c r="AU161">
        <v>44</v>
      </c>
    </row>
    <row r="162" spans="1:47">
      <c r="A162" t="s">
        <v>772</v>
      </c>
      <c r="C162">
        <v>310</v>
      </c>
      <c r="D162" t="s">
        <v>773</v>
      </c>
      <c r="E162">
        <v>101</v>
      </c>
      <c r="F162" t="s">
        <v>774</v>
      </c>
      <c r="G162" t="s">
        <v>219</v>
      </c>
      <c r="H162" t="s">
        <v>220</v>
      </c>
      <c r="I162" t="s">
        <v>775</v>
      </c>
      <c r="J162">
        <v>0.11334</v>
      </c>
      <c r="K162">
        <v>1</v>
      </c>
      <c r="L162">
        <v>1</v>
      </c>
      <c r="M162">
        <v>1</v>
      </c>
      <c r="N162">
        <v>1</v>
      </c>
      <c r="O162" t="s">
        <v>225</v>
      </c>
      <c r="P162">
        <v>0</v>
      </c>
      <c r="Q162">
        <v>1</v>
      </c>
      <c r="R162">
        <v>1900</v>
      </c>
      <c r="S162" t="s">
        <v>223</v>
      </c>
      <c r="T162">
        <v>1900</v>
      </c>
      <c r="U162" t="s">
        <v>772</v>
      </c>
      <c r="V162" t="s">
        <v>413</v>
      </c>
      <c r="W162" t="s">
        <v>225</v>
      </c>
      <c r="X162" t="s">
        <v>225</v>
      </c>
      <c r="Y162">
        <v>1900</v>
      </c>
      <c r="AB162">
        <v>1</v>
      </c>
      <c r="AC162">
        <v>1</v>
      </c>
      <c r="AD162">
        <v>2</v>
      </c>
      <c r="AE162">
        <v>1009</v>
      </c>
      <c r="AF162">
        <v>1.3</v>
      </c>
      <c r="AQ162">
        <v>1</v>
      </c>
      <c r="AR162">
        <f t="shared" si="2"/>
        <v>9.68</v>
      </c>
      <c r="AS162">
        <v>1</v>
      </c>
      <c r="AT162" t="s">
        <v>135</v>
      </c>
      <c r="AU162">
        <v>44</v>
      </c>
    </row>
    <row r="163" spans="1:47">
      <c r="A163" t="s">
        <v>776</v>
      </c>
      <c r="C163">
        <v>310</v>
      </c>
      <c r="D163" t="s">
        <v>708</v>
      </c>
      <c r="E163">
        <v>132</v>
      </c>
      <c r="F163" t="s">
        <v>755</v>
      </c>
      <c r="G163" t="s">
        <v>219</v>
      </c>
      <c r="H163" t="s">
        <v>260</v>
      </c>
      <c r="I163" t="s">
        <v>777</v>
      </c>
      <c r="J163">
        <v>9.11E-2</v>
      </c>
      <c r="K163">
        <v>0</v>
      </c>
      <c r="L163">
        <v>0</v>
      </c>
      <c r="M163">
        <v>0</v>
      </c>
      <c r="N163">
        <v>0</v>
      </c>
      <c r="P163">
        <v>0</v>
      </c>
      <c r="Q163">
        <v>0</v>
      </c>
      <c r="R163">
        <v>0</v>
      </c>
      <c r="S163" t="s">
        <v>223</v>
      </c>
      <c r="T163">
        <v>0</v>
      </c>
      <c r="U163" t="s">
        <v>776</v>
      </c>
      <c r="Y163">
        <v>0</v>
      </c>
      <c r="AB163">
        <v>0</v>
      </c>
      <c r="AC163">
        <v>0</v>
      </c>
      <c r="AD163">
        <v>0</v>
      </c>
      <c r="AE163">
        <v>0</v>
      </c>
      <c r="AF163">
        <v>0</v>
      </c>
      <c r="AQ163">
        <v>1</v>
      </c>
      <c r="AR163">
        <f t="shared" si="2"/>
        <v>0</v>
      </c>
      <c r="AS163">
        <v>1</v>
      </c>
      <c r="AT163" t="s">
        <v>135</v>
      </c>
      <c r="AU163">
        <v>44</v>
      </c>
    </row>
    <row r="164" spans="1:47">
      <c r="A164" t="s">
        <v>778</v>
      </c>
      <c r="C164">
        <v>310</v>
      </c>
      <c r="D164" t="s">
        <v>779</v>
      </c>
      <c r="E164">
        <v>101</v>
      </c>
      <c r="F164" t="s">
        <v>780</v>
      </c>
      <c r="G164" t="s">
        <v>219</v>
      </c>
      <c r="H164" t="s">
        <v>220</v>
      </c>
      <c r="I164" t="s">
        <v>781</v>
      </c>
      <c r="J164">
        <v>1.5557000000000001</v>
      </c>
      <c r="K164">
        <v>1</v>
      </c>
      <c r="L164">
        <v>1</v>
      </c>
      <c r="M164">
        <v>1</v>
      </c>
      <c r="N164">
        <v>1</v>
      </c>
      <c r="O164" t="s">
        <v>225</v>
      </c>
      <c r="P164">
        <v>0</v>
      </c>
      <c r="Q164">
        <v>0</v>
      </c>
      <c r="R164">
        <v>0</v>
      </c>
      <c r="S164" t="s">
        <v>223</v>
      </c>
      <c r="T164">
        <v>0</v>
      </c>
      <c r="U164" t="s">
        <v>778</v>
      </c>
      <c r="X164" t="s">
        <v>225</v>
      </c>
      <c r="Y164">
        <v>0</v>
      </c>
      <c r="AB164">
        <v>1</v>
      </c>
      <c r="AC164">
        <v>1</v>
      </c>
      <c r="AD164">
        <v>4</v>
      </c>
      <c r="AE164">
        <v>3248</v>
      </c>
      <c r="AF164">
        <v>2</v>
      </c>
      <c r="AQ164">
        <v>1</v>
      </c>
      <c r="AR164">
        <f t="shared" si="2"/>
        <v>9.68</v>
      </c>
      <c r="AS164">
        <v>1</v>
      </c>
      <c r="AT164" t="s">
        <v>135</v>
      </c>
      <c r="AU164">
        <v>44</v>
      </c>
    </row>
    <row r="165" spans="1:47">
      <c r="A165" t="s">
        <v>782</v>
      </c>
      <c r="C165">
        <v>310</v>
      </c>
      <c r="D165" t="s">
        <v>783</v>
      </c>
      <c r="E165">
        <v>101</v>
      </c>
      <c r="F165" t="s">
        <v>784</v>
      </c>
      <c r="G165" t="s">
        <v>219</v>
      </c>
      <c r="H165" t="s">
        <v>220</v>
      </c>
      <c r="I165" t="s">
        <v>785</v>
      </c>
      <c r="J165">
        <v>0.18714</v>
      </c>
      <c r="K165">
        <v>1</v>
      </c>
      <c r="L165">
        <v>1</v>
      </c>
      <c r="M165">
        <v>1</v>
      </c>
      <c r="N165">
        <v>1</v>
      </c>
      <c r="O165" t="s">
        <v>225</v>
      </c>
      <c r="P165">
        <v>0</v>
      </c>
      <c r="Q165">
        <v>1</v>
      </c>
      <c r="R165">
        <v>4400</v>
      </c>
      <c r="S165" t="s">
        <v>223</v>
      </c>
      <c r="T165">
        <v>4400</v>
      </c>
      <c r="U165" t="s">
        <v>782</v>
      </c>
      <c r="V165" t="s">
        <v>455</v>
      </c>
      <c r="W165" t="s">
        <v>225</v>
      </c>
      <c r="X165" t="s">
        <v>225</v>
      </c>
      <c r="Y165">
        <v>4400</v>
      </c>
      <c r="AB165">
        <v>1</v>
      </c>
      <c r="AC165">
        <v>1</v>
      </c>
      <c r="AD165">
        <v>2</v>
      </c>
      <c r="AE165">
        <v>1104</v>
      </c>
      <c r="AF165">
        <v>1</v>
      </c>
      <c r="AQ165">
        <v>1</v>
      </c>
      <c r="AR165">
        <f t="shared" si="2"/>
        <v>9.68</v>
      </c>
      <c r="AS165">
        <v>1</v>
      </c>
      <c r="AT165" t="s">
        <v>135</v>
      </c>
      <c r="AU165">
        <v>44</v>
      </c>
    </row>
    <row r="166" spans="1:47">
      <c r="A166" t="s">
        <v>786</v>
      </c>
      <c r="C166">
        <v>310</v>
      </c>
      <c r="D166" t="s">
        <v>787</v>
      </c>
      <c r="E166">
        <v>101</v>
      </c>
      <c r="F166" t="s">
        <v>788</v>
      </c>
      <c r="G166" t="s">
        <v>219</v>
      </c>
      <c r="H166" t="s">
        <v>220</v>
      </c>
      <c r="I166" t="s">
        <v>789</v>
      </c>
      <c r="J166">
        <v>0.65203999999999995</v>
      </c>
      <c r="K166">
        <v>1</v>
      </c>
      <c r="L166">
        <v>1</v>
      </c>
      <c r="M166">
        <v>1</v>
      </c>
      <c r="N166">
        <v>1</v>
      </c>
      <c r="O166" t="s">
        <v>225</v>
      </c>
      <c r="P166">
        <v>0</v>
      </c>
      <c r="Q166">
        <v>0</v>
      </c>
      <c r="R166">
        <v>0</v>
      </c>
      <c r="S166" t="s">
        <v>223</v>
      </c>
      <c r="T166">
        <v>0</v>
      </c>
      <c r="U166" t="s">
        <v>786</v>
      </c>
      <c r="V166" t="s">
        <v>658</v>
      </c>
      <c r="W166" t="s">
        <v>659</v>
      </c>
      <c r="X166" t="s">
        <v>225</v>
      </c>
      <c r="Y166">
        <v>0</v>
      </c>
      <c r="AB166">
        <v>1</v>
      </c>
      <c r="AC166">
        <v>1</v>
      </c>
      <c r="AD166">
        <v>4</v>
      </c>
      <c r="AE166">
        <v>2696</v>
      </c>
      <c r="AF166">
        <v>2</v>
      </c>
      <c r="AQ166">
        <v>1</v>
      </c>
      <c r="AR166">
        <f t="shared" si="2"/>
        <v>9.68</v>
      </c>
      <c r="AS166">
        <v>1</v>
      </c>
      <c r="AT166" t="s">
        <v>135</v>
      </c>
      <c r="AU166">
        <v>44</v>
      </c>
    </row>
    <row r="167" spans="1:47">
      <c r="A167" t="s">
        <v>790</v>
      </c>
      <c r="C167">
        <v>310</v>
      </c>
      <c r="D167" t="s">
        <v>791</v>
      </c>
      <c r="E167">
        <v>132</v>
      </c>
      <c r="F167" t="s">
        <v>774</v>
      </c>
      <c r="G167" t="s">
        <v>219</v>
      </c>
      <c r="H167" t="s">
        <v>260</v>
      </c>
      <c r="I167" t="s">
        <v>792</v>
      </c>
      <c r="J167">
        <v>3.2530000000000003E-2</v>
      </c>
      <c r="K167">
        <v>0</v>
      </c>
      <c r="L167">
        <v>0</v>
      </c>
      <c r="M167">
        <v>0</v>
      </c>
      <c r="N167">
        <v>0</v>
      </c>
      <c r="P167">
        <v>0</v>
      </c>
      <c r="Q167">
        <v>0</v>
      </c>
      <c r="R167">
        <v>0</v>
      </c>
      <c r="S167" t="s">
        <v>223</v>
      </c>
      <c r="T167">
        <v>0</v>
      </c>
      <c r="U167" t="s">
        <v>790</v>
      </c>
      <c r="Y167">
        <v>0</v>
      </c>
      <c r="AB167">
        <v>0</v>
      </c>
      <c r="AC167">
        <v>0</v>
      </c>
      <c r="AD167">
        <v>0</v>
      </c>
      <c r="AE167">
        <v>0</v>
      </c>
      <c r="AF167">
        <v>0</v>
      </c>
      <c r="AQ167">
        <v>1</v>
      </c>
      <c r="AR167">
        <f t="shared" si="2"/>
        <v>0</v>
      </c>
      <c r="AS167">
        <v>1</v>
      </c>
      <c r="AT167" t="s">
        <v>135</v>
      </c>
      <c r="AU167">
        <v>44</v>
      </c>
    </row>
    <row r="168" spans="1:47">
      <c r="A168" t="s">
        <v>793</v>
      </c>
      <c r="C168">
        <v>310</v>
      </c>
      <c r="D168" t="s">
        <v>794</v>
      </c>
      <c r="E168">
        <v>106</v>
      </c>
      <c r="F168" t="s">
        <v>774</v>
      </c>
      <c r="G168" t="s">
        <v>219</v>
      </c>
      <c r="H168" t="s">
        <v>355</v>
      </c>
      <c r="I168" t="s">
        <v>795</v>
      </c>
      <c r="J168">
        <v>0.26056000000000001</v>
      </c>
      <c r="K168">
        <v>0</v>
      </c>
      <c r="L168">
        <v>0</v>
      </c>
      <c r="M168">
        <v>0</v>
      </c>
      <c r="N168">
        <v>0</v>
      </c>
      <c r="P168">
        <v>0</v>
      </c>
      <c r="Q168">
        <v>0</v>
      </c>
      <c r="R168">
        <v>0</v>
      </c>
      <c r="S168" t="s">
        <v>223</v>
      </c>
      <c r="T168">
        <v>0</v>
      </c>
      <c r="U168" t="s">
        <v>793</v>
      </c>
      <c r="Y168">
        <v>0</v>
      </c>
      <c r="AB168">
        <v>0</v>
      </c>
      <c r="AC168">
        <v>0</v>
      </c>
      <c r="AD168">
        <v>0</v>
      </c>
      <c r="AE168">
        <v>0</v>
      </c>
      <c r="AF168">
        <v>0</v>
      </c>
      <c r="AQ168">
        <v>2</v>
      </c>
      <c r="AR168">
        <f t="shared" si="2"/>
        <v>0</v>
      </c>
      <c r="AS168">
        <v>1</v>
      </c>
      <c r="AT168" t="s">
        <v>135</v>
      </c>
      <c r="AU168">
        <v>44</v>
      </c>
    </row>
    <row r="169" spans="1:47">
      <c r="A169" t="s">
        <v>796</v>
      </c>
      <c r="C169">
        <v>310</v>
      </c>
      <c r="D169" t="s">
        <v>797</v>
      </c>
      <c r="E169">
        <v>101</v>
      </c>
      <c r="F169" t="s">
        <v>798</v>
      </c>
      <c r="G169" t="s">
        <v>219</v>
      </c>
      <c r="H169" t="s">
        <v>220</v>
      </c>
      <c r="I169" t="s">
        <v>799</v>
      </c>
      <c r="J169">
        <v>0.96455999999999997</v>
      </c>
      <c r="K169">
        <v>1</v>
      </c>
      <c r="L169">
        <v>1</v>
      </c>
      <c r="M169">
        <v>1</v>
      </c>
      <c r="N169">
        <v>1</v>
      </c>
      <c r="O169" t="s">
        <v>225</v>
      </c>
      <c r="P169">
        <v>0</v>
      </c>
      <c r="Q169">
        <v>1</v>
      </c>
      <c r="R169">
        <v>19300</v>
      </c>
      <c r="S169" t="s">
        <v>223</v>
      </c>
      <c r="T169">
        <v>19300</v>
      </c>
      <c r="U169" t="s">
        <v>796</v>
      </c>
      <c r="X169" t="s">
        <v>225</v>
      </c>
      <c r="Y169">
        <v>19300</v>
      </c>
      <c r="AB169">
        <v>1</v>
      </c>
      <c r="AC169">
        <v>1</v>
      </c>
      <c r="AD169">
        <v>3</v>
      </c>
      <c r="AE169">
        <v>3384</v>
      </c>
      <c r="AF169">
        <v>2</v>
      </c>
      <c r="AQ169">
        <v>1</v>
      </c>
      <c r="AR169">
        <f t="shared" si="2"/>
        <v>9.68</v>
      </c>
      <c r="AS169">
        <v>1</v>
      </c>
      <c r="AT169" t="s">
        <v>135</v>
      </c>
      <c r="AU169">
        <v>44</v>
      </c>
    </row>
    <row r="170" spans="1:47">
      <c r="A170" t="s">
        <v>800</v>
      </c>
      <c r="C170">
        <v>310</v>
      </c>
      <c r="D170" t="s">
        <v>801</v>
      </c>
      <c r="E170">
        <v>132</v>
      </c>
      <c r="F170" t="s">
        <v>774</v>
      </c>
      <c r="G170" t="s">
        <v>219</v>
      </c>
      <c r="H170" t="s">
        <v>260</v>
      </c>
      <c r="I170" t="s">
        <v>802</v>
      </c>
      <c r="J170">
        <v>5.0639999999999998E-2</v>
      </c>
      <c r="K170">
        <v>0</v>
      </c>
      <c r="L170">
        <v>0</v>
      </c>
      <c r="M170">
        <v>0</v>
      </c>
      <c r="N170">
        <v>0</v>
      </c>
      <c r="P170">
        <v>0</v>
      </c>
      <c r="Q170">
        <v>0</v>
      </c>
      <c r="R170">
        <v>0</v>
      </c>
      <c r="S170" t="s">
        <v>223</v>
      </c>
      <c r="T170">
        <v>0</v>
      </c>
      <c r="U170" t="s">
        <v>800</v>
      </c>
      <c r="Y170">
        <v>0</v>
      </c>
      <c r="AB170">
        <v>0</v>
      </c>
      <c r="AC170">
        <v>0</v>
      </c>
      <c r="AD170">
        <v>0</v>
      </c>
      <c r="AE170">
        <v>0</v>
      </c>
      <c r="AF170">
        <v>0</v>
      </c>
      <c r="AQ170">
        <v>1</v>
      </c>
      <c r="AR170">
        <f t="shared" si="2"/>
        <v>0</v>
      </c>
      <c r="AS170">
        <v>1</v>
      </c>
      <c r="AT170" t="s">
        <v>135</v>
      </c>
      <c r="AU170">
        <v>44</v>
      </c>
    </row>
    <row r="171" spans="1:47">
      <c r="A171" t="s">
        <v>803</v>
      </c>
      <c r="C171">
        <v>310</v>
      </c>
      <c r="D171" t="s">
        <v>804</v>
      </c>
      <c r="E171">
        <v>101</v>
      </c>
      <c r="F171" t="s">
        <v>805</v>
      </c>
      <c r="G171" t="s">
        <v>219</v>
      </c>
      <c r="H171" t="s">
        <v>220</v>
      </c>
      <c r="I171" t="s">
        <v>806</v>
      </c>
      <c r="J171">
        <v>1.4969699999999999</v>
      </c>
      <c r="K171">
        <v>1</v>
      </c>
      <c r="L171">
        <v>1</v>
      </c>
      <c r="M171">
        <v>1</v>
      </c>
      <c r="N171">
        <v>1</v>
      </c>
      <c r="O171" t="s">
        <v>225</v>
      </c>
      <c r="P171">
        <v>0</v>
      </c>
      <c r="Q171">
        <v>1</v>
      </c>
      <c r="R171">
        <v>26300</v>
      </c>
      <c r="S171" t="s">
        <v>223</v>
      </c>
      <c r="T171">
        <v>26300</v>
      </c>
      <c r="U171" t="s">
        <v>803</v>
      </c>
      <c r="X171" t="s">
        <v>225</v>
      </c>
      <c r="Y171">
        <v>26300</v>
      </c>
      <c r="AB171">
        <v>1</v>
      </c>
      <c r="AC171">
        <v>1</v>
      </c>
      <c r="AD171">
        <v>4</v>
      </c>
      <c r="AE171">
        <v>3731</v>
      </c>
      <c r="AF171">
        <v>1.75</v>
      </c>
      <c r="AQ171">
        <v>1</v>
      </c>
      <c r="AR171">
        <f t="shared" si="2"/>
        <v>9.68</v>
      </c>
      <c r="AS171">
        <v>1</v>
      </c>
      <c r="AT171" t="s">
        <v>135</v>
      </c>
      <c r="AU171">
        <v>44</v>
      </c>
    </row>
    <row r="172" spans="1:47">
      <c r="A172" t="s">
        <v>807</v>
      </c>
      <c r="C172">
        <v>310</v>
      </c>
      <c r="D172" t="s">
        <v>808</v>
      </c>
      <c r="E172">
        <v>101</v>
      </c>
      <c r="F172" t="s">
        <v>809</v>
      </c>
      <c r="G172" t="s">
        <v>219</v>
      </c>
      <c r="H172" t="s">
        <v>220</v>
      </c>
      <c r="I172" t="s">
        <v>810</v>
      </c>
      <c r="J172">
        <v>1.4250499999999999</v>
      </c>
      <c r="K172">
        <v>1</v>
      </c>
      <c r="L172">
        <v>1</v>
      </c>
      <c r="M172">
        <v>1</v>
      </c>
      <c r="N172">
        <v>1</v>
      </c>
      <c r="O172" t="s">
        <v>225</v>
      </c>
      <c r="P172">
        <v>0</v>
      </c>
      <c r="Q172">
        <v>0</v>
      </c>
      <c r="R172">
        <v>0</v>
      </c>
      <c r="S172" t="s">
        <v>223</v>
      </c>
      <c r="T172">
        <v>0</v>
      </c>
      <c r="U172" t="s">
        <v>807</v>
      </c>
      <c r="X172" t="s">
        <v>225</v>
      </c>
      <c r="Y172">
        <v>0</v>
      </c>
      <c r="AB172">
        <v>1</v>
      </c>
      <c r="AC172">
        <v>1</v>
      </c>
      <c r="AD172">
        <v>2</v>
      </c>
      <c r="AE172">
        <v>2010</v>
      </c>
      <c r="AF172">
        <v>1</v>
      </c>
      <c r="AQ172">
        <v>1</v>
      </c>
      <c r="AR172">
        <f t="shared" si="2"/>
        <v>9.68</v>
      </c>
      <c r="AS172">
        <v>1</v>
      </c>
      <c r="AT172" t="s">
        <v>135</v>
      </c>
      <c r="AU172">
        <v>44</v>
      </c>
    </row>
    <row r="173" spans="1:47">
      <c r="A173" t="s">
        <v>811</v>
      </c>
      <c r="C173">
        <v>310</v>
      </c>
      <c r="D173" t="s">
        <v>812</v>
      </c>
      <c r="E173">
        <v>132</v>
      </c>
      <c r="F173" t="s">
        <v>813</v>
      </c>
      <c r="G173" t="s">
        <v>219</v>
      </c>
      <c r="H173" t="s">
        <v>260</v>
      </c>
      <c r="I173" t="s">
        <v>814</v>
      </c>
      <c r="J173">
        <v>3.3660000000000002E-2</v>
      </c>
      <c r="K173">
        <v>0</v>
      </c>
      <c r="L173">
        <v>0</v>
      </c>
      <c r="M173">
        <v>0</v>
      </c>
      <c r="N173">
        <v>0</v>
      </c>
      <c r="P173">
        <v>0</v>
      </c>
      <c r="Q173">
        <v>0</v>
      </c>
      <c r="R173">
        <v>0</v>
      </c>
      <c r="S173" t="s">
        <v>223</v>
      </c>
      <c r="T173">
        <v>0</v>
      </c>
      <c r="U173" t="s">
        <v>811</v>
      </c>
      <c r="Y173">
        <v>0</v>
      </c>
      <c r="AB173">
        <v>0</v>
      </c>
      <c r="AC173">
        <v>0</v>
      </c>
      <c r="AD173">
        <v>0</v>
      </c>
      <c r="AE173">
        <v>0</v>
      </c>
      <c r="AF173">
        <v>0</v>
      </c>
      <c r="AQ173">
        <v>0</v>
      </c>
      <c r="AR173">
        <f t="shared" si="2"/>
        <v>0</v>
      </c>
      <c r="AS173">
        <v>1</v>
      </c>
      <c r="AT173" t="s">
        <v>135</v>
      </c>
      <c r="AU173">
        <v>44</v>
      </c>
    </row>
    <row r="174" spans="1:47">
      <c r="A174" t="s">
        <v>815</v>
      </c>
      <c r="C174">
        <v>310</v>
      </c>
      <c r="D174" t="s">
        <v>816</v>
      </c>
      <c r="E174">
        <v>131</v>
      </c>
      <c r="F174" t="s">
        <v>817</v>
      </c>
      <c r="G174" t="s">
        <v>219</v>
      </c>
      <c r="H174" t="s">
        <v>407</v>
      </c>
      <c r="I174" t="s">
        <v>818</v>
      </c>
      <c r="J174">
        <v>0.39672000000000002</v>
      </c>
      <c r="K174">
        <v>0</v>
      </c>
      <c r="L174">
        <v>0</v>
      </c>
      <c r="M174">
        <v>0</v>
      </c>
      <c r="N174">
        <v>0</v>
      </c>
      <c r="P174">
        <v>0</v>
      </c>
      <c r="Q174">
        <v>0</v>
      </c>
      <c r="R174">
        <v>0</v>
      </c>
      <c r="S174" t="s">
        <v>243</v>
      </c>
      <c r="T174">
        <v>0</v>
      </c>
      <c r="U174" t="s">
        <v>815</v>
      </c>
      <c r="Y174">
        <v>0</v>
      </c>
      <c r="AB174">
        <v>0</v>
      </c>
      <c r="AC174">
        <v>0</v>
      </c>
      <c r="AD174">
        <v>0</v>
      </c>
      <c r="AE174">
        <v>0</v>
      </c>
      <c r="AF174">
        <v>0</v>
      </c>
      <c r="AQ174">
        <v>5</v>
      </c>
      <c r="AR174">
        <f t="shared" si="2"/>
        <v>0</v>
      </c>
      <c r="AS174">
        <v>1</v>
      </c>
      <c r="AT174" t="s">
        <v>135</v>
      </c>
      <c r="AU174">
        <v>44</v>
      </c>
    </row>
    <row r="175" spans="1:47">
      <c r="A175" t="s">
        <v>819</v>
      </c>
      <c r="C175">
        <v>310</v>
      </c>
      <c r="D175" t="s">
        <v>820</v>
      </c>
      <c r="E175">
        <v>903</v>
      </c>
      <c r="F175" t="s">
        <v>821</v>
      </c>
      <c r="G175" t="s">
        <v>219</v>
      </c>
      <c r="H175" t="s">
        <v>822</v>
      </c>
      <c r="I175" t="s">
        <v>823</v>
      </c>
      <c r="J175">
        <v>0.16208</v>
      </c>
      <c r="K175">
        <v>0</v>
      </c>
      <c r="L175">
        <v>0</v>
      </c>
      <c r="M175">
        <v>0</v>
      </c>
      <c r="N175">
        <v>0</v>
      </c>
      <c r="P175">
        <v>0</v>
      </c>
      <c r="Q175">
        <v>0</v>
      </c>
      <c r="R175">
        <v>0</v>
      </c>
      <c r="S175" t="s">
        <v>223</v>
      </c>
      <c r="T175">
        <v>0</v>
      </c>
      <c r="U175" t="s">
        <v>819</v>
      </c>
      <c r="Y175">
        <v>0</v>
      </c>
      <c r="AB175">
        <v>0</v>
      </c>
      <c r="AC175">
        <v>0</v>
      </c>
      <c r="AD175">
        <v>0</v>
      </c>
      <c r="AE175">
        <v>0</v>
      </c>
      <c r="AF175">
        <v>0</v>
      </c>
      <c r="AQ175">
        <v>0</v>
      </c>
      <c r="AR175">
        <f t="shared" si="2"/>
        <v>0</v>
      </c>
      <c r="AS175">
        <v>1</v>
      </c>
      <c r="AT175" t="s">
        <v>135</v>
      </c>
      <c r="AU175">
        <v>44</v>
      </c>
    </row>
    <row r="176" spans="1:47">
      <c r="A176" t="s">
        <v>824</v>
      </c>
      <c r="C176">
        <v>310</v>
      </c>
      <c r="D176" t="s">
        <v>825</v>
      </c>
      <c r="E176">
        <v>131</v>
      </c>
      <c r="F176" t="s">
        <v>826</v>
      </c>
      <c r="G176" t="s">
        <v>324</v>
      </c>
      <c r="H176" t="s">
        <v>407</v>
      </c>
      <c r="I176" t="s">
        <v>827</v>
      </c>
      <c r="J176">
        <v>9.0786700000000007</v>
      </c>
      <c r="K176">
        <v>0</v>
      </c>
      <c r="L176">
        <v>0</v>
      </c>
      <c r="M176">
        <v>0</v>
      </c>
      <c r="N176">
        <v>0</v>
      </c>
      <c r="P176">
        <v>0</v>
      </c>
      <c r="Q176">
        <v>0</v>
      </c>
      <c r="R176">
        <v>0</v>
      </c>
      <c r="S176" t="s">
        <v>223</v>
      </c>
      <c r="T176">
        <v>0</v>
      </c>
      <c r="U176" t="s">
        <v>824</v>
      </c>
      <c r="Y176">
        <v>0</v>
      </c>
      <c r="AB176">
        <v>0</v>
      </c>
      <c r="AC176">
        <v>0</v>
      </c>
      <c r="AD176">
        <v>0</v>
      </c>
      <c r="AE176">
        <v>0</v>
      </c>
      <c r="AF176">
        <v>0</v>
      </c>
      <c r="AQ176">
        <v>1</v>
      </c>
      <c r="AR176">
        <f t="shared" si="2"/>
        <v>0</v>
      </c>
      <c r="AS176">
        <v>1</v>
      </c>
      <c r="AT176" t="s">
        <v>138</v>
      </c>
      <c r="AU176">
        <v>47</v>
      </c>
    </row>
    <row r="177" spans="1:47">
      <c r="A177" t="s">
        <v>828</v>
      </c>
      <c r="C177">
        <v>310</v>
      </c>
      <c r="D177" t="s">
        <v>829</v>
      </c>
      <c r="E177">
        <v>905</v>
      </c>
      <c r="F177" t="s">
        <v>567</v>
      </c>
      <c r="G177" t="s">
        <v>324</v>
      </c>
      <c r="H177" t="s">
        <v>302</v>
      </c>
      <c r="I177" t="s">
        <v>830</v>
      </c>
      <c r="J177">
        <v>2.7056800000000001</v>
      </c>
      <c r="K177">
        <v>0</v>
      </c>
      <c r="L177">
        <v>0</v>
      </c>
      <c r="M177">
        <v>0</v>
      </c>
      <c r="N177">
        <v>0</v>
      </c>
      <c r="P177">
        <v>0</v>
      </c>
      <c r="Q177">
        <v>0</v>
      </c>
      <c r="R177">
        <v>0</v>
      </c>
      <c r="S177" t="s">
        <v>223</v>
      </c>
      <c r="T177">
        <v>0</v>
      </c>
      <c r="U177" t="s">
        <v>828</v>
      </c>
      <c r="Y177">
        <v>0</v>
      </c>
      <c r="Z177" t="s">
        <v>291</v>
      </c>
      <c r="AA177" t="s">
        <v>223</v>
      </c>
      <c r="AB177">
        <v>0</v>
      </c>
      <c r="AC177">
        <v>0</v>
      </c>
      <c r="AD177">
        <v>0</v>
      </c>
      <c r="AE177">
        <v>0</v>
      </c>
      <c r="AF177">
        <v>0</v>
      </c>
      <c r="AQ177">
        <v>1</v>
      </c>
      <c r="AR177">
        <f t="shared" si="2"/>
        <v>0</v>
      </c>
      <c r="AS177">
        <v>1</v>
      </c>
      <c r="AT177" t="s">
        <v>138</v>
      </c>
      <c r="AU177">
        <v>47</v>
      </c>
    </row>
    <row r="178" spans="1:47">
      <c r="A178" t="s">
        <v>831</v>
      </c>
      <c r="C178">
        <v>310</v>
      </c>
      <c r="D178" t="s">
        <v>832</v>
      </c>
      <c r="E178">
        <v>903</v>
      </c>
      <c r="F178" t="s">
        <v>821</v>
      </c>
      <c r="G178" t="s">
        <v>219</v>
      </c>
      <c r="H178" t="s">
        <v>833</v>
      </c>
      <c r="I178" t="s">
        <v>834</v>
      </c>
      <c r="J178">
        <v>0.97302999999999995</v>
      </c>
      <c r="K178">
        <v>0</v>
      </c>
      <c r="L178">
        <v>0</v>
      </c>
      <c r="M178">
        <v>0</v>
      </c>
      <c r="N178">
        <v>0</v>
      </c>
      <c r="P178">
        <v>0</v>
      </c>
      <c r="Q178">
        <v>0</v>
      </c>
      <c r="R178">
        <v>0</v>
      </c>
      <c r="S178" t="s">
        <v>223</v>
      </c>
      <c r="T178">
        <v>0</v>
      </c>
      <c r="U178" t="s">
        <v>831</v>
      </c>
      <c r="Y178">
        <v>0</v>
      </c>
      <c r="Z178" t="s">
        <v>297</v>
      </c>
      <c r="AA178" t="s">
        <v>223</v>
      </c>
      <c r="AB178">
        <v>0</v>
      </c>
      <c r="AC178">
        <v>0</v>
      </c>
      <c r="AD178">
        <v>0</v>
      </c>
      <c r="AE178">
        <v>0</v>
      </c>
      <c r="AF178">
        <v>0</v>
      </c>
      <c r="AQ178">
        <v>0</v>
      </c>
      <c r="AR178">
        <f t="shared" si="2"/>
        <v>0</v>
      </c>
      <c r="AS178">
        <v>1</v>
      </c>
      <c r="AT178" t="s">
        <v>92</v>
      </c>
      <c r="AU178">
        <v>0</v>
      </c>
    </row>
    <row r="179" spans="1:47">
      <c r="A179" t="s">
        <v>835</v>
      </c>
      <c r="C179">
        <v>310</v>
      </c>
      <c r="D179" t="s">
        <v>836</v>
      </c>
      <c r="E179">
        <v>131</v>
      </c>
      <c r="F179" t="s">
        <v>837</v>
      </c>
      <c r="G179" t="s">
        <v>219</v>
      </c>
      <c r="H179" t="s">
        <v>407</v>
      </c>
      <c r="I179" t="s">
        <v>838</v>
      </c>
      <c r="J179">
        <v>1.24501</v>
      </c>
      <c r="K179">
        <v>0</v>
      </c>
      <c r="L179">
        <v>0</v>
      </c>
      <c r="M179">
        <v>0</v>
      </c>
      <c r="N179">
        <v>0</v>
      </c>
      <c r="P179">
        <v>0</v>
      </c>
      <c r="Q179">
        <v>0</v>
      </c>
      <c r="R179">
        <v>0</v>
      </c>
      <c r="S179" t="s">
        <v>223</v>
      </c>
      <c r="T179">
        <v>0</v>
      </c>
      <c r="U179" t="s">
        <v>835</v>
      </c>
      <c r="Y179">
        <v>0</v>
      </c>
      <c r="AB179">
        <v>0</v>
      </c>
      <c r="AC179">
        <v>0</v>
      </c>
      <c r="AD179">
        <v>0</v>
      </c>
      <c r="AE179">
        <v>0</v>
      </c>
      <c r="AF179">
        <v>0</v>
      </c>
      <c r="AQ179">
        <v>1</v>
      </c>
      <c r="AR179">
        <f t="shared" si="2"/>
        <v>0</v>
      </c>
      <c r="AS179">
        <v>1</v>
      </c>
      <c r="AT179" t="s">
        <v>135</v>
      </c>
      <c r="AU179">
        <v>44</v>
      </c>
    </row>
    <row r="180" spans="1:47">
      <c r="A180" t="s">
        <v>839</v>
      </c>
      <c r="C180">
        <v>310</v>
      </c>
      <c r="D180" t="s">
        <v>840</v>
      </c>
      <c r="E180">
        <v>101</v>
      </c>
      <c r="F180" t="s">
        <v>841</v>
      </c>
      <c r="G180" t="s">
        <v>219</v>
      </c>
      <c r="H180" t="s">
        <v>220</v>
      </c>
      <c r="I180" t="s">
        <v>842</v>
      </c>
      <c r="J180">
        <v>1.4168499999999999</v>
      </c>
      <c r="K180">
        <v>1</v>
      </c>
      <c r="L180">
        <v>1</v>
      </c>
      <c r="M180">
        <v>1</v>
      </c>
      <c r="N180">
        <v>1</v>
      </c>
      <c r="O180" t="s">
        <v>225</v>
      </c>
      <c r="P180">
        <v>0</v>
      </c>
      <c r="Q180">
        <v>1</v>
      </c>
      <c r="R180">
        <v>4400</v>
      </c>
      <c r="S180" t="s">
        <v>223</v>
      </c>
      <c r="T180">
        <v>4400</v>
      </c>
      <c r="U180" t="s">
        <v>839</v>
      </c>
      <c r="X180" t="s">
        <v>225</v>
      </c>
      <c r="Y180">
        <v>4400</v>
      </c>
      <c r="AB180">
        <v>1</v>
      </c>
      <c r="AC180">
        <v>1</v>
      </c>
      <c r="AD180">
        <v>3</v>
      </c>
      <c r="AE180">
        <v>2420</v>
      </c>
      <c r="AF180">
        <v>1.5</v>
      </c>
      <c r="AQ180">
        <v>1</v>
      </c>
      <c r="AR180">
        <f t="shared" si="2"/>
        <v>9.68</v>
      </c>
      <c r="AS180">
        <v>1</v>
      </c>
      <c r="AT180" t="s">
        <v>135</v>
      </c>
      <c r="AU180">
        <v>44</v>
      </c>
    </row>
    <row r="181" spans="1:47">
      <c r="A181" t="s">
        <v>843</v>
      </c>
      <c r="B181" t="s">
        <v>293</v>
      </c>
      <c r="C181">
        <v>310</v>
      </c>
      <c r="D181" t="s">
        <v>844</v>
      </c>
      <c r="E181">
        <v>0</v>
      </c>
      <c r="J181">
        <v>1.0203100000000001</v>
      </c>
      <c r="K181">
        <v>0</v>
      </c>
      <c r="L181">
        <v>0</v>
      </c>
      <c r="M181">
        <v>0</v>
      </c>
      <c r="N181">
        <v>0</v>
      </c>
      <c r="P181">
        <v>0</v>
      </c>
      <c r="Q181">
        <v>0</v>
      </c>
      <c r="R181">
        <v>0</v>
      </c>
      <c r="S181" t="s">
        <v>296</v>
      </c>
      <c r="T181">
        <v>0</v>
      </c>
      <c r="Y181">
        <v>0</v>
      </c>
      <c r="AB181">
        <v>0</v>
      </c>
      <c r="AC181">
        <v>0</v>
      </c>
      <c r="AD181">
        <v>0</v>
      </c>
      <c r="AE181">
        <v>0</v>
      </c>
      <c r="AF181">
        <v>0</v>
      </c>
      <c r="AG181" t="s">
        <v>845</v>
      </c>
      <c r="AQ181">
        <v>1</v>
      </c>
      <c r="AR181">
        <f t="shared" si="2"/>
        <v>0</v>
      </c>
      <c r="AS181">
        <v>1</v>
      </c>
      <c r="AT181" t="s">
        <v>135</v>
      </c>
      <c r="AU181">
        <v>44</v>
      </c>
    </row>
    <row r="182" spans="1:47">
      <c r="A182" t="s">
        <v>248</v>
      </c>
      <c r="C182">
        <v>310</v>
      </c>
      <c r="E182">
        <v>0</v>
      </c>
      <c r="J182">
        <v>4.2470000000000001E-2</v>
      </c>
      <c r="K182">
        <v>0</v>
      </c>
      <c r="L182">
        <v>0</v>
      </c>
      <c r="M182">
        <v>0</v>
      </c>
      <c r="N182">
        <v>0</v>
      </c>
      <c r="P182">
        <v>0</v>
      </c>
      <c r="Q182">
        <v>0</v>
      </c>
      <c r="R182">
        <v>0</v>
      </c>
      <c r="S182" t="s">
        <v>249</v>
      </c>
      <c r="T182">
        <v>0</v>
      </c>
      <c r="Y182">
        <v>0</v>
      </c>
      <c r="AB182">
        <v>0</v>
      </c>
      <c r="AC182">
        <v>0</v>
      </c>
      <c r="AD182">
        <v>0</v>
      </c>
      <c r="AE182">
        <v>0</v>
      </c>
      <c r="AF182">
        <v>0</v>
      </c>
      <c r="AQ182">
        <v>0</v>
      </c>
      <c r="AR182">
        <f t="shared" si="2"/>
        <v>0</v>
      </c>
      <c r="AS182">
        <v>1</v>
      </c>
      <c r="AT182" t="s">
        <v>92</v>
      </c>
      <c r="AU182">
        <v>0</v>
      </c>
    </row>
    <row r="183" spans="1:47">
      <c r="A183" t="s">
        <v>846</v>
      </c>
      <c r="C183">
        <v>310</v>
      </c>
      <c r="D183" t="s">
        <v>847</v>
      </c>
      <c r="E183">
        <v>131</v>
      </c>
      <c r="F183" t="s">
        <v>848</v>
      </c>
      <c r="G183" t="s">
        <v>324</v>
      </c>
      <c r="H183" t="s">
        <v>407</v>
      </c>
      <c r="I183" t="s">
        <v>849</v>
      </c>
      <c r="J183">
        <v>2.56772</v>
      </c>
      <c r="K183">
        <v>0</v>
      </c>
      <c r="L183">
        <v>0</v>
      </c>
      <c r="M183">
        <v>0</v>
      </c>
      <c r="N183">
        <v>0</v>
      </c>
      <c r="P183">
        <v>0</v>
      </c>
      <c r="Q183">
        <v>0</v>
      </c>
      <c r="R183">
        <v>0</v>
      </c>
      <c r="S183" t="s">
        <v>223</v>
      </c>
      <c r="T183">
        <v>0</v>
      </c>
      <c r="U183" t="s">
        <v>846</v>
      </c>
      <c r="Y183">
        <v>0</v>
      </c>
      <c r="AB183">
        <v>0</v>
      </c>
      <c r="AC183">
        <v>0</v>
      </c>
      <c r="AD183">
        <v>0</v>
      </c>
      <c r="AE183">
        <v>0</v>
      </c>
      <c r="AF183">
        <v>0</v>
      </c>
      <c r="AQ183">
        <v>1</v>
      </c>
      <c r="AR183">
        <f t="shared" si="2"/>
        <v>0</v>
      </c>
      <c r="AS183">
        <v>1</v>
      </c>
      <c r="AT183" t="s">
        <v>138</v>
      </c>
      <c r="AU183">
        <v>47</v>
      </c>
    </row>
    <row r="184" spans="1:47">
      <c r="A184" t="s">
        <v>815</v>
      </c>
      <c r="C184">
        <v>310</v>
      </c>
      <c r="D184" t="s">
        <v>816</v>
      </c>
      <c r="E184">
        <v>131</v>
      </c>
      <c r="F184" t="s">
        <v>817</v>
      </c>
      <c r="G184" t="s">
        <v>219</v>
      </c>
      <c r="H184" t="s">
        <v>407</v>
      </c>
      <c r="I184" t="s">
        <v>818</v>
      </c>
      <c r="J184">
        <v>0.51739000000000002</v>
      </c>
      <c r="K184">
        <v>0</v>
      </c>
      <c r="L184">
        <v>0</v>
      </c>
      <c r="M184">
        <v>0</v>
      </c>
      <c r="N184">
        <v>0</v>
      </c>
      <c r="P184">
        <v>0</v>
      </c>
      <c r="Q184">
        <v>0</v>
      </c>
      <c r="R184">
        <v>0</v>
      </c>
      <c r="S184" t="s">
        <v>243</v>
      </c>
      <c r="T184">
        <v>0</v>
      </c>
      <c r="U184" t="s">
        <v>815</v>
      </c>
      <c r="Y184">
        <v>0</v>
      </c>
      <c r="AB184">
        <v>0</v>
      </c>
      <c r="AC184">
        <v>0</v>
      </c>
      <c r="AD184">
        <v>0</v>
      </c>
      <c r="AE184">
        <v>0</v>
      </c>
      <c r="AF184">
        <v>0</v>
      </c>
      <c r="AQ184">
        <v>5</v>
      </c>
      <c r="AR184">
        <f t="shared" si="2"/>
        <v>0</v>
      </c>
      <c r="AS184">
        <v>1</v>
      </c>
      <c r="AT184" t="s">
        <v>135</v>
      </c>
      <c r="AU184">
        <v>44</v>
      </c>
    </row>
    <row r="185" spans="1:47">
      <c r="A185" t="s">
        <v>850</v>
      </c>
      <c r="C185">
        <v>310</v>
      </c>
      <c r="D185" t="s">
        <v>851</v>
      </c>
      <c r="E185">
        <v>131</v>
      </c>
      <c r="F185" t="s">
        <v>852</v>
      </c>
      <c r="G185" t="s">
        <v>219</v>
      </c>
      <c r="H185" t="s">
        <v>407</v>
      </c>
      <c r="I185" t="s">
        <v>853</v>
      </c>
      <c r="J185">
        <v>0.99382000000000004</v>
      </c>
      <c r="K185">
        <v>0</v>
      </c>
      <c r="L185">
        <v>1</v>
      </c>
      <c r="M185">
        <v>0</v>
      </c>
      <c r="N185">
        <v>1</v>
      </c>
      <c r="P185">
        <v>0</v>
      </c>
      <c r="Q185">
        <v>1</v>
      </c>
      <c r="R185">
        <v>20200</v>
      </c>
      <c r="S185" t="s">
        <v>223</v>
      </c>
      <c r="T185">
        <v>0</v>
      </c>
      <c r="U185" t="s">
        <v>850</v>
      </c>
      <c r="X185" t="s">
        <v>225</v>
      </c>
      <c r="Y185">
        <v>20200</v>
      </c>
      <c r="AB185">
        <v>0</v>
      </c>
      <c r="AC185">
        <v>1</v>
      </c>
      <c r="AD185">
        <v>0</v>
      </c>
      <c r="AE185">
        <v>0</v>
      </c>
      <c r="AF185">
        <v>0</v>
      </c>
      <c r="AQ185">
        <v>1</v>
      </c>
      <c r="AR185">
        <f t="shared" si="2"/>
        <v>0</v>
      </c>
      <c r="AS185">
        <v>1</v>
      </c>
      <c r="AT185" t="s">
        <v>135</v>
      </c>
      <c r="AU185">
        <v>44</v>
      </c>
    </row>
    <row r="186" spans="1:47">
      <c r="A186" t="s">
        <v>854</v>
      </c>
      <c r="C186">
        <v>310</v>
      </c>
      <c r="D186" t="s">
        <v>855</v>
      </c>
      <c r="E186">
        <v>131</v>
      </c>
      <c r="F186" t="s">
        <v>856</v>
      </c>
      <c r="G186" t="s">
        <v>219</v>
      </c>
      <c r="H186" t="s">
        <v>407</v>
      </c>
      <c r="I186" t="s">
        <v>857</v>
      </c>
      <c r="J186">
        <v>1.3473200000000001</v>
      </c>
      <c r="K186">
        <v>0</v>
      </c>
      <c r="L186">
        <v>0</v>
      </c>
      <c r="M186">
        <v>0</v>
      </c>
      <c r="N186">
        <v>0</v>
      </c>
      <c r="P186">
        <v>0</v>
      </c>
      <c r="Q186">
        <v>0</v>
      </c>
      <c r="R186">
        <v>0</v>
      </c>
      <c r="S186" t="s">
        <v>223</v>
      </c>
      <c r="T186">
        <v>0</v>
      </c>
      <c r="U186" t="s">
        <v>854</v>
      </c>
      <c r="Y186">
        <v>0</v>
      </c>
      <c r="AB186">
        <v>0</v>
      </c>
      <c r="AC186">
        <v>0</v>
      </c>
      <c r="AD186">
        <v>0</v>
      </c>
      <c r="AE186">
        <v>0</v>
      </c>
      <c r="AF186">
        <v>0</v>
      </c>
      <c r="AQ186">
        <v>1</v>
      </c>
      <c r="AR186">
        <f t="shared" si="2"/>
        <v>0</v>
      </c>
      <c r="AS186">
        <v>1</v>
      </c>
      <c r="AT186" t="s">
        <v>135</v>
      </c>
      <c r="AU186">
        <v>44</v>
      </c>
    </row>
    <row r="187" spans="1:47">
      <c r="A187" t="s">
        <v>858</v>
      </c>
      <c r="B187" t="s">
        <v>293</v>
      </c>
      <c r="C187">
        <v>310</v>
      </c>
      <c r="D187" t="s">
        <v>844</v>
      </c>
      <c r="E187">
        <v>0</v>
      </c>
      <c r="J187">
        <v>0.79146000000000005</v>
      </c>
      <c r="K187">
        <v>0</v>
      </c>
      <c r="L187">
        <v>0</v>
      </c>
      <c r="M187">
        <v>0</v>
      </c>
      <c r="N187">
        <v>0</v>
      </c>
      <c r="P187">
        <v>0</v>
      </c>
      <c r="Q187">
        <v>0</v>
      </c>
      <c r="R187">
        <v>0</v>
      </c>
      <c r="S187" t="s">
        <v>296</v>
      </c>
      <c r="T187">
        <v>0</v>
      </c>
      <c r="Y187">
        <v>0</v>
      </c>
      <c r="AB187">
        <v>0</v>
      </c>
      <c r="AC187">
        <v>0</v>
      </c>
      <c r="AD187">
        <v>0</v>
      </c>
      <c r="AE187">
        <v>0</v>
      </c>
      <c r="AF187">
        <v>0</v>
      </c>
      <c r="AG187" t="s">
        <v>845</v>
      </c>
      <c r="AQ187">
        <v>1</v>
      </c>
      <c r="AR187">
        <f t="shared" si="2"/>
        <v>0</v>
      </c>
      <c r="AS187">
        <v>1</v>
      </c>
      <c r="AT187" t="s">
        <v>135</v>
      </c>
      <c r="AU187">
        <v>44</v>
      </c>
    </row>
    <row r="188" spans="1:47">
      <c r="A188" t="s">
        <v>815</v>
      </c>
      <c r="C188">
        <v>310</v>
      </c>
      <c r="D188" t="s">
        <v>816</v>
      </c>
      <c r="E188">
        <v>131</v>
      </c>
      <c r="F188" t="s">
        <v>817</v>
      </c>
      <c r="G188" t="s">
        <v>219</v>
      </c>
      <c r="H188" t="s">
        <v>407</v>
      </c>
      <c r="I188" t="s">
        <v>818</v>
      </c>
      <c r="J188">
        <v>0.47796</v>
      </c>
      <c r="K188">
        <v>0</v>
      </c>
      <c r="L188">
        <v>0</v>
      </c>
      <c r="M188">
        <v>0</v>
      </c>
      <c r="N188">
        <v>0</v>
      </c>
      <c r="P188">
        <v>0</v>
      </c>
      <c r="Q188">
        <v>0</v>
      </c>
      <c r="R188">
        <v>0</v>
      </c>
      <c r="S188" t="s">
        <v>243</v>
      </c>
      <c r="T188">
        <v>0</v>
      </c>
      <c r="U188" t="s">
        <v>815</v>
      </c>
      <c r="Y188">
        <v>0</v>
      </c>
      <c r="AB188">
        <v>0</v>
      </c>
      <c r="AC188">
        <v>0</v>
      </c>
      <c r="AD188">
        <v>0</v>
      </c>
      <c r="AE188">
        <v>0</v>
      </c>
      <c r="AF188">
        <v>0</v>
      </c>
      <c r="AQ188">
        <v>4</v>
      </c>
      <c r="AR188">
        <f t="shared" si="2"/>
        <v>0</v>
      </c>
      <c r="AS188">
        <v>1</v>
      </c>
      <c r="AT188" t="s">
        <v>135</v>
      </c>
      <c r="AU188">
        <v>44</v>
      </c>
    </row>
    <row r="189" spans="1:47">
      <c r="A189" t="s">
        <v>815</v>
      </c>
      <c r="C189">
        <v>310</v>
      </c>
      <c r="D189" t="s">
        <v>816</v>
      </c>
      <c r="E189">
        <v>131</v>
      </c>
      <c r="F189" t="s">
        <v>817</v>
      </c>
      <c r="G189" t="s">
        <v>219</v>
      </c>
      <c r="H189" t="s">
        <v>407</v>
      </c>
      <c r="I189" t="s">
        <v>818</v>
      </c>
      <c r="J189">
        <v>0.42462</v>
      </c>
      <c r="K189">
        <v>0</v>
      </c>
      <c r="L189">
        <v>0</v>
      </c>
      <c r="M189">
        <v>0</v>
      </c>
      <c r="N189">
        <v>0</v>
      </c>
      <c r="P189">
        <v>0</v>
      </c>
      <c r="Q189">
        <v>0</v>
      </c>
      <c r="R189">
        <v>0</v>
      </c>
      <c r="S189" t="s">
        <v>243</v>
      </c>
      <c r="T189">
        <v>0</v>
      </c>
      <c r="U189" t="s">
        <v>815</v>
      </c>
      <c r="Y189">
        <v>0</v>
      </c>
      <c r="AB189">
        <v>0</v>
      </c>
      <c r="AC189">
        <v>0</v>
      </c>
      <c r="AD189">
        <v>0</v>
      </c>
      <c r="AE189">
        <v>0</v>
      </c>
      <c r="AF189">
        <v>0</v>
      </c>
      <c r="AQ189">
        <v>4</v>
      </c>
      <c r="AR189">
        <f t="shared" si="2"/>
        <v>0</v>
      </c>
      <c r="AS189">
        <v>1</v>
      </c>
      <c r="AT189" t="s">
        <v>135</v>
      </c>
      <c r="AU189">
        <v>44</v>
      </c>
    </row>
    <row r="190" spans="1:47">
      <c r="A190" t="s">
        <v>811</v>
      </c>
      <c r="C190">
        <v>310</v>
      </c>
      <c r="D190" t="s">
        <v>812</v>
      </c>
      <c r="E190">
        <v>132</v>
      </c>
      <c r="F190" t="s">
        <v>813</v>
      </c>
      <c r="G190" t="s">
        <v>219</v>
      </c>
      <c r="H190" t="s">
        <v>260</v>
      </c>
      <c r="I190" t="s">
        <v>814</v>
      </c>
      <c r="J190">
        <v>0.32324000000000003</v>
      </c>
      <c r="K190">
        <v>0</v>
      </c>
      <c r="L190">
        <v>0</v>
      </c>
      <c r="M190">
        <v>0</v>
      </c>
      <c r="N190">
        <v>0</v>
      </c>
      <c r="P190">
        <v>0</v>
      </c>
      <c r="Q190">
        <v>0</v>
      </c>
      <c r="R190">
        <v>0</v>
      </c>
      <c r="S190" t="s">
        <v>223</v>
      </c>
      <c r="T190">
        <v>0</v>
      </c>
      <c r="U190" t="s">
        <v>811</v>
      </c>
      <c r="Y190">
        <v>0</v>
      </c>
      <c r="AB190">
        <v>0</v>
      </c>
      <c r="AC190">
        <v>0</v>
      </c>
      <c r="AD190">
        <v>0</v>
      </c>
      <c r="AE190">
        <v>0</v>
      </c>
      <c r="AF190">
        <v>0</v>
      </c>
      <c r="AQ190">
        <v>4</v>
      </c>
      <c r="AR190">
        <f t="shared" si="2"/>
        <v>0</v>
      </c>
      <c r="AS190">
        <v>1</v>
      </c>
      <c r="AT190" t="s">
        <v>135</v>
      </c>
      <c r="AU190">
        <v>44</v>
      </c>
    </row>
    <row r="191" spans="1:47">
      <c r="A191" t="s">
        <v>815</v>
      </c>
      <c r="C191">
        <v>310</v>
      </c>
      <c r="D191" t="s">
        <v>816</v>
      </c>
      <c r="E191">
        <v>131</v>
      </c>
      <c r="F191" t="s">
        <v>817</v>
      </c>
      <c r="G191" t="s">
        <v>219</v>
      </c>
      <c r="H191" t="s">
        <v>407</v>
      </c>
      <c r="I191" t="s">
        <v>818</v>
      </c>
      <c r="J191">
        <v>0.12372</v>
      </c>
      <c r="K191">
        <v>0</v>
      </c>
      <c r="L191">
        <v>0</v>
      </c>
      <c r="M191">
        <v>0</v>
      </c>
      <c r="N191">
        <v>0</v>
      </c>
      <c r="P191">
        <v>0</v>
      </c>
      <c r="Q191">
        <v>0</v>
      </c>
      <c r="R191">
        <v>0</v>
      </c>
      <c r="S191" t="s">
        <v>243</v>
      </c>
      <c r="T191">
        <v>0</v>
      </c>
      <c r="U191" t="s">
        <v>815</v>
      </c>
      <c r="Y191">
        <v>0</v>
      </c>
      <c r="AB191">
        <v>0</v>
      </c>
      <c r="AC191">
        <v>0</v>
      </c>
      <c r="AD191">
        <v>0</v>
      </c>
      <c r="AE191">
        <v>0</v>
      </c>
      <c r="AF191">
        <v>0</v>
      </c>
      <c r="AQ191">
        <v>2</v>
      </c>
      <c r="AR191">
        <f t="shared" si="2"/>
        <v>0</v>
      </c>
      <c r="AS191">
        <v>1</v>
      </c>
      <c r="AT191" t="s">
        <v>135</v>
      </c>
      <c r="AU191">
        <v>44</v>
      </c>
    </row>
    <row r="192" spans="1:47">
      <c r="A192" t="s">
        <v>859</v>
      </c>
      <c r="B192" t="s">
        <v>293</v>
      </c>
      <c r="C192">
        <v>310</v>
      </c>
      <c r="D192" t="s">
        <v>844</v>
      </c>
      <c r="E192">
        <v>0</v>
      </c>
      <c r="J192">
        <v>1.0637399999999999</v>
      </c>
      <c r="K192">
        <v>0</v>
      </c>
      <c r="L192">
        <v>0</v>
      </c>
      <c r="M192">
        <v>0</v>
      </c>
      <c r="N192">
        <v>0</v>
      </c>
      <c r="P192">
        <v>0</v>
      </c>
      <c r="Q192">
        <v>0</v>
      </c>
      <c r="R192">
        <v>0</v>
      </c>
      <c r="S192" t="s">
        <v>296</v>
      </c>
      <c r="T192">
        <v>0</v>
      </c>
      <c r="Y192">
        <v>0</v>
      </c>
      <c r="AB192">
        <v>0</v>
      </c>
      <c r="AC192">
        <v>0</v>
      </c>
      <c r="AD192">
        <v>0</v>
      </c>
      <c r="AE192">
        <v>0</v>
      </c>
      <c r="AF192">
        <v>0</v>
      </c>
      <c r="AG192" t="s">
        <v>845</v>
      </c>
      <c r="AQ192">
        <v>1</v>
      </c>
      <c r="AR192">
        <f t="shared" si="2"/>
        <v>0</v>
      </c>
      <c r="AS192">
        <v>1</v>
      </c>
      <c r="AT192" t="s">
        <v>135</v>
      </c>
      <c r="AU192">
        <v>44</v>
      </c>
    </row>
    <row r="193" spans="1:47">
      <c r="A193" t="s">
        <v>860</v>
      </c>
      <c r="C193">
        <v>310</v>
      </c>
      <c r="D193" t="s">
        <v>327</v>
      </c>
      <c r="E193">
        <v>132</v>
      </c>
      <c r="F193" t="s">
        <v>861</v>
      </c>
      <c r="G193" t="s">
        <v>324</v>
      </c>
      <c r="H193" t="s">
        <v>260</v>
      </c>
      <c r="I193" t="s">
        <v>862</v>
      </c>
      <c r="J193">
        <v>2.5370200000000001</v>
      </c>
      <c r="K193">
        <v>0</v>
      </c>
      <c r="L193">
        <v>0</v>
      </c>
      <c r="M193">
        <v>0</v>
      </c>
      <c r="N193">
        <v>0</v>
      </c>
      <c r="P193">
        <v>0</v>
      </c>
      <c r="Q193">
        <v>0</v>
      </c>
      <c r="R193">
        <v>0</v>
      </c>
      <c r="S193" t="s">
        <v>223</v>
      </c>
      <c r="T193">
        <v>0</v>
      </c>
      <c r="U193" t="s">
        <v>860</v>
      </c>
      <c r="Y193">
        <v>0</v>
      </c>
      <c r="AB193">
        <v>0</v>
      </c>
      <c r="AC193">
        <v>0</v>
      </c>
      <c r="AD193">
        <v>0</v>
      </c>
      <c r="AE193">
        <v>0</v>
      </c>
      <c r="AF193">
        <v>0</v>
      </c>
      <c r="AQ193">
        <v>1</v>
      </c>
      <c r="AR193">
        <f t="shared" si="2"/>
        <v>0</v>
      </c>
      <c r="AS193">
        <v>1</v>
      </c>
      <c r="AT193" t="s">
        <v>138</v>
      </c>
      <c r="AU193">
        <v>47</v>
      </c>
    </row>
    <row r="194" spans="1:47">
      <c r="A194" t="s">
        <v>863</v>
      </c>
      <c r="C194">
        <v>310</v>
      </c>
      <c r="D194" t="s">
        <v>864</v>
      </c>
      <c r="E194">
        <v>132</v>
      </c>
      <c r="F194" t="s">
        <v>865</v>
      </c>
      <c r="G194" t="s">
        <v>219</v>
      </c>
      <c r="H194" t="s">
        <v>260</v>
      </c>
      <c r="I194" t="s">
        <v>866</v>
      </c>
      <c r="J194">
        <v>0.14943999999999999</v>
      </c>
      <c r="K194">
        <v>0</v>
      </c>
      <c r="L194">
        <v>0</v>
      </c>
      <c r="M194">
        <v>0</v>
      </c>
      <c r="N194">
        <v>0</v>
      </c>
      <c r="P194">
        <v>0</v>
      </c>
      <c r="Q194">
        <v>0</v>
      </c>
      <c r="R194">
        <v>0</v>
      </c>
      <c r="S194" t="s">
        <v>223</v>
      </c>
      <c r="T194">
        <v>0</v>
      </c>
      <c r="U194" t="s">
        <v>863</v>
      </c>
      <c r="Y194">
        <v>0</v>
      </c>
      <c r="AB194">
        <v>0</v>
      </c>
      <c r="AC194">
        <v>0</v>
      </c>
      <c r="AD194">
        <v>0</v>
      </c>
      <c r="AE194">
        <v>0</v>
      </c>
      <c r="AF194">
        <v>0</v>
      </c>
      <c r="AQ194">
        <v>1</v>
      </c>
      <c r="AR194">
        <f t="shared" ref="AR194:AR257" si="3">AB194*9.68*VLOOKUP(AU194,atten,10,FALSE)</f>
        <v>0</v>
      </c>
      <c r="AS194">
        <v>1</v>
      </c>
      <c r="AT194" t="s">
        <v>135</v>
      </c>
      <c r="AU194">
        <v>44</v>
      </c>
    </row>
    <row r="195" spans="1:47">
      <c r="A195" t="s">
        <v>867</v>
      </c>
      <c r="B195" t="s">
        <v>293</v>
      </c>
      <c r="C195">
        <v>310</v>
      </c>
      <c r="D195" t="s">
        <v>844</v>
      </c>
      <c r="E195">
        <v>0</v>
      </c>
      <c r="J195">
        <v>8.4849999999999995E-2</v>
      </c>
      <c r="K195">
        <v>0</v>
      </c>
      <c r="L195">
        <v>0</v>
      </c>
      <c r="M195">
        <v>0</v>
      </c>
      <c r="N195">
        <v>0</v>
      </c>
      <c r="P195">
        <v>0</v>
      </c>
      <c r="Q195">
        <v>0</v>
      </c>
      <c r="R195">
        <v>0</v>
      </c>
      <c r="S195" t="s">
        <v>296</v>
      </c>
      <c r="T195">
        <v>0</v>
      </c>
      <c r="Y195">
        <v>0</v>
      </c>
      <c r="AB195">
        <v>0</v>
      </c>
      <c r="AC195">
        <v>0</v>
      </c>
      <c r="AD195">
        <v>0</v>
      </c>
      <c r="AE195">
        <v>0</v>
      </c>
      <c r="AF195">
        <v>0</v>
      </c>
      <c r="AG195" t="s">
        <v>845</v>
      </c>
      <c r="AQ195">
        <v>0</v>
      </c>
      <c r="AR195">
        <f t="shared" si="3"/>
        <v>0</v>
      </c>
      <c r="AS195">
        <v>1</v>
      </c>
      <c r="AT195" t="s">
        <v>135</v>
      </c>
      <c r="AU195">
        <v>44</v>
      </c>
    </row>
    <row r="196" spans="1:47">
      <c r="A196" t="s">
        <v>819</v>
      </c>
      <c r="C196">
        <v>310</v>
      </c>
      <c r="D196" t="s">
        <v>820</v>
      </c>
      <c r="E196">
        <v>903</v>
      </c>
      <c r="F196" t="s">
        <v>821</v>
      </c>
      <c r="G196" t="s">
        <v>219</v>
      </c>
      <c r="H196" t="s">
        <v>822</v>
      </c>
      <c r="I196" t="s">
        <v>823</v>
      </c>
      <c r="J196">
        <v>3.8739999999999997E-2</v>
      </c>
      <c r="K196">
        <v>0</v>
      </c>
      <c r="L196">
        <v>0</v>
      </c>
      <c r="M196">
        <v>0</v>
      </c>
      <c r="N196">
        <v>0</v>
      </c>
      <c r="P196">
        <v>0</v>
      </c>
      <c r="Q196">
        <v>0</v>
      </c>
      <c r="R196">
        <v>0</v>
      </c>
      <c r="S196" t="s">
        <v>223</v>
      </c>
      <c r="T196">
        <v>0</v>
      </c>
      <c r="U196" t="s">
        <v>819</v>
      </c>
      <c r="Y196">
        <v>0</v>
      </c>
      <c r="AB196">
        <v>0</v>
      </c>
      <c r="AC196">
        <v>0</v>
      </c>
      <c r="AD196">
        <v>0</v>
      </c>
      <c r="AE196">
        <v>0</v>
      </c>
      <c r="AF196">
        <v>0</v>
      </c>
      <c r="AQ196">
        <v>1</v>
      </c>
      <c r="AR196">
        <f t="shared" si="3"/>
        <v>0</v>
      </c>
      <c r="AS196">
        <v>1</v>
      </c>
      <c r="AT196" t="s">
        <v>135</v>
      </c>
      <c r="AU196">
        <v>44</v>
      </c>
    </row>
    <row r="197" spans="1:47">
      <c r="A197" t="s">
        <v>868</v>
      </c>
      <c r="B197" t="s">
        <v>293</v>
      </c>
      <c r="C197">
        <v>310</v>
      </c>
      <c r="D197" t="s">
        <v>844</v>
      </c>
      <c r="E197">
        <v>0</v>
      </c>
      <c r="J197">
        <v>2.1940000000000001E-2</v>
      </c>
      <c r="K197">
        <v>0</v>
      </c>
      <c r="L197">
        <v>0</v>
      </c>
      <c r="M197">
        <v>0</v>
      </c>
      <c r="N197">
        <v>0</v>
      </c>
      <c r="P197">
        <v>0</v>
      </c>
      <c r="Q197">
        <v>0</v>
      </c>
      <c r="R197">
        <v>0</v>
      </c>
      <c r="S197" t="s">
        <v>296</v>
      </c>
      <c r="T197">
        <v>0</v>
      </c>
      <c r="Y197">
        <v>0</v>
      </c>
      <c r="AB197">
        <v>0</v>
      </c>
      <c r="AC197">
        <v>0</v>
      </c>
      <c r="AD197">
        <v>0</v>
      </c>
      <c r="AE197">
        <v>0</v>
      </c>
      <c r="AF197">
        <v>0</v>
      </c>
      <c r="AG197" t="s">
        <v>845</v>
      </c>
      <c r="AQ197">
        <v>1</v>
      </c>
      <c r="AR197">
        <f t="shared" si="3"/>
        <v>0</v>
      </c>
      <c r="AS197">
        <v>1</v>
      </c>
      <c r="AT197" t="s">
        <v>135</v>
      </c>
      <c r="AU197">
        <v>44</v>
      </c>
    </row>
    <row r="198" spans="1:47">
      <c r="A198" t="s">
        <v>869</v>
      </c>
      <c r="B198" t="s">
        <v>293</v>
      </c>
      <c r="C198">
        <v>310</v>
      </c>
      <c r="D198" t="s">
        <v>844</v>
      </c>
      <c r="E198">
        <v>0</v>
      </c>
      <c r="J198">
        <v>0.29172999999999999</v>
      </c>
      <c r="K198">
        <v>0</v>
      </c>
      <c r="L198">
        <v>0</v>
      </c>
      <c r="M198">
        <v>0</v>
      </c>
      <c r="N198">
        <v>0</v>
      </c>
      <c r="P198">
        <v>0</v>
      </c>
      <c r="Q198">
        <v>0</v>
      </c>
      <c r="R198">
        <v>0</v>
      </c>
      <c r="S198" t="s">
        <v>296</v>
      </c>
      <c r="T198">
        <v>0</v>
      </c>
      <c r="Y198">
        <v>0</v>
      </c>
      <c r="AB198">
        <v>0</v>
      </c>
      <c r="AC198">
        <v>0</v>
      </c>
      <c r="AD198">
        <v>0</v>
      </c>
      <c r="AE198">
        <v>0</v>
      </c>
      <c r="AF198">
        <v>0</v>
      </c>
      <c r="AG198" t="s">
        <v>845</v>
      </c>
      <c r="AQ198">
        <v>1</v>
      </c>
      <c r="AR198">
        <f t="shared" si="3"/>
        <v>0</v>
      </c>
      <c r="AS198">
        <v>1</v>
      </c>
      <c r="AT198" t="s">
        <v>135</v>
      </c>
      <c r="AU198">
        <v>44</v>
      </c>
    </row>
    <row r="199" spans="1:47">
      <c r="A199" t="s">
        <v>870</v>
      </c>
      <c r="C199">
        <v>310</v>
      </c>
      <c r="D199" t="s">
        <v>832</v>
      </c>
      <c r="E199">
        <v>132</v>
      </c>
      <c r="F199" t="s">
        <v>871</v>
      </c>
      <c r="G199" t="s">
        <v>219</v>
      </c>
      <c r="H199" t="s">
        <v>260</v>
      </c>
      <c r="I199" t="s">
        <v>872</v>
      </c>
      <c r="J199">
        <v>2.7990599999999999</v>
      </c>
      <c r="K199">
        <v>0</v>
      </c>
      <c r="L199">
        <v>0</v>
      </c>
      <c r="M199">
        <v>0</v>
      </c>
      <c r="N199">
        <v>0</v>
      </c>
      <c r="P199">
        <v>0</v>
      </c>
      <c r="Q199">
        <v>0</v>
      </c>
      <c r="R199">
        <v>0</v>
      </c>
      <c r="S199" t="s">
        <v>223</v>
      </c>
      <c r="T199">
        <v>0</v>
      </c>
      <c r="U199" t="s">
        <v>870</v>
      </c>
      <c r="Y199">
        <v>0</v>
      </c>
      <c r="AB199">
        <v>0</v>
      </c>
      <c r="AC199">
        <v>0</v>
      </c>
      <c r="AD199">
        <v>0</v>
      </c>
      <c r="AE199">
        <v>0</v>
      </c>
      <c r="AF199">
        <v>0</v>
      </c>
      <c r="AQ199">
        <v>1</v>
      </c>
      <c r="AR199">
        <f t="shared" si="3"/>
        <v>0</v>
      </c>
      <c r="AS199">
        <v>1</v>
      </c>
      <c r="AT199" t="s">
        <v>135</v>
      </c>
      <c r="AU199">
        <v>44</v>
      </c>
    </row>
    <row r="200" spans="1:47">
      <c r="A200" t="s">
        <v>873</v>
      </c>
      <c r="C200">
        <v>310</v>
      </c>
      <c r="D200" t="s">
        <v>874</v>
      </c>
      <c r="E200">
        <v>132</v>
      </c>
      <c r="F200" t="s">
        <v>875</v>
      </c>
      <c r="G200" t="s">
        <v>219</v>
      </c>
      <c r="H200" t="s">
        <v>260</v>
      </c>
      <c r="I200" t="s">
        <v>876</v>
      </c>
      <c r="J200">
        <v>1.6299999999999999E-3</v>
      </c>
      <c r="K200">
        <v>0</v>
      </c>
      <c r="L200">
        <v>0</v>
      </c>
      <c r="M200">
        <v>0</v>
      </c>
      <c r="N200">
        <v>0</v>
      </c>
      <c r="P200">
        <v>0</v>
      </c>
      <c r="Q200">
        <v>0</v>
      </c>
      <c r="R200">
        <v>0</v>
      </c>
      <c r="S200" t="s">
        <v>223</v>
      </c>
      <c r="T200">
        <v>0</v>
      </c>
      <c r="U200" t="s">
        <v>873</v>
      </c>
      <c r="Y200">
        <v>0</v>
      </c>
      <c r="AB200">
        <v>0</v>
      </c>
      <c r="AC200">
        <v>0</v>
      </c>
      <c r="AD200">
        <v>0</v>
      </c>
      <c r="AE200">
        <v>0</v>
      </c>
      <c r="AF200">
        <v>0</v>
      </c>
      <c r="AQ200">
        <v>0</v>
      </c>
      <c r="AR200">
        <f t="shared" si="3"/>
        <v>0</v>
      </c>
      <c r="AS200">
        <v>1</v>
      </c>
      <c r="AT200" t="s">
        <v>135</v>
      </c>
      <c r="AU200">
        <v>44</v>
      </c>
    </row>
    <row r="201" spans="1:47">
      <c r="A201" t="s">
        <v>815</v>
      </c>
      <c r="C201">
        <v>310</v>
      </c>
      <c r="D201" t="s">
        <v>816</v>
      </c>
      <c r="E201">
        <v>131</v>
      </c>
      <c r="F201" t="s">
        <v>817</v>
      </c>
      <c r="G201" t="s">
        <v>219</v>
      </c>
      <c r="H201" t="s">
        <v>407</v>
      </c>
      <c r="I201" t="s">
        <v>818</v>
      </c>
      <c r="J201">
        <v>0.33195000000000002</v>
      </c>
      <c r="K201">
        <v>0</v>
      </c>
      <c r="L201">
        <v>0</v>
      </c>
      <c r="M201">
        <v>0</v>
      </c>
      <c r="N201">
        <v>0</v>
      </c>
      <c r="P201">
        <v>0</v>
      </c>
      <c r="Q201">
        <v>0</v>
      </c>
      <c r="R201">
        <v>0</v>
      </c>
      <c r="S201" t="s">
        <v>243</v>
      </c>
      <c r="T201">
        <v>0</v>
      </c>
      <c r="U201" t="s">
        <v>815</v>
      </c>
      <c r="Y201">
        <v>0</v>
      </c>
      <c r="AB201">
        <v>0</v>
      </c>
      <c r="AC201">
        <v>0</v>
      </c>
      <c r="AD201">
        <v>0</v>
      </c>
      <c r="AE201">
        <v>0</v>
      </c>
      <c r="AF201">
        <v>0</v>
      </c>
      <c r="AQ201">
        <v>2</v>
      </c>
      <c r="AR201">
        <f t="shared" si="3"/>
        <v>0</v>
      </c>
      <c r="AS201">
        <v>1</v>
      </c>
      <c r="AT201" t="s">
        <v>135</v>
      </c>
      <c r="AU201">
        <v>44</v>
      </c>
    </row>
    <row r="202" spans="1:47">
      <c r="A202" t="s">
        <v>877</v>
      </c>
      <c r="C202">
        <v>310</v>
      </c>
      <c r="D202" t="s">
        <v>878</v>
      </c>
      <c r="E202">
        <v>131</v>
      </c>
      <c r="F202" t="s">
        <v>879</v>
      </c>
      <c r="G202" t="s">
        <v>219</v>
      </c>
      <c r="H202" t="s">
        <v>407</v>
      </c>
      <c r="I202" t="s">
        <v>880</v>
      </c>
      <c r="J202">
        <v>0.47516999999999998</v>
      </c>
      <c r="K202">
        <v>0</v>
      </c>
      <c r="L202">
        <v>0</v>
      </c>
      <c r="M202">
        <v>0</v>
      </c>
      <c r="N202">
        <v>0</v>
      </c>
      <c r="P202">
        <v>0</v>
      </c>
      <c r="Q202">
        <v>0</v>
      </c>
      <c r="R202">
        <v>0</v>
      </c>
      <c r="S202" t="s">
        <v>243</v>
      </c>
      <c r="T202">
        <v>0</v>
      </c>
      <c r="U202" t="s">
        <v>877</v>
      </c>
      <c r="Y202">
        <v>0</v>
      </c>
      <c r="AB202">
        <v>0</v>
      </c>
      <c r="AC202">
        <v>0</v>
      </c>
      <c r="AD202">
        <v>0</v>
      </c>
      <c r="AE202">
        <v>0</v>
      </c>
      <c r="AF202">
        <v>0</v>
      </c>
      <c r="AQ202">
        <v>5</v>
      </c>
      <c r="AR202">
        <f t="shared" si="3"/>
        <v>0</v>
      </c>
      <c r="AS202">
        <v>1</v>
      </c>
      <c r="AT202" t="s">
        <v>135</v>
      </c>
      <c r="AU202">
        <v>44</v>
      </c>
    </row>
    <row r="203" spans="1:47">
      <c r="A203" t="s">
        <v>881</v>
      </c>
      <c r="C203">
        <v>310</v>
      </c>
      <c r="D203" t="s">
        <v>882</v>
      </c>
      <c r="E203">
        <v>131</v>
      </c>
      <c r="F203" t="s">
        <v>852</v>
      </c>
      <c r="G203" t="s">
        <v>219</v>
      </c>
      <c r="H203" t="s">
        <v>407</v>
      </c>
      <c r="I203" t="s">
        <v>883</v>
      </c>
      <c r="J203">
        <v>1.3709</v>
      </c>
      <c r="K203">
        <v>0</v>
      </c>
      <c r="L203">
        <v>1</v>
      </c>
      <c r="M203">
        <v>0</v>
      </c>
      <c r="N203">
        <v>1</v>
      </c>
      <c r="P203">
        <v>0</v>
      </c>
      <c r="Q203">
        <v>1</v>
      </c>
      <c r="R203">
        <v>25600</v>
      </c>
      <c r="S203" t="s">
        <v>223</v>
      </c>
      <c r="T203">
        <v>25600</v>
      </c>
      <c r="U203" t="s">
        <v>881</v>
      </c>
      <c r="X203" t="s">
        <v>225</v>
      </c>
      <c r="Y203">
        <v>25600</v>
      </c>
      <c r="AB203">
        <v>0</v>
      </c>
      <c r="AC203">
        <v>1</v>
      </c>
      <c r="AD203">
        <v>0</v>
      </c>
      <c r="AE203">
        <v>0</v>
      </c>
      <c r="AF203">
        <v>0</v>
      </c>
      <c r="AQ203">
        <v>1</v>
      </c>
      <c r="AR203">
        <f t="shared" si="3"/>
        <v>0</v>
      </c>
      <c r="AS203">
        <v>1</v>
      </c>
      <c r="AT203" t="s">
        <v>135</v>
      </c>
      <c r="AU203">
        <v>44</v>
      </c>
    </row>
    <row r="204" spans="1:47">
      <c r="A204" t="s">
        <v>815</v>
      </c>
      <c r="C204">
        <v>310</v>
      </c>
      <c r="D204" t="s">
        <v>816</v>
      </c>
      <c r="E204">
        <v>131</v>
      </c>
      <c r="F204" t="s">
        <v>817</v>
      </c>
      <c r="G204" t="s">
        <v>219</v>
      </c>
      <c r="H204" t="s">
        <v>407</v>
      </c>
      <c r="I204" t="s">
        <v>818</v>
      </c>
      <c r="J204">
        <v>0.36331000000000002</v>
      </c>
      <c r="K204">
        <v>0</v>
      </c>
      <c r="L204">
        <v>0</v>
      </c>
      <c r="M204">
        <v>0</v>
      </c>
      <c r="N204">
        <v>0</v>
      </c>
      <c r="P204">
        <v>0</v>
      </c>
      <c r="Q204">
        <v>0</v>
      </c>
      <c r="R204">
        <v>0</v>
      </c>
      <c r="S204" t="s">
        <v>243</v>
      </c>
      <c r="T204">
        <v>0</v>
      </c>
      <c r="U204" t="s">
        <v>815</v>
      </c>
      <c r="Y204">
        <v>0</v>
      </c>
      <c r="AB204">
        <v>0</v>
      </c>
      <c r="AC204">
        <v>0</v>
      </c>
      <c r="AD204">
        <v>0</v>
      </c>
      <c r="AE204">
        <v>0</v>
      </c>
      <c r="AF204">
        <v>0</v>
      </c>
      <c r="AQ204">
        <v>3</v>
      </c>
      <c r="AR204">
        <f t="shared" si="3"/>
        <v>0</v>
      </c>
      <c r="AS204">
        <v>1</v>
      </c>
      <c r="AT204" t="s">
        <v>135</v>
      </c>
      <c r="AU204">
        <v>44</v>
      </c>
    </row>
    <row r="205" spans="1:47">
      <c r="A205" t="s">
        <v>248</v>
      </c>
      <c r="C205">
        <v>310</v>
      </c>
      <c r="E205">
        <v>0</v>
      </c>
      <c r="J205">
        <v>1.6000000000000001E-4</v>
      </c>
      <c r="K205">
        <v>0</v>
      </c>
      <c r="L205">
        <v>0</v>
      </c>
      <c r="M205">
        <v>0</v>
      </c>
      <c r="N205">
        <v>0</v>
      </c>
      <c r="P205">
        <v>0</v>
      </c>
      <c r="Q205">
        <v>0</v>
      </c>
      <c r="R205">
        <v>0</v>
      </c>
      <c r="S205" t="s">
        <v>249</v>
      </c>
      <c r="T205">
        <v>0</v>
      </c>
      <c r="Y205">
        <v>0</v>
      </c>
      <c r="AB205">
        <v>0</v>
      </c>
      <c r="AC205">
        <v>0</v>
      </c>
      <c r="AD205">
        <v>0</v>
      </c>
      <c r="AE205">
        <v>0</v>
      </c>
      <c r="AF205">
        <v>0</v>
      </c>
      <c r="AQ205">
        <v>0</v>
      </c>
      <c r="AR205">
        <f t="shared" si="3"/>
        <v>0</v>
      </c>
      <c r="AS205">
        <v>1</v>
      </c>
      <c r="AT205" t="s">
        <v>135</v>
      </c>
      <c r="AU205">
        <v>44</v>
      </c>
    </row>
    <row r="206" spans="1:47">
      <c r="A206" t="s">
        <v>884</v>
      </c>
      <c r="B206" t="s">
        <v>293</v>
      </c>
      <c r="C206">
        <v>310</v>
      </c>
      <c r="D206" t="s">
        <v>844</v>
      </c>
      <c r="E206">
        <v>0</v>
      </c>
      <c r="J206">
        <v>0.47043000000000001</v>
      </c>
      <c r="K206">
        <v>0</v>
      </c>
      <c r="L206">
        <v>0</v>
      </c>
      <c r="M206">
        <v>0</v>
      </c>
      <c r="N206">
        <v>0</v>
      </c>
      <c r="P206">
        <v>0</v>
      </c>
      <c r="Q206">
        <v>0</v>
      </c>
      <c r="R206">
        <v>0</v>
      </c>
      <c r="S206" t="s">
        <v>296</v>
      </c>
      <c r="T206">
        <v>0</v>
      </c>
      <c r="Y206">
        <v>0</v>
      </c>
      <c r="AB206">
        <v>0</v>
      </c>
      <c r="AC206">
        <v>0</v>
      </c>
      <c r="AD206">
        <v>0</v>
      </c>
      <c r="AE206">
        <v>0</v>
      </c>
      <c r="AF206">
        <v>0</v>
      </c>
      <c r="AG206" t="s">
        <v>845</v>
      </c>
      <c r="AQ206">
        <v>1</v>
      </c>
      <c r="AR206">
        <f t="shared" si="3"/>
        <v>0</v>
      </c>
      <c r="AS206">
        <v>1</v>
      </c>
      <c r="AT206" t="s">
        <v>135</v>
      </c>
      <c r="AU206">
        <v>44</v>
      </c>
    </row>
    <row r="207" spans="1:47">
      <c r="A207" t="s">
        <v>885</v>
      </c>
      <c r="B207" t="s">
        <v>293</v>
      </c>
      <c r="C207">
        <v>310</v>
      </c>
      <c r="D207" t="s">
        <v>886</v>
      </c>
      <c r="E207">
        <v>132</v>
      </c>
      <c r="F207" t="s">
        <v>887</v>
      </c>
      <c r="G207" t="s">
        <v>219</v>
      </c>
      <c r="H207" t="s">
        <v>888</v>
      </c>
      <c r="J207">
        <v>0.14398</v>
      </c>
      <c r="K207">
        <v>0</v>
      </c>
      <c r="L207">
        <v>0</v>
      </c>
      <c r="M207">
        <v>0</v>
      </c>
      <c r="N207">
        <v>0</v>
      </c>
      <c r="P207">
        <v>0</v>
      </c>
      <c r="Q207">
        <v>0</v>
      </c>
      <c r="R207">
        <v>0</v>
      </c>
      <c r="S207" t="s">
        <v>296</v>
      </c>
      <c r="T207">
        <v>0</v>
      </c>
      <c r="Y207">
        <v>0</v>
      </c>
      <c r="AB207">
        <v>0</v>
      </c>
      <c r="AC207">
        <v>0</v>
      </c>
      <c r="AD207">
        <v>0</v>
      </c>
      <c r="AE207">
        <v>0</v>
      </c>
      <c r="AF207">
        <v>0</v>
      </c>
      <c r="AG207" t="s">
        <v>889</v>
      </c>
      <c r="AQ207">
        <v>2</v>
      </c>
      <c r="AR207">
        <f t="shared" si="3"/>
        <v>0</v>
      </c>
      <c r="AS207">
        <v>1</v>
      </c>
      <c r="AT207" t="s">
        <v>135</v>
      </c>
      <c r="AU207">
        <v>44</v>
      </c>
    </row>
    <row r="208" spans="1:47">
      <c r="A208" t="s">
        <v>890</v>
      </c>
      <c r="C208">
        <v>310</v>
      </c>
      <c r="D208" t="s">
        <v>891</v>
      </c>
      <c r="E208">
        <v>101</v>
      </c>
      <c r="F208" t="s">
        <v>875</v>
      </c>
      <c r="G208" t="s">
        <v>219</v>
      </c>
      <c r="H208" t="s">
        <v>220</v>
      </c>
      <c r="I208" t="s">
        <v>892</v>
      </c>
      <c r="J208">
        <v>0.13469</v>
      </c>
      <c r="K208">
        <v>0</v>
      </c>
      <c r="L208">
        <v>0</v>
      </c>
      <c r="M208">
        <v>1</v>
      </c>
      <c r="N208">
        <v>1</v>
      </c>
      <c r="O208" t="s">
        <v>659</v>
      </c>
      <c r="P208">
        <v>1</v>
      </c>
      <c r="Q208">
        <v>1</v>
      </c>
      <c r="R208">
        <v>1800</v>
      </c>
      <c r="S208" t="s">
        <v>223</v>
      </c>
      <c r="T208">
        <v>0</v>
      </c>
      <c r="U208" t="s">
        <v>890</v>
      </c>
      <c r="V208" t="s">
        <v>893</v>
      </c>
      <c r="W208" t="s">
        <v>659</v>
      </c>
      <c r="X208" t="s">
        <v>659</v>
      </c>
      <c r="Y208">
        <v>1800</v>
      </c>
      <c r="AB208">
        <v>0</v>
      </c>
      <c r="AC208">
        <v>0</v>
      </c>
      <c r="AD208">
        <v>3</v>
      </c>
      <c r="AE208">
        <v>1732</v>
      </c>
      <c r="AF208">
        <v>1.75</v>
      </c>
      <c r="AQ208">
        <v>2</v>
      </c>
      <c r="AR208">
        <f t="shared" si="3"/>
        <v>0</v>
      </c>
      <c r="AS208">
        <v>1</v>
      </c>
      <c r="AT208" t="s">
        <v>135</v>
      </c>
      <c r="AU208">
        <v>44</v>
      </c>
    </row>
    <row r="209" spans="1:47">
      <c r="A209" t="s">
        <v>894</v>
      </c>
      <c r="C209">
        <v>310</v>
      </c>
      <c r="D209" t="s">
        <v>895</v>
      </c>
      <c r="E209">
        <v>132</v>
      </c>
      <c r="F209" t="s">
        <v>896</v>
      </c>
      <c r="G209" t="s">
        <v>219</v>
      </c>
      <c r="H209" t="s">
        <v>260</v>
      </c>
      <c r="I209" t="s">
        <v>897</v>
      </c>
      <c r="J209">
        <v>3.6940000000000001E-2</v>
      </c>
      <c r="K209">
        <v>0</v>
      </c>
      <c r="L209">
        <v>0</v>
      </c>
      <c r="M209">
        <v>0</v>
      </c>
      <c r="N209">
        <v>0</v>
      </c>
      <c r="P209">
        <v>0</v>
      </c>
      <c r="Q209">
        <v>0</v>
      </c>
      <c r="R209">
        <v>0</v>
      </c>
      <c r="S209" t="s">
        <v>223</v>
      </c>
      <c r="T209">
        <v>0</v>
      </c>
      <c r="U209" t="s">
        <v>894</v>
      </c>
      <c r="Y209">
        <v>0</v>
      </c>
      <c r="AB209">
        <v>0</v>
      </c>
      <c r="AC209">
        <v>0</v>
      </c>
      <c r="AD209">
        <v>0</v>
      </c>
      <c r="AE209">
        <v>0</v>
      </c>
      <c r="AF209">
        <v>0</v>
      </c>
      <c r="AQ209">
        <v>1</v>
      </c>
      <c r="AR209">
        <f t="shared" si="3"/>
        <v>0</v>
      </c>
      <c r="AS209">
        <v>1</v>
      </c>
      <c r="AT209" t="s">
        <v>135</v>
      </c>
      <c r="AU209">
        <v>44</v>
      </c>
    </row>
    <row r="210" spans="1:47">
      <c r="A210" t="s">
        <v>898</v>
      </c>
      <c r="C210">
        <v>310</v>
      </c>
      <c r="D210" t="s">
        <v>899</v>
      </c>
      <c r="E210">
        <v>903</v>
      </c>
      <c r="F210" t="s">
        <v>821</v>
      </c>
      <c r="G210" t="s">
        <v>219</v>
      </c>
      <c r="H210" t="s">
        <v>833</v>
      </c>
      <c r="I210" t="s">
        <v>900</v>
      </c>
      <c r="J210">
        <v>0.90232000000000001</v>
      </c>
      <c r="K210">
        <v>0</v>
      </c>
      <c r="L210">
        <v>0</v>
      </c>
      <c r="M210">
        <v>0</v>
      </c>
      <c r="N210">
        <v>0</v>
      </c>
      <c r="P210">
        <v>0</v>
      </c>
      <c r="Q210">
        <v>0</v>
      </c>
      <c r="R210">
        <v>0</v>
      </c>
      <c r="S210" t="s">
        <v>223</v>
      </c>
      <c r="T210">
        <v>0</v>
      </c>
      <c r="U210" t="s">
        <v>898</v>
      </c>
      <c r="Y210">
        <v>0</v>
      </c>
      <c r="AB210">
        <v>0</v>
      </c>
      <c r="AC210">
        <v>0</v>
      </c>
      <c r="AD210">
        <v>0</v>
      </c>
      <c r="AE210">
        <v>0</v>
      </c>
      <c r="AF210">
        <v>0</v>
      </c>
      <c r="AQ210">
        <v>0</v>
      </c>
      <c r="AR210">
        <f t="shared" si="3"/>
        <v>0</v>
      </c>
      <c r="AS210">
        <v>1</v>
      </c>
      <c r="AT210" t="s">
        <v>135</v>
      </c>
      <c r="AU210">
        <v>44</v>
      </c>
    </row>
    <row r="211" spans="1:47">
      <c r="A211" t="s">
        <v>901</v>
      </c>
      <c r="C211">
        <v>310</v>
      </c>
      <c r="D211" t="s">
        <v>902</v>
      </c>
      <c r="E211">
        <v>905</v>
      </c>
      <c r="F211" t="s">
        <v>567</v>
      </c>
      <c r="G211" t="s">
        <v>324</v>
      </c>
      <c r="H211" t="s">
        <v>302</v>
      </c>
      <c r="I211" t="s">
        <v>903</v>
      </c>
      <c r="J211">
        <v>10.91545</v>
      </c>
      <c r="K211">
        <v>0</v>
      </c>
      <c r="L211">
        <v>0</v>
      </c>
      <c r="M211">
        <v>0</v>
      </c>
      <c r="N211">
        <v>0</v>
      </c>
      <c r="P211">
        <v>0</v>
      </c>
      <c r="Q211">
        <v>0</v>
      </c>
      <c r="R211">
        <v>0</v>
      </c>
      <c r="S211" t="s">
        <v>223</v>
      </c>
      <c r="T211">
        <v>0</v>
      </c>
      <c r="U211" t="s">
        <v>901</v>
      </c>
      <c r="Y211">
        <v>0</v>
      </c>
      <c r="Z211" t="s">
        <v>297</v>
      </c>
      <c r="AA211" t="s">
        <v>223</v>
      </c>
      <c r="AB211">
        <v>0</v>
      </c>
      <c r="AC211">
        <v>0</v>
      </c>
      <c r="AD211">
        <v>0</v>
      </c>
      <c r="AE211">
        <v>0</v>
      </c>
      <c r="AF211">
        <v>0</v>
      </c>
      <c r="AQ211">
        <v>1</v>
      </c>
      <c r="AR211">
        <f t="shared" si="3"/>
        <v>0</v>
      </c>
      <c r="AS211">
        <v>1</v>
      </c>
      <c r="AT211" t="s">
        <v>138</v>
      </c>
      <c r="AU211">
        <v>47</v>
      </c>
    </row>
    <row r="212" spans="1:47">
      <c r="A212" t="s">
        <v>904</v>
      </c>
      <c r="B212" t="s">
        <v>293</v>
      </c>
      <c r="C212">
        <v>310</v>
      </c>
      <c r="D212" t="s">
        <v>844</v>
      </c>
      <c r="E212">
        <v>0</v>
      </c>
      <c r="J212">
        <v>1.33E-3</v>
      </c>
      <c r="K212">
        <v>0</v>
      </c>
      <c r="L212">
        <v>0</v>
      </c>
      <c r="M212">
        <v>0</v>
      </c>
      <c r="N212">
        <v>0</v>
      </c>
      <c r="P212">
        <v>0</v>
      </c>
      <c r="Q212">
        <v>0</v>
      </c>
      <c r="R212">
        <v>0</v>
      </c>
      <c r="S212" t="s">
        <v>296</v>
      </c>
      <c r="T212">
        <v>0</v>
      </c>
      <c r="Y212">
        <v>0</v>
      </c>
      <c r="AB212">
        <v>0</v>
      </c>
      <c r="AC212">
        <v>0</v>
      </c>
      <c r="AD212">
        <v>0</v>
      </c>
      <c r="AE212">
        <v>0</v>
      </c>
      <c r="AF212">
        <v>0</v>
      </c>
      <c r="AG212" t="s">
        <v>845</v>
      </c>
      <c r="AQ212">
        <v>2</v>
      </c>
      <c r="AR212">
        <f t="shared" si="3"/>
        <v>0</v>
      </c>
      <c r="AS212">
        <v>1</v>
      </c>
      <c r="AT212" t="s">
        <v>135</v>
      </c>
      <c r="AU212">
        <v>44</v>
      </c>
    </row>
    <row r="213" spans="1:47">
      <c r="A213" t="s">
        <v>905</v>
      </c>
      <c r="B213" t="s">
        <v>293</v>
      </c>
      <c r="C213">
        <v>310</v>
      </c>
      <c r="D213" t="s">
        <v>844</v>
      </c>
      <c r="E213">
        <v>0</v>
      </c>
      <c r="J213">
        <v>1.6999999999999999E-3</v>
      </c>
      <c r="K213">
        <v>0</v>
      </c>
      <c r="L213">
        <v>0</v>
      </c>
      <c r="M213">
        <v>0</v>
      </c>
      <c r="N213">
        <v>0</v>
      </c>
      <c r="P213">
        <v>0</v>
      </c>
      <c r="Q213">
        <v>0</v>
      </c>
      <c r="R213">
        <v>0</v>
      </c>
      <c r="S213" t="s">
        <v>296</v>
      </c>
      <c r="T213">
        <v>0</v>
      </c>
      <c r="Y213">
        <v>0</v>
      </c>
      <c r="AB213">
        <v>0</v>
      </c>
      <c r="AC213">
        <v>0</v>
      </c>
      <c r="AD213">
        <v>0</v>
      </c>
      <c r="AE213">
        <v>0</v>
      </c>
      <c r="AF213">
        <v>0</v>
      </c>
      <c r="AG213" t="s">
        <v>845</v>
      </c>
      <c r="AQ213">
        <v>0</v>
      </c>
      <c r="AR213">
        <f t="shared" si="3"/>
        <v>0</v>
      </c>
      <c r="AS213">
        <v>1</v>
      </c>
      <c r="AT213" t="s">
        <v>135</v>
      </c>
      <c r="AU213">
        <v>44</v>
      </c>
    </row>
    <row r="214" spans="1:47">
      <c r="A214" t="s">
        <v>906</v>
      </c>
      <c r="C214">
        <v>310</v>
      </c>
      <c r="D214" t="s">
        <v>907</v>
      </c>
      <c r="E214">
        <v>109</v>
      </c>
      <c r="F214" t="s">
        <v>908</v>
      </c>
      <c r="G214" t="s">
        <v>324</v>
      </c>
      <c r="H214" t="s">
        <v>743</v>
      </c>
      <c r="I214" t="s">
        <v>909</v>
      </c>
      <c r="J214">
        <v>4.37425</v>
      </c>
      <c r="K214">
        <v>2</v>
      </c>
      <c r="L214">
        <v>2</v>
      </c>
      <c r="M214">
        <v>2</v>
      </c>
      <c r="N214">
        <v>2</v>
      </c>
      <c r="O214" t="s">
        <v>225</v>
      </c>
      <c r="P214">
        <v>0</v>
      </c>
      <c r="Q214">
        <v>0</v>
      </c>
      <c r="R214">
        <v>0</v>
      </c>
      <c r="S214" t="s">
        <v>223</v>
      </c>
      <c r="T214">
        <v>0</v>
      </c>
      <c r="U214" t="s">
        <v>906</v>
      </c>
      <c r="V214" t="s">
        <v>224</v>
      </c>
      <c r="W214" t="s">
        <v>225</v>
      </c>
      <c r="X214" t="s">
        <v>225</v>
      </c>
      <c r="Y214">
        <v>0</v>
      </c>
      <c r="AB214">
        <v>2</v>
      </c>
      <c r="AC214">
        <v>2</v>
      </c>
      <c r="AD214">
        <v>4</v>
      </c>
      <c r="AE214">
        <v>1716</v>
      </c>
      <c r="AF214">
        <v>1.5</v>
      </c>
      <c r="AQ214">
        <v>1</v>
      </c>
      <c r="AR214">
        <f t="shared" si="3"/>
        <v>19.36</v>
      </c>
      <c r="AS214">
        <v>1</v>
      </c>
      <c r="AT214" t="s">
        <v>138</v>
      </c>
      <c r="AU214">
        <v>47</v>
      </c>
    </row>
    <row r="215" spans="1:47">
      <c r="A215" t="s">
        <v>910</v>
      </c>
      <c r="B215" t="s">
        <v>293</v>
      </c>
      <c r="C215">
        <v>310</v>
      </c>
      <c r="D215" t="s">
        <v>911</v>
      </c>
      <c r="E215">
        <v>0</v>
      </c>
      <c r="J215">
        <v>4.7469999999999998E-2</v>
      </c>
      <c r="K215">
        <v>0</v>
      </c>
      <c r="L215">
        <v>0</v>
      </c>
      <c r="M215">
        <v>0</v>
      </c>
      <c r="N215">
        <v>0</v>
      </c>
      <c r="P215">
        <v>0</v>
      </c>
      <c r="Q215">
        <v>0</v>
      </c>
      <c r="R215">
        <v>0</v>
      </c>
      <c r="S215" t="s">
        <v>296</v>
      </c>
      <c r="T215">
        <v>0</v>
      </c>
      <c r="Y215">
        <v>0</v>
      </c>
      <c r="AB215">
        <v>0</v>
      </c>
      <c r="AC215">
        <v>0</v>
      </c>
      <c r="AD215">
        <v>0</v>
      </c>
      <c r="AE215">
        <v>0</v>
      </c>
      <c r="AF215">
        <v>0</v>
      </c>
      <c r="AG215" t="s">
        <v>845</v>
      </c>
      <c r="AQ215">
        <v>1</v>
      </c>
      <c r="AR215">
        <f t="shared" si="3"/>
        <v>0</v>
      </c>
      <c r="AS215">
        <v>1</v>
      </c>
      <c r="AT215" t="s">
        <v>135</v>
      </c>
      <c r="AU215">
        <v>44</v>
      </c>
    </row>
    <row r="216" spans="1:47">
      <c r="A216" t="s">
        <v>912</v>
      </c>
      <c r="C216">
        <v>310</v>
      </c>
      <c r="D216" t="s">
        <v>913</v>
      </c>
      <c r="E216">
        <v>101</v>
      </c>
      <c r="F216" t="s">
        <v>914</v>
      </c>
      <c r="G216" t="s">
        <v>219</v>
      </c>
      <c r="H216" t="s">
        <v>220</v>
      </c>
      <c r="I216" t="s">
        <v>915</v>
      </c>
      <c r="J216">
        <v>0.33533000000000002</v>
      </c>
      <c r="K216">
        <v>0</v>
      </c>
      <c r="L216">
        <v>0</v>
      </c>
      <c r="M216">
        <v>1</v>
      </c>
      <c r="N216">
        <v>1</v>
      </c>
      <c r="O216" t="s">
        <v>659</v>
      </c>
      <c r="P216">
        <v>1</v>
      </c>
      <c r="Q216">
        <v>1</v>
      </c>
      <c r="R216">
        <v>8900</v>
      </c>
      <c r="S216" t="s">
        <v>223</v>
      </c>
      <c r="T216">
        <v>0</v>
      </c>
      <c r="U216" t="s">
        <v>912</v>
      </c>
      <c r="V216" t="s">
        <v>893</v>
      </c>
      <c r="W216" t="s">
        <v>659</v>
      </c>
      <c r="X216" t="s">
        <v>659</v>
      </c>
      <c r="Y216">
        <v>8900</v>
      </c>
      <c r="AB216">
        <v>0</v>
      </c>
      <c r="AC216">
        <v>0</v>
      </c>
      <c r="AD216">
        <v>3</v>
      </c>
      <c r="AE216">
        <v>1686</v>
      </c>
      <c r="AF216">
        <v>1.75</v>
      </c>
      <c r="AQ216">
        <v>2</v>
      </c>
      <c r="AR216">
        <f t="shared" si="3"/>
        <v>0</v>
      </c>
      <c r="AS216">
        <v>1</v>
      </c>
      <c r="AT216" t="s">
        <v>135</v>
      </c>
      <c r="AU216">
        <v>44</v>
      </c>
    </row>
    <row r="217" spans="1:47">
      <c r="A217" t="s">
        <v>916</v>
      </c>
      <c r="C217">
        <v>310</v>
      </c>
      <c r="D217" t="s">
        <v>917</v>
      </c>
      <c r="E217">
        <v>905</v>
      </c>
      <c r="F217" t="s">
        <v>567</v>
      </c>
      <c r="G217" t="s">
        <v>324</v>
      </c>
      <c r="H217" t="s">
        <v>302</v>
      </c>
      <c r="I217" t="s">
        <v>918</v>
      </c>
      <c r="J217">
        <v>0.17208000000000001</v>
      </c>
      <c r="K217">
        <v>0</v>
      </c>
      <c r="L217">
        <v>0</v>
      </c>
      <c r="M217">
        <v>0</v>
      </c>
      <c r="N217">
        <v>0</v>
      </c>
      <c r="P217">
        <v>0</v>
      </c>
      <c r="Q217">
        <v>0</v>
      </c>
      <c r="R217">
        <v>0</v>
      </c>
      <c r="S217" t="s">
        <v>223</v>
      </c>
      <c r="T217">
        <v>0</v>
      </c>
      <c r="U217" t="s">
        <v>916</v>
      </c>
      <c r="Y217">
        <v>0</v>
      </c>
      <c r="Z217" t="s">
        <v>291</v>
      </c>
      <c r="AA217" t="s">
        <v>223</v>
      </c>
      <c r="AB217">
        <v>0</v>
      </c>
      <c r="AC217">
        <v>0</v>
      </c>
      <c r="AD217">
        <v>0</v>
      </c>
      <c r="AE217">
        <v>0</v>
      </c>
      <c r="AF217">
        <v>0</v>
      </c>
      <c r="AQ217">
        <v>1</v>
      </c>
      <c r="AR217">
        <f t="shared" si="3"/>
        <v>0</v>
      </c>
      <c r="AS217">
        <v>1</v>
      </c>
      <c r="AT217" t="s">
        <v>138</v>
      </c>
      <c r="AU217">
        <v>47</v>
      </c>
    </row>
    <row r="218" spans="1:47">
      <c r="A218" t="s">
        <v>919</v>
      </c>
      <c r="C218">
        <v>310</v>
      </c>
      <c r="D218" t="s">
        <v>920</v>
      </c>
      <c r="E218">
        <v>101</v>
      </c>
      <c r="F218" t="s">
        <v>921</v>
      </c>
      <c r="G218" t="s">
        <v>324</v>
      </c>
      <c r="H218" t="s">
        <v>220</v>
      </c>
      <c r="I218" t="s">
        <v>922</v>
      </c>
      <c r="J218">
        <v>2.5658400000000001</v>
      </c>
      <c r="K218">
        <v>1</v>
      </c>
      <c r="L218">
        <v>1</v>
      </c>
      <c r="M218">
        <v>1</v>
      </c>
      <c r="N218">
        <v>1</v>
      </c>
      <c r="O218" t="s">
        <v>225</v>
      </c>
      <c r="P218">
        <v>0</v>
      </c>
      <c r="Q218">
        <v>0</v>
      </c>
      <c r="R218">
        <v>0</v>
      </c>
      <c r="S218" t="s">
        <v>223</v>
      </c>
      <c r="T218">
        <v>0</v>
      </c>
      <c r="U218" t="s">
        <v>919</v>
      </c>
      <c r="X218" t="s">
        <v>225</v>
      </c>
      <c r="Y218">
        <v>0</v>
      </c>
      <c r="AB218">
        <v>1</v>
      </c>
      <c r="AC218">
        <v>1</v>
      </c>
      <c r="AD218">
        <v>3</v>
      </c>
      <c r="AE218">
        <v>2304</v>
      </c>
      <c r="AF218">
        <v>2</v>
      </c>
      <c r="AQ218">
        <v>1</v>
      </c>
      <c r="AR218">
        <f t="shared" si="3"/>
        <v>9.68</v>
      </c>
      <c r="AS218">
        <v>1</v>
      </c>
      <c r="AT218" t="s">
        <v>138</v>
      </c>
      <c r="AU218">
        <v>47</v>
      </c>
    </row>
    <row r="219" spans="1:47">
      <c r="A219" t="s">
        <v>923</v>
      </c>
      <c r="C219">
        <v>310</v>
      </c>
      <c r="D219" t="s">
        <v>924</v>
      </c>
      <c r="E219">
        <v>101</v>
      </c>
      <c r="F219" t="s">
        <v>925</v>
      </c>
      <c r="G219" t="s">
        <v>219</v>
      </c>
      <c r="H219" t="s">
        <v>220</v>
      </c>
      <c r="I219" t="s">
        <v>926</v>
      </c>
      <c r="J219">
        <v>0.10191</v>
      </c>
      <c r="K219">
        <v>0</v>
      </c>
      <c r="L219">
        <v>0</v>
      </c>
      <c r="M219">
        <v>1</v>
      </c>
      <c r="N219">
        <v>1</v>
      </c>
      <c r="O219" t="s">
        <v>659</v>
      </c>
      <c r="P219">
        <v>1</v>
      </c>
      <c r="Q219">
        <v>1</v>
      </c>
      <c r="R219">
        <v>9900</v>
      </c>
      <c r="S219" t="s">
        <v>223</v>
      </c>
      <c r="T219">
        <v>0</v>
      </c>
      <c r="U219" t="s">
        <v>923</v>
      </c>
      <c r="V219" t="s">
        <v>927</v>
      </c>
      <c r="W219" t="s">
        <v>659</v>
      </c>
      <c r="X219" t="s">
        <v>659</v>
      </c>
      <c r="Y219">
        <v>9900</v>
      </c>
      <c r="AB219">
        <v>0</v>
      </c>
      <c r="AC219">
        <v>0</v>
      </c>
      <c r="AD219">
        <v>5</v>
      </c>
      <c r="AE219">
        <v>1638</v>
      </c>
      <c r="AF219">
        <v>2</v>
      </c>
      <c r="AQ219">
        <v>2</v>
      </c>
      <c r="AR219">
        <f t="shared" si="3"/>
        <v>0</v>
      </c>
      <c r="AS219">
        <v>1</v>
      </c>
      <c r="AT219" t="s">
        <v>135</v>
      </c>
      <c r="AU219">
        <v>44</v>
      </c>
    </row>
    <row r="220" spans="1:47">
      <c r="A220" t="s">
        <v>928</v>
      </c>
      <c r="B220" t="s">
        <v>293</v>
      </c>
      <c r="C220">
        <v>310</v>
      </c>
      <c r="D220" t="s">
        <v>844</v>
      </c>
      <c r="E220">
        <v>0</v>
      </c>
      <c r="J220">
        <v>0.77786999999999995</v>
      </c>
      <c r="K220">
        <v>0</v>
      </c>
      <c r="L220">
        <v>0</v>
      </c>
      <c r="M220">
        <v>0</v>
      </c>
      <c r="N220">
        <v>0</v>
      </c>
      <c r="P220">
        <v>0</v>
      </c>
      <c r="Q220">
        <v>0</v>
      </c>
      <c r="R220">
        <v>0</v>
      </c>
      <c r="S220" t="s">
        <v>296</v>
      </c>
      <c r="T220">
        <v>0</v>
      </c>
      <c r="Y220">
        <v>0</v>
      </c>
      <c r="AB220">
        <v>0</v>
      </c>
      <c r="AC220">
        <v>0</v>
      </c>
      <c r="AD220">
        <v>0</v>
      </c>
      <c r="AE220">
        <v>0</v>
      </c>
      <c r="AF220">
        <v>0</v>
      </c>
      <c r="AG220" t="s">
        <v>845</v>
      </c>
      <c r="AQ220">
        <v>1</v>
      </c>
      <c r="AR220">
        <f t="shared" si="3"/>
        <v>0</v>
      </c>
      <c r="AS220">
        <v>1</v>
      </c>
      <c r="AT220" t="s">
        <v>135</v>
      </c>
      <c r="AU220">
        <v>44</v>
      </c>
    </row>
    <row r="221" spans="1:47">
      <c r="A221" t="s">
        <v>929</v>
      </c>
      <c r="C221">
        <v>310</v>
      </c>
      <c r="D221" t="s">
        <v>930</v>
      </c>
      <c r="E221">
        <v>101</v>
      </c>
      <c r="F221" t="s">
        <v>875</v>
      </c>
      <c r="G221" t="s">
        <v>219</v>
      </c>
      <c r="H221" t="s">
        <v>220</v>
      </c>
      <c r="I221" t="s">
        <v>932</v>
      </c>
      <c r="J221">
        <v>0.22389000000000001</v>
      </c>
      <c r="K221">
        <v>0</v>
      </c>
      <c r="L221">
        <v>0</v>
      </c>
      <c r="M221">
        <v>1</v>
      </c>
      <c r="N221">
        <v>1</v>
      </c>
      <c r="O221" t="s">
        <v>659</v>
      </c>
      <c r="P221">
        <v>1</v>
      </c>
      <c r="Q221">
        <v>1</v>
      </c>
      <c r="R221">
        <v>36300</v>
      </c>
      <c r="S221" t="s">
        <v>223</v>
      </c>
      <c r="T221">
        <v>0</v>
      </c>
      <c r="U221" t="s">
        <v>929</v>
      </c>
      <c r="V221" t="s">
        <v>933</v>
      </c>
      <c r="W221" t="s">
        <v>659</v>
      </c>
      <c r="X221" t="s">
        <v>659</v>
      </c>
      <c r="Y221">
        <v>36300</v>
      </c>
      <c r="AB221">
        <v>0</v>
      </c>
      <c r="AC221">
        <v>0</v>
      </c>
      <c r="AD221">
        <v>3</v>
      </c>
      <c r="AE221">
        <v>2743</v>
      </c>
      <c r="AF221">
        <v>1.75</v>
      </c>
      <c r="AQ221">
        <v>3</v>
      </c>
      <c r="AR221">
        <f t="shared" si="3"/>
        <v>0</v>
      </c>
      <c r="AS221">
        <v>1</v>
      </c>
      <c r="AT221" t="s">
        <v>135</v>
      </c>
      <c r="AU221">
        <v>44</v>
      </c>
    </row>
    <row r="222" spans="1:47">
      <c r="A222" t="s">
        <v>934</v>
      </c>
      <c r="C222">
        <v>310</v>
      </c>
      <c r="D222" t="s">
        <v>935</v>
      </c>
      <c r="E222">
        <v>905</v>
      </c>
      <c r="F222" t="s">
        <v>936</v>
      </c>
      <c r="G222" t="s">
        <v>324</v>
      </c>
      <c r="H222" t="s">
        <v>302</v>
      </c>
      <c r="I222" t="s">
        <v>937</v>
      </c>
      <c r="J222">
        <v>5.0604399999999998</v>
      </c>
      <c r="K222">
        <v>0</v>
      </c>
      <c r="L222">
        <v>0</v>
      </c>
      <c r="M222">
        <v>0</v>
      </c>
      <c r="N222">
        <v>0</v>
      </c>
      <c r="P222">
        <v>0</v>
      </c>
      <c r="Q222">
        <v>0</v>
      </c>
      <c r="R222">
        <v>0</v>
      </c>
      <c r="S222" t="s">
        <v>223</v>
      </c>
      <c r="T222">
        <v>0</v>
      </c>
      <c r="U222" t="s">
        <v>934</v>
      </c>
      <c r="Y222">
        <v>0</v>
      </c>
      <c r="Z222" t="s">
        <v>297</v>
      </c>
      <c r="AA222" t="s">
        <v>223</v>
      </c>
      <c r="AB222">
        <v>0</v>
      </c>
      <c r="AC222">
        <v>0</v>
      </c>
      <c r="AD222">
        <v>0</v>
      </c>
      <c r="AE222">
        <v>0</v>
      </c>
      <c r="AF222">
        <v>0</v>
      </c>
      <c r="AQ222">
        <v>1</v>
      </c>
      <c r="AR222">
        <f t="shared" si="3"/>
        <v>0</v>
      </c>
      <c r="AS222">
        <v>1</v>
      </c>
      <c r="AT222" t="s">
        <v>138</v>
      </c>
      <c r="AU222">
        <v>47</v>
      </c>
    </row>
    <row r="223" spans="1:47">
      <c r="A223" t="s">
        <v>938</v>
      </c>
      <c r="C223">
        <v>310</v>
      </c>
      <c r="D223" t="s">
        <v>939</v>
      </c>
      <c r="E223">
        <v>132</v>
      </c>
      <c r="F223" t="s">
        <v>875</v>
      </c>
      <c r="G223" t="s">
        <v>219</v>
      </c>
      <c r="H223" t="s">
        <v>260</v>
      </c>
      <c r="I223" t="s">
        <v>940</v>
      </c>
      <c r="J223">
        <v>6.2890000000000001E-2</v>
      </c>
      <c r="K223">
        <v>0</v>
      </c>
      <c r="L223">
        <v>0</v>
      </c>
      <c r="M223">
        <v>0</v>
      </c>
      <c r="N223">
        <v>0</v>
      </c>
      <c r="P223">
        <v>0</v>
      </c>
      <c r="Q223">
        <v>0</v>
      </c>
      <c r="R223">
        <v>0</v>
      </c>
      <c r="S223" t="s">
        <v>223</v>
      </c>
      <c r="T223">
        <v>0</v>
      </c>
      <c r="U223" t="s">
        <v>938</v>
      </c>
      <c r="Y223">
        <v>0</v>
      </c>
      <c r="AB223">
        <v>0</v>
      </c>
      <c r="AC223">
        <v>0</v>
      </c>
      <c r="AD223">
        <v>0</v>
      </c>
      <c r="AE223">
        <v>0</v>
      </c>
      <c r="AF223">
        <v>0</v>
      </c>
      <c r="AQ223">
        <v>1</v>
      </c>
      <c r="AR223">
        <f t="shared" si="3"/>
        <v>0</v>
      </c>
      <c r="AS223">
        <v>1</v>
      </c>
      <c r="AT223" t="s">
        <v>135</v>
      </c>
      <c r="AU223">
        <v>44</v>
      </c>
    </row>
    <row r="224" spans="1:47">
      <c r="A224" t="s">
        <v>941</v>
      </c>
      <c r="C224">
        <v>310</v>
      </c>
      <c r="D224" t="s">
        <v>942</v>
      </c>
      <c r="E224">
        <v>131</v>
      </c>
      <c r="F224" t="s">
        <v>943</v>
      </c>
      <c r="G224" t="s">
        <v>219</v>
      </c>
      <c r="H224" t="s">
        <v>407</v>
      </c>
      <c r="I224" t="s">
        <v>944</v>
      </c>
      <c r="J224">
        <v>0.11681999999999999</v>
      </c>
      <c r="K224">
        <v>0</v>
      </c>
      <c r="L224">
        <v>0</v>
      </c>
      <c r="M224">
        <v>0</v>
      </c>
      <c r="N224">
        <v>0</v>
      </c>
      <c r="P224">
        <v>0</v>
      </c>
      <c r="Q224">
        <v>1</v>
      </c>
      <c r="R224">
        <v>0</v>
      </c>
      <c r="S224" t="s">
        <v>223</v>
      </c>
      <c r="T224">
        <v>0</v>
      </c>
      <c r="U224" t="s">
        <v>941</v>
      </c>
      <c r="Y224">
        <v>0</v>
      </c>
      <c r="AB224">
        <v>0</v>
      </c>
      <c r="AC224">
        <v>0</v>
      </c>
      <c r="AD224">
        <v>0</v>
      </c>
      <c r="AE224">
        <v>0</v>
      </c>
      <c r="AF224">
        <v>0</v>
      </c>
      <c r="AQ224">
        <v>1</v>
      </c>
      <c r="AR224">
        <f t="shared" si="3"/>
        <v>0</v>
      </c>
      <c r="AS224">
        <v>1</v>
      </c>
      <c r="AT224" t="s">
        <v>135</v>
      </c>
      <c r="AU224">
        <v>44</v>
      </c>
    </row>
    <row r="225" spans="1:47">
      <c r="A225" t="s">
        <v>945</v>
      </c>
      <c r="C225">
        <v>310</v>
      </c>
      <c r="D225" t="s">
        <v>946</v>
      </c>
      <c r="E225">
        <v>132</v>
      </c>
      <c r="F225" t="s">
        <v>947</v>
      </c>
      <c r="G225" t="s">
        <v>219</v>
      </c>
      <c r="H225" t="s">
        <v>260</v>
      </c>
      <c r="I225" t="s">
        <v>948</v>
      </c>
      <c r="J225">
        <v>0.16878000000000001</v>
      </c>
      <c r="K225">
        <v>0</v>
      </c>
      <c r="L225">
        <v>0</v>
      </c>
      <c r="M225">
        <v>0</v>
      </c>
      <c r="N225">
        <v>0</v>
      </c>
      <c r="P225">
        <v>0</v>
      </c>
      <c r="Q225">
        <v>0</v>
      </c>
      <c r="R225">
        <v>0</v>
      </c>
      <c r="S225" t="s">
        <v>223</v>
      </c>
      <c r="T225">
        <v>0</v>
      </c>
      <c r="U225" t="s">
        <v>945</v>
      </c>
      <c r="Y225">
        <v>0</v>
      </c>
      <c r="AB225">
        <v>0</v>
      </c>
      <c r="AC225">
        <v>0</v>
      </c>
      <c r="AD225">
        <v>0</v>
      </c>
      <c r="AE225">
        <v>0</v>
      </c>
      <c r="AF225">
        <v>0</v>
      </c>
      <c r="AQ225">
        <v>1</v>
      </c>
      <c r="AR225">
        <f t="shared" si="3"/>
        <v>0</v>
      </c>
      <c r="AS225">
        <v>1</v>
      </c>
      <c r="AT225" t="s">
        <v>135</v>
      </c>
      <c r="AU225">
        <v>44</v>
      </c>
    </row>
    <row r="226" spans="1:47">
      <c r="A226" t="s">
        <v>949</v>
      </c>
      <c r="C226">
        <v>310</v>
      </c>
      <c r="D226" t="s">
        <v>950</v>
      </c>
      <c r="E226">
        <v>131</v>
      </c>
      <c r="F226" t="s">
        <v>951</v>
      </c>
      <c r="G226" t="s">
        <v>219</v>
      </c>
      <c r="H226" t="s">
        <v>407</v>
      </c>
      <c r="I226" t="s">
        <v>952</v>
      </c>
      <c r="J226">
        <v>0.17807999999999999</v>
      </c>
      <c r="K226">
        <v>0</v>
      </c>
      <c r="L226">
        <v>0</v>
      </c>
      <c r="M226">
        <v>0</v>
      </c>
      <c r="N226">
        <v>0</v>
      </c>
      <c r="P226">
        <v>0</v>
      </c>
      <c r="Q226">
        <v>0</v>
      </c>
      <c r="R226">
        <v>0</v>
      </c>
      <c r="S226" t="s">
        <v>223</v>
      </c>
      <c r="T226">
        <v>0</v>
      </c>
      <c r="U226" t="s">
        <v>949</v>
      </c>
      <c r="Y226">
        <v>0</v>
      </c>
      <c r="AB226">
        <v>0</v>
      </c>
      <c r="AC226">
        <v>0</v>
      </c>
      <c r="AD226">
        <v>0</v>
      </c>
      <c r="AE226">
        <v>0</v>
      </c>
      <c r="AF226">
        <v>0</v>
      </c>
      <c r="AQ226">
        <v>1</v>
      </c>
      <c r="AR226">
        <f t="shared" si="3"/>
        <v>0</v>
      </c>
      <c r="AS226">
        <v>1</v>
      </c>
      <c r="AT226" t="s">
        <v>135</v>
      </c>
      <c r="AU226">
        <v>44</v>
      </c>
    </row>
    <row r="227" spans="1:47">
      <c r="A227" t="s">
        <v>953</v>
      </c>
      <c r="C227">
        <v>310</v>
      </c>
      <c r="D227" t="s">
        <v>954</v>
      </c>
      <c r="E227">
        <v>101</v>
      </c>
      <c r="F227" t="s">
        <v>955</v>
      </c>
      <c r="G227" t="s">
        <v>219</v>
      </c>
      <c r="H227" t="s">
        <v>220</v>
      </c>
      <c r="I227" t="s">
        <v>956</v>
      </c>
      <c r="J227">
        <v>0.23910999999999999</v>
      </c>
      <c r="K227">
        <v>0</v>
      </c>
      <c r="L227">
        <v>0</v>
      </c>
      <c r="M227">
        <v>1</v>
      </c>
      <c r="N227">
        <v>1</v>
      </c>
      <c r="O227" t="s">
        <v>659</v>
      </c>
      <c r="P227">
        <v>1</v>
      </c>
      <c r="Q227">
        <v>1</v>
      </c>
      <c r="R227">
        <v>3200</v>
      </c>
      <c r="S227" t="s">
        <v>243</v>
      </c>
      <c r="T227">
        <v>0</v>
      </c>
      <c r="U227" t="s">
        <v>953</v>
      </c>
      <c r="V227" t="s">
        <v>933</v>
      </c>
      <c r="W227" t="s">
        <v>659</v>
      </c>
      <c r="X227" t="s">
        <v>659</v>
      </c>
      <c r="Y227">
        <v>3200</v>
      </c>
      <c r="AB227">
        <v>0</v>
      </c>
      <c r="AC227">
        <v>0</v>
      </c>
      <c r="AD227">
        <v>4</v>
      </c>
      <c r="AE227">
        <v>2010</v>
      </c>
      <c r="AF227">
        <v>2</v>
      </c>
      <c r="AQ227">
        <v>2</v>
      </c>
      <c r="AR227">
        <f t="shared" si="3"/>
        <v>0</v>
      </c>
      <c r="AS227">
        <v>1</v>
      </c>
      <c r="AT227" t="s">
        <v>135</v>
      </c>
      <c r="AU227">
        <v>44</v>
      </c>
    </row>
    <row r="228" spans="1:47">
      <c r="A228" t="s">
        <v>957</v>
      </c>
      <c r="C228">
        <v>310</v>
      </c>
      <c r="D228" t="s">
        <v>958</v>
      </c>
      <c r="E228">
        <v>903</v>
      </c>
      <c r="F228" t="s">
        <v>821</v>
      </c>
      <c r="G228" t="s">
        <v>324</v>
      </c>
      <c r="H228" t="s">
        <v>833</v>
      </c>
      <c r="I228" t="s">
        <v>959</v>
      </c>
      <c r="J228">
        <v>10.262259999999999</v>
      </c>
      <c r="K228">
        <v>0</v>
      </c>
      <c r="L228">
        <v>0</v>
      </c>
      <c r="M228">
        <v>0</v>
      </c>
      <c r="N228">
        <v>0</v>
      </c>
      <c r="P228">
        <v>0</v>
      </c>
      <c r="Q228">
        <v>0</v>
      </c>
      <c r="R228">
        <v>0</v>
      </c>
      <c r="S228" t="s">
        <v>223</v>
      </c>
      <c r="T228">
        <v>0</v>
      </c>
      <c r="U228" t="s">
        <v>957</v>
      </c>
      <c r="Y228">
        <v>0</v>
      </c>
      <c r="AB228">
        <v>0</v>
      </c>
      <c r="AC228">
        <v>0</v>
      </c>
      <c r="AD228">
        <v>0</v>
      </c>
      <c r="AE228">
        <v>0</v>
      </c>
      <c r="AF228">
        <v>0</v>
      </c>
      <c r="AQ228">
        <v>1</v>
      </c>
      <c r="AR228">
        <f t="shared" si="3"/>
        <v>0</v>
      </c>
      <c r="AS228">
        <v>1</v>
      </c>
      <c r="AT228" t="s">
        <v>138</v>
      </c>
      <c r="AU228">
        <v>47</v>
      </c>
    </row>
    <row r="229" spans="1:47">
      <c r="A229" t="s">
        <v>248</v>
      </c>
      <c r="C229">
        <v>310</v>
      </c>
      <c r="E229">
        <v>0</v>
      </c>
      <c r="J229">
        <v>1.2999999999999999E-3</v>
      </c>
      <c r="K229">
        <v>0</v>
      </c>
      <c r="L229">
        <v>0</v>
      </c>
      <c r="M229">
        <v>0</v>
      </c>
      <c r="N229">
        <v>0</v>
      </c>
      <c r="P229">
        <v>0</v>
      </c>
      <c r="Q229">
        <v>0</v>
      </c>
      <c r="R229">
        <v>0</v>
      </c>
      <c r="S229" t="s">
        <v>249</v>
      </c>
      <c r="T229">
        <v>0</v>
      </c>
      <c r="Y229">
        <v>0</v>
      </c>
      <c r="AB229">
        <v>0</v>
      </c>
      <c r="AC229">
        <v>0</v>
      </c>
      <c r="AD229">
        <v>0</v>
      </c>
      <c r="AE229">
        <v>0</v>
      </c>
      <c r="AF229">
        <v>0</v>
      </c>
      <c r="AQ229">
        <v>0</v>
      </c>
      <c r="AR229">
        <f t="shared" si="3"/>
        <v>0</v>
      </c>
      <c r="AS229">
        <v>1</v>
      </c>
      <c r="AT229" t="s">
        <v>135</v>
      </c>
      <c r="AU229">
        <v>44</v>
      </c>
    </row>
    <row r="230" spans="1:47">
      <c r="A230" t="s">
        <v>960</v>
      </c>
      <c r="C230">
        <v>310</v>
      </c>
      <c r="D230" t="s">
        <v>961</v>
      </c>
      <c r="E230">
        <v>101</v>
      </c>
      <c r="F230" t="s">
        <v>962</v>
      </c>
      <c r="G230" t="s">
        <v>324</v>
      </c>
      <c r="H230" t="s">
        <v>220</v>
      </c>
      <c r="I230" t="s">
        <v>963</v>
      </c>
      <c r="J230">
        <v>0.77253000000000005</v>
      </c>
      <c r="K230">
        <v>0</v>
      </c>
      <c r="L230">
        <v>1</v>
      </c>
      <c r="M230">
        <v>0</v>
      </c>
      <c r="N230">
        <v>1</v>
      </c>
      <c r="P230">
        <v>0</v>
      </c>
      <c r="Q230">
        <v>1</v>
      </c>
      <c r="R230">
        <v>19300</v>
      </c>
      <c r="S230" t="s">
        <v>223</v>
      </c>
      <c r="T230">
        <v>0</v>
      </c>
      <c r="U230" t="s">
        <v>960</v>
      </c>
      <c r="X230" t="s">
        <v>225</v>
      </c>
      <c r="Y230">
        <v>19300</v>
      </c>
      <c r="AB230">
        <v>0</v>
      </c>
      <c r="AC230">
        <v>1</v>
      </c>
      <c r="AD230">
        <v>3</v>
      </c>
      <c r="AE230">
        <v>2693</v>
      </c>
      <c r="AF230">
        <v>1.9</v>
      </c>
      <c r="AQ230">
        <v>1</v>
      </c>
      <c r="AR230">
        <f t="shared" si="3"/>
        <v>0</v>
      </c>
      <c r="AS230">
        <v>1</v>
      </c>
      <c r="AT230" t="s">
        <v>138</v>
      </c>
      <c r="AU230">
        <v>47</v>
      </c>
    </row>
    <row r="231" spans="1:47">
      <c r="A231" t="s">
        <v>815</v>
      </c>
      <c r="C231">
        <v>310</v>
      </c>
      <c r="D231" t="s">
        <v>816</v>
      </c>
      <c r="E231">
        <v>131</v>
      </c>
      <c r="F231" t="s">
        <v>817</v>
      </c>
      <c r="G231" t="s">
        <v>219</v>
      </c>
      <c r="H231" t="s">
        <v>407</v>
      </c>
      <c r="I231" t="s">
        <v>818</v>
      </c>
      <c r="J231">
        <v>1.4028700000000001</v>
      </c>
      <c r="K231">
        <v>0</v>
      </c>
      <c r="L231">
        <v>0</v>
      </c>
      <c r="M231">
        <v>0</v>
      </c>
      <c r="N231">
        <v>0</v>
      </c>
      <c r="P231">
        <v>0</v>
      </c>
      <c r="Q231">
        <v>0</v>
      </c>
      <c r="R231">
        <v>0</v>
      </c>
      <c r="S231" t="s">
        <v>243</v>
      </c>
      <c r="T231">
        <v>0</v>
      </c>
      <c r="U231" t="s">
        <v>815</v>
      </c>
      <c r="Y231">
        <v>0</v>
      </c>
      <c r="AB231">
        <v>0</v>
      </c>
      <c r="AC231">
        <v>0</v>
      </c>
      <c r="AD231">
        <v>0</v>
      </c>
      <c r="AE231">
        <v>0</v>
      </c>
      <c r="AF231">
        <v>0</v>
      </c>
      <c r="AQ231">
        <v>11</v>
      </c>
      <c r="AR231">
        <f t="shared" si="3"/>
        <v>0</v>
      </c>
      <c r="AS231">
        <v>1</v>
      </c>
      <c r="AT231" t="s">
        <v>135</v>
      </c>
      <c r="AU231">
        <v>44</v>
      </c>
    </row>
    <row r="232" spans="1:47">
      <c r="A232" t="s">
        <v>964</v>
      </c>
      <c r="B232" t="s">
        <v>293</v>
      </c>
      <c r="C232">
        <v>310</v>
      </c>
      <c r="D232" t="s">
        <v>844</v>
      </c>
      <c r="E232">
        <v>0</v>
      </c>
      <c r="J232">
        <v>0.82538</v>
      </c>
      <c r="K232">
        <v>0</v>
      </c>
      <c r="L232">
        <v>0</v>
      </c>
      <c r="M232">
        <v>0</v>
      </c>
      <c r="N232">
        <v>0</v>
      </c>
      <c r="P232">
        <v>0</v>
      </c>
      <c r="Q232">
        <v>0</v>
      </c>
      <c r="R232">
        <v>0</v>
      </c>
      <c r="S232" t="s">
        <v>296</v>
      </c>
      <c r="T232">
        <v>0</v>
      </c>
      <c r="Y232">
        <v>0</v>
      </c>
      <c r="AB232">
        <v>0</v>
      </c>
      <c r="AC232">
        <v>0</v>
      </c>
      <c r="AD232">
        <v>0</v>
      </c>
      <c r="AE232">
        <v>0</v>
      </c>
      <c r="AF232">
        <v>0</v>
      </c>
      <c r="AG232" t="s">
        <v>845</v>
      </c>
      <c r="AQ232">
        <v>1</v>
      </c>
      <c r="AR232">
        <f t="shared" si="3"/>
        <v>0</v>
      </c>
      <c r="AS232">
        <v>1</v>
      </c>
      <c r="AT232" t="s">
        <v>135</v>
      </c>
      <c r="AU232">
        <v>44</v>
      </c>
    </row>
    <row r="233" spans="1:47">
      <c r="A233" t="s">
        <v>965</v>
      </c>
      <c r="C233">
        <v>310</v>
      </c>
      <c r="D233" t="s">
        <v>895</v>
      </c>
      <c r="E233">
        <v>906</v>
      </c>
      <c r="F233" t="s">
        <v>966</v>
      </c>
      <c r="H233" t="s">
        <v>967</v>
      </c>
      <c r="I233" t="s">
        <v>968</v>
      </c>
      <c r="J233">
        <v>9.7350000000000006E-2</v>
      </c>
      <c r="K233">
        <v>0</v>
      </c>
      <c r="L233">
        <v>0</v>
      </c>
      <c r="M233">
        <v>0</v>
      </c>
      <c r="N233">
        <v>0</v>
      </c>
      <c r="P233">
        <v>0</v>
      </c>
      <c r="Q233">
        <v>0</v>
      </c>
      <c r="R233">
        <v>0</v>
      </c>
      <c r="S233" t="s">
        <v>223</v>
      </c>
      <c r="T233">
        <v>0</v>
      </c>
      <c r="U233" t="s">
        <v>965</v>
      </c>
      <c r="Y233">
        <v>0</v>
      </c>
      <c r="AB233">
        <v>0</v>
      </c>
      <c r="AC233">
        <v>0</v>
      </c>
      <c r="AD233">
        <v>0</v>
      </c>
      <c r="AE233">
        <v>0</v>
      </c>
      <c r="AF233">
        <v>0</v>
      </c>
      <c r="AQ233">
        <v>1</v>
      </c>
      <c r="AR233">
        <f t="shared" si="3"/>
        <v>0</v>
      </c>
      <c r="AS233">
        <v>1</v>
      </c>
      <c r="AT233" t="s">
        <v>135</v>
      </c>
      <c r="AU233">
        <v>44</v>
      </c>
    </row>
    <row r="234" spans="1:47">
      <c r="A234" t="s">
        <v>969</v>
      </c>
      <c r="C234">
        <v>310</v>
      </c>
      <c r="D234" t="s">
        <v>970</v>
      </c>
      <c r="E234">
        <v>106</v>
      </c>
      <c r="F234" t="s">
        <v>875</v>
      </c>
      <c r="G234" t="s">
        <v>219</v>
      </c>
      <c r="H234" t="s">
        <v>355</v>
      </c>
      <c r="I234" t="s">
        <v>971</v>
      </c>
      <c r="J234">
        <v>5.8860000000000003E-2</v>
      </c>
      <c r="K234">
        <v>0</v>
      </c>
      <c r="L234">
        <v>0</v>
      </c>
      <c r="M234">
        <v>0</v>
      </c>
      <c r="N234">
        <v>0</v>
      </c>
      <c r="P234">
        <v>0</v>
      </c>
      <c r="Q234">
        <v>1</v>
      </c>
      <c r="R234">
        <v>2500</v>
      </c>
      <c r="S234" t="s">
        <v>223</v>
      </c>
      <c r="T234">
        <v>0</v>
      </c>
      <c r="U234" t="s">
        <v>969</v>
      </c>
      <c r="Y234">
        <v>2500</v>
      </c>
      <c r="AB234">
        <v>0</v>
      </c>
      <c r="AC234">
        <v>0</v>
      </c>
      <c r="AD234">
        <v>0</v>
      </c>
      <c r="AE234">
        <v>0</v>
      </c>
      <c r="AF234">
        <v>0</v>
      </c>
      <c r="AQ234">
        <v>1</v>
      </c>
      <c r="AR234">
        <f t="shared" si="3"/>
        <v>0</v>
      </c>
      <c r="AS234">
        <v>1</v>
      </c>
      <c r="AT234" t="s">
        <v>135</v>
      </c>
      <c r="AU234">
        <v>44</v>
      </c>
    </row>
    <row r="235" spans="1:47">
      <c r="A235" t="s">
        <v>972</v>
      </c>
      <c r="C235">
        <v>310</v>
      </c>
      <c r="D235" t="s">
        <v>973</v>
      </c>
      <c r="E235">
        <v>101</v>
      </c>
      <c r="F235" t="s">
        <v>974</v>
      </c>
      <c r="G235" t="s">
        <v>219</v>
      </c>
      <c r="H235" t="s">
        <v>220</v>
      </c>
      <c r="I235" t="s">
        <v>975</v>
      </c>
      <c r="J235">
        <v>9.1749999999999998E-2</v>
      </c>
      <c r="K235">
        <v>0</v>
      </c>
      <c r="L235">
        <v>0</v>
      </c>
      <c r="M235">
        <v>1</v>
      </c>
      <c r="N235">
        <v>1</v>
      </c>
      <c r="O235" t="s">
        <v>659</v>
      </c>
      <c r="P235">
        <v>1</v>
      </c>
      <c r="Q235">
        <v>1</v>
      </c>
      <c r="R235">
        <v>3400</v>
      </c>
      <c r="S235" t="s">
        <v>223</v>
      </c>
      <c r="T235">
        <v>0</v>
      </c>
      <c r="U235" t="s">
        <v>972</v>
      </c>
      <c r="V235" t="s">
        <v>927</v>
      </c>
      <c r="W235" t="s">
        <v>659</v>
      </c>
      <c r="X235" t="s">
        <v>659</v>
      </c>
      <c r="Y235">
        <v>3400</v>
      </c>
      <c r="AB235">
        <v>0</v>
      </c>
      <c r="AC235">
        <v>0</v>
      </c>
      <c r="AD235">
        <v>3</v>
      </c>
      <c r="AE235">
        <v>1326</v>
      </c>
      <c r="AF235">
        <v>1.75</v>
      </c>
      <c r="AQ235">
        <v>1</v>
      </c>
      <c r="AR235">
        <f t="shared" si="3"/>
        <v>0</v>
      </c>
      <c r="AS235">
        <v>1</v>
      </c>
      <c r="AT235" t="s">
        <v>135</v>
      </c>
      <c r="AU235">
        <v>44</v>
      </c>
    </row>
    <row r="236" spans="1:47">
      <c r="A236" t="s">
        <v>976</v>
      </c>
      <c r="C236">
        <v>310</v>
      </c>
      <c r="D236" t="s">
        <v>977</v>
      </c>
      <c r="E236">
        <v>905</v>
      </c>
      <c r="F236" t="s">
        <v>567</v>
      </c>
      <c r="G236" t="s">
        <v>324</v>
      </c>
      <c r="H236" t="s">
        <v>302</v>
      </c>
      <c r="I236" t="s">
        <v>978</v>
      </c>
      <c r="J236">
        <v>4.3639400000000004</v>
      </c>
      <c r="K236">
        <v>0</v>
      </c>
      <c r="L236">
        <v>0</v>
      </c>
      <c r="M236">
        <v>0</v>
      </c>
      <c r="N236">
        <v>0</v>
      </c>
      <c r="P236">
        <v>0</v>
      </c>
      <c r="Q236">
        <v>0</v>
      </c>
      <c r="R236">
        <v>0</v>
      </c>
      <c r="S236" t="s">
        <v>223</v>
      </c>
      <c r="T236">
        <v>0</v>
      </c>
      <c r="U236" t="s">
        <v>976</v>
      </c>
      <c r="Y236">
        <v>0</v>
      </c>
      <c r="Z236" t="s">
        <v>291</v>
      </c>
      <c r="AA236" t="s">
        <v>223</v>
      </c>
      <c r="AB236">
        <v>0</v>
      </c>
      <c r="AC236">
        <v>0</v>
      </c>
      <c r="AD236">
        <v>0</v>
      </c>
      <c r="AE236">
        <v>0</v>
      </c>
      <c r="AF236">
        <v>0</v>
      </c>
      <c r="AQ236">
        <v>1</v>
      </c>
      <c r="AR236">
        <f t="shared" si="3"/>
        <v>0</v>
      </c>
      <c r="AS236">
        <v>1</v>
      </c>
      <c r="AT236" t="s">
        <v>138</v>
      </c>
      <c r="AU236">
        <v>47</v>
      </c>
    </row>
    <row r="237" spans="1:47">
      <c r="A237" t="s">
        <v>979</v>
      </c>
      <c r="C237">
        <v>310</v>
      </c>
      <c r="D237" t="s">
        <v>980</v>
      </c>
      <c r="E237">
        <v>101</v>
      </c>
      <c r="F237" t="s">
        <v>981</v>
      </c>
      <c r="G237" t="s">
        <v>219</v>
      </c>
      <c r="H237" t="s">
        <v>220</v>
      </c>
      <c r="I237" t="s">
        <v>982</v>
      </c>
      <c r="J237">
        <v>0.10029</v>
      </c>
      <c r="K237">
        <v>0</v>
      </c>
      <c r="L237">
        <v>0</v>
      </c>
      <c r="M237">
        <v>1</v>
      </c>
      <c r="N237">
        <v>1</v>
      </c>
      <c r="O237" t="s">
        <v>659</v>
      </c>
      <c r="P237">
        <v>1</v>
      </c>
      <c r="Q237">
        <v>1</v>
      </c>
      <c r="R237">
        <v>0</v>
      </c>
      <c r="S237" t="s">
        <v>223</v>
      </c>
      <c r="T237">
        <v>0</v>
      </c>
      <c r="U237" t="s">
        <v>979</v>
      </c>
      <c r="V237" t="s">
        <v>893</v>
      </c>
      <c r="W237" t="s">
        <v>659</v>
      </c>
      <c r="X237" t="s">
        <v>659</v>
      </c>
      <c r="Y237">
        <v>0</v>
      </c>
      <c r="AB237">
        <v>0</v>
      </c>
      <c r="AC237">
        <v>0</v>
      </c>
      <c r="AD237">
        <v>3</v>
      </c>
      <c r="AE237">
        <v>2387</v>
      </c>
      <c r="AF237">
        <v>2</v>
      </c>
      <c r="AQ237">
        <v>2</v>
      </c>
      <c r="AR237">
        <f t="shared" si="3"/>
        <v>0</v>
      </c>
      <c r="AS237">
        <v>1</v>
      </c>
      <c r="AT237" t="s">
        <v>135</v>
      </c>
      <c r="AU237">
        <v>44</v>
      </c>
    </row>
    <row r="238" spans="1:47">
      <c r="A238" t="s">
        <v>983</v>
      </c>
      <c r="C238">
        <v>310</v>
      </c>
      <c r="D238" t="s">
        <v>984</v>
      </c>
      <c r="E238">
        <v>132</v>
      </c>
      <c r="F238" t="s">
        <v>985</v>
      </c>
      <c r="G238" t="s">
        <v>219</v>
      </c>
      <c r="H238" t="s">
        <v>260</v>
      </c>
      <c r="I238" t="s">
        <v>987</v>
      </c>
      <c r="J238">
        <v>5.7189999999999998E-2</v>
      </c>
      <c r="K238">
        <v>0</v>
      </c>
      <c r="L238">
        <v>0</v>
      </c>
      <c r="M238">
        <v>0</v>
      </c>
      <c r="N238">
        <v>0</v>
      </c>
      <c r="P238">
        <v>0</v>
      </c>
      <c r="Q238">
        <v>0</v>
      </c>
      <c r="R238">
        <v>0</v>
      </c>
      <c r="S238" t="s">
        <v>223</v>
      </c>
      <c r="T238">
        <v>0</v>
      </c>
      <c r="U238" t="s">
        <v>983</v>
      </c>
      <c r="Y238">
        <v>0</v>
      </c>
      <c r="AB238">
        <v>0</v>
      </c>
      <c r="AC238">
        <v>0</v>
      </c>
      <c r="AD238">
        <v>0</v>
      </c>
      <c r="AE238">
        <v>0</v>
      </c>
      <c r="AF238">
        <v>0</v>
      </c>
      <c r="AQ238">
        <v>1</v>
      </c>
      <c r="AR238">
        <f t="shared" si="3"/>
        <v>0</v>
      </c>
      <c r="AS238">
        <v>1</v>
      </c>
      <c r="AT238" t="s">
        <v>135</v>
      </c>
      <c r="AU238">
        <v>44</v>
      </c>
    </row>
    <row r="239" spans="1:47">
      <c r="A239" t="s">
        <v>811</v>
      </c>
      <c r="C239">
        <v>310</v>
      </c>
      <c r="D239" t="s">
        <v>812</v>
      </c>
      <c r="E239">
        <v>132</v>
      </c>
      <c r="F239" t="s">
        <v>813</v>
      </c>
      <c r="G239" t="s">
        <v>219</v>
      </c>
      <c r="H239" t="s">
        <v>260</v>
      </c>
      <c r="I239" t="s">
        <v>814</v>
      </c>
      <c r="J239">
        <v>2.9E-4</v>
      </c>
      <c r="K239">
        <v>0</v>
      </c>
      <c r="L239">
        <v>0</v>
      </c>
      <c r="M239">
        <v>0</v>
      </c>
      <c r="N239">
        <v>0</v>
      </c>
      <c r="P239">
        <v>0</v>
      </c>
      <c r="Q239">
        <v>0</v>
      </c>
      <c r="R239">
        <v>0</v>
      </c>
      <c r="S239" t="s">
        <v>223</v>
      </c>
      <c r="T239">
        <v>0</v>
      </c>
      <c r="U239" t="s">
        <v>811</v>
      </c>
      <c r="Y239">
        <v>0</v>
      </c>
      <c r="AB239">
        <v>0</v>
      </c>
      <c r="AC239">
        <v>0</v>
      </c>
      <c r="AD239">
        <v>0</v>
      </c>
      <c r="AE239">
        <v>0</v>
      </c>
      <c r="AF239">
        <v>0</v>
      </c>
      <c r="AQ239">
        <v>0</v>
      </c>
      <c r="AR239">
        <f t="shared" si="3"/>
        <v>0</v>
      </c>
      <c r="AS239">
        <v>1</v>
      </c>
      <c r="AT239" t="s">
        <v>135</v>
      </c>
      <c r="AU239">
        <v>44</v>
      </c>
    </row>
    <row r="240" spans="1:47">
      <c r="A240" t="s">
        <v>988</v>
      </c>
      <c r="C240">
        <v>310</v>
      </c>
      <c r="D240" t="s">
        <v>989</v>
      </c>
      <c r="E240">
        <v>132</v>
      </c>
      <c r="F240" t="s">
        <v>990</v>
      </c>
      <c r="G240" t="s">
        <v>219</v>
      </c>
      <c r="H240" t="s">
        <v>260</v>
      </c>
      <c r="I240" t="s">
        <v>991</v>
      </c>
      <c r="J240">
        <v>0.23777000000000001</v>
      </c>
      <c r="K240">
        <v>0</v>
      </c>
      <c r="L240">
        <v>0</v>
      </c>
      <c r="M240">
        <v>0</v>
      </c>
      <c r="N240">
        <v>0</v>
      </c>
      <c r="P240">
        <v>0</v>
      </c>
      <c r="Q240">
        <v>0</v>
      </c>
      <c r="R240">
        <v>0</v>
      </c>
      <c r="S240" t="s">
        <v>223</v>
      </c>
      <c r="T240">
        <v>0</v>
      </c>
      <c r="U240" t="s">
        <v>988</v>
      </c>
      <c r="Y240">
        <v>0</v>
      </c>
      <c r="AB240">
        <v>0</v>
      </c>
      <c r="AC240">
        <v>0</v>
      </c>
      <c r="AD240">
        <v>0</v>
      </c>
      <c r="AE240">
        <v>0</v>
      </c>
      <c r="AF240">
        <v>0</v>
      </c>
      <c r="AQ240">
        <v>1</v>
      </c>
      <c r="AR240">
        <f t="shared" si="3"/>
        <v>0</v>
      </c>
      <c r="AS240">
        <v>1</v>
      </c>
      <c r="AT240" t="s">
        <v>135</v>
      </c>
      <c r="AU240">
        <v>44</v>
      </c>
    </row>
    <row r="241" spans="1:47">
      <c r="A241" t="s">
        <v>815</v>
      </c>
      <c r="C241">
        <v>310</v>
      </c>
      <c r="D241" t="s">
        <v>816</v>
      </c>
      <c r="E241">
        <v>131</v>
      </c>
      <c r="F241" t="s">
        <v>817</v>
      </c>
      <c r="G241" t="s">
        <v>219</v>
      </c>
      <c r="H241" t="s">
        <v>407</v>
      </c>
      <c r="I241" t="s">
        <v>818</v>
      </c>
      <c r="J241">
        <v>0.56684999999999997</v>
      </c>
      <c r="K241">
        <v>0</v>
      </c>
      <c r="L241">
        <v>0</v>
      </c>
      <c r="M241">
        <v>0</v>
      </c>
      <c r="N241">
        <v>0</v>
      </c>
      <c r="P241">
        <v>0</v>
      </c>
      <c r="Q241">
        <v>0</v>
      </c>
      <c r="R241">
        <v>0</v>
      </c>
      <c r="S241" t="s">
        <v>243</v>
      </c>
      <c r="T241">
        <v>0</v>
      </c>
      <c r="U241" t="s">
        <v>815</v>
      </c>
      <c r="Y241">
        <v>0</v>
      </c>
      <c r="AB241">
        <v>0</v>
      </c>
      <c r="AC241">
        <v>0</v>
      </c>
      <c r="AD241">
        <v>0</v>
      </c>
      <c r="AE241">
        <v>0</v>
      </c>
      <c r="AF241">
        <v>0</v>
      </c>
      <c r="AQ241">
        <v>6</v>
      </c>
      <c r="AR241">
        <f t="shared" si="3"/>
        <v>0</v>
      </c>
      <c r="AS241">
        <v>1</v>
      </c>
      <c r="AT241" t="s">
        <v>135</v>
      </c>
      <c r="AU241">
        <v>44</v>
      </c>
    </row>
    <row r="242" spans="1:47">
      <c r="A242" t="s">
        <v>992</v>
      </c>
      <c r="C242">
        <v>310</v>
      </c>
      <c r="D242" t="s">
        <v>993</v>
      </c>
      <c r="E242">
        <v>109</v>
      </c>
      <c r="F242" t="s">
        <v>994</v>
      </c>
      <c r="G242" t="s">
        <v>219</v>
      </c>
      <c r="H242" t="s">
        <v>743</v>
      </c>
      <c r="I242" t="s">
        <v>995</v>
      </c>
      <c r="J242">
        <v>0.15884999999999999</v>
      </c>
      <c r="K242">
        <v>0</v>
      </c>
      <c r="L242">
        <v>0</v>
      </c>
      <c r="M242">
        <v>2</v>
      </c>
      <c r="N242">
        <v>2</v>
      </c>
      <c r="O242" t="s">
        <v>659</v>
      </c>
      <c r="P242">
        <v>1</v>
      </c>
      <c r="Q242">
        <v>1</v>
      </c>
      <c r="R242">
        <v>5300</v>
      </c>
      <c r="S242" t="s">
        <v>243</v>
      </c>
      <c r="T242">
        <v>0</v>
      </c>
      <c r="U242" t="s">
        <v>992</v>
      </c>
      <c r="V242" t="s">
        <v>927</v>
      </c>
      <c r="W242" t="s">
        <v>659</v>
      </c>
      <c r="X242" t="s">
        <v>659</v>
      </c>
      <c r="Y242">
        <v>5300</v>
      </c>
      <c r="AB242">
        <v>0</v>
      </c>
      <c r="AC242">
        <v>0</v>
      </c>
      <c r="AD242">
        <v>4</v>
      </c>
      <c r="AE242">
        <v>1500</v>
      </c>
      <c r="AF242">
        <v>2</v>
      </c>
      <c r="AQ242">
        <v>3</v>
      </c>
      <c r="AR242">
        <f t="shared" si="3"/>
        <v>0</v>
      </c>
      <c r="AS242">
        <v>1</v>
      </c>
      <c r="AT242" t="s">
        <v>135</v>
      </c>
      <c r="AU242">
        <v>44</v>
      </c>
    </row>
    <row r="243" spans="1:47">
      <c r="A243" t="s">
        <v>996</v>
      </c>
      <c r="C243">
        <v>310</v>
      </c>
      <c r="D243" t="s">
        <v>997</v>
      </c>
      <c r="E243">
        <v>903</v>
      </c>
      <c r="F243" t="s">
        <v>821</v>
      </c>
      <c r="G243" t="s">
        <v>219</v>
      </c>
      <c r="H243" t="s">
        <v>833</v>
      </c>
      <c r="I243" t="s">
        <v>998</v>
      </c>
      <c r="J243">
        <v>0.15701000000000001</v>
      </c>
      <c r="K243">
        <v>0</v>
      </c>
      <c r="L243">
        <v>0</v>
      </c>
      <c r="M243">
        <v>0</v>
      </c>
      <c r="N243">
        <v>0</v>
      </c>
      <c r="P243">
        <v>0</v>
      </c>
      <c r="Q243">
        <v>0</v>
      </c>
      <c r="R243">
        <v>0</v>
      </c>
      <c r="S243" t="s">
        <v>223</v>
      </c>
      <c r="T243">
        <v>0</v>
      </c>
      <c r="U243" t="s">
        <v>996</v>
      </c>
      <c r="Y243">
        <v>0</v>
      </c>
      <c r="AB243">
        <v>0</v>
      </c>
      <c r="AC243">
        <v>0</v>
      </c>
      <c r="AD243">
        <v>0</v>
      </c>
      <c r="AE243">
        <v>0</v>
      </c>
      <c r="AF243">
        <v>0</v>
      </c>
      <c r="AQ243">
        <v>1</v>
      </c>
      <c r="AR243">
        <f t="shared" si="3"/>
        <v>0</v>
      </c>
      <c r="AS243">
        <v>1</v>
      </c>
      <c r="AT243" t="s">
        <v>135</v>
      </c>
      <c r="AU243">
        <v>44</v>
      </c>
    </row>
    <row r="244" spans="1:47">
      <c r="A244" t="s">
        <v>999</v>
      </c>
      <c r="C244">
        <v>310</v>
      </c>
      <c r="D244" t="s">
        <v>1000</v>
      </c>
      <c r="E244">
        <v>101</v>
      </c>
      <c r="F244" t="s">
        <v>1001</v>
      </c>
      <c r="G244" t="s">
        <v>219</v>
      </c>
      <c r="H244" t="s">
        <v>220</v>
      </c>
      <c r="I244" t="s">
        <v>1002</v>
      </c>
      <c r="J244">
        <v>6.2E-2</v>
      </c>
      <c r="K244">
        <v>0</v>
      </c>
      <c r="L244">
        <v>0</v>
      </c>
      <c r="M244">
        <v>1</v>
      </c>
      <c r="N244">
        <v>1</v>
      </c>
      <c r="O244" t="s">
        <v>659</v>
      </c>
      <c r="P244">
        <v>1</v>
      </c>
      <c r="Q244">
        <v>1</v>
      </c>
      <c r="R244">
        <v>1900</v>
      </c>
      <c r="S244" t="s">
        <v>223</v>
      </c>
      <c r="T244">
        <v>0</v>
      </c>
      <c r="U244" t="s">
        <v>999</v>
      </c>
      <c r="V244" t="s">
        <v>893</v>
      </c>
      <c r="W244" t="s">
        <v>659</v>
      </c>
      <c r="X244" t="s">
        <v>659</v>
      </c>
      <c r="Y244">
        <v>1900</v>
      </c>
      <c r="AB244">
        <v>0</v>
      </c>
      <c r="AC244">
        <v>0</v>
      </c>
      <c r="AD244">
        <v>2</v>
      </c>
      <c r="AE244">
        <v>624</v>
      </c>
      <c r="AF244">
        <v>1</v>
      </c>
      <c r="AQ244">
        <v>1</v>
      </c>
      <c r="AR244">
        <f t="shared" si="3"/>
        <v>0</v>
      </c>
      <c r="AS244">
        <v>1</v>
      </c>
      <c r="AT244" t="s">
        <v>135</v>
      </c>
      <c r="AU244">
        <v>44</v>
      </c>
    </row>
    <row r="245" spans="1:47">
      <c r="A245" t="s">
        <v>1003</v>
      </c>
      <c r="C245">
        <v>310</v>
      </c>
      <c r="D245" t="s">
        <v>1004</v>
      </c>
      <c r="E245">
        <v>109</v>
      </c>
      <c r="F245" t="s">
        <v>985</v>
      </c>
      <c r="G245" t="s">
        <v>219</v>
      </c>
      <c r="H245" t="s">
        <v>743</v>
      </c>
      <c r="I245" t="s">
        <v>1005</v>
      </c>
      <c r="J245">
        <v>0.14363000000000001</v>
      </c>
      <c r="K245">
        <v>0</v>
      </c>
      <c r="L245">
        <v>0</v>
      </c>
      <c r="M245">
        <v>2</v>
      </c>
      <c r="N245">
        <v>2</v>
      </c>
      <c r="O245" t="s">
        <v>659</v>
      </c>
      <c r="P245">
        <v>1</v>
      </c>
      <c r="Q245">
        <v>2</v>
      </c>
      <c r="R245">
        <v>19100</v>
      </c>
      <c r="S245" t="s">
        <v>223</v>
      </c>
      <c r="T245">
        <v>0</v>
      </c>
      <c r="U245" t="s">
        <v>1003</v>
      </c>
      <c r="V245" t="s">
        <v>933</v>
      </c>
      <c r="W245" t="s">
        <v>659</v>
      </c>
      <c r="X245" t="s">
        <v>659</v>
      </c>
      <c r="Y245">
        <v>9550</v>
      </c>
      <c r="AB245">
        <v>0</v>
      </c>
      <c r="AC245">
        <v>0</v>
      </c>
      <c r="AD245">
        <v>3</v>
      </c>
      <c r="AE245">
        <v>1293</v>
      </c>
      <c r="AF245">
        <v>2</v>
      </c>
      <c r="AQ245">
        <v>1</v>
      </c>
      <c r="AR245">
        <f t="shared" si="3"/>
        <v>0</v>
      </c>
      <c r="AS245">
        <v>1</v>
      </c>
      <c r="AT245" t="s">
        <v>135</v>
      </c>
      <c r="AU245">
        <v>44</v>
      </c>
    </row>
    <row r="246" spans="1:47">
      <c r="A246" t="s">
        <v>1006</v>
      </c>
      <c r="C246">
        <v>310</v>
      </c>
      <c r="D246" t="s">
        <v>1007</v>
      </c>
      <c r="E246">
        <v>101</v>
      </c>
      <c r="F246" t="s">
        <v>1008</v>
      </c>
      <c r="G246" t="s">
        <v>324</v>
      </c>
      <c r="H246" t="s">
        <v>220</v>
      </c>
      <c r="I246" t="s">
        <v>1009</v>
      </c>
      <c r="J246">
        <v>2.7188500000000002</v>
      </c>
      <c r="K246">
        <v>1</v>
      </c>
      <c r="L246">
        <v>1</v>
      </c>
      <c r="M246">
        <v>1</v>
      </c>
      <c r="N246">
        <v>1</v>
      </c>
      <c r="O246" t="s">
        <v>225</v>
      </c>
      <c r="P246">
        <v>0</v>
      </c>
      <c r="Q246">
        <v>1</v>
      </c>
      <c r="R246">
        <v>1300</v>
      </c>
      <c r="S246" t="s">
        <v>223</v>
      </c>
      <c r="T246">
        <v>1300</v>
      </c>
      <c r="U246" t="s">
        <v>1006</v>
      </c>
      <c r="V246" t="s">
        <v>455</v>
      </c>
      <c r="W246" t="s">
        <v>225</v>
      </c>
      <c r="X246" t="s">
        <v>225</v>
      </c>
      <c r="Y246">
        <v>1300</v>
      </c>
      <c r="AB246">
        <v>1</v>
      </c>
      <c r="AC246">
        <v>1</v>
      </c>
      <c r="AD246">
        <v>6</v>
      </c>
      <c r="AE246">
        <v>2550</v>
      </c>
      <c r="AF246">
        <v>2</v>
      </c>
      <c r="AQ246">
        <v>1</v>
      </c>
      <c r="AR246">
        <f t="shared" si="3"/>
        <v>9.68</v>
      </c>
      <c r="AS246">
        <v>1</v>
      </c>
      <c r="AT246" t="s">
        <v>138</v>
      </c>
      <c r="AU246">
        <v>47</v>
      </c>
    </row>
    <row r="247" spans="1:47">
      <c r="A247" t="s">
        <v>1010</v>
      </c>
      <c r="C247">
        <v>310</v>
      </c>
      <c r="D247" t="s">
        <v>1011</v>
      </c>
      <c r="E247">
        <v>101</v>
      </c>
      <c r="F247" t="s">
        <v>1012</v>
      </c>
      <c r="G247" t="s">
        <v>219</v>
      </c>
      <c r="H247" t="s">
        <v>220</v>
      </c>
      <c r="I247" t="s">
        <v>1013</v>
      </c>
      <c r="J247">
        <v>6.6710000000000005E-2</v>
      </c>
      <c r="K247">
        <v>0</v>
      </c>
      <c r="L247">
        <v>0</v>
      </c>
      <c r="M247">
        <v>1</v>
      </c>
      <c r="N247">
        <v>1</v>
      </c>
      <c r="O247" t="s">
        <v>659</v>
      </c>
      <c r="P247">
        <v>1</v>
      </c>
      <c r="Q247">
        <v>1</v>
      </c>
      <c r="R247">
        <v>4600</v>
      </c>
      <c r="S247" t="s">
        <v>223</v>
      </c>
      <c r="T247">
        <v>0</v>
      </c>
      <c r="U247" t="s">
        <v>1010</v>
      </c>
      <c r="V247" t="s">
        <v>893</v>
      </c>
      <c r="W247" t="s">
        <v>659</v>
      </c>
      <c r="X247" t="s">
        <v>659</v>
      </c>
      <c r="Y247">
        <v>4600</v>
      </c>
      <c r="AB247">
        <v>0</v>
      </c>
      <c r="AC247">
        <v>0</v>
      </c>
      <c r="AD247">
        <v>3</v>
      </c>
      <c r="AE247">
        <v>1301</v>
      </c>
      <c r="AF247">
        <v>1.75</v>
      </c>
      <c r="AQ247">
        <v>1</v>
      </c>
      <c r="AR247">
        <f t="shared" si="3"/>
        <v>0</v>
      </c>
      <c r="AS247">
        <v>1</v>
      </c>
      <c r="AT247" t="s">
        <v>135</v>
      </c>
      <c r="AU247">
        <v>44</v>
      </c>
    </row>
    <row r="248" spans="1:47">
      <c r="A248" t="s">
        <v>1014</v>
      </c>
      <c r="C248">
        <v>310</v>
      </c>
      <c r="D248" t="s">
        <v>920</v>
      </c>
      <c r="E248">
        <v>101</v>
      </c>
      <c r="F248" t="s">
        <v>1015</v>
      </c>
      <c r="G248" t="s">
        <v>324</v>
      </c>
      <c r="H248" t="s">
        <v>220</v>
      </c>
      <c r="I248" t="s">
        <v>1016</v>
      </c>
      <c r="J248">
        <v>2.10623</v>
      </c>
      <c r="K248">
        <v>1</v>
      </c>
      <c r="L248">
        <v>1</v>
      </c>
      <c r="M248">
        <v>1</v>
      </c>
      <c r="N248">
        <v>1</v>
      </c>
      <c r="O248" t="s">
        <v>225</v>
      </c>
      <c r="P248">
        <v>0</v>
      </c>
      <c r="Q248">
        <v>0</v>
      </c>
      <c r="R248">
        <v>0</v>
      </c>
      <c r="S248" t="s">
        <v>223</v>
      </c>
      <c r="T248">
        <v>0</v>
      </c>
      <c r="U248" t="s">
        <v>1014</v>
      </c>
      <c r="X248" t="s">
        <v>225</v>
      </c>
      <c r="Y248">
        <v>0</v>
      </c>
      <c r="AB248">
        <v>1</v>
      </c>
      <c r="AC248">
        <v>1</v>
      </c>
      <c r="AD248">
        <v>3</v>
      </c>
      <c r="AE248">
        <v>1469</v>
      </c>
      <c r="AF248">
        <v>1.75</v>
      </c>
      <c r="AQ248">
        <v>1</v>
      </c>
      <c r="AR248">
        <f t="shared" si="3"/>
        <v>9.68</v>
      </c>
      <c r="AS248">
        <v>1</v>
      </c>
      <c r="AT248" t="s">
        <v>138</v>
      </c>
      <c r="AU248">
        <v>47</v>
      </c>
    </row>
    <row r="249" spans="1:47">
      <c r="A249" t="s">
        <v>1017</v>
      </c>
      <c r="C249">
        <v>310</v>
      </c>
      <c r="D249" t="s">
        <v>1018</v>
      </c>
      <c r="E249">
        <v>101</v>
      </c>
      <c r="F249" t="s">
        <v>1019</v>
      </c>
      <c r="G249" t="s">
        <v>219</v>
      </c>
      <c r="H249" t="s">
        <v>220</v>
      </c>
      <c r="I249" t="s">
        <v>1020</v>
      </c>
      <c r="J249">
        <v>0.13531000000000001</v>
      </c>
      <c r="K249">
        <v>0</v>
      </c>
      <c r="L249">
        <v>0</v>
      </c>
      <c r="M249">
        <v>1</v>
      </c>
      <c r="N249">
        <v>1</v>
      </c>
      <c r="O249" t="s">
        <v>659</v>
      </c>
      <c r="P249">
        <v>1</v>
      </c>
      <c r="Q249">
        <v>1</v>
      </c>
      <c r="R249">
        <v>3200</v>
      </c>
      <c r="S249" t="s">
        <v>223</v>
      </c>
      <c r="T249">
        <v>0</v>
      </c>
      <c r="U249" t="s">
        <v>1017</v>
      </c>
      <c r="V249" t="s">
        <v>893</v>
      </c>
      <c r="W249" t="s">
        <v>659</v>
      </c>
      <c r="X249" t="s">
        <v>659</v>
      </c>
      <c r="Y249">
        <v>3200</v>
      </c>
      <c r="AB249">
        <v>0</v>
      </c>
      <c r="AC249">
        <v>0</v>
      </c>
      <c r="AD249">
        <v>3</v>
      </c>
      <c r="AE249">
        <v>1302</v>
      </c>
      <c r="AF249">
        <v>2</v>
      </c>
      <c r="AQ249">
        <v>1</v>
      </c>
      <c r="AR249">
        <f t="shared" si="3"/>
        <v>0</v>
      </c>
      <c r="AS249">
        <v>1</v>
      </c>
      <c r="AT249" t="s">
        <v>135</v>
      </c>
      <c r="AU249">
        <v>44</v>
      </c>
    </row>
    <row r="250" spans="1:47">
      <c r="A250" t="s">
        <v>1021</v>
      </c>
      <c r="C250">
        <v>310</v>
      </c>
      <c r="D250" t="s">
        <v>1022</v>
      </c>
      <c r="E250">
        <v>903</v>
      </c>
      <c r="F250" t="s">
        <v>821</v>
      </c>
      <c r="G250" t="s">
        <v>219</v>
      </c>
      <c r="H250" t="s">
        <v>833</v>
      </c>
      <c r="I250" t="s">
        <v>1023</v>
      </c>
      <c r="J250">
        <v>0.16031000000000001</v>
      </c>
      <c r="K250">
        <v>0</v>
      </c>
      <c r="L250">
        <v>0</v>
      </c>
      <c r="M250">
        <v>0</v>
      </c>
      <c r="N250">
        <v>0</v>
      </c>
      <c r="P250">
        <v>0</v>
      </c>
      <c r="Q250">
        <v>0</v>
      </c>
      <c r="R250">
        <v>0</v>
      </c>
      <c r="S250" t="s">
        <v>223</v>
      </c>
      <c r="T250">
        <v>0</v>
      </c>
      <c r="U250" t="s">
        <v>1021</v>
      </c>
      <c r="Y250">
        <v>0</v>
      </c>
      <c r="AB250">
        <v>0</v>
      </c>
      <c r="AC250">
        <v>0</v>
      </c>
      <c r="AD250">
        <v>0</v>
      </c>
      <c r="AE250">
        <v>0</v>
      </c>
      <c r="AF250">
        <v>0</v>
      </c>
      <c r="AQ250">
        <v>2</v>
      </c>
      <c r="AR250">
        <f t="shared" si="3"/>
        <v>0</v>
      </c>
      <c r="AS250">
        <v>1</v>
      </c>
      <c r="AT250" t="s">
        <v>135</v>
      </c>
      <c r="AU250">
        <v>44</v>
      </c>
    </row>
    <row r="251" spans="1:47">
      <c r="A251" t="s">
        <v>248</v>
      </c>
      <c r="C251">
        <v>310</v>
      </c>
      <c r="E251">
        <v>0</v>
      </c>
      <c r="J251">
        <v>53.022889999999997</v>
      </c>
      <c r="K251">
        <v>0</v>
      </c>
      <c r="L251">
        <v>0</v>
      </c>
      <c r="M251">
        <v>0</v>
      </c>
      <c r="N251">
        <v>0</v>
      </c>
      <c r="P251">
        <v>0</v>
      </c>
      <c r="Q251">
        <v>0</v>
      </c>
      <c r="R251">
        <v>0</v>
      </c>
      <c r="S251" t="s">
        <v>249</v>
      </c>
      <c r="T251">
        <v>0</v>
      </c>
      <c r="Y251">
        <v>0</v>
      </c>
      <c r="AB251">
        <v>0</v>
      </c>
      <c r="AC251">
        <v>0</v>
      </c>
      <c r="AD251">
        <v>0</v>
      </c>
      <c r="AE251">
        <v>0</v>
      </c>
      <c r="AF251">
        <v>0</v>
      </c>
      <c r="AQ251">
        <v>0</v>
      </c>
      <c r="AR251">
        <f t="shared" si="3"/>
        <v>0</v>
      </c>
      <c r="AS251">
        <v>1</v>
      </c>
      <c r="AT251" t="s">
        <v>135</v>
      </c>
      <c r="AU251">
        <v>44</v>
      </c>
    </row>
    <row r="252" spans="1:47">
      <c r="A252" t="s">
        <v>1024</v>
      </c>
      <c r="C252">
        <v>310</v>
      </c>
      <c r="D252" t="s">
        <v>1025</v>
      </c>
      <c r="E252">
        <v>101</v>
      </c>
      <c r="F252" t="s">
        <v>1026</v>
      </c>
      <c r="G252" t="s">
        <v>219</v>
      </c>
      <c r="H252" t="s">
        <v>220</v>
      </c>
      <c r="I252" t="s">
        <v>1027</v>
      </c>
      <c r="J252">
        <v>0.10507</v>
      </c>
      <c r="K252">
        <v>0</v>
      </c>
      <c r="L252">
        <v>0</v>
      </c>
      <c r="M252">
        <v>1</v>
      </c>
      <c r="N252">
        <v>1</v>
      </c>
      <c r="O252" t="s">
        <v>659</v>
      </c>
      <c r="P252">
        <v>1</v>
      </c>
      <c r="Q252">
        <v>1</v>
      </c>
      <c r="R252">
        <v>1700</v>
      </c>
      <c r="S252" t="s">
        <v>243</v>
      </c>
      <c r="T252">
        <v>0</v>
      </c>
      <c r="U252" t="s">
        <v>1024</v>
      </c>
      <c r="V252" t="s">
        <v>893</v>
      </c>
      <c r="W252" t="s">
        <v>659</v>
      </c>
      <c r="X252" t="s">
        <v>659</v>
      </c>
      <c r="Y252">
        <v>1700</v>
      </c>
      <c r="AB252">
        <v>0</v>
      </c>
      <c r="AC252">
        <v>0</v>
      </c>
      <c r="AD252">
        <v>3</v>
      </c>
      <c r="AE252">
        <v>720</v>
      </c>
      <c r="AF252">
        <v>1</v>
      </c>
      <c r="AQ252">
        <v>2</v>
      </c>
      <c r="AR252">
        <f t="shared" si="3"/>
        <v>0</v>
      </c>
      <c r="AS252">
        <v>1</v>
      </c>
      <c r="AT252" t="s">
        <v>135</v>
      </c>
      <c r="AU252">
        <v>44</v>
      </c>
    </row>
    <row r="253" spans="1:47">
      <c r="A253" t="s">
        <v>1028</v>
      </c>
      <c r="C253">
        <v>310</v>
      </c>
      <c r="D253" t="s">
        <v>1029</v>
      </c>
      <c r="E253">
        <v>101</v>
      </c>
      <c r="F253" t="s">
        <v>1030</v>
      </c>
      <c r="G253" t="s">
        <v>219</v>
      </c>
      <c r="H253" t="s">
        <v>220</v>
      </c>
      <c r="I253" t="s">
        <v>1031</v>
      </c>
      <c r="J253">
        <v>0.13150000000000001</v>
      </c>
      <c r="K253">
        <v>0</v>
      </c>
      <c r="L253">
        <v>0</v>
      </c>
      <c r="M253">
        <v>1</v>
      </c>
      <c r="N253">
        <v>1</v>
      </c>
      <c r="O253" t="s">
        <v>659</v>
      </c>
      <c r="P253">
        <v>1</v>
      </c>
      <c r="Q253">
        <v>0</v>
      </c>
      <c r="R253">
        <v>0</v>
      </c>
      <c r="S253" t="s">
        <v>243</v>
      </c>
      <c r="T253">
        <v>0</v>
      </c>
      <c r="U253" t="s">
        <v>1028</v>
      </c>
      <c r="V253" t="s">
        <v>893</v>
      </c>
      <c r="W253" t="s">
        <v>659</v>
      </c>
      <c r="X253" t="s">
        <v>659</v>
      </c>
      <c r="Y253">
        <v>0</v>
      </c>
      <c r="AB253">
        <v>0</v>
      </c>
      <c r="AC253">
        <v>0</v>
      </c>
      <c r="AD253">
        <v>3</v>
      </c>
      <c r="AE253">
        <v>1206</v>
      </c>
      <c r="AF253">
        <v>1.75</v>
      </c>
      <c r="AQ253">
        <v>2</v>
      </c>
      <c r="AR253">
        <f t="shared" si="3"/>
        <v>0</v>
      </c>
      <c r="AS253">
        <v>1</v>
      </c>
      <c r="AT253" t="s">
        <v>135</v>
      </c>
      <c r="AU253">
        <v>44</v>
      </c>
    </row>
    <row r="254" spans="1:47">
      <c r="A254" t="s">
        <v>248</v>
      </c>
      <c r="C254">
        <v>310</v>
      </c>
      <c r="E254">
        <v>0</v>
      </c>
      <c r="J254">
        <v>8.9200000000000008E-3</v>
      </c>
      <c r="K254">
        <v>0</v>
      </c>
      <c r="L254">
        <v>0</v>
      </c>
      <c r="M254">
        <v>0</v>
      </c>
      <c r="N254">
        <v>0</v>
      </c>
      <c r="P254">
        <v>0</v>
      </c>
      <c r="Q254">
        <v>0</v>
      </c>
      <c r="R254">
        <v>0</v>
      </c>
      <c r="S254" t="s">
        <v>249</v>
      </c>
      <c r="T254">
        <v>0</v>
      </c>
      <c r="Y254">
        <v>0</v>
      </c>
      <c r="AB254">
        <v>0</v>
      </c>
      <c r="AC254">
        <v>0</v>
      </c>
      <c r="AD254">
        <v>0</v>
      </c>
      <c r="AE254">
        <v>0</v>
      </c>
      <c r="AF254">
        <v>0</v>
      </c>
      <c r="AQ254">
        <v>0</v>
      </c>
      <c r="AR254">
        <f t="shared" si="3"/>
        <v>0</v>
      </c>
      <c r="AS254">
        <v>1</v>
      </c>
      <c r="AT254" t="s">
        <v>135</v>
      </c>
      <c r="AU254">
        <v>44</v>
      </c>
    </row>
    <row r="255" spans="1:47">
      <c r="A255" t="s">
        <v>1032</v>
      </c>
      <c r="C255">
        <v>310</v>
      </c>
      <c r="D255" t="s">
        <v>1033</v>
      </c>
      <c r="E255">
        <v>101</v>
      </c>
      <c r="F255" t="s">
        <v>1034</v>
      </c>
      <c r="G255" t="s">
        <v>219</v>
      </c>
      <c r="H255" t="s">
        <v>220</v>
      </c>
      <c r="I255" t="s">
        <v>1035</v>
      </c>
      <c r="J255">
        <v>6.9589999999999999E-2</v>
      </c>
      <c r="K255">
        <v>0</v>
      </c>
      <c r="L255">
        <v>0</v>
      </c>
      <c r="M255">
        <v>1</v>
      </c>
      <c r="N255">
        <v>1</v>
      </c>
      <c r="O255" t="s">
        <v>659</v>
      </c>
      <c r="P255">
        <v>1</v>
      </c>
      <c r="Q255">
        <v>1</v>
      </c>
      <c r="R255">
        <v>6700</v>
      </c>
      <c r="S255" t="s">
        <v>223</v>
      </c>
      <c r="T255">
        <v>0</v>
      </c>
      <c r="U255" t="s">
        <v>1032</v>
      </c>
      <c r="V255" t="s">
        <v>933</v>
      </c>
      <c r="W255" t="s">
        <v>659</v>
      </c>
      <c r="X255" t="s">
        <v>659</v>
      </c>
      <c r="Y255">
        <v>6700</v>
      </c>
      <c r="AB255">
        <v>0</v>
      </c>
      <c r="AC255">
        <v>0</v>
      </c>
      <c r="AD255">
        <v>1</v>
      </c>
      <c r="AE255">
        <v>600</v>
      </c>
      <c r="AF255">
        <v>1.75</v>
      </c>
      <c r="AQ255">
        <v>1</v>
      </c>
      <c r="AR255">
        <f t="shared" si="3"/>
        <v>0</v>
      </c>
      <c r="AS255">
        <v>1</v>
      </c>
      <c r="AT255" t="s">
        <v>135</v>
      </c>
      <c r="AU255">
        <v>44</v>
      </c>
    </row>
    <row r="256" spans="1:47">
      <c r="A256" t="s">
        <v>1036</v>
      </c>
      <c r="C256">
        <v>310</v>
      </c>
      <c r="D256" t="s">
        <v>1037</v>
      </c>
      <c r="E256">
        <v>101</v>
      </c>
      <c r="F256" t="s">
        <v>1038</v>
      </c>
      <c r="G256" t="s">
        <v>219</v>
      </c>
      <c r="H256" t="s">
        <v>220</v>
      </c>
      <c r="I256" t="s">
        <v>1039</v>
      </c>
      <c r="J256">
        <v>2.3784200000000002</v>
      </c>
      <c r="K256">
        <v>0</v>
      </c>
      <c r="L256">
        <v>0</v>
      </c>
      <c r="M256">
        <v>0</v>
      </c>
      <c r="N256">
        <v>0</v>
      </c>
      <c r="P256">
        <v>0</v>
      </c>
      <c r="Q256">
        <v>1</v>
      </c>
      <c r="R256">
        <v>5500</v>
      </c>
      <c r="S256" t="s">
        <v>223</v>
      </c>
      <c r="T256">
        <v>0</v>
      </c>
      <c r="U256" t="s">
        <v>1036</v>
      </c>
      <c r="V256" t="s">
        <v>455</v>
      </c>
      <c r="W256" t="s">
        <v>225</v>
      </c>
      <c r="Y256">
        <v>5500</v>
      </c>
      <c r="AB256">
        <v>0</v>
      </c>
      <c r="AC256">
        <v>0</v>
      </c>
      <c r="AD256">
        <v>3</v>
      </c>
      <c r="AE256">
        <v>2355</v>
      </c>
      <c r="AF256">
        <v>2.5</v>
      </c>
      <c r="AQ256">
        <v>0</v>
      </c>
      <c r="AR256">
        <f t="shared" si="3"/>
        <v>0</v>
      </c>
      <c r="AS256">
        <v>1</v>
      </c>
      <c r="AT256" t="s">
        <v>135</v>
      </c>
      <c r="AU256">
        <v>44</v>
      </c>
    </row>
    <row r="257" spans="1:47">
      <c r="A257" t="s">
        <v>1040</v>
      </c>
      <c r="C257">
        <v>310</v>
      </c>
      <c r="D257" t="s">
        <v>1041</v>
      </c>
      <c r="E257">
        <v>903</v>
      </c>
      <c r="F257" t="s">
        <v>1042</v>
      </c>
      <c r="G257" t="s">
        <v>324</v>
      </c>
      <c r="H257" t="s">
        <v>833</v>
      </c>
      <c r="I257" t="s">
        <v>1043</v>
      </c>
      <c r="J257">
        <v>2.8525399999999999</v>
      </c>
      <c r="K257">
        <v>0</v>
      </c>
      <c r="L257">
        <v>0</v>
      </c>
      <c r="M257">
        <v>0</v>
      </c>
      <c r="N257">
        <v>0</v>
      </c>
      <c r="P257">
        <v>0</v>
      </c>
      <c r="Q257">
        <v>0</v>
      </c>
      <c r="R257">
        <v>0</v>
      </c>
      <c r="S257" t="s">
        <v>223</v>
      </c>
      <c r="T257">
        <v>0</v>
      </c>
      <c r="U257" t="s">
        <v>1040</v>
      </c>
      <c r="Y257">
        <v>0</v>
      </c>
      <c r="Z257" t="s">
        <v>297</v>
      </c>
      <c r="AA257" t="s">
        <v>223</v>
      </c>
      <c r="AB257">
        <v>0</v>
      </c>
      <c r="AC257">
        <v>0</v>
      </c>
      <c r="AD257">
        <v>0</v>
      </c>
      <c r="AE257">
        <v>0</v>
      </c>
      <c r="AF257">
        <v>0</v>
      </c>
      <c r="AQ257">
        <v>1</v>
      </c>
      <c r="AR257">
        <f t="shared" si="3"/>
        <v>0</v>
      </c>
      <c r="AS257">
        <v>1</v>
      </c>
      <c r="AT257" t="s">
        <v>138</v>
      </c>
      <c r="AU257">
        <v>47</v>
      </c>
    </row>
    <row r="258" spans="1:47">
      <c r="A258" t="s">
        <v>1044</v>
      </c>
      <c r="C258">
        <v>310</v>
      </c>
      <c r="D258" t="s">
        <v>1045</v>
      </c>
      <c r="E258">
        <v>906</v>
      </c>
      <c r="F258" t="s">
        <v>966</v>
      </c>
      <c r="G258" t="s">
        <v>219</v>
      </c>
      <c r="H258" t="s">
        <v>1046</v>
      </c>
      <c r="I258" t="s">
        <v>1047</v>
      </c>
      <c r="J258">
        <v>0.14088999999999999</v>
      </c>
      <c r="K258">
        <v>0</v>
      </c>
      <c r="L258">
        <v>0</v>
      </c>
      <c r="M258">
        <v>1</v>
      </c>
      <c r="N258">
        <v>1</v>
      </c>
      <c r="O258" t="s">
        <v>659</v>
      </c>
      <c r="P258">
        <v>1</v>
      </c>
      <c r="Q258">
        <v>0</v>
      </c>
      <c r="R258">
        <v>0</v>
      </c>
      <c r="S258" t="s">
        <v>243</v>
      </c>
      <c r="T258">
        <v>0</v>
      </c>
      <c r="U258" t="s">
        <v>1044</v>
      </c>
      <c r="V258" t="s">
        <v>933</v>
      </c>
      <c r="W258" t="s">
        <v>659</v>
      </c>
      <c r="X258" t="s">
        <v>659</v>
      </c>
      <c r="Y258">
        <v>0</v>
      </c>
      <c r="AB258">
        <v>0</v>
      </c>
      <c r="AC258">
        <v>0</v>
      </c>
      <c r="AD258">
        <v>2</v>
      </c>
      <c r="AE258">
        <v>1030</v>
      </c>
      <c r="AF258">
        <v>1</v>
      </c>
      <c r="AQ258">
        <v>2</v>
      </c>
      <c r="AR258">
        <f t="shared" ref="AR258:AR321" si="4">AB258*9.68*VLOOKUP(AU258,atten,10,FALSE)</f>
        <v>0</v>
      </c>
      <c r="AS258">
        <v>1</v>
      </c>
      <c r="AT258" t="s">
        <v>135</v>
      </c>
      <c r="AU258">
        <v>44</v>
      </c>
    </row>
    <row r="259" spans="1:47">
      <c r="A259" t="s">
        <v>1048</v>
      </c>
      <c r="C259">
        <v>310</v>
      </c>
      <c r="D259" t="s">
        <v>1049</v>
      </c>
      <c r="E259">
        <v>101</v>
      </c>
      <c r="F259" t="s">
        <v>1050</v>
      </c>
      <c r="G259" t="s">
        <v>219</v>
      </c>
      <c r="H259" t="s">
        <v>220</v>
      </c>
      <c r="I259" t="s">
        <v>1051</v>
      </c>
      <c r="J259">
        <v>8.9709999999999998E-2</v>
      </c>
      <c r="K259">
        <v>0</v>
      </c>
      <c r="L259">
        <v>0</v>
      </c>
      <c r="M259">
        <v>1</v>
      </c>
      <c r="N259">
        <v>1</v>
      </c>
      <c r="O259" t="s">
        <v>659</v>
      </c>
      <c r="P259">
        <v>1</v>
      </c>
      <c r="Q259">
        <v>0</v>
      </c>
      <c r="R259">
        <v>0</v>
      </c>
      <c r="S259" t="s">
        <v>223</v>
      </c>
      <c r="T259">
        <v>0</v>
      </c>
      <c r="U259" t="s">
        <v>1048</v>
      </c>
      <c r="V259" t="s">
        <v>933</v>
      </c>
      <c r="W259" t="s">
        <v>659</v>
      </c>
      <c r="X259" t="s">
        <v>659</v>
      </c>
      <c r="Y259">
        <v>0</v>
      </c>
      <c r="AB259">
        <v>0</v>
      </c>
      <c r="AC259">
        <v>0</v>
      </c>
      <c r="AD259">
        <v>3</v>
      </c>
      <c r="AE259">
        <v>908</v>
      </c>
      <c r="AF259">
        <v>1</v>
      </c>
      <c r="AQ259">
        <v>2</v>
      </c>
      <c r="AR259">
        <f t="shared" si="4"/>
        <v>0</v>
      </c>
      <c r="AS259">
        <v>1</v>
      </c>
      <c r="AT259" t="s">
        <v>135</v>
      </c>
      <c r="AU259">
        <v>44</v>
      </c>
    </row>
    <row r="260" spans="1:47">
      <c r="A260" t="s">
        <v>1052</v>
      </c>
      <c r="C260">
        <v>310</v>
      </c>
      <c r="D260" t="s">
        <v>1053</v>
      </c>
      <c r="E260">
        <v>101</v>
      </c>
      <c r="F260" t="s">
        <v>1054</v>
      </c>
      <c r="G260" t="s">
        <v>219</v>
      </c>
      <c r="H260" t="s">
        <v>220</v>
      </c>
      <c r="I260" t="s">
        <v>1055</v>
      </c>
      <c r="J260">
        <v>0.1143</v>
      </c>
      <c r="K260">
        <v>0</v>
      </c>
      <c r="L260">
        <v>0</v>
      </c>
      <c r="M260">
        <v>1</v>
      </c>
      <c r="N260">
        <v>1</v>
      </c>
      <c r="O260" t="s">
        <v>659</v>
      </c>
      <c r="P260">
        <v>1</v>
      </c>
      <c r="Q260">
        <v>1</v>
      </c>
      <c r="R260">
        <v>10700</v>
      </c>
      <c r="S260" t="s">
        <v>223</v>
      </c>
      <c r="T260">
        <v>0</v>
      </c>
      <c r="U260" t="s">
        <v>1052</v>
      </c>
      <c r="V260" t="s">
        <v>893</v>
      </c>
      <c r="W260" t="s">
        <v>659</v>
      </c>
      <c r="X260" t="s">
        <v>659</v>
      </c>
      <c r="Y260">
        <v>10700</v>
      </c>
      <c r="AB260">
        <v>0</v>
      </c>
      <c r="AC260">
        <v>0</v>
      </c>
      <c r="AD260">
        <v>2</v>
      </c>
      <c r="AE260">
        <v>771</v>
      </c>
      <c r="AF260">
        <v>1</v>
      </c>
      <c r="AQ260">
        <v>1</v>
      </c>
      <c r="AR260">
        <f t="shared" si="4"/>
        <v>0</v>
      </c>
      <c r="AS260">
        <v>1</v>
      </c>
      <c r="AT260" t="s">
        <v>135</v>
      </c>
      <c r="AU260">
        <v>44</v>
      </c>
    </row>
    <row r="261" spans="1:47">
      <c r="A261" t="s">
        <v>1056</v>
      </c>
      <c r="C261">
        <v>310</v>
      </c>
      <c r="D261" t="s">
        <v>1057</v>
      </c>
      <c r="E261">
        <v>101</v>
      </c>
      <c r="F261" t="s">
        <v>1058</v>
      </c>
      <c r="G261" t="s">
        <v>219</v>
      </c>
      <c r="H261" t="s">
        <v>220</v>
      </c>
      <c r="I261" t="s">
        <v>1059</v>
      </c>
      <c r="J261">
        <v>4.8300000000000003E-2</v>
      </c>
      <c r="K261">
        <v>0</v>
      </c>
      <c r="L261">
        <v>0</v>
      </c>
      <c r="M261">
        <v>1</v>
      </c>
      <c r="N261">
        <v>1</v>
      </c>
      <c r="O261" t="s">
        <v>659</v>
      </c>
      <c r="P261">
        <v>1</v>
      </c>
      <c r="Q261">
        <v>1</v>
      </c>
      <c r="R261">
        <v>4700</v>
      </c>
      <c r="S261" t="s">
        <v>223</v>
      </c>
      <c r="T261">
        <v>0</v>
      </c>
      <c r="U261" t="s">
        <v>1056</v>
      </c>
      <c r="V261" t="s">
        <v>893</v>
      </c>
      <c r="W261" t="s">
        <v>659</v>
      </c>
      <c r="X261" t="s">
        <v>659</v>
      </c>
      <c r="Y261">
        <v>4700</v>
      </c>
      <c r="AB261">
        <v>0</v>
      </c>
      <c r="AC261">
        <v>0</v>
      </c>
      <c r="AD261">
        <v>3</v>
      </c>
      <c r="AE261">
        <v>815</v>
      </c>
      <c r="AF261">
        <v>1.5</v>
      </c>
      <c r="AQ261">
        <v>1</v>
      </c>
      <c r="AR261">
        <f t="shared" si="4"/>
        <v>0</v>
      </c>
      <c r="AS261">
        <v>1</v>
      </c>
      <c r="AT261" t="s">
        <v>135</v>
      </c>
      <c r="AU261">
        <v>44</v>
      </c>
    </row>
    <row r="262" spans="1:47">
      <c r="A262" t="s">
        <v>1060</v>
      </c>
      <c r="C262">
        <v>310</v>
      </c>
      <c r="D262" t="s">
        <v>1061</v>
      </c>
      <c r="E262">
        <v>101</v>
      </c>
      <c r="F262" t="s">
        <v>1062</v>
      </c>
      <c r="G262" t="s">
        <v>219</v>
      </c>
      <c r="H262" t="s">
        <v>220</v>
      </c>
      <c r="I262" t="s">
        <v>1063</v>
      </c>
      <c r="J262">
        <v>8.7999999999999995E-2</v>
      </c>
      <c r="K262">
        <v>0</v>
      </c>
      <c r="L262">
        <v>0</v>
      </c>
      <c r="M262">
        <v>1</v>
      </c>
      <c r="N262">
        <v>1</v>
      </c>
      <c r="O262" t="s">
        <v>659</v>
      </c>
      <c r="P262">
        <v>1</v>
      </c>
      <c r="Q262">
        <v>1</v>
      </c>
      <c r="R262">
        <v>14600</v>
      </c>
      <c r="S262" t="s">
        <v>223</v>
      </c>
      <c r="T262">
        <v>0</v>
      </c>
      <c r="U262" t="s">
        <v>1060</v>
      </c>
      <c r="V262" t="s">
        <v>933</v>
      </c>
      <c r="W262" t="s">
        <v>659</v>
      </c>
      <c r="X262" t="s">
        <v>659</v>
      </c>
      <c r="Y262">
        <v>14600</v>
      </c>
      <c r="AB262">
        <v>0</v>
      </c>
      <c r="AC262">
        <v>0</v>
      </c>
      <c r="AD262">
        <v>2</v>
      </c>
      <c r="AE262">
        <v>894</v>
      </c>
      <c r="AF262">
        <v>1</v>
      </c>
      <c r="AQ262">
        <v>1</v>
      </c>
      <c r="AR262">
        <f t="shared" si="4"/>
        <v>0</v>
      </c>
      <c r="AS262">
        <v>1</v>
      </c>
      <c r="AT262" t="s">
        <v>135</v>
      </c>
      <c r="AU262">
        <v>44</v>
      </c>
    </row>
    <row r="263" spans="1:47">
      <c r="A263" t="s">
        <v>1064</v>
      </c>
      <c r="C263">
        <v>310</v>
      </c>
      <c r="D263" t="s">
        <v>1065</v>
      </c>
      <c r="E263">
        <v>101</v>
      </c>
      <c r="F263" t="s">
        <v>1066</v>
      </c>
      <c r="G263" t="s">
        <v>219</v>
      </c>
      <c r="H263" t="s">
        <v>220</v>
      </c>
      <c r="I263" t="s">
        <v>1067</v>
      </c>
      <c r="J263">
        <v>0.26538</v>
      </c>
      <c r="K263">
        <v>0</v>
      </c>
      <c r="L263">
        <v>0</v>
      </c>
      <c r="M263">
        <v>1</v>
      </c>
      <c r="N263">
        <v>1</v>
      </c>
      <c r="O263" t="s">
        <v>659</v>
      </c>
      <c r="P263">
        <v>1</v>
      </c>
      <c r="Q263">
        <v>1</v>
      </c>
      <c r="R263">
        <v>500</v>
      </c>
      <c r="S263" t="s">
        <v>223</v>
      </c>
      <c r="T263">
        <v>0</v>
      </c>
      <c r="U263" t="s">
        <v>1064</v>
      </c>
      <c r="V263" t="s">
        <v>933</v>
      </c>
      <c r="W263" t="s">
        <v>659</v>
      </c>
      <c r="X263" t="s">
        <v>659</v>
      </c>
      <c r="Y263">
        <v>500</v>
      </c>
      <c r="AB263">
        <v>0</v>
      </c>
      <c r="AC263">
        <v>0</v>
      </c>
      <c r="AD263">
        <v>3</v>
      </c>
      <c r="AE263">
        <v>1564</v>
      </c>
      <c r="AF263">
        <v>1.5</v>
      </c>
      <c r="AQ263">
        <v>2</v>
      </c>
      <c r="AR263">
        <f t="shared" si="4"/>
        <v>0</v>
      </c>
      <c r="AS263">
        <v>1</v>
      </c>
      <c r="AT263" t="s">
        <v>135</v>
      </c>
      <c r="AU263">
        <v>44</v>
      </c>
    </row>
    <row r="264" spans="1:47">
      <c r="A264" t="s">
        <v>1068</v>
      </c>
      <c r="C264">
        <v>310</v>
      </c>
      <c r="D264" t="s">
        <v>1069</v>
      </c>
      <c r="E264">
        <v>101</v>
      </c>
      <c r="F264" t="s">
        <v>1070</v>
      </c>
      <c r="G264" t="s">
        <v>219</v>
      </c>
      <c r="H264" t="s">
        <v>220</v>
      </c>
      <c r="I264" t="s">
        <v>1071</v>
      </c>
      <c r="J264">
        <v>0.11206000000000001</v>
      </c>
      <c r="K264">
        <v>0</v>
      </c>
      <c r="L264">
        <v>0</v>
      </c>
      <c r="M264">
        <v>1</v>
      </c>
      <c r="N264">
        <v>1</v>
      </c>
      <c r="O264" t="s">
        <v>659</v>
      </c>
      <c r="P264">
        <v>1</v>
      </c>
      <c r="Q264">
        <v>1</v>
      </c>
      <c r="R264">
        <v>0</v>
      </c>
      <c r="S264" t="s">
        <v>223</v>
      </c>
      <c r="T264">
        <v>0</v>
      </c>
      <c r="U264" t="s">
        <v>1068</v>
      </c>
      <c r="V264" t="s">
        <v>927</v>
      </c>
      <c r="W264" t="s">
        <v>659</v>
      </c>
      <c r="X264" t="s">
        <v>659</v>
      </c>
      <c r="Y264">
        <v>0</v>
      </c>
      <c r="AB264">
        <v>0</v>
      </c>
      <c r="AC264">
        <v>0</v>
      </c>
      <c r="AD264">
        <v>7</v>
      </c>
      <c r="AE264">
        <v>2572</v>
      </c>
      <c r="AF264">
        <v>2</v>
      </c>
      <c r="AQ264">
        <v>1</v>
      </c>
      <c r="AR264">
        <f t="shared" si="4"/>
        <v>0</v>
      </c>
      <c r="AS264">
        <v>1</v>
      </c>
      <c r="AT264" t="s">
        <v>135</v>
      </c>
      <c r="AU264">
        <v>44</v>
      </c>
    </row>
    <row r="265" spans="1:47">
      <c r="A265" t="s">
        <v>1072</v>
      </c>
      <c r="C265">
        <v>310</v>
      </c>
      <c r="D265" t="s">
        <v>1073</v>
      </c>
      <c r="E265">
        <v>131</v>
      </c>
      <c r="F265" t="s">
        <v>1074</v>
      </c>
      <c r="G265" t="s">
        <v>219</v>
      </c>
      <c r="H265" t="s">
        <v>407</v>
      </c>
      <c r="I265" t="s">
        <v>1075</v>
      </c>
      <c r="J265">
        <v>3.51085</v>
      </c>
      <c r="K265">
        <v>0</v>
      </c>
      <c r="L265">
        <v>0</v>
      </c>
      <c r="M265">
        <v>0</v>
      </c>
      <c r="N265">
        <v>0</v>
      </c>
      <c r="P265">
        <v>0</v>
      </c>
      <c r="Q265">
        <v>0</v>
      </c>
      <c r="R265">
        <v>0</v>
      </c>
      <c r="S265" t="s">
        <v>223</v>
      </c>
      <c r="T265">
        <v>0</v>
      </c>
      <c r="U265" t="s">
        <v>1072</v>
      </c>
      <c r="Y265">
        <v>0</v>
      </c>
      <c r="AB265">
        <v>0</v>
      </c>
      <c r="AC265">
        <v>0</v>
      </c>
      <c r="AD265">
        <v>0</v>
      </c>
      <c r="AE265">
        <v>0</v>
      </c>
      <c r="AF265">
        <v>0</v>
      </c>
      <c r="AQ265">
        <v>1</v>
      </c>
      <c r="AR265">
        <f t="shared" si="4"/>
        <v>0</v>
      </c>
      <c r="AS265">
        <v>1</v>
      </c>
      <c r="AT265" t="s">
        <v>135</v>
      </c>
      <c r="AU265">
        <v>44</v>
      </c>
    </row>
    <row r="266" spans="1:47">
      <c r="A266" t="s">
        <v>815</v>
      </c>
      <c r="C266">
        <v>310</v>
      </c>
      <c r="D266" t="s">
        <v>816</v>
      </c>
      <c r="E266">
        <v>131</v>
      </c>
      <c r="F266" t="s">
        <v>817</v>
      </c>
      <c r="G266" t="s">
        <v>219</v>
      </c>
      <c r="H266" t="s">
        <v>407</v>
      </c>
      <c r="I266" t="s">
        <v>818</v>
      </c>
      <c r="J266">
        <v>0.73231999999999997</v>
      </c>
      <c r="K266">
        <v>0</v>
      </c>
      <c r="L266">
        <v>0</v>
      </c>
      <c r="M266">
        <v>0</v>
      </c>
      <c r="N266">
        <v>0</v>
      </c>
      <c r="P266">
        <v>0</v>
      </c>
      <c r="Q266">
        <v>0</v>
      </c>
      <c r="R266">
        <v>0</v>
      </c>
      <c r="S266" t="s">
        <v>243</v>
      </c>
      <c r="T266">
        <v>0</v>
      </c>
      <c r="U266" t="s">
        <v>815</v>
      </c>
      <c r="Y266">
        <v>0</v>
      </c>
      <c r="AB266">
        <v>0</v>
      </c>
      <c r="AC266">
        <v>0</v>
      </c>
      <c r="AD266">
        <v>0</v>
      </c>
      <c r="AE266">
        <v>0</v>
      </c>
      <c r="AF266">
        <v>0</v>
      </c>
      <c r="AQ266">
        <v>6</v>
      </c>
      <c r="AR266">
        <f t="shared" si="4"/>
        <v>0</v>
      </c>
      <c r="AS266">
        <v>1</v>
      </c>
      <c r="AT266" t="s">
        <v>135</v>
      </c>
      <c r="AU266">
        <v>44</v>
      </c>
    </row>
    <row r="267" spans="1:47">
      <c r="A267" t="s">
        <v>248</v>
      </c>
      <c r="C267">
        <v>310</v>
      </c>
      <c r="E267">
        <v>0</v>
      </c>
      <c r="J267">
        <v>2.3470000000000001E-2</v>
      </c>
      <c r="K267">
        <v>0</v>
      </c>
      <c r="L267">
        <v>0</v>
      </c>
      <c r="M267">
        <v>0</v>
      </c>
      <c r="N267">
        <v>0</v>
      </c>
      <c r="P267">
        <v>0</v>
      </c>
      <c r="Q267">
        <v>0</v>
      </c>
      <c r="R267">
        <v>0</v>
      </c>
      <c r="S267" t="s">
        <v>249</v>
      </c>
      <c r="T267">
        <v>0</v>
      </c>
      <c r="Y267">
        <v>0</v>
      </c>
      <c r="AB267">
        <v>0</v>
      </c>
      <c r="AC267">
        <v>0</v>
      </c>
      <c r="AD267">
        <v>0</v>
      </c>
      <c r="AE267">
        <v>0</v>
      </c>
      <c r="AF267">
        <v>0</v>
      </c>
      <c r="AQ267">
        <v>0</v>
      </c>
      <c r="AR267">
        <f t="shared" si="4"/>
        <v>0</v>
      </c>
      <c r="AS267">
        <v>1</v>
      </c>
      <c r="AT267" t="s">
        <v>135</v>
      </c>
      <c r="AU267">
        <v>44</v>
      </c>
    </row>
    <row r="268" spans="1:47">
      <c r="A268" t="s">
        <v>1076</v>
      </c>
      <c r="C268">
        <v>310</v>
      </c>
      <c r="D268" t="s">
        <v>1077</v>
      </c>
      <c r="E268">
        <v>101</v>
      </c>
      <c r="F268" t="s">
        <v>1078</v>
      </c>
      <c r="G268" t="s">
        <v>219</v>
      </c>
      <c r="H268" t="s">
        <v>220</v>
      </c>
      <c r="I268" t="s">
        <v>1079</v>
      </c>
      <c r="J268">
        <v>6.4170000000000005E-2</v>
      </c>
      <c r="K268">
        <v>0</v>
      </c>
      <c r="L268">
        <v>0</v>
      </c>
      <c r="M268">
        <v>1</v>
      </c>
      <c r="N268">
        <v>1</v>
      </c>
      <c r="O268" t="s">
        <v>659</v>
      </c>
      <c r="P268">
        <v>1</v>
      </c>
      <c r="Q268">
        <v>2</v>
      </c>
      <c r="R268">
        <v>7400</v>
      </c>
      <c r="S268" t="s">
        <v>223</v>
      </c>
      <c r="T268">
        <v>0</v>
      </c>
      <c r="U268" t="s">
        <v>1076</v>
      </c>
      <c r="V268" t="s">
        <v>893</v>
      </c>
      <c r="W268" t="s">
        <v>659</v>
      </c>
      <c r="X268" t="s">
        <v>659</v>
      </c>
      <c r="Y268">
        <v>3700</v>
      </c>
      <c r="AB268">
        <v>0</v>
      </c>
      <c r="AC268">
        <v>0</v>
      </c>
      <c r="AD268">
        <v>2</v>
      </c>
      <c r="AE268">
        <v>870</v>
      </c>
      <c r="AF268">
        <v>1</v>
      </c>
      <c r="AQ268">
        <v>1</v>
      </c>
      <c r="AR268">
        <f t="shared" si="4"/>
        <v>0</v>
      </c>
      <c r="AS268">
        <v>1</v>
      </c>
      <c r="AT268" t="s">
        <v>135</v>
      </c>
      <c r="AU268">
        <v>44</v>
      </c>
    </row>
    <row r="269" spans="1:47">
      <c r="A269" t="s">
        <v>1080</v>
      </c>
      <c r="C269">
        <v>310</v>
      </c>
      <c r="D269" t="s">
        <v>1081</v>
      </c>
      <c r="E269">
        <v>101</v>
      </c>
      <c r="F269" t="s">
        <v>1082</v>
      </c>
      <c r="G269" t="s">
        <v>219</v>
      </c>
      <c r="H269" t="s">
        <v>220</v>
      </c>
      <c r="I269" t="s">
        <v>1083</v>
      </c>
      <c r="J269">
        <v>0.11308</v>
      </c>
      <c r="K269">
        <v>0</v>
      </c>
      <c r="L269">
        <v>0</v>
      </c>
      <c r="M269">
        <v>1</v>
      </c>
      <c r="N269">
        <v>1</v>
      </c>
      <c r="O269" t="s">
        <v>659</v>
      </c>
      <c r="P269">
        <v>1</v>
      </c>
      <c r="Q269">
        <v>1</v>
      </c>
      <c r="R269">
        <v>300</v>
      </c>
      <c r="S269" t="s">
        <v>223</v>
      </c>
      <c r="T269">
        <v>0</v>
      </c>
      <c r="U269" t="s">
        <v>1080</v>
      </c>
      <c r="V269" t="s">
        <v>893</v>
      </c>
      <c r="W269" t="s">
        <v>659</v>
      </c>
      <c r="X269" t="s">
        <v>659</v>
      </c>
      <c r="Y269">
        <v>300</v>
      </c>
      <c r="AB269">
        <v>0</v>
      </c>
      <c r="AC269">
        <v>0</v>
      </c>
      <c r="AD269">
        <v>2</v>
      </c>
      <c r="AE269">
        <v>560</v>
      </c>
      <c r="AF269">
        <v>1</v>
      </c>
      <c r="AQ269">
        <v>1</v>
      </c>
      <c r="AR269">
        <f t="shared" si="4"/>
        <v>0</v>
      </c>
      <c r="AS269">
        <v>1</v>
      </c>
      <c r="AT269" t="s">
        <v>135</v>
      </c>
      <c r="AU269">
        <v>44</v>
      </c>
    </row>
    <row r="270" spans="1:47">
      <c r="A270" t="s">
        <v>815</v>
      </c>
      <c r="C270">
        <v>310</v>
      </c>
      <c r="D270" t="s">
        <v>816</v>
      </c>
      <c r="E270">
        <v>131</v>
      </c>
      <c r="F270" t="s">
        <v>817</v>
      </c>
      <c r="G270" t="s">
        <v>219</v>
      </c>
      <c r="H270" t="s">
        <v>407</v>
      </c>
      <c r="I270" t="s">
        <v>818</v>
      </c>
      <c r="J270">
        <v>0.92313000000000001</v>
      </c>
      <c r="K270">
        <v>0</v>
      </c>
      <c r="L270">
        <v>0</v>
      </c>
      <c r="M270">
        <v>0</v>
      </c>
      <c r="N270">
        <v>0</v>
      </c>
      <c r="P270">
        <v>0</v>
      </c>
      <c r="Q270">
        <v>0</v>
      </c>
      <c r="R270">
        <v>0</v>
      </c>
      <c r="S270" t="s">
        <v>243</v>
      </c>
      <c r="T270">
        <v>0</v>
      </c>
      <c r="U270" t="s">
        <v>815</v>
      </c>
      <c r="Y270">
        <v>0</v>
      </c>
      <c r="AB270">
        <v>0</v>
      </c>
      <c r="AC270">
        <v>0</v>
      </c>
      <c r="AD270">
        <v>0</v>
      </c>
      <c r="AE270">
        <v>0</v>
      </c>
      <c r="AF270">
        <v>0</v>
      </c>
      <c r="AQ270">
        <v>8</v>
      </c>
      <c r="AR270">
        <f t="shared" si="4"/>
        <v>0</v>
      </c>
      <c r="AS270">
        <v>1</v>
      </c>
      <c r="AT270" t="s">
        <v>135</v>
      </c>
      <c r="AU270">
        <v>44</v>
      </c>
    </row>
    <row r="271" spans="1:47">
      <c r="A271" t="s">
        <v>1084</v>
      </c>
      <c r="C271">
        <v>310</v>
      </c>
      <c r="D271" t="s">
        <v>1085</v>
      </c>
      <c r="E271">
        <v>101</v>
      </c>
      <c r="F271" t="s">
        <v>1086</v>
      </c>
      <c r="G271" t="s">
        <v>219</v>
      </c>
      <c r="H271" t="s">
        <v>220</v>
      </c>
      <c r="I271" t="s">
        <v>1087</v>
      </c>
      <c r="J271">
        <v>0.13174</v>
      </c>
      <c r="K271">
        <v>0</v>
      </c>
      <c r="L271">
        <v>0</v>
      </c>
      <c r="M271">
        <v>1</v>
      </c>
      <c r="N271">
        <v>1</v>
      </c>
      <c r="O271" t="s">
        <v>659</v>
      </c>
      <c r="P271">
        <v>1</v>
      </c>
      <c r="Q271">
        <v>1</v>
      </c>
      <c r="R271">
        <v>2800</v>
      </c>
      <c r="S271" t="s">
        <v>223</v>
      </c>
      <c r="T271">
        <v>0</v>
      </c>
      <c r="U271" t="s">
        <v>1084</v>
      </c>
      <c r="X271" t="s">
        <v>659</v>
      </c>
      <c r="Y271">
        <v>2800</v>
      </c>
      <c r="AB271">
        <v>0</v>
      </c>
      <c r="AC271">
        <v>0</v>
      </c>
      <c r="AD271">
        <v>2</v>
      </c>
      <c r="AE271">
        <v>912</v>
      </c>
      <c r="AF271">
        <v>1.5</v>
      </c>
      <c r="AQ271">
        <v>1</v>
      </c>
      <c r="AR271">
        <f t="shared" si="4"/>
        <v>0</v>
      </c>
      <c r="AS271">
        <v>1</v>
      </c>
      <c r="AT271" t="s">
        <v>135</v>
      </c>
      <c r="AU271">
        <v>44</v>
      </c>
    </row>
    <row r="272" spans="1:47">
      <c r="A272" t="s">
        <v>248</v>
      </c>
      <c r="C272">
        <v>310</v>
      </c>
      <c r="E272">
        <v>0</v>
      </c>
      <c r="J272">
        <v>1.2E-4</v>
      </c>
      <c r="K272">
        <v>0</v>
      </c>
      <c r="L272">
        <v>0</v>
      </c>
      <c r="M272">
        <v>0</v>
      </c>
      <c r="N272">
        <v>0</v>
      </c>
      <c r="P272">
        <v>0</v>
      </c>
      <c r="Q272">
        <v>0</v>
      </c>
      <c r="R272">
        <v>0</v>
      </c>
      <c r="S272" t="s">
        <v>249</v>
      </c>
      <c r="T272">
        <v>0</v>
      </c>
      <c r="Y272">
        <v>0</v>
      </c>
      <c r="AB272">
        <v>0</v>
      </c>
      <c r="AC272">
        <v>0</v>
      </c>
      <c r="AD272">
        <v>0</v>
      </c>
      <c r="AE272">
        <v>0</v>
      </c>
      <c r="AF272">
        <v>0</v>
      </c>
      <c r="AQ272">
        <v>0</v>
      </c>
      <c r="AR272">
        <f t="shared" si="4"/>
        <v>0</v>
      </c>
      <c r="AS272">
        <v>1</v>
      </c>
      <c r="AT272" t="s">
        <v>135</v>
      </c>
      <c r="AU272">
        <v>44</v>
      </c>
    </row>
    <row r="273" spans="1:47">
      <c r="A273" t="s">
        <v>248</v>
      </c>
      <c r="C273">
        <v>310</v>
      </c>
      <c r="E273">
        <v>0</v>
      </c>
      <c r="J273">
        <v>2.7709999999999999E-2</v>
      </c>
      <c r="K273">
        <v>0</v>
      </c>
      <c r="L273">
        <v>0</v>
      </c>
      <c r="M273">
        <v>0</v>
      </c>
      <c r="N273">
        <v>0</v>
      </c>
      <c r="P273">
        <v>0</v>
      </c>
      <c r="Q273">
        <v>0</v>
      </c>
      <c r="R273">
        <v>0</v>
      </c>
      <c r="S273" t="s">
        <v>249</v>
      </c>
      <c r="T273">
        <v>0</v>
      </c>
      <c r="Y273">
        <v>0</v>
      </c>
      <c r="AB273">
        <v>0</v>
      </c>
      <c r="AC273">
        <v>0</v>
      </c>
      <c r="AD273">
        <v>0</v>
      </c>
      <c r="AE273">
        <v>0</v>
      </c>
      <c r="AF273">
        <v>0</v>
      </c>
      <c r="AQ273">
        <v>0</v>
      </c>
      <c r="AR273">
        <f t="shared" si="4"/>
        <v>0</v>
      </c>
      <c r="AS273">
        <v>1</v>
      </c>
      <c r="AT273" t="s">
        <v>135</v>
      </c>
      <c r="AU273">
        <v>44</v>
      </c>
    </row>
    <row r="274" spans="1:47">
      <c r="A274" t="s">
        <v>1088</v>
      </c>
      <c r="C274">
        <v>310</v>
      </c>
      <c r="D274" t="s">
        <v>1089</v>
      </c>
      <c r="E274">
        <v>101</v>
      </c>
      <c r="F274" t="s">
        <v>1090</v>
      </c>
      <c r="G274" t="s">
        <v>219</v>
      </c>
      <c r="H274" t="s">
        <v>220</v>
      </c>
      <c r="I274" t="s">
        <v>1091</v>
      </c>
      <c r="J274">
        <v>0.10718</v>
      </c>
      <c r="K274">
        <v>0</v>
      </c>
      <c r="L274">
        <v>0</v>
      </c>
      <c r="M274">
        <v>1</v>
      </c>
      <c r="N274">
        <v>1</v>
      </c>
      <c r="O274" t="s">
        <v>659</v>
      </c>
      <c r="P274">
        <v>1</v>
      </c>
      <c r="Q274">
        <v>1</v>
      </c>
      <c r="R274">
        <v>5200</v>
      </c>
      <c r="S274" t="s">
        <v>223</v>
      </c>
      <c r="T274">
        <v>0</v>
      </c>
      <c r="U274" t="s">
        <v>1088</v>
      </c>
      <c r="V274" t="s">
        <v>893</v>
      </c>
      <c r="W274" t="s">
        <v>659</v>
      </c>
      <c r="X274" t="s">
        <v>659</v>
      </c>
      <c r="Y274">
        <v>5200</v>
      </c>
      <c r="AB274">
        <v>0</v>
      </c>
      <c r="AC274">
        <v>0</v>
      </c>
      <c r="AD274">
        <v>4</v>
      </c>
      <c r="AE274">
        <v>1557</v>
      </c>
      <c r="AF274">
        <v>2.2999999999999998</v>
      </c>
      <c r="AQ274">
        <v>1</v>
      </c>
      <c r="AR274">
        <f t="shared" si="4"/>
        <v>0</v>
      </c>
      <c r="AS274">
        <v>1</v>
      </c>
      <c r="AT274" t="s">
        <v>135</v>
      </c>
      <c r="AU274">
        <v>44</v>
      </c>
    </row>
    <row r="275" spans="1:47">
      <c r="A275" t="s">
        <v>248</v>
      </c>
      <c r="C275">
        <v>310</v>
      </c>
      <c r="E275">
        <v>0</v>
      </c>
      <c r="J275">
        <v>5.6899999999999997E-3</v>
      </c>
      <c r="K275">
        <v>0</v>
      </c>
      <c r="L275">
        <v>0</v>
      </c>
      <c r="M275">
        <v>0</v>
      </c>
      <c r="N275">
        <v>0</v>
      </c>
      <c r="P275">
        <v>0</v>
      </c>
      <c r="Q275">
        <v>0</v>
      </c>
      <c r="R275">
        <v>0</v>
      </c>
      <c r="S275" t="s">
        <v>249</v>
      </c>
      <c r="T275">
        <v>0</v>
      </c>
      <c r="Y275">
        <v>0</v>
      </c>
      <c r="AB275">
        <v>0</v>
      </c>
      <c r="AC275">
        <v>0</v>
      </c>
      <c r="AD275">
        <v>0</v>
      </c>
      <c r="AE275">
        <v>0</v>
      </c>
      <c r="AF275">
        <v>0</v>
      </c>
      <c r="AQ275">
        <v>0</v>
      </c>
      <c r="AR275">
        <f t="shared" si="4"/>
        <v>0</v>
      </c>
      <c r="AS275">
        <v>1</v>
      </c>
      <c r="AT275" t="s">
        <v>138</v>
      </c>
      <c r="AU275">
        <v>47</v>
      </c>
    </row>
    <row r="276" spans="1:47">
      <c r="A276" t="s">
        <v>1092</v>
      </c>
      <c r="C276">
        <v>310</v>
      </c>
      <c r="D276" t="s">
        <v>1093</v>
      </c>
      <c r="E276">
        <v>101</v>
      </c>
      <c r="F276" t="s">
        <v>1094</v>
      </c>
      <c r="G276" t="s">
        <v>1095</v>
      </c>
      <c r="H276" t="s">
        <v>220</v>
      </c>
      <c r="I276" t="s">
        <v>1096</v>
      </c>
      <c r="J276">
        <v>0.12529000000000001</v>
      </c>
      <c r="K276">
        <v>0</v>
      </c>
      <c r="L276">
        <v>0</v>
      </c>
      <c r="M276">
        <v>1</v>
      </c>
      <c r="N276">
        <v>1</v>
      </c>
      <c r="O276" t="s">
        <v>659</v>
      </c>
      <c r="P276">
        <v>1</v>
      </c>
      <c r="Q276">
        <v>1</v>
      </c>
      <c r="R276">
        <v>0</v>
      </c>
      <c r="S276" t="s">
        <v>223</v>
      </c>
      <c r="T276">
        <v>0</v>
      </c>
      <c r="U276" t="s">
        <v>1092</v>
      </c>
      <c r="V276" t="s">
        <v>933</v>
      </c>
      <c r="W276" t="s">
        <v>659</v>
      </c>
      <c r="X276" t="s">
        <v>659</v>
      </c>
      <c r="Y276">
        <v>0</v>
      </c>
      <c r="AB276">
        <v>0</v>
      </c>
      <c r="AC276">
        <v>0</v>
      </c>
      <c r="AD276">
        <v>3</v>
      </c>
      <c r="AE276">
        <v>1276</v>
      </c>
      <c r="AF276">
        <v>1</v>
      </c>
      <c r="AQ276">
        <v>1</v>
      </c>
      <c r="AR276">
        <f t="shared" si="4"/>
        <v>0</v>
      </c>
      <c r="AS276">
        <v>1</v>
      </c>
      <c r="AT276" t="s">
        <v>135</v>
      </c>
      <c r="AU276">
        <v>44</v>
      </c>
    </row>
    <row r="277" spans="1:47">
      <c r="A277" t="s">
        <v>1097</v>
      </c>
      <c r="B277" t="s">
        <v>293</v>
      </c>
      <c r="C277">
        <v>310</v>
      </c>
      <c r="D277" t="s">
        <v>1098</v>
      </c>
      <c r="E277">
        <v>0</v>
      </c>
      <c r="J277">
        <v>4.1099999999999999E-3</v>
      </c>
      <c r="K277">
        <v>0</v>
      </c>
      <c r="L277">
        <v>0</v>
      </c>
      <c r="M277">
        <v>0</v>
      </c>
      <c r="N277">
        <v>0</v>
      </c>
      <c r="P277">
        <v>0</v>
      </c>
      <c r="Q277">
        <v>0</v>
      </c>
      <c r="R277">
        <v>0</v>
      </c>
      <c r="S277" t="s">
        <v>296</v>
      </c>
      <c r="T277">
        <v>0</v>
      </c>
      <c r="Y277">
        <v>0</v>
      </c>
      <c r="AB277">
        <v>0</v>
      </c>
      <c r="AC277">
        <v>0</v>
      </c>
      <c r="AD277">
        <v>0</v>
      </c>
      <c r="AE277">
        <v>0</v>
      </c>
      <c r="AF277">
        <v>0</v>
      </c>
      <c r="AG277" t="s">
        <v>845</v>
      </c>
      <c r="AQ277">
        <v>0</v>
      </c>
      <c r="AR277">
        <f t="shared" si="4"/>
        <v>0</v>
      </c>
      <c r="AS277">
        <v>1</v>
      </c>
      <c r="AT277" t="s">
        <v>135</v>
      </c>
      <c r="AU277">
        <v>44</v>
      </c>
    </row>
    <row r="278" spans="1:47">
      <c r="A278" t="s">
        <v>1099</v>
      </c>
      <c r="C278">
        <v>310</v>
      </c>
      <c r="D278" t="s">
        <v>931</v>
      </c>
      <c r="E278">
        <v>0</v>
      </c>
      <c r="F278" t="s">
        <v>821</v>
      </c>
      <c r="J278">
        <v>0.10943</v>
      </c>
      <c r="K278">
        <v>0</v>
      </c>
      <c r="L278">
        <v>0</v>
      </c>
      <c r="M278">
        <v>0</v>
      </c>
      <c r="N278">
        <v>0</v>
      </c>
      <c r="P278">
        <v>0</v>
      </c>
      <c r="Q278">
        <v>0</v>
      </c>
      <c r="R278">
        <v>0</v>
      </c>
      <c r="S278" t="s">
        <v>223</v>
      </c>
      <c r="T278">
        <v>0</v>
      </c>
      <c r="U278" t="s">
        <v>1099</v>
      </c>
      <c r="Y278">
        <v>0</v>
      </c>
      <c r="AB278">
        <v>0</v>
      </c>
      <c r="AC278">
        <v>0</v>
      </c>
      <c r="AD278">
        <v>0</v>
      </c>
      <c r="AE278">
        <v>0</v>
      </c>
      <c r="AF278">
        <v>0</v>
      </c>
      <c r="AQ278">
        <v>1</v>
      </c>
      <c r="AR278">
        <f t="shared" si="4"/>
        <v>0</v>
      </c>
      <c r="AS278">
        <v>1</v>
      </c>
      <c r="AT278" t="s">
        <v>135</v>
      </c>
      <c r="AU278">
        <v>44</v>
      </c>
    </row>
    <row r="279" spans="1:47">
      <c r="A279" t="s">
        <v>1100</v>
      </c>
      <c r="C279">
        <v>310</v>
      </c>
      <c r="D279" t="s">
        <v>1101</v>
      </c>
      <c r="E279">
        <v>101</v>
      </c>
      <c r="F279" t="s">
        <v>1102</v>
      </c>
      <c r="G279" t="s">
        <v>219</v>
      </c>
      <c r="H279" t="s">
        <v>220</v>
      </c>
      <c r="I279" t="s">
        <v>1104</v>
      </c>
      <c r="J279">
        <v>0.83135000000000003</v>
      </c>
      <c r="K279">
        <v>0</v>
      </c>
      <c r="L279">
        <v>0</v>
      </c>
      <c r="M279">
        <v>0</v>
      </c>
      <c r="N279">
        <v>0</v>
      </c>
      <c r="P279">
        <v>0</v>
      </c>
      <c r="Q279">
        <v>1</v>
      </c>
      <c r="R279">
        <v>1100</v>
      </c>
      <c r="S279" t="s">
        <v>223</v>
      </c>
      <c r="T279">
        <v>0</v>
      </c>
      <c r="U279" t="s">
        <v>1100</v>
      </c>
      <c r="V279" t="s">
        <v>455</v>
      </c>
      <c r="W279" t="s">
        <v>225</v>
      </c>
      <c r="Y279">
        <v>1100</v>
      </c>
      <c r="AB279">
        <v>0</v>
      </c>
      <c r="AC279">
        <v>0</v>
      </c>
      <c r="AD279">
        <v>3</v>
      </c>
      <c r="AE279">
        <v>2708</v>
      </c>
      <c r="AF279">
        <v>2</v>
      </c>
      <c r="AQ279">
        <v>1</v>
      </c>
      <c r="AR279">
        <f t="shared" si="4"/>
        <v>0</v>
      </c>
      <c r="AS279">
        <v>1</v>
      </c>
      <c r="AT279" t="s">
        <v>138</v>
      </c>
      <c r="AU279">
        <v>47</v>
      </c>
    </row>
    <row r="280" spans="1:47">
      <c r="A280" t="s">
        <v>248</v>
      </c>
      <c r="C280">
        <v>310</v>
      </c>
      <c r="E280">
        <v>0</v>
      </c>
      <c r="J280">
        <v>2.2899999999999999E-3</v>
      </c>
      <c r="K280">
        <v>0</v>
      </c>
      <c r="L280">
        <v>0</v>
      </c>
      <c r="M280">
        <v>0</v>
      </c>
      <c r="N280">
        <v>0</v>
      </c>
      <c r="P280">
        <v>0</v>
      </c>
      <c r="Q280">
        <v>0</v>
      </c>
      <c r="R280">
        <v>0</v>
      </c>
      <c r="S280" t="s">
        <v>249</v>
      </c>
      <c r="T280">
        <v>0</v>
      </c>
      <c r="Y280">
        <v>0</v>
      </c>
      <c r="AB280">
        <v>0</v>
      </c>
      <c r="AC280">
        <v>0</v>
      </c>
      <c r="AD280">
        <v>0</v>
      </c>
      <c r="AE280">
        <v>0</v>
      </c>
      <c r="AF280">
        <v>0</v>
      </c>
      <c r="AQ280">
        <v>0</v>
      </c>
      <c r="AR280">
        <f t="shared" si="4"/>
        <v>0</v>
      </c>
      <c r="AS280">
        <v>1</v>
      </c>
      <c r="AT280" t="s">
        <v>135</v>
      </c>
      <c r="AU280">
        <v>44</v>
      </c>
    </row>
    <row r="281" spans="1:47">
      <c r="A281" t="s">
        <v>1105</v>
      </c>
      <c r="C281">
        <v>310</v>
      </c>
      <c r="D281" t="s">
        <v>1106</v>
      </c>
      <c r="E281">
        <v>101</v>
      </c>
      <c r="F281" t="s">
        <v>1107</v>
      </c>
      <c r="G281" t="s">
        <v>219</v>
      </c>
      <c r="H281" t="s">
        <v>220</v>
      </c>
      <c r="I281" t="s">
        <v>1108</v>
      </c>
      <c r="J281">
        <v>5.561E-2</v>
      </c>
      <c r="K281">
        <v>0</v>
      </c>
      <c r="L281">
        <v>0</v>
      </c>
      <c r="M281">
        <v>1</v>
      </c>
      <c r="N281">
        <v>1</v>
      </c>
      <c r="O281" t="s">
        <v>659</v>
      </c>
      <c r="P281">
        <v>1</v>
      </c>
      <c r="Q281">
        <v>0</v>
      </c>
      <c r="R281">
        <v>0</v>
      </c>
      <c r="S281" t="s">
        <v>223</v>
      </c>
      <c r="T281">
        <v>0</v>
      </c>
      <c r="U281" t="s">
        <v>1105</v>
      </c>
      <c r="V281" t="s">
        <v>927</v>
      </c>
      <c r="W281" t="s">
        <v>659</v>
      </c>
      <c r="X281" t="s">
        <v>659</v>
      </c>
      <c r="Y281">
        <v>0</v>
      </c>
      <c r="AB281">
        <v>0</v>
      </c>
      <c r="AC281">
        <v>0</v>
      </c>
      <c r="AD281">
        <v>2</v>
      </c>
      <c r="AE281">
        <v>832</v>
      </c>
      <c r="AF281">
        <v>2</v>
      </c>
      <c r="AQ281">
        <v>1</v>
      </c>
      <c r="AR281">
        <f t="shared" si="4"/>
        <v>0</v>
      </c>
      <c r="AS281">
        <v>1</v>
      </c>
      <c r="AT281" t="s">
        <v>135</v>
      </c>
      <c r="AU281">
        <v>44</v>
      </c>
    </row>
    <row r="282" spans="1:47">
      <c r="A282" t="s">
        <v>1109</v>
      </c>
      <c r="C282">
        <v>310</v>
      </c>
      <c r="D282" t="s">
        <v>1110</v>
      </c>
      <c r="E282">
        <v>101</v>
      </c>
      <c r="F282" t="s">
        <v>1111</v>
      </c>
      <c r="G282" t="s">
        <v>219</v>
      </c>
      <c r="H282" t="s">
        <v>220</v>
      </c>
      <c r="I282" t="s">
        <v>1112</v>
      </c>
      <c r="J282">
        <v>0.11777</v>
      </c>
      <c r="K282">
        <v>0</v>
      </c>
      <c r="L282">
        <v>0</v>
      </c>
      <c r="M282">
        <v>1</v>
      </c>
      <c r="N282">
        <v>1</v>
      </c>
      <c r="O282" t="s">
        <v>659</v>
      </c>
      <c r="P282">
        <v>1</v>
      </c>
      <c r="Q282">
        <v>1</v>
      </c>
      <c r="R282">
        <v>2700</v>
      </c>
      <c r="S282" t="s">
        <v>223</v>
      </c>
      <c r="T282">
        <v>0</v>
      </c>
      <c r="U282" t="s">
        <v>1109</v>
      </c>
      <c r="V282" t="s">
        <v>927</v>
      </c>
      <c r="W282" t="s">
        <v>659</v>
      </c>
      <c r="X282" t="s">
        <v>659</v>
      </c>
      <c r="Y282">
        <v>2700</v>
      </c>
      <c r="AB282">
        <v>0</v>
      </c>
      <c r="AC282">
        <v>0</v>
      </c>
      <c r="AD282">
        <v>2</v>
      </c>
      <c r="AE282">
        <v>880</v>
      </c>
      <c r="AF282">
        <v>1</v>
      </c>
      <c r="AQ282">
        <v>1</v>
      </c>
      <c r="AR282">
        <f t="shared" si="4"/>
        <v>0</v>
      </c>
      <c r="AS282">
        <v>1</v>
      </c>
      <c r="AT282" t="s">
        <v>135</v>
      </c>
      <c r="AU282">
        <v>44</v>
      </c>
    </row>
    <row r="283" spans="1:47">
      <c r="A283" t="s">
        <v>1113</v>
      </c>
      <c r="C283">
        <v>310</v>
      </c>
      <c r="D283" t="s">
        <v>1114</v>
      </c>
      <c r="E283">
        <v>101</v>
      </c>
      <c r="F283" t="s">
        <v>1115</v>
      </c>
      <c r="G283" t="s">
        <v>219</v>
      </c>
      <c r="H283" t="s">
        <v>220</v>
      </c>
      <c r="I283" t="s">
        <v>1116</v>
      </c>
      <c r="J283">
        <v>7.8920000000000004E-2</v>
      </c>
      <c r="K283">
        <v>0</v>
      </c>
      <c r="L283">
        <v>0</v>
      </c>
      <c r="M283">
        <v>1</v>
      </c>
      <c r="N283">
        <v>1</v>
      </c>
      <c r="O283" t="s">
        <v>659</v>
      </c>
      <c r="P283">
        <v>1</v>
      </c>
      <c r="Q283">
        <v>2</v>
      </c>
      <c r="R283">
        <v>10500</v>
      </c>
      <c r="S283" t="s">
        <v>223</v>
      </c>
      <c r="T283">
        <v>0</v>
      </c>
      <c r="U283" t="s">
        <v>1113</v>
      </c>
      <c r="V283" t="s">
        <v>933</v>
      </c>
      <c r="W283" t="s">
        <v>659</v>
      </c>
      <c r="X283" t="s">
        <v>659</v>
      </c>
      <c r="Y283">
        <v>5250</v>
      </c>
      <c r="AB283">
        <v>0</v>
      </c>
      <c r="AC283">
        <v>0</v>
      </c>
      <c r="AD283">
        <v>3</v>
      </c>
      <c r="AE283">
        <v>992</v>
      </c>
      <c r="AF283">
        <v>1.5</v>
      </c>
      <c r="AQ283">
        <v>1</v>
      </c>
      <c r="AR283">
        <f t="shared" si="4"/>
        <v>0</v>
      </c>
      <c r="AS283">
        <v>1</v>
      </c>
      <c r="AT283" t="s">
        <v>135</v>
      </c>
      <c r="AU283">
        <v>44</v>
      </c>
    </row>
    <row r="284" spans="1:47">
      <c r="A284" t="s">
        <v>1117</v>
      </c>
      <c r="C284">
        <v>310</v>
      </c>
      <c r="D284" t="s">
        <v>1118</v>
      </c>
      <c r="E284">
        <v>101</v>
      </c>
      <c r="F284" t="s">
        <v>1119</v>
      </c>
      <c r="G284" t="s">
        <v>219</v>
      </c>
      <c r="H284" t="s">
        <v>220</v>
      </c>
      <c r="I284" t="s">
        <v>1120</v>
      </c>
      <c r="J284">
        <v>0.14343</v>
      </c>
      <c r="K284">
        <v>0</v>
      </c>
      <c r="L284">
        <v>0</v>
      </c>
      <c r="M284">
        <v>1</v>
      </c>
      <c r="N284">
        <v>1</v>
      </c>
      <c r="O284" t="s">
        <v>659</v>
      </c>
      <c r="P284">
        <v>1</v>
      </c>
      <c r="Q284">
        <v>1</v>
      </c>
      <c r="R284">
        <v>0</v>
      </c>
      <c r="S284" t="s">
        <v>223</v>
      </c>
      <c r="T284">
        <v>0</v>
      </c>
      <c r="U284" t="s">
        <v>1117</v>
      </c>
      <c r="V284" t="s">
        <v>933</v>
      </c>
      <c r="W284" t="s">
        <v>659</v>
      </c>
      <c r="X284" t="s">
        <v>659</v>
      </c>
      <c r="Y284">
        <v>0</v>
      </c>
      <c r="AB284">
        <v>0</v>
      </c>
      <c r="AC284">
        <v>0</v>
      </c>
      <c r="AD284">
        <v>3</v>
      </c>
      <c r="AE284">
        <v>1008</v>
      </c>
      <c r="AF284">
        <v>1</v>
      </c>
      <c r="AQ284">
        <v>1</v>
      </c>
      <c r="AR284">
        <f t="shared" si="4"/>
        <v>0</v>
      </c>
      <c r="AS284">
        <v>1</v>
      </c>
      <c r="AT284" t="s">
        <v>135</v>
      </c>
      <c r="AU284">
        <v>44</v>
      </c>
    </row>
    <row r="285" spans="1:47">
      <c r="A285" t="s">
        <v>1121</v>
      </c>
      <c r="C285">
        <v>310</v>
      </c>
      <c r="D285" t="s">
        <v>1122</v>
      </c>
      <c r="E285">
        <v>101</v>
      </c>
      <c r="F285" t="s">
        <v>1123</v>
      </c>
      <c r="G285" t="s">
        <v>219</v>
      </c>
      <c r="H285" t="s">
        <v>220</v>
      </c>
      <c r="I285" t="s">
        <v>1124</v>
      </c>
      <c r="J285">
        <v>0.11201</v>
      </c>
      <c r="K285">
        <v>0</v>
      </c>
      <c r="L285">
        <v>0</v>
      </c>
      <c r="M285">
        <v>1</v>
      </c>
      <c r="N285">
        <v>1</v>
      </c>
      <c r="O285" t="s">
        <v>659</v>
      </c>
      <c r="P285">
        <v>1</v>
      </c>
      <c r="Q285">
        <v>1</v>
      </c>
      <c r="R285">
        <v>17400</v>
      </c>
      <c r="S285" t="s">
        <v>223</v>
      </c>
      <c r="T285">
        <v>0</v>
      </c>
      <c r="U285" t="s">
        <v>1121</v>
      </c>
      <c r="V285" t="s">
        <v>893</v>
      </c>
      <c r="W285" t="s">
        <v>659</v>
      </c>
      <c r="X285" t="s">
        <v>659</v>
      </c>
      <c r="Y285">
        <v>17400</v>
      </c>
      <c r="AB285">
        <v>0</v>
      </c>
      <c r="AC285">
        <v>0</v>
      </c>
      <c r="AD285">
        <v>2</v>
      </c>
      <c r="AE285">
        <v>616</v>
      </c>
      <c r="AF285">
        <v>1.5</v>
      </c>
      <c r="AQ285">
        <v>1</v>
      </c>
      <c r="AR285">
        <f t="shared" si="4"/>
        <v>0</v>
      </c>
      <c r="AS285">
        <v>1</v>
      </c>
      <c r="AT285" t="s">
        <v>135</v>
      </c>
      <c r="AU285">
        <v>44</v>
      </c>
    </row>
    <row r="286" spans="1:47">
      <c r="A286" t="s">
        <v>248</v>
      </c>
      <c r="C286">
        <v>310</v>
      </c>
      <c r="E286">
        <v>0</v>
      </c>
      <c r="J286">
        <v>1.154E-2</v>
      </c>
      <c r="K286">
        <v>0</v>
      </c>
      <c r="L286">
        <v>0</v>
      </c>
      <c r="M286">
        <v>0</v>
      </c>
      <c r="N286">
        <v>0</v>
      </c>
      <c r="P286">
        <v>0</v>
      </c>
      <c r="Q286">
        <v>0</v>
      </c>
      <c r="R286">
        <v>0</v>
      </c>
      <c r="S286" t="s">
        <v>249</v>
      </c>
      <c r="T286">
        <v>0</v>
      </c>
      <c r="Y286">
        <v>0</v>
      </c>
      <c r="AB286">
        <v>0</v>
      </c>
      <c r="AC286">
        <v>0</v>
      </c>
      <c r="AD286">
        <v>0</v>
      </c>
      <c r="AE286">
        <v>0</v>
      </c>
      <c r="AF286">
        <v>0</v>
      </c>
      <c r="AQ286">
        <v>0</v>
      </c>
      <c r="AR286">
        <f t="shared" si="4"/>
        <v>0</v>
      </c>
      <c r="AS286">
        <v>1</v>
      </c>
      <c r="AT286" t="s">
        <v>135</v>
      </c>
      <c r="AU286">
        <v>44</v>
      </c>
    </row>
    <row r="287" spans="1:47">
      <c r="A287" t="s">
        <v>1125</v>
      </c>
      <c r="C287">
        <v>310</v>
      </c>
      <c r="D287" t="s">
        <v>1126</v>
      </c>
      <c r="E287">
        <v>101</v>
      </c>
      <c r="F287" t="s">
        <v>1127</v>
      </c>
      <c r="G287" t="s">
        <v>324</v>
      </c>
      <c r="H287" t="s">
        <v>220</v>
      </c>
      <c r="I287" t="s">
        <v>1128</v>
      </c>
      <c r="J287">
        <v>6.0729999999999999E-2</v>
      </c>
      <c r="K287">
        <v>0</v>
      </c>
      <c r="L287">
        <v>0</v>
      </c>
      <c r="M287">
        <v>1</v>
      </c>
      <c r="N287">
        <v>1</v>
      </c>
      <c r="O287" t="s">
        <v>659</v>
      </c>
      <c r="P287">
        <v>0</v>
      </c>
      <c r="Q287">
        <v>1</v>
      </c>
      <c r="R287">
        <v>100</v>
      </c>
      <c r="S287" t="s">
        <v>223</v>
      </c>
      <c r="T287">
        <v>0</v>
      </c>
      <c r="U287" t="s">
        <v>1125</v>
      </c>
      <c r="V287" t="s">
        <v>933</v>
      </c>
      <c r="W287" t="s">
        <v>659</v>
      </c>
      <c r="X287" t="s">
        <v>659</v>
      </c>
      <c r="Y287">
        <v>100</v>
      </c>
      <c r="AB287">
        <v>0</v>
      </c>
      <c r="AC287">
        <v>0</v>
      </c>
      <c r="AD287">
        <v>2</v>
      </c>
      <c r="AE287">
        <v>1317</v>
      </c>
      <c r="AF287">
        <v>1</v>
      </c>
      <c r="AQ287">
        <v>1</v>
      </c>
      <c r="AR287">
        <f t="shared" si="4"/>
        <v>0</v>
      </c>
      <c r="AS287">
        <v>1</v>
      </c>
      <c r="AT287" t="s">
        <v>135</v>
      </c>
      <c r="AU287">
        <v>44</v>
      </c>
    </row>
    <row r="288" spans="1:47">
      <c r="A288" t="s">
        <v>248</v>
      </c>
      <c r="C288">
        <v>310</v>
      </c>
      <c r="E288">
        <v>0</v>
      </c>
      <c r="J288">
        <v>1.16553</v>
      </c>
      <c r="K288">
        <v>0</v>
      </c>
      <c r="L288">
        <v>0</v>
      </c>
      <c r="M288">
        <v>0</v>
      </c>
      <c r="N288">
        <v>0</v>
      </c>
      <c r="P288">
        <v>0</v>
      </c>
      <c r="Q288">
        <v>0</v>
      </c>
      <c r="R288">
        <v>0</v>
      </c>
      <c r="S288" t="s">
        <v>249</v>
      </c>
      <c r="T288">
        <v>0</v>
      </c>
      <c r="Y288">
        <v>0</v>
      </c>
      <c r="AB288">
        <v>0</v>
      </c>
      <c r="AC288">
        <v>0</v>
      </c>
      <c r="AD288">
        <v>0</v>
      </c>
      <c r="AE288">
        <v>0</v>
      </c>
      <c r="AF288">
        <v>0</v>
      </c>
      <c r="AQ288">
        <v>0</v>
      </c>
      <c r="AR288">
        <f t="shared" si="4"/>
        <v>0</v>
      </c>
      <c r="AS288">
        <v>1</v>
      </c>
      <c r="AT288" t="s">
        <v>138</v>
      </c>
      <c r="AU288">
        <v>47</v>
      </c>
    </row>
    <row r="289" spans="1:47">
      <c r="A289" t="s">
        <v>1129</v>
      </c>
      <c r="C289">
        <v>310</v>
      </c>
      <c r="D289" t="s">
        <v>1130</v>
      </c>
      <c r="E289">
        <v>101</v>
      </c>
      <c r="F289" t="s">
        <v>1131</v>
      </c>
      <c r="G289" t="s">
        <v>219</v>
      </c>
      <c r="H289" t="s">
        <v>220</v>
      </c>
      <c r="I289" t="s">
        <v>1132</v>
      </c>
      <c r="J289">
        <v>0.66132999999999997</v>
      </c>
      <c r="K289">
        <v>1</v>
      </c>
      <c r="L289">
        <v>1</v>
      </c>
      <c r="M289">
        <v>1</v>
      </c>
      <c r="N289">
        <v>1</v>
      </c>
      <c r="O289" t="s">
        <v>225</v>
      </c>
      <c r="P289">
        <v>0</v>
      </c>
      <c r="Q289">
        <v>0</v>
      </c>
      <c r="R289">
        <v>0</v>
      </c>
      <c r="S289" t="s">
        <v>223</v>
      </c>
      <c r="T289">
        <v>0</v>
      </c>
      <c r="U289" t="s">
        <v>1129</v>
      </c>
      <c r="V289" t="s">
        <v>455</v>
      </c>
      <c r="W289" t="s">
        <v>225</v>
      </c>
      <c r="X289" t="s">
        <v>225</v>
      </c>
      <c r="Y289">
        <v>0</v>
      </c>
      <c r="AB289">
        <v>1</v>
      </c>
      <c r="AC289">
        <v>1</v>
      </c>
      <c r="AD289">
        <v>5</v>
      </c>
      <c r="AE289">
        <v>2324</v>
      </c>
      <c r="AF289">
        <v>2</v>
      </c>
      <c r="AQ289">
        <v>1</v>
      </c>
      <c r="AR289">
        <f t="shared" si="4"/>
        <v>9.68</v>
      </c>
      <c r="AS289">
        <v>1</v>
      </c>
      <c r="AT289" t="s">
        <v>135</v>
      </c>
      <c r="AU289">
        <v>44</v>
      </c>
    </row>
    <row r="290" spans="1:47">
      <c r="A290" t="s">
        <v>1133</v>
      </c>
      <c r="C290">
        <v>310</v>
      </c>
      <c r="D290" t="s">
        <v>1134</v>
      </c>
      <c r="E290">
        <v>905</v>
      </c>
      <c r="F290" t="s">
        <v>471</v>
      </c>
      <c r="G290" t="s">
        <v>324</v>
      </c>
      <c r="H290" t="s">
        <v>302</v>
      </c>
      <c r="I290" t="s">
        <v>1135</v>
      </c>
      <c r="J290">
        <v>4.1104700000000003</v>
      </c>
      <c r="K290">
        <v>0</v>
      </c>
      <c r="L290">
        <v>0</v>
      </c>
      <c r="M290">
        <v>0</v>
      </c>
      <c r="N290">
        <v>0</v>
      </c>
      <c r="P290">
        <v>0</v>
      </c>
      <c r="Q290">
        <v>0</v>
      </c>
      <c r="R290">
        <v>0</v>
      </c>
      <c r="S290" t="s">
        <v>223</v>
      </c>
      <c r="T290">
        <v>0</v>
      </c>
      <c r="U290" t="s">
        <v>1133</v>
      </c>
      <c r="Y290">
        <v>0</v>
      </c>
      <c r="Z290" t="s">
        <v>297</v>
      </c>
      <c r="AA290" t="s">
        <v>223</v>
      </c>
      <c r="AB290">
        <v>0</v>
      </c>
      <c r="AC290">
        <v>0</v>
      </c>
      <c r="AD290">
        <v>0</v>
      </c>
      <c r="AE290">
        <v>0</v>
      </c>
      <c r="AF290">
        <v>0</v>
      </c>
      <c r="AQ290">
        <v>1</v>
      </c>
      <c r="AR290">
        <f t="shared" si="4"/>
        <v>0</v>
      </c>
      <c r="AS290">
        <v>1</v>
      </c>
      <c r="AT290" t="s">
        <v>138</v>
      </c>
      <c r="AU290">
        <v>47</v>
      </c>
    </row>
    <row r="291" spans="1:47">
      <c r="A291" t="s">
        <v>1136</v>
      </c>
      <c r="C291">
        <v>310</v>
      </c>
      <c r="D291" t="s">
        <v>931</v>
      </c>
      <c r="E291">
        <v>0</v>
      </c>
      <c r="F291" t="s">
        <v>821</v>
      </c>
      <c r="J291">
        <v>4.6980000000000001E-2</v>
      </c>
      <c r="K291">
        <v>0</v>
      </c>
      <c r="L291">
        <v>0</v>
      </c>
      <c r="M291">
        <v>0</v>
      </c>
      <c r="N291">
        <v>0</v>
      </c>
      <c r="P291">
        <v>0</v>
      </c>
      <c r="Q291">
        <v>0</v>
      </c>
      <c r="R291">
        <v>0</v>
      </c>
      <c r="S291" t="s">
        <v>223</v>
      </c>
      <c r="T291">
        <v>0</v>
      </c>
      <c r="U291" t="s">
        <v>1136</v>
      </c>
      <c r="Y291">
        <v>0</v>
      </c>
      <c r="AB291">
        <v>0</v>
      </c>
      <c r="AC291">
        <v>0</v>
      </c>
      <c r="AD291">
        <v>0</v>
      </c>
      <c r="AE291">
        <v>0</v>
      </c>
      <c r="AF291">
        <v>0</v>
      </c>
      <c r="AQ291">
        <v>1</v>
      </c>
      <c r="AR291">
        <f t="shared" si="4"/>
        <v>0</v>
      </c>
      <c r="AS291">
        <v>1</v>
      </c>
      <c r="AT291" t="s">
        <v>135</v>
      </c>
      <c r="AU291">
        <v>44</v>
      </c>
    </row>
    <row r="292" spans="1:47">
      <c r="A292" t="s">
        <v>1137</v>
      </c>
      <c r="C292">
        <v>310</v>
      </c>
      <c r="D292" t="s">
        <v>1138</v>
      </c>
      <c r="E292">
        <v>101</v>
      </c>
      <c r="F292" t="s">
        <v>1139</v>
      </c>
      <c r="G292" t="s">
        <v>219</v>
      </c>
      <c r="H292" t="s">
        <v>220</v>
      </c>
      <c r="I292" t="s">
        <v>1140</v>
      </c>
      <c r="J292">
        <v>0.12186</v>
      </c>
      <c r="K292">
        <v>0</v>
      </c>
      <c r="L292">
        <v>0</v>
      </c>
      <c r="M292">
        <v>1</v>
      </c>
      <c r="N292">
        <v>1</v>
      </c>
      <c r="O292" t="s">
        <v>659</v>
      </c>
      <c r="P292">
        <v>1</v>
      </c>
      <c r="Q292">
        <v>1</v>
      </c>
      <c r="R292">
        <v>2000</v>
      </c>
      <c r="S292" t="s">
        <v>223</v>
      </c>
      <c r="T292">
        <v>0</v>
      </c>
      <c r="U292" t="s">
        <v>1137</v>
      </c>
      <c r="V292" t="s">
        <v>893</v>
      </c>
      <c r="W292" t="s">
        <v>659</v>
      </c>
      <c r="X292" t="s">
        <v>659</v>
      </c>
      <c r="Y292">
        <v>2000</v>
      </c>
      <c r="AB292">
        <v>0</v>
      </c>
      <c r="AC292">
        <v>0</v>
      </c>
      <c r="AD292">
        <v>3</v>
      </c>
      <c r="AE292">
        <v>672</v>
      </c>
      <c r="AF292">
        <v>1</v>
      </c>
      <c r="AQ292">
        <v>1</v>
      </c>
      <c r="AR292">
        <f t="shared" si="4"/>
        <v>0</v>
      </c>
      <c r="AS292">
        <v>1</v>
      </c>
      <c r="AT292" t="s">
        <v>135</v>
      </c>
      <c r="AU292">
        <v>44</v>
      </c>
    </row>
    <row r="293" spans="1:47">
      <c r="A293" t="s">
        <v>1141</v>
      </c>
      <c r="B293" t="s">
        <v>293</v>
      </c>
      <c r="C293">
        <v>310</v>
      </c>
      <c r="D293" t="s">
        <v>931</v>
      </c>
      <c r="E293">
        <v>0</v>
      </c>
      <c r="J293">
        <v>4.3459999999999999E-2</v>
      </c>
      <c r="K293">
        <v>0</v>
      </c>
      <c r="L293">
        <v>0</v>
      </c>
      <c r="M293">
        <v>0</v>
      </c>
      <c r="N293">
        <v>0</v>
      </c>
      <c r="P293">
        <v>0</v>
      </c>
      <c r="Q293">
        <v>0</v>
      </c>
      <c r="R293">
        <v>0</v>
      </c>
      <c r="S293" t="s">
        <v>296</v>
      </c>
      <c r="T293">
        <v>0</v>
      </c>
      <c r="Y293">
        <v>0</v>
      </c>
      <c r="AB293">
        <v>0</v>
      </c>
      <c r="AC293">
        <v>0</v>
      </c>
      <c r="AD293">
        <v>0</v>
      </c>
      <c r="AE293">
        <v>0</v>
      </c>
      <c r="AF293">
        <v>0</v>
      </c>
      <c r="AG293" t="s">
        <v>845</v>
      </c>
      <c r="AQ293">
        <v>1</v>
      </c>
      <c r="AR293">
        <f t="shared" si="4"/>
        <v>0</v>
      </c>
      <c r="AS293">
        <v>1</v>
      </c>
      <c r="AT293" t="s">
        <v>135</v>
      </c>
      <c r="AU293">
        <v>44</v>
      </c>
    </row>
    <row r="294" spans="1:47">
      <c r="A294" t="s">
        <v>1142</v>
      </c>
      <c r="C294">
        <v>310</v>
      </c>
      <c r="D294" t="s">
        <v>1143</v>
      </c>
      <c r="E294">
        <v>101</v>
      </c>
      <c r="F294" t="s">
        <v>1127</v>
      </c>
      <c r="G294" t="s">
        <v>324</v>
      </c>
      <c r="H294" t="s">
        <v>220</v>
      </c>
      <c r="I294" t="s">
        <v>1144</v>
      </c>
      <c r="J294">
        <v>6.0720000000000003E-2</v>
      </c>
      <c r="K294">
        <v>0</v>
      </c>
      <c r="L294">
        <v>0</v>
      </c>
      <c r="M294">
        <v>1</v>
      </c>
      <c r="N294">
        <v>1</v>
      </c>
      <c r="O294" t="s">
        <v>659</v>
      </c>
      <c r="P294">
        <v>1</v>
      </c>
      <c r="Q294">
        <v>1</v>
      </c>
      <c r="R294">
        <v>6900</v>
      </c>
      <c r="S294" t="s">
        <v>223</v>
      </c>
      <c r="T294">
        <v>0</v>
      </c>
      <c r="U294" t="s">
        <v>1142</v>
      </c>
      <c r="V294" t="s">
        <v>933</v>
      </c>
      <c r="W294" t="s">
        <v>659</v>
      </c>
      <c r="X294" t="s">
        <v>659</v>
      </c>
      <c r="Y294">
        <v>6900</v>
      </c>
      <c r="AB294">
        <v>0</v>
      </c>
      <c r="AC294">
        <v>0</v>
      </c>
      <c r="AD294">
        <v>3</v>
      </c>
      <c r="AE294">
        <v>1377</v>
      </c>
      <c r="AF294">
        <v>1.9</v>
      </c>
      <c r="AQ294">
        <v>0</v>
      </c>
      <c r="AR294">
        <f t="shared" si="4"/>
        <v>0</v>
      </c>
      <c r="AS294">
        <v>1</v>
      </c>
      <c r="AT294" t="s">
        <v>135</v>
      </c>
      <c r="AU294">
        <v>44</v>
      </c>
    </row>
    <row r="295" spans="1:47">
      <c r="A295" t="s">
        <v>1145</v>
      </c>
      <c r="C295">
        <v>310</v>
      </c>
      <c r="D295" t="s">
        <v>1146</v>
      </c>
      <c r="E295">
        <v>101</v>
      </c>
      <c r="F295" t="s">
        <v>1147</v>
      </c>
      <c r="G295" t="s">
        <v>219</v>
      </c>
      <c r="H295" t="s">
        <v>220</v>
      </c>
      <c r="I295" t="s">
        <v>1148</v>
      </c>
      <c r="J295">
        <v>0.11583</v>
      </c>
      <c r="K295">
        <v>0</v>
      </c>
      <c r="L295">
        <v>0</v>
      </c>
      <c r="M295">
        <v>1</v>
      </c>
      <c r="N295">
        <v>1</v>
      </c>
      <c r="O295" t="s">
        <v>659</v>
      </c>
      <c r="P295">
        <v>1</v>
      </c>
      <c r="Q295">
        <v>1</v>
      </c>
      <c r="R295">
        <v>1200</v>
      </c>
      <c r="S295" t="s">
        <v>223</v>
      </c>
      <c r="T295">
        <v>0</v>
      </c>
      <c r="U295" t="s">
        <v>1145</v>
      </c>
      <c r="V295" t="s">
        <v>893</v>
      </c>
      <c r="W295" t="s">
        <v>659</v>
      </c>
      <c r="X295" t="s">
        <v>659</v>
      </c>
      <c r="Y295">
        <v>1200</v>
      </c>
      <c r="AB295">
        <v>0</v>
      </c>
      <c r="AC295">
        <v>0</v>
      </c>
      <c r="AD295">
        <v>2</v>
      </c>
      <c r="AE295">
        <v>694</v>
      </c>
      <c r="AF295">
        <v>1</v>
      </c>
      <c r="AQ295">
        <v>1</v>
      </c>
      <c r="AR295">
        <f t="shared" si="4"/>
        <v>0</v>
      </c>
      <c r="AS295">
        <v>1</v>
      </c>
      <c r="AT295" t="s">
        <v>135</v>
      </c>
      <c r="AU295">
        <v>44</v>
      </c>
    </row>
    <row r="296" spans="1:47">
      <c r="A296" t="s">
        <v>1149</v>
      </c>
      <c r="C296">
        <v>310</v>
      </c>
      <c r="D296" t="s">
        <v>1150</v>
      </c>
      <c r="E296">
        <v>101</v>
      </c>
      <c r="F296" t="s">
        <v>1151</v>
      </c>
      <c r="G296" t="s">
        <v>219</v>
      </c>
      <c r="H296" t="s">
        <v>220</v>
      </c>
      <c r="I296" t="s">
        <v>1152</v>
      </c>
      <c r="J296">
        <v>0.10308</v>
      </c>
      <c r="K296">
        <v>0</v>
      </c>
      <c r="L296">
        <v>0</v>
      </c>
      <c r="M296">
        <v>1</v>
      </c>
      <c r="N296">
        <v>1</v>
      </c>
      <c r="O296" t="s">
        <v>659</v>
      </c>
      <c r="P296">
        <v>1</v>
      </c>
      <c r="Q296">
        <v>1</v>
      </c>
      <c r="R296">
        <v>14100</v>
      </c>
      <c r="S296" t="s">
        <v>223</v>
      </c>
      <c r="T296">
        <v>0</v>
      </c>
      <c r="U296" t="s">
        <v>1149</v>
      </c>
      <c r="V296" t="s">
        <v>927</v>
      </c>
      <c r="W296" t="s">
        <v>659</v>
      </c>
      <c r="X296" t="s">
        <v>659</v>
      </c>
      <c r="Y296">
        <v>14100</v>
      </c>
      <c r="AB296">
        <v>0</v>
      </c>
      <c r="AC296">
        <v>0</v>
      </c>
      <c r="AD296">
        <v>4</v>
      </c>
      <c r="AE296">
        <v>1098</v>
      </c>
      <c r="AF296">
        <v>1.75</v>
      </c>
      <c r="AQ296">
        <v>2</v>
      </c>
      <c r="AR296">
        <f t="shared" si="4"/>
        <v>0</v>
      </c>
      <c r="AS296">
        <v>1</v>
      </c>
      <c r="AT296" t="s">
        <v>135</v>
      </c>
      <c r="AU296">
        <v>44</v>
      </c>
    </row>
    <row r="297" spans="1:47">
      <c r="A297" t="s">
        <v>1153</v>
      </c>
      <c r="C297">
        <v>310</v>
      </c>
      <c r="D297" t="s">
        <v>1154</v>
      </c>
      <c r="E297">
        <v>101</v>
      </c>
      <c r="F297" t="s">
        <v>1155</v>
      </c>
      <c r="G297" t="s">
        <v>219</v>
      </c>
      <c r="H297" t="s">
        <v>220</v>
      </c>
      <c r="I297" t="s">
        <v>1156</v>
      </c>
      <c r="J297">
        <v>6.1990000000000003E-2</v>
      </c>
      <c r="K297">
        <v>0</v>
      </c>
      <c r="L297">
        <v>0</v>
      </c>
      <c r="M297">
        <v>1</v>
      </c>
      <c r="N297">
        <v>1</v>
      </c>
      <c r="O297" t="s">
        <v>659</v>
      </c>
      <c r="P297">
        <v>1</v>
      </c>
      <c r="Q297">
        <v>1</v>
      </c>
      <c r="R297">
        <v>2200</v>
      </c>
      <c r="S297" t="s">
        <v>223</v>
      </c>
      <c r="T297">
        <v>0</v>
      </c>
      <c r="U297" t="s">
        <v>1153</v>
      </c>
      <c r="V297" t="s">
        <v>927</v>
      </c>
      <c r="W297" t="s">
        <v>659</v>
      </c>
      <c r="X297" t="s">
        <v>659</v>
      </c>
      <c r="Y297">
        <v>2200</v>
      </c>
      <c r="AB297">
        <v>0</v>
      </c>
      <c r="AC297">
        <v>0</v>
      </c>
      <c r="AD297">
        <v>3</v>
      </c>
      <c r="AE297">
        <v>726</v>
      </c>
      <c r="AF297">
        <v>1</v>
      </c>
      <c r="AQ297">
        <v>1</v>
      </c>
      <c r="AR297">
        <f t="shared" si="4"/>
        <v>0</v>
      </c>
      <c r="AS297">
        <v>1</v>
      </c>
      <c r="AT297" t="s">
        <v>135</v>
      </c>
      <c r="AU297">
        <v>44</v>
      </c>
    </row>
    <row r="298" spans="1:47">
      <c r="A298" t="s">
        <v>1157</v>
      </c>
      <c r="C298">
        <v>310</v>
      </c>
      <c r="D298" t="s">
        <v>1158</v>
      </c>
      <c r="E298">
        <v>101</v>
      </c>
      <c r="F298" t="s">
        <v>1159</v>
      </c>
      <c r="G298" t="s">
        <v>219</v>
      </c>
      <c r="H298" t="s">
        <v>220</v>
      </c>
      <c r="I298" t="s">
        <v>1160</v>
      </c>
      <c r="J298">
        <v>0.10879999999999999</v>
      </c>
      <c r="K298">
        <v>0</v>
      </c>
      <c r="L298">
        <v>0</v>
      </c>
      <c r="M298">
        <v>1</v>
      </c>
      <c r="N298">
        <v>1</v>
      </c>
      <c r="O298" t="s">
        <v>659</v>
      </c>
      <c r="P298">
        <v>1</v>
      </c>
      <c r="Q298">
        <v>1</v>
      </c>
      <c r="R298">
        <v>2000</v>
      </c>
      <c r="S298" t="s">
        <v>223</v>
      </c>
      <c r="T298">
        <v>0</v>
      </c>
      <c r="U298" t="s">
        <v>1157</v>
      </c>
      <c r="V298" t="s">
        <v>893</v>
      </c>
      <c r="W298" t="s">
        <v>659</v>
      </c>
      <c r="X298" t="s">
        <v>659</v>
      </c>
      <c r="Y298">
        <v>2000</v>
      </c>
      <c r="AB298">
        <v>0</v>
      </c>
      <c r="AC298">
        <v>0</v>
      </c>
      <c r="AD298">
        <v>5</v>
      </c>
      <c r="AE298">
        <v>1190</v>
      </c>
      <c r="AF298">
        <v>2</v>
      </c>
      <c r="AQ298">
        <v>1</v>
      </c>
      <c r="AR298">
        <f t="shared" si="4"/>
        <v>0</v>
      </c>
      <c r="AS298">
        <v>1</v>
      </c>
      <c r="AT298" t="s">
        <v>135</v>
      </c>
      <c r="AU298">
        <v>44</v>
      </c>
    </row>
    <row r="299" spans="1:47">
      <c r="A299" t="s">
        <v>1161</v>
      </c>
      <c r="C299">
        <v>310</v>
      </c>
      <c r="D299" t="s">
        <v>1162</v>
      </c>
      <c r="E299">
        <v>101</v>
      </c>
      <c r="F299" t="s">
        <v>1115</v>
      </c>
      <c r="G299" t="s">
        <v>219</v>
      </c>
      <c r="H299" t="s">
        <v>220</v>
      </c>
      <c r="I299" t="s">
        <v>1163</v>
      </c>
      <c r="J299">
        <v>3.6470000000000002E-2</v>
      </c>
      <c r="K299">
        <v>0</v>
      </c>
      <c r="L299">
        <v>0</v>
      </c>
      <c r="M299">
        <v>1</v>
      </c>
      <c r="N299">
        <v>1</v>
      </c>
      <c r="O299" t="s">
        <v>659</v>
      </c>
      <c r="P299">
        <v>0</v>
      </c>
      <c r="Q299">
        <v>0</v>
      </c>
      <c r="R299">
        <v>0</v>
      </c>
      <c r="S299" t="s">
        <v>223</v>
      </c>
      <c r="T299">
        <v>0</v>
      </c>
      <c r="U299" t="s">
        <v>1161</v>
      </c>
      <c r="V299" t="s">
        <v>933</v>
      </c>
      <c r="W299" t="s">
        <v>659</v>
      </c>
      <c r="X299" t="s">
        <v>659</v>
      </c>
      <c r="Y299">
        <v>0</v>
      </c>
      <c r="AB299">
        <v>0</v>
      </c>
      <c r="AC299">
        <v>0</v>
      </c>
      <c r="AD299">
        <v>2</v>
      </c>
      <c r="AE299">
        <v>720</v>
      </c>
      <c r="AF299">
        <v>2</v>
      </c>
      <c r="AQ299">
        <v>0</v>
      </c>
      <c r="AR299">
        <f t="shared" si="4"/>
        <v>0</v>
      </c>
      <c r="AS299">
        <v>1</v>
      </c>
      <c r="AT299" t="s">
        <v>135</v>
      </c>
      <c r="AU299">
        <v>44</v>
      </c>
    </row>
    <row r="300" spans="1:47">
      <c r="A300" t="s">
        <v>1164</v>
      </c>
      <c r="C300">
        <v>310</v>
      </c>
      <c r="D300" t="s">
        <v>1165</v>
      </c>
      <c r="E300">
        <v>101</v>
      </c>
      <c r="F300" t="s">
        <v>1166</v>
      </c>
      <c r="G300" t="s">
        <v>219</v>
      </c>
      <c r="H300" t="s">
        <v>220</v>
      </c>
      <c r="I300" t="s">
        <v>1167</v>
      </c>
      <c r="J300">
        <v>5.8990000000000001E-2</v>
      </c>
      <c r="K300">
        <v>0</v>
      </c>
      <c r="L300">
        <v>0</v>
      </c>
      <c r="M300">
        <v>1</v>
      </c>
      <c r="N300">
        <v>1</v>
      </c>
      <c r="O300" t="s">
        <v>659</v>
      </c>
      <c r="P300">
        <v>1</v>
      </c>
      <c r="Q300">
        <v>1</v>
      </c>
      <c r="R300">
        <v>4000</v>
      </c>
      <c r="S300" t="s">
        <v>223</v>
      </c>
      <c r="T300">
        <v>0</v>
      </c>
      <c r="U300" t="s">
        <v>1164</v>
      </c>
      <c r="V300" t="s">
        <v>933</v>
      </c>
      <c r="W300" t="s">
        <v>659</v>
      </c>
      <c r="X300" t="s">
        <v>659</v>
      </c>
      <c r="Y300">
        <v>4000</v>
      </c>
      <c r="AB300">
        <v>0</v>
      </c>
      <c r="AC300">
        <v>0</v>
      </c>
      <c r="AD300">
        <v>1</v>
      </c>
      <c r="AE300">
        <v>560</v>
      </c>
      <c r="AF300">
        <v>1</v>
      </c>
      <c r="AQ300">
        <v>1</v>
      </c>
      <c r="AR300">
        <f t="shared" si="4"/>
        <v>0</v>
      </c>
      <c r="AS300">
        <v>1</v>
      </c>
      <c r="AT300" t="s">
        <v>135</v>
      </c>
      <c r="AU300">
        <v>44</v>
      </c>
    </row>
    <row r="301" spans="1:47">
      <c r="A301" t="s">
        <v>1168</v>
      </c>
      <c r="C301">
        <v>310</v>
      </c>
      <c r="D301" t="s">
        <v>1169</v>
      </c>
      <c r="E301">
        <v>101</v>
      </c>
      <c r="F301" t="s">
        <v>1170</v>
      </c>
      <c r="G301" t="s">
        <v>219</v>
      </c>
      <c r="H301" t="s">
        <v>220</v>
      </c>
      <c r="I301" t="s">
        <v>1171</v>
      </c>
      <c r="J301">
        <v>0.13278999999999999</v>
      </c>
      <c r="K301">
        <v>0</v>
      </c>
      <c r="L301">
        <v>0</v>
      </c>
      <c r="M301">
        <v>1</v>
      </c>
      <c r="N301">
        <v>1</v>
      </c>
      <c r="O301" t="s">
        <v>659</v>
      </c>
      <c r="P301">
        <v>1</v>
      </c>
      <c r="Q301">
        <v>1</v>
      </c>
      <c r="R301">
        <v>2800</v>
      </c>
      <c r="S301" t="s">
        <v>223</v>
      </c>
      <c r="T301">
        <v>0</v>
      </c>
      <c r="U301" t="s">
        <v>1168</v>
      </c>
      <c r="V301" t="s">
        <v>893</v>
      </c>
      <c r="W301" t="s">
        <v>659</v>
      </c>
      <c r="X301" t="s">
        <v>659</v>
      </c>
      <c r="Y301">
        <v>2800</v>
      </c>
      <c r="AB301">
        <v>0</v>
      </c>
      <c r="AC301">
        <v>0</v>
      </c>
      <c r="AD301">
        <v>4</v>
      </c>
      <c r="AE301">
        <v>1092</v>
      </c>
      <c r="AF301">
        <v>1.3</v>
      </c>
      <c r="AQ301">
        <v>1</v>
      </c>
      <c r="AR301">
        <f t="shared" si="4"/>
        <v>0</v>
      </c>
      <c r="AS301">
        <v>1</v>
      </c>
      <c r="AT301" t="s">
        <v>135</v>
      </c>
      <c r="AU301">
        <v>44</v>
      </c>
    </row>
    <row r="302" spans="1:47">
      <c r="A302" t="s">
        <v>1172</v>
      </c>
      <c r="C302">
        <v>310</v>
      </c>
      <c r="D302" t="s">
        <v>1173</v>
      </c>
      <c r="E302">
        <v>101</v>
      </c>
      <c r="F302" t="s">
        <v>1174</v>
      </c>
      <c r="G302" t="s">
        <v>219</v>
      </c>
      <c r="H302" t="s">
        <v>220</v>
      </c>
      <c r="I302" t="s">
        <v>1175</v>
      </c>
      <c r="J302">
        <v>0.14091999999999999</v>
      </c>
      <c r="K302">
        <v>0</v>
      </c>
      <c r="L302">
        <v>0</v>
      </c>
      <c r="M302">
        <v>1</v>
      </c>
      <c r="N302">
        <v>1</v>
      </c>
      <c r="O302" t="s">
        <v>659</v>
      </c>
      <c r="P302">
        <v>1</v>
      </c>
      <c r="Q302">
        <v>1</v>
      </c>
      <c r="R302">
        <v>6200</v>
      </c>
      <c r="S302" t="s">
        <v>223</v>
      </c>
      <c r="T302">
        <v>0</v>
      </c>
      <c r="U302" t="s">
        <v>1172</v>
      </c>
      <c r="V302" t="s">
        <v>933</v>
      </c>
      <c r="W302" t="s">
        <v>659</v>
      </c>
      <c r="X302" t="s">
        <v>659</v>
      </c>
      <c r="Y302">
        <v>6200</v>
      </c>
      <c r="AB302">
        <v>0</v>
      </c>
      <c r="AC302">
        <v>0</v>
      </c>
      <c r="AD302">
        <v>5</v>
      </c>
      <c r="AE302">
        <v>1040</v>
      </c>
      <c r="AF302">
        <v>1.5</v>
      </c>
      <c r="AQ302">
        <v>1</v>
      </c>
      <c r="AR302">
        <f t="shared" si="4"/>
        <v>0</v>
      </c>
      <c r="AS302">
        <v>1</v>
      </c>
      <c r="AT302" t="s">
        <v>135</v>
      </c>
      <c r="AU302">
        <v>44</v>
      </c>
    </row>
    <row r="303" spans="1:47">
      <c r="A303" t="s">
        <v>1176</v>
      </c>
      <c r="C303">
        <v>310</v>
      </c>
      <c r="D303" t="s">
        <v>832</v>
      </c>
      <c r="E303">
        <v>905</v>
      </c>
      <c r="F303" t="s">
        <v>1177</v>
      </c>
      <c r="G303" t="s">
        <v>219</v>
      </c>
      <c r="H303" t="s">
        <v>302</v>
      </c>
      <c r="I303" t="s">
        <v>1178</v>
      </c>
      <c r="J303">
        <v>6.6530699999999996</v>
      </c>
      <c r="K303">
        <v>0</v>
      </c>
      <c r="L303">
        <v>0</v>
      </c>
      <c r="M303">
        <v>0</v>
      </c>
      <c r="N303">
        <v>0</v>
      </c>
      <c r="P303">
        <v>0</v>
      </c>
      <c r="Q303">
        <v>0</v>
      </c>
      <c r="R303">
        <v>0</v>
      </c>
      <c r="S303" t="s">
        <v>223</v>
      </c>
      <c r="T303">
        <v>0</v>
      </c>
      <c r="U303" t="s">
        <v>1176</v>
      </c>
      <c r="Y303">
        <v>0</v>
      </c>
      <c r="Z303" t="s">
        <v>297</v>
      </c>
      <c r="AA303" t="s">
        <v>223</v>
      </c>
      <c r="AB303">
        <v>0</v>
      </c>
      <c r="AC303">
        <v>0</v>
      </c>
      <c r="AD303">
        <v>0</v>
      </c>
      <c r="AE303">
        <v>0</v>
      </c>
      <c r="AF303">
        <v>0</v>
      </c>
      <c r="AQ303">
        <v>1</v>
      </c>
      <c r="AR303">
        <f t="shared" si="4"/>
        <v>0</v>
      </c>
      <c r="AS303">
        <v>1</v>
      </c>
      <c r="AT303" t="s">
        <v>135</v>
      </c>
      <c r="AU303">
        <v>44</v>
      </c>
    </row>
    <row r="304" spans="1:47">
      <c r="A304" t="s">
        <v>1179</v>
      </c>
      <c r="C304">
        <v>310</v>
      </c>
      <c r="D304" t="s">
        <v>832</v>
      </c>
      <c r="E304">
        <v>905</v>
      </c>
      <c r="F304" t="s">
        <v>1177</v>
      </c>
      <c r="G304" t="s">
        <v>219</v>
      </c>
      <c r="H304" t="s">
        <v>302</v>
      </c>
      <c r="I304" t="s">
        <v>1180</v>
      </c>
      <c r="J304">
        <v>5.74132</v>
      </c>
      <c r="K304">
        <v>0</v>
      </c>
      <c r="L304">
        <v>0</v>
      </c>
      <c r="M304">
        <v>0</v>
      </c>
      <c r="N304">
        <v>0</v>
      </c>
      <c r="P304">
        <v>0</v>
      </c>
      <c r="Q304">
        <v>0</v>
      </c>
      <c r="R304">
        <v>0</v>
      </c>
      <c r="S304" t="s">
        <v>223</v>
      </c>
      <c r="T304">
        <v>0</v>
      </c>
      <c r="U304" t="s">
        <v>1179</v>
      </c>
      <c r="Y304">
        <v>0</v>
      </c>
      <c r="Z304" t="s">
        <v>297</v>
      </c>
      <c r="AA304" t="s">
        <v>223</v>
      </c>
      <c r="AB304">
        <v>0</v>
      </c>
      <c r="AC304">
        <v>0</v>
      </c>
      <c r="AD304">
        <v>0</v>
      </c>
      <c r="AE304">
        <v>0</v>
      </c>
      <c r="AF304">
        <v>0</v>
      </c>
      <c r="AQ304">
        <v>1</v>
      </c>
      <c r="AR304">
        <f t="shared" si="4"/>
        <v>0</v>
      </c>
      <c r="AS304">
        <v>1</v>
      </c>
      <c r="AT304" t="s">
        <v>135</v>
      </c>
      <c r="AU304">
        <v>44</v>
      </c>
    </row>
    <row r="305" spans="1:47">
      <c r="A305" t="s">
        <v>1181</v>
      </c>
      <c r="C305">
        <v>310</v>
      </c>
      <c r="D305" t="s">
        <v>1182</v>
      </c>
      <c r="E305">
        <v>101</v>
      </c>
      <c r="F305" t="s">
        <v>1183</v>
      </c>
      <c r="G305" t="s">
        <v>219</v>
      </c>
      <c r="H305" t="s">
        <v>220</v>
      </c>
      <c r="I305" t="s">
        <v>1184</v>
      </c>
      <c r="J305">
        <v>0.10535</v>
      </c>
      <c r="K305">
        <v>0</v>
      </c>
      <c r="L305">
        <v>0</v>
      </c>
      <c r="M305">
        <v>1</v>
      </c>
      <c r="N305">
        <v>1</v>
      </c>
      <c r="O305" t="s">
        <v>659</v>
      </c>
      <c r="P305">
        <v>1</v>
      </c>
      <c r="Q305">
        <v>1</v>
      </c>
      <c r="R305">
        <v>1300</v>
      </c>
      <c r="S305" t="s">
        <v>223</v>
      </c>
      <c r="T305">
        <v>0</v>
      </c>
      <c r="U305" t="s">
        <v>1181</v>
      </c>
      <c r="V305" t="s">
        <v>927</v>
      </c>
      <c r="W305" t="s">
        <v>659</v>
      </c>
      <c r="X305" t="s">
        <v>659</v>
      </c>
      <c r="Y305">
        <v>1300</v>
      </c>
      <c r="AB305">
        <v>0</v>
      </c>
      <c r="AC305">
        <v>0</v>
      </c>
      <c r="AD305">
        <v>2</v>
      </c>
      <c r="AE305">
        <v>820</v>
      </c>
      <c r="AF305">
        <v>1</v>
      </c>
      <c r="AQ305">
        <v>1</v>
      </c>
      <c r="AR305">
        <f t="shared" si="4"/>
        <v>0</v>
      </c>
      <c r="AS305">
        <v>1</v>
      </c>
      <c r="AT305" t="s">
        <v>135</v>
      </c>
      <c r="AU305">
        <v>44</v>
      </c>
    </row>
    <row r="306" spans="1:47">
      <c r="A306" t="s">
        <v>1185</v>
      </c>
      <c r="C306">
        <v>310</v>
      </c>
      <c r="D306" t="s">
        <v>1186</v>
      </c>
      <c r="E306">
        <v>903</v>
      </c>
      <c r="F306" t="s">
        <v>821</v>
      </c>
      <c r="G306" t="s">
        <v>219</v>
      </c>
      <c r="H306" t="s">
        <v>833</v>
      </c>
      <c r="I306" t="s">
        <v>1187</v>
      </c>
      <c r="J306">
        <v>4.3968100000000003</v>
      </c>
      <c r="K306">
        <v>0</v>
      </c>
      <c r="L306">
        <v>0</v>
      </c>
      <c r="M306">
        <v>0</v>
      </c>
      <c r="N306">
        <v>0</v>
      </c>
      <c r="P306">
        <v>0</v>
      </c>
      <c r="Q306">
        <v>1</v>
      </c>
      <c r="R306">
        <v>0</v>
      </c>
      <c r="S306" t="s">
        <v>223</v>
      </c>
      <c r="T306">
        <v>0</v>
      </c>
      <c r="U306" t="s">
        <v>1185</v>
      </c>
      <c r="Y306">
        <v>0</v>
      </c>
      <c r="AB306">
        <v>0</v>
      </c>
      <c r="AC306">
        <v>0</v>
      </c>
      <c r="AD306">
        <v>0</v>
      </c>
      <c r="AE306">
        <v>0</v>
      </c>
      <c r="AF306">
        <v>0</v>
      </c>
      <c r="AQ306">
        <v>1</v>
      </c>
      <c r="AR306">
        <f t="shared" si="4"/>
        <v>0</v>
      </c>
      <c r="AS306">
        <v>1</v>
      </c>
      <c r="AT306" t="s">
        <v>135</v>
      </c>
      <c r="AU306">
        <v>44</v>
      </c>
    </row>
    <row r="307" spans="1:47">
      <c r="A307" t="s">
        <v>1188</v>
      </c>
      <c r="C307">
        <v>310</v>
      </c>
      <c r="D307" t="s">
        <v>1189</v>
      </c>
      <c r="E307">
        <v>101</v>
      </c>
      <c r="F307" t="s">
        <v>1190</v>
      </c>
      <c r="G307" t="s">
        <v>219</v>
      </c>
      <c r="H307" t="s">
        <v>220</v>
      </c>
      <c r="I307" t="s">
        <v>1191</v>
      </c>
      <c r="J307">
        <v>0.11735</v>
      </c>
      <c r="K307">
        <v>0</v>
      </c>
      <c r="L307">
        <v>0</v>
      </c>
      <c r="M307">
        <v>1</v>
      </c>
      <c r="N307">
        <v>1</v>
      </c>
      <c r="O307" t="s">
        <v>659</v>
      </c>
      <c r="P307">
        <v>1</v>
      </c>
      <c r="Q307">
        <v>1</v>
      </c>
      <c r="R307">
        <v>14400</v>
      </c>
      <c r="S307" t="s">
        <v>223</v>
      </c>
      <c r="T307">
        <v>0</v>
      </c>
      <c r="U307" t="s">
        <v>1188</v>
      </c>
      <c r="V307" t="s">
        <v>933</v>
      </c>
      <c r="W307" t="s">
        <v>659</v>
      </c>
      <c r="X307" t="s">
        <v>659</v>
      </c>
      <c r="Y307">
        <v>14400</v>
      </c>
      <c r="AB307">
        <v>0</v>
      </c>
      <c r="AC307">
        <v>0</v>
      </c>
      <c r="AD307">
        <v>2</v>
      </c>
      <c r="AE307">
        <v>852</v>
      </c>
      <c r="AF307">
        <v>1</v>
      </c>
      <c r="AQ307">
        <v>1</v>
      </c>
      <c r="AR307">
        <f t="shared" si="4"/>
        <v>0</v>
      </c>
      <c r="AS307">
        <v>1</v>
      </c>
      <c r="AT307" t="s">
        <v>135</v>
      </c>
      <c r="AU307">
        <v>44</v>
      </c>
    </row>
    <row r="308" spans="1:47">
      <c r="A308" t="s">
        <v>248</v>
      </c>
      <c r="C308">
        <v>310</v>
      </c>
      <c r="E308">
        <v>0</v>
      </c>
      <c r="J308">
        <v>1.9050000000000001E-2</v>
      </c>
      <c r="K308">
        <v>0</v>
      </c>
      <c r="L308">
        <v>0</v>
      </c>
      <c r="M308">
        <v>0</v>
      </c>
      <c r="N308">
        <v>0</v>
      </c>
      <c r="P308">
        <v>0</v>
      </c>
      <c r="Q308">
        <v>0</v>
      </c>
      <c r="R308">
        <v>0</v>
      </c>
      <c r="S308" t="s">
        <v>249</v>
      </c>
      <c r="T308">
        <v>0</v>
      </c>
      <c r="Y308">
        <v>0</v>
      </c>
      <c r="AB308">
        <v>0</v>
      </c>
      <c r="AC308">
        <v>0</v>
      </c>
      <c r="AD308">
        <v>0</v>
      </c>
      <c r="AE308">
        <v>0</v>
      </c>
      <c r="AF308">
        <v>0</v>
      </c>
      <c r="AQ308">
        <v>0</v>
      </c>
      <c r="AR308">
        <f t="shared" si="4"/>
        <v>0</v>
      </c>
      <c r="AS308">
        <v>1</v>
      </c>
      <c r="AT308" t="s">
        <v>138</v>
      </c>
      <c r="AU308">
        <v>47</v>
      </c>
    </row>
    <row r="309" spans="1:47">
      <c r="A309" t="s">
        <v>1192</v>
      </c>
      <c r="C309">
        <v>310</v>
      </c>
      <c r="D309" t="s">
        <v>1193</v>
      </c>
      <c r="E309">
        <v>101</v>
      </c>
      <c r="F309" t="s">
        <v>1194</v>
      </c>
      <c r="G309" t="s">
        <v>219</v>
      </c>
      <c r="H309" t="s">
        <v>220</v>
      </c>
      <c r="I309" t="s">
        <v>1195</v>
      </c>
      <c r="J309">
        <v>8.0430000000000001E-2</v>
      </c>
      <c r="K309">
        <v>0</v>
      </c>
      <c r="L309">
        <v>0</v>
      </c>
      <c r="M309">
        <v>1</v>
      </c>
      <c r="N309">
        <v>1</v>
      </c>
      <c r="O309" t="s">
        <v>659</v>
      </c>
      <c r="P309">
        <v>1</v>
      </c>
      <c r="Q309">
        <v>1</v>
      </c>
      <c r="R309">
        <v>3000</v>
      </c>
      <c r="S309" t="s">
        <v>223</v>
      </c>
      <c r="T309">
        <v>0</v>
      </c>
      <c r="U309" t="s">
        <v>1192</v>
      </c>
      <c r="X309" t="s">
        <v>659</v>
      </c>
      <c r="Y309">
        <v>3000</v>
      </c>
      <c r="AB309">
        <v>0</v>
      </c>
      <c r="AC309">
        <v>0</v>
      </c>
      <c r="AD309">
        <v>2</v>
      </c>
      <c r="AE309">
        <v>884</v>
      </c>
      <c r="AF309">
        <v>1</v>
      </c>
      <c r="AQ309">
        <v>1</v>
      </c>
      <c r="AR309">
        <f t="shared" si="4"/>
        <v>0</v>
      </c>
      <c r="AS309">
        <v>1</v>
      </c>
      <c r="AT309" t="s">
        <v>135</v>
      </c>
      <c r="AU309">
        <v>44</v>
      </c>
    </row>
    <row r="310" spans="1:47">
      <c r="A310" t="s">
        <v>1196</v>
      </c>
      <c r="C310">
        <v>310</v>
      </c>
      <c r="D310" t="s">
        <v>1197</v>
      </c>
      <c r="E310">
        <v>101</v>
      </c>
      <c r="F310" t="s">
        <v>1198</v>
      </c>
      <c r="G310" t="s">
        <v>219</v>
      </c>
      <c r="H310" t="s">
        <v>220</v>
      </c>
      <c r="I310" t="s">
        <v>1199</v>
      </c>
      <c r="J310">
        <v>0.10914</v>
      </c>
      <c r="K310">
        <v>0</v>
      </c>
      <c r="L310">
        <v>0</v>
      </c>
      <c r="M310">
        <v>1</v>
      </c>
      <c r="N310">
        <v>1</v>
      </c>
      <c r="O310" t="s">
        <v>659</v>
      </c>
      <c r="P310">
        <v>1</v>
      </c>
      <c r="Q310">
        <v>1</v>
      </c>
      <c r="R310">
        <v>6600</v>
      </c>
      <c r="S310" t="s">
        <v>223</v>
      </c>
      <c r="T310">
        <v>0</v>
      </c>
      <c r="U310" t="s">
        <v>1196</v>
      </c>
      <c r="V310" t="s">
        <v>893</v>
      </c>
      <c r="W310" t="s">
        <v>659</v>
      </c>
      <c r="X310" t="s">
        <v>659</v>
      </c>
      <c r="Y310">
        <v>6600</v>
      </c>
      <c r="AB310">
        <v>0</v>
      </c>
      <c r="AC310">
        <v>0</v>
      </c>
      <c r="AD310">
        <v>3</v>
      </c>
      <c r="AE310">
        <v>1550</v>
      </c>
      <c r="AF310">
        <v>1.9</v>
      </c>
      <c r="AQ310">
        <v>1</v>
      </c>
      <c r="AR310">
        <f t="shared" si="4"/>
        <v>0</v>
      </c>
      <c r="AS310">
        <v>1</v>
      </c>
      <c r="AT310" t="s">
        <v>135</v>
      </c>
      <c r="AU310">
        <v>44</v>
      </c>
    </row>
    <row r="311" spans="1:47">
      <c r="A311" t="s">
        <v>1200</v>
      </c>
      <c r="C311">
        <v>310</v>
      </c>
      <c r="D311" t="s">
        <v>1201</v>
      </c>
      <c r="E311">
        <v>101</v>
      </c>
      <c r="F311" t="s">
        <v>1155</v>
      </c>
      <c r="G311" t="s">
        <v>219</v>
      </c>
      <c r="H311" t="s">
        <v>220</v>
      </c>
      <c r="I311" t="s">
        <v>1202</v>
      </c>
      <c r="J311">
        <v>8.2570000000000005E-2</v>
      </c>
      <c r="K311">
        <v>0</v>
      </c>
      <c r="L311">
        <v>0</v>
      </c>
      <c r="M311">
        <v>1</v>
      </c>
      <c r="N311">
        <v>1</v>
      </c>
      <c r="O311" t="s">
        <v>659</v>
      </c>
      <c r="P311">
        <v>1</v>
      </c>
      <c r="Q311">
        <v>1</v>
      </c>
      <c r="R311">
        <v>5600</v>
      </c>
      <c r="S311" t="s">
        <v>223</v>
      </c>
      <c r="T311">
        <v>0</v>
      </c>
      <c r="U311" t="s">
        <v>1200</v>
      </c>
      <c r="V311" t="s">
        <v>927</v>
      </c>
      <c r="W311" t="s">
        <v>659</v>
      </c>
      <c r="X311" t="s">
        <v>659</v>
      </c>
      <c r="Y311">
        <v>5600</v>
      </c>
      <c r="AB311">
        <v>0</v>
      </c>
      <c r="AC311">
        <v>0</v>
      </c>
      <c r="AD311">
        <v>3</v>
      </c>
      <c r="AE311">
        <v>1500</v>
      </c>
      <c r="AF311">
        <v>1.9</v>
      </c>
      <c r="AQ311">
        <v>1</v>
      </c>
      <c r="AR311">
        <f t="shared" si="4"/>
        <v>0</v>
      </c>
      <c r="AS311">
        <v>1</v>
      </c>
      <c r="AT311" t="s">
        <v>135</v>
      </c>
      <c r="AU311">
        <v>44</v>
      </c>
    </row>
    <row r="312" spans="1:47">
      <c r="A312" t="s">
        <v>1203</v>
      </c>
      <c r="C312">
        <v>310</v>
      </c>
      <c r="D312" t="s">
        <v>1204</v>
      </c>
      <c r="E312">
        <v>905</v>
      </c>
      <c r="F312" t="s">
        <v>471</v>
      </c>
      <c r="G312" t="s">
        <v>324</v>
      </c>
      <c r="H312" t="s">
        <v>302</v>
      </c>
      <c r="I312" t="s">
        <v>1205</v>
      </c>
      <c r="J312">
        <v>9.1883700000000008</v>
      </c>
      <c r="K312">
        <v>0</v>
      </c>
      <c r="L312">
        <v>0</v>
      </c>
      <c r="M312">
        <v>0</v>
      </c>
      <c r="N312">
        <v>0</v>
      </c>
      <c r="P312">
        <v>0</v>
      </c>
      <c r="Q312">
        <v>0</v>
      </c>
      <c r="R312">
        <v>0</v>
      </c>
      <c r="S312" t="s">
        <v>223</v>
      </c>
      <c r="T312">
        <v>0</v>
      </c>
      <c r="U312" t="s">
        <v>1203</v>
      </c>
      <c r="Y312">
        <v>0</v>
      </c>
      <c r="Z312" t="s">
        <v>297</v>
      </c>
      <c r="AA312" t="s">
        <v>223</v>
      </c>
      <c r="AB312">
        <v>0</v>
      </c>
      <c r="AC312">
        <v>0</v>
      </c>
      <c r="AD312">
        <v>0</v>
      </c>
      <c r="AE312">
        <v>0</v>
      </c>
      <c r="AF312">
        <v>0</v>
      </c>
      <c r="AQ312">
        <v>1</v>
      </c>
      <c r="AR312">
        <f t="shared" si="4"/>
        <v>0</v>
      </c>
      <c r="AS312">
        <v>1</v>
      </c>
      <c r="AT312" t="s">
        <v>138</v>
      </c>
      <c r="AU312">
        <v>47</v>
      </c>
    </row>
    <row r="313" spans="1:47">
      <c r="A313" t="s">
        <v>1206</v>
      </c>
      <c r="C313">
        <v>310</v>
      </c>
      <c r="D313" t="s">
        <v>1207</v>
      </c>
      <c r="E313">
        <v>132</v>
      </c>
      <c r="F313" t="s">
        <v>1208</v>
      </c>
      <c r="G313" t="s">
        <v>219</v>
      </c>
      <c r="H313" t="s">
        <v>260</v>
      </c>
      <c r="I313" t="s">
        <v>1209</v>
      </c>
      <c r="J313">
        <v>3.125E-2</v>
      </c>
      <c r="K313">
        <v>0</v>
      </c>
      <c r="L313">
        <v>0</v>
      </c>
      <c r="M313">
        <v>0</v>
      </c>
      <c r="N313">
        <v>0</v>
      </c>
      <c r="P313">
        <v>0</v>
      </c>
      <c r="Q313">
        <v>0</v>
      </c>
      <c r="R313">
        <v>0</v>
      </c>
      <c r="S313" t="s">
        <v>223</v>
      </c>
      <c r="T313">
        <v>0</v>
      </c>
      <c r="U313" t="s">
        <v>1206</v>
      </c>
      <c r="Y313">
        <v>0</v>
      </c>
      <c r="AB313">
        <v>0</v>
      </c>
      <c r="AC313">
        <v>0</v>
      </c>
      <c r="AD313">
        <v>0</v>
      </c>
      <c r="AE313">
        <v>0</v>
      </c>
      <c r="AF313">
        <v>0</v>
      </c>
      <c r="AQ313">
        <v>1</v>
      </c>
      <c r="AR313">
        <f t="shared" si="4"/>
        <v>0</v>
      </c>
      <c r="AS313">
        <v>1</v>
      </c>
      <c r="AT313" t="s">
        <v>135</v>
      </c>
      <c r="AU313">
        <v>44</v>
      </c>
    </row>
    <row r="314" spans="1:47">
      <c r="A314" t="s">
        <v>1210</v>
      </c>
      <c r="C314">
        <v>310</v>
      </c>
      <c r="D314" t="s">
        <v>1211</v>
      </c>
      <c r="E314">
        <v>104</v>
      </c>
      <c r="F314" t="s">
        <v>1212</v>
      </c>
      <c r="G314" t="s">
        <v>219</v>
      </c>
      <c r="H314" t="s">
        <v>1213</v>
      </c>
      <c r="I314" t="s">
        <v>1214</v>
      </c>
      <c r="J314">
        <v>0.15239</v>
      </c>
      <c r="K314">
        <v>0</v>
      </c>
      <c r="L314">
        <v>0</v>
      </c>
      <c r="M314">
        <v>1</v>
      </c>
      <c r="N314">
        <v>1</v>
      </c>
      <c r="O314" t="s">
        <v>659</v>
      </c>
      <c r="P314">
        <v>1</v>
      </c>
      <c r="Q314">
        <v>1</v>
      </c>
      <c r="R314">
        <v>20100</v>
      </c>
      <c r="S314" t="s">
        <v>223</v>
      </c>
      <c r="T314">
        <v>0</v>
      </c>
      <c r="U314" t="s">
        <v>1210</v>
      </c>
      <c r="V314" t="s">
        <v>893</v>
      </c>
      <c r="W314" t="s">
        <v>659</v>
      </c>
      <c r="X314" t="s">
        <v>659</v>
      </c>
      <c r="Y314">
        <v>20100</v>
      </c>
      <c r="AB314">
        <v>0</v>
      </c>
      <c r="AC314">
        <v>0</v>
      </c>
      <c r="AD314">
        <v>5</v>
      </c>
      <c r="AE314">
        <v>3334</v>
      </c>
      <c r="AF314">
        <v>2.5</v>
      </c>
      <c r="AQ314">
        <v>2</v>
      </c>
      <c r="AR314">
        <f t="shared" si="4"/>
        <v>0</v>
      </c>
      <c r="AS314">
        <v>1</v>
      </c>
      <c r="AT314" t="s">
        <v>135</v>
      </c>
      <c r="AU314">
        <v>44</v>
      </c>
    </row>
    <row r="315" spans="1:47">
      <c r="A315" t="s">
        <v>815</v>
      </c>
      <c r="C315">
        <v>310</v>
      </c>
      <c r="D315" t="s">
        <v>816</v>
      </c>
      <c r="E315">
        <v>131</v>
      </c>
      <c r="F315" t="s">
        <v>817</v>
      </c>
      <c r="G315" t="s">
        <v>219</v>
      </c>
      <c r="H315" t="s">
        <v>407</v>
      </c>
      <c r="I315" t="s">
        <v>818</v>
      </c>
      <c r="J315">
        <v>0.21532999999999999</v>
      </c>
      <c r="K315">
        <v>0</v>
      </c>
      <c r="L315">
        <v>0</v>
      </c>
      <c r="M315">
        <v>0</v>
      </c>
      <c r="N315">
        <v>0</v>
      </c>
      <c r="P315">
        <v>0</v>
      </c>
      <c r="Q315">
        <v>0</v>
      </c>
      <c r="R315">
        <v>0</v>
      </c>
      <c r="S315" t="s">
        <v>243</v>
      </c>
      <c r="T315">
        <v>0</v>
      </c>
      <c r="U315" t="s">
        <v>815</v>
      </c>
      <c r="Y315">
        <v>0</v>
      </c>
      <c r="AB315">
        <v>0</v>
      </c>
      <c r="AC315">
        <v>0</v>
      </c>
      <c r="AD315">
        <v>0</v>
      </c>
      <c r="AE315">
        <v>0</v>
      </c>
      <c r="AF315">
        <v>0</v>
      </c>
      <c r="AQ315">
        <v>3</v>
      </c>
      <c r="AR315">
        <f t="shared" si="4"/>
        <v>0</v>
      </c>
      <c r="AS315">
        <v>1</v>
      </c>
      <c r="AT315" t="s">
        <v>135</v>
      </c>
      <c r="AU315">
        <v>44</v>
      </c>
    </row>
    <row r="316" spans="1:47">
      <c r="A316" t="s">
        <v>1215</v>
      </c>
      <c r="C316">
        <v>310</v>
      </c>
      <c r="D316" t="s">
        <v>1216</v>
      </c>
      <c r="E316">
        <v>101</v>
      </c>
      <c r="F316" t="s">
        <v>1183</v>
      </c>
      <c r="G316" t="s">
        <v>219</v>
      </c>
      <c r="H316" t="s">
        <v>220</v>
      </c>
      <c r="I316" t="s">
        <v>1217</v>
      </c>
      <c r="J316">
        <v>0.1123</v>
      </c>
      <c r="K316">
        <v>0</v>
      </c>
      <c r="L316">
        <v>0</v>
      </c>
      <c r="M316">
        <v>1</v>
      </c>
      <c r="N316">
        <v>1</v>
      </c>
      <c r="O316" t="s">
        <v>659</v>
      </c>
      <c r="P316">
        <v>1</v>
      </c>
      <c r="Q316">
        <v>1</v>
      </c>
      <c r="R316">
        <v>2300</v>
      </c>
      <c r="S316" t="s">
        <v>223</v>
      </c>
      <c r="T316">
        <v>0</v>
      </c>
      <c r="U316" t="s">
        <v>1215</v>
      </c>
      <c r="V316" t="s">
        <v>893</v>
      </c>
      <c r="W316" t="s">
        <v>659</v>
      </c>
      <c r="X316" t="s">
        <v>659</v>
      </c>
      <c r="Y316">
        <v>2300</v>
      </c>
      <c r="AB316">
        <v>0</v>
      </c>
      <c r="AC316">
        <v>0</v>
      </c>
      <c r="AD316">
        <v>3</v>
      </c>
      <c r="AE316">
        <v>2730</v>
      </c>
      <c r="AF316">
        <v>1.75</v>
      </c>
      <c r="AQ316">
        <v>1</v>
      </c>
      <c r="AR316">
        <f t="shared" si="4"/>
        <v>0</v>
      </c>
      <c r="AS316">
        <v>1</v>
      </c>
      <c r="AT316" t="s">
        <v>135</v>
      </c>
      <c r="AU316">
        <v>44</v>
      </c>
    </row>
    <row r="317" spans="1:47">
      <c r="A317" t="s">
        <v>1218</v>
      </c>
      <c r="C317">
        <v>310</v>
      </c>
      <c r="D317" t="s">
        <v>1219</v>
      </c>
      <c r="E317">
        <v>101</v>
      </c>
      <c r="F317" t="s">
        <v>1220</v>
      </c>
      <c r="G317" t="s">
        <v>219</v>
      </c>
      <c r="H317" t="s">
        <v>220</v>
      </c>
      <c r="I317" t="s">
        <v>1221</v>
      </c>
      <c r="J317">
        <v>0.21174999999999999</v>
      </c>
      <c r="K317">
        <v>0</v>
      </c>
      <c r="L317">
        <v>0</v>
      </c>
      <c r="M317">
        <v>1</v>
      </c>
      <c r="N317">
        <v>1</v>
      </c>
      <c r="O317" t="s">
        <v>659</v>
      </c>
      <c r="P317">
        <v>1</v>
      </c>
      <c r="Q317">
        <v>5</v>
      </c>
      <c r="R317">
        <v>14100</v>
      </c>
      <c r="S317" t="s">
        <v>223</v>
      </c>
      <c r="T317">
        <v>0</v>
      </c>
      <c r="U317" t="s">
        <v>1218</v>
      </c>
      <c r="V317" t="s">
        <v>933</v>
      </c>
      <c r="W317" t="s">
        <v>659</v>
      </c>
      <c r="X317" t="s">
        <v>659</v>
      </c>
      <c r="Y317">
        <v>2820</v>
      </c>
      <c r="AB317">
        <v>0</v>
      </c>
      <c r="AC317">
        <v>0</v>
      </c>
      <c r="AD317">
        <v>3</v>
      </c>
      <c r="AE317">
        <v>1075</v>
      </c>
      <c r="AF317">
        <v>1.5</v>
      </c>
      <c r="AQ317">
        <v>1</v>
      </c>
      <c r="AR317">
        <f t="shared" si="4"/>
        <v>0</v>
      </c>
      <c r="AS317">
        <v>1</v>
      </c>
      <c r="AT317" t="s">
        <v>135</v>
      </c>
      <c r="AU317">
        <v>44</v>
      </c>
    </row>
    <row r="318" spans="1:47">
      <c r="A318" t="s">
        <v>1222</v>
      </c>
      <c r="C318">
        <v>310</v>
      </c>
      <c r="D318" t="s">
        <v>1223</v>
      </c>
      <c r="E318">
        <v>101</v>
      </c>
      <c r="F318" t="s">
        <v>1224</v>
      </c>
      <c r="G318" t="s">
        <v>219</v>
      </c>
      <c r="H318" t="s">
        <v>220</v>
      </c>
      <c r="I318" t="s">
        <v>1225</v>
      </c>
      <c r="J318">
        <v>0.11308</v>
      </c>
      <c r="K318">
        <v>0</v>
      </c>
      <c r="L318">
        <v>0</v>
      </c>
      <c r="M318">
        <v>1</v>
      </c>
      <c r="N318">
        <v>1</v>
      </c>
      <c r="O318" t="s">
        <v>659</v>
      </c>
      <c r="P318">
        <v>1</v>
      </c>
      <c r="Q318">
        <v>1</v>
      </c>
      <c r="R318">
        <v>6700</v>
      </c>
      <c r="S318" t="s">
        <v>223</v>
      </c>
      <c r="T318">
        <v>0</v>
      </c>
      <c r="U318" t="s">
        <v>1222</v>
      </c>
      <c r="V318" t="s">
        <v>933</v>
      </c>
      <c r="W318" t="s">
        <v>659</v>
      </c>
      <c r="X318" t="s">
        <v>659</v>
      </c>
      <c r="Y318">
        <v>6700</v>
      </c>
      <c r="AB318">
        <v>0</v>
      </c>
      <c r="AC318">
        <v>0</v>
      </c>
      <c r="AD318">
        <v>3</v>
      </c>
      <c r="AE318">
        <v>920</v>
      </c>
      <c r="AF318">
        <v>2</v>
      </c>
      <c r="AQ318">
        <v>1</v>
      </c>
      <c r="AR318">
        <f t="shared" si="4"/>
        <v>0</v>
      </c>
      <c r="AS318">
        <v>1</v>
      </c>
      <c r="AT318" t="s">
        <v>135</v>
      </c>
      <c r="AU318">
        <v>44</v>
      </c>
    </row>
    <row r="319" spans="1:47">
      <c r="A319" t="s">
        <v>1226</v>
      </c>
      <c r="C319">
        <v>310</v>
      </c>
      <c r="D319" t="s">
        <v>1227</v>
      </c>
      <c r="E319">
        <v>101</v>
      </c>
      <c r="F319" t="s">
        <v>1228</v>
      </c>
      <c r="G319" t="s">
        <v>219</v>
      </c>
      <c r="H319" t="s">
        <v>220</v>
      </c>
      <c r="I319" t="s">
        <v>1229</v>
      </c>
      <c r="J319">
        <v>0.11606</v>
      </c>
      <c r="K319">
        <v>0</v>
      </c>
      <c r="L319">
        <v>0</v>
      </c>
      <c r="M319">
        <v>1</v>
      </c>
      <c r="N319">
        <v>1</v>
      </c>
      <c r="O319" t="s">
        <v>659</v>
      </c>
      <c r="P319">
        <v>1</v>
      </c>
      <c r="Q319">
        <v>1</v>
      </c>
      <c r="R319">
        <v>2100</v>
      </c>
      <c r="S319" t="s">
        <v>223</v>
      </c>
      <c r="T319">
        <v>0</v>
      </c>
      <c r="U319" t="s">
        <v>1226</v>
      </c>
      <c r="V319" t="s">
        <v>893</v>
      </c>
      <c r="W319" t="s">
        <v>659</v>
      </c>
      <c r="X319" t="s">
        <v>659</v>
      </c>
      <c r="Y319">
        <v>2100</v>
      </c>
      <c r="AB319">
        <v>0</v>
      </c>
      <c r="AC319">
        <v>0</v>
      </c>
      <c r="AD319">
        <v>2</v>
      </c>
      <c r="AE319">
        <v>740</v>
      </c>
      <c r="AF319">
        <v>1</v>
      </c>
      <c r="AQ319">
        <v>1</v>
      </c>
      <c r="AR319">
        <f t="shared" si="4"/>
        <v>0</v>
      </c>
      <c r="AS319">
        <v>1</v>
      </c>
      <c r="AT319" t="s">
        <v>135</v>
      </c>
      <c r="AU319">
        <v>44</v>
      </c>
    </row>
    <row r="320" spans="1:47">
      <c r="A320" t="s">
        <v>1230</v>
      </c>
      <c r="C320">
        <v>310</v>
      </c>
      <c r="D320" t="s">
        <v>1231</v>
      </c>
      <c r="E320">
        <v>106</v>
      </c>
      <c r="F320" t="s">
        <v>1232</v>
      </c>
      <c r="G320" t="s">
        <v>219</v>
      </c>
      <c r="H320" t="s">
        <v>355</v>
      </c>
      <c r="I320" t="s">
        <v>1234</v>
      </c>
      <c r="J320">
        <v>3.8071199999999998</v>
      </c>
      <c r="K320">
        <v>0</v>
      </c>
      <c r="L320">
        <v>0</v>
      </c>
      <c r="M320">
        <v>0</v>
      </c>
      <c r="N320">
        <v>0</v>
      </c>
      <c r="P320">
        <v>0</v>
      </c>
      <c r="Q320">
        <v>0</v>
      </c>
      <c r="R320">
        <v>0</v>
      </c>
      <c r="S320" t="s">
        <v>223</v>
      </c>
      <c r="T320">
        <v>0</v>
      </c>
      <c r="U320" t="s">
        <v>1230</v>
      </c>
      <c r="Y320">
        <v>0</v>
      </c>
      <c r="AB320">
        <v>0</v>
      </c>
      <c r="AC320">
        <v>0</v>
      </c>
      <c r="AD320">
        <v>0</v>
      </c>
      <c r="AE320">
        <v>0</v>
      </c>
      <c r="AF320">
        <v>0</v>
      </c>
      <c r="AQ320">
        <v>2</v>
      </c>
      <c r="AR320">
        <f t="shared" si="4"/>
        <v>0</v>
      </c>
      <c r="AS320">
        <v>1</v>
      </c>
      <c r="AT320" t="s">
        <v>135</v>
      </c>
      <c r="AU320">
        <v>44</v>
      </c>
    </row>
    <row r="321" spans="1:47">
      <c r="A321" t="s">
        <v>815</v>
      </c>
      <c r="C321">
        <v>310</v>
      </c>
      <c r="D321" t="s">
        <v>816</v>
      </c>
      <c r="E321">
        <v>131</v>
      </c>
      <c r="F321" t="s">
        <v>817</v>
      </c>
      <c r="G321" t="s">
        <v>219</v>
      </c>
      <c r="H321" t="s">
        <v>407</v>
      </c>
      <c r="I321" t="s">
        <v>818</v>
      </c>
      <c r="J321">
        <v>0.21292</v>
      </c>
      <c r="K321">
        <v>0</v>
      </c>
      <c r="L321">
        <v>0</v>
      </c>
      <c r="M321">
        <v>0</v>
      </c>
      <c r="N321">
        <v>0</v>
      </c>
      <c r="P321">
        <v>0</v>
      </c>
      <c r="Q321">
        <v>0</v>
      </c>
      <c r="R321">
        <v>0</v>
      </c>
      <c r="S321" t="s">
        <v>243</v>
      </c>
      <c r="T321">
        <v>0</v>
      </c>
      <c r="U321" t="s">
        <v>815</v>
      </c>
      <c r="Y321">
        <v>0</v>
      </c>
      <c r="AB321">
        <v>0</v>
      </c>
      <c r="AC321">
        <v>0</v>
      </c>
      <c r="AD321">
        <v>0</v>
      </c>
      <c r="AE321">
        <v>0</v>
      </c>
      <c r="AF321">
        <v>0</v>
      </c>
      <c r="AQ321">
        <v>2</v>
      </c>
      <c r="AR321">
        <f t="shared" si="4"/>
        <v>0</v>
      </c>
      <c r="AS321">
        <v>1</v>
      </c>
      <c r="AT321" t="s">
        <v>135</v>
      </c>
      <c r="AU321">
        <v>44</v>
      </c>
    </row>
    <row r="322" spans="1:47">
      <c r="A322" t="s">
        <v>1235</v>
      </c>
      <c r="C322">
        <v>310</v>
      </c>
      <c r="D322" t="s">
        <v>1236</v>
      </c>
      <c r="E322">
        <v>101</v>
      </c>
      <c r="F322" t="s">
        <v>1208</v>
      </c>
      <c r="G322" t="s">
        <v>219</v>
      </c>
      <c r="H322" t="s">
        <v>220</v>
      </c>
      <c r="I322" t="s">
        <v>1237</v>
      </c>
      <c r="J322">
        <v>0.1139</v>
      </c>
      <c r="K322">
        <v>0</v>
      </c>
      <c r="L322">
        <v>0</v>
      </c>
      <c r="M322">
        <v>1</v>
      </c>
      <c r="N322">
        <v>1</v>
      </c>
      <c r="O322" t="s">
        <v>659</v>
      </c>
      <c r="P322">
        <v>1</v>
      </c>
      <c r="Q322">
        <v>1</v>
      </c>
      <c r="R322">
        <v>0</v>
      </c>
      <c r="S322" t="s">
        <v>223</v>
      </c>
      <c r="T322">
        <v>0</v>
      </c>
      <c r="U322" t="s">
        <v>1235</v>
      </c>
      <c r="V322" t="s">
        <v>933</v>
      </c>
      <c r="W322" t="s">
        <v>659</v>
      </c>
      <c r="X322" t="s">
        <v>659</v>
      </c>
      <c r="Y322">
        <v>0</v>
      </c>
      <c r="AB322">
        <v>0</v>
      </c>
      <c r="AC322">
        <v>0</v>
      </c>
      <c r="AD322">
        <v>3</v>
      </c>
      <c r="AE322">
        <v>472</v>
      </c>
      <c r="AF322">
        <v>1</v>
      </c>
      <c r="AQ322">
        <v>1</v>
      </c>
      <c r="AR322">
        <f t="shared" ref="AR322:AR385" si="5">AB322*9.68*VLOOKUP(AU322,atten,10,FALSE)</f>
        <v>0</v>
      </c>
      <c r="AS322">
        <v>1</v>
      </c>
      <c r="AT322" t="s">
        <v>135</v>
      </c>
      <c r="AU322">
        <v>44</v>
      </c>
    </row>
    <row r="323" spans="1:47">
      <c r="A323" t="s">
        <v>1238</v>
      </c>
      <c r="B323" t="s">
        <v>293</v>
      </c>
      <c r="C323">
        <v>310</v>
      </c>
      <c r="D323" t="s">
        <v>986</v>
      </c>
      <c r="E323">
        <v>0</v>
      </c>
      <c r="J323">
        <v>0.11398999999999999</v>
      </c>
      <c r="K323">
        <v>0</v>
      </c>
      <c r="L323">
        <v>0</v>
      </c>
      <c r="M323">
        <v>0</v>
      </c>
      <c r="N323">
        <v>0</v>
      </c>
      <c r="P323">
        <v>0</v>
      </c>
      <c r="Q323">
        <v>0</v>
      </c>
      <c r="R323">
        <v>0</v>
      </c>
      <c r="S323" t="s">
        <v>296</v>
      </c>
      <c r="T323">
        <v>0</v>
      </c>
      <c r="Y323">
        <v>0</v>
      </c>
      <c r="AB323">
        <v>0</v>
      </c>
      <c r="AC323">
        <v>0</v>
      </c>
      <c r="AD323">
        <v>0</v>
      </c>
      <c r="AE323">
        <v>0</v>
      </c>
      <c r="AF323">
        <v>0</v>
      </c>
      <c r="AG323" t="s">
        <v>845</v>
      </c>
      <c r="AQ323">
        <v>1</v>
      </c>
      <c r="AR323">
        <f t="shared" si="5"/>
        <v>0</v>
      </c>
      <c r="AS323">
        <v>1</v>
      </c>
      <c r="AT323" t="s">
        <v>135</v>
      </c>
      <c r="AU323">
        <v>44</v>
      </c>
    </row>
    <row r="324" spans="1:47">
      <c r="A324" t="s">
        <v>1239</v>
      </c>
      <c r="C324">
        <v>310</v>
      </c>
      <c r="D324" t="s">
        <v>1240</v>
      </c>
      <c r="E324">
        <v>109</v>
      </c>
      <c r="F324" t="s">
        <v>1241</v>
      </c>
      <c r="G324" t="s">
        <v>219</v>
      </c>
      <c r="H324" t="s">
        <v>743</v>
      </c>
      <c r="I324" t="s">
        <v>1242</v>
      </c>
      <c r="J324">
        <v>0.15118000000000001</v>
      </c>
      <c r="K324">
        <v>1</v>
      </c>
      <c r="L324">
        <v>1</v>
      </c>
      <c r="M324">
        <v>1</v>
      </c>
      <c r="N324">
        <v>1</v>
      </c>
      <c r="O324" t="s">
        <v>225</v>
      </c>
      <c r="P324">
        <v>0</v>
      </c>
      <c r="Q324">
        <v>1</v>
      </c>
      <c r="R324">
        <v>600</v>
      </c>
      <c r="S324" t="s">
        <v>223</v>
      </c>
      <c r="T324">
        <v>600</v>
      </c>
      <c r="U324" t="s">
        <v>1239</v>
      </c>
      <c r="X324" t="s">
        <v>225</v>
      </c>
      <c r="Y324">
        <v>600</v>
      </c>
      <c r="AB324">
        <v>1</v>
      </c>
      <c r="AC324">
        <v>1</v>
      </c>
      <c r="AD324">
        <v>1</v>
      </c>
      <c r="AE324">
        <v>336</v>
      </c>
      <c r="AF324">
        <v>1</v>
      </c>
      <c r="AQ324">
        <v>1</v>
      </c>
      <c r="AR324">
        <f t="shared" si="5"/>
        <v>9.68</v>
      </c>
      <c r="AS324">
        <v>1</v>
      </c>
      <c r="AT324" t="s">
        <v>135</v>
      </c>
      <c r="AU324">
        <v>44</v>
      </c>
    </row>
    <row r="325" spans="1:47">
      <c r="A325" t="s">
        <v>1243</v>
      </c>
      <c r="C325">
        <v>310</v>
      </c>
      <c r="D325" t="s">
        <v>1244</v>
      </c>
      <c r="E325">
        <v>131</v>
      </c>
      <c r="F325" t="s">
        <v>1245</v>
      </c>
      <c r="G325" t="s">
        <v>324</v>
      </c>
      <c r="H325" t="s">
        <v>407</v>
      </c>
      <c r="I325" t="s">
        <v>1246</v>
      </c>
      <c r="J325">
        <v>0.46557999999999999</v>
      </c>
      <c r="K325">
        <v>0</v>
      </c>
      <c r="L325">
        <v>0</v>
      </c>
      <c r="M325">
        <v>0</v>
      </c>
      <c r="N325">
        <v>0</v>
      </c>
      <c r="P325">
        <v>0</v>
      </c>
      <c r="Q325">
        <v>0</v>
      </c>
      <c r="R325">
        <v>0</v>
      </c>
      <c r="S325" t="s">
        <v>223</v>
      </c>
      <c r="T325">
        <v>0</v>
      </c>
      <c r="U325" t="s">
        <v>1243</v>
      </c>
      <c r="Y325">
        <v>0</v>
      </c>
      <c r="AB325">
        <v>0</v>
      </c>
      <c r="AC325">
        <v>0</v>
      </c>
      <c r="AD325">
        <v>0</v>
      </c>
      <c r="AE325">
        <v>0</v>
      </c>
      <c r="AF325">
        <v>0</v>
      </c>
      <c r="AQ325">
        <v>1</v>
      </c>
      <c r="AR325">
        <f t="shared" si="5"/>
        <v>0</v>
      </c>
      <c r="AS325">
        <v>1</v>
      </c>
      <c r="AT325" t="s">
        <v>138</v>
      </c>
      <c r="AU325">
        <v>47</v>
      </c>
    </row>
    <row r="326" spans="1:47">
      <c r="A326" t="s">
        <v>1247</v>
      </c>
      <c r="C326">
        <v>310</v>
      </c>
      <c r="D326" t="s">
        <v>1248</v>
      </c>
      <c r="E326">
        <v>101</v>
      </c>
      <c r="F326" t="s">
        <v>1249</v>
      </c>
      <c r="G326" t="s">
        <v>219</v>
      </c>
      <c r="H326" t="s">
        <v>220</v>
      </c>
      <c r="I326" t="s">
        <v>1250</v>
      </c>
      <c r="J326">
        <v>9.9159999999999998E-2</v>
      </c>
      <c r="K326">
        <v>0</v>
      </c>
      <c r="L326">
        <v>0</v>
      </c>
      <c r="M326">
        <v>1</v>
      </c>
      <c r="N326">
        <v>1</v>
      </c>
      <c r="O326" t="s">
        <v>659</v>
      </c>
      <c r="P326">
        <v>1</v>
      </c>
      <c r="Q326">
        <v>1</v>
      </c>
      <c r="R326">
        <v>500</v>
      </c>
      <c r="S326" t="s">
        <v>223</v>
      </c>
      <c r="T326">
        <v>0</v>
      </c>
      <c r="U326" t="s">
        <v>1247</v>
      </c>
      <c r="V326" t="s">
        <v>933</v>
      </c>
      <c r="W326" t="s">
        <v>659</v>
      </c>
      <c r="X326" t="s">
        <v>659</v>
      </c>
      <c r="Y326">
        <v>500</v>
      </c>
      <c r="AB326">
        <v>0</v>
      </c>
      <c r="AC326">
        <v>0</v>
      </c>
      <c r="AD326">
        <v>3</v>
      </c>
      <c r="AE326">
        <v>1305</v>
      </c>
      <c r="AF326">
        <v>2</v>
      </c>
      <c r="AQ326">
        <v>2</v>
      </c>
      <c r="AR326">
        <f t="shared" si="5"/>
        <v>0</v>
      </c>
      <c r="AS326">
        <v>1</v>
      </c>
      <c r="AT326" t="s">
        <v>135</v>
      </c>
      <c r="AU326">
        <v>44</v>
      </c>
    </row>
    <row r="327" spans="1:47">
      <c r="A327" t="s">
        <v>1251</v>
      </c>
      <c r="C327">
        <v>310</v>
      </c>
      <c r="D327" t="s">
        <v>1252</v>
      </c>
      <c r="E327">
        <v>101</v>
      </c>
      <c r="F327" t="s">
        <v>1253</v>
      </c>
      <c r="G327" t="s">
        <v>219</v>
      </c>
      <c r="H327" t="s">
        <v>220</v>
      </c>
      <c r="I327" t="s">
        <v>1254</v>
      </c>
      <c r="J327">
        <v>9.4350000000000003E-2</v>
      </c>
      <c r="K327">
        <v>0</v>
      </c>
      <c r="L327">
        <v>0</v>
      </c>
      <c r="M327">
        <v>1</v>
      </c>
      <c r="N327">
        <v>1</v>
      </c>
      <c r="O327" t="s">
        <v>659</v>
      </c>
      <c r="P327">
        <v>1</v>
      </c>
      <c r="Q327">
        <v>1</v>
      </c>
      <c r="R327">
        <v>2800</v>
      </c>
      <c r="S327" t="s">
        <v>223</v>
      </c>
      <c r="T327">
        <v>0</v>
      </c>
      <c r="U327" t="s">
        <v>1251</v>
      </c>
      <c r="V327" t="s">
        <v>893</v>
      </c>
      <c r="W327" t="s">
        <v>659</v>
      </c>
      <c r="X327" t="s">
        <v>659</v>
      </c>
      <c r="Y327">
        <v>2800</v>
      </c>
      <c r="AB327">
        <v>0</v>
      </c>
      <c r="AC327">
        <v>0</v>
      </c>
      <c r="AD327">
        <v>5</v>
      </c>
      <c r="AE327">
        <v>1698</v>
      </c>
      <c r="AF327">
        <v>2</v>
      </c>
      <c r="AQ327">
        <v>1</v>
      </c>
      <c r="AR327">
        <f t="shared" si="5"/>
        <v>0</v>
      </c>
      <c r="AS327">
        <v>1</v>
      </c>
      <c r="AT327" t="s">
        <v>135</v>
      </c>
      <c r="AU327">
        <v>44</v>
      </c>
    </row>
    <row r="328" spans="1:47">
      <c r="A328" t="s">
        <v>1255</v>
      </c>
      <c r="C328">
        <v>310</v>
      </c>
      <c r="D328" t="s">
        <v>1256</v>
      </c>
      <c r="E328">
        <v>132</v>
      </c>
      <c r="F328" t="s">
        <v>1257</v>
      </c>
      <c r="G328" t="s">
        <v>219</v>
      </c>
      <c r="H328" t="s">
        <v>260</v>
      </c>
      <c r="I328" t="s">
        <v>1259</v>
      </c>
      <c r="J328">
        <v>3.2380800000000001</v>
      </c>
      <c r="K328">
        <v>0</v>
      </c>
      <c r="L328">
        <v>0</v>
      </c>
      <c r="M328">
        <v>0</v>
      </c>
      <c r="N328">
        <v>0</v>
      </c>
      <c r="P328">
        <v>0</v>
      </c>
      <c r="Q328">
        <v>0</v>
      </c>
      <c r="R328">
        <v>0</v>
      </c>
      <c r="S328" t="s">
        <v>223</v>
      </c>
      <c r="T328">
        <v>0</v>
      </c>
      <c r="U328" t="s">
        <v>1255</v>
      </c>
      <c r="Y328">
        <v>0</v>
      </c>
      <c r="AB328">
        <v>0</v>
      </c>
      <c r="AC328">
        <v>0</v>
      </c>
      <c r="AD328">
        <v>0</v>
      </c>
      <c r="AE328">
        <v>0</v>
      </c>
      <c r="AF328">
        <v>0</v>
      </c>
      <c r="AQ328">
        <v>1</v>
      </c>
      <c r="AR328">
        <f t="shared" si="5"/>
        <v>0</v>
      </c>
      <c r="AS328">
        <v>1</v>
      </c>
      <c r="AT328" t="s">
        <v>135</v>
      </c>
      <c r="AU328">
        <v>44</v>
      </c>
    </row>
    <row r="329" spans="1:47">
      <c r="A329" t="s">
        <v>1260</v>
      </c>
      <c r="C329">
        <v>310</v>
      </c>
      <c r="D329" t="s">
        <v>1261</v>
      </c>
      <c r="E329">
        <v>101</v>
      </c>
      <c r="F329" t="s">
        <v>1262</v>
      </c>
      <c r="G329" t="s">
        <v>219</v>
      </c>
      <c r="H329" t="s">
        <v>220</v>
      </c>
      <c r="I329" t="s">
        <v>1263</v>
      </c>
      <c r="J329">
        <v>0.14413999999999999</v>
      </c>
      <c r="K329">
        <v>0</v>
      </c>
      <c r="L329">
        <v>0</v>
      </c>
      <c r="M329">
        <v>1</v>
      </c>
      <c r="N329">
        <v>1</v>
      </c>
      <c r="O329" t="s">
        <v>659</v>
      </c>
      <c r="P329">
        <v>1</v>
      </c>
      <c r="Q329">
        <v>1</v>
      </c>
      <c r="R329">
        <v>1500</v>
      </c>
      <c r="S329" t="s">
        <v>223</v>
      </c>
      <c r="T329">
        <v>0</v>
      </c>
      <c r="U329" t="s">
        <v>1260</v>
      </c>
      <c r="V329" t="s">
        <v>933</v>
      </c>
      <c r="W329" t="s">
        <v>659</v>
      </c>
      <c r="X329" t="s">
        <v>659</v>
      </c>
      <c r="Y329">
        <v>1500</v>
      </c>
      <c r="AB329">
        <v>0</v>
      </c>
      <c r="AC329">
        <v>0</v>
      </c>
      <c r="AD329">
        <v>3</v>
      </c>
      <c r="AE329">
        <v>852</v>
      </c>
      <c r="AF329">
        <v>1</v>
      </c>
      <c r="AQ329">
        <v>1</v>
      </c>
      <c r="AR329">
        <f t="shared" si="5"/>
        <v>0</v>
      </c>
      <c r="AS329">
        <v>1</v>
      </c>
      <c r="AT329" t="s">
        <v>135</v>
      </c>
      <c r="AU329">
        <v>44</v>
      </c>
    </row>
    <row r="330" spans="1:47">
      <c r="A330" t="s">
        <v>1264</v>
      </c>
      <c r="C330">
        <v>310</v>
      </c>
      <c r="D330" t="s">
        <v>1265</v>
      </c>
      <c r="E330">
        <v>101</v>
      </c>
      <c r="F330" t="s">
        <v>1266</v>
      </c>
      <c r="G330" t="s">
        <v>219</v>
      </c>
      <c r="H330" t="s">
        <v>220</v>
      </c>
      <c r="I330" t="s">
        <v>1267</v>
      </c>
      <c r="J330">
        <v>0.11351</v>
      </c>
      <c r="K330">
        <v>0</v>
      </c>
      <c r="L330">
        <v>0</v>
      </c>
      <c r="M330">
        <v>1</v>
      </c>
      <c r="N330">
        <v>1</v>
      </c>
      <c r="O330" t="s">
        <v>659</v>
      </c>
      <c r="P330">
        <v>1</v>
      </c>
      <c r="Q330">
        <v>1</v>
      </c>
      <c r="R330">
        <v>2900</v>
      </c>
      <c r="S330" t="s">
        <v>223</v>
      </c>
      <c r="T330">
        <v>0</v>
      </c>
      <c r="U330" t="s">
        <v>1264</v>
      </c>
      <c r="V330" t="s">
        <v>927</v>
      </c>
      <c r="W330" t="s">
        <v>659</v>
      </c>
      <c r="X330" t="s">
        <v>659</v>
      </c>
      <c r="Y330">
        <v>2900</v>
      </c>
      <c r="AB330">
        <v>0</v>
      </c>
      <c r="AC330">
        <v>0</v>
      </c>
      <c r="AD330">
        <v>4</v>
      </c>
      <c r="AE330">
        <v>1012</v>
      </c>
      <c r="AF330">
        <v>1</v>
      </c>
      <c r="AQ330">
        <v>1</v>
      </c>
      <c r="AR330">
        <f t="shared" si="5"/>
        <v>0</v>
      </c>
      <c r="AS330">
        <v>1</v>
      </c>
      <c r="AT330" t="s">
        <v>135</v>
      </c>
      <c r="AU330">
        <v>44</v>
      </c>
    </row>
    <row r="331" spans="1:47">
      <c r="A331" t="s">
        <v>1268</v>
      </c>
      <c r="C331">
        <v>310</v>
      </c>
      <c r="D331" t="s">
        <v>1186</v>
      </c>
      <c r="E331">
        <v>132</v>
      </c>
      <c r="F331" t="s">
        <v>1269</v>
      </c>
      <c r="G331" t="s">
        <v>219</v>
      </c>
      <c r="H331" t="s">
        <v>260</v>
      </c>
      <c r="I331" t="s">
        <v>1270</v>
      </c>
      <c r="J331">
        <v>2.7200000000000002E-3</v>
      </c>
      <c r="K331">
        <v>0</v>
      </c>
      <c r="L331">
        <v>0</v>
      </c>
      <c r="M331">
        <v>0</v>
      </c>
      <c r="N331">
        <v>0</v>
      </c>
      <c r="P331">
        <v>0</v>
      </c>
      <c r="Q331">
        <v>0</v>
      </c>
      <c r="R331">
        <v>0</v>
      </c>
      <c r="S331" t="s">
        <v>223</v>
      </c>
      <c r="T331">
        <v>0</v>
      </c>
      <c r="U331" t="s">
        <v>1268</v>
      </c>
      <c r="Y331">
        <v>0</v>
      </c>
      <c r="AB331">
        <v>0</v>
      </c>
      <c r="AC331">
        <v>0</v>
      </c>
      <c r="AD331">
        <v>0</v>
      </c>
      <c r="AE331">
        <v>0</v>
      </c>
      <c r="AF331">
        <v>0</v>
      </c>
      <c r="AQ331">
        <v>0</v>
      </c>
      <c r="AR331">
        <f t="shared" si="5"/>
        <v>0</v>
      </c>
      <c r="AS331">
        <v>1</v>
      </c>
      <c r="AT331" t="s">
        <v>135</v>
      </c>
      <c r="AU331">
        <v>44</v>
      </c>
    </row>
    <row r="332" spans="1:47">
      <c r="A332" t="s">
        <v>1271</v>
      </c>
      <c r="C332">
        <v>310</v>
      </c>
      <c r="D332" t="s">
        <v>1272</v>
      </c>
      <c r="E332">
        <v>132</v>
      </c>
      <c r="F332" t="s">
        <v>1273</v>
      </c>
      <c r="G332" t="s">
        <v>219</v>
      </c>
      <c r="H332" t="s">
        <v>260</v>
      </c>
      <c r="I332" t="s">
        <v>1274</v>
      </c>
      <c r="J332">
        <v>5.7279999999999998E-2</v>
      </c>
      <c r="K332">
        <v>0</v>
      </c>
      <c r="L332">
        <v>0</v>
      </c>
      <c r="M332">
        <v>0</v>
      </c>
      <c r="N332">
        <v>0</v>
      </c>
      <c r="P332">
        <v>0</v>
      </c>
      <c r="Q332">
        <v>0</v>
      </c>
      <c r="R332">
        <v>0</v>
      </c>
      <c r="S332" t="s">
        <v>223</v>
      </c>
      <c r="T332">
        <v>0</v>
      </c>
      <c r="U332" t="s">
        <v>1271</v>
      </c>
      <c r="Y332">
        <v>0</v>
      </c>
      <c r="AB332">
        <v>0</v>
      </c>
      <c r="AC332">
        <v>0</v>
      </c>
      <c r="AD332">
        <v>0</v>
      </c>
      <c r="AE332">
        <v>0</v>
      </c>
      <c r="AF332">
        <v>0</v>
      </c>
      <c r="AQ332">
        <v>1</v>
      </c>
      <c r="AR332">
        <f t="shared" si="5"/>
        <v>0</v>
      </c>
      <c r="AS332">
        <v>1</v>
      </c>
      <c r="AT332" t="s">
        <v>135</v>
      </c>
      <c r="AU332">
        <v>44</v>
      </c>
    </row>
    <row r="333" spans="1:47">
      <c r="A333" t="s">
        <v>1275</v>
      </c>
      <c r="C333">
        <v>310</v>
      </c>
      <c r="D333" t="s">
        <v>1276</v>
      </c>
      <c r="E333">
        <v>101</v>
      </c>
      <c r="F333" t="s">
        <v>1277</v>
      </c>
      <c r="G333" t="s">
        <v>219</v>
      </c>
      <c r="H333" t="s">
        <v>220</v>
      </c>
      <c r="I333" t="s">
        <v>1278</v>
      </c>
      <c r="J333">
        <v>0.12007</v>
      </c>
      <c r="K333">
        <v>0</v>
      </c>
      <c r="L333">
        <v>0</v>
      </c>
      <c r="M333">
        <v>1</v>
      </c>
      <c r="N333">
        <v>1</v>
      </c>
      <c r="O333" t="s">
        <v>659</v>
      </c>
      <c r="P333">
        <v>1</v>
      </c>
      <c r="Q333">
        <v>1</v>
      </c>
      <c r="R333">
        <v>2000</v>
      </c>
      <c r="S333" t="s">
        <v>223</v>
      </c>
      <c r="T333">
        <v>0</v>
      </c>
      <c r="U333" t="s">
        <v>1275</v>
      </c>
      <c r="V333" t="s">
        <v>893</v>
      </c>
      <c r="W333" t="s">
        <v>659</v>
      </c>
      <c r="X333" t="s">
        <v>659</v>
      </c>
      <c r="Y333">
        <v>2000</v>
      </c>
      <c r="AB333">
        <v>0</v>
      </c>
      <c r="AC333">
        <v>0</v>
      </c>
      <c r="AD333">
        <v>3</v>
      </c>
      <c r="AE333">
        <v>744</v>
      </c>
      <c r="AF333">
        <v>1</v>
      </c>
      <c r="AQ333">
        <v>1</v>
      </c>
      <c r="AR333">
        <f t="shared" si="5"/>
        <v>0</v>
      </c>
      <c r="AS333">
        <v>1</v>
      </c>
      <c r="AT333" t="s">
        <v>135</v>
      </c>
      <c r="AU333">
        <v>44</v>
      </c>
    </row>
    <row r="334" spans="1:47">
      <c r="A334" t="s">
        <v>1279</v>
      </c>
      <c r="C334">
        <v>310</v>
      </c>
      <c r="D334" t="s">
        <v>1280</v>
      </c>
      <c r="E334">
        <v>101</v>
      </c>
      <c r="F334" t="s">
        <v>1281</v>
      </c>
      <c r="G334" t="s">
        <v>219</v>
      </c>
      <c r="H334" t="s">
        <v>220</v>
      </c>
      <c r="I334" t="s">
        <v>1282</v>
      </c>
      <c r="J334">
        <v>3.3415599999999999</v>
      </c>
      <c r="K334">
        <v>1</v>
      </c>
      <c r="L334">
        <v>1</v>
      </c>
      <c r="M334">
        <v>1</v>
      </c>
      <c r="N334">
        <v>1</v>
      </c>
      <c r="O334" t="s">
        <v>225</v>
      </c>
      <c r="P334">
        <v>0</v>
      </c>
      <c r="Q334">
        <v>0</v>
      </c>
      <c r="R334">
        <v>0</v>
      </c>
      <c r="S334" t="s">
        <v>223</v>
      </c>
      <c r="T334">
        <v>0</v>
      </c>
      <c r="U334" t="s">
        <v>1279</v>
      </c>
      <c r="V334" t="s">
        <v>455</v>
      </c>
      <c r="W334" t="s">
        <v>225</v>
      </c>
      <c r="X334" t="s">
        <v>225</v>
      </c>
      <c r="Y334">
        <v>0</v>
      </c>
      <c r="Z334" t="s">
        <v>297</v>
      </c>
      <c r="AA334" t="s">
        <v>223</v>
      </c>
      <c r="AB334">
        <v>1</v>
      </c>
      <c r="AC334">
        <v>1</v>
      </c>
      <c r="AD334">
        <v>3</v>
      </c>
      <c r="AE334">
        <v>1815</v>
      </c>
      <c r="AF334">
        <v>2</v>
      </c>
      <c r="AQ334">
        <v>1</v>
      </c>
      <c r="AR334">
        <f t="shared" si="5"/>
        <v>9.68</v>
      </c>
      <c r="AS334">
        <v>1</v>
      </c>
      <c r="AT334" t="s">
        <v>138</v>
      </c>
      <c r="AU334">
        <v>47</v>
      </c>
    </row>
    <row r="335" spans="1:47">
      <c r="A335" t="s">
        <v>1283</v>
      </c>
      <c r="C335">
        <v>310</v>
      </c>
      <c r="D335" t="s">
        <v>1284</v>
      </c>
      <c r="E335">
        <v>101</v>
      </c>
      <c r="F335" t="s">
        <v>1285</v>
      </c>
      <c r="G335" t="s">
        <v>219</v>
      </c>
      <c r="H335" t="s">
        <v>220</v>
      </c>
      <c r="I335" t="s">
        <v>1286</v>
      </c>
      <c r="J335">
        <v>7.5289999999999996E-2</v>
      </c>
      <c r="K335">
        <v>0</v>
      </c>
      <c r="L335">
        <v>0</v>
      </c>
      <c r="M335">
        <v>1</v>
      </c>
      <c r="N335">
        <v>1</v>
      </c>
      <c r="O335" t="s">
        <v>659</v>
      </c>
      <c r="P335">
        <v>1</v>
      </c>
      <c r="Q335">
        <v>2</v>
      </c>
      <c r="R335">
        <v>8900</v>
      </c>
      <c r="S335" t="s">
        <v>223</v>
      </c>
      <c r="T335">
        <v>0</v>
      </c>
      <c r="U335" t="s">
        <v>1283</v>
      </c>
      <c r="V335" t="s">
        <v>933</v>
      </c>
      <c r="W335" t="s">
        <v>659</v>
      </c>
      <c r="X335" t="s">
        <v>659</v>
      </c>
      <c r="Y335">
        <v>4450</v>
      </c>
      <c r="AB335">
        <v>0</v>
      </c>
      <c r="AC335">
        <v>0</v>
      </c>
      <c r="AD335">
        <v>2</v>
      </c>
      <c r="AE335">
        <v>806</v>
      </c>
      <c r="AF335">
        <v>1</v>
      </c>
      <c r="AQ335">
        <v>1</v>
      </c>
      <c r="AR335">
        <f t="shared" si="5"/>
        <v>0</v>
      </c>
      <c r="AS335">
        <v>1</v>
      </c>
      <c r="AT335" t="s">
        <v>135</v>
      </c>
      <c r="AU335">
        <v>44</v>
      </c>
    </row>
    <row r="336" spans="1:47">
      <c r="A336" t="s">
        <v>1287</v>
      </c>
      <c r="C336">
        <v>310</v>
      </c>
      <c r="D336" t="s">
        <v>1288</v>
      </c>
      <c r="E336">
        <v>101</v>
      </c>
      <c r="F336" t="s">
        <v>1289</v>
      </c>
      <c r="G336" t="s">
        <v>219</v>
      </c>
      <c r="H336" t="s">
        <v>220</v>
      </c>
      <c r="I336" t="s">
        <v>1290</v>
      </c>
      <c r="J336">
        <v>0.11795</v>
      </c>
      <c r="K336">
        <v>0</v>
      </c>
      <c r="L336">
        <v>0</v>
      </c>
      <c r="M336">
        <v>1</v>
      </c>
      <c r="N336">
        <v>1</v>
      </c>
      <c r="O336" t="s">
        <v>659</v>
      </c>
      <c r="P336">
        <v>1</v>
      </c>
      <c r="Q336">
        <v>1</v>
      </c>
      <c r="R336">
        <v>1100</v>
      </c>
      <c r="S336" t="s">
        <v>223</v>
      </c>
      <c r="T336">
        <v>0</v>
      </c>
      <c r="U336" t="s">
        <v>1287</v>
      </c>
      <c r="V336" t="s">
        <v>893</v>
      </c>
      <c r="W336" t="s">
        <v>659</v>
      </c>
      <c r="X336" t="s">
        <v>659</v>
      </c>
      <c r="Y336">
        <v>1100</v>
      </c>
      <c r="AB336">
        <v>0</v>
      </c>
      <c r="AC336">
        <v>0</v>
      </c>
      <c r="AD336">
        <v>2</v>
      </c>
      <c r="AE336">
        <v>782</v>
      </c>
      <c r="AF336">
        <v>1</v>
      </c>
      <c r="AQ336">
        <v>1</v>
      </c>
      <c r="AR336">
        <f t="shared" si="5"/>
        <v>0</v>
      </c>
      <c r="AS336">
        <v>1</v>
      </c>
      <c r="AT336" t="s">
        <v>135</v>
      </c>
      <c r="AU336">
        <v>44</v>
      </c>
    </row>
    <row r="337" spans="1:47">
      <c r="A337" t="s">
        <v>1291</v>
      </c>
      <c r="C337">
        <v>310</v>
      </c>
      <c r="D337" t="s">
        <v>1292</v>
      </c>
      <c r="E337">
        <v>106</v>
      </c>
      <c r="F337" t="s">
        <v>1293</v>
      </c>
      <c r="G337" t="s">
        <v>219</v>
      </c>
      <c r="H337" t="s">
        <v>355</v>
      </c>
      <c r="I337" t="s">
        <v>1294</v>
      </c>
      <c r="J337">
        <v>0.14224999999999999</v>
      </c>
      <c r="K337">
        <v>0</v>
      </c>
      <c r="L337">
        <v>0</v>
      </c>
      <c r="M337">
        <v>0</v>
      </c>
      <c r="N337">
        <v>0</v>
      </c>
      <c r="P337">
        <v>0</v>
      </c>
      <c r="Q337">
        <v>0</v>
      </c>
      <c r="R337">
        <v>0</v>
      </c>
      <c r="S337" t="s">
        <v>223</v>
      </c>
      <c r="T337">
        <v>0</v>
      </c>
      <c r="U337" t="s">
        <v>1291</v>
      </c>
      <c r="Y337">
        <v>0</v>
      </c>
      <c r="AB337">
        <v>0</v>
      </c>
      <c r="AC337">
        <v>0</v>
      </c>
      <c r="AD337">
        <v>0</v>
      </c>
      <c r="AE337">
        <v>0</v>
      </c>
      <c r="AF337">
        <v>0</v>
      </c>
      <c r="AQ337">
        <v>1</v>
      </c>
      <c r="AR337">
        <f t="shared" si="5"/>
        <v>0</v>
      </c>
      <c r="AS337">
        <v>1</v>
      </c>
      <c r="AT337" t="s">
        <v>135</v>
      </c>
      <c r="AU337">
        <v>44</v>
      </c>
    </row>
    <row r="338" spans="1:47">
      <c r="A338" t="s">
        <v>1295</v>
      </c>
      <c r="C338">
        <v>310</v>
      </c>
      <c r="D338" t="s">
        <v>1296</v>
      </c>
      <c r="E338">
        <v>905</v>
      </c>
      <c r="F338" t="s">
        <v>471</v>
      </c>
      <c r="G338" t="s">
        <v>324</v>
      </c>
      <c r="H338" t="s">
        <v>302</v>
      </c>
      <c r="I338" t="s">
        <v>1298</v>
      </c>
      <c r="J338">
        <v>12.85211</v>
      </c>
      <c r="K338">
        <v>0</v>
      </c>
      <c r="L338">
        <v>0</v>
      </c>
      <c r="M338">
        <v>0</v>
      </c>
      <c r="N338">
        <v>0</v>
      </c>
      <c r="P338">
        <v>0</v>
      </c>
      <c r="Q338">
        <v>0</v>
      </c>
      <c r="R338">
        <v>0</v>
      </c>
      <c r="S338" t="s">
        <v>223</v>
      </c>
      <c r="T338">
        <v>0</v>
      </c>
      <c r="U338" t="s">
        <v>1295</v>
      </c>
      <c r="Y338">
        <v>0</v>
      </c>
      <c r="Z338" t="s">
        <v>297</v>
      </c>
      <c r="AA338" t="s">
        <v>223</v>
      </c>
      <c r="AB338">
        <v>0</v>
      </c>
      <c r="AC338">
        <v>0</v>
      </c>
      <c r="AD338">
        <v>0</v>
      </c>
      <c r="AE338">
        <v>0</v>
      </c>
      <c r="AF338">
        <v>0</v>
      </c>
      <c r="AQ338">
        <v>1</v>
      </c>
      <c r="AR338">
        <f t="shared" si="5"/>
        <v>0</v>
      </c>
      <c r="AS338">
        <v>1</v>
      </c>
      <c r="AT338" t="s">
        <v>138</v>
      </c>
      <c r="AU338">
        <v>47</v>
      </c>
    </row>
    <row r="339" spans="1:47">
      <c r="A339" t="s">
        <v>1299</v>
      </c>
      <c r="C339">
        <v>310</v>
      </c>
      <c r="D339" t="s">
        <v>1300</v>
      </c>
      <c r="E339">
        <v>101</v>
      </c>
      <c r="F339" t="s">
        <v>1301</v>
      </c>
      <c r="G339" t="s">
        <v>219</v>
      </c>
      <c r="H339" t="s">
        <v>220</v>
      </c>
      <c r="I339" t="s">
        <v>1302</v>
      </c>
      <c r="J339">
        <v>6.4189999999999997E-2</v>
      </c>
      <c r="K339">
        <v>0</v>
      </c>
      <c r="L339">
        <v>0</v>
      </c>
      <c r="M339">
        <v>1</v>
      </c>
      <c r="N339">
        <v>1</v>
      </c>
      <c r="O339" t="s">
        <v>659</v>
      </c>
      <c r="P339">
        <v>1</v>
      </c>
      <c r="Q339">
        <v>0</v>
      </c>
      <c r="R339">
        <v>0</v>
      </c>
      <c r="S339" t="s">
        <v>223</v>
      </c>
      <c r="T339">
        <v>0</v>
      </c>
      <c r="U339" t="s">
        <v>1299</v>
      </c>
      <c r="V339" t="s">
        <v>933</v>
      </c>
      <c r="W339" t="s">
        <v>659</v>
      </c>
      <c r="X339" t="s">
        <v>659</v>
      </c>
      <c r="Y339">
        <v>0</v>
      </c>
      <c r="AB339">
        <v>0</v>
      </c>
      <c r="AC339">
        <v>0</v>
      </c>
      <c r="AD339">
        <v>4</v>
      </c>
      <c r="AE339">
        <v>1323</v>
      </c>
      <c r="AF339">
        <v>1.75</v>
      </c>
      <c r="AQ339">
        <v>1</v>
      </c>
      <c r="AR339">
        <f t="shared" si="5"/>
        <v>0</v>
      </c>
      <c r="AS339">
        <v>1</v>
      </c>
      <c r="AT339" t="s">
        <v>135</v>
      </c>
      <c r="AU339">
        <v>44</v>
      </c>
    </row>
    <row r="340" spans="1:47">
      <c r="A340" t="s">
        <v>1303</v>
      </c>
      <c r="C340">
        <v>310</v>
      </c>
      <c r="D340" t="s">
        <v>1304</v>
      </c>
      <c r="E340">
        <v>101</v>
      </c>
      <c r="F340" t="s">
        <v>1305</v>
      </c>
      <c r="G340" t="s">
        <v>219</v>
      </c>
      <c r="H340" t="s">
        <v>220</v>
      </c>
      <c r="I340" t="s">
        <v>1306</v>
      </c>
      <c r="J340">
        <v>0.11784</v>
      </c>
      <c r="K340">
        <v>0</v>
      </c>
      <c r="L340">
        <v>0</v>
      </c>
      <c r="M340">
        <v>1</v>
      </c>
      <c r="N340">
        <v>1</v>
      </c>
      <c r="O340" t="s">
        <v>659</v>
      </c>
      <c r="P340">
        <v>1</v>
      </c>
      <c r="Q340">
        <v>1</v>
      </c>
      <c r="R340">
        <v>15700</v>
      </c>
      <c r="S340" t="s">
        <v>223</v>
      </c>
      <c r="T340">
        <v>0</v>
      </c>
      <c r="U340" t="s">
        <v>1303</v>
      </c>
      <c r="V340" t="s">
        <v>927</v>
      </c>
      <c r="W340" t="s">
        <v>659</v>
      </c>
      <c r="X340" t="s">
        <v>659</v>
      </c>
      <c r="Y340">
        <v>15700</v>
      </c>
      <c r="AB340">
        <v>0</v>
      </c>
      <c r="AC340">
        <v>0</v>
      </c>
      <c r="AD340">
        <v>3</v>
      </c>
      <c r="AE340">
        <v>1203</v>
      </c>
      <c r="AF340">
        <v>1.75</v>
      </c>
      <c r="AQ340">
        <v>1</v>
      </c>
      <c r="AR340">
        <f t="shared" si="5"/>
        <v>0</v>
      </c>
      <c r="AS340">
        <v>1</v>
      </c>
      <c r="AT340" t="s">
        <v>135</v>
      </c>
      <c r="AU340">
        <v>44</v>
      </c>
    </row>
    <row r="341" spans="1:47">
      <c r="A341" t="s">
        <v>248</v>
      </c>
      <c r="C341">
        <v>310</v>
      </c>
      <c r="E341">
        <v>0</v>
      </c>
      <c r="J341">
        <v>8.7000000000000001E-4</v>
      </c>
      <c r="K341">
        <v>0</v>
      </c>
      <c r="L341">
        <v>0</v>
      </c>
      <c r="M341">
        <v>0</v>
      </c>
      <c r="N341">
        <v>0</v>
      </c>
      <c r="P341">
        <v>0</v>
      </c>
      <c r="Q341">
        <v>0</v>
      </c>
      <c r="R341">
        <v>0</v>
      </c>
      <c r="S341" t="s">
        <v>249</v>
      </c>
      <c r="T341">
        <v>0</v>
      </c>
      <c r="Y341">
        <v>0</v>
      </c>
      <c r="AB341">
        <v>0</v>
      </c>
      <c r="AC341">
        <v>0</v>
      </c>
      <c r="AD341">
        <v>0</v>
      </c>
      <c r="AE341">
        <v>0</v>
      </c>
      <c r="AF341">
        <v>0</v>
      </c>
      <c r="AQ341">
        <v>0</v>
      </c>
      <c r="AR341">
        <f t="shared" si="5"/>
        <v>0</v>
      </c>
      <c r="AS341">
        <v>1</v>
      </c>
      <c r="AT341" t="s">
        <v>135</v>
      </c>
      <c r="AU341">
        <v>44</v>
      </c>
    </row>
    <row r="342" spans="1:47">
      <c r="A342" t="s">
        <v>1307</v>
      </c>
      <c r="C342">
        <v>310</v>
      </c>
      <c r="D342" t="s">
        <v>1308</v>
      </c>
      <c r="E342">
        <v>101</v>
      </c>
      <c r="F342" t="s">
        <v>1309</v>
      </c>
      <c r="G342" t="s">
        <v>219</v>
      </c>
      <c r="H342" t="s">
        <v>220</v>
      </c>
      <c r="I342" t="s">
        <v>1310</v>
      </c>
      <c r="J342">
        <v>4.1180000000000001E-2</v>
      </c>
      <c r="K342">
        <v>0</v>
      </c>
      <c r="L342">
        <v>0</v>
      </c>
      <c r="M342">
        <v>1</v>
      </c>
      <c r="N342">
        <v>1</v>
      </c>
      <c r="O342" t="s">
        <v>659</v>
      </c>
      <c r="P342">
        <v>1</v>
      </c>
      <c r="Q342">
        <v>1</v>
      </c>
      <c r="R342">
        <v>300</v>
      </c>
      <c r="S342" t="s">
        <v>223</v>
      </c>
      <c r="T342">
        <v>0</v>
      </c>
      <c r="U342" t="s">
        <v>1307</v>
      </c>
      <c r="V342" t="s">
        <v>893</v>
      </c>
      <c r="W342" t="s">
        <v>659</v>
      </c>
      <c r="X342" t="s">
        <v>659</v>
      </c>
      <c r="Y342">
        <v>300</v>
      </c>
      <c r="AB342">
        <v>0</v>
      </c>
      <c r="AC342">
        <v>0</v>
      </c>
      <c r="AD342">
        <v>2</v>
      </c>
      <c r="AE342">
        <v>540</v>
      </c>
      <c r="AF342">
        <v>1</v>
      </c>
      <c r="AQ342">
        <v>1</v>
      </c>
      <c r="AR342">
        <f t="shared" si="5"/>
        <v>0</v>
      </c>
      <c r="AS342">
        <v>1</v>
      </c>
      <c r="AT342" t="s">
        <v>135</v>
      </c>
      <c r="AU342">
        <v>44</v>
      </c>
    </row>
    <row r="343" spans="1:47">
      <c r="A343" t="s">
        <v>1311</v>
      </c>
      <c r="C343">
        <v>310</v>
      </c>
      <c r="D343" t="s">
        <v>1312</v>
      </c>
      <c r="E343">
        <v>101</v>
      </c>
      <c r="F343" t="s">
        <v>1313</v>
      </c>
      <c r="G343" t="s">
        <v>219</v>
      </c>
      <c r="H343" t="s">
        <v>220</v>
      </c>
      <c r="I343" t="s">
        <v>1314</v>
      </c>
      <c r="J343">
        <v>0.10546999999999999</v>
      </c>
      <c r="K343">
        <v>0</v>
      </c>
      <c r="L343">
        <v>0</v>
      </c>
      <c r="M343">
        <v>1</v>
      </c>
      <c r="N343">
        <v>1</v>
      </c>
      <c r="O343" t="s">
        <v>659</v>
      </c>
      <c r="P343">
        <v>1</v>
      </c>
      <c r="Q343">
        <v>1</v>
      </c>
      <c r="R343">
        <v>3200</v>
      </c>
      <c r="S343" t="s">
        <v>223</v>
      </c>
      <c r="T343">
        <v>0</v>
      </c>
      <c r="U343" t="s">
        <v>1311</v>
      </c>
      <c r="V343" t="s">
        <v>893</v>
      </c>
      <c r="W343" t="s">
        <v>659</v>
      </c>
      <c r="X343" t="s">
        <v>659</v>
      </c>
      <c r="Y343">
        <v>3200</v>
      </c>
      <c r="AB343">
        <v>0</v>
      </c>
      <c r="AC343">
        <v>0</v>
      </c>
      <c r="AD343">
        <v>3</v>
      </c>
      <c r="AE343">
        <v>1056</v>
      </c>
      <c r="AF343">
        <v>1</v>
      </c>
      <c r="AQ343">
        <v>1</v>
      </c>
      <c r="AR343">
        <f t="shared" si="5"/>
        <v>0</v>
      </c>
      <c r="AS343">
        <v>1</v>
      </c>
      <c r="AT343" t="s">
        <v>135</v>
      </c>
      <c r="AU343">
        <v>44</v>
      </c>
    </row>
    <row r="344" spans="1:47">
      <c r="A344" t="s">
        <v>1315</v>
      </c>
      <c r="C344">
        <v>310</v>
      </c>
      <c r="D344" t="s">
        <v>1316</v>
      </c>
      <c r="E344">
        <v>109</v>
      </c>
      <c r="F344" t="s">
        <v>1317</v>
      </c>
      <c r="G344" t="s">
        <v>219</v>
      </c>
      <c r="H344" t="s">
        <v>743</v>
      </c>
      <c r="I344" t="s">
        <v>1318</v>
      </c>
      <c r="J344">
        <v>0.14563999999999999</v>
      </c>
      <c r="K344">
        <v>0</v>
      </c>
      <c r="L344">
        <v>0</v>
      </c>
      <c r="M344">
        <v>2</v>
      </c>
      <c r="N344">
        <v>2</v>
      </c>
      <c r="O344" t="s">
        <v>659</v>
      </c>
      <c r="P344">
        <v>1</v>
      </c>
      <c r="Q344">
        <v>2</v>
      </c>
      <c r="R344">
        <v>7200</v>
      </c>
      <c r="S344" t="s">
        <v>223</v>
      </c>
      <c r="T344">
        <v>0</v>
      </c>
      <c r="U344" t="s">
        <v>1315</v>
      </c>
      <c r="V344" t="s">
        <v>933</v>
      </c>
      <c r="W344" t="s">
        <v>659</v>
      </c>
      <c r="X344" t="s">
        <v>659</v>
      </c>
      <c r="Y344">
        <v>3600</v>
      </c>
      <c r="AB344">
        <v>0</v>
      </c>
      <c r="AC344">
        <v>0</v>
      </c>
      <c r="AD344">
        <v>5</v>
      </c>
      <c r="AE344">
        <v>1681</v>
      </c>
      <c r="AF344">
        <v>2</v>
      </c>
      <c r="AQ344">
        <v>1</v>
      </c>
      <c r="AR344">
        <f t="shared" si="5"/>
        <v>0</v>
      </c>
      <c r="AS344">
        <v>1</v>
      </c>
      <c r="AT344" t="s">
        <v>135</v>
      </c>
      <c r="AU344">
        <v>44</v>
      </c>
    </row>
    <row r="345" spans="1:47">
      <c r="A345" t="s">
        <v>1319</v>
      </c>
      <c r="C345">
        <v>310</v>
      </c>
      <c r="D345" t="s">
        <v>1320</v>
      </c>
      <c r="E345">
        <v>101</v>
      </c>
      <c r="F345" t="s">
        <v>1321</v>
      </c>
      <c r="G345" t="s">
        <v>219</v>
      </c>
      <c r="H345" t="s">
        <v>220</v>
      </c>
      <c r="I345" t="s">
        <v>1322</v>
      </c>
      <c r="J345">
        <v>0.14996999999999999</v>
      </c>
      <c r="K345">
        <v>0</v>
      </c>
      <c r="L345">
        <v>0</v>
      </c>
      <c r="M345">
        <v>1</v>
      </c>
      <c r="N345">
        <v>1</v>
      </c>
      <c r="O345" t="s">
        <v>659</v>
      </c>
      <c r="P345">
        <v>1</v>
      </c>
      <c r="Q345">
        <v>1</v>
      </c>
      <c r="R345">
        <v>1100</v>
      </c>
      <c r="S345" t="s">
        <v>223</v>
      </c>
      <c r="T345">
        <v>0</v>
      </c>
      <c r="U345" t="s">
        <v>1319</v>
      </c>
      <c r="V345" t="s">
        <v>933</v>
      </c>
      <c r="W345" t="s">
        <v>659</v>
      </c>
      <c r="X345" t="s">
        <v>659</v>
      </c>
      <c r="Y345">
        <v>1100</v>
      </c>
      <c r="AB345">
        <v>0</v>
      </c>
      <c r="AC345">
        <v>0</v>
      </c>
      <c r="AD345">
        <v>2</v>
      </c>
      <c r="AE345">
        <v>840</v>
      </c>
      <c r="AF345">
        <v>1</v>
      </c>
      <c r="AQ345">
        <v>1</v>
      </c>
      <c r="AR345">
        <f t="shared" si="5"/>
        <v>0</v>
      </c>
      <c r="AS345">
        <v>1</v>
      </c>
      <c r="AT345" t="s">
        <v>135</v>
      </c>
      <c r="AU345">
        <v>44</v>
      </c>
    </row>
    <row r="346" spans="1:47">
      <c r="A346" t="s">
        <v>1323</v>
      </c>
      <c r="C346">
        <v>310</v>
      </c>
      <c r="D346" t="s">
        <v>1308</v>
      </c>
      <c r="E346">
        <v>101</v>
      </c>
      <c r="F346" t="s">
        <v>1324</v>
      </c>
      <c r="G346" t="s">
        <v>219</v>
      </c>
      <c r="H346" t="s">
        <v>220</v>
      </c>
      <c r="I346" t="s">
        <v>1325</v>
      </c>
      <c r="J346">
        <v>4.351E-2</v>
      </c>
      <c r="K346">
        <v>0</v>
      </c>
      <c r="L346">
        <v>0</v>
      </c>
      <c r="M346">
        <v>1</v>
      </c>
      <c r="N346">
        <v>1</v>
      </c>
      <c r="O346" t="s">
        <v>659</v>
      </c>
      <c r="P346">
        <v>1</v>
      </c>
      <c r="Q346">
        <v>1</v>
      </c>
      <c r="R346">
        <v>400</v>
      </c>
      <c r="S346" t="s">
        <v>223</v>
      </c>
      <c r="T346">
        <v>0</v>
      </c>
      <c r="U346" t="s">
        <v>1323</v>
      </c>
      <c r="V346" t="s">
        <v>893</v>
      </c>
      <c r="W346" t="s">
        <v>659</v>
      </c>
      <c r="X346" t="s">
        <v>659</v>
      </c>
      <c r="Y346">
        <v>400</v>
      </c>
      <c r="AB346">
        <v>0</v>
      </c>
      <c r="AC346">
        <v>0</v>
      </c>
      <c r="AD346">
        <v>2</v>
      </c>
      <c r="AE346">
        <v>539</v>
      </c>
      <c r="AF346">
        <v>1</v>
      </c>
      <c r="AQ346">
        <v>1</v>
      </c>
      <c r="AR346">
        <f t="shared" si="5"/>
        <v>0</v>
      </c>
      <c r="AS346">
        <v>1</v>
      </c>
      <c r="AT346" t="s">
        <v>135</v>
      </c>
      <c r="AU346">
        <v>44</v>
      </c>
    </row>
    <row r="347" spans="1:47">
      <c r="A347" t="s">
        <v>1326</v>
      </c>
      <c r="C347">
        <v>310</v>
      </c>
      <c r="D347" t="s">
        <v>1207</v>
      </c>
      <c r="E347">
        <v>101</v>
      </c>
      <c r="F347" t="s">
        <v>1327</v>
      </c>
      <c r="G347" t="s">
        <v>219</v>
      </c>
      <c r="H347" t="s">
        <v>220</v>
      </c>
      <c r="I347" t="s">
        <v>1328</v>
      </c>
      <c r="J347">
        <v>5.0160000000000003E-2</v>
      </c>
      <c r="K347">
        <v>0</v>
      </c>
      <c r="L347">
        <v>0</v>
      </c>
      <c r="M347">
        <v>1</v>
      </c>
      <c r="N347">
        <v>1</v>
      </c>
      <c r="O347" t="s">
        <v>659</v>
      </c>
      <c r="P347">
        <v>1</v>
      </c>
      <c r="Q347">
        <v>1</v>
      </c>
      <c r="R347">
        <v>3800</v>
      </c>
      <c r="S347" t="s">
        <v>223</v>
      </c>
      <c r="T347">
        <v>0</v>
      </c>
      <c r="U347" t="s">
        <v>1326</v>
      </c>
      <c r="V347" t="s">
        <v>893</v>
      </c>
      <c r="W347" t="s">
        <v>659</v>
      </c>
      <c r="X347" t="s">
        <v>659</v>
      </c>
      <c r="Y347">
        <v>3800</v>
      </c>
      <c r="AB347">
        <v>0</v>
      </c>
      <c r="AC347">
        <v>0</v>
      </c>
      <c r="AD347">
        <v>3</v>
      </c>
      <c r="AE347">
        <v>1290</v>
      </c>
      <c r="AF347">
        <v>1</v>
      </c>
      <c r="AQ347">
        <v>1</v>
      </c>
      <c r="AR347">
        <f t="shared" si="5"/>
        <v>0</v>
      </c>
      <c r="AS347">
        <v>1</v>
      </c>
      <c r="AT347" t="s">
        <v>135</v>
      </c>
      <c r="AU347">
        <v>44</v>
      </c>
    </row>
    <row r="348" spans="1:47">
      <c r="A348" t="s">
        <v>1329</v>
      </c>
      <c r="C348">
        <v>310</v>
      </c>
      <c r="D348" t="s">
        <v>1330</v>
      </c>
      <c r="E348">
        <v>101</v>
      </c>
      <c r="F348" t="s">
        <v>1331</v>
      </c>
      <c r="G348" t="s">
        <v>219</v>
      </c>
      <c r="H348" t="s">
        <v>220</v>
      </c>
      <c r="I348" t="s">
        <v>1332</v>
      </c>
      <c r="J348">
        <v>0.13694000000000001</v>
      </c>
      <c r="K348">
        <v>0</v>
      </c>
      <c r="L348">
        <v>0</v>
      </c>
      <c r="M348">
        <v>1</v>
      </c>
      <c r="N348">
        <v>1</v>
      </c>
      <c r="O348" t="s">
        <v>659</v>
      </c>
      <c r="P348">
        <v>1</v>
      </c>
      <c r="Q348">
        <v>1</v>
      </c>
      <c r="R348">
        <v>5500</v>
      </c>
      <c r="S348" t="s">
        <v>223</v>
      </c>
      <c r="T348">
        <v>0</v>
      </c>
      <c r="U348" t="s">
        <v>1329</v>
      </c>
      <c r="V348" t="s">
        <v>933</v>
      </c>
      <c r="W348" t="s">
        <v>659</v>
      </c>
      <c r="X348" t="s">
        <v>659</v>
      </c>
      <c r="Y348">
        <v>5500</v>
      </c>
      <c r="AB348">
        <v>0</v>
      </c>
      <c r="AC348">
        <v>0</v>
      </c>
      <c r="AD348">
        <v>3</v>
      </c>
      <c r="AE348">
        <v>1040</v>
      </c>
      <c r="AF348">
        <v>1</v>
      </c>
      <c r="AQ348">
        <v>1</v>
      </c>
      <c r="AR348">
        <f t="shared" si="5"/>
        <v>0</v>
      </c>
      <c r="AS348">
        <v>1</v>
      </c>
      <c r="AT348" t="s">
        <v>135</v>
      </c>
      <c r="AU348">
        <v>44</v>
      </c>
    </row>
    <row r="349" spans="1:47">
      <c r="A349" t="s">
        <v>248</v>
      </c>
      <c r="C349">
        <v>310</v>
      </c>
      <c r="E349">
        <v>0</v>
      </c>
      <c r="J349">
        <v>0.16631000000000001</v>
      </c>
      <c r="K349">
        <v>0</v>
      </c>
      <c r="L349">
        <v>0</v>
      </c>
      <c r="M349">
        <v>0</v>
      </c>
      <c r="N349">
        <v>0</v>
      </c>
      <c r="P349">
        <v>0</v>
      </c>
      <c r="Q349">
        <v>0</v>
      </c>
      <c r="R349">
        <v>0</v>
      </c>
      <c r="S349" t="s">
        <v>249</v>
      </c>
      <c r="T349">
        <v>0</v>
      </c>
      <c r="Y349">
        <v>0</v>
      </c>
      <c r="AB349">
        <v>0</v>
      </c>
      <c r="AC349">
        <v>0</v>
      </c>
      <c r="AD349">
        <v>0</v>
      </c>
      <c r="AE349">
        <v>0</v>
      </c>
      <c r="AF349">
        <v>0</v>
      </c>
      <c r="AQ349">
        <v>0</v>
      </c>
      <c r="AR349">
        <f t="shared" si="5"/>
        <v>0</v>
      </c>
      <c r="AS349">
        <v>1</v>
      </c>
      <c r="AT349" t="s">
        <v>138</v>
      </c>
      <c r="AU349">
        <v>47</v>
      </c>
    </row>
    <row r="350" spans="1:47">
      <c r="A350" t="s">
        <v>1333</v>
      </c>
      <c r="C350">
        <v>310</v>
      </c>
      <c r="D350" t="s">
        <v>1334</v>
      </c>
      <c r="E350">
        <v>132</v>
      </c>
      <c r="F350" t="s">
        <v>1335</v>
      </c>
      <c r="G350" t="s">
        <v>219</v>
      </c>
      <c r="H350" t="s">
        <v>260</v>
      </c>
      <c r="I350" t="s">
        <v>1336</v>
      </c>
      <c r="J350">
        <v>6.5350000000000005E-2</v>
      </c>
      <c r="K350">
        <v>0</v>
      </c>
      <c r="L350">
        <v>0</v>
      </c>
      <c r="M350">
        <v>0</v>
      </c>
      <c r="N350">
        <v>0</v>
      </c>
      <c r="P350">
        <v>0</v>
      </c>
      <c r="Q350">
        <v>0</v>
      </c>
      <c r="R350">
        <v>0</v>
      </c>
      <c r="S350" t="s">
        <v>223</v>
      </c>
      <c r="T350">
        <v>0</v>
      </c>
      <c r="U350" t="s">
        <v>1333</v>
      </c>
      <c r="Y350">
        <v>0</v>
      </c>
      <c r="AB350">
        <v>0</v>
      </c>
      <c r="AC350">
        <v>0</v>
      </c>
      <c r="AD350">
        <v>0</v>
      </c>
      <c r="AE350">
        <v>0</v>
      </c>
      <c r="AF350">
        <v>0</v>
      </c>
      <c r="AQ350">
        <v>1</v>
      </c>
      <c r="AR350">
        <f t="shared" si="5"/>
        <v>0</v>
      </c>
      <c r="AS350">
        <v>1</v>
      </c>
      <c r="AT350" t="s">
        <v>135</v>
      </c>
      <c r="AU350">
        <v>44</v>
      </c>
    </row>
    <row r="351" spans="1:47">
      <c r="A351" t="s">
        <v>815</v>
      </c>
      <c r="C351">
        <v>310</v>
      </c>
      <c r="D351" t="s">
        <v>816</v>
      </c>
      <c r="E351">
        <v>131</v>
      </c>
      <c r="F351" t="s">
        <v>817</v>
      </c>
      <c r="G351" t="s">
        <v>219</v>
      </c>
      <c r="H351" t="s">
        <v>407</v>
      </c>
      <c r="I351" t="s">
        <v>818</v>
      </c>
      <c r="J351">
        <v>0.26828000000000002</v>
      </c>
      <c r="K351">
        <v>0</v>
      </c>
      <c r="L351">
        <v>0</v>
      </c>
      <c r="M351">
        <v>0</v>
      </c>
      <c r="N351">
        <v>0</v>
      </c>
      <c r="P351">
        <v>0</v>
      </c>
      <c r="Q351">
        <v>0</v>
      </c>
      <c r="R351">
        <v>0</v>
      </c>
      <c r="S351" t="s">
        <v>243</v>
      </c>
      <c r="T351">
        <v>0</v>
      </c>
      <c r="U351" t="s">
        <v>815</v>
      </c>
      <c r="Y351">
        <v>0</v>
      </c>
      <c r="AB351">
        <v>0</v>
      </c>
      <c r="AC351">
        <v>0</v>
      </c>
      <c r="AD351">
        <v>0</v>
      </c>
      <c r="AE351">
        <v>0</v>
      </c>
      <c r="AF351">
        <v>0</v>
      </c>
      <c r="AQ351">
        <v>2</v>
      </c>
      <c r="AR351">
        <f t="shared" si="5"/>
        <v>0</v>
      </c>
      <c r="AS351">
        <v>1</v>
      </c>
      <c r="AT351" t="s">
        <v>135</v>
      </c>
      <c r="AU351">
        <v>44</v>
      </c>
    </row>
    <row r="352" spans="1:47">
      <c r="A352" t="s">
        <v>1337</v>
      </c>
      <c r="C352">
        <v>310</v>
      </c>
      <c r="D352" t="s">
        <v>1338</v>
      </c>
      <c r="E352">
        <v>101</v>
      </c>
      <c r="F352" t="s">
        <v>1339</v>
      </c>
      <c r="G352" t="s">
        <v>219</v>
      </c>
      <c r="H352" t="s">
        <v>220</v>
      </c>
      <c r="I352" t="s">
        <v>1340</v>
      </c>
      <c r="J352">
        <v>0.11201999999999999</v>
      </c>
      <c r="K352">
        <v>0</v>
      </c>
      <c r="L352">
        <v>0</v>
      </c>
      <c r="M352">
        <v>1</v>
      </c>
      <c r="N352">
        <v>1</v>
      </c>
      <c r="O352" t="s">
        <v>659</v>
      </c>
      <c r="P352">
        <v>1</v>
      </c>
      <c r="Q352">
        <v>1</v>
      </c>
      <c r="R352">
        <v>8400</v>
      </c>
      <c r="S352" t="s">
        <v>223</v>
      </c>
      <c r="T352">
        <v>0</v>
      </c>
      <c r="U352" t="s">
        <v>1337</v>
      </c>
      <c r="V352" t="s">
        <v>893</v>
      </c>
      <c r="W352" t="s">
        <v>659</v>
      </c>
      <c r="X352" t="s">
        <v>659</v>
      </c>
      <c r="Y352">
        <v>8400</v>
      </c>
      <c r="AB352">
        <v>0</v>
      </c>
      <c r="AC352">
        <v>0</v>
      </c>
      <c r="AD352">
        <v>2</v>
      </c>
      <c r="AE352">
        <v>1240</v>
      </c>
      <c r="AF352">
        <v>2</v>
      </c>
      <c r="AQ352">
        <v>1</v>
      </c>
      <c r="AR352">
        <f t="shared" si="5"/>
        <v>0</v>
      </c>
      <c r="AS352">
        <v>1</v>
      </c>
      <c r="AT352" t="s">
        <v>135</v>
      </c>
      <c r="AU352">
        <v>44</v>
      </c>
    </row>
    <row r="353" spans="1:47">
      <c r="A353" t="s">
        <v>1341</v>
      </c>
      <c r="C353">
        <v>310</v>
      </c>
      <c r="D353" t="s">
        <v>1342</v>
      </c>
      <c r="E353">
        <v>109</v>
      </c>
      <c r="F353" t="s">
        <v>1241</v>
      </c>
      <c r="G353" t="s">
        <v>219</v>
      </c>
      <c r="H353" t="s">
        <v>743</v>
      </c>
      <c r="I353" t="s">
        <v>1343</v>
      </c>
      <c r="J353">
        <v>9.178E-2</v>
      </c>
      <c r="K353">
        <v>1</v>
      </c>
      <c r="L353">
        <v>1</v>
      </c>
      <c r="M353">
        <v>1</v>
      </c>
      <c r="N353">
        <v>1</v>
      </c>
      <c r="O353" t="s">
        <v>225</v>
      </c>
      <c r="P353">
        <v>0</v>
      </c>
      <c r="Q353">
        <v>0</v>
      </c>
      <c r="R353">
        <v>0</v>
      </c>
      <c r="S353" t="s">
        <v>223</v>
      </c>
      <c r="T353">
        <v>0</v>
      </c>
      <c r="U353" t="s">
        <v>1341</v>
      </c>
      <c r="X353" t="s">
        <v>225</v>
      </c>
      <c r="Y353">
        <v>0</v>
      </c>
      <c r="AB353">
        <v>1</v>
      </c>
      <c r="AC353">
        <v>1</v>
      </c>
      <c r="AD353">
        <v>1</v>
      </c>
      <c r="AE353">
        <v>340</v>
      </c>
      <c r="AF353">
        <v>1</v>
      </c>
      <c r="AQ353">
        <v>1</v>
      </c>
      <c r="AR353">
        <f t="shared" si="5"/>
        <v>9.68</v>
      </c>
      <c r="AS353">
        <v>1</v>
      </c>
      <c r="AT353" t="s">
        <v>135</v>
      </c>
      <c r="AU353">
        <v>44</v>
      </c>
    </row>
    <row r="354" spans="1:47">
      <c r="A354" t="s">
        <v>1344</v>
      </c>
      <c r="C354">
        <v>310</v>
      </c>
      <c r="D354" t="s">
        <v>1345</v>
      </c>
      <c r="E354">
        <v>101</v>
      </c>
      <c r="F354" t="s">
        <v>1346</v>
      </c>
      <c r="G354" t="s">
        <v>219</v>
      </c>
      <c r="H354" t="s">
        <v>220</v>
      </c>
      <c r="I354" t="s">
        <v>1347</v>
      </c>
      <c r="J354">
        <v>3.6519999999999997E-2</v>
      </c>
      <c r="K354">
        <v>0</v>
      </c>
      <c r="L354">
        <v>0</v>
      </c>
      <c r="M354">
        <v>1</v>
      </c>
      <c r="N354">
        <v>1</v>
      </c>
      <c r="O354" t="s">
        <v>659</v>
      </c>
      <c r="P354">
        <v>1</v>
      </c>
      <c r="Q354">
        <v>1</v>
      </c>
      <c r="R354">
        <v>0</v>
      </c>
      <c r="S354" t="s">
        <v>223</v>
      </c>
      <c r="T354">
        <v>0</v>
      </c>
      <c r="U354" t="s">
        <v>1344</v>
      </c>
      <c r="V354" t="s">
        <v>893</v>
      </c>
      <c r="W354" t="s">
        <v>659</v>
      </c>
      <c r="X354" t="s">
        <v>659</v>
      </c>
      <c r="Y354">
        <v>0</v>
      </c>
      <c r="AB354">
        <v>0</v>
      </c>
      <c r="AC354">
        <v>0</v>
      </c>
      <c r="AD354">
        <v>2</v>
      </c>
      <c r="AE354">
        <v>552</v>
      </c>
      <c r="AF354">
        <v>1</v>
      </c>
      <c r="AQ354">
        <v>1</v>
      </c>
      <c r="AR354">
        <f t="shared" si="5"/>
        <v>0</v>
      </c>
      <c r="AS354">
        <v>1</v>
      </c>
      <c r="AT354" t="s">
        <v>135</v>
      </c>
      <c r="AU354">
        <v>44</v>
      </c>
    </row>
    <row r="355" spans="1:47">
      <c r="A355" t="s">
        <v>1348</v>
      </c>
      <c r="C355">
        <v>310</v>
      </c>
      <c r="D355" t="s">
        <v>1349</v>
      </c>
      <c r="E355">
        <v>101</v>
      </c>
      <c r="F355" t="s">
        <v>1350</v>
      </c>
      <c r="G355" t="s">
        <v>219</v>
      </c>
      <c r="H355" t="s">
        <v>220</v>
      </c>
      <c r="I355" t="s">
        <v>1351</v>
      </c>
      <c r="J355">
        <v>0.69028999999999996</v>
      </c>
      <c r="K355">
        <v>1</v>
      </c>
      <c r="L355">
        <v>1</v>
      </c>
      <c r="M355">
        <v>1</v>
      </c>
      <c r="N355">
        <v>1</v>
      </c>
      <c r="O355" t="s">
        <v>225</v>
      </c>
      <c r="P355">
        <v>0</v>
      </c>
      <c r="Q355">
        <v>1</v>
      </c>
      <c r="R355">
        <v>5600</v>
      </c>
      <c r="S355" t="s">
        <v>223</v>
      </c>
      <c r="T355">
        <v>5600</v>
      </c>
      <c r="U355" t="s">
        <v>1348</v>
      </c>
      <c r="V355" t="s">
        <v>455</v>
      </c>
      <c r="W355" t="s">
        <v>225</v>
      </c>
      <c r="X355" t="s">
        <v>225</v>
      </c>
      <c r="Y355">
        <v>5600</v>
      </c>
      <c r="AB355">
        <v>1</v>
      </c>
      <c r="AC355">
        <v>1</v>
      </c>
      <c r="AD355">
        <v>3</v>
      </c>
      <c r="AE355">
        <v>1007</v>
      </c>
      <c r="AF355">
        <v>1</v>
      </c>
      <c r="AQ355">
        <v>1</v>
      </c>
      <c r="AR355">
        <f t="shared" si="5"/>
        <v>9.68</v>
      </c>
      <c r="AS355">
        <v>1</v>
      </c>
      <c r="AT355" t="s">
        <v>135</v>
      </c>
      <c r="AU355">
        <v>44</v>
      </c>
    </row>
    <row r="356" spans="1:47">
      <c r="A356" t="s">
        <v>1352</v>
      </c>
      <c r="C356">
        <v>310</v>
      </c>
      <c r="D356" t="s">
        <v>1353</v>
      </c>
      <c r="E356">
        <v>101</v>
      </c>
      <c r="F356" t="s">
        <v>1354</v>
      </c>
      <c r="G356" t="s">
        <v>219</v>
      </c>
      <c r="H356" t="s">
        <v>220</v>
      </c>
      <c r="I356" t="s">
        <v>1355</v>
      </c>
      <c r="J356">
        <v>7.9009999999999997E-2</v>
      </c>
      <c r="K356">
        <v>0</v>
      </c>
      <c r="L356">
        <v>0</v>
      </c>
      <c r="M356">
        <v>1</v>
      </c>
      <c r="N356">
        <v>1</v>
      </c>
      <c r="O356" t="s">
        <v>659</v>
      </c>
      <c r="P356">
        <v>1</v>
      </c>
      <c r="Q356">
        <v>1</v>
      </c>
      <c r="R356">
        <v>2600</v>
      </c>
      <c r="S356" t="s">
        <v>223</v>
      </c>
      <c r="T356">
        <v>0</v>
      </c>
      <c r="U356" t="s">
        <v>1352</v>
      </c>
      <c r="V356" t="s">
        <v>893</v>
      </c>
      <c r="W356" t="s">
        <v>659</v>
      </c>
      <c r="X356" t="s">
        <v>659</v>
      </c>
      <c r="Y356">
        <v>2600</v>
      </c>
      <c r="AB356">
        <v>0</v>
      </c>
      <c r="AC356">
        <v>0</v>
      </c>
      <c r="AD356">
        <v>3</v>
      </c>
      <c r="AE356">
        <v>1016</v>
      </c>
      <c r="AF356">
        <v>1</v>
      </c>
      <c r="AQ356">
        <v>1</v>
      </c>
      <c r="AR356">
        <f t="shared" si="5"/>
        <v>0</v>
      </c>
      <c r="AS356">
        <v>1</v>
      </c>
      <c r="AT356" t="s">
        <v>135</v>
      </c>
      <c r="AU356">
        <v>44</v>
      </c>
    </row>
    <row r="357" spans="1:47">
      <c r="A357" t="s">
        <v>1356</v>
      </c>
      <c r="C357">
        <v>310</v>
      </c>
      <c r="D357" t="s">
        <v>1357</v>
      </c>
      <c r="E357">
        <v>101</v>
      </c>
      <c r="F357" t="s">
        <v>1358</v>
      </c>
      <c r="G357" t="s">
        <v>219</v>
      </c>
      <c r="H357" t="s">
        <v>220</v>
      </c>
      <c r="I357" t="s">
        <v>1359</v>
      </c>
      <c r="J357">
        <v>3.5650000000000001E-2</v>
      </c>
      <c r="K357">
        <v>0</v>
      </c>
      <c r="L357">
        <v>0</v>
      </c>
      <c r="M357">
        <v>1</v>
      </c>
      <c r="N357">
        <v>1</v>
      </c>
      <c r="O357" t="s">
        <v>659</v>
      </c>
      <c r="P357">
        <v>1</v>
      </c>
      <c r="Q357">
        <v>1</v>
      </c>
      <c r="R357">
        <v>2000</v>
      </c>
      <c r="S357" t="s">
        <v>223</v>
      </c>
      <c r="T357">
        <v>0</v>
      </c>
      <c r="U357" t="s">
        <v>1356</v>
      </c>
      <c r="V357" t="s">
        <v>893</v>
      </c>
      <c r="W357" t="s">
        <v>659</v>
      </c>
      <c r="X357" t="s">
        <v>659</v>
      </c>
      <c r="Y357">
        <v>2000</v>
      </c>
      <c r="AB357">
        <v>0</v>
      </c>
      <c r="AC357">
        <v>0</v>
      </c>
      <c r="AD357">
        <v>2</v>
      </c>
      <c r="AE357">
        <v>450</v>
      </c>
      <c r="AF357">
        <v>1</v>
      </c>
      <c r="AQ357">
        <v>1</v>
      </c>
      <c r="AR357">
        <f t="shared" si="5"/>
        <v>0</v>
      </c>
      <c r="AS357">
        <v>1</v>
      </c>
      <c r="AT357" t="s">
        <v>135</v>
      </c>
      <c r="AU357">
        <v>44</v>
      </c>
    </row>
    <row r="358" spans="1:47">
      <c r="A358" t="s">
        <v>1360</v>
      </c>
      <c r="C358">
        <v>310</v>
      </c>
      <c r="D358" t="s">
        <v>1361</v>
      </c>
      <c r="E358">
        <v>132</v>
      </c>
      <c r="F358" t="s">
        <v>1362</v>
      </c>
      <c r="G358" t="s">
        <v>219</v>
      </c>
      <c r="H358" t="s">
        <v>260</v>
      </c>
      <c r="I358" t="s">
        <v>1363</v>
      </c>
      <c r="J358">
        <v>0.16067000000000001</v>
      </c>
      <c r="K358">
        <v>0</v>
      </c>
      <c r="L358">
        <v>0</v>
      </c>
      <c r="M358">
        <v>0</v>
      </c>
      <c r="N358">
        <v>0</v>
      </c>
      <c r="P358">
        <v>0</v>
      </c>
      <c r="Q358">
        <v>0</v>
      </c>
      <c r="R358">
        <v>0</v>
      </c>
      <c r="S358" t="s">
        <v>243</v>
      </c>
      <c r="T358">
        <v>0</v>
      </c>
      <c r="U358" t="s">
        <v>1360</v>
      </c>
      <c r="Y358">
        <v>0</v>
      </c>
      <c r="AB358">
        <v>0</v>
      </c>
      <c r="AC358">
        <v>0</v>
      </c>
      <c r="AD358">
        <v>0</v>
      </c>
      <c r="AE358">
        <v>0</v>
      </c>
      <c r="AF358">
        <v>0</v>
      </c>
      <c r="AQ358">
        <v>3</v>
      </c>
      <c r="AR358">
        <f t="shared" si="5"/>
        <v>0</v>
      </c>
      <c r="AS358">
        <v>1</v>
      </c>
      <c r="AT358" t="s">
        <v>135</v>
      </c>
      <c r="AU358">
        <v>44</v>
      </c>
    </row>
    <row r="359" spans="1:47">
      <c r="A359" t="s">
        <v>1364</v>
      </c>
      <c r="C359">
        <v>310</v>
      </c>
      <c r="D359" t="s">
        <v>832</v>
      </c>
      <c r="E359">
        <v>903</v>
      </c>
      <c r="F359" t="s">
        <v>821</v>
      </c>
      <c r="G359" t="s">
        <v>219</v>
      </c>
      <c r="H359" t="s">
        <v>833</v>
      </c>
      <c r="I359" t="s">
        <v>1365</v>
      </c>
      <c r="J359">
        <v>2.3986000000000001</v>
      </c>
      <c r="K359">
        <v>0</v>
      </c>
      <c r="L359">
        <v>0</v>
      </c>
      <c r="M359">
        <v>0</v>
      </c>
      <c r="N359">
        <v>0</v>
      </c>
      <c r="P359">
        <v>0</v>
      </c>
      <c r="Q359">
        <v>0</v>
      </c>
      <c r="R359">
        <v>0</v>
      </c>
      <c r="S359" t="s">
        <v>223</v>
      </c>
      <c r="T359">
        <v>0</v>
      </c>
      <c r="U359" t="s">
        <v>1364</v>
      </c>
      <c r="Y359">
        <v>0</v>
      </c>
      <c r="Z359" t="s">
        <v>297</v>
      </c>
      <c r="AA359" t="s">
        <v>223</v>
      </c>
      <c r="AB359">
        <v>0</v>
      </c>
      <c r="AC359">
        <v>0</v>
      </c>
      <c r="AD359">
        <v>0</v>
      </c>
      <c r="AE359">
        <v>0</v>
      </c>
      <c r="AF359">
        <v>0</v>
      </c>
      <c r="AQ359">
        <v>1</v>
      </c>
      <c r="AR359">
        <f t="shared" si="5"/>
        <v>0</v>
      </c>
      <c r="AS359">
        <v>1</v>
      </c>
      <c r="AT359" t="s">
        <v>135</v>
      </c>
      <c r="AU359">
        <v>44</v>
      </c>
    </row>
    <row r="360" spans="1:47">
      <c r="A360" t="s">
        <v>1366</v>
      </c>
      <c r="C360">
        <v>310</v>
      </c>
      <c r="D360" t="s">
        <v>1367</v>
      </c>
      <c r="E360">
        <v>104</v>
      </c>
      <c r="F360" t="s">
        <v>1368</v>
      </c>
      <c r="G360" t="s">
        <v>219</v>
      </c>
      <c r="H360" t="s">
        <v>1213</v>
      </c>
      <c r="I360" t="s">
        <v>1369</v>
      </c>
      <c r="J360">
        <v>7.8579999999999997E-2</v>
      </c>
      <c r="K360">
        <v>0</v>
      </c>
      <c r="L360">
        <v>0</v>
      </c>
      <c r="M360">
        <v>1</v>
      </c>
      <c r="N360">
        <v>1</v>
      </c>
      <c r="O360" t="s">
        <v>659</v>
      </c>
      <c r="P360">
        <v>1</v>
      </c>
      <c r="Q360">
        <v>1</v>
      </c>
      <c r="R360">
        <v>7700</v>
      </c>
      <c r="S360" t="s">
        <v>223</v>
      </c>
      <c r="T360">
        <v>0</v>
      </c>
      <c r="U360" t="s">
        <v>1366</v>
      </c>
      <c r="V360" t="s">
        <v>893</v>
      </c>
      <c r="W360" t="s">
        <v>659</v>
      </c>
      <c r="X360" t="s">
        <v>659</v>
      </c>
      <c r="Y360">
        <v>7700</v>
      </c>
      <c r="AB360">
        <v>0</v>
      </c>
      <c r="AC360">
        <v>0</v>
      </c>
      <c r="AD360">
        <v>6</v>
      </c>
      <c r="AE360">
        <v>1867</v>
      </c>
      <c r="AF360">
        <v>1.75</v>
      </c>
      <c r="AQ360">
        <v>1</v>
      </c>
      <c r="AR360">
        <f t="shared" si="5"/>
        <v>0</v>
      </c>
      <c r="AS360">
        <v>1</v>
      </c>
      <c r="AT360" t="s">
        <v>135</v>
      </c>
      <c r="AU360">
        <v>44</v>
      </c>
    </row>
    <row r="361" spans="1:47">
      <c r="A361" t="s">
        <v>1370</v>
      </c>
      <c r="C361">
        <v>310</v>
      </c>
      <c r="D361" t="s">
        <v>1371</v>
      </c>
      <c r="E361">
        <v>101</v>
      </c>
      <c r="F361" t="s">
        <v>1372</v>
      </c>
      <c r="G361" t="s">
        <v>219</v>
      </c>
      <c r="H361" t="s">
        <v>220</v>
      </c>
      <c r="I361" t="s">
        <v>1373</v>
      </c>
      <c r="J361">
        <v>0.12024</v>
      </c>
      <c r="K361">
        <v>0</v>
      </c>
      <c r="L361">
        <v>0</v>
      </c>
      <c r="M361">
        <v>1</v>
      </c>
      <c r="N361">
        <v>1</v>
      </c>
      <c r="O361" t="s">
        <v>659</v>
      </c>
      <c r="P361">
        <v>1</v>
      </c>
      <c r="Q361">
        <v>1</v>
      </c>
      <c r="R361">
        <v>6700</v>
      </c>
      <c r="S361" t="s">
        <v>223</v>
      </c>
      <c r="T361">
        <v>0</v>
      </c>
      <c r="U361" t="s">
        <v>1370</v>
      </c>
      <c r="V361" t="s">
        <v>893</v>
      </c>
      <c r="W361" t="s">
        <v>659</v>
      </c>
      <c r="X361" t="s">
        <v>659</v>
      </c>
      <c r="Y361">
        <v>6700</v>
      </c>
      <c r="AB361">
        <v>0</v>
      </c>
      <c r="AC361">
        <v>0</v>
      </c>
      <c r="AD361">
        <v>4</v>
      </c>
      <c r="AE361">
        <v>1080</v>
      </c>
      <c r="AF361">
        <v>1</v>
      </c>
      <c r="AQ361">
        <v>1</v>
      </c>
      <c r="AR361">
        <f t="shared" si="5"/>
        <v>0</v>
      </c>
      <c r="AS361">
        <v>1</v>
      </c>
      <c r="AT361" t="s">
        <v>135</v>
      </c>
      <c r="AU361">
        <v>44</v>
      </c>
    </row>
    <row r="362" spans="1:47">
      <c r="A362" t="s">
        <v>1374</v>
      </c>
      <c r="C362">
        <v>310</v>
      </c>
      <c r="D362" t="s">
        <v>832</v>
      </c>
      <c r="E362">
        <v>905</v>
      </c>
      <c r="F362" t="s">
        <v>1177</v>
      </c>
      <c r="G362" t="s">
        <v>219</v>
      </c>
      <c r="H362" t="s">
        <v>302</v>
      </c>
      <c r="I362" t="s">
        <v>1375</v>
      </c>
      <c r="J362">
        <v>3.47038</v>
      </c>
      <c r="K362">
        <v>0</v>
      </c>
      <c r="L362">
        <v>0</v>
      </c>
      <c r="M362">
        <v>0</v>
      </c>
      <c r="N362">
        <v>0</v>
      </c>
      <c r="P362">
        <v>0</v>
      </c>
      <c r="Q362">
        <v>0</v>
      </c>
      <c r="R362">
        <v>0</v>
      </c>
      <c r="S362" t="s">
        <v>223</v>
      </c>
      <c r="T362">
        <v>0</v>
      </c>
      <c r="U362" t="s">
        <v>1374</v>
      </c>
      <c r="Y362">
        <v>0</v>
      </c>
      <c r="Z362" t="s">
        <v>297</v>
      </c>
      <c r="AA362" t="s">
        <v>223</v>
      </c>
      <c r="AB362">
        <v>0</v>
      </c>
      <c r="AC362">
        <v>0</v>
      </c>
      <c r="AD362">
        <v>0</v>
      </c>
      <c r="AE362">
        <v>0</v>
      </c>
      <c r="AF362">
        <v>0</v>
      </c>
      <c r="AQ362">
        <v>1</v>
      </c>
      <c r="AR362">
        <f t="shared" si="5"/>
        <v>0</v>
      </c>
      <c r="AS362">
        <v>1</v>
      </c>
      <c r="AT362" t="s">
        <v>135</v>
      </c>
      <c r="AU362">
        <v>44</v>
      </c>
    </row>
    <row r="363" spans="1:47">
      <c r="A363" t="s">
        <v>1376</v>
      </c>
      <c r="C363">
        <v>310</v>
      </c>
      <c r="D363" t="s">
        <v>1377</v>
      </c>
      <c r="E363">
        <v>132</v>
      </c>
      <c r="F363" t="s">
        <v>1378</v>
      </c>
      <c r="G363" t="s">
        <v>219</v>
      </c>
      <c r="H363" t="s">
        <v>260</v>
      </c>
      <c r="I363" t="s">
        <v>1379</v>
      </c>
      <c r="J363">
        <v>0.11612</v>
      </c>
      <c r="K363">
        <v>0</v>
      </c>
      <c r="L363">
        <v>0</v>
      </c>
      <c r="M363">
        <v>0</v>
      </c>
      <c r="N363">
        <v>0</v>
      </c>
      <c r="P363">
        <v>0</v>
      </c>
      <c r="Q363">
        <v>0</v>
      </c>
      <c r="R363">
        <v>0</v>
      </c>
      <c r="S363" t="s">
        <v>223</v>
      </c>
      <c r="T363">
        <v>0</v>
      </c>
      <c r="U363" t="s">
        <v>1376</v>
      </c>
      <c r="Y363">
        <v>0</v>
      </c>
      <c r="AB363">
        <v>0</v>
      </c>
      <c r="AC363">
        <v>0</v>
      </c>
      <c r="AD363">
        <v>0</v>
      </c>
      <c r="AE363">
        <v>0</v>
      </c>
      <c r="AF363">
        <v>0</v>
      </c>
      <c r="AQ363">
        <v>1</v>
      </c>
      <c r="AR363">
        <f t="shared" si="5"/>
        <v>0</v>
      </c>
      <c r="AS363">
        <v>1</v>
      </c>
      <c r="AT363" t="s">
        <v>135</v>
      </c>
      <c r="AU363">
        <v>44</v>
      </c>
    </row>
    <row r="364" spans="1:47">
      <c r="A364" t="s">
        <v>248</v>
      </c>
      <c r="C364">
        <v>310</v>
      </c>
      <c r="E364">
        <v>0</v>
      </c>
      <c r="J364">
        <v>0.11737</v>
      </c>
      <c r="K364">
        <v>1</v>
      </c>
      <c r="L364">
        <v>1</v>
      </c>
      <c r="M364">
        <v>1</v>
      </c>
      <c r="N364">
        <v>1</v>
      </c>
      <c r="O364" t="s">
        <v>225</v>
      </c>
      <c r="P364">
        <v>0</v>
      </c>
      <c r="Q364">
        <v>0</v>
      </c>
      <c r="R364">
        <v>0</v>
      </c>
      <c r="S364" t="s">
        <v>249</v>
      </c>
      <c r="T364">
        <v>0</v>
      </c>
      <c r="X364" t="s">
        <v>225</v>
      </c>
      <c r="Y364">
        <v>0</v>
      </c>
      <c r="AB364">
        <v>1</v>
      </c>
      <c r="AC364">
        <v>1</v>
      </c>
      <c r="AD364">
        <v>0</v>
      </c>
      <c r="AE364">
        <v>0</v>
      </c>
      <c r="AF364">
        <v>0</v>
      </c>
      <c r="AQ364">
        <v>0</v>
      </c>
      <c r="AR364">
        <f t="shared" si="5"/>
        <v>9.68</v>
      </c>
      <c r="AS364">
        <v>1</v>
      </c>
      <c r="AT364" t="s">
        <v>135</v>
      </c>
      <c r="AU364">
        <v>44</v>
      </c>
    </row>
    <row r="365" spans="1:47">
      <c r="A365" t="s">
        <v>1380</v>
      </c>
      <c r="C365">
        <v>310</v>
      </c>
      <c r="D365" t="s">
        <v>1381</v>
      </c>
      <c r="E365">
        <v>132</v>
      </c>
      <c r="F365" t="s">
        <v>1382</v>
      </c>
      <c r="G365" t="s">
        <v>219</v>
      </c>
      <c r="H365" t="s">
        <v>260</v>
      </c>
      <c r="I365" t="s">
        <v>1383</v>
      </c>
      <c r="J365">
        <v>8.4099999999999994E-2</v>
      </c>
      <c r="K365">
        <v>0</v>
      </c>
      <c r="L365">
        <v>0</v>
      </c>
      <c r="M365">
        <v>0</v>
      </c>
      <c r="N365">
        <v>0</v>
      </c>
      <c r="P365">
        <v>0</v>
      </c>
      <c r="Q365">
        <v>0</v>
      </c>
      <c r="R365">
        <v>0</v>
      </c>
      <c r="S365" t="s">
        <v>223</v>
      </c>
      <c r="T365">
        <v>0</v>
      </c>
      <c r="U365" t="s">
        <v>1380</v>
      </c>
      <c r="Y365">
        <v>0</v>
      </c>
      <c r="AB365">
        <v>0</v>
      </c>
      <c r="AC365">
        <v>0</v>
      </c>
      <c r="AD365">
        <v>0</v>
      </c>
      <c r="AE365">
        <v>0</v>
      </c>
      <c r="AF365">
        <v>0</v>
      </c>
      <c r="AQ365">
        <v>1</v>
      </c>
      <c r="AR365">
        <f t="shared" si="5"/>
        <v>0</v>
      </c>
      <c r="AS365">
        <v>1</v>
      </c>
      <c r="AT365" t="s">
        <v>135</v>
      </c>
      <c r="AU365">
        <v>44</v>
      </c>
    </row>
    <row r="366" spans="1:47">
      <c r="A366" t="s">
        <v>1384</v>
      </c>
      <c r="C366">
        <v>310</v>
      </c>
      <c r="D366" t="s">
        <v>1385</v>
      </c>
      <c r="E366">
        <v>101</v>
      </c>
      <c r="F366" t="s">
        <v>1386</v>
      </c>
      <c r="G366" t="s">
        <v>219</v>
      </c>
      <c r="H366" t="s">
        <v>220</v>
      </c>
      <c r="I366" t="s">
        <v>1387</v>
      </c>
      <c r="J366">
        <v>0.11185</v>
      </c>
      <c r="K366">
        <v>0</v>
      </c>
      <c r="L366">
        <v>0</v>
      </c>
      <c r="M366">
        <v>1</v>
      </c>
      <c r="N366">
        <v>1</v>
      </c>
      <c r="O366" t="s">
        <v>659</v>
      </c>
      <c r="P366">
        <v>1</v>
      </c>
      <c r="Q366">
        <v>1</v>
      </c>
      <c r="R366">
        <v>5000</v>
      </c>
      <c r="S366" t="s">
        <v>223</v>
      </c>
      <c r="T366">
        <v>0</v>
      </c>
      <c r="U366" t="s">
        <v>1384</v>
      </c>
      <c r="V366" t="s">
        <v>927</v>
      </c>
      <c r="W366" t="s">
        <v>659</v>
      </c>
      <c r="X366" t="s">
        <v>659</v>
      </c>
      <c r="Y366">
        <v>5000</v>
      </c>
      <c r="AB366">
        <v>0</v>
      </c>
      <c r="AC366">
        <v>0</v>
      </c>
      <c r="AD366">
        <v>3</v>
      </c>
      <c r="AE366">
        <v>1034</v>
      </c>
      <c r="AF366">
        <v>1</v>
      </c>
      <c r="AQ366">
        <v>1</v>
      </c>
      <c r="AR366">
        <f t="shared" si="5"/>
        <v>0</v>
      </c>
      <c r="AS366">
        <v>1</v>
      </c>
      <c r="AT366" t="s">
        <v>135</v>
      </c>
      <c r="AU366">
        <v>44</v>
      </c>
    </row>
    <row r="367" spans="1:47">
      <c r="A367" t="s">
        <v>1388</v>
      </c>
      <c r="C367">
        <v>310</v>
      </c>
      <c r="D367" t="s">
        <v>1377</v>
      </c>
      <c r="E367">
        <v>132</v>
      </c>
      <c r="F367" t="s">
        <v>1378</v>
      </c>
      <c r="G367" t="s">
        <v>219</v>
      </c>
      <c r="H367" t="s">
        <v>260</v>
      </c>
      <c r="I367" t="s">
        <v>1389</v>
      </c>
      <c r="J367">
        <v>0.11766</v>
      </c>
      <c r="K367">
        <v>0</v>
      </c>
      <c r="L367">
        <v>0</v>
      </c>
      <c r="M367">
        <v>0</v>
      </c>
      <c r="N367">
        <v>0</v>
      </c>
      <c r="P367">
        <v>0</v>
      </c>
      <c r="Q367">
        <v>0</v>
      </c>
      <c r="R367">
        <v>0</v>
      </c>
      <c r="S367" t="s">
        <v>223</v>
      </c>
      <c r="T367">
        <v>0</v>
      </c>
      <c r="U367" t="s">
        <v>1388</v>
      </c>
      <c r="Y367">
        <v>0</v>
      </c>
      <c r="AB367">
        <v>0</v>
      </c>
      <c r="AC367">
        <v>0</v>
      </c>
      <c r="AD367">
        <v>0</v>
      </c>
      <c r="AE367">
        <v>0</v>
      </c>
      <c r="AF367">
        <v>0</v>
      </c>
      <c r="AQ367">
        <v>1</v>
      </c>
      <c r="AR367">
        <f t="shared" si="5"/>
        <v>0</v>
      </c>
      <c r="AS367">
        <v>1</v>
      </c>
      <c r="AT367" t="s">
        <v>135</v>
      </c>
      <c r="AU367">
        <v>44</v>
      </c>
    </row>
    <row r="368" spans="1:47">
      <c r="A368" t="s">
        <v>1100</v>
      </c>
      <c r="C368">
        <v>310</v>
      </c>
      <c r="D368" t="s">
        <v>1101</v>
      </c>
      <c r="E368">
        <v>101</v>
      </c>
      <c r="F368" t="s">
        <v>1102</v>
      </c>
      <c r="G368" t="s">
        <v>219</v>
      </c>
      <c r="H368" t="s">
        <v>220</v>
      </c>
      <c r="I368" t="s">
        <v>1104</v>
      </c>
      <c r="J368">
        <v>5.1220400000000001</v>
      </c>
      <c r="K368">
        <v>1</v>
      </c>
      <c r="L368">
        <v>1</v>
      </c>
      <c r="M368">
        <v>1</v>
      </c>
      <c r="N368">
        <v>1</v>
      </c>
      <c r="O368" t="s">
        <v>225</v>
      </c>
      <c r="P368">
        <v>0</v>
      </c>
      <c r="Q368">
        <v>1</v>
      </c>
      <c r="R368">
        <v>1100</v>
      </c>
      <c r="S368" t="s">
        <v>223</v>
      </c>
      <c r="T368">
        <v>1100</v>
      </c>
      <c r="U368" t="s">
        <v>1100</v>
      </c>
      <c r="V368" t="s">
        <v>455</v>
      </c>
      <c r="W368" t="s">
        <v>225</v>
      </c>
      <c r="X368" t="s">
        <v>225</v>
      </c>
      <c r="Y368">
        <v>1100</v>
      </c>
      <c r="AB368">
        <v>1</v>
      </c>
      <c r="AC368">
        <v>1</v>
      </c>
      <c r="AD368">
        <v>3</v>
      </c>
      <c r="AE368">
        <v>2708</v>
      </c>
      <c r="AF368">
        <v>2</v>
      </c>
      <c r="AQ368">
        <v>2</v>
      </c>
      <c r="AR368">
        <f t="shared" si="5"/>
        <v>9.68</v>
      </c>
      <c r="AS368">
        <v>1</v>
      </c>
      <c r="AT368" t="s">
        <v>138</v>
      </c>
      <c r="AU368">
        <v>47</v>
      </c>
    </row>
    <row r="369" spans="1:47">
      <c r="A369" t="s">
        <v>1390</v>
      </c>
      <c r="B369" t="s">
        <v>293</v>
      </c>
      <c r="C369">
        <v>310</v>
      </c>
      <c r="D369" t="s">
        <v>1233</v>
      </c>
      <c r="E369">
        <v>0</v>
      </c>
      <c r="J369">
        <v>0.10995000000000001</v>
      </c>
      <c r="K369">
        <v>0</v>
      </c>
      <c r="L369">
        <v>0</v>
      </c>
      <c r="M369">
        <v>0</v>
      </c>
      <c r="N369">
        <v>0</v>
      </c>
      <c r="P369">
        <v>0</v>
      </c>
      <c r="Q369">
        <v>0</v>
      </c>
      <c r="R369">
        <v>0</v>
      </c>
      <c r="S369" t="s">
        <v>296</v>
      </c>
      <c r="T369">
        <v>0</v>
      </c>
      <c r="Y369">
        <v>0</v>
      </c>
      <c r="AB369">
        <v>0</v>
      </c>
      <c r="AC369">
        <v>0</v>
      </c>
      <c r="AD369">
        <v>0</v>
      </c>
      <c r="AE369">
        <v>0</v>
      </c>
      <c r="AF369">
        <v>0</v>
      </c>
      <c r="AG369" t="s">
        <v>845</v>
      </c>
      <c r="AQ369">
        <v>1</v>
      </c>
      <c r="AR369">
        <f t="shared" si="5"/>
        <v>0</v>
      </c>
      <c r="AS369">
        <v>1</v>
      </c>
      <c r="AT369" t="s">
        <v>135</v>
      </c>
      <c r="AU369">
        <v>44</v>
      </c>
    </row>
    <row r="370" spans="1:47">
      <c r="A370" t="s">
        <v>1391</v>
      </c>
      <c r="C370">
        <v>310</v>
      </c>
      <c r="D370" t="s">
        <v>1392</v>
      </c>
      <c r="E370">
        <v>131</v>
      </c>
      <c r="F370" t="s">
        <v>1393</v>
      </c>
      <c r="H370" t="s">
        <v>407</v>
      </c>
      <c r="I370" t="s">
        <v>1394</v>
      </c>
      <c r="J370">
        <v>0.62346999999999997</v>
      </c>
      <c r="K370">
        <v>0</v>
      </c>
      <c r="L370">
        <v>0</v>
      </c>
      <c r="M370">
        <v>0</v>
      </c>
      <c r="N370">
        <v>0</v>
      </c>
      <c r="P370">
        <v>0</v>
      </c>
      <c r="Q370">
        <v>0</v>
      </c>
      <c r="R370">
        <v>0</v>
      </c>
      <c r="S370" t="s">
        <v>223</v>
      </c>
      <c r="T370">
        <v>0</v>
      </c>
      <c r="U370" t="s">
        <v>1391</v>
      </c>
      <c r="Y370">
        <v>0</v>
      </c>
      <c r="AB370">
        <v>0</v>
      </c>
      <c r="AC370">
        <v>0</v>
      </c>
      <c r="AD370">
        <v>0</v>
      </c>
      <c r="AE370">
        <v>0</v>
      </c>
      <c r="AF370">
        <v>0</v>
      </c>
      <c r="AQ370">
        <v>1</v>
      </c>
      <c r="AR370">
        <f t="shared" si="5"/>
        <v>0</v>
      </c>
      <c r="AS370">
        <v>1</v>
      </c>
      <c r="AT370" t="s">
        <v>138</v>
      </c>
      <c r="AU370">
        <v>47</v>
      </c>
    </row>
    <row r="371" spans="1:47">
      <c r="A371" t="s">
        <v>1395</v>
      </c>
      <c r="C371">
        <v>310</v>
      </c>
      <c r="D371" t="s">
        <v>1396</v>
      </c>
      <c r="E371">
        <v>101</v>
      </c>
      <c r="F371" t="s">
        <v>1397</v>
      </c>
      <c r="G371" t="s">
        <v>219</v>
      </c>
      <c r="H371" t="s">
        <v>220</v>
      </c>
      <c r="I371" t="s">
        <v>1398</v>
      </c>
      <c r="J371">
        <v>0.14874000000000001</v>
      </c>
      <c r="K371">
        <v>0</v>
      </c>
      <c r="L371">
        <v>0</v>
      </c>
      <c r="M371">
        <v>1</v>
      </c>
      <c r="N371">
        <v>1</v>
      </c>
      <c r="O371" t="s">
        <v>659</v>
      </c>
      <c r="P371">
        <v>1</v>
      </c>
      <c r="Q371">
        <v>1</v>
      </c>
      <c r="R371">
        <v>20900</v>
      </c>
      <c r="S371" t="s">
        <v>223</v>
      </c>
      <c r="T371">
        <v>0</v>
      </c>
      <c r="U371" t="s">
        <v>1395</v>
      </c>
      <c r="V371" t="s">
        <v>893</v>
      </c>
      <c r="W371" t="s">
        <v>659</v>
      </c>
      <c r="X371" t="s">
        <v>659</v>
      </c>
      <c r="Y371">
        <v>20900</v>
      </c>
      <c r="AB371">
        <v>0</v>
      </c>
      <c r="AC371">
        <v>0</v>
      </c>
      <c r="AD371">
        <v>3</v>
      </c>
      <c r="AE371">
        <v>904</v>
      </c>
      <c r="AF371">
        <v>1</v>
      </c>
      <c r="AQ371">
        <v>1</v>
      </c>
      <c r="AR371">
        <f t="shared" si="5"/>
        <v>0</v>
      </c>
      <c r="AS371">
        <v>1</v>
      </c>
      <c r="AT371" t="s">
        <v>135</v>
      </c>
      <c r="AU371">
        <v>44</v>
      </c>
    </row>
    <row r="372" spans="1:47">
      <c r="A372" t="s">
        <v>1399</v>
      </c>
      <c r="C372">
        <v>310</v>
      </c>
      <c r="D372" t="s">
        <v>1400</v>
      </c>
      <c r="E372">
        <v>132</v>
      </c>
      <c r="F372" t="s">
        <v>1401</v>
      </c>
      <c r="G372" t="s">
        <v>219</v>
      </c>
      <c r="H372" t="s">
        <v>260</v>
      </c>
      <c r="I372" t="s">
        <v>1402</v>
      </c>
      <c r="J372">
        <v>0.47582000000000002</v>
      </c>
      <c r="K372">
        <v>0</v>
      </c>
      <c r="L372">
        <v>0</v>
      </c>
      <c r="M372">
        <v>0</v>
      </c>
      <c r="N372">
        <v>0</v>
      </c>
      <c r="P372">
        <v>0</v>
      </c>
      <c r="Q372">
        <v>0</v>
      </c>
      <c r="R372">
        <v>0</v>
      </c>
      <c r="S372" t="s">
        <v>223</v>
      </c>
      <c r="T372">
        <v>0</v>
      </c>
      <c r="U372" t="s">
        <v>1399</v>
      </c>
      <c r="Y372">
        <v>0</v>
      </c>
      <c r="AB372">
        <v>0</v>
      </c>
      <c r="AC372">
        <v>0</v>
      </c>
      <c r="AD372">
        <v>0</v>
      </c>
      <c r="AE372">
        <v>0</v>
      </c>
      <c r="AF372">
        <v>0</v>
      </c>
      <c r="AQ372">
        <v>3</v>
      </c>
      <c r="AR372">
        <f t="shared" si="5"/>
        <v>0</v>
      </c>
      <c r="AS372">
        <v>1</v>
      </c>
      <c r="AT372" t="s">
        <v>135</v>
      </c>
      <c r="AU372">
        <v>44</v>
      </c>
    </row>
    <row r="373" spans="1:47">
      <c r="A373" t="s">
        <v>1403</v>
      </c>
      <c r="C373">
        <v>310</v>
      </c>
      <c r="D373" t="s">
        <v>1404</v>
      </c>
      <c r="E373">
        <v>903</v>
      </c>
      <c r="F373" t="s">
        <v>821</v>
      </c>
      <c r="G373" t="s">
        <v>219</v>
      </c>
      <c r="H373" t="s">
        <v>822</v>
      </c>
      <c r="I373" t="s">
        <v>1405</v>
      </c>
      <c r="J373">
        <v>3.5E-4</v>
      </c>
      <c r="K373">
        <v>0</v>
      </c>
      <c r="L373">
        <v>0</v>
      </c>
      <c r="M373">
        <v>0</v>
      </c>
      <c r="N373">
        <v>0</v>
      </c>
      <c r="P373">
        <v>0</v>
      </c>
      <c r="Q373">
        <v>0</v>
      </c>
      <c r="R373">
        <v>0</v>
      </c>
      <c r="S373" t="s">
        <v>223</v>
      </c>
      <c r="T373">
        <v>0</v>
      </c>
      <c r="U373" t="s">
        <v>1403</v>
      </c>
      <c r="Y373">
        <v>0</v>
      </c>
      <c r="AB373">
        <v>0</v>
      </c>
      <c r="AC373">
        <v>0</v>
      </c>
      <c r="AD373">
        <v>0</v>
      </c>
      <c r="AE373">
        <v>0</v>
      </c>
      <c r="AF373">
        <v>0</v>
      </c>
      <c r="AQ373">
        <v>0</v>
      </c>
      <c r="AR373">
        <f t="shared" si="5"/>
        <v>0</v>
      </c>
      <c r="AS373">
        <v>1</v>
      </c>
      <c r="AT373" t="s">
        <v>135</v>
      </c>
      <c r="AU373">
        <v>44</v>
      </c>
    </row>
    <row r="374" spans="1:47">
      <c r="A374" t="s">
        <v>1406</v>
      </c>
      <c r="C374">
        <v>310</v>
      </c>
      <c r="D374" t="s">
        <v>1407</v>
      </c>
      <c r="E374">
        <v>101</v>
      </c>
      <c r="F374" t="s">
        <v>1408</v>
      </c>
      <c r="G374" t="s">
        <v>219</v>
      </c>
      <c r="H374" t="s">
        <v>220</v>
      </c>
      <c r="I374" t="s">
        <v>1409</v>
      </c>
      <c r="J374">
        <v>0.11907</v>
      </c>
      <c r="K374">
        <v>0</v>
      </c>
      <c r="L374">
        <v>0</v>
      </c>
      <c r="M374">
        <v>1</v>
      </c>
      <c r="N374">
        <v>1</v>
      </c>
      <c r="O374" t="s">
        <v>659</v>
      </c>
      <c r="P374">
        <v>1</v>
      </c>
      <c r="Q374">
        <v>1</v>
      </c>
      <c r="R374">
        <v>1300</v>
      </c>
      <c r="S374" t="s">
        <v>223</v>
      </c>
      <c r="T374">
        <v>0</v>
      </c>
      <c r="U374" t="s">
        <v>1406</v>
      </c>
      <c r="V374" t="s">
        <v>893</v>
      </c>
      <c r="W374" t="s">
        <v>659</v>
      </c>
      <c r="X374" t="s">
        <v>659</v>
      </c>
      <c r="Y374">
        <v>1300</v>
      </c>
      <c r="AB374">
        <v>0</v>
      </c>
      <c r="AC374">
        <v>0</v>
      </c>
      <c r="AD374">
        <v>3</v>
      </c>
      <c r="AE374">
        <v>1030</v>
      </c>
      <c r="AF374">
        <v>1</v>
      </c>
      <c r="AQ374">
        <v>1</v>
      </c>
      <c r="AR374">
        <f t="shared" si="5"/>
        <v>0</v>
      </c>
      <c r="AS374">
        <v>1</v>
      </c>
      <c r="AT374" t="s">
        <v>135</v>
      </c>
      <c r="AU374">
        <v>44</v>
      </c>
    </row>
    <row r="375" spans="1:47">
      <c r="A375" t="s">
        <v>1410</v>
      </c>
      <c r="C375">
        <v>310</v>
      </c>
      <c r="D375" t="s">
        <v>1411</v>
      </c>
      <c r="E375">
        <v>109</v>
      </c>
      <c r="F375" t="s">
        <v>1412</v>
      </c>
      <c r="G375" t="s">
        <v>219</v>
      </c>
      <c r="H375" t="s">
        <v>743</v>
      </c>
      <c r="I375" t="s">
        <v>1413</v>
      </c>
      <c r="J375">
        <v>0.30055999999999999</v>
      </c>
      <c r="K375">
        <v>0</v>
      </c>
      <c r="L375">
        <v>0</v>
      </c>
      <c r="M375">
        <v>2</v>
      </c>
      <c r="N375">
        <v>2</v>
      </c>
      <c r="O375" t="s">
        <v>659</v>
      </c>
      <c r="P375">
        <v>1</v>
      </c>
      <c r="Q375">
        <v>1</v>
      </c>
      <c r="R375">
        <v>22400</v>
      </c>
      <c r="S375" t="s">
        <v>223</v>
      </c>
      <c r="T375">
        <v>0</v>
      </c>
      <c r="U375" t="s">
        <v>1410</v>
      </c>
      <c r="V375" t="s">
        <v>933</v>
      </c>
      <c r="W375" t="s">
        <v>659</v>
      </c>
      <c r="X375" t="s">
        <v>659</v>
      </c>
      <c r="Y375">
        <v>22400</v>
      </c>
      <c r="AB375">
        <v>0</v>
      </c>
      <c r="AC375">
        <v>0</v>
      </c>
      <c r="AD375">
        <v>3</v>
      </c>
      <c r="AE375">
        <v>1552</v>
      </c>
      <c r="AF375">
        <v>1</v>
      </c>
      <c r="AQ375">
        <v>2</v>
      </c>
      <c r="AR375">
        <f t="shared" si="5"/>
        <v>0</v>
      </c>
      <c r="AS375">
        <v>1</v>
      </c>
      <c r="AT375" t="s">
        <v>135</v>
      </c>
      <c r="AU375">
        <v>44</v>
      </c>
    </row>
    <row r="376" spans="1:47">
      <c r="A376" t="s">
        <v>1414</v>
      </c>
      <c r="C376">
        <v>310</v>
      </c>
      <c r="D376" t="s">
        <v>1415</v>
      </c>
      <c r="E376">
        <v>132</v>
      </c>
      <c r="F376" t="s">
        <v>1416</v>
      </c>
      <c r="G376" t="s">
        <v>219</v>
      </c>
      <c r="H376" t="s">
        <v>260</v>
      </c>
      <c r="I376" t="s">
        <v>1417</v>
      </c>
      <c r="J376">
        <v>0.11759</v>
      </c>
      <c r="K376">
        <v>0</v>
      </c>
      <c r="L376">
        <v>0</v>
      </c>
      <c r="M376">
        <v>0</v>
      </c>
      <c r="N376">
        <v>0</v>
      </c>
      <c r="P376">
        <v>0</v>
      </c>
      <c r="Q376">
        <v>0</v>
      </c>
      <c r="R376">
        <v>0</v>
      </c>
      <c r="S376" t="s">
        <v>223</v>
      </c>
      <c r="T376">
        <v>0</v>
      </c>
      <c r="U376" t="s">
        <v>1414</v>
      </c>
      <c r="Y376">
        <v>0</v>
      </c>
      <c r="AB376">
        <v>0</v>
      </c>
      <c r="AC376">
        <v>0</v>
      </c>
      <c r="AD376">
        <v>0</v>
      </c>
      <c r="AE376">
        <v>0</v>
      </c>
      <c r="AF376">
        <v>0</v>
      </c>
      <c r="AQ376">
        <v>1</v>
      </c>
      <c r="AR376">
        <f t="shared" si="5"/>
        <v>0</v>
      </c>
      <c r="AS376">
        <v>1</v>
      </c>
      <c r="AT376" t="s">
        <v>135</v>
      </c>
      <c r="AU376">
        <v>44</v>
      </c>
    </row>
    <row r="377" spans="1:47">
      <c r="A377" t="s">
        <v>1418</v>
      </c>
      <c r="C377">
        <v>310</v>
      </c>
      <c r="D377" t="s">
        <v>1419</v>
      </c>
      <c r="E377">
        <v>903</v>
      </c>
      <c r="F377" t="s">
        <v>821</v>
      </c>
      <c r="G377" t="s">
        <v>219</v>
      </c>
      <c r="H377" t="s">
        <v>833</v>
      </c>
      <c r="I377" t="s">
        <v>1420</v>
      </c>
      <c r="J377">
        <v>2.1829999999999999E-2</v>
      </c>
      <c r="K377">
        <v>0</v>
      </c>
      <c r="L377">
        <v>0</v>
      </c>
      <c r="M377">
        <v>0</v>
      </c>
      <c r="N377">
        <v>0</v>
      </c>
      <c r="P377">
        <v>0</v>
      </c>
      <c r="Q377">
        <v>0</v>
      </c>
      <c r="R377">
        <v>0</v>
      </c>
      <c r="S377" t="s">
        <v>223</v>
      </c>
      <c r="T377">
        <v>0</v>
      </c>
      <c r="U377" t="s">
        <v>1418</v>
      </c>
      <c r="Y377">
        <v>0</v>
      </c>
      <c r="AB377">
        <v>0</v>
      </c>
      <c r="AC377">
        <v>0</v>
      </c>
      <c r="AD377">
        <v>0</v>
      </c>
      <c r="AE377">
        <v>0</v>
      </c>
      <c r="AF377">
        <v>0</v>
      </c>
      <c r="AQ377">
        <v>1</v>
      </c>
      <c r="AR377">
        <f t="shared" si="5"/>
        <v>0</v>
      </c>
      <c r="AS377">
        <v>1</v>
      </c>
      <c r="AT377" t="s">
        <v>135</v>
      </c>
      <c r="AU377">
        <v>44</v>
      </c>
    </row>
    <row r="378" spans="1:47">
      <c r="A378" t="s">
        <v>1421</v>
      </c>
      <c r="C378">
        <v>310</v>
      </c>
      <c r="D378" t="s">
        <v>1422</v>
      </c>
      <c r="E378">
        <v>101</v>
      </c>
      <c r="F378" t="s">
        <v>1423</v>
      </c>
      <c r="G378" t="s">
        <v>219</v>
      </c>
      <c r="H378" t="s">
        <v>220</v>
      </c>
      <c r="I378" t="s">
        <v>1424</v>
      </c>
      <c r="J378">
        <v>0.12903000000000001</v>
      </c>
      <c r="K378">
        <v>0</v>
      </c>
      <c r="L378">
        <v>0</v>
      </c>
      <c r="M378">
        <v>1</v>
      </c>
      <c r="N378">
        <v>1</v>
      </c>
      <c r="O378" t="s">
        <v>659</v>
      </c>
      <c r="P378">
        <v>1</v>
      </c>
      <c r="Q378">
        <v>1</v>
      </c>
      <c r="R378">
        <v>5900</v>
      </c>
      <c r="S378" t="s">
        <v>223</v>
      </c>
      <c r="T378">
        <v>0</v>
      </c>
      <c r="U378" t="s">
        <v>1421</v>
      </c>
      <c r="V378" t="s">
        <v>933</v>
      </c>
      <c r="W378" t="s">
        <v>659</v>
      </c>
      <c r="X378" t="s">
        <v>659</v>
      </c>
      <c r="Y378">
        <v>5900</v>
      </c>
      <c r="AB378">
        <v>0</v>
      </c>
      <c r="AC378">
        <v>0</v>
      </c>
      <c r="AD378">
        <v>3</v>
      </c>
      <c r="AE378">
        <v>660</v>
      </c>
      <c r="AF378">
        <v>1</v>
      </c>
      <c r="AQ378">
        <v>2</v>
      </c>
      <c r="AR378">
        <f t="shared" si="5"/>
        <v>0</v>
      </c>
      <c r="AS378">
        <v>1</v>
      </c>
      <c r="AT378" t="s">
        <v>135</v>
      </c>
      <c r="AU378">
        <v>44</v>
      </c>
    </row>
    <row r="379" spans="1:47">
      <c r="A379" t="s">
        <v>1425</v>
      </c>
      <c r="C379">
        <v>310</v>
      </c>
      <c r="D379" t="s">
        <v>1426</v>
      </c>
      <c r="E379">
        <v>101</v>
      </c>
      <c r="F379" t="s">
        <v>1427</v>
      </c>
      <c r="G379" t="s">
        <v>219</v>
      </c>
      <c r="H379" t="s">
        <v>220</v>
      </c>
      <c r="I379" t="s">
        <v>1428</v>
      </c>
      <c r="J379">
        <v>0.31752999999999998</v>
      </c>
      <c r="K379">
        <v>0</v>
      </c>
      <c r="L379">
        <v>0</v>
      </c>
      <c r="M379">
        <v>1</v>
      </c>
      <c r="N379">
        <v>1</v>
      </c>
      <c r="O379" t="s">
        <v>659</v>
      </c>
      <c r="P379">
        <v>1</v>
      </c>
      <c r="Q379">
        <v>2</v>
      </c>
      <c r="R379">
        <v>11600</v>
      </c>
      <c r="S379" t="s">
        <v>223</v>
      </c>
      <c r="T379">
        <v>0</v>
      </c>
      <c r="U379" t="s">
        <v>1425</v>
      </c>
      <c r="V379" t="s">
        <v>933</v>
      </c>
      <c r="W379" t="s">
        <v>659</v>
      </c>
      <c r="X379" t="s">
        <v>659</v>
      </c>
      <c r="Y379">
        <v>5800</v>
      </c>
      <c r="AB379">
        <v>0</v>
      </c>
      <c r="AC379">
        <v>0</v>
      </c>
      <c r="AD379">
        <v>4</v>
      </c>
      <c r="AE379">
        <v>1992</v>
      </c>
      <c r="AF379">
        <v>2</v>
      </c>
      <c r="AQ379">
        <v>1</v>
      </c>
      <c r="AR379">
        <f t="shared" si="5"/>
        <v>0</v>
      </c>
      <c r="AS379">
        <v>1</v>
      </c>
      <c r="AT379" t="s">
        <v>135</v>
      </c>
      <c r="AU379">
        <v>44</v>
      </c>
    </row>
    <row r="380" spans="1:47">
      <c r="A380" t="s">
        <v>1429</v>
      </c>
      <c r="C380">
        <v>310</v>
      </c>
      <c r="D380" t="s">
        <v>1430</v>
      </c>
      <c r="E380">
        <v>132</v>
      </c>
      <c r="F380" t="s">
        <v>1431</v>
      </c>
      <c r="G380" t="s">
        <v>219</v>
      </c>
      <c r="H380" t="s">
        <v>260</v>
      </c>
      <c r="I380" t="s">
        <v>1432</v>
      </c>
      <c r="J380">
        <v>0.18486</v>
      </c>
      <c r="K380">
        <v>0</v>
      </c>
      <c r="L380">
        <v>0</v>
      </c>
      <c r="M380">
        <v>0</v>
      </c>
      <c r="N380">
        <v>0</v>
      </c>
      <c r="P380">
        <v>0</v>
      </c>
      <c r="Q380">
        <v>0</v>
      </c>
      <c r="R380">
        <v>0</v>
      </c>
      <c r="S380" t="s">
        <v>223</v>
      </c>
      <c r="T380">
        <v>0</v>
      </c>
      <c r="U380" t="s">
        <v>1429</v>
      </c>
      <c r="Y380">
        <v>0</v>
      </c>
      <c r="AB380">
        <v>0</v>
      </c>
      <c r="AC380">
        <v>0</v>
      </c>
      <c r="AD380">
        <v>0</v>
      </c>
      <c r="AE380">
        <v>0</v>
      </c>
      <c r="AF380">
        <v>0</v>
      </c>
      <c r="AQ380">
        <v>1</v>
      </c>
      <c r="AR380">
        <f t="shared" si="5"/>
        <v>0</v>
      </c>
      <c r="AS380">
        <v>1</v>
      </c>
      <c r="AT380" t="s">
        <v>138</v>
      </c>
      <c r="AU380">
        <v>47</v>
      </c>
    </row>
    <row r="381" spans="1:47">
      <c r="A381" t="s">
        <v>1433</v>
      </c>
      <c r="C381">
        <v>310</v>
      </c>
      <c r="D381" t="s">
        <v>1434</v>
      </c>
      <c r="E381">
        <v>101</v>
      </c>
      <c r="F381" t="s">
        <v>1435</v>
      </c>
      <c r="G381" t="s">
        <v>1095</v>
      </c>
      <c r="H381" t="s">
        <v>220</v>
      </c>
      <c r="I381" t="s">
        <v>1436</v>
      </c>
      <c r="J381">
        <v>0.1211</v>
      </c>
      <c r="K381">
        <v>0</v>
      </c>
      <c r="L381">
        <v>0</v>
      </c>
      <c r="M381">
        <v>1</v>
      </c>
      <c r="N381">
        <v>1</v>
      </c>
      <c r="O381" t="s">
        <v>659</v>
      </c>
      <c r="P381">
        <v>1</v>
      </c>
      <c r="Q381">
        <v>1</v>
      </c>
      <c r="R381">
        <v>3900</v>
      </c>
      <c r="S381" t="s">
        <v>223</v>
      </c>
      <c r="T381">
        <v>0</v>
      </c>
      <c r="U381" t="s">
        <v>1433</v>
      </c>
      <c r="V381" t="s">
        <v>927</v>
      </c>
      <c r="W381" t="s">
        <v>659</v>
      </c>
      <c r="X381" t="s">
        <v>659</v>
      </c>
      <c r="Y381">
        <v>3900</v>
      </c>
      <c r="AB381">
        <v>0</v>
      </c>
      <c r="AC381">
        <v>0</v>
      </c>
      <c r="AD381">
        <v>2</v>
      </c>
      <c r="AE381">
        <v>652</v>
      </c>
      <c r="AF381">
        <v>1.5</v>
      </c>
      <c r="AQ381">
        <v>1</v>
      </c>
      <c r="AR381">
        <f t="shared" si="5"/>
        <v>0</v>
      </c>
      <c r="AS381">
        <v>1</v>
      </c>
      <c r="AT381" t="s">
        <v>135</v>
      </c>
      <c r="AU381">
        <v>44</v>
      </c>
    </row>
    <row r="382" spans="1:47">
      <c r="A382" t="s">
        <v>1437</v>
      </c>
      <c r="C382">
        <v>310</v>
      </c>
      <c r="D382" t="s">
        <v>1438</v>
      </c>
      <c r="E382">
        <v>903</v>
      </c>
      <c r="F382" t="s">
        <v>821</v>
      </c>
      <c r="G382" t="s">
        <v>219</v>
      </c>
      <c r="H382" t="s">
        <v>833</v>
      </c>
      <c r="I382" t="s">
        <v>1439</v>
      </c>
      <c r="J382">
        <v>1.2753300000000001</v>
      </c>
      <c r="K382">
        <v>0</v>
      </c>
      <c r="L382">
        <v>0</v>
      </c>
      <c r="M382">
        <v>0</v>
      </c>
      <c r="N382">
        <v>0</v>
      </c>
      <c r="P382">
        <v>0</v>
      </c>
      <c r="Q382">
        <v>0</v>
      </c>
      <c r="R382">
        <v>0</v>
      </c>
      <c r="S382" t="s">
        <v>223</v>
      </c>
      <c r="T382">
        <v>0</v>
      </c>
      <c r="U382" t="s">
        <v>1437</v>
      </c>
      <c r="Y382">
        <v>0</v>
      </c>
      <c r="Z382" t="s">
        <v>297</v>
      </c>
      <c r="AA382" t="s">
        <v>223</v>
      </c>
      <c r="AB382">
        <v>0</v>
      </c>
      <c r="AC382">
        <v>0</v>
      </c>
      <c r="AD382">
        <v>0</v>
      </c>
      <c r="AE382">
        <v>0</v>
      </c>
      <c r="AF382">
        <v>0</v>
      </c>
      <c r="AQ382">
        <v>1</v>
      </c>
      <c r="AR382">
        <f t="shared" si="5"/>
        <v>0</v>
      </c>
      <c r="AS382">
        <v>1</v>
      </c>
      <c r="AT382" t="s">
        <v>135</v>
      </c>
      <c r="AU382">
        <v>44</v>
      </c>
    </row>
    <row r="383" spans="1:47">
      <c r="A383" t="s">
        <v>1440</v>
      </c>
      <c r="C383">
        <v>310</v>
      </c>
      <c r="D383" t="s">
        <v>1441</v>
      </c>
      <c r="E383">
        <v>101</v>
      </c>
      <c r="F383" t="s">
        <v>1442</v>
      </c>
      <c r="G383" t="s">
        <v>219</v>
      </c>
      <c r="H383" t="s">
        <v>220</v>
      </c>
      <c r="I383" t="s">
        <v>1443</v>
      </c>
      <c r="J383">
        <v>5.6000000000000001E-2</v>
      </c>
      <c r="K383">
        <v>0</v>
      </c>
      <c r="L383">
        <v>0</v>
      </c>
      <c r="M383">
        <v>1</v>
      </c>
      <c r="N383">
        <v>1</v>
      </c>
      <c r="O383" t="s">
        <v>659</v>
      </c>
      <c r="P383">
        <v>1</v>
      </c>
      <c r="Q383">
        <v>1</v>
      </c>
      <c r="R383">
        <v>0</v>
      </c>
      <c r="S383" t="s">
        <v>223</v>
      </c>
      <c r="T383">
        <v>0</v>
      </c>
      <c r="U383" t="s">
        <v>1440</v>
      </c>
      <c r="V383" t="s">
        <v>927</v>
      </c>
      <c r="W383" t="s">
        <v>659</v>
      </c>
      <c r="X383" t="s">
        <v>659</v>
      </c>
      <c r="Y383">
        <v>0</v>
      </c>
      <c r="AB383">
        <v>0</v>
      </c>
      <c r="AC383">
        <v>0</v>
      </c>
      <c r="AD383">
        <v>2</v>
      </c>
      <c r="AE383">
        <v>584</v>
      </c>
      <c r="AF383">
        <v>1</v>
      </c>
      <c r="AQ383">
        <v>1</v>
      </c>
      <c r="AR383">
        <f t="shared" si="5"/>
        <v>0</v>
      </c>
      <c r="AS383">
        <v>1</v>
      </c>
      <c r="AT383" t="s">
        <v>135</v>
      </c>
      <c r="AU383">
        <v>44</v>
      </c>
    </row>
    <row r="384" spans="1:47">
      <c r="A384" t="s">
        <v>1444</v>
      </c>
      <c r="C384">
        <v>310</v>
      </c>
      <c r="D384" t="s">
        <v>1445</v>
      </c>
      <c r="E384">
        <v>132</v>
      </c>
      <c r="F384" t="s">
        <v>1446</v>
      </c>
      <c r="G384" t="s">
        <v>219</v>
      </c>
      <c r="H384" t="s">
        <v>260</v>
      </c>
      <c r="I384" t="s">
        <v>1447</v>
      </c>
      <c r="J384">
        <v>2.5149999999999999E-2</v>
      </c>
      <c r="K384">
        <v>0</v>
      </c>
      <c r="L384">
        <v>0</v>
      </c>
      <c r="M384">
        <v>0</v>
      </c>
      <c r="N384">
        <v>0</v>
      </c>
      <c r="P384">
        <v>0</v>
      </c>
      <c r="Q384">
        <v>1</v>
      </c>
      <c r="R384">
        <v>200</v>
      </c>
      <c r="S384" t="s">
        <v>223</v>
      </c>
      <c r="T384">
        <v>0</v>
      </c>
      <c r="U384" t="s">
        <v>1444</v>
      </c>
      <c r="Y384">
        <v>200</v>
      </c>
      <c r="AB384">
        <v>0</v>
      </c>
      <c r="AC384">
        <v>0</v>
      </c>
      <c r="AD384">
        <v>0</v>
      </c>
      <c r="AE384">
        <v>0</v>
      </c>
      <c r="AF384">
        <v>0</v>
      </c>
      <c r="AQ384">
        <v>1</v>
      </c>
      <c r="AR384">
        <f t="shared" si="5"/>
        <v>0</v>
      </c>
      <c r="AS384">
        <v>1</v>
      </c>
      <c r="AT384" t="s">
        <v>135</v>
      </c>
      <c r="AU384">
        <v>44</v>
      </c>
    </row>
    <row r="385" spans="1:47">
      <c r="A385" t="s">
        <v>1448</v>
      </c>
      <c r="B385" t="s">
        <v>293</v>
      </c>
      <c r="C385">
        <v>310</v>
      </c>
      <c r="D385" t="s">
        <v>1233</v>
      </c>
      <c r="E385">
        <v>0</v>
      </c>
      <c r="J385">
        <v>0.12297</v>
      </c>
      <c r="K385">
        <v>1</v>
      </c>
      <c r="L385">
        <v>1</v>
      </c>
      <c r="M385">
        <v>1</v>
      </c>
      <c r="N385">
        <v>1</v>
      </c>
      <c r="O385" t="s">
        <v>225</v>
      </c>
      <c r="P385">
        <v>0</v>
      </c>
      <c r="Q385">
        <v>0</v>
      </c>
      <c r="R385">
        <v>0</v>
      </c>
      <c r="S385" t="s">
        <v>296</v>
      </c>
      <c r="T385">
        <v>0</v>
      </c>
      <c r="X385" t="s">
        <v>225</v>
      </c>
      <c r="Y385">
        <v>0</v>
      </c>
      <c r="AB385">
        <v>1</v>
      </c>
      <c r="AC385">
        <v>1</v>
      </c>
      <c r="AD385">
        <v>0</v>
      </c>
      <c r="AE385">
        <v>0</v>
      </c>
      <c r="AF385">
        <v>0</v>
      </c>
      <c r="AG385" t="s">
        <v>845</v>
      </c>
      <c r="AQ385">
        <v>1</v>
      </c>
      <c r="AR385">
        <f t="shared" si="5"/>
        <v>9.68</v>
      </c>
      <c r="AS385">
        <v>1</v>
      </c>
      <c r="AT385" t="s">
        <v>135</v>
      </c>
      <c r="AU385">
        <v>44</v>
      </c>
    </row>
    <row r="386" spans="1:47">
      <c r="A386" t="s">
        <v>1449</v>
      </c>
      <c r="C386">
        <v>310</v>
      </c>
      <c r="D386" t="s">
        <v>1450</v>
      </c>
      <c r="E386">
        <v>903</v>
      </c>
      <c r="F386" t="s">
        <v>821</v>
      </c>
      <c r="G386" t="s">
        <v>219</v>
      </c>
      <c r="H386" t="s">
        <v>833</v>
      </c>
      <c r="I386" t="s">
        <v>1451</v>
      </c>
      <c r="J386">
        <v>8.1012599999999999</v>
      </c>
      <c r="K386">
        <v>0</v>
      </c>
      <c r="L386">
        <v>0</v>
      </c>
      <c r="M386">
        <v>0</v>
      </c>
      <c r="N386">
        <v>0</v>
      </c>
      <c r="P386">
        <v>0</v>
      </c>
      <c r="Q386">
        <v>1</v>
      </c>
      <c r="R386">
        <v>0</v>
      </c>
      <c r="S386" t="s">
        <v>223</v>
      </c>
      <c r="T386">
        <v>0</v>
      </c>
      <c r="U386" t="s">
        <v>1449</v>
      </c>
      <c r="Y386">
        <v>0</v>
      </c>
      <c r="AB386">
        <v>0</v>
      </c>
      <c r="AC386">
        <v>0</v>
      </c>
      <c r="AD386">
        <v>0</v>
      </c>
      <c r="AE386">
        <v>0</v>
      </c>
      <c r="AF386">
        <v>0</v>
      </c>
      <c r="AQ386">
        <v>1</v>
      </c>
      <c r="AR386">
        <f t="shared" ref="AR386:AR449" si="6">AB386*9.68*VLOOKUP(AU386,atten,10,FALSE)</f>
        <v>0</v>
      </c>
      <c r="AS386">
        <v>1</v>
      </c>
      <c r="AT386" t="s">
        <v>135</v>
      </c>
      <c r="AU386">
        <v>44</v>
      </c>
    </row>
    <row r="387" spans="1:47">
      <c r="A387" t="s">
        <v>1452</v>
      </c>
      <c r="C387">
        <v>310</v>
      </c>
      <c r="D387" t="s">
        <v>1453</v>
      </c>
      <c r="E387">
        <v>101</v>
      </c>
      <c r="F387" t="s">
        <v>1454</v>
      </c>
      <c r="G387" t="s">
        <v>219</v>
      </c>
      <c r="H387" t="s">
        <v>220</v>
      </c>
      <c r="I387" t="s">
        <v>1455</v>
      </c>
      <c r="J387">
        <v>1.2645</v>
      </c>
      <c r="K387">
        <v>1</v>
      </c>
      <c r="L387">
        <v>1</v>
      </c>
      <c r="M387">
        <v>1</v>
      </c>
      <c r="N387">
        <v>1</v>
      </c>
      <c r="O387" t="s">
        <v>225</v>
      </c>
      <c r="P387">
        <v>0</v>
      </c>
      <c r="Q387">
        <v>1</v>
      </c>
      <c r="R387">
        <v>8100</v>
      </c>
      <c r="S387" t="s">
        <v>223</v>
      </c>
      <c r="T387">
        <v>8100</v>
      </c>
      <c r="U387" t="s">
        <v>1452</v>
      </c>
      <c r="V387" t="s">
        <v>413</v>
      </c>
      <c r="W387" t="s">
        <v>225</v>
      </c>
      <c r="X387" t="s">
        <v>225</v>
      </c>
      <c r="Y387">
        <v>8100</v>
      </c>
      <c r="AB387">
        <v>1</v>
      </c>
      <c r="AC387">
        <v>1</v>
      </c>
      <c r="AD387">
        <v>3</v>
      </c>
      <c r="AE387">
        <v>1250</v>
      </c>
      <c r="AF387">
        <v>1</v>
      </c>
      <c r="AQ387">
        <v>3</v>
      </c>
      <c r="AR387">
        <f t="shared" si="6"/>
        <v>9.68</v>
      </c>
      <c r="AS387">
        <v>1</v>
      </c>
      <c r="AT387" t="s">
        <v>138</v>
      </c>
      <c r="AU387">
        <v>47</v>
      </c>
    </row>
    <row r="388" spans="1:47">
      <c r="A388" t="s">
        <v>1456</v>
      </c>
      <c r="C388">
        <v>310</v>
      </c>
      <c r="D388" t="s">
        <v>1457</v>
      </c>
      <c r="E388">
        <v>101</v>
      </c>
      <c r="F388" t="s">
        <v>1458</v>
      </c>
      <c r="G388" t="s">
        <v>219</v>
      </c>
      <c r="H388" t="s">
        <v>220</v>
      </c>
      <c r="I388" t="s">
        <v>1459</v>
      </c>
      <c r="J388">
        <v>6.3579999999999998E-2</v>
      </c>
      <c r="K388">
        <v>0</v>
      </c>
      <c r="L388">
        <v>0</v>
      </c>
      <c r="M388">
        <v>1</v>
      </c>
      <c r="N388">
        <v>1</v>
      </c>
      <c r="O388" t="s">
        <v>659</v>
      </c>
      <c r="P388">
        <v>1</v>
      </c>
      <c r="Q388">
        <v>1</v>
      </c>
      <c r="R388">
        <v>6700</v>
      </c>
      <c r="S388" t="s">
        <v>223</v>
      </c>
      <c r="T388">
        <v>0</v>
      </c>
      <c r="U388" t="s">
        <v>1456</v>
      </c>
      <c r="V388" t="s">
        <v>927</v>
      </c>
      <c r="W388" t="s">
        <v>659</v>
      </c>
      <c r="X388" t="s">
        <v>659</v>
      </c>
      <c r="Y388">
        <v>6700</v>
      </c>
      <c r="AB388">
        <v>0</v>
      </c>
      <c r="AC388">
        <v>0</v>
      </c>
      <c r="AD388">
        <v>2</v>
      </c>
      <c r="AE388">
        <v>814</v>
      </c>
      <c r="AF388">
        <v>1</v>
      </c>
      <c r="AQ388">
        <v>1</v>
      </c>
      <c r="AR388">
        <f t="shared" si="6"/>
        <v>0</v>
      </c>
      <c r="AS388">
        <v>1</v>
      </c>
      <c r="AT388" t="s">
        <v>135</v>
      </c>
      <c r="AU388">
        <v>44</v>
      </c>
    </row>
    <row r="389" spans="1:47">
      <c r="A389" t="s">
        <v>1460</v>
      </c>
      <c r="C389">
        <v>310</v>
      </c>
      <c r="D389" t="s">
        <v>1461</v>
      </c>
      <c r="E389">
        <v>101</v>
      </c>
      <c r="F389" t="s">
        <v>1462</v>
      </c>
      <c r="G389" t="s">
        <v>324</v>
      </c>
      <c r="H389" t="s">
        <v>220</v>
      </c>
      <c r="I389" t="s">
        <v>1463</v>
      </c>
      <c r="J389">
        <v>3.2666599999999999</v>
      </c>
      <c r="K389">
        <v>1</v>
      </c>
      <c r="L389">
        <v>1</v>
      </c>
      <c r="M389">
        <v>1</v>
      </c>
      <c r="N389">
        <v>1</v>
      </c>
      <c r="O389" t="s">
        <v>225</v>
      </c>
      <c r="P389">
        <v>0</v>
      </c>
      <c r="Q389">
        <v>2</v>
      </c>
      <c r="R389">
        <v>14600</v>
      </c>
      <c r="S389" t="s">
        <v>223</v>
      </c>
      <c r="T389">
        <v>14600</v>
      </c>
      <c r="U389" t="s">
        <v>1460</v>
      </c>
      <c r="X389" t="s">
        <v>225</v>
      </c>
      <c r="Y389">
        <v>7300</v>
      </c>
      <c r="AB389">
        <v>1</v>
      </c>
      <c r="AC389">
        <v>1</v>
      </c>
      <c r="AD389">
        <v>3</v>
      </c>
      <c r="AE389">
        <v>2450</v>
      </c>
      <c r="AF389">
        <v>2</v>
      </c>
      <c r="AQ389">
        <v>1</v>
      </c>
      <c r="AR389">
        <f t="shared" si="6"/>
        <v>9.68</v>
      </c>
      <c r="AS389">
        <v>1</v>
      </c>
      <c r="AT389" t="s">
        <v>138</v>
      </c>
      <c r="AU389">
        <v>47</v>
      </c>
    </row>
    <row r="390" spans="1:47">
      <c r="A390" t="s">
        <v>1464</v>
      </c>
      <c r="C390">
        <v>310</v>
      </c>
      <c r="D390" t="s">
        <v>1465</v>
      </c>
      <c r="E390">
        <v>101</v>
      </c>
      <c r="F390" t="s">
        <v>1382</v>
      </c>
      <c r="H390" t="s">
        <v>220</v>
      </c>
      <c r="I390" t="s">
        <v>1466</v>
      </c>
      <c r="J390">
        <v>0.11641</v>
      </c>
      <c r="K390">
        <v>0</v>
      </c>
      <c r="L390">
        <v>0</v>
      </c>
      <c r="M390">
        <v>1</v>
      </c>
      <c r="N390">
        <v>1</v>
      </c>
      <c r="O390" t="s">
        <v>659</v>
      </c>
      <c r="P390">
        <v>1</v>
      </c>
      <c r="Q390">
        <v>1</v>
      </c>
      <c r="R390">
        <v>5300</v>
      </c>
      <c r="S390" t="s">
        <v>223</v>
      </c>
      <c r="T390">
        <v>0</v>
      </c>
      <c r="U390" t="s">
        <v>1464</v>
      </c>
      <c r="V390" t="s">
        <v>933</v>
      </c>
      <c r="W390" t="s">
        <v>659</v>
      </c>
      <c r="X390" t="s">
        <v>659</v>
      </c>
      <c r="Y390">
        <v>5300</v>
      </c>
      <c r="AB390">
        <v>0</v>
      </c>
      <c r="AC390">
        <v>0</v>
      </c>
      <c r="AD390">
        <v>2</v>
      </c>
      <c r="AE390">
        <v>1750</v>
      </c>
      <c r="AF390">
        <v>1</v>
      </c>
      <c r="AQ390">
        <v>1</v>
      </c>
      <c r="AR390">
        <f t="shared" si="6"/>
        <v>0</v>
      </c>
      <c r="AS390">
        <v>1</v>
      </c>
      <c r="AT390" t="s">
        <v>135</v>
      </c>
      <c r="AU390">
        <v>44</v>
      </c>
    </row>
    <row r="391" spans="1:47">
      <c r="A391" t="s">
        <v>1467</v>
      </c>
      <c r="C391">
        <v>310</v>
      </c>
      <c r="D391" t="s">
        <v>1468</v>
      </c>
      <c r="E391">
        <v>101</v>
      </c>
      <c r="F391" t="s">
        <v>1469</v>
      </c>
      <c r="G391" t="s">
        <v>219</v>
      </c>
      <c r="H391" t="s">
        <v>220</v>
      </c>
      <c r="I391" t="s">
        <v>1470</v>
      </c>
      <c r="J391">
        <v>0.11495</v>
      </c>
      <c r="K391">
        <v>0</v>
      </c>
      <c r="L391">
        <v>0</v>
      </c>
      <c r="M391">
        <v>1</v>
      </c>
      <c r="N391">
        <v>1</v>
      </c>
      <c r="O391" t="s">
        <v>659</v>
      </c>
      <c r="P391">
        <v>1</v>
      </c>
      <c r="Q391">
        <v>1</v>
      </c>
      <c r="R391">
        <v>15200</v>
      </c>
      <c r="S391" t="s">
        <v>223</v>
      </c>
      <c r="T391">
        <v>0</v>
      </c>
      <c r="U391" t="s">
        <v>1467</v>
      </c>
      <c r="V391" t="s">
        <v>927</v>
      </c>
      <c r="W391" t="s">
        <v>659</v>
      </c>
      <c r="X391" t="s">
        <v>659</v>
      </c>
      <c r="Y391">
        <v>15200</v>
      </c>
      <c r="AB391">
        <v>0</v>
      </c>
      <c r="AC391">
        <v>0</v>
      </c>
      <c r="AD391">
        <v>3</v>
      </c>
      <c r="AE391">
        <v>1112</v>
      </c>
      <c r="AF391">
        <v>1</v>
      </c>
      <c r="AQ391">
        <v>1</v>
      </c>
      <c r="AR391">
        <f t="shared" si="6"/>
        <v>0</v>
      </c>
      <c r="AS391">
        <v>1</v>
      </c>
      <c r="AT391" t="s">
        <v>135</v>
      </c>
      <c r="AU391">
        <v>44</v>
      </c>
    </row>
    <row r="392" spans="1:47">
      <c r="A392" t="s">
        <v>1471</v>
      </c>
      <c r="C392">
        <v>310</v>
      </c>
      <c r="D392" t="s">
        <v>1472</v>
      </c>
      <c r="E392">
        <v>101</v>
      </c>
      <c r="F392" t="s">
        <v>1473</v>
      </c>
      <c r="G392" t="s">
        <v>219</v>
      </c>
      <c r="H392" t="s">
        <v>220</v>
      </c>
      <c r="I392" t="s">
        <v>1474</v>
      </c>
      <c r="J392">
        <v>5.1499999999999997E-2</v>
      </c>
      <c r="K392">
        <v>0</v>
      </c>
      <c r="L392">
        <v>0</v>
      </c>
      <c r="M392">
        <v>1</v>
      </c>
      <c r="N392">
        <v>1</v>
      </c>
      <c r="O392" t="s">
        <v>659</v>
      </c>
      <c r="P392">
        <v>1</v>
      </c>
      <c r="Q392">
        <v>1</v>
      </c>
      <c r="R392">
        <v>9400</v>
      </c>
      <c r="S392" t="s">
        <v>223</v>
      </c>
      <c r="T392">
        <v>0</v>
      </c>
      <c r="U392" t="s">
        <v>1471</v>
      </c>
      <c r="V392" t="s">
        <v>893</v>
      </c>
      <c r="W392" t="s">
        <v>659</v>
      </c>
      <c r="X392" t="s">
        <v>659</v>
      </c>
      <c r="Y392">
        <v>9400</v>
      </c>
      <c r="AB392">
        <v>0</v>
      </c>
      <c r="AC392">
        <v>0</v>
      </c>
      <c r="AD392">
        <v>3</v>
      </c>
      <c r="AE392">
        <v>786</v>
      </c>
      <c r="AF392">
        <v>1</v>
      </c>
      <c r="AQ392">
        <v>1</v>
      </c>
      <c r="AR392">
        <f t="shared" si="6"/>
        <v>0</v>
      </c>
      <c r="AS392">
        <v>1</v>
      </c>
      <c r="AT392" t="s">
        <v>135</v>
      </c>
      <c r="AU392">
        <v>44</v>
      </c>
    </row>
    <row r="393" spans="1:47">
      <c r="A393" t="s">
        <v>1475</v>
      </c>
      <c r="C393">
        <v>310</v>
      </c>
      <c r="D393" t="s">
        <v>1256</v>
      </c>
      <c r="E393">
        <v>132</v>
      </c>
      <c r="F393" t="s">
        <v>1476</v>
      </c>
      <c r="G393" t="s">
        <v>219</v>
      </c>
      <c r="H393" t="s">
        <v>260</v>
      </c>
      <c r="I393" t="s">
        <v>1477</v>
      </c>
      <c r="J393">
        <v>0.10055</v>
      </c>
      <c r="K393">
        <v>0</v>
      </c>
      <c r="L393">
        <v>0</v>
      </c>
      <c r="M393">
        <v>0</v>
      </c>
      <c r="N393">
        <v>0</v>
      </c>
      <c r="P393">
        <v>0</v>
      </c>
      <c r="Q393">
        <v>0</v>
      </c>
      <c r="R393">
        <v>0</v>
      </c>
      <c r="S393" t="s">
        <v>223</v>
      </c>
      <c r="T393">
        <v>0</v>
      </c>
      <c r="U393" t="s">
        <v>1475</v>
      </c>
      <c r="Y393">
        <v>0</v>
      </c>
      <c r="AB393">
        <v>0</v>
      </c>
      <c r="AC393">
        <v>0</v>
      </c>
      <c r="AD393">
        <v>0</v>
      </c>
      <c r="AE393">
        <v>0</v>
      </c>
      <c r="AF393">
        <v>0</v>
      </c>
      <c r="AQ393">
        <v>1</v>
      </c>
      <c r="AR393">
        <f t="shared" si="6"/>
        <v>0</v>
      </c>
      <c r="AS393">
        <v>1</v>
      </c>
      <c r="AT393" t="s">
        <v>135</v>
      </c>
      <c r="AU393">
        <v>44</v>
      </c>
    </row>
    <row r="394" spans="1:47">
      <c r="A394" t="s">
        <v>1478</v>
      </c>
      <c r="C394">
        <v>310</v>
      </c>
      <c r="D394" t="s">
        <v>1445</v>
      </c>
      <c r="E394">
        <v>132</v>
      </c>
      <c r="F394" t="s">
        <v>1479</v>
      </c>
      <c r="G394" t="s">
        <v>219</v>
      </c>
      <c r="H394" t="s">
        <v>260</v>
      </c>
      <c r="I394" t="s">
        <v>1480</v>
      </c>
      <c r="J394">
        <v>3.7819999999999999E-2</v>
      </c>
      <c r="K394">
        <v>0</v>
      </c>
      <c r="L394">
        <v>0</v>
      </c>
      <c r="M394">
        <v>0</v>
      </c>
      <c r="N394">
        <v>0</v>
      </c>
      <c r="P394">
        <v>0</v>
      </c>
      <c r="Q394">
        <v>0</v>
      </c>
      <c r="R394">
        <v>0</v>
      </c>
      <c r="S394" t="s">
        <v>223</v>
      </c>
      <c r="T394">
        <v>0</v>
      </c>
      <c r="U394" t="s">
        <v>1478</v>
      </c>
      <c r="Y394">
        <v>0</v>
      </c>
      <c r="AB394">
        <v>0</v>
      </c>
      <c r="AC394">
        <v>0</v>
      </c>
      <c r="AD394">
        <v>0</v>
      </c>
      <c r="AE394">
        <v>0</v>
      </c>
      <c r="AF394">
        <v>0</v>
      </c>
      <c r="AQ394">
        <v>1</v>
      </c>
      <c r="AR394">
        <f t="shared" si="6"/>
        <v>0</v>
      </c>
      <c r="AS394">
        <v>1</v>
      </c>
      <c r="AT394" t="s">
        <v>135</v>
      </c>
      <c r="AU394">
        <v>44</v>
      </c>
    </row>
    <row r="395" spans="1:47">
      <c r="A395" t="s">
        <v>1481</v>
      </c>
      <c r="C395">
        <v>310</v>
      </c>
      <c r="D395" t="s">
        <v>1482</v>
      </c>
      <c r="E395">
        <v>132</v>
      </c>
      <c r="F395" t="s">
        <v>1483</v>
      </c>
      <c r="G395" t="s">
        <v>219</v>
      </c>
      <c r="H395" t="s">
        <v>260</v>
      </c>
      <c r="I395" t="s">
        <v>1484</v>
      </c>
      <c r="J395">
        <v>0.15075</v>
      </c>
      <c r="K395">
        <v>0</v>
      </c>
      <c r="L395">
        <v>0</v>
      </c>
      <c r="M395">
        <v>0</v>
      </c>
      <c r="N395">
        <v>0</v>
      </c>
      <c r="P395">
        <v>0</v>
      </c>
      <c r="Q395">
        <v>0</v>
      </c>
      <c r="R395">
        <v>0</v>
      </c>
      <c r="S395" t="s">
        <v>223</v>
      </c>
      <c r="T395">
        <v>0</v>
      </c>
      <c r="U395" t="s">
        <v>1481</v>
      </c>
      <c r="Y395">
        <v>0</v>
      </c>
      <c r="AB395">
        <v>0</v>
      </c>
      <c r="AC395">
        <v>0</v>
      </c>
      <c r="AD395">
        <v>0</v>
      </c>
      <c r="AE395">
        <v>0</v>
      </c>
      <c r="AF395">
        <v>0</v>
      </c>
      <c r="AQ395">
        <v>1</v>
      </c>
      <c r="AR395">
        <f t="shared" si="6"/>
        <v>0</v>
      </c>
      <c r="AS395">
        <v>1</v>
      </c>
      <c r="AT395" t="s">
        <v>138</v>
      </c>
      <c r="AU395">
        <v>47</v>
      </c>
    </row>
    <row r="396" spans="1:47">
      <c r="A396" t="s">
        <v>1485</v>
      </c>
      <c r="C396">
        <v>310</v>
      </c>
      <c r="D396" t="s">
        <v>1404</v>
      </c>
      <c r="E396">
        <v>903</v>
      </c>
      <c r="F396" t="s">
        <v>821</v>
      </c>
      <c r="G396" t="s">
        <v>219</v>
      </c>
      <c r="H396" t="s">
        <v>833</v>
      </c>
      <c r="I396" t="s">
        <v>1486</v>
      </c>
      <c r="J396">
        <v>8.0310000000000006E-2</v>
      </c>
      <c r="K396">
        <v>0</v>
      </c>
      <c r="L396">
        <v>0</v>
      </c>
      <c r="M396">
        <v>0</v>
      </c>
      <c r="N396">
        <v>0</v>
      </c>
      <c r="P396">
        <v>0</v>
      </c>
      <c r="Q396">
        <v>0</v>
      </c>
      <c r="R396">
        <v>0</v>
      </c>
      <c r="S396" t="s">
        <v>223</v>
      </c>
      <c r="T396">
        <v>0</v>
      </c>
      <c r="U396" t="s">
        <v>1485</v>
      </c>
      <c r="Y396">
        <v>0</v>
      </c>
      <c r="AB396">
        <v>0</v>
      </c>
      <c r="AC396">
        <v>0</v>
      </c>
      <c r="AD396">
        <v>0</v>
      </c>
      <c r="AE396">
        <v>0</v>
      </c>
      <c r="AF396">
        <v>0</v>
      </c>
      <c r="AQ396">
        <v>1</v>
      </c>
      <c r="AR396">
        <f t="shared" si="6"/>
        <v>0</v>
      </c>
      <c r="AS396">
        <v>1</v>
      </c>
      <c r="AT396" t="s">
        <v>135</v>
      </c>
      <c r="AU396">
        <v>44</v>
      </c>
    </row>
    <row r="397" spans="1:47">
      <c r="A397" t="s">
        <v>1487</v>
      </c>
      <c r="C397">
        <v>310</v>
      </c>
      <c r="D397" t="s">
        <v>1488</v>
      </c>
      <c r="E397">
        <v>101</v>
      </c>
      <c r="F397" t="s">
        <v>1489</v>
      </c>
      <c r="G397" t="s">
        <v>219</v>
      </c>
      <c r="H397" t="s">
        <v>220</v>
      </c>
      <c r="I397" t="s">
        <v>1490</v>
      </c>
      <c r="J397">
        <v>0.10133</v>
      </c>
      <c r="K397">
        <v>0</v>
      </c>
      <c r="L397">
        <v>0</v>
      </c>
      <c r="M397">
        <v>1</v>
      </c>
      <c r="N397">
        <v>1</v>
      </c>
      <c r="O397" t="s">
        <v>659</v>
      </c>
      <c r="P397">
        <v>1</v>
      </c>
      <c r="Q397">
        <v>1</v>
      </c>
      <c r="R397">
        <v>400</v>
      </c>
      <c r="S397" t="s">
        <v>223</v>
      </c>
      <c r="T397">
        <v>0</v>
      </c>
      <c r="U397" t="s">
        <v>1487</v>
      </c>
      <c r="V397" t="s">
        <v>893</v>
      </c>
      <c r="W397" t="s">
        <v>659</v>
      </c>
      <c r="X397" t="s">
        <v>659</v>
      </c>
      <c r="Y397">
        <v>400</v>
      </c>
      <c r="AB397">
        <v>0</v>
      </c>
      <c r="AC397">
        <v>0</v>
      </c>
      <c r="AD397">
        <v>3</v>
      </c>
      <c r="AE397">
        <v>660</v>
      </c>
      <c r="AF397">
        <v>1</v>
      </c>
      <c r="AQ397">
        <v>1</v>
      </c>
      <c r="AR397">
        <f t="shared" si="6"/>
        <v>0</v>
      </c>
      <c r="AS397">
        <v>1</v>
      </c>
      <c r="AT397" t="s">
        <v>135</v>
      </c>
      <c r="AU397">
        <v>44</v>
      </c>
    </row>
    <row r="398" spans="1:47">
      <c r="A398" t="s">
        <v>1491</v>
      </c>
      <c r="C398">
        <v>310</v>
      </c>
      <c r="D398" t="s">
        <v>1492</v>
      </c>
      <c r="E398">
        <v>109</v>
      </c>
      <c r="F398" t="s">
        <v>1493</v>
      </c>
      <c r="G398" t="s">
        <v>219</v>
      </c>
      <c r="H398" t="s">
        <v>743</v>
      </c>
      <c r="I398" t="s">
        <v>1494</v>
      </c>
      <c r="J398">
        <v>0.12562000000000001</v>
      </c>
      <c r="K398">
        <v>0</v>
      </c>
      <c r="L398">
        <v>0</v>
      </c>
      <c r="M398">
        <v>2</v>
      </c>
      <c r="N398">
        <v>2</v>
      </c>
      <c r="O398" t="s">
        <v>659</v>
      </c>
      <c r="P398">
        <v>1</v>
      </c>
      <c r="Q398">
        <v>2</v>
      </c>
      <c r="R398">
        <v>2900</v>
      </c>
      <c r="S398" t="s">
        <v>223</v>
      </c>
      <c r="T398">
        <v>0</v>
      </c>
      <c r="U398" t="s">
        <v>1491</v>
      </c>
      <c r="V398" t="s">
        <v>927</v>
      </c>
      <c r="W398" t="s">
        <v>659</v>
      </c>
      <c r="X398" t="s">
        <v>659</v>
      </c>
      <c r="Y398">
        <v>1450</v>
      </c>
      <c r="AB398">
        <v>0</v>
      </c>
      <c r="AC398">
        <v>0</v>
      </c>
      <c r="AD398">
        <v>2</v>
      </c>
      <c r="AE398">
        <v>400</v>
      </c>
      <c r="AF398">
        <v>1</v>
      </c>
      <c r="AQ398">
        <v>1</v>
      </c>
      <c r="AR398">
        <f t="shared" si="6"/>
        <v>0</v>
      </c>
      <c r="AS398">
        <v>1</v>
      </c>
      <c r="AT398" t="s">
        <v>135</v>
      </c>
      <c r="AU398">
        <v>44</v>
      </c>
    </row>
    <row r="399" spans="1:47">
      <c r="A399" t="s">
        <v>1495</v>
      </c>
      <c r="C399">
        <v>310</v>
      </c>
      <c r="D399" t="s">
        <v>1496</v>
      </c>
      <c r="E399">
        <v>101</v>
      </c>
      <c r="F399" t="s">
        <v>1497</v>
      </c>
      <c r="G399" t="s">
        <v>219</v>
      </c>
      <c r="H399" t="s">
        <v>220</v>
      </c>
      <c r="I399" t="s">
        <v>1498</v>
      </c>
      <c r="J399">
        <v>0.11302</v>
      </c>
      <c r="K399">
        <v>0</v>
      </c>
      <c r="L399">
        <v>0</v>
      </c>
      <c r="M399">
        <v>1</v>
      </c>
      <c r="N399">
        <v>1</v>
      </c>
      <c r="O399" t="s">
        <v>659</v>
      </c>
      <c r="P399">
        <v>1</v>
      </c>
      <c r="Q399">
        <v>1</v>
      </c>
      <c r="R399">
        <v>1000</v>
      </c>
      <c r="S399" t="s">
        <v>223</v>
      </c>
      <c r="T399">
        <v>0</v>
      </c>
      <c r="U399" t="s">
        <v>1495</v>
      </c>
      <c r="V399" t="s">
        <v>893</v>
      </c>
      <c r="W399" t="s">
        <v>659</v>
      </c>
      <c r="X399" t="s">
        <v>659</v>
      </c>
      <c r="Y399">
        <v>1000</v>
      </c>
      <c r="AB399">
        <v>0</v>
      </c>
      <c r="AC399">
        <v>0</v>
      </c>
      <c r="AD399">
        <v>2</v>
      </c>
      <c r="AE399">
        <v>593</v>
      </c>
      <c r="AF399">
        <v>1</v>
      </c>
      <c r="AQ399">
        <v>1</v>
      </c>
      <c r="AR399">
        <f t="shared" si="6"/>
        <v>0</v>
      </c>
      <c r="AS399">
        <v>1</v>
      </c>
      <c r="AT399" t="s">
        <v>135</v>
      </c>
      <c r="AU399">
        <v>44</v>
      </c>
    </row>
    <row r="400" spans="1:47">
      <c r="A400" t="s">
        <v>248</v>
      </c>
      <c r="C400">
        <v>310</v>
      </c>
      <c r="E400">
        <v>0</v>
      </c>
      <c r="J400">
        <v>1.1129999999999999E-2</v>
      </c>
      <c r="K400">
        <v>0</v>
      </c>
      <c r="L400">
        <v>0</v>
      </c>
      <c r="M400">
        <v>0</v>
      </c>
      <c r="N400">
        <v>0</v>
      </c>
      <c r="P400">
        <v>0</v>
      </c>
      <c r="Q400">
        <v>0</v>
      </c>
      <c r="R400">
        <v>0</v>
      </c>
      <c r="S400" t="s">
        <v>249</v>
      </c>
      <c r="T400">
        <v>0</v>
      </c>
      <c r="Y400">
        <v>0</v>
      </c>
      <c r="AB400">
        <v>0</v>
      </c>
      <c r="AC400">
        <v>0</v>
      </c>
      <c r="AD400">
        <v>0</v>
      </c>
      <c r="AE400">
        <v>0</v>
      </c>
      <c r="AF400">
        <v>0</v>
      </c>
      <c r="AQ400">
        <v>0</v>
      </c>
      <c r="AR400">
        <f t="shared" si="6"/>
        <v>0</v>
      </c>
      <c r="AS400">
        <v>1</v>
      </c>
      <c r="AT400" t="s">
        <v>138</v>
      </c>
      <c r="AU400">
        <v>47</v>
      </c>
    </row>
    <row r="401" spans="1:47">
      <c r="A401" t="s">
        <v>1499</v>
      </c>
      <c r="C401">
        <v>310</v>
      </c>
      <c r="D401" t="s">
        <v>1500</v>
      </c>
      <c r="E401">
        <v>109</v>
      </c>
      <c r="F401" t="s">
        <v>1501</v>
      </c>
      <c r="G401" t="s">
        <v>219</v>
      </c>
      <c r="H401" t="s">
        <v>743</v>
      </c>
      <c r="I401" t="s">
        <v>1502</v>
      </c>
      <c r="J401">
        <v>0.12119000000000001</v>
      </c>
      <c r="K401">
        <v>0</v>
      </c>
      <c r="L401">
        <v>0</v>
      </c>
      <c r="M401">
        <v>2</v>
      </c>
      <c r="N401">
        <v>2</v>
      </c>
      <c r="O401" t="s">
        <v>659</v>
      </c>
      <c r="P401">
        <v>1</v>
      </c>
      <c r="Q401">
        <v>2</v>
      </c>
      <c r="R401">
        <v>2000</v>
      </c>
      <c r="S401" t="s">
        <v>223</v>
      </c>
      <c r="T401">
        <v>0</v>
      </c>
      <c r="U401" t="s">
        <v>1499</v>
      </c>
      <c r="V401" t="s">
        <v>927</v>
      </c>
      <c r="W401" t="s">
        <v>659</v>
      </c>
      <c r="X401" t="s">
        <v>659</v>
      </c>
      <c r="Y401">
        <v>1000</v>
      </c>
      <c r="AB401">
        <v>0</v>
      </c>
      <c r="AC401">
        <v>0</v>
      </c>
      <c r="AD401">
        <v>2</v>
      </c>
      <c r="AE401">
        <v>730</v>
      </c>
      <c r="AF401">
        <v>1</v>
      </c>
      <c r="AQ401">
        <v>1</v>
      </c>
      <c r="AR401">
        <f t="shared" si="6"/>
        <v>0</v>
      </c>
      <c r="AS401">
        <v>1</v>
      </c>
      <c r="AT401" t="s">
        <v>135</v>
      </c>
      <c r="AU401">
        <v>44</v>
      </c>
    </row>
    <row r="402" spans="1:47">
      <c r="A402" t="s">
        <v>1503</v>
      </c>
      <c r="C402">
        <v>310</v>
      </c>
      <c r="D402" t="s">
        <v>1504</v>
      </c>
      <c r="E402">
        <v>803</v>
      </c>
      <c r="F402" t="s">
        <v>1505</v>
      </c>
      <c r="G402" t="s">
        <v>324</v>
      </c>
      <c r="H402" t="s">
        <v>1506</v>
      </c>
      <c r="I402" t="s">
        <v>1507</v>
      </c>
      <c r="J402">
        <v>6.1108399999999996</v>
      </c>
      <c r="K402">
        <v>0</v>
      </c>
      <c r="L402">
        <v>0</v>
      </c>
      <c r="M402">
        <v>0</v>
      </c>
      <c r="N402">
        <v>0</v>
      </c>
      <c r="P402">
        <v>0</v>
      </c>
      <c r="Q402">
        <v>0</v>
      </c>
      <c r="R402">
        <v>0</v>
      </c>
      <c r="S402" t="s">
        <v>223</v>
      </c>
      <c r="T402">
        <v>0</v>
      </c>
      <c r="U402" t="s">
        <v>1503</v>
      </c>
      <c r="Y402">
        <v>0</v>
      </c>
      <c r="AB402">
        <v>0</v>
      </c>
      <c r="AC402">
        <v>0</v>
      </c>
      <c r="AD402">
        <v>0</v>
      </c>
      <c r="AE402">
        <v>0</v>
      </c>
      <c r="AF402">
        <v>0</v>
      </c>
      <c r="AQ402">
        <v>1</v>
      </c>
      <c r="AR402">
        <f t="shared" si="6"/>
        <v>0</v>
      </c>
      <c r="AS402">
        <v>1</v>
      </c>
      <c r="AT402" t="s">
        <v>138</v>
      </c>
      <c r="AU402">
        <v>47</v>
      </c>
    </row>
    <row r="403" spans="1:47">
      <c r="A403" t="s">
        <v>1508</v>
      </c>
      <c r="C403">
        <v>310</v>
      </c>
      <c r="D403" t="s">
        <v>1509</v>
      </c>
      <c r="E403">
        <v>101</v>
      </c>
      <c r="F403" t="s">
        <v>1510</v>
      </c>
      <c r="G403" t="s">
        <v>219</v>
      </c>
      <c r="H403" t="s">
        <v>220</v>
      </c>
      <c r="I403" t="s">
        <v>1511</v>
      </c>
      <c r="J403">
        <v>0.11285000000000001</v>
      </c>
      <c r="K403">
        <v>0</v>
      </c>
      <c r="L403">
        <v>0</v>
      </c>
      <c r="M403">
        <v>1</v>
      </c>
      <c r="N403">
        <v>1</v>
      </c>
      <c r="O403" t="s">
        <v>659</v>
      </c>
      <c r="P403">
        <v>1</v>
      </c>
      <c r="Q403">
        <v>1</v>
      </c>
      <c r="R403">
        <v>8100</v>
      </c>
      <c r="S403" t="s">
        <v>223</v>
      </c>
      <c r="T403">
        <v>0</v>
      </c>
      <c r="U403" t="s">
        <v>1508</v>
      </c>
      <c r="V403" t="s">
        <v>893</v>
      </c>
      <c r="W403" t="s">
        <v>659</v>
      </c>
      <c r="X403" t="s">
        <v>659</v>
      </c>
      <c r="Y403">
        <v>8100</v>
      </c>
      <c r="AB403">
        <v>0</v>
      </c>
      <c r="AC403">
        <v>0</v>
      </c>
      <c r="AD403">
        <v>4</v>
      </c>
      <c r="AE403">
        <v>1584</v>
      </c>
      <c r="AF403">
        <v>2</v>
      </c>
      <c r="AQ403">
        <v>1</v>
      </c>
      <c r="AR403">
        <f t="shared" si="6"/>
        <v>0</v>
      </c>
      <c r="AS403">
        <v>1</v>
      </c>
      <c r="AT403" t="s">
        <v>135</v>
      </c>
      <c r="AU403">
        <v>44</v>
      </c>
    </row>
    <row r="404" spans="1:47">
      <c r="A404" t="s">
        <v>1512</v>
      </c>
      <c r="C404">
        <v>310</v>
      </c>
      <c r="D404" t="s">
        <v>1513</v>
      </c>
      <c r="E404">
        <v>903</v>
      </c>
      <c r="F404" t="s">
        <v>821</v>
      </c>
      <c r="G404" t="s">
        <v>219</v>
      </c>
      <c r="H404" t="s">
        <v>833</v>
      </c>
      <c r="I404" t="s">
        <v>1514</v>
      </c>
      <c r="J404">
        <v>2.673E-2</v>
      </c>
      <c r="K404">
        <v>0</v>
      </c>
      <c r="L404">
        <v>0</v>
      </c>
      <c r="M404">
        <v>0</v>
      </c>
      <c r="N404">
        <v>0</v>
      </c>
      <c r="P404">
        <v>0</v>
      </c>
      <c r="Q404">
        <v>0</v>
      </c>
      <c r="R404">
        <v>0</v>
      </c>
      <c r="S404" t="s">
        <v>223</v>
      </c>
      <c r="T404">
        <v>0</v>
      </c>
      <c r="U404" t="s">
        <v>1512</v>
      </c>
      <c r="Y404">
        <v>0</v>
      </c>
      <c r="AB404">
        <v>0</v>
      </c>
      <c r="AC404">
        <v>0</v>
      </c>
      <c r="AD404">
        <v>0</v>
      </c>
      <c r="AE404">
        <v>0</v>
      </c>
      <c r="AF404">
        <v>0</v>
      </c>
      <c r="AQ404">
        <v>1</v>
      </c>
      <c r="AR404">
        <f t="shared" si="6"/>
        <v>0</v>
      </c>
      <c r="AS404">
        <v>1</v>
      </c>
      <c r="AT404" t="s">
        <v>135</v>
      </c>
      <c r="AU404">
        <v>44</v>
      </c>
    </row>
    <row r="405" spans="1:47">
      <c r="A405" t="s">
        <v>1515</v>
      </c>
      <c r="C405">
        <v>310</v>
      </c>
      <c r="D405" t="s">
        <v>1516</v>
      </c>
      <c r="E405">
        <v>101</v>
      </c>
      <c r="F405" t="s">
        <v>1517</v>
      </c>
      <c r="G405" t="s">
        <v>219</v>
      </c>
      <c r="H405" t="s">
        <v>220</v>
      </c>
      <c r="I405" t="s">
        <v>1518</v>
      </c>
      <c r="J405">
        <v>0.18009</v>
      </c>
      <c r="K405">
        <v>0</v>
      </c>
      <c r="L405">
        <v>0</v>
      </c>
      <c r="M405">
        <v>1</v>
      </c>
      <c r="N405">
        <v>1</v>
      </c>
      <c r="O405" t="s">
        <v>659</v>
      </c>
      <c r="P405">
        <v>1</v>
      </c>
      <c r="Q405">
        <v>1</v>
      </c>
      <c r="R405">
        <v>4800</v>
      </c>
      <c r="S405" t="s">
        <v>223</v>
      </c>
      <c r="T405">
        <v>0</v>
      </c>
      <c r="U405" t="s">
        <v>1515</v>
      </c>
      <c r="V405" t="s">
        <v>933</v>
      </c>
      <c r="W405" t="s">
        <v>659</v>
      </c>
      <c r="X405" t="s">
        <v>659</v>
      </c>
      <c r="Y405">
        <v>4800</v>
      </c>
      <c r="AB405">
        <v>0</v>
      </c>
      <c r="AC405">
        <v>0</v>
      </c>
      <c r="AD405">
        <v>3</v>
      </c>
      <c r="AE405">
        <v>1200</v>
      </c>
      <c r="AF405">
        <v>1</v>
      </c>
      <c r="AQ405">
        <v>1</v>
      </c>
      <c r="AR405">
        <f t="shared" si="6"/>
        <v>0</v>
      </c>
      <c r="AS405">
        <v>1</v>
      </c>
      <c r="AT405" t="s">
        <v>135</v>
      </c>
      <c r="AU405">
        <v>44</v>
      </c>
    </row>
    <row r="406" spans="1:47">
      <c r="A406" t="s">
        <v>1519</v>
      </c>
      <c r="C406">
        <v>310</v>
      </c>
      <c r="D406" t="s">
        <v>1520</v>
      </c>
      <c r="E406">
        <v>101</v>
      </c>
      <c r="F406" t="s">
        <v>1521</v>
      </c>
      <c r="G406" t="s">
        <v>219</v>
      </c>
      <c r="H406" t="s">
        <v>220</v>
      </c>
      <c r="I406" t="s">
        <v>1522</v>
      </c>
      <c r="J406">
        <v>0.13628999999999999</v>
      </c>
      <c r="K406">
        <v>0</v>
      </c>
      <c r="L406">
        <v>0</v>
      </c>
      <c r="M406">
        <v>1</v>
      </c>
      <c r="N406">
        <v>1</v>
      </c>
      <c r="O406" t="s">
        <v>659</v>
      </c>
      <c r="P406">
        <v>1</v>
      </c>
      <c r="Q406">
        <v>1</v>
      </c>
      <c r="R406">
        <v>2900</v>
      </c>
      <c r="S406" t="s">
        <v>243</v>
      </c>
      <c r="T406">
        <v>0</v>
      </c>
      <c r="U406" t="s">
        <v>1519</v>
      </c>
      <c r="V406" t="s">
        <v>893</v>
      </c>
      <c r="W406" t="s">
        <v>659</v>
      </c>
      <c r="X406" t="s">
        <v>659</v>
      </c>
      <c r="Y406">
        <v>2900</v>
      </c>
      <c r="AB406">
        <v>0</v>
      </c>
      <c r="AC406">
        <v>0</v>
      </c>
      <c r="AD406">
        <v>2</v>
      </c>
      <c r="AE406">
        <v>1288</v>
      </c>
      <c r="AF406">
        <v>1.3</v>
      </c>
      <c r="AQ406">
        <v>2</v>
      </c>
      <c r="AR406">
        <f t="shared" si="6"/>
        <v>0</v>
      </c>
      <c r="AS406">
        <v>1</v>
      </c>
      <c r="AT406" t="s">
        <v>135</v>
      </c>
      <c r="AU406">
        <v>44</v>
      </c>
    </row>
    <row r="407" spans="1:47">
      <c r="A407" t="s">
        <v>1523</v>
      </c>
      <c r="C407">
        <v>310</v>
      </c>
      <c r="D407" t="s">
        <v>1524</v>
      </c>
      <c r="E407">
        <v>101</v>
      </c>
      <c r="F407" t="s">
        <v>1525</v>
      </c>
      <c r="G407" t="s">
        <v>219</v>
      </c>
      <c r="H407" t="s">
        <v>220</v>
      </c>
      <c r="I407" t="s">
        <v>1526</v>
      </c>
      <c r="J407">
        <v>7.5259999999999994E-2</v>
      </c>
      <c r="K407">
        <v>0</v>
      </c>
      <c r="L407">
        <v>0</v>
      </c>
      <c r="M407">
        <v>1</v>
      </c>
      <c r="N407">
        <v>1</v>
      </c>
      <c r="O407" t="s">
        <v>659</v>
      </c>
      <c r="P407">
        <v>1</v>
      </c>
      <c r="Q407">
        <v>1</v>
      </c>
      <c r="R407">
        <v>2700</v>
      </c>
      <c r="S407" t="s">
        <v>223</v>
      </c>
      <c r="T407">
        <v>0</v>
      </c>
      <c r="U407" t="s">
        <v>1523</v>
      </c>
      <c r="V407" t="s">
        <v>893</v>
      </c>
      <c r="W407" t="s">
        <v>659</v>
      </c>
      <c r="X407" t="s">
        <v>659</v>
      </c>
      <c r="Y407">
        <v>2700</v>
      </c>
      <c r="AB407">
        <v>0</v>
      </c>
      <c r="AC407">
        <v>0</v>
      </c>
      <c r="AD407">
        <v>3</v>
      </c>
      <c r="AE407">
        <v>779</v>
      </c>
      <c r="AF407">
        <v>1</v>
      </c>
      <c r="AQ407">
        <v>1</v>
      </c>
      <c r="AR407">
        <f t="shared" si="6"/>
        <v>0</v>
      </c>
      <c r="AS407">
        <v>1</v>
      </c>
      <c r="AT407" t="s">
        <v>135</v>
      </c>
      <c r="AU407">
        <v>44</v>
      </c>
    </row>
    <row r="408" spans="1:47">
      <c r="A408" t="s">
        <v>1527</v>
      </c>
      <c r="C408">
        <v>310</v>
      </c>
      <c r="D408" t="s">
        <v>1528</v>
      </c>
      <c r="E408">
        <v>132</v>
      </c>
      <c r="F408" t="s">
        <v>1529</v>
      </c>
      <c r="G408" t="s">
        <v>219</v>
      </c>
      <c r="H408" t="s">
        <v>260</v>
      </c>
      <c r="I408" t="s">
        <v>1530</v>
      </c>
      <c r="J408">
        <v>0.2346</v>
      </c>
      <c r="K408">
        <v>0</v>
      </c>
      <c r="L408">
        <v>0</v>
      </c>
      <c r="M408">
        <v>0</v>
      </c>
      <c r="N408">
        <v>0</v>
      </c>
      <c r="P408">
        <v>0</v>
      </c>
      <c r="Q408">
        <v>0</v>
      </c>
      <c r="R408">
        <v>0</v>
      </c>
      <c r="S408" t="s">
        <v>223</v>
      </c>
      <c r="T408">
        <v>0</v>
      </c>
      <c r="U408" t="s">
        <v>1527</v>
      </c>
      <c r="Y408">
        <v>0</v>
      </c>
      <c r="AB408">
        <v>0</v>
      </c>
      <c r="AC408">
        <v>0</v>
      </c>
      <c r="AD408">
        <v>0</v>
      </c>
      <c r="AE408">
        <v>0</v>
      </c>
      <c r="AF408">
        <v>0</v>
      </c>
      <c r="AQ408">
        <v>1</v>
      </c>
      <c r="AR408">
        <f t="shared" si="6"/>
        <v>0</v>
      </c>
      <c r="AS408">
        <v>1</v>
      </c>
      <c r="AT408" t="s">
        <v>135</v>
      </c>
      <c r="AU408">
        <v>44</v>
      </c>
    </row>
    <row r="409" spans="1:47">
      <c r="A409" t="s">
        <v>1531</v>
      </c>
      <c r="C409">
        <v>310</v>
      </c>
      <c r="D409" t="s">
        <v>1532</v>
      </c>
      <c r="E409">
        <v>101</v>
      </c>
      <c r="F409" t="s">
        <v>1533</v>
      </c>
      <c r="G409" t="s">
        <v>219</v>
      </c>
      <c r="H409" t="s">
        <v>220</v>
      </c>
      <c r="I409" t="s">
        <v>1534</v>
      </c>
      <c r="J409">
        <v>9.6350000000000005E-2</v>
      </c>
      <c r="K409">
        <v>0</v>
      </c>
      <c r="L409">
        <v>0</v>
      </c>
      <c r="M409">
        <v>1</v>
      </c>
      <c r="N409">
        <v>1</v>
      </c>
      <c r="O409" t="s">
        <v>659</v>
      </c>
      <c r="P409">
        <v>1</v>
      </c>
      <c r="Q409">
        <v>1</v>
      </c>
      <c r="R409">
        <v>8100</v>
      </c>
      <c r="S409" t="s">
        <v>243</v>
      </c>
      <c r="T409">
        <v>0</v>
      </c>
      <c r="U409" t="s">
        <v>1531</v>
      </c>
      <c r="V409" t="s">
        <v>933</v>
      </c>
      <c r="W409" t="s">
        <v>659</v>
      </c>
      <c r="X409" t="s">
        <v>659</v>
      </c>
      <c r="Y409">
        <v>8100</v>
      </c>
      <c r="AB409">
        <v>0</v>
      </c>
      <c r="AC409">
        <v>0</v>
      </c>
      <c r="AD409">
        <v>3</v>
      </c>
      <c r="AE409">
        <v>1044</v>
      </c>
      <c r="AF409">
        <v>1</v>
      </c>
      <c r="AQ409">
        <v>3</v>
      </c>
      <c r="AR409">
        <f t="shared" si="6"/>
        <v>0</v>
      </c>
      <c r="AS409">
        <v>1</v>
      </c>
      <c r="AT409" t="s">
        <v>135</v>
      </c>
      <c r="AU409">
        <v>44</v>
      </c>
    </row>
    <row r="410" spans="1:47">
      <c r="A410" t="s">
        <v>1535</v>
      </c>
      <c r="C410">
        <v>310</v>
      </c>
      <c r="D410" t="s">
        <v>1536</v>
      </c>
      <c r="E410">
        <v>101</v>
      </c>
      <c r="F410" t="s">
        <v>1537</v>
      </c>
      <c r="G410" t="s">
        <v>219</v>
      </c>
      <c r="H410" t="s">
        <v>220</v>
      </c>
      <c r="I410" t="s">
        <v>1538</v>
      </c>
      <c r="J410">
        <v>0.12573000000000001</v>
      </c>
      <c r="K410">
        <v>0</v>
      </c>
      <c r="L410">
        <v>0</v>
      </c>
      <c r="M410">
        <v>1</v>
      </c>
      <c r="N410">
        <v>1</v>
      </c>
      <c r="O410" t="s">
        <v>659</v>
      </c>
      <c r="P410">
        <v>1</v>
      </c>
      <c r="Q410">
        <v>1</v>
      </c>
      <c r="R410">
        <v>19400</v>
      </c>
      <c r="S410" t="s">
        <v>223</v>
      </c>
      <c r="T410">
        <v>0</v>
      </c>
      <c r="U410" t="s">
        <v>1535</v>
      </c>
      <c r="V410" t="s">
        <v>927</v>
      </c>
      <c r="W410" t="s">
        <v>659</v>
      </c>
      <c r="X410" t="s">
        <v>659</v>
      </c>
      <c r="Y410">
        <v>19400</v>
      </c>
      <c r="AB410">
        <v>0</v>
      </c>
      <c r="AC410">
        <v>0</v>
      </c>
      <c r="AD410">
        <v>2</v>
      </c>
      <c r="AE410">
        <v>660</v>
      </c>
      <c r="AF410">
        <v>1</v>
      </c>
      <c r="AQ410">
        <v>2</v>
      </c>
      <c r="AR410">
        <f t="shared" si="6"/>
        <v>0</v>
      </c>
      <c r="AS410">
        <v>1</v>
      </c>
      <c r="AT410" t="s">
        <v>135</v>
      </c>
      <c r="AU410">
        <v>44</v>
      </c>
    </row>
    <row r="411" spans="1:47">
      <c r="A411" t="s">
        <v>1539</v>
      </c>
      <c r="C411">
        <v>310</v>
      </c>
      <c r="D411" t="s">
        <v>1540</v>
      </c>
      <c r="E411">
        <v>132</v>
      </c>
      <c r="F411" t="s">
        <v>1541</v>
      </c>
      <c r="G411" t="s">
        <v>219</v>
      </c>
      <c r="H411" t="s">
        <v>260</v>
      </c>
      <c r="I411" t="s">
        <v>1542</v>
      </c>
      <c r="J411">
        <v>4.8120000000000003E-2</v>
      </c>
      <c r="K411">
        <v>0</v>
      </c>
      <c r="L411">
        <v>0</v>
      </c>
      <c r="M411">
        <v>0</v>
      </c>
      <c r="N411">
        <v>0</v>
      </c>
      <c r="P411">
        <v>0</v>
      </c>
      <c r="Q411">
        <v>0</v>
      </c>
      <c r="R411">
        <v>0</v>
      </c>
      <c r="S411" t="s">
        <v>223</v>
      </c>
      <c r="T411">
        <v>0</v>
      </c>
      <c r="U411" t="s">
        <v>1539</v>
      </c>
      <c r="Y411">
        <v>0</v>
      </c>
      <c r="AB411">
        <v>0</v>
      </c>
      <c r="AC411">
        <v>0</v>
      </c>
      <c r="AD411">
        <v>0</v>
      </c>
      <c r="AE411">
        <v>0</v>
      </c>
      <c r="AF411">
        <v>0</v>
      </c>
      <c r="AQ411">
        <v>1</v>
      </c>
      <c r="AR411">
        <f t="shared" si="6"/>
        <v>0</v>
      </c>
      <c r="AS411">
        <v>1</v>
      </c>
      <c r="AT411" t="s">
        <v>135</v>
      </c>
      <c r="AU411">
        <v>44</v>
      </c>
    </row>
    <row r="412" spans="1:47">
      <c r="A412" t="s">
        <v>1543</v>
      </c>
      <c r="C412">
        <v>310</v>
      </c>
      <c r="D412" t="s">
        <v>1544</v>
      </c>
      <c r="E412">
        <v>101</v>
      </c>
      <c r="F412" t="s">
        <v>1545</v>
      </c>
      <c r="G412" t="s">
        <v>219</v>
      </c>
      <c r="H412" t="s">
        <v>220</v>
      </c>
      <c r="I412" t="s">
        <v>1546</v>
      </c>
      <c r="J412">
        <v>0.11600000000000001</v>
      </c>
      <c r="K412">
        <v>0</v>
      </c>
      <c r="L412">
        <v>0</v>
      </c>
      <c r="M412">
        <v>1</v>
      </c>
      <c r="N412">
        <v>1</v>
      </c>
      <c r="O412" t="s">
        <v>659</v>
      </c>
      <c r="P412">
        <v>1</v>
      </c>
      <c r="Q412">
        <v>1</v>
      </c>
      <c r="R412">
        <v>4900</v>
      </c>
      <c r="S412" t="s">
        <v>223</v>
      </c>
      <c r="T412">
        <v>0</v>
      </c>
      <c r="U412" t="s">
        <v>1543</v>
      </c>
      <c r="V412" t="s">
        <v>933</v>
      </c>
      <c r="W412" t="s">
        <v>659</v>
      </c>
      <c r="X412" t="s">
        <v>659</v>
      </c>
      <c r="Y412">
        <v>4900</v>
      </c>
      <c r="AB412">
        <v>0</v>
      </c>
      <c r="AC412">
        <v>0</v>
      </c>
      <c r="AD412">
        <v>3</v>
      </c>
      <c r="AE412">
        <v>947</v>
      </c>
      <c r="AF412">
        <v>1.5</v>
      </c>
      <c r="AQ412">
        <v>1</v>
      </c>
      <c r="AR412">
        <f t="shared" si="6"/>
        <v>0</v>
      </c>
      <c r="AS412">
        <v>1</v>
      </c>
      <c r="AT412" t="s">
        <v>135</v>
      </c>
      <c r="AU412">
        <v>44</v>
      </c>
    </row>
    <row r="413" spans="1:47">
      <c r="A413" t="s">
        <v>1547</v>
      </c>
      <c r="C413">
        <v>310</v>
      </c>
      <c r="D413" t="s">
        <v>1548</v>
      </c>
      <c r="E413">
        <v>101</v>
      </c>
      <c r="F413" t="s">
        <v>1549</v>
      </c>
      <c r="G413" t="s">
        <v>1095</v>
      </c>
      <c r="H413" t="s">
        <v>220</v>
      </c>
      <c r="I413" t="s">
        <v>1550</v>
      </c>
      <c r="J413">
        <v>0.10861999999999999</v>
      </c>
      <c r="K413">
        <v>0</v>
      </c>
      <c r="L413">
        <v>0</v>
      </c>
      <c r="M413">
        <v>1</v>
      </c>
      <c r="N413">
        <v>1</v>
      </c>
      <c r="O413" t="s">
        <v>659</v>
      </c>
      <c r="P413">
        <v>1</v>
      </c>
      <c r="Q413">
        <v>1</v>
      </c>
      <c r="R413">
        <v>4300</v>
      </c>
      <c r="S413" t="s">
        <v>243</v>
      </c>
      <c r="T413">
        <v>0</v>
      </c>
      <c r="U413" t="s">
        <v>1547</v>
      </c>
      <c r="V413" t="s">
        <v>933</v>
      </c>
      <c r="W413" t="s">
        <v>659</v>
      </c>
      <c r="X413" t="s">
        <v>659</v>
      </c>
      <c r="Y413">
        <v>4300</v>
      </c>
      <c r="AB413">
        <v>0</v>
      </c>
      <c r="AC413">
        <v>0</v>
      </c>
      <c r="AD413">
        <v>3</v>
      </c>
      <c r="AE413">
        <v>900</v>
      </c>
      <c r="AF413">
        <v>1</v>
      </c>
      <c r="AQ413">
        <v>2</v>
      </c>
      <c r="AR413">
        <f t="shared" si="6"/>
        <v>0</v>
      </c>
      <c r="AS413">
        <v>1</v>
      </c>
      <c r="AT413" t="s">
        <v>135</v>
      </c>
      <c r="AU413">
        <v>44</v>
      </c>
    </row>
    <row r="414" spans="1:47">
      <c r="A414" t="s">
        <v>1551</v>
      </c>
      <c r="C414">
        <v>310</v>
      </c>
      <c r="D414" t="s">
        <v>1552</v>
      </c>
      <c r="E414">
        <v>101</v>
      </c>
      <c r="F414" t="s">
        <v>1553</v>
      </c>
      <c r="G414" t="s">
        <v>219</v>
      </c>
      <c r="H414" t="s">
        <v>220</v>
      </c>
      <c r="I414" t="s">
        <v>1554</v>
      </c>
      <c r="J414">
        <v>0.28151999999999999</v>
      </c>
      <c r="K414">
        <v>1</v>
      </c>
      <c r="L414">
        <v>1</v>
      </c>
      <c r="M414">
        <v>1</v>
      </c>
      <c r="N414">
        <v>1</v>
      </c>
      <c r="O414" t="s">
        <v>225</v>
      </c>
      <c r="P414">
        <v>0</v>
      </c>
      <c r="Q414">
        <v>1</v>
      </c>
      <c r="R414">
        <v>6000</v>
      </c>
      <c r="S414" t="s">
        <v>223</v>
      </c>
      <c r="T414">
        <v>6000</v>
      </c>
      <c r="U414" t="s">
        <v>1551</v>
      </c>
      <c r="V414" t="s">
        <v>455</v>
      </c>
      <c r="W414" t="s">
        <v>225</v>
      </c>
      <c r="X414" t="s">
        <v>225</v>
      </c>
      <c r="Y414">
        <v>6000</v>
      </c>
      <c r="AB414">
        <v>1</v>
      </c>
      <c r="AC414">
        <v>1</v>
      </c>
      <c r="AD414">
        <v>3</v>
      </c>
      <c r="AE414">
        <v>1028</v>
      </c>
      <c r="AF414">
        <v>1</v>
      </c>
      <c r="AQ414">
        <v>1</v>
      </c>
      <c r="AR414">
        <f t="shared" si="6"/>
        <v>9.68</v>
      </c>
      <c r="AS414">
        <v>1</v>
      </c>
      <c r="AT414" t="s">
        <v>138</v>
      </c>
      <c r="AU414">
        <v>47</v>
      </c>
    </row>
    <row r="415" spans="1:47">
      <c r="A415" t="s">
        <v>1555</v>
      </c>
      <c r="C415">
        <v>310</v>
      </c>
      <c r="D415" t="s">
        <v>1556</v>
      </c>
      <c r="E415">
        <v>101</v>
      </c>
      <c r="F415" t="s">
        <v>1557</v>
      </c>
      <c r="G415" t="s">
        <v>219</v>
      </c>
      <c r="H415" t="s">
        <v>220</v>
      </c>
      <c r="I415" t="s">
        <v>1558</v>
      </c>
      <c r="J415">
        <v>5.6180000000000001E-2</v>
      </c>
      <c r="K415">
        <v>0</v>
      </c>
      <c r="L415">
        <v>0</v>
      </c>
      <c r="M415">
        <v>1</v>
      </c>
      <c r="N415">
        <v>1</v>
      </c>
      <c r="O415" t="s">
        <v>659</v>
      </c>
      <c r="P415">
        <v>1</v>
      </c>
      <c r="Q415">
        <v>1</v>
      </c>
      <c r="R415">
        <v>1700</v>
      </c>
      <c r="S415" t="s">
        <v>223</v>
      </c>
      <c r="T415">
        <v>0</v>
      </c>
      <c r="U415" t="s">
        <v>1555</v>
      </c>
      <c r="V415" t="s">
        <v>893</v>
      </c>
      <c r="W415" t="s">
        <v>659</v>
      </c>
      <c r="X415" t="s">
        <v>659</v>
      </c>
      <c r="Y415">
        <v>1700</v>
      </c>
      <c r="AB415">
        <v>0</v>
      </c>
      <c r="AC415">
        <v>0</v>
      </c>
      <c r="AD415">
        <v>2</v>
      </c>
      <c r="AE415">
        <v>491</v>
      </c>
      <c r="AF415">
        <v>1</v>
      </c>
      <c r="AQ415">
        <v>1</v>
      </c>
      <c r="AR415">
        <f t="shared" si="6"/>
        <v>0</v>
      </c>
      <c r="AS415">
        <v>1</v>
      </c>
      <c r="AT415" t="s">
        <v>135</v>
      </c>
      <c r="AU415">
        <v>44</v>
      </c>
    </row>
    <row r="416" spans="1:47">
      <c r="A416" t="s">
        <v>1559</v>
      </c>
      <c r="C416">
        <v>310</v>
      </c>
      <c r="D416" t="s">
        <v>1404</v>
      </c>
      <c r="E416">
        <v>903</v>
      </c>
      <c r="F416" t="s">
        <v>821</v>
      </c>
      <c r="G416" t="s">
        <v>219</v>
      </c>
      <c r="H416" t="s">
        <v>822</v>
      </c>
      <c r="I416" t="s">
        <v>1560</v>
      </c>
      <c r="J416">
        <v>8.9999999999999998E-4</v>
      </c>
      <c r="K416">
        <v>0</v>
      </c>
      <c r="L416">
        <v>0</v>
      </c>
      <c r="M416">
        <v>0</v>
      </c>
      <c r="N416">
        <v>0</v>
      </c>
      <c r="P416">
        <v>0</v>
      </c>
      <c r="Q416">
        <v>0</v>
      </c>
      <c r="R416">
        <v>0</v>
      </c>
      <c r="S416" t="s">
        <v>223</v>
      </c>
      <c r="T416">
        <v>0</v>
      </c>
      <c r="U416" t="s">
        <v>1559</v>
      </c>
      <c r="Y416">
        <v>0</v>
      </c>
      <c r="AB416">
        <v>0</v>
      </c>
      <c r="AC416">
        <v>0</v>
      </c>
      <c r="AD416">
        <v>0</v>
      </c>
      <c r="AE416">
        <v>0</v>
      </c>
      <c r="AF416">
        <v>0</v>
      </c>
      <c r="AQ416">
        <v>0</v>
      </c>
      <c r="AR416">
        <f t="shared" si="6"/>
        <v>0</v>
      </c>
      <c r="AS416">
        <v>1</v>
      </c>
      <c r="AT416" t="s">
        <v>135</v>
      </c>
      <c r="AU416">
        <v>44</v>
      </c>
    </row>
    <row r="417" spans="1:47">
      <c r="A417" t="s">
        <v>1561</v>
      </c>
      <c r="C417">
        <v>310</v>
      </c>
      <c r="D417" t="s">
        <v>1562</v>
      </c>
      <c r="E417">
        <v>101</v>
      </c>
      <c r="F417" t="s">
        <v>1563</v>
      </c>
      <c r="G417" t="s">
        <v>219</v>
      </c>
      <c r="H417" t="s">
        <v>220</v>
      </c>
      <c r="I417" t="s">
        <v>1564</v>
      </c>
      <c r="J417">
        <v>0.12902</v>
      </c>
      <c r="K417">
        <v>0</v>
      </c>
      <c r="L417">
        <v>0</v>
      </c>
      <c r="M417">
        <v>1</v>
      </c>
      <c r="N417">
        <v>1</v>
      </c>
      <c r="O417" t="s">
        <v>659</v>
      </c>
      <c r="P417">
        <v>1</v>
      </c>
      <c r="Q417">
        <v>1</v>
      </c>
      <c r="R417">
        <v>1900</v>
      </c>
      <c r="S417" t="s">
        <v>223</v>
      </c>
      <c r="T417">
        <v>0</v>
      </c>
      <c r="U417" t="s">
        <v>1561</v>
      </c>
      <c r="V417" t="s">
        <v>927</v>
      </c>
      <c r="W417" t="s">
        <v>659</v>
      </c>
      <c r="X417" t="s">
        <v>659</v>
      </c>
      <c r="Y417">
        <v>1900</v>
      </c>
      <c r="AB417">
        <v>0</v>
      </c>
      <c r="AC417">
        <v>0</v>
      </c>
      <c r="AD417">
        <v>2</v>
      </c>
      <c r="AE417">
        <v>774</v>
      </c>
      <c r="AF417">
        <v>1.75</v>
      </c>
      <c r="AQ417">
        <v>1</v>
      </c>
      <c r="AR417">
        <f t="shared" si="6"/>
        <v>0</v>
      </c>
      <c r="AS417">
        <v>1</v>
      </c>
      <c r="AT417" t="s">
        <v>135</v>
      </c>
      <c r="AU417">
        <v>44</v>
      </c>
    </row>
    <row r="418" spans="1:47">
      <c r="A418" t="s">
        <v>1565</v>
      </c>
      <c r="C418">
        <v>310</v>
      </c>
      <c r="D418" t="s">
        <v>1566</v>
      </c>
      <c r="E418">
        <v>101</v>
      </c>
      <c r="F418" t="s">
        <v>1567</v>
      </c>
      <c r="G418" t="s">
        <v>324</v>
      </c>
      <c r="H418" t="s">
        <v>220</v>
      </c>
      <c r="I418" t="s">
        <v>1568</v>
      </c>
      <c r="J418">
        <v>3.0180400000000001</v>
      </c>
      <c r="K418">
        <v>1</v>
      </c>
      <c r="L418">
        <v>1</v>
      </c>
      <c r="M418">
        <v>1</v>
      </c>
      <c r="N418">
        <v>1</v>
      </c>
      <c r="O418" t="s">
        <v>225</v>
      </c>
      <c r="P418">
        <v>0</v>
      </c>
      <c r="Q418">
        <v>1</v>
      </c>
      <c r="R418">
        <v>55100</v>
      </c>
      <c r="S418" t="s">
        <v>223</v>
      </c>
      <c r="T418">
        <v>55100</v>
      </c>
      <c r="U418" t="s">
        <v>1565</v>
      </c>
      <c r="V418" t="s">
        <v>413</v>
      </c>
      <c r="W418" t="s">
        <v>225</v>
      </c>
      <c r="X418" t="s">
        <v>225</v>
      </c>
      <c r="Y418">
        <v>55100</v>
      </c>
      <c r="AB418">
        <v>1</v>
      </c>
      <c r="AC418">
        <v>1</v>
      </c>
      <c r="AD418">
        <v>3</v>
      </c>
      <c r="AE418">
        <v>2878</v>
      </c>
      <c r="AF418">
        <v>1.75</v>
      </c>
      <c r="AQ418">
        <v>1</v>
      </c>
      <c r="AR418">
        <f t="shared" si="6"/>
        <v>9.68</v>
      </c>
      <c r="AS418">
        <v>1</v>
      </c>
      <c r="AT418" t="s">
        <v>138</v>
      </c>
      <c r="AU418">
        <v>47</v>
      </c>
    </row>
    <row r="419" spans="1:47">
      <c r="A419" t="s">
        <v>1569</v>
      </c>
      <c r="C419">
        <v>310</v>
      </c>
      <c r="D419" t="s">
        <v>1570</v>
      </c>
      <c r="E419">
        <v>101</v>
      </c>
      <c r="F419" t="s">
        <v>1571</v>
      </c>
      <c r="G419" t="s">
        <v>219</v>
      </c>
      <c r="H419" t="s">
        <v>220</v>
      </c>
      <c r="I419" t="s">
        <v>1572</v>
      </c>
      <c r="J419">
        <v>0.32175999999999999</v>
      </c>
      <c r="K419">
        <v>0</v>
      </c>
      <c r="L419">
        <v>0</v>
      </c>
      <c r="M419">
        <v>0</v>
      </c>
      <c r="N419">
        <v>0</v>
      </c>
      <c r="P419">
        <v>0</v>
      </c>
      <c r="Q419">
        <v>0</v>
      </c>
      <c r="R419">
        <v>0</v>
      </c>
      <c r="S419" t="s">
        <v>223</v>
      </c>
      <c r="T419">
        <v>0</v>
      </c>
      <c r="U419" t="s">
        <v>1569</v>
      </c>
      <c r="V419" t="s">
        <v>224</v>
      </c>
      <c r="W419" t="s">
        <v>225</v>
      </c>
      <c r="Y419">
        <v>0</v>
      </c>
      <c r="AB419">
        <v>0</v>
      </c>
      <c r="AC419">
        <v>0</v>
      </c>
      <c r="AD419">
        <v>3</v>
      </c>
      <c r="AE419">
        <v>770</v>
      </c>
      <c r="AF419">
        <v>1.75</v>
      </c>
      <c r="AQ419">
        <v>1</v>
      </c>
      <c r="AR419">
        <f t="shared" si="6"/>
        <v>0</v>
      </c>
      <c r="AS419">
        <v>1</v>
      </c>
      <c r="AT419" t="s">
        <v>135</v>
      </c>
      <c r="AU419">
        <v>44</v>
      </c>
    </row>
    <row r="420" spans="1:47">
      <c r="A420" t="s">
        <v>1573</v>
      </c>
      <c r="C420">
        <v>310</v>
      </c>
      <c r="D420" t="s">
        <v>1574</v>
      </c>
      <c r="E420">
        <v>101</v>
      </c>
      <c r="F420" t="s">
        <v>1575</v>
      </c>
      <c r="G420" t="s">
        <v>219</v>
      </c>
      <c r="H420" t="s">
        <v>220</v>
      </c>
      <c r="I420" t="s">
        <v>1576</v>
      </c>
      <c r="J420">
        <v>7.3419999999999999E-2</v>
      </c>
      <c r="K420">
        <v>0</v>
      </c>
      <c r="L420">
        <v>0</v>
      </c>
      <c r="M420">
        <v>1</v>
      </c>
      <c r="N420">
        <v>1</v>
      </c>
      <c r="O420" t="s">
        <v>659</v>
      </c>
      <c r="P420">
        <v>1</v>
      </c>
      <c r="Q420">
        <v>1</v>
      </c>
      <c r="R420">
        <v>6600</v>
      </c>
      <c r="S420" t="s">
        <v>223</v>
      </c>
      <c r="T420">
        <v>0</v>
      </c>
      <c r="U420" t="s">
        <v>1573</v>
      </c>
      <c r="V420" t="s">
        <v>927</v>
      </c>
      <c r="W420" t="s">
        <v>659</v>
      </c>
      <c r="X420" t="s">
        <v>659</v>
      </c>
      <c r="Y420">
        <v>6600</v>
      </c>
      <c r="AB420">
        <v>0</v>
      </c>
      <c r="AC420">
        <v>0</v>
      </c>
      <c r="AD420">
        <v>2</v>
      </c>
      <c r="AE420">
        <v>544</v>
      </c>
      <c r="AF420">
        <v>1</v>
      </c>
      <c r="AQ420">
        <v>1</v>
      </c>
      <c r="AR420">
        <f t="shared" si="6"/>
        <v>0</v>
      </c>
      <c r="AS420">
        <v>1</v>
      </c>
      <c r="AT420" t="s">
        <v>135</v>
      </c>
      <c r="AU420">
        <v>44</v>
      </c>
    </row>
    <row r="421" spans="1:47">
      <c r="A421" t="s">
        <v>1577</v>
      </c>
      <c r="C421">
        <v>310</v>
      </c>
      <c r="D421" t="s">
        <v>1578</v>
      </c>
      <c r="E421">
        <v>905</v>
      </c>
      <c r="F421" t="s">
        <v>471</v>
      </c>
      <c r="G421" t="s">
        <v>219</v>
      </c>
      <c r="H421" t="s">
        <v>302</v>
      </c>
      <c r="I421" t="s">
        <v>1579</v>
      </c>
      <c r="J421">
        <v>3.70749</v>
      </c>
      <c r="K421">
        <v>0</v>
      </c>
      <c r="L421">
        <v>0</v>
      </c>
      <c r="M421">
        <v>0</v>
      </c>
      <c r="N421">
        <v>0</v>
      </c>
      <c r="P421">
        <v>0</v>
      </c>
      <c r="Q421">
        <v>0</v>
      </c>
      <c r="R421">
        <v>0</v>
      </c>
      <c r="S421" t="s">
        <v>223</v>
      </c>
      <c r="T421">
        <v>0</v>
      </c>
      <c r="U421" t="s">
        <v>1577</v>
      </c>
      <c r="Y421">
        <v>0</v>
      </c>
      <c r="Z421" t="s">
        <v>297</v>
      </c>
      <c r="AA421" t="s">
        <v>223</v>
      </c>
      <c r="AB421">
        <v>0</v>
      </c>
      <c r="AC421">
        <v>0</v>
      </c>
      <c r="AD421">
        <v>0</v>
      </c>
      <c r="AE421">
        <v>0</v>
      </c>
      <c r="AF421">
        <v>0</v>
      </c>
      <c r="AQ421">
        <v>1</v>
      </c>
      <c r="AR421">
        <f t="shared" si="6"/>
        <v>0</v>
      </c>
      <c r="AS421">
        <v>1</v>
      </c>
      <c r="AT421" t="s">
        <v>138</v>
      </c>
      <c r="AU421">
        <v>47</v>
      </c>
    </row>
    <row r="422" spans="1:47">
      <c r="A422" t="s">
        <v>1580</v>
      </c>
      <c r="C422">
        <v>310</v>
      </c>
      <c r="D422" t="s">
        <v>1581</v>
      </c>
      <c r="E422">
        <v>101</v>
      </c>
      <c r="F422" t="s">
        <v>1582</v>
      </c>
      <c r="G422" t="s">
        <v>219</v>
      </c>
      <c r="H422" t="s">
        <v>220</v>
      </c>
      <c r="I422" t="s">
        <v>1583</v>
      </c>
      <c r="J422">
        <v>0.13474</v>
      </c>
      <c r="K422">
        <v>0</v>
      </c>
      <c r="L422">
        <v>0</v>
      </c>
      <c r="M422">
        <v>1</v>
      </c>
      <c r="N422">
        <v>1</v>
      </c>
      <c r="O422" t="s">
        <v>659</v>
      </c>
      <c r="P422">
        <v>1</v>
      </c>
      <c r="Q422">
        <v>1</v>
      </c>
      <c r="R422">
        <v>7300</v>
      </c>
      <c r="S422" t="s">
        <v>223</v>
      </c>
      <c r="T422">
        <v>0</v>
      </c>
      <c r="U422" t="s">
        <v>1580</v>
      </c>
      <c r="V422" t="s">
        <v>933</v>
      </c>
      <c r="W422" t="s">
        <v>659</v>
      </c>
      <c r="X422" t="s">
        <v>659</v>
      </c>
      <c r="Y422">
        <v>7300</v>
      </c>
      <c r="AB422">
        <v>0</v>
      </c>
      <c r="AC422">
        <v>0</v>
      </c>
      <c r="AD422">
        <v>3</v>
      </c>
      <c r="AE422">
        <v>1021</v>
      </c>
      <c r="AF422">
        <v>1.75</v>
      </c>
      <c r="AQ422">
        <v>1</v>
      </c>
      <c r="AR422">
        <f t="shared" si="6"/>
        <v>0</v>
      </c>
      <c r="AS422">
        <v>1</v>
      </c>
      <c r="AT422" t="s">
        <v>135</v>
      </c>
      <c r="AU422">
        <v>44</v>
      </c>
    </row>
    <row r="423" spans="1:47">
      <c r="A423" t="s">
        <v>1584</v>
      </c>
      <c r="C423">
        <v>310</v>
      </c>
      <c r="D423" t="s">
        <v>1585</v>
      </c>
      <c r="E423">
        <v>132</v>
      </c>
      <c r="F423" t="s">
        <v>1483</v>
      </c>
      <c r="G423" t="s">
        <v>219</v>
      </c>
      <c r="H423" t="s">
        <v>260</v>
      </c>
      <c r="I423" t="s">
        <v>1586</v>
      </c>
      <c r="J423">
        <v>0.41681000000000001</v>
      </c>
      <c r="K423">
        <v>0</v>
      </c>
      <c r="L423">
        <v>0</v>
      </c>
      <c r="M423">
        <v>0</v>
      </c>
      <c r="N423">
        <v>0</v>
      </c>
      <c r="P423">
        <v>0</v>
      </c>
      <c r="Q423">
        <v>0</v>
      </c>
      <c r="R423">
        <v>0</v>
      </c>
      <c r="S423" t="s">
        <v>243</v>
      </c>
      <c r="T423">
        <v>0</v>
      </c>
      <c r="U423" t="s">
        <v>1584</v>
      </c>
      <c r="Y423">
        <v>0</v>
      </c>
      <c r="AB423">
        <v>0</v>
      </c>
      <c r="AC423">
        <v>0</v>
      </c>
      <c r="AD423">
        <v>0</v>
      </c>
      <c r="AE423">
        <v>0</v>
      </c>
      <c r="AF423">
        <v>0</v>
      </c>
      <c r="AQ423">
        <v>2</v>
      </c>
      <c r="AR423">
        <f t="shared" si="6"/>
        <v>0</v>
      </c>
      <c r="AS423">
        <v>1</v>
      </c>
      <c r="AT423" t="s">
        <v>138</v>
      </c>
      <c r="AU423">
        <v>47</v>
      </c>
    </row>
    <row r="424" spans="1:47">
      <c r="A424" t="s">
        <v>1587</v>
      </c>
      <c r="C424">
        <v>310</v>
      </c>
      <c r="D424" t="s">
        <v>1588</v>
      </c>
      <c r="E424">
        <v>101</v>
      </c>
      <c r="F424" t="s">
        <v>1589</v>
      </c>
      <c r="G424" t="s">
        <v>219</v>
      </c>
      <c r="H424" t="s">
        <v>220</v>
      </c>
      <c r="I424" t="s">
        <v>1590</v>
      </c>
      <c r="J424">
        <v>0.11784</v>
      </c>
      <c r="K424">
        <v>0</v>
      </c>
      <c r="L424">
        <v>0</v>
      </c>
      <c r="M424">
        <v>1</v>
      </c>
      <c r="N424">
        <v>1</v>
      </c>
      <c r="O424" t="s">
        <v>659</v>
      </c>
      <c r="P424">
        <v>1</v>
      </c>
      <c r="Q424">
        <v>1</v>
      </c>
      <c r="R424">
        <v>3500</v>
      </c>
      <c r="S424" t="s">
        <v>223</v>
      </c>
      <c r="T424">
        <v>0</v>
      </c>
      <c r="U424" t="s">
        <v>1587</v>
      </c>
      <c r="V424" t="s">
        <v>927</v>
      </c>
      <c r="W424" t="s">
        <v>659</v>
      </c>
      <c r="X424" t="s">
        <v>659</v>
      </c>
      <c r="Y424">
        <v>3500</v>
      </c>
      <c r="AB424">
        <v>0</v>
      </c>
      <c r="AC424">
        <v>0</v>
      </c>
      <c r="AD424">
        <v>2</v>
      </c>
      <c r="AE424">
        <v>618</v>
      </c>
      <c r="AF424">
        <v>1</v>
      </c>
      <c r="AQ424">
        <v>1</v>
      </c>
      <c r="AR424">
        <f t="shared" si="6"/>
        <v>0</v>
      </c>
      <c r="AS424">
        <v>1</v>
      </c>
      <c r="AT424" t="s">
        <v>135</v>
      </c>
      <c r="AU424">
        <v>44</v>
      </c>
    </row>
    <row r="425" spans="1:47">
      <c r="A425" t="s">
        <v>1591</v>
      </c>
      <c r="C425">
        <v>310</v>
      </c>
      <c r="D425" t="s">
        <v>1592</v>
      </c>
      <c r="E425">
        <v>101</v>
      </c>
      <c r="F425" t="s">
        <v>1593</v>
      </c>
      <c r="G425" t="s">
        <v>219</v>
      </c>
      <c r="H425" t="s">
        <v>220</v>
      </c>
      <c r="I425" t="s">
        <v>1594</v>
      </c>
      <c r="J425">
        <v>0.28693000000000002</v>
      </c>
      <c r="K425">
        <v>0</v>
      </c>
      <c r="L425">
        <v>0</v>
      </c>
      <c r="M425">
        <v>1</v>
      </c>
      <c r="N425">
        <v>1</v>
      </c>
      <c r="O425" t="s">
        <v>659</v>
      </c>
      <c r="P425">
        <v>1</v>
      </c>
      <c r="Q425">
        <v>1</v>
      </c>
      <c r="R425">
        <v>5700</v>
      </c>
      <c r="S425" t="s">
        <v>223</v>
      </c>
      <c r="T425">
        <v>0</v>
      </c>
      <c r="U425" t="s">
        <v>1591</v>
      </c>
      <c r="X425" t="s">
        <v>659</v>
      </c>
      <c r="Y425">
        <v>5700</v>
      </c>
      <c r="AB425">
        <v>0</v>
      </c>
      <c r="AC425">
        <v>0</v>
      </c>
      <c r="AD425">
        <v>4</v>
      </c>
      <c r="AE425">
        <v>2056</v>
      </c>
      <c r="AF425">
        <v>2</v>
      </c>
      <c r="AQ425">
        <v>1</v>
      </c>
      <c r="AR425">
        <f t="shared" si="6"/>
        <v>0</v>
      </c>
      <c r="AS425">
        <v>1</v>
      </c>
      <c r="AT425" t="s">
        <v>135</v>
      </c>
      <c r="AU425">
        <v>44</v>
      </c>
    </row>
    <row r="426" spans="1:47">
      <c r="A426" t="s">
        <v>1595</v>
      </c>
      <c r="C426">
        <v>310</v>
      </c>
      <c r="D426" t="s">
        <v>1596</v>
      </c>
      <c r="E426">
        <v>101</v>
      </c>
      <c r="F426" t="s">
        <v>1483</v>
      </c>
      <c r="G426" t="s">
        <v>219</v>
      </c>
      <c r="H426" t="s">
        <v>220</v>
      </c>
      <c r="I426" t="s">
        <v>1597</v>
      </c>
      <c r="J426">
        <v>0.25881999999999999</v>
      </c>
      <c r="K426">
        <v>1</v>
      </c>
      <c r="L426">
        <v>1</v>
      </c>
      <c r="M426">
        <v>1</v>
      </c>
      <c r="N426">
        <v>1</v>
      </c>
      <c r="O426" t="s">
        <v>225</v>
      </c>
      <c r="P426">
        <v>0</v>
      </c>
      <c r="Q426">
        <v>1</v>
      </c>
      <c r="R426">
        <v>8500</v>
      </c>
      <c r="S426" t="s">
        <v>223</v>
      </c>
      <c r="T426">
        <v>8500</v>
      </c>
      <c r="U426" t="s">
        <v>1595</v>
      </c>
      <c r="V426" t="s">
        <v>455</v>
      </c>
      <c r="W426" t="s">
        <v>225</v>
      </c>
      <c r="X426" t="s">
        <v>225</v>
      </c>
      <c r="Y426">
        <v>8500</v>
      </c>
      <c r="AB426">
        <v>1</v>
      </c>
      <c r="AC426">
        <v>1</v>
      </c>
      <c r="AD426">
        <v>4</v>
      </c>
      <c r="AE426">
        <v>1408</v>
      </c>
      <c r="AF426">
        <v>1</v>
      </c>
      <c r="AQ426">
        <v>1</v>
      </c>
      <c r="AR426">
        <f t="shared" si="6"/>
        <v>9.68</v>
      </c>
      <c r="AS426">
        <v>1</v>
      </c>
      <c r="AT426" t="s">
        <v>138</v>
      </c>
      <c r="AU426">
        <v>47</v>
      </c>
    </row>
    <row r="427" spans="1:47">
      <c r="A427" t="s">
        <v>1598</v>
      </c>
      <c r="C427">
        <v>310</v>
      </c>
      <c r="D427" t="s">
        <v>1599</v>
      </c>
      <c r="E427">
        <v>101</v>
      </c>
      <c r="F427" t="s">
        <v>1600</v>
      </c>
      <c r="G427" t="s">
        <v>219</v>
      </c>
      <c r="H427" t="s">
        <v>220</v>
      </c>
      <c r="I427" t="s">
        <v>1601</v>
      </c>
      <c r="J427">
        <v>8.1530000000000005E-2</v>
      </c>
      <c r="K427">
        <v>0</v>
      </c>
      <c r="L427">
        <v>0</v>
      </c>
      <c r="M427">
        <v>1</v>
      </c>
      <c r="N427">
        <v>1</v>
      </c>
      <c r="O427" t="s">
        <v>659</v>
      </c>
      <c r="P427">
        <v>1</v>
      </c>
      <c r="Q427">
        <v>1</v>
      </c>
      <c r="R427">
        <v>200</v>
      </c>
      <c r="S427" t="s">
        <v>223</v>
      </c>
      <c r="T427">
        <v>0</v>
      </c>
      <c r="U427" t="s">
        <v>1598</v>
      </c>
      <c r="V427" t="s">
        <v>927</v>
      </c>
      <c r="W427" t="s">
        <v>659</v>
      </c>
      <c r="X427" t="s">
        <v>659</v>
      </c>
      <c r="Y427">
        <v>200</v>
      </c>
      <c r="AB427">
        <v>0</v>
      </c>
      <c r="AC427">
        <v>0</v>
      </c>
      <c r="AD427">
        <v>2</v>
      </c>
      <c r="AE427">
        <v>680</v>
      </c>
      <c r="AF427">
        <v>1</v>
      </c>
      <c r="AQ427">
        <v>1</v>
      </c>
      <c r="AR427">
        <f t="shared" si="6"/>
        <v>0</v>
      </c>
      <c r="AS427">
        <v>1</v>
      </c>
      <c r="AT427" t="s">
        <v>135</v>
      </c>
      <c r="AU427">
        <v>44</v>
      </c>
    </row>
    <row r="428" spans="1:47">
      <c r="A428" t="s">
        <v>1602</v>
      </c>
      <c r="C428">
        <v>310</v>
      </c>
      <c r="D428" t="s">
        <v>1603</v>
      </c>
      <c r="E428">
        <v>109</v>
      </c>
      <c r="F428" t="s">
        <v>1604</v>
      </c>
      <c r="G428" t="s">
        <v>219</v>
      </c>
      <c r="H428" t="s">
        <v>743</v>
      </c>
      <c r="I428" t="s">
        <v>1605</v>
      </c>
      <c r="J428">
        <v>0.16758999999999999</v>
      </c>
      <c r="K428">
        <v>0</v>
      </c>
      <c r="L428">
        <v>0</v>
      </c>
      <c r="M428">
        <v>2</v>
      </c>
      <c r="N428">
        <v>2</v>
      </c>
      <c r="O428" t="s">
        <v>659</v>
      </c>
      <c r="P428">
        <v>1</v>
      </c>
      <c r="Q428">
        <v>2</v>
      </c>
      <c r="R428">
        <v>3900</v>
      </c>
      <c r="S428" t="s">
        <v>223</v>
      </c>
      <c r="T428">
        <v>0</v>
      </c>
      <c r="U428" t="s">
        <v>1602</v>
      </c>
      <c r="V428" t="s">
        <v>933</v>
      </c>
      <c r="W428" t="s">
        <v>659</v>
      </c>
      <c r="X428" t="s">
        <v>659</v>
      </c>
      <c r="Y428">
        <v>1950</v>
      </c>
      <c r="AB428">
        <v>0</v>
      </c>
      <c r="AC428">
        <v>0</v>
      </c>
      <c r="AD428">
        <v>2</v>
      </c>
      <c r="AE428">
        <v>982</v>
      </c>
      <c r="AF428">
        <v>1</v>
      </c>
      <c r="AQ428">
        <v>1</v>
      </c>
      <c r="AR428">
        <f t="shared" si="6"/>
        <v>0</v>
      </c>
      <c r="AS428">
        <v>1</v>
      </c>
      <c r="AT428" t="s">
        <v>135</v>
      </c>
      <c r="AU428">
        <v>44</v>
      </c>
    </row>
    <row r="429" spans="1:47">
      <c r="A429" t="s">
        <v>1606</v>
      </c>
      <c r="C429">
        <v>310</v>
      </c>
      <c r="D429" t="s">
        <v>1607</v>
      </c>
      <c r="E429">
        <v>101</v>
      </c>
      <c r="F429" t="s">
        <v>1608</v>
      </c>
      <c r="G429" t="s">
        <v>219</v>
      </c>
      <c r="H429" t="s">
        <v>220</v>
      </c>
      <c r="I429" t="s">
        <v>1609</v>
      </c>
      <c r="J429">
        <v>0.11261</v>
      </c>
      <c r="K429">
        <v>0</v>
      </c>
      <c r="L429">
        <v>0</v>
      </c>
      <c r="M429">
        <v>1</v>
      </c>
      <c r="N429">
        <v>1</v>
      </c>
      <c r="O429" t="s">
        <v>659</v>
      </c>
      <c r="P429">
        <v>1</v>
      </c>
      <c r="Q429">
        <v>1</v>
      </c>
      <c r="R429">
        <v>4200</v>
      </c>
      <c r="S429" t="s">
        <v>223</v>
      </c>
      <c r="T429">
        <v>0</v>
      </c>
      <c r="U429" t="s">
        <v>1606</v>
      </c>
      <c r="V429" t="s">
        <v>893</v>
      </c>
      <c r="W429" t="s">
        <v>659</v>
      </c>
      <c r="X429" t="s">
        <v>659</v>
      </c>
      <c r="Y429">
        <v>4200</v>
      </c>
      <c r="AB429">
        <v>0</v>
      </c>
      <c r="AC429">
        <v>0</v>
      </c>
      <c r="AD429">
        <v>3</v>
      </c>
      <c r="AE429">
        <v>1248</v>
      </c>
      <c r="AF429">
        <v>1</v>
      </c>
      <c r="AQ429">
        <v>1</v>
      </c>
      <c r="AR429">
        <f t="shared" si="6"/>
        <v>0</v>
      </c>
      <c r="AS429">
        <v>1</v>
      </c>
      <c r="AT429" t="s">
        <v>135</v>
      </c>
      <c r="AU429">
        <v>44</v>
      </c>
    </row>
    <row r="430" spans="1:47">
      <c r="A430" t="s">
        <v>1610</v>
      </c>
      <c r="C430">
        <v>310</v>
      </c>
      <c r="D430" t="s">
        <v>1611</v>
      </c>
      <c r="E430">
        <v>132</v>
      </c>
      <c r="F430" t="s">
        <v>1612</v>
      </c>
      <c r="G430" t="s">
        <v>219</v>
      </c>
      <c r="H430" t="s">
        <v>260</v>
      </c>
      <c r="I430" t="s">
        <v>1613</v>
      </c>
      <c r="J430">
        <v>4.3290000000000002E-2</v>
      </c>
      <c r="K430">
        <v>0</v>
      </c>
      <c r="L430">
        <v>0</v>
      </c>
      <c r="M430">
        <v>0</v>
      </c>
      <c r="N430">
        <v>0</v>
      </c>
      <c r="P430">
        <v>0</v>
      </c>
      <c r="Q430">
        <v>0</v>
      </c>
      <c r="R430">
        <v>0</v>
      </c>
      <c r="S430" t="s">
        <v>223</v>
      </c>
      <c r="T430">
        <v>0</v>
      </c>
      <c r="U430" t="s">
        <v>1610</v>
      </c>
      <c r="Y430">
        <v>0</v>
      </c>
      <c r="AB430">
        <v>0</v>
      </c>
      <c r="AC430">
        <v>0</v>
      </c>
      <c r="AD430">
        <v>0</v>
      </c>
      <c r="AE430">
        <v>0</v>
      </c>
      <c r="AF430">
        <v>0</v>
      </c>
      <c r="AQ430">
        <v>1</v>
      </c>
      <c r="AR430">
        <f t="shared" si="6"/>
        <v>0</v>
      </c>
      <c r="AS430">
        <v>1</v>
      </c>
      <c r="AT430" t="s">
        <v>135</v>
      </c>
      <c r="AU430">
        <v>44</v>
      </c>
    </row>
    <row r="431" spans="1:47">
      <c r="A431" t="s">
        <v>1614</v>
      </c>
      <c r="C431">
        <v>310</v>
      </c>
      <c r="D431" t="s">
        <v>1615</v>
      </c>
      <c r="E431">
        <v>101</v>
      </c>
      <c r="F431" t="s">
        <v>1616</v>
      </c>
      <c r="G431" t="s">
        <v>219</v>
      </c>
      <c r="H431" t="s">
        <v>220</v>
      </c>
      <c r="I431" t="s">
        <v>1617</v>
      </c>
      <c r="J431">
        <v>5.3370000000000001E-2</v>
      </c>
      <c r="K431">
        <v>0</v>
      </c>
      <c r="L431">
        <v>0</v>
      </c>
      <c r="M431">
        <v>1</v>
      </c>
      <c r="N431">
        <v>1</v>
      </c>
      <c r="O431" t="s">
        <v>659</v>
      </c>
      <c r="P431">
        <v>1</v>
      </c>
      <c r="Q431">
        <v>1</v>
      </c>
      <c r="R431">
        <v>1300</v>
      </c>
      <c r="S431" t="s">
        <v>223</v>
      </c>
      <c r="T431">
        <v>0</v>
      </c>
      <c r="U431" t="s">
        <v>1614</v>
      </c>
      <c r="V431" t="s">
        <v>893</v>
      </c>
      <c r="W431" t="s">
        <v>659</v>
      </c>
      <c r="X431" t="s">
        <v>659</v>
      </c>
      <c r="Y431">
        <v>1300</v>
      </c>
      <c r="AB431">
        <v>0</v>
      </c>
      <c r="AC431">
        <v>0</v>
      </c>
      <c r="AD431">
        <v>3</v>
      </c>
      <c r="AE431">
        <v>788</v>
      </c>
      <c r="AF431">
        <v>1</v>
      </c>
      <c r="AQ431">
        <v>1</v>
      </c>
      <c r="AR431">
        <f t="shared" si="6"/>
        <v>0</v>
      </c>
      <c r="AS431">
        <v>1</v>
      </c>
      <c r="AT431" t="s">
        <v>135</v>
      </c>
      <c r="AU431">
        <v>44</v>
      </c>
    </row>
    <row r="432" spans="1:47">
      <c r="A432" t="s">
        <v>1618</v>
      </c>
      <c r="C432">
        <v>310</v>
      </c>
      <c r="D432" t="s">
        <v>1619</v>
      </c>
      <c r="E432">
        <v>132</v>
      </c>
      <c r="F432" t="s">
        <v>1620</v>
      </c>
      <c r="G432" t="s">
        <v>219</v>
      </c>
      <c r="H432" t="s">
        <v>260</v>
      </c>
      <c r="I432" t="s">
        <v>1621</v>
      </c>
      <c r="J432">
        <v>2.2056399999999998</v>
      </c>
      <c r="K432">
        <v>0</v>
      </c>
      <c r="L432">
        <v>0</v>
      </c>
      <c r="M432">
        <v>0</v>
      </c>
      <c r="N432">
        <v>0</v>
      </c>
      <c r="P432">
        <v>0</v>
      </c>
      <c r="Q432">
        <v>0</v>
      </c>
      <c r="R432">
        <v>0</v>
      </c>
      <c r="S432" t="s">
        <v>223</v>
      </c>
      <c r="T432">
        <v>0</v>
      </c>
      <c r="U432" t="s">
        <v>1618</v>
      </c>
      <c r="Y432">
        <v>0</v>
      </c>
      <c r="AB432">
        <v>0</v>
      </c>
      <c r="AC432">
        <v>0</v>
      </c>
      <c r="AD432">
        <v>0</v>
      </c>
      <c r="AE432">
        <v>0</v>
      </c>
      <c r="AF432">
        <v>0</v>
      </c>
      <c r="AQ432">
        <v>1</v>
      </c>
      <c r="AR432">
        <f t="shared" si="6"/>
        <v>0</v>
      </c>
      <c r="AS432">
        <v>1</v>
      </c>
      <c r="AT432" t="s">
        <v>135</v>
      </c>
      <c r="AU432">
        <v>44</v>
      </c>
    </row>
    <row r="433" spans="1:47">
      <c r="A433" t="s">
        <v>1622</v>
      </c>
      <c r="C433">
        <v>310</v>
      </c>
      <c r="D433" t="s">
        <v>1623</v>
      </c>
      <c r="E433">
        <v>101</v>
      </c>
      <c r="F433" t="s">
        <v>1533</v>
      </c>
      <c r="G433" t="s">
        <v>219</v>
      </c>
      <c r="H433" t="s">
        <v>220</v>
      </c>
      <c r="I433" t="s">
        <v>1624</v>
      </c>
      <c r="J433">
        <v>8.5190000000000002E-2</v>
      </c>
      <c r="K433">
        <v>0</v>
      </c>
      <c r="L433">
        <v>0</v>
      </c>
      <c r="M433">
        <v>1</v>
      </c>
      <c r="N433">
        <v>1</v>
      </c>
      <c r="O433" t="s">
        <v>659</v>
      </c>
      <c r="P433">
        <v>1</v>
      </c>
      <c r="Q433">
        <v>1</v>
      </c>
      <c r="R433">
        <v>10600</v>
      </c>
      <c r="S433" t="s">
        <v>223</v>
      </c>
      <c r="T433">
        <v>0</v>
      </c>
      <c r="U433" t="s">
        <v>1622</v>
      </c>
      <c r="V433" t="s">
        <v>933</v>
      </c>
      <c r="W433" t="s">
        <v>659</v>
      </c>
      <c r="X433" t="s">
        <v>659</v>
      </c>
      <c r="Y433">
        <v>10600</v>
      </c>
      <c r="AB433">
        <v>0</v>
      </c>
      <c r="AC433">
        <v>0</v>
      </c>
      <c r="AD433">
        <v>3</v>
      </c>
      <c r="AE433">
        <v>1288</v>
      </c>
      <c r="AF433">
        <v>1</v>
      </c>
      <c r="AQ433">
        <v>1</v>
      </c>
      <c r="AR433">
        <f t="shared" si="6"/>
        <v>0</v>
      </c>
      <c r="AS433">
        <v>1</v>
      </c>
      <c r="AT433" t="s">
        <v>135</v>
      </c>
      <c r="AU433">
        <v>44</v>
      </c>
    </row>
    <row r="434" spans="1:47">
      <c r="A434" t="s">
        <v>1625</v>
      </c>
      <c r="C434">
        <v>310</v>
      </c>
      <c r="D434" t="s">
        <v>1626</v>
      </c>
      <c r="E434">
        <v>101</v>
      </c>
      <c r="F434" t="s">
        <v>1627</v>
      </c>
      <c r="G434" t="s">
        <v>219</v>
      </c>
      <c r="H434" t="s">
        <v>220</v>
      </c>
      <c r="I434" t="s">
        <v>1628</v>
      </c>
      <c r="J434">
        <v>5.006E-2</v>
      </c>
      <c r="K434">
        <v>0</v>
      </c>
      <c r="L434">
        <v>0</v>
      </c>
      <c r="M434">
        <v>1</v>
      </c>
      <c r="N434">
        <v>1</v>
      </c>
      <c r="O434" t="s">
        <v>659</v>
      </c>
      <c r="P434">
        <v>1</v>
      </c>
      <c r="Q434">
        <v>1</v>
      </c>
      <c r="R434">
        <v>2300</v>
      </c>
      <c r="S434" t="s">
        <v>223</v>
      </c>
      <c r="T434">
        <v>0</v>
      </c>
      <c r="U434" t="s">
        <v>1625</v>
      </c>
      <c r="V434" t="s">
        <v>893</v>
      </c>
      <c r="W434" t="s">
        <v>659</v>
      </c>
      <c r="X434" t="s">
        <v>659</v>
      </c>
      <c r="Y434">
        <v>2300</v>
      </c>
      <c r="AB434">
        <v>0</v>
      </c>
      <c r="AC434">
        <v>0</v>
      </c>
      <c r="AD434">
        <v>2</v>
      </c>
      <c r="AE434">
        <v>400</v>
      </c>
      <c r="AF434">
        <v>1</v>
      </c>
      <c r="AQ434">
        <v>1</v>
      </c>
      <c r="AR434">
        <f t="shared" si="6"/>
        <v>0</v>
      </c>
      <c r="AS434">
        <v>1</v>
      </c>
      <c r="AT434" t="s">
        <v>135</v>
      </c>
      <c r="AU434">
        <v>44</v>
      </c>
    </row>
    <row r="435" spans="1:47">
      <c r="A435" t="s">
        <v>1629</v>
      </c>
      <c r="C435">
        <v>310</v>
      </c>
      <c r="D435" t="s">
        <v>1630</v>
      </c>
      <c r="E435">
        <v>101</v>
      </c>
      <c r="F435" t="s">
        <v>1631</v>
      </c>
      <c r="G435" t="s">
        <v>219</v>
      </c>
      <c r="H435" t="s">
        <v>220</v>
      </c>
      <c r="I435" t="s">
        <v>1632</v>
      </c>
      <c r="J435">
        <v>0.12268999999999999</v>
      </c>
      <c r="K435">
        <v>0</v>
      </c>
      <c r="L435">
        <v>0</v>
      </c>
      <c r="M435">
        <v>1</v>
      </c>
      <c r="N435">
        <v>1</v>
      </c>
      <c r="O435" t="s">
        <v>659</v>
      </c>
      <c r="P435">
        <v>1</v>
      </c>
      <c r="Q435">
        <v>1</v>
      </c>
      <c r="R435">
        <v>400</v>
      </c>
      <c r="S435" t="s">
        <v>223</v>
      </c>
      <c r="T435">
        <v>0</v>
      </c>
      <c r="U435" t="s">
        <v>1629</v>
      </c>
      <c r="V435" t="s">
        <v>893</v>
      </c>
      <c r="W435" t="s">
        <v>659</v>
      </c>
      <c r="X435" t="s">
        <v>659</v>
      </c>
      <c r="Y435">
        <v>400</v>
      </c>
      <c r="AB435">
        <v>0</v>
      </c>
      <c r="AC435">
        <v>0</v>
      </c>
      <c r="AD435">
        <v>2</v>
      </c>
      <c r="AE435">
        <v>654</v>
      </c>
      <c r="AF435">
        <v>1</v>
      </c>
      <c r="AQ435">
        <v>1</v>
      </c>
      <c r="AR435">
        <f t="shared" si="6"/>
        <v>0</v>
      </c>
      <c r="AS435">
        <v>1</v>
      </c>
      <c r="AT435" t="s">
        <v>135</v>
      </c>
      <c r="AU435">
        <v>44</v>
      </c>
    </row>
    <row r="436" spans="1:47">
      <c r="A436" t="s">
        <v>1633</v>
      </c>
      <c r="C436">
        <v>310</v>
      </c>
      <c r="D436" t="s">
        <v>1634</v>
      </c>
      <c r="E436">
        <v>101</v>
      </c>
      <c r="F436" t="s">
        <v>1635</v>
      </c>
      <c r="G436" t="s">
        <v>219</v>
      </c>
      <c r="H436" t="s">
        <v>220</v>
      </c>
      <c r="I436" t="s">
        <v>1636</v>
      </c>
      <c r="J436">
        <v>0.26418999999999998</v>
      </c>
      <c r="K436">
        <v>1</v>
      </c>
      <c r="L436">
        <v>1</v>
      </c>
      <c r="M436">
        <v>1</v>
      </c>
      <c r="N436">
        <v>1</v>
      </c>
      <c r="O436" t="s">
        <v>225</v>
      </c>
      <c r="P436">
        <v>0</v>
      </c>
      <c r="Q436">
        <v>1</v>
      </c>
      <c r="R436">
        <v>2900</v>
      </c>
      <c r="S436" t="s">
        <v>223</v>
      </c>
      <c r="T436">
        <v>2900</v>
      </c>
      <c r="U436" t="s">
        <v>1633</v>
      </c>
      <c r="V436" t="s">
        <v>413</v>
      </c>
      <c r="W436" t="s">
        <v>225</v>
      </c>
      <c r="X436" t="s">
        <v>225</v>
      </c>
      <c r="Y436">
        <v>2900</v>
      </c>
      <c r="AB436">
        <v>1</v>
      </c>
      <c r="AC436">
        <v>1</v>
      </c>
      <c r="AD436">
        <v>2</v>
      </c>
      <c r="AE436">
        <v>1200</v>
      </c>
      <c r="AF436">
        <v>1</v>
      </c>
      <c r="AQ436">
        <v>1</v>
      </c>
      <c r="AR436">
        <f t="shared" si="6"/>
        <v>9.68</v>
      </c>
      <c r="AS436">
        <v>1</v>
      </c>
      <c r="AT436" t="s">
        <v>138</v>
      </c>
      <c r="AU436">
        <v>47</v>
      </c>
    </row>
    <row r="437" spans="1:47">
      <c r="A437" t="s">
        <v>1637</v>
      </c>
      <c r="C437">
        <v>310</v>
      </c>
      <c r="D437" t="s">
        <v>1638</v>
      </c>
      <c r="E437">
        <v>101</v>
      </c>
      <c r="F437" t="s">
        <v>1639</v>
      </c>
      <c r="G437" t="s">
        <v>219</v>
      </c>
      <c r="H437" t="s">
        <v>220</v>
      </c>
      <c r="I437" t="s">
        <v>1640</v>
      </c>
      <c r="J437">
        <v>7.8589999999999993E-2</v>
      </c>
      <c r="K437">
        <v>0</v>
      </c>
      <c r="L437">
        <v>0</v>
      </c>
      <c r="M437">
        <v>1</v>
      </c>
      <c r="N437">
        <v>1</v>
      </c>
      <c r="O437" t="s">
        <v>659</v>
      </c>
      <c r="P437">
        <v>1</v>
      </c>
      <c r="Q437">
        <v>1</v>
      </c>
      <c r="R437">
        <v>3700</v>
      </c>
      <c r="S437" t="s">
        <v>223</v>
      </c>
      <c r="T437">
        <v>0</v>
      </c>
      <c r="U437" t="s">
        <v>1637</v>
      </c>
      <c r="V437" t="s">
        <v>933</v>
      </c>
      <c r="W437" t="s">
        <v>659</v>
      </c>
      <c r="X437" t="s">
        <v>659</v>
      </c>
      <c r="Y437">
        <v>3700</v>
      </c>
      <c r="AB437">
        <v>0</v>
      </c>
      <c r="AC437">
        <v>0</v>
      </c>
      <c r="AD437">
        <v>3</v>
      </c>
      <c r="AE437">
        <v>694</v>
      </c>
      <c r="AF437">
        <v>1.75</v>
      </c>
      <c r="AQ437">
        <v>1</v>
      </c>
      <c r="AR437">
        <f t="shared" si="6"/>
        <v>0</v>
      </c>
      <c r="AS437">
        <v>1</v>
      </c>
      <c r="AT437" t="s">
        <v>135</v>
      </c>
      <c r="AU437">
        <v>44</v>
      </c>
    </row>
    <row r="438" spans="1:47">
      <c r="A438" t="s">
        <v>1641</v>
      </c>
      <c r="C438">
        <v>310</v>
      </c>
      <c r="D438" t="s">
        <v>1642</v>
      </c>
      <c r="E438">
        <v>905</v>
      </c>
      <c r="F438" t="s">
        <v>471</v>
      </c>
      <c r="G438" t="s">
        <v>324</v>
      </c>
      <c r="H438" t="s">
        <v>302</v>
      </c>
      <c r="I438" t="s">
        <v>1643</v>
      </c>
      <c r="J438">
        <v>13.894080000000001</v>
      </c>
      <c r="K438">
        <v>0</v>
      </c>
      <c r="L438">
        <v>0</v>
      </c>
      <c r="M438">
        <v>0</v>
      </c>
      <c r="N438">
        <v>0</v>
      </c>
      <c r="P438">
        <v>0</v>
      </c>
      <c r="Q438">
        <v>0</v>
      </c>
      <c r="R438">
        <v>0</v>
      </c>
      <c r="S438" t="s">
        <v>223</v>
      </c>
      <c r="T438">
        <v>0</v>
      </c>
      <c r="U438" t="s">
        <v>1641</v>
      </c>
      <c r="Y438">
        <v>0</v>
      </c>
      <c r="Z438" t="s">
        <v>297</v>
      </c>
      <c r="AA438" t="s">
        <v>223</v>
      </c>
      <c r="AB438">
        <v>0</v>
      </c>
      <c r="AC438">
        <v>0</v>
      </c>
      <c r="AD438">
        <v>0</v>
      </c>
      <c r="AE438">
        <v>0</v>
      </c>
      <c r="AF438">
        <v>0</v>
      </c>
      <c r="AQ438">
        <v>3</v>
      </c>
      <c r="AR438">
        <f t="shared" si="6"/>
        <v>0</v>
      </c>
      <c r="AS438">
        <v>1</v>
      </c>
      <c r="AT438" t="s">
        <v>138</v>
      </c>
      <c r="AU438">
        <v>47</v>
      </c>
    </row>
    <row r="439" spans="1:47">
      <c r="A439" t="s">
        <v>1391</v>
      </c>
      <c r="C439">
        <v>310</v>
      </c>
      <c r="D439" t="s">
        <v>1392</v>
      </c>
      <c r="E439">
        <v>131</v>
      </c>
      <c r="F439" t="s">
        <v>1393</v>
      </c>
      <c r="H439" t="s">
        <v>407</v>
      </c>
      <c r="I439" t="s">
        <v>1394</v>
      </c>
      <c r="J439">
        <v>0.21501999999999999</v>
      </c>
      <c r="K439">
        <v>0</v>
      </c>
      <c r="L439">
        <v>0</v>
      </c>
      <c r="M439">
        <v>0</v>
      </c>
      <c r="N439">
        <v>0</v>
      </c>
      <c r="P439">
        <v>0</v>
      </c>
      <c r="Q439">
        <v>0</v>
      </c>
      <c r="R439">
        <v>0</v>
      </c>
      <c r="S439" t="s">
        <v>223</v>
      </c>
      <c r="T439">
        <v>0</v>
      </c>
      <c r="U439" t="s">
        <v>1391</v>
      </c>
      <c r="Y439">
        <v>0</v>
      </c>
      <c r="AB439">
        <v>0</v>
      </c>
      <c r="AC439">
        <v>0</v>
      </c>
      <c r="AD439">
        <v>0</v>
      </c>
      <c r="AE439">
        <v>0</v>
      </c>
      <c r="AF439">
        <v>0</v>
      </c>
      <c r="AQ439">
        <v>0</v>
      </c>
      <c r="AR439">
        <f t="shared" si="6"/>
        <v>0</v>
      </c>
      <c r="AS439">
        <v>1</v>
      </c>
      <c r="AT439" t="s">
        <v>138</v>
      </c>
      <c r="AU439">
        <v>47</v>
      </c>
    </row>
    <row r="440" spans="1:47">
      <c r="A440" t="s">
        <v>1644</v>
      </c>
      <c r="C440">
        <v>310</v>
      </c>
      <c r="D440" t="s">
        <v>1619</v>
      </c>
      <c r="E440">
        <v>132</v>
      </c>
      <c r="F440" t="s">
        <v>1645</v>
      </c>
      <c r="G440" t="s">
        <v>219</v>
      </c>
      <c r="H440" t="s">
        <v>260</v>
      </c>
      <c r="I440" t="s">
        <v>1646</v>
      </c>
      <c r="J440">
        <v>2.1590000000000002E-2</v>
      </c>
      <c r="K440">
        <v>0</v>
      </c>
      <c r="L440">
        <v>0</v>
      </c>
      <c r="M440">
        <v>0</v>
      </c>
      <c r="N440">
        <v>0</v>
      </c>
      <c r="P440">
        <v>0</v>
      </c>
      <c r="Q440">
        <v>0</v>
      </c>
      <c r="R440">
        <v>0</v>
      </c>
      <c r="S440" t="s">
        <v>223</v>
      </c>
      <c r="T440">
        <v>0</v>
      </c>
      <c r="U440" t="s">
        <v>1644</v>
      </c>
      <c r="Y440">
        <v>0</v>
      </c>
      <c r="AB440">
        <v>0</v>
      </c>
      <c r="AC440">
        <v>0</v>
      </c>
      <c r="AD440">
        <v>0</v>
      </c>
      <c r="AE440">
        <v>0</v>
      </c>
      <c r="AF440">
        <v>0</v>
      </c>
      <c r="AQ440">
        <v>1</v>
      </c>
      <c r="AR440">
        <f t="shared" si="6"/>
        <v>0</v>
      </c>
      <c r="AS440">
        <v>1</v>
      </c>
      <c r="AT440" t="s">
        <v>135</v>
      </c>
      <c r="AU440">
        <v>44</v>
      </c>
    </row>
    <row r="441" spans="1:47">
      <c r="A441" t="s">
        <v>1647</v>
      </c>
      <c r="C441">
        <v>310</v>
      </c>
      <c r="D441" t="s">
        <v>1648</v>
      </c>
      <c r="E441">
        <v>101</v>
      </c>
      <c r="F441" t="s">
        <v>1649</v>
      </c>
      <c r="G441" t="s">
        <v>219</v>
      </c>
      <c r="H441" t="s">
        <v>220</v>
      </c>
      <c r="I441" t="s">
        <v>1650</v>
      </c>
      <c r="J441">
        <v>0.74392999999999998</v>
      </c>
      <c r="K441">
        <v>1</v>
      </c>
      <c r="L441">
        <v>1</v>
      </c>
      <c r="M441">
        <v>1</v>
      </c>
      <c r="N441">
        <v>1</v>
      </c>
      <c r="O441" t="s">
        <v>225</v>
      </c>
      <c r="P441">
        <v>0</v>
      </c>
      <c r="Q441">
        <v>1</v>
      </c>
      <c r="R441">
        <v>9200</v>
      </c>
      <c r="S441" t="s">
        <v>223</v>
      </c>
      <c r="T441">
        <v>9200</v>
      </c>
      <c r="U441" t="s">
        <v>1647</v>
      </c>
      <c r="V441" t="s">
        <v>413</v>
      </c>
      <c r="W441" t="s">
        <v>225</v>
      </c>
      <c r="X441" t="s">
        <v>225</v>
      </c>
      <c r="Y441">
        <v>9200</v>
      </c>
      <c r="AB441">
        <v>1</v>
      </c>
      <c r="AC441">
        <v>1</v>
      </c>
      <c r="AD441">
        <v>3</v>
      </c>
      <c r="AE441">
        <v>1499</v>
      </c>
      <c r="AF441">
        <v>1</v>
      </c>
      <c r="AQ441">
        <v>1</v>
      </c>
      <c r="AR441">
        <f t="shared" si="6"/>
        <v>9.68</v>
      </c>
      <c r="AS441">
        <v>1</v>
      </c>
      <c r="AT441" t="s">
        <v>138</v>
      </c>
      <c r="AU441">
        <v>47</v>
      </c>
    </row>
    <row r="442" spans="1:47">
      <c r="A442" t="s">
        <v>1651</v>
      </c>
      <c r="C442">
        <v>310</v>
      </c>
      <c r="D442" t="s">
        <v>1652</v>
      </c>
      <c r="E442">
        <v>101</v>
      </c>
      <c r="F442" t="s">
        <v>1653</v>
      </c>
      <c r="G442" t="s">
        <v>219</v>
      </c>
      <c r="H442" t="s">
        <v>220</v>
      </c>
      <c r="I442" t="s">
        <v>1654</v>
      </c>
      <c r="J442">
        <v>0.10475</v>
      </c>
      <c r="K442">
        <v>0</v>
      </c>
      <c r="L442">
        <v>0</v>
      </c>
      <c r="M442">
        <v>1</v>
      </c>
      <c r="N442">
        <v>1</v>
      </c>
      <c r="O442" t="s">
        <v>659</v>
      </c>
      <c r="P442">
        <v>1</v>
      </c>
      <c r="Q442">
        <v>1</v>
      </c>
      <c r="R442">
        <v>5200</v>
      </c>
      <c r="S442" t="s">
        <v>223</v>
      </c>
      <c r="T442">
        <v>0</v>
      </c>
      <c r="U442" t="s">
        <v>1651</v>
      </c>
      <c r="V442" t="s">
        <v>893</v>
      </c>
      <c r="W442" t="s">
        <v>659</v>
      </c>
      <c r="X442" t="s">
        <v>659</v>
      </c>
      <c r="Y442">
        <v>5200</v>
      </c>
      <c r="AB442">
        <v>0</v>
      </c>
      <c r="AC442">
        <v>0</v>
      </c>
      <c r="AD442">
        <v>4</v>
      </c>
      <c r="AE442">
        <v>1872</v>
      </c>
      <c r="AF442">
        <v>2</v>
      </c>
      <c r="AQ442">
        <v>1</v>
      </c>
      <c r="AR442">
        <f t="shared" si="6"/>
        <v>0</v>
      </c>
      <c r="AS442">
        <v>1</v>
      </c>
      <c r="AT442" t="s">
        <v>135</v>
      </c>
      <c r="AU442">
        <v>44</v>
      </c>
    </row>
    <row r="443" spans="1:47">
      <c r="A443" t="s">
        <v>1655</v>
      </c>
      <c r="C443">
        <v>310</v>
      </c>
      <c r="D443" t="s">
        <v>1656</v>
      </c>
      <c r="E443">
        <v>905</v>
      </c>
      <c r="F443" t="s">
        <v>471</v>
      </c>
      <c r="G443" t="s">
        <v>219</v>
      </c>
      <c r="H443" t="s">
        <v>302</v>
      </c>
      <c r="I443" t="s">
        <v>1657</v>
      </c>
      <c r="J443">
        <v>0.87141000000000002</v>
      </c>
      <c r="K443">
        <v>0</v>
      </c>
      <c r="L443">
        <v>0</v>
      </c>
      <c r="M443">
        <v>0</v>
      </c>
      <c r="N443">
        <v>0</v>
      </c>
      <c r="P443">
        <v>0</v>
      </c>
      <c r="Q443">
        <v>0</v>
      </c>
      <c r="R443">
        <v>0</v>
      </c>
      <c r="S443" t="s">
        <v>223</v>
      </c>
      <c r="T443">
        <v>0</v>
      </c>
      <c r="U443" t="s">
        <v>1655</v>
      </c>
      <c r="Y443">
        <v>0</v>
      </c>
      <c r="Z443" t="s">
        <v>297</v>
      </c>
      <c r="AA443" t="s">
        <v>223</v>
      </c>
      <c r="AB443">
        <v>0</v>
      </c>
      <c r="AC443">
        <v>0</v>
      </c>
      <c r="AD443">
        <v>0</v>
      </c>
      <c r="AE443">
        <v>0</v>
      </c>
      <c r="AF443">
        <v>0</v>
      </c>
      <c r="AQ443">
        <v>3</v>
      </c>
      <c r="AR443">
        <f t="shared" si="6"/>
        <v>0</v>
      </c>
      <c r="AS443">
        <v>1</v>
      </c>
      <c r="AT443" t="s">
        <v>138</v>
      </c>
      <c r="AU443">
        <v>47</v>
      </c>
    </row>
    <row r="444" spans="1:47">
      <c r="A444" t="s">
        <v>1658</v>
      </c>
      <c r="C444">
        <v>310</v>
      </c>
      <c r="D444" t="s">
        <v>1659</v>
      </c>
      <c r="E444">
        <v>101</v>
      </c>
      <c r="F444" t="s">
        <v>1660</v>
      </c>
      <c r="G444" t="s">
        <v>219</v>
      </c>
      <c r="H444" t="s">
        <v>220</v>
      </c>
      <c r="I444" t="s">
        <v>1661</v>
      </c>
      <c r="J444">
        <v>7.9380000000000006E-2</v>
      </c>
      <c r="K444">
        <v>0</v>
      </c>
      <c r="L444">
        <v>0</v>
      </c>
      <c r="M444">
        <v>1</v>
      </c>
      <c r="N444">
        <v>1</v>
      </c>
      <c r="O444" t="s">
        <v>659</v>
      </c>
      <c r="P444">
        <v>1</v>
      </c>
      <c r="Q444">
        <v>1</v>
      </c>
      <c r="R444">
        <v>1200</v>
      </c>
      <c r="S444" t="s">
        <v>223</v>
      </c>
      <c r="T444">
        <v>0</v>
      </c>
      <c r="U444" t="s">
        <v>1658</v>
      </c>
      <c r="V444" t="s">
        <v>893</v>
      </c>
      <c r="W444" t="s">
        <v>659</v>
      </c>
      <c r="X444" t="s">
        <v>659</v>
      </c>
      <c r="Y444">
        <v>1200</v>
      </c>
      <c r="AB444">
        <v>0</v>
      </c>
      <c r="AC444">
        <v>0</v>
      </c>
      <c r="AD444">
        <v>2</v>
      </c>
      <c r="AE444">
        <v>704</v>
      </c>
      <c r="AF444">
        <v>1</v>
      </c>
      <c r="AQ444">
        <v>1</v>
      </c>
      <c r="AR444">
        <f t="shared" si="6"/>
        <v>0</v>
      </c>
      <c r="AS444">
        <v>1</v>
      </c>
      <c r="AT444" t="s">
        <v>135</v>
      </c>
      <c r="AU444">
        <v>44</v>
      </c>
    </row>
    <row r="445" spans="1:47">
      <c r="A445" t="s">
        <v>1662</v>
      </c>
      <c r="C445">
        <v>310</v>
      </c>
      <c r="D445" t="s">
        <v>1663</v>
      </c>
      <c r="E445">
        <v>720</v>
      </c>
      <c r="F445" t="s">
        <v>1664</v>
      </c>
      <c r="H445" t="s">
        <v>1665</v>
      </c>
      <c r="I445" t="s">
        <v>1666</v>
      </c>
      <c r="J445">
        <v>0.43275000000000002</v>
      </c>
      <c r="K445">
        <v>0</v>
      </c>
      <c r="L445">
        <v>0</v>
      </c>
      <c r="M445">
        <v>0</v>
      </c>
      <c r="N445">
        <v>0</v>
      </c>
      <c r="P445">
        <v>0</v>
      </c>
      <c r="Q445">
        <v>0</v>
      </c>
      <c r="R445">
        <v>0</v>
      </c>
      <c r="S445" t="s">
        <v>223</v>
      </c>
      <c r="T445">
        <v>0</v>
      </c>
      <c r="U445" t="s">
        <v>1662</v>
      </c>
      <c r="Y445">
        <v>0</v>
      </c>
      <c r="AB445">
        <v>0</v>
      </c>
      <c r="AC445">
        <v>0</v>
      </c>
      <c r="AD445">
        <v>0</v>
      </c>
      <c r="AE445">
        <v>0</v>
      </c>
      <c r="AF445">
        <v>0</v>
      </c>
      <c r="AQ445">
        <v>1</v>
      </c>
      <c r="AR445">
        <f t="shared" si="6"/>
        <v>0</v>
      </c>
      <c r="AS445">
        <v>1</v>
      </c>
      <c r="AT445" t="s">
        <v>137</v>
      </c>
      <c r="AU445">
        <v>46</v>
      </c>
    </row>
    <row r="446" spans="1:47">
      <c r="A446" t="s">
        <v>1667</v>
      </c>
      <c r="C446">
        <v>310</v>
      </c>
      <c r="D446" t="s">
        <v>1668</v>
      </c>
      <c r="E446">
        <v>101</v>
      </c>
      <c r="F446" t="s">
        <v>1669</v>
      </c>
      <c r="G446" t="s">
        <v>219</v>
      </c>
      <c r="H446" t="s">
        <v>220</v>
      </c>
      <c r="I446" t="s">
        <v>1670</v>
      </c>
      <c r="J446">
        <v>0.16089999999999999</v>
      </c>
      <c r="K446">
        <v>0</v>
      </c>
      <c r="L446">
        <v>0</v>
      </c>
      <c r="M446">
        <v>1</v>
      </c>
      <c r="N446">
        <v>1</v>
      </c>
      <c r="O446" t="s">
        <v>659</v>
      </c>
      <c r="P446">
        <v>1</v>
      </c>
      <c r="Q446">
        <v>1</v>
      </c>
      <c r="R446">
        <v>0</v>
      </c>
      <c r="S446" t="s">
        <v>223</v>
      </c>
      <c r="T446">
        <v>0</v>
      </c>
      <c r="U446" t="s">
        <v>1667</v>
      </c>
      <c r="V446" t="s">
        <v>927</v>
      </c>
      <c r="W446" t="s">
        <v>659</v>
      </c>
      <c r="X446" t="s">
        <v>659</v>
      </c>
      <c r="Y446">
        <v>0</v>
      </c>
      <c r="AB446">
        <v>0</v>
      </c>
      <c r="AC446">
        <v>0</v>
      </c>
      <c r="AD446">
        <v>2</v>
      </c>
      <c r="AE446">
        <v>660</v>
      </c>
      <c r="AF446">
        <v>1</v>
      </c>
      <c r="AQ446">
        <v>2</v>
      </c>
      <c r="AR446">
        <f t="shared" si="6"/>
        <v>0</v>
      </c>
      <c r="AS446">
        <v>1</v>
      </c>
      <c r="AT446" t="s">
        <v>135</v>
      </c>
      <c r="AU446">
        <v>44</v>
      </c>
    </row>
    <row r="447" spans="1:47">
      <c r="A447" t="s">
        <v>1671</v>
      </c>
      <c r="C447">
        <v>310</v>
      </c>
      <c r="D447" t="s">
        <v>1672</v>
      </c>
      <c r="E447">
        <v>101</v>
      </c>
      <c r="F447" t="s">
        <v>1673</v>
      </c>
      <c r="G447" t="s">
        <v>219</v>
      </c>
      <c r="H447" t="s">
        <v>220</v>
      </c>
      <c r="I447" t="s">
        <v>1674</v>
      </c>
      <c r="J447">
        <v>9.7170000000000006E-2</v>
      </c>
      <c r="K447">
        <v>0</v>
      </c>
      <c r="L447">
        <v>0</v>
      </c>
      <c r="M447">
        <v>1</v>
      </c>
      <c r="N447">
        <v>1</v>
      </c>
      <c r="O447" t="s">
        <v>659</v>
      </c>
      <c r="P447">
        <v>1</v>
      </c>
      <c r="Q447">
        <v>1</v>
      </c>
      <c r="R447">
        <v>1900</v>
      </c>
      <c r="S447" t="s">
        <v>223</v>
      </c>
      <c r="T447">
        <v>0</v>
      </c>
      <c r="U447" t="s">
        <v>1671</v>
      </c>
      <c r="V447" t="s">
        <v>933</v>
      </c>
      <c r="W447" t="s">
        <v>659</v>
      </c>
      <c r="X447" t="s">
        <v>659</v>
      </c>
      <c r="Y447">
        <v>1900</v>
      </c>
      <c r="AB447">
        <v>0</v>
      </c>
      <c r="AC447">
        <v>0</v>
      </c>
      <c r="AD447">
        <v>3</v>
      </c>
      <c r="AE447">
        <v>1160</v>
      </c>
      <c r="AF447">
        <v>2</v>
      </c>
      <c r="AQ447">
        <v>1</v>
      </c>
      <c r="AR447">
        <f t="shared" si="6"/>
        <v>0</v>
      </c>
      <c r="AS447">
        <v>1</v>
      </c>
      <c r="AT447" t="s">
        <v>135</v>
      </c>
      <c r="AU447">
        <v>44</v>
      </c>
    </row>
    <row r="448" spans="1:47">
      <c r="A448" t="s">
        <v>1675</v>
      </c>
      <c r="C448">
        <v>310</v>
      </c>
      <c r="D448" t="s">
        <v>1676</v>
      </c>
      <c r="E448">
        <v>356</v>
      </c>
      <c r="F448" t="s">
        <v>1677</v>
      </c>
      <c r="G448" t="s">
        <v>219</v>
      </c>
      <c r="H448" t="s">
        <v>1678</v>
      </c>
      <c r="I448" t="s">
        <v>1679</v>
      </c>
      <c r="J448">
        <v>0.23177</v>
      </c>
      <c r="K448">
        <v>0</v>
      </c>
      <c r="L448">
        <v>0</v>
      </c>
      <c r="M448">
        <v>1</v>
      </c>
      <c r="N448">
        <v>1</v>
      </c>
      <c r="O448" t="s">
        <v>659</v>
      </c>
      <c r="P448">
        <v>1</v>
      </c>
      <c r="Q448">
        <v>1</v>
      </c>
      <c r="R448">
        <v>200</v>
      </c>
      <c r="S448" t="s">
        <v>223</v>
      </c>
      <c r="T448">
        <v>0</v>
      </c>
      <c r="U448" t="s">
        <v>1675</v>
      </c>
      <c r="V448" t="s">
        <v>933</v>
      </c>
      <c r="W448" t="s">
        <v>659</v>
      </c>
      <c r="X448" t="s">
        <v>659</v>
      </c>
      <c r="Y448">
        <v>200</v>
      </c>
      <c r="AB448">
        <v>0</v>
      </c>
      <c r="AC448">
        <v>0</v>
      </c>
      <c r="AD448">
        <v>0</v>
      </c>
      <c r="AE448">
        <v>2124</v>
      </c>
      <c r="AF448">
        <v>1</v>
      </c>
      <c r="AQ448">
        <v>2</v>
      </c>
      <c r="AR448">
        <f t="shared" si="6"/>
        <v>0</v>
      </c>
      <c r="AS448">
        <v>1</v>
      </c>
      <c r="AT448" t="s">
        <v>135</v>
      </c>
      <c r="AU448">
        <v>44</v>
      </c>
    </row>
    <row r="449" spans="1:47">
      <c r="A449" t="s">
        <v>1680</v>
      </c>
      <c r="C449">
        <v>310</v>
      </c>
      <c r="D449" t="s">
        <v>1681</v>
      </c>
      <c r="E449">
        <v>101</v>
      </c>
      <c r="F449" t="s">
        <v>1682</v>
      </c>
      <c r="G449" t="s">
        <v>219</v>
      </c>
      <c r="H449" t="s">
        <v>220</v>
      </c>
      <c r="I449" t="s">
        <v>1683</v>
      </c>
      <c r="J449">
        <v>8.0860000000000001E-2</v>
      </c>
      <c r="K449">
        <v>0</v>
      </c>
      <c r="L449">
        <v>0</v>
      </c>
      <c r="M449">
        <v>1</v>
      </c>
      <c r="N449">
        <v>1</v>
      </c>
      <c r="O449" t="s">
        <v>659</v>
      </c>
      <c r="P449">
        <v>1</v>
      </c>
      <c r="Q449">
        <v>2</v>
      </c>
      <c r="R449">
        <v>2800</v>
      </c>
      <c r="S449" t="s">
        <v>223</v>
      </c>
      <c r="T449">
        <v>0</v>
      </c>
      <c r="U449" t="s">
        <v>1680</v>
      </c>
      <c r="V449" t="s">
        <v>927</v>
      </c>
      <c r="W449" t="s">
        <v>659</v>
      </c>
      <c r="X449" t="s">
        <v>659</v>
      </c>
      <c r="Y449">
        <v>1400</v>
      </c>
      <c r="AB449">
        <v>0</v>
      </c>
      <c r="AC449">
        <v>0</v>
      </c>
      <c r="AD449">
        <v>3</v>
      </c>
      <c r="AE449">
        <v>1338</v>
      </c>
      <c r="AF449">
        <v>1.5</v>
      </c>
      <c r="AQ449">
        <v>1</v>
      </c>
      <c r="AR449">
        <f t="shared" si="6"/>
        <v>0</v>
      </c>
      <c r="AS449">
        <v>1</v>
      </c>
      <c r="AT449" t="s">
        <v>135</v>
      </c>
      <c r="AU449">
        <v>44</v>
      </c>
    </row>
    <row r="450" spans="1:47">
      <c r="A450" t="s">
        <v>1684</v>
      </c>
      <c r="C450">
        <v>310</v>
      </c>
      <c r="D450" t="s">
        <v>1685</v>
      </c>
      <c r="E450">
        <v>101</v>
      </c>
      <c r="F450" t="s">
        <v>1686</v>
      </c>
      <c r="G450" t="s">
        <v>219</v>
      </c>
      <c r="H450" t="s">
        <v>220</v>
      </c>
      <c r="I450" t="s">
        <v>1687</v>
      </c>
      <c r="J450">
        <v>4.8399999999999999E-2</v>
      </c>
      <c r="K450">
        <v>0</v>
      </c>
      <c r="L450">
        <v>0</v>
      </c>
      <c r="M450">
        <v>1</v>
      </c>
      <c r="N450">
        <v>1</v>
      </c>
      <c r="O450" t="s">
        <v>659</v>
      </c>
      <c r="P450">
        <v>1</v>
      </c>
      <c r="Q450">
        <v>1</v>
      </c>
      <c r="R450">
        <v>2000</v>
      </c>
      <c r="S450" t="s">
        <v>223</v>
      </c>
      <c r="T450">
        <v>0</v>
      </c>
      <c r="U450" t="s">
        <v>1684</v>
      </c>
      <c r="V450" t="s">
        <v>893</v>
      </c>
      <c r="W450" t="s">
        <v>659</v>
      </c>
      <c r="X450" t="s">
        <v>659</v>
      </c>
      <c r="Y450">
        <v>2000</v>
      </c>
      <c r="AB450">
        <v>0</v>
      </c>
      <c r="AC450">
        <v>0</v>
      </c>
      <c r="AD450">
        <v>3</v>
      </c>
      <c r="AE450">
        <v>840</v>
      </c>
      <c r="AF450">
        <v>1</v>
      </c>
      <c r="AQ450">
        <v>1</v>
      </c>
      <c r="AR450">
        <f t="shared" ref="AR450:AR513" si="7">AB450*9.68*VLOOKUP(AU450,atten,10,FALSE)</f>
        <v>0</v>
      </c>
      <c r="AS450">
        <v>1</v>
      </c>
      <c r="AT450" t="s">
        <v>135</v>
      </c>
      <c r="AU450">
        <v>44</v>
      </c>
    </row>
    <row r="451" spans="1:47">
      <c r="A451" t="s">
        <v>1688</v>
      </c>
      <c r="C451">
        <v>310</v>
      </c>
      <c r="D451" t="s">
        <v>1689</v>
      </c>
      <c r="E451">
        <v>101</v>
      </c>
      <c r="F451" t="s">
        <v>1690</v>
      </c>
      <c r="G451" t="s">
        <v>219</v>
      </c>
      <c r="H451" t="s">
        <v>220</v>
      </c>
      <c r="I451" t="s">
        <v>1691</v>
      </c>
      <c r="J451">
        <v>0.10678</v>
      </c>
      <c r="K451">
        <v>0</v>
      </c>
      <c r="L451">
        <v>0</v>
      </c>
      <c r="M451">
        <v>1</v>
      </c>
      <c r="N451">
        <v>1</v>
      </c>
      <c r="O451" t="s">
        <v>659</v>
      </c>
      <c r="P451">
        <v>1</v>
      </c>
      <c r="Q451">
        <v>1</v>
      </c>
      <c r="R451">
        <v>2900</v>
      </c>
      <c r="S451" t="s">
        <v>223</v>
      </c>
      <c r="T451">
        <v>0</v>
      </c>
      <c r="U451" t="s">
        <v>1688</v>
      </c>
      <c r="V451" t="s">
        <v>933</v>
      </c>
      <c r="W451" t="s">
        <v>659</v>
      </c>
      <c r="X451" t="s">
        <v>659</v>
      </c>
      <c r="Y451">
        <v>2900</v>
      </c>
      <c r="AB451">
        <v>0</v>
      </c>
      <c r="AC451">
        <v>0</v>
      </c>
      <c r="AD451">
        <v>3</v>
      </c>
      <c r="AE451">
        <v>895</v>
      </c>
      <c r="AF451">
        <v>1</v>
      </c>
      <c r="AQ451">
        <v>1</v>
      </c>
      <c r="AR451">
        <f t="shared" si="7"/>
        <v>0</v>
      </c>
      <c r="AS451">
        <v>1</v>
      </c>
      <c r="AT451" t="s">
        <v>135</v>
      </c>
      <c r="AU451">
        <v>44</v>
      </c>
    </row>
    <row r="452" spans="1:47">
      <c r="A452" t="s">
        <v>1692</v>
      </c>
      <c r="C452">
        <v>310</v>
      </c>
      <c r="D452" t="s">
        <v>832</v>
      </c>
      <c r="E452">
        <v>905</v>
      </c>
      <c r="F452" t="s">
        <v>1693</v>
      </c>
      <c r="G452" t="s">
        <v>219</v>
      </c>
      <c r="H452" t="s">
        <v>302</v>
      </c>
      <c r="I452" t="s">
        <v>1694</v>
      </c>
      <c r="J452">
        <v>1.35514</v>
      </c>
      <c r="K452">
        <v>0</v>
      </c>
      <c r="L452">
        <v>0</v>
      </c>
      <c r="M452">
        <v>0</v>
      </c>
      <c r="N452">
        <v>0</v>
      </c>
      <c r="P452">
        <v>0</v>
      </c>
      <c r="Q452">
        <v>0</v>
      </c>
      <c r="R452">
        <v>0</v>
      </c>
      <c r="S452" t="s">
        <v>223</v>
      </c>
      <c r="T452">
        <v>0</v>
      </c>
      <c r="U452" t="s">
        <v>1692</v>
      </c>
      <c r="Y452">
        <v>0</v>
      </c>
      <c r="Z452" t="s">
        <v>297</v>
      </c>
      <c r="AA452" t="s">
        <v>223</v>
      </c>
      <c r="AB452">
        <v>0</v>
      </c>
      <c r="AC452">
        <v>0</v>
      </c>
      <c r="AD452">
        <v>0</v>
      </c>
      <c r="AE452">
        <v>0</v>
      </c>
      <c r="AF452">
        <v>0</v>
      </c>
      <c r="AQ452">
        <v>1</v>
      </c>
      <c r="AR452">
        <f t="shared" si="7"/>
        <v>0</v>
      </c>
      <c r="AS452">
        <v>1</v>
      </c>
      <c r="AT452" t="s">
        <v>135</v>
      </c>
      <c r="AU452">
        <v>44</v>
      </c>
    </row>
    <row r="453" spans="1:47">
      <c r="A453" t="s">
        <v>1695</v>
      </c>
      <c r="C453">
        <v>310</v>
      </c>
      <c r="D453" t="s">
        <v>1659</v>
      </c>
      <c r="E453">
        <v>101</v>
      </c>
      <c r="F453" t="s">
        <v>1696</v>
      </c>
      <c r="G453" t="s">
        <v>219</v>
      </c>
      <c r="H453" t="s">
        <v>220</v>
      </c>
      <c r="I453" t="s">
        <v>1697</v>
      </c>
      <c r="J453">
        <v>3.9870000000000003E-2</v>
      </c>
      <c r="K453">
        <v>0</v>
      </c>
      <c r="L453">
        <v>0</v>
      </c>
      <c r="M453">
        <v>1</v>
      </c>
      <c r="N453">
        <v>1</v>
      </c>
      <c r="O453" t="s">
        <v>659</v>
      </c>
      <c r="P453">
        <v>1</v>
      </c>
      <c r="Q453">
        <v>1</v>
      </c>
      <c r="R453">
        <v>4400</v>
      </c>
      <c r="S453" t="s">
        <v>223</v>
      </c>
      <c r="T453">
        <v>0</v>
      </c>
      <c r="U453" t="s">
        <v>1695</v>
      </c>
      <c r="V453" t="s">
        <v>893</v>
      </c>
      <c r="W453" t="s">
        <v>659</v>
      </c>
      <c r="X453" t="s">
        <v>659</v>
      </c>
      <c r="Y453">
        <v>4400</v>
      </c>
      <c r="AB453">
        <v>0</v>
      </c>
      <c r="AC453">
        <v>0</v>
      </c>
      <c r="AD453">
        <v>2</v>
      </c>
      <c r="AE453">
        <v>470</v>
      </c>
      <c r="AF453">
        <v>1</v>
      </c>
      <c r="AQ453">
        <v>1</v>
      </c>
      <c r="AR453">
        <f t="shared" si="7"/>
        <v>0</v>
      </c>
      <c r="AS453">
        <v>1</v>
      </c>
      <c r="AT453" t="s">
        <v>135</v>
      </c>
      <c r="AU453">
        <v>44</v>
      </c>
    </row>
    <row r="454" spans="1:47">
      <c r="A454" t="s">
        <v>1698</v>
      </c>
      <c r="C454">
        <v>310</v>
      </c>
      <c r="D454" t="s">
        <v>1699</v>
      </c>
      <c r="E454">
        <v>101</v>
      </c>
      <c r="F454" t="s">
        <v>1700</v>
      </c>
      <c r="G454" t="s">
        <v>219</v>
      </c>
      <c r="H454" t="s">
        <v>220</v>
      </c>
      <c r="I454" t="s">
        <v>1701</v>
      </c>
      <c r="J454">
        <v>0.25196000000000002</v>
      </c>
      <c r="K454">
        <v>0</v>
      </c>
      <c r="L454">
        <v>0</v>
      </c>
      <c r="M454">
        <v>1</v>
      </c>
      <c r="N454">
        <v>1</v>
      </c>
      <c r="O454" t="s">
        <v>659</v>
      </c>
      <c r="P454">
        <v>1</v>
      </c>
      <c r="Q454">
        <v>0</v>
      </c>
      <c r="R454">
        <v>0</v>
      </c>
      <c r="S454" t="s">
        <v>223</v>
      </c>
      <c r="T454">
        <v>0</v>
      </c>
      <c r="U454" t="s">
        <v>1698</v>
      </c>
      <c r="V454" t="s">
        <v>933</v>
      </c>
      <c r="W454" t="s">
        <v>659</v>
      </c>
      <c r="X454" t="s">
        <v>659</v>
      </c>
      <c r="Y454">
        <v>0</v>
      </c>
      <c r="AB454">
        <v>0</v>
      </c>
      <c r="AC454">
        <v>0</v>
      </c>
      <c r="AD454">
        <v>3</v>
      </c>
      <c r="AE454">
        <v>767</v>
      </c>
      <c r="AF454">
        <v>1.5</v>
      </c>
      <c r="AQ454">
        <v>2</v>
      </c>
      <c r="AR454">
        <f t="shared" si="7"/>
        <v>0</v>
      </c>
      <c r="AS454">
        <v>1</v>
      </c>
      <c r="AT454" t="s">
        <v>135</v>
      </c>
      <c r="AU454">
        <v>44</v>
      </c>
    </row>
    <row r="455" spans="1:47">
      <c r="A455" t="s">
        <v>1702</v>
      </c>
      <c r="C455">
        <v>310</v>
      </c>
      <c r="D455" t="s">
        <v>1703</v>
      </c>
      <c r="E455">
        <v>101</v>
      </c>
      <c r="F455" t="s">
        <v>1704</v>
      </c>
      <c r="G455" t="s">
        <v>219</v>
      </c>
      <c r="H455" t="s">
        <v>220</v>
      </c>
      <c r="I455" t="s">
        <v>1705</v>
      </c>
      <c r="J455">
        <v>0.11311</v>
      </c>
      <c r="K455">
        <v>0</v>
      </c>
      <c r="L455">
        <v>0</v>
      </c>
      <c r="M455">
        <v>1</v>
      </c>
      <c r="N455">
        <v>1</v>
      </c>
      <c r="O455" t="s">
        <v>659</v>
      </c>
      <c r="P455">
        <v>1</v>
      </c>
      <c r="Q455">
        <v>1</v>
      </c>
      <c r="R455">
        <v>6400</v>
      </c>
      <c r="S455" t="s">
        <v>223</v>
      </c>
      <c r="T455">
        <v>0</v>
      </c>
      <c r="U455" t="s">
        <v>1702</v>
      </c>
      <c r="V455" t="s">
        <v>927</v>
      </c>
      <c r="W455" t="s">
        <v>659</v>
      </c>
      <c r="X455" t="s">
        <v>659</v>
      </c>
      <c r="Y455">
        <v>6400</v>
      </c>
      <c r="AB455">
        <v>0</v>
      </c>
      <c r="AC455">
        <v>0</v>
      </c>
      <c r="AD455">
        <v>3</v>
      </c>
      <c r="AE455">
        <v>1344</v>
      </c>
      <c r="AF455">
        <v>1</v>
      </c>
      <c r="AQ455">
        <v>1</v>
      </c>
      <c r="AR455">
        <f t="shared" si="7"/>
        <v>0</v>
      </c>
      <c r="AS455">
        <v>1</v>
      </c>
      <c r="AT455" t="s">
        <v>135</v>
      </c>
      <c r="AU455">
        <v>44</v>
      </c>
    </row>
    <row r="456" spans="1:47">
      <c r="A456" t="s">
        <v>1706</v>
      </c>
      <c r="C456">
        <v>310</v>
      </c>
      <c r="D456" t="s">
        <v>1707</v>
      </c>
      <c r="E456">
        <v>101</v>
      </c>
      <c r="F456" t="s">
        <v>1708</v>
      </c>
      <c r="G456" t="s">
        <v>219</v>
      </c>
      <c r="H456" t="s">
        <v>220</v>
      </c>
      <c r="I456" t="s">
        <v>1709</v>
      </c>
      <c r="J456">
        <v>5.2909999999999999E-2</v>
      </c>
      <c r="K456">
        <v>0</v>
      </c>
      <c r="L456">
        <v>0</v>
      </c>
      <c r="M456">
        <v>1</v>
      </c>
      <c r="N456">
        <v>1</v>
      </c>
      <c r="O456" t="s">
        <v>659</v>
      </c>
      <c r="P456">
        <v>1</v>
      </c>
      <c r="Q456">
        <v>1</v>
      </c>
      <c r="R456">
        <v>7200</v>
      </c>
      <c r="S456" t="s">
        <v>223</v>
      </c>
      <c r="T456">
        <v>0</v>
      </c>
      <c r="U456" t="s">
        <v>1706</v>
      </c>
      <c r="V456" t="s">
        <v>893</v>
      </c>
      <c r="W456" t="s">
        <v>659</v>
      </c>
      <c r="X456" t="s">
        <v>659</v>
      </c>
      <c r="Y456">
        <v>7200</v>
      </c>
      <c r="AB456">
        <v>0</v>
      </c>
      <c r="AC456">
        <v>0</v>
      </c>
      <c r="AD456">
        <v>3</v>
      </c>
      <c r="AE456">
        <v>759</v>
      </c>
      <c r="AF456">
        <v>1</v>
      </c>
      <c r="AQ456">
        <v>1</v>
      </c>
      <c r="AR456">
        <f t="shared" si="7"/>
        <v>0</v>
      </c>
      <c r="AS456">
        <v>1</v>
      </c>
      <c r="AT456" t="s">
        <v>135</v>
      </c>
      <c r="AU456">
        <v>44</v>
      </c>
    </row>
    <row r="457" spans="1:47">
      <c r="A457" t="s">
        <v>1710</v>
      </c>
      <c r="C457">
        <v>310</v>
      </c>
      <c r="D457" t="s">
        <v>1711</v>
      </c>
      <c r="E457">
        <v>101</v>
      </c>
      <c r="F457" t="s">
        <v>1712</v>
      </c>
      <c r="G457" t="s">
        <v>219</v>
      </c>
      <c r="H457" t="s">
        <v>220</v>
      </c>
      <c r="I457" t="s">
        <v>1713</v>
      </c>
      <c r="J457">
        <v>4.6240000000000003E-2</v>
      </c>
      <c r="K457">
        <v>0</v>
      </c>
      <c r="L457">
        <v>0</v>
      </c>
      <c r="M457">
        <v>1</v>
      </c>
      <c r="N457">
        <v>1</v>
      </c>
      <c r="O457" t="s">
        <v>659</v>
      </c>
      <c r="P457">
        <v>1</v>
      </c>
      <c r="Q457">
        <v>0</v>
      </c>
      <c r="R457">
        <v>0</v>
      </c>
      <c r="S457" t="s">
        <v>223</v>
      </c>
      <c r="T457">
        <v>0</v>
      </c>
      <c r="U457" t="s">
        <v>1710</v>
      </c>
      <c r="V457" t="s">
        <v>927</v>
      </c>
      <c r="W457" t="s">
        <v>659</v>
      </c>
      <c r="X457" t="s">
        <v>659</v>
      </c>
      <c r="Y457">
        <v>0</v>
      </c>
      <c r="AB457">
        <v>0</v>
      </c>
      <c r="AC457">
        <v>0</v>
      </c>
      <c r="AD457">
        <v>2</v>
      </c>
      <c r="AE457">
        <v>784</v>
      </c>
      <c r="AF457">
        <v>1.75</v>
      </c>
      <c r="AQ457">
        <v>0</v>
      </c>
      <c r="AR457">
        <f t="shared" si="7"/>
        <v>0</v>
      </c>
      <c r="AS457">
        <v>1</v>
      </c>
      <c r="AT457" t="s">
        <v>135</v>
      </c>
      <c r="AU457">
        <v>44</v>
      </c>
    </row>
    <row r="458" spans="1:47">
      <c r="A458" t="s">
        <v>1714</v>
      </c>
      <c r="C458">
        <v>310</v>
      </c>
      <c r="D458" t="s">
        <v>1715</v>
      </c>
      <c r="E458">
        <v>101</v>
      </c>
      <c r="F458" t="s">
        <v>1716</v>
      </c>
      <c r="G458" t="s">
        <v>219</v>
      </c>
      <c r="H458" t="s">
        <v>220</v>
      </c>
      <c r="I458" t="s">
        <v>1717</v>
      </c>
      <c r="J458">
        <v>0.10847</v>
      </c>
      <c r="K458">
        <v>0</v>
      </c>
      <c r="L458">
        <v>0</v>
      </c>
      <c r="M458">
        <v>1</v>
      </c>
      <c r="N458">
        <v>1</v>
      </c>
      <c r="O458" t="s">
        <v>659</v>
      </c>
      <c r="P458">
        <v>1</v>
      </c>
      <c r="Q458">
        <v>1</v>
      </c>
      <c r="R458">
        <v>5200</v>
      </c>
      <c r="S458" t="s">
        <v>223</v>
      </c>
      <c r="T458">
        <v>0</v>
      </c>
      <c r="U458" t="s">
        <v>1714</v>
      </c>
      <c r="V458" t="s">
        <v>933</v>
      </c>
      <c r="W458" t="s">
        <v>659</v>
      </c>
      <c r="X458" t="s">
        <v>659</v>
      </c>
      <c r="Y458">
        <v>5200</v>
      </c>
      <c r="AB458">
        <v>0</v>
      </c>
      <c r="AC458">
        <v>0</v>
      </c>
      <c r="AD458">
        <v>2</v>
      </c>
      <c r="AE458">
        <v>759</v>
      </c>
      <c r="AF458">
        <v>1</v>
      </c>
      <c r="AQ458">
        <v>1</v>
      </c>
      <c r="AR458">
        <f t="shared" si="7"/>
        <v>0</v>
      </c>
      <c r="AS458">
        <v>1</v>
      </c>
      <c r="AT458" t="s">
        <v>135</v>
      </c>
      <c r="AU458">
        <v>44</v>
      </c>
    </row>
    <row r="459" spans="1:47">
      <c r="A459" t="s">
        <v>1718</v>
      </c>
      <c r="B459" t="s">
        <v>293</v>
      </c>
      <c r="C459">
        <v>310</v>
      </c>
      <c r="D459" t="s">
        <v>1297</v>
      </c>
      <c r="E459">
        <v>0</v>
      </c>
      <c r="J459">
        <v>0.97524</v>
      </c>
      <c r="K459">
        <v>0</v>
      </c>
      <c r="L459">
        <v>0</v>
      </c>
      <c r="M459">
        <v>0</v>
      </c>
      <c r="N459">
        <v>0</v>
      </c>
      <c r="P459">
        <v>0</v>
      </c>
      <c r="Q459">
        <v>0</v>
      </c>
      <c r="R459">
        <v>0</v>
      </c>
      <c r="S459" t="s">
        <v>296</v>
      </c>
      <c r="T459">
        <v>0</v>
      </c>
      <c r="Y459">
        <v>0</v>
      </c>
      <c r="AB459">
        <v>0</v>
      </c>
      <c r="AC459">
        <v>0</v>
      </c>
      <c r="AD459">
        <v>0</v>
      </c>
      <c r="AE459">
        <v>0</v>
      </c>
      <c r="AF459">
        <v>0</v>
      </c>
      <c r="AG459" t="s">
        <v>845</v>
      </c>
      <c r="AQ459">
        <v>1</v>
      </c>
      <c r="AR459">
        <f t="shared" si="7"/>
        <v>0</v>
      </c>
      <c r="AS459">
        <v>1</v>
      </c>
      <c r="AT459" t="s">
        <v>138</v>
      </c>
      <c r="AU459">
        <v>47</v>
      </c>
    </row>
    <row r="460" spans="1:47">
      <c r="A460" t="s">
        <v>1719</v>
      </c>
      <c r="C460">
        <v>310</v>
      </c>
      <c r="D460" t="s">
        <v>1720</v>
      </c>
      <c r="E460">
        <v>101</v>
      </c>
      <c r="F460" t="s">
        <v>1721</v>
      </c>
      <c r="G460" t="s">
        <v>219</v>
      </c>
      <c r="H460" t="s">
        <v>220</v>
      </c>
      <c r="I460" t="s">
        <v>1722</v>
      </c>
      <c r="J460">
        <v>0.12676999999999999</v>
      </c>
      <c r="K460">
        <v>0</v>
      </c>
      <c r="L460">
        <v>0</v>
      </c>
      <c r="M460">
        <v>1</v>
      </c>
      <c r="N460">
        <v>1</v>
      </c>
      <c r="O460" t="s">
        <v>659</v>
      </c>
      <c r="P460">
        <v>1</v>
      </c>
      <c r="Q460">
        <v>1</v>
      </c>
      <c r="R460">
        <v>3000</v>
      </c>
      <c r="S460" t="s">
        <v>223</v>
      </c>
      <c r="T460">
        <v>0</v>
      </c>
      <c r="U460" t="s">
        <v>1719</v>
      </c>
      <c r="V460" t="s">
        <v>927</v>
      </c>
      <c r="W460" t="s">
        <v>659</v>
      </c>
      <c r="X460" t="s">
        <v>659</v>
      </c>
      <c r="Y460">
        <v>3000</v>
      </c>
      <c r="AB460">
        <v>0</v>
      </c>
      <c r="AC460">
        <v>0</v>
      </c>
      <c r="AD460">
        <v>3</v>
      </c>
      <c r="AE460">
        <v>1352</v>
      </c>
      <c r="AF460">
        <v>1</v>
      </c>
      <c r="AQ460">
        <v>2</v>
      </c>
      <c r="AR460">
        <f t="shared" si="7"/>
        <v>0</v>
      </c>
      <c r="AS460">
        <v>1</v>
      </c>
      <c r="AT460" t="s">
        <v>135</v>
      </c>
      <c r="AU460">
        <v>44</v>
      </c>
    </row>
    <row r="461" spans="1:47">
      <c r="A461" t="s">
        <v>1723</v>
      </c>
      <c r="C461">
        <v>310</v>
      </c>
      <c r="D461" t="s">
        <v>1724</v>
      </c>
      <c r="E461">
        <v>101</v>
      </c>
      <c r="F461" t="s">
        <v>1725</v>
      </c>
      <c r="G461" t="s">
        <v>219</v>
      </c>
      <c r="H461" t="s">
        <v>220</v>
      </c>
      <c r="I461" t="s">
        <v>1726</v>
      </c>
      <c r="J461">
        <v>0.14818999999999999</v>
      </c>
      <c r="K461">
        <v>0</v>
      </c>
      <c r="L461">
        <v>0</v>
      </c>
      <c r="M461">
        <v>1</v>
      </c>
      <c r="N461">
        <v>1</v>
      </c>
      <c r="O461" t="s">
        <v>659</v>
      </c>
      <c r="P461">
        <v>1</v>
      </c>
      <c r="Q461">
        <v>2</v>
      </c>
      <c r="R461">
        <v>3400</v>
      </c>
      <c r="S461" t="s">
        <v>223</v>
      </c>
      <c r="T461">
        <v>0</v>
      </c>
      <c r="U461" t="s">
        <v>1723</v>
      </c>
      <c r="V461" t="s">
        <v>933</v>
      </c>
      <c r="W461" t="s">
        <v>659</v>
      </c>
      <c r="X461" t="s">
        <v>659</v>
      </c>
      <c r="Y461">
        <v>1700</v>
      </c>
      <c r="AB461">
        <v>0</v>
      </c>
      <c r="AC461">
        <v>0</v>
      </c>
      <c r="AD461">
        <v>3</v>
      </c>
      <c r="AE461">
        <v>1144</v>
      </c>
      <c r="AF461">
        <v>1</v>
      </c>
      <c r="AQ461">
        <v>2</v>
      </c>
      <c r="AR461">
        <f t="shared" si="7"/>
        <v>0</v>
      </c>
      <c r="AS461">
        <v>1</v>
      </c>
      <c r="AT461" t="s">
        <v>135</v>
      </c>
      <c r="AU461">
        <v>44</v>
      </c>
    </row>
    <row r="462" spans="1:47">
      <c r="A462" t="s">
        <v>1727</v>
      </c>
      <c r="C462">
        <v>310</v>
      </c>
      <c r="D462" t="s">
        <v>1728</v>
      </c>
      <c r="E462">
        <v>101</v>
      </c>
      <c r="F462" t="s">
        <v>1729</v>
      </c>
      <c r="G462" t="s">
        <v>219</v>
      </c>
      <c r="H462" t="s">
        <v>220</v>
      </c>
      <c r="I462" t="s">
        <v>1730</v>
      </c>
      <c r="J462">
        <v>0.12017</v>
      </c>
      <c r="K462">
        <v>0</v>
      </c>
      <c r="L462">
        <v>0</v>
      </c>
      <c r="M462">
        <v>1</v>
      </c>
      <c r="N462">
        <v>1</v>
      </c>
      <c r="O462" t="s">
        <v>659</v>
      </c>
      <c r="P462">
        <v>1</v>
      </c>
      <c r="Q462">
        <v>0</v>
      </c>
      <c r="R462">
        <v>0</v>
      </c>
      <c r="S462" t="s">
        <v>223</v>
      </c>
      <c r="T462">
        <v>0</v>
      </c>
      <c r="U462" t="s">
        <v>1727</v>
      </c>
      <c r="V462" t="s">
        <v>933</v>
      </c>
      <c r="W462" t="s">
        <v>659</v>
      </c>
      <c r="X462" t="s">
        <v>659</v>
      </c>
      <c r="Y462">
        <v>0</v>
      </c>
      <c r="AB462">
        <v>0</v>
      </c>
      <c r="AC462">
        <v>0</v>
      </c>
      <c r="AD462">
        <v>2</v>
      </c>
      <c r="AE462">
        <v>1139</v>
      </c>
      <c r="AF462">
        <v>1.75</v>
      </c>
      <c r="AQ462">
        <v>1</v>
      </c>
      <c r="AR462">
        <f t="shared" si="7"/>
        <v>0</v>
      </c>
      <c r="AS462">
        <v>1</v>
      </c>
      <c r="AT462" t="s">
        <v>135</v>
      </c>
      <c r="AU462">
        <v>44</v>
      </c>
    </row>
    <row r="463" spans="1:47">
      <c r="A463" t="s">
        <v>1731</v>
      </c>
      <c r="C463">
        <v>310</v>
      </c>
      <c r="D463" t="s">
        <v>1732</v>
      </c>
      <c r="E463">
        <v>101</v>
      </c>
      <c r="F463" t="s">
        <v>1733</v>
      </c>
      <c r="G463" t="s">
        <v>219</v>
      </c>
      <c r="H463" t="s">
        <v>220</v>
      </c>
      <c r="I463" t="s">
        <v>1734</v>
      </c>
      <c r="J463">
        <v>0.22620999999999999</v>
      </c>
      <c r="K463">
        <v>1</v>
      </c>
      <c r="L463">
        <v>1</v>
      </c>
      <c r="M463">
        <v>1</v>
      </c>
      <c r="N463">
        <v>1</v>
      </c>
      <c r="O463" t="s">
        <v>225</v>
      </c>
      <c r="P463">
        <v>0</v>
      </c>
      <c r="Q463">
        <v>0</v>
      </c>
      <c r="R463">
        <v>0</v>
      </c>
      <c r="S463" t="s">
        <v>223</v>
      </c>
      <c r="T463">
        <v>0</v>
      </c>
      <c r="U463" t="s">
        <v>1731</v>
      </c>
      <c r="V463" t="s">
        <v>224</v>
      </c>
      <c r="W463" t="s">
        <v>225</v>
      </c>
      <c r="X463" t="s">
        <v>225</v>
      </c>
      <c r="Y463">
        <v>0</v>
      </c>
      <c r="AB463">
        <v>1</v>
      </c>
      <c r="AC463">
        <v>1</v>
      </c>
      <c r="AD463">
        <v>1</v>
      </c>
      <c r="AE463">
        <v>512</v>
      </c>
      <c r="AF463">
        <v>1</v>
      </c>
      <c r="AQ463">
        <v>1</v>
      </c>
      <c r="AR463">
        <f t="shared" si="7"/>
        <v>9.68</v>
      </c>
      <c r="AS463">
        <v>1</v>
      </c>
      <c r="AT463" t="s">
        <v>135</v>
      </c>
      <c r="AU463">
        <v>44</v>
      </c>
    </row>
    <row r="464" spans="1:47">
      <c r="A464" t="s">
        <v>1735</v>
      </c>
      <c r="C464">
        <v>310</v>
      </c>
      <c r="D464" t="s">
        <v>1736</v>
      </c>
      <c r="E464">
        <v>101</v>
      </c>
      <c r="F464" t="s">
        <v>1737</v>
      </c>
      <c r="G464" t="s">
        <v>219</v>
      </c>
      <c r="H464" t="s">
        <v>220</v>
      </c>
      <c r="I464" t="s">
        <v>1738</v>
      </c>
      <c r="J464">
        <v>3.866E-2</v>
      </c>
      <c r="K464">
        <v>0</v>
      </c>
      <c r="L464">
        <v>0</v>
      </c>
      <c r="M464">
        <v>1</v>
      </c>
      <c r="N464">
        <v>1</v>
      </c>
      <c r="O464" t="s">
        <v>659</v>
      </c>
      <c r="P464">
        <v>1</v>
      </c>
      <c r="Q464">
        <v>1</v>
      </c>
      <c r="R464">
        <v>600</v>
      </c>
      <c r="S464" t="s">
        <v>223</v>
      </c>
      <c r="T464">
        <v>0</v>
      </c>
      <c r="U464" t="s">
        <v>1735</v>
      </c>
      <c r="V464" t="s">
        <v>933</v>
      </c>
      <c r="W464" t="s">
        <v>659</v>
      </c>
      <c r="X464" t="s">
        <v>659</v>
      </c>
      <c r="Y464">
        <v>600</v>
      </c>
      <c r="AB464">
        <v>0</v>
      </c>
      <c r="AC464">
        <v>0</v>
      </c>
      <c r="AD464">
        <v>2</v>
      </c>
      <c r="AE464">
        <v>425</v>
      </c>
      <c r="AF464">
        <v>1</v>
      </c>
      <c r="AQ464">
        <v>1</v>
      </c>
      <c r="AR464">
        <f t="shared" si="7"/>
        <v>0</v>
      </c>
      <c r="AS464">
        <v>1</v>
      </c>
      <c r="AT464" t="s">
        <v>135</v>
      </c>
      <c r="AU464">
        <v>44</v>
      </c>
    </row>
    <row r="465" spans="1:47">
      <c r="A465" t="s">
        <v>1739</v>
      </c>
      <c r="C465">
        <v>310</v>
      </c>
      <c r="D465" t="s">
        <v>1740</v>
      </c>
      <c r="E465">
        <v>101</v>
      </c>
      <c r="F465" t="s">
        <v>1741</v>
      </c>
      <c r="G465" t="s">
        <v>219</v>
      </c>
      <c r="H465" t="s">
        <v>220</v>
      </c>
      <c r="I465" t="s">
        <v>1742</v>
      </c>
      <c r="J465">
        <v>0.1089</v>
      </c>
      <c r="K465">
        <v>0</v>
      </c>
      <c r="L465">
        <v>0</v>
      </c>
      <c r="M465">
        <v>1</v>
      </c>
      <c r="N465">
        <v>1</v>
      </c>
      <c r="O465" t="s">
        <v>659</v>
      </c>
      <c r="P465">
        <v>1</v>
      </c>
      <c r="Q465">
        <v>1</v>
      </c>
      <c r="R465">
        <v>3300</v>
      </c>
      <c r="S465" t="s">
        <v>223</v>
      </c>
      <c r="T465">
        <v>0</v>
      </c>
      <c r="U465" t="s">
        <v>1739</v>
      </c>
      <c r="X465" t="s">
        <v>659</v>
      </c>
      <c r="Y465">
        <v>3300</v>
      </c>
      <c r="AB465">
        <v>0</v>
      </c>
      <c r="AC465">
        <v>0</v>
      </c>
      <c r="AD465">
        <v>2</v>
      </c>
      <c r="AE465">
        <v>750</v>
      </c>
      <c r="AF465">
        <v>1</v>
      </c>
      <c r="AQ465">
        <v>1</v>
      </c>
      <c r="AR465">
        <f t="shared" si="7"/>
        <v>0</v>
      </c>
      <c r="AS465">
        <v>1</v>
      </c>
      <c r="AT465" t="s">
        <v>135</v>
      </c>
      <c r="AU465">
        <v>44</v>
      </c>
    </row>
    <row r="466" spans="1:47">
      <c r="A466" t="s">
        <v>1743</v>
      </c>
      <c r="C466">
        <v>310</v>
      </c>
      <c r="D466" t="s">
        <v>1744</v>
      </c>
      <c r="E466">
        <v>101</v>
      </c>
      <c r="F466" t="s">
        <v>1745</v>
      </c>
      <c r="G466" t="s">
        <v>1095</v>
      </c>
      <c r="H466" t="s">
        <v>220</v>
      </c>
      <c r="I466" t="s">
        <v>1746</v>
      </c>
      <c r="J466">
        <v>0.12230000000000001</v>
      </c>
      <c r="K466">
        <v>0</v>
      </c>
      <c r="L466">
        <v>0</v>
      </c>
      <c r="M466">
        <v>1</v>
      </c>
      <c r="N466">
        <v>1</v>
      </c>
      <c r="O466" t="s">
        <v>659</v>
      </c>
      <c r="P466">
        <v>1</v>
      </c>
      <c r="Q466">
        <v>1</v>
      </c>
      <c r="R466">
        <v>5000</v>
      </c>
      <c r="S466" t="s">
        <v>223</v>
      </c>
      <c r="T466">
        <v>0</v>
      </c>
      <c r="U466" t="s">
        <v>1743</v>
      </c>
      <c r="V466" t="s">
        <v>893</v>
      </c>
      <c r="W466" t="s">
        <v>659</v>
      </c>
      <c r="X466" t="s">
        <v>659</v>
      </c>
      <c r="Y466">
        <v>5000</v>
      </c>
      <c r="AB466">
        <v>0</v>
      </c>
      <c r="AC466">
        <v>0</v>
      </c>
      <c r="AD466">
        <v>2</v>
      </c>
      <c r="AE466">
        <v>918</v>
      </c>
      <c r="AF466">
        <v>1</v>
      </c>
      <c r="AQ466">
        <v>1</v>
      </c>
      <c r="AR466">
        <f t="shared" si="7"/>
        <v>0</v>
      </c>
      <c r="AS466">
        <v>1</v>
      </c>
      <c r="AT466" t="s">
        <v>135</v>
      </c>
      <c r="AU466">
        <v>44</v>
      </c>
    </row>
    <row r="467" spans="1:47">
      <c r="A467" t="s">
        <v>1747</v>
      </c>
      <c r="C467">
        <v>310</v>
      </c>
      <c r="D467" t="s">
        <v>1256</v>
      </c>
      <c r="E467">
        <v>132</v>
      </c>
      <c r="F467" t="s">
        <v>1748</v>
      </c>
      <c r="G467" t="s">
        <v>219</v>
      </c>
      <c r="H467" t="s">
        <v>260</v>
      </c>
      <c r="I467" t="s">
        <v>1749</v>
      </c>
      <c r="J467">
        <v>0.21271000000000001</v>
      </c>
      <c r="K467">
        <v>0</v>
      </c>
      <c r="L467">
        <v>0</v>
      </c>
      <c r="M467">
        <v>0</v>
      </c>
      <c r="N467">
        <v>0</v>
      </c>
      <c r="P467">
        <v>0</v>
      </c>
      <c r="Q467">
        <v>0</v>
      </c>
      <c r="R467">
        <v>0</v>
      </c>
      <c r="S467" t="s">
        <v>223</v>
      </c>
      <c r="T467">
        <v>0</v>
      </c>
      <c r="U467" t="s">
        <v>1747</v>
      </c>
      <c r="Y467">
        <v>0</v>
      </c>
      <c r="AB467">
        <v>0</v>
      </c>
      <c r="AC467">
        <v>0</v>
      </c>
      <c r="AD467">
        <v>0</v>
      </c>
      <c r="AE467">
        <v>0</v>
      </c>
      <c r="AF467">
        <v>0</v>
      </c>
      <c r="AQ467">
        <v>1</v>
      </c>
      <c r="AR467">
        <f t="shared" si="7"/>
        <v>0</v>
      </c>
      <c r="AS467">
        <v>1</v>
      </c>
      <c r="AT467" t="s">
        <v>135</v>
      </c>
      <c r="AU467">
        <v>44</v>
      </c>
    </row>
    <row r="468" spans="1:47">
      <c r="A468" t="s">
        <v>1750</v>
      </c>
      <c r="C468">
        <v>310</v>
      </c>
      <c r="D468" t="s">
        <v>1751</v>
      </c>
      <c r="E468">
        <v>109</v>
      </c>
      <c r="F468" t="s">
        <v>1752</v>
      </c>
      <c r="G468" t="s">
        <v>219</v>
      </c>
      <c r="H468" t="s">
        <v>743</v>
      </c>
      <c r="I468" t="s">
        <v>1753</v>
      </c>
      <c r="J468">
        <v>0.1182</v>
      </c>
      <c r="K468">
        <v>0</v>
      </c>
      <c r="L468">
        <v>0</v>
      </c>
      <c r="M468">
        <v>2</v>
      </c>
      <c r="N468">
        <v>2</v>
      </c>
      <c r="O468" t="s">
        <v>659</v>
      </c>
      <c r="P468">
        <v>1</v>
      </c>
      <c r="Q468">
        <v>3</v>
      </c>
      <c r="R468">
        <v>18400</v>
      </c>
      <c r="S468" t="s">
        <v>223</v>
      </c>
      <c r="T468">
        <v>0</v>
      </c>
      <c r="U468" t="s">
        <v>1750</v>
      </c>
      <c r="V468" t="s">
        <v>933</v>
      </c>
      <c r="W468" t="s">
        <v>659</v>
      </c>
      <c r="X468" t="s">
        <v>659</v>
      </c>
      <c r="Y468">
        <v>6133.33</v>
      </c>
      <c r="AB468">
        <v>0</v>
      </c>
      <c r="AC468">
        <v>0</v>
      </c>
      <c r="AD468">
        <v>3</v>
      </c>
      <c r="AE468">
        <v>1080</v>
      </c>
      <c r="AF468">
        <v>1</v>
      </c>
      <c r="AQ468">
        <v>1</v>
      </c>
      <c r="AR468">
        <f t="shared" si="7"/>
        <v>0</v>
      </c>
      <c r="AS468">
        <v>1</v>
      </c>
      <c r="AT468" t="s">
        <v>135</v>
      </c>
      <c r="AU468">
        <v>44</v>
      </c>
    </row>
    <row r="469" spans="1:47">
      <c r="A469" t="s">
        <v>1754</v>
      </c>
      <c r="C469">
        <v>310</v>
      </c>
      <c r="D469" t="s">
        <v>1755</v>
      </c>
      <c r="E469">
        <v>101</v>
      </c>
      <c r="F469" t="s">
        <v>1708</v>
      </c>
      <c r="G469" t="s">
        <v>219</v>
      </c>
      <c r="H469" t="s">
        <v>220</v>
      </c>
      <c r="I469" t="s">
        <v>1756</v>
      </c>
      <c r="J469">
        <v>6.9220000000000004E-2</v>
      </c>
      <c r="K469">
        <v>0</v>
      </c>
      <c r="L469">
        <v>0</v>
      </c>
      <c r="M469">
        <v>1</v>
      </c>
      <c r="N469">
        <v>1</v>
      </c>
      <c r="O469" t="s">
        <v>659</v>
      </c>
      <c r="P469">
        <v>1</v>
      </c>
      <c r="Q469">
        <v>1</v>
      </c>
      <c r="R469">
        <v>4500</v>
      </c>
      <c r="S469" t="s">
        <v>223</v>
      </c>
      <c r="T469">
        <v>0</v>
      </c>
      <c r="U469" t="s">
        <v>1754</v>
      </c>
      <c r="V469" t="s">
        <v>893</v>
      </c>
      <c r="W469" t="s">
        <v>659</v>
      </c>
      <c r="X469" t="s">
        <v>659</v>
      </c>
      <c r="Y469">
        <v>4500</v>
      </c>
      <c r="AB469">
        <v>0</v>
      </c>
      <c r="AC469">
        <v>0</v>
      </c>
      <c r="AD469">
        <v>3</v>
      </c>
      <c r="AE469">
        <v>702</v>
      </c>
      <c r="AF469">
        <v>1.25</v>
      </c>
      <c r="AQ469">
        <v>0</v>
      </c>
      <c r="AR469">
        <f t="shared" si="7"/>
        <v>0</v>
      </c>
      <c r="AS469">
        <v>1</v>
      </c>
      <c r="AT469" t="s">
        <v>135</v>
      </c>
      <c r="AU469">
        <v>44</v>
      </c>
    </row>
    <row r="470" spans="1:47">
      <c r="A470" t="s">
        <v>1757</v>
      </c>
      <c r="C470">
        <v>310</v>
      </c>
      <c r="D470" t="s">
        <v>1758</v>
      </c>
      <c r="E470">
        <v>101</v>
      </c>
      <c r="F470" t="s">
        <v>1759</v>
      </c>
      <c r="G470" t="s">
        <v>219</v>
      </c>
      <c r="H470" t="s">
        <v>220</v>
      </c>
      <c r="I470" t="s">
        <v>1760</v>
      </c>
      <c r="J470">
        <v>0.13974</v>
      </c>
      <c r="K470">
        <v>0</v>
      </c>
      <c r="L470">
        <v>0</v>
      </c>
      <c r="M470">
        <v>1</v>
      </c>
      <c r="N470">
        <v>1</v>
      </c>
      <c r="O470" t="s">
        <v>659</v>
      </c>
      <c r="P470">
        <v>1</v>
      </c>
      <c r="Q470">
        <v>1</v>
      </c>
      <c r="R470">
        <v>600</v>
      </c>
      <c r="S470" t="s">
        <v>223</v>
      </c>
      <c r="T470">
        <v>0</v>
      </c>
      <c r="U470" t="s">
        <v>1757</v>
      </c>
      <c r="V470" t="s">
        <v>927</v>
      </c>
      <c r="W470" t="s">
        <v>659</v>
      </c>
      <c r="X470" t="s">
        <v>659</v>
      </c>
      <c r="Y470">
        <v>600</v>
      </c>
      <c r="AB470">
        <v>0</v>
      </c>
      <c r="AC470">
        <v>0</v>
      </c>
      <c r="AD470">
        <v>1</v>
      </c>
      <c r="AE470">
        <v>672</v>
      </c>
      <c r="AF470">
        <v>1</v>
      </c>
      <c r="AQ470">
        <v>1</v>
      </c>
      <c r="AR470">
        <f t="shared" si="7"/>
        <v>0</v>
      </c>
      <c r="AS470">
        <v>1</v>
      </c>
      <c r="AT470" t="s">
        <v>135</v>
      </c>
      <c r="AU470">
        <v>44</v>
      </c>
    </row>
    <row r="471" spans="1:47">
      <c r="A471" t="s">
        <v>1761</v>
      </c>
      <c r="C471">
        <v>310</v>
      </c>
      <c r="D471" t="s">
        <v>1762</v>
      </c>
      <c r="E471">
        <v>101</v>
      </c>
      <c r="F471" t="s">
        <v>1763</v>
      </c>
      <c r="G471" t="s">
        <v>219</v>
      </c>
      <c r="H471" t="s">
        <v>220</v>
      </c>
      <c r="I471" t="s">
        <v>1764</v>
      </c>
      <c r="J471">
        <v>1.452E-2</v>
      </c>
      <c r="K471">
        <v>0</v>
      </c>
      <c r="L471">
        <v>0</v>
      </c>
      <c r="M471">
        <v>1</v>
      </c>
      <c r="N471">
        <v>1</v>
      </c>
      <c r="O471" t="s">
        <v>659</v>
      </c>
      <c r="P471">
        <v>1</v>
      </c>
      <c r="Q471">
        <v>1</v>
      </c>
      <c r="R471">
        <v>3500</v>
      </c>
      <c r="S471" t="s">
        <v>223</v>
      </c>
      <c r="T471">
        <v>0</v>
      </c>
      <c r="U471" t="s">
        <v>1761</v>
      </c>
      <c r="V471" t="s">
        <v>933</v>
      </c>
      <c r="W471" t="s">
        <v>659</v>
      </c>
      <c r="X471" t="s">
        <v>659</v>
      </c>
      <c r="Y471">
        <v>3500</v>
      </c>
      <c r="AB471">
        <v>0</v>
      </c>
      <c r="AC471">
        <v>0</v>
      </c>
      <c r="AD471">
        <v>3</v>
      </c>
      <c r="AE471">
        <v>829</v>
      </c>
      <c r="AF471">
        <v>1.75</v>
      </c>
      <c r="AQ471">
        <v>1</v>
      </c>
      <c r="AR471">
        <f t="shared" si="7"/>
        <v>0</v>
      </c>
      <c r="AS471">
        <v>1</v>
      </c>
      <c r="AT471" t="s">
        <v>135</v>
      </c>
      <c r="AU471">
        <v>44</v>
      </c>
    </row>
    <row r="472" spans="1:47">
      <c r="A472" t="s">
        <v>1761</v>
      </c>
      <c r="C472">
        <v>310</v>
      </c>
      <c r="D472" t="s">
        <v>1762</v>
      </c>
      <c r="E472">
        <v>101</v>
      </c>
      <c r="F472" t="s">
        <v>1763</v>
      </c>
      <c r="G472" t="s">
        <v>219</v>
      </c>
      <c r="H472" t="s">
        <v>220</v>
      </c>
      <c r="I472" t="s">
        <v>1764</v>
      </c>
      <c r="J472">
        <v>4.1050000000000003E-2</v>
      </c>
      <c r="K472">
        <v>0</v>
      </c>
      <c r="L472">
        <v>0</v>
      </c>
      <c r="M472">
        <v>1</v>
      </c>
      <c r="N472">
        <v>1</v>
      </c>
      <c r="O472" t="s">
        <v>659</v>
      </c>
      <c r="P472">
        <v>1</v>
      </c>
      <c r="Q472">
        <v>1</v>
      </c>
      <c r="R472">
        <v>3500</v>
      </c>
      <c r="S472" t="s">
        <v>223</v>
      </c>
      <c r="T472">
        <v>0</v>
      </c>
      <c r="U472" t="s">
        <v>1761</v>
      </c>
      <c r="V472" t="s">
        <v>933</v>
      </c>
      <c r="W472" t="s">
        <v>659</v>
      </c>
      <c r="X472" t="s">
        <v>659</v>
      </c>
      <c r="Y472">
        <v>3500</v>
      </c>
      <c r="AB472">
        <v>0</v>
      </c>
      <c r="AC472">
        <v>0</v>
      </c>
      <c r="AD472">
        <v>3</v>
      </c>
      <c r="AE472">
        <v>829</v>
      </c>
      <c r="AF472">
        <v>1.75</v>
      </c>
      <c r="AQ472">
        <v>1</v>
      </c>
      <c r="AR472">
        <f t="shared" si="7"/>
        <v>0</v>
      </c>
      <c r="AS472">
        <v>1</v>
      </c>
      <c r="AT472" t="s">
        <v>135</v>
      </c>
      <c r="AU472">
        <v>44</v>
      </c>
    </row>
    <row r="473" spans="1:47">
      <c r="A473" t="s">
        <v>1765</v>
      </c>
      <c r="C473">
        <v>310</v>
      </c>
      <c r="D473" t="s">
        <v>1766</v>
      </c>
      <c r="E473">
        <v>101</v>
      </c>
      <c r="F473" t="s">
        <v>1767</v>
      </c>
      <c r="G473" t="s">
        <v>219</v>
      </c>
      <c r="H473" t="s">
        <v>220</v>
      </c>
      <c r="I473" t="s">
        <v>1768</v>
      </c>
      <c r="J473">
        <v>0.85523000000000005</v>
      </c>
      <c r="K473">
        <v>1</v>
      </c>
      <c r="L473">
        <v>1</v>
      </c>
      <c r="M473">
        <v>1</v>
      </c>
      <c r="N473">
        <v>1</v>
      </c>
      <c r="O473" t="s">
        <v>225</v>
      </c>
      <c r="P473">
        <v>0</v>
      </c>
      <c r="Q473">
        <v>1</v>
      </c>
      <c r="R473">
        <v>15000</v>
      </c>
      <c r="S473" t="s">
        <v>223</v>
      </c>
      <c r="T473">
        <v>15000</v>
      </c>
      <c r="U473" t="s">
        <v>1765</v>
      </c>
      <c r="V473" t="s">
        <v>455</v>
      </c>
      <c r="W473" t="s">
        <v>225</v>
      </c>
      <c r="X473" t="s">
        <v>225</v>
      </c>
      <c r="Y473">
        <v>15000</v>
      </c>
      <c r="AB473">
        <v>1</v>
      </c>
      <c r="AC473">
        <v>1</v>
      </c>
      <c r="AD473">
        <v>2</v>
      </c>
      <c r="AE473">
        <v>936</v>
      </c>
      <c r="AF473">
        <v>1</v>
      </c>
      <c r="AQ473">
        <v>1</v>
      </c>
      <c r="AR473">
        <f t="shared" si="7"/>
        <v>9.68</v>
      </c>
      <c r="AS473">
        <v>1</v>
      </c>
      <c r="AT473" t="s">
        <v>135</v>
      </c>
      <c r="AU473">
        <v>44</v>
      </c>
    </row>
    <row r="474" spans="1:47">
      <c r="A474" t="s">
        <v>1769</v>
      </c>
      <c r="C474">
        <v>310</v>
      </c>
      <c r="D474" t="s">
        <v>1770</v>
      </c>
      <c r="E474">
        <v>101</v>
      </c>
      <c r="F474" t="s">
        <v>1771</v>
      </c>
      <c r="G474" t="s">
        <v>219</v>
      </c>
      <c r="H474" t="s">
        <v>220</v>
      </c>
      <c r="I474" t="s">
        <v>1772</v>
      </c>
      <c r="J474">
        <v>0.11840000000000001</v>
      </c>
      <c r="K474">
        <v>0</v>
      </c>
      <c r="L474">
        <v>0</v>
      </c>
      <c r="M474">
        <v>1</v>
      </c>
      <c r="N474">
        <v>1</v>
      </c>
      <c r="O474" t="s">
        <v>659</v>
      </c>
      <c r="P474">
        <v>1</v>
      </c>
      <c r="Q474">
        <v>1</v>
      </c>
      <c r="R474">
        <v>2400</v>
      </c>
      <c r="S474" t="s">
        <v>223</v>
      </c>
      <c r="T474">
        <v>0</v>
      </c>
      <c r="U474" t="s">
        <v>1769</v>
      </c>
      <c r="V474" t="s">
        <v>927</v>
      </c>
      <c r="W474" t="s">
        <v>659</v>
      </c>
      <c r="X474" t="s">
        <v>659</v>
      </c>
      <c r="Y474">
        <v>2400</v>
      </c>
      <c r="AB474">
        <v>0</v>
      </c>
      <c r="AC474">
        <v>0</v>
      </c>
      <c r="AD474">
        <v>2</v>
      </c>
      <c r="AE474">
        <v>880</v>
      </c>
      <c r="AF474">
        <v>1</v>
      </c>
      <c r="AQ474">
        <v>1</v>
      </c>
      <c r="AR474">
        <f t="shared" si="7"/>
        <v>0</v>
      </c>
      <c r="AS474">
        <v>1</v>
      </c>
      <c r="AT474" t="s">
        <v>135</v>
      </c>
      <c r="AU474">
        <v>44</v>
      </c>
    </row>
    <row r="475" spans="1:47">
      <c r="A475" t="s">
        <v>1773</v>
      </c>
      <c r="C475">
        <v>310</v>
      </c>
      <c r="D475" t="s">
        <v>832</v>
      </c>
      <c r="E475">
        <v>905</v>
      </c>
      <c r="F475" t="s">
        <v>1774</v>
      </c>
      <c r="G475" t="s">
        <v>219</v>
      </c>
      <c r="H475" t="s">
        <v>302</v>
      </c>
      <c r="I475" t="s">
        <v>1775</v>
      </c>
      <c r="J475">
        <v>49.435169999999999</v>
      </c>
      <c r="K475">
        <v>0</v>
      </c>
      <c r="L475">
        <v>0</v>
      </c>
      <c r="M475">
        <v>0</v>
      </c>
      <c r="N475">
        <v>0</v>
      </c>
      <c r="P475">
        <v>0</v>
      </c>
      <c r="Q475">
        <v>0</v>
      </c>
      <c r="R475">
        <v>0</v>
      </c>
      <c r="S475" t="s">
        <v>223</v>
      </c>
      <c r="T475">
        <v>0</v>
      </c>
      <c r="U475" t="s">
        <v>1773</v>
      </c>
      <c r="Y475">
        <v>0</v>
      </c>
      <c r="Z475" t="s">
        <v>297</v>
      </c>
      <c r="AA475" t="s">
        <v>223</v>
      </c>
      <c r="AB475">
        <v>0</v>
      </c>
      <c r="AC475">
        <v>0</v>
      </c>
      <c r="AD475">
        <v>0</v>
      </c>
      <c r="AE475">
        <v>0</v>
      </c>
      <c r="AF475">
        <v>0</v>
      </c>
      <c r="AQ475">
        <v>1</v>
      </c>
      <c r="AR475">
        <f t="shared" si="7"/>
        <v>0</v>
      </c>
      <c r="AS475">
        <v>1</v>
      </c>
      <c r="AT475" t="s">
        <v>135</v>
      </c>
      <c r="AU475">
        <v>44</v>
      </c>
    </row>
    <row r="476" spans="1:47">
      <c r="A476" t="s">
        <v>1776</v>
      </c>
      <c r="C476">
        <v>310</v>
      </c>
      <c r="D476" t="s">
        <v>1777</v>
      </c>
      <c r="E476">
        <v>101</v>
      </c>
      <c r="F476" t="s">
        <v>1778</v>
      </c>
      <c r="G476" t="s">
        <v>219</v>
      </c>
      <c r="H476" t="s">
        <v>220</v>
      </c>
      <c r="I476" t="s">
        <v>1779</v>
      </c>
      <c r="J476">
        <v>0.19005</v>
      </c>
      <c r="K476">
        <v>1</v>
      </c>
      <c r="L476">
        <v>1</v>
      </c>
      <c r="M476">
        <v>1</v>
      </c>
      <c r="N476">
        <v>1</v>
      </c>
      <c r="O476" t="s">
        <v>225</v>
      </c>
      <c r="P476">
        <v>0</v>
      </c>
      <c r="Q476">
        <v>1</v>
      </c>
      <c r="R476">
        <v>3500</v>
      </c>
      <c r="S476" t="s">
        <v>223</v>
      </c>
      <c r="T476">
        <v>3500</v>
      </c>
      <c r="U476" t="s">
        <v>1776</v>
      </c>
      <c r="V476" t="s">
        <v>455</v>
      </c>
      <c r="W476" t="s">
        <v>225</v>
      </c>
      <c r="X476" t="s">
        <v>225</v>
      </c>
      <c r="Y476">
        <v>3500</v>
      </c>
      <c r="AB476">
        <v>1</v>
      </c>
      <c r="AC476">
        <v>1</v>
      </c>
      <c r="AD476">
        <v>3</v>
      </c>
      <c r="AE476">
        <v>960</v>
      </c>
      <c r="AF476">
        <v>1</v>
      </c>
      <c r="AQ476">
        <v>2</v>
      </c>
      <c r="AR476">
        <f t="shared" si="7"/>
        <v>9.68</v>
      </c>
      <c r="AS476">
        <v>1</v>
      </c>
      <c r="AT476" t="s">
        <v>137</v>
      </c>
      <c r="AU476">
        <v>46</v>
      </c>
    </row>
    <row r="477" spans="1:47">
      <c r="A477" t="s">
        <v>1780</v>
      </c>
      <c r="C477">
        <v>310</v>
      </c>
      <c r="D477" t="s">
        <v>1781</v>
      </c>
      <c r="E477">
        <v>101</v>
      </c>
      <c r="F477" t="s">
        <v>1782</v>
      </c>
      <c r="G477" t="s">
        <v>1783</v>
      </c>
      <c r="H477" t="s">
        <v>220</v>
      </c>
      <c r="I477" t="s">
        <v>1784</v>
      </c>
      <c r="J477">
        <v>0.11361</v>
      </c>
      <c r="K477">
        <v>0</v>
      </c>
      <c r="L477">
        <v>0</v>
      </c>
      <c r="M477">
        <v>1</v>
      </c>
      <c r="N477">
        <v>1</v>
      </c>
      <c r="O477" t="s">
        <v>659</v>
      </c>
      <c r="P477">
        <v>1</v>
      </c>
      <c r="Q477">
        <v>1</v>
      </c>
      <c r="R477">
        <v>3500</v>
      </c>
      <c r="S477" t="s">
        <v>223</v>
      </c>
      <c r="T477">
        <v>0</v>
      </c>
      <c r="U477" t="s">
        <v>1780</v>
      </c>
      <c r="V477" t="s">
        <v>893</v>
      </c>
      <c r="W477" t="s">
        <v>659</v>
      </c>
      <c r="X477" t="s">
        <v>659</v>
      </c>
      <c r="Y477">
        <v>3500</v>
      </c>
      <c r="AB477">
        <v>0</v>
      </c>
      <c r="AC477">
        <v>0</v>
      </c>
      <c r="AD477">
        <v>3</v>
      </c>
      <c r="AE477">
        <v>1480</v>
      </c>
      <c r="AF477">
        <v>1.5</v>
      </c>
      <c r="AQ477">
        <v>1</v>
      </c>
      <c r="AR477">
        <f t="shared" si="7"/>
        <v>0</v>
      </c>
      <c r="AS477">
        <v>1</v>
      </c>
      <c r="AT477" t="s">
        <v>135</v>
      </c>
      <c r="AU477">
        <v>44</v>
      </c>
    </row>
    <row r="478" spans="1:47">
      <c r="A478" t="s">
        <v>1785</v>
      </c>
      <c r="C478">
        <v>310</v>
      </c>
      <c r="D478" t="s">
        <v>1786</v>
      </c>
      <c r="E478">
        <v>101</v>
      </c>
      <c r="F478" t="s">
        <v>1787</v>
      </c>
      <c r="G478" t="s">
        <v>219</v>
      </c>
      <c r="H478" t="s">
        <v>220</v>
      </c>
      <c r="I478" t="s">
        <v>1788</v>
      </c>
      <c r="J478">
        <v>0.25423000000000001</v>
      </c>
      <c r="K478">
        <v>0</v>
      </c>
      <c r="L478">
        <v>0</v>
      </c>
      <c r="M478">
        <v>1</v>
      </c>
      <c r="N478">
        <v>1</v>
      </c>
      <c r="O478" t="s">
        <v>659</v>
      </c>
      <c r="P478">
        <v>1</v>
      </c>
      <c r="Q478">
        <v>1</v>
      </c>
      <c r="R478">
        <v>11700</v>
      </c>
      <c r="S478" t="s">
        <v>223</v>
      </c>
      <c r="T478">
        <v>0</v>
      </c>
      <c r="U478" t="s">
        <v>1785</v>
      </c>
      <c r="V478" t="s">
        <v>933</v>
      </c>
      <c r="W478" t="s">
        <v>659</v>
      </c>
      <c r="X478" t="s">
        <v>659</v>
      </c>
      <c r="Y478">
        <v>11700</v>
      </c>
      <c r="AB478">
        <v>0</v>
      </c>
      <c r="AC478">
        <v>0</v>
      </c>
      <c r="AD478">
        <v>3</v>
      </c>
      <c r="AE478">
        <v>1383</v>
      </c>
      <c r="AF478">
        <v>2</v>
      </c>
      <c r="AQ478">
        <v>1</v>
      </c>
      <c r="AR478">
        <f t="shared" si="7"/>
        <v>0</v>
      </c>
      <c r="AS478">
        <v>1</v>
      </c>
      <c r="AT478" t="s">
        <v>135</v>
      </c>
      <c r="AU478">
        <v>44</v>
      </c>
    </row>
    <row r="479" spans="1:47">
      <c r="A479" t="s">
        <v>1789</v>
      </c>
      <c r="C479">
        <v>310</v>
      </c>
      <c r="D479" t="s">
        <v>1790</v>
      </c>
      <c r="E479">
        <v>101</v>
      </c>
      <c r="F479" t="s">
        <v>1791</v>
      </c>
      <c r="G479" t="s">
        <v>219</v>
      </c>
      <c r="H479" t="s">
        <v>220</v>
      </c>
      <c r="I479" t="s">
        <v>1792</v>
      </c>
      <c r="J479">
        <v>7.4770000000000003E-2</v>
      </c>
      <c r="K479">
        <v>0</v>
      </c>
      <c r="L479">
        <v>0</v>
      </c>
      <c r="M479">
        <v>1</v>
      </c>
      <c r="N479">
        <v>1</v>
      </c>
      <c r="O479" t="s">
        <v>659</v>
      </c>
      <c r="P479">
        <v>1</v>
      </c>
      <c r="Q479">
        <v>1</v>
      </c>
      <c r="R479">
        <v>5000</v>
      </c>
      <c r="S479" t="s">
        <v>223</v>
      </c>
      <c r="T479">
        <v>0</v>
      </c>
      <c r="U479" t="s">
        <v>1789</v>
      </c>
      <c r="V479" t="s">
        <v>893</v>
      </c>
      <c r="W479" t="s">
        <v>659</v>
      </c>
      <c r="X479" t="s">
        <v>659</v>
      </c>
      <c r="Y479">
        <v>5000</v>
      </c>
      <c r="AB479">
        <v>0</v>
      </c>
      <c r="AC479">
        <v>0</v>
      </c>
      <c r="AD479">
        <v>3</v>
      </c>
      <c r="AE479">
        <v>1050</v>
      </c>
      <c r="AF479">
        <v>1.5</v>
      </c>
      <c r="AQ479">
        <v>1</v>
      </c>
      <c r="AR479">
        <f t="shared" si="7"/>
        <v>0</v>
      </c>
      <c r="AS479">
        <v>1</v>
      </c>
      <c r="AT479" t="s">
        <v>135</v>
      </c>
      <c r="AU479">
        <v>44</v>
      </c>
    </row>
    <row r="480" spans="1:47">
      <c r="A480" t="s">
        <v>1793</v>
      </c>
      <c r="C480">
        <v>310</v>
      </c>
      <c r="D480" t="s">
        <v>1794</v>
      </c>
      <c r="E480">
        <v>101</v>
      </c>
      <c r="F480" t="s">
        <v>1257</v>
      </c>
      <c r="G480" t="s">
        <v>219</v>
      </c>
      <c r="H480" t="s">
        <v>220</v>
      </c>
      <c r="I480" t="s">
        <v>1795</v>
      </c>
      <c r="J480">
        <v>2.2147000000000001</v>
      </c>
      <c r="K480">
        <v>1</v>
      </c>
      <c r="L480">
        <v>1</v>
      </c>
      <c r="M480">
        <v>1</v>
      </c>
      <c r="N480">
        <v>1</v>
      </c>
      <c r="O480" t="s">
        <v>225</v>
      </c>
      <c r="P480">
        <v>0</v>
      </c>
      <c r="Q480">
        <v>0</v>
      </c>
      <c r="R480">
        <v>0</v>
      </c>
      <c r="S480" t="s">
        <v>223</v>
      </c>
      <c r="T480">
        <v>0</v>
      </c>
      <c r="U480" t="s">
        <v>1793</v>
      </c>
      <c r="V480" t="s">
        <v>224</v>
      </c>
      <c r="W480" t="s">
        <v>225</v>
      </c>
      <c r="X480" t="s">
        <v>225</v>
      </c>
      <c r="Y480">
        <v>0</v>
      </c>
      <c r="AB480">
        <v>1</v>
      </c>
      <c r="AC480">
        <v>1</v>
      </c>
      <c r="AD480">
        <v>2</v>
      </c>
      <c r="AE480">
        <v>672</v>
      </c>
      <c r="AF480">
        <v>1</v>
      </c>
      <c r="AQ480">
        <v>1</v>
      </c>
      <c r="AR480">
        <f t="shared" si="7"/>
        <v>9.68</v>
      </c>
      <c r="AS480">
        <v>1</v>
      </c>
      <c r="AT480" t="s">
        <v>135</v>
      </c>
      <c r="AU480">
        <v>44</v>
      </c>
    </row>
    <row r="481" spans="1:47">
      <c r="A481" t="s">
        <v>1796</v>
      </c>
      <c r="C481">
        <v>310</v>
      </c>
      <c r="D481" t="s">
        <v>1797</v>
      </c>
      <c r="E481">
        <v>101</v>
      </c>
      <c r="F481" t="s">
        <v>1798</v>
      </c>
      <c r="G481" t="s">
        <v>219</v>
      </c>
      <c r="H481" t="s">
        <v>220</v>
      </c>
      <c r="I481" t="s">
        <v>1799</v>
      </c>
      <c r="J481">
        <v>0.23069999999999999</v>
      </c>
      <c r="K481">
        <v>0</v>
      </c>
      <c r="L481">
        <v>0</v>
      </c>
      <c r="M481">
        <v>1</v>
      </c>
      <c r="N481">
        <v>1</v>
      </c>
      <c r="O481" t="s">
        <v>659</v>
      </c>
      <c r="P481">
        <v>1</v>
      </c>
      <c r="Q481">
        <v>1</v>
      </c>
      <c r="R481">
        <v>1100</v>
      </c>
      <c r="S481" t="s">
        <v>223</v>
      </c>
      <c r="T481">
        <v>0</v>
      </c>
      <c r="U481" t="s">
        <v>1796</v>
      </c>
      <c r="V481" t="s">
        <v>933</v>
      </c>
      <c r="W481" t="s">
        <v>659</v>
      </c>
      <c r="X481" t="s">
        <v>659</v>
      </c>
      <c r="Y481">
        <v>1100</v>
      </c>
      <c r="AB481">
        <v>0</v>
      </c>
      <c r="AC481">
        <v>0</v>
      </c>
      <c r="AD481">
        <v>2</v>
      </c>
      <c r="AE481">
        <v>716</v>
      </c>
      <c r="AF481">
        <v>1</v>
      </c>
      <c r="AQ481">
        <v>3</v>
      </c>
      <c r="AR481">
        <f t="shared" si="7"/>
        <v>0</v>
      </c>
      <c r="AS481">
        <v>1</v>
      </c>
      <c r="AT481" t="s">
        <v>135</v>
      </c>
      <c r="AU481">
        <v>44</v>
      </c>
    </row>
    <row r="482" spans="1:47">
      <c r="A482" t="s">
        <v>1800</v>
      </c>
      <c r="C482">
        <v>310</v>
      </c>
      <c r="D482" t="s">
        <v>1801</v>
      </c>
      <c r="E482">
        <v>101</v>
      </c>
      <c r="F482" t="s">
        <v>1802</v>
      </c>
      <c r="G482" t="s">
        <v>219</v>
      </c>
      <c r="H482" t="s">
        <v>220</v>
      </c>
      <c r="I482" t="s">
        <v>1803</v>
      </c>
      <c r="J482">
        <v>4.5229999999999999E-2</v>
      </c>
      <c r="K482">
        <v>0</v>
      </c>
      <c r="L482">
        <v>0</v>
      </c>
      <c r="M482">
        <v>1</v>
      </c>
      <c r="N482">
        <v>1</v>
      </c>
      <c r="O482" t="s">
        <v>659</v>
      </c>
      <c r="P482">
        <v>1</v>
      </c>
      <c r="Q482">
        <v>1</v>
      </c>
      <c r="R482">
        <v>6600</v>
      </c>
      <c r="S482" t="s">
        <v>223</v>
      </c>
      <c r="T482">
        <v>0</v>
      </c>
      <c r="U482" t="s">
        <v>1800</v>
      </c>
      <c r="V482" t="s">
        <v>933</v>
      </c>
      <c r="W482" t="s">
        <v>659</v>
      </c>
      <c r="X482" t="s">
        <v>659</v>
      </c>
      <c r="Y482">
        <v>6600</v>
      </c>
      <c r="AB482">
        <v>0</v>
      </c>
      <c r="AC482">
        <v>0</v>
      </c>
      <c r="AD482">
        <v>2</v>
      </c>
      <c r="AE482">
        <v>528</v>
      </c>
      <c r="AF482">
        <v>1</v>
      </c>
      <c r="AQ482">
        <v>1</v>
      </c>
      <c r="AR482">
        <f t="shared" si="7"/>
        <v>0</v>
      </c>
      <c r="AS482">
        <v>1</v>
      </c>
      <c r="AT482" t="s">
        <v>135</v>
      </c>
      <c r="AU482">
        <v>44</v>
      </c>
    </row>
    <row r="483" spans="1:47">
      <c r="A483" t="s">
        <v>1804</v>
      </c>
      <c r="C483">
        <v>310</v>
      </c>
      <c r="D483" t="s">
        <v>1805</v>
      </c>
      <c r="E483">
        <v>101</v>
      </c>
      <c r="F483" t="s">
        <v>1748</v>
      </c>
      <c r="G483" t="s">
        <v>219</v>
      </c>
      <c r="H483" t="s">
        <v>220</v>
      </c>
      <c r="I483" t="s">
        <v>1806</v>
      </c>
      <c r="J483">
        <v>0.56499999999999995</v>
      </c>
      <c r="K483">
        <v>1</v>
      </c>
      <c r="L483">
        <v>1</v>
      </c>
      <c r="M483">
        <v>1</v>
      </c>
      <c r="N483">
        <v>1</v>
      </c>
      <c r="O483" t="s">
        <v>225</v>
      </c>
      <c r="P483">
        <v>0</v>
      </c>
      <c r="Q483">
        <v>0</v>
      </c>
      <c r="R483">
        <v>0</v>
      </c>
      <c r="S483" t="s">
        <v>223</v>
      </c>
      <c r="T483">
        <v>0</v>
      </c>
      <c r="U483" t="s">
        <v>1804</v>
      </c>
      <c r="V483" t="s">
        <v>224</v>
      </c>
      <c r="W483" t="s">
        <v>225</v>
      </c>
      <c r="X483" t="s">
        <v>225</v>
      </c>
      <c r="Y483">
        <v>0</v>
      </c>
      <c r="AB483">
        <v>1</v>
      </c>
      <c r="AC483">
        <v>1</v>
      </c>
      <c r="AD483">
        <v>2</v>
      </c>
      <c r="AE483">
        <v>670</v>
      </c>
      <c r="AF483">
        <v>1</v>
      </c>
      <c r="AQ483">
        <v>1</v>
      </c>
      <c r="AR483">
        <f t="shared" si="7"/>
        <v>9.68</v>
      </c>
      <c r="AS483">
        <v>1</v>
      </c>
      <c r="AT483" t="s">
        <v>135</v>
      </c>
      <c r="AU483">
        <v>44</v>
      </c>
    </row>
    <row r="484" spans="1:47">
      <c r="A484" t="s">
        <v>1807</v>
      </c>
      <c r="C484">
        <v>310</v>
      </c>
      <c r="D484" t="s">
        <v>1808</v>
      </c>
      <c r="E484">
        <v>101</v>
      </c>
      <c r="F484" t="s">
        <v>1809</v>
      </c>
      <c r="G484" t="s">
        <v>219</v>
      </c>
      <c r="H484" t="s">
        <v>220</v>
      </c>
      <c r="I484" t="s">
        <v>1810</v>
      </c>
      <c r="J484">
        <v>0.24056</v>
      </c>
      <c r="K484">
        <v>1</v>
      </c>
      <c r="L484">
        <v>1</v>
      </c>
      <c r="M484">
        <v>1</v>
      </c>
      <c r="N484">
        <v>1</v>
      </c>
      <c r="O484" t="s">
        <v>225</v>
      </c>
      <c r="P484">
        <v>0</v>
      </c>
      <c r="Q484">
        <v>1</v>
      </c>
      <c r="R484">
        <v>3900</v>
      </c>
      <c r="S484" t="s">
        <v>223</v>
      </c>
      <c r="T484">
        <v>3900</v>
      </c>
      <c r="U484" t="s">
        <v>1807</v>
      </c>
      <c r="V484" t="s">
        <v>455</v>
      </c>
      <c r="W484" t="s">
        <v>225</v>
      </c>
      <c r="X484" t="s">
        <v>225</v>
      </c>
      <c r="Y484">
        <v>3900</v>
      </c>
      <c r="AB484">
        <v>1</v>
      </c>
      <c r="AC484">
        <v>1</v>
      </c>
      <c r="AD484">
        <v>3</v>
      </c>
      <c r="AE484">
        <v>1120</v>
      </c>
      <c r="AF484">
        <v>1</v>
      </c>
      <c r="AQ484">
        <v>2</v>
      </c>
      <c r="AR484">
        <f t="shared" si="7"/>
        <v>9.68</v>
      </c>
      <c r="AS484">
        <v>1</v>
      </c>
      <c r="AT484" t="s">
        <v>137</v>
      </c>
      <c r="AU484">
        <v>46</v>
      </c>
    </row>
    <row r="485" spans="1:47">
      <c r="A485" t="s">
        <v>1811</v>
      </c>
      <c r="C485">
        <v>310</v>
      </c>
      <c r="D485" t="s">
        <v>1812</v>
      </c>
      <c r="E485">
        <v>101</v>
      </c>
      <c r="F485" t="s">
        <v>1813</v>
      </c>
      <c r="G485" t="s">
        <v>219</v>
      </c>
      <c r="H485" t="s">
        <v>220</v>
      </c>
      <c r="I485" t="s">
        <v>1814</v>
      </c>
      <c r="J485">
        <v>9.9070000000000005E-2</v>
      </c>
      <c r="K485">
        <v>0</v>
      </c>
      <c r="L485">
        <v>0</v>
      </c>
      <c r="M485">
        <v>1</v>
      </c>
      <c r="N485">
        <v>1</v>
      </c>
      <c r="O485" t="s">
        <v>659</v>
      </c>
      <c r="P485">
        <v>1</v>
      </c>
      <c r="Q485">
        <v>1</v>
      </c>
      <c r="R485">
        <v>900</v>
      </c>
      <c r="S485" t="s">
        <v>223</v>
      </c>
      <c r="T485">
        <v>0</v>
      </c>
      <c r="U485" t="s">
        <v>1811</v>
      </c>
      <c r="V485" t="s">
        <v>893</v>
      </c>
      <c r="W485" t="s">
        <v>659</v>
      </c>
      <c r="X485" t="s">
        <v>659</v>
      </c>
      <c r="Y485">
        <v>900</v>
      </c>
      <c r="AB485">
        <v>0</v>
      </c>
      <c r="AC485">
        <v>0</v>
      </c>
      <c r="AD485">
        <v>3</v>
      </c>
      <c r="AE485">
        <v>1043</v>
      </c>
      <c r="AF485">
        <v>1</v>
      </c>
      <c r="AQ485">
        <v>1</v>
      </c>
      <c r="AR485">
        <f t="shared" si="7"/>
        <v>0</v>
      </c>
      <c r="AS485">
        <v>1</v>
      </c>
      <c r="AT485" t="s">
        <v>135</v>
      </c>
      <c r="AU485">
        <v>44</v>
      </c>
    </row>
    <row r="486" spans="1:47">
      <c r="A486" t="s">
        <v>1815</v>
      </c>
      <c r="C486">
        <v>310</v>
      </c>
      <c r="D486" t="s">
        <v>1816</v>
      </c>
      <c r="E486">
        <v>101</v>
      </c>
      <c r="F486" t="s">
        <v>1817</v>
      </c>
      <c r="G486" t="s">
        <v>219</v>
      </c>
      <c r="H486" t="s">
        <v>220</v>
      </c>
      <c r="I486" t="s">
        <v>1819</v>
      </c>
      <c r="J486">
        <v>0.15895000000000001</v>
      </c>
      <c r="K486">
        <v>0</v>
      </c>
      <c r="L486">
        <v>0</v>
      </c>
      <c r="M486">
        <v>1</v>
      </c>
      <c r="N486">
        <v>1</v>
      </c>
      <c r="O486" t="s">
        <v>659</v>
      </c>
      <c r="P486">
        <v>1</v>
      </c>
      <c r="Q486">
        <v>1</v>
      </c>
      <c r="R486">
        <v>9400</v>
      </c>
      <c r="S486" t="s">
        <v>223</v>
      </c>
      <c r="T486">
        <v>0</v>
      </c>
      <c r="U486" t="s">
        <v>1815</v>
      </c>
      <c r="V486" t="s">
        <v>933</v>
      </c>
      <c r="W486" t="s">
        <v>659</v>
      </c>
      <c r="X486" t="s">
        <v>659</v>
      </c>
      <c r="Y486">
        <v>9400</v>
      </c>
      <c r="AB486">
        <v>0</v>
      </c>
      <c r="AC486">
        <v>0</v>
      </c>
      <c r="AD486">
        <v>5</v>
      </c>
      <c r="AE486">
        <v>1620</v>
      </c>
      <c r="AF486">
        <v>2</v>
      </c>
      <c r="AQ486">
        <v>2</v>
      </c>
      <c r="AR486">
        <f t="shared" si="7"/>
        <v>0</v>
      </c>
      <c r="AS486">
        <v>1</v>
      </c>
      <c r="AT486" t="s">
        <v>135</v>
      </c>
      <c r="AU486">
        <v>44</v>
      </c>
    </row>
    <row r="487" spans="1:47">
      <c r="A487" t="s">
        <v>1820</v>
      </c>
      <c r="C487">
        <v>310</v>
      </c>
      <c r="D487" t="s">
        <v>1821</v>
      </c>
      <c r="E487">
        <v>130</v>
      </c>
      <c r="F487" t="s">
        <v>1822</v>
      </c>
      <c r="G487" t="s">
        <v>219</v>
      </c>
      <c r="H487" t="s">
        <v>1823</v>
      </c>
      <c r="I487" t="s">
        <v>1824</v>
      </c>
      <c r="J487">
        <v>0.13092000000000001</v>
      </c>
      <c r="K487">
        <v>0</v>
      </c>
      <c r="L487">
        <v>0</v>
      </c>
      <c r="M487">
        <v>0</v>
      </c>
      <c r="N487">
        <v>0</v>
      </c>
      <c r="P487">
        <v>0</v>
      </c>
      <c r="Q487">
        <v>0</v>
      </c>
      <c r="R487">
        <v>0</v>
      </c>
      <c r="S487" t="s">
        <v>223</v>
      </c>
      <c r="T487">
        <v>0</v>
      </c>
      <c r="U487" t="s">
        <v>1820</v>
      </c>
      <c r="Y487">
        <v>0</v>
      </c>
      <c r="AB487">
        <v>0</v>
      </c>
      <c r="AC487">
        <v>0</v>
      </c>
      <c r="AD487">
        <v>2</v>
      </c>
      <c r="AE487">
        <v>936</v>
      </c>
      <c r="AF487">
        <v>1.75</v>
      </c>
      <c r="AQ487">
        <v>1</v>
      </c>
      <c r="AR487">
        <f t="shared" si="7"/>
        <v>0</v>
      </c>
      <c r="AS487">
        <v>1</v>
      </c>
      <c r="AT487" t="s">
        <v>135</v>
      </c>
      <c r="AU487">
        <v>44</v>
      </c>
    </row>
    <row r="488" spans="1:47">
      <c r="A488" t="s">
        <v>1825</v>
      </c>
      <c r="C488">
        <v>310</v>
      </c>
      <c r="D488" t="s">
        <v>1826</v>
      </c>
      <c r="E488">
        <v>109</v>
      </c>
      <c r="F488" t="s">
        <v>1827</v>
      </c>
      <c r="G488" t="s">
        <v>219</v>
      </c>
      <c r="H488" t="s">
        <v>743</v>
      </c>
      <c r="I488" t="s">
        <v>1828</v>
      </c>
      <c r="J488">
        <v>0.1313</v>
      </c>
      <c r="K488">
        <v>0</v>
      </c>
      <c r="L488">
        <v>0</v>
      </c>
      <c r="M488">
        <v>2</v>
      </c>
      <c r="N488">
        <v>2</v>
      </c>
      <c r="O488" t="s">
        <v>659</v>
      </c>
      <c r="P488">
        <v>2</v>
      </c>
      <c r="Q488">
        <v>2</v>
      </c>
      <c r="R488">
        <v>6500</v>
      </c>
      <c r="S488" t="s">
        <v>223</v>
      </c>
      <c r="T488">
        <v>0</v>
      </c>
      <c r="U488" t="s">
        <v>1825</v>
      </c>
      <c r="V488" t="s">
        <v>893</v>
      </c>
      <c r="W488" t="s">
        <v>659</v>
      </c>
      <c r="X488" t="s">
        <v>659</v>
      </c>
      <c r="Y488">
        <v>3250</v>
      </c>
      <c r="AB488">
        <v>0</v>
      </c>
      <c r="AC488">
        <v>0</v>
      </c>
      <c r="AD488">
        <v>3</v>
      </c>
      <c r="AE488">
        <v>1406</v>
      </c>
      <c r="AF488">
        <v>2</v>
      </c>
      <c r="AQ488">
        <v>1</v>
      </c>
      <c r="AR488">
        <f t="shared" si="7"/>
        <v>0</v>
      </c>
      <c r="AS488">
        <v>1</v>
      </c>
      <c r="AT488" t="s">
        <v>135</v>
      </c>
      <c r="AU488">
        <v>44</v>
      </c>
    </row>
    <row r="489" spans="1:47">
      <c r="A489" t="s">
        <v>1829</v>
      </c>
      <c r="C489">
        <v>310</v>
      </c>
      <c r="D489" t="s">
        <v>1830</v>
      </c>
      <c r="E489">
        <v>101</v>
      </c>
      <c r="F489" t="s">
        <v>1831</v>
      </c>
      <c r="G489" t="s">
        <v>219</v>
      </c>
      <c r="H489" t="s">
        <v>220</v>
      </c>
      <c r="I489" t="s">
        <v>1832</v>
      </c>
      <c r="J489">
        <v>0.77588000000000001</v>
      </c>
      <c r="K489">
        <v>1</v>
      </c>
      <c r="L489">
        <v>1</v>
      </c>
      <c r="M489">
        <v>1</v>
      </c>
      <c r="N489">
        <v>1</v>
      </c>
      <c r="O489" t="s">
        <v>225</v>
      </c>
      <c r="P489">
        <v>0</v>
      </c>
      <c r="Q489">
        <v>1</v>
      </c>
      <c r="R489">
        <v>7300</v>
      </c>
      <c r="S489" t="s">
        <v>223</v>
      </c>
      <c r="T489">
        <v>7300</v>
      </c>
      <c r="U489" t="s">
        <v>1829</v>
      </c>
      <c r="V489" t="s">
        <v>413</v>
      </c>
      <c r="W489" t="s">
        <v>225</v>
      </c>
      <c r="X489" t="s">
        <v>225</v>
      </c>
      <c r="Y489">
        <v>7300</v>
      </c>
      <c r="AB489">
        <v>1</v>
      </c>
      <c r="AC489">
        <v>1</v>
      </c>
      <c r="AD489">
        <v>3</v>
      </c>
      <c r="AE489">
        <v>1122</v>
      </c>
      <c r="AF489">
        <v>1</v>
      </c>
      <c r="AQ489">
        <v>3</v>
      </c>
      <c r="AR489">
        <f t="shared" si="7"/>
        <v>9.68</v>
      </c>
      <c r="AS489">
        <v>1</v>
      </c>
      <c r="AT489" t="s">
        <v>137</v>
      </c>
      <c r="AU489">
        <v>46</v>
      </c>
    </row>
    <row r="490" spans="1:47">
      <c r="A490" t="s">
        <v>1833</v>
      </c>
      <c r="C490">
        <v>310</v>
      </c>
      <c r="D490" t="s">
        <v>1834</v>
      </c>
      <c r="E490">
        <v>101</v>
      </c>
      <c r="F490" t="s">
        <v>1835</v>
      </c>
      <c r="G490" t="s">
        <v>219</v>
      </c>
      <c r="H490" t="s">
        <v>220</v>
      </c>
      <c r="I490" t="s">
        <v>1836</v>
      </c>
      <c r="J490">
        <v>0.12436999999999999</v>
      </c>
      <c r="K490">
        <v>0</v>
      </c>
      <c r="L490">
        <v>0</v>
      </c>
      <c r="M490">
        <v>1</v>
      </c>
      <c r="N490">
        <v>1</v>
      </c>
      <c r="O490" t="s">
        <v>659</v>
      </c>
      <c r="P490">
        <v>1</v>
      </c>
      <c r="Q490">
        <v>1</v>
      </c>
      <c r="R490">
        <v>4400</v>
      </c>
      <c r="S490" t="s">
        <v>223</v>
      </c>
      <c r="T490">
        <v>0</v>
      </c>
      <c r="U490" t="s">
        <v>1833</v>
      </c>
      <c r="V490" t="s">
        <v>933</v>
      </c>
      <c r="W490" t="s">
        <v>659</v>
      </c>
      <c r="X490" t="s">
        <v>659</v>
      </c>
      <c r="Y490">
        <v>4400</v>
      </c>
      <c r="AB490">
        <v>0</v>
      </c>
      <c r="AC490">
        <v>0</v>
      </c>
      <c r="AD490">
        <v>3</v>
      </c>
      <c r="AE490">
        <v>1121</v>
      </c>
      <c r="AF490">
        <v>1.75</v>
      </c>
      <c r="AQ490">
        <v>1</v>
      </c>
      <c r="AR490">
        <f t="shared" si="7"/>
        <v>0</v>
      </c>
      <c r="AS490">
        <v>1</v>
      </c>
      <c r="AT490" t="s">
        <v>135</v>
      </c>
      <c r="AU490">
        <v>44</v>
      </c>
    </row>
    <row r="491" spans="1:47">
      <c r="A491" t="s">
        <v>1837</v>
      </c>
      <c r="C491">
        <v>310</v>
      </c>
      <c r="D491" t="s">
        <v>1838</v>
      </c>
      <c r="E491">
        <v>101</v>
      </c>
      <c r="F491" t="s">
        <v>1839</v>
      </c>
      <c r="G491" t="s">
        <v>219</v>
      </c>
      <c r="H491" t="s">
        <v>220</v>
      </c>
      <c r="I491" t="s">
        <v>1840</v>
      </c>
      <c r="J491">
        <v>0.50170000000000003</v>
      </c>
      <c r="K491">
        <v>1</v>
      </c>
      <c r="L491">
        <v>1</v>
      </c>
      <c r="M491">
        <v>1</v>
      </c>
      <c r="N491">
        <v>1</v>
      </c>
      <c r="O491" t="s">
        <v>225</v>
      </c>
      <c r="P491">
        <v>0</v>
      </c>
      <c r="Q491">
        <v>1</v>
      </c>
      <c r="R491">
        <v>1800</v>
      </c>
      <c r="S491" t="s">
        <v>223</v>
      </c>
      <c r="T491">
        <v>1800</v>
      </c>
      <c r="U491" t="s">
        <v>1837</v>
      </c>
      <c r="V491" t="s">
        <v>455</v>
      </c>
      <c r="W491" t="s">
        <v>225</v>
      </c>
      <c r="X491" t="s">
        <v>225</v>
      </c>
      <c r="Y491">
        <v>1800</v>
      </c>
      <c r="AB491">
        <v>1</v>
      </c>
      <c r="AC491">
        <v>1</v>
      </c>
      <c r="AD491">
        <v>3</v>
      </c>
      <c r="AE491">
        <v>1080</v>
      </c>
      <c r="AF491">
        <v>1</v>
      </c>
      <c r="AQ491">
        <v>2</v>
      </c>
      <c r="AR491">
        <f t="shared" si="7"/>
        <v>9.68</v>
      </c>
      <c r="AS491">
        <v>1</v>
      </c>
      <c r="AT491" t="s">
        <v>137</v>
      </c>
      <c r="AU491">
        <v>46</v>
      </c>
    </row>
    <row r="492" spans="1:47">
      <c r="A492" t="s">
        <v>1841</v>
      </c>
      <c r="C492">
        <v>310</v>
      </c>
      <c r="D492" t="s">
        <v>1842</v>
      </c>
      <c r="E492">
        <v>101</v>
      </c>
      <c r="F492" t="s">
        <v>1843</v>
      </c>
      <c r="G492" t="s">
        <v>219</v>
      </c>
      <c r="H492" t="s">
        <v>220</v>
      </c>
      <c r="I492" t="s">
        <v>1844</v>
      </c>
      <c r="J492">
        <v>7.7700000000000005E-2</v>
      </c>
      <c r="K492">
        <v>0</v>
      </c>
      <c r="L492">
        <v>0</v>
      </c>
      <c r="M492">
        <v>1</v>
      </c>
      <c r="N492">
        <v>1</v>
      </c>
      <c r="O492" t="s">
        <v>659</v>
      </c>
      <c r="P492">
        <v>1</v>
      </c>
      <c r="Q492">
        <v>1</v>
      </c>
      <c r="R492">
        <v>5300</v>
      </c>
      <c r="S492" t="s">
        <v>223</v>
      </c>
      <c r="T492">
        <v>0</v>
      </c>
      <c r="U492" t="s">
        <v>1841</v>
      </c>
      <c r="V492" t="s">
        <v>933</v>
      </c>
      <c r="W492" t="s">
        <v>659</v>
      </c>
      <c r="X492" t="s">
        <v>659</v>
      </c>
      <c r="Y492">
        <v>5300</v>
      </c>
      <c r="AB492">
        <v>0</v>
      </c>
      <c r="AC492">
        <v>0</v>
      </c>
      <c r="AD492">
        <v>2</v>
      </c>
      <c r="AE492">
        <v>936</v>
      </c>
      <c r="AF492">
        <v>2</v>
      </c>
      <c r="AQ492">
        <v>1</v>
      </c>
      <c r="AR492">
        <f t="shared" si="7"/>
        <v>0</v>
      </c>
      <c r="AS492">
        <v>1</v>
      </c>
      <c r="AT492" t="s">
        <v>135</v>
      </c>
      <c r="AU492">
        <v>44</v>
      </c>
    </row>
    <row r="493" spans="1:47">
      <c r="A493" t="s">
        <v>1845</v>
      </c>
      <c r="C493">
        <v>310</v>
      </c>
      <c r="D493" t="s">
        <v>1846</v>
      </c>
      <c r="E493">
        <v>101</v>
      </c>
      <c r="F493" t="s">
        <v>1847</v>
      </c>
      <c r="G493" t="s">
        <v>219</v>
      </c>
      <c r="H493" t="s">
        <v>220</v>
      </c>
      <c r="I493" t="s">
        <v>1848</v>
      </c>
      <c r="J493">
        <v>0.25844</v>
      </c>
      <c r="K493">
        <v>0</v>
      </c>
      <c r="L493">
        <v>0</v>
      </c>
      <c r="M493">
        <v>1</v>
      </c>
      <c r="N493">
        <v>1</v>
      </c>
      <c r="O493" t="s">
        <v>659</v>
      </c>
      <c r="P493">
        <v>1</v>
      </c>
      <c r="Q493">
        <v>1</v>
      </c>
      <c r="R493">
        <v>13900</v>
      </c>
      <c r="S493" t="s">
        <v>223</v>
      </c>
      <c r="T493">
        <v>0</v>
      </c>
      <c r="U493" t="s">
        <v>1845</v>
      </c>
      <c r="V493" t="s">
        <v>933</v>
      </c>
      <c r="W493" t="s">
        <v>659</v>
      </c>
      <c r="X493" t="s">
        <v>659</v>
      </c>
      <c r="Y493">
        <v>13900</v>
      </c>
      <c r="AB493">
        <v>0</v>
      </c>
      <c r="AC493">
        <v>0</v>
      </c>
      <c r="AD493">
        <v>3</v>
      </c>
      <c r="AE493">
        <v>1640</v>
      </c>
      <c r="AF493">
        <v>1.5</v>
      </c>
      <c r="AQ493">
        <v>2</v>
      </c>
      <c r="AR493">
        <f t="shared" si="7"/>
        <v>0</v>
      </c>
      <c r="AS493">
        <v>1</v>
      </c>
      <c r="AT493" t="s">
        <v>135</v>
      </c>
      <c r="AU493">
        <v>44</v>
      </c>
    </row>
    <row r="494" spans="1:47">
      <c r="A494" t="s">
        <v>1849</v>
      </c>
      <c r="C494">
        <v>310</v>
      </c>
      <c r="D494" t="s">
        <v>1850</v>
      </c>
      <c r="E494">
        <v>109</v>
      </c>
      <c r="F494" t="s">
        <v>1851</v>
      </c>
      <c r="G494" t="s">
        <v>219</v>
      </c>
      <c r="H494" t="s">
        <v>743</v>
      </c>
      <c r="I494" t="s">
        <v>1852</v>
      </c>
      <c r="J494">
        <v>0.11266</v>
      </c>
      <c r="K494">
        <v>0</v>
      </c>
      <c r="L494">
        <v>0</v>
      </c>
      <c r="M494">
        <v>2</v>
      </c>
      <c r="N494">
        <v>2</v>
      </c>
      <c r="O494" t="s">
        <v>659</v>
      </c>
      <c r="P494">
        <v>2</v>
      </c>
      <c r="Q494">
        <v>2</v>
      </c>
      <c r="R494">
        <v>7400</v>
      </c>
      <c r="S494" t="s">
        <v>223</v>
      </c>
      <c r="T494">
        <v>0</v>
      </c>
      <c r="U494" t="s">
        <v>1849</v>
      </c>
      <c r="V494" t="s">
        <v>927</v>
      </c>
      <c r="W494" t="s">
        <v>659</v>
      </c>
      <c r="X494" t="s">
        <v>659</v>
      </c>
      <c r="Y494">
        <v>3700</v>
      </c>
      <c r="AB494">
        <v>0</v>
      </c>
      <c r="AC494">
        <v>0</v>
      </c>
      <c r="AD494">
        <v>2</v>
      </c>
      <c r="AE494">
        <v>1016</v>
      </c>
      <c r="AF494">
        <v>1</v>
      </c>
      <c r="AQ494">
        <v>1</v>
      </c>
      <c r="AR494">
        <f t="shared" si="7"/>
        <v>0</v>
      </c>
      <c r="AS494">
        <v>1</v>
      </c>
      <c r="AT494" t="s">
        <v>135</v>
      </c>
      <c r="AU494">
        <v>44</v>
      </c>
    </row>
    <row r="495" spans="1:47">
      <c r="A495" t="s">
        <v>1853</v>
      </c>
      <c r="C495">
        <v>310</v>
      </c>
      <c r="D495" t="s">
        <v>1854</v>
      </c>
      <c r="E495">
        <v>131</v>
      </c>
      <c r="F495" t="s">
        <v>1855</v>
      </c>
      <c r="G495" t="s">
        <v>219</v>
      </c>
      <c r="H495" t="s">
        <v>407</v>
      </c>
      <c r="I495" t="s">
        <v>1856</v>
      </c>
      <c r="J495">
        <v>0.81186000000000003</v>
      </c>
      <c r="K495">
        <v>0</v>
      </c>
      <c r="L495">
        <v>0</v>
      </c>
      <c r="M495">
        <v>0</v>
      </c>
      <c r="N495">
        <v>0</v>
      </c>
      <c r="P495">
        <v>0</v>
      </c>
      <c r="Q495">
        <v>0</v>
      </c>
      <c r="R495">
        <v>0</v>
      </c>
      <c r="S495" t="s">
        <v>223</v>
      </c>
      <c r="T495">
        <v>0</v>
      </c>
      <c r="U495" t="s">
        <v>1853</v>
      </c>
      <c r="Y495">
        <v>0</v>
      </c>
      <c r="AB495">
        <v>0</v>
      </c>
      <c r="AC495">
        <v>0</v>
      </c>
      <c r="AD495">
        <v>0</v>
      </c>
      <c r="AE495">
        <v>0</v>
      </c>
      <c r="AF495">
        <v>0</v>
      </c>
      <c r="AQ495">
        <v>3</v>
      </c>
      <c r="AR495">
        <f t="shared" si="7"/>
        <v>0</v>
      </c>
      <c r="AS495">
        <v>1</v>
      </c>
      <c r="AT495" t="s">
        <v>137</v>
      </c>
      <c r="AU495">
        <v>46</v>
      </c>
    </row>
    <row r="496" spans="1:47">
      <c r="A496" t="s">
        <v>1857</v>
      </c>
      <c r="C496">
        <v>310</v>
      </c>
      <c r="D496" t="s">
        <v>1858</v>
      </c>
      <c r="E496">
        <v>101</v>
      </c>
      <c r="F496" t="s">
        <v>1859</v>
      </c>
      <c r="G496" t="s">
        <v>219</v>
      </c>
      <c r="H496" t="s">
        <v>220</v>
      </c>
      <c r="I496" t="s">
        <v>1860</v>
      </c>
      <c r="J496">
        <v>7.1679999999999994E-2</v>
      </c>
      <c r="K496">
        <v>0</v>
      </c>
      <c r="L496">
        <v>0</v>
      </c>
      <c r="M496">
        <v>1</v>
      </c>
      <c r="N496">
        <v>1</v>
      </c>
      <c r="O496" t="s">
        <v>659</v>
      </c>
      <c r="P496">
        <v>1</v>
      </c>
      <c r="Q496">
        <v>1</v>
      </c>
      <c r="R496">
        <v>1100</v>
      </c>
      <c r="S496" t="s">
        <v>223</v>
      </c>
      <c r="T496">
        <v>0</v>
      </c>
      <c r="U496" t="s">
        <v>1857</v>
      </c>
      <c r="V496" t="s">
        <v>933</v>
      </c>
      <c r="W496" t="s">
        <v>659</v>
      </c>
      <c r="X496" t="s">
        <v>659</v>
      </c>
      <c r="Y496">
        <v>1100</v>
      </c>
      <c r="AB496">
        <v>0</v>
      </c>
      <c r="AC496">
        <v>0</v>
      </c>
      <c r="AD496">
        <v>2</v>
      </c>
      <c r="AE496">
        <v>704</v>
      </c>
      <c r="AF496">
        <v>1.5</v>
      </c>
      <c r="AQ496">
        <v>1</v>
      </c>
      <c r="AR496">
        <f t="shared" si="7"/>
        <v>0</v>
      </c>
      <c r="AS496">
        <v>1</v>
      </c>
      <c r="AT496" t="s">
        <v>135</v>
      </c>
      <c r="AU496">
        <v>44</v>
      </c>
    </row>
    <row r="497" spans="1:47">
      <c r="A497" t="s">
        <v>1861</v>
      </c>
      <c r="C497">
        <v>310</v>
      </c>
      <c r="D497" t="s">
        <v>1862</v>
      </c>
      <c r="E497">
        <v>101</v>
      </c>
      <c r="F497" t="s">
        <v>1863</v>
      </c>
      <c r="G497" t="s">
        <v>219</v>
      </c>
      <c r="H497" t="s">
        <v>220</v>
      </c>
      <c r="I497" t="s">
        <v>1864</v>
      </c>
      <c r="J497">
        <v>0.34611999999999998</v>
      </c>
      <c r="K497">
        <v>1</v>
      </c>
      <c r="L497">
        <v>1</v>
      </c>
      <c r="M497">
        <v>1</v>
      </c>
      <c r="N497">
        <v>1</v>
      </c>
      <c r="O497" t="s">
        <v>225</v>
      </c>
      <c r="P497">
        <v>0</v>
      </c>
      <c r="Q497">
        <v>1</v>
      </c>
      <c r="R497">
        <v>12700</v>
      </c>
      <c r="S497" t="s">
        <v>223</v>
      </c>
      <c r="T497">
        <v>12700</v>
      </c>
      <c r="U497" t="s">
        <v>1861</v>
      </c>
      <c r="V497" t="s">
        <v>455</v>
      </c>
      <c r="W497" t="s">
        <v>225</v>
      </c>
      <c r="X497" t="s">
        <v>225</v>
      </c>
      <c r="Y497">
        <v>12700</v>
      </c>
      <c r="AB497">
        <v>1</v>
      </c>
      <c r="AC497">
        <v>1</v>
      </c>
      <c r="AD497">
        <v>3</v>
      </c>
      <c r="AE497">
        <v>1802</v>
      </c>
      <c r="AF497">
        <v>2</v>
      </c>
      <c r="AQ497">
        <v>1</v>
      </c>
      <c r="AR497">
        <f t="shared" si="7"/>
        <v>9.68</v>
      </c>
      <c r="AS497">
        <v>1</v>
      </c>
      <c r="AT497" t="s">
        <v>138</v>
      </c>
      <c r="AU497">
        <v>47</v>
      </c>
    </row>
    <row r="498" spans="1:47">
      <c r="A498" t="s">
        <v>1865</v>
      </c>
      <c r="C498">
        <v>310</v>
      </c>
      <c r="D498" t="s">
        <v>1866</v>
      </c>
      <c r="E498">
        <v>101</v>
      </c>
      <c r="F498" t="s">
        <v>1867</v>
      </c>
      <c r="G498" t="s">
        <v>219</v>
      </c>
      <c r="H498" t="s">
        <v>220</v>
      </c>
      <c r="I498" t="s">
        <v>1868</v>
      </c>
      <c r="J498">
        <v>7.3730000000000004E-2</v>
      </c>
      <c r="K498">
        <v>0</v>
      </c>
      <c r="L498">
        <v>0</v>
      </c>
      <c r="M498">
        <v>1</v>
      </c>
      <c r="N498">
        <v>1</v>
      </c>
      <c r="O498" t="s">
        <v>659</v>
      </c>
      <c r="P498">
        <v>1</v>
      </c>
      <c r="Q498">
        <v>1</v>
      </c>
      <c r="R498">
        <v>200</v>
      </c>
      <c r="S498" t="s">
        <v>223</v>
      </c>
      <c r="T498">
        <v>0</v>
      </c>
      <c r="U498" t="s">
        <v>1865</v>
      </c>
      <c r="V498" t="s">
        <v>893</v>
      </c>
      <c r="W498" t="s">
        <v>659</v>
      </c>
      <c r="X498" t="s">
        <v>659</v>
      </c>
      <c r="Y498">
        <v>200</v>
      </c>
      <c r="AB498">
        <v>0</v>
      </c>
      <c r="AC498">
        <v>0</v>
      </c>
      <c r="AD498">
        <v>3</v>
      </c>
      <c r="AE498">
        <v>546</v>
      </c>
      <c r="AF498">
        <v>1</v>
      </c>
      <c r="AQ498">
        <v>1</v>
      </c>
      <c r="AR498">
        <f t="shared" si="7"/>
        <v>0</v>
      </c>
      <c r="AS498">
        <v>1</v>
      </c>
      <c r="AT498" t="s">
        <v>135</v>
      </c>
      <c r="AU498">
        <v>44</v>
      </c>
    </row>
    <row r="499" spans="1:47">
      <c r="A499" t="s">
        <v>1869</v>
      </c>
      <c r="C499">
        <v>310</v>
      </c>
      <c r="D499" t="s">
        <v>1870</v>
      </c>
      <c r="E499">
        <v>101</v>
      </c>
      <c r="F499" t="s">
        <v>1871</v>
      </c>
      <c r="G499" t="s">
        <v>219</v>
      </c>
      <c r="H499" t="s">
        <v>220</v>
      </c>
      <c r="I499" t="s">
        <v>1872</v>
      </c>
      <c r="J499">
        <v>5.5070000000000001E-2</v>
      </c>
      <c r="K499">
        <v>0</v>
      </c>
      <c r="L499">
        <v>0</v>
      </c>
      <c r="M499">
        <v>1</v>
      </c>
      <c r="N499">
        <v>1</v>
      </c>
      <c r="O499" t="s">
        <v>659</v>
      </c>
      <c r="P499">
        <v>1</v>
      </c>
      <c r="Q499">
        <v>2</v>
      </c>
      <c r="R499">
        <v>3300</v>
      </c>
      <c r="S499" t="s">
        <v>223</v>
      </c>
      <c r="T499">
        <v>0</v>
      </c>
      <c r="U499" t="s">
        <v>1869</v>
      </c>
      <c r="V499" t="s">
        <v>933</v>
      </c>
      <c r="W499" t="s">
        <v>659</v>
      </c>
      <c r="X499" t="s">
        <v>659</v>
      </c>
      <c r="Y499">
        <v>1650</v>
      </c>
      <c r="AB499">
        <v>0</v>
      </c>
      <c r="AC499">
        <v>0</v>
      </c>
      <c r="AD499">
        <v>3</v>
      </c>
      <c r="AE499">
        <v>817</v>
      </c>
      <c r="AF499">
        <v>1.75</v>
      </c>
      <c r="AQ499">
        <v>1</v>
      </c>
      <c r="AR499">
        <f t="shared" si="7"/>
        <v>0</v>
      </c>
      <c r="AS499">
        <v>1</v>
      </c>
      <c r="AT499" t="s">
        <v>135</v>
      </c>
      <c r="AU499">
        <v>44</v>
      </c>
    </row>
    <row r="500" spans="1:47">
      <c r="A500" t="s">
        <v>1873</v>
      </c>
      <c r="C500">
        <v>310</v>
      </c>
      <c r="D500" t="s">
        <v>1874</v>
      </c>
      <c r="E500">
        <v>132</v>
      </c>
      <c r="F500" t="s">
        <v>1074</v>
      </c>
      <c r="G500" t="s">
        <v>219</v>
      </c>
      <c r="H500" t="s">
        <v>260</v>
      </c>
      <c r="I500" t="s">
        <v>1875</v>
      </c>
      <c r="J500">
        <v>0.74119000000000002</v>
      </c>
      <c r="K500">
        <v>0</v>
      </c>
      <c r="L500">
        <v>0</v>
      </c>
      <c r="M500">
        <v>0</v>
      </c>
      <c r="N500">
        <v>0</v>
      </c>
      <c r="P500">
        <v>0</v>
      </c>
      <c r="Q500">
        <v>0</v>
      </c>
      <c r="R500">
        <v>0</v>
      </c>
      <c r="S500" t="s">
        <v>223</v>
      </c>
      <c r="T500">
        <v>0</v>
      </c>
      <c r="U500" t="s">
        <v>1873</v>
      </c>
      <c r="Y500">
        <v>0</v>
      </c>
      <c r="AB500">
        <v>0</v>
      </c>
      <c r="AC500">
        <v>0</v>
      </c>
      <c r="AD500">
        <v>0</v>
      </c>
      <c r="AE500">
        <v>0</v>
      </c>
      <c r="AF500">
        <v>0</v>
      </c>
      <c r="AQ500">
        <v>1</v>
      </c>
      <c r="AR500">
        <f t="shared" si="7"/>
        <v>0</v>
      </c>
      <c r="AS500">
        <v>1</v>
      </c>
      <c r="AT500" t="s">
        <v>135</v>
      </c>
      <c r="AU500">
        <v>44</v>
      </c>
    </row>
    <row r="501" spans="1:47">
      <c r="A501" t="s">
        <v>1876</v>
      </c>
      <c r="C501">
        <v>310</v>
      </c>
      <c r="D501" t="s">
        <v>1877</v>
      </c>
      <c r="E501">
        <v>131</v>
      </c>
      <c r="F501" t="s">
        <v>1878</v>
      </c>
      <c r="G501" t="s">
        <v>324</v>
      </c>
      <c r="H501" t="s">
        <v>407</v>
      </c>
      <c r="I501" t="s">
        <v>1880</v>
      </c>
      <c r="J501">
        <v>2.1686299999999998</v>
      </c>
      <c r="K501">
        <v>0</v>
      </c>
      <c r="L501">
        <v>1</v>
      </c>
      <c r="M501">
        <v>0</v>
      </c>
      <c r="N501">
        <v>1</v>
      </c>
      <c r="P501">
        <v>0</v>
      </c>
      <c r="Q501">
        <v>2</v>
      </c>
      <c r="R501">
        <v>14500</v>
      </c>
      <c r="S501" t="s">
        <v>223</v>
      </c>
      <c r="T501">
        <v>14500</v>
      </c>
      <c r="U501" t="s">
        <v>1876</v>
      </c>
      <c r="X501" t="s">
        <v>225</v>
      </c>
      <c r="Y501">
        <v>7250</v>
      </c>
      <c r="AB501">
        <v>0</v>
      </c>
      <c r="AC501">
        <v>1</v>
      </c>
      <c r="AD501">
        <v>0</v>
      </c>
      <c r="AE501">
        <v>0</v>
      </c>
      <c r="AF501">
        <v>0</v>
      </c>
      <c r="AQ501">
        <v>1</v>
      </c>
      <c r="AR501">
        <f t="shared" si="7"/>
        <v>0</v>
      </c>
      <c r="AS501">
        <v>1</v>
      </c>
      <c r="AT501" t="s">
        <v>137</v>
      </c>
      <c r="AU501">
        <v>46</v>
      </c>
    </row>
    <row r="502" spans="1:47">
      <c r="A502" t="s">
        <v>1881</v>
      </c>
      <c r="C502">
        <v>310</v>
      </c>
      <c r="D502" t="s">
        <v>1450</v>
      </c>
      <c r="E502">
        <v>132</v>
      </c>
      <c r="F502" t="s">
        <v>1882</v>
      </c>
      <c r="G502" t="s">
        <v>219</v>
      </c>
      <c r="H502" t="s">
        <v>260</v>
      </c>
      <c r="I502" t="s">
        <v>1883</v>
      </c>
      <c r="J502">
        <v>4.5130000000000003E-2</v>
      </c>
      <c r="K502">
        <v>0</v>
      </c>
      <c r="L502">
        <v>0</v>
      </c>
      <c r="M502">
        <v>0</v>
      </c>
      <c r="N502">
        <v>0</v>
      </c>
      <c r="P502">
        <v>0</v>
      </c>
      <c r="Q502">
        <v>0</v>
      </c>
      <c r="R502">
        <v>0</v>
      </c>
      <c r="S502" t="s">
        <v>223</v>
      </c>
      <c r="T502">
        <v>0</v>
      </c>
      <c r="U502" t="s">
        <v>1881</v>
      </c>
      <c r="Y502">
        <v>0</v>
      </c>
      <c r="AB502">
        <v>0</v>
      </c>
      <c r="AC502">
        <v>0</v>
      </c>
      <c r="AD502">
        <v>0</v>
      </c>
      <c r="AE502">
        <v>0</v>
      </c>
      <c r="AF502">
        <v>0</v>
      </c>
      <c r="AQ502">
        <v>1</v>
      </c>
      <c r="AR502">
        <f t="shared" si="7"/>
        <v>0</v>
      </c>
      <c r="AS502">
        <v>1</v>
      </c>
      <c r="AT502" t="s">
        <v>135</v>
      </c>
      <c r="AU502">
        <v>44</v>
      </c>
    </row>
    <row r="503" spans="1:47">
      <c r="A503" t="s">
        <v>1884</v>
      </c>
      <c r="C503">
        <v>310</v>
      </c>
      <c r="D503" t="s">
        <v>1885</v>
      </c>
      <c r="E503">
        <v>101</v>
      </c>
      <c r="F503" t="s">
        <v>1886</v>
      </c>
      <c r="G503" t="s">
        <v>219</v>
      </c>
      <c r="H503" t="s">
        <v>220</v>
      </c>
      <c r="I503" t="s">
        <v>1887</v>
      </c>
      <c r="J503">
        <v>9.9659999999999999E-2</v>
      </c>
      <c r="K503">
        <v>0</v>
      </c>
      <c r="L503">
        <v>0</v>
      </c>
      <c r="M503">
        <v>1</v>
      </c>
      <c r="N503">
        <v>1</v>
      </c>
      <c r="O503" t="s">
        <v>659</v>
      </c>
      <c r="P503">
        <v>1</v>
      </c>
      <c r="Q503">
        <v>1</v>
      </c>
      <c r="R503">
        <v>1200</v>
      </c>
      <c r="S503" t="s">
        <v>223</v>
      </c>
      <c r="T503">
        <v>0</v>
      </c>
      <c r="U503" t="s">
        <v>1884</v>
      </c>
      <c r="V503" t="s">
        <v>933</v>
      </c>
      <c r="W503" t="s">
        <v>659</v>
      </c>
      <c r="X503" t="s">
        <v>659</v>
      </c>
      <c r="Y503">
        <v>1200</v>
      </c>
      <c r="AB503">
        <v>0</v>
      </c>
      <c r="AC503">
        <v>0</v>
      </c>
      <c r="AD503">
        <v>4</v>
      </c>
      <c r="AE503">
        <v>960</v>
      </c>
      <c r="AF503">
        <v>1</v>
      </c>
      <c r="AQ503">
        <v>1</v>
      </c>
      <c r="AR503">
        <f t="shared" si="7"/>
        <v>0</v>
      </c>
      <c r="AS503">
        <v>1</v>
      </c>
      <c r="AT503" t="s">
        <v>135</v>
      </c>
      <c r="AU503">
        <v>44</v>
      </c>
    </row>
    <row r="504" spans="1:47">
      <c r="A504" t="s">
        <v>1888</v>
      </c>
      <c r="C504">
        <v>310</v>
      </c>
      <c r="D504" t="s">
        <v>1889</v>
      </c>
      <c r="E504">
        <v>101</v>
      </c>
      <c r="F504" t="s">
        <v>1890</v>
      </c>
      <c r="G504" t="s">
        <v>219</v>
      </c>
      <c r="H504" t="s">
        <v>220</v>
      </c>
      <c r="I504" t="s">
        <v>1891</v>
      </c>
      <c r="J504">
        <v>0.19028999999999999</v>
      </c>
      <c r="K504">
        <v>1</v>
      </c>
      <c r="L504">
        <v>1</v>
      </c>
      <c r="M504">
        <v>1</v>
      </c>
      <c r="N504">
        <v>1</v>
      </c>
      <c r="O504" t="s">
        <v>225</v>
      </c>
      <c r="P504">
        <v>0</v>
      </c>
      <c r="Q504">
        <v>1</v>
      </c>
      <c r="R504">
        <v>6200</v>
      </c>
      <c r="S504" t="s">
        <v>223</v>
      </c>
      <c r="T504">
        <v>6200</v>
      </c>
      <c r="U504" t="s">
        <v>1888</v>
      </c>
      <c r="V504" t="s">
        <v>455</v>
      </c>
      <c r="W504" t="s">
        <v>225</v>
      </c>
      <c r="X504" t="s">
        <v>225</v>
      </c>
      <c r="Y504">
        <v>6200</v>
      </c>
      <c r="AB504">
        <v>1</v>
      </c>
      <c r="AC504">
        <v>1</v>
      </c>
      <c r="AD504">
        <v>4</v>
      </c>
      <c r="AE504">
        <v>1248</v>
      </c>
      <c r="AF504">
        <v>1</v>
      </c>
      <c r="AQ504">
        <v>1</v>
      </c>
      <c r="AR504">
        <f t="shared" si="7"/>
        <v>9.68</v>
      </c>
      <c r="AS504">
        <v>1</v>
      </c>
      <c r="AT504" t="s">
        <v>138</v>
      </c>
      <c r="AU504">
        <v>47</v>
      </c>
    </row>
    <row r="505" spans="1:47">
      <c r="A505" t="s">
        <v>1892</v>
      </c>
      <c r="C505">
        <v>310</v>
      </c>
      <c r="D505" t="s">
        <v>1893</v>
      </c>
      <c r="E505">
        <v>101</v>
      </c>
      <c r="F505" t="s">
        <v>1894</v>
      </c>
      <c r="G505" t="s">
        <v>219</v>
      </c>
      <c r="H505" t="s">
        <v>220</v>
      </c>
      <c r="I505" t="s">
        <v>1895</v>
      </c>
      <c r="J505">
        <v>7.1050000000000002E-2</v>
      </c>
      <c r="K505">
        <v>0</v>
      </c>
      <c r="L505">
        <v>0</v>
      </c>
      <c r="M505">
        <v>1</v>
      </c>
      <c r="N505">
        <v>1</v>
      </c>
      <c r="O505" t="s">
        <v>659</v>
      </c>
      <c r="P505">
        <v>1</v>
      </c>
      <c r="Q505">
        <v>1</v>
      </c>
      <c r="R505">
        <v>2400</v>
      </c>
      <c r="S505" t="s">
        <v>223</v>
      </c>
      <c r="T505">
        <v>0</v>
      </c>
      <c r="U505" t="s">
        <v>1892</v>
      </c>
      <c r="V505" t="s">
        <v>933</v>
      </c>
      <c r="W505" t="s">
        <v>659</v>
      </c>
      <c r="X505" t="s">
        <v>659</v>
      </c>
      <c r="Y505">
        <v>2400</v>
      </c>
      <c r="AB505">
        <v>0</v>
      </c>
      <c r="AC505">
        <v>0</v>
      </c>
      <c r="AD505">
        <v>2</v>
      </c>
      <c r="AE505">
        <v>731</v>
      </c>
      <c r="AF505">
        <v>1.5</v>
      </c>
      <c r="AQ505">
        <v>2</v>
      </c>
      <c r="AR505">
        <f t="shared" si="7"/>
        <v>0</v>
      </c>
      <c r="AS505">
        <v>1</v>
      </c>
      <c r="AT505" t="s">
        <v>135</v>
      </c>
      <c r="AU505">
        <v>44</v>
      </c>
    </row>
    <row r="506" spans="1:47">
      <c r="A506" t="s">
        <v>1896</v>
      </c>
      <c r="C506">
        <v>310</v>
      </c>
      <c r="D506" t="s">
        <v>1897</v>
      </c>
      <c r="E506">
        <v>101</v>
      </c>
      <c r="F506" t="s">
        <v>1898</v>
      </c>
      <c r="G506" t="s">
        <v>219</v>
      </c>
      <c r="H506" t="s">
        <v>220</v>
      </c>
      <c r="I506" t="s">
        <v>1899</v>
      </c>
      <c r="J506">
        <v>9.3780000000000002E-2</v>
      </c>
      <c r="K506">
        <v>0</v>
      </c>
      <c r="L506">
        <v>0</v>
      </c>
      <c r="M506">
        <v>1</v>
      </c>
      <c r="N506">
        <v>1</v>
      </c>
      <c r="O506" t="s">
        <v>659</v>
      </c>
      <c r="P506">
        <v>1</v>
      </c>
      <c r="Q506">
        <v>1</v>
      </c>
      <c r="R506">
        <v>600</v>
      </c>
      <c r="S506" t="s">
        <v>223</v>
      </c>
      <c r="T506">
        <v>0</v>
      </c>
      <c r="U506" t="s">
        <v>1896</v>
      </c>
      <c r="V506" t="s">
        <v>927</v>
      </c>
      <c r="W506" t="s">
        <v>659</v>
      </c>
      <c r="X506" t="s">
        <v>659</v>
      </c>
      <c r="Y506">
        <v>600</v>
      </c>
      <c r="AB506">
        <v>0</v>
      </c>
      <c r="AC506">
        <v>0</v>
      </c>
      <c r="AD506">
        <v>4</v>
      </c>
      <c r="AE506">
        <v>1288</v>
      </c>
      <c r="AF506">
        <v>1</v>
      </c>
      <c r="AQ506">
        <v>3</v>
      </c>
      <c r="AR506">
        <f t="shared" si="7"/>
        <v>0</v>
      </c>
      <c r="AS506">
        <v>1</v>
      </c>
      <c r="AT506" t="s">
        <v>135</v>
      </c>
      <c r="AU506">
        <v>44</v>
      </c>
    </row>
    <row r="507" spans="1:47">
      <c r="A507" t="s">
        <v>1900</v>
      </c>
      <c r="C507">
        <v>310</v>
      </c>
      <c r="D507" t="s">
        <v>1901</v>
      </c>
      <c r="E507">
        <v>101</v>
      </c>
      <c r="F507" t="s">
        <v>1902</v>
      </c>
      <c r="G507" t="s">
        <v>219</v>
      </c>
      <c r="H507" t="s">
        <v>220</v>
      </c>
      <c r="I507" t="s">
        <v>1903</v>
      </c>
      <c r="J507">
        <v>0.21131</v>
      </c>
      <c r="K507">
        <v>0</v>
      </c>
      <c r="L507">
        <v>0</v>
      </c>
      <c r="M507">
        <v>1</v>
      </c>
      <c r="N507">
        <v>1</v>
      </c>
      <c r="O507" t="s">
        <v>659</v>
      </c>
      <c r="P507">
        <v>1</v>
      </c>
      <c r="Q507">
        <v>1</v>
      </c>
      <c r="R507">
        <v>12800</v>
      </c>
      <c r="S507" t="s">
        <v>223</v>
      </c>
      <c r="T507">
        <v>0</v>
      </c>
      <c r="U507" t="s">
        <v>1900</v>
      </c>
      <c r="V507" t="s">
        <v>933</v>
      </c>
      <c r="W507" t="s">
        <v>659</v>
      </c>
      <c r="X507" t="s">
        <v>659</v>
      </c>
      <c r="Y507">
        <v>12800</v>
      </c>
      <c r="AB507">
        <v>0</v>
      </c>
      <c r="AC507">
        <v>0</v>
      </c>
      <c r="AD507">
        <v>4</v>
      </c>
      <c r="AE507">
        <v>2513</v>
      </c>
      <c r="AF507">
        <v>1</v>
      </c>
      <c r="AQ507">
        <v>1</v>
      </c>
      <c r="AR507">
        <f t="shared" si="7"/>
        <v>0</v>
      </c>
      <c r="AS507">
        <v>1</v>
      </c>
      <c r="AT507" t="s">
        <v>135</v>
      </c>
      <c r="AU507">
        <v>44</v>
      </c>
    </row>
    <row r="508" spans="1:47">
      <c r="A508" t="s">
        <v>1904</v>
      </c>
      <c r="C508">
        <v>310</v>
      </c>
      <c r="D508" t="s">
        <v>1905</v>
      </c>
      <c r="E508">
        <v>905</v>
      </c>
      <c r="F508" t="s">
        <v>471</v>
      </c>
      <c r="G508" t="s">
        <v>219</v>
      </c>
      <c r="H508" t="s">
        <v>302</v>
      </c>
      <c r="I508" t="s">
        <v>1906</v>
      </c>
      <c r="J508">
        <v>0.25269000000000003</v>
      </c>
      <c r="K508">
        <v>0</v>
      </c>
      <c r="L508">
        <v>0</v>
      </c>
      <c r="M508">
        <v>0</v>
      </c>
      <c r="N508">
        <v>0</v>
      </c>
      <c r="P508">
        <v>0</v>
      </c>
      <c r="Q508">
        <v>0</v>
      </c>
      <c r="R508">
        <v>0</v>
      </c>
      <c r="S508" t="s">
        <v>223</v>
      </c>
      <c r="T508">
        <v>0</v>
      </c>
      <c r="U508" t="s">
        <v>1904</v>
      </c>
      <c r="Y508">
        <v>0</v>
      </c>
      <c r="Z508" t="s">
        <v>297</v>
      </c>
      <c r="AA508" t="s">
        <v>223</v>
      </c>
      <c r="AB508">
        <v>0</v>
      </c>
      <c r="AC508">
        <v>0</v>
      </c>
      <c r="AD508">
        <v>0</v>
      </c>
      <c r="AE508">
        <v>0</v>
      </c>
      <c r="AF508">
        <v>0</v>
      </c>
      <c r="AQ508">
        <v>1</v>
      </c>
      <c r="AR508">
        <f t="shared" si="7"/>
        <v>0</v>
      </c>
      <c r="AS508">
        <v>1</v>
      </c>
      <c r="AT508" t="s">
        <v>137</v>
      </c>
      <c r="AU508">
        <v>46</v>
      </c>
    </row>
    <row r="509" spans="1:47">
      <c r="A509" t="s">
        <v>1907</v>
      </c>
      <c r="C509">
        <v>310</v>
      </c>
      <c r="D509" t="s">
        <v>1908</v>
      </c>
      <c r="E509">
        <v>101</v>
      </c>
      <c r="F509" t="s">
        <v>1909</v>
      </c>
      <c r="G509" t="s">
        <v>219</v>
      </c>
      <c r="H509" t="s">
        <v>220</v>
      </c>
      <c r="I509" t="s">
        <v>1910</v>
      </c>
      <c r="J509">
        <v>0.12134</v>
      </c>
      <c r="K509">
        <v>0</v>
      </c>
      <c r="L509">
        <v>0</v>
      </c>
      <c r="M509">
        <v>1</v>
      </c>
      <c r="N509">
        <v>1</v>
      </c>
      <c r="O509" t="s">
        <v>659</v>
      </c>
      <c r="P509">
        <v>1</v>
      </c>
      <c r="Q509">
        <v>1</v>
      </c>
      <c r="R509">
        <v>30800</v>
      </c>
      <c r="S509" t="s">
        <v>223</v>
      </c>
      <c r="T509">
        <v>0</v>
      </c>
      <c r="U509" t="s">
        <v>1907</v>
      </c>
      <c r="V509" t="s">
        <v>933</v>
      </c>
      <c r="W509" t="s">
        <v>659</v>
      </c>
      <c r="X509" t="s">
        <v>659</v>
      </c>
      <c r="Y509">
        <v>30800</v>
      </c>
      <c r="AB509">
        <v>0</v>
      </c>
      <c r="AC509">
        <v>0</v>
      </c>
      <c r="AD509">
        <v>2</v>
      </c>
      <c r="AE509">
        <v>672</v>
      </c>
      <c r="AF509">
        <v>1</v>
      </c>
      <c r="AQ509">
        <v>1</v>
      </c>
      <c r="AR509">
        <f t="shared" si="7"/>
        <v>0</v>
      </c>
      <c r="AS509">
        <v>1</v>
      </c>
      <c r="AT509" t="s">
        <v>135</v>
      </c>
      <c r="AU509">
        <v>44</v>
      </c>
    </row>
    <row r="510" spans="1:47">
      <c r="A510" t="s">
        <v>1911</v>
      </c>
      <c r="C510">
        <v>310</v>
      </c>
      <c r="D510" t="s">
        <v>1912</v>
      </c>
      <c r="E510">
        <v>101</v>
      </c>
      <c r="F510" t="s">
        <v>1913</v>
      </c>
      <c r="G510" t="s">
        <v>219</v>
      </c>
      <c r="H510" t="s">
        <v>220</v>
      </c>
      <c r="I510" t="s">
        <v>1914</v>
      </c>
      <c r="J510">
        <v>0.14335999999999999</v>
      </c>
      <c r="K510">
        <v>0</v>
      </c>
      <c r="L510">
        <v>0</v>
      </c>
      <c r="M510">
        <v>1</v>
      </c>
      <c r="N510">
        <v>1</v>
      </c>
      <c r="O510" t="s">
        <v>659</v>
      </c>
      <c r="P510">
        <v>1</v>
      </c>
      <c r="Q510">
        <v>1</v>
      </c>
      <c r="R510">
        <v>500</v>
      </c>
      <c r="S510" t="s">
        <v>223</v>
      </c>
      <c r="T510">
        <v>0</v>
      </c>
      <c r="U510" t="s">
        <v>1911</v>
      </c>
      <c r="V510" t="s">
        <v>933</v>
      </c>
      <c r="W510" t="s">
        <v>659</v>
      </c>
      <c r="X510" t="s">
        <v>659</v>
      </c>
      <c r="Y510">
        <v>500</v>
      </c>
      <c r="AB510">
        <v>0</v>
      </c>
      <c r="AC510">
        <v>0</v>
      </c>
      <c r="AD510">
        <v>3</v>
      </c>
      <c r="AE510">
        <v>1411</v>
      </c>
      <c r="AF510">
        <v>2</v>
      </c>
      <c r="AQ510">
        <v>1</v>
      </c>
      <c r="AR510">
        <f t="shared" si="7"/>
        <v>0</v>
      </c>
      <c r="AS510">
        <v>1</v>
      </c>
      <c r="AT510" t="s">
        <v>135</v>
      </c>
      <c r="AU510">
        <v>44</v>
      </c>
    </row>
    <row r="511" spans="1:47">
      <c r="A511" t="s">
        <v>1915</v>
      </c>
      <c r="C511">
        <v>310</v>
      </c>
      <c r="D511" t="s">
        <v>1916</v>
      </c>
      <c r="E511">
        <v>101</v>
      </c>
      <c r="F511" t="s">
        <v>1917</v>
      </c>
      <c r="G511" t="s">
        <v>219</v>
      </c>
      <c r="H511" t="s">
        <v>220</v>
      </c>
      <c r="I511" t="s">
        <v>1918</v>
      </c>
      <c r="J511">
        <v>8.7540000000000007E-2</v>
      </c>
      <c r="K511">
        <v>0</v>
      </c>
      <c r="L511">
        <v>0</v>
      </c>
      <c r="M511">
        <v>1</v>
      </c>
      <c r="N511">
        <v>1</v>
      </c>
      <c r="O511" t="s">
        <v>659</v>
      </c>
      <c r="P511">
        <v>1</v>
      </c>
      <c r="Q511">
        <v>1</v>
      </c>
      <c r="R511">
        <v>1200</v>
      </c>
      <c r="S511" t="s">
        <v>223</v>
      </c>
      <c r="T511">
        <v>0</v>
      </c>
      <c r="U511" t="s">
        <v>1915</v>
      </c>
      <c r="V511" t="s">
        <v>933</v>
      </c>
      <c r="W511" t="s">
        <v>659</v>
      </c>
      <c r="X511" t="s">
        <v>659</v>
      </c>
      <c r="Y511">
        <v>1200</v>
      </c>
      <c r="AB511">
        <v>0</v>
      </c>
      <c r="AC511">
        <v>0</v>
      </c>
      <c r="AD511">
        <v>2</v>
      </c>
      <c r="AE511">
        <v>660</v>
      </c>
      <c r="AF511">
        <v>1</v>
      </c>
      <c r="AQ511">
        <v>1</v>
      </c>
      <c r="AR511">
        <f t="shared" si="7"/>
        <v>0</v>
      </c>
      <c r="AS511">
        <v>1</v>
      </c>
      <c r="AT511" t="s">
        <v>135</v>
      </c>
      <c r="AU511">
        <v>44</v>
      </c>
    </row>
    <row r="512" spans="1:47">
      <c r="A512" t="s">
        <v>1919</v>
      </c>
      <c r="C512">
        <v>310</v>
      </c>
      <c r="D512" t="s">
        <v>1920</v>
      </c>
      <c r="E512">
        <v>101</v>
      </c>
      <c r="F512" t="s">
        <v>1921</v>
      </c>
      <c r="G512" t="s">
        <v>324</v>
      </c>
      <c r="H512" t="s">
        <v>220</v>
      </c>
      <c r="I512" t="s">
        <v>1922</v>
      </c>
      <c r="J512">
        <v>0.63893</v>
      </c>
      <c r="K512">
        <v>1</v>
      </c>
      <c r="L512">
        <v>1</v>
      </c>
      <c r="M512">
        <v>1</v>
      </c>
      <c r="N512">
        <v>1</v>
      </c>
      <c r="O512" t="s">
        <v>225</v>
      </c>
      <c r="P512">
        <v>0</v>
      </c>
      <c r="Q512">
        <v>1</v>
      </c>
      <c r="R512">
        <v>11900</v>
      </c>
      <c r="S512" t="s">
        <v>223</v>
      </c>
      <c r="T512">
        <v>11900</v>
      </c>
      <c r="U512" t="s">
        <v>1919</v>
      </c>
      <c r="V512" t="s">
        <v>413</v>
      </c>
      <c r="W512" t="s">
        <v>225</v>
      </c>
      <c r="X512" t="s">
        <v>225</v>
      </c>
      <c r="Y512">
        <v>11900</v>
      </c>
      <c r="AB512">
        <v>1</v>
      </c>
      <c r="AC512">
        <v>1</v>
      </c>
      <c r="AD512">
        <v>2</v>
      </c>
      <c r="AE512">
        <v>1056</v>
      </c>
      <c r="AF512">
        <v>1</v>
      </c>
      <c r="AQ512">
        <v>1</v>
      </c>
      <c r="AR512">
        <f t="shared" si="7"/>
        <v>9.68</v>
      </c>
      <c r="AS512">
        <v>1</v>
      </c>
      <c r="AT512" t="s">
        <v>137</v>
      </c>
      <c r="AU512">
        <v>46</v>
      </c>
    </row>
    <row r="513" spans="1:47">
      <c r="A513" t="s">
        <v>1923</v>
      </c>
      <c r="C513">
        <v>310</v>
      </c>
      <c r="D513" t="s">
        <v>1924</v>
      </c>
      <c r="E513">
        <v>101</v>
      </c>
      <c r="F513" t="s">
        <v>1925</v>
      </c>
      <c r="G513" t="s">
        <v>219</v>
      </c>
      <c r="H513" t="s">
        <v>220</v>
      </c>
      <c r="I513" t="s">
        <v>1926</v>
      </c>
      <c r="J513">
        <v>1.3476600000000001</v>
      </c>
      <c r="K513">
        <v>1</v>
      </c>
      <c r="L513">
        <v>1</v>
      </c>
      <c r="M513">
        <v>1</v>
      </c>
      <c r="N513">
        <v>1</v>
      </c>
      <c r="O513" t="s">
        <v>225</v>
      </c>
      <c r="P513">
        <v>0</v>
      </c>
      <c r="Q513">
        <v>1</v>
      </c>
      <c r="R513">
        <v>3800</v>
      </c>
      <c r="S513" t="s">
        <v>223</v>
      </c>
      <c r="T513">
        <v>3800</v>
      </c>
      <c r="U513" t="s">
        <v>1923</v>
      </c>
      <c r="V513" t="s">
        <v>1927</v>
      </c>
      <c r="X513" t="s">
        <v>225</v>
      </c>
      <c r="Y513">
        <v>3800</v>
      </c>
      <c r="AB513">
        <v>1</v>
      </c>
      <c r="AC513">
        <v>1</v>
      </c>
      <c r="AD513">
        <v>3</v>
      </c>
      <c r="AE513">
        <v>1879</v>
      </c>
      <c r="AF513">
        <v>1</v>
      </c>
      <c r="AQ513">
        <v>1</v>
      </c>
      <c r="AR513">
        <f t="shared" si="7"/>
        <v>9.68</v>
      </c>
      <c r="AS513">
        <v>1</v>
      </c>
      <c r="AT513" t="s">
        <v>137</v>
      </c>
      <c r="AU513">
        <v>46</v>
      </c>
    </row>
    <row r="514" spans="1:47">
      <c r="A514" t="s">
        <v>1928</v>
      </c>
      <c r="C514">
        <v>310</v>
      </c>
      <c r="D514" t="s">
        <v>1929</v>
      </c>
      <c r="E514">
        <v>101</v>
      </c>
      <c r="F514" t="s">
        <v>1930</v>
      </c>
      <c r="G514" t="s">
        <v>219</v>
      </c>
      <c r="H514" t="s">
        <v>220</v>
      </c>
      <c r="I514" t="s">
        <v>1931</v>
      </c>
      <c r="J514">
        <v>0.11801</v>
      </c>
      <c r="K514">
        <v>0</v>
      </c>
      <c r="L514">
        <v>0</v>
      </c>
      <c r="M514">
        <v>1</v>
      </c>
      <c r="N514">
        <v>1</v>
      </c>
      <c r="O514" t="s">
        <v>659</v>
      </c>
      <c r="P514">
        <v>1</v>
      </c>
      <c r="Q514">
        <v>1</v>
      </c>
      <c r="R514">
        <v>6400</v>
      </c>
      <c r="S514" t="s">
        <v>223</v>
      </c>
      <c r="T514">
        <v>0</v>
      </c>
      <c r="U514" t="s">
        <v>1928</v>
      </c>
      <c r="V514" t="s">
        <v>893</v>
      </c>
      <c r="W514" t="s">
        <v>659</v>
      </c>
      <c r="X514" t="s">
        <v>659</v>
      </c>
      <c r="Y514">
        <v>6400</v>
      </c>
      <c r="AB514">
        <v>0</v>
      </c>
      <c r="AC514">
        <v>0</v>
      </c>
      <c r="AD514">
        <v>2</v>
      </c>
      <c r="AE514">
        <v>735</v>
      </c>
      <c r="AF514">
        <v>1</v>
      </c>
      <c r="AQ514">
        <v>1</v>
      </c>
      <c r="AR514">
        <f t="shared" ref="AR514:AR577" si="8">AB514*9.68*VLOOKUP(AU514,atten,10,FALSE)</f>
        <v>0</v>
      </c>
      <c r="AS514">
        <v>1</v>
      </c>
      <c r="AT514" t="s">
        <v>135</v>
      </c>
      <c r="AU514">
        <v>44</v>
      </c>
    </row>
    <row r="515" spans="1:47">
      <c r="A515" t="s">
        <v>1932</v>
      </c>
      <c r="C515">
        <v>310</v>
      </c>
      <c r="D515" t="s">
        <v>1933</v>
      </c>
      <c r="E515">
        <v>101</v>
      </c>
      <c r="F515" t="s">
        <v>1882</v>
      </c>
      <c r="G515" t="s">
        <v>219</v>
      </c>
      <c r="H515" t="s">
        <v>220</v>
      </c>
      <c r="I515" t="s">
        <v>1934</v>
      </c>
      <c r="J515">
        <v>8.9609999999999995E-2</v>
      </c>
      <c r="K515">
        <v>0</v>
      </c>
      <c r="L515">
        <v>0</v>
      </c>
      <c r="M515">
        <v>1</v>
      </c>
      <c r="N515">
        <v>1</v>
      </c>
      <c r="O515" t="s">
        <v>659</v>
      </c>
      <c r="P515">
        <v>1</v>
      </c>
      <c r="Q515">
        <v>1</v>
      </c>
      <c r="R515">
        <v>12700</v>
      </c>
      <c r="S515" t="s">
        <v>223</v>
      </c>
      <c r="T515">
        <v>0</v>
      </c>
      <c r="U515" t="s">
        <v>1932</v>
      </c>
      <c r="V515" t="s">
        <v>933</v>
      </c>
      <c r="W515" t="s">
        <v>659</v>
      </c>
      <c r="X515" t="s">
        <v>659</v>
      </c>
      <c r="Y515">
        <v>12700</v>
      </c>
      <c r="AB515">
        <v>0</v>
      </c>
      <c r="AC515">
        <v>0</v>
      </c>
      <c r="AD515">
        <v>4</v>
      </c>
      <c r="AE515">
        <v>1414</v>
      </c>
      <c r="AF515">
        <v>1.75</v>
      </c>
      <c r="AQ515">
        <v>1</v>
      </c>
      <c r="AR515">
        <f t="shared" si="8"/>
        <v>0</v>
      </c>
      <c r="AS515">
        <v>1</v>
      </c>
      <c r="AT515" t="s">
        <v>135</v>
      </c>
      <c r="AU515">
        <v>44</v>
      </c>
    </row>
    <row r="516" spans="1:47">
      <c r="A516" t="s">
        <v>1935</v>
      </c>
      <c r="C516">
        <v>310</v>
      </c>
      <c r="D516" t="s">
        <v>1936</v>
      </c>
      <c r="E516">
        <v>101</v>
      </c>
      <c r="F516" t="s">
        <v>1843</v>
      </c>
      <c r="G516" t="s">
        <v>219</v>
      </c>
      <c r="H516" t="s">
        <v>220</v>
      </c>
      <c r="I516" t="s">
        <v>1937</v>
      </c>
      <c r="J516">
        <v>4.453E-2</v>
      </c>
      <c r="K516">
        <v>0</v>
      </c>
      <c r="L516">
        <v>0</v>
      </c>
      <c r="M516">
        <v>1</v>
      </c>
      <c r="N516">
        <v>1</v>
      </c>
      <c r="O516" t="s">
        <v>659</v>
      </c>
      <c r="P516">
        <v>1</v>
      </c>
      <c r="Q516">
        <v>1</v>
      </c>
      <c r="R516">
        <v>8600</v>
      </c>
      <c r="S516" t="s">
        <v>223</v>
      </c>
      <c r="T516">
        <v>0</v>
      </c>
      <c r="U516" t="s">
        <v>1935</v>
      </c>
      <c r="V516" t="s">
        <v>933</v>
      </c>
      <c r="W516" t="s">
        <v>659</v>
      </c>
      <c r="X516" t="s">
        <v>659</v>
      </c>
      <c r="Y516">
        <v>8600</v>
      </c>
      <c r="AB516">
        <v>0</v>
      </c>
      <c r="AC516">
        <v>0</v>
      </c>
      <c r="AD516">
        <v>2</v>
      </c>
      <c r="AE516">
        <v>896</v>
      </c>
      <c r="AF516">
        <v>1</v>
      </c>
      <c r="AQ516">
        <v>1</v>
      </c>
      <c r="AR516">
        <f t="shared" si="8"/>
        <v>0</v>
      </c>
      <c r="AS516">
        <v>1</v>
      </c>
      <c r="AT516" t="s">
        <v>135</v>
      </c>
      <c r="AU516">
        <v>44</v>
      </c>
    </row>
    <row r="517" spans="1:47">
      <c r="A517" t="s">
        <v>1938</v>
      </c>
      <c r="C517">
        <v>310</v>
      </c>
      <c r="D517" t="s">
        <v>1939</v>
      </c>
      <c r="E517">
        <v>101</v>
      </c>
      <c r="F517" t="s">
        <v>1940</v>
      </c>
      <c r="G517" t="s">
        <v>219</v>
      </c>
      <c r="H517" t="s">
        <v>220</v>
      </c>
      <c r="I517" t="s">
        <v>1941</v>
      </c>
      <c r="J517">
        <v>0.11255</v>
      </c>
      <c r="K517">
        <v>0</v>
      </c>
      <c r="L517">
        <v>0</v>
      </c>
      <c r="M517">
        <v>1</v>
      </c>
      <c r="N517">
        <v>1</v>
      </c>
      <c r="O517" t="s">
        <v>659</v>
      </c>
      <c r="P517">
        <v>1</v>
      </c>
      <c r="Q517">
        <v>1</v>
      </c>
      <c r="R517">
        <v>8100</v>
      </c>
      <c r="S517" t="s">
        <v>223</v>
      </c>
      <c r="T517">
        <v>0</v>
      </c>
      <c r="U517" t="s">
        <v>1938</v>
      </c>
      <c r="V517" t="s">
        <v>933</v>
      </c>
      <c r="W517" t="s">
        <v>659</v>
      </c>
      <c r="X517" t="s">
        <v>659</v>
      </c>
      <c r="Y517">
        <v>8100</v>
      </c>
      <c r="AB517">
        <v>0</v>
      </c>
      <c r="AC517">
        <v>0</v>
      </c>
      <c r="AD517">
        <v>2</v>
      </c>
      <c r="AE517">
        <v>636</v>
      </c>
      <c r="AF517">
        <v>1</v>
      </c>
      <c r="AQ517">
        <v>1</v>
      </c>
      <c r="AR517">
        <f t="shared" si="8"/>
        <v>0</v>
      </c>
      <c r="AS517">
        <v>1</v>
      </c>
      <c r="AT517" t="s">
        <v>135</v>
      </c>
      <c r="AU517">
        <v>44</v>
      </c>
    </row>
    <row r="518" spans="1:47">
      <c r="A518" t="s">
        <v>1942</v>
      </c>
      <c r="C518">
        <v>310</v>
      </c>
      <c r="D518" t="s">
        <v>1943</v>
      </c>
      <c r="E518">
        <v>101</v>
      </c>
      <c r="F518" t="s">
        <v>1944</v>
      </c>
      <c r="G518" t="s">
        <v>219</v>
      </c>
      <c r="H518" t="s">
        <v>220</v>
      </c>
      <c r="I518" t="s">
        <v>1945</v>
      </c>
      <c r="J518">
        <v>0.75632999999999995</v>
      </c>
      <c r="K518">
        <v>1</v>
      </c>
      <c r="L518">
        <v>1</v>
      </c>
      <c r="M518">
        <v>1</v>
      </c>
      <c r="N518">
        <v>1</v>
      </c>
      <c r="O518" t="s">
        <v>225</v>
      </c>
      <c r="P518">
        <v>0</v>
      </c>
      <c r="Q518">
        <v>0</v>
      </c>
      <c r="R518">
        <v>0</v>
      </c>
      <c r="S518" t="s">
        <v>223</v>
      </c>
      <c r="T518">
        <v>0</v>
      </c>
      <c r="U518" t="s">
        <v>1942</v>
      </c>
      <c r="X518" t="s">
        <v>225</v>
      </c>
      <c r="Y518">
        <v>0</v>
      </c>
      <c r="AB518">
        <v>1</v>
      </c>
      <c r="AC518">
        <v>1</v>
      </c>
      <c r="AD518">
        <v>3</v>
      </c>
      <c r="AE518">
        <v>1792</v>
      </c>
      <c r="AF518">
        <v>1</v>
      </c>
      <c r="AQ518">
        <v>3</v>
      </c>
      <c r="AR518">
        <f t="shared" si="8"/>
        <v>9.68</v>
      </c>
      <c r="AS518">
        <v>1</v>
      </c>
      <c r="AT518" t="s">
        <v>137</v>
      </c>
      <c r="AU518">
        <v>46</v>
      </c>
    </row>
    <row r="519" spans="1:47">
      <c r="A519" t="s">
        <v>1946</v>
      </c>
      <c r="C519">
        <v>310</v>
      </c>
      <c r="D519" t="s">
        <v>1947</v>
      </c>
      <c r="E519">
        <v>101</v>
      </c>
      <c r="F519" t="s">
        <v>1948</v>
      </c>
      <c r="G519" t="s">
        <v>219</v>
      </c>
      <c r="H519" t="s">
        <v>220</v>
      </c>
      <c r="I519" t="s">
        <v>1949</v>
      </c>
      <c r="J519">
        <v>0.12877</v>
      </c>
      <c r="K519">
        <v>0</v>
      </c>
      <c r="L519">
        <v>0</v>
      </c>
      <c r="M519">
        <v>1</v>
      </c>
      <c r="N519">
        <v>1</v>
      </c>
      <c r="O519" t="s">
        <v>659</v>
      </c>
      <c r="P519">
        <v>1</v>
      </c>
      <c r="Q519">
        <v>1</v>
      </c>
      <c r="R519">
        <v>300</v>
      </c>
      <c r="S519" t="s">
        <v>223</v>
      </c>
      <c r="T519">
        <v>0</v>
      </c>
      <c r="U519" t="s">
        <v>1946</v>
      </c>
      <c r="V519" t="s">
        <v>933</v>
      </c>
      <c r="W519" t="s">
        <v>659</v>
      </c>
      <c r="X519" t="s">
        <v>659</v>
      </c>
      <c r="Y519">
        <v>300</v>
      </c>
      <c r="AB519">
        <v>0</v>
      </c>
      <c r="AC519">
        <v>0</v>
      </c>
      <c r="AD519">
        <v>3</v>
      </c>
      <c r="AE519">
        <v>1217</v>
      </c>
      <c r="AF519">
        <v>1.3</v>
      </c>
      <c r="AQ519">
        <v>1</v>
      </c>
      <c r="AR519">
        <f t="shared" si="8"/>
        <v>0</v>
      </c>
      <c r="AS519">
        <v>1</v>
      </c>
      <c r="AT519" t="s">
        <v>135</v>
      </c>
      <c r="AU519">
        <v>44</v>
      </c>
    </row>
    <row r="520" spans="1:47">
      <c r="A520" t="s">
        <v>1950</v>
      </c>
      <c r="C520">
        <v>310</v>
      </c>
      <c r="D520" t="s">
        <v>1951</v>
      </c>
      <c r="E520">
        <v>101</v>
      </c>
      <c r="F520" t="s">
        <v>1952</v>
      </c>
      <c r="G520" t="s">
        <v>219</v>
      </c>
      <c r="H520" t="s">
        <v>220</v>
      </c>
      <c r="I520" t="s">
        <v>1953</v>
      </c>
      <c r="J520">
        <v>5.0810000000000001E-2</v>
      </c>
      <c r="K520">
        <v>0</v>
      </c>
      <c r="L520">
        <v>0</v>
      </c>
      <c r="M520">
        <v>1</v>
      </c>
      <c r="N520">
        <v>1</v>
      </c>
      <c r="O520" t="s">
        <v>659</v>
      </c>
      <c r="P520">
        <v>1</v>
      </c>
      <c r="Q520">
        <v>2</v>
      </c>
      <c r="R520">
        <v>2300</v>
      </c>
      <c r="S520" t="s">
        <v>223</v>
      </c>
      <c r="T520">
        <v>0</v>
      </c>
      <c r="U520" t="s">
        <v>1950</v>
      </c>
      <c r="V520" t="s">
        <v>893</v>
      </c>
      <c r="W520" t="s">
        <v>659</v>
      </c>
      <c r="X520" t="s">
        <v>659</v>
      </c>
      <c r="Y520">
        <v>1150</v>
      </c>
      <c r="AB520">
        <v>0</v>
      </c>
      <c r="AC520">
        <v>0</v>
      </c>
      <c r="AD520">
        <v>2</v>
      </c>
      <c r="AE520">
        <v>736</v>
      </c>
      <c r="AF520">
        <v>1.3</v>
      </c>
      <c r="AQ520">
        <v>1</v>
      </c>
      <c r="AR520">
        <f t="shared" si="8"/>
        <v>0</v>
      </c>
      <c r="AS520">
        <v>1</v>
      </c>
      <c r="AT520" t="s">
        <v>135</v>
      </c>
      <c r="AU520">
        <v>44</v>
      </c>
    </row>
    <row r="521" spans="1:47">
      <c r="A521" t="s">
        <v>1954</v>
      </c>
      <c r="C521">
        <v>310</v>
      </c>
      <c r="D521" t="s">
        <v>1955</v>
      </c>
      <c r="E521">
        <v>101</v>
      </c>
      <c r="F521" t="s">
        <v>1956</v>
      </c>
      <c r="G521" t="s">
        <v>219</v>
      </c>
      <c r="H521" t="s">
        <v>220</v>
      </c>
      <c r="I521" t="s">
        <v>1957</v>
      </c>
      <c r="J521">
        <v>0.12540999999999999</v>
      </c>
      <c r="K521">
        <v>0</v>
      </c>
      <c r="L521">
        <v>0</v>
      </c>
      <c r="M521">
        <v>1</v>
      </c>
      <c r="N521">
        <v>1</v>
      </c>
      <c r="O521" t="s">
        <v>659</v>
      </c>
      <c r="P521">
        <v>1</v>
      </c>
      <c r="Q521">
        <v>0</v>
      </c>
      <c r="R521">
        <v>0</v>
      </c>
      <c r="S521" t="s">
        <v>223</v>
      </c>
      <c r="T521">
        <v>0</v>
      </c>
      <c r="U521" t="s">
        <v>1954</v>
      </c>
      <c r="V521" t="s">
        <v>933</v>
      </c>
      <c r="W521" t="s">
        <v>659</v>
      </c>
      <c r="X521" t="s">
        <v>659</v>
      </c>
      <c r="Y521">
        <v>0</v>
      </c>
      <c r="AB521">
        <v>0</v>
      </c>
      <c r="AC521">
        <v>0</v>
      </c>
      <c r="AD521">
        <v>4</v>
      </c>
      <c r="AE521">
        <v>1836</v>
      </c>
      <c r="AF521">
        <v>2</v>
      </c>
      <c r="AQ521">
        <v>2</v>
      </c>
      <c r="AR521">
        <f t="shared" si="8"/>
        <v>0</v>
      </c>
      <c r="AS521">
        <v>1</v>
      </c>
      <c r="AT521" t="s">
        <v>135</v>
      </c>
      <c r="AU521">
        <v>44</v>
      </c>
    </row>
    <row r="522" spans="1:47">
      <c r="A522" t="s">
        <v>1958</v>
      </c>
      <c r="C522">
        <v>310</v>
      </c>
      <c r="D522" t="s">
        <v>1959</v>
      </c>
      <c r="E522">
        <v>905</v>
      </c>
      <c r="F522" t="s">
        <v>471</v>
      </c>
      <c r="G522" t="s">
        <v>219</v>
      </c>
      <c r="H522" t="s">
        <v>302</v>
      </c>
      <c r="I522" t="s">
        <v>1960</v>
      </c>
      <c r="J522">
        <v>0.26153999999999999</v>
      </c>
      <c r="K522">
        <v>0</v>
      </c>
      <c r="L522">
        <v>0</v>
      </c>
      <c r="M522">
        <v>0</v>
      </c>
      <c r="N522">
        <v>0</v>
      </c>
      <c r="P522">
        <v>0</v>
      </c>
      <c r="Q522">
        <v>0</v>
      </c>
      <c r="R522">
        <v>0</v>
      </c>
      <c r="S522" t="s">
        <v>223</v>
      </c>
      <c r="T522">
        <v>0</v>
      </c>
      <c r="U522" t="s">
        <v>1958</v>
      </c>
      <c r="Y522">
        <v>0</v>
      </c>
      <c r="Z522" t="s">
        <v>297</v>
      </c>
      <c r="AA522" t="s">
        <v>223</v>
      </c>
      <c r="AB522">
        <v>0</v>
      </c>
      <c r="AC522">
        <v>0</v>
      </c>
      <c r="AD522">
        <v>0</v>
      </c>
      <c r="AE522">
        <v>0</v>
      </c>
      <c r="AF522">
        <v>0</v>
      </c>
      <c r="AQ522">
        <v>1</v>
      </c>
      <c r="AR522">
        <f t="shared" si="8"/>
        <v>0</v>
      </c>
      <c r="AS522">
        <v>1</v>
      </c>
      <c r="AT522" t="s">
        <v>137</v>
      </c>
      <c r="AU522">
        <v>46</v>
      </c>
    </row>
    <row r="523" spans="1:47">
      <c r="A523" t="s">
        <v>1961</v>
      </c>
      <c r="C523">
        <v>310</v>
      </c>
      <c r="D523" t="s">
        <v>1962</v>
      </c>
      <c r="E523">
        <v>101</v>
      </c>
      <c r="F523" t="s">
        <v>1963</v>
      </c>
      <c r="G523" t="s">
        <v>219</v>
      </c>
      <c r="H523" t="s">
        <v>220</v>
      </c>
      <c r="I523" t="s">
        <v>1964</v>
      </c>
      <c r="J523">
        <v>6.6610000000000003E-2</v>
      </c>
      <c r="K523">
        <v>0</v>
      </c>
      <c r="L523">
        <v>0</v>
      </c>
      <c r="M523">
        <v>1</v>
      </c>
      <c r="N523">
        <v>1</v>
      </c>
      <c r="O523" t="s">
        <v>659</v>
      </c>
      <c r="P523">
        <v>1</v>
      </c>
      <c r="Q523">
        <v>0</v>
      </c>
      <c r="R523">
        <v>0</v>
      </c>
      <c r="S523" t="s">
        <v>223</v>
      </c>
      <c r="T523">
        <v>0</v>
      </c>
      <c r="U523" t="s">
        <v>1961</v>
      </c>
      <c r="V523" t="s">
        <v>933</v>
      </c>
      <c r="W523" t="s">
        <v>659</v>
      </c>
      <c r="X523" t="s">
        <v>659</v>
      </c>
      <c r="Y523">
        <v>0</v>
      </c>
      <c r="AB523">
        <v>0</v>
      </c>
      <c r="AC523">
        <v>0</v>
      </c>
      <c r="AD523">
        <v>2</v>
      </c>
      <c r="AE523">
        <v>704</v>
      </c>
      <c r="AF523">
        <v>1</v>
      </c>
      <c r="AQ523">
        <v>1</v>
      </c>
      <c r="AR523">
        <f t="shared" si="8"/>
        <v>0</v>
      </c>
      <c r="AS523">
        <v>1</v>
      </c>
      <c r="AT523" t="s">
        <v>135</v>
      </c>
      <c r="AU523">
        <v>44</v>
      </c>
    </row>
    <row r="524" spans="1:47">
      <c r="A524" t="s">
        <v>1965</v>
      </c>
      <c r="C524">
        <v>310</v>
      </c>
      <c r="D524" t="s">
        <v>1966</v>
      </c>
      <c r="E524">
        <v>101</v>
      </c>
      <c r="F524" t="s">
        <v>1967</v>
      </c>
      <c r="G524" t="s">
        <v>219</v>
      </c>
      <c r="H524" t="s">
        <v>220</v>
      </c>
      <c r="I524" t="s">
        <v>1968</v>
      </c>
      <c r="J524">
        <v>9.0749999999999997E-2</v>
      </c>
      <c r="K524">
        <v>0</v>
      </c>
      <c r="L524">
        <v>0</v>
      </c>
      <c r="M524">
        <v>1</v>
      </c>
      <c r="N524">
        <v>1</v>
      </c>
      <c r="O524" t="s">
        <v>659</v>
      </c>
      <c r="P524">
        <v>1</v>
      </c>
      <c r="Q524">
        <v>1</v>
      </c>
      <c r="R524">
        <v>0</v>
      </c>
      <c r="S524" t="s">
        <v>223</v>
      </c>
      <c r="T524">
        <v>0</v>
      </c>
      <c r="U524" t="s">
        <v>1965</v>
      </c>
      <c r="V524" t="s">
        <v>933</v>
      </c>
      <c r="W524" t="s">
        <v>659</v>
      </c>
      <c r="X524" t="s">
        <v>659</v>
      </c>
      <c r="Y524">
        <v>0</v>
      </c>
      <c r="AB524">
        <v>0</v>
      </c>
      <c r="AC524">
        <v>0</v>
      </c>
      <c r="AD524">
        <v>1</v>
      </c>
      <c r="AE524">
        <v>746</v>
      </c>
      <c r="AF524">
        <v>1</v>
      </c>
      <c r="AQ524">
        <v>1</v>
      </c>
      <c r="AR524">
        <f t="shared" si="8"/>
        <v>0</v>
      </c>
      <c r="AS524">
        <v>1</v>
      </c>
      <c r="AT524" t="s">
        <v>135</v>
      </c>
      <c r="AU524">
        <v>44</v>
      </c>
    </row>
    <row r="525" spans="1:47">
      <c r="A525" t="s">
        <v>1969</v>
      </c>
      <c r="C525">
        <v>310</v>
      </c>
      <c r="D525" t="s">
        <v>1970</v>
      </c>
      <c r="E525">
        <v>101</v>
      </c>
      <c r="F525" t="s">
        <v>1971</v>
      </c>
      <c r="G525" t="s">
        <v>219</v>
      </c>
      <c r="H525" t="s">
        <v>220</v>
      </c>
      <c r="I525" t="s">
        <v>1972</v>
      </c>
      <c r="J525">
        <v>0.76207000000000003</v>
      </c>
      <c r="K525">
        <v>1</v>
      </c>
      <c r="L525">
        <v>1</v>
      </c>
      <c r="M525">
        <v>1</v>
      </c>
      <c r="N525">
        <v>1</v>
      </c>
      <c r="O525" t="s">
        <v>225</v>
      </c>
      <c r="P525">
        <v>0</v>
      </c>
      <c r="Q525">
        <v>1</v>
      </c>
      <c r="R525">
        <v>5400</v>
      </c>
      <c r="S525" t="s">
        <v>243</v>
      </c>
      <c r="T525">
        <v>5400</v>
      </c>
      <c r="U525" t="s">
        <v>1969</v>
      </c>
      <c r="V525" t="s">
        <v>413</v>
      </c>
      <c r="W525" t="s">
        <v>225</v>
      </c>
      <c r="X525" t="s">
        <v>225</v>
      </c>
      <c r="Y525">
        <v>5400</v>
      </c>
      <c r="AB525">
        <v>1</v>
      </c>
      <c r="AC525">
        <v>1</v>
      </c>
      <c r="AD525">
        <v>3</v>
      </c>
      <c r="AE525">
        <v>1040</v>
      </c>
      <c r="AF525">
        <v>1</v>
      </c>
      <c r="AQ525">
        <v>3</v>
      </c>
      <c r="AR525">
        <f t="shared" si="8"/>
        <v>9.68</v>
      </c>
      <c r="AS525">
        <v>1</v>
      </c>
      <c r="AT525" t="s">
        <v>137</v>
      </c>
      <c r="AU525">
        <v>46</v>
      </c>
    </row>
    <row r="526" spans="1:47">
      <c r="A526" t="s">
        <v>1973</v>
      </c>
      <c r="C526">
        <v>310</v>
      </c>
      <c r="D526" t="s">
        <v>1974</v>
      </c>
      <c r="E526">
        <v>101</v>
      </c>
      <c r="F526" t="s">
        <v>1975</v>
      </c>
      <c r="G526" t="s">
        <v>219</v>
      </c>
      <c r="H526" t="s">
        <v>220</v>
      </c>
      <c r="I526" t="s">
        <v>1976</v>
      </c>
      <c r="J526">
        <v>0.22319</v>
      </c>
      <c r="K526">
        <v>1</v>
      </c>
      <c r="L526">
        <v>1</v>
      </c>
      <c r="M526">
        <v>1</v>
      </c>
      <c r="N526">
        <v>1</v>
      </c>
      <c r="O526" t="s">
        <v>225</v>
      </c>
      <c r="P526">
        <v>0</v>
      </c>
      <c r="Q526">
        <v>1</v>
      </c>
      <c r="R526">
        <v>4000</v>
      </c>
      <c r="S526" t="s">
        <v>223</v>
      </c>
      <c r="T526">
        <v>4000</v>
      </c>
      <c r="U526" t="s">
        <v>1973</v>
      </c>
      <c r="V526" t="s">
        <v>455</v>
      </c>
      <c r="W526" t="s">
        <v>225</v>
      </c>
      <c r="X526" t="s">
        <v>225</v>
      </c>
      <c r="Y526">
        <v>4000</v>
      </c>
      <c r="AB526">
        <v>1</v>
      </c>
      <c r="AC526">
        <v>1</v>
      </c>
      <c r="AD526">
        <v>3</v>
      </c>
      <c r="AE526">
        <v>1060</v>
      </c>
      <c r="AF526">
        <v>1</v>
      </c>
      <c r="AQ526">
        <v>1</v>
      </c>
      <c r="AR526">
        <f t="shared" si="8"/>
        <v>9.68</v>
      </c>
      <c r="AS526">
        <v>1</v>
      </c>
      <c r="AT526" t="s">
        <v>138</v>
      </c>
      <c r="AU526">
        <v>47</v>
      </c>
    </row>
    <row r="527" spans="1:47">
      <c r="A527" t="s">
        <v>1977</v>
      </c>
      <c r="C527">
        <v>310</v>
      </c>
      <c r="D527" t="s">
        <v>1978</v>
      </c>
      <c r="E527">
        <v>132</v>
      </c>
      <c r="F527" t="s">
        <v>1839</v>
      </c>
      <c r="G527" t="s">
        <v>219</v>
      </c>
      <c r="H527" t="s">
        <v>260</v>
      </c>
      <c r="I527" t="s">
        <v>1979</v>
      </c>
      <c r="J527">
        <v>0.33387</v>
      </c>
      <c r="K527">
        <v>0</v>
      </c>
      <c r="L527">
        <v>0</v>
      </c>
      <c r="M527">
        <v>0</v>
      </c>
      <c r="N527">
        <v>0</v>
      </c>
      <c r="P527">
        <v>0</v>
      </c>
      <c r="Q527">
        <v>0</v>
      </c>
      <c r="R527">
        <v>0</v>
      </c>
      <c r="S527" t="s">
        <v>223</v>
      </c>
      <c r="T527">
        <v>0</v>
      </c>
      <c r="U527" t="s">
        <v>1977</v>
      </c>
      <c r="Y527">
        <v>0</v>
      </c>
      <c r="AB527">
        <v>0</v>
      </c>
      <c r="AC527">
        <v>0</v>
      </c>
      <c r="AD527">
        <v>0</v>
      </c>
      <c r="AE527">
        <v>0</v>
      </c>
      <c r="AF527">
        <v>0</v>
      </c>
      <c r="AQ527">
        <v>2</v>
      </c>
      <c r="AR527">
        <f t="shared" si="8"/>
        <v>0</v>
      </c>
      <c r="AS527">
        <v>1</v>
      </c>
      <c r="AT527" t="s">
        <v>137</v>
      </c>
      <c r="AU527">
        <v>46</v>
      </c>
    </row>
    <row r="528" spans="1:47">
      <c r="A528" t="s">
        <v>1980</v>
      </c>
      <c r="C528">
        <v>310</v>
      </c>
      <c r="D528" t="s">
        <v>1981</v>
      </c>
      <c r="E528">
        <v>131</v>
      </c>
      <c r="F528" t="s">
        <v>1982</v>
      </c>
      <c r="G528" t="s">
        <v>219</v>
      </c>
      <c r="H528" t="s">
        <v>407</v>
      </c>
      <c r="I528" t="s">
        <v>1983</v>
      </c>
      <c r="J528">
        <v>0.28623999999999999</v>
      </c>
      <c r="K528">
        <v>0</v>
      </c>
      <c r="L528">
        <v>0</v>
      </c>
      <c r="M528">
        <v>0</v>
      </c>
      <c r="N528">
        <v>0</v>
      </c>
      <c r="P528">
        <v>0</v>
      </c>
      <c r="Q528">
        <v>0</v>
      </c>
      <c r="R528">
        <v>0</v>
      </c>
      <c r="S528" t="s">
        <v>223</v>
      </c>
      <c r="T528">
        <v>0</v>
      </c>
      <c r="U528" t="s">
        <v>1980</v>
      </c>
      <c r="Y528">
        <v>0</v>
      </c>
      <c r="AB528">
        <v>0</v>
      </c>
      <c r="AC528">
        <v>0</v>
      </c>
      <c r="AD528">
        <v>0</v>
      </c>
      <c r="AE528">
        <v>0</v>
      </c>
      <c r="AF528">
        <v>0</v>
      </c>
      <c r="AQ528">
        <v>1</v>
      </c>
      <c r="AR528">
        <f t="shared" si="8"/>
        <v>0</v>
      </c>
      <c r="AS528">
        <v>1</v>
      </c>
      <c r="AT528" t="s">
        <v>138</v>
      </c>
      <c r="AU528">
        <v>47</v>
      </c>
    </row>
    <row r="529" spans="1:47">
      <c r="A529" t="s">
        <v>1984</v>
      </c>
      <c r="C529">
        <v>310</v>
      </c>
      <c r="D529" t="s">
        <v>1985</v>
      </c>
      <c r="E529">
        <v>903</v>
      </c>
      <c r="F529" t="s">
        <v>821</v>
      </c>
      <c r="G529" t="s">
        <v>219</v>
      </c>
      <c r="H529" t="s">
        <v>833</v>
      </c>
      <c r="I529" t="s">
        <v>1987</v>
      </c>
      <c r="J529">
        <v>0.18504999999999999</v>
      </c>
      <c r="K529">
        <v>0</v>
      </c>
      <c r="L529">
        <v>0</v>
      </c>
      <c r="M529">
        <v>0</v>
      </c>
      <c r="N529">
        <v>0</v>
      </c>
      <c r="P529">
        <v>0</v>
      </c>
      <c r="Q529">
        <v>0</v>
      </c>
      <c r="R529">
        <v>0</v>
      </c>
      <c r="S529" t="s">
        <v>223</v>
      </c>
      <c r="T529">
        <v>0</v>
      </c>
      <c r="U529" t="s">
        <v>1984</v>
      </c>
      <c r="Y529">
        <v>0</v>
      </c>
      <c r="AB529">
        <v>0</v>
      </c>
      <c r="AC529">
        <v>0</v>
      </c>
      <c r="AD529">
        <v>0</v>
      </c>
      <c r="AE529">
        <v>0</v>
      </c>
      <c r="AF529">
        <v>0</v>
      </c>
      <c r="AQ529">
        <v>1</v>
      </c>
      <c r="AR529">
        <f t="shared" si="8"/>
        <v>0</v>
      </c>
      <c r="AS529">
        <v>1</v>
      </c>
      <c r="AT529" t="s">
        <v>135</v>
      </c>
      <c r="AU529">
        <v>44</v>
      </c>
    </row>
    <row r="530" spans="1:47">
      <c r="A530" t="s">
        <v>1988</v>
      </c>
      <c r="C530">
        <v>310</v>
      </c>
      <c r="D530" t="s">
        <v>1989</v>
      </c>
      <c r="E530">
        <v>101</v>
      </c>
      <c r="F530" t="s">
        <v>1990</v>
      </c>
      <c r="G530" t="s">
        <v>219</v>
      </c>
      <c r="H530" t="s">
        <v>220</v>
      </c>
      <c r="I530" t="s">
        <v>1991</v>
      </c>
      <c r="J530">
        <v>0.23513000000000001</v>
      </c>
      <c r="K530">
        <v>0</v>
      </c>
      <c r="L530">
        <v>0</v>
      </c>
      <c r="M530">
        <v>1</v>
      </c>
      <c r="N530">
        <v>1</v>
      </c>
      <c r="O530" t="s">
        <v>659</v>
      </c>
      <c r="P530">
        <v>1</v>
      </c>
      <c r="Q530">
        <v>1</v>
      </c>
      <c r="R530">
        <v>2200</v>
      </c>
      <c r="S530" t="s">
        <v>243</v>
      </c>
      <c r="T530">
        <v>0</v>
      </c>
      <c r="U530" t="s">
        <v>1988</v>
      </c>
      <c r="V530" t="s">
        <v>927</v>
      </c>
      <c r="W530" t="s">
        <v>659</v>
      </c>
      <c r="X530" t="s">
        <v>659</v>
      </c>
      <c r="Y530">
        <v>2200</v>
      </c>
      <c r="AB530">
        <v>0</v>
      </c>
      <c r="AC530">
        <v>0</v>
      </c>
      <c r="AD530">
        <v>2</v>
      </c>
      <c r="AE530">
        <v>1122</v>
      </c>
      <c r="AF530">
        <v>1.75</v>
      </c>
      <c r="AQ530">
        <v>2</v>
      </c>
      <c r="AR530">
        <f t="shared" si="8"/>
        <v>0</v>
      </c>
      <c r="AS530">
        <v>1</v>
      </c>
      <c r="AT530" t="s">
        <v>135</v>
      </c>
      <c r="AU530">
        <v>44</v>
      </c>
    </row>
    <row r="531" spans="1:47">
      <c r="A531" t="s">
        <v>1992</v>
      </c>
      <c r="C531">
        <v>310</v>
      </c>
      <c r="D531" t="s">
        <v>1993</v>
      </c>
      <c r="E531">
        <v>101</v>
      </c>
      <c r="F531" t="s">
        <v>1994</v>
      </c>
      <c r="G531" t="s">
        <v>422</v>
      </c>
      <c r="H531" t="s">
        <v>220</v>
      </c>
      <c r="I531" t="s">
        <v>1995</v>
      </c>
      <c r="J531">
        <v>0.19431999999999999</v>
      </c>
      <c r="K531">
        <v>1</v>
      </c>
      <c r="L531">
        <v>1</v>
      </c>
      <c r="M531">
        <v>1</v>
      </c>
      <c r="N531">
        <v>1</v>
      </c>
      <c r="O531" t="s">
        <v>225</v>
      </c>
      <c r="P531">
        <v>0</v>
      </c>
      <c r="Q531">
        <v>0</v>
      </c>
      <c r="R531">
        <v>0</v>
      </c>
      <c r="S531" t="s">
        <v>223</v>
      </c>
      <c r="T531">
        <v>0</v>
      </c>
      <c r="U531" t="s">
        <v>1992</v>
      </c>
      <c r="X531" t="s">
        <v>225</v>
      </c>
      <c r="Y531">
        <v>0</v>
      </c>
      <c r="AB531">
        <v>1</v>
      </c>
      <c r="AC531">
        <v>1</v>
      </c>
      <c r="AD531">
        <v>1</v>
      </c>
      <c r="AE531">
        <v>474</v>
      </c>
      <c r="AF531">
        <v>1</v>
      </c>
      <c r="AQ531">
        <v>1</v>
      </c>
      <c r="AR531">
        <f t="shared" si="8"/>
        <v>9.68</v>
      </c>
      <c r="AS531">
        <v>1</v>
      </c>
      <c r="AT531" t="s">
        <v>135</v>
      </c>
      <c r="AU531">
        <v>44</v>
      </c>
    </row>
    <row r="532" spans="1:47">
      <c r="A532" t="s">
        <v>1996</v>
      </c>
      <c r="C532">
        <v>310</v>
      </c>
      <c r="D532" t="s">
        <v>1997</v>
      </c>
      <c r="E532">
        <v>101</v>
      </c>
      <c r="F532" t="s">
        <v>1998</v>
      </c>
      <c r="G532" t="s">
        <v>219</v>
      </c>
      <c r="H532" t="s">
        <v>220</v>
      </c>
      <c r="I532" t="s">
        <v>1999</v>
      </c>
      <c r="J532">
        <v>0.11267000000000001</v>
      </c>
      <c r="K532">
        <v>0</v>
      </c>
      <c r="L532">
        <v>0</v>
      </c>
      <c r="M532">
        <v>1</v>
      </c>
      <c r="N532">
        <v>1</v>
      </c>
      <c r="O532" t="s">
        <v>659</v>
      </c>
      <c r="P532">
        <v>1</v>
      </c>
      <c r="Q532">
        <v>1</v>
      </c>
      <c r="R532">
        <v>4200</v>
      </c>
      <c r="S532" t="s">
        <v>223</v>
      </c>
      <c r="T532">
        <v>0</v>
      </c>
      <c r="U532" t="s">
        <v>1996</v>
      </c>
      <c r="V532" t="s">
        <v>933</v>
      </c>
      <c r="W532" t="s">
        <v>659</v>
      </c>
      <c r="X532" t="s">
        <v>659</v>
      </c>
      <c r="Y532">
        <v>4200</v>
      </c>
      <c r="AB532">
        <v>0</v>
      </c>
      <c r="AC532">
        <v>0</v>
      </c>
      <c r="AD532">
        <v>2</v>
      </c>
      <c r="AE532">
        <v>967</v>
      </c>
      <c r="AF532">
        <v>1</v>
      </c>
      <c r="AQ532">
        <v>1</v>
      </c>
      <c r="AR532">
        <f t="shared" si="8"/>
        <v>0</v>
      </c>
      <c r="AS532">
        <v>1</v>
      </c>
      <c r="AT532" t="s">
        <v>135</v>
      </c>
      <c r="AU532">
        <v>44</v>
      </c>
    </row>
    <row r="533" spans="1:47">
      <c r="A533" t="s">
        <v>2000</v>
      </c>
      <c r="C533">
        <v>310</v>
      </c>
      <c r="D533" t="s">
        <v>2001</v>
      </c>
      <c r="E533">
        <v>101</v>
      </c>
      <c r="F533" t="s">
        <v>2002</v>
      </c>
      <c r="G533" t="s">
        <v>219</v>
      </c>
      <c r="H533" t="s">
        <v>220</v>
      </c>
      <c r="I533" t="s">
        <v>2003</v>
      </c>
      <c r="J533">
        <v>0.12044000000000001</v>
      </c>
      <c r="K533">
        <v>0</v>
      </c>
      <c r="L533">
        <v>0</v>
      </c>
      <c r="M533">
        <v>1</v>
      </c>
      <c r="N533">
        <v>1</v>
      </c>
      <c r="O533" t="s">
        <v>659</v>
      </c>
      <c r="P533">
        <v>1</v>
      </c>
      <c r="Q533">
        <v>1</v>
      </c>
      <c r="R533">
        <v>11800</v>
      </c>
      <c r="S533" t="s">
        <v>223</v>
      </c>
      <c r="T533">
        <v>0</v>
      </c>
      <c r="U533" t="s">
        <v>2000</v>
      </c>
      <c r="V533" t="s">
        <v>933</v>
      </c>
      <c r="W533" t="s">
        <v>659</v>
      </c>
      <c r="X533" t="s">
        <v>659</v>
      </c>
      <c r="Y533">
        <v>11800</v>
      </c>
      <c r="AB533">
        <v>0</v>
      </c>
      <c r="AC533">
        <v>0</v>
      </c>
      <c r="AD533">
        <v>3</v>
      </c>
      <c r="AE533">
        <v>1471</v>
      </c>
      <c r="AF533">
        <v>1.75</v>
      </c>
      <c r="AQ533">
        <v>2</v>
      </c>
      <c r="AR533">
        <f t="shared" si="8"/>
        <v>0</v>
      </c>
      <c r="AS533">
        <v>1</v>
      </c>
      <c r="AT533" t="s">
        <v>135</v>
      </c>
      <c r="AU533">
        <v>44</v>
      </c>
    </row>
    <row r="534" spans="1:47">
      <c r="A534" t="s">
        <v>2004</v>
      </c>
      <c r="C534">
        <v>310</v>
      </c>
      <c r="D534" t="s">
        <v>2005</v>
      </c>
      <c r="E534">
        <v>101</v>
      </c>
      <c r="F534" t="s">
        <v>2006</v>
      </c>
      <c r="G534" t="s">
        <v>219</v>
      </c>
      <c r="H534" t="s">
        <v>220</v>
      </c>
      <c r="I534" t="s">
        <v>2007</v>
      </c>
      <c r="J534">
        <v>0.98745000000000005</v>
      </c>
      <c r="K534">
        <v>1</v>
      </c>
      <c r="L534">
        <v>1</v>
      </c>
      <c r="M534">
        <v>1</v>
      </c>
      <c r="N534">
        <v>1</v>
      </c>
      <c r="O534" t="s">
        <v>225</v>
      </c>
      <c r="P534">
        <v>0</v>
      </c>
      <c r="Q534">
        <v>1</v>
      </c>
      <c r="R534">
        <v>5200</v>
      </c>
      <c r="S534" t="s">
        <v>223</v>
      </c>
      <c r="T534">
        <v>5200</v>
      </c>
      <c r="U534" t="s">
        <v>2004</v>
      </c>
      <c r="V534" t="s">
        <v>413</v>
      </c>
      <c r="W534" t="s">
        <v>225</v>
      </c>
      <c r="X534" t="s">
        <v>225</v>
      </c>
      <c r="Y534">
        <v>5200</v>
      </c>
      <c r="AB534">
        <v>1</v>
      </c>
      <c r="AC534">
        <v>1</v>
      </c>
      <c r="AD534">
        <v>3</v>
      </c>
      <c r="AE534">
        <v>1768</v>
      </c>
      <c r="AF534">
        <v>2</v>
      </c>
      <c r="AQ534">
        <v>4</v>
      </c>
      <c r="AR534">
        <f t="shared" si="8"/>
        <v>9.68</v>
      </c>
      <c r="AS534">
        <v>1</v>
      </c>
      <c r="AT534" t="s">
        <v>137</v>
      </c>
      <c r="AU534">
        <v>46</v>
      </c>
    </row>
    <row r="535" spans="1:47">
      <c r="A535" t="s">
        <v>2008</v>
      </c>
      <c r="C535">
        <v>310</v>
      </c>
      <c r="D535" t="s">
        <v>2009</v>
      </c>
      <c r="E535">
        <v>101</v>
      </c>
      <c r="F535" t="s">
        <v>2010</v>
      </c>
      <c r="G535" t="s">
        <v>219</v>
      </c>
      <c r="H535" t="s">
        <v>220</v>
      </c>
      <c r="I535" t="s">
        <v>2011</v>
      </c>
      <c r="J535">
        <v>0.14890999999999999</v>
      </c>
      <c r="K535">
        <v>0</v>
      </c>
      <c r="L535">
        <v>0</v>
      </c>
      <c r="M535">
        <v>1</v>
      </c>
      <c r="N535">
        <v>1</v>
      </c>
      <c r="O535" t="s">
        <v>659</v>
      </c>
      <c r="P535">
        <v>1</v>
      </c>
      <c r="Q535">
        <v>1</v>
      </c>
      <c r="R535">
        <v>4100</v>
      </c>
      <c r="S535" t="s">
        <v>223</v>
      </c>
      <c r="T535">
        <v>0</v>
      </c>
      <c r="U535" t="s">
        <v>2008</v>
      </c>
      <c r="X535" t="s">
        <v>659</v>
      </c>
      <c r="Y535">
        <v>4100</v>
      </c>
      <c r="AB535">
        <v>0</v>
      </c>
      <c r="AC535">
        <v>0</v>
      </c>
      <c r="AD535">
        <v>3</v>
      </c>
      <c r="AE535">
        <v>2176</v>
      </c>
      <c r="AF535">
        <v>2</v>
      </c>
      <c r="AQ535">
        <v>2</v>
      </c>
      <c r="AR535">
        <f t="shared" si="8"/>
        <v>0</v>
      </c>
      <c r="AS535">
        <v>1</v>
      </c>
      <c r="AT535" t="s">
        <v>135</v>
      </c>
      <c r="AU535">
        <v>44</v>
      </c>
    </row>
    <row r="536" spans="1:47">
      <c r="A536" t="s">
        <v>2012</v>
      </c>
      <c r="C536">
        <v>310</v>
      </c>
      <c r="D536" t="s">
        <v>2013</v>
      </c>
      <c r="E536">
        <v>101</v>
      </c>
      <c r="F536" t="s">
        <v>2014</v>
      </c>
      <c r="G536" t="s">
        <v>324</v>
      </c>
      <c r="H536" t="s">
        <v>220</v>
      </c>
      <c r="I536" t="s">
        <v>2015</v>
      </c>
      <c r="J536">
        <v>0.60399999999999998</v>
      </c>
      <c r="K536">
        <v>1</v>
      </c>
      <c r="L536">
        <v>1</v>
      </c>
      <c r="M536">
        <v>1</v>
      </c>
      <c r="N536">
        <v>1</v>
      </c>
      <c r="O536" t="s">
        <v>225</v>
      </c>
      <c r="P536">
        <v>0</v>
      </c>
      <c r="Q536">
        <v>1</v>
      </c>
      <c r="R536">
        <v>2700</v>
      </c>
      <c r="S536" t="s">
        <v>223</v>
      </c>
      <c r="T536">
        <v>2700</v>
      </c>
      <c r="U536" t="s">
        <v>2012</v>
      </c>
      <c r="V536" t="s">
        <v>413</v>
      </c>
      <c r="W536" t="s">
        <v>225</v>
      </c>
      <c r="X536" t="s">
        <v>225</v>
      </c>
      <c r="Y536">
        <v>2700</v>
      </c>
      <c r="AB536">
        <v>1</v>
      </c>
      <c r="AC536">
        <v>1</v>
      </c>
      <c r="AD536">
        <v>4</v>
      </c>
      <c r="AE536">
        <v>1642</v>
      </c>
      <c r="AF536">
        <v>1.9</v>
      </c>
      <c r="AQ536">
        <v>1</v>
      </c>
      <c r="AR536">
        <f t="shared" si="8"/>
        <v>9.68</v>
      </c>
      <c r="AS536">
        <v>1</v>
      </c>
      <c r="AT536" t="s">
        <v>137</v>
      </c>
      <c r="AU536">
        <v>46</v>
      </c>
    </row>
    <row r="537" spans="1:47">
      <c r="A537" t="s">
        <v>2016</v>
      </c>
      <c r="C537">
        <v>310</v>
      </c>
      <c r="D537" t="s">
        <v>2017</v>
      </c>
      <c r="E537">
        <v>101</v>
      </c>
      <c r="F537" t="s">
        <v>2018</v>
      </c>
      <c r="G537" t="s">
        <v>219</v>
      </c>
      <c r="H537" t="s">
        <v>220</v>
      </c>
      <c r="I537" t="s">
        <v>2019</v>
      </c>
      <c r="J537">
        <v>0.13475999999999999</v>
      </c>
      <c r="K537">
        <v>0</v>
      </c>
      <c r="L537">
        <v>0</v>
      </c>
      <c r="M537">
        <v>1</v>
      </c>
      <c r="N537">
        <v>1</v>
      </c>
      <c r="O537" t="s">
        <v>659</v>
      </c>
      <c r="P537">
        <v>1</v>
      </c>
      <c r="Q537">
        <v>1</v>
      </c>
      <c r="R537">
        <v>5400</v>
      </c>
      <c r="S537" t="s">
        <v>223</v>
      </c>
      <c r="T537">
        <v>0</v>
      </c>
      <c r="U537" t="s">
        <v>2016</v>
      </c>
      <c r="V537" t="s">
        <v>893</v>
      </c>
      <c r="W537" t="s">
        <v>659</v>
      </c>
      <c r="X537" t="s">
        <v>659</v>
      </c>
      <c r="Y537">
        <v>5400</v>
      </c>
      <c r="AB537">
        <v>0</v>
      </c>
      <c r="AC537">
        <v>0</v>
      </c>
      <c r="AD537">
        <v>3</v>
      </c>
      <c r="AE537">
        <v>1540</v>
      </c>
      <c r="AF537">
        <v>2</v>
      </c>
      <c r="AQ537">
        <v>1</v>
      </c>
      <c r="AR537">
        <f t="shared" si="8"/>
        <v>0</v>
      </c>
      <c r="AS537">
        <v>1</v>
      </c>
      <c r="AT537" t="s">
        <v>135</v>
      </c>
      <c r="AU537">
        <v>44</v>
      </c>
    </row>
    <row r="538" spans="1:47">
      <c r="A538" t="s">
        <v>2020</v>
      </c>
      <c r="C538">
        <v>310</v>
      </c>
      <c r="D538" t="s">
        <v>832</v>
      </c>
      <c r="E538">
        <v>905</v>
      </c>
      <c r="F538" t="s">
        <v>1177</v>
      </c>
      <c r="H538" t="s">
        <v>302</v>
      </c>
      <c r="I538" t="s">
        <v>2021</v>
      </c>
      <c r="J538">
        <v>2.5916100000000002</v>
      </c>
      <c r="K538">
        <v>0</v>
      </c>
      <c r="L538">
        <v>0</v>
      </c>
      <c r="M538">
        <v>0</v>
      </c>
      <c r="N538">
        <v>0</v>
      </c>
      <c r="P538">
        <v>0</v>
      </c>
      <c r="Q538">
        <v>0</v>
      </c>
      <c r="R538">
        <v>0</v>
      </c>
      <c r="S538" t="s">
        <v>223</v>
      </c>
      <c r="T538">
        <v>0</v>
      </c>
      <c r="U538" t="s">
        <v>2020</v>
      </c>
      <c r="Y538">
        <v>0</v>
      </c>
      <c r="Z538" t="s">
        <v>297</v>
      </c>
      <c r="AA538" t="s">
        <v>223</v>
      </c>
      <c r="AB538">
        <v>0</v>
      </c>
      <c r="AC538">
        <v>0</v>
      </c>
      <c r="AD538">
        <v>0</v>
      </c>
      <c r="AE538">
        <v>0</v>
      </c>
      <c r="AF538">
        <v>0</v>
      </c>
      <c r="AQ538">
        <v>1</v>
      </c>
      <c r="AR538">
        <f t="shared" si="8"/>
        <v>0</v>
      </c>
      <c r="AS538">
        <v>1</v>
      </c>
      <c r="AT538" t="s">
        <v>135</v>
      </c>
      <c r="AU538">
        <v>44</v>
      </c>
    </row>
    <row r="539" spans="1:47">
      <c r="A539" t="s">
        <v>2022</v>
      </c>
      <c r="C539">
        <v>310</v>
      </c>
      <c r="D539" t="s">
        <v>2023</v>
      </c>
      <c r="E539">
        <v>101</v>
      </c>
      <c r="F539" t="s">
        <v>2024</v>
      </c>
      <c r="G539" t="s">
        <v>219</v>
      </c>
      <c r="H539" t="s">
        <v>220</v>
      </c>
      <c r="I539" t="s">
        <v>2025</v>
      </c>
      <c r="J539">
        <v>9.6320000000000003E-2</v>
      </c>
      <c r="K539">
        <v>0</v>
      </c>
      <c r="L539">
        <v>0</v>
      </c>
      <c r="M539">
        <v>1</v>
      </c>
      <c r="N539">
        <v>1</v>
      </c>
      <c r="O539" t="s">
        <v>659</v>
      </c>
      <c r="P539">
        <v>1</v>
      </c>
      <c r="Q539">
        <v>1</v>
      </c>
      <c r="R539">
        <v>7300</v>
      </c>
      <c r="S539" t="s">
        <v>223</v>
      </c>
      <c r="T539">
        <v>0</v>
      </c>
      <c r="U539" t="s">
        <v>2022</v>
      </c>
      <c r="V539" t="s">
        <v>933</v>
      </c>
      <c r="W539" t="s">
        <v>659</v>
      </c>
      <c r="X539" t="s">
        <v>659</v>
      </c>
      <c r="Y539">
        <v>7300</v>
      </c>
      <c r="AB539">
        <v>0</v>
      </c>
      <c r="AC539">
        <v>0</v>
      </c>
      <c r="AD539">
        <v>3</v>
      </c>
      <c r="AE539">
        <v>990</v>
      </c>
      <c r="AF539">
        <v>1</v>
      </c>
      <c r="AQ539">
        <v>1</v>
      </c>
      <c r="AR539">
        <f t="shared" si="8"/>
        <v>0</v>
      </c>
      <c r="AS539">
        <v>1</v>
      </c>
      <c r="AT539" t="s">
        <v>135</v>
      </c>
      <c r="AU539">
        <v>44</v>
      </c>
    </row>
    <row r="540" spans="1:47">
      <c r="A540" t="s">
        <v>2026</v>
      </c>
      <c r="C540">
        <v>310</v>
      </c>
      <c r="D540" t="s">
        <v>2027</v>
      </c>
      <c r="E540">
        <v>101</v>
      </c>
      <c r="F540" t="s">
        <v>2028</v>
      </c>
      <c r="G540" t="s">
        <v>219</v>
      </c>
      <c r="H540" t="s">
        <v>220</v>
      </c>
      <c r="I540" t="s">
        <v>2029</v>
      </c>
      <c r="J540">
        <v>0.18590999999999999</v>
      </c>
      <c r="K540">
        <v>0</v>
      </c>
      <c r="L540">
        <v>0</v>
      </c>
      <c r="M540">
        <v>1</v>
      </c>
      <c r="N540">
        <v>1</v>
      </c>
      <c r="O540" t="s">
        <v>659</v>
      </c>
      <c r="P540">
        <v>1</v>
      </c>
      <c r="Q540">
        <v>0</v>
      </c>
      <c r="R540">
        <v>0</v>
      </c>
      <c r="S540" t="s">
        <v>243</v>
      </c>
      <c r="T540">
        <v>0</v>
      </c>
      <c r="U540" t="s">
        <v>2026</v>
      </c>
      <c r="V540" t="s">
        <v>933</v>
      </c>
      <c r="W540" t="s">
        <v>659</v>
      </c>
      <c r="X540" t="s">
        <v>659</v>
      </c>
      <c r="Y540">
        <v>0</v>
      </c>
      <c r="AB540">
        <v>0</v>
      </c>
      <c r="AC540">
        <v>0</v>
      </c>
      <c r="AD540">
        <v>2</v>
      </c>
      <c r="AE540">
        <v>899</v>
      </c>
      <c r="AF540">
        <v>1</v>
      </c>
      <c r="AQ540">
        <v>2</v>
      </c>
      <c r="AR540">
        <f t="shared" si="8"/>
        <v>0</v>
      </c>
      <c r="AS540">
        <v>1</v>
      </c>
      <c r="AT540" t="s">
        <v>135</v>
      </c>
      <c r="AU540">
        <v>44</v>
      </c>
    </row>
    <row r="541" spans="1:47">
      <c r="A541" t="s">
        <v>2030</v>
      </c>
      <c r="C541">
        <v>310</v>
      </c>
      <c r="D541" t="s">
        <v>2031</v>
      </c>
      <c r="E541">
        <v>101</v>
      </c>
      <c r="F541" t="s">
        <v>2032</v>
      </c>
      <c r="G541" t="s">
        <v>219</v>
      </c>
      <c r="H541" t="s">
        <v>220</v>
      </c>
      <c r="I541" t="s">
        <v>2033</v>
      </c>
      <c r="J541">
        <v>4.317E-2</v>
      </c>
      <c r="K541">
        <v>0</v>
      </c>
      <c r="L541">
        <v>0</v>
      </c>
      <c r="M541">
        <v>1</v>
      </c>
      <c r="N541">
        <v>1</v>
      </c>
      <c r="O541" t="s">
        <v>659</v>
      </c>
      <c r="P541">
        <v>1</v>
      </c>
      <c r="Q541">
        <v>0</v>
      </c>
      <c r="R541">
        <v>0</v>
      </c>
      <c r="S541" t="s">
        <v>223</v>
      </c>
      <c r="T541">
        <v>0</v>
      </c>
      <c r="U541" t="s">
        <v>2030</v>
      </c>
      <c r="V541" t="s">
        <v>893</v>
      </c>
      <c r="W541" t="s">
        <v>659</v>
      </c>
      <c r="X541" t="s">
        <v>659</v>
      </c>
      <c r="Y541">
        <v>0</v>
      </c>
      <c r="AB541">
        <v>0</v>
      </c>
      <c r="AC541">
        <v>0</v>
      </c>
      <c r="AD541">
        <v>2</v>
      </c>
      <c r="AE541">
        <v>616</v>
      </c>
      <c r="AF541">
        <v>1</v>
      </c>
      <c r="AQ541">
        <v>1</v>
      </c>
      <c r="AR541">
        <f t="shared" si="8"/>
        <v>0</v>
      </c>
      <c r="AS541">
        <v>1</v>
      </c>
      <c r="AT541" t="s">
        <v>135</v>
      </c>
      <c r="AU541">
        <v>44</v>
      </c>
    </row>
    <row r="542" spans="1:47">
      <c r="A542" t="s">
        <v>2034</v>
      </c>
      <c r="C542">
        <v>310</v>
      </c>
      <c r="D542" t="s">
        <v>2035</v>
      </c>
      <c r="E542">
        <v>101</v>
      </c>
      <c r="F542" t="s">
        <v>2036</v>
      </c>
      <c r="G542" t="s">
        <v>219</v>
      </c>
      <c r="H542" t="s">
        <v>220</v>
      </c>
      <c r="I542" t="s">
        <v>2037</v>
      </c>
      <c r="J542">
        <v>0.36396000000000001</v>
      </c>
      <c r="K542">
        <v>0</v>
      </c>
      <c r="L542">
        <v>0</v>
      </c>
      <c r="M542">
        <v>1</v>
      </c>
      <c r="N542">
        <v>1</v>
      </c>
      <c r="O542" t="s">
        <v>659</v>
      </c>
      <c r="P542">
        <v>1</v>
      </c>
      <c r="Q542">
        <v>1</v>
      </c>
      <c r="R542">
        <v>33600</v>
      </c>
      <c r="S542" t="s">
        <v>223</v>
      </c>
      <c r="T542">
        <v>0</v>
      </c>
      <c r="U542" t="s">
        <v>2034</v>
      </c>
      <c r="V542" t="s">
        <v>933</v>
      </c>
      <c r="W542" t="s">
        <v>659</v>
      </c>
      <c r="X542" t="s">
        <v>659</v>
      </c>
      <c r="Y542">
        <v>33600</v>
      </c>
      <c r="AB542">
        <v>0</v>
      </c>
      <c r="AC542">
        <v>0</v>
      </c>
      <c r="AD542">
        <v>3</v>
      </c>
      <c r="AE542">
        <v>998</v>
      </c>
      <c r="AF542">
        <v>1.75</v>
      </c>
      <c r="AQ542">
        <v>3</v>
      </c>
      <c r="AR542">
        <f t="shared" si="8"/>
        <v>0</v>
      </c>
      <c r="AS542">
        <v>1</v>
      </c>
      <c r="AT542" t="s">
        <v>135</v>
      </c>
      <c r="AU542">
        <v>44</v>
      </c>
    </row>
    <row r="543" spans="1:47">
      <c r="A543" t="s">
        <v>2038</v>
      </c>
      <c r="C543">
        <v>310</v>
      </c>
      <c r="D543" t="s">
        <v>2039</v>
      </c>
      <c r="E543">
        <v>101</v>
      </c>
      <c r="F543" t="s">
        <v>2040</v>
      </c>
      <c r="G543" t="s">
        <v>219</v>
      </c>
      <c r="H543" t="s">
        <v>220</v>
      </c>
      <c r="I543" t="s">
        <v>2041</v>
      </c>
      <c r="J543">
        <v>0.29769000000000001</v>
      </c>
      <c r="K543">
        <v>1</v>
      </c>
      <c r="L543">
        <v>1</v>
      </c>
      <c r="M543">
        <v>1</v>
      </c>
      <c r="N543">
        <v>1</v>
      </c>
      <c r="O543" t="s">
        <v>225</v>
      </c>
      <c r="P543">
        <v>0</v>
      </c>
      <c r="Q543">
        <v>1</v>
      </c>
      <c r="R543">
        <v>7000</v>
      </c>
      <c r="S543" t="s">
        <v>223</v>
      </c>
      <c r="T543">
        <v>7000</v>
      </c>
      <c r="U543" t="s">
        <v>2038</v>
      </c>
      <c r="V543" t="s">
        <v>413</v>
      </c>
      <c r="W543" t="s">
        <v>225</v>
      </c>
      <c r="X543" t="s">
        <v>225</v>
      </c>
      <c r="Y543">
        <v>7000</v>
      </c>
      <c r="AB543">
        <v>1</v>
      </c>
      <c r="AC543">
        <v>1</v>
      </c>
      <c r="AD543">
        <v>3</v>
      </c>
      <c r="AE543">
        <v>960</v>
      </c>
      <c r="AF543">
        <v>1</v>
      </c>
      <c r="AQ543">
        <v>1</v>
      </c>
      <c r="AR543">
        <f t="shared" si="8"/>
        <v>9.68</v>
      </c>
      <c r="AS543">
        <v>1</v>
      </c>
      <c r="AT543" t="s">
        <v>137</v>
      </c>
      <c r="AU543">
        <v>46</v>
      </c>
    </row>
    <row r="544" spans="1:47">
      <c r="A544" t="s">
        <v>2042</v>
      </c>
      <c r="C544">
        <v>310</v>
      </c>
      <c r="D544" t="s">
        <v>2043</v>
      </c>
      <c r="E544">
        <v>101</v>
      </c>
      <c r="F544" t="s">
        <v>2044</v>
      </c>
      <c r="G544" t="s">
        <v>219</v>
      </c>
      <c r="H544" t="s">
        <v>220</v>
      </c>
      <c r="I544" t="s">
        <v>2045</v>
      </c>
      <c r="J544">
        <v>0.27154</v>
      </c>
      <c r="K544">
        <v>1</v>
      </c>
      <c r="L544">
        <v>1</v>
      </c>
      <c r="M544">
        <v>1</v>
      </c>
      <c r="N544">
        <v>1</v>
      </c>
      <c r="O544" t="s">
        <v>225</v>
      </c>
      <c r="P544">
        <v>0</v>
      </c>
      <c r="Q544">
        <v>1</v>
      </c>
      <c r="R544">
        <v>7000</v>
      </c>
      <c r="S544" t="s">
        <v>223</v>
      </c>
      <c r="T544">
        <v>7000</v>
      </c>
      <c r="U544" t="s">
        <v>2042</v>
      </c>
      <c r="V544" t="s">
        <v>2046</v>
      </c>
      <c r="W544" t="s">
        <v>225</v>
      </c>
      <c r="X544" t="s">
        <v>225</v>
      </c>
      <c r="Y544">
        <v>7000</v>
      </c>
      <c r="AB544">
        <v>1</v>
      </c>
      <c r="AC544">
        <v>1</v>
      </c>
      <c r="AD544">
        <v>3</v>
      </c>
      <c r="AE544">
        <v>1160</v>
      </c>
      <c r="AF544">
        <v>1</v>
      </c>
      <c r="AQ544">
        <v>1</v>
      </c>
      <c r="AR544">
        <f t="shared" si="8"/>
        <v>9.68</v>
      </c>
      <c r="AS544">
        <v>1</v>
      </c>
      <c r="AT544" t="s">
        <v>137</v>
      </c>
      <c r="AU544">
        <v>46</v>
      </c>
    </row>
    <row r="545" spans="1:47">
      <c r="A545" t="s">
        <v>2047</v>
      </c>
      <c r="C545">
        <v>310</v>
      </c>
      <c r="D545" t="s">
        <v>2048</v>
      </c>
      <c r="E545">
        <v>101</v>
      </c>
      <c r="F545" t="s">
        <v>2049</v>
      </c>
      <c r="G545" t="s">
        <v>219</v>
      </c>
      <c r="H545" t="s">
        <v>220</v>
      </c>
      <c r="I545" t="s">
        <v>2050</v>
      </c>
      <c r="J545">
        <v>0.19192000000000001</v>
      </c>
      <c r="K545">
        <v>0</v>
      </c>
      <c r="L545">
        <v>0</v>
      </c>
      <c r="M545">
        <v>1</v>
      </c>
      <c r="N545">
        <v>1</v>
      </c>
      <c r="O545" t="s">
        <v>659</v>
      </c>
      <c r="P545">
        <v>1</v>
      </c>
      <c r="Q545">
        <v>1</v>
      </c>
      <c r="R545">
        <v>5000</v>
      </c>
      <c r="S545" t="s">
        <v>243</v>
      </c>
      <c r="T545">
        <v>0</v>
      </c>
      <c r="U545" t="s">
        <v>2047</v>
      </c>
      <c r="V545" t="s">
        <v>927</v>
      </c>
      <c r="W545" t="s">
        <v>659</v>
      </c>
      <c r="X545" t="s">
        <v>659</v>
      </c>
      <c r="Y545">
        <v>5000</v>
      </c>
      <c r="AB545">
        <v>0</v>
      </c>
      <c r="AC545">
        <v>0</v>
      </c>
      <c r="AD545">
        <v>2</v>
      </c>
      <c r="AE545">
        <v>636</v>
      </c>
      <c r="AF545">
        <v>1</v>
      </c>
      <c r="AQ545">
        <v>2</v>
      </c>
      <c r="AR545">
        <f t="shared" si="8"/>
        <v>0</v>
      </c>
      <c r="AS545">
        <v>1</v>
      </c>
      <c r="AT545" t="s">
        <v>135</v>
      </c>
      <c r="AU545">
        <v>44</v>
      </c>
    </row>
    <row r="546" spans="1:47">
      <c r="A546" t="s">
        <v>2051</v>
      </c>
      <c r="C546">
        <v>310</v>
      </c>
      <c r="D546" t="s">
        <v>2052</v>
      </c>
      <c r="E546">
        <v>101</v>
      </c>
      <c r="F546" t="s">
        <v>2053</v>
      </c>
      <c r="G546" t="s">
        <v>219</v>
      </c>
      <c r="H546" t="s">
        <v>220</v>
      </c>
      <c r="I546" t="s">
        <v>2054</v>
      </c>
      <c r="J546">
        <v>6.2770000000000006E-2</v>
      </c>
      <c r="K546">
        <v>0</v>
      </c>
      <c r="L546">
        <v>0</v>
      </c>
      <c r="M546">
        <v>1</v>
      </c>
      <c r="N546">
        <v>1</v>
      </c>
      <c r="O546" t="s">
        <v>659</v>
      </c>
      <c r="P546">
        <v>1</v>
      </c>
      <c r="Q546">
        <v>1</v>
      </c>
      <c r="R546">
        <v>5000</v>
      </c>
      <c r="S546" t="s">
        <v>223</v>
      </c>
      <c r="T546">
        <v>0</v>
      </c>
      <c r="U546" t="s">
        <v>2051</v>
      </c>
      <c r="V546" t="s">
        <v>933</v>
      </c>
      <c r="W546" t="s">
        <v>659</v>
      </c>
      <c r="X546" t="s">
        <v>659</v>
      </c>
      <c r="Y546">
        <v>5000</v>
      </c>
      <c r="AB546">
        <v>0</v>
      </c>
      <c r="AC546">
        <v>0</v>
      </c>
      <c r="AD546">
        <v>2</v>
      </c>
      <c r="AE546">
        <v>1026</v>
      </c>
      <c r="AF546">
        <v>2</v>
      </c>
      <c r="AQ546">
        <v>1</v>
      </c>
      <c r="AR546">
        <f t="shared" si="8"/>
        <v>0</v>
      </c>
      <c r="AS546">
        <v>1</v>
      </c>
      <c r="AT546" t="s">
        <v>135</v>
      </c>
      <c r="AU546">
        <v>44</v>
      </c>
    </row>
    <row r="547" spans="1:47">
      <c r="A547" t="s">
        <v>2055</v>
      </c>
      <c r="C547">
        <v>310</v>
      </c>
      <c r="D547" t="s">
        <v>2056</v>
      </c>
      <c r="E547">
        <v>101</v>
      </c>
      <c r="F547" t="s">
        <v>2057</v>
      </c>
      <c r="G547" t="s">
        <v>324</v>
      </c>
      <c r="H547" t="s">
        <v>220</v>
      </c>
      <c r="I547" t="s">
        <v>2058</v>
      </c>
      <c r="J547">
        <v>0.35309000000000001</v>
      </c>
      <c r="K547">
        <v>1</v>
      </c>
      <c r="L547">
        <v>1</v>
      </c>
      <c r="M547">
        <v>1</v>
      </c>
      <c r="N547">
        <v>1</v>
      </c>
      <c r="O547" t="s">
        <v>225</v>
      </c>
      <c r="P547">
        <v>0</v>
      </c>
      <c r="Q547">
        <v>1</v>
      </c>
      <c r="R547">
        <v>7900</v>
      </c>
      <c r="S547" t="s">
        <v>223</v>
      </c>
      <c r="T547">
        <v>7900</v>
      </c>
      <c r="U547" t="s">
        <v>2055</v>
      </c>
      <c r="V547" t="s">
        <v>455</v>
      </c>
      <c r="W547" t="s">
        <v>225</v>
      </c>
      <c r="X547" t="s">
        <v>225</v>
      </c>
      <c r="Y547">
        <v>7900</v>
      </c>
      <c r="AB547">
        <v>1</v>
      </c>
      <c r="AC547">
        <v>1</v>
      </c>
      <c r="AD547">
        <v>4</v>
      </c>
      <c r="AE547">
        <v>1886</v>
      </c>
      <c r="AF547">
        <v>1.3</v>
      </c>
      <c r="AQ547">
        <v>1</v>
      </c>
      <c r="AR547">
        <f t="shared" si="8"/>
        <v>9.68</v>
      </c>
      <c r="AS547">
        <v>1</v>
      </c>
      <c r="AT547" t="s">
        <v>137</v>
      </c>
      <c r="AU547">
        <v>46</v>
      </c>
    </row>
    <row r="548" spans="1:47">
      <c r="A548" t="s">
        <v>2059</v>
      </c>
      <c r="C548">
        <v>310</v>
      </c>
      <c r="D548" t="s">
        <v>2060</v>
      </c>
      <c r="E548">
        <v>101</v>
      </c>
      <c r="F548" t="s">
        <v>2061</v>
      </c>
      <c r="G548" t="s">
        <v>219</v>
      </c>
      <c r="H548" t="s">
        <v>220</v>
      </c>
      <c r="I548" t="s">
        <v>2062</v>
      </c>
      <c r="J548">
        <v>0.20005999999999999</v>
      </c>
      <c r="K548">
        <v>0</v>
      </c>
      <c r="L548">
        <v>0</v>
      </c>
      <c r="M548">
        <v>1</v>
      </c>
      <c r="N548">
        <v>1</v>
      </c>
      <c r="O548" t="s">
        <v>659</v>
      </c>
      <c r="P548">
        <v>1</v>
      </c>
      <c r="Q548">
        <v>1</v>
      </c>
      <c r="R548">
        <v>900</v>
      </c>
      <c r="S548" t="s">
        <v>223</v>
      </c>
      <c r="T548">
        <v>0</v>
      </c>
      <c r="U548" t="s">
        <v>2059</v>
      </c>
      <c r="V548" t="s">
        <v>933</v>
      </c>
      <c r="W548" t="s">
        <v>659</v>
      </c>
      <c r="X548" t="s">
        <v>659</v>
      </c>
      <c r="Y548">
        <v>900</v>
      </c>
      <c r="AB548">
        <v>0</v>
      </c>
      <c r="AC548">
        <v>0</v>
      </c>
      <c r="AD548">
        <v>2</v>
      </c>
      <c r="AE548">
        <v>560</v>
      </c>
      <c r="AF548">
        <v>1</v>
      </c>
      <c r="AQ548">
        <v>2</v>
      </c>
      <c r="AR548">
        <f t="shared" si="8"/>
        <v>0</v>
      </c>
      <c r="AS548">
        <v>1</v>
      </c>
      <c r="AT548" t="s">
        <v>135</v>
      </c>
      <c r="AU548">
        <v>44</v>
      </c>
    </row>
    <row r="549" spans="1:47">
      <c r="A549" t="s">
        <v>2063</v>
      </c>
      <c r="C549">
        <v>310</v>
      </c>
      <c r="D549" t="s">
        <v>2064</v>
      </c>
      <c r="E549">
        <v>101</v>
      </c>
      <c r="F549" t="s">
        <v>2065</v>
      </c>
      <c r="G549" t="s">
        <v>219</v>
      </c>
      <c r="H549" t="s">
        <v>220</v>
      </c>
      <c r="I549" t="s">
        <v>2066</v>
      </c>
      <c r="J549">
        <v>0.1072</v>
      </c>
      <c r="K549">
        <v>0</v>
      </c>
      <c r="L549">
        <v>0</v>
      </c>
      <c r="M549">
        <v>1</v>
      </c>
      <c r="N549">
        <v>1</v>
      </c>
      <c r="O549" t="s">
        <v>659</v>
      </c>
      <c r="P549">
        <v>1</v>
      </c>
      <c r="Q549">
        <v>1</v>
      </c>
      <c r="R549">
        <v>1500</v>
      </c>
      <c r="S549" t="s">
        <v>243</v>
      </c>
      <c r="T549">
        <v>0</v>
      </c>
      <c r="U549" t="s">
        <v>2063</v>
      </c>
      <c r="V549" t="s">
        <v>933</v>
      </c>
      <c r="W549" t="s">
        <v>659</v>
      </c>
      <c r="X549" t="s">
        <v>659</v>
      </c>
      <c r="Y549">
        <v>1500</v>
      </c>
      <c r="AB549">
        <v>0</v>
      </c>
      <c r="AC549">
        <v>0</v>
      </c>
      <c r="AD549">
        <v>2</v>
      </c>
      <c r="AE549">
        <v>510</v>
      </c>
      <c r="AF549">
        <v>1</v>
      </c>
      <c r="AQ549">
        <v>1</v>
      </c>
      <c r="AR549">
        <f t="shared" si="8"/>
        <v>0</v>
      </c>
      <c r="AS549">
        <v>1</v>
      </c>
      <c r="AT549" t="s">
        <v>135</v>
      </c>
      <c r="AU549">
        <v>44</v>
      </c>
    </row>
    <row r="550" spans="1:47">
      <c r="A550" t="s">
        <v>2067</v>
      </c>
      <c r="C550">
        <v>310</v>
      </c>
      <c r="D550" t="s">
        <v>2068</v>
      </c>
      <c r="E550">
        <v>101</v>
      </c>
      <c r="F550" t="s">
        <v>2069</v>
      </c>
      <c r="G550" t="s">
        <v>219</v>
      </c>
      <c r="H550" t="s">
        <v>220</v>
      </c>
      <c r="I550" t="s">
        <v>2070</v>
      </c>
      <c r="J550">
        <v>7.3450000000000001E-2</v>
      </c>
      <c r="K550">
        <v>0</v>
      </c>
      <c r="L550">
        <v>0</v>
      </c>
      <c r="M550">
        <v>1</v>
      </c>
      <c r="N550">
        <v>1</v>
      </c>
      <c r="O550" t="s">
        <v>659</v>
      </c>
      <c r="P550">
        <v>1</v>
      </c>
      <c r="Q550">
        <v>1</v>
      </c>
      <c r="R550">
        <v>1100</v>
      </c>
      <c r="S550" t="s">
        <v>223</v>
      </c>
      <c r="T550">
        <v>0</v>
      </c>
      <c r="U550" t="s">
        <v>2067</v>
      </c>
      <c r="V550" t="s">
        <v>933</v>
      </c>
      <c r="W550" t="s">
        <v>659</v>
      </c>
      <c r="X550" t="s">
        <v>659</v>
      </c>
      <c r="Y550">
        <v>1100</v>
      </c>
      <c r="AB550">
        <v>0</v>
      </c>
      <c r="AC550">
        <v>0</v>
      </c>
      <c r="AD550">
        <v>2</v>
      </c>
      <c r="AE550">
        <v>900</v>
      </c>
      <c r="AF550">
        <v>1</v>
      </c>
      <c r="AQ550">
        <v>1</v>
      </c>
      <c r="AR550">
        <f t="shared" si="8"/>
        <v>0</v>
      </c>
      <c r="AS550">
        <v>1</v>
      </c>
      <c r="AT550" t="s">
        <v>135</v>
      </c>
      <c r="AU550">
        <v>44</v>
      </c>
    </row>
    <row r="551" spans="1:47">
      <c r="A551" t="s">
        <v>2071</v>
      </c>
      <c r="C551">
        <v>310</v>
      </c>
      <c r="D551" t="s">
        <v>2072</v>
      </c>
      <c r="E551">
        <v>101</v>
      </c>
      <c r="F551" t="s">
        <v>2073</v>
      </c>
      <c r="G551" t="s">
        <v>219</v>
      </c>
      <c r="H551" t="s">
        <v>220</v>
      </c>
      <c r="I551" t="s">
        <v>2074</v>
      </c>
      <c r="J551">
        <v>6.7349999999999993E-2</v>
      </c>
      <c r="K551">
        <v>0</v>
      </c>
      <c r="L551">
        <v>0</v>
      </c>
      <c r="M551">
        <v>1</v>
      </c>
      <c r="N551">
        <v>1</v>
      </c>
      <c r="O551" t="s">
        <v>659</v>
      </c>
      <c r="P551">
        <v>1</v>
      </c>
      <c r="Q551">
        <v>1</v>
      </c>
      <c r="R551">
        <v>900</v>
      </c>
      <c r="S551" t="s">
        <v>223</v>
      </c>
      <c r="T551">
        <v>0</v>
      </c>
      <c r="U551" t="s">
        <v>2071</v>
      </c>
      <c r="V551" t="s">
        <v>893</v>
      </c>
      <c r="W551" t="s">
        <v>659</v>
      </c>
      <c r="X551" t="s">
        <v>659</v>
      </c>
      <c r="Y551">
        <v>900</v>
      </c>
      <c r="AB551">
        <v>0</v>
      </c>
      <c r="AC551">
        <v>0</v>
      </c>
      <c r="AD551">
        <v>2</v>
      </c>
      <c r="AE551">
        <v>874</v>
      </c>
      <c r="AF551">
        <v>1.3</v>
      </c>
      <c r="AQ551">
        <v>1</v>
      </c>
      <c r="AR551">
        <f t="shared" si="8"/>
        <v>0</v>
      </c>
      <c r="AS551">
        <v>1</v>
      </c>
      <c r="AT551" t="s">
        <v>135</v>
      </c>
      <c r="AU551">
        <v>44</v>
      </c>
    </row>
    <row r="552" spans="1:47">
      <c r="A552" t="s">
        <v>2075</v>
      </c>
      <c r="C552">
        <v>310</v>
      </c>
      <c r="D552" t="s">
        <v>2076</v>
      </c>
      <c r="E552">
        <v>101</v>
      </c>
      <c r="F552" t="s">
        <v>2077</v>
      </c>
      <c r="G552" t="s">
        <v>219</v>
      </c>
      <c r="H552" t="s">
        <v>220</v>
      </c>
      <c r="I552" t="s">
        <v>2078</v>
      </c>
      <c r="J552">
        <v>0.21506</v>
      </c>
      <c r="K552">
        <v>1</v>
      </c>
      <c r="L552">
        <v>1</v>
      </c>
      <c r="M552">
        <v>1</v>
      </c>
      <c r="N552">
        <v>1</v>
      </c>
      <c r="O552" t="s">
        <v>225</v>
      </c>
      <c r="P552">
        <v>0</v>
      </c>
      <c r="Q552">
        <v>1</v>
      </c>
      <c r="R552">
        <v>2100</v>
      </c>
      <c r="S552" t="s">
        <v>223</v>
      </c>
      <c r="T552">
        <v>2100</v>
      </c>
      <c r="U552" t="s">
        <v>2075</v>
      </c>
      <c r="V552" t="s">
        <v>455</v>
      </c>
      <c r="W552" t="s">
        <v>225</v>
      </c>
      <c r="X552" t="s">
        <v>225</v>
      </c>
      <c r="Y552">
        <v>2100</v>
      </c>
      <c r="AB552">
        <v>1</v>
      </c>
      <c r="AC552">
        <v>1</v>
      </c>
      <c r="AD552">
        <v>3</v>
      </c>
      <c r="AE552">
        <v>1488</v>
      </c>
      <c r="AF552">
        <v>1</v>
      </c>
      <c r="AQ552">
        <v>1</v>
      </c>
      <c r="AR552">
        <f t="shared" si="8"/>
        <v>9.68</v>
      </c>
      <c r="AS552">
        <v>1</v>
      </c>
      <c r="AT552" t="s">
        <v>137</v>
      </c>
      <c r="AU552">
        <v>46</v>
      </c>
    </row>
    <row r="553" spans="1:47">
      <c r="A553" t="s">
        <v>2079</v>
      </c>
      <c r="C553">
        <v>310</v>
      </c>
      <c r="D553" t="s">
        <v>2080</v>
      </c>
      <c r="E553">
        <v>132</v>
      </c>
      <c r="F553" t="s">
        <v>2081</v>
      </c>
      <c r="G553" t="s">
        <v>219</v>
      </c>
      <c r="H553" t="s">
        <v>260</v>
      </c>
      <c r="I553" t="s">
        <v>2082</v>
      </c>
      <c r="J553">
        <v>0.32303999999999999</v>
      </c>
      <c r="K553">
        <v>0</v>
      </c>
      <c r="L553">
        <v>0</v>
      </c>
      <c r="M553">
        <v>0</v>
      </c>
      <c r="N553">
        <v>0</v>
      </c>
      <c r="P553">
        <v>0</v>
      </c>
      <c r="Q553">
        <v>0</v>
      </c>
      <c r="R553">
        <v>0</v>
      </c>
      <c r="S553" t="s">
        <v>223</v>
      </c>
      <c r="T553">
        <v>0</v>
      </c>
      <c r="U553" t="s">
        <v>2079</v>
      </c>
      <c r="Y553">
        <v>0</v>
      </c>
      <c r="AB553">
        <v>0</v>
      </c>
      <c r="AC553">
        <v>0</v>
      </c>
      <c r="AD553">
        <v>0</v>
      </c>
      <c r="AE553">
        <v>0</v>
      </c>
      <c r="AF553">
        <v>0</v>
      </c>
      <c r="AQ553">
        <v>1</v>
      </c>
      <c r="AR553">
        <f t="shared" si="8"/>
        <v>0</v>
      </c>
      <c r="AS553">
        <v>1</v>
      </c>
      <c r="AT553" t="s">
        <v>137</v>
      </c>
      <c r="AU553">
        <v>46</v>
      </c>
    </row>
    <row r="554" spans="1:47">
      <c r="A554" t="s">
        <v>2083</v>
      </c>
      <c r="C554">
        <v>310</v>
      </c>
      <c r="D554" t="s">
        <v>2084</v>
      </c>
      <c r="E554">
        <v>101</v>
      </c>
      <c r="F554" t="s">
        <v>2085</v>
      </c>
      <c r="G554" t="s">
        <v>219</v>
      </c>
      <c r="H554" t="s">
        <v>220</v>
      </c>
      <c r="I554" t="s">
        <v>2086</v>
      </c>
      <c r="J554">
        <v>0.12536</v>
      </c>
      <c r="K554">
        <v>0</v>
      </c>
      <c r="L554">
        <v>0</v>
      </c>
      <c r="M554">
        <v>1</v>
      </c>
      <c r="N554">
        <v>1</v>
      </c>
      <c r="O554" t="s">
        <v>659</v>
      </c>
      <c r="P554">
        <v>1</v>
      </c>
      <c r="Q554">
        <v>1</v>
      </c>
      <c r="R554">
        <v>3600</v>
      </c>
      <c r="S554" t="s">
        <v>223</v>
      </c>
      <c r="T554">
        <v>0</v>
      </c>
      <c r="U554" t="s">
        <v>2083</v>
      </c>
      <c r="V554" t="s">
        <v>927</v>
      </c>
      <c r="W554" t="s">
        <v>659</v>
      </c>
      <c r="X554" t="s">
        <v>659</v>
      </c>
      <c r="Y554">
        <v>3600</v>
      </c>
      <c r="AB554">
        <v>0</v>
      </c>
      <c r="AC554">
        <v>0</v>
      </c>
      <c r="AD554">
        <v>2</v>
      </c>
      <c r="AE554">
        <v>912</v>
      </c>
      <c r="AF554">
        <v>1.5</v>
      </c>
      <c r="AQ554">
        <v>0</v>
      </c>
      <c r="AR554">
        <f t="shared" si="8"/>
        <v>0</v>
      </c>
      <c r="AS554">
        <v>1</v>
      </c>
      <c r="AT554" t="s">
        <v>135</v>
      </c>
      <c r="AU554">
        <v>44</v>
      </c>
    </row>
    <row r="555" spans="1:47">
      <c r="A555" t="s">
        <v>2087</v>
      </c>
      <c r="C555">
        <v>310</v>
      </c>
      <c r="D555" t="s">
        <v>2088</v>
      </c>
      <c r="E555">
        <v>101</v>
      </c>
      <c r="F555" t="s">
        <v>2089</v>
      </c>
      <c r="G555" t="s">
        <v>219</v>
      </c>
      <c r="H555" t="s">
        <v>220</v>
      </c>
      <c r="I555" t="s">
        <v>2090</v>
      </c>
      <c r="J555">
        <v>0.13474</v>
      </c>
      <c r="K555">
        <v>0</v>
      </c>
      <c r="L555">
        <v>0</v>
      </c>
      <c r="M555">
        <v>1</v>
      </c>
      <c r="N555">
        <v>1</v>
      </c>
      <c r="O555" t="s">
        <v>659</v>
      </c>
      <c r="P555">
        <v>1</v>
      </c>
      <c r="Q555">
        <v>0</v>
      </c>
      <c r="R555">
        <v>0</v>
      </c>
      <c r="S555" t="s">
        <v>223</v>
      </c>
      <c r="T555">
        <v>0</v>
      </c>
      <c r="U555" t="s">
        <v>2087</v>
      </c>
      <c r="V555" t="s">
        <v>927</v>
      </c>
      <c r="W555" t="s">
        <v>659</v>
      </c>
      <c r="X555" t="s">
        <v>659</v>
      </c>
      <c r="Y555">
        <v>0</v>
      </c>
      <c r="AB555">
        <v>0</v>
      </c>
      <c r="AC555">
        <v>0</v>
      </c>
      <c r="AD555">
        <v>2</v>
      </c>
      <c r="AE555">
        <v>794</v>
      </c>
      <c r="AF555">
        <v>1</v>
      </c>
      <c r="AQ555">
        <v>2</v>
      </c>
      <c r="AR555">
        <f t="shared" si="8"/>
        <v>0</v>
      </c>
      <c r="AS555">
        <v>1</v>
      </c>
      <c r="AT555" t="s">
        <v>135</v>
      </c>
      <c r="AU555">
        <v>44</v>
      </c>
    </row>
    <row r="556" spans="1:47">
      <c r="A556" t="s">
        <v>2091</v>
      </c>
      <c r="C556">
        <v>310</v>
      </c>
      <c r="D556" t="s">
        <v>2092</v>
      </c>
      <c r="E556">
        <v>101</v>
      </c>
      <c r="F556" t="s">
        <v>2093</v>
      </c>
      <c r="G556" t="s">
        <v>1095</v>
      </c>
      <c r="H556" t="s">
        <v>220</v>
      </c>
      <c r="I556" t="s">
        <v>2094</v>
      </c>
      <c r="J556">
        <v>0.12141</v>
      </c>
      <c r="K556">
        <v>0</v>
      </c>
      <c r="L556">
        <v>0</v>
      </c>
      <c r="M556">
        <v>1</v>
      </c>
      <c r="N556">
        <v>1</v>
      </c>
      <c r="O556" t="s">
        <v>659</v>
      </c>
      <c r="P556">
        <v>1</v>
      </c>
      <c r="Q556">
        <v>1</v>
      </c>
      <c r="R556">
        <v>2000</v>
      </c>
      <c r="S556" t="s">
        <v>223</v>
      </c>
      <c r="T556">
        <v>0</v>
      </c>
      <c r="U556" t="s">
        <v>2091</v>
      </c>
      <c r="V556" t="s">
        <v>893</v>
      </c>
      <c r="W556" t="s">
        <v>659</v>
      </c>
      <c r="X556" t="s">
        <v>659</v>
      </c>
      <c r="Y556">
        <v>2000</v>
      </c>
      <c r="AB556">
        <v>0</v>
      </c>
      <c r="AC556">
        <v>0</v>
      </c>
      <c r="AD556">
        <v>2</v>
      </c>
      <c r="AE556">
        <v>744</v>
      </c>
      <c r="AF556">
        <v>1</v>
      </c>
      <c r="AQ556">
        <v>1</v>
      </c>
      <c r="AR556">
        <f t="shared" si="8"/>
        <v>0</v>
      </c>
      <c r="AS556">
        <v>1</v>
      </c>
      <c r="AT556" t="s">
        <v>135</v>
      </c>
      <c r="AU556">
        <v>44</v>
      </c>
    </row>
    <row r="557" spans="1:47">
      <c r="A557" t="s">
        <v>2095</v>
      </c>
      <c r="C557">
        <v>310</v>
      </c>
      <c r="D557" t="s">
        <v>2096</v>
      </c>
      <c r="E557">
        <v>101</v>
      </c>
      <c r="F557" t="s">
        <v>2097</v>
      </c>
      <c r="G557" t="s">
        <v>219</v>
      </c>
      <c r="H557" t="s">
        <v>220</v>
      </c>
      <c r="I557" t="s">
        <v>2098</v>
      </c>
      <c r="J557">
        <v>5.8970000000000002E-2</v>
      </c>
      <c r="K557">
        <v>0</v>
      </c>
      <c r="L557">
        <v>0</v>
      </c>
      <c r="M557">
        <v>1</v>
      </c>
      <c r="N557">
        <v>1</v>
      </c>
      <c r="O557" t="s">
        <v>659</v>
      </c>
      <c r="P557">
        <v>1</v>
      </c>
      <c r="Q557">
        <v>1</v>
      </c>
      <c r="R557">
        <v>13500</v>
      </c>
      <c r="S557" t="s">
        <v>223</v>
      </c>
      <c r="T557">
        <v>0</v>
      </c>
      <c r="U557" t="s">
        <v>2095</v>
      </c>
      <c r="V557" t="s">
        <v>893</v>
      </c>
      <c r="W557" t="s">
        <v>659</v>
      </c>
      <c r="X557" t="s">
        <v>659</v>
      </c>
      <c r="Y557">
        <v>13500</v>
      </c>
      <c r="AB557">
        <v>0</v>
      </c>
      <c r="AC557">
        <v>0</v>
      </c>
      <c r="AD557">
        <v>2</v>
      </c>
      <c r="AE557">
        <v>902</v>
      </c>
      <c r="AF557">
        <v>1</v>
      </c>
      <c r="AQ557">
        <v>1</v>
      </c>
      <c r="AR557">
        <f t="shared" si="8"/>
        <v>0</v>
      </c>
      <c r="AS557">
        <v>1</v>
      </c>
      <c r="AT557" t="s">
        <v>135</v>
      </c>
      <c r="AU557">
        <v>44</v>
      </c>
    </row>
    <row r="558" spans="1:47">
      <c r="A558" t="s">
        <v>2099</v>
      </c>
      <c r="C558">
        <v>310</v>
      </c>
      <c r="D558" t="s">
        <v>2100</v>
      </c>
      <c r="E558">
        <v>101</v>
      </c>
      <c r="F558" t="s">
        <v>2101</v>
      </c>
      <c r="G558" t="s">
        <v>219</v>
      </c>
      <c r="H558" t="s">
        <v>220</v>
      </c>
      <c r="I558" t="s">
        <v>2102</v>
      </c>
      <c r="J558">
        <v>7.3749999999999996E-2</v>
      </c>
      <c r="K558">
        <v>0</v>
      </c>
      <c r="L558">
        <v>0</v>
      </c>
      <c r="M558">
        <v>1</v>
      </c>
      <c r="N558">
        <v>1</v>
      </c>
      <c r="O558" t="s">
        <v>659</v>
      </c>
      <c r="P558">
        <v>1</v>
      </c>
      <c r="Q558">
        <v>1</v>
      </c>
      <c r="R558">
        <v>2900</v>
      </c>
      <c r="S558" t="s">
        <v>223</v>
      </c>
      <c r="T558">
        <v>0</v>
      </c>
      <c r="U558" t="s">
        <v>2099</v>
      </c>
      <c r="V558" t="s">
        <v>933</v>
      </c>
      <c r="W558" t="s">
        <v>659</v>
      </c>
      <c r="X558" t="s">
        <v>659</v>
      </c>
      <c r="Y558">
        <v>2900</v>
      </c>
      <c r="AB558">
        <v>0</v>
      </c>
      <c r="AC558">
        <v>0</v>
      </c>
      <c r="AD558">
        <v>2</v>
      </c>
      <c r="AE558">
        <v>792</v>
      </c>
      <c r="AF558">
        <v>1</v>
      </c>
      <c r="AQ558">
        <v>1</v>
      </c>
      <c r="AR558">
        <f t="shared" si="8"/>
        <v>0</v>
      </c>
      <c r="AS558">
        <v>1</v>
      </c>
      <c r="AT558" t="s">
        <v>135</v>
      </c>
      <c r="AU558">
        <v>44</v>
      </c>
    </row>
    <row r="559" spans="1:47">
      <c r="A559" t="s">
        <v>2103</v>
      </c>
      <c r="C559">
        <v>310</v>
      </c>
      <c r="D559" t="s">
        <v>2104</v>
      </c>
      <c r="E559">
        <v>101</v>
      </c>
      <c r="F559" t="s">
        <v>2105</v>
      </c>
      <c r="G559" t="s">
        <v>324</v>
      </c>
      <c r="H559" t="s">
        <v>220</v>
      </c>
      <c r="I559" t="s">
        <v>2106</v>
      </c>
      <c r="J559">
        <v>0.33793000000000001</v>
      </c>
      <c r="K559">
        <v>1</v>
      </c>
      <c r="L559">
        <v>1</v>
      </c>
      <c r="M559">
        <v>1</v>
      </c>
      <c r="N559">
        <v>1</v>
      </c>
      <c r="O559" t="s">
        <v>225</v>
      </c>
      <c r="P559">
        <v>0</v>
      </c>
      <c r="Q559">
        <v>0</v>
      </c>
      <c r="R559">
        <v>0</v>
      </c>
      <c r="S559" t="s">
        <v>223</v>
      </c>
      <c r="T559">
        <v>0</v>
      </c>
      <c r="U559" t="s">
        <v>2103</v>
      </c>
      <c r="V559" t="s">
        <v>413</v>
      </c>
      <c r="W559" t="s">
        <v>225</v>
      </c>
      <c r="X559" t="s">
        <v>225</v>
      </c>
      <c r="Y559">
        <v>0</v>
      </c>
      <c r="AB559">
        <v>1</v>
      </c>
      <c r="AC559">
        <v>1</v>
      </c>
      <c r="AD559">
        <v>3</v>
      </c>
      <c r="AE559">
        <v>1783</v>
      </c>
      <c r="AF559">
        <v>1.75</v>
      </c>
      <c r="AQ559">
        <v>1</v>
      </c>
      <c r="AR559">
        <f t="shared" si="8"/>
        <v>9.68</v>
      </c>
      <c r="AS559">
        <v>1</v>
      </c>
      <c r="AT559" t="s">
        <v>137</v>
      </c>
      <c r="AU559">
        <v>46</v>
      </c>
    </row>
    <row r="560" spans="1:47">
      <c r="A560" t="s">
        <v>2107</v>
      </c>
      <c r="C560">
        <v>310</v>
      </c>
      <c r="D560" t="s">
        <v>2108</v>
      </c>
      <c r="E560">
        <v>132</v>
      </c>
      <c r="F560" t="s">
        <v>2085</v>
      </c>
      <c r="G560" t="s">
        <v>219</v>
      </c>
      <c r="H560" t="s">
        <v>260</v>
      </c>
      <c r="I560" t="s">
        <v>2109</v>
      </c>
      <c r="J560">
        <v>7.5139999999999998E-2</v>
      </c>
      <c r="K560">
        <v>0</v>
      </c>
      <c r="L560">
        <v>0</v>
      </c>
      <c r="M560">
        <v>0</v>
      </c>
      <c r="N560">
        <v>0</v>
      </c>
      <c r="P560">
        <v>0</v>
      </c>
      <c r="Q560">
        <v>0</v>
      </c>
      <c r="R560">
        <v>0</v>
      </c>
      <c r="S560" t="s">
        <v>223</v>
      </c>
      <c r="T560">
        <v>0</v>
      </c>
      <c r="U560" t="s">
        <v>2107</v>
      </c>
      <c r="Y560">
        <v>0</v>
      </c>
      <c r="AB560">
        <v>0</v>
      </c>
      <c r="AC560">
        <v>0</v>
      </c>
      <c r="AD560">
        <v>0</v>
      </c>
      <c r="AE560">
        <v>0</v>
      </c>
      <c r="AF560">
        <v>0</v>
      </c>
      <c r="AQ560">
        <v>1</v>
      </c>
      <c r="AR560">
        <f t="shared" si="8"/>
        <v>0</v>
      </c>
      <c r="AS560">
        <v>1</v>
      </c>
      <c r="AT560" t="s">
        <v>135</v>
      </c>
      <c r="AU560">
        <v>44</v>
      </c>
    </row>
    <row r="561" spans="1:47">
      <c r="A561" t="s">
        <v>2110</v>
      </c>
      <c r="C561">
        <v>310</v>
      </c>
      <c r="D561" t="s">
        <v>2111</v>
      </c>
      <c r="E561">
        <v>101</v>
      </c>
      <c r="F561" t="s">
        <v>2112</v>
      </c>
      <c r="G561" t="s">
        <v>219</v>
      </c>
      <c r="H561" t="s">
        <v>220</v>
      </c>
      <c r="I561" t="s">
        <v>2113</v>
      </c>
      <c r="J561">
        <v>0.13213</v>
      </c>
      <c r="K561">
        <v>0</v>
      </c>
      <c r="L561">
        <v>0</v>
      </c>
      <c r="M561">
        <v>1</v>
      </c>
      <c r="N561">
        <v>1</v>
      </c>
      <c r="O561" t="s">
        <v>659</v>
      </c>
      <c r="P561">
        <v>1</v>
      </c>
      <c r="Q561">
        <v>1</v>
      </c>
      <c r="R561">
        <v>7100</v>
      </c>
      <c r="S561" t="s">
        <v>223</v>
      </c>
      <c r="T561">
        <v>0</v>
      </c>
      <c r="U561" t="s">
        <v>2110</v>
      </c>
      <c r="V561" t="s">
        <v>933</v>
      </c>
      <c r="W561" t="s">
        <v>659</v>
      </c>
      <c r="X561" t="s">
        <v>659</v>
      </c>
      <c r="Y561">
        <v>7100</v>
      </c>
      <c r="AB561">
        <v>0</v>
      </c>
      <c r="AC561">
        <v>0</v>
      </c>
      <c r="AD561">
        <v>2</v>
      </c>
      <c r="AE561">
        <v>1096</v>
      </c>
      <c r="AF561">
        <v>1</v>
      </c>
      <c r="AQ561">
        <v>1</v>
      </c>
      <c r="AR561">
        <f t="shared" si="8"/>
        <v>0</v>
      </c>
      <c r="AS561">
        <v>1</v>
      </c>
      <c r="AT561" t="s">
        <v>135</v>
      </c>
      <c r="AU561">
        <v>44</v>
      </c>
    </row>
    <row r="562" spans="1:47">
      <c r="A562" t="s">
        <v>2114</v>
      </c>
      <c r="C562">
        <v>310</v>
      </c>
      <c r="D562" t="s">
        <v>2115</v>
      </c>
      <c r="E562">
        <v>132</v>
      </c>
      <c r="F562" t="s">
        <v>2116</v>
      </c>
      <c r="G562" t="s">
        <v>324</v>
      </c>
      <c r="H562" t="s">
        <v>260</v>
      </c>
      <c r="I562" t="s">
        <v>2117</v>
      </c>
      <c r="J562">
        <v>0.40587000000000001</v>
      </c>
      <c r="K562">
        <v>0</v>
      </c>
      <c r="L562">
        <v>0</v>
      </c>
      <c r="M562">
        <v>0</v>
      </c>
      <c r="N562">
        <v>0</v>
      </c>
      <c r="P562">
        <v>0</v>
      </c>
      <c r="Q562">
        <v>0</v>
      </c>
      <c r="R562">
        <v>0</v>
      </c>
      <c r="S562" t="s">
        <v>223</v>
      </c>
      <c r="T562">
        <v>0</v>
      </c>
      <c r="U562" t="s">
        <v>2114</v>
      </c>
      <c r="Y562">
        <v>0</v>
      </c>
      <c r="AB562">
        <v>0</v>
      </c>
      <c r="AC562">
        <v>0</v>
      </c>
      <c r="AD562">
        <v>0</v>
      </c>
      <c r="AE562">
        <v>0</v>
      </c>
      <c r="AF562">
        <v>0</v>
      </c>
      <c r="AQ562">
        <v>1</v>
      </c>
      <c r="AR562">
        <f t="shared" si="8"/>
        <v>0</v>
      </c>
      <c r="AS562">
        <v>1</v>
      </c>
      <c r="AT562" t="s">
        <v>137</v>
      </c>
      <c r="AU562">
        <v>46</v>
      </c>
    </row>
    <row r="563" spans="1:47">
      <c r="A563" t="s">
        <v>2118</v>
      </c>
      <c r="C563">
        <v>310</v>
      </c>
      <c r="D563" t="s">
        <v>2119</v>
      </c>
      <c r="E563">
        <v>101</v>
      </c>
      <c r="F563" t="s">
        <v>2120</v>
      </c>
      <c r="G563" t="s">
        <v>219</v>
      </c>
      <c r="H563" t="s">
        <v>220</v>
      </c>
      <c r="I563" t="s">
        <v>2121</v>
      </c>
      <c r="J563">
        <v>4.811E-2</v>
      </c>
      <c r="K563">
        <v>0</v>
      </c>
      <c r="L563">
        <v>0</v>
      </c>
      <c r="M563">
        <v>1</v>
      </c>
      <c r="N563">
        <v>1</v>
      </c>
      <c r="O563" t="s">
        <v>659</v>
      </c>
      <c r="P563">
        <v>1</v>
      </c>
      <c r="Q563">
        <v>1</v>
      </c>
      <c r="R563">
        <v>200</v>
      </c>
      <c r="S563" t="s">
        <v>223</v>
      </c>
      <c r="T563">
        <v>0</v>
      </c>
      <c r="U563" t="s">
        <v>2118</v>
      </c>
      <c r="V563" t="s">
        <v>893</v>
      </c>
      <c r="W563" t="s">
        <v>659</v>
      </c>
      <c r="X563" t="s">
        <v>659</v>
      </c>
      <c r="Y563">
        <v>200</v>
      </c>
      <c r="AB563">
        <v>0</v>
      </c>
      <c r="AC563">
        <v>0</v>
      </c>
      <c r="AD563">
        <v>2</v>
      </c>
      <c r="AE563">
        <v>580</v>
      </c>
      <c r="AF563">
        <v>1</v>
      </c>
      <c r="AQ563">
        <v>1</v>
      </c>
      <c r="AR563">
        <f t="shared" si="8"/>
        <v>0</v>
      </c>
      <c r="AS563">
        <v>1</v>
      </c>
      <c r="AT563" t="s">
        <v>135</v>
      </c>
      <c r="AU563">
        <v>44</v>
      </c>
    </row>
    <row r="564" spans="1:47">
      <c r="A564" t="s">
        <v>2122</v>
      </c>
      <c r="C564">
        <v>310</v>
      </c>
      <c r="D564" t="s">
        <v>2123</v>
      </c>
      <c r="E564">
        <v>132</v>
      </c>
      <c r="F564" t="s">
        <v>2124</v>
      </c>
      <c r="G564" t="s">
        <v>219</v>
      </c>
      <c r="H564" t="s">
        <v>260</v>
      </c>
      <c r="I564" t="s">
        <v>2125</v>
      </c>
      <c r="J564">
        <v>0.32313999999999998</v>
      </c>
      <c r="K564">
        <v>0</v>
      </c>
      <c r="L564">
        <v>0</v>
      </c>
      <c r="M564">
        <v>0</v>
      </c>
      <c r="N564">
        <v>0</v>
      </c>
      <c r="P564">
        <v>0</v>
      </c>
      <c r="Q564">
        <v>0</v>
      </c>
      <c r="R564">
        <v>0</v>
      </c>
      <c r="S564" t="s">
        <v>223</v>
      </c>
      <c r="T564">
        <v>0</v>
      </c>
      <c r="U564" t="s">
        <v>2122</v>
      </c>
      <c r="Y564">
        <v>0</v>
      </c>
      <c r="AB564">
        <v>0</v>
      </c>
      <c r="AC564">
        <v>0</v>
      </c>
      <c r="AD564">
        <v>0</v>
      </c>
      <c r="AE564">
        <v>0</v>
      </c>
      <c r="AF564">
        <v>0</v>
      </c>
      <c r="AQ564">
        <v>1</v>
      </c>
      <c r="AR564">
        <f t="shared" si="8"/>
        <v>0</v>
      </c>
      <c r="AS564">
        <v>1</v>
      </c>
      <c r="AT564" t="s">
        <v>137</v>
      </c>
      <c r="AU564">
        <v>46</v>
      </c>
    </row>
    <row r="565" spans="1:47">
      <c r="A565" t="s">
        <v>2126</v>
      </c>
      <c r="C565">
        <v>310</v>
      </c>
      <c r="D565" t="s">
        <v>2127</v>
      </c>
      <c r="E565">
        <v>101</v>
      </c>
      <c r="F565" t="s">
        <v>2128</v>
      </c>
      <c r="G565" t="s">
        <v>219</v>
      </c>
      <c r="H565" t="s">
        <v>220</v>
      </c>
      <c r="I565" t="s">
        <v>2129</v>
      </c>
      <c r="J565">
        <v>4.2320000000000003E-2</v>
      </c>
      <c r="K565">
        <v>0</v>
      </c>
      <c r="L565">
        <v>0</v>
      </c>
      <c r="M565">
        <v>1</v>
      </c>
      <c r="N565">
        <v>1</v>
      </c>
      <c r="O565" t="s">
        <v>659</v>
      </c>
      <c r="P565">
        <v>1</v>
      </c>
      <c r="Q565">
        <v>1</v>
      </c>
      <c r="R565">
        <v>400</v>
      </c>
      <c r="S565" t="s">
        <v>223</v>
      </c>
      <c r="T565">
        <v>0</v>
      </c>
      <c r="U565" t="s">
        <v>2126</v>
      </c>
      <c r="V565" t="s">
        <v>927</v>
      </c>
      <c r="W565" t="s">
        <v>659</v>
      </c>
      <c r="X565" t="s">
        <v>659</v>
      </c>
      <c r="Y565">
        <v>400</v>
      </c>
      <c r="AB565">
        <v>0</v>
      </c>
      <c r="AC565">
        <v>0</v>
      </c>
      <c r="AD565">
        <v>2</v>
      </c>
      <c r="AE565">
        <v>531</v>
      </c>
      <c r="AF565">
        <v>1</v>
      </c>
      <c r="AQ565">
        <v>1</v>
      </c>
      <c r="AR565">
        <f t="shared" si="8"/>
        <v>0</v>
      </c>
      <c r="AS565">
        <v>1</v>
      </c>
      <c r="AT565" t="s">
        <v>135</v>
      </c>
      <c r="AU565">
        <v>44</v>
      </c>
    </row>
    <row r="566" spans="1:47">
      <c r="A566" t="s">
        <v>2130</v>
      </c>
      <c r="C566">
        <v>310</v>
      </c>
      <c r="D566" t="s">
        <v>2131</v>
      </c>
      <c r="E566">
        <v>101</v>
      </c>
      <c r="F566" t="s">
        <v>2132</v>
      </c>
      <c r="G566" t="s">
        <v>219</v>
      </c>
      <c r="H566" t="s">
        <v>220</v>
      </c>
      <c r="I566" t="s">
        <v>2133</v>
      </c>
      <c r="J566">
        <v>0.34438000000000002</v>
      </c>
      <c r="K566">
        <v>1</v>
      </c>
      <c r="L566">
        <v>1</v>
      </c>
      <c r="M566">
        <v>1</v>
      </c>
      <c r="N566">
        <v>1</v>
      </c>
      <c r="O566" t="s">
        <v>225</v>
      </c>
      <c r="P566">
        <v>0</v>
      </c>
      <c r="Q566">
        <v>1</v>
      </c>
      <c r="R566">
        <v>12900</v>
      </c>
      <c r="S566" t="s">
        <v>223</v>
      </c>
      <c r="T566">
        <v>12900</v>
      </c>
      <c r="U566" t="s">
        <v>2130</v>
      </c>
      <c r="V566" t="s">
        <v>455</v>
      </c>
      <c r="W566" t="s">
        <v>225</v>
      </c>
      <c r="X566" t="s">
        <v>225</v>
      </c>
      <c r="Y566">
        <v>12900</v>
      </c>
      <c r="AB566">
        <v>1</v>
      </c>
      <c r="AC566">
        <v>1</v>
      </c>
      <c r="AD566">
        <v>3</v>
      </c>
      <c r="AE566">
        <v>1380</v>
      </c>
      <c r="AF566">
        <v>1</v>
      </c>
      <c r="AQ566">
        <v>1</v>
      </c>
      <c r="AR566">
        <f t="shared" si="8"/>
        <v>9.68</v>
      </c>
      <c r="AS566">
        <v>1</v>
      </c>
      <c r="AT566" t="s">
        <v>138</v>
      </c>
      <c r="AU566">
        <v>47</v>
      </c>
    </row>
    <row r="567" spans="1:47">
      <c r="A567" t="s">
        <v>2134</v>
      </c>
      <c r="C567">
        <v>310</v>
      </c>
      <c r="D567" t="s">
        <v>2135</v>
      </c>
      <c r="E567">
        <v>101</v>
      </c>
      <c r="F567" t="s">
        <v>2136</v>
      </c>
      <c r="G567" t="s">
        <v>219</v>
      </c>
      <c r="H567" t="s">
        <v>220</v>
      </c>
      <c r="I567" t="s">
        <v>2137</v>
      </c>
      <c r="J567">
        <v>0.14659</v>
      </c>
      <c r="K567">
        <v>0</v>
      </c>
      <c r="L567">
        <v>0</v>
      </c>
      <c r="M567">
        <v>1</v>
      </c>
      <c r="N567">
        <v>1</v>
      </c>
      <c r="O567" t="s">
        <v>659</v>
      </c>
      <c r="P567">
        <v>1</v>
      </c>
      <c r="Q567">
        <v>1</v>
      </c>
      <c r="R567">
        <v>700</v>
      </c>
      <c r="S567" t="s">
        <v>223</v>
      </c>
      <c r="T567">
        <v>0</v>
      </c>
      <c r="U567" t="s">
        <v>2134</v>
      </c>
      <c r="V567" t="s">
        <v>933</v>
      </c>
      <c r="W567" t="s">
        <v>659</v>
      </c>
      <c r="X567" t="s">
        <v>659</v>
      </c>
      <c r="Y567">
        <v>700</v>
      </c>
      <c r="AB567">
        <v>0</v>
      </c>
      <c r="AC567">
        <v>0</v>
      </c>
      <c r="AD567">
        <v>4</v>
      </c>
      <c r="AE567">
        <v>1000</v>
      </c>
      <c r="AF567">
        <v>1</v>
      </c>
      <c r="AQ567">
        <v>1</v>
      </c>
      <c r="AR567">
        <f t="shared" si="8"/>
        <v>0</v>
      </c>
      <c r="AS567">
        <v>1</v>
      </c>
      <c r="AT567" t="s">
        <v>135</v>
      </c>
      <c r="AU567">
        <v>44</v>
      </c>
    </row>
    <row r="568" spans="1:47">
      <c r="A568" t="s">
        <v>2138</v>
      </c>
      <c r="C568">
        <v>310</v>
      </c>
      <c r="D568" t="s">
        <v>2139</v>
      </c>
      <c r="E568">
        <v>905</v>
      </c>
      <c r="F568" t="s">
        <v>471</v>
      </c>
      <c r="G568" t="s">
        <v>219</v>
      </c>
      <c r="H568" t="s">
        <v>302</v>
      </c>
      <c r="I568" t="s">
        <v>2140</v>
      </c>
      <c r="J568">
        <v>0.97314999999999996</v>
      </c>
      <c r="K568">
        <v>0</v>
      </c>
      <c r="L568">
        <v>0</v>
      </c>
      <c r="M568">
        <v>0</v>
      </c>
      <c r="N568">
        <v>0</v>
      </c>
      <c r="P568">
        <v>0</v>
      </c>
      <c r="Q568">
        <v>0</v>
      </c>
      <c r="R568">
        <v>0</v>
      </c>
      <c r="S568" t="s">
        <v>223</v>
      </c>
      <c r="T568">
        <v>0</v>
      </c>
      <c r="U568" t="s">
        <v>2138</v>
      </c>
      <c r="Y568">
        <v>0</v>
      </c>
      <c r="Z568" t="s">
        <v>297</v>
      </c>
      <c r="AA568" t="s">
        <v>223</v>
      </c>
      <c r="AB568">
        <v>0</v>
      </c>
      <c r="AC568">
        <v>0</v>
      </c>
      <c r="AD568">
        <v>0</v>
      </c>
      <c r="AE568">
        <v>0</v>
      </c>
      <c r="AF568">
        <v>0</v>
      </c>
      <c r="AQ568">
        <v>1</v>
      </c>
      <c r="AR568">
        <f t="shared" si="8"/>
        <v>0</v>
      </c>
      <c r="AS568">
        <v>1</v>
      </c>
      <c r="AT568" t="s">
        <v>137</v>
      </c>
      <c r="AU568">
        <v>46</v>
      </c>
    </row>
    <row r="569" spans="1:47">
      <c r="A569" t="s">
        <v>2141</v>
      </c>
      <c r="C569">
        <v>310</v>
      </c>
      <c r="D569" t="s">
        <v>2142</v>
      </c>
      <c r="E569">
        <v>101</v>
      </c>
      <c r="F569" t="s">
        <v>2143</v>
      </c>
      <c r="G569" t="s">
        <v>219</v>
      </c>
      <c r="H569" t="s">
        <v>220</v>
      </c>
      <c r="I569" t="s">
        <v>2144</v>
      </c>
      <c r="J569">
        <v>1.0354300000000001</v>
      </c>
      <c r="K569">
        <v>1</v>
      </c>
      <c r="L569">
        <v>1</v>
      </c>
      <c r="M569">
        <v>1</v>
      </c>
      <c r="N569">
        <v>1</v>
      </c>
      <c r="O569" t="s">
        <v>225</v>
      </c>
      <c r="P569">
        <v>0</v>
      </c>
      <c r="Q569">
        <v>1</v>
      </c>
      <c r="R569">
        <v>17200</v>
      </c>
      <c r="S569" t="s">
        <v>243</v>
      </c>
      <c r="T569">
        <v>17200</v>
      </c>
      <c r="U569" t="s">
        <v>2141</v>
      </c>
      <c r="V569" t="s">
        <v>413</v>
      </c>
      <c r="W569" t="s">
        <v>225</v>
      </c>
      <c r="X569" t="s">
        <v>225</v>
      </c>
      <c r="Y569">
        <v>17200</v>
      </c>
      <c r="AB569">
        <v>1</v>
      </c>
      <c r="AC569">
        <v>1</v>
      </c>
      <c r="AD569">
        <v>4</v>
      </c>
      <c r="AE569">
        <v>2284</v>
      </c>
      <c r="AF569">
        <v>2</v>
      </c>
      <c r="AQ569">
        <v>4</v>
      </c>
      <c r="AR569">
        <f t="shared" si="8"/>
        <v>9.68</v>
      </c>
      <c r="AS569">
        <v>1</v>
      </c>
      <c r="AT569" t="s">
        <v>137</v>
      </c>
      <c r="AU569">
        <v>46</v>
      </c>
    </row>
    <row r="570" spans="1:47">
      <c r="A570" t="s">
        <v>2145</v>
      </c>
      <c r="C570">
        <v>310</v>
      </c>
      <c r="D570" t="s">
        <v>2146</v>
      </c>
      <c r="E570">
        <v>101</v>
      </c>
      <c r="F570" t="s">
        <v>2147</v>
      </c>
      <c r="G570" t="s">
        <v>219</v>
      </c>
      <c r="H570" t="s">
        <v>220</v>
      </c>
      <c r="I570" t="s">
        <v>2148</v>
      </c>
      <c r="J570">
        <v>0.18762000000000001</v>
      </c>
      <c r="K570">
        <v>0</v>
      </c>
      <c r="L570">
        <v>0</v>
      </c>
      <c r="M570">
        <v>1</v>
      </c>
      <c r="N570">
        <v>1</v>
      </c>
      <c r="O570" t="s">
        <v>659</v>
      </c>
      <c r="P570">
        <v>1</v>
      </c>
      <c r="Q570">
        <v>1</v>
      </c>
      <c r="R570">
        <v>9100</v>
      </c>
      <c r="S570" t="s">
        <v>243</v>
      </c>
      <c r="T570">
        <v>0</v>
      </c>
      <c r="U570" t="s">
        <v>2145</v>
      </c>
      <c r="X570" t="s">
        <v>659</v>
      </c>
      <c r="Y570">
        <v>9100</v>
      </c>
      <c r="AB570">
        <v>0</v>
      </c>
      <c r="AC570">
        <v>0</v>
      </c>
      <c r="AD570">
        <v>3</v>
      </c>
      <c r="AE570">
        <v>2376</v>
      </c>
      <c r="AF570">
        <v>2</v>
      </c>
      <c r="AQ570">
        <v>2</v>
      </c>
      <c r="AR570">
        <f t="shared" si="8"/>
        <v>0</v>
      </c>
      <c r="AS570">
        <v>1</v>
      </c>
      <c r="AT570" t="s">
        <v>135</v>
      </c>
      <c r="AU570">
        <v>44</v>
      </c>
    </row>
    <row r="571" spans="1:47">
      <c r="A571" t="s">
        <v>2149</v>
      </c>
      <c r="C571">
        <v>310</v>
      </c>
      <c r="D571" t="s">
        <v>2150</v>
      </c>
      <c r="E571">
        <v>101</v>
      </c>
      <c r="F571" t="s">
        <v>2151</v>
      </c>
      <c r="G571" t="s">
        <v>219</v>
      </c>
      <c r="H571" t="s">
        <v>220</v>
      </c>
      <c r="I571" t="s">
        <v>2152</v>
      </c>
      <c r="J571">
        <v>0.12590000000000001</v>
      </c>
      <c r="K571">
        <v>0</v>
      </c>
      <c r="L571">
        <v>0</v>
      </c>
      <c r="M571">
        <v>1</v>
      </c>
      <c r="N571">
        <v>1</v>
      </c>
      <c r="O571" t="s">
        <v>659</v>
      </c>
      <c r="P571">
        <v>1</v>
      </c>
      <c r="Q571">
        <v>1</v>
      </c>
      <c r="R571">
        <v>900</v>
      </c>
      <c r="S571" t="s">
        <v>223</v>
      </c>
      <c r="T571">
        <v>0</v>
      </c>
      <c r="U571" t="s">
        <v>2149</v>
      </c>
      <c r="V571" t="s">
        <v>933</v>
      </c>
      <c r="W571" t="s">
        <v>659</v>
      </c>
      <c r="X571" t="s">
        <v>659</v>
      </c>
      <c r="Y571">
        <v>900</v>
      </c>
      <c r="AB571">
        <v>0</v>
      </c>
      <c r="AC571">
        <v>0</v>
      </c>
      <c r="AD571">
        <v>2</v>
      </c>
      <c r="AE571">
        <v>612</v>
      </c>
      <c r="AF571">
        <v>1</v>
      </c>
      <c r="AQ571">
        <v>1</v>
      </c>
      <c r="AR571">
        <f t="shared" si="8"/>
        <v>0</v>
      </c>
      <c r="AS571">
        <v>1</v>
      </c>
      <c r="AT571" t="s">
        <v>135</v>
      </c>
      <c r="AU571">
        <v>44</v>
      </c>
    </row>
    <row r="572" spans="1:47">
      <c r="A572" t="s">
        <v>2153</v>
      </c>
      <c r="C572">
        <v>310</v>
      </c>
      <c r="D572" t="s">
        <v>2154</v>
      </c>
      <c r="E572">
        <v>101</v>
      </c>
      <c r="F572" t="s">
        <v>2155</v>
      </c>
      <c r="G572" t="s">
        <v>219</v>
      </c>
      <c r="H572" t="s">
        <v>220</v>
      </c>
      <c r="I572" t="s">
        <v>2157</v>
      </c>
      <c r="J572">
        <v>0.12755</v>
      </c>
      <c r="K572">
        <v>0</v>
      </c>
      <c r="L572">
        <v>0</v>
      </c>
      <c r="M572">
        <v>1</v>
      </c>
      <c r="N572">
        <v>1</v>
      </c>
      <c r="O572" t="s">
        <v>659</v>
      </c>
      <c r="P572">
        <v>1</v>
      </c>
      <c r="Q572">
        <v>1</v>
      </c>
      <c r="R572">
        <v>3300</v>
      </c>
      <c r="S572" t="s">
        <v>243</v>
      </c>
      <c r="T572">
        <v>0</v>
      </c>
      <c r="U572" t="s">
        <v>2153</v>
      </c>
      <c r="V572" t="s">
        <v>933</v>
      </c>
      <c r="W572" t="s">
        <v>659</v>
      </c>
      <c r="X572" t="s">
        <v>659</v>
      </c>
      <c r="Y572">
        <v>3300</v>
      </c>
      <c r="AB572">
        <v>0</v>
      </c>
      <c r="AC572">
        <v>0</v>
      </c>
      <c r="AD572">
        <v>2</v>
      </c>
      <c r="AE572">
        <v>728</v>
      </c>
      <c r="AF572">
        <v>1</v>
      </c>
      <c r="AQ572">
        <v>4</v>
      </c>
      <c r="AR572">
        <f t="shared" si="8"/>
        <v>0</v>
      </c>
      <c r="AS572">
        <v>1</v>
      </c>
      <c r="AT572" t="s">
        <v>135</v>
      </c>
      <c r="AU572">
        <v>44</v>
      </c>
    </row>
    <row r="573" spans="1:47">
      <c r="A573" t="s">
        <v>2158</v>
      </c>
      <c r="C573">
        <v>310</v>
      </c>
      <c r="D573" t="s">
        <v>2159</v>
      </c>
      <c r="E573">
        <v>101</v>
      </c>
      <c r="F573" t="s">
        <v>1822</v>
      </c>
      <c r="G573" t="s">
        <v>219</v>
      </c>
      <c r="H573" t="s">
        <v>220</v>
      </c>
      <c r="I573" t="s">
        <v>2160</v>
      </c>
      <c r="J573">
        <v>8.9819999999999997E-2</v>
      </c>
      <c r="K573">
        <v>0</v>
      </c>
      <c r="L573">
        <v>0</v>
      </c>
      <c r="M573">
        <v>1</v>
      </c>
      <c r="N573">
        <v>1</v>
      </c>
      <c r="O573" t="s">
        <v>659</v>
      </c>
      <c r="P573">
        <v>1</v>
      </c>
      <c r="Q573">
        <v>1</v>
      </c>
      <c r="R573">
        <v>1000</v>
      </c>
      <c r="S573" t="s">
        <v>223</v>
      </c>
      <c r="T573">
        <v>0</v>
      </c>
      <c r="U573" t="s">
        <v>2158</v>
      </c>
      <c r="V573" t="s">
        <v>933</v>
      </c>
      <c r="W573" t="s">
        <v>659</v>
      </c>
      <c r="X573" t="s">
        <v>659</v>
      </c>
      <c r="Y573">
        <v>1000</v>
      </c>
      <c r="AB573">
        <v>0</v>
      </c>
      <c r="AC573">
        <v>0</v>
      </c>
      <c r="AD573">
        <v>2</v>
      </c>
      <c r="AE573">
        <v>1036</v>
      </c>
      <c r="AF573">
        <v>1</v>
      </c>
      <c r="AQ573">
        <v>1</v>
      </c>
      <c r="AR573">
        <f t="shared" si="8"/>
        <v>0</v>
      </c>
      <c r="AS573">
        <v>1</v>
      </c>
      <c r="AT573" t="s">
        <v>135</v>
      </c>
      <c r="AU573">
        <v>44</v>
      </c>
    </row>
    <row r="574" spans="1:47">
      <c r="A574" t="s">
        <v>2161</v>
      </c>
      <c r="C574">
        <v>310</v>
      </c>
      <c r="D574" t="s">
        <v>2162</v>
      </c>
      <c r="E574">
        <v>101</v>
      </c>
      <c r="F574" t="s">
        <v>2163</v>
      </c>
      <c r="G574" t="s">
        <v>219</v>
      </c>
      <c r="H574" t="s">
        <v>220</v>
      </c>
      <c r="I574" t="s">
        <v>2164</v>
      </c>
      <c r="J574">
        <v>5.6759999999999998E-2</v>
      </c>
      <c r="K574">
        <v>0</v>
      </c>
      <c r="L574">
        <v>0</v>
      </c>
      <c r="M574">
        <v>1</v>
      </c>
      <c r="N574">
        <v>1</v>
      </c>
      <c r="O574" t="s">
        <v>659</v>
      </c>
      <c r="P574">
        <v>1</v>
      </c>
      <c r="Q574">
        <v>1</v>
      </c>
      <c r="R574">
        <v>0</v>
      </c>
      <c r="S574" t="s">
        <v>223</v>
      </c>
      <c r="T574">
        <v>0</v>
      </c>
      <c r="U574" t="s">
        <v>2161</v>
      </c>
      <c r="V574" t="s">
        <v>893</v>
      </c>
      <c r="W574" t="s">
        <v>659</v>
      </c>
      <c r="X574" t="s">
        <v>659</v>
      </c>
      <c r="Y574">
        <v>0</v>
      </c>
      <c r="AB574">
        <v>0</v>
      </c>
      <c r="AC574">
        <v>0</v>
      </c>
      <c r="AD574">
        <v>2</v>
      </c>
      <c r="AE574">
        <v>749</v>
      </c>
      <c r="AF574">
        <v>1</v>
      </c>
      <c r="AQ574">
        <v>1</v>
      </c>
      <c r="AR574">
        <f t="shared" si="8"/>
        <v>0</v>
      </c>
      <c r="AS574">
        <v>1</v>
      </c>
      <c r="AT574" t="s">
        <v>135</v>
      </c>
      <c r="AU574">
        <v>44</v>
      </c>
    </row>
    <row r="575" spans="1:47">
      <c r="A575" t="s">
        <v>2165</v>
      </c>
      <c r="C575">
        <v>310</v>
      </c>
      <c r="D575" t="s">
        <v>2166</v>
      </c>
      <c r="E575">
        <v>101</v>
      </c>
      <c r="F575" t="s">
        <v>2167</v>
      </c>
      <c r="G575" t="s">
        <v>219</v>
      </c>
      <c r="H575" t="s">
        <v>220</v>
      </c>
      <c r="I575" t="s">
        <v>2168</v>
      </c>
      <c r="J575">
        <v>0.21545</v>
      </c>
      <c r="K575">
        <v>0</v>
      </c>
      <c r="L575">
        <v>0</v>
      </c>
      <c r="M575">
        <v>1</v>
      </c>
      <c r="N575">
        <v>1</v>
      </c>
      <c r="O575" t="s">
        <v>659</v>
      </c>
      <c r="P575">
        <v>1</v>
      </c>
      <c r="Q575">
        <v>1</v>
      </c>
      <c r="R575">
        <v>7500</v>
      </c>
      <c r="S575" t="s">
        <v>223</v>
      </c>
      <c r="T575">
        <v>0</v>
      </c>
      <c r="U575" t="s">
        <v>2165</v>
      </c>
      <c r="V575" t="s">
        <v>933</v>
      </c>
      <c r="W575" t="s">
        <v>659</v>
      </c>
      <c r="X575" t="s">
        <v>659</v>
      </c>
      <c r="Y575">
        <v>7500</v>
      </c>
      <c r="AB575">
        <v>0</v>
      </c>
      <c r="AC575">
        <v>0</v>
      </c>
      <c r="AD575">
        <v>3</v>
      </c>
      <c r="AE575">
        <v>1344</v>
      </c>
      <c r="AF575">
        <v>1</v>
      </c>
      <c r="AQ575">
        <v>1</v>
      </c>
      <c r="AR575">
        <f t="shared" si="8"/>
        <v>0</v>
      </c>
      <c r="AS575">
        <v>1</v>
      </c>
      <c r="AT575" t="s">
        <v>135</v>
      </c>
      <c r="AU575">
        <v>44</v>
      </c>
    </row>
    <row r="576" spans="1:47">
      <c r="A576" t="s">
        <v>2169</v>
      </c>
      <c r="C576">
        <v>310</v>
      </c>
      <c r="D576" t="s">
        <v>2170</v>
      </c>
      <c r="E576">
        <v>101</v>
      </c>
      <c r="F576" t="s">
        <v>2171</v>
      </c>
      <c r="G576" t="s">
        <v>219</v>
      </c>
      <c r="H576" t="s">
        <v>220</v>
      </c>
      <c r="I576" t="s">
        <v>2172</v>
      </c>
      <c r="J576">
        <v>0.22095000000000001</v>
      </c>
      <c r="K576">
        <v>1</v>
      </c>
      <c r="L576">
        <v>1</v>
      </c>
      <c r="M576">
        <v>1</v>
      </c>
      <c r="N576">
        <v>1</v>
      </c>
      <c r="O576" t="s">
        <v>225</v>
      </c>
      <c r="P576">
        <v>0</v>
      </c>
      <c r="Q576">
        <v>1</v>
      </c>
      <c r="R576">
        <v>4000</v>
      </c>
      <c r="S576" t="s">
        <v>223</v>
      </c>
      <c r="T576">
        <v>4000</v>
      </c>
      <c r="U576" t="s">
        <v>2169</v>
      </c>
      <c r="V576" t="s">
        <v>455</v>
      </c>
      <c r="W576" t="s">
        <v>225</v>
      </c>
      <c r="X576" t="s">
        <v>225</v>
      </c>
      <c r="Y576">
        <v>4000</v>
      </c>
      <c r="AB576">
        <v>1</v>
      </c>
      <c r="AC576">
        <v>1</v>
      </c>
      <c r="AD576">
        <v>3</v>
      </c>
      <c r="AE576">
        <v>1332</v>
      </c>
      <c r="AF576">
        <v>1</v>
      </c>
      <c r="AQ576">
        <v>1</v>
      </c>
      <c r="AR576">
        <f t="shared" si="8"/>
        <v>9.68</v>
      </c>
      <c r="AS576">
        <v>1</v>
      </c>
      <c r="AT576" t="s">
        <v>137</v>
      </c>
      <c r="AU576">
        <v>46</v>
      </c>
    </row>
    <row r="577" spans="1:47">
      <c r="A577" t="s">
        <v>2173</v>
      </c>
      <c r="C577">
        <v>310</v>
      </c>
      <c r="D577" t="s">
        <v>2174</v>
      </c>
      <c r="E577">
        <v>101</v>
      </c>
      <c r="F577" t="s">
        <v>2175</v>
      </c>
      <c r="G577" t="s">
        <v>219</v>
      </c>
      <c r="H577" t="s">
        <v>220</v>
      </c>
      <c r="I577" t="s">
        <v>2176</v>
      </c>
      <c r="J577">
        <v>0.13006999999999999</v>
      </c>
      <c r="K577">
        <v>0</v>
      </c>
      <c r="L577">
        <v>0</v>
      </c>
      <c r="M577">
        <v>1</v>
      </c>
      <c r="N577">
        <v>1</v>
      </c>
      <c r="O577" t="s">
        <v>659</v>
      </c>
      <c r="P577">
        <v>1</v>
      </c>
      <c r="Q577">
        <v>1</v>
      </c>
      <c r="R577">
        <v>3700</v>
      </c>
      <c r="S577" t="s">
        <v>223</v>
      </c>
      <c r="T577">
        <v>0</v>
      </c>
      <c r="U577" t="s">
        <v>2173</v>
      </c>
      <c r="V577" t="s">
        <v>893</v>
      </c>
      <c r="W577" t="s">
        <v>659</v>
      </c>
      <c r="X577" t="s">
        <v>659</v>
      </c>
      <c r="Y577">
        <v>3700</v>
      </c>
      <c r="AB577">
        <v>0</v>
      </c>
      <c r="AC577">
        <v>0</v>
      </c>
      <c r="AD577">
        <v>2</v>
      </c>
      <c r="AE577">
        <v>971</v>
      </c>
      <c r="AF577">
        <v>1</v>
      </c>
      <c r="AQ577">
        <v>1</v>
      </c>
      <c r="AR577">
        <f t="shared" si="8"/>
        <v>0</v>
      </c>
      <c r="AS577">
        <v>1</v>
      </c>
      <c r="AT577" t="s">
        <v>135</v>
      </c>
      <c r="AU577">
        <v>44</v>
      </c>
    </row>
    <row r="578" spans="1:47">
      <c r="A578" t="s">
        <v>2177</v>
      </c>
      <c r="C578">
        <v>310</v>
      </c>
      <c r="D578" t="s">
        <v>2178</v>
      </c>
      <c r="E578">
        <v>101</v>
      </c>
      <c r="F578" t="s">
        <v>2179</v>
      </c>
      <c r="G578" t="s">
        <v>219</v>
      </c>
      <c r="H578" t="s">
        <v>220</v>
      </c>
      <c r="I578" t="s">
        <v>2180</v>
      </c>
      <c r="J578">
        <v>0.1048</v>
      </c>
      <c r="K578">
        <v>0</v>
      </c>
      <c r="L578">
        <v>0</v>
      </c>
      <c r="M578">
        <v>1</v>
      </c>
      <c r="N578">
        <v>1</v>
      </c>
      <c r="O578" t="s">
        <v>659</v>
      </c>
      <c r="P578">
        <v>1</v>
      </c>
      <c r="Q578">
        <v>1</v>
      </c>
      <c r="R578">
        <v>2100</v>
      </c>
      <c r="S578" t="s">
        <v>223</v>
      </c>
      <c r="T578">
        <v>0</v>
      </c>
      <c r="U578" t="s">
        <v>2177</v>
      </c>
      <c r="V578" t="s">
        <v>927</v>
      </c>
      <c r="W578" t="s">
        <v>659</v>
      </c>
      <c r="X578" t="s">
        <v>659</v>
      </c>
      <c r="Y578">
        <v>2100</v>
      </c>
      <c r="AB578">
        <v>0</v>
      </c>
      <c r="AC578">
        <v>0</v>
      </c>
      <c r="AD578">
        <v>3</v>
      </c>
      <c r="AE578">
        <v>1165</v>
      </c>
      <c r="AF578">
        <v>1.3</v>
      </c>
      <c r="AQ578">
        <v>1</v>
      </c>
      <c r="AR578">
        <f t="shared" ref="AR578:AR641" si="9">AB578*9.68*VLOOKUP(AU578,atten,10,FALSE)</f>
        <v>0</v>
      </c>
      <c r="AS578">
        <v>1</v>
      </c>
      <c r="AT578" t="s">
        <v>135</v>
      </c>
      <c r="AU578">
        <v>44</v>
      </c>
    </row>
    <row r="579" spans="1:47">
      <c r="A579" t="s">
        <v>2181</v>
      </c>
      <c r="C579">
        <v>310</v>
      </c>
      <c r="D579" t="s">
        <v>2182</v>
      </c>
      <c r="E579">
        <v>101</v>
      </c>
      <c r="F579" t="s">
        <v>2183</v>
      </c>
      <c r="G579" t="s">
        <v>219</v>
      </c>
      <c r="H579" t="s">
        <v>220</v>
      </c>
      <c r="I579" t="s">
        <v>2184</v>
      </c>
      <c r="J579">
        <v>0.25029000000000001</v>
      </c>
      <c r="K579">
        <v>1</v>
      </c>
      <c r="L579">
        <v>1</v>
      </c>
      <c r="M579">
        <v>1</v>
      </c>
      <c r="N579">
        <v>1</v>
      </c>
      <c r="O579" t="s">
        <v>225</v>
      </c>
      <c r="P579">
        <v>0</v>
      </c>
      <c r="Q579">
        <v>1</v>
      </c>
      <c r="R579">
        <v>1100</v>
      </c>
      <c r="S579" t="s">
        <v>223</v>
      </c>
      <c r="T579">
        <v>1100</v>
      </c>
      <c r="U579" t="s">
        <v>2181</v>
      </c>
      <c r="V579" t="s">
        <v>413</v>
      </c>
      <c r="W579" t="s">
        <v>225</v>
      </c>
      <c r="X579" t="s">
        <v>225</v>
      </c>
      <c r="Y579">
        <v>1100</v>
      </c>
      <c r="AB579">
        <v>1</v>
      </c>
      <c r="AC579">
        <v>1</v>
      </c>
      <c r="AD579">
        <v>3</v>
      </c>
      <c r="AE579">
        <v>864</v>
      </c>
      <c r="AF579">
        <v>1</v>
      </c>
      <c r="AQ579">
        <v>1</v>
      </c>
      <c r="AR579">
        <f t="shared" si="9"/>
        <v>9.68</v>
      </c>
      <c r="AS579">
        <v>1</v>
      </c>
      <c r="AT579" t="s">
        <v>137</v>
      </c>
      <c r="AU579">
        <v>46</v>
      </c>
    </row>
    <row r="580" spans="1:47">
      <c r="A580" t="s">
        <v>2185</v>
      </c>
      <c r="C580">
        <v>310</v>
      </c>
      <c r="D580" t="s">
        <v>2186</v>
      </c>
      <c r="E580">
        <v>101</v>
      </c>
      <c r="F580" t="s">
        <v>2187</v>
      </c>
      <c r="G580" t="s">
        <v>1095</v>
      </c>
      <c r="H580" t="s">
        <v>220</v>
      </c>
      <c r="I580" t="s">
        <v>2188</v>
      </c>
      <c r="J580">
        <v>6.2350000000000003E-2</v>
      </c>
      <c r="K580">
        <v>0</v>
      </c>
      <c r="L580">
        <v>0</v>
      </c>
      <c r="M580">
        <v>1</v>
      </c>
      <c r="N580">
        <v>1</v>
      </c>
      <c r="O580" t="s">
        <v>659</v>
      </c>
      <c r="P580">
        <v>1</v>
      </c>
      <c r="Q580">
        <v>1</v>
      </c>
      <c r="R580">
        <v>0</v>
      </c>
      <c r="S580" t="s">
        <v>223</v>
      </c>
      <c r="T580">
        <v>0</v>
      </c>
      <c r="U580" t="s">
        <v>2185</v>
      </c>
      <c r="V580" t="s">
        <v>927</v>
      </c>
      <c r="W580" t="s">
        <v>659</v>
      </c>
      <c r="X580" t="s">
        <v>659</v>
      </c>
      <c r="Y580">
        <v>0</v>
      </c>
      <c r="AB580">
        <v>0</v>
      </c>
      <c r="AC580">
        <v>0</v>
      </c>
      <c r="AD580">
        <v>2</v>
      </c>
      <c r="AE580">
        <v>744</v>
      </c>
      <c r="AF580">
        <v>1</v>
      </c>
      <c r="AQ580">
        <v>1</v>
      </c>
      <c r="AR580">
        <f t="shared" si="9"/>
        <v>0</v>
      </c>
      <c r="AS580">
        <v>1</v>
      </c>
      <c r="AT580" t="s">
        <v>135</v>
      </c>
      <c r="AU580">
        <v>44</v>
      </c>
    </row>
    <row r="581" spans="1:47">
      <c r="A581" t="s">
        <v>2189</v>
      </c>
      <c r="C581">
        <v>310</v>
      </c>
      <c r="D581" t="s">
        <v>2190</v>
      </c>
      <c r="E581">
        <v>101</v>
      </c>
      <c r="F581" t="s">
        <v>2191</v>
      </c>
      <c r="G581" t="s">
        <v>219</v>
      </c>
      <c r="H581" t="s">
        <v>220</v>
      </c>
      <c r="I581" t="s">
        <v>2192</v>
      </c>
      <c r="J581">
        <v>6.2010000000000003E-2</v>
      </c>
      <c r="K581">
        <v>0</v>
      </c>
      <c r="L581">
        <v>0</v>
      </c>
      <c r="M581">
        <v>1</v>
      </c>
      <c r="N581">
        <v>1</v>
      </c>
      <c r="O581" t="s">
        <v>659</v>
      </c>
      <c r="P581">
        <v>1</v>
      </c>
      <c r="Q581">
        <v>1</v>
      </c>
      <c r="R581">
        <v>2300</v>
      </c>
      <c r="S581" t="s">
        <v>223</v>
      </c>
      <c r="T581">
        <v>0</v>
      </c>
      <c r="U581" t="s">
        <v>2189</v>
      </c>
      <c r="V581" t="s">
        <v>933</v>
      </c>
      <c r="W581" t="s">
        <v>659</v>
      </c>
      <c r="X581" t="s">
        <v>659</v>
      </c>
      <c r="Y581">
        <v>2300</v>
      </c>
      <c r="AB581">
        <v>0</v>
      </c>
      <c r="AC581">
        <v>0</v>
      </c>
      <c r="AD581">
        <v>2</v>
      </c>
      <c r="AE581">
        <v>816</v>
      </c>
      <c r="AF581">
        <v>1</v>
      </c>
      <c r="AQ581">
        <v>1</v>
      </c>
      <c r="AR581">
        <f t="shared" si="9"/>
        <v>0</v>
      </c>
      <c r="AS581">
        <v>1</v>
      </c>
      <c r="AT581" t="s">
        <v>135</v>
      </c>
      <c r="AU581">
        <v>44</v>
      </c>
    </row>
    <row r="582" spans="1:47">
      <c r="A582" t="s">
        <v>2193</v>
      </c>
      <c r="C582">
        <v>310</v>
      </c>
      <c r="D582" t="s">
        <v>2194</v>
      </c>
      <c r="E582">
        <v>101</v>
      </c>
      <c r="F582" t="s">
        <v>2195</v>
      </c>
      <c r="G582" t="s">
        <v>324</v>
      </c>
      <c r="H582" t="s">
        <v>220</v>
      </c>
      <c r="I582" t="s">
        <v>2196</v>
      </c>
      <c r="J582">
        <v>0.50087000000000004</v>
      </c>
      <c r="K582">
        <v>1</v>
      </c>
      <c r="L582">
        <v>1</v>
      </c>
      <c r="M582">
        <v>1</v>
      </c>
      <c r="N582">
        <v>1</v>
      </c>
      <c r="O582" t="s">
        <v>225</v>
      </c>
      <c r="P582">
        <v>0</v>
      </c>
      <c r="Q582">
        <v>1</v>
      </c>
      <c r="R582">
        <v>16800</v>
      </c>
      <c r="S582" t="s">
        <v>223</v>
      </c>
      <c r="T582">
        <v>16800</v>
      </c>
      <c r="U582" t="s">
        <v>2193</v>
      </c>
      <c r="V582" t="s">
        <v>455</v>
      </c>
      <c r="W582" t="s">
        <v>225</v>
      </c>
      <c r="X582" t="s">
        <v>225</v>
      </c>
      <c r="Y582">
        <v>16800</v>
      </c>
      <c r="AB582">
        <v>1</v>
      </c>
      <c r="AC582">
        <v>1</v>
      </c>
      <c r="AD582">
        <v>5</v>
      </c>
      <c r="AE582">
        <v>2208</v>
      </c>
      <c r="AF582">
        <v>2</v>
      </c>
      <c r="AQ582">
        <v>1</v>
      </c>
      <c r="AR582">
        <f t="shared" si="9"/>
        <v>9.68</v>
      </c>
      <c r="AS582">
        <v>1</v>
      </c>
      <c r="AT582" t="s">
        <v>137</v>
      </c>
      <c r="AU582">
        <v>46</v>
      </c>
    </row>
    <row r="583" spans="1:47">
      <c r="A583" t="s">
        <v>2197</v>
      </c>
      <c r="C583">
        <v>310</v>
      </c>
      <c r="D583" t="s">
        <v>2198</v>
      </c>
      <c r="E583">
        <v>340</v>
      </c>
      <c r="F583" t="s">
        <v>1001</v>
      </c>
      <c r="G583" t="s">
        <v>219</v>
      </c>
      <c r="H583" t="s">
        <v>2199</v>
      </c>
      <c r="I583" t="s">
        <v>2200</v>
      </c>
      <c r="J583">
        <v>0.21725</v>
      </c>
      <c r="K583">
        <v>0</v>
      </c>
      <c r="L583">
        <v>0</v>
      </c>
      <c r="M583">
        <v>1</v>
      </c>
      <c r="N583">
        <v>1</v>
      </c>
      <c r="O583" t="s">
        <v>659</v>
      </c>
      <c r="P583">
        <v>1</v>
      </c>
      <c r="Q583">
        <v>1</v>
      </c>
      <c r="R583">
        <v>0</v>
      </c>
      <c r="S583" t="s">
        <v>243</v>
      </c>
      <c r="T583">
        <v>0</v>
      </c>
      <c r="U583" t="s">
        <v>2197</v>
      </c>
      <c r="V583" t="s">
        <v>933</v>
      </c>
      <c r="W583" t="s">
        <v>659</v>
      </c>
      <c r="X583" t="s">
        <v>659</v>
      </c>
      <c r="Y583">
        <v>0</v>
      </c>
      <c r="AB583">
        <v>0</v>
      </c>
      <c r="AC583">
        <v>0</v>
      </c>
      <c r="AD583">
        <v>0</v>
      </c>
      <c r="AE583">
        <v>720</v>
      </c>
      <c r="AF583">
        <v>1</v>
      </c>
      <c r="AQ583">
        <v>2</v>
      </c>
      <c r="AR583">
        <f t="shared" si="9"/>
        <v>0</v>
      </c>
      <c r="AS583">
        <v>1</v>
      </c>
      <c r="AT583" t="s">
        <v>135</v>
      </c>
      <c r="AU583">
        <v>44</v>
      </c>
    </row>
    <row r="584" spans="1:47">
      <c r="A584" t="s">
        <v>2201</v>
      </c>
      <c r="C584">
        <v>310</v>
      </c>
      <c r="D584" t="s">
        <v>2202</v>
      </c>
      <c r="E584">
        <v>101</v>
      </c>
      <c r="F584" t="s">
        <v>2203</v>
      </c>
      <c r="G584" t="s">
        <v>324</v>
      </c>
      <c r="H584" t="s">
        <v>220</v>
      </c>
      <c r="I584" t="s">
        <v>2204</v>
      </c>
      <c r="J584">
        <v>1.13439</v>
      </c>
      <c r="K584">
        <v>1</v>
      </c>
      <c r="L584">
        <v>1</v>
      </c>
      <c r="M584">
        <v>1</v>
      </c>
      <c r="N584">
        <v>1</v>
      </c>
      <c r="O584" t="s">
        <v>225</v>
      </c>
      <c r="P584">
        <v>0</v>
      </c>
      <c r="Q584">
        <v>0</v>
      </c>
      <c r="R584">
        <v>0</v>
      </c>
      <c r="S584" t="s">
        <v>223</v>
      </c>
      <c r="T584">
        <v>0</v>
      </c>
      <c r="U584" t="s">
        <v>2201</v>
      </c>
      <c r="X584" t="s">
        <v>225</v>
      </c>
      <c r="Y584">
        <v>0</v>
      </c>
      <c r="AB584">
        <v>1</v>
      </c>
      <c r="AC584">
        <v>1</v>
      </c>
      <c r="AD584">
        <v>2</v>
      </c>
      <c r="AE584">
        <v>1960</v>
      </c>
      <c r="AF584">
        <v>1.5</v>
      </c>
      <c r="AQ584">
        <v>1</v>
      </c>
      <c r="AR584">
        <f t="shared" si="9"/>
        <v>9.68</v>
      </c>
      <c r="AS584">
        <v>1</v>
      </c>
      <c r="AT584" t="s">
        <v>137</v>
      </c>
      <c r="AU584">
        <v>46</v>
      </c>
    </row>
    <row r="585" spans="1:47">
      <c r="A585" t="s">
        <v>2205</v>
      </c>
      <c r="C585">
        <v>310</v>
      </c>
      <c r="D585" t="s">
        <v>2206</v>
      </c>
      <c r="E585">
        <v>101</v>
      </c>
      <c r="F585" t="s">
        <v>2207</v>
      </c>
      <c r="G585" t="s">
        <v>219</v>
      </c>
      <c r="H585" t="s">
        <v>220</v>
      </c>
      <c r="I585" t="s">
        <v>2208</v>
      </c>
      <c r="J585">
        <v>0.13425999999999999</v>
      </c>
      <c r="K585">
        <v>0</v>
      </c>
      <c r="L585">
        <v>0</v>
      </c>
      <c r="M585">
        <v>1</v>
      </c>
      <c r="N585">
        <v>1</v>
      </c>
      <c r="O585" t="s">
        <v>659</v>
      </c>
      <c r="P585">
        <v>1</v>
      </c>
      <c r="Q585">
        <v>1</v>
      </c>
      <c r="R585">
        <v>5100</v>
      </c>
      <c r="S585" t="s">
        <v>223</v>
      </c>
      <c r="T585">
        <v>0</v>
      </c>
      <c r="U585" t="s">
        <v>2205</v>
      </c>
      <c r="V585" t="s">
        <v>893</v>
      </c>
      <c r="W585" t="s">
        <v>659</v>
      </c>
      <c r="X585" t="s">
        <v>659</v>
      </c>
      <c r="Y585">
        <v>5100</v>
      </c>
      <c r="AB585">
        <v>0</v>
      </c>
      <c r="AC585">
        <v>0</v>
      </c>
      <c r="AD585">
        <v>2</v>
      </c>
      <c r="AE585">
        <v>558</v>
      </c>
      <c r="AF585">
        <v>1</v>
      </c>
      <c r="AQ585">
        <v>1</v>
      </c>
      <c r="AR585">
        <f t="shared" si="9"/>
        <v>0</v>
      </c>
      <c r="AS585">
        <v>1</v>
      </c>
      <c r="AT585" t="s">
        <v>135</v>
      </c>
      <c r="AU585">
        <v>44</v>
      </c>
    </row>
    <row r="586" spans="1:47">
      <c r="A586" t="s">
        <v>2209</v>
      </c>
      <c r="C586">
        <v>310</v>
      </c>
      <c r="D586" t="s">
        <v>2210</v>
      </c>
      <c r="E586">
        <v>101</v>
      </c>
      <c r="F586" t="s">
        <v>2211</v>
      </c>
      <c r="G586" t="s">
        <v>219</v>
      </c>
      <c r="H586" t="s">
        <v>220</v>
      </c>
      <c r="I586" t="s">
        <v>2212</v>
      </c>
      <c r="J586">
        <v>7.8310000000000005E-2</v>
      </c>
      <c r="K586">
        <v>0</v>
      </c>
      <c r="L586">
        <v>0</v>
      </c>
      <c r="M586">
        <v>1</v>
      </c>
      <c r="N586">
        <v>1</v>
      </c>
      <c r="O586" t="s">
        <v>659</v>
      </c>
      <c r="P586">
        <v>1</v>
      </c>
      <c r="Q586">
        <v>1</v>
      </c>
      <c r="R586">
        <v>6800</v>
      </c>
      <c r="S586" t="s">
        <v>223</v>
      </c>
      <c r="T586">
        <v>0</v>
      </c>
      <c r="U586" t="s">
        <v>2209</v>
      </c>
      <c r="V586" t="s">
        <v>933</v>
      </c>
      <c r="W586" t="s">
        <v>659</v>
      </c>
      <c r="X586" t="s">
        <v>659</v>
      </c>
      <c r="Y586">
        <v>6800</v>
      </c>
      <c r="AB586">
        <v>0</v>
      </c>
      <c r="AC586">
        <v>0</v>
      </c>
      <c r="AD586">
        <v>2</v>
      </c>
      <c r="AE586">
        <v>866</v>
      </c>
      <c r="AF586">
        <v>1</v>
      </c>
      <c r="AQ586">
        <v>1</v>
      </c>
      <c r="AR586">
        <f t="shared" si="9"/>
        <v>0</v>
      </c>
      <c r="AS586">
        <v>1</v>
      </c>
      <c r="AT586" t="s">
        <v>135</v>
      </c>
      <c r="AU586">
        <v>44</v>
      </c>
    </row>
    <row r="587" spans="1:47">
      <c r="A587" t="s">
        <v>2213</v>
      </c>
      <c r="C587">
        <v>310</v>
      </c>
      <c r="D587" t="s">
        <v>2214</v>
      </c>
      <c r="E587">
        <v>101</v>
      </c>
      <c r="F587" t="s">
        <v>2215</v>
      </c>
      <c r="G587" t="s">
        <v>219</v>
      </c>
      <c r="H587" t="s">
        <v>220</v>
      </c>
      <c r="I587" t="s">
        <v>2216</v>
      </c>
      <c r="J587">
        <v>7.2749999999999995E-2</v>
      </c>
      <c r="K587">
        <v>0</v>
      </c>
      <c r="L587">
        <v>0</v>
      </c>
      <c r="M587">
        <v>1</v>
      </c>
      <c r="N587">
        <v>1</v>
      </c>
      <c r="O587" t="s">
        <v>659</v>
      </c>
      <c r="P587">
        <v>1</v>
      </c>
      <c r="Q587">
        <v>1</v>
      </c>
      <c r="R587">
        <v>0</v>
      </c>
      <c r="S587" t="s">
        <v>223</v>
      </c>
      <c r="T587">
        <v>0</v>
      </c>
      <c r="U587" t="s">
        <v>2213</v>
      </c>
      <c r="V587" t="s">
        <v>893</v>
      </c>
      <c r="W587" t="s">
        <v>659</v>
      </c>
      <c r="X587" t="s">
        <v>659</v>
      </c>
      <c r="Y587">
        <v>0</v>
      </c>
      <c r="AB587">
        <v>0</v>
      </c>
      <c r="AC587">
        <v>0</v>
      </c>
      <c r="AD587">
        <v>4</v>
      </c>
      <c r="AE587">
        <v>704</v>
      </c>
      <c r="AF587">
        <v>1.75</v>
      </c>
      <c r="AQ587">
        <v>1</v>
      </c>
      <c r="AR587">
        <f t="shared" si="9"/>
        <v>0</v>
      </c>
      <c r="AS587">
        <v>1</v>
      </c>
      <c r="AT587" t="s">
        <v>135</v>
      </c>
      <c r="AU587">
        <v>44</v>
      </c>
    </row>
    <row r="588" spans="1:47">
      <c r="A588" t="s">
        <v>2217</v>
      </c>
      <c r="C588">
        <v>310</v>
      </c>
      <c r="D588" t="s">
        <v>2218</v>
      </c>
      <c r="E588">
        <v>101</v>
      </c>
      <c r="F588" t="s">
        <v>2081</v>
      </c>
      <c r="G588" t="s">
        <v>219</v>
      </c>
      <c r="H588" t="s">
        <v>220</v>
      </c>
      <c r="I588" t="s">
        <v>2219</v>
      </c>
      <c r="J588">
        <v>0.29576000000000002</v>
      </c>
      <c r="K588">
        <v>1</v>
      </c>
      <c r="L588">
        <v>1</v>
      </c>
      <c r="M588">
        <v>1</v>
      </c>
      <c r="N588">
        <v>1</v>
      </c>
      <c r="O588" t="s">
        <v>225</v>
      </c>
      <c r="P588">
        <v>0</v>
      </c>
      <c r="Q588">
        <v>1</v>
      </c>
      <c r="R588">
        <v>14100</v>
      </c>
      <c r="S588" t="s">
        <v>223</v>
      </c>
      <c r="T588">
        <v>14100</v>
      </c>
      <c r="U588" t="s">
        <v>2217</v>
      </c>
      <c r="V588" t="s">
        <v>413</v>
      </c>
      <c r="W588" t="s">
        <v>225</v>
      </c>
      <c r="X588" t="s">
        <v>225</v>
      </c>
      <c r="Y588">
        <v>14100</v>
      </c>
      <c r="AB588">
        <v>1</v>
      </c>
      <c r="AC588">
        <v>1</v>
      </c>
      <c r="AD588">
        <v>3</v>
      </c>
      <c r="AE588">
        <v>1842</v>
      </c>
      <c r="AF588">
        <v>1.75</v>
      </c>
      <c r="AQ588">
        <v>1</v>
      </c>
      <c r="AR588">
        <f t="shared" si="9"/>
        <v>9.68</v>
      </c>
      <c r="AS588">
        <v>1</v>
      </c>
      <c r="AT588" t="s">
        <v>137</v>
      </c>
      <c r="AU588">
        <v>46</v>
      </c>
    </row>
    <row r="589" spans="1:47">
      <c r="A589" t="s">
        <v>2220</v>
      </c>
      <c r="C589">
        <v>310</v>
      </c>
      <c r="D589" t="s">
        <v>2221</v>
      </c>
      <c r="E589">
        <v>132</v>
      </c>
      <c r="F589" t="s">
        <v>2222</v>
      </c>
      <c r="G589" t="s">
        <v>219</v>
      </c>
      <c r="H589" t="s">
        <v>260</v>
      </c>
      <c r="I589" t="s">
        <v>2223</v>
      </c>
      <c r="J589">
        <v>9.3350000000000002E-2</v>
      </c>
      <c r="K589">
        <v>0</v>
      </c>
      <c r="L589">
        <v>0</v>
      </c>
      <c r="M589">
        <v>0</v>
      </c>
      <c r="N589">
        <v>0</v>
      </c>
      <c r="P589">
        <v>0</v>
      </c>
      <c r="Q589">
        <v>0</v>
      </c>
      <c r="R589">
        <v>0</v>
      </c>
      <c r="S589" t="s">
        <v>223</v>
      </c>
      <c r="T589">
        <v>0</v>
      </c>
      <c r="U589" t="s">
        <v>2220</v>
      </c>
      <c r="Y589">
        <v>0</v>
      </c>
      <c r="AB589">
        <v>0</v>
      </c>
      <c r="AC589">
        <v>0</v>
      </c>
      <c r="AD589">
        <v>0</v>
      </c>
      <c r="AE589">
        <v>0</v>
      </c>
      <c r="AF589">
        <v>0</v>
      </c>
      <c r="AQ589">
        <v>1</v>
      </c>
      <c r="AR589">
        <f t="shared" si="9"/>
        <v>0</v>
      </c>
      <c r="AS589">
        <v>1</v>
      </c>
      <c r="AT589" t="s">
        <v>135</v>
      </c>
      <c r="AU589">
        <v>44</v>
      </c>
    </row>
    <row r="590" spans="1:47">
      <c r="A590" t="s">
        <v>2224</v>
      </c>
      <c r="C590">
        <v>310</v>
      </c>
      <c r="D590" t="s">
        <v>2225</v>
      </c>
      <c r="E590">
        <v>101</v>
      </c>
      <c r="F590" t="s">
        <v>2226</v>
      </c>
      <c r="G590" t="s">
        <v>219</v>
      </c>
      <c r="H590" t="s">
        <v>220</v>
      </c>
      <c r="I590" t="s">
        <v>2227</v>
      </c>
      <c r="J590">
        <v>0.56889999999999996</v>
      </c>
      <c r="K590">
        <v>1</v>
      </c>
      <c r="L590">
        <v>1</v>
      </c>
      <c r="M590">
        <v>1</v>
      </c>
      <c r="N590">
        <v>1</v>
      </c>
      <c r="O590" t="s">
        <v>225</v>
      </c>
      <c r="P590">
        <v>0</v>
      </c>
      <c r="Q590">
        <v>0</v>
      </c>
      <c r="R590">
        <v>0</v>
      </c>
      <c r="S590" t="s">
        <v>223</v>
      </c>
      <c r="T590">
        <v>0</v>
      </c>
      <c r="U590" t="s">
        <v>2224</v>
      </c>
      <c r="V590" t="s">
        <v>455</v>
      </c>
      <c r="W590" t="s">
        <v>225</v>
      </c>
      <c r="X590" t="s">
        <v>225</v>
      </c>
      <c r="Y590">
        <v>0</v>
      </c>
      <c r="AB590">
        <v>1</v>
      </c>
      <c r="AC590">
        <v>1</v>
      </c>
      <c r="AD590">
        <v>3</v>
      </c>
      <c r="AE590">
        <v>1620</v>
      </c>
      <c r="AF590">
        <v>1</v>
      </c>
      <c r="AQ590">
        <v>1</v>
      </c>
      <c r="AR590">
        <f t="shared" si="9"/>
        <v>9.68</v>
      </c>
      <c r="AS590">
        <v>1</v>
      </c>
      <c r="AT590" t="s">
        <v>137</v>
      </c>
      <c r="AU590">
        <v>46</v>
      </c>
    </row>
    <row r="591" spans="1:47">
      <c r="A591" t="s">
        <v>2228</v>
      </c>
      <c r="C591">
        <v>310</v>
      </c>
      <c r="D591" t="s">
        <v>2229</v>
      </c>
      <c r="E591">
        <v>903</v>
      </c>
      <c r="F591" t="s">
        <v>821</v>
      </c>
      <c r="G591" t="s">
        <v>219</v>
      </c>
      <c r="H591" t="s">
        <v>822</v>
      </c>
      <c r="I591" t="s">
        <v>2230</v>
      </c>
      <c r="J591">
        <v>0.11982</v>
      </c>
      <c r="K591">
        <v>0</v>
      </c>
      <c r="L591">
        <v>0</v>
      </c>
      <c r="M591">
        <v>0</v>
      </c>
      <c r="N591">
        <v>0</v>
      </c>
      <c r="P591">
        <v>0</v>
      </c>
      <c r="Q591">
        <v>0</v>
      </c>
      <c r="R591">
        <v>0</v>
      </c>
      <c r="S591" t="s">
        <v>223</v>
      </c>
      <c r="T591">
        <v>0</v>
      </c>
      <c r="U591" t="s">
        <v>2228</v>
      </c>
      <c r="Y591">
        <v>0</v>
      </c>
      <c r="AB591">
        <v>0</v>
      </c>
      <c r="AC591">
        <v>0</v>
      </c>
      <c r="AD591">
        <v>0</v>
      </c>
      <c r="AE591">
        <v>0</v>
      </c>
      <c r="AF591">
        <v>0</v>
      </c>
      <c r="AQ591">
        <v>1</v>
      </c>
      <c r="AR591">
        <f t="shared" si="9"/>
        <v>0</v>
      </c>
      <c r="AS591">
        <v>1</v>
      </c>
      <c r="AT591" t="s">
        <v>135</v>
      </c>
      <c r="AU591">
        <v>44</v>
      </c>
    </row>
    <row r="592" spans="1:47">
      <c r="A592" t="s">
        <v>2231</v>
      </c>
      <c r="C592">
        <v>310</v>
      </c>
      <c r="D592" t="s">
        <v>2232</v>
      </c>
      <c r="E592">
        <v>101</v>
      </c>
      <c r="F592" t="s">
        <v>2233</v>
      </c>
      <c r="G592" t="s">
        <v>219</v>
      </c>
      <c r="H592" t="s">
        <v>220</v>
      </c>
      <c r="I592" t="s">
        <v>2234</v>
      </c>
      <c r="J592">
        <v>0.18497</v>
      </c>
      <c r="K592">
        <v>0</v>
      </c>
      <c r="L592">
        <v>0</v>
      </c>
      <c r="M592">
        <v>1</v>
      </c>
      <c r="N592">
        <v>1</v>
      </c>
      <c r="O592" t="s">
        <v>659</v>
      </c>
      <c r="P592">
        <v>1</v>
      </c>
      <c r="Q592">
        <v>0</v>
      </c>
      <c r="R592">
        <v>0</v>
      </c>
      <c r="S592" t="s">
        <v>243</v>
      </c>
      <c r="T592">
        <v>0</v>
      </c>
      <c r="U592" t="s">
        <v>2231</v>
      </c>
      <c r="V592" t="s">
        <v>927</v>
      </c>
      <c r="W592" t="s">
        <v>659</v>
      </c>
      <c r="X592" t="s">
        <v>659</v>
      </c>
      <c r="Y592">
        <v>0</v>
      </c>
      <c r="AB592">
        <v>0</v>
      </c>
      <c r="AC592">
        <v>0</v>
      </c>
      <c r="AD592">
        <v>2</v>
      </c>
      <c r="AE592">
        <v>1144</v>
      </c>
      <c r="AF592">
        <v>1</v>
      </c>
      <c r="AQ592">
        <v>2</v>
      </c>
      <c r="AR592">
        <f t="shared" si="9"/>
        <v>0</v>
      </c>
      <c r="AS592">
        <v>1</v>
      </c>
      <c r="AT592" t="s">
        <v>135</v>
      </c>
      <c r="AU592">
        <v>44</v>
      </c>
    </row>
    <row r="593" spans="1:47">
      <c r="A593" t="s">
        <v>2235</v>
      </c>
      <c r="C593">
        <v>310</v>
      </c>
      <c r="D593" t="s">
        <v>2236</v>
      </c>
      <c r="E593">
        <v>903</v>
      </c>
      <c r="F593" t="s">
        <v>821</v>
      </c>
      <c r="G593" t="s">
        <v>219</v>
      </c>
      <c r="H593" t="s">
        <v>833</v>
      </c>
      <c r="I593" t="s">
        <v>2237</v>
      </c>
      <c r="J593">
        <v>3.483E-2</v>
      </c>
      <c r="K593">
        <v>0</v>
      </c>
      <c r="L593">
        <v>0</v>
      </c>
      <c r="M593">
        <v>0</v>
      </c>
      <c r="N593">
        <v>0</v>
      </c>
      <c r="P593">
        <v>0</v>
      </c>
      <c r="Q593">
        <v>0</v>
      </c>
      <c r="R593">
        <v>0</v>
      </c>
      <c r="S593" t="s">
        <v>223</v>
      </c>
      <c r="T593">
        <v>0</v>
      </c>
      <c r="U593" t="s">
        <v>2235</v>
      </c>
      <c r="Y593">
        <v>0</v>
      </c>
      <c r="AB593">
        <v>0</v>
      </c>
      <c r="AC593">
        <v>0</v>
      </c>
      <c r="AD593">
        <v>0</v>
      </c>
      <c r="AE593">
        <v>0</v>
      </c>
      <c r="AF593">
        <v>0</v>
      </c>
      <c r="AQ593">
        <v>1</v>
      </c>
      <c r="AR593">
        <f t="shared" si="9"/>
        <v>0</v>
      </c>
      <c r="AS593">
        <v>1</v>
      </c>
      <c r="AT593" t="s">
        <v>135</v>
      </c>
      <c r="AU593">
        <v>44</v>
      </c>
    </row>
    <row r="594" spans="1:47">
      <c r="A594" t="s">
        <v>2238</v>
      </c>
      <c r="C594">
        <v>310</v>
      </c>
      <c r="D594" t="s">
        <v>2239</v>
      </c>
      <c r="E594">
        <v>101</v>
      </c>
      <c r="F594" t="s">
        <v>2240</v>
      </c>
      <c r="G594" t="s">
        <v>219</v>
      </c>
      <c r="H594" t="s">
        <v>220</v>
      </c>
      <c r="I594" t="s">
        <v>2241</v>
      </c>
      <c r="J594">
        <v>0.12576999999999999</v>
      </c>
      <c r="K594">
        <v>0</v>
      </c>
      <c r="L594">
        <v>0</v>
      </c>
      <c r="M594">
        <v>1</v>
      </c>
      <c r="N594">
        <v>1</v>
      </c>
      <c r="O594" t="s">
        <v>659</v>
      </c>
      <c r="P594">
        <v>1</v>
      </c>
      <c r="Q594">
        <v>1</v>
      </c>
      <c r="R594">
        <v>400</v>
      </c>
      <c r="S594" t="s">
        <v>223</v>
      </c>
      <c r="T594">
        <v>0</v>
      </c>
      <c r="U594" t="s">
        <v>2238</v>
      </c>
      <c r="V594" t="s">
        <v>893</v>
      </c>
      <c r="W594" t="s">
        <v>659</v>
      </c>
      <c r="X594" t="s">
        <v>659</v>
      </c>
      <c r="Y594">
        <v>400</v>
      </c>
      <c r="AB594">
        <v>0</v>
      </c>
      <c r="AC594">
        <v>0</v>
      </c>
      <c r="AD594">
        <v>2</v>
      </c>
      <c r="AE594">
        <v>656</v>
      </c>
      <c r="AF594">
        <v>1</v>
      </c>
      <c r="AQ594">
        <v>1</v>
      </c>
      <c r="AR594">
        <f t="shared" si="9"/>
        <v>0</v>
      </c>
      <c r="AS594">
        <v>1</v>
      </c>
      <c r="AT594" t="s">
        <v>135</v>
      </c>
      <c r="AU594">
        <v>44</v>
      </c>
    </row>
    <row r="595" spans="1:47">
      <c r="A595" t="s">
        <v>2242</v>
      </c>
      <c r="C595">
        <v>310</v>
      </c>
      <c r="D595" t="s">
        <v>2243</v>
      </c>
      <c r="E595">
        <v>101</v>
      </c>
      <c r="F595" t="s">
        <v>2244</v>
      </c>
      <c r="G595" t="s">
        <v>219</v>
      </c>
      <c r="H595" t="s">
        <v>220</v>
      </c>
      <c r="I595" t="s">
        <v>2245</v>
      </c>
      <c r="J595">
        <v>6.7780000000000007E-2</v>
      </c>
      <c r="K595">
        <v>0</v>
      </c>
      <c r="L595">
        <v>0</v>
      </c>
      <c r="M595">
        <v>1</v>
      </c>
      <c r="N595">
        <v>1</v>
      </c>
      <c r="O595" t="s">
        <v>659</v>
      </c>
      <c r="P595">
        <v>0</v>
      </c>
      <c r="Q595">
        <v>1</v>
      </c>
      <c r="R595">
        <v>0</v>
      </c>
      <c r="S595" t="s">
        <v>223</v>
      </c>
      <c r="T595">
        <v>0</v>
      </c>
      <c r="U595" t="s">
        <v>2242</v>
      </c>
      <c r="V595" t="s">
        <v>893</v>
      </c>
      <c r="W595" t="s">
        <v>659</v>
      </c>
      <c r="X595" t="s">
        <v>659</v>
      </c>
      <c r="Y595">
        <v>0</v>
      </c>
      <c r="AB595">
        <v>0</v>
      </c>
      <c r="AC595">
        <v>0</v>
      </c>
      <c r="AD595">
        <v>1</v>
      </c>
      <c r="AE595">
        <v>362</v>
      </c>
      <c r="AF595">
        <v>1</v>
      </c>
      <c r="AQ595">
        <v>1</v>
      </c>
      <c r="AR595">
        <f t="shared" si="9"/>
        <v>0</v>
      </c>
      <c r="AS595">
        <v>1</v>
      </c>
      <c r="AT595" t="s">
        <v>135</v>
      </c>
      <c r="AU595">
        <v>44</v>
      </c>
    </row>
    <row r="596" spans="1:47">
      <c r="A596" t="s">
        <v>2246</v>
      </c>
      <c r="C596">
        <v>310</v>
      </c>
      <c r="D596" t="s">
        <v>2247</v>
      </c>
      <c r="E596">
        <v>101</v>
      </c>
      <c r="F596" t="s">
        <v>2248</v>
      </c>
      <c r="G596" t="s">
        <v>219</v>
      </c>
      <c r="H596" t="s">
        <v>220</v>
      </c>
      <c r="I596" t="s">
        <v>2249</v>
      </c>
      <c r="J596">
        <v>0.28982000000000002</v>
      </c>
      <c r="K596">
        <v>1</v>
      </c>
      <c r="L596">
        <v>1</v>
      </c>
      <c r="M596">
        <v>1</v>
      </c>
      <c r="N596">
        <v>1</v>
      </c>
      <c r="O596" t="s">
        <v>225</v>
      </c>
      <c r="P596">
        <v>0</v>
      </c>
      <c r="Q596">
        <v>1</v>
      </c>
      <c r="R596">
        <v>4100</v>
      </c>
      <c r="S596" t="s">
        <v>223</v>
      </c>
      <c r="T596">
        <v>4100</v>
      </c>
      <c r="U596" t="s">
        <v>2246</v>
      </c>
      <c r="V596" t="s">
        <v>413</v>
      </c>
      <c r="W596" t="s">
        <v>225</v>
      </c>
      <c r="X596" t="s">
        <v>225</v>
      </c>
      <c r="Y596">
        <v>4100</v>
      </c>
      <c r="AB596">
        <v>1</v>
      </c>
      <c r="AC596">
        <v>1</v>
      </c>
      <c r="AD596">
        <v>3</v>
      </c>
      <c r="AE596">
        <v>1800</v>
      </c>
      <c r="AF596">
        <v>2</v>
      </c>
      <c r="AQ596">
        <v>1</v>
      </c>
      <c r="AR596">
        <f t="shared" si="9"/>
        <v>9.68</v>
      </c>
      <c r="AS596">
        <v>1</v>
      </c>
      <c r="AT596" t="s">
        <v>137</v>
      </c>
      <c r="AU596">
        <v>46</v>
      </c>
    </row>
    <row r="597" spans="1:47">
      <c r="A597" t="s">
        <v>2250</v>
      </c>
      <c r="C597">
        <v>310</v>
      </c>
      <c r="D597" t="s">
        <v>2251</v>
      </c>
      <c r="E597">
        <v>101</v>
      </c>
      <c r="F597" t="s">
        <v>2252</v>
      </c>
      <c r="G597" t="s">
        <v>219</v>
      </c>
      <c r="H597" t="s">
        <v>220</v>
      </c>
      <c r="I597" t="s">
        <v>2253</v>
      </c>
      <c r="J597">
        <v>0.25119000000000002</v>
      </c>
      <c r="K597">
        <v>1</v>
      </c>
      <c r="L597">
        <v>1</v>
      </c>
      <c r="M597">
        <v>1</v>
      </c>
      <c r="N597">
        <v>1</v>
      </c>
      <c r="O597" t="s">
        <v>225</v>
      </c>
      <c r="P597">
        <v>0</v>
      </c>
      <c r="Q597">
        <v>1</v>
      </c>
      <c r="R597">
        <v>9300</v>
      </c>
      <c r="S597" t="s">
        <v>223</v>
      </c>
      <c r="T597">
        <v>9300</v>
      </c>
      <c r="U597" t="s">
        <v>2250</v>
      </c>
      <c r="V597" t="s">
        <v>455</v>
      </c>
      <c r="W597" t="s">
        <v>225</v>
      </c>
      <c r="X597" t="s">
        <v>225</v>
      </c>
      <c r="Y597">
        <v>9300</v>
      </c>
      <c r="AB597">
        <v>1</v>
      </c>
      <c r="AC597">
        <v>1</v>
      </c>
      <c r="AD597">
        <v>3</v>
      </c>
      <c r="AE597">
        <v>1094</v>
      </c>
      <c r="AF597">
        <v>1.75</v>
      </c>
      <c r="AQ597">
        <v>1</v>
      </c>
      <c r="AR597">
        <f t="shared" si="9"/>
        <v>9.68</v>
      </c>
      <c r="AS597">
        <v>1</v>
      </c>
      <c r="AT597" t="s">
        <v>137</v>
      </c>
      <c r="AU597">
        <v>46</v>
      </c>
    </row>
    <row r="598" spans="1:47">
      <c r="A598" t="s">
        <v>2254</v>
      </c>
      <c r="C598">
        <v>310</v>
      </c>
      <c r="D598" t="s">
        <v>2255</v>
      </c>
      <c r="E598">
        <v>101</v>
      </c>
      <c r="F598" t="s">
        <v>2256</v>
      </c>
      <c r="G598" t="s">
        <v>219</v>
      </c>
      <c r="H598" t="s">
        <v>220</v>
      </c>
      <c r="I598" t="s">
        <v>2257</v>
      </c>
      <c r="J598">
        <v>8.4370000000000001E-2</v>
      </c>
      <c r="K598">
        <v>0</v>
      </c>
      <c r="L598">
        <v>0</v>
      </c>
      <c r="M598">
        <v>1</v>
      </c>
      <c r="N598">
        <v>1</v>
      </c>
      <c r="O598" t="s">
        <v>659</v>
      </c>
      <c r="P598">
        <v>1</v>
      </c>
      <c r="Q598">
        <v>1</v>
      </c>
      <c r="R598">
        <v>7300</v>
      </c>
      <c r="S598" t="s">
        <v>223</v>
      </c>
      <c r="T598">
        <v>0</v>
      </c>
      <c r="U598" t="s">
        <v>2254</v>
      </c>
      <c r="V598" t="s">
        <v>933</v>
      </c>
      <c r="W598" t="s">
        <v>659</v>
      </c>
      <c r="X598" t="s">
        <v>659</v>
      </c>
      <c r="Y598">
        <v>7300</v>
      </c>
      <c r="AB598">
        <v>0</v>
      </c>
      <c r="AC598">
        <v>0</v>
      </c>
      <c r="AD598">
        <v>2</v>
      </c>
      <c r="AE598">
        <v>462</v>
      </c>
      <c r="AF598">
        <v>1</v>
      </c>
      <c r="AQ598">
        <v>1</v>
      </c>
      <c r="AR598">
        <f t="shared" si="9"/>
        <v>0</v>
      </c>
      <c r="AS598">
        <v>1</v>
      </c>
      <c r="AT598" t="s">
        <v>135</v>
      </c>
      <c r="AU598">
        <v>44</v>
      </c>
    </row>
    <row r="599" spans="1:47">
      <c r="A599" t="s">
        <v>2258</v>
      </c>
      <c r="C599">
        <v>310</v>
      </c>
      <c r="D599" t="s">
        <v>2259</v>
      </c>
      <c r="E599">
        <v>132</v>
      </c>
      <c r="F599" t="s">
        <v>2260</v>
      </c>
      <c r="G599" t="s">
        <v>219</v>
      </c>
      <c r="H599" t="s">
        <v>260</v>
      </c>
      <c r="I599" t="s">
        <v>2261</v>
      </c>
      <c r="J599">
        <v>8.4830000000000003E-2</v>
      </c>
      <c r="K599">
        <v>0</v>
      </c>
      <c r="L599">
        <v>0</v>
      </c>
      <c r="M599">
        <v>0</v>
      </c>
      <c r="N599">
        <v>0</v>
      </c>
      <c r="P599">
        <v>0</v>
      </c>
      <c r="Q599">
        <v>0</v>
      </c>
      <c r="R599">
        <v>0</v>
      </c>
      <c r="S599" t="s">
        <v>223</v>
      </c>
      <c r="T599">
        <v>0</v>
      </c>
      <c r="U599" t="s">
        <v>2258</v>
      </c>
      <c r="Y599">
        <v>0</v>
      </c>
      <c r="AB599">
        <v>0</v>
      </c>
      <c r="AC599">
        <v>0</v>
      </c>
      <c r="AD599">
        <v>0</v>
      </c>
      <c r="AE599">
        <v>0</v>
      </c>
      <c r="AF599">
        <v>0</v>
      </c>
      <c r="AQ599">
        <v>2</v>
      </c>
      <c r="AR599">
        <f t="shared" si="9"/>
        <v>0</v>
      </c>
      <c r="AS599">
        <v>1</v>
      </c>
      <c r="AT599" t="s">
        <v>135</v>
      </c>
      <c r="AU599">
        <v>44</v>
      </c>
    </row>
    <row r="600" spans="1:47">
      <c r="A600" t="s">
        <v>2262</v>
      </c>
      <c r="C600">
        <v>310</v>
      </c>
      <c r="D600" t="s">
        <v>2263</v>
      </c>
      <c r="E600">
        <v>101</v>
      </c>
      <c r="F600" t="s">
        <v>2264</v>
      </c>
      <c r="G600" t="s">
        <v>219</v>
      </c>
      <c r="H600" t="s">
        <v>220</v>
      </c>
      <c r="I600" t="s">
        <v>2265</v>
      </c>
      <c r="J600">
        <v>0.96425000000000005</v>
      </c>
      <c r="K600">
        <v>1</v>
      </c>
      <c r="L600">
        <v>1</v>
      </c>
      <c r="M600">
        <v>1</v>
      </c>
      <c r="N600">
        <v>1</v>
      </c>
      <c r="O600" t="s">
        <v>225</v>
      </c>
      <c r="P600">
        <v>0</v>
      </c>
      <c r="Q600">
        <v>0</v>
      </c>
      <c r="R600">
        <v>0</v>
      </c>
      <c r="S600" t="s">
        <v>223</v>
      </c>
      <c r="T600">
        <v>0</v>
      </c>
      <c r="U600" t="s">
        <v>2262</v>
      </c>
      <c r="V600" t="s">
        <v>455</v>
      </c>
      <c r="W600" t="s">
        <v>225</v>
      </c>
      <c r="X600" t="s">
        <v>225</v>
      </c>
      <c r="Y600">
        <v>0</v>
      </c>
      <c r="AB600">
        <v>1</v>
      </c>
      <c r="AC600">
        <v>1</v>
      </c>
      <c r="AD600">
        <v>3</v>
      </c>
      <c r="AE600">
        <v>1300</v>
      </c>
      <c r="AF600">
        <v>1</v>
      </c>
      <c r="AQ600">
        <v>3</v>
      </c>
      <c r="AR600">
        <f t="shared" si="9"/>
        <v>9.68</v>
      </c>
      <c r="AS600">
        <v>1</v>
      </c>
      <c r="AT600" t="s">
        <v>137</v>
      </c>
      <c r="AU600">
        <v>46</v>
      </c>
    </row>
    <row r="601" spans="1:47">
      <c r="A601" t="s">
        <v>2266</v>
      </c>
      <c r="C601">
        <v>310</v>
      </c>
      <c r="D601" t="s">
        <v>2267</v>
      </c>
      <c r="E601">
        <v>101</v>
      </c>
      <c r="F601" t="s">
        <v>2268</v>
      </c>
      <c r="G601" t="s">
        <v>422</v>
      </c>
      <c r="H601" t="s">
        <v>220</v>
      </c>
      <c r="I601" t="s">
        <v>2269</v>
      </c>
      <c r="J601">
        <v>0.95955999999999997</v>
      </c>
      <c r="K601">
        <v>1</v>
      </c>
      <c r="L601">
        <v>1</v>
      </c>
      <c r="M601">
        <v>1</v>
      </c>
      <c r="N601">
        <v>1</v>
      </c>
      <c r="O601" t="s">
        <v>225</v>
      </c>
      <c r="P601">
        <v>0</v>
      </c>
      <c r="Q601">
        <v>1</v>
      </c>
      <c r="R601">
        <v>3300</v>
      </c>
      <c r="S601" t="s">
        <v>223</v>
      </c>
      <c r="T601">
        <v>3300</v>
      </c>
      <c r="U601" t="s">
        <v>2266</v>
      </c>
      <c r="V601" t="s">
        <v>455</v>
      </c>
      <c r="W601" t="s">
        <v>225</v>
      </c>
      <c r="X601" t="s">
        <v>225</v>
      </c>
      <c r="Y601">
        <v>3300</v>
      </c>
      <c r="AB601">
        <v>1</v>
      </c>
      <c r="AC601">
        <v>1</v>
      </c>
      <c r="AD601">
        <v>3</v>
      </c>
      <c r="AE601">
        <v>1130</v>
      </c>
      <c r="AF601">
        <v>1</v>
      </c>
      <c r="AQ601">
        <v>1</v>
      </c>
      <c r="AR601">
        <f t="shared" si="9"/>
        <v>9.68</v>
      </c>
      <c r="AS601">
        <v>1</v>
      </c>
      <c r="AT601" t="s">
        <v>135</v>
      </c>
      <c r="AU601">
        <v>44</v>
      </c>
    </row>
    <row r="602" spans="1:47">
      <c r="A602" t="s">
        <v>2270</v>
      </c>
      <c r="C602">
        <v>310</v>
      </c>
      <c r="D602" t="s">
        <v>2271</v>
      </c>
      <c r="E602">
        <v>101</v>
      </c>
      <c r="F602" t="s">
        <v>2272</v>
      </c>
      <c r="G602" t="s">
        <v>219</v>
      </c>
      <c r="H602" t="s">
        <v>220</v>
      </c>
      <c r="I602" t="s">
        <v>2273</v>
      </c>
      <c r="J602">
        <v>0.20569000000000001</v>
      </c>
      <c r="K602">
        <v>1</v>
      </c>
      <c r="L602">
        <v>1</v>
      </c>
      <c r="M602">
        <v>1</v>
      </c>
      <c r="N602">
        <v>1</v>
      </c>
      <c r="O602" t="s">
        <v>225</v>
      </c>
      <c r="P602">
        <v>0</v>
      </c>
      <c r="Q602">
        <v>1</v>
      </c>
      <c r="R602">
        <v>5100</v>
      </c>
      <c r="S602" t="s">
        <v>223</v>
      </c>
      <c r="T602">
        <v>5100</v>
      </c>
      <c r="U602" t="s">
        <v>2270</v>
      </c>
      <c r="V602" t="s">
        <v>455</v>
      </c>
      <c r="W602" t="s">
        <v>225</v>
      </c>
      <c r="X602" t="s">
        <v>225</v>
      </c>
      <c r="Y602">
        <v>5100</v>
      </c>
      <c r="AB602">
        <v>1</v>
      </c>
      <c r="AC602">
        <v>1</v>
      </c>
      <c r="AD602">
        <v>3</v>
      </c>
      <c r="AE602">
        <v>1552</v>
      </c>
      <c r="AF602">
        <v>1</v>
      </c>
      <c r="AQ602">
        <v>1</v>
      </c>
      <c r="AR602">
        <f t="shared" si="9"/>
        <v>9.68</v>
      </c>
      <c r="AS602">
        <v>1</v>
      </c>
      <c r="AT602" t="s">
        <v>137</v>
      </c>
      <c r="AU602">
        <v>46</v>
      </c>
    </row>
    <row r="603" spans="1:47">
      <c r="A603" t="s">
        <v>2274</v>
      </c>
      <c r="C603">
        <v>310</v>
      </c>
      <c r="D603" t="s">
        <v>2275</v>
      </c>
      <c r="E603">
        <v>101</v>
      </c>
      <c r="F603" t="s">
        <v>2276</v>
      </c>
      <c r="G603" t="s">
        <v>219</v>
      </c>
      <c r="H603" t="s">
        <v>220</v>
      </c>
      <c r="I603" t="s">
        <v>2277</v>
      </c>
      <c r="J603">
        <v>0.59197</v>
      </c>
      <c r="K603">
        <v>1</v>
      </c>
      <c r="L603">
        <v>1</v>
      </c>
      <c r="M603">
        <v>1</v>
      </c>
      <c r="N603">
        <v>1</v>
      </c>
      <c r="O603" t="s">
        <v>225</v>
      </c>
      <c r="P603">
        <v>0</v>
      </c>
      <c r="Q603">
        <v>1</v>
      </c>
      <c r="R603">
        <v>20200</v>
      </c>
      <c r="S603" t="s">
        <v>243</v>
      </c>
      <c r="T603">
        <v>20200</v>
      </c>
      <c r="U603" t="s">
        <v>2274</v>
      </c>
      <c r="V603" t="s">
        <v>413</v>
      </c>
      <c r="W603" t="s">
        <v>225</v>
      </c>
      <c r="X603" t="s">
        <v>225</v>
      </c>
      <c r="Y603">
        <v>20200</v>
      </c>
      <c r="AB603">
        <v>1</v>
      </c>
      <c r="AC603">
        <v>1</v>
      </c>
      <c r="AD603">
        <v>2</v>
      </c>
      <c r="AE603">
        <v>1172</v>
      </c>
      <c r="AF603">
        <v>1</v>
      </c>
      <c r="AQ603">
        <v>2</v>
      </c>
      <c r="AR603">
        <f t="shared" si="9"/>
        <v>9.68</v>
      </c>
      <c r="AS603">
        <v>1</v>
      </c>
      <c r="AT603" t="s">
        <v>137</v>
      </c>
      <c r="AU603">
        <v>46</v>
      </c>
    </row>
    <row r="604" spans="1:47">
      <c r="A604" t="s">
        <v>2278</v>
      </c>
      <c r="C604">
        <v>310</v>
      </c>
      <c r="D604" t="s">
        <v>2279</v>
      </c>
      <c r="E604">
        <v>101</v>
      </c>
      <c r="F604" t="s">
        <v>2280</v>
      </c>
      <c r="G604" t="s">
        <v>1095</v>
      </c>
      <c r="H604" t="s">
        <v>220</v>
      </c>
      <c r="I604" t="s">
        <v>2281</v>
      </c>
      <c r="J604">
        <v>0.12504999999999999</v>
      </c>
      <c r="K604">
        <v>0</v>
      </c>
      <c r="L604">
        <v>0</v>
      </c>
      <c r="M604">
        <v>1</v>
      </c>
      <c r="N604">
        <v>1</v>
      </c>
      <c r="O604" t="s">
        <v>659</v>
      </c>
      <c r="P604">
        <v>1</v>
      </c>
      <c r="Q604">
        <v>1</v>
      </c>
      <c r="R604">
        <v>10100</v>
      </c>
      <c r="S604" t="s">
        <v>223</v>
      </c>
      <c r="T604">
        <v>0</v>
      </c>
      <c r="U604" t="s">
        <v>2278</v>
      </c>
      <c r="V604" t="s">
        <v>893</v>
      </c>
      <c r="W604" t="s">
        <v>659</v>
      </c>
      <c r="X604" t="s">
        <v>659</v>
      </c>
      <c r="Y604">
        <v>10100</v>
      </c>
      <c r="AB604">
        <v>0</v>
      </c>
      <c r="AC604">
        <v>0</v>
      </c>
      <c r="AD604">
        <v>3</v>
      </c>
      <c r="AE604">
        <v>1052</v>
      </c>
      <c r="AF604">
        <v>1.5</v>
      </c>
      <c r="AQ604">
        <v>1</v>
      </c>
      <c r="AR604">
        <f t="shared" si="9"/>
        <v>0</v>
      </c>
      <c r="AS604">
        <v>1</v>
      </c>
      <c r="AT604" t="s">
        <v>135</v>
      </c>
      <c r="AU604">
        <v>44</v>
      </c>
    </row>
    <row r="605" spans="1:47">
      <c r="A605" t="s">
        <v>2282</v>
      </c>
      <c r="C605">
        <v>310</v>
      </c>
      <c r="D605" t="s">
        <v>2283</v>
      </c>
      <c r="E605">
        <v>101</v>
      </c>
      <c r="F605" t="s">
        <v>2222</v>
      </c>
      <c r="G605" t="s">
        <v>219</v>
      </c>
      <c r="H605" t="s">
        <v>220</v>
      </c>
      <c r="I605" t="s">
        <v>2284</v>
      </c>
      <c r="J605">
        <v>0.10378999999999999</v>
      </c>
      <c r="K605">
        <v>0</v>
      </c>
      <c r="L605">
        <v>0</v>
      </c>
      <c r="M605">
        <v>1</v>
      </c>
      <c r="N605">
        <v>1</v>
      </c>
      <c r="O605" t="s">
        <v>659</v>
      </c>
      <c r="P605">
        <v>1</v>
      </c>
      <c r="Q605">
        <v>1</v>
      </c>
      <c r="R605">
        <v>1900</v>
      </c>
      <c r="S605" t="s">
        <v>223</v>
      </c>
      <c r="T605">
        <v>0</v>
      </c>
      <c r="U605" t="s">
        <v>2282</v>
      </c>
      <c r="V605" t="s">
        <v>933</v>
      </c>
      <c r="W605" t="s">
        <v>659</v>
      </c>
      <c r="X605" t="s">
        <v>659</v>
      </c>
      <c r="Y605">
        <v>1900</v>
      </c>
      <c r="AB605">
        <v>0</v>
      </c>
      <c r="AC605">
        <v>0</v>
      </c>
      <c r="AD605">
        <v>3</v>
      </c>
      <c r="AE605">
        <v>1272</v>
      </c>
      <c r="AF605">
        <v>2</v>
      </c>
      <c r="AQ605">
        <v>1</v>
      </c>
      <c r="AR605">
        <f t="shared" si="9"/>
        <v>0</v>
      </c>
      <c r="AS605">
        <v>1</v>
      </c>
      <c r="AT605" t="s">
        <v>135</v>
      </c>
      <c r="AU605">
        <v>44</v>
      </c>
    </row>
    <row r="606" spans="1:47">
      <c r="A606" t="s">
        <v>2285</v>
      </c>
      <c r="C606">
        <v>310</v>
      </c>
      <c r="D606" t="s">
        <v>2286</v>
      </c>
      <c r="E606">
        <v>132</v>
      </c>
      <c r="F606" t="s">
        <v>2287</v>
      </c>
      <c r="G606" t="s">
        <v>219</v>
      </c>
      <c r="H606" t="s">
        <v>260</v>
      </c>
      <c r="I606" t="s">
        <v>2288</v>
      </c>
      <c r="J606">
        <v>0.59136999999999995</v>
      </c>
      <c r="K606">
        <v>0</v>
      </c>
      <c r="L606">
        <v>0</v>
      </c>
      <c r="M606">
        <v>0</v>
      </c>
      <c r="N606">
        <v>0</v>
      </c>
      <c r="P606">
        <v>0</v>
      </c>
      <c r="Q606">
        <v>0</v>
      </c>
      <c r="R606">
        <v>0</v>
      </c>
      <c r="S606" t="s">
        <v>223</v>
      </c>
      <c r="T606">
        <v>0</v>
      </c>
      <c r="U606" t="s">
        <v>2285</v>
      </c>
      <c r="Y606">
        <v>0</v>
      </c>
      <c r="AB606">
        <v>0</v>
      </c>
      <c r="AC606">
        <v>0</v>
      </c>
      <c r="AD606">
        <v>0</v>
      </c>
      <c r="AE606">
        <v>0</v>
      </c>
      <c r="AF606">
        <v>0</v>
      </c>
      <c r="AQ606">
        <v>1</v>
      </c>
      <c r="AR606">
        <f t="shared" si="9"/>
        <v>0</v>
      </c>
      <c r="AS606">
        <v>1</v>
      </c>
      <c r="AT606" t="s">
        <v>135</v>
      </c>
      <c r="AU606">
        <v>44</v>
      </c>
    </row>
    <row r="607" spans="1:47">
      <c r="A607" t="s">
        <v>2289</v>
      </c>
      <c r="C607">
        <v>310</v>
      </c>
      <c r="D607" t="s">
        <v>2290</v>
      </c>
      <c r="E607">
        <v>101</v>
      </c>
      <c r="F607" t="s">
        <v>2291</v>
      </c>
      <c r="G607" t="s">
        <v>219</v>
      </c>
      <c r="H607" t="s">
        <v>220</v>
      </c>
      <c r="I607" t="s">
        <v>2292</v>
      </c>
      <c r="J607">
        <v>0.59075</v>
      </c>
      <c r="K607">
        <v>1</v>
      </c>
      <c r="L607">
        <v>1</v>
      </c>
      <c r="M607">
        <v>1</v>
      </c>
      <c r="N607">
        <v>1</v>
      </c>
      <c r="O607" t="s">
        <v>225</v>
      </c>
      <c r="P607">
        <v>0</v>
      </c>
      <c r="Q607">
        <v>1</v>
      </c>
      <c r="R607">
        <v>9800</v>
      </c>
      <c r="S607" t="s">
        <v>243</v>
      </c>
      <c r="T607">
        <v>9800</v>
      </c>
      <c r="U607" t="s">
        <v>2289</v>
      </c>
      <c r="V607" t="s">
        <v>413</v>
      </c>
      <c r="W607" t="s">
        <v>225</v>
      </c>
      <c r="X607" t="s">
        <v>225</v>
      </c>
      <c r="Y607">
        <v>9800</v>
      </c>
      <c r="AB607">
        <v>1</v>
      </c>
      <c r="AC607">
        <v>1</v>
      </c>
      <c r="AD607">
        <v>3</v>
      </c>
      <c r="AE607">
        <v>1469</v>
      </c>
      <c r="AF607">
        <v>1.75</v>
      </c>
      <c r="AQ607">
        <v>2</v>
      </c>
      <c r="AR607">
        <f t="shared" si="9"/>
        <v>9.68</v>
      </c>
      <c r="AS607">
        <v>1</v>
      </c>
      <c r="AT607" t="s">
        <v>137</v>
      </c>
      <c r="AU607">
        <v>46</v>
      </c>
    </row>
    <row r="608" spans="1:47">
      <c r="A608" t="s">
        <v>2293</v>
      </c>
      <c r="C608">
        <v>310</v>
      </c>
      <c r="D608" t="s">
        <v>2294</v>
      </c>
      <c r="E608">
        <v>101</v>
      </c>
      <c r="F608" t="s">
        <v>2295</v>
      </c>
      <c r="G608" t="s">
        <v>219</v>
      </c>
      <c r="H608" t="s">
        <v>220</v>
      </c>
      <c r="I608" t="s">
        <v>2296</v>
      </c>
      <c r="J608">
        <v>4.9540000000000001E-2</v>
      </c>
      <c r="K608">
        <v>0</v>
      </c>
      <c r="L608">
        <v>0</v>
      </c>
      <c r="M608">
        <v>1</v>
      </c>
      <c r="N608">
        <v>1</v>
      </c>
      <c r="O608" t="s">
        <v>659</v>
      </c>
      <c r="P608">
        <v>1</v>
      </c>
      <c r="Q608">
        <v>1</v>
      </c>
      <c r="R608">
        <v>1300</v>
      </c>
      <c r="S608" t="s">
        <v>223</v>
      </c>
      <c r="T608">
        <v>0</v>
      </c>
      <c r="U608" t="s">
        <v>2293</v>
      </c>
      <c r="X608" t="s">
        <v>659</v>
      </c>
      <c r="Y608">
        <v>1300</v>
      </c>
      <c r="AB608">
        <v>0</v>
      </c>
      <c r="AC608">
        <v>0</v>
      </c>
      <c r="AD608">
        <v>2</v>
      </c>
      <c r="AE608">
        <v>439</v>
      </c>
      <c r="AF608">
        <v>1</v>
      </c>
      <c r="AQ608">
        <v>1</v>
      </c>
      <c r="AR608">
        <f t="shared" si="9"/>
        <v>0</v>
      </c>
      <c r="AS608">
        <v>1</v>
      </c>
      <c r="AT608" t="s">
        <v>135</v>
      </c>
      <c r="AU608">
        <v>44</v>
      </c>
    </row>
    <row r="609" spans="1:47">
      <c r="A609" t="s">
        <v>2297</v>
      </c>
      <c r="C609">
        <v>310</v>
      </c>
      <c r="D609" t="s">
        <v>2298</v>
      </c>
      <c r="E609">
        <v>101</v>
      </c>
      <c r="F609" t="s">
        <v>2299</v>
      </c>
      <c r="G609" t="s">
        <v>219</v>
      </c>
      <c r="H609" t="s">
        <v>220</v>
      </c>
      <c r="I609" t="s">
        <v>2300</v>
      </c>
      <c r="J609">
        <v>5.4859999999999999E-2</v>
      </c>
      <c r="K609">
        <v>0</v>
      </c>
      <c r="L609">
        <v>0</v>
      </c>
      <c r="M609">
        <v>1</v>
      </c>
      <c r="N609">
        <v>1</v>
      </c>
      <c r="O609" t="s">
        <v>659</v>
      </c>
      <c r="P609">
        <v>1</v>
      </c>
      <c r="Q609">
        <v>1</v>
      </c>
      <c r="R609">
        <v>2900</v>
      </c>
      <c r="S609" t="s">
        <v>223</v>
      </c>
      <c r="T609">
        <v>0</v>
      </c>
      <c r="U609" t="s">
        <v>2297</v>
      </c>
      <c r="V609" t="s">
        <v>933</v>
      </c>
      <c r="W609" t="s">
        <v>659</v>
      </c>
      <c r="X609" t="s">
        <v>659</v>
      </c>
      <c r="Y609">
        <v>2900</v>
      </c>
      <c r="AB609">
        <v>0</v>
      </c>
      <c r="AC609">
        <v>0</v>
      </c>
      <c r="AD609">
        <v>2</v>
      </c>
      <c r="AE609">
        <v>493</v>
      </c>
      <c r="AF609">
        <v>1</v>
      </c>
      <c r="AQ609">
        <v>1</v>
      </c>
      <c r="AR609">
        <f t="shared" si="9"/>
        <v>0</v>
      </c>
      <c r="AS609">
        <v>1</v>
      </c>
      <c r="AT609" t="s">
        <v>135</v>
      </c>
      <c r="AU609">
        <v>44</v>
      </c>
    </row>
    <row r="610" spans="1:47">
      <c r="A610" t="s">
        <v>2301</v>
      </c>
      <c r="C610">
        <v>310</v>
      </c>
      <c r="D610" t="s">
        <v>2302</v>
      </c>
      <c r="E610">
        <v>101</v>
      </c>
      <c r="F610" t="s">
        <v>2303</v>
      </c>
      <c r="G610" t="s">
        <v>219</v>
      </c>
      <c r="H610" t="s">
        <v>220</v>
      </c>
      <c r="I610" t="s">
        <v>2304</v>
      </c>
      <c r="J610">
        <v>0.82284000000000002</v>
      </c>
      <c r="K610">
        <v>1</v>
      </c>
      <c r="L610">
        <v>1</v>
      </c>
      <c r="M610">
        <v>1</v>
      </c>
      <c r="N610">
        <v>1</v>
      </c>
      <c r="O610" t="s">
        <v>225</v>
      </c>
      <c r="P610">
        <v>0</v>
      </c>
      <c r="Q610">
        <v>0</v>
      </c>
      <c r="R610">
        <v>0</v>
      </c>
      <c r="S610" t="s">
        <v>243</v>
      </c>
      <c r="T610">
        <v>0</v>
      </c>
      <c r="U610" t="s">
        <v>2301</v>
      </c>
      <c r="V610" t="s">
        <v>413</v>
      </c>
      <c r="W610" t="s">
        <v>225</v>
      </c>
      <c r="X610" t="s">
        <v>225</v>
      </c>
      <c r="Y610">
        <v>0</v>
      </c>
      <c r="AB610">
        <v>1</v>
      </c>
      <c r="AC610">
        <v>1</v>
      </c>
      <c r="AD610">
        <v>6</v>
      </c>
      <c r="AE610">
        <v>3040</v>
      </c>
      <c r="AF610">
        <v>2</v>
      </c>
      <c r="AQ610">
        <v>3</v>
      </c>
      <c r="AR610">
        <f t="shared" si="9"/>
        <v>9.68</v>
      </c>
      <c r="AS610">
        <v>1</v>
      </c>
      <c r="AT610" t="s">
        <v>137</v>
      </c>
      <c r="AU610">
        <v>46</v>
      </c>
    </row>
    <row r="611" spans="1:47">
      <c r="A611" t="s">
        <v>2305</v>
      </c>
      <c r="C611">
        <v>310</v>
      </c>
      <c r="D611" t="s">
        <v>2306</v>
      </c>
      <c r="E611">
        <v>101</v>
      </c>
      <c r="F611" t="s">
        <v>2307</v>
      </c>
      <c r="G611" t="s">
        <v>219</v>
      </c>
      <c r="H611" t="s">
        <v>220</v>
      </c>
      <c r="I611" t="s">
        <v>2308</v>
      </c>
      <c r="J611">
        <v>0.125</v>
      </c>
      <c r="K611">
        <v>0</v>
      </c>
      <c r="L611">
        <v>0</v>
      </c>
      <c r="M611">
        <v>1</v>
      </c>
      <c r="N611">
        <v>1</v>
      </c>
      <c r="O611" t="s">
        <v>659</v>
      </c>
      <c r="P611">
        <v>1</v>
      </c>
      <c r="Q611">
        <v>2</v>
      </c>
      <c r="R611">
        <v>1600</v>
      </c>
      <c r="S611" t="s">
        <v>223</v>
      </c>
      <c r="T611">
        <v>0</v>
      </c>
      <c r="U611" t="s">
        <v>2305</v>
      </c>
      <c r="V611" t="s">
        <v>893</v>
      </c>
      <c r="W611" t="s">
        <v>659</v>
      </c>
      <c r="X611" t="s">
        <v>659</v>
      </c>
      <c r="Y611">
        <v>800</v>
      </c>
      <c r="AB611">
        <v>0</v>
      </c>
      <c r="AC611">
        <v>0</v>
      </c>
      <c r="AD611">
        <v>2</v>
      </c>
      <c r="AE611">
        <v>652</v>
      </c>
      <c r="AF611">
        <v>1</v>
      </c>
      <c r="AQ611">
        <v>1</v>
      </c>
      <c r="AR611">
        <f t="shared" si="9"/>
        <v>0</v>
      </c>
      <c r="AS611">
        <v>1</v>
      </c>
      <c r="AT611" t="s">
        <v>135</v>
      </c>
      <c r="AU611">
        <v>44</v>
      </c>
    </row>
    <row r="612" spans="1:47">
      <c r="A612" t="s">
        <v>2309</v>
      </c>
      <c r="C612">
        <v>310</v>
      </c>
      <c r="D612" t="s">
        <v>2310</v>
      </c>
      <c r="E612">
        <v>101</v>
      </c>
      <c r="F612" t="s">
        <v>2311</v>
      </c>
      <c r="G612" t="s">
        <v>219</v>
      </c>
      <c r="H612" t="s">
        <v>220</v>
      </c>
      <c r="I612" t="s">
        <v>2312</v>
      </c>
      <c r="J612">
        <v>0.35444999999999999</v>
      </c>
      <c r="K612">
        <v>0</v>
      </c>
      <c r="L612">
        <v>0</v>
      </c>
      <c r="M612">
        <v>1</v>
      </c>
      <c r="N612">
        <v>1</v>
      </c>
      <c r="O612" t="s">
        <v>659</v>
      </c>
      <c r="P612">
        <v>1</v>
      </c>
      <c r="Q612">
        <v>1</v>
      </c>
      <c r="R612">
        <v>7200</v>
      </c>
      <c r="S612" t="s">
        <v>243</v>
      </c>
      <c r="T612">
        <v>0</v>
      </c>
      <c r="U612" t="s">
        <v>2309</v>
      </c>
      <c r="V612" t="s">
        <v>927</v>
      </c>
      <c r="W612" t="s">
        <v>659</v>
      </c>
      <c r="X612" t="s">
        <v>659</v>
      </c>
      <c r="Y612">
        <v>7200</v>
      </c>
      <c r="AB612">
        <v>0</v>
      </c>
      <c r="AC612">
        <v>0</v>
      </c>
      <c r="AD612">
        <v>3</v>
      </c>
      <c r="AE612">
        <v>1277</v>
      </c>
      <c r="AF612">
        <v>1.75</v>
      </c>
      <c r="AQ612">
        <v>4</v>
      </c>
      <c r="AR612">
        <f t="shared" si="9"/>
        <v>0</v>
      </c>
      <c r="AS612">
        <v>1</v>
      </c>
      <c r="AT612" t="s">
        <v>135</v>
      </c>
      <c r="AU612">
        <v>44</v>
      </c>
    </row>
    <row r="613" spans="1:47">
      <c r="A613" t="s">
        <v>2313</v>
      </c>
      <c r="C613">
        <v>310</v>
      </c>
      <c r="D613" t="s">
        <v>2314</v>
      </c>
      <c r="E613">
        <v>132</v>
      </c>
      <c r="F613" t="s">
        <v>2287</v>
      </c>
      <c r="G613" t="s">
        <v>219</v>
      </c>
      <c r="H613" t="s">
        <v>260</v>
      </c>
      <c r="I613" t="s">
        <v>2315</v>
      </c>
      <c r="J613">
        <v>4.5530000000000001E-2</v>
      </c>
      <c r="K613">
        <v>0</v>
      </c>
      <c r="L613">
        <v>0</v>
      </c>
      <c r="M613">
        <v>0</v>
      </c>
      <c r="N613">
        <v>0</v>
      </c>
      <c r="P613">
        <v>0</v>
      </c>
      <c r="Q613">
        <v>0</v>
      </c>
      <c r="R613">
        <v>0</v>
      </c>
      <c r="S613" t="s">
        <v>223</v>
      </c>
      <c r="T613">
        <v>0</v>
      </c>
      <c r="U613" t="s">
        <v>2313</v>
      </c>
      <c r="Y613">
        <v>0</v>
      </c>
      <c r="AB613">
        <v>0</v>
      </c>
      <c r="AC613">
        <v>0</v>
      </c>
      <c r="AD613">
        <v>0</v>
      </c>
      <c r="AE613">
        <v>0</v>
      </c>
      <c r="AF613">
        <v>0</v>
      </c>
      <c r="AQ613">
        <v>1</v>
      </c>
      <c r="AR613">
        <f t="shared" si="9"/>
        <v>0</v>
      </c>
      <c r="AS613">
        <v>1</v>
      </c>
      <c r="AT613" t="s">
        <v>135</v>
      </c>
      <c r="AU613">
        <v>44</v>
      </c>
    </row>
    <row r="614" spans="1:47">
      <c r="A614" t="s">
        <v>2316</v>
      </c>
      <c r="C614">
        <v>310</v>
      </c>
      <c r="D614" t="s">
        <v>2317</v>
      </c>
      <c r="E614">
        <v>101</v>
      </c>
      <c r="F614" t="s">
        <v>2116</v>
      </c>
      <c r="G614" t="s">
        <v>324</v>
      </c>
      <c r="H614" t="s">
        <v>220</v>
      </c>
      <c r="I614" t="s">
        <v>2318</v>
      </c>
      <c r="J614">
        <v>0.40200999999999998</v>
      </c>
      <c r="K614">
        <v>1</v>
      </c>
      <c r="L614">
        <v>1</v>
      </c>
      <c r="M614">
        <v>1</v>
      </c>
      <c r="N614">
        <v>1</v>
      </c>
      <c r="O614" t="s">
        <v>225</v>
      </c>
      <c r="P614">
        <v>0</v>
      </c>
      <c r="Q614">
        <v>1</v>
      </c>
      <c r="R614">
        <v>6000</v>
      </c>
      <c r="S614" t="s">
        <v>223</v>
      </c>
      <c r="T614">
        <v>6000</v>
      </c>
      <c r="U614" t="s">
        <v>2316</v>
      </c>
      <c r="V614" t="s">
        <v>455</v>
      </c>
      <c r="W614" t="s">
        <v>225</v>
      </c>
      <c r="X614" t="s">
        <v>225</v>
      </c>
      <c r="Y614">
        <v>6000</v>
      </c>
      <c r="AB614">
        <v>1</v>
      </c>
      <c r="AC614">
        <v>1</v>
      </c>
      <c r="AD614">
        <v>4</v>
      </c>
      <c r="AE614">
        <v>2416</v>
      </c>
      <c r="AF614">
        <v>1.75</v>
      </c>
      <c r="AQ614">
        <v>1</v>
      </c>
      <c r="AR614">
        <f t="shared" si="9"/>
        <v>9.68</v>
      </c>
      <c r="AS614">
        <v>1</v>
      </c>
      <c r="AT614" t="s">
        <v>137</v>
      </c>
      <c r="AU614">
        <v>46</v>
      </c>
    </row>
    <row r="615" spans="1:47">
      <c r="A615" t="s">
        <v>2319</v>
      </c>
      <c r="C615">
        <v>310</v>
      </c>
      <c r="D615" t="s">
        <v>2320</v>
      </c>
      <c r="E615">
        <v>101</v>
      </c>
      <c r="F615" t="s">
        <v>2321</v>
      </c>
      <c r="G615" t="s">
        <v>324</v>
      </c>
      <c r="H615" t="s">
        <v>220</v>
      </c>
      <c r="I615" t="s">
        <v>2322</v>
      </c>
      <c r="J615">
        <v>0.67657</v>
      </c>
      <c r="K615">
        <v>1</v>
      </c>
      <c r="L615">
        <v>1</v>
      </c>
      <c r="M615">
        <v>1</v>
      </c>
      <c r="N615">
        <v>1</v>
      </c>
      <c r="O615" t="s">
        <v>225</v>
      </c>
      <c r="P615">
        <v>0</v>
      </c>
      <c r="Q615">
        <v>0</v>
      </c>
      <c r="R615">
        <v>0</v>
      </c>
      <c r="S615" t="s">
        <v>243</v>
      </c>
      <c r="T615">
        <v>0</v>
      </c>
      <c r="U615" t="s">
        <v>2319</v>
      </c>
      <c r="V615" t="s">
        <v>2046</v>
      </c>
      <c r="W615" t="s">
        <v>225</v>
      </c>
      <c r="X615" t="s">
        <v>225</v>
      </c>
      <c r="Y615">
        <v>0</v>
      </c>
      <c r="AB615">
        <v>1</v>
      </c>
      <c r="AC615">
        <v>1</v>
      </c>
      <c r="AD615">
        <v>2</v>
      </c>
      <c r="AE615">
        <v>1335</v>
      </c>
      <c r="AF615">
        <v>1</v>
      </c>
      <c r="AQ615">
        <v>2</v>
      </c>
      <c r="AR615">
        <f t="shared" si="9"/>
        <v>9.68</v>
      </c>
      <c r="AS615">
        <v>1</v>
      </c>
      <c r="AT615" t="s">
        <v>137</v>
      </c>
      <c r="AU615">
        <v>46</v>
      </c>
    </row>
    <row r="616" spans="1:47">
      <c r="A616" t="s">
        <v>2323</v>
      </c>
      <c r="C616">
        <v>310</v>
      </c>
      <c r="D616" t="s">
        <v>2324</v>
      </c>
      <c r="E616">
        <v>101</v>
      </c>
      <c r="F616" t="s">
        <v>2325</v>
      </c>
      <c r="G616" t="s">
        <v>219</v>
      </c>
      <c r="H616" t="s">
        <v>220</v>
      </c>
      <c r="I616" t="s">
        <v>2326</v>
      </c>
      <c r="J616">
        <v>0.11613</v>
      </c>
      <c r="K616">
        <v>0</v>
      </c>
      <c r="L616">
        <v>0</v>
      </c>
      <c r="M616">
        <v>1</v>
      </c>
      <c r="N616">
        <v>1</v>
      </c>
      <c r="O616" t="s">
        <v>659</v>
      </c>
      <c r="P616">
        <v>1</v>
      </c>
      <c r="Q616">
        <v>1</v>
      </c>
      <c r="R616">
        <v>6300</v>
      </c>
      <c r="S616" t="s">
        <v>223</v>
      </c>
      <c r="T616">
        <v>0</v>
      </c>
      <c r="U616" t="s">
        <v>2323</v>
      </c>
      <c r="V616" t="s">
        <v>893</v>
      </c>
      <c r="W616" t="s">
        <v>659</v>
      </c>
      <c r="X616" t="s">
        <v>659</v>
      </c>
      <c r="Y616">
        <v>6300</v>
      </c>
      <c r="AB616">
        <v>0</v>
      </c>
      <c r="AC616">
        <v>0</v>
      </c>
      <c r="AD616">
        <v>2</v>
      </c>
      <c r="AE616">
        <v>854</v>
      </c>
      <c r="AF616">
        <v>1</v>
      </c>
      <c r="AQ616">
        <v>1</v>
      </c>
      <c r="AR616">
        <f t="shared" si="9"/>
        <v>0</v>
      </c>
      <c r="AS616">
        <v>1</v>
      </c>
      <c r="AT616" t="s">
        <v>135</v>
      </c>
      <c r="AU616">
        <v>44</v>
      </c>
    </row>
    <row r="617" spans="1:47">
      <c r="A617" t="s">
        <v>2327</v>
      </c>
      <c r="C617">
        <v>310</v>
      </c>
      <c r="D617" t="s">
        <v>2328</v>
      </c>
      <c r="E617">
        <v>101</v>
      </c>
      <c r="F617" t="s">
        <v>2329</v>
      </c>
      <c r="G617" t="s">
        <v>219</v>
      </c>
      <c r="H617" t="s">
        <v>220</v>
      </c>
      <c r="I617" t="s">
        <v>2330</v>
      </c>
      <c r="J617">
        <v>0.17454</v>
      </c>
      <c r="K617">
        <v>0</v>
      </c>
      <c r="L617">
        <v>0</v>
      </c>
      <c r="M617">
        <v>1</v>
      </c>
      <c r="N617">
        <v>1</v>
      </c>
      <c r="O617" t="s">
        <v>659</v>
      </c>
      <c r="P617">
        <v>1</v>
      </c>
      <c r="Q617">
        <v>1</v>
      </c>
      <c r="R617">
        <v>2500</v>
      </c>
      <c r="S617" t="s">
        <v>223</v>
      </c>
      <c r="T617">
        <v>0</v>
      </c>
      <c r="U617" t="s">
        <v>2327</v>
      </c>
      <c r="V617" t="s">
        <v>933</v>
      </c>
      <c r="W617" t="s">
        <v>659</v>
      </c>
      <c r="X617" t="s">
        <v>659</v>
      </c>
      <c r="Y617">
        <v>2500</v>
      </c>
      <c r="AB617">
        <v>0</v>
      </c>
      <c r="AC617">
        <v>0</v>
      </c>
      <c r="AD617">
        <v>3</v>
      </c>
      <c r="AE617">
        <v>1469</v>
      </c>
      <c r="AF617">
        <v>1.75</v>
      </c>
      <c r="AQ617">
        <v>2</v>
      </c>
      <c r="AR617">
        <f t="shared" si="9"/>
        <v>0</v>
      </c>
      <c r="AS617">
        <v>1</v>
      </c>
      <c r="AT617" t="s">
        <v>135</v>
      </c>
      <c r="AU617">
        <v>44</v>
      </c>
    </row>
    <row r="618" spans="1:47">
      <c r="A618" t="s">
        <v>2331</v>
      </c>
      <c r="C618">
        <v>310</v>
      </c>
      <c r="D618" t="s">
        <v>1985</v>
      </c>
      <c r="E618">
        <v>903</v>
      </c>
      <c r="F618" t="s">
        <v>821</v>
      </c>
      <c r="G618" t="s">
        <v>219</v>
      </c>
      <c r="H618" t="s">
        <v>833</v>
      </c>
      <c r="I618" t="s">
        <v>2332</v>
      </c>
      <c r="J618">
        <v>0.32993</v>
      </c>
      <c r="K618">
        <v>0</v>
      </c>
      <c r="L618">
        <v>0</v>
      </c>
      <c r="M618">
        <v>0</v>
      </c>
      <c r="N618">
        <v>0</v>
      </c>
      <c r="P618">
        <v>0</v>
      </c>
      <c r="Q618">
        <v>0</v>
      </c>
      <c r="R618">
        <v>0</v>
      </c>
      <c r="S618" t="s">
        <v>223</v>
      </c>
      <c r="T618">
        <v>0</v>
      </c>
      <c r="U618" t="s">
        <v>2331</v>
      </c>
      <c r="Y618">
        <v>0</v>
      </c>
      <c r="AB618">
        <v>0</v>
      </c>
      <c r="AC618">
        <v>0</v>
      </c>
      <c r="AD618">
        <v>0</v>
      </c>
      <c r="AE618">
        <v>0</v>
      </c>
      <c r="AF618">
        <v>0</v>
      </c>
      <c r="AQ618">
        <v>1</v>
      </c>
      <c r="AR618">
        <f t="shared" si="9"/>
        <v>0</v>
      </c>
      <c r="AS618">
        <v>1</v>
      </c>
      <c r="AT618" t="s">
        <v>135</v>
      </c>
      <c r="AU618">
        <v>44</v>
      </c>
    </row>
    <row r="619" spans="1:47">
      <c r="A619" t="s">
        <v>2333</v>
      </c>
      <c r="C619">
        <v>310</v>
      </c>
      <c r="D619" t="s">
        <v>2334</v>
      </c>
      <c r="E619">
        <v>101</v>
      </c>
      <c r="F619" t="s">
        <v>2335</v>
      </c>
      <c r="G619" t="s">
        <v>219</v>
      </c>
      <c r="H619" t="s">
        <v>220</v>
      </c>
      <c r="I619" t="s">
        <v>2336</v>
      </c>
      <c r="J619">
        <v>0.29360999999999998</v>
      </c>
      <c r="K619">
        <v>1</v>
      </c>
      <c r="L619">
        <v>1</v>
      </c>
      <c r="M619">
        <v>1</v>
      </c>
      <c r="N619">
        <v>1</v>
      </c>
      <c r="O619" t="s">
        <v>225</v>
      </c>
      <c r="P619">
        <v>0</v>
      </c>
      <c r="Q619">
        <v>1</v>
      </c>
      <c r="R619">
        <v>4300</v>
      </c>
      <c r="S619" t="s">
        <v>223</v>
      </c>
      <c r="T619">
        <v>4300</v>
      </c>
      <c r="U619" t="s">
        <v>2333</v>
      </c>
      <c r="V619" t="s">
        <v>455</v>
      </c>
      <c r="W619" t="s">
        <v>225</v>
      </c>
      <c r="X619" t="s">
        <v>225</v>
      </c>
      <c r="Y619">
        <v>4300</v>
      </c>
      <c r="AB619">
        <v>1</v>
      </c>
      <c r="AC619">
        <v>1</v>
      </c>
      <c r="AD619">
        <v>3</v>
      </c>
      <c r="AE619">
        <v>1120</v>
      </c>
      <c r="AF619">
        <v>1</v>
      </c>
      <c r="AQ619">
        <v>1</v>
      </c>
      <c r="AR619">
        <f t="shared" si="9"/>
        <v>9.68</v>
      </c>
      <c r="AS619">
        <v>1</v>
      </c>
      <c r="AT619" t="s">
        <v>137</v>
      </c>
      <c r="AU619">
        <v>46</v>
      </c>
    </row>
    <row r="620" spans="1:47">
      <c r="A620" t="s">
        <v>2337</v>
      </c>
      <c r="C620">
        <v>310</v>
      </c>
      <c r="D620" t="s">
        <v>2338</v>
      </c>
      <c r="E620">
        <v>101</v>
      </c>
      <c r="F620" t="s">
        <v>2339</v>
      </c>
      <c r="G620" t="s">
        <v>219</v>
      </c>
      <c r="H620" t="s">
        <v>220</v>
      </c>
      <c r="I620" t="s">
        <v>2340</v>
      </c>
      <c r="J620">
        <v>6.164E-2</v>
      </c>
      <c r="K620">
        <v>0</v>
      </c>
      <c r="L620">
        <v>0</v>
      </c>
      <c r="M620">
        <v>1</v>
      </c>
      <c r="N620">
        <v>1</v>
      </c>
      <c r="O620" t="s">
        <v>659</v>
      </c>
      <c r="P620">
        <v>1</v>
      </c>
      <c r="Q620">
        <v>1</v>
      </c>
      <c r="R620">
        <v>400</v>
      </c>
      <c r="S620" t="s">
        <v>223</v>
      </c>
      <c r="T620">
        <v>0</v>
      </c>
      <c r="U620" t="s">
        <v>2337</v>
      </c>
      <c r="V620" t="s">
        <v>933</v>
      </c>
      <c r="W620" t="s">
        <v>659</v>
      </c>
      <c r="X620" t="s">
        <v>659</v>
      </c>
      <c r="Y620">
        <v>400</v>
      </c>
      <c r="AB620">
        <v>0</v>
      </c>
      <c r="AC620">
        <v>0</v>
      </c>
      <c r="AD620">
        <v>2</v>
      </c>
      <c r="AE620">
        <v>660</v>
      </c>
      <c r="AF620">
        <v>1</v>
      </c>
      <c r="AQ620">
        <v>2</v>
      </c>
      <c r="AR620">
        <f t="shared" si="9"/>
        <v>0</v>
      </c>
      <c r="AS620">
        <v>1</v>
      </c>
      <c r="AT620" t="s">
        <v>135</v>
      </c>
      <c r="AU620">
        <v>44</v>
      </c>
    </row>
    <row r="621" spans="1:47">
      <c r="A621" t="s">
        <v>2341</v>
      </c>
      <c r="C621">
        <v>310</v>
      </c>
      <c r="D621" t="s">
        <v>2342</v>
      </c>
      <c r="E621">
        <v>101</v>
      </c>
      <c r="F621" t="s">
        <v>2343</v>
      </c>
      <c r="G621" t="s">
        <v>219</v>
      </c>
      <c r="H621" t="s">
        <v>220</v>
      </c>
      <c r="I621" t="s">
        <v>2344</v>
      </c>
      <c r="J621">
        <v>0.22622</v>
      </c>
      <c r="K621">
        <v>1</v>
      </c>
      <c r="L621">
        <v>1</v>
      </c>
      <c r="M621">
        <v>1</v>
      </c>
      <c r="N621">
        <v>1</v>
      </c>
      <c r="O621" t="s">
        <v>225</v>
      </c>
      <c r="P621">
        <v>0</v>
      </c>
      <c r="Q621">
        <v>1</v>
      </c>
      <c r="R621">
        <v>4300</v>
      </c>
      <c r="S621" t="s">
        <v>223</v>
      </c>
      <c r="T621">
        <v>4300</v>
      </c>
      <c r="U621" t="s">
        <v>2341</v>
      </c>
      <c r="V621" t="s">
        <v>460</v>
      </c>
      <c r="X621" t="s">
        <v>225</v>
      </c>
      <c r="Y621">
        <v>4300</v>
      </c>
      <c r="AB621">
        <v>1</v>
      </c>
      <c r="AC621">
        <v>1</v>
      </c>
      <c r="AD621">
        <v>3</v>
      </c>
      <c r="AE621">
        <v>1092</v>
      </c>
      <c r="AF621">
        <v>1</v>
      </c>
      <c r="AQ621">
        <v>1</v>
      </c>
      <c r="AR621">
        <f t="shared" si="9"/>
        <v>9.68</v>
      </c>
      <c r="AS621">
        <v>1</v>
      </c>
      <c r="AT621" t="s">
        <v>137</v>
      </c>
      <c r="AU621">
        <v>46</v>
      </c>
    </row>
    <row r="622" spans="1:47">
      <c r="A622" t="s">
        <v>2345</v>
      </c>
      <c r="C622">
        <v>310</v>
      </c>
      <c r="D622" t="s">
        <v>2346</v>
      </c>
      <c r="E622">
        <v>101</v>
      </c>
      <c r="F622" t="s">
        <v>2347</v>
      </c>
      <c r="G622" t="s">
        <v>219</v>
      </c>
      <c r="H622" t="s">
        <v>220</v>
      </c>
      <c r="I622" t="s">
        <v>2348</v>
      </c>
      <c r="J622">
        <v>0.10655000000000001</v>
      </c>
      <c r="K622">
        <v>0</v>
      </c>
      <c r="L622">
        <v>0</v>
      </c>
      <c r="M622">
        <v>1</v>
      </c>
      <c r="N622">
        <v>1</v>
      </c>
      <c r="O622" t="s">
        <v>659</v>
      </c>
      <c r="P622">
        <v>1</v>
      </c>
      <c r="Q622">
        <v>1</v>
      </c>
      <c r="R622">
        <v>800</v>
      </c>
      <c r="S622" t="s">
        <v>223</v>
      </c>
      <c r="T622">
        <v>0</v>
      </c>
      <c r="U622" t="s">
        <v>2345</v>
      </c>
      <c r="V622" t="s">
        <v>933</v>
      </c>
      <c r="W622" t="s">
        <v>659</v>
      </c>
      <c r="X622" t="s">
        <v>659</v>
      </c>
      <c r="Y622">
        <v>800</v>
      </c>
      <c r="AB622">
        <v>0</v>
      </c>
      <c r="AC622">
        <v>0</v>
      </c>
      <c r="AD622">
        <v>2</v>
      </c>
      <c r="AE622">
        <v>784</v>
      </c>
      <c r="AF622">
        <v>1</v>
      </c>
      <c r="AQ622">
        <v>1</v>
      </c>
      <c r="AR622">
        <f t="shared" si="9"/>
        <v>0</v>
      </c>
      <c r="AS622">
        <v>1</v>
      </c>
      <c r="AT622" t="s">
        <v>135</v>
      </c>
      <c r="AU622">
        <v>44</v>
      </c>
    </row>
    <row r="623" spans="1:47">
      <c r="A623" t="s">
        <v>2349</v>
      </c>
      <c r="C623">
        <v>310</v>
      </c>
      <c r="D623" t="s">
        <v>2350</v>
      </c>
      <c r="E623">
        <v>101</v>
      </c>
      <c r="F623" t="s">
        <v>2351</v>
      </c>
      <c r="G623" t="s">
        <v>219</v>
      </c>
      <c r="H623" t="s">
        <v>220</v>
      </c>
      <c r="I623" t="s">
        <v>2352</v>
      </c>
      <c r="J623">
        <v>0.11905</v>
      </c>
      <c r="K623">
        <v>0</v>
      </c>
      <c r="L623">
        <v>0</v>
      </c>
      <c r="M623">
        <v>1</v>
      </c>
      <c r="N623">
        <v>1</v>
      </c>
      <c r="O623" t="s">
        <v>659</v>
      </c>
      <c r="P623">
        <v>1</v>
      </c>
      <c r="Q623">
        <v>1</v>
      </c>
      <c r="R623">
        <v>1000</v>
      </c>
      <c r="S623" t="s">
        <v>223</v>
      </c>
      <c r="T623">
        <v>0</v>
      </c>
      <c r="U623" t="s">
        <v>2349</v>
      </c>
      <c r="V623" t="s">
        <v>933</v>
      </c>
      <c r="W623" t="s">
        <v>659</v>
      </c>
      <c r="X623" t="s">
        <v>659</v>
      </c>
      <c r="Y623">
        <v>1000</v>
      </c>
      <c r="AB623">
        <v>0</v>
      </c>
      <c r="AC623">
        <v>0</v>
      </c>
      <c r="AD623">
        <v>2</v>
      </c>
      <c r="AE623">
        <v>892</v>
      </c>
      <c r="AF623">
        <v>1</v>
      </c>
      <c r="AQ623">
        <v>1</v>
      </c>
      <c r="AR623">
        <f t="shared" si="9"/>
        <v>0</v>
      </c>
      <c r="AS623">
        <v>1</v>
      </c>
      <c r="AT623" t="s">
        <v>135</v>
      </c>
      <c r="AU623">
        <v>44</v>
      </c>
    </row>
    <row r="624" spans="1:47">
      <c r="A624" t="s">
        <v>2353</v>
      </c>
      <c r="C624">
        <v>310</v>
      </c>
      <c r="D624" t="s">
        <v>2354</v>
      </c>
      <c r="E624">
        <v>132</v>
      </c>
      <c r="F624" t="s">
        <v>2355</v>
      </c>
      <c r="G624" t="s">
        <v>219</v>
      </c>
      <c r="H624" t="s">
        <v>260</v>
      </c>
      <c r="I624" t="s">
        <v>2356</v>
      </c>
      <c r="J624">
        <v>7.5170000000000001E-2</v>
      </c>
      <c r="K624">
        <v>0</v>
      </c>
      <c r="L624">
        <v>0</v>
      </c>
      <c r="M624">
        <v>0</v>
      </c>
      <c r="N624">
        <v>0</v>
      </c>
      <c r="P624">
        <v>0</v>
      </c>
      <c r="Q624">
        <v>0</v>
      </c>
      <c r="R624">
        <v>0</v>
      </c>
      <c r="S624" t="s">
        <v>223</v>
      </c>
      <c r="T624">
        <v>0</v>
      </c>
      <c r="U624" t="s">
        <v>2353</v>
      </c>
      <c r="Y624">
        <v>0</v>
      </c>
      <c r="AB624">
        <v>0</v>
      </c>
      <c r="AC624">
        <v>0</v>
      </c>
      <c r="AD624">
        <v>0</v>
      </c>
      <c r="AE624">
        <v>0</v>
      </c>
      <c r="AF624">
        <v>0</v>
      </c>
      <c r="AQ624">
        <v>2</v>
      </c>
      <c r="AR624">
        <f t="shared" si="9"/>
        <v>0</v>
      </c>
      <c r="AS624">
        <v>1</v>
      </c>
      <c r="AT624" t="s">
        <v>135</v>
      </c>
      <c r="AU624">
        <v>44</v>
      </c>
    </row>
    <row r="625" spans="1:47">
      <c r="A625" t="s">
        <v>2357</v>
      </c>
      <c r="C625">
        <v>310</v>
      </c>
      <c r="D625" t="s">
        <v>2358</v>
      </c>
      <c r="E625">
        <v>101</v>
      </c>
      <c r="F625" t="s">
        <v>2359</v>
      </c>
      <c r="G625" t="s">
        <v>324</v>
      </c>
      <c r="H625" t="s">
        <v>220</v>
      </c>
      <c r="I625" t="s">
        <v>2360</v>
      </c>
      <c r="J625">
        <v>0.69342999999999999</v>
      </c>
      <c r="K625">
        <v>1</v>
      </c>
      <c r="L625">
        <v>1</v>
      </c>
      <c r="M625">
        <v>1</v>
      </c>
      <c r="N625">
        <v>1</v>
      </c>
      <c r="O625" t="s">
        <v>225</v>
      </c>
      <c r="P625">
        <v>0</v>
      </c>
      <c r="Q625">
        <v>1</v>
      </c>
      <c r="R625">
        <v>26400</v>
      </c>
      <c r="S625" t="s">
        <v>223</v>
      </c>
      <c r="T625">
        <v>26400</v>
      </c>
      <c r="U625" t="s">
        <v>2357</v>
      </c>
      <c r="V625" t="s">
        <v>455</v>
      </c>
      <c r="W625" t="s">
        <v>225</v>
      </c>
      <c r="X625" t="s">
        <v>225</v>
      </c>
      <c r="Y625">
        <v>26400</v>
      </c>
      <c r="AB625">
        <v>1</v>
      </c>
      <c r="AC625">
        <v>1</v>
      </c>
      <c r="AD625">
        <v>2</v>
      </c>
      <c r="AE625">
        <v>1264</v>
      </c>
      <c r="AF625">
        <v>1</v>
      </c>
      <c r="AQ625">
        <v>1</v>
      </c>
      <c r="AR625">
        <f t="shared" si="9"/>
        <v>9.68</v>
      </c>
      <c r="AS625">
        <v>1</v>
      </c>
      <c r="AT625" t="s">
        <v>137</v>
      </c>
      <c r="AU625">
        <v>46</v>
      </c>
    </row>
    <row r="626" spans="1:47">
      <c r="A626" t="s">
        <v>2361</v>
      </c>
      <c r="C626">
        <v>310</v>
      </c>
      <c r="D626" t="s">
        <v>2362</v>
      </c>
      <c r="E626">
        <v>132</v>
      </c>
      <c r="F626" t="s">
        <v>2256</v>
      </c>
      <c r="G626" t="s">
        <v>219</v>
      </c>
      <c r="H626" t="s">
        <v>260</v>
      </c>
      <c r="I626" t="s">
        <v>2363</v>
      </c>
      <c r="J626">
        <v>2.317E-2</v>
      </c>
      <c r="K626">
        <v>0</v>
      </c>
      <c r="L626">
        <v>0</v>
      </c>
      <c r="M626">
        <v>0</v>
      </c>
      <c r="N626">
        <v>0</v>
      </c>
      <c r="P626">
        <v>0</v>
      </c>
      <c r="Q626">
        <v>0</v>
      </c>
      <c r="R626">
        <v>0</v>
      </c>
      <c r="S626" t="s">
        <v>223</v>
      </c>
      <c r="T626">
        <v>0</v>
      </c>
      <c r="U626" t="s">
        <v>2361</v>
      </c>
      <c r="Y626">
        <v>0</v>
      </c>
      <c r="AB626">
        <v>0</v>
      </c>
      <c r="AC626">
        <v>0</v>
      </c>
      <c r="AD626">
        <v>0</v>
      </c>
      <c r="AE626">
        <v>0</v>
      </c>
      <c r="AF626">
        <v>0</v>
      </c>
      <c r="AQ626">
        <v>1</v>
      </c>
      <c r="AR626">
        <f t="shared" si="9"/>
        <v>0</v>
      </c>
      <c r="AS626">
        <v>1</v>
      </c>
      <c r="AT626" t="s">
        <v>135</v>
      </c>
      <c r="AU626">
        <v>44</v>
      </c>
    </row>
    <row r="627" spans="1:47">
      <c r="A627" t="s">
        <v>2364</v>
      </c>
      <c r="C627">
        <v>310</v>
      </c>
      <c r="D627" t="s">
        <v>2365</v>
      </c>
      <c r="E627">
        <v>101</v>
      </c>
      <c r="F627" t="s">
        <v>2366</v>
      </c>
      <c r="G627" t="s">
        <v>219</v>
      </c>
      <c r="H627" t="s">
        <v>220</v>
      </c>
      <c r="I627" t="s">
        <v>2367</v>
      </c>
      <c r="J627">
        <v>5.3319999999999999E-2</v>
      </c>
      <c r="K627">
        <v>0</v>
      </c>
      <c r="L627">
        <v>0</v>
      </c>
      <c r="M627">
        <v>1</v>
      </c>
      <c r="N627">
        <v>1</v>
      </c>
      <c r="O627" t="s">
        <v>659</v>
      </c>
      <c r="P627">
        <v>1</v>
      </c>
      <c r="Q627">
        <v>1</v>
      </c>
      <c r="R627">
        <v>5000</v>
      </c>
      <c r="S627" t="s">
        <v>223</v>
      </c>
      <c r="T627">
        <v>0</v>
      </c>
      <c r="U627" t="s">
        <v>2364</v>
      </c>
      <c r="V627" t="s">
        <v>933</v>
      </c>
      <c r="W627" t="s">
        <v>659</v>
      </c>
      <c r="X627" t="s">
        <v>659</v>
      </c>
      <c r="Y627">
        <v>5000</v>
      </c>
      <c r="AB627">
        <v>0</v>
      </c>
      <c r="AC627">
        <v>0</v>
      </c>
      <c r="AD627">
        <v>1</v>
      </c>
      <c r="AE627">
        <v>930</v>
      </c>
      <c r="AF627">
        <v>2</v>
      </c>
      <c r="AQ627">
        <v>1</v>
      </c>
      <c r="AR627">
        <f t="shared" si="9"/>
        <v>0</v>
      </c>
      <c r="AS627">
        <v>1</v>
      </c>
      <c r="AT627" t="s">
        <v>135</v>
      </c>
      <c r="AU627">
        <v>44</v>
      </c>
    </row>
    <row r="628" spans="1:47">
      <c r="A628" t="s">
        <v>2368</v>
      </c>
      <c r="C628">
        <v>310</v>
      </c>
      <c r="D628" t="s">
        <v>2369</v>
      </c>
      <c r="E628">
        <v>106</v>
      </c>
      <c r="F628" t="s">
        <v>2370</v>
      </c>
      <c r="G628" t="s">
        <v>219</v>
      </c>
      <c r="H628" t="s">
        <v>355</v>
      </c>
      <c r="I628" t="s">
        <v>2371</v>
      </c>
      <c r="J628">
        <v>8.9340000000000003E-2</v>
      </c>
      <c r="K628">
        <v>0</v>
      </c>
      <c r="L628">
        <v>0</v>
      </c>
      <c r="M628">
        <v>0</v>
      </c>
      <c r="N628">
        <v>0</v>
      </c>
      <c r="P628">
        <v>0</v>
      </c>
      <c r="Q628">
        <v>0</v>
      </c>
      <c r="R628">
        <v>0</v>
      </c>
      <c r="S628" t="s">
        <v>243</v>
      </c>
      <c r="T628">
        <v>0</v>
      </c>
      <c r="U628" t="s">
        <v>2368</v>
      </c>
      <c r="Y628">
        <v>0</v>
      </c>
      <c r="AB628">
        <v>0</v>
      </c>
      <c r="AC628">
        <v>0</v>
      </c>
      <c r="AD628">
        <v>0</v>
      </c>
      <c r="AE628">
        <v>0</v>
      </c>
      <c r="AF628">
        <v>0</v>
      </c>
      <c r="AQ628">
        <v>2</v>
      </c>
      <c r="AR628">
        <f t="shared" si="9"/>
        <v>0</v>
      </c>
      <c r="AS628">
        <v>1</v>
      </c>
      <c r="AT628" t="s">
        <v>135</v>
      </c>
      <c r="AU628">
        <v>44</v>
      </c>
    </row>
    <row r="629" spans="1:47">
      <c r="A629" t="s">
        <v>2372</v>
      </c>
      <c r="C629">
        <v>310</v>
      </c>
      <c r="D629" t="s">
        <v>2373</v>
      </c>
      <c r="E629">
        <v>101</v>
      </c>
      <c r="F629" t="s">
        <v>2374</v>
      </c>
      <c r="G629" t="s">
        <v>219</v>
      </c>
      <c r="H629" t="s">
        <v>220</v>
      </c>
      <c r="I629" t="s">
        <v>2375</v>
      </c>
      <c r="J629">
        <v>7.0519999999999999E-2</v>
      </c>
      <c r="K629">
        <v>0</v>
      </c>
      <c r="L629">
        <v>0</v>
      </c>
      <c r="M629">
        <v>1</v>
      </c>
      <c r="N629">
        <v>1</v>
      </c>
      <c r="O629" t="s">
        <v>659</v>
      </c>
      <c r="P629">
        <v>1</v>
      </c>
      <c r="Q629">
        <v>1</v>
      </c>
      <c r="R629">
        <v>9000</v>
      </c>
      <c r="S629" t="s">
        <v>223</v>
      </c>
      <c r="T629">
        <v>0</v>
      </c>
      <c r="U629" t="s">
        <v>2372</v>
      </c>
      <c r="V629" t="s">
        <v>933</v>
      </c>
      <c r="W629" t="s">
        <v>659</v>
      </c>
      <c r="X629" t="s">
        <v>659</v>
      </c>
      <c r="Y629">
        <v>9000</v>
      </c>
      <c r="AB629">
        <v>0</v>
      </c>
      <c r="AC629">
        <v>0</v>
      </c>
      <c r="AD629">
        <v>2</v>
      </c>
      <c r="AE629">
        <v>520</v>
      </c>
      <c r="AF629">
        <v>1</v>
      </c>
      <c r="AQ629">
        <v>2</v>
      </c>
      <c r="AR629">
        <f t="shared" si="9"/>
        <v>0</v>
      </c>
      <c r="AS629">
        <v>1</v>
      </c>
      <c r="AT629" t="s">
        <v>135</v>
      </c>
      <c r="AU629">
        <v>44</v>
      </c>
    </row>
    <row r="630" spans="1:47">
      <c r="A630" t="s">
        <v>2376</v>
      </c>
      <c r="C630">
        <v>310</v>
      </c>
      <c r="D630" t="s">
        <v>2377</v>
      </c>
      <c r="E630">
        <v>101</v>
      </c>
      <c r="F630" t="s">
        <v>2378</v>
      </c>
      <c r="G630" t="s">
        <v>422</v>
      </c>
      <c r="H630" t="s">
        <v>220</v>
      </c>
      <c r="I630" t="s">
        <v>2379</v>
      </c>
      <c r="J630">
        <v>1.3154999999999999</v>
      </c>
      <c r="K630">
        <v>1</v>
      </c>
      <c r="L630">
        <v>1</v>
      </c>
      <c r="M630">
        <v>1</v>
      </c>
      <c r="N630">
        <v>1</v>
      </c>
      <c r="O630" t="s">
        <v>225</v>
      </c>
      <c r="P630">
        <v>0</v>
      </c>
      <c r="Q630">
        <v>1</v>
      </c>
      <c r="R630">
        <v>8900</v>
      </c>
      <c r="S630" t="s">
        <v>223</v>
      </c>
      <c r="T630">
        <v>8900</v>
      </c>
      <c r="U630" t="s">
        <v>2376</v>
      </c>
      <c r="V630" t="s">
        <v>2380</v>
      </c>
      <c r="W630" t="s">
        <v>225</v>
      </c>
      <c r="X630" t="s">
        <v>225</v>
      </c>
      <c r="Y630">
        <v>8900</v>
      </c>
      <c r="AB630">
        <v>1</v>
      </c>
      <c r="AC630">
        <v>1</v>
      </c>
      <c r="AD630">
        <v>3</v>
      </c>
      <c r="AE630">
        <v>1634</v>
      </c>
      <c r="AF630">
        <v>1.75</v>
      </c>
      <c r="AQ630">
        <v>1</v>
      </c>
      <c r="AR630">
        <f t="shared" si="9"/>
        <v>9.68</v>
      </c>
      <c r="AS630">
        <v>1</v>
      </c>
      <c r="AT630" t="s">
        <v>135</v>
      </c>
      <c r="AU630">
        <v>44</v>
      </c>
    </row>
    <row r="631" spans="1:47">
      <c r="A631" t="s">
        <v>2381</v>
      </c>
      <c r="C631">
        <v>310</v>
      </c>
      <c r="D631" t="s">
        <v>2382</v>
      </c>
      <c r="E631">
        <v>132</v>
      </c>
      <c r="F631" t="s">
        <v>2383</v>
      </c>
      <c r="G631" t="s">
        <v>219</v>
      </c>
      <c r="H631" t="s">
        <v>260</v>
      </c>
      <c r="I631" t="s">
        <v>2384</v>
      </c>
      <c r="J631">
        <v>0.23386000000000001</v>
      </c>
      <c r="K631">
        <v>0</v>
      </c>
      <c r="L631">
        <v>0</v>
      </c>
      <c r="M631">
        <v>0</v>
      </c>
      <c r="N631">
        <v>0</v>
      </c>
      <c r="P631">
        <v>0</v>
      </c>
      <c r="Q631">
        <v>0</v>
      </c>
      <c r="R631">
        <v>0</v>
      </c>
      <c r="S631" t="s">
        <v>223</v>
      </c>
      <c r="T631">
        <v>0</v>
      </c>
      <c r="U631" t="s">
        <v>2381</v>
      </c>
      <c r="Y631">
        <v>0</v>
      </c>
      <c r="AB631">
        <v>0</v>
      </c>
      <c r="AC631">
        <v>0</v>
      </c>
      <c r="AD631">
        <v>0</v>
      </c>
      <c r="AE631">
        <v>0</v>
      </c>
      <c r="AF631">
        <v>0</v>
      </c>
      <c r="AQ631">
        <v>1</v>
      </c>
      <c r="AR631">
        <f t="shared" si="9"/>
        <v>0</v>
      </c>
      <c r="AS631">
        <v>1</v>
      </c>
      <c r="AT631" t="s">
        <v>137</v>
      </c>
      <c r="AU631">
        <v>46</v>
      </c>
    </row>
    <row r="632" spans="1:47">
      <c r="A632" t="s">
        <v>2385</v>
      </c>
      <c r="C632">
        <v>310</v>
      </c>
      <c r="D632" t="s">
        <v>2386</v>
      </c>
      <c r="E632">
        <v>101</v>
      </c>
      <c r="F632" t="s">
        <v>2387</v>
      </c>
      <c r="G632" t="s">
        <v>1095</v>
      </c>
      <c r="H632" t="s">
        <v>220</v>
      </c>
      <c r="I632" t="s">
        <v>2388</v>
      </c>
      <c r="J632">
        <v>0.12644</v>
      </c>
      <c r="K632">
        <v>0</v>
      </c>
      <c r="L632">
        <v>0</v>
      </c>
      <c r="M632">
        <v>1</v>
      </c>
      <c r="N632">
        <v>1</v>
      </c>
      <c r="O632" t="s">
        <v>659</v>
      </c>
      <c r="P632">
        <v>1</v>
      </c>
      <c r="Q632">
        <v>1</v>
      </c>
      <c r="R632">
        <v>1800</v>
      </c>
      <c r="S632" t="s">
        <v>223</v>
      </c>
      <c r="T632">
        <v>0</v>
      </c>
      <c r="U632" t="s">
        <v>2385</v>
      </c>
      <c r="V632" t="s">
        <v>927</v>
      </c>
      <c r="W632" t="s">
        <v>659</v>
      </c>
      <c r="X632" t="s">
        <v>659</v>
      </c>
      <c r="Y632">
        <v>1800</v>
      </c>
      <c r="AB632">
        <v>0</v>
      </c>
      <c r="AC632">
        <v>0</v>
      </c>
      <c r="AD632">
        <v>4</v>
      </c>
      <c r="AE632">
        <v>1652</v>
      </c>
      <c r="AF632">
        <v>1.5</v>
      </c>
      <c r="AQ632">
        <v>1</v>
      </c>
      <c r="AR632">
        <f t="shared" si="9"/>
        <v>0</v>
      </c>
      <c r="AS632">
        <v>1</v>
      </c>
      <c r="AT632" t="s">
        <v>135</v>
      </c>
      <c r="AU632">
        <v>44</v>
      </c>
    </row>
    <row r="633" spans="1:47">
      <c r="A633" t="s">
        <v>2389</v>
      </c>
      <c r="C633">
        <v>310</v>
      </c>
      <c r="D633" t="s">
        <v>2390</v>
      </c>
      <c r="E633">
        <v>101</v>
      </c>
      <c r="F633" t="s">
        <v>2391</v>
      </c>
      <c r="G633" t="s">
        <v>219</v>
      </c>
      <c r="H633" t="s">
        <v>220</v>
      </c>
      <c r="I633" t="s">
        <v>2392</v>
      </c>
      <c r="J633">
        <v>0.13322999999999999</v>
      </c>
      <c r="K633">
        <v>0</v>
      </c>
      <c r="L633">
        <v>0</v>
      </c>
      <c r="M633">
        <v>1</v>
      </c>
      <c r="N633">
        <v>1</v>
      </c>
      <c r="O633" t="s">
        <v>659</v>
      </c>
      <c r="P633">
        <v>1</v>
      </c>
      <c r="Q633">
        <v>1</v>
      </c>
      <c r="R633">
        <v>2800</v>
      </c>
      <c r="S633" t="s">
        <v>223</v>
      </c>
      <c r="T633">
        <v>0</v>
      </c>
      <c r="U633" t="s">
        <v>2389</v>
      </c>
      <c r="V633" t="s">
        <v>893</v>
      </c>
      <c r="W633" t="s">
        <v>659</v>
      </c>
      <c r="X633" t="s">
        <v>659</v>
      </c>
      <c r="Y633">
        <v>2800</v>
      </c>
      <c r="AB633">
        <v>0</v>
      </c>
      <c r="AC633">
        <v>0</v>
      </c>
      <c r="AD633">
        <v>3</v>
      </c>
      <c r="AE633">
        <v>1051</v>
      </c>
      <c r="AF633">
        <v>1</v>
      </c>
      <c r="AQ633">
        <v>1</v>
      </c>
      <c r="AR633">
        <f t="shared" si="9"/>
        <v>0</v>
      </c>
      <c r="AS633">
        <v>1</v>
      </c>
      <c r="AT633" t="s">
        <v>135</v>
      </c>
      <c r="AU633">
        <v>44</v>
      </c>
    </row>
    <row r="634" spans="1:47">
      <c r="A634" t="s">
        <v>2393</v>
      </c>
      <c r="C634">
        <v>310</v>
      </c>
      <c r="D634" t="s">
        <v>2394</v>
      </c>
      <c r="E634">
        <v>325</v>
      </c>
      <c r="F634" t="s">
        <v>2395</v>
      </c>
      <c r="G634" t="s">
        <v>219</v>
      </c>
      <c r="H634" t="s">
        <v>2396</v>
      </c>
      <c r="I634" t="s">
        <v>2397</v>
      </c>
      <c r="J634">
        <v>0.14382</v>
      </c>
      <c r="K634">
        <v>0</v>
      </c>
      <c r="L634">
        <v>0</v>
      </c>
      <c r="M634">
        <v>1</v>
      </c>
      <c r="N634">
        <v>1</v>
      </c>
      <c r="O634" t="s">
        <v>659</v>
      </c>
      <c r="P634">
        <v>2</v>
      </c>
      <c r="Q634">
        <v>2</v>
      </c>
      <c r="R634">
        <v>32200</v>
      </c>
      <c r="S634" t="s">
        <v>223</v>
      </c>
      <c r="T634">
        <v>0</v>
      </c>
      <c r="U634" t="s">
        <v>2393</v>
      </c>
      <c r="V634" t="s">
        <v>933</v>
      </c>
      <c r="W634" t="s">
        <v>659</v>
      </c>
      <c r="X634" t="s">
        <v>659</v>
      </c>
      <c r="Y634">
        <v>16100</v>
      </c>
      <c r="AB634">
        <v>0</v>
      </c>
      <c r="AC634">
        <v>0</v>
      </c>
      <c r="AD634">
        <v>0</v>
      </c>
      <c r="AE634">
        <v>3978</v>
      </c>
      <c r="AF634">
        <v>1</v>
      </c>
      <c r="AQ634">
        <v>2</v>
      </c>
      <c r="AR634">
        <f t="shared" si="9"/>
        <v>0</v>
      </c>
      <c r="AS634">
        <v>1</v>
      </c>
      <c r="AT634" t="s">
        <v>135</v>
      </c>
      <c r="AU634">
        <v>44</v>
      </c>
    </row>
    <row r="635" spans="1:47">
      <c r="A635" t="s">
        <v>2398</v>
      </c>
      <c r="C635">
        <v>310</v>
      </c>
      <c r="D635" t="s">
        <v>2399</v>
      </c>
      <c r="E635">
        <v>101</v>
      </c>
      <c r="F635" t="s">
        <v>2400</v>
      </c>
      <c r="G635" t="s">
        <v>219</v>
      </c>
      <c r="H635" t="s">
        <v>220</v>
      </c>
      <c r="I635" t="s">
        <v>2401</v>
      </c>
      <c r="J635">
        <v>6.7510000000000001E-2</v>
      </c>
      <c r="K635">
        <v>0</v>
      </c>
      <c r="L635">
        <v>0</v>
      </c>
      <c r="M635">
        <v>1</v>
      </c>
      <c r="N635">
        <v>1</v>
      </c>
      <c r="O635" t="s">
        <v>659</v>
      </c>
      <c r="P635">
        <v>1</v>
      </c>
      <c r="Q635">
        <v>1</v>
      </c>
      <c r="R635">
        <v>11200</v>
      </c>
      <c r="S635" t="s">
        <v>223</v>
      </c>
      <c r="T635">
        <v>0</v>
      </c>
      <c r="U635" t="s">
        <v>2398</v>
      </c>
      <c r="X635" t="s">
        <v>659</v>
      </c>
      <c r="Y635">
        <v>11200</v>
      </c>
      <c r="AB635">
        <v>0</v>
      </c>
      <c r="AC635">
        <v>0</v>
      </c>
      <c r="AD635">
        <v>3</v>
      </c>
      <c r="AE635">
        <v>856</v>
      </c>
      <c r="AF635">
        <v>1.5</v>
      </c>
      <c r="AQ635">
        <v>1</v>
      </c>
      <c r="AR635">
        <f t="shared" si="9"/>
        <v>0</v>
      </c>
      <c r="AS635">
        <v>1</v>
      </c>
      <c r="AT635" t="s">
        <v>135</v>
      </c>
      <c r="AU635">
        <v>44</v>
      </c>
    </row>
    <row r="636" spans="1:47">
      <c r="A636" t="s">
        <v>2402</v>
      </c>
      <c r="C636">
        <v>310</v>
      </c>
      <c r="D636" t="s">
        <v>2403</v>
      </c>
      <c r="E636">
        <v>101</v>
      </c>
      <c r="F636" t="s">
        <v>2404</v>
      </c>
      <c r="H636" t="s">
        <v>220</v>
      </c>
      <c r="I636" t="s">
        <v>2405</v>
      </c>
      <c r="J636">
        <v>0.24809999999999999</v>
      </c>
      <c r="K636">
        <v>1</v>
      </c>
      <c r="L636">
        <v>1</v>
      </c>
      <c r="M636">
        <v>1</v>
      </c>
      <c r="N636">
        <v>1</v>
      </c>
      <c r="O636" t="s">
        <v>225</v>
      </c>
      <c r="P636">
        <v>0</v>
      </c>
      <c r="Q636">
        <v>1</v>
      </c>
      <c r="R636">
        <v>7500</v>
      </c>
      <c r="S636" t="s">
        <v>223</v>
      </c>
      <c r="T636">
        <v>7500</v>
      </c>
      <c r="U636" t="s">
        <v>2402</v>
      </c>
      <c r="V636" t="s">
        <v>413</v>
      </c>
      <c r="W636" t="s">
        <v>225</v>
      </c>
      <c r="X636" t="s">
        <v>225</v>
      </c>
      <c r="Y636">
        <v>7500</v>
      </c>
      <c r="AB636">
        <v>1</v>
      </c>
      <c r="AC636">
        <v>1</v>
      </c>
      <c r="AD636">
        <v>2</v>
      </c>
      <c r="AE636">
        <v>1452</v>
      </c>
      <c r="AF636">
        <v>1.75</v>
      </c>
      <c r="AQ636">
        <v>1</v>
      </c>
      <c r="AR636">
        <f t="shared" si="9"/>
        <v>9.68</v>
      </c>
      <c r="AS636">
        <v>1</v>
      </c>
      <c r="AT636" t="s">
        <v>137</v>
      </c>
      <c r="AU636">
        <v>46</v>
      </c>
    </row>
    <row r="637" spans="1:47">
      <c r="A637" t="s">
        <v>2406</v>
      </c>
      <c r="C637">
        <v>310</v>
      </c>
      <c r="D637" t="s">
        <v>2407</v>
      </c>
      <c r="E637">
        <v>101</v>
      </c>
      <c r="F637" t="s">
        <v>2408</v>
      </c>
      <c r="G637" t="s">
        <v>324</v>
      </c>
      <c r="H637" t="s">
        <v>220</v>
      </c>
      <c r="I637" t="s">
        <v>2409</v>
      </c>
      <c r="J637">
        <v>0.54125000000000001</v>
      </c>
      <c r="K637">
        <v>1</v>
      </c>
      <c r="L637">
        <v>1</v>
      </c>
      <c r="M637">
        <v>1</v>
      </c>
      <c r="N637">
        <v>1</v>
      </c>
      <c r="O637" t="s">
        <v>225</v>
      </c>
      <c r="P637">
        <v>0</v>
      </c>
      <c r="Q637">
        <v>1</v>
      </c>
      <c r="R637">
        <v>16900</v>
      </c>
      <c r="S637" t="s">
        <v>223</v>
      </c>
      <c r="T637">
        <v>16900</v>
      </c>
      <c r="U637" t="s">
        <v>2406</v>
      </c>
      <c r="V637" t="s">
        <v>2410</v>
      </c>
      <c r="W637" t="s">
        <v>225</v>
      </c>
      <c r="X637" t="s">
        <v>225</v>
      </c>
      <c r="Y637">
        <v>16900</v>
      </c>
      <c r="AB637">
        <v>1</v>
      </c>
      <c r="AC637">
        <v>1</v>
      </c>
      <c r="AD637">
        <v>3</v>
      </c>
      <c r="AE637">
        <v>1040</v>
      </c>
      <c r="AF637">
        <v>1</v>
      </c>
      <c r="AQ637">
        <v>1</v>
      </c>
      <c r="AR637">
        <f t="shared" si="9"/>
        <v>9.68</v>
      </c>
      <c r="AS637">
        <v>1</v>
      </c>
      <c r="AT637" t="s">
        <v>137</v>
      </c>
      <c r="AU637">
        <v>46</v>
      </c>
    </row>
    <row r="638" spans="1:47">
      <c r="A638" t="s">
        <v>2411</v>
      </c>
      <c r="C638">
        <v>310</v>
      </c>
      <c r="D638" t="s">
        <v>2412</v>
      </c>
      <c r="E638">
        <v>132</v>
      </c>
      <c r="F638" t="s">
        <v>2287</v>
      </c>
      <c r="G638" t="s">
        <v>219</v>
      </c>
      <c r="H638" t="s">
        <v>260</v>
      </c>
      <c r="I638" t="s">
        <v>2413</v>
      </c>
      <c r="J638">
        <v>6.5060000000000007E-2</v>
      </c>
      <c r="K638">
        <v>0</v>
      </c>
      <c r="L638">
        <v>0</v>
      </c>
      <c r="M638">
        <v>0</v>
      </c>
      <c r="N638">
        <v>0</v>
      </c>
      <c r="P638">
        <v>0</v>
      </c>
      <c r="Q638">
        <v>0</v>
      </c>
      <c r="R638">
        <v>0</v>
      </c>
      <c r="S638" t="s">
        <v>223</v>
      </c>
      <c r="T638">
        <v>0</v>
      </c>
      <c r="U638" t="s">
        <v>2411</v>
      </c>
      <c r="Y638">
        <v>0</v>
      </c>
      <c r="AB638">
        <v>0</v>
      </c>
      <c r="AC638">
        <v>0</v>
      </c>
      <c r="AD638">
        <v>0</v>
      </c>
      <c r="AE638">
        <v>0</v>
      </c>
      <c r="AF638">
        <v>0</v>
      </c>
      <c r="AQ638">
        <v>1</v>
      </c>
      <c r="AR638">
        <f t="shared" si="9"/>
        <v>0</v>
      </c>
      <c r="AS638">
        <v>1</v>
      </c>
      <c r="AT638" t="s">
        <v>135</v>
      </c>
      <c r="AU638">
        <v>44</v>
      </c>
    </row>
    <row r="639" spans="1:47">
      <c r="A639" t="s">
        <v>2414</v>
      </c>
      <c r="C639">
        <v>310</v>
      </c>
      <c r="D639" t="s">
        <v>2415</v>
      </c>
      <c r="E639">
        <v>101</v>
      </c>
      <c r="F639" t="s">
        <v>2416</v>
      </c>
      <c r="G639" t="s">
        <v>219</v>
      </c>
      <c r="H639" t="s">
        <v>220</v>
      </c>
      <c r="I639" t="s">
        <v>2417</v>
      </c>
      <c r="J639">
        <v>0.24718000000000001</v>
      </c>
      <c r="K639">
        <v>1</v>
      </c>
      <c r="L639">
        <v>1</v>
      </c>
      <c r="M639">
        <v>1</v>
      </c>
      <c r="N639">
        <v>1</v>
      </c>
      <c r="O639" t="s">
        <v>225</v>
      </c>
      <c r="P639">
        <v>0</v>
      </c>
      <c r="Q639">
        <v>1</v>
      </c>
      <c r="R639">
        <v>2600</v>
      </c>
      <c r="S639" t="s">
        <v>223</v>
      </c>
      <c r="T639">
        <v>2600</v>
      </c>
      <c r="U639" t="s">
        <v>2414</v>
      </c>
      <c r="V639" t="s">
        <v>413</v>
      </c>
      <c r="W639" t="s">
        <v>225</v>
      </c>
      <c r="X639" t="s">
        <v>225</v>
      </c>
      <c r="Y639">
        <v>2600</v>
      </c>
      <c r="AB639">
        <v>1</v>
      </c>
      <c r="AC639">
        <v>1</v>
      </c>
      <c r="AD639">
        <v>3</v>
      </c>
      <c r="AE639">
        <v>1189</v>
      </c>
      <c r="AF639">
        <v>1</v>
      </c>
      <c r="AQ639">
        <v>1</v>
      </c>
      <c r="AR639">
        <f t="shared" si="9"/>
        <v>9.68</v>
      </c>
      <c r="AS639">
        <v>1</v>
      </c>
      <c r="AT639" t="s">
        <v>137</v>
      </c>
      <c r="AU639">
        <v>46</v>
      </c>
    </row>
    <row r="640" spans="1:47">
      <c r="A640" t="s">
        <v>2418</v>
      </c>
      <c r="C640">
        <v>310</v>
      </c>
      <c r="D640" t="s">
        <v>2419</v>
      </c>
      <c r="E640">
        <v>101</v>
      </c>
      <c r="F640" t="s">
        <v>2420</v>
      </c>
      <c r="G640" t="s">
        <v>219</v>
      </c>
      <c r="H640" t="s">
        <v>220</v>
      </c>
      <c r="I640" t="s">
        <v>2421</v>
      </c>
      <c r="J640">
        <v>0.11618000000000001</v>
      </c>
      <c r="K640">
        <v>0</v>
      </c>
      <c r="L640">
        <v>0</v>
      </c>
      <c r="M640">
        <v>1</v>
      </c>
      <c r="N640">
        <v>1</v>
      </c>
      <c r="O640" t="s">
        <v>659</v>
      </c>
      <c r="P640">
        <v>1</v>
      </c>
      <c r="Q640">
        <v>0</v>
      </c>
      <c r="R640">
        <v>0</v>
      </c>
      <c r="S640" t="s">
        <v>243</v>
      </c>
      <c r="T640">
        <v>0</v>
      </c>
      <c r="U640" t="s">
        <v>2418</v>
      </c>
      <c r="V640" t="s">
        <v>927</v>
      </c>
      <c r="W640" t="s">
        <v>659</v>
      </c>
      <c r="X640" t="s">
        <v>659</v>
      </c>
      <c r="Y640">
        <v>0</v>
      </c>
      <c r="AB640">
        <v>0</v>
      </c>
      <c r="AC640">
        <v>0</v>
      </c>
      <c r="AD640">
        <v>2</v>
      </c>
      <c r="AE640">
        <v>661</v>
      </c>
      <c r="AF640">
        <v>1</v>
      </c>
      <c r="AQ640">
        <v>3</v>
      </c>
      <c r="AR640">
        <f t="shared" si="9"/>
        <v>0</v>
      </c>
      <c r="AS640">
        <v>1</v>
      </c>
      <c r="AT640" t="s">
        <v>135</v>
      </c>
      <c r="AU640">
        <v>44</v>
      </c>
    </row>
    <row r="641" spans="1:47">
      <c r="A641" t="s">
        <v>2422</v>
      </c>
      <c r="C641">
        <v>310</v>
      </c>
      <c r="D641" t="s">
        <v>2423</v>
      </c>
      <c r="E641">
        <v>132</v>
      </c>
      <c r="F641" t="s">
        <v>2355</v>
      </c>
      <c r="H641" t="s">
        <v>260</v>
      </c>
      <c r="I641" t="s">
        <v>2424</v>
      </c>
      <c r="J641">
        <v>7.757E-2</v>
      </c>
      <c r="K641">
        <v>0</v>
      </c>
      <c r="L641">
        <v>0</v>
      </c>
      <c r="M641">
        <v>0</v>
      </c>
      <c r="N641">
        <v>0</v>
      </c>
      <c r="P641">
        <v>0</v>
      </c>
      <c r="Q641">
        <v>0</v>
      </c>
      <c r="R641">
        <v>0</v>
      </c>
      <c r="S641" t="s">
        <v>223</v>
      </c>
      <c r="T641">
        <v>0</v>
      </c>
      <c r="U641" t="s">
        <v>2422</v>
      </c>
      <c r="Y641">
        <v>0</v>
      </c>
      <c r="AB641">
        <v>0</v>
      </c>
      <c r="AC641">
        <v>0</v>
      </c>
      <c r="AD641">
        <v>0</v>
      </c>
      <c r="AE641">
        <v>0</v>
      </c>
      <c r="AF641">
        <v>0</v>
      </c>
      <c r="AQ641">
        <v>2</v>
      </c>
      <c r="AR641">
        <f t="shared" si="9"/>
        <v>0</v>
      </c>
      <c r="AS641">
        <v>1</v>
      </c>
      <c r="AT641" t="s">
        <v>135</v>
      </c>
      <c r="AU641">
        <v>44</v>
      </c>
    </row>
    <row r="642" spans="1:47">
      <c r="A642" t="s">
        <v>2425</v>
      </c>
      <c r="C642">
        <v>310</v>
      </c>
      <c r="D642" t="s">
        <v>2426</v>
      </c>
      <c r="E642">
        <v>132</v>
      </c>
      <c r="F642" t="s">
        <v>2427</v>
      </c>
      <c r="G642" t="s">
        <v>219</v>
      </c>
      <c r="H642" t="s">
        <v>260</v>
      </c>
      <c r="I642" t="s">
        <v>2428</v>
      </c>
      <c r="J642">
        <v>0.10068000000000001</v>
      </c>
      <c r="K642">
        <v>0</v>
      </c>
      <c r="L642">
        <v>0</v>
      </c>
      <c r="M642">
        <v>0</v>
      </c>
      <c r="N642">
        <v>0</v>
      </c>
      <c r="P642">
        <v>0</v>
      </c>
      <c r="Q642">
        <v>0</v>
      </c>
      <c r="R642">
        <v>0</v>
      </c>
      <c r="S642" t="s">
        <v>223</v>
      </c>
      <c r="T642">
        <v>0</v>
      </c>
      <c r="U642" t="s">
        <v>2425</v>
      </c>
      <c r="Y642">
        <v>0</v>
      </c>
      <c r="AB642">
        <v>0</v>
      </c>
      <c r="AC642">
        <v>0</v>
      </c>
      <c r="AD642">
        <v>0</v>
      </c>
      <c r="AE642">
        <v>0</v>
      </c>
      <c r="AF642">
        <v>0</v>
      </c>
      <c r="AQ642">
        <v>1</v>
      </c>
      <c r="AR642">
        <f t="shared" ref="AR642:AR705" si="10">AB642*9.68*VLOOKUP(AU642,atten,10,FALSE)</f>
        <v>0</v>
      </c>
      <c r="AS642">
        <v>1</v>
      </c>
      <c r="AT642" t="s">
        <v>135</v>
      </c>
      <c r="AU642">
        <v>44</v>
      </c>
    </row>
    <row r="643" spans="1:47">
      <c r="A643" t="s">
        <v>2429</v>
      </c>
      <c r="C643">
        <v>310</v>
      </c>
      <c r="D643" t="s">
        <v>2430</v>
      </c>
      <c r="E643">
        <v>101</v>
      </c>
      <c r="F643" t="s">
        <v>2431</v>
      </c>
      <c r="G643" t="s">
        <v>219</v>
      </c>
      <c r="H643" t="s">
        <v>220</v>
      </c>
      <c r="I643" t="s">
        <v>2432</v>
      </c>
      <c r="J643">
        <v>0.31609999999999999</v>
      </c>
      <c r="K643">
        <v>1</v>
      </c>
      <c r="L643">
        <v>1</v>
      </c>
      <c r="M643">
        <v>1</v>
      </c>
      <c r="N643">
        <v>1</v>
      </c>
      <c r="O643" t="s">
        <v>225</v>
      </c>
      <c r="P643">
        <v>0</v>
      </c>
      <c r="Q643">
        <v>1</v>
      </c>
      <c r="R643">
        <v>4600</v>
      </c>
      <c r="S643" t="s">
        <v>223</v>
      </c>
      <c r="T643">
        <v>4600</v>
      </c>
      <c r="U643" t="s">
        <v>2429</v>
      </c>
      <c r="V643" t="s">
        <v>413</v>
      </c>
      <c r="W643" t="s">
        <v>225</v>
      </c>
      <c r="X643" t="s">
        <v>225</v>
      </c>
      <c r="Y643">
        <v>4600</v>
      </c>
      <c r="AB643">
        <v>1</v>
      </c>
      <c r="AC643">
        <v>1</v>
      </c>
      <c r="AD643">
        <v>2</v>
      </c>
      <c r="AE643">
        <v>1974</v>
      </c>
      <c r="AF643">
        <v>1.75</v>
      </c>
      <c r="AQ643">
        <v>2</v>
      </c>
      <c r="AR643">
        <f t="shared" si="10"/>
        <v>9.68</v>
      </c>
      <c r="AS643">
        <v>1</v>
      </c>
      <c r="AT643" t="s">
        <v>137</v>
      </c>
      <c r="AU643">
        <v>46</v>
      </c>
    </row>
    <row r="644" spans="1:47">
      <c r="A644" t="s">
        <v>2433</v>
      </c>
      <c r="C644">
        <v>310</v>
      </c>
      <c r="D644" t="s">
        <v>2182</v>
      </c>
      <c r="E644">
        <v>106</v>
      </c>
      <c r="F644" t="s">
        <v>2434</v>
      </c>
      <c r="G644" t="s">
        <v>219</v>
      </c>
      <c r="H644" t="s">
        <v>355</v>
      </c>
      <c r="I644" t="s">
        <v>2435</v>
      </c>
      <c r="J644">
        <v>0.48899999999999999</v>
      </c>
      <c r="K644">
        <v>0</v>
      </c>
      <c r="L644">
        <v>0</v>
      </c>
      <c r="M644">
        <v>0</v>
      </c>
      <c r="N644">
        <v>0</v>
      </c>
      <c r="P644">
        <v>0</v>
      </c>
      <c r="Q644">
        <v>0</v>
      </c>
      <c r="R644">
        <v>0</v>
      </c>
      <c r="S644" t="s">
        <v>223</v>
      </c>
      <c r="T644">
        <v>0</v>
      </c>
      <c r="U644" t="s">
        <v>2433</v>
      </c>
      <c r="Y644">
        <v>0</v>
      </c>
      <c r="AB644">
        <v>0</v>
      </c>
      <c r="AC644">
        <v>0</v>
      </c>
      <c r="AD644">
        <v>0</v>
      </c>
      <c r="AE644">
        <v>0</v>
      </c>
      <c r="AF644">
        <v>0</v>
      </c>
      <c r="AQ644">
        <v>1</v>
      </c>
      <c r="AR644">
        <f t="shared" si="10"/>
        <v>0</v>
      </c>
      <c r="AS644">
        <v>1</v>
      </c>
      <c r="AT644" t="s">
        <v>137</v>
      </c>
      <c r="AU644">
        <v>46</v>
      </c>
    </row>
    <row r="645" spans="1:47">
      <c r="A645" t="s">
        <v>2436</v>
      </c>
      <c r="C645">
        <v>310</v>
      </c>
      <c r="D645" t="s">
        <v>2437</v>
      </c>
      <c r="E645">
        <v>132</v>
      </c>
      <c r="F645" t="s">
        <v>2438</v>
      </c>
      <c r="G645" t="s">
        <v>219</v>
      </c>
      <c r="H645" t="s">
        <v>260</v>
      </c>
      <c r="I645" t="s">
        <v>2439</v>
      </c>
      <c r="J645">
        <v>9.4329999999999997E-2</v>
      </c>
      <c r="K645">
        <v>0</v>
      </c>
      <c r="L645">
        <v>0</v>
      </c>
      <c r="M645">
        <v>0</v>
      </c>
      <c r="N645">
        <v>0</v>
      </c>
      <c r="P645">
        <v>0</v>
      </c>
      <c r="Q645">
        <v>0</v>
      </c>
      <c r="R645">
        <v>0</v>
      </c>
      <c r="S645" t="s">
        <v>223</v>
      </c>
      <c r="T645">
        <v>0</v>
      </c>
      <c r="U645" t="s">
        <v>2436</v>
      </c>
      <c r="Y645">
        <v>0</v>
      </c>
      <c r="AB645">
        <v>0</v>
      </c>
      <c r="AC645">
        <v>0</v>
      </c>
      <c r="AD645">
        <v>0</v>
      </c>
      <c r="AE645">
        <v>0</v>
      </c>
      <c r="AF645">
        <v>0</v>
      </c>
      <c r="AQ645">
        <v>1</v>
      </c>
      <c r="AR645">
        <f t="shared" si="10"/>
        <v>0</v>
      </c>
      <c r="AS645">
        <v>1</v>
      </c>
      <c r="AT645" t="s">
        <v>135</v>
      </c>
      <c r="AU645">
        <v>44</v>
      </c>
    </row>
    <row r="646" spans="1:47">
      <c r="A646" t="s">
        <v>2440</v>
      </c>
      <c r="C646">
        <v>310</v>
      </c>
      <c r="D646" t="s">
        <v>2441</v>
      </c>
      <c r="E646">
        <v>101</v>
      </c>
      <c r="F646" t="s">
        <v>2442</v>
      </c>
      <c r="G646" t="s">
        <v>219</v>
      </c>
      <c r="H646" t="s">
        <v>220</v>
      </c>
      <c r="I646" t="s">
        <v>2443</v>
      </c>
      <c r="J646">
        <v>0.19631999999999999</v>
      </c>
      <c r="K646">
        <v>0</v>
      </c>
      <c r="L646">
        <v>0</v>
      </c>
      <c r="M646">
        <v>1</v>
      </c>
      <c r="N646">
        <v>1</v>
      </c>
      <c r="O646" t="s">
        <v>659</v>
      </c>
      <c r="P646">
        <v>1</v>
      </c>
      <c r="Q646">
        <v>1</v>
      </c>
      <c r="R646">
        <v>1500</v>
      </c>
      <c r="S646" t="s">
        <v>243</v>
      </c>
      <c r="T646">
        <v>0</v>
      </c>
      <c r="U646" t="s">
        <v>2440</v>
      </c>
      <c r="V646" t="s">
        <v>893</v>
      </c>
      <c r="W646" t="s">
        <v>659</v>
      </c>
      <c r="X646" t="s">
        <v>659</v>
      </c>
      <c r="Y646">
        <v>1500</v>
      </c>
      <c r="AB646">
        <v>0</v>
      </c>
      <c r="AC646">
        <v>0</v>
      </c>
      <c r="AD646">
        <v>2</v>
      </c>
      <c r="AE646">
        <v>929</v>
      </c>
      <c r="AF646">
        <v>1.3</v>
      </c>
      <c r="AQ646">
        <v>2</v>
      </c>
      <c r="AR646">
        <f t="shared" si="10"/>
        <v>0</v>
      </c>
      <c r="AS646">
        <v>1</v>
      </c>
      <c r="AT646" t="s">
        <v>135</v>
      </c>
      <c r="AU646">
        <v>44</v>
      </c>
    </row>
    <row r="647" spans="1:47">
      <c r="A647" t="s">
        <v>2444</v>
      </c>
      <c r="C647">
        <v>310</v>
      </c>
      <c r="D647" t="s">
        <v>2445</v>
      </c>
      <c r="E647">
        <v>905</v>
      </c>
      <c r="F647" t="s">
        <v>471</v>
      </c>
      <c r="G647" t="s">
        <v>219</v>
      </c>
      <c r="H647" t="s">
        <v>302</v>
      </c>
      <c r="I647" t="s">
        <v>2446</v>
      </c>
      <c r="J647">
        <v>9.9729999999999999E-2</v>
      </c>
      <c r="K647">
        <v>0</v>
      </c>
      <c r="L647">
        <v>0</v>
      </c>
      <c r="M647">
        <v>0</v>
      </c>
      <c r="N647">
        <v>0</v>
      </c>
      <c r="P647">
        <v>0</v>
      </c>
      <c r="Q647">
        <v>0</v>
      </c>
      <c r="R647">
        <v>0</v>
      </c>
      <c r="S647" t="s">
        <v>223</v>
      </c>
      <c r="T647">
        <v>0</v>
      </c>
      <c r="U647" t="s">
        <v>2444</v>
      </c>
      <c r="Y647">
        <v>0</v>
      </c>
      <c r="Z647" t="s">
        <v>297</v>
      </c>
      <c r="AA647" t="s">
        <v>223</v>
      </c>
      <c r="AB647">
        <v>0</v>
      </c>
      <c r="AC647">
        <v>0</v>
      </c>
      <c r="AD647">
        <v>0</v>
      </c>
      <c r="AE647">
        <v>0</v>
      </c>
      <c r="AF647">
        <v>0</v>
      </c>
      <c r="AQ647">
        <v>1</v>
      </c>
      <c r="AR647">
        <f t="shared" si="10"/>
        <v>0</v>
      </c>
      <c r="AS647">
        <v>1</v>
      </c>
      <c r="AT647" t="s">
        <v>137</v>
      </c>
      <c r="AU647">
        <v>46</v>
      </c>
    </row>
    <row r="648" spans="1:47">
      <c r="A648" t="s">
        <v>2447</v>
      </c>
      <c r="C648">
        <v>310</v>
      </c>
      <c r="D648" t="s">
        <v>2448</v>
      </c>
      <c r="E648">
        <v>101</v>
      </c>
      <c r="F648" t="s">
        <v>2370</v>
      </c>
      <c r="G648" t="s">
        <v>219</v>
      </c>
      <c r="H648" t="s">
        <v>220</v>
      </c>
      <c r="I648" t="s">
        <v>2449</v>
      </c>
      <c r="J648">
        <v>8.0579999999999999E-2</v>
      </c>
      <c r="K648">
        <v>0</v>
      </c>
      <c r="L648">
        <v>0</v>
      </c>
      <c r="M648">
        <v>1</v>
      </c>
      <c r="N648">
        <v>1</v>
      </c>
      <c r="O648" t="s">
        <v>659</v>
      </c>
      <c r="P648">
        <v>1</v>
      </c>
      <c r="Q648">
        <v>1</v>
      </c>
      <c r="R648">
        <v>3700</v>
      </c>
      <c r="S648" t="s">
        <v>243</v>
      </c>
      <c r="T648">
        <v>0</v>
      </c>
      <c r="U648" t="s">
        <v>2447</v>
      </c>
      <c r="V648" t="s">
        <v>933</v>
      </c>
      <c r="W648" t="s">
        <v>659</v>
      </c>
      <c r="X648" t="s">
        <v>659</v>
      </c>
      <c r="Y648">
        <v>3700</v>
      </c>
      <c r="AB648">
        <v>0</v>
      </c>
      <c r="AC648">
        <v>0</v>
      </c>
      <c r="AD648">
        <v>3</v>
      </c>
      <c r="AE648">
        <v>2412</v>
      </c>
      <c r="AF648">
        <v>2</v>
      </c>
      <c r="AQ648">
        <v>2</v>
      </c>
      <c r="AR648">
        <f t="shared" si="10"/>
        <v>0</v>
      </c>
      <c r="AS648">
        <v>1</v>
      </c>
      <c r="AT648" t="s">
        <v>135</v>
      </c>
      <c r="AU648">
        <v>44</v>
      </c>
    </row>
    <row r="649" spans="1:47">
      <c r="A649" t="s">
        <v>2450</v>
      </c>
      <c r="C649">
        <v>310</v>
      </c>
      <c r="D649" t="s">
        <v>2451</v>
      </c>
      <c r="E649">
        <v>132</v>
      </c>
      <c r="F649" t="s">
        <v>2404</v>
      </c>
      <c r="G649" t="s">
        <v>219</v>
      </c>
      <c r="H649" t="s">
        <v>260</v>
      </c>
      <c r="I649" t="s">
        <v>2452</v>
      </c>
      <c r="J649">
        <v>0.33285999999999999</v>
      </c>
      <c r="K649">
        <v>0</v>
      </c>
      <c r="L649">
        <v>0</v>
      </c>
      <c r="M649">
        <v>0</v>
      </c>
      <c r="N649">
        <v>0</v>
      </c>
      <c r="P649">
        <v>0</v>
      </c>
      <c r="Q649">
        <v>0</v>
      </c>
      <c r="R649">
        <v>0</v>
      </c>
      <c r="S649" t="s">
        <v>223</v>
      </c>
      <c r="T649">
        <v>0</v>
      </c>
      <c r="U649" t="s">
        <v>2450</v>
      </c>
      <c r="Y649">
        <v>0</v>
      </c>
      <c r="AB649">
        <v>0</v>
      </c>
      <c r="AC649">
        <v>0</v>
      </c>
      <c r="AD649">
        <v>0</v>
      </c>
      <c r="AE649">
        <v>0</v>
      </c>
      <c r="AF649">
        <v>0</v>
      </c>
      <c r="AQ649">
        <v>1</v>
      </c>
      <c r="AR649">
        <f t="shared" si="10"/>
        <v>0</v>
      </c>
      <c r="AS649">
        <v>1</v>
      </c>
      <c r="AT649" t="s">
        <v>137</v>
      </c>
      <c r="AU649">
        <v>46</v>
      </c>
    </row>
    <row r="650" spans="1:47">
      <c r="A650" t="s">
        <v>2453</v>
      </c>
      <c r="C650">
        <v>310</v>
      </c>
      <c r="D650" t="s">
        <v>2454</v>
      </c>
      <c r="E650">
        <v>132</v>
      </c>
      <c r="F650" t="s">
        <v>2455</v>
      </c>
      <c r="G650" t="s">
        <v>219</v>
      </c>
      <c r="H650" t="s">
        <v>260</v>
      </c>
      <c r="I650" t="s">
        <v>2456</v>
      </c>
      <c r="J650">
        <v>2.273E-2</v>
      </c>
      <c r="K650">
        <v>0</v>
      </c>
      <c r="L650">
        <v>0</v>
      </c>
      <c r="M650">
        <v>0</v>
      </c>
      <c r="N650">
        <v>0</v>
      </c>
      <c r="P650">
        <v>0</v>
      </c>
      <c r="Q650">
        <v>0</v>
      </c>
      <c r="R650">
        <v>0</v>
      </c>
      <c r="S650" t="s">
        <v>223</v>
      </c>
      <c r="T650">
        <v>0</v>
      </c>
      <c r="U650" t="s">
        <v>2453</v>
      </c>
      <c r="Y650">
        <v>0</v>
      </c>
      <c r="AB650">
        <v>0</v>
      </c>
      <c r="AC650">
        <v>0</v>
      </c>
      <c r="AD650">
        <v>0</v>
      </c>
      <c r="AE650">
        <v>0</v>
      </c>
      <c r="AF650">
        <v>0</v>
      </c>
      <c r="AQ650">
        <v>1</v>
      </c>
      <c r="AR650">
        <f t="shared" si="10"/>
        <v>0</v>
      </c>
      <c r="AS650">
        <v>1</v>
      </c>
      <c r="AT650" t="s">
        <v>135</v>
      </c>
      <c r="AU650">
        <v>44</v>
      </c>
    </row>
    <row r="651" spans="1:47">
      <c r="A651" t="s">
        <v>2457</v>
      </c>
      <c r="C651">
        <v>310</v>
      </c>
      <c r="D651" t="s">
        <v>2458</v>
      </c>
      <c r="E651">
        <v>101</v>
      </c>
      <c r="F651" t="s">
        <v>2459</v>
      </c>
      <c r="G651" t="s">
        <v>219</v>
      </c>
      <c r="H651" t="s">
        <v>220</v>
      </c>
      <c r="I651" t="s">
        <v>2460</v>
      </c>
      <c r="J651">
        <v>9.6070000000000003E-2</v>
      </c>
      <c r="K651">
        <v>0</v>
      </c>
      <c r="L651">
        <v>0</v>
      </c>
      <c r="M651">
        <v>1</v>
      </c>
      <c r="N651">
        <v>1</v>
      </c>
      <c r="O651" t="s">
        <v>659</v>
      </c>
      <c r="P651">
        <v>1</v>
      </c>
      <c r="Q651">
        <v>1</v>
      </c>
      <c r="R651">
        <v>400</v>
      </c>
      <c r="S651" t="s">
        <v>223</v>
      </c>
      <c r="T651">
        <v>0</v>
      </c>
      <c r="U651" t="s">
        <v>2457</v>
      </c>
      <c r="V651" t="s">
        <v>927</v>
      </c>
      <c r="W651" t="s">
        <v>659</v>
      </c>
      <c r="X651" t="s">
        <v>659</v>
      </c>
      <c r="Y651">
        <v>400</v>
      </c>
      <c r="AB651">
        <v>0</v>
      </c>
      <c r="AC651">
        <v>0</v>
      </c>
      <c r="AD651">
        <v>2</v>
      </c>
      <c r="AE651">
        <v>609</v>
      </c>
      <c r="AF651">
        <v>1</v>
      </c>
      <c r="AQ651">
        <v>2</v>
      </c>
      <c r="AR651">
        <f t="shared" si="10"/>
        <v>0</v>
      </c>
      <c r="AS651">
        <v>1</v>
      </c>
      <c r="AT651" t="s">
        <v>135</v>
      </c>
      <c r="AU651">
        <v>44</v>
      </c>
    </row>
    <row r="652" spans="1:47">
      <c r="A652" t="s">
        <v>2461</v>
      </c>
      <c r="C652">
        <v>310</v>
      </c>
      <c r="D652" t="s">
        <v>2462</v>
      </c>
      <c r="E652">
        <v>101</v>
      </c>
      <c r="F652" t="s">
        <v>2463</v>
      </c>
      <c r="G652" t="s">
        <v>219</v>
      </c>
      <c r="H652" t="s">
        <v>220</v>
      </c>
      <c r="I652" t="s">
        <v>2464</v>
      </c>
      <c r="J652">
        <v>0.10897999999999999</v>
      </c>
      <c r="K652">
        <v>0</v>
      </c>
      <c r="L652">
        <v>0</v>
      </c>
      <c r="M652">
        <v>1</v>
      </c>
      <c r="N652">
        <v>1</v>
      </c>
      <c r="O652" t="s">
        <v>659</v>
      </c>
      <c r="P652">
        <v>1</v>
      </c>
      <c r="Q652">
        <v>1</v>
      </c>
      <c r="R652">
        <v>7000</v>
      </c>
      <c r="S652" t="s">
        <v>223</v>
      </c>
      <c r="T652">
        <v>0</v>
      </c>
      <c r="U652" t="s">
        <v>2461</v>
      </c>
      <c r="V652" t="s">
        <v>933</v>
      </c>
      <c r="W652" t="s">
        <v>659</v>
      </c>
      <c r="X652" t="s">
        <v>659</v>
      </c>
      <c r="Y652">
        <v>7000</v>
      </c>
      <c r="AB652">
        <v>0</v>
      </c>
      <c r="AC652">
        <v>0</v>
      </c>
      <c r="AD652">
        <v>3</v>
      </c>
      <c r="AE652">
        <v>1078</v>
      </c>
      <c r="AF652">
        <v>1</v>
      </c>
      <c r="AQ652">
        <v>1</v>
      </c>
      <c r="AR652">
        <f t="shared" si="10"/>
        <v>0</v>
      </c>
      <c r="AS652">
        <v>1</v>
      </c>
      <c r="AT652" t="s">
        <v>135</v>
      </c>
      <c r="AU652">
        <v>44</v>
      </c>
    </row>
    <row r="653" spans="1:47">
      <c r="A653" t="s">
        <v>2465</v>
      </c>
      <c r="C653">
        <v>310</v>
      </c>
      <c r="D653" t="s">
        <v>2466</v>
      </c>
      <c r="E653">
        <v>132</v>
      </c>
      <c r="F653" t="s">
        <v>2467</v>
      </c>
      <c r="G653" t="s">
        <v>219</v>
      </c>
      <c r="H653" t="s">
        <v>260</v>
      </c>
      <c r="I653" t="s">
        <v>2468</v>
      </c>
      <c r="J653">
        <v>5.765E-2</v>
      </c>
      <c r="K653">
        <v>0</v>
      </c>
      <c r="L653">
        <v>0</v>
      </c>
      <c r="M653">
        <v>0</v>
      </c>
      <c r="N653">
        <v>0</v>
      </c>
      <c r="P653">
        <v>0</v>
      </c>
      <c r="Q653">
        <v>0</v>
      </c>
      <c r="R653">
        <v>0</v>
      </c>
      <c r="S653" t="s">
        <v>223</v>
      </c>
      <c r="T653">
        <v>0</v>
      </c>
      <c r="U653" t="s">
        <v>2465</v>
      </c>
      <c r="Y653">
        <v>0</v>
      </c>
      <c r="AB653">
        <v>0</v>
      </c>
      <c r="AC653">
        <v>0</v>
      </c>
      <c r="AD653">
        <v>0</v>
      </c>
      <c r="AE653">
        <v>0</v>
      </c>
      <c r="AF653">
        <v>0</v>
      </c>
      <c r="AQ653">
        <v>1</v>
      </c>
      <c r="AR653">
        <f t="shared" si="10"/>
        <v>0</v>
      </c>
      <c r="AS653">
        <v>1</v>
      </c>
      <c r="AT653" t="s">
        <v>135</v>
      </c>
      <c r="AU653">
        <v>44</v>
      </c>
    </row>
    <row r="654" spans="1:47">
      <c r="A654" t="s">
        <v>2469</v>
      </c>
      <c r="C654">
        <v>310</v>
      </c>
      <c r="D654" t="s">
        <v>2470</v>
      </c>
      <c r="E654">
        <v>101</v>
      </c>
      <c r="F654" t="s">
        <v>2471</v>
      </c>
      <c r="G654" t="s">
        <v>219</v>
      </c>
      <c r="H654" t="s">
        <v>220</v>
      </c>
      <c r="I654" t="s">
        <v>2472</v>
      </c>
      <c r="J654">
        <v>0.21854999999999999</v>
      </c>
      <c r="K654">
        <v>1</v>
      </c>
      <c r="L654">
        <v>1</v>
      </c>
      <c r="M654">
        <v>1</v>
      </c>
      <c r="N654">
        <v>1</v>
      </c>
      <c r="O654" t="s">
        <v>225</v>
      </c>
      <c r="P654">
        <v>0</v>
      </c>
      <c r="Q654">
        <v>1</v>
      </c>
      <c r="R654">
        <v>10100</v>
      </c>
      <c r="S654" t="s">
        <v>223</v>
      </c>
      <c r="T654">
        <v>10100</v>
      </c>
      <c r="U654" t="s">
        <v>2469</v>
      </c>
      <c r="V654" t="s">
        <v>413</v>
      </c>
      <c r="W654" t="s">
        <v>225</v>
      </c>
      <c r="X654" t="s">
        <v>225</v>
      </c>
      <c r="Y654">
        <v>10100</v>
      </c>
      <c r="AB654">
        <v>1</v>
      </c>
      <c r="AC654">
        <v>1</v>
      </c>
      <c r="AD654">
        <v>3</v>
      </c>
      <c r="AE654">
        <v>1196</v>
      </c>
      <c r="AF654">
        <v>1</v>
      </c>
      <c r="AQ654">
        <v>1</v>
      </c>
      <c r="AR654">
        <f t="shared" si="10"/>
        <v>9.68</v>
      </c>
      <c r="AS654">
        <v>1</v>
      </c>
      <c r="AT654" t="s">
        <v>137</v>
      </c>
      <c r="AU654">
        <v>46</v>
      </c>
    </row>
    <row r="655" spans="1:47">
      <c r="A655" t="s">
        <v>2368</v>
      </c>
      <c r="C655">
        <v>310</v>
      </c>
      <c r="D655" t="s">
        <v>2369</v>
      </c>
      <c r="E655">
        <v>106</v>
      </c>
      <c r="F655" t="s">
        <v>2370</v>
      </c>
      <c r="G655" t="s">
        <v>219</v>
      </c>
      <c r="H655" t="s">
        <v>355</v>
      </c>
      <c r="I655" t="s">
        <v>2371</v>
      </c>
      <c r="J655">
        <v>5.3519999999999998E-2</v>
      </c>
      <c r="K655">
        <v>0</v>
      </c>
      <c r="L655">
        <v>0</v>
      </c>
      <c r="M655">
        <v>0</v>
      </c>
      <c r="N655">
        <v>0</v>
      </c>
      <c r="P655">
        <v>0</v>
      </c>
      <c r="Q655">
        <v>0</v>
      </c>
      <c r="R655">
        <v>0</v>
      </c>
      <c r="S655" t="s">
        <v>243</v>
      </c>
      <c r="T655">
        <v>0</v>
      </c>
      <c r="U655" t="s">
        <v>2368</v>
      </c>
      <c r="Y655">
        <v>0</v>
      </c>
      <c r="AB655">
        <v>0</v>
      </c>
      <c r="AC655">
        <v>0</v>
      </c>
      <c r="AD655">
        <v>0</v>
      </c>
      <c r="AE655">
        <v>0</v>
      </c>
      <c r="AF655">
        <v>0</v>
      </c>
      <c r="AQ655">
        <v>1</v>
      </c>
      <c r="AR655">
        <f t="shared" si="10"/>
        <v>0</v>
      </c>
      <c r="AS655">
        <v>1</v>
      </c>
      <c r="AT655" t="s">
        <v>135</v>
      </c>
      <c r="AU655">
        <v>44</v>
      </c>
    </row>
    <row r="656" spans="1:47">
      <c r="A656" t="s">
        <v>2473</v>
      </c>
      <c r="C656">
        <v>310</v>
      </c>
      <c r="D656" t="s">
        <v>2474</v>
      </c>
      <c r="E656">
        <v>101</v>
      </c>
      <c r="F656" t="s">
        <v>2475</v>
      </c>
      <c r="G656" t="s">
        <v>219</v>
      </c>
      <c r="H656" t="s">
        <v>220</v>
      </c>
      <c r="I656" t="s">
        <v>2476</v>
      </c>
      <c r="J656">
        <v>0.11799</v>
      </c>
      <c r="K656">
        <v>0</v>
      </c>
      <c r="L656">
        <v>0</v>
      </c>
      <c r="M656">
        <v>1</v>
      </c>
      <c r="N656">
        <v>1</v>
      </c>
      <c r="O656" t="s">
        <v>659</v>
      </c>
      <c r="P656">
        <v>1</v>
      </c>
      <c r="Q656">
        <v>1</v>
      </c>
      <c r="R656">
        <v>800</v>
      </c>
      <c r="S656" t="s">
        <v>223</v>
      </c>
      <c r="T656">
        <v>0</v>
      </c>
      <c r="U656" t="s">
        <v>2473</v>
      </c>
      <c r="V656" t="s">
        <v>927</v>
      </c>
      <c r="W656" t="s">
        <v>659</v>
      </c>
      <c r="X656" t="s">
        <v>659</v>
      </c>
      <c r="Y656">
        <v>800</v>
      </c>
      <c r="AB656">
        <v>0</v>
      </c>
      <c r="AC656">
        <v>0</v>
      </c>
      <c r="AD656">
        <v>2</v>
      </c>
      <c r="AE656">
        <v>1176</v>
      </c>
      <c r="AF656">
        <v>1</v>
      </c>
      <c r="AQ656">
        <v>1</v>
      </c>
      <c r="AR656">
        <f t="shared" si="10"/>
        <v>0</v>
      </c>
      <c r="AS656">
        <v>1</v>
      </c>
      <c r="AT656" t="s">
        <v>135</v>
      </c>
      <c r="AU656">
        <v>44</v>
      </c>
    </row>
    <row r="657" spans="1:47">
      <c r="A657" t="s">
        <v>2477</v>
      </c>
      <c r="C657">
        <v>310</v>
      </c>
      <c r="D657" t="s">
        <v>2478</v>
      </c>
      <c r="E657">
        <v>101</v>
      </c>
      <c r="F657" t="s">
        <v>2479</v>
      </c>
      <c r="G657" t="s">
        <v>324</v>
      </c>
      <c r="H657" t="s">
        <v>220</v>
      </c>
      <c r="I657" t="s">
        <v>2480</v>
      </c>
      <c r="J657">
        <v>0.55972999999999995</v>
      </c>
      <c r="K657">
        <v>1</v>
      </c>
      <c r="L657">
        <v>1</v>
      </c>
      <c r="M657">
        <v>1</v>
      </c>
      <c r="N657">
        <v>1</v>
      </c>
      <c r="O657" t="s">
        <v>225</v>
      </c>
      <c r="P657">
        <v>0</v>
      </c>
      <c r="Q657">
        <v>1</v>
      </c>
      <c r="R657">
        <v>9300</v>
      </c>
      <c r="S657" t="s">
        <v>223</v>
      </c>
      <c r="T657">
        <v>9300</v>
      </c>
      <c r="U657" t="s">
        <v>2477</v>
      </c>
      <c r="V657" t="s">
        <v>455</v>
      </c>
      <c r="W657" t="s">
        <v>225</v>
      </c>
      <c r="X657" t="s">
        <v>225</v>
      </c>
      <c r="Y657">
        <v>9300</v>
      </c>
      <c r="AB657">
        <v>1</v>
      </c>
      <c r="AC657">
        <v>1</v>
      </c>
      <c r="AD657">
        <v>3</v>
      </c>
      <c r="AE657">
        <v>1146</v>
      </c>
      <c r="AF657">
        <v>1</v>
      </c>
      <c r="AQ657">
        <v>1</v>
      </c>
      <c r="AR657">
        <f t="shared" si="10"/>
        <v>9.68</v>
      </c>
      <c r="AS657">
        <v>1</v>
      </c>
      <c r="AT657" t="s">
        <v>137</v>
      </c>
      <c r="AU657">
        <v>46</v>
      </c>
    </row>
    <row r="658" spans="1:47">
      <c r="A658" t="s">
        <v>2481</v>
      </c>
      <c r="C658">
        <v>310</v>
      </c>
      <c r="D658" t="s">
        <v>2482</v>
      </c>
      <c r="E658">
        <v>101</v>
      </c>
      <c r="F658" t="s">
        <v>2483</v>
      </c>
      <c r="H658" t="s">
        <v>220</v>
      </c>
      <c r="I658" t="s">
        <v>2484</v>
      </c>
      <c r="J658">
        <v>0.14621000000000001</v>
      </c>
      <c r="K658">
        <v>0</v>
      </c>
      <c r="L658">
        <v>0</v>
      </c>
      <c r="M658">
        <v>1</v>
      </c>
      <c r="N658">
        <v>1</v>
      </c>
      <c r="O658" t="s">
        <v>659</v>
      </c>
      <c r="P658">
        <v>1</v>
      </c>
      <c r="Q658">
        <v>1</v>
      </c>
      <c r="R658">
        <v>900</v>
      </c>
      <c r="S658" t="s">
        <v>223</v>
      </c>
      <c r="T658">
        <v>0</v>
      </c>
      <c r="U658" t="s">
        <v>2481</v>
      </c>
      <c r="V658" t="s">
        <v>893</v>
      </c>
      <c r="W658" t="s">
        <v>659</v>
      </c>
      <c r="X658" t="s">
        <v>659</v>
      </c>
      <c r="Y658">
        <v>900</v>
      </c>
      <c r="AB658">
        <v>0</v>
      </c>
      <c r="AC658">
        <v>0</v>
      </c>
      <c r="AD658">
        <v>2</v>
      </c>
      <c r="AE658">
        <v>730</v>
      </c>
      <c r="AF658">
        <v>1</v>
      </c>
      <c r="AQ658">
        <v>1</v>
      </c>
      <c r="AR658">
        <f t="shared" si="10"/>
        <v>0</v>
      </c>
      <c r="AS658">
        <v>1</v>
      </c>
      <c r="AT658" t="s">
        <v>135</v>
      </c>
      <c r="AU658">
        <v>44</v>
      </c>
    </row>
    <row r="659" spans="1:47">
      <c r="A659" t="s">
        <v>2485</v>
      </c>
      <c r="C659">
        <v>310</v>
      </c>
      <c r="D659" t="s">
        <v>2486</v>
      </c>
      <c r="E659">
        <v>101</v>
      </c>
      <c r="F659" t="s">
        <v>2487</v>
      </c>
      <c r="G659" t="s">
        <v>219</v>
      </c>
      <c r="H659" t="s">
        <v>220</v>
      </c>
      <c r="I659" t="s">
        <v>2488</v>
      </c>
      <c r="J659">
        <v>0.12844</v>
      </c>
      <c r="K659">
        <v>0</v>
      </c>
      <c r="L659">
        <v>0</v>
      </c>
      <c r="M659">
        <v>1</v>
      </c>
      <c r="N659">
        <v>1</v>
      </c>
      <c r="O659" t="s">
        <v>659</v>
      </c>
      <c r="P659">
        <v>1</v>
      </c>
      <c r="Q659">
        <v>1</v>
      </c>
      <c r="R659">
        <v>4100</v>
      </c>
      <c r="S659" t="s">
        <v>223</v>
      </c>
      <c r="T659">
        <v>0</v>
      </c>
      <c r="U659" t="s">
        <v>2485</v>
      </c>
      <c r="V659" t="s">
        <v>927</v>
      </c>
      <c r="W659" t="s">
        <v>659</v>
      </c>
      <c r="X659" t="s">
        <v>659</v>
      </c>
      <c r="Y659">
        <v>4100</v>
      </c>
      <c r="AB659">
        <v>0</v>
      </c>
      <c r="AC659">
        <v>0</v>
      </c>
      <c r="AD659">
        <v>3</v>
      </c>
      <c r="AE659">
        <v>1000</v>
      </c>
      <c r="AF659">
        <v>1</v>
      </c>
      <c r="AQ659">
        <v>1</v>
      </c>
      <c r="AR659">
        <f t="shared" si="10"/>
        <v>0</v>
      </c>
      <c r="AS659">
        <v>1</v>
      </c>
      <c r="AT659" t="s">
        <v>135</v>
      </c>
      <c r="AU659">
        <v>44</v>
      </c>
    </row>
    <row r="660" spans="1:47">
      <c r="A660" t="s">
        <v>2489</v>
      </c>
      <c r="C660">
        <v>310</v>
      </c>
      <c r="D660" t="s">
        <v>2490</v>
      </c>
      <c r="E660">
        <v>101</v>
      </c>
      <c r="F660" t="s">
        <v>2383</v>
      </c>
      <c r="G660" t="s">
        <v>219</v>
      </c>
      <c r="H660" t="s">
        <v>220</v>
      </c>
      <c r="I660" t="s">
        <v>2491</v>
      </c>
      <c r="J660">
        <v>0.23898</v>
      </c>
      <c r="K660">
        <v>1</v>
      </c>
      <c r="L660">
        <v>1</v>
      </c>
      <c r="M660">
        <v>1</v>
      </c>
      <c r="N660">
        <v>1</v>
      </c>
      <c r="O660" t="s">
        <v>225</v>
      </c>
      <c r="P660">
        <v>0</v>
      </c>
      <c r="Q660">
        <v>1</v>
      </c>
      <c r="R660">
        <v>6600</v>
      </c>
      <c r="S660" t="s">
        <v>223</v>
      </c>
      <c r="T660">
        <v>6600</v>
      </c>
      <c r="U660" t="s">
        <v>2489</v>
      </c>
      <c r="V660" t="s">
        <v>455</v>
      </c>
      <c r="W660" t="s">
        <v>225</v>
      </c>
      <c r="X660" t="s">
        <v>225</v>
      </c>
      <c r="Y660">
        <v>6600</v>
      </c>
      <c r="AB660">
        <v>1</v>
      </c>
      <c r="AC660">
        <v>1</v>
      </c>
      <c r="AD660">
        <v>1</v>
      </c>
      <c r="AE660">
        <v>864</v>
      </c>
      <c r="AF660">
        <v>1</v>
      </c>
      <c r="AQ660">
        <v>1</v>
      </c>
      <c r="AR660">
        <f t="shared" si="10"/>
        <v>9.68</v>
      </c>
      <c r="AS660">
        <v>1</v>
      </c>
      <c r="AT660" t="s">
        <v>137</v>
      </c>
      <c r="AU660">
        <v>46</v>
      </c>
    </row>
    <row r="661" spans="1:47">
      <c r="A661" t="s">
        <v>2492</v>
      </c>
      <c r="C661">
        <v>310</v>
      </c>
      <c r="D661" t="s">
        <v>2259</v>
      </c>
      <c r="E661">
        <v>903</v>
      </c>
      <c r="F661" t="s">
        <v>821</v>
      </c>
      <c r="G661" t="s">
        <v>219</v>
      </c>
      <c r="H661" t="s">
        <v>822</v>
      </c>
      <c r="I661" t="s">
        <v>2493</v>
      </c>
      <c r="J661">
        <v>0.10437</v>
      </c>
      <c r="K661">
        <v>0</v>
      </c>
      <c r="L661">
        <v>0</v>
      </c>
      <c r="M661">
        <v>0</v>
      </c>
      <c r="N661">
        <v>0</v>
      </c>
      <c r="P661">
        <v>0</v>
      </c>
      <c r="Q661">
        <v>0</v>
      </c>
      <c r="R661">
        <v>0</v>
      </c>
      <c r="S661" t="s">
        <v>223</v>
      </c>
      <c r="T661">
        <v>0</v>
      </c>
      <c r="U661" t="s">
        <v>2492</v>
      </c>
      <c r="Y661">
        <v>0</v>
      </c>
      <c r="AB661">
        <v>0</v>
      </c>
      <c r="AC661">
        <v>0</v>
      </c>
      <c r="AD661">
        <v>0</v>
      </c>
      <c r="AE661">
        <v>0</v>
      </c>
      <c r="AF661">
        <v>0</v>
      </c>
      <c r="AQ661">
        <v>3</v>
      </c>
      <c r="AR661">
        <f t="shared" si="10"/>
        <v>0</v>
      </c>
      <c r="AS661">
        <v>1</v>
      </c>
      <c r="AT661" t="s">
        <v>135</v>
      </c>
      <c r="AU661">
        <v>44</v>
      </c>
    </row>
    <row r="662" spans="1:47">
      <c r="A662" t="s">
        <v>2494</v>
      </c>
      <c r="C662">
        <v>310</v>
      </c>
      <c r="D662" t="s">
        <v>2495</v>
      </c>
      <c r="E662">
        <v>101</v>
      </c>
      <c r="F662" t="s">
        <v>2438</v>
      </c>
      <c r="G662" t="s">
        <v>219</v>
      </c>
      <c r="H662" t="s">
        <v>220</v>
      </c>
      <c r="I662" t="s">
        <v>2496</v>
      </c>
      <c r="J662">
        <v>9.4560000000000005E-2</v>
      </c>
      <c r="K662">
        <v>0</v>
      </c>
      <c r="L662">
        <v>0</v>
      </c>
      <c r="M662">
        <v>1</v>
      </c>
      <c r="N662">
        <v>1</v>
      </c>
      <c r="O662" t="s">
        <v>659</v>
      </c>
      <c r="P662">
        <v>1</v>
      </c>
      <c r="Q662">
        <v>1</v>
      </c>
      <c r="R662">
        <v>8500</v>
      </c>
      <c r="S662" t="s">
        <v>223</v>
      </c>
      <c r="T662">
        <v>0</v>
      </c>
      <c r="U662" t="s">
        <v>2494</v>
      </c>
      <c r="V662" t="s">
        <v>933</v>
      </c>
      <c r="W662" t="s">
        <v>659</v>
      </c>
      <c r="X662" t="s">
        <v>659</v>
      </c>
      <c r="Y662">
        <v>8500</v>
      </c>
      <c r="AB662">
        <v>0</v>
      </c>
      <c r="AC662">
        <v>0</v>
      </c>
      <c r="AD662">
        <v>3</v>
      </c>
      <c r="AE662">
        <v>1120</v>
      </c>
      <c r="AF662">
        <v>1</v>
      </c>
      <c r="AQ662">
        <v>1</v>
      </c>
      <c r="AR662">
        <f t="shared" si="10"/>
        <v>0</v>
      </c>
      <c r="AS662">
        <v>1</v>
      </c>
      <c r="AT662" t="s">
        <v>135</v>
      </c>
      <c r="AU662">
        <v>44</v>
      </c>
    </row>
    <row r="663" spans="1:47">
      <c r="A663" t="s">
        <v>2497</v>
      </c>
      <c r="B663" t="s">
        <v>293</v>
      </c>
      <c r="C663">
        <v>310</v>
      </c>
      <c r="D663" t="s">
        <v>1879</v>
      </c>
      <c r="E663">
        <v>0</v>
      </c>
      <c r="J663">
        <v>0.31844</v>
      </c>
      <c r="K663">
        <v>0</v>
      </c>
      <c r="L663">
        <v>0</v>
      </c>
      <c r="M663">
        <v>0</v>
      </c>
      <c r="N663">
        <v>0</v>
      </c>
      <c r="P663">
        <v>0</v>
      </c>
      <c r="Q663">
        <v>0</v>
      </c>
      <c r="R663">
        <v>0</v>
      </c>
      <c r="S663" t="s">
        <v>296</v>
      </c>
      <c r="T663">
        <v>0</v>
      </c>
      <c r="Y663">
        <v>0</v>
      </c>
      <c r="AB663">
        <v>0</v>
      </c>
      <c r="AC663">
        <v>0</v>
      </c>
      <c r="AD663">
        <v>0</v>
      </c>
      <c r="AE663">
        <v>0</v>
      </c>
      <c r="AF663">
        <v>0</v>
      </c>
      <c r="AG663" t="s">
        <v>845</v>
      </c>
      <c r="AQ663">
        <v>1</v>
      </c>
      <c r="AR663">
        <f t="shared" si="10"/>
        <v>0</v>
      </c>
      <c r="AS663">
        <v>1</v>
      </c>
      <c r="AT663" t="s">
        <v>137</v>
      </c>
      <c r="AU663">
        <v>46</v>
      </c>
    </row>
    <row r="664" spans="1:47">
      <c r="A664" t="s">
        <v>2368</v>
      </c>
      <c r="C664">
        <v>310</v>
      </c>
      <c r="D664" t="s">
        <v>2369</v>
      </c>
      <c r="E664">
        <v>106</v>
      </c>
      <c r="F664" t="s">
        <v>2370</v>
      </c>
      <c r="G664" t="s">
        <v>219</v>
      </c>
      <c r="H664" t="s">
        <v>355</v>
      </c>
      <c r="I664" t="s">
        <v>2371</v>
      </c>
      <c r="J664">
        <v>5.6599999999999998E-2</v>
      </c>
      <c r="K664">
        <v>0</v>
      </c>
      <c r="L664">
        <v>0</v>
      </c>
      <c r="M664">
        <v>0</v>
      </c>
      <c r="N664">
        <v>0</v>
      </c>
      <c r="P664">
        <v>0</v>
      </c>
      <c r="Q664">
        <v>0</v>
      </c>
      <c r="R664">
        <v>0</v>
      </c>
      <c r="S664" t="s">
        <v>243</v>
      </c>
      <c r="T664">
        <v>0</v>
      </c>
      <c r="U664" t="s">
        <v>2368</v>
      </c>
      <c r="Y664">
        <v>0</v>
      </c>
      <c r="AB664">
        <v>0</v>
      </c>
      <c r="AC664">
        <v>0</v>
      </c>
      <c r="AD664">
        <v>0</v>
      </c>
      <c r="AE664">
        <v>0</v>
      </c>
      <c r="AF664">
        <v>0</v>
      </c>
      <c r="AQ664">
        <v>1</v>
      </c>
      <c r="AR664">
        <f t="shared" si="10"/>
        <v>0</v>
      </c>
      <c r="AS664">
        <v>1</v>
      </c>
      <c r="AT664" t="s">
        <v>135</v>
      </c>
      <c r="AU664">
        <v>44</v>
      </c>
    </row>
    <row r="665" spans="1:47">
      <c r="A665" t="s">
        <v>2498</v>
      </c>
      <c r="C665">
        <v>310</v>
      </c>
      <c r="D665" t="s">
        <v>2499</v>
      </c>
      <c r="E665">
        <v>101</v>
      </c>
      <c r="F665" t="s">
        <v>2500</v>
      </c>
      <c r="G665" t="s">
        <v>219</v>
      </c>
      <c r="H665" t="s">
        <v>220</v>
      </c>
      <c r="I665" t="s">
        <v>2501</v>
      </c>
      <c r="J665">
        <v>0.14391999999999999</v>
      </c>
      <c r="K665">
        <v>1</v>
      </c>
      <c r="L665">
        <v>1</v>
      </c>
      <c r="M665">
        <v>1</v>
      </c>
      <c r="N665">
        <v>1</v>
      </c>
      <c r="O665" t="s">
        <v>225</v>
      </c>
      <c r="P665">
        <v>0</v>
      </c>
      <c r="Q665">
        <v>1</v>
      </c>
      <c r="R665">
        <v>0</v>
      </c>
      <c r="S665" t="s">
        <v>223</v>
      </c>
      <c r="T665">
        <v>0</v>
      </c>
      <c r="U665" t="s">
        <v>2498</v>
      </c>
      <c r="V665" t="s">
        <v>927</v>
      </c>
      <c r="W665" t="s">
        <v>659</v>
      </c>
      <c r="X665" t="s">
        <v>225</v>
      </c>
      <c r="Y665">
        <v>0</v>
      </c>
      <c r="AB665">
        <v>1</v>
      </c>
      <c r="AC665">
        <v>1</v>
      </c>
      <c r="AD665">
        <v>1</v>
      </c>
      <c r="AE665">
        <v>480</v>
      </c>
      <c r="AF665">
        <v>1</v>
      </c>
      <c r="AQ665">
        <v>1</v>
      </c>
      <c r="AR665">
        <f t="shared" si="10"/>
        <v>9.68</v>
      </c>
      <c r="AS665">
        <v>1</v>
      </c>
      <c r="AT665" t="s">
        <v>135</v>
      </c>
      <c r="AU665">
        <v>44</v>
      </c>
    </row>
    <row r="666" spans="1:47">
      <c r="A666" t="s">
        <v>2502</v>
      </c>
      <c r="C666">
        <v>310</v>
      </c>
      <c r="D666" t="s">
        <v>2503</v>
      </c>
      <c r="E666">
        <v>101</v>
      </c>
      <c r="F666" t="s">
        <v>2504</v>
      </c>
      <c r="G666" t="s">
        <v>219</v>
      </c>
      <c r="H666" t="s">
        <v>220</v>
      </c>
      <c r="I666" t="s">
        <v>2505</v>
      </c>
      <c r="J666">
        <v>0.26321</v>
      </c>
      <c r="K666">
        <v>1</v>
      </c>
      <c r="L666">
        <v>1</v>
      </c>
      <c r="M666">
        <v>1</v>
      </c>
      <c r="N666">
        <v>1</v>
      </c>
      <c r="O666" t="s">
        <v>225</v>
      </c>
      <c r="P666">
        <v>0</v>
      </c>
      <c r="Q666">
        <v>1</v>
      </c>
      <c r="R666">
        <v>17200</v>
      </c>
      <c r="S666" t="s">
        <v>223</v>
      </c>
      <c r="T666">
        <v>17200</v>
      </c>
      <c r="U666" t="s">
        <v>2502</v>
      </c>
      <c r="V666" t="s">
        <v>455</v>
      </c>
      <c r="W666" t="s">
        <v>225</v>
      </c>
      <c r="X666" t="s">
        <v>225</v>
      </c>
      <c r="Y666">
        <v>17200</v>
      </c>
      <c r="AB666">
        <v>1</v>
      </c>
      <c r="AC666">
        <v>1</v>
      </c>
      <c r="AD666">
        <v>3</v>
      </c>
      <c r="AE666">
        <v>1860</v>
      </c>
      <c r="AF666">
        <v>1</v>
      </c>
      <c r="AQ666">
        <v>1</v>
      </c>
      <c r="AR666">
        <f t="shared" si="10"/>
        <v>9.68</v>
      </c>
      <c r="AS666">
        <v>1</v>
      </c>
      <c r="AT666" t="s">
        <v>137</v>
      </c>
      <c r="AU666">
        <v>46</v>
      </c>
    </row>
    <row r="667" spans="1:47">
      <c r="A667" t="s">
        <v>2506</v>
      </c>
      <c r="C667">
        <v>310</v>
      </c>
      <c r="D667" t="s">
        <v>2507</v>
      </c>
      <c r="E667">
        <v>101</v>
      </c>
      <c r="F667" t="s">
        <v>2508</v>
      </c>
      <c r="G667" t="s">
        <v>219</v>
      </c>
      <c r="H667" t="s">
        <v>220</v>
      </c>
      <c r="I667" t="s">
        <v>2509</v>
      </c>
      <c r="J667">
        <v>0.11294</v>
      </c>
      <c r="K667">
        <v>0</v>
      </c>
      <c r="L667">
        <v>0</v>
      </c>
      <c r="M667">
        <v>1</v>
      </c>
      <c r="N667">
        <v>1</v>
      </c>
      <c r="O667" t="s">
        <v>659</v>
      </c>
      <c r="P667">
        <v>1</v>
      </c>
      <c r="Q667">
        <v>1</v>
      </c>
      <c r="R667">
        <v>1100</v>
      </c>
      <c r="S667" t="s">
        <v>223</v>
      </c>
      <c r="T667">
        <v>0</v>
      </c>
      <c r="U667" t="s">
        <v>2506</v>
      </c>
      <c r="V667" t="s">
        <v>893</v>
      </c>
      <c r="W667" t="s">
        <v>659</v>
      </c>
      <c r="X667" t="s">
        <v>659</v>
      </c>
      <c r="Y667">
        <v>1100</v>
      </c>
      <c r="AB667">
        <v>0</v>
      </c>
      <c r="AC667">
        <v>0</v>
      </c>
      <c r="AD667">
        <v>2</v>
      </c>
      <c r="AE667">
        <v>798</v>
      </c>
      <c r="AF667">
        <v>1</v>
      </c>
      <c r="AQ667">
        <v>1</v>
      </c>
      <c r="AR667">
        <f t="shared" si="10"/>
        <v>0</v>
      </c>
      <c r="AS667">
        <v>1</v>
      </c>
      <c r="AT667" t="s">
        <v>135</v>
      </c>
      <c r="AU667">
        <v>44</v>
      </c>
    </row>
    <row r="668" spans="1:47">
      <c r="A668" t="s">
        <v>2510</v>
      </c>
      <c r="C668">
        <v>310</v>
      </c>
      <c r="D668" t="s">
        <v>2511</v>
      </c>
      <c r="E668">
        <v>101</v>
      </c>
      <c r="F668" t="s">
        <v>2512</v>
      </c>
      <c r="G668" t="s">
        <v>324</v>
      </c>
      <c r="H668" t="s">
        <v>220</v>
      </c>
      <c r="I668" t="s">
        <v>2513</v>
      </c>
      <c r="J668">
        <v>0.39351999999999998</v>
      </c>
      <c r="K668">
        <v>1</v>
      </c>
      <c r="L668">
        <v>1</v>
      </c>
      <c r="M668">
        <v>1</v>
      </c>
      <c r="N668">
        <v>1</v>
      </c>
      <c r="O668" t="s">
        <v>225</v>
      </c>
      <c r="P668">
        <v>0</v>
      </c>
      <c r="Q668">
        <v>1</v>
      </c>
      <c r="R668">
        <v>0</v>
      </c>
      <c r="S668" t="s">
        <v>223</v>
      </c>
      <c r="T668">
        <v>0</v>
      </c>
      <c r="U668" t="s">
        <v>2510</v>
      </c>
      <c r="V668" t="s">
        <v>455</v>
      </c>
      <c r="W668" t="s">
        <v>225</v>
      </c>
      <c r="X668" t="s">
        <v>225</v>
      </c>
      <c r="Y668">
        <v>0</v>
      </c>
      <c r="AB668">
        <v>1</v>
      </c>
      <c r="AC668">
        <v>1</v>
      </c>
      <c r="AD668">
        <v>3</v>
      </c>
      <c r="AE668">
        <v>1328</v>
      </c>
      <c r="AF668">
        <v>1</v>
      </c>
      <c r="AQ668">
        <v>1</v>
      </c>
      <c r="AR668">
        <f t="shared" si="10"/>
        <v>9.68</v>
      </c>
      <c r="AS668">
        <v>1</v>
      </c>
      <c r="AT668" t="s">
        <v>137</v>
      </c>
      <c r="AU668">
        <v>46</v>
      </c>
    </row>
    <row r="669" spans="1:47">
      <c r="A669" t="s">
        <v>2514</v>
      </c>
      <c r="C669">
        <v>310</v>
      </c>
      <c r="D669" t="s">
        <v>2515</v>
      </c>
      <c r="E669">
        <v>101</v>
      </c>
      <c r="F669" t="s">
        <v>2455</v>
      </c>
      <c r="G669" t="s">
        <v>219</v>
      </c>
      <c r="H669" t="s">
        <v>220</v>
      </c>
      <c r="I669" t="s">
        <v>2516</v>
      </c>
      <c r="J669">
        <v>8.2189999999999999E-2</v>
      </c>
      <c r="K669">
        <v>0</v>
      </c>
      <c r="L669">
        <v>0</v>
      </c>
      <c r="M669">
        <v>1</v>
      </c>
      <c r="N669">
        <v>1</v>
      </c>
      <c r="O669" t="s">
        <v>659</v>
      </c>
      <c r="P669">
        <v>1</v>
      </c>
      <c r="Q669">
        <v>1</v>
      </c>
      <c r="R669">
        <v>500</v>
      </c>
      <c r="S669" t="s">
        <v>223</v>
      </c>
      <c r="T669">
        <v>0</v>
      </c>
      <c r="U669" t="s">
        <v>2514</v>
      </c>
      <c r="V669" t="s">
        <v>933</v>
      </c>
      <c r="W669" t="s">
        <v>659</v>
      </c>
      <c r="X669" t="s">
        <v>659</v>
      </c>
      <c r="Y669">
        <v>500</v>
      </c>
      <c r="AB669">
        <v>0</v>
      </c>
      <c r="AC669">
        <v>0</v>
      </c>
      <c r="AD669">
        <v>2</v>
      </c>
      <c r="AE669">
        <v>924</v>
      </c>
      <c r="AF669">
        <v>1</v>
      </c>
      <c r="AQ669">
        <v>1</v>
      </c>
      <c r="AR669">
        <f t="shared" si="10"/>
        <v>0</v>
      </c>
      <c r="AS669">
        <v>1</v>
      </c>
      <c r="AT669" t="s">
        <v>135</v>
      </c>
      <c r="AU669">
        <v>44</v>
      </c>
    </row>
    <row r="670" spans="1:47">
      <c r="A670" t="s">
        <v>2517</v>
      </c>
      <c r="C670">
        <v>310</v>
      </c>
      <c r="D670" t="s">
        <v>2259</v>
      </c>
      <c r="E670">
        <v>132</v>
      </c>
      <c r="F670" t="s">
        <v>2518</v>
      </c>
      <c r="G670" t="s">
        <v>219</v>
      </c>
      <c r="H670" t="s">
        <v>260</v>
      </c>
      <c r="I670" t="s">
        <v>2519</v>
      </c>
      <c r="J670">
        <v>3.9039999999999998E-2</v>
      </c>
      <c r="K670">
        <v>0</v>
      </c>
      <c r="L670">
        <v>0</v>
      </c>
      <c r="M670">
        <v>0</v>
      </c>
      <c r="N670">
        <v>0</v>
      </c>
      <c r="P670">
        <v>0</v>
      </c>
      <c r="Q670">
        <v>0</v>
      </c>
      <c r="R670">
        <v>0</v>
      </c>
      <c r="S670" t="s">
        <v>223</v>
      </c>
      <c r="T670">
        <v>0</v>
      </c>
      <c r="U670" t="s">
        <v>2517</v>
      </c>
      <c r="Y670">
        <v>0</v>
      </c>
      <c r="AB670">
        <v>0</v>
      </c>
      <c r="AC670">
        <v>0</v>
      </c>
      <c r="AD670">
        <v>0</v>
      </c>
      <c r="AE670">
        <v>0</v>
      </c>
      <c r="AF670">
        <v>0</v>
      </c>
      <c r="AQ670">
        <v>1</v>
      </c>
      <c r="AR670">
        <f t="shared" si="10"/>
        <v>0</v>
      </c>
      <c r="AS670">
        <v>1</v>
      </c>
      <c r="AT670" t="s">
        <v>135</v>
      </c>
      <c r="AU670">
        <v>44</v>
      </c>
    </row>
    <row r="671" spans="1:47">
      <c r="A671" t="s">
        <v>2520</v>
      </c>
      <c r="C671">
        <v>310</v>
      </c>
      <c r="D671" t="s">
        <v>2521</v>
      </c>
      <c r="E671">
        <v>101</v>
      </c>
      <c r="F671" t="s">
        <v>2522</v>
      </c>
      <c r="G671" t="s">
        <v>219</v>
      </c>
      <c r="H671" t="s">
        <v>220</v>
      </c>
      <c r="I671" t="s">
        <v>2523</v>
      </c>
      <c r="J671">
        <v>0.63775000000000004</v>
      </c>
      <c r="K671">
        <v>0</v>
      </c>
      <c r="L671">
        <v>1</v>
      </c>
      <c r="M671">
        <v>0</v>
      </c>
      <c r="N671">
        <v>1</v>
      </c>
      <c r="P671">
        <v>0</v>
      </c>
      <c r="Q671">
        <v>0</v>
      </c>
      <c r="R671">
        <v>0</v>
      </c>
      <c r="S671" t="s">
        <v>223</v>
      </c>
      <c r="T671">
        <v>0</v>
      </c>
      <c r="U671" t="s">
        <v>2520</v>
      </c>
      <c r="V671" t="s">
        <v>413</v>
      </c>
      <c r="W671" t="s">
        <v>225</v>
      </c>
      <c r="X671" t="s">
        <v>225</v>
      </c>
      <c r="Y671">
        <v>0</v>
      </c>
      <c r="AB671">
        <v>0</v>
      </c>
      <c r="AC671">
        <v>1</v>
      </c>
      <c r="AD671">
        <v>3</v>
      </c>
      <c r="AE671">
        <v>1387</v>
      </c>
      <c r="AF671">
        <v>1.75</v>
      </c>
      <c r="AQ671">
        <v>2</v>
      </c>
      <c r="AR671">
        <f t="shared" si="10"/>
        <v>0</v>
      </c>
      <c r="AS671">
        <v>1</v>
      </c>
      <c r="AT671" t="s">
        <v>137</v>
      </c>
      <c r="AU671">
        <v>46</v>
      </c>
    </row>
    <row r="672" spans="1:47">
      <c r="A672" t="s">
        <v>2524</v>
      </c>
      <c r="C672">
        <v>310</v>
      </c>
      <c r="D672" t="s">
        <v>2525</v>
      </c>
      <c r="E672">
        <v>101</v>
      </c>
      <c r="F672" t="s">
        <v>2526</v>
      </c>
      <c r="G672" t="s">
        <v>219</v>
      </c>
      <c r="H672" t="s">
        <v>220</v>
      </c>
      <c r="I672" t="s">
        <v>2527</v>
      </c>
      <c r="J672">
        <v>0.24063000000000001</v>
      </c>
      <c r="K672">
        <v>1</v>
      </c>
      <c r="L672">
        <v>1</v>
      </c>
      <c r="M672">
        <v>1</v>
      </c>
      <c r="N672">
        <v>1</v>
      </c>
      <c r="O672" t="s">
        <v>225</v>
      </c>
      <c r="P672">
        <v>0</v>
      </c>
      <c r="Q672">
        <v>1</v>
      </c>
      <c r="R672">
        <v>11300</v>
      </c>
      <c r="S672" t="s">
        <v>223</v>
      </c>
      <c r="T672">
        <v>11300</v>
      </c>
      <c r="U672" t="s">
        <v>2524</v>
      </c>
      <c r="V672" t="s">
        <v>413</v>
      </c>
      <c r="W672" t="s">
        <v>225</v>
      </c>
      <c r="X672" t="s">
        <v>225</v>
      </c>
      <c r="Y672">
        <v>11300</v>
      </c>
      <c r="AB672">
        <v>1</v>
      </c>
      <c r="AC672">
        <v>1</v>
      </c>
      <c r="AD672">
        <v>3</v>
      </c>
      <c r="AE672">
        <v>1848</v>
      </c>
      <c r="AF672">
        <v>1</v>
      </c>
      <c r="AQ672">
        <v>1</v>
      </c>
      <c r="AR672">
        <f t="shared" si="10"/>
        <v>9.68</v>
      </c>
      <c r="AS672">
        <v>1</v>
      </c>
      <c r="AT672" t="s">
        <v>137</v>
      </c>
      <c r="AU672">
        <v>46</v>
      </c>
    </row>
    <row r="673" spans="1:47">
      <c r="A673" t="s">
        <v>2528</v>
      </c>
      <c r="C673">
        <v>310</v>
      </c>
      <c r="D673" t="s">
        <v>2529</v>
      </c>
      <c r="E673">
        <v>101</v>
      </c>
      <c r="F673" t="s">
        <v>2530</v>
      </c>
      <c r="G673" t="s">
        <v>219</v>
      </c>
      <c r="H673" t="s">
        <v>220</v>
      </c>
      <c r="I673" t="s">
        <v>2531</v>
      </c>
      <c r="J673">
        <v>9.8409999999999997E-2</v>
      </c>
      <c r="K673">
        <v>0</v>
      </c>
      <c r="L673">
        <v>0</v>
      </c>
      <c r="M673">
        <v>1</v>
      </c>
      <c r="N673">
        <v>1</v>
      </c>
      <c r="O673" t="s">
        <v>659</v>
      </c>
      <c r="P673">
        <v>1</v>
      </c>
      <c r="Q673">
        <v>1</v>
      </c>
      <c r="R673">
        <v>300</v>
      </c>
      <c r="S673" t="s">
        <v>223</v>
      </c>
      <c r="T673">
        <v>0</v>
      </c>
      <c r="U673" t="s">
        <v>2528</v>
      </c>
      <c r="V673" t="s">
        <v>893</v>
      </c>
      <c r="W673" t="s">
        <v>659</v>
      </c>
      <c r="X673" t="s">
        <v>659</v>
      </c>
      <c r="Y673">
        <v>300</v>
      </c>
      <c r="AB673">
        <v>0</v>
      </c>
      <c r="AC673">
        <v>0</v>
      </c>
      <c r="AD673">
        <v>2</v>
      </c>
      <c r="AE673">
        <v>688</v>
      </c>
      <c r="AF673">
        <v>1</v>
      </c>
      <c r="AQ673">
        <v>1</v>
      </c>
      <c r="AR673">
        <f t="shared" si="10"/>
        <v>0</v>
      </c>
      <c r="AS673">
        <v>1</v>
      </c>
      <c r="AT673" t="s">
        <v>135</v>
      </c>
      <c r="AU673">
        <v>44</v>
      </c>
    </row>
    <row r="674" spans="1:47">
      <c r="A674" t="s">
        <v>2532</v>
      </c>
      <c r="C674">
        <v>310</v>
      </c>
      <c r="D674" t="s">
        <v>2533</v>
      </c>
      <c r="E674">
        <v>101</v>
      </c>
      <c r="F674" t="s">
        <v>2534</v>
      </c>
      <c r="G674" t="s">
        <v>219</v>
      </c>
      <c r="H674" t="s">
        <v>220</v>
      </c>
      <c r="I674" t="s">
        <v>2535</v>
      </c>
      <c r="J674">
        <v>0.11988</v>
      </c>
      <c r="K674">
        <v>0</v>
      </c>
      <c r="L674">
        <v>0</v>
      </c>
      <c r="M674">
        <v>1</v>
      </c>
      <c r="N674">
        <v>1</v>
      </c>
      <c r="O674" t="s">
        <v>659</v>
      </c>
      <c r="P674">
        <v>1</v>
      </c>
      <c r="Q674">
        <v>1</v>
      </c>
      <c r="R674">
        <v>1000</v>
      </c>
      <c r="S674" t="s">
        <v>223</v>
      </c>
      <c r="T674">
        <v>0</v>
      </c>
      <c r="U674" t="s">
        <v>2532</v>
      </c>
      <c r="V674" t="s">
        <v>893</v>
      </c>
      <c r="W674" t="s">
        <v>659</v>
      </c>
      <c r="X674" t="s">
        <v>659</v>
      </c>
      <c r="Y674">
        <v>1000</v>
      </c>
      <c r="AB674">
        <v>0</v>
      </c>
      <c r="AC674">
        <v>0</v>
      </c>
      <c r="AD674">
        <v>2</v>
      </c>
      <c r="AE674">
        <v>692</v>
      </c>
      <c r="AF674">
        <v>1</v>
      </c>
      <c r="AQ674">
        <v>1</v>
      </c>
      <c r="AR674">
        <f t="shared" si="10"/>
        <v>0</v>
      </c>
      <c r="AS674">
        <v>1</v>
      </c>
      <c r="AT674" t="s">
        <v>135</v>
      </c>
      <c r="AU674">
        <v>44</v>
      </c>
    </row>
    <row r="675" spans="1:47">
      <c r="A675" t="s">
        <v>2536</v>
      </c>
      <c r="C675">
        <v>310</v>
      </c>
      <c r="D675" t="s">
        <v>2537</v>
      </c>
      <c r="E675">
        <v>101</v>
      </c>
      <c r="F675" t="s">
        <v>2538</v>
      </c>
      <c r="G675" t="s">
        <v>219</v>
      </c>
      <c r="H675" t="s">
        <v>220</v>
      </c>
      <c r="I675" t="s">
        <v>2539</v>
      </c>
      <c r="J675">
        <v>0.12637000000000001</v>
      </c>
      <c r="K675">
        <v>0</v>
      </c>
      <c r="L675">
        <v>0</v>
      </c>
      <c r="M675">
        <v>1</v>
      </c>
      <c r="N675">
        <v>1</v>
      </c>
      <c r="O675" t="s">
        <v>659</v>
      </c>
      <c r="P675">
        <v>1</v>
      </c>
      <c r="Q675">
        <v>1</v>
      </c>
      <c r="R675">
        <v>4800</v>
      </c>
      <c r="S675" t="s">
        <v>223</v>
      </c>
      <c r="T675">
        <v>0</v>
      </c>
      <c r="U675" t="s">
        <v>2536</v>
      </c>
      <c r="V675" t="s">
        <v>893</v>
      </c>
      <c r="W675" t="s">
        <v>659</v>
      </c>
      <c r="X675" t="s">
        <v>659</v>
      </c>
      <c r="Y675">
        <v>4800</v>
      </c>
      <c r="AB675">
        <v>0</v>
      </c>
      <c r="AC675">
        <v>0</v>
      </c>
      <c r="AD675">
        <v>3</v>
      </c>
      <c r="AE675">
        <v>1652</v>
      </c>
      <c r="AF675">
        <v>1.5</v>
      </c>
      <c r="AQ675">
        <v>1</v>
      </c>
      <c r="AR675">
        <f t="shared" si="10"/>
        <v>0</v>
      </c>
      <c r="AS675">
        <v>1</v>
      </c>
      <c r="AT675" t="s">
        <v>135</v>
      </c>
      <c r="AU675">
        <v>44</v>
      </c>
    </row>
    <row r="676" spans="1:47">
      <c r="A676" t="s">
        <v>2540</v>
      </c>
      <c r="C676">
        <v>310</v>
      </c>
      <c r="D676" t="s">
        <v>2541</v>
      </c>
      <c r="E676">
        <v>132</v>
      </c>
      <c r="F676" t="s">
        <v>2542</v>
      </c>
      <c r="G676" t="s">
        <v>219</v>
      </c>
      <c r="H676" t="s">
        <v>260</v>
      </c>
      <c r="I676" t="s">
        <v>2543</v>
      </c>
      <c r="J676">
        <v>9.6920000000000006E-2</v>
      </c>
      <c r="K676">
        <v>0</v>
      </c>
      <c r="L676">
        <v>0</v>
      </c>
      <c r="M676">
        <v>0</v>
      </c>
      <c r="N676">
        <v>0</v>
      </c>
      <c r="P676">
        <v>0</v>
      </c>
      <c r="Q676">
        <v>0</v>
      </c>
      <c r="R676">
        <v>0</v>
      </c>
      <c r="S676" t="s">
        <v>223</v>
      </c>
      <c r="T676">
        <v>0</v>
      </c>
      <c r="U676" t="s">
        <v>2540</v>
      </c>
      <c r="Y676">
        <v>0</v>
      </c>
      <c r="AB676">
        <v>0</v>
      </c>
      <c r="AC676">
        <v>0</v>
      </c>
      <c r="AD676">
        <v>0</v>
      </c>
      <c r="AE676">
        <v>0</v>
      </c>
      <c r="AF676">
        <v>0</v>
      </c>
      <c r="AQ676">
        <v>3</v>
      </c>
      <c r="AR676">
        <f t="shared" si="10"/>
        <v>0</v>
      </c>
      <c r="AS676">
        <v>1</v>
      </c>
      <c r="AT676" t="s">
        <v>135</v>
      </c>
      <c r="AU676">
        <v>44</v>
      </c>
    </row>
    <row r="677" spans="1:47">
      <c r="A677" t="s">
        <v>2544</v>
      </c>
      <c r="C677">
        <v>310</v>
      </c>
      <c r="D677" t="s">
        <v>2545</v>
      </c>
      <c r="E677">
        <v>101</v>
      </c>
      <c r="F677" t="s">
        <v>2546</v>
      </c>
      <c r="G677" t="s">
        <v>219</v>
      </c>
      <c r="H677" t="s">
        <v>220</v>
      </c>
      <c r="I677" t="s">
        <v>2547</v>
      </c>
      <c r="J677">
        <v>5.4420000000000003E-2</v>
      </c>
      <c r="K677">
        <v>0</v>
      </c>
      <c r="L677">
        <v>0</v>
      </c>
      <c r="M677">
        <v>1</v>
      </c>
      <c r="N677">
        <v>1</v>
      </c>
      <c r="O677" t="s">
        <v>659</v>
      </c>
      <c r="P677">
        <v>1</v>
      </c>
      <c r="Q677">
        <v>1</v>
      </c>
      <c r="R677">
        <v>500</v>
      </c>
      <c r="S677" t="s">
        <v>223</v>
      </c>
      <c r="T677">
        <v>0</v>
      </c>
      <c r="U677" t="s">
        <v>2544</v>
      </c>
      <c r="V677" t="s">
        <v>933</v>
      </c>
      <c r="W677" t="s">
        <v>659</v>
      </c>
      <c r="X677" t="s">
        <v>659</v>
      </c>
      <c r="Y677">
        <v>500</v>
      </c>
      <c r="AB677">
        <v>0</v>
      </c>
      <c r="AC677">
        <v>0</v>
      </c>
      <c r="AD677">
        <v>2</v>
      </c>
      <c r="AE677">
        <v>792</v>
      </c>
      <c r="AF677">
        <v>1</v>
      </c>
      <c r="AQ677">
        <v>2</v>
      </c>
      <c r="AR677">
        <f t="shared" si="10"/>
        <v>0</v>
      </c>
      <c r="AS677">
        <v>1</v>
      </c>
      <c r="AT677" t="s">
        <v>135</v>
      </c>
      <c r="AU677">
        <v>44</v>
      </c>
    </row>
    <row r="678" spans="1:47">
      <c r="A678" t="s">
        <v>2548</v>
      </c>
      <c r="C678">
        <v>310</v>
      </c>
      <c r="D678" t="s">
        <v>2549</v>
      </c>
      <c r="E678">
        <v>101</v>
      </c>
      <c r="F678" t="s">
        <v>2550</v>
      </c>
      <c r="G678" t="s">
        <v>1095</v>
      </c>
      <c r="H678" t="s">
        <v>220</v>
      </c>
      <c r="I678" t="s">
        <v>2551</v>
      </c>
      <c r="J678">
        <v>0.12174</v>
      </c>
      <c r="K678">
        <v>0</v>
      </c>
      <c r="L678">
        <v>0</v>
      </c>
      <c r="M678">
        <v>1</v>
      </c>
      <c r="N678">
        <v>1</v>
      </c>
      <c r="O678" t="s">
        <v>659</v>
      </c>
      <c r="P678">
        <v>1</v>
      </c>
      <c r="Q678">
        <v>1</v>
      </c>
      <c r="R678">
        <v>200</v>
      </c>
      <c r="S678" t="s">
        <v>223</v>
      </c>
      <c r="T678">
        <v>0</v>
      </c>
      <c r="U678" t="s">
        <v>2548</v>
      </c>
      <c r="V678" t="s">
        <v>893</v>
      </c>
      <c r="W678" t="s">
        <v>659</v>
      </c>
      <c r="X678" t="s">
        <v>659</v>
      </c>
      <c r="Y678">
        <v>200</v>
      </c>
      <c r="AB678">
        <v>0</v>
      </c>
      <c r="AC678">
        <v>0</v>
      </c>
      <c r="AD678">
        <v>4</v>
      </c>
      <c r="AE678">
        <v>1102</v>
      </c>
      <c r="AF678">
        <v>1</v>
      </c>
      <c r="AQ678">
        <v>1</v>
      </c>
      <c r="AR678">
        <f t="shared" si="10"/>
        <v>0</v>
      </c>
      <c r="AS678">
        <v>1</v>
      </c>
      <c r="AT678" t="s">
        <v>135</v>
      </c>
      <c r="AU678">
        <v>44</v>
      </c>
    </row>
    <row r="679" spans="1:47">
      <c r="A679" t="s">
        <v>2552</v>
      </c>
      <c r="B679" t="s">
        <v>293</v>
      </c>
      <c r="C679">
        <v>310</v>
      </c>
      <c r="D679" t="s">
        <v>2156</v>
      </c>
      <c r="E679">
        <v>0</v>
      </c>
      <c r="J679">
        <v>0.11745999999999999</v>
      </c>
      <c r="K679">
        <v>0</v>
      </c>
      <c r="L679">
        <v>0</v>
      </c>
      <c r="M679">
        <v>1</v>
      </c>
      <c r="N679">
        <v>1</v>
      </c>
      <c r="O679" t="s">
        <v>659</v>
      </c>
      <c r="P679">
        <v>0</v>
      </c>
      <c r="Q679">
        <v>0</v>
      </c>
      <c r="R679">
        <v>0</v>
      </c>
      <c r="S679" t="s">
        <v>296</v>
      </c>
      <c r="T679">
        <v>0</v>
      </c>
      <c r="X679" t="s">
        <v>659</v>
      </c>
      <c r="Y679">
        <v>0</v>
      </c>
      <c r="AB679">
        <v>0</v>
      </c>
      <c r="AC679">
        <v>0</v>
      </c>
      <c r="AD679">
        <v>0</v>
      </c>
      <c r="AE679">
        <v>0</v>
      </c>
      <c r="AF679">
        <v>0</v>
      </c>
      <c r="AG679" t="s">
        <v>845</v>
      </c>
      <c r="AQ679">
        <v>3</v>
      </c>
      <c r="AR679">
        <f t="shared" si="10"/>
        <v>0</v>
      </c>
      <c r="AS679">
        <v>1</v>
      </c>
      <c r="AT679" t="s">
        <v>135</v>
      </c>
      <c r="AU679">
        <v>44</v>
      </c>
    </row>
    <row r="680" spans="1:47">
      <c r="A680" t="s">
        <v>2553</v>
      </c>
      <c r="C680">
        <v>310</v>
      </c>
      <c r="D680" t="s">
        <v>2554</v>
      </c>
      <c r="E680">
        <v>905</v>
      </c>
      <c r="F680" t="s">
        <v>471</v>
      </c>
      <c r="G680" t="s">
        <v>219</v>
      </c>
      <c r="H680" t="s">
        <v>302</v>
      </c>
      <c r="I680" t="s">
        <v>2555</v>
      </c>
      <c r="J680">
        <v>1.96922</v>
      </c>
      <c r="K680">
        <v>0</v>
      </c>
      <c r="L680">
        <v>0</v>
      </c>
      <c r="M680">
        <v>0</v>
      </c>
      <c r="N680">
        <v>0</v>
      </c>
      <c r="P680">
        <v>0</v>
      </c>
      <c r="Q680">
        <v>0</v>
      </c>
      <c r="R680">
        <v>0</v>
      </c>
      <c r="S680" t="s">
        <v>223</v>
      </c>
      <c r="T680">
        <v>0</v>
      </c>
      <c r="U680" t="s">
        <v>2553</v>
      </c>
      <c r="Y680">
        <v>0</v>
      </c>
      <c r="Z680" t="s">
        <v>297</v>
      </c>
      <c r="AA680" t="s">
        <v>223</v>
      </c>
      <c r="AB680">
        <v>0</v>
      </c>
      <c r="AC680">
        <v>0</v>
      </c>
      <c r="AD680">
        <v>0</v>
      </c>
      <c r="AE680">
        <v>0</v>
      </c>
      <c r="AF680">
        <v>0</v>
      </c>
      <c r="AQ680">
        <v>2</v>
      </c>
      <c r="AR680">
        <f t="shared" si="10"/>
        <v>0</v>
      </c>
      <c r="AS680">
        <v>1</v>
      </c>
      <c r="AT680" t="s">
        <v>137</v>
      </c>
      <c r="AU680">
        <v>46</v>
      </c>
    </row>
    <row r="681" spans="1:47">
      <c r="A681" t="s">
        <v>2556</v>
      </c>
      <c r="C681">
        <v>310</v>
      </c>
      <c r="D681" t="s">
        <v>2557</v>
      </c>
      <c r="E681">
        <v>106</v>
      </c>
      <c r="F681" t="s">
        <v>2438</v>
      </c>
      <c r="G681" t="s">
        <v>219</v>
      </c>
      <c r="H681" t="s">
        <v>355</v>
      </c>
      <c r="I681" t="s">
        <v>2558</v>
      </c>
      <c r="J681">
        <v>0.10279000000000001</v>
      </c>
      <c r="K681">
        <v>0</v>
      </c>
      <c r="L681">
        <v>0</v>
      </c>
      <c r="M681">
        <v>0</v>
      </c>
      <c r="N681">
        <v>0</v>
      </c>
      <c r="P681">
        <v>0</v>
      </c>
      <c r="Q681">
        <v>0</v>
      </c>
      <c r="R681">
        <v>0</v>
      </c>
      <c r="S681" t="s">
        <v>223</v>
      </c>
      <c r="T681">
        <v>0</v>
      </c>
      <c r="U681" t="s">
        <v>2556</v>
      </c>
      <c r="Y681">
        <v>0</v>
      </c>
      <c r="AB681">
        <v>0</v>
      </c>
      <c r="AC681">
        <v>0</v>
      </c>
      <c r="AD681">
        <v>0</v>
      </c>
      <c r="AE681">
        <v>0</v>
      </c>
      <c r="AF681">
        <v>0</v>
      </c>
      <c r="AQ681">
        <v>1</v>
      </c>
      <c r="AR681">
        <f t="shared" si="10"/>
        <v>0</v>
      </c>
      <c r="AS681">
        <v>1</v>
      </c>
      <c r="AT681" t="s">
        <v>135</v>
      </c>
      <c r="AU681">
        <v>44</v>
      </c>
    </row>
    <row r="682" spans="1:47">
      <c r="A682" t="s">
        <v>2559</v>
      </c>
      <c r="C682">
        <v>310</v>
      </c>
      <c r="D682" t="s">
        <v>2560</v>
      </c>
      <c r="E682">
        <v>132</v>
      </c>
      <c r="F682" t="s">
        <v>2561</v>
      </c>
      <c r="G682" t="s">
        <v>219</v>
      </c>
      <c r="H682" t="s">
        <v>260</v>
      </c>
      <c r="I682" t="s">
        <v>2562</v>
      </c>
      <c r="J682">
        <v>3.7330000000000002E-2</v>
      </c>
      <c r="K682">
        <v>0</v>
      </c>
      <c r="L682">
        <v>0</v>
      </c>
      <c r="M682">
        <v>0</v>
      </c>
      <c r="N682">
        <v>0</v>
      </c>
      <c r="P682">
        <v>0</v>
      </c>
      <c r="Q682">
        <v>0</v>
      </c>
      <c r="R682">
        <v>0</v>
      </c>
      <c r="S682" t="s">
        <v>223</v>
      </c>
      <c r="T682">
        <v>0</v>
      </c>
      <c r="U682" t="s">
        <v>2559</v>
      </c>
      <c r="Y682">
        <v>0</v>
      </c>
      <c r="AB682">
        <v>0</v>
      </c>
      <c r="AC682">
        <v>0</v>
      </c>
      <c r="AD682">
        <v>0</v>
      </c>
      <c r="AE682">
        <v>0</v>
      </c>
      <c r="AF682">
        <v>0</v>
      </c>
      <c r="AQ682">
        <v>1</v>
      </c>
      <c r="AR682">
        <f t="shared" si="10"/>
        <v>0</v>
      </c>
      <c r="AS682">
        <v>1</v>
      </c>
      <c r="AT682" t="s">
        <v>135</v>
      </c>
      <c r="AU682">
        <v>44</v>
      </c>
    </row>
    <row r="683" spans="1:47">
      <c r="A683" t="s">
        <v>2563</v>
      </c>
      <c r="C683">
        <v>310</v>
      </c>
      <c r="D683" t="s">
        <v>2564</v>
      </c>
      <c r="E683">
        <v>101</v>
      </c>
      <c r="F683" t="s">
        <v>2475</v>
      </c>
      <c r="G683" t="s">
        <v>219</v>
      </c>
      <c r="H683" t="s">
        <v>220</v>
      </c>
      <c r="I683" t="s">
        <v>2565</v>
      </c>
      <c r="J683">
        <v>0.11756</v>
      </c>
      <c r="K683">
        <v>0</v>
      </c>
      <c r="L683">
        <v>0</v>
      </c>
      <c r="M683">
        <v>1</v>
      </c>
      <c r="N683">
        <v>1</v>
      </c>
      <c r="O683" t="s">
        <v>659</v>
      </c>
      <c r="P683">
        <v>1</v>
      </c>
      <c r="Q683">
        <v>1</v>
      </c>
      <c r="R683">
        <v>5300</v>
      </c>
      <c r="S683" t="s">
        <v>223</v>
      </c>
      <c r="T683">
        <v>0</v>
      </c>
      <c r="U683" t="s">
        <v>2563</v>
      </c>
      <c r="V683" t="s">
        <v>893</v>
      </c>
      <c r="W683" t="s">
        <v>659</v>
      </c>
      <c r="X683" t="s">
        <v>659</v>
      </c>
      <c r="Y683">
        <v>5300</v>
      </c>
      <c r="AB683">
        <v>0</v>
      </c>
      <c r="AC683">
        <v>0</v>
      </c>
      <c r="AD683">
        <v>3</v>
      </c>
      <c r="AE683">
        <v>1488</v>
      </c>
      <c r="AF683">
        <v>1.5</v>
      </c>
      <c r="AQ683">
        <v>1</v>
      </c>
      <c r="AR683">
        <f t="shared" si="10"/>
        <v>0</v>
      </c>
      <c r="AS683">
        <v>1</v>
      </c>
      <c r="AT683" t="s">
        <v>135</v>
      </c>
      <c r="AU683">
        <v>44</v>
      </c>
    </row>
    <row r="684" spans="1:47">
      <c r="A684" t="s">
        <v>2566</v>
      </c>
      <c r="B684" t="s">
        <v>293</v>
      </c>
      <c r="C684">
        <v>310</v>
      </c>
      <c r="D684" t="s">
        <v>2567</v>
      </c>
      <c r="E684">
        <v>132</v>
      </c>
      <c r="F684" t="s">
        <v>2568</v>
      </c>
      <c r="G684" t="s">
        <v>219</v>
      </c>
      <c r="H684" t="s">
        <v>2569</v>
      </c>
      <c r="J684">
        <v>0.24104</v>
      </c>
      <c r="K684">
        <v>0</v>
      </c>
      <c r="L684">
        <v>0</v>
      </c>
      <c r="M684">
        <v>0</v>
      </c>
      <c r="N684">
        <v>0</v>
      </c>
      <c r="P684">
        <v>0</v>
      </c>
      <c r="Q684">
        <v>0</v>
      </c>
      <c r="R684">
        <v>0</v>
      </c>
      <c r="T684">
        <v>0</v>
      </c>
      <c r="Y684">
        <v>0</v>
      </c>
      <c r="AB684">
        <v>0</v>
      </c>
      <c r="AC684">
        <v>0</v>
      </c>
      <c r="AD684">
        <v>0</v>
      </c>
      <c r="AE684">
        <v>0</v>
      </c>
      <c r="AF684">
        <v>0</v>
      </c>
      <c r="AQ684">
        <v>1</v>
      </c>
      <c r="AR684">
        <f t="shared" si="10"/>
        <v>0</v>
      </c>
      <c r="AS684">
        <v>1</v>
      </c>
      <c r="AT684" t="s">
        <v>135</v>
      </c>
      <c r="AU684">
        <v>44</v>
      </c>
    </row>
    <row r="685" spans="1:47">
      <c r="A685" t="s">
        <v>2570</v>
      </c>
      <c r="C685">
        <v>310</v>
      </c>
      <c r="D685" t="s">
        <v>2571</v>
      </c>
      <c r="E685">
        <v>101</v>
      </c>
      <c r="F685" t="s">
        <v>2572</v>
      </c>
      <c r="G685" t="s">
        <v>219</v>
      </c>
      <c r="H685" t="s">
        <v>220</v>
      </c>
      <c r="I685" t="s">
        <v>2573</v>
      </c>
      <c r="J685">
        <v>0.11687</v>
      </c>
      <c r="K685">
        <v>0</v>
      </c>
      <c r="L685">
        <v>0</v>
      </c>
      <c r="M685">
        <v>1</v>
      </c>
      <c r="N685">
        <v>1</v>
      </c>
      <c r="O685" t="s">
        <v>659</v>
      </c>
      <c r="P685">
        <v>1</v>
      </c>
      <c r="Q685">
        <v>1</v>
      </c>
      <c r="R685">
        <v>1500</v>
      </c>
      <c r="S685" t="s">
        <v>223</v>
      </c>
      <c r="T685">
        <v>0</v>
      </c>
      <c r="U685" t="s">
        <v>2570</v>
      </c>
      <c r="V685" t="s">
        <v>893</v>
      </c>
      <c r="W685" t="s">
        <v>659</v>
      </c>
      <c r="X685" t="s">
        <v>659</v>
      </c>
      <c r="Y685">
        <v>1500</v>
      </c>
      <c r="AB685">
        <v>0</v>
      </c>
      <c r="AC685">
        <v>0</v>
      </c>
      <c r="AD685">
        <v>2</v>
      </c>
      <c r="AE685">
        <v>540</v>
      </c>
      <c r="AF685">
        <v>1</v>
      </c>
      <c r="AQ685">
        <v>1</v>
      </c>
      <c r="AR685">
        <f t="shared" si="10"/>
        <v>0</v>
      </c>
      <c r="AS685">
        <v>1</v>
      </c>
      <c r="AT685" t="s">
        <v>135</v>
      </c>
      <c r="AU685">
        <v>44</v>
      </c>
    </row>
    <row r="686" spans="1:47">
      <c r="A686" t="s">
        <v>2574</v>
      </c>
      <c r="C686">
        <v>310</v>
      </c>
      <c r="D686" t="s">
        <v>2575</v>
      </c>
      <c r="E686">
        <v>132</v>
      </c>
      <c r="F686" t="s">
        <v>2576</v>
      </c>
      <c r="G686" t="s">
        <v>219</v>
      </c>
      <c r="H686" t="s">
        <v>260</v>
      </c>
      <c r="I686" t="s">
        <v>2577</v>
      </c>
      <c r="J686">
        <v>0.15681999999999999</v>
      </c>
      <c r="K686">
        <v>0</v>
      </c>
      <c r="L686">
        <v>0</v>
      </c>
      <c r="M686">
        <v>0</v>
      </c>
      <c r="N686">
        <v>0</v>
      </c>
      <c r="P686">
        <v>0</v>
      </c>
      <c r="Q686">
        <v>0</v>
      </c>
      <c r="R686">
        <v>0</v>
      </c>
      <c r="S686" t="s">
        <v>223</v>
      </c>
      <c r="T686">
        <v>0</v>
      </c>
      <c r="U686" t="s">
        <v>2574</v>
      </c>
      <c r="Y686">
        <v>0</v>
      </c>
      <c r="AB686">
        <v>0</v>
      </c>
      <c r="AC686">
        <v>0</v>
      </c>
      <c r="AD686">
        <v>0</v>
      </c>
      <c r="AE686">
        <v>0</v>
      </c>
      <c r="AF686">
        <v>0</v>
      </c>
      <c r="AQ686">
        <v>2</v>
      </c>
      <c r="AR686">
        <f t="shared" si="10"/>
        <v>0</v>
      </c>
      <c r="AS686">
        <v>1</v>
      </c>
      <c r="AT686" t="s">
        <v>135</v>
      </c>
      <c r="AU686">
        <v>44</v>
      </c>
    </row>
    <row r="687" spans="1:47">
      <c r="A687" t="s">
        <v>2578</v>
      </c>
      <c r="C687">
        <v>310</v>
      </c>
      <c r="D687" t="s">
        <v>832</v>
      </c>
      <c r="E687">
        <v>132</v>
      </c>
      <c r="F687" t="s">
        <v>2579</v>
      </c>
      <c r="G687" t="s">
        <v>219</v>
      </c>
      <c r="H687" t="s">
        <v>260</v>
      </c>
      <c r="I687" t="s">
        <v>2580</v>
      </c>
      <c r="J687">
        <v>4.2774999999999999</v>
      </c>
      <c r="K687">
        <v>0</v>
      </c>
      <c r="L687">
        <v>0</v>
      </c>
      <c r="M687">
        <v>0</v>
      </c>
      <c r="N687">
        <v>0</v>
      </c>
      <c r="P687">
        <v>0</v>
      </c>
      <c r="Q687">
        <v>0</v>
      </c>
      <c r="R687">
        <v>0</v>
      </c>
      <c r="S687" t="s">
        <v>223</v>
      </c>
      <c r="T687">
        <v>0</v>
      </c>
      <c r="U687" t="s">
        <v>2578</v>
      </c>
      <c r="Y687">
        <v>0</v>
      </c>
      <c r="AB687">
        <v>0</v>
      </c>
      <c r="AC687">
        <v>0</v>
      </c>
      <c r="AD687">
        <v>0</v>
      </c>
      <c r="AE687">
        <v>0</v>
      </c>
      <c r="AF687">
        <v>0</v>
      </c>
      <c r="AQ687">
        <v>1</v>
      </c>
      <c r="AR687">
        <f t="shared" si="10"/>
        <v>0</v>
      </c>
      <c r="AS687">
        <v>1</v>
      </c>
      <c r="AT687" t="s">
        <v>135</v>
      </c>
      <c r="AU687">
        <v>44</v>
      </c>
    </row>
    <row r="688" spans="1:47">
      <c r="A688" t="s">
        <v>2581</v>
      </c>
      <c r="C688">
        <v>310</v>
      </c>
      <c r="D688" t="s">
        <v>2582</v>
      </c>
      <c r="E688">
        <v>101</v>
      </c>
      <c r="F688" t="s">
        <v>2427</v>
      </c>
      <c r="G688" t="s">
        <v>219</v>
      </c>
      <c r="H688" t="s">
        <v>220</v>
      </c>
      <c r="I688" t="s">
        <v>2583</v>
      </c>
      <c r="J688">
        <v>0.32912000000000002</v>
      </c>
      <c r="K688">
        <v>0</v>
      </c>
      <c r="L688">
        <v>0</v>
      </c>
      <c r="M688">
        <v>1</v>
      </c>
      <c r="N688">
        <v>1</v>
      </c>
      <c r="O688" t="s">
        <v>659</v>
      </c>
      <c r="P688">
        <v>1</v>
      </c>
      <c r="Q688">
        <v>1</v>
      </c>
      <c r="R688">
        <v>8600</v>
      </c>
      <c r="S688" t="s">
        <v>223</v>
      </c>
      <c r="T688">
        <v>0</v>
      </c>
      <c r="U688" t="s">
        <v>2581</v>
      </c>
      <c r="V688" t="s">
        <v>933</v>
      </c>
      <c r="W688" t="s">
        <v>659</v>
      </c>
      <c r="X688" t="s">
        <v>659</v>
      </c>
      <c r="Y688">
        <v>8600</v>
      </c>
      <c r="AB688">
        <v>0</v>
      </c>
      <c r="AC688">
        <v>0</v>
      </c>
      <c r="AD688">
        <v>3</v>
      </c>
      <c r="AE688">
        <v>1636</v>
      </c>
      <c r="AF688">
        <v>1</v>
      </c>
      <c r="AQ688">
        <v>4</v>
      </c>
      <c r="AR688">
        <f t="shared" si="10"/>
        <v>0</v>
      </c>
      <c r="AS688">
        <v>1</v>
      </c>
      <c r="AT688" t="s">
        <v>135</v>
      </c>
      <c r="AU688">
        <v>44</v>
      </c>
    </row>
    <row r="689" spans="1:47">
      <c r="A689" t="s">
        <v>2584</v>
      </c>
      <c r="C689">
        <v>310</v>
      </c>
      <c r="D689" t="s">
        <v>2585</v>
      </c>
      <c r="E689">
        <v>132</v>
      </c>
      <c r="F689" t="s">
        <v>2586</v>
      </c>
      <c r="G689" t="s">
        <v>219</v>
      </c>
      <c r="H689" t="s">
        <v>260</v>
      </c>
      <c r="I689" t="s">
        <v>2587</v>
      </c>
      <c r="J689">
        <v>7.9159999999999994E-2</v>
      </c>
      <c r="K689">
        <v>0</v>
      </c>
      <c r="L689">
        <v>0</v>
      </c>
      <c r="M689">
        <v>0</v>
      </c>
      <c r="N689">
        <v>0</v>
      </c>
      <c r="P689">
        <v>0</v>
      </c>
      <c r="Q689">
        <v>0</v>
      </c>
      <c r="R689">
        <v>0</v>
      </c>
      <c r="S689" t="s">
        <v>223</v>
      </c>
      <c r="T689">
        <v>0</v>
      </c>
      <c r="U689" t="s">
        <v>2584</v>
      </c>
      <c r="Y689">
        <v>0</v>
      </c>
      <c r="AB689">
        <v>0</v>
      </c>
      <c r="AC689">
        <v>0</v>
      </c>
      <c r="AD689">
        <v>0</v>
      </c>
      <c r="AE689">
        <v>0</v>
      </c>
      <c r="AF689">
        <v>0</v>
      </c>
      <c r="AQ689">
        <v>1</v>
      </c>
      <c r="AR689">
        <f t="shared" si="10"/>
        <v>0</v>
      </c>
      <c r="AS689">
        <v>1</v>
      </c>
      <c r="AT689" t="s">
        <v>135</v>
      </c>
      <c r="AU689">
        <v>44</v>
      </c>
    </row>
    <row r="690" spans="1:47">
      <c r="A690" t="s">
        <v>2588</v>
      </c>
      <c r="C690">
        <v>310</v>
      </c>
      <c r="D690" t="s">
        <v>2589</v>
      </c>
      <c r="E690">
        <v>101</v>
      </c>
      <c r="F690" t="s">
        <v>2590</v>
      </c>
      <c r="G690" t="s">
        <v>219</v>
      </c>
      <c r="H690" t="s">
        <v>220</v>
      </c>
      <c r="I690" t="s">
        <v>2591</v>
      </c>
      <c r="J690">
        <v>0.15053</v>
      </c>
      <c r="K690">
        <v>0</v>
      </c>
      <c r="L690">
        <v>0</v>
      </c>
      <c r="M690">
        <v>1</v>
      </c>
      <c r="N690">
        <v>1</v>
      </c>
      <c r="O690" t="s">
        <v>659</v>
      </c>
      <c r="P690">
        <v>1</v>
      </c>
      <c r="Q690">
        <v>1</v>
      </c>
      <c r="R690">
        <v>6300</v>
      </c>
      <c r="S690" t="s">
        <v>243</v>
      </c>
      <c r="T690">
        <v>0</v>
      </c>
      <c r="U690" t="s">
        <v>2588</v>
      </c>
      <c r="V690" t="s">
        <v>933</v>
      </c>
      <c r="W690" t="s">
        <v>659</v>
      </c>
      <c r="X690" t="s">
        <v>659</v>
      </c>
      <c r="Y690">
        <v>6300</v>
      </c>
      <c r="AB690">
        <v>0</v>
      </c>
      <c r="AC690">
        <v>0</v>
      </c>
      <c r="AD690">
        <v>2</v>
      </c>
      <c r="AE690">
        <v>784</v>
      </c>
      <c r="AF690">
        <v>1</v>
      </c>
      <c r="AQ690">
        <v>2</v>
      </c>
      <c r="AR690">
        <f t="shared" si="10"/>
        <v>0</v>
      </c>
      <c r="AS690">
        <v>1</v>
      </c>
      <c r="AT690" t="s">
        <v>135</v>
      </c>
      <c r="AU690">
        <v>44</v>
      </c>
    </row>
    <row r="691" spans="1:47">
      <c r="A691" t="s">
        <v>2592</v>
      </c>
      <c r="C691">
        <v>310</v>
      </c>
      <c r="D691" t="s">
        <v>2593</v>
      </c>
      <c r="E691">
        <v>101</v>
      </c>
      <c r="F691" t="s">
        <v>2594</v>
      </c>
      <c r="G691" t="s">
        <v>219</v>
      </c>
      <c r="H691" t="s">
        <v>220</v>
      </c>
      <c r="I691" t="s">
        <v>2595</v>
      </c>
      <c r="J691">
        <v>0.23379</v>
      </c>
      <c r="K691">
        <v>1</v>
      </c>
      <c r="L691">
        <v>1</v>
      </c>
      <c r="M691">
        <v>1</v>
      </c>
      <c r="N691">
        <v>1</v>
      </c>
      <c r="O691" t="s">
        <v>225</v>
      </c>
      <c r="P691">
        <v>0</v>
      </c>
      <c r="Q691">
        <v>1</v>
      </c>
      <c r="R691">
        <v>11700</v>
      </c>
      <c r="S691" t="s">
        <v>223</v>
      </c>
      <c r="T691">
        <v>11700</v>
      </c>
      <c r="U691" t="s">
        <v>2592</v>
      </c>
      <c r="V691" t="s">
        <v>413</v>
      </c>
      <c r="W691" t="s">
        <v>225</v>
      </c>
      <c r="X691" t="s">
        <v>225</v>
      </c>
      <c r="Y691">
        <v>11700</v>
      </c>
      <c r="AB691">
        <v>1</v>
      </c>
      <c r="AC691">
        <v>1</v>
      </c>
      <c r="AD691">
        <v>2</v>
      </c>
      <c r="AE691">
        <v>960</v>
      </c>
      <c r="AF691">
        <v>1</v>
      </c>
      <c r="AQ691">
        <v>1</v>
      </c>
      <c r="AR691">
        <f t="shared" si="10"/>
        <v>9.68</v>
      </c>
      <c r="AS691">
        <v>1</v>
      </c>
      <c r="AT691" t="s">
        <v>137</v>
      </c>
      <c r="AU691">
        <v>46</v>
      </c>
    </row>
    <row r="692" spans="1:47">
      <c r="A692" t="s">
        <v>2596</v>
      </c>
      <c r="C692">
        <v>310</v>
      </c>
      <c r="D692" t="s">
        <v>2597</v>
      </c>
      <c r="E692">
        <v>101</v>
      </c>
      <c r="F692" t="s">
        <v>2598</v>
      </c>
      <c r="G692" t="s">
        <v>219</v>
      </c>
      <c r="H692" t="s">
        <v>220</v>
      </c>
      <c r="I692" t="s">
        <v>2599</v>
      </c>
      <c r="J692">
        <v>0.87378</v>
      </c>
      <c r="K692">
        <v>1</v>
      </c>
      <c r="L692">
        <v>1</v>
      </c>
      <c r="M692">
        <v>1</v>
      </c>
      <c r="N692">
        <v>1</v>
      </c>
      <c r="O692" t="s">
        <v>225</v>
      </c>
      <c r="P692">
        <v>0</v>
      </c>
      <c r="Q692">
        <v>1</v>
      </c>
      <c r="R692">
        <v>2700</v>
      </c>
      <c r="S692" t="s">
        <v>223</v>
      </c>
      <c r="T692">
        <v>2700</v>
      </c>
      <c r="U692" t="s">
        <v>2596</v>
      </c>
      <c r="V692" t="s">
        <v>413</v>
      </c>
      <c r="W692" t="s">
        <v>225</v>
      </c>
      <c r="X692" t="s">
        <v>225</v>
      </c>
      <c r="Y692">
        <v>2700</v>
      </c>
      <c r="AB692">
        <v>1</v>
      </c>
      <c r="AC692">
        <v>1</v>
      </c>
      <c r="AD692">
        <v>2</v>
      </c>
      <c r="AE692">
        <v>1373</v>
      </c>
      <c r="AF692">
        <v>1</v>
      </c>
      <c r="AQ692">
        <v>1</v>
      </c>
      <c r="AR692">
        <f t="shared" si="10"/>
        <v>9.68</v>
      </c>
      <c r="AS692">
        <v>1</v>
      </c>
      <c r="AT692" t="s">
        <v>137</v>
      </c>
      <c r="AU692">
        <v>46</v>
      </c>
    </row>
    <row r="693" spans="1:47">
      <c r="A693" t="s">
        <v>2600</v>
      </c>
      <c r="C693">
        <v>310</v>
      </c>
      <c r="D693" t="s">
        <v>2601</v>
      </c>
      <c r="E693">
        <v>101</v>
      </c>
      <c r="F693" t="s">
        <v>2602</v>
      </c>
      <c r="G693" t="s">
        <v>422</v>
      </c>
      <c r="H693" t="s">
        <v>220</v>
      </c>
      <c r="I693" t="s">
        <v>2603</v>
      </c>
      <c r="J693">
        <v>0.53330999999999995</v>
      </c>
      <c r="K693">
        <v>1</v>
      </c>
      <c r="L693">
        <v>1</v>
      </c>
      <c r="M693">
        <v>1</v>
      </c>
      <c r="N693">
        <v>1</v>
      </c>
      <c r="O693" t="s">
        <v>225</v>
      </c>
      <c r="P693">
        <v>0</v>
      </c>
      <c r="Q693">
        <v>1</v>
      </c>
      <c r="R693">
        <v>11400</v>
      </c>
      <c r="S693" t="s">
        <v>223</v>
      </c>
      <c r="T693">
        <v>11400</v>
      </c>
      <c r="U693" t="s">
        <v>2600</v>
      </c>
      <c r="V693" t="s">
        <v>455</v>
      </c>
      <c r="W693" t="s">
        <v>225</v>
      </c>
      <c r="X693" t="s">
        <v>225</v>
      </c>
      <c r="Y693">
        <v>11400</v>
      </c>
      <c r="AB693">
        <v>1</v>
      </c>
      <c r="AC693">
        <v>1</v>
      </c>
      <c r="AD693">
        <v>3</v>
      </c>
      <c r="AE693">
        <v>1130</v>
      </c>
      <c r="AF693">
        <v>1</v>
      </c>
      <c r="AQ693">
        <v>1</v>
      </c>
      <c r="AR693">
        <f t="shared" si="10"/>
        <v>9.68</v>
      </c>
      <c r="AS693">
        <v>1</v>
      </c>
      <c r="AT693" t="s">
        <v>135</v>
      </c>
      <c r="AU693">
        <v>44</v>
      </c>
    </row>
    <row r="694" spans="1:47">
      <c r="A694" t="s">
        <v>2604</v>
      </c>
      <c r="C694">
        <v>310</v>
      </c>
      <c r="D694" t="s">
        <v>2605</v>
      </c>
      <c r="E694">
        <v>101</v>
      </c>
      <c r="F694" t="s">
        <v>2606</v>
      </c>
      <c r="G694" t="s">
        <v>219</v>
      </c>
      <c r="H694" t="s">
        <v>220</v>
      </c>
      <c r="I694" t="s">
        <v>2607</v>
      </c>
      <c r="J694">
        <v>9.4789999999999999E-2</v>
      </c>
      <c r="K694">
        <v>0</v>
      </c>
      <c r="L694">
        <v>0</v>
      </c>
      <c r="M694">
        <v>1</v>
      </c>
      <c r="N694">
        <v>1</v>
      </c>
      <c r="O694" t="s">
        <v>659</v>
      </c>
      <c r="P694">
        <v>1</v>
      </c>
      <c r="Q694">
        <v>1</v>
      </c>
      <c r="R694">
        <v>13700</v>
      </c>
      <c r="S694" t="s">
        <v>223</v>
      </c>
      <c r="T694">
        <v>0</v>
      </c>
      <c r="U694" t="s">
        <v>2604</v>
      </c>
      <c r="V694" t="s">
        <v>611</v>
      </c>
      <c r="X694" t="s">
        <v>659</v>
      </c>
      <c r="Y694">
        <v>13700</v>
      </c>
      <c r="AB694">
        <v>0</v>
      </c>
      <c r="AC694">
        <v>0</v>
      </c>
      <c r="AD694">
        <v>2</v>
      </c>
      <c r="AE694">
        <v>892</v>
      </c>
      <c r="AF694">
        <v>1</v>
      </c>
      <c r="AQ694">
        <v>1</v>
      </c>
      <c r="AR694">
        <f t="shared" si="10"/>
        <v>0</v>
      </c>
      <c r="AS694">
        <v>1</v>
      </c>
      <c r="AT694" t="s">
        <v>135</v>
      </c>
      <c r="AU694">
        <v>44</v>
      </c>
    </row>
    <row r="695" spans="1:47">
      <c r="A695" t="s">
        <v>2608</v>
      </c>
      <c r="C695">
        <v>310</v>
      </c>
      <c r="D695" t="s">
        <v>2259</v>
      </c>
      <c r="E695">
        <v>132</v>
      </c>
      <c r="F695" t="s">
        <v>2609</v>
      </c>
      <c r="G695" t="s">
        <v>219</v>
      </c>
      <c r="H695" t="s">
        <v>260</v>
      </c>
      <c r="I695" t="s">
        <v>2610</v>
      </c>
      <c r="J695">
        <v>3.458E-2</v>
      </c>
      <c r="K695">
        <v>0</v>
      </c>
      <c r="L695">
        <v>0</v>
      </c>
      <c r="M695">
        <v>0</v>
      </c>
      <c r="N695">
        <v>0</v>
      </c>
      <c r="P695">
        <v>0</v>
      </c>
      <c r="Q695">
        <v>0</v>
      </c>
      <c r="R695">
        <v>0</v>
      </c>
      <c r="S695" t="s">
        <v>223</v>
      </c>
      <c r="T695">
        <v>0</v>
      </c>
      <c r="U695" t="s">
        <v>2608</v>
      </c>
      <c r="Y695">
        <v>0</v>
      </c>
      <c r="AB695">
        <v>0</v>
      </c>
      <c r="AC695">
        <v>0</v>
      </c>
      <c r="AD695">
        <v>0</v>
      </c>
      <c r="AE695">
        <v>0</v>
      </c>
      <c r="AF695">
        <v>0</v>
      </c>
      <c r="AQ695">
        <v>1</v>
      </c>
      <c r="AR695">
        <f t="shared" si="10"/>
        <v>0</v>
      </c>
      <c r="AS695">
        <v>1</v>
      </c>
      <c r="AT695" t="s">
        <v>135</v>
      </c>
      <c r="AU695">
        <v>44</v>
      </c>
    </row>
    <row r="696" spans="1:47">
      <c r="A696" t="s">
        <v>2611</v>
      </c>
      <c r="C696">
        <v>310</v>
      </c>
      <c r="D696" t="s">
        <v>2612</v>
      </c>
      <c r="E696">
        <v>101</v>
      </c>
      <c r="F696" t="s">
        <v>2613</v>
      </c>
      <c r="G696" t="s">
        <v>219</v>
      </c>
      <c r="H696" t="s">
        <v>220</v>
      </c>
      <c r="I696" t="s">
        <v>2614</v>
      </c>
      <c r="J696">
        <v>7.2099999999999997E-2</v>
      </c>
      <c r="K696">
        <v>0</v>
      </c>
      <c r="L696">
        <v>0</v>
      </c>
      <c r="M696">
        <v>1</v>
      </c>
      <c r="N696">
        <v>1</v>
      </c>
      <c r="O696" t="s">
        <v>659</v>
      </c>
      <c r="P696">
        <v>1</v>
      </c>
      <c r="Q696">
        <v>1</v>
      </c>
      <c r="R696">
        <v>2100</v>
      </c>
      <c r="S696" t="s">
        <v>223</v>
      </c>
      <c r="T696">
        <v>0</v>
      </c>
      <c r="U696" t="s">
        <v>2611</v>
      </c>
      <c r="V696" t="s">
        <v>933</v>
      </c>
      <c r="W696" t="s">
        <v>659</v>
      </c>
      <c r="X696" t="s">
        <v>659</v>
      </c>
      <c r="Y696">
        <v>2100</v>
      </c>
      <c r="AB696">
        <v>0</v>
      </c>
      <c r="AC696">
        <v>0</v>
      </c>
      <c r="AD696">
        <v>2</v>
      </c>
      <c r="AE696">
        <v>740</v>
      </c>
      <c r="AF696">
        <v>1</v>
      </c>
      <c r="AQ696">
        <v>2</v>
      </c>
      <c r="AR696">
        <f t="shared" si="10"/>
        <v>0</v>
      </c>
      <c r="AS696">
        <v>1</v>
      </c>
      <c r="AT696" t="s">
        <v>135</v>
      </c>
      <c r="AU696">
        <v>44</v>
      </c>
    </row>
    <row r="697" spans="1:47">
      <c r="A697" t="s">
        <v>2615</v>
      </c>
      <c r="C697">
        <v>310</v>
      </c>
      <c r="D697" t="s">
        <v>2616</v>
      </c>
      <c r="E697">
        <v>101</v>
      </c>
      <c r="F697" t="s">
        <v>2617</v>
      </c>
      <c r="G697" t="s">
        <v>324</v>
      </c>
      <c r="H697" t="s">
        <v>220</v>
      </c>
      <c r="I697" t="s">
        <v>2619</v>
      </c>
      <c r="J697">
        <v>0.44971</v>
      </c>
      <c r="K697">
        <v>1</v>
      </c>
      <c r="L697">
        <v>1</v>
      </c>
      <c r="M697">
        <v>1</v>
      </c>
      <c r="N697">
        <v>1</v>
      </c>
      <c r="O697" t="s">
        <v>225</v>
      </c>
      <c r="P697">
        <v>0</v>
      </c>
      <c r="Q697">
        <v>1</v>
      </c>
      <c r="R697">
        <v>28000</v>
      </c>
      <c r="S697" t="s">
        <v>223</v>
      </c>
      <c r="T697">
        <v>28000</v>
      </c>
      <c r="U697" t="s">
        <v>2615</v>
      </c>
      <c r="X697" t="s">
        <v>225</v>
      </c>
      <c r="Y697">
        <v>28000</v>
      </c>
      <c r="AB697">
        <v>1</v>
      </c>
      <c r="AC697">
        <v>1</v>
      </c>
      <c r="AD697">
        <v>3</v>
      </c>
      <c r="AE697">
        <v>1232</v>
      </c>
      <c r="AF697">
        <v>1</v>
      </c>
      <c r="AQ697">
        <v>1</v>
      </c>
      <c r="AR697">
        <f t="shared" si="10"/>
        <v>9.68</v>
      </c>
      <c r="AS697">
        <v>1</v>
      </c>
      <c r="AT697" t="s">
        <v>137</v>
      </c>
      <c r="AU697">
        <v>46</v>
      </c>
    </row>
    <row r="698" spans="1:47">
      <c r="A698" t="s">
        <v>2620</v>
      </c>
      <c r="C698">
        <v>310</v>
      </c>
      <c r="D698" t="s">
        <v>2621</v>
      </c>
      <c r="E698">
        <v>101</v>
      </c>
      <c r="F698" t="s">
        <v>2622</v>
      </c>
      <c r="G698" t="s">
        <v>219</v>
      </c>
      <c r="H698" t="s">
        <v>220</v>
      </c>
      <c r="I698" t="s">
        <v>2623</v>
      </c>
      <c r="J698">
        <v>0.10849</v>
      </c>
      <c r="K698">
        <v>0</v>
      </c>
      <c r="L698">
        <v>0</v>
      </c>
      <c r="M698">
        <v>1</v>
      </c>
      <c r="N698">
        <v>1</v>
      </c>
      <c r="O698" t="s">
        <v>659</v>
      </c>
      <c r="P698">
        <v>1</v>
      </c>
      <c r="Q698">
        <v>1</v>
      </c>
      <c r="R698">
        <v>1300</v>
      </c>
      <c r="S698" t="s">
        <v>223</v>
      </c>
      <c r="T698">
        <v>0</v>
      </c>
      <c r="U698" t="s">
        <v>2620</v>
      </c>
      <c r="V698" t="s">
        <v>933</v>
      </c>
      <c r="W698" t="s">
        <v>659</v>
      </c>
      <c r="X698" t="s">
        <v>659</v>
      </c>
      <c r="Y698">
        <v>1300</v>
      </c>
      <c r="AB698">
        <v>0</v>
      </c>
      <c r="AC698">
        <v>0</v>
      </c>
      <c r="AD698">
        <v>3</v>
      </c>
      <c r="AE698">
        <v>1440</v>
      </c>
      <c r="AF698">
        <v>2</v>
      </c>
      <c r="AQ698">
        <v>1</v>
      </c>
      <c r="AR698">
        <f t="shared" si="10"/>
        <v>0</v>
      </c>
      <c r="AS698">
        <v>1</v>
      </c>
      <c r="AT698" t="s">
        <v>135</v>
      </c>
      <c r="AU698">
        <v>44</v>
      </c>
    </row>
    <row r="699" spans="1:47">
      <c r="A699" t="s">
        <v>2624</v>
      </c>
      <c r="C699">
        <v>310</v>
      </c>
      <c r="D699" t="s">
        <v>2625</v>
      </c>
      <c r="E699">
        <v>101</v>
      </c>
      <c r="F699" t="s">
        <v>2626</v>
      </c>
      <c r="G699" t="s">
        <v>219</v>
      </c>
      <c r="H699" t="s">
        <v>220</v>
      </c>
      <c r="I699" t="s">
        <v>2627</v>
      </c>
      <c r="J699">
        <v>0.32301999999999997</v>
      </c>
      <c r="K699">
        <v>1</v>
      </c>
      <c r="L699">
        <v>1</v>
      </c>
      <c r="M699">
        <v>1</v>
      </c>
      <c r="N699">
        <v>1</v>
      </c>
      <c r="O699" t="s">
        <v>225</v>
      </c>
      <c r="P699">
        <v>0</v>
      </c>
      <c r="Q699">
        <v>1</v>
      </c>
      <c r="R699">
        <v>3900</v>
      </c>
      <c r="S699" t="s">
        <v>243</v>
      </c>
      <c r="T699">
        <v>3900</v>
      </c>
      <c r="U699" t="s">
        <v>2624</v>
      </c>
      <c r="V699" t="s">
        <v>413</v>
      </c>
      <c r="W699" t="s">
        <v>225</v>
      </c>
      <c r="X699" t="s">
        <v>225</v>
      </c>
      <c r="Y699">
        <v>3900</v>
      </c>
      <c r="AB699">
        <v>1</v>
      </c>
      <c r="AC699">
        <v>1</v>
      </c>
      <c r="AD699">
        <v>3</v>
      </c>
      <c r="AE699">
        <v>1040</v>
      </c>
      <c r="AF699">
        <v>1</v>
      </c>
      <c r="AQ699">
        <v>2</v>
      </c>
      <c r="AR699">
        <f t="shared" si="10"/>
        <v>9.68</v>
      </c>
      <c r="AS699">
        <v>1</v>
      </c>
      <c r="AT699" t="s">
        <v>137</v>
      </c>
      <c r="AU699">
        <v>46</v>
      </c>
    </row>
    <row r="700" spans="1:47">
      <c r="A700" t="s">
        <v>2628</v>
      </c>
      <c r="C700">
        <v>310</v>
      </c>
      <c r="D700" t="s">
        <v>2629</v>
      </c>
      <c r="E700">
        <v>101</v>
      </c>
      <c r="F700" t="s">
        <v>2630</v>
      </c>
      <c r="G700" t="s">
        <v>219</v>
      </c>
      <c r="H700" t="s">
        <v>220</v>
      </c>
      <c r="I700" t="s">
        <v>2631</v>
      </c>
      <c r="J700">
        <v>5.7930000000000002E-2</v>
      </c>
      <c r="K700">
        <v>0</v>
      </c>
      <c r="L700">
        <v>0</v>
      </c>
      <c r="M700">
        <v>1</v>
      </c>
      <c r="N700">
        <v>1</v>
      </c>
      <c r="O700" t="s">
        <v>659</v>
      </c>
      <c r="P700">
        <v>1</v>
      </c>
      <c r="Q700">
        <v>1</v>
      </c>
      <c r="R700">
        <v>5500</v>
      </c>
      <c r="S700" t="s">
        <v>223</v>
      </c>
      <c r="T700">
        <v>0</v>
      </c>
      <c r="U700" t="s">
        <v>2628</v>
      </c>
      <c r="V700" t="s">
        <v>933</v>
      </c>
      <c r="W700" t="s">
        <v>659</v>
      </c>
      <c r="X700" t="s">
        <v>659</v>
      </c>
      <c r="Y700">
        <v>5500</v>
      </c>
      <c r="AB700">
        <v>0</v>
      </c>
      <c r="AC700">
        <v>0</v>
      </c>
      <c r="AD700">
        <v>3</v>
      </c>
      <c r="AE700">
        <v>628</v>
      </c>
      <c r="AF700">
        <v>1</v>
      </c>
      <c r="AQ700">
        <v>1</v>
      </c>
      <c r="AR700">
        <f t="shared" si="10"/>
        <v>0</v>
      </c>
      <c r="AS700">
        <v>1</v>
      </c>
      <c r="AT700" t="s">
        <v>135</v>
      </c>
      <c r="AU700">
        <v>44</v>
      </c>
    </row>
    <row r="701" spans="1:47">
      <c r="A701" t="s">
        <v>2632</v>
      </c>
      <c r="C701">
        <v>310</v>
      </c>
      <c r="D701" t="s">
        <v>2633</v>
      </c>
      <c r="E701">
        <v>132</v>
      </c>
      <c r="F701" t="s">
        <v>2586</v>
      </c>
      <c r="G701" t="s">
        <v>219</v>
      </c>
      <c r="H701" t="s">
        <v>260</v>
      </c>
      <c r="I701" t="s">
        <v>2634</v>
      </c>
      <c r="J701">
        <v>9.0740000000000001E-2</v>
      </c>
      <c r="K701">
        <v>0</v>
      </c>
      <c r="L701">
        <v>0</v>
      </c>
      <c r="M701">
        <v>0</v>
      </c>
      <c r="N701">
        <v>0</v>
      </c>
      <c r="P701">
        <v>0</v>
      </c>
      <c r="Q701">
        <v>0</v>
      </c>
      <c r="R701">
        <v>0</v>
      </c>
      <c r="S701" t="s">
        <v>223</v>
      </c>
      <c r="T701">
        <v>0</v>
      </c>
      <c r="U701" t="s">
        <v>2632</v>
      </c>
      <c r="Y701">
        <v>0</v>
      </c>
      <c r="AB701">
        <v>0</v>
      </c>
      <c r="AC701">
        <v>0</v>
      </c>
      <c r="AD701">
        <v>0</v>
      </c>
      <c r="AE701">
        <v>0</v>
      </c>
      <c r="AF701">
        <v>0</v>
      </c>
      <c r="AQ701">
        <v>1</v>
      </c>
      <c r="AR701">
        <f t="shared" si="10"/>
        <v>0</v>
      </c>
      <c r="AS701">
        <v>1</v>
      </c>
      <c r="AT701" t="s">
        <v>135</v>
      </c>
      <c r="AU701">
        <v>44</v>
      </c>
    </row>
    <row r="702" spans="1:47">
      <c r="A702" t="s">
        <v>2635</v>
      </c>
      <c r="C702">
        <v>310</v>
      </c>
      <c r="D702" t="s">
        <v>2636</v>
      </c>
      <c r="E702">
        <v>101</v>
      </c>
      <c r="F702" t="s">
        <v>2637</v>
      </c>
      <c r="G702" t="s">
        <v>219</v>
      </c>
      <c r="H702" t="s">
        <v>220</v>
      </c>
      <c r="I702" t="s">
        <v>2638</v>
      </c>
      <c r="J702">
        <v>0.11051999999999999</v>
      </c>
      <c r="K702">
        <v>0</v>
      </c>
      <c r="L702">
        <v>0</v>
      </c>
      <c r="M702">
        <v>1</v>
      </c>
      <c r="N702">
        <v>1</v>
      </c>
      <c r="O702" t="s">
        <v>659</v>
      </c>
      <c r="P702">
        <v>1</v>
      </c>
      <c r="Q702">
        <v>1</v>
      </c>
      <c r="R702">
        <v>5300</v>
      </c>
      <c r="S702" t="s">
        <v>223</v>
      </c>
      <c r="T702">
        <v>0</v>
      </c>
      <c r="U702" t="s">
        <v>2635</v>
      </c>
      <c r="V702" t="s">
        <v>933</v>
      </c>
      <c r="W702" t="s">
        <v>659</v>
      </c>
      <c r="X702" t="s">
        <v>659</v>
      </c>
      <c r="Y702">
        <v>5300</v>
      </c>
      <c r="AB702">
        <v>0</v>
      </c>
      <c r="AC702">
        <v>0</v>
      </c>
      <c r="AD702">
        <v>3</v>
      </c>
      <c r="AE702">
        <v>720</v>
      </c>
      <c r="AF702">
        <v>1</v>
      </c>
      <c r="AQ702">
        <v>1</v>
      </c>
      <c r="AR702">
        <f t="shared" si="10"/>
        <v>0</v>
      </c>
      <c r="AS702">
        <v>1</v>
      </c>
      <c r="AT702" t="s">
        <v>135</v>
      </c>
      <c r="AU702">
        <v>44</v>
      </c>
    </row>
    <row r="703" spans="1:47">
      <c r="A703" t="s">
        <v>2639</v>
      </c>
      <c r="C703">
        <v>310</v>
      </c>
      <c r="D703" t="s">
        <v>2640</v>
      </c>
      <c r="E703">
        <v>130</v>
      </c>
      <c r="F703" t="s">
        <v>2641</v>
      </c>
      <c r="G703" t="s">
        <v>324</v>
      </c>
      <c r="H703" t="s">
        <v>2642</v>
      </c>
      <c r="I703" t="s">
        <v>2643</v>
      </c>
      <c r="J703">
        <v>5.9589999999999997E-2</v>
      </c>
      <c r="K703">
        <v>0</v>
      </c>
      <c r="L703">
        <v>0</v>
      </c>
      <c r="M703">
        <v>0</v>
      </c>
      <c r="N703">
        <v>0</v>
      </c>
      <c r="P703">
        <v>0</v>
      </c>
      <c r="Q703">
        <v>0</v>
      </c>
      <c r="R703">
        <v>0</v>
      </c>
      <c r="S703" t="s">
        <v>223</v>
      </c>
      <c r="T703">
        <v>0</v>
      </c>
      <c r="U703" t="s">
        <v>2639</v>
      </c>
      <c r="V703" t="s">
        <v>455</v>
      </c>
      <c r="W703" t="s">
        <v>225</v>
      </c>
      <c r="Y703">
        <v>0</v>
      </c>
      <c r="Z703" t="s">
        <v>291</v>
      </c>
      <c r="AA703" t="s">
        <v>223</v>
      </c>
      <c r="AB703">
        <v>0</v>
      </c>
      <c r="AC703">
        <v>0</v>
      </c>
      <c r="AD703">
        <v>0</v>
      </c>
      <c r="AE703">
        <v>0</v>
      </c>
      <c r="AF703">
        <v>0</v>
      </c>
      <c r="AQ703">
        <v>0</v>
      </c>
      <c r="AR703">
        <f t="shared" si="10"/>
        <v>0</v>
      </c>
      <c r="AS703">
        <v>1</v>
      </c>
      <c r="AT703" t="s">
        <v>137</v>
      </c>
      <c r="AU703">
        <v>46</v>
      </c>
    </row>
    <row r="704" spans="1:47">
      <c r="A704" t="s">
        <v>2644</v>
      </c>
      <c r="C704">
        <v>310</v>
      </c>
      <c r="D704" t="s">
        <v>2645</v>
      </c>
      <c r="E704">
        <v>132</v>
      </c>
      <c r="F704" t="s">
        <v>2641</v>
      </c>
      <c r="G704" t="s">
        <v>324</v>
      </c>
      <c r="H704" t="s">
        <v>260</v>
      </c>
      <c r="I704" t="s">
        <v>2646</v>
      </c>
      <c r="J704">
        <v>5.9830000000000001E-2</v>
      </c>
      <c r="K704">
        <v>0</v>
      </c>
      <c r="L704">
        <v>0</v>
      </c>
      <c r="M704">
        <v>0</v>
      </c>
      <c r="N704">
        <v>0</v>
      </c>
      <c r="P704">
        <v>0</v>
      </c>
      <c r="Q704">
        <v>0</v>
      </c>
      <c r="R704">
        <v>0</v>
      </c>
      <c r="S704" t="s">
        <v>223</v>
      </c>
      <c r="T704">
        <v>0</v>
      </c>
      <c r="U704" t="s">
        <v>2644</v>
      </c>
      <c r="Y704">
        <v>0</v>
      </c>
      <c r="AB704">
        <v>0</v>
      </c>
      <c r="AC704">
        <v>0</v>
      </c>
      <c r="AD704">
        <v>0</v>
      </c>
      <c r="AE704">
        <v>0</v>
      </c>
      <c r="AF704">
        <v>0</v>
      </c>
      <c r="AQ704">
        <v>0</v>
      </c>
      <c r="AR704">
        <f t="shared" si="10"/>
        <v>0</v>
      </c>
      <c r="AS704">
        <v>1</v>
      </c>
      <c r="AT704" t="s">
        <v>137</v>
      </c>
      <c r="AU704">
        <v>46</v>
      </c>
    </row>
    <row r="705" spans="1:47">
      <c r="A705" t="s">
        <v>2647</v>
      </c>
      <c r="C705">
        <v>310</v>
      </c>
      <c r="D705" t="s">
        <v>2648</v>
      </c>
      <c r="E705">
        <v>101</v>
      </c>
      <c r="F705" t="s">
        <v>2649</v>
      </c>
      <c r="G705" t="s">
        <v>219</v>
      </c>
      <c r="H705" t="s">
        <v>220</v>
      </c>
      <c r="I705" t="s">
        <v>2650</v>
      </c>
      <c r="J705">
        <v>0.10925</v>
      </c>
      <c r="K705">
        <v>0</v>
      </c>
      <c r="L705">
        <v>0</v>
      </c>
      <c r="M705">
        <v>1</v>
      </c>
      <c r="N705">
        <v>1</v>
      </c>
      <c r="O705" t="s">
        <v>659</v>
      </c>
      <c r="P705">
        <v>1</v>
      </c>
      <c r="Q705">
        <v>1</v>
      </c>
      <c r="R705">
        <v>4200</v>
      </c>
      <c r="S705" t="s">
        <v>223</v>
      </c>
      <c r="T705">
        <v>0</v>
      </c>
      <c r="U705" t="s">
        <v>2647</v>
      </c>
      <c r="V705" t="s">
        <v>933</v>
      </c>
      <c r="W705" t="s">
        <v>659</v>
      </c>
      <c r="X705" t="s">
        <v>659</v>
      </c>
      <c r="Y705">
        <v>4200</v>
      </c>
      <c r="AB705">
        <v>0</v>
      </c>
      <c r="AC705">
        <v>0</v>
      </c>
      <c r="AD705">
        <v>2</v>
      </c>
      <c r="AE705">
        <v>930</v>
      </c>
      <c r="AF705">
        <v>1</v>
      </c>
      <c r="AQ705">
        <v>1</v>
      </c>
      <c r="AR705">
        <f t="shared" si="10"/>
        <v>0</v>
      </c>
      <c r="AS705">
        <v>1</v>
      </c>
      <c r="AT705" t="s">
        <v>135</v>
      </c>
      <c r="AU705">
        <v>44</v>
      </c>
    </row>
    <row r="706" spans="1:47">
      <c r="A706" t="s">
        <v>2651</v>
      </c>
      <c r="C706">
        <v>310</v>
      </c>
      <c r="D706" t="s">
        <v>2652</v>
      </c>
      <c r="E706">
        <v>101</v>
      </c>
      <c r="F706" t="s">
        <v>2653</v>
      </c>
      <c r="G706" t="s">
        <v>219</v>
      </c>
      <c r="H706" t="s">
        <v>220</v>
      </c>
      <c r="I706" t="s">
        <v>2654</v>
      </c>
      <c r="J706">
        <v>0.14124</v>
      </c>
      <c r="K706">
        <v>0</v>
      </c>
      <c r="L706">
        <v>0</v>
      </c>
      <c r="M706">
        <v>1</v>
      </c>
      <c r="N706">
        <v>1</v>
      </c>
      <c r="O706" t="s">
        <v>659</v>
      </c>
      <c r="P706">
        <v>1</v>
      </c>
      <c r="Q706">
        <v>1</v>
      </c>
      <c r="R706">
        <v>6800</v>
      </c>
      <c r="S706" t="s">
        <v>223</v>
      </c>
      <c r="T706">
        <v>0</v>
      </c>
      <c r="U706" t="s">
        <v>2651</v>
      </c>
      <c r="V706" t="s">
        <v>893</v>
      </c>
      <c r="W706" t="s">
        <v>659</v>
      </c>
      <c r="X706" t="s">
        <v>659</v>
      </c>
      <c r="Y706">
        <v>6800</v>
      </c>
      <c r="AB706">
        <v>0</v>
      </c>
      <c r="AC706">
        <v>0</v>
      </c>
      <c r="AD706">
        <v>4</v>
      </c>
      <c r="AE706">
        <v>2346</v>
      </c>
      <c r="AF706">
        <v>1.75</v>
      </c>
      <c r="AQ706">
        <v>1</v>
      </c>
      <c r="AR706">
        <f t="shared" ref="AR706:AR769" si="11">AB706*9.68*VLOOKUP(AU706,atten,10,FALSE)</f>
        <v>0</v>
      </c>
      <c r="AS706">
        <v>1</v>
      </c>
      <c r="AT706" t="s">
        <v>135</v>
      </c>
      <c r="AU706">
        <v>44</v>
      </c>
    </row>
    <row r="707" spans="1:47">
      <c r="A707" t="s">
        <v>2655</v>
      </c>
      <c r="C707">
        <v>310</v>
      </c>
      <c r="D707" t="s">
        <v>2656</v>
      </c>
      <c r="E707">
        <v>101</v>
      </c>
      <c r="F707" t="s">
        <v>2657</v>
      </c>
      <c r="G707" t="s">
        <v>219</v>
      </c>
      <c r="H707" t="s">
        <v>220</v>
      </c>
      <c r="I707" t="s">
        <v>2658</v>
      </c>
      <c r="J707">
        <v>0.22337000000000001</v>
      </c>
      <c r="K707">
        <v>1</v>
      </c>
      <c r="L707">
        <v>1</v>
      </c>
      <c r="M707">
        <v>1</v>
      </c>
      <c r="N707">
        <v>1</v>
      </c>
      <c r="O707" t="s">
        <v>225</v>
      </c>
      <c r="P707">
        <v>0</v>
      </c>
      <c r="Q707">
        <v>1</v>
      </c>
      <c r="R707">
        <v>3900</v>
      </c>
      <c r="S707" t="s">
        <v>223</v>
      </c>
      <c r="T707">
        <v>3900</v>
      </c>
      <c r="U707" t="s">
        <v>2655</v>
      </c>
      <c r="V707" t="s">
        <v>413</v>
      </c>
      <c r="W707" t="s">
        <v>225</v>
      </c>
      <c r="X707" t="s">
        <v>225</v>
      </c>
      <c r="Y707">
        <v>3900</v>
      </c>
      <c r="AB707">
        <v>1</v>
      </c>
      <c r="AC707">
        <v>1</v>
      </c>
      <c r="AD707">
        <v>3</v>
      </c>
      <c r="AE707">
        <v>1380</v>
      </c>
      <c r="AF707">
        <v>1</v>
      </c>
      <c r="AQ707">
        <v>1</v>
      </c>
      <c r="AR707">
        <f t="shared" si="11"/>
        <v>9.68</v>
      </c>
      <c r="AS707">
        <v>1</v>
      </c>
      <c r="AT707" t="s">
        <v>137</v>
      </c>
      <c r="AU707">
        <v>46</v>
      </c>
    </row>
    <row r="708" spans="1:47">
      <c r="A708" t="s">
        <v>2659</v>
      </c>
      <c r="C708">
        <v>310</v>
      </c>
      <c r="D708" t="s">
        <v>2660</v>
      </c>
      <c r="E708">
        <v>903</v>
      </c>
      <c r="F708" t="s">
        <v>821</v>
      </c>
      <c r="G708" t="s">
        <v>219</v>
      </c>
      <c r="H708" t="s">
        <v>822</v>
      </c>
      <c r="I708" t="s">
        <v>2661</v>
      </c>
      <c r="J708">
        <v>3.3390000000000003E-2</v>
      </c>
      <c r="K708">
        <v>0</v>
      </c>
      <c r="L708">
        <v>0</v>
      </c>
      <c r="M708">
        <v>0</v>
      </c>
      <c r="N708">
        <v>0</v>
      </c>
      <c r="P708">
        <v>0</v>
      </c>
      <c r="Q708">
        <v>0</v>
      </c>
      <c r="R708">
        <v>0</v>
      </c>
      <c r="S708" t="s">
        <v>223</v>
      </c>
      <c r="T708">
        <v>0</v>
      </c>
      <c r="U708" t="s">
        <v>2659</v>
      </c>
      <c r="Y708">
        <v>0</v>
      </c>
      <c r="AB708">
        <v>0</v>
      </c>
      <c r="AC708">
        <v>0</v>
      </c>
      <c r="AD708">
        <v>0</v>
      </c>
      <c r="AE708">
        <v>0</v>
      </c>
      <c r="AF708">
        <v>0</v>
      </c>
      <c r="AQ708">
        <v>1</v>
      </c>
      <c r="AR708">
        <f t="shared" si="11"/>
        <v>0</v>
      </c>
      <c r="AS708">
        <v>1</v>
      </c>
      <c r="AT708" t="s">
        <v>135</v>
      </c>
      <c r="AU708">
        <v>44</v>
      </c>
    </row>
    <row r="709" spans="1:47">
      <c r="A709" t="s">
        <v>2662</v>
      </c>
      <c r="C709">
        <v>310</v>
      </c>
      <c r="D709" t="s">
        <v>2663</v>
      </c>
      <c r="E709">
        <v>101</v>
      </c>
      <c r="F709" t="s">
        <v>2664</v>
      </c>
      <c r="G709" t="s">
        <v>219</v>
      </c>
      <c r="H709" t="s">
        <v>220</v>
      </c>
      <c r="I709" t="s">
        <v>2665</v>
      </c>
      <c r="J709">
        <v>0.15997</v>
      </c>
      <c r="K709">
        <v>0</v>
      </c>
      <c r="L709">
        <v>0</v>
      </c>
      <c r="M709">
        <v>1</v>
      </c>
      <c r="N709">
        <v>1</v>
      </c>
      <c r="O709" t="s">
        <v>659</v>
      </c>
      <c r="P709">
        <v>1</v>
      </c>
      <c r="Q709">
        <v>0</v>
      </c>
      <c r="R709">
        <v>0</v>
      </c>
      <c r="S709" t="s">
        <v>223</v>
      </c>
      <c r="T709">
        <v>0</v>
      </c>
      <c r="U709" t="s">
        <v>2662</v>
      </c>
      <c r="V709" t="s">
        <v>893</v>
      </c>
      <c r="W709" t="s">
        <v>659</v>
      </c>
      <c r="X709" t="s">
        <v>659</v>
      </c>
      <c r="Y709">
        <v>0</v>
      </c>
      <c r="AB709">
        <v>0</v>
      </c>
      <c r="AC709">
        <v>0</v>
      </c>
      <c r="AD709">
        <v>5</v>
      </c>
      <c r="AE709">
        <v>2198</v>
      </c>
      <c r="AF709">
        <v>1.75</v>
      </c>
      <c r="AQ709">
        <v>1</v>
      </c>
      <c r="AR709">
        <f t="shared" si="11"/>
        <v>0</v>
      </c>
      <c r="AS709">
        <v>1</v>
      </c>
      <c r="AT709" t="s">
        <v>135</v>
      </c>
      <c r="AU709">
        <v>44</v>
      </c>
    </row>
    <row r="710" spans="1:47">
      <c r="A710" t="s">
        <v>2666</v>
      </c>
      <c r="C710">
        <v>310</v>
      </c>
      <c r="D710" t="s">
        <v>2667</v>
      </c>
      <c r="E710">
        <v>101</v>
      </c>
      <c r="F710" t="s">
        <v>2668</v>
      </c>
      <c r="G710" t="s">
        <v>219</v>
      </c>
      <c r="H710" t="s">
        <v>220</v>
      </c>
      <c r="I710" t="s">
        <v>2669</v>
      </c>
      <c r="J710">
        <v>6.1620000000000001E-2</v>
      </c>
      <c r="K710">
        <v>0</v>
      </c>
      <c r="L710">
        <v>0</v>
      </c>
      <c r="M710">
        <v>1</v>
      </c>
      <c r="N710">
        <v>1</v>
      </c>
      <c r="O710" t="s">
        <v>659</v>
      </c>
      <c r="P710">
        <v>1</v>
      </c>
      <c r="Q710">
        <v>1</v>
      </c>
      <c r="R710">
        <v>400</v>
      </c>
      <c r="S710" t="s">
        <v>223</v>
      </c>
      <c r="T710">
        <v>0</v>
      </c>
      <c r="U710" t="s">
        <v>2666</v>
      </c>
      <c r="X710" t="s">
        <v>659</v>
      </c>
      <c r="Y710">
        <v>400</v>
      </c>
      <c r="AB710">
        <v>0</v>
      </c>
      <c r="AC710">
        <v>0</v>
      </c>
      <c r="AD710">
        <v>2</v>
      </c>
      <c r="AE710">
        <v>1077</v>
      </c>
      <c r="AF710">
        <v>1.5</v>
      </c>
      <c r="AQ710">
        <v>1</v>
      </c>
      <c r="AR710">
        <f t="shared" si="11"/>
        <v>0</v>
      </c>
      <c r="AS710">
        <v>1</v>
      </c>
      <c r="AT710" t="s">
        <v>135</v>
      </c>
      <c r="AU710">
        <v>44</v>
      </c>
    </row>
    <row r="711" spans="1:47">
      <c r="A711" t="s">
        <v>2670</v>
      </c>
      <c r="C711">
        <v>310</v>
      </c>
      <c r="D711" t="s">
        <v>2671</v>
      </c>
      <c r="E711">
        <v>101</v>
      </c>
      <c r="F711" t="s">
        <v>2672</v>
      </c>
      <c r="G711" t="s">
        <v>219</v>
      </c>
      <c r="H711" t="s">
        <v>220</v>
      </c>
      <c r="I711" t="s">
        <v>2673</v>
      </c>
      <c r="J711">
        <v>0.18098</v>
      </c>
      <c r="K711">
        <v>0</v>
      </c>
      <c r="L711">
        <v>0</v>
      </c>
      <c r="M711">
        <v>1</v>
      </c>
      <c r="N711">
        <v>1</v>
      </c>
      <c r="O711" t="s">
        <v>659</v>
      </c>
      <c r="P711">
        <v>1</v>
      </c>
      <c r="Q711">
        <v>1</v>
      </c>
      <c r="R711">
        <v>8300</v>
      </c>
      <c r="S711" t="s">
        <v>243</v>
      </c>
      <c r="T711">
        <v>0</v>
      </c>
      <c r="U711" t="s">
        <v>2670</v>
      </c>
      <c r="V711" t="s">
        <v>933</v>
      </c>
      <c r="W711" t="s">
        <v>659</v>
      </c>
      <c r="X711" t="s">
        <v>659</v>
      </c>
      <c r="Y711">
        <v>8300</v>
      </c>
      <c r="AB711">
        <v>0</v>
      </c>
      <c r="AC711">
        <v>0</v>
      </c>
      <c r="AD711">
        <v>3</v>
      </c>
      <c r="AE711">
        <v>1288</v>
      </c>
      <c r="AF711">
        <v>1</v>
      </c>
      <c r="AQ711">
        <v>2</v>
      </c>
      <c r="AR711">
        <f t="shared" si="11"/>
        <v>0</v>
      </c>
      <c r="AS711">
        <v>1</v>
      </c>
      <c r="AT711" t="s">
        <v>135</v>
      </c>
      <c r="AU711">
        <v>44</v>
      </c>
    </row>
    <row r="712" spans="1:47">
      <c r="A712" t="s">
        <v>2674</v>
      </c>
      <c r="C712">
        <v>310</v>
      </c>
      <c r="D712" t="s">
        <v>2675</v>
      </c>
      <c r="E712">
        <v>101</v>
      </c>
      <c r="F712" t="s">
        <v>2676</v>
      </c>
      <c r="G712" t="s">
        <v>219</v>
      </c>
      <c r="H712" t="s">
        <v>220</v>
      </c>
      <c r="I712" t="s">
        <v>2677</v>
      </c>
      <c r="J712">
        <v>0.19727</v>
      </c>
      <c r="K712">
        <v>1</v>
      </c>
      <c r="L712">
        <v>1</v>
      </c>
      <c r="M712">
        <v>1</v>
      </c>
      <c r="N712">
        <v>1</v>
      </c>
      <c r="O712" t="s">
        <v>225</v>
      </c>
      <c r="P712">
        <v>0</v>
      </c>
      <c r="Q712">
        <v>1</v>
      </c>
      <c r="R712">
        <v>1700</v>
      </c>
      <c r="S712" t="s">
        <v>223</v>
      </c>
      <c r="T712">
        <v>1700</v>
      </c>
      <c r="U712" t="s">
        <v>2674</v>
      </c>
      <c r="V712" t="s">
        <v>413</v>
      </c>
      <c r="W712" t="s">
        <v>225</v>
      </c>
      <c r="X712" t="s">
        <v>225</v>
      </c>
      <c r="Y712">
        <v>1700</v>
      </c>
      <c r="AB712">
        <v>1</v>
      </c>
      <c r="AC712">
        <v>1</v>
      </c>
      <c r="AD712">
        <v>4</v>
      </c>
      <c r="AE712">
        <v>1248</v>
      </c>
      <c r="AF712">
        <v>1.5</v>
      </c>
      <c r="AQ712">
        <v>1</v>
      </c>
      <c r="AR712">
        <f t="shared" si="11"/>
        <v>9.68</v>
      </c>
      <c r="AS712">
        <v>1</v>
      </c>
      <c r="AT712" t="s">
        <v>137</v>
      </c>
      <c r="AU712">
        <v>46</v>
      </c>
    </row>
    <row r="713" spans="1:47">
      <c r="A713" t="s">
        <v>2678</v>
      </c>
      <c r="C713">
        <v>310</v>
      </c>
      <c r="D713" t="s">
        <v>2679</v>
      </c>
      <c r="E713">
        <v>130</v>
      </c>
      <c r="F713" t="s">
        <v>2641</v>
      </c>
      <c r="G713" t="s">
        <v>324</v>
      </c>
      <c r="H713" t="s">
        <v>2642</v>
      </c>
      <c r="I713" t="s">
        <v>2680</v>
      </c>
      <c r="J713">
        <v>0.16989000000000001</v>
      </c>
      <c r="K713">
        <v>0</v>
      </c>
      <c r="L713">
        <v>0</v>
      </c>
      <c r="M713">
        <v>0</v>
      </c>
      <c r="N713">
        <v>0</v>
      </c>
      <c r="P713">
        <v>0</v>
      </c>
      <c r="Q713">
        <v>0</v>
      </c>
      <c r="R713">
        <v>0</v>
      </c>
      <c r="S713" t="s">
        <v>223</v>
      </c>
      <c r="T713">
        <v>0</v>
      </c>
      <c r="U713" t="s">
        <v>2678</v>
      </c>
      <c r="V713" t="s">
        <v>455</v>
      </c>
      <c r="W713" t="s">
        <v>225</v>
      </c>
      <c r="Y713">
        <v>0</v>
      </c>
      <c r="AB713">
        <v>0</v>
      </c>
      <c r="AC713">
        <v>0</v>
      </c>
      <c r="AD713">
        <v>0</v>
      </c>
      <c r="AE713">
        <v>0</v>
      </c>
      <c r="AF713">
        <v>0</v>
      </c>
      <c r="AQ713">
        <v>2</v>
      </c>
      <c r="AR713">
        <f t="shared" si="11"/>
        <v>0</v>
      </c>
      <c r="AS713">
        <v>1</v>
      </c>
      <c r="AT713" t="s">
        <v>137</v>
      </c>
      <c r="AU713">
        <v>46</v>
      </c>
    </row>
    <row r="714" spans="1:47">
      <c r="A714" t="s">
        <v>2681</v>
      </c>
      <c r="C714">
        <v>310</v>
      </c>
      <c r="D714" t="s">
        <v>2682</v>
      </c>
      <c r="E714">
        <v>132</v>
      </c>
      <c r="F714" t="s">
        <v>2683</v>
      </c>
      <c r="G714" t="s">
        <v>219</v>
      </c>
      <c r="H714" t="s">
        <v>260</v>
      </c>
      <c r="I714" t="s">
        <v>2684</v>
      </c>
      <c r="J714">
        <v>0.25934000000000001</v>
      </c>
      <c r="K714">
        <v>0</v>
      </c>
      <c r="L714">
        <v>0</v>
      </c>
      <c r="M714">
        <v>0</v>
      </c>
      <c r="N714">
        <v>0</v>
      </c>
      <c r="P714">
        <v>0</v>
      </c>
      <c r="Q714">
        <v>0</v>
      </c>
      <c r="R714">
        <v>0</v>
      </c>
      <c r="S714" t="s">
        <v>223</v>
      </c>
      <c r="T714">
        <v>0</v>
      </c>
      <c r="U714" t="s">
        <v>2681</v>
      </c>
      <c r="Y714">
        <v>0</v>
      </c>
      <c r="AB714">
        <v>0</v>
      </c>
      <c r="AC714">
        <v>0</v>
      </c>
      <c r="AD714">
        <v>0</v>
      </c>
      <c r="AE714">
        <v>0</v>
      </c>
      <c r="AF714">
        <v>0</v>
      </c>
      <c r="AQ714">
        <v>3</v>
      </c>
      <c r="AR714">
        <f t="shared" si="11"/>
        <v>0</v>
      </c>
      <c r="AS714">
        <v>1</v>
      </c>
      <c r="AT714" t="s">
        <v>135</v>
      </c>
      <c r="AU714">
        <v>44</v>
      </c>
    </row>
    <row r="715" spans="1:47">
      <c r="A715" t="s">
        <v>2685</v>
      </c>
      <c r="C715">
        <v>310</v>
      </c>
      <c r="D715" t="s">
        <v>2686</v>
      </c>
      <c r="E715">
        <v>101</v>
      </c>
      <c r="F715" t="s">
        <v>2687</v>
      </c>
      <c r="G715" t="s">
        <v>219</v>
      </c>
      <c r="H715" t="s">
        <v>220</v>
      </c>
      <c r="I715" t="s">
        <v>2688</v>
      </c>
      <c r="J715">
        <v>8.8109999999999994E-2</v>
      </c>
      <c r="K715">
        <v>0</v>
      </c>
      <c r="L715">
        <v>0</v>
      </c>
      <c r="M715">
        <v>1</v>
      </c>
      <c r="N715">
        <v>1</v>
      </c>
      <c r="O715" t="s">
        <v>659</v>
      </c>
      <c r="P715">
        <v>1</v>
      </c>
      <c r="Q715">
        <v>1</v>
      </c>
      <c r="R715">
        <v>5800</v>
      </c>
      <c r="S715" t="s">
        <v>223</v>
      </c>
      <c r="T715">
        <v>0</v>
      </c>
      <c r="U715" t="s">
        <v>2685</v>
      </c>
      <c r="V715" t="s">
        <v>893</v>
      </c>
      <c r="W715" t="s">
        <v>659</v>
      </c>
      <c r="X715" t="s">
        <v>659</v>
      </c>
      <c r="Y715">
        <v>5800</v>
      </c>
      <c r="AB715">
        <v>0</v>
      </c>
      <c r="AC715">
        <v>0</v>
      </c>
      <c r="AD715">
        <v>3</v>
      </c>
      <c r="AE715">
        <v>744</v>
      </c>
      <c r="AF715">
        <v>1</v>
      </c>
      <c r="AQ715">
        <v>1</v>
      </c>
      <c r="AR715">
        <f t="shared" si="11"/>
        <v>0</v>
      </c>
      <c r="AS715">
        <v>1</v>
      </c>
      <c r="AT715" t="s">
        <v>135</v>
      </c>
      <c r="AU715">
        <v>44</v>
      </c>
    </row>
    <row r="716" spans="1:47">
      <c r="A716" t="s">
        <v>2689</v>
      </c>
      <c r="C716">
        <v>310</v>
      </c>
      <c r="D716" t="s">
        <v>2690</v>
      </c>
      <c r="E716">
        <v>101</v>
      </c>
      <c r="F716" t="s">
        <v>2691</v>
      </c>
      <c r="G716" t="s">
        <v>219</v>
      </c>
      <c r="H716" t="s">
        <v>220</v>
      </c>
      <c r="I716" t="s">
        <v>2692</v>
      </c>
      <c r="J716">
        <v>0.12055</v>
      </c>
      <c r="K716">
        <v>0</v>
      </c>
      <c r="L716">
        <v>0</v>
      </c>
      <c r="M716">
        <v>1</v>
      </c>
      <c r="N716">
        <v>1</v>
      </c>
      <c r="O716" t="s">
        <v>659</v>
      </c>
      <c r="P716">
        <v>1</v>
      </c>
      <c r="Q716">
        <v>1</v>
      </c>
      <c r="R716">
        <v>400</v>
      </c>
      <c r="S716" t="s">
        <v>223</v>
      </c>
      <c r="T716">
        <v>0</v>
      </c>
      <c r="U716" t="s">
        <v>2689</v>
      </c>
      <c r="V716" t="s">
        <v>927</v>
      </c>
      <c r="W716" t="s">
        <v>659</v>
      </c>
      <c r="X716" t="s">
        <v>659</v>
      </c>
      <c r="Y716">
        <v>400</v>
      </c>
      <c r="AB716">
        <v>0</v>
      </c>
      <c r="AC716">
        <v>0</v>
      </c>
      <c r="AD716">
        <v>2</v>
      </c>
      <c r="AE716">
        <v>748</v>
      </c>
      <c r="AF716">
        <v>1</v>
      </c>
      <c r="AQ716">
        <v>1</v>
      </c>
      <c r="AR716">
        <f t="shared" si="11"/>
        <v>0</v>
      </c>
      <c r="AS716">
        <v>1</v>
      </c>
      <c r="AT716" t="s">
        <v>135</v>
      </c>
      <c r="AU716">
        <v>44</v>
      </c>
    </row>
    <row r="717" spans="1:47">
      <c r="A717" t="s">
        <v>2693</v>
      </c>
      <c r="C717">
        <v>310</v>
      </c>
      <c r="D717" t="s">
        <v>2694</v>
      </c>
      <c r="E717">
        <v>101</v>
      </c>
      <c r="F717" t="s">
        <v>2695</v>
      </c>
      <c r="G717" t="s">
        <v>219</v>
      </c>
      <c r="H717" t="s">
        <v>220</v>
      </c>
      <c r="I717" t="s">
        <v>2696</v>
      </c>
      <c r="J717">
        <v>7.986E-2</v>
      </c>
      <c r="K717">
        <v>0</v>
      </c>
      <c r="L717">
        <v>0</v>
      </c>
      <c r="M717">
        <v>1</v>
      </c>
      <c r="N717">
        <v>1</v>
      </c>
      <c r="O717" t="s">
        <v>659</v>
      </c>
      <c r="P717">
        <v>1</v>
      </c>
      <c r="Q717">
        <v>1</v>
      </c>
      <c r="R717">
        <v>1400</v>
      </c>
      <c r="S717" t="s">
        <v>223</v>
      </c>
      <c r="T717">
        <v>0</v>
      </c>
      <c r="U717" t="s">
        <v>2693</v>
      </c>
      <c r="V717" t="s">
        <v>933</v>
      </c>
      <c r="W717" t="s">
        <v>659</v>
      </c>
      <c r="X717" t="s">
        <v>659</v>
      </c>
      <c r="Y717">
        <v>1400</v>
      </c>
      <c r="AB717">
        <v>0</v>
      </c>
      <c r="AC717">
        <v>0</v>
      </c>
      <c r="AD717">
        <v>2</v>
      </c>
      <c r="AE717">
        <v>768</v>
      </c>
      <c r="AF717">
        <v>1</v>
      </c>
      <c r="AQ717">
        <v>1</v>
      </c>
      <c r="AR717">
        <f t="shared" si="11"/>
        <v>0</v>
      </c>
      <c r="AS717">
        <v>1</v>
      </c>
      <c r="AT717" t="s">
        <v>135</v>
      </c>
      <c r="AU717">
        <v>44</v>
      </c>
    </row>
    <row r="718" spans="1:47">
      <c r="A718" t="s">
        <v>2697</v>
      </c>
      <c r="C718">
        <v>310</v>
      </c>
      <c r="D718" t="s">
        <v>2698</v>
      </c>
      <c r="E718">
        <v>101</v>
      </c>
      <c r="F718" t="s">
        <v>2699</v>
      </c>
      <c r="G718" t="s">
        <v>219</v>
      </c>
      <c r="H718" t="s">
        <v>220</v>
      </c>
      <c r="I718" t="s">
        <v>2700</v>
      </c>
      <c r="J718">
        <v>0.16456000000000001</v>
      </c>
      <c r="K718">
        <v>0</v>
      </c>
      <c r="L718">
        <v>0</v>
      </c>
      <c r="M718">
        <v>1</v>
      </c>
      <c r="N718">
        <v>1</v>
      </c>
      <c r="O718" t="s">
        <v>659</v>
      </c>
      <c r="P718">
        <v>1</v>
      </c>
      <c r="Q718">
        <v>1</v>
      </c>
      <c r="R718">
        <v>200</v>
      </c>
      <c r="S718" t="s">
        <v>243</v>
      </c>
      <c r="T718">
        <v>0</v>
      </c>
      <c r="U718" t="s">
        <v>2697</v>
      </c>
      <c r="V718" t="s">
        <v>933</v>
      </c>
      <c r="W718" t="s">
        <v>659</v>
      </c>
      <c r="X718" t="s">
        <v>659</v>
      </c>
      <c r="Y718">
        <v>200</v>
      </c>
      <c r="AB718">
        <v>0</v>
      </c>
      <c r="AC718">
        <v>0</v>
      </c>
      <c r="AD718">
        <v>2</v>
      </c>
      <c r="AE718">
        <v>812</v>
      </c>
      <c r="AF718">
        <v>1</v>
      </c>
      <c r="AQ718">
        <v>2</v>
      </c>
      <c r="AR718">
        <f t="shared" si="11"/>
        <v>0</v>
      </c>
      <c r="AS718">
        <v>1</v>
      </c>
      <c r="AT718" t="s">
        <v>135</v>
      </c>
      <c r="AU718">
        <v>44</v>
      </c>
    </row>
    <row r="719" spans="1:47">
      <c r="A719" t="s">
        <v>2701</v>
      </c>
      <c r="C719">
        <v>310</v>
      </c>
      <c r="D719" t="s">
        <v>2702</v>
      </c>
      <c r="E719">
        <v>101</v>
      </c>
      <c r="F719" t="s">
        <v>2703</v>
      </c>
      <c r="G719" t="s">
        <v>219</v>
      </c>
      <c r="H719" t="s">
        <v>220</v>
      </c>
      <c r="I719" t="s">
        <v>2704</v>
      </c>
      <c r="J719">
        <v>0.12848000000000001</v>
      </c>
      <c r="K719">
        <v>0</v>
      </c>
      <c r="L719">
        <v>0</v>
      </c>
      <c r="M719">
        <v>1</v>
      </c>
      <c r="N719">
        <v>1</v>
      </c>
      <c r="O719" t="s">
        <v>659</v>
      </c>
      <c r="P719">
        <v>1</v>
      </c>
      <c r="Q719">
        <v>1</v>
      </c>
      <c r="R719">
        <v>3700</v>
      </c>
      <c r="S719" t="s">
        <v>223</v>
      </c>
      <c r="T719">
        <v>0</v>
      </c>
      <c r="U719" t="s">
        <v>2701</v>
      </c>
      <c r="V719" t="s">
        <v>933</v>
      </c>
      <c r="W719" t="s">
        <v>659</v>
      </c>
      <c r="X719" t="s">
        <v>659</v>
      </c>
      <c r="Y719">
        <v>3700</v>
      </c>
      <c r="AB719">
        <v>0</v>
      </c>
      <c r="AC719">
        <v>0</v>
      </c>
      <c r="AD719">
        <v>4</v>
      </c>
      <c r="AE719">
        <v>1319</v>
      </c>
      <c r="AF719">
        <v>1</v>
      </c>
      <c r="AQ719">
        <v>3</v>
      </c>
      <c r="AR719">
        <f t="shared" si="11"/>
        <v>0</v>
      </c>
      <c r="AS719">
        <v>1</v>
      </c>
      <c r="AT719" t="s">
        <v>135</v>
      </c>
      <c r="AU719">
        <v>44</v>
      </c>
    </row>
    <row r="720" spans="1:47">
      <c r="A720" t="s">
        <v>2705</v>
      </c>
      <c r="C720">
        <v>310</v>
      </c>
      <c r="D720" t="s">
        <v>2706</v>
      </c>
      <c r="E720">
        <v>101</v>
      </c>
      <c r="F720" t="s">
        <v>2707</v>
      </c>
      <c r="G720" t="s">
        <v>219</v>
      </c>
      <c r="H720" t="s">
        <v>220</v>
      </c>
      <c r="I720" t="s">
        <v>2708</v>
      </c>
      <c r="J720">
        <v>0.13189000000000001</v>
      </c>
      <c r="K720">
        <v>0</v>
      </c>
      <c r="L720">
        <v>0</v>
      </c>
      <c r="M720">
        <v>1</v>
      </c>
      <c r="N720">
        <v>1</v>
      </c>
      <c r="O720" t="s">
        <v>659</v>
      </c>
      <c r="P720">
        <v>1</v>
      </c>
      <c r="Q720">
        <v>0</v>
      </c>
      <c r="R720">
        <v>0</v>
      </c>
      <c r="S720" t="s">
        <v>223</v>
      </c>
      <c r="T720">
        <v>0</v>
      </c>
      <c r="U720" t="s">
        <v>2705</v>
      </c>
      <c r="V720" t="s">
        <v>933</v>
      </c>
      <c r="W720" t="s">
        <v>659</v>
      </c>
      <c r="X720" t="s">
        <v>659</v>
      </c>
      <c r="Y720">
        <v>0</v>
      </c>
      <c r="AB720">
        <v>0</v>
      </c>
      <c r="AC720">
        <v>0</v>
      </c>
      <c r="AD720">
        <v>3</v>
      </c>
      <c r="AE720">
        <v>1152</v>
      </c>
      <c r="AF720">
        <v>1.5</v>
      </c>
      <c r="AQ720">
        <v>2</v>
      </c>
      <c r="AR720">
        <f t="shared" si="11"/>
        <v>0</v>
      </c>
      <c r="AS720">
        <v>1</v>
      </c>
      <c r="AT720" t="s">
        <v>135</v>
      </c>
      <c r="AU720">
        <v>44</v>
      </c>
    </row>
    <row r="721" spans="1:47">
      <c r="A721" t="s">
        <v>2709</v>
      </c>
      <c r="C721">
        <v>310</v>
      </c>
      <c r="D721" t="s">
        <v>2710</v>
      </c>
      <c r="E721">
        <v>101</v>
      </c>
      <c r="F721" t="s">
        <v>2711</v>
      </c>
      <c r="G721" t="s">
        <v>219</v>
      </c>
      <c r="H721" t="s">
        <v>220</v>
      </c>
      <c r="I721" t="s">
        <v>2712</v>
      </c>
      <c r="J721">
        <v>6.2530000000000002E-2</v>
      </c>
      <c r="K721">
        <v>0</v>
      </c>
      <c r="L721">
        <v>0</v>
      </c>
      <c r="M721">
        <v>1</v>
      </c>
      <c r="N721">
        <v>1</v>
      </c>
      <c r="O721" t="s">
        <v>659</v>
      </c>
      <c r="P721">
        <v>1</v>
      </c>
      <c r="Q721">
        <v>1</v>
      </c>
      <c r="R721">
        <v>0</v>
      </c>
      <c r="S721" t="s">
        <v>223</v>
      </c>
      <c r="T721">
        <v>0</v>
      </c>
      <c r="U721" t="s">
        <v>2709</v>
      </c>
      <c r="V721" t="s">
        <v>933</v>
      </c>
      <c r="W721" t="s">
        <v>659</v>
      </c>
      <c r="X721" t="s">
        <v>659</v>
      </c>
      <c r="Y721">
        <v>0</v>
      </c>
      <c r="AB721">
        <v>0</v>
      </c>
      <c r="AC721">
        <v>0</v>
      </c>
      <c r="AD721">
        <v>2</v>
      </c>
      <c r="AE721">
        <v>705</v>
      </c>
      <c r="AF721">
        <v>1</v>
      </c>
      <c r="AQ721">
        <v>2</v>
      </c>
      <c r="AR721">
        <f t="shared" si="11"/>
        <v>0</v>
      </c>
      <c r="AS721">
        <v>1</v>
      </c>
      <c r="AT721" t="s">
        <v>135</v>
      </c>
      <c r="AU721">
        <v>44</v>
      </c>
    </row>
    <row r="722" spans="1:47">
      <c r="A722" t="s">
        <v>2713</v>
      </c>
      <c r="C722">
        <v>310</v>
      </c>
      <c r="D722" t="s">
        <v>2714</v>
      </c>
      <c r="E722">
        <v>101</v>
      </c>
      <c r="F722" t="s">
        <v>2586</v>
      </c>
      <c r="G722" t="s">
        <v>219</v>
      </c>
      <c r="H722" t="s">
        <v>220</v>
      </c>
      <c r="I722" t="s">
        <v>2715</v>
      </c>
      <c r="J722">
        <v>8.3919999999999995E-2</v>
      </c>
      <c r="K722">
        <v>0</v>
      </c>
      <c r="L722">
        <v>0</v>
      </c>
      <c r="M722">
        <v>1</v>
      </c>
      <c r="N722">
        <v>1</v>
      </c>
      <c r="O722" t="s">
        <v>659</v>
      </c>
      <c r="P722">
        <v>1</v>
      </c>
      <c r="Q722">
        <v>1</v>
      </c>
      <c r="R722">
        <v>6800</v>
      </c>
      <c r="S722" t="s">
        <v>223</v>
      </c>
      <c r="T722">
        <v>0</v>
      </c>
      <c r="U722" t="s">
        <v>2713</v>
      </c>
      <c r="V722" t="s">
        <v>933</v>
      </c>
      <c r="W722" t="s">
        <v>659</v>
      </c>
      <c r="X722" t="s">
        <v>659</v>
      </c>
      <c r="Y722">
        <v>6800</v>
      </c>
      <c r="AB722">
        <v>0</v>
      </c>
      <c r="AC722">
        <v>0</v>
      </c>
      <c r="AD722">
        <v>2</v>
      </c>
      <c r="AE722">
        <v>1064</v>
      </c>
      <c r="AF722">
        <v>1</v>
      </c>
      <c r="AQ722">
        <v>1</v>
      </c>
      <c r="AR722">
        <f t="shared" si="11"/>
        <v>0</v>
      </c>
      <c r="AS722">
        <v>1</v>
      </c>
      <c r="AT722" t="s">
        <v>135</v>
      </c>
      <c r="AU722">
        <v>44</v>
      </c>
    </row>
    <row r="723" spans="1:47">
      <c r="A723" t="s">
        <v>2716</v>
      </c>
      <c r="C723">
        <v>310</v>
      </c>
      <c r="D723" t="s">
        <v>2717</v>
      </c>
      <c r="E723">
        <v>101</v>
      </c>
      <c r="F723" t="s">
        <v>2718</v>
      </c>
      <c r="G723" t="s">
        <v>324</v>
      </c>
      <c r="H723" t="s">
        <v>220</v>
      </c>
      <c r="I723" t="s">
        <v>2719</v>
      </c>
      <c r="J723">
        <v>0.36880000000000002</v>
      </c>
      <c r="K723">
        <v>1</v>
      </c>
      <c r="L723">
        <v>1</v>
      </c>
      <c r="M723">
        <v>1</v>
      </c>
      <c r="N723">
        <v>1</v>
      </c>
      <c r="O723" t="s">
        <v>225</v>
      </c>
      <c r="P723">
        <v>0</v>
      </c>
      <c r="Q723">
        <v>1</v>
      </c>
      <c r="R723">
        <v>8900</v>
      </c>
      <c r="S723" t="s">
        <v>223</v>
      </c>
      <c r="T723">
        <v>8900</v>
      </c>
      <c r="U723" t="s">
        <v>2716</v>
      </c>
      <c r="V723" t="s">
        <v>2046</v>
      </c>
      <c r="W723" t="s">
        <v>225</v>
      </c>
      <c r="X723" t="s">
        <v>225</v>
      </c>
      <c r="Y723">
        <v>8900</v>
      </c>
      <c r="AB723">
        <v>1</v>
      </c>
      <c r="AC723">
        <v>1</v>
      </c>
      <c r="AD723">
        <v>3</v>
      </c>
      <c r="AE723">
        <v>1569</v>
      </c>
      <c r="AF723">
        <v>1.5</v>
      </c>
      <c r="AQ723">
        <v>1</v>
      </c>
      <c r="AR723">
        <f t="shared" si="11"/>
        <v>9.68</v>
      </c>
      <c r="AS723">
        <v>1</v>
      </c>
      <c r="AT723" t="s">
        <v>137</v>
      </c>
      <c r="AU723">
        <v>46</v>
      </c>
    </row>
    <row r="724" spans="1:47">
      <c r="A724" t="s">
        <v>2720</v>
      </c>
      <c r="C724">
        <v>310</v>
      </c>
      <c r="D724" t="s">
        <v>2721</v>
      </c>
      <c r="E724">
        <v>101</v>
      </c>
      <c r="F724" t="s">
        <v>2722</v>
      </c>
      <c r="G724" t="s">
        <v>219</v>
      </c>
      <c r="H724" t="s">
        <v>220</v>
      </c>
      <c r="I724" t="s">
        <v>2723</v>
      </c>
      <c r="J724">
        <v>7.9949999999999993E-2</v>
      </c>
      <c r="K724">
        <v>0</v>
      </c>
      <c r="L724">
        <v>0</v>
      </c>
      <c r="M724">
        <v>1</v>
      </c>
      <c r="N724">
        <v>1</v>
      </c>
      <c r="O724" t="s">
        <v>659</v>
      </c>
      <c r="P724">
        <v>1</v>
      </c>
      <c r="Q724">
        <v>1</v>
      </c>
      <c r="R724">
        <v>400</v>
      </c>
      <c r="S724" t="s">
        <v>223</v>
      </c>
      <c r="T724">
        <v>0</v>
      </c>
      <c r="U724" t="s">
        <v>2720</v>
      </c>
      <c r="V724" t="s">
        <v>933</v>
      </c>
      <c r="W724" t="s">
        <v>659</v>
      </c>
      <c r="X724" t="s">
        <v>659</v>
      </c>
      <c r="Y724">
        <v>400</v>
      </c>
      <c r="AB724">
        <v>0</v>
      </c>
      <c r="AC724">
        <v>0</v>
      </c>
      <c r="AD724">
        <v>3</v>
      </c>
      <c r="AE724">
        <v>1092</v>
      </c>
      <c r="AF724">
        <v>1</v>
      </c>
      <c r="AQ724">
        <v>0</v>
      </c>
      <c r="AR724">
        <f t="shared" si="11"/>
        <v>0</v>
      </c>
      <c r="AS724">
        <v>1</v>
      </c>
      <c r="AT724" t="s">
        <v>135</v>
      </c>
      <c r="AU724">
        <v>44</v>
      </c>
    </row>
    <row r="725" spans="1:47">
      <c r="A725" t="s">
        <v>2724</v>
      </c>
      <c r="C725">
        <v>310</v>
      </c>
      <c r="D725" t="s">
        <v>2725</v>
      </c>
      <c r="E725">
        <v>101</v>
      </c>
      <c r="F725" t="s">
        <v>2726</v>
      </c>
      <c r="G725" t="s">
        <v>219</v>
      </c>
      <c r="H725" t="s">
        <v>220</v>
      </c>
      <c r="I725" t="s">
        <v>2727</v>
      </c>
      <c r="J725">
        <v>4.1660000000000003E-2</v>
      </c>
      <c r="K725">
        <v>0</v>
      </c>
      <c r="L725">
        <v>0</v>
      </c>
      <c r="M725">
        <v>1</v>
      </c>
      <c r="N725">
        <v>1</v>
      </c>
      <c r="O725" t="s">
        <v>659</v>
      </c>
      <c r="P725">
        <v>1</v>
      </c>
      <c r="Q725">
        <v>1</v>
      </c>
      <c r="R725">
        <v>1400</v>
      </c>
      <c r="S725" t="s">
        <v>223</v>
      </c>
      <c r="T725">
        <v>0</v>
      </c>
      <c r="U725" t="s">
        <v>2724</v>
      </c>
      <c r="V725" t="s">
        <v>933</v>
      </c>
      <c r="W725" t="s">
        <v>659</v>
      </c>
      <c r="X725" t="s">
        <v>659</v>
      </c>
      <c r="Y725">
        <v>1400</v>
      </c>
      <c r="AB725">
        <v>0</v>
      </c>
      <c r="AC725">
        <v>0</v>
      </c>
      <c r="AD725">
        <v>2</v>
      </c>
      <c r="AE725">
        <v>654</v>
      </c>
      <c r="AF725">
        <v>1</v>
      </c>
      <c r="AQ725">
        <v>1</v>
      </c>
      <c r="AR725">
        <f t="shared" si="11"/>
        <v>0</v>
      </c>
      <c r="AS725">
        <v>1</v>
      </c>
      <c r="AT725" t="s">
        <v>135</v>
      </c>
      <c r="AU725">
        <v>44</v>
      </c>
    </row>
    <row r="726" spans="1:47">
      <c r="A726" t="s">
        <v>2728</v>
      </c>
      <c r="C726">
        <v>310</v>
      </c>
      <c r="D726" t="s">
        <v>2660</v>
      </c>
      <c r="E726">
        <v>903</v>
      </c>
      <c r="F726" t="s">
        <v>821</v>
      </c>
      <c r="G726" t="s">
        <v>219</v>
      </c>
      <c r="H726" t="s">
        <v>822</v>
      </c>
      <c r="I726" t="s">
        <v>2729</v>
      </c>
      <c r="J726">
        <v>3.4599999999999999E-2</v>
      </c>
      <c r="K726">
        <v>0</v>
      </c>
      <c r="L726">
        <v>0</v>
      </c>
      <c r="M726">
        <v>0</v>
      </c>
      <c r="N726">
        <v>0</v>
      </c>
      <c r="P726">
        <v>0</v>
      </c>
      <c r="Q726">
        <v>0</v>
      </c>
      <c r="R726">
        <v>0</v>
      </c>
      <c r="S726" t="s">
        <v>223</v>
      </c>
      <c r="T726">
        <v>0</v>
      </c>
      <c r="U726" t="s">
        <v>2728</v>
      </c>
      <c r="Y726">
        <v>0</v>
      </c>
      <c r="AB726">
        <v>0</v>
      </c>
      <c r="AC726">
        <v>0</v>
      </c>
      <c r="AD726">
        <v>0</v>
      </c>
      <c r="AE726">
        <v>0</v>
      </c>
      <c r="AF726">
        <v>0</v>
      </c>
      <c r="AQ726">
        <v>1</v>
      </c>
      <c r="AR726">
        <f t="shared" si="11"/>
        <v>0</v>
      </c>
      <c r="AS726">
        <v>1</v>
      </c>
      <c r="AT726" t="s">
        <v>135</v>
      </c>
      <c r="AU726">
        <v>44</v>
      </c>
    </row>
    <row r="727" spans="1:47">
      <c r="A727" t="s">
        <v>2730</v>
      </c>
      <c r="C727">
        <v>310</v>
      </c>
      <c r="D727" t="s">
        <v>2731</v>
      </c>
      <c r="E727">
        <v>109</v>
      </c>
      <c r="F727" t="s">
        <v>2732</v>
      </c>
      <c r="G727" t="s">
        <v>219</v>
      </c>
      <c r="H727" t="s">
        <v>743</v>
      </c>
      <c r="I727" t="s">
        <v>2733</v>
      </c>
      <c r="J727">
        <v>0.12467</v>
      </c>
      <c r="K727">
        <v>0</v>
      </c>
      <c r="L727">
        <v>0</v>
      </c>
      <c r="M727">
        <v>2</v>
      </c>
      <c r="N727">
        <v>2</v>
      </c>
      <c r="O727" t="s">
        <v>659</v>
      </c>
      <c r="P727">
        <v>1</v>
      </c>
      <c r="Q727">
        <v>2</v>
      </c>
      <c r="R727">
        <v>500</v>
      </c>
      <c r="S727" t="s">
        <v>223</v>
      </c>
      <c r="T727">
        <v>0</v>
      </c>
      <c r="U727" t="s">
        <v>2730</v>
      </c>
      <c r="V727" t="s">
        <v>933</v>
      </c>
      <c r="W727" t="s">
        <v>659</v>
      </c>
      <c r="X727" t="s">
        <v>659</v>
      </c>
      <c r="Y727">
        <v>250</v>
      </c>
      <c r="AB727">
        <v>0</v>
      </c>
      <c r="AC727">
        <v>0</v>
      </c>
      <c r="AD727">
        <v>2</v>
      </c>
      <c r="AE727">
        <v>1058</v>
      </c>
      <c r="AF727">
        <v>1</v>
      </c>
      <c r="AQ727">
        <v>1</v>
      </c>
      <c r="AR727">
        <f t="shared" si="11"/>
        <v>0</v>
      </c>
      <c r="AS727">
        <v>1</v>
      </c>
      <c r="AT727" t="s">
        <v>135</v>
      </c>
      <c r="AU727">
        <v>44</v>
      </c>
    </row>
    <row r="728" spans="1:47">
      <c r="A728" t="s">
        <v>2734</v>
      </c>
      <c r="C728">
        <v>310</v>
      </c>
      <c r="D728" t="s">
        <v>2735</v>
      </c>
      <c r="E728">
        <v>905</v>
      </c>
      <c r="F728" t="s">
        <v>1620</v>
      </c>
      <c r="H728" t="s">
        <v>302</v>
      </c>
      <c r="I728" t="s">
        <v>2736</v>
      </c>
      <c r="J728">
        <v>8.1453699999999998</v>
      </c>
      <c r="K728">
        <v>0</v>
      </c>
      <c r="L728">
        <v>0</v>
      </c>
      <c r="M728">
        <v>0</v>
      </c>
      <c r="N728">
        <v>0</v>
      </c>
      <c r="P728">
        <v>0</v>
      </c>
      <c r="Q728">
        <v>0</v>
      </c>
      <c r="R728">
        <v>0</v>
      </c>
      <c r="S728" t="s">
        <v>223</v>
      </c>
      <c r="T728">
        <v>0</v>
      </c>
      <c r="U728" t="s">
        <v>2734</v>
      </c>
      <c r="Y728">
        <v>0</v>
      </c>
      <c r="Z728" t="s">
        <v>297</v>
      </c>
      <c r="AA728" t="s">
        <v>223</v>
      </c>
      <c r="AB728">
        <v>0</v>
      </c>
      <c r="AC728">
        <v>0</v>
      </c>
      <c r="AD728">
        <v>0</v>
      </c>
      <c r="AE728">
        <v>0</v>
      </c>
      <c r="AF728">
        <v>0</v>
      </c>
      <c r="AQ728">
        <v>1</v>
      </c>
      <c r="AR728">
        <f t="shared" si="11"/>
        <v>0</v>
      </c>
      <c r="AS728">
        <v>1</v>
      </c>
      <c r="AT728" t="s">
        <v>135</v>
      </c>
      <c r="AU728">
        <v>44</v>
      </c>
    </row>
    <row r="729" spans="1:47">
      <c r="A729" t="s">
        <v>2737</v>
      </c>
      <c r="C729">
        <v>310</v>
      </c>
      <c r="D729" t="s">
        <v>2738</v>
      </c>
      <c r="E729">
        <v>101</v>
      </c>
      <c r="F729" t="s">
        <v>2739</v>
      </c>
      <c r="G729" t="s">
        <v>219</v>
      </c>
      <c r="H729" t="s">
        <v>220</v>
      </c>
      <c r="I729" t="s">
        <v>2740</v>
      </c>
      <c r="J729">
        <v>0.30773</v>
      </c>
      <c r="K729">
        <v>1</v>
      </c>
      <c r="L729">
        <v>1</v>
      </c>
      <c r="M729">
        <v>1</v>
      </c>
      <c r="N729">
        <v>1</v>
      </c>
      <c r="O729" t="s">
        <v>225</v>
      </c>
      <c r="P729">
        <v>0</v>
      </c>
      <c r="Q729">
        <v>1</v>
      </c>
      <c r="R729">
        <v>10600</v>
      </c>
      <c r="S729" t="s">
        <v>223</v>
      </c>
      <c r="T729">
        <v>10600</v>
      </c>
      <c r="U729" t="s">
        <v>2737</v>
      </c>
      <c r="V729" t="s">
        <v>2046</v>
      </c>
      <c r="W729" t="s">
        <v>225</v>
      </c>
      <c r="X729" t="s">
        <v>225</v>
      </c>
      <c r="Y729">
        <v>10600</v>
      </c>
      <c r="AB729">
        <v>1</v>
      </c>
      <c r="AC729">
        <v>1</v>
      </c>
      <c r="AD729">
        <v>3</v>
      </c>
      <c r="AE729">
        <v>960</v>
      </c>
      <c r="AF729">
        <v>1</v>
      </c>
      <c r="AQ729">
        <v>2</v>
      </c>
      <c r="AR729">
        <f t="shared" si="11"/>
        <v>9.68</v>
      </c>
      <c r="AS729">
        <v>1</v>
      </c>
      <c r="AT729" t="s">
        <v>137</v>
      </c>
      <c r="AU729">
        <v>46</v>
      </c>
    </row>
    <row r="730" spans="1:47">
      <c r="A730" t="s">
        <v>2741</v>
      </c>
      <c r="B730" t="s">
        <v>888</v>
      </c>
      <c r="C730">
        <v>310</v>
      </c>
      <c r="D730" t="s">
        <v>2742</v>
      </c>
      <c r="E730">
        <v>132</v>
      </c>
      <c r="F730" t="s">
        <v>2743</v>
      </c>
      <c r="G730" t="s">
        <v>324</v>
      </c>
      <c r="H730" t="s">
        <v>888</v>
      </c>
      <c r="J730">
        <v>0.40928999999999999</v>
      </c>
      <c r="K730">
        <v>0</v>
      </c>
      <c r="L730">
        <v>0</v>
      </c>
      <c r="M730">
        <v>0</v>
      </c>
      <c r="N730">
        <v>0</v>
      </c>
      <c r="P730">
        <v>0</v>
      </c>
      <c r="Q730">
        <v>0</v>
      </c>
      <c r="R730">
        <v>0</v>
      </c>
      <c r="S730" t="s">
        <v>296</v>
      </c>
      <c r="T730">
        <v>0</v>
      </c>
      <c r="Y730">
        <v>0</v>
      </c>
      <c r="AB730">
        <v>0</v>
      </c>
      <c r="AC730">
        <v>0</v>
      </c>
      <c r="AD730">
        <v>0</v>
      </c>
      <c r="AE730">
        <v>0</v>
      </c>
      <c r="AF730">
        <v>0</v>
      </c>
      <c r="AG730" t="s">
        <v>2744</v>
      </c>
      <c r="AQ730">
        <v>0</v>
      </c>
      <c r="AR730">
        <f t="shared" si="11"/>
        <v>0</v>
      </c>
      <c r="AS730">
        <v>1</v>
      </c>
      <c r="AT730" t="s">
        <v>137</v>
      </c>
      <c r="AU730">
        <v>46</v>
      </c>
    </row>
    <row r="731" spans="1:47">
      <c r="A731" t="s">
        <v>2745</v>
      </c>
      <c r="C731">
        <v>310</v>
      </c>
      <c r="D731" t="s">
        <v>1022</v>
      </c>
      <c r="E731">
        <v>132</v>
      </c>
      <c r="F731" t="s">
        <v>2746</v>
      </c>
      <c r="G731" t="s">
        <v>219</v>
      </c>
      <c r="H731" t="s">
        <v>260</v>
      </c>
      <c r="I731" t="s">
        <v>2747</v>
      </c>
      <c r="J731">
        <v>2.307E-2</v>
      </c>
      <c r="K731">
        <v>0</v>
      </c>
      <c r="L731">
        <v>0</v>
      </c>
      <c r="M731">
        <v>0</v>
      </c>
      <c r="N731">
        <v>0</v>
      </c>
      <c r="P731">
        <v>0</v>
      </c>
      <c r="Q731">
        <v>0</v>
      </c>
      <c r="R731">
        <v>0</v>
      </c>
      <c r="S731" t="s">
        <v>223</v>
      </c>
      <c r="T731">
        <v>0</v>
      </c>
      <c r="U731" t="s">
        <v>2745</v>
      </c>
      <c r="Y731">
        <v>0</v>
      </c>
      <c r="AB731">
        <v>0</v>
      </c>
      <c r="AC731">
        <v>0</v>
      </c>
      <c r="AD731">
        <v>0</v>
      </c>
      <c r="AE731">
        <v>0</v>
      </c>
      <c r="AF731">
        <v>0</v>
      </c>
      <c r="AQ731">
        <v>1</v>
      </c>
      <c r="AR731">
        <f t="shared" si="11"/>
        <v>0</v>
      </c>
      <c r="AS731">
        <v>1</v>
      </c>
      <c r="AT731" t="s">
        <v>135</v>
      </c>
      <c r="AU731">
        <v>44</v>
      </c>
    </row>
    <row r="732" spans="1:47">
      <c r="A732" t="s">
        <v>2748</v>
      </c>
      <c r="C732">
        <v>310</v>
      </c>
      <c r="D732" t="s">
        <v>2749</v>
      </c>
      <c r="E732">
        <v>101</v>
      </c>
      <c r="F732" t="s">
        <v>2750</v>
      </c>
      <c r="G732" t="s">
        <v>219</v>
      </c>
      <c r="H732" t="s">
        <v>220</v>
      </c>
      <c r="I732" t="s">
        <v>2751</v>
      </c>
      <c r="J732">
        <v>2.7619999999999999E-2</v>
      </c>
      <c r="K732">
        <v>0</v>
      </c>
      <c r="L732">
        <v>0</v>
      </c>
      <c r="M732">
        <v>1</v>
      </c>
      <c r="N732">
        <v>1</v>
      </c>
      <c r="O732" t="s">
        <v>659</v>
      </c>
      <c r="P732">
        <v>1</v>
      </c>
      <c r="Q732">
        <v>1</v>
      </c>
      <c r="R732">
        <v>900</v>
      </c>
      <c r="S732" t="s">
        <v>223</v>
      </c>
      <c r="T732">
        <v>0</v>
      </c>
      <c r="U732" t="s">
        <v>2748</v>
      </c>
      <c r="V732" t="s">
        <v>927</v>
      </c>
      <c r="W732" t="s">
        <v>659</v>
      </c>
      <c r="X732" t="s">
        <v>659</v>
      </c>
      <c r="Y732">
        <v>900</v>
      </c>
      <c r="AB732">
        <v>0</v>
      </c>
      <c r="AC732">
        <v>0</v>
      </c>
      <c r="AD732">
        <v>2</v>
      </c>
      <c r="AE732">
        <v>515</v>
      </c>
      <c r="AF732">
        <v>1</v>
      </c>
      <c r="AQ732">
        <v>1</v>
      </c>
      <c r="AR732">
        <f t="shared" si="11"/>
        <v>0</v>
      </c>
      <c r="AS732">
        <v>1</v>
      </c>
      <c r="AT732" t="s">
        <v>135</v>
      </c>
      <c r="AU732">
        <v>44</v>
      </c>
    </row>
    <row r="733" spans="1:47">
      <c r="A733" t="s">
        <v>2752</v>
      </c>
      <c r="C733">
        <v>310</v>
      </c>
      <c r="D733" t="s">
        <v>2753</v>
      </c>
      <c r="E733">
        <v>101</v>
      </c>
      <c r="F733" t="s">
        <v>2568</v>
      </c>
      <c r="G733" t="s">
        <v>219</v>
      </c>
      <c r="H733" t="s">
        <v>220</v>
      </c>
      <c r="I733" t="s">
        <v>2754</v>
      </c>
      <c r="J733">
        <v>0.23319000000000001</v>
      </c>
      <c r="K733">
        <v>0</v>
      </c>
      <c r="L733">
        <v>0</v>
      </c>
      <c r="M733">
        <v>1</v>
      </c>
      <c r="N733">
        <v>1</v>
      </c>
      <c r="O733" t="s">
        <v>659</v>
      </c>
      <c r="P733">
        <v>1</v>
      </c>
      <c r="Q733">
        <v>1</v>
      </c>
      <c r="R733">
        <v>2900</v>
      </c>
      <c r="S733" t="s">
        <v>223</v>
      </c>
      <c r="T733">
        <v>0</v>
      </c>
      <c r="U733" t="s">
        <v>2752</v>
      </c>
      <c r="V733" t="s">
        <v>933</v>
      </c>
      <c r="W733" t="s">
        <v>659</v>
      </c>
      <c r="X733" t="s">
        <v>659</v>
      </c>
      <c r="Y733">
        <v>2900</v>
      </c>
      <c r="AB733">
        <v>0</v>
      </c>
      <c r="AC733">
        <v>0</v>
      </c>
      <c r="AD733">
        <v>3</v>
      </c>
      <c r="AE733">
        <v>2182</v>
      </c>
      <c r="AF733">
        <v>1.75</v>
      </c>
      <c r="AQ733">
        <v>2</v>
      </c>
      <c r="AR733">
        <f t="shared" si="11"/>
        <v>0</v>
      </c>
      <c r="AS733">
        <v>1</v>
      </c>
      <c r="AT733" t="s">
        <v>135</v>
      </c>
      <c r="AU733">
        <v>44</v>
      </c>
    </row>
    <row r="734" spans="1:47">
      <c r="A734" t="s">
        <v>2755</v>
      </c>
      <c r="B734" t="s">
        <v>293</v>
      </c>
      <c r="C734">
        <v>310</v>
      </c>
      <c r="D734" t="s">
        <v>1258</v>
      </c>
      <c r="E734">
        <v>0</v>
      </c>
      <c r="J734">
        <v>6.6518199999999998</v>
      </c>
      <c r="K734">
        <v>1</v>
      </c>
      <c r="L734">
        <v>1</v>
      </c>
      <c r="M734">
        <v>1</v>
      </c>
      <c r="N734">
        <v>1</v>
      </c>
      <c r="O734" t="s">
        <v>225</v>
      </c>
      <c r="P734">
        <v>0</v>
      </c>
      <c r="Q734">
        <v>0</v>
      </c>
      <c r="R734">
        <v>0</v>
      </c>
      <c r="S734" t="s">
        <v>296</v>
      </c>
      <c r="T734">
        <v>0</v>
      </c>
      <c r="X734" t="s">
        <v>225</v>
      </c>
      <c r="Y734">
        <v>0</v>
      </c>
      <c r="AB734">
        <v>1</v>
      </c>
      <c r="AC734">
        <v>1</v>
      </c>
      <c r="AD734">
        <v>0</v>
      </c>
      <c r="AE734">
        <v>0</v>
      </c>
      <c r="AF734">
        <v>0</v>
      </c>
      <c r="AG734" t="s">
        <v>845</v>
      </c>
      <c r="AQ734">
        <v>1</v>
      </c>
      <c r="AR734">
        <f t="shared" si="11"/>
        <v>9.68</v>
      </c>
      <c r="AS734">
        <v>1</v>
      </c>
      <c r="AT734" t="s">
        <v>135</v>
      </c>
      <c r="AU734">
        <v>44</v>
      </c>
    </row>
    <row r="735" spans="1:47">
      <c r="A735" t="s">
        <v>2756</v>
      </c>
      <c r="C735">
        <v>310</v>
      </c>
      <c r="D735" t="s">
        <v>2757</v>
      </c>
      <c r="E735">
        <v>132</v>
      </c>
      <c r="F735" t="s">
        <v>2586</v>
      </c>
      <c r="G735" t="s">
        <v>219</v>
      </c>
      <c r="H735" t="s">
        <v>260</v>
      </c>
      <c r="I735" t="s">
        <v>2758</v>
      </c>
      <c r="J735">
        <v>9.1759999999999994E-2</v>
      </c>
      <c r="K735">
        <v>0</v>
      </c>
      <c r="L735">
        <v>0</v>
      </c>
      <c r="M735">
        <v>0</v>
      </c>
      <c r="N735">
        <v>0</v>
      </c>
      <c r="P735">
        <v>0</v>
      </c>
      <c r="Q735">
        <v>0</v>
      </c>
      <c r="R735">
        <v>0</v>
      </c>
      <c r="S735" t="s">
        <v>223</v>
      </c>
      <c r="T735">
        <v>0</v>
      </c>
      <c r="U735" t="s">
        <v>2756</v>
      </c>
      <c r="Y735">
        <v>0</v>
      </c>
      <c r="AB735">
        <v>0</v>
      </c>
      <c r="AC735">
        <v>0</v>
      </c>
      <c r="AD735">
        <v>0</v>
      </c>
      <c r="AE735">
        <v>0</v>
      </c>
      <c r="AF735">
        <v>0</v>
      </c>
      <c r="AQ735">
        <v>1</v>
      </c>
      <c r="AR735">
        <f t="shared" si="11"/>
        <v>0</v>
      </c>
      <c r="AS735">
        <v>1</v>
      </c>
      <c r="AT735" t="s">
        <v>135</v>
      </c>
      <c r="AU735">
        <v>44</v>
      </c>
    </row>
    <row r="736" spans="1:47">
      <c r="A736" t="s">
        <v>2759</v>
      </c>
      <c r="C736">
        <v>310</v>
      </c>
      <c r="D736" t="s">
        <v>2760</v>
      </c>
      <c r="E736">
        <v>101</v>
      </c>
      <c r="F736" t="s">
        <v>2761</v>
      </c>
      <c r="G736" t="s">
        <v>219</v>
      </c>
      <c r="H736" t="s">
        <v>220</v>
      </c>
      <c r="I736" t="s">
        <v>2762</v>
      </c>
      <c r="J736">
        <v>0.18149999999999999</v>
      </c>
      <c r="K736">
        <v>0</v>
      </c>
      <c r="L736">
        <v>0</v>
      </c>
      <c r="M736">
        <v>1</v>
      </c>
      <c r="N736">
        <v>1</v>
      </c>
      <c r="O736" t="s">
        <v>659</v>
      </c>
      <c r="P736">
        <v>1</v>
      </c>
      <c r="Q736">
        <v>1</v>
      </c>
      <c r="R736">
        <v>100</v>
      </c>
      <c r="S736" t="s">
        <v>223</v>
      </c>
      <c r="T736">
        <v>0</v>
      </c>
      <c r="U736" t="s">
        <v>2759</v>
      </c>
      <c r="V736" t="s">
        <v>927</v>
      </c>
      <c r="W736" t="s">
        <v>659</v>
      </c>
      <c r="X736" t="s">
        <v>659</v>
      </c>
      <c r="Y736">
        <v>100</v>
      </c>
      <c r="AB736">
        <v>0</v>
      </c>
      <c r="AC736">
        <v>0</v>
      </c>
      <c r="AD736">
        <v>2</v>
      </c>
      <c r="AE736">
        <v>648</v>
      </c>
      <c r="AF736">
        <v>1</v>
      </c>
      <c r="AQ736">
        <v>3</v>
      </c>
      <c r="AR736">
        <f t="shared" si="11"/>
        <v>0</v>
      </c>
      <c r="AS736">
        <v>1</v>
      </c>
      <c r="AT736" t="s">
        <v>135</v>
      </c>
      <c r="AU736">
        <v>44</v>
      </c>
    </row>
    <row r="737" spans="1:47">
      <c r="A737" t="s">
        <v>2763</v>
      </c>
      <c r="C737">
        <v>310</v>
      </c>
      <c r="D737" t="s">
        <v>2764</v>
      </c>
      <c r="E737">
        <v>101</v>
      </c>
      <c r="F737" t="s">
        <v>2765</v>
      </c>
      <c r="G737" t="s">
        <v>422</v>
      </c>
      <c r="H737" t="s">
        <v>220</v>
      </c>
      <c r="I737" t="s">
        <v>2766</v>
      </c>
      <c r="J737">
        <v>1.0017199999999999</v>
      </c>
      <c r="K737">
        <v>1</v>
      </c>
      <c r="L737">
        <v>1</v>
      </c>
      <c r="M737">
        <v>1</v>
      </c>
      <c r="N737">
        <v>1</v>
      </c>
      <c r="O737" t="s">
        <v>225</v>
      </c>
      <c r="P737">
        <v>0</v>
      </c>
      <c r="Q737">
        <v>1</v>
      </c>
      <c r="R737">
        <v>2000</v>
      </c>
      <c r="S737" t="s">
        <v>223</v>
      </c>
      <c r="T737">
        <v>2000</v>
      </c>
      <c r="U737" t="s">
        <v>2763</v>
      </c>
      <c r="V737" t="s">
        <v>455</v>
      </c>
      <c r="W737" t="s">
        <v>225</v>
      </c>
      <c r="X737" t="s">
        <v>225</v>
      </c>
      <c r="Y737">
        <v>2000</v>
      </c>
      <c r="AB737">
        <v>1</v>
      </c>
      <c r="AC737">
        <v>1</v>
      </c>
      <c r="AD737">
        <v>3</v>
      </c>
      <c r="AE737">
        <v>1130</v>
      </c>
      <c r="AF737">
        <v>1</v>
      </c>
      <c r="AQ737">
        <v>0</v>
      </c>
      <c r="AR737">
        <f t="shared" si="11"/>
        <v>9.68</v>
      </c>
      <c r="AS737">
        <v>1</v>
      </c>
      <c r="AT737" t="s">
        <v>135</v>
      </c>
      <c r="AU737">
        <v>44</v>
      </c>
    </row>
    <row r="738" spans="1:47">
      <c r="A738" t="s">
        <v>2767</v>
      </c>
      <c r="C738">
        <v>310</v>
      </c>
      <c r="D738" t="s">
        <v>2768</v>
      </c>
      <c r="E738">
        <v>132</v>
      </c>
      <c r="F738" t="s">
        <v>2769</v>
      </c>
      <c r="G738" t="s">
        <v>219</v>
      </c>
      <c r="H738" t="s">
        <v>260</v>
      </c>
      <c r="I738" t="s">
        <v>2770</v>
      </c>
      <c r="J738">
        <v>7.8479999999999994E-2</v>
      </c>
      <c r="K738">
        <v>0</v>
      </c>
      <c r="L738">
        <v>0</v>
      </c>
      <c r="M738">
        <v>0</v>
      </c>
      <c r="N738">
        <v>0</v>
      </c>
      <c r="P738">
        <v>0</v>
      </c>
      <c r="Q738">
        <v>0</v>
      </c>
      <c r="R738">
        <v>0</v>
      </c>
      <c r="S738" t="s">
        <v>223</v>
      </c>
      <c r="T738">
        <v>0</v>
      </c>
      <c r="U738" t="s">
        <v>2767</v>
      </c>
      <c r="Y738">
        <v>0</v>
      </c>
      <c r="AB738">
        <v>0</v>
      </c>
      <c r="AC738">
        <v>0</v>
      </c>
      <c r="AD738">
        <v>0</v>
      </c>
      <c r="AE738">
        <v>0</v>
      </c>
      <c r="AF738">
        <v>0</v>
      </c>
      <c r="AQ738">
        <v>1</v>
      </c>
      <c r="AR738">
        <f t="shared" si="11"/>
        <v>0</v>
      </c>
      <c r="AS738">
        <v>1</v>
      </c>
      <c r="AT738" t="s">
        <v>135</v>
      </c>
      <c r="AU738">
        <v>44</v>
      </c>
    </row>
    <row r="739" spans="1:47">
      <c r="A739" t="s">
        <v>2771</v>
      </c>
      <c r="C739">
        <v>310</v>
      </c>
      <c r="D739" t="s">
        <v>2772</v>
      </c>
      <c r="E739">
        <v>101</v>
      </c>
      <c r="F739" t="s">
        <v>2773</v>
      </c>
      <c r="G739" t="s">
        <v>219</v>
      </c>
      <c r="H739" t="s">
        <v>220</v>
      </c>
      <c r="I739" t="s">
        <v>2774</v>
      </c>
      <c r="J739">
        <v>0.10099</v>
      </c>
      <c r="K739">
        <v>0</v>
      </c>
      <c r="L739">
        <v>0</v>
      </c>
      <c r="M739">
        <v>1</v>
      </c>
      <c r="N739">
        <v>1</v>
      </c>
      <c r="O739" t="s">
        <v>659</v>
      </c>
      <c r="P739">
        <v>1</v>
      </c>
      <c r="Q739">
        <v>1</v>
      </c>
      <c r="R739">
        <v>0</v>
      </c>
      <c r="S739" t="s">
        <v>223</v>
      </c>
      <c r="T739">
        <v>0</v>
      </c>
      <c r="U739" t="s">
        <v>2771</v>
      </c>
      <c r="V739" t="s">
        <v>933</v>
      </c>
      <c r="W739" t="s">
        <v>659</v>
      </c>
      <c r="X739" t="s">
        <v>659</v>
      </c>
      <c r="Y739">
        <v>0</v>
      </c>
      <c r="AB739">
        <v>0</v>
      </c>
      <c r="AC739">
        <v>0</v>
      </c>
      <c r="AD739">
        <v>2</v>
      </c>
      <c r="AE739">
        <v>800</v>
      </c>
      <c r="AF739">
        <v>1</v>
      </c>
      <c r="AQ739">
        <v>1</v>
      </c>
      <c r="AR739">
        <f t="shared" si="11"/>
        <v>0</v>
      </c>
      <c r="AS739">
        <v>1</v>
      </c>
      <c r="AT739" t="s">
        <v>135</v>
      </c>
      <c r="AU739">
        <v>44</v>
      </c>
    </row>
    <row r="740" spans="1:47">
      <c r="A740" t="s">
        <v>2775</v>
      </c>
      <c r="C740">
        <v>310</v>
      </c>
      <c r="D740" t="s">
        <v>2776</v>
      </c>
      <c r="E740">
        <v>101</v>
      </c>
      <c r="F740" t="s">
        <v>2777</v>
      </c>
      <c r="G740" t="s">
        <v>219</v>
      </c>
      <c r="H740" t="s">
        <v>220</v>
      </c>
      <c r="I740" t="s">
        <v>2778</v>
      </c>
      <c r="J740">
        <v>4.1799999999999997E-2</v>
      </c>
      <c r="K740">
        <v>0</v>
      </c>
      <c r="L740">
        <v>0</v>
      </c>
      <c r="M740">
        <v>1</v>
      </c>
      <c r="N740">
        <v>1</v>
      </c>
      <c r="O740" t="s">
        <v>659</v>
      </c>
      <c r="P740">
        <v>1</v>
      </c>
      <c r="Q740">
        <v>1</v>
      </c>
      <c r="R740">
        <v>0</v>
      </c>
      <c r="S740" t="s">
        <v>223</v>
      </c>
      <c r="T740">
        <v>0</v>
      </c>
      <c r="U740" t="s">
        <v>2775</v>
      </c>
      <c r="V740" t="s">
        <v>933</v>
      </c>
      <c r="W740" t="s">
        <v>659</v>
      </c>
      <c r="X740" t="s">
        <v>659</v>
      </c>
      <c r="Y740">
        <v>0</v>
      </c>
      <c r="AB740">
        <v>0</v>
      </c>
      <c r="AC740">
        <v>0</v>
      </c>
      <c r="AD740">
        <v>1</v>
      </c>
      <c r="AE740">
        <v>560</v>
      </c>
      <c r="AF740">
        <v>1</v>
      </c>
      <c r="AQ740">
        <v>1</v>
      </c>
      <c r="AR740">
        <f t="shared" si="11"/>
        <v>0</v>
      </c>
      <c r="AS740">
        <v>1</v>
      </c>
      <c r="AT740" t="s">
        <v>135</v>
      </c>
      <c r="AU740">
        <v>44</v>
      </c>
    </row>
    <row r="741" spans="1:47">
      <c r="A741" t="s">
        <v>2779</v>
      </c>
      <c r="C741">
        <v>310</v>
      </c>
      <c r="D741" t="s">
        <v>2780</v>
      </c>
      <c r="E741">
        <v>132</v>
      </c>
      <c r="F741" t="s">
        <v>2781</v>
      </c>
      <c r="G741" t="s">
        <v>219</v>
      </c>
      <c r="H741" t="s">
        <v>260</v>
      </c>
      <c r="I741" t="s">
        <v>2782</v>
      </c>
      <c r="J741">
        <v>0.48427999999999999</v>
      </c>
      <c r="K741">
        <v>0</v>
      </c>
      <c r="L741">
        <v>0</v>
      </c>
      <c r="M741">
        <v>0</v>
      </c>
      <c r="N741">
        <v>0</v>
      </c>
      <c r="P741">
        <v>0</v>
      </c>
      <c r="Q741">
        <v>0</v>
      </c>
      <c r="R741">
        <v>0</v>
      </c>
      <c r="S741" t="s">
        <v>243</v>
      </c>
      <c r="T741">
        <v>0</v>
      </c>
      <c r="U741" t="s">
        <v>2779</v>
      </c>
      <c r="Y741">
        <v>0</v>
      </c>
      <c r="AB741">
        <v>0</v>
      </c>
      <c r="AC741">
        <v>0</v>
      </c>
      <c r="AD741">
        <v>0</v>
      </c>
      <c r="AE741">
        <v>0</v>
      </c>
      <c r="AF741">
        <v>0</v>
      </c>
      <c r="AQ741">
        <v>5</v>
      </c>
      <c r="AR741">
        <f t="shared" si="11"/>
        <v>0</v>
      </c>
      <c r="AS741">
        <v>1</v>
      </c>
      <c r="AT741" t="s">
        <v>135</v>
      </c>
      <c r="AU741">
        <v>44</v>
      </c>
    </row>
    <row r="742" spans="1:47">
      <c r="A742" t="s">
        <v>2783</v>
      </c>
      <c r="C742">
        <v>310</v>
      </c>
      <c r="D742" t="s">
        <v>2784</v>
      </c>
      <c r="E742">
        <v>101</v>
      </c>
      <c r="F742" t="s">
        <v>2785</v>
      </c>
      <c r="G742" t="s">
        <v>219</v>
      </c>
      <c r="H742" t="s">
        <v>220</v>
      </c>
      <c r="I742" t="s">
        <v>2786</v>
      </c>
      <c r="J742">
        <v>7.4899999999999994E-2</v>
      </c>
      <c r="K742">
        <v>0</v>
      </c>
      <c r="L742">
        <v>0</v>
      </c>
      <c r="M742">
        <v>1</v>
      </c>
      <c r="N742">
        <v>1</v>
      </c>
      <c r="O742" t="s">
        <v>659</v>
      </c>
      <c r="P742">
        <v>1</v>
      </c>
      <c r="Q742">
        <v>1</v>
      </c>
      <c r="R742">
        <v>1700</v>
      </c>
      <c r="S742" t="s">
        <v>223</v>
      </c>
      <c r="T742">
        <v>0</v>
      </c>
      <c r="U742" t="s">
        <v>2783</v>
      </c>
      <c r="V742" t="s">
        <v>933</v>
      </c>
      <c r="W742" t="s">
        <v>659</v>
      </c>
      <c r="X742" t="s">
        <v>659</v>
      </c>
      <c r="Y742">
        <v>1700</v>
      </c>
      <c r="AB742">
        <v>0</v>
      </c>
      <c r="AC742">
        <v>0</v>
      </c>
      <c r="AD742">
        <v>3</v>
      </c>
      <c r="AE742">
        <v>650</v>
      </c>
      <c r="AF742">
        <v>1</v>
      </c>
      <c r="AQ742">
        <v>1</v>
      </c>
      <c r="AR742">
        <f t="shared" si="11"/>
        <v>0</v>
      </c>
      <c r="AS742">
        <v>1</v>
      </c>
      <c r="AT742" t="s">
        <v>135</v>
      </c>
      <c r="AU742">
        <v>44</v>
      </c>
    </row>
    <row r="743" spans="1:47">
      <c r="A743" t="s">
        <v>2787</v>
      </c>
      <c r="C743">
        <v>310</v>
      </c>
      <c r="D743" t="s">
        <v>2788</v>
      </c>
      <c r="E743">
        <v>101</v>
      </c>
      <c r="F743" t="s">
        <v>2789</v>
      </c>
      <c r="G743" t="s">
        <v>219</v>
      </c>
      <c r="H743" t="s">
        <v>220</v>
      </c>
      <c r="I743" t="s">
        <v>2790</v>
      </c>
      <c r="J743">
        <v>5.6270000000000001E-2</v>
      </c>
      <c r="K743">
        <v>0</v>
      </c>
      <c r="L743">
        <v>0</v>
      </c>
      <c r="M743">
        <v>1</v>
      </c>
      <c r="N743">
        <v>1</v>
      </c>
      <c r="O743" t="s">
        <v>659</v>
      </c>
      <c r="P743">
        <v>1</v>
      </c>
      <c r="Q743">
        <v>1</v>
      </c>
      <c r="R743">
        <v>900</v>
      </c>
      <c r="S743" t="s">
        <v>223</v>
      </c>
      <c r="T743">
        <v>0</v>
      </c>
      <c r="U743" t="s">
        <v>2787</v>
      </c>
      <c r="V743" t="s">
        <v>933</v>
      </c>
      <c r="W743" t="s">
        <v>659</v>
      </c>
      <c r="X743" t="s">
        <v>659</v>
      </c>
      <c r="Y743">
        <v>900</v>
      </c>
      <c r="AB743">
        <v>0</v>
      </c>
      <c r="AC743">
        <v>0</v>
      </c>
      <c r="AD743">
        <v>2</v>
      </c>
      <c r="AE743">
        <v>786</v>
      </c>
      <c r="AF743">
        <v>1</v>
      </c>
      <c r="AQ743">
        <v>1</v>
      </c>
      <c r="AR743">
        <f t="shared" si="11"/>
        <v>0</v>
      </c>
      <c r="AS743">
        <v>1</v>
      </c>
      <c r="AT743" t="s">
        <v>135</v>
      </c>
      <c r="AU743">
        <v>44</v>
      </c>
    </row>
    <row r="744" spans="1:47">
      <c r="A744" t="s">
        <v>2791</v>
      </c>
      <c r="C744">
        <v>310</v>
      </c>
      <c r="D744" t="s">
        <v>2792</v>
      </c>
      <c r="E744">
        <v>101</v>
      </c>
      <c r="F744" t="s">
        <v>2793</v>
      </c>
      <c r="G744" t="s">
        <v>219</v>
      </c>
      <c r="H744" t="s">
        <v>220</v>
      </c>
      <c r="I744" t="s">
        <v>2794</v>
      </c>
      <c r="J744">
        <v>0.14915999999999999</v>
      </c>
      <c r="K744">
        <v>0</v>
      </c>
      <c r="L744">
        <v>0</v>
      </c>
      <c r="M744">
        <v>1</v>
      </c>
      <c r="N744">
        <v>1</v>
      </c>
      <c r="O744" t="s">
        <v>659</v>
      </c>
      <c r="P744">
        <v>1</v>
      </c>
      <c r="Q744">
        <v>1</v>
      </c>
      <c r="R744">
        <v>1500</v>
      </c>
      <c r="S744" t="s">
        <v>223</v>
      </c>
      <c r="T744">
        <v>0</v>
      </c>
      <c r="U744" t="s">
        <v>2791</v>
      </c>
      <c r="V744" t="s">
        <v>933</v>
      </c>
      <c r="W744" t="s">
        <v>659</v>
      </c>
      <c r="X744" t="s">
        <v>659</v>
      </c>
      <c r="Y744">
        <v>1500</v>
      </c>
      <c r="AB744">
        <v>0</v>
      </c>
      <c r="AC744">
        <v>0</v>
      </c>
      <c r="AD744">
        <v>3</v>
      </c>
      <c r="AE744">
        <v>1120</v>
      </c>
      <c r="AF744">
        <v>1</v>
      </c>
      <c r="AQ744">
        <v>2</v>
      </c>
      <c r="AR744">
        <f t="shared" si="11"/>
        <v>0</v>
      </c>
      <c r="AS744">
        <v>1</v>
      </c>
      <c r="AT744" t="s">
        <v>135</v>
      </c>
      <c r="AU744">
        <v>44</v>
      </c>
    </row>
    <row r="745" spans="1:47">
      <c r="A745" t="s">
        <v>2795</v>
      </c>
      <c r="C745">
        <v>310</v>
      </c>
      <c r="D745" t="s">
        <v>2796</v>
      </c>
      <c r="E745">
        <v>101</v>
      </c>
      <c r="F745" t="s">
        <v>2797</v>
      </c>
      <c r="G745" t="s">
        <v>219</v>
      </c>
      <c r="H745" t="s">
        <v>220</v>
      </c>
      <c r="I745" t="s">
        <v>2798</v>
      </c>
      <c r="J745">
        <v>0.18145</v>
      </c>
      <c r="K745">
        <v>0</v>
      </c>
      <c r="L745">
        <v>0</v>
      </c>
      <c r="M745">
        <v>1</v>
      </c>
      <c r="N745">
        <v>1</v>
      </c>
      <c r="O745" t="s">
        <v>659</v>
      </c>
      <c r="P745">
        <v>1</v>
      </c>
      <c r="Q745">
        <v>1</v>
      </c>
      <c r="R745">
        <v>5300</v>
      </c>
      <c r="S745" t="s">
        <v>223</v>
      </c>
      <c r="T745">
        <v>0</v>
      </c>
      <c r="U745" t="s">
        <v>2795</v>
      </c>
      <c r="V745" t="s">
        <v>893</v>
      </c>
      <c r="W745" t="s">
        <v>659</v>
      </c>
      <c r="X745" t="s">
        <v>659</v>
      </c>
      <c r="Y745">
        <v>5300</v>
      </c>
      <c r="AB745">
        <v>0</v>
      </c>
      <c r="AC745">
        <v>0</v>
      </c>
      <c r="AD745">
        <v>2</v>
      </c>
      <c r="AE745">
        <v>784</v>
      </c>
      <c r="AF745">
        <v>1</v>
      </c>
      <c r="AQ745">
        <v>2</v>
      </c>
      <c r="AR745">
        <f t="shared" si="11"/>
        <v>0</v>
      </c>
      <c r="AS745">
        <v>1</v>
      </c>
      <c r="AT745" t="s">
        <v>135</v>
      </c>
      <c r="AU745">
        <v>44</v>
      </c>
    </row>
    <row r="746" spans="1:47">
      <c r="A746" t="s">
        <v>2799</v>
      </c>
      <c r="C746">
        <v>310</v>
      </c>
      <c r="D746" t="s">
        <v>2800</v>
      </c>
      <c r="E746">
        <v>101</v>
      </c>
      <c r="F746" t="s">
        <v>2801</v>
      </c>
      <c r="G746" t="s">
        <v>324</v>
      </c>
      <c r="H746" t="s">
        <v>220</v>
      </c>
      <c r="I746" t="s">
        <v>2802</v>
      </c>
      <c r="J746">
        <v>0.36001</v>
      </c>
      <c r="K746">
        <v>1</v>
      </c>
      <c r="L746">
        <v>1</v>
      </c>
      <c r="M746">
        <v>1</v>
      </c>
      <c r="N746">
        <v>1</v>
      </c>
      <c r="O746" t="s">
        <v>225</v>
      </c>
      <c r="P746">
        <v>0</v>
      </c>
      <c r="Q746">
        <v>2</v>
      </c>
      <c r="R746">
        <v>7100</v>
      </c>
      <c r="S746" t="s">
        <v>223</v>
      </c>
      <c r="T746">
        <v>7100</v>
      </c>
      <c r="U746" t="s">
        <v>2799</v>
      </c>
      <c r="V746" t="s">
        <v>413</v>
      </c>
      <c r="W746" t="s">
        <v>225</v>
      </c>
      <c r="X746" t="s">
        <v>225</v>
      </c>
      <c r="Y746">
        <v>3550</v>
      </c>
      <c r="AB746">
        <v>1</v>
      </c>
      <c r="AC746">
        <v>1</v>
      </c>
      <c r="AD746">
        <v>2</v>
      </c>
      <c r="AE746">
        <v>816</v>
      </c>
      <c r="AF746">
        <v>1</v>
      </c>
      <c r="AQ746">
        <v>1</v>
      </c>
      <c r="AR746">
        <f t="shared" si="11"/>
        <v>9.68</v>
      </c>
      <c r="AS746">
        <v>1</v>
      </c>
      <c r="AT746" t="s">
        <v>137</v>
      </c>
      <c r="AU746">
        <v>46</v>
      </c>
    </row>
    <row r="747" spans="1:47">
      <c r="A747" t="s">
        <v>2803</v>
      </c>
      <c r="C747">
        <v>310</v>
      </c>
      <c r="D747" t="s">
        <v>2804</v>
      </c>
      <c r="E747">
        <v>101</v>
      </c>
      <c r="F747" t="s">
        <v>2805</v>
      </c>
      <c r="G747" t="s">
        <v>219</v>
      </c>
      <c r="H747" t="s">
        <v>220</v>
      </c>
      <c r="I747" t="s">
        <v>2806</v>
      </c>
      <c r="J747">
        <v>1.5235000000000001</v>
      </c>
      <c r="K747">
        <v>1</v>
      </c>
      <c r="L747">
        <v>1</v>
      </c>
      <c r="M747">
        <v>1</v>
      </c>
      <c r="N747">
        <v>1</v>
      </c>
      <c r="O747" t="s">
        <v>225</v>
      </c>
      <c r="P747">
        <v>0</v>
      </c>
      <c r="Q747">
        <v>1</v>
      </c>
      <c r="R747">
        <v>4900</v>
      </c>
      <c r="S747" t="s">
        <v>243</v>
      </c>
      <c r="T747">
        <v>4900</v>
      </c>
      <c r="U747" t="s">
        <v>2803</v>
      </c>
      <c r="V747" t="s">
        <v>413</v>
      </c>
      <c r="W747" t="s">
        <v>225</v>
      </c>
      <c r="X747" t="s">
        <v>225</v>
      </c>
      <c r="Y747">
        <v>4900</v>
      </c>
      <c r="AB747">
        <v>1</v>
      </c>
      <c r="AC747">
        <v>1</v>
      </c>
      <c r="AD747">
        <v>2</v>
      </c>
      <c r="AE747">
        <v>1248</v>
      </c>
      <c r="AF747">
        <v>1</v>
      </c>
      <c r="AQ747">
        <v>4</v>
      </c>
      <c r="AR747">
        <f t="shared" si="11"/>
        <v>9.68</v>
      </c>
      <c r="AS747">
        <v>1</v>
      </c>
      <c r="AT747" t="s">
        <v>137</v>
      </c>
      <c r="AU747">
        <v>46</v>
      </c>
    </row>
    <row r="748" spans="1:47">
      <c r="A748" t="s">
        <v>2807</v>
      </c>
      <c r="C748">
        <v>310</v>
      </c>
      <c r="D748" t="s">
        <v>2259</v>
      </c>
      <c r="E748">
        <v>903</v>
      </c>
      <c r="F748" t="s">
        <v>821</v>
      </c>
      <c r="G748" t="s">
        <v>219</v>
      </c>
      <c r="H748" t="s">
        <v>822</v>
      </c>
      <c r="I748" t="s">
        <v>2808</v>
      </c>
      <c r="J748">
        <v>8.8190000000000004E-2</v>
      </c>
      <c r="K748">
        <v>0</v>
      </c>
      <c r="L748">
        <v>0</v>
      </c>
      <c r="M748">
        <v>0</v>
      </c>
      <c r="N748">
        <v>0</v>
      </c>
      <c r="P748">
        <v>0</v>
      </c>
      <c r="Q748">
        <v>0</v>
      </c>
      <c r="R748">
        <v>0</v>
      </c>
      <c r="S748" t="s">
        <v>223</v>
      </c>
      <c r="T748">
        <v>0</v>
      </c>
      <c r="U748" t="s">
        <v>2807</v>
      </c>
      <c r="Y748">
        <v>0</v>
      </c>
      <c r="AB748">
        <v>0</v>
      </c>
      <c r="AC748">
        <v>0</v>
      </c>
      <c r="AD748">
        <v>0</v>
      </c>
      <c r="AE748">
        <v>0</v>
      </c>
      <c r="AF748">
        <v>0</v>
      </c>
      <c r="AQ748">
        <v>2</v>
      </c>
      <c r="AR748">
        <f t="shared" si="11"/>
        <v>0</v>
      </c>
      <c r="AS748">
        <v>1</v>
      </c>
      <c r="AT748" t="s">
        <v>135</v>
      </c>
      <c r="AU748">
        <v>44</v>
      </c>
    </row>
    <row r="749" spans="1:47">
      <c r="A749" t="s">
        <v>2809</v>
      </c>
      <c r="C749">
        <v>310</v>
      </c>
      <c r="D749" t="s">
        <v>2810</v>
      </c>
      <c r="E749">
        <v>903</v>
      </c>
      <c r="F749" t="s">
        <v>821</v>
      </c>
      <c r="G749" t="s">
        <v>324</v>
      </c>
      <c r="H749" t="s">
        <v>833</v>
      </c>
      <c r="I749" t="s">
        <v>2811</v>
      </c>
      <c r="J749">
        <v>0.17366999999999999</v>
      </c>
      <c r="K749">
        <v>0</v>
      </c>
      <c r="L749">
        <v>0</v>
      </c>
      <c r="M749">
        <v>0</v>
      </c>
      <c r="N749">
        <v>0</v>
      </c>
      <c r="P749">
        <v>0</v>
      </c>
      <c r="Q749">
        <v>0</v>
      </c>
      <c r="R749">
        <v>0</v>
      </c>
      <c r="S749" t="s">
        <v>223</v>
      </c>
      <c r="T749">
        <v>0</v>
      </c>
      <c r="U749" t="s">
        <v>2809</v>
      </c>
      <c r="Y749">
        <v>0</v>
      </c>
      <c r="AB749">
        <v>0</v>
      </c>
      <c r="AC749">
        <v>0</v>
      </c>
      <c r="AD749">
        <v>0</v>
      </c>
      <c r="AE749">
        <v>0</v>
      </c>
      <c r="AF749">
        <v>0</v>
      </c>
      <c r="AQ749">
        <v>1</v>
      </c>
      <c r="AR749">
        <f t="shared" si="11"/>
        <v>0</v>
      </c>
      <c r="AS749">
        <v>1</v>
      </c>
      <c r="AT749" t="s">
        <v>137</v>
      </c>
      <c r="AU749">
        <v>46</v>
      </c>
    </row>
    <row r="750" spans="1:47">
      <c r="A750" t="s">
        <v>2812</v>
      </c>
      <c r="C750">
        <v>310</v>
      </c>
      <c r="D750" t="s">
        <v>2813</v>
      </c>
      <c r="E750">
        <v>101</v>
      </c>
      <c r="F750" t="s">
        <v>2814</v>
      </c>
      <c r="G750" t="s">
        <v>219</v>
      </c>
      <c r="H750" t="s">
        <v>220</v>
      </c>
      <c r="I750" t="s">
        <v>2815</v>
      </c>
      <c r="J750">
        <v>0.24968000000000001</v>
      </c>
      <c r="K750">
        <v>0</v>
      </c>
      <c r="L750">
        <v>0</v>
      </c>
      <c r="M750">
        <v>1</v>
      </c>
      <c r="N750">
        <v>1</v>
      </c>
      <c r="O750" t="s">
        <v>659</v>
      </c>
      <c r="P750">
        <v>1</v>
      </c>
      <c r="Q750">
        <v>1</v>
      </c>
      <c r="R750">
        <v>6300</v>
      </c>
      <c r="S750" t="s">
        <v>223</v>
      </c>
      <c r="T750">
        <v>0</v>
      </c>
      <c r="U750" t="s">
        <v>2812</v>
      </c>
      <c r="V750" t="s">
        <v>893</v>
      </c>
      <c r="W750" t="s">
        <v>659</v>
      </c>
      <c r="X750" t="s">
        <v>659</v>
      </c>
      <c r="Y750">
        <v>6300</v>
      </c>
      <c r="AB750">
        <v>0</v>
      </c>
      <c r="AC750">
        <v>0</v>
      </c>
      <c r="AD750">
        <v>4</v>
      </c>
      <c r="AE750">
        <v>948</v>
      </c>
      <c r="AF750">
        <v>1</v>
      </c>
      <c r="AQ750">
        <v>2</v>
      </c>
      <c r="AR750">
        <f t="shared" si="11"/>
        <v>0</v>
      </c>
      <c r="AS750">
        <v>1</v>
      </c>
      <c r="AT750" t="s">
        <v>135</v>
      </c>
      <c r="AU750">
        <v>44</v>
      </c>
    </row>
    <row r="751" spans="1:47">
      <c r="A751" t="s">
        <v>2816</v>
      </c>
      <c r="C751">
        <v>310</v>
      </c>
      <c r="D751" t="s">
        <v>2817</v>
      </c>
      <c r="E751">
        <v>101</v>
      </c>
      <c r="F751" t="s">
        <v>2818</v>
      </c>
      <c r="G751" t="s">
        <v>219</v>
      </c>
      <c r="H751" t="s">
        <v>220</v>
      </c>
      <c r="I751" t="s">
        <v>2819</v>
      </c>
      <c r="J751">
        <v>2.597E-2</v>
      </c>
      <c r="K751">
        <v>0</v>
      </c>
      <c r="L751">
        <v>0</v>
      </c>
      <c r="M751">
        <v>1</v>
      </c>
      <c r="N751">
        <v>1</v>
      </c>
      <c r="O751" t="s">
        <v>659</v>
      </c>
      <c r="P751">
        <v>1</v>
      </c>
      <c r="Q751">
        <v>1</v>
      </c>
      <c r="R751">
        <v>500</v>
      </c>
      <c r="S751" t="s">
        <v>223</v>
      </c>
      <c r="T751">
        <v>0</v>
      </c>
      <c r="U751" t="s">
        <v>2816</v>
      </c>
      <c r="V751" t="s">
        <v>933</v>
      </c>
      <c r="W751" t="s">
        <v>659</v>
      </c>
      <c r="X751" t="s">
        <v>659</v>
      </c>
      <c r="Y751">
        <v>500</v>
      </c>
      <c r="AB751">
        <v>0</v>
      </c>
      <c r="AC751">
        <v>0</v>
      </c>
      <c r="AD751">
        <v>2</v>
      </c>
      <c r="AE751">
        <v>480</v>
      </c>
      <c r="AF751">
        <v>1</v>
      </c>
      <c r="AQ751">
        <v>1</v>
      </c>
      <c r="AR751">
        <f t="shared" si="11"/>
        <v>0</v>
      </c>
      <c r="AS751">
        <v>1</v>
      </c>
      <c r="AT751" t="s">
        <v>135</v>
      </c>
      <c r="AU751">
        <v>44</v>
      </c>
    </row>
    <row r="752" spans="1:47">
      <c r="A752" t="s">
        <v>2820</v>
      </c>
      <c r="C752">
        <v>310</v>
      </c>
      <c r="D752" t="s">
        <v>2821</v>
      </c>
      <c r="E752">
        <v>130</v>
      </c>
      <c r="F752" t="s">
        <v>2641</v>
      </c>
      <c r="G752" t="s">
        <v>324</v>
      </c>
      <c r="H752" t="s">
        <v>2642</v>
      </c>
      <c r="I752" t="s">
        <v>2822</v>
      </c>
      <c r="J752">
        <v>0.21418999999999999</v>
      </c>
      <c r="K752">
        <v>0</v>
      </c>
      <c r="L752">
        <v>0</v>
      </c>
      <c r="M752">
        <v>0</v>
      </c>
      <c r="N752">
        <v>0</v>
      </c>
      <c r="P752">
        <v>0</v>
      </c>
      <c r="Q752">
        <v>0</v>
      </c>
      <c r="R752">
        <v>0</v>
      </c>
      <c r="S752" t="s">
        <v>223</v>
      </c>
      <c r="T752">
        <v>0</v>
      </c>
      <c r="U752" t="s">
        <v>2820</v>
      </c>
      <c r="V752" t="s">
        <v>455</v>
      </c>
      <c r="W752" t="s">
        <v>225</v>
      </c>
      <c r="Y752">
        <v>0</v>
      </c>
      <c r="AB752">
        <v>0</v>
      </c>
      <c r="AC752">
        <v>0</v>
      </c>
      <c r="AD752">
        <v>0</v>
      </c>
      <c r="AE752">
        <v>0</v>
      </c>
      <c r="AF752">
        <v>0</v>
      </c>
      <c r="AQ752">
        <v>0</v>
      </c>
      <c r="AR752">
        <f t="shared" si="11"/>
        <v>0</v>
      </c>
      <c r="AS752">
        <v>1</v>
      </c>
      <c r="AT752" t="s">
        <v>137</v>
      </c>
      <c r="AU752">
        <v>46</v>
      </c>
    </row>
    <row r="753" spans="1:47">
      <c r="A753" t="s">
        <v>2823</v>
      </c>
      <c r="C753">
        <v>310</v>
      </c>
      <c r="D753" t="s">
        <v>2824</v>
      </c>
      <c r="E753">
        <v>130</v>
      </c>
      <c r="F753" t="s">
        <v>1664</v>
      </c>
      <c r="G753" t="s">
        <v>324</v>
      </c>
      <c r="H753" t="s">
        <v>2825</v>
      </c>
      <c r="I753" t="s">
        <v>2826</v>
      </c>
      <c r="J753">
        <v>28.68159</v>
      </c>
      <c r="K753">
        <v>1</v>
      </c>
      <c r="L753">
        <v>1</v>
      </c>
      <c r="M753">
        <v>1</v>
      </c>
      <c r="N753">
        <v>1</v>
      </c>
      <c r="O753" t="s">
        <v>225</v>
      </c>
      <c r="P753">
        <v>0</v>
      </c>
      <c r="Q753">
        <v>0</v>
      </c>
      <c r="R753">
        <v>0</v>
      </c>
      <c r="S753" t="s">
        <v>223</v>
      </c>
      <c r="T753">
        <v>0</v>
      </c>
      <c r="U753" t="s">
        <v>2823</v>
      </c>
      <c r="X753" t="s">
        <v>225</v>
      </c>
      <c r="Y753">
        <v>0</v>
      </c>
      <c r="Z753" t="s">
        <v>291</v>
      </c>
      <c r="AA753" t="s">
        <v>223</v>
      </c>
      <c r="AB753">
        <v>1</v>
      </c>
      <c r="AC753">
        <v>1</v>
      </c>
      <c r="AD753">
        <v>3</v>
      </c>
      <c r="AE753">
        <v>3216</v>
      </c>
      <c r="AF753">
        <v>2</v>
      </c>
      <c r="AQ753">
        <v>1</v>
      </c>
      <c r="AR753">
        <f t="shared" si="11"/>
        <v>9.68</v>
      </c>
      <c r="AS753">
        <v>1</v>
      </c>
      <c r="AT753" t="s">
        <v>137</v>
      </c>
      <c r="AU753">
        <v>46</v>
      </c>
    </row>
    <row r="754" spans="1:47">
      <c r="A754" t="s">
        <v>2827</v>
      </c>
      <c r="C754">
        <v>310</v>
      </c>
      <c r="D754" t="s">
        <v>2828</v>
      </c>
      <c r="E754">
        <v>101</v>
      </c>
      <c r="F754" t="s">
        <v>2829</v>
      </c>
      <c r="G754" t="s">
        <v>219</v>
      </c>
      <c r="H754" t="s">
        <v>220</v>
      </c>
      <c r="I754" t="s">
        <v>2830</v>
      </c>
      <c r="J754">
        <v>8.1699999999999995E-2</v>
      </c>
      <c r="K754">
        <v>0</v>
      </c>
      <c r="L754">
        <v>0</v>
      </c>
      <c r="M754">
        <v>1</v>
      </c>
      <c r="N754">
        <v>1</v>
      </c>
      <c r="O754" t="s">
        <v>659</v>
      </c>
      <c r="P754">
        <v>1</v>
      </c>
      <c r="Q754">
        <v>1</v>
      </c>
      <c r="R754">
        <v>8500</v>
      </c>
      <c r="S754" t="s">
        <v>223</v>
      </c>
      <c r="T754">
        <v>0</v>
      </c>
      <c r="U754" t="s">
        <v>2827</v>
      </c>
      <c r="V754" t="s">
        <v>933</v>
      </c>
      <c r="W754" t="s">
        <v>659</v>
      </c>
      <c r="X754" t="s">
        <v>659</v>
      </c>
      <c r="Y754">
        <v>8500</v>
      </c>
      <c r="AB754">
        <v>0</v>
      </c>
      <c r="AC754">
        <v>0</v>
      </c>
      <c r="AD754">
        <v>3</v>
      </c>
      <c r="AE754">
        <v>917</v>
      </c>
      <c r="AF754">
        <v>1</v>
      </c>
      <c r="AQ754">
        <v>1</v>
      </c>
      <c r="AR754">
        <f t="shared" si="11"/>
        <v>0</v>
      </c>
      <c r="AS754">
        <v>1</v>
      </c>
      <c r="AT754" t="s">
        <v>135</v>
      </c>
      <c r="AU754">
        <v>44</v>
      </c>
    </row>
    <row r="755" spans="1:47">
      <c r="A755" t="s">
        <v>2831</v>
      </c>
      <c r="C755">
        <v>310</v>
      </c>
      <c r="D755" t="s">
        <v>2832</v>
      </c>
      <c r="E755">
        <v>101</v>
      </c>
      <c r="F755" t="s">
        <v>2833</v>
      </c>
      <c r="G755" t="s">
        <v>219</v>
      </c>
      <c r="H755" t="s">
        <v>220</v>
      </c>
      <c r="I755" t="s">
        <v>2834</v>
      </c>
      <c r="J755">
        <v>8.2239999999999994E-2</v>
      </c>
      <c r="K755">
        <v>0</v>
      </c>
      <c r="L755">
        <v>0</v>
      </c>
      <c r="M755">
        <v>1</v>
      </c>
      <c r="N755">
        <v>1</v>
      </c>
      <c r="O755" t="s">
        <v>659</v>
      </c>
      <c r="P755">
        <v>1</v>
      </c>
      <c r="Q755">
        <v>0</v>
      </c>
      <c r="R755">
        <v>0</v>
      </c>
      <c r="S755" t="s">
        <v>223</v>
      </c>
      <c r="T755">
        <v>0</v>
      </c>
      <c r="U755" t="s">
        <v>2831</v>
      </c>
      <c r="V755" t="s">
        <v>933</v>
      </c>
      <c r="W755" t="s">
        <v>659</v>
      </c>
      <c r="X755" t="s">
        <v>659</v>
      </c>
      <c r="Y755">
        <v>400</v>
      </c>
      <c r="AB755">
        <v>0</v>
      </c>
      <c r="AC755">
        <v>0</v>
      </c>
      <c r="AD755">
        <v>4</v>
      </c>
      <c r="AE755">
        <v>1740</v>
      </c>
      <c r="AF755">
        <v>2</v>
      </c>
      <c r="AQ755">
        <v>1</v>
      </c>
      <c r="AR755">
        <f t="shared" si="11"/>
        <v>0</v>
      </c>
      <c r="AS755">
        <v>1</v>
      </c>
      <c r="AT755" t="s">
        <v>135</v>
      </c>
      <c r="AU755">
        <v>44</v>
      </c>
    </row>
    <row r="756" spans="1:47">
      <c r="A756" t="s">
        <v>2835</v>
      </c>
      <c r="C756">
        <v>310</v>
      </c>
      <c r="D756" t="s">
        <v>2836</v>
      </c>
      <c r="E756">
        <v>132</v>
      </c>
      <c r="F756" t="s">
        <v>2837</v>
      </c>
      <c r="G756" t="s">
        <v>219</v>
      </c>
      <c r="H756" t="s">
        <v>260</v>
      </c>
      <c r="I756" t="s">
        <v>2838</v>
      </c>
      <c r="J756">
        <v>9.8379999999999995E-2</v>
      </c>
      <c r="K756">
        <v>0</v>
      </c>
      <c r="L756">
        <v>0</v>
      </c>
      <c r="M756">
        <v>0</v>
      </c>
      <c r="N756">
        <v>0</v>
      </c>
      <c r="P756">
        <v>0</v>
      </c>
      <c r="Q756">
        <v>0</v>
      </c>
      <c r="R756">
        <v>0</v>
      </c>
      <c r="S756" t="s">
        <v>223</v>
      </c>
      <c r="T756">
        <v>0</v>
      </c>
      <c r="U756" t="s">
        <v>2835</v>
      </c>
      <c r="Y756">
        <v>0</v>
      </c>
      <c r="AB756">
        <v>0</v>
      </c>
      <c r="AC756">
        <v>0</v>
      </c>
      <c r="AD756">
        <v>0</v>
      </c>
      <c r="AE756">
        <v>0</v>
      </c>
      <c r="AF756">
        <v>0</v>
      </c>
      <c r="AQ756">
        <v>1</v>
      </c>
      <c r="AR756">
        <f t="shared" si="11"/>
        <v>0</v>
      </c>
      <c r="AS756">
        <v>1</v>
      </c>
      <c r="AT756" t="s">
        <v>135</v>
      </c>
      <c r="AU756">
        <v>44</v>
      </c>
    </row>
    <row r="757" spans="1:47">
      <c r="A757" t="s">
        <v>2839</v>
      </c>
      <c r="C757">
        <v>310</v>
      </c>
      <c r="D757" t="s">
        <v>2840</v>
      </c>
      <c r="E757">
        <v>132</v>
      </c>
      <c r="F757" t="s">
        <v>2841</v>
      </c>
      <c r="G757" t="s">
        <v>219</v>
      </c>
      <c r="H757" t="s">
        <v>260</v>
      </c>
      <c r="I757" t="s">
        <v>2842</v>
      </c>
      <c r="J757">
        <v>7.1309999999999998E-2</v>
      </c>
      <c r="K757">
        <v>0</v>
      </c>
      <c r="L757">
        <v>0</v>
      </c>
      <c r="M757">
        <v>0</v>
      </c>
      <c r="N757">
        <v>0</v>
      </c>
      <c r="P757">
        <v>0</v>
      </c>
      <c r="Q757">
        <v>0</v>
      </c>
      <c r="R757">
        <v>0</v>
      </c>
      <c r="S757" t="s">
        <v>223</v>
      </c>
      <c r="T757">
        <v>0</v>
      </c>
      <c r="U757" t="s">
        <v>2839</v>
      </c>
      <c r="Y757">
        <v>0</v>
      </c>
      <c r="AB757">
        <v>0</v>
      </c>
      <c r="AC757">
        <v>0</v>
      </c>
      <c r="AD757">
        <v>0</v>
      </c>
      <c r="AE757">
        <v>0</v>
      </c>
      <c r="AF757">
        <v>0</v>
      </c>
      <c r="AQ757">
        <v>2</v>
      </c>
      <c r="AR757">
        <f t="shared" si="11"/>
        <v>0</v>
      </c>
      <c r="AS757">
        <v>1</v>
      </c>
      <c r="AT757" t="s">
        <v>135</v>
      </c>
      <c r="AU757">
        <v>44</v>
      </c>
    </row>
    <row r="758" spans="1:47">
      <c r="A758" t="s">
        <v>2843</v>
      </c>
      <c r="C758">
        <v>310</v>
      </c>
      <c r="D758" t="s">
        <v>2844</v>
      </c>
      <c r="E758">
        <v>101</v>
      </c>
      <c r="F758" t="s">
        <v>2845</v>
      </c>
      <c r="G758" t="s">
        <v>219</v>
      </c>
      <c r="H758" t="s">
        <v>220</v>
      </c>
      <c r="I758" t="s">
        <v>2846</v>
      </c>
      <c r="J758">
        <v>0.21784999999999999</v>
      </c>
      <c r="K758">
        <v>1</v>
      </c>
      <c r="L758">
        <v>1</v>
      </c>
      <c r="M758">
        <v>1</v>
      </c>
      <c r="N758">
        <v>1</v>
      </c>
      <c r="O758" t="s">
        <v>225</v>
      </c>
      <c r="P758">
        <v>0</v>
      </c>
      <c r="Q758">
        <v>1</v>
      </c>
      <c r="R758">
        <v>15300</v>
      </c>
      <c r="S758" t="s">
        <v>223</v>
      </c>
      <c r="T758">
        <v>15300</v>
      </c>
      <c r="U758" t="s">
        <v>2843</v>
      </c>
      <c r="V758" t="s">
        <v>413</v>
      </c>
      <c r="W758" t="s">
        <v>225</v>
      </c>
      <c r="X758" t="s">
        <v>225</v>
      </c>
      <c r="Y758">
        <v>15300</v>
      </c>
      <c r="AB758">
        <v>1</v>
      </c>
      <c r="AC758">
        <v>1</v>
      </c>
      <c r="AD758">
        <v>3</v>
      </c>
      <c r="AE758">
        <v>1056</v>
      </c>
      <c r="AF758">
        <v>1</v>
      </c>
      <c r="AQ758">
        <v>1</v>
      </c>
      <c r="AR758">
        <f t="shared" si="11"/>
        <v>9.68</v>
      </c>
      <c r="AS758">
        <v>1</v>
      </c>
      <c r="AT758" t="s">
        <v>137</v>
      </c>
      <c r="AU758">
        <v>46</v>
      </c>
    </row>
    <row r="759" spans="1:47">
      <c r="A759" t="s">
        <v>2847</v>
      </c>
      <c r="C759">
        <v>310</v>
      </c>
      <c r="D759" t="s">
        <v>2848</v>
      </c>
      <c r="E759">
        <v>101</v>
      </c>
      <c r="F759" t="s">
        <v>2849</v>
      </c>
      <c r="G759" t="s">
        <v>219</v>
      </c>
      <c r="H759" t="s">
        <v>220</v>
      </c>
      <c r="I759" t="s">
        <v>2850</v>
      </c>
      <c r="J759">
        <v>0.43451000000000001</v>
      </c>
      <c r="K759">
        <v>1</v>
      </c>
      <c r="L759">
        <v>1</v>
      </c>
      <c r="M759">
        <v>1</v>
      </c>
      <c r="N759">
        <v>1</v>
      </c>
      <c r="O759" t="s">
        <v>225</v>
      </c>
      <c r="P759">
        <v>0</v>
      </c>
      <c r="Q759">
        <v>1</v>
      </c>
      <c r="R759">
        <v>9100</v>
      </c>
      <c r="S759" t="s">
        <v>223</v>
      </c>
      <c r="T759">
        <v>9100</v>
      </c>
      <c r="U759" t="s">
        <v>2847</v>
      </c>
      <c r="V759" t="s">
        <v>455</v>
      </c>
      <c r="W759" t="s">
        <v>225</v>
      </c>
      <c r="X759" t="s">
        <v>225</v>
      </c>
      <c r="Y759">
        <v>9100</v>
      </c>
      <c r="AB759">
        <v>1</v>
      </c>
      <c r="AC759">
        <v>1</v>
      </c>
      <c r="AD759">
        <v>4</v>
      </c>
      <c r="AE759">
        <v>2100</v>
      </c>
      <c r="AF759">
        <v>2</v>
      </c>
      <c r="AQ759">
        <v>2</v>
      </c>
      <c r="AR759">
        <f t="shared" si="11"/>
        <v>9.68</v>
      </c>
      <c r="AS759">
        <v>1</v>
      </c>
      <c r="AT759" t="s">
        <v>137</v>
      </c>
      <c r="AU759">
        <v>46</v>
      </c>
    </row>
    <row r="760" spans="1:47">
      <c r="A760" t="s">
        <v>2851</v>
      </c>
      <c r="C760">
        <v>310</v>
      </c>
      <c r="D760" t="s">
        <v>2852</v>
      </c>
      <c r="E760">
        <v>101</v>
      </c>
      <c r="F760" t="s">
        <v>2853</v>
      </c>
      <c r="G760" t="s">
        <v>324</v>
      </c>
      <c r="H760" t="s">
        <v>220</v>
      </c>
      <c r="I760" t="s">
        <v>2854</v>
      </c>
      <c r="J760">
        <v>0.41155000000000003</v>
      </c>
      <c r="K760">
        <v>1</v>
      </c>
      <c r="L760">
        <v>1</v>
      </c>
      <c r="M760">
        <v>1</v>
      </c>
      <c r="N760">
        <v>1</v>
      </c>
      <c r="O760" t="s">
        <v>225</v>
      </c>
      <c r="P760">
        <v>0</v>
      </c>
      <c r="Q760">
        <v>1</v>
      </c>
      <c r="R760">
        <v>14600</v>
      </c>
      <c r="S760" t="s">
        <v>223</v>
      </c>
      <c r="T760">
        <v>14600</v>
      </c>
      <c r="U760" t="s">
        <v>2851</v>
      </c>
      <c r="V760" t="s">
        <v>2046</v>
      </c>
      <c r="W760" t="s">
        <v>225</v>
      </c>
      <c r="X760" t="s">
        <v>225</v>
      </c>
      <c r="Y760">
        <v>14600</v>
      </c>
      <c r="AB760">
        <v>1</v>
      </c>
      <c r="AC760">
        <v>1</v>
      </c>
      <c r="AD760">
        <v>4</v>
      </c>
      <c r="AE760">
        <v>2313</v>
      </c>
      <c r="AF760">
        <v>1.75</v>
      </c>
      <c r="AQ760">
        <v>1</v>
      </c>
      <c r="AR760">
        <f t="shared" si="11"/>
        <v>9.68</v>
      </c>
      <c r="AS760">
        <v>1</v>
      </c>
      <c r="AT760" t="s">
        <v>137</v>
      </c>
      <c r="AU760">
        <v>46</v>
      </c>
    </row>
    <row r="761" spans="1:47">
      <c r="A761" t="s">
        <v>2855</v>
      </c>
      <c r="C761">
        <v>310</v>
      </c>
      <c r="D761" t="s">
        <v>2856</v>
      </c>
      <c r="E761">
        <v>101</v>
      </c>
      <c r="F761" t="s">
        <v>2857</v>
      </c>
      <c r="G761" t="s">
        <v>1095</v>
      </c>
      <c r="H761" t="s">
        <v>220</v>
      </c>
      <c r="I761" t="s">
        <v>2858</v>
      </c>
      <c r="J761">
        <v>9.1730000000000006E-2</v>
      </c>
      <c r="K761">
        <v>0</v>
      </c>
      <c r="L761">
        <v>0</v>
      </c>
      <c r="M761">
        <v>1</v>
      </c>
      <c r="N761">
        <v>1</v>
      </c>
      <c r="O761" t="s">
        <v>659</v>
      </c>
      <c r="P761">
        <v>1</v>
      </c>
      <c r="Q761">
        <v>1</v>
      </c>
      <c r="R761">
        <v>4800</v>
      </c>
      <c r="S761" t="s">
        <v>223</v>
      </c>
      <c r="T761">
        <v>0</v>
      </c>
      <c r="U761" t="s">
        <v>2855</v>
      </c>
      <c r="V761" t="s">
        <v>933</v>
      </c>
      <c r="W761" t="s">
        <v>659</v>
      </c>
      <c r="X761" t="s">
        <v>659</v>
      </c>
      <c r="Y761">
        <v>4800</v>
      </c>
      <c r="AB761">
        <v>0</v>
      </c>
      <c r="AC761">
        <v>0</v>
      </c>
      <c r="AD761">
        <v>2</v>
      </c>
      <c r="AE761">
        <v>1256</v>
      </c>
      <c r="AF761">
        <v>1.75</v>
      </c>
      <c r="AQ761">
        <v>1</v>
      </c>
      <c r="AR761">
        <f t="shared" si="11"/>
        <v>0</v>
      </c>
      <c r="AS761">
        <v>1</v>
      </c>
      <c r="AT761" t="s">
        <v>135</v>
      </c>
      <c r="AU761">
        <v>44</v>
      </c>
    </row>
    <row r="762" spans="1:47">
      <c r="A762" t="s">
        <v>2859</v>
      </c>
      <c r="C762">
        <v>310</v>
      </c>
      <c r="D762" t="s">
        <v>2259</v>
      </c>
      <c r="E762">
        <v>903</v>
      </c>
      <c r="F762" t="s">
        <v>821</v>
      </c>
      <c r="G762" t="s">
        <v>219</v>
      </c>
      <c r="H762" t="s">
        <v>822</v>
      </c>
      <c r="I762" t="s">
        <v>2860</v>
      </c>
      <c r="J762">
        <v>0.13197</v>
      </c>
      <c r="K762">
        <v>0</v>
      </c>
      <c r="L762">
        <v>0</v>
      </c>
      <c r="M762">
        <v>0</v>
      </c>
      <c r="N762">
        <v>0</v>
      </c>
      <c r="P762">
        <v>0</v>
      </c>
      <c r="Q762">
        <v>0</v>
      </c>
      <c r="R762">
        <v>0</v>
      </c>
      <c r="S762" t="s">
        <v>223</v>
      </c>
      <c r="T762">
        <v>0</v>
      </c>
      <c r="U762" t="s">
        <v>2859</v>
      </c>
      <c r="Y762">
        <v>0</v>
      </c>
      <c r="AB762">
        <v>0</v>
      </c>
      <c r="AC762">
        <v>0</v>
      </c>
      <c r="AD762">
        <v>0</v>
      </c>
      <c r="AE762">
        <v>0</v>
      </c>
      <c r="AF762">
        <v>0</v>
      </c>
      <c r="AQ762">
        <v>4</v>
      </c>
      <c r="AR762">
        <f t="shared" si="11"/>
        <v>0</v>
      </c>
      <c r="AS762">
        <v>1</v>
      </c>
      <c r="AT762" t="s">
        <v>135</v>
      </c>
      <c r="AU762">
        <v>44</v>
      </c>
    </row>
    <row r="763" spans="1:47">
      <c r="A763" t="s">
        <v>2861</v>
      </c>
      <c r="C763">
        <v>310</v>
      </c>
      <c r="D763" t="s">
        <v>2862</v>
      </c>
      <c r="E763">
        <v>101</v>
      </c>
      <c r="F763" t="s">
        <v>2769</v>
      </c>
      <c r="G763" t="s">
        <v>219</v>
      </c>
      <c r="H763" t="s">
        <v>220</v>
      </c>
      <c r="I763" t="s">
        <v>2863</v>
      </c>
      <c r="J763">
        <v>6.2990000000000004E-2</v>
      </c>
      <c r="K763">
        <v>0</v>
      </c>
      <c r="L763">
        <v>0</v>
      </c>
      <c r="M763">
        <v>1</v>
      </c>
      <c r="N763">
        <v>1</v>
      </c>
      <c r="O763" t="s">
        <v>659</v>
      </c>
      <c r="P763">
        <v>1</v>
      </c>
      <c r="Q763">
        <v>1</v>
      </c>
      <c r="R763">
        <v>1700</v>
      </c>
      <c r="S763" t="s">
        <v>223</v>
      </c>
      <c r="T763">
        <v>0</v>
      </c>
      <c r="U763" t="s">
        <v>2861</v>
      </c>
      <c r="V763" t="s">
        <v>933</v>
      </c>
      <c r="W763" t="s">
        <v>659</v>
      </c>
      <c r="X763" t="s">
        <v>659</v>
      </c>
      <c r="Y763">
        <v>1700</v>
      </c>
      <c r="AB763">
        <v>0</v>
      </c>
      <c r="AC763">
        <v>0</v>
      </c>
      <c r="AD763">
        <v>2</v>
      </c>
      <c r="AE763">
        <v>669</v>
      </c>
      <c r="AF763">
        <v>1</v>
      </c>
      <c r="AQ763">
        <v>1</v>
      </c>
      <c r="AR763">
        <f t="shared" si="11"/>
        <v>0</v>
      </c>
      <c r="AS763">
        <v>1</v>
      </c>
      <c r="AT763" t="s">
        <v>135</v>
      </c>
      <c r="AU763">
        <v>44</v>
      </c>
    </row>
    <row r="764" spans="1:47">
      <c r="A764" t="s">
        <v>2864</v>
      </c>
      <c r="C764">
        <v>310</v>
      </c>
      <c r="D764" t="s">
        <v>2865</v>
      </c>
      <c r="E764">
        <v>101</v>
      </c>
      <c r="F764" t="s">
        <v>2866</v>
      </c>
      <c r="G764" t="s">
        <v>219</v>
      </c>
      <c r="H764" t="s">
        <v>220</v>
      </c>
      <c r="I764" t="s">
        <v>2867</v>
      </c>
      <c r="J764">
        <v>0.10007000000000001</v>
      </c>
      <c r="K764">
        <v>0</v>
      </c>
      <c r="L764">
        <v>0</v>
      </c>
      <c r="M764">
        <v>1</v>
      </c>
      <c r="N764">
        <v>1</v>
      </c>
      <c r="O764" t="s">
        <v>659</v>
      </c>
      <c r="P764">
        <v>1</v>
      </c>
      <c r="Q764">
        <v>1</v>
      </c>
      <c r="R764">
        <v>15100</v>
      </c>
      <c r="S764" t="s">
        <v>223</v>
      </c>
      <c r="T764">
        <v>0</v>
      </c>
      <c r="U764" t="s">
        <v>2864</v>
      </c>
      <c r="V764" t="s">
        <v>933</v>
      </c>
      <c r="W764" t="s">
        <v>659</v>
      </c>
      <c r="X764" t="s">
        <v>659</v>
      </c>
      <c r="Y764">
        <v>15100</v>
      </c>
      <c r="AB764">
        <v>0</v>
      </c>
      <c r="AC764">
        <v>0</v>
      </c>
      <c r="AD764">
        <v>2</v>
      </c>
      <c r="AE764">
        <v>684</v>
      </c>
      <c r="AF764">
        <v>1</v>
      </c>
      <c r="AQ764">
        <v>1</v>
      </c>
      <c r="AR764">
        <f t="shared" si="11"/>
        <v>0</v>
      </c>
      <c r="AS764">
        <v>1</v>
      </c>
      <c r="AT764" t="s">
        <v>135</v>
      </c>
      <c r="AU764">
        <v>44</v>
      </c>
    </row>
    <row r="765" spans="1:47">
      <c r="A765" t="s">
        <v>2868</v>
      </c>
      <c r="C765">
        <v>310</v>
      </c>
      <c r="D765" t="s">
        <v>2869</v>
      </c>
      <c r="E765">
        <v>101</v>
      </c>
      <c r="F765" t="s">
        <v>2870</v>
      </c>
      <c r="G765" t="s">
        <v>324</v>
      </c>
      <c r="H765" t="s">
        <v>220</v>
      </c>
      <c r="I765" t="s">
        <v>2871</v>
      </c>
      <c r="J765">
        <v>0.45155000000000001</v>
      </c>
      <c r="K765">
        <v>1</v>
      </c>
      <c r="L765">
        <v>1</v>
      </c>
      <c r="M765">
        <v>1</v>
      </c>
      <c r="N765">
        <v>1</v>
      </c>
      <c r="O765" t="s">
        <v>225</v>
      </c>
      <c r="P765">
        <v>0</v>
      </c>
      <c r="Q765">
        <v>1</v>
      </c>
      <c r="R765">
        <v>16800</v>
      </c>
      <c r="S765" t="s">
        <v>223</v>
      </c>
      <c r="T765">
        <v>16800</v>
      </c>
      <c r="U765" t="s">
        <v>2868</v>
      </c>
      <c r="V765" t="s">
        <v>455</v>
      </c>
      <c r="W765" t="s">
        <v>225</v>
      </c>
      <c r="X765" t="s">
        <v>225</v>
      </c>
      <c r="Y765">
        <v>16800</v>
      </c>
      <c r="AB765">
        <v>1</v>
      </c>
      <c r="AC765">
        <v>1</v>
      </c>
      <c r="AD765">
        <v>4</v>
      </c>
      <c r="AE765">
        <v>2832</v>
      </c>
      <c r="AF765">
        <v>2</v>
      </c>
      <c r="AQ765">
        <v>1</v>
      </c>
      <c r="AR765">
        <f t="shared" si="11"/>
        <v>9.68</v>
      </c>
      <c r="AS765">
        <v>1</v>
      </c>
      <c r="AT765" t="s">
        <v>137</v>
      </c>
      <c r="AU765">
        <v>46</v>
      </c>
    </row>
    <row r="766" spans="1:47">
      <c r="A766" t="s">
        <v>2872</v>
      </c>
      <c r="C766">
        <v>310</v>
      </c>
      <c r="D766" t="s">
        <v>2873</v>
      </c>
      <c r="E766">
        <v>101</v>
      </c>
      <c r="F766" t="s">
        <v>2874</v>
      </c>
      <c r="H766" t="s">
        <v>220</v>
      </c>
      <c r="I766" t="s">
        <v>2875</v>
      </c>
      <c r="J766">
        <v>0.27244000000000002</v>
      </c>
      <c r="K766">
        <v>1</v>
      </c>
      <c r="L766">
        <v>1</v>
      </c>
      <c r="M766">
        <v>1</v>
      </c>
      <c r="N766">
        <v>1</v>
      </c>
      <c r="O766" t="s">
        <v>225</v>
      </c>
      <c r="P766">
        <v>0</v>
      </c>
      <c r="Q766">
        <v>1</v>
      </c>
      <c r="R766">
        <v>6600</v>
      </c>
      <c r="S766" t="s">
        <v>223</v>
      </c>
      <c r="T766">
        <v>6600</v>
      </c>
      <c r="U766" t="s">
        <v>2872</v>
      </c>
      <c r="V766" t="s">
        <v>413</v>
      </c>
      <c r="W766" t="s">
        <v>225</v>
      </c>
      <c r="X766" t="s">
        <v>225</v>
      </c>
      <c r="Y766">
        <v>6600</v>
      </c>
      <c r="AB766">
        <v>1</v>
      </c>
      <c r="AC766">
        <v>1</v>
      </c>
      <c r="AD766">
        <v>3</v>
      </c>
      <c r="AE766">
        <v>1709</v>
      </c>
      <c r="AF766">
        <v>1.75</v>
      </c>
      <c r="AQ766">
        <v>1</v>
      </c>
      <c r="AR766">
        <f t="shared" si="11"/>
        <v>9.68</v>
      </c>
      <c r="AS766">
        <v>1</v>
      </c>
      <c r="AT766" t="s">
        <v>137</v>
      </c>
      <c r="AU766">
        <v>46</v>
      </c>
    </row>
    <row r="767" spans="1:47">
      <c r="A767" t="s">
        <v>2301</v>
      </c>
      <c r="C767">
        <v>310</v>
      </c>
      <c r="D767" t="s">
        <v>2302</v>
      </c>
      <c r="E767">
        <v>101</v>
      </c>
      <c r="F767" t="s">
        <v>2303</v>
      </c>
      <c r="G767" t="s">
        <v>219</v>
      </c>
      <c r="H767" t="s">
        <v>220</v>
      </c>
      <c r="I767" t="s">
        <v>2304</v>
      </c>
      <c r="J767">
        <v>0.56908000000000003</v>
      </c>
      <c r="K767">
        <v>1</v>
      </c>
      <c r="L767">
        <v>1</v>
      </c>
      <c r="M767">
        <v>1</v>
      </c>
      <c r="N767">
        <v>1</v>
      </c>
      <c r="O767" t="s">
        <v>225</v>
      </c>
      <c r="P767">
        <v>0</v>
      </c>
      <c r="Q767">
        <v>0</v>
      </c>
      <c r="R767">
        <v>0</v>
      </c>
      <c r="S767" t="s">
        <v>243</v>
      </c>
      <c r="T767">
        <v>0</v>
      </c>
      <c r="U767" t="s">
        <v>2301</v>
      </c>
      <c r="V767" t="s">
        <v>413</v>
      </c>
      <c r="W767" t="s">
        <v>225</v>
      </c>
      <c r="X767" t="s">
        <v>225</v>
      </c>
      <c r="Y767">
        <v>0</v>
      </c>
      <c r="AB767">
        <v>1</v>
      </c>
      <c r="AC767">
        <v>1</v>
      </c>
      <c r="AD767">
        <v>6</v>
      </c>
      <c r="AE767">
        <v>3040</v>
      </c>
      <c r="AF767">
        <v>2</v>
      </c>
      <c r="AQ767">
        <v>2</v>
      </c>
      <c r="AR767">
        <f t="shared" si="11"/>
        <v>9.68</v>
      </c>
      <c r="AS767">
        <v>1</v>
      </c>
      <c r="AT767" t="s">
        <v>137</v>
      </c>
      <c r="AU767">
        <v>46</v>
      </c>
    </row>
    <row r="768" spans="1:47">
      <c r="A768" t="s">
        <v>2876</v>
      </c>
      <c r="C768">
        <v>310</v>
      </c>
      <c r="D768" t="s">
        <v>2877</v>
      </c>
      <c r="E768">
        <v>130</v>
      </c>
      <c r="F768" t="s">
        <v>2641</v>
      </c>
      <c r="G768" t="s">
        <v>324</v>
      </c>
      <c r="H768" t="s">
        <v>2642</v>
      </c>
      <c r="I768" t="s">
        <v>2878</v>
      </c>
      <c r="J768">
        <v>0.52459999999999996</v>
      </c>
      <c r="K768">
        <v>0</v>
      </c>
      <c r="L768">
        <v>0</v>
      </c>
      <c r="M768">
        <v>0</v>
      </c>
      <c r="N768">
        <v>0</v>
      </c>
      <c r="P768">
        <v>0</v>
      </c>
      <c r="Q768">
        <v>0</v>
      </c>
      <c r="R768">
        <v>0</v>
      </c>
      <c r="S768" t="s">
        <v>223</v>
      </c>
      <c r="T768">
        <v>0</v>
      </c>
      <c r="U768" t="s">
        <v>2876</v>
      </c>
      <c r="V768" t="s">
        <v>455</v>
      </c>
      <c r="W768" t="s">
        <v>225</v>
      </c>
      <c r="Y768">
        <v>0</v>
      </c>
      <c r="AB768">
        <v>0</v>
      </c>
      <c r="AC768">
        <v>0</v>
      </c>
      <c r="AD768">
        <v>0</v>
      </c>
      <c r="AE768">
        <v>0</v>
      </c>
      <c r="AF768">
        <v>0</v>
      </c>
      <c r="AQ768">
        <v>0</v>
      </c>
      <c r="AR768">
        <f t="shared" si="11"/>
        <v>0</v>
      </c>
      <c r="AS768">
        <v>1</v>
      </c>
      <c r="AT768" t="s">
        <v>137</v>
      </c>
      <c r="AU768">
        <v>46</v>
      </c>
    </row>
    <row r="769" spans="1:47">
      <c r="A769" t="s">
        <v>2879</v>
      </c>
      <c r="C769">
        <v>310</v>
      </c>
      <c r="D769" t="s">
        <v>2880</v>
      </c>
      <c r="E769">
        <v>101</v>
      </c>
      <c r="F769" t="s">
        <v>2881</v>
      </c>
      <c r="G769" t="s">
        <v>219</v>
      </c>
      <c r="H769" t="s">
        <v>220</v>
      </c>
      <c r="I769" t="s">
        <v>2882</v>
      </c>
      <c r="J769">
        <v>0.27102999999999999</v>
      </c>
      <c r="K769">
        <v>1</v>
      </c>
      <c r="L769">
        <v>1</v>
      </c>
      <c r="M769">
        <v>1</v>
      </c>
      <c r="N769">
        <v>1</v>
      </c>
      <c r="O769" t="s">
        <v>225</v>
      </c>
      <c r="P769">
        <v>0</v>
      </c>
      <c r="Q769">
        <v>1</v>
      </c>
      <c r="R769">
        <v>15200</v>
      </c>
      <c r="S769" t="s">
        <v>223</v>
      </c>
      <c r="T769">
        <v>15200</v>
      </c>
      <c r="U769" t="s">
        <v>2879</v>
      </c>
      <c r="V769" t="s">
        <v>455</v>
      </c>
      <c r="W769" t="s">
        <v>225</v>
      </c>
      <c r="X769" t="s">
        <v>225</v>
      </c>
      <c r="Y769">
        <v>15200</v>
      </c>
      <c r="AB769">
        <v>1</v>
      </c>
      <c r="AC769">
        <v>1</v>
      </c>
      <c r="AD769">
        <v>1</v>
      </c>
      <c r="AE769">
        <v>1130</v>
      </c>
      <c r="AF769">
        <v>1</v>
      </c>
      <c r="AQ769">
        <v>1</v>
      </c>
      <c r="AR769">
        <f t="shared" si="11"/>
        <v>9.68</v>
      </c>
      <c r="AS769">
        <v>1</v>
      </c>
      <c r="AT769" t="s">
        <v>137</v>
      </c>
      <c r="AU769">
        <v>46</v>
      </c>
    </row>
    <row r="770" spans="1:47">
      <c r="A770" t="s">
        <v>2883</v>
      </c>
      <c r="C770">
        <v>310</v>
      </c>
      <c r="D770" t="s">
        <v>2884</v>
      </c>
      <c r="E770">
        <v>101</v>
      </c>
      <c r="F770" t="s">
        <v>2885</v>
      </c>
      <c r="G770" t="s">
        <v>219</v>
      </c>
      <c r="H770" t="s">
        <v>220</v>
      </c>
      <c r="I770" t="s">
        <v>2886</v>
      </c>
      <c r="J770">
        <v>0.11666</v>
      </c>
      <c r="K770">
        <v>0</v>
      </c>
      <c r="L770">
        <v>0</v>
      </c>
      <c r="M770">
        <v>1</v>
      </c>
      <c r="N770">
        <v>1</v>
      </c>
      <c r="O770" t="s">
        <v>659</v>
      </c>
      <c r="P770">
        <v>1</v>
      </c>
      <c r="Q770">
        <v>1</v>
      </c>
      <c r="R770">
        <v>4800</v>
      </c>
      <c r="S770" t="s">
        <v>223</v>
      </c>
      <c r="T770">
        <v>0</v>
      </c>
      <c r="U770" t="s">
        <v>2883</v>
      </c>
      <c r="V770" t="s">
        <v>933</v>
      </c>
      <c r="W770" t="s">
        <v>659</v>
      </c>
      <c r="X770" t="s">
        <v>659</v>
      </c>
      <c r="Y770">
        <v>4800</v>
      </c>
      <c r="AB770">
        <v>0</v>
      </c>
      <c r="AC770">
        <v>0</v>
      </c>
      <c r="AD770">
        <v>3</v>
      </c>
      <c r="AE770">
        <v>830</v>
      </c>
      <c r="AF770">
        <v>1</v>
      </c>
      <c r="AQ770">
        <v>2</v>
      </c>
      <c r="AR770">
        <f t="shared" ref="AR770:AR833" si="12">AB770*9.68*VLOOKUP(AU770,atten,10,FALSE)</f>
        <v>0</v>
      </c>
      <c r="AS770">
        <v>1</v>
      </c>
      <c r="AT770" t="s">
        <v>135</v>
      </c>
      <c r="AU770">
        <v>44</v>
      </c>
    </row>
    <row r="771" spans="1:47">
      <c r="A771" t="s">
        <v>2887</v>
      </c>
      <c r="C771">
        <v>310</v>
      </c>
      <c r="D771" t="s">
        <v>2888</v>
      </c>
      <c r="E771">
        <v>109</v>
      </c>
      <c r="F771" t="s">
        <v>2889</v>
      </c>
      <c r="G771" t="s">
        <v>1783</v>
      </c>
      <c r="H771" t="s">
        <v>743</v>
      </c>
      <c r="I771" t="s">
        <v>2890</v>
      </c>
      <c r="J771">
        <v>0.11407</v>
      </c>
      <c r="K771">
        <v>0</v>
      </c>
      <c r="L771">
        <v>0</v>
      </c>
      <c r="M771">
        <v>2</v>
      </c>
      <c r="N771">
        <v>2</v>
      </c>
      <c r="O771" t="s">
        <v>659</v>
      </c>
      <c r="P771">
        <v>1</v>
      </c>
      <c r="Q771">
        <v>2</v>
      </c>
      <c r="R771">
        <v>1100</v>
      </c>
      <c r="S771" t="s">
        <v>223</v>
      </c>
      <c r="T771">
        <v>0</v>
      </c>
      <c r="U771" t="s">
        <v>2887</v>
      </c>
      <c r="X771" t="s">
        <v>659</v>
      </c>
      <c r="Y771">
        <v>550</v>
      </c>
      <c r="AB771">
        <v>0</v>
      </c>
      <c r="AC771">
        <v>0</v>
      </c>
      <c r="AD771">
        <v>2</v>
      </c>
      <c r="AE771">
        <v>1282</v>
      </c>
      <c r="AF771">
        <v>1.9</v>
      </c>
      <c r="AQ771">
        <v>1</v>
      </c>
      <c r="AR771">
        <f t="shared" si="12"/>
        <v>0</v>
      </c>
      <c r="AS771">
        <v>1</v>
      </c>
      <c r="AT771" t="s">
        <v>135</v>
      </c>
      <c r="AU771">
        <v>44</v>
      </c>
    </row>
    <row r="772" spans="1:47">
      <c r="A772" t="s">
        <v>2891</v>
      </c>
      <c r="C772">
        <v>310</v>
      </c>
      <c r="D772" t="s">
        <v>2892</v>
      </c>
      <c r="E772">
        <v>101</v>
      </c>
      <c r="F772" t="s">
        <v>2732</v>
      </c>
      <c r="G772" t="s">
        <v>219</v>
      </c>
      <c r="H772" t="s">
        <v>220</v>
      </c>
      <c r="I772" t="s">
        <v>2893</v>
      </c>
      <c r="J772">
        <v>0.12117</v>
      </c>
      <c r="K772">
        <v>0</v>
      </c>
      <c r="L772">
        <v>0</v>
      </c>
      <c r="M772">
        <v>1</v>
      </c>
      <c r="N772">
        <v>1</v>
      </c>
      <c r="O772" t="s">
        <v>659</v>
      </c>
      <c r="P772">
        <v>1</v>
      </c>
      <c r="Q772">
        <v>1</v>
      </c>
      <c r="R772">
        <v>200</v>
      </c>
      <c r="S772" t="s">
        <v>223</v>
      </c>
      <c r="T772">
        <v>0</v>
      </c>
      <c r="U772" t="s">
        <v>2891</v>
      </c>
      <c r="V772" t="s">
        <v>933</v>
      </c>
      <c r="W772" t="s">
        <v>659</v>
      </c>
      <c r="X772" t="s">
        <v>659</v>
      </c>
      <c r="Y772">
        <v>200</v>
      </c>
      <c r="AB772">
        <v>0</v>
      </c>
      <c r="AC772">
        <v>0</v>
      </c>
      <c r="AD772">
        <v>2</v>
      </c>
      <c r="AE772">
        <v>964</v>
      </c>
      <c r="AF772">
        <v>1</v>
      </c>
      <c r="AQ772">
        <v>1</v>
      </c>
      <c r="AR772">
        <f t="shared" si="12"/>
        <v>0</v>
      </c>
      <c r="AS772">
        <v>1</v>
      </c>
      <c r="AT772" t="s">
        <v>135</v>
      </c>
      <c r="AU772">
        <v>44</v>
      </c>
    </row>
    <row r="773" spans="1:47">
      <c r="A773" t="s">
        <v>2894</v>
      </c>
      <c r="C773">
        <v>310</v>
      </c>
      <c r="D773" t="s">
        <v>2895</v>
      </c>
      <c r="E773">
        <v>101</v>
      </c>
      <c r="F773" t="s">
        <v>2896</v>
      </c>
      <c r="G773" t="s">
        <v>219</v>
      </c>
      <c r="H773" t="s">
        <v>220</v>
      </c>
      <c r="I773" t="s">
        <v>2897</v>
      </c>
      <c r="J773">
        <v>9.6490000000000006E-2</v>
      </c>
      <c r="K773">
        <v>0</v>
      </c>
      <c r="L773">
        <v>0</v>
      </c>
      <c r="M773">
        <v>1</v>
      </c>
      <c r="N773">
        <v>1</v>
      </c>
      <c r="O773" t="s">
        <v>659</v>
      </c>
      <c r="P773">
        <v>1</v>
      </c>
      <c r="Q773">
        <v>1</v>
      </c>
      <c r="R773">
        <v>5100</v>
      </c>
      <c r="S773" t="s">
        <v>223</v>
      </c>
      <c r="T773">
        <v>0</v>
      </c>
      <c r="U773" t="s">
        <v>2894</v>
      </c>
      <c r="V773" t="s">
        <v>893</v>
      </c>
      <c r="W773" t="s">
        <v>659</v>
      </c>
      <c r="X773" t="s">
        <v>659</v>
      </c>
      <c r="Y773">
        <v>5100</v>
      </c>
      <c r="AB773">
        <v>0</v>
      </c>
      <c r="AC773">
        <v>0</v>
      </c>
      <c r="AD773">
        <v>2</v>
      </c>
      <c r="AE773">
        <v>616</v>
      </c>
      <c r="AF773">
        <v>1</v>
      </c>
      <c r="AQ773">
        <v>2</v>
      </c>
      <c r="AR773">
        <f t="shared" si="12"/>
        <v>0</v>
      </c>
      <c r="AS773">
        <v>1</v>
      </c>
      <c r="AT773" t="s">
        <v>135</v>
      </c>
      <c r="AU773">
        <v>44</v>
      </c>
    </row>
    <row r="774" spans="1:47">
      <c r="A774" t="s">
        <v>2898</v>
      </c>
      <c r="C774">
        <v>310</v>
      </c>
      <c r="D774" t="s">
        <v>2899</v>
      </c>
      <c r="E774">
        <v>101</v>
      </c>
      <c r="F774" t="s">
        <v>2900</v>
      </c>
      <c r="G774" t="s">
        <v>422</v>
      </c>
      <c r="H774" t="s">
        <v>220</v>
      </c>
      <c r="I774" t="s">
        <v>2901</v>
      </c>
      <c r="J774">
        <v>0.39573000000000003</v>
      </c>
      <c r="K774">
        <v>1</v>
      </c>
      <c r="L774">
        <v>1</v>
      </c>
      <c r="M774">
        <v>1</v>
      </c>
      <c r="N774">
        <v>1</v>
      </c>
      <c r="O774" t="s">
        <v>225</v>
      </c>
      <c r="P774">
        <v>0</v>
      </c>
      <c r="Q774">
        <v>1</v>
      </c>
      <c r="R774">
        <v>8300</v>
      </c>
      <c r="S774" t="s">
        <v>223</v>
      </c>
      <c r="T774">
        <v>8300</v>
      </c>
      <c r="U774" t="s">
        <v>2898</v>
      </c>
      <c r="V774" t="s">
        <v>455</v>
      </c>
      <c r="W774" t="s">
        <v>225</v>
      </c>
      <c r="X774" t="s">
        <v>225</v>
      </c>
      <c r="Y774">
        <v>8300</v>
      </c>
      <c r="AB774">
        <v>1</v>
      </c>
      <c r="AC774">
        <v>1</v>
      </c>
      <c r="AD774">
        <v>3</v>
      </c>
      <c r="AE774">
        <v>1452</v>
      </c>
      <c r="AF774">
        <v>1</v>
      </c>
      <c r="AQ774">
        <v>0</v>
      </c>
      <c r="AR774">
        <f t="shared" si="12"/>
        <v>9.68</v>
      </c>
      <c r="AS774">
        <v>1</v>
      </c>
      <c r="AT774" t="s">
        <v>135</v>
      </c>
      <c r="AU774">
        <v>44</v>
      </c>
    </row>
    <row r="775" spans="1:47">
      <c r="A775" t="s">
        <v>2902</v>
      </c>
      <c r="C775">
        <v>310</v>
      </c>
      <c r="D775" t="s">
        <v>2903</v>
      </c>
      <c r="E775">
        <v>101</v>
      </c>
      <c r="F775" t="s">
        <v>2904</v>
      </c>
      <c r="G775" t="s">
        <v>219</v>
      </c>
      <c r="H775" t="s">
        <v>220</v>
      </c>
      <c r="I775" t="s">
        <v>2905</v>
      </c>
      <c r="J775">
        <v>7.7410000000000007E-2</v>
      </c>
      <c r="K775">
        <v>0</v>
      </c>
      <c r="L775">
        <v>0</v>
      </c>
      <c r="M775">
        <v>1</v>
      </c>
      <c r="N775">
        <v>1</v>
      </c>
      <c r="O775" t="s">
        <v>659</v>
      </c>
      <c r="P775">
        <v>1</v>
      </c>
      <c r="Q775">
        <v>1</v>
      </c>
      <c r="R775">
        <v>1300</v>
      </c>
      <c r="S775" t="s">
        <v>223</v>
      </c>
      <c r="T775">
        <v>0</v>
      </c>
      <c r="U775" t="s">
        <v>2902</v>
      </c>
      <c r="V775" t="s">
        <v>933</v>
      </c>
      <c r="W775" t="s">
        <v>659</v>
      </c>
      <c r="X775" t="s">
        <v>659</v>
      </c>
      <c r="Y775">
        <v>1300</v>
      </c>
      <c r="AB775">
        <v>0</v>
      </c>
      <c r="AC775">
        <v>0</v>
      </c>
      <c r="AD775">
        <v>2</v>
      </c>
      <c r="AE775">
        <v>842</v>
      </c>
      <c r="AF775">
        <v>1</v>
      </c>
      <c r="AQ775">
        <v>1</v>
      </c>
      <c r="AR775">
        <f t="shared" si="12"/>
        <v>0</v>
      </c>
      <c r="AS775">
        <v>1</v>
      </c>
      <c r="AT775" t="s">
        <v>135</v>
      </c>
      <c r="AU775">
        <v>44</v>
      </c>
    </row>
    <row r="776" spans="1:47">
      <c r="A776" t="s">
        <v>2906</v>
      </c>
      <c r="C776">
        <v>310</v>
      </c>
      <c r="D776" t="s">
        <v>2907</v>
      </c>
      <c r="E776">
        <v>101</v>
      </c>
      <c r="F776" t="s">
        <v>2908</v>
      </c>
      <c r="G776" t="s">
        <v>219</v>
      </c>
      <c r="H776" t="s">
        <v>220</v>
      </c>
      <c r="I776" t="s">
        <v>2909</v>
      </c>
      <c r="J776">
        <v>9.3719999999999998E-2</v>
      </c>
      <c r="K776">
        <v>0</v>
      </c>
      <c r="L776">
        <v>0</v>
      </c>
      <c r="M776">
        <v>1</v>
      </c>
      <c r="N776">
        <v>1</v>
      </c>
      <c r="O776" t="s">
        <v>659</v>
      </c>
      <c r="P776">
        <v>1</v>
      </c>
      <c r="Q776">
        <v>1</v>
      </c>
      <c r="R776">
        <v>8500</v>
      </c>
      <c r="S776" t="s">
        <v>223</v>
      </c>
      <c r="T776">
        <v>0</v>
      </c>
      <c r="U776" t="s">
        <v>2906</v>
      </c>
      <c r="V776" t="s">
        <v>933</v>
      </c>
      <c r="W776" t="s">
        <v>659</v>
      </c>
      <c r="X776" t="s">
        <v>659</v>
      </c>
      <c r="Y776">
        <v>8500</v>
      </c>
      <c r="AB776">
        <v>0</v>
      </c>
      <c r="AC776">
        <v>0</v>
      </c>
      <c r="AD776">
        <v>2</v>
      </c>
      <c r="AE776">
        <v>500</v>
      </c>
      <c r="AF776">
        <v>1</v>
      </c>
      <c r="AQ776">
        <v>1</v>
      </c>
      <c r="AR776">
        <f t="shared" si="12"/>
        <v>0</v>
      </c>
      <c r="AS776">
        <v>1</v>
      </c>
      <c r="AT776" t="s">
        <v>135</v>
      </c>
      <c r="AU776">
        <v>44</v>
      </c>
    </row>
    <row r="777" spans="1:47">
      <c r="A777" t="s">
        <v>2910</v>
      </c>
      <c r="C777">
        <v>310</v>
      </c>
      <c r="D777" t="s">
        <v>2911</v>
      </c>
      <c r="E777">
        <v>132</v>
      </c>
      <c r="F777" t="s">
        <v>2912</v>
      </c>
      <c r="G777" t="s">
        <v>219</v>
      </c>
      <c r="H777" t="s">
        <v>260</v>
      </c>
      <c r="I777" t="s">
        <v>2913</v>
      </c>
      <c r="J777">
        <v>8.6220000000000005E-2</v>
      </c>
      <c r="K777">
        <v>0</v>
      </c>
      <c r="L777">
        <v>0</v>
      </c>
      <c r="M777">
        <v>0</v>
      </c>
      <c r="N777">
        <v>0</v>
      </c>
      <c r="P777">
        <v>0</v>
      </c>
      <c r="Q777">
        <v>0</v>
      </c>
      <c r="R777">
        <v>0</v>
      </c>
      <c r="S777" t="s">
        <v>223</v>
      </c>
      <c r="T777">
        <v>0</v>
      </c>
      <c r="U777" t="s">
        <v>2910</v>
      </c>
      <c r="Y777">
        <v>0</v>
      </c>
      <c r="AB777">
        <v>0</v>
      </c>
      <c r="AC777">
        <v>0</v>
      </c>
      <c r="AD777">
        <v>0</v>
      </c>
      <c r="AE777">
        <v>0</v>
      </c>
      <c r="AF777">
        <v>0</v>
      </c>
      <c r="AQ777">
        <v>1</v>
      </c>
      <c r="AR777">
        <f t="shared" si="12"/>
        <v>0</v>
      </c>
      <c r="AS777">
        <v>1</v>
      </c>
      <c r="AT777" t="s">
        <v>135</v>
      </c>
      <c r="AU777">
        <v>44</v>
      </c>
    </row>
    <row r="778" spans="1:47">
      <c r="A778" t="s">
        <v>2914</v>
      </c>
      <c r="C778">
        <v>310</v>
      </c>
      <c r="D778" t="s">
        <v>832</v>
      </c>
      <c r="E778">
        <v>132</v>
      </c>
      <c r="F778" t="s">
        <v>2915</v>
      </c>
      <c r="G778" t="s">
        <v>219</v>
      </c>
      <c r="H778" t="s">
        <v>260</v>
      </c>
      <c r="I778" t="s">
        <v>2916</v>
      </c>
      <c r="J778">
        <v>1.86097</v>
      </c>
      <c r="K778">
        <v>0</v>
      </c>
      <c r="L778">
        <v>0</v>
      </c>
      <c r="M778">
        <v>0</v>
      </c>
      <c r="N778">
        <v>0</v>
      </c>
      <c r="P778">
        <v>0</v>
      </c>
      <c r="Q778">
        <v>0</v>
      </c>
      <c r="R778">
        <v>0</v>
      </c>
      <c r="S778" t="s">
        <v>223</v>
      </c>
      <c r="T778">
        <v>0</v>
      </c>
      <c r="U778" t="s">
        <v>2914</v>
      </c>
      <c r="Y778">
        <v>0</v>
      </c>
      <c r="AB778">
        <v>0</v>
      </c>
      <c r="AC778">
        <v>0</v>
      </c>
      <c r="AD778">
        <v>0</v>
      </c>
      <c r="AE778">
        <v>0</v>
      </c>
      <c r="AF778">
        <v>0</v>
      </c>
      <c r="AQ778">
        <v>1</v>
      </c>
      <c r="AR778">
        <f t="shared" si="12"/>
        <v>0</v>
      </c>
      <c r="AS778">
        <v>1</v>
      </c>
      <c r="AT778" t="s">
        <v>135</v>
      </c>
      <c r="AU778">
        <v>44</v>
      </c>
    </row>
    <row r="779" spans="1:47">
      <c r="A779" t="s">
        <v>2917</v>
      </c>
      <c r="C779">
        <v>310</v>
      </c>
      <c r="D779" t="s">
        <v>2918</v>
      </c>
      <c r="E779">
        <v>101</v>
      </c>
      <c r="F779" t="s">
        <v>2919</v>
      </c>
      <c r="G779" t="s">
        <v>324</v>
      </c>
      <c r="H779" t="s">
        <v>220</v>
      </c>
      <c r="I779" t="s">
        <v>2920</v>
      </c>
      <c r="J779">
        <v>0.32346000000000003</v>
      </c>
      <c r="K779">
        <v>1</v>
      </c>
      <c r="L779">
        <v>1</v>
      </c>
      <c r="M779">
        <v>1</v>
      </c>
      <c r="N779">
        <v>1</v>
      </c>
      <c r="O779" t="s">
        <v>225</v>
      </c>
      <c r="P779">
        <v>0</v>
      </c>
      <c r="Q779">
        <v>1</v>
      </c>
      <c r="R779">
        <v>6100</v>
      </c>
      <c r="S779" t="s">
        <v>223</v>
      </c>
      <c r="T779">
        <v>6100</v>
      </c>
      <c r="U779" t="s">
        <v>2917</v>
      </c>
      <c r="V779" t="s">
        <v>455</v>
      </c>
      <c r="W779" t="s">
        <v>225</v>
      </c>
      <c r="X779" t="s">
        <v>225</v>
      </c>
      <c r="Y779">
        <v>6100</v>
      </c>
      <c r="AB779">
        <v>1</v>
      </c>
      <c r="AC779">
        <v>1</v>
      </c>
      <c r="AD779">
        <v>4</v>
      </c>
      <c r="AE779">
        <v>2270</v>
      </c>
      <c r="AF779">
        <v>1.75</v>
      </c>
      <c r="AQ779">
        <v>1</v>
      </c>
      <c r="AR779">
        <f t="shared" si="12"/>
        <v>9.68</v>
      </c>
      <c r="AS779">
        <v>1</v>
      </c>
      <c r="AT779" t="s">
        <v>137</v>
      </c>
      <c r="AU779">
        <v>46</v>
      </c>
    </row>
    <row r="780" spans="1:47">
      <c r="A780" t="s">
        <v>2921</v>
      </c>
      <c r="C780">
        <v>310</v>
      </c>
      <c r="D780" t="s">
        <v>2922</v>
      </c>
      <c r="E780">
        <v>101</v>
      </c>
      <c r="F780" t="s">
        <v>2923</v>
      </c>
      <c r="G780" t="s">
        <v>219</v>
      </c>
      <c r="H780" t="s">
        <v>220</v>
      </c>
      <c r="I780" t="s">
        <v>2924</v>
      </c>
      <c r="J780">
        <v>8.3940000000000001E-2</v>
      </c>
      <c r="K780">
        <v>0</v>
      </c>
      <c r="L780">
        <v>0</v>
      </c>
      <c r="M780">
        <v>1</v>
      </c>
      <c r="N780">
        <v>1</v>
      </c>
      <c r="O780" t="s">
        <v>659</v>
      </c>
      <c r="P780">
        <v>1</v>
      </c>
      <c r="Q780">
        <v>1</v>
      </c>
      <c r="R780">
        <v>900</v>
      </c>
      <c r="S780" t="s">
        <v>223</v>
      </c>
      <c r="T780">
        <v>0</v>
      </c>
      <c r="U780" t="s">
        <v>2921</v>
      </c>
      <c r="V780" t="s">
        <v>933</v>
      </c>
      <c r="W780" t="s">
        <v>659</v>
      </c>
      <c r="X780" t="s">
        <v>659</v>
      </c>
      <c r="Y780">
        <v>900</v>
      </c>
      <c r="AB780">
        <v>0</v>
      </c>
      <c r="AC780">
        <v>0</v>
      </c>
      <c r="AD780">
        <v>3</v>
      </c>
      <c r="AE780">
        <v>806</v>
      </c>
      <c r="AF780">
        <v>1</v>
      </c>
      <c r="AQ780">
        <v>1</v>
      </c>
      <c r="AR780">
        <f t="shared" si="12"/>
        <v>0</v>
      </c>
      <c r="AS780">
        <v>1</v>
      </c>
      <c r="AT780" t="s">
        <v>135</v>
      </c>
      <c r="AU780">
        <v>44</v>
      </c>
    </row>
    <row r="781" spans="1:47">
      <c r="A781" t="s">
        <v>2925</v>
      </c>
      <c r="C781">
        <v>310</v>
      </c>
      <c r="D781" t="s">
        <v>2926</v>
      </c>
      <c r="E781">
        <v>101</v>
      </c>
      <c r="F781" t="s">
        <v>2927</v>
      </c>
      <c r="G781" t="s">
        <v>219</v>
      </c>
      <c r="H781" t="s">
        <v>220</v>
      </c>
      <c r="I781" t="s">
        <v>2928</v>
      </c>
      <c r="J781">
        <v>0.22175</v>
      </c>
      <c r="K781">
        <v>1</v>
      </c>
      <c r="L781">
        <v>1</v>
      </c>
      <c r="M781">
        <v>1</v>
      </c>
      <c r="N781">
        <v>1</v>
      </c>
      <c r="O781" t="s">
        <v>225</v>
      </c>
      <c r="P781">
        <v>0</v>
      </c>
      <c r="Q781">
        <v>1</v>
      </c>
      <c r="R781">
        <v>2300</v>
      </c>
      <c r="S781" t="s">
        <v>223</v>
      </c>
      <c r="T781">
        <v>2300</v>
      </c>
      <c r="U781" t="s">
        <v>2925</v>
      </c>
      <c r="V781" t="s">
        <v>413</v>
      </c>
      <c r="W781" t="s">
        <v>225</v>
      </c>
      <c r="X781" t="s">
        <v>225</v>
      </c>
      <c r="Y781">
        <v>2300</v>
      </c>
      <c r="AB781">
        <v>1</v>
      </c>
      <c r="AC781">
        <v>1</v>
      </c>
      <c r="AD781">
        <v>4</v>
      </c>
      <c r="AE781">
        <v>1814</v>
      </c>
      <c r="AF781">
        <v>2</v>
      </c>
      <c r="AQ781">
        <v>1</v>
      </c>
      <c r="AR781">
        <f t="shared" si="12"/>
        <v>9.68</v>
      </c>
      <c r="AS781">
        <v>1</v>
      </c>
      <c r="AT781" t="s">
        <v>137</v>
      </c>
      <c r="AU781">
        <v>46</v>
      </c>
    </row>
    <row r="782" spans="1:47">
      <c r="A782" t="s">
        <v>2929</v>
      </c>
      <c r="C782">
        <v>310</v>
      </c>
      <c r="D782" t="s">
        <v>2930</v>
      </c>
      <c r="E782">
        <v>101</v>
      </c>
      <c r="F782" t="s">
        <v>2931</v>
      </c>
      <c r="G782" t="s">
        <v>219</v>
      </c>
      <c r="H782" t="s">
        <v>220</v>
      </c>
      <c r="I782" t="s">
        <v>2932</v>
      </c>
      <c r="J782">
        <v>0.15267</v>
      </c>
      <c r="K782">
        <v>0</v>
      </c>
      <c r="L782">
        <v>0</v>
      </c>
      <c r="M782">
        <v>1</v>
      </c>
      <c r="N782">
        <v>1</v>
      </c>
      <c r="O782" t="s">
        <v>659</v>
      </c>
      <c r="P782">
        <v>1</v>
      </c>
      <c r="Q782">
        <v>1</v>
      </c>
      <c r="R782">
        <v>12700</v>
      </c>
      <c r="S782" t="s">
        <v>223</v>
      </c>
      <c r="T782">
        <v>0</v>
      </c>
      <c r="U782" t="s">
        <v>2929</v>
      </c>
      <c r="V782" t="s">
        <v>933</v>
      </c>
      <c r="W782" t="s">
        <v>659</v>
      </c>
      <c r="X782" t="s">
        <v>659</v>
      </c>
      <c r="Y782">
        <v>12700</v>
      </c>
      <c r="AB782">
        <v>0</v>
      </c>
      <c r="AC782">
        <v>0</v>
      </c>
      <c r="AD782">
        <v>3</v>
      </c>
      <c r="AE782">
        <v>1174</v>
      </c>
      <c r="AF782">
        <v>1</v>
      </c>
      <c r="AQ782">
        <v>1</v>
      </c>
      <c r="AR782">
        <f t="shared" si="12"/>
        <v>0</v>
      </c>
      <c r="AS782">
        <v>1</v>
      </c>
      <c r="AT782" t="s">
        <v>135</v>
      </c>
      <c r="AU782">
        <v>44</v>
      </c>
    </row>
    <row r="783" spans="1:47">
      <c r="A783" t="s">
        <v>2933</v>
      </c>
      <c r="C783">
        <v>310</v>
      </c>
      <c r="D783" t="s">
        <v>2934</v>
      </c>
      <c r="E783">
        <v>101</v>
      </c>
      <c r="F783" t="s">
        <v>2935</v>
      </c>
      <c r="G783" t="s">
        <v>324</v>
      </c>
      <c r="H783" t="s">
        <v>220</v>
      </c>
      <c r="I783" t="s">
        <v>2936</v>
      </c>
      <c r="J783">
        <v>0.12584999999999999</v>
      </c>
      <c r="K783">
        <v>1</v>
      </c>
      <c r="L783">
        <v>1</v>
      </c>
      <c r="M783">
        <v>1</v>
      </c>
      <c r="N783">
        <v>1</v>
      </c>
      <c r="O783" t="s">
        <v>225</v>
      </c>
      <c r="P783">
        <v>0</v>
      </c>
      <c r="Q783">
        <v>1</v>
      </c>
      <c r="R783">
        <v>0</v>
      </c>
      <c r="S783" t="s">
        <v>223</v>
      </c>
      <c r="T783">
        <v>0</v>
      </c>
      <c r="U783" t="s">
        <v>2933</v>
      </c>
      <c r="V783" t="s">
        <v>460</v>
      </c>
      <c r="X783" t="s">
        <v>225</v>
      </c>
      <c r="Y783">
        <v>0</v>
      </c>
      <c r="AB783">
        <v>1</v>
      </c>
      <c r="AC783">
        <v>1</v>
      </c>
      <c r="AD783">
        <v>3</v>
      </c>
      <c r="AE783">
        <v>965</v>
      </c>
      <c r="AF783">
        <v>1.75</v>
      </c>
      <c r="AQ783">
        <v>1</v>
      </c>
      <c r="AR783">
        <f t="shared" si="12"/>
        <v>9.68</v>
      </c>
      <c r="AS783">
        <v>1</v>
      </c>
      <c r="AT783" t="s">
        <v>137</v>
      </c>
      <c r="AU783">
        <v>46</v>
      </c>
    </row>
    <row r="784" spans="1:47">
      <c r="A784" t="s">
        <v>2937</v>
      </c>
      <c r="C784">
        <v>310</v>
      </c>
      <c r="D784" t="s">
        <v>2938</v>
      </c>
      <c r="E784">
        <v>101</v>
      </c>
      <c r="F784" t="s">
        <v>2939</v>
      </c>
      <c r="G784" t="s">
        <v>219</v>
      </c>
      <c r="H784" t="s">
        <v>220</v>
      </c>
      <c r="I784" t="s">
        <v>2940</v>
      </c>
      <c r="J784">
        <v>0.16869999999999999</v>
      </c>
      <c r="K784">
        <v>0</v>
      </c>
      <c r="L784">
        <v>0</v>
      </c>
      <c r="M784">
        <v>1</v>
      </c>
      <c r="N784">
        <v>1</v>
      </c>
      <c r="O784" t="s">
        <v>659</v>
      </c>
      <c r="P784">
        <v>1</v>
      </c>
      <c r="Q784">
        <v>1</v>
      </c>
      <c r="R784">
        <v>9300</v>
      </c>
      <c r="S784" t="s">
        <v>223</v>
      </c>
      <c r="T784">
        <v>0</v>
      </c>
      <c r="U784" t="s">
        <v>2937</v>
      </c>
      <c r="V784" t="s">
        <v>933</v>
      </c>
      <c r="W784" t="s">
        <v>659</v>
      </c>
      <c r="X784" t="s">
        <v>659</v>
      </c>
      <c r="Y784">
        <v>9300</v>
      </c>
      <c r="AB784">
        <v>0</v>
      </c>
      <c r="AC784">
        <v>0</v>
      </c>
      <c r="AD784">
        <v>2</v>
      </c>
      <c r="AE784">
        <v>1140</v>
      </c>
      <c r="AF784">
        <v>2</v>
      </c>
      <c r="AQ784">
        <v>3</v>
      </c>
      <c r="AR784">
        <f t="shared" si="12"/>
        <v>0</v>
      </c>
      <c r="AS784">
        <v>1</v>
      </c>
      <c r="AT784" t="s">
        <v>135</v>
      </c>
      <c r="AU784">
        <v>44</v>
      </c>
    </row>
    <row r="785" spans="1:47">
      <c r="A785" t="s">
        <v>2941</v>
      </c>
      <c r="C785">
        <v>310</v>
      </c>
      <c r="D785" t="s">
        <v>2942</v>
      </c>
      <c r="E785">
        <v>101</v>
      </c>
      <c r="F785" t="s">
        <v>2943</v>
      </c>
      <c r="G785" t="s">
        <v>219</v>
      </c>
      <c r="H785" t="s">
        <v>220</v>
      </c>
      <c r="I785" t="s">
        <v>2944</v>
      </c>
      <c r="J785">
        <v>0.10421</v>
      </c>
      <c r="K785">
        <v>0</v>
      </c>
      <c r="L785">
        <v>0</v>
      </c>
      <c r="M785">
        <v>1</v>
      </c>
      <c r="N785">
        <v>1</v>
      </c>
      <c r="O785" t="s">
        <v>659</v>
      </c>
      <c r="P785">
        <v>1</v>
      </c>
      <c r="Q785">
        <v>1</v>
      </c>
      <c r="R785">
        <v>5000</v>
      </c>
      <c r="S785" t="s">
        <v>223</v>
      </c>
      <c r="T785">
        <v>0</v>
      </c>
      <c r="U785" t="s">
        <v>2941</v>
      </c>
      <c r="V785" t="s">
        <v>933</v>
      </c>
      <c r="W785" t="s">
        <v>659</v>
      </c>
      <c r="X785" t="s">
        <v>659</v>
      </c>
      <c r="Y785">
        <v>5000</v>
      </c>
      <c r="AB785">
        <v>0</v>
      </c>
      <c r="AC785">
        <v>0</v>
      </c>
      <c r="AD785">
        <v>2</v>
      </c>
      <c r="AE785">
        <v>812</v>
      </c>
      <c r="AF785">
        <v>1</v>
      </c>
      <c r="AQ785">
        <v>1</v>
      </c>
      <c r="AR785">
        <f t="shared" si="12"/>
        <v>0</v>
      </c>
      <c r="AS785">
        <v>1</v>
      </c>
      <c r="AT785" t="s">
        <v>135</v>
      </c>
      <c r="AU785">
        <v>44</v>
      </c>
    </row>
    <row r="786" spans="1:47">
      <c r="A786" t="s">
        <v>2945</v>
      </c>
      <c r="C786">
        <v>310</v>
      </c>
      <c r="D786" t="s">
        <v>2946</v>
      </c>
      <c r="E786">
        <v>130</v>
      </c>
      <c r="F786" t="s">
        <v>2641</v>
      </c>
      <c r="G786" t="s">
        <v>324</v>
      </c>
      <c r="H786" t="s">
        <v>2642</v>
      </c>
      <c r="I786" t="s">
        <v>2947</v>
      </c>
      <c r="J786">
        <v>0.54444999999999999</v>
      </c>
      <c r="K786">
        <v>0</v>
      </c>
      <c r="L786">
        <v>0</v>
      </c>
      <c r="M786">
        <v>0</v>
      </c>
      <c r="N786">
        <v>0</v>
      </c>
      <c r="P786">
        <v>0</v>
      </c>
      <c r="Q786">
        <v>0</v>
      </c>
      <c r="R786">
        <v>0</v>
      </c>
      <c r="S786" t="s">
        <v>223</v>
      </c>
      <c r="T786">
        <v>0</v>
      </c>
      <c r="U786" t="s">
        <v>2945</v>
      </c>
      <c r="V786" t="s">
        <v>455</v>
      </c>
      <c r="W786" t="s">
        <v>225</v>
      </c>
      <c r="Y786">
        <v>0</v>
      </c>
      <c r="AB786">
        <v>0</v>
      </c>
      <c r="AC786">
        <v>0</v>
      </c>
      <c r="AD786">
        <v>0</v>
      </c>
      <c r="AE786">
        <v>0</v>
      </c>
      <c r="AF786">
        <v>0</v>
      </c>
      <c r="AQ786">
        <v>1</v>
      </c>
      <c r="AR786">
        <f t="shared" si="12"/>
        <v>0</v>
      </c>
      <c r="AS786">
        <v>1</v>
      </c>
      <c r="AT786" t="s">
        <v>137</v>
      </c>
      <c r="AU786">
        <v>46</v>
      </c>
    </row>
    <row r="787" spans="1:47">
      <c r="A787" t="s">
        <v>2948</v>
      </c>
      <c r="C787">
        <v>310</v>
      </c>
      <c r="D787" t="s">
        <v>2949</v>
      </c>
      <c r="E787">
        <v>101</v>
      </c>
      <c r="F787" t="s">
        <v>2950</v>
      </c>
      <c r="G787" t="s">
        <v>219</v>
      </c>
      <c r="H787" t="s">
        <v>220</v>
      </c>
      <c r="I787" t="s">
        <v>2951</v>
      </c>
      <c r="J787">
        <v>0.28714000000000001</v>
      </c>
      <c r="K787">
        <v>0</v>
      </c>
      <c r="L787">
        <v>0</v>
      </c>
      <c r="M787">
        <v>1</v>
      </c>
      <c r="N787">
        <v>1</v>
      </c>
      <c r="O787" t="s">
        <v>659</v>
      </c>
      <c r="P787">
        <v>1</v>
      </c>
      <c r="Q787">
        <v>1</v>
      </c>
      <c r="R787">
        <v>10300</v>
      </c>
      <c r="S787" t="s">
        <v>223</v>
      </c>
      <c r="T787">
        <v>0</v>
      </c>
      <c r="U787" t="s">
        <v>2948</v>
      </c>
      <c r="V787" t="s">
        <v>933</v>
      </c>
      <c r="W787" t="s">
        <v>659</v>
      </c>
      <c r="X787" t="s">
        <v>659</v>
      </c>
      <c r="Y787">
        <v>10300</v>
      </c>
      <c r="AB787">
        <v>0</v>
      </c>
      <c r="AC787">
        <v>0</v>
      </c>
      <c r="AD787">
        <v>3</v>
      </c>
      <c r="AE787">
        <v>1019</v>
      </c>
      <c r="AF787">
        <v>1.3</v>
      </c>
      <c r="AQ787">
        <v>4</v>
      </c>
      <c r="AR787">
        <f t="shared" si="12"/>
        <v>0</v>
      </c>
      <c r="AS787">
        <v>1</v>
      </c>
      <c r="AT787" t="s">
        <v>135</v>
      </c>
      <c r="AU787">
        <v>44</v>
      </c>
    </row>
    <row r="788" spans="1:47">
      <c r="A788" t="s">
        <v>2952</v>
      </c>
      <c r="C788">
        <v>310</v>
      </c>
      <c r="D788" t="s">
        <v>2953</v>
      </c>
      <c r="E788">
        <v>101</v>
      </c>
      <c r="F788" t="s">
        <v>2954</v>
      </c>
      <c r="G788" t="s">
        <v>219</v>
      </c>
      <c r="H788" t="s">
        <v>220</v>
      </c>
      <c r="I788" t="s">
        <v>2955</v>
      </c>
      <c r="J788">
        <v>0.22825999999999999</v>
      </c>
      <c r="K788">
        <v>1</v>
      </c>
      <c r="L788">
        <v>1</v>
      </c>
      <c r="M788">
        <v>1</v>
      </c>
      <c r="N788">
        <v>1</v>
      </c>
      <c r="O788" t="s">
        <v>225</v>
      </c>
      <c r="P788">
        <v>0</v>
      </c>
      <c r="Q788">
        <v>1</v>
      </c>
      <c r="R788">
        <v>9700</v>
      </c>
      <c r="S788" t="s">
        <v>223</v>
      </c>
      <c r="T788">
        <v>9700</v>
      </c>
      <c r="U788" t="s">
        <v>2952</v>
      </c>
      <c r="V788" t="s">
        <v>455</v>
      </c>
      <c r="W788" t="s">
        <v>225</v>
      </c>
      <c r="X788" t="s">
        <v>225</v>
      </c>
      <c r="Y788">
        <v>9700</v>
      </c>
      <c r="AB788">
        <v>1</v>
      </c>
      <c r="AC788">
        <v>1</v>
      </c>
      <c r="AD788">
        <v>3</v>
      </c>
      <c r="AE788">
        <v>1513</v>
      </c>
      <c r="AF788">
        <v>1.75</v>
      </c>
      <c r="AQ788">
        <v>1</v>
      </c>
      <c r="AR788">
        <f t="shared" si="12"/>
        <v>9.68</v>
      </c>
      <c r="AS788">
        <v>1</v>
      </c>
      <c r="AT788" t="s">
        <v>137</v>
      </c>
      <c r="AU788">
        <v>46</v>
      </c>
    </row>
    <row r="789" spans="1:47">
      <c r="A789" t="s">
        <v>2956</v>
      </c>
      <c r="C789">
        <v>310</v>
      </c>
      <c r="D789" t="s">
        <v>2957</v>
      </c>
      <c r="E789">
        <v>101</v>
      </c>
      <c r="F789" t="s">
        <v>2958</v>
      </c>
      <c r="G789" t="s">
        <v>219</v>
      </c>
      <c r="H789" t="s">
        <v>220</v>
      </c>
      <c r="I789" t="s">
        <v>2959</v>
      </c>
      <c r="J789">
        <v>0.11766</v>
      </c>
      <c r="K789">
        <v>0</v>
      </c>
      <c r="L789">
        <v>0</v>
      </c>
      <c r="M789">
        <v>1</v>
      </c>
      <c r="N789">
        <v>1</v>
      </c>
      <c r="O789" t="s">
        <v>659</v>
      </c>
      <c r="P789">
        <v>1</v>
      </c>
      <c r="Q789">
        <v>1</v>
      </c>
      <c r="R789">
        <v>800</v>
      </c>
      <c r="S789" t="s">
        <v>223</v>
      </c>
      <c r="T789">
        <v>0</v>
      </c>
      <c r="U789" t="s">
        <v>2956</v>
      </c>
      <c r="V789" t="s">
        <v>933</v>
      </c>
      <c r="W789" t="s">
        <v>659</v>
      </c>
      <c r="X789" t="s">
        <v>659</v>
      </c>
      <c r="Y789">
        <v>800</v>
      </c>
      <c r="AB789">
        <v>0</v>
      </c>
      <c r="AC789">
        <v>0</v>
      </c>
      <c r="AD789">
        <v>3</v>
      </c>
      <c r="AE789">
        <v>677</v>
      </c>
      <c r="AF789">
        <v>1</v>
      </c>
      <c r="AQ789">
        <v>1</v>
      </c>
      <c r="AR789">
        <f t="shared" si="12"/>
        <v>0</v>
      </c>
      <c r="AS789">
        <v>1</v>
      </c>
      <c r="AT789" t="s">
        <v>135</v>
      </c>
      <c r="AU789">
        <v>44</v>
      </c>
    </row>
    <row r="790" spans="1:47">
      <c r="A790" t="s">
        <v>2960</v>
      </c>
      <c r="C790">
        <v>310</v>
      </c>
      <c r="D790" t="s">
        <v>2961</v>
      </c>
      <c r="E790">
        <v>101</v>
      </c>
      <c r="F790" t="s">
        <v>2962</v>
      </c>
      <c r="G790" t="s">
        <v>219</v>
      </c>
      <c r="H790" t="s">
        <v>220</v>
      </c>
      <c r="I790" t="s">
        <v>2963</v>
      </c>
      <c r="J790">
        <v>0.19148000000000001</v>
      </c>
      <c r="K790">
        <v>0</v>
      </c>
      <c r="L790">
        <v>0</v>
      </c>
      <c r="M790">
        <v>1</v>
      </c>
      <c r="N790">
        <v>1</v>
      </c>
      <c r="O790" t="s">
        <v>659</v>
      </c>
      <c r="P790">
        <v>1</v>
      </c>
      <c r="Q790">
        <v>1</v>
      </c>
      <c r="R790">
        <v>5000</v>
      </c>
      <c r="S790" t="s">
        <v>223</v>
      </c>
      <c r="T790">
        <v>0</v>
      </c>
      <c r="U790" t="s">
        <v>2960</v>
      </c>
      <c r="V790" t="s">
        <v>933</v>
      </c>
      <c r="W790" t="s">
        <v>659</v>
      </c>
      <c r="X790" t="s">
        <v>659</v>
      </c>
      <c r="Y790">
        <v>5000</v>
      </c>
      <c r="AB790">
        <v>0</v>
      </c>
      <c r="AC790">
        <v>0</v>
      </c>
      <c r="AD790">
        <v>3</v>
      </c>
      <c r="AE790">
        <v>1078</v>
      </c>
      <c r="AF790">
        <v>1</v>
      </c>
      <c r="AQ790">
        <v>2</v>
      </c>
      <c r="AR790">
        <f t="shared" si="12"/>
        <v>0</v>
      </c>
      <c r="AS790">
        <v>1</v>
      </c>
      <c r="AT790" t="s">
        <v>135</v>
      </c>
      <c r="AU790">
        <v>44</v>
      </c>
    </row>
    <row r="791" spans="1:47">
      <c r="A791" t="s">
        <v>2964</v>
      </c>
      <c r="C791">
        <v>310</v>
      </c>
      <c r="D791" t="s">
        <v>2965</v>
      </c>
      <c r="E791">
        <v>101</v>
      </c>
      <c r="F791" t="s">
        <v>2586</v>
      </c>
      <c r="G791" t="s">
        <v>219</v>
      </c>
      <c r="H791" t="s">
        <v>220</v>
      </c>
      <c r="I791" t="s">
        <v>2966</v>
      </c>
      <c r="J791">
        <v>0.14307</v>
      </c>
      <c r="K791">
        <v>0</v>
      </c>
      <c r="L791">
        <v>0</v>
      </c>
      <c r="M791">
        <v>1</v>
      </c>
      <c r="N791">
        <v>1</v>
      </c>
      <c r="O791" t="s">
        <v>659</v>
      </c>
      <c r="P791">
        <v>1</v>
      </c>
      <c r="Q791">
        <v>1</v>
      </c>
      <c r="R791">
        <v>8700</v>
      </c>
      <c r="S791" t="s">
        <v>243</v>
      </c>
      <c r="T791">
        <v>0</v>
      </c>
      <c r="U791" t="s">
        <v>2964</v>
      </c>
      <c r="V791" t="s">
        <v>933</v>
      </c>
      <c r="W791" t="s">
        <v>659</v>
      </c>
      <c r="X791" t="s">
        <v>659</v>
      </c>
      <c r="Y791">
        <v>8700</v>
      </c>
      <c r="AB791">
        <v>0</v>
      </c>
      <c r="AC791">
        <v>0</v>
      </c>
      <c r="AD791">
        <v>2</v>
      </c>
      <c r="AE791">
        <v>1098</v>
      </c>
      <c r="AF791">
        <v>1</v>
      </c>
      <c r="AQ791">
        <v>2</v>
      </c>
      <c r="AR791">
        <f t="shared" si="12"/>
        <v>0</v>
      </c>
      <c r="AS791">
        <v>1</v>
      </c>
      <c r="AT791" t="s">
        <v>135</v>
      </c>
      <c r="AU791">
        <v>44</v>
      </c>
    </row>
    <row r="792" spans="1:47">
      <c r="A792" t="s">
        <v>2967</v>
      </c>
      <c r="C792">
        <v>310</v>
      </c>
      <c r="D792" t="s">
        <v>2968</v>
      </c>
      <c r="E792">
        <v>101</v>
      </c>
      <c r="F792" t="s">
        <v>2969</v>
      </c>
      <c r="G792" t="s">
        <v>219</v>
      </c>
      <c r="H792" t="s">
        <v>220</v>
      </c>
      <c r="I792" t="s">
        <v>2970</v>
      </c>
      <c r="J792">
        <v>0.12266000000000001</v>
      </c>
      <c r="K792">
        <v>0</v>
      </c>
      <c r="L792">
        <v>0</v>
      </c>
      <c r="M792">
        <v>1</v>
      </c>
      <c r="N792">
        <v>1</v>
      </c>
      <c r="O792" t="s">
        <v>659</v>
      </c>
      <c r="P792">
        <v>1</v>
      </c>
      <c r="Q792">
        <v>1</v>
      </c>
      <c r="R792">
        <v>1700</v>
      </c>
      <c r="S792" t="s">
        <v>223</v>
      </c>
      <c r="T792">
        <v>0</v>
      </c>
      <c r="U792" t="s">
        <v>2967</v>
      </c>
      <c r="V792" t="s">
        <v>893</v>
      </c>
      <c r="W792" t="s">
        <v>659</v>
      </c>
      <c r="X792" t="s">
        <v>659</v>
      </c>
      <c r="Y792">
        <v>1700</v>
      </c>
      <c r="AB792">
        <v>0</v>
      </c>
      <c r="AC792">
        <v>0</v>
      </c>
      <c r="AD792">
        <v>2</v>
      </c>
      <c r="AE792">
        <v>936</v>
      </c>
      <c r="AF792">
        <v>1</v>
      </c>
      <c r="AQ792">
        <v>1</v>
      </c>
      <c r="AR792">
        <f t="shared" si="12"/>
        <v>0</v>
      </c>
      <c r="AS792">
        <v>1</v>
      </c>
      <c r="AT792" t="s">
        <v>135</v>
      </c>
      <c r="AU792">
        <v>44</v>
      </c>
    </row>
    <row r="793" spans="1:47">
      <c r="A793" t="s">
        <v>2971</v>
      </c>
      <c r="C793">
        <v>310</v>
      </c>
      <c r="D793" t="s">
        <v>1103</v>
      </c>
      <c r="E793">
        <v>0</v>
      </c>
      <c r="F793" t="s">
        <v>1855</v>
      </c>
      <c r="J793">
        <v>0.21332000000000001</v>
      </c>
      <c r="K793">
        <v>0</v>
      </c>
      <c r="L793">
        <v>0</v>
      </c>
      <c r="M793">
        <v>0</v>
      </c>
      <c r="N793">
        <v>0</v>
      </c>
      <c r="P793">
        <v>0</v>
      </c>
      <c r="Q793">
        <v>0</v>
      </c>
      <c r="R793">
        <v>0</v>
      </c>
      <c r="S793" t="s">
        <v>223</v>
      </c>
      <c r="T793">
        <v>0</v>
      </c>
      <c r="U793" t="s">
        <v>2971</v>
      </c>
      <c r="Y793">
        <v>0</v>
      </c>
      <c r="AB793">
        <v>0</v>
      </c>
      <c r="AC793">
        <v>0</v>
      </c>
      <c r="AD793">
        <v>0</v>
      </c>
      <c r="AE793">
        <v>0</v>
      </c>
      <c r="AF793">
        <v>0</v>
      </c>
      <c r="AQ793">
        <v>1</v>
      </c>
      <c r="AR793">
        <f t="shared" si="12"/>
        <v>0</v>
      </c>
      <c r="AS793">
        <v>1</v>
      </c>
      <c r="AT793" t="s">
        <v>137</v>
      </c>
      <c r="AU793">
        <v>46</v>
      </c>
    </row>
    <row r="794" spans="1:47">
      <c r="A794" t="s">
        <v>2972</v>
      </c>
      <c r="C794">
        <v>310</v>
      </c>
      <c r="D794" t="s">
        <v>2973</v>
      </c>
      <c r="E794">
        <v>132</v>
      </c>
      <c r="F794" t="s">
        <v>2974</v>
      </c>
      <c r="G794" t="s">
        <v>324</v>
      </c>
      <c r="H794" t="s">
        <v>260</v>
      </c>
      <c r="I794" t="s">
        <v>2975</v>
      </c>
      <c r="J794">
        <v>0.11882</v>
      </c>
      <c r="K794">
        <v>0</v>
      </c>
      <c r="L794">
        <v>0</v>
      </c>
      <c r="M794">
        <v>0</v>
      </c>
      <c r="N794">
        <v>0</v>
      </c>
      <c r="P794">
        <v>0</v>
      </c>
      <c r="Q794">
        <v>0</v>
      </c>
      <c r="R794">
        <v>0</v>
      </c>
      <c r="S794" t="s">
        <v>223</v>
      </c>
      <c r="T794">
        <v>0</v>
      </c>
      <c r="U794" t="s">
        <v>2972</v>
      </c>
      <c r="Y794">
        <v>0</v>
      </c>
      <c r="AB794">
        <v>0</v>
      </c>
      <c r="AC794">
        <v>0</v>
      </c>
      <c r="AD794">
        <v>0</v>
      </c>
      <c r="AE794">
        <v>0</v>
      </c>
      <c r="AF794">
        <v>0</v>
      </c>
      <c r="AQ794">
        <v>0</v>
      </c>
      <c r="AR794">
        <f t="shared" si="12"/>
        <v>0</v>
      </c>
      <c r="AS794">
        <v>1</v>
      </c>
      <c r="AT794" t="s">
        <v>137</v>
      </c>
      <c r="AU794">
        <v>46</v>
      </c>
    </row>
    <row r="795" spans="1:47">
      <c r="A795" t="s">
        <v>2976</v>
      </c>
      <c r="C795">
        <v>310</v>
      </c>
      <c r="D795" t="s">
        <v>2977</v>
      </c>
      <c r="E795">
        <v>130</v>
      </c>
      <c r="F795" t="s">
        <v>2641</v>
      </c>
      <c r="G795" t="s">
        <v>324</v>
      </c>
      <c r="H795" t="s">
        <v>2642</v>
      </c>
      <c r="I795" t="s">
        <v>2978</v>
      </c>
      <c r="J795">
        <v>0.55215999999999998</v>
      </c>
      <c r="K795">
        <v>0</v>
      </c>
      <c r="L795">
        <v>0</v>
      </c>
      <c r="M795">
        <v>0</v>
      </c>
      <c r="N795">
        <v>0</v>
      </c>
      <c r="P795">
        <v>0</v>
      </c>
      <c r="Q795">
        <v>0</v>
      </c>
      <c r="R795">
        <v>0</v>
      </c>
      <c r="S795" t="s">
        <v>223</v>
      </c>
      <c r="T795">
        <v>0</v>
      </c>
      <c r="U795" t="s">
        <v>2976</v>
      </c>
      <c r="V795" t="s">
        <v>455</v>
      </c>
      <c r="W795" t="s">
        <v>225</v>
      </c>
      <c r="Y795">
        <v>0</v>
      </c>
      <c r="AB795">
        <v>0</v>
      </c>
      <c r="AC795">
        <v>0</v>
      </c>
      <c r="AD795">
        <v>0</v>
      </c>
      <c r="AE795">
        <v>0</v>
      </c>
      <c r="AF795">
        <v>0</v>
      </c>
      <c r="AQ795">
        <v>0</v>
      </c>
      <c r="AR795">
        <f t="shared" si="12"/>
        <v>0</v>
      </c>
      <c r="AS795">
        <v>1</v>
      </c>
      <c r="AT795" t="s">
        <v>137</v>
      </c>
      <c r="AU795">
        <v>46</v>
      </c>
    </row>
    <row r="796" spans="1:47">
      <c r="A796" t="s">
        <v>248</v>
      </c>
      <c r="C796">
        <v>310</v>
      </c>
      <c r="E796">
        <v>0</v>
      </c>
      <c r="J796">
        <v>1.1860000000000001E-2</v>
      </c>
      <c r="K796">
        <v>0</v>
      </c>
      <c r="L796">
        <v>0</v>
      </c>
      <c r="M796">
        <v>0</v>
      </c>
      <c r="N796">
        <v>0</v>
      </c>
      <c r="P796">
        <v>0</v>
      </c>
      <c r="Q796">
        <v>0</v>
      </c>
      <c r="R796">
        <v>0</v>
      </c>
      <c r="S796" t="s">
        <v>249</v>
      </c>
      <c r="T796">
        <v>0</v>
      </c>
      <c r="Y796">
        <v>0</v>
      </c>
      <c r="AB796">
        <v>0</v>
      </c>
      <c r="AC796">
        <v>0</v>
      </c>
      <c r="AD796">
        <v>0</v>
      </c>
      <c r="AE796">
        <v>0</v>
      </c>
      <c r="AF796">
        <v>0</v>
      </c>
      <c r="AQ796">
        <v>0</v>
      </c>
      <c r="AR796">
        <f t="shared" si="12"/>
        <v>0</v>
      </c>
      <c r="AS796">
        <v>1</v>
      </c>
      <c r="AT796" t="s">
        <v>135</v>
      </c>
      <c r="AU796">
        <v>44</v>
      </c>
    </row>
    <row r="797" spans="1:47">
      <c r="A797" t="s">
        <v>2979</v>
      </c>
      <c r="C797">
        <v>310</v>
      </c>
      <c r="D797" t="s">
        <v>2980</v>
      </c>
      <c r="E797">
        <v>101</v>
      </c>
      <c r="F797" t="s">
        <v>2981</v>
      </c>
      <c r="G797" t="s">
        <v>219</v>
      </c>
      <c r="H797" t="s">
        <v>220</v>
      </c>
      <c r="I797" t="s">
        <v>2982</v>
      </c>
      <c r="J797">
        <v>8.2930000000000004E-2</v>
      </c>
      <c r="K797">
        <v>0</v>
      </c>
      <c r="L797">
        <v>0</v>
      </c>
      <c r="M797">
        <v>1</v>
      </c>
      <c r="N797">
        <v>1</v>
      </c>
      <c r="O797" t="s">
        <v>659</v>
      </c>
      <c r="P797">
        <v>1</v>
      </c>
      <c r="Q797">
        <v>1</v>
      </c>
      <c r="R797">
        <v>8300</v>
      </c>
      <c r="S797" t="s">
        <v>223</v>
      </c>
      <c r="T797">
        <v>0</v>
      </c>
      <c r="U797" t="s">
        <v>2979</v>
      </c>
      <c r="V797" t="s">
        <v>933</v>
      </c>
      <c r="W797" t="s">
        <v>659</v>
      </c>
      <c r="X797" t="s">
        <v>659</v>
      </c>
      <c r="Y797">
        <v>8300</v>
      </c>
      <c r="AB797">
        <v>0</v>
      </c>
      <c r="AC797">
        <v>0</v>
      </c>
      <c r="AD797">
        <v>3</v>
      </c>
      <c r="AE797">
        <v>1120</v>
      </c>
      <c r="AF797">
        <v>1</v>
      </c>
      <c r="AQ797">
        <v>1</v>
      </c>
      <c r="AR797">
        <f t="shared" si="12"/>
        <v>0</v>
      </c>
      <c r="AS797">
        <v>1</v>
      </c>
      <c r="AT797" t="s">
        <v>135</v>
      </c>
      <c r="AU797">
        <v>44</v>
      </c>
    </row>
    <row r="798" spans="1:47">
      <c r="A798" t="s">
        <v>2983</v>
      </c>
      <c r="C798">
        <v>310</v>
      </c>
      <c r="D798" t="s">
        <v>2984</v>
      </c>
      <c r="E798">
        <v>101</v>
      </c>
      <c r="F798" t="s">
        <v>2985</v>
      </c>
      <c r="G798" t="s">
        <v>219</v>
      </c>
      <c r="H798" t="s">
        <v>220</v>
      </c>
      <c r="I798" t="s">
        <v>2986</v>
      </c>
      <c r="J798">
        <v>0.10464</v>
      </c>
      <c r="K798">
        <v>0</v>
      </c>
      <c r="L798">
        <v>0</v>
      </c>
      <c r="M798">
        <v>1</v>
      </c>
      <c r="N798">
        <v>1</v>
      </c>
      <c r="O798" t="s">
        <v>659</v>
      </c>
      <c r="P798">
        <v>1</v>
      </c>
      <c r="Q798">
        <v>1</v>
      </c>
      <c r="R798">
        <v>1800</v>
      </c>
      <c r="S798" t="s">
        <v>223</v>
      </c>
      <c r="T798">
        <v>0</v>
      </c>
      <c r="U798" t="s">
        <v>2983</v>
      </c>
      <c r="V798" t="s">
        <v>933</v>
      </c>
      <c r="W798" t="s">
        <v>659</v>
      </c>
      <c r="X798" t="s">
        <v>659</v>
      </c>
      <c r="Y798">
        <v>1800</v>
      </c>
      <c r="AB798">
        <v>0</v>
      </c>
      <c r="AC798">
        <v>0</v>
      </c>
      <c r="AD798">
        <v>3</v>
      </c>
      <c r="AE798">
        <v>1162</v>
      </c>
      <c r="AF798">
        <v>1</v>
      </c>
      <c r="AQ798">
        <v>1</v>
      </c>
      <c r="AR798">
        <f t="shared" si="12"/>
        <v>0</v>
      </c>
      <c r="AS798">
        <v>1</v>
      </c>
      <c r="AT798" t="s">
        <v>135</v>
      </c>
      <c r="AU798">
        <v>44</v>
      </c>
    </row>
    <row r="799" spans="1:47">
      <c r="A799" t="s">
        <v>2987</v>
      </c>
      <c r="C799">
        <v>310</v>
      </c>
      <c r="D799" t="s">
        <v>2988</v>
      </c>
      <c r="E799">
        <v>101</v>
      </c>
      <c r="F799" t="s">
        <v>2989</v>
      </c>
      <c r="G799" t="s">
        <v>219</v>
      </c>
      <c r="H799" t="s">
        <v>220</v>
      </c>
      <c r="I799" t="s">
        <v>2990</v>
      </c>
      <c r="J799">
        <v>0.43251000000000001</v>
      </c>
      <c r="K799">
        <v>1</v>
      </c>
      <c r="L799">
        <v>1</v>
      </c>
      <c r="M799">
        <v>1</v>
      </c>
      <c r="N799">
        <v>1</v>
      </c>
      <c r="O799" t="s">
        <v>225</v>
      </c>
      <c r="P799">
        <v>0</v>
      </c>
      <c r="Q799">
        <v>1</v>
      </c>
      <c r="R799">
        <v>6800</v>
      </c>
      <c r="S799" t="s">
        <v>223</v>
      </c>
      <c r="T799">
        <v>6800</v>
      </c>
      <c r="U799" t="s">
        <v>2987</v>
      </c>
      <c r="V799" t="s">
        <v>455</v>
      </c>
      <c r="W799" t="s">
        <v>225</v>
      </c>
      <c r="X799" t="s">
        <v>225</v>
      </c>
      <c r="Y799">
        <v>6800</v>
      </c>
      <c r="AB799">
        <v>1</v>
      </c>
      <c r="AC799">
        <v>1</v>
      </c>
      <c r="AD799">
        <v>3</v>
      </c>
      <c r="AE799">
        <v>1567</v>
      </c>
      <c r="AF799">
        <v>1</v>
      </c>
      <c r="AQ799">
        <v>2</v>
      </c>
      <c r="AR799">
        <f t="shared" si="12"/>
        <v>9.68</v>
      </c>
      <c r="AS799">
        <v>1</v>
      </c>
      <c r="AT799" t="s">
        <v>137</v>
      </c>
      <c r="AU799">
        <v>46</v>
      </c>
    </row>
    <row r="800" spans="1:47">
      <c r="A800" t="s">
        <v>2991</v>
      </c>
      <c r="C800">
        <v>310</v>
      </c>
      <c r="D800" t="s">
        <v>2992</v>
      </c>
      <c r="E800">
        <v>101</v>
      </c>
      <c r="F800" t="s">
        <v>2993</v>
      </c>
      <c r="G800" t="s">
        <v>219</v>
      </c>
      <c r="H800" t="s">
        <v>220</v>
      </c>
      <c r="I800" t="s">
        <v>2994</v>
      </c>
      <c r="J800">
        <v>0.12675</v>
      </c>
      <c r="K800">
        <v>0</v>
      </c>
      <c r="L800">
        <v>0</v>
      </c>
      <c r="M800">
        <v>1</v>
      </c>
      <c r="N800">
        <v>1</v>
      </c>
      <c r="O800" t="s">
        <v>659</v>
      </c>
      <c r="P800">
        <v>1</v>
      </c>
      <c r="Q800">
        <v>1</v>
      </c>
      <c r="R800">
        <v>13700</v>
      </c>
      <c r="S800" t="s">
        <v>223</v>
      </c>
      <c r="T800">
        <v>0</v>
      </c>
      <c r="U800" t="s">
        <v>2991</v>
      </c>
      <c r="V800" t="s">
        <v>933</v>
      </c>
      <c r="W800" t="s">
        <v>659</v>
      </c>
      <c r="X800" t="s">
        <v>659</v>
      </c>
      <c r="Y800">
        <v>13700</v>
      </c>
      <c r="AB800">
        <v>0</v>
      </c>
      <c r="AC800">
        <v>0</v>
      </c>
      <c r="AD800">
        <v>1</v>
      </c>
      <c r="AE800">
        <v>648</v>
      </c>
      <c r="AF800">
        <v>1</v>
      </c>
      <c r="AQ800">
        <v>2</v>
      </c>
      <c r="AR800">
        <f t="shared" si="12"/>
        <v>0</v>
      </c>
      <c r="AS800">
        <v>1</v>
      </c>
      <c r="AT800" t="s">
        <v>135</v>
      </c>
      <c r="AU800">
        <v>44</v>
      </c>
    </row>
    <row r="801" spans="1:47">
      <c r="A801" t="s">
        <v>2995</v>
      </c>
      <c r="C801">
        <v>310</v>
      </c>
      <c r="D801" t="s">
        <v>2996</v>
      </c>
      <c r="E801">
        <v>903</v>
      </c>
      <c r="F801" t="s">
        <v>821</v>
      </c>
      <c r="G801" t="s">
        <v>219</v>
      </c>
      <c r="H801" t="s">
        <v>833</v>
      </c>
      <c r="I801" t="s">
        <v>2997</v>
      </c>
      <c r="J801">
        <v>0.22195999999999999</v>
      </c>
      <c r="K801">
        <v>0</v>
      </c>
      <c r="L801">
        <v>0</v>
      </c>
      <c r="M801">
        <v>0</v>
      </c>
      <c r="N801">
        <v>0</v>
      </c>
      <c r="P801">
        <v>0</v>
      </c>
      <c r="Q801">
        <v>0</v>
      </c>
      <c r="R801">
        <v>0</v>
      </c>
      <c r="S801" t="s">
        <v>223</v>
      </c>
      <c r="T801">
        <v>0</v>
      </c>
      <c r="U801" t="s">
        <v>2995</v>
      </c>
      <c r="Y801">
        <v>0</v>
      </c>
      <c r="Z801" t="s">
        <v>297</v>
      </c>
      <c r="AA801" t="s">
        <v>223</v>
      </c>
      <c r="AB801">
        <v>0</v>
      </c>
      <c r="AC801">
        <v>0</v>
      </c>
      <c r="AD801">
        <v>0</v>
      </c>
      <c r="AE801">
        <v>0</v>
      </c>
      <c r="AF801">
        <v>0</v>
      </c>
      <c r="AQ801">
        <v>2</v>
      </c>
      <c r="AR801">
        <f t="shared" si="12"/>
        <v>0</v>
      </c>
      <c r="AS801">
        <v>1</v>
      </c>
      <c r="AT801" t="s">
        <v>135</v>
      </c>
      <c r="AU801">
        <v>44</v>
      </c>
    </row>
    <row r="802" spans="1:47">
      <c r="A802" t="s">
        <v>2998</v>
      </c>
      <c r="C802">
        <v>310</v>
      </c>
      <c r="D802" t="s">
        <v>2999</v>
      </c>
      <c r="E802">
        <v>101</v>
      </c>
      <c r="F802" t="s">
        <v>3000</v>
      </c>
      <c r="G802" t="s">
        <v>219</v>
      </c>
      <c r="H802" t="s">
        <v>220</v>
      </c>
      <c r="I802" t="s">
        <v>3001</v>
      </c>
      <c r="J802">
        <v>6.8519999999999998E-2</v>
      </c>
      <c r="K802">
        <v>0</v>
      </c>
      <c r="L802">
        <v>0</v>
      </c>
      <c r="M802">
        <v>1</v>
      </c>
      <c r="N802">
        <v>1</v>
      </c>
      <c r="O802" t="s">
        <v>659</v>
      </c>
      <c r="P802">
        <v>1</v>
      </c>
      <c r="Q802">
        <v>1</v>
      </c>
      <c r="R802">
        <v>6100</v>
      </c>
      <c r="S802" t="s">
        <v>223</v>
      </c>
      <c r="T802">
        <v>0</v>
      </c>
      <c r="U802" t="s">
        <v>2998</v>
      </c>
      <c r="V802" t="s">
        <v>933</v>
      </c>
      <c r="W802" t="s">
        <v>659</v>
      </c>
      <c r="X802" t="s">
        <v>659</v>
      </c>
      <c r="Y802">
        <v>6100</v>
      </c>
      <c r="AB802">
        <v>0</v>
      </c>
      <c r="AC802">
        <v>0</v>
      </c>
      <c r="AD802">
        <v>2</v>
      </c>
      <c r="AE802">
        <v>740</v>
      </c>
      <c r="AF802">
        <v>1</v>
      </c>
      <c r="AQ802">
        <v>1</v>
      </c>
      <c r="AR802">
        <f t="shared" si="12"/>
        <v>0</v>
      </c>
      <c r="AS802">
        <v>1</v>
      </c>
      <c r="AT802" t="s">
        <v>135</v>
      </c>
      <c r="AU802">
        <v>44</v>
      </c>
    </row>
    <row r="803" spans="1:47">
      <c r="A803" t="s">
        <v>3002</v>
      </c>
      <c r="C803">
        <v>310</v>
      </c>
      <c r="D803" t="s">
        <v>3003</v>
      </c>
      <c r="E803">
        <v>130</v>
      </c>
      <c r="F803" t="s">
        <v>2641</v>
      </c>
      <c r="G803" t="s">
        <v>324</v>
      </c>
      <c r="H803" t="s">
        <v>2642</v>
      </c>
      <c r="I803" t="s">
        <v>3004</v>
      </c>
      <c r="J803">
        <v>0.57350999999999996</v>
      </c>
      <c r="K803">
        <v>0</v>
      </c>
      <c r="L803">
        <v>0</v>
      </c>
      <c r="M803">
        <v>0</v>
      </c>
      <c r="N803">
        <v>0</v>
      </c>
      <c r="P803">
        <v>0</v>
      </c>
      <c r="Q803">
        <v>0</v>
      </c>
      <c r="R803">
        <v>0</v>
      </c>
      <c r="S803" t="s">
        <v>223</v>
      </c>
      <c r="T803">
        <v>0</v>
      </c>
      <c r="U803" t="s">
        <v>3002</v>
      </c>
      <c r="V803" t="s">
        <v>455</v>
      </c>
      <c r="W803" t="s">
        <v>225</v>
      </c>
      <c r="Y803">
        <v>0</v>
      </c>
      <c r="AB803">
        <v>0</v>
      </c>
      <c r="AC803">
        <v>0</v>
      </c>
      <c r="AD803">
        <v>0</v>
      </c>
      <c r="AE803">
        <v>0</v>
      </c>
      <c r="AF803">
        <v>0</v>
      </c>
      <c r="AQ803">
        <v>2</v>
      </c>
      <c r="AR803">
        <f t="shared" si="12"/>
        <v>0</v>
      </c>
      <c r="AS803">
        <v>1</v>
      </c>
      <c r="AT803" t="s">
        <v>137</v>
      </c>
      <c r="AU803">
        <v>46</v>
      </c>
    </row>
    <row r="804" spans="1:47">
      <c r="A804" t="s">
        <v>3005</v>
      </c>
      <c r="C804">
        <v>310</v>
      </c>
      <c r="D804" t="s">
        <v>3006</v>
      </c>
      <c r="E804">
        <v>130</v>
      </c>
      <c r="F804" t="s">
        <v>2641</v>
      </c>
      <c r="G804" t="s">
        <v>324</v>
      </c>
      <c r="H804" t="s">
        <v>2642</v>
      </c>
      <c r="I804" t="s">
        <v>3007</v>
      </c>
      <c r="J804">
        <v>0.52732999999999997</v>
      </c>
      <c r="K804">
        <v>0</v>
      </c>
      <c r="L804">
        <v>0</v>
      </c>
      <c r="M804">
        <v>0</v>
      </c>
      <c r="N804">
        <v>0</v>
      </c>
      <c r="P804">
        <v>0</v>
      </c>
      <c r="Q804">
        <v>0</v>
      </c>
      <c r="R804">
        <v>0</v>
      </c>
      <c r="S804" t="s">
        <v>223</v>
      </c>
      <c r="T804">
        <v>0</v>
      </c>
      <c r="U804" t="s">
        <v>3005</v>
      </c>
      <c r="V804" t="s">
        <v>455</v>
      </c>
      <c r="W804" t="s">
        <v>225</v>
      </c>
      <c r="Y804">
        <v>0</v>
      </c>
      <c r="AB804">
        <v>0</v>
      </c>
      <c r="AC804">
        <v>0</v>
      </c>
      <c r="AD804">
        <v>0</v>
      </c>
      <c r="AE804">
        <v>0</v>
      </c>
      <c r="AF804">
        <v>0</v>
      </c>
      <c r="AQ804">
        <v>0</v>
      </c>
      <c r="AR804">
        <f t="shared" si="12"/>
        <v>0</v>
      </c>
      <c r="AS804">
        <v>1</v>
      </c>
      <c r="AT804" t="s">
        <v>137</v>
      </c>
      <c r="AU804">
        <v>46</v>
      </c>
    </row>
    <row r="805" spans="1:47">
      <c r="A805" t="s">
        <v>3008</v>
      </c>
      <c r="C805">
        <v>310</v>
      </c>
      <c r="D805" t="s">
        <v>3009</v>
      </c>
      <c r="E805">
        <v>101</v>
      </c>
      <c r="F805" t="s">
        <v>3010</v>
      </c>
      <c r="G805" t="s">
        <v>219</v>
      </c>
      <c r="H805" t="s">
        <v>220</v>
      </c>
      <c r="I805" t="s">
        <v>3011</v>
      </c>
      <c r="J805">
        <v>0.10814</v>
      </c>
      <c r="K805">
        <v>0</v>
      </c>
      <c r="L805">
        <v>0</v>
      </c>
      <c r="M805">
        <v>1</v>
      </c>
      <c r="N805">
        <v>1</v>
      </c>
      <c r="O805" t="s">
        <v>659</v>
      </c>
      <c r="P805">
        <v>1</v>
      </c>
      <c r="Q805">
        <v>1</v>
      </c>
      <c r="R805">
        <v>6000</v>
      </c>
      <c r="S805" t="s">
        <v>243</v>
      </c>
      <c r="T805">
        <v>0</v>
      </c>
      <c r="U805" t="s">
        <v>3008</v>
      </c>
      <c r="X805" t="s">
        <v>659</v>
      </c>
      <c r="Y805">
        <v>6000</v>
      </c>
      <c r="AB805">
        <v>0</v>
      </c>
      <c r="AC805">
        <v>0</v>
      </c>
      <c r="AD805">
        <v>3</v>
      </c>
      <c r="AE805">
        <v>960</v>
      </c>
      <c r="AF805">
        <v>1</v>
      </c>
      <c r="AQ805">
        <v>2</v>
      </c>
      <c r="AR805">
        <f t="shared" si="12"/>
        <v>0</v>
      </c>
      <c r="AS805">
        <v>1</v>
      </c>
      <c r="AT805" t="s">
        <v>135</v>
      </c>
      <c r="AU805">
        <v>44</v>
      </c>
    </row>
    <row r="806" spans="1:47">
      <c r="A806" t="s">
        <v>3012</v>
      </c>
      <c r="C806">
        <v>310</v>
      </c>
      <c r="D806" t="s">
        <v>3013</v>
      </c>
      <c r="E806">
        <v>101</v>
      </c>
      <c r="F806" t="s">
        <v>2781</v>
      </c>
      <c r="G806" t="s">
        <v>219</v>
      </c>
      <c r="H806" t="s">
        <v>220</v>
      </c>
      <c r="I806" t="s">
        <v>3014</v>
      </c>
      <c r="J806">
        <v>0.10043000000000001</v>
      </c>
      <c r="K806">
        <v>0</v>
      </c>
      <c r="L806">
        <v>0</v>
      </c>
      <c r="M806">
        <v>1</v>
      </c>
      <c r="N806">
        <v>1</v>
      </c>
      <c r="O806" t="s">
        <v>659</v>
      </c>
      <c r="P806">
        <v>1</v>
      </c>
      <c r="Q806">
        <v>1</v>
      </c>
      <c r="R806">
        <v>200</v>
      </c>
      <c r="S806" t="s">
        <v>223</v>
      </c>
      <c r="T806">
        <v>0</v>
      </c>
      <c r="U806" t="s">
        <v>3012</v>
      </c>
      <c r="V806" t="s">
        <v>927</v>
      </c>
      <c r="W806" t="s">
        <v>659</v>
      </c>
      <c r="X806" t="s">
        <v>659</v>
      </c>
      <c r="Y806">
        <v>200</v>
      </c>
      <c r="AB806">
        <v>0</v>
      </c>
      <c r="AC806">
        <v>0</v>
      </c>
      <c r="AD806">
        <v>2</v>
      </c>
      <c r="AE806">
        <v>840</v>
      </c>
      <c r="AF806">
        <v>1</v>
      </c>
      <c r="AQ806">
        <v>1</v>
      </c>
      <c r="AR806">
        <f t="shared" si="12"/>
        <v>0</v>
      </c>
      <c r="AS806">
        <v>1</v>
      </c>
      <c r="AT806" t="s">
        <v>135</v>
      </c>
      <c r="AU806">
        <v>44</v>
      </c>
    </row>
    <row r="807" spans="1:47">
      <c r="A807" t="s">
        <v>3015</v>
      </c>
      <c r="C807">
        <v>310</v>
      </c>
      <c r="D807" t="s">
        <v>3016</v>
      </c>
      <c r="E807">
        <v>101</v>
      </c>
      <c r="F807" t="s">
        <v>3017</v>
      </c>
      <c r="G807" t="s">
        <v>219</v>
      </c>
      <c r="H807" t="s">
        <v>220</v>
      </c>
      <c r="I807" t="s">
        <v>3018</v>
      </c>
      <c r="J807">
        <v>0.47460000000000002</v>
      </c>
      <c r="K807">
        <v>1</v>
      </c>
      <c r="L807">
        <v>1</v>
      </c>
      <c r="M807">
        <v>1</v>
      </c>
      <c r="N807">
        <v>1</v>
      </c>
      <c r="O807" t="s">
        <v>225</v>
      </c>
      <c r="P807">
        <v>0</v>
      </c>
      <c r="Q807">
        <v>1</v>
      </c>
      <c r="R807">
        <v>4800</v>
      </c>
      <c r="S807" t="s">
        <v>223</v>
      </c>
      <c r="T807">
        <v>4800</v>
      </c>
      <c r="U807" t="s">
        <v>3015</v>
      </c>
      <c r="V807" t="s">
        <v>413</v>
      </c>
      <c r="W807" t="s">
        <v>225</v>
      </c>
      <c r="X807" t="s">
        <v>225</v>
      </c>
      <c r="Y807">
        <v>4800</v>
      </c>
      <c r="AB807">
        <v>1</v>
      </c>
      <c r="AC807">
        <v>1</v>
      </c>
      <c r="AD807">
        <v>3</v>
      </c>
      <c r="AE807">
        <v>1248</v>
      </c>
      <c r="AF807">
        <v>1</v>
      </c>
      <c r="AQ807">
        <v>1</v>
      </c>
      <c r="AR807">
        <f t="shared" si="12"/>
        <v>9.68</v>
      </c>
      <c r="AS807">
        <v>1</v>
      </c>
      <c r="AT807" t="s">
        <v>137</v>
      </c>
      <c r="AU807">
        <v>46</v>
      </c>
    </row>
    <row r="808" spans="1:47">
      <c r="A808" t="s">
        <v>3019</v>
      </c>
      <c r="C808">
        <v>310</v>
      </c>
      <c r="D808" t="s">
        <v>3020</v>
      </c>
      <c r="E808">
        <v>101</v>
      </c>
      <c r="F808" t="s">
        <v>3021</v>
      </c>
      <c r="G808" t="s">
        <v>219</v>
      </c>
      <c r="H808" t="s">
        <v>220</v>
      </c>
      <c r="I808" t="s">
        <v>3022</v>
      </c>
      <c r="J808">
        <v>0.10415000000000001</v>
      </c>
      <c r="K808">
        <v>0</v>
      </c>
      <c r="L808">
        <v>0</v>
      </c>
      <c r="M808">
        <v>1</v>
      </c>
      <c r="N808">
        <v>1</v>
      </c>
      <c r="O808" t="s">
        <v>659</v>
      </c>
      <c r="P808">
        <v>1</v>
      </c>
      <c r="Q808">
        <v>1</v>
      </c>
      <c r="R808">
        <v>800</v>
      </c>
      <c r="S808" t="s">
        <v>223</v>
      </c>
      <c r="T808">
        <v>0</v>
      </c>
      <c r="U808" t="s">
        <v>3019</v>
      </c>
      <c r="V808" t="s">
        <v>933</v>
      </c>
      <c r="W808" t="s">
        <v>659</v>
      </c>
      <c r="X808" t="s">
        <v>659</v>
      </c>
      <c r="Y808">
        <v>800</v>
      </c>
      <c r="AB808">
        <v>0</v>
      </c>
      <c r="AC808">
        <v>0</v>
      </c>
      <c r="AD808">
        <v>2</v>
      </c>
      <c r="AE808">
        <v>400</v>
      </c>
      <c r="AF808">
        <v>1</v>
      </c>
      <c r="AQ808">
        <v>2</v>
      </c>
      <c r="AR808">
        <f t="shared" si="12"/>
        <v>0</v>
      </c>
      <c r="AS808">
        <v>1</v>
      </c>
      <c r="AT808" t="s">
        <v>135</v>
      </c>
      <c r="AU808">
        <v>44</v>
      </c>
    </row>
    <row r="809" spans="1:47">
      <c r="A809" t="s">
        <v>3023</v>
      </c>
      <c r="C809">
        <v>310</v>
      </c>
      <c r="D809" t="s">
        <v>3024</v>
      </c>
      <c r="E809">
        <v>101</v>
      </c>
      <c r="F809" t="s">
        <v>3025</v>
      </c>
      <c r="G809" t="s">
        <v>219</v>
      </c>
      <c r="H809" t="s">
        <v>220</v>
      </c>
      <c r="I809" t="s">
        <v>3026</v>
      </c>
      <c r="J809">
        <v>7.8460000000000002E-2</v>
      </c>
      <c r="K809">
        <v>0</v>
      </c>
      <c r="L809">
        <v>0</v>
      </c>
      <c r="M809">
        <v>1</v>
      </c>
      <c r="N809">
        <v>1</v>
      </c>
      <c r="O809" t="s">
        <v>659</v>
      </c>
      <c r="P809">
        <v>1</v>
      </c>
      <c r="Q809">
        <v>1</v>
      </c>
      <c r="R809">
        <v>500</v>
      </c>
      <c r="S809" t="s">
        <v>223</v>
      </c>
      <c r="T809">
        <v>0</v>
      </c>
      <c r="U809" t="s">
        <v>3023</v>
      </c>
      <c r="V809" t="s">
        <v>933</v>
      </c>
      <c r="W809" t="s">
        <v>659</v>
      </c>
      <c r="X809" t="s">
        <v>659</v>
      </c>
      <c r="Y809">
        <v>500</v>
      </c>
      <c r="AB809">
        <v>0</v>
      </c>
      <c r="AC809">
        <v>0</v>
      </c>
      <c r="AD809">
        <v>2</v>
      </c>
      <c r="AE809">
        <v>830</v>
      </c>
      <c r="AF809">
        <v>1</v>
      </c>
      <c r="AQ809">
        <v>1</v>
      </c>
      <c r="AR809">
        <f t="shared" si="12"/>
        <v>0</v>
      </c>
      <c r="AS809">
        <v>1</v>
      </c>
      <c r="AT809" t="s">
        <v>135</v>
      </c>
      <c r="AU809">
        <v>44</v>
      </c>
    </row>
    <row r="810" spans="1:47">
      <c r="A810" t="s">
        <v>3027</v>
      </c>
      <c r="C810">
        <v>310</v>
      </c>
      <c r="D810" t="s">
        <v>3028</v>
      </c>
      <c r="E810">
        <v>101</v>
      </c>
      <c r="F810" t="s">
        <v>3029</v>
      </c>
      <c r="G810" t="s">
        <v>219</v>
      </c>
      <c r="H810" t="s">
        <v>220</v>
      </c>
      <c r="I810" t="s">
        <v>3030</v>
      </c>
      <c r="J810">
        <v>0.71550000000000002</v>
      </c>
      <c r="K810">
        <v>1</v>
      </c>
      <c r="L810">
        <v>1</v>
      </c>
      <c r="M810">
        <v>1</v>
      </c>
      <c r="N810">
        <v>1</v>
      </c>
      <c r="O810" t="s">
        <v>225</v>
      </c>
      <c r="P810">
        <v>0</v>
      </c>
      <c r="Q810">
        <v>1</v>
      </c>
      <c r="R810">
        <v>7600</v>
      </c>
      <c r="S810" t="s">
        <v>223</v>
      </c>
      <c r="T810">
        <v>7600</v>
      </c>
      <c r="U810" t="s">
        <v>3027</v>
      </c>
      <c r="V810" t="s">
        <v>658</v>
      </c>
      <c r="W810" t="s">
        <v>659</v>
      </c>
      <c r="X810" t="s">
        <v>225</v>
      </c>
      <c r="Y810">
        <v>7600</v>
      </c>
      <c r="AB810">
        <v>1</v>
      </c>
      <c r="AC810">
        <v>1</v>
      </c>
      <c r="AD810">
        <v>3</v>
      </c>
      <c r="AE810">
        <v>2497</v>
      </c>
      <c r="AF810">
        <v>1.75</v>
      </c>
      <c r="AQ810">
        <v>3</v>
      </c>
      <c r="AR810">
        <f t="shared" si="12"/>
        <v>9.68</v>
      </c>
      <c r="AS810">
        <v>1</v>
      </c>
      <c r="AT810" t="s">
        <v>137</v>
      </c>
      <c r="AU810">
        <v>46</v>
      </c>
    </row>
    <row r="811" spans="1:47">
      <c r="A811" t="s">
        <v>3031</v>
      </c>
      <c r="C811">
        <v>310</v>
      </c>
      <c r="D811" t="s">
        <v>3032</v>
      </c>
      <c r="E811">
        <v>101</v>
      </c>
      <c r="F811" t="s">
        <v>3033</v>
      </c>
      <c r="G811" t="s">
        <v>1095</v>
      </c>
      <c r="H811" t="s">
        <v>220</v>
      </c>
      <c r="I811" t="s">
        <v>3034</v>
      </c>
      <c r="J811">
        <v>7.8210000000000002E-2</v>
      </c>
      <c r="K811">
        <v>0</v>
      </c>
      <c r="L811">
        <v>0</v>
      </c>
      <c r="M811">
        <v>1</v>
      </c>
      <c r="N811">
        <v>1</v>
      </c>
      <c r="O811" t="s">
        <v>659</v>
      </c>
      <c r="P811">
        <v>1</v>
      </c>
      <c r="Q811">
        <v>1</v>
      </c>
      <c r="R811">
        <v>600</v>
      </c>
      <c r="S811" t="s">
        <v>223</v>
      </c>
      <c r="T811">
        <v>0</v>
      </c>
      <c r="U811" t="s">
        <v>3031</v>
      </c>
      <c r="V811" t="s">
        <v>933</v>
      </c>
      <c r="W811" t="s">
        <v>659</v>
      </c>
      <c r="X811" t="s">
        <v>659</v>
      </c>
      <c r="Y811">
        <v>600</v>
      </c>
      <c r="AB811">
        <v>0</v>
      </c>
      <c r="AC811">
        <v>0</v>
      </c>
      <c r="AD811">
        <v>2</v>
      </c>
      <c r="AE811">
        <v>930</v>
      </c>
      <c r="AF811">
        <v>1</v>
      </c>
      <c r="AQ811">
        <v>1</v>
      </c>
      <c r="AR811">
        <f t="shared" si="12"/>
        <v>0</v>
      </c>
      <c r="AS811">
        <v>1</v>
      </c>
      <c r="AT811" t="s">
        <v>135</v>
      </c>
      <c r="AU811">
        <v>44</v>
      </c>
    </row>
    <row r="812" spans="1:47">
      <c r="A812" t="s">
        <v>3035</v>
      </c>
      <c r="C812">
        <v>310</v>
      </c>
      <c r="D812" t="s">
        <v>3036</v>
      </c>
      <c r="E812">
        <v>101</v>
      </c>
      <c r="F812" t="s">
        <v>3037</v>
      </c>
      <c r="G812" t="s">
        <v>219</v>
      </c>
      <c r="H812" t="s">
        <v>220</v>
      </c>
      <c r="I812" t="s">
        <v>3038</v>
      </c>
      <c r="J812">
        <v>8.8660000000000003E-2</v>
      </c>
      <c r="K812">
        <v>0</v>
      </c>
      <c r="L812">
        <v>0</v>
      </c>
      <c r="M812">
        <v>1</v>
      </c>
      <c r="N812">
        <v>1</v>
      </c>
      <c r="O812" t="s">
        <v>659</v>
      </c>
      <c r="P812">
        <v>1</v>
      </c>
      <c r="Q812">
        <v>1</v>
      </c>
      <c r="R812">
        <v>1500</v>
      </c>
      <c r="S812" t="s">
        <v>223</v>
      </c>
      <c r="T812">
        <v>0</v>
      </c>
      <c r="U812" t="s">
        <v>3035</v>
      </c>
      <c r="V812" t="s">
        <v>933</v>
      </c>
      <c r="W812" t="s">
        <v>659</v>
      </c>
      <c r="X812" t="s">
        <v>659</v>
      </c>
      <c r="Y812">
        <v>1500</v>
      </c>
      <c r="AB812">
        <v>0</v>
      </c>
      <c r="AC812">
        <v>0</v>
      </c>
      <c r="AD812">
        <v>2</v>
      </c>
      <c r="AE812">
        <v>765</v>
      </c>
      <c r="AF812">
        <v>1</v>
      </c>
      <c r="AQ812">
        <v>1</v>
      </c>
      <c r="AR812">
        <f t="shared" si="12"/>
        <v>0</v>
      </c>
      <c r="AS812">
        <v>1</v>
      </c>
      <c r="AT812" t="s">
        <v>135</v>
      </c>
      <c r="AU812">
        <v>44</v>
      </c>
    </row>
    <row r="813" spans="1:47">
      <c r="A813" t="s">
        <v>3039</v>
      </c>
      <c r="C813">
        <v>310</v>
      </c>
      <c r="D813" t="s">
        <v>3040</v>
      </c>
      <c r="E813">
        <v>101</v>
      </c>
      <c r="F813" t="s">
        <v>3041</v>
      </c>
      <c r="G813" t="s">
        <v>219</v>
      </c>
      <c r="H813" t="s">
        <v>220</v>
      </c>
      <c r="I813" t="s">
        <v>3042</v>
      </c>
      <c r="J813">
        <v>0.23538999999999999</v>
      </c>
      <c r="K813">
        <v>1</v>
      </c>
      <c r="L813">
        <v>1</v>
      </c>
      <c r="M813">
        <v>1</v>
      </c>
      <c r="N813">
        <v>1</v>
      </c>
      <c r="O813" t="s">
        <v>225</v>
      </c>
      <c r="P813">
        <v>0</v>
      </c>
      <c r="Q813">
        <v>1</v>
      </c>
      <c r="R813">
        <v>13400</v>
      </c>
      <c r="S813" t="s">
        <v>223</v>
      </c>
      <c r="T813">
        <v>13400</v>
      </c>
      <c r="U813" t="s">
        <v>3039</v>
      </c>
      <c r="V813" t="s">
        <v>413</v>
      </c>
      <c r="W813" t="s">
        <v>225</v>
      </c>
      <c r="X813" t="s">
        <v>225</v>
      </c>
      <c r="Y813">
        <v>13400</v>
      </c>
      <c r="AB813">
        <v>1</v>
      </c>
      <c r="AC813">
        <v>1</v>
      </c>
      <c r="AD813">
        <v>3</v>
      </c>
      <c r="AE813">
        <v>2016</v>
      </c>
      <c r="AF813">
        <v>2</v>
      </c>
      <c r="AQ813">
        <v>1</v>
      </c>
      <c r="AR813">
        <f t="shared" si="12"/>
        <v>9.68</v>
      </c>
      <c r="AS813">
        <v>1</v>
      </c>
      <c r="AT813" t="s">
        <v>137</v>
      </c>
      <c r="AU813">
        <v>46</v>
      </c>
    </row>
    <row r="814" spans="1:47">
      <c r="A814" t="s">
        <v>3043</v>
      </c>
      <c r="C814">
        <v>310</v>
      </c>
      <c r="D814" t="s">
        <v>3044</v>
      </c>
      <c r="E814">
        <v>101</v>
      </c>
      <c r="F814" t="s">
        <v>3045</v>
      </c>
      <c r="G814" t="s">
        <v>219</v>
      </c>
      <c r="H814" t="s">
        <v>220</v>
      </c>
      <c r="I814" t="s">
        <v>3046</v>
      </c>
      <c r="J814">
        <v>0.20863999999999999</v>
      </c>
      <c r="K814">
        <v>0</v>
      </c>
      <c r="L814">
        <v>0</v>
      </c>
      <c r="M814">
        <v>1</v>
      </c>
      <c r="N814">
        <v>1</v>
      </c>
      <c r="O814" t="s">
        <v>659</v>
      </c>
      <c r="P814">
        <v>1</v>
      </c>
      <c r="Q814">
        <v>1</v>
      </c>
      <c r="R814">
        <v>8900</v>
      </c>
      <c r="S814" t="s">
        <v>243</v>
      </c>
      <c r="T814">
        <v>0</v>
      </c>
      <c r="U814" t="s">
        <v>3043</v>
      </c>
      <c r="V814" t="s">
        <v>893</v>
      </c>
      <c r="W814" t="s">
        <v>659</v>
      </c>
      <c r="X814" t="s">
        <v>659</v>
      </c>
      <c r="Y814">
        <v>8900</v>
      </c>
      <c r="AB814">
        <v>0</v>
      </c>
      <c r="AC814">
        <v>0</v>
      </c>
      <c r="AD814">
        <v>3</v>
      </c>
      <c r="AE814">
        <v>1548</v>
      </c>
      <c r="AF814">
        <v>1</v>
      </c>
      <c r="AQ814">
        <v>3</v>
      </c>
      <c r="AR814">
        <f t="shared" si="12"/>
        <v>0</v>
      </c>
      <c r="AS814">
        <v>1</v>
      </c>
      <c r="AT814" t="s">
        <v>135</v>
      </c>
      <c r="AU814">
        <v>44</v>
      </c>
    </row>
    <row r="815" spans="1:47">
      <c r="A815" t="s">
        <v>3047</v>
      </c>
      <c r="C815">
        <v>310</v>
      </c>
      <c r="D815" t="s">
        <v>3048</v>
      </c>
      <c r="E815">
        <v>101</v>
      </c>
      <c r="F815" t="s">
        <v>3049</v>
      </c>
      <c r="G815" t="s">
        <v>219</v>
      </c>
      <c r="H815" t="s">
        <v>220</v>
      </c>
      <c r="I815" t="s">
        <v>3050</v>
      </c>
      <c r="J815">
        <v>0.10775</v>
      </c>
      <c r="K815">
        <v>0</v>
      </c>
      <c r="L815">
        <v>0</v>
      </c>
      <c r="M815">
        <v>1</v>
      </c>
      <c r="N815">
        <v>1</v>
      </c>
      <c r="O815" t="s">
        <v>659</v>
      </c>
      <c r="P815">
        <v>1</v>
      </c>
      <c r="Q815">
        <v>1</v>
      </c>
      <c r="R815">
        <v>8400</v>
      </c>
      <c r="S815" t="s">
        <v>223</v>
      </c>
      <c r="T815">
        <v>0</v>
      </c>
      <c r="U815" t="s">
        <v>3047</v>
      </c>
      <c r="V815" t="s">
        <v>933</v>
      </c>
      <c r="W815" t="s">
        <v>659</v>
      </c>
      <c r="X815" t="s">
        <v>659</v>
      </c>
      <c r="Y815">
        <v>8400</v>
      </c>
      <c r="AB815">
        <v>0</v>
      </c>
      <c r="AC815">
        <v>0</v>
      </c>
      <c r="AD815">
        <v>2</v>
      </c>
      <c r="AE815">
        <v>918</v>
      </c>
      <c r="AF815">
        <v>1</v>
      </c>
      <c r="AQ815">
        <v>1</v>
      </c>
      <c r="AR815">
        <f t="shared" si="12"/>
        <v>0</v>
      </c>
      <c r="AS815">
        <v>1</v>
      </c>
      <c r="AT815" t="s">
        <v>135</v>
      </c>
      <c r="AU815">
        <v>44</v>
      </c>
    </row>
    <row r="816" spans="1:47">
      <c r="A816" t="s">
        <v>3051</v>
      </c>
      <c r="C816">
        <v>310</v>
      </c>
      <c r="D816" t="s">
        <v>3052</v>
      </c>
      <c r="E816">
        <v>101</v>
      </c>
      <c r="F816" t="s">
        <v>3053</v>
      </c>
      <c r="G816" t="s">
        <v>219</v>
      </c>
      <c r="H816" t="s">
        <v>220</v>
      </c>
      <c r="I816" t="s">
        <v>3054</v>
      </c>
      <c r="J816">
        <v>7.145E-2</v>
      </c>
      <c r="K816">
        <v>0</v>
      </c>
      <c r="L816">
        <v>0</v>
      </c>
      <c r="M816">
        <v>1</v>
      </c>
      <c r="N816">
        <v>1</v>
      </c>
      <c r="O816" t="s">
        <v>659</v>
      </c>
      <c r="P816">
        <v>1</v>
      </c>
      <c r="Q816">
        <v>1</v>
      </c>
      <c r="R816">
        <v>2000</v>
      </c>
      <c r="S816" t="s">
        <v>243</v>
      </c>
      <c r="T816">
        <v>0</v>
      </c>
      <c r="U816" t="s">
        <v>3051</v>
      </c>
      <c r="V816" t="s">
        <v>933</v>
      </c>
      <c r="W816" t="s">
        <v>659</v>
      </c>
      <c r="X816" t="s">
        <v>659</v>
      </c>
      <c r="Y816">
        <v>2000</v>
      </c>
      <c r="AB816">
        <v>0</v>
      </c>
      <c r="AC816">
        <v>0</v>
      </c>
      <c r="AD816">
        <v>2</v>
      </c>
      <c r="AE816">
        <v>582</v>
      </c>
      <c r="AF816">
        <v>1</v>
      </c>
      <c r="AQ816">
        <v>1</v>
      </c>
      <c r="AR816">
        <f t="shared" si="12"/>
        <v>0</v>
      </c>
      <c r="AS816">
        <v>1</v>
      </c>
      <c r="AT816" t="s">
        <v>135</v>
      </c>
      <c r="AU816">
        <v>44</v>
      </c>
    </row>
    <row r="817" spans="1:47">
      <c r="A817" t="s">
        <v>3055</v>
      </c>
      <c r="C817">
        <v>310</v>
      </c>
      <c r="D817" t="s">
        <v>3056</v>
      </c>
      <c r="E817">
        <v>132</v>
      </c>
      <c r="F817" t="s">
        <v>3057</v>
      </c>
      <c r="G817" t="s">
        <v>219</v>
      </c>
      <c r="H817" t="s">
        <v>260</v>
      </c>
      <c r="I817" t="s">
        <v>3058</v>
      </c>
      <c r="J817">
        <v>0.21865999999999999</v>
      </c>
      <c r="K817">
        <v>0</v>
      </c>
      <c r="L817">
        <v>0</v>
      </c>
      <c r="M817">
        <v>0</v>
      </c>
      <c r="N817">
        <v>0</v>
      </c>
      <c r="P817">
        <v>0</v>
      </c>
      <c r="Q817">
        <v>0</v>
      </c>
      <c r="R817">
        <v>0</v>
      </c>
      <c r="S817" t="s">
        <v>223</v>
      </c>
      <c r="T817">
        <v>0</v>
      </c>
      <c r="U817" t="s">
        <v>3055</v>
      </c>
      <c r="Y817">
        <v>0</v>
      </c>
      <c r="AB817">
        <v>0</v>
      </c>
      <c r="AC817">
        <v>0</v>
      </c>
      <c r="AD817">
        <v>0</v>
      </c>
      <c r="AE817">
        <v>0</v>
      </c>
      <c r="AF817">
        <v>0</v>
      </c>
      <c r="AQ817">
        <v>1</v>
      </c>
      <c r="AR817">
        <f t="shared" si="12"/>
        <v>0</v>
      </c>
      <c r="AS817">
        <v>1</v>
      </c>
      <c r="AT817" t="s">
        <v>137</v>
      </c>
      <c r="AU817">
        <v>46</v>
      </c>
    </row>
    <row r="818" spans="1:47">
      <c r="A818" t="s">
        <v>3059</v>
      </c>
      <c r="C818">
        <v>310</v>
      </c>
      <c r="D818" t="s">
        <v>3060</v>
      </c>
      <c r="E818">
        <v>101</v>
      </c>
      <c r="F818" t="s">
        <v>3061</v>
      </c>
      <c r="G818" t="s">
        <v>219</v>
      </c>
      <c r="H818" t="s">
        <v>220</v>
      </c>
      <c r="I818" t="s">
        <v>3062</v>
      </c>
      <c r="J818">
        <v>4.7449999999999999E-2</v>
      </c>
      <c r="K818">
        <v>0</v>
      </c>
      <c r="L818">
        <v>0</v>
      </c>
      <c r="M818">
        <v>1</v>
      </c>
      <c r="N818">
        <v>1</v>
      </c>
      <c r="O818" t="s">
        <v>659</v>
      </c>
      <c r="P818">
        <v>1</v>
      </c>
      <c r="Q818">
        <v>1</v>
      </c>
      <c r="R818">
        <v>7000</v>
      </c>
      <c r="S818" t="s">
        <v>243</v>
      </c>
      <c r="T818">
        <v>0</v>
      </c>
      <c r="U818" t="s">
        <v>3059</v>
      </c>
      <c r="V818" t="s">
        <v>933</v>
      </c>
      <c r="W818" t="s">
        <v>659</v>
      </c>
      <c r="X818" t="s">
        <v>659</v>
      </c>
      <c r="Y818">
        <v>7000</v>
      </c>
      <c r="AB818">
        <v>0</v>
      </c>
      <c r="AC818">
        <v>0</v>
      </c>
      <c r="AD818">
        <v>2</v>
      </c>
      <c r="AE818">
        <v>700</v>
      </c>
      <c r="AF818">
        <v>1</v>
      </c>
      <c r="AQ818">
        <v>1</v>
      </c>
      <c r="AR818">
        <f t="shared" si="12"/>
        <v>0</v>
      </c>
      <c r="AS818">
        <v>1</v>
      </c>
      <c r="AT818" t="s">
        <v>135</v>
      </c>
      <c r="AU818">
        <v>44</v>
      </c>
    </row>
    <row r="819" spans="1:47">
      <c r="A819" t="s">
        <v>3063</v>
      </c>
      <c r="C819">
        <v>310</v>
      </c>
      <c r="D819" t="s">
        <v>3064</v>
      </c>
      <c r="E819">
        <v>101</v>
      </c>
      <c r="F819" t="s">
        <v>3065</v>
      </c>
      <c r="G819" t="s">
        <v>219</v>
      </c>
      <c r="H819" t="s">
        <v>220</v>
      </c>
      <c r="I819" t="s">
        <v>3066</v>
      </c>
      <c r="J819">
        <v>0.13272999999999999</v>
      </c>
      <c r="K819">
        <v>0</v>
      </c>
      <c r="L819">
        <v>0</v>
      </c>
      <c r="M819">
        <v>1</v>
      </c>
      <c r="N819">
        <v>1</v>
      </c>
      <c r="O819" t="s">
        <v>659</v>
      </c>
      <c r="P819">
        <v>1</v>
      </c>
      <c r="Q819">
        <v>1</v>
      </c>
      <c r="R819">
        <v>6800</v>
      </c>
      <c r="S819" t="s">
        <v>223</v>
      </c>
      <c r="T819">
        <v>0</v>
      </c>
      <c r="U819" t="s">
        <v>3063</v>
      </c>
      <c r="V819" t="s">
        <v>927</v>
      </c>
      <c r="W819" t="s">
        <v>659</v>
      </c>
      <c r="X819" t="s">
        <v>659</v>
      </c>
      <c r="Y819">
        <v>6800</v>
      </c>
      <c r="AB819">
        <v>0</v>
      </c>
      <c r="AC819">
        <v>0</v>
      </c>
      <c r="AD819">
        <v>1</v>
      </c>
      <c r="AE819">
        <v>693</v>
      </c>
      <c r="AF819">
        <v>1.5</v>
      </c>
      <c r="AQ819">
        <v>1</v>
      </c>
      <c r="AR819">
        <f t="shared" si="12"/>
        <v>0</v>
      </c>
      <c r="AS819">
        <v>1</v>
      </c>
      <c r="AT819" t="s">
        <v>135</v>
      </c>
      <c r="AU819">
        <v>44</v>
      </c>
    </row>
    <row r="820" spans="1:47">
      <c r="A820" t="s">
        <v>3067</v>
      </c>
      <c r="C820">
        <v>310</v>
      </c>
      <c r="D820" t="s">
        <v>3068</v>
      </c>
      <c r="E820">
        <v>101</v>
      </c>
      <c r="F820" t="s">
        <v>3069</v>
      </c>
      <c r="G820" t="s">
        <v>219</v>
      </c>
      <c r="H820" t="s">
        <v>220</v>
      </c>
      <c r="I820" t="s">
        <v>3070</v>
      </c>
      <c r="J820">
        <v>0.24385000000000001</v>
      </c>
      <c r="K820">
        <v>0</v>
      </c>
      <c r="L820">
        <v>0</v>
      </c>
      <c r="M820">
        <v>1</v>
      </c>
      <c r="N820">
        <v>1</v>
      </c>
      <c r="O820" t="s">
        <v>659</v>
      </c>
      <c r="P820">
        <v>1</v>
      </c>
      <c r="Q820">
        <v>1</v>
      </c>
      <c r="R820">
        <v>9000</v>
      </c>
      <c r="S820" t="s">
        <v>223</v>
      </c>
      <c r="T820">
        <v>0</v>
      </c>
      <c r="U820" t="s">
        <v>3067</v>
      </c>
      <c r="V820" t="s">
        <v>933</v>
      </c>
      <c r="W820" t="s">
        <v>659</v>
      </c>
      <c r="X820" t="s">
        <v>659</v>
      </c>
      <c r="Y820">
        <v>9000</v>
      </c>
      <c r="AB820">
        <v>0</v>
      </c>
      <c r="AC820">
        <v>0</v>
      </c>
      <c r="AD820">
        <v>3</v>
      </c>
      <c r="AE820">
        <v>948</v>
      </c>
      <c r="AF820">
        <v>1</v>
      </c>
      <c r="AQ820">
        <v>1</v>
      </c>
      <c r="AR820">
        <f t="shared" si="12"/>
        <v>0</v>
      </c>
      <c r="AS820">
        <v>1</v>
      </c>
      <c r="AT820" t="s">
        <v>135</v>
      </c>
      <c r="AU820">
        <v>44</v>
      </c>
    </row>
    <row r="821" spans="1:47">
      <c r="A821" t="s">
        <v>3071</v>
      </c>
      <c r="C821">
        <v>310</v>
      </c>
      <c r="D821" t="s">
        <v>3072</v>
      </c>
      <c r="E821">
        <v>101</v>
      </c>
      <c r="F821" t="s">
        <v>3073</v>
      </c>
      <c r="G821" t="s">
        <v>219</v>
      </c>
      <c r="H821" t="s">
        <v>220</v>
      </c>
      <c r="I821" t="s">
        <v>3074</v>
      </c>
      <c r="J821">
        <v>0.10005</v>
      </c>
      <c r="K821">
        <v>0</v>
      </c>
      <c r="L821">
        <v>0</v>
      </c>
      <c r="M821">
        <v>1</v>
      </c>
      <c r="N821">
        <v>1</v>
      </c>
      <c r="O821" t="s">
        <v>659</v>
      </c>
      <c r="P821">
        <v>1</v>
      </c>
      <c r="Q821">
        <v>1</v>
      </c>
      <c r="R821">
        <v>3100</v>
      </c>
      <c r="S821" t="s">
        <v>223</v>
      </c>
      <c r="T821">
        <v>0</v>
      </c>
      <c r="U821" t="s">
        <v>3071</v>
      </c>
      <c r="V821" t="s">
        <v>933</v>
      </c>
      <c r="W821" t="s">
        <v>659</v>
      </c>
      <c r="X821" t="s">
        <v>659</v>
      </c>
      <c r="Y821">
        <v>3100</v>
      </c>
      <c r="AB821">
        <v>0</v>
      </c>
      <c r="AC821">
        <v>0</v>
      </c>
      <c r="AD821">
        <v>1</v>
      </c>
      <c r="AE821">
        <v>472</v>
      </c>
      <c r="AF821">
        <v>1</v>
      </c>
      <c r="AQ821">
        <v>1</v>
      </c>
      <c r="AR821">
        <f t="shared" si="12"/>
        <v>0</v>
      </c>
      <c r="AS821">
        <v>1</v>
      </c>
      <c r="AT821" t="s">
        <v>135</v>
      </c>
      <c r="AU821">
        <v>44</v>
      </c>
    </row>
    <row r="822" spans="1:47">
      <c r="A822" t="s">
        <v>3075</v>
      </c>
      <c r="C822">
        <v>310</v>
      </c>
      <c r="D822" t="s">
        <v>3076</v>
      </c>
      <c r="E822">
        <v>132</v>
      </c>
      <c r="F822" t="s">
        <v>2781</v>
      </c>
      <c r="G822" t="s">
        <v>219</v>
      </c>
      <c r="H822" t="s">
        <v>260</v>
      </c>
      <c r="I822" t="s">
        <v>3077</v>
      </c>
      <c r="J822">
        <v>8.5739999999999997E-2</v>
      </c>
      <c r="K822">
        <v>0</v>
      </c>
      <c r="L822">
        <v>0</v>
      </c>
      <c r="M822">
        <v>0</v>
      </c>
      <c r="N822">
        <v>0</v>
      </c>
      <c r="P822">
        <v>0</v>
      </c>
      <c r="Q822">
        <v>1</v>
      </c>
      <c r="R822">
        <v>0</v>
      </c>
      <c r="S822" t="s">
        <v>223</v>
      </c>
      <c r="T822">
        <v>0</v>
      </c>
      <c r="U822" t="s">
        <v>3075</v>
      </c>
      <c r="V822" t="s">
        <v>927</v>
      </c>
      <c r="W822" t="s">
        <v>659</v>
      </c>
      <c r="Y822">
        <v>0</v>
      </c>
      <c r="AB822">
        <v>0</v>
      </c>
      <c r="AC822">
        <v>0</v>
      </c>
      <c r="AD822">
        <v>0</v>
      </c>
      <c r="AE822">
        <v>0</v>
      </c>
      <c r="AF822">
        <v>0</v>
      </c>
      <c r="AQ822">
        <v>1</v>
      </c>
      <c r="AR822">
        <f t="shared" si="12"/>
        <v>0</v>
      </c>
      <c r="AS822">
        <v>1</v>
      </c>
      <c r="AT822" t="s">
        <v>135</v>
      </c>
      <c r="AU822">
        <v>44</v>
      </c>
    </row>
    <row r="823" spans="1:47">
      <c r="A823" t="s">
        <v>3078</v>
      </c>
      <c r="C823">
        <v>310</v>
      </c>
      <c r="D823" t="s">
        <v>3079</v>
      </c>
      <c r="E823">
        <v>101</v>
      </c>
      <c r="F823" t="s">
        <v>3080</v>
      </c>
      <c r="G823" t="s">
        <v>219</v>
      </c>
      <c r="H823" t="s">
        <v>220</v>
      </c>
      <c r="I823" t="s">
        <v>3081</v>
      </c>
      <c r="J823">
        <v>0.21432999999999999</v>
      </c>
      <c r="K823">
        <v>0</v>
      </c>
      <c r="L823">
        <v>0</v>
      </c>
      <c r="M823">
        <v>1</v>
      </c>
      <c r="N823">
        <v>1</v>
      </c>
      <c r="O823" t="s">
        <v>659</v>
      </c>
      <c r="P823">
        <v>1</v>
      </c>
      <c r="Q823">
        <v>1</v>
      </c>
      <c r="R823">
        <v>0</v>
      </c>
      <c r="S823" t="s">
        <v>223</v>
      </c>
      <c r="T823">
        <v>0</v>
      </c>
      <c r="U823" t="s">
        <v>3078</v>
      </c>
      <c r="V823" t="s">
        <v>933</v>
      </c>
      <c r="W823" t="s">
        <v>659</v>
      </c>
      <c r="X823" t="s">
        <v>659</v>
      </c>
      <c r="Y823">
        <v>0</v>
      </c>
      <c r="AB823">
        <v>0</v>
      </c>
      <c r="AC823">
        <v>0</v>
      </c>
      <c r="AD823">
        <v>2</v>
      </c>
      <c r="AE823">
        <v>837</v>
      </c>
      <c r="AF823">
        <v>1</v>
      </c>
      <c r="AQ823">
        <v>2</v>
      </c>
      <c r="AR823">
        <f t="shared" si="12"/>
        <v>0</v>
      </c>
      <c r="AS823">
        <v>1</v>
      </c>
      <c r="AT823" t="s">
        <v>135</v>
      </c>
      <c r="AU823">
        <v>44</v>
      </c>
    </row>
    <row r="824" spans="1:47">
      <c r="A824" t="s">
        <v>3082</v>
      </c>
      <c r="C824">
        <v>310</v>
      </c>
      <c r="D824" t="s">
        <v>3083</v>
      </c>
      <c r="E824">
        <v>101</v>
      </c>
      <c r="F824" t="s">
        <v>3084</v>
      </c>
      <c r="G824" t="s">
        <v>219</v>
      </c>
      <c r="H824" t="s">
        <v>220</v>
      </c>
      <c r="I824" t="s">
        <v>3085</v>
      </c>
      <c r="J824">
        <v>0.10586</v>
      </c>
      <c r="K824">
        <v>0</v>
      </c>
      <c r="L824">
        <v>0</v>
      </c>
      <c r="M824">
        <v>1</v>
      </c>
      <c r="N824">
        <v>1</v>
      </c>
      <c r="O824" t="s">
        <v>659</v>
      </c>
      <c r="P824">
        <v>1</v>
      </c>
      <c r="Q824">
        <v>1</v>
      </c>
      <c r="R824">
        <v>100</v>
      </c>
      <c r="S824" t="s">
        <v>223</v>
      </c>
      <c r="T824">
        <v>0</v>
      </c>
      <c r="U824" t="s">
        <v>3082</v>
      </c>
      <c r="V824" t="s">
        <v>927</v>
      </c>
      <c r="W824" t="s">
        <v>659</v>
      </c>
      <c r="X824" t="s">
        <v>659</v>
      </c>
      <c r="Y824">
        <v>100</v>
      </c>
      <c r="AB824">
        <v>0</v>
      </c>
      <c r="AC824">
        <v>0</v>
      </c>
      <c r="AD824">
        <v>4</v>
      </c>
      <c r="AE824">
        <v>2400</v>
      </c>
      <c r="AF824">
        <v>2</v>
      </c>
      <c r="AQ824">
        <v>1</v>
      </c>
      <c r="AR824">
        <f t="shared" si="12"/>
        <v>0</v>
      </c>
      <c r="AS824">
        <v>1</v>
      </c>
      <c r="AT824" t="s">
        <v>135</v>
      </c>
      <c r="AU824">
        <v>44</v>
      </c>
    </row>
    <row r="825" spans="1:47">
      <c r="A825" t="s">
        <v>3086</v>
      </c>
      <c r="C825">
        <v>310</v>
      </c>
      <c r="D825" t="s">
        <v>3087</v>
      </c>
      <c r="E825">
        <v>101</v>
      </c>
      <c r="F825" t="s">
        <v>3088</v>
      </c>
      <c r="G825" t="s">
        <v>1095</v>
      </c>
      <c r="H825" t="s">
        <v>220</v>
      </c>
      <c r="I825" t="s">
        <v>3089</v>
      </c>
      <c r="J825">
        <v>9.6659999999999996E-2</v>
      </c>
      <c r="K825">
        <v>0</v>
      </c>
      <c r="L825">
        <v>0</v>
      </c>
      <c r="M825">
        <v>1</v>
      </c>
      <c r="N825">
        <v>1</v>
      </c>
      <c r="O825" t="s">
        <v>659</v>
      </c>
      <c r="P825">
        <v>1</v>
      </c>
      <c r="Q825">
        <v>1</v>
      </c>
      <c r="R825">
        <v>1800</v>
      </c>
      <c r="S825" t="s">
        <v>223</v>
      </c>
      <c r="T825">
        <v>0</v>
      </c>
      <c r="U825" t="s">
        <v>3086</v>
      </c>
      <c r="V825" t="s">
        <v>933</v>
      </c>
      <c r="W825" t="s">
        <v>659</v>
      </c>
      <c r="X825" t="s">
        <v>659</v>
      </c>
      <c r="Y825">
        <v>1800</v>
      </c>
      <c r="AB825">
        <v>0</v>
      </c>
      <c r="AC825">
        <v>0</v>
      </c>
      <c r="AD825">
        <v>2</v>
      </c>
      <c r="AE825">
        <v>970</v>
      </c>
      <c r="AF825">
        <v>1</v>
      </c>
      <c r="AQ825">
        <v>1</v>
      </c>
      <c r="AR825">
        <f t="shared" si="12"/>
        <v>0</v>
      </c>
      <c r="AS825">
        <v>1</v>
      </c>
      <c r="AT825" t="s">
        <v>135</v>
      </c>
      <c r="AU825">
        <v>44</v>
      </c>
    </row>
    <row r="826" spans="1:47">
      <c r="A826" t="s">
        <v>3090</v>
      </c>
      <c r="C826">
        <v>310</v>
      </c>
      <c r="D826" t="s">
        <v>3091</v>
      </c>
      <c r="E826">
        <v>132</v>
      </c>
      <c r="F826" t="s">
        <v>3092</v>
      </c>
      <c r="G826" t="s">
        <v>219</v>
      </c>
      <c r="H826" t="s">
        <v>260</v>
      </c>
      <c r="I826" t="s">
        <v>3093</v>
      </c>
      <c r="J826">
        <v>0.11255</v>
      </c>
      <c r="K826">
        <v>0</v>
      </c>
      <c r="L826">
        <v>0</v>
      </c>
      <c r="M826">
        <v>0</v>
      </c>
      <c r="N826">
        <v>0</v>
      </c>
      <c r="P826">
        <v>0</v>
      </c>
      <c r="Q826">
        <v>0</v>
      </c>
      <c r="R826">
        <v>0</v>
      </c>
      <c r="S826" t="s">
        <v>223</v>
      </c>
      <c r="T826">
        <v>0</v>
      </c>
      <c r="U826" t="s">
        <v>3090</v>
      </c>
      <c r="Y826">
        <v>0</v>
      </c>
      <c r="AB826">
        <v>0</v>
      </c>
      <c r="AC826">
        <v>0</v>
      </c>
      <c r="AD826">
        <v>0</v>
      </c>
      <c r="AE826">
        <v>0</v>
      </c>
      <c r="AF826">
        <v>0</v>
      </c>
      <c r="AQ826">
        <v>1</v>
      </c>
      <c r="AR826">
        <f t="shared" si="12"/>
        <v>0</v>
      </c>
      <c r="AS826">
        <v>1</v>
      </c>
      <c r="AT826" t="s">
        <v>135</v>
      </c>
      <c r="AU826">
        <v>44</v>
      </c>
    </row>
    <row r="827" spans="1:47">
      <c r="A827" t="s">
        <v>3094</v>
      </c>
      <c r="C827">
        <v>310</v>
      </c>
      <c r="D827" t="s">
        <v>3095</v>
      </c>
      <c r="E827">
        <v>101</v>
      </c>
      <c r="F827" t="s">
        <v>3096</v>
      </c>
      <c r="G827" t="s">
        <v>219</v>
      </c>
      <c r="H827" t="s">
        <v>220</v>
      </c>
      <c r="I827" t="s">
        <v>3097</v>
      </c>
      <c r="J827">
        <v>0.21512999999999999</v>
      </c>
      <c r="K827">
        <v>0</v>
      </c>
      <c r="L827">
        <v>0</v>
      </c>
      <c r="M827">
        <v>1</v>
      </c>
      <c r="N827">
        <v>1</v>
      </c>
      <c r="O827" t="s">
        <v>659</v>
      </c>
      <c r="P827">
        <v>1</v>
      </c>
      <c r="Q827">
        <v>1</v>
      </c>
      <c r="R827">
        <v>3200</v>
      </c>
      <c r="S827" t="s">
        <v>243</v>
      </c>
      <c r="T827">
        <v>0</v>
      </c>
      <c r="U827" t="s">
        <v>3094</v>
      </c>
      <c r="V827" t="s">
        <v>893</v>
      </c>
      <c r="W827" t="s">
        <v>659</v>
      </c>
      <c r="X827" t="s">
        <v>659</v>
      </c>
      <c r="Y827">
        <v>3200</v>
      </c>
      <c r="AB827">
        <v>0</v>
      </c>
      <c r="AC827">
        <v>0</v>
      </c>
      <c r="AD827">
        <v>1</v>
      </c>
      <c r="AE827">
        <v>812</v>
      </c>
      <c r="AF827">
        <v>1</v>
      </c>
      <c r="AQ827">
        <v>3</v>
      </c>
      <c r="AR827">
        <f t="shared" si="12"/>
        <v>0</v>
      </c>
      <c r="AS827">
        <v>1</v>
      </c>
      <c r="AT827" t="s">
        <v>135</v>
      </c>
      <c r="AU827">
        <v>44</v>
      </c>
    </row>
    <row r="828" spans="1:47">
      <c r="A828" t="s">
        <v>3098</v>
      </c>
      <c r="C828">
        <v>310</v>
      </c>
      <c r="D828" t="s">
        <v>3099</v>
      </c>
      <c r="E828">
        <v>101</v>
      </c>
      <c r="F828" t="s">
        <v>3100</v>
      </c>
      <c r="G828" t="s">
        <v>219</v>
      </c>
      <c r="H828" t="s">
        <v>220</v>
      </c>
      <c r="I828" t="s">
        <v>3101</v>
      </c>
      <c r="J828">
        <v>0.17022000000000001</v>
      </c>
      <c r="K828">
        <v>0</v>
      </c>
      <c r="L828">
        <v>0</v>
      </c>
      <c r="M828">
        <v>1</v>
      </c>
      <c r="N828">
        <v>1</v>
      </c>
      <c r="O828" t="s">
        <v>659</v>
      </c>
      <c r="P828">
        <v>1</v>
      </c>
      <c r="Q828">
        <v>1</v>
      </c>
      <c r="R828">
        <v>3900</v>
      </c>
      <c r="S828" t="s">
        <v>223</v>
      </c>
      <c r="T828">
        <v>0</v>
      </c>
      <c r="U828" t="s">
        <v>3098</v>
      </c>
      <c r="V828" t="s">
        <v>933</v>
      </c>
      <c r="W828" t="s">
        <v>659</v>
      </c>
      <c r="X828" t="s">
        <v>659</v>
      </c>
      <c r="Y828">
        <v>3900</v>
      </c>
      <c r="AB828">
        <v>0</v>
      </c>
      <c r="AC828">
        <v>0</v>
      </c>
      <c r="AD828">
        <v>3</v>
      </c>
      <c r="AE828">
        <v>1204</v>
      </c>
      <c r="AF828">
        <v>1</v>
      </c>
      <c r="AQ828">
        <v>2</v>
      </c>
      <c r="AR828">
        <f t="shared" si="12"/>
        <v>0</v>
      </c>
      <c r="AS828">
        <v>1</v>
      </c>
      <c r="AT828" t="s">
        <v>135</v>
      </c>
      <c r="AU828">
        <v>44</v>
      </c>
    </row>
    <row r="829" spans="1:47">
      <c r="A829" t="s">
        <v>3102</v>
      </c>
      <c r="C829">
        <v>310</v>
      </c>
      <c r="D829" t="s">
        <v>3103</v>
      </c>
      <c r="E829">
        <v>101</v>
      </c>
      <c r="F829" t="s">
        <v>3104</v>
      </c>
      <c r="G829" t="s">
        <v>219</v>
      </c>
      <c r="H829" t="s">
        <v>220</v>
      </c>
      <c r="I829" t="s">
        <v>3105</v>
      </c>
      <c r="J829">
        <v>6.0409999999999998E-2</v>
      </c>
      <c r="K829">
        <v>0</v>
      </c>
      <c r="L829">
        <v>0</v>
      </c>
      <c r="M829">
        <v>1</v>
      </c>
      <c r="N829">
        <v>1</v>
      </c>
      <c r="O829" t="s">
        <v>659</v>
      </c>
      <c r="P829">
        <v>1</v>
      </c>
      <c r="Q829">
        <v>1</v>
      </c>
      <c r="R829">
        <v>2300</v>
      </c>
      <c r="S829" t="s">
        <v>223</v>
      </c>
      <c r="T829">
        <v>0</v>
      </c>
      <c r="U829" t="s">
        <v>3102</v>
      </c>
      <c r="V829" t="s">
        <v>933</v>
      </c>
      <c r="W829" t="s">
        <v>659</v>
      </c>
      <c r="X829" t="s">
        <v>659</v>
      </c>
      <c r="Y829">
        <v>2300</v>
      </c>
      <c r="AB829">
        <v>0</v>
      </c>
      <c r="AC829">
        <v>0</v>
      </c>
      <c r="AD829">
        <v>2</v>
      </c>
      <c r="AE829">
        <v>528</v>
      </c>
      <c r="AF829">
        <v>1.25</v>
      </c>
      <c r="AQ829">
        <v>1</v>
      </c>
      <c r="AR829">
        <f t="shared" si="12"/>
        <v>0</v>
      </c>
      <c r="AS829">
        <v>1</v>
      </c>
      <c r="AT829" t="s">
        <v>135</v>
      </c>
      <c r="AU829">
        <v>44</v>
      </c>
    </row>
    <row r="830" spans="1:47">
      <c r="A830" t="s">
        <v>3106</v>
      </c>
      <c r="C830">
        <v>310</v>
      </c>
      <c r="D830" t="s">
        <v>3107</v>
      </c>
      <c r="E830">
        <v>101</v>
      </c>
      <c r="F830" t="s">
        <v>3108</v>
      </c>
      <c r="G830" t="s">
        <v>219</v>
      </c>
      <c r="H830" t="s">
        <v>220</v>
      </c>
      <c r="I830" t="s">
        <v>3109</v>
      </c>
      <c r="J830">
        <v>6.9639999999999994E-2</v>
      </c>
      <c r="K830">
        <v>0</v>
      </c>
      <c r="L830">
        <v>0</v>
      </c>
      <c r="M830">
        <v>1</v>
      </c>
      <c r="N830">
        <v>1</v>
      </c>
      <c r="O830" t="s">
        <v>659</v>
      </c>
      <c r="P830">
        <v>1</v>
      </c>
      <c r="Q830">
        <v>1</v>
      </c>
      <c r="R830">
        <v>3300</v>
      </c>
      <c r="S830" t="s">
        <v>223</v>
      </c>
      <c r="T830">
        <v>0</v>
      </c>
      <c r="U830" t="s">
        <v>3106</v>
      </c>
      <c r="V830" t="s">
        <v>933</v>
      </c>
      <c r="W830" t="s">
        <v>659</v>
      </c>
      <c r="X830" t="s">
        <v>659</v>
      </c>
      <c r="Y830">
        <v>3300</v>
      </c>
      <c r="AB830">
        <v>0</v>
      </c>
      <c r="AC830">
        <v>0</v>
      </c>
      <c r="AD830">
        <v>2</v>
      </c>
      <c r="AE830">
        <v>736</v>
      </c>
      <c r="AF830">
        <v>1</v>
      </c>
      <c r="AQ830">
        <v>1</v>
      </c>
      <c r="AR830">
        <f t="shared" si="12"/>
        <v>0</v>
      </c>
      <c r="AS830">
        <v>1</v>
      </c>
      <c r="AT830" t="s">
        <v>135</v>
      </c>
      <c r="AU830">
        <v>44</v>
      </c>
    </row>
    <row r="831" spans="1:47">
      <c r="A831" t="s">
        <v>3110</v>
      </c>
      <c r="C831">
        <v>310</v>
      </c>
      <c r="D831" t="s">
        <v>3111</v>
      </c>
      <c r="E831">
        <v>101</v>
      </c>
      <c r="F831" t="s">
        <v>3112</v>
      </c>
      <c r="G831" t="s">
        <v>219</v>
      </c>
      <c r="H831" t="s">
        <v>220</v>
      </c>
      <c r="I831" t="s">
        <v>3113</v>
      </c>
      <c r="J831">
        <v>0.13120999999999999</v>
      </c>
      <c r="K831">
        <v>0</v>
      </c>
      <c r="L831">
        <v>0</v>
      </c>
      <c r="M831">
        <v>1</v>
      </c>
      <c r="N831">
        <v>1</v>
      </c>
      <c r="O831" t="s">
        <v>659</v>
      </c>
      <c r="P831">
        <v>1</v>
      </c>
      <c r="Q831">
        <v>1</v>
      </c>
      <c r="R831">
        <v>9400</v>
      </c>
      <c r="S831" t="s">
        <v>243</v>
      </c>
      <c r="T831">
        <v>0</v>
      </c>
      <c r="U831" t="s">
        <v>3110</v>
      </c>
      <c r="V831" t="s">
        <v>933</v>
      </c>
      <c r="W831" t="s">
        <v>659</v>
      </c>
      <c r="X831" t="s">
        <v>659</v>
      </c>
      <c r="Y831">
        <v>9400</v>
      </c>
      <c r="AB831">
        <v>0</v>
      </c>
      <c r="AC831">
        <v>0</v>
      </c>
      <c r="AD831">
        <v>3</v>
      </c>
      <c r="AE831">
        <v>1560</v>
      </c>
      <c r="AF831">
        <v>2</v>
      </c>
      <c r="AQ831">
        <v>2</v>
      </c>
      <c r="AR831">
        <f t="shared" si="12"/>
        <v>0</v>
      </c>
      <c r="AS831">
        <v>1</v>
      </c>
      <c r="AT831" t="s">
        <v>135</v>
      </c>
      <c r="AU831">
        <v>44</v>
      </c>
    </row>
    <row r="832" spans="1:47">
      <c r="A832" t="s">
        <v>3114</v>
      </c>
      <c r="C832">
        <v>310</v>
      </c>
      <c r="D832" t="s">
        <v>3115</v>
      </c>
      <c r="E832">
        <v>130</v>
      </c>
      <c r="F832" t="s">
        <v>3116</v>
      </c>
      <c r="G832" t="s">
        <v>324</v>
      </c>
      <c r="H832" t="s">
        <v>2642</v>
      </c>
      <c r="I832" t="s">
        <v>3117</v>
      </c>
      <c r="J832">
        <v>0.19156999999999999</v>
      </c>
      <c r="K832">
        <v>0</v>
      </c>
      <c r="L832">
        <v>0</v>
      </c>
      <c r="M832">
        <v>0</v>
      </c>
      <c r="N832">
        <v>0</v>
      </c>
      <c r="P832">
        <v>0</v>
      </c>
      <c r="Q832">
        <v>0</v>
      </c>
      <c r="R832">
        <v>0</v>
      </c>
      <c r="S832" t="s">
        <v>223</v>
      </c>
      <c r="T832">
        <v>0</v>
      </c>
      <c r="U832" t="s">
        <v>3114</v>
      </c>
      <c r="Y832">
        <v>0</v>
      </c>
      <c r="AB832">
        <v>0</v>
      </c>
      <c r="AC832">
        <v>0</v>
      </c>
      <c r="AD832">
        <v>0</v>
      </c>
      <c r="AE832">
        <v>0</v>
      </c>
      <c r="AF832">
        <v>0</v>
      </c>
      <c r="AQ832">
        <v>1</v>
      </c>
      <c r="AR832">
        <f t="shared" si="12"/>
        <v>0</v>
      </c>
      <c r="AS832">
        <v>1</v>
      </c>
      <c r="AT832" t="s">
        <v>137</v>
      </c>
      <c r="AU832">
        <v>46</v>
      </c>
    </row>
    <row r="833" spans="1:47">
      <c r="A833" t="s">
        <v>3118</v>
      </c>
      <c r="C833">
        <v>310</v>
      </c>
      <c r="D833" t="s">
        <v>3119</v>
      </c>
      <c r="E833">
        <v>101</v>
      </c>
      <c r="F833" t="s">
        <v>3120</v>
      </c>
      <c r="G833" t="s">
        <v>219</v>
      </c>
      <c r="H833" t="s">
        <v>220</v>
      </c>
      <c r="I833" t="s">
        <v>3121</v>
      </c>
      <c r="J833">
        <v>2.5149999999999999E-2</v>
      </c>
      <c r="K833">
        <v>0</v>
      </c>
      <c r="L833">
        <v>0</v>
      </c>
      <c r="M833">
        <v>1</v>
      </c>
      <c r="N833">
        <v>1</v>
      </c>
      <c r="O833" t="s">
        <v>659</v>
      </c>
      <c r="P833">
        <v>1</v>
      </c>
      <c r="Q833">
        <v>1</v>
      </c>
      <c r="R833">
        <v>4600</v>
      </c>
      <c r="S833" t="s">
        <v>223</v>
      </c>
      <c r="T833">
        <v>0</v>
      </c>
      <c r="U833" t="s">
        <v>3118</v>
      </c>
      <c r="V833" t="s">
        <v>927</v>
      </c>
      <c r="W833" t="s">
        <v>659</v>
      </c>
      <c r="X833" t="s">
        <v>659</v>
      </c>
      <c r="Y833">
        <v>4600</v>
      </c>
      <c r="AB833">
        <v>0</v>
      </c>
      <c r="AC833">
        <v>0</v>
      </c>
      <c r="AD833">
        <v>2</v>
      </c>
      <c r="AE833">
        <v>510</v>
      </c>
      <c r="AF833">
        <v>1</v>
      </c>
      <c r="AQ833">
        <v>1</v>
      </c>
      <c r="AR833">
        <f t="shared" si="12"/>
        <v>0</v>
      </c>
      <c r="AS833">
        <v>1</v>
      </c>
      <c r="AT833" t="s">
        <v>135</v>
      </c>
      <c r="AU833">
        <v>44</v>
      </c>
    </row>
    <row r="834" spans="1:47">
      <c r="A834" t="s">
        <v>3122</v>
      </c>
      <c r="C834">
        <v>310</v>
      </c>
      <c r="D834" t="s">
        <v>3123</v>
      </c>
      <c r="E834">
        <v>101</v>
      </c>
      <c r="F834" t="s">
        <v>3124</v>
      </c>
      <c r="G834" t="s">
        <v>219</v>
      </c>
      <c r="H834" t="s">
        <v>220</v>
      </c>
      <c r="I834" t="s">
        <v>3125</v>
      </c>
      <c r="J834">
        <v>0.48797000000000001</v>
      </c>
      <c r="K834">
        <v>1</v>
      </c>
      <c r="L834">
        <v>1</v>
      </c>
      <c r="M834">
        <v>1</v>
      </c>
      <c r="N834">
        <v>1</v>
      </c>
      <c r="O834" t="s">
        <v>225</v>
      </c>
      <c r="P834">
        <v>0</v>
      </c>
      <c r="Q834">
        <v>1</v>
      </c>
      <c r="R834">
        <v>900</v>
      </c>
      <c r="S834" t="s">
        <v>223</v>
      </c>
      <c r="T834">
        <v>900</v>
      </c>
      <c r="U834" t="s">
        <v>3122</v>
      </c>
      <c r="V834" t="s">
        <v>413</v>
      </c>
      <c r="W834" t="s">
        <v>225</v>
      </c>
      <c r="X834" t="s">
        <v>225</v>
      </c>
      <c r="Y834">
        <v>900</v>
      </c>
      <c r="AB834">
        <v>1</v>
      </c>
      <c r="AC834">
        <v>1</v>
      </c>
      <c r="AD834">
        <v>3</v>
      </c>
      <c r="AE834">
        <v>1679</v>
      </c>
      <c r="AF834">
        <v>1</v>
      </c>
      <c r="AQ834">
        <v>1</v>
      </c>
      <c r="AR834">
        <f t="shared" ref="AR834:AR897" si="13">AB834*9.68*VLOOKUP(AU834,atten,10,FALSE)</f>
        <v>9.68</v>
      </c>
      <c r="AS834">
        <v>1</v>
      </c>
      <c r="AT834" t="s">
        <v>137</v>
      </c>
      <c r="AU834">
        <v>46</v>
      </c>
    </row>
    <row r="835" spans="1:47">
      <c r="A835" t="s">
        <v>3126</v>
      </c>
      <c r="C835">
        <v>310</v>
      </c>
      <c r="D835" t="s">
        <v>3127</v>
      </c>
      <c r="E835">
        <v>101</v>
      </c>
      <c r="F835" t="s">
        <v>3128</v>
      </c>
      <c r="G835" t="s">
        <v>422</v>
      </c>
      <c r="H835" t="s">
        <v>220</v>
      </c>
      <c r="I835" t="s">
        <v>3129</v>
      </c>
      <c r="J835">
        <v>1.3228</v>
      </c>
      <c r="K835">
        <v>1</v>
      </c>
      <c r="L835">
        <v>1</v>
      </c>
      <c r="M835">
        <v>1</v>
      </c>
      <c r="N835">
        <v>1</v>
      </c>
      <c r="O835" t="s">
        <v>225</v>
      </c>
      <c r="P835">
        <v>0</v>
      </c>
      <c r="Q835">
        <v>1</v>
      </c>
      <c r="R835">
        <v>10800</v>
      </c>
      <c r="S835" t="s">
        <v>223</v>
      </c>
      <c r="T835">
        <v>10800</v>
      </c>
      <c r="U835" t="s">
        <v>3126</v>
      </c>
      <c r="V835" t="s">
        <v>455</v>
      </c>
      <c r="W835" t="s">
        <v>225</v>
      </c>
      <c r="X835" t="s">
        <v>225</v>
      </c>
      <c r="Y835">
        <v>10800</v>
      </c>
      <c r="AB835">
        <v>1</v>
      </c>
      <c r="AC835">
        <v>1</v>
      </c>
      <c r="AD835">
        <v>4</v>
      </c>
      <c r="AE835">
        <v>2546</v>
      </c>
      <c r="AF835">
        <v>1</v>
      </c>
      <c r="AQ835">
        <v>1</v>
      </c>
      <c r="AR835">
        <f t="shared" si="13"/>
        <v>9.68</v>
      </c>
      <c r="AS835">
        <v>1</v>
      </c>
      <c r="AT835" t="s">
        <v>135</v>
      </c>
      <c r="AU835">
        <v>44</v>
      </c>
    </row>
    <row r="836" spans="1:47">
      <c r="A836" t="s">
        <v>3130</v>
      </c>
      <c r="C836">
        <v>310</v>
      </c>
      <c r="D836" t="s">
        <v>3131</v>
      </c>
      <c r="E836">
        <v>101</v>
      </c>
      <c r="F836" t="s">
        <v>3132</v>
      </c>
      <c r="G836" t="s">
        <v>219</v>
      </c>
      <c r="H836" t="s">
        <v>220</v>
      </c>
      <c r="I836" t="s">
        <v>3133</v>
      </c>
      <c r="J836">
        <v>4.9599999999999998E-2</v>
      </c>
      <c r="K836">
        <v>0</v>
      </c>
      <c r="L836">
        <v>0</v>
      </c>
      <c r="M836">
        <v>1</v>
      </c>
      <c r="N836">
        <v>1</v>
      </c>
      <c r="O836" t="s">
        <v>659</v>
      </c>
      <c r="P836">
        <v>1</v>
      </c>
      <c r="Q836">
        <v>1</v>
      </c>
      <c r="R836">
        <v>1900</v>
      </c>
      <c r="S836" t="s">
        <v>223</v>
      </c>
      <c r="T836">
        <v>0</v>
      </c>
      <c r="U836" t="s">
        <v>3130</v>
      </c>
      <c r="V836" t="s">
        <v>933</v>
      </c>
      <c r="W836" t="s">
        <v>659</v>
      </c>
      <c r="X836" t="s">
        <v>659</v>
      </c>
      <c r="Y836">
        <v>1900</v>
      </c>
      <c r="AB836">
        <v>0</v>
      </c>
      <c r="AC836">
        <v>0</v>
      </c>
      <c r="AD836">
        <v>2</v>
      </c>
      <c r="AE836">
        <v>580</v>
      </c>
      <c r="AF836">
        <v>1</v>
      </c>
      <c r="AQ836">
        <v>1</v>
      </c>
      <c r="AR836">
        <f t="shared" si="13"/>
        <v>0</v>
      </c>
      <c r="AS836">
        <v>1</v>
      </c>
      <c r="AT836" t="s">
        <v>135</v>
      </c>
      <c r="AU836">
        <v>44</v>
      </c>
    </row>
    <row r="837" spans="1:47">
      <c r="A837" t="s">
        <v>3134</v>
      </c>
      <c r="C837">
        <v>310</v>
      </c>
      <c r="D837" t="s">
        <v>3135</v>
      </c>
      <c r="E837">
        <v>101</v>
      </c>
      <c r="F837" t="s">
        <v>3136</v>
      </c>
      <c r="G837" t="s">
        <v>219</v>
      </c>
      <c r="H837" t="s">
        <v>220</v>
      </c>
      <c r="I837" t="s">
        <v>3137</v>
      </c>
      <c r="J837">
        <v>9.2579999999999996E-2</v>
      </c>
      <c r="K837">
        <v>0</v>
      </c>
      <c r="L837">
        <v>0</v>
      </c>
      <c r="M837">
        <v>1</v>
      </c>
      <c r="N837">
        <v>1</v>
      </c>
      <c r="O837" t="s">
        <v>659</v>
      </c>
      <c r="P837">
        <v>1</v>
      </c>
      <c r="Q837">
        <v>1</v>
      </c>
      <c r="R837">
        <v>200</v>
      </c>
      <c r="S837" t="s">
        <v>223</v>
      </c>
      <c r="T837">
        <v>0</v>
      </c>
      <c r="U837" t="s">
        <v>3134</v>
      </c>
      <c r="V837" t="s">
        <v>933</v>
      </c>
      <c r="W837" t="s">
        <v>659</v>
      </c>
      <c r="X837" t="s">
        <v>659</v>
      </c>
      <c r="Y837">
        <v>200</v>
      </c>
      <c r="AB837">
        <v>0</v>
      </c>
      <c r="AC837">
        <v>0</v>
      </c>
      <c r="AD837">
        <v>3</v>
      </c>
      <c r="AE837">
        <v>826</v>
      </c>
      <c r="AF837">
        <v>1</v>
      </c>
      <c r="AQ837">
        <v>1</v>
      </c>
      <c r="AR837">
        <f t="shared" si="13"/>
        <v>0</v>
      </c>
      <c r="AS837">
        <v>1</v>
      </c>
      <c r="AT837" t="s">
        <v>135</v>
      </c>
      <c r="AU837">
        <v>44</v>
      </c>
    </row>
    <row r="838" spans="1:47">
      <c r="A838" t="s">
        <v>3138</v>
      </c>
      <c r="C838">
        <v>310</v>
      </c>
      <c r="D838" t="s">
        <v>3139</v>
      </c>
      <c r="E838">
        <v>101</v>
      </c>
      <c r="F838" t="s">
        <v>3140</v>
      </c>
      <c r="G838" t="s">
        <v>219</v>
      </c>
      <c r="H838" t="s">
        <v>220</v>
      </c>
      <c r="I838" t="s">
        <v>3141</v>
      </c>
      <c r="J838">
        <v>0.43390000000000001</v>
      </c>
      <c r="K838">
        <v>1</v>
      </c>
      <c r="L838">
        <v>1</v>
      </c>
      <c r="M838">
        <v>1</v>
      </c>
      <c r="N838">
        <v>1</v>
      </c>
      <c r="O838" t="s">
        <v>225</v>
      </c>
      <c r="P838">
        <v>0</v>
      </c>
      <c r="Q838">
        <v>1</v>
      </c>
      <c r="R838">
        <v>10100</v>
      </c>
      <c r="S838" t="s">
        <v>223</v>
      </c>
      <c r="T838">
        <v>10100</v>
      </c>
      <c r="U838" t="s">
        <v>3138</v>
      </c>
      <c r="V838" t="s">
        <v>413</v>
      </c>
      <c r="W838" t="s">
        <v>225</v>
      </c>
      <c r="X838" t="s">
        <v>225</v>
      </c>
      <c r="Y838">
        <v>10100</v>
      </c>
      <c r="AB838">
        <v>1</v>
      </c>
      <c r="AC838">
        <v>1</v>
      </c>
      <c r="AD838">
        <v>2</v>
      </c>
      <c r="AE838">
        <v>1056</v>
      </c>
      <c r="AF838">
        <v>1</v>
      </c>
      <c r="AQ838">
        <v>1</v>
      </c>
      <c r="AR838">
        <f t="shared" si="13"/>
        <v>9.68</v>
      </c>
      <c r="AS838">
        <v>1</v>
      </c>
      <c r="AT838" t="s">
        <v>137</v>
      </c>
      <c r="AU838">
        <v>46</v>
      </c>
    </row>
    <row r="839" spans="1:47">
      <c r="A839" t="s">
        <v>3142</v>
      </c>
      <c r="C839">
        <v>310</v>
      </c>
      <c r="D839" t="s">
        <v>3143</v>
      </c>
      <c r="E839">
        <v>101</v>
      </c>
      <c r="F839" t="s">
        <v>3144</v>
      </c>
      <c r="G839" t="s">
        <v>324</v>
      </c>
      <c r="H839" t="s">
        <v>220</v>
      </c>
      <c r="I839" t="s">
        <v>3145</v>
      </c>
      <c r="J839">
        <v>0.50973999999999997</v>
      </c>
      <c r="K839">
        <v>1</v>
      </c>
      <c r="L839">
        <v>1</v>
      </c>
      <c r="M839">
        <v>1</v>
      </c>
      <c r="N839">
        <v>1</v>
      </c>
      <c r="O839" t="s">
        <v>225</v>
      </c>
      <c r="P839">
        <v>0</v>
      </c>
      <c r="Q839">
        <v>1</v>
      </c>
      <c r="R839">
        <v>600</v>
      </c>
      <c r="S839" t="s">
        <v>223</v>
      </c>
      <c r="T839">
        <v>600</v>
      </c>
      <c r="U839" t="s">
        <v>3142</v>
      </c>
      <c r="V839" t="s">
        <v>2046</v>
      </c>
      <c r="W839" t="s">
        <v>225</v>
      </c>
      <c r="X839" t="s">
        <v>225</v>
      </c>
      <c r="Y839">
        <v>600</v>
      </c>
      <c r="AB839">
        <v>1</v>
      </c>
      <c r="AC839">
        <v>1</v>
      </c>
      <c r="AD839">
        <v>3</v>
      </c>
      <c r="AE839">
        <v>1202</v>
      </c>
      <c r="AF839">
        <v>1</v>
      </c>
      <c r="AQ839">
        <v>2</v>
      </c>
      <c r="AR839">
        <f t="shared" si="13"/>
        <v>9.68</v>
      </c>
      <c r="AS839">
        <v>1</v>
      </c>
      <c r="AT839" t="s">
        <v>137</v>
      </c>
      <c r="AU839">
        <v>46</v>
      </c>
    </row>
    <row r="840" spans="1:47">
      <c r="A840" t="s">
        <v>3146</v>
      </c>
      <c r="C840">
        <v>310</v>
      </c>
      <c r="D840" t="s">
        <v>3147</v>
      </c>
      <c r="E840">
        <v>132</v>
      </c>
      <c r="F840" t="s">
        <v>3010</v>
      </c>
      <c r="G840" t="s">
        <v>219</v>
      </c>
      <c r="H840" t="s">
        <v>260</v>
      </c>
      <c r="I840" t="s">
        <v>3149</v>
      </c>
      <c r="J840">
        <v>9.2060000000000003E-2</v>
      </c>
      <c r="K840">
        <v>0</v>
      </c>
      <c r="L840">
        <v>0</v>
      </c>
      <c r="M840">
        <v>0</v>
      </c>
      <c r="N840">
        <v>0</v>
      </c>
      <c r="P840">
        <v>0</v>
      </c>
      <c r="Q840">
        <v>0</v>
      </c>
      <c r="R840">
        <v>0</v>
      </c>
      <c r="S840" t="s">
        <v>223</v>
      </c>
      <c r="T840">
        <v>0</v>
      </c>
      <c r="U840" t="s">
        <v>3146</v>
      </c>
      <c r="Y840">
        <v>0</v>
      </c>
      <c r="AB840">
        <v>0</v>
      </c>
      <c r="AC840">
        <v>0</v>
      </c>
      <c r="AD840">
        <v>0</v>
      </c>
      <c r="AE840">
        <v>0</v>
      </c>
      <c r="AF840">
        <v>0</v>
      </c>
      <c r="AQ840">
        <v>1</v>
      </c>
      <c r="AR840">
        <f t="shared" si="13"/>
        <v>0</v>
      </c>
      <c r="AS840">
        <v>1</v>
      </c>
      <c r="AT840" t="s">
        <v>135</v>
      </c>
      <c r="AU840">
        <v>44</v>
      </c>
    </row>
    <row r="841" spans="1:47">
      <c r="A841" t="s">
        <v>3150</v>
      </c>
      <c r="C841">
        <v>310</v>
      </c>
      <c r="D841" t="s">
        <v>3151</v>
      </c>
      <c r="E841">
        <v>101</v>
      </c>
      <c r="F841" t="s">
        <v>3152</v>
      </c>
      <c r="G841" t="s">
        <v>219</v>
      </c>
      <c r="H841" t="s">
        <v>220</v>
      </c>
      <c r="I841" t="s">
        <v>3153</v>
      </c>
      <c r="J841">
        <v>4.4389999999999999E-2</v>
      </c>
      <c r="K841">
        <v>0</v>
      </c>
      <c r="L841">
        <v>0</v>
      </c>
      <c r="M841">
        <v>1</v>
      </c>
      <c r="N841">
        <v>1</v>
      </c>
      <c r="O841" t="s">
        <v>659</v>
      </c>
      <c r="P841">
        <v>1</v>
      </c>
      <c r="Q841">
        <v>1</v>
      </c>
      <c r="R841">
        <v>3100</v>
      </c>
      <c r="S841" t="s">
        <v>223</v>
      </c>
      <c r="T841">
        <v>0</v>
      </c>
      <c r="U841" t="s">
        <v>3150</v>
      </c>
      <c r="V841" t="s">
        <v>933</v>
      </c>
      <c r="W841" t="s">
        <v>659</v>
      </c>
      <c r="X841" t="s">
        <v>659</v>
      </c>
      <c r="Y841">
        <v>3100</v>
      </c>
      <c r="AB841">
        <v>0</v>
      </c>
      <c r="AC841">
        <v>0</v>
      </c>
      <c r="AD841">
        <v>2</v>
      </c>
      <c r="AE841">
        <v>468</v>
      </c>
      <c r="AF841">
        <v>1</v>
      </c>
      <c r="AQ841">
        <v>1</v>
      </c>
      <c r="AR841">
        <f t="shared" si="13"/>
        <v>0</v>
      </c>
      <c r="AS841">
        <v>1</v>
      </c>
      <c r="AT841" t="s">
        <v>135</v>
      </c>
      <c r="AU841">
        <v>44</v>
      </c>
    </row>
    <row r="842" spans="1:47">
      <c r="A842" t="s">
        <v>3154</v>
      </c>
      <c r="C842">
        <v>310</v>
      </c>
      <c r="D842" t="s">
        <v>3155</v>
      </c>
      <c r="E842">
        <v>905</v>
      </c>
      <c r="F842" t="s">
        <v>1774</v>
      </c>
      <c r="G842" t="s">
        <v>219</v>
      </c>
      <c r="H842" t="s">
        <v>302</v>
      </c>
      <c r="I842" t="s">
        <v>3156</v>
      </c>
      <c r="J842">
        <v>16.589289999999998</v>
      </c>
      <c r="K842">
        <v>0</v>
      </c>
      <c r="L842">
        <v>0</v>
      </c>
      <c r="M842">
        <v>0</v>
      </c>
      <c r="N842">
        <v>0</v>
      </c>
      <c r="P842">
        <v>0</v>
      </c>
      <c r="Q842">
        <v>0</v>
      </c>
      <c r="R842">
        <v>0</v>
      </c>
      <c r="S842" t="s">
        <v>223</v>
      </c>
      <c r="T842">
        <v>0</v>
      </c>
      <c r="U842" t="s">
        <v>3154</v>
      </c>
      <c r="Y842">
        <v>0</v>
      </c>
      <c r="Z842" t="s">
        <v>297</v>
      </c>
      <c r="AA842" t="s">
        <v>223</v>
      </c>
      <c r="AB842">
        <v>0</v>
      </c>
      <c r="AC842">
        <v>0</v>
      </c>
      <c r="AD842">
        <v>0</v>
      </c>
      <c r="AE842">
        <v>0</v>
      </c>
      <c r="AF842">
        <v>0</v>
      </c>
      <c r="AQ842">
        <v>1</v>
      </c>
      <c r="AR842">
        <f t="shared" si="13"/>
        <v>0</v>
      </c>
      <c r="AS842">
        <v>1</v>
      </c>
      <c r="AT842" t="s">
        <v>135</v>
      </c>
      <c r="AU842">
        <v>44</v>
      </c>
    </row>
    <row r="843" spans="1:47">
      <c r="A843" t="s">
        <v>2741</v>
      </c>
      <c r="B843" t="s">
        <v>293</v>
      </c>
      <c r="C843">
        <v>310</v>
      </c>
      <c r="D843" t="s">
        <v>2742</v>
      </c>
      <c r="E843">
        <v>132</v>
      </c>
      <c r="F843" t="s">
        <v>2743</v>
      </c>
      <c r="G843" t="s">
        <v>324</v>
      </c>
      <c r="H843" t="s">
        <v>888</v>
      </c>
      <c r="J843">
        <v>0.39839000000000002</v>
      </c>
      <c r="K843">
        <v>0</v>
      </c>
      <c r="L843">
        <v>0</v>
      </c>
      <c r="M843">
        <v>0</v>
      </c>
      <c r="N843">
        <v>0</v>
      </c>
      <c r="P843">
        <v>0</v>
      </c>
      <c r="Q843">
        <v>0</v>
      </c>
      <c r="R843">
        <v>0</v>
      </c>
      <c r="S843" t="s">
        <v>296</v>
      </c>
      <c r="T843">
        <v>0</v>
      </c>
      <c r="Y843">
        <v>0</v>
      </c>
      <c r="AB843">
        <v>0</v>
      </c>
      <c r="AC843">
        <v>0</v>
      </c>
      <c r="AD843">
        <v>0</v>
      </c>
      <c r="AE843">
        <v>0</v>
      </c>
      <c r="AF843">
        <v>0</v>
      </c>
      <c r="AG843" t="s">
        <v>2744</v>
      </c>
      <c r="AQ843">
        <v>0</v>
      </c>
      <c r="AR843">
        <f t="shared" si="13"/>
        <v>0</v>
      </c>
      <c r="AS843">
        <v>1</v>
      </c>
      <c r="AT843" t="s">
        <v>137</v>
      </c>
      <c r="AU843">
        <v>46</v>
      </c>
    </row>
    <row r="844" spans="1:47">
      <c r="A844" t="s">
        <v>3157</v>
      </c>
      <c r="C844">
        <v>310</v>
      </c>
      <c r="D844" t="s">
        <v>3158</v>
      </c>
      <c r="E844">
        <v>101</v>
      </c>
      <c r="F844" t="s">
        <v>3159</v>
      </c>
      <c r="G844" t="s">
        <v>219</v>
      </c>
      <c r="H844" t="s">
        <v>220</v>
      </c>
      <c r="I844" t="s">
        <v>3160</v>
      </c>
      <c r="J844">
        <v>7.5160000000000005E-2</v>
      </c>
      <c r="K844">
        <v>0</v>
      </c>
      <c r="L844">
        <v>0</v>
      </c>
      <c r="M844">
        <v>1</v>
      </c>
      <c r="N844">
        <v>1</v>
      </c>
      <c r="O844" t="s">
        <v>659</v>
      </c>
      <c r="P844">
        <v>1</v>
      </c>
      <c r="Q844">
        <v>1</v>
      </c>
      <c r="R844">
        <v>300</v>
      </c>
      <c r="S844" t="s">
        <v>223</v>
      </c>
      <c r="T844">
        <v>0</v>
      </c>
      <c r="U844" t="s">
        <v>3157</v>
      </c>
      <c r="V844" t="s">
        <v>893</v>
      </c>
      <c r="W844" t="s">
        <v>659</v>
      </c>
      <c r="X844" t="s">
        <v>659</v>
      </c>
      <c r="Y844">
        <v>300</v>
      </c>
      <c r="AB844">
        <v>0</v>
      </c>
      <c r="AC844">
        <v>0</v>
      </c>
      <c r="AD844">
        <v>2</v>
      </c>
      <c r="AE844">
        <v>695</v>
      </c>
      <c r="AF844">
        <v>1</v>
      </c>
      <c r="AQ844">
        <v>1</v>
      </c>
      <c r="AR844">
        <f t="shared" si="13"/>
        <v>0</v>
      </c>
      <c r="AS844">
        <v>1</v>
      </c>
      <c r="AT844" t="s">
        <v>135</v>
      </c>
      <c r="AU844">
        <v>44</v>
      </c>
    </row>
    <row r="845" spans="1:47">
      <c r="A845" t="s">
        <v>3161</v>
      </c>
      <c r="C845">
        <v>310</v>
      </c>
      <c r="D845" t="s">
        <v>3162</v>
      </c>
      <c r="E845">
        <v>101</v>
      </c>
      <c r="F845" t="s">
        <v>3163</v>
      </c>
      <c r="G845" t="s">
        <v>219</v>
      </c>
      <c r="H845" t="s">
        <v>220</v>
      </c>
      <c r="I845" t="s">
        <v>3164</v>
      </c>
      <c r="J845">
        <v>0.22772000000000001</v>
      </c>
      <c r="K845">
        <v>1</v>
      </c>
      <c r="L845">
        <v>1</v>
      </c>
      <c r="M845">
        <v>1</v>
      </c>
      <c r="N845">
        <v>1</v>
      </c>
      <c r="O845" t="s">
        <v>225</v>
      </c>
      <c r="P845">
        <v>0</v>
      </c>
      <c r="Q845">
        <v>1</v>
      </c>
      <c r="R845">
        <v>7400</v>
      </c>
      <c r="S845" t="s">
        <v>223</v>
      </c>
      <c r="T845">
        <v>7400</v>
      </c>
      <c r="U845" t="s">
        <v>3161</v>
      </c>
      <c r="V845" t="s">
        <v>455</v>
      </c>
      <c r="W845" t="s">
        <v>225</v>
      </c>
      <c r="X845" t="s">
        <v>225</v>
      </c>
      <c r="Y845">
        <v>7400</v>
      </c>
      <c r="AB845">
        <v>1</v>
      </c>
      <c r="AC845">
        <v>1</v>
      </c>
      <c r="AD845">
        <v>2</v>
      </c>
      <c r="AE845">
        <v>912</v>
      </c>
      <c r="AF845">
        <v>1</v>
      </c>
      <c r="AQ845">
        <v>1</v>
      </c>
      <c r="AR845">
        <f t="shared" si="13"/>
        <v>9.68</v>
      </c>
      <c r="AS845">
        <v>1</v>
      </c>
      <c r="AT845" t="s">
        <v>137</v>
      </c>
      <c r="AU845">
        <v>46</v>
      </c>
    </row>
    <row r="846" spans="1:47">
      <c r="A846" t="s">
        <v>3165</v>
      </c>
      <c r="C846">
        <v>310</v>
      </c>
      <c r="D846" t="s">
        <v>3166</v>
      </c>
      <c r="E846">
        <v>101</v>
      </c>
      <c r="F846" t="s">
        <v>3167</v>
      </c>
      <c r="G846" t="s">
        <v>219</v>
      </c>
      <c r="H846" t="s">
        <v>220</v>
      </c>
      <c r="I846" t="s">
        <v>3168</v>
      </c>
      <c r="J846">
        <v>0.14208000000000001</v>
      </c>
      <c r="K846">
        <v>0</v>
      </c>
      <c r="L846">
        <v>0</v>
      </c>
      <c r="M846">
        <v>1</v>
      </c>
      <c r="N846">
        <v>1</v>
      </c>
      <c r="O846" t="s">
        <v>659</v>
      </c>
      <c r="P846">
        <v>1</v>
      </c>
      <c r="Q846">
        <v>1</v>
      </c>
      <c r="R846">
        <v>1700</v>
      </c>
      <c r="S846" t="s">
        <v>243</v>
      </c>
      <c r="T846">
        <v>0</v>
      </c>
      <c r="U846" t="s">
        <v>3165</v>
      </c>
      <c r="V846" t="s">
        <v>933</v>
      </c>
      <c r="W846" t="s">
        <v>659</v>
      </c>
      <c r="X846" t="s">
        <v>659</v>
      </c>
      <c r="Y846">
        <v>1700</v>
      </c>
      <c r="AB846">
        <v>0</v>
      </c>
      <c r="AC846">
        <v>0</v>
      </c>
      <c r="AD846">
        <v>2</v>
      </c>
      <c r="AE846">
        <v>529</v>
      </c>
      <c r="AF846">
        <v>1</v>
      </c>
      <c r="AQ846">
        <v>2</v>
      </c>
      <c r="AR846">
        <f t="shared" si="13"/>
        <v>0</v>
      </c>
      <c r="AS846">
        <v>1</v>
      </c>
      <c r="AT846" t="s">
        <v>135</v>
      </c>
      <c r="AU846">
        <v>44</v>
      </c>
    </row>
    <row r="847" spans="1:47">
      <c r="A847" t="s">
        <v>3169</v>
      </c>
      <c r="C847">
        <v>310</v>
      </c>
      <c r="D847" t="s">
        <v>3170</v>
      </c>
      <c r="E847">
        <v>101</v>
      </c>
      <c r="F847" t="s">
        <v>3171</v>
      </c>
      <c r="G847" t="s">
        <v>219</v>
      </c>
      <c r="H847" t="s">
        <v>220</v>
      </c>
      <c r="I847" t="s">
        <v>3172</v>
      </c>
      <c r="J847">
        <v>0.18064</v>
      </c>
      <c r="K847">
        <v>0</v>
      </c>
      <c r="L847">
        <v>0</v>
      </c>
      <c r="M847">
        <v>1</v>
      </c>
      <c r="N847">
        <v>1</v>
      </c>
      <c r="O847" t="s">
        <v>659</v>
      </c>
      <c r="P847">
        <v>1</v>
      </c>
      <c r="Q847">
        <v>1</v>
      </c>
      <c r="R847">
        <v>400</v>
      </c>
      <c r="S847" t="s">
        <v>223</v>
      </c>
      <c r="T847">
        <v>0</v>
      </c>
      <c r="U847" t="s">
        <v>3169</v>
      </c>
      <c r="V847" t="s">
        <v>933</v>
      </c>
      <c r="W847" t="s">
        <v>659</v>
      </c>
      <c r="X847" t="s">
        <v>659</v>
      </c>
      <c r="Y847">
        <v>400</v>
      </c>
      <c r="AB847">
        <v>0</v>
      </c>
      <c r="AC847">
        <v>0</v>
      </c>
      <c r="AD847">
        <v>2</v>
      </c>
      <c r="AE847">
        <v>1813</v>
      </c>
      <c r="AF847">
        <v>1</v>
      </c>
      <c r="AQ847">
        <v>2</v>
      </c>
      <c r="AR847">
        <f t="shared" si="13"/>
        <v>0</v>
      </c>
      <c r="AS847">
        <v>1</v>
      </c>
      <c r="AT847" t="s">
        <v>135</v>
      </c>
      <c r="AU847">
        <v>44</v>
      </c>
    </row>
    <row r="848" spans="1:47">
      <c r="A848" t="s">
        <v>3173</v>
      </c>
      <c r="C848">
        <v>310</v>
      </c>
      <c r="D848" t="s">
        <v>3174</v>
      </c>
      <c r="E848">
        <v>132</v>
      </c>
      <c r="F848" t="s">
        <v>3132</v>
      </c>
      <c r="G848" t="s">
        <v>219</v>
      </c>
      <c r="H848" t="s">
        <v>260</v>
      </c>
      <c r="I848" t="s">
        <v>3175</v>
      </c>
      <c r="J848">
        <v>3.2599999999999999E-3</v>
      </c>
      <c r="K848">
        <v>0</v>
      </c>
      <c r="L848">
        <v>0</v>
      </c>
      <c r="M848">
        <v>0</v>
      </c>
      <c r="N848">
        <v>0</v>
      </c>
      <c r="P848">
        <v>0</v>
      </c>
      <c r="Q848">
        <v>0</v>
      </c>
      <c r="R848">
        <v>0</v>
      </c>
      <c r="S848" t="s">
        <v>223</v>
      </c>
      <c r="T848">
        <v>0</v>
      </c>
      <c r="U848" t="s">
        <v>3173</v>
      </c>
      <c r="Y848">
        <v>0</v>
      </c>
      <c r="AB848">
        <v>0</v>
      </c>
      <c r="AC848">
        <v>0</v>
      </c>
      <c r="AD848">
        <v>0</v>
      </c>
      <c r="AE848">
        <v>0</v>
      </c>
      <c r="AF848">
        <v>0</v>
      </c>
      <c r="AQ848">
        <v>0</v>
      </c>
      <c r="AR848">
        <f t="shared" si="13"/>
        <v>0</v>
      </c>
      <c r="AS848">
        <v>1</v>
      </c>
      <c r="AT848" t="s">
        <v>135</v>
      </c>
      <c r="AU848">
        <v>44</v>
      </c>
    </row>
    <row r="849" spans="1:47">
      <c r="A849" t="s">
        <v>3176</v>
      </c>
      <c r="C849">
        <v>310</v>
      </c>
      <c r="D849" t="s">
        <v>3177</v>
      </c>
      <c r="E849">
        <v>101</v>
      </c>
      <c r="F849" t="s">
        <v>3178</v>
      </c>
      <c r="G849" t="s">
        <v>219</v>
      </c>
      <c r="H849" t="s">
        <v>220</v>
      </c>
      <c r="I849" t="s">
        <v>3179</v>
      </c>
      <c r="J849">
        <v>0.11248</v>
      </c>
      <c r="K849">
        <v>0</v>
      </c>
      <c r="L849">
        <v>0</v>
      </c>
      <c r="M849">
        <v>1</v>
      </c>
      <c r="N849">
        <v>1</v>
      </c>
      <c r="O849" t="s">
        <v>659</v>
      </c>
      <c r="P849">
        <v>1</v>
      </c>
      <c r="Q849">
        <v>1</v>
      </c>
      <c r="R849">
        <v>4600</v>
      </c>
      <c r="S849" t="s">
        <v>223</v>
      </c>
      <c r="T849">
        <v>0</v>
      </c>
      <c r="U849" t="s">
        <v>3176</v>
      </c>
      <c r="V849" t="s">
        <v>893</v>
      </c>
      <c r="W849" t="s">
        <v>659</v>
      </c>
      <c r="X849" t="s">
        <v>659</v>
      </c>
      <c r="Y849">
        <v>4600</v>
      </c>
      <c r="AB849">
        <v>0</v>
      </c>
      <c r="AC849">
        <v>0</v>
      </c>
      <c r="AD849">
        <v>3</v>
      </c>
      <c r="AE849">
        <v>1212</v>
      </c>
      <c r="AF849">
        <v>1.5</v>
      </c>
      <c r="AQ849">
        <v>1</v>
      </c>
      <c r="AR849">
        <f t="shared" si="13"/>
        <v>0</v>
      </c>
      <c r="AS849">
        <v>1</v>
      </c>
      <c r="AT849" t="s">
        <v>135</v>
      </c>
      <c r="AU849">
        <v>44</v>
      </c>
    </row>
    <row r="850" spans="1:47">
      <c r="A850" t="s">
        <v>3180</v>
      </c>
      <c r="C850">
        <v>310</v>
      </c>
      <c r="D850" t="s">
        <v>3181</v>
      </c>
      <c r="E850">
        <v>132</v>
      </c>
      <c r="F850" t="s">
        <v>3182</v>
      </c>
      <c r="G850" t="s">
        <v>219</v>
      </c>
      <c r="H850" t="s">
        <v>260</v>
      </c>
      <c r="I850" t="s">
        <v>3183</v>
      </c>
      <c r="J850">
        <v>0.12762000000000001</v>
      </c>
      <c r="K850">
        <v>0</v>
      </c>
      <c r="L850">
        <v>0</v>
      </c>
      <c r="M850">
        <v>0</v>
      </c>
      <c r="N850">
        <v>0</v>
      </c>
      <c r="P850">
        <v>0</v>
      </c>
      <c r="Q850">
        <v>0</v>
      </c>
      <c r="R850">
        <v>0</v>
      </c>
      <c r="S850" t="s">
        <v>223</v>
      </c>
      <c r="T850">
        <v>0</v>
      </c>
      <c r="U850" t="s">
        <v>3180</v>
      </c>
      <c r="Y850">
        <v>0</v>
      </c>
      <c r="AB850">
        <v>0</v>
      </c>
      <c r="AC850">
        <v>0</v>
      </c>
      <c r="AD850">
        <v>0</v>
      </c>
      <c r="AE850">
        <v>0</v>
      </c>
      <c r="AF850">
        <v>0</v>
      </c>
      <c r="AQ850">
        <v>1</v>
      </c>
      <c r="AR850">
        <f t="shared" si="13"/>
        <v>0</v>
      </c>
      <c r="AS850">
        <v>1</v>
      </c>
      <c r="AT850" t="s">
        <v>135</v>
      </c>
      <c r="AU850">
        <v>44</v>
      </c>
    </row>
    <row r="851" spans="1:47">
      <c r="A851" t="s">
        <v>3184</v>
      </c>
      <c r="C851">
        <v>310</v>
      </c>
      <c r="D851" t="s">
        <v>3185</v>
      </c>
      <c r="E851">
        <v>101</v>
      </c>
      <c r="F851" t="s">
        <v>3186</v>
      </c>
      <c r="G851" t="s">
        <v>324</v>
      </c>
      <c r="H851" t="s">
        <v>220</v>
      </c>
      <c r="I851" t="s">
        <v>3187</v>
      </c>
      <c r="J851">
        <v>6.4875100000000003</v>
      </c>
      <c r="K851">
        <v>1</v>
      </c>
      <c r="L851">
        <v>1</v>
      </c>
      <c r="M851">
        <v>1</v>
      </c>
      <c r="N851">
        <v>1</v>
      </c>
      <c r="O851" t="s">
        <v>225</v>
      </c>
      <c r="P851">
        <v>0</v>
      </c>
      <c r="Q851">
        <v>1</v>
      </c>
      <c r="R851">
        <v>14100</v>
      </c>
      <c r="S851" t="s">
        <v>223</v>
      </c>
      <c r="T851">
        <v>14100</v>
      </c>
      <c r="U851" t="s">
        <v>3184</v>
      </c>
      <c r="X851" t="s">
        <v>225</v>
      </c>
      <c r="Y851">
        <v>14100</v>
      </c>
      <c r="Z851" t="s">
        <v>291</v>
      </c>
      <c r="AA851" t="s">
        <v>223</v>
      </c>
      <c r="AB851">
        <v>1</v>
      </c>
      <c r="AC851">
        <v>1</v>
      </c>
      <c r="AD851">
        <v>5</v>
      </c>
      <c r="AE851">
        <v>3162</v>
      </c>
      <c r="AF851">
        <v>2</v>
      </c>
      <c r="AQ851">
        <v>0</v>
      </c>
      <c r="AR851">
        <f t="shared" si="13"/>
        <v>9.68</v>
      </c>
      <c r="AS851">
        <v>1</v>
      </c>
      <c r="AT851" t="s">
        <v>137</v>
      </c>
      <c r="AU851">
        <v>46</v>
      </c>
    </row>
    <row r="852" spans="1:47">
      <c r="A852" t="s">
        <v>3188</v>
      </c>
      <c r="C852">
        <v>310</v>
      </c>
      <c r="D852" t="s">
        <v>3189</v>
      </c>
      <c r="E852">
        <v>101</v>
      </c>
      <c r="F852" t="s">
        <v>3190</v>
      </c>
      <c r="G852" t="s">
        <v>219</v>
      </c>
      <c r="H852" t="s">
        <v>220</v>
      </c>
      <c r="I852" t="s">
        <v>3191</v>
      </c>
      <c r="J852">
        <v>0.10102</v>
      </c>
      <c r="K852">
        <v>0</v>
      </c>
      <c r="L852">
        <v>0</v>
      </c>
      <c r="M852">
        <v>1</v>
      </c>
      <c r="N852">
        <v>1</v>
      </c>
      <c r="O852" t="s">
        <v>659</v>
      </c>
      <c r="P852">
        <v>1</v>
      </c>
      <c r="Q852">
        <v>1</v>
      </c>
      <c r="R852">
        <v>6400</v>
      </c>
      <c r="S852" t="s">
        <v>223</v>
      </c>
      <c r="T852">
        <v>0</v>
      </c>
      <c r="U852" t="s">
        <v>3188</v>
      </c>
      <c r="X852" t="s">
        <v>659</v>
      </c>
      <c r="Y852">
        <v>6400</v>
      </c>
      <c r="AB852">
        <v>0</v>
      </c>
      <c r="AC852">
        <v>0</v>
      </c>
      <c r="AD852">
        <v>2</v>
      </c>
      <c r="AE852">
        <v>616</v>
      </c>
      <c r="AF852">
        <v>1</v>
      </c>
      <c r="AQ852">
        <v>2</v>
      </c>
      <c r="AR852">
        <f t="shared" si="13"/>
        <v>0</v>
      </c>
      <c r="AS852">
        <v>1</v>
      </c>
      <c r="AT852" t="s">
        <v>135</v>
      </c>
      <c r="AU852">
        <v>44</v>
      </c>
    </row>
    <row r="853" spans="1:47">
      <c r="A853" t="s">
        <v>3192</v>
      </c>
      <c r="C853">
        <v>310</v>
      </c>
      <c r="D853" t="s">
        <v>3193</v>
      </c>
      <c r="E853">
        <v>101</v>
      </c>
      <c r="F853" t="s">
        <v>3194</v>
      </c>
      <c r="G853" t="s">
        <v>219</v>
      </c>
      <c r="H853" t="s">
        <v>220</v>
      </c>
      <c r="I853" t="s">
        <v>3195</v>
      </c>
      <c r="J853">
        <v>7.3819999999999997E-2</v>
      </c>
      <c r="K853">
        <v>0</v>
      </c>
      <c r="L853">
        <v>0</v>
      </c>
      <c r="M853">
        <v>1</v>
      </c>
      <c r="N853">
        <v>1</v>
      </c>
      <c r="O853" t="s">
        <v>659</v>
      </c>
      <c r="P853">
        <v>1</v>
      </c>
      <c r="Q853">
        <v>1</v>
      </c>
      <c r="R853">
        <v>8400</v>
      </c>
      <c r="S853" t="s">
        <v>223</v>
      </c>
      <c r="T853">
        <v>0</v>
      </c>
      <c r="U853" t="s">
        <v>3192</v>
      </c>
      <c r="V853" t="s">
        <v>933</v>
      </c>
      <c r="W853" t="s">
        <v>659</v>
      </c>
      <c r="X853" t="s">
        <v>659</v>
      </c>
      <c r="Y853">
        <v>8400</v>
      </c>
      <c r="AB853">
        <v>0</v>
      </c>
      <c r="AC853">
        <v>0</v>
      </c>
      <c r="AD853">
        <v>3</v>
      </c>
      <c r="AE853">
        <v>1536</v>
      </c>
      <c r="AF853">
        <v>2</v>
      </c>
      <c r="AQ853">
        <v>1</v>
      </c>
      <c r="AR853">
        <f t="shared" si="13"/>
        <v>0</v>
      </c>
      <c r="AS853">
        <v>1</v>
      </c>
      <c r="AT853" t="s">
        <v>135</v>
      </c>
      <c r="AU853">
        <v>44</v>
      </c>
    </row>
    <row r="854" spans="1:47">
      <c r="A854" t="s">
        <v>3196</v>
      </c>
      <c r="C854">
        <v>310</v>
      </c>
      <c r="D854" t="s">
        <v>3197</v>
      </c>
      <c r="E854">
        <v>101</v>
      </c>
      <c r="F854" t="s">
        <v>3198</v>
      </c>
      <c r="G854" t="s">
        <v>219</v>
      </c>
      <c r="H854" t="s">
        <v>220</v>
      </c>
      <c r="I854" t="s">
        <v>3199</v>
      </c>
      <c r="J854">
        <v>7.9380000000000006E-2</v>
      </c>
      <c r="K854">
        <v>0</v>
      </c>
      <c r="L854">
        <v>0</v>
      </c>
      <c r="M854">
        <v>1</v>
      </c>
      <c r="N854">
        <v>1</v>
      </c>
      <c r="O854" t="s">
        <v>659</v>
      </c>
      <c r="P854">
        <v>1</v>
      </c>
      <c r="Q854">
        <v>1</v>
      </c>
      <c r="R854">
        <v>100</v>
      </c>
      <c r="S854" t="s">
        <v>223</v>
      </c>
      <c r="T854">
        <v>0</v>
      </c>
      <c r="U854" t="s">
        <v>3196</v>
      </c>
      <c r="V854" t="s">
        <v>933</v>
      </c>
      <c r="W854" t="s">
        <v>659</v>
      </c>
      <c r="X854" t="s">
        <v>659</v>
      </c>
      <c r="Y854">
        <v>100</v>
      </c>
      <c r="AB854">
        <v>0</v>
      </c>
      <c r="AC854">
        <v>0</v>
      </c>
      <c r="AD854">
        <v>3</v>
      </c>
      <c r="AE854">
        <v>814</v>
      </c>
      <c r="AF854">
        <v>1</v>
      </c>
      <c r="AQ854">
        <v>1</v>
      </c>
      <c r="AR854">
        <f t="shared" si="13"/>
        <v>0</v>
      </c>
      <c r="AS854">
        <v>1</v>
      </c>
      <c r="AT854" t="s">
        <v>135</v>
      </c>
      <c r="AU854">
        <v>44</v>
      </c>
    </row>
    <row r="855" spans="1:47">
      <c r="A855" t="s">
        <v>3200</v>
      </c>
      <c r="C855">
        <v>310</v>
      </c>
      <c r="D855" t="s">
        <v>3201</v>
      </c>
      <c r="E855">
        <v>101</v>
      </c>
      <c r="F855" t="s">
        <v>3202</v>
      </c>
      <c r="G855" t="s">
        <v>219</v>
      </c>
      <c r="H855" t="s">
        <v>220</v>
      </c>
      <c r="I855" t="s">
        <v>3203</v>
      </c>
      <c r="J855">
        <v>6.25E-2</v>
      </c>
      <c r="K855">
        <v>0</v>
      </c>
      <c r="L855">
        <v>0</v>
      </c>
      <c r="M855">
        <v>1</v>
      </c>
      <c r="N855">
        <v>1</v>
      </c>
      <c r="O855" t="s">
        <v>659</v>
      </c>
      <c r="P855">
        <v>1</v>
      </c>
      <c r="Q855">
        <v>1</v>
      </c>
      <c r="R855">
        <v>1600</v>
      </c>
      <c r="S855" t="s">
        <v>223</v>
      </c>
      <c r="T855">
        <v>0</v>
      </c>
      <c r="U855" t="s">
        <v>3200</v>
      </c>
      <c r="V855" t="s">
        <v>927</v>
      </c>
      <c r="W855" t="s">
        <v>659</v>
      </c>
      <c r="X855" t="s">
        <v>659</v>
      </c>
      <c r="Y855">
        <v>1600</v>
      </c>
      <c r="AB855">
        <v>0</v>
      </c>
      <c r="AC855">
        <v>0</v>
      </c>
      <c r="AD855">
        <v>2</v>
      </c>
      <c r="AE855">
        <v>675</v>
      </c>
      <c r="AF855">
        <v>1</v>
      </c>
      <c r="AQ855">
        <v>1</v>
      </c>
      <c r="AR855">
        <f t="shared" si="13"/>
        <v>0</v>
      </c>
      <c r="AS855">
        <v>1</v>
      </c>
      <c r="AT855" t="s">
        <v>135</v>
      </c>
      <c r="AU855">
        <v>44</v>
      </c>
    </row>
    <row r="856" spans="1:47">
      <c r="A856" t="s">
        <v>3204</v>
      </c>
      <c r="C856">
        <v>310</v>
      </c>
      <c r="D856" t="s">
        <v>3205</v>
      </c>
      <c r="E856">
        <v>101</v>
      </c>
      <c r="F856" t="s">
        <v>3206</v>
      </c>
      <c r="G856" t="s">
        <v>219</v>
      </c>
      <c r="H856" t="s">
        <v>220</v>
      </c>
      <c r="I856" t="s">
        <v>3207</v>
      </c>
      <c r="J856">
        <v>9.3439999999999995E-2</v>
      </c>
      <c r="K856">
        <v>0</v>
      </c>
      <c r="L856">
        <v>0</v>
      </c>
      <c r="M856">
        <v>1</v>
      </c>
      <c r="N856">
        <v>1</v>
      </c>
      <c r="O856" t="s">
        <v>659</v>
      </c>
      <c r="P856">
        <v>1</v>
      </c>
      <c r="Q856">
        <v>1</v>
      </c>
      <c r="R856">
        <v>3600</v>
      </c>
      <c r="S856" t="s">
        <v>223</v>
      </c>
      <c r="T856">
        <v>0</v>
      </c>
      <c r="U856" t="s">
        <v>3204</v>
      </c>
      <c r="V856" t="s">
        <v>893</v>
      </c>
      <c r="W856" t="s">
        <v>659</v>
      </c>
      <c r="X856" t="s">
        <v>659</v>
      </c>
      <c r="Y856">
        <v>3600</v>
      </c>
      <c r="AB856">
        <v>0</v>
      </c>
      <c r="AC856">
        <v>0</v>
      </c>
      <c r="AD856">
        <v>2</v>
      </c>
      <c r="AE856">
        <v>859</v>
      </c>
      <c r="AF856">
        <v>1</v>
      </c>
      <c r="AQ856">
        <v>1</v>
      </c>
      <c r="AR856">
        <f t="shared" si="13"/>
        <v>0</v>
      </c>
      <c r="AS856">
        <v>1</v>
      </c>
      <c r="AT856" t="s">
        <v>135</v>
      </c>
      <c r="AU856">
        <v>44</v>
      </c>
    </row>
    <row r="857" spans="1:47">
      <c r="A857" t="s">
        <v>3208</v>
      </c>
      <c r="C857">
        <v>310</v>
      </c>
      <c r="D857" t="s">
        <v>3209</v>
      </c>
      <c r="E857">
        <v>101</v>
      </c>
      <c r="F857" t="s">
        <v>3210</v>
      </c>
      <c r="G857" t="s">
        <v>219</v>
      </c>
      <c r="H857" t="s">
        <v>220</v>
      </c>
      <c r="I857" t="s">
        <v>3211</v>
      </c>
      <c r="J857">
        <v>4.4069999999999998E-2</v>
      </c>
      <c r="K857">
        <v>0</v>
      </c>
      <c r="L857">
        <v>0</v>
      </c>
      <c r="M857">
        <v>1</v>
      </c>
      <c r="N857">
        <v>1</v>
      </c>
      <c r="O857" t="s">
        <v>659</v>
      </c>
      <c r="P857">
        <v>1</v>
      </c>
      <c r="Q857">
        <v>1</v>
      </c>
      <c r="R857">
        <v>3200</v>
      </c>
      <c r="S857" t="s">
        <v>223</v>
      </c>
      <c r="T857">
        <v>0</v>
      </c>
      <c r="U857" t="s">
        <v>3208</v>
      </c>
      <c r="V857" t="s">
        <v>933</v>
      </c>
      <c r="W857" t="s">
        <v>659</v>
      </c>
      <c r="X857" t="s">
        <v>659</v>
      </c>
      <c r="Y857">
        <v>3200</v>
      </c>
      <c r="AB857">
        <v>0</v>
      </c>
      <c r="AC857">
        <v>0</v>
      </c>
      <c r="AD857">
        <v>4</v>
      </c>
      <c r="AE857">
        <v>1224</v>
      </c>
      <c r="AF857">
        <v>1.5</v>
      </c>
      <c r="AQ857">
        <v>1</v>
      </c>
      <c r="AR857">
        <f t="shared" si="13"/>
        <v>0</v>
      </c>
      <c r="AS857">
        <v>1</v>
      </c>
      <c r="AT857" t="s">
        <v>135</v>
      </c>
      <c r="AU857">
        <v>44</v>
      </c>
    </row>
    <row r="858" spans="1:47">
      <c r="A858" t="s">
        <v>3212</v>
      </c>
      <c r="C858">
        <v>310</v>
      </c>
      <c r="D858" t="s">
        <v>3213</v>
      </c>
      <c r="E858">
        <v>101</v>
      </c>
      <c r="F858" t="s">
        <v>3214</v>
      </c>
      <c r="G858" t="s">
        <v>219</v>
      </c>
      <c r="H858" t="s">
        <v>220</v>
      </c>
      <c r="I858" t="s">
        <v>3215</v>
      </c>
      <c r="J858">
        <v>9.1069999999999998E-2</v>
      </c>
      <c r="K858">
        <v>0</v>
      </c>
      <c r="L858">
        <v>0</v>
      </c>
      <c r="M858">
        <v>1</v>
      </c>
      <c r="N858">
        <v>1</v>
      </c>
      <c r="O858" t="s">
        <v>659</v>
      </c>
      <c r="P858">
        <v>1</v>
      </c>
      <c r="Q858">
        <v>1</v>
      </c>
      <c r="R858">
        <v>8600</v>
      </c>
      <c r="S858" t="s">
        <v>223</v>
      </c>
      <c r="T858">
        <v>0</v>
      </c>
      <c r="U858" t="s">
        <v>3212</v>
      </c>
      <c r="V858" t="s">
        <v>933</v>
      </c>
      <c r="W858" t="s">
        <v>659</v>
      </c>
      <c r="X858" t="s">
        <v>659</v>
      </c>
      <c r="Y858">
        <v>8600</v>
      </c>
      <c r="AB858">
        <v>0</v>
      </c>
      <c r="AC858">
        <v>0</v>
      </c>
      <c r="AD858">
        <v>2</v>
      </c>
      <c r="AE858">
        <v>1286</v>
      </c>
      <c r="AF858">
        <v>1.75</v>
      </c>
      <c r="AQ858">
        <v>1</v>
      </c>
      <c r="AR858">
        <f t="shared" si="13"/>
        <v>0</v>
      </c>
      <c r="AS858">
        <v>1</v>
      </c>
      <c r="AT858" t="s">
        <v>135</v>
      </c>
      <c r="AU858">
        <v>44</v>
      </c>
    </row>
    <row r="859" spans="1:47">
      <c r="A859" t="s">
        <v>3216</v>
      </c>
      <c r="C859">
        <v>310</v>
      </c>
      <c r="D859" t="s">
        <v>3217</v>
      </c>
      <c r="E859">
        <v>101</v>
      </c>
      <c r="F859" t="s">
        <v>3218</v>
      </c>
      <c r="G859" t="s">
        <v>219</v>
      </c>
      <c r="H859" t="s">
        <v>220</v>
      </c>
      <c r="I859" t="s">
        <v>3219</v>
      </c>
      <c r="J859">
        <v>5.6610000000000001E-2</v>
      </c>
      <c r="K859">
        <v>0</v>
      </c>
      <c r="L859">
        <v>0</v>
      </c>
      <c r="M859">
        <v>1</v>
      </c>
      <c r="N859">
        <v>1</v>
      </c>
      <c r="O859" t="s">
        <v>659</v>
      </c>
      <c r="P859">
        <v>1</v>
      </c>
      <c r="Q859">
        <v>1</v>
      </c>
      <c r="R859">
        <v>1900</v>
      </c>
      <c r="S859" t="s">
        <v>223</v>
      </c>
      <c r="T859">
        <v>0</v>
      </c>
      <c r="U859" t="s">
        <v>3216</v>
      </c>
      <c r="V859" t="s">
        <v>933</v>
      </c>
      <c r="W859" t="s">
        <v>659</v>
      </c>
      <c r="X859" t="s">
        <v>659</v>
      </c>
      <c r="Y859">
        <v>1900</v>
      </c>
      <c r="AB859">
        <v>0</v>
      </c>
      <c r="AC859">
        <v>0</v>
      </c>
      <c r="AD859">
        <v>2</v>
      </c>
      <c r="AE859">
        <v>616</v>
      </c>
      <c r="AF859">
        <v>1</v>
      </c>
      <c r="AQ859">
        <v>1</v>
      </c>
      <c r="AR859">
        <f t="shared" si="13"/>
        <v>0</v>
      </c>
      <c r="AS859">
        <v>1</v>
      </c>
      <c r="AT859" t="s">
        <v>135</v>
      </c>
      <c r="AU859">
        <v>44</v>
      </c>
    </row>
    <row r="860" spans="1:47">
      <c r="A860" t="s">
        <v>3220</v>
      </c>
      <c r="C860">
        <v>310</v>
      </c>
      <c r="D860" t="s">
        <v>3221</v>
      </c>
      <c r="E860">
        <v>101</v>
      </c>
      <c r="F860" t="s">
        <v>3222</v>
      </c>
      <c r="G860" t="s">
        <v>219</v>
      </c>
      <c r="H860" t="s">
        <v>220</v>
      </c>
      <c r="I860" t="s">
        <v>3223</v>
      </c>
      <c r="J860">
        <v>9.7989999999999994E-2</v>
      </c>
      <c r="K860">
        <v>0</v>
      </c>
      <c r="L860">
        <v>0</v>
      </c>
      <c r="M860">
        <v>1</v>
      </c>
      <c r="N860">
        <v>1</v>
      </c>
      <c r="O860" t="s">
        <v>659</v>
      </c>
      <c r="P860">
        <v>1</v>
      </c>
      <c r="Q860">
        <v>1</v>
      </c>
      <c r="R860">
        <v>14900</v>
      </c>
      <c r="S860" t="s">
        <v>223</v>
      </c>
      <c r="T860">
        <v>0</v>
      </c>
      <c r="U860" t="s">
        <v>3220</v>
      </c>
      <c r="V860" t="s">
        <v>927</v>
      </c>
      <c r="W860" t="s">
        <v>659</v>
      </c>
      <c r="X860" t="s">
        <v>659</v>
      </c>
      <c r="Y860">
        <v>14900</v>
      </c>
      <c r="AB860">
        <v>0</v>
      </c>
      <c r="AC860">
        <v>0</v>
      </c>
      <c r="AD860">
        <v>2</v>
      </c>
      <c r="AE860">
        <v>768</v>
      </c>
      <c r="AF860">
        <v>1</v>
      </c>
      <c r="AQ860">
        <v>1</v>
      </c>
      <c r="AR860">
        <f t="shared" si="13"/>
        <v>0</v>
      </c>
      <c r="AS860">
        <v>1</v>
      </c>
      <c r="AT860" t="s">
        <v>135</v>
      </c>
      <c r="AU860">
        <v>44</v>
      </c>
    </row>
    <row r="861" spans="1:47">
      <c r="A861" t="s">
        <v>3224</v>
      </c>
      <c r="C861">
        <v>310</v>
      </c>
      <c r="D861" t="s">
        <v>3225</v>
      </c>
      <c r="E861">
        <v>101</v>
      </c>
      <c r="F861" t="s">
        <v>3226</v>
      </c>
      <c r="G861" t="s">
        <v>219</v>
      </c>
      <c r="H861" t="s">
        <v>220</v>
      </c>
      <c r="I861" t="s">
        <v>3227</v>
      </c>
      <c r="J861">
        <v>0.10538</v>
      </c>
      <c r="K861">
        <v>0</v>
      </c>
      <c r="L861">
        <v>0</v>
      </c>
      <c r="M861">
        <v>1</v>
      </c>
      <c r="N861">
        <v>1</v>
      </c>
      <c r="O861" t="s">
        <v>659</v>
      </c>
      <c r="P861">
        <v>1</v>
      </c>
      <c r="Q861">
        <v>1</v>
      </c>
      <c r="R861">
        <v>7400</v>
      </c>
      <c r="S861" t="s">
        <v>223</v>
      </c>
      <c r="T861">
        <v>0</v>
      </c>
      <c r="U861" t="s">
        <v>3224</v>
      </c>
      <c r="V861" t="s">
        <v>933</v>
      </c>
      <c r="W861" t="s">
        <v>659</v>
      </c>
      <c r="X861" t="s">
        <v>659</v>
      </c>
      <c r="Y861">
        <v>7400</v>
      </c>
      <c r="AB861">
        <v>0</v>
      </c>
      <c r="AC861">
        <v>0</v>
      </c>
      <c r="AD861">
        <v>2</v>
      </c>
      <c r="AE861">
        <v>672</v>
      </c>
      <c r="AF861">
        <v>1</v>
      </c>
      <c r="AQ861">
        <v>1</v>
      </c>
      <c r="AR861">
        <f t="shared" si="13"/>
        <v>0</v>
      </c>
      <c r="AS861">
        <v>1</v>
      </c>
      <c r="AT861" t="s">
        <v>135</v>
      </c>
      <c r="AU861">
        <v>44</v>
      </c>
    </row>
    <row r="862" spans="1:47">
      <c r="A862" t="s">
        <v>3228</v>
      </c>
      <c r="C862">
        <v>310</v>
      </c>
      <c r="D862" t="s">
        <v>3229</v>
      </c>
      <c r="E862">
        <v>101</v>
      </c>
      <c r="F862" t="s">
        <v>3230</v>
      </c>
      <c r="G862" t="s">
        <v>219</v>
      </c>
      <c r="H862" t="s">
        <v>220</v>
      </c>
      <c r="I862" t="s">
        <v>3231</v>
      </c>
      <c r="J862">
        <v>0.21395</v>
      </c>
      <c r="K862">
        <v>1</v>
      </c>
      <c r="L862">
        <v>1</v>
      </c>
      <c r="M862">
        <v>1</v>
      </c>
      <c r="N862">
        <v>1</v>
      </c>
      <c r="O862" t="s">
        <v>225</v>
      </c>
      <c r="P862">
        <v>0</v>
      </c>
      <c r="Q862">
        <v>1</v>
      </c>
      <c r="R862">
        <v>4100</v>
      </c>
      <c r="S862" t="s">
        <v>223</v>
      </c>
      <c r="T862">
        <v>4100</v>
      </c>
      <c r="U862" t="s">
        <v>3228</v>
      </c>
      <c r="V862" t="s">
        <v>455</v>
      </c>
      <c r="W862" t="s">
        <v>225</v>
      </c>
      <c r="X862" t="s">
        <v>225</v>
      </c>
      <c r="Y862">
        <v>4100</v>
      </c>
      <c r="AB862">
        <v>1</v>
      </c>
      <c r="AC862">
        <v>1</v>
      </c>
      <c r="AD862">
        <v>2</v>
      </c>
      <c r="AE862">
        <v>1452</v>
      </c>
      <c r="AF862">
        <v>1</v>
      </c>
      <c r="AQ862">
        <v>1</v>
      </c>
      <c r="AR862">
        <f t="shared" si="13"/>
        <v>9.68</v>
      </c>
      <c r="AS862">
        <v>1</v>
      </c>
      <c r="AT862" t="s">
        <v>137</v>
      </c>
      <c r="AU862">
        <v>46</v>
      </c>
    </row>
    <row r="863" spans="1:47">
      <c r="A863" t="s">
        <v>3232</v>
      </c>
      <c r="C863">
        <v>310</v>
      </c>
      <c r="D863" t="s">
        <v>3233</v>
      </c>
      <c r="E863">
        <v>101</v>
      </c>
      <c r="F863" t="s">
        <v>3234</v>
      </c>
      <c r="G863" t="s">
        <v>219</v>
      </c>
      <c r="H863" t="s">
        <v>220</v>
      </c>
      <c r="I863" t="s">
        <v>3235</v>
      </c>
      <c r="J863">
        <v>7.2569999999999996E-2</v>
      </c>
      <c r="K863">
        <v>0</v>
      </c>
      <c r="L863">
        <v>0</v>
      </c>
      <c r="M863">
        <v>1</v>
      </c>
      <c r="N863">
        <v>1</v>
      </c>
      <c r="O863" t="s">
        <v>659</v>
      </c>
      <c r="P863">
        <v>1</v>
      </c>
      <c r="Q863">
        <v>1</v>
      </c>
      <c r="R863">
        <v>4500</v>
      </c>
      <c r="S863" t="s">
        <v>243</v>
      </c>
      <c r="T863">
        <v>0</v>
      </c>
      <c r="U863" t="s">
        <v>3232</v>
      </c>
      <c r="V863" t="s">
        <v>927</v>
      </c>
      <c r="W863" t="s">
        <v>659</v>
      </c>
      <c r="X863" t="s">
        <v>659</v>
      </c>
      <c r="Y863">
        <v>4500</v>
      </c>
      <c r="AB863">
        <v>0</v>
      </c>
      <c r="AC863">
        <v>0</v>
      </c>
      <c r="AD863">
        <v>2</v>
      </c>
      <c r="AE863">
        <v>608</v>
      </c>
      <c r="AF863">
        <v>1</v>
      </c>
      <c r="AQ863">
        <v>2</v>
      </c>
      <c r="AR863">
        <f t="shared" si="13"/>
        <v>0</v>
      </c>
      <c r="AS863">
        <v>1</v>
      </c>
      <c r="AT863" t="s">
        <v>135</v>
      </c>
      <c r="AU863">
        <v>44</v>
      </c>
    </row>
    <row r="864" spans="1:47">
      <c r="A864" t="s">
        <v>3236</v>
      </c>
      <c r="C864">
        <v>310</v>
      </c>
      <c r="D864" t="s">
        <v>3237</v>
      </c>
      <c r="E864">
        <v>101</v>
      </c>
      <c r="F864" t="s">
        <v>3238</v>
      </c>
      <c r="G864" t="s">
        <v>219</v>
      </c>
      <c r="H864" t="s">
        <v>220</v>
      </c>
      <c r="I864" t="s">
        <v>3239</v>
      </c>
      <c r="J864">
        <v>0.15049999999999999</v>
      </c>
      <c r="K864">
        <v>0</v>
      </c>
      <c r="L864">
        <v>0</v>
      </c>
      <c r="M864">
        <v>1</v>
      </c>
      <c r="N864">
        <v>1</v>
      </c>
      <c r="O864" t="s">
        <v>659</v>
      </c>
      <c r="P864">
        <v>1</v>
      </c>
      <c r="Q864">
        <v>1</v>
      </c>
      <c r="R864">
        <v>2300</v>
      </c>
      <c r="S864" t="s">
        <v>223</v>
      </c>
      <c r="T864">
        <v>0</v>
      </c>
      <c r="U864" t="s">
        <v>3236</v>
      </c>
      <c r="V864" t="s">
        <v>933</v>
      </c>
      <c r="W864" t="s">
        <v>659</v>
      </c>
      <c r="X864" t="s">
        <v>659</v>
      </c>
      <c r="Y864">
        <v>2300</v>
      </c>
      <c r="AB864">
        <v>0</v>
      </c>
      <c r="AC864">
        <v>0</v>
      </c>
      <c r="AD864">
        <v>2</v>
      </c>
      <c r="AE864">
        <v>864</v>
      </c>
      <c r="AF864">
        <v>1</v>
      </c>
      <c r="AQ864">
        <v>2</v>
      </c>
      <c r="AR864">
        <f t="shared" si="13"/>
        <v>0</v>
      </c>
      <c r="AS864">
        <v>1</v>
      </c>
      <c r="AT864" t="s">
        <v>135</v>
      </c>
      <c r="AU864">
        <v>44</v>
      </c>
    </row>
    <row r="865" spans="1:47">
      <c r="A865" t="s">
        <v>3240</v>
      </c>
      <c r="C865">
        <v>310</v>
      </c>
      <c r="D865" t="s">
        <v>3241</v>
      </c>
      <c r="E865">
        <v>101</v>
      </c>
      <c r="F865" t="s">
        <v>3242</v>
      </c>
      <c r="G865" t="s">
        <v>422</v>
      </c>
      <c r="H865" t="s">
        <v>220</v>
      </c>
      <c r="I865" t="s">
        <v>3243</v>
      </c>
      <c r="J865">
        <v>0.23882</v>
      </c>
      <c r="K865">
        <v>1</v>
      </c>
      <c r="L865">
        <v>1</v>
      </c>
      <c r="M865">
        <v>1</v>
      </c>
      <c r="N865">
        <v>1</v>
      </c>
      <c r="O865" t="s">
        <v>225</v>
      </c>
      <c r="P865">
        <v>0</v>
      </c>
      <c r="Q865">
        <v>1</v>
      </c>
      <c r="R865">
        <v>9800</v>
      </c>
      <c r="S865" t="s">
        <v>223</v>
      </c>
      <c r="T865">
        <v>9800</v>
      </c>
      <c r="U865" t="s">
        <v>3240</v>
      </c>
      <c r="V865" t="s">
        <v>455</v>
      </c>
      <c r="W865" t="s">
        <v>225</v>
      </c>
      <c r="X865" t="s">
        <v>225</v>
      </c>
      <c r="Y865">
        <v>9800</v>
      </c>
      <c r="AB865">
        <v>1</v>
      </c>
      <c r="AC865">
        <v>1</v>
      </c>
      <c r="AD865">
        <v>3</v>
      </c>
      <c r="AE865">
        <v>1132</v>
      </c>
      <c r="AF865">
        <v>1</v>
      </c>
      <c r="AQ865">
        <v>0</v>
      </c>
      <c r="AR865">
        <f t="shared" si="13"/>
        <v>9.68</v>
      </c>
      <c r="AS865">
        <v>1</v>
      </c>
      <c r="AT865" t="s">
        <v>135</v>
      </c>
      <c r="AU865">
        <v>44</v>
      </c>
    </row>
    <row r="866" spans="1:47">
      <c r="A866" t="s">
        <v>3244</v>
      </c>
      <c r="C866">
        <v>310</v>
      </c>
      <c r="D866" t="s">
        <v>3245</v>
      </c>
      <c r="E866">
        <v>101</v>
      </c>
      <c r="F866" t="s">
        <v>3246</v>
      </c>
      <c r="G866" t="s">
        <v>219</v>
      </c>
      <c r="H866" t="s">
        <v>220</v>
      </c>
      <c r="I866" t="s">
        <v>3247</v>
      </c>
      <c r="J866">
        <v>0.2198</v>
      </c>
      <c r="K866">
        <v>1</v>
      </c>
      <c r="L866">
        <v>1</v>
      </c>
      <c r="M866">
        <v>1</v>
      </c>
      <c r="N866">
        <v>1</v>
      </c>
      <c r="O866" t="s">
        <v>225</v>
      </c>
      <c r="P866">
        <v>0</v>
      </c>
      <c r="Q866">
        <v>1</v>
      </c>
      <c r="R866">
        <v>8200</v>
      </c>
      <c r="S866" t="s">
        <v>223</v>
      </c>
      <c r="T866">
        <v>8200</v>
      </c>
      <c r="U866" t="s">
        <v>3244</v>
      </c>
      <c r="V866" t="s">
        <v>413</v>
      </c>
      <c r="W866" t="s">
        <v>225</v>
      </c>
      <c r="X866" t="s">
        <v>225</v>
      </c>
      <c r="Y866">
        <v>8200</v>
      </c>
      <c r="AB866">
        <v>1</v>
      </c>
      <c r="AC866">
        <v>1</v>
      </c>
      <c r="AD866">
        <v>3</v>
      </c>
      <c r="AE866">
        <v>1128</v>
      </c>
      <c r="AF866">
        <v>1</v>
      </c>
      <c r="AQ866">
        <v>1</v>
      </c>
      <c r="AR866">
        <f t="shared" si="13"/>
        <v>9.68</v>
      </c>
      <c r="AS866">
        <v>1</v>
      </c>
      <c r="AT866" t="s">
        <v>137</v>
      </c>
      <c r="AU866">
        <v>46</v>
      </c>
    </row>
    <row r="867" spans="1:47">
      <c r="A867" t="s">
        <v>3248</v>
      </c>
      <c r="C867">
        <v>310</v>
      </c>
      <c r="D867" t="s">
        <v>3249</v>
      </c>
      <c r="E867">
        <v>101</v>
      </c>
      <c r="F867" t="s">
        <v>3250</v>
      </c>
      <c r="G867" t="s">
        <v>219</v>
      </c>
      <c r="H867" t="s">
        <v>220</v>
      </c>
      <c r="I867" t="s">
        <v>3251</v>
      </c>
      <c r="J867">
        <v>3.4320000000000003E-2</v>
      </c>
      <c r="K867">
        <v>0</v>
      </c>
      <c r="L867">
        <v>0</v>
      </c>
      <c r="M867">
        <v>1</v>
      </c>
      <c r="N867">
        <v>1</v>
      </c>
      <c r="O867" t="s">
        <v>659</v>
      </c>
      <c r="P867">
        <v>1</v>
      </c>
      <c r="Q867">
        <v>1</v>
      </c>
      <c r="R867">
        <v>2100</v>
      </c>
      <c r="S867" t="s">
        <v>223</v>
      </c>
      <c r="T867">
        <v>0</v>
      </c>
      <c r="U867" t="s">
        <v>3248</v>
      </c>
      <c r="V867" t="s">
        <v>927</v>
      </c>
      <c r="W867" t="s">
        <v>659</v>
      </c>
      <c r="X867" t="s">
        <v>659</v>
      </c>
      <c r="Y867">
        <v>2100</v>
      </c>
      <c r="AB867">
        <v>0</v>
      </c>
      <c r="AC867">
        <v>0</v>
      </c>
      <c r="AD867">
        <v>2</v>
      </c>
      <c r="AE867">
        <v>408</v>
      </c>
      <c r="AF867">
        <v>1</v>
      </c>
      <c r="AQ867">
        <v>1</v>
      </c>
      <c r="AR867">
        <f t="shared" si="13"/>
        <v>0</v>
      </c>
      <c r="AS867">
        <v>1</v>
      </c>
      <c r="AT867" t="s">
        <v>135</v>
      </c>
      <c r="AU867">
        <v>44</v>
      </c>
    </row>
    <row r="868" spans="1:47">
      <c r="A868" t="s">
        <v>3200</v>
      </c>
      <c r="C868">
        <v>310</v>
      </c>
      <c r="D868" t="s">
        <v>3201</v>
      </c>
      <c r="E868">
        <v>101</v>
      </c>
      <c r="F868" t="s">
        <v>3202</v>
      </c>
      <c r="G868" t="s">
        <v>219</v>
      </c>
      <c r="H868" t="s">
        <v>220</v>
      </c>
      <c r="I868" t="s">
        <v>3203</v>
      </c>
      <c r="J868">
        <v>3.4979999999999997E-2</v>
      </c>
      <c r="K868">
        <v>0</v>
      </c>
      <c r="L868">
        <v>0</v>
      </c>
      <c r="M868">
        <v>1</v>
      </c>
      <c r="N868">
        <v>1</v>
      </c>
      <c r="O868" t="s">
        <v>659</v>
      </c>
      <c r="P868">
        <v>1</v>
      </c>
      <c r="Q868">
        <v>1</v>
      </c>
      <c r="R868">
        <v>1600</v>
      </c>
      <c r="S868" t="s">
        <v>223</v>
      </c>
      <c r="T868">
        <v>0</v>
      </c>
      <c r="U868" t="s">
        <v>3200</v>
      </c>
      <c r="V868" t="s">
        <v>927</v>
      </c>
      <c r="W868" t="s">
        <v>659</v>
      </c>
      <c r="X868" t="s">
        <v>659</v>
      </c>
      <c r="Y868">
        <v>1600</v>
      </c>
      <c r="AB868">
        <v>0</v>
      </c>
      <c r="AC868">
        <v>0</v>
      </c>
      <c r="AD868">
        <v>2</v>
      </c>
      <c r="AE868">
        <v>675</v>
      </c>
      <c r="AF868">
        <v>1</v>
      </c>
      <c r="AQ868">
        <v>1</v>
      </c>
      <c r="AR868">
        <f t="shared" si="13"/>
        <v>0</v>
      </c>
      <c r="AS868">
        <v>1</v>
      </c>
      <c r="AT868" t="s">
        <v>135</v>
      </c>
      <c r="AU868">
        <v>44</v>
      </c>
    </row>
    <row r="869" spans="1:47">
      <c r="A869" t="s">
        <v>3252</v>
      </c>
      <c r="C869">
        <v>310</v>
      </c>
      <c r="D869" t="s">
        <v>3253</v>
      </c>
      <c r="E869">
        <v>101</v>
      </c>
      <c r="F869" t="s">
        <v>3254</v>
      </c>
      <c r="G869" t="s">
        <v>324</v>
      </c>
      <c r="H869" t="s">
        <v>220</v>
      </c>
      <c r="I869" t="s">
        <v>3255</v>
      </c>
      <c r="J869">
        <v>0.89370000000000005</v>
      </c>
      <c r="K869">
        <v>1</v>
      </c>
      <c r="L869">
        <v>1</v>
      </c>
      <c r="M869">
        <v>1</v>
      </c>
      <c r="N869">
        <v>1</v>
      </c>
      <c r="O869" t="s">
        <v>225</v>
      </c>
      <c r="P869">
        <v>0</v>
      </c>
      <c r="Q869">
        <v>2</v>
      </c>
      <c r="R869">
        <v>11100</v>
      </c>
      <c r="S869" t="s">
        <v>223</v>
      </c>
      <c r="T869">
        <v>11100</v>
      </c>
      <c r="U869" t="s">
        <v>3252</v>
      </c>
      <c r="V869" t="s">
        <v>455</v>
      </c>
      <c r="W869" t="s">
        <v>225</v>
      </c>
      <c r="X869" t="s">
        <v>225</v>
      </c>
      <c r="Y869">
        <v>5550</v>
      </c>
      <c r="AB869">
        <v>1</v>
      </c>
      <c r="AC869">
        <v>1</v>
      </c>
      <c r="AD869">
        <v>3</v>
      </c>
      <c r="AE869">
        <v>1377</v>
      </c>
      <c r="AF869">
        <v>1.9</v>
      </c>
      <c r="AQ869">
        <v>0</v>
      </c>
      <c r="AR869">
        <f t="shared" si="13"/>
        <v>9.68</v>
      </c>
      <c r="AS869">
        <v>1</v>
      </c>
      <c r="AT869" t="s">
        <v>137</v>
      </c>
      <c r="AU869">
        <v>46</v>
      </c>
    </row>
    <row r="870" spans="1:47">
      <c r="A870" t="s">
        <v>3256</v>
      </c>
      <c r="C870">
        <v>310</v>
      </c>
      <c r="D870" t="s">
        <v>3257</v>
      </c>
      <c r="E870">
        <v>101</v>
      </c>
      <c r="F870" t="s">
        <v>3258</v>
      </c>
      <c r="G870" t="s">
        <v>219</v>
      </c>
      <c r="H870" t="s">
        <v>220</v>
      </c>
      <c r="I870" t="s">
        <v>3259</v>
      </c>
      <c r="J870">
        <v>0.47965999999999998</v>
      </c>
      <c r="K870">
        <v>1</v>
      </c>
      <c r="L870">
        <v>1</v>
      </c>
      <c r="M870">
        <v>1</v>
      </c>
      <c r="N870">
        <v>1</v>
      </c>
      <c r="O870" t="s">
        <v>225</v>
      </c>
      <c r="P870">
        <v>0</v>
      </c>
      <c r="Q870">
        <v>1</v>
      </c>
      <c r="R870">
        <v>600</v>
      </c>
      <c r="S870" t="s">
        <v>223</v>
      </c>
      <c r="T870">
        <v>600</v>
      </c>
      <c r="U870" t="s">
        <v>3256</v>
      </c>
      <c r="V870" t="s">
        <v>3260</v>
      </c>
      <c r="W870" t="s">
        <v>225</v>
      </c>
      <c r="X870" t="s">
        <v>225</v>
      </c>
      <c r="Y870">
        <v>600</v>
      </c>
      <c r="AB870">
        <v>1</v>
      </c>
      <c r="AC870">
        <v>1</v>
      </c>
      <c r="AD870">
        <v>2</v>
      </c>
      <c r="AE870">
        <v>1824</v>
      </c>
      <c r="AF870">
        <v>1.9</v>
      </c>
      <c r="AQ870">
        <v>1</v>
      </c>
      <c r="AR870">
        <f t="shared" si="13"/>
        <v>9.68</v>
      </c>
      <c r="AS870">
        <v>1</v>
      </c>
      <c r="AT870" t="s">
        <v>137</v>
      </c>
      <c r="AU870">
        <v>46</v>
      </c>
    </row>
    <row r="871" spans="1:47">
      <c r="A871" t="s">
        <v>3208</v>
      </c>
      <c r="C871">
        <v>310</v>
      </c>
      <c r="D871" t="s">
        <v>3209</v>
      </c>
      <c r="E871">
        <v>101</v>
      </c>
      <c r="F871" t="s">
        <v>3210</v>
      </c>
      <c r="G871" t="s">
        <v>219</v>
      </c>
      <c r="H871" t="s">
        <v>220</v>
      </c>
      <c r="I871" t="s">
        <v>3211</v>
      </c>
      <c r="J871">
        <v>7.6090000000000005E-2</v>
      </c>
      <c r="K871">
        <v>0</v>
      </c>
      <c r="L871">
        <v>0</v>
      </c>
      <c r="M871">
        <v>1</v>
      </c>
      <c r="N871">
        <v>1</v>
      </c>
      <c r="O871" t="s">
        <v>659</v>
      </c>
      <c r="P871">
        <v>1</v>
      </c>
      <c r="Q871">
        <v>1</v>
      </c>
      <c r="R871">
        <v>3200</v>
      </c>
      <c r="S871" t="s">
        <v>223</v>
      </c>
      <c r="T871">
        <v>0</v>
      </c>
      <c r="U871" t="s">
        <v>3208</v>
      </c>
      <c r="V871" t="s">
        <v>933</v>
      </c>
      <c r="W871" t="s">
        <v>659</v>
      </c>
      <c r="X871" t="s">
        <v>659</v>
      </c>
      <c r="Y871">
        <v>3200</v>
      </c>
      <c r="AB871">
        <v>0</v>
      </c>
      <c r="AC871">
        <v>0</v>
      </c>
      <c r="AD871">
        <v>4</v>
      </c>
      <c r="AE871">
        <v>1224</v>
      </c>
      <c r="AF871">
        <v>1.5</v>
      </c>
      <c r="AQ871">
        <v>1</v>
      </c>
      <c r="AR871">
        <f t="shared" si="13"/>
        <v>0</v>
      </c>
      <c r="AS871">
        <v>1</v>
      </c>
      <c r="AT871" t="s">
        <v>135</v>
      </c>
      <c r="AU871">
        <v>44</v>
      </c>
    </row>
    <row r="872" spans="1:47">
      <c r="A872" t="s">
        <v>3261</v>
      </c>
      <c r="C872">
        <v>310</v>
      </c>
      <c r="D872" t="s">
        <v>3262</v>
      </c>
      <c r="E872">
        <v>101</v>
      </c>
      <c r="F872" t="s">
        <v>3263</v>
      </c>
      <c r="G872" t="s">
        <v>219</v>
      </c>
      <c r="H872" t="s">
        <v>220</v>
      </c>
      <c r="I872" t="s">
        <v>3264</v>
      </c>
      <c r="J872">
        <v>2.4930000000000001E-2</v>
      </c>
      <c r="K872">
        <v>0</v>
      </c>
      <c r="L872">
        <v>0</v>
      </c>
      <c r="M872">
        <v>1</v>
      </c>
      <c r="N872">
        <v>1</v>
      </c>
      <c r="O872" t="s">
        <v>659</v>
      </c>
      <c r="P872">
        <v>1</v>
      </c>
      <c r="Q872">
        <v>1</v>
      </c>
      <c r="R872">
        <v>3700</v>
      </c>
      <c r="S872" t="s">
        <v>223</v>
      </c>
      <c r="T872">
        <v>0</v>
      </c>
      <c r="U872" t="s">
        <v>3261</v>
      </c>
      <c r="V872" t="s">
        <v>933</v>
      </c>
      <c r="W872" t="s">
        <v>659</v>
      </c>
      <c r="X872" t="s">
        <v>659</v>
      </c>
      <c r="Y872">
        <v>3700</v>
      </c>
      <c r="AB872">
        <v>0</v>
      </c>
      <c r="AC872">
        <v>0</v>
      </c>
      <c r="AD872">
        <v>2</v>
      </c>
      <c r="AE872">
        <v>418</v>
      </c>
      <c r="AF872">
        <v>1</v>
      </c>
      <c r="AQ872">
        <v>1</v>
      </c>
      <c r="AR872">
        <f t="shared" si="13"/>
        <v>0</v>
      </c>
      <c r="AS872">
        <v>1</v>
      </c>
      <c r="AT872" t="s">
        <v>135</v>
      </c>
      <c r="AU872">
        <v>44</v>
      </c>
    </row>
    <row r="873" spans="1:47">
      <c r="A873" t="s">
        <v>3265</v>
      </c>
      <c r="C873">
        <v>310</v>
      </c>
      <c r="D873" t="s">
        <v>3266</v>
      </c>
      <c r="E873">
        <v>101</v>
      </c>
      <c r="F873" t="s">
        <v>3267</v>
      </c>
      <c r="G873" t="s">
        <v>219</v>
      </c>
      <c r="H873" t="s">
        <v>220</v>
      </c>
      <c r="I873" t="s">
        <v>3268</v>
      </c>
      <c r="J873">
        <v>0.21410000000000001</v>
      </c>
      <c r="K873">
        <v>0</v>
      </c>
      <c r="L873">
        <v>0</v>
      </c>
      <c r="M873">
        <v>1</v>
      </c>
      <c r="N873">
        <v>1</v>
      </c>
      <c r="O873" t="s">
        <v>659</v>
      </c>
      <c r="P873">
        <v>1</v>
      </c>
      <c r="Q873">
        <v>3</v>
      </c>
      <c r="R873">
        <v>6500</v>
      </c>
      <c r="S873" t="s">
        <v>223</v>
      </c>
      <c r="T873">
        <v>0</v>
      </c>
      <c r="U873" t="s">
        <v>3265</v>
      </c>
      <c r="V873" t="s">
        <v>933</v>
      </c>
      <c r="W873" t="s">
        <v>659</v>
      </c>
      <c r="X873" t="s">
        <v>659</v>
      </c>
      <c r="Y873">
        <v>2166.67</v>
      </c>
      <c r="AB873">
        <v>0</v>
      </c>
      <c r="AC873">
        <v>0</v>
      </c>
      <c r="AD873">
        <v>2</v>
      </c>
      <c r="AE873">
        <v>697</v>
      </c>
      <c r="AF873">
        <v>1</v>
      </c>
      <c r="AQ873">
        <v>1</v>
      </c>
      <c r="AR873">
        <f t="shared" si="13"/>
        <v>0</v>
      </c>
      <c r="AS873">
        <v>1</v>
      </c>
      <c r="AT873" t="s">
        <v>135</v>
      </c>
      <c r="AU873">
        <v>44</v>
      </c>
    </row>
    <row r="874" spans="1:47">
      <c r="A874" t="s">
        <v>3269</v>
      </c>
      <c r="C874">
        <v>310</v>
      </c>
      <c r="D874" t="s">
        <v>3270</v>
      </c>
      <c r="E874">
        <v>101</v>
      </c>
      <c r="F874" t="s">
        <v>3271</v>
      </c>
      <c r="G874" t="s">
        <v>219</v>
      </c>
      <c r="H874" t="s">
        <v>220</v>
      </c>
      <c r="I874" t="s">
        <v>3272</v>
      </c>
      <c r="J874">
        <v>0.10775999999999999</v>
      </c>
      <c r="K874">
        <v>0</v>
      </c>
      <c r="L874">
        <v>0</v>
      </c>
      <c r="M874">
        <v>1</v>
      </c>
      <c r="N874">
        <v>1</v>
      </c>
      <c r="O874" t="s">
        <v>659</v>
      </c>
      <c r="P874">
        <v>1</v>
      </c>
      <c r="Q874">
        <v>1</v>
      </c>
      <c r="R874">
        <v>5400</v>
      </c>
      <c r="S874" t="s">
        <v>223</v>
      </c>
      <c r="T874">
        <v>0</v>
      </c>
      <c r="U874" t="s">
        <v>3269</v>
      </c>
      <c r="V874" t="s">
        <v>927</v>
      </c>
      <c r="W874" t="s">
        <v>659</v>
      </c>
      <c r="X874" t="s">
        <v>659</v>
      </c>
      <c r="Y874">
        <v>5400</v>
      </c>
      <c r="AB874">
        <v>0</v>
      </c>
      <c r="AC874">
        <v>0</v>
      </c>
      <c r="AD874">
        <v>1</v>
      </c>
      <c r="AE874">
        <v>604</v>
      </c>
      <c r="AF874">
        <v>1</v>
      </c>
      <c r="AQ874">
        <v>1</v>
      </c>
      <c r="AR874">
        <f t="shared" si="13"/>
        <v>0</v>
      </c>
      <c r="AS874">
        <v>1</v>
      </c>
      <c r="AT874" t="s">
        <v>135</v>
      </c>
      <c r="AU874">
        <v>44</v>
      </c>
    </row>
    <row r="875" spans="1:47">
      <c r="A875" t="s">
        <v>3273</v>
      </c>
      <c r="C875">
        <v>310</v>
      </c>
      <c r="D875" t="s">
        <v>3274</v>
      </c>
      <c r="E875">
        <v>101</v>
      </c>
      <c r="F875" t="s">
        <v>3275</v>
      </c>
      <c r="G875" t="s">
        <v>1095</v>
      </c>
      <c r="H875" t="s">
        <v>220</v>
      </c>
      <c r="I875" t="s">
        <v>3276</v>
      </c>
      <c r="J875">
        <v>7.6160000000000005E-2</v>
      </c>
      <c r="K875">
        <v>0</v>
      </c>
      <c r="L875">
        <v>0</v>
      </c>
      <c r="M875">
        <v>1</v>
      </c>
      <c r="N875">
        <v>1</v>
      </c>
      <c r="O875" t="s">
        <v>659</v>
      </c>
      <c r="P875">
        <v>1</v>
      </c>
      <c r="Q875">
        <v>1</v>
      </c>
      <c r="R875">
        <v>4700</v>
      </c>
      <c r="S875" t="s">
        <v>223</v>
      </c>
      <c r="T875">
        <v>0</v>
      </c>
      <c r="U875" t="s">
        <v>3273</v>
      </c>
      <c r="V875" t="s">
        <v>933</v>
      </c>
      <c r="W875" t="s">
        <v>659</v>
      </c>
      <c r="X875" t="s">
        <v>659</v>
      </c>
      <c r="Y875">
        <v>4700</v>
      </c>
      <c r="AB875">
        <v>0</v>
      </c>
      <c r="AC875">
        <v>0</v>
      </c>
      <c r="AD875">
        <v>3</v>
      </c>
      <c r="AE875">
        <v>1082</v>
      </c>
      <c r="AF875">
        <v>1</v>
      </c>
      <c r="AQ875">
        <v>1</v>
      </c>
      <c r="AR875">
        <f t="shared" si="13"/>
        <v>0</v>
      </c>
      <c r="AS875">
        <v>1</v>
      </c>
      <c r="AT875" t="s">
        <v>135</v>
      </c>
      <c r="AU875">
        <v>44</v>
      </c>
    </row>
    <row r="876" spans="1:47">
      <c r="A876" t="s">
        <v>3277</v>
      </c>
      <c r="C876">
        <v>310</v>
      </c>
      <c r="D876" t="s">
        <v>3278</v>
      </c>
      <c r="E876">
        <v>101</v>
      </c>
      <c r="F876" t="s">
        <v>1372</v>
      </c>
      <c r="G876" t="s">
        <v>219</v>
      </c>
      <c r="H876" t="s">
        <v>220</v>
      </c>
      <c r="I876" t="s">
        <v>3279</v>
      </c>
      <c r="J876">
        <v>7.2580000000000006E-2</v>
      </c>
      <c r="K876">
        <v>0</v>
      </c>
      <c r="L876">
        <v>0</v>
      </c>
      <c r="M876">
        <v>1</v>
      </c>
      <c r="N876">
        <v>1</v>
      </c>
      <c r="O876" t="s">
        <v>659</v>
      </c>
      <c r="P876">
        <v>1</v>
      </c>
      <c r="Q876">
        <v>1</v>
      </c>
      <c r="R876">
        <v>11900</v>
      </c>
      <c r="S876" t="s">
        <v>223</v>
      </c>
      <c r="T876">
        <v>0</v>
      </c>
      <c r="U876" t="s">
        <v>3277</v>
      </c>
      <c r="V876" t="s">
        <v>893</v>
      </c>
      <c r="W876" t="s">
        <v>659</v>
      </c>
      <c r="X876" t="s">
        <v>659</v>
      </c>
      <c r="Y876">
        <v>11900</v>
      </c>
      <c r="AB876">
        <v>0</v>
      </c>
      <c r="AC876">
        <v>0</v>
      </c>
      <c r="AD876">
        <v>2</v>
      </c>
      <c r="AE876">
        <v>720</v>
      </c>
      <c r="AF876">
        <v>1</v>
      </c>
      <c r="AQ876">
        <v>1</v>
      </c>
      <c r="AR876">
        <f t="shared" si="13"/>
        <v>0</v>
      </c>
      <c r="AS876">
        <v>1</v>
      </c>
      <c r="AT876" t="s">
        <v>135</v>
      </c>
      <c r="AU876">
        <v>44</v>
      </c>
    </row>
    <row r="877" spans="1:47">
      <c r="A877" t="s">
        <v>3280</v>
      </c>
      <c r="C877">
        <v>310</v>
      </c>
      <c r="D877" t="s">
        <v>3281</v>
      </c>
      <c r="E877">
        <v>101</v>
      </c>
      <c r="F877" t="s">
        <v>3282</v>
      </c>
      <c r="G877" t="s">
        <v>219</v>
      </c>
      <c r="H877" t="s">
        <v>220</v>
      </c>
      <c r="I877" t="s">
        <v>3283</v>
      </c>
      <c r="J877">
        <v>0.20014000000000001</v>
      </c>
      <c r="K877">
        <v>1</v>
      </c>
      <c r="L877">
        <v>1</v>
      </c>
      <c r="M877">
        <v>1</v>
      </c>
      <c r="N877">
        <v>1</v>
      </c>
      <c r="O877" t="s">
        <v>225</v>
      </c>
      <c r="P877">
        <v>0</v>
      </c>
      <c r="Q877">
        <v>1</v>
      </c>
      <c r="R877">
        <v>8200</v>
      </c>
      <c r="S877" t="s">
        <v>223</v>
      </c>
      <c r="T877">
        <v>8200</v>
      </c>
      <c r="U877" t="s">
        <v>3280</v>
      </c>
      <c r="V877" t="s">
        <v>413</v>
      </c>
      <c r="W877" t="s">
        <v>225</v>
      </c>
      <c r="X877" t="s">
        <v>225</v>
      </c>
      <c r="Y877">
        <v>8200</v>
      </c>
      <c r="AB877">
        <v>1</v>
      </c>
      <c r="AC877">
        <v>1</v>
      </c>
      <c r="AD877">
        <v>3</v>
      </c>
      <c r="AE877">
        <v>1144</v>
      </c>
      <c r="AF877">
        <v>1</v>
      </c>
      <c r="AQ877">
        <v>1</v>
      </c>
      <c r="AR877">
        <f t="shared" si="13"/>
        <v>9.68</v>
      </c>
      <c r="AS877">
        <v>1</v>
      </c>
      <c r="AT877" t="s">
        <v>137</v>
      </c>
      <c r="AU877">
        <v>46</v>
      </c>
    </row>
    <row r="878" spans="1:47">
      <c r="A878" t="s">
        <v>248</v>
      </c>
      <c r="C878">
        <v>310</v>
      </c>
      <c r="E878">
        <v>0</v>
      </c>
      <c r="J878">
        <v>0.25675999999999999</v>
      </c>
      <c r="K878">
        <v>0</v>
      </c>
      <c r="L878">
        <v>0</v>
      </c>
      <c r="M878">
        <v>0</v>
      </c>
      <c r="N878">
        <v>0</v>
      </c>
      <c r="P878">
        <v>0</v>
      </c>
      <c r="Q878">
        <v>0</v>
      </c>
      <c r="R878">
        <v>0</v>
      </c>
      <c r="S878" t="s">
        <v>249</v>
      </c>
      <c r="T878">
        <v>0</v>
      </c>
      <c r="Y878">
        <v>0</v>
      </c>
      <c r="AB878">
        <v>0</v>
      </c>
      <c r="AC878">
        <v>0</v>
      </c>
      <c r="AD878">
        <v>0</v>
      </c>
      <c r="AE878">
        <v>0</v>
      </c>
      <c r="AF878">
        <v>0</v>
      </c>
      <c r="AQ878">
        <v>0</v>
      </c>
      <c r="AR878">
        <f t="shared" si="13"/>
        <v>0</v>
      </c>
      <c r="AS878">
        <v>1</v>
      </c>
      <c r="AT878" t="s">
        <v>135</v>
      </c>
      <c r="AU878">
        <v>44</v>
      </c>
    </row>
    <row r="879" spans="1:47">
      <c r="A879" t="s">
        <v>3284</v>
      </c>
      <c r="C879">
        <v>310</v>
      </c>
      <c r="D879" t="s">
        <v>3285</v>
      </c>
      <c r="E879">
        <v>101</v>
      </c>
      <c r="F879" t="s">
        <v>3286</v>
      </c>
      <c r="G879" t="s">
        <v>219</v>
      </c>
      <c r="H879" t="s">
        <v>220</v>
      </c>
      <c r="I879" t="s">
        <v>3287</v>
      </c>
      <c r="J879">
        <v>9.0859999999999996E-2</v>
      </c>
      <c r="K879">
        <v>0</v>
      </c>
      <c r="L879">
        <v>0</v>
      </c>
      <c r="M879">
        <v>1</v>
      </c>
      <c r="N879">
        <v>1</v>
      </c>
      <c r="O879" t="s">
        <v>659</v>
      </c>
      <c r="P879">
        <v>1</v>
      </c>
      <c r="Q879">
        <v>1</v>
      </c>
      <c r="R879">
        <v>3600</v>
      </c>
      <c r="S879" t="s">
        <v>223</v>
      </c>
      <c r="T879">
        <v>0</v>
      </c>
      <c r="U879" t="s">
        <v>3284</v>
      </c>
      <c r="V879" t="s">
        <v>927</v>
      </c>
      <c r="W879" t="s">
        <v>659</v>
      </c>
      <c r="X879" t="s">
        <v>659</v>
      </c>
      <c r="Y879">
        <v>3600</v>
      </c>
      <c r="AB879">
        <v>0</v>
      </c>
      <c r="AC879">
        <v>0</v>
      </c>
      <c r="AD879">
        <v>2</v>
      </c>
      <c r="AE879">
        <v>698</v>
      </c>
      <c r="AF879">
        <v>1</v>
      </c>
      <c r="AQ879">
        <v>1</v>
      </c>
      <c r="AR879">
        <f t="shared" si="13"/>
        <v>0</v>
      </c>
      <c r="AS879">
        <v>1</v>
      </c>
      <c r="AT879" t="s">
        <v>135</v>
      </c>
      <c r="AU879">
        <v>44</v>
      </c>
    </row>
    <row r="880" spans="1:47">
      <c r="A880" t="s">
        <v>3288</v>
      </c>
      <c r="C880">
        <v>310</v>
      </c>
      <c r="D880" t="s">
        <v>3289</v>
      </c>
      <c r="E880">
        <v>101</v>
      </c>
      <c r="F880" t="s">
        <v>3290</v>
      </c>
      <c r="G880" t="s">
        <v>219</v>
      </c>
      <c r="H880" t="s">
        <v>220</v>
      </c>
      <c r="I880" t="s">
        <v>3291</v>
      </c>
      <c r="J880">
        <v>0.18889</v>
      </c>
      <c r="K880">
        <v>0</v>
      </c>
      <c r="L880">
        <v>0</v>
      </c>
      <c r="M880">
        <v>1</v>
      </c>
      <c r="N880">
        <v>1</v>
      </c>
      <c r="O880" t="s">
        <v>659</v>
      </c>
      <c r="P880">
        <v>1</v>
      </c>
      <c r="Q880">
        <v>1</v>
      </c>
      <c r="R880">
        <v>2300</v>
      </c>
      <c r="S880" t="s">
        <v>243</v>
      </c>
      <c r="T880">
        <v>0</v>
      </c>
      <c r="U880" t="s">
        <v>3288</v>
      </c>
      <c r="V880" t="s">
        <v>933</v>
      </c>
      <c r="W880" t="s">
        <v>659</v>
      </c>
      <c r="X880" t="s">
        <v>659</v>
      </c>
      <c r="Y880">
        <v>2300</v>
      </c>
      <c r="AB880">
        <v>0</v>
      </c>
      <c r="AC880">
        <v>0</v>
      </c>
      <c r="AD880">
        <v>3</v>
      </c>
      <c r="AE880">
        <v>1092</v>
      </c>
      <c r="AF880">
        <v>1</v>
      </c>
      <c r="AQ880">
        <v>4</v>
      </c>
      <c r="AR880">
        <f t="shared" si="13"/>
        <v>0</v>
      </c>
      <c r="AS880">
        <v>1</v>
      </c>
      <c r="AT880" t="s">
        <v>135</v>
      </c>
      <c r="AU880">
        <v>44</v>
      </c>
    </row>
    <row r="881" spans="1:47">
      <c r="A881" t="s">
        <v>3292</v>
      </c>
      <c r="C881">
        <v>310</v>
      </c>
      <c r="D881" t="s">
        <v>3293</v>
      </c>
      <c r="E881">
        <v>101</v>
      </c>
      <c r="F881" t="s">
        <v>3294</v>
      </c>
      <c r="G881" t="s">
        <v>219</v>
      </c>
      <c r="H881" t="s">
        <v>220</v>
      </c>
      <c r="I881" t="s">
        <v>3295</v>
      </c>
      <c r="J881">
        <v>0.21226</v>
      </c>
      <c r="K881">
        <v>0</v>
      </c>
      <c r="L881">
        <v>0</v>
      </c>
      <c r="M881">
        <v>3</v>
      </c>
      <c r="N881">
        <v>3</v>
      </c>
      <c r="O881" t="s">
        <v>659</v>
      </c>
      <c r="P881">
        <v>1</v>
      </c>
      <c r="Q881">
        <v>1</v>
      </c>
      <c r="R881">
        <v>1300</v>
      </c>
      <c r="S881" t="s">
        <v>243</v>
      </c>
      <c r="T881">
        <v>0</v>
      </c>
      <c r="U881" t="s">
        <v>3292</v>
      </c>
      <c r="V881" t="s">
        <v>933</v>
      </c>
      <c r="W881" t="s">
        <v>659</v>
      </c>
      <c r="X881" t="s">
        <v>659</v>
      </c>
      <c r="Y881">
        <v>1300</v>
      </c>
      <c r="AB881">
        <v>0</v>
      </c>
      <c r="AC881">
        <v>0</v>
      </c>
      <c r="AD881">
        <v>2</v>
      </c>
      <c r="AE881">
        <v>408</v>
      </c>
      <c r="AF881">
        <v>1</v>
      </c>
      <c r="AQ881">
        <v>4</v>
      </c>
      <c r="AR881">
        <f t="shared" si="13"/>
        <v>0</v>
      </c>
      <c r="AS881">
        <v>1</v>
      </c>
      <c r="AT881" t="s">
        <v>135</v>
      </c>
      <c r="AU881">
        <v>44</v>
      </c>
    </row>
    <row r="882" spans="1:47">
      <c r="A882" t="s">
        <v>3296</v>
      </c>
      <c r="C882">
        <v>310</v>
      </c>
      <c r="D882" t="s">
        <v>3297</v>
      </c>
      <c r="E882">
        <v>132</v>
      </c>
      <c r="F882" t="s">
        <v>3298</v>
      </c>
      <c r="G882" t="s">
        <v>219</v>
      </c>
      <c r="H882" t="s">
        <v>260</v>
      </c>
      <c r="I882" t="s">
        <v>3299</v>
      </c>
      <c r="J882">
        <v>0.1095</v>
      </c>
      <c r="K882">
        <v>0</v>
      </c>
      <c r="L882">
        <v>0</v>
      </c>
      <c r="M882">
        <v>0</v>
      </c>
      <c r="N882">
        <v>0</v>
      </c>
      <c r="P882">
        <v>0</v>
      </c>
      <c r="Q882">
        <v>0</v>
      </c>
      <c r="R882">
        <v>0</v>
      </c>
      <c r="S882" t="s">
        <v>223</v>
      </c>
      <c r="T882">
        <v>0</v>
      </c>
      <c r="U882" t="s">
        <v>3296</v>
      </c>
      <c r="Y882">
        <v>0</v>
      </c>
      <c r="AB882">
        <v>0</v>
      </c>
      <c r="AC882">
        <v>0</v>
      </c>
      <c r="AD882">
        <v>0</v>
      </c>
      <c r="AE882">
        <v>0</v>
      </c>
      <c r="AF882">
        <v>0</v>
      </c>
      <c r="AQ882">
        <v>1</v>
      </c>
      <c r="AR882">
        <f t="shared" si="13"/>
        <v>0</v>
      </c>
      <c r="AS882">
        <v>1</v>
      </c>
      <c r="AT882" t="s">
        <v>135</v>
      </c>
      <c r="AU882">
        <v>44</v>
      </c>
    </row>
    <row r="883" spans="1:47">
      <c r="A883" t="s">
        <v>3300</v>
      </c>
      <c r="C883">
        <v>310</v>
      </c>
      <c r="D883" t="s">
        <v>3301</v>
      </c>
      <c r="E883">
        <v>101</v>
      </c>
      <c r="F883" t="s">
        <v>3116</v>
      </c>
      <c r="G883" t="s">
        <v>219</v>
      </c>
      <c r="H883" t="s">
        <v>220</v>
      </c>
      <c r="I883" t="s">
        <v>3302</v>
      </c>
      <c r="J883">
        <v>0.34410000000000002</v>
      </c>
      <c r="K883">
        <v>1</v>
      </c>
      <c r="L883">
        <v>1</v>
      </c>
      <c r="M883">
        <v>1</v>
      </c>
      <c r="N883">
        <v>1</v>
      </c>
      <c r="O883" t="s">
        <v>225</v>
      </c>
      <c r="P883">
        <v>0</v>
      </c>
      <c r="Q883">
        <v>1</v>
      </c>
      <c r="R883">
        <v>17800</v>
      </c>
      <c r="S883" t="s">
        <v>223</v>
      </c>
      <c r="T883">
        <v>17800</v>
      </c>
      <c r="U883" t="s">
        <v>3300</v>
      </c>
      <c r="V883" t="s">
        <v>413</v>
      </c>
      <c r="W883" t="s">
        <v>225</v>
      </c>
      <c r="X883" t="s">
        <v>225</v>
      </c>
      <c r="Y883">
        <v>17800</v>
      </c>
      <c r="AB883">
        <v>1</v>
      </c>
      <c r="AC883">
        <v>1</v>
      </c>
      <c r="AD883">
        <v>3</v>
      </c>
      <c r="AE883">
        <v>2100</v>
      </c>
      <c r="AF883">
        <v>1</v>
      </c>
      <c r="AQ883">
        <v>2</v>
      </c>
      <c r="AR883">
        <f t="shared" si="13"/>
        <v>9.68</v>
      </c>
      <c r="AS883">
        <v>1</v>
      </c>
      <c r="AT883" t="s">
        <v>137</v>
      </c>
      <c r="AU883">
        <v>46</v>
      </c>
    </row>
    <row r="884" spans="1:47">
      <c r="A884" t="s">
        <v>3303</v>
      </c>
      <c r="C884">
        <v>310</v>
      </c>
      <c r="D884" t="s">
        <v>3304</v>
      </c>
      <c r="E884">
        <v>101</v>
      </c>
      <c r="F884" t="s">
        <v>3305</v>
      </c>
      <c r="G884" t="s">
        <v>219</v>
      </c>
      <c r="H884" t="s">
        <v>220</v>
      </c>
      <c r="I884" t="s">
        <v>3306</v>
      </c>
      <c r="J884">
        <v>7.1889999999999996E-2</v>
      </c>
      <c r="K884">
        <v>0</v>
      </c>
      <c r="L884">
        <v>0</v>
      </c>
      <c r="M884">
        <v>1</v>
      </c>
      <c r="N884">
        <v>1</v>
      </c>
      <c r="O884" t="s">
        <v>659</v>
      </c>
      <c r="P884">
        <v>1</v>
      </c>
      <c r="Q884">
        <v>1</v>
      </c>
      <c r="R884">
        <v>0</v>
      </c>
      <c r="S884" t="s">
        <v>223</v>
      </c>
      <c r="T884">
        <v>0</v>
      </c>
      <c r="U884" t="s">
        <v>3303</v>
      </c>
      <c r="V884" t="s">
        <v>927</v>
      </c>
      <c r="W884" t="s">
        <v>659</v>
      </c>
      <c r="X884" t="s">
        <v>659</v>
      </c>
      <c r="Y884">
        <v>0</v>
      </c>
      <c r="AB884">
        <v>0</v>
      </c>
      <c r="AC884">
        <v>0</v>
      </c>
      <c r="AD884">
        <v>2</v>
      </c>
      <c r="AE884">
        <v>578</v>
      </c>
      <c r="AF884">
        <v>1</v>
      </c>
      <c r="AQ884">
        <v>1</v>
      </c>
      <c r="AR884">
        <f t="shared" si="13"/>
        <v>0</v>
      </c>
      <c r="AS884">
        <v>1</v>
      </c>
      <c r="AT884" t="s">
        <v>135</v>
      </c>
      <c r="AU884">
        <v>44</v>
      </c>
    </row>
    <row r="885" spans="1:47">
      <c r="A885" t="s">
        <v>3307</v>
      </c>
      <c r="C885">
        <v>310</v>
      </c>
      <c r="D885" t="s">
        <v>3308</v>
      </c>
      <c r="E885">
        <v>101</v>
      </c>
      <c r="F885" t="s">
        <v>3309</v>
      </c>
      <c r="G885" t="s">
        <v>219</v>
      </c>
      <c r="H885" t="s">
        <v>220</v>
      </c>
      <c r="I885" t="s">
        <v>3310</v>
      </c>
      <c r="J885">
        <v>4.0329999999999998E-2</v>
      </c>
      <c r="K885">
        <v>0</v>
      </c>
      <c r="L885">
        <v>0</v>
      </c>
      <c r="M885">
        <v>1</v>
      </c>
      <c r="N885">
        <v>1</v>
      </c>
      <c r="O885" t="s">
        <v>659</v>
      </c>
      <c r="P885">
        <v>1</v>
      </c>
      <c r="Q885">
        <v>1</v>
      </c>
      <c r="R885">
        <v>1500</v>
      </c>
      <c r="S885" t="s">
        <v>223</v>
      </c>
      <c r="T885">
        <v>0</v>
      </c>
      <c r="U885" t="s">
        <v>3307</v>
      </c>
      <c r="V885" t="s">
        <v>933</v>
      </c>
      <c r="W885" t="s">
        <v>659</v>
      </c>
      <c r="X885" t="s">
        <v>659</v>
      </c>
      <c r="Y885">
        <v>1500</v>
      </c>
      <c r="AB885">
        <v>0</v>
      </c>
      <c r="AC885">
        <v>0</v>
      </c>
      <c r="AD885">
        <v>2</v>
      </c>
      <c r="AE885">
        <v>540</v>
      </c>
      <c r="AF885">
        <v>1</v>
      </c>
      <c r="AQ885">
        <v>1</v>
      </c>
      <c r="AR885">
        <f t="shared" si="13"/>
        <v>0</v>
      </c>
      <c r="AS885">
        <v>1</v>
      </c>
      <c r="AT885" t="s">
        <v>135</v>
      </c>
      <c r="AU885">
        <v>44</v>
      </c>
    </row>
    <row r="886" spans="1:47">
      <c r="A886" t="s">
        <v>3311</v>
      </c>
      <c r="C886">
        <v>310</v>
      </c>
      <c r="D886" t="s">
        <v>3312</v>
      </c>
      <c r="E886">
        <v>111</v>
      </c>
      <c r="F886" t="s">
        <v>3313</v>
      </c>
      <c r="G886" t="s">
        <v>219</v>
      </c>
      <c r="H886" t="s">
        <v>3314</v>
      </c>
      <c r="I886" t="s">
        <v>3315</v>
      </c>
      <c r="J886">
        <v>0.11747</v>
      </c>
      <c r="K886">
        <v>0</v>
      </c>
      <c r="L886">
        <v>0</v>
      </c>
      <c r="M886">
        <v>1</v>
      </c>
      <c r="N886">
        <v>1</v>
      </c>
      <c r="O886" t="s">
        <v>659</v>
      </c>
      <c r="P886">
        <v>1</v>
      </c>
      <c r="Q886">
        <v>2</v>
      </c>
      <c r="R886">
        <v>8000</v>
      </c>
      <c r="S886" t="s">
        <v>223</v>
      </c>
      <c r="T886">
        <v>0</v>
      </c>
      <c r="U886" t="s">
        <v>3311</v>
      </c>
      <c r="V886" t="s">
        <v>933</v>
      </c>
      <c r="W886" t="s">
        <v>659</v>
      </c>
      <c r="X886" t="s">
        <v>659</v>
      </c>
      <c r="Y886">
        <v>4000</v>
      </c>
      <c r="AB886">
        <v>0</v>
      </c>
      <c r="AC886">
        <v>0</v>
      </c>
      <c r="AD886">
        <v>2</v>
      </c>
      <c r="AE886">
        <v>792</v>
      </c>
      <c r="AF886">
        <v>1</v>
      </c>
      <c r="AQ886">
        <v>1</v>
      </c>
      <c r="AR886">
        <f t="shared" si="13"/>
        <v>0</v>
      </c>
      <c r="AS886">
        <v>1</v>
      </c>
      <c r="AT886" t="s">
        <v>135</v>
      </c>
      <c r="AU886">
        <v>44</v>
      </c>
    </row>
    <row r="887" spans="1:47">
      <c r="A887" t="s">
        <v>3316</v>
      </c>
      <c r="C887">
        <v>310</v>
      </c>
      <c r="D887" t="s">
        <v>3317</v>
      </c>
      <c r="E887">
        <v>101</v>
      </c>
      <c r="F887" t="s">
        <v>2295</v>
      </c>
      <c r="G887" t="s">
        <v>219</v>
      </c>
      <c r="H887" t="s">
        <v>220</v>
      </c>
      <c r="I887" t="s">
        <v>3318</v>
      </c>
      <c r="J887">
        <v>0.16069</v>
      </c>
      <c r="K887">
        <v>0</v>
      </c>
      <c r="L887">
        <v>0</v>
      </c>
      <c r="M887">
        <v>1</v>
      </c>
      <c r="N887">
        <v>1</v>
      </c>
      <c r="O887" t="s">
        <v>659</v>
      </c>
      <c r="P887">
        <v>1</v>
      </c>
      <c r="Q887">
        <v>1</v>
      </c>
      <c r="R887">
        <v>5600</v>
      </c>
      <c r="S887" t="s">
        <v>223</v>
      </c>
      <c r="T887">
        <v>0</v>
      </c>
      <c r="U887" t="s">
        <v>3316</v>
      </c>
      <c r="V887" t="s">
        <v>893</v>
      </c>
      <c r="W887" t="s">
        <v>659</v>
      </c>
      <c r="X887" t="s">
        <v>659</v>
      </c>
      <c r="Y887">
        <v>5600</v>
      </c>
      <c r="AB887">
        <v>0</v>
      </c>
      <c r="AC887">
        <v>0</v>
      </c>
      <c r="AD887">
        <v>3</v>
      </c>
      <c r="AE887">
        <v>1604</v>
      </c>
      <c r="AF887">
        <v>1.5</v>
      </c>
      <c r="AQ887">
        <v>2</v>
      </c>
      <c r="AR887">
        <f t="shared" si="13"/>
        <v>0</v>
      </c>
      <c r="AS887">
        <v>1</v>
      </c>
      <c r="AT887" t="s">
        <v>135</v>
      </c>
      <c r="AU887">
        <v>44</v>
      </c>
    </row>
    <row r="888" spans="1:47">
      <c r="A888" t="s">
        <v>3319</v>
      </c>
      <c r="C888">
        <v>310</v>
      </c>
      <c r="D888" t="s">
        <v>3320</v>
      </c>
      <c r="E888">
        <v>132</v>
      </c>
      <c r="F888" t="s">
        <v>3144</v>
      </c>
      <c r="G888" t="s">
        <v>324</v>
      </c>
      <c r="H888" t="s">
        <v>260</v>
      </c>
      <c r="I888" t="s">
        <v>3321</v>
      </c>
      <c r="J888">
        <v>3.5709999999999999E-2</v>
      </c>
      <c r="K888">
        <v>0</v>
      </c>
      <c r="L888">
        <v>0</v>
      </c>
      <c r="M888">
        <v>0</v>
      </c>
      <c r="N888">
        <v>0</v>
      </c>
      <c r="P888">
        <v>0</v>
      </c>
      <c r="Q888">
        <v>0</v>
      </c>
      <c r="R888">
        <v>0</v>
      </c>
      <c r="S888" t="s">
        <v>223</v>
      </c>
      <c r="T888">
        <v>0</v>
      </c>
      <c r="U888" t="s">
        <v>3319</v>
      </c>
      <c r="Y888">
        <v>0</v>
      </c>
      <c r="AB888">
        <v>0</v>
      </c>
      <c r="AC888">
        <v>0</v>
      </c>
      <c r="AD888">
        <v>0</v>
      </c>
      <c r="AE888">
        <v>0</v>
      </c>
      <c r="AF888">
        <v>0</v>
      </c>
      <c r="AQ888">
        <v>1</v>
      </c>
      <c r="AR888">
        <f t="shared" si="13"/>
        <v>0</v>
      </c>
      <c r="AS888">
        <v>1</v>
      </c>
      <c r="AT888" t="s">
        <v>137</v>
      </c>
      <c r="AU888">
        <v>46</v>
      </c>
    </row>
    <row r="889" spans="1:47">
      <c r="A889" t="s">
        <v>3322</v>
      </c>
      <c r="C889">
        <v>310</v>
      </c>
      <c r="D889" t="s">
        <v>3323</v>
      </c>
      <c r="E889">
        <v>132</v>
      </c>
      <c r="F889" t="s">
        <v>3324</v>
      </c>
      <c r="G889" t="s">
        <v>219</v>
      </c>
      <c r="H889" t="s">
        <v>260</v>
      </c>
      <c r="I889" t="s">
        <v>3325</v>
      </c>
      <c r="J889">
        <v>0.12207999999999999</v>
      </c>
      <c r="K889">
        <v>0</v>
      </c>
      <c r="L889">
        <v>0</v>
      </c>
      <c r="M889">
        <v>0</v>
      </c>
      <c r="N889">
        <v>0</v>
      </c>
      <c r="P889">
        <v>0</v>
      </c>
      <c r="Q889">
        <v>0</v>
      </c>
      <c r="R889">
        <v>0</v>
      </c>
      <c r="S889" t="s">
        <v>223</v>
      </c>
      <c r="T889">
        <v>0</v>
      </c>
      <c r="U889" t="s">
        <v>3322</v>
      </c>
      <c r="Y889">
        <v>0</v>
      </c>
      <c r="AB889">
        <v>0</v>
      </c>
      <c r="AC889">
        <v>0</v>
      </c>
      <c r="AD889">
        <v>0</v>
      </c>
      <c r="AE889">
        <v>0</v>
      </c>
      <c r="AF889">
        <v>0</v>
      </c>
      <c r="AQ889">
        <v>1</v>
      </c>
      <c r="AR889">
        <f t="shared" si="13"/>
        <v>0</v>
      </c>
      <c r="AS889">
        <v>1</v>
      </c>
      <c r="AT889" t="s">
        <v>135</v>
      </c>
      <c r="AU889">
        <v>44</v>
      </c>
    </row>
    <row r="890" spans="1:47">
      <c r="A890" t="s">
        <v>248</v>
      </c>
      <c r="C890">
        <v>310</v>
      </c>
      <c r="E890">
        <v>0</v>
      </c>
      <c r="J890">
        <v>3.5999999999999999E-3</v>
      </c>
      <c r="K890">
        <v>0</v>
      </c>
      <c r="L890">
        <v>0</v>
      </c>
      <c r="M890">
        <v>0</v>
      </c>
      <c r="N890">
        <v>0</v>
      </c>
      <c r="P890">
        <v>0</v>
      </c>
      <c r="Q890">
        <v>0</v>
      </c>
      <c r="R890">
        <v>0</v>
      </c>
      <c r="S890" t="s">
        <v>249</v>
      </c>
      <c r="T890">
        <v>0</v>
      </c>
      <c r="Y890">
        <v>0</v>
      </c>
      <c r="AB890">
        <v>0</v>
      </c>
      <c r="AC890">
        <v>0</v>
      </c>
      <c r="AD890">
        <v>0</v>
      </c>
      <c r="AE890">
        <v>0</v>
      </c>
      <c r="AF890">
        <v>0</v>
      </c>
      <c r="AQ890">
        <v>0</v>
      </c>
      <c r="AR890">
        <f t="shared" si="13"/>
        <v>0</v>
      </c>
      <c r="AS890">
        <v>1</v>
      </c>
      <c r="AT890" t="s">
        <v>135</v>
      </c>
      <c r="AU890">
        <v>44</v>
      </c>
    </row>
    <row r="891" spans="1:47">
      <c r="A891" t="s">
        <v>3326</v>
      </c>
      <c r="C891">
        <v>310</v>
      </c>
      <c r="D891" t="s">
        <v>3327</v>
      </c>
      <c r="E891">
        <v>101</v>
      </c>
      <c r="F891" t="s">
        <v>3328</v>
      </c>
      <c r="G891" t="s">
        <v>219</v>
      </c>
      <c r="H891" t="s">
        <v>220</v>
      </c>
      <c r="I891" t="s">
        <v>3329</v>
      </c>
      <c r="J891">
        <v>0.19755</v>
      </c>
      <c r="K891">
        <v>0</v>
      </c>
      <c r="L891">
        <v>0</v>
      </c>
      <c r="M891">
        <v>1</v>
      </c>
      <c r="N891">
        <v>1</v>
      </c>
      <c r="O891" t="s">
        <v>659</v>
      </c>
      <c r="P891">
        <v>1</v>
      </c>
      <c r="Q891">
        <v>1</v>
      </c>
      <c r="R891">
        <v>3900</v>
      </c>
      <c r="S891" t="s">
        <v>243</v>
      </c>
      <c r="T891">
        <v>0</v>
      </c>
      <c r="U891" t="s">
        <v>3326</v>
      </c>
      <c r="V891" t="s">
        <v>933</v>
      </c>
      <c r="W891" t="s">
        <v>659</v>
      </c>
      <c r="X891" t="s">
        <v>659</v>
      </c>
      <c r="Y891">
        <v>3900</v>
      </c>
      <c r="AB891">
        <v>0</v>
      </c>
      <c r="AC891">
        <v>0</v>
      </c>
      <c r="AD891">
        <v>1</v>
      </c>
      <c r="AE891">
        <v>620</v>
      </c>
      <c r="AF891">
        <v>1</v>
      </c>
      <c r="AQ891">
        <v>2</v>
      </c>
      <c r="AR891">
        <f t="shared" si="13"/>
        <v>0</v>
      </c>
      <c r="AS891">
        <v>1</v>
      </c>
      <c r="AT891" t="s">
        <v>135</v>
      </c>
      <c r="AU891">
        <v>44</v>
      </c>
    </row>
    <row r="892" spans="1:47">
      <c r="A892" t="s">
        <v>3330</v>
      </c>
      <c r="C892">
        <v>310</v>
      </c>
      <c r="D892" t="s">
        <v>3331</v>
      </c>
      <c r="E892">
        <v>101</v>
      </c>
      <c r="F892" t="s">
        <v>3332</v>
      </c>
      <c r="G892" t="s">
        <v>219</v>
      </c>
      <c r="H892" t="s">
        <v>220</v>
      </c>
      <c r="I892" t="s">
        <v>3333</v>
      </c>
      <c r="J892">
        <v>7.7670000000000003E-2</v>
      </c>
      <c r="K892">
        <v>0</v>
      </c>
      <c r="L892">
        <v>0</v>
      </c>
      <c r="M892">
        <v>1</v>
      </c>
      <c r="N892">
        <v>1</v>
      </c>
      <c r="O892" t="s">
        <v>659</v>
      </c>
      <c r="P892">
        <v>1</v>
      </c>
      <c r="Q892">
        <v>1</v>
      </c>
      <c r="R892">
        <v>6900</v>
      </c>
      <c r="S892" t="s">
        <v>223</v>
      </c>
      <c r="T892">
        <v>0</v>
      </c>
      <c r="U892" t="s">
        <v>3330</v>
      </c>
      <c r="V892" t="s">
        <v>933</v>
      </c>
      <c r="W892" t="s">
        <v>659</v>
      </c>
      <c r="X892" t="s">
        <v>659</v>
      </c>
      <c r="Y892">
        <v>6900</v>
      </c>
      <c r="AB892">
        <v>0</v>
      </c>
      <c r="AC892">
        <v>0</v>
      </c>
      <c r="AD892">
        <v>3</v>
      </c>
      <c r="AE892">
        <v>804</v>
      </c>
      <c r="AF892">
        <v>1</v>
      </c>
      <c r="AQ892">
        <v>1</v>
      </c>
      <c r="AR892">
        <f t="shared" si="13"/>
        <v>0</v>
      </c>
      <c r="AS892">
        <v>1</v>
      </c>
      <c r="AT892" t="s">
        <v>135</v>
      </c>
      <c r="AU892">
        <v>44</v>
      </c>
    </row>
    <row r="893" spans="1:47">
      <c r="A893" t="s">
        <v>3334</v>
      </c>
      <c r="C893">
        <v>310</v>
      </c>
      <c r="D893" t="s">
        <v>3335</v>
      </c>
      <c r="E893">
        <v>101</v>
      </c>
      <c r="F893" t="s">
        <v>3336</v>
      </c>
      <c r="G893" t="s">
        <v>219</v>
      </c>
      <c r="H893" t="s">
        <v>220</v>
      </c>
      <c r="I893" t="s">
        <v>3337</v>
      </c>
      <c r="J893">
        <v>0.12731000000000001</v>
      </c>
      <c r="K893">
        <v>0</v>
      </c>
      <c r="L893">
        <v>0</v>
      </c>
      <c r="M893">
        <v>1</v>
      </c>
      <c r="N893">
        <v>1</v>
      </c>
      <c r="O893" t="s">
        <v>659</v>
      </c>
      <c r="P893">
        <v>1</v>
      </c>
      <c r="Q893">
        <v>1</v>
      </c>
      <c r="R893">
        <v>8700</v>
      </c>
      <c r="S893" t="s">
        <v>223</v>
      </c>
      <c r="T893">
        <v>0</v>
      </c>
      <c r="U893" t="s">
        <v>3334</v>
      </c>
      <c r="V893" t="s">
        <v>933</v>
      </c>
      <c r="W893" t="s">
        <v>659</v>
      </c>
      <c r="X893" t="s">
        <v>659</v>
      </c>
      <c r="Y893">
        <v>8700</v>
      </c>
      <c r="AB893">
        <v>0</v>
      </c>
      <c r="AC893">
        <v>0</v>
      </c>
      <c r="AD893">
        <v>2</v>
      </c>
      <c r="AE893">
        <v>1036</v>
      </c>
      <c r="AF893">
        <v>1</v>
      </c>
      <c r="AQ893">
        <v>1</v>
      </c>
      <c r="AR893">
        <f t="shared" si="13"/>
        <v>0</v>
      </c>
      <c r="AS893">
        <v>1</v>
      </c>
      <c r="AT893" t="s">
        <v>135</v>
      </c>
      <c r="AU893">
        <v>44</v>
      </c>
    </row>
    <row r="894" spans="1:47">
      <c r="A894" t="s">
        <v>3338</v>
      </c>
      <c r="C894">
        <v>310</v>
      </c>
      <c r="D894" t="s">
        <v>3339</v>
      </c>
      <c r="E894">
        <v>101</v>
      </c>
      <c r="F894" t="s">
        <v>3340</v>
      </c>
      <c r="G894" t="s">
        <v>219</v>
      </c>
      <c r="H894" t="s">
        <v>220</v>
      </c>
      <c r="I894" t="s">
        <v>3341</v>
      </c>
      <c r="J894">
        <v>0.18929000000000001</v>
      </c>
      <c r="K894">
        <v>0</v>
      </c>
      <c r="L894">
        <v>0</v>
      </c>
      <c r="M894">
        <v>1</v>
      </c>
      <c r="N894">
        <v>1</v>
      </c>
      <c r="O894" t="s">
        <v>659</v>
      </c>
      <c r="P894">
        <v>1</v>
      </c>
      <c r="Q894">
        <v>1</v>
      </c>
      <c r="R894">
        <v>900</v>
      </c>
      <c r="S894" t="s">
        <v>243</v>
      </c>
      <c r="T894">
        <v>0</v>
      </c>
      <c r="U894" t="s">
        <v>3338</v>
      </c>
      <c r="V894" t="s">
        <v>933</v>
      </c>
      <c r="W894" t="s">
        <v>659</v>
      </c>
      <c r="X894" t="s">
        <v>659</v>
      </c>
      <c r="Y894">
        <v>900</v>
      </c>
      <c r="AB894">
        <v>0</v>
      </c>
      <c r="AC894">
        <v>0</v>
      </c>
      <c r="AD894">
        <v>3</v>
      </c>
      <c r="AE894">
        <v>1085</v>
      </c>
      <c r="AF894">
        <v>1</v>
      </c>
      <c r="AQ894">
        <v>2</v>
      </c>
      <c r="AR894">
        <f t="shared" si="13"/>
        <v>0</v>
      </c>
      <c r="AS894">
        <v>1</v>
      </c>
      <c r="AT894" t="s">
        <v>135</v>
      </c>
      <c r="AU894">
        <v>44</v>
      </c>
    </row>
    <row r="895" spans="1:47">
      <c r="A895" t="s">
        <v>3342</v>
      </c>
      <c r="C895">
        <v>310</v>
      </c>
      <c r="D895" t="s">
        <v>3343</v>
      </c>
      <c r="E895">
        <v>101</v>
      </c>
      <c r="F895" t="s">
        <v>3344</v>
      </c>
      <c r="G895" t="s">
        <v>219</v>
      </c>
      <c r="H895" t="s">
        <v>220</v>
      </c>
      <c r="I895" t="s">
        <v>3345</v>
      </c>
      <c r="J895">
        <v>6.8790000000000004E-2</v>
      </c>
      <c r="K895">
        <v>0</v>
      </c>
      <c r="L895">
        <v>0</v>
      </c>
      <c r="M895">
        <v>1</v>
      </c>
      <c r="N895">
        <v>1</v>
      </c>
      <c r="O895" t="s">
        <v>659</v>
      </c>
      <c r="P895">
        <v>1</v>
      </c>
      <c r="Q895">
        <v>1</v>
      </c>
      <c r="R895">
        <v>6300</v>
      </c>
      <c r="S895" t="s">
        <v>223</v>
      </c>
      <c r="T895">
        <v>0</v>
      </c>
      <c r="U895" t="s">
        <v>3342</v>
      </c>
      <c r="V895" t="s">
        <v>933</v>
      </c>
      <c r="W895" t="s">
        <v>659</v>
      </c>
      <c r="X895" t="s">
        <v>659</v>
      </c>
      <c r="Y895">
        <v>6300</v>
      </c>
      <c r="AB895">
        <v>0</v>
      </c>
      <c r="AC895">
        <v>0</v>
      </c>
      <c r="AD895">
        <v>2</v>
      </c>
      <c r="AE895">
        <v>720</v>
      </c>
      <c r="AF895">
        <v>1</v>
      </c>
      <c r="AQ895">
        <v>1</v>
      </c>
      <c r="AR895">
        <f t="shared" si="13"/>
        <v>0</v>
      </c>
      <c r="AS895">
        <v>1</v>
      </c>
      <c r="AT895" t="s">
        <v>135</v>
      </c>
      <c r="AU895">
        <v>44</v>
      </c>
    </row>
    <row r="896" spans="1:47">
      <c r="A896" t="s">
        <v>3346</v>
      </c>
      <c r="C896">
        <v>310</v>
      </c>
      <c r="D896" t="s">
        <v>3347</v>
      </c>
      <c r="E896">
        <v>106</v>
      </c>
      <c r="F896" t="s">
        <v>3348</v>
      </c>
      <c r="G896" t="s">
        <v>219</v>
      </c>
      <c r="H896" t="s">
        <v>355</v>
      </c>
      <c r="I896" t="s">
        <v>3349</v>
      </c>
      <c r="J896">
        <v>0.17582</v>
      </c>
      <c r="K896">
        <v>0</v>
      </c>
      <c r="L896">
        <v>0</v>
      </c>
      <c r="M896">
        <v>0</v>
      </c>
      <c r="N896">
        <v>0</v>
      </c>
      <c r="P896">
        <v>0</v>
      </c>
      <c r="Q896">
        <v>0</v>
      </c>
      <c r="R896">
        <v>0</v>
      </c>
      <c r="S896" t="s">
        <v>223</v>
      </c>
      <c r="T896">
        <v>0</v>
      </c>
      <c r="U896" t="s">
        <v>3346</v>
      </c>
      <c r="Y896">
        <v>0</v>
      </c>
      <c r="AB896">
        <v>0</v>
      </c>
      <c r="AC896">
        <v>0</v>
      </c>
      <c r="AD896">
        <v>0</v>
      </c>
      <c r="AE896">
        <v>0</v>
      </c>
      <c r="AF896">
        <v>0</v>
      </c>
      <c r="AQ896">
        <v>2</v>
      </c>
      <c r="AR896">
        <f t="shared" si="13"/>
        <v>0</v>
      </c>
      <c r="AS896">
        <v>1</v>
      </c>
      <c r="AT896" t="s">
        <v>135</v>
      </c>
      <c r="AU896">
        <v>44</v>
      </c>
    </row>
    <row r="897" spans="1:47">
      <c r="A897" t="s">
        <v>3350</v>
      </c>
      <c r="C897">
        <v>310</v>
      </c>
      <c r="D897" t="s">
        <v>3351</v>
      </c>
      <c r="E897">
        <v>130</v>
      </c>
      <c r="F897" t="s">
        <v>3124</v>
      </c>
      <c r="G897" t="s">
        <v>219</v>
      </c>
      <c r="H897" t="s">
        <v>2642</v>
      </c>
      <c r="I897" t="s">
        <v>3352</v>
      </c>
      <c r="J897">
        <v>0.23855999999999999</v>
      </c>
      <c r="K897">
        <v>0</v>
      </c>
      <c r="L897">
        <v>0</v>
      </c>
      <c r="M897">
        <v>0</v>
      </c>
      <c r="N897">
        <v>0</v>
      </c>
      <c r="P897">
        <v>0</v>
      </c>
      <c r="Q897">
        <v>0</v>
      </c>
      <c r="R897">
        <v>0</v>
      </c>
      <c r="S897" t="s">
        <v>223</v>
      </c>
      <c r="T897">
        <v>0</v>
      </c>
      <c r="U897" t="s">
        <v>3350</v>
      </c>
      <c r="Y897">
        <v>0</v>
      </c>
      <c r="AB897">
        <v>0</v>
      </c>
      <c r="AC897">
        <v>0</v>
      </c>
      <c r="AD897">
        <v>0</v>
      </c>
      <c r="AE897">
        <v>0</v>
      </c>
      <c r="AF897">
        <v>0</v>
      </c>
      <c r="AQ897">
        <v>1</v>
      </c>
      <c r="AR897">
        <f t="shared" si="13"/>
        <v>0</v>
      </c>
      <c r="AS897">
        <v>1</v>
      </c>
      <c r="AT897" t="s">
        <v>137</v>
      </c>
      <c r="AU897">
        <v>46</v>
      </c>
    </row>
    <row r="898" spans="1:47">
      <c r="A898" t="s">
        <v>3353</v>
      </c>
      <c r="C898">
        <v>310</v>
      </c>
      <c r="D898" t="s">
        <v>3354</v>
      </c>
      <c r="E898">
        <v>101</v>
      </c>
      <c r="F898" t="s">
        <v>3355</v>
      </c>
      <c r="G898" t="s">
        <v>219</v>
      </c>
      <c r="H898" t="s">
        <v>220</v>
      </c>
      <c r="I898" t="s">
        <v>3356</v>
      </c>
      <c r="J898">
        <v>0.10004</v>
      </c>
      <c r="K898">
        <v>0</v>
      </c>
      <c r="L898">
        <v>0</v>
      </c>
      <c r="M898">
        <v>1</v>
      </c>
      <c r="N898">
        <v>1</v>
      </c>
      <c r="O898" t="s">
        <v>659</v>
      </c>
      <c r="P898">
        <v>1</v>
      </c>
      <c r="Q898">
        <v>0</v>
      </c>
      <c r="R898">
        <v>0</v>
      </c>
      <c r="S898" t="s">
        <v>223</v>
      </c>
      <c r="T898">
        <v>0</v>
      </c>
      <c r="U898" t="s">
        <v>3353</v>
      </c>
      <c r="V898" t="s">
        <v>933</v>
      </c>
      <c r="W898" t="s">
        <v>659</v>
      </c>
      <c r="X898" t="s">
        <v>659</v>
      </c>
      <c r="Y898">
        <v>0</v>
      </c>
      <c r="AB898">
        <v>0</v>
      </c>
      <c r="AC898">
        <v>0</v>
      </c>
      <c r="AD898">
        <v>3</v>
      </c>
      <c r="AE898">
        <v>980</v>
      </c>
      <c r="AF898">
        <v>1</v>
      </c>
      <c r="AQ898">
        <v>1</v>
      </c>
      <c r="AR898">
        <f t="shared" ref="AR898:AR961" si="14">AB898*9.68*VLOOKUP(AU898,atten,10,FALSE)</f>
        <v>0</v>
      </c>
      <c r="AS898">
        <v>1</v>
      </c>
      <c r="AT898" t="s">
        <v>135</v>
      </c>
      <c r="AU898">
        <v>44</v>
      </c>
    </row>
    <row r="899" spans="1:47">
      <c r="A899" t="s">
        <v>3357</v>
      </c>
      <c r="C899">
        <v>310</v>
      </c>
      <c r="D899" t="s">
        <v>3358</v>
      </c>
      <c r="E899">
        <v>101</v>
      </c>
      <c r="F899" t="s">
        <v>3359</v>
      </c>
      <c r="G899" t="s">
        <v>219</v>
      </c>
      <c r="H899" t="s">
        <v>220</v>
      </c>
      <c r="I899" t="s">
        <v>3360</v>
      </c>
      <c r="J899">
        <v>9.962E-2</v>
      </c>
      <c r="K899">
        <v>0</v>
      </c>
      <c r="L899">
        <v>0</v>
      </c>
      <c r="M899">
        <v>1</v>
      </c>
      <c r="N899">
        <v>1</v>
      </c>
      <c r="O899" t="s">
        <v>659</v>
      </c>
      <c r="P899">
        <v>1</v>
      </c>
      <c r="Q899">
        <v>1</v>
      </c>
      <c r="R899">
        <v>1000</v>
      </c>
      <c r="S899" t="s">
        <v>223</v>
      </c>
      <c r="T899">
        <v>0</v>
      </c>
      <c r="U899" t="s">
        <v>3357</v>
      </c>
      <c r="V899" t="s">
        <v>927</v>
      </c>
      <c r="W899" t="s">
        <v>659</v>
      </c>
      <c r="X899" t="s">
        <v>659</v>
      </c>
      <c r="Y899">
        <v>1000</v>
      </c>
      <c r="AB899">
        <v>0</v>
      </c>
      <c r="AC899">
        <v>0</v>
      </c>
      <c r="AD899">
        <v>2</v>
      </c>
      <c r="AE899">
        <v>800</v>
      </c>
      <c r="AF899">
        <v>1</v>
      </c>
      <c r="AQ899">
        <v>1</v>
      </c>
      <c r="AR899">
        <f t="shared" si="14"/>
        <v>0</v>
      </c>
      <c r="AS899">
        <v>1</v>
      </c>
      <c r="AT899" t="s">
        <v>135</v>
      </c>
      <c r="AU899">
        <v>44</v>
      </c>
    </row>
    <row r="900" spans="1:47">
      <c r="A900" t="s">
        <v>3361</v>
      </c>
      <c r="C900">
        <v>310</v>
      </c>
      <c r="D900" t="s">
        <v>3362</v>
      </c>
      <c r="E900">
        <v>101</v>
      </c>
      <c r="F900" t="s">
        <v>3363</v>
      </c>
      <c r="G900" t="s">
        <v>219</v>
      </c>
      <c r="H900" t="s">
        <v>220</v>
      </c>
      <c r="I900" t="s">
        <v>3364</v>
      </c>
      <c r="J900">
        <v>0.19889999999999999</v>
      </c>
      <c r="K900">
        <v>1</v>
      </c>
      <c r="L900">
        <v>1</v>
      </c>
      <c r="M900">
        <v>1</v>
      </c>
      <c r="N900">
        <v>1</v>
      </c>
      <c r="O900" t="s">
        <v>225</v>
      </c>
      <c r="P900">
        <v>0</v>
      </c>
      <c r="Q900">
        <v>1</v>
      </c>
      <c r="R900">
        <v>5800</v>
      </c>
      <c r="S900" t="s">
        <v>223</v>
      </c>
      <c r="T900">
        <v>5800</v>
      </c>
      <c r="U900" t="s">
        <v>3361</v>
      </c>
      <c r="V900" t="s">
        <v>413</v>
      </c>
      <c r="W900" t="s">
        <v>225</v>
      </c>
      <c r="X900" t="s">
        <v>225</v>
      </c>
      <c r="Y900">
        <v>5800</v>
      </c>
      <c r="AB900">
        <v>1</v>
      </c>
      <c r="AC900">
        <v>1</v>
      </c>
      <c r="AD900">
        <v>3</v>
      </c>
      <c r="AE900">
        <v>960</v>
      </c>
      <c r="AF900">
        <v>1</v>
      </c>
      <c r="AQ900">
        <v>1</v>
      </c>
      <c r="AR900">
        <f t="shared" si="14"/>
        <v>9.68</v>
      </c>
      <c r="AS900">
        <v>1</v>
      </c>
      <c r="AT900" t="s">
        <v>137</v>
      </c>
      <c r="AU900">
        <v>46</v>
      </c>
    </row>
    <row r="901" spans="1:47">
      <c r="A901" t="s">
        <v>248</v>
      </c>
      <c r="C901">
        <v>310</v>
      </c>
      <c r="E901">
        <v>0</v>
      </c>
      <c r="J901">
        <v>1.5499999999999999E-3</v>
      </c>
      <c r="K901">
        <v>0</v>
      </c>
      <c r="L901">
        <v>0</v>
      </c>
      <c r="M901">
        <v>0</v>
      </c>
      <c r="N901">
        <v>0</v>
      </c>
      <c r="P901">
        <v>0</v>
      </c>
      <c r="Q901">
        <v>0</v>
      </c>
      <c r="R901">
        <v>0</v>
      </c>
      <c r="S901" t="s">
        <v>249</v>
      </c>
      <c r="T901">
        <v>0</v>
      </c>
      <c r="Y901">
        <v>0</v>
      </c>
      <c r="AB901">
        <v>0</v>
      </c>
      <c r="AC901">
        <v>0</v>
      </c>
      <c r="AD901">
        <v>0</v>
      </c>
      <c r="AE901">
        <v>0</v>
      </c>
      <c r="AF901">
        <v>0</v>
      </c>
      <c r="AQ901">
        <v>0</v>
      </c>
      <c r="AR901">
        <f t="shared" si="14"/>
        <v>0</v>
      </c>
      <c r="AS901">
        <v>1</v>
      </c>
      <c r="AT901" t="s">
        <v>135</v>
      </c>
      <c r="AU901">
        <v>44</v>
      </c>
    </row>
    <row r="902" spans="1:47">
      <c r="A902" t="s">
        <v>3365</v>
      </c>
      <c r="C902">
        <v>310</v>
      </c>
      <c r="D902" t="s">
        <v>3366</v>
      </c>
      <c r="E902">
        <v>101</v>
      </c>
      <c r="F902" t="s">
        <v>3367</v>
      </c>
      <c r="G902" t="s">
        <v>219</v>
      </c>
      <c r="H902" t="s">
        <v>220</v>
      </c>
      <c r="I902" t="s">
        <v>3368</v>
      </c>
      <c r="J902">
        <v>0.18073</v>
      </c>
      <c r="K902">
        <v>0</v>
      </c>
      <c r="L902">
        <v>0</v>
      </c>
      <c r="M902">
        <v>1</v>
      </c>
      <c r="N902">
        <v>1</v>
      </c>
      <c r="O902" t="s">
        <v>659</v>
      </c>
      <c r="P902">
        <v>1</v>
      </c>
      <c r="Q902">
        <v>1</v>
      </c>
      <c r="R902">
        <v>7900</v>
      </c>
      <c r="S902" t="s">
        <v>223</v>
      </c>
      <c r="T902">
        <v>0</v>
      </c>
      <c r="U902" t="s">
        <v>3365</v>
      </c>
      <c r="V902" t="s">
        <v>933</v>
      </c>
      <c r="W902" t="s">
        <v>659</v>
      </c>
      <c r="X902" t="s">
        <v>659</v>
      </c>
      <c r="Y902">
        <v>7900</v>
      </c>
      <c r="AB902">
        <v>0</v>
      </c>
      <c r="AC902">
        <v>0</v>
      </c>
      <c r="AD902">
        <v>4</v>
      </c>
      <c r="AE902">
        <v>1074</v>
      </c>
      <c r="AF902">
        <v>2</v>
      </c>
      <c r="AQ902">
        <v>2</v>
      </c>
      <c r="AR902">
        <f t="shared" si="14"/>
        <v>0</v>
      </c>
      <c r="AS902">
        <v>1</v>
      </c>
      <c r="AT902" t="s">
        <v>135</v>
      </c>
      <c r="AU902">
        <v>44</v>
      </c>
    </row>
    <row r="903" spans="1:47">
      <c r="A903" t="s">
        <v>3369</v>
      </c>
      <c r="C903">
        <v>310</v>
      </c>
      <c r="D903" t="s">
        <v>3370</v>
      </c>
      <c r="E903">
        <v>101</v>
      </c>
      <c r="F903" t="s">
        <v>3371</v>
      </c>
      <c r="G903" t="s">
        <v>219</v>
      </c>
      <c r="H903" t="s">
        <v>220</v>
      </c>
      <c r="I903" t="s">
        <v>3372</v>
      </c>
      <c r="J903">
        <v>0.25722</v>
      </c>
      <c r="K903">
        <v>1</v>
      </c>
      <c r="L903">
        <v>1</v>
      </c>
      <c r="M903">
        <v>1</v>
      </c>
      <c r="N903">
        <v>1</v>
      </c>
      <c r="O903" t="s">
        <v>225</v>
      </c>
      <c r="P903">
        <v>0</v>
      </c>
      <c r="Q903">
        <v>1</v>
      </c>
      <c r="R903">
        <v>21200</v>
      </c>
      <c r="S903" t="s">
        <v>223</v>
      </c>
      <c r="T903">
        <v>21200</v>
      </c>
      <c r="U903" t="s">
        <v>3369</v>
      </c>
      <c r="V903" t="s">
        <v>413</v>
      </c>
      <c r="W903" t="s">
        <v>225</v>
      </c>
      <c r="X903" t="s">
        <v>225</v>
      </c>
      <c r="Y903">
        <v>21200</v>
      </c>
      <c r="AB903">
        <v>1</v>
      </c>
      <c r="AC903">
        <v>1</v>
      </c>
      <c r="AD903">
        <v>3</v>
      </c>
      <c r="AE903">
        <v>1175</v>
      </c>
      <c r="AF903">
        <v>1</v>
      </c>
      <c r="AQ903">
        <v>1</v>
      </c>
      <c r="AR903">
        <f t="shared" si="14"/>
        <v>9.68</v>
      </c>
      <c r="AS903">
        <v>1</v>
      </c>
      <c r="AT903" t="s">
        <v>137</v>
      </c>
      <c r="AU903">
        <v>46</v>
      </c>
    </row>
    <row r="904" spans="1:47">
      <c r="A904" t="s">
        <v>248</v>
      </c>
      <c r="C904">
        <v>310</v>
      </c>
      <c r="E904">
        <v>0</v>
      </c>
      <c r="J904">
        <v>7.7999999999999999E-4</v>
      </c>
      <c r="K904">
        <v>0</v>
      </c>
      <c r="L904">
        <v>0</v>
      </c>
      <c r="M904">
        <v>0</v>
      </c>
      <c r="N904">
        <v>0</v>
      </c>
      <c r="P904">
        <v>0</v>
      </c>
      <c r="Q904">
        <v>0</v>
      </c>
      <c r="R904">
        <v>0</v>
      </c>
      <c r="S904" t="s">
        <v>249</v>
      </c>
      <c r="T904">
        <v>0</v>
      </c>
      <c r="Y904">
        <v>0</v>
      </c>
      <c r="AB904">
        <v>0</v>
      </c>
      <c r="AC904">
        <v>0</v>
      </c>
      <c r="AD904">
        <v>0</v>
      </c>
      <c r="AE904">
        <v>0</v>
      </c>
      <c r="AF904">
        <v>0</v>
      </c>
      <c r="AQ904">
        <v>0</v>
      </c>
      <c r="AR904">
        <f t="shared" si="14"/>
        <v>0</v>
      </c>
      <c r="AS904">
        <v>1</v>
      </c>
      <c r="AT904" t="s">
        <v>135</v>
      </c>
      <c r="AU904">
        <v>44</v>
      </c>
    </row>
    <row r="905" spans="1:47">
      <c r="A905" t="s">
        <v>3373</v>
      </c>
      <c r="C905">
        <v>310</v>
      </c>
      <c r="D905" t="s">
        <v>3374</v>
      </c>
      <c r="E905">
        <v>101</v>
      </c>
      <c r="F905" t="s">
        <v>3375</v>
      </c>
      <c r="G905" t="s">
        <v>219</v>
      </c>
      <c r="H905" t="s">
        <v>220</v>
      </c>
      <c r="I905" t="s">
        <v>3376</v>
      </c>
      <c r="J905">
        <v>8.6400000000000005E-2</v>
      </c>
      <c r="K905">
        <v>0</v>
      </c>
      <c r="L905">
        <v>0</v>
      </c>
      <c r="M905">
        <v>1</v>
      </c>
      <c r="N905">
        <v>1</v>
      </c>
      <c r="O905" t="s">
        <v>659</v>
      </c>
      <c r="P905">
        <v>1</v>
      </c>
      <c r="Q905">
        <v>1</v>
      </c>
      <c r="R905">
        <v>3400</v>
      </c>
      <c r="S905" t="s">
        <v>223</v>
      </c>
      <c r="T905">
        <v>0</v>
      </c>
      <c r="U905" t="s">
        <v>3373</v>
      </c>
      <c r="V905" t="s">
        <v>927</v>
      </c>
      <c r="W905" t="s">
        <v>659</v>
      </c>
      <c r="X905" t="s">
        <v>659</v>
      </c>
      <c r="Y905">
        <v>3400</v>
      </c>
      <c r="AB905">
        <v>0</v>
      </c>
      <c r="AC905">
        <v>0</v>
      </c>
      <c r="AD905">
        <v>2</v>
      </c>
      <c r="AE905">
        <v>1000</v>
      </c>
      <c r="AF905">
        <v>1</v>
      </c>
      <c r="AQ905">
        <v>1</v>
      </c>
      <c r="AR905">
        <f t="shared" si="14"/>
        <v>0</v>
      </c>
      <c r="AS905">
        <v>1</v>
      </c>
      <c r="AT905" t="s">
        <v>135</v>
      </c>
      <c r="AU905">
        <v>44</v>
      </c>
    </row>
    <row r="906" spans="1:47">
      <c r="A906" t="s">
        <v>3377</v>
      </c>
      <c r="C906">
        <v>310</v>
      </c>
      <c r="D906" t="s">
        <v>3378</v>
      </c>
      <c r="E906">
        <v>101</v>
      </c>
      <c r="F906" t="s">
        <v>3379</v>
      </c>
      <c r="G906" t="s">
        <v>219</v>
      </c>
      <c r="H906" t="s">
        <v>220</v>
      </c>
      <c r="I906" t="s">
        <v>3380</v>
      </c>
      <c r="J906">
        <v>0.28782999999999997</v>
      </c>
      <c r="K906">
        <v>1</v>
      </c>
      <c r="L906">
        <v>1</v>
      </c>
      <c r="M906">
        <v>1</v>
      </c>
      <c r="N906">
        <v>1</v>
      </c>
      <c r="O906" t="s">
        <v>225</v>
      </c>
      <c r="P906">
        <v>0</v>
      </c>
      <c r="Q906">
        <v>1</v>
      </c>
      <c r="R906">
        <v>10200</v>
      </c>
      <c r="S906" t="s">
        <v>223</v>
      </c>
      <c r="T906">
        <v>10200</v>
      </c>
      <c r="U906" t="s">
        <v>3377</v>
      </c>
      <c r="V906" t="s">
        <v>455</v>
      </c>
      <c r="W906" t="s">
        <v>225</v>
      </c>
      <c r="X906" t="s">
        <v>225</v>
      </c>
      <c r="Y906">
        <v>10200</v>
      </c>
      <c r="AB906">
        <v>1</v>
      </c>
      <c r="AC906">
        <v>1</v>
      </c>
      <c r="AD906">
        <v>4</v>
      </c>
      <c r="AE906">
        <v>1915</v>
      </c>
      <c r="AF906">
        <v>1.9</v>
      </c>
      <c r="AQ906">
        <v>2</v>
      </c>
      <c r="AR906">
        <f t="shared" si="14"/>
        <v>9.68</v>
      </c>
      <c r="AS906">
        <v>1</v>
      </c>
      <c r="AT906" t="s">
        <v>137</v>
      </c>
      <c r="AU906">
        <v>46</v>
      </c>
    </row>
    <row r="907" spans="1:47">
      <c r="A907" t="s">
        <v>3381</v>
      </c>
      <c r="C907">
        <v>310</v>
      </c>
      <c r="D907" t="s">
        <v>3382</v>
      </c>
      <c r="E907">
        <v>101</v>
      </c>
      <c r="F907" t="s">
        <v>3383</v>
      </c>
      <c r="G907" t="s">
        <v>219</v>
      </c>
      <c r="H907" t="s">
        <v>220</v>
      </c>
      <c r="I907" t="s">
        <v>3384</v>
      </c>
      <c r="J907">
        <v>8.029E-2</v>
      </c>
      <c r="K907">
        <v>0</v>
      </c>
      <c r="L907">
        <v>0</v>
      </c>
      <c r="M907">
        <v>1</v>
      </c>
      <c r="N907">
        <v>1</v>
      </c>
      <c r="O907" t="s">
        <v>659</v>
      </c>
      <c r="P907">
        <v>1</v>
      </c>
      <c r="Q907">
        <v>1</v>
      </c>
      <c r="R907">
        <v>2300</v>
      </c>
      <c r="S907" t="s">
        <v>223</v>
      </c>
      <c r="T907">
        <v>0</v>
      </c>
      <c r="U907" t="s">
        <v>3381</v>
      </c>
      <c r="V907" t="s">
        <v>933</v>
      </c>
      <c r="W907" t="s">
        <v>659</v>
      </c>
      <c r="X907" t="s">
        <v>659</v>
      </c>
      <c r="Y907">
        <v>2300</v>
      </c>
      <c r="AB907">
        <v>0</v>
      </c>
      <c r="AC907">
        <v>0</v>
      </c>
      <c r="AD907">
        <v>2</v>
      </c>
      <c r="AE907">
        <v>704</v>
      </c>
      <c r="AF907">
        <v>1</v>
      </c>
      <c r="AQ907">
        <v>1</v>
      </c>
      <c r="AR907">
        <f t="shared" si="14"/>
        <v>0</v>
      </c>
      <c r="AS907">
        <v>1</v>
      </c>
      <c r="AT907" t="s">
        <v>135</v>
      </c>
      <c r="AU907">
        <v>44</v>
      </c>
    </row>
    <row r="908" spans="1:47">
      <c r="A908" t="s">
        <v>3385</v>
      </c>
      <c r="C908">
        <v>310</v>
      </c>
      <c r="D908" t="s">
        <v>3386</v>
      </c>
      <c r="E908">
        <v>101</v>
      </c>
      <c r="F908" t="s">
        <v>3387</v>
      </c>
      <c r="G908" t="s">
        <v>219</v>
      </c>
      <c r="H908" t="s">
        <v>220</v>
      </c>
      <c r="I908" t="s">
        <v>3388</v>
      </c>
      <c r="J908">
        <v>0.21067</v>
      </c>
      <c r="K908">
        <v>1</v>
      </c>
      <c r="L908">
        <v>1</v>
      </c>
      <c r="M908">
        <v>1</v>
      </c>
      <c r="N908">
        <v>1</v>
      </c>
      <c r="O908" t="s">
        <v>225</v>
      </c>
      <c r="P908">
        <v>0</v>
      </c>
      <c r="Q908">
        <v>1</v>
      </c>
      <c r="R908">
        <v>2400</v>
      </c>
      <c r="S908" t="s">
        <v>223</v>
      </c>
      <c r="T908">
        <v>2400</v>
      </c>
      <c r="U908" t="s">
        <v>3385</v>
      </c>
      <c r="V908" t="s">
        <v>413</v>
      </c>
      <c r="W908" t="s">
        <v>225</v>
      </c>
      <c r="X908" t="s">
        <v>225</v>
      </c>
      <c r="Y908">
        <v>2400</v>
      </c>
      <c r="AB908">
        <v>1</v>
      </c>
      <c r="AC908">
        <v>1</v>
      </c>
      <c r="AD908">
        <v>3</v>
      </c>
      <c r="AE908">
        <v>960</v>
      </c>
      <c r="AF908">
        <v>1</v>
      </c>
      <c r="AQ908">
        <v>1</v>
      </c>
      <c r="AR908">
        <f t="shared" si="14"/>
        <v>9.68</v>
      </c>
      <c r="AS908">
        <v>1</v>
      </c>
      <c r="AT908" t="s">
        <v>137</v>
      </c>
      <c r="AU908">
        <v>46</v>
      </c>
    </row>
    <row r="909" spans="1:47">
      <c r="A909" t="s">
        <v>3389</v>
      </c>
      <c r="C909">
        <v>310</v>
      </c>
      <c r="D909" t="s">
        <v>3390</v>
      </c>
      <c r="E909">
        <v>104</v>
      </c>
      <c r="F909" t="s">
        <v>3391</v>
      </c>
      <c r="G909" t="s">
        <v>219</v>
      </c>
      <c r="H909" t="s">
        <v>1213</v>
      </c>
      <c r="I909" t="s">
        <v>3392</v>
      </c>
      <c r="J909">
        <v>0.11243</v>
      </c>
      <c r="K909">
        <v>0</v>
      </c>
      <c r="L909">
        <v>0</v>
      </c>
      <c r="M909">
        <v>1</v>
      </c>
      <c r="N909">
        <v>1</v>
      </c>
      <c r="O909" t="s">
        <v>659</v>
      </c>
      <c r="P909">
        <v>1</v>
      </c>
      <c r="Q909">
        <v>1</v>
      </c>
      <c r="R909">
        <v>9600</v>
      </c>
      <c r="S909" t="s">
        <v>223</v>
      </c>
      <c r="T909">
        <v>0</v>
      </c>
      <c r="U909" t="s">
        <v>3389</v>
      </c>
      <c r="V909" t="s">
        <v>933</v>
      </c>
      <c r="W909" t="s">
        <v>659</v>
      </c>
      <c r="X909" t="s">
        <v>659</v>
      </c>
      <c r="Y909">
        <v>9600</v>
      </c>
      <c r="AB909">
        <v>0</v>
      </c>
      <c r="AC909">
        <v>0</v>
      </c>
      <c r="AD909">
        <v>4</v>
      </c>
      <c r="AE909">
        <v>1557</v>
      </c>
      <c r="AF909">
        <v>1.5</v>
      </c>
      <c r="AQ909">
        <v>0</v>
      </c>
      <c r="AR909">
        <f t="shared" si="14"/>
        <v>0</v>
      </c>
      <c r="AS909">
        <v>1</v>
      </c>
      <c r="AT909" t="s">
        <v>135</v>
      </c>
      <c r="AU909">
        <v>44</v>
      </c>
    </row>
    <row r="910" spans="1:47">
      <c r="A910" t="s">
        <v>3393</v>
      </c>
      <c r="C910">
        <v>310</v>
      </c>
      <c r="D910" t="s">
        <v>3394</v>
      </c>
      <c r="E910">
        <v>132</v>
      </c>
      <c r="F910" t="s">
        <v>3395</v>
      </c>
      <c r="G910" t="s">
        <v>219</v>
      </c>
      <c r="H910" t="s">
        <v>260</v>
      </c>
      <c r="I910" t="s">
        <v>3396</v>
      </c>
      <c r="J910">
        <v>0.62799000000000005</v>
      </c>
      <c r="K910">
        <v>0</v>
      </c>
      <c r="L910">
        <v>0</v>
      </c>
      <c r="M910">
        <v>0</v>
      </c>
      <c r="N910">
        <v>0</v>
      </c>
      <c r="P910">
        <v>0</v>
      </c>
      <c r="Q910">
        <v>0</v>
      </c>
      <c r="R910">
        <v>0</v>
      </c>
      <c r="S910" t="s">
        <v>243</v>
      </c>
      <c r="T910">
        <v>0</v>
      </c>
      <c r="U910" t="s">
        <v>3393</v>
      </c>
      <c r="Y910">
        <v>0</v>
      </c>
      <c r="AB910">
        <v>0</v>
      </c>
      <c r="AC910">
        <v>0</v>
      </c>
      <c r="AD910">
        <v>0</v>
      </c>
      <c r="AE910">
        <v>0</v>
      </c>
      <c r="AF910">
        <v>0</v>
      </c>
      <c r="AQ910">
        <v>7</v>
      </c>
      <c r="AR910">
        <f t="shared" si="14"/>
        <v>0</v>
      </c>
      <c r="AS910">
        <v>1</v>
      </c>
      <c r="AT910" t="s">
        <v>135</v>
      </c>
      <c r="AU910">
        <v>44</v>
      </c>
    </row>
    <row r="911" spans="1:47">
      <c r="A911" t="s">
        <v>248</v>
      </c>
      <c r="C911">
        <v>310</v>
      </c>
      <c r="E911">
        <v>0</v>
      </c>
      <c r="J911">
        <v>7.7700000000000005E-2</v>
      </c>
      <c r="K911">
        <v>0</v>
      </c>
      <c r="L911">
        <v>0</v>
      </c>
      <c r="M911">
        <v>0</v>
      </c>
      <c r="N911">
        <v>0</v>
      </c>
      <c r="P911">
        <v>0</v>
      </c>
      <c r="Q911">
        <v>0</v>
      </c>
      <c r="R911">
        <v>0</v>
      </c>
      <c r="S911" t="s">
        <v>249</v>
      </c>
      <c r="T911">
        <v>0</v>
      </c>
      <c r="Y911">
        <v>0</v>
      </c>
      <c r="AB911">
        <v>0</v>
      </c>
      <c r="AC911">
        <v>0</v>
      </c>
      <c r="AD911">
        <v>0</v>
      </c>
      <c r="AE911">
        <v>0</v>
      </c>
      <c r="AF911">
        <v>0</v>
      </c>
      <c r="AQ911">
        <v>0</v>
      </c>
      <c r="AR911">
        <f t="shared" si="14"/>
        <v>0</v>
      </c>
      <c r="AS911">
        <v>1</v>
      </c>
      <c r="AT911" t="s">
        <v>135</v>
      </c>
      <c r="AU911">
        <v>44</v>
      </c>
    </row>
    <row r="912" spans="1:47">
      <c r="A912" t="s">
        <v>3397</v>
      </c>
      <c r="C912">
        <v>310</v>
      </c>
      <c r="D912" t="s">
        <v>3398</v>
      </c>
      <c r="E912">
        <v>101</v>
      </c>
      <c r="F912" t="s">
        <v>3399</v>
      </c>
      <c r="G912" t="s">
        <v>219</v>
      </c>
      <c r="H912" t="s">
        <v>220</v>
      </c>
      <c r="I912" t="s">
        <v>3400</v>
      </c>
      <c r="J912">
        <v>0.14247000000000001</v>
      </c>
      <c r="K912">
        <v>0</v>
      </c>
      <c r="L912">
        <v>0</v>
      </c>
      <c r="M912">
        <v>1</v>
      </c>
      <c r="N912">
        <v>1</v>
      </c>
      <c r="O912" t="s">
        <v>659</v>
      </c>
      <c r="P912">
        <v>1</v>
      </c>
      <c r="Q912">
        <v>1</v>
      </c>
      <c r="R912">
        <v>5600</v>
      </c>
      <c r="S912" t="s">
        <v>223</v>
      </c>
      <c r="T912">
        <v>0</v>
      </c>
      <c r="U912" t="s">
        <v>3397</v>
      </c>
      <c r="V912" t="s">
        <v>933</v>
      </c>
      <c r="W912" t="s">
        <v>659</v>
      </c>
      <c r="X912" t="s">
        <v>659</v>
      </c>
      <c r="Y912">
        <v>5600</v>
      </c>
      <c r="AB912">
        <v>0</v>
      </c>
      <c r="AC912">
        <v>0</v>
      </c>
      <c r="AD912">
        <v>3</v>
      </c>
      <c r="AE912">
        <v>1238</v>
      </c>
      <c r="AF912">
        <v>1</v>
      </c>
      <c r="AQ912">
        <v>2</v>
      </c>
      <c r="AR912">
        <f t="shared" si="14"/>
        <v>0</v>
      </c>
      <c r="AS912">
        <v>1</v>
      </c>
      <c r="AT912" t="s">
        <v>135</v>
      </c>
      <c r="AU912">
        <v>44</v>
      </c>
    </row>
    <row r="913" spans="1:47">
      <c r="A913" t="s">
        <v>3401</v>
      </c>
      <c r="C913">
        <v>310</v>
      </c>
      <c r="D913" t="s">
        <v>3402</v>
      </c>
      <c r="E913">
        <v>101</v>
      </c>
      <c r="F913" t="s">
        <v>3403</v>
      </c>
      <c r="G913" t="s">
        <v>219</v>
      </c>
      <c r="H913" t="s">
        <v>220</v>
      </c>
      <c r="I913" t="s">
        <v>3404</v>
      </c>
      <c r="J913">
        <v>0.26325999999999999</v>
      </c>
      <c r="K913">
        <v>0</v>
      </c>
      <c r="L913">
        <v>0</v>
      </c>
      <c r="M913">
        <v>1</v>
      </c>
      <c r="N913">
        <v>1</v>
      </c>
      <c r="O913" t="s">
        <v>659</v>
      </c>
      <c r="P913">
        <v>1</v>
      </c>
      <c r="Q913">
        <v>1</v>
      </c>
      <c r="R913">
        <v>900</v>
      </c>
      <c r="S913" t="s">
        <v>223</v>
      </c>
      <c r="T913">
        <v>0</v>
      </c>
      <c r="U913" t="s">
        <v>3401</v>
      </c>
      <c r="V913" t="s">
        <v>933</v>
      </c>
      <c r="W913" t="s">
        <v>659</v>
      </c>
      <c r="X913" t="s">
        <v>659</v>
      </c>
      <c r="Y913">
        <v>900</v>
      </c>
      <c r="AB913">
        <v>0</v>
      </c>
      <c r="AC913">
        <v>0</v>
      </c>
      <c r="AD913">
        <v>2</v>
      </c>
      <c r="AE913">
        <v>528</v>
      </c>
      <c r="AF913">
        <v>1</v>
      </c>
      <c r="AQ913">
        <v>4</v>
      </c>
      <c r="AR913">
        <f t="shared" si="14"/>
        <v>0</v>
      </c>
      <c r="AS913">
        <v>1</v>
      </c>
      <c r="AT913" t="s">
        <v>135</v>
      </c>
      <c r="AU913">
        <v>44</v>
      </c>
    </row>
    <row r="914" spans="1:47">
      <c r="A914" t="s">
        <v>3405</v>
      </c>
      <c r="C914">
        <v>310</v>
      </c>
      <c r="D914" t="s">
        <v>3406</v>
      </c>
      <c r="E914">
        <v>101</v>
      </c>
      <c r="F914" t="s">
        <v>3407</v>
      </c>
      <c r="G914" t="s">
        <v>219</v>
      </c>
      <c r="H914" t="s">
        <v>220</v>
      </c>
      <c r="I914" t="s">
        <v>3408</v>
      </c>
      <c r="J914">
        <v>0.15225</v>
      </c>
      <c r="K914">
        <v>0</v>
      </c>
      <c r="L914">
        <v>0</v>
      </c>
      <c r="M914">
        <v>1</v>
      </c>
      <c r="N914">
        <v>1</v>
      </c>
      <c r="O914" t="s">
        <v>659</v>
      </c>
      <c r="P914">
        <v>1</v>
      </c>
      <c r="Q914">
        <v>1</v>
      </c>
      <c r="R914">
        <v>1000</v>
      </c>
      <c r="S914" t="s">
        <v>223</v>
      </c>
      <c r="T914">
        <v>0</v>
      </c>
      <c r="U914" t="s">
        <v>3405</v>
      </c>
      <c r="V914" t="s">
        <v>933</v>
      </c>
      <c r="W914" t="s">
        <v>659</v>
      </c>
      <c r="X914" t="s">
        <v>659</v>
      </c>
      <c r="Y914">
        <v>1000</v>
      </c>
      <c r="AB914">
        <v>0</v>
      </c>
      <c r="AC914">
        <v>0</v>
      </c>
      <c r="AD914">
        <v>3</v>
      </c>
      <c r="AE914">
        <v>876</v>
      </c>
      <c r="AF914">
        <v>1</v>
      </c>
      <c r="AQ914">
        <v>2</v>
      </c>
      <c r="AR914">
        <f t="shared" si="14"/>
        <v>0</v>
      </c>
      <c r="AS914">
        <v>1</v>
      </c>
      <c r="AT914" t="s">
        <v>135</v>
      </c>
      <c r="AU914">
        <v>44</v>
      </c>
    </row>
    <row r="915" spans="1:47">
      <c r="A915" t="s">
        <v>3409</v>
      </c>
      <c r="C915">
        <v>310</v>
      </c>
      <c r="D915" t="s">
        <v>3410</v>
      </c>
      <c r="E915">
        <v>101</v>
      </c>
      <c r="F915" t="s">
        <v>3411</v>
      </c>
      <c r="G915" t="s">
        <v>219</v>
      </c>
      <c r="H915" t="s">
        <v>220</v>
      </c>
      <c r="I915" t="s">
        <v>3412</v>
      </c>
      <c r="J915">
        <v>7.5380000000000003E-2</v>
      </c>
      <c r="K915">
        <v>0</v>
      </c>
      <c r="L915">
        <v>0</v>
      </c>
      <c r="M915">
        <v>1</v>
      </c>
      <c r="N915">
        <v>1</v>
      </c>
      <c r="O915" t="s">
        <v>659</v>
      </c>
      <c r="P915">
        <v>1</v>
      </c>
      <c r="Q915">
        <v>1</v>
      </c>
      <c r="R915">
        <v>400</v>
      </c>
      <c r="S915" t="s">
        <v>223</v>
      </c>
      <c r="T915">
        <v>0</v>
      </c>
      <c r="U915" t="s">
        <v>3409</v>
      </c>
      <c r="V915" t="s">
        <v>933</v>
      </c>
      <c r="W915" t="s">
        <v>659</v>
      </c>
      <c r="X915" t="s">
        <v>659</v>
      </c>
      <c r="Y915">
        <v>400</v>
      </c>
      <c r="AB915">
        <v>0</v>
      </c>
      <c r="AC915">
        <v>0</v>
      </c>
      <c r="AD915">
        <v>2</v>
      </c>
      <c r="AE915">
        <v>538</v>
      </c>
      <c r="AF915">
        <v>1</v>
      </c>
      <c r="AQ915">
        <v>1</v>
      </c>
      <c r="AR915">
        <f t="shared" si="14"/>
        <v>0</v>
      </c>
      <c r="AS915">
        <v>1</v>
      </c>
      <c r="AT915" t="s">
        <v>135</v>
      </c>
      <c r="AU915">
        <v>44</v>
      </c>
    </row>
    <row r="916" spans="1:47">
      <c r="A916" t="s">
        <v>3413</v>
      </c>
      <c r="B916" t="s">
        <v>293</v>
      </c>
      <c r="C916">
        <v>310</v>
      </c>
      <c r="D916" t="s">
        <v>1818</v>
      </c>
      <c r="E916">
        <v>0</v>
      </c>
      <c r="J916">
        <v>0.14835999999999999</v>
      </c>
      <c r="K916">
        <v>0</v>
      </c>
      <c r="L916">
        <v>0</v>
      </c>
      <c r="M916">
        <v>0</v>
      </c>
      <c r="N916">
        <v>0</v>
      </c>
      <c r="P916">
        <v>0</v>
      </c>
      <c r="Q916">
        <v>0</v>
      </c>
      <c r="R916">
        <v>0</v>
      </c>
      <c r="S916" t="s">
        <v>296</v>
      </c>
      <c r="T916">
        <v>0</v>
      </c>
      <c r="Y916">
        <v>0</v>
      </c>
      <c r="AB916">
        <v>0</v>
      </c>
      <c r="AC916">
        <v>0</v>
      </c>
      <c r="AD916">
        <v>0</v>
      </c>
      <c r="AE916">
        <v>0</v>
      </c>
      <c r="AF916">
        <v>0</v>
      </c>
      <c r="AG916" t="s">
        <v>845</v>
      </c>
      <c r="AQ916">
        <v>1</v>
      </c>
      <c r="AR916">
        <f t="shared" si="14"/>
        <v>0</v>
      </c>
      <c r="AS916">
        <v>1</v>
      </c>
      <c r="AT916" t="s">
        <v>135</v>
      </c>
      <c r="AU916">
        <v>44</v>
      </c>
    </row>
    <row r="917" spans="1:47">
      <c r="A917" t="s">
        <v>3414</v>
      </c>
      <c r="C917">
        <v>310</v>
      </c>
      <c r="D917" t="s">
        <v>3415</v>
      </c>
      <c r="E917">
        <v>905</v>
      </c>
      <c r="F917" t="s">
        <v>471</v>
      </c>
      <c r="G917" t="s">
        <v>324</v>
      </c>
      <c r="H917" t="s">
        <v>302</v>
      </c>
      <c r="I917" t="s">
        <v>3416</v>
      </c>
      <c r="J917">
        <v>12.12566</v>
      </c>
      <c r="K917">
        <v>0</v>
      </c>
      <c r="L917">
        <v>0</v>
      </c>
      <c r="M917">
        <v>0</v>
      </c>
      <c r="N917">
        <v>0</v>
      </c>
      <c r="P917">
        <v>0</v>
      </c>
      <c r="Q917">
        <v>0</v>
      </c>
      <c r="R917">
        <v>0</v>
      </c>
      <c r="S917" t="s">
        <v>223</v>
      </c>
      <c r="T917">
        <v>0</v>
      </c>
      <c r="U917" t="s">
        <v>3414</v>
      </c>
      <c r="Y917">
        <v>0</v>
      </c>
      <c r="Z917" t="s">
        <v>297</v>
      </c>
      <c r="AA917" t="s">
        <v>223</v>
      </c>
      <c r="AB917">
        <v>0</v>
      </c>
      <c r="AC917">
        <v>0</v>
      </c>
      <c r="AD917">
        <v>0</v>
      </c>
      <c r="AE917">
        <v>0</v>
      </c>
      <c r="AF917">
        <v>0</v>
      </c>
      <c r="AQ917">
        <v>3</v>
      </c>
      <c r="AR917">
        <f t="shared" si="14"/>
        <v>0</v>
      </c>
      <c r="AS917">
        <v>1</v>
      </c>
      <c r="AT917" t="s">
        <v>137</v>
      </c>
      <c r="AU917">
        <v>46</v>
      </c>
    </row>
    <row r="918" spans="1:47">
      <c r="A918" t="s">
        <v>3417</v>
      </c>
      <c r="C918">
        <v>310</v>
      </c>
      <c r="D918" t="s">
        <v>3418</v>
      </c>
      <c r="E918">
        <v>101</v>
      </c>
      <c r="F918" t="s">
        <v>3419</v>
      </c>
      <c r="G918" t="s">
        <v>219</v>
      </c>
      <c r="H918" t="s">
        <v>220</v>
      </c>
      <c r="I918" t="s">
        <v>3420</v>
      </c>
      <c r="J918">
        <v>8.9590000000000003E-2</v>
      </c>
      <c r="K918">
        <v>0</v>
      </c>
      <c r="L918">
        <v>0</v>
      </c>
      <c r="M918">
        <v>1</v>
      </c>
      <c r="N918">
        <v>1</v>
      </c>
      <c r="O918" t="s">
        <v>659</v>
      </c>
      <c r="P918">
        <v>1</v>
      </c>
      <c r="Q918">
        <v>1</v>
      </c>
      <c r="R918">
        <v>8900</v>
      </c>
      <c r="S918" t="s">
        <v>223</v>
      </c>
      <c r="T918">
        <v>0</v>
      </c>
      <c r="U918" t="s">
        <v>3417</v>
      </c>
      <c r="V918" t="s">
        <v>893</v>
      </c>
      <c r="W918" t="s">
        <v>659</v>
      </c>
      <c r="X918" t="s">
        <v>659</v>
      </c>
      <c r="Y918">
        <v>8900</v>
      </c>
      <c r="AB918">
        <v>0</v>
      </c>
      <c r="AC918">
        <v>0</v>
      </c>
      <c r="AD918">
        <v>3</v>
      </c>
      <c r="AE918">
        <v>1026</v>
      </c>
      <c r="AF918">
        <v>1</v>
      </c>
      <c r="AQ918">
        <v>1</v>
      </c>
      <c r="AR918">
        <f t="shared" si="14"/>
        <v>0</v>
      </c>
      <c r="AS918">
        <v>1</v>
      </c>
      <c r="AT918" t="s">
        <v>135</v>
      </c>
      <c r="AU918">
        <v>44</v>
      </c>
    </row>
    <row r="919" spans="1:47">
      <c r="A919" t="s">
        <v>3421</v>
      </c>
      <c r="C919">
        <v>310</v>
      </c>
      <c r="D919" t="s">
        <v>3422</v>
      </c>
      <c r="E919">
        <v>101</v>
      </c>
      <c r="F919" t="s">
        <v>3423</v>
      </c>
      <c r="G919" t="s">
        <v>324</v>
      </c>
      <c r="H919" t="s">
        <v>220</v>
      </c>
      <c r="I919" t="s">
        <v>3424</v>
      </c>
      <c r="J919">
        <v>4.3839999999999997E-2</v>
      </c>
      <c r="K919">
        <v>0</v>
      </c>
      <c r="L919">
        <v>0</v>
      </c>
      <c r="M919">
        <v>0</v>
      </c>
      <c r="N919">
        <v>0</v>
      </c>
      <c r="P919">
        <v>0</v>
      </c>
      <c r="Q919">
        <v>1</v>
      </c>
      <c r="R919">
        <v>19700</v>
      </c>
      <c r="S919" t="s">
        <v>223</v>
      </c>
      <c r="T919">
        <v>0</v>
      </c>
      <c r="U919" t="s">
        <v>3421</v>
      </c>
      <c r="V919" t="s">
        <v>658</v>
      </c>
      <c r="W919" t="s">
        <v>659</v>
      </c>
      <c r="Y919">
        <v>19700</v>
      </c>
      <c r="AB919">
        <v>0</v>
      </c>
      <c r="AC919">
        <v>0</v>
      </c>
      <c r="AD919">
        <v>4</v>
      </c>
      <c r="AE919">
        <v>3641</v>
      </c>
      <c r="AF919">
        <v>1.5</v>
      </c>
      <c r="AQ919">
        <v>1</v>
      </c>
      <c r="AR919">
        <f t="shared" si="14"/>
        <v>0</v>
      </c>
      <c r="AS919">
        <v>1</v>
      </c>
      <c r="AT919" t="s">
        <v>137</v>
      </c>
      <c r="AU919">
        <v>46</v>
      </c>
    </row>
    <row r="920" spans="1:47">
      <c r="A920" t="s">
        <v>3425</v>
      </c>
      <c r="C920">
        <v>310</v>
      </c>
      <c r="D920" t="s">
        <v>3426</v>
      </c>
      <c r="E920">
        <v>101</v>
      </c>
      <c r="F920" t="s">
        <v>3427</v>
      </c>
      <c r="G920" t="s">
        <v>219</v>
      </c>
      <c r="H920" t="s">
        <v>220</v>
      </c>
      <c r="I920" t="s">
        <v>3428</v>
      </c>
      <c r="J920">
        <v>9.2079999999999995E-2</v>
      </c>
      <c r="K920">
        <v>0</v>
      </c>
      <c r="L920">
        <v>0</v>
      </c>
      <c r="M920">
        <v>1</v>
      </c>
      <c r="N920">
        <v>1</v>
      </c>
      <c r="O920" t="s">
        <v>659</v>
      </c>
      <c r="P920">
        <v>1</v>
      </c>
      <c r="Q920">
        <v>1</v>
      </c>
      <c r="R920">
        <v>5000</v>
      </c>
      <c r="S920" t="s">
        <v>223</v>
      </c>
      <c r="T920">
        <v>0</v>
      </c>
      <c r="U920" t="s">
        <v>3425</v>
      </c>
      <c r="V920" t="s">
        <v>933</v>
      </c>
      <c r="W920" t="s">
        <v>659</v>
      </c>
      <c r="X920" t="s">
        <v>659</v>
      </c>
      <c r="Y920">
        <v>5000</v>
      </c>
      <c r="AB920">
        <v>0</v>
      </c>
      <c r="AC920">
        <v>0</v>
      </c>
      <c r="AD920">
        <v>3</v>
      </c>
      <c r="AE920">
        <v>900</v>
      </c>
      <c r="AF920">
        <v>1</v>
      </c>
      <c r="AQ920">
        <v>1</v>
      </c>
      <c r="AR920">
        <f t="shared" si="14"/>
        <v>0</v>
      </c>
      <c r="AS920">
        <v>1</v>
      </c>
      <c r="AT920" t="s">
        <v>135</v>
      </c>
      <c r="AU920">
        <v>44</v>
      </c>
    </row>
    <row r="921" spans="1:47">
      <c r="A921" t="s">
        <v>3429</v>
      </c>
      <c r="C921">
        <v>310</v>
      </c>
      <c r="D921" t="s">
        <v>3430</v>
      </c>
      <c r="E921">
        <v>101</v>
      </c>
      <c r="F921" t="s">
        <v>3431</v>
      </c>
      <c r="G921" t="s">
        <v>219</v>
      </c>
      <c r="H921" t="s">
        <v>220</v>
      </c>
      <c r="I921" t="s">
        <v>3432</v>
      </c>
      <c r="J921">
        <v>6.3460000000000003E-2</v>
      </c>
      <c r="K921">
        <v>0</v>
      </c>
      <c r="L921">
        <v>0</v>
      </c>
      <c r="M921">
        <v>1</v>
      </c>
      <c r="N921">
        <v>1</v>
      </c>
      <c r="O921" t="s">
        <v>659</v>
      </c>
      <c r="P921">
        <v>1</v>
      </c>
      <c r="Q921">
        <v>1</v>
      </c>
      <c r="R921">
        <v>2100</v>
      </c>
      <c r="S921" t="s">
        <v>223</v>
      </c>
      <c r="T921">
        <v>0</v>
      </c>
      <c r="U921" t="s">
        <v>3429</v>
      </c>
      <c r="V921" t="s">
        <v>933</v>
      </c>
      <c r="W921" t="s">
        <v>659</v>
      </c>
      <c r="X921" t="s">
        <v>659</v>
      </c>
      <c r="Y921">
        <v>2100</v>
      </c>
      <c r="AB921">
        <v>0</v>
      </c>
      <c r="AC921">
        <v>0</v>
      </c>
      <c r="AD921">
        <v>2</v>
      </c>
      <c r="AE921">
        <v>628</v>
      </c>
      <c r="AF921">
        <v>1</v>
      </c>
      <c r="AQ921">
        <v>1</v>
      </c>
      <c r="AR921">
        <f t="shared" si="14"/>
        <v>0</v>
      </c>
      <c r="AS921">
        <v>1</v>
      </c>
      <c r="AT921" t="s">
        <v>135</v>
      </c>
      <c r="AU921">
        <v>44</v>
      </c>
    </row>
    <row r="922" spans="1:47">
      <c r="A922" t="s">
        <v>3433</v>
      </c>
      <c r="C922">
        <v>310</v>
      </c>
      <c r="D922" t="s">
        <v>3434</v>
      </c>
      <c r="E922">
        <v>101</v>
      </c>
      <c r="F922" t="s">
        <v>3435</v>
      </c>
      <c r="G922" t="s">
        <v>219</v>
      </c>
      <c r="H922" t="s">
        <v>220</v>
      </c>
      <c r="I922" t="s">
        <v>3436</v>
      </c>
      <c r="J922">
        <v>9.5810000000000006E-2</v>
      </c>
      <c r="K922">
        <v>0</v>
      </c>
      <c r="L922">
        <v>0</v>
      </c>
      <c r="M922">
        <v>1</v>
      </c>
      <c r="N922">
        <v>1</v>
      </c>
      <c r="O922" t="s">
        <v>659</v>
      </c>
      <c r="P922">
        <v>1</v>
      </c>
      <c r="Q922">
        <v>1</v>
      </c>
      <c r="R922">
        <v>200</v>
      </c>
      <c r="S922" t="s">
        <v>223</v>
      </c>
      <c r="T922">
        <v>0</v>
      </c>
      <c r="U922" t="s">
        <v>3433</v>
      </c>
      <c r="V922" t="s">
        <v>933</v>
      </c>
      <c r="W922" t="s">
        <v>659</v>
      </c>
      <c r="X922" t="s">
        <v>659</v>
      </c>
      <c r="Y922">
        <v>200</v>
      </c>
      <c r="AB922">
        <v>0</v>
      </c>
      <c r="AC922">
        <v>0</v>
      </c>
      <c r="AD922">
        <v>2</v>
      </c>
      <c r="AE922">
        <v>472</v>
      </c>
      <c r="AF922">
        <v>1</v>
      </c>
      <c r="AQ922">
        <v>1</v>
      </c>
      <c r="AR922">
        <f t="shared" si="14"/>
        <v>0</v>
      </c>
      <c r="AS922">
        <v>1</v>
      </c>
      <c r="AT922" t="s">
        <v>135</v>
      </c>
      <c r="AU922">
        <v>44</v>
      </c>
    </row>
    <row r="923" spans="1:47">
      <c r="A923" t="s">
        <v>3437</v>
      </c>
      <c r="C923">
        <v>310</v>
      </c>
      <c r="D923" t="s">
        <v>3438</v>
      </c>
      <c r="E923">
        <v>132</v>
      </c>
      <c r="F923" t="s">
        <v>3116</v>
      </c>
      <c r="G923" t="s">
        <v>219</v>
      </c>
      <c r="H923" t="s">
        <v>260</v>
      </c>
      <c r="I923" t="s">
        <v>3439</v>
      </c>
      <c r="J923">
        <v>0.33318999999999999</v>
      </c>
      <c r="K923">
        <v>0</v>
      </c>
      <c r="L923">
        <v>0</v>
      </c>
      <c r="M923">
        <v>0</v>
      </c>
      <c r="N923">
        <v>0</v>
      </c>
      <c r="P923">
        <v>0</v>
      </c>
      <c r="Q923">
        <v>0</v>
      </c>
      <c r="R923">
        <v>0</v>
      </c>
      <c r="S923" t="s">
        <v>223</v>
      </c>
      <c r="T923">
        <v>0</v>
      </c>
      <c r="U923" t="s">
        <v>3437</v>
      </c>
      <c r="Y923">
        <v>0</v>
      </c>
      <c r="AB923">
        <v>0</v>
      </c>
      <c r="AC923">
        <v>0</v>
      </c>
      <c r="AD923">
        <v>0</v>
      </c>
      <c r="AE923">
        <v>0</v>
      </c>
      <c r="AF923">
        <v>0</v>
      </c>
      <c r="AQ923">
        <v>1</v>
      </c>
      <c r="AR923">
        <f t="shared" si="14"/>
        <v>0</v>
      </c>
      <c r="AS923">
        <v>1</v>
      </c>
      <c r="AT923" t="s">
        <v>137</v>
      </c>
      <c r="AU923">
        <v>46</v>
      </c>
    </row>
    <row r="924" spans="1:47">
      <c r="A924" t="s">
        <v>3440</v>
      </c>
      <c r="C924">
        <v>310</v>
      </c>
      <c r="D924" t="s">
        <v>3441</v>
      </c>
      <c r="E924">
        <v>101</v>
      </c>
      <c r="F924" t="s">
        <v>3442</v>
      </c>
      <c r="G924" t="s">
        <v>219</v>
      </c>
      <c r="H924" t="s">
        <v>220</v>
      </c>
      <c r="I924" t="s">
        <v>3443</v>
      </c>
      <c r="J924">
        <v>7.2849999999999998E-2</v>
      </c>
      <c r="K924">
        <v>0</v>
      </c>
      <c r="L924">
        <v>0</v>
      </c>
      <c r="M924">
        <v>1</v>
      </c>
      <c r="N924">
        <v>1</v>
      </c>
      <c r="O924" t="s">
        <v>659</v>
      </c>
      <c r="P924">
        <v>1</v>
      </c>
      <c r="Q924">
        <v>1</v>
      </c>
      <c r="R924">
        <v>5100</v>
      </c>
      <c r="S924" t="s">
        <v>223</v>
      </c>
      <c r="T924">
        <v>0</v>
      </c>
      <c r="U924" t="s">
        <v>3440</v>
      </c>
      <c r="V924" t="s">
        <v>933</v>
      </c>
      <c r="W924" t="s">
        <v>659</v>
      </c>
      <c r="X924" t="s">
        <v>659</v>
      </c>
      <c r="Y924">
        <v>5100</v>
      </c>
      <c r="AB924">
        <v>0</v>
      </c>
      <c r="AC924">
        <v>0</v>
      </c>
      <c r="AD924">
        <v>1</v>
      </c>
      <c r="AE924">
        <v>793</v>
      </c>
      <c r="AF924">
        <v>1</v>
      </c>
      <c r="AQ924">
        <v>0</v>
      </c>
      <c r="AR924">
        <f t="shared" si="14"/>
        <v>0</v>
      </c>
      <c r="AS924">
        <v>1</v>
      </c>
      <c r="AT924" t="s">
        <v>135</v>
      </c>
      <c r="AU924">
        <v>44</v>
      </c>
    </row>
    <row r="925" spans="1:47">
      <c r="A925" t="s">
        <v>3444</v>
      </c>
      <c r="C925">
        <v>310</v>
      </c>
      <c r="D925" t="s">
        <v>3445</v>
      </c>
      <c r="E925">
        <v>101</v>
      </c>
      <c r="F925" t="s">
        <v>3446</v>
      </c>
      <c r="G925" t="s">
        <v>219</v>
      </c>
      <c r="H925" t="s">
        <v>220</v>
      </c>
      <c r="I925" t="s">
        <v>3447</v>
      </c>
      <c r="J925">
        <v>9.9080000000000001E-2</v>
      </c>
      <c r="K925">
        <v>0</v>
      </c>
      <c r="L925">
        <v>0</v>
      </c>
      <c r="M925">
        <v>1</v>
      </c>
      <c r="N925">
        <v>1</v>
      </c>
      <c r="O925" t="s">
        <v>659</v>
      </c>
      <c r="P925">
        <v>1</v>
      </c>
      <c r="Q925">
        <v>1</v>
      </c>
      <c r="R925">
        <v>1800</v>
      </c>
      <c r="S925" t="s">
        <v>223</v>
      </c>
      <c r="T925">
        <v>0</v>
      </c>
      <c r="U925" t="s">
        <v>3444</v>
      </c>
      <c r="V925" t="s">
        <v>933</v>
      </c>
      <c r="W925" t="s">
        <v>659</v>
      </c>
      <c r="X925" t="s">
        <v>659</v>
      </c>
      <c r="Y925">
        <v>1800</v>
      </c>
      <c r="AB925">
        <v>0</v>
      </c>
      <c r="AC925">
        <v>0</v>
      </c>
      <c r="AD925">
        <v>3</v>
      </c>
      <c r="AE925">
        <v>760</v>
      </c>
      <c r="AF925">
        <v>1</v>
      </c>
      <c r="AQ925">
        <v>0</v>
      </c>
      <c r="AR925">
        <f t="shared" si="14"/>
        <v>0</v>
      </c>
      <c r="AS925">
        <v>1</v>
      </c>
      <c r="AT925" t="s">
        <v>135</v>
      </c>
      <c r="AU925">
        <v>44</v>
      </c>
    </row>
    <row r="926" spans="1:47">
      <c r="A926" t="s">
        <v>3448</v>
      </c>
      <c r="C926">
        <v>310</v>
      </c>
      <c r="D926" t="s">
        <v>3449</v>
      </c>
      <c r="E926">
        <v>101</v>
      </c>
      <c r="F926" t="s">
        <v>3450</v>
      </c>
      <c r="G926" t="s">
        <v>219</v>
      </c>
      <c r="H926" t="s">
        <v>220</v>
      </c>
      <c r="I926" t="s">
        <v>3451</v>
      </c>
      <c r="J926">
        <v>0.24334</v>
      </c>
      <c r="K926">
        <v>1</v>
      </c>
      <c r="L926">
        <v>1</v>
      </c>
      <c r="M926">
        <v>1</v>
      </c>
      <c r="N926">
        <v>1</v>
      </c>
      <c r="O926" t="s">
        <v>225</v>
      </c>
      <c r="P926">
        <v>0</v>
      </c>
      <c r="Q926">
        <v>1</v>
      </c>
      <c r="R926">
        <v>8000</v>
      </c>
      <c r="S926" t="s">
        <v>223</v>
      </c>
      <c r="T926">
        <v>8000</v>
      </c>
      <c r="U926" t="s">
        <v>3448</v>
      </c>
      <c r="V926" t="s">
        <v>455</v>
      </c>
      <c r="W926" t="s">
        <v>225</v>
      </c>
      <c r="X926" t="s">
        <v>225</v>
      </c>
      <c r="Y926">
        <v>8000</v>
      </c>
      <c r="AB926">
        <v>1</v>
      </c>
      <c r="AC926">
        <v>1</v>
      </c>
      <c r="AD926">
        <v>3</v>
      </c>
      <c r="AE926">
        <v>1318</v>
      </c>
      <c r="AF926">
        <v>1</v>
      </c>
      <c r="AQ926">
        <v>1</v>
      </c>
      <c r="AR926">
        <f t="shared" si="14"/>
        <v>9.68</v>
      </c>
      <c r="AS926">
        <v>1</v>
      </c>
      <c r="AT926" t="s">
        <v>137</v>
      </c>
      <c r="AU926">
        <v>46</v>
      </c>
    </row>
    <row r="927" spans="1:47">
      <c r="A927" t="s">
        <v>3452</v>
      </c>
      <c r="C927">
        <v>310</v>
      </c>
      <c r="D927" t="s">
        <v>3453</v>
      </c>
      <c r="E927">
        <v>101</v>
      </c>
      <c r="F927" t="s">
        <v>3454</v>
      </c>
      <c r="G927" t="s">
        <v>422</v>
      </c>
      <c r="H927" t="s">
        <v>220</v>
      </c>
      <c r="I927" t="s">
        <v>3455</v>
      </c>
      <c r="J927">
        <v>1.3197300000000001</v>
      </c>
      <c r="K927">
        <v>1</v>
      </c>
      <c r="L927">
        <v>1</v>
      </c>
      <c r="M927">
        <v>1</v>
      </c>
      <c r="N927">
        <v>1</v>
      </c>
      <c r="O927" t="s">
        <v>225</v>
      </c>
      <c r="P927">
        <v>0</v>
      </c>
      <c r="Q927">
        <v>2</v>
      </c>
      <c r="R927">
        <v>17200</v>
      </c>
      <c r="S927" t="s">
        <v>223</v>
      </c>
      <c r="T927">
        <v>17200</v>
      </c>
      <c r="U927" t="s">
        <v>3452</v>
      </c>
      <c r="V927" t="s">
        <v>893</v>
      </c>
      <c r="W927" t="s">
        <v>659</v>
      </c>
      <c r="X927" t="s">
        <v>225</v>
      </c>
      <c r="Y927">
        <v>8600</v>
      </c>
      <c r="AB927">
        <v>1</v>
      </c>
      <c r="AC927">
        <v>1</v>
      </c>
      <c r="AD927">
        <v>3</v>
      </c>
      <c r="AE927">
        <v>1130</v>
      </c>
      <c r="AF927">
        <v>1</v>
      </c>
      <c r="AQ927">
        <v>1</v>
      </c>
      <c r="AR927">
        <f t="shared" si="14"/>
        <v>9.68</v>
      </c>
      <c r="AS927">
        <v>1</v>
      </c>
      <c r="AT927" t="s">
        <v>135</v>
      </c>
      <c r="AU927">
        <v>44</v>
      </c>
    </row>
    <row r="928" spans="1:47">
      <c r="A928" t="s">
        <v>3456</v>
      </c>
      <c r="C928">
        <v>310</v>
      </c>
      <c r="D928" t="s">
        <v>3457</v>
      </c>
      <c r="E928">
        <v>101</v>
      </c>
      <c r="F928" t="s">
        <v>3458</v>
      </c>
      <c r="G928" t="s">
        <v>219</v>
      </c>
      <c r="H928" t="s">
        <v>220</v>
      </c>
      <c r="I928" t="s">
        <v>3459</v>
      </c>
      <c r="J928">
        <v>0.19206999999999999</v>
      </c>
      <c r="K928">
        <v>0</v>
      </c>
      <c r="L928">
        <v>0</v>
      </c>
      <c r="M928">
        <v>1</v>
      </c>
      <c r="N928">
        <v>1</v>
      </c>
      <c r="O928" t="s">
        <v>659</v>
      </c>
      <c r="P928">
        <v>1</v>
      </c>
      <c r="Q928">
        <v>0</v>
      </c>
      <c r="R928">
        <v>0</v>
      </c>
      <c r="S928" t="s">
        <v>223</v>
      </c>
      <c r="T928">
        <v>0</v>
      </c>
      <c r="U928" t="s">
        <v>3456</v>
      </c>
      <c r="V928" t="s">
        <v>933</v>
      </c>
      <c r="W928" t="s">
        <v>659</v>
      </c>
      <c r="X928" t="s">
        <v>659</v>
      </c>
      <c r="Y928">
        <v>0</v>
      </c>
      <c r="AB928">
        <v>0</v>
      </c>
      <c r="AC928">
        <v>0</v>
      </c>
      <c r="AD928">
        <v>2</v>
      </c>
      <c r="AE928">
        <v>784</v>
      </c>
      <c r="AF928">
        <v>1</v>
      </c>
      <c r="AQ928">
        <v>2</v>
      </c>
      <c r="AR928">
        <f t="shared" si="14"/>
        <v>0</v>
      </c>
      <c r="AS928">
        <v>1</v>
      </c>
      <c r="AT928" t="s">
        <v>135</v>
      </c>
      <c r="AU928">
        <v>44</v>
      </c>
    </row>
    <row r="929" spans="1:47">
      <c r="A929" t="s">
        <v>3460</v>
      </c>
      <c r="C929">
        <v>310</v>
      </c>
      <c r="D929" t="s">
        <v>3461</v>
      </c>
      <c r="E929">
        <v>101</v>
      </c>
      <c r="F929" t="s">
        <v>3462</v>
      </c>
      <c r="G929" t="s">
        <v>219</v>
      </c>
      <c r="H929" t="s">
        <v>220</v>
      </c>
      <c r="I929" t="s">
        <v>3463</v>
      </c>
      <c r="J929">
        <v>0.19514999999999999</v>
      </c>
      <c r="K929">
        <v>0</v>
      </c>
      <c r="L929">
        <v>0</v>
      </c>
      <c r="M929">
        <v>1</v>
      </c>
      <c r="N929">
        <v>1</v>
      </c>
      <c r="O929" t="s">
        <v>659</v>
      </c>
      <c r="P929">
        <v>1</v>
      </c>
      <c r="Q929">
        <v>1</v>
      </c>
      <c r="R929">
        <v>1400</v>
      </c>
      <c r="S929" t="s">
        <v>243</v>
      </c>
      <c r="T929">
        <v>0</v>
      </c>
      <c r="U929" t="s">
        <v>3460</v>
      </c>
      <c r="V929" t="s">
        <v>927</v>
      </c>
      <c r="W929" t="s">
        <v>659</v>
      </c>
      <c r="X929" t="s">
        <v>659</v>
      </c>
      <c r="Y929">
        <v>1400</v>
      </c>
      <c r="AB929">
        <v>0</v>
      </c>
      <c r="AC929">
        <v>0</v>
      </c>
      <c r="AD929">
        <v>2</v>
      </c>
      <c r="AE929">
        <v>784</v>
      </c>
      <c r="AF929">
        <v>1</v>
      </c>
      <c r="AQ929">
        <v>2</v>
      </c>
      <c r="AR929">
        <f t="shared" si="14"/>
        <v>0</v>
      </c>
      <c r="AS929">
        <v>1</v>
      </c>
      <c r="AT929" t="s">
        <v>135</v>
      </c>
      <c r="AU929">
        <v>44</v>
      </c>
    </row>
    <row r="930" spans="1:47">
      <c r="A930" t="s">
        <v>3464</v>
      </c>
      <c r="C930">
        <v>310</v>
      </c>
      <c r="D930" t="s">
        <v>3465</v>
      </c>
      <c r="E930">
        <v>101</v>
      </c>
      <c r="F930" t="s">
        <v>3466</v>
      </c>
      <c r="G930" t="s">
        <v>219</v>
      </c>
      <c r="H930" t="s">
        <v>220</v>
      </c>
      <c r="I930" t="s">
        <v>3467</v>
      </c>
      <c r="J930">
        <v>7.9649999999999999E-2</v>
      </c>
      <c r="K930">
        <v>0</v>
      </c>
      <c r="L930">
        <v>0</v>
      </c>
      <c r="M930">
        <v>1</v>
      </c>
      <c r="N930">
        <v>1</v>
      </c>
      <c r="O930" t="s">
        <v>659</v>
      </c>
      <c r="P930">
        <v>1</v>
      </c>
      <c r="Q930">
        <v>1</v>
      </c>
      <c r="R930">
        <v>1600</v>
      </c>
      <c r="S930" t="s">
        <v>243</v>
      </c>
      <c r="T930">
        <v>0</v>
      </c>
      <c r="U930" t="s">
        <v>3464</v>
      </c>
      <c r="V930" t="s">
        <v>933</v>
      </c>
      <c r="W930" t="s">
        <v>659</v>
      </c>
      <c r="X930" t="s">
        <v>659</v>
      </c>
      <c r="Y930">
        <v>1600</v>
      </c>
      <c r="AB930">
        <v>0</v>
      </c>
      <c r="AC930">
        <v>0</v>
      </c>
      <c r="AD930">
        <v>2</v>
      </c>
      <c r="AE930">
        <v>854</v>
      </c>
      <c r="AF930">
        <v>1</v>
      </c>
      <c r="AQ930">
        <v>2</v>
      </c>
      <c r="AR930">
        <f t="shared" si="14"/>
        <v>0</v>
      </c>
      <c r="AS930">
        <v>1</v>
      </c>
      <c r="AT930" t="s">
        <v>135</v>
      </c>
      <c r="AU930">
        <v>44</v>
      </c>
    </row>
    <row r="931" spans="1:47">
      <c r="A931" t="s">
        <v>3468</v>
      </c>
      <c r="C931">
        <v>310</v>
      </c>
      <c r="D931" t="s">
        <v>3469</v>
      </c>
      <c r="E931">
        <v>132</v>
      </c>
      <c r="F931" t="s">
        <v>3383</v>
      </c>
      <c r="G931" t="s">
        <v>219</v>
      </c>
      <c r="H931" t="s">
        <v>260</v>
      </c>
      <c r="I931" t="s">
        <v>3470</v>
      </c>
      <c r="J931">
        <v>0.14233000000000001</v>
      </c>
      <c r="K931">
        <v>0</v>
      </c>
      <c r="L931">
        <v>0</v>
      </c>
      <c r="M931">
        <v>0</v>
      </c>
      <c r="N931">
        <v>0</v>
      </c>
      <c r="P931">
        <v>0</v>
      </c>
      <c r="Q931">
        <v>0</v>
      </c>
      <c r="R931">
        <v>0</v>
      </c>
      <c r="S931" t="s">
        <v>243</v>
      </c>
      <c r="T931">
        <v>0</v>
      </c>
      <c r="U931" t="s">
        <v>3468</v>
      </c>
      <c r="Y931">
        <v>0</v>
      </c>
      <c r="AB931">
        <v>0</v>
      </c>
      <c r="AC931">
        <v>0</v>
      </c>
      <c r="AD931">
        <v>0</v>
      </c>
      <c r="AE931">
        <v>0</v>
      </c>
      <c r="AF931">
        <v>0</v>
      </c>
      <c r="AQ931">
        <v>2</v>
      </c>
      <c r="AR931">
        <f t="shared" si="14"/>
        <v>0</v>
      </c>
      <c r="AS931">
        <v>1</v>
      </c>
      <c r="AT931" t="s">
        <v>135</v>
      </c>
      <c r="AU931">
        <v>44</v>
      </c>
    </row>
    <row r="932" spans="1:47">
      <c r="A932" t="s">
        <v>3471</v>
      </c>
      <c r="C932">
        <v>310</v>
      </c>
      <c r="D932" t="s">
        <v>3472</v>
      </c>
      <c r="E932">
        <v>101</v>
      </c>
      <c r="F932" t="s">
        <v>3473</v>
      </c>
      <c r="G932" t="s">
        <v>219</v>
      </c>
      <c r="H932" t="s">
        <v>220</v>
      </c>
      <c r="I932" t="s">
        <v>3474</v>
      </c>
      <c r="J932">
        <v>7.1379999999999999E-2</v>
      </c>
      <c r="K932">
        <v>0</v>
      </c>
      <c r="L932">
        <v>0</v>
      </c>
      <c r="M932">
        <v>1</v>
      </c>
      <c r="N932">
        <v>1</v>
      </c>
      <c r="O932" t="s">
        <v>659</v>
      </c>
      <c r="P932">
        <v>1</v>
      </c>
      <c r="Q932">
        <v>1</v>
      </c>
      <c r="R932">
        <v>4300</v>
      </c>
      <c r="S932" t="s">
        <v>223</v>
      </c>
      <c r="T932">
        <v>0</v>
      </c>
      <c r="U932" t="s">
        <v>3471</v>
      </c>
      <c r="V932" t="s">
        <v>933</v>
      </c>
      <c r="W932" t="s">
        <v>659</v>
      </c>
      <c r="X932" t="s">
        <v>659</v>
      </c>
      <c r="Y932">
        <v>4300</v>
      </c>
      <c r="AB932">
        <v>0</v>
      </c>
      <c r="AC932">
        <v>0</v>
      </c>
      <c r="AD932">
        <v>2</v>
      </c>
      <c r="AE932">
        <v>720</v>
      </c>
      <c r="AF932">
        <v>1</v>
      </c>
      <c r="AQ932">
        <v>1</v>
      </c>
      <c r="AR932">
        <f t="shared" si="14"/>
        <v>0</v>
      </c>
      <c r="AS932">
        <v>1</v>
      </c>
      <c r="AT932" t="s">
        <v>135</v>
      </c>
      <c r="AU932">
        <v>44</v>
      </c>
    </row>
    <row r="933" spans="1:47">
      <c r="A933" t="s">
        <v>3475</v>
      </c>
      <c r="C933">
        <v>310</v>
      </c>
      <c r="D933" t="s">
        <v>3476</v>
      </c>
      <c r="E933">
        <v>104</v>
      </c>
      <c r="F933" t="s">
        <v>3477</v>
      </c>
      <c r="G933" t="s">
        <v>219</v>
      </c>
      <c r="H933" t="s">
        <v>1213</v>
      </c>
      <c r="I933" t="s">
        <v>3478</v>
      </c>
      <c r="J933">
        <v>0.13914000000000001</v>
      </c>
      <c r="K933">
        <v>0</v>
      </c>
      <c r="L933">
        <v>0</v>
      </c>
      <c r="M933">
        <v>1</v>
      </c>
      <c r="N933">
        <v>1</v>
      </c>
      <c r="O933" t="s">
        <v>659</v>
      </c>
      <c r="P933">
        <v>0</v>
      </c>
      <c r="Q933">
        <v>1</v>
      </c>
      <c r="R933">
        <v>0</v>
      </c>
      <c r="S933" t="s">
        <v>223</v>
      </c>
      <c r="T933">
        <v>0</v>
      </c>
      <c r="U933" t="s">
        <v>3475</v>
      </c>
      <c r="V933" t="s">
        <v>933</v>
      </c>
      <c r="W933" t="s">
        <v>659</v>
      </c>
      <c r="X933" t="s">
        <v>659</v>
      </c>
      <c r="Y933">
        <v>0</v>
      </c>
      <c r="AB933">
        <v>0</v>
      </c>
      <c r="AC933">
        <v>0</v>
      </c>
      <c r="AD933">
        <v>4</v>
      </c>
      <c r="AE933">
        <v>1741</v>
      </c>
      <c r="AF933">
        <v>1.75</v>
      </c>
      <c r="AQ933">
        <v>0</v>
      </c>
      <c r="AR933">
        <f t="shared" si="14"/>
        <v>0</v>
      </c>
      <c r="AS933">
        <v>1</v>
      </c>
      <c r="AT933" t="s">
        <v>134</v>
      </c>
      <c r="AU933">
        <v>43</v>
      </c>
    </row>
    <row r="934" spans="1:47">
      <c r="A934" t="s">
        <v>3479</v>
      </c>
      <c r="C934">
        <v>310</v>
      </c>
      <c r="D934" t="s">
        <v>3480</v>
      </c>
      <c r="E934">
        <v>101</v>
      </c>
      <c r="F934" t="s">
        <v>3481</v>
      </c>
      <c r="G934" t="s">
        <v>219</v>
      </c>
      <c r="H934" t="s">
        <v>220</v>
      </c>
      <c r="I934" t="s">
        <v>3482</v>
      </c>
      <c r="J934">
        <v>0.30985000000000001</v>
      </c>
      <c r="K934">
        <v>1</v>
      </c>
      <c r="L934">
        <v>1</v>
      </c>
      <c r="M934">
        <v>1</v>
      </c>
      <c r="N934">
        <v>1</v>
      </c>
      <c r="O934" t="s">
        <v>225</v>
      </c>
      <c r="P934">
        <v>0</v>
      </c>
      <c r="Q934">
        <v>1</v>
      </c>
      <c r="R934">
        <v>900</v>
      </c>
      <c r="S934" t="s">
        <v>223</v>
      </c>
      <c r="T934">
        <v>900</v>
      </c>
      <c r="U934" t="s">
        <v>3479</v>
      </c>
      <c r="V934" t="s">
        <v>455</v>
      </c>
      <c r="W934" t="s">
        <v>225</v>
      </c>
      <c r="X934" t="s">
        <v>225</v>
      </c>
      <c r="Y934">
        <v>900</v>
      </c>
      <c r="AB934">
        <v>1</v>
      </c>
      <c r="AC934">
        <v>1</v>
      </c>
      <c r="AD934">
        <v>3</v>
      </c>
      <c r="AE934">
        <v>1092</v>
      </c>
      <c r="AF934">
        <v>1</v>
      </c>
      <c r="AQ934">
        <v>1</v>
      </c>
      <c r="AR934">
        <f t="shared" si="14"/>
        <v>9.68</v>
      </c>
      <c r="AS934">
        <v>1</v>
      </c>
      <c r="AT934" t="s">
        <v>137</v>
      </c>
      <c r="AU934">
        <v>46</v>
      </c>
    </row>
    <row r="935" spans="1:47">
      <c r="A935" t="s">
        <v>3483</v>
      </c>
      <c r="C935">
        <v>310</v>
      </c>
      <c r="D935" t="s">
        <v>3484</v>
      </c>
      <c r="E935">
        <v>101</v>
      </c>
      <c r="F935" t="s">
        <v>3485</v>
      </c>
      <c r="G935" t="s">
        <v>219</v>
      </c>
      <c r="H935" t="s">
        <v>220</v>
      </c>
      <c r="I935" t="s">
        <v>3486</v>
      </c>
      <c r="J935">
        <v>0.11873</v>
      </c>
      <c r="K935">
        <v>0</v>
      </c>
      <c r="L935">
        <v>0</v>
      </c>
      <c r="M935">
        <v>1</v>
      </c>
      <c r="N935">
        <v>1</v>
      </c>
      <c r="O935" t="s">
        <v>659</v>
      </c>
      <c r="P935">
        <v>1</v>
      </c>
      <c r="Q935">
        <v>0</v>
      </c>
      <c r="R935">
        <v>0</v>
      </c>
      <c r="S935" t="s">
        <v>223</v>
      </c>
      <c r="T935">
        <v>0</v>
      </c>
      <c r="U935" t="s">
        <v>3483</v>
      </c>
      <c r="V935" t="s">
        <v>933</v>
      </c>
      <c r="W935" t="s">
        <v>659</v>
      </c>
      <c r="X935" t="s">
        <v>659</v>
      </c>
      <c r="Y935">
        <v>0</v>
      </c>
      <c r="AB935">
        <v>0</v>
      </c>
      <c r="AC935">
        <v>0</v>
      </c>
      <c r="AD935">
        <v>3</v>
      </c>
      <c r="AE935">
        <v>761</v>
      </c>
      <c r="AF935">
        <v>1</v>
      </c>
      <c r="AQ935">
        <v>0</v>
      </c>
      <c r="AR935">
        <f t="shared" si="14"/>
        <v>0</v>
      </c>
      <c r="AS935">
        <v>1</v>
      </c>
      <c r="AT935" t="s">
        <v>135</v>
      </c>
      <c r="AU935">
        <v>44</v>
      </c>
    </row>
    <row r="936" spans="1:47">
      <c r="A936" t="s">
        <v>3487</v>
      </c>
      <c r="C936">
        <v>310</v>
      </c>
      <c r="D936" t="s">
        <v>3488</v>
      </c>
      <c r="E936">
        <v>101</v>
      </c>
      <c r="F936" t="s">
        <v>3489</v>
      </c>
      <c r="G936" t="s">
        <v>1095</v>
      </c>
      <c r="H936" t="s">
        <v>220</v>
      </c>
      <c r="I936" t="s">
        <v>3490</v>
      </c>
      <c r="J936">
        <v>7.7899999999999997E-2</v>
      </c>
      <c r="K936">
        <v>0</v>
      </c>
      <c r="L936">
        <v>0</v>
      </c>
      <c r="M936">
        <v>1</v>
      </c>
      <c r="N936">
        <v>1</v>
      </c>
      <c r="O936" t="s">
        <v>659</v>
      </c>
      <c r="P936">
        <v>1</v>
      </c>
      <c r="Q936">
        <v>1</v>
      </c>
      <c r="R936">
        <v>4200</v>
      </c>
      <c r="S936" t="s">
        <v>223</v>
      </c>
      <c r="T936">
        <v>0</v>
      </c>
      <c r="U936" t="s">
        <v>3487</v>
      </c>
      <c r="V936" t="s">
        <v>933</v>
      </c>
      <c r="W936" t="s">
        <v>659</v>
      </c>
      <c r="X936" t="s">
        <v>659</v>
      </c>
      <c r="Y936">
        <v>4200</v>
      </c>
      <c r="AB936">
        <v>0</v>
      </c>
      <c r="AC936">
        <v>0</v>
      </c>
      <c r="AD936">
        <v>1</v>
      </c>
      <c r="AE936">
        <v>800</v>
      </c>
      <c r="AF936">
        <v>1</v>
      </c>
      <c r="AQ936">
        <v>1</v>
      </c>
      <c r="AR936">
        <f t="shared" si="14"/>
        <v>0</v>
      </c>
      <c r="AS936">
        <v>1</v>
      </c>
      <c r="AT936" t="s">
        <v>135</v>
      </c>
      <c r="AU936">
        <v>44</v>
      </c>
    </row>
    <row r="937" spans="1:47">
      <c r="A937" t="s">
        <v>3491</v>
      </c>
      <c r="C937">
        <v>310</v>
      </c>
      <c r="D937" t="s">
        <v>3492</v>
      </c>
      <c r="E937">
        <v>101</v>
      </c>
      <c r="F937" t="s">
        <v>3493</v>
      </c>
      <c r="G937" t="s">
        <v>219</v>
      </c>
      <c r="H937" t="s">
        <v>220</v>
      </c>
      <c r="I937" t="s">
        <v>3494</v>
      </c>
      <c r="J937">
        <v>9.0039999999999995E-2</v>
      </c>
      <c r="K937">
        <v>0</v>
      </c>
      <c r="L937">
        <v>0</v>
      </c>
      <c r="M937">
        <v>1</v>
      </c>
      <c r="N937">
        <v>1</v>
      </c>
      <c r="O937" t="s">
        <v>659</v>
      </c>
      <c r="P937">
        <v>1</v>
      </c>
      <c r="Q937">
        <v>1</v>
      </c>
      <c r="R937">
        <v>1100</v>
      </c>
      <c r="S937" t="s">
        <v>223</v>
      </c>
      <c r="T937">
        <v>0</v>
      </c>
      <c r="U937" t="s">
        <v>3491</v>
      </c>
      <c r="V937" t="s">
        <v>927</v>
      </c>
      <c r="W937" t="s">
        <v>659</v>
      </c>
      <c r="X937" t="s">
        <v>659</v>
      </c>
      <c r="Y937">
        <v>1100</v>
      </c>
      <c r="AB937">
        <v>0</v>
      </c>
      <c r="AC937">
        <v>0</v>
      </c>
      <c r="AD937">
        <v>3</v>
      </c>
      <c r="AE937">
        <v>957</v>
      </c>
      <c r="AF937">
        <v>1</v>
      </c>
      <c r="AQ937">
        <v>1</v>
      </c>
      <c r="AR937">
        <f t="shared" si="14"/>
        <v>0</v>
      </c>
      <c r="AS937">
        <v>1</v>
      </c>
      <c r="AT937" t="s">
        <v>135</v>
      </c>
      <c r="AU937">
        <v>44</v>
      </c>
    </row>
    <row r="938" spans="1:47">
      <c r="A938" t="s">
        <v>3495</v>
      </c>
      <c r="C938">
        <v>310</v>
      </c>
      <c r="D938" t="s">
        <v>3496</v>
      </c>
      <c r="E938">
        <v>101</v>
      </c>
      <c r="F938" t="s">
        <v>3497</v>
      </c>
      <c r="G938" t="s">
        <v>219</v>
      </c>
      <c r="H938" t="s">
        <v>220</v>
      </c>
      <c r="I938" t="s">
        <v>3498</v>
      </c>
      <c r="J938">
        <v>0.15068999999999999</v>
      </c>
      <c r="K938">
        <v>0</v>
      </c>
      <c r="L938">
        <v>0</v>
      </c>
      <c r="M938">
        <v>1</v>
      </c>
      <c r="N938">
        <v>1</v>
      </c>
      <c r="O938" t="s">
        <v>659</v>
      </c>
      <c r="P938">
        <v>1</v>
      </c>
      <c r="Q938">
        <v>1</v>
      </c>
      <c r="R938">
        <v>4000</v>
      </c>
      <c r="S938" t="s">
        <v>223</v>
      </c>
      <c r="T938">
        <v>0</v>
      </c>
      <c r="U938" t="s">
        <v>3495</v>
      </c>
      <c r="V938" t="s">
        <v>933</v>
      </c>
      <c r="W938" t="s">
        <v>659</v>
      </c>
      <c r="X938" t="s">
        <v>659</v>
      </c>
      <c r="Y938">
        <v>4000</v>
      </c>
      <c r="AB938">
        <v>0</v>
      </c>
      <c r="AC938">
        <v>0</v>
      </c>
      <c r="AD938">
        <v>3</v>
      </c>
      <c r="AE938">
        <v>1440</v>
      </c>
      <c r="AF938">
        <v>2</v>
      </c>
      <c r="AQ938">
        <v>2</v>
      </c>
      <c r="AR938">
        <f t="shared" si="14"/>
        <v>0</v>
      </c>
      <c r="AS938">
        <v>1</v>
      </c>
      <c r="AT938" t="s">
        <v>135</v>
      </c>
      <c r="AU938">
        <v>44</v>
      </c>
    </row>
    <row r="939" spans="1:47">
      <c r="A939" t="s">
        <v>3499</v>
      </c>
      <c r="C939">
        <v>310</v>
      </c>
      <c r="D939" t="s">
        <v>3500</v>
      </c>
      <c r="E939">
        <v>101</v>
      </c>
      <c r="F939" t="s">
        <v>3501</v>
      </c>
      <c r="G939" t="s">
        <v>219</v>
      </c>
      <c r="H939" t="s">
        <v>220</v>
      </c>
      <c r="I939" t="s">
        <v>3503</v>
      </c>
      <c r="J939">
        <v>0.15357999999999999</v>
      </c>
      <c r="K939">
        <v>0</v>
      </c>
      <c r="L939">
        <v>0</v>
      </c>
      <c r="M939">
        <v>1</v>
      </c>
      <c r="N939">
        <v>1</v>
      </c>
      <c r="O939" t="s">
        <v>659</v>
      </c>
      <c r="P939">
        <v>1</v>
      </c>
      <c r="Q939">
        <v>1</v>
      </c>
      <c r="R939">
        <v>17800</v>
      </c>
      <c r="S939" t="s">
        <v>223</v>
      </c>
      <c r="T939">
        <v>0</v>
      </c>
      <c r="U939" t="s">
        <v>3499</v>
      </c>
      <c r="V939" t="s">
        <v>933</v>
      </c>
      <c r="W939" t="s">
        <v>659</v>
      </c>
      <c r="X939" t="s">
        <v>659</v>
      </c>
      <c r="Y939">
        <v>17800</v>
      </c>
      <c r="AB939">
        <v>0</v>
      </c>
      <c r="AC939">
        <v>0</v>
      </c>
      <c r="AD939">
        <v>2</v>
      </c>
      <c r="AE939">
        <v>755</v>
      </c>
      <c r="AF939">
        <v>1</v>
      </c>
      <c r="AQ939">
        <v>2</v>
      </c>
      <c r="AR939">
        <f t="shared" si="14"/>
        <v>0</v>
      </c>
      <c r="AS939">
        <v>1</v>
      </c>
      <c r="AT939" t="s">
        <v>135</v>
      </c>
      <c r="AU939">
        <v>44</v>
      </c>
    </row>
    <row r="940" spans="1:47">
      <c r="A940" t="s">
        <v>3504</v>
      </c>
      <c r="C940">
        <v>310</v>
      </c>
      <c r="D940" t="s">
        <v>3505</v>
      </c>
      <c r="E940">
        <v>101</v>
      </c>
      <c r="F940" t="s">
        <v>3506</v>
      </c>
      <c r="G940" t="s">
        <v>219</v>
      </c>
      <c r="H940" t="s">
        <v>220</v>
      </c>
      <c r="I940" t="s">
        <v>3507</v>
      </c>
      <c r="J940">
        <v>9.2850000000000002E-2</v>
      </c>
      <c r="K940">
        <v>0</v>
      </c>
      <c r="L940">
        <v>0</v>
      </c>
      <c r="M940">
        <v>1</v>
      </c>
      <c r="N940">
        <v>1</v>
      </c>
      <c r="O940" t="s">
        <v>659</v>
      </c>
      <c r="P940">
        <v>1</v>
      </c>
      <c r="Q940">
        <v>3</v>
      </c>
      <c r="R940">
        <v>11400</v>
      </c>
      <c r="S940" t="s">
        <v>223</v>
      </c>
      <c r="T940">
        <v>0</v>
      </c>
      <c r="U940" t="s">
        <v>3504</v>
      </c>
      <c r="V940" t="s">
        <v>933</v>
      </c>
      <c r="W940" t="s">
        <v>659</v>
      </c>
      <c r="X940" t="s">
        <v>659</v>
      </c>
      <c r="Y940">
        <v>3800</v>
      </c>
      <c r="AB940">
        <v>0</v>
      </c>
      <c r="AC940">
        <v>0</v>
      </c>
      <c r="AD940">
        <v>2</v>
      </c>
      <c r="AE940">
        <v>993</v>
      </c>
      <c r="AF940">
        <v>1</v>
      </c>
      <c r="AQ940">
        <v>1</v>
      </c>
      <c r="AR940">
        <f t="shared" si="14"/>
        <v>0</v>
      </c>
      <c r="AS940">
        <v>1</v>
      </c>
      <c r="AT940" t="s">
        <v>135</v>
      </c>
      <c r="AU940">
        <v>44</v>
      </c>
    </row>
    <row r="941" spans="1:47">
      <c r="A941" t="s">
        <v>3508</v>
      </c>
      <c r="C941">
        <v>310</v>
      </c>
      <c r="D941" t="s">
        <v>3509</v>
      </c>
      <c r="E941">
        <v>101</v>
      </c>
      <c r="F941" t="s">
        <v>3510</v>
      </c>
      <c r="G941" t="s">
        <v>219</v>
      </c>
      <c r="H941" t="s">
        <v>220</v>
      </c>
      <c r="I941" t="s">
        <v>3511</v>
      </c>
      <c r="J941">
        <v>0.19655</v>
      </c>
      <c r="K941">
        <v>0</v>
      </c>
      <c r="L941">
        <v>0</v>
      </c>
      <c r="M941">
        <v>1</v>
      </c>
      <c r="N941">
        <v>1</v>
      </c>
      <c r="O941" t="s">
        <v>659</v>
      </c>
      <c r="P941">
        <v>1</v>
      </c>
      <c r="Q941">
        <v>1</v>
      </c>
      <c r="R941">
        <v>500</v>
      </c>
      <c r="S941" t="s">
        <v>243</v>
      </c>
      <c r="T941">
        <v>0</v>
      </c>
      <c r="U941" t="s">
        <v>3508</v>
      </c>
      <c r="V941" t="s">
        <v>933</v>
      </c>
      <c r="W941" t="s">
        <v>659</v>
      </c>
      <c r="X941" t="s">
        <v>659</v>
      </c>
      <c r="Y941">
        <v>500</v>
      </c>
      <c r="AB941">
        <v>0</v>
      </c>
      <c r="AC941">
        <v>0</v>
      </c>
      <c r="AD941">
        <v>3</v>
      </c>
      <c r="AE941">
        <v>1499</v>
      </c>
      <c r="AF941">
        <v>1.75</v>
      </c>
      <c r="AQ941">
        <v>2</v>
      </c>
      <c r="AR941">
        <f t="shared" si="14"/>
        <v>0</v>
      </c>
      <c r="AS941">
        <v>1</v>
      </c>
      <c r="AT941" t="s">
        <v>135</v>
      </c>
      <c r="AU941">
        <v>44</v>
      </c>
    </row>
    <row r="942" spans="1:47">
      <c r="A942" t="s">
        <v>3512</v>
      </c>
      <c r="C942">
        <v>310</v>
      </c>
      <c r="D942" t="s">
        <v>3513</v>
      </c>
      <c r="E942">
        <v>101</v>
      </c>
      <c r="F942" t="s">
        <v>3514</v>
      </c>
      <c r="G942" t="s">
        <v>219</v>
      </c>
      <c r="H942" t="s">
        <v>220</v>
      </c>
      <c r="I942" t="s">
        <v>3515</v>
      </c>
      <c r="J942">
        <v>0.15593000000000001</v>
      </c>
      <c r="K942">
        <v>0</v>
      </c>
      <c r="L942">
        <v>0</v>
      </c>
      <c r="M942">
        <v>1</v>
      </c>
      <c r="N942">
        <v>1</v>
      </c>
      <c r="O942" t="s">
        <v>659</v>
      </c>
      <c r="P942">
        <v>1</v>
      </c>
      <c r="Q942">
        <v>1</v>
      </c>
      <c r="R942">
        <v>6400</v>
      </c>
      <c r="S942" t="s">
        <v>223</v>
      </c>
      <c r="T942">
        <v>0</v>
      </c>
      <c r="U942" t="s">
        <v>3512</v>
      </c>
      <c r="V942" t="s">
        <v>933</v>
      </c>
      <c r="W942" t="s">
        <v>659</v>
      </c>
      <c r="X942" t="s">
        <v>659</v>
      </c>
      <c r="Y942">
        <v>6400</v>
      </c>
      <c r="AB942">
        <v>0</v>
      </c>
      <c r="AC942">
        <v>0</v>
      </c>
      <c r="AD942">
        <v>2</v>
      </c>
      <c r="AE942">
        <v>685</v>
      </c>
      <c r="AF942">
        <v>1</v>
      </c>
      <c r="AQ942">
        <v>2</v>
      </c>
      <c r="AR942">
        <f t="shared" si="14"/>
        <v>0</v>
      </c>
      <c r="AS942">
        <v>1</v>
      </c>
      <c r="AT942" t="s">
        <v>135</v>
      </c>
      <c r="AU942">
        <v>44</v>
      </c>
    </row>
    <row r="943" spans="1:47">
      <c r="A943" t="s">
        <v>3516</v>
      </c>
      <c r="C943">
        <v>310</v>
      </c>
      <c r="D943" t="s">
        <v>3517</v>
      </c>
      <c r="E943">
        <v>101</v>
      </c>
      <c r="F943" t="s">
        <v>3518</v>
      </c>
      <c r="G943" t="s">
        <v>219</v>
      </c>
      <c r="H943" t="s">
        <v>220</v>
      </c>
      <c r="I943" t="s">
        <v>3519</v>
      </c>
      <c r="J943">
        <v>0.15806000000000001</v>
      </c>
      <c r="K943">
        <v>0</v>
      </c>
      <c r="L943">
        <v>0</v>
      </c>
      <c r="M943">
        <v>1</v>
      </c>
      <c r="N943">
        <v>1</v>
      </c>
      <c r="O943" t="s">
        <v>659</v>
      </c>
      <c r="P943">
        <v>1</v>
      </c>
      <c r="Q943">
        <v>1</v>
      </c>
      <c r="R943">
        <v>4400</v>
      </c>
      <c r="S943" t="s">
        <v>223</v>
      </c>
      <c r="T943">
        <v>0</v>
      </c>
      <c r="U943" t="s">
        <v>3516</v>
      </c>
      <c r="V943" t="s">
        <v>933</v>
      </c>
      <c r="W943" t="s">
        <v>659</v>
      </c>
      <c r="X943" t="s">
        <v>659</v>
      </c>
      <c r="Y943">
        <v>4400</v>
      </c>
      <c r="AB943">
        <v>0</v>
      </c>
      <c r="AC943">
        <v>0</v>
      </c>
      <c r="AD943">
        <v>3</v>
      </c>
      <c r="AE943">
        <v>1200</v>
      </c>
      <c r="AF943">
        <v>1</v>
      </c>
      <c r="AQ943">
        <v>2</v>
      </c>
      <c r="AR943">
        <f t="shared" si="14"/>
        <v>0</v>
      </c>
      <c r="AS943">
        <v>1</v>
      </c>
      <c r="AT943" t="s">
        <v>135</v>
      </c>
      <c r="AU943">
        <v>44</v>
      </c>
    </row>
    <row r="944" spans="1:47">
      <c r="A944" t="s">
        <v>3520</v>
      </c>
      <c r="C944">
        <v>310</v>
      </c>
      <c r="D944" t="s">
        <v>3445</v>
      </c>
      <c r="E944">
        <v>132</v>
      </c>
      <c r="F944" t="s">
        <v>3521</v>
      </c>
      <c r="G944" t="s">
        <v>219</v>
      </c>
      <c r="H944" t="s">
        <v>260</v>
      </c>
      <c r="I944" t="s">
        <v>3522</v>
      </c>
      <c r="J944">
        <v>3.0899999999999999E-3</v>
      </c>
      <c r="K944">
        <v>0</v>
      </c>
      <c r="L944">
        <v>0</v>
      </c>
      <c r="M944">
        <v>0</v>
      </c>
      <c r="N944">
        <v>0</v>
      </c>
      <c r="P944">
        <v>0</v>
      </c>
      <c r="Q944">
        <v>0</v>
      </c>
      <c r="R944">
        <v>0</v>
      </c>
      <c r="S944" t="s">
        <v>223</v>
      </c>
      <c r="T944">
        <v>0</v>
      </c>
      <c r="U944" t="s">
        <v>3520</v>
      </c>
      <c r="Y944">
        <v>0</v>
      </c>
      <c r="AB944">
        <v>0</v>
      </c>
      <c r="AC944">
        <v>0</v>
      </c>
      <c r="AD944">
        <v>0</v>
      </c>
      <c r="AE944">
        <v>0</v>
      </c>
      <c r="AF944">
        <v>0</v>
      </c>
      <c r="AQ944">
        <v>0</v>
      </c>
      <c r="AR944">
        <f t="shared" si="14"/>
        <v>0</v>
      </c>
      <c r="AS944">
        <v>1</v>
      </c>
      <c r="AT944" t="s">
        <v>134</v>
      </c>
      <c r="AU944">
        <v>43</v>
      </c>
    </row>
    <row r="945" spans="1:47">
      <c r="A945" t="s">
        <v>3523</v>
      </c>
      <c r="C945">
        <v>310</v>
      </c>
      <c r="D945" t="s">
        <v>3524</v>
      </c>
      <c r="E945">
        <v>112</v>
      </c>
      <c r="F945" t="s">
        <v>3525</v>
      </c>
      <c r="G945" t="s">
        <v>219</v>
      </c>
      <c r="H945" t="s">
        <v>3526</v>
      </c>
      <c r="I945" t="s">
        <v>3527</v>
      </c>
      <c r="J945">
        <v>0.50095999999999996</v>
      </c>
      <c r="K945">
        <v>0</v>
      </c>
      <c r="L945">
        <v>0</v>
      </c>
      <c r="M945">
        <v>11</v>
      </c>
      <c r="N945">
        <v>11</v>
      </c>
      <c r="O945" t="s">
        <v>659</v>
      </c>
      <c r="P945">
        <v>14</v>
      </c>
      <c r="Q945">
        <v>0</v>
      </c>
      <c r="R945">
        <v>0</v>
      </c>
      <c r="S945" t="s">
        <v>223</v>
      </c>
      <c r="T945">
        <v>0</v>
      </c>
      <c r="U945" t="s">
        <v>3523</v>
      </c>
      <c r="V945" t="s">
        <v>933</v>
      </c>
      <c r="W945" t="s">
        <v>659</v>
      </c>
      <c r="X945" t="s">
        <v>659</v>
      </c>
      <c r="Y945">
        <v>0</v>
      </c>
      <c r="AB945">
        <v>0</v>
      </c>
      <c r="AC945">
        <v>0</v>
      </c>
      <c r="AD945">
        <v>1</v>
      </c>
      <c r="AE945">
        <v>326</v>
      </c>
      <c r="AF945">
        <v>1</v>
      </c>
      <c r="AQ945">
        <v>3</v>
      </c>
      <c r="AR945">
        <f t="shared" si="14"/>
        <v>0</v>
      </c>
      <c r="AS945">
        <v>1</v>
      </c>
      <c r="AT945" t="s">
        <v>135</v>
      </c>
      <c r="AU945">
        <v>44</v>
      </c>
    </row>
    <row r="946" spans="1:47">
      <c r="A946" t="s">
        <v>3528</v>
      </c>
      <c r="C946">
        <v>310</v>
      </c>
      <c r="D946" t="s">
        <v>3529</v>
      </c>
      <c r="E946">
        <v>101</v>
      </c>
      <c r="F946" t="s">
        <v>3530</v>
      </c>
      <c r="G946" t="s">
        <v>219</v>
      </c>
      <c r="H946" t="s">
        <v>220</v>
      </c>
      <c r="I946" t="s">
        <v>3531</v>
      </c>
      <c r="J946">
        <v>0.19808000000000001</v>
      </c>
      <c r="K946">
        <v>0</v>
      </c>
      <c r="L946">
        <v>0</v>
      </c>
      <c r="M946">
        <v>1</v>
      </c>
      <c r="N946">
        <v>1</v>
      </c>
      <c r="O946" t="s">
        <v>659</v>
      </c>
      <c r="P946">
        <v>1</v>
      </c>
      <c r="Q946">
        <v>1</v>
      </c>
      <c r="R946">
        <v>1500</v>
      </c>
      <c r="S946" t="s">
        <v>223</v>
      </c>
      <c r="T946">
        <v>0</v>
      </c>
      <c r="U946" t="s">
        <v>3528</v>
      </c>
      <c r="V946" t="s">
        <v>933</v>
      </c>
      <c r="W946" t="s">
        <v>659</v>
      </c>
      <c r="X946" t="s">
        <v>659</v>
      </c>
      <c r="Y946">
        <v>1500</v>
      </c>
      <c r="AB946">
        <v>0</v>
      </c>
      <c r="AC946">
        <v>0</v>
      </c>
      <c r="AD946">
        <v>2</v>
      </c>
      <c r="AE946">
        <v>743</v>
      </c>
      <c r="AF946">
        <v>1</v>
      </c>
      <c r="AQ946">
        <v>1</v>
      </c>
      <c r="AR946">
        <f t="shared" si="14"/>
        <v>0</v>
      </c>
      <c r="AS946">
        <v>1</v>
      </c>
      <c r="AT946" t="s">
        <v>134</v>
      </c>
      <c r="AU946">
        <v>43</v>
      </c>
    </row>
    <row r="947" spans="1:47">
      <c r="A947" t="s">
        <v>3532</v>
      </c>
      <c r="C947">
        <v>310</v>
      </c>
      <c r="D947" t="s">
        <v>3533</v>
      </c>
      <c r="E947">
        <v>101</v>
      </c>
      <c r="F947" t="s">
        <v>3534</v>
      </c>
      <c r="G947" t="s">
        <v>219</v>
      </c>
      <c r="H947" t="s">
        <v>220</v>
      </c>
      <c r="I947" t="s">
        <v>3535</v>
      </c>
      <c r="J947">
        <v>0.11265</v>
      </c>
      <c r="K947">
        <v>0</v>
      </c>
      <c r="L947">
        <v>0</v>
      </c>
      <c r="M947">
        <v>1</v>
      </c>
      <c r="N947">
        <v>1</v>
      </c>
      <c r="O947" t="s">
        <v>659</v>
      </c>
      <c r="P947">
        <v>1</v>
      </c>
      <c r="Q947">
        <v>1</v>
      </c>
      <c r="R947">
        <v>3400</v>
      </c>
      <c r="S947" t="s">
        <v>223</v>
      </c>
      <c r="T947">
        <v>0</v>
      </c>
      <c r="U947" t="s">
        <v>3532</v>
      </c>
      <c r="V947" t="s">
        <v>933</v>
      </c>
      <c r="W947" t="s">
        <v>659</v>
      </c>
      <c r="X947" t="s">
        <v>659</v>
      </c>
      <c r="Y947">
        <v>3400</v>
      </c>
      <c r="AB947">
        <v>0</v>
      </c>
      <c r="AC947">
        <v>0</v>
      </c>
      <c r="AD947">
        <v>2</v>
      </c>
      <c r="AE947">
        <v>920</v>
      </c>
      <c r="AF947">
        <v>1</v>
      </c>
      <c r="AQ947">
        <v>0</v>
      </c>
      <c r="AR947">
        <f t="shared" si="14"/>
        <v>0</v>
      </c>
      <c r="AS947">
        <v>1</v>
      </c>
      <c r="AT947" t="s">
        <v>134</v>
      </c>
      <c r="AU947">
        <v>43</v>
      </c>
    </row>
    <row r="948" spans="1:47">
      <c r="A948" t="s">
        <v>248</v>
      </c>
      <c r="C948">
        <v>310</v>
      </c>
      <c r="E948">
        <v>0</v>
      </c>
      <c r="J948">
        <v>1.8699999999999999E-3</v>
      </c>
      <c r="K948">
        <v>0</v>
      </c>
      <c r="L948">
        <v>0</v>
      </c>
      <c r="M948">
        <v>0</v>
      </c>
      <c r="N948">
        <v>0</v>
      </c>
      <c r="P948">
        <v>0</v>
      </c>
      <c r="Q948">
        <v>0</v>
      </c>
      <c r="R948">
        <v>0</v>
      </c>
      <c r="S948" t="s">
        <v>249</v>
      </c>
      <c r="T948">
        <v>0</v>
      </c>
      <c r="Y948">
        <v>0</v>
      </c>
      <c r="AB948">
        <v>0</v>
      </c>
      <c r="AC948">
        <v>0</v>
      </c>
      <c r="AD948">
        <v>0</v>
      </c>
      <c r="AE948">
        <v>0</v>
      </c>
      <c r="AF948">
        <v>0</v>
      </c>
      <c r="AQ948">
        <v>0</v>
      </c>
      <c r="AR948">
        <f t="shared" si="14"/>
        <v>0</v>
      </c>
      <c r="AS948">
        <v>1</v>
      </c>
      <c r="AT948" t="s">
        <v>137</v>
      </c>
      <c r="AU948">
        <v>46</v>
      </c>
    </row>
    <row r="949" spans="1:47">
      <c r="A949" t="s">
        <v>3536</v>
      </c>
      <c r="C949">
        <v>310</v>
      </c>
      <c r="D949" t="s">
        <v>3537</v>
      </c>
      <c r="E949">
        <v>101</v>
      </c>
      <c r="F949" t="s">
        <v>3538</v>
      </c>
      <c r="G949" t="s">
        <v>219</v>
      </c>
      <c r="H949" t="s">
        <v>220</v>
      </c>
      <c r="I949" t="s">
        <v>3539</v>
      </c>
      <c r="J949">
        <v>6.8479999999999999E-2</v>
      </c>
      <c r="K949">
        <v>0</v>
      </c>
      <c r="L949">
        <v>0</v>
      </c>
      <c r="M949">
        <v>1</v>
      </c>
      <c r="N949">
        <v>1</v>
      </c>
      <c r="O949" t="s">
        <v>659</v>
      </c>
      <c r="P949">
        <v>1</v>
      </c>
      <c r="Q949">
        <v>1</v>
      </c>
      <c r="R949">
        <v>6100</v>
      </c>
      <c r="S949" t="s">
        <v>223</v>
      </c>
      <c r="T949">
        <v>0</v>
      </c>
      <c r="U949" t="s">
        <v>3536</v>
      </c>
      <c r="V949" t="s">
        <v>933</v>
      </c>
      <c r="W949" t="s">
        <v>659</v>
      </c>
      <c r="X949" t="s">
        <v>659</v>
      </c>
      <c r="Y949">
        <v>6100</v>
      </c>
      <c r="AB949">
        <v>0</v>
      </c>
      <c r="AC949">
        <v>0</v>
      </c>
      <c r="AD949">
        <v>2</v>
      </c>
      <c r="AE949">
        <v>830</v>
      </c>
      <c r="AF949">
        <v>1.75</v>
      </c>
      <c r="AQ949">
        <v>1</v>
      </c>
      <c r="AR949">
        <f t="shared" si="14"/>
        <v>0</v>
      </c>
      <c r="AS949">
        <v>1</v>
      </c>
      <c r="AT949" t="s">
        <v>135</v>
      </c>
      <c r="AU949">
        <v>44</v>
      </c>
    </row>
    <row r="950" spans="1:47">
      <c r="A950" t="s">
        <v>3540</v>
      </c>
      <c r="C950">
        <v>310</v>
      </c>
      <c r="D950" t="s">
        <v>3541</v>
      </c>
      <c r="E950">
        <v>812</v>
      </c>
      <c r="F950" t="s">
        <v>3542</v>
      </c>
      <c r="G950" t="s">
        <v>219</v>
      </c>
      <c r="H950" t="s">
        <v>3543</v>
      </c>
      <c r="I950" t="s">
        <v>3544</v>
      </c>
      <c r="J950">
        <v>1.274E-2</v>
      </c>
      <c r="K950">
        <v>0</v>
      </c>
      <c r="L950">
        <v>0</v>
      </c>
      <c r="M950">
        <v>0</v>
      </c>
      <c r="N950">
        <v>0</v>
      </c>
      <c r="P950">
        <v>0</v>
      </c>
      <c r="Q950">
        <v>0</v>
      </c>
      <c r="R950">
        <v>0</v>
      </c>
      <c r="S950" t="s">
        <v>223</v>
      </c>
      <c r="T950">
        <v>0</v>
      </c>
      <c r="U950" t="s">
        <v>3540</v>
      </c>
      <c r="Y950">
        <v>0</v>
      </c>
      <c r="AB950">
        <v>0</v>
      </c>
      <c r="AC950">
        <v>0</v>
      </c>
      <c r="AD950">
        <v>0</v>
      </c>
      <c r="AE950">
        <v>0</v>
      </c>
      <c r="AF950">
        <v>0</v>
      </c>
      <c r="AQ950">
        <v>0</v>
      </c>
      <c r="AR950">
        <f t="shared" si="14"/>
        <v>0</v>
      </c>
      <c r="AS950">
        <v>1</v>
      </c>
      <c r="AT950" t="s">
        <v>137</v>
      </c>
      <c r="AU950">
        <v>46</v>
      </c>
    </row>
    <row r="951" spans="1:47">
      <c r="A951" t="s">
        <v>3545</v>
      </c>
      <c r="C951">
        <v>310</v>
      </c>
      <c r="D951" t="s">
        <v>3546</v>
      </c>
      <c r="E951">
        <v>101</v>
      </c>
      <c r="F951" t="s">
        <v>3547</v>
      </c>
      <c r="G951" t="s">
        <v>219</v>
      </c>
      <c r="H951" t="s">
        <v>220</v>
      </c>
      <c r="I951" t="s">
        <v>3548</v>
      </c>
      <c r="J951">
        <v>7.6219999999999996E-2</v>
      </c>
      <c r="K951">
        <v>0</v>
      </c>
      <c r="L951">
        <v>0</v>
      </c>
      <c r="M951">
        <v>1</v>
      </c>
      <c r="N951">
        <v>1</v>
      </c>
      <c r="O951" t="s">
        <v>659</v>
      </c>
      <c r="P951">
        <v>1</v>
      </c>
      <c r="Q951">
        <v>1</v>
      </c>
      <c r="R951">
        <v>4800</v>
      </c>
      <c r="S951" t="s">
        <v>223</v>
      </c>
      <c r="T951">
        <v>0</v>
      </c>
      <c r="U951" t="s">
        <v>3545</v>
      </c>
      <c r="V951" t="s">
        <v>933</v>
      </c>
      <c r="W951" t="s">
        <v>659</v>
      </c>
      <c r="X951" t="s">
        <v>659</v>
      </c>
      <c r="Y951">
        <v>4800</v>
      </c>
      <c r="AB951">
        <v>0</v>
      </c>
      <c r="AC951">
        <v>0</v>
      </c>
      <c r="AD951">
        <v>2</v>
      </c>
      <c r="AE951">
        <v>543</v>
      </c>
      <c r="AF951">
        <v>1</v>
      </c>
      <c r="AQ951">
        <v>1</v>
      </c>
      <c r="AR951">
        <f t="shared" si="14"/>
        <v>0</v>
      </c>
      <c r="AS951">
        <v>1</v>
      </c>
      <c r="AT951" t="s">
        <v>135</v>
      </c>
      <c r="AU951">
        <v>44</v>
      </c>
    </row>
    <row r="952" spans="1:47">
      <c r="A952" t="s">
        <v>3549</v>
      </c>
      <c r="C952">
        <v>310</v>
      </c>
      <c r="D952" t="s">
        <v>3550</v>
      </c>
      <c r="E952">
        <v>101</v>
      </c>
      <c r="F952" t="s">
        <v>3551</v>
      </c>
      <c r="G952" t="s">
        <v>219</v>
      </c>
      <c r="H952" t="s">
        <v>220</v>
      </c>
      <c r="I952" t="s">
        <v>3552</v>
      </c>
      <c r="J952">
        <v>0.15110000000000001</v>
      </c>
      <c r="K952">
        <v>0</v>
      </c>
      <c r="L952">
        <v>0</v>
      </c>
      <c r="M952">
        <v>1</v>
      </c>
      <c r="N952">
        <v>1</v>
      </c>
      <c r="O952" t="s">
        <v>659</v>
      </c>
      <c r="P952">
        <v>1</v>
      </c>
      <c r="Q952">
        <v>1</v>
      </c>
      <c r="R952">
        <v>100</v>
      </c>
      <c r="S952" t="s">
        <v>223</v>
      </c>
      <c r="T952">
        <v>0</v>
      </c>
      <c r="U952" t="s">
        <v>3549</v>
      </c>
      <c r="V952" t="s">
        <v>927</v>
      </c>
      <c r="W952" t="s">
        <v>659</v>
      </c>
      <c r="X952" t="s">
        <v>659</v>
      </c>
      <c r="Y952">
        <v>100</v>
      </c>
      <c r="AB952">
        <v>0</v>
      </c>
      <c r="AC952">
        <v>0</v>
      </c>
      <c r="AD952">
        <v>2</v>
      </c>
      <c r="AE952">
        <v>543</v>
      </c>
      <c r="AF952">
        <v>1</v>
      </c>
      <c r="AQ952">
        <v>0</v>
      </c>
      <c r="AR952">
        <f t="shared" si="14"/>
        <v>0</v>
      </c>
      <c r="AS952">
        <v>1</v>
      </c>
      <c r="AT952" t="s">
        <v>134</v>
      </c>
      <c r="AU952">
        <v>43</v>
      </c>
    </row>
    <row r="953" spans="1:47">
      <c r="A953" t="s">
        <v>3553</v>
      </c>
      <c r="C953">
        <v>310</v>
      </c>
      <c r="D953" t="s">
        <v>3554</v>
      </c>
      <c r="E953">
        <v>101</v>
      </c>
      <c r="F953" t="s">
        <v>3555</v>
      </c>
      <c r="G953" t="s">
        <v>1095</v>
      </c>
      <c r="H953" t="s">
        <v>220</v>
      </c>
      <c r="I953" t="s">
        <v>3556</v>
      </c>
      <c r="J953">
        <v>7.0790000000000006E-2</v>
      </c>
      <c r="K953">
        <v>0</v>
      </c>
      <c r="L953">
        <v>0</v>
      </c>
      <c r="M953">
        <v>1</v>
      </c>
      <c r="N953">
        <v>1</v>
      </c>
      <c r="O953" t="s">
        <v>659</v>
      </c>
      <c r="P953">
        <v>1</v>
      </c>
      <c r="Q953">
        <v>1</v>
      </c>
      <c r="R953">
        <v>700</v>
      </c>
      <c r="S953" t="s">
        <v>223</v>
      </c>
      <c r="T953">
        <v>0</v>
      </c>
      <c r="U953" t="s">
        <v>3553</v>
      </c>
      <c r="V953" t="s">
        <v>933</v>
      </c>
      <c r="W953" t="s">
        <v>659</v>
      </c>
      <c r="X953" t="s">
        <v>659</v>
      </c>
      <c r="Y953">
        <v>700</v>
      </c>
      <c r="AB953">
        <v>0</v>
      </c>
      <c r="AC953">
        <v>0</v>
      </c>
      <c r="AD953">
        <v>2</v>
      </c>
      <c r="AE953">
        <v>646</v>
      </c>
      <c r="AF953">
        <v>1</v>
      </c>
      <c r="AQ953">
        <v>1</v>
      </c>
      <c r="AR953">
        <f t="shared" si="14"/>
        <v>0</v>
      </c>
      <c r="AS953">
        <v>1</v>
      </c>
      <c r="AT953" t="s">
        <v>135</v>
      </c>
      <c r="AU953">
        <v>44</v>
      </c>
    </row>
    <row r="954" spans="1:47">
      <c r="A954" t="s">
        <v>3557</v>
      </c>
      <c r="C954">
        <v>310</v>
      </c>
      <c r="D954" t="s">
        <v>3558</v>
      </c>
      <c r="E954">
        <v>101</v>
      </c>
      <c r="F954" t="s">
        <v>3559</v>
      </c>
      <c r="G954" t="s">
        <v>219</v>
      </c>
      <c r="H954" t="s">
        <v>220</v>
      </c>
      <c r="I954" t="s">
        <v>3560</v>
      </c>
      <c r="J954">
        <v>9.2549999999999993E-2</v>
      </c>
      <c r="K954">
        <v>0</v>
      </c>
      <c r="L954">
        <v>0</v>
      </c>
      <c r="M954">
        <v>1</v>
      </c>
      <c r="N954">
        <v>1</v>
      </c>
      <c r="O954" t="s">
        <v>659</v>
      </c>
      <c r="P954">
        <v>1</v>
      </c>
      <c r="Q954">
        <v>1</v>
      </c>
      <c r="R954">
        <v>500</v>
      </c>
      <c r="S954" t="s">
        <v>223</v>
      </c>
      <c r="T954">
        <v>0</v>
      </c>
      <c r="U954" t="s">
        <v>3557</v>
      </c>
      <c r="V954" t="s">
        <v>933</v>
      </c>
      <c r="W954" t="s">
        <v>659</v>
      </c>
      <c r="X954" t="s">
        <v>659</v>
      </c>
      <c r="Y954">
        <v>500</v>
      </c>
      <c r="AB954">
        <v>0</v>
      </c>
      <c r="AC954">
        <v>0</v>
      </c>
      <c r="AD954">
        <v>3</v>
      </c>
      <c r="AE954">
        <v>729</v>
      </c>
      <c r="AF954">
        <v>1</v>
      </c>
      <c r="AQ954">
        <v>1</v>
      </c>
      <c r="AR954">
        <f t="shared" si="14"/>
        <v>0</v>
      </c>
      <c r="AS954">
        <v>1</v>
      </c>
      <c r="AT954" t="s">
        <v>135</v>
      </c>
      <c r="AU954">
        <v>44</v>
      </c>
    </row>
    <row r="955" spans="1:47">
      <c r="A955" t="s">
        <v>3561</v>
      </c>
      <c r="C955">
        <v>310</v>
      </c>
      <c r="D955" t="s">
        <v>3562</v>
      </c>
      <c r="E955">
        <v>101</v>
      </c>
      <c r="F955" t="s">
        <v>3563</v>
      </c>
      <c r="G955" t="s">
        <v>324</v>
      </c>
      <c r="H955" t="s">
        <v>220</v>
      </c>
      <c r="I955" t="s">
        <v>3564</v>
      </c>
      <c r="J955">
        <v>0.89375000000000004</v>
      </c>
      <c r="K955">
        <v>1</v>
      </c>
      <c r="L955">
        <v>1</v>
      </c>
      <c r="M955">
        <v>1</v>
      </c>
      <c r="N955">
        <v>1</v>
      </c>
      <c r="O955" t="s">
        <v>225</v>
      </c>
      <c r="P955">
        <v>0</v>
      </c>
      <c r="Q955">
        <v>1</v>
      </c>
      <c r="R955">
        <v>13500</v>
      </c>
      <c r="S955" t="s">
        <v>223</v>
      </c>
      <c r="T955">
        <v>13500</v>
      </c>
      <c r="U955" t="s">
        <v>3561</v>
      </c>
      <c r="V955" t="s">
        <v>455</v>
      </c>
      <c r="W955" t="s">
        <v>225</v>
      </c>
      <c r="X955" t="s">
        <v>225</v>
      </c>
      <c r="Y955">
        <v>13500</v>
      </c>
      <c r="AB955">
        <v>1</v>
      </c>
      <c r="AC955">
        <v>1</v>
      </c>
      <c r="AD955">
        <v>4</v>
      </c>
      <c r="AE955">
        <v>1798</v>
      </c>
      <c r="AF955">
        <v>1.5</v>
      </c>
      <c r="AQ955">
        <v>0</v>
      </c>
      <c r="AR955">
        <f t="shared" si="14"/>
        <v>9.68</v>
      </c>
      <c r="AS955">
        <v>1</v>
      </c>
      <c r="AT955" t="s">
        <v>137</v>
      </c>
      <c r="AU955">
        <v>46</v>
      </c>
    </row>
    <row r="956" spans="1:47">
      <c r="A956" t="s">
        <v>3565</v>
      </c>
      <c r="C956">
        <v>310</v>
      </c>
      <c r="D956" t="s">
        <v>3566</v>
      </c>
      <c r="E956">
        <v>101</v>
      </c>
      <c r="F956" t="s">
        <v>3567</v>
      </c>
      <c r="G956" t="s">
        <v>219</v>
      </c>
      <c r="H956" t="s">
        <v>220</v>
      </c>
      <c r="I956" t="s">
        <v>3568</v>
      </c>
      <c r="J956">
        <v>7.7829999999999996E-2</v>
      </c>
      <c r="K956">
        <v>0</v>
      </c>
      <c r="L956">
        <v>0</v>
      </c>
      <c r="M956">
        <v>1</v>
      </c>
      <c r="N956">
        <v>1</v>
      </c>
      <c r="O956" t="s">
        <v>659</v>
      </c>
      <c r="P956">
        <v>1</v>
      </c>
      <c r="Q956">
        <v>0</v>
      </c>
      <c r="R956">
        <v>0</v>
      </c>
      <c r="S956" t="s">
        <v>223</v>
      </c>
      <c r="T956">
        <v>0</v>
      </c>
      <c r="U956" t="s">
        <v>3565</v>
      </c>
      <c r="V956" t="s">
        <v>893</v>
      </c>
      <c r="W956" t="s">
        <v>659</v>
      </c>
      <c r="X956" t="s">
        <v>659</v>
      </c>
      <c r="Y956">
        <v>3800</v>
      </c>
      <c r="AB956">
        <v>0</v>
      </c>
      <c r="AC956">
        <v>0</v>
      </c>
      <c r="AD956">
        <v>2</v>
      </c>
      <c r="AE956">
        <v>1350</v>
      </c>
      <c r="AF956">
        <v>1</v>
      </c>
      <c r="AQ956">
        <v>1</v>
      </c>
      <c r="AR956">
        <f t="shared" si="14"/>
        <v>0</v>
      </c>
      <c r="AS956">
        <v>1</v>
      </c>
      <c r="AT956" t="s">
        <v>135</v>
      </c>
      <c r="AU956">
        <v>44</v>
      </c>
    </row>
    <row r="957" spans="1:47">
      <c r="A957" t="s">
        <v>3569</v>
      </c>
      <c r="C957">
        <v>310</v>
      </c>
      <c r="D957" t="s">
        <v>3570</v>
      </c>
      <c r="E957">
        <v>101</v>
      </c>
      <c r="F957" t="s">
        <v>3571</v>
      </c>
      <c r="G957" t="s">
        <v>219</v>
      </c>
      <c r="H957" t="s">
        <v>220</v>
      </c>
      <c r="I957" t="s">
        <v>3572</v>
      </c>
      <c r="J957">
        <v>8.0740000000000006E-2</v>
      </c>
      <c r="K957">
        <v>0</v>
      </c>
      <c r="L957">
        <v>0</v>
      </c>
      <c r="M957">
        <v>1</v>
      </c>
      <c r="N957">
        <v>1</v>
      </c>
      <c r="O957" t="s">
        <v>659</v>
      </c>
      <c r="P957">
        <v>1</v>
      </c>
      <c r="Q957">
        <v>1</v>
      </c>
      <c r="R957">
        <v>500</v>
      </c>
      <c r="S957" t="s">
        <v>223</v>
      </c>
      <c r="T957">
        <v>0</v>
      </c>
      <c r="U957" t="s">
        <v>3569</v>
      </c>
      <c r="V957" t="s">
        <v>933</v>
      </c>
      <c r="W957" t="s">
        <v>659</v>
      </c>
      <c r="X957" t="s">
        <v>659</v>
      </c>
      <c r="Y957">
        <v>500</v>
      </c>
      <c r="AB957">
        <v>0</v>
      </c>
      <c r="AC957">
        <v>0</v>
      </c>
      <c r="AD957">
        <v>2</v>
      </c>
      <c r="AE957">
        <v>480</v>
      </c>
      <c r="AF957">
        <v>1</v>
      </c>
      <c r="AQ957">
        <v>1</v>
      </c>
      <c r="AR957">
        <f t="shared" si="14"/>
        <v>0</v>
      </c>
      <c r="AS957">
        <v>1</v>
      </c>
      <c r="AT957" t="s">
        <v>135</v>
      </c>
      <c r="AU957">
        <v>44</v>
      </c>
    </row>
    <row r="958" spans="1:47">
      <c r="A958" t="s">
        <v>3573</v>
      </c>
      <c r="C958">
        <v>310</v>
      </c>
      <c r="D958" t="s">
        <v>3574</v>
      </c>
      <c r="E958">
        <v>132</v>
      </c>
      <c r="F958" t="s">
        <v>3575</v>
      </c>
      <c r="G958" t="s">
        <v>219</v>
      </c>
      <c r="H958" t="s">
        <v>260</v>
      </c>
      <c r="I958" t="s">
        <v>3576</v>
      </c>
      <c r="J958">
        <v>1.1310000000000001E-2</v>
      </c>
      <c r="K958">
        <v>0</v>
      </c>
      <c r="L958">
        <v>0</v>
      </c>
      <c r="M958">
        <v>0</v>
      </c>
      <c r="N958">
        <v>0</v>
      </c>
      <c r="P958">
        <v>0</v>
      </c>
      <c r="Q958">
        <v>0</v>
      </c>
      <c r="R958">
        <v>0</v>
      </c>
      <c r="S958" t="s">
        <v>223</v>
      </c>
      <c r="T958">
        <v>0</v>
      </c>
      <c r="U958" t="s">
        <v>3573</v>
      </c>
      <c r="Y958">
        <v>0</v>
      </c>
      <c r="AB958">
        <v>0</v>
      </c>
      <c r="AC958">
        <v>0</v>
      </c>
      <c r="AD958">
        <v>0</v>
      </c>
      <c r="AE958">
        <v>0</v>
      </c>
      <c r="AF958">
        <v>0</v>
      </c>
      <c r="AQ958">
        <v>0</v>
      </c>
      <c r="AR958">
        <f t="shared" si="14"/>
        <v>0</v>
      </c>
      <c r="AS958">
        <v>1</v>
      </c>
      <c r="AT958" t="s">
        <v>134</v>
      </c>
      <c r="AU958">
        <v>43</v>
      </c>
    </row>
    <row r="959" spans="1:47">
      <c r="A959" t="s">
        <v>3577</v>
      </c>
      <c r="C959">
        <v>310</v>
      </c>
      <c r="D959" t="s">
        <v>3578</v>
      </c>
      <c r="E959">
        <v>101</v>
      </c>
      <c r="F959" t="s">
        <v>3579</v>
      </c>
      <c r="G959" t="s">
        <v>219</v>
      </c>
      <c r="H959" t="s">
        <v>220</v>
      </c>
      <c r="I959" t="s">
        <v>3580</v>
      </c>
      <c r="J959">
        <v>0.62726000000000004</v>
      </c>
      <c r="K959">
        <v>0</v>
      </c>
      <c r="L959">
        <v>0</v>
      </c>
      <c r="M959">
        <v>1</v>
      </c>
      <c r="N959">
        <v>1</v>
      </c>
      <c r="O959" t="s">
        <v>659</v>
      </c>
      <c r="P959">
        <v>1</v>
      </c>
      <c r="Q959">
        <v>1</v>
      </c>
      <c r="R959">
        <v>14300</v>
      </c>
      <c r="S959" t="s">
        <v>243</v>
      </c>
      <c r="T959">
        <v>0</v>
      </c>
      <c r="U959" t="s">
        <v>3577</v>
      </c>
      <c r="V959" t="s">
        <v>933</v>
      </c>
      <c r="W959" t="s">
        <v>659</v>
      </c>
      <c r="X959" t="s">
        <v>659</v>
      </c>
      <c r="Y959">
        <v>14300</v>
      </c>
      <c r="AB959">
        <v>0</v>
      </c>
      <c r="AC959">
        <v>0</v>
      </c>
      <c r="AD959">
        <v>4</v>
      </c>
      <c r="AE959">
        <v>2883</v>
      </c>
      <c r="AF959">
        <v>1.9</v>
      </c>
      <c r="AQ959">
        <v>2</v>
      </c>
      <c r="AR959">
        <f t="shared" si="14"/>
        <v>0</v>
      </c>
      <c r="AS959">
        <v>1</v>
      </c>
      <c r="AT959" t="s">
        <v>135</v>
      </c>
      <c r="AU959">
        <v>44</v>
      </c>
    </row>
    <row r="960" spans="1:47">
      <c r="A960" t="s">
        <v>3581</v>
      </c>
      <c r="C960">
        <v>310</v>
      </c>
      <c r="D960" t="s">
        <v>3582</v>
      </c>
      <c r="E960">
        <v>101</v>
      </c>
      <c r="F960" t="s">
        <v>2814</v>
      </c>
      <c r="G960" t="s">
        <v>1095</v>
      </c>
      <c r="H960" t="s">
        <v>220</v>
      </c>
      <c r="I960" t="s">
        <v>3583</v>
      </c>
      <c r="J960">
        <v>7.6350000000000001E-2</v>
      </c>
      <c r="K960">
        <v>0</v>
      </c>
      <c r="L960">
        <v>0</v>
      </c>
      <c r="M960">
        <v>1</v>
      </c>
      <c r="N960">
        <v>1</v>
      </c>
      <c r="O960" t="s">
        <v>659</v>
      </c>
      <c r="P960">
        <v>1</v>
      </c>
      <c r="Q960">
        <v>1</v>
      </c>
      <c r="R960">
        <v>7000</v>
      </c>
      <c r="S960" t="s">
        <v>223</v>
      </c>
      <c r="T960">
        <v>0</v>
      </c>
      <c r="U960" t="s">
        <v>3581</v>
      </c>
      <c r="V960" t="s">
        <v>933</v>
      </c>
      <c r="W960" t="s">
        <v>659</v>
      </c>
      <c r="X960" t="s">
        <v>659</v>
      </c>
      <c r="Y960">
        <v>7000</v>
      </c>
      <c r="AB960">
        <v>0</v>
      </c>
      <c r="AC960">
        <v>0</v>
      </c>
      <c r="AD960">
        <v>2</v>
      </c>
      <c r="AE960">
        <v>801</v>
      </c>
      <c r="AF960">
        <v>1</v>
      </c>
      <c r="AQ960">
        <v>1</v>
      </c>
      <c r="AR960">
        <f t="shared" si="14"/>
        <v>0</v>
      </c>
      <c r="AS960">
        <v>1</v>
      </c>
      <c r="AT960" t="s">
        <v>135</v>
      </c>
      <c r="AU960">
        <v>44</v>
      </c>
    </row>
    <row r="961" spans="1:47">
      <c r="A961" t="s">
        <v>248</v>
      </c>
      <c r="C961">
        <v>310</v>
      </c>
      <c r="E961">
        <v>0</v>
      </c>
      <c r="J961">
        <v>3.48E-3</v>
      </c>
      <c r="K961">
        <v>0</v>
      </c>
      <c r="L961">
        <v>0</v>
      </c>
      <c r="M961">
        <v>0</v>
      </c>
      <c r="N961">
        <v>0</v>
      </c>
      <c r="P961">
        <v>0</v>
      </c>
      <c r="Q961">
        <v>0</v>
      </c>
      <c r="R961">
        <v>0</v>
      </c>
      <c r="S961" t="s">
        <v>249</v>
      </c>
      <c r="T961">
        <v>0</v>
      </c>
      <c r="Y961">
        <v>0</v>
      </c>
      <c r="AB961">
        <v>0</v>
      </c>
      <c r="AC961">
        <v>0</v>
      </c>
      <c r="AD961">
        <v>0</v>
      </c>
      <c r="AE961">
        <v>0</v>
      </c>
      <c r="AF961">
        <v>0</v>
      </c>
      <c r="AQ961">
        <v>0</v>
      </c>
      <c r="AR961">
        <f t="shared" si="14"/>
        <v>0</v>
      </c>
      <c r="AS961">
        <v>1</v>
      </c>
      <c r="AT961" t="s">
        <v>137</v>
      </c>
      <c r="AU961">
        <v>46</v>
      </c>
    </row>
    <row r="962" spans="1:47">
      <c r="A962" t="s">
        <v>3584</v>
      </c>
      <c r="C962">
        <v>310</v>
      </c>
      <c r="D962" t="s">
        <v>3585</v>
      </c>
      <c r="E962">
        <v>132</v>
      </c>
      <c r="F962" t="s">
        <v>3586</v>
      </c>
      <c r="G962" t="s">
        <v>219</v>
      </c>
      <c r="H962" t="s">
        <v>260</v>
      </c>
      <c r="I962" t="s">
        <v>3587</v>
      </c>
      <c r="J962">
        <v>0.35765000000000002</v>
      </c>
      <c r="K962">
        <v>0</v>
      </c>
      <c r="L962">
        <v>0</v>
      </c>
      <c r="M962">
        <v>0</v>
      </c>
      <c r="N962">
        <v>0</v>
      </c>
      <c r="P962">
        <v>0</v>
      </c>
      <c r="Q962">
        <v>0</v>
      </c>
      <c r="R962">
        <v>0</v>
      </c>
      <c r="S962" t="s">
        <v>223</v>
      </c>
      <c r="T962">
        <v>0</v>
      </c>
      <c r="U962" t="s">
        <v>3584</v>
      </c>
      <c r="Y962">
        <v>0</v>
      </c>
      <c r="AB962">
        <v>0</v>
      </c>
      <c r="AC962">
        <v>0</v>
      </c>
      <c r="AD962">
        <v>0</v>
      </c>
      <c r="AE962">
        <v>0</v>
      </c>
      <c r="AF962">
        <v>0</v>
      </c>
      <c r="AQ962">
        <v>1</v>
      </c>
      <c r="AR962">
        <f t="shared" ref="AR962:AR1025" si="15">AB962*9.68*VLOOKUP(AU962,atten,10,FALSE)</f>
        <v>0</v>
      </c>
      <c r="AS962">
        <v>1</v>
      </c>
      <c r="AT962" t="s">
        <v>135</v>
      </c>
      <c r="AU962">
        <v>44</v>
      </c>
    </row>
    <row r="963" spans="1:47">
      <c r="A963" t="s">
        <v>3588</v>
      </c>
      <c r="C963">
        <v>310</v>
      </c>
      <c r="D963" t="s">
        <v>3589</v>
      </c>
      <c r="E963">
        <v>132</v>
      </c>
      <c r="F963" t="s">
        <v>3340</v>
      </c>
      <c r="G963" t="s">
        <v>219</v>
      </c>
      <c r="H963" t="s">
        <v>260</v>
      </c>
      <c r="I963" t="s">
        <v>3590</v>
      </c>
      <c r="J963">
        <v>0.38030000000000003</v>
      </c>
      <c r="K963">
        <v>0</v>
      </c>
      <c r="L963">
        <v>0</v>
      </c>
      <c r="M963">
        <v>0</v>
      </c>
      <c r="N963">
        <v>0</v>
      </c>
      <c r="P963">
        <v>0</v>
      </c>
      <c r="Q963">
        <v>0</v>
      </c>
      <c r="R963">
        <v>0</v>
      </c>
      <c r="S963" t="s">
        <v>243</v>
      </c>
      <c r="T963">
        <v>0</v>
      </c>
      <c r="U963" t="s">
        <v>3588</v>
      </c>
      <c r="Y963">
        <v>0</v>
      </c>
      <c r="AB963">
        <v>0</v>
      </c>
      <c r="AC963">
        <v>0</v>
      </c>
      <c r="AD963">
        <v>0</v>
      </c>
      <c r="AE963">
        <v>0</v>
      </c>
      <c r="AF963">
        <v>0</v>
      </c>
      <c r="AQ963">
        <v>3</v>
      </c>
      <c r="AR963">
        <f t="shared" si="15"/>
        <v>0</v>
      </c>
      <c r="AS963">
        <v>1</v>
      </c>
      <c r="AT963" t="s">
        <v>135</v>
      </c>
      <c r="AU963">
        <v>44</v>
      </c>
    </row>
    <row r="964" spans="1:47">
      <c r="A964" t="s">
        <v>3591</v>
      </c>
      <c r="C964">
        <v>310</v>
      </c>
      <c r="D964" t="s">
        <v>3592</v>
      </c>
      <c r="E964">
        <v>101</v>
      </c>
      <c r="F964" t="s">
        <v>3593</v>
      </c>
      <c r="G964" t="s">
        <v>219</v>
      </c>
      <c r="H964" t="s">
        <v>220</v>
      </c>
      <c r="I964" t="s">
        <v>3594</v>
      </c>
      <c r="J964">
        <v>0.19714999999999999</v>
      </c>
      <c r="K964">
        <v>0</v>
      </c>
      <c r="L964">
        <v>0</v>
      </c>
      <c r="M964">
        <v>1</v>
      </c>
      <c r="N964">
        <v>1</v>
      </c>
      <c r="O964" t="s">
        <v>659</v>
      </c>
      <c r="P964">
        <v>1</v>
      </c>
      <c r="Q964">
        <v>1</v>
      </c>
      <c r="R964">
        <v>2400</v>
      </c>
      <c r="S964" t="s">
        <v>223</v>
      </c>
      <c r="T964">
        <v>0</v>
      </c>
      <c r="U964" t="s">
        <v>3591</v>
      </c>
      <c r="V964" t="s">
        <v>893</v>
      </c>
      <c r="W964" t="s">
        <v>659</v>
      </c>
      <c r="X964" t="s">
        <v>659</v>
      </c>
      <c r="Y964">
        <v>2400</v>
      </c>
      <c r="AB964">
        <v>0</v>
      </c>
      <c r="AC964">
        <v>0</v>
      </c>
      <c r="AD964">
        <v>2</v>
      </c>
      <c r="AE964">
        <v>926</v>
      </c>
      <c r="AF964">
        <v>1</v>
      </c>
      <c r="AQ964">
        <v>2</v>
      </c>
      <c r="AR964">
        <f t="shared" si="15"/>
        <v>0</v>
      </c>
      <c r="AS964">
        <v>1</v>
      </c>
      <c r="AT964" t="s">
        <v>135</v>
      </c>
      <c r="AU964">
        <v>44</v>
      </c>
    </row>
    <row r="965" spans="1:47">
      <c r="A965" t="s">
        <v>3595</v>
      </c>
      <c r="C965">
        <v>310</v>
      </c>
      <c r="D965" t="s">
        <v>3596</v>
      </c>
      <c r="E965">
        <v>101</v>
      </c>
      <c r="F965" t="s">
        <v>3597</v>
      </c>
      <c r="G965" t="s">
        <v>219</v>
      </c>
      <c r="H965" t="s">
        <v>220</v>
      </c>
      <c r="I965" t="s">
        <v>3598</v>
      </c>
      <c r="J965">
        <v>8.0100000000000005E-2</v>
      </c>
      <c r="K965">
        <v>0</v>
      </c>
      <c r="L965">
        <v>0</v>
      </c>
      <c r="M965">
        <v>1</v>
      </c>
      <c r="N965">
        <v>1</v>
      </c>
      <c r="O965" t="s">
        <v>659</v>
      </c>
      <c r="P965">
        <v>1</v>
      </c>
      <c r="Q965">
        <v>1</v>
      </c>
      <c r="R965">
        <v>1700</v>
      </c>
      <c r="S965" t="s">
        <v>223</v>
      </c>
      <c r="T965">
        <v>0</v>
      </c>
      <c r="U965" t="s">
        <v>3595</v>
      </c>
      <c r="V965" t="s">
        <v>933</v>
      </c>
      <c r="W965" t="s">
        <v>659</v>
      </c>
      <c r="X965" t="s">
        <v>659</v>
      </c>
      <c r="Y965">
        <v>1700</v>
      </c>
      <c r="AB965">
        <v>0</v>
      </c>
      <c r="AC965">
        <v>0</v>
      </c>
      <c r="AD965">
        <v>2</v>
      </c>
      <c r="AE965">
        <v>800</v>
      </c>
      <c r="AF965">
        <v>1</v>
      </c>
      <c r="AQ965">
        <v>1</v>
      </c>
      <c r="AR965">
        <f t="shared" si="15"/>
        <v>0</v>
      </c>
      <c r="AS965">
        <v>1</v>
      </c>
      <c r="AT965" t="s">
        <v>135</v>
      </c>
      <c r="AU965">
        <v>44</v>
      </c>
    </row>
    <row r="966" spans="1:47">
      <c r="A966" t="s">
        <v>3599</v>
      </c>
      <c r="C966">
        <v>310</v>
      </c>
      <c r="D966" t="s">
        <v>3529</v>
      </c>
      <c r="E966">
        <v>132</v>
      </c>
      <c r="F966" t="s">
        <v>3530</v>
      </c>
      <c r="G966" t="s">
        <v>219</v>
      </c>
      <c r="H966" t="s">
        <v>260</v>
      </c>
      <c r="I966" t="s">
        <v>3600</v>
      </c>
      <c r="J966">
        <v>2.4160000000000001E-2</v>
      </c>
      <c r="K966">
        <v>0</v>
      </c>
      <c r="L966">
        <v>0</v>
      </c>
      <c r="M966">
        <v>0</v>
      </c>
      <c r="N966">
        <v>0</v>
      </c>
      <c r="P966">
        <v>0</v>
      </c>
      <c r="Q966">
        <v>0</v>
      </c>
      <c r="R966">
        <v>0</v>
      </c>
      <c r="S966" t="s">
        <v>223</v>
      </c>
      <c r="T966">
        <v>0</v>
      </c>
      <c r="U966" t="s">
        <v>3599</v>
      </c>
      <c r="Y966">
        <v>0</v>
      </c>
      <c r="AB966">
        <v>0</v>
      </c>
      <c r="AC966">
        <v>0</v>
      </c>
      <c r="AD966">
        <v>0</v>
      </c>
      <c r="AE966">
        <v>0</v>
      </c>
      <c r="AF966">
        <v>0</v>
      </c>
      <c r="AQ966">
        <v>2</v>
      </c>
      <c r="AR966">
        <f t="shared" si="15"/>
        <v>0</v>
      </c>
      <c r="AS966">
        <v>1</v>
      </c>
      <c r="AT966" t="s">
        <v>134</v>
      </c>
      <c r="AU966">
        <v>43</v>
      </c>
    </row>
    <row r="967" spans="1:47">
      <c r="A967" t="s">
        <v>3601</v>
      </c>
      <c r="C967">
        <v>310</v>
      </c>
      <c r="D967" t="s">
        <v>3602</v>
      </c>
      <c r="E967">
        <v>101</v>
      </c>
      <c r="F967" t="s">
        <v>3603</v>
      </c>
      <c r="G967" t="s">
        <v>219</v>
      </c>
      <c r="H967" t="s">
        <v>220</v>
      </c>
      <c r="I967" t="s">
        <v>3604</v>
      </c>
      <c r="J967">
        <v>0.10113</v>
      </c>
      <c r="K967">
        <v>0</v>
      </c>
      <c r="L967">
        <v>0</v>
      </c>
      <c r="M967">
        <v>1</v>
      </c>
      <c r="N967">
        <v>1</v>
      </c>
      <c r="O967" t="s">
        <v>659</v>
      </c>
      <c r="P967">
        <v>1</v>
      </c>
      <c r="Q967">
        <v>1</v>
      </c>
      <c r="R967">
        <v>6600</v>
      </c>
      <c r="S967" t="s">
        <v>223</v>
      </c>
      <c r="T967">
        <v>0</v>
      </c>
      <c r="U967" t="s">
        <v>3601</v>
      </c>
      <c r="V967" t="s">
        <v>933</v>
      </c>
      <c r="W967" t="s">
        <v>659</v>
      </c>
      <c r="X967" t="s">
        <v>659</v>
      </c>
      <c r="Y967">
        <v>6600</v>
      </c>
      <c r="AB967">
        <v>0</v>
      </c>
      <c r="AC967">
        <v>0</v>
      </c>
      <c r="AD967">
        <v>3</v>
      </c>
      <c r="AE967">
        <v>880</v>
      </c>
      <c r="AF967">
        <v>1</v>
      </c>
      <c r="AQ967">
        <v>1</v>
      </c>
      <c r="AR967">
        <f t="shared" si="15"/>
        <v>0</v>
      </c>
      <c r="AS967">
        <v>1</v>
      </c>
      <c r="AT967" t="s">
        <v>135</v>
      </c>
      <c r="AU967">
        <v>44</v>
      </c>
    </row>
    <row r="968" spans="1:47">
      <c r="A968" t="s">
        <v>3605</v>
      </c>
      <c r="C968">
        <v>310</v>
      </c>
      <c r="D968" t="s">
        <v>3606</v>
      </c>
      <c r="E968">
        <v>0</v>
      </c>
      <c r="F968" t="s">
        <v>3607</v>
      </c>
      <c r="J968">
        <v>0.3216</v>
      </c>
      <c r="K968">
        <v>0</v>
      </c>
      <c r="L968">
        <v>0</v>
      </c>
      <c r="M968">
        <v>0</v>
      </c>
      <c r="N968">
        <v>0</v>
      </c>
      <c r="P968">
        <v>0</v>
      </c>
      <c r="Q968">
        <v>1</v>
      </c>
      <c r="R968">
        <v>6100</v>
      </c>
      <c r="S968" t="s">
        <v>223</v>
      </c>
      <c r="T968">
        <v>0</v>
      </c>
      <c r="U968" t="s">
        <v>3605</v>
      </c>
      <c r="Y968">
        <v>6100</v>
      </c>
      <c r="AB968">
        <v>0</v>
      </c>
      <c r="AC968">
        <v>0</v>
      </c>
      <c r="AD968">
        <v>0</v>
      </c>
      <c r="AE968">
        <v>0</v>
      </c>
      <c r="AF968">
        <v>0</v>
      </c>
      <c r="AQ968">
        <v>0</v>
      </c>
      <c r="AR968">
        <f t="shared" si="15"/>
        <v>0</v>
      </c>
      <c r="AS968">
        <v>1</v>
      </c>
      <c r="AT968" t="s">
        <v>137</v>
      </c>
      <c r="AU968">
        <v>46</v>
      </c>
    </row>
    <row r="969" spans="1:47">
      <c r="A969" t="s">
        <v>3608</v>
      </c>
      <c r="C969">
        <v>310</v>
      </c>
      <c r="D969" t="s">
        <v>3609</v>
      </c>
      <c r="E969">
        <v>101</v>
      </c>
      <c r="F969" t="s">
        <v>3610</v>
      </c>
      <c r="G969" t="s">
        <v>219</v>
      </c>
      <c r="H969" t="s">
        <v>220</v>
      </c>
      <c r="I969" t="s">
        <v>3611</v>
      </c>
      <c r="J969">
        <v>8.133E-2</v>
      </c>
      <c r="K969">
        <v>0</v>
      </c>
      <c r="L969">
        <v>0</v>
      </c>
      <c r="M969">
        <v>1</v>
      </c>
      <c r="N969">
        <v>1</v>
      </c>
      <c r="O969" t="s">
        <v>659</v>
      </c>
      <c r="P969">
        <v>1</v>
      </c>
      <c r="Q969">
        <v>0</v>
      </c>
      <c r="R969">
        <v>0</v>
      </c>
      <c r="S969" t="s">
        <v>223</v>
      </c>
      <c r="T969">
        <v>0</v>
      </c>
      <c r="U969" t="s">
        <v>3608</v>
      </c>
      <c r="V969" t="s">
        <v>933</v>
      </c>
      <c r="W969" t="s">
        <v>659</v>
      </c>
      <c r="X969" t="s">
        <v>659</v>
      </c>
      <c r="Y969">
        <v>0</v>
      </c>
      <c r="AB969">
        <v>0</v>
      </c>
      <c r="AC969">
        <v>0</v>
      </c>
      <c r="AD969">
        <v>2</v>
      </c>
      <c r="AE969">
        <v>1272</v>
      </c>
      <c r="AF969">
        <v>1.5</v>
      </c>
      <c r="AQ969">
        <v>1</v>
      </c>
      <c r="AR969">
        <f t="shared" si="15"/>
        <v>0</v>
      </c>
      <c r="AS969">
        <v>1</v>
      </c>
      <c r="AT969" t="s">
        <v>135</v>
      </c>
      <c r="AU969">
        <v>44</v>
      </c>
    </row>
    <row r="970" spans="1:47">
      <c r="A970" t="s">
        <v>248</v>
      </c>
      <c r="C970">
        <v>310</v>
      </c>
      <c r="E970">
        <v>0</v>
      </c>
      <c r="J970">
        <v>1.494E-2</v>
      </c>
      <c r="K970">
        <v>0</v>
      </c>
      <c r="L970">
        <v>0</v>
      </c>
      <c r="M970">
        <v>0</v>
      </c>
      <c r="N970">
        <v>0</v>
      </c>
      <c r="P970">
        <v>0</v>
      </c>
      <c r="Q970">
        <v>0</v>
      </c>
      <c r="R970">
        <v>0</v>
      </c>
      <c r="S970" t="s">
        <v>249</v>
      </c>
      <c r="T970">
        <v>0</v>
      </c>
      <c r="Y970">
        <v>0</v>
      </c>
      <c r="AB970">
        <v>0</v>
      </c>
      <c r="AC970">
        <v>0</v>
      </c>
      <c r="AD970">
        <v>0</v>
      </c>
      <c r="AE970">
        <v>0</v>
      </c>
      <c r="AF970">
        <v>0</v>
      </c>
      <c r="AQ970">
        <v>0</v>
      </c>
      <c r="AR970">
        <f t="shared" si="15"/>
        <v>0</v>
      </c>
      <c r="AS970">
        <v>1</v>
      </c>
      <c r="AT970" t="s">
        <v>137</v>
      </c>
      <c r="AU970">
        <v>46</v>
      </c>
    </row>
    <row r="971" spans="1:47">
      <c r="A971" t="s">
        <v>3612</v>
      </c>
      <c r="C971">
        <v>310</v>
      </c>
      <c r="D971" t="s">
        <v>3613</v>
      </c>
      <c r="E971">
        <v>101</v>
      </c>
      <c r="F971" t="s">
        <v>3534</v>
      </c>
      <c r="G971" t="s">
        <v>219</v>
      </c>
      <c r="H971" t="s">
        <v>220</v>
      </c>
      <c r="I971" t="s">
        <v>3614</v>
      </c>
      <c r="J971">
        <v>8.9270000000000002E-2</v>
      </c>
      <c r="K971">
        <v>0</v>
      </c>
      <c r="L971">
        <v>0</v>
      </c>
      <c r="M971">
        <v>1</v>
      </c>
      <c r="N971">
        <v>1</v>
      </c>
      <c r="O971" t="s">
        <v>659</v>
      </c>
      <c r="P971">
        <v>1</v>
      </c>
      <c r="Q971">
        <v>0</v>
      </c>
      <c r="R971">
        <v>0</v>
      </c>
      <c r="S971" t="s">
        <v>223</v>
      </c>
      <c r="T971">
        <v>0</v>
      </c>
      <c r="U971" t="s">
        <v>3612</v>
      </c>
      <c r="V971" t="s">
        <v>933</v>
      </c>
      <c r="W971" t="s">
        <v>659</v>
      </c>
      <c r="X971" t="s">
        <v>659</v>
      </c>
      <c r="Y971">
        <v>1150</v>
      </c>
      <c r="AB971">
        <v>0</v>
      </c>
      <c r="AC971">
        <v>0</v>
      </c>
      <c r="AD971">
        <v>1</v>
      </c>
      <c r="AE971">
        <v>730</v>
      </c>
      <c r="AF971">
        <v>1</v>
      </c>
      <c r="AQ971">
        <v>1</v>
      </c>
      <c r="AR971">
        <f t="shared" si="15"/>
        <v>0</v>
      </c>
      <c r="AS971">
        <v>1</v>
      </c>
      <c r="AT971" t="s">
        <v>134</v>
      </c>
      <c r="AU971">
        <v>43</v>
      </c>
    </row>
    <row r="972" spans="1:47">
      <c r="A972" t="s">
        <v>3615</v>
      </c>
      <c r="C972">
        <v>310</v>
      </c>
      <c r="D972" t="s">
        <v>3616</v>
      </c>
      <c r="E972">
        <v>132</v>
      </c>
      <c r="F972" t="s">
        <v>3617</v>
      </c>
      <c r="G972" t="s">
        <v>219</v>
      </c>
      <c r="H972" t="s">
        <v>260</v>
      </c>
      <c r="I972" t="s">
        <v>3618</v>
      </c>
      <c r="J972">
        <v>9.5060000000000006E-2</v>
      </c>
      <c r="K972">
        <v>0</v>
      </c>
      <c r="L972">
        <v>0</v>
      </c>
      <c r="M972">
        <v>0</v>
      </c>
      <c r="N972">
        <v>0</v>
      </c>
      <c r="P972">
        <v>0</v>
      </c>
      <c r="Q972">
        <v>0</v>
      </c>
      <c r="R972">
        <v>0</v>
      </c>
      <c r="S972" t="s">
        <v>223</v>
      </c>
      <c r="T972">
        <v>0</v>
      </c>
      <c r="U972" t="s">
        <v>3615</v>
      </c>
      <c r="Y972">
        <v>0</v>
      </c>
      <c r="AB972">
        <v>0</v>
      </c>
      <c r="AC972">
        <v>0</v>
      </c>
      <c r="AD972">
        <v>0</v>
      </c>
      <c r="AE972">
        <v>0</v>
      </c>
      <c r="AF972">
        <v>0</v>
      </c>
      <c r="AQ972">
        <v>1</v>
      </c>
      <c r="AR972">
        <f t="shared" si="15"/>
        <v>0</v>
      </c>
      <c r="AS972">
        <v>1</v>
      </c>
      <c r="AT972" t="s">
        <v>135</v>
      </c>
      <c r="AU972">
        <v>44</v>
      </c>
    </row>
    <row r="973" spans="1:47">
      <c r="A973" t="s">
        <v>3619</v>
      </c>
      <c r="C973">
        <v>310</v>
      </c>
      <c r="D973" t="s">
        <v>3620</v>
      </c>
      <c r="E973">
        <v>101</v>
      </c>
      <c r="F973" t="s">
        <v>3621</v>
      </c>
      <c r="G973" t="s">
        <v>219</v>
      </c>
      <c r="H973" t="s">
        <v>220</v>
      </c>
      <c r="I973" t="s">
        <v>3622</v>
      </c>
      <c r="J973">
        <v>0.43491000000000002</v>
      </c>
      <c r="K973">
        <v>1</v>
      </c>
      <c r="L973">
        <v>1</v>
      </c>
      <c r="M973">
        <v>1</v>
      </c>
      <c r="N973">
        <v>1</v>
      </c>
      <c r="O973" t="s">
        <v>225</v>
      </c>
      <c r="P973">
        <v>0</v>
      </c>
      <c r="Q973">
        <v>1</v>
      </c>
      <c r="R973">
        <v>13900</v>
      </c>
      <c r="S973" t="s">
        <v>223</v>
      </c>
      <c r="T973">
        <v>13900</v>
      </c>
      <c r="U973" t="s">
        <v>3619</v>
      </c>
      <c r="X973" t="s">
        <v>225</v>
      </c>
      <c r="Y973">
        <v>13900</v>
      </c>
      <c r="AB973">
        <v>1</v>
      </c>
      <c r="AC973">
        <v>1</v>
      </c>
      <c r="AD973">
        <v>3</v>
      </c>
      <c r="AE973">
        <v>2532</v>
      </c>
      <c r="AF973">
        <v>2</v>
      </c>
      <c r="AQ973">
        <v>1</v>
      </c>
      <c r="AR973">
        <f t="shared" si="15"/>
        <v>9.68</v>
      </c>
      <c r="AS973">
        <v>1</v>
      </c>
      <c r="AT973" t="s">
        <v>137</v>
      </c>
      <c r="AU973">
        <v>46</v>
      </c>
    </row>
    <row r="974" spans="1:47">
      <c r="A974" t="s">
        <v>248</v>
      </c>
      <c r="C974">
        <v>310</v>
      </c>
      <c r="E974">
        <v>0</v>
      </c>
      <c r="J974">
        <v>0.47827999999999998</v>
      </c>
      <c r="K974">
        <v>0</v>
      </c>
      <c r="L974">
        <v>0</v>
      </c>
      <c r="M974">
        <v>0</v>
      </c>
      <c r="N974">
        <v>0</v>
      </c>
      <c r="P974">
        <v>0</v>
      </c>
      <c r="Q974">
        <v>0</v>
      </c>
      <c r="R974">
        <v>0</v>
      </c>
      <c r="S974" t="s">
        <v>249</v>
      </c>
      <c r="T974">
        <v>0</v>
      </c>
      <c r="Y974">
        <v>0</v>
      </c>
      <c r="AB974">
        <v>0</v>
      </c>
      <c r="AC974">
        <v>0</v>
      </c>
      <c r="AD974">
        <v>0</v>
      </c>
      <c r="AE974">
        <v>0</v>
      </c>
      <c r="AF974">
        <v>0</v>
      </c>
      <c r="AQ974">
        <v>0</v>
      </c>
      <c r="AR974">
        <f t="shared" si="15"/>
        <v>0</v>
      </c>
      <c r="AS974">
        <v>1</v>
      </c>
      <c r="AT974" t="s">
        <v>137</v>
      </c>
      <c r="AU974">
        <v>46</v>
      </c>
    </row>
    <row r="975" spans="1:47">
      <c r="A975" t="s">
        <v>3623</v>
      </c>
      <c r="C975">
        <v>310</v>
      </c>
      <c r="D975" t="s">
        <v>3624</v>
      </c>
      <c r="E975">
        <v>101</v>
      </c>
      <c r="F975" t="s">
        <v>3625</v>
      </c>
      <c r="G975" t="s">
        <v>219</v>
      </c>
      <c r="H975" t="s">
        <v>220</v>
      </c>
      <c r="I975" t="s">
        <v>3626</v>
      </c>
      <c r="J975">
        <v>8.022E-2</v>
      </c>
      <c r="K975">
        <v>0</v>
      </c>
      <c r="L975">
        <v>0</v>
      </c>
      <c r="M975">
        <v>1</v>
      </c>
      <c r="N975">
        <v>1</v>
      </c>
      <c r="O975" t="s">
        <v>659</v>
      </c>
      <c r="P975">
        <v>1</v>
      </c>
      <c r="Q975">
        <v>1</v>
      </c>
      <c r="R975">
        <v>2100</v>
      </c>
      <c r="S975" t="s">
        <v>223</v>
      </c>
      <c r="T975">
        <v>0</v>
      </c>
      <c r="U975" t="s">
        <v>3623</v>
      </c>
      <c r="V975" t="s">
        <v>927</v>
      </c>
      <c r="W975" t="s">
        <v>659</v>
      </c>
      <c r="X975" t="s">
        <v>659</v>
      </c>
      <c r="Y975">
        <v>2100</v>
      </c>
      <c r="AB975">
        <v>0</v>
      </c>
      <c r="AC975">
        <v>0</v>
      </c>
      <c r="AD975">
        <v>2</v>
      </c>
      <c r="AE975">
        <v>672</v>
      </c>
      <c r="AF975">
        <v>1</v>
      </c>
      <c r="AQ975">
        <v>1</v>
      </c>
      <c r="AR975">
        <f t="shared" si="15"/>
        <v>0</v>
      </c>
      <c r="AS975">
        <v>1</v>
      </c>
      <c r="AT975" t="s">
        <v>135</v>
      </c>
      <c r="AU975">
        <v>44</v>
      </c>
    </row>
    <row r="976" spans="1:47">
      <c r="A976" t="s">
        <v>3627</v>
      </c>
      <c r="C976">
        <v>310</v>
      </c>
      <c r="D976" t="s">
        <v>3628</v>
      </c>
      <c r="E976">
        <v>101</v>
      </c>
      <c r="F976" t="s">
        <v>3629</v>
      </c>
      <c r="G976" t="s">
        <v>219</v>
      </c>
      <c r="H976" t="s">
        <v>220</v>
      </c>
      <c r="I976" t="s">
        <v>3630</v>
      </c>
      <c r="J976">
        <v>9.4589999999999994E-2</v>
      </c>
      <c r="K976">
        <v>0</v>
      </c>
      <c r="L976">
        <v>0</v>
      </c>
      <c r="M976">
        <v>1</v>
      </c>
      <c r="N976">
        <v>1</v>
      </c>
      <c r="O976" t="s">
        <v>659</v>
      </c>
      <c r="P976">
        <v>1</v>
      </c>
      <c r="Q976">
        <v>1</v>
      </c>
      <c r="R976">
        <v>700</v>
      </c>
      <c r="S976" t="s">
        <v>223</v>
      </c>
      <c r="T976">
        <v>0</v>
      </c>
      <c r="U976" t="s">
        <v>3627</v>
      </c>
      <c r="V976" t="s">
        <v>933</v>
      </c>
      <c r="W976" t="s">
        <v>659</v>
      </c>
      <c r="X976" t="s">
        <v>659</v>
      </c>
      <c r="Y976">
        <v>700</v>
      </c>
      <c r="AB976">
        <v>0</v>
      </c>
      <c r="AC976">
        <v>0</v>
      </c>
      <c r="AD976">
        <v>2</v>
      </c>
      <c r="AE976">
        <v>724</v>
      </c>
      <c r="AF976">
        <v>1</v>
      </c>
      <c r="AQ976">
        <v>0</v>
      </c>
      <c r="AR976">
        <f t="shared" si="15"/>
        <v>0</v>
      </c>
      <c r="AS976">
        <v>1</v>
      </c>
      <c r="AT976" t="s">
        <v>134</v>
      </c>
      <c r="AU976">
        <v>43</v>
      </c>
    </row>
    <row r="977" spans="1:47">
      <c r="A977" t="s">
        <v>3631</v>
      </c>
      <c r="C977">
        <v>310</v>
      </c>
      <c r="D977" t="s">
        <v>3632</v>
      </c>
      <c r="E977">
        <v>101</v>
      </c>
      <c r="F977" t="s">
        <v>3633</v>
      </c>
      <c r="G977" t="s">
        <v>219</v>
      </c>
      <c r="H977" t="s">
        <v>220</v>
      </c>
      <c r="I977" t="s">
        <v>3634</v>
      </c>
      <c r="J977">
        <v>7.6149999999999995E-2</v>
      </c>
      <c r="K977">
        <v>0</v>
      </c>
      <c r="L977">
        <v>0</v>
      </c>
      <c r="M977">
        <v>1</v>
      </c>
      <c r="N977">
        <v>1</v>
      </c>
      <c r="O977" t="s">
        <v>659</v>
      </c>
      <c r="P977">
        <v>1</v>
      </c>
      <c r="Q977">
        <v>1</v>
      </c>
      <c r="R977">
        <v>3200</v>
      </c>
      <c r="S977" t="s">
        <v>223</v>
      </c>
      <c r="T977">
        <v>0</v>
      </c>
      <c r="U977" t="s">
        <v>3631</v>
      </c>
      <c r="V977" t="s">
        <v>933</v>
      </c>
      <c r="W977" t="s">
        <v>659</v>
      </c>
      <c r="X977" t="s">
        <v>659</v>
      </c>
      <c r="Y977">
        <v>3200</v>
      </c>
      <c r="AB977">
        <v>0</v>
      </c>
      <c r="AC977">
        <v>0</v>
      </c>
      <c r="AD977">
        <v>3</v>
      </c>
      <c r="AE977">
        <v>750</v>
      </c>
      <c r="AF977">
        <v>1</v>
      </c>
      <c r="AQ977">
        <v>1</v>
      </c>
      <c r="AR977">
        <f t="shared" si="15"/>
        <v>0</v>
      </c>
      <c r="AS977">
        <v>1</v>
      </c>
      <c r="AT977" t="s">
        <v>135</v>
      </c>
      <c r="AU977">
        <v>44</v>
      </c>
    </row>
    <row r="978" spans="1:47">
      <c r="A978" t="s">
        <v>3635</v>
      </c>
      <c r="C978">
        <v>310</v>
      </c>
      <c r="D978" t="s">
        <v>3636</v>
      </c>
      <c r="E978">
        <v>101</v>
      </c>
      <c r="F978" t="s">
        <v>3637</v>
      </c>
      <c r="G978" t="s">
        <v>219</v>
      </c>
      <c r="H978" t="s">
        <v>220</v>
      </c>
      <c r="I978" t="s">
        <v>3638</v>
      </c>
      <c r="J978">
        <v>8.5940000000000003E-2</v>
      </c>
      <c r="K978">
        <v>0</v>
      </c>
      <c r="L978">
        <v>0</v>
      </c>
      <c r="M978">
        <v>1</v>
      </c>
      <c r="N978">
        <v>1</v>
      </c>
      <c r="O978" t="s">
        <v>659</v>
      </c>
      <c r="P978">
        <v>1</v>
      </c>
      <c r="Q978">
        <v>1</v>
      </c>
      <c r="R978">
        <v>100</v>
      </c>
      <c r="S978" t="s">
        <v>223</v>
      </c>
      <c r="T978">
        <v>0</v>
      </c>
      <c r="U978" t="s">
        <v>3635</v>
      </c>
      <c r="V978" t="s">
        <v>933</v>
      </c>
      <c r="W978" t="s">
        <v>659</v>
      </c>
      <c r="X978" t="s">
        <v>659</v>
      </c>
      <c r="Y978">
        <v>100</v>
      </c>
      <c r="AB978">
        <v>0</v>
      </c>
      <c r="AC978">
        <v>0</v>
      </c>
      <c r="AD978">
        <v>2</v>
      </c>
      <c r="AE978">
        <v>596</v>
      </c>
      <c r="AF978">
        <v>1</v>
      </c>
      <c r="AQ978">
        <v>1</v>
      </c>
      <c r="AR978">
        <f t="shared" si="15"/>
        <v>0</v>
      </c>
      <c r="AS978">
        <v>1</v>
      </c>
      <c r="AT978" t="s">
        <v>135</v>
      </c>
      <c r="AU978">
        <v>44</v>
      </c>
    </row>
    <row r="979" spans="1:47">
      <c r="A979" t="s">
        <v>3639</v>
      </c>
      <c r="C979">
        <v>310</v>
      </c>
      <c r="D979" t="s">
        <v>3640</v>
      </c>
      <c r="E979">
        <v>101</v>
      </c>
      <c r="F979" t="s">
        <v>3641</v>
      </c>
      <c r="G979" t="s">
        <v>219</v>
      </c>
      <c r="H979" t="s">
        <v>220</v>
      </c>
      <c r="I979" t="s">
        <v>3642</v>
      </c>
      <c r="J979">
        <v>8.1949999999999995E-2</v>
      </c>
      <c r="K979">
        <v>0</v>
      </c>
      <c r="L979">
        <v>0</v>
      </c>
      <c r="M979">
        <v>1</v>
      </c>
      <c r="N979">
        <v>1</v>
      </c>
      <c r="O979" t="s">
        <v>659</v>
      </c>
      <c r="P979">
        <v>1</v>
      </c>
      <c r="Q979">
        <v>1</v>
      </c>
      <c r="R979">
        <v>0</v>
      </c>
      <c r="S979" t="s">
        <v>223</v>
      </c>
      <c r="T979">
        <v>0</v>
      </c>
      <c r="U979" t="s">
        <v>3639</v>
      </c>
      <c r="V979" t="s">
        <v>933</v>
      </c>
      <c r="W979" t="s">
        <v>659</v>
      </c>
      <c r="X979" t="s">
        <v>659</v>
      </c>
      <c r="Y979">
        <v>0</v>
      </c>
      <c r="AB979">
        <v>0</v>
      </c>
      <c r="AC979">
        <v>0</v>
      </c>
      <c r="AD979">
        <v>3</v>
      </c>
      <c r="AE979">
        <v>756</v>
      </c>
      <c r="AF979">
        <v>1</v>
      </c>
      <c r="AQ979">
        <v>1</v>
      </c>
      <c r="AR979">
        <f t="shared" si="15"/>
        <v>0</v>
      </c>
      <c r="AS979">
        <v>1</v>
      </c>
      <c r="AT979" t="s">
        <v>135</v>
      </c>
      <c r="AU979">
        <v>44</v>
      </c>
    </row>
    <row r="980" spans="1:47">
      <c r="A980" t="s">
        <v>3643</v>
      </c>
      <c r="C980">
        <v>310</v>
      </c>
      <c r="D980" t="s">
        <v>3644</v>
      </c>
      <c r="E980">
        <v>101</v>
      </c>
      <c r="F980" t="s">
        <v>3645</v>
      </c>
      <c r="G980" t="s">
        <v>219</v>
      </c>
      <c r="H980" t="s">
        <v>220</v>
      </c>
      <c r="I980" t="s">
        <v>3646</v>
      </c>
      <c r="J980">
        <v>9.8460000000000006E-2</v>
      </c>
      <c r="K980">
        <v>0</v>
      </c>
      <c r="L980">
        <v>0</v>
      </c>
      <c r="M980">
        <v>1</v>
      </c>
      <c r="N980">
        <v>1</v>
      </c>
      <c r="O980" t="s">
        <v>659</v>
      </c>
      <c r="P980">
        <v>1</v>
      </c>
      <c r="Q980">
        <v>1</v>
      </c>
      <c r="R980">
        <v>3300</v>
      </c>
      <c r="S980" t="s">
        <v>223</v>
      </c>
      <c r="T980">
        <v>0</v>
      </c>
      <c r="U980" t="s">
        <v>3643</v>
      </c>
      <c r="V980" t="s">
        <v>933</v>
      </c>
      <c r="W980" t="s">
        <v>659</v>
      </c>
      <c r="X980" t="s">
        <v>659</v>
      </c>
      <c r="Y980">
        <v>3300</v>
      </c>
      <c r="AB980">
        <v>0</v>
      </c>
      <c r="AC980">
        <v>0</v>
      </c>
      <c r="AD980">
        <v>3</v>
      </c>
      <c r="AE980">
        <v>884</v>
      </c>
      <c r="AF980">
        <v>1</v>
      </c>
      <c r="AQ980">
        <v>2</v>
      </c>
      <c r="AR980">
        <f t="shared" si="15"/>
        <v>0</v>
      </c>
      <c r="AS980">
        <v>1</v>
      </c>
      <c r="AT980" t="s">
        <v>135</v>
      </c>
      <c r="AU980">
        <v>44</v>
      </c>
    </row>
    <row r="981" spans="1:47">
      <c r="A981" t="s">
        <v>3647</v>
      </c>
      <c r="C981">
        <v>310</v>
      </c>
      <c r="D981" t="s">
        <v>3648</v>
      </c>
      <c r="E981">
        <v>101</v>
      </c>
      <c r="F981" t="s">
        <v>3649</v>
      </c>
      <c r="G981" t="s">
        <v>219</v>
      </c>
      <c r="H981" t="s">
        <v>220</v>
      </c>
      <c r="I981" t="s">
        <v>3650</v>
      </c>
      <c r="J981">
        <v>7.0370000000000002E-2</v>
      </c>
      <c r="K981">
        <v>0</v>
      </c>
      <c r="L981">
        <v>0</v>
      </c>
      <c r="M981">
        <v>1</v>
      </c>
      <c r="N981">
        <v>1</v>
      </c>
      <c r="O981" t="s">
        <v>659</v>
      </c>
      <c r="P981">
        <v>0</v>
      </c>
      <c r="Q981">
        <v>5</v>
      </c>
      <c r="R981">
        <v>9600</v>
      </c>
      <c r="S981" t="s">
        <v>223</v>
      </c>
      <c r="T981">
        <v>0</v>
      </c>
      <c r="U981" t="s">
        <v>3647</v>
      </c>
      <c r="V981" t="s">
        <v>933</v>
      </c>
      <c r="W981" t="s">
        <v>659</v>
      </c>
      <c r="X981" t="s">
        <v>659</v>
      </c>
      <c r="Y981">
        <v>1920</v>
      </c>
      <c r="AB981">
        <v>0</v>
      </c>
      <c r="AC981">
        <v>0</v>
      </c>
      <c r="AD981">
        <v>2</v>
      </c>
      <c r="AE981">
        <v>783</v>
      </c>
      <c r="AF981">
        <v>1</v>
      </c>
      <c r="AQ981">
        <v>1</v>
      </c>
      <c r="AR981">
        <f t="shared" si="15"/>
        <v>0</v>
      </c>
      <c r="AS981">
        <v>1</v>
      </c>
      <c r="AT981" t="s">
        <v>135</v>
      </c>
      <c r="AU981">
        <v>44</v>
      </c>
    </row>
    <row r="982" spans="1:47">
      <c r="A982" t="s">
        <v>3651</v>
      </c>
      <c r="C982">
        <v>310</v>
      </c>
      <c r="D982" t="s">
        <v>3652</v>
      </c>
      <c r="E982">
        <v>132</v>
      </c>
      <c r="F982" t="s">
        <v>3653</v>
      </c>
      <c r="G982" t="s">
        <v>219</v>
      </c>
      <c r="H982" t="s">
        <v>260</v>
      </c>
      <c r="I982" t="s">
        <v>3654</v>
      </c>
      <c r="J982">
        <v>1.04E-2</v>
      </c>
      <c r="K982">
        <v>0</v>
      </c>
      <c r="L982">
        <v>0</v>
      </c>
      <c r="M982">
        <v>0</v>
      </c>
      <c r="N982">
        <v>0</v>
      </c>
      <c r="P982">
        <v>0</v>
      </c>
      <c r="Q982">
        <v>0</v>
      </c>
      <c r="R982">
        <v>0</v>
      </c>
      <c r="S982" t="s">
        <v>223</v>
      </c>
      <c r="T982">
        <v>0</v>
      </c>
      <c r="U982" t="s">
        <v>3651</v>
      </c>
      <c r="Y982">
        <v>0</v>
      </c>
      <c r="AB982">
        <v>0</v>
      </c>
      <c r="AC982">
        <v>0</v>
      </c>
      <c r="AD982">
        <v>0</v>
      </c>
      <c r="AE982">
        <v>0</v>
      </c>
      <c r="AF982">
        <v>0</v>
      </c>
      <c r="AQ982">
        <v>0</v>
      </c>
      <c r="AR982">
        <f t="shared" si="15"/>
        <v>0</v>
      </c>
      <c r="AS982">
        <v>1</v>
      </c>
      <c r="AT982" t="s">
        <v>134</v>
      </c>
      <c r="AU982">
        <v>43</v>
      </c>
    </row>
    <row r="983" spans="1:47">
      <c r="A983" t="s">
        <v>3655</v>
      </c>
      <c r="C983">
        <v>310</v>
      </c>
      <c r="D983" t="s">
        <v>3656</v>
      </c>
      <c r="E983">
        <v>101</v>
      </c>
      <c r="F983" t="s">
        <v>3657</v>
      </c>
      <c r="G983" t="s">
        <v>219</v>
      </c>
      <c r="H983" t="s">
        <v>220</v>
      </c>
      <c r="I983" t="s">
        <v>3658</v>
      </c>
      <c r="J983">
        <v>0.1002</v>
      </c>
      <c r="K983">
        <v>0</v>
      </c>
      <c r="L983">
        <v>0</v>
      </c>
      <c r="M983">
        <v>1</v>
      </c>
      <c r="N983">
        <v>1</v>
      </c>
      <c r="O983" t="s">
        <v>659</v>
      </c>
      <c r="P983">
        <v>1</v>
      </c>
      <c r="Q983">
        <v>1</v>
      </c>
      <c r="R983">
        <v>200</v>
      </c>
      <c r="S983" t="s">
        <v>223</v>
      </c>
      <c r="T983">
        <v>0</v>
      </c>
      <c r="U983" t="s">
        <v>3655</v>
      </c>
      <c r="V983" t="s">
        <v>927</v>
      </c>
      <c r="W983" t="s">
        <v>659</v>
      </c>
      <c r="X983" t="s">
        <v>659</v>
      </c>
      <c r="Y983">
        <v>200</v>
      </c>
      <c r="AB983">
        <v>0</v>
      </c>
      <c r="AC983">
        <v>0</v>
      </c>
      <c r="AD983">
        <v>2</v>
      </c>
      <c r="AE983">
        <v>696</v>
      </c>
      <c r="AF983">
        <v>1</v>
      </c>
      <c r="AQ983">
        <v>1</v>
      </c>
      <c r="AR983">
        <f t="shared" si="15"/>
        <v>0</v>
      </c>
      <c r="AS983">
        <v>1</v>
      </c>
      <c r="AT983" t="s">
        <v>134</v>
      </c>
      <c r="AU983">
        <v>43</v>
      </c>
    </row>
    <row r="984" spans="1:47">
      <c r="A984" t="s">
        <v>3659</v>
      </c>
      <c r="C984">
        <v>310</v>
      </c>
      <c r="D984" t="s">
        <v>3660</v>
      </c>
      <c r="E984">
        <v>132</v>
      </c>
      <c r="F984" t="s">
        <v>3661</v>
      </c>
      <c r="G984" t="s">
        <v>219</v>
      </c>
      <c r="H984" t="s">
        <v>260</v>
      </c>
      <c r="I984" t="s">
        <v>3662</v>
      </c>
      <c r="J984">
        <v>7.1319999999999995E-2</v>
      </c>
      <c r="K984">
        <v>0</v>
      </c>
      <c r="L984">
        <v>0</v>
      </c>
      <c r="M984">
        <v>0</v>
      </c>
      <c r="N984">
        <v>0</v>
      </c>
      <c r="P984">
        <v>0</v>
      </c>
      <c r="Q984">
        <v>0</v>
      </c>
      <c r="R984">
        <v>0</v>
      </c>
      <c r="S984" t="s">
        <v>223</v>
      </c>
      <c r="T984">
        <v>0</v>
      </c>
      <c r="U984" t="s">
        <v>3659</v>
      </c>
      <c r="Y984">
        <v>0</v>
      </c>
      <c r="AB984">
        <v>0</v>
      </c>
      <c r="AC984">
        <v>0</v>
      </c>
      <c r="AD984">
        <v>0</v>
      </c>
      <c r="AE984">
        <v>0</v>
      </c>
      <c r="AF984">
        <v>0</v>
      </c>
      <c r="AQ984">
        <v>0</v>
      </c>
      <c r="AR984">
        <f t="shared" si="15"/>
        <v>0</v>
      </c>
      <c r="AS984">
        <v>1</v>
      </c>
      <c r="AT984" t="s">
        <v>134</v>
      </c>
      <c r="AU984">
        <v>43</v>
      </c>
    </row>
    <row r="985" spans="1:47">
      <c r="A985" t="s">
        <v>3663</v>
      </c>
      <c r="C985">
        <v>310</v>
      </c>
      <c r="D985" t="s">
        <v>3664</v>
      </c>
      <c r="E985">
        <v>101</v>
      </c>
      <c r="F985" t="s">
        <v>3665</v>
      </c>
      <c r="G985" t="s">
        <v>219</v>
      </c>
      <c r="H985" t="s">
        <v>220</v>
      </c>
      <c r="I985" t="s">
        <v>3666</v>
      </c>
      <c r="J985">
        <v>0.39440999999999998</v>
      </c>
      <c r="K985">
        <v>0</v>
      </c>
      <c r="L985">
        <v>0</v>
      </c>
      <c r="M985">
        <v>1</v>
      </c>
      <c r="N985">
        <v>1</v>
      </c>
      <c r="O985" t="s">
        <v>659</v>
      </c>
      <c r="P985">
        <v>1</v>
      </c>
      <c r="Q985">
        <v>1</v>
      </c>
      <c r="R985">
        <v>4700</v>
      </c>
      <c r="S985" t="s">
        <v>223</v>
      </c>
      <c r="T985">
        <v>0</v>
      </c>
      <c r="U985" t="s">
        <v>3663</v>
      </c>
      <c r="X985" t="s">
        <v>659</v>
      </c>
      <c r="Y985">
        <v>4700</v>
      </c>
      <c r="AB985">
        <v>0</v>
      </c>
      <c r="AC985">
        <v>0</v>
      </c>
      <c r="AD985">
        <v>2</v>
      </c>
      <c r="AE985">
        <v>1627</v>
      </c>
      <c r="AF985">
        <v>2</v>
      </c>
      <c r="AQ985">
        <v>1</v>
      </c>
      <c r="AR985">
        <f t="shared" si="15"/>
        <v>0</v>
      </c>
      <c r="AS985">
        <v>1</v>
      </c>
      <c r="AT985" t="s">
        <v>135</v>
      </c>
      <c r="AU985">
        <v>44</v>
      </c>
    </row>
    <row r="986" spans="1:47">
      <c r="A986" t="s">
        <v>3667</v>
      </c>
      <c r="C986">
        <v>310</v>
      </c>
      <c r="D986" t="s">
        <v>3668</v>
      </c>
      <c r="E986">
        <v>101</v>
      </c>
      <c r="F986" t="s">
        <v>1257</v>
      </c>
      <c r="G986" t="s">
        <v>219</v>
      </c>
      <c r="H986" t="s">
        <v>220</v>
      </c>
      <c r="I986" t="s">
        <v>3669</v>
      </c>
      <c r="J986">
        <v>7.8490000000000004E-2</v>
      </c>
      <c r="K986">
        <v>0</v>
      </c>
      <c r="L986">
        <v>0</v>
      </c>
      <c r="M986">
        <v>1</v>
      </c>
      <c r="N986">
        <v>1</v>
      </c>
      <c r="O986" t="s">
        <v>659</v>
      </c>
      <c r="P986">
        <v>1</v>
      </c>
      <c r="Q986">
        <v>1</v>
      </c>
      <c r="R986">
        <v>2900</v>
      </c>
      <c r="S986" t="s">
        <v>223</v>
      </c>
      <c r="T986">
        <v>0</v>
      </c>
      <c r="U986" t="s">
        <v>3667</v>
      </c>
      <c r="V986" t="s">
        <v>933</v>
      </c>
      <c r="W986" t="s">
        <v>659</v>
      </c>
      <c r="X986" t="s">
        <v>659</v>
      </c>
      <c r="Y986">
        <v>2900</v>
      </c>
      <c r="AB986">
        <v>0</v>
      </c>
      <c r="AC986">
        <v>0</v>
      </c>
      <c r="AD986">
        <v>2</v>
      </c>
      <c r="AE986">
        <v>768</v>
      </c>
      <c r="AF986">
        <v>1</v>
      </c>
      <c r="AQ986">
        <v>1</v>
      </c>
      <c r="AR986">
        <f t="shared" si="15"/>
        <v>0</v>
      </c>
      <c r="AS986">
        <v>1</v>
      </c>
      <c r="AT986" t="s">
        <v>135</v>
      </c>
      <c r="AU986">
        <v>44</v>
      </c>
    </row>
    <row r="987" spans="1:47">
      <c r="A987" t="s">
        <v>3670</v>
      </c>
      <c r="C987">
        <v>310</v>
      </c>
      <c r="D987" t="s">
        <v>3671</v>
      </c>
      <c r="E987">
        <v>101</v>
      </c>
      <c r="F987" t="s">
        <v>2962</v>
      </c>
      <c r="G987" t="s">
        <v>219</v>
      </c>
      <c r="H987" t="s">
        <v>220</v>
      </c>
      <c r="I987" t="s">
        <v>3672</v>
      </c>
      <c r="J987">
        <v>6.862E-2</v>
      </c>
      <c r="K987">
        <v>0</v>
      </c>
      <c r="L987">
        <v>0</v>
      </c>
      <c r="M987">
        <v>1</v>
      </c>
      <c r="N987">
        <v>1</v>
      </c>
      <c r="O987" t="s">
        <v>659</v>
      </c>
      <c r="P987">
        <v>1</v>
      </c>
      <c r="Q987">
        <v>1</v>
      </c>
      <c r="R987">
        <v>3200</v>
      </c>
      <c r="S987" t="s">
        <v>223</v>
      </c>
      <c r="T987">
        <v>0</v>
      </c>
      <c r="U987" t="s">
        <v>3670</v>
      </c>
      <c r="V987" t="s">
        <v>933</v>
      </c>
      <c r="W987" t="s">
        <v>659</v>
      </c>
      <c r="X987" t="s">
        <v>659</v>
      </c>
      <c r="Y987">
        <v>3200</v>
      </c>
      <c r="AB987">
        <v>0</v>
      </c>
      <c r="AC987">
        <v>0</v>
      </c>
      <c r="AD987">
        <v>1</v>
      </c>
      <c r="AE987">
        <v>680</v>
      </c>
      <c r="AF987">
        <v>1</v>
      </c>
      <c r="AQ987">
        <v>1</v>
      </c>
      <c r="AR987">
        <f t="shared" si="15"/>
        <v>0</v>
      </c>
      <c r="AS987">
        <v>1</v>
      </c>
      <c r="AT987" t="s">
        <v>135</v>
      </c>
      <c r="AU987">
        <v>44</v>
      </c>
    </row>
    <row r="988" spans="1:47">
      <c r="A988" t="s">
        <v>3673</v>
      </c>
      <c r="C988">
        <v>310</v>
      </c>
      <c r="D988" t="s">
        <v>3674</v>
      </c>
      <c r="E988">
        <v>101</v>
      </c>
      <c r="F988" t="s">
        <v>3675</v>
      </c>
      <c r="G988" t="s">
        <v>219</v>
      </c>
      <c r="H988" t="s">
        <v>220</v>
      </c>
      <c r="I988" t="s">
        <v>3676</v>
      </c>
      <c r="J988">
        <v>5.8439999999999999E-2</v>
      </c>
      <c r="K988">
        <v>0</v>
      </c>
      <c r="L988">
        <v>0</v>
      </c>
      <c r="M988">
        <v>1</v>
      </c>
      <c r="N988">
        <v>1</v>
      </c>
      <c r="O988" t="s">
        <v>659</v>
      </c>
      <c r="P988">
        <v>1</v>
      </c>
      <c r="Q988">
        <v>1</v>
      </c>
      <c r="R988">
        <v>600</v>
      </c>
      <c r="S988" t="s">
        <v>223</v>
      </c>
      <c r="T988">
        <v>0</v>
      </c>
      <c r="U988" t="s">
        <v>3673</v>
      </c>
      <c r="V988" t="s">
        <v>933</v>
      </c>
      <c r="W988" t="s">
        <v>659</v>
      </c>
      <c r="X988" t="s">
        <v>659</v>
      </c>
      <c r="Y988">
        <v>600</v>
      </c>
      <c r="AB988">
        <v>0</v>
      </c>
      <c r="AC988">
        <v>0</v>
      </c>
      <c r="AD988">
        <v>3</v>
      </c>
      <c r="AE988">
        <v>660</v>
      </c>
      <c r="AF988">
        <v>1</v>
      </c>
      <c r="AQ988">
        <v>1</v>
      </c>
      <c r="AR988">
        <f t="shared" si="15"/>
        <v>0</v>
      </c>
      <c r="AS988">
        <v>1</v>
      </c>
      <c r="AT988" t="s">
        <v>135</v>
      </c>
      <c r="AU988">
        <v>44</v>
      </c>
    </row>
    <row r="989" spans="1:47">
      <c r="A989" t="s">
        <v>3677</v>
      </c>
      <c r="C989">
        <v>310</v>
      </c>
      <c r="D989" t="s">
        <v>3678</v>
      </c>
      <c r="E989">
        <v>101</v>
      </c>
      <c r="F989" t="s">
        <v>3679</v>
      </c>
      <c r="G989" t="s">
        <v>219</v>
      </c>
      <c r="H989" t="s">
        <v>220</v>
      </c>
      <c r="I989" t="s">
        <v>3680</v>
      </c>
      <c r="J989">
        <v>0.20979999999999999</v>
      </c>
      <c r="K989">
        <v>1</v>
      </c>
      <c r="L989">
        <v>1</v>
      </c>
      <c r="M989">
        <v>1</v>
      </c>
      <c r="N989">
        <v>1</v>
      </c>
      <c r="O989" t="s">
        <v>225</v>
      </c>
      <c r="P989">
        <v>0</v>
      </c>
      <c r="Q989">
        <v>1</v>
      </c>
      <c r="R989">
        <v>1500</v>
      </c>
      <c r="S989" t="s">
        <v>243</v>
      </c>
      <c r="T989">
        <v>1500</v>
      </c>
      <c r="U989" t="s">
        <v>3677</v>
      </c>
      <c r="V989" t="s">
        <v>413</v>
      </c>
      <c r="W989" t="s">
        <v>225</v>
      </c>
      <c r="X989" t="s">
        <v>225</v>
      </c>
      <c r="Y989">
        <v>1500</v>
      </c>
      <c r="AB989">
        <v>1</v>
      </c>
      <c r="AC989">
        <v>1</v>
      </c>
      <c r="AD989">
        <v>1</v>
      </c>
      <c r="AE989">
        <v>884</v>
      </c>
      <c r="AF989">
        <v>1.75</v>
      </c>
      <c r="AQ989">
        <v>2</v>
      </c>
      <c r="AR989">
        <f t="shared" si="15"/>
        <v>9.68</v>
      </c>
      <c r="AS989">
        <v>1</v>
      </c>
      <c r="AT989" t="s">
        <v>137</v>
      </c>
      <c r="AU989">
        <v>46</v>
      </c>
    </row>
    <row r="990" spans="1:47">
      <c r="A990" t="s">
        <v>3681</v>
      </c>
      <c r="C990">
        <v>310</v>
      </c>
      <c r="D990" t="s">
        <v>3682</v>
      </c>
      <c r="E990">
        <v>101</v>
      </c>
      <c r="F990" t="s">
        <v>3683</v>
      </c>
      <c r="G990" t="s">
        <v>219</v>
      </c>
      <c r="H990" t="s">
        <v>220</v>
      </c>
      <c r="I990" t="s">
        <v>3684</v>
      </c>
      <c r="J990">
        <v>8.7749999999999995E-2</v>
      </c>
      <c r="K990">
        <v>0</v>
      </c>
      <c r="L990">
        <v>0</v>
      </c>
      <c r="M990">
        <v>1</v>
      </c>
      <c r="N990">
        <v>1</v>
      </c>
      <c r="O990" t="s">
        <v>659</v>
      </c>
      <c r="P990">
        <v>1</v>
      </c>
      <c r="Q990">
        <v>0</v>
      </c>
      <c r="R990">
        <v>0</v>
      </c>
      <c r="S990" t="s">
        <v>223</v>
      </c>
      <c r="T990">
        <v>0</v>
      </c>
      <c r="U990" t="s">
        <v>3681</v>
      </c>
      <c r="V990" t="s">
        <v>927</v>
      </c>
      <c r="W990" t="s">
        <v>659</v>
      </c>
      <c r="X990" t="s">
        <v>659</v>
      </c>
      <c r="Y990">
        <v>0</v>
      </c>
      <c r="AB990">
        <v>0</v>
      </c>
      <c r="AC990">
        <v>0</v>
      </c>
      <c r="AD990">
        <v>2</v>
      </c>
      <c r="AE990">
        <v>384</v>
      </c>
      <c r="AF990">
        <v>1</v>
      </c>
      <c r="AQ990">
        <v>1</v>
      </c>
      <c r="AR990">
        <f t="shared" si="15"/>
        <v>0</v>
      </c>
      <c r="AS990">
        <v>1</v>
      </c>
      <c r="AT990" t="s">
        <v>135</v>
      </c>
      <c r="AU990">
        <v>44</v>
      </c>
    </row>
    <row r="991" spans="1:47">
      <c r="A991" t="s">
        <v>3685</v>
      </c>
      <c r="C991">
        <v>310</v>
      </c>
      <c r="D991" t="s">
        <v>3686</v>
      </c>
      <c r="E991">
        <v>101</v>
      </c>
      <c r="F991" t="s">
        <v>3687</v>
      </c>
      <c r="G991" t="s">
        <v>219</v>
      </c>
      <c r="H991" t="s">
        <v>220</v>
      </c>
      <c r="I991" t="s">
        <v>3688</v>
      </c>
      <c r="J991">
        <v>0.13485</v>
      </c>
      <c r="K991">
        <v>0</v>
      </c>
      <c r="L991">
        <v>0</v>
      </c>
      <c r="M991">
        <v>1</v>
      </c>
      <c r="N991">
        <v>1</v>
      </c>
      <c r="O991" t="s">
        <v>659</v>
      </c>
      <c r="P991">
        <v>1</v>
      </c>
      <c r="Q991">
        <v>2</v>
      </c>
      <c r="R991">
        <v>2300</v>
      </c>
      <c r="S991" t="s">
        <v>223</v>
      </c>
      <c r="T991">
        <v>0</v>
      </c>
      <c r="U991" t="s">
        <v>3685</v>
      </c>
      <c r="V991" t="s">
        <v>933</v>
      </c>
      <c r="W991" t="s">
        <v>659</v>
      </c>
      <c r="X991" t="s">
        <v>659</v>
      </c>
      <c r="Y991">
        <v>1150</v>
      </c>
      <c r="AB991">
        <v>0</v>
      </c>
      <c r="AC991">
        <v>0</v>
      </c>
      <c r="AD991">
        <v>2</v>
      </c>
      <c r="AE991">
        <v>802</v>
      </c>
      <c r="AF991">
        <v>1</v>
      </c>
      <c r="AQ991">
        <v>1</v>
      </c>
      <c r="AR991">
        <f t="shared" si="15"/>
        <v>0</v>
      </c>
      <c r="AS991">
        <v>1</v>
      </c>
      <c r="AT991" t="s">
        <v>134</v>
      </c>
      <c r="AU991">
        <v>43</v>
      </c>
    </row>
    <row r="992" spans="1:47">
      <c r="A992" t="s">
        <v>3689</v>
      </c>
      <c r="C992">
        <v>310</v>
      </c>
      <c r="D992" t="s">
        <v>3690</v>
      </c>
      <c r="E992">
        <v>101</v>
      </c>
      <c r="F992" t="s">
        <v>3691</v>
      </c>
      <c r="G992" t="s">
        <v>219</v>
      </c>
      <c r="H992" t="s">
        <v>220</v>
      </c>
      <c r="I992" t="s">
        <v>3692</v>
      </c>
      <c r="J992">
        <v>9.4399999999999998E-2</v>
      </c>
      <c r="K992">
        <v>0</v>
      </c>
      <c r="L992">
        <v>0</v>
      </c>
      <c r="M992">
        <v>1</v>
      </c>
      <c r="N992">
        <v>1</v>
      </c>
      <c r="O992" t="s">
        <v>659</v>
      </c>
      <c r="P992">
        <v>1</v>
      </c>
      <c r="Q992">
        <v>1</v>
      </c>
      <c r="R992">
        <v>1900</v>
      </c>
      <c r="S992" t="s">
        <v>223</v>
      </c>
      <c r="T992">
        <v>0</v>
      </c>
      <c r="U992" t="s">
        <v>3689</v>
      </c>
      <c r="V992" t="s">
        <v>893</v>
      </c>
      <c r="W992" t="s">
        <v>659</v>
      </c>
      <c r="X992" t="s">
        <v>659</v>
      </c>
      <c r="Y992">
        <v>1900</v>
      </c>
      <c r="AB992">
        <v>0</v>
      </c>
      <c r="AC992">
        <v>0</v>
      </c>
      <c r="AD992">
        <v>2</v>
      </c>
      <c r="AE992">
        <v>480</v>
      </c>
      <c r="AF992">
        <v>1</v>
      </c>
      <c r="AQ992">
        <v>1</v>
      </c>
      <c r="AR992">
        <f t="shared" si="15"/>
        <v>0</v>
      </c>
      <c r="AS992">
        <v>1</v>
      </c>
      <c r="AT992" t="s">
        <v>135</v>
      </c>
      <c r="AU992">
        <v>44</v>
      </c>
    </row>
    <row r="993" spans="1:47">
      <c r="A993" t="s">
        <v>248</v>
      </c>
      <c r="C993">
        <v>310</v>
      </c>
      <c r="E993">
        <v>0</v>
      </c>
      <c r="J993">
        <v>1.01E-2</v>
      </c>
      <c r="K993">
        <v>0</v>
      </c>
      <c r="L993">
        <v>0</v>
      </c>
      <c r="M993">
        <v>0</v>
      </c>
      <c r="N993">
        <v>0</v>
      </c>
      <c r="P993">
        <v>0</v>
      </c>
      <c r="Q993">
        <v>0</v>
      </c>
      <c r="R993">
        <v>0</v>
      </c>
      <c r="S993" t="s">
        <v>249</v>
      </c>
      <c r="T993">
        <v>0</v>
      </c>
      <c r="Y993">
        <v>0</v>
      </c>
      <c r="AB993">
        <v>0</v>
      </c>
      <c r="AC993">
        <v>0</v>
      </c>
      <c r="AD993">
        <v>0</v>
      </c>
      <c r="AE993">
        <v>0</v>
      </c>
      <c r="AF993">
        <v>0</v>
      </c>
      <c r="AQ993">
        <v>0</v>
      </c>
      <c r="AR993">
        <f t="shared" si="15"/>
        <v>0</v>
      </c>
      <c r="AS993">
        <v>1</v>
      </c>
      <c r="AT993" t="s">
        <v>137</v>
      </c>
      <c r="AU993">
        <v>46</v>
      </c>
    </row>
    <row r="994" spans="1:47">
      <c r="A994" t="s">
        <v>3693</v>
      </c>
      <c r="C994">
        <v>310</v>
      </c>
      <c r="D994" t="s">
        <v>3694</v>
      </c>
      <c r="E994">
        <v>101</v>
      </c>
      <c r="F994" t="s">
        <v>3695</v>
      </c>
      <c r="G994" t="s">
        <v>219</v>
      </c>
      <c r="H994" t="s">
        <v>220</v>
      </c>
      <c r="I994" t="s">
        <v>3696</v>
      </c>
      <c r="J994">
        <v>9.1439999999999994E-2</v>
      </c>
      <c r="K994">
        <v>0</v>
      </c>
      <c r="L994">
        <v>0</v>
      </c>
      <c r="M994">
        <v>1</v>
      </c>
      <c r="N994">
        <v>1</v>
      </c>
      <c r="O994" t="s">
        <v>659</v>
      </c>
      <c r="P994">
        <v>1</v>
      </c>
      <c r="Q994">
        <v>1</v>
      </c>
      <c r="R994">
        <v>700</v>
      </c>
      <c r="S994" t="s">
        <v>223</v>
      </c>
      <c r="T994">
        <v>0</v>
      </c>
      <c r="U994" t="s">
        <v>3693</v>
      </c>
      <c r="V994" t="s">
        <v>933</v>
      </c>
      <c r="W994" t="s">
        <v>659</v>
      </c>
      <c r="X994" t="s">
        <v>659</v>
      </c>
      <c r="Y994">
        <v>700</v>
      </c>
      <c r="AB994">
        <v>0</v>
      </c>
      <c r="AC994">
        <v>0</v>
      </c>
      <c r="AD994">
        <v>2</v>
      </c>
      <c r="AE994">
        <v>1092</v>
      </c>
      <c r="AF994">
        <v>1</v>
      </c>
      <c r="AQ994">
        <v>1</v>
      </c>
      <c r="AR994">
        <f t="shared" si="15"/>
        <v>0</v>
      </c>
      <c r="AS994">
        <v>1</v>
      </c>
      <c r="AT994" t="s">
        <v>134</v>
      </c>
      <c r="AU994">
        <v>43</v>
      </c>
    </row>
    <row r="995" spans="1:47">
      <c r="A995" t="s">
        <v>3697</v>
      </c>
      <c r="C995">
        <v>310</v>
      </c>
      <c r="D995" t="s">
        <v>3698</v>
      </c>
      <c r="E995">
        <v>101</v>
      </c>
      <c r="F995" t="s">
        <v>3699</v>
      </c>
      <c r="G995" t="s">
        <v>324</v>
      </c>
      <c r="H995" t="s">
        <v>220</v>
      </c>
      <c r="I995" t="s">
        <v>3700</v>
      </c>
      <c r="J995">
        <v>0.98924999999999996</v>
      </c>
      <c r="K995">
        <v>1</v>
      </c>
      <c r="L995">
        <v>1</v>
      </c>
      <c r="M995">
        <v>1</v>
      </c>
      <c r="N995">
        <v>1</v>
      </c>
      <c r="O995" t="s">
        <v>225</v>
      </c>
      <c r="P995">
        <v>0</v>
      </c>
      <c r="Q995">
        <v>1</v>
      </c>
      <c r="R995">
        <v>9700</v>
      </c>
      <c r="S995" t="s">
        <v>223</v>
      </c>
      <c r="T995">
        <v>9700</v>
      </c>
      <c r="U995" t="s">
        <v>3697</v>
      </c>
      <c r="V995" t="s">
        <v>413</v>
      </c>
      <c r="W995" t="s">
        <v>225</v>
      </c>
      <c r="X995" t="s">
        <v>225</v>
      </c>
      <c r="Y995">
        <v>9700</v>
      </c>
      <c r="AB995">
        <v>1</v>
      </c>
      <c r="AC995">
        <v>1</v>
      </c>
      <c r="AD995">
        <v>3</v>
      </c>
      <c r="AE995">
        <v>1322</v>
      </c>
      <c r="AF995">
        <v>1.5</v>
      </c>
      <c r="AQ995">
        <v>1</v>
      </c>
      <c r="AR995">
        <f t="shared" si="15"/>
        <v>9.68</v>
      </c>
      <c r="AS995">
        <v>1</v>
      </c>
      <c r="AT995" t="s">
        <v>137</v>
      </c>
      <c r="AU995">
        <v>46</v>
      </c>
    </row>
    <row r="996" spans="1:47">
      <c r="A996" t="s">
        <v>3701</v>
      </c>
      <c r="C996">
        <v>310</v>
      </c>
      <c r="D996" t="s">
        <v>3702</v>
      </c>
      <c r="E996">
        <v>132</v>
      </c>
      <c r="F996" t="s">
        <v>3661</v>
      </c>
      <c r="G996" t="s">
        <v>219</v>
      </c>
      <c r="H996" t="s">
        <v>260</v>
      </c>
      <c r="I996" t="s">
        <v>3703</v>
      </c>
      <c r="J996">
        <v>9.2200000000000008E-3</v>
      </c>
      <c r="K996">
        <v>0</v>
      </c>
      <c r="L996">
        <v>0</v>
      </c>
      <c r="M996">
        <v>0</v>
      </c>
      <c r="N996">
        <v>0</v>
      </c>
      <c r="P996">
        <v>0</v>
      </c>
      <c r="Q996">
        <v>0</v>
      </c>
      <c r="R996">
        <v>0</v>
      </c>
      <c r="S996" t="s">
        <v>223</v>
      </c>
      <c r="T996">
        <v>0</v>
      </c>
      <c r="U996" t="s">
        <v>3701</v>
      </c>
      <c r="Y996">
        <v>0</v>
      </c>
      <c r="AB996">
        <v>0</v>
      </c>
      <c r="AC996">
        <v>0</v>
      </c>
      <c r="AD996">
        <v>0</v>
      </c>
      <c r="AE996">
        <v>0</v>
      </c>
      <c r="AF996">
        <v>0</v>
      </c>
      <c r="AQ996">
        <v>0</v>
      </c>
      <c r="AR996">
        <f t="shared" si="15"/>
        <v>0</v>
      </c>
      <c r="AS996">
        <v>1</v>
      </c>
      <c r="AT996" t="s">
        <v>134</v>
      </c>
      <c r="AU996">
        <v>43</v>
      </c>
    </row>
    <row r="997" spans="1:47">
      <c r="A997" t="s">
        <v>3540</v>
      </c>
      <c r="C997">
        <v>310</v>
      </c>
      <c r="D997" t="s">
        <v>3541</v>
      </c>
      <c r="E997">
        <v>812</v>
      </c>
      <c r="F997" t="s">
        <v>3542</v>
      </c>
      <c r="G997" t="s">
        <v>219</v>
      </c>
      <c r="H997" t="s">
        <v>3543</v>
      </c>
      <c r="I997" t="s">
        <v>3544</v>
      </c>
      <c r="J997">
        <v>0.89807999999999999</v>
      </c>
      <c r="K997">
        <v>0</v>
      </c>
      <c r="L997">
        <v>0</v>
      </c>
      <c r="M997">
        <v>0</v>
      </c>
      <c r="N997">
        <v>0</v>
      </c>
      <c r="P997">
        <v>0</v>
      </c>
      <c r="Q997">
        <v>0</v>
      </c>
      <c r="R997">
        <v>0</v>
      </c>
      <c r="S997" t="s">
        <v>223</v>
      </c>
      <c r="T997">
        <v>0</v>
      </c>
      <c r="U997" t="s">
        <v>3540</v>
      </c>
      <c r="Y997">
        <v>0</v>
      </c>
      <c r="AB997">
        <v>0</v>
      </c>
      <c r="AC997">
        <v>0</v>
      </c>
      <c r="AD997">
        <v>0</v>
      </c>
      <c r="AE997">
        <v>0</v>
      </c>
      <c r="AF997">
        <v>0</v>
      </c>
      <c r="AQ997">
        <v>0</v>
      </c>
      <c r="AR997">
        <f t="shared" si="15"/>
        <v>0</v>
      </c>
      <c r="AS997">
        <v>1</v>
      </c>
      <c r="AT997" t="s">
        <v>137</v>
      </c>
      <c r="AU997">
        <v>46</v>
      </c>
    </row>
    <row r="998" spans="1:47">
      <c r="A998" t="s">
        <v>3704</v>
      </c>
      <c r="C998">
        <v>310</v>
      </c>
      <c r="D998" t="s">
        <v>3705</v>
      </c>
      <c r="E998">
        <v>101</v>
      </c>
      <c r="F998" t="s">
        <v>3706</v>
      </c>
      <c r="G998" t="s">
        <v>219</v>
      </c>
      <c r="H998" t="s">
        <v>220</v>
      </c>
      <c r="I998" t="s">
        <v>3707</v>
      </c>
      <c r="J998">
        <v>7.3639999999999997E-2</v>
      </c>
      <c r="K998">
        <v>0</v>
      </c>
      <c r="L998">
        <v>0</v>
      </c>
      <c r="M998">
        <v>1</v>
      </c>
      <c r="N998">
        <v>1</v>
      </c>
      <c r="O998" t="s">
        <v>659</v>
      </c>
      <c r="P998">
        <v>1</v>
      </c>
      <c r="Q998">
        <v>1</v>
      </c>
      <c r="R998">
        <v>2700</v>
      </c>
      <c r="S998" t="s">
        <v>223</v>
      </c>
      <c r="T998">
        <v>0</v>
      </c>
      <c r="U998" t="s">
        <v>3704</v>
      </c>
      <c r="V998" t="s">
        <v>933</v>
      </c>
      <c r="W998" t="s">
        <v>659</v>
      </c>
      <c r="X998" t="s">
        <v>659</v>
      </c>
      <c r="Y998">
        <v>2700</v>
      </c>
      <c r="AB998">
        <v>0</v>
      </c>
      <c r="AC998">
        <v>0</v>
      </c>
      <c r="AD998">
        <v>3</v>
      </c>
      <c r="AE998">
        <v>792</v>
      </c>
      <c r="AF998">
        <v>1</v>
      </c>
      <c r="AQ998">
        <v>1</v>
      </c>
      <c r="AR998">
        <f t="shared" si="15"/>
        <v>0</v>
      </c>
      <c r="AS998">
        <v>1</v>
      </c>
      <c r="AT998" t="s">
        <v>135</v>
      </c>
      <c r="AU998">
        <v>44</v>
      </c>
    </row>
    <row r="999" spans="1:47">
      <c r="A999" t="s">
        <v>3708</v>
      </c>
      <c r="C999">
        <v>310</v>
      </c>
      <c r="D999" t="s">
        <v>3709</v>
      </c>
      <c r="E999">
        <v>101</v>
      </c>
      <c r="F999" t="s">
        <v>3710</v>
      </c>
      <c r="G999" t="s">
        <v>219</v>
      </c>
      <c r="H999" t="s">
        <v>220</v>
      </c>
      <c r="I999" t="s">
        <v>3711</v>
      </c>
      <c r="J999">
        <v>9.5649999999999999E-2</v>
      </c>
      <c r="K999">
        <v>0</v>
      </c>
      <c r="L999">
        <v>0</v>
      </c>
      <c r="M999">
        <v>1</v>
      </c>
      <c r="N999">
        <v>1</v>
      </c>
      <c r="O999" t="s">
        <v>659</v>
      </c>
      <c r="P999">
        <v>1</v>
      </c>
      <c r="Q999">
        <v>1</v>
      </c>
      <c r="R999">
        <v>900</v>
      </c>
      <c r="S999" t="s">
        <v>223</v>
      </c>
      <c r="T999">
        <v>0</v>
      </c>
      <c r="U999" t="s">
        <v>3708</v>
      </c>
      <c r="V999" t="s">
        <v>933</v>
      </c>
      <c r="W999" t="s">
        <v>659</v>
      </c>
      <c r="X999" t="s">
        <v>659</v>
      </c>
      <c r="Y999">
        <v>900</v>
      </c>
      <c r="AB999">
        <v>0</v>
      </c>
      <c r="AC999">
        <v>0</v>
      </c>
      <c r="AD999">
        <v>3</v>
      </c>
      <c r="AE999">
        <v>1334</v>
      </c>
      <c r="AF999">
        <v>2</v>
      </c>
      <c r="AQ999">
        <v>1</v>
      </c>
      <c r="AR999">
        <f t="shared" si="15"/>
        <v>0</v>
      </c>
      <c r="AS999">
        <v>1</v>
      </c>
      <c r="AT999" t="s">
        <v>134</v>
      </c>
      <c r="AU999">
        <v>43</v>
      </c>
    </row>
    <row r="1000" spans="1:47">
      <c r="A1000" t="s">
        <v>3712</v>
      </c>
      <c r="C1000">
        <v>310</v>
      </c>
      <c r="D1000" t="s">
        <v>3713</v>
      </c>
      <c r="E1000">
        <v>101</v>
      </c>
      <c r="F1000" t="s">
        <v>3714</v>
      </c>
      <c r="G1000" t="s">
        <v>219</v>
      </c>
      <c r="H1000" t="s">
        <v>220</v>
      </c>
      <c r="I1000" t="s">
        <v>3715</v>
      </c>
      <c r="J1000">
        <v>7.7789999999999998E-2</v>
      </c>
      <c r="K1000">
        <v>0</v>
      </c>
      <c r="L1000">
        <v>0</v>
      </c>
      <c r="M1000">
        <v>1</v>
      </c>
      <c r="N1000">
        <v>1</v>
      </c>
      <c r="O1000" t="s">
        <v>659</v>
      </c>
      <c r="P1000">
        <v>1</v>
      </c>
      <c r="Q1000">
        <v>1</v>
      </c>
      <c r="R1000">
        <v>11900</v>
      </c>
      <c r="S1000" t="s">
        <v>223</v>
      </c>
      <c r="T1000">
        <v>0</v>
      </c>
      <c r="U1000" t="s">
        <v>3712</v>
      </c>
      <c r="V1000" t="s">
        <v>933</v>
      </c>
      <c r="W1000" t="s">
        <v>659</v>
      </c>
      <c r="X1000" t="s">
        <v>659</v>
      </c>
      <c r="Y1000">
        <v>11900</v>
      </c>
      <c r="AB1000">
        <v>0</v>
      </c>
      <c r="AC1000">
        <v>0</v>
      </c>
      <c r="AD1000">
        <v>5</v>
      </c>
      <c r="AE1000">
        <v>2210</v>
      </c>
      <c r="AF1000">
        <v>2</v>
      </c>
      <c r="AQ1000">
        <v>1</v>
      </c>
      <c r="AR1000">
        <f t="shared" si="15"/>
        <v>0</v>
      </c>
      <c r="AS1000">
        <v>1</v>
      </c>
      <c r="AT1000" t="s">
        <v>135</v>
      </c>
      <c r="AU1000">
        <v>44</v>
      </c>
    </row>
    <row r="1001" spans="1:47">
      <c r="A1001" t="s">
        <v>3716</v>
      </c>
      <c r="C1001">
        <v>310</v>
      </c>
      <c r="D1001" t="s">
        <v>3717</v>
      </c>
      <c r="E1001">
        <v>106</v>
      </c>
      <c r="F1001" t="s">
        <v>3718</v>
      </c>
      <c r="G1001" t="s">
        <v>219</v>
      </c>
      <c r="H1001" t="s">
        <v>355</v>
      </c>
      <c r="I1001" t="s">
        <v>3719</v>
      </c>
      <c r="J1001">
        <v>0.54329000000000005</v>
      </c>
      <c r="K1001">
        <v>0</v>
      </c>
      <c r="L1001">
        <v>0</v>
      </c>
      <c r="M1001">
        <v>0</v>
      </c>
      <c r="N1001">
        <v>0</v>
      </c>
      <c r="P1001">
        <v>0</v>
      </c>
      <c r="Q1001">
        <v>0</v>
      </c>
      <c r="R1001">
        <v>0</v>
      </c>
      <c r="S1001" t="s">
        <v>223</v>
      </c>
      <c r="T1001">
        <v>0</v>
      </c>
      <c r="U1001" t="s">
        <v>3716</v>
      </c>
      <c r="V1001" t="s">
        <v>460</v>
      </c>
      <c r="Y1001">
        <v>0</v>
      </c>
      <c r="AB1001">
        <v>0</v>
      </c>
      <c r="AC1001">
        <v>0</v>
      </c>
      <c r="AD1001">
        <v>0</v>
      </c>
      <c r="AE1001">
        <v>0</v>
      </c>
      <c r="AF1001">
        <v>0</v>
      </c>
      <c r="AQ1001">
        <v>1</v>
      </c>
      <c r="AR1001">
        <f t="shared" si="15"/>
        <v>0</v>
      </c>
      <c r="AS1001">
        <v>1</v>
      </c>
      <c r="AT1001" t="s">
        <v>137</v>
      </c>
      <c r="AU1001">
        <v>46</v>
      </c>
    </row>
    <row r="1002" spans="1:47">
      <c r="A1002" t="s">
        <v>3720</v>
      </c>
      <c r="C1002">
        <v>310</v>
      </c>
      <c r="D1002" t="s">
        <v>3721</v>
      </c>
      <c r="E1002">
        <v>101</v>
      </c>
      <c r="F1002" t="s">
        <v>3722</v>
      </c>
      <c r="G1002" t="s">
        <v>219</v>
      </c>
      <c r="H1002" t="s">
        <v>220</v>
      </c>
      <c r="I1002" t="s">
        <v>3723</v>
      </c>
      <c r="J1002">
        <v>0.37863999999999998</v>
      </c>
      <c r="K1002">
        <v>1</v>
      </c>
      <c r="L1002">
        <v>1</v>
      </c>
      <c r="M1002">
        <v>1</v>
      </c>
      <c r="N1002">
        <v>1</v>
      </c>
      <c r="O1002" t="s">
        <v>225</v>
      </c>
      <c r="P1002">
        <v>0</v>
      </c>
      <c r="Q1002">
        <v>1</v>
      </c>
      <c r="R1002">
        <v>3400</v>
      </c>
      <c r="S1002" t="s">
        <v>223</v>
      </c>
      <c r="T1002">
        <v>3400</v>
      </c>
      <c r="U1002" t="s">
        <v>3720</v>
      </c>
      <c r="V1002" t="s">
        <v>455</v>
      </c>
      <c r="W1002" t="s">
        <v>225</v>
      </c>
      <c r="X1002" t="s">
        <v>225</v>
      </c>
      <c r="Y1002">
        <v>3400</v>
      </c>
      <c r="AB1002">
        <v>1</v>
      </c>
      <c r="AC1002">
        <v>1</v>
      </c>
      <c r="AD1002">
        <v>2</v>
      </c>
      <c r="AE1002">
        <v>960</v>
      </c>
      <c r="AF1002">
        <v>1</v>
      </c>
      <c r="AQ1002">
        <v>1</v>
      </c>
      <c r="AR1002">
        <f t="shared" si="15"/>
        <v>9.68</v>
      </c>
      <c r="AS1002">
        <v>1</v>
      </c>
      <c r="AT1002" t="s">
        <v>137</v>
      </c>
      <c r="AU1002">
        <v>46</v>
      </c>
    </row>
    <row r="1003" spans="1:47">
      <c r="A1003" t="s">
        <v>3724</v>
      </c>
      <c r="C1003">
        <v>310</v>
      </c>
      <c r="D1003" t="s">
        <v>3725</v>
      </c>
      <c r="E1003">
        <v>101</v>
      </c>
      <c r="F1003" t="s">
        <v>3726</v>
      </c>
      <c r="G1003" t="s">
        <v>219</v>
      </c>
      <c r="H1003" t="s">
        <v>220</v>
      </c>
      <c r="I1003" t="s">
        <v>3727</v>
      </c>
      <c r="J1003">
        <v>9.325E-2</v>
      </c>
      <c r="K1003">
        <v>0</v>
      </c>
      <c r="L1003">
        <v>0</v>
      </c>
      <c r="M1003">
        <v>1</v>
      </c>
      <c r="N1003">
        <v>1</v>
      </c>
      <c r="O1003" t="s">
        <v>659</v>
      </c>
      <c r="P1003">
        <v>1</v>
      </c>
      <c r="Q1003">
        <v>1</v>
      </c>
      <c r="R1003">
        <v>700</v>
      </c>
      <c r="S1003" t="s">
        <v>223</v>
      </c>
      <c r="T1003">
        <v>0</v>
      </c>
      <c r="U1003" t="s">
        <v>3724</v>
      </c>
      <c r="V1003" t="s">
        <v>933</v>
      </c>
      <c r="W1003" t="s">
        <v>659</v>
      </c>
      <c r="X1003" t="s">
        <v>659</v>
      </c>
      <c r="Y1003">
        <v>700</v>
      </c>
      <c r="AB1003">
        <v>0</v>
      </c>
      <c r="AC1003">
        <v>0</v>
      </c>
      <c r="AD1003">
        <v>3</v>
      </c>
      <c r="AE1003">
        <v>1080</v>
      </c>
      <c r="AF1003">
        <v>1.5</v>
      </c>
      <c r="AQ1003">
        <v>1</v>
      </c>
      <c r="AR1003">
        <f t="shared" si="15"/>
        <v>0</v>
      </c>
      <c r="AS1003">
        <v>1</v>
      </c>
      <c r="AT1003" t="s">
        <v>135</v>
      </c>
      <c r="AU1003">
        <v>44</v>
      </c>
    </row>
    <row r="1004" spans="1:47">
      <c r="A1004" t="s">
        <v>3728</v>
      </c>
      <c r="C1004">
        <v>310</v>
      </c>
      <c r="D1004" t="s">
        <v>3729</v>
      </c>
      <c r="E1004">
        <v>104</v>
      </c>
      <c r="F1004" t="s">
        <v>3730</v>
      </c>
      <c r="G1004" t="s">
        <v>219</v>
      </c>
      <c r="H1004" t="s">
        <v>1213</v>
      </c>
      <c r="I1004" t="s">
        <v>3731</v>
      </c>
      <c r="J1004">
        <v>0.13761999999999999</v>
      </c>
      <c r="K1004">
        <v>0</v>
      </c>
      <c r="L1004">
        <v>0</v>
      </c>
      <c r="M1004">
        <v>1</v>
      </c>
      <c r="N1004">
        <v>1</v>
      </c>
      <c r="O1004" t="s">
        <v>659</v>
      </c>
      <c r="P1004">
        <v>1</v>
      </c>
      <c r="Q1004">
        <v>0</v>
      </c>
      <c r="R1004">
        <v>0</v>
      </c>
      <c r="S1004" t="s">
        <v>223</v>
      </c>
      <c r="T1004">
        <v>0</v>
      </c>
      <c r="U1004" t="s">
        <v>3728</v>
      </c>
      <c r="V1004" t="s">
        <v>933</v>
      </c>
      <c r="W1004" t="s">
        <v>659</v>
      </c>
      <c r="X1004" t="s">
        <v>659</v>
      </c>
      <c r="Y1004">
        <v>0</v>
      </c>
      <c r="AB1004">
        <v>0</v>
      </c>
      <c r="AC1004">
        <v>0</v>
      </c>
      <c r="AD1004">
        <v>6</v>
      </c>
      <c r="AE1004">
        <v>2500</v>
      </c>
      <c r="AF1004">
        <v>2</v>
      </c>
      <c r="AQ1004">
        <v>1</v>
      </c>
      <c r="AR1004">
        <f t="shared" si="15"/>
        <v>0</v>
      </c>
      <c r="AS1004">
        <v>1</v>
      </c>
      <c r="AT1004" t="s">
        <v>135</v>
      </c>
      <c r="AU1004">
        <v>44</v>
      </c>
    </row>
    <row r="1005" spans="1:47">
      <c r="A1005" t="s">
        <v>3732</v>
      </c>
      <c r="C1005">
        <v>310</v>
      </c>
      <c r="D1005" t="s">
        <v>3733</v>
      </c>
      <c r="E1005">
        <v>101</v>
      </c>
      <c r="F1005" t="s">
        <v>3734</v>
      </c>
      <c r="G1005" t="s">
        <v>219</v>
      </c>
      <c r="H1005" t="s">
        <v>220</v>
      </c>
      <c r="I1005" t="s">
        <v>3735</v>
      </c>
      <c r="J1005">
        <v>0.35650999999999999</v>
      </c>
      <c r="K1005">
        <v>1</v>
      </c>
      <c r="L1005">
        <v>1</v>
      </c>
      <c r="M1005">
        <v>1</v>
      </c>
      <c r="N1005">
        <v>1</v>
      </c>
      <c r="O1005" t="s">
        <v>225</v>
      </c>
      <c r="P1005">
        <v>0</v>
      </c>
      <c r="Q1005">
        <v>1</v>
      </c>
      <c r="R1005">
        <v>6600</v>
      </c>
      <c r="S1005" t="s">
        <v>223</v>
      </c>
      <c r="T1005">
        <v>6600</v>
      </c>
      <c r="U1005" t="s">
        <v>3732</v>
      </c>
      <c r="V1005" t="s">
        <v>413</v>
      </c>
      <c r="W1005" t="s">
        <v>225</v>
      </c>
      <c r="X1005" t="s">
        <v>225</v>
      </c>
      <c r="Y1005">
        <v>6600</v>
      </c>
      <c r="AB1005">
        <v>1</v>
      </c>
      <c r="AC1005">
        <v>1</v>
      </c>
      <c r="AD1005">
        <v>3</v>
      </c>
      <c r="AE1005">
        <v>1028</v>
      </c>
      <c r="AF1005">
        <v>1</v>
      </c>
      <c r="AQ1005">
        <v>1</v>
      </c>
      <c r="AR1005">
        <f t="shared" si="15"/>
        <v>9.68</v>
      </c>
      <c r="AS1005">
        <v>1</v>
      </c>
      <c r="AT1005" t="s">
        <v>137</v>
      </c>
      <c r="AU1005">
        <v>46</v>
      </c>
    </row>
    <row r="1006" spans="1:47">
      <c r="A1006" t="s">
        <v>3736</v>
      </c>
      <c r="C1006">
        <v>310</v>
      </c>
      <c r="D1006" t="s">
        <v>3737</v>
      </c>
      <c r="E1006">
        <v>101</v>
      </c>
      <c r="F1006" t="s">
        <v>3738</v>
      </c>
      <c r="G1006" t="s">
        <v>219</v>
      </c>
      <c r="H1006" t="s">
        <v>220</v>
      </c>
      <c r="I1006" t="s">
        <v>3739</v>
      </c>
      <c r="J1006">
        <v>8.9709999999999998E-2</v>
      </c>
      <c r="K1006">
        <v>0</v>
      </c>
      <c r="L1006">
        <v>0</v>
      </c>
      <c r="M1006">
        <v>1</v>
      </c>
      <c r="N1006">
        <v>1</v>
      </c>
      <c r="O1006" t="s">
        <v>659</v>
      </c>
      <c r="P1006">
        <v>1</v>
      </c>
      <c r="Q1006">
        <v>1</v>
      </c>
      <c r="R1006">
        <v>4400</v>
      </c>
      <c r="S1006" t="s">
        <v>223</v>
      </c>
      <c r="T1006">
        <v>0</v>
      </c>
      <c r="U1006" t="s">
        <v>3736</v>
      </c>
      <c r="V1006" t="s">
        <v>933</v>
      </c>
      <c r="W1006" t="s">
        <v>659</v>
      </c>
      <c r="X1006" t="s">
        <v>659</v>
      </c>
      <c r="Y1006">
        <v>4400</v>
      </c>
      <c r="AB1006">
        <v>0</v>
      </c>
      <c r="AC1006">
        <v>0</v>
      </c>
      <c r="AD1006">
        <v>4</v>
      </c>
      <c r="AE1006">
        <v>1558</v>
      </c>
      <c r="AF1006">
        <v>1.9</v>
      </c>
      <c r="AQ1006">
        <v>2</v>
      </c>
      <c r="AR1006">
        <f t="shared" si="15"/>
        <v>0</v>
      </c>
      <c r="AS1006">
        <v>1</v>
      </c>
      <c r="AT1006" t="s">
        <v>135</v>
      </c>
      <c r="AU1006">
        <v>44</v>
      </c>
    </row>
    <row r="1007" spans="1:47">
      <c r="A1007" t="s">
        <v>3740</v>
      </c>
      <c r="C1007">
        <v>310</v>
      </c>
      <c r="D1007" t="s">
        <v>3741</v>
      </c>
      <c r="E1007">
        <v>101</v>
      </c>
      <c r="F1007" t="s">
        <v>3742</v>
      </c>
      <c r="G1007" t="s">
        <v>219</v>
      </c>
      <c r="H1007" t="s">
        <v>220</v>
      </c>
      <c r="I1007" t="s">
        <v>3743</v>
      </c>
      <c r="J1007">
        <v>0.15292</v>
      </c>
      <c r="K1007">
        <v>0</v>
      </c>
      <c r="L1007">
        <v>0</v>
      </c>
      <c r="M1007">
        <v>1</v>
      </c>
      <c r="N1007">
        <v>1</v>
      </c>
      <c r="O1007" t="s">
        <v>659</v>
      </c>
      <c r="P1007">
        <v>1</v>
      </c>
      <c r="Q1007">
        <v>1</v>
      </c>
      <c r="R1007">
        <v>2100</v>
      </c>
      <c r="S1007" t="s">
        <v>223</v>
      </c>
      <c r="T1007">
        <v>0</v>
      </c>
      <c r="U1007" t="s">
        <v>3740</v>
      </c>
      <c r="V1007" t="s">
        <v>927</v>
      </c>
      <c r="W1007" t="s">
        <v>659</v>
      </c>
      <c r="X1007" t="s">
        <v>659</v>
      </c>
      <c r="Y1007">
        <v>2100</v>
      </c>
      <c r="AB1007">
        <v>0</v>
      </c>
      <c r="AC1007">
        <v>0</v>
      </c>
      <c r="AD1007">
        <v>3</v>
      </c>
      <c r="AE1007">
        <v>1273</v>
      </c>
      <c r="AF1007">
        <v>1</v>
      </c>
      <c r="AQ1007">
        <v>2</v>
      </c>
      <c r="AR1007">
        <f t="shared" si="15"/>
        <v>0</v>
      </c>
      <c r="AS1007">
        <v>1</v>
      </c>
      <c r="AT1007" t="s">
        <v>135</v>
      </c>
      <c r="AU1007">
        <v>44</v>
      </c>
    </row>
    <row r="1008" spans="1:47">
      <c r="A1008" t="s">
        <v>3744</v>
      </c>
      <c r="C1008">
        <v>310</v>
      </c>
      <c r="D1008" t="s">
        <v>3745</v>
      </c>
      <c r="E1008">
        <v>101</v>
      </c>
      <c r="F1008" t="s">
        <v>3746</v>
      </c>
      <c r="G1008" t="s">
        <v>1783</v>
      </c>
      <c r="H1008" t="s">
        <v>220</v>
      </c>
      <c r="I1008" t="s">
        <v>3747</v>
      </c>
      <c r="J1008">
        <v>9.1200000000000003E-2</v>
      </c>
      <c r="K1008">
        <v>0</v>
      </c>
      <c r="L1008">
        <v>0</v>
      </c>
      <c r="M1008">
        <v>1</v>
      </c>
      <c r="N1008">
        <v>1</v>
      </c>
      <c r="O1008" t="s">
        <v>659</v>
      </c>
      <c r="P1008">
        <v>1</v>
      </c>
      <c r="Q1008">
        <v>0</v>
      </c>
      <c r="R1008">
        <v>0</v>
      </c>
      <c r="S1008" t="s">
        <v>223</v>
      </c>
      <c r="T1008">
        <v>0</v>
      </c>
      <c r="U1008" t="s">
        <v>3744</v>
      </c>
      <c r="V1008" t="s">
        <v>933</v>
      </c>
      <c r="W1008" t="s">
        <v>659</v>
      </c>
      <c r="X1008" t="s">
        <v>659</v>
      </c>
      <c r="Y1008">
        <v>0</v>
      </c>
      <c r="AB1008">
        <v>0</v>
      </c>
      <c r="AC1008">
        <v>0</v>
      </c>
      <c r="AD1008">
        <v>2</v>
      </c>
      <c r="AE1008">
        <v>912</v>
      </c>
      <c r="AF1008">
        <v>1</v>
      </c>
      <c r="AQ1008">
        <v>2</v>
      </c>
      <c r="AR1008">
        <f t="shared" si="15"/>
        <v>0</v>
      </c>
      <c r="AS1008">
        <v>1</v>
      </c>
      <c r="AT1008" t="s">
        <v>135</v>
      </c>
      <c r="AU1008">
        <v>44</v>
      </c>
    </row>
    <row r="1009" spans="1:47">
      <c r="A1009" t="s">
        <v>3748</v>
      </c>
      <c r="C1009">
        <v>310</v>
      </c>
      <c r="D1009" t="s">
        <v>3749</v>
      </c>
      <c r="E1009">
        <v>101</v>
      </c>
      <c r="F1009" t="s">
        <v>3750</v>
      </c>
      <c r="G1009" t="s">
        <v>219</v>
      </c>
      <c r="H1009" t="s">
        <v>220</v>
      </c>
      <c r="I1009" t="s">
        <v>3751</v>
      </c>
      <c r="J1009">
        <v>0.49241000000000001</v>
      </c>
      <c r="K1009">
        <v>1</v>
      </c>
      <c r="L1009">
        <v>1</v>
      </c>
      <c r="M1009">
        <v>1</v>
      </c>
      <c r="N1009">
        <v>1</v>
      </c>
      <c r="O1009" t="s">
        <v>225</v>
      </c>
      <c r="P1009">
        <v>0</v>
      </c>
      <c r="Q1009">
        <v>1</v>
      </c>
      <c r="R1009">
        <v>1500</v>
      </c>
      <c r="S1009" t="s">
        <v>223</v>
      </c>
      <c r="T1009">
        <v>1500</v>
      </c>
      <c r="U1009" t="s">
        <v>3748</v>
      </c>
      <c r="V1009" t="s">
        <v>455</v>
      </c>
      <c r="W1009" t="s">
        <v>225</v>
      </c>
      <c r="X1009" t="s">
        <v>225</v>
      </c>
      <c r="Y1009">
        <v>1500</v>
      </c>
      <c r="AB1009">
        <v>1</v>
      </c>
      <c r="AC1009">
        <v>1</v>
      </c>
      <c r="AD1009">
        <v>3</v>
      </c>
      <c r="AE1009">
        <v>1428</v>
      </c>
      <c r="AF1009">
        <v>1.75</v>
      </c>
      <c r="AQ1009">
        <v>1</v>
      </c>
      <c r="AR1009">
        <f t="shared" si="15"/>
        <v>9.68</v>
      </c>
      <c r="AS1009">
        <v>1</v>
      </c>
      <c r="AT1009" t="s">
        <v>137</v>
      </c>
      <c r="AU1009">
        <v>46</v>
      </c>
    </row>
    <row r="1010" spans="1:47">
      <c r="A1010" t="s">
        <v>3752</v>
      </c>
      <c r="C1010">
        <v>310</v>
      </c>
      <c r="D1010" t="s">
        <v>3753</v>
      </c>
      <c r="E1010">
        <v>101</v>
      </c>
      <c r="F1010" t="s">
        <v>3754</v>
      </c>
      <c r="G1010" t="s">
        <v>219</v>
      </c>
      <c r="H1010" t="s">
        <v>220</v>
      </c>
      <c r="I1010" t="s">
        <v>3755</v>
      </c>
      <c r="J1010">
        <v>0.19919999999999999</v>
      </c>
      <c r="K1010">
        <v>1</v>
      </c>
      <c r="L1010">
        <v>1</v>
      </c>
      <c r="M1010">
        <v>1</v>
      </c>
      <c r="N1010">
        <v>1</v>
      </c>
      <c r="O1010" t="s">
        <v>225</v>
      </c>
      <c r="P1010">
        <v>0</v>
      </c>
      <c r="Q1010">
        <v>1</v>
      </c>
      <c r="R1010">
        <v>0</v>
      </c>
      <c r="S1010" t="s">
        <v>223</v>
      </c>
      <c r="T1010">
        <v>0</v>
      </c>
      <c r="U1010" t="s">
        <v>3752</v>
      </c>
      <c r="V1010" t="s">
        <v>413</v>
      </c>
      <c r="W1010" t="s">
        <v>225</v>
      </c>
      <c r="X1010" t="s">
        <v>225</v>
      </c>
      <c r="Y1010">
        <v>0</v>
      </c>
      <c r="AB1010">
        <v>1</v>
      </c>
      <c r="AC1010">
        <v>1</v>
      </c>
      <c r="AD1010">
        <v>2</v>
      </c>
      <c r="AE1010">
        <v>837</v>
      </c>
      <c r="AF1010">
        <v>1.5</v>
      </c>
      <c r="AQ1010">
        <v>2</v>
      </c>
      <c r="AR1010">
        <f t="shared" si="15"/>
        <v>9.68</v>
      </c>
      <c r="AS1010">
        <v>1</v>
      </c>
      <c r="AT1010" t="s">
        <v>137</v>
      </c>
      <c r="AU1010">
        <v>46</v>
      </c>
    </row>
    <row r="1011" spans="1:47">
      <c r="A1011" t="s">
        <v>3756</v>
      </c>
      <c r="C1011">
        <v>310</v>
      </c>
      <c r="D1011" t="s">
        <v>3757</v>
      </c>
      <c r="E1011">
        <v>101</v>
      </c>
      <c r="F1011" t="s">
        <v>3758</v>
      </c>
      <c r="G1011" t="s">
        <v>219</v>
      </c>
      <c r="H1011" t="s">
        <v>220</v>
      </c>
      <c r="I1011" t="s">
        <v>3759</v>
      </c>
      <c r="J1011">
        <v>7.5439999999999993E-2</v>
      </c>
      <c r="K1011">
        <v>0</v>
      </c>
      <c r="L1011">
        <v>0</v>
      </c>
      <c r="M1011">
        <v>1</v>
      </c>
      <c r="N1011">
        <v>1</v>
      </c>
      <c r="O1011" t="s">
        <v>659</v>
      </c>
      <c r="P1011">
        <v>1</v>
      </c>
      <c r="Q1011">
        <v>1</v>
      </c>
      <c r="R1011">
        <v>100</v>
      </c>
      <c r="S1011" t="s">
        <v>223</v>
      </c>
      <c r="T1011">
        <v>0</v>
      </c>
      <c r="U1011" t="s">
        <v>3756</v>
      </c>
      <c r="V1011" t="s">
        <v>933</v>
      </c>
      <c r="W1011" t="s">
        <v>659</v>
      </c>
      <c r="X1011" t="s">
        <v>659</v>
      </c>
      <c r="Y1011">
        <v>100</v>
      </c>
      <c r="AB1011">
        <v>0</v>
      </c>
      <c r="AC1011">
        <v>0</v>
      </c>
      <c r="AD1011">
        <v>3</v>
      </c>
      <c r="AE1011">
        <v>704</v>
      </c>
      <c r="AF1011">
        <v>1</v>
      </c>
      <c r="AQ1011">
        <v>1</v>
      </c>
      <c r="AR1011">
        <f t="shared" si="15"/>
        <v>0</v>
      </c>
      <c r="AS1011">
        <v>1</v>
      </c>
      <c r="AT1011" t="s">
        <v>135</v>
      </c>
      <c r="AU1011">
        <v>44</v>
      </c>
    </row>
    <row r="1012" spans="1:47">
      <c r="A1012" t="s">
        <v>3760</v>
      </c>
      <c r="C1012">
        <v>310</v>
      </c>
      <c r="D1012" t="s">
        <v>3761</v>
      </c>
      <c r="E1012">
        <v>101</v>
      </c>
      <c r="F1012" t="s">
        <v>3762</v>
      </c>
      <c r="G1012" t="s">
        <v>422</v>
      </c>
      <c r="H1012" t="s">
        <v>220</v>
      </c>
      <c r="I1012" t="s">
        <v>3763</v>
      </c>
      <c r="J1012">
        <v>1.4214800000000001</v>
      </c>
      <c r="K1012">
        <v>1</v>
      </c>
      <c r="L1012">
        <v>1</v>
      </c>
      <c r="M1012">
        <v>1</v>
      </c>
      <c r="N1012">
        <v>1</v>
      </c>
      <c r="O1012" t="s">
        <v>225</v>
      </c>
      <c r="P1012">
        <v>0</v>
      </c>
      <c r="Q1012">
        <v>1</v>
      </c>
      <c r="R1012">
        <v>2100</v>
      </c>
      <c r="S1012" t="s">
        <v>223</v>
      </c>
      <c r="T1012">
        <v>2100</v>
      </c>
      <c r="U1012" t="s">
        <v>3760</v>
      </c>
      <c r="X1012" t="s">
        <v>225</v>
      </c>
      <c r="Y1012">
        <v>2100</v>
      </c>
      <c r="AB1012">
        <v>1</v>
      </c>
      <c r="AC1012">
        <v>1</v>
      </c>
      <c r="AD1012">
        <v>3</v>
      </c>
      <c r="AE1012">
        <v>1080</v>
      </c>
      <c r="AF1012">
        <v>1</v>
      </c>
      <c r="AQ1012">
        <v>1</v>
      </c>
      <c r="AR1012">
        <f t="shared" si="15"/>
        <v>9.68</v>
      </c>
      <c r="AS1012">
        <v>1</v>
      </c>
      <c r="AT1012" t="s">
        <v>135</v>
      </c>
      <c r="AU1012">
        <v>44</v>
      </c>
    </row>
    <row r="1013" spans="1:47">
      <c r="A1013" t="s">
        <v>3764</v>
      </c>
      <c r="C1013">
        <v>310</v>
      </c>
      <c r="D1013" t="s">
        <v>3765</v>
      </c>
      <c r="E1013">
        <v>132</v>
      </c>
      <c r="F1013" t="s">
        <v>3766</v>
      </c>
      <c r="G1013" t="s">
        <v>219</v>
      </c>
      <c r="H1013" t="s">
        <v>260</v>
      </c>
      <c r="I1013" t="s">
        <v>3767</v>
      </c>
      <c r="J1013">
        <v>1.189E-2</v>
      </c>
      <c r="K1013">
        <v>0</v>
      </c>
      <c r="L1013">
        <v>0</v>
      </c>
      <c r="M1013">
        <v>0</v>
      </c>
      <c r="N1013">
        <v>0</v>
      </c>
      <c r="P1013">
        <v>0</v>
      </c>
      <c r="Q1013">
        <v>0</v>
      </c>
      <c r="R1013">
        <v>0</v>
      </c>
      <c r="S1013" t="s">
        <v>223</v>
      </c>
      <c r="T1013">
        <v>0</v>
      </c>
      <c r="U1013" t="s">
        <v>3764</v>
      </c>
      <c r="Y1013">
        <v>0</v>
      </c>
      <c r="AB1013">
        <v>0</v>
      </c>
      <c r="AC1013">
        <v>0</v>
      </c>
      <c r="AD1013">
        <v>0</v>
      </c>
      <c r="AE1013">
        <v>0</v>
      </c>
      <c r="AF1013">
        <v>0</v>
      </c>
      <c r="AQ1013">
        <v>1</v>
      </c>
      <c r="AR1013">
        <f t="shared" si="15"/>
        <v>0</v>
      </c>
      <c r="AS1013">
        <v>1</v>
      </c>
      <c r="AT1013" t="s">
        <v>135</v>
      </c>
      <c r="AU1013">
        <v>44</v>
      </c>
    </row>
    <row r="1014" spans="1:47">
      <c r="A1014" t="s">
        <v>3768</v>
      </c>
      <c r="C1014">
        <v>310</v>
      </c>
      <c r="D1014" t="s">
        <v>3769</v>
      </c>
      <c r="E1014">
        <v>101</v>
      </c>
      <c r="F1014" t="s">
        <v>3770</v>
      </c>
      <c r="G1014" t="s">
        <v>219</v>
      </c>
      <c r="H1014" t="s">
        <v>220</v>
      </c>
      <c r="I1014" t="s">
        <v>3771</v>
      </c>
      <c r="J1014">
        <v>7.6329999999999995E-2</v>
      </c>
      <c r="K1014">
        <v>0</v>
      </c>
      <c r="L1014">
        <v>0</v>
      </c>
      <c r="M1014">
        <v>1</v>
      </c>
      <c r="N1014">
        <v>1</v>
      </c>
      <c r="O1014" t="s">
        <v>659</v>
      </c>
      <c r="P1014">
        <v>1</v>
      </c>
      <c r="Q1014">
        <v>1</v>
      </c>
      <c r="R1014">
        <v>12600</v>
      </c>
      <c r="S1014" t="s">
        <v>223</v>
      </c>
      <c r="T1014">
        <v>0</v>
      </c>
      <c r="U1014" t="s">
        <v>3768</v>
      </c>
      <c r="V1014" t="s">
        <v>933</v>
      </c>
      <c r="W1014" t="s">
        <v>659</v>
      </c>
      <c r="X1014" t="s">
        <v>659</v>
      </c>
      <c r="Y1014">
        <v>12600</v>
      </c>
      <c r="AB1014">
        <v>0</v>
      </c>
      <c r="AC1014">
        <v>0</v>
      </c>
      <c r="AD1014">
        <v>2</v>
      </c>
      <c r="AE1014">
        <v>781</v>
      </c>
      <c r="AF1014">
        <v>1</v>
      </c>
      <c r="AQ1014">
        <v>2</v>
      </c>
      <c r="AR1014">
        <f t="shared" si="15"/>
        <v>0</v>
      </c>
      <c r="AS1014">
        <v>1</v>
      </c>
      <c r="AT1014" t="s">
        <v>135</v>
      </c>
      <c r="AU1014">
        <v>44</v>
      </c>
    </row>
    <row r="1015" spans="1:47">
      <c r="A1015" t="s">
        <v>3772</v>
      </c>
      <c r="C1015">
        <v>310</v>
      </c>
      <c r="D1015" t="s">
        <v>3773</v>
      </c>
      <c r="E1015">
        <v>101</v>
      </c>
      <c r="F1015" t="s">
        <v>3774</v>
      </c>
      <c r="G1015" t="s">
        <v>219</v>
      </c>
      <c r="H1015" t="s">
        <v>220</v>
      </c>
      <c r="I1015" t="s">
        <v>3775</v>
      </c>
      <c r="J1015">
        <v>0.16205</v>
      </c>
      <c r="K1015">
        <v>0</v>
      </c>
      <c r="L1015">
        <v>0</v>
      </c>
      <c r="M1015">
        <v>1</v>
      </c>
      <c r="N1015">
        <v>1</v>
      </c>
      <c r="O1015" t="s">
        <v>659</v>
      </c>
      <c r="P1015">
        <v>1</v>
      </c>
      <c r="Q1015">
        <v>1</v>
      </c>
      <c r="R1015">
        <v>3900</v>
      </c>
      <c r="S1015" t="s">
        <v>223</v>
      </c>
      <c r="T1015">
        <v>0</v>
      </c>
      <c r="U1015" t="s">
        <v>3772</v>
      </c>
      <c r="V1015" t="s">
        <v>933</v>
      </c>
      <c r="W1015" t="s">
        <v>659</v>
      </c>
      <c r="X1015" t="s">
        <v>659</v>
      </c>
      <c r="Y1015">
        <v>3900</v>
      </c>
      <c r="AB1015">
        <v>0</v>
      </c>
      <c r="AC1015">
        <v>0</v>
      </c>
      <c r="AD1015">
        <v>2</v>
      </c>
      <c r="AE1015">
        <v>886</v>
      </c>
      <c r="AF1015">
        <v>1</v>
      </c>
      <c r="AQ1015">
        <v>2</v>
      </c>
      <c r="AR1015">
        <f t="shared" si="15"/>
        <v>0</v>
      </c>
      <c r="AS1015">
        <v>1</v>
      </c>
      <c r="AT1015" t="s">
        <v>134</v>
      </c>
      <c r="AU1015">
        <v>43</v>
      </c>
    </row>
    <row r="1016" spans="1:47">
      <c r="A1016" t="s">
        <v>3776</v>
      </c>
      <c r="C1016">
        <v>310</v>
      </c>
      <c r="D1016" t="s">
        <v>3777</v>
      </c>
      <c r="E1016">
        <v>101</v>
      </c>
      <c r="F1016" t="s">
        <v>3778</v>
      </c>
      <c r="G1016" t="s">
        <v>219</v>
      </c>
      <c r="H1016" t="s">
        <v>220</v>
      </c>
      <c r="I1016" t="s">
        <v>3779</v>
      </c>
      <c r="J1016">
        <v>0.55434000000000005</v>
      </c>
      <c r="K1016">
        <v>0</v>
      </c>
      <c r="L1016">
        <v>0</v>
      </c>
      <c r="M1016">
        <v>1</v>
      </c>
      <c r="N1016">
        <v>1</v>
      </c>
      <c r="O1016" t="s">
        <v>659</v>
      </c>
      <c r="P1016">
        <v>1</v>
      </c>
      <c r="Q1016">
        <v>1</v>
      </c>
      <c r="R1016">
        <v>9300</v>
      </c>
      <c r="S1016" t="s">
        <v>223</v>
      </c>
      <c r="T1016">
        <v>0</v>
      </c>
      <c r="U1016" t="s">
        <v>3776</v>
      </c>
      <c r="V1016" t="s">
        <v>933</v>
      </c>
      <c r="W1016" t="s">
        <v>659</v>
      </c>
      <c r="X1016" t="s">
        <v>659</v>
      </c>
      <c r="Y1016">
        <v>9300</v>
      </c>
      <c r="AB1016">
        <v>0</v>
      </c>
      <c r="AC1016">
        <v>0</v>
      </c>
      <c r="AD1016">
        <v>3</v>
      </c>
      <c r="AE1016">
        <v>1475</v>
      </c>
      <c r="AF1016">
        <v>1.75</v>
      </c>
      <c r="AQ1016">
        <v>1</v>
      </c>
      <c r="AR1016">
        <f t="shared" si="15"/>
        <v>0</v>
      </c>
      <c r="AS1016">
        <v>1</v>
      </c>
      <c r="AT1016" t="s">
        <v>135</v>
      </c>
      <c r="AU1016">
        <v>44</v>
      </c>
    </row>
    <row r="1017" spans="1:47">
      <c r="A1017" t="s">
        <v>3780</v>
      </c>
      <c r="C1017">
        <v>310</v>
      </c>
      <c r="D1017" t="s">
        <v>3781</v>
      </c>
      <c r="E1017">
        <v>101</v>
      </c>
      <c r="F1017" t="s">
        <v>3782</v>
      </c>
      <c r="G1017" t="s">
        <v>219</v>
      </c>
      <c r="H1017" t="s">
        <v>220</v>
      </c>
      <c r="I1017" t="s">
        <v>3783</v>
      </c>
      <c r="J1017">
        <v>8.362E-2</v>
      </c>
      <c r="K1017">
        <v>0</v>
      </c>
      <c r="L1017">
        <v>0</v>
      </c>
      <c r="M1017">
        <v>1</v>
      </c>
      <c r="N1017">
        <v>1</v>
      </c>
      <c r="O1017" t="s">
        <v>659</v>
      </c>
      <c r="P1017">
        <v>1</v>
      </c>
      <c r="Q1017">
        <v>1</v>
      </c>
      <c r="R1017">
        <v>2000</v>
      </c>
      <c r="S1017" t="s">
        <v>223</v>
      </c>
      <c r="T1017">
        <v>0</v>
      </c>
      <c r="U1017" t="s">
        <v>3780</v>
      </c>
      <c r="V1017" t="s">
        <v>933</v>
      </c>
      <c r="W1017" t="s">
        <v>659</v>
      </c>
      <c r="X1017" t="s">
        <v>659</v>
      </c>
      <c r="Y1017">
        <v>2000</v>
      </c>
      <c r="AB1017">
        <v>0</v>
      </c>
      <c r="AC1017">
        <v>0</v>
      </c>
      <c r="AD1017">
        <v>2</v>
      </c>
      <c r="AE1017">
        <v>522</v>
      </c>
      <c r="AF1017">
        <v>1</v>
      </c>
      <c r="AQ1017">
        <v>1</v>
      </c>
      <c r="AR1017">
        <f t="shared" si="15"/>
        <v>0</v>
      </c>
      <c r="AS1017">
        <v>1</v>
      </c>
      <c r="AT1017" t="s">
        <v>135</v>
      </c>
      <c r="AU1017">
        <v>44</v>
      </c>
    </row>
    <row r="1018" spans="1:47">
      <c r="A1018" t="s">
        <v>3784</v>
      </c>
      <c r="C1018">
        <v>310</v>
      </c>
      <c r="D1018" t="s">
        <v>3785</v>
      </c>
      <c r="E1018">
        <v>101</v>
      </c>
      <c r="F1018" t="s">
        <v>3786</v>
      </c>
      <c r="G1018" t="s">
        <v>1095</v>
      </c>
      <c r="H1018" t="s">
        <v>220</v>
      </c>
      <c r="I1018" t="s">
        <v>3787</v>
      </c>
      <c r="J1018">
        <v>0.10443</v>
      </c>
      <c r="K1018">
        <v>0</v>
      </c>
      <c r="L1018">
        <v>0</v>
      </c>
      <c r="M1018">
        <v>1</v>
      </c>
      <c r="N1018">
        <v>1</v>
      </c>
      <c r="O1018" t="s">
        <v>659</v>
      </c>
      <c r="P1018">
        <v>1</v>
      </c>
      <c r="Q1018">
        <v>1</v>
      </c>
      <c r="R1018">
        <v>5200</v>
      </c>
      <c r="S1018" t="s">
        <v>223</v>
      </c>
      <c r="T1018">
        <v>0</v>
      </c>
      <c r="U1018" t="s">
        <v>3784</v>
      </c>
      <c r="V1018" t="s">
        <v>933</v>
      </c>
      <c r="W1018" t="s">
        <v>659</v>
      </c>
      <c r="X1018" t="s">
        <v>659</v>
      </c>
      <c r="Y1018">
        <v>5200</v>
      </c>
      <c r="AB1018">
        <v>0</v>
      </c>
      <c r="AC1018">
        <v>0</v>
      </c>
      <c r="AD1018">
        <v>2</v>
      </c>
      <c r="AE1018">
        <v>784</v>
      </c>
      <c r="AF1018">
        <v>1</v>
      </c>
      <c r="AQ1018">
        <v>1</v>
      </c>
      <c r="AR1018">
        <f t="shared" si="15"/>
        <v>0</v>
      </c>
      <c r="AS1018">
        <v>1</v>
      </c>
      <c r="AT1018" t="s">
        <v>135</v>
      </c>
      <c r="AU1018">
        <v>44</v>
      </c>
    </row>
    <row r="1019" spans="1:47">
      <c r="A1019" t="s">
        <v>3788</v>
      </c>
      <c r="C1019">
        <v>310</v>
      </c>
      <c r="D1019" t="s">
        <v>3789</v>
      </c>
      <c r="E1019">
        <v>101</v>
      </c>
      <c r="F1019" t="s">
        <v>3790</v>
      </c>
      <c r="G1019" t="s">
        <v>219</v>
      </c>
      <c r="H1019" t="s">
        <v>220</v>
      </c>
      <c r="I1019" t="s">
        <v>3791</v>
      </c>
      <c r="J1019">
        <v>9.1660000000000005E-2</v>
      </c>
      <c r="K1019">
        <v>0</v>
      </c>
      <c r="L1019">
        <v>0</v>
      </c>
      <c r="M1019">
        <v>1</v>
      </c>
      <c r="N1019">
        <v>1</v>
      </c>
      <c r="O1019" t="s">
        <v>659</v>
      </c>
      <c r="P1019">
        <v>1</v>
      </c>
      <c r="Q1019">
        <v>1</v>
      </c>
      <c r="R1019">
        <v>500</v>
      </c>
      <c r="S1019" t="s">
        <v>223</v>
      </c>
      <c r="T1019">
        <v>0</v>
      </c>
      <c r="U1019" t="s">
        <v>3788</v>
      </c>
      <c r="V1019" t="s">
        <v>933</v>
      </c>
      <c r="W1019" t="s">
        <v>659</v>
      </c>
      <c r="X1019" t="s">
        <v>659</v>
      </c>
      <c r="Y1019">
        <v>500</v>
      </c>
      <c r="AB1019">
        <v>0</v>
      </c>
      <c r="AC1019">
        <v>0</v>
      </c>
      <c r="AD1019">
        <v>2</v>
      </c>
      <c r="AE1019">
        <v>674</v>
      </c>
      <c r="AF1019">
        <v>1</v>
      </c>
      <c r="AQ1019">
        <v>1</v>
      </c>
      <c r="AR1019">
        <f t="shared" si="15"/>
        <v>0</v>
      </c>
      <c r="AS1019">
        <v>1</v>
      </c>
      <c r="AT1019" t="s">
        <v>134</v>
      </c>
      <c r="AU1019">
        <v>43</v>
      </c>
    </row>
    <row r="1020" spans="1:47">
      <c r="A1020" t="s">
        <v>3792</v>
      </c>
      <c r="C1020">
        <v>310</v>
      </c>
      <c r="D1020" t="s">
        <v>3793</v>
      </c>
      <c r="E1020">
        <v>101</v>
      </c>
      <c r="F1020" t="s">
        <v>3794</v>
      </c>
      <c r="G1020" t="s">
        <v>219</v>
      </c>
      <c r="H1020" t="s">
        <v>220</v>
      </c>
      <c r="I1020" t="s">
        <v>3795</v>
      </c>
      <c r="J1020">
        <v>0.14704999999999999</v>
      </c>
      <c r="K1020">
        <v>0</v>
      </c>
      <c r="L1020">
        <v>0</v>
      </c>
      <c r="M1020">
        <v>1</v>
      </c>
      <c r="N1020">
        <v>1</v>
      </c>
      <c r="O1020" t="s">
        <v>659</v>
      </c>
      <c r="P1020">
        <v>1</v>
      </c>
      <c r="Q1020">
        <v>1</v>
      </c>
      <c r="R1020">
        <v>11600</v>
      </c>
      <c r="S1020" t="s">
        <v>223</v>
      </c>
      <c r="T1020">
        <v>0</v>
      </c>
      <c r="U1020" t="s">
        <v>3792</v>
      </c>
      <c r="V1020" t="s">
        <v>933</v>
      </c>
      <c r="W1020" t="s">
        <v>659</v>
      </c>
      <c r="X1020" t="s">
        <v>659</v>
      </c>
      <c r="Y1020">
        <v>11600</v>
      </c>
      <c r="AB1020">
        <v>0</v>
      </c>
      <c r="AC1020">
        <v>0</v>
      </c>
      <c r="AD1020">
        <v>3</v>
      </c>
      <c r="AE1020">
        <v>876</v>
      </c>
      <c r="AF1020">
        <v>1</v>
      </c>
      <c r="AQ1020">
        <v>2</v>
      </c>
      <c r="AR1020">
        <f t="shared" si="15"/>
        <v>0</v>
      </c>
      <c r="AS1020">
        <v>1</v>
      </c>
      <c r="AT1020" t="s">
        <v>135</v>
      </c>
      <c r="AU1020">
        <v>44</v>
      </c>
    </row>
    <row r="1021" spans="1:47">
      <c r="A1021" t="s">
        <v>3796</v>
      </c>
      <c r="C1021">
        <v>310</v>
      </c>
      <c r="D1021" t="s">
        <v>3797</v>
      </c>
      <c r="E1021">
        <v>101</v>
      </c>
      <c r="F1021" t="s">
        <v>3798</v>
      </c>
      <c r="G1021" t="s">
        <v>219</v>
      </c>
      <c r="H1021" t="s">
        <v>220</v>
      </c>
      <c r="I1021" t="s">
        <v>3799</v>
      </c>
      <c r="J1021">
        <v>7.1830000000000005E-2</v>
      </c>
      <c r="K1021">
        <v>0</v>
      </c>
      <c r="L1021">
        <v>0</v>
      </c>
      <c r="M1021">
        <v>1</v>
      </c>
      <c r="N1021">
        <v>1</v>
      </c>
      <c r="O1021" t="s">
        <v>659</v>
      </c>
      <c r="P1021">
        <v>1</v>
      </c>
      <c r="Q1021">
        <v>1</v>
      </c>
      <c r="R1021">
        <v>100</v>
      </c>
      <c r="S1021" t="s">
        <v>223</v>
      </c>
      <c r="T1021">
        <v>0</v>
      </c>
      <c r="U1021" t="s">
        <v>3796</v>
      </c>
      <c r="V1021" t="s">
        <v>927</v>
      </c>
      <c r="W1021" t="s">
        <v>659</v>
      </c>
      <c r="X1021" t="s">
        <v>659</v>
      </c>
      <c r="Y1021">
        <v>100</v>
      </c>
      <c r="AB1021">
        <v>0</v>
      </c>
      <c r="AC1021">
        <v>0</v>
      </c>
      <c r="AD1021">
        <v>1</v>
      </c>
      <c r="AE1021">
        <v>487</v>
      </c>
      <c r="AF1021">
        <v>1</v>
      </c>
      <c r="AQ1021">
        <v>1</v>
      </c>
      <c r="AR1021">
        <f t="shared" si="15"/>
        <v>0</v>
      </c>
      <c r="AS1021">
        <v>1</v>
      </c>
      <c r="AT1021" t="s">
        <v>135</v>
      </c>
      <c r="AU1021">
        <v>44</v>
      </c>
    </row>
    <row r="1022" spans="1:47">
      <c r="A1022" t="s">
        <v>3800</v>
      </c>
      <c r="C1022">
        <v>310</v>
      </c>
      <c r="D1022" t="s">
        <v>3801</v>
      </c>
      <c r="E1022">
        <v>101</v>
      </c>
      <c r="F1022" t="s">
        <v>3802</v>
      </c>
      <c r="G1022" t="s">
        <v>219</v>
      </c>
      <c r="H1022" t="s">
        <v>220</v>
      </c>
      <c r="I1022" t="s">
        <v>3803</v>
      </c>
      <c r="J1022">
        <v>0.18321000000000001</v>
      </c>
      <c r="K1022">
        <v>1</v>
      </c>
      <c r="L1022">
        <v>1</v>
      </c>
      <c r="M1022">
        <v>1</v>
      </c>
      <c r="N1022">
        <v>1</v>
      </c>
      <c r="O1022" t="s">
        <v>225</v>
      </c>
      <c r="P1022">
        <v>0</v>
      </c>
      <c r="Q1022">
        <v>1</v>
      </c>
      <c r="R1022">
        <v>300</v>
      </c>
      <c r="S1022" t="s">
        <v>223</v>
      </c>
      <c r="T1022">
        <v>300</v>
      </c>
      <c r="U1022" t="s">
        <v>3800</v>
      </c>
      <c r="V1022" t="s">
        <v>413</v>
      </c>
      <c r="W1022" t="s">
        <v>225</v>
      </c>
      <c r="X1022" t="s">
        <v>225</v>
      </c>
      <c r="Y1022">
        <v>300</v>
      </c>
      <c r="AB1022">
        <v>1</v>
      </c>
      <c r="AC1022">
        <v>1</v>
      </c>
      <c r="AD1022">
        <v>3</v>
      </c>
      <c r="AE1022">
        <v>1504</v>
      </c>
      <c r="AF1022">
        <v>2</v>
      </c>
      <c r="AQ1022">
        <v>2</v>
      </c>
      <c r="AR1022">
        <f t="shared" si="15"/>
        <v>9.68</v>
      </c>
      <c r="AS1022">
        <v>1</v>
      </c>
      <c r="AT1022" t="s">
        <v>137</v>
      </c>
      <c r="AU1022">
        <v>46</v>
      </c>
    </row>
    <row r="1023" spans="1:47">
      <c r="A1023" t="s">
        <v>248</v>
      </c>
      <c r="C1023">
        <v>310</v>
      </c>
      <c r="E1023">
        <v>0</v>
      </c>
      <c r="J1023">
        <v>1.5010000000000001E-2</v>
      </c>
      <c r="K1023">
        <v>0</v>
      </c>
      <c r="L1023">
        <v>0</v>
      </c>
      <c r="M1023">
        <v>0</v>
      </c>
      <c r="N1023">
        <v>0</v>
      </c>
      <c r="P1023">
        <v>0</v>
      </c>
      <c r="Q1023">
        <v>0</v>
      </c>
      <c r="R1023">
        <v>0</v>
      </c>
      <c r="S1023" t="s">
        <v>249</v>
      </c>
      <c r="T1023">
        <v>0</v>
      </c>
      <c r="Y1023">
        <v>0</v>
      </c>
      <c r="AB1023">
        <v>0</v>
      </c>
      <c r="AC1023">
        <v>0</v>
      </c>
      <c r="AD1023">
        <v>0</v>
      </c>
      <c r="AE1023">
        <v>0</v>
      </c>
      <c r="AF1023">
        <v>0</v>
      </c>
      <c r="AQ1023">
        <v>0</v>
      </c>
      <c r="AR1023">
        <f t="shared" si="15"/>
        <v>0</v>
      </c>
      <c r="AS1023">
        <v>1</v>
      </c>
      <c r="AT1023" t="s">
        <v>137</v>
      </c>
      <c r="AU1023">
        <v>46</v>
      </c>
    </row>
    <row r="1024" spans="1:47">
      <c r="A1024" t="s">
        <v>3804</v>
      </c>
      <c r="C1024">
        <v>310</v>
      </c>
      <c r="D1024" t="s">
        <v>3805</v>
      </c>
      <c r="E1024">
        <v>101</v>
      </c>
      <c r="F1024" t="s">
        <v>3661</v>
      </c>
      <c r="G1024" t="s">
        <v>219</v>
      </c>
      <c r="H1024" t="s">
        <v>220</v>
      </c>
      <c r="I1024" t="s">
        <v>3806</v>
      </c>
      <c r="J1024">
        <v>8.5319999999999993E-2</v>
      </c>
      <c r="K1024">
        <v>0</v>
      </c>
      <c r="L1024">
        <v>0</v>
      </c>
      <c r="M1024">
        <v>1</v>
      </c>
      <c r="N1024">
        <v>1</v>
      </c>
      <c r="O1024" t="s">
        <v>659</v>
      </c>
      <c r="P1024">
        <v>1</v>
      </c>
      <c r="Q1024">
        <v>1</v>
      </c>
      <c r="R1024">
        <v>4000</v>
      </c>
      <c r="S1024" t="s">
        <v>223</v>
      </c>
      <c r="T1024">
        <v>0</v>
      </c>
      <c r="U1024" t="s">
        <v>3804</v>
      </c>
      <c r="V1024" t="s">
        <v>927</v>
      </c>
      <c r="W1024" t="s">
        <v>659</v>
      </c>
      <c r="X1024" t="s">
        <v>659</v>
      </c>
      <c r="Y1024">
        <v>4000</v>
      </c>
      <c r="AB1024">
        <v>0</v>
      </c>
      <c r="AC1024">
        <v>0</v>
      </c>
      <c r="AD1024">
        <v>3</v>
      </c>
      <c r="AE1024">
        <v>1054</v>
      </c>
      <c r="AF1024">
        <v>1.5</v>
      </c>
      <c r="AQ1024">
        <v>1</v>
      </c>
      <c r="AR1024">
        <f t="shared" si="15"/>
        <v>0</v>
      </c>
      <c r="AS1024">
        <v>1</v>
      </c>
      <c r="AT1024" t="s">
        <v>134</v>
      </c>
      <c r="AU1024">
        <v>43</v>
      </c>
    </row>
    <row r="1025" spans="1:47">
      <c r="A1025" t="s">
        <v>3807</v>
      </c>
      <c r="C1025">
        <v>310</v>
      </c>
      <c r="D1025" t="s">
        <v>3808</v>
      </c>
      <c r="E1025">
        <v>903</v>
      </c>
      <c r="F1025" t="s">
        <v>821</v>
      </c>
      <c r="G1025" t="s">
        <v>219</v>
      </c>
      <c r="H1025" t="s">
        <v>822</v>
      </c>
      <c r="I1025" t="s">
        <v>3809</v>
      </c>
      <c r="J1025">
        <v>5.9909999999999998E-2</v>
      </c>
      <c r="K1025">
        <v>0</v>
      </c>
      <c r="L1025">
        <v>0</v>
      </c>
      <c r="M1025">
        <v>0</v>
      </c>
      <c r="N1025">
        <v>0</v>
      </c>
      <c r="P1025">
        <v>0</v>
      </c>
      <c r="Q1025">
        <v>0</v>
      </c>
      <c r="R1025">
        <v>0</v>
      </c>
      <c r="S1025" t="s">
        <v>243</v>
      </c>
      <c r="T1025">
        <v>0</v>
      </c>
      <c r="U1025" t="s">
        <v>3807</v>
      </c>
      <c r="Y1025">
        <v>0</v>
      </c>
      <c r="AB1025">
        <v>0</v>
      </c>
      <c r="AC1025">
        <v>0</v>
      </c>
      <c r="AD1025">
        <v>0</v>
      </c>
      <c r="AE1025">
        <v>0</v>
      </c>
      <c r="AF1025">
        <v>0</v>
      </c>
      <c r="AQ1025">
        <v>1</v>
      </c>
      <c r="AR1025">
        <f t="shared" si="15"/>
        <v>0</v>
      </c>
      <c r="AS1025">
        <v>1</v>
      </c>
      <c r="AT1025" t="s">
        <v>135</v>
      </c>
      <c r="AU1025">
        <v>44</v>
      </c>
    </row>
    <row r="1026" spans="1:47">
      <c r="A1026" t="s">
        <v>3810</v>
      </c>
      <c r="C1026">
        <v>310</v>
      </c>
      <c r="D1026" t="s">
        <v>3811</v>
      </c>
      <c r="E1026">
        <v>101</v>
      </c>
      <c r="F1026" t="s">
        <v>3812</v>
      </c>
      <c r="G1026" t="s">
        <v>219</v>
      </c>
      <c r="H1026" t="s">
        <v>220</v>
      </c>
      <c r="I1026" t="s">
        <v>3813</v>
      </c>
      <c r="J1026">
        <v>0.17452000000000001</v>
      </c>
      <c r="K1026">
        <v>0</v>
      </c>
      <c r="L1026">
        <v>0</v>
      </c>
      <c r="M1026">
        <v>1</v>
      </c>
      <c r="N1026">
        <v>1</v>
      </c>
      <c r="O1026" t="s">
        <v>659</v>
      </c>
      <c r="P1026">
        <v>1</v>
      </c>
      <c r="Q1026">
        <v>1</v>
      </c>
      <c r="R1026">
        <v>3200</v>
      </c>
      <c r="S1026" t="s">
        <v>223</v>
      </c>
      <c r="T1026">
        <v>0</v>
      </c>
      <c r="U1026" t="s">
        <v>3810</v>
      </c>
      <c r="V1026" t="s">
        <v>933</v>
      </c>
      <c r="W1026" t="s">
        <v>659</v>
      </c>
      <c r="X1026" t="s">
        <v>659</v>
      </c>
      <c r="Y1026">
        <v>3200</v>
      </c>
      <c r="AB1026">
        <v>0</v>
      </c>
      <c r="AC1026">
        <v>0</v>
      </c>
      <c r="AD1026">
        <v>2</v>
      </c>
      <c r="AE1026">
        <v>480</v>
      </c>
      <c r="AF1026">
        <v>1</v>
      </c>
      <c r="AQ1026">
        <v>2</v>
      </c>
      <c r="AR1026">
        <f t="shared" ref="AR1026:AR1089" si="16">AB1026*9.68*VLOOKUP(AU1026,atten,10,FALSE)</f>
        <v>0</v>
      </c>
      <c r="AS1026">
        <v>1</v>
      </c>
      <c r="AT1026" t="s">
        <v>134</v>
      </c>
      <c r="AU1026">
        <v>43</v>
      </c>
    </row>
    <row r="1027" spans="1:47">
      <c r="A1027" t="s">
        <v>3814</v>
      </c>
      <c r="C1027">
        <v>310</v>
      </c>
      <c r="D1027" t="s">
        <v>3815</v>
      </c>
      <c r="E1027">
        <v>101</v>
      </c>
      <c r="F1027" t="s">
        <v>3816</v>
      </c>
      <c r="G1027" t="s">
        <v>219</v>
      </c>
      <c r="H1027" t="s">
        <v>220</v>
      </c>
      <c r="I1027" t="s">
        <v>3817</v>
      </c>
      <c r="J1027">
        <v>8.0560000000000007E-2</v>
      </c>
      <c r="K1027">
        <v>0</v>
      </c>
      <c r="L1027">
        <v>0</v>
      </c>
      <c r="M1027">
        <v>1</v>
      </c>
      <c r="N1027">
        <v>1</v>
      </c>
      <c r="O1027" t="s">
        <v>659</v>
      </c>
      <c r="P1027">
        <v>1</v>
      </c>
      <c r="Q1027">
        <v>1</v>
      </c>
      <c r="R1027">
        <v>400</v>
      </c>
      <c r="S1027" t="s">
        <v>223</v>
      </c>
      <c r="T1027">
        <v>0</v>
      </c>
      <c r="U1027" t="s">
        <v>3814</v>
      </c>
      <c r="V1027" t="s">
        <v>927</v>
      </c>
      <c r="W1027" t="s">
        <v>659</v>
      </c>
      <c r="X1027" t="s">
        <v>659</v>
      </c>
      <c r="Y1027">
        <v>400</v>
      </c>
      <c r="AB1027">
        <v>0</v>
      </c>
      <c r="AC1027">
        <v>0</v>
      </c>
      <c r="AD1027">
        <v>2</v>
      </c>
      <c r="AE1027">
        <v>672</v>
      </c>
      <c r="AF1027">
        <v>1</v>
      </c>
      <c r="AQ1027">
        <v>1</v>
      </c>
      <c r="AR1027">
        <f t="shared" si="16"/>
        <v>0</v>
      </c>
      <c r="AS1027">
        <v>1</v>
      </c>
      <c r="AT1027" t="s">
        <v>135</v>
      </c>
      <c r="AU1027">
        <v>44</v>
      </c>
    </row>
    <row r="1028" spans="1:47">
      <c r="A1028" t="s">
        <v>3818</v>
      </c>
      <c r="C1028">
        <v>310</v>
      </c>
      <c r="D1028" t="s">
        <v>3819</v>
      </c>
      <c r="E1028">
        <v>101</v>
      </c>
      <c r="F1028" t="s">
        <v>3820</v>
      </c>
      <c r="G1028" t="s">
        <v>219</v>
      </c>
      <c r="H1028" t="s">
        <v>220</v>
      </c>
      <c r="I1028" t="s">
        <v>3821</v>
      </c>
      <c r="J1028">
        <v>0.1898</v>
      </c>
      <c r="K1028">
        <v>0</v>
      </c>
      <c r="L1028">
        <v>0</v>
      </c>
      <c r="M1028">
        <v>1</v>
      </c>
      <c r="N1028">
        <v>1</v>
      </c>
      <c r="O1028" t="s">
        <v>659</v>
      </c>
      <c r="P1028">
        <v>1</v>
      </c>
      <c r="Q1028">
        <v>1</v>
      </c>
      <c r="R1028">
        <v>100</v>
      </c>
      <c r="S1028" t="s">
        <v>223</v>
      </c>
      <c r="T1028">
        <v>0</v>
      </c>
      <c r="U1028" t="s">
        <v>3818</v>
      </c>
      <c r="V1028" t="s">
        <v>893</v>
      </c>
      <c r="W1028" t="s">
        <v>659</v>
      </c>
      <c r="X1028" t="s">
        <v>659</v>
      </c>
      <c r="Y1028">
        <v>100</v>
      </c>
      <c r="AB1028">
        <v>0</v>
      </c>
      <c r="AC1028">
        <v>0</v>
      </c>
      <c r="AD1028">
        <v>2</v>
      </c>
      <c r="AE1028">
        <v>868</v>
      </c>
      <c r="AF1028">
        <v>1</v>
      </c>
      <c r="AQ1028">
        <v>1</v>
      </c>
      <c r="AR1028">
        <f t="shared" si="16"/>
        <v>0</v>
      </c>
      <c r="AS1028">
        <v>1</v>
      </c>
      <c r="AT1028" t="s">
        <v>134</v>
      </c>
      <c r="AU1028">
        <v>43</v>
      </c>
    </row>
    <row r="1029" spans="1:47">
      <c r="A1029" t="s">
        <v>3822</v>
      </c>
      <c r="C1029">
        <v>310</v>
      </c>
      <c r="D1029" t="s">
        <v>3823</v>
      </c>
      <c r="E1029">
        <v>101</v>
      </c>
      <c r="F1029" t="s">
        <v>3824</v>
      </c>
      <c r="G1029" t="s">
        <v>219</v>
      </c>
      <c r="H1029" t="s">
        <v>220</v>
      </c>
      <c r="I1029" t="s">
        <v>3825</v>
      </c>
      <c r="J1029">
        <v>6.5759999999999999E-2</v>
      </c>
      <c r="K1029">
        <v>0</v>
      </c>
      <c r="L1029">
        <v>0</v>
      </c>
      <c r="M1029">
        <v>1</v>
      </c>
      <c r="N1029">
        <v>1</v>
      </c>
      <c r="O1029" t="s">
        <v>659</v>
      </c>
      <c r="P1029">
        <v>1</v>
      </c>
      <c r="Q1029">
        <v>1</v>
      </c>
      <c r="R1029">
        <v>5400</v>
      </c>
      <c r="S1029" t="s">
        <v>223</v>
      </c>
      <c r="T1029">
        <v>0</v>
      </c>
      <c r="U1029" t="s">
        <v>3822</v>
      </c>
      <c r="V1029" t="s">
        <v>933</v>
      </c>
      <c r="W1029" t="s">
        <v>659</v>
      </c>
      <c r="X1029" t="s">
        <v>659</v>
      </c>
      <c r="Y1029">
        <v>5400</v>
      </c>
      <c r="AB1029">
        <v>0</v>
      </c>
      <c r="AC1029">
        <v>0</v>
      </c>
      <c r="AD1029">
        <v>6</v>
      </c>
      <c r="AE1029">
        <v>1490</v>
      </c>
      <c r="AF1029">
        <v>1.9</v>
      </c>
      <c r="AQ1029">
        <v>1</v>
      </c>
      <c r="AR1029">
        <f t="shared" si="16"/>
        <v>0</v>
      </c>
      <c r="AS1029">
        <v>1</v>
      </c>
      <c r="AT1029" t="s">
        <v>135</v>
      </c>
      <c r="AU1029">
        <v>44</v>
      </c>
    </row>
    <row r="1030" spans="1:47">
      <c r="A1030" t="s">
        <v>3826</v>
      </c>
      <c r="C1030">
        <v>310</v>
      </c>
      <c r="D1030" t="s">
        <v>3827</v>
      </c>
      <c r="E1030">
        <v>101</v>
      </c>
      <c r="F1030" t="s">
        <v>3828</v>
      </c>
      <c r="G1030" t="s">
        <v>219</v>
      </c>
      <c r="H1030" t="s">
        <v>220</v>
      </c>
      <c r="I1030" t="s">
        <v>3829</v>
      </c>
      <c r="J1030">
        <v>0.37941999999999998</v>
      </c>
      <c r="K1030">
        <v>0</v>
      </c>
      <c r="L1030">
        <v>0</v>
      </c>
      <c r="M1030">
        <v>1</v>
      </c>
      <c r="N1030">
        <v>1</v>
      </c>
      <c r="O1030" t="s">
        <v>659</v>
      </c>
      <c r="P1030">
        <v>1</v>
      </c>
      <c r="Q1030">
        <v>1</v>
      </c>
      <c r="R1030">
        <v>2000</v>
      </c>
      <c r="S1030" t="s">
        <v>223</v>
      </c>
      <c r="T1030">
        <v>0</v>
      </c>
      <c r="U1030" t="s">
        <v>3826</v>
      </c>
      <c r="V1030" t="s">
        <v>933</v>
      </c>
      <c r="W1030" t="s">
        <v>659</v>
      </c>
      <c r="X1030" t="s">
        <v>659</v>
      </c>
      <c r="Y1030">
        <v>2000</v>
      </c>
      <c r="AB1030">
        <v>0</v>
      </c>
      <c r="AC1030">
        <v>0</v>
      </c>
      <c r="AD1030">
        <v>3</v>
      </c>
      <c r="AE1030">
        <v>1040</v>
      </c>
      <c r="AF1030">
        <v>1</v>
      </c>
      <c r="AQ1030">
        <v>4</v>
      </c>
      <c r="AR1030">
        <f t="shared" si="16"/>
        <v>0</v>
      </c>
      <c r="AS1030">
        <v>1</v>
      </c>
      <c r="AT1030" t="s">
        <v>135</v>
      </c>
      <c r="AU1030">
        <v>44</v>
      </c>
    </row>
    <row r="1031" spans="1:47">
      <c r="A1031" t="s">
        <v>3830</v>
      </c>
      <c r="C1031">
        <v>310</v>
      </c>
      <c r="D1031" t="s">
        <v>3831</v>
      </c>
      <c r="E1031">
        <v>101</v>
      </c>
      <c r="F1031" t="s">
        <v>3832</v>
      </c>
      <c r="G1031" t="s">
        <v>219</v>
      </c>
      <c r="H1031" t="s">
        <v>220</v>
      </c>
      <c r="I1031" t="s">
        <v>3833</v>
      </c>
      <c r="J1031">
        <v>0.19541</v>
      </c>
      <c r="K1031">
        <v>0</v>
      </c>
      <c r="L1031">
        <v>0</v>
      </c>
      <c r="M1031">
        <v>1</v>
      </c>
      <c r="N1031">
        <v>1</v>
      </c>
      <c r="O1031" t="s">
        <v>659</v>
      </c>
      <c r="P1031">
        <v>1</v>
      </c>
      <c r="Q1031">
        <v>1</v>
      </c>
      <c r="R1031">
        <v>100</v>
      </c>
      <c r="S1031" t="s">
        <v>223</v>
      </c>
      <c r="T1031">
        <v>0</v>
      </c>
      <c r="U1031" t="s">
        <v>3830</v>
      </c>
      <c r="V1031" t="s">
        <v>927</v>
      </c>
      <c r="W1031" t="s">
        <v>659</v>
      </c>
      <c r="X1031" t="s">
        <v>659</v>
      </c>
      <c r="Y1031">
        <v>100</v>
      </c>
      <c r="AB1031">
        <v>0</v>
      </c>
      <c r="AC1031">
        <v>0</v>
      </c>
      <c r="AD1031">
        <v>2</v>
      </c>
      <c r="AE1031">
        <v>800</v>
      </c>
      <c r="AF1031">
        <v>1</v>
      </c>
      <c r="AQ1031">
        <v>3</v>
      </c>
      <c r="AR1031">
        <f t="shared" si="16"/>
        <v>0</v>
      </c>
      <c r="AS1031">
        <v>1</v>
      </c>
      <c r="AT1031" t="s">
        <v>135</v>
      </c>
      <c r="AU1031">
        <v>44</v>
      </c>
    </row>
    <row r="1032" spans="1:47">
      <c r="A1032" t="s">
        <v>3834</v>
      </c>
      <c r="C1032">
        <v>310</v>
      </c>
      <c r="D1032" t="s">
        <v>3835</v>
      </c>
      <c r="E1032">
        <v>0</v>
      </c>
      <c r="F1032" t="s">
        <v>3836</v>
      </c>
      <c r="J1032">
        <v>0.13220000000000001</v>
      </c>
      <c r="K1032">
        <v>0</v>
      </c>
      <c r="L1032">
        <v>0</v>
      </c>
      <c r="M1032">
        <v>0</v>
      </c>
      <c r="N1032">
        <v>0</v>
      </c>
      <c r="P1032">
        <v>0</v>
      </c>
      <c r="Q1032">
        <v>1</v>
      </c>
      <c r="R1032">
        <v>19600</v>
      </c>
      <c r="S1032" t="s">
        <v>223</v>
      </c>
      <c r="T1032">
        <v>0</v>
      </c>
      <c r="U1032" t="s">
        <v>3834</v>
      </c>
      <c r="Y1032">
        <v>19600</v>
      </c>
      <c r="AB1032">
        <v>0</v>
      </c>
      <c r="AC1032">
        <v>0</v>
      </c>
      <c r="AD1032">
        <v>0</v>
      </c>
      <c r="AE1032">
        <v>0</v>
      </c>
      <c r="AF1032">
        <v>0</v>
      </c>
      <c r="AQ1032">
        <v>0</v>
      </c>
      <c r="AR1032">
        <f t="shared" si="16"/>
        <v>0</v>
      </c>
      <c r="AS1032">
        <v>1</v>
      </c>
      <c r="AT1032" t="s">
        <v>137</v>
      </c>
      <c r="AU1032">
        <v>46</v>
      </c>
    </row>
    <row r="1033" spans="1:47">
      <c r="A1033" t="s">
        <v>3837</v>
      </c>
      <c r="C1033">
        <v>310</v>
      </c>
      <c r="D1033" t="s">
        <v>3838</v>
      </c>
      <c r="E1033">
        <v>101</v>
      </c>
      <c r="F1033" t="s">
        <v>3839</v>
      </c>
      <c r="G1033" t="s">
        <v>219</v>
      </c>
      <c r="H1033" t="s">
        <v>220</v>
      </c>
      <c r="I1033" t="s">
        <v>3840</v>
      </c>
      <c r="J1033">
        <v>9.9970000000000003E-2</v>
      </c>
      <c r="K1033">
        <v>0</v>
      </c>
      <c r="L1033">
        <v>0</v>
      </c>
      <c r="M1033">
        <v>1</v>
      </c>
      <c r="N1033">
        <v>1</v>
      </c>
      <c r="O1033" t="s">
        <v>659</v>
      </c>
      <c r="P1033">
        <v>1</v>
      </c>
      <c r="Q1033">
        <v>2</v>
      </c>
      <c r="R1033">
        <v>32100</v>
      </c>
      <c r="S1033" t="s">
        <v>223</v>
      </c>
      <c r="T1033">
        <v>0</v>
      </c>
      <c r="U1033" t="s">
        <v>3837</v>
      </c>
      <c r="V1033" t="s">
        <v>933</v>
      </c>
      <c r="W1033" t="s">
        <v>659</v>
      </c>
      <c r="X1033" t="s">
        <v>659</v>
      </c>
      <c r="Y1033">
        <v>16050</v>
      </c>
      <c r="AB1033">
        <v>0</v>
      </c>
      <c r="AC1033">
        <v>0</v>
      </c>
      <c r="AD1033">
        <v>3</v>
      </c>
      <c r="AE1033">
        <v>1344</v>
      </c>
      <c r="AF1033">
        <v>2</v>
      </c>
      <c r="AQ1033">
        <v>1</v>
      </c>
      <c r="AR1033">
        <f t="shared" si="16"/>
        <v>0</v>
      </c>
      <c r="AS1033">
        <v>1</v>
      </c>
      <c r="AT1033" t="s">
        <v>135</v>
      </c>
      <c r="AU1033">
        <v>44</v>
      </c>
    </row>
    <row r="1034" spans="1:47">
      <c r="A1034" t="s">
        <v>3841</v>
      </c>
      <c r="C1034">
        <v>310</v>
      </c>
      <c r="D1034" t="s">
        <v>3842</v>
      </c>
      <c r="E1034">
        <v>101</v>
      </c>
      <c r="F1034" t="s">
        <v>3843</v>
      </c>
      <c r="G1034" t="s">
        <v>219</v>
      </c>
      <c r="H1034" t="s">
        <v>220</v>
      </c>
      <c r="I1034" t="s">
        <v>3844</v>
      </c>
      <c r="J1034">
        <v>7.2550000000000003E-2</v>
      </c>
      <c r="K1034">
        <v>0</v>
      </c>
      <c r="L1034">
        <v>0</v>
      </c>
      <c r="M1034">
        <v>1</v>
      </c>
      <c r="N1034">
        <v>1</v>
      </c>
      <c r="O1034" t="s">
        <v>659</v>
      </c>
      <c r="P1034">
        <v>1</v>
      </c>
      <c r="Q1034">
        <v>1</v>
      </c>
      <c r="R1034">
        <v>2900</v>
      </c>
      <c r="S1034" t="s">
        <v>223</v>
      </c>
      <c r="T1034">
        <v>0</v>
      </c>
      <c r="U1034" t="s">
        <v>3841</v>
      </c>
      <c r="V1034" t="s">
        <v>933</v>
      </c>
      <c r="W1034" t="s">
        <v>659</v>
      </c>
      <c r="X1034" t="s">
        <v>659</v>
      </c>
      <c r="Y1034">
        <v>2900</v>
      </c>
      <c r="AB1034">
        <v>0</v>
      </c>
      <c r="AC1034">
        <v>0</v>
      </c>
      <c r="AD1034">
        <v>2</v>
      </c>
      <c r="AE1034">
        <v>650</v>
      </c>
      <c r="AF1034">
        <v>1</v>
      </c>
      <c r="AQ1034">
        <v>1</v>
      </c>
      <c r="AR1034">
        <f t="shared" si="16"/>
        <v>0</v>
      </c>
      <c r="AS1034">
        <v>1</v>
      </c>
      <c r="AT1034" t="s">
        <v>135</v>
      </c>
      <c r="AU1034">
        <v>44</v>
      </c>
    </row>
    <row r="1035" spans="1:47">
      <c r="A1035" t="s">
        <v>3845</v>
      </c>
      <c r="C1035">
        <v>310</v>
      </c>
      <c r="D1035" t="s">
        <v>3846</v>
      </c>
      <c r="E1035">
        <v>109</v>
      </c>
      <c r="F1035" t="s">
        <v>3847</v>
      </c>
      <c r="G1035" t="s">
        <v>219</v>
      </c>
      <c r="H1035" t="s">
        <v>743</v>
      </c>
      <c r="I1035" t="s">
        <v>3848</v>
      </c>
      <c r="J1035">
        <v>0.19055</v>
      </c>
      <c r="K1035">
        <v>0</v>
      </c>
      <c r="L1035">
        <v>0</v>
      </c>
      <c r="M1035">
        <v>2</v>
      </c>
      <c r="N1035">
        <v>2</v>
      </c>
      <c r="O1035" t="s">
        <v>659</v>
      </c>
      <c r="P1035">
        <v>2</v>
      </c>
      <c r="Q1035">
        <v>1</v>
      </c>
      <c r="R1035">
        <v>400</v>
      </c>
      <c r="S1035" t="s">
        <v>223</v>
      </c>
      <c r="T1035">
        <v>0</v>
      </c>
      <c r="U1035" t="s">
        <v>3845</v>
      </c>
      <c r="V1035" t="s">
        <v>933</v>
      </c>
      <c r="W1035" t="s">
        <v>659</v>
      </c>
      <c r="X1035" t="s">
        <v>659</v>
      </c>
      <c r="Y1035">
        <v>400</v>
      </c>
      <c r="AB1035">
        <v>0</v>
      </c>
      <c r="AC1035">
        <v>0</v>
      </c>
      <c r="AD1035">
        <v>2</v>
      </c>
      <c r="AE1035">
        <v>620</v>
      </c>
      <c r="AF1035">
        <v>1</v>
      </c>
      <c r="AQ1035">
        <v>2</v>
      </c>
      <c r="AR1035">
        <f t="shared" si="16"/>
        <v>0</v>
      </c>
      <c r="AS1035">
        <v>1</v>
      </c>
      <c r="AT1035" t="s">
        <v>135</v>
      </c>
      <c r="AU1035">
        <v>44</v>
      </c>
    </row>
    <row r="1036" spans="1:47">
      <c r="A1036" t="s">
        <v>3849</v>
      </c>
      <c r="C1036">
        <v>310</v>
      </c>
      <c r="D1036" t="s">
        <v>3850</v>
      </c>
      <c r="E1036">
        <v>101</v>
      </c>
      <c r="F1036" t="s">
        <v>3851</v>
      </c>
      <c r="G1036" t="s">
        <v>219</v>
      </c>
      <c r="H1036" t="s">
        <v>220</v>
      </c>
      <c r="I1036" t="s">
        <v>3852</v>
      </c>
      <c r="J1036">
        <v>8.9209999999999998E-2</v>
      </c>
      <c r="K1036">
        <v>0</v>
      </c>
      <c r="L1036">
        <v>0</v>
      </c>
      <c r="M1036">
        <v>1</v>
      </c>
      <c r="N1036">
        <v>1</v>
      </c>
      <c r="O1036" t="s">
        <v>659</v>
      </c>
      <c r="P1036">
        <v>1</v>
      </c>
      <c r="Q1036">
        <v>1</v>
      </c>
      <c r="R1036">
        <v>2400</v>
      </c>
      <c r="S1036" t="s">
        <v>223</v>
      </c>
      <c r="T1036">
        <v>0</v>
      </c>
      <c r="U1036" t="s">
        <v>3849</v>
      </c>
      <c r="V1036" t="s">
        <v>933</v>
      </c>
      <c r="W1036" t="s">
        <v>659</v>
      </c>
      <c r="X1036" t="s">
        <v>659</v>
      </c>
      <c r="Y1036">
        <v>2400</v>
      </c>
      <c r="AB1036">
        <v>0</v>
      </c>
      <c r="AC1036">
        <v>0</v>
      </c>
      <c r="AD1036">
        <v>5</v>
      </c>
      <c r="AE1036">
        <v>1380</v>
      </c>
      <c r="AF1036">
        <v>2</v>
      </c>
      <c r="AQ1036">
        <v>1</v>
      </c>
      <c r="AR1036">
        <f t="shared" si="16"/>
        <v>0</v>
      </c>
      <c r="AS1036">
        <v>1</v>
      </c>
      <c r="AT1036" t="s">
        <v>135</v>
      </c>
      <c r="AU1036">
        <v>44</v>
      </c>
    </row>
    <row r="1037" spans="1:47">
      <c r="A1037" t="s">
        <v>3853</v>
      </c>
      <c r="C1037">
        <v>310</v>
      </c>
      <c r="D1037" t="s">
        <v>3854</v>
      </c>
      <c r="E1037">
        <v>101</v>
      </c>
      <c r="F1037" t="s">
        <v>3855</v>
      </c>
      <c r="G1037" t="s">
        <v>219</v>
      </c>
      <c r="H1037" t="s">
        <v>220</v>
      </c>
      <c r="I1037" t="s">
        <v>3856</v>
      </c>
      <c r="J1037">
        <v>7.5880000000000003E-2</v>
      </c>
      <c r="K1037">
        <v>0</v>
      </c>
      <c r="L1037">
        <v>0</v>
      </c>
      <c r="M1037">
        <v>1</v>
      </c>
      <c r="N1037">
        <v>1</v>
      </c>
      <c r="O1037" t="s">
        <v>659</v>
      </c>
      <c r="P1037">
        <v>1</v>
      </c>
      <c r="Q1037">
        <v>1</v>
      </c>
      <c r="R1037">
        <v>400</v>
      </c>
      <c r="S1037" t="s">
        <v>223</v>
      </c>
      <c r="T1037">
        <v>0</v>
      </c>
      <c r="U1037" t="s">
        <v>3853</v>
      </c>
      <c r="V1037" t="s">
        <v>927</v>
      </c>
      <c r="W1037" t="s">
        <v>659</v>
      </c>
      <c r="X1037" t="s">
        <v>659</v>
      </c>
      <c r="Y1037">
        <v>400</v>
      </c>
      <c r="AB1037">
        <v>0</v>
      </c>
      <c r="AC1037">
        <v>0</v>
      </c>
      <c r="AD1037">
        <v>2</v>
      </c>
      <c r="AE1037">
        <v>642</v>
      </c>
      <c r="AF1037">
        <v>1</v>
      </c>
      <c r="AQ1037">
        <v>1</v>
      </c>
      <c r="AR1037">
        <f t="shared" si="16"/>
        <v>0</v>
      </c>
      <c r="AS1037">
        <v>1</v>
      </c>
      <c r="AT1037" t="s">
        <v>135</v>
      </c>
      <c r="AU1037">
        <v>44</v>
      </c>
    </row>
    <row r="1038" spans="1:47">
      <c r="A1038" t="s">
        <v>3857</v>
      </c>
      <c r="C1038">
        <v>310</v>
      </c>
      <c r="D1038" t="s">
        <v>3858</v>
      </c>
      <c r="E1038">
        <v>903</v>
      </c>
      <c r="F1038" t="s">
        <v>821</v>
      </c>
      <c r="G1038" t="s">
        <v>219</v>
      </c>
      <c r="H1038" t="s">
        <v>822</v>
      </c>
      <c r="I1038" t="s">
        <v>3859</v>
      </c>
      <c r="J1038">
        <v>8.9880000000000002E-2</v>
      </c>
      <c r="K1038">
        <v>0</v>
      </c>
      <c r="L1038">
        <v>0</v>
      </c>
      <c r="M1038">
        <v>0</v>
      </c>
      <c r="N1038">
        <v>0</v>
      </c>
      <c r="P1038">
        <v>0</v>
      </c>
      <c r="Q1038">
        <v>0</v>
      </c>
      <c r="R1038">
        <v>0</v>
      </c>
      <c r="S1038" t="s">
        <v>223</v>
      </c>
      <c r="T1038">
        <v>0</v>
      </c>
      <c r="U1038" t="s">
        <v>3857</v>
      </c>
      <c r="Y1038">
        <v>0</v>
      </c>
      <c r="AB1038">
        <v>0</v>
      </c>
      <c r="AC1038">
        <v>0</v>
      </c>
      <c r="AD1038">
        <v>0</v>
      </c>
      <c r="AE1038">
        <v>0</v>
      </c>
      <c r="AF1038">
        <v>0</v>
      </c>
      <c r="AQ1038">
        <v>1</v>
      </c>
      <c r="AR1038">
        <f t="shared" si="16"/>
        <v>0</v>
      </c>
      <c r="AS1038">
        <v>1</v>
      </c>
      <c r="AT1038" t="s">
        <v>135</v>
      </c>
      <c r="AU1038">
        <v>44</v>
      </c>
    </row>
    <row r="1039" spans="1:47">
      <c r="A1039" t="s">
        <v>3860</v>
      </c>
      <c r="C1039">
        <v>310</v>
      </c>
      <c r="D1039" t="s">
        <v>3861</v>
      </c>
      <c r="E1039">
        <v>101</v>
      </c>
      <c r="F1039" t="s">
        <v>3862</v>
      </c>
      <c r="G1039" t="s">
        <v>219</v>
      </c>
      <c r="H1039" t="s">
        <v>220</v>
      </c>
      <c r="I1039" t="s">
        <v>3863</v>
      </c>
      <c r="J1039">
        <v>0.18404999999999999</v>
      </c>
      <c r="K1039">
        <v>0</v>
      </c>
      <c r="L1039">
        <v>0</v>
      </c>
      <c r="M1039">
        <v>1</v>
      </c>
      <c r="N1039">
        <v>1</v>
      </c>
      <c r="O1039" t="s">
        <v>659</v>
      </c>
      <c r="P1039">
        <v>1</v>
      </c>
      <c r="Q1039">
        <v>1</v>
      </c>
      <c r="R1039">
        <v>3600</v>
      </c>
      <c r="S1039" t="s">
        <v>243</v>
      </c>
      <c r="T1039">
        <v>0</v>
      </c>
      <c r="U1039" t="s">
        <v>3860</v>
      </c>
      <c r="V1039" t="s">
        <v>933</v>
      </c>
      <c r="W1039" t="s">
        <v>659</v>
      </c>
      <c r="X1039" t="s">
        <v>659</v>
      </c>
      <c r="Y1039">
        <v>3600</v>
      </c>
      <c r="AB1039">
        <v>0</v>
      </c>
      <c r="AC1039">
        <v>0</v>
      </c>
      <c r="AD1039">
        <v>3</v>
      </c>
      <c r="AE1039">
        <v>1296</v>
      </c>
      <c r="AF1039">
        <v>1</v>
      </c>
      <c r="AQ1039">
        <v>2</v>
      </c>
      <c r="AR1039">
        <f t="shared" si="16"/>
        <v>0</v>
      </c>
      <c r="AS1039">
        <v>1</v>
      </c>
      <c r="AT1039" t="s">
        <v>134</v>
      </c>
      <c r="AU1039">
        <v>43</v>
      </c>
    </row>
    <row r="1040" spans="1:47">
      <c r="A1040" t="s">
        <v>3864</v>
      </c>
      <c r="C1040">
        <v>310</v>
      </c>
      <c r="D1040" t="s">
        <v>3865</v>
      </c>
      <c r="E1040">
        <v>101</v>
      </c>
      <c r="F1040" t="s">
        <v>3866</v>
      </c>
      <c r="G1040" t="s">
        <v>1783</v>
      </c>
      <c r="H1040" t="s">
        <v>220</v>
      </c>
      <c r="I1040" t="s">
        <v>3867</v>
      </c>
      <c r="J1040">
        <v>4.0469999999999999E-2</v>
      </c>
      <c r="K1040">
        <v>0</v>
      </c>
      <c r="L1040">
        <v>0</v>
      </c>
      <c r="M1040">
        <v>1</v>
      </c>
      <c r="N1040">
        <v>1</v>
      </c>
      <c r="O1040" t="s">
        <v>659</v>
      </c>
      <c r="P1040">
        <v>1</v>
      </c>
      <c r="Q1040">
        <v>1</v>
      </c>
      <c r="R1040">
        <v>4900</v>
      </c>
      <c r="S1040" t="s">
        <v>223</v>
      </c>
      <c r="T1040">
        <v>0</v>
      </c>
      <c r="U1040" t="s">
        <v>3864</v>
      </c>
      <c r="V1040" t="s">
        <v>933</v>
      </c>
      <c r="W1040" t="s">
        <v>659</v>
      </c>
      <c r="X1040" t="s">
        <v>659</v>
      </c>
      <c r="Y1040">
        <v>4900</v>
      </c>
      <c r="AB1040">
        <v>0</v>
      </c>
      <c r="AC1040">
        <v>0</v>
      </c>
      <c r="AD1040">
        <v>2</v>
      </c>
      <c r="AE1040">
        <v>553</v>
      </c>
      <c r="AF1040">
        <v>1</v>
      </c>
      <c r="AQ1040">
        <v>1</v>
      </c>
      <c r="AR1040">
        <f t="shared" si="16"/>
        <v>0</v>
      </c>
      <c r="AS1040">
        <v>1</v>
      </c>
      <c r="AT1040" t="s">
        <v>135</v>
      </c>
      <c r="AU1040">
        <v>44</v>
      </c>
    </row>
    <row r="1041" spans="1:47">
      <c r="A1041" t="s">
        <v>3868</v>
      </c>
      <c r="C1041">
        <v>310</v>
      </c>
      <c r="D1041" t="s">
        <v>3869</v>
      </c>
      <c r="E1041">
        <v>101</v>
      </c>
      <c r="F1041" t="s">
        <v>3870</v>
      </c>
      <c r="G1041" t="s">
        <v>219</v>
      </c>
      <c r="H1041" t="s">
        <v>220</v>
      </c>
      <c r="I1041" t="s">
        <v>3872</v>
      </c>
      <c r="J1041">
        <v>0.19747000000000001</v>
      </c>
      <c r="K1041">
        <v>1</v>
      </c>
      <c r="L1041">
        <v>1</v>
      </c>
      <c r="M1041">
        <v>1</v>
      </c>
      <c r="N1041">
        <v>1</v>
      </c>
      <c r="O1041" t="s">
        <v>225</v>
      </c>
      <c r="P1041">
        <v>0</v>
      </c>
      <c r="Q1041">
        <v>1</v>
      </c>
      <c r="R1041">
        <v>3600</v>
      </c>
      <c r="S1041" t="s">
        <v>223</v>
      </c>
      <c r="T1041">
        <v>3600</v>
      </c>
      <c r="U1041" t="s">
        <v>3868</v>
      </c>
      <c r="V1041" t="s">
        <v>413</v>
      </c>
      <c r="W1041" t="s">
        <v>225</v>
      </c>
      <c r="X1041" t="s">
        <v>225</v>
      </c>
      <c r="Y1041">
        <v>3600</v>
      </c>
      <c r="AB1041">
        <v>1</v>
      </c>
      <c r="AC1041">
        <v>1</v>
      </c>
      <c r="AD1041">
        <v>2</v>
      </c>
      <c r="AE1041">
        <v>897</v>
      </c>
      <c r="AF1041">
        <v>1</v>
      </c>
      <c r="AQ1041">
        <v>2</v>
      </c>
      <c r="AR1041">
        <f t="shared" si="16"/>
        <v>9.68</v>
      </c>
      <c r="AS1041">
        <v>1</v>
      </c>
      <c r="AT1041" t="s">
        <v>137</v>
      </c>
      <c r="AU1041">
        <v>46</v>
      </c>
    </row>
    <row r="1042" spans="1:47">
      <c r="A1042" t="s">
        <v>3873</v>
      </c>
      <c r="C1042">
        <v>310</v>
      </c>
      <c r="D1042" t="s">
        <v>3874</v>
      </c>
      <c r="E1042">
        <v>132</v>
      </c>
      <c r="F1042" t="s">
        <v>3875</v>
      </c>
      <c r="G1042" t="s">
        <v>219</v>
      </c>
      <c r="H1042" t="s">
        <v>260</v>
      </c>
      <c r="I1042" t="s">
        <v>3876</v>
      </c>
      <c r="J1042">
        <v>8.6550000000000002E-2</v>
      </c>
      <c r="K1042">
        <v>0</v>
      </c>
      <c r="L1042">
        <v>0</v>
      </c>
      <c r="M1042">
        <v>0</v>
      </c>
      <c r="N1042">
        <v>0</v>
      </c>
      <c r="P1042">
        <v>0</v>
      </c>
      <c r="Q1042">
        <v>0</v>
      </c>
      <c r="R1042">
        <v>0</v>
      </c>
      <c r="S1042" t="s">
        <v>223</v>
      </c>
      <c r="T1042">
        <v>0</v>
      </c>
      <c r="U1042" t="s">
        <v>3873</v>
      </c>
      <c r="Y1042">
        <v>0</v>
      </c>
      <c r="AB1042">
        <v>0</v>
      </c>
      <c r="AC1042">
        <v>0</v>
      </c>
      <c r="AD1042">
        <v>0</v>
      </c>
      <c r="AE1042">
        <v>0</v>
      </c>
      <c r="AF1042">
        <v>0</v>
      </c>
      <c r="AQ1042">
        <v>1</v>
      </c>
      <c r="AR1042">
        <f t="shared" si="16"/>
        <v>0</v>
      </c>
      <c r="AS1042">
        <v>1</v>
      </c>
      <c r="AT1042" t="s">
        <v>135</v>
      </c>
      <c r="AU1042">
        <v>44</v>
      </c>
    </row>
    <row r="1043" spans="1:47">
      <c r="A1043" t="s">
        <v>3877</v>
      </c>
      <c r="C1043">
        <v>310</v>
      </c>
      <c r="D1043" t="s">
        <v>3878</v>
      </c>
      <c r="E1043">
        <v>101</v>
      </c>
      <c r="F1043" t="s">
        <v>3766</v>
      </c>
      <c r="G1043" t="s">
        <v>219</v>
      </c>
      <c r="H1043" t="s">
        <v>220</v>
      </c>
      <c r="I1043" t="s">
        <v>3879</v>
      </c>
      <c r="J1043">
        <v>0.10519000000000001</v>
      </c>
      <c r="K1043">
        <v>0</v>
      </c>
      <c r="L1043">
        <v>0</v>
      </c>
      <c r="M1043">
        <v>1</v>
      </c>
      <c r="N1043">
        <v>1</v>
      </c>
      <c r="O1043" t="s">
        <v>659</v>
      </c>
      <c r="P1043">
        <v>1</v>
      </c>
      <c r="Q1043">
        <v>0</v>
      </c>
      <c r="R1043">
        <v>0</v>
      </c>
      <c r="S1043" t="s">
        <v>223</v>
      </c>
      <c r="T1043">
        <v>0</v>
      </c>
      <c r="U1043" t="s">
        <v>3877</v>
      </c>
      <c r="V1043" t="s">
        <v>933</v>
      </c>
      <c r="W1043" t="s">
        <v>659</v>
      </c>
      <c r="X1043" t="s">
        <v>659</v>
      </c>
      <c r="Y1043">
        <v>0</v>
      </c>
      <c r="AB1043">
        <v>0</v>
      </c>
      <c r="AC1043">
        <v>0</v>
      </c>
      <c r="AD1043">
        <v>3</v>
      </c>
      <c r="AE1043">
        <v>1872</v>
      </c>
      <c r="AF1043">
        <v>2</v>
      </c>
      <c r="AQ1043">
        <v>1</v>
      </c>
      <c r="AR1043">
        <f t="shared" si="16"/>
        <v>0</v>
      </c>
      <c r="AS1043">
        <v>1</v>
      </c>
      <c r="AT1043" t="s">
        <v>135</v>
      </c>
      <c r="AU1043">
        <v>44</v>
      </c>
    </row>
    <row r="1044" spans="1:47">
      <c r="A1044" t="s">
        <v>3880</v>
      </c>
      <c r="C1044">
        <v>310</v>
      </c>
      <c r="D1044" t="s">
        <v>3881</v>
      </c>
      <c r="E1044">
        <v>101</v>
      </c>
      <c r="F1044" t="s">
        <v>3882</v>
      </c>
      <c r="G1044" t="s">
        <v>219</v>
      </c>
      <c r="H1044" t="s">
        <v>220</v>
      </c>
      <c r="I1044" t="s">
        <v>3883</v>
      </c>
      <c r="J1044">
        <v>0.18242</v>
      </c>
      <c r="K1044">
        <v>1</v>
      </c>
      <c r="L1044">
        <v>1</v>
      </c>
      <c r="M1044">
        <v>1</v>
      </c>
      <c r="N1044">
        <v>1</v>
      </c>
      <c r="O1044" t="s">
        <v>225</v>
      </c>
      <c r="P1044">
        <v>0</v>
      </c>
      <c r="Q1044">
        <v>1</v>
      </c>
      <c r="R1044">
        <v>2300</v>
      </c>
      <c r="S1044" t="s">
        <v>223</v>
      </c>
      <c r="T1044">
        <v>2300</v>
      </c>
      <c r="U1044" t="s">
        <v>3880</v>
      </c>
      <c r="V1044" t="s">
        <v>413</v>
      </c>
      <c r="W1044" t="s">
        <v>225</v>
      </c>
      <c r="X1044" t="s">
        <v>225</v>
      </c>
      <c r="Y1044">
        <v>2300</v>
      </c>
      <c r="AB1044">
        <v>1</v>
      </c>
      <c r="AC1044">
        <v>1</v>
      </c>
      <c r="AD1044">
        <v>3</v>
      </c>
      <c r="AE1044">
        <v>1738</v>
      </c>
      <c r="AF1044">
        <v>2</v>
      </c>
      <c r="AQ1044">
        <v>2</v>
      </c>
      <c r="AR1044">
        <f t="shared" si="16"/>
        <v>9.68</v>
      </c>
      <c r="AS1044">
        <v>1</v>
      </c>
      <c r="AT1044" t="s">
        <v>137</v>
      </c>
      <c r="AU1044">
        <v>46</v>
      </c>
    </row>
    <row r="1045" spans="1:47">
      <c r="A1045" t="s">
        <v>3884</v>
      </c>
      <c r="C1045">
        <v>310</v>
      </c>
      <c r="D1045" t="s">
        <v>3885</v>
      </c>
      <c r="E1045">
        <v>132</v>
      </c>
      <c r="F1045" t="s">
        <v>3886</v>
      </c>
      <c r="G1045" t="s">
        <v>219</v>
      </c>
      <c r="H1045" t="s">
        <v>260</v>
      </c>
      <c r="I1045" t="s">
        <v>3887</v>
      </c>
      <c r="J1045">
        <v>6.9800000000000001E-2</v>
      </c>
      <c r="K1045">
        <v>0</v>
      </c>
      <c r="L1045">
        <v>0</v>
      </c>
      <c r="M1045">
        <v>1</v>
      </c>
      <c r="N1045">
        <v>1</v>
      </c>
      <c r="O1045" t="s">
        <v>659</v>
      </c>
      <c r="P1045">
        <v>1</v>
      </c>
      <c r="Q1045">
        <v>0</v>
      </c>
      <c r="R1045">
        <v>0</v>
      </c>
      <c r="S1045" t="s">
        <v>223</v>
      </c>
      <c r="T1045">
        <v>0</v>
      </c>
      <c r="U1045" t="s">
        <v>3884</v>
      </c>
      <c r="X1045" t="s">
        <v>659</v>
      </c>
      <c r="Y1045">
        <v>0</v>
      </c>
      <c r="AB1045">
        <v>0</v>
      </c>
      <c r="AC1045">
        <v>0</v>
      </c>
      <c r="AD1045">
        <v>0</v>
      </c>
      <c r="AE1045">
        <v>0</v>
      </c>
      <c r="AF1045">
        <v>0</v>
      </c>
      <c r="AQ1045">
        <v>1</v>
      </c>
      <c r="AR1045">
        <f t="shared" si="16"/>
        <v>0</v>
      </c>
      <c r="AS1045">
        <v>1</v>
      </c>
      <c r="AT1045" t="s">
        <v>135</v>
      </c>
      <c r="AU1045">
        <v>44</v>
      </c>
    </row>
    <row r="1046" spans="1:47">
      <c r="A1046" t="s">
        <v>3888</v>
      </c>
      <c r="C1046">
        <v>310</v>
      </c>
      <c r="D1046" t="s">
        <v>3889</v>
      </c>
      <c r="E1046">
        <v>101</v>
      </c>
      <c r="F1046" t="s">
        <v>3890</v>
      </c>
      <c r="G1046" t="s">
        <v>219</v>
      </c>
      <c r="H1046" t="s">
        <v>220</v>
      </c>
      <c r="I1046" t="s">
        <v>3891</v>
      </c>
      <c r="J1046">
        <v>0.24926999999999999</v>
      </c>
      <c r="K1046">
        <v>0</v>
      </c>
      <c r="L1046">
        <v>0</v>
      </c>
      <c r="M1046">
        <v>1</v>
      </c>
      <c r="N1046">
        <v>1</v>
      </c>
      <c r="O1046" t="s">
        <v>659</v>
      </c>
      <c r="P1046">
        <v>1</v>
      </c>
      <c r="Q1046">
        <v>1</v>
      </c>
      <c r="R1046">
        <v>3100</v>
      </c>
      <c r="S1046" t="s">
        <v>243</v>
      </c>
      <c r="T1046">
        <v>0</v>
      </c>
      <c r="U1046" t="s">
        <v>3888</v>
      </c>
      <c r="V1046" t="s">
        <v>893</v>
      </c>
      <c r="W1046" t="s">
        <v>659</v>
      </c>
      <c r="X1046" t="s">
        <v>659</v>
      </c>
      <c r="Y1046">
        <v>3100</v>
      </c>
      <c r="AB1046">
        <v>0</v>
      </c>
      <c r="AC1046">
        <v>0</v>
      </c>
      <c r="AD1046">
        <v>2</v>
      </c>
      <c r="AE1046">
        <v>572</v>
      </c>
      <c r="AF1046">
        <v>1</v>
      </c>
      <c r="AQ1046">
        <v>3</v>
      </c>
      <c r="AR1046">
        <f t="shared" si="16"/>
        <v>0</v>
      </c>
      <c r="AS1046">
        <v>1</v>
      </c>
      <c r="AT1046" t="s">
        <v>134</v>
      </c>
      <c r="AU1046">
        <v>43</v>
      </c>
    </row>
    <row r="1047" spans="1:47">
      <c r="A1047" t="s">
        <v>3892</v>
      </c>
      <c r="C1047">
        <v>310</v>
      </c>
      <c r="D1047" t="s">
        <v>3858</v>
      </c>
      <c r="E1047">
        <v>903</v>
      </c>
      <c r="F1047" t="s">
        <v>821</v>
      </c>
      <c r="G1047" t="s">
        <v>219</v>
      </c>
      <c r="H1047" t="s">
        <v>822</v>
      </c>
      <c r="I1047" t="s">
        <v>3893</v>
      </c>
      <c r="J1047">
        <v>2.0474299999999999</v>
      </c>
      <c r="K1047">
        <v>0</v>
      </c>
      <c r="L1047">
        <v>0</v>
      </c>
      <c r="M1047">
        <v>0</v>
      </c>
      <c r="N1047">
        <v>0</v>
      </c>
      <c r="P1047">
        <v>0</v>
      </c>
      <c r="Q1047">
        <v>0</v>
      </c>
      <c r="R1047">
        <v>0</v>
      </c>
      <c r="S1047" t="s">
        <v>223</v>
      </c>
      <c r="T1047">
        <v>0</v>
      </c>
      <c r="U1047" t="s">
        <v>3892</v>
      </c>
      <c r="Y1047">
        <v>0</v>
      </c>
      <c r="AB1047">
        <v>0</v>
      </c>
      <c r="AC1047">
        <v>0</v>
      </c>
      <c r="AD1047">
        <v>0</v>
      </c>
      <c r="AE1047">
        <v>0</v>
      </c>
      <c r="AF1047">
        <v>0</v>
      </c>
      <c r="AQ1047">
        <v>1</v>
      </c>
      <c r="AR1047">
        <f t="shared" si="16"/>
        <v>0</v>
      </c>
      <c r="AS1047">
        <v>1</v>
      </c>
      <c r="AT1047" t="s">
        <v>135</v>
      </c>
      <c r="AU1047">
        <v>44</v>
      </c>
    </row>
    <row r="1048" spans="1:47">
      <c r="A1048" t="s">
        <v>3894</v>
      </c>
      <c r="C1048">
        <v>310</v>
      </c>
      <c r="D1048" t="s">
        <v>3895</v>
      </c>
      <c r="E1048">
        <v>101</v>
      </c>
      <c r="F1048" t="s">
        <v>3896</v>
      </c>
      <c r="G1048" t="s">
        <v>219</v>
      </c>
      <c r="H1048" t="s">
        <v>220</v>
      </c>
      <c r="I1048" t="s">
        <v>3897</v>
      </c>
      <c r="J1048">
        <v>0.17566999999999999</v>
      </c>
      <c r="K1048">
        <v>0</v>
      </c>
      <c r="L1048">
        <v>0</v>
      </c>
      <c r="M1048">
        <v>1</v>
      </c>
      <c r="N1048">
        <v>1</v>
      </c>
      <c r="O1048" t="s">
        <v>659</v>
      </c>
      <c r="P1048">
        <v>1</v>
      </c>
      <c r="Q1048">
        <v>1</v>
      </c>
      <c r="R1048">
        <v>1300</v>
      </c>
      <c r="S1048" t="s">
        <v>223</v>
      </c>
      <c r="T1048">
        <v>0</v>
      </c>
      <c r="U1048" t="s">
        <v>3894</v>
      </c>
      <c r="V1048" t="s">
        <v>927</v>
      </c>
      <c r="W1048" t="s">
        <v>659</v>
      </c>
      <c r="X1048" t="s">
        <v>659</v>
      </c>
      <c r="Y1048">
        <v>1300</v>
      </c>
      <c r="AB1048">
        <v>0</v>
      </c>
      <c r="AC1048">
        <v>0</v>
      </c>
      <c r="AD1048">
        <v>3</v>
      </c>
      <c r="AE1048">
        <v>930</v>
      </c>
      <c r="AF1048">
        <v>1</v>
      </c>
      <c r="AQ1048">
        <v>2</v>
      </c>
      <c r="AR1048">
        <f t="shared" si="16"/>
        <v>0</v>
      </c>
      <c r="AS1048">
        <v>1</v>
      </c>
      <c r="AT1048" t="s">
        <v>135</v>
      </c>
      <c r="AU1048">
        <v>44</v>
      </c>
    </row>
    <row r="1049" spans="1:47">
      <c r="A1049" t="s">
        <v>3898</v>
      </c>
      <c r="C1049">
        <v>310</v>
      </c>
      <c r="D1049" t="s">
        <v>3899</v>
      </c>
      <c r="E1049">
        <v>101</v>
      </c>
      <c r="F1049" t="s">
        <v>3900</v>
      </c>
      <c r="G1049" t="s">
        <v>219</v>
      </c>
      <c r="H1049" t="s">
        <v>220</v>
      </c>
      <c r="I1049" t="s">
        <v>3901</v>
      </c>
      <c r="J1049">
        <v>0.28787000000000001</v>
      </c>
      <c r="K1049">
        <v>1</v>
      </c>
      <c r="L1049">
        <v>1</v>
      </c>
      <c r="M1049">
        <v>1</v>
      </c>
      <c r="N1049">
        <v>1</v>
      </c>
      <c r="O1049" t="s">
        <v>225</v>
      </c>
      <c r="P1049">
        <v>0</v>
      </c>
      <c r="Q1049">
        <v>2</v>
      </c>
      <c r="R1049">
        <v>19500</v>
      </c>
      <c r="S1049" t="s">
        <v>223</v>
      </c>
      <c r="T1049">
        <v>19500</v>
      </c>
      <c r="U1049" t="s">
        <v>3898</v>
      </c>
      <c r="V1049" t="s">
        <v>455</v>
      </c>
      <c r="W1049" t="s">
        <v>225</v>
      </c>
      <c r="X1049" t="s">
        <v>225</v>
      </c>
      <c r="Y1049">
        <v>9750</v>
      </c>
      <c r="AB1049">
        <v>1</v>
      </c>
      <c r="AC1049">
        <v>1</v>
      </c>
      <c r="AD1049">
        <v>4</v>
      </c>
      <c r="AE1049">
        <v>1385</v>
      </c>
      <c r="AF1049">
        <v>1.5</v>
      </c>
      <c r="AQ1049">
        <v>2</v>
      </c>
      <c r="AR1049">
        <f t="shared" si="16"/>
        <v>9.68</v>
      </c>
      <c r="AS1049">
        <v>1</v>
      </c>
      <c r="AT1049" t="s">
        <v>137</v>
      </c>
      <c r="AU1049">
        <v>46</v>
      </c>
    </row>
    <row r="1050" spans="1:47">
      <c r="A1050" t="s">
        <v>3902</v>
      </c>
      <c r="C1050">
        <v>310</v>
      </c>
      <c r="D1050" t="s">
        <v>3903</v>
      </c>
      <c r="E1050">
        <v>101</v>
      </c>
      <c r="F1050" t="s">
        <v>3904</v>
      </c>
      <c r="G1050" t="s">
        <v>219</v>
      </c>
      <c r="H1050" t="s">
        <v>220</v>
      </c>
      <c r="I1050" t="s">
        <v>3905</v>
      </c>
      <c r="J1050">
        <v>0.23526</v>
      </c>
      <c r="K1050">
        <v>0</v>
      </c>
      <c r="L1050">
        <v>0</v>
      </c>
      <c r="M1050">
        <v>1</v>
      </c>
      <c r="N1050">
        <v>1</v>
      </c>
      <c r="O1050" t="s">
        <v>659</v>
      </c>
      <c r="P1050">
        <v>1</v>
      </c>
      <c r="Q1050">
        <v>1</v>
      </c>
      <c r="R1050">
        <v>1000</v>
      </c>
      <c r="S1050" t="s">
        <v>223</v>
      </c>
      <c r="T1050">
        <v>0</v>
      </c>
      <c r="U1050" t="s">
        <v>3902</v>
      </c>
      <c r="V1050" t="s">
        <v>933</v>
      </c>
      <c r="W1050" t="s">
        <v>659</v>
      </c>
      <c r="X1050" t="s">
        <v>659</v>
      </c>
      <c r="Y1050">
        <v>1000</v>
      </c>
      <c r="AB1050">
        <v>0</v>
      </c>
      <c r="AC1050">
        <v>0</v>
      </c>
      <c r="AD1050">
        <v>2</v>
      </c>
      <c r="AE1050">
        <v>832</v>
      </c>
      <c r="AF1050">
        <v>1</v>
      </c>
      <c r="AQ1050">
        <v>3</v>
      </c>
      <c r="AR1050">
        <f t="shared" si="16"/>
        <v>0</v>
      </c>
      <c r="AS1050">
        <v>1</v>
      </c>
      <c r="AT1050" t="s">
        <v>135</v>
      </c>
      <c r="AU1050">
        <v>44</v>
      </c>
    </row>
    <row r="1051" spans="1:47">
      <c r="A1051" t="s">
        <v>3906</v>
      </c>
      <c r="B1051" t="s">
        <v>293</v>
      </c>
      <c r="C1051">
        <v>310</v>
      </c>
      <c r="D1051" t="s">
        <v>3502</v>
      </c>
      <c r="E1051">
        <v>0</v>
      </c>
      <c r="J1051">
        <v>4.7350000000000003E-2</v>
      </c>
      <c r="K1051">
        <v>0</v>
      </c>
      <c r="L1051">
        <v>0</v>
      </c>
      <c r="M1051">
        <v>0</v>
      </c>
      <c r="N1051">
        <v>0</v>
      </c>
      <c r="P1051">
        <v>0</v>
      </c>
      <c r="Q1051">
        <v>0</v>
      </c>
      <c r="R1051">
        <v>0</v>
      </c>
      <c r="S1051" t="s">
        <v>296</v>
      </c>
      <c r="T1051">
        <v>0</v>
      </c>
      <c r="Y1051">
        <v>0</v>
      </c>
      <c r="AB1051">
        <v>0</v>
      </c>
      <c r="AC1051">
        <v>0</v>
      </c>
      <c r="AD1051">
        <v>0</v>
      </c>
      <c r="AE1051">
        <v>0</v>
      </c>
      <c r="AF1051">
        <v>0</v>
      </c>
      <c r="AG1051" t="s">
        <v>845</v>
      </c>
      <c r="AQ1051">
        <v>1</v>
      </c>
      <c r="AR1051">
        <f t="shared" si="16"/>
        <v>0</v>
      </c>
      <c r="AS1051">
        <v>1</v>
      </c>
      <c r="AT1051" t="s">
        <v>135</v>
      </c>
      <c r="AU1051">
        <v>44</v>
      </c>
    </row>
    <row r="1052" spans="1:47">
      <c r="A1052" t="s">
        <v>3907</v>
      </c>
      <c r="C1052">
        <v>310</v>
      </c>
      <c r="D1052" t="s">
        <v>3908</v>
      </c>
      <c r="E1052">
        <v>101</v>
      </c>
      <c r="F1052" t="s">
        <v>3909</v>
      </c>
      <c r="G1052" t="s">
        <v>219</v>
      </c>
      <c r="H1052" t="s">
        <v>220</v>
      </c>
      <c r="I1052" t="s">
        <v>3910</v>
      </c>
      <c r="J1052">
        <v>0.18582000000000001</v>
      </c>
      <c r="K1052">
        <v>0</v>
      </c>
      <c r="L1052">
        <v>0</v>
      </c>
      <c r="M1052">
        <v>1</v>
      </c>
      <c r="N1052">
        <v>1</v>
      </c>
      <c r="O1052" t="s">
        <v>659</v>
      </c>
      <c r="P1052">
        <v>1</v>
      </c>
      <c r="Q1052">
        <v>1</v>
      </c>
      <c r="R1052">
        <v>8900</v>
      </c>
      <c r="S1052" t="s">
        <v>223</v>
      </c>
      <c r="T1052">
        <v>0</v>
      </c>
      <c r="U1052" t="s">
        <v>3907</v>
      </c>
      <c r="V1052" t="s">
        <v>933</v>
      </c>
      <c r="W1052" t="s">
        <v>659</v>
      </c>
      <c r="X1052" t="s">
        <v>659</v>
      </c>
      <c r="Y1052">
        <v>8900</v>
      </c>
      <c r="AB1052">
        <v>0</v>
      </c>
      <c r="AC1052">
        <v>0</v>
      </c>
      <c r="AD1052">
        <v>2</v>
      </c>
      <c r="AE1052">
        <v>1316</v>
      </c>
      <c r="AF1052">
        <v>2</v>
      </c>
      <c r="AQ1052">
        <v>4</v>
      </c>
      <c r="AR1052">
        <f t="shared" si="16"/>
        <v>0</v>
      </c>
      <c r="AS1052">
        <v>1</v>
      </c>
      <c r="AT1052" t="s">
        <v>135</v>
      </c>
      <c r="AU1052">
        <v>44</v>
      </c>
    </row>
    <row r="1053" spans="1:47">
      <c r="A1053" t="s">
        <v>3911</v>
      </c>
      <c r="C1053">
        <v>310</v>
      </c>
      <c r="D1053" t="s">
        <v>3912</v>
      </c>
      <c r="E1053">
        <v>101</v>
      </c>
      <c r="F1053" t="s">
        <v>3263</v>
      </c>
      <c r="G1053" t="s">
        <v>219</v>
      </c>
      <c r="H1053" t="s">
        <v>220</v>
      </c>
      <c r="I1053" t="s">
        <v>3913</v>
      </c>
      <c r="J1053">
        <v>7.3749999999999996E-2</v>
      </c>
      <c r="K1053">
        <v>0</v>
      </c>
      <c r="L1053">
        <v>0</v>
      </c>
      <c r="M1053">
        <v>1</v>
      </c>
      <c r="N1053">
        <v>1</v>
      </c>
      <c r="O1053" t="s">
        <v>659</v>
      </c>
      <c r="P1053">
        <v>1</v>
      </c>
      <c r="Q1053">
        <v>1</v>
      </c>
      <c r="R1053">
        <v>4300</v>
      </c>
      <c r="S1053" t="s">
        <v>223</v>
      </c>
      <c r="T1053">
        <v>0</v>
      </c>
      <c r="U1053" t="s">
        <v>3911</v>
      </c>
      <c r="V1053" t="s">
        <v>933</v>
      </c>
      <c r="W1053" t="s">
        <v>659</v>
      </c>
      <c r="X1053" t="s">
        <v>659</v>
      </c>
      <c r="Y1053">
        <v>4300</v>
      </c>
      <c r="AB1053">
        <v>0</v>
      </c>
      <c r="AC1053">
        <v>0</v>
      </c>
      <c r="AD1053">
        <v>2</v>
      </c>
      <c r="AE1053">
        <v>520</v>
      </c>
      <c r="AF1053">
        <v>1</v>
      </c>
      <c r="AQ1053">
        <v>1</v>
      </c>
      <c r="AR1053">
        <f t="shared" si="16"/>
        <v>0</v>
      </c>
      <c r="AS1053">
        <v>1</v>
      </c>
      <c r="AT1053" t="s">
        <v>135</v>
      </c>
      <c r="AU1053">
        <v>44</v>
      </c>
    </row>
    <row r="1054" spans="1:47">
      <c r="A1054" t="s">
        <v>3914</v>
      </c>
      <c r="C1054">
        <v>310</v>
      </c>
      <c r="D1054" t="s">
        <v>3915</v>
      </c>
      <c r="E1054">
        <v>101</v>
      </c>
      <c r="F1054" t="s">
        <v>3916</v>
      </c>
      <c r="G1054" t="s">
        <v>219</v>
      </c>
      <c r="H1054" t="s">
        <v>220</v>
      </c>
      <c r="I1054" t="s">
        <v>3917</v>
      </c>
      <c r="J1054">
        <v>0.20377999999999999</v>
      </c>
      <c r="K1054">
        <v>0</v>
      </c>
      <c r="L1054">
        <v>0</v>
      </c>
      <c r="M1054">
        <v>1</v>
      </c>
      <c r="N1054">
        <v>1</v>
      </c>
      <c r="O1054" t="s">
        <v>659</v>
      </c>
      <c r="P1054">
        <v>1</v>
      </c>
      <c r="Q1054">
        <v>1</v>
      </c>
      <c r="R1054">
        <v>4800</v>
      </c>
      <c r="S1054" t="s">
        <v>223</v>
      </c>
      <c r="T1054">
        <v>0</v>
      </c>
      <c r="U1054" t="s">
        <v>3914</v>
      </c>
      <c r="V1054" t="s">
        <v>927</v>
      </c>
      <c r="W1054" t="s">
        <v>659</v>
      </c>
      <c r="X1054" t="s">
        <v>659</v>
      </c>
      <c r="Y1054">
        <v>4800</v>
      </c>
      <c r="AB1054">
        <v>0</v>
      </c>
      <c r="AC1054">
        <v>0</v>
      </c>
      <c r="AD1054">
        <v>2</v>
      </c>
      <c r="AE1054">
        <v>584</v>
      </c>
      <c r="AF1054">
        <v>1</v>
      </c>
      <c r="AQ1054">
        <v>2</v>
      </c>
      <c r="AR1054">
        <f t="shared" si="16"/>
        <v>0</v>
      </c>
      <c r="AS1054">
        <v>1</v>
      </c>
      <c r="AT1054" t="s">
        <v>134</v>
      </c>
      <c r="AU1054">
        <v>43</v>
      </c>
    </row>
    <row r="1055" spans="1:47">
      <c r="A1055" t="s">
        <v>3918</v>
      </c>
      <c r="C1055">
        <v>310</v>
      </c>
      <c r="D1055" t="s">
        <v>3919</v>
      </c>
      <c r="E1055">
        <v>101</v>
      </c>
      <c r="F1055" t="s">
        <v>3920</v>
      </c>
      <c r="G1055" t="s">
        <v>219</v>
      </c>
      <c r="H1055" t="s">
        <v>220</v>
      </c>
      <c r="I1055" t="s">
        <v>3921</v>
      </c>
      <c r="J1055">
        <v>8.5550000000000001E-2</v>
      </c>
      <c r="K1055">
        <v>0</v>
      </c>
      <c r="L1055">
        <v>0</v>
      </c>
      <c r="M1055">
        <v>1</v>
      </c>
      <c r="N1055">
        <v>1</v>
      </c>
      <c r="O1055" t="s">
        <v>659</v>
      </c>
      <c r="P1055">
        <v>1</v>
      </c>
      <c r="Q1055">
        <v>1</v>
      </c>
      <c r="R1055">
        <v>3700</v>
      </c>
      <c r="S1055" t="s">
        <v>223</v>
      </c>
      <c r="T1055">
        <v>0</v>
      </c>
      <c r="U1055" t="s">
        <v>3918</v>
      </c>
      <c r="V1055" t="s">
        <v>933</v>
      </c>
      <c r="W1055" t="s">
        <v>659</v>
      </c>
      <c r="X1055" t="s">
        <v>659</v>
      </c>
      <c r="Y1055">
        <v>3700</v>
      </c>
      <c r="AB1055">
        <v>0</v>
      </c>
      <c r="AC1055">
        <v>0</v>
      </c>
      <c r="AD1055">
        <v>2</v>
      </c>
      <c r="AE1055">
        <v>1124</v>
      </c>
      <c r="AF1055">
        <v>1.75</v>
      </c>
      <c r="AQ1055">
        <v>1</v>
      </c>
      <c r="AR1055">
        <f t="shared" si="16"/>
        <v>0</v>
      </c>
      <c r="AS1055">
        <v>1</v>
      </c>
      <c r="AT1055" t="s">
        <v>135</v>
      </c>
      <c r="AU1055">
        <v>44</v>
      </c>
    </row>
    <row r="1056" spans="1:47">
      <c r="A1056" t="s">
        <v>3922</v>
      </c>
      <c r="C1056">
        <v>310</v>
      </c>
      <c r="D1056" t="s">
        <v>3923</v>
      </c>
      <c r="E1056">
        <v>132</v>
      </c>
      <c r="F1056" t="s">
        <v>3924</v>
      </c>
      <c r="G1056" t="s">
        <v>219</v>
      </c>
      <c r="H1056" t="s">
        <v>260</v>
      </c>
      <c r="I1056" t="s">
        <v>3925</v>
      </c>
      <c r="J1056">
        <v>8.1509999999999999E-2</v>
      </c>
      <c r="K1056">
        <v>0</v>
      </c>
      <c r="L1056">
        <v>0</v>
      </c>
      <c r="M1056">
        <v>0</v>
      </c>
      <c r="N1056">
        <v>0</v>
      </c>
      <c r="P1056">
        <v>0</v>
      </c>
      <c r="Q1056">
        <v>0</v>
      </c>
      <c r="R1056">
        <v>0</v>
      </c>
      <c r="S1056" t="s">
        <v>223</v>
      </c>
      <c r="T1056">
        <v>0</v>
      </c>
      <c r="U1056" t="s">
        <v>3922</v>
      </c>
      <c r="Y1056">
        <v>0</v>
      </c>
      <c r="AB1056">
        <v>0</v>
      </c>
      <c r="AC1056">
        <v>0</v>
      </c>
      <c r="AD1056">
        <v>0</v>
      </c>
      <c r="AE1056">
        <v>0</v>
      </c>
      <c r="AF1056">
        <v>0</v>
      </c>
      <c r="AQ1056">
        <v>1</v>
      </c>
      <c r="AR1056">
        <f t="shared" si="16"/>
        <v>0</v>
      </c>
      <c r="AS1056">
        <v>1</v>
      </c>
      <c r="AT1056" t="s">
        <v>134</v>
      </c>
      <c r="AU1056">
        <v>43</v>
      </c>
    </row>
    <row r="1057" spans="1:47">
      <c r="A1057" t="s">
        <v>3926</v>
      </c>
      <c r="C1057">
        <v>310</v>
      </c>
      <c r="D1057" t="s">
        <v>3927</v>
      </c>
      <c r="E1057">
        <v>101</v>
      </c>
      <c r="F1057" t="s">
        <v>3928</v>
      </c>
      <c r="G1057" t="s">
        <v>219</v>
      </c>
      <c r="H1057" t="s">
        <v>220</v>
      </c>
      <c r="I1057" t="s">
        <v>3929</v>
      </c>
      <c r="J1057">
        <v>0.16450000000000001</v>
      </c>
      <c r="K1057">
        <v>0</v>
      </c>
      <c r="L1057">
        <v>0</v>
      </c>
      <c r="M1057">
        <v>1</v>
      </c>
      <c r="N1057">
        <v>1</v>
      </c>
      <c r="O1057" t="s">
        <v>659</v>
      </c>
      <c r="P1057">
        <v>1</v>
      </c>
      <c r="Q1057">
        <v>1</v>
      </c>
      <c r="R1057">
        <v>5300</v>
      </c>
      <c r="S1057" t="s">
        <v>223</v>
      </c>
      <c r="T1057">
        <v>0</v>
      </c>
      <c r="U1057" t="s">
        <v>3926</v>
      </c>
      <c r="V1057" t="s">
        <v>893</v>
      </c>
      <c r="W1057" t="s">
        <v>659</v>
      </c>
      <c r="X1057" t="s">
        <v>659</v>
      </c>
      <c r="Y1057">
        <v>5300</v>
      </c>
      <c r="AB1057">
        <v>0</v>
      </c>
      <c r="AC1057">
        <v>0</v>
      </c>
      <c r="AD1057">
        <v>3</v>
      </c>
      <c r="AE1057">
        <v>1008</v>
      </c>
      <c r="AF1057">
        <v>1</v>
      </c>
      <c r="AQ1057">
        <v>2</v>
      </c>
      <c r="AR1057">
        <f t="shared" si="16"/>
        <v>0</v>
      </c>
      <c r="AS1057">
        <v>1</v>
      </c>
      <c r="AT1057" t="s">
        <v>135</v>
      </c>
      <c r="AU1057">
        <v>44</v>
      </c>
    </row>
    <row r="1058" spans="1:47">
      <c r="A1058" t="s">
        <v>248</v>
      </c>
      <c r="C1058">
        <v>310</v>
      </c>
      <c r="E1058">
        <v>0</v>
      </c>
      <c r="J1058">
        <v>7.9000000000000001E-4</v>
      </c>
      <c r="K1058">
        <v>0</v>
      </c>
      <c r="L1058">
        <v>0</v>
      </c>
      <c r="M1058">
        <v>0</v>
      </c>
      <c r="N1058">
        <v>0</v>
      </c>
      <c r="P1058">
        <v>0</v>
      </c>
      <c r="Q1058">
        <v>0</v>
      </c>
      <c r="R1058">
        <v>0</v>
      </c>
      <c r="S1058" t="s">
        <v>249</v>
      </c>
      <c r="T1058">
        <v>0</v>
      </c>
      <c r="Y1058">
        <v>0</v>
      </c>
      <c r="AB1058">
        <v>0</v>
      </c>
      <c r="AC1058">
        <v>0</v>
      </c>
      <c r="AD1058">
        <v>0</v>
      </c>
      <c r="AE1058">
        <v>0</v>
      </c>
      <c r="AF1058">
        <v>0</v>
      </c>
      <c r="AQ1058">
        <v>0</v>
      </c>
      <c r="AR1058">
        <f t="shared" si="16"/>
        <v>0</v>
      </c>
      <c r="AS1058">
        <v>1</v>
      </c>
      <c r="AT1058" t="s">
        <v>137</v>
      </c>
      <c r="AU1058">
        <v>46</v>
      </c>
    </row>
    <row r="1059" spans="1:47">
      <c r="A1059" t="s">
        <v>3930</v>
      </c>
      <c r="C1059">
        <v>310</v>
      </c>
      <c r="D1059" t="s">
        <v>3931</v>
      </c>
      <c r="E1059">
        <v>101</v>
      </c>
      <c r="F1059" t="s">
        <v>3932</v>
      </c>
      <c r="G1059" t="s">
        <v>219</v>
      </c>
      <c r="H1059" t="s">
        <v>220</v>
      </c>
      <c r="I1059" t="s">
        <v>3933</v>
      </c>
      <c r="J1059">
        <v>7.1150000000000005E-2</v>
      </c>
      <c r="K1059">
        <v>0</v>
      </c>
      <c r="L1059">
        <v>0</v>
      </c>
      <c r="M1059">
        <v>1</v>
      </c>
      <c r="N1059">
        <v>1</v>
      </c>
      <c r="O1059" t="s">
        <v>659</v>
      </c>
      <c r="P1059">
        <v>1</v>
      </c>
      <c r="Q1059">
        <v>1</v>
      </c>
      <c r="R1059">
        <v>5200</v>
      </c>
      <c r="S1059" t="s">
        <v>223</v>
      </c>
      <c r="T1059">
        <v>0</v>
      </c>
      <c r="U1059" t="s">
        <v>3930</v>
      </c>
      <c r="V1059" t="s">
        <v>933</v>
      </c>
      <c r="W1059" t="s">
        <v>659</v>
      </c>
      <c r="X1059" t="s">
        <v>659</v>
      </c>
      <c r="Y1059">
        <v>5200</v>
      </c>
      <c r="AB1059">
        <v>0</v>
      </c>
      <c r="AC1059">
        <v>0</v>
      </c>
      <c r="AD1059">
        <v>4</v>
      </c>
      <c r="AE1059">
        <v>1166</v>
      </c>
      <c r="AF1059">
        <v>1.5</v>
      </c>
      <c r="AQ1059">
        <v>1</v>
      </c>
      <c r="AR1059">
        <f t="shared" si="16"/>
        <v>0</v>
      </c>
      <c r="AS1059">
        <v>1</v>
      </c>
      <c r="AT1059" t="s">
        <v>135</v>
      </c>
      <c r="AU1059">
        <v>44</v>
      </c>
    </row>
    <row r="1060" spans="1:47">
      <c r="A1060" t="s">
        <v>3934</v>
      </c>
      <c r="C1060">
        <v>310</v>
      </c>
      <c r="D1060" t="s">
        <v>3935</v>
      </c>
      <c r="E1060">
        <v>101</v>
      </c>
      <c r="F1060" t="s">
        <v>3936</v>
      </c>
      <c r="G1060" t="s">
        <v>219</v>
      </c>
      <c r="H1060" t="s">
        <v>220</v>
      </c>
      <c r="I1060" t="s">
        <v>3937</v>
      </c>
      <c r="J1060">
        <v>0.11923</v>
      </c>
      <c r="K1060">
        <v>0</v>
      </c>
      <c r="L1060">
        <v>0</v>
      </c>
      <c r="M1060">
        <v>1</v>
      </c>
      <c r="N1060">
        <v>1</v>
      </c>
      <c r="O1060" t="s">
        <v>659</v>
      </c>
      <c r="P1060">
        <v>1</v>
      </c>
      <c r="Q1060">
        <v>0</v>
      </c>
      <c r="R1060">
        <v>0</v>
      </c>
      <c r="S1060" t="s">
        <v>223</v>
      </c>
      <c r="T1060">
        <v>0</v>
      </c>
      <c r="U1060" t="s">
        <v>3934</v>
      </c>
      <c r="V1060" t="s">
        <v>927</v>
      </c>
      <c r="W1060" t="s">
        <v>659</v>
      </c>
      <c r="X1060" t="s">
        <v>659</v>
      </c>
      <c r="Y1060">
        <v>0</v>
      </c>
      <c r="AB1060">
        <v>0</v>
      </c>
      <c r="AC1060">
        <v>0</v>
      </c>
      <c r="AD1060">
        <v>3</v>
      </c>
      <c r="AE1060">
        <v>1282</v>
      </c>
      <c r="AF1060">
        <v>1.9</v>
      </c>
      <c r="AQ1060">
        <v>1</v>
      </c>
      <c r="AR1060">
        <f t="shared" si="16"/>
        <v>0</v>
      </c>
      <c r="AS1060">
        <v>1</v>
      </c>
      <c r="AT1060" t="s">
        <v>135</v>
      </c>
      <c r="AU1060">
        <v>44</v>
      </c>
    </row>
    <row r="1061" spans="1:47">
      <c r="A1061" t="s">
        <v>3938</v>
      </c>
      <c r="C1061">
        <v>310</v>
      </c>
      <c r="D1061" t="s">
        <v>3939</v>
      </c>
      <c r="E1061">
        <v>101</v>
      </c>
      <c r="F1061" t="s">
        <v>3940</v>
      </c>
      <c r="G1061" t="s">
        <v>219</v>
      </c>
      <c r="H1061" t="s">
        <v>220</v>
      </c>
      <c r="I1061" t="s">
        <v>3941</v>
      </c>
      <c r="J1061">
        <v>9.7600000000000006E-2</v>
      </c>
      <c r="K1061">
        <v>1</v>
      </c>
      <c r="L1061">
        <v>1</v>
      </c>
      <c r="M1061">
        <v>1</v>
      </c>
      <c r="N1061">
        <v>1</v>
      </c>
      <c r="O1061" t="s">
        <v>225</v>
      </c>
      <c r="P1061">
        <v>0</v>
      </c>
      <c r="Q1061">
        <v>1</v>
      </c>
      <c r="R1061">
        <v>300</v>
      </c>
      <c r="S1061" t="s">
        <v>223</v>
      </c>
      <c r="T1061">
        <v>300</v>
      </c>
      <c r="U1061" t="s">
        <v>3938</v>
      </c>
      <c r="V1061" t="s">
        <v>413</v>
      </c>
      <c r="W1061" t="s">
        <v>225</v>
      </c>
      <c r="X1061" t="s">
        <v>225</v>
      </c>
      <c r="Y1061">
        <v>300</v>
      </c>
      <c r="AB1061">
        <v>1</v>
      </c>
      <c r="AC1061">
        <v>1</v>
      </c>
      <c r="AD1061">
        <v>1</v>
      </c>
      <c r="AE1061">
        <v>385</v>
      </c>
      <c r="AF1061">
        <v>1.3</v>
      </c>
      <c r="AQ1061">
        <v>1</v>
      </c>
      <c r="AR1061">
        <f t="shared" si="16"/>
        <v>9.68</v>
      </c>
      <c r="AS1061">
        <v>1</v>
      </c>
      <c r="AT1061" t="s">
        <v>137</v>
      </c>
      <c r="AU1061">
        <v>46</v>
      </c>
    </row>
    <row r="1062" spans="1:47">
      <c r="A1062" t="s">
        <v>3942</v>
      </c>
      <c r="C1062">
        <v>310</v>
      </c>
      <c r="D1062" t="s">
        <v>3943</v>
      </c>
      <c r="E1062">
        <v>812</v>
      </c>
      <c r="F1062" t="s">
        <v>3542</v>
      </c>
      <c r="G1062" t="s">
        <v>219</v>
      </c>
      <c r="H1062" t="s">
        <v>3543</v>
      </c>
      <c r="I1062" t="s">
        <v>3944</v>
      </c>
      <c r="J1062">
        <v>2.1132599999999999</v>
      </c>
      <c r="K1062">
        <v>0</v>
      </c>
      <c r="L1062">
        <v>0</v>
      </c>
      <c r="M1062">
        <v>0</v>
      </c>
      <c r="N1062">
        <v>0</v>
      </c>
      <c r="P1062">
        <v>0</v>
      </c>
      <c r="Q1062">
        <v>0</v>
      </c>
      <c r="R1062">
        <v>0</v>
      </c>
      <c r="S1062" t="s">
        <v>223</v>
      </c>
      <c r="T1062">
        <v>0</v>
      </c>
      <c r="U1062" t="s">
        <v>3942</v>
      </c>
      <c r="Y1062">
        <v>0</v>
      </c>
      <c r="AB1062">
        <v>0</v>
      </c>
      <c r="AC1062">
        <v>0</v>
      </c>
      <c r="AD1062">
        <v>0</v>
      </c>
      <c r="AE1062">
        <v>0</v>
      </c>
      <c r="AF1062">
        <v>0</v>
      </c>
      <c r="AQ1062">
        <v>2</v>
      </c>
      <c r="AR1062">
        <f t="shared" si="16"/>
        <v>0</v>
      </c>
      <c r="AS1062">
        <v>1</v>
      </c>
      <c r="AT1062" t="s">
        <v>137</v>
      </c>
      <c r="AU1062">
        <v>46</v>
      </c>
    </row>
    <row r="1063" spans="1:47">
      <c r="A1063" t="s">
        <v>3945</v>
      </c>
      <c r="C1063">
        <v>310</v>
      </c>
      <c r="D1063" t="s">
        <v>3946</v>
      </c>
      <c r="E1063">
        <v>109</v>
      </c>
      <c r="F1063" t="s">
        <v>3947</v>
      </c>
      <c r="G1063" t="s">
        <v>219</v>
      </c>
      <c r="H1063" t="s">
        <v>743</v>
      </c>
      <c r="I1063" t="s">
        <v>3948</v>
      </c>
      <c r="J1063">
        <v>9.5079999999999998E-2</v>
      </c>
      <c r="K1063">
        <v>0</v>
      </c>
      <c r="L1063">
        <v>0</v>
      </c>
      <c r="M1063">
        <v>2</v>
      </c>
      <c r="N1063">
        <v>2</v>
      </c>
      <c r="O1063" t="s">
        <v>659</v>
      </c>
      <c r="P1063">
        <v>1</v>
      </c>
      <c r="Q1063">
        <v>2</v>
      </c>
      <c r="R1063">
        <v>17100</v>
      </c>
      <c r="S1063" t="s">
        <v>223</v>
      </c>
      <c r="T1063">
        <v>0</v>
      </c>
      <c r="U1063" t="s">
        <v>3945</v>
      </c>
      <c r="V1063" t="s">
        <v>933</v>
      </c>
      <c r="W1063" t="s">
        <v>659</v>
      </c>
      <c r="X1063" t="s">
        <v>659</v>
      </c>
      <c r="Y1063">
        <v>8550</v>
      </c>
      <c r="AB1063">
        <v>0</v>
      </c>
      <c r="AC1063">
        <v>0</v>
      </c>
      <c r="AD1063">
        <v>2</v>
      </c>
      <c r="AE1063">
        <v>576</v>
      </c>
      <c r="AF1063">
        <v>1</v>
      </c>
      <c r="AQ1063">
        <v>1</v>
      </c>
      <c r="AR1063">
        <f t="shared" si="16"/>
        <v>0</v>
      </c>
      <c r="AS1063">
        <v>1</v>
      </c>
      <c r="AT1063" t="s">
        <v>135</v>
      </c>
      <c r="AU1063">
        <v>44</v>
      </c>
    </row>
    <row r="1064" spans="1:47">
      <c r="A1064" t="s">
        <v>3949</v>
      </c>
      <c r="C1064">
        <v>310</v>
      </c>
      <c r="D1064" t="s">
        <v>3950</v>
      </c>
      <c r="E1064">
        <v>101</v>
      </c>
      <c r="F1064" t="s">
        <v>3951</v>
      </c>
      <c r="G1064" t="s">
        <v>1783</v>
      </c>
      <c r="H1064" t="s">
        <v>220</v>
      </c>
      <c r="I1064" t="s">
        <v>3952</v>
      </c>
      <c r="J1064">
        <v>0.11837</v>
      </c>
      <c r="K1064">
        <v>0</v>
      </c>
      <c r="L1064">
        <v>0</v>
      </c>
      <c r="M1064">
        <v>1</v>
      </c>
      <c r="N1064">
        <v>1</v>
      </c>
      <c r="O1064" t="s">
        <v>659</v>
      </c>
      <c r="P1064">
        <v>1</v>
      </c>
      <c r="Q1064">
        <v>1</v>
      </c>
      <c r="R1064">
        <v>0</v>
      </c>
      <c r="S1064" t="s">
        <v>223</v>
      </c>
      <c r="T1064">
        <v>0</v>
      </c>
      <c r="U1064" t="s">
        <v>3949</v>
      </c>
      <c r="V1064" t="s">
        <v>933</v>
      </c>
      <c r="W1064" t="s">
        <v>659</v>
      </c>
      <c r="X1064" t="s">
        <v>659</v>
      </c>
      <c r="Y1064">
        <v>0</v>
      </c>
      <c r="AB1064">
        <v>0</v>
      </c>
      <c r="AC1064">
        <v>0</v>
      </c>
      <c r="AD1064">
        <v>2</v>
      </c>
      <c r="AE1064">
        <v>600</v>
      </c>
      <c r="AF1064">
        <v>1</v>
      </c>
      <c r="AQ1064">
        <v>1</v>
      </c>
      <c r="AR1064">
        <f t="shared" si="16"/>
        <v>0</v>
      </c>
      <c r="AS1064">
        <v>1</v>
      </c>
      <c r="AT1064" t="s">
        <v>135</v>
      </c>
      <c r="AU1064">
        <v>44</v>
      </c>
    </row>
    <row r="1065" spans="1:47">
      <c r="A1065" t="s">
        <v>3953</v>
      </c>
      <c r="C1065">
        <v>310</v>
      </c>
      <c r="D1065" t="s">
        <v>3954</v>
      </c>
      <c r="E1065">
        <v>101</v>
      </c>
      <c r="F1065" t="s">
        <v>3955</v>
      </c>
      <c r="G1065" t="s">
        <v>219</v>
      </c>
      <c r="H1065" t="s">
        <v>220</v>
      </c>
      <c r="I1065" t="s">
        <v>3956</v>
      </c>
      <c r="J1065">
        <v>7.6350000000000001E-2</v>
      </c>
      <c r="K1065">
        <v>0</v>
      </c>
      <c r="L1065">
        <v>0</v>
      </c>
      <c r="M1065">
        <v>1</v>
      </c>
      <c r="N1065">
        <v>1</v>
      </c>
      <c r="O1065" t="s">
        <v>659</v>
      </c>
      <c r="P1065">
        <v>1</v>
      </c>
      <c r="Q1065">
        <v>1</v>
      </c>
      <c r="R1065">
        <v>5300</v>
      </c>
      <c r="S1065" t="s">
        <v>223</v>
      </c>
      <c r="T1065">
        <v>0</v>
      </c>
      <c r="U1065" t="s">
        <v>3953</v>
      </c>
      <c r="V1065" t="s">
        <v>927</v>
      </c>
      <c r="W1065" t="s">
        <v>659</v>
      </c>
      <c r="X1065" t="s">
        <v>659</v>
      </c>
      <c r="Y1065">
        <v>5300</v>
      </c>
      <c r="AB1065">
        <v>0</v>
      </c>
      <c r="AC1065">
        <v>0</v>
      </c>
      <c r="AD1065">
        <v>2</v>
      </c>
      <c r="AE1065">
        <v>864</v>
      </c>
      <c r="AF1065">
        <v>1</v>
      </c>
      <c r="AQ1065">
        <v>1</v>
      </c>
      <c r="AR1065">
        <f t="shared" si="16"/>
        <v>0</v>
      </c>
      <c r="AS1065">
        <v>1</v>
      </c>
      <c r="AT1065" t="s">
        <v>135</v>
      </c>
      <c r="AU1065">
        <v>44</v>
      </c>
    </row>
    <row r="1066" spans="1:47">
      <c r="A1066" t="s">
        <v>3957</v>
      </c>
      <c r="C1066">
        <v>310</v>
      </c>
      <c r="D1066" t="s">
        <v>3958</v>
      </c>
      <c r="E1066">
        <v>101</v>
      </c>
      <c r="F1066" t="s">
        <v>3959</v>
      </c>
      <c r="G1066" t="s">
        <v>219</v>
      </c>
      <c r="H1066" t="s">
        <v>220</v>
      </c>
      <c r="I1066" t="s">
        <v>3960</v>
      </c>
      <c r="J1066">
        <v>0.15604999999999999</v>
      </c>
      <c r="K1066">
        <v>0</v>
      </c>
      <c r="L1066">
        <v>0</v>
      </c>
      <c r="M1066">
        <v>1</v>
      </c>
      <c r="N1066">
        <v>1</v>
      </c>
      <c r="O1066" t="s">
        <v>659</v>
      </c>
      <c r="P1066">
        <v>1</v>
      </c>
      <c r="Q1066">
        <v>1</v>
      </c>
      <c r="R1066">
        <v>0</v>
      </c>
      <c r="S1066" t="s">
        <v>243</v>
      </c>
      <c r="T1066">
        <v>0</v>
      </c>
      <c r="U1066" t="s">
        <v>3957</v>
      </c>
      <c r="V1066" t="s">
        <v>933</v>
      </c>
      <c r="W1066" t="s">
        <v>659</v>
      </c>
      <c r="X1066" t="s">
        <v>659</v>
      </c>
      <c r="Y1066">
        <v>0</v>
      </c>
      <c r="AB1066">
        <v>0</v>
      </c>
      <c r="AC1066">
        <v>0</v>
      </c>
      <c r="AD1066">
        <v>2</v>
      </c>
      <c r="AE1066">
        <v>500</v>
      </c>
      <c r="AF1066">
        <v>1</v>
      </c>
      <c r="AQ1066">
        <v>3</v>
      </c>
      <c r="AR1066">
        <f t="shared" si="16"/>
        <v>0</v>
      </c>
      <c r="AS1066">
        <v>1</v>
      </c>
      <c r="AT1066" t="s">
        <v>135</v>
      </c>
      <c r="AU1066">
        <v>44</v>
      </c>
    </row>
    <row r="1067" spans="1:47">
      <c r="A1067" t="s">
        <v>3961</v>
      </c>
      <c r="C1067">
        <v>310</v>
      </c>
      <c r="D1067" t="s">
        <v>3962</v>
      </c>
      <c r="E1067">
        <v>101</v>
      </c>
      <c r="F1067" t="s">
        <v>3963</v>
      </c>
      <c r="G1067" t="s">
        <v>219</v>
      </c>
      <c r="H1067" t="s">
        <v>220</v>
      </c>
      <c r="I1067" t="s">
        <v>3964</v>
      </c>
      <c r="J1067">
        <v>8.9340000000000003E-2</v>
      </c>
      <c r="K1067">
        <v>0</v>
      </c>
      <c r="L1067">
        <v>0</v>
      </c>
      <c r="M1067">
        <v>1</v>
      </c>
      <c r="N1067">
        <v>1</v>
      </c>
      <c r="O1067" t="s">
        <v>659</v>
      </c>
      <c r="P1067">
        <v>1</v>
      </c>
      <c r="Q1067">
        <v>1</v>
      </c>
      <c r="R1067">
        <v>600</v>
      </c>
      <c r="S1067" t="s">
        <v>223</v>
      </c>
      <c r="T1067">
        <v>0</v>
      </c>
      <c r="U1067" t="s">
        <v>3961</v>
      </c>
      <c r="V1067" t="s">
        <v>927</v>
      </c>
      <c r="W1067" t="s">
        <v>659</v>
      </c>
      <c r="X1067" t="s">
        <v>659</v>
      </c>
      <c r="Y1067">
        <v>600</v>
      </c>
      <c r="AB1067">
        <v>0</v>
      </c>
      <c r="AC1067">
        <v>0</v>
      </c>
      <c r="AD1067">
        <v>2</v>
      </c>
      <c r="AE1067">
        <v>1142</v>
      </c>
      <c r="AF1067">
        <v>1.75</v>
      </c>
      <c r="AQ1067">
        <v>1</v>
      </c>
      <c r="AR1067">
        <f t="shared" si="16"/>
        <v>0</v>
      </c>
      <c r="AS1067">
        <v>1</v>
      </c>
      <c r="AT1067" t="s">
        <v>135</v>
      </c>
      <c r="AU1067">
        <v>44</v>
      </c>
    </row>
    <row r="1068" spans="1:47">
      <c r="A1068" t="s">
        <v>3965</v>
      </c>
      <c r="C1068">
        <v>310</v>
      </c>
      <c r="D1068" t="s">
        <v>3966</v>
      </c>
      <c r="E1068">
        <v>101</v>
      </c>
      <c r="F1068" t="s">
        <v>3967</v>
      </c>
      <c r="G1068" t="s">
        <v>219</v>
      </c>
      <c r="H1068" t="s">
        <v>220</v>
      </c>
      <c r="I1068" t="s">
        <v>3968</v>
      </c>
      <c r="J1068">
        <v>0.19289000000000001</v>
      </c>
      <c r="K1068">
        <v>1</v>
      </c>
      <c r="L1068">
        <v>1</v>
      </c>
      <c r="M1068">
        <v>1</v>
      </c>
      <c r="N1068">
        <v>1</v>
      </c>
      <c r="O1068" t="s">
        <v>225</v>
      </c>
      <c r="P1068">
        <v>0</v>
      </c>
      <c r="Q1068">
        <v>1</v>
      </c>
      <c r="R1068">
        <v>600</v>
      </c>
      <c r="S1068" t="s">
        <v>243</v>
      </c>
      <c r="T1068">
        <v>600</v>
      </c>
      <c r="U1068" t="s">
        <v>3965</v>
      </c>
      <c r="V1068" t="s">
        <v>455</v>
      </c>
      <c r="W1068" t="s">
        <v>225</v>
      </c>
      <c r="X1068" t="s">
        <v>225</v>
      </c>
      <c r="Y1068">
        <v>600</v>
      </c>
      <c r="AB1068">
        <v>1</v>
      </c>
      <c r="AC1068">
        <v>1</v>
      </c>
      <c r="AD1068">
        <v>3</v>
      </c>
      <c r="AE1068">
        <v>1015</v>
      </c>
      <c r="AF1068">
        <v>1</v>
      </c>
      <c r="AQ1068">
        <v>2</v>
      </c>
      <c r="AR1068">
        <f t="shared" si="16"/>
        <v>9.68</v>
      </c>
      <c r="AS1068">
        <v>1</v>
      </c>
      <c r="AT1068" t="s">
        <v>137</v>
      </c>
      <c r="AU1068">
        <v>46</v>
      </c>
    </row>
    <row r="1069" spans="1:47">
      <c r="A1069" t="s">
        <v>3969</v>
      </c>
      <c r="C1069">
        <v>310</v>
      </c>
      <c r="D1069" t="s">
        <v>3970</v>
      </c>
      <c r="E1069">
        <v>101</v>
      </c>
      <c r="F1069" t="s">
        <v>3971</v>
      </c>
      <c r="G1069" t="s">
        <v>219</v>
      </c>
      <c r="H1069" t="s">
        <v>220</v>
      </c>
      <c r="I1069" t="s">
        <v>3972</v>
      </c>
      <c r="J1069">
        <v>0.22950000000000001</v>
      </c>
      <c r="K1069">
        <v>0</v>
      </c>
      <c r="L1069">
        <v>0</v>
      </c>
      <c r="M1069">
        <v>1</v>
      </c>
      <c r="N1069">
        <v>1</v>
      </c>
      <c r="O1069" t="s">
        <v>659</v>
      </c>
      <c r="P1069">
        <v>1</v>
      </c>
      <c r="Q1069">
        <v>3</v>
      </c>
      <c r="R1069">
        <v>11800</v>
      </c>
      <c r="S1069" t="s">
        <v>223</v>
      </c>
      <c r="T1069">
        <v>0</v>
      </c>
      <c r="U1069" t="s">
        <v>3969</v>
      </c>
      <c r="V1069" t="s">
        <v>927</v>
      </c>
      <c r="W1069" t="s">
        <v>659</v>
      </c>
      <c r="X1069" t="s">
        <v>659</v>
      </c>
      <c r="Y1069">
        <v>3933.33</v>
      </c>
      <c r="AB1069">
        <v>0</v>
      </c>
      <c r="AC1069">
        <v>0</v>
      </c>
      <c r="AD1069">
        <v>4</v>
      </c>
      <c r="AE1069">
        <v>1836</v>
      </c>
      <c r="AF1069">
        <v>2</v>
      </c>
      <c r="AQ1069">
        <v>1</v>
      </c>
      <c r="AR1069">
        <f t="shared" si="16"/>
        <v>0</v>
      </c>
      <c r="AS1069">
        <v>1</v>
      </c>
      <c r="AT1069" t="s">
        <v>135</v>
      </c>
      <c r="AU1069">
        <v>44</v>
      </c>
    </row>
    <row r="1070" spans="1:47">
      <c r="A1070" t="s">
        <v>3973</v>
      </c>
      <c r="C1070">
        <v>310</v>
      </c>
      <c r="D1070" t="s">
        <v>3974</v>
      </c>
      <c r="E1070">
        <v>101</v>
      </c>
      <c r="F1070" t="s">
        <v>3975</v>
      </c>
      <c r="G1070" t="s">
        <v>219</v>
      </c>
      <c r="H1070" t="s">
        <v>220</v>
      </c>
      <c r="I1070" t="s">
        <v>3976</v>
      </c>
      <c r="J1070">
        <v>9.4500000000000001E-2</v>
      </c>
      <c r="K1070">
        <v>0</v>
      </c>
      <c r="L1070">
        <v>0</v>
      </c>
      <c r="M1070">
        <v>1</v>
      </c>
      <c r="N1070">
        <v>1</v>
      </c>
      <c r="O1070" t="s">
        <v>659</v>
      </c>
      <c r="P1070">
        <v>1</v>
      </c>
      <c r="Q1070">
        <v>1</v>
      </c>
      <c r="R1070">
        <v>10100</v>
      </c>
      <c r="S1070" t="s">
        <v>223</v>
      </c>
      <c r="T1070">
        <v>0</v>
      </c>
      <c r="U1070" t="s">
        <v>3973</v>
      </c>
      <c r="V1070" t="s">
        <v>933</v>
      </c>
      <c r="W1070" t="s">
        <v>659</v>
      </c>
      <c r="X1070" t="s">
        <v>659</v>
      </c>
      <c r="Y1070">
        <v>10100</v>
      </c>
      <c r="AB1070">
        <v>0</v>
      </c>
      <c r="AC1070">
        <v>0</v>
      </c>
      <c r="AD1070">
        <v>2</v>
      </c>
      <c r="AE1070">
        <v>616</v>
      </c>
      <c r="AF1070">
        <v>1</v>
      </c>
      <c r="AQ1070">
        <v>1</v>
      </c>
      <c r="AR1070">
        <f t="shared" si="16"/>
        <v>0</v>
      </c>
      <c r="AS1070">
        <v>1</v>
      </c>
      <c r="AT1070" t="s">
        <v>134</v>
      </c>
      <c r="AU1070">
        <v>43</v>
      </c>
    </row>
    <row r="1071" spans="1:47">
      <c r="A1071" t="s">
        <v>3977</v>
      </c>
      <c r="C1071">
        <v>310</v>
      </c>
      <c r="D1071" t="s">
        <v>3978</v>
      </c>
      <c r="E1071">
        <v>101</v>
      </c>
      <c r="F1071" t="s">
        <v>3979</v>
      </c>
      <c r="G1071" t="s">
        <v>219</v>
      </c>
      <c r="H1071" t="s">
        <v>220</v>
      </c>
      <c r="I1071" t="s">
        <v>3980</v>
      </c>
      <c r="J1071">
        <v>8.4650000000000003E-2</v>
      </c>
      <c r="K1071">
        <v>1</v>
      </c>
      <c r="L1071">
        <v>1</v>
      </c>
      <c r="M1071">
        <v>1</v>
      </c>
      <c r="N1071">
        <v>1</v>
      </c>
      <c r="O1071" t="s">
        <v>225</v>
      </c>
      <c r="P1071">
        <v>0</v>
      </c>
      <c r="Q1071">
        <v>1</v>
      </c>
      <c r="R1071">
        <v>700</v>
      </c>
      <c r="S1071" t="s">
        <v>223</v>
      </c>
      <c r="T1071">
        <v>700</v>
      </c>
      <c r="U1071" t="s">
        <v>3977</v>
      </c>
      <c r="V1071" t="s">
        <v>413</v>
      </c>
      <c r="W1071" t="s">
        <v>225</v>
      </c>
      <c r="X1071" t="s">
        <v>225</v>
      </c>
      <c r="Y1071">
        <v>700</v>
      </c>
      <c r="AB1071">
        <v>1</v>
      </c>
      <c r="AC1071">
        <v>1</v>
      </c>
      <c r="AD1071">
        <v>2</v>
      </c>
      <c r="AE1071">
        <v>1066</v>
      </c>
      <c r="AF1071">
        <v>1</v>
      </c>
      <c r="AQ1071">
        <v>1</v>
      </c>
      <c r="AR1071">
        <f t="shared" si="16"/>
        <v>9.68</v>
      </c>
      <c r="AS1071">
        <v>1</v>
      </c>
      <c r="AT1071" t="s">
        <v>137</v>
      </c>
      <c r="AU1071">
        <v>46</v>
      </c>
    </row>
    <row r="1072" spans="1:47">
      <c r="A1072" t="s">
        <v>3981</v>
      </c>
      <c r="C1072">
        <v>310</v>
      </c>
      <c r="D1072" t="s">
        <v>1528</v>
      </c>
      <c r="E1072">
        <v>905</v>
      </c>
      <c r="F1072" t="s">
        <v>1620</v>
      </c>
      <c r="G1072" t="s">
        <v>219</v>
      </c>
      <c r="H1072" t="s">
        <v>302</v>
      </c>
      <c r="I1072" t="s">
        <v>3982</v>
      </c>
      <c r="J1072">
        <v>5.7861599999999997</v>
      </c>
      <c r="K1072">
        <v>0</v>
      </c>
      <c r="L1072">
        <v>0</v>
      </c>
      <c r="M1072">
        <v>0</v>
      </c>
      <c r="N1072">
        <v>0</v>
      </c>
      <c r="P1072">
        <v>0</v>
      </c>
      <c r="Q1072">
        <v>0</v>
      </c>
      <c r="R1072">
        <v>0</v>
      </c>
      <c r="S1072" t="s">
        <v>223</v>
      </c>
      <c r="T1072">
        <v>0</v>
      </c>
      <c r="U1072" t="s">
        <v>3981</v>
      </c>
      <c r="Y1072">
        <v>0</v>
      </c>
      <c r="Z1072" t="s">
        <v>297</v>
      </c>
      <c r="AA1072" t="s">
        <v>223</v>
      </c>
      <c r="AB1072">
        <v>0</v>
      </c>
      <c r="AC1072">
        <v>0</v>
      </c>
      <c r="AD1072">
        <v>0</v>
      </c>
      <c r="AE1072">
        <v>0</v>
      </c>
      <c r="AF1072">
        <v>0</v>
      </c>
      <c r="AQ1072">
        <v>1</v>
      </c>
      <c r="AR1072">
        <f t="shared" si="16"/>
        <v>0</v>
      </c>
      <c r="AS1072">
        <v>1</v>
      </c>
      <c r="AT1072" t="s">
        <v>135</v>
      </c>
      <c r="AU1072">
        <v>44</v>
      </c>
    </row>
    <row r="1073" spans="1:47">
      <c r="A1073" t="s">
        <v>3983</v>
      </c>
      <c r="C1073">
        <v>310</v>
      </c>
      <c r="D1073" t="s">
        <v>3984</v>
      </c>
      <c r="E1073">
        <v>101</v>
      </c>
      <c r="F1073" t="s">
        <v>3985</v>
      </c>
      <c r="G1073" t="s">
        <v>324</v>
      </c>
      <c r="H1073" t="s">
        <v>220</v>
      </c>
      <c r="I1073" t="s">
        <v>3986</v>
      </c>
      <c r="J1073">
        <v>0.79651000000000005</v>
      </c>
      <c r="K1073">
        <v>1</v>
      </c>
      <c r="L1073">
        <v>1</v>
      </c>
      <c r="M1073">
        <v>1</v>
      </c>
      <c r="N1073">
        <v>1</v>
      </c>
      <c r="O1073" t="s">
        <v>225</v>
      </c>
      <c r="P1073">
        <v>0</v>
      </c>
      <c r="Q1073">
        <v>1</v>
      </c>
      <c r="R1073">
        <v>7700</v>
      </c>
      <c r="S1073" t="s">
        <v>223</v>
      </c>
      <c r="T1073">
        <v>7700</v>
      </c>
      <c r="U1073" t="s">
        <v>3983</v>
      </c>
      <c r="V1073" t="s">
        <v>455</v>
      </c>
      <c r="W1073" t="s">
        <v>225</v>
      </c>
      <c r="X1073" t="s">
        <v>225</v>
      </c>
      <c r="Y1073">
        <v>7700</v>
      </c>
      <c r="AB1073">
        <v>1</v>
      </c>
      <c r="AC1073">
        <v>1</v>
      </c>
      <c r="AD1073">
        <v>3</v>
      </c>
      <c r="AE1073">
        <v>2021</v>
      </c>
      <c r="AF1073">
        <v>1.5</v>
      </c>
      <c r="AQ1073">
        <v>1</v>
      </c>
      <c r="AR1073">
        <f t="shared" si="16"/>
        <v>9.68</v>
      </c>
      <c r="AS1073">
        <v>1</v>
      </c>
      <c r="AT1073" t="s">
        <v>137</v>
      </c>
      <c r="AU1073">
        <v>46</v>
      </c>
    </row>
    <row r="1074" spans="1:47">
      <c r="A1074" t="s">
        <v>3987</v>
      </c>
      <c r="C1074">
        <v>310</v>
      </c>
      <c r="D1074" t="s">
        <v>3988</v>
      </c>
      <c r="E1074">
        <v>101</v>
      </c>
      <c r="F1074" t="s">
        <v>3989</v>
      </c>
      <c r="G1074" t="s">
        <v>219</v>
      </c>
      <c r="H1074" t="s">
        <v>220</v>
      </c>
      <c r="I1074" t="s">
        <v>3990</v>
      </c>
      <c r="J1074">
        <v>0.13864000000000001</v>
      </c>
      <c r="K1074">
        <v>0</v>
      </c>
      <c r="L1074">
        <v>0</v>
      </c>
      <c r="M1074">
        <v>1</v>
      </c>
      <c r="N1074">
        <v>1</v>
      </c>
      <c r="O1074" t="s">
        <v>659</v>
      </c>
      <c r="P1074">
        <v>1</v>
      </c>
      <c r="Q1074">
        <v>1</v>
      </c>
      <c r="R1074">
        <v>4900</v>
      </c>
      <c r="S1074" t="s">
        <v>223</v>
      </c>
      <c r="T1074">
        <v>0</v>
      </c>
      <c r="U1074" t="s">
        <v>3987</v>
      </c>
      <c r="V1074" t="s">
        <v>933</v>
      </c>
      <c r="W1074" t="s">
        <v>659</v>
      </c>
      <c r="X1074" t="s">
        <v>659</v>
      </c>
      <c r="Y1074">
        <v>4900</v>
      </c>
      <c r="AB1074">
        <v>0</v>
      </c>
      <c r="AC1074">
        <v>0</v>
      </c>
      <c r="AD1074">
        <v>3</v>
      </c>
      <c r="AE1074">
        <v>795</v>
      </c>
      <c r="AF1074">
        <v>1</v>
      </c>
      <c r="AQ1074">
        <v>2</v>
      </c>
      <c r="AR1074">
        <f t="shared" si="16"/>
        <v>0</v>
      </c>
      <c r="AS1074">
        <v>1</v>
      </c>
      <c r="AT1074" t="s">
        <v>134</v>
      </c>
      <c r="AU1074">
        <v>43</v>
      </c>
    </row>
    <row r="1075" spans="1:47">
      <c r="A1075" t="s">
        <v>3991</v>
      </c>
      <c r="C1075">
        <v>310</v>
      </c>
      <c r="D1075" t="s">
        <v>3992</v>
      </c>
      <c r="E1075">
        <v>101</v>
      </c>
      <c r="F1075" t="s">
        <v>3993</v>
      </c>
      <c r="G1075" t="s">
        <v>219</v>
      </c>
      <c r="H1075" t="s">
        <v>220</v>
      </c>
      <c r="I1075" t="s">
        <v>3994</v>
      </c>
      <c r="J1075">
        <v>0.13872999999999999</v>
      </c>
      <c r="K1075">
        <v>1</v>
      </c>
      <c r="L1075">
        <v>1</v>
      </c>
      <c r="M1075">
        <v>1</v>
      </c>
      <c r="N1075">
        <v>1</v>
      </c>
      <c r="O1075" t="s">
        <v>225</v>
      </c>
      <c r="P1075">
        <v>0</v>
      </c>
      <c r="Q1075">
        <v>1</v>
      </c>
      <c r="R1075">
        <v>9600</v>
      </c>
      <c r="S1075" t="s">
        <v>223</v>
      </c>
      <c r="T1075">
        <v>9600</v>
      </c>
      <c r="U1075" t="s">
        <v>3991</v>
      </c>
      <c r="V1075" t="s">
        <v>455</v>
      </c>
      <c r="W1075" t="s">
        <v>225</v>
      </c>
      <c r="X1075" t="s">
        <v>225</v>
      </c>
      <c r="Y1075">
        <v>9600</v>
      </c>
      <c r="AB1075">
        <v>1</v>
      </c>
      <c r="AC1075">
        <v>1</v>
      </c>
      <c r="AD1075">
        <v>2</v>
      </c>
      <c r="AE1075">
        <v>1184</v>
      </c>
      <c r="AF1075">
        <v>1.3</v>
      </c>
      <c r="AQ1075">
        <v>2</v>
      </c>
      <c r="AR1075">
        <f t="shared" si="16"/>
        <v>9.68</v>
      </c>
      <c r="AS1075">
        <v>1</v>
      </c>
      <c r="AT1075" t="s">
        <v>137</v>
      </c>
      <c r="AU1075">
        <v>46</v>
      </c>
    </row>
    <row r="1076" spans="1:47">
      <c r="A1076" t="s">
        <v>3995</v>
      </c>
      <c r="C1076">
        <v>310</v>
      </c>
      <c r="D1076" t="s">
        <v>3996</v>
      </c>
      <c r="E1076">
        <v>101</v>
      </c>
      <c r="F1076" t="s">
        <v>3997</v>
      </c>
      <c r="G1076" t="s">
        <v>219</v>
      </c>
      <c r="H1076" t="s">
        <v>220</v>
      </c>
      <c r="I1076" t="s">
        <v>3998</v>
      </c>
      <c r="J1076">
        <v>0.14879999999999999</v>
      </c>
      <c r="K1076">
        <v>0</v>
      </c>
      <c r="L1076">
        <v>0</v>
      </c>
      <c r="M1076">
        <v>1</v>
      </c>
      <c r="N1076">
        <v>1</v>
      </c>
      <c r="O1076" t="s">
        <v>659</v>
      </c>
      <c r="P1076">
        <v>1</v>
      </c>
      <c r="Q1076">
        <v>1</v>
      </c>
      <c r="R1076">
        <v>2700</v>
      </c>
      <c r="S1076" t="s">
        <v>223</v>
      </c>
      <c r="T1076">
        <v>0</v>
      </c>
      <c r="U1076" t="s">
        <v>3995</v>
      </c>
      <c r="V1076" t="s">
        <v>933</v>
      </c>
      <c r="W1076" t="s">
        <v>659</v>
      </c>
      <c r="X1076" t="s">
        <v>659</v>
      </c>
      <c r="Y1076">
        <v>2700</v>
      </c>
      <c r="AB1076">
        <v>0</v>
      </c>
      <c r="AC1076">
        <v>0</v>
      </c>
      <c r="AD1076">
        <v>3</v>
      </c>
      <c r="AE1076">
        <v>1208</v>
      </c>
      <c r="AF1076">
        <v>1</v>
      </c>
      <c r="AQ1076">
        <v>2</v>
      </c>
      <c r="AR1076">
        <f t="shared" si="16"/>
        <v>0</v>
      </c>
      <c r="AS1076">
        <v>1</v>
      </c>
      <c r="AT1076" t="s">
        <v>135</v>
      </c>
      <c r="AU1076">
        <v>44</v>
      </c>
    </row>
    <row r="1077" spans="1:47">
      <c r="A1077" t="s">
        <v>3999</v>
      </c>
      <c r="C1077">
        <v>310</v>
      </c>
      <c r="D1077" t="s">
        <v>4000</v>
      </c>
      <c r="E1077">
        <v>132</v>
      </c>
      <c r="F1077" t="s">
        <v>4001</v>
      </c>
      <c r="H1077" t="s">
        <v>260</v>
      </c>
      <c r="I1077" t="s">
        <v>4002</v>
      </c>
      <c r="J1077">
        <v>0.37297000000000002</v>
      </c>
      <c r="K1077">
        <v>0</v>
      </c>
      <c r="L1077">
        <v>0</v>
      </c>
      <c r="M1077">
        <v>0</v>
      </c>
      <c r="N1077">
        <v>0</v>
      </c>
      <c r="P1077">
        <v>0</v>
      </c>
      <c r="Q1077">
        <v>0</v>
      </c>
      <c r="R1077">
        <v>0</v>
      </c>
      <c r="S1077" t="s">
        <v>223</v>
      </c>
      <c r="T1077">
        <v>0</v>
      </c>
      <c r="U1077" t="s">
        <v>3999</v>
      </c>
      <c r="Y1077">
        <v>0</v>
      </c>
      <c r="AB1077">
        <v>0</v>
      </c>
      <c r="AC1077">
        <v>0</v>
      </c>
      <c r="AD1077">
        <v>0</v>
      </c>
      <c r="AE1077">
        <v>0</v>
      </c>
      <c r="AF1077">
        <v>0</v>
      </c>
      <c r="AQ1077">
        <v>4</v>
      </c>
      <c r="AR1077">
        <f t="shared" si="16"/>
        <v>0</v>
      </c>
      <c r="AS1077">
        <v>1</v>
      </c>
      <c r="AT1077" t="s">
        <v>134</v>
      </c>
      <c r="AU1077">
        <v>43</v>
      </c>
    </row>
    <row r="1078" spans="1:47">
      <c r="A1078" t="s">
        <v>4003</v>
      </c>
      <c r="C1078">
        <v>310</v>
      </c>
      <c r="D1078" t="s">
        <v>4004</v>
      </c>
      <c r="E1078">
        <v>101</v>
      </c>
      <c r="F1078" t="s">
        <v>4005</v>
      </c>
      <c r="G1078" t="s">
        <v>219</v>
      </c>
      <c r="H1078" t="s">
        <v>220</v>
      </c>
      <c r="I1078" t="s">
        <v>4006</v>
      </c>
      <c r="J1078">
        <v>4.4609999999999997E-2</v>
      </c>
      <c r="K1078">
        <v>0</v>
      </c>
      <c r="L1078">
        <v>0</v>
      </c>
      <c r="M1078">
        <v>1</v>
      </c>
      <c r="N1078">
        <v>1</v>
      </c>
      <c r="O1078" t="s">
        <v>659</v>
      </c>
      <c r="P1078">
        <v>1</v>
      </c>
      <c r="Q1078">
        <v>1</v>
      </c>
      <c r="R1078">
        <v>4900</v>
      </c>
      <c r="S1078" t="s">
        <v>223</v>
      </c>
      <c r="T1078">
        <v>0</v>
      </c>
      <c r="U1078" t="s">
        <v>4003</v>
      </c>
      <c r="V1078" t="s">
        <v>933</v>
      </c>
      <c r="W1078" t="s">
        <v>659</v>
      </c>
      <c r="X1078" t="s">
        <v>659</v>
      </c>
      <c r="Y1078">
        <v>4900</v>
      </c>
      <c r="AB1078">
        <v>0</v>
      </c>
      <c r="AC1078">
        <v>0</v>
      </c>
      <c r="AD1078">
        <v>2</v>
      </c>
      <c r="AE1078">
        <v>723</v>
      </c>
      <c r="AF1078">
        <v>1</v>
      </c>
      <c r="AQ1078">
        <v>1</v>
      </c>
      <c r="AR1078">
        <f t="shared" si="16"/>
        <v>0</v>
      </c>
      <c r="AS1078">
        <v>1</v>
      </c>
      <c r="AT1078" t="s">
        <v>135</v>
      </c>
      <c r="AU1078">
        <v>44</v>
      </c>
    </row>
    <row r="1079" spans="1:47">
      <c r="A1079" t="s">
        <v>4007</v>
      </c>
      <c r="C1079">
        <v>310</v>
      </c>
      <c r="D1079" t="s">
        <v>4008</v>
      </c>
      <c r="E1079">
        <v>101</v>
      </c>
      <c r="F1079" t="s">
        <v>4009</v>
      </c>
      <c r="G1079" t="s">
        <v>219</v>
      </c>
      <c r="H1079" t="s">
        <v>220</v>
      </c>
      <c r="I1079" t="s">
        <v>4010</v>
      </c>
      <c r="J1079">
        <v>0.15121999999999999</v>
      </c>
      <c r="K1079">
        <v>0</v>
      </c>
      <c r="L1079">
        <v>0</v>
      </c>
      <c r="M1079">
        <v>1</v>
      </c>
      <c r="N1079">
        <v>1</v>
      </c>
      <c r="O1079" t="s">
        <v>659</v>
      </c>
      <c r="P1079">
        <v>1</v>
      </c>
      <c r="Q1079">
        <v>1</v>
      </c>
      <c r="R1079">
        <v>0</v>
      </c>
      <c r="S1079" t="s">
        <v>243</v>
      </c>
      <c r="T1079">
        <v>0</v>
      </c>
      <c r="U1079" t="s">
        <v>4007</v>
      </c>
      <c r="V1079" t="s">
        <v>893</v>
      </c>
      <c r="W1079" t="s">
        <v>659</v>
      </c>
      <c r="X1079" t="s">
        <v>659</v>
      </c>
      <c r="Y1079">
        <v>0</v>
      </c>
      <c r="AB1079">
        <v>0</v>
      </c>
      <c r="AC1079">
        <v>0</v>
      </c>
      <c r="AD1079">
        <v>2</v>
      </c>
      <c r="AE1079">
        <v>856</v>
      </c>
      <c r="AF1079">
        <v>1</v>
      </c>
      <c r="AQ1079">
        <v>3</v>
      </c>
      <c r="AR1079">
        <f t="shared" si="16"/>
        <v>0</v>
      </c>
      <c r="AS1079">
        <v>1</v>
      </c>
      <c r="AT1079" t="s">
        <v>134</v>
      </c>
      <c r="AU1079">
        <v>43</v>
      </c>
    </row>
    <row r="1080" spans="1:47">
      <c r="A1080" t="s">
        <v>4011</v>
      </c>
      <c r="C1080">
        <v>310</v>
      </c>
      <c r="D1080" t="s">
        <v>4012</v>
      </c>
      <c r="E1080">
        <v>101</v>
      </c>
      <c r="F1080" t="s">
        <v>4013</v>
      </c>
      <c r="G1080" t="s">
        <v>219</v>
      </c>
      <c r="H1080" t="s">
        <v>220</v>
      </c>
      <c r="I1080" t="s">
        <v>4014</v>
      </c>
      <c r="J1080">
        <v>7.3880000000000001E-2</v>
      </c>
      <c r="K1080">
        <v>0</v>
      </c>
      <c r="L1080">
        <v>0</v>
      </c>
      <c r="M1080">
        <v>1</v>
      </c>
      <c r="N1080">
        <v>1</v>
      </c>
      <c r="O1080" t="s">
        <v>659</v>
      </c>
      <c r="P1080">
        <v>1</v>
      </c>
      <c r="Q1080">
        <v>1</v>
      </c>
      <c r="R1080">
        <v>2300</v>
      </c>
      <c r="S1080" t="s">
        <v>223</v>
      </c>
      <c r="T1080">
        <v>0</v>
      </c>
      <c r="U1080" t="s">
        <v>4011</v>
      </c>
      <c r="V1080" t="s">
        <v>933</v>
      </c>
      <c r="W1080" t="s">
        <v>659</v>
      </c>
      <c r="X1080" t="s">
        <v>659</v>
      </c>
      <c r="Y1080">
        <v>2300</v>
      </c>
      <c r="AB1080">
        <v>0</v>
      </c>
      <c r="AC1080">
        <v>0</v>
      </c>
      <c r="AD1080">
        <v>3</v>
      </c>
      <c r="AE1080">
        <v>648</v>
      </c>
      <c r="AF1080">
        <v>1</v>
      </c>
      <c r="AQ1080">
        <v>1</v>
      </c>
      <c r="AR1080">
        <f t="shared" si="16"/>
        <v>0</v>
      </c>
      <c r="AS1080">
        <v>1</v>
      </c>
      <c r="AT1080" t="s">
        <v>135</v>
      </c>
      <c r="AU1080">
        <v>44</v>
      </c>
    </row>
    <row r="1081" spans="1:47">
      <c r="A1081" t="s">
        <v>4015</v>
      </c>
      <c r="C1081">
        <v>310</v>
      </c>
      <c r="D1081" t="s">
        <v>4016</v>
      </c>
      <c r="E1081">
        <v>101</v>
      </c>
      <c r="F1081" t="s">
        <v>4017</v>
      </c>
      <c r="G1081" t="s">
        <v>219</v>
      </c>
      <c r="H1081" t="s">
        <v>220</v>
      </c>
      <c r="I1081" t="s">
        <v>4018</v>
      </c>
      <c r="J1081">
        <v>0.2185</v>
      </c>
      <c r="K1081">
        <v>0</v>
      </c>
      <c r="L1081">
        <v>0</v>
      </c>
      <c r="M1081">
        <v>1</v>
      </c>
      <c r="N1081">
        <v>1</v>
      </c>
      <c r="O1081" t="s">
        <v>659</v>
      </c>
      <c r="P1081">
        <v>1</v>
      </c>
      <c r="Q1081">
        <v>1</v>
      </c>
      <c r="R1081">
        <v>0</v>
      </c>
      <c r="S1081" t="s">
        <v>223</v>
      </c>
      <c r="T1081">
        <v>0</v>
      </c>
      <c r="U1081" t="s">
        <v>4015</v>
      </c>
      <c r="V1081" t="s">
        <v>933</v>
      </c>
      <c r="W1081" t="s">
        <v>659</v>
      </c>
      <c r="X1081" t="s">
        <v>659</v>
      </c>
      <c r="Y1081">
        <v>0</v>
      </c>
      <c r="AB1081">
        <v>0</v>
      </c>
      <c r="AC1081">
        <v>0</v>
      </c>
      <c r="AD1081">
        <v>4</v>
      </c>
      <c r="AE1081">
        <v>2265</v>
      </c>
      <c r="AF1081">
        <v>1.9</v>
      </c>
      <c r="AQ1081">
        <v>2</v>
      </c>
      <c r="AR1081">
        <f t="shared" si="16"/>
        <v>0</v>
      </c>
      <c r="AS1081">
        <v>1</v>
      </c>
      <c r="AT1081" t="s">
        <v>135</v>
      </c>
      <c r="AU1081">
        <v>44</v>
      </c>
    </row>
    <row r="1082" spans="1:47">
      <c r="A1082" t="s">
        <v>4019</v>
      </c>
      <c r="C1082">
        <v>310</v>
      </c>
      <c r="D1082" t="s">
        <v>4020</v>
      </c>
      <c r="E1082">
        <v>132</v>
      </c>
      <c r="F1082" t="s">
        <v>3924</v>
      </c>
      <c r="G1082" t="s">
        <v>219</v>
      </c>
      <c r="H1082" t="s">
        <v>260</v>
      </c>
      <c r="I1082" t="s">
        <v>4021</v>
      </c>
      <c r="J1082">
        <v>7.9880000000000007E-2</v>
      </c>
      <c r="K1082">
        <v>0</v>
      </c>
      <c r="L1082">
        <v>0</v>
      </c>
      <c r="M1082">
        <v>0</v>
      </c>
      <c r="N1082">
        <v>0</v>
      </c>
      <c r="P1082">
        <v>0</v>
      </c>
      <c r="Q1082">
        <v>0</v>
      </c>
      <c r="R1082">
        <v>0</v>
      </c>
      <c r="S1082" t="s">
        <v>223</v>
      </c>
      <c r="T1082">
        <v>0</v>
      </c>
      <c r="U1082" t="s">
        <v>4019</v>
      </c>
      <c r="Y1082">
        <v>0</v>
      </c>
      <c r="AB1082">
        <v>0</v>
      </c>
      <c r="AC1082">
        <v>0</v>
      </c>
      <c r="AD1082">
        <v>0</v>
      </c>
      <c r="AE1082">
        <v>0</v>
      </c>
      <c r="AF1082">
        <v>0</v>
      </c>
      <c r="AQ1082">
        <v>1</v>
      </c>
      <c r="AR1082">
        <f t="shared" si="16"/>
        <v>0</v>
      </c>
      <c r="AS1082">
        <v>1</v>
      </c>
      <c r="AT1082" t="s">
        <v>134</v>
      </c>
      <c r="AU1082">
        <v>43</v>
      </c>
    </row>
    <row r="1083" spans="1:47">
      <c r="A1083" t="s">
        <v>4022</v>
      </c>
      <c r="C1083">
        <v>310</v>
      </c>
      <c r="D1083" t="s">
        <v>4023</v>
      </c>
      <c r="E1083">
        <v>101</v>
      </c>
      <c r="F1083" t="s">
        <v>4024</v>
      </c>
      <c r="G1083" t="s">
        <v>219</v>
      </c>
      <c r="H1083" t="s">
        <v>220</v>
      </c>
      <c r="I1083" t="s">
        <v>4025</v>
      </c>
      <c r="J1083">
        <v>7.5590000000000004E-2</v>
      </c>
      <c r="K1083">
        <v>0</v>
      </c>
      <c r="L1083">
        <v>0</v>
      </c>
      <c r="M1083">
        <v>1</v>
      </c>
      <c r="N1083">
        <v>1</v>
      </c>
      <c r="O1083" t="s">
        <v>659</v>
      </c>
      <c r="P1083">
        <v>1</v>
      </c>
      <c r="Q1083">
        <v>1</v>
      </c>
      <c r="R1083">
        <v>1100</v>
      </c>
      <c r="S1083" t="s">
        <v>223</v>
      </c>
      <c r="T1083">
        <v>0</v>
      </c>
      <c r="U1083" t="s">
        <v>4022</v>
      </c>
      <c r="V1083" t="s">
        <v>927</v>
      </c>
      <c r="W1083" t="s">
        <v>659</v>
      </c>
      <c r="X1083" t="s">
        <v>659</v>
      </c>
      <c r="Y1083">
        <v>1100</v>
      </c>
      <c r="AB1083">
        <v>0</v>
      </c>
      <c r="AC1083">
        <v>0</v>
      </c>
      <c r="AD1083">
        <v>1</v>
      </c>
      <c r="AE1083">
        <v>574</v>
      </c>
      <c r="AF1083">
        <v>1</v>
      </c>
      <c r="AQ1083">
        <v>1</v>
      </c>
      <c r="AR1083">
        <f t="shared" si="16"/>
        <v>0</v>
      </c>
      <c r="AS1083">
        <v>1</v>
      </c>
      <c r="AT1083" t="s">
        <v>135</v>
      </c>
      <c r="AU1083">
        <v>44</v>
      </c>
    </row>
    <row r="1084" spans="1:47">
      <c r="A1084" t="s">
        <v>4026</v>
      </c>
      <c r="C1084">
        <v>310</v>
      </c>
      <c r="D1084" t="s">
        <v>4027</v>
      </c>
      <c r="E1084">
        <v>101</v>
      </c>
      <c r="F1084" t="s">
        <v>4028</v>
      </c>
      <c r="G1084" t="s">
        <v>219</v>
      </c>
      <c r="H1084" t="s">
        <v>220</v>
      </c>
      <c r="I1084" t="s">
        <v>4029</v>
      </c>
      <c r="J1084">
        <v>0.10328</v>
      </c>
      <c r="K1084">
        <v>0</v>
      </c>
      <c r="L1084">
        <v>0</v>
      </c>
      <c r="M1084">
        <v>1</v>
      </c>
      <c r="N1084">
        <v>1</v>
      </c>
      <c r="O1084" t="s">
        <v>659</v>
      </c>
      <c r="P1084">
        <v>1</v>
      </c>
      <c r="Q1084">
        <v>1</v>
      </c>
      <c r="R1084">
        <v>900</v>
      </c>
      <c r="S1084" t="s">
        <v>223</v>
      </c>
      <c r="T1084">
        <v>0</v>
      </c>
      <c r="U1084" t="s">
        <v>4026</v>
      </c>
      <c r="V1084" t="s">
        <v>927</v>
      </c>
      <c r="W1084" t="s">
        <v>659</v>
      </c>
      <c r="X1084" t="s">
        <v>659</v>
      </c>
      <c r="Y1084">
        <v>900</v>
      </c>
      <c r="AB1084">
        <v>0</v>
      </c>
      <c r="AC1084">
        <v>0</v>
      </c>
      <c r="AD1084">
        <v>2</v>
      </c>
      <c r="AE1084">
        <v>720</v>
      </c>
      <c r="AF1084">
        <v>1</v>
      </c>
      <c r="AQ1084">
        <v>1</v>
      </c>
      <c r="AR1084">
        <f t="shared" si="16"/>
        <v>0</v>
      </c>
      <c r="AS1084">
        <v>1</v>
      </c>
      <c r="AT1084" t="s">
        <v>135</v>
      </c>
      <c r="AU1084">
        <v>44</v>
      </c>
    </row>
    <row r="1085" spans="1:47">
      <c r="A1085" t="s">
        <v>4030</v>
      </c>
      <c r="C1085">
        <v>310</v>
      </c>
      <c r="D1085" t="s">
        <v>4031</v>
      </c>
      <c r="E1085">
        <v>101</v>
      </c>
      <c r="F1085" t="s">
        <v>4032</v>
      </c>
      <c r="G1085" t="s">
        <v>422</v>
      </c>
      <c r="H1085" t="s">
        <v>220</v>
      </c>
      <c r="I1085" t="s">
        <v>4033</v>
      </c>
      <c r="J1085">
        <v>1.05785</v>
      </c>
      <c r="K1085">
        <v>1</v>
      </c>
      <c r="L1085">
        <v>1</v>
      </c>
      <c r="M1085">
        <v>1</v>
      </c>
      <c r="N1085">
        <v>1</v>
      </c>
      <c r="O1085" t="s">
        <v>225</v>
      </c>
      <c r="P1085">
        <v>0</v>
      </c>
      <c r="Q1085">
        <v>1</v>
      </c>
      <c r="R1085">
        <v>10800</v>
      </c>
      <c r="S1085" t="s">
        <v>223</v>
      </c>
      <c r="T1085">
        <v>10800</v>
      </c>
      <c r="U1085" t="s">
        <v>4030</v>
      </c>
      <c r="V1085" t="s">
        <v>413</v>
      </c>
      <c r="W1085" t="s">
        <v>225</v>
      </c>
      <c r="X1085" t="s">
        <v>225</v>
      </c>
      <c r="Y1085">
        <v>10800</v>
      </c>
      <c r="AB1085">
        <v>1</v>
      </c>
      <c r="AC1085">
        <v>1</v>
      </c>
      <c r="AD1085">
        <v>3</v>
      </c>
      <c r="AE1085">
        <v>1132</v>
      </c>
      <c r="AF1085">
        <v>1</v>
      </c>
      <c r="AQ1085">
        <v>1</v>
      </c>
      <c r="AR1085">
        <f t="shared" si="16"/>
        <v>9.68</v>
      </c>
      <c r="AS1085">
        <v>1</v>
      </c>
      <c r="AT1085" t="s">
        <v>135</v>
      </c>
      <c r="AU1085">
        <v>44</v>
      </c>
    </row>
    <row r="1086" spans="1:47">
      <c r="A1086" t="s">
        <v>4034</v>
      </c>
      <c r="C1086">
        <v>310</v>
      </c>
      <c r="D1086" t="s">
        <v>4035</v>
      </c>
      <c r="E1086">
        <v>101</v>
      </c>
      <c r="F1086" t="s">
        <v>4036</v>
      </c>
      <c r="G1086" t="s">
        <v>219</v>
      </c>
      <c r="H1086" t="s">
        <v>220</v>
      </c>
      <c r="I1086" t="s">
        <v>4037</v>
      </c>
      <c r="J1086">
        <v>0.14263999999999999</v>
      </c>
      <c r="K1086">
        <v>1</v>
      </c>
      <c r="L1086">
        <v>1</v>
      </c>
      <c r="M1086">
        <v>1</v>
      </c>
      <c r="N1086">
        <v>1</v>
      </c>
      <c r="O1086" t="s">
        <v>225</v>
      </c>
      <c r="P1086">
        <v>0</v>
      </c>
      <c r="Q1086">
        <v>1</v>
      </c>
      <c r="R1086">
        <v>6200</v>
      </c>
      <c r="S1086" t="s">
        <v>223</v>
      </c>
      <c r="T1086">
        <v>6200</v>
      </c>
      <c r="U1086" t="s">
        <v>4034</v>
      </c>
      <c r="V1086" t="s">
        <v>413</v>
      </c>
      <c r="W1086" t="s">
        <v>225</v>
      </c>
      <c r="X1086" t="s">
        <v>225</v>
      </c>
      <c r="Y1086">
        <v>6200</v>
      </c>
      <c r="AB1086">
        <v>1</v>
      </c>
      <c r="AC1086">
        <v>1</v>
      </c>
      <c r="AD1086">
        <v>2</v>
      </c>
      <c r="AE1086">
        <v>792</v>
      </c>
      <c r="AF1086">
        <v>1</v>
      </c>
      <c r="AQ1086">
        <v>1</v>
      </c>
      <c r="AR1086">
        <f t="shared" si="16"/>
        <v>9.68</v>
      </c>
      <c r="AS1086">
        <v>1</v>
      </c>
      <c r="AT1086" t="s">
        <v>137</v>
      </c>
      <c r="AU1086">
        <v>46</v>
      </c>
    </row>
    <row r="1087" spans="1:47">
      <c r="A1087" t="s">
        <v>4038</v>
      </c>
      <c r="C1087">
        <v>310</v>
      </c>
      <c r="D1087" t="s">
        <v>4039</v>
      </c>
      <c r="E1087">
        <v>101</v>
      </c>
      <c r="F1087" t="s">
        <v>4040</v>
      </c>
      <c r="G1087" t="s">
        <v>219</v>
      </c>
      <c r="H1087" t="s">
        <v>220</v>
      </c>
      <c r="I1087" t="s">
        <v>4041</v>
      </c>
      <c r="J1087">
        <v>9.1800000000000007E-2</v>
      </c>
      <c r="K1087">
        <v>0</v>
      </c>
      <c r="L1087">
        <v>0</v>
      </c>
      <c r="M1087">
        <v>1</v>
      </c>
      <c r="N1087">
        <v>1</v>
      </c>
      <c r="O1087" t="s">
        <v>659</v>
      </c>
      <c r="P1087">
        <v>1</v>
      </c>
      <c r="Q1087">
        <v>1</v>
      </c>
      <c r="R1087">
        <v>6000</v>
      </c>
      <c r="S1087" t="s">
        <v>223</v>
      </c>
      <c r="T1087">
        <v>0</v>
      </c>
      <c r="U1087" t="s">
        <v>4038</v>
      </c>
      <c r="V1087" t="s">
        <v>927</v>
      </c>
      <c r="W1087" t="s">
        <v>659</v>
      </c>
      <c r="X1087" t="s">
        <v>659</v>
      </c>
      <c r="Y1087">
        <v>6000</v>
      </c>
      <c r="AB1087">
        <v>0</v>
      </c>
      <c r="AC1087">
        <v>0</v>
      </c>
      <c r="AD1087">
        <v>1</v>
      </c>
      <c r="AE1087">
        <v>494</v>
      </c>
      <c r="AF1087">
        <v>1</v>
      </c>
      <c r="AQ1087">
        <v>1</v>
      </c>
      <c r="AR1087">
        <f t="shared" si="16"/>
        <v>0</v>
      </c>
      <c r="AS1087">
        <v>1</v>
      </c>
      <c r="AT1087" t="s">
        <v>135</v>
      </c>
      <c r="AU1087">
        <v>44</v>
      </c>
    </row>
    <row r="1088" spans="1:47">
      <c r="A1088" t="s">
        <v>4042</v>
      </c>
      <c r="C1088">
        <v>310</v>
      </c>
      <c r="D1088" t="s">
        <v>4043</v>
      </c>
      <c r="E1088">
        <v>101</v>
      </c>
      <c r="F1088" t="s">
        <v>4044</v>
      </c>
      <c r="G1088" t="s">
        <v>219</v>
      </c>
      <c r="H1088" t="s">
        <v>220</v>
      </c>
      <c r="I1088" t="s">
        <v>4045</v>
      </c>
      <c r="J1088">
        <v>0.10564999999999999</v>
      </c>
      <c r="K1088">
        <v>0</v>
      </c>
      <c r="L1088">
        <v>0</v>
      </c>
      <c r="M1088">
        <v>1</v>
      </c>
      <c r="N1088">
        <v>1</v>
      </c>
      <c r="O1088" t="s">
        <v>659</v>
      </c>
      <c r="P1088">
        <v>1</v>
      </c>
      <c r="Q1088">
        <v>1</v>
      </c>
      <c r="R1088">
        <v>3300</v>
      </c>
      <c r="S1088" t="s">
        <v>223</v>
      </c>
      <c r="T1088">
        <v>0</v>
      </c>
      <c r="U1088" t="s">
        <v>4042</v>
      </c>
      <c r="X1088" t="s">
        <v>659</v>
      </c>
      <c r="Y1088">
        <v>3300</v>
      </c>
      <c r="AB1088">
        <v>0</v>
      </c>
      <c r="AC1088">
        <v>0</v>
      </c>
      <c r="AD1088">
        <v>2</v>
      </c>
      <c r="AE1088">
        <v>704</v>
      </c>
      <c r="AF1088">
        <v>1</v>
      </c>
      <c r="AQ1088">
        <v>1</v>
      </c>
      <c r="AR1088">
        <f t="shared" si="16"/>
        <v>0</v>
      </c>
      <c r="AS1088">
        <v>1</v>
      </c>
      <c r="AT1088" t="s">
        <v>134</v>
      </c>
      <c r="AU1088">
        <v>43</v>
      </c>
    </row>
    <row r="1089" spans="1:47">
      <c r="A1089" t="s">
        <v>4046</v>
      </c>
      <c r="C1089">
        <v>310</v>
      </c>
      <c r="D1089" t="s">
        <v>4047</v>
      </c>
      <c r="E1089">
        <v>132</v>
      </c>
      <c r="F1089" t="s">
        <v>3579</v>
      </c>
      <c r="G1089" t="s">
        <v>219</v>
      </c>
      <c r="H1089" t="s">
        <v>260</v>
      </c>
      <c r="I1089" t="s">
        <v>4048</v>
      </c>
      <c r="J1089">
        <v>0.27468999999999999</v>
      </c>
      <c r="K1089">
        <v>0</v>
      </c>
      <c r="L1089">
        <v>0</v>
      </c>
      <c r="M1089">
        <v>0</v>
      </c>
      <c r="N1089">
        <v>0</v>
      </c>
      <c r="P1089">
        <v>0</v>
      </c>
      <c r="Q1089">
        <v>0</v>
      </c>
      <c r="R1089">
        <v>0</v>
      </c>
      <c r="S1089" t="s">
        <v>223</v>
      </c>
      <c r="T1089">
        <v>0</v>
      </c>
      <c r="U1089" t="s">
        <v>4046</v>
      </c>
      <c r="Y1089">
        <v>0</v>
      </c>
      <c r="AB1089">
        <v>0</v>
      </c>
      <c r="AC1089">
        <v>0</v>
      </c>
      <c r="AD1089">
        <v>0</v>
      </c>
      <c r="AE1089">
        <v>0</v>
      </c>
      <c r="AF1089">
        <v>0</v>
      </c>
      <c r="AQ1089">
        <v>3</v>
      </c>
      <c r="AR1089">
        <f t="shared" si="16"/>
        <v>0</v>
      </c>
      <c r="AS1089">
        <v>1</v>
      </c>
      <c r="AT1089" t="s">
        <v>135</v>
      </c>
      <c r="AU1089">
        <v>44</v>
      </c>
    </row>
    <row r="1090" spans="1:47">
      <c r="A1090" t="s">
        <v>4049</v>
      </c>
      <c r="C1090">
        <v>310</v>
      </c>
      <c r="D1090" t="s">
        <v>4050</v>
      </c>
      <c r="E1090">
        <v>101</v>
      </c>
      <c r="F1090" t="s">
        <v>4051</v>
      </c>
      <c r="G1090" t="s">
        <v>219</v>
      </c>
      <c r="H1090" t="s">
        <v>220</v>
      </c>
      <c r="I1090" t="s">
        <v>4052</v>
      </c>
      <c r="J1090">
        <v>4.9230000000000003E-2</v>
      </c>
      <c r="K1090">
        <v>0</v>
      </c>
      <c r="L1090">
        <v>0</v>
      </c>
      <c r="M1090">
        <v>1</v>
      </c>
      <c r="N1090">
        <v>1</v>
      </c>
      <c r="O1090" t="s">
        <v>659</v>
      </c>
      <c r="P1090">
        <v>1</v>
      </c>
      <c r="Q1090">
        <v>1</v>
      </c>
      <c r="R1090">
        <v>600</v>
      </c>
      <c r="S1090" t="s">
        <v>223</v>
      </c>
      <c r="T1090">
        <v>0</v>
      </c>
      <c r="U1090" t="s">
        <v>4049</v>
      </c>
      <c r="V1090" t="s">
        <v>933</v>
      </c>
      <c r="W1090" t="s">
        <v>659</v>
      </c>
      <c r="X1090" t="s">
        <v>659</v>
      </c>
      <c r="Y1090">
        <v>600</v>
      </c>
      <c r="AB1090">
        <v>0</v>
      </c>
      <c r="AC1090">
        <v>0</v>
      </c>
      <c r="AD1090">
        <v>2</v>
      </c>
      <c r="AE1090">
        <v>811</v>
      </c>
      <c r="AF1090">
        <v>1</v>
      </c>
      <c r="AQ1090">
        <v>1</v>
      </c>
      <c r="AR1090">
        <f t="shared" ref="AR1090:AR1153" si="17">AB1090*9.68*VLOOKUP(AU1090,atten,10,FALSE)</f>
        <v>0</v>
      </c>
      <c r="AS1090">
        <v>1</v>
      </c>
      <c r="AT1090" t="s">
        <v>135</v>
      </c>
      <c r="AU1090">
        <v>44</v>
      </c>
    </row>
    <row r="1091" spans="1:47">
      <c r="A1091" t="s">
        <v>4053</v>
      </c>
      <c r="C1091">
        <v>310</v>
      </c>
      <c r="D1091" t="s">
        <v>4054</v>
      </c>
      <c r="E1091">
        <v>101</v>
      </c>
      <c r="F1091" t="s">
        <v>4055</v>
      </c>
      <c r="G1091" t="s">
        <v>219</v>
      </c>
      <c r="H1091" t="s">
        <v>220</v>
      </c>
      <c r="I1091" t="s">
        <v>4056</v>
      </c>
      <c r="J1091">
        <v>0.30913000000000002</v>
      </c>
      <c r="K1091">
        <v>1</v>
      </c>
      <c r="L1091">
        <v>1</v>
      </c>
      <c r="M1091">
        <v>1</v>
      </c>
      <c r="N1091">
        <v>1</v>
      </c>
      <c r="O1091" t="s">
        <v>225</v>
      </c>
      <c r="P1091">
        <v>0</v>
      </c>
      <c r="Q1091">
        <v>1</v>
      </c>
      <c r="R1091">
        <v>4300</v>
      </c>
      <c r="S1091" t="s">
        <v>223</v>
      </c>
      <c r="T1091">
        <v>4300</v>
      </c>
      <c r="U1091" t="s">
        <v>4053</v>
      </c>
      <c r="V1091" t="s">
        <v>455</v>
      </c>
      <c r="W1091" t="s">
        <v>225</v>
      </c>
      <c r="X1091" t="s">
        <v>225</v>
      </c>
      <c r="Y1091">
        <v>4300</v>
      </c>
      <c r="AB1091">
        <v>1</v>
      </c>
      <c r="AC1091">
        <v>1</v>
      </c>
      <c r="AD1091">
        <v>2</v>
      </c>
      <c r="AE1091">
        <v>664</v>
      </c>
      <c r="AF1091">
        <v>1</v>
      </c>
      <c r="AQ1091">
        <v>3</v>
      </c>
      <c r="AR1091">
        <f t="shared" si="17"/>
        <v>9.68</v>
      </c>
      <c r="AS1091">
        <v>1</v>
      </c>
      <c r="AT1091" t="s">
        <v>137</v>
      </c>
      <c r="AU1091">
        <v>46</v>
      </c>
    </row>
    <row r="1092" spans="1:47">
      <c r="A1092" t="s">
        <v>4057</v>
      </c>
      <c r="C1092">
        <v>310</v>
      </c>
      <c r="D1092" t="s">
        <v>4058</v>
      </c>
      <c r="E1092">
        <v>132</v>
      </c>
      <c r="F1092" t="s">
        <v>4059</v>
      </c>
      <c r="G1092" t="s">
        <v>219</v>
      </c>
      <c r="H1092" t="s">
        <v>260</v>
      </c>
      <c r="I1092" t="s">
        <v>4060</v>
      </c>
      <c r="J1092">
        <v>0.34710000000000002</v>
      </c>
      <c r="K1092">
        <v>0</v>
      </c>
      <c r="L1092">
        <v>0</v>
      </c>
      <c r="M1092">
        <v>0</v>
      </c>
      <c r="N1092">
        <v>0</v>
      </c>
      <c r="P1092">
        <v>0</v>
      </c>
      <c r="Q1092">
        <v>0</v>
      </c>
      <c r="R1092">
        <v>0</v>
      </c>
      <c r="S1092" t="s">
        <v>223</v>
      </c>
      <c r="T1092">
        <v>0</v>
      </c>
      <c r="U1092" t="s">
        <v>4057</v>
      </c>
      <c r="Y1092">
        <v>0</v>
      </c>
      <c r="AB1092">
        <v>0</v>
      </c>
      <c r="AC1092">
        <v>0</v>
      </c>
      <c r="AD1092">
        <v>0</v>
      </c>
      <c r="AE1092">
        <v>0</v>
      </c>
      <c r="AF1092">
        <v>0</v>
      </c>
      <c r="AQ1092">
        <v>1</v>
      </c>
      <c r="AR1092">
        <f t="shared" si="17"/>
        <v>0</v>
      </c>
      <c r="AS1092">
        <v>1</v>
      </c>
      <c r="AT1092" t="s">
        <v>135</v>
      </c>
      <c r="AU1092">
        <v>44</v>
      </c>
    </row>
    <row r="1093" spans="1:47">
      <c r="A1093" t="s">
        <v>4061</v>
      </c>
      <c r="C1093">
        <v>310</v>
      </c>
      <c r="D1093" t="s">
        <v>4062</v>
      </c>
      <c r="E1093">
        <v>101</v>
      </c>
      <c r="F1093" t="s">
        <v>4063</v>
      </c>
      <c r="G1093" t="s">
        <v>219</v>
      </c>
      <c r="H1093" t="s">
        <v>220</v>
      </c>
      <c r="I1093" t="s">
        <v>4064</v>
      </c>
      <c r="J1093">
        <v>8.7419999999999998E-2</v>
      </c>
      <c r="K1093">
        <v>0</v>
      </c>
      <c r="L1093">
        <v>0</v>
      </c>
      <c r="M1093">
        <v>1</v>
      </c>
      <c r="N1093">
        <v>1</v>
      </c>
      <c r="O1093" t="s">
        <v>659</v>
      </c>
      <c r="P1093">
        <v>1</v>
      </c>
      <c r="Q1093">
        <v>1</v>
      </c>
      <c r="R1093">
        <v>3900</v>
      </c>
      <c r="S1093" t="s">
        <v>223</v>
      </c>
      <c r="T1093">
        <v>0</v>
      </c>
      <c r="U1093" t="s">
        <v>4061</v>
      </c>
      <c r="V1093" t="s">
        <v>933</v>
      </c>
      <c r="W1093" t="s">
        <v>659</v>
      </c>
      <c r="X1093" t="s">
        <v>659</v>
      </c>
      <c r="Y1093">
        <v>3900</v>
      </c>
      <c r="AB1093">
        <v>0</v>
      </c>
      <c r="AC1093">
        <v>0</v>
      </c>
      <c r="AD1093">
        <v>1</v>
      </c>
      <c r="AE1093">
        <v>630</v>
      </c>
      <c r="AF1093">
        <v>1</v>
      </c>
      <c r="AQ1093">
        <v>1</v>
      </c>
      <c r="AR1093">
        <f t="shared" si="17"/>
        <v>0</v>
      </c>
      <c r="AS1093">
        <v>1</v>
      </c>
      <c r="AT1093" t="s">
        <v>135</v>
      </c>
      <c r="AU1093">
        <v>44</v>
      </c>
    </row>
    <row r="1094" spans="1:47">
      <c r="A1094" t="s">
        <v>4065</v>
      </c>
      <c r="C1094">
        <v>310</v>
      </c>
      <c r="D1094" t="s">
        <v>4066</v>
      </c>
      <c r="E1094">
        <v>903</v>
      </c>
      <c r="F1094" t="s">
        <v>821</v>
      </c>
      <c r="G1094" t="s">
        <v>219</v>
      </c>
      <c r="H1094" t="s">
        <v>833</v>
      </c>
      <c r="I1094" t="s">
        <v>4067</v>
      </c>
      <c r="J1094">
        <v>8.8029999999999997E-2</v>
      </c>
      <c r="K1094">
        <v>0</v>
      </c>
      <c r="L1094">
        <v>0</v>
      </c>
      <c r="M1094">
        <v>0</v>
      </c>
      <c r="N1094">
        <v>0</v>
      </c>
      <c r="P1094">
        <v>0</v>
      </c>
      <c r="Q1094">
        <v>0</v>
      </c>
      <c r="R1094">
        <v>0</v>
      </c>
      <c r="S1094" t="s">
        <v>223</v>
      </c>
      <c r="T1094">
        <v>0</v>
      </c>
      <c r="U1094" t="s">
        <v>4065</v>
      </c>
      <c r="Y1094">
        <v>0</v>
      </c>
      <c r="Z1094" t="s">
        <v>297</v>
      </c>
      <c r="AA1094" t="s">
        <v>223</v>
      </c>
      <c r="AB1094">
        <v>0</v>
      </c>
      <c r="AC1094">
        <v>0</v>
      </c>
      <c r="AD1094">
        <v>0</v>
      </c>
      <c r="AE1094">
        <v>0</v>
      </c>
      <c r="AF1094">
        <v>0</v>
      </c>
      <c r="AQ1094">
        <v>1</v>
      </c>
      <c r="AR1094">
        <f t="shared" si="17"/>
        <v>0</v>
      </c>
      <c r="AS1094">
        <v>1</v>
      </c>
      <c r="AT1094" t="s">
        <v>134</v>
      </c>
      <c r="AU1094">
        <v>43</v>
      </c>
    </row>
    <row r="1095" spans="1:47">
      <c r="A1095" t="s">
        <v>4068</v>
      </c>
      <c r="C1095">
        <v>310</v>
      </c>
      <c r="D1095" t="s">
        <v>4069</v>
      </c>
      <c r="E1095">
        <v>101</v>
      </c>
      <c r="F1095" t="s">
        <v>4070</v>
      </c>
      <c r="G1095" t="s">
        <v>219</v>
      </c>
      <c r="H1095" t="s">
        <v>220</v>
      </c>
      <c r="I1095" t="s">
        <v>4071</v>
      </c>
      <c r="J1095">
        <v>0.20738000000000001</v>
      </c>
      <c r="K1095">
        <v>1</v>
      </c>
      <c r="L1095">
        <v>1</v>
      </c>
      <c r="M1095">
        <v>1</v>
      </c>
      <c r="N1095">
        <v>1</v>
      </c>
      <c r="O1095" t="s">
        <v>225</v>
      </c>
      <c r="P1095">
        <v>0</v>
      </c>
      <c r="Q1095">
        <v>1</v>
      </c>
      <c r="R1095">
        <v>6000</v>
      </c>
      <c r="S1095" t="s">
        <v>223</v>
      </c>
      <c r="T1095">
        <v>6000</v>
      </c>
      <c r="U1095" t="s">
        <v>4068</v>
      </c>
      <c r="V1095" t="s">
        <v>413</v>
      </c>
      <c r="W1095" t="s">
        <v>225</v>
      </c>
      <c r="X1095" t="s">
        <v>225</v>
      </c>
      <c r="Y1095">
        <v>6000</v>
      </c>
      <c r="AB1095">
        <v>1</v>
      </c>
      <c r="AC1095">
        <v>1</v>
      </c>
      <c r="AD1095">
        <v>4</v>
      </c>
      <c r="AE1095">
        <v>1904</v>
      </c>
      <c r="AF1095">
        <v>2</v>
      </c>
      <c r="AQ1095">
        <v>2</v>
      </c>
      <c r="AR1095">
        <f t="shared" si="17"/>
        <v>9.68</v>
      </c>
      <c r="AS1095">
        <v>1</v>
      </c>
      <c r="AT1095" t="s">
        <v>137</v>
      </c>
      <c r="AU1095">
        <v>46</v>
      </c>
    </row>
    <row r="1096" spans="1:47">
      <c r="A1096" t="s">
        <v>4072</v>
      </c>
      <c r="C1096">
        <v>310</v>
      </c>
      <c r="D1096" t="s">
        <v>4073</v>
      </c>
      <c r="E1096">
        <v>905</v>
      </c>
      <c r="F1096" t="s">
        <v>4074</v>
      </c>
      <c r="G1096" t="s">
        <v>324</v>
      </c>
      <c r="H1096" t="s">
        <v>302</v>
      </c>
      <c r="I1096" t="s">
        <v>4076</v>
      </c>
      <c r="J1096">
        <v>2.1182300000000001</v>
      </c>
      <c r="K1096">
        <v>0</v>
      </c>
      <c r="L1096">
        <v>0</v>
      </c>
      <c r="M1096">
        <v>0</v>
      </c>
      <c r="N1096">
        <v>0</v>
      </c>
      <c r="P1096">
        <v>0</v>
      </c>
      <c r="Q1096">
        <v>0</v>
      </c>
      <c r="R1096">
        <v>0</v>
      </c>
      <c r="S1096" t="s">
        <v>223</v>
      </c>
      <c r="T1096">
        <v>0</v>
      </c>
      <c r="U1096" t="s">
        <v>4072</v>
      </c>
      <c r="Y1096">
        <v>0</v>
      </c>
      <c r="Z1096" t="s">
        <v>297</v>
      </c>
      <c r="AA1096" t="s">
        <v>223</v>
      </c>
      <c r="AB1096">
        <v>0</v>
      </c>
      <c r="AC1096">
        <v>0</v>
      </c>
      <c r="AD1096">
        <v>0</v>
      </c>
      <c r="AE1096">
        <v>0</v>
      </c>
      <c r="AF1096">
        <v>0</v>
      </c>
      <c r="AQ1096">
        <v>1</v>
      </c>
      <c r="AR1096">
        <f t="shared" si="17"/>
        <v>0</v>
      </c>
      <c r="AS1096">
        <v>1</v>
      </c>
      <c r="AT1096" t="s">
        <v>137</v>
      </c>
      <c r="AU1096">
        <v>46</v>
      </c>
    </row>
    <row r="1097" spans="1:47">
      <c r="A1097" t="s">
        <v>4077</v>
      </c>
      <c r="B1097" t="s">
        <v>293</v>
      </c>
      <c r="C1097">
        <v>310</v>
      </c>
      <c r="D1097" t="s">
        <v>3148</v>
      </c>
      <c r="E1097">
        <v>0</v>
      </c>
      <c r="J1097">
        <v>0.43208999999999997</v>
      </c>
      <c r="K1097">
        <v>0</v>
      </c>
      <c r="L1097">
        <v>0</v>
      </c>
      <c r="M1097">
        <v>0</v>
      </c>
      <c r="N1097">
        <v>0</v>
      </c>
      <c r="P1097">
        <v>0</v>
      </c>
      <c r="Q1097">
        <v>0</v>
      </c>
      <c r="R1097">
        <v>0</v>
      </c>
      <c r="S1097" t="s">
        <v>296</v>
      </c>
      <c r="T1097">
        <v>0</v>
      </c>
      <c r="Y1097">
        <v>0</v>
      </c>
      <c r="AB1097">
        <v>0</v>
      </c>
      <c r="AC1097">
        <v>0</v>
      </c>
      <c r="AD1097">
        <v>0</v>
      </c>
      <c r="AE1097">
        <v>0</v>
      </c>
      <c r="AF1097">
        <v>0</v>
      </c>
      <c r="AG1097" t="s">
        <v>845</v>
      </c>
      <c r="AQ1097">
        <v>5</v>
      </c>
      <c r="AR1097">
        <f t="shared" si="17"/>
        <v>0</v>
      </c>
      <c r="AS1097">
        <v>1</v>
      </c>
      <c r="AT1097" t="s">
        <v>134</v>
      </c>
      <c r="AU1097">
        <v>43</v>
      </c>
    </row>
    <row r="1098" spans="1:47">
      <c r="A1098" t="s">
        <v>4078</v>
      </c>
      <c r="C1098">
        <v>310</v>
      </c>
      <c r="D1098" t="s">
        <v>4079</v>
      </c>
      <c r="E1098">
        <v>106</v>
      </c>
      <c r="F1098" t="s">
        <v>4080</v>
      </c>
      <c r="G1098" t="s">
        <v>219</v>
      </c>
      <c r="H1098" t="s">
        <v>355</v>
      </c>
      <c r="I1098" t="s">
        <v>4081</v>
      </c>
      <c r="J1098">
        <v>0.19547999999999999</v>
      </c>
      <c r="K1098">
        <v>0</v>
      </c>
      <c r="L1098">
        <v>0</v>
      </c>
      <c r="M1098">
        <v>0</v>
      </c>
      <c r="N1098">
        <v>0</v>
      </c>
      <c r="P1098">
        <v>0</v>
      </c>
      <c r="Q1098">
        <v>0</v>
      </c>
      <c r="R1098">
        <v>0</v>
      </c>
      <c r="S1098" t="s">
        <v>223</v>
      </c>
      <c r="T1098">
        <v>0</v>
      </c>
      <c r="U1098" t="s">
        <v>4078</v>
      </c>
      <c r="V1098" t="s">
        <v>455</v>
      </c>
      <c r="W1098" t="s">
        <v>225</v>
      </c>
      <c r="Y1098">
        <v>0</v>
      </c>
      <c r="AB1098">
        <v>0</v>
      </c>
      <c r="AC1098">
        <v>0</v>
      </c>
      <c r="AD1098">
        <v>0</v>
      </c>
      <c r="AE1098">
        <v>0</v>
      </c>
      <c r="AF1098">
        <v>0</v>
      </c>
      <c r="AQ1098">
        <v>2</v>
      </c>
      <c r="AR1098">
        <f t="shared" si="17"/>
        <v>0</v>
      </c>
      <c r="AS1098">
        <v>1</v>
      </c>
      <c r="AT1098" t="s">
        <v>137</v>
      </c>
      <c r="AU1098">
        <v>46</v>
      </c>
    </row>
    <row r="1099" spans="1:47">
      <c r="A1099" t="s">
        <v>4082</v>
      </c>
      <c r="C1099">
        <v>310</v>
      </c>
      <c r="D1099" t="s">
        <v>4083</v>
      </c>
      <c r="E1099">
        <v>101</v>
      </c>
      <c r="F1099" t="s">
        <v>4084</v>
      </c>
      <c r="G1099" t="s">
        <v>219</v>
      </c>
      <c r="H1099" t="s">
        <v>220</v>
      </c>
      <c r="I1099" t="s">
        <v>4085</v>
      </c>
      <c r="J1099">
        <v>0.13646</v>
      </c>
      <c r="K1099">
        <v>0</v>
      </c>
      <c r="L1099">
        <v>0</v>
      </c>
      <c r="M1099">
        <v>1</v>
      </c>
      <c r="N1099">
        <v>1</v>
      </c>
      <c r="O1099" t="s">
        <v>659</v>
      </c>
      <c r="P1099">
        <v>1</v>
      </c>
      <c r="Q1099">
        <v>1</v>
      </c>
      <c r="R1099">
        <v>3900</v>
      </c>
      <c r="S1099" t="s">
        <v>223</v>
      </c>
      <c r="T1099">
        <v>0</v>
      </c>
      <c r="U1099" t="s">
        <v>4082</v>
      </c>
      <c r="V1099" t="s">
        <v>933</v>
      </c>
      <c r="W1099" t="s">
        <v>659</v>
      </c>
      <c r="X1099" t="s">
        <v>659</v>
      </c>
      <c r="Y1099">
        <v>3900</v>
      </c>
      <c r="AB1099">
        <v>0</v>
      </c>
      <c r="AC1099">
        <v>0</v>
      </c>
      <c r="AD1099">
        <v>2</v>
      </c>
      <c r="AE1099">
        <v>1126</v>
      </c>
      <c r="AF1099">
        <v>1</v>
      </c>
      <c r="AQ1099">
        <v>2</v>
      </c>
      <c r="AR1099">
        <f t="shared" si="17"/>
        <v>0</v>
      </c>
      <c r="AS1099">
        <v>1</v>
      </c>
      <c r="AT1099" t="s">
        <v>135</v>
      </c>
      <c r="AU1099">
        <v>44</v>
      </c>
    </row>
    <row r="1100" spans="1:47">
      <c r="A1100" t="s">
        <v>4086</v>
      </c>
      <c r="C1100">
        <v>310</v>
      </c>
      <c r="D1100" t="s">
        <v>4087</v>
      </c>
      <c r="E1100">
        <v>101</v>
      </c>
      <c r="F1100" t="s">
        <v>4088</v>
      </c>
      <c r="G1100" t="s">
        <v>219</v>
      </c>
      <c r="H1100" t="s">
        <v>220</v>
      </c>
      <c r="I1100" t="s">
        <v>4089</v>
      </c>
      <c r="J1100">
        <v>0.18890000000000001</v>
      </c>
      <c r="K1100">
        <v>0</v>
      </c>
      <c r="L1100">
        <v>0</v>
      </c>
      <c r="M1100">
        <v>1</v>
      </c>
      <c r="N1100">
        <v>1</v>
      </c>
      <c r="O1100" t="s">
        <v>659</v>
      </c>
      <c r="P1100">
        <v>1</v>
      </c>
      <c r="Q1100">
        <v>1</v>
      </c>
      <c r="R1100">
        <v>11100</v>
      </c>
      <c r="S1100" t="s">
        <v>223</v>
      </c>
      <c r="T1100">
        <v>0</v>
      </c>
      <c r="U1100" t="s">
        <v>4086</v>
      </c>
      <c r="V1100" t="s">
        <v>933</v>
      </c>
      <c r="W1100" t="s">
        <v>659</v>
      </c>
      <c r="X1100" t="s">
        <v>659</v>
      </c>
      <c r="Y1100">
        <v>11100</v>
      </c>
      <c r="AB1100">
        <v>0</v>
      </c>
      <c r="AC1100">
        <v>0</v>
      </c>
      <c r="AD1100">
        <v>3</v>
      </c>
      <c r="AE1100">
        <v>1276</v>
      </c>
      <c r="AF1100">
        <v>1.75</v>
      </c>
      <c r="AQ1100">
        <v>3</v>
      </c>
      <c r="AR1100">
        <f t="shared" si="17"/>
        <v>0</v>
      </c>
      <c r="AS1100">
        <v>1</v>
      </c>
      <c r="AT1100" t="s">
        <v>134</v>
      </c>
      <c r="AU1100">
        <v>43</v>
      </c>
    </row>
    <row r="1101" spans="1:47">
      <c r="A1101" t="s">
        <v>4090</v>
      </c>
      <c r="C1101">
        <v>310</v>
      </c>
      <c r="D1101" t="s">
        <v>4091</v>
      </c>
      <c r="E1101">
        <v>101</v>
      </c>
      <c r="F1101" t="s">
        <v>4092</v>
      </c>
      <c r="G1101" t="s">
        <v>219</v>
      </c>
      <c r="H1101" t="s">
        <v>220</v>
      </c>
      <c r="I1101" t="s">
        <v>4093</v>
      </c>
      <c r="J1101">
        <v>0.15870000000000001</v>
      </c>
      <c r="K1101">
        <v>0</v>
      </c>
      <c r="L1101">
        <v>0</v>
      </c>
      <c r="M1101">
        <v>1</v>
      </c>
      <c r="N1101">
        <v>1</v>
      </c>
      <c r="O1101" t="s">
        <v>659</v>
      </c>
      <c r="P1101">
        <v>1</v>
      </c>
      <c r="Q1101">
        <v>1</v>
      </c>
      <c r="R1101">
        <v>7300</v>
      </c>
      <c r="S1101" t="s">
        <v>223</v>
      </c>
      <c r="T1101">
        <v>0</v>
      </c>
      <c r="U1101" t="s">
        <v>4090</v>
      </c>
      <c r="V1101" t="s">
        <v>933</v>
      </c>
      <c r="W1101" t="s">
        <v>659</v>
      </c>
      <c r="X1101" t="s">
        <v>659</v>
      </c>
      <c r="Y1101">
        <v>7300</v>
      </c>
      <c r="AB1101">
        <v>0</v>
      </c>
      <c r="AC1101">
        <v>0</v>
      </c>
      <c r="AD1101">
        <v>3</v>
      </c>
      <c r="AE1101">
        <v>1218</v>
      </c>
      <c r="AF1101">
        <v>1</v>
      </c>
      <c r="AQ1101">
        <v>2</v>
      </c>
      <c r="AR1101">
        <f t="shared" si="17"/>
        <v>0</v>
      </c>
      <c r="AS1101">
        <v>1</v>
      </c>
      <c r="AT1101" t="s">
        <v>135</v>
      </c>
      <c r="AU1101">
        <v>44</v>
      </c>
    </row>
    <row r="1102" spans="1:47">
      <c r="A1102" t="s">
        <v>4094</v>
      </c>
      <c r="C1102">
        <v>310</v>
      </c>
      <c r="D1102" t="s">
        <v>4095</v>
      </c>
      <c r="E1102">
        <v>101</v>
      </c>
      <c r="F1102" t="s">
        <v>4096</v>
      </c>
      <c r="G1102" t="s">
        <v>219</v>
      </c>
      <c r="H1102" t="s">
        <v>220</v>
      </c>
      <c r="I1102" t="s">
        <v>4097</v>
      </c>
      <c r="J1102">
        <v>0.12529000000000001</v>
      </c>
      <c r="K1102">
        <v>0</v>
      </c>
      <c r="L1102">
        <v>0</v>
      </c>
      <c r="M1102">
        <v>1</v>
      </c>
      <c r="N1102">
        <v>1</v>
      </c>
      <c r="O1102" t="s">
        <v>659</v>
      </c>
      <c r="P1102">
        <v>1</v>
      </c>
      <c r="Q1102">
        <v>1</v>
      </c>
      <c r="R1102">
        <v>1500</v>
      </c>
      <c r="S1102" t="s">
        <v>223</v>
      </c>
      <c r="T1102">
        <v>0</v>
      </c>
      <c r="U1102" t="s">
        <v>4094</v>
      </c>
      <c r="V1102" t="s">
        <v>933</v>
      </c>
      <c r="W1102" t="s">
        <v>659</v>
      </c>
      <c r="X1102" t="s">
        <v>659</v>
      </c>
      <c r="Y1102">
        <v>1500</v>
      </c>
      <c r="AB1102">
        <v>0</v>
      </c>
      <c r="AC1102">
        <v>0</v>
      </c>
      <c r="AD1102">
        <v>2</v>
      </c>
      <c r="AE1102">
        <v>780</v>
      </c>
      <c r="AF1102">
        <v>1</v>
      </c>
      <c r="AQ1102">
        <v>1</v>
      </c>
      <c r="AR1102">
        <f t="shared" si="17"/>
        <v>0</v>
      </c>
      <c r="AS1102">
        <v>1</v>
      </c>
      <c r="AT1102" t="s">
        <v>135</v>
      </c>
      <c r="AU1102">
        <v>44</v>
      </c>
    </row>
    <row r="1103" spans="1:47">
      <c r="A1103" t="s">
        <v>4098</v>
      </c>
      <c r="C1103">
        <v>310</v>
      </c>
      <c r="D1103" t="s">
        <v>4099</v>
      </c>
      <c r="E1103">
        <v>101</v>
      </c>
      <c r="F1103" t="s">
        <v>4100</v>
      </c>
      <c r="G1103" t="s">
        <v>219</v>
      </c>
      <c r="H1103" t="s">
        <v>220</v>
      </c>
      <c r="I1103" t="s">
        <v>4101</v>
      </c>
      <c r="J1103">
        <v>8.6360000000000006E-2</v>
      </c>
      <c r="K1103">
        <v>0</v>
      </c>
      <c r="L1103">
        <v>0</v>
      </c>
      <c r="M1103">
        <v>1</v>
      </c>
      <c r="N1103">
        <v>1</v>
      </c>
      <c r="O1103" t="s">
        <v>659</v>
      </c>
      <c r="P1103">
        <v>1</v>
      </c>
      <c r="Q1103">
        <v>1</v>
      </c>
      <c r="R1103">
        <v>3500</v>
      </c>
      <c r="S1103" t="s">
        <v>223</v>
      </c>
      <c r="T1103">
        <v>0</v>
      </c>
      <c r="U1103" t="s">
        <v>4098</v>
      </c>
      <c r="V1103" t="s">
        <v>933</v>
      </c>
      <c r="W1103" t="s">
        <v>659</v>
      </c>
      <c r="X1103" t="s">
        <v>659</v>
      </c>
      <c r="Y1103">
        <v>3500</v>
      </c>
      <c r="AB1103">
        <v>0</v>
      </c>
      <c r="AC1103">
        <v>0</v>
      </c>
      <c r="AD1103">
        <v>2</v>
      </c>
      <c r="AE1103">
        <v>792</v>
      </c>
      <c r="AF1103">
        <v>1</v>
      </c>
      <c r="AQ1103">
        <v>1</v>
      </c>
      <c r="AR1103">
        <f t="shared" si="17"/>
        <v>0</v>
      </c>
      <c r="AS1103">
        <v>1</v>
      </c>
      <c r="AT1103" t="s">
        <v>135</v>
      </c>
      <c r="AU1103">
        <v>44</v>
      </c>
    </row>
    <row r="1104" spans="1:47">
      <c r="A1104" t="s">
        <v>4102</v>
      </c>
      <c r="C1104">
        <v>310</v>
      </c>
      <c r="D1104" t="s">
        <v>4103</v>
      </c>
      <c r="E1104">
        <v>101</v>
      </c>
      <c r="F1104" t="s">
        <v>4104</v>
      </c>
      <c r="G1104" t="s">
        <v>219</v>
      </c>
      <c r="H1104" t="s">
        <v>220</v>
      </c>
      <c r="I1104" t="s">
        <v>4105</v>
      </c>
      <c r="J1104">
        <v>0.18332999999999999</v>
      </c>
      <c r="K1104">
        <v>1</v>
      </c>
      <c r="L1104">
        <v>1</v>
      </c>
      <c r="M1104">
        <v>1</v>
      </c>
      <c r="N1104">
        <v>1</v>
      </c>
      <c r="O1104" t="s">
        <v>225</v>
      </c>
      <c r="P1104">
        <v>0</v>
      </c>
      <c r="Q1104">
        <v>1</v>
      </c>
      <c r="R1104">
        <v>2000</v>
      </c>
      <c r="S1104" t="s">
        <v>243</v>
      </c>
      <c r="T1104">
        <v>2000</v>
      </c>
      <c r="U1104" t="s">
        <v>4102</v>
      </c>
      <c r="V1104" t="s">
        <v>413</v>
      </c>
      <c r="W1104" t="s">
        <v>225</v>
      </c>
      <c r="X1104" t="s">
        <v>225</v>
      </c>
      <c r="Y1104">
        <v>2000</v>
      </c>
      <c r="AB1104">
        <v>1</v>
      </c>
      <c r="AC1104">
        <v>1</v>
      </c>
      <c r="AD1104">
        <v>1</v>
      </c>
      <c r="AE1104">
        <v>602</v>
      </c>
      <c r="AF1104">
        <v>1</v>
      </c>
      <c r="AQ1104">
        <v>2</v>
      </c>
      <c r="AR1104">
        <f t="shared" si="17"/>
        <v>9.68</v>
      </c>
      <c r="AS1104">
        <v>1</v>
      </c>
      <c r="AT1104" t="s">
        <v>137</v>
      </c>
      <c r="AU1104">
        <v>46</v>
      </c>
    </row>
    <row r="1105" spans="1:47">
      <c r="A1105" t="s">
        <v>4106</v>
      </c>
      <c r="C1105">
        <v>310</v>
      </c>
      <c r="D1105" t="s">
        <v>4107</v>
      </c>
      <c r="E1105">
        <v>903</v>
      </c>
      <c r="F1105" t="s">
        <v>821</v>
      </c>
      <c r="G1105" t="s">
        <v>219</v>
      </c>
      <c r="H1105" t="s">
        <v>833</v>
      </c>
      <c r="I1105" t="s">
        <v>4108</v>
      </c>
      <c r="J1105">
        <v>7.5880000000000003E-2</v>
      </c>
      <c r="K1105">
        <v>0</v>
      </c>
      <c r="L1105">
        <v>0</v>
      </c>
      <c r="M1105">
        <v>0</v>
      </c>
      <c r="N1105">
        <v>0</v>
      </c>
      <c r="P1105">
        <v>0</v>
      </c>
      <c r="Q1105">
        <v>0</v>
      </c>
      <c r="R1105">
        <v>0</v>
      </c>
      <c r="S1105" t="s">
        <v>223</v>
      </c>
      <c r="T1105">
        <v>0</v>
      </c>
      <c r="U1105" t="s">
        <v>4106</v>
      </c>
      <c r="Y1105">
        <v>0</v>
      </c>
      <c r="Z1105" t="s">
        <v>297</v>
      </c>
      <c r="AA1105" t="s">
        <v>223</v>
      </c>
      <c r="AB1105">
        <v>0</v>
      </c>
      <c r="AC1105">
        <v>0</v>
      </c>
      <c r="AD1105">
        <v>0</v>
      </c>
      <c r="AE1105">
        <v>0</v>
      </c>
      <c r="AF1105">
        <v>0</v>
      </c>
      <c r="AQ1105">
        <v>1</v>
      </c>
      <c r="AR1105">
        <f t="shared" si="17"/>
        <v>0</v>
      </c>
      <c r="AS1105">
        <v>1</v>
      </c>
      <c r="AT1105" t="s">
        <v>134</v>
      </c>
      <c r="AU1105">
        <v>43</v>
      </c>
    </row>
    <row r="1106" spans="1:47">
      <c r="A1106" t="s">
        <v>4109</v>
      </c>
      <c r="C1106">
        <v>310</v>
      </c>
      <c r="D1106" t="s">
        <v>4110</v>
      </c>
      <c r="E1106">
        <v>101</v>
      </c>
      <c r="F1106" t="s">
        <v>4111</v>
      </c>
      <c r="G1106" t="s">
        <v>219</v>
      </c>
      <c r="H1106" t="s">
        <v>220</v>
      </c>
      <c r="I1106" t="s">
        <v>4112</v>
      </c>
      <c r="J1106">
        <v>0.28799000000000002</v>
      </c>
      <c r="K1106">
        <v>0</v>
      </c>
      <c r="L1106">
        <v>0</v>
      </c>
      <c r="M1106">
        <v>1</v>
      </c>
      <c r="N1106">
        <v>1</v>
      </c>
      <c r="O1106" t="s">
        <v>659</v>
      </c>
      <c r="P1106">
        <v>1</v>
      </c>
      <c r="Q1106">
        <v>1</v>
      </c>
      <c r="R1106">
        <v>20600</v>
      </c>
      <c r="S1106" t="s">
        <v>243</v>
      </c>
      <c r="T1106">
        <v>0</v>
      </c>
      <c r="U1106" t="s">
        <v>4109</v>
      </c>
      <c r="V1106" t="s">
        <v>893</v>
      </c>
      <c r="W1106" t="s">
        <v>659</v>
      </c>
      <c r="X1106" t="s">
        <v>659</v>
      </c>
      <c r="Y1106">
        <v>20600</v>
      </c>
      <c r="AB1106">
        <v>0</v>
      </c>
      <c r="AC1106">
        <v>0</v>
      </c>
      <c r="AD1106">
        <v>3</v>
      </c>
      <c r="AE1106">
        <v>1586</v>
      </c>
      <c r="AF1106">
        <v>1</v>
      </c>
      <c r="AQ1106">
        <v>3</v>
      </c>
      <c r="AR1106">
        <f t="shared" si="17"/>
        <v>0</v>
      </c>
      <c r="AS1106">
        <v>1</v>
      </c>
      <c r="AT1106" t="s">
        <v>135</v>
      </c>
      <c r="AU1106">
        <v>44</v>
      </c>
    </row>
    <row r="1107" spans="1:47">
      <c r="A1107" t="s">
        <v>4113</v>
      </c>
      <c r="C1107">
        <v>310</v>
      </c>
      <c r="D1107" t="s">
        <v>4114</v>
      </c>
      <c r="E1107">
        <v>101</v>
      </c>
      <c r="F1107" t="s">
        <v>4115</v>
      </c>
      <c r="G1107" t="s">
        <v>219</v>
      </c>
      <c r="H1107" t="s">
        <v>220</v>
      </c>
      <c r="I1107" t="s">
        <v>4116</v>
      </c>
      <c r="J1107">
        <v>0.10285999999999999</v>
      </c>
      <c r="K1107">
        <v>0</v>
      </c>
      <c r="L1107">
        <v>0</v>
      </c>
      <c r="M1107">
        <v>1</v>
      </c>
      <c r="N1107">
        <v>1</v>
      </c>
      <c r="O1107" t="s">
        <v>659</v>
      </c>
      <c r="P1107">
        <v>1</v>
      </c>
      <c r="Q1107">
        <v>1</v>
      </c>
      <c r="R1107">
        <v>18400</v>
      </c>
      <c r="S1107" t="s">
        <v>223</v>
      </c>
      <c r="T1107">
        <v>0</v>
      </c>
      <c r="U1107" t="s">
        <v>4113</v>
      </c>
      <c r="V1107" t="s">
        <v>927</v>
      </c>
      <c r="W1107" t="s">
        <v>659</v>
      </c>
      <c r="X1107" t="s">
        <v>659</v>
      </c>
      <c r="Y1107">
        <v>18400</v>
      </c>
      <c r="AB1107">
        <v>0</v>
      </c>
      <c r="AC1107">
        <v>0</v>
      </c>
      <c r="AD1107">
        <v>2</v>
      </c>
      <c r="AE1107">
        <v>899</v>
      </c>
      <c r="AF1107">
        <v>1</v>
      </c>
      <c r="AQ1107">
        <v>1</v>
      </c>
      <c r="AR1107">
        <f t="shared" si="17"/>
        <v>0</v>
      </c>
      <c r="AS1107">
        <v>1</v>
      </c>
      <c r="AT1107" t="s">
        <v>134</v>
      </c>
      <c r="AU1107">
        <v>43</v>
      </c>
    </row>
    <row r="1108" spans="1:47">
      <c r="A1108" t="s">
        <v>4117</v>
      </c>
      <c r="B1108" t="s">
        <v>293</v>
      </c>
      <c r="C1108">
        <v>310</v>
      </c>
      <c r="D1108" t="s">
        <v>1986</v>
      </c>
      <c r="E1108">
        <v>0</v>
      </c>
      <c r="J1108">
        <v>3.3759999999999998E-2</v>
      </c>
      <c r="K1108">
        <v>0</v>
      </c>
      <c r="L1108">
        <v>0</v>
      </c>
      <c r="M1108">
        <v>0</v>
      </c>
      <c r="N1108">
        <v>0</v>
      </c>
      <c r="P1108">
        <v>0</v>
      </c>
      <c r="Q1108">
        <v>0</v>
      </c>
      <c r="R1108">
        <v>0</v>
      </c>
      <c r="S1108" t="s">
        <v>296</v>
      </c>
      <c r="T1108">
        <v>0</v>
      </c>
      <c r="Y1108">
        <v>0</v>
      </c>
      <c r="AB1108">
        <v>0</v>
      </c>
      <c r="AC1108">
        <v>0</v>
      </c>
      <c r="AD1108">
        <v>0</v>
      </c>
      <c r="AE1108">
        <v>0</v>
      </c>
      <c r="AF1108">
        <v>0</v>
      </c>
      <c r="AG1108" t="s">
        <v>845</v>
      </c>
      <c r="AQ1108">
        <v>1</v>
      </c>
      <c r="AR1108">
        <f t="shared" si="17"/>
        <v>0</v>
      </c>
      <c r="AS1108">
        <v>1</v>
      </c>
      <c r="AT1108" t="s">
        <v>134</v>
      </c>
      <c r="AU1108">
        <v>43</v>
      </c>
    </row>
    <row r="1109" spans="1:47">
      <c r="A1109" t="s">
        <v>4118</v>
      </c>
      <c r="C1109">
        <v>310</v>
      </c>
      <c r="D1109" t="s">
        <v>4119</v>
      </c>
      <c r="E1109">
        <v>101</v>
      </c>
      <c r="F1109" t="s">
        <v>4120</v>
      </c>
      <c r="G1109" t="s">
        <v>219</v>
      </c>
      <c r="H1109" t="s">
        <v>220</v>
      </c>
      <c r="I1109" t="s">
        <v>4121</v>
      </c>
      <c r="J1109">
        <v>0.10127</v>
      </c>
      <c r="K1109">
        <v>0</v>
      </c>
      <c r="L1109">
        <v>0</v>
      </c>
      <c r="M1109">
        <v>1</v>
      </c>
      <c r="N1109">
        <v>1</v>
      </c>
      <c r="O1109" t="s">
        <v>659</v>
      </c>
      <c r="P1109">
        <v>1</v>
      </c>
      <c r="Q1109">
        <v>0</v>
      </c>
      <c r="R1109">
        <v>0</v>
      </c>
      <c r="S1109" t="s">
        <v>223</v>
      </c>
      <c r="T1109">
        <v>0</v>
      </c>
      <c r="U1109" t="s">
        <v>4118</v>
      </c>
      <c r="V1109" t="s">
        <v>933</v>
      </c>
      <c r="W1109" t="s">
        <v>659</v>
      </c>
      <c r="X1109" t="s">
        <v>659</v>
      </c>
      <c r="Y1109">
        <v>0</v>
      </c>
      <c r="AB1109">
        <v>0</v>
      </c>
      <c r="AC1109">
        <v>0</v>
      </c>
      <c r="AD1109">
        <v>3</v>
      </c>
      <c r="AE1109">
        <v>1792</v>
      </c>
      <c r="AF1109">
        <v>2</v>
      </c>
      <c r="AQ1109">
        <v>1</v>
      </c>
      <c r="AR1109">
        <f t="shared" si="17"/>
        <v>0</v>
      </c>
      <c r="AS1109">
        <v>1</v>
      </c>
      <c r="AT1109" t="s">
        <v>135</v>
      </c>
      <c r="AU1109">
        <v>44</v>
      </c>
    </row>
    <row r="1110" spans="1:47">
      <c r="A1110" t="s">
        <v>4122</v>
      </c>
      <c r="C1110">
        <v>310</v>
      </c>
      <c r="D1110" t="s">
        <v>4123</v>
      </c>
      <c r="E1110">
        <v>101</v>
      </c>
      <c r="F1110" t="s">
        <v>4124</v>
      </c>
      <c r="G1110" t="s">
        <v>219</v>
      </c>
      <c r="H1110" t="s">
        <v>220</v>
      </c>
      <c r="I1110" t="s">
        <v>4126</v>
      </c>
      <c r="J1110">
        <v>0.10467</v>
      </c>
      <c r="K1110">
        <v>0</v>
      </c>
      <c r="L1110">
        <v>0</v>
      </c>
      <c r="M1110">
        <v>1</v>
      </c>
      <c r="N1110">
        <v>1</v>
      </c>
      <c r="O1110" t="s">
        <v>659</v>
      </c>
      <c r="P1110">
        <v>1</v>
      </c>
      <c r="Q1110">
        <v>0</v>
      </c>
      <c r="R1110">
        <v>0</v>
      </c>
      <c r="S1110" t="s">
        <v>223</v>
      </c>
      <c r="T1110">
        <v>0</v>
      </c>
      <c r="U1110" t="s">
        <v>4122</v>
      </c>
      <c r="V1110" t="s">
        <v>927</v>
      </c>
      <c r="W1110" t="s">
        <v>659</v>
      </c>
      <c r="X1110" t="s">
        <v>659</v>
      </c>
      <c r="Y1110">
        <v>0</v>
      </c>
      <c r="AB1110">
        <v>0</v>
      </c>
      <c r="AC1110">
        <v>0</v>
      </c>
      <c r="AD1110">
        <v>4</v>
      </c>
      <c r="AE1110">
        <v>1074</v>
      </c>
      <c r="AF1110">
        <v>1</v>
      </c>
      <c r="AQ1110">
        <v>1</v>
      </c>
      <c r="AR1110">
        <f t="shared" si="17"/>
        <v>0</v>
      </c>
      <c r="AS1110">
        <v>1</v>
      </c>
      <c r="AT1110" t="s">
        <v>135</v>
      </c>
      <c r="AU1110">
        <v>44</v>
      </c>
    </row>
    <row r="1111" spans="1:47">
      <c r="A1111" t="s">
        <v>4127</v>
      </c>
      <c r="C1111">
        <v>310</v>
      </c>
      <c r="D1111" t="s">
        <v>4128</v>
      </c>
      <c r="E1111">
        <v>101</v>
      </c>
      <c r="F1111" t="s">
        <v>4129</v>
      </c>
      <c r="G1111" t="s">
        <v>219</v>
      </c>
      <c r="H1111" t="s">
        <v>220</v>
      </c>
      <c r="I1111" t="s">
        <v>4130</v>
      </c>
      <c r="J1111">
        <v>0.18234</v>
      </c>
      <c r="K1111">
        <v>0</v>
      </c>
      <c r="L1111">
        <v>0</v>
      </c>
      <c r="M1111">
        <v>1</v>
      </c>
      <c r="N1111">
        <v>1</v>
      </c>
      <c r="O1111" t="s">
        <v>659</v>
      </c>
      <c r="P1111">
        <v>1</v>
      </c>
      <c r="Q1111">
        <v>1</v>
      </c>
      <c r="R1111">
        <v>4400</v>
      </c>
      <c r="S1111" t="s">
        <v>223</v>
      </c>
      <c r="T1111">
        <v>0</v>
      </c>
      <c r="U1111" t="s">
        <v>4127</v>
      </c>
      <c r="V1111" t="s">
        <v>893</v>
      </c>
      <c r="W1111" t="s">
        <v>659</v>
      </c>
      <c r="X1111" t="s">
        <v>659</v>
      </c>
      <c r="Y1111">
        <v>4400</v>
      </c>
      <c r="AB1111">
        <v>0</v>
      </c>
      <c r="AC1111">
        <v>0</v>
      </c>
      <c r="AD1111">
        <v>3</v>
      </c>
      <c r="AE1111">
        <v>1264</v>
      </c>
      <c r="AF1111">
        <v>1</v>
      </c>
      <c r="AQ1111">
        <v>2</v>
      </c>
      <c r="AR1111">
        <f t="shared" si="17"/>
        <v>0</v>
      </c>
      <c r="AS1111">
        <v>1</v>
      </c>
      <c r="AT1111" t="s">
        <v>135</v>
      </c>
      <c r="AU1111">
        <v>44</v>
      </c>
    </row>
    <row r="1112" spans="1:47">
      <c r="A1112" t="s">
        <v>4131</v>
      </c>
      <c r="C1112">
        <v>310</v>
      </c>
      <c r="D1112" t="s">
        <v>4132</v>
      </c>
      <c r="E1112">
        <v>903</v>
      </c>
      <c r="F1112" t="s">
        <v>821</v>
      </c>
      <c r="G1112" t="s">
        <v>219</v>
      </c>
      <c r="H1112" t="s">
        <v>833</v>
      </c>
      <c r="I1112" t="s">
        <v>4133</v>
      </c>
      <c r="J1112">
        <v>7.5670000000000001E-2</v>
      </c>
      <c r="K1112">
        <v>0</v>
      </c>
      <c r="L1112">
        <v>0</v>
      </c>
      <c r="M1112">
        <v>0</v>
      </c>
      <c r="N1112">
        <v>0</v>
      </c>
      <c r="P1112">
        <v>0</v>
      </c>
      <c r="Q1112">
        <v>0</v>
      </c>
      <c r="R1112">
        <v>0</v>
      </c>
      <c r="S1112" t="s">
        <v>223</v>
      </c>
      <c r="T1112">
        <v>0</v>
      </c>
      <c r="U1112" t="s">
        <v>4131</v>
      </c>
      <c r="Y1112">
        <v>0</v>
      </c>
      <c r="Z1112" t="s">
        <v>297</v>
      </c>
      <c r="AA1112" t="s">
        <v>223</v>
      </c>
      <c r="AB1112">
        <v>0</v>
      </c>
      <c r="AC1112">
        <v>0</v>
      </c>
      <c r="AD1112">
        <v>0</v>
      </c>
      <c r="AE1112">
        <v>0</v>
      </c>
      <c r="AF1112">
        <v>0</v>
      </c>
      <c r="AQ1112">
        <v>1</v>
      </c>
      <c r="AR1112">
        <f t="shared" si="17"/>
        <v>0</v>
      </c>
      <c r="AS1112">
        <v>1</v>
      </c>
      <c r="AT1112" t="s">
        <v>134</v>
      </c>
      <c r="AU1112">
        <v>43</v>
      </c>
    </row>
    <row r="1113" spans="1:47">
      <c r="A1113" t="s">
        <v>4134</v>
      </c>
      <c r="C1113">
        <v>310</v>
      </c>
      <c r="D1113" t="s">
        <v>4135</v>
      </c>
      <c r="E1113">
        <v>101</v>
      </c>
      <c r="F1113" t="s">
        <v>4136</v>
      </c>
      <c r="G1113" t="s">
        <v>219</v>
      </c>
      <c r="H1113" t="s">
        <v>220</v>
      </c>
      <c r="I1113" t="s">
        <v>4137</v>
      </c>
      <c r="J1113">
        <v>0.20629</v>
      </c>
      <c r="K1113">
        <v>1</v>
      </c>
      <c r="L1113">
        <v>1</v>
      </c>
      <c r="M1113">
        <v>1</v>
      </c>
      <c r="N1113">
        <v>1</v>
      </c>
      <c r="O1113" t="s">
        <v>225</v>
      </c>
      <c r="P1113">
        <v>0</v>
      </c>
      <c r="Q1113">
        <v>1</v>
      </c>
      <c r="R1113">
        <v>9800</v>
      </c>
      <c r="S1113" t="s">
        <v>223</v>
      </c>
      <c r="T1113">
        <v>9800</v>
      </c>
      <c r="U1113" t="s">
        <v>4134</v>
      </c>
      <c r="V1113" t="s">
        <v>413</v>
      </c>
      <c r="W1113" t="s">
        <v>225</v>
      </c>
      <c r="X1113" t="s">
        <v>225</v>
      </c>
      <c r="Y1113">
        <v>9800</v>
      </c>
      <c r="AB1113">
        <v>1</v>
      </c>
      <c r="AC1113">
        <v>1</v>
      </c>
      <c r="AD1113">
        <v>3</v>
      </c>
      <c r="AE1113">
        <v>1664</v>
      </c>
      <c r="AF1113">
        <v>1.5</v>
      </c>
      <c r="AQ1113">
        <v>1</v>
      </c>
      <c r="AR1113">
        <f t="shared" si="17"/>
        <v>9.68</v>
      </c>
      <c r="AS1113">
        <v>1</v>
      </c>
      <c r="AT1113" t="s">
        <v>137</v>
      </c>
      <c r="AU1113">
        <v>46</v>
      </c>
    </row>
    <row r="1114" spans="1:47">
      <c r="A1114" t="s">
        <v>4138</v>
      </c>
      <c r="B1114" t="s">
        <v>293</v>
      </c>
      <c r="C1114">
        <v>310</v>
      </c>
      <c r="D1114" t="s">
        <v>4075</v>
      </c>
      <c r="E1114">
        <v>0</v>
      </c>
      <c r="J1114">
        <v>2.83188</v>
      </c>
      <c r="K1114">
        <v>0</v>
      </c>
      <c r="L1114">
        <v>0</v>
      </c>
      <c r="M1114">
        <v>0</v>
      </c>
      <c r="N1114">
        <v>0</v>
      </c>
      <c r="P1114">
        <v>0</v>
      </c>
      <c r="Q1114">
        <v>0</v>
      </c>
      <c r="R1114">
        <v>0</v>
      </c>
      <c r="S1114" t="s">
        <v>296</v>
      </c>
      <c r="T1114">
        <v>0</v>
      </c>
      <c r="Y1114">
        <v>0</v>
      </c>
      <c r="Z1114" t="s">
        <v>297</v>
      </c>
      <c r="AA1114" t="s">
        <v>223</v>
      </c>
      <c r="AB1114">
        <v>0</v>
      </c>
      <c r="AC1114">
        <v>0</v>
      </c>
      <c r="AD1114">
        <v>0</v>
      </c>
      <c r="AE1114">
        <v>0</v>
      </c>
      <c r="AF1114">
        <v>0</v>
      </c>
      <c r="AG1114" t="s">
        <v>845</v>
      </c>
      <c r="AQ1114">
        <v>0</v>
      </c>
      <c r="AR1114">
        <f t="shared" si="17"/>
        <v>0</v>
      </c>
      <c r="AS1114">
        <v>1</v>
      </c>
      <c r="AT1114" t="s">
        <v>137</v>
      </c>
      <c r="AU1114">
        <v>46</v>
      </c>
    </row>
    <row r="1115" spans="1:47">
      <c r="A1115" t="s">
        <v>4139</v>
      </c>
      <c r="C1115">
        <v>310</v>
      </c>
      <c r="D1115" t="s">
        <v>4140</v>
      </c>
      <c r="E1115">
        <v>101</v>
      </c>
      <c r="F1115" t="s">
        <v>4141</v>
      </c>
      <c r="G1115" t="s">
        <v>219</v>
      </c>
      <c r="H1115" t="s">
        <v>220</v>
      </c>
      <c r="I1115" t="s">
        <v>4142</v>
      </c>
      <c r="J1115">
        <v>0.18323999999999999</v>
      </c>
      <c r="K1115">
        <v>0</v>
      </c>
      <c r="L1115">
        <v>0</v>
      </c>
      <c r="M1115">
        <v>1</v>
      </c>
      <c r="N1115">
        <v>1</v>
      </c>
      <c r="O1115" t="s">
        <v>659</v>
      </c>
      <c r="P1115">
        <v>1</v>
      </c>
      <c r="Q1115">
        <v>1</v>
      </c>
      <c r="R1115">
        <v>800</v>
      </c>
      <c r="S1115" t="s">
        <v>243</v>
      </c>
      <c r="T1115">
        <v>0</v>
      </c>
      <c r="U1115" t="s">
        <v>4139</v>
      </c>
      <c r="V1115" t="s">
        <v>933</v>
      </c>
      <c r="W1115" t="s">
        <v>659</v>
      </c>
      <c r="X1115" t="s">
        <v>659</v>
      </c>
      <c r="Y1115">
        <v>800</v>
      </c>
      <c r="AB1115">
        <v>0</v>
      </c>
      <c r="AC1115">
        <v>0</v>
      </c>
      <c r="AD1115">
        <v>3</v>
      </c>
      <c r="AE1115">
        <v>528</v>
      </c>
      <c r="AF1115">
        <v>1</v>
      </c>
      <c r="AQ1115">
        <v>4</v>
      </c>
      <c r="AR1115">
        <f t="shared" si="17"/>
        <v>0</v>
      </c>
      <c r="AS1115">
        <v>1</v>
      </c>
      <c r="AT1115" t="s">
        <v>134</v>
      </c>
      <c r="AU1115">
        <v>43</v>
      </c>
    </row>
    <row r="1116" spans="1:47">
      <c r="A1116" t="s">
        <v>4143</v>
      </c>
      <c r="C1116">
        <v>310</v>
      </c>
      <c r="D1116" t="s">
        <v>4144</v>
      </c>
      <c r="E1116">
        <v>101</v>
      </c>
      <c r="F1116" t="s">
        <v>4145</v>
      </c>
      <c r="G1116" t="s">
        <v>219</v>
      </c>
      <c r="H1116" t="s">
        <v>220</v>
      </c>
      <c r="I1116" t="s">
        <v>4146</v>
      </c>
      <c r="J1116">
        <v>7.9640000000000002E-2</v>
      </c>
      <c r="K1116">
        <v>0</v>
      </c>
      <c r="L1116">
        <v>0</v>
      </c>
      <c r="M1116">
        <v>1</v>
      </c>
      <c r="N1116">
        <v>1</v>
      </c>
      <c r="O1116" t="s">
        <v>659</v>
      </c>
      <c r="P1116">
        <v>1</v>
      </c>
      <c r="Q1116">
        <v>1</v>
      </c>
      <c r="R1116">
        <v>700</v>
      </c>
      <c r="S1116" t="s">
        <v>223</v>
      </c>
      <c r="T1116">
        <v>0</v>
      </c>
      <c r="U1116" t="s">
        <v>4143</v>
      </c>
      <c r="V1116" t="s">
        <v>933</v>
      </c>
      <c r="W1116" t="s">
        <v>659</v>
      </c>
      <c r="X1116" t="s">
        <v>659</v>
      </c>
      <c r="Y1116">
        <v>700</v>
      </c>
      <c r="AB1116">
        <v>0</v>
      </c>
      <c r="AC1116">
        <v>0</v>
      </c>
      <c r="AD1116">
        <v>3</v>
      </c>
      <c r="AE1116">
        <v>680</v>
      </c>
      <c r="AF1116">
        <v>1</v>
      </c>
      <c r="AQ1116">
        <v>1</v>
      </c>
      <c r="AR1116">
        <f t="shared" si="17"/>
        <v>0</v>
      </c>
      <c r="AS1116">
        <v>1</v>
      </c>
      <c r="AT1116" t="s">
        <v>135</v>
      </c>
      <c r="AU1116">
        <v>44</v>
      </c>
    </row>
    <row r="1117" spans="1:47">
      <c r="A1117" t="s">
        <v>4147</v>
      </c>
      <c r="C1117">
        <v>310</v>
      </c>
      <c r="D1117" t="s">
        <v>3765</v>
      </c>
      <c r="E1117">
        <v>132</v>
      </c>
      <c r="F1117" t="s">
        <v>4148</v>
      </c>
      <c r="G1117" t="s">
        <v>219</v>
      </c>
      <c r="H1117" t="s">
        <v>260</v>
      </c>
      <c r="I1117" t="s">
        <v>4149</v>
      </c>
      <c r="J1117">
        <v>3.23366</v>
      </c>
      <c r="K1117">
        <v>0</v>
      </c>
      <c r="L1117">
        <v>0</v>
      </c>
      <c r="M1117">
        <v>0</v>
      </c>
      <c r="N1117">
        <v>0</v>
      </c>
      <c r="P1117">
        <v>0</v>
      </c>
      <c r="Q1117">
        <v>0</v>
      </c>
      <c r="R1117">
        <v>0</v>
      </c>
      <c r="S1117" t="s">
        <v>223</v>
      </c>
      <c r="T1117">
        <v>0</v>
      </c>
      <c r="U1117" t="s">
        <v>4147</v>
      </c>
      <c r="Y1117">
        <v>0</v>
      </c>
      <c r="AB1117">
        <v>0</v>
      </c>
      <c r="AC1117">
        <v>0</v>
      </c>
      <c r="AD1117">
        <v>0</v>
      </c>
      <c r="AE1117">
        <v>0</v>
      </c>
      <c r="AF1117">
        <v>0</v>
      </c>
      <c r="AQ1117">
        <v>0</v>
      </c>
      <c r="AR1117">
        <f t="shared" si="17"/>
        <v>0</v>
      </c>
      <c r="AS1117">
        <v>1</v>
      </c>
      <c r="AT1117" t="s">
        <v>135</v>
      </c>
      <c r="AU1117">
        <v>44</v>
      </c>
    </row>
    <row r="1118" spans="1:47">
      <c r="A1118" t="s">
        <v>4150</v>
      </c>
      <c r="C1118">
        <v>310</v>
      </c>
      <c r="D1118" t="s">
        <v>997</v>
      </c>
      <c r="E1118">
        <v>132</v>
      </c>
      <c r="F1118" t="s">
        <v>4151</v>
      </c>
      <c r="G1118" t="s">
        <v>219</v>
      </c>
      <c r="H1118" t="s">
        <v>260</v>
      </c>
      <c r="I1118" t="s">
        <v>4152</v>
      </c>
      <c r="J1118">
        <v>1.5890000000000001E-2</v>
      </c>
      <c r="K1118">
        <v>0</v>
      </c>
      <c r="L1118">
        <v>0</v>
      </c>
      <c r="M1118">
        <v>0</v>
      </c>
      <c r="N1118">
        <v>0</v>
      </c>
      <c r="P1118">
        <v>0</v>
      </c>
      <c r="Q1118">
        <v>0</v>
      </c>
      <c r="R1118">
        <v>0</v>
      </c>
      <c r="S1118" t="s">
        <v>223</v>
      </c>
      <c r="T1118">
        <v>0</v>
      </c>
      <c r="U1118" t="s">
        <v>4150</v>
      </c>
      <c r="Y1118">
        <v>7700</v>
      </c>
      <c r="AB1118">
        <v>0</v>
      </c>
      <c r="AC1118">
        <v>0</v>
      </c>
      <c r="AD1118">
        <v>0</v>
      </c>
      <c r="AE1118">
        <v>0</v>
      </c>
      <c r="AF1118">
        <v>0</v>
      </c>
      <c r="AQ1118">
        <v>1</v>
      </c>
      <c r="AR1118">
        <f t="shared" si="17"/>
        <v>0</v>
      </c>
      <c r="AS1118">
        <v>1</v>
      </c>
      <c r="AT1118" t="s">
        <v>135</v>
      </c>
      <c r="AU1118">
        <v>44</v>
      </c>
    </row>
    <row r="1119" spans="1:47">
      <c r="A1119" t="s">
        <v>4153</v>
      </c>
      <c r="B1119" t="s">
        <v>293</v>
      </c>
      <c r="C1119">
        <v>310</v>
      </c>
      <c r="D1119" t="s">
        <v>4075</v>
      </c>
      <c r="E1119">
        <v>0</v>
      </c>
      <c r="J1119">
        <v>2.2115499999999999</v>
      </c>
      <c r="K1119">
        <v>0</v>
      </c>
      <c r="L1119">
        <v>0</v>
      </c>
      <c r="M1119">
        <v>0</v>
      </c>
      <c r="N1119">
        <v>0</v>
      </c>
      <c r="P1119">
        <v>0</v>
      </c>
      <c r="Q1119">
        <v>0</v>
      </c>
      <c r="R1119">
        <v>0</v>
      </c>
      <c r="S1119" t="s">
        <v>296</v>
      </c>
      <c r="T1119">
        <v>0</v>
      </c>
      <c r="Y1119">
        <v>0</v>
      </c>
      <c r="Z1119" t="s">
        <v>297</v>
      </c>
      <c r="AA1119" t="s">
        <v>223</v>
      </c>
      <c r="AB1119">
        <v>0</v>
      </c>
      <c r="AC1119">
        <v>0</v>
      </c>
      <c r="AD1119">
        <v>0</v>
      </c>
      <c r="AE1119">
        <v>0</v>
      </c>
      <c r="AF1119">
        <v>0</v>
      </c>
      <c r="AG1119" t="s">
        <v>845</v>
      </c>
      <c r="AQ1119">
        <v>0</v>
      </c>
      <c r="AR1119">
        <f t="shared" si="17"/>
        <v>0</v>
      </c>
      <c r="AS1119">
        <v>1</v>
      </c>
      <c r="AT1119" t="s">
        <v>137</v>
      </c>
      <c r="AU1119">
        <v>46</v>
      </c>
    </row>
    <row r="1120" spans="1:47">
      <c r="A1120" t="s">
        <v>4154</v>
      </c>
      <c r="C1120">
        <v>310</v>
      </c>
      <c r="D1120" t="s">
        <v>4155</v>
      </c>
      <c r="E1120">
        <v>101</v>
      </c>
      <c r="F1120" t="s">
        <v>4156</v>
      </c>
      <c r="G1120" t="s">
        <v>219</v>
      </c>
      <c r="H1120" t="s">
        <v>220</v>
      </c>
      <c r="I1120" t="s">
        <v>4157</v>
      </c>
      <c r="J1120">
        <v>0.10112</v>
      </c>
      <c r="K1120">
        <v>1</v>
      </c>
      <c r="L1120">
        <v>1</v>
      </c>
      <c r="M1120">
        <v>1</v>
      </c>
      <c r="N1120">
        <v>1</v>
      </c>
      <c r="O1120" t="s">
        <v>225</v>
      </c>
      <c r="P1120">
        <v>0</v>
      </c>
      <c r="Q1120">
        <v>1</v>
      </c>
      <c r="R1120">
        <v>3700</v>
      </c>
      <c r="S1120" t="s">
        <v>223</v>
      </c>
      <c r="T1120">
        <v>3700</v>
      </c>
      <c r="U1120" t="s">
        <v>4154</v>
      </c>
      <c r="V1120" t="s">
        <v>413</v>
      </c>
      <c r="W1120" t="s">
        <v>225</v>
      </c>
      <c r="X1120" t="s">
        <v>225</v>
      </c>
      <c r="Y1120">
        <v>3700</v>
      </c>
      <c r="AB1120">
        <v>1</v>
      </c>
      <c r="AC1120">
        <v>1</v>
      </c>
      <c r="AD1120">
        <v>2</v>
      </c>
      <c r="AE1120">
        <v>1078</v>
      </c>
      <c r="AF1120">
        <v>2</v>
      </c>
      <c r="AQ1120">
        <v>1</v>
      </c>
      <c r="AR1120">
        <f t="shared" si="17"/>
        <v>9.68</v>
      </c>
      <c r="AS1120">
        <v>1</v>
      </c>
      <c r="AT1120" t="s">
        <v>137</v>
      </c>
      <c r="AU1120">
        <v>46</v>
      </c>
    </row>
    <row r="1121" spans="1:47">
      <c r="A1121" t="s">
        <v>4158</v>
      </c>
      <c r="C1121">
        <v>310</v>
      </c>
      <c r="D1121" t="s">
        <v>4159</v>
      </c>
      <c r="E1121">
        <v>101</v>
      </c>
      <c r="F1121" t="s">
        <v>4160</v>
      </c>
      <c r="G1121" t="s">
        <v>219</v>
      </c>
      <c r="H1121" t="s">
        <v>220</v>
      </c>
      <c r="I1121" t="s">
        <v>4161</v>
      </c>
      <c r="J1121">
        <v>7.7030000000000001E-2</v>
      </c>
      <c r="K1121">
        <v>0</v>
      </c>
      <c r="L1121">
        <v>0</v>
      </c>
      <c r="M1121">
        <v>1</v>
      </c>
      <c r="N1121">
        <v>1</v>
      </c>
      <c r="O1121" t="s">
        <v>659</v>
      </c>
      <c r="P1121">
        <v>1</v>
      </c>
      <c r="Q1121">
        <v>1</v>
      </c>
      <c r="R1121">
        <v>3100</v>
      </c>
      <c r="S1121" t="s">
        <v>223</v>
      </c>
      <c r="T1121">
        <v>0</v>
      </c>
      <c r="U1121" t="s">
        <v>4158</v>
      </c>
      <c r="V1121" t="s">
        <v>933</v>
      </c>
      <c r="W1121" t="s">
        <v>659</v>
      </c>
      <c r="X1121" t="s">
        <v>659</v>
      </c>
      <c r="Y1121">
        <v>3100</v>
      </c>
      <c r="AB1121">
        <v>0</v>
      </c>
      <c r="AC1121">
        <v>0</v>
      </c>
      <c r="AD1121">
        <v>2</v>
      </c>
      <c r="AE1121">
        <v>570</v>
      </c>
      <c r="AF1121">
        <v>1</v>
      </c>
      <c r="AQ1121">
        <v>1</v>
      </c>
      <c r="AR1121">
        <f t="shared" si="17"/>
        <v>0</v>
      </c>
      <c r="AS1121">
        <v>1</v>
      </c>
      <c r="AT1121" t="s">
        <v>135</v>
      </c>
      <c r="AU1121">
        <v>44</v>
      </c>
    </row>
    <row r="1122" spans="1:47">
      <c r="A1122" t="s">
        <v>4162</v>
      </c>
      <c r="C1122">
        <v>310</v>
      </c>
      <c r="D1122" t="s">
        <v>4163</v>
      </c>
      <c r="E1122">
        <v>132</v>
      </c>
      <c r="F1122" t="s">
        <v>4164</v>
      </c>
      <c r="G1122" t="s">
        <v>219</v>
      </c>
      <c r="H1122" t="s">
        <v>260</v>
      </c>
      <c r="I1122" t="s">
        <v>4165</v>
      </c>
      <c r="J1122">
        <v>9.0759999999999993E-2</v>
      </c>
      <c r="K1122">
        <v>0</v>
      </c>
      <c r="L1122">
        <v>0</v>
      </c>
      <c r="M1122">
        <v>0</v>
      </c>
      <c r="N1122">
        <v>0</v>
      </c>
      <c r="P1122">
        <v>0</v>
      </c>
      <c r="Q1122">
        <v>0</v>
      </c>
      <c r="R1122">
        <v>0</v>
      </c>
      <c r="S1122" t="s">
        <v>223</v>
      </c>
      <c r="T1122">
        <v>0</v>
      </c>
      <c r="U1122" t="s">
        <v>4162</v>
      </c>
      <c r="Y1122">
        <v>0</v>
      </c>
      <c r="AB1122">
        <v>0</v>
      </c>
      <c r="AC1122">
        <v>0</v>
      </c>
      <c r="AD1122">
        <v>0</v>
      </c>
      <c r="AE1122">
        <v>0</v>
      </c>
      <c r="AF1122">
        <v>0</v>
      </c>
      <c r="AQ1122">
        <v>1</v>
      </c>
      <c r="AR1122">
        <f t="shared" si="17"/>
        <v>0</v>
      </c>
      <c r="AS1122">
        <v>1</v>
      </c>
      <c r="AT1122" t="s">
        <v>135</v>
      </c>
      <c r="AU1122">
        <v>44</v>
      </c>
    </row>
    <row r="1123" spans="1:47">
      <c r="A1123" t="s">
        <v>4166</v>
      </c>
      <c r="C1123">
        <v>310</v>
      </c>
      <c r="D1123" t="s">
        <v>4167</v>
      </c>
      <c r="E1123">
        <v>132</v>
      </c>
      <c r="F1123" t="s">
        <v>4168</v>
      </c>
      <c r="G1123" t="s">
        <v>219</v>
      </c>
      <c r="H1123" t="s">
        <v>260</v>
      </c>
      <c r="I1123" t="s">
        <v>4169</v>
      </c>
      <c r="J1123">
        <v>8.2210000000000005E-2</v>
      </c>
      <c r="K1123">
        <v>0</v>
      </c>
      <c r="L1123">
        <v>0</v>
      </c>
      <c r="M1123">
        <v>0</v>
      </c>
      <c r="N1123">
        <v>0</v>
      </c>
      <c r="P1123">
        <v>0</v>
      </c>
      <c r="Q1123">
        <v>0</v>
      </c>
      <c r="R1123">
        <v>0</v>
      </c>
      <c r="S1123" t="s">
        <v>223</v>
      </c>
      <c r="T1123">
        <v>0</v>
      </c>
      <c r="U1123" t="s">
        <v>4166</v>
      </c>
      <c r="Y1123">
        <v>0</v>
      </c>
      <c r="AB1123">
        <v>0</v>
      </c>
      <c r="AC1123">
        <v>0</v>
      </c>
      <c r="AD1123">
        <v>0</v>
      </c>
      <c r="AE1123">
        <v>0</v>
      </c>
      <c r="AF1123">
        <v>0</v>
      </c>
      <c r="AQ1123">
        <v>1</v>
      </c>
      <c r="AR1123">
        <f t="shared" si="17"/>
        <v>0</v>
      </c>
      <c r="AS1123">
        <v>1</v>
      </c>
      <c r="AT1123" t="s">
        <v>134</v>
      </c>
      <c r="AU1123">
        <v>43</v>
      </c>
    </row>
    <row r="1124" spans="1:47">
      <c r="A1124" t="s">
        <v>4170</v>
      </c>
      <c r="C1124">
        <v>310</v>
      </c>
      <c r="D1124" t="s">
        <v>4171</v>
      </c>
      <c r="E1124">
        <v>101</v>
      </c>
      <c r="F1124" t="s">
        <v>4172</v>
      </c>
      <c r="G1124" t="s">
        <v>219</v>
      </c>
      <c r="H1124" t="s">
        <v>220</v>
      </c>
      <c r="I1124" t="s">
        <v>4173</v>
      </c>
      <c r="J1124">
        <v>0.17076</v>
      </c>
      <c r="K1124">
        <v>1</v>
      </c>
      <c r="L1124">
        <v>1</v>
      </c>
      <c r="M1124">
        <v>1</v>
      </c>
      <c r="N1124">
        <v>1</v>
      </c>
      <c r="O1124" t="s">
        <v>225</v>
      </c>
      <c r="P1124">
        <v>0</v>
      </c>
      <c r="Q1124">
        <v>1</v>
      </c>
      <c r="R1124">
        <v>7800</v>
      </c>
      <c r="S1124" t="s">
        <v>223</v>
      </c>
      <c r="T1124">
        <v>7800</v>
      </c>
      <c r="U1124" t="s">
        <v>4170</v>
      </c>
      <c r="V1124" t="s">
        <v>455</v>
      </c>
      <c r="W1124" t="s">
        <v>225</v>
      </c>
      <c r="X1124" t="s">
        <v>225</v>
      </c>
      <c r="Y1124">
        <v>7800</v>
      </c>
      <c r="AB1124">
        <v>1</v>
      </c>
      <c r="AC1124">
        <v>1</v>
      </c>
      <c r="AD1124">
        <v>3</v>
      </c>
      <c r="AE1124">
        <v>1404</v>
      </c>
      <c r="AF1124">
        <v>1</v>
      </c>
      <c r="AQ1124">
        <v>2</v>
      </c>
      <c r="AR1124">
        <f t="shared" si="17"/>
        <v>9.68</v>
      </c>
      <c r="AS1124">
        <v>1</v>
      </c>
      <c r="AT1124" t="s">
        <v>137</v>
      </c>
      <c r="AU1124">
        <v>46</v>
      </c>
    </row>
    <row r="1125" spans="1:47">
      <c r="A1125" t="s">
        <v>4174</v>
      </c>
      <c r="C1125">
        <v>310</v>
      </c>
      <c r="D1125" t="s">
        <v>4175</v>
      </c>
      <c r="E1125">
        <v>132</v>
      </c>
      <c r="F1125" t="s">
        <v>4168</v>
      </c>
      <c r="G1125" t="s">
        <v>219</v>
      </c>
      <c r="H1125" t="s">
        <v>260</v>
      </c>
      <c r="I1125" t="s">
        <v>4176</v>
      </c>
      <c r="J1125">
        <v>8.6940000000000003E-2</v>
      </c>
      <c r="K1125">
        <v>0</v>
      </c>
      <c r="L1125">
        <v>0</v>
      </c>
      <c r="M1125">
        <v>0</v>
      </c>
      <c r="N1125">
        <v>0</v>
      </c>
      <c r="P1125">
        <v>0</v>
      </c>
      <c r="Q1125">
        <v>0</v>
      </c>
      <c r="R1125">
        <v>0</v>
      </c>
      <c r="S1125" t="s">
        <v>223</v>
      </c>
      <c r="T1125">
        <v>0</v>
      </c>
      <c r="U1125" t="s">
        <v>4174</v>
      </c>
      <c r="Y1125">
        <v>0</v>
      </c>
      <c r="AB1125">
        <v>0</v>
      </c>
      <c r="AC1125">
        <v>0</v>
      </c>
      <c r="AD1125">
        <v>0</v>
      </c>
      <c r="AE1125">
        <v>0</v>
      </c>
      <c r="AF1125">
        <v>0</v>
      </c>
      <c r="AQ1125">
        <v>1</v>
      </c>
      <c r="AR1125">
        <f t="shared" si="17"/>
        <v>0</v>
      </c>
      <c r="AS1125">
        <v>1</v>
      </c>
      <c r="AT1125" t="s">
        <v>134</v>
      </c>
      <c r="AU1125">
        <v>43</v>
      </c>
    </row>
    <row r="1126" spans="1:47">
      <c r="A1126" t="s">
        <v>4177</v>
      </c>
      <c r="C1126">
        <v>310</v>
      </c>
      <c r="D1126" t="s">
        <v>4178</v>
      </c>
      <c r="E1126">
        <v>101</v>
      </c>
      <c r="F1126" t="s">
        <v>4179</v>
      </c>
      <c r="G1126" t="s">
        <v>219</v>
      </c>
      <c r="H1126" t="s">
        <v>220</v>
      </c>
      <c r="I1126" t="s">
        <v>4180</v>
      </c>
      <c r="J1126">
        <v>5.8389999999999997E-2</v>
      </c>
      <c r="K1126">
        <v>0</v>
      </c>
      <c r="L1126">
        <v>0</v>
      </c>
      <c r="M1126">
        <v>1</v>
      </c>
      <c r="N1126">
        <v>1</v>
      </c>
      <c r="O1126" t="s">
        <v>659</v>
      </c>
      <c r="P1126">
        <v>1</v>
      </c>
      <c r="Q1126">
        <v>1</v>
      </c>
      <c r="R1126">
        <v>2400</v>
      </c>
      <c r="S1126" t="s">
        <v>223</v>
      </c>
      <c r="T1126">
        <v>0</v>
      </c>
      <c r="U1126" t="s">
        <v>4177</v>
      </c>
      <c r="V1126" t="s">
        <v>933</v>
      </c>
      <c r="W1126" t="s">
        <v>659</v>
      </c>
      <c r="X1126" t="s">
        <v>659</v>
      </c>
      <c r="Y1126">
        <v>2400</v>
      </c>
      <c r="AB1126">
        <v>0</v>
      </c>
      <c r="AC1126">
        <v>0</v>
      </c>
      <c r="AD1126">
        <v>2</v>
      </c>
      <c r="AE1126">
        <v>548</v>
      </c>
      <c r="AF1126">
        <v>1</v>
      </c>
      <c r="AQ1126">
        <v>1</v>
      </c>
      <c r="AR1126">
        <f t="shared" si="17"/>
        <v>0</v>
      </c>
      <c r="AS1126">
        <v>1</v>
      </c>
      <c r="AT1126" t="s">
        <v>135</v>
      </c>
      <c r="AU1126">
        <v>44</v>
      </c>
    </row>
    <row r="1127" spans="1:47">
      <c r="A1127" t="s">
        <v>4181</v>
      </c>
      <c r="C1127">
        <v>310</v>
      </c>
      <c r="D1127" t="s">
        <v>4182</v>
      </c>
      <c r="E1127">
        <v>101</v>
      </c>
      <c r="F1127" t="s">
        <v>4183</v>
      </c>
      <c r="G1127" t="s">
        <v>219</v>
      </c>
      <c r="H1127" t="s">
        <v>220</v>
      </c>
      <c r="I1127" t="s">
        <v>4184</v>
      </c>
      <c r="J1127">
        <v>6.5320000000000003E-2</v>
      </c>
      <c r="K1127">
        <v>0</v>
      </c>
      <c r="L1127">
        <v>0</v>
      </c>
      <c r="M1127">
        <v>1</v>
      </c>
      <c r="N1127">
        <v>1</v>
      </c>
      <c r="O1127" t="s">
        <v>659</v>
      </c>
      <c r="P1127">
        <v>1</v>
      </c>
      <c r="Q1127">
        <v>1</v>
      </c>
      <c r="R1127">
        <v>1100</v>
      </c>
      <c r="S1127" t="s">
        <v>223</v>
      </c>
      <c r="T1127">
        <v>0</v>
      </c>
      <c r="U1127" t="s">
        <v>4181</v>
      </c>
      <c r="V1127" t="s">
        <v>933</v>
      </c>
      <c r="W1127" t="s">
        <v>659</v>
      </c>
      <c r="X1127" t="s">
        <v>659</v>
      </c>
      <c r="Y1127">
        <v>1100</v>
      </c>
      <c r="AB1127">
        <v>0</v>
      </c>
      <c r="AC1127">
        <v>0</v>
      </c>
      <c r="AD1127">
        <v>2</v>
      </c>
      <c r="AE1127">
        <v>836</v>
      </c>
      <c r="AF1127">
        <v>1</v>
      </c>
      <c r="AQ1127">
        <v>1</v>
      </c>
      <c r="AR1127">
        <f t="shared" si="17"/>
        <v>0</v>
      </c>
      <c r="AS1127">
        <v>1</v>
      </c>
      <c r="AT1127" t="s">
        <v>135</v>
      </c>
      <c r="AU1127">
        <v>44</v>
      </c>
    </row>
    <row r="1128" spans="1:47">
      <c r="A1128" t="s">
        <v>4185</v>
      </c>
      <c r="C1128">
        <v>310</v>
      </c>
      <c r="D1128" t="s">
        <v>4186</v>
      </c>
      <c r="E1128">
        <v>101</v>
      </c>
      <c r="F1128" t="s">
        <v>4187</v>
      </c>
      <c r="G1128" t="s">
        <v>219</v>
      </c>
      <c r="H1128" t="s">
        <v>220</v>
      </c>
      <c r="I1128" t="s">
        <v>4188</v>
      </c>
      <c r="J1128">
        <v>0.10459</v>
      </c>
      <c r="K1128">
        <v>0</v>
      </c>
      <c r="L1128">
        <v>0</v>
      </c>
      <c r="M1128">
        <v>1</v>
      </c>
      <c r="N1128">
        <v>1</v>
      </c>
      <c r="O1128" t="s">
        <v>659</v>
      </c>
      <c r="P1128">
        <v>1</v>
      </c>
      <c r="Q1128">
        <v>1</v>
      </c>
      <c r="R1128">
        <v>6800</v>
      </c>
      <c r="S1128" t="s">
        <v>223</v>
      </c>
      <c r="T1128">
        <v>0</v>
      </c>
      <c r="U1128" t="s">
        <v>4185</v>
      </c>
      <c r="V1128" t="s">
        <v>933</v>
      </c>
      <c r="W1128" t="s">
        <v>659</v>
      </c>
      <c r="X1128" t="s">
        <v>659</v>
      </c>
      <c r="Y1128">
        <v>6800</v>
      </c>
      <c r="AB1128">
        <v>0</v>
      </c>
      <c r="AC1128">
        <v>0</v>
      </c>
      <c r="AD1128">
        <v>3</v>
      </c>
      <c r="AE1128">
        <v>792</v>
      </c>
      <c r="AF1128">
        <v>1</v>
      </c>
      <c r="AQ1128">
        <v>1</v>
      </c>
      <c r="AR1128">
        <f t="shared" si="17"/>
        <v>0</v>
      </c>
      <c r="AS1128">
        <v>1</v>
      </c>
      <c r="AT1128" t="s">
        <v>135</v>
      </c>
      <c r="AU1128">
        <v>44</v>
      </c>
    </row>
    <row r="1129" spans="1:47">
      <c r="A1129" t="s">
        <v>4189</v>
      </c>
      <c r="C1129">
        <v>310</v>
      </c>
      <c r="D1129" t="s">
        <v>4190</v>
      </c>
      <c r="E1129">
        <v>101</v>
      </c>
      <c r="F1129" t="s">
        <v>4191</v>
      </c>
      <c r="G1129" t="s">
        <v>324</v>
      </c>
      <c r="H1129" t="s">
        <v>220</v>
      </c>
      <c r="I1129" t="s">
        <v>4192</v>
      </c>
      <c r="J1129">
        <v>0.98597999999999997</v>
      </c>
      <c r="K1129">
        <v>1</v>
      </c>
      <c r="L1129">
        <v>1</v>
      </c>
      <c r="M1129">
        <v>1</v>
      </c>
      <c r="N1129">
        <v>1</v>
      </c>
      <c r="O1129" t="s">
        <v>225</v>
      </c>
      <c r="P1129">
        <v>0</v>
      </c>
      <c r="Q1129">
        <v>1</v>
      </c>
      <c r="R1129">
        <v>27700</v>
      </c>
      <c r="S1129" t="s">
        <v>223</v>
      </c>
      <c r="T1129">
        <v>27700</v>
      </c>
      <c r="U1129" t="s">
        <v>4189</v>
      </c>
      <c r="V1129" t="s">
        <v>455</v>
      </c>
      <c r="W1129" t="s">
        <v>225</v>
      </c>
      <c r="X1129" t="s">
        <v>225</v>
      </c>
      <c r="Y1129">
        <v>27700</v>
      </c>
      <c r="AB1129">
        <v>1</v>
      </c>
      <c r="AC1129">
        <v>1</v>
      </c>
      <c r="AD1129">
        <v>4</v>
      </c>
      <c r="AE1129">
        <v>3015</v>
      </c>
      <c r="AF1129">
        <v>1.75</v>
      </c>
      <c r="AQ1129">
        <v>1</v>
      </c>
      <c r="AR1129">
        <f t="shared" si="17"/>
        <v>9.68</v>
      </c>
      <c r="AS1129">
        <v>1</v>
      </c>
      <c r="AT1129" t="s">
        <v>137</v>
      </c>
      <c r="AU1129">
        <v>46</v>
      </c>
    </row>
    <row r="1130" spans="1:47">
      <c r="A1130" t="s">
        <v>4193</v>
      </c>
      <c r="C1130">
        <v>310</v>
      </c>
      <c r="D1130" t="s">
        <v>4194</v>
      </c>
      <c r="E1130">
        <v>132</v>
      </c>
      <c r="F1130" t="s">
        <v>3084</v>
      </c>
      <c r="G1130" t="s">
        <v>219</v>
      </c>
      <c r="H1130" t="s">
        <v>260</v>
      </c>
      <c r="I1130" t="s">
        <v>4195</v>
      </c>
      <c r="J1130">
        <v>0.17924000000000001</v>
      </c>
      <c r="K1130">
        <v>0</v>
      </c>
      <c r="L1130">
        <v>0</v>
      </c>
      <c r="M1130">
        <v>0</v>
      </c>
      <c r="N1130">
        <v>0</v>
      </c>
      <c r="P1130">
        <v>0</v>
      </c>
      <c r="Q1130">
        <v>0</v>
      </c>
      <c r="R1130">
        <v>0</v>
      </c>
      <c r="S1130" t="s">
        <v>223</v>
      </c>
      <c r="T1130">
        <v>0</v>
      </c>
      <c r="U1130" t="s">
        <v>4193</v>
      </c>
      <c r="Y1130">
        <v>0</v>
      </c>
      <c r="AB1130">
        <v>0</v>
      </c>
      <c r="AC1130">
        <v>0</v>
      </c>
      <c r="AD1130">
        <v>0</v>
      </c>
      <c r="AE1130">
        <v>0</v>
      </c>
      <c r="AF1130">
        <v>0</v>
      </c>
      <c r="AQ1130">
        <v>2</v>
      </c>
      <c r="AR1130">
        <f t="shared" si="17"/>
        <v>0</v>
      </c>
      <c r="AS1130">
        <v>1</v>
      </c>
      <c r="AT1130" t="s">
        <v>134</v>
      </c>
      <c r="AU1130">
        <v>43</v>
      </c>
    </row>
    <row r="1131" spans="1:47">
      <c r="A1131" t="s">
        <v>4196</v>
      </c>
      <c r="C1131">
        <v>310</v>
      </c>
      <c r="D1131" t="s">
        <v>4197</v>
      </c>
      <c r="E1131">
        <v>101</v>
      </c>
      <c r="F1131" t="s">
        <v>4198</v>
      </c>
      <c r="G1131" t="s">
        <v>219</v>
      </c>
      <c r="H1131" t="s">
        <v>220</v>
      </c>
      <c r="I1131" t="s">
        <v>4199</v>
      </c>
      <c r="J1131">
        <v>9.6629999999999994E-2</v>
      </c>
      <c r="K1131">
        <v>0</v>
      </c>
      <c r="L1131">
        <v>0</v>
      </c>
      <c r="M1131">
        <v>1</v>
      </c>
      <c r="N1131">
        <v>1</v>
      </c>
      <c r="O1131" t="s">
        <v>659</v>
      </c>
      <c r="P1131">
        <v>1</v>
      </c>
      <c r="Q1131">
        <v>1</v>
      </c>
      <c r="R1131">
        <v>600</v>
      </c>
      <c r="S1131" t="s">
        <v>223</v>
      </c>
      <c r="T1131">
        <v>0</v>
      </c>
      <c r="U1131" t="s">
        <v>4196</v>
      </c>
      <c r="V1131" t="s">
        <v>933</v>
      </c>
      <c r="W1131" t="s">
        <v>659</v>
      </c>
      <c r="X1131" t="s">
        <v>659</v>
      </c>
      <c r="Y1131">
        <v>600</v>
      </c>
      <c r="AB1131">
        <v>0</v>
      </c>
      <c r="AC1131">
        <v>0</v>
      </c>
      <c r="AD1131">
        <v>2</v>
      </c>
      <c r="AE1131">
        <v>624</v>
      </c>
      <c r="AF1131">
        <v>1</v>
      </c>
      <c r="AQ1131">
        <v>1</v>
      </c>
      <c r="AR1131">
        <f t="shared" si="17"/>
        <v>0</v>
      </c>
      <c r="AS1131">
        <v>1</v>
      </c>
      <c r="AT1131" t="s">
        <v>134</v>
      </c>
      <c r="AU1131">
        <v>43</v>
      </c>
    </row>
    <row r="1132" spans="1:47">
      <c r="A1132" t="s">
        <v>4200</v>
      </c>
      <c r="C1132">
        <v>310</v>
      </c>
      <c r="D1132" t="s">
        <v>4201</v>
      </c>
      <c r="E1132">
        <v>101</v>
      </c>
      <c r="F1132" t="s">
        <v>4202</v>
      </c>
      <c r="G1132" t="s">
        <v>219</v>
      </c>
      <c r="H1132" t="s">
        <v>220</v>
      </c>
      <c r="I1132" t="s">
        <v>4203</v>
      </c>
      <c r="J1132">
        <v>0.10811999999999999</v>
      </c>
      <c r="K1132">
        <v>0</v>
      </c>
      <c r="L1132">
        <v>0</v>
      </c>
      <c r="M1132">
        <v>1</v>
      </c>
      <c r="N1132">
        <v>1</v>
      </c>
      <c r="O1132" t="s">
        <v>659</v>
      </c>
      <c r="P1132">
        <v>1</v>
      </c>
      <c r="Q1132">
        <v>1</v>
      </c>
      <c r="R1132">
        <v>10600</v>
      </c>
      <c r="S1132" t="s">
        <v>223</v>
      </c>
      <c r="T1132">
        <v>0</v>
      </c>
      <c r="U1132" t="s">
        <v>4200</v>
      </c>
      <c r="V1132" t="s">
        <v>893</v>
      </c>
      <c r="W1132" t="s">
        <v>659</v>
      </c>
      <c r="X1132" t="s">
        <v>659</v>
      </c>
      <c r="Y1132">
        <v>10600</v>
      </c>
      <c r="AB1132">
        <v>0</v>
      </c>
      <c r="AC1132">
        <v>0</v>
      </c>
      <c r="AD1132">
        <v>2</v>
      </c>
      <c r="AE1132">
        <v>800</v>
      </c>
      <c r="AF1132">
        <v>1</v>
      </c>
      <c r="AQ1132">
        <v>2</v>
      </c>
      <c r="AR1132">
        <f t="shared" si="17"/>
        <v>0</v>
      </c>
      <c r="AS1132">
        <v>1</v>
      </c>
      <c r="AT1132" t="s">
        <v>134</v>
      </c>
      <c r="AU1132">
        <v>43</v>
      </c>
    </row>
    <row r="1133" spans="1:47">
      <c r="A1133" t="s">
        <v>4204</v>
      </c>
      <c r="B1133" t="s">
        <v>293</v>
      </c>
      <c r="C1133">
        <v>310</v>
      </c>
      <c r="D1133" t="s">
        <v>1986</v>
      </c>
      <c r="E1133">
        <v>0</v>
      </c>
      <c r="J1133">
        <v>4.0379999999999999E-2</v>
      </c>
      <c r="K1133">
        <v>0</v>
      </c>
      <c r="L1133">
        <v>0</v>
      </c>
      <c r="M1133">
        <v>0</v>
      </c>
      <c r="N1133">
        <v>0</v>
      </c>
      <c r="P1133">
        <v>0</v>
      </c>
      <c r="Q1133">
        <v>0</v>
      </c>
      <c r="R1133">
        <v>0</v>
      </c>
      <c r="S1133" t="s">
        <v>296</v>
      </c>
      <c r="T1133">
        <v>0</v>
      </c>
      <c r="Y1133">
        <v>0</v>
      </c>
      <c r="AB1133">
        <v>0</v>
      </c>
      <c r="AC1133">
        <v>0</v>
      </c>
      <c r="AD1133">
        <v>0</v>
      </c>
      <c r="AE1133">
        <v>0</v>
      </c>
      <c r="AF1133">
        <v>0</v>
      </c>
      <c r="AG1133" t="s">
        <v>845</v>
      </c>
      <c r="AQ1133">
        <v>1</v>
      </c>
      <c r="AR1133">
        <f t="shared" si="17"/>
        <v>0</v>
      </c>
      <c r="AS1133">
        <v>1</v>
      </c>
      <c r="AT1133" t="s">
        <v>134</v>
      </c>
      <c r="AU1133">
        <v>43</v>
      </c>
    </row>
    <row r="1134" spans="1:47">
      <c r="A1134" t="s">
        <v>4205</v>
      </c>
      <c r="C1134">
        <v>310</v>
      </c>
      <c r="D1134" t="s">
        <v>4206</v>
      </c>
      <c r="E1134">
        <v>101</v>
      </c>
      <c r="F1134" t="s">
        <v>4207</v>
      </c>
      <c r="G1134" t="s">
        <v>219</v>
      </c>
      <c r="H1134" t="s">
        <v>220</v>
      </c>
      <c r="I1134" t="s">
        <v>4208</v>
      </c>
      <c r="J1134">
        <v>8.0320000000000003E-2</v>
      </c>
      <c r="K1134">
        <v>0</v>
      </c>
      <c r="L1134">
        <v>0</v>
      </c>
      <c r="M1134">
        <v>1</v>
      </c>
      <c r="N1134">
        <v>1</v>
      </c>
      <c r="O1134" t="s">
        <v>659</v>
      </c>
      <c r="P1134">
        <v>1</v>
      </c>
      <c r="Q1134">
        <v>1</v>
      </c>
      <c r="R1134">
        <v>14900</v>
      </c>
      <c r="S1134" t="s">
        <v>223</v>
      </c>
      <c r="T1134">
        <v>0</v>
      </c>
      <c r="U1134" t="s">
        <v>4205</v>
      </c>
      <c r="V1134" t="s">
        <v>933</v>
      </c>
      <c r="W1134" t="s">
        <v>659</v>
      </c>
      <c r="X1134" t="s">
        <v>659</v>
      </c>
      <c r="Y1134">
        <v>14900</v>
      </c>
      <c r="AB1134">
        <v>0</v>
      </c>
      <c r="AC1134">
        <v>0</v>
      </c>
      <c r="AD1134">
        <v>2</v>
      </c>
      <c r="AE1134">
        <v>900</v>
      </c>
      <c r="AF1134">
        <v>1</v>
      </c>
      <c r="AQ1134">
        <v>1</v>
      </c>
      <c r="AR1134">
        <f t="shared" si="17"/>
        <v>0</v>
      </c>
      <c r="AS1134">
        <v>1</v>
      </c>
      <c r="AT1134" t="s">
        <v>135</v>
      </c>
      <c r="AU1134">
        <v>44</v>
      </c>
    </row>
    <row r="1135" spans="1:47">
      <c r="A1135" t="s">
        <v>4209</v>
      </c>
      <c r="C1135">
        <v>310</v>
      </c>
      <c r="D1135" t="s">
        <v>4210</v>
      </c>
      <c r="E1135">
        <v>101</v>
      </c>
      <c r="F1135" t="s">
        <v>4211</v>
      </c>
      <c r="G1135" t="s">
        <v>219</v>
      </c>
      <c r="H1135" t="s">
        <v>220</v>
      </c>
      <c r="I1135" t="s">
        <v>4212</v>
      </c>
      <c r="J1135">
        <v>7.485E-2</v>
      </c>
      <c r="K1135">
        <v>0</v>
      </c>
      <c r="L1135">
        <v>0</v>
      </c>
      <c r="M1135">
        <v>1</v>
      </c>
      <c r="N1135">
        <v>1</v>
      </c>
      <c r="O1135" t="s">
        <v>659</v>
      </c>
      <c r="P1135">
        <v>1</v>
      </c>
      <c r="Q1135">
        <v>1</v>
      </c>
      <c r="R1135">
        <v>7000</v>
      </c>
      <c r="S1135" t="s">
        <v>223</v>
      </c>
      <c r="T1135">
        <v>0</v>
      </c>
      <c r="U1135" t="s">
        <v>4209</v>
      </c>
      <c r="V1135" t="s">
        <v>933</v>
      </c>
      <c r="W1135" t="s">
        <v>659</v>
      </c>
      <c r="X1135" t="s">
        <v>659</v>
      </c>
      <c r="Y1135">
        <v>7000</v>
      </c>
      <c r="AB1135">
        <v>0</v>
      </c>
      <c r="AC1135">
        <v>0</v>
      </c>
      <c r="AD1135">
        <v>2</v>
      </c>
      <c r="AE1135">
        <v>680</v>
      </c>
      <c r="AF1135">
        <v>1</v>
      </c>
      <c r="AQ1135">
        <v>1</v>
      </c>
      <c r="AR1135">
        <f t="shared" si="17"/>
        <v>0</v>
      </c>
      <c r="AS1135">
        <v>1</v>
      </c>
      <c r="AT1135" t="s">
        <v>135</v>
      </c>
      <c r="AU1135">
        <v>44</v>
      </c>
    </row>
    <row r="1136" spans="1:47">
      <c r="A1136" t="s">
        <v>4213</v>
      </c>
      <c r="C1136">
        <v>310</v>
      </c>
      <c r="D1136" t="s">
        <v>4214</v>
      </c>
      <c r="E1136">
        <v>101</v>
      </c>
      <c r="F1136" t="s">
        <v>4151</v>
      </c>
      <c r="G1136" t="s">
        <v>219</v>
      </c>
      <c r="H1136" t="s">
        <v>220</v>
      </c>
      <c r="I1136" t="s">
        <v>4215</v>
      </c>
      <c r="J1136">
        <v>0.27234999999999998</v>
      </c>
      <c r="K1136">
        <v>0</v>
      </c>
      <c r="L1136">
        <v>0</v>
      </c>
      <c r="M1136">
        <v>1</v>
      </c>
      <c r="N1136">
        <v>1</v>
      </c>
      <c r="O1136" t="s">
        <v>659</v>
      </c>
      <c r="P1136">
        <v>1</v>
      </c>
      <c r="Q1136">
        <v>1</v>
      </c>
      <c r="R1136">
        <v>63600</v>
      </c>
      <c r="S1136" t="s">
        <v>243</v>
      </c>
      <c r="T1136">
        <v>0</v>
      </c>
      <c r="U1136" t="s">
        <v>4213</v>
      </c>
      <c r="V1136" t="s">
        <v>933</v>
      </c>
      <c r="W1136" t="s">
        <v>659</v>
      </c>
      <c r="X1136" t="s">
        <v>659</v>
      </c>
      <c r="Y1136">
        <v>63600</v>
      </c>
      <c r="AB1136">
        <v>0</v>
      </c>
      <c r="AC1136">
        <v>0</v>
      </c>
      <c r="AD1136">
        <v>2</v>
      </c>
      <c r="AE1136">
        <v>608</v>
      </c>
      <c r="AF1136">
        <v>1</v>
      </c>
      <c r="AQ1136">
        <v>3</v>
      </c>
      <c r="AR1136">
        <f t="shared" si="17"/>
        <v>0</v>
      </c>
      <c r="AS1136">
        <v>1</v>
      </c>
      <c r="AT1136" t="s">
        <v>135</v>
      </c>
      <c r="AU1136">
        <v>44</v>
      </c>
    </row>
    <row r="1137" spans="1:47">
      <c r="A1137" t="s">
        <v>4216</v>
      </c>
      <c r="C1137">
        <v>310</v>
      </c>
      <c r="D1137" t="s">
        <v>4217</v>
      </c>
      <c r="E1137">
        <v>101</v>
      </c>
      <c r="F1137" t="s">
        <v>4136</v>
      </c>
      <c r="G1137" t="s">
        <v>219</v>
      </c>
      <c r="H1137" t="s">
        <v>220</v>
      </c>
      <c r="I1137" t="s">
        <v>4218</v>
      </c>
      <c r="J1137">
        <v>0.10785</v>
      </c>
      <c r="K1137">
        <v>1</v>
      </c>
      <c r="L1137">
        <v>1</v>
      </c>
      <c r="M1137">
        <v>1</v>
      </c>
      <c r="N1137">
        <v>1</v>
      </c>
      <c r="O1137" t="s">
        <v>225</v>
      </c>
      <c r="P1137">
        <v>0</v>
      </c>
      <c r="Q1137">
        <v>1</v>
      </c>
      <c r="R1137">
        <v>4700</v>
      </c>
      <c r="S1137" t="s">
        <v>223</v>
      </c>
      <c r="T1137">
        <v>4700</v>
      </c>
      <c r="U1137" t="s">
        <v>4216</v>
      </c>
      <c r="V1137" t="s">
        <v>413</v>
      </c>
      <c r="W1137" t="s">
        <v>225</v>
      </c>
      <c r="X1137" t="s">
        <v>225</v>
      </c>
      <c r="Y1137">
        <v>4700</v>
      </c>
      <c r="AB1137">
        <v>1</v>
      </c>
      <c r="AC1137">
        <v>1</v>
      </c>
      <c r="AD1137">
        <v>2</v>
      </c>
      <c r="AE1137">
        <v>823</v>
      </c>
      <c r="AF1137">
        <v>1</v>
      </c>
      <c r="AQ1137">
        <v>1</v>
      </c>
      <c r="AR1137">
        <f t="shared" si="17"/>
        <v>9.68</v>
      </c>
      <c r="AS1137">
        <v>1</v>
      </c>
      <c r="AT1137" t="s">
        <v>137</v>
      </c>
      <c r="AU1137">
        <v>46</v>
      </c>
    </row>
    <row r="1138" spans="1:47">
      <c r="A1138" t="s">
        <v>4219</v>
      </c>
      <c r="C1138">
        <v>310</v>
      </c>
      <c r="D1138" t="s">
        <v>4220</v>
      </c>
      <c r="E1138">
        <v>903</v>
      </c>
      <c r="F1138" t="s">
        <v>821</v>
      </c>
      <c r="G1138" t="s">
        <v>219</v>
      </c>
      <c r="H1138" t="s">
        <v>833</v>
      </c>
      <c r="I1138" t="s">
        <v>4221</v>
      </c>
      <c r="J1138">
        <v>9.2200000000000004E-2</v>
      </c>
      <c r="K1138">
        <v>0</v>
      </c>
      <c r="L1138">
        <v>0</v>
      </c>
      <c r="M1138">
        <v>0</v>
      </c>
      <c r="N1138">
        <v>0</v>
      </c>
      <c r="P1138">
        <v>0</v>
      </c>
      <c r="Q1138">
        <v>0</v>
      </c>
      <c r="R1138">
        <v>0</v>
      </c>
      <c r="S1138" t="s">
        <v>223</v>
      </c>
      <c r="T1138">
        <v>0</v>
      </c>
      <c r="U1138" t="s">
        <v>4219</v>
      </c>
      <c r="Y1138">
        <v>0</v>
      </c>
      <c r="Z1138" t="s">
        <v>297</v>
      </c>
      <c r="AA1138" t="s">
        <v>223</v>
      </c>
      <c r="AB1138">
        <v>0</v>
      </c>
      <c r="AC1138">
        <v>0</v>
      </c>
      <c r="AD1138">
        <v>0</v>
      </c>
      <c r="AE1138">
        <v>0</v>
      </c>
      <c r="AF1138">
        <v>0</v>
      </c>
      <c r="AQ1138">
        <v>1</v>
      </c>
      <c r="AR1138">
        <f t="shared" si="17"/>
        <v>0</v>
      </c>
      <c r="AS1138">
        <v>1</v>
      </c>
      <c r="AT1138" t="s">
        <v>134</v>
      </c>
      <c r="AU1138">
        <v>43</v>
      </c>
    </row>
    <row r="1139" spans="1:47">
      <c r="A1139" t="s">
        <v>4222</v>
      </c>
      <c r="C1139">
        <v>310</v>
      </c>
      <c r="D1139" t="s">
        <v>4223</v>
      </c>
      <c r="E1139">
        <v>101</v>
      </c>
      <c r="F1139" t="s">
        <v>4224</v>
      </c>
      <c r="G1139" t="s">
        <v>219</v>
      </c>
      <c r="H1139" t="s">
        <v>220</v>
      </c>
      <c r="I1139" t="s">
        <v>4225</v>
      </c>
      <c r="J1139">
        <v>0.22214</v>
      </c>
      <c r="K1139">
        <v>1</v>
      </c>
      <c r="L1139">
        <v>1</v>
      </c>
      <c r="M1139">
        <v>1</v>
      </c>
      <c r="N1139">
        <v>1</v>
      </c>
      <c r="O1139" t="s">
        <v>225</v>
      </c>
      <c r="P1139">
        <v>0</v>
      </c>
      <c r="Q1139">
        <v>1</v>
      </c>
      <c r="R1139">
        <v>12200</v>
      </c>
      <c r="S1139" t="s">
        <v>223</v>
      </c>
      <c r="T1139">
        <v>12200</v>
      </c>
      <c r="U1139" t="s">
        <v>4222</v>
      </c>
      <c r="V1139" t="s">
        <v>413</v>
      </c>
      <c r="W1139" t="s">
        <v>225</v>
      </c>
      <c r="X1139" t="s">
        <v>225</v>
      </c>
      <c r="Y1139">
        <v>12200</v>
      </c>
      <c r="AB1139">
        <v>1</v>
      </c>
      <c r="AC1139">
        <v>1</v>
      </c>
      <c r="AD1139">
        <v>1</v>
      </c>
      <c r="AE1139">
        <v>506</v>
      </c>
      <c r="AF1139">
        <v>1</v>
      </c>
      <c r="AQ1139">
        <v>2</v>
      </c>
      <c r="AR1139">
        <f t="shared" si="17"/>
        <v>9.68</v>
      </c>
      <c r="AS1139">
        <v>1</v>
      </c>
      <c r="AT1139" t="s">
        <v>137</v>
      </c>
      <c r="AU1139">
        <v>46</v>
      </c>
    </row>
    <row r="1140" spans="1:47">
      <c r="A1140" t="s">
        <v>4226</v>
      </c>
      <c r="C1140">
        <v>310</v>
      </c>
      <c r="D1140" t="s">
        <v>4227</v>
      </c>
      <c r="E1140">
        <v>132</v>
      </c>
      <c r="F1140" t="s">
        <v>4129</v>
      </c>
      <c r="G1140" t="s">
        <v>219</v>
      </c>
      <c r="H1140" t="s">
        <v>260</v>
      </c>
      <c r="I1140" t="s">
        <v>4228</v>
      </c>
      <c r="J1140">
        <v>2.0240000000000001E-2</v>
      </c>
      <c r="K1140">
        <v>0</v>
      </c>
      <c r="L1140">
        <v>0</v>
      </c>
      <c r="M1140">
        <v>0</v>
      </c>
      <c r="N1140">
        <v>0</v>
      </c>
      <c r="P1140">
        <v>0</v>
      </c>
      <c r="Q1140">
        <v>0</v>
      </c>
      <c r="R1140">
        <v>0</v>
      </c>
      <c r="S1140" t="s">
        <v>223</v>
      </c>
      <c r="T1140">
        <v>0</v>
      </c>
      <c r="U1140" t="s">
        <v>4226</v>
      </c>
      <c r="Y1140">
        <v>0</v>
      </c>
      <c r="AB1140">
        <v>0</v>
      </c>
      <c r="AC1140">
        <v>0</v>
      </c>
      <c r="AD1140">
        <v>0</v>
      </c>
      <c r="AE1140">
        <v>0</v>
      </c>
      <c r="AF1140">
        <v>0</v>
      </c>
      <c r="AQ1140">
        <v>1</v>
      </c>
      <c r="AR1140">
        <f t="shared" si="17"/>
        <v>0</v>
      </c>
      <c r="AS1140">
        <v>1</v>
      </c>
      <c r="AT1140" t="s">
        <v>135</v>
      </c>
      <c r="AU1140">
        <v>44</v>
      </c>
    </row>
    <row r="1141" spans="1:47">
      <c r="A1141" t="s">
        <v>4229</v>
      </c>
      <c r="C1141">
        <v>310</v>
      </c>
      <c r="D1141" t="s">
        <v>4230</v>
      </c>
      <c r="E1141">
        <v>101</v>
      </c>
      <c r="F1141" t="s">
        <v>4231</v>
      </c>
      <c r="G1141" t="s">
        <v>219</v>
      </c>
      <c r="H1141" t="s">
        <v>220</v>
      </c>
      <c r="I1141" t="s">
        <v>4232</v>
      </c>
      <c r="J1141">
        <v>7.7590000000000006E-2</v>
      </c>
      <c r="K1141">
        <v>0</v>
      </c>
      <c r="L1141">
        <v>0</v>
      </c>
      <c r="M1141">
        <v>1</v>
      </c>
      <c r="N1141">
        <v>1</v>
      </c>
      <c r="O1141" t="s">
        <v>659</v>
      </c>
      <c r="P1141">
        <v>1</v>
      </c>
      <c r="Q1141">
        <v>1</v>
      </c>
      <c r="R1141">
        <v>700</v>
      </c>
      <c r="S1141" t="s">
        <v>223</v>
      </c>
      <c r="T1141">
        <v>0</v>
      </c>
      <c r="U1141" t="s">
        <v>4229</v>
      </c>
      <c r="V1141" t="s">
        <v>933</v>
      </c>
      <c r="W1141" t="s">
        <v>659</v>
      </c>
      <c r="X1141" t="s">
        <v>659</v>
      </c>
      <c r="Y1141">
        <v>700</v>
      </c>
      <c r="AB1141">
        <v>0</v>
      </c>
      <c r="AC1141">
        <v>0</v>
      </c>
      <c r="AD1141">
        <v>2</v>
      </c>
      <c r="AE1141">
        <v>571</v>
      </c>
      <c r="AF1141">
        <v>1</v>
      </c>
      <c r="AQ1141">
        <v>1</v>
      </c>
      <c r="AR1141">
        <f t="shared" si="17"/>
        <v>0</v>
      </c>
      <c r="AS1141">
        <v>1</v>
      </c>
      <c r="AT1141" t="s">
        <v>135</v>
      </c>
      <c r="AU1141">
        <v>44</v>
      </c>
    </row>
    <row r="1142" spans="1:47">
      <c r="A1142" t="s">
        <v>4233</v>
      </c>
      <c r="C1142">
        <v>310</v>
      </c>
      <c r="D1142" t="s">
        <v>4234</v>
      </c>
      <c r="E1142">
        <v>101</v>
      </c>
      <c r="F1142" t="s">
        <v>4235</v>
      </c>
      <c r="G1142" t="s">
        <v>219</v>
      </c>
      <c r="H1142" t="s">
        <v>220</v>
      </c>
      <c r="I1142" t="s">
        <v>4236</v>
      </c>
      <c r="J1142">
        <v>9.0889999999999999E-2</v>
      </c>
      <c r="K1142">
        <v>1</v>
      </c>
      <c r="L1142">
        <v>1</v>
      </c>
      <c r="M1142">
        <v>1</v>
      </c>
      <c r="N1142">
        <v>1</v>
      </c>
      <c r="O1142" t="s">
        <v>225</v>
      </c>
      <c r="P1142">
        <v>0</v>
      </c>
      <c r="Q1142">
        <v>1</v>
      </c>
      <c r="R1142">
        <v>0</v>
      </c>
      <c r="S1142" t="s">
        <v>223</v>
      </c>
      <c r="T1142">
        <v>0</v>
      </c>
      <c r="U1142" t="s">
        <v>4233</v>
      </c>
      <c r="V1142" t="s">
        <v>455</v>
      </c>
      <c r="W1142" t="s">
        <v>225</v>
      </c>
      <c r="X1142" t="s">
        <v>225</v>
      </c>
      <c r="Y1142">
        <v>0</v>
      </c>
      <c r="AB1142">
        <v>1</v>
      </c>
      <c r="AC1142">
        <v>1</v>
      </c>
      <c r="AD1142">
        <v>1</v>
      </c>
      <c r="AE1142">
        <v>540</v>
      </c>
      <c r="AF1142">
        <v>1</v>
      </c>
      <c r="AQ1142">
        <v>1</v>
      </c>
      <c r="AR1142">
        <f t="shared" si="17"/>
        <v>9.68</v>
      </c>
      <c r="AS1142">
        <v>1</v>
      </c>
      <c r="AT1142" t="s">
        <v>137</v>
      </c>
      <c r="AU1142">
        <v>46</v>
      </c>
    </row>
    <row r="1143" spans="1:47">
      <c r="A1143" t="s">
        <v>4237</v>
      </c>
      <c r="C1143">
        <v>310</v>
      </c>
      <c r="D1143" t="s">
        <v>4238</v>
      </c>
      <c r="E1143">
        <v>101</v>
      </c>
      <c r="F1143" t="s">
        <v>4239</v>
      </c>
      <c r="G1143" t="s">
        <v>219</v>
      </c>
      <c r="H1143" t="s">
        <v>220</v>
      </c>
      <c r="I1143" t="s">
        <v>4240</v>
      </c>
      <c r="J1143">
        <v>0.25352000000000002</v>
      </c>
      <c r="K1143">
        <v>0</v>
      </c>
      <c r="L1143">
        <v>0</v>
      </c>
      <c r="M1143">
        <v>1</v>
      </c>
      <c r="N1143">
        <v>1</v>
      </c>
      <c r="O1143" t="s">
        <v>659</v>
      </c>
      <c r="P1143">
        <v>1</v>
      </c>
      <c r="Q1143">
        <v>1</v>
      </c>
      <c r="R1143">
        <v>8900</v>
      </c>
      <c r="S1143" t="s">
        <v>223</v>
      </c>
      <c r="T1143">
        <v>0</v>
      </c>
      <c r="U1143" t="s">
        <v>4237</v>
      </c>
      <c r="V1143" t="s">
        <v>933</v>
      </c>
      <c r="W1143" t="s">
        <v>659</v>
      </c>
      <c r="X1143" t="s">
        <v>659</v>
      </c>
      <c r="Y1143">
        <v>8900</v>
      </c>
      <c r="AB1143">
        <v>0</v>
      </c>
      <c r="AC1143">
        <v>0</v>
      </c>
      <c r="AD1143">
        <v>2</v>
      </c>
      <c r="AE1143">
        <v>832</v>
      </c>
      <c r="AF1143">
        <v>1</v>
      </c>
      <c r="AQ1143">
        <v>1</v>
      </c>
      <c r="AR1143">
        <f t="shared" si="17"/>
        <v>0</v>
      </c>
      <c r="AS1143">
        <v>1</v>
      </c>
      <c r="AT1143" t="s">
        <v>135</v>
      </c>
      <c r="AU1143">
        <v>44</v>
      </c>
    </row>
    <row r="1144" spans="1:47">
      <c r="A1144" t="s">
        <v>4241</v>
      </c>
      <c r="C1144">
        <v>310</v>
      </c>
      <c r="D1144" t="s">
        <v>4242</v>
      </c>
      <c r="E1144">
        <v>101</v>
      </c>
      <c r="F1144" t="s">
        <v>4243</v>
      </c>
      <c r="G1144" t="s">
        <v>219</v>
      </c>
      <c r="H1144" t="s">
        <v>220</v>
      </c>
      <c r="I1144" t="s">
        <v>4244</v>
      </c>
      <c r="J1144">
        <v>0.1045</v>
      </c>
      <c r="K1144">
        <v>0</v>
      </c>
      <c r="L1144">
        <v>0</v>
      </c>
      <c r="M1144">
        <v>1</v>
      </c>
      <c r="N1144">
        <v>1</v>
      </c>
      <c r="O1144" t="s">
        <v>659</v>
      </c>
      <c r="P1144">
        <v>1</v>
      </c>
      <c r="Q1144">
        <v>1</v>
      </c>
      <c r="R1144">
        <v>4800</v>
      </c>
      <c r="S1144" t="s">
        <v>223</v>
      </c>
      <c r="T1144">
        <v>0</v>
      </c>
      <c r="U1144" t="s">
        <v>4241</v>
      </c>
      <c r="V1144" t="s">
        <v>927</v>
      </c>
      <c r="W1144" t="s">
        <v>659</v>
      </c>
      <c r="X1144" t="s">
        <v>659</v>
      </c>
      <c r="Y1144">
        <v>4800</v>
      </c>
      <c r="AB1144">
        <v>0</v>
      </c>
      <c r="AC1144">
        <v>0</v>
      </c>
      <c r="AD1144">
        <v>6</v>
      </c>
      <c r="AE1144">
        <v>1488</v>
      </c>
      <c r="AF1144">
        <v>2</v>
      </c>
      <c r="AQ1144">
        <v>1</v>
      </c>
      <c r="AR1144">
        <f t="shared" si="17"/>
        <v>0</v>
      </c>
      <c r="AS1144">
        <v>1</v>
      </c>
      <c r="AT1144" t="s">
        <v>135</v>
      </c>
      <c r="AU1144">
        <v>44</v>
      </c>
    </row>
    <row r="1145" spans="1:47">
      <c r="A1145" t="s">
        <v>4245</v>
      </c>
      <c r="C1145">
        <v>310</v>
      </c>
      <c r="D1145" t="s">
        <v>4246</v>
      </c>
      <c r="E1145">
        <v>905</v>
      </c>
      <c r="F1145" t="s">
        <v>1774</v>
      </c>
      <c r="G1145" t="s">
        <v>324</v>
      </c>
      <c r="H1145" t="s">
        <v>302</v>
      </c>
      <c r="I1145" t="s">
        <v>4247</v>
      </c>
      <c r="J1145">
        <v>17.374639999999999</v>
      </c>
      <c r="K1145">
        <v>0</v>
      </c>
      <c r="L1145">
        <v>0</v>
      </c>
      <c r="M1145">
        <v>0</v>
      </c>
      <c r="N1145">
        <v>0</v>
      </c>
      <c r="P1145">
        <v>0</v>
      </c>
      <c r="Q1145">
        <v>0</v>
      </c>
      <c r="R1145">
        <v>0</v>
      </c>
      <c r="S1145" t="s">
        <v>223</v>
      </c>
      <c r="T1145">
        <v>0</v>
      </c>
      <c r="U1145" t="s">
        <v>4245</v>
      </c>
      <c r="Y1145">
        <v>0</v>
      </c>
      <c r="Z1145" t="s">
        <v>297</v>
      </c>
      <c r="AA1145" t="s">
        <v>223</v>
      </c>
      <c r="AB1145">
        <v>0</v>
      </c>
      <c r="AC1145">
        <v>0</v>
      </c>
      <c r="AD1145">
        <v>0</v>
      </c>
      <c r="AE1145">
        <v>0</v>
      </c>
      <c r="AF1145">
        <v>0</v>
      </c>
      <c r="AQ1145">
        <v>1</v>
      </c>
      <c r="AR1145">
        <f t="shared" si="17"/>
        <v>0</v>
      </c>
      <c r="AS1145">
        <v>1</v>
      </c>
      <c r="AT1145" t="s">
        <v>137</v>
      </c>
      <c r="AU1145">
        <v>46</v>
      </c>
    </row>
    <row r="1146" spans="1:47">
      <c r="A1146" t="s">
        <v>4248</v>
      </c>
      <c r="C1146">
        <v>310</v>
      </c>
      <c r="D1146" t="s">
        <v>4249</v>
      </c>
      <c r="E1146">
        <v>101</v>
      </c>
      <c r="F1146" t="s">
        <v>4164</v>
      </c>
      <c r="G1146" t="s">
        <v>219</v>
      </c>
      <c r="H1146" t="s">
        <v>220</v>
      </c>
      <c r="I1146" t="s">
        <v>4250</v>
      </c>
      <c r="J1146">
        <v>8.2059999999999994E-2</v>
      </c>
      <c r="K1146">
        <v>0</v>
      </c>
      <c r="L1146">
        <v>0</v>
      </c>
      <c r="M1146">
        <v>1</v>
      </c>
      <c r="N1146">
        <v>1</v>
      </c>
      <c r="O1146" t="s">
        <v>659</v>
      </c>
      <c r="P1146">
        <v>1</v>
      </c>
      <c r="Q1146">
        <v>0</v>
      </c>
      <c r="R1146">
        <v>0</v>
      </c>
      <c r="S1146" t="s">
        <v>223</v>
      </c>
      <c r="T1146">
        <v>0</v>
      </c>
      <c r="U1146" t="s">
        <v>4248</v>
      </c>
      <c r="V1146" t="s">
        <v>933</v>
      </c>
      <c r="W1146" t="s">
        <v>659</v>
      </c>
      <c r="X1146" t="s">
        <v>659</v>
      </c>
      <c r="Y1146">
        <v>0</v>
      </c>
      <c r="AB1146">
        <v>0</v>
      </c>
      <c r="AC1146">
        <v>0</v>
      </c>
      <c r="AD1146">
        <v>3</v>
      </c>
      <c r="AE1146">
        <v>1428</v>
      </c>
      <c r="AF1146">
        <v>1.9</v>
      </c>
      <c r="AQ1146">
        <v>1</v>
      </c>
      <c r="AR1146">
        <f t="shared" si="17"/>
        <v>0</v>
      </c>
      <c r="AS1146">
        <v>1</v>
      </c>
      <c r="AT1146" t="s">
        <v>135</v>
      </c>
      <c r="AU1146">
        <v>44</v>
      </c>
    </row>
    <row r="1147" spans="1:47">
      <c r="A1147" t="s">
        <v>4251</v>
      </c>
      <c r="C1147">
        <v>310</v>
      </c>
      <c r="D1147" t="s">
        <v>4252</v>
      </c>
      <c r="E1147">
        <v>132</v>
      </c>
      <c r="F1147" t="s">
        <v>4253</v>
      </c>
      <c r="G1147" t="s">
        <v>219</v>
      </c>
      <c r="H1147" t="s">
        <v>260</v>
      </c>
      <c r="I1147" t="s">
        <v>4254</v>
      </c>
      <c r="J1147">
        <v>0.14426</v>
      </c>
      <c r="K1147">
        <v>0</v>
      </c>
      <c r="L1147">
        <v>0</v>
      </c>
      <c r="M1147">
        <v>0</v>
      </c>
      <c r="N1147">
        <v>0</v>
      </c>
      <c r="P1147">
        <v>0</v>
      </c>
      <c r="Q1147">
        <v>0</v>
      </c>
      <c r="R1147">
        <v>0</v>
      </c>
      <c r="S1147" t="s">
        <v>223</v>
      </c>
      <c r="T1147">
        <v>0</v>
      </c>
      <c r="U1147" t="s">
        <v>4251</v>
      </c>
      <c r="Y1147">
        <v>0</v>
      </c>
      <c r="AB1147">
        <v>0</v>
      </c>
      <c r="AC1147">
        <v>0</v>
      </c>
      <c r="AD1147">
        <v>0</v>
      </c>
      <c r="AE1147">
        <v>0</v>
      </c>
      <c r="AF1147">
        <v>0</v>
      </c>
      <c r="AQ1147">
        <v>2</v>
      </c>
      <c r="AR1147">
        <f t="shared" si="17"/>
        <v>0</v>
      </c>
      <c r="AS1147">
        <v>1</v>
      </c>
      <c r="AT1147" t="s">
        <v>134</v>
      </c>
      <c r="AU1147">
        <v>43</v>
      </c>
    </row>
    <row r="1148" spans="1:47">
      <c r="A1148" t="s">
        <v>4255</v>
      </c>
      <c r="C1148">
        <v>310</v>
      </c>
      <c r="D1148" t="s">
        <v>4256</v>
      </c>
      <c r="E1148">
        <v>101</v>
      </c>
      <c r="F1148" t="s">
        <v>4257</v>
      </c>
      <c r="G1148" t="s">
        <v>219</v>
      </c>
      <c r="H1148" t="s">
        <v>220</v>
      </c>
      <c r="I1148" t="s">
        <v>4258</v>
      </c>
      <c r="J1148">
        <v>6.7070000000000005E-2</v>
      </c>
      <c r="K1148">
        <v>0</v>
      </c>
      <c r="L1148">
        <v>0</v>
      </c>
      <c r="M1148">
        <v>1</v>
      </c>
      <c r="N1148">
        <v>1</v>
      </c>
      <c r="O1148" t="s">
        <v>659</v>
      </c>
      <c r="P1148">
        <v>1</v>
      </c>
      <c r="Q1148">
        <v>1</v>
      </c>
      <c r="R1148">
        <v>500</v>
      </c>
      <c r="S1148" t="s">
        <v>223</v>
      </c>
      <c r="T1148">
        <v>0</v>
      </c>
      <c r="U1148" t="s">
        <v>4255</v>
      </c>
      <c r="V1148" t="s">
        <v>927</v>
      </c>
      <c r="W1148" t="s">
        <v>659</v>
      </c>
      <c r="X1148" t="s">
        <v>659</v>
      </c>
      <c r="Y1148">
        <v>500</v>
      </c>
      <c r="AB1148">
        <v>0</v>
      </c>
      <c r="AC1148">
        <v>0</v>
      </c>
      <c r="AD1148">
        <v>1</v>
      </c>
      <c r="AE1148">
        <v>421</v>
      </c>
      <c r="AF1148">
        <v>1</v>
      </c>
      <c r="AQ1148">
        <v>1</v>
      </c>
      <c r="AR1148">
        <f t="shared" si="17"/>
        <v>0</v>
      </c>
      <c r="AS1148">
        <v>1</v>
      </c>
      <c r="AT1148" t="s">
        <v>135</v>
      </c>
      <c r="AU1148">
        <v>44</v>
      </c>
    </row>
    <row r="1149" spans="1:47">
      <c r="A1149" t="s">
        <v>4259</v>
      </c>
      <c r="C1149">
        <v>310</v>
      </c>
      <c r="D1149" t="s">
        <v>4260</v>
      </c>
      <c r="E1149">
        <v>101</v>
      </c>
      <c r="F1149" t="s">
        <v>4261</v>
      </c>
      <c r="G1149" t="s">
        <v>219</v>
      </c>
      <c r="H1149" t="s">
        <v>220</v>
      </c>
      <c r="I1149" t="s">
        <v>4262</v>
      </c>
      <c r="J1149">
        <v>0.13086</v>
      </c>
      <c r="K1149">
        <v>0</v>
      </c>
      <c r="L1149">
        <v>0</v>
      </c>
      <c r="M1149">
        <v>1</v>
      </c>
      <c r="N1149">
        <v>1</v>
      </c>
      <c r="O1149" t="s">
        <v>659</v>
      </c>
      <c r="P1149">
        <v>1</v>
      </c>
      <c r="Q1149">
        <v>1</v>
      </c>
      <c r="R1149">
        <v>14700</v>
      </c>
      <c r="S1149" t="s">
        <v>223</v>
      </c>
      <c r="T1149">
        <v>0</v>
      </c>
      <c r="U1149" t="s">
        <v>4259</v>
      </c>
      <c r="V1149" t="s">
        <v>933</v>
      </c>
      <c r="W1149" t="s">
        <v>659</v>
      </c>
      <c r="X1149" t="s">
        <v>659</v>
      </c>
      <c r="Y1149">
        <v>14700</v>
      </c>
      <c r="AB1149">
        <v>0</v>
      </c>
      <c r="AC1149">
        <v>0</v>
      </c>
      <c r="AD1149">
        <v>4</v>
      </c>
      <c r="AE1149">
        <v>1300</v>
      </c>
      <c r="AF1149">
        <v>1.5</v>
      </c>
      <c r="AQ1149">
        <v>1</v>
      </c>
      <c r="AR1149">
        <f t="shared" si="17"/>
        <v>0</v>
      </c>
      <c r="AS1149">
        <v>1</v>
      </c>
      <c r="AT1149" t="s">
        <v>135</v>
      </c>
      <c r="AU1149">
        <v>44</v>
      </c>
    </row>
    <row r="1150" spans="1:47">
      <c r="A1150" t="s">
        <v>4263</v>
      </c>
      <c r="C1150">
        <v>310</v>
      </c>
      <c r="D1150" t="s">
        <v>4264</v>
      </c>
      <c r="E1150">
        <v>101</v>
      </c>
      <c r="F1150" t="s">
        <v>4265</v>
      </c>
      <c r="G1150" t="s">
        <v>219</v>
      </c>
      <c r="H1150" t="s">
        <v>220</v>
      </c>
      <c r="I1150" t="s">
        <v>4266</v>
      </c>
      <c r="J1150">
        <v>0.13389999999999999</v>
      </c>
      <c r="K1150">
        <v>0</v>
      </c>
      <c r="L1150">
        <v>0</v>
      </c>
      <c r="M1150">
        <v>1</v>
      </c>
      <c r="N1150">
        <v>1</v>
      </c>
      <c r="O1150" t="s">
        <v>659</v>
      </c>
      <c r="P1150">
        <v>1</v>
      </c>
      <c r="Q1150">
        <v>1</v>
      </c>
      <c r="R1150">
        <v>0</v>
      </c>
      <c r="S1150" t="s">
        <v>223</v>
      </c>
      <c r="T1150">
        <v>0</v>
      </c>
      <c r="U1150" t="s">
        <v>4263</v>
      </c>
      <c r="V1150" t="s">
        <v>927</v>
      </c>
      <c r="W1150" t="s">
        <v>659</v>
      </c>
      <c r="X1150" t="s">
        <v>659</v>
      </c>
      <c r="Y1150">
        <v>0</v>
      </c>
      <c r="AB1150">
        <v>0</v>
      </c>
      <c r="AC1150">
        <v>0</v>
      </c>
      <c r="AD1150">
        <v>2</v>
      </c>
      <c r="AE1150">
        <v>962</v>
      </c>
      <c r="AF1150">
        <v>1</v>
      </c>
      <c r="AQ1150">
        <v>1</v>
      </c>
      <c r="AR1150">
        <f t="shared" si="17"/>
        <v>0</v>
      </c>
      <c r="AS1150">
        <v>1</v>
      </c>
      <c r="AT1150" t="s">
        <v>135</v>
      </c>
      <c r="AU1150">
        <v>44</v>
      </c>
    </row>
    <row r="1151" spans="1:47">
      <c r="A1151" t="s">
        <v>4267</v>
      </c>
      <c r="C1151">
        <v>310</v>
      </c>
      <c r="D1151" t="s">
        <v>4268</v>
      </c>
      <c r="E1151">
        <v>903</v>
      </c>
      <c r="F1151" t="s">
        <v>821</v>
      </c>
      <c r="G1151" t="s">
        <v>219</v>
      </c>
      <c r="H1151" t="s">
        <v>833</v>
      </c>
      <c r="I1151" t="s">
        <v>4269</v>
      </c>
      <c r="J1151">
        <v>7.7640000000000001E-2</v>
      </c>
      <c r="K1151">
        <v>0</v>
      </c>
      <c r="L1151">
        <v>0</v>
      </c>
      <c r="M1151">
        <v>0</v>
      </c>
      <c r="N1151">
        <v>0</v>
      </c>
      <c r="P1151">
        <v>0</v>
      </c>
      <c r="Q1151">
        <v>0</v>
      </c>
      <c r="R1151">
        <v>0</v>
      </c>
      <c r="S1151" t="s">
        <v>223</v>
      </c>
      <c r="T1151">
        <v>0</v>
      </c>
      <c r="U1151" t="s">
        <v>4267</v>
      </c>
      <c r="Y1151">
        <v>0</v>
      </c>
      <c r="Z1151" t="s">
        <v>297</v>
      </c>
      <c r="AA1151" t="s">
        <v>223</v>
      </c>
      <c r="AB1151">
        <v>0</v>
      </c>
      <c r="AC1151">
        <v>0</v>
      </c>
      <c r="AD1151">
        <v>0</v>
      </c>
      <c r="AE1151">
        <v>0</v>
      </c>
      <c r="AF1151">
        <v>0</v>
      </c>
      <c r="AQ1151">
        <v>1</v>
      </c>
      <c r="AR1151">
        <f t="shared" si="17"/>
        <v>0</v>
      </c>
      <c r="AS1151">
        <v>1</v>
      </c>
      <c r="AT1151" t="s">
        <v>134</v>
      </c>
      <c r="AU1151">
        <v>43</v>
      </c>
    </row>
    <row r="1152" spans="1:47">
      <c r="A1152" t="s">
        <v>4270</v>
      </c>
      <c r="C1152">
        <v>310</v>
      </c>
      <c r="D1152" t="s">
        <v>4271</v>
      </c>
      <c r="E1152">
        <v>101</v>
      </c>
      <c r="F1152" t="s">
        <v>4272</v>
      </c>
      <c r="G1152" t="s">
        <v>219</v>
      </c>
      <c r="H1152" t="s">
        <v>220</v>
      </c>
      <c r="I1152" t="s">
        <v>4273</v>
      </c>
      <c r="J1152">
        <v>0.10464</v>
      </c>
      <c r="K1152">
        <v>1</v>
      </c>
      <c r="L1152">
        <v>1</v>
      </c>
      <c r="M1152">
        <v>1</v>
      </c>
      <c r="N1152">
        <v>1</v>
      </c>
      <c r="O1152" t="s">
        <v>225</v>
      </c>
      <c r="P1152">
        <v>0</v>
      </c>
      <c r="Q1152">
        <v>1</v>
      </c>
      <c r="R1152">
        <v>500</v>
      </c>
      <c r="S1152" t="s">
        <v>223</v>
      </c>
      <c r="T1152">
        <v>500</v>
      </c>
      <c r="U1152" t="s">
        <v>4270</v>
      </c>
      <c r="V1152" t="s">
        <v>455</v>
      </c>
      <c r="W1152" t="s">
        <v>225</v>
      </c>
      <c r="X1152" t="s">
        <v>225</v>
      </c>
      <c r="Y1152">
        <v>500</v>
      </c>
      <c r="AB1152">
        <v>1</v>
      </c>
      <c r="AC1152">
        <v>1</v>
      </c>
      <c r="AD1152">
        <v>2</v>
      </c>
      <c r="AE1152">
        <v>891</v>
      </c>
      <c r="AF1152">
        <v>1</v>
      </c>
      <c r="AQ1152">
        <v>1</v>
      </c>
      <c r="AR1152">
        <f t="shared" si="17"/>
        <v>9.68</v>
      </c>
      <c r="AS1152">
        <v>1</v>
      </c>
      <c r="AT1152" t="s">
        <v>137</v>
      </c>
      <c r="AU1152">
        <v>46</v>
      </c>
    </row>
    <row r="1153" spans="1:47">
      <c r="A1153" t="s">
        <v>4274</v>
      </c>
      <c r="C1153">
        <v>310</v>
      </c>
      <c r="D1153" t="s">
        <v>4275</v>
      </c>
      <c r="E1153">
        <v>101</v>
      </c>
      <c r="F1153" t="s">
        <v>4276</v>
      </c>
      <c r="G1153" t="s">
        <v>219</v>
      </c>
      <c r="H1153" t="s">
        <v>220</v>
      </c>
      <c r="I1153" t="s">
        <v>4277</v>
      </c>
      <c r="J1153">
        <v>0.10349</v>
      </c>
      <c r="K1153">
        <v>0</v>
      </c>
      <c r="L1153">
        <v>0</v>
      </c>
      <c r="M1153">
        <v>1</v>
      </c>
      <c r="N1153">
        <v>1</v>
      </c>
      <c r="O1153" t="s">
        <v>659</v>
      </c>
      <c r="P1153">
        <v>1</v>
      </c>
      <c r="Q1153">
        <v>1</v>
      </c>
      <c r="R1153">
        <v>2700</v>
      </c>
      <c r="S1153" t="s">
        <v>223</v>
      </c>
      <c r="T1153">
        <v>0</v>
      </c>
      <c r="U1153" t="s">
        <v>4274</v>
      </c>
      <c r="V1153" t="s">
        <v>927</v>
      </c>
      <c r="W1153" t="s">
        <v>659</v>
      </c>
      <c r="X1153" t="s">
        <v>659</v>
      </c>
      <c r="Y1153">
        <v>2700</v>
      </c>
      <c r="AB1153">
        <v>0</v>
      </c>
      <c r="AC1153">
        <v>0</v>
      </c>
      <c r="AD1153">
        <v>3</v>
      </c>
      <c r="AE1153">
        <v>940</v>
      </c>
      <c r="AF1153">
        <v>1</v>
      </c>
      <c r="AQ1153">
        <v>1</v>
      </c>
      <c r="AR1153">
        <f t="shared" si="17"/>
        <v>0</v>
      </c>
      <c r="AS1153">
        <v>1</v>
      </c>
      <c r="AT1153" t="s">
        <v>135</v>
      </c>
      <c r="AU1153">
        <v>44</v>
      </c>
    </row>
    <row r="1154" spans="1:47">
      <c r="A1154" t="s">
        <v>4278</v>
      </c>
      <c r="C1154">
        <v>310</v>
      </c>
      <c r="D1154" t="s">
        <v>4279</v>
      </c>
      <c r="E1154">
        <v>101</v>
      </c>
      <c r="F1154" t="s">
        <v>4168</v>
      </c>
      <c r="G1154" t="s">
        <v>219</v>
      </c>
      <c r="H1154" t="s">
        <v>220</v>
      </c>
      <c r="I1154" t="s">
        <v>4280</v>
      </c>
      <c r="J1154">
        <v>9.8460000000000006E-2</v>
      </c>
      <c r="K1154">
        <v>0</v>
      </c>
      <c r="L1154">
        <v>0</v>
      </c>
      <c r="M1154">
        <v>1</v>
      </c>
      <c r="N1154">
        <v>1</v>
      </c>
      <c r="O1154" t="s">
        <v>659</v>
      </c>
      <c r="P1154">
        <v>1</v>
      </c>
      <c r="Q1154">
        <v>1</v>
      </c>
      <c r="R1154">
        <v>6400</v>
      </c>
      <c r="S1154" t="s">
        <v>223</v>
      </c>
      <c r="T1154">
        <v>0</v>
      </c>
      <c r="U1154" t="s">
        <v>4278</v>
      </c>
      <c r="V1154" t="s">
        <v>933</v>
      </c>
      <c r="W1154" t="s">
        <v>659</v>
      </c>
      <c r="X1154" t="s">
        <v>659</v>
      </c>
      <c r="Y1154">
        <v>6400</v>
      </c>
      <c r="AB1154">
        <v>0</v>
      </c>
      <c r="AC1154">
        <v>0</v>
      </c>
      <c r="AD1154">
        <v>2</v>
      </c>
      <c r="AE1154">
        <v>780</v>
      </c>
      <c r="AF1154">
        <v>1</v>
      </c>
      <c r="AQ1154">
        <v>1</v>
      </c>
      <c r="AR1154">
        <f t="shared" ref="AR1154:AR1217" si="18">AB1154*9.68*VLOOKUP(AU1154,atten,10,FALSE)</f>
        <v>0</v>
      </c>
      <c r="AS1154">
        <v>1</v>
      </c>
      <c r="AT1154" t="s">
        <v>134</v>
      </c>
      <c r="AU1154">
        <v>43</v>
      </c>
    </row>
    <row r="1155" spans="1:47">
      <c r="A1155" t="s">
        <v>4281</v>
      </c>
      <c r="C1155">
        <v>310</v>
      </c>
      <c r="D1155" t="s">
        <v>4282</v>
      </c>
      <c r="E1155">
        <v>101</v>
      </c>
      <c r="F1155" t="s">
        <v>4283</v>
      </c>
      <c r="G1155" t="s">
        <v>219</v>
      </c>
      <c r="H1155" t="s">
        <v>220</v>
      </c>
      <c r="I1155" t="s">
        <v>4284</v>
      </c>
      <c r="J1155">
        <v>0.10514999999999999</v>
      </c>
      <c r="K1155">
        <v>0</v>
      </c>
      <c r="L1155">
        <v>0</v>
      </c>
      <c r="M1155">
        <v>1</v>
      </c>
      <c r="N1155">
        <v>1</v>
      </c>
      <c r="O1155" t="s">
        <v>659</v>
      </c>
      <c r="P1155">
        <v>1</v>
      </c>
      <c r="Q1155">
        <v>1</v>
      </c>
      <c r="R1155">
        <v>0</v>
      </c>
      <c r="S1155" t="s">
        <v>243</v>
      </c>
      <c r="T1155">
        <v>0</v>
      </c>
      <c r="U1155" t="s">
        <v>4281</v>
      </c>
      <c r="V1155" t="s">
        <v>927</v>
      </c>
      <c r="W1155" t="s">
        <v>659</v>
      </c>
      <c r="X1155" t="s">
        <v>659</v>
      </c>
      <c r="Y1155">
        <v>0</v>
      </c>
      <c r="AB1155">
        <v>0</v>
      </c>
      <c r="AC1155">
        <v>0</v>
      </c>
      <c r="AD1155">
        <v>2</v>
      </c>
      <c r="AE1155">
        <v>675</v>
      </c>
      <c r="AF1155">
        <v>1</v>
      </c>
      <c r="AQ1155">
        <v>2</v>
      </c>
      <c r="AR1155">
        <f t="shared" si="18"/>
        <v>0</v>
      </c>
      <c r="AS1155">
        <v>1</v>
      </c>
      <c r="AT1155" t="s">
        <v>134</v>
      </c>
      <c r="AU1155">
        <v>43</v>
      </c>
    </row>
    <row r="1156" spans="1:47">
      <c r="A1156" t="s">
        <v>3540</v>
      </c>
      <c r="C1156">
        <v>310</v>
      </c>
      <c r="D1156" t="s">
        <v>3541</v>
      </c>
      <c r="E1156">
        <v>812</v>
      </c>
      <c r="F1156" t="s">
        <v>3542</v>
      </c>
      <c r="G1156" t="s">
        <v>219</v>
      </c>
      <c r="H1156" t="s">
        <v>3543</v>
      </c>
      <c r="I1156" t="s">
        <v>3544</v>
      </c>
      <c r="J1156">
        <v>0.46250000000000002</v>
      </c>
      <c r="K1156">
        <v>0</v>
      </c>
      <c r="L1156">
        <v>0</v>
      </c>
      <c r="M1156">
        <v>0</v>
      </c>
      <c r="N1156">
        <v>0</v>
      </c>
      <c r="P1156">
        <v>0</v>
      </c>
      <c r="Q1156">
        <v>0</v>
      </c>
      <c r="R1156">
        <v>0</v>
      </c>
      <c r="S1156" t="s">
        <v>223</v>
      </c>
      <c r="T1156">
        <v>0</v>
      </c>
      <c r="U1156" t="s">
        <v>3540</v>
      </c>
      <c r="Y1156">
        <v>0</v>
      </c>
      <c r="AB1156">
        <v>0</v>
      </c>
      <c r="AC1156">
        <v>0</v>
      </c>
      <c r="AD1156">
        <v>0</v>
      </c>
      <c r="AE1156">
        <v>0</v>
      </c>
      <c r="AF1156">
        <v>0</v>
      </c>
      <c r="AQ1156">
        <v>0</v>
      </c>
      <c r="AR1156">
        <f t="shared" si="18"/>
        <v>0</v>
      </c>
      <c r="AS1156">
        <v>1</v>
      </c>
      <c r="AT1156" t="s">
        <v>137</v>
      </c>
      <c r="AU1156">
        <v>46</v>
      </c>
    </row>
    <row r="1157" spans="1:47">
      <c r="A1157" t="s">
        <v>4285</v>
      </c>
      <c r="C1157">
        <v>310</v>
      </c>
      <c r="D1157" t="s">
        <v>4286</v>
      </c>
      <c r="E1157">
        <v>101</v>
      </c>
      <c r="F1157" t="s">
        <v>4287</v>
      </c>
      <c r="G1157" t="s">
        <v>219</v>
      </c>
      <c r="H1157" t="s">
        <v>220</v>
      </c>
      <c r="I1157" t="s">
        <v>4288</v>
      </c>
      <c r="J1157">
        <v>0.12151000000000001</v>
      </c>
      <c r="K1157">
        <v>0</v>
      </c>
      <c r="L1157">
        <v>0</v>
      </c>
      <c r="M1157">
        <v>1</v>
      </c>
      <c r="N1157">
        <v>1</v>
      </c>
      <c r="O1157" t="s">
        <v>659</v>
      </c>
      <c r="P1157">
        <v>1</v>
      </c>
      <c r="Q1157">
        <v>1</v>
      </c>
      <c r="R1157">
        <v>700</v>
      </c>
      <c r="S1157" t="s">
        <v>243</v>
      </c>
      <c r="T1157">
        <v>0</v>
      </c>
      <c r="U1157" t="s">
        <v>4285</v>
      </c>
      <c r="V1157" t="s">
        <v>933</v>
      </c>
      <c r="W1157" t="s">
        <v>659</v>
      </c>
      <c r="X1157" t="s">
        <v>659</v>
      </c>
      <c r="Y1157">
        <v>700</v>
      </c>
      <c r="AB1157">
        <v>0</v>
      </c>
      <c r="AC1157">
        <v>0</v>
      </c>
      <c r="AD1157">
        <v>2</v>
      </c>
      <c r="AE1157">
        <v>748</v>
      </c>
      <c r="AF1157">
        <v>1</v>
      </c>
      <c r="AQ1157">
        <v>2</v>
      </c>
      <c r="AR1157">
        <f t="shared" si="18"/>
        <v>0</v>
      </c>
      <c r="AS1157">
        <v>1</v>
      </c>
      <c r="AT1157" t="s">
        <v>134</v>
      </c>
      <c r="AU1157">
        <v>43</v>
      </c>
    </row>
    <row r="1158" spans="1:47">
      <c r="A1158" t="s">
        <v>4289</v>
      </c>
      <c r="C1158">
        <v>310</v>
      </c>
      <c r="D1158" t="s">
        <v>4290</v>
      </c>
      <c r="E1158">
        <v>101</v>
      </c>
      <c r="F1158" t="s">
        <v>4291</v>
      </c>
      <c r="G1158" t="s">
        <v>219</v>
      </c>
      <c r="H1158" t="s">
        <v>220</v>
      </c>
      <c r="I1158" t="s">
        <v>4292</v>
      </c>
      <c r="J1158">
        <v>7.0419999999999996E-2</v>
      </c>
      <c r="K1158">
        <v>0</v>
      </c>
      <c r="L1158">
        <v>0</v>
      </c>
      <c r="M1158">
        <v>1</v>
      </c>
      <c r="N1158">
        <v>1</v>
      </c>
      <c r="O1158" t="s">
        <v>659</v>
      </c>
      <c r="P1158">
        <v>1</v>
      </c>
      <c r="Q1158">
        <v>1</v>
      </c>
      <c r="R1158">
        <v>3900</v>
      </c>
      <c r="S1158" t="s">
        <v>223</v>
      </c>
      <c r="T1158">
        <v>0</v>
      </c>
      <c r="U1158" t="s">
        <v>4289</v>
      </c>
      <c r="V1158" t="s">
        <v>933</v>
      </c>
      <c r="W1158" t="s">
        <v>659</v>
      </c>
      <c r="X1158" t="s">
        <v>659</v>
      </c>
      <c r="Y1158">
        <v>3900</v>
      </c>
      <c r="AB1158">
        <v>0</v>
      </c>
      <c r="AC1158">
        <v>0</v>
      </c>
      <c r="AD1158">
        <v>3</v>
      </c>
      <c r="AE1158">
        <v>630</v>
      </c>
      <c r="AF1158">
        <v>1</v>
      </c>
      <c r="AQ1158">
        <v>1</v>
      </c>
      <c r="AR1158">
        <f t="shared" si="18"/>
        <v>0</v>
      </c>
      <c r="AS1158">
        <v>1</v>
      </c>
      <c r="AT1158" t="s">
        <v>135</v>
      </c>
      <c r="AU1158">
        <v>44</v>
      </c>
    </row>
    <row r="1159" spans="1:47">
      <c r="A1159" t="s">
        <v>4293</v>
      </c>
      <c r="C1159">
        <v>310</v>
      </c>
      <c r="D1159" t="s">
        <v>4294</v>
      </c>
      <c r="E1159">
        <v>101</v>
      </c>
      <c r="F1159" t="s">
        <v>4295</v>
      </c>
      <c r="G1159" t="s">
        <v>422</v>
      </c>
      <c r="H1159" t="s">
        <v>220</v>
      </c>
      <c r="I1159" t="s">
        <v>4296</v>
      </c>
      <c r="J1159">
        <v>0.92811999999999995</v>
      </c>
      <c r="K1159">
        <v>1</v>
      </c>
      <c r="L1159">
        <v>1</v>
      </c>
      <c r="M1159">
        <v>1</v>
      </c>
      <c r="N1159">
        <v>1</v>
      </c>
      <c r="O1159" t="s">
        <v>225</v>
      </c>
      <c r="P1159">
        <v>0</v>
      </c>
      <c r="Q1159">
        <v>1</v>
      </c>
      <c r="R1159">
        <v>15300</v>
      </c>
      <c r="S1159" t="s">
        <v>223</v>
      </c>
      <c r="T1159">
        <v>15300</v>
      </c>
      <c r="U1159" t="s">
        <v>4293</v>
      </c>
      <c r="V1159" t="s">
        <v>455</v>
      </c>
      <c r="W1159" t="s">
        <v>225</v>
      </c>
      <c r="X1159" t="s">
        <v>225</v>
      </c>
      <c r="Y1159">
        <v>15300</v>
      </c>
      <c r="AB1159">
        <v>1</v>
      </c>
      <c r="AC1159">
        <v>1</v>
      </c>
      <c r="AD1159">
        <v>3</v>
      </c>
      <c r="AE1159">
        <v>1132</v>
      </c>
      <c r="AF1159">
        <v>1</v>
      </c>
      <c r="AQ1159">
        <v>1</v>
      </c>
      <c r="AR1159">
        <f t="shared" si="18"/>
        <v>9.68</v>
      </c>
      <c r="AS1159">
        <v>1</v>
      </c>
      <c r="AT1159" t="s">
        <v>135</v>
      </c>
      <c r="AU1159">
        <v>44</v>
      </c>
    </row>
    <row r="1160" spans="1:47">
      <c r="A1160" t="s">
        <v>4297</v>
      </c>
      <c r="C1160">
        <v>310</v>
      </c>
      <c r="D1160" t="s">
        <v>4298</v>
      </c>
      <c r="E1160">
        <v>101</v>
      </c>
      <c r="F1160" t="s">
        <v>4299</v>
      </c>
      <c r="G1160" t="s">
        <v>219</v>
      </c>
      <c r="H1160" t="s">
        <v>220</v>
      </c>
      <c r="I1160" t="s">
        <v>4300</v>
      </c>
      <c r="J1160">
        <v>9.7729999999999997E-2</v>
      </c>
      <c r="K1160">
        <v>0</v>
      </c>
      <c r="L1160">
        <v>0</v>
      </c>
      <c r="M1160">
        <v>1</v>
      </c>
      <c r="N1160">
        <v>1</v>
      </c>
      <c r="O1160" t="s">
        <v>659</v>
      </c>
      <c r="P1160">
        <v>1</v>
      </c>
      <c r="Q1160">
        <v>1</v>
      </c>
      <c r="R1160">
        <v>9400</v>
      </c>
      <c r="S1160" t="s">
        <v>223</v>
      </c>
      <c r="T1160">
        <v>0</v>
      </c>
      <c r="U1160" t="s">
        <v>4297</v>
      </c>
      <c r="V1160" t="s">
        <v>927</v>
      </c>
      <c r="W1160" t="s">
        <v>659</v>
      </c>
      <c r="X1160" t="s">
        <v>659</v>
      </c>
      <c r="Y1160">
        <v>9400</v>
      </c>
      <c r="AB1160">
        <v>0</v>
      </c>
      <c r="AC1160">
        <v>0</v>
      </c>
      <c r="AD1160">
        <v>2</v>
      </c>
      <c r="AE1160">
        <v>593</v>
      </c>
      <c r="AF1160">
        <v>1</v>
      </c>
      <c r="AQ1160">
        <v>1</v>
      </c>
      <c r="AR1160">
        <f t="shared" si="18"/>
        <v>0</v>
      </c>
      <c r="AS1160">
        <v>1</v>
      </c>
      <c r="AT1160" t="s">
        <v>134</v>
      </c>
      <c r="AU1160">
        <v>43</v>
      </c>
    </row>
    <row r="1161" spans="1:47">
      <c r="A1161" t="s">
        <v>4301</v>
      </c>
      <c r="C1161">
        <v>310</v>
      </c>
      <c r="D1161" t="s">
        <v>4302</v>
      </c>
      <c r="E1161">
        <v>101</v>
      </c>
      <c r="F1161" t="s">
        <v>4303</v>
      </c>
      <c r="G1161" t="s">
        <v>219</v>
      </c>
      <c r="H1161" t="s">
        <v>220</v>
      </c>
      <c r="I1161" t="s">
        <v>4304</v>
      </c>
      <c r="J1161">
        <v>0.14269999999999999</v>
      </c>
      <c r="K1161">
        <v>1</v>
      </c>
      <c r="L1161">
        <v>1</v>
      </c>
      <c r="M1161">
        <v>1</v>
      </c>
      <c r="N1161">
        <v>1</v>
      </c>
      <c r="O1161" t="s">
        <v>225</v>
      </c>
      <c r="P1161">
        <v>0</v>
      </c>
      <c r="Q1161">
        <v>1</v>
      </c>
      <c r="R1161">
        <v>8100</v>
      </c>
      <c r="S1161" t="s">
        <v>223</v>
      </c>
      <c r="T1161">
        <v>8100</v>
      </c>
      <c r="U1161" t="s">
        <v>4301</v>
      </c>
      <c r="V1161" t="s">
        <v>413</v>
      </c>
      <c r="W1161" t="s">
        <v>225</v>
      </c>
      <c r="X1161" t="s">
        <v>225</v>
      </c>
      <c r="Y1161">
        <v>8100</v>
      </c>
      <c r="AB1161">
        <v>1</v>
      </c>
      <c r="AC1161">
        <v>1</v>
      </c>
      <c r="AD1161">
        <v>3</v>
      </c>
      <c r="AE1161">
        <v>898</v>
      </c>
      <c r="AF1161">
        <v>1.75</v>
      </c>
      <c r="AQ1161">
        <v>1</v>
      </c>
      <c r="AR1161">
        <f t="shared" si="18"/>
        <v>9.68</v>
      </c>
      <c r="AS1161">
        <v>1</v>
      </c>
      <c r="AT1161" t="s">
        <v>137</v>
      </c>
      <c r="AU1161">
        <v>46</v>
      </c>
    </row>
    <row r="1162" spans="1:47">
      <c r="A1162" t="s">
        <v>4305</v>
      </c>
      <c r="C1162">
        <v>310</v>
      </c>
      <c r="D1162" t="s">
        <v>4306</v>
      </c>
      <c r="E1162">
        <v>101</v>
      </c>
      <c r="F1162" t="s">
        <v>4307</v>
      </c>
      <c r="G1162" t="s">
        <v>219</v>
      </c>
      <c r="H1162" t="s">
        <v>220</v>
      </c>
      <c r="I1162" t="s">
        <v>4308</v>
      </c>
      <c r="J1162">
        <v>9.3710000000000002E-2</v>
      </c>
      <c r="K1162">
        <v>0</v>
      </c>
      <c r="L1162">
        <v>0</v>
      </c>
      <c r="M1162">
        <v>1</v>
      </c>
      <c r="N1162">
        <v>1</v>
      </c>
      <c r="O1162" t="s">
        <v>659</v>
      </c>
      <c r="P1162">
        <v>1</v>
      </c>
      <c r="Q1162">
        <v>0</v>
      </c>
      <c r="R1162">
        <v>0</v>
      </c>
      <c r="S1162" t="s">
        <v>223</v>
      </c>
      <c r="T1162">
        <v>0</v>
      </c>
      <c r="U1162" t="s">
        <v>4305</v>
      </c>
      <c r="V1162" t="s">
        <v>933</v>
      </c>
      <c r="W1162" t="s">
        <v>659</v>
      </c>
      <c r="X1162" t="s">
        <v>659</v>
      </c>
      <c r="Y1162">
        <v>0</v>
      </c>
      <c r="AB1162">
        <v>0</v>
      </c>
      <c r="AC1162">
        <v>0</v>
      </c>
      <c r="AD1162">
        <v>4</v>
      </c>
      <c r="AE1162">
        <v>1525</v>
      </c>
      <c r="AF1162">
        <v>1.9</v>
      </c>
      <c r="AQ1162">
        <v>1</v>
      </c>
      <c r="AR1162">
        <f t="shared" si="18"/>
        <v>0</v>
      </c>
      <c r="AS1162">
        <v>1</v>
      </c>
      <c r="AT1162" t="s">
        <v>135</v>
      </c>
      <c r="AU1162">
        <v>44</v>
      </c>
    </row>
    <row r="1163" spans="1:47">
      <c r="A1163" t="s">
        <v>4309</v>
      </c>
      <c r="C1163">
        <v>310</v>
      </c>
      <c r="D1163" t="s">
        <v>4310</v>
      </c>
      <c r="E1163">
        <v>101</v>
      </c>
      <c r="F1163" t="s">
        <v>4311</v>
      </c>
      <c r="G1163" t="s">
        <v>219</v>
      </c>
      <c r="H1163" t="s">
        <v>220</v>
      </c>
      <c r="I1163" t="s">
        <v>4312</v>
      </c>
      <c r="J1163">
        <v>6.9010000000000002E-2</v>
      </c>
      <c r="K1163">
        <v>0</v>
      </c>
      <c r="L1163">
        <v>0</v>
      </c>
      <c r="M1163">
        <v>1</v>
      </c>
      <c r="N1163">
        <v>1</v>
      </c>
      <c r="O1163" t="s">
        <v>659</v>
      </c>
      <c r="P1163">
        <v>1</v>
      </c>
      <c r="Q1163">
        <v>1</v>
      </c>
      <c r="R1163">
        <v>5000</v>
      </c>
      <c r="S1163" t="s">
        <v>223</v>
      </c>
      <c r="T1163">
        <v>0</v>
      </c>
      <c r="U1163" t="s">
        <v>4309</v>
      </c>
      <c r="V1163" t="s">
        <v>933</v>
      </c>
      <c r="W1163" t="s">
        <v>659</v>
      </c>
      <c r="X1163" t="s">
        <v>659</v>
      </c>
      <c r="Y1163">
        <v>5000</v>
      </c>
      <c r="AB1163">
        <v>0</v>
      </c>
      <c r="AC1163">
        <v>0</v>
      </c>
      <c r="AD1163">
        <v>2</v>
      </c>
      <c r="AE1163">
        <v>600</v>
      </c>
      <c r="AF1163">
        <v>1</v>
      </c>
      <c r="AQ1163">
        <v>1</v>
      </c>
      <c r="AR1163">
        <f t="shared" si="18"/>
        <v>0</v>
      </c>
      <c r="AS1163">
        <v>1</v>
      </c>
      <c r="AT1163" t="s">
        <v>135</v>
      </c>
      <c r="AU1163">
        <v>44</v>
      </c>
    </row>
    <row r="1164" spans="1:47">
      <c r="A1164" t="s">
        <v>4313</v>
      </c>
      <c r="C1164">
        <v>310</v>
      </c>
      <c r="D1164" t="s">
        <v>4314</v>
      </c>
      <c r="E1164">
        <v>101</v>
      </c>
      <c r="F1164" t="s">
        <v>4315</v>
      </c>
      <c r="G1164" t="s">
        <v>219</v>
      </c>
      <c r="H1164" t="s">
        <v>220</v>
      </c>
      <c r="I1164" t="s">
        <v>4316</v>
      </c>
      <c r="J1164">
        <v>0.17582999999999999</v>
      </c>
      <c r="K1164">
        <v>0</v>
      </c>
      <c r="L1164">
        <v>0</v>
      </c>
      <c r="M1164">
        <v>1</v>
      </c>
      <c r="N1164">
        <v>1</v>
      </c>
      <c r="O1164" t="s">
        <v>659</v>
      </c>
      <c r="P1164">
        <v>1</v>
      </c>
      <c r="Q1164">
        <v>1</v>
      </c>
      <c r="R1164">
        <v>6000</v>
      </c>
      <c r="S1164" t="s">
        <v>223</v>
      </c>
      <c r="T1164">
        <v>0</v>
      </c>
      <c r="U1164" t="s">
        <v>4313</v>
      </c>
      <c r="V1164" t="s">
        <v>933</v>
      </c>
      <c r="W1164" t="s">
        <v>659</v>
      </c>
      <c r="X1164" t="s">
        <v>659</v>
      </c>
      <c r="Y1164">
        <v>6000</v>
      </c>
      <c r="AB1164">
        <v>0</v>
      </c>
      <c r="AC1164">
        <v>0</v>
      </c>
      <c r="AD1164">
        <v>3</v>
      </c>
      <c r="AE1164">
        <v>1142</v>
      </c>
      <c r="AF1164">
        <v>1</v>
      </c>
      <c r="AQ1164">
        <v>2</v>
      </c>
      <c r="AR1164">
        <f t="shared" si="18"/>
        <v>0</v>
      </c>
      <c r="AS1164">
        <v>1</v>
      </c>
      <c r="AT1164" t="s">
        <v>134</v>
      </c>
      <c r="AU1164">
        <v>43</v>
      </c>
    </row>
    <row r="1165" spans="1:47">
      <c r="A1165" t="s">
        <v>4317</v>
      </c>
      <c r="C1165">
        <v>310</v>
      </c>
      <c r="D1165" t="s">
        <v>4318</v>
      </c>
      <c r="E1165">
        <v>101</v>
      </c>
      <c r="F1165" t="s">
        <v>4319</v>
      </c>
      <c r="G1165" t="s">
        <v>219</v>
      </c>
      <c r="H1165" t="s">
        <v>220</v>
      </c>
      <c r="I1165" t="s">
        <v>4320</v>
      </c>
      <c r="J1165">
        <v>0.14468</v>
      </c>
      <c r="K1165">
        <v>0</v>
      </c>
      <c r="L1165">
        <v>0</v>
      </c>
      <c r="M1165">
        <v>1</v>
      </c>
      <c r="N1165">
        <v>1</v>
      </c>
      <c r="O1165" t="s">
        <v>659</v>
      </c>
      <c r="P1165">
        <v>1</v>
      </c>
      <c r="Q1165">
        <v>1</v>
      </c>
      <c r="R1165">
        <v>10600</v>
      </c>
      <c r="S1165" t="s">
        <v>223</v>
      </c>
      <c r="T1165">
        <v>0</v>
      </c>
      <c r="U1165" t="s">
        <v>4317</v>
      </c>
      <c r="V1165" t="s">
        <v>927</v>
      </c>
      <c r="W1165" t="s">
        <v>659</v>
      </c>
      <c r="X1165" t="s">
        <v>659</v>
      </c>
      <c r="Y1165">
        <v>10600</v>
      </c>
      <c r="AB1165">
        <v>0</v>
      </c>
      <c r="AC1165">
        <v>0</v>
      </c>
      <c r="AD1165">
        <v>3</v>
      </c>
      <c r="AE1165">
        <v>1512</v>
      </c>
      <c r="AF1165">
        <v>2</v>
      </c>
      <c r="AQ1165">
        <v>2</v>
      </c>
      <c r="AR1165">
        <f t="shared" si="18"/>
        <v>0</v>
      </c>
      <c r="AS1165">
        <v>1</v>
      </c>
      <c r="AT1165" t="s">
        <v>135</v>
      </c>
      <c r="AU1165">
        <v>44</v>
      </c>
    </row>
    <row r="1166" spans="1:47">
      <c r="A1166" t="s">
        <v>4321</v>
      </c>
      <c r="C1166">
        <v>310</v>
      </c>
      <c r="D1166" t="s">
        <v>4322</v>
      </c>
      <c r="E1166">
        <v>101</v>
      </c>
      <c r="F1166" t="s">
        <v>4080</v>
      </c>
      <c r="G1166" t="s">
        <v>219</v>
      </c>
      <c r="H1166" t="s">
        <v>220</v>
      </c>
      <c r="I1166" t="s">
        <v>4323</v>
      </c>
      <c r="J1166">
        <v>0.20197999999999999</v>
      </c>
      <c r="K1166">
        <v>1</v>
      </c>
      <c r="L1166">
        <v>1</v>
      </c>
      <c r="M1166">
        <v>1</v>
      </c>
      <c r="N1166">
        <v>1</v>
      </c>
      <c r="O1166" t="s">
        <v>225</v>
      </c>
      <c r="P1166">
        <v>0</v>
      </c>
      <c r="Q1166">
        <v>1</v>
      </c>
      <c r="R1166">
        <v>12800</v>
      </c>
      <c r="S1166" t="s">
        <v>223</v>
      </c>
      <c r="T1166">
        <v>12800</v>
      </c>
      <c r="U1166" t="s">
        <v>4321</v>
      </c>
      <c r="V1166" t="s">
        <v>413</v>
      </c>
      <c r="W1166" t="s">
        <v>225</v>
      </c>
      <c r="X1166" t="s">
        <v>225</v>
      </c>
      <c r="Y1166">
        <v>12800</v>
      </c>
      <c r="AB1166">
        <v>1</v>
      </c>
      <c r="AC1166">
        <v>1</v>
      </c>
      <c r="AD1166">
        <v>3</v>
      </c>
      <c r="AE1166">
        <v>1356</v>
      </c>
      <c r="AF1166">
        <v>1</v>
      </c>
      <c r="AQ1166">
        <v>2</v>
      </c>
      <c r="AR1166">
        <f t="shared" si="18"/>
        <v>9.68</v>
      </c>
      <c r="AS1166">
        <v>1</v>
      </c>
      <c r="AT1166" t="s">
        <v>137</v>
      </c>
      <c r="AU1166">
        <v>46</v>
      </c>
    </row>
    <row r="1167" spans="1:47">
      <c r="A1167" t="s">
        <v>4324</v>
      </c>
      <c r="C1167">
        <v>310</v>
      </c>
      <c r="D1167" t="s">
        <v>4325</v>
      </c>
      <c r="E1167">
        <v>101</v>
      </c>
      <c r="F1167" t="s">
        <v>4326</v>
      </c>
      <c r="G1167" t="s">
        <v>219</v>
      </c>
      <c r="H1167" t="s">
        <v>220</v>
      </c>
      <c r="I1167" t="s">
        <v>4327</v>
      </c>
      <c r="J1167">
        <v>7.5389999999999999E-2</v>
      </c>
      <c r="K1167">
        <v>0</v>
      </c>
      <c r="L1167">
        <v>0</v>
      </c>
      <c r="M1167">
        <v>1</v>
      </c>
      <c r="N1167">
        <v>1</v>
      </c>
      <c r="O1167" t="s">
        <v>659</v>
      </c>
      <c r="P1167">
        <v>1</v>
      </c>
      <c r="Q1167">
        <v>1</v>
      </c>
      <c r="R1167">
        <v>5800</v>
      </c>
      <c r="S1167" t="s">
        <v>223</v>
      </c>
      <c r="T1167">
        <v>0</v>
      </c>
      <c r="U1167" t="s">
        <v>4324</v>
      </c>
      <c r="V1167" t="s">
        <v>933</v>
      </c>
      <c r="W1167" t="s">
        <v>659</v>
      </c>
      <c r="X1167" t="s">
        <v>659</v>
      </c>
      <c r="Y1167">
        <v>5800</v>
      </c>
      <c r="AB1167">
        <v>0</v>
      </c>
      <c r="AC1167">
        <v>0</v>
      </c>
      <c r="AD1167">
        <v>2</v>
      </c>
      <c r="AE1167">
        <v>572</v>
      </c>
      <c r="AF1167">
        <v>1</v>
      </c>
      <c r="AQ1167">
        <v>1</v>
      </c>
      <c r="AR1167">
        <f t="shared" si="18"/>
        <v>0</v>
      </c>
      <c r="AS1167">
        <v>1</v>
      </c>
      <c r="AT1167" t="s">
        <v>135</v>
      </c>
      <c r="AU1167">
        <v>44</v>
      </c>
    </row>
    <row r="1168" spans="1:47">
      <c r="A1168" t="s">
        <v>4328</v>
      </c>
      <c r="C1168">
        <v>310</v>
      </c>
      <c r="D1168" t="s">
        <v>4329</v>
      </c>
      <c r="E1168">
        <v>101</v>
      </c>
      <c r="F1168" t="s">
        <v>4330</v>
      </c>
      <c r="G1168" t="s">
        <v>219</v>
      </c>
      <c r="H1168" t="s">
        <v>220</v>
      </c>
      <c r="I1168" t="s">
        <v>4331</v>
      </c>
      <c r="J1168">
        <v>0.21573999999999999</v>
      </c>
      <c r="K1168">
        <v>1</v>
      </c>
      <c r="L1168">
        <v>1</v>
      </c>
      <c r="M1168">
        <v>1</v>
      </c>
      <c r="N1168">
        <v>1</v>
      </c>
      <c r="O1168" t="s">
        <v>225</v>
      </c>
      <c r="P1168">
        <v>0</v>
      </c>
      <c r="Q1168">
        <v>1</v>
      </c>
      <c r="R1168">
        <v>1300</v>
      </c>
      <c r="S1168" t="s">
        <v>223</v>
      </c>
      <c r="T1168">
        <v>1300</v>
      </c>
      <c r="U1168" t="s">
        <v>4328</v>
      </c>
      <c r="V1168" t="s">
        <v>413</v>
      </c>
      <c r="W1168" t="s">
        <v>225</v>
      </c>
      <c r="X1168" t="s">
        <v>225</v>
      </c>
      <c r="Y1168">
        <v>1300</v>
      </c>
      <c r="AB1168">
        <v>1</v>
      </c>
      <c r="AC1168">
        <v>1</v>
      </c>
      <c r="AD1168">
        <v>2</v>
      </c>
      <c r="AE1168">
        <v>726</v>
      </c>
      <c r="AF1168">
        <v>1</v>
      </c>
      <c r="AQ1168">
        <v>2</v>
      </c>
      <c r="AR1168">
        <f t="shared" si="18"/>
        <v>9.68</v>
      </c>
      <c r="AS1168">
        <v>1</v>
      </c>
      <c r="AT1168" t="s">
        <v>137</v>
      </c>
      <c r="AU1168">
        <v>46</v>
      </c>
    </row>
    <row r="1169" spans="1:47">
      <c r="A1169" t="s">
        <v>4332</v>
      </c>
      <c r="C1169">
        <v>310</v>
      </c>
      <c r="D1169" t="s">
        <v>4333</v>
      </c>
      <c r="E1169">
        <v>101</v>
      </c>
      <c r="F1169" t="s">
        <v>4334</v>
      </c>
      <c r="G1169" t="s">
        <v>219</v>
      </c>
      <c r="H1169" t="s">
        <v>220</v>
      </c>
      <c r="I1169" t="s">
        <v>4335</v>
      </c>
      <c r="J1169">
        <v>0.10952000000000001</v>
      </c>
      <c r="K1169">
        <v>0</v>
      </c>
      <c r="L1169">
        <v>0</v>
      </c>
      <c r="M1169">
        <v>1</v>
      </c>
      <c r="N1169">
        <v>1</v>
      </c>
      <c r="O1169" t="s">
        <v>659</v>
      </c>
      <c r="P1169">
        <v>1</v>
      </c>
      <c r="Q1169">
        <v>1</v>
      </c>
      <c r="R1169">
        <v>1600</v>
      </c>
      <c r="S1169" t="s">
        <v>223</v>
      </c>
      <c r="T1169">
        <v>0</v>
      </c>
      <c r="U1169" t="s">
        <v>4332</v>
      </c>
      <c r="V1169" t="s">
        <v>927</v>
      </c>
      <c r="W1169" t="s">
        <v>659</v>
      </c>
      <c r="X1169" t="s">
        <v>659</v>
      </c>
      <c r="Y1169">
        <v>1600</v>
      </c>
      <c r="AB1169">
        <v>0</v>
      </c>
      <c r="AC1169">
        <v>0</v>
      </c>
      <c r="AD1169">
        <v>3</v>
      </c>
      <c r="AE1169">
        <v>748</v>
      </c>
      <c r="AF1169">
        <v>1</v>
      </c>
      <c r="AQ1169">
        <v>1</v>
      </c>
      <c r="AR1169">
        <f t="shared" si="18"/>
        <v>0</v>
      </c>
      <c r="AS1169">
        <v>1</v>
      </c>
      <c r="AT1169" t="s">
        <v>135</v>
      </c>
      <c r="AU1169">
        <v>44</v>
      </c>
    </row>
    <row r="1170" spans="1:47">
      <c r="A1170" t="s">
        <v>4336</v>
      </c>
      <c r="C1170">
        <v>310</v>
      </c>
      <c r="D1170" t="s">
        <v>4337</v>
      </c>
      <c r="E1170">
        <v>132</v>
      </c>
      <c r="F1170" t="s">
        <v>4168</v>
      </c>
      <c r="G1170" t="s">
        <v>219</v>
      </c>
      <c r="H1170" t="s">
        <v>260</v>
      </c>
      <c r="I1170" t="s">
        <v>4338</v>
      </c>
      <c r="J1170">
        <v>7.9149999999999998E-2</v>
      </c>
      <c r="K1170">
        <v>0</v>
      </c>
      <c r="L1170">
        <v>0</v>
      </c>
      <c r="M1170">
        <v>0</v>
      </c>
      <c r="N1170">
        <v>0</v>
      </c>
      <c r="P1170">
        <v>0</v>
      </c>
      <c r="Q1170">
        <v>0</v>
      </c>
      <c r="R1170">
        <v>0</v>
      </c>
      <c r="S1170" t="s">
        <v>223</v>
      </c>
      <c r="T1170">
        <v>0</v>
      </c>
      <c r="U1170" t="s">
        <v>4336</v>
      </c>
      <c r="Y1170">
        <v>0</v>
      </c>
      <c r="AB1170">
        <v>0</v>
      </c>
      <c r="AC1170">
        <v>0</v>
      </c>
      <c r="AD1170">
        <v>0</v>
      </c>
      <c r="AE1170">
        <v>0</v>
      </c>
      <c r="AF1170">
        <v>0</v>
      </c>
      <c r="AQ1170">
        <v>1</v>
      </c>
      <c r="AR1170">
        <f t="shared" si="18"/>
        <v>0</v>
      </c>
      <c r="AS1170">
        <v>1</v>
      </c>
      <c r="AT1170" t="s">
        <v>134</v>
      </c>
      <c r="AU1170">
        <v>43</v>
      </c>
    </row>
    <row r="1171" spans="1:47">
      <c r="A1171" t="s">
        <v>4339</v>
      </c>
      <c r="C1171">
        <v>310</v>
      </c>
      <c r="D1171" t="s">
        <v>4340</v>
      </c>
      <c r="E1171">
        <v>903</v>
      </c>
      <c r="F1171" t="s">
        <v>821</v>
      </c>
      <c r="G1171" t="s">
        <v>219</v>
      </c>
      <c r="H1171" t="s">
        <v>833</v>
      </c>
      <c r="I1171" t="s">
        <v>4341</v>
      </c>
      <c r="J1171">
        <v>8.5339999999999999E-2</v>
      </c>
      <c r="K1171">
        <v>0</v>
      </c>
      <c r="L1171">
        <v>0</v>
      </c>
      <c r="M1171">
        <v>0</v>
      </c>
      <c r="N1171">
        <v>0</v>
      </c>
      <c r="P1171">
        <v>0</v>
      </c>
      <c r="Q1171">
        <v>0</v>
      </c>
      <c r="R1171">
        <v>0</v>
      </c>
      <c r="S1171" t="s">
        <v>223</v>
      </c>
      <c r="T1171">
        <v>0</v>
      </c>
      <c r="U1171" t="s">
        <v>4339</v>
      </c>
      <c r="Y1171">
        <v>0</v>
      </c>
      <c r="Z1171" t="s">
        <v>297</v>
      </c>
      <c r="AA1171" t="s">
        <v>223</v>
      </c>
      <c r="AB1171">
        <v>0</v>
      </c>
      <c r="AC1171">
        <v>0</v>
      </c>
      <c r="AD1171">
        <v>0</v>
      </c>
      <c r="AE1171">
        <v>0</v>
      </c>
      <c r="AF1171">
        <v>0</v>
      </c>
      <c r="AQ1171">
        <v>1</v>
      </c>
      <c r="AR1171">
        <f t="shared" si="18"/>
        <v>0</v>
      </c>
      <c r="AS1171">
        <v>1</v>
      </c>
      <c r="AT1171" t="s">
        <v>134</v>
      </c>
      <c r="AU1171">
        <v>43</v>
      </c>
    </row>
    <row r="1172" spans="1:47">
      <c r="A1172" t="s">
        <v>4342</v>
      </c>
      <c r="C1172">
        <v>310</v>
      </c>
      <c r="D1172" t="s">
        <v>4343</v>
      </c>
      <c r="E1172">
        <v>101</v>
      </c>
      <c r="F1172" t="s">
        <v>4344</v>
      </c>
      <c r="G1172" t="s">
        <v>219</v>
      </c>
      <c r="H1172" t="s">
        <v>220</v>
      </c>
      <c r="I1172" t="s">
        <v>4345</v>
      </c>
      <c r="J1172">
        <v>0.10488</v>
      </c>
      <c r="K1172">
        <v>0</v>
      </c>
      <c r="L1172">
        <v>0</v>
      </c>
      <c r="M1172">
        <v>1</v>
      </c>
      <c r="N1172">
        <v>1</v>
      </c>
      <c r="O1172" t="s">
        <v>659</v>
      </c>
      <c r="P1172">
        <v>1</v>
      </c>
      <c r="Q1172">
        <v>1</v>
      </c>
      <c r="R1172">
        <v>1400</v>
      </c>
      <c r="S1172" t="s">
        <v>223</v>
      </c>
      <c r="T1172">
        <v>0</v>
      </c>
      <c r="U1172" t="s">
        <v>4342</v>
      </c>
      <c r="V1172" t="s">
        <v>933</v>
      </c>
      <c r="W1172" t="s">
        <v>659</v>
      </c>
      <c r="X1172" t="s">
        <v>659</v>
      </c>
      <c r="Y1172">
        <v>1400</v>
      </c>
      <c r="AB1172">
        <v>0</v>
      </c>
      <c r="AC1172">
        <v>0</v>
      </c>
      <c r="AD1172">
        <v>3</v>
      </c>
      <c r="AE1172">
        <v>1602</v>
      </c>
      <c r="AF1172">
        <v>2</v>
      </c>
      <c r="AQ1172">
        <v>1</v>
      </c>
      <c r="AR1172">
        <f t="shared" si="18"/>
        <v>0</v>
      </c>
      <c r="AS1172">
        <v>1</v>
      </c>
      <c r="AT1172" t="s">
        <v>135</v>
      </c>
      <c r="AU1172">
        <v>44</v>
      </c>
    </row>
    <row r="1173" spans="1:47">
      <c r="A1173" t="s">
        <v>4346</v>
      </c>
      <c r="C1173">
        <v>310</v>
      </c>
      <c r="D1173" t="s">
        <v>4347</v>
      </c>
      <c r="E1173">
        <v>101</v>
      </c>
      <c r="F1173" t="s">
        <v>4348</v>
      </c>
      <c r="G1173" t="s">
        <v>219</v>
      </c>
      <c r="H1173" t="s">
        <v>220</v>
      </c>
      <c r="I1173" t="s">
        <v>4349</v>
      </c>
      <c r="J1173">
        <v>0.1032</v>
      </c>
      <c r="K1173">
        <v>0</v>
      </c>
      <c r="L1173">
        <v>0</v>
      </c>
      <c r="M1173">
        <v>1</v>
      </c>
      <c r="N1173">
        <v>1</v>
      </c>
      <c r="O1173" t="s">
        <v>659</v>
      </c>
      <c r="P1173">
        <v>1</v>
      </c>
      <c r="Q1173">
        <v>1</v>
      </c>
      <c r="R1173">
        <v>2900</v>
      </c>
      <c r="S1173" t="s">
        <v>223</v>
      </c>
      <c r="T1173">
        <v>0</v>
      </c>
      <c r="U1173" t="s">
        <v>4346</v>
      </c>
      <c r="V1173" t="s">
        <v>893</v>
      </c>
      <c r="W1173" t="s">
        <v>659</v>
      </c>
      <c r="X1173" t="s">
        <v>659</v>
      </c>
      <c r="Y1173">
        <v>2900</v>
      </c>
      <c r="AB1173">
        <v>0</v>
      </c>
      <c r="AC1173">
        <v>0</v>
      </c>
      <c r="AD1173">
        <v>3</v>
      </c>
      <c r="AE1173">
        <v>720</v>
      </c>
      <c r="AF1173">
        <v>1</v>
      </c>
      <c r="AQ1173">
        <v>1</v>
      </c>
      <c r="AR1173">
        <f t="shared" si="18"/>
        <v>0</v>
      </c>
      <c r="AS1173">
        <v>1</v>
      </c>
      <c r="AT1173" t="s">
        <v>135</v>
      </c>
      <c r="AU1173">
        <v>44</v>
      </c>
    </row>
    <row r="1174" spans="1:47">
      <c r="A1174" t="s">
        <v>4350</v>
      </c>
      <c r="C1174">
        <v>310</v>
      </c>
      <c r="D1174" t="s">
        <v>4351</v>
      </c>
      <c r="E1174">
        <v>101</v>
      </c>
      <c r="F1174" t="s">
        <v>4352</v>
      </c>
      <c r="G1174" t="s">
        <v>219</v>
      </c>
      <c r="H1174" t="s">
        <v>220</v>
      </c>
      <c r="I1174" t="s">
        <v>4354</v>
      </c>
      <c r="J1174">
        <v>6.6600000000000006E-2</v>
      </c>
      <c r="K1174">
        <v>0</v>
      </c>
      <c r="L1174">
        <v>0</v>
      </c>
      <c r="M1174">
        <v>1</v>
      </c>
      <c r="N1174">
        <v>1</v>
      </c>
      <c r="O1174" t="s">
        <v>659</v>
      </c>
      <c r="P1174">
        <v>1</v>
      </c>
      <c r="Q1174">
        <v>1</v>
      </c>
      <c r="R1174">
        <v>3000</v>
      </c>
      <c r="S1174" t="s">
        <v>223</v>
      </c>
      <c r="T1174">
        <v>0</v>
      </c>
      <c r="U1174" t="s">
        <v>4350</v>
      </c>
      <c r="V1174" t="s">
        <v>933</v>
      </c>
      <c r="W1174" t="s">
        <v>659</v>
      </c>
      <c r="X1174" t="s">
        <v>659</v>
      </c>
      <c r="Y1174">
        <v>3000</v>
      </c>
      <c r="AB1174">
        <v>0</v>
      </c>
      <c r="AC1174">
        <v>0</v>
      </c>
      <c r="AD1174">
        <v>2</v>
      </c>
      <c r="AE1174">
        <v>672</v>
      </c>
      <c r="AF1174">
        <v>1</v>
      </c>
      <c r="AQ1174">
        <v>1</v>
      </c>
      <c r="AR1174">
        <f t="shared" si="18"/>
        <v>0</v>
      </c>
      <c r="AS1174">
        <v>1</v>
      </c>
      <c r="AT1174" t="s">
        <v>134</v>
      </c>
      <c r="AU1174">
        <v>43</v>
      </c>
    </row>
    <row r="1175" spans="1:47">
      <c r="A1175" t="s">
        <v>4355</v>
      </c>
      <c r="C1175">
        <v>310</v>
      </c>
      <c r="D1175" t="s">
        <v>4356</v>
      </c>
      <c r="E1175">
        <v>101</v>
      </c>
      <c r="F1175" t="s">
        <v>4357</v>
      </c>
      <c r="G1175" t="s">
        <v>219</v>
      </c>
      <c r="H1175" t="s">
        <v>220</v>
      </c>
      <c r="I1175" t="s">
        <v>4358</v>
      </c>
      <c r="J1175">
        <v>6.5320000000000003E-2</v>
      </c>
      <c r="K1175">
        <v>0</v>
      </c>
      <c r="L1175">
        <v>0</v>
      </c>
      <c r="M1175">
        <v>1</v>
      </c>
      <c r="N1175">
        <v>1</v>
      </c>
      <c r="O1175" t="s">
        <v>659</v>
      </c>
      <c r="P1175">
        <v>1</v>
      </c>
      <c r="Q1175">
        <v>1</v>
      </c>
      <c r="R1175">
        <v>1500</v>
      </c>
      <c r="S1175" t="s">
        <v>223</v>
      </c>
      <c r="T1175">
        <v>0</v>
      </c>
      <c r="U1175" t="s">
        <v>4355</v>
      </c>
      <c r="V1175" t="s">
        <v>933</v>
      </c>
      <c r="W1175" t="s">
        <v>659</v>
      </c>
      <c r="X1175" t="s">
        <v>659</v>
      </c>
      <c r="Y1175">
        <v>1500</v>
      </c>
      <c r="AB1175">
        <v>0</v>
      </c>
      <c r="AC1175">
        <v>0</v>
      </c>
      <c r="AD1175">
        <v>2</v>
      </c>
      <c r="AE1175">
        <v>709</v>
      </c>
      <c r="AF1175">
        <v>1</v>
      </c>
      <c r="AQ1175">
        <v>1</v>
      </c>
      <c r="AR1175">
        <f t="shared" si="18"/>
        <v>0</v>
      </c>
      <c r="AS1175">
        <v>1</v>
      </c>
      <c r="AT1175" t="s">
        <v>135</v>
      </c>
      <c r="AU1175">
        <v>44</v>
      </c>
    </row>
    <row r="1176" spans="1:47">
      <c r="A1176" t="s">
        <v>4359</v>
      </c>
      <c r="C1176">
        <v>310</v>
      </c>
      <c r="D1176" t="s">
        <v>4360</v>
      </c>
      <c r="E1176">
        <v>132</v>
      </c>
      <c r="F1176" t="s">
        <v>4168</v>
      </c>
      <c r="G1176" t="s">
        <v>219</v>
      </c>
      <c r="H1176" t="s">
        <v>260</v>
      </c>
      <c r="I1176" t="s">
        <v>4361</v>
      </c>
      <c r="J1176">
        <v>0.16073000000000001</v>
      </c>
      <c r="K1176">
        <v>0</v>
      </c>
      <c r="L1176">
        <v>0</v>
      </c>
      <c r="M1176">
        <v>0</v>
      </c>
      <c r="N1176">
        <v>0</v>
      </c>
      <c r="P1176">
        <v>0</v>
      </c>
      <c r="Q1176">
        <v>0</v>
      </c>
      <c r="R1176">
        <v>0</v>
      </c>
      <c r="S1176" t="s">
        <v>223</v>
      </c>
      <c r="T1176">
        <v>0</v>
      </c>
      <c r="U1176" t="s">
        <v>4359</v>
      </c>
      <c r="Y1176">
        <v>0</v>
      </c>
      <c r="AB1176">
        <v>0</v>
      </c>
      <c r="AC1176">
        <v>0</v>
      </c>
      <c r="AD1176">
        <v>0</v>
      </c>
      <c r="AE1176">
        <v>0</v>
      </c>
      <c r="AF1176">
        <v>0</v>
      </c>
      <c r="AQ1176">
        <v>2</v>
      </c>
      <c r="AR1176">
        <f t="shared" si="18"/>
        <v>0</v>
      </c>
      <c r="AS1176">
        <v>1</v>
      </c>
      <c r="AT1176" t="s">
        <v>134</v>
      </c>
      <c r="AU1176">
        <v>43</v>
      </c>
    </row>
    <row r="1177" spans="1:47">
      <c r="A1177" t="s">
        <v>4362</v>
      </c>
      <c r="C1177">
        <v>310</v>
      </c>
      <c r="D1177" t="s">
        <v>4363</v>
      </c>
      <c r="E1177">
        <v>101</v>
      </c>
      <c r="F1177" t="s">
        <v>4364</v>
      </c>
      <c r="G1177" t="s">
        <v>219</v>
      </c>
      <c r="H1177" t="s">
        <v>220</v>
      </c>
      <c r="I1177" t="s">
        <v>4365</v>
      </c>
      <c r="J1177">
        <v>9.7430000000000003E-2</v>
      </c>
      <c r="K1177">
        <v>0</v>
      </c>
      <c r="L1177">
        <v>0</v>
      </c>
      <c r="M1177">
        <v>1</v>
      </c>
      <c r="N1177">
        <v>1</v>
      </c>
      <c r="O1177" t="s">
        <v>659</v>
      </c>
      <c r="P1177">
        <v>1</v>
      </c>
      <c r="Q1177">
        <v>1</v>
      </c>
      <c r="R1177">
        <v>13700</v>
      </c>
      <c r="S1177" t="s">
        <v>223</v>
      </c>
      <c r="T1177">
        <v>0</v>
      </c>
      <c r="U1177" t="s">
        <v>4362</v>
      </c>
      <c r="V1177" t="s">
        <v>933</v>
      </c>
      <c r="W1177" t="s">
        <v>659</v>
      </c>
      <c r="X1177" t="s">
        <v>659</v>
      </c>
      <c r="Y1177">
        <v>13700</v>
      </c>
      <c r="AB1177">
        <v>0</v>
      </c>
      <c r="AC1177">
        <v>0</v>
      </c>
      <c r="AD1177">
        <v>3</v>
      </c>
      <c r="AE1177">
        <v>1102</v>
      </c>
      <c r="AF1177">
        <v>2</v>
      </c>
      <c r="AQ1177">
        <v>1</v>
      </c>
      <c r="AR1177">
        <f t="shared" si="18"/>
        <v>0</v>
      </c>
      <c r="AS1177">
        <v>1</v>
      </c>
      <c r="AT1177" t="s">
        <v>134</v>
      </c>
      <c r="AU1177">
        <v>43</v>
      </c>
    </row>
    <row r="1178" spans="1:47">
      <c r="A1178" t="s">
        <v>4366</v>
      </c>
      <c r="C1178">
        <v>310</v>
      </c>
      <c r="D1178" t="s">
        <v>4367</v>
      </c>
      <c r="E1178">
        <v>101</v>
      </c>
      <c r="F1178" t="s">
        <v>4368</v>
      </c>
      <c r="G1178" t="s">
        <v>219</v>
      </c>
      <c r="H1178" t="s">
        <v>220</v>
      </c>
      <c r="I1178" t="s">
        <v>4369</v>
      </c>
      <c r="J1178">
        <v>0.21529000000000001</v>
      </c>
      <c r="K1178">
        <v>1</v>
      </c>
      <c r="L1178">
        <v>1</v>
      </c>
      <c r="M1178">
        <v>1</v>
      </c>
      <c r="N1178">
        <v>1</v>
      </c>
      <c r="O1178" t="s">
        <v>225</v>
      </c>
      <c r="P1178">
        <v>0</v>
      </c>
      <c r="Q1178">
        <v>1</v>
      </c>
      <c r="R1178">
        <v>1100</v>
      </c>
      <c r="S1178" t="s">
        <v>243</v>
      </c>
      <c r="T1178">
        <v>1100</v>
      </c>
      <c r="U1178" t="s">
        <v>4366</v>
      </c>
      <c r="V1178" t="s">
        <v>413</v>
      </c>
      <c r="W1178" t="s">
        <v>225</v>
      </c>
      <c r="X1178" t="s">
        <v>225</v>
      </c>
      <c r="Y1178">
        <v>1100</v>
      </c>
      <c r="AB1178">
        <v>1</v>
      </c>
      <c r="AC1178">
        <v>1</v>
      </c>
      <c r="AD1178">
        <v>3</v>
      </c>
      <c r="AE1178">
        <v>706</v>
      </c>
      <c r="AF1178">
        <v>1.3</v>
      </c>
      <c r="AQ1178">
        <v>2</v>
      </c>
      <c r="AR1178">
        <f t="shared" si="18"/>
        <v>9.68</v>
      </c>
      <c r="AS1178">
        <v>1</v>
      </c>
      <c r="AT1178" t="s">
        <v>137</v>
      </c>
      <c r="AU1178">
        <v>46</v>
      </c>
    </row>
    <row r="1179" spans="1:47">
      <c r="A1179" t="s">
        <v>4370</v>
      </c>
      <c r="C1179">
        <v>310</v>
      </c>
      <c r="D1179" t="s">
        <v>4371</v>
      </c>
      <c r="E1179">
        <v>101</v>
      </c>
      <c r="F1179" t="s">
        <v>4372</v>
      </c>
      <c r="G1179" t="s">
        <v>219</v>
      </c>
      <c r="H1179" t="s">
        <v>220</v>
      </c>
      <c r="I1179" t="s">
        <v>4373</v>
      </c>
      <c r="J1179">
        <v>9.7699999999999995E-2</v>
      </c>
      <c r="K1179">
        <v>0</v>
      </c>
      <c r="L1179">
        <v>0</v>
      </c>
      <c r="M1179">
        <v>1</v>
      </c>
      <c r="N1179">
        <v>1</v>
      </c>
      <c r="O1179" t="s">
        <v>659</v>
      </c>
      <c r="P1179">
        <v>1</v>
      </c>
      <c r="Q1179">
        <v>1</v>
      </c>
      <c r="R1179">
        <v>7400</v>
      </c>
      <c r="S1179" t="s">
        <v>223</v>
      </c>
      <c r="T1179">
        <v>0</v>
      </c>
      <c r="U1179" t="s">
        <v>4370</v>
      </c>
      <c r="V1179" t="s">
        <v>933</v>
      </c>
      <c r="W1179" t="s">
        <v>659</v>
      </c>
      <c r="X1179" t="s">
        <v>659</v>
      </c>
      <c r="Y1179">
        <v>7400</v>
      </c>
      <c r="AB1179">
        <v>0</v>
      </c>
      <c r="AC1179">
        <v>0</v>
      </c>
      <c r="AD1179">
        <v>2</v>
      </c>
      <c r="AE1179">
        <v>726</v>
      </c>
      <c r="AF1179">
        <v>1</v>
      </c>
      <c r="AQ1179">
        <v>1</v>
      </c>
      <c r="AR1179">
        <f t="shared" si="18"/>
        <v>0</v>
      </c>
      <c r="AS1179">
        <v>1</v>
      </c>
      <c r="AT1179" t="s">
        <v>134</v>
      </c>
      <c r="AU1179">
        <v>43</v>
      </c>
    </row>
    <row r="1180" spans="1:47">
      <c r="A1180" t="s">
        <v>4374</v>
      </c>
      <c r="C1180">
        <v>310</v>
      </c>
      <c r="D1180" t="s">
        <v>4375</v>
      </c>
      <c r="E1180">
        <v>101</v>
      </c>
      <c r="F1180" t="s">
        <v>4376</v>
      </c>
      <c r="G1180" t="s">
        <v>219</v>
      </c>
      <c r="H1180" t="s">
        <v>220</v>
      </c>
      <c r="I1180" t="s">
        <v>4377</v>
      </c>
      <c r="J1180">
        <v>0.20841000000000001</v>
      </c>
      <c r="K1180">
        <v>1</v>
      </c>
      <c r="L1180">
        <v>1</v>
      </c>
      <c r="M1180">
        <v>1</v>
      </c>
      <c r="N1180">
        <v>1</v>
      </c>
      <c r="O1180" t="s">
        <v>225</v>
      </c>
      <c r="P1180">
        <v>0</v>
      </c>
      <c r="Q1180">
        <v>1</v>
      </c>
      <c r="R1180">
        <v>800</v>
      </c>
      <c r="S1180" t="s">
        <v>223</v>
      </c>
      <c r="T1180">
        <v>800</v>
      </c>
      <c r="U1180" t="s">
        <v>4374</v>
      </c>
      <c r="V1180" t="s">
        <v>455</v>
      </c>
      <c r="W1180" t="s">
        <v>225</v>
      </c>
      <c r="X1180" t="s">
        <v>225</v>
      </c>
      <c r="Y1180">
        <v>800</v>
      </c>
      <c r="AB1180">
        <v>1</v>
      </c>
      <c r="AC1180">
        <v>1</v>
      </c>
      <c r="AD1180">
        <v>3</v>
      </c>
      <c r="AE1180">
        <v>1181</v>
      </c>
      <c r="AF1180">
        <v>1.75</v>
      </c>
      <c r="AQ1180">
        <v>2</v>
      </c>
      <c r="AR1180">
        <f t="shared" si="18"/>
        <v>9.68</v>
      </c>
      <c r="AS1180">
        <v>1</v>
      </c>
      <c r="AT1180" t="s">
        <v>137</v>
      </c>
      <c r="AU1180">
        <v>46</v>
      </c>
    </row>
    <row r="1181" spans="1:47">
      <c r="A1181" t="s">
        <v>4378</v>
      </c>
      <c r="C1181">
        <v>310</v>
      </c>
      <c r="D1181" t="s">
        <v>4379</v>
      </c>
      <c r="E1181">
        <v>101</v>
      </c>
      <c r="F1181" t="s">
        <v>4380</v>
      </c>
      <c r="G1181" t="s">
        <v>219</v>
      </c>
      <c r="H1181" t="s">
        <v>220</v>
      </c>
      <c r="I1181" t="s">
        <v>4381</v>
      </c>
      <c r="J1181">
        <v>4.1369999999999997E-2</v>
      </c>
      <c r="K1181">
        <v>0</v>
      </c>
      <c r="L1181">
        <v>0</v>
      </c>
      <c r="M1181">
        <v>1</v>
      </c>
      <c r="N1181">
        <v>1</v>
      </c>
      <c r="O1181" t="s">
        <v>659</v>
      </c>
      <c r="P1181">
        <v>1</v>
      </c>
      <c r="Q1181">
        <v>1</v>
      </c>
      <c r="R1181">
        <v>0</v>
      </c>
      <c r="S1181" t="s">
        <v>223</v>
      </c>
      <c r="T1181">
        <v>0</v>
      </c>
      <c r="U1181" t="s">
        <v>4378</v>
      </c>
      <c r="V1181" t="s">
        <v>933</v>
      </c>
      <c r="W1181" t="s">
        <v>659</v>
      </c>
      <c r="X1181" t="s">
        <v>659</v>
      </c>
      <c r="Y1181">
        <v>0</v>
      </c>
      <c r="AB1181">
        <v>0</v>
      </c>
      <c r="AC1181">
        <v>0</v>
      </c>
      <c r="AD1181">
        <v>1</v>
      </c>
      <c r="AE1181">
        <v>400</v>
      </c>
      <c r="AF1181">
        <v>1</v>
      </c>
      <c r="AQ1181">
        <v>1</v>
      </c>
      <c r="AR1181">
        <f t="shared" si="18"/>
        <v>0</v>
      </c>
      <c r="AS1181">
        <v>1</v>
      </c>
      <c r="AT1181" t="s">
        <v>134</v>
      </c>
      <c r="AU1181">
        <v>43</v>
      </c>
    </row>
    <row r="1182" spans="1:47">
      <c r="A1182" t="s">
        <v>4382</v>
      </c>
      <c r="C1182">
        <v>310</v>
      </c>
      <c r="D1182" t="s">
        <v>4383</v>
      </c>
      <c r="E1182">
        <v>101</v>
      </c>
      <c r="F1182" t="s">
        <v>4384</v>
      </c>
      <c r="G1182" t="s">
        <v>219</v>
      </c>
      <c r="H1182" t="s">
        <v>220</v>
      </c>
      <c r="I1182" t="s">
        <v>4385</v>
      </c>
      <c r="J1182">
        <v>0.14218</v>
      </c>
      <c r="K1182">
        <v>0</v>
      </c>
      <c r="L1182">
        <v>0</v>
      </c>
      <c r="M1182">
        <v>1</v>
      </c>
      <c r="N1182">
        <v>1</v>
      </c>
      <c r="O1182" t="s">
        <v>659</v>
      </c>
      <c r="P1182">
        <v>1</v>
      </c>
      <c r="Q1182">
        <v>1</v>
      </c>
      <c r="R1182">
        <v>13100</v>
      </c>
      <c r="S1182" t="s">
        <v>223</v>
      </c>
      <c r="T1182">
        <v>0</v>
      </c>
      <c r="U1182" t="s">
        <v>4382</v>
      </c>
      <c r="V1182" t="s">
        <v>933</v>
      </c>
      <c r="W1182" t="s">
        <v>659</v>
      </c>
      <c r="X1182" t="s">
        <v>659</v>
      </c>
      <c r="Y1182">
        <v>13100</v>
      </c>
      <c r="AB1182">
        <v>0</v>
      </c>
      <c r="AC1182">
        <v>0</v>
      </c>
      <c r="AD1182">
        <v>2</v>
      </c>
      <c r="AE1182">
        <v>1579</v>
      </c>
      <c r="AF1182">
        <v>1.9</v>
      </c>
      <c r="AQ1182">
        <v>2</v>
      </c>
      <c r="AR1182">
        <f t="shared" si="18"/>
        <v>0</v>
      </c>
      <c r="AS1182">
        <v>1</v>
      </c>
      <c r="AT1182" t="s">
        <v>135</v>
      </c>
      <c r="AU1182">
        <v>44</v>
      </c>
    </row>
    <row r="1183" spans="1:47">
      <c r="A1183" t="s">
        <v>4386</v>
      </c>
      <c r="C1183">
        <v>310</v>
      </c>
      <c r="D1183" t="s">
        <v>4387</v>
      </c>
      <c r="E1183">
        <v>101</v>
      </c>
      <c r="F1183" t="s">
        <v>4388</v>
      </c>
      <c r="G1183" t="s">
        <v>219</v>
      </c>
      <c r="H1183" t="s">
        <v>220</v>
      </c>
      <c r="I1183" t="s">
        <v>4389</v>
      </c>
      <c r="J1183">
        <v>0.17641999999999999</v>
      </c>
      <c r="K1183">
        <v>0</v>
      </c>
      <c r="L1183">
        <v>0</v>
      </c>
      <c r="M1183">
        <v>1</v>
      </c>
      <c r="N1183">
        <v>1</v>
      </c>
      <c r="O1183" t="s">
        <v>659</v>
      </c>
      <c r="P1183">
        <v>1</v>
      </c>
      <c r="Q1183">
        <v>1</v>
      </c>
      <c r="R1183">
        <v>2600</v>
      </c>
      <c r="S1183" t="s">
        <v>223</v>
      </c>
      <c r="T1183">
        <v>0</v>
      </c>
      <c r="U1183" t="s">
        <v>4386</v>
      </c>
      <c r="V1183" t="s">
        <v>933</v>
      </c>
      <c r="W1183" t="s">
        <v>659</v>
      </c>
      <c r="X1183" t="s">
        <v>659</v>
      </c>
      <c r="Y1183">
        <v>2600</v>
      </c>
      <c r="AB1183">
        <v>0</v>
      </c>
      <c r="AC1183">
        <v>0</v>
      </c>
      <c r="AD1183">
        <v>2</v>
      </c>
      <c r="AE1183">
        <v>768</v>
      </c>
      <c r="AF1183">
        <v>1</v>
      </c>
      <c r="AQ1183">
        <v>1</v>
      </c>
      <c r="AR1183">
        <f t="shared" si="18"/>
        <v>0</v>
      </c>
      <c r="AS1183">
        <v>1</v>
      </c>
      <c r="AT1183" t="s">
        <v>135</v>
      </c>
      <c r="AU1183">
        <v>44</v>
      </c>
    </row>
    <row r="1184" spans="1:47">
      <c r="A1184" t="s">
        <v>4390</v>
      </c>
      <c r="C1184">
        <v>310</v>
      </c>
      <c r="D1184" t="s">
        <v>4391</v>
      </c>
      <c r="E1184">
        <v>101</v>
      </c>
      <c r="F1184" t="s">
        <v>4392</v>
      </c>
      <c r="G1184" t="s">
        <v>219</v>
      </c>
      <c r="H1184" t="s">
        <v>220</v>
      </c>
      <c r="I1184" t="s">
        <v>4393</v>
      </c>
      <c r="J1184">
        <v>9.4009999999999996E-2</v>
      </c>
      <c r="K1184">
        <v>0</v>
      </c>
      <c r="L1184">
        <v>0</v>
      </c>
      <c r="M1184">
        <v>1</v>
      </c>
      <c r="N1184">
        <v>1</v>
      </c>
      <c r="O1184" t="s">
        <v>659</v>
      </c>
      <c r="P1184">
        <v>1</v>
      </c>
      <c r="Q1184">
        <v>1</v>
      </c>
      <c r="R1184">
        <v>7000</v>
      </c>
      <c r="S1184" t="s">
        <v>223</v>
      </c>
      <c r="T1184">
        <v>0</v>
      </c>
      <c r="U1184" t="s">
        <v>4390</v>
      </c>
      <c r="V1184" t="s">
        <v>933</v>
      </c>
      <c r="W1184" t="s">
        <v>659</v>
      </c>
      <c r="X1184" t="s">
        <v>659</v>
      </c>
      <c r="Y1184">
        <v>7000</v>
      </c>
      <c r="AB1184">
        <v>0</v>
      </c>
      <c r="AC1184">
        <v>0</v>
      </c>
      <c r="AD1184">
        <v>3</v>
      </c>
      <c r="AE1184">
        <v>948</v>
      </c>
      <c r="AF1184">
        <v>1.9</v>
      </c>
      <c r="AQ1184">
        <v>1</v>
      </c>
      <c r="AR1184">
        <f t="shared" si="18"/>
        <v>0</v>
      </c>
      <c r="AS1184">
        <v>1</v>
      </c>
      <c r="AT1184" t="s">
        <v>135</v>
      </c>
      <c r="AU1184">
        <v>44</v>
      </c>
    </row>
    <row r="1185" spans="1:47">
      <c r="A1185" t="s">
        <v>4394</v>
      </c>
      <c r="C1185">
        <v>310</v>
      </c>
      <c r="D1185" t="s">
        <v>4395</v>
      </c>
      <c r="E1185">
        <v>101</v>
      </c>
      <c r="F1185" t="s">
        <v>4396</v>
      </c>
      <c r="G1185" t="s">
        <v>219</v>
      </c>
      <c r="H1185" t="s">
        <v>220</v>
      </c>
      <c r="I1185" t="s">
        <v>4397</v>
      </c>
      <c r="J1185">
        <v>0.19275999999999999</v>
      </c>
      <c r="K1185">
        <v>0</v>
      </c>
      <c r="L1185">
        <v>0</v>
      </c>
      <c r="M1185">
        <v>1</v>
      </c>
      <c r="N1185">
        <v>1</v>
      </c>
      <c r="O1185" t="s">
        <v>659</v>
      </c>
      <c r="P1185">
        <v>1</v>
      </c>
      <c r="Q1185">
        <v>1</v>
      </c>
      <c r="R1185">
        <v>7700</v>
      </c>
      <c r="S1185" t="s">
        <v>243</v>
      </c>
      <c r="T1185">
        <v>0</v>
      </c>
      <c r="U1185" t="s">
        <v>4394</v>
      </c>
      <c r="V1185" t="s">
        <v>933</v>
      </c>
      <c r="W1185" t="s">
        <v>659</v>
      </c>
      <c r="X1185" t="s">
        <v>659</v>
      </c>
      <c r="Y1185">
        <v>7700</v>
      </c>
      <c r="AB1185">
        <v>0</v>
      </c>
      <c r="AC1185">
        <v>0</v>
      </c>
      <c r="AD1185">
        <v>2</v>
      </c>
      <c r="AE1185">
        <v>1398</v>
      </c>
      <c r="AF1185">
        <v>1.75</v>
      </c>
      <c r="AQ1185">
        <v>3</v>
      </c>
      <c r="AR1185">
        <f t="shared" si="18"/>
        <v>0</v>
      </c>
      <c r="AS1185">
        <v>1</v>
      </c>
      <c r="AT1185" t="s">
        <v>135</v>
      </c>
      <c r="AU1185">
        <v>44</v>
      </c>
    </row>
    <row r="1186" spans="1:47">
      <c r="A1186" t="s">
        <v>4398</v>
      </c>
      <c r="C1186">
        <v>310</v>
      </c>
      <c r="D1186" t="s">
        <v>4399</v>
      </c>
      <c r="E1186">
        <v>101</v>
      </c>
      <c r="F1186" t="s">
        <v>4400</v>
      </c>
      <c r="G1186" t="s">
        <v>219</v>
      </c>
      <c r="H1186" t="s">
        <v>220</v>
      </c>
      <c r="I1186" t="s">
        <v>4401</v>
      </c>
      <c r="J1186">
        <v>9.4450000000000006E-2</v>
      </c>
      <c r="K1186">
        <v>0</v>
      </c>
      <c r="L1186">
        <v>0</v>
      </c>
      <c r="M1186">
        <v>1</v>
      </c>
      <c r="N1186">
        <v>1</v>
      </c>
      <c r="O1186" t="s">
        <v>659</v>
      </c>
      <c r="P1186">
        <v>1</v>
      </c>
      <c r="Q1186">
        <v>1</v>
      </c>
      <c r="R1186">
        <v>5300</v>
      </c>
      <c r="S1186" t="s">
        <v>223</v>
      </c>
      <c r="T1186">
        <v>0</v>
      </c>
      <c r="U1186" t="s">
        <v>4398</v>
      </c>
      <c r="V1186" t="s">
        <v>927</v>
      </c>
      <c r="W1186" t="s">
        <v>659</v>
      </c>
      <c r="X1186" t="s">
        <v>659</v>
      </c>
      <c r="Y1186">
        <v>5300</v>
      </c>
      <c r="AB1186">
        <v>0</v>
      </c>
      <c r="AC1186">
        <v>0</v>
      </c>
      <c r="AD1186">
        <v>2</v>
      </c>
      <c r="AE1186">
        <v>820</v>
      </c>
      <c r="AF1186">
        <v>1.5</v>
      </c>
      <c r="AQ1186">
        <v>1</v>
      </c>
      <c r="AR1186">
        <f t="shared" si="18"/>
        <v>0</v>
      </c>
      <c r="AS1186">
        <v>1</v>
      </c>
      <c r="AT1186" t="s">
        <v>135</v>
      </c>
      <c r="AU1186">
        <v>44</v>
      </c>
    </row>
    <row r="1187" spans="1:47">
      <c r="A1187" t="s">
        <v>4402</v>
      </c>
      <c r="C1187">
        <v>310</v>
      </c>
      <c r="D1187" t="s">
        <v>4403</v>
      </c>
      <c r="E1187">
        <v>101</v>
      </c>
      <c r="F1187" t="s">
        <v>4404</v>
      </c>
      <c r="G1187" t="s">
        <v>219</v>
      </c>
      <c r="H1187" t="s">
        <v>220</v>
      </c>
      <c r="I1187" t="s">
        <v>4405</v>
      </c>
      <c r="J1187">
        <v>7.7990000000000004E-2</v>
      </c>
      <c r="K1187">
        <v>0</v>
      </c>
      <c r="L1187">
        <v>0</v>
      </c>
      <c r="M1187">
        <v>1</v>
      </c>
      <c r="N1187">
        <v>1</v>
      </c>
      <c r="O1187" t="s">
        <v>659</v>
      </c>
      <c r="P1187">
        <v>1</v>
      </c>
      <c r="Q1187">
        <v>1</v>
      </c>
      <c r="R1187">
        <v>8300</v>
      </c>
      <c r="S1187" t="s">
        <v>223</v>
      </c>
      <c r="T1187">
        <v>0</v>
      </c>
      <c r="U1187" t="s">
        <v>4402</v>
      </c>
      <c r="V1187" t="s">
        <v>933</v>
      </c>
      <c r="W1187" t="s">
        <v>659</v>
      </c>
      <c r="X1187" t="s">
        <v>659</v>
      </c>
      <c r="Y1187">
        <v>8300</v>
      </c>
      <c r="AB1187">
        <v>0</v>
      </c>
      <c r="AC1187">
        <v>0</v>
      </c>
      <c r="AD1187">
        <v>3</v>
      </c>
      <c r="AE1187">
        <v>1460</v>
      </c>
      <c r="AF1187">
        <v>2</v>
      </c>
      <c r="AQ1187">
        <v>1</v>
      </c>
      <c r="AR1187">
        <f t="shared" si="18"/>
        <v>0</v>
      </c>
      <c r="AS1187">
        <v>1</v>
      </c>
      <c r="AT1187" t="s">
        <v>135</v>
      </c>
      <c r="AU1187">
        <v>44</v>
      </c>
    </row>
    <row r="1188" spans="1:47">
      <c r="A1188" t="s">
        <v>4406</v>
      </c>
      <c r="C1188">
        <v>310</v>
      </c>
      <c r="D1188" t="s">
        <v>4407</v>
      </c>
      <c r="E1188">
        <v>101</v>
      </c>
      <c r="F1188" t="s">
        <v>4408</v>
      </c>
      <c r="G1188" t="s">
        <v>219</v>
      </c>
      <c r="H1188" t="s">
        <v>220</v>
      </c>
      <c r="I1188" t="s">
        <v>4409</v>
      </c>
      <c r="J1188">
        <v>8.5050000000000001E-2</v>
      </c>
      <c r="K1188">
        <v>0</v>
      </c>
      <c r="L1188">
        <v>0</v>
      </c>
      <c r="M1188">
        <v>1</v>
      </c>
      <c r="N1188">
        <v>1</v>
      </c>
      <c r="O1188" t="s">
        <v>659</v>
      </c>
      <c r="P1188">
        <v>1</v>
      </c>
      <c r="Q1188">
        <v>1</v>
      </c>
      <c r="R1188">
        <v>1200</v>
      </c>
      <c r="S1188" t="s">
        <v>223</v>
      </c>
      <c r="T1188">
        <v>0</v>
      </c>
      <c r="U1188" t="s">
        <v>4406</v>
      </c>
      <c r="V1188" t="s">
        <v>933</v>
      </c>
      <c r="W1188" t="s">
        <v>659</v>
      </c>
      <c r="X1188" t="s">
        <v>659</v>
      </c>
      <c r="Y1188">
        <v>1200</v>
      </c>
      <c r="AB1188">
        <v>0</v>
      </c>
      <c r="AC1188">
        <v>0</v>
      </c>
      <c r="AD1188">
        <v>2</v>
      </c>
      <c r="AE1188">
        <v>700</v>
      </c>
      <c r="AF1188">
        <v>1</v>
      </c>
      <c r="AQ1188">
        <v>1</v>
      </c>
      <c r="AR1188">
        <f t="shared" si="18"/>
        <v>0</v>
      </c>
      <c r="AS1188">
        <v>1</v>
      </c>
      <c r="AT1188" t="s">
        <v>135</v>
      </c>
      <c r="AU1188">
        <v>44</v>
      </c>
    </row>
    <row r="1189" spans="1:47">
      <c r="A1189" t="s">
        <v>4410</v>
      </c>
      <c r="C1189">
        <v>310</v>
      </c>
      <c r="D1189" t="s">
        <v>4411</v>
      </c>
      <c r="E1189">
        <v>104</v>
      </c>
      <c r="F1189" t="s">
        <v>4412</v>
      </c>
      <c r="G1189" t="s">
        <v>219</v>
      </c>
      <c r="H1189" t="s">
        <v>1213</v>
      </c>
      <c r="I1189" t="s">
        <v>4413</v>
      </c>
      <c r="J1189">
        <v>0.36048999999999998</v>
      </c>
      <c r="K1189">
        <v>1</v>
      </c>
      <c r="L1189">
        <v>1</v>
      </c>
      <c r="M1189">
        <v>1</v>
      </c>
      <c r="N1189">
        <v>1</v>
      </c>
      <c r="O1189" t="s">
        <v>225</v>
      </c>
      <c r="P1189">
        <v>0</v>
      </c>
      <c r="Q1189">
        <v>1</v>
      </c>
      <c r="R1189">
        <v>3000</v>
      </c>
      <c r="S1189" t="s">
        <v>243</v>
      </c>
      <c r="T1189">
        <v>3000</v>
      </c>
      <c r="U1189" t="s">
        <v>4410</v>
      </c>
      <c r="V1189" t="s">
        <v>413</v>
      </c>
      <c r="W1189" t="s">
        <v>225</v>
      </c>
      <c r="X1189" t="s">
        <v>225</v>
      </c>
      <c r="Y1189">
        <v>3000</v>
      </c>
      <c r="AB1189">
        <v>2</v>
      </c>
      <c r="AC1189">
        <v>2</v>
      </c>
      <c r="AD1189">
        <v>4</v>
      </c>
      <c r="AE1189">
        <v>1008</v>
      </c>
      <c r="AF1189">
        <v>2</v>
      </c>
      <c r="AQ1189">
        <v>3</v>
      </c>
      <c r="AR1189">
        <f t="shared" si="18"/>
        <v>19.36</v>
      </c>
      <c r="AS1189">
        <v>1</v>
      </c>
      <c r="AT1189" t="s">
        <v>137</v>
      </c>
      <c r="AU1189">
        <v>46</v>
      </c>
    </row>
    <row r="1190" spans="1:47">
      <c r="A1190" t="s">
        <v>4414</v>
      </c>
      <c r="C1190">
        <v>310</v>
      </c>
      <c r="D1190" t="s">
        <v>4415</v>
      </c>
      <c r="E1190">
        <v>132</v>
      </c>
      <c r="F1190" t="s">
        <v>4416</v>
      </c>
      <c r="G1190" t="s">
        <v>219</v>
      </c>
      <c r="H1190" t="s">
        <v>260</v>
      </c>
      <c r="I1190" t="s">
        <v>4417</v>
      </c>
      <c r="J1190">
        <v>0.12037</v>
      </c>
      <c r="K1190">
        <v>0</v>
      </c>
      <c r="L1190">
        <v>0</v>
      </c>
      <c r="M1190">
        <v>0</v>
      </c>
      <c r="N1190">
        <v>0</v>
      </c>
      <c r="P1190">
        <v>0</v>
      </c>
      <c r="Q1190">
        <v>0</v>
      </c>
      <c r="R1190">
        <v>0</v>
      </c>
      <c r="S1190" t="s">
        <v>223</v>
      </c>
      <c r="T1190">
        <v>0</v>
      </c>
      <c r="U1190" t="s">
        <v>4414</v>
      </c>
      <c r="Y1190">
        <v>0</v>
      </c>
      <c r="AB1190">
        <v>0</v>
      </c>
      <c r="AC1190">
        <v>0</v>
      </c>
      <c r="AD1190">
        <v>0</v>
      </c>
      <c r="AE1190">
        <v>0</v>
      </c>
      <c r="AF1190">
        <v>0</v>
      </c>
      <c r="AQ1190">
        <v>1</v>
      </c>
      <c r="AR1190">
        <f t="shared" si="18"/>
        <v>0</v>
      </c>
      <c r="AS1190">
        <v>1</v>
      </c>
      <c r="AT1190" t="s">
        <v>137</v>
      </c>
      <c r="AU1190">
        <v>46</v>
      </c>
    </row>
    <row r="1191" spans="1:47">
      <c r="A1191" t="s">
        <v>4418</v>
      </c>
      <c r="C1191">
        <v>310</v>
      </c>
      <c r="D1191" t="s">
        <v>4419</v>
      </c>
      <c r="E1191">
        <v>101</v>
      </c>
      <c r="F1191" t="s">
        <v>4420</v>
      </c>
      <c r="G1191" t="s">
        <v>219</v>
      </c>
      <c r="H1191" t="s">
        <v>220</v>
      </c>
      <c r="I1191" t="s">
        <v>4421</v>
      </c>
      <c r="J1191">
        <v>0.15801000000000001</v>
      </c>
      <c r="K1191">
        <v>0</v>
      </c>
      <c r="L1191">
        <v>0</v>
      </c>
      <c r="M1191">
        <v>1</v>
      </c>
      <c r="N1191">
        <v>1</v>
      </c>
      <c r="O1191" t="s">
        <v>659</v>
      </c>
      <c r="P1191">
        <v>1</v>
      </c>
      <c r="Q1191">
        <v>1</v>
      </c>
      <c r="R1191">
        <v>4800</v>
      </c>
      <c r="S1191" t="s">
        <v>223</v>
      </c>
      <c r="T1191">
        <v>0</v>
      </c>
      <c r="U1191" t="s">
        <v>4418</v>
      </c>
      <c r="V1191" t="s">
        <v>933</v>
      </c>
      <c r="W1191" t="s">
        <v>659</v>
      </c>
      <c r="X1191" t="s">
        <v>659</v>
      </c>
      <c r="Y1191">
        <v>4800</v>
      </c>
      <c r="AB1191">
        <v>0</v>
      </c>
      <c r="AC1191">
        <v>0</v>
      </c>
      <c r="AD1191">
        <v>3</v>
      </c>
      <c r="AE1191">
        <v>1580</v>
      </c>
      <c r="AF1191">
        <v>2</v>
      </c>
      <c r="AQ1191">
        <v>3</v>
      </c>
      <c r="AR1191">
        <f t="shared" si="18"/>
        <v>0</v>
      </c>
      <c r="AS1191">
        <v>1</v>
      </c>
      <c r="AT1191" t="s">
        <v>134</v>
      </c>
      <c r="AU1191">
        <v>43</v>
      </c>
    </row>
    <row r="1192" spans="1:47">
      <c r="A1192" t="s">
        <v>4422</v>
      </c>
      <c r="C1192">
        <v>310</v>
      </c>
      <c r="D1192" t="s">
        <v>4423</v>
      </c>
      <c r="E1192">
        <v>101</v>
      </c>
      <c r="F1192" t="s">
        <v>4424</v>
      </c>
      <c r="G1192" t="s">
        <v>219</v>
      </c>
      <c r="H1192" t="s">
        <v>220</v>
      </c>
      <c r="I1192" t="s">
        <v>4425</v>
      </c>
      <c r="J1192">
        <v>0.10419</v>
      </c>
      <c r="K1192">
        <v>0</v>
      </c>
      <c r="L1192">
        <v>0</v>
      </c>
      <c r="M1192">
        <v>1</v>
      </c>
      <c r="N1192">
        <v>1</v>
      </c>
      <c r="O1192" t="s">
        <v>659</v>
      </c>
      <c r="P1192">
        <v>1</v>
      </c>
      <c r="Q1192">
        <v>0</v>
      </c>
      <c r="R1192">
        <v>0</v>
      </c>
      <c r="S1192" t="s">
        <v>223</v>
      </c>
      <c r="T1192">
        <v>0</v>
      </c>
      <c r="U1192" t="s">
        <v>4422</v>
      </c>
      <c r="V1192" t="s">
        <v>927</v>
      </c>
      <c r="W1192" t="s">
        <v>659</v>
      </c>
      <c r="X1192" t="s">
        <v>659</v>
      </c>
      <c r="Y1192">
        <v>0</v>
      </c>
      <c r="AB1192">
        <v>0</v>
      </c>
      <c r="AC1192">
        <v>0</v>
      </c>
      <c r="AD1192">
        <v>3</v>
      </c>
      <c r="AE1192">
        <v>1032</v>
      </c>
      <c r="AF1192">
        <v>1</v>
      </c>
      <c r="AQ1192">
        <v>1</v>
      </c>
      <c r="AR1192">
        <f t="shared" si="18"/>
        <v>0</v>
      </c>
      <c r="AS1192">
        <v>1</v>
      </c>
      <c r="AT1192" t="s">
        <v>135</v>
      </c>
      <c r="AU1192">
        <v>44</v>
      </c>
    </row>
    <row r="1193" spans="1:47">
      <c r="A1193" t="s">
        <v>4426</v>
      </c>
      <c r="C1193">
        <v>310</v>
      </c>
      <c r="D1193" t="s">
        <v>4427</v>
      </c>
      <c r="E1193">
        <v>101</v>
      </c>
      <c r="F1193" t="s">
        <v>4428</v>
      </c>
      <c r="G1193" t="s">
        <v>219</v>
      </c>
      <c r="H1193" t="s">
        <v>220</v>
      </c>
      <c r="I1193" t="s">
        <v>4429</v>
      </c>
      <c r="J1193">
        <v>9.8739999999999994E-2</v>
      </c>
      <c r="K1193">
        <v>1</v>
      </c>
      <c r="L1193">
        <v>1</v>
      </c>
      <c r="M1193">
        <v>1</v>
      </c>
      <c r="N1193">
        <v>1</v>
      </c>
      <c r="O1193" t="s">
        <v>225</v>
      </c>
      <c r="P1193">
        <v>0</v>
      </c>
      <c r="Q1193">
        <v>1</v>
      </c>
      <c r="R1193">
        <v>12700</v>
      </c>
      <c r="S1193" t="s">
        <v>223</v>
      </c>
      <c r="T1193">
        <v>12700</v>
      </c>
      <c r="U1193" t="s">
        <v>4426</v>
      </c>
      <c r="V1193" t="s">
        <v>413</v>
      </c>
      <c r="W1193" t="s">
        <v>225</v>
      </c>
      <c r="X1193" t="s">
        <v>225</v>
      </c>
      <c r="Y1193">
        <v>12700</v>
      </c>
      <c r="AB1193">
        <v>1</v>
      </c>
      <c r="AC1193">
        <v>1</v>
      </c>
      <c r="AD1193">
        <v>3</v>
      </c>
      <c r="AE1193">
        <v>1076</v>
      </c>
      <c r="AF1193">
        <v>1</v>
      </c>
      <c r="AQ1193">
        <v>1</v>
      </c>
      <c r="AR1193">
        <f t="shared" si="18"/>
        <v>9.68</v>
      </c>
      <c r="AS1193">
        <v>1</v>
      </c>
      <c r="AT1193" t="s">
        <v>137</v>
      </c>
      <c r="AU1193">
        <v>46</v>
      </c>
    </row>
    <row r="1194" spans="1:47">
      <c r="A1194" t="s">
        <v>4430</v>
      </c>
      <c r="C1194">
        <v>310</v>
      </c>
      <c r="D1194" t="s">
        <v>4431</v>
      </c>
      <c r="E1194">
        <v>903</v>
      </c>
      <c r="F1194" t="s">
        <v>821</v>
      </c>
      <c r="G1194" t="s">
        <v>219</v>
      </c>
      <c r="H1194" t="s">
        <v>833</v>
      </c>
      <c r="I1194" t="s">
        <v>4432</v>
      </c>
      <c r="J1194">
        <v>0.14076</v>
      </c>
      <c r="K1194">
        <v>0</v>
      </c>
      <c r="L1194">
        <v>0</v>
      </c>
      <c r="M1194">
        <v>0</v>
      </c>
      <c r="N1194">
        <v>0</v>
      </c>
      <c r="P1194">
        <v>0</v>
      </c>
      <c r="Q1194">
        <v>0</v>
      </c>
      <c r="R1194">
        <v>0</v>
      </c>
      <c r="S1194" t="s">
        <v>223</v>
      </c>
      <c r="T1194">
        <v>0</v>
      </c>
      <c r="U1194" t="s">
        <v>4430</v>
      </c>
      <c r="Y1194">
        <v>0</v>
      </c>
      <c r="Z1194" t="s">
        <v>297</v>
      </c>
      <c r="AA1194" t="s">
        <v>223</v>
      </c>
      <c r="AB1194">
        <v>0</v>
      </c>
      <c r="AC1194">
        <v>0</v>
      </c>
      <c r="AD1194">
        <v>0</v>
      </c>
      <c r="AE1194">
        <v>0</v>
      </c>
      <c r="AF1194">
        <v>0</v>
      </c>
      <c r="AQ1194">
        <v>2</v>
      </c>
      <c r="AR1194">
        <f t="shared" si="18"/>
        <v>0</v>
      </c>
      <c r="AS1194">
        <v>1</v>
      </c>
      <c r="AT1194" t="s">
        <v>134</v>
      </c>
      <c r="AU1194">
        <v>43</v>
      </c>
    </row>
    <row r="1195" spans="1:47">
      <c r="A1195" t="s">
        <v>4433</v>
      </c>
      <c r="C1195">
        <v>310</v>
      </c>
      <c r="D1195" t="s">
        <v>4434</v>
      </c>
      <c r="E1195">
        <v>101</v>
      </c>
      <c r="F1195" t="s">
        <v>4435</v>
      </c>
      <c r="G1195" t="s">
        <v>219</v>
      </c>
      <c r="H1195" t="s">
        <v>220</v>
      </c>
      <c r="I1195" t="s">
        <v>4436</v>
      </c>
      <c r="J1195">
        <v>6.6710000000000005E-2</v>
      </c>
      <c r="K1195">
        <v>0</v>
      </c>
      <c r="L1195">
        <v>0</v>
      </c>
      <c r="M1195">
        <v>1</v>
      </c>
      <c r="N1195">
        <v>1</v>
      </c>
      <c r="O1195" t="s">
        <v>659</v>
      </c>
      <c r="P1195">
        <v>1</v>
      </c>
      <c r="Q1195">
        <v>1</v>
      </c>
      <c r="R1195">
        <v>1300</v>
      </c>
      <c r="S1195" t="s">
        <v>223</v>
      </c>
      <c r="T1195">
        <v>0</v>
      </c>
      <c r="U1195" t="s">
        <v>4433</v>
      </c>
      <c r="V1195" t="s">
        <v>933</v>
      </c>
      <c r="W1195" t="s">
        <v>659</v>
      </c>
      <c r="X1195" t="s">
        <v>659</v>
      </c>
      <c r="Y1195">
        <v>1300</v>
      </c>
      <c r="AB1195">
        <v>0</v>
      </c>
      <c r="AC1195">
        <v>0</v>
      </c>
      <c r="AD1195">
        <v>1</v>
      </c>
      <c r="AE1195">
        <v>572</v>
      </c>
      <c r="AF1195">
        <v>1</v>
      </c>
      <c r="AQ1195">
        <v>2</v>
      </c>
      <c r="AR1195">
        <f t="shared" si="18"/>
        <v>0</v>
      </c>
      <c r="AS1195">
        <v>1</v>
      </c>
      <c r="AT1195" t="s">
        <v>134</v>
      </c>
      <c r="AU1195">
        <v>43</v>
      </c>
    </row>
    <row r="1196" spans="1:47">
      <c r="A1196" t="s">
        <v>4437</v>
      </c>
      <c r="C1196">
        <v>310</v>
      </c>
      <c r="D1196" t="s">
        <v>4438</v>
      </c>
      <c r="E1196">
        <v>101</v>
      </c>
      <c r="F1196" t="s">
        <v>4439</v>
      </c>
      <c r="G1196" t="s">
        <v>219</v>
      </c>
      <c r="H1196" t="s">
        <v>220</v>
      </c>
      <c r="I1196" t="s">
        <v>4440</v>
      </c>
      <c r="J1196">
        <v>0.10251</v>
      </c>
      <c r="K1196">
        <v>0</v>
      </c>
      <c r="L1196">
        <v>0</v>
      </c>
      <c r="M1196">
        <v>1</v>
      </c>
      <c r="N1196">
        <v>1</v>
      </c>
      <c r="O1196" t="s">
        <v>659</v>
      </c>
      <c r="P1196">
        <v>1</v>
      </c>
      <c r="Q1196">
        <v>1</v>
      </c>
      <c r="R1196">
        <v>1500</v>
      </c>
      <c r="S1196" t="s">
        <v>223</v>
      </c>
      <c r="T1196">
        <v>0</v>
      </c>
      <c r="U1196" t="s">
        <v>4437</v>
      </c>
      <c r="V1196" t="s">
        <v>893</v>
      </c>
      <c r="W1196" t="s">
        <v>659</v>
      </c>
      <c r="X1196" t="s">
        <v>659</v>
      </c>
      <c r="Y1196">
        <v>1500</v>
      </c>
      <c r="AB1196">
        <v>0</v>
      </c>
      <c r="AC1196">
        <v>0</v>
      </c>
      <c r="AD1196">
        <v>3</v>
      </c>
      <c r="AE1196">
        <v>1170</v>
      </c>
      <c r="AF1196">
        <v>2</v>
      </c>
      <c r="AQ1196">
        <v>1</v>
      </c>
      <c r="AR1196">
        <f t="shared" si="18"/>
        <v>0</v>
      </c>
      <c r="AS1196">
        <v>1</v>
      </c>
      <c r="AT1196" t="s">
        <v>135</v>
      </c>
      <c r="AU1196">
        <v>44</v>
      </c>
    </row>
    <row r="1197" spans="1:47">
      <c r="A1197" t="s">
        <v>4441</v>
      </c>
      <c r="C1197">
        <v>310</v>
      </c>
      <c r="D1197" t="s">
        <v>4442</v>
      </c>
      <c r="E1197">
        <v>101</v>
      </c>
      <c r="F1197" t="s">
        <v>4443</v>
      </c>
      <c r="G1197" t="s">
        <v>219</v>
      </c>
      <c r="H1197" t="s">
        <v>220</v>
      </c>
      <c r="I1197" t="s">
        <v>4444</v>
      </c>
      <c r="J1197">
        <v>0.18801999999999999</v>
      </c>
      <c r="K1197">
        <v>0</v>
      </c>
      <c r="L1197">
        <v>0</v>
      </c>
      <c r="M1197">
        <v>1</v>
      </c>
      <c r="N1197">
        <v>1</v>
      </c>
      <c r="O1197" t="s">
        <v>659</v>
      </c>
      <c r="P1197">
        <v>1</v>
      </c>
      <c r="Q1197">
        <v>1</v>
      </c>
      <c r="R1197">
        <v>12000</v>
      </c>
      <c r="S1197" t="s">
        <v>243</v>
      </c>
      <c r="T1197">
        <v>0</v>
      </c>
      <c r="U1197" t="s">
        <v>4441</v>
      </c>
      <c r="V1197" t="s">
        <v>927</v>
      </c>
      <c r="W1197" t="s">
        <v>659</v>
      </c>
      <c r="X1197" t="s">
        <v>659</v>
      </c>
      <c r="Y1197">
        <v>12000</v>
      </c>
      <c r="AB1197">
        <v>0</v>
      </c>
      <c r="AC1197">
        <v>0</v>
      </c>
      <c r="AD1197">
        <v>2</v>
      </c>
      <c r="AE1197">
        <v>940</v>
      </c>
      <c r="AF1197">
        <v>1</v>
      </c>
      <c r="AQ1197">
        <v>2</v>
      </c>
      <c r="AR1197">
        <f t="shared" si="18"/>
        <v>0</v>
      </c>
      <c r="AS1197">
        <v>1</v>
      </c>
      <c r="AT1197" t="s">
        <v>135</v>
      </c>
      <c r="AU1197">
        <v>44</v>
      </c>
    </row>
    <row r="1198" spans="1:47">
      <c r="A1198" t="s">
        <v>4445</v>
      </c>
      <c r="C1198">
        <v>310</v>
      </c>
      <c r="D1198" t="s">
        <v>3541</v>
      </c>
      <c r="E1198">
        <v>812</v>
      </c>
      <c r="F1198" t="s">
        <v>3542</v>
      </c>
      <c r="G1198" t="s">
        <v>219</v>
      </c>
      <c r="H1198" t="s">
        <v>3543</v>
      </c>
      <c r="I1198" t="s">
        <v>4446</v>
      </c>
      <c r="J1198">
        <v>0.34788999999999998</v>
      </c>
      <c r="K1198">
        <v>0</v>
      </c>
      <c r="L1198">
        <v>0</v>
      </c>
      <c r="M1198">
        <v>0</v>
      </c>
      <c r="N1198">
        <v>0</v>
      </c>
      <c r="P1198">
        <v>0</v>
      </c>
      <c r="Q1198">
        <v>0</v>
      </c>
      <c r="R1198">
        <v>0</v>
      </c>
      <c r="S1198" t="s">
        <v>223</v>
      </c>
      <c r="T1198">
        <v>0</v>
      </c>
      <c r="U1198" t="s">
        <v>4445</v>
      </c>
      <c r="Y1198">
        <v>0</v>
      </c>
      <c r="AB1198">
        <v>0</v>
      </c>
      <c r="AC1198">
        <v>0</v>
      </c>
      <c r="AD1198">
        <v>0</v>
      </c>
      <c r="AE1198">
        <v>0</v>
      </c>
      <c r="AF1198">
        <v>0</v>
      </c>
      <c r="AQ1198">
        <v>1</v>
      </c>
      <c r="AR1198">
        <f t="shared" si="18"/>
        <v>0</v>
      </c>
      <c r="AS1198">
        <v>1</v>
      </c>
      <c r="AT1198" t="s">
        <v>137</v>
      </c>
      <c r="AU1198">
        <v>46</v>
      </c>
    </row>
    <row r="1199" spans="1:47">
      <c r="A1199" t="s">
        <v>4447</v>
      </c>
      <c r="C1199">
        <v>310</v>
      </c>
      <c r="D1199" t="s">
        <v>4448</v>
      </c>
      <c r="E1199">
        <v>101</v>
      </c>
      <c r="F1199" t="s">
        <v>4449</v>
      </c>
      <c r="G1199" t="s">
        <v>219</v>
      </c>
      <c r="H1199" t="s">
        <v>220</v>
      </c>
      <c r="I1199" t="s">
        <v>4450</v>
      </c>
      <c r="J1199">
        <v>0.10126</v>
      </c>
      <c r="K1199">
        <v>0</v>
      </c>
      <c r="L1199">
        <v>0</v>
      </c>
      <c r="M1199">
        <v>1</v>
      </c>
      <c r="N1199">
        <v>1</v>
      </c>
      <c r="O1199" t="s">
        <v>659</v>
      </c>
      <c r="P1199">
        <v>1</v>
      </c>
      <c r="Q1199">
        <v>2</v>
      </c>
      <c r="R1199">
        <v>10500</v>
      </c>
      <c r="S1199" t="s">
        <v>223</v>
      </c>
      <c r="T1199">
        <v>0</v>
      </c>
      <c r="U1199" t="s">
        <v>4447</v>
      </c>
      <c r="V1199" t="s">
        <v>933</v>
      </c>
      <c r="W1199" t="s">
        <v>659</v>
      </c>
      <c r="X1199" t="s">
        <v>659</v>
      </c>
      <c r="Y1199">
        <v>5250</v>
      </c>
      <c r="AB1199">
        <v>0</v>
      </c>
      <c r="AC1199">
        <v>0</v>
      </c>
      <c r="AD1199">
        <v>3</v>
      </c>
      <c r="AE1199">
        <v>960</v>
      </c>
      <c r="AF1199">
        <v>1</v>
      </c>
      <c r="AQ1199">
        <v>1</v>
      </c>
      <c r="AR1199">
        <f t="shared" si="18"/>
        <v>0</v>
      </c>
      <c r="AS1199">
        <v>1</v>
      </c>
      <c r="AT1199" t="s">
        <v>134</v>
      </c>
      <c r="AU1199">
        <v>43</v>
      </c>
    </row>
    <row r="1200" spans="1:47">
      <c r="A1200" t="s">
        <v>4451</v>
      </c>
      <c r="C1200">
        <v>310</v>
      </c>
      <c r="D1200" t="s">
        <v>4452</v>
      </c>
      <c r="E1200">
        <v>101</v>
      </c>
      <c r="F1200" t="s">
        <v>4453</v>
      </c>
      <c r="G1200" t="s">
        <v>219</v>
      </c>
      <c r="H1200" t="s">
        <v>220</v>
      </c>
      <c r="I1200" t="s">
        <v>4454</v>
      </c>
      <c r="J1200">
        <v>0.11656999999999999</v>
      </c>
      <c r="K1200">
        <v>0</v>
      </c>
      <c r="L1200">
        <v>0</v>
      </c>
      <c r="M1200">
        <v>1</v>
      </c>
      <c r="N1200">
        <v>1</v>
      </c>
      <c r="O1200" t="s">
        <v>659</v>
      </c>
      <c r="P1200">
        <v>1</v>
      </c>
      <c r="Q1200">
        <v>0</v>
      </c>
      <c r="R1200">
        <v>0</v>
      </c>
      <c r="S1200" t="s">
        <v>223</v>
      </c>
      <c r="T1200">
        <v>0</v>
      </c>
      <c r="U1200" t="s">
        <v>4451</v>
      </c>
      <c r="V1200" t="s">
        <v>933</v>
      </c>
      <c r="W1200" t="s">
        <v>659</v>
      </c>
      <c r="X1200" t="s">
        <v>659</v>
      </c>
      <c r="Y1200">
        <v>0</v>
      </c>
      <c r="AB1200">
        <v>0</v>
      </c>
      <c r="AC1200">
        <v>0</v>
      </c>
      <c r="AD1200">
        <v>3</v>
      </c>
      <c r="AE1200">
        <v>2363</v>
      </c>
      <c r="AF1200">
        <v>1.75</v>
      </c>
      <c r="AQ1200">
        <v>1</v>
      </c>
      <c r="AR1200">
        <f t="shared" si="18"/>
        <v>0</v>
      </c>
      <c r="AS1200">
        <v>1</v>
      </c>
      <c r="AT1200" t="s">
        <v>135</v>
      </c>
      <c r="AU1200">
        <v>44</v>
      </c>
    </row>
    <row r="1201" spans="1:47">
      <c r="A1201" t="s">
        <v>248</v>
      </c>
      <c r="C1201">
        <v>310</v>
      </c>
      <c r="E1201">
        <v>0</v>
      </c>
      <c r="J1201">
        <v>1.5520000000000001E-2</v>
      </c>
      <c r="K1201">
        <v>0</v>
      </c>
      <c r="L1201">
        <v>0</v>
      </c>
      <c r="M1201">
        <v>0</v>
      </c>
      <c r="N1201">
        <v>0</v>
      </c>
      <c r="P1201">
        <v>0</v>
      </c>
      <c r="Q1201">
        <v>0</v>
      </c>
      <c r="R1201">
        <v>0</v>
      </c>
      <c r="S1201" t="s">
        <v>249</v>
      </c>
      <c r="T1201">
        <v>0</v>
      </c>
      <c r="Y1201">
        <v>0</v>
      </c>
      <c r="AB1201">
        <v>0</v>
      </c>
      <c r="AC1201">
        <v>0</v>
      </c>
      <c r="AD1201">
        <v>0</v>
      </c>
      <c r="AE1201">
        <v>0</v>
      </c>
      <c r="AF1201">
        <v>0</v>
      </c>
      <c r="AQ1201">
        <v>0</v>
      </c>
      <c r="AR1201">
        <f t="shared" si="18"/>
        <v>0</v>
      </c>
      <c r="AS1201">
        <v>1</v>
      </c>
      <c r="AT1201" t="s">
        <v>137</v>
      </c>
      <c r="AU1201">
        <v>46</v>
      </c>
    </row>
    <row r="1202" spans="1:47">
      <c r="A1202" t="s">
        <v>4455</v>
      </c>
      <c r="C1202">
        <v>310</v>
      </c>
      <c r="D1202" t="s">
        <v>4456</v>
      </c>
      <c r="E1202">
        <v>101</v>
      </c>
      <c r="F1202" t="s">
        <v>4457</v>
      </c>
      <c r="G1202" t="s">
        <v>219</v>
      </c>
      <c r="H1202" t="s">
        <v>220</v>
      </c>
      <c r="I1202" t="s">
        <v>4458</v>
      </c>
      <c r="J1202">
        <v>0.16187000000000001</v>
      </c>
      <c r="K1202">
        <v>0</v>
      </c>
      <c r="L1202">
        <v>0</v>
      </c>
      <c r="M1202">
        <v>1</v>
      </c>
      <c r="N1202">
        <v>1</v>
      </c>
      <c r="O1202" t="s">
        <v>659</v>
      </c>
      <c r="P1202">
        <v>1</v>
      </c>
      <c r="Q1202">
        <v>0</v>
      </c>
      <c r="R1202">
        <v>0</v>
      </c>
      <c r="S1202" t="s">
        <v>223</v>
      </c>
      <c r="T1202">
        <v>0</v>
      </c>
      <c r="U1202" t="s">
        <v>4455</v>
      </c>
      <c r="V1202" t="s">
        <v>893</v>
      </c>
      <c r="W1202" t="s">
        <v>659</v>
      </c>
      <c r="X1202" t="s">
        <v>659</v>
      </c>
      <c r="Y1202">
        <v>0</v>
      </c>
      <c r="AB1202">
        <v>0</v>
      </c>
      <c r="AC1202">
        <v>0</v>
      </c>
      <c r="AD1202">
        <v>3</v>
      </c>
      <c r="AE1202">
        <v>1208</v>
      </c>
      <c r="AF1202">
        <v>1</v>
      </c>
      <c r="AQ1202">
        <v>1</v>
      </c>
      <c r="AR1202">
        <f t="shared" si="18"/>
        <v>0</v>
      </c>
      <c r="AS1202">
        <v>1</v>
      </c>
      <c r="AT1202" t="s">
        <v>135</v>
      </c>
      <c r="AU1202">
        <v>44</v>
      </c>
    </row>
    <row r="1203" spans="1:47">
      <c r="A1203" t="s">
        <v>4459</v>
      </c>
      <c r="C1203">
        <v>310</v>
      </c>
      <c r="D1203" t="s">
        <v>4460</v>
      </c>
      <c r="E1203">
        <v>132</v>
      </c>
      <c r="F1203" t="s">
        <v>4461</v>
      </c>
      <c r="G1203" t="s">
        <v>219</v>
      </c>
      <c r="H1203" t="s">
        <v>260</v>
      </c>
      <c r="I1203" t="s">
        <v>4462</v>
      </c>
      <c r="J1203">
        <v>0.12263</v>
      </c>
      <c r="K1203">
        <v>0</v>
      </c>
      <c r="L1203">
        <v>0</v>
      </c>
      <c r="M1203">
        <v>0</v>
      </c>
      <c r="N1203">
        <v>0</v>
      </c>
      <c r="P1203">
        <v>0</v>
      </c>
      <c r="Q1203">
        <v>0</v>
      </c>
      <c r="R1203">
        <v>0</v>
      </c>
      <c r="S1203" t="s">
        <v>223</v>
      </c>
      <c r="T1203">
        <v>0</v>
      </c>
      <c r="U1203" t="s">
        <v>4459</v>
      </c>
      <c r="Y1203">
        <v>0</v>
      </c>
      <c r="AB1203">
        <v>0</v>
      </c>
      <c r="AC1203">
        <v>0</v>
      </c>
      <c r="AD1203">
        <v>0</v>
      </c>
      <c r="AE1203">
        <v>0</v>
      </c>
      <c r="AF1203">
        <v>0</v>
      </c>
      <c r="AQ1203">
        <v>1</v>
      </c>
      <c r="AR1203">
        <f t="shared" si="18"/>
        <v>0</v>
      </c>
      <c r="AS1203">
        <v>1</v>
      </c>
      <c r="AT1203" t="s">
        <v>135</v>
      </c>
      <c r="AU1203">
        <v>44</v>
      </c>
    </row>
    <row r="1204" spans="1:47">
      <c r="A1204" t="s">
        <v>4463</v>
      </c>
      <c r="C1204">
        <v>310</v>
      </c>
      <c r="D1204" t="s">
        <v>4464</v>
      </c>
      <c r="E1204">
        <v>101</v>
      </c>
      <c r="F1204" t="s">
        <v>4465</v>
      </c>
      <c r="G1204" t="s">
        <v>219</v>
      </c>
      <c r="H1204" t="s">
        <v>220</v>
      </c>
      <c r="I1204" t="s">
        <v>4466</v>
      </c>
      <c r="J1204">
        <v>0.13950000000000001</v>
      </c>
      <c r="K1204">
        <v>0</v>
      </c>
      <c r="L1204">
        <v>0</v>
      </c>
      <c r="M1204">
        <v>1</v>
      </c>
      <c r="N1204">
        <v>1</v>
      </c>
      <c r="O1204" t="s">
        <v>659</v>
      </c>
      <c r="P1204">
        <v>1</v>
      </c>
      <c r="Q1204">
        <v>1</v>
      </c>
      <c r="R1204">
        <v>1100</v>
      </c>
      <c r="S1204" t="s">
        <v>223</v>
      </c>
      <c r="T1204">
        <v>0</v>
      </c>
      <c r="U1204" t="s">
        <v>4463</v>
      </c>
      <c r="V1204" t="s">
        <v>933</v>
      </c>
      <c r="W1204" t="s">
        <v>659</v>
      </c>
      <c r="X1204" t="s">
        <v>659</v>
      </c>
      <c r="Y1204">
        <v>1100</v>
      </c>
      <c r="AB1204">
        <v>0</v>
      </c>
      <c r="AC1204">
        <v>0</v>
      </c>
      <c r="AD1204">
        <v>1</v>
      </c>
      <c r="AE1204">
        <v>395</v>
      </c>
      <c r="AF1204">
        <v>1</v>
      </c>
      <c r="AQ1204">
        <v>3</v>
      </c>
      <c r="AR1204">
        <f t="shared" si="18"/>
        <v>0</v>
      </c>
      <c r="AS1204">
        <v>1</v>
      </c>
      <c r="AT1204" t="s">
        <v>134</v>
      </c>
      <c r="AU1204">
        <v>43</v>
      </c>
    </row>
    <row r="1205" spans="1:47">
      <c r="A1205" t="s">
        <v>4467</v>
      </c>
      <c r="C1205">
        <v>310</v>
      </c>
      <c r="D1205" t="s">
        <v>4468</v>
      </c>
      <c r="E1205">
        <v>101</v>
      </c>
      <c r="F1205" t="s">
        <v>3290</v>
      </c>
      <c r="G1205" t="s">
        <v>219</v>
      </c>
      <c r="H1205" t="s">
        <v>220</v>
      </c>
      <c r="I1205" t="s">
        <v>4469</v>
      </c>
      <c r="J1205">
        <v>8.8969999999999994E-2</v>
      </c>
      <c r="K1205">
        <v>0</v>
      </c>
      <c r="L1205">
        <v>0</v>
      </c>
      <c r="M1205">
        <v>1</v>
      </c>
      <c r="N1205">
        <v>1</v>
      </c>
      <c r="O1205" t="s">
        <v>659</v>
      </c>
      <c r="P1205">
        <v>1</v>
      </c>
      <c r="Q1205">
        <v>1</v>
      </c>
      <c r="R1205">
        <v>800</v>
      </c>
      <c r="S1205" t="s">
        <v>223</v>
      </c>
      <c r="T1205">
        <v>0</v>
      </c>
      <c r="U1205" t="s">
        <v>4467</v>
      </c>
      <c r="V1205" t="s">
        <v>927</v>
      </c>
      <c r="W1205" t="s">
        <v>659</v>
      </c>
      <c r="X1205" t="s">
        <v>659</v>
      </c>
      <c r="Y1205">
        <v>800</v>
      </c>
      <c r="AB1205">
        <v>0</v>
      </c>
      <c r="AC1205">
        <v>0</v>
      </c>
      <c r="AD1205">
        <v>2</v>
      </c>
      <c r="AE1205">
        <v>693</v>
      </c>
      <c r="AF1205">
        <v>1</v>
      </c>
      <c r="AQ1205">
        <v>1</v>
      </c>
      <c r="AR1205">
        <f t="shared" si="18"/>
        <v>0</v>
      </c>
      <c r="AS1205">
        <v>1</v>
      </c>
      <c r="AT1205" t="s">
        <v>134</v>
      </c>
      <c r="AU1205">
        <v>43</v>
      </c>
    </row>
    <row r="1206" spans="1:47">
      <c r="A1206" t="s">
        <v>4470</v>
      </c>
      <c r="C1206">
        <v>310</v>
      </c>
      <c r="D1206" t="s">
        <v>4471</v>
      </c>
      <c r="E1206">
        <v>101</v>
      </c>
      <c r="F1206" t="s">
        <v>4472</v>
      </c>
      <c r="G1206" t="s">
        <v>219</v>
      </c>
      <c r="H1206" t="s">
        <v>220</v>
      </c>
      <c r="I1206" t="s">
        <v>4473</v>
      </c>
      <c r="J1206">
        <v>5.2260000000000001E-2</v>
      </c>
      <c r="K1206">
        <v>0</v>
      </c>
      <c r="L1206">
        <v>0</v>
      </c>
      <c r="M1206">
        <v>1</v>
      </c>
      <c r="N1206">
        <v>1</v>
      </c>
      <c r="O1206" t="s">
        <v>659</v>
      </c>
      <c r="P1206">
        <v>1</v>
      </c>
      <c r="Q1206">
        <v>1</v>
      </c>
      <c r="R1206">
        <v>2200</v>
      </c>
      <c r="S1206" t="s">
        <v>223</v>
      </c>
      <c r="T1206">
        <v>0</v>
      </c>
      <c r="U1206" t="s">
        <v>4470</v>
      </c>
      <c r="V1206" t="s">
        <v>933</v>
      </c>
      <c r="W1206" t="s">
        <v>659</v>
      </c>
      <c r="X1206" t="s">
        <v>659</v>
      </c>
      <c r="Y1206">
        <v>2200</v>
      </c>
      <c r="AB1206">
        <v>0</v>
      </c>
      <c r="AC1206">
        <v>0</v>
      </c>
      <c r="AD1206">
        <v>2</v>
      </c>
      <c r="AE1206">
        <v>578</v>
      </c>
      <c r="AF1206">
        <v>1</v>
      </c>
      <c r="AQ1206">
        <v>1</v>
      </c>
      <c r="AR1206">
        <f t="shared" si="18"/>
        <v>0</v>
      </c>
      <c r="AS1206">
        <v>1</v>
      </c>
      <c r="AT1206" t="s">
        <v>134</v>
      </c>
      <c r="AU1206">
        <v>43</v>
      </c>
    </row>
    <row r="1207" spans="1:47">
      <c r="A1207" t="s">
        <v>4474</v>
      </c>
      <c r="C1207">
        <v>310</v>
      </c>
      <c r="D1207" t="s">
        <v>4475</v>
      </c>
      <c r="E1207">
        <v>903</v>
      </c>
      <c r="F1207" t="s">
        <v>821</v>
      </c>
      <c r="G1207" t="s">
        <v>219</v>
      </c>
      <c r="H1207" t="s">
        <v>833</v>
      </c>
      <c r="I1207" t="s">
        <v>4476</v>
      </c>
      <c r="J1207">
        <v>1.6068800000000001</v>
      </c>
      <c r="K1207">
        <v>0</v>
      </c>
      <c r="L1207">
        <v>0</v>
      </c>
      <c r="M1207">
        <v>0</v>
      </c>
      <c r="N1207">
        <v>0</v>
      </c>
      <c r="P1207">
        <v>0</v>
      </c>
      <c r="Q1207">
        <v>0</v>
      </c>
      <c r="R1207">
        <v>0</v>
      </c>
      <c r="S1207" t="s">
        <v>223</v>
      </c>
      <c r="T1207">
        <v>0</v>
      </c>
      <c r="U1207" t="s">
        <v>4474</v>
      </c>
      <c r="Y1207">
        <v>900</v>
      </c>
      <c r="AB1207">
        <v>0</v>
      </c>
      <c r="AC1207">
        <v>0</v>
      </c>
      <c r="AD1207">
        <v>0</v>
      </c>
      <c r="AE1207">
        <v>0</v>
      </c>
      <c r="AF1207">
        <v>0</v>
      </c>
      <c r="AQ1207">
        <v>1</v>
      </c>
      <c r="AR1207">
        <f t="shared" si="18"/>
        <v>0</v>
      </c>
      <c r="AS1207">
        <v>1</v>
      </c>
      <c r="AT1207" t="s">
        <v>134</v>
      </c>
      <c r="AU1207">
        <v>43</v>
      </c>
    </row>
    <row r="1208" spans="1:47">
      <c r="A1208" t="s">
        <v>4477</v>
      </c>
      <c r="C1208">
        <v>310</v>
      </c>
      <c r="D1208" t="s">
        <v>4478</v>
      </c>
      <c r="E1208">
        <v>101</v>
      </c>
      <c r="F1208" t="s">
        <v>4479</v>
      </c>
      <c r="G1208" t="s">
        <v>219</v>
      </c>
      <c r="H1208" t="s">
        <v>220</v>
      </c>
      <c r="I1208" t="s">
        <v>4480</v>
      </c>
      <c r="J1208">
        <v>0.21890000000000001</v>
      </c>
      <c r="K1208">
        <v>1</v>
      </c>
      <c r="L1208">
        <v>1</v>
      </c>
      <c r="M1208">
        <v>1</v>
      </c>
      <c r="N1208">
        <v>1</v>
      </c>
      <c r="O1208" t="s">
        <v>225</v>
      </c>
      <c r="P1208">
        <v>0</v>
      </c>
      <c r="Q1208">
        <v>1</v>
      </c>
      <c r="R1208">
        <v>5100</v>
      </c>
      <c r="S1208" t="s">
        <v>223</v>
      </c>
      <c r="T1208">
        <v>5100</v>
      </c>
      <c r="U1208" t="s">
        <v>4477</v>
      </c>
      <c r="V1208" t="s">
        <v>413</v>
      </c>
      <c r="W1208" t="s">
        <v>225</v>
      </c>
      <c r="X1208" t="s">
        <v>225</v>
      </c>
      <c r="Y1208">
        <v>5100</v>
      </c>
      <c r="AB1208">
        <v>1</v>
      </c>
      <c r="AC1208">
        <v>1</v>
      </c>
      <c r="AD1208">
        <v>1</v>
      </c>
      <c r="AE1208">
        <v>900</v>
      </c>
      <c r="AF1208">
        <v>1</v>
      </c>
      <c r="AQ1208">
        <v>2</v>
      </c>
      <c r="AR1208">
        <f t="shared" si="18"/>
        <v>9.68</v>
      </c>
      <c r="AS1208">
        <v>1</v>
      </c>
      <c r="AT1208" t="s">
        <v>137</v>
      </c>
      <c r="AU1208">
        <v>46</v>
      </c>
    </row>
    <row r="1209" spans="1:47">
      <c r="A1209" t="s">
        <v>4481</v>
      </c>
      <c r="C1209">
        <v>310</v>
      </c>
      <c r="D1209" t="s">
        <v>4482</v>
      </c>
      <c r="E1209">
        <v>101</v>
      </c>
      <c r="F1209" t="s">
        <v>4483</v>
      </c>
      <c r="G1209" t="s">
        <v>219</v>
      </c>
      <c r="H1209" t="s">
        <v>220</v>
      </c>
      <c r="I1209" t="s">
        <v>4484</v>
      </c>
      <c r="J1209">
        <v>7.7609999999999998E-2</v>
      </c>
      <c r="K1209">
        <v>0</v>
      </c>
      <c r="L1209">
        <v>0</v>
      </c>
      <c r="M1209">
        <v>1</v>
      </c>
      <c r="N1209">
        <v>1</v>
      </c>
      <c r="O1209" t="s">
        <v>659</v>
      </c>
      <c r="P1209">
        <v>1</v>
      </c>
      <c r="Q1209">
        <v>1</v>
      </c>
      <c r="R1209">
        <v>200</v>
      </c>
      <c r="S1209" t="s">
        <v>223</v>
      </c>
      <c r="T1209">
        <v>0</v>
      </c>
      <c r="U1209" t="s">
        <v>4481</v>
      </c>
      <c r="V1209" t="s">
        <v>933</v>
      </c>
      <c r="W1209" t="s">
        <v>659</v>
      </c>
      <c r="X1209" t="s">
        <v>659</v>
      </c>
      <c r="Y1209">
        <v>200</v>
      </c>
      <c r="AB1209">
        <v>0</v>
      </c>
      <c r="AC1209">
        <v>0</v>
      </c>
      <c r="AD1209">
        <v>3</v>
      </c>
      <c r="AE1209">
        <v>661</v>
      </c>
      <c r="AF1209">
        <v>1</v>
      </c>
      <c r="AQ1209">
        <v>1</v>
      </c>
      <c r="AR1209">
        <f t="shared" si="18"/>
        <v>0</v>
      </c>
      <c r="AS1209">
        <v>1</v>
      </c>
      <c r="AT1209" t="s">
        <v>135</v>
      </c>
      <c r="AU1209">
        <v>44</v>
      </c>
    </row>
    <row r="1210" spans="1:47">
      <c r="A1210" t="s">
        <v>4485</v>
      </c>
      <c r="C1210">
        <v>310</v>
      </c>
      <c r="D1210" t="s">
        <v>4486</v>
      </c>
      <c r="E1210">
        <v>101</v>
      </c>
      <c r="F1210" t="s">
        <v>4487</v>
      </c>
      <c r="G1210" t="s">
        <v>219</v>
      </c>
      <c r="H1210" t="s">
        <v>220</v>
      </c>
      <c r="I1210" t="s">
        <v>4488</v>
      </c>
      <c r="J1210">
        <v>0.19541</v>
      </c>
      <c r="K1210">
        <v>0</v>
      </c>
      <c r="L1210">
        <v>0</v>
      </c>
      <c r="M1210">
        <v>1</v>
      </c>
      <c r="N1210">
        <v>1</v>
      </c>
      <c r="O1210" t="s">
        <v>659</v>
      </c>
      <c r="P1210">
        <v>1</v>
      </c>
      <c r="Q1210">
        <v>1</v>
      </c>
      <c r="R1210">
        <v>6700</v>
      </c>
      <c r="S1210" t="s">
        <v>223</v>
      </c>
      <c r="T1210">
        <v>0</v>
      </c>
      <c r="U1210" t="s">
        <v>4485</v>
      </c>
      <c r="V1210" t="s">
        <v>927</v>
      </c>
      <c r="W1210" t="s">
        <v>659</v>
      </c>
      <c r="X1210" t="s">
        <v>659</v>
      </c>
      <c r="Y1210">
        <v>6700</v>
      </c>
      <c r="AB1210">
        <v>0</v>
      </c>
      <c r="AC1210">
        <v>0</v>
      </c>
      <c r="AD1210">
        <v>3</v>
      </c>
      <c r="AE1210">
        <v>1536</v>
      </c>
      <c r="AF1210">
        <v>2</v>
      </c>
      <c r="AQ1210">
        <v>1</v>
      </c>
      <c r="AR1210">
        <f t="shared" si="18"/>
        <v>0</v>
      </c>
      <c r="AS1210">
        <v>1</v>
      </c>
      <c r="AT1210" t="s">
        <v>135</v>
      </c>
      <c r="AU1210">
        <v>44</v>
      </c>
    </row>
    <row r="1211" spans="1:47">
      <c r="A1211" t="s">
        <v>4489</v>
      </c>
      <c r="C1211">
        <v>310</v>
      </c>
      <c r="D1211" t="s">
        <v>4490</v>
      </c>
      <c r="E1211">
        <v>903</v>
      </c>
      <c r="F1211" t="s">
        <v>821</v>
      </c>
      <c r="G1211" t="s">
        <v>219</v>
      </c>
      <c r="H1211" t="s">
        <v>833</v>
      </c>
      <c r="I1211" t="s">
        <v>4491</v>
      </c>
      <c r="J1211">
        <v>21.64649</v>
      </c>
      <c r="K1211">
        <v>0</v>
      </c>
      <c r="L1211">
        <v>0</v>
      </c>
      <c r="M1211">
        <v>0</v>
      </c>
      <c r="N1211">
        <v>0</v>
      </c>
      <c r="P1211">
        <v>0</v>
      </c>
      <c r="Q1211">
        <v>0</v>
      </c>
      <c r="R1211">
        <v>0</v>
      </c>
      <c r="S1211" t="s">
        <v>223</v>
      </c>
      <c r="T1211">
        <v>0</v>
      </c>
      <c r="U1211" t="s">
        <v>4489</v>
      </c>
      <c r="Y1211">
        <v>0</v>
      </c>
      <c r="Z1211" t="s">
        <v>297</v>
      </c>
      <c r="AA1211" t="s">
        <v>223</v>
      </c>
      <c r="AB1211">
        <v>0</v>
      </c>
      <c r="AC1211">
        <v>0</v>
      </c>
      <c r="AD1211">
        <v>0</v>
      </c>
      <c r="AE1211">
        <v>0</v>
      </c>
      <c r="AF1211">
        <v>0</v>
      </c>
      <c r="AQ1211">
        <v>1</v>
      </c>
      <c r="AR1211">
        <f t="shared" si="18"/>
        <v>0</v>
      </c>
      <c r="AS1211">
        <v>1</v>
      </c>
      <c r="AT1211" t="s">
        <v>137</v>
      </c>
      <c r="AU1211">
        <v>46</v>
      </c>
    </row>
    <row r="1212" spans="1:47">
      <c r="A1212" t="s">
        <v>4492</v>
      </c>
      <c r="C1212">
        <v>310</v>
      </c>
      <c r="D1212" t="s">
        <v>4493</v>
      </c>
      <c r="E1212">
        <v>101</v>
      </c>
      <c r="F1212" t="s">
        <v>4494</v>
      </c>
      <c r="G1212" t="s">
        <v>219</v>
      </c>
      <c r="H1212" t="s">
        <v>220</v>
      </c>
      <c r="I1212" t="s">
        <v>4495</v>
      </c>
      <c r="J1212">
        <v>0.21809999999999999</v>
      </c>
      <c r="K1212">
        <v>0</v>
      </c>
      <c r="L1212">
        <v>0</v>
      </c>
      <c r="M1212">
        <v>1</v>
      </c>
      <c r="N1212">
        <v>1</v>
      </c>
      <c r="O1212" t="s">
        <v>659</v>
      </c>
      <c r="P1212">
        <v>1</v>
      </c>
      <c r="Q1212">
        <v>1</v>
      </c>
      <c r="R1212">
        <v>1300</v>
      </c>
      <c r="S1212" t="s">
        <v>223</v>
      </c>
      <c r="T1212">
        <v>0</v>
      </c>
      <c r="U1212" t="s">
        <v>4492</v>
      </c>
      <c r="V1212" t="s">
        <v>927</v>
      </c>
      <c r="W1212" t="s">
        <v>659</v>
      </c>
      <c r="X1212" t="s">
        <v>659</v>
      </c>
      <c r="Y1212">
        <v>1300</v>
      </c>
      <c r="AB1212">
        <v>0</v>
      </c>
      <c r="AC1212">
        <v>0</v>
      </c>
      <c r="AD1212">
        <v>4</v>
      </c>
      <c r="AE1212">
        <v>1108</v>
      </c>
      <c r="AF1212">
        <v>1</v>
      </c>
      <c r="AQ1212">
        <v>2</v>
      </c>
      <c r="AR1212">
        <f t="shared" si="18"/>
        <v>0</v>
      </c>
      <c r="AS1212">
        <v>1</v>
      </c>
      <c r="AT1212" t="s">
        <v>134</v>
      </c>
      <c r="AU1212">
        <v>43</v>
      </c>
    </row>
    <row r="1213" spans="1:47">
      <c r="A1213" t="s">
        <v>4496</v>
      </c>
      <c r="C1213">
        <v>310</v>
      </c>
      <c r="D1213" t="s">
        <v>4497</v>
      </c>
      <c r="E1213">
        <v>101</v>
      </c>
      <c r="F1213" t="s">
        <v>4498</v>
      </c>
      <c r="G1213" t="s">
        <v>219</v>
      </c>
      <c r="H1213" t="s">
        <v>220</v>
      </c>
      <c r="I1213" t="s">
        <v>4499</v>
      </c>
      <c r="J1213">
        <v>0.53939999999999999</v>
      </c>
      <c r="K1213">
        <v>1</v>
      </c>
      <c r="L1213">
        <v>1</v>
      </c>
      <c r="M1213">
        <v>1</v>
      </c>
      <c r="N1213">
        <v>1</v>
      </c>
      <c r="O1213" t="s">
        <v>225</v>
      </c>
      <c r="P1213">
        <v>0</v>
      </c>
      <c r="Q1213">
        <v>1</v>
      </c>
      <c r="R1213">
        <v>3100</v>
      </c>
      <c r="S1213" t="s">
        <v>223</v>
      </c>
      <c r="T1213">
        <v>3100</v>
      </c>
      <c r="U1213" t="s">
        <v>4496</v>
      </c>
      <c r="V1213" t="s">
        <v>455</v>
      </c>
      <c r="W1213" t="s">
        <v>225</v>
      </c>
      <c r="X1213" t="s">
        <v>225</v>
      </c>
      <c r="Y1213">
        <v>3100</v>
      </c>
      <c r="AB1213">
        <v>1</v>
      </c>
      <c r="AC1213">
        <v>1</v>
      </c>
      <c r="AD1213">
        <v>4</v>
      </c>
      <c r="AE1213">
        <v>996</v>
      </c>
      <c r="AF1213">
        <v>1.5</v>
      </c>
      <c r="AQ1213">
        <v>3</v>
      </c>
      <c r="AR1213">
        <f t="shared" si="18"/>
        <v>9.68</v>
      </c>
      <c r="AS1213">
        <v>1</v>
      </c>
      <c r="AT1213" t="s">
        <v>137</v>
      </c>
      <c r="AU1213">
        <v>46</v>
      </c>
    </row>
    <row r="1214" spans="1:47">
      <c r="A1214" t="s">
        <v>4500</v>
      </c>
      <c r="C1214">
        <v>310</v>
      </c>
      <c r="D1214" t="s">
        <v>4501</v>
      </c>
      <c r="E1214">
        <v>101</v>
      </c>
      <c r="F1214" t="s">
        <v>4502</v>
      </c>
      <c r="G1214" t="s">
        <v>219</v>
      </c>
      <c r="H1214" t="s">
        <v>220</v>
      </c>
      <c r="I1214" t="s">
        <v>4503</v>
      </c>
      <c r="J1214">
        <v>0.13702</v>
      </c>
      <c r="K1214">
        <v>0</v>
      </c>
      <c r="L1214">
        <v>0</v>
      </c>
      <c r="M1214">
        <v>1</v>
      </c>
      <c r="N1214">
        <v>1</v>
      </c>
      <c r="O1214" t="s">
        <v>659</v>
      </c>
      <c r="P1214">
        <v>1</v>
      </c>
      <c r="Q1214">
        <v>1</v>
      </c>
      <c r="R1214">
        <v>13400</v>
      </c>
      <c r="S1214" t="s">
        <v>243</v>
      </c>
      <c r="T1214">
        <v>0</v>
      </c>
      <c r="U1214" t="s">
        <v>4500</v>
      </c>
      <c r="V1214" t="s">
        <v>927</v>
      </c>
      <c r="W1214" t="s">
        <v>659</v>
      </c>
      <c r="X1214" t="s">
        <v>659</v>
      </c>
      <c r="Y1214">
        <v>13400</v>
      </c>
      <c r="AB1214">
        <v>0</v>
      </c>
      <c r="AC1214">
        <v>0</v>
      </c>
      <c r="AD1214">
        <v>4</v>
      </c>
      <c r="AE1214">
        <v>1320</v>
      </c>
      <c r="AF1214">
        <v>1.5</v>
      </c>
      <c r="AQ1214">
        <v>2</v>
      </c>
      <c r="AR1214">
        <f t="shared" si="18"/>
        <v>0</v>
      </c>
      <c r="AS1214">
        <v>1</v>
      </c>
      <c r="AT1214" t="s">
        <v>135</v>
      </c>
      <c r="AU1214">
        <v>44</v>
      </c>
    </row>
    <row r="1215" spans="1:47">
      <c r="A1215" t="s">
        <v>4504</v>
      </c>
      <c r="C1215">
        <v>310</v>
      </c>
      <c r="D1215" t="s">
        <v>4505</v>
      </c>
      <c r="E1215">
        <v>132</v>
      </c>
      <c r="F1215" t="s">
        <v>4506</v>
      </c>
      <c r="G1215" t="s">
        <v>219</v>
      </c>
      <c r="H1215" t="s">
        <v>260</v>
      </c>
      <c r="I1215" t="s">
        <v>4507</v>
      </c>
      <c r="J1215">
        <v>0.10474</v>
      </c>
      <c r="K1215">
        <v>0</v>
      </c>
      <c r="L1215">
        <v>0</v>
      </c>
      <c r="M1215">
        <v>0</v>
      </c>
      <c r="N1215">
        <v>0</v>
      </c>
      <c r="P1215">
        <v>0</v>
      </c>
      <c r="Q1215">
        <v>0</v>
      </c>
      <c r="R1215">
        <v>0</v>
      </c>
      <c r="S1215" t="s">
        <v>223</v>
      </c>
      <c r="T1215">
        <v>0</v>
      </c>
      <c r="U1215" t="s">
        <v>4504</v>
      </c>
      <c r="Y1215">
        <v>0</v>
      </c>
      <c r="AB1215">
        <v>0</v>
      </c>
      <c r="AC1215">
        <v>0</v>
      </c>
      <c r="AD1215">
        <v>0</v>
      </c>
      <c r="AE1215">
        <v>0</v>
      </c>
      <c r="AF1215">
        <v>0</v>
      </c>
      <c r="AQ1215">
        <v>1</v>
      </c>
      <c r="AR1215">
        <f t="shared" si="18"/>
        <v>0</v>
      </c>
      <c r="AS1215">
        <v>1</v>
      </c>
      <c r="AT1215" t="s">
        <v>137</v>
      </c>
      <c r="AU1215">
        <v>46</v>
      </c>
    </row>
    <row r="1216" spans="1:47">
      <c r="A1216" t="s">
        <v>4508</v>
      </c>
      <c r="C1216">
        <v>310</v>
      </c>
      <c r="D1216" t="s">
        <v>4509</v>
      </c>
      <c r="E1216">
        <v>132</v>
      </c>
      <c r="F1216" t="s">
        <v>3084</v>
      </c>
      <c r="G1216" t="s">
        <v>219</v>
      </c>
      <c r="H1216" t="s">
        <v>260</v>
      </c>
      <c r="I1216" t="s">
        <v>4510</v>
      </c>
      <c r="J1216">
        <v>0.15759000000000001</v>
      </c>
      <c r="K1216">
        <v>0</v>
      </c>
      <c r="L1216">
        <v>0</v>
      </c>
      <c r="M1216">
        <v>0</v>
      </c>
      <c r="N1216">
        <v>0</v>
      </c>
      <c r="P1216">
        <v>0</v>
      </c>
      <c r="Q1216">
        <v>0</v>
      </c>
      <c r="R1216">
        <v>0</v>
      </c>
      <c r="S1216" t="s">
        <v>223</v>
      </c>
      <c r="T1216">
        <v>0</v>
      </c>
      <c r="U1216" t="s">
        <v>4508</v>
      </c>
      <c r="Y1216">
        <v>0</v>
      </c>
      <c r="AB1216">
        <v>0</v>
      </c>
      <c r="AC1216">
        <v>0</v>
      </c>
      <c r="AD1216">
        <v>0</v>
      </c>
      <c r="AE1216">
        <v>0</v>
      </c>
      <c r="AF1216">
        <v>0</v>
      </c>
      <c r="AQ1216">
        <v>2</v>
      </c>
      <c r="AR1216">
        <f t="shared" si="18"/>
        <v>0</v>
      </c>
      <c r="AS1216">
        <v>1</v>
      </c>
      <c r="AT1216" t="s">
        <v>134</v>
      </c>
      <c r="AU1216">
        <v>43</v>
      </c>
    </row>
    <row r="1217" spans="1:47">
      <c r="A1217" t="s">
        <v>4511</v>
      </c>
      <c r="C1217">
        <v>310</v>
      </c>
      <c r="D1217" t="s">
        <v>4512</v>
      </c>
      <c r="E1217">
        <v>101</v>
      </c>
      <c r="F1217" t="s">
        <v>4513</v>
      </c>
      <c r="G1217" t="s">
        <v>219</v>
      </c>
      <c r="H1217" t="s">
        <v>220</v>
      </c>
      <c r="I1217" t="s">
        <v>4514</v>
      </c>
      <c r="J1217">
        <v>7.2139999999999996E-2</v>
      </c>
      <c r="K1217">
        <v>0</v>
      </c>
      <c r="L1217">
        <v>0</v>
      </c>
      <c r="M1217">
        <v>1</v>
      </c>
      <c r="N1217">
        <v>1</v>
      </c>
      <c r="O1217" t="s">
        <v>659</v>
      </c>
      <c r="P1217">
        <v>1</v>
      </c>
      <c r="Q1217">
        <v>1</v>
      </c>
      <c r="R1217">
        <v>0</v>
      </c>
      <c r="S1217" t="s">
        <v>223</v>
      </c>
      <c r="T1217">
        <v>0</v>
      </c>
      <c r="U1217" t="s">
        <v>4511</v>
      </c>
      <c r="V1217" t="s">
        <v>933</v>
      </c>
      <c r="W1217" t="s">
        <v>659</v>
      </c>
      <c r="X1217" t="s">
        <v>659</v>
      </c>
      <c r="Y1217">
        <v>0</v>
      </c>
      <c r="AB1217">
        <v>0</v>
      </c>
      <c r="AC1217">
        <v>0</v>
      </c>
      <c r="AD1217">
        <v>2</v>
      </c>
      <c r="AE1217">
        <v>880</v>
      </c>
      <c r="AF1217">
        <v>1</v>
      </c>
      <c r="AQ1217">
        <v>1</v>
      </c>
      <c r="AR1217">
        <f t="shared" si="18"/>
        <v>0</v>
      </c>
      <c r="AS1217">
        <v>1</v>
      </c>
      <c r="AT1217" t="s">
        <v>135</v>
      </c>
      <c r="AU1217">
        <v>44</v>
      </c>
    </row>
    <row r="1218" spans="1:47">
      <c r="A1218" t="s">
        <v>4515</v>
      </c>
      <c r="C1218">
        <v>310</v>
      </c>
      <c r="D1218" t="s">
        <v>4516</v>
      </c>
      <c r="E1218">
        <v>101</v>
      </c>
      <c r="F1218" t="s">
        <v>4517</v>
      </c>
      <c r="G1218" t="s">
        <v>219</v>
      </c>
      <c r="H1218" t="s">
        <v>220</v>
      </c>
      <c r="I1218" t="s">
        <v>4518</v>
      </c>
      <c r="J1218">
        <v>0.22542000000000001</v>
      </c>
      <c r="K1218">
        <v>1</v>
      </c>
      <c r="L1218">
        <v>1</v>
      </c>
      <c r="M1218">
        <v>1</v>
      </c>
      <c r="N1218">
        <v>1</v>
      </c>
      <c r="O1218" t="s">
        <v>225</v>
      </c>
      <c r="P1218">
        <v>0</v>
      </c>
      <c r="Q1218">
        <v>1</v>
      </c>
      <c r="R1218">
        <v>14500</v>
      </c>
      <c r="S1218" t="s">
        <v>223</v>
      </c>
      <c r="T1218">
        <v>14500</v>
      </c>
      <c r="U1218" t="s">
        <v>4515</v>
      </c>
      <c r="V1218" t="s">
        <v>455</v>
      </c>
      <c r="W1218" t="s">
        <v>225</v>
      </c>
      <c r="X1218" t="s">
        <v>225</v>
      </c>
      <c r="Y1218">
        <v>14500</v>
      </c>
      <c r="AB1218">
        <v>1</v>
      </c>
      <c r="AC1218">
        <v>1</v>
      </c>
      <c r="AD1218">
        <v>4</v>
      </c>
      <c r="AE1218">
        <v>1212</v>
      </c>
      <c r="AF1218">
        <v>1.75</v>
      </c>
      <c r="AQ1218">
        <v>2</v>
      </c>
      <c r="AR1218">
        <f t="shared" ref="AR1218:AR1281" si="19">AB1218*9.68*VLOOKUP(AU1218,atten,10,FALSE)</f>
        <v>9.68</v>
      </c>
      <c r="AS1218">
        <v>1</v>
      </c>
      <c r="AT1218" t="s">
        <v>137</v>
      </c>
      <c r="AU1218">
        <v>46</v>
      </c>
    </row>
    <row r="1219" spans="1:47">
      <c r="A1219" t="s">
        <v>4519</v>
      </c>
      <c r="C1219">
        <v>310</v>
      </c>
      <c r="D1219" t="s">
        <v>4520</v>
      </c>
      <c r="E1219">
        <v>101</v>
      </c>
      <c r="F1219" t="s">
        <v>4521</v>
      </c>
      <c r="G1219" t="s">
        <v>219</v>
      </c>
      <c r="H1219" t="s">
        <v>220</v>
      </c>
      <c r="I1219" t="s">
        <v>4522</v>
      </c>
      <c r="J1219">
        <v>9.4530000000000003E-2</v>
      </c>
      <c r="K1219">
        <v>0</v>
      </c>
      <c r="L1219">
        <v>0</v>
      </c>
      <c r="M1219">
        <v>1</v>
      </c>
      <c r="N1219">
        <v>1</v>
      </c>
      <c r="O1219" t="s">
        <v>659</v>
      </c>
      <c r="P1219">
        <v>1</v>
      </c>
      <c r="Q1219">
        <v>1</v>
      </c>
      <c r="R1219">
        <v>6300</v>
      </c>
      <c r="S1219" t="s">
        <v>223</v>
      </c>
      <c r="T1219">
        <v>0</v>
      </c>
      <c r="U1219" t="s">
        <v>4519</v>
      </c>
      <c r="V1219" t="s">
        <v>893</v>
      </c>
      <c r="W1219" t="s">
        <v>659</v>
      </c>
      <c r="X1219" t="s">
        <v>659</v>
      </c>
      <c r="Y1219">
        <v>6300</v>
      </c>
      <c r="AB1219">
        <v>0</v>
      </c>
      <c r="AC1219">
        <v>0</v>
      </c>
      <c r="AD1219">
        <v>3</v>
      </c>
      <c r="AE1219">
        <v>1251</v>
      </c>
      <c r="AF1219">
        <v>1.75</v>
      </c>
      <c r="AQ1219">
        <v>1</v>
      </c>
      <c r="AR1219">
        <f t="shared" si="19"/>
        <v>0</v>
      </c>
      <c r="AS1219">
        <v>1</v>
      </c>
      <c r="AT1219" t="s">
        <v>135</v>
      </c>
      <c r="AU1219">
        <v>44</v>
      </c>
    </row>
    <row r="1220" spans="1:47">
      <c r="A1220" t="s">
        <v>4523</v>
      </c>
      <c r="C1220">
        <v>310</v>
      </c>
      <c r="D1220" t="s">
        <v>4524</v>
      </c>
      <c r="E1220">
        <v>101</v>
      </c>
      <c r="F1220" t="s">
        <v>4525</v>
      </c>
      <c r="G1220" t="s">
        <v>219</v>
      </c>
      <c r="H1220" t="s">
        <v>220</v>
      </c>
      <c r="I1220" t="s">
        <v>4526</v>
      </c>
      <c r="J1220">
        <v>0.17138</v>
      </c>
      <c r="K1220">
        <v>0</v>
      </c>
      <c r="L1220">
        <v>0</v>
      </c>
      <c r="M1220">
        <v>1</v>
      </c>
      <c r="N1220">
        <v>1</v>
      </c>
      <c r="O1220" t="s">
        <v>659</v>
      </c>
      <c r="P1220">
        <v>1</v>
      </c>
      <c r="Q1220">
        <v>1</v>
      </c>
      <c r="R1220">
        <v>6700</v>
      </c>
      <c r="S1220" t="s">
        <v>223</v>
      </c>
      <c r="T1220">
        <v>0</v>
      </c>
      <c r="U1220" t="s">
        <v>4523</v>
      </c>
      <c r="V1220" t="s">
        <v>933</v>
      </c>
      <c r="W1220" t="s">
        <v>659</v>
      </c>
      <c r="X1220" t="s">
        <v>659</v>
      </c>
      <c r="Y1220">
        <v>6700</v>
      </c>
      <c r="AB1220">
        <v>0</v>
      </c>
      <c r="AC1220">
        <v>0</v>
      </c>
      <c r="AD1220">
        <v>4</v>
      </c>
      <c r="AE1220">
        <v>1860</v>
      </c>
      <c r="AF1220">
        <v>2</v>
      </c>
      <c r="AQ1220">
        <v>1</v>
      </c>
      <c r="AR1220">
        <f t="shared" si="19"/>
        <v>0</v>
      </c>
      <c r="AS1220">
        <v>1</v>
      </c>
      <c r="AT1220" t="s">
        <v>135</v>
      </c>
      <c r="AU1220">
        <v>44</v>
      </c>
    </row>
    <row r="1221" spans="1:47">
      <c r="A1221" t="s">
        <v>4527</v>
      </c>
      <c r="C1221">
        <v>310</v>
      </c>
      <c r="D1221" t="s">
        <v>4528</v>
      </c>
      <c r="E1221">
        <v>101</v>
      </c>
      <c r="F1221" t="s">
        <v>4529</v>
      </c>
      <c r="G1221" t="s">
        <v>219</v>
      </c>
      <c r="H1221" t="s">
        <v>220</v>
      </c>
      <c r="I1221" t="s">
        <v>4530</v>
      </c>
      <c r="J1221">
        <v>8.6180000000000007E-2</v>
      </c>
      <c r="K1221">
        <v>0</v>
      </c>
      <c r="L1221">
        <v>0</v>
      </c>
      <c r="M1221">
        <v>1</v>
      </c>
      <c r="N1221">
        <v>1</v>
      </c>
      <c r="O1221" t="s">
        <v>659</v>
      </c>
      <c r="P1221">
        <v>1</v>
      </c>
      <c r="Q1221">
        <v>1</v>
      </c>
      <c r="R1221">
        <v>2700</v>
      </c>
      <c r="S1221" t="s">
        <v>223</v>
      </c>
      <c r="T1221">
        <v>0</v>
      </c>
      <c r="U1221" t="s">
        <v>4527</v>
      </c>
      <c r="V1221" t="s">
        <v>927</v>
      </c>
      <c r="W1221" t="s">
        <v>659</v>
      </c>
      <c r="X1221" t="s">
        <v>659</v>
      </c>
      <c r="Y1221">
        <v>2700</v>
      </c>
      <c r="AB1221">
        <v>0</v>
      </c>
      <c r="AC1221">
        <v>0</v>
      </c>
      <c r="AD1221">
        <v>2</v>
      </c>
      <c r="AE1221">
        <v>960</v>
      </c>
      <c r="AF1221">
        <v>1</v>
      </c>
      <c r="AQ1221">
        <v>1</v>
      </c>
      <c r="AR1221">
        <f t="shared" si="19"/>
        <v>0</v>
      </c>
      <c r="AS1221">
        <v>1</v>
      </c>
      <c r="AT1221" t="s">
        <v>135</v>
      </c>
      <c r="AU1221">
        <v>44</v>
      </c>
    </row>
    <row r="1222" spans="1:47">
      <c r="A1222" t="s">
        <v>4531</v>
      </c>
      <c r="C1222">
        <v>310</v>
      </c>
      <c r="D1222" t="s">
        <v>4532</v>
      </c>
      <c r="E1222">
        <v>101</v>
      </c>
      <c r="F1222" t="s">
        <v>4533</v>
      </c>
      <c r="G1222" t="s">
        <v>219</v>
      </c>
      <c r="H1222" t="s">
        <v>220</v>
      </c>
      <c r="I1222" t="s">
        <v>4534</v>
      </c>
      <c r="J1222">
        <v>6.658E-2</v>
      </c>
      <c r="K1222">
        <v>0</v>
      </c>
      <c r="L1222">
        <v>0</v>
      </c>
      <c r="M1222">
        <v>1</v>
      </c>
      <c r="N1222">
        <v>1</v>
      </c>
      <c r="O1222" t="s">
        <v>659</v>
      </c>
      <c r="P1222">
        <v>1</v>
      </c>
      <c r="Q1222">
        <v>1</v>
      </c>
      <c r="R1222">
        <v>6600</v>
      </c>
      <c r="S1222" t="s">
        <v>223</v>
      </c>
      <c r="T1222">
        <v>0</v>
      </c>
      <c r="U1222" t="s">
        <v>4531</v>
      </c>
      <c r="V1222" t="s">
        <v>933</v>
      </c>
      <c r="W1222" t="s">
        <v>659</v>
      </c>
      <c r="X1222" t="s">
        <v>659</v>
      </c>
      <c r="Y1222">
        <v>6600</v>
      </c>
      <c r="AB1222">
        <v>0</v>
      </c>
      <c r="AC1222">
        <v>0</v>
      </c>
      <c r="AD1222">
        <v>2</v>
      </c>
      <c r="AE1222">
        <v>532</v>
      </c>
      <c r="AF1222">
        <v>1.5</v>
      </c>
      <c r="AQ1222">
        <v>1</v>
      </c>
      <c r="AR1222">
        <f t="shared" si="19"/>
        <v>0</v>
      </c>
      <c r="AS1222">
        <v>1</v>
      </c>
      <c r="AT1222" t="s">
        <v>135</v>
      </c>
      <c r="AU1222">
        <v>44</v>
      </c>
    </row>
    <row r="1223" spans="1:47">
      <c r="A1223" t="s">
        <v>4535</v>
      </c>
      <c r="C1223">
        <v>310</v>
      </c>
      <c r="D1223" t="s">
        <v>4536</v>
      </c>
      <c r="E1223">
        <v>101</v>
      </c>
      <c r="F1223" t="s">
        <v>4537</v>
      </c>
      <c r="G1223" t="s">
        <v>219</v>
      </c>
      <c r="H1223" t="s">
        <v>220</v>
      </c>
      <c r="I1223" t="s">
        <v>4538</v>
      </c>
      <c r="J1223">
        <v>0.32538</v>
      </c>
      <c r="K1223">
        <v>1</v>
      </c>
      <c r="L1223">
        <v>1</v>
      </c>
      <c r="M1223">
        <v>1</v>
      </c>
      <c r="N1223">
        <v>1</v>
      </c>
      <c r="O1223" t="s">
        <v>225</v>
      </c>
      <c r="P1223">
        <v>0</v>
      </c>
      <c r="Q1223">
        <v>0</v>
      </c>
      <c r="R1223">
        <v>0</v>
      </c>
      <c r="S1223" t="s">
        <v>223</v>
      </c>
      <c r="T1223">
        <v>0</v>
      </c>
      <c r="U1223" t="s">
        <v>4535</v>
      </c>
      <c r="V1223" t="s">
        <v>413</v>
      </c>
      <c r="W1223" t="s">
        <v>225</v>
      </c>
      <c r="X1223" t="s">
        <v>225</v>
      </c>
      <c r="Y1223">
        <v>0</v>
      </c>
      <c r="AB1223">
        <v>1</v>
      </c>
      <c r="AC1223">
        <v>1</v>
      </c>
      <c r="AD1223">
        <v>3</v>
      </c>
      <c r="AE1223">
        <v>1832</v>
      </c>
      <c r="AF1223">
        <v>1</v>
      </c>
      <c r="AQ1223">
        <v>3</v>
      </c>
      <c r="AR1223">
        <f t="shared" si="19"/>
        <v>9.68</v>
      </c>
      <c r="AS1223">
        <v>1</v>
      </c>
      <c r="AT1223" t="s">
        <v>137</v>
      </c>
      <c r="AU1223">
        <v>46</v>
      </c>
    </row>
    <row r="1224" spans="1:47">
      <c r="A1224" t="s">
        <v>4539</v>
      </c>
      <c r="C1224">
        <v>310</v>
      </c>
      <c r="D1224" t="s">
        <v>4540</v>
      </c>
      <c r="E1224">
        <v>101</v>
      </c>
      <c r="F1224" t="s">
        <v>4541</v>
      </c>
      <c r="G1224" t="s">
        <v>219</v>
      </c>
      <c r="H1224" t="s">
        <v>220</v>
      </c>
      <c r="I1224" t="s">
        <v>4542</v>
      </c>
      <c r="J1224">
        <v>0.31628000000000001</v>
      </c>
      <c r="K1224">
        <v>1</v>
      </c>
      <c r="L1224">
        <v>1</v>
      </c>
      <c r="M1224">
        <v>1</v>
      </c>
      <c r="N1224">
        <v>1</v>
      </c>
      <c r="O1224" t="s">
        <v>225</v>
      </c>
      <c r="P1224">
        <v>0</v>
      </c>
      <c r="Q1224">
        <v>1</v>
      </c>
      <c r="R1224">
        <v>3200</v>
      </c>
      <c r="S1224" t="s">
        <v>223</v>
      </c>
      <c r="T1224">
        <v>3200</v>
      </c>
      <c r="U1224" t="s">
        <v>4539</v>
      </c>
      <c r="V1224" t="s">
        <v>4543</v>
      </c>
      <c r="W1224" t="s">
        <v>225</v>
      </c>
      <c r="X1224" t="s">
        <v>225</v>
      </c>
      <c r="Y1224">
        <v>3200</v>
      </c>
      <c r="AB1224">
        <v>1</v>
      </c>
      <c r="AC1224">
        <v>1</v>
      </c>
      <c r="AD1224">
        <v>2</v>
      </c>
      <c r="AE1224">
        <v>1138</v>
      </c>
      <c r="AF1224">
        <v>1</v>
      </c>
      <c r="AQ1224">
        <v>2</v>
      </c>
      <c r="AR1224">
        <f t="shared" si="19"/>
        <v>9.68</v>
      </c>
      <c r="AS1224">
        <v>1</v>
      </c>
      <c r="AT1224" t="s">
        <v>137</v>
      </c>
      <c r="AU1224">
        <v>46</v>
      </c>
    </row>
    <row r="1225" spans="1:47">
      <c r="A1225" t="s">
        <v>4544</v>
      </c>
      <c r="C1225">
        <v>310</v>
      </c>
      <c r="D1225" t="s">
        <v>4545</v>
      </c>
      <c r="E1225">
        <v>903</v>
      </c>
      <c r="F1225" t="s">
        <v>821</v>
      </c>
      <c r="G1225" t="s">
        <v>219</v>
      </c>
      <c r="H1225" t="s">
        <v>833</v>
      </c>
      <c r="I1225" t="s">
        <v>4546</v>
      </c>
      <c r="J1225">
        <v>8.9209999999999998E-2</v>
      </c>
      <c r="K1225">
        <v>0</v>
      </c>
      <c r="L1225">
        <v>0</v>
      </c>
      <c r="M1225">
        <v>0</v>
      </c>
      <c r="N1225">
        <v>0</v>
      </c>
      <c r="P1225">
        <v>0</v>
      </c>
      <c r="Q1225">
        <v>0</v>
      </c>
      <c r="R1225">
        <v>0</v>
      </c>
      <c r="S1225" t="s">
        <v>223</v>
      </c>
      <c r="T1225">
        <v>0</v>
      </c>
      <c r="U1225" t="s">
        <v>4544</v>
      </c>
      <c r="Y1225">
        <v>0</v>
      </c>
      <c r="Z1225" t="s">
        <v>297</v>
      </c>
      <c r="AA1225" t="s">
        <v>223</v>
      </c>
      <c r="AB1225">
        <v>0</v>
      </c>
      <c r="AC1225">
        <v>0</v>
      </c>
      <c r="AD1225">
        <v>0</v>
      </c>
      <c r="AE1225">
        <v>0</v>
      </c>
      <c r="AF1225">
        <v>0</v>
      </c>
      <c r="AQ1225">
        <v>1</v>
      </c>
      <c r="AR1225">
        <f t="shared" si="19"/>
        <v>0</v>
      </c>
      <c r="AS1225">
        <v>1</v>
      </c>
      <c r="AT1225" t="s">
        <v>134</v>
      </c>
      <c r="AU1225">
        <v>43</v>
      </c>
    </row>
    <row r="1226" spans="1:47">
      <c r="A1226" t="s">
        <v>4547</v>
      </c>
      <c r="C1226">
        <v>310</v>
      </c>
      <c r="D1226" t="s">
        <v>4548</v>
      </c>
      <c r="E1226">
        <v>132</v>
      </c>
      <c r="F1226" t="s">
        <v>4348</v>
      </c>
      <c r="G1226" t="s">
        <v>219</v>
      </c>
      <c r="H1226" t="s">
        <v>260</v>
      </c>
      <c r="I1226" t="s">
        <v>4549</v>
      </c>
      <c r="J1226">
        <v>9.9080000000000001E-2</v>
      </c>
      <c r="K1226">
        <v>0</v>
      </c>
      <c r="L1226">
        <v>0</v>
      </c>
      <c r="M1226">
        <v>0</v>
      </c>
      <c r="N1226">
        <v>0</v>
      </c>
      <c r="P1226">
        <v>0</v>
      </c>
      <c r="Q1226">
        <v>0</v>
      </c>
      <c r="R1226">
        <v>0</v>
      </c>
      <c r="S1226" t="s">
        <v>223</v>
      </c>
      <c r="T1226">
        <v>0</v>
      </c>
      <c r="U1226" t="s">
        <v>4547</v>
      </c>
      <c r="Y1226">
        <v>0</v>
      </c>
      <c r="AB1226">
        <v>0</v>
      </c>
      <c r="AC1226">
        <v>0</v>
      </c>
      <c r="AD1226">
        <v>0</v>
      </c>
      <c r="AE1226">
        <v>0</v>
      </c>
      <c r="AF1226">
        <v>0</v>
      </c>
      <c r="AQ1226">
        <v>1</v>
      </c>
      <c r="AR1226">
        <f t="shared" si="19"/>
        <v>0</v>
      </c>
      <c r="AS1226">
        <v>1</v>
      </c>
      <c r="AT1226" t="s">
        <v>135</v>
      </c>
      <c r="AU1226">
        <v>44</v>
      </c>
    </row>
    <row r="1227" spans="1:47">
      <c r="A1227" t="s">
        <v>4550</v>
      </c>
      <c r="C1227">
        <v>310</v>
      </c>
      <c r="D1227" t="s">
        <v>4551</v>
      </c>
      <c r="E1227">
        <v>101</v>
      </c>
      <c r="F1227" t="s">
        <v>4552</v>
      </c>
      <c r="H1227" t="s">
        <v>220</v>
      </c>
      <c r="I1227" t="s">
        <v>4553</v>
      </c>
      <c r="J1227">
        <v>0.12758</v>
      </c>
      <c r="K1227">
        <v>1</v>
      </c>
      <c r="L1227">
        <v>1</v>
      </c>
      <c r="M1227">
        <v>1</v>
      </c>
      <c r="N1227">
        <v>1</v>
      </c>
      <c r="O1227" t="s">
        <v>225</v>
      </c>
      <c r="P1227">
        <v>0</v>
      </c>
      <c r="Q1227">
        <v>1</v>
      </c>
      <c r="R1227">
        <v>4400</v>
      </c>
      <c r="S1227" t="s">
        <v>223</v>
      </c>
      <c r="T1227">
        <v>4400</v>
      </c>
      <c r="U1227" t="s">
        <v>4550</v>
      </c>
      <c r="V1227" t="s">
        <v>413</v>
      </c>
      <c r="W1227" t="s">
        <v>225</v>
      </c>
      <c r="X1227" t="s">
        <v>225</v>
      </c>
      <c r="Y1227">
        <v>4400</v>
      </c>
      <c r="AB1227">
        <v>1</v>
      </c>
      <c r="AC1227">
        <v>1</v>
      </c>
      <c r="AD1227">
        <v>1</v>
      </c>
      <c r="AE1227">
        <v>800</v>
      </c>
      <c r="AF1227">
        <v>1</v>
      </c>
      <c r="AQ1227">
        <v>1</v>
      </c>
      <c r="AR1227">
        <f t="shared" si="19"/>
        <v>9.68</v>
      </c>
      <c r="AS1227">
        <v>1</v>
      </c>
      <c r="AT1227" t="s">
        <v>137</v>
      </c>
      <c r="AU1227">
        <v>46</v>
      </c>
    </row>
    <row r="1228" spans="1:47">
      <c r="A1228" t="s">
        <v>4554</v>
      </c>
      <c r="C1228">
        <v>310</v>
      </c>
      <c r="D1228" t="s">
        <v>4555</v>
      </c>
      <c r="E1228">
        <v>101</v>
      </c>
      <c r="F1228" t="s">
        <v>4556</v>
      </c>
      <c r="G1228" t="s">
        <v>219</v>
      </c>
      <c r="H1228" t="s">
        <v>220</v>
      </c>
      <c r="I1228" t="s">
        <v>4557</v>
      </c>
      <c r="J1228">
        <v>7.5300000000000006E-2</v>
      </c>
      <c r="K1228">
        <v>0</v>
      </c>
      <c r="L1228">
        <v>0</v>
      </c>
      <c r="M1228">
        <v>1</v>
      </c>
      <c r="N1228">
        <v>1</v>
      </c>
      <c r="O1228" t="s">
        <v>659</v>
      </c>
      <c r="P1228">
        <v>1</v>
      </c>
      <c r="Q1228">
        <v>1</v>
      </c>
      <c r="R1228">
        <v>500</v>
      </c>
      <c r="S1228" t="s">
        <v>223</v>
      </c>
      <c r="T1228">
        <v>0</v>
      </c>
      <c r="U1228" t="s">
        <v>4554</v>
      </c>
      <c r="V1228" t="s">
        <v>933</v>
      </c>
      <c r="W1228" t="s">
        <v>659</v>
      </c>
      <c r="X1228" t="s">
        <v>659</v>
      </c>
      <c r="Y1228">
        <v>500</v>
      </c>
      <c r="AB1228">
        <v>0</v>
      </c>
      <c r="AC1228">
        <v>0</v>
      </c>
      <c r="AD1228">
        <v>2</v>
      </c>
      <c r="AE1228">
        <v>640</v>
      </c>
      <c r="AF1228">
        <v>1</v>
      </c>
      <c r="AQ1228">
        <v>1</v>
      </c>
      <c r="AR1228">
        <f t="shared" si="19"/>
        <v>0</v>
      </c>
      <c r="AS1228">
        <v>1</v>
      </c>
      <c r="AT1228" t="s">
        <v>135</v>
      </c>
      <c r="AU1228">
        <v>44</v>
      </c>
    </row>
    <row r="1229" spans="1:47">
      <c r="A1229" t="s">
        <v>4558</v>
      </c>
      <c r="C1229">
        <v>310</v>
      </c>
      <c r="D1229" t="s">
        <v>4559</v>
      </c>
      <c r="E1229">
        <v>101</v>
      </c>
      <c r="F1229" t="s">
        <v>4560</v>
      </c>
      <c r="G1229" t="s">
        <v>219</v>
      </c>
      <c r="H1229" t="s">
        <v>220</v>
      </c>
      <c r="I1229" t="s">
        <v>4561</v>
      </c>
      <c r="J1229">
        <v>0.10455</v>
      </c>
      <c r="K1229">
        <v>1</v>
      </c>
      <c r="L1229">
        <v>1</v>
      </c>
      <c r="M1229">
        <v>1</v>
      </c>
      <c r="N1229">
        <v>1</v>
      </c>
      <c r="O1229" t="s">
        <v>225</v>
      </c>
      <c r="P1229">
        <v>0</v>
      </c>
      <c r="Q1229">
        <v>1</v>
      </c>
      <c r="R1229">
        <v>7200</v>
      </c>
      <c r="S1229" t="s">
        <v>223</v>
      </c>
      <c r="T1229">
        <v>7200</v>
      </c>
      <c r="U1229" t="s">
        <v>4558</v>
      </c>
      <c r="V1229" t="s">
        <v>455</v>
      </c>
      <c r="W1229" t="s">
        <v>225</v>
      </c>
      <c r="X1229" t="s">
        <v>225</v>
      </c>
      <c r="Y1229">
        <v>7200</v>
      </c>
      <c r="AB1229">
        <v>1</v>
      </c>
      <c r="AC1229">
        <v>1</v>
      </c>
      <c r="AD1229">
        <v>2</v>
      </c>
      <c r="AE1229">
        <v>518</v>
      </c>
      <c r="AF1229">
        <v>1</v>
      </c>
      <c r="AQ1229">
        <v>1</v>
      </c>
      <c r="AR1229">
        <f t="shared" si="19"/>
        <v>9.68</v>
      </c>
      <c r="AS1229">
        <v>1</v>
      </c>
      <c r="AT1229" t="s">
        <v>137</v>
      </c>
      <c r="AU1229">
        <v>46</v>
      </c>
    </row>
    <row r="1230" spans="1:47">
      <c r="A1230" t="s">
        <v>4562</v>
      </c>
      <c r="C1230">
        <v>310</v>
      </c>
      <c r="D1230" t="s">
        <v>4563</v>
      </c>
      <c r="E1230">
        <v>101</v>
      </c>
      <c r="F1230" t="s">
        <v>4564</v>
      </c>
      <c r="G1230" t="s">
        <v>219</v>
      </c>
      <c r="H1230" t="s">
        <v>220</v>
      </c>
      <c r="I1230" t="s">
        <v>4565</v>
      </c>
      <c r="J1230">
        <v>9.2039999999999997E-2</v>
      </c>
      <c r="K1230">
        <v>1</v>
      </c>
      <c r="L1230">
        <v>1</v>
      </c>
      <c r="M1230">
        <v>1</v>
      </c>
      <c r="N1230">
        <v>1</v>
      </c>
      <c r="O1230" t="s">
        <v>225</v>
      </c>
      <c r="P1230">
        <v>0</v>
      </c>
      <c r="Q1230">
        <v>1</v>
      </c>
      <c r="R1230">
        <v>2700</v>
      </c>
      <c r="S1230" t="s">
        <v>223</v>
      </c>
      <c r="T1230">
        <v>2700</v>
      </c>
      <c r="U1230" t="s">
        <v>4562</v>
      </c>
      <c r="V1230" t="s">
        <v>413</v>
      </c>
      <c r="W1230" t="s">
        <v>225</v>
      </c>
      <c r="X1230" t="s">
        <v>225</v>
      </c>
      <c r="Y1230">
        <v>2700</v>
      </c>
      <c r="AB1230">
        <v>1</v>
      </c>
      <c r="AC1230">
        <v>1</v>
      </c>
      <c r="AD1230">
        <v>2</v>
      </c>
      <c r="AE1230">
        <v>798</v>
      </c>
      <c r="AF1230">
        <v>1</v>
      </c>
      <c r="AQ1230">
        <v>1</v>
      </c>
      <c r="AR1230">
        <f t="shared" si="19"/>
        <v>9.68</v>
      </c>
      <c r="AS1230">
        <v>1</v>
      </c>
      <c r="AT1230" t="s">
        <v>137</v>
      </c>
      <c r="AU1230">
        <v>46</v>
      </c>
    </row>
    <row r="1231" spans="1:47">
      <c r="A1231" t="s">
        <v>4566</v>
      </c>
      <c r="C1231">
        <v>310</v>
      </c>
      <c r="D1231" t="s">
        <v>4567</v>
      </c>
      <c r="E1231">
        <v>101</v>
      </c>
      <c r="F1231" t="s">
        <v>4568</v>
      </c>
      <c r="G1231" t="s">
        <v>219</v>
      </c>
      <c r="H1231" t="s">
        <v>220</v>
      </c>
      <c r="I1231" t="s">
        <v>4569</v>
      </c>
      <c r="J1231">
        <v>9.3759999999999996E-2</v>
      </c>
      <c r="K1231">
        <v>0</v>
      </c>
      <c r="L1231">
        <v>0</v>
      </c>
      <c r="M1231">
        <v>1</v>
      </c>
      <c r="N1231">
        <v>1</v>
      </c>
      <c r="O1231" t="s">
        <v>659</v>
      </c>
      <c r="P1231">
        <v>1</v>
      </c>
      <c r="Q1231">
        <v>1</v>
      </c>
      <c r="R1231">
        <v>2000</v>
      </c>
      <c r="S1231" t="s">
        <v>223</v>
      </c>
      <c r="T1231">
        <v>0</v>
      </c>
      <c r="U1231" t="s">
        <v>4566</v>
      </c>
      <c r="V1231" t="s">
        <v>933</v>
      </c>
      <c r="W1231" t="s">
        <v>659</v>
      </c>
      <c r="X1231" t="s">
        <v>659</v>
      </c>
      <c r="Y1231">
        <v>2000</v>
      </c>
      <c r="AB1231">
        <v>0</v>
      </c>
      <c r="AC1231">
        <v>0</v>
      </c>
      <c r="AD1231">
        <v>2</v>
      </c>
      <c r="AE1231">
        <v>723</v>
      </c>
      <c r="AF1231">
        <v>1</v>
      </c>
      <c r="AQ1231">
        <v>1</v>
      </c>
      <c r="AR1231">
        <f t="shared" si="19"/>
        <v>0</v>
      </c>
      <c r="AS1231">
        <v>1</v>
      </c>
      <c r="AT1231" t="s">
        <v>134</v>
      </c>
      <c r="AU1231">
        <v>43</v>
      </c>
    </row>
    <row r="1232" spans="1:47">
      <c r="A1232" t="s">
        <v>4570</v>
      </c>
      <c r="C1232">
        <v>310</v>
      </c>
      <c r="D1232" t="s">
        <v>4571</v>
      </c>
      <c r="E1232">
        <v>101</v>
      </c>
      <c r="F1232" t="s">
        <v>4572</v>
      </c>
      <c r="G1232" t="s">
        <v>219</v>
      </c>
      <c r="H1232" t="s">
        <v>220</v>
      </c>
      <c r="I1232" t="s">
        <v>4573</v>
      </c>
      <c r="J1232">
        <v>7.7060000000000003E-2</v>
      </c>
      <c r="K1232">
        <v>0</v>
      </c>
      <c r="L1232">
        <v>0</v>
      </c>
      <c r="M1232">
        <v>1</v>
      </c>
      <c r="N1232">
        <v>1</v>
      </c>
      <c r="O1232" t="s">
        <v>659</v>
      </c>
      <c r="P1232">
        <v>1</v>
      </c>
      <c r="Q1232">
        <v>1</v>
      </c>
      <c r="R1232">
        <v>1600</v>
      </c>
      <c r="S1232" t="s">
        <v>223</v>
      </c>
      <c r="T1232">
        <v>0</v>
      </c>
      <c r="U1232" t="s">
        <v>4570</v>
      </c>
      <c r="V1232" t="s">
        <v>927</v>
      </c>
      <c r="W1232" t="s">
        <v>659</v>
      </c>
      <c r="X1232" t="s">
        <v>659</v>
      </c>
      <c r="Y1232">
        <v>1600</v>
      </c>
      <c r="AB1232">
        <v>0</v>
      </c>
      <c r="AC1232">
        <v>0</v>
      </c>
      <c r="AD1232">
        <v>1</v>
      </c>
      <c r="AE1232">
        <v>704</v>
      </c>
      <c r="AF1232">
        <v>1</v>
      </c>
      <c r="AQ1232">
        <v>2</v>
      </c>
      <c r="AR1232">
        <f t="shared" si="19"/>
        <v>0</v>
      </c>
      <c r="AS1232">
        <v>1</v>
      </c>
      <c r="AT1232" t="s">
        <v>134</v>
      </c>
      <c r="AU1232">
        <v>43</v>
      </c>
    </row>
    <row r="1233" spans="1:47">
      <c r="A1233" t="s">
        <v>4574</v>
      </c>
      <c r="C1233">
        <v>310</v>
      </c>
      <c r="D1233" t="s">
        <v>4575</v>
      </c>
      <c r="E1233">
        <v>101</v>
      </c>
      <c r="F1233" t="s">
        <v>4576</v>
      </c>
      <c r="G1233" t="s">
        <v>219</v>
      </c>
      <c r="H1233" t="s">
        <v>220</v>
      </c>
      <c r="I1233" t="s">
        <v>4577</v>
      </c>
      <c r="J1233">
        <v>6.0310000000000002E-2</v>
      </c>
      <c r="K1233">
        <v>0</v>
      </c>
      <c r="L1233">
        <v>0</v>
      </c>
      <c r="M1233">
        <v>1</v>
      </c>
      <c r="N1233">
        <v>1</v>
      </c>
      <c r="O1233" t="s">
        <v>659</v>
      </c>
      <c r="P1233">
        <v>1</v>
      </c>
      <c r="Q1233">
        <v>1</v>
      </c>
      <c r="R1233">
        <v>9600</v>
      </c>
      <c r="S1233" t="s">
        <v>223</v>
      </c>
      <c r="T1233">
        <v>0</v>
      </c>
      <c r="U1233" t="s">
        <v>4574</v>
      </c>
      <c r="V1233" t="s">
        <v>933</v>
      </c>
      <c r="W1233" t="s">
        <v>659</v>
      </c>
      <c r="X1233" t="s">
        <v>659</v>
      </c>
      <c r="Y1233">
        <v>9600</v>
      </c>
      <c r="AB1233">
        <v>0</v>
      </c>
      <c r="AC1233">
        <v>0</v>
      </c>
      <c r="AD1233">
        <v>2</v>
      </c>
      <c r="AE1233">
        <v>602</v>
      </c>
      <c r="AF1233">
        <v>1</v>
      </c>
      <c r="AQ1233">
        <v>1</v>
      </c>
      <c r="AR1233">
        <f t="shared" si="19"/>
        <v>0</v>
      </c>
      <c r="AS1233">
        <v>1</v>
      </c>
      <c r="AT1233" t="s">
        <v>135</v>
      </c>
      <c r="AU1233">
        <v>44</v>
      </c>
    </row>
    <row r="1234" spans="1:47">
      <c r="A1234" t="s">
        <v>4578</v>
      </c>
      <c r="C1234">
        <v>310</v>
      </c>
      <c r="D1234" t="s">
        <v>4579</v>
      </c>
      <c r="E1234">
        <v>101</v>
      </c>
      <c r="F1234" t="s">
        <v>4580</v>
      </c>
      <c r="G1234" t="s">
        <v>219</v>
      </c>
      <c r="H1234" t="s">
        <v>220</v>
      </c>
      <c r="I1234" t="s">
        <v>4581</v>
      </c>
      <c r="J1234">
        <v>0.19209000000000001</v>
      </c>
      <c r="K1234">
        <v>0</v>
      </c>
      <c r="L1234">
        <v>0</v>
      </c>
      <c r="M1234">
        <v>1</v>
      </c>
      <c r="N1234">
        <v>1</v>
      </c>
      <c r="O1234" t="s">
        <v>659</v>
      </c>
      <c r="P1234">
        <v>1</v>
      </c>
      <c r="Q1234">
        <v>1</v>
      </c>
      <c r="R1234">
        <v>4800</v>
      </c>
      <c r="S1234" t="s">
        <v>223</v>
      </c>
      <c r="T1234">
        <v>0</v>
      </c>
      <c r="U1234" t="s">
        <v>4578</v>
      </c>
      <c r="V1234" t="s">
        <v>933</v>
      </c>
      <c r="W1234" t="s">
        <v>659</v>
      </c>
      <c r="X1234" t="s">
        <v>659</v>
      </c>
      <c r="Y1234">
        <v>4800</v>
      </c>
      <c r="AB1234">
        <v>0</v>
      </c>
      <c r="AC1234">
        <v>0</v>
      </c>
      <c r="AD1234">
        <v>3</v>
      </c>
      <c r="AE1234">
        <v>816</v>
      </c>
      <c r="AF1234">
        <v>1</v>
      </c>
      <c r="AQ1234">
        <v>1</v>
      </c>
      <c r="AR1234">
        <f t="shared" si="19"/>
        <v>0</v>
      </c>
      <c r="AS1234">
        <v>1</v>
      </c>
      <c r="AT1234" t="s">
        <v>135</v>
      </c>
      <c r="AU1234">
        <v>44</v>
      </c>
    </row>
    <row r="1235" spans="1:47">
      <c r="A1235" t="s">
        <v>4582</v>
      </c>
      <c r="C1235">
        <v>310</v>
      </c>
      <c r="D1235" t="s">
        <v>4583</v>
      </c>
      <c r="E1235">
        <v>101</v>
      </c>
      <c r="F1235" t="s">
        <v>4584</v>
      </c>
      <c r="G1235" t="s">
        <v>219</v>
      </c>
      <c r="H1235" t="s">
        <v>220</v>
      </c>
      <c r="I1235" t="s">
        <v>4585</v>
      </c>
      <c r="J1235">
        <v>0.20201</v>
      </c>
      <c r="K1235">
        <v>0</v>
      </c>
      <c r="L1235">
        <v>0</v>
      </c>
      <c r="M1235">
        <v>1</v>
      </c>
      <c r="N1235">
        <v>1</v>
      </c>
      <c r="O1235" t="s">
        <v>659</v>
      </c>
      <c r="P1235">
        <v>1</v>
      </c>
      <c r="Q1235">
        <v>1</v>
      </c>
      <c r="R1235">
        <v>400</v>
      </c>
      <c r="S1235" t="s">
        <v>223</v>
      </c>
      <c r="T1235">
        <v>0</v>
      </c>
      <c r="U1235" t="s">
        <v>4582</v>
      </c>
      <c r="V1235" t="s">
        <v>933</v>
      </c>
      <c r="W1235" t="s">
        <v>659</v>
      </c>
      <c r="X1235" t="s">
        <v>659</v>
      </c>
      <c r="Y1235">
        <v>400</v>
      </c>
      <c r="AB1235">
        <v>0</v>
      </c>
      <c r="AC1235">
        <v>0</v>
      </c>
      <c r="AD1235">
        <v>2</v>
      </c>
      <c r="AE1235">
        <v>850</v>
      </c>
      <c r="AF1235">
        <v>1</v>
      </c>
      <c r="AQ1235">
        <v>2</v>
      </c>
      <c r="AR1235">
        <f t="shared" si="19"/>
        <v>0</v>
      </c>
      <c r="AS1235">
        <v>1</v>
      </c>
      <c r="AT1235" t="s">
        <v>134</v>
      </c>
      <c r="AU1235">
        <v>43</v>
      </c>
    </row>
    <row r="1236" spans="1:47">
      <c r="A1236" t="s">
        <v>4586</v>
      </c>
      <c r="C1236">
        <v>310</v>
      </c>
      <c r="D1236" t="s">
        <v>4587</v>
      </c>
      <c r="E1236">
        <v>132</v>
      </c>
      <c r="F1236" t="s">
        <v>4560</v>
      </c>
      <c r="G1236" t="s">
        <v>219</v>
      </c>
      <c r="H1236" t="s">
        <v>260</v>
      </c>
      <c r="I1236" t="s">
        <v>4588</v>
      </c>
      <c r="J1236">
        <v>0.11158999999999999</v>
      </c>
      <c r="K1236">
        <v>0</v>
      </c>
      <c r="L1236">
        <v>0</v>
      </c>
      <c r="M1236">
        <v>0</v>
      </c>
      <c r="N1236">
        <v>0</v>
      </c>
      <c r="P1236">
        <v>0</v>
      </c>
      <c r="Q1236">
        <v>0</v>
      </c>
      <c r="R1236">
        <v>0</v>
      </c>
      <c r="S1236" t="s">
        <v>223</v>
      </c>
      <c r="T1236">
        <v>0</v>
      </c>
      <c r="U1236" t="s">
        <v>4586</v>
      </c>
      <c r="Y1236">
        <v>0</v>
      </c>
      <c r="AB1236">
        <v>0</v>
      </c>
      <c r="AC1236">
        <v>0</v>
      </c>
      <c r="AD1236">
        <v>0</v>
      </c>
      <c r="AE1236">
        <v>0</v>
      </c>
      <c r="AF1236">
        <v>0</v>
      </c>
      <c r="AQ1236">
        <v>1</v>
      </c>
      <c r="AR1236">
        <f t="shared" si="19"/>
        <v>0</v>
      </c>
      <c r="AS1236">
        <v>1</v>
      </c>
      <c r="AT1236" t="s">
        <v>137</v>
      </c>
      <c r="AU1236">
        <v>46</v>
      </c>
    </row>
    <row r="1237" spans="1:47">
      <c r="A1237" t="s">
        <v>4589</v>
      </c>
      <c r="C1237">
        <v>310</v>
      </c>
      <c r="D1237" t="s">
        <v>4590</v>
      </c>
      <c r="E1237">
        <v>101</v>
      </c>
      <c r="F1237" t="s">
        <v>4591</v>
      </c>
      <c r="G1237" t="s">
        <v>219</v>
      </c>
      <c r="H1237" t="s">
        <v>220</v>
      </c>
      <c r="I1237" t="s">
        <v>4592</v>
      </c>
      <c r="J1237">
        <v>0.17039000000000001</v>
      </c>
      <c r="K1237">
        <v>0</v>
      </c>
      <c r="L1237">
        <v>0</v>
      </c>
      <c r="M1237">
        <v>1</v>
      </c>
      <c r="N1237">
        <v>1</v>
      </c>
      <c r="O1237" t="s">
        <v>659</v>
      </c>
      <c r="P1237">
        <v>1</v>
      </c>
      <c r="Q1237">
        <v>1</v>
      </c>
      <c r="R1237">
        <v>10500</v>
      </c>
      <c r="S1237" t="s">
        <v>223</v>
      </c>
      <c r="T1237">
        <v>0</v>
      </c>
      <c r="U1237" t="s">
        <v>4589</v>
      </c>
      <c r="V1237" t="s">
        <v>933</v>
      </c>
      <c r="W1237" t="s">
        <v>659</v>
      </c>
      <c r="X1237" t="s">
        <v>659</v>
      </c>
      <c r="Y1237">
        <v>10500</v>
      </c>
      <c r="AB1237">
        <v>0</v>
      </c>
      <c r="AC1237">
        <v>0</v>
      </c>
      <c r="AD1237">
        <v>3</v>
      </c>
      <c r="AE1237">
        <v>1382</v>
      </c>
      <c r="AF1237">
        <v>1.5</v>
      </c>
      <c r="AQ1237">
        <v>1</v>
      </c>
      <c r="AR1237">
        <f t="shared" si="19"/>
        <v>0</v>
      </c>
      <c r="AS1237">
        <v>1</v>
      </c>
      <c r="AT1237" t="s">
        <v>135</v>
      </c>
      <c r="AU1237">
        <v>44</v>
      </c>
    </row>
    <row r="1238" spans="1:47">
      <c r="A1238" t="s">
        <v>4593</v>
      </c>
      <c r="C1238">
        <v>310</v>
      </c>
      <c r="D1238" t="s">
        <v>4594</v>
      </c>
      <c r="E1238">
        <v>131</v>
      </c>
      <c r="F1238" t="s">
        <v>4595</v>
      </c>
      <c r="G1238" t="s">
        <v>219</v>
      </c>
      <c r="H1238" t="s">
        <v>407</v>
      </c>
      <c r="I1238" t="s">
        <v>4596</v>
      </c>
      <c r="J1238">
        <v>0.14874000000000001</v>
      </c>
      <c r="K1238">
        <v>0</v>
      </c>
      <c r="L1238">
        <v>0</v>
      </c>
      <c r="M1238">
        <v>0</v>
      </c>
      <c r="N1238">
        <v>0</v>
      </c>
      <c r="P1238">
        <v>0</v>
      </c>
      <c r="Q1238">
        <v>0</v>
      </c>
      <c r="R1238">
        <v>0</v>
      </c>
      <c r="S1238" t="s">
        <v>223</v>
      </c>
      <c r="T1238">
        <v>0</v>
      </c>
      <c r="U1238" t="s">
        <v>4593</v>
      </c>
      <c r="Y1238">
        <v>0</v>
      </c>
      <c r="AB1238">
        <v>0</v>
      </c>
      <c r="AC1238">
        <v>0</v>
      </c>
      <c r="AD1238">
        <v>0</v>
      </c>
      <c r="AE1238">
        <v>0</v>
      </c>
      <c r="AF1238">
        <v>0</v>
      </c>
      <c r="AQ1238">
        <v>3</v>
      </c>
      <c r="AR1238">
        <f t="shared" si="19"/>
        <v>0</v>
      </c>
      <c r="AS1238">
        <v>1</v>
      </c>
      <c r="AT1238" t="s">
        <v>135</v>
      </c>
      <c r="AU1238">
        <v>44</v>
      </c>
    </row>
    <row r="1239" spans="1:47">
      <c r="A1239" t="s">
        <v>4597</v>
      </c>
      <c r="C1239">
        <v>310</v>
      </c>
      <c r="D1239" t="s">
        <v>4598</v>
      </c>
      <c r="E1239">
        <v>101</v>
      </c>
      <c r="F1239" t="s">
        <v>4461</v>
      </c>
      <c r="G1239" t="s">
        <v>219</v>
      </c>
      <c r="H1239" t="s">
        <v>220</v>
      </c>
      <c r="I1239" t="s">
        <v>4599</v>
      </c>
      <c r="J1239">
        <v>0.10639</v>
      </c>
      <c r="K1239">
        <v>0</v>
      </c>
      <c r="L1239">
        <v>0</v>
      </c>
      <c r="M1239">
        <v>1</v>
      </c>
      <c r="N1239">
        <v>1</v>
      </c>
      <c r="O1239" t="s">
        <v>659</v>
      </c>
      <c r="P1239">
        <v>1</v>
      </c>
      <c r="Q1239">
        <v>1</v>
      </c>
      <c r="R1239">
        <v>0</v>
      </c>
      <c r="S1239" t="s">
        <v>223</v>
      </c>
      <c r="T1239">
        <v>0</v>
      </c>
      <c r="U1239" t="s">
        <v>4597</v>
      </c>
      <c r="V1239" t="s">
        <v>927</v>
      </c>
      <c r="W1239" t="s">
        <v>659</v>
      </c>
      <c r="X1239" t="s">
        <v>659</v>
      </c>
      <c r="Y1239">
        <v>0</v>
      </c>
      <c r="AB1239">
        <v>0</v>
      </c>
      <c r="AC1239">
        <v>0</v>
      </c>
      <c r="AD1239">
        <v>2</v>
      </c>
      <c r="AE1239">
        <v>720</v>
      </c>
      <c r="AF1239">
        <v>1</v>
      </c>
      <c r="AQ1239">
        <v>1</v>
      </c>
      <c r="AR1239">
        <f t="shared" si="19"/>
        <v>0</v>
      </c>
      <c r="AS1239">
        <v>1</v>
      </c>
      <c r="AT1239" t="s">
        <v>135</v>
      </c>
      <c r="AU1239">
        <v>44</v>
      </c>
    </row>
    <row r="1240" spans="1:47">
      <c r="A1240" t="s">
        <v>4600</v>
      </c>
      <c r="C1240">
        <v>310</v>
      </c>
      <c r="D1240" t="s">
        <v>4601</v>
      </c>
      <c r="E1240">
        <v>101</v>
      </c>
      <c r="F1240" t="s">
        <v>4602</v>
      </c>
      <c r="G1240" t="s">
        <v>219</v>
      </c>
      <c r="H1240" t="s">
        <v>220</v>
      </c>
      <c r="I1240" t="s">
        <v>4603</v>
      </c>
      <c r="J1240">
        <v>5.849E-2</v>
      </c>
      <c r="K1240">
        <v>0</v>
      </c>
      <c r="L1240">
        <v>0</v>
      </c>
      <c r="M1240">
        <v>1</v>
      </c>
      <c r="N1240">
        <v>1</v>
      </c>
      <c r="O1240" t="s">
        <v>659</v>
      </c>
      <c r="P1240">
        <v>1</v>
      </c>
      <c r="Q1240">
        <v>1</v>
      </c>
      <c r="R1240">
        <v>11500</v>
      </c>
      <c r="S1240" t="s">
        <v>223</v>
      </c>
      <c r="T1240">
        <v>0</v>
      </c>
      <c r="U1240" t="s">
        <v>4600</v>
      </c>
      <c r="V1240" t="s">
        <v>927</v>
      </c>
      <c r="W1240" t="s">
        <v>659</v>
      </c>
      <c r="X1240" t="s">
        <v>659</v>
      </c>
      <c r="Y1240">
        <v>11500</v>
      </c>
      <c r="AB1240">
        <v>0</v>
      </c>
      <c r="AC1240">
        <v>0</v>
      </c>
      <c r="AD1240">
        <v>3</v>
      </c>
      <c r="AE1240">
        <v>918</v>
      </c>
      <c r="AF1240">
        <v>1.5</v>
      </c>
      <c r="AQ1240">
        <v>1</v>
      </c>
      <c r="AR1240">
        <f t="shared" si="19"/>
        <v>0</v>
      </c>
      <c r="AS1240">
        <v>1</v>
      </c>
      <c r="AT1240" t="s">
        <v>134</v>
      </c>
      <c r="AU1240">
        <v>43</v>
      </c>
    </row>
    <row r="1241" spans="1:47">
      <c r="A1241" t="s">
        <v>4604</v>
      </c>
      <c r="C1241">
        <v>310</v>
      </c>
      <c r="D1241" t="s">
        <v>4605</v>
      </c>
      <c r="E1241">
        <v>101</v>
      </c>
      <c r="F1241" t="s">
        <v>4084</v>
      </c>
      <c r="G1241" t="s">
        <v>219</v>
      </c>
      <c r="H1241" t="s">
        <v>220</v>
      </c>
      <c r="I1241" t="s">
        <v>4606</v>
      </c>
      <c r="J1241">
        <v>6.3490000000000005E-2</v>
      </c>
      <c r="K1241">
        <v>0</v>
      </c>
      <c r="L1241">
        <v>0</v>
      </c>
      <c r="M1241">
        <v>1</v>
      </c>
      <c r="N1241">
        <v>1</v>
      </c>
      <c r="O1241" t="s">
        <v>659</v>
      </c>
      <c r="P1241">
        <v>1</v>
      </c>
      <c r="Q1241">
        <v>1</v>
      </c>
      <c r="R1241">
        <v>4400</v>
      </c>
      <c r="S1241" t="s">
        <v>223</v>
      </c>
      <c r="T1241">
        <v>0</v>
      </c>
      <c r="U1241" t="s">
        <v>4604</v>
      </c>
      <c r="V1241" t="s">
        <v>933</v>
      </c>
      <c r="W1241" t="s">
        <v>659</v>
      </c>
      <c r="X1241" t="s">
        <v>659</v>
      </c>
      <c r="Y1241">
        <v>4400</v>
      </c>
      <c r="AB1241">
        <v>0</v>
      </c>
      <c r="AC1241">
        <v>0</v>
      </c>
      <c r="AD1241">
        <v>2</v>
      </c>
      <c r="AE1241">
        <v>676</v>
      </c>
      <c r="AF1241">
        <v>1</v>
      </c>
      <c r="AQ1241">
        <v>1</v>
      </c>
      <c r="AR1241">
        <f t="shared" si="19"/>
        <v>0</v>
      </c>
      <c r="AS1241">
        <v>1</v>
      </c>
      <c r="AT1241" t="s">
        <v>135</v>
      </c>
      <c r="AU1241">
        <v>44</v>
      </c>
    </row>
    <row r="1242" spans="1:47">
      <c r="A1242" t="s">
        <v>4607</v>
      </c>
      <c r="C1242">
        <v>310</v>
      </c>
      <c r="D1242" t="s">
        <v>4608</v>
      </c>
      <c r="E1242">
        <v>101</v>
      </c>
      <c r="F1242" t="s">
        <v>4609</v>
      </c>
      <c r="G1242" t="s">
        <v>219</v>
      </c>
      <c r="H1242" t="s">
        <v>220</v>
      </c>
      <c r="I1242" t="s">
        <v>4610</v>
      </c>
      <c r="J1242">
        <v>9.1139999999999999E-2</v>
      </c>
      <c r="K1242">
        <v>1</v>
      </c>
      <c r="L1242">
        <v>1</v>
      </c>
      <c r="M1242">
        <v>1</v>
      </c>
      <c r="N1242">
        <v>1</v>
      </c>
      <c r="O1242" t="s">
        <v>225</v>
      </c>
      <c r="P1242">
        <v>0</v>
      </c>
      <c r="Q1242">
        <v>1</v>
      </c>
      <c r="R1242">
        <v>5500</v>
      </c>
      <c r="S1242" t="s">
        <v>223</v>
      </c>
      <c r="T1242">
        <v>5500</v>
      </c>
      <c r="U1242" t="s">
        <v>4607</v>
      </c>
      <c r="V1242" t="s">
        <v>413</v>
      </c>
      <c r="W1242" t="s">
        <v>225</v>
      </c>
      <c r="X1242" t="s">
        <v>225</v>
      </c>
      <c r="Y1242">
        <v>5500</v>
      </c>
      <c r="AB1242">
        <v>1</v>
      </c>
      <c r="AC1242">
        <v>1</v>
      </c>
      <c r="AD1242">
        <v>2</v>
      </c>
      <c r="AE1242">
        <v>867</v>
      </c>
      <c r="AF1242">
        <v>1.3</v>
      </c>
      <c r="AQ1242">
        <v>1</v>
      </c>
      <c r="AR1242">
        <f t="shared" si="19"/>
        <v>9.68</v>
      </c>
      <c r="AS1242">
        <v>1</v>
      </c>
      <c r="AT1242" t="s">
        <v>137</v>
      </c>
      <c r="AU1242">
        <v>46</v>
      </c>
    </row>
    <row r="1243" spans="1:47">
      <c r="A1243" t="s">
        <v>4611</v>
      </c>
      <c r="C1243">
        <v>310</v>
      </c>
      <c r="D1243" t="s">
        <v>4612</v>
      </c>
      <c r="E1243">
        <v>101</v>
      </c>
      <c r="F1243" t="s">
        <v>4613</v>
      </c>
      <c r="G1243" t="s">
        <v>219</v>
      </c>
      <c r="H1243" t="s">
        <v>220</v>
      </c>
      <c r="I1243" t="s">
        <v>4614</v>
      </c>
      <c r="J1243">
        <v>0.10014000000000001</v>
      </c>
      <c r="K1243">
        <v>0</v>
      </c>
      <c r="L1243">
        <v>0</v>
      </c>
      <c r="M1243">
        <v>1</v>
      </c>
      <c r="N1243">
        <v>1</v>
      </c>
      <c r="O1243" t="s">
        <v>659</v>
      </c>
      <c r="P1243">
        <v>1</v>
      </c>
      <c r="Q1243">
        <v>1</v>
      </c>
      <c r="R1243">
        <v>6600</v>
      </c>
      <c r="S1243" t="s">
        <v>223</v>
      </c>
      <c r="T1243">
        <v>0</v>
      </c>
      <c r="U1243" t="s">
        <v>4611</v>
      </c>
      <c r="V1243" t="s">
        <v>927</v>
      </c>
      <c r="W1243" t="s">
        <v>659</v>
      </c>
      <c r="X1243" t="s">
        <v>659</v>
      </c>
      <c r="Y1243">
        <v>6600</v>
      </c>
      <c r="AB1243">
        <v>0</v>
      </c>
      <c r="AC1243">
        <v>0</v>
      </c>
      <c r="AD1243">
        <v>3</v>
      </c>
      <c r="AE1243">
        <v>1392</v>
      </c>
      <c r="AF1243">
        <v>2</v>
      </c>
      <c r="AQ1243">
        <v>1</v>
      </c>
      <c r="AR1243">
        <f t="shared" si="19"/>
        <v>0</v>
      </c>
      <c r="AS1243">
        <v>1</v>
      </c>
      <c r="AT1243" t="s">
        <v>135</v>
      </c>
      <c r="AU1243">
        <v>44</v>
      </c>
    </row>
    <row r="1244" spans="1:47">
      <c r="A1244" t="s">
        <v>4615</v>
      </c>
      <c r="C1244">
        <v>310</v>
      </c>
      <c r="D1244" t="s">
        <v>4616</v>
      </c>
      <c r="E1244">
        <v>101</v>
      </c>
      <c r="F1244" t="s">
        <v>4617</v>
      </c>
      <c r="G1244" t="s">
        <v>219</v>
      </c>
      <c r="H1244" t="s">
        <v>220</v>
      </c>
      <c r="I1244" t="s">
        <v>4618</v>
      </c>
      <c r="J1244">
        <v>0.10296</v>
      </c>
      <c r="K1244">
        <v>0</v>
      </c>
      <c r="L1244">
        <v>0</v>
      </c>
      <c r="M1244">
        <v>1</v>
      </c>
      <c r="N1244">
        <v>1</v>
      </c>
      <c r="O1244" t="s">
        <v>659</v>
      </c>
      <c r="P1244">
        <v>1</v>
      </c>
      <c r="Q1244">
        <v>1</v>
      </c>
      <c r="R1244">
        <v>5900</v>
      </c>
      <c r="S1244" t="s">
        <v>223</v>
      </c>
      <c r="T1244">
        <v>0</v>
      </c>
      <c r="U1244" t="s">
        <v>4615</v>
      </c>
      <c r="V1244" t="s">
        <v>927</v>
      </c>
      <c r="W1244" t="s">
        <v>659</v>
      </c>
      <c r="X1244" t="s">
        <v>659</v>
      </c>
      <c r="Y1244">
        <v>5900</v>
      </c>
      <c r="AB1244">
        <v>0</v>
      </c>
      <c r="AC1244">
        <v>0</v>
      </c>
      <c r="AD1244">
        <v>2</v>
      </c>
      <c r="AE1244">
        <v>930</v>
      </c>
      <c r="AF1244">
        <v>1</v>
      </c>
      <c r="AQ1244">
        <v>0</v>
      </c>
      <c r="AR1244">
        <f t="shared" si="19"/>
        <v>0</v>
      </c>
      <c r="AS1244">
        <v>1</v>
      </c>
      <c r="AT1244" t="s">
        <v>135</v>
      </c>
      <c r="AU1244">
        <v>44</v>
      </c>
    </row>
    <row r="1245" spans="1:47">
      <c r="A1245" t="s">
        <v>4619</v>
      </c>
      <c r="C1245">
        <v>310</v>
      </c>
      <c r="D1245" t="s">
        <v>4620</v>
      </c>
      <c r="E1245">
        <v>101</v>
      </c>
      <c r="F1245" t="s">
        <v>4621</v>
      </c>
      <c r="G1245" t="s">
        <v>219</v>
      </c>
      <c r="H1245" t="s">
        <v>220</v>
      </c>
      <c r="I1245" t="s">
        <v>4622</v>
      </c>
      <c r="J1245">
        <v>7.5480000000000005E-2</v>
      </c>
      <c r="K1245">
        <v>0</v>
      </c>
      <c r="L1245">
        <v>0</v>
      </c>
      <c r="M1245">
        <v>1</v>
      </c>
      <c r="N1245">
        <v>1</v>
      </c>
      <c r="O1245" t="s">
        <v>659</v>
      </c>
      <c r="P1245">
        <v>1</v>
      </c>
      <c r="Q1245">
        <v>1</v>
      </c>
      <c r="R1245">
        <v>7200</v>
      </c>
      <c r="S1245" t="s">
        <v>223</v>
      </c>
      <c r="T1245">
        <v>0</v>
      </c>
      <c r="U1245" t="s">
        <v>4619</v>
      </c>
      <c r="V1245" t="s">
        <v>933</v>
      </c>
      <c r="W1245" t="s">
        <v>659</v>
      </c>
      <c r="X1245" t="s">
        <v>659</v>
      </c>
      <c r="Y1245">
        <v>7200</v>
      </c>
      <c r="AB1245">
        <v>0</v>
      </c>
      <c r="AC1245">
        <v>0</v>
      </c>
      <c r="AD1245">
        <v>3</v>
      </c>
      <c r="AE1245">
        <v>1736</v>
      </c>
      <c r="AF1245">
        <v>2</v>
      </c>
      <c r="AQ1245">
        <v>2</v>
      </c>
      <c r="AR1245">
        <f t="shared" si="19"/>
        <v>0</v>
      </c>
      <c r="AS1245">
        <v>1</v>
      </c>
      <c r="AT1245" t="s">
        <v>134</v>
      </c>
      <c r="AU1245">
        <v>43</v>
      </c>
    </row>
    <row r="1246" spans="1:47">
      <c r="A1246" t="s">
        <v>4623</v>
      </c>
      <c r="C1246">
        <v>310</v>
      </c>
      <c r="D1246" t="s">
        <v>4624</v>
      </c>
      <c r="E1246">
        <v>101</v>
      </c>
      <c r="F1246" t="s">
        <v>4625</v>
      </c>
      <c r="G1246" t="s">
        <v>219</v>
      </c>
      <c r="H1246" t="s">
        <v>220</v>
      </c>
      <c r="I1246" t="s">
        <v>4626</v>
      </c>
      <c r="J1246">
        <v>0.18770000000000001</v>
      </c>
      <c r="K1246">
        <v>0</v>
      </c>
      <c r="L1246">
        <v>0</v>
      </c>
      <c r="M1246">
        <v>1</v>
      </c>
      <c r="N1246">
        <v>1</v>
      </c>
      <c r="O1246" t="s">
        <v>659</v>
      </c>
      <c r="P1246">
        <v>1</v>
      </c>
      <c r="Q1246">
        <v>1</v>
      </c>
      <c r="R1246">
        <v>700</v>
      </c>
      <c r="S1246" t="s">
        <v>223</v>
      </c>
      <c r="T1246">
        <v>0</v>
      </c>
      <c r="U1246" t="s">
        <v>4623</v>
      </c>
      <c r="V1246" t="s">
        <v>893</v>
      </c>
      <c r="W1246" t="s">
        <v>659</v>
      </c>
      <c r="X1246" t="s">
        <v>659</v>
      </c>
      <c r="Y1246">
        <v>700</v>
      </c>
      <c r="AB1246">
        <v>0</v>
      </c>
      <c r="AC1246">
        <v>0</v>
      </c>
      <c r="AD1246">
        <v>3</v>
      </c>
      <c r="AE1246">
        <v>1386</v>
      </c>
      <c r="AF1246">
        <v>1.75</v>
      </c>
      <c r="AQ1246">
        <v>2</v>
      </c>
      <c r="AR1246">
        <f t="shared" si="19"/>
        <v>0</v>
      </c>
      <c r="AS1246">
        <v>1</v>
      </c>
      <c r="AT1246" t="s">
        <v>135</v>
      </c>
      <c r="AU1246">
        <v>44</v>
      </c>
    </row>
    <row r="1247" spans="1:47">
      <c r="A1247" t="s">
        <v>4627</v>
      </c>
      <c r="C1247">
        <v>310</v>
      </c>
      <c r="D1247" t="s">
        <v>4628</v>
      </c>
      <c r="E1247">
        <v>101</v>
      </c>
      <c r="F1247" t="s">
        <v>4629</v>
      </c>
      <c r="G1247" t="s">
        <v>219</v>
      </c>
      <c r="H1247" t="s">
        <v>220</v>
      </c>
      <c r="I1247" t="s">
        <v>4630</v>
      </c>
      <c r="J1247">
        <v>6.1780000000000002E-2</v>
      </c>
      <c r="K1247">
        <v>0</v>
      </c>
      <c r="L1247">
        <v>0</v>
      </c>
      <c r="M1247">
        <v>1</v>
      </c>
      <c r="N1247">
        <v>1</v>
      </c>
      <c r="O1247" t="s">
        <v>659</v>
      </c>
      <c r="P1247">
        <v>1</v>
      </c>
      <c r="Q1247">
        <v>1</v>
      </c>
      <c r="R1247">
        <v>400</v>
      </c>
      <c r="S1247" t="s">
        <v>223</v>
      </c>
      <c r="T1247">
        <v>0</v>
      </c>
      <c r="U1247" t="s">
        <v>4627</v>
      </c>
      <c r="V1247" t="s">
        <v>893</v>
      </c>
      <c r="W1247" t="s">
        <v>659</v>
      </c>
      <c r="X1247" t="s">
        <v>659</v>
      </c>
      <c r="Y1247">
        <v>400</v>
      </c>
      <c r="AB1247">
        <v>0</v>
      </c>
      <c r="AC1247">
        <v>0</v>
      </c>
      <c r="AD1247">
        <v>2</v>
      </c>
      <c r="AE1247">
        <v>760</v>
      </c>
      <c r="AF1247">
        <v>1</v>
      </c>
      <c r="AQ1247">
        <v>1</v>
      </c>
      <c r="AR1247">
        <f t="shared" si="19"/>
        <v>0</v>
      </c>
      <c r="AS1247">
        <v>1</v>
      </c>
      <c r="AT1247" t="s">
        <v>134</v>
      </c>
      <c r="AU1247">
        <v>43</v>
      </c>
    </row>
    <row r="1248" spans="1:47">
      <c r="A1248" t="s">
        <v>4631</v>
      </c>
      <c r="C1248">
        <v>310</v>
      </c>
      <c r="D1248" t="s">
        <v>4632</v>
      </c>
      <c r="E1248">
        <v>101</v>
      </c>
      <c r="F1248" t="s">
        <v>4633</v>
      </c>
      <c r="G1248" t="s">
        <v>219</v>
      </c>
      <c r="H1248" t="s">
        <v>220</v>
      </c>
      <c r="I1248" t="s">
        <v>4634</v>
      </c>
      <c r="J1248">
        <v>8.2110000000000002E-2</v>
      </c>
      <c r="K1248">
        <v>1</v>
      </c>
      <c r="L1248">
        <v>1</v>
      </c>
      <c r="M1248">
        <v>1</v>
      </c>
      <c r="N1248">
        <v>1</v>
      </c>
      <c r="O1248" t="s">
        <v>225</v>
      </c>
      <c r="P1248">
        <v>0</v>
      </c>
      <c r="Q1248">
        <v>1</v>
      </c>
      <c r="R1248">
        <v>200</v>
      </c>
      <c r="S1248" t="s">
        <v>223</v>
      </c>
      <c r="T1248">
        <v>200</v>
      </c>
      <c r="U1248" t="s">
        <v>4631</v>
      </c>
      <c r="V1248" t="s">
        <v>455</v>
      </c>
      <c r="W1248" t="s">
        <v>225</v>
      </c>
      <c r="X1248" t="s">
        <v>225</v>
      </c>
      <c r="Y1248">
        <v>200</v>
      </c>
      <c r="AB1248">
        <v>1</v>
      </c>
      <c r="AC1248">
        <v>1</v>
      </c>
      <c r="AD1248">
        <v>3</v>
      </c>
      <c r="AE1248">
        <v>1100</v>
      </c>
      <c r="AF1248">
        <v>1</v>
      </c>
      <c r="AQ1248">
        <v>1</v>
      </c>
      <c r="AR1248">
        <f t="shared" si="19"/>
        <v>9.68</v>
      </c>
      <c r="AS1248">
        <v>1</v>
      </c>
      <c r="AT1248" t="s">
        <v>137</v>
      </c>
      <c r="AU1248">
        <v>46</v>
      </c>
    </row>
    <row r="1249" spans="1:47">
      <c r="A1249" t="s">
        <v>4635</v>
      </c>
      <c r="C1249">
        <v>310</v>
      </c>
      <c r="D1249" t="s">
        <v>4636</v>
      </c>
      <c r="E1249">
        <v>101</v>
      </c>
      <c r="F1249" t="s">
        <v>4637</v>
      </c>
      <c r="G1249" t="s">
        <v>219</v>
      </c>
      <c r="H1249" t="s">
        <v>220</v>
      </c>
      <c r="I1249" t="s">
        <v>4638</v>
      </c>
      <c r="J1249">
        <v>9.6360000000000001E-2</v>
      </c>
      <c r="K1249">
        <v>0</v>
      </c>
      <c r="L1249">
        <v>0</v>
      </c>
      <c r="M1249">
        <v>1</v>
      </c>
      <c r="N1249">
        <v>1</v>
      </c>
      <c r="O1249" t="s">
        <v>659</v>
      </c>
      <c r="P1249">
        <v>1</v>
      </c>
      <c r="Q1249">
        <v>1</v>
      </c>
      <c r="R1249">
        <v>200</v>
      </c>
      <c r="S1249" t="s">
        <v>223</v>
      </c>
      <c r="T1249">
        <v>0</v>
      </c>
      <c r="U1249" t="s">
        <v>4635</v>
      </c>
      <c r="V1249" t="s">
        <v>927</v>
      </c>
      <c r="W1249" t="s">
        <v>659</v>
      </c>
      <c r="X1249" t="s">
        <v>659</v>
      </c>
      <c r="Y1249">
        <v>200</v>
      </c>
      <c r="AB1249">
        <v>0</v>
      </c>
      <c r="AC1249">
        <v>0</v>
      </c>
      <c r="AD1249">
        <v>3</v>
      </c>
      <c r="AE1249">
        <v>1008</v>
      </c>
      <c r="AF1249">
        <v>1.5</v>
      </c>
      <c r="AQ1249">
        <v>1</v>
      </c>
      <c r="AR1249">
        <f t="shared" si="19"/>
        <v>0</v>
      </c>
      <c r="AS1249">
        <v>1</v>
      </c>
      <c r="AT1249" t="s">
        <v>135</v>
      </c>
      <c r="AU1249">
        <v>44</v>
      </c>
    </row>
    <row r="1250" spans="1:47">
      <c r="A1250" t="s">
        <v>4639</v>
      </c>
      <c r="C1250">
        <v>310</v>
      </c>
      <c r="D1250" t="s">
        <v>4640</v>
      </c>
      <c r="E1250">
        <v>109</v>
      </c>
      <c r="F1250" t="s">
        <v>4641</v>
      </c>
      <c r="G1250" t="s">
        <v>219</v>
      </c>
      <c r="H1250" t="s">
        <v>743</v>
      </c>
      <c r="I1250" t="s">
        <v>4642</v>
      </c>
      <c r="J1250">
        <v>0.16750999999999999</v>
      </c>
      <c r="K1250">
        <v>0</v>
      </c>
      <c r="L1250">
        <v>0</v>
      </c>
      <c r="M1250">
        <v>2</v>
      </c>
      <c r="N1250">
        <v>2</v>
      </c>
      <c r="O1250" t="s">
        <v>659</v>
      </c>
      <c r="P1250">
        <v>1</v>
      </c>
      <c r="Q1250">
        <v>2</v>
      </c>
      <c r="R1250">
        <v>11000</v>
      </c>
      <c r="S1250" t="s">
        <v>223</v>
      </c>
      <c r="T1250">
        <v>0</v>
      </c>
      <c r="U1250" t="s">
        <v>4639</v>
      </c>
      <c r="V1250" t="s">
        <v>933</v>
      </c>
      <c r="W1250" t="s">
        <v>659</v>
      </c>
      <c r="X1250" t="s">
        <v>659</v>
      </c>
      <c r="Y1250">
        <v>5500</v>
      </c>
      <c r="AB1250">
        <v>0</v>
      </c>
      <c r="AC1250">
        <v>0</v>
      </c>
      <c r="AD1250">
        <v>2</v>
      </c>
      <c r="AE1250">
        <v>648</v>
      </c>
      <c r="AF1250">
        <v>1</v>
      </c>
      <c r="AQ1250">
        <v>2</v>
      </c>
      <c r="AR1250">
        <f t="shared" si="19"/>
        <v>0</v>
      </c>
      <c r="AS1250">
        <v>1</v>
      </c>
      <c r="AT1250" t="s">
        <v>135</v>
      </c>
      <c r="AU1250">
        <v>44</v>
      </c>
    </row>
    <row r="1251" spans="1:47">
      <c r="A1251" t="s">
        <v>4643</v>
      </c>
      <c r="C1251">
        <v>310</v>
      </c>
      <c r="D1251" t="s">
        <v>4644</v>
      </c>
      <c r="E1251">
        <v>101</v>
      </c>
      <c r="F1251" t="s">
        <v>4645</v>
      </c>
      <c r="G1251" t="s">
        <v>324</v>
      </c>
      <c r="H1251" t="s">
        <v>220</v>
      </c>
      <c r="I1251" t="s">
        <v>4646</v>
      </c>
      <c r="J1251">
        <v>0.16216</v>
      </c>
      <c r="K1251">
        <v>1</v>
      </c>
      <c r="L1251">
        <v>1</v>
      </c>
      <c r="M1251">
        <v>1</v>
      </c>
      <c r="N1251">
        <v>1</v>
      </c>
      <c r="O1251" t="s">
        <v>225</v>
      </c>
      <c r="P1251">
        <v>0</v>
      </c>
      <c r="Q1251">
        <v>1</v>
      </c>
      <c r="R1251">
        <v>2400</v>
      </c>
      <c r="S1251" t="s">
        <v>223</v>
      </c>
      <c r="T1251">
        <v>2400</v>
      </c>
      <c r="U1251" t="s">
        <v>4643</v>
      </c>
      <c r="V1251" t="s">
        <v>455</v>
      </c>
      <c r="W1251" t="s">
        <v>225</v>
      </c>
      <c r="X1251" t="s">
        <v>225</v>
      </c>
      <c r="Y1251">
        <v>2400</v>
      </c>
      <c r="AB1251">
        <v>1</v>
      </c>
      <c r="AC1251">
        <v>1</v>
      </c>
      <c r="AD1251">
        <v>2</v>
      </c>
      <c r="AE1251">
        <v>880</v>
      </c>
      <c r="AF1251">
        <v>1</v>
      </c>
      <c r="AQ1251">
        <v>1</v>
      </c>
      <c r="AR1251">
        <f t="shared" si="19"/>
        <v>9.68</v>
      </c>
      <c r="AS1251">
        <v>1</v>
      </c>
      <c r="AT1251" t="s">
        <v>137</v>
      </c>
      <c r="AU1251">
        <v>46</v>
      </c>
    </row>
    <row r="1252" spans="1:47">
      <c r="A1252" t="s">
        <v>4647</v>
      </c>
      <c r="C1252">
        <v>310</v>
      </c>
      <c r="D1252" t="s">
        <v>4648</v>
      </c>
      <c r="E1252">
        <v>101</v>
      </c>
      <c r="F1252" t="s">
        <v>4649</v>
      </c>
      <c r="H1252" t="s">
        <v>220</v>
      </c>
      <c r="I1252" t="s">
        <v>4650</v>
      </c>
      <c r="J1252">
        <v>6.7669999999999994E-2</v>
      </c>
      <c r="K1252">
        <v>0</v>
      </c>
      <c r="L1252">
        <v>0</v>
      </c>
      <c r="M1252">
        <v>1</v>
      </c>
      <c r="N1252">
        <v>1</v>
      </c>
      <c r="O1252" t="s">
        <v>659</v>
      </c>
      <c r="P1252">
        <v>1</v>
      </c>
      <c r="Q1252">
        <v>1</v>
      </c>
      <c r="R1252">
        <v>800</v>
      </c>
      <c r="S1252" t="s">
        <v>223</v>
      </c>
      <c r="T1252">
        <v>0</v>
      </c>
      <c r="U1252" t="s">
        <v>4647</v>
      </c>
      <c r="V1252" t="s">
        <v>933</v>
      </c>
      <c r="W1252" t="s">
        <v>659</v>
      </c>
      <c r="X1252" t="s">
        <v>659</v>
      </c>
      <c r="Y1252">
        <v>800</v>
      </c>
      <c r="AB1252">
        <v>0</v>
      </c>
      <c r="AC1252">
        <v>0</v>
      </c>
      <c r="AD1252">
        <v>2</v>
      </c>
      <c r="AE1252">
        <v>920</v>
      </c>
      <c r="AF1252">
        <v>1</v>
      </c>
      <c r="AQ1252">
        <v>1</v>
      </c>
      <c r="AR1252">
        <f t="shared" si="19"/>
        <v>0</v>
      </c>
      <c r="AS1252">
        <v>1</v>
      </c>
      <c r="AT1252" t="s">
        <v>134</v>
      </c>
      <c r="AU1252">
        <v>43</v>
      </c>
    </row>
    <row r="1253" spans="1:47">
      <c r="A1253" t="s">
        <v>4651</v>
      </c>
      <c r="C1253">
        <v>310</v>
      </c>
      <c r="D1253" t="s">
        <v>4652</v>
      </c>
      <c r="E1253">
        <v>101</v>
      </c>
      <c r="F1253" t="s">
        <v>4653</v>
      </c>
      <c r="G1253" t="s">
        <v>219</v>
      </c>
      <c r="H1253" t="s">
        <v>220</v>
      </c>
      <c r="I1253" t="s">
        <v>4654</v>
      </c>
      <c r="J1253">
        <v>9.2759999999999995E-2</v>
      </c>
      <c r="K1253">
        <v>0</v>
      </c>
      <c r="L1253">
        <v>0</v>
      </c>
      <c r="M1253">
        <v>1</v>
      </c>
      <c r="N1253">
        <v>1</v>
      </c>
      <c r="O1253" t="s">
        <v>659</v>
      </c>
      <c r="P1253">
        <v>1</v>
      </c>
      <c r="Q1253">
        <v>1</v>
      </c>
      <c r="R1253">
        <v>2000</v>
      </c>
      <c r="S1253" t="s">
        <v>223</v>
      </c>
      <c r="T1253">
        <v>0</v>
      </c>
      <c r="U1253" t="s">
        <v>4651</v>
      </c>
      <c r="V1253" t="s">
        <v>927</v>
      </c>
      <c r="W1253" t="s">
        <v>659</v>
      </c>
      <c r="X1253" t="s">
        <v>659</v>
      </c>
      <c r="Y1253">
        <v>2000</v>
      </c>
      <c r="AB1253">
        <v>0</v>
      </c>
      <c r="AC1253">
        <v>0</v>
      </c>
      <c r="AD1253">
        <v>3</v>
      </c>
      <c r="AE1253">
        <v>884</v>
      </c>
      <c r="AF1253">
        <v>1.75</v>
      </c>
      <c r="AQ1253">
        <v>1</v>
      </c>
      <c r="AR1253">
        <f t="shared" si="19"/>
        <v>0</v>
      </c>
      <c r="AS1253">
        <v>1</v>
      </c>
      <c r="AT1253" t="s">
        <v>135</v>
      </c>
      <c r="AU1253">
        <v>44</v>
      </c>
    </row>
    <row r="1254" spans="1:47">
      <c r="A1254" t="s">
        <v>4655</v>
      </c>
      <c r="C1254">
        <v>310</v>
      </c>
      <c r="D1254" t="s">
        <v>4656</v>
      </c>
      <c r="E1254">
        <v>101</v>
      </c>
      <c r="F1254" t="s">
        <v>4657</v>
      </c>
      <c r="G1254" t="s">
        <v>219</v>
      </c>
      <c r="H1254" t="s">
        <v>220</v>
      </c>
      <c r="I1254" t="s">
        <v>4658</v>
      </c>
      <c r="J1254">
        <v>5.9040000000000002E-2</v>
      </c>
      <c r="K1254">
        <v>0</v>
      </c>
      <c r="L1254">
        <v>0</v>
      </c>
      <c r="M1254">
        <v>1</v>
      </c>
      <c r="N1254">
        <v>1</v>
      </c>
      <c r="O1254" t="s">
        <v>659</v>
      </c>
      <c r="P1254">
        <v>1</v>
      </c>
      <c r="Q1254">
        <v>1</v>
      </c>
      <c r="R1254">
        <v>9700</v>
      </c>
      <c r="S1254" t="s">
        <v>223</v>
      </c>
      <c r="T1254">
        <v>0</v>
      </c>
      <c r="U1254" t="s">
        <v>4655</v>
      </c>
      <c r="V1254" t="s">
        <v>933</v>
      </c>
      <c r="W1254" t="s">
        <v>659</v>
      </c>
      <c r="X1254" t="s">
        <v>659</v>
      </c>
      <c r="Y1254">
        <v>9700</v>
      </c>
      <c r="AB1254">
        <v>0</v>
      </c>
      <c r="AC1254">
        <v>0</v>
      </c>
      <c r="AD1254">
        <v>2</v>
      </c>
      <c r="AE1254">
        <v>864</v>
      </c>
      <c r="AF1254">
        <v>1</v>
      </c>
      <c r="AQ1254">
        <v>1</v>
      </c>
      <c r="AR1254">
        <f t="shared" si="19"/>
        <v>0</v>
      </c>
      <c r="AS1254">
        <v>1</v>
      </c>
      <c r="AT1254" t="s">
        <v>135</v>
      </c>
      <c r="AU1254">
        <v>44</v>
      </c>
    </row>
    <row r="1255" spans="1:47">
      <c r="A1255" t="s">
        <v>4659</v>
      </c>
      <c r="C1255">
        <v>310</v>
      </c>
      <c r="D1255" t="s">
        <v>4660</v>
      </c>
      <c r="E1255">
        <v>101</v>
      </c>
      <c r="F1255" t="s">
        <v>4661</v>
      </c>
      <c r="G1255" t="s">
        <v>422</v>
      </c>
      <c r="H1255" t="s">
        <v>220</v>
      </c>
      <c r="I1255" t="s">
        <v>4662</v>
      </c>
      <c r="J1255">
        <v>0.86285000000000001</v>
      </c>
      <c r="K1255">
        <v>0</v>
      </c>
      <c r="L1255">
        <v>0</v>
      </c>
      <c r="M1255">
        <v>1</v>
      </c>
      <c r="N1255">
        <v>1</v>
      </c>
      <c r="O1255" t="s">
        <v>659</v>
      </c>
      <c r="P1255">
        <v>1</v>
      </c>
      <c r="Q1255">
        <v>1</v>
      </c>
      <c r="R1255">
        <v>15000</v>
      </c>
      <c r="S1255" t="s">
        <v>223</v>
      </c>
      <c r="T1255">
        <v>0</v>
      </c>
      <c r="U1255" t="s">
        <v>4659</v>
      </c>
      <c r="V1255" t="s">
        <v>933</v>
      </c>
      <c r="W1255" t="s">
        <v>659</v>
      </c>
      <c r="X1255" t="s">
        <v>659</v>
      </c>
      <c r="Y1255">
        <v>15000</v>
      </c>
      <c r="AB1255">
        <v>0</v>
      </c>
      <c r="AC1255">
        <v>0</v>
      </c>
      <c r="AD1255">
        <v>3</v>
      </c>
      <c r="AE1255">
        <v>1160</v>
      </c>
      <c r="AF1255">
        <v>2</v>
      </c>
      <c r="AQ1255">
        <v>1</v>
      </c>
      <c r="AR1255">
        <f t="shared" si="19"/>
        <v>0</v>
      </c>
      <c r="AS1255">
        <v>1</v>
      </c>
      <c r="AT1255" t="s">
        <v>135</v>
      </c>
      <c r="AU1255">
        <v>44</v>
      </c>
    </row>
    <row r="1256" spans="1:47">
      <c r="A1256" t="s">
        <v>4663</v>
      </c>
      <c r="C1256">
        <v>310</v>
      </c>
      <c r="D1256" t="s">
        <v>4664</v>
      </c>
      <c r="E1256">
        <v>106</v>
      </c>
      <c r="F1256" t="s">
        <v>4657</v>
      </c>
      <c r="G1256" t="s">
        <v>219</v>
      </c>
      <c r="H1256" t="s">
        <v>355</v>
      </c>
      <c r="I1256" t="s">
        <v>4665</v>
      </c>
      <c r="J1256">
        <v>0.15045</v>
      </c>
      <c r="K1256">
        <v>0</v>
      </c>
      <c r="L1256">
        <v>0</v>
      </c>
      <c r="M1256">
        <v>0</v>
      </c>
      <c r="N1256">
        <v>0</v>
      </c>
      <c r="P1256">
        <v>0</v>
      </c>
      <c r="Q1256">
        <v>0</v>
      </c>
      <c r="R1256">
        <v>0</v>
      </c>
      <c r="S1256" t="s">
        <v>223</v>
      </c>
      <c r="T1256">
        <v>0</v>
      </c>
      <c r="U1256" t="s">
        <v>4663</v>
      </c>
      <c r="Y1256">
        <v>0</v>
      </c>
      <c r="AB1256">
        <v>0</v>
      </c>
      <c r="AC1256">
        <v>0</v>
      </c>
      <c r="AD1256">
        <v>0</v>
      </c>
      <c r="AE1256">
        <v>0</v>
      </c>
      <c r="AF1256">
        <v>0</v>
      </c>
      <c r="AQ1256">
        <v>2</v>
      </c>
      <c r="AR1256">
        <f t="shared" si="19"/>
        <v>0</v>
      </c>
      <c r="AS1256">
        <v>1</v>
      </c>
      <c r="AT1256" t="s">
        <v>135</v>
      </c>
      <c r="AU1256">
        <v>44</v>
      </c>
    </row>
    <row r="1257" spans="1:47">
      <c r="A1257" t="s">
        <v>4666</v>
      </c>
      <c r="C1257">
        <v>310</v>
      </c>
      <c r="D1257" t="s">
        <v>4667</v>
      </c>
      <c r="E1257">
        <v>903</v>
      </c>
      <c r="F1257" t="s">
        <v>821</v>
      </c>
      <c r="G1257" t="s">
        <v>219</v>
      </c>
      <c r="H1257" t="s">
        <v>833</v>
      </c>
      <c r="I1257" t="s">
        <v>4668</v>
      </c>
      <c r="J1257">
        <v>7.2010000000000005E-2</v>
      </c>
      <c r="K1257">
        <v>0</v>
      </c>
      <c r="L1257">
        <v>0</v>
      </c>
      <c r="M1257">
        <v>0</v>
      </c>
      <c r="N1257">
        <v>0</v>
      </c>
      <c r="P1257">
        <v>0</v>
      </c>
      <c r="Q1257">
        <v>0</v>
      </c>
      <c r="R1257">
        <v>0</v>
      </c>
      <c r="S1257" t="s">
        <v>223</v>
      </c>
      <c r="T1257">
        <v>0</v>
      </c>
      <c r="U1257" t="s">
        <v>4666</v>
      </c>
      <c r="Y1257">
        <v>0</v>
      </c>
      <c r="Z1257" t="s">
        <v>297</v>
      </c>
      <c r="AA1257" t="s">
        <v>223</v>
      </c>
      <c r="AB1257">
        <v>0</v>
      </c>
      <c r="AC1257">
        <v>0</v>
      </c>
      <c r="AD1257">
        <v>0</v>
      </c>
      <c r="AE1257">
        <v>0</v>
      </c>
      <c r="AF1257">
        <v>0</v>
      </c>
      <c r="AQ1257">
        <v>1</v>
      </c>
      <c r="AR1257">
        <f t="shared" si="19"/>
        <v>0</v>
      </c>
      <c r="AS1257">
        <v>1</v>
      </c>
      <c r="AT1257" t="s">
        <v>134</v>
      </c>
      <c r="AU1257">
        <v>43</v>
      </c>
    </row>
    <row r="1258" spans="1:47">
      <c r="A1258" t="s">
        <v>4669</v>
      </c>
      <c r="C1258">
        <v>310</v>
      </c>
      <c r="D1258" t="s">
        <v>4670</v>
      </c>
      <c r="E1258">
        <v>132</v>
      </c>
      <c r="F1258" t="s">
        <v>4671</v>
      </c>
      <c r="G1258" t="s">
        <v>219</v>
      </c>
      <c r="H1258" t="s">
        <v>260</v>
      </c>
      <c r="I1258" t="s">
        <v>4672</v>
      </c>
      <c r="J1258">
        <v>0.10077999999999999</v>
      </c>
      <c r="K1258">
        <v>0</v>
      </c>
      <c r="L1258">
        <v>0</v>
      </c>
      <c r="M1258">
        <v>0</v>
      </c>
      <c r="N1258">
        <v>0</v>
      </c>
      <c r="P1258">
        <v>0</v>
      </c>
      <c r="Q1258">
        <v>0</v>
      </c>
      <c r="R1258">
        <v>0</v>
      </c>
      <c r="S1258" t="s">
        <v>223</v>
      </c>
      <c r="T1258">
        <v>0</v>
      </c>
      <c r="U1258" t="s">
        <v>4669</v>
      </c>
      <c r="Y1258">
        <v>0</v>
      </c>
      <c r="AB1258">
        <v>0</v>
      </c>
      <c r="AC1258">
        <v>0</v>
      </c>
      <c r="AD1258">
        <v>0</v>
      </c>
      <c r="AE1258">
        <v>0</v>
      </c>
      <c r="AF1258">
        <v>0</v>
      </c>
      <c r="AQ1258">
        <v>1</v>
      </c>
      <c r="AR1258">
        <f t="shared" si="19"/>
        <v>0</v>
      </c>
      <c r="AS1258">
        <v>1</v>
      </c>
      <c r="AT1258" t="s">
        <v>137</v>
      </c>
      <c r="AU1258">
        <v>46</v>
      </c>
    </row>
    <row r="1259" spans="1:47">
      <c r="A1259" t="s">
        <v>4673</v>
      </c>
      <c r="C1259">
        <v>310</v>
      </c>
      <c r="D1259" t="s">
        <v>1256</v>
      </c>
      <c r="E1259">
        <v>132</v>
      </c>
      <c r="F1259" t="s">
        <v>4674</v>
      </c>
      <c r="G1259" t="s">
        <v>219</v>
      </c>
      <c r="H1259" t="s">
        <v>260</v>
      </c>
      <c r="I1259" t="s">
        <v>4675</v>
      </c>
      <c r="J1259">
        <v>6.1737099999999998</v>
      </c>
      <c r="K1259">
        <v>0</v>
      </c>
      <c r="L1259">
        <v>0</v>
      </c>
      <c r="M1259">
        <v>0</v>
      </c>
      <c r="N1259">
        <v>0</v>
      </c>
      <c r="P1259">
        <v>0</v>
      </c>
      <c r="Q1259">
        <v>0</v>
      </c>
      <c r="R1259">
        <v>0</v>
      </c>
      <c r="S1259" t="s">
        <v>223</v>
      </c>
      <c r="T1259">
        <v>0</v>
      </c>
      <c r="U1259" t="s">
        <v>4673</v>
      </c>
      <c r="Y1259">
        <v>0</v>
      </c>
      <c r="AB1259">
        <v>0</v>
      </c>
      <c r="AC1259">
        <v>0</v>
      </c>
      <c r="AD1259">
        <v>0</v>
      </c>
      <c r="AE1259">
        <v>0</v>
      </c>
      <c r="AF1259">
        <v>0</v>
      </c>
      <c r="AQ1259">
        <v>3</v>
      </c>
      <c r="AR1259">
        <f t="shared" si="19"/>
        <v>0</v>
      </c>
      <c r="AS1259">
        <v>1</v>
      </c>
      <c r="AT1259" t="s">
        <v>135</v>
      </c>
      <c r="AU1259">
        <v>44</v>
      </c>
    </row>
    <row r="1260" spans="1:47">
      <c r="A1260" t="s">
        <v>248</v>
      </c>
      <c r="C1260">
        <v>310</v>
      </c>
      <c r="E1260">
        <v>0</v>
      </c>
      <c r="J1260">
        <v>2.1149999999999999E-2</v>
      </c>
      <c r="K1260">
        <v>0</v>
      </c>
      <c r="L1260">
        <v>0</v>
      </c>
      <c r="M1260">
        <v>0</v>
      </c>
      <c r="N1260">
        <v>0</v>
      </c>
      <c r="P1260">
        <v>0</v>
      </c>
      <c r="Q1260">
        <v>0</v>
      </c>
      <c r="R1260">
        <v>0</v>
      </c>
      <c r="S1260" t="s">
        <v>249</v>
      </c>
      <c r="T1260">
        <v>0</v>
      </c>
      <c r="Y1260">
        <v>0</v>
      </c>
      <c r="AB1260">
        <v>0</v>
      </c>
      <c r="AC1260">
        <v>0</v>
      </c>
      <c r="AD1260">
        <v>0</v>
      </c>
      <c r="AE1260">
        <v>0</v>
      </c>
      <c r="AF1260">
        <v>0</v>
      </c>
      <c r="AQ1260">
        <v>0</v>
      </c>
      <c r="AR1260">
        <f t="shared" si="19"/>
        <v>0</v>
      </c>
      <c r="AS1260">
        <v>1</v>
      </c>
      <c r="AT1260" t="s">
        <v>137</v>
      </c>
      <c r="AU1260">
        <v>46</v>
      </c>
    </row>
    <row r="1261" spans="1:47">
      <c r="A1261" t="s">
        <v>4676</v>
      </c>
      <c r="C1261">
        <v>310</v>
      </c>
      <c r="D1261" t="s">
        <v>4677</v>
      </c>
      <c r="E1261">
        <v>101</v>
      </c>
      <c r="F1261" t="s">
        <v>4678</v>
      </c>
      <c r="G1261" t="s">
        <v>219</v>
      </c>
      <c r="H1261" t="s">
        <v>220</v>
      </c>
      <c r="I1261" t="s">
        <v>4679</v>
      </c>
      <c r="J1261">
        <v>0.19053</v>
      </c>
      <c r="K1261">
        <v>0</v>
      </c>
      <c r="L1261">
        <v>0</v>
      </c>
      <c r="M1261">
        <v>1</v>
      </c>
      <c r="N1261">
        <v>1</v>
      </c>
      <c r="O1261" t="s">
        <v>659</v>
      </c>
      <c r="P1261">
        <v>1</v>
      </c>
      <c r="Q1261">
        <v>1</v>
      </c>
      <c r="R1261">
        <v>4400</v>
      </c>
      <c r="S1261" t="s">
        <v>243</v>
      </c>
      <c r="T1261">
        <v>0</v>
      </c>
      <c r="U1261" t="s">
        <v>4676</v>
      </c>
      <c r="V1261" t="s">
        <v>927</v>
      </c>
      <c r="W1261" t="s">
        <v>659</v>
      </c>
      <c r="X1261" t="s">
        <v>659</v>
      </c>
      <c r="Y1261">
        <v>4400</v>
      </c>
      <c r="AB1261">
        <v>0</v>
      </c>
      <c r="AC1261">
        <v>0</v>
      </c>
      <c r="AD1261">
        <v>3</v>
      </c>
      <c r="AE1261">
        <v>1180</v>
      </c>
      <c r="AF1261">
        <v>1</v>
      </c>
      <c r="AQ1261">
        <v>2</v>
      </c>
      <c r="AR1261">
        <f t="shared" si="19"/>
        <v>0</v>
      </c>
      <c r="AS1261">
        <v>1</v>
      </c>
      <c r="AT1261" t="s">
        <v>135</v>
      </c>
      <c r="AU1261">
        <v>44</v>
      </c>
    </row>
    <row r="1262" spans="1:47">
      <c r="A1262" t="s">
        <v>4680</v>
      </c>
      <c r="C1262">
        <v>310</v>
      </c>
      <c r="D1262" t="s">
        <v>4681</v>
      </c>
      <c r="E1262">
        <v>101</v>
      </c>
      <c r="F1262" t="s">
        <v>4682</v>
      </c>
      <c r="G1262" t="s">
        <v>219</v>
      </c>
      <c r="H1262" t="s">
        <v>220</v>
      </c>
      <c r="I1262" t="s">
        <v>4683</v>
      </c>
      <c r="J1262">
        <v>0.21575</v>
      </c>
      <c r="K1262">
        <v>0</v>
      </c>
      <c r="L1262">
        <v>0</v>
      </c>
      <c r="M1262">
        <v>1</v>
      </c>
      <c r="N1262">
        <v>1</v>
      </c>
      <c r="O1262" t="s">
        <v>659</v>
      </c>
      <c r="P1262">
        <v>1</v>
      </c>
      <c r="Q1262">
        <v>1</v>
      </c>
      <c r="R1262">
        <v>4700</v>
      </c>
      <c r="S1262" t="s">
        <v>223</v>
      </c>
      <c r="T1262">
        <v>0</v>
      </c>
      <c r="U1262" t="s">
        <v>4680</v>
      </c>
      <c r="V1262" t="s">
        <v>893</v>
      </c>
      <c r="W1262" t="s">
        <v>659</v>
      </c>
      <c r="X1262" t="s">
        <v>659</v>
      </c>
      <c r="Y1262">
        <v>4700</v>
      </c>
      <c r="AB1262">
        <v>0</v>
      </c>
      <c r="AC1262">
        <v>0</v>
      </c>
      <c r="AD1262">
        <v>3</v>
      </c>
      <c r="AE1262">
        <v>1224</v>
      </c>
      <c r="AF1262">
        <v>1.5</v>
      </c>
      <c r="AQ1262">
        <v>2</v>
      </c>
      <c r="AR1262">
        <f t="shared" si="19"/>
        <v>0</v>
      </c>
      <c r="AS1262">
        <v>1</v>
      </c>
      <c r="AT1262" t="s">
        <v>134</v>
      </c>
      <c r="AU1262">
        <v>43</v>
      </c>
    </row>
    <row r="1263" spans="1:47">
      <c r="A1263" t="s">
        <v>4684</v>
      </c>
      <c r="C1263">
        <v>310</v>
      </c>
      <c r="D1263" t="s">
        <v>4685</v>
      </c>
      <c r="E1263">
        <v>101</v>
      </c>
      <c r="F1263" t="s">
        <v>4686</v>
      </c>
      <c r="G1263" t="s">
        <v>219</v>
      </c>
      <c r="H1263" t="s">
        <v>220</v>
      </c>
      <c r="I1263" t="s">
        <v>4687</v>
      </c>
      <c r="J1263">
        <v>8.4199999999999997E-2</v>
      </c>
      <c r="K1263">
        <v>1</v>
      </c>
      <c r="L1263">
        <v>1</v>
      </c>
      <c r="M1263">
        <v>1</v>
      </c>
      <c r="N1263">
        <v>1</v>
      </c>
      <c r="O1263" t="s">
        <v>225</v>
      </c>
      <c r="P1263">
        <v>0</v>
      </c>
      <c r="Q1263">
        <v>1</v>
      </c>
      <c r="R1263">
        <v>8700</v>
      </c>
      <c r="S1263" t="s">
        <v>223</v>
      </c>
      <c r="T1263">
        <v>8700</v>
      </c>
      <c r="U1263" t="s">
        <v>4684</v>
      </c>
      <c r="V1263" t="s">
        <v>413</v>
      </c>
      <c r="W1263" t="s">
        <v>225</v>
      </c>
      <c r="X1263" t="s">
        <v>225</v>
      </c>
      <c r="Y1263">
        <v>8700</v>
      </c>
      <c r="AB1263">
        <v>1</v>
      </c>
      <c r="AC1263">
        <v>1</v>
      </c>
      <c r="AD1263">
        <v>2</v>
      </c>
      <c r="AE1263">
        <v>2534</v>
      </c>
      <c r="AF1263">
        <v>2.5</v>
      </c>
      <c r="AQ1263">
        <v>1</v>
      </c>
      <c r="AR1263">
        <f t="shared" si="19"/>
        <v>9.68</v>
      </c>
      <c r="AS1263">
        <v>1</v>
      </c>
      <c r="AT1263" t="s">
        <v>137</v>
      </c>
      <c r="AU1263">
        <v>46</v>
      </c>
    </row>
    <row r="1264" spans="1:47">
      <c r="A1264" t="s">
        <v>4688</v>
      </c>
      <c r="C1264">
        <v>310</v>
      </c>
      <c r="D1264" t="s">
        <v>4689</v>
      </c>
      <c r="E1264">
        <v>132</v>
      </c>
      <c r="F1264" t="s">
        <v>4168</v>
      </c>
      <c r="G1264" t="s">
        <v>219</v>
      </c>
      <c r="H1264" t="s">
        <v>260</v>
      </c>
      <c r="I1264" t="s">
        <v>4690</v>
      </c>
      <c r="J1264">
        <v>0.13739000000000001</v>
      </c>
      <c r="K1264">
        <v>0</v>
      </c>
      <c r="L1264">
        <v>0</v>
      </c>
      <c r="M1264">
        <v>0</v>
      </c>
      <c r="N1264">
        <v>0</v>
      </c>
      <c r="P1264">
        <v>0</v>
      </c>
      <c r="Q1264">
        <v>0</v>
      </c>
      <c r="R1264">
        <v>0</v>
      </c>
      <c r="S1264" t="s">
        <v>223</v>
      </c>
      <c r="T1264">
        <v>0</v>
      </c>
      <c r="U1264" t="s">
        <v>4688</v>
      </c>
      <c r="Y1264">
        <v>0</v>
      </c>
      <c r="AB1264">
        <v>0</v>
      </c>
      <c r="AC1264">
        <v>0</v>
      </c>
      <c r="AD1264">
        <v>0</v>
      </c>
      <c r="AE1264">
        <v>0</v>
      </c>
      <c r="AF1264">
        <v>0</v>
      </c>
      <c r="AQ1264">
        <v>2</v>
      </c>
      <c r="AR1264">
        <f t="shared" si="19"/>
        <v>0</v>
      </c>
      <c r="AS1264">
        <v>1</v>
      </c>
      <c r="AT1264" t="s">
        <v>134</v>
      </c>
      <c r="AU1264">
        <v>43</v>
      </c>
    </row>
    <row r="1265" spans="1:47">
      <c r="A1265" t="s">
        <v>4691</v>
      </c>
      <c r="C1265">
        <v>310</v>
      </c>
      <c r="D1265" t="s">
        <v>4692</v>
      </c>
      <c r="E1265">
        <v>132</v>
      </c>
      <c r="F1265" t="s">
        <v>4693</v>
      </c>
      <c r="G1265" t="s">
        <v>219</v>
      </c>
      <c r="H1265" t="s">
        <v>260</v>
      </c>
      <c r="I1265" t="s">
        <v>4694</v>
      </c>
      <c r="J1265">
        <v>0.14834</v>
      </c>
      <c r="K1265">
        <v>0</v>
      </c>
      <c r="L1265">
        <v>0</v>
      </c>
      <c r="M1265">
        <v>0</v>
      </c>
      <c r="N1265">
        <v>0</v>
      </c>
      <c r="P1265">
        <v>0</v>
      </c>
      <c r="Q1265">
        <v>0</v>
      </c>
      <c r="R1265">
        <v>0</v>
      </c>
      <c r="S1265" t="s">
        <v>223</v>
      </c>
      <c r="T1265">
        <v>0</v>
      </c>
      <c r="U1265" t="s">
        <v>4691</v>
      </c>
      <c r="Y1265">
        <v>0</v>
      </c>
      <c r="AB1265">
        <v>0</v>
      </c>
      <c r="AC1265">
        <v>0</v>
      </c>
      <c r="AD1265">
        <v>0</v>
      </c>
      <c r="AE1265">
        <v>0</v>
      </c>
      <c r="AF1265">
        <v>0</v>
      </c>
      <c r="AQ1265">
        <v>1</v>
      </c>
      <c r="AR1265">
        <f t="shared" si="19"/>
        <v>0</v>
      </c>
      <c r="AS1265">
        <v>1</v>
      </c>
      <c r="AT1265" t="s">
        <v>135</v>
      </c>
      <c r="AU1265">
        <v>44</v>
      </c>
    </row>
    <row r="1266" spans="1:47">
      <c r="A1266" t="s">
        <v>4695</v>
      </c>
      <c r="C1266">
        <v>310</v>
      </c>
      <c r="D1266" t="s">
        <v>4696</v>
      </c>
      <c r="E1266">
        <v>101</v>
      </c>
      <c r="F1266" t="s">
        <v>4697</v>
      </c>
      <c r="G1266" t="s">
        <v>219</v>
      </c>
      <c r="H1266" t="s">
        <v>220</v>
      </c>
      <c r="I1266" t="s">
        <v>4698</v>
      </c>
      <c r="J1266">
        <v>0.114</v>
      </c>
      <c r="K1266">
        <v>1</v>
      </c>
      <c r="L1266">
        <v>1</v>
      </c>
      <c r="M1266">
        <v>1</v>
      </c>
      <c r="N1266">
        <v>1</v>
      </c>
      <c r="O1266" t="s">
        <v>225</v>
      </c>
      <c r="P1266">
        <v>0</v>
      </c>
      <c r="Q1266">
        <v>1</v>
      </c>
      <c r="R1266">
        <v>4700</v>
      </c>
      <c r="S1266" t="s">
        <v>223</v>
      </c>
      <c r="T1266">
        <v>4700</v>
      </c>
      <c r="U1266" t="s">
        <v>4695</v>
      </c>
      <c r="V1266" t="s">
        <v>413</v>
      </c>
      <c r="W1266" t="s">
        <v>225</v>
      </c>
      <c r="X1266" t="s">
        <v>225</v>
      </c>
      <c r="Y1266">
        <v>4700</v>
      </c>
      <c r="AB1266">
        <v>1</v>
      </c>
      <c r="AC1266">
        <v>1</v>
      </c>
      <c r="AD1266">
        <v>3</v>
      </c>
      <c r="AE1266">
        <v>1057</v>
      </c>
      <c r="AF1266">
        <v>1.75</v>
      </c>
      <c r="AQ1266">
        <v>1</v>
      </c>
      <c r="AR1266">
        <f t="shared" si="19"/>
        <v>9.68</v>
      </c>
      <c r="AS1266">
        <v>1</v>
      </c>
      <c r="AT1266" t="s">
        <v>137</v>
      </c>
      <c r="AU1266">
        <v>46</v>
      </c>
    </row>
    <row r="1267" spans="1:47">
      <c r="A1267" t="s">
        <v>4699</v>
      </c>
      <c r="C1267">
        <v>310</v>
      </c>
      <c r="D1267" t="s">
        <v>4700</v>
      </c>
      <c r="E1267">
        <v>101</v>
      </c>
      <c r="F1267" t="s">
        <v>4701</v>
      </c>
      <c r="G1267" t="s">
        <v>219</v>
      </c>
      <c r="H1267" t="s">
        <v>220</v>
      </c>
      <c r="I1267" t="s">
        <v>4702</v>
      </c>
      <c r="J1267">
        <v>7.1169999999999997E-2</v>
      </c>
      <c r="K1267">
        <v>0</v>
      </c>
      <c r="L1267">
        <v>0</v>
      </c>
      <c r="M1267">
        <v>1</v>
      </c>
      <c r="N1267">
        <v>1</v>
      </c>
      <c r="O1267" t="s">
        <v>659</v>
      </c>
      <c r="P1267">
        <v>1</v>
      </c>
      <c r="Q1267">
        <v>1</v>
      </c>
      <c r="R1267">
        <v>1600</v>
      </c>
      <c r="S1267" t="s">
        <v>223</v>
      </c>
      <c r="T1267">
        <v>0</v>
      </c>
      <c r="U1267" t="s">
        <v>4699</v>
      </c>
      <c r="V1267" t="s">
        <v>927</v>
      </c>
      <c r="W1267" t="s">
        <v>659</v>
      </c>
      <c r="X1267" t="s">
        <v>659</v>
      </c>
      <c r="Y1267">
        <v>1600</v>
      </c>
      <c r="AB1267">
        <v>0</v>
      </c>
      <c r="AC1267">
        <v>0</v>
      </c>
      <c r="AD1267">
        <v>2</v>
      </c>
      <c r="AE1267">
        <v>720</v>
      </c>
      <c r="AF1267">
        <v>1</v>
      </c>
      <c r="AQ1267">
        <v>1</v>
      </c>
      <c r="AR1267">
        <f t="shared" si="19"/>
        <v>0</v>
      </c>
      <c r="AS1267">
        <v>1</v>
      </c>
      <c r="AT1267" t="s">
        <v>135</v>
      </c>
      <c r="AU1267">
        <v>44</v>
      </c>
    </row>
    <row r="1268" spans="1:47">
      <c r="A1268" t="s">
        <v>4703</v>
      </c>
      <c r="C1268">
        <v>310</v>
      </c>
      <c r="D1268" t="s">
        <v>4704</v>
      </c>
      <c r="E1268">
        <v>101</v>
      </c>
      <c r="F1268" t="s">
        <v>4705</v>
      </c>
      <c r="G1268" t="s">
        <v>422</v>
      </c>
      <c r="H1268" t="s">
        <v>220</v>
      </c>
      <c r="I1268" t="s">
        <v>4706</v>
      </c>
      <c r="J1268">
        <v>0.25607000000000002</v>
      </c>
      <c r="K1268">
        <v>1</v>
      </c>
      <c r="L1268">
        <v>1</v>
      </c>
      <c r="M1268">
        <v>1</v>
      </c>
      <c r="N1268">
        <v>1</v>
      </c>
      <c r="O1268" t="s">
        <v>225</v>
      </c>
      <c r="P1268">
        <v>0</v>
      </c>
      <c r="Q1268">
        <v>2</v>
      </c>
      <c r="R1268">
        <v>16200</v>
      </c>
      <c r="S1268" t="s">
        <v>223</v>
      </c>
      <c r="T1268">
        <v>16200</v>
      </c>
      <c r="U1268" t="s">
        <v>4703</v>
      </c>
      <c r="V1268" t="s">
        <v>455</v>
      </c>
      <c r="W1268" t="s">
        <v>225</v>
      </c>
      <c r="X1268" t="s">
        <v>225</v>
      </c>
      <c r="Y1268">
        <v>8100</v>
      </c>
      <c r="AB1268">
        <v>1</v>
      </c>
      <c r="AC1268">
        <v>1</v>
      </c>
      <c r="AD1268">
        <v>4</v>
      </c>
      <c r="AE1268">
        <v>1998</v>
      </c>
      <c r="AF1268">
        <v>1</v>
      </c>
      <c r="AQ1268">
        <v>1</v>
      </c>
      <c r="AR1268">
        <f t="shared" si="19"/>
        <v>9.68</v>
      </c>
      <c r="AS1268">
        <v>1</v>
      </c>
      <c r="AT1268" t="s">
        <v>135</v>
      </c>
      <c r="AU1268">
        <v>44</v>
      </c>
    </row>
    <row r="1269" spans="1:47">
      <c r="A1269" t="s">
        <v>4707</v>
      </c>
      <c r="C1269">
        <v>310</v>
      </c>
      <c r="D1269" t="s">
        <v>4708</v>
      </c>
      <c r="E1269">
        <v>101</v>
      </c>
      <c r="F1269" t="s">
        <v>4709</v>
      </c>
      <c r="G1269" t="s">
        <v>219</v>
      </c>
      <c r="H1269" t="s">
        <v>220</v>
      </c>
      <c r="I1269" t="s">
        <v>4710</v>
      </c>
      <c r="J1269">
        <v>0.18815000000000001</v>
      </c>
      <c r="K1269">
        <v>0</v>
      </c>
      <c r="L1269">
        <v>0</v>
      </c>
      <c r="M1269">
        <v>1</v>
      </c>
      <c r="N1269">
        <v>1</v>
      </c>
      <c r="O1269" t="s">
        <v>659</v>
      </c>
      <c r="P1269">
        <v>1</v>
      </c>
      <c r="Q1269">
        <v>1</v>
      </c>
      <c r="R1269">
        <v>5800</v>
      </c>
      <c r="S1269" t="s">
        <v>243</v>
      </c>
      <c r="T1269">
        <v>0</v>
      </c>
      <c r="U1269" t="s">
        <v>4707</v>
      </c>
      <c r="V1269" t="s">
        <v>927</v>
      </c>
      <c r="W1269" t="s">
        <v>659</v>
      </c>
      <c r="X1269" t="s">
        <v>659</v>
      </c>
      <c r="Y1269">
        <v>5800</v>
      </c>
      <c r="AB1269">
        <v>0</v>
      </c>
      <c r="AC1269">
        <v>0</v>
      </c>
      <c r="AD1269">
        <v>3</v>
      </c>
      <c r="AE1269">
        <v>837</v>
      </c>
      <c r="AF1269">
        <v>1</v>
      </c>
      <c r="AQ1269">
        <v>2</v>
      </c>
      <c r="AR1269">
        <f t="shared" si="19"/>
        <v>0</v>
      </c>
      <c r="AS1269">
        <v>1</v>
      </c>
      <c r="AT1269" t="s">
        <v>134</v>
      </c>
      <c r="AU1269">
        <v>43</v>
      </c>
    </row>
    <row r="1270" spans="1:47">
      <c r="A1270" t="s">
        <v>4711</v>
      </c>
      <c r="C1270">
        <v>310</v>
      </c>
      <c r="D1270" t="s">
        <v>4712</v>
      </c>
      <c r="E1270">
        <v>101</v>
      </c>
      <c r="F1270" t="s">
        <v>4713</v>
      </c>
      <c r="G1270" t="s">
        <v>219</v>
      </c>
      <c r="H1270" t="s">
        <v>220</v>
      </c>
      <c r="I1270" t="s">
        <v>4714</v>
      </c>
      <c r="J1270">
        <v>0.18264</v>
      </c>
      <c r="K1270">
        <v>0</v>
      </c>
      <c r="L1270">
        <v>0</v>
      </c>
      <c r="M1270">
        <v>1</v>
      </c>
      <c r="N1270">
        <v>1</v>
      </c>
      <c r="O1270" t="s">
        <v>659</v>
      </c>
      <c r="P1270">
        <v>1</v>
      </c>
      <c r="Q1270">
        <v>1</v>
      </c>
      <c r="R1270">
        <v>2200</v>
      </c>
      <c r="S1270" t="s">
        <v>223</v>
      </c>
      <c r="T1270">
        <v>0</v>
      </c>
      <c r="U1270" t="s">
        <v>4711</v>
      </c>
      <c r="V1270" t="s">
        <v>927</v>
      </c>
      <c r="W1270" t="s">
        <v>659</v>
      </c>
      <c r="X1270" t="s">
        <v>659</v>
      </c>
      <c r="Y1270">
        <v>2200</v>
      </c>
      <c r="AB1270">
        <v>0</v>
      </c>
      <c r="AC1270">
        <v>0</v>
      </c>
      <c r="AD1270">
        <v>4</v>
      </c>
      <c r="AE1270">
        <v>2098</v>
      </c>
      <c r="AF1270">
        <v>1</v>
      </c>
      <c r="AQ1270">
        <v>2</v>
      </c>
      <c r="AR1270">
        <f t="shared" si="19"/>
        <v>0</v>
      </c>
      <c r="AS1270">
        <v>1</v>
      </c>
      <c r="AT1270" t="s">
        <v>135</v>
      </c>
      <c r="AU1270">
        <v>44</v>
      </c>
    </row>
    <row r="1271" spans="1:47">
      <c r="A1271" t="s">
        <v>4715</v>
      </c>
      <c r="C1271">
        <v>310</v>
      </c>
      <c r="D1271" t="s">
        <v>4716</v>
      </c>
      <c r="E1271">
        <v>101</v>
      </c>
      <c r="F1271" t="s">
        <v>4717</v>
      </c>
      <c r="G1271" t="s">
        <v>219</v>
      </c>
      <c r="H1271" t="s">
        <v>220</v>
      </c>
      <c r="I1271" t="s">
        <v>4718</v>
      </c>
      <c r="J1271">
        <v>5.2999999999999999E-2</v>
      </c>
      <c r="K1271">
        <v>0</v>
      </c>
      <c r="L1271">
        <v>0</v>
      </c>
      <c r="M1271">
        <v>1</v>
      </c>
      <c r="N1271">
        <v>1</v>
      </c>
      <c r="O1271" t="s">
        <v>659</v>
      </c>
      <c r="P1271">
        <v>1</v>
      </c>
      <c r="Q1271">
        <v>1</v>
      </c>
      <c r="R1271">
        <v>3100</v>
      </c>
      <c r="S1271" t="s">
        <v>223</v>
      </c>
      <c r="T1271">
        <v>0</v>
      </c>
      <c r="U1271" t="s">
        <v>4715</v>
      </c>
      <c r="V1271" t="s">
        <v>933</v>
      </c>
      <c r="W1271" t="s">
        <v>659</v>
      </c>
      <c r="X1271" t="s">
        <v>659</v>
      </c>
      <c r="Y1271">
        <v>3100</v>
      </c>
      <c r="AB1271">
        <v>0</v>
      </c>
      <c r="AC1271">
        <v>0</v>
      </c>
      <c r="AD1271">
        <v>2</v>
      </c>
      <c r="AE1271">
        <v>633</v>
      </c>
      <c r="AF1271">
        <v>1</v>
      </c>
      <c r="AQ1271">
        <v>2</v>
      </c>
      <c r="AR1271">
        <f t="shared" si="19"/>
        <v>0</v>
      </c>
      <c r="AS1271">
        <v>1</v>
      </c>
      <c r="AT1271" t="s">
        <v>134</v>
      </c>
      <c r="AU1271">
        <v>43</v>
      </c>
    </row>
    <row r="1272" spans="1:47">
      <c r="A1272" t="s">
        <v>4719</v>
      </c>
      <c r="C1272">
        <v>310</v>
      </c>
      <c r="D1272" t="s">
        <v>4720</v>
      </c>
      <c r="E1272">
        <v>132</v>
      </c>
      <c r="F1272" t="s">
        <v>4721</v>
      </c>
      <c r="G1272" t="s">
        <v>219</v>
      </c>
      <c r="H1272" t="s">
        <v>260</v>
      </c>
      <c r="I1272" t="s">
        <v>4722</v>
      </c>
      <c r="J1272">
        <v>4.0969999999999999E-2</v>
      </c>
      <c r="K1272">
        <v>0</v>
      </c>
      <c r="L1272">
        <v>0</v>
      </c>
      <c r="M1272">
        <v>0</v>
      </c>
      <c r="N1272">
        <v>0</v>
      </c>
      <c r="P1272">
        <v>0</v>
      </c>
      <c r="Q1272">
        <v>0</v>
      </c>
      <c r="R1272">
        <v>0</v>
      </c>
      <c r="S1272" t="s">
        <v>223</v>
      </c>
      <c r="T1272">
        <v>0</v>
      </c>
      <c r="U1272" t="s">
        <v>4719</v>
      </c>
      <c r="Y1272">
        <v>0</v>
      </c>
      <c r="AB1272">
        <v>0</v>
      </c>
      <c r="AC1272">
        <v>0</v>
      </c>
      <c r="AD1272">
        <v>0</v>
      </c>
      <c r="AE1272">
        <v>0</v>
      </c>
      <c r="AF1272">
        <v>0</v>
      </c>
      <c r="AQ1272">
        <v>1</v>
      </c>
      <c r="AR1272">
        <f t="shared" si="19"/>
        <v>0</v>
      </c>
      <c r="AS1272">
        <v>1</v>
      </c>
      <c r="AT1272" t="s">
        <v>134</v>
      </c>
      <c r="AU1272">
        <v>43</v>
      </c>
    </row>
    <row r="1273" spans="1:47">
      <c r="A1273" t="s">
        <v>4723</v>
      </c>
      <c r="C1273">
        <v>310</v>
      </c>
      <c r="D1273" t="s">
        <v>4724</v>
      </c>
      <c r="E1273">
        <v>101</v>
      </c>
      <c r="F1273" t="s">
        <v>4725</v>
      </c>
      <c r="G1273" t="s">
        <v>1783</v>
      </c>
      <c r="H1273" t="s">
        <v>220</v>
      </c>
      <c r="I1273" t="s">
        <v>4726</v>
      </c>
      <c r="J1273">
        <v>8.7849999999999998E-2</v>
      </c>
      <c r="K1273">
        <v>0</v>
      </c>
      <c r="L1273">
        <v>0</v>
      </c>
      <c r="M1273">
        <v>1</v>
      </c>
      <c r="N1273">
        <v>1</v>
      </c>
      <c r="O1273" t="s">
        <v>659</v>
      </c>
      <c r="P1273">
        <v>1</v>
      </c>
      <c r="Q1273">
        <v>1</v>
      </c>
      <c r="R1273">
        <v>4600</v>
      </c>
      <c r="S1273" t="s">
        <v>223</v>
      </c>
      <c r="T1273">
        <v>0</v>
      </c>
      <c r="U1273" t="s">
        <v>4723</v>
      </c>
      <c r="V1273" t="s">
        <v>933</v>
      </c>
      <c r="W1273" t="s">
        <v>659</v>
      </c>
      <c r="X1273" t="s">
        <v>659</v>
      </c>
      <c r="Y1273">
        <v>4600</v>
      </c>
      <c r="AB1273">
        <v>0</v>
      </c>
      <c r="AC1273">
        <v>0</v>
      </c>
      <c r="AD1273">
        <v>2</v>
      </c>
      <c r="AE1273">
        <v>658</v>
      </c>
      <c r="AF1273">
        <v>1</v>
      </c>
      <c r="AQ1273">
        <v>2</v>
      </c>
      <c r="AR1273">
        <f t="shared" si="19"/>
        <v>0</v>
      </c>
      <c r="AS1273">
        <v>1</v>
      </c>
      <c r="AT1273" t="s">
        <v>135</v>
      </c>
      <c r="AU1273">
        <v>44</v>
      </c>
    </row>
    <row r="1274" spans="1:47">
      <c r="A1274" t="s">
        <v>4727</v>
      </c>
      <c r="C1274">
        <v>310</v>
      </c>
      <c r="D1274" t="s">
        <v>4728</v>
      </c>
      <c r="E1274">
        <v>101</v>
      </c>
      <c r="F1274" t="s">
        <v>4729</v>
      </c>
      <c r="G1274" t="s">
        <v>324</v>
      </c>
      <c r="H1274" t="s">
        <v>220</v>
      </c>
      <c r="I1274" t="s">
        <v>4730</v>
      </c>
      <c r="J1274">
        <v>0.66274999999999995</v>
      </c>
      <c r="K1274">
        <v>1</v>
      </c>
      <c r="L1274">
        <v>1</v>
      </c>
      <c r="M1274">
        <v>1</v>
      </c>
      <c r="N1274">
        <v>1</v>
      </c>
      <c r="O1274" t="s">
        <v>225</v>
      </c>
      <c r="P1274">
        <v>0</v>
      </c>
      <c r="Q1274">
        <v>0</v>
      </c>
      <c r="R1274">
        <v>0</v>
      </c>
      <c r="S1274" t="s">
        <v>223</v>
      </c>
      <c r="T1274">
        <v>0</v>
      </c>
      <c r="U1274" t="s">
        <v>4727</v>
      </c>
      <c r="V1274" t="s">
        <v>413</v>
      </c>
      <c r="W1274" t="s">
        <v>225</v>
      </c>
      <c r="X1274" t="s">
        <v>225</v>
      </c>
      <c r="Y1274">
        <v>0</v>
      </c>
      <c r="AB1274">
        <v>1</v>
      </c>
      <c r="AC1274">
        <v>1</v>
      </c>
      <c r="AD1274">
        <v>2</v>
      </c>
      <c r="AE1274">
        <v>1192</v>
      </c>
      <c r="AF1274">
        <v>1</v>
      </c>
      <c r="AQ1274">
        <v>2</v>
      </c>
      <c r="AR1274">
        <f t="shared" si="19"/>
        <v>9.68</v>
      </c>
      <c r="AS1274">
        <v>1</v>
      </c>
      <c r="AT1274" t="s">
        <v>137</v>
      </c>
      <c r="AU1274">
        <v>46</v>
      </c>
    </row>
    <row r="1275" spans="1:47">
      <c r="A1275" t="s">
        <v>4731</v>
      </c>
      <c r="C1275">
        <v>310</v>
      </c>
      <c r="D1275" t="s">
        <v>4732</v>
      </c>
      <c r="E1275">
        <v>101</v>
      </c>
      <c r="F1275" t="s">
        <v>4733</v>
      </c>
      <c r="G1275" t="s">
        <v>219</v>
      </c>
      <c r="H1275" t="s">
        <v>220</v>
      </c>
      <c r="I1275" t="s">
        <v>4734</v>
      </c>
      <c r="J1275">
        <v>9.6750000000000003E-2</v>
      </c>
      <c r="K1275">
        <v>0</v>
      </c>
      <c r="L1275">
        <v>0</v>
      </c>
      <c r="M1275">
        <v>1</v>
      </c>
      <c r="N1275">
        <v>1</v>
      </c>
      <c r="O1275" t="s">
        <v>659</v>
      </c>
      <c r="P1275">
        <v>1</v>
      </c>
      <c r="Q1275">
        <v>1</v>
      </c>
      <c r="R1275">
        <v>13100</v>
      </c>
      <c r="S1275" t="s">
        <v>223</v>
      </c>
      <c r="T1275">
        <v>0</v>
      </c>
      <c r="U1275" t="s">
        <v>4731</v>
      </c>
      <c r="V1275" t="s">
        <v>933</v>
      </c>
      <c r="W1275" t="s">
        <v>659</v>
      </c>
      <c r="X1275" t="s">
        <v>659</v>
      </c>
      <c r="Y1275">
        <v>13100</v>
      </c>
      <c r="AB1275">
        <v>0</v>
      </c>
      <c r="AC1275">
        <v>0</v>
      </c>
      <c r="AD1275">
        <v>2</v>
      </c>
      <c r="AE1275">
        <v>756</v>
      </c>
      <c r="AF1275">
        <v>1</v>
      </c>
      <c r="AQ1275">
        <v>1</v>
      </c>
      <c r="AR1275">
        <f t="shared" si="19"/>
        <v>0</v>
      </c>
      <c r="AS1275">
        <v>1</v>
      </c>
      <c r="AT1275" t="s">
        <v>135</v>
      </c>
      <c r="AU1275">
        <v>44</v>
      </c>
    </row>
    <row r="1276" spans="1:47">
      <c r="A1276" t="s">
        <v>4735</v>
      </c>
      <c r="C1276">
        <v>310</v>
      </c>
      <c r="D1276" t="s">
        <v>4736</v>
      </c>
      <c r="E1276">
        <v>101</v>
      </c>
      <c r="F1276" t="s">
        <v>4737</v>
      </c>
      <c r="G1276" t="s">
        <v>219</v>
      </c>
      <c r="H1276" t="s">
        <v>220</v>
      </c>
      <c r="I1276" t="s">
        <v>4738</v>
      </c>
      <c r="J1276">
        <v>0.20404</v>
      </c>
      <c r="K1276">
        <v>0</v>
      </c>
      <c r="L1276">
        <v>0</v>
      </c>
      <c r="M1276">
        <v>1</v>
      </c>
      <c r="N1276">
        <v>1</v>
      </c>
      <c r="O1276" t="s">
        <v>659</v>
      </c>
      <c r="P1276">
        <v>1</v>
      </c>
      <c r="Q1276">
        <v>1</v>
      </c>
      <c r="R1276">
        <v>4500</v>
      </c>
      <c r="S1276" t="s">
        <v>223</v>
      </c>
      <c r="T1276">
        <v>0</v>
      </c>
      <c r="U1276" t="s">
        <v>4735</v>
      </c>
      <c r="V1276" t="s">
        <v>893</v>
      </c>
      <c r="W1276" t="s">
        <v>659</v>
      </c>
      <c r="X1276" t="s">
        <v>659</v>
      </c>
      <c r="Y1276">
        <v>4500</v>
      </c>
      <c r="AB1276">
        <v>0</v>
      </c>
      <c r="AC1276">
        <v>0</v>
      </c>
      <c r="AD1276">
        <v>3</v>
      </c>
      <c r="AE1276">
        <v>1152</v>
      </c>
      <c r="AF1276">
        <v>1</v>
      </c>
      <c r="AQ1276">
        <v>2</v>
      </c>
      <c r="AR1276">
        <f t="shared" si="19"/>
        <v>0</v>
      </c>
      <c r="AS1276">
        <v>1</v>
      </c>
      <c r="AT1276" t="s">
        <v>135</v>
      </c>
      <c r="AU1276">
        <v>44</v>
      </c>
    </row>
    <row r="1277" spans="1:47">
      <c r="A1277" t="s">
        <v>4739</v>
      </c>
      <c r="C1277">
        <v>310</v>
      </c>
      <c r="D1277" t="s">
        <v>4740</v>
      </c>
      <c r="E1277">
        <v>101</v>
      </c>
      <c r="F1277" t="s">
        <v>4506</v>
      </c>
      <c r="G1277" t="s">
        <v>219</v>
      </c>
      <c r="H1277" t="s">
        <v>220</v>
      </c>
      <c r="I1277" t="s">
        <v>4741</v>
      </c>
      <c r="J1277">
        <v>0.13403999999999999</v>
      </c>
      <c r="K1277">
        <v>1</v>
      </c>
      <c r="L1277">
        <v>1</v>
      </c>
      <c r="M1277">
        <v>1</v>
      </c>
      <c r="N1277">
        <v>1</v>
      </c>
      <c r="O1277" t="s">
        <v>225</v>
      </c>
      <c r="P1277">
        <v>0</v>
      </c>
      <c r="Q1277">
        <v>1</v>
      </c>
      <c r="R1277">
        <v>400</v>
      </c>
      <c r="S1277" t="s">
        <v>223</v>
      </c>
      <c r="T1277">
        <v>400</v>
      </c>
      <c r="U1277" t="s">
        <v>4739</v>
      </c>
      <c r="V1277" t="s">
        <v>455</v>
      </c>
      <c r="W1277" t="s">
        <v>225</v>
      </c>
      <c r="X1277" t="s">
        <v>225</v>
      </c>
      <c r="Y1277">
        <v>400</v>
      </c>
      <c r="AB1277">
        <v>1</v>
      </c>
      <c r="AC1277">
        <v>1</v>
      </c>
      <c r="AD1277">
        <v>3</v>
      </c>
      <c r="AE1277">
        <v>1789</v>
      </c>
      <c r="AF1277">
        <v>1.3</v>
      </c>
      <c r="AQ1277">
        <v>1</v>
      </c>
      <c r="AR1277">
        <f t="shared" si="19"/>
        <v>9.68</v>
      </c>
      <c r="AS1277">
        <v>1</v>
      </c>
      <c r="AT1277" t="s">
        <v>137</v>
      </c>
      <c r="AU1277">
        <v>46</v>
      </c>
    </row>
    <row r="1278" spans="1:47">
      <c r="A1278" t="s">
        <v>4742</v>
      </c>
      <c r="C1278">
        <v>310</v>
      </c>
      <c r="D1278" t="s">
        <v>4743</v>
      </c>
      <c r="E1278">
        <v>101</v>
      </c>
      <c r="F1278" t="s">
        <v>4744</v>
      </c>
      <c r="G1278" t="s">
        <v>324</v>
      </c>
      <c r="H1278" t="s">
        <v>220</v>
      </c>
      <c r="I1278" t="s">
        <v>4745</v>
      </c>
      <c r="J1278">
        <v>1.3282799999999999</v>
      </c>
      <c r="K1278">
        <v>1</v>
      </c>
      <c r="L1278">
        <v>1</v>
      </c>
      <c r="M1278">
        <v>1</v>
      </c>
      <c r="N1278">
        <v>1</v>
      </c>
      <c r="O1278" t="s">
        <v>225</v>
      </c>
      <c r="P1278">
        <v>0</v>
      </c>
      <c r="Q1278">
        <v>1</v>
      </c>
      <c r="R1278">
        <v>3800</v>
      </c>
      <c r="S1278" t="s">
        <v>223</v>
      </c>
      <c r="T1278">
        <v>3800</v>
      </c>
      <c r="U1278" t="s">
        <v>4742</v>
      </c>
      <c r="V1278" t="s">
        <v>413</v>
      </c>
      <c r="W1278" t="s">
        <v>225</v>
      </c>
      <c r="X1278" t="s">
        <v>225</v>
      </c>
      <c r="Y1278">
        <v>3800</v>
      </c>
      <c r="AB1278">
        <v>1</v>
      </c>
      <c r="AC1278">
        <v>1</v>
      </c>
      <c r="AD1278">
        <v>4</v>
      </c>
      <c r="AE1278">
        <v>2598</v>
      </c>
      <c r="AF1278">
        <v>1.75</v>
      </c>
      <c r="AQ1278">
        <v>1</v>
      </c>
      <c r="AR1278">
        <f t="shared" si="19"/>
        <v>9.68</v>
      </c>
      <c r="AS1278">
        <v>1</v>
      </c>
      <c r="AT1278" t="s">
        <v>137</v>
      </c>
      <c r="AU1278">
        <v>46</v>
      </c>
    </row>
    <row r="1279" spans="1:47">
      <c r="A1279" t="s">
        <v>4746</v>
      </c>
      <c r="C1279">
        <v>310</v>
      </c>
      <c r="D1279" t="s">
        <v>4747</v>
      </c>
      <c r="E1279">
        <v>903</v>
      </c>
      <c r="F1279" t="s">
        <v>821</v>
      </c>
      <c r="G1279" t="s">
        <v>219</v>
      </c>
      <c r="H1279" t="s">
        <v>822</v>
      </c>
      <c r="I1279" t="s">
        <v>4748</v>
      </c>
      <c r="J1279">
        <v>0.1008</v>
      </c>
      <c r="K1279">
        <v>0</v>
      </c>
      <c r="L1279">
        <v>0</v>
      </c>
      <c r="M1279">
        <v>0</v>
      </c>
      <c r="N1279">
        <v>0</v>
      </c>
      <c r="P1279">
        <v>0</v>
      </c>
      <c r="Q1279">
        <v>0</v>
      </c>
      <c r="R1279">
        <v>0</v>
      </c>
      <c r="S1279" t="s">
        <v>223</v>
      </c>
      <c r="T1279">
        <v>0</v>
      </c>
      <c r="U1279" t="s">
        <v>4746</v>
      </c>
      <c r="Y1279">
        <v>0</v>
      </c>
      <c r="AB1279">
        <v>0</v>
      </c>
      <c r="AC1279">
        <v>0</v>
      </c>
      <c r="AD1279">
        <v>0</v>
      </c>
      <c r="AE1279">
        <v>0</v>
      </c>
      <c r="AF1279">
        <v>0</v>
      </c>
      <c r="AQ1279">
        <v>1</v>
      </c>
      <c r="AR1279">
        <f t="shared" si="19"/>
        <v>0</v>
      </c>
      <c r="AS1279">
        <v>1</v>
      </c>
      <c r="AT1279" t="s">
        <v>134</v>
      </c>
      <c r="AU1279">
        <v>43</v>
      </c>
    </row>
    <row r="1280" spans="1:47">
      <c r="A1280" t="s">
        <v>4749</v>
      </c>
      <c r="C1280">
        <v>310</v>
      </c>
      <c r="D1280" t="s">
        <v>4750</v>
      </c>
      <c r="E1280">
        <v>132</v>
      </c>
      <c r="F1280" t="s">
        <v>4602</v>
      </c>
      <c r="G1280" t="s">
        <v>219</v>
      </c>
      <c r="H1280" t="s">
        <v>260</v>
      </c>
      <c r="I1280" t="s">
        <v>4751</v>
      </c>
      <c r="J1280">
        <v>5.8639999999999998E-2</v>
      </c>
      <c r="K1280">
        <v>0</v>
      </c>
      <c r="L1280">
        <v>0</v>
      </c>
      <c r="M1280">
        <v>0</v>
      </c>
      <c r="N1280">
        <v>0</v>
      </c>
      <c r="P1280">
        <v>0</v>
      </c>
      <c r="Q1280">
        <v>0</v>
      </c>
      <c r="R1280">
        <v>0</v>
      </c>
      <c r="S1280" t="s">
        <v>223</v>
      </c>
      <c r="T1280">
        <v>0</v>
      </c>
      <c r="U1280" t="s">
        <v>4749</v>
      </c>
      <c r="Y1280">
        <v>0</v>
      </c>
      <c r="AB1280">
        <v>0</v>
      </c>
      <c r="AC1280">
        <v>0</v>
      </c>
      <c r="AD1280">
        <v>0</v>
      </c>
      <c r="AE1280">
        <v>0</v>
      </c>
      <c r="AF1280">
        <v>0</v>
      </c>
      <c r="AQ1280">
        <v>1</v>
      </c>
      <c r="AR1280">
        <f t="shared" si="19"/>
        <v>0</v>
      </c>
      <c r="AS1280">
        <v>1</v>
      </c>
      <c r="AT1280" t="s">
        <v>134</v>
      </c>
      <c r="AU1280">
        <v>43</v>
      </c>
    </row>
    <row r="1281" spans="1:47">
      <c r="A1281" t="s">
        <v>4752</v>
      </c>
      <c r="C1281">
        <v>310</v>
      </c>
      <c r="D1281" t="s">
        <v>4753</v>
      </c>
      <c r="E1281">
        <v>101</v>
      </c>
      <c r="F1281" t="s">
        <v>4754</v>
      </c>
      <c r="G1281" t="s">
        <v>219</v>
      </c>
      <c r="H1281" t="s">
        <v>220</v>
      </c>
      <c r="I1281" t="s">
        <v>4755</v>
      </c>
      <c r="J1281">
        <v>8.6480000000000001E-2</v>
      </c>
      <c r="K1281">
        <v>0</v>
      </c>
      <c r="L1281">
        <v>0</v>
      </c>
      <c r="M1281">
        <v>1</v>
      </c>
      <c r="N1281">
        <v>1</v>
      </c>
      <c r="O1281" t="s">
        <v>659</v>
      </c>
      <c r="P1281">
        <v>1</v>
      </c>
      <c r="Q1281">
        <v>1</v>
      </c>
      <c r="R1281">
        <v>800</v>
      </c>
      <c r="S1281" t="s">
        <v>223</v>
      </c>
      <c r="T1281">
        <v>0</v>
      </c>
      <c r="U1281" t="s">
        <v>4752</v>
      </c>
      <c r="V1281" t="s">
        <v>933</v>
      </c>
      <c r="W1281" t="s">
        <v>659</v>
      </c>
      <c r="X1281" t="s">
        <v>659</v>
      </c>
      <c r="Y1281">
        <v>800</v>
      </c>
      <c r="AB1281">
        <v>0</v>
      </c>
      <c r="AC1281">
        <v>0</v>
      </c>
      <c r="AD1281">
        <v>3</v>
      </c>
      <c r="AE1281">
        <v>792</v>
      </c>
      <c r="AF1281">
        <v>1</v>
      </c>
      <c r="AQ1281">
        <v>1</v>
      </c>
      <c r="AR1281">
        <f t="shared" si="19"/>
        <v>0</v>
      </c>
      <c r="AS1281">
        <v>1</v>
      </c>
      <c r="AT1281" t="s">
        <v>134</v>
      </c>
      <c r="AU1281">
        <v>43</v>
      </c>
    </row>
    <row r="1282" spans="1:47">
      <c r="A1282" t="s">
        <v>4756</v>
      </c>
      <c r="C1282">
        <v>310</v>
      </c>
      <c r="D1282" t="s">
        <v>4757</v>
      </c>
      <c r="E1282">
        <v>101</v>
      </c>
      <c r="F1282" t="s">
        <v>4758</v>
      </c>
      <c r="G1282" t="s">
        <v>219</v>
      </c>
      <c r="H1282" t="s">
        <v>220</v>
      </c>
      <c r="I1282" t="s">
        <v>4759</v>
      </c>
      <c r="J1282">
        <v>0.19633</v>
      </c>
      <c r="K1282">
        <v>1</v>
      </c>
      <c r="L1282">
        <v>1</v>
      </c>
      <c r="M1282">
        <v>1</v>
      </c>
      <c r="N1282">
        <v>1</v>
      </c>
      <c r="O1282" t="s">
        <v>225</v>
      </c>
      <c r="P1282">
        <v>0</v>
      </c>
      <c r="Q1282">
        <v>1</v>
      </c>
      <c r="R1282">
        <v>13300</v>
      </c>
      <c r="S1282" t="s">
        <v>223</v>
      </c>
      <c r="T1282">
        <v>13300</v>
      </c>
      <c r="U1282" t="s">
        <v>4756</v>
      </c>
      <c r="V1282" t="s">
        <v>413</v>
      </c>
      <c r="W1282" t="s">
        <v>225</v>
      </c>
      <c r="X1282" t="s">
        <v>225</v>
      </c>
      <c r="Y1282">
        <v>13300</v>
      </c>
      <c r="AB1282">
        <v>1</v>
      </c>
      <c r="AC1282">
        <v>1</v>
      </c>
      <c r="AD1282">
        <v>4</v>
      </c>
      <c r="AE1282">
        <v>1152</v>
      </c>
      <c r="AF1282">
        <v>1.5</v>
      </c>
      <c r="AQ1282">
        <v>2</v>
      </c>
      <c r="AR1282">
        <f t="shared" ref="AR1282:AR1345" si="20">AB1282*9.68*VLOOKUP(AU1282,atten,10,FALSE)</f>
        <v>9.68</v>
      </c>
      <c r="AS1282">
        <v>1</v>
      </c>
      <c r="AT1282" t="s">
        <v>137</v>
      </c>
      <c r="AU1282">
        <v>46</v>
      </c>
    </row>
    <row r="1283" spans="1:47">
      <c r="A1283" t="s">
        <v>4760</v>
      </c>
      <c r="C1283">
        <v>310</v>
      </c>
      <c r="D1283" t="s">
        <v>4761</v>
      </c>
      <c r="E1283">
        <v>101</v>
      </c>
      <c r="F1283" t="s">
        <v>4762</v>
      </c>
      <c r="G1283" t="s">
        <v>219</v>
      </c>
      <c r="H1283" t="s">
        <v>220</v>
      </c>
      <c r="I1283" t="s">
        <v>4763</v>
      </c>
      <c r="J1283">
        <v>0.10765</v>
      </c>
      <c r="K1283">
        <v>0</v>
      </c>
      <c r="L1283">
        <v>0</v>
      </c>
      <c r="M1283">
        <v>1</v>
      </c>
      <c r="N1283">
        <v>1</v>
      </c>
      <c r="O1283" t="s">
        <v>659</v>
      </c>
      <c r="P1283">
        <v>1</v>
      </c>
      <c r="Q1283">
        <v>0</v>
      </c>
      <c r="R1283">
        <v>0</v>
      </c>
      <c r="S1283" t="s">
        <v>223</v>
      </c>
      <c r="T1283">
        <v>0</v>
      </c>
      <c r="U1283" t="s">
        <v>4760</v>
      </c>
      <c r="V1283" t="s">
        <v>927</v>
      </c>
      <c r="W1283" t="s">
        <v>659</v>
      </c>
      <c r="X1283" t="s">
        <v>659</v>
      </c>
      <c r="Y1283">
        <v>5250</v>
      </c>
      <c r="AB1283">
        <v>0</v>
      </c>
      <c r="AC1283">
        <v>0</v>
      </c>
      <c r="AD1283">
        <v>2</v>
      </c>
      <c r="AE1283">
        <v>1320</v>
      </c>
      <c r="AF1283">
        <v>2</v>
      </c>
      <c r="AQ1283">
        <v>1</v>
      </c>
      <c r="AR1283">
        <f t="shared" si="20"/>
        <v>0</v>
      </c>
      <c r="AS1283">
        <v>1</v>
      </c>
      <c r="AT1283" t="s">
        <v>134</v>
      </c>
      <c r="AU1283">
        <v>43</v>
      </c>
    </row>
    <row r="1284" spans="1:47">
      <c r="A1284" t="s">
        <v>4764</v>
      </c>
      <c r="C1284">
        <v>310</v>
      </c>
      <c r="D1284" t="s">
        <v>4765</v>
      </c>
      <c r="E1284">
        <v>101</v>
      </c>
      <c r="F1284" t="s">
        <v>4671</v>
      </c>
      <c r="G1284" t="s">
        <v>219</v>
      </c>
      <c r="H1284" t="s">
        <v>220</v>
      </c>
      <c r="I1284" t="s">
        <v>4766</v>
      </c>
      <c r="J1284">
        <v>9.9919999999999995E-2</v>
      </c>
      <c r="K1284">
        <v>1</v>
      </c>
      <c r="L1284">
        <v>1</v>
      </c>
      <c r="M1284">
        <v>1</v>
      </c>
      <c r="N1284">
        <v>1</v>
      </c>
      <c r="O1284" t="s">
        <v>225</v>
      </c>
      <c r="P1284">
        <v>0</v>
      </c>
      <c r="Q1284">
        <v>1</v>
      </c>
      <c r="R1284">
        <v>14100</v>
      </c>
      <c r="S1284" t="s">
        <v>223</v>
      </c>
      <c r="T1284">
        <v>14100</v>
      </c>
      <c r="U1284" t="s">
        <v>4764</v>
      </c>
      <c r="V1284" t="s">
        <v>413</v>
      </c>
      <c r="W1284" t="s">
        <v>225</v>
      </c>
      <c r="X1284" t="s">
        <v>225</v>
      </c>
      <c r="Y1284">
        <v>14100</v>
      </c>
      <c r="AB1284">
        <v>1</v>
      </c>
      <c r="AC1284">
        <v>1</v>
      </c>
      <c r="AD1284">
        <v>2</v>
      </c>
      <c r="AE1284">
        <v>960</v>
      </c>
      <c r="AF1284">
        <v>1</v>
      </c>
      <c r="AQ1284">
        <v>1</v>
      </c>
      <c r="AR1284">
        <f t="shared" si="20"/>
        <v>9.68</v>
      </c>
      <c r="AS1284">
        <v>1</v>
      </c>
      <c r="AT1284" t="s">
        <v>137</v>
      </c>
      <c r="AU1284">
        <v>46</v>
      </c>
    </row>
    <row r="1285" spans="1:47">
      <c r="A1285" t="s">
        <v>4767</v>
      </c>
      <c r="C1285">
        <v>310</v>
      </c>
      <c r="D1285" t="s">
        <v>4768</v>
      </c>
      <c r="E1285">
        <v>101</v>
      </c>
      <c r="F1285" t="s">
        <v>4769</v>
      </c>
      <c r="G1285" t="s">
        <v>219</v>
      </c>
      <c r="H1285" t="s">
        <v>220</v>
      </c>
      <c r="I1285" t="s">
        <v>4770</v>
      </c>
      <c r="J1285">
        <v>0.13524</v>
      </c>
      <c r="K1285">
        <v>0</v>
      </c>
      <c r="L1285">
        <v>0</v>
      </c>
      <c r="M1285">
        <v>1</v>
      </c>
      <c r="N1285">
        <v>1</v>
      </c>
      <c r="O1285" t="s">
        <v>659</v>
      </c>
      <c r="P1285">
        <v>1</v>
      </c>
      <c r="Q1285">
        <v>2</v>
      </c>
      <c r="R1285">
        <v>6000</v>
      </c>
      <c r="S1285" t="s">
        <v>243</v>
      </c>
      <c r="T1285">
        <v>0</v>
      </c>
      <c r="U1285" t="s">
        <v>4767</v>
      </c>
      <c r="V1285" t="s">
        <v>893</v>
      </c>
      <c r="W1285" t="s">
        <v>659</v>
      </c>
      <c r="X1285" t="s">
        <v>659</v>
      </c>
      <c r="Y1285">
        <v>3000</v>
      </c>
      <c r="AB1285">
        <v>0</v>
      </c>
      <c r="AC1285">
        <v>0</v>
      </c>
      <c r="AD1285">
        <v>3</v>
      </c>
      <c r="AE1285">
        <v>1056</v>
      </c>
      <c r="AF1285">
        <v>2</v>
      </c>
      <c r="AQ1285">
        <v>2</v>
      </c>
      <c r="AR1285">
        <f t="shared" si="20"/>
        <v>0</v>
      </c>
      <c r="AS1285">
        <v>1</v>
      </c>
      <c r="AT1285" t="s">
        <v>134</v>
      </c>
      <c r="AU1285">
        <v>43</v>
      </c>
    </row>
    <row r="1286" spans="1:47">
      <c r="A1286" t="s">
        <v>4771</v>
      </c>
      <c r="C1286">
        <v>310</v>
      </c>
      <c r="D1286" t="s">
        <v>4772</v>
      </c>
      <c r="E1286">
        <v>101</v>
      </c>
      <c r="F1286" t="s">
        <v>4773</v>
      </c>
      <c r="G1286" t="s">
        <v>219</v>
      </c>
      <c r="H1286" t="s">
        <v>220</v>
      </c>
      <c r="I1286" t="s">
        <v>4774</v>
      </c>
      <c r="J1286">
        <v>9.4299999999999995E-2</v>
      </c>
      <c r="K1286">
        <v>0</v>
      </c>
      <c r="L1286">
        <v>0</v>
      </c>
      <c r="M1286">
        <v>1</v>
      </c>
      <c r="N1286">
        <v>1</v>
      </c>
      <c r="O1286" t="s">
        <v>659</v>
      </c>
      <c r="P1286">
        <v>1</v>
      </c>
      <c r="Q1286">
        <v>1</v>
      </c>
      <c r="R1286">
        <v>6700</v>
      </c>
      <c r="S1286" t="s">
        <v>223</v>
      </c>
      <c r="T1286">
        <v>0</v>
      </c>
      <c r="U1286" t="s">
        <v>4771</v>
      </c>
      <c r="V1286" t="s">
        <v>927</v>
      </c>
      <c r="W1286" t="s">
        <v>659</v>
      </c>
      <c r="X1286" t="s">
        <v>659</v>
      </c>
      <c r="Y1286">
        <v>6700</v>
      </c>
      <c r="AB1286">
        <v>0</v>
      </c>
      <c r="AC1286">
        <v>0</v>
      </c>
      <c r="AD1286">
        <v>2</v>
      </c>
      <c r="AE1286">
        <v>709</v>
      </c>
      <c r="AF1286">
        <v>1</v>
      </c>
      <c r="AQ1286">
        <v>1</v>
      </c>
      <c r="AR1286">
        <f t="shared" si="20"/>
        <v>0</v>
      </c>
      <c r="AS1286">
        <v>1</v>
      </c>
      <c r="AT1286" t="s">
        <v>135</v>
      </c>
      <c r="AU1286">
        <v>44</v>
      </c>
    </row>
    <row r="1287" spans="1:47">
      <c r="A1287" t="s">
        <v>4775</v>
      </c>
      <c r="C1287">
        <v>310</v>
      </c>
      <c r="D1287" t="s">
        <v>4776</v>
      </c>
      <c r="E1287">
        <v>101</v>
      </c>
      <c r="F1287" t="s">
        <v>4777</v>
      </c>
      <c r="G1287" t="s">
        <v>219</v>
      </c>
      <c r="H1287" t="s">
        <v>220</v>
      </c>
      <c r="I1287" t="s">
        <v>4778</v>
      </c>
      <c r="J1287">
        <v>7.4950000000000003E-2</v>
      </c>
      <c r="K1287">
        <v>0</v>
      </c>
      <c r="L1287">
        <v>0</v>
      </c>
      <c r="M1287">
        <v>1</v>
      </c>
      <c r="N1287">
        <v>1</v>
      </c>
      <c r="O1287" t="s">
        <v>659</v>
      </c>
      <c r="P1287">
        <v>1</v>
      </c>
      <c r="Q1287">
        <v>1</v>
      </c>
      <c r="R1287">
        <v>5100</v>
      </c>
      <c r="S1287" t="s">
        <v>223</v>
      </c>
      <c r="T1287">
        <v>0</v>
      </c>
      <c r="U1287" t="s">
        <v>4775</v>
      </c>
      <c r="V1287" t="s">
        <v>933</v>
      </c>
      <c r="W1287" t="s">
        <v>659</v>
      </c>
      <c r="X1287" t="s">
        <v>659</v>
      </c>
      <c r="Y1287">
        <v>5100</v>
      </c>
      <c r="AB1287">
        <v>0</v>
      </c>
      <c r="AC1287">
        <v>0</v>
      </c>
      <c r="AD1287">
        <v>2</v>
      </c>
      <c r="AE1287">
        <v>984</v>
      </c>
      <c r="AF1287">
        <v>1</v>
      </c>
      <c r="AQ1287">
        <v>2</v>
      </c>
      <c r="AR1287">
        <f t="shared" si="20"/>
        <v>0</v>
      </c>
      <c r="AS1287">
        <v>1</v>
      </c>
      <c r="AT1287" t="s">
        <v>134</v>
      </c>
      <c r="AU1287">
        <v>43</v>
      </c>
    </row>
    <row r="1288" spans="1:47">
      <c r="A1288" t="s">
        <v>4779</v>
      </c>
      <c r="C1288">
        <v>310</v>
      </c>
      <c r="D1288" t="s">
        <v>4780</v>
      </c>
      <c r="E1288">
        <v>101</v>
      </c>
      <c r="F1288" t="s">
        <v>4781</v>
      </c>
      <c r="G1288" t="s">
        <v>219</v>
      </c>
      <c r="H1288" t="s">
        <v>220</v>
      </c>
      <c r="I1288" t="s">
        <v>4782</v>
      </c>
      <c r="J1288">
        <v>0.11385000000000001</v>
      </c>
      <c r="K1288">
        <v>1</v>
      </c>
      <c r="L1288">
        <v>1</v>
      </c>
      <c r="M1288">
        <v>1</v>
      </c>
      <c r="N1288">
        <v>1</v>
      </c>
      <c r="O1288" t="s">
        <v>225</v>
      </c>
      <c r="P1288">
        <v>0</v>
      </c>
      <c r="Q1288">
        <v>1</v>
      </c>
      <c r="R1288">
        <v>8300</v>
      </c>
      <c r="S1288" t="s">
        <v>223</v>
      </c>
      <c r="T1288">
        <v>8300</v>
      </c>
      <c r="U1288" t="s">
        <v>4779</v>
      </c>
      <c r="V1288" t="s">
        <v>455</v>
      </c>
      <c r="W1288" t="s">
        <v>225</v>
      </c>
      <c r="X1288" t="s">
        <v>225</v>
      </c>
      <c r="Y1288">
        <v>8300</v>
      </c>
      <c r="AB1288">
        <v>1</v>
      </c>
      <c r="AC1288">
        <v>1</v>
      </c>
      <c r="AD1288">
        <v>2</v>
      </c>
      <c r="AE1288">
        <v>1224</v>
      </c>
      <c r="AF1288">
        <v>2</v>
      </c>
      <c r="AQ1288">
        <v>1</v>
      </c>
      <c r="AR1288">
        <f t="shared" si="20"/>
        <v>9.68</v>
      </c>
      <c r="AS1288">
        <v>1</v>
      </c>
      <c r="AT1288" t="s">
        <v>137</v>
      </c>
      <c r="AU1288">
        <v>46</v>
      </c>
    </row>
    <row r="1289" spans="1:47">
      <c r="A1289" t="s">
        <v>4783</v>
      </c>
      <c r="C1289">
        <v>310</v>
      </c>
      <c r="D1289" t="s">
        <v>4784</v>
      </c>
      <c r="E1289">
        <v>101</v>
      </c>
      <c r="F1289" t="s">
        <v>4785</v>
      </c>
      <c r="G1289" t="s">
        <v>219</v>
      </c>
      <c r="H1289" t="s">
        <v>220</v>
      </c>
      <c r="I1289" t="s">
        <v>4786</v>
      </c>
      <c r="J1289">
        <v>9.2469999999999997E-2</v>
      </c>
      <c r="K1289">
        <v>0</v>
      </c>
      <c r="L1289">
        <v>0</v>
      </c>
      <c r="M1289">
        <v>1</v>
      </c>
      <c r="N1289">
        <v>1</v>
      </c>
      <c r="O1289" t="s">
        <v>659</v>
      </c>
      <c r="P1289">
        <v>1</v>
      </c>
      <c r="Q1289">
        <v>1</v>
      </c>
      <c r="R1289">
        <v>4300</v>
      </c>
      <c r="S1289" t="s">
        <v>223</v>
      </c>
      <c r="T1289">
        <v>0</v>
      </c>
      <c r="U1289" t="s">
        <v>4783</v>
      </c>
      <c r="V1289" t="s">
        <v>927</v>
      </c>
      <c r="W1289" t="s">
        <v>659</v>
      </c>
      <c r="X1289" t="s">
        <v>659</v>
      </c>
      <c r="Y1289">
        <v>4300</v>
      </c>
      <c r="AB1289">
        <v>0</v>
      </c>
      <c r="AC1289">
        <v>0</v>
      </c>
      <c r="AD1289">
        <v>5</v>
      </c>
      <c r="AE1289">
        <v>1547</v>
      </c>
      <c r="AF1289">
        <v>2</v>
      </c>
      <c r="AQ1289">
        <v>1</v>
      </c>
      <c r="AR1289">
        <f t="shared" si="20"/>
        <v>0</v>
      </c>
      <c r="AS1289">
        <v>1</v>
      </c>
      <c r="AT1289" t="s">
        <v>135</v>
      </c>
      <c r="AU1289">
        <v>44</v>
      </c>
    </row>
    <row r="1290" spans="1:47">
      <c r="A1290" t="s">
        <v>4787</v>
      </c>
      <c r="C1290">
        <v>310</v>
      </c>
      <c r="D1290" t="s">
        <v>4788</v>
      </c>
      <c r="E1290">
        <v>903</v>
      </c>
      <c r="F1290" t="s">
        <v>821</v>
      </c>
      <c r="G1290" t="s">
        <v>219</v>
      </c>
      <c r="H1290" t="s">
        <v>822</v>
      </c>
      <c r="I1290" t="s">
        <v>4789</v>
      </c>
      <c r="J1290">
        <v>0.28703000000000001</v>
      </c>
      <c r="K1290">
        <v>0</v>
      </c>
      <c r="L1290">
        <v>0</v>
      </c>
      <c r="M1290">
        <v>0</v>
      </c>
      <c r="N1290">
        <v>0</v>
      </c>
      <c r="P1290">
        <v>0</v>
      </c>
      <c r="Q1290">
        <v>0</v>
      </c>
      <c r="R1290">
        <v>0</v>
      </c>
      <c r="S1290" t="s">
        <v>223</v>
      </c>
      <c r="T1290">
        <v>0</v>
      </c>
      <c r="U1290" t="s">
        <v>4787</v>
      </c>
      <c r="Y1290">
        <v>0</v>
      </c>
      <c r="AB1290">
        <v>0</v>
      </c>
      <c r="AC1290">
        <v>0</v>
      </c>
      <c r="AD1290">
        <v>0</v>
      </c>
      <c r="AE1290">
        <v>0</v>
      </c>
      <c r="AF1290">
        <v>0</v>
      </c>
      <c r="AQ1290">
        <v>1</v>
      </c>
      <c r="AR1290">
        <f t="shared" si="20"/>
        <v>0</v>
      </c>
      <c r="AS1290">
        <v>1</v>
      </c>
      <c r="AT1290" t="s">
        <v>134</v>
      </c>
      <c r="AU1290">
        <v>43</v>
      </c>
    </row>
    <row r="1291" spans="1:47">
      <c r="A1291" t="s">
        <v>4790</v>
      </c>
      <c r="C1291">
        <v>310</v>
      </c>
      <c r="D1291" t="s">
        <v>4791</v>
      </c>
      <c r="E1291">
        <v>101</v>
      </c>
      <c r="F1291" t="s">
        <v>4792</v>
      </c>
      <c r="G1291" t="s">
        <v>1783</v>
      </c>
      <c r="H1291" t="s">
        <v>220</v>
      </c>
      <c r="I1291" t="s">
        <v>4793</v>
      </c>
      <c r="J1291">
        <v>7.3109999999999994E-2</v>
      </c>
      <c r="K1291">
        <v>0</v>
      </c>
      <c r="L1291">
        <v>0</v>
      </c>
      <c r="M1291">
        <v>1</v>
      </c>
      <c r="N1291">
        <v>1</v>
      </c>
      <c r="O1291" t="s">
        <v>659</v>
      </c>
      <c r="P1291">
        <v>1</v>
      </c>
      <c r="Q1291">
        <v>1</v>
      </c>
      <c r="R1291">
        <v>1300</v>
      </c>
      <c r="S1291" t="s">
        <v>223</v>
      </c>
      <c r="T1291">
        <v>0</v>
      </c>
      <c r="U1291" t="s">
        <v>4790</v>
      </c>
      <c r="V1291" t="s">
        <v>933</v>
      </c>
      <c r="W1291" t="s">
        <v>659</v>
      </c>
      <c r="X1291" t="s">
        <v>659</v>
      </c>
      <c r="Y1291">
        <v>1300</v>
      </c>
      <c r="AB1291">
        <v>0</v>
      </c>
      <c r="AC1291">
        <v>0</v>
      </c>
      <c r="AD1291">
        <v>2</v>
      </c>
      <c r="AE1291">
        <v>580</v>
      </c>
      <c r="AF1291">
        <v>1</v>
      </c>
      <c r="AQ1291">
        <v>1</v>
      </c>
      <c r="AR1291">
        <f t="shared" si="20"/>
        <v>0</v>
      </c>
      <c r="AS1291">
        <v>1</v>
      </c>
      <c r="AT1291" t="s">
        <v>135</v>
      </c>
      <c r="AU1291">
        <v>44</v>
      </c>
    </row>
    <row r="1292" spans="1:47">
      <c r="A1292" t="s">
        <v>4794</v>
      </c>
      <c r="C1292">
        <v>310</v>
      </c>
      <c r="D1292" t="s">
        <v>4795</v>
      </c>
      <c r="E1292">
        <v>101</v>
      </c>
      <c r="F1292" t="s">
        <v>4796</v>
      </c>
      <c r="G1292" t="s">
        <v>219</v>
      </c>
      <c r="H1292" t="s">
        <v>220</v>
      </c>
      <c r="I1292" t="s">
        <v>4797</v>
      </c>
      <c r="J1292">
        <v>2.1987899999999998</v>
      </c>
      <c r="K1292">
        <v>1</v>
      </c>
      <c r="L1292">
        <v>1</v>
      </c>
      <c r="M1292">
        <v>1</v>
      </c>
      <c r="N1292">
        <v>1</v>
      </c>
      <c r="O1292" t="s">
        <v>225</v>
      </c>
      <c r="P1292">
        <v>0</v>
      </c>
      <c r="Q1292">
        <v>1</v>
      </c>
      <c r="R1292">
        <v>6000</v>
      </c>
      <c r="S1292" t="s">
        <v>243</v>
      </c>
      <c r="T1292">
        <v>6000</v>
      </c>
      <c r="U1292" t="s">
        <v>4794</v>
      </c>
      <c r="V1292" t="s">
        <v>413</v>
      </c>
      <c r="W1292" t="s">
        <v>225</v>
      </c>
      <c r="X1292" t="s">
        <v>225</v>
      </c>
      <c r="Y1292">
        <v>6000</v>
      </c>
      <c r="AB1292">
        <v>1</v>
      </c>
      <c r="AC1292">
        <v>1</v>
      </c>
      <c r="AD1292">
        <v>3</v>
      </c>
      <c r="AE1292">
        <v>1080</v>
      </c>
      <c r="AF1292">
        <v>1</v>
      </c>
      <c r="AQ1292">
        <v>2</v>
      </c>
      <c r="AR1292">
        <f t="shared" si="20"/>
        <v>9.68</v>
      </c>
      <c r="AS1292">
        <v>1</v>
      </c>
      <c r="AT1292" t="s">
        <v>137</v>
      </c>
      <c r="AU1292">
        <v>46</v>
      </c>
    </row>
    <row r="1293" spans="1:47">
      <c r="A1293" t="s">
        <v>4798</v>
      </c>
      <c r="C1293">
        <v>310</v>
      </c>
      <c r="D1293" t="s">
        <v>4799</v>
      </c>
      <c r="E1293">
        <v>101</v>
      </c>
      <c r="F1293" t="s">
        <v>4800</v>
      </c>
      <c r="G1293" t="s">
        <v>219</v>
      </c>
      <c r="H1293" t="s">
        <v>220</v>
      </c>
      <c r="I1293" t="s">
        <v>4801</v>
      </c>
      <c r="J1293">
        <v>0.16395999999999999</v>
      </c>
      <c r="K1293">
        <v>1</v>
      </c>
      <c r="L1293">
        <v>1</v>
      </c>
      <c r="M1293">
        <v>1</v>
      </c>
      <c r="N1293">
        <v>1</v>
      </c>
      <c r="O1293" t="s">
        <v>225</v>
      </c>
      <c r="P1293">
        <v>0</v>
      </c>
      <c r="Q1293">
        <v>1</v>
      </c>
      <c r="R1293">
        <v>100</v>
      </c>
      <c r="S1293" t="s">
        <v>243</v>
      </c>
      <c r="T1293">
        <v>100</v>
      </c>
      <c r="U1293" t="s">
        <v>4798</v>
      </c>
      <c r="V1293" t="s">
        <v>455</v>
      </c>
      <c r="W1293" t="s">
        <v>225</v>
      </c>
      <c r="X1293" t="s">
        <v>225</v>
      </c>
      <c r="Y1293">
        <v>100</v>
      </c>
      <c r="AB1293">
        <v>1</v>
      </c>
      <c r="AC1293">
        <v>1</v>
      </c>
      <c r="AD1293">
        <v>2</v>
      </c>
      <c r="AE1293">
        <v>960</v>
      </c>
      <c r="AF1293">
        <v>1.5</v>
      </c>
      <c r="AQ1293">
        <v>2</v>
      </c>
      <c r="AR1293">
        <f t="shared" si="20"/>
        <v>9.68</v>
      </c>
      <c r="AS1293">
        <v>1</v>
      </c>
      <c r="AT1293" t="s">
        <v>137</v>
      </c>
      <c r="AU1293">
        <v>46</v>
      </c>
    </row>
    <row r="1294" spans="1:47">
      <c r="A1294" t="s">
        <v>248</v>
      </c>
      <c r="C1294">
        <v>310</v>
      </c>
      <c r="E1294">
        <v>0</v>
      </c>
      <c r="J1294">
        <v>3.6000000000000002E-4</v>
      </c>
      <c r="K1294">
        <v>0</v>
      </c>
      <c r="L1294">
        <v>0</v>
      </c>
      <c r="M1294">
        <v>0</v>
      </c>
      <c r="N1294">
        <v>0</v>
      </c>
      <c r="P1294">
        <v>0</v>
      </c>
      <c r="Q1294">
        <v>0</v>
      </c>
      <c r="R1294">
        <v>0</v>
      </c>
      <c r="S1294" t="s">
        <v>249</v>
      </c>
      <c r="T1294">
        <v>0</v>
      </c>
      <c r="Y1294">
        <v>0</v>
      </c>
      <c r="AB1294">
        <v>0</v>
      </c>
      <c r="AC1294">
        <v>0</v>
      </c>
      <c r="AD1294">
        <v>0</v>
      </c>
      <c r="AE1294">
        <v>0</v>
      </c>
      <c r="AF1294">
        <v>0</v>
      </c>
      <c r="AQ1294">
        <v>0</v>
      </c>
      <c r="AR1294">
        <f t="shared" si="20"/>
        <v>0</v>
      </c>
      <c r="AS1294">
        <v>1</v>
      </c>
      <c r="AT1294" t="s">
        <v>137</v>
      </c>
      <c r="AU1294">
        <v>46</v>
      </c>
    </row>
    <row r="1295" spans="1:47">
      <c r="A1295" t="s">
        <v>4802</v>
      </c>
      <c r="C1295">
        <v>310</v>
      </c>
      <c r="D1295" t="s">
        <v>4803</v>
      </c>
      <c r="E1295">
        <v>101</v>
      </c>
      <c r="F1295" t="s">
        <v>4804</v>
      </c>
      <c r="G1295" t="s">
        <v>219</v>
      </c>
      <c r="H1295" t="s">
        <v>220</v>
      </c>
      <c r="I1295" t="s">
        <v>4805</v>
      </c>
      <c r="J1295">
        <v>0.11772000000000001</v>
      </c>
      <c r="K1295">
        <v>0</v>
      </c>
      <c r="L1295">
        <v>0</v>
      </c>
      <c r="M1295">
        <v>1</v>
      </c>
      <c r="N1295">
        <v>1</v>
      </c>
      <c r="O1295" t="s">
        <v>659</v>
      </c>
      <c r="P1295">
        <v>1</v>
      </c>
      <c r="Q1295">
        <v>0</v>
      </c>
      <c r="R1295">
        <v>0</v>
      </c>
      <c r="S1295" t="s">
        <v>223</v>
      </c>
      <c r="T1295">
        <v>0</v>
      </c>
      <c r="U1295" t="s">
        <v>4802</v>
      </c>
      <c r="V1295" t="s">
        <v>933</v>
      </c>
      <c r="W1295" t="s">
        <v>659</v>
      </c>
      <c r="X1295" t="s">
        <v>659</v>
      </c>
      <c r="Y1295">
        <v>0</v>
      </c>
      <c r="AB1295">
        <v>0</v>
      </c>
      <c r="AC1295">
        <v>0</v>
      </c>
      <c r="AD1295">
        <v>4</v>
      </c>
      <c r="AE1295">
        <v>1836</v>
      </c>
      <c r="AF1295">
        <v>2</v>
      </c>
      <c r="AQ1295">
        <v>1</v>
      </c>
      <c r="AR1295">
        <f t="shared" si="20"/>
        <v>0</v>
      </c>
      <c r="AS1295">
        <v>1</v>
      </c>
      <c r="AT1295" t="s">
        <v>135</v>
      </c>
      <c r="AU1295">
        <v>44</v>
      </c>
    </row>
    <row r="1296" spans="1:47">
      <c r="A1296" t="s">
        <v>4806</v>
      </c>
      <c r="C1296">
        <v>310</v>
      </c>
      <c r="D1296" t="s">
        <v>4807</v>
      </c>
      <c r="E1296">
        <v>101</v>
      </c>
      <c r="F1296" t="s">
        <v>4808</v>
      </c>
      <c r="G1296" t="s">
        <v>219</v>
      </c>
      <c r="H1296" t="s">
        <v>220</v>
      </c>
      <c r="I1296" t="s">
        <v>4809</v>
      </c>
      <c r="J1296">
        <v>9.1490000000000002E-2</v>
      </c>
      <c r="K1296">
        <v>0</v>
      </c>
      <c r="L1296">
        <v>0</v>
      </c>
      <c r="M1296">
        <v>1</v>
      </c>
      <c r="N1296">
        <v>1</v>
      </c>
      <c r="O1296" t="s">
        <v>659</v>
      </c>
      <c r="P1296">
        <v>1</v>
      </c>
      <c r="Q1296">
        <v>1</v>
      </c>
      <c r="R1296">
        <v>3900</v>
      </c>
      <c r="S1296" t="s">
        <v>223</v>
      </c>
      <c r="T1296">
        <v>0</v>
      </c>
      <c r="U1296" t="s">
        <v>4806</v>
      </c>
      <c r="V1296" t="s">
        <v>927</v>
      </c>
      <c r="W1296" t="s">
        <v>659</v>
      </c>
      <c r="X1296" t="s">
        <v>659</v>
      </c>
      <c r="Y1296">
        <v>3900</v>
      </c>
      <c r="AB1296">
        <v>0</v>
      </c>
      <c r="AC1296">
        <v>0</v>
      </c>
      <c r="AD1296">
        <v>2</v>
      </c>
      <c r="AE1296">
        <v>805</v>
      </c>
      <c r="AF1296">
        <v>1</v>
      </c>
      <c r="AQ1296">
        <v>1</v>
      </c>
      <c r="AR1296">
        <f t="shared" si="20"/>
        <v>0</v>
      </c>
      <c r="AS1296">
        <v>1</v>
      </c>
      <c r="AT1296" t="s">
        <v>135</v>
      </c>
      <c r="AU1296">
        <v>44</v>
      </c>
    </row>
    <row r="1297" spans="1:47">
      <c r="A1297" t="s">
        <v>4810</v>
      </c>
      <c r="C1297">
        <v>310</v>
      </c>
      <c r="D1297" t="s">
        <v>4811</v>
      </c>
      <c r="E1297">
        <v>101</v>
      </c>
      <c r="F1297" t="s">
        <v>4812</v>
      </c>
      <c r="G1297" t="s">
        <v>219</v>
      </c>
      <c r="H1297" t="s">
        <v>220</v>
      </c>
      <c r="I1297" t="s">
        <v>4813</v>
      </c>
      <c r="J1297">
        <v>0.23544000000000001</v>
      </c>
      <c r="K1297">
        <v>1</v>
      </c>
      <c r="L1297">
        <v>1</v>
      </c>
      <c r="M1297">
        <v>1</v>
      </c>
      <c r="N1297">
        <v>1</v>
      </c>
      <c r="O1297" t="s">
        <v>225</v>
      </c>
      <c r="P1297">
        <v>0</v>
      </c>
      <c r="Q1297">
        <v>1</v>
      </c>
      <c r="R1297">
        <v>6100</v>
      </c>
      <c r="S1297" t="s">
        <v>243</v>
      </c>
      <c r="T1297">
        <v>6100</v>
      </c>
      <c r="U1297" t="s">
        <v>4810</v>
      </c>
      <c r="V1297" t="s">
        <v>413</v>
      </c>
      <c r="W1297" t="s">
        <v>225</v>
      </c>
      <c r="X1297" t="s">
        <v>225</v>
      </c>
      <c r="Y1297">
        <v>6100</v>
      </c>
      <c r="AB1297">
        <v>1</v>
      </c>
      <c r="AC1297">
        <v>1</v>
      </c>
      <c r="AD1297">
        <v>3</v>
      </c>
      <c r="AE1297">
        <v>2033</v>
      </c>
      <c r="AF1297">
        <v>1.9</v>
      </c>
      <c r="AQ1297">
        <v>2</v>
      </c>
      <c r="AR1297">
        <f t="shared" si="20"/>
        <v>9.68</v>
      </c>
      <c r="AS1297">
        <v>1</v>
      </c>
      <c r="AT1297" t="s">
        <v>137</v>
      </c>
      <c r="AU1297">
        <v>46</v>
      </c>
    </row>
    <row r="1298" spans="1:47">
      <c r="A1298" t="s">
        <v>4814</v>
      </c>
      <c r="C1298">
        <v>310</v>
      </c>
      <c r="D1298" t="s">
        <v>4815</v>
      </c>
      <c r="E1298">
        <v>903</v>
      </c>
      <c r="F1298" t="s">
        <v>821</v>
      </c>
      <c r="G1298" t="s">
        <v>219</v>
      </c>
      <c r="H1298" t="s">
        <v>822</v>
      </c>
      <c r="I1298" t="s">
        <v>4816</v>
      </c>
      <c r="J1298">
        <v>0.21893000000000001</v>
      </c>
      <c r="K1298">
        <v>0</v>
      </c>
      <c r="L1298">
        <v>0</v>
      </c>
      <c r="M1298">
        <v>0</v>
      </c>
      <c r="N1298">
        <v>0</v>
      </c>
      <c r="P1298">
        <v>0</v>
      </c>
      <c r="Q1298">
        <v>0</v>
      </c>
      <c r="R1298">
        <v>0</v>
      </c>
      <c r="S1298" t="s">
        <v>223</v>
      </c>
      <c r="T1298">
        <v>0</v>
      </c>
      <c r="U1298" t="s">
        <v>4814</v>
      </c>
      <c r="Y1298">
        <v>0</v>
      </c>
      <c r="AB1298">
        <v>0</v>
      </c>
      <c r="AC1298">
        <v>0</v>
      </c>
      <c r="AD1298">
        <v>0</v>
      </c>
      <c r="AE1298">
        <v>0</v>
      </c>
      <c r="AF1298">
        <v>0</v>
      </c>
      <c r="AQ1298">
        <v>1</v>
      </c>
      <c r="AR1298">
        <f t="shared" si="20"/>
        <v>0</v>
      </c>
      <c r="AS1298">
        <v>1</v>
      </c>
      <c r="AT1298" t="s">
        <v>134</v>
      </c>
      <c r="AU1298">
        <v>43</v>
      </c>
    </row>
    <row r="1299" spans="1:47">
      <c r="A1299" t="s">
        <v>4817</v>
      </c>
      <c r="C1299">
        <v>310</v>
      </c>
      <c r="D1299" t="s">
        <v>4818</v>
      </c>
      <c r="E1299">
        <v>109</v>
      </c>
      <c r="F1299" t="s">
        <v>4819</v>
      </c>
      <c r="G1299" t="s">
        <v>219</v>
      </c>
      <c r="H1299" t="s">
        <v>743</v>
      </c>
      <c r="I1299" t="s">
        <v>4820</v>
      </c>
      <c r="J1299">
        <v>8.5029999999999994E-2</v>
      </c>
      <c r="K1299">
        <v>0</v>
      </c>
      <c r="L1299">
        <v>0</v>
      </c>
      <c r="M1299">
        <v>2</v>
      </c>
      <c r="N1299">
        <v>2</v>
      </c>
      <c r="O1299" t="s">
        <v>659</v>
      </c>
      <c r="P1299">
        <v>3</v>
      </c>
      <c r="Q1299">
        <v>3</v>
      </c>
      <c r="R1299">
        <v>18800</v>
      </c>
      <c r="S1299" t="s">
        <v>223</v>
      </c>
      <c r="T1299">
        <v>0</v>
      </c>
      <c r="U1299" t="s">
        <v>4817</v>
      </c>
      <c r="V1299" t="s">
        <v>933</v>
      </c>
      <c r="W1299" t="s">
        <v>659</v>
      </c>
      <c r="X1299" t="s">
        <v>659</v>
      </c>
      <c r="Y1299">
        <v>6266.67</v>
      </c>
      <c r="AB1299">
        <v>0</v>
      </c>
      <c r="AC1299">
        <v>0</v>
      </c>
      <c r="AD1299">
        <v>1</v>
      </c>
      <c r="AE1299">
        <v>448</v>
      </c>
      <c r="AF1299">
        <v>1</v>
      </c>
      <c r="AQ1299">
        <v>1</v>
      </c>
      <c r="AR1299">
        <f t="shared" si="20"/>
        <v>0</v>
      </c>
      <c r="AS1299">
        <v>1</v>
      </c>
      <c r="AT1299" t="s">
        <v>135</v>
      </c>
      <c r="AU1299">
        <v>44</v>
      </c>
    </row>
    <row r="1300" spans="1:47">
      <c r="A1300" t="s">
        <v>4821</v>
      </c>
      <c r="C1300">
        <v>310</v>
      </c>
      <c r="D1300" t="s">
        <v>4822</v>
      </c>
      <c r="E1300">
        <v>132</v>
      </c>
      <c r="F1300" t="s">
        <v>4506</v>
      </c>
      <c r="G1300" t="s">
        <v>219</v>
      </c>
      <c r="H1300" t="s">
        <v>260</v>
      </c>
      <c r="I1300" t="s">
        <v>4823</v>
      </c>
      <c r="J1300">
        <v>0.11107</v>
      </c>
      <c r="K1300">
        <v>0</v>
      </c>
      <c r="L1300">
        <v>0</v>
      </c>
      <c r="M1300">
        <v>0</v>
      </c>
      <c r="N1300">
        <v>0</v>
      </c>
      <c r="P1300">
        <v>0</v>
      </c>
      <c r="Q1300">
        <v>0</v>
      </c>
      <c r="R1300">
        <v>0</v>
      </c>
      <c r="S1300" t="s">
        <v>223</v>
      </c>
      <c r="T1300">
        <v>0</v>
      </c>
      <c r="U1300" t="s">
        <v>4821</v>
      </c>
      <c r="Y1300">
        <v>0</v>
      </c>
      <c r="AB1300">
        <v>0</v>
      </c>
      <c r="AC1300">
        <v>0</v>
      </c>
      <c r="AD1300">
        <v>0</v>
      </c>
      <c r="AE1300">
        <v>0</v>
      </c>
      <c r="AF1300">
        <v>0</v>
      </c>
      <c r="AQ1300">
        <v>1</v>
      </c>
      <c r="AR1300">
        <f t="shared" si="20"/>
        <v>0</v>
      </c>
      <c r="AS1300">
        <v>1</v>
      </c>
      <c r="AT1300" t="s">
        <v>137</v>
      </c>
      <c r="AU1300">
        <v>46</v>
      </c>
    </row>
    <row r="1301" spans="1:47">
      <c r="A1301" t="s">
        <v>4824</v>
      </c>
      <c r="C1301">
        <v>310</v>
      </c>
      <c r="D1301" t="s">
        <v>4825</v>
      </c>
      <c r="E1301">
        <v>101</v>
      </c>
      <c r="F1301" t="s">
        <v>4826</v>
      </c>
      <c r="G1301" t="s">
        <v>219</v>
      </c>
      <c r="H1301" t="s">
        <v>220</v>
      </c>
      <c r="I1301" t="s">
        <v>4827</v>
      </c>
      <c r="J1301">
        <v>3.4720000000000001E-2</v>
      </c>
      <c r="K1301">
        <v>0</v>
      </c>
      <c r="L1301">
        <v>0</v>
      </c>
      <c r="M1301">
        <v>1</v>
      </c>
      <c r="N1301">
        <v>1</v>
      </c>
      <c r="O1301" t="s">
        <v>659</v>
      </c>
      <c r="P1301">
        <v>1</v>
      </c>
      <c r="Q1301">
        <v>1</v>
      </c>
      <c r="R1301">
        <v>5300</v>
      </c>
      <c r="S1301" t="s">
        <v>223</v>
      </c>
      <c r="T1301">
        <v>0</v>
      </c>
      <c r="U1301" t="s">
        <v>4824</v>
      </c>
      <c r="V1301" t="s">
        <v>933</v>
      </c>
      <c r="W1301" t="s">
        <v>659</v>
      </c>
      <c r="X1301" t="s">
        <v>659</v>
      </c>
      <c r="Y1301">
        <v>5300</v>
      </c>
      <c r="AB1301">
        <v>0</v>
      </c>
      <c r="AC1301">
        <v>0</v>
      </c>
      <c r="AD1301">
        <v>1</v>
      </c>
      <c r="AE1301">
        <v>536</v>
      </c>
      <c r="AF1301">
        <v>1</v>
      </c>
      <c r="AQ1301">
        <v>1</v>
      </c>
      <c r="AR1301">
        <f t="shared" si="20"/>
        <v>0</v>
      </c>
      <c r="AS1301">
        <v>1</v>
      </c>
      <c r="AT1301" t="s">
        <v>134</v>
      </c>
      <c r="AU1301">
        <v>43</v>
      </c>
    </row>
    <row r="1302" spans="1:47">
      <c r="A1302" t="s">
        <v>4828</v>
      </c>
      <c r="C1302">
        <v>310</v>
      </c>
      <c r="D1302" t="s">
        <v>4829</v>
      </c>
      <c r="E1302">
        <v>101</v>
      </c>
      <c r="F1302" t="s">
        <v>4830</v>
      </c>
      <c r="G1302" t="s">
        <v>219</v>
      </c>
      <c r="H1302" t="s">
        <v>220</v>
      </c>
      <c r="I1302" t="s">
        <v>4831</v>
      </c>
      <c r="J1302">
        <v>6.7199999999999996E-2</v>
      </c>
      <c r="K1302">
        <v>0</v>
      </c>
      <c r="L1302">
        <v>0</v>
      </c>
      <c r="M1302">
        <v>1</v>
      </c>
      <c r="N1302">
        <v>1</v>
      </c>
      <c r="O1302" t="s">
        <v>659</v>
      </c>
      <c r="P1302">
        <v>1</v>
      </c>
      <c r="Q1302">
        <v>1</v>
      </c>
      <c r="R1302">
        <v>15700</v>
      </c>
      <c r="S1302" t="s">
        <v>223</v>
      </c>
      <c r="T1302">
        <v>0</v>
      </c>
      <c r="U1302" t="s">
        <v>4828</v>
      </c>
      <c r="V1302" t="s">
        <v>933</v>
      </c>
      <c r="W1302" t="s">
        <v>659</v>
      </c>
      <c r="X1302" t="s">
        <v>659</v>
      </c>
      <c r="Y1302">
        <v>15700</v>
      </c>
      <c r="AB1302">
        <v>0</v>
      </c>
      <c r="AC1302">
        <v>0</v>
      </c>
      <c r="AD1302">
        <v>2</v>
      </c>
      <c r="AE1302">
        <v>717</v>
      </c>
      <c r="AF1302">
        <v>1</v>
      </c>
      <c r="AQ1302">
        <v>1</v>
      </c>
      <c r="AR1302">
        <f t="shared" si="20"/>
        <v>0</v>
      </c>
      <c r="AS1302">
        <v>1</v>
      </c>
      <c r="AT1302" t="s">
        <v>135</v>
      </c>
      <c r="AU1302">
        <v>44</v>
      </c>
    </row>
    <row r="1303" spans="1:47">
      <c r="A1303" t="s">
        <v>4832</v>
      </c>
      <c r="C1303">
        <v>310</v>
      </c>
      <c r="D1303" t="s">
        <v>4833</v>
      </c>
      <c r="E1303">
        <v>132</v>
      </c>
      <c r="F1303" t="s">
        <v>4721</v>
      </c>
      <c r="G1303" t="s">
        <v>219</v>
      </c>
      <c r="H1303" t="s">
        <v>260</v>
      </c>
      <c r="I1303" t="s">
        <v>4834</v>
      </c>
      <c r="J1303">
        <v>5.015E-2</v>
      </c>
      <c r="K1303">
        <v>0</v>
      </c>
      <c r="L1303">
        <v>0</v>
      </c>
      <c r="M1303">
        <v>0</v>
      </c>
      <c r="N1303">
        <v>0</v>
      </c>
      <c r="P1303">
        <v>0</v>
      </c>
      <c r="Q1303">
        <v>0</v>
      </c>
      <c r="R1303">
        <v>0</v>
      </c>
      <c r="S1303" t="s">
        <v>223</v>
      </c>
      <c r="T1303">
        <v>0</v>
      </c>
      <c r="U1303" t="s">
        <v>4832</v>
      </c>
      <c r="Y1303">
        <v>0</v>
      </c>
      <c r="AB1303">
        <v>0</v>
      </c>
      <c r="AC1303">
        <v>0</v>
      </c>
      <c r="AD1303">
        <v>0</v>
      </c>
      <c r="AE1303">
        <v>0</v>
      </c>
      <c r="AF1303">
        <v>0</v>
      </c>
      <c r="AQ1303">
        <v>2</v>
      </c>
      <c r="AR1303">
        <f t="shared" si="20"/>
        <v>0</v>
      </c>
      <c r="AS1303">
        <v>1</v>
      </c>
      <c r="AT1303" t="s">
        <v>134</v>
      </c>
      <c r="AU1303">
        <v>43</v>
      </c>
    </row>
    <row r="1304" spans="1:47">
      <c r="A1304" t="s">
        <v>4835</v>
      </c>
      <c r="C1304">
        <v>310</v>
      </c>
      <c r="D1304" t="s">
        <v>4836</v>
      </c>
      <c r="E1304">
        <v>101</v>
      </c>
      <c r="F1304" t="s">
        <v>4837</v>
      </c>
      <c r="G1304" t="s">
        <v>219</v>
      </c>
      <c r="H1304" t="s">
        <v>220</v>
      </c>
      <c r="I1304" t="s">
        <v>4838</v>
      </c>
      <c r="J1304">
        <v>0.17249999999999999</v>
      </c>
      <c r="K1304">
        <v>1</v>
      </c>
      <c r="L1304">
        <v>1</v>
      </c>
      <c r="M1304">
        <v>1</v>
      </c>
      <c r="N1304">
        <v>1</v>
      </c>
      <c r="O1304" t="s">
        <v>225</v>
      </c>
      <c r="P1304">
        <v>0</v>
      </c>
      <c r="Q1304">
        <v>1</v>
      </c>
      <c r="R1304">
        <v>7800</v>
      </c>
      <c r="S1304" t="s">
        <v>223</v>
      </c>
      <c r="T1304">
        <v>7800</v>
      </c>
      <c r="U1304" t="s">
        <v>4835</v>
      </c>
      <c r="V1304" t="s">
        <v>413</v>
      </c>
      <c r="W1304" t="s">
        <v>225</v>
      </c>
      <c r="X1304" t="s">
        <v>225</v>
      </c>
      <c r="Y1304">
        <v>7800</v>
      </c>
      <c r="AB1304">
        <v>1</v>
      </c>
      <c r="AC1304">
        <v>1</v>
      </c>
      <c r="AD1304">
        <v>2</v>
      </c>
      <c r="AE1304">
        <v>960</v>
      </c>
      <c r="AF1304">
        <v>1</v>
      </c>
      <c r="AQ1304">
        <v>2</v>
      </c>
      <c r="AR1304">
        <f t="shared" si="20"/>
        <v>9.68</v>
      </c>
      <c r="AS1304">
        <v>1</v>
      </c>
      <c r="AT1304" t="s">
        <v>137</v>
      </c>
      <c r="AU1304">
        <v>46</v>
      </c>
    </row>
    <row r="1305" spans="1:47">
      <c r="A1305" t="s">
        <v>4839</v>
      </c>
      <c r="C1305">
        <v>310</v>
      </c>
      <c r="D1305" t="s">
        <v>4840</v>
      </c>
      <c r="E1305">
        <v>101</v>
      </c>
      <c r="F1305" t="s">
        <v>4841</v>
      </c>
      <c r="G1305" t="s">
        <v>219</v>
      </c>
      <c r="H1305" t="s">
        <v>220</v>
      </c>
      <c r="I1305" t="s">
        <v>4842</v>
      </c>
      <c r="J1305">
        <v>0.11348</v>
      </c>
      <c r="K1305">
        <v>1</v>
      </c>
      <c r="L1305">
        <v>1</v>
      </c>
      <c r="M1305">
        <v>1</v>
      </c>
      <c r="N1305">
        <v>1</v>
      </c>
      <c r="O1305" t="s">
        <v>225</v>
      </c>
      <c r="P1305">
        <v>0</v>
      </c>
      <c r="Q1305">
        <v>1</v>
      </c>
      <c r="R1305">
        <v>5200</v>
      </c>
      <c r="S1305" t="s">
        <v>223</v>
      </c>
      <c r="T1305">
        <v>5200</v>
      </c>
      <c r="U1305" t="s">
        <v>4839</v>
      </c>
      <c r="V1305" t="s">
        <v>413</v>
      </c>
      <c r="W1305" t="s">
        <v>225</v>
      </c>
      <c r="X1305" t="s">
        <v>225</v>
      </c>
      <c r="Y1305">
        <v>5200</v>
      </c>
      <c r="AB1305">
        <v>1</v>
      </c>
      <c r="AC1305">
        <v>1</v>
      </c>
      <c r="AD1305">
        <v>2</v>
      </c>
      <c r="AE1305">
        <v>600</v>
      </c>
      <c r="AF1305">
        <v>1</v>
      </c>
      <c r="AQ1305">
        <v>1</v>
      </c>
      <c r="AR1305">
        <f t="shared" si="20"/>
        <v>9.68</v>
      </c>
      <c r="AS1305">
        <v>1</v>
      </c>
      <c r="AT1305" t="s">
        <v>137</v>
      </c>
      <c r="AU1305">
        <v>46</v>
      </c>
    </row>
    <row r="1306" spans="1:47">
      <c r="A1306" t="s">
        <v>4843</v>
      </c>
      <c r="C1306">
        <v>310</v>
      </c>
      <c r="D1306" t="s">
        <v>4844</v>
      </c>
      <c r="E1306">
        <v>101</v>
      </c>
      <c r="F1306" t="s">
        <v>4845</v>
      </c>
      <c r="G1306" t="s">
        <v>219</v>
      </c>
      <c r="H1306" t="s">
        <v>220</v>
      </c>
      <c r="I1306" t="s">
        <v>4846</v>
      </c>
      <c r="J1306">
        <v>0.11189</v>
      </c>
      <c r="K1306">
        <v>0</v>
      </c>
      <c r="L1306">
        <v>0</v>
      </c>
      <c r="M1306">
        <v>1</v>
      </c>
      <c r="N1306">
        <v>1</v>
      </c>
      <c r="O1306" t="s">
        <v>659</v>
      </c>
      <c r="P1306">
        <v>1</v>
      </c>
      <c r="Q1306">
        <v>1</v>
      </c>
      <c r="R1306">
        <v>3500</v>
      </c>
      <c r="S1306" t="s">
        <v>223</v>
      </c>
      <c r="T1306">
        <v>0</v>
      </c>
      <c r="U1306" t="s">
        <v>4843</v>
      </c>
      <c r="V1306" t="s">
        <v>893</v>
      </c>
      <c r="W1306" t="s">
        <v>659</v>
      </c>
      <c r="X1306" t="s">
        <v>659</v>
      </c>
      <c r="Y1306">
        <v>3500</v>
      </c>
      <c r="AB1306">
        <v>0</v>
      </c>
      <c r="AC1306">
        <v>0</v>
      </c>
      <c r="AD1306">
        <v>2</v>
      </c>
      <c r="AE1306">
        <v>1224</v>
      </c>
      <c r="AF1306">
        <v>1</v>
      </c>
      <c r="AQ1306">
        <v>1</v>
      </c>
      <c r="AR1306">
        <f t="shared" si="20"/>
        <v>0</v>
      </c>
      <c r="AS1306">
        <v>1</v>
      </c>
      <c r="AT1306" t="s">
        <v>134</v>
      </c>
      <c r="AU1306">
        <v>43</v>
      </c>
    </row>
    <row r="1307" spans="1:47">
      <c r="A1307" t="s">
        <v>4847</v>
      </c>
      <c r="C1307">
        <v>310</v>
      </c>
      <c r="D1307" t="s">
        <v>4848</v>
      </c>
      <c r="E1307">
        <v>101</v>
      </c>
      <c r="F1307" t="s">
        <v>4849</v>
      </c>
      <c r="G1307" t="s">
        <v>324</v>
      </c>
      <c r="H1307" t="s">
        <v>220</v>
      </c>
      <c r="I1307" t="s">
        <v>4850</v>
      </c>
      <c r="J1307">
        <v>0.33534999999999998</v>
      </c>
      <c r="K1307">
        <v>1</v>
      </c>
      <c r="L1307">
        <v>1</v>
      </c>
      <c r="M1307">
        <v>1</v>
      </c>
      <c r="N1307">
        <v>1</v>
      </c>
      <c r="O1307" t="s">
        <v>225</v>
      </c>
      <c r="P1307">
        <v>0</v>
      </c>
      <c r="Q1307">
        <v>1</v>
      </c>
      <c r="R1307">
        <v>3400</v>
      </c>
      <c r="S1307" t="s">
        <v>223</v>
      </c>
      <c r="T1307">
        <v>3400</v>
      </c>
      <c r="U1307" t="s">
        <v>4847</v>
      </c>
      <c r="V1307" t="s">
        <v>455</v>
      </c>
      <c r="W1307" t="s">
        <v>225</v>
      </c>
      <c r="X1307" t="s">
        <v>225</v>
      </c>
      <c r="Y1307">
        <v>3400</v>
      </c>
      <c r="AB1307">
        <v>1</v>
      </c>
      <c r="AC1307">
        <v>1</v>
      </c>
      <c r="AD1307">
        <v>3</v>
      </c>
      <c r="AE1307">
        <v>1216</v>
      </c>
      <c r="AF1307">
        <v>1.75</v>
      </c>
      <c r="AQ1307">
        <v>1</v>
      </c>
      <c r="AR1307">
        <f t="shared" si="20"/>
        <v>9.68</v>
      </c>
      <c r="AS1307">
        <v>1</v>
      </c>
      <c r="AT1307" t="s">
        <v>137</v>
      </c>
      <c r="AU1307">
        <v>46</v>
      </c>
    </row>
    <row r="1308" spans="1:47">
      <c r="A1308" t="s">
        <v>4851</v>
      </c>
      <c r="C1308">
        <v>310</v>
      </c>
      <c r="D1308" t="s">
        <v>4852</v>
      </c>
      <c r="E1308">
        <v>101</v>
      </c>
      <c r="F1308" t="s">
        <v>4853</v>
      </c>
      <c r="G1308" t="s">
        <v>219</v>
      </c>
      <c r="H1308" t="s">
        <v>220</v>
      </c>
      <c r="I1308" t="s">
        <v>4854</v>
      </c>
      <c r="J1308">
        <v>6.3839999999999994E-2</v>
      </c>
      <c r="K1308">
        <v>0</v>
      </c>
      <c r="L1308">
        <v>0</v>
      </c>
      <c r="M1308">
        <v>1</v>
      </c>
      <c r="N1308">
        <v>1</v>
      </c>
      <c r="O1308" t="s">
        <v>659</v>
      </c>
      <c r="P1308">
        <v>1</v>
      </c>
      <c r="Q1308">
        <v>1</v>
      </c>
      <c r="R1308">
        <v>400</v>
      </c>
      <c r="S1308" t="s">
        <v>223</v>
      </c>
      <c r="T1308">
        <v>0</v>
      </c>
      <c r="U1308" t="s">
        <v>4851</v>
      </c>
      <c r="V1308" t="s">
        <v>933</v>
      </c>
      <c r="W1308" t="s">
        <v>659</v>
      </c>
      <c r="X1308" t="s">
        <v>659</v>
      </c>
      <c r="Y1308">
        <v>400</v>
      </c>
      <c r="AB1308">
        <v>0</v>
      </c>
      <c r="AC1308">
        <v>0</v>
      </c>
      <c r="AD1308">
        <v>3</v>
      </c>
      <c r="AE1308">
        <v>609</v>
      </c>
      <c r="AF1308">
        <v>1</v>
      </c>
      <c r="AQ1308">
        <v>2</v>
      </c>
      <c r="AR1308">
        <f t="shared" si="20"/>
        <v>0</v>
      </c>
      <c r="AS1308">
        <v>1</v>
      </c>
      <c r="AT1308" t="s">
        <v>135</v>
      </c>
      <c r="AU1308">
        <v>44</v>
      </c>
    </row>
    <row r="1309" spans="1:47">
      <c r="A1309" t="s">
        <v>4855</v>
      </c>
      <c r="C1309">
        <v>310</v>
      </c>
      <c r="D1309" t="s">
        <v>4856</v>
      </c>
      <c r="E1309">
        <v>101</v>
      </c>
      <c r="F1309" t="s">
        <v>4857</v>
      </c>
      <c r="G1309" t="s">
        <v>219</v>
      </c>
      <c r="H1309" t="s">
        <v>220</v>
      </c>
      <c r="I1309" t="s">
        <v>4858</v>
      </c>
      <c r="J1309">
        <v>0.16686999999999999</v>
      </c>
      <c r="K1309">
        <v>0</v>
      </c>
      <c r="L1309">
        <v>0</v>
      </c>
      <c r="M1309">
        <v>1</v>
      </c>
      <c r="N1309">
        <v>1</v>
      </c>
      <c r="O1309" t="s">
        <v>659</v>
      </c>
      <c r="P1309">
        <v>1</v>
      </c>
      <c r="Q1309">
        <v>1</v>
      </c>
      <c r="R1309">
        <v>400</v>
      </c>
      <c r="S1309" t="s">
        <v>223</v>
      </c>
      <c r="T1309">
        <v>0</v>
      </c>
      <c r="U1309" t="s">
        <v>4855</v>
      </c>
      <c r="V1309" t="s">
        <v>893</v>
      </c>
      <c r="W1309" t="s">
        <v>659</v>
      </c>
      <c r="X1309" t="s">
        <v>659</v>
      </c>
      <c r="Y1309">
        <v>400</v>
      </c>
      <c r="AB1309">
        <v>0</v>
      </c>
      <c r="AC1309">
        <v>0</v>
      </c>
      <c r="AD1309">
        <v>2</v>
      </c>
      <c r="AE1309">
        <v>750</v>
      </c>
      <c r="AF1309">
        <v>1</v>
      </c>
      <c r="AQ1309">
        <v>2</v>
      </c>
      <c r="AR1309">
        <f t="shared" si="20"/>
        <v>0</v>
      </c>
      <c r="AS1309">
        <v>1</v>
      </c>
      <c r="AT1309" t="s">
        <v>135</v>
      </c>
      <c r="AU1309">
        <v>44</v>
      </c>
    </row>
    <row r="1310" spans="1:47">
      <c r="A1310" t="s">
        <v>248</v>
      </c>
      <c r="C1310">
        <v>310</v>
      </c>
      <c r="E1310">
        <v>0</v>
      </c>
      <c r="J1310">
        <v>6.7099999999999998E-3</v>
      </c>
      <c r="K1310">
        <v>0</v>
      </c>
      <c r="L1310">
        <v>0</v>
      </c>
      <c r="M1310">
        <v>0</v>
      </c>
      <c r="N1310">
        <v>0</v>
      </c>
      <c r="P1310">
        <v>0</v>
      </c>
      <c r="Q1310">
        <v>0</v>
      </c>
      <c r="R1310">
        <v>0</v>
      </c>
      <c r="S1310" t="s">
        <v>249</v>
      </c>
      <c r="T1310">
        <v>0</v>
      </c>
      <c r="Y1310">
        <v>0</v>
      </c>
      <c r="AB1310">
        <v>0</v>
      </c>
      <c r="AC1310">
        <v>0</v>
      </c>
      <c r="AD1310">
        <v>0</v>
      </c>
      <c r="AE1310">
        <v>0</v>
      </c>
      <c r="AF1310">
        <v>0</v>
      </c>
      <c r="AQ1310">
        <v>0</v>
      </c>
      <c r="AR1310">
        <f t="shared" si="20"/>
        <v>0</v>
      </c>
      <c r="AS1310">
        <v>1</v>
      </c>
      <c r="AT1310" t="s">
        <v>137</v>
      </c>
      <c r="AU1310">
        <v>46</v>
      </c>
    </row>
    <row r="1311" spans="1:47">
      <c r="A1311" t="s">
        <v>4859</v>
      </c>
      <c r="C1311">
        <v>310</v>
      </c>
      <c r="D1311" t="s">
        <v>4860</v>
      </c>
      <c r="E1311">
        <v>101</v>
      </c>
      <c r="F1311" t="s">
        <v>4861</v>
      </c>
      <c r="G1311" t="s">
        <v>422</v>
      </c>
      <c r="H1311" t="s">
        <v>220</v>
      </c>
      <c r="I1311" t="s">
        <v>4862</v>
      </c>
      <c r="J1311">
        <v>0.62856999999999996</v>
      </c>
      <c r="K1311">
        <v>0</v>
      </c>
      <c r="L1311">
        <v>0</v>
      </c>
      <c r="M1311">
        <v>1</v>
      </c>
      <c r="N1311">
        <v>1</v>
      </c>
      <c r="O1311" t="s">
        <v>659</v>
      </c>
      <c r="P1311">
        <v>1</v>
      </c>
      <c r="Q1311">
        <v>1</v>
      </c>
      <c r="R1311">
        <v>4500</v>
      </c>
      <c r="S1311" t="s">
        <v>223</v>
      </c>
      <c r="T1311">
        <v>0</v>
      </c>
      <c r="U1311" t="s">
        <v>4859</v>
      </c>
      <c r="V1311" t="s">
        <v>933</v>
      </c>
      <c r="W1311" t="s">
        <v>659</v>
      </c>
      <c r="X1311" t="s">
        <v>659</v>
      </c>
      <c r="Y1311">
        <v>4500</v>
      </c>
      <c r="AB1311">
        <v>0</v>
      </c>
      <c r="AC1311">
        <v>0</v>
      </c>
      <c r="AD1311">
        <v>3</v>
      </c>
      <c r="AE1311">
        <v>1269</v>
      </c>
      <c r="AF1311">
        <v>1.75</v>
      </c>
      <c r="AQ1311">
        <v>1</v>
      </c>
      <c r="AR1311">
        <f t="shared" si="20"/>
        <v>0</v>
      </c>
      <c r="AS1311">
        <v>1</v>
      </c>
      <c r="AT1311" t="s">
        <v>135</v>
      </c>
      <c r="AU1311">
        <v>44</v>
      </c>
    </row>
    <row r="1312" spans="1:47">
      <c r="A1312" t="s">
        <v>248</v>
      </c>
      <c r="C1312">
        <v>310</v>
      </c>
      <c r="E1312">
        <v>0</v>
      </c>
      <c r="J1312">
        <v>1.0471299999999999</v>
      </c>
      <c r="K1312">
        <v>0</v>
      </c>
      <c r="L1312">
        <v>0</v>
      </c>
      <c r="M1312">
        <v>0</v>
      </c>
      <c r="N1312">
        <v>0</v>
      </c>
      <c r="P1312">
        <v>0</v>
      </c>
      <c r="Q1312">
        <v>0</v>
      </c>
      <c r="R1312">
        <v>0</v>
      </c>
      <c r="S1312" t="s">
        <v>249</v>
      </c>
      <c r="T1312">
        <v>0</v>
      </c>
      <c r="Y1312">
        <v>0</v>
      </c>
      <c r="AB1312">
        <v>0</v>
      </c>
      <c r="AC1312">
        <v>0</v>
      </c>
      <c r="AD1312">
        <v>0</v>
      </c>
      <c r="AE1312">
        <v>0</v>
      </c>
      <c r="AF1312">
        <v>0</v>
      </c>
      <c r="AQ1312">
        <v>0</v>
      </c>
      <c r="AR1312">
        <f t="shared" si="20"/>
        <v>0</v>
      </c>
      <c r="AS1312">
        <v>1</v>
      </c>
      <c r="AT1312" t="s">
        <v>135</v>
      </c>
      <c r="AU1312">
        <v>44</v>
      </c>
    </row>
    <row r="1313" spans="1:47">
      <c r="A1313" t="s">
        <v>4863</v>
      </c>
      <c r="C1313">
        <v>310</v>
      </c>
      <c r="D1313" t="s">
        <v>4864</v>
      </c>
      <c r="E1313">
        <v>903</v>
      </c>
      <c r="F1313" t="s">
        <v>821</v>
      </c>
      <c r="G1313" t="s">
        <v>219</v>
      </c>
      <c r="H1313" t="s">
        <v>822</v>
      </c>
      <c r="I1313" t="s">
        <v>4865</v>
      </c>
      <c r="J1313">
        <v>2.1716500000000001</v>
      </c>
      <c r="K1313">
        <v>0</v>
      </c>
      <c r="L1313">
        <v>0</v>
      </c>
      <c r="M1313">
        <v>0</v>
      </c>
      <c r="N1313">
        <v>0</v>
      </c>
      <c r="P1313">
        <v>0</v>
      </c>
      <c r="Q1313">
        <v>0</v>
      </c>
      <c r="R1313">
        <v>0</v>
      </c>
      <c r="S1313" t="s">
        <v>223</v>
      </c>
      <c r="T1313">
        <v>0</v>
      </c>
      <c r="U1313" t="s">
        <v>4863</v>
      </c>
      <c r="Y1313">
        <v>0</v>
      </c>
      <c r="AB1313">
        <v>0</v>
      </c>
      <c r="AC1313">
        <v>0</v>
      </c>
      <c r="AD1313">
        <v>0</v>
      </c>
      <c r="AE1313">
        <v>0</v>
      </c>
      <c r="AF1313">
        <v>0</v>
      </c>
      <c r="AQ1313">
        <v>1</v>
      </c>
      <c r="AR1313">
        <f t="shared" si="20"/>
        <v>0</v>
      </c>
      <c r="AS1313">
        <v>1</v>
      </c>
      <c r="AT1313" t="s">
        <v>134</v>
      </c>
      <c r="AU1313">
        <v>43</v>
      </c>
    </row>
    <row r="1314" spans="1:47">
      <c r="A1314" t="s">
        <v>4866</v>
      </c>
      <c r="C1314">
        <v>310</v>
      </c>
      <c r="D1314" t="s">
        <v>4867</v>
      </c>
      <c r="E1314">
        <v>101</v>
      </c>
      <c r="F1314" t="s">
        <v>4721</v>
      </c>
      <c r="G1314" t="s">
        <v>219</v>
      </c>
      <c r="H1314" t="s">
        <v>220</v>
      </c>
      <c r="I1314" t="s">
        <v>4868</v>
      </c>
      <c r="J1314">
        <v>7.4590000000000004E-2</v>
      </c>
      <c r="K1314">
        <v>0</v>
      </c>
      <c r="L1314">
        <v>0</v>
      </c>
      <c r="M1314">
        <v>1</v>
      </c>
      <c r="N1314">
        <v>1</v>
      </c>
      <c r="O1314" t="s">
        <v>659</v>
      </c>
      <c r="P1314">
        <v>1</v>
      </c>
      <c r="Q1314">
        <v>0</v>
      </c>
      <c r="R1314">
        <v>0</v>
      </c>
      <c r="S1314" t="s">
        <v>223</v>
      </c>
      <c r="T1314">
        <v>0</v>
      </c>
      <c r="U1314" t="s">
        <v>4866</v>
      </c>
      <c r="V1314" t="s">
        <v>933</v>
      </c>
      <c r="W1314" t="s">
        <v>659</v>
      </c>
      <c r="X1314" t="s">
        <v>659</v>
      </c>
      <c r="Y1314">
        <v>0</v>
      </c>
      <c r="AB1314">
        <v>0</v>
      </c>
      <c r="AC1314">
        <v>0</v>
      </c>
      <c r="AD1314">
        <v>2</v>
      </c>
      <c r="AE1314">
        <v>1136</v>
      </c>
      <c r="AF1314">
        <v>1</v>
      </c>
      <c r="AQ1314">
        <v>2</v>
      </c>
      <c r="AR1314">
        <f t="shared" si="20"/>
        <v>0</v>
      </c>
      <c r="AS1314">
        <v>1</v>
      </c>
      <c r="AT1314" t="s">
        <v>134</v>
      </c>
      <c r="AU1314">
        <v>43</v>
      </c>
    </row>
    <row r="1315" spans="1:47">
      <c r="A1315" t="s">
        <v>4869</v>
      </c>
      <c r="C1315">
        <v>310</v>
      </c>
      <c r="D1315" t="s">
        <v>4870</v>
      </c>
      <c r="E1315">
        <v>101</v>
      </c>
      <c r="F1315" t="s">
        <v>4871</v>
      </c>
      <c r="H1315" t="s">
        <v>220</v>
      </c>
      <c r="I1315" t="s">
        <v>4872</v>
      </c>
      <c r="J1315">
        <v>9.6979999999999997E-2</v>
      </c>
      <c r="K1315">
        <v>0</v>
      </c>
      <c r="L1315">
        <v>0</v>
      </c>
      <c r="M1315">
        <v>1</v>
      </c>
      <c r="N1315">
        <v>1</v>
      </c>
      <c r="O1315" t="s">
        <v>659</v>
      </c>
      <c r="P1315">
        <v>1</v>
      </c>
      <c r="Q1315">
        <v>1</v>
      </c>
      <c r="R1315">
        <v>100</v>
      </c>
      <c r="S1315" t="s">
        <v>223</v>
      </c>
      <c r="T1315">
        <v>0</v>
      </c>
      <c r="U1315" t="s">
        <v>4869</v>
      </c>
      <c r="V1315" t="s">
        <v>927</v>
      </c>
      <c r="W1315" t="s">
        <v>659</v>
      </c>
      <c r="X1315" t="s">
        <v>659</v>
      </c>
      <c r="Y1315">
        <v>100</v>
      </c>
      <c r="AB1315">
        <v>0</v>
      </c>
      <c r="AC1315">
        <v>0</v>
      </c>
      <c r="AD1315">
        <v>2</v>
      </c>
      <c r="AE1315">
        <v>600</v>
      </c>
      <c r="AF1315">
        <v>1</v>
      </c>
      <c r="AQ1315">
        <v>1</v>
      </c>
      <c r="AR1315">
        <f t="shared" si="20"/>
        <v>0</v>
      </c>
      <c r="AS1315">
        <v>1</v>
      </c>
      <c r="AT1315" t="s">
        <v>134</v>
      </c>
      <c r="AU1315">
        <v>43</v>
      </c>
    </row>
    <row r="1316" spans="1:47">
      <c r="A1316" t="s">
        <v>4873</v>
      </c>
      <c r="B1316" t="s">
        <v>293</v>
      </c>
      <c r="C1316">
        <v>310</v>
      </c>
      <c r="D1316" t="s">
        <v>4353</v>
      </c>
      <c r="E1316">
        <v>0</v>
      </c>
      <c r="J1316">
        <v>3.569E-2</v>
      </c>
      <c r="K1316">
        <v>0</v>
      </c>
      <c r="L1316">
        <v>0</v>
      </c>
      <c r="M1316">
        <v>0</v>
      </c>
      <c r="N1316">
        <v>0</v>
      </c>
      <c r="P1316">
        <v>0</v>
      </c>
      <c r="Q1316">
        <v>0</v>
      </c>
      <c r="R1316">
        <v>0</v>
      </c>
      <c r="S1316" t="s">
        <v>296</v>
      </c>
      <c r="T1316">
        <v>0</v>
      </c>
      <c r="Y1316">
        <v>0</v>
      </c>
      <c r="AB1316">
        <v>0</v>
      </c>
      <c r="AC1316">
        <v>0</v>
      </c>
      <c r="AD1316">
        <v>0</v>
      </c>
      <c r="AE1316">
        <v>0</v>
      </c>
      <c r="AF1316">
        <v>0</v>
      </c>
      <c r="AG1316" t="s">
        <v>845</v>
      </c>
      <c r="AQ1316">
        <v>1</v>
      </c>
      <c r="AR1316">
        <f t="shared" si="20"/>
        <v>0</v>
      </c>
      <c r="AS1316">
        <v>1</v>
      </c>
      <c r="AT1316" t="s">
        <v>134</v>
      </c>
      <c r="AU1316">
        <v>43</v>
      </c>
    </row>
    <row r="1317" spans="1:47">
      <c r="A1317" t="s">
        <v>4874</v>
      </c>
      <c r="C1317">
        <v>310</v>
      </c>
      <c r="D1317" t="s">
        <v>4875</v>
      </c>
      <c r="E1317">
        <v>132</v>
      </c>
      <c r="F1317" t="s">
        <v>4506</v>
      </c>
      <c r="G1317" t="s">
        <v>219</v>
      </c>
      <c r="H1317" t="s">
        <v>260</v>
      </c>
      <c r="I1317" t="s">
        <v>4876</v>
      </c>
      <c r="J1317">
        <v>0.10521</v>
      </c>
      <c r="K1317">
        <v>0</v>
      </c>
      <c r="L1317">
        <v>0</v>
      </c>
      <c r="M1317">
        <v>0</v>
      </c>
      <c r="N1317">
        <v>0</v>
      </c>
      <c r="P1317">
        <v>0</v>
      </c>
      <c r="Q1317">
        <v>0</v>
      </c>
      <c r="R1317">
        <v>0</v>
      </c>
      <c r="S1317" t="s">
        <v>223</v>
      </c>
      <c r="T1317">
        <v>0</v>
      </c>
      <c r="U1317" t="s">
        <v>4874</v>
      </c>
      <c r="Y1317">
        <v>0</v>
      </c>
      <c r="AB1317">
        <v>0</v>
      </c>
      <c r="AC1317">
        <v>0</v>
      </c>
      <c r="AD1317">
        <v>0</v>
      </c>
      <c r="AE1317">
        <v>0</v>
      </c>
      <c r="AF1317">
        <v>0</v>
      </c>
      <c r="AQ1317">
        <v>1</v>
      </c>
      <c r="AR1317">
        <f t="shared" si="20"/>
        <v>0</v>
      </c>
      <c r="AS1317">
        <v>1</v>
      </c>
      <c r="AT1317" t="s">
        <v>137</v>
      </c>
      <c r="AU1317">
        <v>46</v>
      </c>
    </row>
    <row r="1318" spans="1:47">
      <c r="A1318" t="s">
        <v>4877</v>
      </c>
      <c r="C1318">
        <v>310</v>
      </c>
      <c r="D1318" t="s">
        <v>4878</v>
      </c>
      <c r="E1318">
        <v>101</v>
      </c>
      <c r="F1318" t="s">
        <v>4879</v>
      </c>
      <c r="G1318" t="s">
        <v>219</v>
      </c>
      <c r="H1318" t="s">
        <v>220</v>
      </c>
      <c r="I1318" t="s">
        <v>4880</v>
      </c>
      <c r="J1318">
        <v>8.2500000000000004E-2</v>
      </c>
      <c r="K1318">
        <v>0</v>
      </c>
      <c r="L1318">
        <v>0</v>
      </c>
      <c r="M1318">
        <v>1</v>
      </c>
      <c r="N1318">
        <v>1</v>
      </c>
      <c r="O1318" t="s">
        <v>659</v>
      </c>
      <c r="P1318">
        <v>1</v>
      </c>
      <c r="Q1318">
        <v>3</v>
      </c>
      <c r="R1318">
        <v>7500</v>
      </c>
      <c r="S1318" t="s">
        <v>223</v>
      </c>
      <c r="T1318">
        <v>0</v>
      </c>
      <c r="U1318" t="s">
        <v>4877</v>
      </c>
      <c r="V1318" t="s">
        <v>933</v>
      </c>
      <c r="W1318" t="s">
        <v>659</v>
      </c>
      <c r="X1318" t="s">
        <v>659</v>
      </c>
      <c r="Y1318">
        <v>2500</v>
      </c>
      <c r="AB1318">
        <v>0</v>
      </c>
      <c r="AC1318">
        <v>0</v>
      </c>
      <c r="AD1318">
        <v>2</v>
      </c>
      <c r="AE1318">
        <v>998</v>
      </c>
      <c r="AF1318">
        <v>1</v>
      </c>
      <c r="AQ1318">
        <v>1</v>
      </c>
      <c r="AR1318">
        <f t="shared" si="20"/>
        <v>0</v>
      </c>
      <c r="AS1318">
        <v>1</v>
      </c>
      <c r="AT1318" t="s">
        <v>135</v>
      </c>
      <c r="AU1318">
        <v>44</v>
      </c>
    </row>
    <row r="1319" spans="1:47">
      <c r="A1319" t="s">
        <v>4881</v>
      </c>
      <c r="C1319">
        <v>310</v>
      </c>
      <c r="D1319" t="s">
        <v>4882</v>
      </c>
      <c r="E1319">
        <v>132</v>
      </c>
      <c r="F1319" t="s">
        <v>4883</v>
      </c>
      <c r="G1319" t="s">
        <v>219</v>
      </c>
      <c r="H1319" t="s">
        <v>260</v>
      </c>
      <c r="I1319" t="s">
        <v>4884</v>
      </c>
      <c r="J1319">
        <v>0.10455</v>
      </c>
      <c r="K1319">
        <v>0</v>
      </c>
      <c r="L1319">
        <v>0</v>
      </c>
      <c r="M1319">
        <v>0</v>
      </c>
      <c r="N1319">
        <v>0</v>
      </c>
      <c r="P1319">
        <v>0</v>
      </c>
      <c r="Q1319">
        <v>0</v>
      </c>
      <c r="R1319">
        <v>0</v>
      </c>
      <c r="S1319" t="s">
        <v>223</v>
      </c>
      <c r="T1319">
        <v>0</v>
      </c>
      <c r="U1319" t="s">
        <v>4881</v>
      </c>
      <c r="Y1319">
        <v>0</v>
      </c>
      <c r="AB1319">
        <v>0</v>
      </c>
      <c r="AC1319">
        <v>0</v>
      </c>
      <c r="AD1319">
        <v>0</v>
      </c>
      <c r="AE1319">
        <v>0</v>
      </c>
      <c r="AF1319">
        <v>0</v>
      </c>
      <c r="AQ1319">
        <v>1</v>
      </c>
      <c r="AR1319">
        <f t="shared" si="20"/>
        <v>0</v>
      </c>
      <c r="AS1319">
        <v>1</v>
      </c>
      <c r="AT1319" t="s">
        <v>134</v>
      </c>
      <c r="AU1319">
        <v>43</v>
      </c>
    </row>
    <row r="1320" spans="1:47">
      <c r="A1320" t="s">
        <v>4885</v>
      </c>
      <c r="C1320">
        <v>310</v>
      </c>
      <c r="D1320" t="s">
        <v>4886</v>
      </c>
      <c r="E1320">
        <v>903</v>
      </c>
      <c r="F1320" t="s">
        <v>821</v>
      </c>
      <c r="G1320" t="s">
        <v>219</v>
      </c>
      <c r="H1320" t="s">
        <v>822</v>
      </c>
      <c r="I1320" t="s">
        <v>4887</v>
      </c>
      <c r="J1320">
        <v>0.42856</v>
      </c>
      <c r="K1320">
        <v>0</v>
      </c>
      <c r="L1320">
        <v>0</v>
      </c>
      <c r="M1320">
        <v>0</v>
      </c>
      <c r="N1320">
        <v>0</v>
      </c>
      <c r="P1320">
        <v>0</v>
      </c>
      <c r="Q1320">
        <v>0</v>
      </c>
      <c r="R1320">
        <v>0</v>
      </c>
      <c r="S1320" t="s">
        <v>223</v>
      </c>
      <c r="T1320">
        <v>0</v>
      </c>
      <c r="U1320" t="s">
        <v>4885</v>
      </c>
      <c r="Y1320">
        <v>0</v>
      </c>
      <c r="AB1320">
        <v>0</v>
      </c>
      <c r="AC1320">
        <v>0</v>
      </c>
      <c r="AD1320">
        <v>0</v>
      </c>
      <c r="AE1320">
        <v>0</v>
      </c>
      <c r="AF1320">
        <v>0</v>
      </c>
      <c r="AQ1320">
        <v>1</v>
      </c>
      <c r="AR1320">
        <f t="shared" si="20"/>
        <v>0</v>
      </c>
      <c r="AS1320">
        <v>1</v>
      </c>
      <c r="AT1320" t="s">
        <v>134</v>
      </c>
      <c r="AU1320">
        <v>43</v>
      </c>
    </row>
    <row r="1321" spans="1:47">
      <c r="A1321" t="s">
        <v>4888</v>
      </c>
      <c r="C1321">
        <v>310</v>
      </c>
      <c r="D1321" t="s">
        <v>4889</v>
      </c>
      <c r="E1321">
        <v>101</v>
      </c>
      <c r="F1321" t="s">
        <v>4890</v>
      </c>
      <c r="G1321" t="s">
        <v>219</v>
      </c>
      <c r="H1321" t="s">
        <v>220</v>
      </c>
      <c r="I1321" t="s">
        <v>4891</v>
      </c>
      <c r="J1321">
        <v>9.6030000000000004E-2</v>
      </c>
      <c r="K1321">
        <v>0</v>
      </c>
      <c r="L1321">
        <v>0</v>
      </c>
      <c r="M1321">
        <v>1</v>
      </c>
      <c r="N1321">
        <v>1</v>
      </c>
      <c r="O1321" t="s">
        <v>659</v>
      </c>
      <c r="P1321">
        <v>1</v>
      </c>
      <c r="Q1321">
        <v>1</v>
      </c>
      <c r="R1321">
        <v>4000</v>
      </c>
      <c r="S1321" t="s">
        <v>223</v>
      </c>
      <c r="T1321">
        <v>0</v>
      </c>
      <c r="U1321" t="s">
        <v>4888</v>
      </c>
      <c r="V1321" t="s">
        <v>933</v>
      </c>
      <c r="W1321" t="s">
        <v>659</v>
      </c>
      <c r="X1321" t="s">
        <v>659</v>
      </c>
      <c r="Y1321">
        <v>4000</v>
      </c>
      <c r="AB1321">
        <v>0</v>
      </c>
      <c r="AC1321">
        <v>0</v>
      </c>
      <c r="AD1321">
        <v>1</v>
      </c>
      <c r="AE1321">
        <v>848</v>
      </c>
      <c r="AF1321">
        <v>1</v>
      </c>
      <c r="AQ1321">
        <v>1</v>
      </c>
      <c r="AR1321">
        <f t="shared" si="20"/>
        <v>0</v>
      </c>
      <c r="AS1321">
        <v>1</v>
      </c>
      <c r="AT1321" t="s">
        <v>134</v>
      </c>
      <c r="AU1321">
        <v>43</v>
      </c>
    </row>
    <row r="1322" spans="1:47">
      <c r="A1322" t="s">
        <v>4892</v>
      </c>
      <c r="C1322">
        <v>310</v>
      </c>
      <c r="D1322" t="s">
        <v>4893</v>
      </c>
      <c r="E1322">
        <v>132</v>
      </c>
      <c r="F1322" t="s">
        <v>4777</v>
      </c>
      <c r="G1322" t="s">
        <v>219</v>
      </c>
      <c r="H1322" t="s">
        <v>260</v>
      </c>
      <c r="I1322" t="s">
        <v>4894</v>
      </c>
      <c r="J1322">
        <v>8.4720000000000004E-2</v>
      </c>
      <c r="K1322">
        <v>0</v>
      </c>
      <c r="L1322">
        <v>0</v>
      </c>
      <c r="M1322">
        <v>0</v>
      </c>
      <c r="N1322">
        <v>0</v>
      </c>
      <c r="P1322">
        <v>0</v>
      </c>
      <c r="Q1322">
        <v>0</v>
      </c>
      <c r="R1322">
        <v>0</v>
      </c>
      <c r="S1322" t="s">
        <v>223</v>
      </c>
      <c r="T1322">
        <v>0</v>
      </c>
      <c r="U1322" t="s">
        <v>4892</v>
      </c>
      <c r="Y1322">
        <v>0</v>
      </c>
      <c r="AB1322">
        <v>0</v>
      </c>
      <c r="AC1322">
        <v>0</v>
      </c>
      <c r="AD1322">
        <v>0</v>
      </c>
      <c r="AE1322">
        <v>0</v>
      </c>
      <c r="AF1322">
        <v>0</v>
      </c>
      <c r="AQ1322">
        <v>2</v>
      </c>
      <c r="AR1322">
        <f t="shared" si="20"/>
        <v>0</v>
      </c>
      <c r="AS1322">
        <v>1</v>
      </c>
      <c r="AT1322" t="s">
        <v>134</v>
      </c>
      <c r="AU1322">
        <v>43</v>
      </c>
    </row>
    <row r="1323" spans="1:47">
      <c r="A1323" t="s">
        <v>4895</v>
      </c>
      <c r="C1323">
        <v>310</v>
      </c>
      <c r="D1323" t="s">
        <v>4896</v>
      </c>
      <c r="E1323">
        <v>101</v>
      </c>
      <c r="F1323" t="s">
        <v>4693</v>
      </c>
      <c r="G1323" t="s">
        <v>219</v>
      </c>
      <c r="H1323" t="s">
        <v>220</v>
      </c>
      <c r="I1323" t="s">
        <v>4897</v>
      </c>
      <c r="J1323">
        <v>9.0469999999999995E-2</v>
      </c>
      <c r="K1323">
        <v>0</v>
      </c>
      <c r="L1323">
        <v>0</v>
      </c>
      <c r="M1323">
        <v>1</v>
      </c>
      <c r="N1323">
        <v>1</v>
      </c>
      <c r="O1323" t="s">
        <v>659</v>
      </c>
      <c r="P1323">
        <v>1</v>
      </c>
      <c r="Q1323">
        <v>1</v>
      </c>
      <c r="R1323">
        <v>7400</v>
      </c>
      <c r="S1323" t="s">
        <v>223</v>
      </c>
      <c r="T1323">
        <v>0</v>
      </c>
      <c r="U1323" t="s">
        <v>4895</v>
      </c>
      <c r="V1323" t="s">
        <v>933</v>
      </c>
      <c r="W1323" t="s">
        <v>659</v>
      </c>
      <c r="X1323" t="s">
        <v>659</v>
      </c>
      <c r="Y1323">
        <v>7400</v>
      </c>
      <c r="AB1323">
        <v>0</v>
      </c>
      <c r="AC1323">
        <v>0</v>
      </c>
      <c r="AD1323">
        <v>5</v>
      </c>
      <c r="AE1323">
        <v>2256</v>
      </c>
      <c r="AF1323">
        <v>2</v>
      </c>
      <c r="AQ1323">
        <v>1</v>
      </c>
      <c r="AR1323">
        <f t="shared" si="20"/>
        <v>0</v>
      </c>
      <c r="AS1323">
        <v>1</v>
      </c>
      <c r="AT1323" t="s">
        <v>135</v>
      </c>
      <c r="AU1323">
        <v>44</v>
      </c>
    </row>
    <row r="1324" spans="1:47">
      <c r="A1324" t="s">
        <v>4898</v>
      </c>
      <c r="C1324">
        <v>310</v>
      </c>
      <c r="D1324" t="s">
        <v>4899</v>
      </c>
      <c r="E1324">
        <v>101</v>
      </c>
      <c r="F1324" t="s">
        <v>4900</v>
      </c>
      <c r="G1324" t="s">
        <v>219</v>
      </c>
      <c r="H1324" t="s">
        <v>220</v>
      </c>
      <c r="I1324" t="s">
        <v>4901</v>
      </c>
      <c r="J1324">
        <v>0.15379999999999999</v>
      </c>
      <c r="K1324">
        <v>0</v>
      </c>
      <c r="L1324">
        <v>0</v>
      </c>
      <c r="M1324">
        <v>1</v>
      </c>
      <c r="N1324">
        <v>1</v>
      </c>
      <c r="O1324" t="s">
        <v>659</v>
      </c>
      <c r="P1324">
        <v>1</v>
      </c>
      <c r="Q1324">
        <v>1</v>
      </c>
      <c r="R1324">
        <v>3100</v>
      </c>
      <c r="S1324" t="s">
        <v>223</v>
      </c>
      <c r="T1324">
        <v>0</v>
      </c>
      <c r="U1324" t="s">
        <v>4898</v>
      </c>
      <c r="V1324" t="s">
        <v>933</v>
      </c>
      <c r="W1324" t="s">
        <v>659</v>
      </c>
      <c r="X1324" t="s">
        <v>659</v>
      </c>
      <c r="Y1324">
        <v>3100</v>
      </c>
      <c r="AB1324">
        <v>0</v>
      </c>
      <c r="AC1324">
        <v>0</v>
      </c>
      <c r="AD1324">
        <v>3</v>
      </c>
      <c r="AE1324">
        <v>1869</v>
      </c>
      <c r="AF1324">
        <v>1</v>
      </c>
      <c r="AQ1324">
        <v>1</v>
      </c>
      <c r="AR1324">
        <f t="shared" si="20"/>
        <v>0</v>
      </c>
      <c r="AS1324">
        <v>1</v>
      </c>
      <c r="AT1324" t="s">
        <v>135</v>
      </c>
      <c r="AU1324">
        <v>44</v>
      </c>
    </row>
    <row r="1325" spans="1:47">
      <c r="A1325" t="s">
        <v>4902</v>
      </c>
      <c r="C1325">
        <v>310</v>
      </c>
      <c r="D1325" t="s">
        <v>4903</v>
      </c>
      <c r="E1325">
        <v>101</v>
      </c>
      <c r="F1325" t="s">
        <v>4904</v>
      </c>
      <c r="G1325" t="s">
        <v>219</v>
      </c>
      <c r="H1325" t="s">
        <v>220</v>
      </c>
      <c r="I1325" t="s">
        <v>4905</v>
      </c>
      <c r="J1325">
        <v>7.1440000000000003E-2</v>
      </c>
      <c r="K1325">
        <v>0</v>
      </c>
      <c r="L1325">
        <v>0</v>
      </c>
      <c r="M1325">
        <v>1</v>
      </c>
      <c r="N1325">
        <v>1</v>
      </c>
      <c r="O1325" t="s">
        <v>659</v>
      </c>
      <c r="P1325">
        <v>1</v>
      </c>
      <c r="Q1325">
        <v>1</v>
      </c>
      <c r="R1325">
        <v>100</v>
      </c>
      <c r="S1325" t="s">
        <v>223</v>
      </c>
      <c r="T1325">
        <v>0</v>
      </c>
      <c r="U1325" t="s">
        <v>4902</v>
      </c>
      <c r="V1325" t="s">
        <v>927</v>
      </c>
      <c r="W1325" t="s">
        <v>659</v>
      </c>
      <c r="X1325" t="s">
        <v>659</v>
      </c>
      <c r="Y1325">
        <v>100</v>
      </c>
      <c r="AB1325">
        <v>0</v>
      </c>
      <c r="AC1325">
        <v>0</v>
      </c>
      <c r="AD1325">
        <v>2</v>
      </c>
      <c r="AE1325">
        <v>420</v>
      </c>
      <c r="AF1325">
        <v>1</v>
      </c>
      <c r="AQ1325">
        <v>2</v>
      </c>
      <c r="AR1325">
        <f t="shared" si="20"/>
        <v>0</v>
      </c>
      <c r="AS1325">
        <v>1</v>
      </c>
      <c r="AT1325" t="s">
        <v>134</v>
      </c>
      <c r="AU1325">
        <v>43</v>
      </c>
    </row>
    <row r="1326" spans="1:47">
      <c r="A1326" t="s">
        <v>4906</v>
      </c>
      <c r="C1326">
        <v>310</v>
      </c>
      <c r="D1326" t="s">
        <v>4907</v>
      </c>
      <c r="E1326">
        <v>101</v>
      </c>
      <c r="F1326" t="s">
        <v>4908</v>
      </c>
      <c r="G1326" t="s">
        <v>219</v>
      </c>
      <c r="H1326" t="s">
        <v>220</v>
      </c>
      <c r="I1326" t="s">
        <v>4909</v>
      </c>
      <c r="J1326">
        <v>7.8789999999999999E-2</v>
      </c>
      <c r="K1326">
        <v>0</v>
      </c>
      <c r="L1326">
        <v>0</v>
      </c>
      <c r="M1326">
        <v>1</v>
      </c>
      <c r="N1326">
        <v>1</v>
      </c>
      <c r="O1326" t="s">
        <v>659</v>
      </c>
      <c r="P1326">
        <v>1</v>
      </c>
      <c r="Q1326">
        <v>1</v>
      </c>
      <c r="R1326">
        <v>1300</v>
      </c>
      <c r="S1326" t="s">
        <v>223</v>
      </c>
      <c r="T1326">
        <v>0</v>
      </c>
      <c r="U1326" t="s">
        <v>4906</v>
      </c>
      <c r="V1326" t="s">
        <v>927</v>
      </c>
      <c r="W1326" t="s">
        <v>659</v>
      </c>
      <c r="X1326" t="s">
        <v>659</v>
      </c>
      <c r="Y1326">
        <v>1300</v>
      </c>
      <c r="AB1326">
        <v>0</v>
      </c>
      <c r="AC1326">
        <v>0</v>
      </c>
      <c r="AD1326">
        <v>2</v>
      </c>
      <c r="AE1326">
        <v>697</v>
      </c>
      <c r="AF1326">
        <v>1</v>
      </c>
      <c r="AQ1326">
        <v>1</v>
      </c>
      <c r="AR1326">
        <f t="shared" si="20"/>
        <v>0</v>
      </c>
      <c r="AS1326">
        <v>1</v>
      </c>
      <c r="AT1326" t="s">
        <v>135</v>
      </c>
      <c r="AU1326">
        <v>44</v>
      </c>
    </row>
    <row r="1327" spans="1:47">
      <c r="A1327" t="s">
        <v>4910</v>
      </c>
      <c r="C1327">
        <v>310</v>
      </c>
      <c r="D1327" t="s">
        <v>4911</v>
      </c>
      <c r="E1327">
        <v>101</v>
      </c>
      <c r="F1327" t="s">
        <v>4912</v>
      </c>
      <c r="G1327" t="s">
        <v>219</v>
      </c>
      <c r="H1327" t="s">
        <v>220</v>
      </c>
      <c r="I1327" t="s">
        <v>4913</v>
      </c>
      <c r="J1327">
        <v>0.11706999999999999</v>
      </c>
      <c r="K1327">
        <v>1</v>
      </c>
      <c r="L1327">
        <v>1</v>
      </c>
      <c r="M1327">
        <v>1</v>
      </c>
      <c r="N1327">
        <v>1</v>
      </c>
      <c r="O1327" t="s">
        <v>225</v>
      </c>
      <c r="P1327">
        <v>0</v>
      </c>
      <c r="Q1327">
        <v>1</v>
      </c>
      <c r="R1327">
        <v>700</v>
      </c>
      <c r="S1327" t="s">
        <v>223</v>
      </c>
      <c r="T1327">
        <v>700</v>
      </c>
      <c r="U1327" t="s">
        <v>4910</v>
      </c>
      <c r="V1327" t="s">
        <v>455</v>
      </c>
      <c r="W1327" t="s">
        <v>225</v>
      </c>
      <c r="X1327" t="s">
        <v>225</v>
      </c>
      <c r="Y1327">
        <v>700</v>
      </c>
      <c r="AB1327">
        <v>1</v>
      </c>
      <c r="AC1327">
        <v>1</v>
      </c>
      <c r="AD1327">
        <v>3</v>
      </c>
      <c r="AE1327">
        <v>480</v>
      </c>
      <c r="AF1327">
        <v>1</v>
      </c>
      <c r="AQ1327">
        <v>1</v>
      </c>
      <c r="AR1327">
        <f t="shared" si="20"/>
        <v>9.68</v>
      </c>
      <c r="AS1327">
        <v>1</v>
      </c>
      <c r="AT1327" t="s">
        <v>137</v>
      </c>
      <c r="AU1327">
        <v>46</v>
      </c>
    </row>
    <row r="1328" spans="1:47">
      <c r="A1328" t="s">
        <v>4914</v>
      </c>
      <c r="C1328">
        <v>310</v>
      </c>
      <c r="D1328" t="s">
        <v>4915</v>
      </c>
      <c r="E1328">
        <v>101</v>
      </c>
      <c r="F1328" t="s">
        <v>4916</v>
      </c>
      <c r="G1328" t="s">
        <v>219</v>
      </c>
      <c r="H1328" t="s">
        <v>220</v>
      </c>
      <c r="I1328" t="s">
        <v>4917</v>
      </c>
      <c r="J1328">
        <v>0.10736</v>
      </c>
      <c r="K1328">
        <v>0</v>
      </c>
      <c r="L1328">
        <v>0</v>
      </c>
      <c r="M1328">
        <v>1</v>
      </c>
      <c r="N1328">
        <v>1</v>
      </c>
      <c r="O1328" t="s">
        <v>659</v>
      </c>
      <c r="P1328">
        <v>1</v>
      </c>
      <c r="Q1328">
        <v>1</v>
      </c>
      <c r="R1328">
        <v>2700</v>
      </c>
      <c r="S1328" t="s">
        <v>223</v>
      </c>
      <c r="T1328">
        <v>0</v>
      </c>
      <c r="U1328" t="s">
        <v>4914</v>
      </c>
      <c r="V1328" t="s">
        <v>933</v>
      </c>
      <c r="W1328" t="s">
        <v>659</v>
      </c>
      <c r="X1328" t="s">
        <v>659</v>
      </c>
      <c r="Y1328">
        <v>2700</v>
      </c>
      <c r="AB1328">
        <v>0</v>
      </c>
      <c r="AC1328">
        <v>0</v>
      </c>
      <c r="AD1328">
        <v>3</v>
      </c>
      <c r="AE1328">
        <v>680</v>
      </c>
      <c r="AF1328">
        <v>1</v>
      </c>
      <c r="AQ1328">
        <v>2</v>
      </c>
      <c r="AR1328">
        <f t="shared" si="20"/>
        <v>0</v>
      </c>
      <c r="AS1328">
        <v>1</v>
      </c>
      <c r="AT1328" t="s">
        <v>134</v>
      </c>
      <c r="AU1328">
        <v>43</v>
      </c>
    </row>
    <row r="1329" spans="1:47">
      <c r="A1329" t="s">
        <v>4918</v>
      </c>
      <c r="C1329">
        <v>310</v>
      </c>
      <c r="D1329" t="s">
        <v>4919</v>
      </c>
      <c r="E1329">
        <v>101</v>
      </c>
      <c r="F1329" t="s">
        <v>4920</v>
      </c>
      <c r="G1329" t="s">
        <v>219</v>
      </c>
      <c r="H1329" t="s">
        <v>220</v>
      </c>
      <c r="I1329" t="s">
        <v>4921</v>
      </c>
      <c r="J1329">
        <v>9.8290000000000002E-2</v>
      </c>
      <c r="K1329">
        <v>0</v>
      </c>
      <c r="L1329">
        <v>0</v>
      </c>
      <c r="M1329">
        <v>1</v>
      </c>
      <c r="N1329">
        <v>1</v>
      </c>
      <c r="O1329" t="s">
        <v>659</v>
      </c>
      <c r="P1329">
        <v>1</v>
      </c>
      <c r="Q1329">
        <v>1</v>
      </c>
      <c r="R1329">
        <v>5600</v>
      </c>
      <c r="S1329" t="s">
        <v>223</v>
      </c>
      <c r="T1329">
        <v>0</v>
      </c>
      <c r="U1329" t="s">
        <v>4918</v>
      </c>
      <c r="V1329" t="s">
        <v>927</v>
      </c>
      <c r="W1329" t="s">
        <v>659</v>
      </c>
      <c r="X1329" t="s">
        <v>659</v>
      </c>
      <c r="Y1329">
        <v>5600</v>
      </c>
      <c r="AB1329">
        <v>0</v>
      </c>
      <c r="AC1329">
        <v>0</v>
      </c>
      <c r="AD1329">
        <v>3</v>
      </c>
      <c r="AE1329">
        <v>1020</v>
      </c>
      <c r="AF1329">
        <v>1</v>
      </c>
      <c r="AQ1329">
        <v>1</v>
      </c>
      <c r="AR1329">
        <f t="shared" si="20"/>
        <v>0</v>
      </c>
      <c r="AS1329">
        <v>1</v>
      </c>
      <c r="AT1329" t="s">
        <v>135</v>
      </c>
      <c r="AU1329">
        <v>44</v>
      </c>
    </row>
    <row r="1330" spans="1:47">
      <c r="A1330" t="s">
        <v>4922</v>
      </c>
      <c r="C1330">
        <v>310</v>
      </c>
      <c r="D1330" t="s">
        <v>4923</v>
      </c>
      <c r="E1330">
        <v>101</v>
      </c>
      <c r="F1330" t="s">
        <v>4883</v>
      </c>
      <c r="G1330" t="s">
        <v>219</v>
      </c>
      <c r="H1330" t="s">
        <v>220</v>
      </c>
      <c r="I1330" t="s">
        <v>4924</v>
      </c>
      <c r="J1330">
        <v>9.1179999999999997E-2</v>
      </c>
      <c r="K1330">
        <v>0</v>
      </c>
      <c r="L1330">
        <v>0</v>
      </c>
      <c r="M1330">
        <v>1</v>
      </c>
      <c r="N1330">
        <v>1</v>
      </c>
      <c r="O1330" t="s">
        <v>659</v>
      </c>
      <c r="P1330">
        <v>1</v>
      </c>
      <c r="Q1330">
        <v>1</v>
      </c>
      <c r="R1330">
        <v>2100</v>
      </c>
      <c r="S1330" t="s">
        <v>223</v>
      </c>
      <c r="T1330">
        <v>0</v>
      </c>
      <c r="U1330" t="s">
        <v>4922</v>
      </c>
      <c r="V1330" t="s">
        <v>927</v>
      </c>
      <c r="W1330" t="s">
        <v>659</v>
      </c>
      <c r="X1330" t="s">
        <v>659</v>
      </c>
      <c r="Y1330">
        <v>2100</v>
      </c>
      <c r="AB1330">
        <v>0</v>
      </c>
      <c r="AC1330">
        <v>0</v>
      </c>
      <c r="AD1330">
        <v>2</v>
      </c>
      <c r="AE1330">
        <v>638</v>
      </c>
      <c r="AF1330">
        <v>1</v>
      </c>
      <c r="AQ1330">
        <v>2</v>
      </c>
      <c r="AR1330">
        <f t="shared" si="20"/>
        <v>0</v>
      </c>
      <c r="AS1330">
        <v>1</v>
      </c>
      <c r="AT1330" t="s">
        <v>134</v>
      </c>
      <c r="AU1330">
        <v>43</v>
      </c>
    </row>
    <row r="1331" spans="1:47">
      <c r="A1331" t="s">
        <v>4925</v>
      </c>
      <c r="C1331">
        <v>310</v>
      </c>
      <c r="D1331" t="s">
        <v>4926</v>
      </c>
      <c r="E1331">
        <v>101</v>
      </c>
      <c r="F1331" t="s">
        <v>4927</v>
      </c>
      <c r="G1331" t="s">
        <v>219</v>
      </c>
      <c r="H1331" t="s">
        <v>220</v>
      </c>
      <c r="I1331" t="s">
        <v>4928</v>
      </c>
      <c r="J1331">
        <v>0.10199999999999999</v>
      </c>
      <c r="K1331">
        <v>0</v>
      </c>
      <c r="L1331">
        <v>0</v>
      </c>
      <c r="M1331">
        <v>1</v>
      </c>
      <c r="N1331">
        <v>1</v>
      </c>
      <c r="O1331" t="s">
        <v>659</v>
      </c>
      <c r="P1331">
        <v>1</v>
      </c>
      <c r="Q1331">
        <v>1</v>
      </c>
      <c r="R1331">
        <v>2700</v>
      </c>
      <c r="S1331" t="s">
        <v>223</v>
      </c>
      <c r="T1331">
        <v>0</v>
      </c>
      <c r="U1331" t="s">
        <v>4925</v>
      </c>
      <c r="V1331" t="s">
        <v>927</v>
      </c>
      <c r="W1331" t="s">
        <v>659</v>
      </c>
      <c r="X1331" t="s">
        <v>659</v>
      </c>
      <c r="Y1331">
        <v>2700</v>
      </c>
      <c r="AB1331">
        <v>0</v>
      </c>
      <c r="AC1331">
        <v>0</v>
      </c>
      <c r="AD1331">
        <v>2</v>
      </c>
      <c r="AE1331">
        <v>792</v>
      </c>
      <c r="AF1331">
        <v>1.3</v>
      </c>
      <c r="AQ1331">
        <v>1</v>
      </c>
      <c r="AR1331">
        <f t="shared" si="20"/>
        <v>0</v>
      </c>
      <c r="AS1331">
        <v>1</v>
      </c>
      <c r="AT1331" t="s">
        <v>135</v>
      </c>
      <c r="AU1331">
        <v>44</v>
      </c>
    </row>
    <row r="1332" spans="1:47">
      <c r="A1332" t="s">
        <v>4929</v>
      </c>
      <c r="C1332">
        <v>310</v>
      </c>
      <c r="D1332" t="s">
        <v>4930</v>
      </c>
      <c r="E1332">
        <v>101</v>
      </c>
      <c r="F1332" t="s">
        <v>4931</v>
      </c>
      <c r="G1332" t="s">
        <v>1783</v>
      </c>
      <c r="H1332" t="s">
        <v>220</v>
      </c>
      <c r="I1332" t="s">
        <v>4932</v>
      </c>
      <c r="J1332">
        <v>9.2789999999999997E-2</v>
      </c>
      <c r="K1332">
        <v>0</v>
      </c>
      <c r="L1332">
        <v>0</v>
      </c>
      <c r="M1332">
        <v>1</v>
      </c>
      <c r="N1332">
        <v>1</v>
      </c>
      <c r="O1332" t="s">
        <v>659</v>
      </c>
      <c r="P1332">
        <v>1</v>
      </c>
      <c r="Q1332">
        <v>1</v>
      </c>
      <c r="R1332">
        <v>2500</v>
      </c>
      <c r="S1332" t="s">
        <v>223</v>
      </c>
      <c r="T1332">
        <v>0</v>
      </c>
      <c r="U1332" t="s">
        <v>4929</v>
      </c>
      <c r="V1332" t="s">
        <v>933</v>
      </c>
      <c r="W1332" t="s">
        <v>659</v>
      </c>
      <c r="X1332" t="s">
        <v>659</v>
      </c>
      <c r="Y1332">
        <v>2500</v>
      </c>
      <c r="AB1332">
        <v>0</v>
      </c>
      <c r="AC1332">
        <v>0</v>
      </c>
      <c r="AD1332">
        <v>2</v>
      </c>
      <c r="AE1332">
        <v>534</v>
      </c>
      <c r="AF1332">
        <v>1</v>
      </c>
      <c r="AQ1332">
        <v>1</v>
      </c>
      <c r="AR1332">
        <f t="shared" si="20"/>
        <v>0</v>
      </c>
      <c r="AS1332">
        <v>1</v>
      </c>
      <c r="AT1332" t="s">
        <v>135</v>
      </c>
      <c r="AU1332">
        <v>44</v>
      </c>
    </row>
    <row r="1333" spans="1:47">
      <c r="A1333" t="s">
        <v>4933</v>
      </c>
      <c r="C1333">
        <v>310</v>
      </c>
      <c r="D1333" t="s">
        <v>4934</v>
      </c>
      <c r="E1333">
        <v>101</v>
      </c>
      <c r="F1333" t="s">
        <v>4935</v>
      </c>
      <c r="G1333" t="s">
        <v>219</v>
      </c>
      <c r="H1333" t="s">
        <v>220</v>
      </c>
      <c r="I1333" t="s">
        <v>4936</v>
      </c>
      <c r="J1333">
        <v>0.13289000000000001</v>
      </c>
      <c r="K1333">
        <v>0</v>
      </c>
      <c r="L1333">
        <v>0</v>
      </c>
      <c r="M1333">
        <v>1</v>
      </c>
      <c r="N1333">
        <v>1</v>
      </c>
      <c r="O1333" t="s">
        <v>659</v>
      </c>
      <c r="P1333">
        <v>1</v>
      </c>
      <c r="Q1333">
        <v>0</v>
      </c>
      <c r="R1333">
        <v>0</v>
      </c>
      <c r="S1333" t="s">
        <v>223</v>
      </c>
      <c r="T1333">
        <v>0</v>
      </c>
      <c r="U1333" t="s">
        <v>4933</v>
      </c>
      <c r="V1333" t="s">
        <v>893</v>
      </c>
      <c r="W1333" t="s">
        <v>659</v>
      </c>
      <c r="X1333" t="s">
        <v>659</v>
      </c>
      <c r="Y1333">
        <v>1900</v>
      </c>
      <c r="AB1333">
        <v>0</v>
      </c>
      <c r="AC1333">
        <v>0</v>
      </c>
      <c r="AD1333">
        <v>3</v>
      </c>
      <c r="AE1333">
        <v>1800</v>
      </c>
      <c r="AF1333">
        <v>2</v>
      </c>
      <c r="AQ1333">
        <v>1</v>
      </c>
      <c r="AR1333">
        <f t="shared" si="20"/>
        <v>0</v>
      </c>
      <c r="AS1333">
        <v>1</v>
      </c>
      <c r="AT1333" t="s">
        <v>134</v>
      </c>
      <c r="AU1333">
        <v>43</v>
      </c>
    </row>
    <row r="1334" spans="1:47">
      <c r="A1334" t="s">
        <v>248</v>
      </c>
      <c r="C1334">
        <v>310</v>
      </c>
      <c r="E1334">
        <v>0</v>
      </c>
      <c r="J1334">
        <v>6.6030000000000005E-2</v>
      </c>
      <c r="K1334">
        <v>0</v>
      </c>
      <c r="L1334">
        <v>0</v>
      </c>
      <c r="M1334">
        <v>0</v>
      </c>
      <c r="N1334">
        <v>0</v>
      </c>
      <c r="P1334">
        <v>0</v>
      </c>
      <c r="Q1334">
        <v>0</v>
      </c>
      <c r="R1334">
        <v>0</v>
      </c>
      <c r="S1334" t="s">
        <v>249</v>
      </c>
      <c r="T1334">
        <v>0</v>
      </c>
      <c r="Y1334">
        <v>0</v>
      </c>
      <c r="AB1334">
        <v>0</v>
      </c>
      <c r="AC1334">
        <v>0</v>
      </c>
      <c r="AD1334">
        <v>0</v>
      </c>
      <c r="AE1334">
        <v>0</v>
      </c>
      <c r="AF1334">
        <v>0</v>
      </c>
      <c r="AQ1334">
        <v>0</v>
      </c>
      <c r="AR1334">
        <f t="shared" si="20"/>
        <v>0</v>
      </c>
      <c r="AS1334">
        <v>1</v>
      </c>
      <c r="AT1334" t="s">
        <v>137</v>
      </c>
      <c r="AU1334">
        <v>46</v>
      </c>
    </row>
    <row r="1335" spans="1:47">
      <c r="A1335" t="s">
        <v>4937</v>
      </c>
      <c r="C1335">
        <v>310</v>
      </c>
      <c r="D1335" t="s">
        <v>4938</v>
      </c>
      <c r="E1335">
        <v>101</v>
      </c>
      <c r="F1335" t="s">
        <v>4939</v>
      </c>
      <c r="G1335" t="s">
        <v>219</v>
      </c>
      <c r="H1335" t="s">
        <v>220</v>
      </c>
      <c r="I1335" t="s">
        <v>4940</v>
      </c>
      <c r="J1335">
        <v>9.1609999999999997E-2</v>
      </c>
      <c r="K1335">
        <v>0</v>
      </c>
      <c r="L1335">
        <v>0</v>
      </c>
      <c r="M1335">
        <v>1</v>
      </c>
      <c r="N1335">
        <v>1</v>
      </c>
      <c r="O1335" t="s">
        <v>659</v>
      </c>
      <c r="P1335">
        <v>1</v>
      </c>
      <c r="Q1335">
        <v>1</v>
      </c>
      <c r="R1335">
        <v>4500</v>
      </c>
      <c r="S1335" t="s">
        <v>223</v>
      </c>
      <c r="T1335">
        <v>0</v>
      </c>
      <c r="U1335" t="s">
        <v>4937</v>
      </c>
      <c r="V1335" t="s">
        <v>927</v>
      </c>
      <c r="W1335" t="s">
        <v>659</v>
      </c>
      <c r="X1335" t="s">
        <v>659</v>
      </c>
      <c r="Y1335">
        <v>4500</v>
      </c>
      <c r="AB1335">
        <v>0</v>
      </c>
      <c r="AC1335">
        <v>0</v>
      </c>
      <c r="AD1335">
        <v>2</v>
      </c>
      <c r="AE1335">
        <v>652</v>
      </c>
      <c r="AF1335">
        <v>1</v>
      </c>
      <c r="AQ1335">
        <v>1</v>
      </c>
      <c r="AR1335">
        <f t="shared" si="20"/>
        <v>0</v>
      </c>
      <c r="AS1335">
        <v>1</v>
      </c>
      <c r="AT1335" t="s">
        <v>135</v>
      </c>
      <c r="AU1335">
        <v>44</v>
      </c>
    </row>
    <row r="1336" spans="1:47">
      <c r="A1336" t="s">
        <v>4941</v>
      </c>
      <c r="C1336">
        <v>310</v>
      </c>
      <c r="D1336" t="s">
        <v>4942</v>
      </c>
      <c r="E1336">
        <v>101</v>
      </c>
      <c r="F1336" t="s">
        <v>4943</v>
      </c>
      <c r="G1336" t="s">
        <v>219</v>
      </c>
      <c r="H1336" t="s">
        <v>220</v>
      </c>
      <c r="I1336" t="s">
        <v>4944</v>
      </c>
      <c r="J1336">
        <v>0.36665999999999999</v>
      </c>
      <c r="K1336">
        <v>0</v>
      </c>
      <c r="L1336">
        <v>0</v>
      </c>
      <c r="M1336">
        <v>1</v>
      </c>
      <c r="N1336">
        <v>1</v>
      </c>
      <c r="O1336" t="s">
        <v>659</v>
      </c>
      <c r="P1336">
        <v>1</v>
      </c>
      <c r="Q1336">
        <v>1</v>
      </c>
      <c r="R1336">
        <v>12400</v>
      </c>
      <c r="S1336" t="s">
        <v>223</v>
      </c>
      <c r="T1336">
        <v>0</v>
      </c>
      <c r="U1336" t="s">
        <v>4941</v>
      </c>
      <c r="V1336" t="s">
        <v>933</v>
      </c>
      <c r="W1336" t="s">
        <v>659</v>
      </c>
      <c r="X1336" t="s">
        <v>659</v>
      </c>
      <c r="Y1336">
        <v>12400</v>
      </c>
      <c r="AB1336">
        <v>0</v>
      </c>
      <c r="AC1336">
        <v>0</v>
      </c>
      <c r="AD1336">
        <v>3</v>
      </c>
      <c r="AE1336">
        <v>1536</v>
      </c>
      <c r="AF1336">
        <v>2</v>
      </c>
      <c r="AQ1336">
        <v>1</v>
      </c>
      <c r="AR1336">
        <f t="shared" si="20"/>
        <v>0</v>
      </c>
      <c r="AS1336">
        <v>1</v>
      </c>
      <c r="AT1336" t="s">
        <v>135</v>
      </c>
      <c r="AU1336">
        <v>44</v>
      </c>
    </row>
    <row r="1337" spans="1:47">
      <c r="A1337" t="s">
        <v>4945</v>
      </c>
      <c r="C1337">
        <v>310</v>
      </c>
      <c r="D1337" t="s">
        <v>4946</v>
      </c>
      <c r="E1337">
        <v>101</v>
      </c>
      <c r="F1337" t="s">
        <v>4947</v>
      </c>
      <c r="G1337" t="s">
        <v>219</v>
      </c>
      <c r="H1337" t="s">
        <v>220</v>
      </c>
      <c r="I1337" t="s">
        <v>4948</v>
      </c>
      <c r="J1337">
        <v>0.27061000000000002</v>
      </c>
      <c r="K1337">
        <v>1</v>
      </c>
      <c r="L1337">
        <v>1</v>
      </c>
      <c r="M1337">
        <v>1</v>
      </c>
      <c r="N1337">
        <v>1</v>
      </c>
      <c r="O1337" t="s">
        <v>225</v>
      </c>
      <c r="P1337">
        <v>0</v>
      </c>
      <c r="Q1337">
        <v>1</v>
      </c>
      <c r="R1337">
        <v>4300</v>
      </c>
      <c r="S1337" t="s">
        <v>223</v>
      </c>
      <c r="T1337">
        <v>4300</v>
      </c>
      <c r="U1337" t="s">
        <v>4945</v>
      </c>
      <c r="V1337" t="s">
        <v>413</v>
      </c>
      <c r="W1337" t="s">
        <v>225</v>
      </c>
      <c r="X1337" t="s">
        <v>225</v>
      </c>
      <c r="Y1337">
        <v>4300</v>
      </c>
      <c r="AB1337">
        <v>1</v>
      </c>
      <c r="AC1337">
        <v>1</v>
      </c>
      <c r="AD1337">
        <v>2</v>
      </c>
      <c r="AE1337">
        <v>969</v>
      </c>
      <c r="AF1337">
        <v>1</v>
      </c>
      <c r="AQ1337">
        <v>1</v>
      </c>
      <c r="AR1337">
        <f t="shared" si="20"/>
        <v>9.68</v>
      </c>
      <c r="AS1337">
        <v>1</v>
      </c>
      <c r="AT1337" t="s">
        <v>137</v>
      </c>
      <c r="AU1337">
        <v>46</v>
      </c>
    </row>
    <row r="1338" spans="1:47">
      <c r="A1338" t="s">
        <v>4949</v>
      </c>
      <c r="C1338">
        <v>310</v>
      </c>
      <c r="D1338" t="s">
        <v>4950</v>
      </c>
      <c r="E1338">
        <v>131</v>
      </c>
      <c r="F1338" t="s">
        <v>4951</v>
      </c>
      <c r="G1338" t="s">
        <v>219</v>
      </c>
      <c r="H1338" t="s">
        <v>407</v>
      </c>
      <c r="I1338" t="s">
        <v>4952</v>
      </c>
      <c r="J1338">
        <v>0.13106000000000001</v>
      </c>
      <c r="K1338">
        <v>0</v>
      </c>
      <c r="L1338">
        <v>0</v>
      </c>
      <c r="M1338">
        <v>0</v>
      </c>
      <c r="N1338">
        <v>0</v>
      </c>
      <c r="P1338">
        <v>0</v>
      </c>
      <c r="Q1338">
        <v>0</v>
      </c>
      <c r="R1338">
        <v>0</v>
      </c>
      <c r="S1338" t="s">
        <v>223</v>
      </c>
      <c r="T1338">
        <v>0</v>
      </c>
      <c r="U1338" t="s">
        <v>4949</v>
      </c>
      <c r="Y1338">
        <v>0</v>
      </c>
      <c r="AB1338">
        <v>0</v>
      </c>
      <c r="AC1338">
        <v>0</v>
      </c>
      <c r="AD1338">
        <v>0</v>
      </c>
      <c r="AE1338">
        <v>0</v>
      </c>
      <c r="AF1338">
        <v>0</v>
      </c>
      <c r="AQ1338">
        <v>1</v>
      </c>
      <c r="AR1338">
        <f t="shared" si="20"/>
        <v>0</v>
      </c>
      <c r="AS1338">
        <v>1</v>
      </c>
      <c r="AT1338" t="s">
        <v>135</v>
      </c>
      <c r="AU1338">
        <v>44</v>
      </c>
    </row>
    <row r="1339" spans="1:47">
      <c r="A1339" t="s">
        <v>4953</v>
      </c>
      <c r="C1339">
        <v>310</v>
      </c>
      <c r="D1339" t="s">
        <v>4954</v>
      </c>
      <c r="E1339">
        <v>132</v>
      </c>
      <c r="F1339" t="s">
        <v>4955</v>
      </c>
      <c r="G1339" t="s">
        <v>219</v>
      </c>
      <c r="H1339" t="s">
        <v>260</v>
      </c>
      <c r="I1339" t="s">
        <v>4956</v>
      </c>
      <c r="J1339">
        <v>9.1969999999999996E-2</v>
      </c>
      <c r="K1339">
        <v>0</v>
      </c>
      <c r="L1339">
        <v>0</v>
      </c>
      <c r="M1339">
        <v>0</v>
      </c>
      <c r="N1339">
        <v>0</v>
      </c>
      <c r="P1339">
        <v>0</v>
      </c>
      <c r="Q1339">
        <v>0</v>
      </c>
      <c r="R1339">
        <v>0</v>
      </c>
      <c r="S1339" t="s">
        <v>223</v>
      </c>
      <c r="T1339">
        <v>0</v>
      </c>
      <c r="U1339" t="s">
        <v>4953</v>
      </c>
      <c r="Y1339">
        <v>0</v>
      </c>
      <c r="AB1339">
        <v>0</v>
      </c>
      <c r="AC1339">
        <v>0</v>
      </c>
      <c r="AD1339">
        <v>0</v>
      </c>
      <c r="AE1339">
        <v>0</v>
      </c>
      <c r="AF1339">
        <v>0</v>
      </c>
      <c r="AQ1339">
        <v>0</v>
      </c>
      <c r="AR1339">
        <f t="shared" si="20"/>
        <v>0</v>
      </c>
      <c r="AS1339">
        <v>1</v>
      </c>
      <c r="AT1339" t="s">
        <v>134</v>
      </c>
      <c r="AU1339">
        <v>43</v>
      </c>
    </row>
    <row r="1340" spans="1:47">
      <c r="A1340" t="s">
        <v>4957</v>
      </c>
      <c r="C1340">
        <v>310</v>
      </c>
      <c r="D1340" t="s">
        <v>4958</v>
      </c>
      <c r="E1340">
        <v>101</v>
      </c>
      <c r="F1340" t="s">
        <v>4959</v>
      </c>
      <c r="G1340" t="s">
        <v>219</v>
      </c>
      <c r="H1340" t="s">
        <v>220</v>
      </c>
      <c r="I1340" t="s">
        <v>4960</v>
      </c>
      <c r="J1340">
        <v>0.18362000000000001</v>
      </c>
      <c r="K1340">
        <v>0</v>
      </c>
      <c r="L1340">
        <v>0</v>
      </c>
      <c r="M1340">
        <v>1</v>
      </c>
      <c r="N1340">
        <v>1</v>
      </c>
      <c r="O1340" t="s">
        <v>659</v>
      </c>
      <c r="P1340">
        <v>1</v>
      </c>
      <c r="Q1340">
        <v>1</v>
      </c>
      <c r="R1340">
        <v>4000</v>
      </c>
      <c r="S1340" t="s">
        <v>223</v>
      </c>
      <c r="T1340">
        <v>0</v>
      </c>
      <c r="U1340" t="s">
        <v>4957</v>
      </c>
      <c r="V1340" t="s">
        <v>893</v>
      </c>
      <c r="W1340" t="s">
        <v>659</v>
      </c>
      <c r="X1340" t="s">
        <v>659</v>
      </c>
      <c r="Y1340">
        <v>4000</v>
      </c>
      <c r="AB1340">
        <v>0</v>
      </c>
      <c r="AC1340">
        <v>0</v>
      </c>
      <c r="AD1340">
        <v>3</v>
      </c>
      <c r="AE1340">
        <v>2040</v>
      </c>
      <c r="AF1340">
        <v>1.5</v>
      </c>
      <c r="AQ1340">
        <v>0</v>
      </c>
      <c r="AR1340">
        <f t="shared" si="20"/>
        <v>0</v>
      </c>
      <c r="AS1340">
        <v>1</v>
      </c>
      <c r="AT1340" t="s">
        <v>135</v>
      </c>
      <c r="AU1340">
        <v>44</v>
      </c>
    </row>
    <row r="1341" spans="1:47">
      <c r="A1341" t="s">
        <v>4961</v>
      </c>
      <c r="C1341">
        <v>310</v>
      </c>
      <c r="D1341" t="s">
        <v>4962</v>
      </c>
      <c r="E1341">
        <v>101</v>
      </c>
      <c r="F1341" t="s">
        <v>4963</v>
      </c>
      <c r="G1341" t="s">
        <v>219</v>
      </c>
      <c r="H1341" t="s">
        <v>220</v>
      </c>
      <c r="I1341" t="s">
        <v>4964</v>
      </c>
      <c r="J1341">
        <v>7.0989999999999998E-2</v>
      </c>
      <c r="K1341">
        <v>0</v>
      </c>
      <c r="L1341">
        <v>0</v>
      </c>
      <c r="M1341">
        <v>1</v>
      </c>
      <c r="N1341">
        <v>1</v>
      </c>
      <c r="O1341" t="s">
        <v>659</v>
      </c>
      <c r="P1341">
        <v>1</v>
      </c>
      <c r="Q1341">
        <v>1</v>
      </c>
      <c r="R1341">
        <v>2700</v>
      </c>
      <c r="S1341" t="s">
        <v>223</v>
      </c>
      <c r="T1341">
        <v>0</v>
      </c>
      <c r="U1341" t="s">
        <v>4961</v>
      </c>
      <c r="V1341" t="s">
        <v>933</v>
      </c>
      <c r="W1341" t="s">
        <v>659</v>
      </c>
      <c r="X1341" t="s">
        <v>659</v>
      </c>
      <c r="Y1341">
        <v>2700</v>
      </c>
      <c r="AB1341">
        <v>0</v>
      </c>
      <c r="AC1341">
        <v>0</v>
      </c>
      <c r="AD1341">
        <v>2</v>
      </c>
      <c r="AE1341">
        <v>762</v>
      </c>
      <c r="AF1341">
        <v>1</v>
      </c>
      <c r="AQ1341">
        <v>1</v>
      </c>
      <c r="AR1341">
        <f t="shared" si="20"/>
        <v>0</v>
      </c>
      <c r="AS1341">
        <v>1</v>
      </c>
      <c r="AT1341" t="s">
        <v>135</v>
      </c>
      <c r="AU1341">
        <v>44</v>
      </c>
    </row>
    <row r="1342" spans="1:47">
      <c r="A1342" t="s">
        <v>4965</v>
      </c>
      <c r="C1342">
        <v>310</v>
      </c>
      <c r="D1342" t="s">
        <v>4966</v>
      </c>
      <c r="E1342">
        <v>101</v>
      </c>
      <c r="F1342" t="s">
        <v>4967</v>
      </c>
      <c r="G1342" t="s">
        <v>219</v>
      </c>
      <c r="H1342" t="s">
        <v>220</v>
      </c>
      <c r="I1342" t="s">
        <v>4968</v>
      </c>
      <c r="J1342">
        <v>9.1480000000000006E-2</v>
      </c>
      <c r="K1342">
        <v>1</v>
      </c>
      <c r="L1342">
        <v>1</v>
      </c>
      <c r="M1342">
        <v>1</v>
      </c>
      <c r="N1342">
        <v>1</v>
      </c>
      <c r="O1342" t="s">
        <v>225</v>
      </c>
      <c r="P1342">
        <v>0</v>
      </c>
      <c r="Q1342">
        <v>1</v>
      </c>
      <c r="R1342">
        <v>2400</v>
      </c>
      <c r="S1342" t="s">
        <v>223</v>
      </c>
      <c r="T1342">
        <v>2400</v>
      </c>
      <c r="U1342" t="s">
        <v>4965</v>
      </c>
      <c r="V1342" t="s">
        <v>413</v>
      </c>
      <c r="W1342" t="s">
        <v>225</v>
      </c>
      <c r="X1342" t="s">
        <v>225</v>
      </c>
      <c r="Y1342">
        <v>2400</v>
      </c>
      <c r="AB1342">
        <v>1</v>
      </c>
      <c r="AC1342">
        <v>1</v>
      </c>
      <c r="AD1342">
        <v>2</v>
      </c>
      <c r="AE1342">
        <v>792</v>
      </c>
      <c r="AF1342">
        <v>1</v>
      </c>
      <c r="AQ1342">
        <v>1</v>
      </c>
      <c r="AR1342">
        <f t="shared" si="20"/>
        <v>9.68</v>
      </c>
      <c r="AS1342">
        <v>1</v>
      </c>
      <c r="AT1342" t="s">
        <v>137</v>
      </c>
      <c r="AU1342">
        <v>46</v>
      </c>
    </row>
    <row r="1343" spans="1:47">
      <c r="A1343" t="s">
        <v>4969</v>
      </c>
      <c r="B1343" t="s">
        <v>293</v>
      </c>
      <c r="C1343">
        <v>310</v>
      </c>
      <c r="D1343" t="s">
        <v>1986</v>
      </c>
      <c r="E1343">
        <v>0</v>
      </c>
      <c r="J1343">
        <v>3.6900000000000001E-3</v>
      </c>
      <c r="K1343">
        <v>0</v>
      </c>
      <c r="L1343">
        <v>0</v>
      </c>
      <c r="M1343">
        <v>0</v>
      </c>
      <c r="N1343">
        <v>0</v>
      </c>
      <c r="P1343">
        <v>0</v>
      </c>
      <c r="Q1343">
        <v>0</v>
      </c>
      <c r="R1343">
        <v>0</v>
      </c>
      <c r="S1343" t="s">
        <v>296</v>
      </c>
      <c r="T1343">
        <v>0</v>
      </c>
      <c r="Y1343">
        <v>0</v>
      </c>
      <c r="AB1343">
        <v>0</v>
      </c>
      <c r="AC1343">
        <v>0</v>
      </c>
      <c r="AD1343">
        <v>0</v>
      </c>
      <c r="AE1343">
        <v>0</v>
      </c>
      <c r="AF1343">
        <v>0</v>
      </c>
      <c r="AG1343" t="s">
        <v>845</v>
      </c>
      <c r="AQ1343">
        <v>0</v>
      </c>
      <c r="AR1343">
        <f t="shared" si="20"/>
        <v>0</v>
      </c>
      <c r="AS1343">
        <v>1</v>
      </c>
      <c r="AT1343" t="s">
        <v>134</v>
      </c>
      <c r="AU1343">
        <v>43</v>
      </c>
    </row>
    <row r="1344" spans="1:47">
      <c r="A1344" t="s">
        <v>4970</v>
      </c>
      <c r="C1344">
        <v>310</v>
      </c>
      <c r="D1344" t="s">
        <v>4971</v>
      </c>
      <c r="E1344">
        <v>101</v>
      </c>
      <c r="F1344" t="s">
        <v>4972</v>
      </c>
      <c r="G1344" t="s">
        <v>219</v>
      </c>
      <c r="H1344" t="s">
        <v>220</v>
      </c>
      <c r="I1344" t="s">
        <v>4973</v>
      </c>
      <c r="J1344">
        <v>9.171E-2</v>
      </c>
      <c r="K1344">
        <v>0</v>
      </c>
      <c r="L1344">
        <v>0</v>
      </c>
      <c r="M1344">
        <v>1</v>
      </c>
      <c r="N1344">
        <v>1</v>
      </c>
      <c r="O1344" t="s">
        <v>659</v>
      </c>
      <c r="P1344">
        <v>1</v>
      </c>
      <c r="Q1344">
        <v>1</v>
      </c>
      <c r="R1344">
        <v>5100</v>
      </c>
      <c r="S1344" t="s">
        <v>223</v>
      </c>
      <c r="T1344">
        <v>0</v>
      </c>
      <c r="U1344" t="s">
        <v>4970</v>
      </c>
      <c r="V1344" t="s">
        <v>933</v>
      </c>
      <c r="W1344" t="s">
        <v>659</v>
      </c>
      <c r="X1344" t="s">
        <v>659</v>
      </c>
      <c r="Y1344">
        <v>5100</v>
      </c>
      <c r="AB1344">
        <v>0</v>
      </c>
      <c r="AC1344">
        <v>0</v>
      </c>
      <c r="AD1344">
        <v>2</v>
      </c>
      <c r="AE1344">
        <v>692</v>
      </c>
      <c r="AF1344">
        <v>1</v>
      </c>
      <c r="AQ1344">
        <v>1</v>
      </c>
      <c r="AR1344">
        <f t="shared" si="20"/>
        <v>0</v>
      </c>
      <c r="AS1344">
        <v>1</v>
      </c>
      <c r="AT1344" t="s">
        <v>134</v>
      </c>
      <c r="AU1344">
        <v>43</v>
      </c>
    </row>
    <row r="1345" spans="1:47">
      <c r="A1345" t="s">
        <v>4974</v>
      </c>
      <c r="C1345">
        <v>310</v>
      </c>
      <c r="D1345" t="s">
        <v>4975</v>
      </c>
      <c r="E1345">
        <v>101</v>
      </c>
      <c r="F1345" t="s">
        <v>4976</v>
      </c>
      <c r="G1345" t="s">
        <v>219</v>
      </c>
      <c r="H1345" t="s">
        <v>220</v>
      </c>
      <c r="I1345" t="s">
        <v>4977</v>
      </c>
      <c r="J1345">
        <v>7.5870000000000007E-2</v>
      </c>
      <c r="K1345">
        <v>0</v>
      </c>
      <c r="L1345">
        <v>0</v>
      </c>
      <c r="M1345">
        <v>1</v>
      </c>
      <c r="N1345">
        <v>1</v>
      </c>
      <c r="O1345" t="s">
        <v>659</v>
      </c>
      <c r="P1345">
        <v>1</v>
      </c>
      <c r="Q1345">
        <v>1</v>
      </c>
      <c r="R1345">
        <v>700</v>
      </c>
      <c r="S1345" t="s">
        <v>223</v>
      </c>
      <c r="T1345">
        <v>0</v>
      </c>
      <c r="U1345" t="s">
        <v>4974</v>
      </c>
      <c r="V1345" t="s">
        <v>933</v>
      </c>
      <c r="W1345" t="s">
        <v>659</v>
      </c>
      <c r="X1345" t="s">
        <v>659</v>
      </c>
      <c r="Y1345">
        <v>700</v>
      </c>
      <c r="AB1345">
        <v>0</v>
      </c>
      <c r="AC1345">
        <v>0</v>
      </c>
      <c r="AD1345">
        <v>3</v>
      </c>
      <c r="AE1345">
        <v>840</v>
      </c>
      <c r="AF1345">
        <v>1</v>
      </c>
      <c r="AQ1345">
        <v>2</v>
      </c>
      <c r="AR1345">
        <f t="shared" si="20"/>
        <v>0</v>
      </c>
      <c r="AS1345">
        <v>1</v>
      </c>
      <c r="AT1345" t="s">
        <v>134</v>
      </c>
      <c r="AU1345">
        <v>43</v>
      </c>
    </row>
    <row r="1346" spans="1:47">
      <c r="A1346" t="s">
        <v>4978</v>
      </c>
      <c r="C1346">
        <v>310</v>
      </c>
      <c r="D1346" t="s">
        <v>4979</v>
      </c>
      <c r="E1346">
        <v>101</v>
      </c>
      <c r="F1346" t="s">
        <v>4980</v>
      </c>
      <c r="G1346" t="s">
        <v>219</v>
      </c>
      <c r="H1346" t="s">
        <v>220</v>
      </c>
      <c r="I1346" t="s">
        <v>4981</v>
      </c>
      <c r="J1346">
        <v>0.22775000000000001</v>
      </c>
      <c r="K1346">
        <v>1</v>
      </c>
      <c r="L1346">
        <v>1</v>
      </c>
      <c r="M1346">
        <v>1</v>
      </c>
      <c r="N1346">
        <v>1</v>
      </c>
      <c r="O1346" t="s">
        <v>225</v>
      </c>
      <c r="P1346">
        <v>0</v>
      </c>
      <c r="Q1346">
        <v>1</v>
      </c>
      <c r="R1346">
        <v>8700</v>
      </c>
      <c r="S1346" t="s">
        <v>243</v>
      </c>
      <c r="T1346">
        <v>8700</v>
      </c>
      <c r="U1346" t="s">
        <v>4978</v>
      </c>
      <c r="V1346" t="s">
        <v>413</v>
      </c>
      <c r="W1346" t="s">
        <v>225</v>
      </c>
      <c r="X1346" t="s">
        <v>225</v>
      </c>
      <c r="Y1346">
        <v>8700</v>
      </c>
      <c r="AB1346">
        <v>1</v>
      </c>
      <c r="AC1346">
        <v>1</v>
      </c>
      <c r="AD1346">
        <v>2</v>
      </c>
      <c r="AE1346">
        <v>832</v>
      </c>
      <c r="AF1346">
        <v>1</v>
      </c>
      <c r="AQ1346">
        <v>2</v>
      </c>
      <c r="AR1346">
        <f t="shared" ref="AR1346:AR1409" si="21">AB1346*9.68*VLOOKUP(AU1346,atten,10,FALSE)</f>
        <v>9.68</v>
      </c>
      <c r="AS1346">
        <v>1</v>
      </c>
      <c r="AT1346" t="s">
        <v>137</v>
      </c>
      <c r="AU1346">
        <v>46</v>
      </c>
    </row>
    <row r="1347" spans="1:47">
      <c r="A1347" t="s">
        <v>4982</v>
      </c>
      <c r="C1347">
        <v>310</v>
      </c>
      <c r="D1347" t="s">
        <v>4983</v>
      </c>
      <c r="E1347">
        <v>132</v>
      </c>
      <c r="F1347" t="s">
        <v>4984</v>
      </c>
      <c r="G1347" t="s">
        <v>219</v>
      </c>
      <c r="H1347" t="s">
        <v>260</v>
      </c>
      <c r="I1347" t="s">
        <v>4985</v>
      </c>
      <c r="J1347">
        <v>0.13569999999999999</v>
      </c>
      <c r="K1347">
        <v>0</v>
      </c>
      <c r="L1347">
        <v>0</v>
      </c>
      <c r="M1347">
        <v>0</v>
      </c>
      <c r="N1347">
        <v>0</v>
      </c>
      <c r="P1347">
        <v>0</v>
      </c>
      <c r="Q1347">
        <v>0</v>
      </c>
      <c r="R1347">
        <v>0</v>
      </c>
      <c r="S1347" t="s">
        <v>223</v>
      </c>
      <c r="T1347">
        <v>0</v>
      </c>
      <c r="U1347" t="s">
        <v>4982</v>
      </c>
      <c r="Y1347">
        <v>0</v>
      </c>
      <c r="AB1347">
        <v>0</v>
      </c>
      <c r="AC1347">
        <v>0</v>
      </c>
      <c r="AD1347">
        <v>0</v>
      </c>
      <c r="AE1347">
        <v>0</v>
      </c>
      <c r="AF1347">
        <v>0</v>
      </c>
      <c r="AQ1347">
        <v>1</v>
      </c>
      <c r="AR1347">
        <f t="shared" si="21"/>
        <v>0</v>
      </c>
      <c r="AS1347">
        <v>1</v>
      </c>
      <c r="AT1347" t="s">
        <v>137</v>
      </c>
      <c r="AU1347">
        <v>46</v>
      </c>
    </row>
    <row r="1348" spans="1:47">
      <c r="A1348" t="s">
        <v>4986</v>
      </c>
      <c r="C1348">
        <v>310</v>
      </c>
      <c r="D1348" t="s">
        <v>4987</v>
      </c>
      <c r="E1348">
        <v>903</v>
      </c>
      <c r="F1348" t="s">
        <v>821</v>
      </c>
      <c r="G1348" t="s">
        <v>219</v>
      </c>
      <c r="H1348" t="s">
        <v>833</v>
      </c>
      <c r="I1348" t="s">
        <v>4988</v>
      </c>
      <c r="J1348">
        <v>0.16572999999999999</v>
      </c>
      <c r="K1348">
        <v>0</v>
      </c>
      <c r="L1348">
        <v>0</v>
      </c>
      <c r="M1348">
        <v>1</v>
      </c>
      <c r="N1348">
        <v>1</v>
      </c>
      <c r="O1348" t="s">
        <v>659</v>
      </c>
      <c r="P1348">
        <v>0</v>
      </c>
      <c r="Q1348">
        <v>1</v>
      </c>
      <c r="R1348">
        <v>900</v>
      </c>
      <c r="S1348" t="s">
        <v>223</v>
      </c>
      <c r="T1348">
        <v>0</v>
      </c>
      <c r="U1348" t="s">
        <v>4986</v>
      </c>
      <c r="X1348" t="s">
        <v>659</v>
      </c>
      <c r="Y1348">
        <v>900</v>
      </c>
      <c r="AB1348">
        <v>0</v>
      </c>
      <c r="AC1348">
        <v>0</v>
      </c>
      <c r="AD1348">
        <v>0</v>
      </c>
      <c r="AE1348">
        <v>0</v>
      </c>
      <c r="AF1348">
        <v>0</v>
      </c>
      <c r="AQ1348">
        <v>1</v>
      </c>
      <c r="AR1348">
        <f t="shared" si="21"/>
        <v>0</v>
      </c>
      <c r="AS1348">
        <v>1</v>
      </c>
      <c r="AT1348" t="s">
        <v>134</v>
      </c>
      <c r="AU1348">
        <v>43</v>
      </c>
    </row>
    <row r="1349" spans="1:47">
      <c r="A1349" t="s">
        <v>4989</v>
      </c>
      <c r="C1349">
        <v>310</v>
      </c>
      <c r="D1349" t="s">
        <v>4990</v>
      </c>
      <c r="E1349">
        <v>132</v>
      </c>
      <c r="F1349" t="s">
        <v>4991</v>
      </c>
      <c r="G1349" t="s">
        <v>219</v>
      </c>
      <c r="H1349" t="s">
        <v>260</v>
      </c>
      <c r="I1349" t="s">
        <v>4992</v>
      </c>
      <c r="J1349">
        <v>9.8220000000000002E-2</v>
      </c>
      <c r="K1349">
        <v>0</v>
      </c>
      <c r="L1349">
        <v>0</v>
      </c>
      <c r="M1349">
        <v>0</v>
      </c>
      <c r="N1349">
        <v>0</v>
      </c>
      <c r="P1349">
        <v>0</v>
      </c>
      <c r="Q1349">
        <v>0</v>
      </c>
      <c r="R1349">
        <v>0</v>
      </c>
      <c r="S1349" t="s">
        <v>223</v>
      </c>
      <c r="T1349">
        <v>0</v>
      </c>
      <c r="U1349" t="s">
        <v>4989</v>
      </c>
      <c r="Y1349">
        <v>0</v>
      </c>
      <c r="AB1349">
        <v>0</v>
      </c>
      <c r="AC1349">
        <v>0</v>
      </c>
      <c r="AD1349">
        <v>0</v>
      </c>
      <c r="AE1349">
        <v>0</v>
      </c>
      <c r="AF1349">
        <v>0</v>
      </c>
      <c r="AQ1349">
        <v>1</v>
      </c>
      <c r="AR1349">
        <f t="shared" si="21"/>
        <v>0</v>
      </c>
      <c r="AS1349">
        <v>1</v>
      </c>
      <c r="AT1349" t="s">
        <v>134</v>
      </c>
      <c r="AU1349">
        <v>43</v>
      </c>
    </row>
    <row r="1350" spans="1:47">
      <c r="A1350" t="s">
        <v>4993</v>
      </c>
      <c r="C1350">
        <v>310</v>
      </c>
      <c r="D1350" t="s">
        <v>4994</v>
      </c>
      <c r="E1350">
        <v>101</v>
      </c>
      <c r="F1350" t="s">
        <v>4995</v>
      </c>
      <c r="G1350" t="s">
        <v>219</v>
      </c>
      <c r="H1350" t="s">
        <v>220</v>
      </c>
      <c r="I1350" t="s">
        <v>4996</v>
      </c>
      <c r="J1350">
        <v>9.7519999999999996E-2</v>
      </c>
      <c r="K1350">
        <v>0</v>
      </c>
      <c r="L1350">
        <v>0</v>
      </c>
      <c r="M1350">
        <v>1</v>
      </c>
      <c r="N1350">
        <v>1</v>
      </c>
      <c r="O1350" t="s">
        <v>659</v>
      </c>
      <c r="P1350">
        <v>1</v>
      </c>
      <c r="Q1350">
        <v>1</v>
      </c>
      <c r="R1350">
        <v>800</v>
      </c>
      <c r="S1350" t="s">
        <v>223</v>
      </c>
      <c r="T1350">
        <v>0</v>
      </c>
      <c r="U1350" t="s">
        <v>4993</v>
      </c>
      <c r="V1350" t="s">
        <v>933</v>
      </c>
      <c r="W1350" t="s">
        <v>659</v>
      </c>
      <c r="X1350" t="s">
        <v>659</v>
      </c>
      <c r="Y1350">
        <v>800</v>
      </c>
      <c r="AB1350">
        <v>0</v>
      </c>
      <c r="AC1350">
        <v>0</v>
      </c>
      <c r="AD1350">
        <v>3</v>
      </c>
      <c r="AE1350">
        <v>720</v>
      </c>
      <c r="AF1350">
        <v>1</v>
      </c>
      <c r="AQ1350">
        <v>1</v>
      </c>
      <c r="AR1350">
        <f t="shared" si="21"/>
        <v>0</v>
      </c>
      <c r="AS1350">
        <v>1</v>
      </c>
      <c r="AT1350" t="s">
        <v>134</v>
      </c>
      <c r="AU1350">
        <v>43</v>
      </c>
    </row>
    <row r="1351" spans="1:47">
      <c r="A1351" t="s">
        <v>4997</v>
      </c>
      <c r="C1351">
        <v>310</v>
      </c>
      <c r="D1351" t="s">
        <v>4998</v>
      </c>
      <c r="E1351">
        <v>101</v>
      </c>
      <c r="F1351" t="s">
        <v>4999</v>
      </c>
      <c r="G1351" t="s">
        <v>219</v>
      </c>
      <c r="H1351" t="s">
        <v>220</v>
      </c>
      <c r="I1351" t="s">
        <v>5000</v>
      </c>
      <c r="J1351">
        <v>5.7619999999999998E-2</v>
      </c>
      <c r="K1351">
        <v>0</v>
      </c>
      <c r="L1351">
        <v>0</v>
      </c>
      <c r="M1351">
        <v>1</v>
      </c>
      <c r="N1351">
        <v>1</v>
      </c>
      <c r="O1351" t="s">
        <v>659</v>
      </c>
      <c r="P1351">
        <v>1</v>
      </c>
      <c r="Q1351">
        <v>0</v>
      </c>
      <c r="R1351">
        <v>0</v>
      </c>
      <c r="S1351" t="s">
        <v>223</v>
      </c>
      <c r="T1351">
        <v>0</v>
      </c>
      <c r="U1351" t="s">
        <v>4997</v>
      </c>
      <c r="V1351" t="s">
        <v>933</v>
      </c>
      <c r="W1351" t="s">
        <v>659</v>
      </c>
      <c r="X1351" t="s">
        <v>659</v>
      </c>
      <c r="Y1351">
        <v>3000</v>
      </c>
      <c r="AB1351">
        <v>0</v>
      </c>
      <c r="AC1351">
        <v>0</v>
      </c>
      <c r="AD1351">
        <v>2</v>
      </c>
      <c r="AE1351">
        <v>768</v>
      </c>
      <c r="AF1351">
        <v>1</v>
      </c>
      <c r="AQ1351">
        <v>1</v>
      </c>
      <c r="AR1351">
        <f t="shared" si="21"/>
        <v>0</v>
      </c>
      <c r="AS1351">
        <v>1</v>
      </c>
      <c r="AT1351" t="s">
        <v>134</v>
      </c>
      <c r="AU1351">
        <v>43</v>
      </c>
    </row>
    <row r="1352" spans="1:47">
      <c r="A1352" t="s">
        <v>5001</v>
      </c>
      <c r="C1352">
        <v>310</v>
      </c>
      <c r="D1352" t="s">
        <v>5002</v>
      </c>
      <c r="E1352">
        <v>101</v>
      </c>
      <c r="F1352" t="s">
        <v>5003</v>
      </c>
      <c r="G1352" t="s">
        <v>219</v>
      </c>
      <c r="H1352" t="s">
        <v>220</v>
      </c>
      <c r="I1352" t="s">
        <v>5004</v>
      </c>
      <c r="J1352">
        <v>0.10262</v>
      </c>
      <c r="K1352">
        <v>0</v>
      </c>
      <c r="L1352">
        <v>0</v>
      </c>
      <c r="M1352">
        <v>1</v>
      </c>
      <c r="N1352">
        <v>1</v>
      </c>
      <c r="O1352" t="s">
        <v>659</v>
      </c>
      <c r="P1352">
        <v>1</v>
      </c>
      <c r="Q1352">
        <v>1</v>
      </c>
      <c r="R1352">
        <v>5000</v>
      </c>
      <c r="S1352" t="s">
        <v>223</v>
      </c>
      <c r="T1352">
        <v>0</v>
      </c>
      <c r="U1352" t="s">
        <v>5001</v>
      </c>
      <c r="V1352" t="s">
        <v>460</v>
      </c>
      <c r="X1352" t="s">
        <v>659</v>
      </c>
      <c r="Y1352">
        <v>5000</v>
      </c>
      <c r="AB1352">
        <v>0</v>
      </c>
      <c r="AC1352">
        <v>0</v>
      </c>
      <c r="AD1352">
        <v>4</v>
      </c>
      <c r="AE1352">
        <v>1125</v>
      </c>
      <c r="AF1352">
        <v>1.75</v>
      </c>
      <c r="AQ1352">
        <v>1</v>
      </c>
      <c r="AR1352">
        <f t="shared" si="21"/>
        <v>0</v>
      </c>
      <c r="AS1352">
        <v>1</v>
      </c>
      <c r="AT1352" t="s">
        <v>135</v>
      </c>
      <c r="AU1352">
        <v>44</v>
      </c>
    </row>
    <row r="1353" spans="1:47">
      <c r="A1353" t="s">
        <v>5005</v>
      </c>
      <c r="C1353">
        <v>310</v>
      </c>
      <c r="D1353" t="s">
        <v>5006</v>
      </c>
      <c r="E1353">
        <v>101</v>
      </c>
      <c r="F1353" t="s">
        <v>5007</v>
      </c>
      <c r="G1353" t="s">
        <v>219</v>
      </c>
      <c r="H1353" t="s">
        <v>220</v>
      </c>
      <c r="I1353" t="s">
        <v>5008</v>
      </c>
      <c r="J1353">
        <v>5.8209999999999998E-2</v>
      </c>
      <c r="K1353">
        <v>0</v>
      </c>
      <c r="L1353">
        <v>0</v>
      </c>
      <c r="M1353">
        <v>1</v>
      </c>
      <c r="N1353">
        <v>1</v>
      </c>
      <c r="O1353" t="s">
        <v>659</v>
      </c>
      <c r="P1353">
        <v>1</v>
      </c>
      <c r="Q1353">
        <v>1</v>
      </c>
      <c r="R1353">
        <v>7600</v>
      </c>
      <c r="S1353" t="s">
        <v>243</v>
      </c>
      <c r="T1353">
        <v>0</v>
      </c>
      <c r="U1353" t="s">
        <v>5005</v>
      </c>
      <c r="V1353" t="s">
        <v>933</v>
      </c>
      <c r="W1353" t="s">
        <v>659</v>
      </c>
      <c r="X1353" t="s">
        <v>659</v>
      </c>
      <c r="Y1353">
        <v>7600</v>
      </c>
      <c r="AB1353">
        <v>0</v>
      </c>
      <c r="AC1353">
        <v>0</v>
      </c>
      <c r="AD1353">
        <v>2</v>
      </c>
      <c r="AE1353">
        <v>768</v>
      </c>
      <c r="AF1353">
        <v>1</v>
      </c>
      <c r="AQ1353">
        <v>2</v>
      </c>
      <c r="AR1353">
        <f t="shared" si="21"/>
        <v>0</v>
      </c>
      <c r="AS1353">
        <v>1</v>
      </c>
      <c r="AT1353" t="s">
        <v>134</v>
      </c>
      <c r="AU1353">
        <v>43</v>
      </c>
    </row>
    <row r="1354" spans="1:47">
      <c r="A1354" t="s">
        <v>5009</v>
      </c>
      <c r="C1354">
        <v>310</v>
      </c>
      <c r="D1354" t="s">
        <v>5010</v>
      </c>
      <c r="E1354">
        <v>101</v>
      </c>
      <c r="F1354" t="s">
        <v>5011</v>
      </c>
      <c r="G1354" t="s">
        <v>219</v>
      </c>
      <c r="H1354" t="s">
        <v>220</v>
      </c>
      <c r="I1354" t="s">
        <v>5012</v>
      </c>
      <c r="J1354">
        <v>0.11333</v>
      </c>
      <c r="K1354">
        <v>0</v>
      </c>
      <c r="L1354">
        <v>0</v>
      </c>
      <c r="M1354">
        <v>1</v>
      </c>
      <c r="N1354">
        <v>1</v>
      </c>
      <c r="O1354" t="s">
        <v>659</v>
      </c>
      <c r="P1354">
        <v>1</v>
      </c>
      <c r="Q1354">
        <v>1</v>
      </c>
      <c r="R1354">
        <v>1100</v>
      </c>
      <c r="S1354" t="s">
        <v>223</v>
      </c>
      <c r="T1354">
        <v>0</v>
      </c>
      <c r="U1354" t="s">
        <v>5009</v>
      </c>
      <c r="V1354" t="s">
        <v>927</v>
      </c>
      <c r="W1354" t="s">
        <v>659</v>
      </c>
      <c r="X1354" t="s">
        <v>659</v>
      </c>
      <c r="Y1354">
        <v>1100</v>
      </c>
      <c r="AB1354">
        <v>0</v>
      </c>
      <c r="AC1354">
        <v>0</v>
      </c>
      <c r="AD1354">
        <v>2</v>
      </c>
      <c r="AE1354">
        <v>910</v>
      </c>
      <c r="AF1354">
        <v>1</v>
      </c>
      <c r="AQ1354">
        <v>1</v>
      </c>
      <c r="AR1354">
        <f t="shared" si="21"/>
        <v>0</v>
      </c>
      <c r="AS1354">
        <v>1</v>
      </c>
      <c r="AT1354" t="s">
        <v>134</v>
      </c>
      <c r="AU1354">
        <v>43</v>
      </c>
    </row>
    <row r="1355" spans="1:47">
      <c r="A1355" t="s">
        <v>5013</v>
      </c>
      <c r="C1355">
        <v>310</v>
      </c>
      <c r="D1355" t="s">
        <v>5014</v>
      </c>
      <c r="E1355">
        <v>101</v>
      </c>
      <c r="F1355" t="s">
        <v>5015</v>
      </c>
      <c r="G1355" t="s">
        <v>219</v>
      </c>
      <c r="H1355" t="s">
        <v>220</v>
      </c>
      <c r="I1355" t="s">
        <v>5016</v>
      </c>
      <c r="J1355">
        <v>8.8599999999999998E-2</v>
      </c>
      <c r="K1355">
        <v>0</v>
      </c>
      <c r="L1355">
        <v>0</v>
      </c>
      <c r="M1355">
        <v>1</v>
      </c>
      <c r="N1355">
        <v>1</v>
      </c>
      <c r="O1355" t="s">
        <v>659</v>
      </c>
      <c r="P1355">
        <v>1</v>
      </c>
      <c r="Q1355">
        <v>1</v>
      </c>
      <c r="R1355">
        <v>5800</v>
      </c>
      <c r="S1355" t="s">
        <v>223</v>
      </c>
      <c r="T1355">
        <v>0</v>
      </c>
      <c r="U1355" t="s">
        <v>5013</v>
      </c>
      <c r="V1355" t="s">
        <v>927</v>
      </c>
      <c r="W1355" t="s">
        <v>659</v>
      </c>
      <c r="X1355" t="s">
        <v>659</v>
      </c>
      <c r="Y1355">
        <v>5800</v>
      </c>
      <c r="AB1355">
        <v>0</v>
      </c>
      <c r="AC1355">
        <v>0</v>
      </c>
      <c r="AD1355">
        <v>3</v>
      </c>
      <c r="AE1355">
        <v>1404</v>
      </c>
      <c r="AF1355">
        <v>2</v>
      </c>
      <c r="AQ1355">
        <v>1</v>
      </c>
      <c r="AR1355">
        <f t="shared" si="21"/>
        <v>0</v>
      </c>
      <c r="AS1355">
        <v>1</v>
      </c>
      <c r="AT1355" t="s">
        <v>135</v>
      </c>
      <c r="AU1355">
        <v>44</v>
      </c>
    </row>
    <row r="1356" spans="1:47">
      <c r="A1356" t="s">
        <v>5017</v>
      </c>
      <c r="C1356">
        <v>310</v>
      </c>
      <c r="D1356" t="s">
        <v>5018</v>
      </c>
      <c r="E1356">
        <v>101</v>
      </c>
      <c r="F1356" t="s">
        <v>5019</v>
      </c>
      <c r="G1356" t="s">
        <v>219</v>
      </c>
      <c r="H1356" t="s">
        <v>220</v>
      </c>
      <c r="I1356" t="s">
        <v>5020</v>
      </c>
      <c r="J1356">
        <v>0.11252</v>
      </c>
      <c r="K1356">
        <v>1</v>
      </c>
      <c r="L1356">
        <v>1</v>
      </c>
      <c r="M1356">
        <v>1</v>
      </c>
      <c r="N1356">
        <v>1</v>
      </c>
      <c r="O1356" t="s">
        <v>225</v>
      </c>
      <c r="P1356">
        <v>0</v>
      </c>
      <c r="Q1356">
        <v>1</v>
      </c>
      <c r="R1356">
        <v>1800</v>
      </c>
      <c r="S1356" t="s">
        <v>223</v>
      </c>
      <c r="T1356">
        <v>1800</v>
      </c>
      <c r="U1356" t="s">
        <v>5017</v>
      </c>
      <c r="V1356" t="s">
        <v>413</v>
      </c>
      <c r="W1356" t="s">
        <v>225</v>
      </c>
      <c r="X1356" t="s">
        <v>225</v>
      </c>
      <c r="Y1356">
        <v>1800</v>
      </c>
      <c r="AB1356">
        <v>1</v>
      </c>
      <c r="AC1356">
        <v>1</v>
      </c>
      <c r="AD1356">
        <v>3</v>
      </c>
      <c r="AE1356">
        <v>1072</v>
      </c>
      <c r="AF1356">
        <v>1</v>
      </c>
      <c r="AQ1356">
        <v>1</v>
      </c>
      <c r="AR1356">
        <f t="shared" si="21"/>
        <v>9.68</v>
      </c>
      <c r="AS1356">
        <v>1</v>
      </c>
      <c r="AT1356" t="s">
        <v>137</v>
      </c>
      <c r="AU1356">
        <v>46</v>
      </c>
    </row>
    <row r="1357" spans="1:47">
      <c r="A1357" t="s">
        <v>5021</v>
      </c>
      <c r="C1357">
        <v>310</v>
      </c>
      <c r="D1357" t="s">
        <v>5022</v>
      </c>
      <c r="E1357">
        <v>101</v>
      </c>
      <c r="F1357" t="s">
        <v>5023</v>
      </c>
      <c r="G1357" t="s">
        <v>219</v>
      </c>
      <c r="H1357" t="s">
        <v>220</v>
      </c>
      <c r="I1357" t="s">
        <v>5024</v>
      </c>
      <c r="J1357">
        <v>8.7999999999999995E-2</v>
      </c>
      <c r="K1357">
        <v>1</v>
      </c>
      <c r="L1357">
        <v>1</v>
      </c>
      <c r="M1357">
        <v>1</v>
      </c>
      <c r="N1357">
        <v>1</v>
      </c>
      <c r="O1357" t="s">
        <v>225</v>
      </c>
      <c r="P1357">
        <v>0</v>
      </c>
      <c r="Q1357">
        <v>1</v>
      </c>
      <c r="R1357">
        <v>300</v>
      </c>
      <c r="S1357" t="s">
        <v>223</v>
      </c>
      <c r="T1357">
        <v>300</v>
      </c>
      <c r="U1357" t="s">
        <v>5021</v>
      </c>
      <c r="V1357" t="s">
        <v>455</v>
      </c>
      <c r="W1357" t="s">
        <v>225</v>
      </c>
      <c r="X1357" t="s">
        <v>225</v>
      </c>
      <c r="Y1357">
        <v>300</v>
      </c>
      <c r="AB1357">
        <v>1</v>
      </c>
      <c r="AC1357">
        <v>1</v>
      </c>
      <c r="AD1357">
        <v>2</v>
      </c>
      <c r="AE1357">
        <v>552</v>
      </c>
      <c r="AF1357">
        <v>1</v>
      </c>
      <c r="AQ1357">
        <v>1</v>
      </c>
      <c r="AR1357">
        <f t="shared" si="21"/>
        <v>9.68</v>
      </c>
      <c r="AS1357">
        <v>1</v>
      </c>
      <c r="AT1357" t="s">
        <v>137</v>
      </c>
      <c r="AU1357">
        <v>46</v>
      </c>
    </row>
    <row r="1358" spans="1:47">
      <c r="A1358" t="s">
        <v>5025</v>
      </c>
      <c r="C1358">
        <v>310</v>
      </c>
      <c r="D1358" t="s">
        <v>5026</v>
      </c>
      <c r="E1358">
        <v>101</v>
      </c>
      <c r="F1358" t="s">
        <v>5027</v>
      </c>
      <c r="G1358" t="s">
        <v>219</v>
      </c>
      <c r="H1358" t="s">
        <v>220</v>
      </c>
      <c r="I1358" t="s">
        <v>5028</v>
      </c>
      <c r="J1358">
        <v>7.6219999999999996E-2</v>
      </c>
      <c r="K1358">
        <v>0</v>
      </c>
      <c r="L1358">
        <v>0</v>
      </c>
      <c r="M1358">
        <v>1</v>
      </c>
      <c r="N1358">
        <v>1</v>
      </c>
      <c r="O1358" t="s">
        <v>659</v>
      </c>
      <c r="P1358">
        <v>1</v>
      </c>
      <c r="Q1358">
        <v>1</v>
      </c>
      <c r="R1358">
        <v>3300</v>
      </c>
      <c r="S1358" t="s">
        <v>223</v>
      </c>
      <c r="T1358">
        <v>0</v>
      </c>
      <c r="U1358" t="s">
        <v>5025</v>
      </c>
      <c r="V1358" t="s">
        <v>933</v>
      </c>
      <c r="W1358" t="s">
        <v>659</v>
      </c>
      <c r="X1358" t="s">
        <v>659</v>
      </c>
      <c r="Y1358">
        <v>3300</v>
      </c>
      <c r="AB1358">
        <v>0</v>
      </c>
      <c r="AC1358">
        <v>0</v>
      </c>
      <c r="AD1358">
        <v>2</v>
      </c>
      <c r="AE1358">
        <v>475</v>
      </c>
      <c r="AF1358">
        <v>1</v>
      </c>
      <c r="AQ1358">
        <v>1</v>
      </c>
      <c r="AR1358">
        <f t="shared" si="21"/>
        <v>0</v>
      </c>
      <c r="AS1358">
        <v>1</v>
      </c>
      <c r="AT1358" t="s">
        <v>135</v>
      </c>
      <c r="AU1358">
        <v>44</v>
      </c>
    </row>
    <row r="1359" spans="1:47">
      <c r="A1359" t="s">
        <v>5029</v>
      </c>
      <c r="C1359">
        <v>310</v>
      </c>
      <c r="D1359" t="s">
        <v>5030</v>
      </c>
      <c r="E1359">
        <v>101</v>
      </c>
      <c r="F1359" t="s">
        <v>5031</v>
      </c>
      <c r="G1359" t="s">
        <v>219</v>
      </c>
      <c r="H1359" t="s">
        <v>220</v>
      </c>
      <c r="I1359" t="s">
        <v>5032</v>
      </c>
      <c r="J1359">
        <v>0.11002000000000001</v>
      </c>
      <c r="K1359">
        <v>0</v>
      </c>
      <c r="L1359">
        <v>0</v>
      </c>
      <c r="M1359">
        <v>1</v>
      </c>
      <c r="N1359">
        <v>1</v>
      </c>
      <c r="O1359" t="s">
        <v>659</v>
      </c>
      <c r="P1359">
        <v>1</v>
      </c>
      <c r="Q1359">
        <v>1</v>
      </c>
      <c r="R1359">
        <v>4600</v>
      </c>
      <c r="S1359" t="s">
        <v>223</v>
      </c>
      <c r="T1359">
        <v>0</v>
      </c>
      <c r="U1359" t="s">
        <v>5029</v>
      </c>
      <c r="V1359" t="s">
        <v>933</v>
      </c>
      <c r="W1359" t="s">
        <v>659</v>
      </c>
      <c r="X1359" t="s">
        <v>659</v>
      </c>
      <c r="Y1359">
        <v>4600</v>
      </c>
      <c r="AB1359">
        <v>0</v>
      </c>
      <c r="AC1359">
        <v>0</v>
      </c>
      <c r="AD1359">
        <v>3</v>
      </c>
      <c r="AE1359">
        <v>938</v>
      </c>
      <c r="AF1359">
        <v>1</v>
      </c>
      <c r="AQ1359">
        <v>3</v>
      </c>
      <c r="AR1359">
        <f t="shared" si="21"/>
        <v>0</v>
      </c>
      <c r="AS1359">
        <v>1</v>
      </c>
      <c r="AT1359" t="s">
        <v>134</v>
      </c>
      <c r="AU1359">
        <v>43</v>
      </c>
    </row>
    <row r="1360" spans="1:47">
      <c r="A1360" t="s">
        <v>5033</v>
      </c>
      <c r="C1360">
        <v>310</v>
      </c>
      <c r="D1360" t="s">
        <v>5034</v>
      </c>
      <c r="E1360">
        <v>101</v>
      </c>
      <c r="F1360" t="s">
        <v>5035</v>
      </c>
      <c r="G1360" t="s">
        <v>1783</v>
      </c>
      <c r="H1360" t="s">
        <v>220</v>
      </c>
      <c r="I1360" t="s">
        <v>5036</v>
      </c>
      <c r="J1360">
        <v>8.548E-2</v>
      </c>
      <c r="K1360">
        <v>0</v>
      </c>
      <c r="L1360">
        <v>0</v>
      </c>
      <c r="M1360">
        <v>1</v>
      </c>
      <c r="N1360">
        <v>1</v>
      </c>
      <c r="O1360" t="s">
        <v>659</v>
      </c>
      <c r="P1360">
        <v>1</v>
      </c>
      <c r="Q1360">
        <v>1</v>
      </c>
      <c r="R1360">
        <v>4800</v>
      </c>
      <c r="S1360" t="s">
        <v>223</v>
      </c>
      <c r="T1360">
        <v>0</v>
      </c>
      <c r="U1360" t="s">
        <v>5033</v>
      </c>
      <c r="V1360" t="s">
        <v>927</v>
      </c>
      <c r="W1360" t="s">
        <v>659</v>
      </c>
      <c r="X1360" t="s">
        <v>659</v>
      </c>
      <c r="Y1360">
        <v>4800</v>
      </c>
      <c r="AB1360">
        <v>0</v>
      </c>
      <c r="AC1360">
        <v>0</v>
      </c>
      <c r="AD1360">
        <v>2</v>
      </c>
      <c r="AE1360">
        <v>584</v>
      </c>
      <c r="AF1360">
        <v>1</v>
      </c>
      <c r="AQ1360">
        <v>1</v>
      </c>
      <c r="AR1360">
        <f t="shared" si="21"/>
        <v>0</v>
      </c>
      <c r="AS1360">
        <v>1</v>
      </c>
      <c r="AT1360" t="s">
        <v>135</v>
      </c>
      <c r="AU1360">
        <v>44</v>
      </c>
    </row>
    <row r="1361" spans="1:47">
      <c r="A1361" t="s">
        <v>5037</v>
      </c>
      <c r="C1361">
        <v>310</v>
      </c>
      <c r="D1361" t="s">
        <v>5038</v>
      </c>
      <c r="E1361">
        <v>101</v>
      </c>
      <c r="F1361" t="s">
        <v>5039</v>
      </c>
      <c r="G1361" t="s">
        <v>219</v>
      </c>
      <c r="H1361" t="s">
        <v>220</v>
      </c>
      <c r="I1361" t="s">
        <v>5040</v>
      </c>
      <c r="J1361">
        <v>8.43E-2</v>
      </c>
      <c r="K1361">
        <v>0</v>
      </c>
      <c r="L1361">
        <v>0</v>
      </c>
      <c r="M1361">
        <v>1</v>
      </c>
      <c r="N1361">
        <v>1</v>
      </c>
      <c r="O1361" t="s">
        <v>659</v>
      </c>
      <c r="P1361">
        <v>1</v>
      </c>
      <c r="Q1361">
        <v>1</v>
      </c>
      <c r="R1361">
        <v>3600</v>
      </c>
      <c r="S1361" t="s">
        <v>223</v>
      </c>
      <c r="T1361">
        <v>0</v>
      </c>
      <c r="U1361" t="s">
        <v>5037</v>
      </c>
      <c r="V1361" t="s">
        <v>933</v>
      </c>
      <c r="W1361" t="s">
        <v>659</v>
      </c>
      <c r="X1361" t="s">
        <v>659</v>
      </c>
      <c r="Y1361">
        <v>3600</v>
      </c>
      <c r="AB1361">
        <v>0</v>
      </c>
      <c r="AC1361">
        <v>0</v>
      </c>
      <c r="AD1361">
        <v>4</v>
      </c>
      <c r="AE1361">
        <v>1895</v>
      </c>
      <c r="AF1361">
        <v>1.9</v>
      </c>
      <c r="AQ1361">
        <v>1</v>
      </c>
      <c r="AR1361">
        <f t="shared" si="21"/>
        <v>0</v>
      </c>
      <c r="AS1361">
        <v>1</v>
      </c>
      <c r="AT1361" t="s">
        <v>135</v>
      </c>
      <c r="AU1361">
        <v>44</v>
      </c>
    </row>
    <row r="1362" spans="1:47">
      <c r="A1362" t="s">
        <v>5041</v>
      </c>
      <c r="C1362">
        <v>310</v>
      </c>
      <c r="D1362" t="s">
        <v>5042</v>
      </c>
      <c r="E1362">
        <v>132</v>
      </c>
      <c r="F1362" t="s">
        <v>5043</v>
      </c>
      <c r="G1362" t="s">
        <v>219</v>
      </c>
      <c r="H1362" t="s">
        <v>260</v>
      </c>
      <c r="I1362" t="s">
        <v>5044</v>
      </c>
      <c r="J1362">
        <v>0.10567</v>
      </c>
      <c r="K1362">
        <v>0</v>
      </c>
      <c r="L1362">
        <v>0</v>
      </c>
      <c r="M1362">
        <v>0</v>
      </c>
      <c r="N1362">
        <v>0</v>
      </c>
      <c r="P1362">
        <v>0</v>
      </c>
      <c r="Q1362">
        <v>0</v>
      </c>
      <c r="R1362">
        <v>0</v>
      </c>
      <c r="S1362" t="s">
        <v>223</v>
      </c>
      <c r="T1362">
        <v>0</v>
      </c>
      <c r="U1362" t="s">
        <v>5041</v>
      </c>
      <c r="V1362" t="s">
        <v>455</v>
      </c>
      <c r="W1362" t="s">
        <v>225</v>
      </c>
      <c r="Y1362">
        <v>0</v>
      </c>
      <c r="AB1362">
        <v>0</v>
      </c>
      <c r="AC1362">
        <v>0</v>
      </c>
      <c r="AD1362">
        <v>0</v>
      </c>
      <c r="AE1362">
        <v>0</v>
      </c>
      <c r="AF1362">
        <v>0</v>
      </c>
      <c r="AQ1362">
        <v>1</v>
      </c>
      <c r="AR1362">
        <f t="shared" si="21"/>
        <v>0</v>
      </c>
      <c r="AS1362">
        <v>1</v>
      </c>
      <c r="AT1362" t="s">
        <v>137</v>
      </c>
      <c r="AU1362">
        <v>46</v>
      </c>
    </row>
    <row r="1363" spans="1:47">
      <c r="A1363" t="s">
        <v>5045</v>
      </c>
      <c r="C1363">
        <v>310</v>
      </c>
      <c r="D1363" t="s">
        <v>5046</v>
      </c>
      <c r="E1363">
        <v>101</v>
      </c>
      <c r="F1363" t="s">
        <v>5043</v>
      </c>
      <c r="G1363" t="s">
        <v>219</v>
      </c>
      <c r="H1363" t="s">
        <v>220</v>
      </c>
      <c r="I1363" t="s">
        <v>5047</v>
      </c>
      <c r="J1363">
        <v>9.6180000000000002E-2</v>
      </c>
      <c r="K1363">
        <v>1</v>
      </c>
      <c r="L1363">
        <v>1</v>
      </c>
      <c r="M1363">
        <v>1</v>
      </c>
      <c r="N1363">
        <v>1</v>
      </c>
      <c r="O1363" t="s">
        <v>225</v>
      </c>
      <c r="P1363">
        <v>0</v>
      </c>
      <c r="Q1363">
        <v>1</v>
      </c>
      <c r="R1363">
        <v>2200</v>
      </c>
      <c r="S1363" t="s">
        <v>223</v>
      </c>
      <c r="T1363">
        <v>2200</v>
      </c>
      <c r="U1363" t="s">
        <v>5045</v>
      </c>
      <c r="V1363" t="s">
        <v>413</v>
      </c>
      <c r="W1363" t="s">
        <v>225</v>
      </c>
      <c r="X1363" t="s">
        <v>225</v>
      </c>
      <c r="Y1363">
        <v>2200</v>
      </c>
      <c r="AB1363">
        <v>1</v>
      </c>
      <c r="AC1363">
        <v>1</v>
      </c>
      <c r="AD1363">
        <v>2</v>
      </c>
      <c r="AE1363">
        <v>1486</v>
      </c>
      <c r="AF1363">
        <v>1</v>
      </c>
      <c r="AQ1363">
        <v>1</v>
      </c>
      <c r="AR1363">
        <f t="shared" si="21"/>
        <v>9.68</v>
      </c>
      <c r="AS1363">
        <v>1</v>
      </c>
      <c r="AT1363" t="s">
        <v>137</v>
      </c>
      <c r="AU1363">
        <v>46</v>
      </c>
    </row>
    <row r="1364" spans="1:47">
      <c r="A1364" t="s">
        <v>5048</v>
      </c>
      <c r="C1364">
        <v>310</v>
      </c>
      <c r="D1364" t="s">
        <v>5049</v>
      </c>
      <c r="E1364">
        <v>132</v>
      </c>
      <c r="F1364" t="s">
        <v>5050</v>
      </c>
      <c r="G1364" t="s">
        <v>219</v>
      </c>
      <c r="H1364" t="s">
        <v>260</v>
      </c>
      <c r="I1364" t="s">
        <v>5051</v>
      </c>
      <c r="J1364">
        <v>9.8150000000000001E-2</v>
      </c>
      <c r="K1364">
        <v>0</v>
      </c>
      <c r="L1364">
        <v>0</v>
      </c>
      <c r="M1364">
        <v>0</v>
      </c>
      <c r="N1364">
        <v>0</v>
      </c>
      <c r="P1364">
        <v>0</v>
      </c>
      <c r="Q1364">
        <v>0</v>
      </c>
      <c r="R1364">
        <v>0</v>
      </c>
      <c r="S1364" t="s">
        <v>223</v>
      </c>
      <c r="T1364">
        <v>0</v>
      </c>
      <c r="U1364" t="s">
        <v>5048</v>
      </c>
      <c r="Y1364">
        <v>0</v>
      </c>
      <c r="AB1364">
        <v>0</v>
      </c>
      <c r="AC1364">
        <v>0</v>
      </c>
      <c r="AD1364">
        <v>0</v>
      </c>
      <c r="AE1364">
        <v>0</v>
      </c>
      <c r="AF1364">
        <v>0</v>
      </c>
      <c r="AQ1364">
        <v>1</v>
      </c>
      <c r="AR1364">
        <f t="shared" si="21"/>
        <v>0</v>
      </c>
      <c r="AS1364">
        <v>1</v>
      </c>
      <c r="AT1364" t="s">
        <v>137</v>
      </c>
      <c r="AU1364">
        <v>46</v>
      </c>
    </row>
    <row r="1365" spans="1:47">
      <c r="A1365" t="s">
        <v>5052</v>
      </c>
      <c r="C1365">
        <v>310</v>
      </c>
      <c r="D1365" t="s">
        <v>5053</v>
      </c>
      <c r="E1365">
        <v>101</v>
      </c>
      <c r="F1365" t="s">
        <v>5054</v>
      </c>
      <c r="G1365" t="s">
        <v>219</v>
      </c>
      <c r="H1365" t="s">
        <v>220</v>
      </c>
      <c r="I1365" t="s">
        <v>5055</v>
      </c>
      <c r="J1365">
        <v>0.10047</v>
      </c>
      <c r="K1365">
        <v>0</v>
      </c>
      <c r="L1365">
        <v>0</v>
      </c>
      <c r="M1365">
        <v>1</v>
      </c>
      <c r="N1365">
        <v>1</v>
      </c>
      <c r="O1365" t="s">
        <v>659</v>
      </c>
      <c r="P1365">
        <v>1</v>
      </c>
      <c r="Q1365">
        <v>1</v>
      </c>
      <c r="R1365">
        <v>5300</v>
      </c>
      <c r="S1365" t="s">
        <v>223</v>
      </c>
      <c r="T1365">
        <v>0</v>
      </c>
      <c r="U1365" t="s">
        <v>5052</v>
      </c>
      <c r="V1365" t="s">
        <v>933</v>
      </c>
      <c r="W1365" t="s">
        <v>659</v>
      </c>
      <c r="X1365" t="s">
        <v>659</v>
      </c>
      <c r="Y1365">
        <v>5300</v>
      </c>
      <c r="AB1365">
        <v>0</v>
      </c>
      <c r="AC1365">
        <v>0</v>
      </c>
      <c r="AD1365">
        <v>3</v>
      </c>
      <c r="AE1365">
        <v>680</v>
      </c>
      <c r="AF1365">
        <v>1</v>
      </c>
      <c r="AQ1365">
        <v>1</v>
      </c>
      <c r="AR1365">
        <f t="shared" si="21"/>
        <v>0</v>
      </c>
      <c r="AS1365">
        <v>1</v>
      </c>
      <c r="AT1365" t="s">
        <v>135</v>
      </c>
      <c r="AU1365">
        <v>44</v>
      </c>
    </row>
    <row r="1366" spans="1:47">
      <c r="A1366" t="s">
        <v>5056</v>
      </c>
      <c r="C1366">
        <v>310</v>
      </c>
      <c r="D1366" t="s">
        <v>5057</v>
      </c>
      <c r="E1366">
        <v>101</v>
      </c>
      <c r="F1366" t="s">
        <v>5058</v>
      </c>
      <c r="G1366" t="s">
        <v>219</v>
      </c>
      <c r="H1366" t="s">
        <v>220</v>
      </c>
      <c r="I1366" t="s">
        <v>5059</v>
      </c>
      <c r="J1366">
        <v>0.23114000000000001</v>
      </c>
      <c r="K1366">
        <v>1</v>
      </c>
      <c r="L1366">
        <v>1</v>
      </c>
      <c r="M1366">
        <v>1</v>
      </c>
      <c r="N1366">
        <v>1</v>
      </c>
      <c r="O1366" t="s">
        <v>225</v>
      </c>
      <c r="P1366">
        <v>0</v>
      </c>
      <c r="Q1366">
        <v>1</v>
      </c>
      <c r="R1366">
        <v>11300</v>
      </c>
      <c r="S1366" t="s">
        <v>223</v>
      </c>
      <c r="T1366">
        <v>11300</v>
      </c>
      <c r="U1366" t="s">
        <v>5056</v>
      </c>
      <c r="V1366" t="s">
        <v>455</v>
      </c>
      <c r="W1366" t="s">
        <v>225</v>
      </c>
      <c r="X1366" t="s">
        <v>225</v>
      </c>
      <c r="Y1366">
        <v>11300</v>
      </c>
      <c r="AB1366">
        <v>1</v>
      </c>
      <c r="AC1366">
        <v>1</v>
      </c>
      <c r="AD1366">
        <v>3</v>
      </c>
      <c r="AE1366">
        <v>1144</v>
      </c>
      <c r="AF1366">
        <v>1</v>
      </c>
      <c r="AQ1366">
        <v>2</v>
      </c>
      <c r="AR1366">
        <f t="shared" si="21"/>
        <v>9.68</v>
      </c>
      <c r="AS1366">
        <v>1</v>
      </c>
      <c r="AT1366" t="s">
        <v>137</v>
      </c>
      <c r="AU1366">
        <v>46</v>
      </c>
    </row>
    <row r="1367" spans="1:47">
      <c r="A1367" t="s">
        <v>5060</v>
      </c>
      <c r="C1367">
        <v>310</v>
      </c>
      <c r="D1367" t="s">
        <v>5061</v>
      </c>
      <c r="E1367">
        <v>101</v>
      </c>
      <c r="F1367" t="s">
        <v>5062</v>
      </c>
      <c r="G1367" t="s">
        <v>219</v>
      </c>
      <c r="H1367" t="s">
        <v>220</v>
      </c>
      <c r="I1367" t="s">
        <v>5063</v>
      </c>
      <c r="J1367">
        <v>0.15837000000000001</v>
      </c>
      <c r="K1367">
        <v>0</v>
      </c>
      <c r="L1367">
        <v>0</v>
      </c>
      <c r="M1367">
        <v>1</v>
      </c>
      <c r="N1367">
        <v>1</v>
      </c>
      <c r="O1367" t="s">
        <v>659</v>
      </c>
      <c r="P1367">
        <v>1</v>
      </c>
      <c r="Q1367">
        <v>1</v>
      </c>
      <c r="R1367">
        <v>1300</v>
      </c>
      <c r="S1367" t="s">
        <v>223</v>
      </c>
      <c r="T1367">
        <v>0</v>
      </c>
      <c r="U1367" t="s">
        <v>5060</v>
      </c>
      <c r="V1367" t="s">
        <v>927</v>
      </c>
      <c r="W1367" t="s">
        <v>659</v>
      </c>
      <c r="X1367" t="s">
        <v>659</v>
      </c>
      <c r="Y1367">
        <v>1300</v>
      </c>
      <c r="AB1367">
        <v>0</v>
      </c>
      <c r="AC1367">
        <v>0</v>
      </c>
      <c r="AD1367">
        <v>2</v>
      </c>
      <c r="AE1367">
        <v>590</v>
      </c>
      <c r="AF1367">
        <v>1</v>
      </c>
      <c r="AQ1367">
        <v>2</v>
      </c>
      <c r="AR1367">
        <f t="shared" si="21"/>
        <v>0</v>
      </c>
      <c r="AS1367">
        <v>1</v>
      </c>
      <c r="AT1367" t="s">
        <v>135</v>
      </c>
      <c r="AU1367">
        <v>44</v>
      </c>
    </row>
    <row r="1368" spans="1:47">
      <c r="A1368" t="s">
        <v>5064</v>
      </c>
      <c r="C1368">
        <v>310</v>
      </c>
      <c r="D1368" t="s">
        <v>5065</v>
      </c>
      <c r="E1368">
        <v>903</v>
      </c>
      <c r="F1368" t="s">
        <v>821</v>
      </c>
      <c r="G1368" t="s">
        <v>219</v>
      </c>
      <c r="H1368" t="s">
        <v>822</v>
      </c>
      <c r="I1368" t="s">
        <v>5066</v>
      </c>
      <c r="J1368">
        <v>0.41683999999999999</v>
      </c>
      <c r="K1368">
        <v>0</v>
      </c>
      <c r="L1368">
        <v>0</v>
      </c>
      <c r="M1368">
        <v>0</v>
      </c>
      <c r="N1368">
        <v>0</v>
      </c>
      <c r="P1368">
        <v>0</v>
      </c>
      <c r="Q1368">
        <v>0</v>
      </c>
      <c r="R1368">
        <v>0</v>
      </c>
      <c r="S1368" t="s">
        <v>223</v>
      </c>
      <c r="T1368">
        <v>0</v>
      </c>
      <c r="U1368" t="s">
        <v>5064</v>
      </c>
      <c r="Y1368">
        <v>0</v>
      </c>
      <c r="AB1368">
        <v>0</v>
      </c>
      <c r="AC1368">
        <v>0</v>
      </c>
      <c r="AD1368">
        <v>0</v>
      </c>
      <c r="AE1368">
        <v>0</v>
      </c>
      <c r="AF1368">
        <v>0</v>
      </c>
      <c r="AQ1368">
        <v>1</v>
      </c>
      <c r="AR1368">
        <f t="shared" si="21"/>
        <v>0</v>
      </c>
      <c r="AS1368">
        <v>1</v>
      </c>
      <c r="AT1368" t="s">
        <v>134</v>
      </c>
      <c r="AU1368">
        <v>43</v>
      </c>
    </row>
    <row r="1369" spans="1:47">
      <c r="A1369" t="s">
        <v>5067</v>
      </c>
      <c r="C1369">
        <v>310</v>
      </c>
      <c r="D1369" t="s">
        <v>5068</v>
      </c>
      <c r="E1369">
        <v>101</v>
      </c>
      <c r="F1369" t="s">
        <v>5069</v>
      </c>
      <c r="G1369" t="s">
        <v>219</v>
      </c>
      <c r="H1369" t="s">
        <v>220</v>
      </c>
      <c r="I1369" t="s">
        <v>5070</v>
      </c>
      <c r="J1369">
        <v>9.332E-2</v>
      </c>
      <c r="K1369">
        <v>0</v>
      </c>
      <c r="L1369">
        <v>0</v>
      </c>
      <c r="M1369">
        <v>1</v>
      </c>
      <c r="N1369">
        <v>1</v>
      </c>
      <c r="O1369" t="s">
        <v>659</v>
      </c>
      <c r="P1369">
        <v>1</v>
      </c>
      <c r="Q1369">
        <v>1</v>
      </c>
      <c r="R1369">
        <v>6600</v>
      </c>
      <c r="S1369" t="s">
        <v>223</v>
      </c>
      <c r="T1369">
        <v>0</v>
      </c>
      <c r="U1369" t="s">
        <v>5067</v>
      </c>
      <c r="V1369" t="s">
        <v>927</v>
      </c>
      <c r="W1369" t="s">
        <v>659</v>
      </c>
      <c r="X1369" t="s">
        <v>659</v>
      </c>
      <c r="Y1369">
        <v>6600</v>
      </c>
      <c r="AB1369">
        <v>0</v>
      </c>
      <c r="AC1369">
        <v>0</v>
      </c>
      <c r="AD1369">
        <v>2</v>
      </c>
      <c r="AE1369">
        <v>644</v>
      </c>
      <c r="AF1369">
        <v>1</v>
      </c>
      <c r="AQ1369">
        <v>1</v>
      </c>
      <c r="AR1369">
        <f t="shared" si="21"/>
        <v>0</v>
      </c>
      <c r="AS1369">
        <v>1</v>
      </c>
      <c r="AT1369" t="s">
        <v>135</v>
      </c>
      <c r="AU1369">
        <v>44</v>
      </c>
    </row>
    <row r="1370" spans="1:47">
      <c r="A1370" t="s">
        <v>5071</v>
      </c>
      <c r="C1370">
        <v>310</v>
      </c>
      <c r="D1370" t="s">
        <v>5072</v>
      </c>
      <c r="E1370">
        <v>101</v>
      </c>
      <c r="F1370" t="s">
        <v>5073</v>
      </c>
      <c r="G1370" t="s">
        <v>219</v>
      </c>
      <c r="H1370" t="s">
        <v>220</v>
      </c>
      <c r="I1370" t="s">
        <v>5074</v>
      </c>
      <c r="J1370">
        <v>9.0969999999999995E-2</v>
      </c>
      <c r="K1370">
        <v>0</v>
      </c>
      <c r="L1370">
        <v>0</v>
      </c>
      <c r="M1370">
        <v>1</v>
      </c>
      <c r="N1370">
        <v>1</v>
      </c>
      <c r="O1370" t="s">
        <v>659</v>
      </c>
      <c r="P1370">
        <v>1</v>
      </c>
      <c r="Q1370">
        <v>1</v>
      </c>
      <c r="R1370">
        <v>500</v>
      </c>
      <c r="S1370" t="s">
        <v>223</v>
      </c>
      <c r="T1370">
        <v>0</v>
      </c>
      <c r="U1370" t="s">
        <v>5071</v>
      </c>
      <c r="V1370" t="s">
        <v>933</v>
      </c>
      <c r="W1370" t="s">
        <v>659</v>
      </c>
      <c r="X1370" t="s">
        <v>659</v>
      </c>
      <c r="Y1370">
        <v>500</v>
      </c>
      <c r="AB1370">
        <v>0</v>
      </c>
      <c r="AC1370">
        <v>0</v>
      </c>
      <c r="AD1370">
        <v>2</v>
      </c>
      <c r="AE1370">
        <v>684</v>
      </c>
      <c r="AF1370">
        <v>1</v>
      </c>
      <c r="AQ1370">
        <v>1</v>
      </c>
      <c r="AR1370">
        <f t="shared" si="21"/>
        <v>0</v>
      </c>
      <c r="AS1370">
        <v>1</v>
      </c>
      <c r="AT1370" t="s">
        <v>135</v>
      </c>
      <c r="AU1370">
        <v>44</v>
      </c>
    </row>
    <row r="1371" spans="1:47">
      <c r="A1371" t="s">
        <v>5075</v>
      </c>
      <c r="C1371">
        <v>310</v>
      </c>
      <c r="D1371" t="s">
        <v>5076</v>
      </c>
      <c r="E1371">
        <v>101</v>
      </c>
      <c r="F1371" t="s">
        <v>5077</v>
      </c>
      <c r="G1371" t="s">
        <v>219</v>
      </c>
      <c r="H1371" t="s">
        <v>220</v>
      </c>
      <c r="I1371" t="s">
        <v>5078</v>
      </c>
      <c r="J1371">
        <v>9.4390000000000002E-2</v>
      </c>
      <c r="K1371">
        <v>0</v>
      </c>
      <c r="L1371">
        <v>0</v>
      </c>
      <c r="M1371">
        <v>1</v>
      </c>
      <c r="N1371">
        <v>1</v>
      </c>
      <c r="O1371" t="s">
        <v>659</v>
      </c>
      <c r="P1371">
        <v>1</v>
      </c>
      <c r="Q1371">
        <v>1</v>
      </c>
      <c r="R1371">
        <v>8300</v>
      </c>
      <c r="S1371" t="s">
        <v>223</v>
      </c>
      <c r="T1371">
        <v>0</v>
      </c>
      <c r="U1371" t="s">
        <v>5075</v>
      </c>
      <c r="V1371" t="s">
        <v>927</v>
      </c>
      <c r="W1371" t="s">
        <v>659</v>
      </c>
      <c r="X1371" t="s">
        <v>659</v>
      </c>
      <c r="Y1371">
        <v>8300</v>
      </c>
      <c r="AB1371">
        <v>0</v>
      </c>
      <c r="AC1371">
        <v>0</v>
      </c>
      <c r="AD1371">
        <v>2</v>
      </c>
      <c r="AE1371">
        <v>616</v>
      </c>
      <c r="AF1371">
        <v>1</v>
      </c>
      <c r="AQ1371">
        <v>1</v>
      </c>
      <c r="AR1371">
        <f t="shared" si="21"/>
        <v>0</v>
      </c>
      <c r="AS1371">
        <v>1</v>
      </c>
      <c r="AT1371" t="s">
        <v>135</v>
      </c>
      <c r="AU1371">
        <v>44</v>
      </c>
    </row>
    <row r="1372" spans="1:47">
      <c r="A1372" t="s">
        <v>5079</v>
      </c>
      <c r="C1372">
        <v>310</v>
      </c>
      <c r="D1372" t="s">
        <v>5080</v>
      </c>
      <c r="E1372">
        <v>101</v>
      </c>
      <c r="F1372" t="s">
        <v>5081</v>
      </c>
      <c r="G1372" t="s">
        <v>219</v>
      </c>
      <c r="H1372" t="s">
        <v>220</v>
      </c>
      <c r="I1372" t="s">
        <v>5082</v>
      </c>
      <c r="J1372">
        <v>7.7859999999999999E-2</v>
      </c>
      <c r="K1372">
        <v>0</v>
      </c>
      <c r="L1372">
        <v>0</v>
      </c>
      <c r="M1372">
        <v>1</v>
      </c>
      <c r="N1372">
        <v>1</v>
      </c>
      <c r="O1372" t="s">
        <v>659</v>
      </c>
      <c r="P1372">
        <v>1</v>
      </c>
      <c r="Q1372">
        <v>1</v>
      </c>
      <c r="R1372">
        <v>34600</v>
      </c>
      <c r="S1372" t="s">
        <v>223</v>
      </c>
      <c r="T1372">
        <v>0</v>
      </c>
      <c r="U1372" t="s">
        <v>5079</v>
      </c>
      <c r="V1372" t="s">
        <v>927</v>
      </c>
      <c r="W1372" t="s">
        <v>659</v>
      </c>
      <c r="X1372" t="s">
        <v>659</v>
      </c>
      <c r="Y1372">
        <v>34600</v>
      </c>
      <c r="AB1372">
        <v>0</v>
      </c>
      <c r="AC1372">
        <v>0</v>
      </c>
      <c r="AD1372">
        <v>3</v>
      </c>
      <c r="AE1372">
        <v>1352</v>
      </c>
      <c r="AF1372">
        <v>2</v>
      </c>
      <c r="AQ1372">
        <v>2</v>
      </c>
      <c r="AR1372">
        <f t="shared" si="21"/>
        <v>0</v>
      </c>
      <c r="AS1372">
        <v>1</v>
      </c>
      <c r="AT1372" t="s">
        <v>134</v>
      </c>
      <c r="AU1372">
        <v>43</v>
      </c>
    </row>
    <row r="1373" spans="1:47">
      <c r="A1373" t="s">
        <v>248</v>
      </c>
      <c r="C1373">
        <v>310</v>
      </c>
      <c r="E1373">
        <v>0</v>
      </c>
      <c r="J1373">
        <v>4.777E-2</v>
      </c>
      <c r="K1373">
        <v>0</v>
      </c>
      <c r="L1373">
        <v>0</v>
      </c>
      <c r="M1373">
        <v>0</v>
      </c>
      <c r="N1373">
        <v>0</v>
      </c>
      <c r="P1373">
        <v>0</v>
      </c>
      <c r="Q1373">
        <v>0</v>
      </c>
      <c r="R1373">
        <v>0</v>
      </c>
      <c r="S1373" t="s">
        <v>249</v>
      </c>
      <c r="T1373">
        <v>0</v>
      </c>
      <c r="Y1373">
        <v>0</v>
      </c>
      <c r="AB1373">
        <v>0</v>
      </c>
      <c r="AC1373">
        <v>0</v>
      </c>
      <c r="AD1373">
        <v>0</v>
      </c>
      <c r="AE1373">
        <v>0</v>
      </c>
      <c r="AF1373">
        <v>0</v>
      </c>
      <c r="AQ1373">
        <v>0</v>
      </c>
      <c r="AR1373">
        <f t="shared" si="21"/>
        <v>0</v>
      </c>
      <c r="AS1373">
        <v>1</v>
      </c>
      <c r="AT1373" t="s">
        <v>137</v>
      </c>
      <c r="AU1373">
        <v>46</v>
      </c>
    </row>
    <row r="1374" spans="1:47">
      <c r="A1374" t="s">
        <v>5083</v>
      </c>
      <c r="C1374">
        <v>310</v>
      </c>
      <c r="D1374" t="s">
        <v>5084</v>
      </c>
      <c r="E1374">
        <v>101</v>
      </c>
      <c r="F1374" t="s">
        <v>5085</v>
      </c>
      <c r="G1374" t="s">
        <v>219</v>
      </c>
      <c r="H1374" t="s">
        <v>220</v>
      </c>
      <c r="I1374" t="s">
        <v>5086</v>
      </c>
      <c r="J1374">
        <v>0.12442</v>
      </c>
      <c r="K1374">
        <v>0</v>
      </c>
      <c r="L1374">
        <v>0</v>
      </c>
      <c r="M1374">
        <v>1</v>
      </c>
      <c r="N1374">
        <v>1</v>
      </c>
      <c r="O1374" t="s">
        <v>659</v>
      </c>
      <c r="P1374">
        <v>1</v>
      </c>
      <c r="Q1374">
        <v>1</v>
      </c>
      <c r="R1374">
        <v>2400</v>
      </c>
      <c r="S1374" t="s">
        <v>223</v>
      </c>
      <c r="T1374">
        <v>0</v>
      </c>
      <c r="U1374" t="s">
        <v>5083</v>
      </c>
      <c r="V1374" t="s">
        <v>927</v>
      </c>
      <c r="W1374" t="s">
        <v>659</v>
      </c>
      <c r="X1374" t="s">
        <v>659</v>
      </c>
      <c r="Y1374">
        <v>2400</v>
      </c>
      <c r="AB1374">
        <v>0</v>
      </c>
      <c r="AC1374">
        <v>0</v>
      </c>
      <c r="AD1374">
        <v>2</v>
      </c>
      <c r="AE1374">
        <v>608</v>
      </c>
      <c r="AF1374">
        <v>1</v>
      </c>
      <c r="AQ1374">
        <v>1</v>
      </c>
      <c r="AR1374">
        <f t="shared" si="21"/>
        <v>0</v>
      </c>
      <c r="AS1374">
        <v>1</v>
      </c>
      <c r="AT1374" t="s">
        <v>134</v>
      </c>
      <c r="AU1374">
        <v>43</v>
      </c>
    </row>
    <row r="1375" spans="1:47">
      <c r="A1375" t="s">
        <v>5087</v>
      </c>
      <c r="C1375">
        <v>310</v>
      </c>
      <c r="D1375" t="s">
        <v>5088</v>
      </c>
      <c r="E1375">
        <v>101</v>
      </c>
      <c r="F1375" t="s">
        <v>5089</v>
      </c>
      <c r="G1375" t="s">
        <v>219</v>
      </c>
      <c r="H1375" t="s">
        <v>220</v>
      </c>
      <c r="I1375" t="s">
        <v>5090</v>
      </c>
      <c r="J1375">
        <v>9.6049999999999996E-2</v>
      </c>
      <c r="K1375">
        <v>0</v>
      </c>
      <c r="L1375">
        <v>0</v>
      </c>
      <c r="M1375">
        <v>1</v>
      </c>
      <c r="N1375">
        <v>1</v>
      </c>
      <c r="O1375" t="s">
        <v>659</v>
      </c>
      <c r="P1375">
        <v>1</v>
      </c>
      <c r="Q1375">
        <v>1</v>
      </c>
      <c r="R1375">
        <v>8200</v>
      </c>
      <c r="S1375" t="s">
        <v>223</v>
      </c>
      <c r="T1375">
        <v>0</v>
      </c>
      <c r="U1375" t="s">
        <v>5087</v>
      </c>
      <c r="V1375" t="s">
        <v>933</v>
      </c>
      <c r="W1375" t="s">
        <v>659</v>
      </c>
      <c r="X1375" t="s">
        <v>659</v>
      </c>
      <c r="Y1375">
        <v>8200</v>
      </c>
      <c r="AB1375">
        <v>0</v>
      </c>
      <c r="AC1375">
        <v>0</v>
      </c>
      <c r="AD1375">
        <v>2</v>
      </c>
      <c r="AE1375">
        <v>884</v>
      </c>
      <c r="AF1375">
        <v>1</v>
      </c>
      <c r="AQ1375">
        <v>1</v>
      </c>
      <c r="AR1375">
        <f t="shared" si="21"/>
        <v>0</v>
      </c>
      <c r="AS1375">
        <v>1</v>
      </c>
      <c r="AT1375" t="s">
        <v>134</v>
      </c>
      <c r="AU1375">
        <v>43</v>
      </c>
    </row>
    <row r="1376" spans="1:47">
      <c r="A1376" t="s">
        <v>5091</v>
      </c>
      <c r="C1376">
        <v>310</v>
      </c>
      <c r="D1376" t="s">
        <v>5092</v>
      </c>
      <c r="E1376">
        <v>101</v>
      </c>
      <c r="F1376" t="s">
        <v>5093</v>
      </c>
      <c r="G1376" t="s">
        <v>219</v>
      </c>
      <c r="H1376" t="s">
        <v>220</v>
      </c>
      <c r="I1376" t="s">
        <v>5094</v>
      </c>
      <c r="J1376">
        <v>0.11534</v>
      </c>
      <c r="K1376">
        <v>1</v>
      </c>
      <c r="L1376">
        <v>1</v>
      </c>
      <c r="M1376">
        <v>1</v>
      </c>
      <c r="N1376">
        <v>1</v>
      </c>
      <c r="O1376" t="s">
        <v>225</v>
      </c>
      <c r="P1376">
        <v>0</v>
      </c>
      <c r="Q1376">
        <v>1</v>
      </c>
      <c r="R1376">
        <v>4300</v>
      </c>
      <c r="S1376" t="s">
        <v>223</v>
      </c>
      <c r="T1376">
        <v>4300</v>
      </c>
      <c r="U1376" t="s">
        <v>5091</v>
      </c>
      <c r="V1376" t="s">
        <v>413</v>
      </c>
      <c r="W1376" t="s">
        <v>225</v>
      </c>
      <c r="X1376" t="s">
        <v>225</v>
      </c>
      <c r="Y1376">
        <v>4300</v>
      </c>
      <c r="AB1376">
        <v>1</v>
      </c>
      <c r="AC1376">
        <v>1</v>
      </c>
      <c r="AD1376">
        <v>3</v>
      </c>
      <c r="AE1376">
        <v>1196</v>
      </c>
      <c r="AF1376">
        <v>1</v>
      </c>
      <c r="AQ1376">
        <v>1</v>
      </c>
      <c r="AR1376">
        <f t="shared" si="21"/>
        <v>9.68</v>
      </c>
      <c r="AS1376">
        <v>1</v>
      </c>
      <c r="AT1376" t="s">
        <v>137</v>
      </c>
      <c r="AU1376">
        <v>46</v>
      </c>
    </row>
    <row r="1377" spans="1:47">
      <c r="A1377" t="s">
        <v>5095</v>
      </c>
      <c r="C1377">
        <v>310</v>
      </c>
      <c r="D1377" t="s">
        <v>5096</v>
      </c>
      <c r="E1377">
        <v>101</v>
      </c>
      <c r="F1377" t="s">
        <v>5097</v>
      </c>
      <c r="G1377" t="s">
        <v>219</v>
      </c>
      <c r="H1377" t="s">
        <v>220</v>
      </c>
      <c r="I1377" t="s">
        <v>5098</v>
      </c>
      <c r="J1377">
        <v>8.4309999999999996E-2</v>
      </c>
      <c r="K1377">
        <v>1</v>
      </c>
      <c r="L1377">
        <v>1</v>
      </c>
      <c r="M1377">
        <v>1</v>
      </c>
      <c r="N1377">
        <v>1</v>
      </c>
      <c r="O1377" t="s">
        <v>225</v>
      </c>
      <c r="P1377">
        <v>0</v>
      </c>
      <c r="Q1377">
        <v>1</v>
      </c>
      <c r="R1377">
        <v>4900</v>
      </c>
      <c r="S1377" t="s">
        <v>223</v>
      </c>
      <c r="T1377">
        <v>4900</v>
      </c>
      <c r="U1377" t="s">
        <v>5095</v>
      </c>
      <c r="V1377" t="s">
        <v>413</v>
      </c>
      <c r="W1377" t="s">
        <v>225</v>
      </c>
      <c r="X1377" t="s">
        <v>225</v>
      </c>
      <c r="Y1377">
        <v>4900</v>
      </c>
      <c r="AB1377">
        <v>1</v>
      </c>
      <c r="AC1377">
        <v>1</v>
      </c>
      <c r="AD1377">
        <v>2</v>
      </c>
      <c r="AE1377">
        <v>804</v>
      </c>
      <c r="AF1377">
        <v>1</v>
      </c>
      <c r="AQ1377">
        <v>1</v>
      </c>
      <c r="AR1377">
        <f t="shared" si="21"/>
        <v>9.68</v>
      </c>
      <c r="AS1377">
        <v>1</v>
      </c>
      <c r="AT1377" t="s">
        <v>137</v>
      </c>
      <c r="AU1377">
        <v>46</v>
      </c>
    </row>
    <row r="1378" spans="1:47">
      <c r="A1378" t="s">
        <v>5099</v>
      </c>
      <c r="C1378">
        <v>310</v>
      </c>
      <c r="D1378" t="s">
        <v>5100</v>
      </c>
      <c r="E1378">
        <v>101</v>
      </c>
      <c r="F1378" t="s">
        <v>5101</v>
      </c>
      <c r="G1378" t="s">
        <v>219</v>
      </c>
      <c r="H1378" t="s">
        <v>220</v>
      </c>
      <c r="I1378" t="s">
        <v>5102</v>
      </c>
      <c r="J1378">
        <v>0.11035</v>
      </c>
      <c r="K1378">
        <v>0</v>
      </c>
      <c r="L1378">
        <v>0</v>
      </c>
      <c r="M1378">
        <v>1</v>
      </c>
      <c r="N1378">
        <v>1</v>
      </c>
      <c r="O1378" t="s">
        <v>659</v>
      </c>
      <c r="P1378">
        <v>1</v>
      </c>
      <c r="Q1378">
        <v>1</v>
      </c>
      <c r="R1378">
        <v>700</v>
      </c>
      <c r="S1378" t="s">
        <v>223</v>
      </c>
      <c r="T1378">
        <v>0</v>
      </c>
      <c r="U1378" t="s">
        <v>5099</v>
      </c>
      <c r="V1378" t="s">
        <v>893</v>
      </c>
      <c r="W1378" t="s">
        <v>659</v>
      </c>
      <c r="X1378" t="s">
        <v>659</v>
      </c>
      <c r="Y1378">
        <v>700</v>
      </c>
      <c r="AB1378">
        <v>0</v>
      </c>
      <c r="AC1378">
        <v>0</v>
      </c>
      <c r="AD1378">
        <v>3</v>
      </c>
      <c r="AE1378">
        <v>1476</v>
      </c>
      <c r="AF1378">
        <v>1.5</v>
      </c>
      <c r="AQ1378">
        <v>3</v>
      </c>
      <c r="AR1378">
        <f t="shared" si="21"/>
        <v>0</v>
      </c>
      <c r="AS1378">
        <v>1</v>
      </c>
      <c r="AT1378" t="s">
        <v>134</v>
      </c>
      <c r="AU1378">
        <v>43</v>
      </c>
    </row>
    <row r="1379" spans="1:47">
      <c r="A1379" t="s">
        <v>5103</v>
      </c>
      <c r="C1379">
        <v>310</v>
      </c>
      <c r="D1379" t="s">
        <v>5104</v>
      </c>
      <c r="E1379">
        <v>101</v>
      </c>
      <c r="F1379" t="s">
        <v>4955</v>
      </c>
      <c r="G1379" t="s">
        <v>219</v>
      </c>
      <c r="H1379" t="s">
        <v>220</v>
      </c>
      <c r="I1379" t="s">
        <v>5105</v>
      </c>
      <c r="J1379">
        <v>9.0969999999999995E-2</v>
      </c>
      <c r="K1379">
        <v>0</v>
      </c>
      <c r="L1379">
        <v>0</v>
      </c>
      <c r="M1379">
        <v>1</v>
      </c>
      <c r="N1379">
        <v>1</v>
      </c>
      <c r="O1379" t="s">
        <v>659</v>
      </c>
      <c r="P1379">
        <v>1</v>
      </c>
      <c r="Q1379">
        <v>1</v>
      </c>
      <c r="R1379">
        <v>2300</v>
      </c>
      <c r="S1379" t="s">
        <v>223</v>
      </c>
      <c r="T1379">
        <v>0</v>
      </c>
      <c r="U1379" t="s">
        <v>5103</v>
      </c>
      <c r="V1379" t="s">
        <v>927</v>
      </c>
      <c r="W1379" t="s">
        <v>659</v>
      </c>
      <c r="X1379" t="s">
        <v>659</v>
      </c>
      <c r="Y1379">
        <v>2300</v>
      </c>
      <c r="AB1379">
        <v>0</v>
      </c>
      <c r="AC1379">
        <v>0</v>
      </c>
      <c r="AD1379">
        <v>3</v>
      </c>
      <c r="AE1379">
        <v>1004</v>
      </c>
      <c r="AF1379">
        <v>1.75</v>
      </c>
      <c r="AQ1379">
        <v>1</v>
      </c>
      <c r="AR1379">
        <f t="shared" si="21"/>
        <v>0</v>
      </c>
      <c r="AS1379">
        <v>1</v>
      </c>
      <c r="AT1379" t="s">
        <v>134</v>
      </c>
      <c r="AU1379">
        <v>43</v>
      </c>
    </row>
    <row r="1380" spans="1:47">
      <c r="A1380" t="s">
        <v>5106</v>
      </c>
      <c r="C1380">
        <v>310</v>
      </c>
      <c r="D1380" t="s">
        <v>5107</v>
      </c>
      <c r="E1380">
        <v>101</v>
      </c>
      <c r="F1380" t="s">
        <v>5108</v>
      </c>
      <c r="G1380" t="s">
        <v>324</v>
      </c>
      <c r="H1380" t="s">
        <v>220</v>
      </c>
      <c r="I1380" t="s">
        <v>5109</v>
      </c>
      <c r="J1380">
        <v>11.22988</v>
      </c>
      <c r="K1380">
        <v>1</v>
      </c>
      <c r="L1380">
        <v>1</v>
      </c>
      <c r="M1380">
        <v>1</v>
      </c>
      <c r="N1380">
        <v>1</v>
      </c>
      <c r="O1380" t="s">
        <v>225</v>
      </c>
      <c r="P1380">
        <v>0</v>
      </c>
      <c r="Q1380">
        <v>1</v>
      </c>
      <c r="R1380">
        <v>4700</v>
      </c>
      <c r="S1380" t="s">
        <v>223</v>
      </c>
      <c r="T1380">
        <v>4700</v>
      </c>
      <c r="U1380" t="s">
        <v>5106</v>
      </c>
      <c r="V1380" t="s">
        <v>455</v>
      </c>
      <c r="W1380" t="s">
        <v>225</v>
      </c>
      <c r="X1380" t="s">
        <v>225</v>
      </c>
      <c r="Y1380">
        <v>4700</v>
      </c>
      <c r="AB1380">
        <v>1</v>
      </c>
      <c r="AC1380">
        <v>1</v>
      </c>
      <c r="AD1380">
        <v>4</v>
      </c>
      <c r="AE1380">
        <v>1859</v>
      </c>
      <c r="AF1380">
        <v>1.9</v>
      </c>
      <c r="AQ1380">
        <v>0</v>
      </c>
      <c r="AR1380">
        <f t="shared" si="21"/>
        <v>9.68</v>
      </c>
      <c r="AS1380">
        <v>1</v>
      </c>
      <c r="AT1380" t="s">
        <v>137</v>
      </c>
      <c r="AU1380">
        <v>46</v>
      </c>
    </row>
    <row r="1381" spans="1:47">
      <c r="A1381" t="s">
        <v>5110</v>
      </c>
      <c r="C1381">
        <v>310</v>
      </c>
      <c r="D1381" t="s">
        <v>5111</v>
      </c>
      <c r="E1381">
        <v>101</v>
      </c>
      <c r="F1381" t="s">
        <v>4991</v>
      </c>
      <c r="G1381" t="s">
        <v>219</v>
      </c>
      <c r="H1381" t="s">
        <v>220</v>
      </c>
      <c r="I1381" t="s">
        <v>5112</v>
      </c>
      <c r="J1381">
        <v>9.4070000000000001E-2</v>
      </c>
      <c r="K1381">
        <v>0</v>
      </c>
      <c r="L1381">
        <v>0</v>
      </c>
      <c r="M1381">
        <v>1</v>
      </c>
      <c r="N1381">
        <v>1</v>
      </c>
      <c r="O1381" t="s">
        <v>659</v>
      </c>
      <c r="P1381">
        <v>1</v>
      </c>
      <c r="Q1381">
        <v>1</v>
      </c>
      <c r="R1381">
        <v>600</v>
      </c>
      <c r="S1381" t="s">
        <v>223</v>
      </c>
      <c r="T1381">
        <v>0</v>
      </c>
      <c r="U1381" t="s">
        <v>5110</v>
      </c>
      <c r="V1381" t="s">
        <v>933</v>
      </c>
      <c r="W1381" t="s">
        <v>659</v>
      </c>
      <c r="X1381" t="s">
        <v>659</v>
      </c>
      <c r="Y1381">
        <v>600</v>
      </c>
      <c r="AB1381">
        <v>0</v>
      </c>
      <c r="AC1381">
        <v>0</v>
      </c>
      <c r="AD1381">
        <v>2</v>
      </c>
      <c r="AE1381">
        <v>768</v>
      </c>
      <c r="AF1381">
        <v>1</v>
      </c>
      <c r="AQ1381">
        <v>1</v>
      </c>
      <c r="AR1381">
        <f t="shared" si="21"/>
        <v>0</v>
      </c>
      <c r="AS1381">
        <v>1</v>
      </c>
      <c r="AT1381" t="s">
        <v>134</v>
      </c>
      <c r="AU1381">
        <v>43</v>
      </c>
    </row>
    <row r="1382" spans="1:47">
      <c r="A1382" t="s">
        <v>5113</v>
      </c>
      <c r="C1382">
        <v>310</v>
      </c>
      <c r="D1382" t="s">
        <v>5114</v>
      </c>
      <c r="E1382">
        <v>101</v>
      </c>
      <c r="F1382" t="s">
        <v>5115</v>
      </c>
      <c r="G1382" t="s">
        <v>219</v>
      </c>
      <c r="H1382" t="s">
        <v>220</v>
      </c>
      <c r="I1382" t="s">
        <v>5116</v>
      </c>
      <c r="J1382">
        <v>8.4360000000000004E-2</v>
      </c>
      <c r="K1382">
        <v>0</v>
      </c>
      <c r="L1382">
        <v>0</v>
      </c>
      <c r="M1382">
        <v>1</v>
      </c>
      <c r="N1382">
        <v>1</v>
      </c>
      <c r="O1382" t="s">
        <v>659</v>
      </c>
      <c r="P1382">
        <v>1</v>
      </c>
      <c r="Q1382">
        <v>1</v>
      </c>
      <c r="R1382">
        <v>0</v>
      </c>
      <c r="S1382" t="s">
        <v>223</v>
      </c>
      <c r="T1382">
        <v>0</v>
      </c>
      <c r="U1382" t="s">
        <v>5113</v>
      </c>
      <c r="V1382" t="s">
        <v>933</v>
      </c>
      <c r="W1382" t="s">
        <v>659</v>
      </c>
      <c r="X1382" t="s">
        <v>659</v>
      </c>
      <c r="Y1382">
        <v>0</v>
      </c>
      <c r="AB1382">
        <v>0</v>
      </c>
      <c r="AC1382">
        <v>0</v>
      </c>
      <c r="AD1382">
        <v>2</v>
      </c>
      <c r="AE1382">
        <v>595</v>
      </c>
      <c r="AF1382">
        <v>1</v>
      </c>
      <c r="AQ1382">
        <v>2</v>
      </c>
      <c r="AR1382">
        <f t="shared" si="21"/>
        <v>0</v>
      </c>
      <c r="AS1382">
        <v>1</v>
      </c>
      <c r="AT1382" t="s">
        <v>134</v>
      </c>
      <c r="AU1382">
        <v>43</v>
      </c>
    </row>
    <row r="1383" spans="1:47">
      <c r="A1383" t="s">
        <v>5117</v>
      </c>
      <c r="C1383">
        <v>310</v>
      </c>
      <c r="D1383" t="s">
        <v>5118</v>
      </c>
      <c r="E1383">
        <v>101</v>
      </c>
      <c r="F1383" t="s">
        <v>5119</v>
      </c>
      <c r="G1383" t="s">
        <v>219</v>
      </c>
      <c r="H1383" t="s">
        <v>220</v>
      </c>
      <c r="I1383" t="s">
        <v>5120</v>
      </c>
      <c r="J1383">
        <v>0.16633000000000001</v>
      </c>
      <c r="K1383">
        <v>0</v>
      </c>
      <c r="L1383">
        <v>0</v>
      </c>
      <c r="M1383">
        <v>1</v>
      </c>
      <c r="N1383">
        <v>1</v>
      </c>
      <c r="O1383" t="s">
        <v>659</v>
      </c>
      <c r="P1383">
        <v>1</v>
      </c>
      <c r="Q1383">
        <v>1</v>
      </c>
      <c r="R1383">
        <v>0</v>
      </c>
      <c r="S1383" t="s">
        <v>243</v>
      </c>
      <c r="T1383">
        <v>0</v>
      </c>
      <c r="U1383" t="s">
        <v>5117</v>
      </c>
      <c r="V1383" t="s">
        <v>933</v>
      </c>
      <c r="W1383" t="s">
        <v>659</v>
      </c>
      <c r="X1383" t="s">
        <v>659</v>
      </c>
      <c r="Y1383">
        <v>0</v>
      </c>
      <c r="AB1383">
        <v>0</v>
      </c>
      <c r="AC1383">
        <v>0</v>
      </c>
      <c r="AD1383">
        <v>1</v>
      </c>
      <c r="AE1383">
        <v>507</v>
      </c>
      <c r="AF1383">
        <v>1</v>
      </c>
      <c r="AQ1383">
        <v>4</v>
      </c>
      <c r="AR1383">
        <f t="shared" si="21"/>
        <v>0</v>
      </c>
      <c r="AS1383">
        <v>1</v>
      </c>
      <c r="AT1383" t="s">
        <v>134</v>
      </c>
      <c r="AU1383">
        <v>43</v>
      </c>
    </row>
    <row r="1384" spans="1:47">
      <c r="A1384" t="s">
        <v>5121</v>
      </c>
      <c r="C1384">
        <v>310</v>
      </c>
      <c r="D1384" t="s">
        <v>5122</v>
      </c>
      <c r="E1384">
        <v>101</v>
      </c>
      <c r="F1384" t="s">
        <v>5123</v>
      </c>
      <c r="G1384" t="s">
        <v>324</v>
      </c>
      <c r="H1384" t="s">
        <v>220</v>
      </c>
      <c r="I1384" t="s">
        <v>5124</v>
      </c>
      <c r="J1384">
        <v>0.32816000000000001</v>
      </c>
      <c r="K1384">
        <v>1</v>
      </c>
      <c r="L1384">
        <v>1</v>
      </c>
      <c r="M1384">
        <v>1</v>
      </c>
      <c r="N1384">
        <v>1</v>
      </c>
      <c r="O1384" t="s">
        <v>225</v>
      </c>
      <c r="P1384">
        <v>0</v>
      </c>
      <c r="Q1384">
        <v>1</v>
      </c>
      <c r="R1384">
        <v>3900</v>
      </c>
      <c r="S1384" t="s">
        <v>223</v>
      </c>
      <c r="T1384">
        <v>3900</v>
      </c>
      <c r="U1384" t="s">
        <v>5121</v>
      </c>
      <c r="V1384" t="s">
        <v>455</v>
      </c>
      <c r="W1384" t="s">
        <v>225</v>
      </c>
      <c r="X1384" t="s">
        <v>225</v>
      </c>
      <c r="Y1384">
        <v>3900</v>
      </c>
      <c r="AB1384">
        <v>1</v>
      </c>
      <c r="AC1384">
        <v>1</v>
      </c>
      <c r="AD1384">
        <v>2</v>
      </c>
      <c r="AE1384">
        <v>782</v>
      </c>
      <c r="AF1384">
        <v>1</v>
      </c>
      <c r="AQ1384">
        <v>1</v>
      </c>
      <c r="AR1384">
        <f t="shared" si="21"/>
        <v>9.68</v>
      </c>
      <c r="AS1384">
        <v>1</v>
      </c>
      <c r="AT1384" t="s">
        <v>137</v>
      </c>
      <c r="AU1384">
        <v>46</v>
      </c>
    </row>
    <row r="1385" spans="1:47">
      <c r="A1385" t="s">
        <v>5125</v>
      </c>
      <c r="C1385">
        <v>310</v>
      </c>
      <c r="D1385" t="s">
        <v>5126</v>
      </c>
      <c r="E1385">
        <v>101</v>
      </c>
      <c r="F1385" t="s">
        <v>5127</v>
      </c>
      <c r="G1385" t="s">
        <v>219</v>
      </c>
      <c r="H1385" t="s">
        <v>220</v>
      </c>
      <c r="I1385" t="s">
        <v>5128</v>
      </c>
      <c r="J1385">
        <v>5.6469999999999999E-2</v>
      </c>
      <c r="K1385">
        <v>0</v>
      </c>
      <c r="L1385">
        <v>0</v>
      </c>
      <c r="M1385">
        <v>1</v>
      </c>
      <c r="N1385">
        <v>1</v>
      </c>
      <c r="O1385" t="s">
        <v>659</v>
      </c>
      <c r="P1385">
        <v>1</v>
      </c>
      <c r="Q1385">
        <v>2</v>
      </c>
      <c r="R1385">
        <v>3800</v>
      </c>
      <c r="S1385" t="s">
        <v>223</v>
      </c>
      <c r="T1385">
        <v>0</v>
      </c>
      <c r="U1385" t="s">
        <v>5125</v>
      </c>
      <c r="V1385" t="s">
        <v>927</v>
      </c>
      <c r="W1385" t="s">
        <v>659</v>
      </c>
      <c r="X1385" t="s">
        <v>659</v>
      </c>
      <c r="Y1385">
        <v>1900</v>
      </c>
      <c r="AB1385">
        <v>0</v>
      </c>
      <c r="AC1385">
        <v>0</v>
      </c>
      <c r="AD1385">
        <v>2</v>
      </c>
      <c r="AE1385">
        <v>780</v>
      </c>
      <c r="AF1385">
        <v>1.3</v>
      </c>
      <c r="AQ1385">
        <v>1</v>
      </c>
      <c r="AR1385">
        <f t="shared" si="21"/>
        <v>0</v>
      </c>
      <c r="AS1385">
        <v>1</v>
      </c>
      <c r="AT1385" t="s">
        <v>134</v>
      </c>
      <c r="AU1385">
        <v>43</v>
      </c>
    </row>
    <row r="1386" spans="1:47">
      <c r="A1386" t="s">
        <v>5129</v>
      </c>
      <c r="C1386">
        <v>310</v>
      </c>
      <c r="D1386" t="s">
        <v>5130</v>
      </c>
      <c r="E1386">
        <v>101</v>
      </c>
      <c r="F1386" t="s">
        <v>5131</v>
      </c>
      <c r="G1386" t="s">
        <v>219</v>
      </c>
      <c r="H1386" t="s">
        <v>220</v>
      </c>
      <c r="I1386" t="s">
        <v>5132</v>
      </c>
      <c r="J1386">
        <v>0.22756000000000001</v>
      </c>
      <c r="K1386">
        <v>1</v>
      </c>
      <c r="L1386">
        <v>1</v>
      </c>
      <c r="M1386">
        <v>1</v>
      </c>
      <c r="N1386">
        <v>1</v>
      </c>
      <c r="O1386" t="s">
        <v>225</v>
      </c>
      <c r="P1386">
        <v>0</v>
      </c>
      <c r="Q1386">
        <v>1</v>
      </c>
      <c r="R1386">
        <v>7500</v>
      </c>
      <c r="S1386" t="s">
        <v>223</v>
      </c>
      <c r="T1386">
        <v>7500</v>
      </c>
      <c r="U1386" t="s">
        <v>5129</v>
      </c>
      <c r="V1386" t="s">
        <v>413</v>
      </c>
      <c r="W1386" t="s">
        <v>225</v>
      </c>
      <c r="X1386" t="s">
        <v>225</v>
      </c>
      <c r="Y1386">
        <v>7500</v>
      </c>
      <c r="AB1386">
        <v>1</v>
      </c>
      <c r="AC1386">
        <v>1</v>
      </c>
      <c r="AD1386">
        <v>2</v>
      </c>
      <c r="AE1386">
        <v>980</v>
      </c>
      <c r="AF1386">
        <v>1</v>
      </c>
      <c r="AQ1386">
        <v>2</v>
      </c>
      <c r="AR1386">
        <f t="shared" si="21"/>
        <v>9.68</v>
      </c>
      <c r="AS1386">
        <v>1</v>
      </c>
      <c r="AT1386" t="s">
        <v>137</v>
      </c>
      <c r="AU1386">
        <v>46</v>
      </c>
    </row>
    <row r="1387" spans="1:47">
      <c r="A1387" t="s">
        <v>5133</v>
      </c>
      <c r="C1387">
        <v>310</v>
      </c>
      <c r="D1387" t="s">
        <v>5134</v>
      </c>
      <c r="E1387">
        <v>101</v>
      </c>
      <c r="F1387" t="s">
        <v>5135</v>
      </c>
      <c r="G1387" t="s">
        <v>219</v>
      </c>
      <c r="H1387" t="s">
        <v>220</v>
      </c>
      <c r="I1387" t="s">
        <v>5136</v>
      </c>
      <c r="J1387">
        <v>9.4589999999999994E-2</v>
      </c>
      <c r="K1387">
        <v>0</v>
      </c>
      <c r="L1387">
        <v>0</v>
      </c>
      <c r="M1387">
        <v>1</v>
      </c>
      <c r="N1387">
        <v>1</v>
      </c>
      <c r="O1387" t="s">
        <v>659</v>
      </c>
      <c r="P1387">
        <v>1</v>
      </c>
      <c r="Q1387">
        <v>1</v>
      </c>
      <c r="R1387">
        <v>1500</v>
      </c>
      <c r="S1387" t="s">
        <v>223</v>
      </c>
      <c r="T1387">
        <v>0</v>
      </c>
      <c r="U1387" t="s">
        <v>5133</v>
      </c>
      <c r="V1387" t="s">
        <v>933</v>
      </c>
      <c r="W1387" t="s">
        <v>659</v>
      </c>
      <c r="X1387" t="s">
        <v>659</v>
      </c>
      <c r="Y1387">
        <v>1500</v>
      </c>
      <c r="AB1387">
        <v>0</v>
      </c>
      <c r="AC1387">
        <v>0</v>
      </c>
      <c r="AD1387">
        <v>2</v>
      </c>
      <c r="AE1387">
        <v>970</v>
      </c>
      <c r="AF1387">
        <v>1</v>
      </c>
      <c r="AQ1387">
        <v>1</v>
      </c>
      <c r="AR1387">
        <f t="shared" si="21"/>
        <v>0</v>
      </c>
      <c r="AS1387">
        <v>1</v>
      </c>
      <c r="AT1387" t="s">
        <v>134</v>
      </c>
      <c r="AU1387">
        <v>43</v>
      </c>
    </row>
    <row r="1388" spans="1:47">
      <c r="A1388" t="s">
        <v>5137</v>
      </c>
      <c r="C1388">
        <v>310</v>
      </c>
      <c r="D1388" t="s">
        <v>5138</v>
      </c>
      <c r="E1388">
        <v>132</v>
      </c>
      <c r="F1388" t="s">
        <v>5139</v>
      </c>
      <c r="G1388" t="s">
        <v>219</v>
      </c>
      <c r="H1388" t="s">
        <v>260</v>
      </c>
      <c r="I1388" t="s">
        <v>5140</v>
      </c>
      <c r="J1388">
        <v>0.10018000000000001</v>
      </c>
      <c r="K1388">
        <v>0</v>
      </c>
      <c r="L1388">
        <v>0</v>
      </c>
      <c r="M1388">
        <v>0</v>
      </c>
      <c r="N1388">
        <v>0</v>
      </c>
      <c r="P1388">
        <v>0</v>
      </c>
      <c r="Q1388">
        <v>0</v>
      </c>
      <c r="R1388">
        <v>0</v>
      </c>
      <c r="S1388" t="s">
        <v>223</v>
      </c>
      <c r="T1388">
        <v>0</v>
      </c>
      <c r="U1388" t="s">
        <v>5137</v>
      </c>
      <c r="Y1388">
        <v>0</v>
      </c>
      <c r="AB1388">
        <v>0</v>
      </c>
      <c r="AC1388">
        <v>0</v>
      </c>
      <c r="AD1388">
        <v>0</v>
      </c>
      <c r="AE1388">
        <v>0</v>
      </c>
      <c r="AF1388">
        <v>0</v>
      </c>
      <c r="AQ1388">
        <v>1</v>
      </c>
      <c r="AR1388">
        <f t="shared" si="21"/>
        <v>0</v>
      </c>
      <c r="AS1388">
        <v>1</v>
      </c>
      <c r="AT1388" t="s">
        <v>135</v>
      </c>
      <c r="AU1388">
        <v>44</v>
      </c>
    </row>
    <row r="1389" spans="1:47">
      <c r="A1389" t="s">
        <v>5141</v>
      </c>
      <c r="C1389">
        <v>310</v>
      </c>
      <c r="D1389" t="s">
        <v>5142</v>
      </c>
      <c r="E1389">
        <v>101</v>
      </c>
      <c r="F1389" t="s">
        <v>5143</v>
      </c>
      <c r="G1389" t="s">
        <v>219</v>
      </c>
      <c r="H1389" t="s">
        <v>220</v>
      </c>
      <c r="I1389" t="s">
        <v>5144</v>
      </c>
      <c r="J1389">
        <v>7.2309999999999999E-2</v>
      </c>
      <c r="K1389">
        <v>0</v>
      </c>
      <c r="L1389">
        <v>0</v>
      </c>
      <c r="M1389">
        <v>1</v>
      </c>
      <c r="N1389">
        <v>1</v>
      </c>
      <c r="O1389" t="s">
        <v>659</v>
      </c>
      <c r="P1389">
        <v>1</v>
      </c>
      <c r="Q1389">
        <v>1</v>
      </c>
      <c r="R1389">
        <v>3000</v>
      </c>
      <c r="S1389" t="s">
        <v>223</v>
      </c>
      <c r="T1389">
        <v>0</v>
      </c>
      <c r="U1389" t="s">
        <v>5141</v>
      </c>
      <c r="V1389" t="s">
        <v>933</v>
      </c>
      <c r="W1389" t="s">
        <v>659</v>
      </c>
      <c r="X1389" t="s">
        <v>659</v>
      </c>
      <c r="Y1389">
        <v>3000</v>
      </c>
      <c r="AB1389">
        <v>0</v>
      </c>
      <c r="AC1389">
        <v>0</v>
      </c>
      <c r="AD1389">
        <v>2</v>
      </c>
      <c r="AE1389">
        <v>780</v>
      </c>
      <c r="AF1389">
        <v>1</v>
      </c>
      <c r="AQ1389">
        <v>1</v>
      </c>
      <c r="AR1389">
        <f t="shared" si="21"/>
        <v>0</v>
      </c>
      <c r="AS1389">
        <v>1</v>
      </c>
      <c r="AT1389" t="s">
        <v>135</v>
      </c>
      <c r="AU1389">
        <v>44</v>
      </c>
    </row>
    <row r="1390" spans="1:47">
      <c r="A1390" t="s">
        <v>5145</v>
      </c>
      <c r="C1390">
        <v>310</v>
      </c>
      <c r="D1390" t="s">
        <v>5146</v>
      </c>
      <c r="E1390">
        <v>101</v>
      </c>
      <c r="F1390" t="s">
        <v>5147</v>
      </c>
      <c r="G1390" t="s">
        <v>219</v>
      </c>
      <c r="H1390" t="s">
        <v>220</v>
      </c>
      <c r="I1390" t="s">
        <v>5148</v>
      </c>
      <c r="J1390">
        <v>0.17942</v>
      </c>
      <c r="K1390">
        <v>0</v>
      </c>
      <c r="L1390">
        <v>0</v>
      </c>
      <c r="M1390">
        <v>1</v>
      </c>
      <c r="N1390">
        <v>1</v>
      </c>
      <c r="O1390" t="s">
        <v>659</v>
      </c>
      <c r="P1390">
        <v>1</v>
      </c>
      <c r="Q1390">
        <v>1</v>
      </c>
      <c r="R1390">
        <v>2800</v>
      </c>
      <c r="S1390" t="s">
        <v>243</v>
      </c>
      <c r="T1390">
        <v>0</v>
      </c>
      <c r="U1390" t="s">
        <v>5145</v>
      </c>
      <c r="V1390" t="s">
        <v>927</v>
      </c>
      <c r="W1390" t="s">
        <v>659</v>
      </c>
      <c r="X1390" t="s">
        <v>659</v>
      </c>
      <c r="Y1390">
        <v>2800</v>
      </c>
      <c r="AB1390">
        <v>0</v>
      </c>
      <c r="AC1390">
        <v>0</v>
      </c>
      <c r="AD1390">
        <v>3</v>
      </c>
      <c r="AE1390">
        <v>1152</v>
      </c>
      <c r="AF1390">
        <v>1</v>
      </c>
      <c r="AQ1390">
        <v>1</v>
      </c>
      <c r="AR1390">
        <f t="shared" si="21"/>
        <v>0</v>
      </c>
      <c r="AS1390">
        <v>1</v>
      </c>
      <c r="AT1390" t="s">
        <v>134</v>
      </c>
      <c r="AU1390">
        <v>43</v>
      </c>
    </row>
    <row r="1391" spans="1:47">
      <c r="A1391" t="s">
        <v>5149</v>
      </c>
      <c r="C1391">
        <v>310</v>
      </c>
      <c r="D1391" t="s">
        <v>5150</v>
      </c>
      <c r="E1391">
        <v>101</v>
      </c>
      <c r="F1391" t="s">
        <v>5151</v>
      </c>
      <c r="G1391" t="s">
        <v>219</v>
      </c>
      <c r="H1391" t="s">
        <v>220</v>
      </c>
      <c r="I1391" t="s">
        <v>5152</v>
      </c>
      <c r="J1391">
        <v>0.12767999999999999</v>
      </c>
      <c r="K1391">
        <v>0</v>
      </c>
      <c r="L1391">
        <v>0</v>
      </c>
      <c r="M1391">
        <v>1</v>
      </c>
      <c r="N1391">
        <v>1</v>
      </c>
      <c r="O1391" t="s">
        <v>659</v>
      </c>
      <c r="P1391">
        <v>1</v>
      </c>
      <c r="Q1391">
        <v>1</v>
      </c>
      <c r="R1391">
        <v>1300</v>
      </c>
      <c r="S1391" t="s">
        <v>223</v>
      </c>
      <c r="T1391">
        <v>0</v>
      </c>
      <c r="U1391" t="s">
        <v>5149</v>
      </c>
      <c r="V1391" t="s">
        <v>927</v>
      </c>
      <c r="W1391" t="s">
        <v>659</v>
      </c>
      <c r="X1391" t="s">
        <v>659</v>
      </c>
      <c r="Y1391">
        <v>1300</v>
      </c>
      <c r="AB1391">
        <v>0</v>
      </c>
      <c r="AC1391">
        <v>0</v>
      </c>
      <c r="AD1391">
        <v>2</v>
      </c>
      <c r="AE1391">
        <v>924</v>
      </c>
      <c r="AF1391">
        <v>1</v>
      </c>
      <c r="AQ1391">
        <v>1</v>
      </c>
      <c r="AR1391">
        <f t="shared" si="21"/>
        <v>0</v>
      </c>
      <c r="AS1391">
        <v>1</v>
      </c>
      <c r="AT1391" t="s">
        <v>134</v>
      </c>
      <c r="AU1391">
        <v>43</v>
      </c>
    </row>
    <row r="1392" spans="1:47">
      <c r="A1392" t="s">
        <v>5153</v>
      </c>
      <c r="C1392">
        <v>310</v>
      </c>
      <c r="D1392" t="s">
        <v>5154</v>
      </c>
      <c r="E1392">
        <v>132</v>
      </c>
      <c r="F1392" t="s">
        <v>5097</v>
      </c>
      <c r="G1392" t="s">
        <v>219</v>
      </c>
      <c r="H1392" t="s">
        <v>260</v>
      </c>
      <c r="I1392" t="s">
        <v>5155</v>
      </c>
      <c r="J1392">
        <v>9.0139999999999998E-2</v>
      </c>
      <c r="K1392">
        <v>0</v>
      </c>
      <c r="L1392">
        <v>0</v>
      </c>
      <c r="M1392">
        <v>0</v>
      </c>
      <c r="N1392">
        <v>0</v>
      </c>
      <c r="P1392">
        <v>0</v>
      </c>
      <c r="Q1392">
        <v>0</v>
      </c>
      <c r="R1392">
        <v>0</v>
      </c>
      <c r="S1392" t="s">
        <v>223</v>
      </c>
      <c r="T1392">
        <v>0</v>
      </c>
      <c r="U1392" t="s">
        <v>5153</v>
      </c>
      <c r="Y1392">
        <v>0</v>
      </c>
      <c r="AB1392">
        <v>0</v>
      </c>
      <c r="AC1392">
        <v>0</v>
      </c>
      <c r="AD1392">
        <v>0</v>
      </c>
      <c r="AE1392">
        <v>0</v>
      </c>
      <c r="AF1392">
        <v>0</v>
      </c>
      <c r="AQ1392">
        <v>1</v>
      </c>
      <c r="AR1392">
        <f t="shared" si="21"/>
        <v>0</v>
      </c>
      <c r="AS1392">
        <v>1</v>
      </c>
      <c r="AT1392" t="s">
        <v>137</v>
      </c>
      <c r="AU1392">
        <v>46</v>
      </c>
    </row>
    <row r="1393" spans="1:47">
      <c r="A1393" t="s">
        <v>5156</v>
      </c>
      <c r="C1393">
        <v>310</v>
      </c>
      <c r="D1393" t="s">
        <v>5157</v>
      </c>
      <c r="E1393">
        <v>101</v>
      </c>
      <c r="F1393" t="s">
        <v>5158</v>
      </c>
      <c r="G1393" t="s">
        <v>219</v>
      </c>
      <c r="H1393" t="s">
        <v>220</v>
      </c>
      <c r="I1393" t="s">
        <v>5159</v>
      </c>
      <c r="J1393">
        <v>6.6689999999999999E-2</v>
      </c>
      <c r="K1393">
        <v>0</v>
      </c>
      <c r="L1393">
        <v>0</v>
      </c>
      <c r="M1393">
        <v>1</v>
      </c>
      <c r="N1393">
        <v>1</v>
      </c>
      <c r="O1393" t="s">
        <v>659</v>
      </c>
      <c r="P1393">
        <v>1</v>
      </c>
      <c r="Q1393">
        <v>1</v>
      </c>
      <c r="R1393">
        <v>2600</v>
      </c>
      <c r="S1393" t="s">
        <v>223</v>
      </c>
      <c r="T1393">
        <v>0</v>
      </c>
      <c r="U1393" t="s">
        <v>5156</v>
      </c>
      <c r="X1393" t="s">
        <v>659</v>
      </c>
      <c r="Y1393">
        <v>2600</v>
      </c>
      <c r="AB1393">
        <v>0</v>
      </c>
      <c r="AC1393">
        <v>0</v>
      </c>
      <c r="AD1393">
        <v>3</v>
      </c>
      <c r="AE1393">
        <v>1061</v>
      </c>
      <c r="AF1393">
        <v>1</v>
      </c>
      <c r="AQ1393">
        <v>1</v>
      </c>
      <c r="AR1393">
        <f t="shared" si="21"/>
        <v>0</v>
      </c>
      <c r="AS1393">
        <v>1</v>
      </c>
      <c r="AT1393" t="s">
        <v>134</v>
      </c>
      <c r="AU1393">
        <v>43</v>
      </c>
    </row>
    <row r="1394" spans="1:47">
      <c r="A1394" t="s">
        <v>5160</v>
      </c>
      <c r="C1394">
        <v>310</v>
      </c>
      <c r="D1394" t="s">
        <v>5161</v>
      </c>
      <c r="E1394">
        <v>101</v>
      </c>
      <c r="F1394" t="s">
        <v>5162</v>
      </c>
      <c r="G1394" t="s">
        <v>219</v>
      </c>
      <c r="H1394" t="s">
        <v>220</v>
      </c>
      <c r="I1394" t="s">
        <v>5163</v>
      </c>
      <c r="J1394">
        <v>9.2590000000000006E-2</v>
      </c>
      <c r="K1394">
        <v>0</v>
      </c>
      <c r="L1394">
        <v>0</v>
      </c>
      <c r="M1394">
        <v>1</v>
      </c>
      <c r="N1394">
        <v>1</v>
      </c>
      <c r="O1394" t="s">
        <v>659</v>
      </c>
      <c r="P1394">
        <v>1</v>
      </c>
      <c r="Q1394">
        <v>1</v>
      </c>
      <c r="R1394">
        <v>1500</v>
      </c>
      <c r="S1394" t="s">
        <v>223</v>
      </c>
      <c r="T1394">
        <v>0</v>
      </c>
      <c r="U1394" t="s">
        <v>5160</v>
      </c>
      <c r="V1394" t="s">
        <v>933</v>
      </c>
      <c r="W1394" t="s">
        <v>659</v>
      </c>
      <c r="X1394" t="s">
        <v>659</v>
      </c>
      <c r="Y1394">
        <v>1500</v>
      </c>
      <c r="AB1394">
        <v>0</v>
      </c>
      <c r="AC1394">
        <v>0</v>
      </c>
      <c r="AD1394">
        <v>2</v>
      </c>
      <c r="AE1394">
        <v>940</v>
      </c>
      <c r="AF1394">
        <v>1</v>
      </c>
      <c r="AQ1394">
        <v>1</v>
      </c>
      <c r="AR1394">
        <f t="shared" si="21"/>
        <v>0</v>
      </c>
      <c r="AS1394">
        <v>1</v>
      </c>
      <c r="AT1394" t="s">
        <v>134</v>
      </c>
      <c r="AU1394">
        <v>43</v>
      </c>
    </row>
    <row r="1395" spans="1:47">
      <c r="A1395" t="s">
        <v>5164</v>
      </c>
      <c r="C1395">
        <v>310</v>
      </c>
      <c r="D1395" t="s">
        <v>5165</v>
      </c>
      <c r="E1395">
        <v>101</v>
      </c>
      <c r="F1395" t="s">
        <v>5166</v>
      </c>
      <c r="G1395" t="s">
        <v>219</v>
      </c>
      <c r="H1395" t="s">
        <v>220</v>
      </c>
      <c r="I1395" t="s">
        <v>5167</v>
      </c>
      <c r="J1395">
        <v>8.931E-2</v>
      </c>
      <c r="K1395">
        <v>0</v>
      </c>
      <c r="L1395">
        <v>0</v>
      </c>
      <c r="M1395">
        <v>1</v>
      </c>
      <c r="N1395">
        <v>1</v>
      </c>
      <c r="O1395" t="s">
        <v>659</v>
      </c>
      <c r="P1395">
        <v>1</v>
      </c>
      <c r="Q1395">
        <v>1</v>
      </c>
      <c r="R1395">
        <v>6900</v>
      </c>
      <c r="S1395" t="s">
        <v>223</v>
      </c>
      <c r="T1395">
        <v>0</v>
      </c>
      <c r="U1395" t="s">
        <v>5164</v>
      </c>
      <c r="V1395" t="s">
        <v>927</v>
      </c>
      <c r="W1395" t="s">
        <v>659</v>
      </c>
      <c r="X1395" t="s">
        <v>659</v>
      </c>
      <c r="Y1395">
        <v>6900</v>
      </c>
      <c r="AB1395">
        <v>0</v>
      </c>
      <c r="AC1395">
        <v>0</v>
      </c>
      <c r="AD1395">
        <v>3</v>
      </c>
      <c r="AE1395">
        <v>1127</v>
      </c>
      <c r="AF1395">
        <v>1.5</v>
      </c>
      <c r="AQ1395">
        <v>1</v>
      </c>
      <c r="AR1395">
        <f t="shared" si="21"/>
        <v>0</v>
      </c>
      <c r="AS1395">
        <v>1</v>
      </c>
      <c r="AT1395" t="s">
        <v>135</v>
      </c>
      <c r="AU1395">
        <v>44</v>
      </c>
    </row>
    <row r="1396" spans="1:47">
      <c r="A1396" t="s">
        <v>5168</v>
      </c>
      <c r="C1396">
        <v>310</v>
      </c>
      <c r="D1396" t="s">
        <v>5169</v>
      </c>
      <c r="E1396">
        <v>101</v>
      </c>
      <c r="F1396" t="s">
        <v>5170</v>
      </c>
      <c r="G1396" t="s">
        <v>219</v>
      </c>
      <c r="H1396" t="s">
        <v>220</v>
      </c>
      <c r="I1396" t="s">
        <v>5171</v>
      </c>
      <c r="J1396">
        <v>9.8830000000000001E-2</v>
      </c>
      <c r="K1396">
        <v>0</v>
      </c>
      <c r="L1396">
        <v>0</v>
      </c>
      <c r="M1396">
        <v>1</v>
      </c>
      <c r="N1396">
        <v>1</v>
      </c>
      <c r="O1396" t="s">
        <v>659</v>
      </c>
      <c r="P1396">
        <v>1</v>
      </c>
      <c r="Q1396">
        <v>1</v>
      </c>
      <c r="R1396">
        <v>10700</v>
      </c>
      <c r="S1396" t="s">
        <v>223</v>
      </c>
      <c r="T1396">
        <v>0</v>
      </c>
      <c r="U1396" t="s">
        <v>5168</v>
      </c>
      <c r="V1396" t="s">
        <v>933</v>
      </c>
      <c r="W1396" t="s">
        <v>659</v>
      </c>
      <c r="X1396" t="s">
        <v>659</v>
      </c>
      <c r="Y1396">
        <v>10700</v>
      </c>
      <c r="AB1396">
        <v>0</v>
      </c>
      <c r="AC1396">
        <v>0</v>
      </c>
      <c r="AD1396">
        <v>4</v>
      </c>
      <c r="AE1396">
        <v>1224</v>
      </c>
      <c r="AF1396">
        <v>1.75</v>
      </c>
      <c r="AQ1396">
        <v>1</v>
      </c>
      <c r="AR1396">
        <f t="shared" si="21"/>
        <v>0</v>
      </c>
      <c r="AS1396">
        <v>1</v>
      </c>
      <c r="AT1396" t="s">
        <v>134</v>
      </c>
      <c r="AU1396">
        <v>43</v>
      </c>
    </row>
    <row r="1397" spans="1:47">
      <c r="A1397" t="s">
        <v>5172</v>
      </c>
      <c r="C1397">
        <v>310</v>
      </c>
      <c r="D1397" t="s">
        <v>5173</v>
      </c>
      <c r="E1397">
        <v>101</v>
      </c>
      <c r="F1397" t="s">
        <v>5174</v>
      </c>
      <c r="G1397" t="s">
        <v>219</v>
      </c>
      <c r="H1397" t="s">
        <v>220</v>
      </c>
      <c r="I1397" t="s">
        <v>5175</v>
      </c>
      <c r="J1397">
        <v>8.2839999999999997E-2</v>
      </c>
      <c r="K1397">
        <v>0</v>
      </c>
      <c r="L1397">
        <v>0</v>
      </c>
      <c r="M1397">
        <v>1</v>
      </c>
      <c r="N1397">
        <v>1</v>
      </c>
      <c r="O1397" t="s">
        <v>659</v>
      </c>
      <c r="P1397">
        <v>1</v>
      </c>
      <c r="Q1397">
        <v>1</v>
      </c>
      <c r="R1397">
        <v>1500</v>
      </c>
      <c r="S1397" t="s">
        <v>223</v>
      </c>
      <c r="T1397">
        <v>0</v>
      </c>
      <c r="U1397" t="s">
        <v>5172</v>
      </c>
      <c r="V1397" t="s">
        <v>933</v>
      </c>
      <c r="W1397" t="s">
        <v>659</v>
      </c>
      <c r="X1397" t="s">
        <v>659</v>
      </c>
      <c r="Y1397">
        <v>1500</v>
      </c>
      <c r="AB1397">
        <v>0</v>
      </c>
      <c r="AC1397">
        <v>0</v>
      </c>
      <c r="AD1397">
        <v>2</v>
      </c>
      <c r="AE1397">
        <v>661</v>
      </c>
      <c r="AF1397">
        <v>1.5</v>
      </c>
      <c r="AQ1397">
        <v>2</v>
      </c>
      <c r="AR1397">
        <f t="shared" si="21"/>
        <v>0</v>
      </c>
      <c r="AS1397">
        <v>1</v>
      </c>
      <c r="AT1397" t="s">
        <v>134</v>
      </c>
      <c r="AU1397">
        <v>43</v>
      </c>
    </row>
    <row r="1398" spans="1:47">
      <c r="A1398" t="s">
        <v>5176</v>
      </c>
      <c r="C1398">
        <v>310</v>
      </c>
      <c r="D1398" t="s">
        <v>5177</v>
      </c>
      <c r="E1398">
        <v>101</v>
      </c>
      <c r="F1398" t="s">
        <v>5178</v>
      </c>
      <c r="G1398" t="s">
        <v>219</v>
      </c>
      <c r="H1398" t="s">
        <v>220</v>
      </c>
      <c r="I1398" t="s">
        <v>5179</v>
      </c>
      <c r="J1398">
        <v>8.2979999999999998E-2</v>
      </c>
      <c r="K1398">
        <v>0</v>
      </c>
      <c r="L1398">
        <v>0</v>
      </c>
      <c r="M1398">
        <v>1</v>
      </c>
      <c r="N1398">
        <v>1</v>
      </c>
      <c r="O1398" t="s">
        <v>659</v>
      </c>
      <c r="P1398">
        <v>1</v>
      </c>
      <c r="Q1398">
        <v>1</v>
      </c>
      <c r="R1398">
        <v>13700</v>
      </c>
      <c r="S1398" t="s">
        <v>223</v>
      </c>
      <c r="T1398">
        <v>0</v>
      </c>
      <c r="U1398" t="s">
        <v>5176</v>
      </c>
      <c r="V1398" t="s">
        <v>933</v>
      </c>
      <c r="W1398" t="s">
        <v>659</v>
      </c>
      <c r="X1398" t="s">
        <v>659</v>
      </c>
      <c r="Y1398">
        <v>13700</v>
      </c>
      <c r="AB1398">
        <v>0</v>
      </c>
      <c r="AC1398">
        <v>0</v>
      </c>
      <c r="AD1398">
        <v>4</v>
      </c>
      <c r="AE1398">
        <v>1623</v>
      </c>
      <c r="AF1398">
        <v>1.9</v>
      </c>
      <c r="AQ1398">
        <v>1</v>
      </c>
      <c r="AR1398">
        <f t="shared" si="21"/>
        <v>0</v>
      </c>
      <c r="AS1398">
        <v>1</v>
      </c>
      <c r="AT1398" t="s">
        <v>135</v>
      </c>
      <c r="AU1398">
        <v>44</v>
      </c>
    </row>
    <row r="1399" spans="1:47">
      <c r="A1399" t="s">
        <v>5180</v>
      </c>
      <c r="C1399">
        <v>310</v>
      </c>
      <c r="D1399" t="s">
        <v>5181</v>
      </c>
      <c r="E1399">
        <v>101</v>
      </c>
      <c r="F1399" t="s">
        <v>5182</v>
      </c>
      <c r="G1399" t="s">
        <v>219</v>
      </c>
      <c r="H1399" t="s">
        <v>220</v>
      </c>
      <c r="I1399" t="s">
        <v>5183</v>
      </c>
      <c r="J1399">
        <v>0.15572</v>
      </c>
      <c r="K1399">
        <v>0</v>
      </c>
      <c r="L1399">
        <v>0</v>
      </c>
      <c r="M1399">
        <v>1</v>
      </c>
      <c r="N1399">
        <v>1</v>
      </c>
      <c r="O1399" t="s">
        <v>659</v>
      </c>
      <c r="P1399">
        <v>1</v>
      </c>
      <c r="Q1399">
        <v>2</v>
      </c>
      <c r="R1399">
        <v>10600</v>
      </c>
      <c r="S1399" t="s">
        <v>223</v>
      </c>
      <c r="T1399">
        <v>0</v>
      </c>
      <c r="U1399" t="s">
        <v>5180</v>
      </c>
      <c r="V1399" t="s">
        <v>933</v>
      </c>
      <c r="W1399" t="s">
        <v>659</v>
      </c>
      <c r="X1399" t="s">
        <v>659</v>
      </c>
      <c r="Y1399">
        <v>5300</v>
      </c>
      <c r="AB1399">
        <v>0</v>
      </c>
      <c r="AC1399">
        <v>0</v>
      </c>
      <c r="AD1399">
        <v>3</v>
      </c>
      <c r="AE1399">
        <v>1939</v>
      </c>
      <c r="AF1399">
        <v>2</v>
      </c>
      <c r="AQ1399">
        <v>2</v>
      </c>
      <c r="AR1399">
        <f t="shared" si="21"/>
        <v>0</v>
      </c>
      <c r="AS1399">
        <v>1</v>
      </c>
      <c r="AT1399" t="s">
        <v>134</v>
      </c>
      <c r="AU1399">
        <v>43</v>
      </c>
    </row>
    <row r="1400" spans="1:47">
      <c r="A1400" t="s">
        <v>5184</v>
      </c>
      <c r="C1400">
        <v>310</v>
      </c>
      <c r="D1400" t="s">
        <v>5185</v>
      </c>
      <c r="E1400">
        <v>101</v>
      </c>
      <c r="F1400" t="s">
        <v>5186</v>
      </c>
      <c r="G1400" t="s">
        <v>219</v>
      </c>
      <c r="H1400" t="s">
        <v>220</v>
      </c>
      <c r="I1400" t="s">
        <v>5187</v>
      </c>
      <c r="J1400">
        <v>0.12564</v>
      </c>
      <c r="K1400">
        <v>1</v>
      </c>
      <c r="L1400">
        <v>1</v>
      </c>
      <c r="M1400">
        <v>1</v>
      </c>
      <c r="N1400">
        <v>1</v>
      </c>
      <c r="O1400" t="s">
        <v>225</v>
      </c>
      <c r="P1400">
        <v>0</v>
      </c>
      <c r="Q1400">
        <v>1</v>
      </c>
      <c r="R1400">
        <v>800</v>
      </c>
      <c r="S1400" t="s">
        <v>223</v>
      </c>
      <c r="T1400">
        <v>800</v>
      </c>
      <c r="U1400" t="s">
        <v>5184</v>
      </c>
      <c r="V1400" t="s">
        <v>413</v>
      </c>
      <c r="W1400" t="s">
        <v>225</v>
      </c>
      <c r="X1400" t="s">
        <v>225</v>
      </c>
      <c r="Y1400">
        <v>800</v>
      </c>
      <c r="AB1400">
        <v>1</v>
      </c>
      <c r="AC1400">
        <v>1</v>
      </c>
      <c r="AD1400">
        <v>2</v>
      </c>
      <c r="AE1400">
        <v>607</v>
      </c>
      <c r="AF1400">
        <v>1</v>
      </c>
      <c r="AQ1400">
        <v>1</v>
      </c>
      <c r="AR1400">
        <f t="shared" si="21"/>
        <v>9.68</v>
      </c>
      <c r="AS1400">
        <v>1</v>
      </c>
      <c r="AT1400" t="s">
        <v>137</v>
      </c>
      <c r="AU1400">
        <v>46</v>
      </c>
    </row>
    <row r="1401" spans="1:47">
      <c r="A1401" t="s">
        <v>5188</v>
      </c>
      <c r="C1401">
        <v>310</v>
      </c>
      <c r="D1401" t="s">
        <v>5189</v>
      </c>
      <c r="E1401">
        <v>101</v>
      </c>
      <c r="F1401" t="s">
        <v>5190</v>
      </c>
      <c r="G1401" t="s">
        <v>219</v>
      </c>
      <c r="H1401" t="s">
        <v>220</v>
      </c>
      <c r="I1401" t="s">
        <v>5191</v>
      </c>
      <c r="J1401">
        <v>0.12271</v>
      </c>
      <c r="K1401">
        <v>0</v>
      </c>
      <c r="L1401">
        <v>0</v>
      </c>
      <c r="M1401">
        <v>1</v>
      </c>
      <c r="N1401">
        <v>1</v>
      </c>
      <c r="O1401" t="s">
        <v>659</v>
      </c>
      <c r="P1401">
        <v>1</v>
      </c>
      <c r="Q1401">
        <v>2</v>
      </c>
      <c r="R1401">
        <v>5400</v>
      </c>
      <c r="S1401" t="s">
        <v>223</v>
      </c>
      <c r="T1401">
        <v>0</v>
      </c>
      <c r="U1401" t="s">
        <v>5188</v>
      </c>
      <c r="V1401" t="s">
        <v>933</v>
      </c>
      <c r="W1401" t="s">
        <v>659</v>
      </c>
      <c r="X1401" t="s">
        <v>659</v>
      </c>
      <c r="Y1401">
        <v>2700</v>
      </c>
      <c r="AB1401">
        <v>0</v>
      </c>
      <c r="AC1401">
        <v>0</v>
      </c>
      <c r="AD1401">
        <v>2</v>
      </c>
      <c r="AE1401">
        <v>672</v>
      </c>
      <c r="AF1401">
        <v>1</v>
      </c>
      <c r="AQ1401">
        <v>1</v>
      </c>
      <c r="AR1401">
        <f t="shared" si="21"/>
        <v>0</v>
      </c>
      <c r="AS1401">
        <v>1</v>
      </c>
      <c r="AT1401" t="s">
        <v>135</v>
      </c>
      <c r="AU1401">
        <v>44</v>
      </c>
    </row>
    <row r="1402" spans="1:47">
      <c r="A1402" t="s">
        <v>5192</v>
      </c>
      <c r="C1402">
        <v>310</v>
      </c>
      <c r="D1402" t="s">
        <v>5193</v>
      </c>
      <c r="E1402">
        <v>101</v>
      </c>
      <c r="F1402" t="s">
        <v>5194</v>
      </c>
      <c r="G1402" t="s">
        <v>219</v>
      </c>
      <c r="H1402" t="s">
        <v>220</v>
      </c>
      <c r="I1402" t="s">
        <v>5195</v>
      </c>
      <c r="J1402">
        <v>9.5829999999999999E-2</v>
      </c>
      <c r="K1402">
        <v>0</v>
      </c>
      <c r="L1402">
        <v>0</v>
      </c>
      <c r="M1402">
        <v>1</v>
      </c>
      <c r="N1402">
        <v>1</v>
      </c>
      <c r="O1402" t="s">
        <v>659</v>
      </c>
      <c r="P1402">
        <v>1</v>
      </c>
      <c r="Q1402">
        <v>1</v>
      </c>
      <c r="R1402">
        <v>2000</v>
      </c>
      <c r="S1402" t="s">
        <v>223</v>
      </c>
      <c r="T1402">
        <v>0</v>
      </c>
      <c r="U1402" t="s">
        <v>5192</v>
      </c>
      <c r="V1402" t="s">
        <v>927</v>
      </c>
      <c r="W1402" t="s">
        <v>659</v>
      </c>
      <c r="X1402" t="s">
        <v>659</v>
      </c>
      <c r="Y1402">
        <v>2000</v>
      </c>
      <c r="AB1402">
        <v>0</v>
      </c>
      <c r="AC1402">
        <v>0</v>
      </c>
      <c r="AD1402">
        <v>3</v>
      </c>
      <c r="AE1402">
        <v>864</v>
      </c>
      <c r="AF1402">
        <v>1</v>
      </c>
      <c r="AQ1402">
        <v>0</v>
      </c>
      <c r="AR1402">
        <f t="shared" si="21"/>
        <v>0</v>
      </c>
      <c r="AS1402">
        <v>1</v>
      </c>
      <c r="AT1402" t="s">
        <v>134</v>
      </c>
      <c r="AU1402">
        <v>43</v>
      </c>
    </row>
    <row r="1403" spans="1:47">
      <c r="A1403" t="s">
        <v>5196</v>
      </c>
      <c r="C1403">
        <v>310</v>
      </c>
      <c r="D1403" t="s">
        <v>5197</v>
      </c>
      <c r="E1403">
        <v>101</v>
      </c>
      <c r="F1403" t="s">
        <v>5198</v>
      </c>
      <c r="G1403" t="s">
        <v>219</v>
      </c>
      <c r="H1403" t="s">
        <v>220</v>
      </c>
      <c r="I1403" t="s">
        <v>5199</v>
      </c>
      <c r="J1403">
        <v>6.2859999999999999E-2</v>
      </c>
      <c r="K1403">
        <v>0</v>
      </c>
      <c r="L1403">
        <v>0</v>
      </c>
      <c r="M1403">
        <v>1</v>
      </c>
      <c r="N1403">
        <v>1</v>
      </c>
      <c r="O1403" t="s">
        <v>659</v>
      </c>
      <c r="P1403">
        <v>1</v>
      </c>
      <c r="Q1403">
        <v>0</v>
      </c>
      <c r="R1403">
        <v>0</v>
      </c>
      <c r="S1403" t="s">
        <v>223</v>
      </c>
      <c r="T1403">
        <v>0</v>
      </c>
      <c r="U1403" t="s">
        <v>5196</v>
      </c>
      <c r="V1403" t="s">
        <v>927</v>
      </c>
      <c r="W1403" t="s">
        <v>659</v>
      </c>
      <c r="X1403" t="s">
        <v>659</v>
      </c>
      <c r="Y1403">
        <v>5300</v>
      </c>
      <c r="AB1403">
        <v>0</v>
      </c>
      <c r="AC1403">
        <v>0</v>
      </c>
      <c r="AD1403">
        <v>2</v>
      </c>
      <c r="AE1403">
        <v>580</v>
      </c>
      <c r="AF1403">
        <v>1</v>
      </c>
      <c r="AQ1403">
        <v>1</v>
      </c>
      <c r="AR1403">
        <f t="shared" si="21"/>
        <v>0</v>
      </c>
      <c r="AS1403">
        <v>1</v>
      </c>
      <c r="AT1403" t="s">
        <v>134</v>
      </c>
      <c r="AU1403">
        <v>43</v>
      </c>
    </row>
    <row r="1404" spans="1:47">
      <c r="A1404" t="s">
        <v>5200</v>
      </c>
      <c r="C1404">
        <v>310</v>
      </c>
      <c r="D1404" t="s">
        <v>5201</v>
      </c>
      <c r="E1404">
        <v>101</v>
      </c>
      <c r="F1404" t="s">
        <v>5202</v>
      </c>
      <c r="G1404" t="s">
        <v>219</v>
      </c>
      <c r="H1404" t="s">
        <v>220</v>
      </c>
      <c r="I1404" t="s">
        <v>5203</v>
      </c>
      <c r="J1404">
        <v>0.10087</v>
      </c>
      <c r="K1404">
        <v>0</v>
      </c>
      <c r="L1404">
        <v>0</v>
      </c>
      <c r="M1404">
        <v>1</v>
      </c>
      <c r="N1404">
        <v>1</v>
      </c>
      <c r="O1404" t="s">
        <v>659</v>
      </c>
      <c r="P1404">
        <v>1</v>
      </c>
      <c r="Q1404">
        <v>2</v>
      </c>
      <c r="R1404">
        <v>11700</v>
      </c>
      <c r="S1404" t="s">
        <v>223</v>
      </c>
      <c r="T1404">
        <v>0</v>
      </c>
      <c r="U1404" t="s">
        <v>5200</v>
      </c>
      <c r="V1404" t="s">
        <v>927</v>
      </c>
      <c r="W1404" t="s">
        <v>659</v>
      </c>
      <c r="X1404" t="s">
        <v>659</v>
      </c>
      <c r="Y1404">
        <v>5850</v>
      </c>
      <c r="AB1404">
        <v>0</v>
      </c>
      <c r="AC1404">
        <v>0</v>
      </c>
      <c r="AD1404">
        <v>3</v>
      </c>
      <c r="AE1404">
        <v>1148</v>
      </c>
      <c r="AF1404">
        <v>1</v>
      </c>
      <c r="AQ1404">
        <v>1</v>
      </c>
      <c r="AR1404">
        <f t="shared" si="21"/>
        <v>0</v>
      </c>
      <c r="AS1404">
        <v>1</v>
      </c>
      <c r="AT1404" t="s">
        <v>135</v>
      </c>
      <c r="AU1404">
        <v>44</v>
      </c>
    </row>
    <row r="1405" spans="1:47">
      <c r="A1405" t="s">
        <v>5204</v>
      </c>
      <c r="C1405">
        <v>310</v>
      </c>
      <c r="D1405" t="s">
        <v>5205</v>
      </c>
      <c r="E1405">
        <v>101</v>
      </c>
      <c r="F1405" t="s">
        <v>5206</v>
      </c>
      <c r="G1405" t="s">
        <v>219</v>
      </c>
      <c r="H1405" t="s">
        <v>220</v>
      </c>
      <c r="I1405" t="s">
        <v>5207</v>
      </c>
      <c r="J1405">
        <v>7.1790000000000007E-2</v>
      </c>
      <c r="K1405">
        <v>0</v>
      </c>
      <c r="L1405">
        <v>0</v>
      </c>
      <c r="M1405">
        <v>1</v>
      </c>
      <c r="N1405">
        <v>1</v>
      </c>
      <c r="O1405" t="s">
        <v>659</v>
      </c>
      <c r="P1405">
        <v>1</v>
      </c>
      <c r="Q1405">
        <v>1</v>
      </c>
      <c r="R1405">
        <v>2400</v>
      </c>
      <c r="S1405" t="s">
        <v>223</v>
      </c>
      <c r="T1405">
        <v>0</v>
      </c>
      <c r="U1405" t="s">
        <v>5204</v>
      </c>
      <c r="V1405" t="s">
        <v>927</v>
      </c>
      <c r="W1405" t="s">
        <v>659</v>
      </c>
      <c r="X1405" t="s">
        <v>659</v>
      </c>
      <c r="Y1405">
        <v>2400</v>
      </c>
      <c r="AB1405">
        <v>0</v>
      </c>
      <c r="AC1405">
        <v>0</v>
      </c>
      <c r="AD1405">
        <v>1</v>
      </c>
      <c r="AE1405">
        <v>584</v>
      </c>
      <c r="AF1405">
        <v>1</v>
      </c>
      <c r="AQ1405">
        <v>1</v>
      </c>
      <c r="AR1405">
        <f t="shared" si="21"/>
        <v>0</v>
      </c>
      <c r="AS1405">
        <v>1</v>
      </c>
      <c r="AT1405" t="s">
        <v>135</v>
      </c>
      <c r="AU1405">
        <v>44</v>
      </c>
    </row>
    <row r="1406" spans="1:47">
      <c r="A1406" t="s">
        <v>5208</v>
      </c>
      <c r="C1406">
        <v>310</v>
      </c>
      <c r="D1406" t="s">
        <v>5209</v>
      </c>
      <c r="E1406">
        <v>101</v>
      </c>
      <c r="F1406" t="s">
        <v>5210</v>
      </c>
      <c r="G1406" t="s">
        <v>219</v>
      </c>
      <c r="H1406" t="s">
        <v>220</v>
      </c>
      <c r="I1406" t="s">
        <v>5211</v>
      </c>
      <c r="J1406">
        <v>0.36771999999999999</v>
      </c>
      <c r="K1406">
        <v>1</v>
      </c>
      <c r="L1406">
        <v>1</v>
      </c>
      <c r="M1406">
        <v>1</v>
      </c>
      <c r="N1406">
        <v>1</v>
      </c>
      <c r="O1406" t="s">
        <v>225</v>
      </c>
      <c r="P1406">
        <v>0</v>
      </c>
      <c r="Q1406">
        <v>1</v>
      </c>
      <c r="R1406">
        <v>0</v>
      </c>
      <c r="S1406" t="s">
        <v>243</v>
      </c>
      <c r="T1406">
        <v>0</v>
      </c>
      <c r="U1406" t="s">
        <v>5208</v>
      </c>
      <c r="V1406" t="s">
        <v>413</v>
      </c>
      <c r="W1406" t="s">
        <v>225</v>
      </c>
      <c r="X1406" t="s">
        <v>225</v>
      </c>
      <c r="Y1406">
        <v>0</v>
      </c>
      <c r="AB1406">
        <v>1</v>
      </c>
      <c r="AC1406">
        <v>1</v>
      </c>
      <c r="AD1406">
        <v>3</v>
      </c>
      <c r="AE1406">
        <v>912</v>
      </c>
      <c r="AF1406">
        <v>1</v>
      </c>
      <c r="AQ1406">
        <v>3</v>
      </c>
      <c r="AR1406">
        <f t="shared" si="21"/>
        <v>9.68</v>
      </c>
      <c r="AS1406">
        <v>1</v>
      </c>
      <c r="AT1406" t="s">
        <v>137</v>
      </c>
      <c r="AU1406">
        <v>46</v>
      </c>
    </row>
    <row r="1407" spans="1:47">
      <c r="A1407" t="s">
        <v>5212</v>
      </c>
      <c r="C1407">
        <v>310</v>
      </c>
      <c r="D1407" t="s">
        <v>5213</v>
      </c>
      <c r="E1407">
        <v>101</v>
      </c>
      <c r="F1407" t="s">
        <v>5214</v>
      </c>
      <c r="G1407" t="s">
        <v>219</v>
      </c>
      <c r="H1407" t="s">
        <v>220</v>
      </c>
      <c r="I1407" t="s">
        <v>5215</v>
      </c>
      <c r="J1407">
        <v>7.4310000000000001E-2</v>
      </c>
      <c r="K1407">
        <v>0</v>
      </c>
      <c r="L1407">
        <v>0</v>
      </c>
      <c r="M1407">
        <v>1</v>
      </c>
      <c r="N1407">
        <v>1</v>
      </c>
      <c r="O1407" t="s">
        <v>659</v>
      </c>
      <c r="P1407">
        <v>1</v>
      </c>
      <c r="Q1407">
        <v>1</v>
      </c>
      <c r="R1407">
        <v>700</v>
      </c>
      <c r="S1407" t="s">
        <v>223</v>
      </c>
      <c r="T1407">
        <v>0</v>
      </c>
      <c r="U1407" t="s">
        <v>5212</v>
      </c>
      <c r="V1407" t="s">
        <v>933</v>
      </c>
      <c r="W1407" t="s">
        <v>659</v>
      </c>
      <c r="X1407" t="s">
        <v>659</v>
      </c>
      <c r="Y1407">
        <v>700</v>
      </c>
      <c r="AB1407">
        <v>0</v>
      </c>
      <c r="AC1407">
        <v>0</v>
      </c>
      <c r="AD1407">
        <v>2</v>
      </c>
      <c r="AE1407">
        <v>748</v>
      </c>
      <c r="AF1407">
        <v>1</v>
      </c>
      <c r="AQ1407">
        <v>2</v>
      </c>
      <c r="AR1407">
        <f t="shared" si="21"/>
        <v>0</v>
      </c>
      <c r="AS1407">
        <v>1</v>
      </c>
      <c r="AT1407" t="s">
        <v>134</v>
      </c>
      <c r="AU1407">
        <v>43</v>
      </c>
    </row>
    <row r="1408" spans="1:47">
      <c r="A1408" t="s">
        <v>5216</v>
      </c>
      <c r="C1408">
        <v>310</v>
      </c>
      <c r="D1408" t="s">
        <v>5217</v>
      </c>
      <c r="E1408">
        <v>101</v>
      </c>
      <c r="F1408" t="s">
        <v>5218</v>
      </c>
      <c r="G1408" t="s">
        <v>219</v>
      </c>
      <c r="H1408" t="s">
        <v>220</v>
      </c>
      <c r="I1408" t="s">
        <v>5219</v>
      </c>
      <c r="J1408">
        <v>0.1069</v>
      </c>
      <c r="K1408">
        <v>0</v>
      </c>
      <c r="L1408">
        <v>0</v>
      </c>
      <c r="M1408">
        <v>1</v>
      </c>
      <c r="N1408">
        <v>1</v>
      </c>
      <c r="O1408" t="s">
        <v>659</v>
      </c>
      <c r="P1408">
        <v>1</v>
      </c>
      <c r="Q1408">
        <v>1</v>
      </c>
      <c r="R1408">
        <v>6300</v>
      </c>
      <c r="S1408" t="s">
        <v>243</v>
      </c>
      <c r="T1408">
        <v>0</v>
      </c>
      <c r="U1408" t="s">
        <v>5216</v>
      </c>
      <c r="V1408" t="s">
        <v>893</v>
      </c>
      <c r="W1408" t="s">
        <v>659</v>
      </c>
      <c r="X1408" t="s">
        <v>659</v>
      </c>
      <c r="Y1408">
        <v>6300</v>
      </c>
      <c r="AB1408">
        <v>0</v>
      </c>
      <c r="AC1408">
        <v>0</v>
      </c>
      <c r="AD1408">
        <v>4</v>
      </c>
      <c r="AE1408">
        <v>1572</v>
      </c>
      <c r="AF1408">
        <v>2</v>
      </c>
      <c r="AQ1408">
        <v>4</v>
      </c>
      <c r="AR1408">
        <f t="shared" si="21"/>
        <v>0</v>
      </c>
      <c r="AS1408">
        <v>1</v>
      </c>
      <c r="AT1408" t="s">
        <v>134</v>
      </c>
      <c r="AU1408">
        <v>43</v>
      </c>
    </row>
    <row r="1409" spans="1:47">
      <c r="A1409" t="s">
        <v>5220</v>
      </c>
      <c r="C1409">
        <v>310</v>
      </c>
      <c r="D1409" t="s">
        <v>5221</v>
      </c>
      <c r="E1409">
        <v>101</v>
      </c>
      <c r="F1409" t="s">
        <v>5222</v>
      </c>
      <c r="G1409" t="s">
        <v>219</v>
      </c>
      <c r="H1409" t="s">
        <v>220</v>
      </c>
      <c r="I1409" t="s">
        <v>5223</v>
      </c>
      <c r="J1409">
        <v>4.6519999999999999E-2</v>
      </c>
      <c r="K1409">
        <v>0</v>
      </c>
      <c r="L1409">
        <v>0</v>
      </c>
      <c r="M1409">
        <v>1</v>
      </c>
      <c r="N1409">
        <v>1</v>
      </c>
      <c r="O1409" t="s">
        <v>659</v>
      </c>
      <c r="P1409">
        <v>1</v>
      </c>
      <c r="Q1409">
        <v>2</v>
      </c>
      <c r="R1409">
        <v>800</v>
      </c>
      <c r="S1409" t="s">
        <v>223</v>
      </c>
      <c r="T1409">
        <v>0</v>
      </c>
      <c r="U1409" t="s">
        <v>5220</v>
      </c>
      <c r="V1409" t="s">
        <v>933</v>
      </c>
      <c r="W1409" t="s">
        <v>659</v>
      </c>
      <c r="X1409" t="s">
        <v>659</v>
      </c>
      <c r="Y1409">
        <v>400</v>
      </c>
      <c r="AB1409">
        <v>0</v>
      </c>
      <c r="AC1409">
        <v>0</v>
      </c>
      <c r="AD1409">
        <v>1</v>
      </c>
      <c r="AE1409">
        <v>384</v>
      </c>
      <c r="AF1409">
        <v>1</v>
      </c>
      <c r="AQ1409">
        <v>1</v>
      </c>
      <c r="AR1409">
        <f t="shared" si="21"/>
        <v>0</v>
      </c>
      <c r="AS1409">
        <v>1</v>
      </c>
      <c r="AT1409" t="s">
        <v>135</v>
      </c>
      <c r="AU1409">
        <v>44</v>
      </c>
    </row>
    <row r="1410" spans="1:47">
      <c r="A1410" t="s">
        <v>5224</v>
      </c>
      <c r="C1410">
        <v>310</v>
      </c>
      <c r="D1410" t="s">
        <v>5225</v>
      </c>
      <c r="E1410">
        <v>101</v>
      </c>
      <c r="F1410" t="s">
        <v>5226</v>
      </c>
      <c r="G1410" t="s">
        <v>219</v>
      </c>
      <c r="H1410" t="s">
        <v>220</v>
      </c>
      <c r="I1410" t="s">
        <v>5227</v>
      </c>
      <c r="J1410">
        <v>0.18831000000000001</v>
      </c>
      <c r="K1410">
        <v>0</v>
      </c>
      <c r="L1410">
        <v>0</v>
      </c>
      <c r="M1410">
        <v>1</v>
      </c>
      <c r="N1410">
        <v>1</v>
      </c>
      <c r="O1410" t="s">
        <v>659</v>
      </c>
      <c r="P1410">
        <v>1</v>
      </c>
      <c r="Q1410">
        <v>1</v>
      </c>
      <c r="R1410">
        <v>1100</v>
      </c>
      <c r="S1410" t="s">
        <v>223</v>
      </c>
      <c r="T1410">
        <v>0</v>
      </c>
      <c r="U1410" t="s">
        <v>5224</v>
      </c>
      <c r="V1410" t="s">
        <v>933</v>
      </c>
      <c r="W1410" t="s">
        <v>659</v>
      </c>
      <c r="X1410" t="s">
        <v>659</v>
      </c>
      <c r="Y1410">
        <v>1100</v>
      </c>
      <c r="AB1410">
        <v>0</v>
      </c>
      <c r="AC1410">
        <v>0</v>
      </c>
      <c r="AD1410">
        <v>4</v>
      </c>
      <c r="AE1410">
        <v>1344</v>
      </c>
      <c r="AF1410">
        <v>1</v>
      </c>
      <c r="AQ1410">
        <v>2</v>
      </c>
      <c r="AR1410">
        <f t="shared" ref="AR1410:AR1473" si="22">AB1410*9.68*VLOOKUP(AU1410,atten,10,FALSE)</f>
        <v>0</v>
      </c>
      <c r="AS1410">
        <v>1</v>
      </c>
      <c r="AT1410" t="s">
        <v>134</v>
      </c>
      <c r="AU1410">
        <v>43</v>
      </c>
    </row>
    <row r="1411" spans="1:47">
      <c r="A1411" t="s">
        <v>5228</v>
      </c>
      <c r="C1411">
        <v>310</v>
      </c>
      <c r="D1411" t="s">
        <v>5229</v>
      </c>
      <c r="E1411">
        <v>101</v>
      </c>
      <c r="F1411" t="s">
        <v>5230</v>
      </c>
      <c r="G1411" t="s">
        <v>219</v>
      </c>
      <c r="H1411" t="s">
        <v>220</v>
      </c>
      <c r="I1411" t="s">
        <v>5231</v>
      </c>
      <c r="J1411">
        <v>0.11612</v>
      </c>
      <c r="K1411">
        <v>1</v>
      </c>
      <c r="L1411">
        <v>1</v>
      </c>
      <c r="M1411">
        <v>1</v>
      </c>
      <c r="N1411">
        <v>1</v>
      </c>
      <c r="O1411" t="s">
        <v>225</v>
      </c>
      <c r="P1411">
        <v>0</v>
      </c>
      <c r="Q1411">
        <v>1</v>
      </c>
      <c r="R1411">
        <v>5300</v>
      </c>
      <c r="S1411" t="s">
        <v>223</v>
      </c>
      <c r="T1411">
        <v>5300</v>
      </c>
      <c r="U1411" t="s">
        <v>5228</v>
      </c>
      <c r="V1411" t="s">
        <v>413</v>
      </c>
      <c r="W1411" t="s">
        <v>225</v>
      </c>
      <c r="X1411" t="s">
        <v>225</v>
      </c>
      <c r="Y1411">
        <v>5300</v>
      </c>
      <c r="AB1411">
        <v>1</v>
      </c>
      <c r="AC1411">
        <v>1</v>
      </c>
      <c r="AD1411">
        <v>4</v>
      </c>
      <c r="AE1411">
        <v>936</v>
      </c>
      <c r="AF1411">
        <v>1.5</v>
      </c>
      <c r="AQ1411">
        <v>1</v>
      </c>
      <c r="AR1411">
        <f t="shared" si="22"/>
        <v>9.68</v>
      </c>
      <c r="AS1411">
        <v>1</v>
      </c>
      <c r="AT1411" t="s">
        <v>137</v>
      </c>
      <c r="AU1411">
        <v>46</v>
      </c>
    </row>
    <row r="1412" spans="1:47">
      <c r="A1412" t="s">
        <v>5232</v>
      </c>
      <c r="C1412">
        <v>310</v>
      </c>
      <c r="D1412" t="s">
        <v>5233</v>
      </c>
      <c r="E1412">
        <v>101</v>
      </c>
      <c r="F1412" t="s">
        <v>5234</v>
      </c>
      <c r="G1412" t="s">
        <v>219</v>
      </c>
      <c r="H1412" t="s">
        <v>220</v>
      </c>
      <c r="I1412" t="s">
        <v>5235</v>
      </c>
      <c r="J1412">
        <v>8.9029999999999998E-2</v>
      </c>
      <c r="K1412">
        <v>0</v>
      </c>
      <c r="L1412">
        <v>0</v>
      </c>
      <c r="M1412">
        <v>1</v>
      </c>
      <c r="N1412">
        <v>1</v>
      </c>
      <c r="O1412" t="s">
        <v>659</v>
      </c>
      <c r="P1412">
        <v>1</v>
      </c>
      <c r="Q1412">
        <v>1</v>
      </c>
      <c r="R1412">
        <v>7000</v>
      </c>
      <c r="S1412" t="s">
        <v>223</v>
      </c>
      <c r="T1412">
        <v>0</v>
      </c>
      <c r="U1412" t="s">
        <v>5232</v>
      </c>
      <c r="V1412" t="s">
        <v>927</v>
      </c>
      <c r="W1412" t="s">
        <v>659</v>
      </c>
      <c r="X1412" t="s">
        <v>659</v>
      </c>
      <c r="Y1412">
        <v>7000</v>
      </c>
      <c r="AB1412">
        <v>0</v>
      </c>
      <c r="AC1412">
        <v>0</v>
      </c>
      <c r="AD1412">
        <v>2</v>
      </c>
      <c r="AE1412">
        <v>650</v>
      </c>
      <c r="AF1412">
        <v>1</v>
      </c>
      <c r="AQ1412">
        <v>1</v>
      </c>
      <c r="AR1412">
        <f t="shared" si="22"/>
        <v>0</v>
      </c>
      <c r="AS1412">
        <v>1</v>
      </c>
      <c r="AT1412" t="s">
        <v>134</v>
      </c>
      <c r="AU1412">
        <v>43</v>
      </c>
    </row>
    <row r="1413" spans="1:47">
      <c r="A1413" t="s">
        <v>5236</v>
      </c>
      <c r="C1413">
        <v>310</v>
      </c>
      <c r="D1413" t="s">
        <v>5237</v>
      </c>
      <c r="E1413">
        <v>101</v>
      </c>
      <c r="F1413" t="s">
        <v>5238</v>
      </c>
      <c r="G1413" t="s">
        <v>219</v>
      </c>
      <c r="H1413" t="s">
        <v>220</v>
      </c>
      <c r="I1413" t="s">
        <v>5239</v>
      </c>
      <c r="J1413">
        <v>0.14860000000000001</v>
      </c>
      <c r="K1413">
        <v>0</v>
      </c>
      <c r="L1413">
        <v>0</v>
      </c>
      <c r="M1413">
        <v>1</v>
      </c>
      <c r="N1413">
        <v>1</v>
      </c>
      <c r="O1413" t="s">
        <v>659</v>
      </c>
      <c r="P1413">
        <v>1</v>
      </c>
      <c r="Q1413">
        <v>1</v>
      </c>
      <c r="R1413">
        <v>4700</v>
      </c>
      <c r="S1413" t="s">
        <v>223</v>
      </c>
      <c r="T1413">
        <v>0</v>
      </c>
      <c r="U1413" t="s">
        <v>5236</v>
      </c>
      <c r="V1413" t="s">
        <v>933</v>
      </c>
      <c r="W1413" t="s">
        <v>659</v>
      </c>
      <c r="X1413" t="s">
        <v>659</v>
      </c>
      <c r="Y1413">
        <v>4700</v>
      </c>
      <c r="AB1413">
        <v>0</v>
      </c>
      <c r="AC1413">
        <v>0</v>
      </c>
      <c r="AD1413">
        <v>3</v>
      </c>
      <c r="AE1413">
        <v>1130</v>
      </c>
      <c r="AF1413">
        <v>1</v>
      </c>
      <c r="AQ1413">
        <v>2</v>
      </c>
      <c r="AR1413">
        <f t="shared" si="22"/>
        <v>0</v>
      </c>
      <c r="AS1413">
        <v>1</v>
      </c>
      <c r="AT1413" t="s">
        <v>135</v>
      </c>
      <c r="AU1413">
        <v>44</v>
      </c>
    </row>
    <row r="1414" spans="1:47">
      <c r="A1414" t="s">
        <v>5240</v>
      </c>
      <c r="C1414">
        <v>310</v>
      </c>
      <c r="D1414" t="s">
        <v>5241</v>
      </c>
      <c r="E1414">
        <v>101</v>
      </c>
      <c r="F1414" t="s">
        <v>5242</v>
      </c>
      <c r="G1414" t="s">
        <v>219</v>
      </c>
      <c r="H1414" t="s">
        <v>220</v>
      </c>
      <c r="I1414" t="s">
        <v>5243</v>
      </c>
      <c r="J1414">
        <v>0.23901</v>
      </c>
      <c r="K1414">
        <v>0</v>
      </c>
      <c r="L1414">
        <v>0</v>
      </c>
      <c r="M1414">
        <v>1</v>
      </c>
      <c r="N1414">
        <v>1</v>
      </c>
      <c r="O1414" t="s">
        <v>659</v>
      </c>
      <c r="P1414">
        <v>1</v>
      </c>
      <c r="Q1414">
        <v>1</v>
      </c>
      <c r="R1414">
        <v>3500</v>
      </c>
      <c r="S1414" t="s">
        <v>223</v>
      </c>
      <c r="T1414">
        <v>0</v>
      </c>
      <c r="U1414" t="s">
        <v>5240</v>
      </c>
      <c r="X1414" t="s">
        <v>659</v>
      </c>
      <c r="Y1414">
        <v>3500</v>
      </c>
      <c r="AB1414">
        <v>0</v>
      </c>
      <c r="AC1414">
        <v>0</v>
      </c>
      <c r="AD1414">
        <v>4</v>
      </c>
      <c r="AE1414">
        <v>1968</v>
      </c>
      <c r="AF1414">
        <v>1.75</v>
      </c>
      <c r="AQ1414">
        <v>1</v>
      </c>
      <c r="AR1414">
        <f t="shared" si="22"/>
        <v>0</v>
      </c>
      <c r="AS1414">
        <v>1</v>
      </c>
      <c r="AT1414" t="s">
        <v>134</v>
      </c>
      <c r="AU1414">
        <v>43</v>
      </c>
    </row>
    <row r="1415" spans="1:47">
      <c r="A1415" t="s">
        <v>5244</v>
      </c>
      <c r="C1415">
        <v>310</v>
      </c>
      <c r="D1415" t="s">
        <v>5245</v>
      </c>
      <c r="E1415">
        <v>101</v>
      </c>
      <c r="F1415" t="s">
        <v>5246</v>
      </c>
      <c r="G1415" t="s">
        <v>219</v>
      </c>
      <c r="H1415" t="s">
        <v>220</v>
      </c>
      <c r="I1415" t="s">
        <v>5247</v>
      </c>
      <c r="J1415">
        <v>9.3079999999999996E-2</v>
      </c>
      <c r="K1415">
        <v>0</v>
      </c>
      <c r="L1415">
        <v>0</v>
      </c>
      <c r="M1415">
        <v>1</v>
      </c>
      <c r="N1415">
        <v>1</v>
      </c>
      <c r="O1415" t="s">
        <v>659</v>
      </c>
      <c r="P1415">
        <v>1</v>
      </c>
      <c r="Q1415">
        <v>1</v>
      </c>
      <c r="R1415">
        <v>4000</v>
      </c>
      <c r="S1415" t="s">
        <v>223</v>
      </c>
      <c r="T1415">
        <v>0</v>
      </c>
      <c r="U1415" t="s">
        <v>5244</v>
      </c>
      <c r="V1415" t="s">
        <v>933</v>
      </c>
      <c r="W1415" t="s">
        <v>659</v>
      </c>
      <c r="X1415" t="s">
        <v>659</v>
      </c>
      <c r="Y1415">
        <v>4000</v>
      </c>
      <c r="AB1415">
        <v>0</v>
      </c>
      <c r="AC1415">
        <v>0</v>
      </c>
      <c r="AD1415">
        <v>2</v>
      </c>
      <c r="AE1415">
        <v>675</v>
      </c>
      <c r="AF1415">
        <v>1</v>
      </c>
      <c r="AQ1415">
        <v>1</v>
      </c>
      <c r="AR1415">
        <f t="shared" si="22"/>
        <v>0</v>
      </c>
      <c r="AS1415">
        <v>1</v>
      </c>
      <c r="AT1415" t="s">
        <v>134</v>
      </c>
      <c r="AU1415">
        <v>43</v>
      </c>
    </row>
    <row r="1416" spans="1:47">
      <c r="A1416" t="s">
        <v>5248</v>
      </c>
      <c r="C1416">
        <v>310</v>
      </c>
      <c r="D1416" t="s">
        <v>5249</v>
      </c>
      <c r="E1416">
        <v>101</v>
      </c>
      <c r="F1416" t="s">
        <v>5250</v>
      </c>
      <c r="G1416" t="s">
        <v>219</v>
      </c>
      <c r="H1416" t="s">
        <v>220</v>
      </c>
      <c r="I1416" t="s">
        <v>5251</v>
      </c>
      <c r="J1416">
        <v>0.16148999999999999</v>
      </c>
      <c r="K1416">
        <v>0</v>
      </c>
      <c r="L1416">
        <v>0</v>
      </c>
      <c r="M1416">
        <v>1</v>
      </c>
      <c r="N1416">
        <v>1</v>
      </c>
      <c r="O1416" t="s">
        <v>659</v>
      </c>
      <c r="P1416">
        <v>1</v>
      </c>
      <c r="Q1416">
        <v>1</v>
      </c>
      <c r="R1416">
        <v>6600</v>
      </c>
      <c r="S1416" t="s">
        <v>223</v>
      </c>
      <c r="T1416">
        <v>0</v>
      </c>
      <c r="U1416" t="s">
        <v>5248</v>
      </c>
      <c r="V1416" t="s">
        <v>933</v>
      </c>
      <c r="W1416" t="s">
        <v>659</v>
      </c>
      <c r="X1416" t="s">
        <v>659</v>
      </c>
      <c r="Y1416">
        <v>6600</v>
      </c>
      <c r="AB1416">
        <v>0</v>
      </c>
      <c r="AC1416">
        <v>0</v>
      </c>
      <c r="AD1416">
        <v>2</v>
      </c>
      <c r="AE1416">
        <v>904</v>
      </c>
      <c r="AF1416">
        <v>1</v>
      </c>
      <c r="AQ1416">
        <v>2</v>
      </c>
      <c r="AR1416">
        <f t="shared" si="22"/>
        <v>0</v>
      </c>
      <c r="AS1416">
        <v>1</v>
      </c>
      <c r="AT1416" t="s">
        <v>135</v>
      </c>
      <c r="AU1416">
        <v>44</v>
      </c>
    </row>
    <row r="1417" spans="1:47">
      <c r="A1417" t="s">
        <v>5252</v>
      </c>
      <c r="C1417">
        <v>310</v>
      </c>
      <c r="D1417" t="s">
        <v>5253</v>
      </c>
      <c r="E1417">
        <v>101</v>
      </c>
      <c r="F1417" t="s">
        <v>5254</v>
      </c>
      <c r="G1417" t="s">
        <v>219</v>
      </c>
      <c r="H1417" t="s">
        <v>220</v>
      </c>
      <c r="I1417" t="s">
        <v>5255</v>
      </c>
      <c r="J1417">
        <v>0.29260999999999998</v>
      </c>
      <c r="K1417">
        <v>0</v>
      </c>
      <c r="L1417">
        <v>0</v>
      </c>
      <c r="M1417">
        <v>1</v>
      </c>
      <c r="N1417">
        <v>1</v>
      </c>
      <c r="O1417" t="s">
        <v>659</v>
      </c>
      <c r="P1417">
        <v>1</v>
      </c>
      <c r="Q1417">
        <v>1</v>
      </c>
      <c r="R1417">
        <v>9600</v>
      </c>
      <c r="S1417" t="s">
        <v>223</v>
      </c>
      <c r="T1417">
        <v>0</v>
      </c>
      <c r="U1417" t="s">
        <v>5252</v>
      </c>
      <c r="V1417" t="s">
        <v>933</v>
      </c>
      <c r="W1417" t="s">
        <v>659</v>
      </c>
      <c r="X1417" t="s">
        <v>659</v>
      </c>
      <c r="Y1417">
        <v>9600</v>
      </c>
      <c r="AB1417">
        <v>0</v>
      </c>
      <c r="AC1417">
        <v>0</v>
      </c>
      <c r="AD1417">
        <v>5</v>
      </c>
      <c r="AE1417">
        <v>2765</v>
      </c>
      <c r="AF1417">
        <v>1.75</v>
      </c>
      <c r="AQ1417">
        <v>1</v>
      </c>
      <c r="AR1417">
        <f t="shared" si="22"/>
        <v>0</v>
      </c>
      <c r="AS1417">
        <v>1</v>
      </c>
      <c r="AT1417" t="s">
        <v>135</v>
      </c>
      <c r="AU1417">
        <v>44</v>
      </c>
    </row>
    <row r="1418" spans="1:47">
      <c r="A1418" t="s">
        <v>5256</v>
      </c>
      <c r="C1418">
        <v>310</v>
      </c>
      <c r="D1418" t="s">
        <v>5257</v>
      </c>
      <c r="E1418">
        <v>101</v>
      </c>
      <c r="F1418" t="s">
        <v>5258</v>
      </c>
      <c r="G1418" t="s">
        <v>219</v>
      </c>
      <c r="H1418" t="s">
        <v>220</v>
      </c>
      <c r="I1418" t="s">
        <v>5259</v>
      </c>
      <c r="J1418">
        <v>0.12606999999999999</v>
      </c>
      <c r="K1418">
        <v>0</v>
      </c>
      <c r="L1418">
        <v>0</v>
      </c>
      <c r="M1418">
        <v>1</v>
      </c>
      <c r="N1418">
        <v>1</v>
      </c>
      <c r="O1418" t="s">
        <v>659</v>
      </c>
      <c r="P1418">
        <v>1</v>
      </c>
      <c r="Q1418">
        <v>1</v>
      </c>
      <c r="R1418">
        <v>3600</v>
      </c>
      <c r="S1418" t="s">
        <v>223</v>
      </c>
      <c r="T1418">
        <v>0</v>
      </c>
      <c r="U1418" t="s">
        <v>5256</v>
      </c>
      <c r="V1418" t="s">
        <v>933</v>
      </c>
      <c r="W1418" t="s">
        <v>659</v>
      </c>
      <c r="X1418" t="s">
        <v>659</v>
      </c>
      <c r="Y1418">
        <v>3600</v>
      </c>
      <c r="AB1418">
        <v>0</v>
      </c>
      <c r="AC1418">
        <v>0</v>
      </c>
      <c r="AD1418">
        <v>3</v>
      </c>
      <c r="AE1418">
        <v>764</v>
      </c>
      <c r="AF1418">
        <v>1</v>
      </c>
      <c r="AQ1418">
        <v>1</v>
      </c>
      <c r="AR1418">
        <f t="shared" si="22"/>
        <v>0</v>
      </c>
      <c r="AS1418">
        <v>1</v>
      </c>
      <c r="AT1418" t="s">
        <v>134</v>
      </c>
      <c r="AU1418">
        <v>43</v>
      </c>
    </row>
    <row r="1419" spans="1:47">
      <c r="A1419" t="s">
        <v>5260</v>
      </c>
      <c r="C1419">
        <v>310</v>
      </c>
      <c r="D1419" t="s">
        <v>5261</v>
      </c>
      <c r="E1419">
        <v>106</v>
      </c>
      <c r="F1419" t="s">
        <v>5214</v>
      </c>
      <c r="G1419" t="s">
        <v>219</v>
      </c>
      <c r="H1419" t="s">
        <v>355</v>
      </c>
      <c r="I1419" t="s">
        <v>5262</v>
      </c>
      <c r="J1419">
        <v>0.15587000000000001</v>
      </c>
      <c r="K1419">
        <v>0</v>
      </c>
      <c r="L1419">
        <v>0</v>
      </c>
      <c r="M1419">
        <v>1</v>
      </c>
      <c r="N1419">
        <v>1</v>
      </c>
      <c r="O1419" t="s">
        <v>659</v>
      </c>
      <c r="P1419">
        <v>0</v>
      </c>
      <c r="Q1419">
        <v>0</v>
      </c>
      <c r="R1419">
        <v>0</v>
      </c>
      <c r="S1419" t="s">
        <v>223</v>
      </c>
      <c r="T1419">
        <v>0</v>
      </c>
      <c r="U1419" t="s">
        <v>5260</v>
      </c>
      <c r="X1419" t="s">
        <v>659</v>
      </c>
      <c r="Y1419">
        <v>0</v>
      </c>
      <c r="AB1419">
        <v>0</v>
      </c>
      <c r="AC1419">
        <v>0</v>
      </c>
      <c r="AD1419">
        <v>0</v>
      </c>
      <c r="AE1419">
        <v>0</v>
      </c>
      <c r="AF1419">
        <v>0</v>
      </c>
      <c r="AQ1419">
        <v>2</v>
      </c>
      <c r="AR1419">
        <f t="shared" si="22"/>
        <v>0</v>
      </c>
      <c r="AS1419">
        <v>1</v>
      </c>
      <c r="AT1419" t="s">
        <v>134</v>
      </c>
      <c r="AU1419">
        <v>43</v>
      </c>
    </row>
    <row r="1420" spans="1:47">
      <c r="A1420" t="s">
        <v>5263</v>
      </c>
      <c r="C1420">
        <v>310</v>
      </c>
      <c r="D1420" t="s">
        <v>5264</v>
      </c>
      <c r="E1420">
        <v>101</v>
      </c>
      <c r="F1420" t="s">
        <v>5265</v>
      </c>
      <c r="G1420" t="s">
        <v>219</v>
      </c>
      <c r="H1420" t="s">
        <v>220</v>
      </c>
      <c r="I1420" t="s">
        <v>5266</v>
      </c>
      <c r="J1420">
        <v>0.20745</v>
      </c>
      <c r="K1420">
        <v>1</v>
      </c>
      <c r="L1420">
        <v>1</v>
      </c>
      <c r="M1420">
        <v>1</v>
      </c>
      <c r="N1420">
        <v>1</v>
      </c>
      <c r="O1420" t="s">
        <v>225</v>
      </c>
      <c r="P1420">
        <v>0</v>
      </c>
      <c r="Q1420">
        <v>1</v>
      </c>
      <c r="R1420">
        <v>7500</v>
      </c>
      <c r="S1420" t="s">
        <v>223</v>
      </c>
      <c r="T1420">
        <v>7500</v>
      </c>
      <c r="U1420" t="s">
        <v>5263</v>
      </c>
      <c r="V1420" t="s">
        <v>455</v>
      </c>
      <c r="W1420" t="s">
        <v>225</v>
      </c>
      <c r="X1420" t="s">
        <v>225</v>
      </c>
      <c r="Y1420">
        <v>7500</v>
      </c>
      <c r="AB1420">
        <v>1</v>
      </c>
      <c r="AC1420">
        <v>1</v>
      </c>
      <c r="AD1420">
        <v>1</v>
      </c>
      <c r="AE1420">
        <v>700</v>
      </c>
      <c r="AF1420">
        <v>1</v>
      </c>
      <c r="AQ1420">
        <v>2</v>
      </c>
      <c r="AR1420">
        <f t="shared" si="22"/>
        <v>9.68</v>
      </c>
      <c r="AS1420">
        <v>1</v>
      </c>
      <c r="AT1420" t="s">
        <v>137</v>
      </c>
      <c r="AU1420">
        <v>46</v>
      </c>
    </row>
    <row r="1421" spans="1:47">
      <c r="A1421" t="s">
        <v>5267</v>
      </c>
      <c r="C1421">
        <v>310</v>
      </c>
      <c r="D1421" t="s">
        <v>5268</v>
      </c>
      <c r="E1421">
        <v>101</v>
      </c>
      <c r="F1421" t="s">
        <v>5269</v>
      </c>
      <c r="G1421" t="s">
        <v>219</v>
      </c>
      <c r="H1421" t="s">
        <v>220</v>
      </c>
      <c r="I1421" t="s">
        <v>5270</v>
      </c>
      <c r="J1421">
        <v>9.8619999999999999E-2</v>
      </c>
      <c r="K1421">
        <v>0</v>
      </c>
      <c r="L1421">
        <v>0</v>
      </c>
      <c r="M1421">
        <v>1</v>
      </c>
      <c r="N1421">
        <v>1</v>
      </c>
      <c r="O1421" t="s">
        <v>659</v>
      </c>
      <c r="P1421">
        <v>1</v>
      </c>
      <c r="Q1421">
        <v>1</v>
      </c>
      <c r="R1421">
        <v>4600</v>
      </c>
      <c r="S1421" t="s">
        <v>223</v>
      </c>
      <c r="T1421">
        <v>0</v>
      </c>
      <c r="U1421" t="s">
        <v>5267</v>
      </c>
      <c r="V1421" t="s">
        <v>933</v>
      </c>
      <c r="W1421" t="s">
        <v>659</v>
      </c>
      <c r="X1421" t="s">
        <v>659</v>
      </c>
      <c r="Y1421">
        <v>4600</v>
      </c>
      <c r="AB1421">
        <v>0</v>
      </c>
      <c r="AC1421">
        <v>0</v>
      </c>
      <c r="AD1421">
        <v>3</v>
      </c>
      <c r="AE1421">
        <v>1224</v>
      </c>
      <c r="AF1421">
        <v>1.75</v>
      </c>
      <c r="AQ1421">
        <v>1</v>
      </c>
      <c r="AR1421">
        <f t="shared" si="22"/>
        <v>0</v>
      </c>
      <c r="AS1421">
        <v>1</v>
      </c>
      <c r="AT1421" t="s">
        <v>134</v>
      </c>
      <c r="AU1421">
        <v>43</v>
      </c>
    </row>
    <row r="1422" spans="1:47">
      <c r="A1422" t="s">
        <v>5271</v>
      </c>
      <c r="C1422">
        <v>310</v>
      </c>
      <c r="D1422" t="s">
        <v>5272</v>
      </c>
      <c r="E1422">
        <v>101</v>
      </c>
      <c r="F1422" t="s">
        <v>5273</v>
      </c>
      <c r="G1422" t="s">
        <v>324</v>
      </c>
      <c r="H1422" t="s">
        <v>220</v>
      </c>
      <c r="I1422" t="s">
        <v>5274</v>
      </c>
      <c r="J1422">
        <v>0.54669999999999996</v>
      </c>
      <c r="K1422">
        <v>1</v>
      </c>
      <c r="L1422">
        <v>1</v>
      </c>
      <c r="M1422">
        <v>1</v>
      </c>
      <c r="N1422">
        <v>1</v>
      </c>
      <c r="O1422" t="s">
        <v>225</v>
      </c>
      <c r="P1422">
        <v>0</v>
      </c>
      <c r="Q1422">
        <v>0</v>
      </c>
      <c r="R1422">
        <v>0</v>
      </c>
      <c r="S1422" t="s">
        <v>223</v>
      </c>
      <c r="T1422">
        <v>0</v>
      </c>
      <c r="U1422" t="s">
        <v>5271</v>
      </c>
      <c r="V1422" t="s">
        <v>413</v>
      </c>
      <c r="W1422" t="s">
        <v>225</v>
      </c>
      <c r="X1422" t="s">
        <v>225</v>
      </c>
      <c r="Y1422">
        <v>0</v>
      </c>
      <c r="AB1422">
        <v>1</v>
      </c>
      <c r="AC1422">
        <v>1</v>
      </c>
      <c r="AD1422">
        <v>2</v>
      </c>
      <c r="AE1422">
        <v>748</v>
      </c>
      <c r="AF1422">
        <v>1</v>
      </c>
      <c r="AQ1422">
        <v>1</v>
      </c>
      <c r="AR1422">
        <f t="shared" si="22"/>
        <v>9.68</v>
      </c>
      <c r="AS1422">
        <v>1</v>
      </c>
      <c r="AT1422" t="s">
        <v>137</v>
      </c>
      <c r="AU1422">
        <v>46</v>
      </c>
    </row>
    <row r="1423" spans="1:47">
      <c r="A1423" t="s">
        <v>5275</v>
      </c>
      <c r="C1423">
        <v>310</v>
      </c>
      <c r="D1423" t="s">
        <v>5276</v>
      </c>
      <c r="E1423">
        <v>101</v>
      </c>
      <c r="F1423" t="s">
        <v>5139</v>
      </c>
      <c r="G1423" t="s">
        <v>219</v>
      </c>
      <c r="H1423" t="s">
        <v>220</v>
      </c>
      <c r="I1423" t="s">
        <v>5277</v>
      </c>
      <c r="J1423">
        <v>8.8789999999999994E-2</v>
      </c>
      <c r="K1423">
        <v>0</v>
      </c>
      <c r="L1423">
        <v>0</v>
      </c>
      <c r="M1423">
        <v>1</v>
      </c>
      <c r="N1423">
        <v>1</v>
      </c>
      <c r="O1423" t="s">
        <v>659</v>
      </c>
      <c r="P1423">
        <v>1</v>
      </c>
      <c r="Q1423">
        <v>0</v>
      </c>
      <c r="R1423">
        <v>0</v>
      </c>
      <c r="S1423" t="s">
        <v>223</v>
      </c>
      <c r="T1423">
        <v>0</v>
      </c>
      <c r="U1423" t="s">
        <v>5275</v>
      </c>
      <c r="V1423" t="s">
        <v>933</v>
      </c>
      <c r="W1423" t="s">
        <v>659</v>
      </c>
      <c r="X1423" t="s">
        <v>659</v>
      </c>
      <c r="Y1423">
        <v>0</v>
      </c>
      <c r="AB1423">
        <v>0</v>
      </c>
      <c r="AC1423">
        <v>0</v>
      </c>
      <c r="AD1423">
        <v>3</v>
      </c>
      <c r="AE1423">
        <v>1008</v>
      </c>
      <c r="AF1423">
        <v>1</v>
      </c>
      <c r="AQ1423">
        <v>1</v>
      </c>
      <c r="AR1423">
        <f t="shared" si="22"/>
        <v>0</v>
      </c>
      <c r="AS1423">
        <v>1</v>
      </c>
      <c r="AT1423" t="s">
        <v>135</v>
      </c>
      <c r="AU1423">
        <v>44</v>
      </c>
    </row>
    <row r="1424" spans="1:47">
      <c r="A1424" t="s">
        <v>5278</v>
      </c>
      <c r="C1424">
        <v>310</v>
      </c>
      <c r="D1424" t="s">
        <v>5279</v>
      </c>
      <c r="E1424">
        <v>101</v>
      </c>
      <c r="F1424" t="s">
        <v>5280</v>
      </c>
      <c r="G1424" t="s">
        <v>219</v>
      </c>
      <c r="H1424" t="s">
        <v>220</v>
      </c>
      <c r="I1424" t="s">
        <v>5281</v>
      </c>
      <c r="J1424">
        <v>7.1809999999999999E-2</v>
      </c>
      <c r="K1424">
        <v>0</v>
      </c>
      <c r="L1424">
        <v>0</v>
      </c>
      <c r="M1424">
        <v>1</v>
      </c>
      <c r="N1424">
        <v>1</v>
      </c>
      <c r="O1424" t="s">
        <v>659</v>
      </c>
      <c r="P1424">
        <v>1</v>
      </c>
      <c r="Q1424">
        <v>1</v>
      </c>
      <c r="R1424">
        <v>2600</v>
      </c>
      <c r="S1424" t="s">
        <v>223</v>
      </c>
      <c r="T1424">
        <v>0</v>
      </c>
      <c r="U1424" t="s">
        <v>5278</v>
      </c>
      <c r="V1424" t="s">
        <v>933</v>
      </c>
      <c r="W1424" t="s">
        <v>659</v>
      </c>
      <c r="X1424" t="s">
        <v>659</v>
      </c>
      <c r="Y1424">
        <v>2600</v>
      </c>
      <c r="AB1424">
        <v>0</v>
      </c>
      <c r="AC1424">
        <v>0</v>
      </c>
      <c r="AD1424">
        <v>2</v>
      </c>
      <c r="AE1424">
        <v>608</v>
      </c>
      <c r="AF1424">
        <v>1.5</v>
      </c>
      <c r="AQ1424">
        <v>2</v>
      </c>
      <c r="AR1424">
        <f t="shared" si="22"/>
        <v>0</v>
      </c>
      <c r="AS1424">
        <v>1</v>
      </c>
      <c r="AT1424" t="s">
        <v>134</v>
      </c>
      <c r="AU1424">
        <v>43</v>
      </c>
    </row>
    <row r="1425" spans="1:47">
      <c r="A1425" t="s">
        <v>5282</v>
      </c>
      <c r="C1425">
        <v>310</v>
      </c>
      <c r="D1425" t="s">
        <v>5283</v>
      </c>
      <c r="E1425">
        <v>101</v>
      </c>
      <c r="F1425" t="s">
        <v>5284</v>
      </c>
      <c r="G1425" t="s">
        <v>219</v>
      </c>
      <c r="H1425" t="s">
        <v>220</v>
      </c>
      <c r="I1425" t="s">
        <v>5285</v>
      </c>
      <c r="J1425">
        <v>7.2400000000000006E-2</v>
      </c>
      <c r="K1425">
        <v>0</v>
      </c>
      <c r="L1425">
        <v>0</v>
      </c>
      <c r="M1425">
        <v>1</v>
      </c>
      <c r="N1425">
        <v>1</v>
      </c>
      <c r="O1425" t="s">
        <v>659</v>
      </c>
      <c r="P1425">
        <v>1</v>
      </c>
      <c r="Q1425">
        <v>1</v>
      </c>
      <c r="R1425">
        <v>2600</v>
      </c>
      <c r="S1425" t="s">
        <v>223</v>
      </c>
      <c r="T1425">
        <v>0</v>
      </c>
      <c r="U1425" t="s">
        <v>5282</v>
      </c>
      <c r="V1425" t="s">
        <v>933</v>
      </c>
      <c r="W1425" t="s">
        <v>659</v>
      </c>
      <c r="X1425" t="s">
        <v>659</v>
      </c>
      <c r="Y1425">
        <v>2600</v>
      </c>
      <c r="AB1425">
        <v>0</v>
      </c>
      <c r="AC1425">
        <v>0</v>
      </c>
      <c r="AD1425">
        <v>2</v>
      </c>
      <c r="AE1425">
        <v>1460</v>
      </c>
      <c r="AF1425">
        <v>2</v>
      </c>
      <c r="AQ1425">
        <v>2</v>
      </c>
      <c r="AR1425">
        <f t="shared" si="22"/>
        <v>0</v>
      </c>
      <c r="AS1425">
        <v>1</v>
      </c>
      <c r="AT1425" t="s">
        <v>134</v>
      </c>
      <c r="AU1425">
        <v>43</v>
      </c>
    </row>
    <row r="1426" spans="1:47">
      <c r="A1426" t="s">
        <v>5286</v>
      </c>
      <c r="C1426">
        <v>310</v>
      </c>
      <c r="D1426" t="s">
        <v>5287</v>
      </c>
      <c r="E1426">
        <v>101</v>
      </c>
      <c r="F1426" t="s">
        <v>5288</v>
      </c>
      <c r="G1426" t="s">
        <v>219</v>
      </c>
      <c r="H1426" t="s">
        <v>220</v>
      </c>
      <c r="I1426" t="s">
        <v>5289</v>
      </c>
      <c r="J1426">
        <v>4.5560000000000003E-2</v>
      </c>
      <c r="K1426">
        <v>0</v>
      </c>
      <c r="L1426">
        <v>0</v>
      </c>
      <c r="M1426">
        <v>1</v>
      </c>
      <c r="N1426">
        <v>1</v>
      </c>
      <c r="O1426" t="s">
        <v>659</v>
      </c>
      <c r="P1426">
        <v>1</v>
      </c>
      <c r="Q1426">
        <v>1</v>
      </c>
      <c r="R1426">
        <v>4300</v>
      </c>
      <c r="S1426" t="s">
        <v>223</v>
      </c>
      <c r="T1426">
        <v>0</v>
      </c>
      <c r="U1426" t="s">
        <v>5286</v>
      </c>
      <c r="V1426" t="s">
        <v>927</v>
      </c>
      <c r="W1426" t="s">
        <v>659</v>
      </c>
      <c r="X1426" t="s">
        <v>659</v>
      </c>
      <c r="Y1426">
        <v>4300</v>
      </c>
      <c r="AB1426">
        <v>0</v>
      </c>
      <c r="AC1426">
        <v>0</v>
      </c>
      <c r="AD1426">
        <v>2</v>
      </c>
      <c r="AE1426">
        <v>437</v>
      </c>
      <c r="AF1426">
        <v>1</v>
      </c>
      <c r="AQ1426">
        <v>1</v>
      </c>
      <c r="AR1426">
        <f t="shared" si="22"/>
        <v>0</v>
      </c>
      <c r="AS1426">
        <v>1</v>
      </c>
      <c r="AT1426" t="s">
        <v>134</v>
      </c>
      <c r="AU1426">
        <v>43</v>
      </c>
    </row>
    <row r="1427" spans="1:47">
      <c r="A1427" t="s">
        <v>5290</v>
      </c>
      <c r="C1427">
        <v>310</v>
      </c>
      <c r="D1427" t="s">
        <v>5291</v>
      </c>
      <c r="E1427">
        <v>101</v>
      </c>
      <c r="F1427" t="s">
        <v>5292</v>
      </c>
      <c r="G1427" t="s">
        <v>219</v>
      </c>
      <c r="H1427" t="s">
        <v>220</v>
      </c>
      <c r="I1427" t="s">
        <v>5293</v>
      </c>
      <c r="J1427">
        <v>0.22444</v>
      </c>
      <c r="K1427">
        <v>0</v>
      </c>
      <c r="L1427">
        <v>0</v>
      </c>
      <c r="M1427">
        <v>1</v>
      </c>
      <c r="N1427">
        <v>1</v>
      </c>
      <c r="O1427" t="s">
        <v>659</v>
      </c>
      <c r="P1427">
        <v>1</v>
      </c>
      <c r="Q1427">
        <v>1</v>
      </c>
      <c r="R1427">
        <v>1900</v>
      </c>
      <c r="S1427" t="s">
        <v>223</v>
      </c>
      <c r="T1427">
        <v>0</v>
      </c>
      <c r="U1427" t="s">
        <v>5290</v>
      </c>
      <c r="V1427" t="s">
        <v>933</v>
      </c>
      <c r="W1427" t="s">
        <v>659</v>
      </c>
      <c r="X1427" t="s">
        <v>659</v>
      </c>
      <c r="Y1427">
        <v>1900</v>
      </c>
      <c r="AB1427">
        <v>0</v>
      </c>
      <c r="AC1427">
        <v>0</v>
      </c>
      <c r="AD1427">
        <v>2</v>
      </c>
      <c r="AE1427">
        <v>1132</v>
      </c>
      <c r="AF1427">
        <v>1</v>
      </c>
      <c r="AQ1427">
        <v>2</v>
      </c>
      <c r="AR1427">
        <f t="shared" si="22"/>
        <v>0</v>
      </c>
      <c r="AS1427">
        <v>1</v>
      </c>
      <c r="AT1427" t="s">
        <v>135</v>
      </c>
      <c r="AU1427">
        <v>44</v>
      </c>
    </row>
    <row r="1428" spans="1:47">
      <c r="A1428" t="s">
        <v>5294</v>
      </c>
      <c r="C1428">
        <v>310</v>
      </c>
      <c r="D1428" t="s">
        <v>5295</v>
      </c>
      <c r="E1428">
        <v>101</v>
      </c>
      <c r="F1428" t="s">
        <v>5019</v>
      </c>
      <c r="G1428" t="s">
        <v>324</v>
      </c>
      <c r="H1428" t="s">
        <v>220</v>
      </c>
      <c r="I1428" t="s">
        <v>5296</v>
      </c>
      <c r="J1428">
        <v>0.11376</v>
      </c>
      <c r="K1428">
        <v>1</v>
      </c>
      <c r="L1428">
        <v>1</v>
      </c>
      <c r="M1428">
        <v>1</v>
      </c>
      <c r="N1428">
        <v>1</v>
      </c>
      <c r="O1428" t="s">
        <v>225</v>
      </c>
      <c r="P1428">
        <v>0</v>
      </c>
      <c r="Q1428">
        <v>1</v>
      </c>
      <c r="R1428">
        <v>2000</v>
      </c>
      <c r="S1428" t="s">
        <v>223</v>
      </c>
      <c r="T1428">
        <v>2000</v>
      </c>
      <c r="U1428" t="s">
        <v>5294</v>
      </c>
      <c r="V1428" t="s">
        <v>455</v>
      </c>
      <c r="W1428" t="s">
        <v>225</v>
      </c>
      <c r="X1428" t="s">
        <v>225</v>
      </c>
      <c r="Y1428">
        <v>2000</v>
      </c>
      <c r="AB1428">
        <v>1</v>
      </c>
      <c r="AC1428">
        <v>1</v>
      </c>
      <c r="AD1428">
        <v>2</v>
      </c>
      <c r="AE1428">
        <v>924</v>
      </c>
      <c r="AF1428">
        <v>1</v>
      </c>
      <c r="AQ1428">
        <v>1</v>
      </c>
      <c r="AR1428">
        <f t="shared" si="22"/>
        <v>9.68</v>
      </c>
      <c r="AS1428">
        <v>1</v>
      </c>
      <c r="AT1428" t="s">
        <v>137</v>
      </c>
      <c r="AU1428">
        <v>46</v>
      </c>
    </row>
    <row r="1429" spans="1:47">
      <c r="A1429" t="s">
        <v>5297</v>
      </c>
      <c r="C1429">
        <v>310</v>
      </c>
      <c r="D1429" t="s">
        <v>5298</v>
      </c>
      <c r="E1429">
        <v>101</v>
      </c>
      <c r="F1429" t="s">
        <v>5299</v>
      </c>
      <c r="G1429" t="s">
        <v>219</v>
      </c>
      <c r="H1429" t="s">
        <v>220</v>
      </c>
      <c r="I1429" t="s">
        <v>5300</v>
      </c>
      <c r="J1429">
        <v>0.69320999999999999</v>
      </c>
      <c r="K1429">
        <v>1</v>
      </c>
      <c r="L1429">
        <v>1</v>
      </c>
      <c r="M1429">
        <v>1</v>
      </c>
      <c r="N1429">
        <v>1</v>
      </c>
      <c r="O1429" t="s">
        <v>225</v>
      </c>
      <c r="P1429">
        <v>0</v>
      </c>
      <c r="Q1429">
        <v>1</v>
      </c>
      <c r="R1429">
        <v>17400</v>
      </c>
      <c r="S1429" t="s">
        <v>223</v>
      </c>
      <c r="T1429">
        <v>17400</v>
      </c>
      <c r="U1429" t="s">
        <v>5297</v>
      </c>
      <c r="V1429" t="s">
        <v>455</v>
      </c>
      <c r="W1429" t="s">
        <v>225</v>
      </c>
      <c r="X1429" t="s">
        <v>225</v>
      </c>
      <c r="Y1429">
        <v>17400</v>
      </c>
      <c r="AB1429">
        <v>1</v>
      </c>
      <c r="AC1429">
        <v>1</v>
      </c>
      <c r="AD1429">
        <v>3</v>
      </c>
      <c r="AE1429">
        <v>1500</v>
      </c>
      <c r="AF1429">
        <v>2</v>
      </c>
      <c r="AQ1429">
        <v>2</v>
      </c>
      <c r="AR1429">
        <f t="shared" si="22"/>
        <v>9.68</v>
      </c>
      <c r="AS1429">
        <v>1</v>
      </c>
      <c r="AT1429" t="s">
        <v>137</v>
      </c>
      <c r="AU1429">
        <v>46</v>
      </c>
    </row>
    <row r="1430" spans="1:47">
      <c r="A1430" t="s">
        <v>5301</v>
      </c>
      <c r="C1430">
        <v>310</v>
      </c>
      <c r="D1430" t="s">
        <v>5302</v>
      </c>
      <c r="E1430">
        <v>109</v>
      </c>
      <c r="F1430" t="s">
        <v>5303</v>
      </c>
      <c r="G1430" t="s">
        <v>219</v>
      </c>
      <c r="H1430" t="s">
        <v>743</v>
      </c>
      <c r="I1430" t="s">
        <v>5304</v>
      </c>
      <c r="J1430">
        <v>8.5339999999999999E-2</v>
      </c>
      <c r="K1430">
        <v>0</v>
      </c>
      <c r="L1430">
        <v>0</v>
      </c>
      <c r="M1430">
        <v>1</v>
      </c>
      <c r="N1430">
        <v>1</v>
      </c>
      <c r="O1430" t="s">
        <v>659</v>
      </c>
      <c r="P1430">
        <v>1</v>
      </c>
      <c r="Q1430">
        <v>0</v>
      </c>
      <c r="R1430">
        <v>0</v>
      </c>
      <c r="S1430" t="s">
        <v>223</v>
      </c>
      <c r="T1430">
        <v>0</v>
      </c>
      <c r="U1430" t="s">
        <v>5301</v>
      </c>
      <c r="V1430" t="s">
        <v>927</v>
      </c>
      <c r="W1430" t="s">
        <v>659</v>
      </c>
      <c r="X1430" t="s">
        <v>659</v>
      </c>
      <c r="Y1430">
        <v>0</v>
      </c>
      <c r="AB1430">
        <v>0</v>
      </c>
      <c r="AC1430">
        <v>0</v>
      </c>
      <c r="AD1430">
        <v>3</v>
      </c>
      <c r="AE1430">
        <v>1224</v>
      </c>
      <c r="AF1430">
        <v>1.75</v>
      </c>
      <c r="AQ1430">
        <v>1</v>
      </c>
      <c r="AR1430">
        <f t="shared" si="22"/>
        <v>0</v>
      </c>
      <c r="AS1430">
        <v>1</v>
      </c>
      <c r="AT1430" t="s">
        <v>135</v>
      </c>
      <c r="AU1430">
        <v>44</v>
      </c>
    </row>
    <row r="1431" spans="1:47">
      <c r="A1431" t="s">
        <v>5305</v>
      </c>
      <c r="C1431">
        <v>310</v>
      </c>
      <c r="D1431" t="s">
        <v>5306</v>
      </c>
      <c r="E1431">
        <v>101</v>
      </c>
      <c r="F1431" t="s">
        <v>5307</v>
      </c>
      <c r="G1431" t="s">
        <v>219</v>
      </c>
      <c r="H1431" t="s">
        <v>220</v>
      </c>
      <c r="I1431" t="s">
        <v>5308</v>
      </c>
      <c r="J1431">
        <v>8.1070000000000003E-2</v>
      </c>
      <c r="K1431">
        <v>0</v>
      </c>
      <c r="L1431">
        <v>0</v>
      </c>
      <c r="M1431">
        <v>1</v>
      </c>
      <c r="N1431">
        <v>1</v>
      </c>
      <c r="O1431" t="s">
        <v>659</v>
      </c>
      <c r="P1431">
        <v>1</v>
      </c>
      <c r="Q1431">
        <v>1</v>
      </c>
      <c r="R1431">
        <v>6700</v>
      </c>
      <c r="S1431" t="s">
        <v>223</v>
      </c>
      <c r="T1431">
        <v>0</v>
      </c>
      <c r="U1431" t="s">
        <v>5305</v>
      </c>
      <c r="V1431" t="s">
        <v>933</v>
      </c>
      <c r="W1431" t="s">
        <v>659</v>
      </c>
      <c r="X1431" t="s">
        <v>659</v>
      </c>
      <c r="Y1431">
        <v>6700</v>
      </c>
      <c r="AB1431">
        <v>0</v>
      </c>
      <c r="AC1431">
        <v>0</v>
      </c>
      <c r="AD1431">
        <v>3</v>
      </c>
      <c r="AE1431">
        <v>883</v>
      </c>
      <c r="AF1431">
        <v>1</v>
      </c>
      <c r="AQ1431">
        <v>1</v>
      </c>
      <c r="AR1431">
        <f t="shared" si="22"/>
        <v>0</v>
      </c>
      <c r="AS1431">
        <v>1</v>
      </c>
      <c r="AT1431" t="s">
        <v>135</v>
      </c>
      <c r="AU1431">
        <v>44</v>
      </c>
    </row>
    <row r="1432" spans="1:47">
      <c r="A1432" t="s">
        <v>5309</v>
      </c>
      <c r="C1432">
        <v>310</v>
      </c>
      <c r="D1432" t="s">
        <v>5310</v>
      </c>
      <c r="E1432">
        <v>101</v>
      </c>
      <c r="F1432" t="s">
        <v>5311</v>
      </c>
      <c r="G1432" t="s">
        <v>219</v>
      </c>
      <c r="H1432" t="s">
        <v>220</v>
      </c>
      <c r="I1432" t="s">
        <v>5312</v>
      </c>
      <c r="J1432">
        <v>0.40478999999999998</v>
      </c>
      <c r="K1432">
        <v>0</v>
      </c>
      <c r="L1432">
        <v>0</v>
      </c>
      <c r="M1432">
        <v>1</v>
      </c>
      <c r="N1432">
        <v>1</v>
      </c>
      <c r="O1432" t="s">
        <v>659</v>
      </c>
      <c r="P1432">
        <v>1</v>
      </c>
      <c r="Q1432">
        <v>1</v>
      </c>
      <c r="R1432">
        <v>7600</v>
      </c>
      <c r="S1432" t="s">
        <v>223</v>
      </c>
      <c r="T1432">
        <v>0</v>
      </c>
      <c r="U1432" t="s">
        <v>5309</v>
      </c>
      <c r="V1432" t="s">
        <v>933</v>
      </c>
      <c r="W1432" t="s">
        <v>659</v>
      </c>
      <c r="X1432" t="s">
        <v>659</v>
      </c>
      <c r="Y1432">
        <v>7600</v>
      </c>
      <c r="AB1432">
        <v>0</v>
      </c>
      <c r="AC1432">
        <v>0</v>
      </c>
      <c r="AD1432">
        <v>4</v>
      </c>
      <c r="AE1432">
        <v>1918</v>
      </c>
      <c r="AF1432">
        <v>1.75</v>
      </c>
      <c r="AQ1432">
        <v>2</v>
      </c>
      <c r="AR1432">
        <f t="shared" si="22"/>
        <v>0</v>
      </c>
      <c r="AS1432">
        <v>1</v>
      </c>
      <c r="AT1432" t="s">
        <v>135</v>
      </c>
      <c r="AU1432">
        <v>44</v>
      </c>
    </row>
    <row r="1433" spans="1:47">
      <c r="A1433" t="s">
        <v>5313</v>
      </c>
      <c r="C1433">
        <v>310</v>
      </c>
      <c r="D1433" t="s">
        <v>5314</v>
      </c>
      <c r="E1433">
        <v>132</v>
      </c>
      <c r="F1433" t="s">
        <v>5218</v>
      </c>
      <c r="G1433" t="s">
        <v>219</v>
      </c>
      <c r="H1433" t="s">
        <v>260</v>
      </c>
      <c r="I1433" t="s">
        <v>5315</v>
      </c>
      <c r="J1433">
        <v>0.12272</v>
      </c>
      <c r="K1433">
        <v>0</v>
      </c>
      <c r="L1433">
        <v>0</v>
      </c>
      <c r="M1433">
        <v>0</v>
      </c>
      <c r="N1433">
        <v>0</v>
      </c>
      <c r="P1433">
        <v>0</v>
      </c>
      <c r="Q1433">
        <v>0</v>
      </c>
      <c r="R1433">
        <v>0</v>
      </c>
      <c r="S1433" t="s">
        <v>223</v>
      </c>
      <c r="T1433">
        <v>0</v>
      </c>
      <c r="U1433" t="s">
        <v>5313</v>
      </c>
      <c r="Y1433">
        <v>0</v>
      </c>
      <c r="AB1433">
        <v>0</v>
      </c>
      <c r="AC1433">
        <v>0</v>
      </c>
      <c r="AD1433">
        <v>0</v>
      </c>
      <c r="AE1433">
        <v>0</v>
      </c>
      <c r="AF1433">
        <v>0</v>
      </c>
      <c r="AQ1433">
        <v>4</v>
      </c>
      <c r="AR1433">
        <f t="shared" si="22"/>
        <v>0</v>
      </c>
      <c r="AS1433">
        <v>1</v>
      </c>
      <c r="AT1433" t="s">
        <v>134</v>
      </c>
      <c r="AU1433">
        <v>43</v>
      </c>
    </row>
    <row r="1434" spans="1:47">
      <c r="A1434" t="s">
        <v>5316</v>
      </c>
      <c r="C1434">
        <v>310</v>
      </c>
      <c r="D1434" t="s">
        <v>5317</v>
      </c>
      <c r="E1434">
        <v>101</v>
      </c>
      <c r="F1434" t="s">
        <v>5318</v>
      </c>
      <c r="G1434" t="s">
        <v>219</v>
      </c>
      <c r="H1434" t="s">
        <v>220</v>
      </c>
      <c r="I1434" t="s">
        <v>5319</v>
      </c>
      <c r="J1434">
        <v>0.1268</v>
      </c>
      <c r="K1434">
        <v>0</v>
      </c>
      <c r="L1434">
        <v>0</v>
      </c>
      <c r="M1434">
        <v>1</v>
      </c>
      <c r="N1434">
        <v>1</v>
      </c>
      <c r="O1434" t="s">
        <v>659</v>
      </c>
      <c r="P1434">
        <v>1</v>
      </c>
      <c r="Q1434">
        <v>1</v>
      </c>
      <c r="R1434">
        <v>1100</v>
      </c>
      <c r="S1434" t="s">
        <v>223</v>
      </c>
      <c r="T1434">
        <v>0</v>
      </c>
      <c r="U1434" t="s">
        <v>5316</v>
      </c>
      <c r="V1434" t="s">
        <v>927</v>
      </c>
      <c r="W1434" t="s">
        <v>659</v>
      </c>
      <c r="X1434" t="s">
        <v>659</v>
      </c>
      <c r="Y1434">
        <v>1100</v>
      </c>
      <c r="AB1434">
        <v>0</v>
      </c>
      <c r="AC1434">
        <v>0</v>
      </c>
      <c r="AD1434">
        <v>2</v>
      </c>
      <c r="AE1434">
        <v>780</v>
      </c>
      <c r="AF1434">
        <v>1</v>
      </c>
      <c r="AQ1434">
        <v>1</v>
      </c>
      <c r="AR1434">
        <f t="shared" si="22"/>
        <v>0</v>
      </c>
      <c r="AS1434">
        <v>1</v>
      </c>
      <c r="AT1434" t="s">
        <v>134</v>
      </c>
      <c r="AU1434">
        <v>43</v>
      </c>
    </row>
    <row r="1435" spans="1:47">
      <c r="A1435" t="s">
        <v>248</v>
      </c>
      <c r="C1435">
        <v>310</v>
      </c>
      <c r="E1435">
        <v>0</v>
      </c>
      <c r="J1435">
        <v>1.2030000000000001E-2</v>
      </c>
      <c r="K1435">
        <v>0</v>
      </c>
      <c r="L1435">
        <v>0</v>
      </c>
      <c r="M1435">
        <v>0</v>
      </c>
      <c r="N1435">
        <v>0</v>
      </c>
      <c r="P1435">
        <v>0</v>
      </c>
      <c r="Q1435">
        <v>0</v>
      </c>
      <c r="R1435">
        <v>0</v>
      </c>
      <c r="S1435" t="s">
        <v>249</v>
      </c>
      <c r="T1435">
        <v>0</v>
      </c>
      <c r="Y1435">
        <v>0</v>
      </c>
      <c r="AB1435">
        <v>0</v>
      </c>
      <c r="AC1435">
        <v>0</v>
      </c>
      <c r="AD1435">
        <v>0</v>
      </c>
      <c r="AE1435">
        <v>0</v>
      </c>
      <c r="AF1435">
        <v>0</v>
      </c>
      <c r="AQ1435">
        <v>0</v>
      </c>
      <c r="AR1435">
        <f t="shared" si="22"/>
        <v>0</v>
      </c>
      <c r="AS1435">
        <v>1</v>
      </c>
      <c r="AT1435" t="s">
        <v>137</v>
      </c>
      <c r="AU1435">
        <v>46</v>
      </c>
    </row>
    <row r="1436" spans="1:47">
      <c r="A1436" t="s">
        <v>5320</v>
      </c>
      <c r="C1436">
        <v>310</v>
      </c>
      <c r="D1436" t="s">
        <v>5321</v>
      </c>
      <c r="E1436">
        <v>101</v>
      </c>
      <c r="F1436" t="s">
        <v>5322</v>
      </c>
      <c r="G1436" t="s">
        <v>219</v>
      </c>
      <c r="H1436" t="s">
        <v>220</v>
      </c>
      <c r="I1436" t="s">
        <v>5323</v>
      </c>
      <c r="J1436">
        <v>0.13433999999999999</v>
      </c>
      <c r="K1436">
        <v>1</v>
      </c>
      <c r="L1436">
        <v>1</v>
      </c>
      <c r="M1436">
        <v>1</v>
      </c>
      <c r="N1436">
        <v>1</v>
      </c>
      <c r="O1436" t="s">
        <v>225</v>
      </c>
      <c r="P1436">
        <v>0</v>
      </c>
      <c r="Q1436">
        <v>1</v>
      </c>
      <c r="R1436">
        <v>1600</v>
      </c>
      <c r="S1436" t="s">
        <v>223</v>
      </c>
      <c r="T1436">
        <v>1600</v>
      </c>
      <c r="U1436" t="s">
        <v>5320</v>
      </c>
      <c r="V1436" t="s">
        <v>455</v>
      </c>
      <c r="W1436" t="s">
        <v>225</v>
      </c>
      <c r="X1436" t="s">
        <v>225</v>
      </c>
      <c r="Y1436">
        <v>1600</v>
      </c>
      <c r="AB1436">
        <v>1</v>
      </c>
      <c r="AC1436">
        <v>1</v>
      </c>
      <c r="AD1436">
        <v>2</v>
      </c>
      <c r="AE1436">
        <v>780</v>
      </c>
      <c r="AF1436">
        <v>1</v>
      </c>
      <c r="AQ1436">
        <v>2</v>
      </c>
      <c r="AR1436">
        <f t="shared" si="22"/>
        <v>9.68</v>
      </c>
      <c r="AS1436">
        <v>1</v>
      </c>
      <c r="AT1436" t="s">
        <v>137</v>
      </c>
      <c r="AU1436">
        <v>46</v>
      </c>
    </row>
    <row r="1437" spans="1:47">
      <c r="A1437" t="s">
        <v>5324</v>
      </c>
      <c r="C1437">
        <v>310</v>
      </c>
      <c r="D1437" t="s">
        <v>5325</v>
      </c>
      <c r="E1437">
        <v>101</v>
      </c>
      <c r="F1437" t="s">
        <v>5326</v>
      </c>
      <c r="G1437" t="s">
        <v>219</v>
      </c>
      <c r="H1437" t="s">
        <v>220</v>
      </c>
      <c r="I1437" t="s">
        <v>5327</v>
      </c>
      <c r="J1437">
        <v>0.10954999999999999</v>
      </c>
      <c r="K1437">
        <v>0</v>
      </c>
      <c r="L1437">
        <v>0</v>
      </c>
      <c r="M1437">
        <v>1</v>
      </c>
      <c r="N1437">
        <v>1</v>
      </c>
      <c r="O1437" t="s">
        <v>659</v>
      </c>
      <c r="P1437">
        <v>1</v>
      </c>
      <c r="Q1437">
        <v>1</v>
      </c>
      <c r="R1437">
        <v>200</v>
      </c>
      <c r="S1437" t="s">
        <v>223</v>
      </c>
      <c r="T1437">
        <v>0</v>
      </c>
      <c r="U1437" t="s">
        <v>5324</v>
      </c>
      <c r="V1437" t="s">
        <v>933</v>
      </c>
      <c r="W1437" t="s">
        <v>659</v>
      </c>
      <c r="X1437" t="s">
        <v>659</v>
      </c>
      <c r="Y1437">
        <v>200</v>
      </c>
      <c r="AB1437">
        <v>0</v>
      </c>
      <c r="AC1437">
        <v>0</v>
      </c>
      <c r="AD1437">
        <v>2</v>
      </c>
      <c r="AE1437">
        <v>476</v>
      </c>
      <c r="AF1437">
        <v>1</v>
      </c>
      <c r="AQ1437">
        <v>1</v>
      </c>
      <c r="AR1437">
        <f t="shared" si="22"/>
        <v>0</v>
      </c>
      <c r="AS1437">
        <v>1</v>
      </c>
      <c r="AT1437" t="s">
        <v>135</v>
      </c>
      <c r="AU1437">
        <v>44</v>
      </c>
    </row>
    <row r="1438" spans="1:47">
      <c r="A1438" t="s">
        <v>5328</v>
      </c>
      <c r="C1438">
        <v>310</v>
      </c>
      <c r="D1438" t="s">
        <v>5329</v>
      </c>
      <c r="E1438">
        <v>101</v>
      </c>
      <c r="F1438" t="s">
        <v>5330</v>
      </c>
      <c r="G1438" t="s">
        <v>219</v>
      </c>
      <c r="H1438" t="s">
        <v>220</v>
      </c>
      <c r="I1438" t="s">
        <v>5331</v>
      </c>
      <c r="J1438">
        <v>8.924E-2</v>
      </c>
      <c r="K1438">
        <v>0</v>
      </c>
      <c r="L1438">
        <v>0</v>
      </c>
      <c r="M1438">
        <v>1</v>
      </c>
      <c r="N1438">
        <v>1</v>
      </c>
      <c r="O1438" t="s">
        <v>659</v>
      </c>
      <c r="P1438">
        <v>1</v>
      </c>
      <c r="Q1438">
        <v>1</v>
      </c>
      <c r="R1438">
        <v>2600</v>
      </c>
      <c r="S1438" t="s">
        <v>223</v>
      </c>
      <c r="T1438">
        <v>0</v>
      </c>
      <c r="U1438" t="s">
        <v>5328</v>
      </c>
      <c r="V1438" t="s">
        <v>927</v>
      </c>
      <c r="W1438" t="s">
        <v>659</v>
      </c>
      <c r="X1438" t="s">
        <v>659</v>
      </c>
      <c r="Y1438">
        <v>2600</v>
      </c>
      <c r="AB1438">
        <v>0</v>
      </c>
      <c r="AC1438">
        <v>0</v>
      </c>
      <c r="AD1438">
        <v>2</v>
      </c>
      <c r="AE1438">
        <v>839</v>
      </c>
      <c r="AF1438">
        <v>1</v>
      </c>
      <c r="AQ1438">
        <v>1</v>
      </c>
      <c r="AR1438">
        <f t="shared" si="22"/>
        <v>0</v>
      </c>
      <c r="AS1438">
        <v>1</v>
      </c>
      <c r="AT1438" t="s">
        <v>134</v>
      </c>
      <c r="AU1438">
        <v>43</v>
      </c>
    </row>
    <row r="1439" spans="1:47">
      <c r="A1439" t="s">
        <v>5332</v>
      </c>
      <c r="C1439">
        <v>310</v>
      </c>
      <c r="D1439" t="s">
        <v>5333</v>
      </c>
      <c r="E1439">
        <v>101</v>
      </c>
      <c r="F1439" t="s">
        <v>5334</v>
      </c>
      <c r="G1439" t="s">
        <v>219</v>
      </c>
      <c r="H1439" t="s">
        <v>220</v>
      </c>
      <c r="I1439" t="s">
        <v>5335</v>
      </c>
      <c r="J1439">
        <v>9.9239999999999995E-2</v>
      </c>
      <c r="K1439">
        <v>0</v>
      </c>
      <c r="L1439">
        <v>0</v>
      </c>
      <c r="M1439">
        <v>1</v>
      </c>
      <c r="N1439">
        <v>1</v>
      </c>
      <c r="O1439" t="s">
        <v>659</v>
      </c>
      <c r="P1439">
        <v>1</v>
      </c>
      <c r="Q1439">
        <v>2</v>
      </c>
      <c r="R1439">
        <v>12900</v>
      </c>
      <c r="S1439" t="s">
        <v>223</v>
      </c>
      <c r="T1439">
        <v>0</v>
      </c>
      <c r="U1439" t="s">
        <v>5332</v>
      </c>
      <c r="V1439" t="s">
        <v>927</v>
      </c>
      <c r="W1439" t="s">
        <v>659</v>
      </c>
      <c r="X1439" t="s">
        <v>659</v>
      </c>
      <c r="Y1439">
        <v>6450</v>
      </c>
      <c r="AB1439">
        <v>0</v>
      </c>
      <c r="AC1439">
        <v>0</v>
      </c>
      <c r="AD1439">
        <v>3</v>
      </c>
      <c r="AE1439">
        <v>984</v>
      </c>
      <c r="AF1439">
        <v>1</v>
      </c>
      <c r="AQ1439">
        <v>0</v>
      </c>
      <c r="AR1439">
        <f t="shared" si="22"/>
        <v>0</v>
      </c>
      <c r="AS1439">
        <v>1</v>
      </c>
      <c r="AT1439" t="s">
        <v>134</v>
      </c>
      <c r="AU1439">
        <v>43</v>
      </c>
    </row>
    <row r="1440" spans="1:47">
      <c r="A1440" t="s">
        <v>5336</v>
      </c>
      <c r="C1440">
        <v>310</v>
      </c>
      <c r="D1440" t="s">
        <v>5337</v>
      </c>
      <c r="E1440">
        <v>101</v>
      </c>
      <c r="F1440" t="s">
        <v>5338</v>
      </c>
      <c r="G1440" t="s">
        <v>219</v>
      </c>
      <c r="H1440" t="s">
        <v>220</v>
      </c>
      <c r="I1440" t="s">
        <v>5339</v>
      </c>
      <c r="J1440">
        <v>9.74E-2</v>
      </c>
      <c r="K1440">
        <v>0</v>
      </c>
      <c r="L1440">
        <v>0</v>
      </c>
      <c r="M1440">
        <v>1</v>
      </c>
      <c r="N1440">
        <v>1</v>
      </c>
      <c r="O1440" t="s">
        <v>659</v>
      </c>
      <c r="P1440">
        <v>1</v>
      </c>
      <c r="Q1440">
        <v>1</v>
      </c>
      <c r="R1440">
        <v>12300</v>
      </c>
      <c r="S1440" t="s">
        <v>223</v>
      </c>
      <c r="T1440">
        <v>0</v>
      </c>
      <c r="U1440" t="s">
        <v>5336</v>
      </c>
      <c r="V1440" t="s">
        <v>933</v>
      </c>
      <c r="W1440" t="s">
        <v>659</v>
      </c>
      <c r="X1440" t="s">
        <v>659</v>
      </c>
      <c r="Y1440">
        <v>12300</v>
      </c>
      <c r="AB1440">
        <v>0</v>
      </c>
      <c r="AC1440">
        <v>0</v>
      </c>
      <c r="AD1440">
        <v>3</v>
      </c>
      <c r="AE1440">
        <v>1152</v>
      </c>
      <c r="AF1440">
        <v>2</v>
      </c>
      <c r="AQ1440">
        <v>1</v>
      </c>
      <c r="AR1440">
        <f t="shared" si="22"/>
        <v>0</v>
      </c>
      <c r="AS1440">
        <v>1</v>
      </c>
      <c r="AT1440" t="s">
        <v>134</v>
      </c>
      <c r="AU1440">
        <v>43</v>
      </c>
    </row>
    <row r="1441" spans="1:47">
      <c r="A1441" t="s">
        <v>5340</v>
      </c>
      <c r="C1441">
        <v>310</v>
      </c>
      <c r="D1441" t="s">
        <v>5341</v>
      </c>
      <c r="E1441">
        <v>101</v>
      </c>
      <c r="F1441" t="s">
        <v>5342</v>
      </c>
      <c r="G1441" t="s">
        <v>219</v>
      </c>
      <c r="H1441" t="s">
        <v>220</v>
      </c>
      <c r="I1441" t="s">
        <v>5343</v>
      </c>
      <c r="J1441">
        <v>8.0130000000000007E-2</v>
      </c>
      <c r="K1441">
        <v>0</v>
      </c>
      <c r="L1441">
        <v>0</v>
      </c>
      <c r="M1441">
        <v>1</v>
      </c>
      <c r="N1441">
        <v>1</v>
      </c>
      <c r="O1441" t="s">
        <v>659</v>
      </c>
      <c r="P1441">
        <v>1</v>
      </c>
      <c r="Q1441">
        <v>1</v>
      </c>
      <c r="R1441">
        <v>2200</v>
      </c>
      <c r="S1441" t="s">
        <v>243</v>
      </c>
      <c r="T1441">
        <v>0</v>
      </c>
      <c r="U1441" t="s">
        <v>5340</v>
      </c>
      <c r="V1441" t="s">
        <v>933</v>
      </c>
      <c r="W1441" t="s">
        <v>659</v>
      </c>
      <c r="X1441" t="s">
        <v>659</v>
      </c>
      <c r="Y1441">
        <v>2200</v>
      </c>
      <c r="AB1441">
        <v>0</v>
      </c>
      <c r="AC1441">
        <v>0</v>
      </c>
      <c r="AD1441">
        <v>1</v>
      </c>
      <c r="AE1441">
        <v>530</v>
      </c>
      <c r="AF1441">
        <v>1</v>
      </c>
      <c r="AQ1441">
        <v>3</v>
      </c>
      <c r="AR1441">
        <f t="shared" si="22"/>
        <v>0</v>
      </c>
      <c r="AS1441">
        <v>1</v>
      </c>
      <c r="AT1441" t="s">
        <v>135</v>
      </c>
      <c r="AU1441">
        <v>44</v>
      </c>
    </row>
    <row r="1442" spans="1:47">
      <c r="A1442" t="s">
        <v>5344</v>
      </c>
      <c r="C1442">
        <v>310</v>
      </c>
      <c r="D1442" t="s">
        <v>5345</v>
      </c>
      <c r="E1442">
        <v>101</v>
      </c>
      <c r="F1442" t="s">
        <v>5346</v>
      </c>
      <c r="G1442" t="s">
        <v>219</v>
      </c>
      <c r="H1442" t="s">
        <v>220</v>
      </c>
      <c r="I1442" t="s">
        <v>5347</v>
      </c>
      <c r="J1442">
        <v>0.16638</v>
      </c>
      <c r="K1442">
        <v>0</v>
      </c>
      <c r="L1442">
        <v>0</v>
      </c>
      <c r="M1442">
        <v>1</v>
      </c>
      <c r="N1442">
        <v>1</v>
      </c>
      <c r="O1442" t="s">
        <v>659</v>
      </c>
      <c r="P1442">
        <v>1</v>
      </c>
      <c r="Q1442">
        <v>1</v>
      </c>
      <c r="R1442">
        <v>7600</v>
      </c>
      <c r="S1442" t="s">
        <v>223</v>
      </c>
      <c r="T1442">
        <v>0</v>
      </c>
      <c r="U1442" t="s">
        <v>5344</v>
      </c>
      <c r="V1442" t="s">
        <v>927</v>
      </c>
      <c r="W1442" t="s">
        <v>659</v>
      </c>
      <c r="X1442" t="s">
        <v>659</v>
      </c>
      <c r="Y1442">
        <v>7600</v>
      </c>
      <c r="AB1442">
        <v>0</v>
      </c>
      <c r="AC1442">
        <v>0</v>
      </c>
      <c r="AD1442">
        <v>2</v>
      </c>
      <c r="AE1442">
        <v>960</v>
      </c>
      <c r="AF1442">
        <v>1</v>
      </c>
      <c r="AQ1442">
        <v>1</v>
      </c>
      <c r="AR1442">
        <f t="shared" si="22"/>
        <v>0</v>
      </c>
      <c r="AS1442">
        <v>1</v>
      </c>
      <c r="AT1442" t="s">
        <v>134</v>
      </c>
      <c r="AU1442">
        <v>43</v>
      </c>
    </row>
    <row r="1443" spans="1:47">
      <c r="A1443" t="s">
        <v>5348</v>
      </c>
      <c r="C1443">
        <v>310</v>
      </c>
      <c r="D1443" t="s">
        <v>5349</v>
      </c>
      <c r="E1443">
        <v>101</v>
      </c>
      <c r="F1443" t="s">
        <v>5350</v>
      </c>
      <c r="G1443" t="s">
        <v>219</v>
      </c>
      <c r="H1443" t="s">
        <v>220</v>
      </c>
      <c r="I1443" t="s">
        <v>5351</v>
      </c>
      <c r="J1443">
        <v>6.3170000000000004E-2</v>
      </c>
      <c r="K1443">
        <v>0</v>
      </c>
      <c r="L1443">
        <v>0</v>
      </c>
      <c r="M1443">
        <v>1</v>
      </c>
      <c r="N1443">
        <v>1</v>
      </c>
      <c r="O1443" t="s">
        <v>659</v>
      </c>
      <c r="P1443">
        <v>1</v>
      </c>
      <c r="Q1443">
        <v>1</v>
      </c>
      <c r="R1443">
        <v>100</v>
      </c>
      <c r="S1443" t="s">
        <v>223</v>
      </c>
      <c r="T1443">
        <v>0</v>
      </c>
      <c r="U1443" t="s">
        <v>5348</v>
      </c>
      <c r="V1443" t="s">
        <v>933</v>
      </c>
      <c r="W1443" t="s">
        <v>659</v>
      </c>
      <c r="X1443" t="s">
        <v>659</v>
      </c>
      <c r="Y1443">
        <v>100</v>
      </c>
      <c r="AB1443">
        <v>0</v>
      </c>
      <c r="AC1443">
        <v>0</v>
      </c>
      <c r="AD1443">
        <v>2</v>
      </c>
      <c r="AE1443">
        <v>845</v>
      </c>
      <c r="AF1443">
        <v>1</v>
      </c>
      <c r="AQ1443">
        <v>1</v>
      </c>
      <c r="AR1443">
        <f t="shared" si="22"/>
        <v>0</v>
      </c>
      <c r="AS1443">
        <v>1</v>
      </c>
      <c r="AT1443" t="s">
        <v>135</v>
      </c>
      <c r="AU1443">
        <v>44</v>
      </c>
    </row>
    <row r="1444" spans="1:47">
      <c r="A1444" t="s">
        <v>5352</v>
      </c>
      <c r="C1444">
        <v>310</v>
      </c>
      <c r="D1444" t="s">
        <v>5353</v>
      </c>
      <c r="E1444">
        <v>101</v>
      </c>
      <c r="F1444" t="s">
        <v>5354</v>
      </c>
      <c r="G1444" t="s">
        <v>219</v>
      </c>
      <c r="H1444" t="s">
        <v>220</v>
      </c>
      <c r="I1444" t="s">
        <v>5355</v>
      </c>
      <c r="J1444">
        <v>0.1081</v>
      </c>
      <c r="K1444">
        <v>0</v>
      </c>
      <c r="L1444">
        <v>0</v>
      </c>
      <c r="M1444">
        <v>1</v>
      </c>
      <c r="N1444">
        <v>1</v>
      </c>
      <c r="O1444" t="s">
        <v>659</v>
      </c>
      <c r="P1444">
        <v>1</v>
      </c>
      <c r="Q1444">
        <v>3</v>
      </c>
      <c r="R1444">
        <v>37000</v>
      </c>
      <c r="S1444" t="s">
        <v>223</v>
      </c>
      <c r="T1444">
        <v>0</v>
      </c>
      <c r="U1444" t="s">
        <v>5352</v>
      </c>
      <c r="V1444" t="s">
        <v>933</v>
      </c>
      <c r="W1444" t="s">
        <v>659</v>
      </c>
      <c r="X1444" t="s">
        <v>659</v>
      </c>
      <c r="Y1444">
        <v>12333.33</v>
      </c>
      <c r="AB1444">
        <v>0</v>
      </c>
      <c r="AC1444">
        <v>0</v>
      </c>
      <c r="AD1444">
        <v>3</v>
      </c>
      <c r="AE1444">
        <v>1170</v>
      </c>
      <c r="AF1444">
        <v>1.5</v>
      </c>
      <c r="AQ1444">
        <v>1</v>
      </c>
      <c r="AR1444">
        <f t="shared" si="22"/>
        <v>0</v>
      </c>
      <c r="AS1444">
        <v>1</v>
      </c>
      <c r="AT1444" t="s">
        <v>134</v>
      </c>
      <c r="AU1444">
        <v>43</v>
      </c>
    </row>
    <row r="1445" spans="1:47">
      <c r="A1445" t="s">
        <v>5356</v>
      </c>
      <c r="C1445">
        <v>310</v>
      </c>
      <c r="D1445" t="s">
        <v>5357</v>
      </c>
      <c r="E1445">
        <v>132</v>
      </c>
      <c r="F1445" t="s">
        <v>5158</v>
      </c>
      <c r="G1445" t="s">
        <v>219</v>
      </c>
      <c r="H1445" t="s">
        <v>260</v>
      </c>
      <c r="I1445" t="s">
        <v>5358</v>
      </c>
      <c r="J1445">
        <v>0.16238</v>
      </c>
      <c r="K1445">
        <v>0</v>
      </c>
      <c r="L1445">
        <v>0</v>
      </c>
      <c r="M1445">
        <v>0</v>
      </c>
      <c r="N1445">
        <v>0</v>
      </c>
      <c r="P1445">
        <v>0</v>
      </c>
      <c r="Q1445">
        <v>0</v>
      </c>
      <c r="R1445">
        <v>0</v>
      </c>
      <c r="S1445" t="s">
        <v>243</v>
      </c>
      <c r="T1445">
        <v>0</v>
      </c>
      <c r="U1445" t="s">
        <v>5356</v>
      </c>
      <c r="Y1445">
        <v>0</v>
      </c>
      <c r="AB1445">
        <v>0</v>
      </c>
      <c r="AC1445">
        <v>0</v>
      </c>
      <c r="AD1445">
        <v>0</v>
      </c>
      <c r="AE1445">
        <v>0</v>
      </c>
      <c r="AF1445">
        <v>0</v>
      </c>
      <c r="AQ1445">
        <v>3</v>
      </c>
      <c r="AR1445">
        <f t="shared" si="22"/>
        <v>0</v>
      </c>
      <c r="AS1445">
        <v>1</v>
      </c>
      <c r="AT1445" t="s">
        <v>134</v>
      </c>
      <c r="AU1445">
        <v>43</v>
      </c>
    </row>
    <row r="1446" spans="1:47">
      <c r="A1446" t="s">
        <v>5359</v>
      </c>
      <c r="C1446">
        <v>310</v>
      </c>
      <c r="D1446" t="s">
        <v>5360</v>
      </c>
      <c r="E1446">
        <v>101</v>
      </c>
      <c r="F1446" t="s">
        <v>5361</v>
      </c>
      <c r="G1446" t="s">
        <v>422</v>
      </c>
      <c r="H1446" t="s">
        <v>220</v>
      </c>
      <c r="I1446" t="s">
        <v>5362</v>
      </c>
      <c r="J1446">
        <v>0.67478000000000005</v>
      </c>
      <c r="K1446">
        <v>0</v>
      </c>
      <c r="L1446">
        <v>0</v>
      </c>
      <c r="M1446">
        <v>1</v>
      </c>
      <c r="N1446">
        <v>1</v>
      </c>
      <c r="O1446" t="s">
        <v>659</v>
      </c>
      <c r="P1446">
        <v>1</v>
      </c>
      <c r="Q1446">
        <v>1</v>
      </c>
      <c r="R1446">
        <v>11500</v>
      </c>
      <c r="S1446" t="s">
        <v>223</v>
      </c>
      <c r="T1446">
        <v>0</v>
      </c>
      <c r="U1446" t="s">
        <v>5359</v>
      </c>
      <c r="V1446" t="s">
        <v>933</v>
      </c>
      <c r="W1446" t="s">
        <v>659</v>
      </c>
      <c r="X1446" t="s">
        <v>659</v>
      </c>
      <c r="Y1446">
        <v>11500</v>
      </c>
      <c r="AB1446">
        <v>0</v>
      </c>
      <c r="AC1446">
        <v>0</v>
      </c>
      <c r="AD1446">
        <v>3</v>
      </c>
      <c r="AE1446">
        <v>1387</v>
      </c>
      <c r="AF1446">
        <v>1.75</v>
      </c>
      <c r="AQ1446">
        <v>1</v>
      </c>
      <c r="AR1446">
        <f t="shared" si="22"/>
        <v>0</v>
      </c>
      <c r="AS1446">
        <v>1</v>
      </c>
      <c r="AT1446" t="s">
        <v>135</v>
      </c>
      <c r="AU1446">
        <v>44</v>
      </c>
    </row>
    <row r="1447" spans="1:47">
      <c r="A1447" t="s">
        <v>5363</v>
      </c>
      <c r="C1447">
        <v>310</v>
      </c>
      <c r="D1447" t="s">
        <v>5364</v>
      </c>
      <c r="E1447">
        <v>101</v>
      </c>
      <c r="F1447" t="s">
        <v>5365</v>
      </c>
      <c r="G1447" t="s">
        <v>219</v>
      </c>
      <c r="H1447" t="s">
        <v>220</v>
      </c>
      <c r="I1447" t="s">
        <v>5366</v>
      </c>
      <c r="J1447">
        <v>5.6300000000000003E-2</v>
      </c>
      <c r="K1447">
        <v>0</v>
      </c>
      <c r="L1447">
        <v>0</v>
      </c>
      <c r="M1447">
        <v>1</v>
      </c>
      <c r="N1447">
        <v>1</v>
      </c>
      <c r="O1447" t="s">
        <v>659</v>
      </c>
      <c r="P1447">
        <v>1</v>
      </c>
      <c r="Q1447">
        <v>1</v>
      </c>
      <c r="R1447">
        <v>1500</v>
      </c>
      <c r="S1447" t="s">
        <v>223</v>
      </c>
      <c r="T1447">
        <v>0</v>
      </c>
      <c r="U1447" t="s">
        <v>5363</v>
      </c>
      <c r="V1447" t="s">
        <v>927</v>
      </c>
      <c r="W1447" t="s">
        <v>659</v>
      </c>
      <c r="X1447" t="s">
        <v>659</v>
      </c>
      <c r="Y1447">
        <v>1500</v>
      </c>
      <c r="AB1447">
        <v>0</v>
      </c>
      <c r="AC1447">
        <v>0</v>
      </c>
      <c r="AD1447">
        <v>2</v>
      </c>
      <c r="AE1447">
        <v>480</v>
      </c>
      <c r="AF1447">
        <v>1</v>
      </c>
      <c r="AQ1447">
        <v>1</v>
      </c>
      <c r="AR1447">
        <f t="shared" si="22"/>
        <v>0</v>
      </c>
      <c r="AS1447">
        <v>1</v>
      </c>
      <c r="AT1447" t="s">
        <v>134</v>
      </c>
      <c r="AU1447">
        <v>43</v>
      </c>
    </row>
    <row r="1448" spans="1:47">
      <c r="A1448" t="s">
        <v>5367</v>
      </c>
      <c r="C1448">
        <v>310</v>
      </c>
      <c r="D1448" t="s">
        <v>5368</v>
      </c>
      <c r="E1448">
        <v>101</v>
      </c>
      <c r="F1448" t="s">
        <v>5369</v>
      </c>
      <c r="G1448" t="s">
        <v>324</v>
      </c>
      <c r="H1448" t="s">
        <v>220</v>
      </c>
      <c r="I1448" t="s">
        <v>5370</v>
      </c>
      <c r="J1448">
        <v>6.5405199999999999</v>
      </c>
      <c r="K1448">
        <v>1</v>
      </c>
      <c r="L1448">
        <v>1</v>
      </c>
      <c r="M1448">
        <v>1</v>
      </c>
      <c r="N1448">
        <v>1</v>
      </c>
      <c r="O1448" t="s">
        <v>225</v>
      </c>
      <c r="P1448">
        <v>0</v>
      </c>
      <c r="Q1448">
        <v>1</v>
      </c>
      <c r="R1448">
        <v>7900</v>
      </c>
      <c r="S1448" t="s">
        <v>223</v>
      </c>
      <c r="T1448">
        <v>7900</v>
      </c>
      <c r="U1448" t="s">
        <v>5367</v>
      </c>
      <c r="V1448" t="s">
        <v>455</v>
      </c>
      <c r="W1448" t="s">
        <v>225</v>
      </c>
      <c r="X1448" t="s">
        <v>225</v>
      </c>
      <c r="Y1448">
        <v>7900</v>
      </c>
      <c r="AB1448">
        <v>1</v>
      </c>
      <c r="AC1448">
        <v>1</v>
      </c>
      <c r="AD1448">
        <v>2</v>
      </c>
      <c r="AE1448">
        <v>1326</v>
      </c>
      <c r="AF1448">
        <v>1.75</v>
      </c>
      <c r="AQ1448">
        <v>1</v>
      </c>
      <c r="AR1448">
        <f t="shared" si="22"/>
        <v>9.68</v>
      </c>
      <c r="AS1448">
        <v>1</v>
      </c>
      <c r="AT1448" t="s">
        <v>137</v>
      </c>
      <c r="AU1448">
        <v>46</v>
      </c>
    </row>
    <row r="1449" spans="1:47">
      <c r="A1449" t="s">
        <v>5371</v>
      </c>
      <c r="C1449">
        <v>310</v>
      </c>
      <c r="D1449" t="s">
        <v>5372</v>
      </c>
      <c r="E1449">
        <v>101</v>
      </c>
      <c r="F1449" t="s">
        <v>5373</v>
      </c>
      <c r="G1449" t="s">
        <v>219</v>
      </c>
      <c r="H1449" t="s">
        <v>220</v>
      </c>
      <c r="I1449" t="s">
        <v>5374</v>
      </c>
      <c r="J1449">
        <v>0.11133999999999999</v>
      </c>
      <c r="K1449">
        <v>1</v>
      </c>
      <c r="L1449">
        <v>1</v>
      </c>
      <c r="M1449">
        <v>1</v>
      </c>
      <c r="N1449">
        <v>1</v>
      </c>
      <c r="O1449" t="s">
        <v>225</v>
      </c>
      <c r="P1449">
        <v>0</v>
      </c>
      <c r="Q1449">
        <v>1</v>
      </c>
      <c r="R1449">
        <v>1600</v>
      </c>
      <c r="S1449" t="s">
        <v>223</v>
      </c>
      <c r="T1449">
        <v>1600</v>
      </c>
      <c r="U1449" t="s">
        <v>5371</v>
      </c>
      <c r="V1449" t="s">
        <v>413</v>
      </c>
      <c r="W1449" t="s">
        <v>225</v>
      </c>
      <c r="X1449" t="s">
        <v>225</v>
      </c>
      <c r="Y1449">
        <v>1600</v>
      </c>
      <c r="AB1449">
        <v>1</v>
      </c>
      <c r="AC1449">
        <v>1</v>
      </c>
      <c r="AD1449">
        <v>2</v>
      </c>
      <c r="AE1449">
        <v>704</v>
      </c>
      <c r="AF1449">
        <v>1</v>
      </c>
      <c r="AQ1449">
        <v>1</v>
      </c>
      <c r="AR1449">
        <f t="shared" si="22"/>
        <v>9.68</v>
      </c>
      <c r="AS1449">
        <v>1</v>
      </c>
      <c r="AT1449" t="s">
        <v>137</v>
      </c>
      <c r="AU1449">
        <v>46</v>
      </c>
    </row>
    <row r="1450" spans="1:47">
      <c r="A1450" t="s">
        <v>5375</v>
      </c>
      <c r="C1450">
        <v>310</v>
      </c>
      <c r="D1450" t="s">
        <v>5376</v>
      </c>
      <c r="E1450">
        <v>101</v>
      </c>
      <c r="F1450" t="s">
        <v>5377</v>
      </c>
      <c r="G1450" t="s">
        <v>219</v>
      </c>
      <c r="H1450" t="s">
        <v>220</v>
      </c>
      <c r="I1450" t="s">
        <v>5378</v>
      </c>
      <c r="J1450">
        <v>0.10410999999999999</v>
      </c>
      <c r="K1450">
        <v>1</v>
      </c>
      <c r="L1450">
        <v>1</v>
      </c>
      <c r="M1450">
        <v>1</v>
      </c>
      <c r="N1450">
        <v>1</v>
      </c>
      <c r="O1450" t="s">
        <v>225</v>
      </c>
      <c r="P1450">
        <v>0</v>
      </c>
      <c r="Q1450">
        <v>1</v>
      </c>
      <c r="R1450">
        <v>14300</v>
      </c>
      <c r="S1450" t="s">
        <v>223</v>
      </c>
      <c r="T1450">
        <v>14300</v>
      </c>
      <c r="U1450" t="s">
        <v>5375</v>
      </c>
      <c r="V1450" t="s">
        <v>455</v>
      </c>
      <c r="W1450" t="s">
        <v>225</v>
      </c>
      <c r="X1450" t="s">
        <v>225</v>
      </c>
      <c r="Y1450">
        <v>14300</v>
      </c>
      <c r="AB1450">
        <v>1</v>
      </c>
      <c r="AC1450">
        <v>1</v>
      </c>
      <c r="AD1450">
        <v>4</v>
      </c>
      <c r="AE1450">
        <v>1614</v>
      </c>
      <c r="AF1450">
        <v>2</v>
      </c>
      <c r="AQ1450">
        <v>1</v>
      </c>
      <c r="AR1450">
        <f t="shared" si="22"/>
        <v>9.68</v>
      </c>
      <c r="AS1450">
        <v>1</v>
      </c>
      <c r="AT1450" t="s">
        <v>137</v>
      </c>
      <c r="AU1450">
        <v>46</v>
      </c>
    </row>
    <row r="1451" spans="1:47">
      <c r="A1451" t="s">
        <v>5379</v>
      </c>
      <c r="C1451">
        <v>310</v>
      </c>
      <c r="D1451" t="s">
        <v>5380</v>
      </c>
      <c r="E1451">
        <v>101</v>
      </c>
      <c r="F1451" t="s">
        <v>5381</v>
      </c>
      <c r="G1451" t="s">
        <v>219</v>
      </c>
      <c r="H1451" t="s">
        <v>220</v>
      </c>
      <c r="I1451" t="s">
        <v>5382</v>
      </c>
      <c r="J1451">
        <v>8.4190000000000001E-2</v>
      </c>
      <c r="K1451">
        <v>0</v>
      </c>
      <c r="L1451">
        <v>0</v>
      </c>
      <c r="M1451">
        <v>1</v>
      </c>
      <c r="N1451">
        <v>1</v>
      </c>
      <c r="O1451" t="s">
        <v>659</v>
      </c>
      <c r="P1451">
        <v>1</v>
      </c>
      <c r="Q1451">
        <v>1</v>
      </c>
      <c r="R1451">
        <v>5400</v>
      </c>
      <c r="S1451" t="s">
        <v>223</v>
      </c>
      <c r="T1451">
        <v>0</v>
      </c>
      <c r="U1451" t="s">
        <v>5379</v>
      </c>
      <c r="V1451" t="s">
        <v>933</v>
      </c>
      <c r="W1451" t="s">
        <v>659</v>
      </c>
      <c r="X1451" t="s">
        <v>659</v>
      </c>
      <c r="Y1451">
        <v>5400</v>
      </c>
      <c r="AB1451">
        <v>0</v>
      </c>
      <c r="AC1451">
        <v>0</v>
      </c>
      <c r="AD1451">
        <v>2</v>
      </c>
      <c r="AE1451">
        <v>838</v>
      </c>
      <c r="AF1451">
        <v>1</v>
      </c>
      <c r="AQ1451">
        <v>1</v>
      </c>
      <c r="AR1451">
        <f t="shared" si="22"/>
        <v>0</v>
      </c>
      <c r="AS1451">
        <v>1</v>
      </c>
      <c r="AT1451" t="s">
        <v>135</v>
      </c>
      <c r="AU1451">
        <v>44</v>
      </c>
    </row>
    <row r="1452" spans="1:47">
      <c r="A1452" t="s">
        <v>5383</v>
      </c>
      <c r="C1452">
        <v>310</v>
      </c>
      <c r="D1452" t="s">
        <v>5384</v>
      </c>
      <c r="E1452">
        <v>101</v>
      </c>
      <c r="F1452" t="s">
        <v>5385</v>
      </c>
      <c r="G1452" t="s">
        <v>324</v>
      </c>
      <c r="H1452" t="s">
        <v>220</v>
      </c>
      <c r="I1452" t="s">
        <v>5386</v>
      </c>
      <c r="J1452">
        <v>1.6284700000000001</v>
      </c>
      <c r="K1452">
        <v>1</v>
      </c>
      <c r="L1452">
        <v>1</v>
      </c>
      <c r="M1452">
        <v>1</v>
      </c>
      <c r="N1452">
        <v>1</v>
      </c>
      <c r="O1452" t="s">
        <v>225</v>
      </c>
      <c r="P1452">
        <v>0</v>
      </c>
      <c r="Q1452">
        <v>1</v>
      </c>
      <c r="R1452">
        <v>11000</v>
      </c>
      <c r="S1452" t="s">
        <v>223</v>
      </c>
      <c r="T1452">
        <v>11000</v>
      </c>
      <c r="U1452" t="s">
        <v>5383</v>
      </c>
      <c r="V1452" t="s">
        <v>455</v>
      </c>
      <c r="W1452" t="s">
        <v>225</v>
      </c>
      <c r="X1452" t="s">
        <v>225</v>
      </c>
      <c r="Y1452">
        <v>11000</v>
      </c>
      <c r="AB1452">
        <v>1</v>
      </c>
      <c r="AC1452">
        <v>1</v>
      </c>
      <c r="AD1452">
        <v>3</v>
      </c>
      <c r="AE1452">
        <v>1333</v>
      </c>
      <c r="AF1452">
        <v>1.75</v>
      </c>
      <c r="AQ1452">
        <v>1</v>
      </c>
      <c r="AR1452">
        <f t="shared" si="22"/>
        <v>9.68</v>
      </c>
      <c r="AS1452">
        <v>1</v>
      </c>
      <c r="AT1452" t="s">
        <v>137</v>
      </c>
      <c r="AU1452">
        <v>46</v>
      </c>
    </row>
    <row r="1453" spans="1:47">
      <c r="A1453" t="s">
        <v>5387</v>
      </c>
      <c r="C1453">
        <v>310</v>
      </c>
      <c r="D1453" t="s">
        <v>5388</v>
      </c>
      <c r="E1453">
        <v>101</v>
      </c>
      <c r="F1453" t="s">
        <v>5389</v>
      </c>
      <c r="G1453" t="s">
        <v>219</v>
      </c>
      <c r="H1453" t="s">
        <v>220</v>
      </c>
      <c r="I1453" t="s">
        <v>5390</v>
      </c>
      <c r="J1453">
        <v>0.19539999999999999</v>
      </c>
      <c r="K1453">
        <v>1</v>
      </c>
      <c r="L1453">
        <v>1</v>
      </c>
      <c r="M1453">
        <v>1</v>
      </c>
      <c r="N1453">
        <v>1</v>
      </c>
      <c r="O1453" t="s">
        <v>225</v>
      </c>
      <c r="P1453">
        <v>0</v>
      </c>
      <c r="Q1453">
        <v>1</v>
      </c>
      <c r="R1453">
        <v>7000</v>
      </c>
      <c r="S1453" t="s">
        <v>243</v>
      </c>
      <c r="T1453">
        <v>7000</v>
      </c>
      <c r="U1453" t="s">
        <v>5387</v>
      </c>
      <c r="V1453" t="s">
        <v>455</v>
      </c>
      <c r="W1453" t="s">
        <v>225</v>
      </c>
      <c r="X1453" t="s">
        <v>225</v>
      </c>
      <c r="Y1453">
        <v>7000</v>
      </c>
      <c r="AB1453">
        <v>1</v>
      </c>
      <c r="AC1453">
        <v>1</v>
      </c>
      <c r="AD1453">
        <v>3</v>
      </c>
      <c r="AE1453">
        <v>1100</v>
      </c>
      <c r="AF1453">
        <v>1</v>
      </c>
      <c r="AQ1453">
        <v>2</v>
      </c>
      <c r="AR1453">
        <f t="shared" si="22"/>
        <v>9.68</v>
      </c>
      <c r="AS1453">
        <v>1</v>
      </c>
      <c r="AT1453" t="s">
        <v>137</v>
      </c>
      <c r="AU1453">
        <v>46</v>
      </c>
    </row>
    <row r="1454" spans="1:47">
      <c r="A1454" t="s">
        <v>5391</v>
      </c>
      <c r="C1454">
        <v>310</v>
      </c>
      <c r="D1454" t="s">
        <v>5392</v>
      </c>
      <c r="E1454">
        <v>101</v>
      </c>
      <c r="F1454" t="s">
        <v>5393</v>
      </c>
      <c r="G1454" t="s">
        <v>219</v>
      </c>
      <c r="H1454" t="s">
        <v>220</v>
      </c>
      <c r="I1454" t="s">
        <v>5394</v>
      </c>
      <c r="J1454">
        <v>4.4150000000000002E-2</v>
      </c>
      <c r="K1454">
        <v>0</v>
      </c>
      <c r="L1454">
        <v>0</v>
      </c>
      <c r="M1454">
        <v>1</v>
      </c>
      <c r="N1454">
        <v>1</v>
      </c>
      <c r="O1454" t="s">
        <v>659</v>
      </c>
      <c r="P1454">
        <v>1</v>
      </c>
      <c r="Q1454">
        <v>1</v>
      </c>
      <c r="R1454">
        <v>3000</v>
      </c>
      <c r="S1454" t="s">
        <v>223</v>
      </c>
      <c r="T1454">
        <v>0</v>
      </c>
      <c r="U1454" t="s">
        <v>5391</v>
      </c>
      <c r="V1454" t="s">
        <v>933</v>
      </c>
      <c r="W1454" t="s">
        <v>659</v>
      </c>
      <c r="X1454" t="s">
        <v>659</v>
      </c>
      <c r="Y1454">
        <v>3000</v>
      </c>
      <c r="AB1454">
        <v>0</v>
      </c>
      <c r="AC1454">
        <v>0</v>
      </c>
      <c r="AD1454">
        <v>2</v>
      </c>
      <c r="AE1454">
        <v>716</v>
      </c>
      <c r="AF1454">
        <v>1</v>
      </c>
      <c r="AQ1454">
        <v>1</v>
      </c>
      <c r="AR1454">
        <f t="shared" si="22"/>
        <v>0</v>
      </c>
      <c r="AS1454">
        <v>1</v>
      </c>
      <c r="AT1454" t="s">
        <v>134</v>
      </c>
      <c r="AU1454">
        <v>43</v>
      </c>
    </row>
    <row r="1455" spans="1:47">
      <c r="A1455" t="s">
        <v>5395</v>
      </c>
      <c r="C1455">
        <v>310</v>
      </c>
      <c r="D1455" t="s">
        <v>5396</v>
      </c>
      <c r="E1455">
        <v>101</v>
      </c>
      <c r="F1455" t="s">
        <v>5397</v>
      </c>
      <c r="G1455" t="s">
        <v>422</v>
      </c>
      <c r="H1455" t="s">
        <v>220</v>
      </c>
      <c r="I1455" t="s">
        <v>5398</v>
      </c>
      <c r="J1455">
        <v>0.28266000000000002</v>
      </c>
      <c r="K1455">
        <v>0</v>
      </c>
      <c r="L1455">
        <v>0</v>
      </c>
      <c r="M1455">
        <v>1</v>
      </c>
      <c r="N1455">
        <v>1</v>
      </c>
      <c r="O1455" t="s">
        <v>659</v>
      </c>
      <c r="P1455">
        <v>1</v>
      </c>
      <c r="Q1455">
        <v>1</v>
      </c>
      <c r="R1455">
        <v>13400</v>
      </c>
      <c r="S1455" t="s">
        <v>223</v>
      </c>
      <c r="T1455">
        <v>0</v>
      </c>
      <c r="U1455" t="s">
        <v>5395</v>
      </c>
      <c r="V1455" t="s">
        <v>933</v>
      </c>
      <c r="W1455" t="s">
        <v>659</v>
      </c>
      <c r="X1455" t="s">
        <v>659</v>
      </c>
      <c r="Y1455">
        <v>13400</v>
      </c>
      <c r="AB1455">
        <v>0</v>
      </c>
      <c r="AC1455">
        <v>0</v>
      </c>
      <c r="AD1455">
        <v>3</v>
      </c>
      <c r="AE1455">
        <v>1316</v>
      </c>
      <c r="AF1455">
        <v>1</v>
      </c>
      <c r="AQ1455">
        <v>1</v>
      </c>
      <c r="AR1455">
        <f t="shared" si="22"/>
        <v>0</v>
      </c>
      <c r="AS1455">
        <v>1</v>
      </c>
      <c r="AT1455" t="s">
        <v>135</v>
      </c>
      <c r="AU1455">
        <v>44</v>
      </c>
    </row>
    <row r="1456" spans="1:47">
      <c r="A1456" t="s">
        <v>5399</v>
      </c>
      <c r="C1456">
        <v>310</v>
      </c>
      <c r="D1456" t="s">
        <v>5400</v>
      </c>
      <c r="E1456">
        <v>132</v>
      </c>
      <c r="F1456" t="s">
        <v>5401</v>
      </c>
      <c r="G1456" t="s">
        <v>219</v>
      </c>
      <c r="H1456" t="s">
        <v>260</v>
      </c>
      <c r="I1456" t="s">
        <v>5402</v>
      </c>
      <c r="J1456">
        <v>3.236E-2</v>
      </c>
      <c r="K1456">
        <v>0</v>
      </c>
      <c r="L1456">
        <v>0</v>
      </c>
      <c r="M1456">
        <v>0</v>
      </c>
      <c r="N1456">
        <v>0</v>
      </c>
      <c r="P1456">
        <v>0</v>
      </c>
      <c r="Q1456">
        <v>0</v>
      </c>
      <c r="R1456">
        <v>0</v>
      </c>
      <c r="S1456" t="s">
        <v>223</v>
      </c>
      <c r="T1456">
        <v>0</v>
      </c>
      <c r="U1456" t="s">
        <v>5399</v>
      </c>
      <c r="Y1456">
        <v>0</v>
      </c>
      <c r="AB1456">
        <v>0</v>
      </c>
      <c r="AC1456">
        <v>0</v>
      </c>
      <c r="AD1456">
        <v>0</v>
      </c>
      <c r="AE1456">
        <v>0</v>
      </c>
      <c r="AF1456">
        <v>0</v>
      </c>
      <c r="AQ1456">
        <v>1</v>
      </c>
      <c r="AR1456">
        <f t="shared" si="22"/>
        <v>0</v>
      </c>
      <c r="AS1456">
        <v>1</v>
      </c>
      <c r="AT1456" t="s">
        <v>134</v>
      </c>
      <c r="AU1456">
        <v>43</v>
      </c>
    </row>
    <row r="1457" spans="1:47">
      <c r="A1457" t="s">
        <v>5403</v>
      </c>
      <c r="C1457">
        <v>310</v>
      </c>
      <c r="D1457" t="s">
        <v>5404</v>
      </c>
      <c r="E1457">
        <v>101</v>
      </c>
      <c r="F1457" t="s">
        <v>5405</v>
      </c>
      <c r="G1457" t="s">
        <v>219</v>
      </c>
      <c r="H1457" t="s">
        <v>220</v>
      </c>
      <c r="I1457" t="s">
        <v>5406</v>
      </c>
      <c r="J1457">
        <v>0.43270999999999998</v>
      </c>
      <c r="K1457">
        <v>0</v>
      </c>
      <c r="L1457">
        <v>0</v>
      </c>
      <c r="M1457">
        <v>1</v>
      </c>
      <c r="N1457">
        <v>1</v>
      </c>
      <c r="O1457" t="s">
        <v>659</v>
      </c>
      <c r="P1457">
        <v>1</v>
      </c>
      <c r="Q1457">
        <v>1</v>
      </c>
      <c r="R1457">
        <v>25800</v>
      </c>
      <c r="S1457" t="s">
        <v>223</v>
      </c>
      <c r="T1457">
        <v>0</v>
      </c>
      <c r="U1457" t="s">
        <v>5403</v>
      </c>
      <c r="V1457" t="s">
        <v>933</v>
      </c>
      <c r="W1457" t="s">
        <v>659</v>
      </c>
      <c r="X1457" t="s">
        <v>659</v>
      </c>
      <c r="Y1457">
        <v>25800</v>
      </c>
      <c r="AB1457">
        <v>0</v>
      </c>
      <c r="AC1457">
        <v>0</v>
      </c>
      <c r="AD1457">
        <v>3</v>
      </c>
      <c r="AE1457">
        <v>1728</v>
      </c>
      <c r="AF1457">
        <v>2</v>
      </c>
      <c r="AQ1457">
        <v>1</v>
      </c>
      <c r="AR1457">
        <f t="shared" si="22"/>
        <v>0</v>
      </c>
      <c r="AS1457">
        <v>1</v>
      </c>
      <c r="AT1457" t="s">
        <v>135</v>
      </c>
      <c r="AU1457">
        <v>44</v>
      </c>
    </row>
    <row r="1458" spans="1:47">
      <c r="A1458" t="s">
        <v>5407</v>
      </c>
      <c r="C1458">
        <v>310</v>
      </c>
      <c r="D1458" t="s">
        <v>5408</v>
      </c>
      <c r="E1458">
        <v>101</v>
      </c>
      <c r="F1458" t="s">
        <v>5409</v>
      </c>
      <c r="G1458" t="s">
        <v>219</v>
      </c>
      <c r="H1458" t="s">
        <v>220</v>
      </c>
      <c r="I1458" t="s">
        <v>5410</v>
      </c>
      <c r="J1458">
        <v>0.12252</v>
      </c>
      <c r="K1458">
        <v>0</v>
      </c>
      <c r="L1458">
        <v>0</v>
      </c>
      <c r="M1458">
        <v>1</v>
      </c>
      <c r="N1458">
        <v>1</v>
      </c>
      <c r="O1458" t="s">
        <v>659</v>
      </c>
      <c r="P1458">
        <v>1</v>
      </c>
      <c r="Q1458">
        <v>1</v>
      </c>
      <c r="R1458">
        <v>5700</v>
      </c>
      <c r="S1458" t="s">
        <v>223</v>
      </c>
      <c r="T1458">
        <v>0</v>
      </c>
      <c r="U1458" t="s">
        <v>5407</v>
      </c>
      <c r="X1458" t="s">
        <v>659</v>
      </c>
      <c r="Y1458">
        <v>5700</v>
      </c>
      <c r="AB1458">
        <v>0</v>
      </c>
      <c r="AC1458">
        <v>0</v>
      </c>
      <c r="AD1458">
        <v>2</v>
      </c>
      <c r="AE1458">
        <v>570</v>
      </c>
      <c r="AF1458">
        <v>1</v>
      </c>
      <c r="AQ1458">
        <v>1</v>
      </c>
      <c r="AR1458">
        <f t="shared" si="22"/>
        <v>0</v>
      </c>
      <c r="AS1458">
        <v>1</v>
      </c>
      <c r="AT1458" t="s">
        <v>134</v>
      </c>
      <c r="AU1458">
        <v>43</v>
      </c>
    </row>
    <row r="1459" spans="1:47">
      <c r="A1459" t="s">
        <v>5411</v>
      </c>
      <c r="C1459">
        <v>310</v>
      </c>
      <c r="D1459" t="s">
        <v>5412</v>
      </c>
      <c r="E1459">
        <v>101</v>
      </c>
      <c r="F1459" t="s">
        <v>5413</v>
      </c>
      <c r="G1459" t="s">
        <v>219</v>
      </c>
      <c r="H1459" t="s">
        <v>220</v>
      </c>
      <c r="I1459" t="s">
        <v>5414</v>
      </c>
      <c r="J1459">
        <v>0.16069</v>
      </c>
      <c r="K1459">
        <v>0</v>
      </c>
      <c r="L1459">
        <v>0</v>
      </c>
      <c r="M1459">
        <v>1</v>
      </c>
      <c r="N1459">
        <v>1</v>
      </c>
      <c r="O1459" t="s">
        <v>659</v>
      </c>
      <c r="P1459">
        <v>1</v>
      </c>
      <c r="Q1459">
        <v>1</v>
      </c>
      <c r="R1459">
        <v>900</v>
      </c>
      <c r="S1459" t="s">
        <v>223</v>
      </c>
      <c r="T1459">
        <v>0</v>
      </c>
      <c r="U1459" t="s">
        <v>5411</v>
      </c>
      <c r="V1459" t="s">
        <v>933</v>
      </c>
      <c r="W1459" t="s">
        <v>659</v>
      </c>
      <c r="X1459" t="s">
        <v>659</v>
      </c>
      <c r="Y1459">
        <v>900</v>
      </c>
      <c r="AB1459">
        <v>0</v>
      </c>
      <c r="AC1459">
        <v>0</v>
      </c>
      <c r="AD1459">
        <v>2</v>
      </c>
      <c r="AE1459">
        <v>784</v>
      </c>
      <c r="AF1459">
        <v>1</v>
      </c>
      <c r="AQ1459">
        <v>1</v>
      </c>
      <c r="AR1459">
        <f t="shared" si="22"/>
        <v>0</v>
      </c>
      <c r="AS1459">
        <v>1</v>
      </c>
      <c r="AT1459" t="s">
        <v>134</v>
      </c>
      <c r="AU1459">
        <v>43</v>
      </c>
    </row>
    <row r="1460" spans="1:47">
      <c r="A1460" t="s">
        <v>5415</v>
      </c>
      <c r="C1460">
        <v>310</v>
      </c>
      <c r="D1460" t="s">
        <v>5416</v>
      </c>
      <c r="E1460">
        <v>101</v>
      </c>
      <c r="F1460" t="s">
        <v>5417</v>
      </c>
      <c r="G1460" t="s">
        <v>219</v>
      </c>
      <c r="H1460" t="s">
        <v>220</v>
      </c>
      <c r="I1460" t="s">
        <v>5418</v>
      </c>
      <c r="J1460">
        <v>0.15512000000000001</v>
      </c>
      <c r="K1460">
        <v>0</v>
      </c>
      <c r="L1460">
        <v>0</v>
      </c>
      <c r="M1460">
        <v>1</v>
      </c>
      <c r="N1460">
        <v>1</v>
      </c>
      <c r="O1460" t="s">
        <v>659</v>
      </c>
      <c r="P1460">
        <v>1</v>
      </c>
      <c r="Q1460">
        <v>1</v>
      </c>
      <c r="R1460">
        <v>300</v>
      </c>
      <c r="S1460" t="s">
        <v>223</v>
      </c>
      <c r="T1460">
        <v>0</v>
      </c>
      <c r="U1460" t="s">
        <v>5415</v>
      </c>
      <c r="V1460" t="s">
        <v>933</v>
      </c>
      <c r="W1460" t="s">
        <v>659</v>
      </c>
      <c r="X1460" t="s">
        <v>659</v>
      </c>
      <c r="Y1460">
        <v>300</v>
      </c>
      <c r="AB1460">
        <v>0</v>
      </c>
      <c r="AC1460">
        <v>0</v>
      </c>
      <c r="AD1460">
        <v>3</v>
      </c>
      <c r="AE1460">
        <v>849</v>
      </c>
      <c r="AF1460">
        <v>1</v>
      </c>
      <c r="AQ1460">
        <v>1</v>
      </c>
      <c r="AR1460">
        <f t="shared" si="22"/>
        <v>0</v>
      </c>
      <c r="AS1460">
        <v>1</v>
      </c>
      <c r="AT1460" t="s">
        <v>134</v>
      </c>
      <c r="AU1460">
        <v>43</v>
      </c>
    </row>
    <row r="1461" spans="1:47">
      <c r="A1461" t="s">
        <v>5419</v>
      </c>
      <c r="C1461">
        <v>310</v>
      </c>
      <c r="D1461" t="s">
        <v>5420</v>
      </c>
      <c r="E1461">
        <v>101</v>
      </c>
      <c r="F1461" t="s">
        <v>5421</v>
      </c>
      <c r="G1461" t="s">
        <v>219</v>
      </c>
      <c r="H1461" t="s">
        <v>220</v>
      </c>
      <c r="I1461" t="s">
        <v>5422</v>
      </c>
      <c r="J1461">
        <v>0.15436</v>
      </c>
      <c r="K1461">
        <v>0</v>
      </c>
      <c r="L1461">
        <v>0</v>
      </c>
      <c r="M1461">
        <v>1</v>
      </c>
      <c r="N1461">
        <v>1</v>
      </c>
      <c r="O1461" t="s">
        <v>659</v>
      </c>
      <c r="P1461">
        <v>1</v>
      </c>
      <c r="Q1461">
        <v>1</v>
      </c>
      <c r="R1461">
        <v>3100</v>
      </c>
      <c r="S1461" t="s">
        <v>243</v>
      </c>
      <c r="T1461">
        <v>0</v>
      </c>
      <c r="U1461" t="s">
        <v>5419</v>
      </c>
      <c r="V1461" t="s">
        <v>933</v>
      </c>
      <c r="W1461" t="s">
        <v>659</v>
      </c>
      <c r="X1461" t="s">
        <v>659</v>
      </c>
      <c r="Y1461">
        <v>3100</v>
      </c>
      <c r="AB1461">
        <v>0</v>
      </c>
      <c r="AC1461">
        <v>0</v>
      </c>
      <c r="AD1461">
        <v>3</v>
      </c>
      <c r="AE1461">
        <v>864</v>
      </c>
      <c r="AF1461">
        <v>1</v>
      </c>
      <c r="AQ1461">
        <v>4</v>
      </c>
      <c r="AR1461">
        <f t="shared" si="22"/>
        <v>0</v>
      </c>
      <c r="AS1461">
        <v>1</v>
      </c>
      <c r="AT1461" t="s">
        <v>134</v>
      </c>
      <c r="AU1461">
        <v>43</v>
      </c>
    </row>
    <row r="1462" spans="1:47">
      <c r="A1462" t="s">
        <v>5423</v>
      </c>
      <c r="C1462">
        <v>310</v>
      </c>
      <c r="D1462" t="s">
        <v>5424</v>
      </c>
      <c r="E1462">
        <v>101</v>
      </c>
      <c r="F1462" t="s">
        <v>5425</v>
      </c>
      <c r="G1462" t="s">
        <v>219</v>
      </c>
      <c r="H1462" t="s">
        <v>220</v>
      </c>
      <c r="I1462" t="s">
        <v>5426</v>
      </c>
      <c r="J1462">
        <v>6.9879999999999998E-2</v>
      </c>
      <c r="K1462">
        <v>0</v>
      </c>
      <c r="L1462">
        <v>0</v>
      </c>
      <c r="M1462">
        <v>1</v>
      </c>
      <c r="N1462">
        <v>1</v>
      </c>
      <c r="O1462" t="s">
        <v>659</v>
      </c>
      <c r="P1462">
        <v>1</v>
      </c>
      <c r="Q1462">
        <v>1</v>
      </c>
      <c r="R1462">
        <v>300</v>
      </c>
      <c r="S1462" t="s">
        <v>223</v>
      </c>
      <c r="T1462">
        <v>0</v>
      </c>
      <c r="U1462" t="s">
        <v>5423</v>
      </c>
      <c r="V1462" t="s">
        <v>933</v>
      </c>
      <c r="W1462" t="s">
        <v>659</v>
      </c>
      <c r="X1462" t="s">
        <v>659</v>
      </c>
      <c r="Y1462">
        <v>300</v>
      </c>
      <c r="AB1462">
        <v>0</v>
      </c>
      <c r="AC1462">
        <v>0</v>
      </c>
      <c r="AD1462">
        <v>2</v>
      </c>
      <c r="AE1462">
        <v>1518</v>
      </c>
      <c r="AF1462">
        <v>2</v>
      </c>
      <c r="AQ1462">
        <v>1</v>
      </c>
      <c r="AR1462">
        <f t="shared" si="22"/>
        <v>0</v>
      </c>
      <c r="AS1462">
        <v>1</v>
      </c>
      <c r="AT1462" t="s">
        <v>134</v>
      </c>
      <c r="AU1462">
        <v>43</v>
      </c>
    </row>
    <row r="1463" spans="1:47">
      <c r="A1463" t="s">
        <v>5427</v>
      </c>
      <c r="C1463">
        <v>310</v>
      </c>
      <c r="D1463" t="s">
        <v>5428</v>
      </c>
      <c r="E1463">
        <v>101</v>
      </c>
      <c r="F1463" t="s">
        <v>5429</v>
      </c>
      <c r="G1463" t="s">
        <v>219</v>
      </c>
      <c r="H1463" t="s">
        <v>220</v>
      </c>
      <c r="I1463" t="s">
        <v>5430</v>
      </c>
      <c r="J1463">
        <v>0.19459000000000001</v>
      </c>
      <c r="K1463">
        <v>0</v>
      </c>
      <c r="L1463">
        <v>0</v>
      </c>
      <c r="M1463">
        <v>1</v>
      </c>
      <c r="N1463">
        <v>1</v>
      </c>
      <c r="O1463" t="s">
        <v>659</v>
      </c>
      <c r="P1463">
        <v>1</v>
      </c>
      <c r="Q1463">
        <v>1</v>
      </c>
      <c r="R1463">
        <v>1800</v>
      </c>
      <c r="S1463" t="s">
        <v>223</v>
      </c>
      <c r="T1463">
        <v>0</v>
      </c>
      <c r="U1463" t="s">
        <v>5427</v>
      </c>
      <c r="V1463" t="s">
        <v>927</v>
      </c>
      <c r="W1463" t="s">
        <v>659</v>
      </c>
      <c r="X1463" t="s">
        <v>659</v>
      </c>
      <c r="Y1463">
        <v>1800</v>
      </c>
      <c r="AB1463">
        <v>0</v>
      </c>
      <c r="AC1463">
        <v>0</v>
      </c>
      <c r="AD1463">
        <v>3</v>
      </c>
      <c r="AE1463">
        <v>834</v>
      </c>
      <c r="AF1463">
        <v>1</v>
      </c>
      <c r="AQ1463">
        <v>2</v>
      </c>
      <c r="AR1463">
        <f t="shared" si="22"/>
        <v>0</v>
      </c>
      <c r="AS1463">
        <v>1</v>
      </c>
      <c r="AT1463" t="s">
        <v>134</v>
      </c>
      <c r="AU1463">
        <v>43</v>
      </c>
    </row>
    <row r="1464" spans="1:47">
      <c r="A1464" t="s">
        <v>5431</v>
      </c>
      <c r="C1464">
        <v>310</v>
      </c>
      <c r="D1464" t="s">
        <v>5432</v>
      </c>
      <c r="E1464">
        <v>101</v>
      </c>
      <c r="F1464" t="s">
        <v>5433</v>
      </c>
      <c r="G1464" t="s">
        <v>219</v>
      </c>
      <c r="H1464" t="s">
        <v>220</v>
      </c>
      <c r="I1464" t="s">
        <v>5434</v>
      </c>
      <c r="J1464">
        <v>0.11266</v>
      </c>
      <c r="K1464">
        <v>0</v>
      </c>
      <c r="L1464">
        <v>0</v>
      </c>
      <c r="M1464">
        <v>1</v>
      </c>
      <c r="N1464">
        <v>1</v>
      </c>
      <c r="O1464" t="s">
        <v>659</v>
      </c>
      <c r="P1464">
        <v>1</v>
      </c>
      <c r="Q1464">
        <v>1</v>
      </c>
      <c r="R1464">
        <v>1500</v>
      </c>
      <c r="S1464" t="s">
        <v>223</v>
      </c>
      <c r="T1464">
        <v>0</v>
      </c>
      <c r="U1464" t="s">
        <v>5431</v>
      </c>
      <c r="V1464" t="s">
        <v>933</v>
      </c>
      <c r="W1464" t="s">
        <v>659</v>
      </c>
      <c r="X1464" t="s">
        <v>659</v>
      </c>
      <c r="Y1464">
        <v>1500</v>
      </c>
      <c r="AB1464">
        <v>0</v>
      </c>
      <c r="AC1464">
        <v>0</v>
      </c>
      <c r="AD1464">
        <v>2</v>
      </c>
      <c r="AE1464">
        <v>651</v>
      </c>
      <c r="AF1464">
        <v>1</v>
      </c>
      <c r="AQ1464">
        <v>1</v>
      </c>
      <c r="AR1464">
        <f t="shared" si="22"/>
        <v>0</v>
      </c>
      <c r="AS1464">
        <v>1</v>
      </c>
      <c r="AT1464" t="s">
        <v>135</v>
      </c>
      <c r="AU1464">
        <v>44</v>
      </c>
    </row>
    <row r="1465" spans="1:47">
      <c r="A1465" t="s">
        <v>5435</v>
      </c>
      <c r="C1465">
        <v>310</v>
      </c>
      <c r="D1465" t="s">
        <v>5436</v>
      </c>
      <c r="E1465">
        <v>101</v>
      </c>
      <c r="F1465" t="s">
        <v>5437</v>
      </c>
      <c r="G1465" t="s">
        <v>219</v>
      </c>
      <c r="H1465" t="s">
        <v>220</v>
      </c>
      <c r="I1465" t="s">
        <v>5438</v>
      </c>
      <c r="J1465">
        <v>8.3839999999999998E-2</v>
      </c>
      <c r="K1465">
        <v>0</v>
      </c>
      <c r="L1465">
        <v>0</v>
      </c>
      <c r="M1465">
        <v>1</v>
      </c>
      <c r="N1465">
        <v>1</v>
      </c>
      <c r="O1465" t="s">
        <v>659</v>
      </c>
      <c r="P1465">
        <v>0</v>
      </c>
      <c r="Q1465">
        <v>1</v>
      </c>
      <c r="R1465">
        <v>0</v>
      </c>
      <c r="S1465" t="s">
        <v>223</v>
      </c>
      <c r="T1465">
        <v>0</v>
      </c>
      <c r="U1465" t="s">
        <v>5435</v>
      </c>
      <c r="V1465" t="s">
        <v>927</v>
      </c>
      <c r="W1465" t="s">
        <v>659</v>
      </c>
      <c r="X1465" t="s">
        <v>659</v>
      </c>
      <c r="Y1465">
        <v>0</v>
      </c>
      <c r="AB1465">
        <v>0</v>
      </c>
      <c r="AC1465">
        <v>0</v>
      </c>
      <c r="AD1465">
        <v>2</v>
      </c>
      <c r="AE1465">
        <v>488</v>
      </c>
      <c r="AF1465">
        <v>1</v>
      </c>
      <c r="AQ1465">
        <v>2</v>
      </c>
      <c r="AR1465">
        <f t="shared" si="22"/>
        <v>0</v>
      </c>
      <c r="AS1465">
        <v>1</v>
      </c>
      <c r="AT1465" t="s">
        <v>134</v>
      </c>
      <c r="AU1465">
        <v>43</v>
      </c>
    </row>
    <row r="1466" spans="1:47">
      <c r="A1466" t="s">
        <v>5439</v>
      </c>
      <c r="C1466">
        <v>310</v>
      </c>
      <c r="D1466" t="s">
        <v>5440</v>
      </c>
      <c r="E1466">
        <v>101</v>
      </c>
      <c r="F1466" t="s">
        <v>5441</v>
      </c>
      <c r="G1466" t="s">
        <v>219</v>
      </c>
      <c r="H1466" t="s">
        <v>220</v>
      </c>
      <c r="I1466" t="s">
        <v>5442</v>
      </c>
      <c r="J1466">
        <v>0.49135000000000001</v>
      </c>
      <c r="K1466">
        <v>0</v>
      </c>
      <c r="L1466">
        <v>0</v>
      </c>
      <c r="M1466">
        <v>1</v>
      </c>
      <c r="N1466">
        <v>1</v>
      </c>
      <c r="O1466" t="s">
        <v>659</v>
      </c>
      <c r="P1466">
        <v>1</v>
      </c>
      <c r="Q1466">
        <v>1</v>
      </c>
      <c r="R1466">
        <v>8300</v>
      </c>
      <c r="S1466" t="s">
        <v>223</v>
      </c>
      <c r="T1466">
        <v>0</v>
      </c>
      <c r="U1466" t="s">
        <v>5439</v>
      </c>
      <c r="V1466" t="s">
        <v>933</v>
      </c>
      <c r="W1466" t="s">
        <v>659</v>
      </c>
      <c r="X1466" t="s">
        <v>659</v>
      </c>
      <c r="Y1466">
        <v>8300</v>
      </c>
      <c r="AB1466">
        <v>0</v>
      </c>
      <c r="AC1466">
        <v>0</v>
      </c>
      <c r="AD1466">
        <v>3</v>
      </c>
      <c r="AE1466">
        <v>1836</v>
      </c>
      <c r="AF1466">
        <v>2</v>
      </c>
      <c r="AQ1466">
        <v>1</v>
      </c>
      <c r="AR1466">
        <f t="shared" si="22"/>
        <v>0</v>
      </c>
      <c r="AS1466">
        <v>1</v>
      </c>
      <c r="AT1466" t="s">
        <v>135</v>
      </c>
      <c r="AU1466">
        <v>44</v>
      </c>
    </row>
    <row r="1467" spans="1:47">
      <c r="A1467" t="s">
        <v>5443</v>
      </c>
      <c r="C1467">
        <v>310</v>
      </c>
      <c r="D1467" t="s">
        <v>5444</v>
      </c>
      <c r="E1467">
        <v>101</v>
      </c>
      <c r="F1467" t="s">
        <v>5445</v>
      </c>
      <c r="G1467" t="s">
        <v>422</v>
      </c>
      <c r="H1467" t="s">
        <v>220</v>
      </c>
      <c r="I1467" t="s">
        <v>5446</v>
      </c>
      <c r="J1467">
        <v>0.62800999999999996</v>
      </c>
      <c r="K1467">
        <v>0</v>
      </c>
      <c r="L1467">
        <v>0</v>
      </c>
      <c r="M1467">
        <v>1</v>
      </c>
      <c r="N1467">
        <v>1</v>
      </c>
      <c r="O1467" t="s">
        <v>659</v>
      </c>
      <c r="P1467">
        <v>1</v>
      </c>
      <c r="Q1467">
        <v>1</v>
      </c>
      <c r="R1467">
        <v>6300</v>
      </c>
      <c r="S1467" t="s">
        <v>223</v>
      </c>
      <c r="T1467">
        <v>0</v>
      </c>
      <c r="U1467" t="s">
        <v>5443</v>
      </c>
      <c r="V1467" t="s">
        <v>460</v>
      </c>
      <c r="X1467" t="s">
        <v>659</v>
      </c>
      <c r="Y1467">
        <v>6300</v>
      </c>
      <c r="AB1467">
        <v>0</v>
      </c>
      <c r="AC1467">
        <v>0</v>
      </c>
      <c r="AD1467">
        <v>3</v>
      </c>
      <c r="AE1467">
        <v>1319</v>
      </c>
      <c r="AF1467">
        <v>1.75</v>
      </c>
      <c r="AQ1467">
        <v>1</v>
      </c>
      <c r="AR1467">
        <f t="shared" si="22"/>
        <v>0</v>
      </c>
      <c r="AS1467">
        <v>1</v>
      </c>
      <c r="AT1467" t="s">
        <v>135</v>
      </c>
      <c r="AU1467">
        <v>44</v>
      </c>
    </row>
    <row r="1468" spans="1:47">
      <c r="A1468" t="s">
        <v>5447</v>
      </c>
      <c r="C1468">
        <v>310</v>
      </c>
      <c r="D1468" t="s">
        <v>5448</v>
      </c>
      <c r="E1468">
        <v>101</v>
      </c>
      <c r="F1468" t="s">
        <v>5449</v>
      </c>
      <c r="G1468" t="s">
        <v>219</v>
      </c>
      <c r="H1468" t="s">
        <v>220</v>
      </c>
      <c r="I1468" t="s">
        <v>5450</v>
      </c>
      <c r="J1468">
        <v>9.2299999999999993E-2</v>
      </c>
      <c r="K1468">
        <v>0</v>
      </c>
      <c r="L1468">
        <v>0</v>
      </c>
      <c r="M1468">
        <v>1</v>
      </c>
      <c r="N1468">
        <v>1</v>
      </c>
      <c r="O1468" t="s">
        <v>659</v>
      </c>
      <c r="P1468">
        <v>1</v>
      </c>
      <c r="Q1468">
        <v>1</v>
      </c>
      <c r="R1468">
        <v>1300</v>
      </c>
      <c r="S1468" t="s">
        <v>243</v>
      </c>
      <c r="T1468">
        <v>0</v>
      </c>
      <c r="U1468" t="s">
        <v>5447</v>
      </c>
      <c r="V1468" t="s">
        <v>927</v>
      </c>
      <c r="W1468" t="s">
        <v>659</v>
      </c>
      <c r="X1468" t="s">
        <v>659</v>
      </c>
      <c r="Y1468">
        <v>1300</v>
      </c>
      <c r="AB1468">
        <v>0</v>
      </c>
      <c r="AC1468">
        <v>0</v>
      </c>
      <c r="AD1468">
        <v>2</v>
      </c>
      <c r="AE1468">
        <v>668</v>
      </c>
      <c r="AF1468">
        <v>1</v>
      </c>
      <c r="AQ1468">
        <v>2</v>
      </c>
      <c r="AR1468">
        <f t="shared" si="22"/>
        <v>0</v>
      </c>
      <c r="AS1468">
        <v>1</v>
      </c>
      <c r="AT1468" t="s">
        <v>134</v>
      </c>
      <c r="AU1468">
        <v>43</v>
      </c>
    </row>
    <row r="1469" spans="1:47">
      <c r="A1469" t="s">
        <v>5451</v>
      </c>
      <c r="C1469">
        <v>310</v>
      </c>
      <c r="D1469" t="s">
        <v>5065</v>
      </c>
      <c r="E1469">
        <v>903</v>
      </c>
      <c r="F1469" t="s">
        <v>821</v>
      </c>
      <c r="G1469" t="s">
        <v>219</v>
      </c>
      <c r="H1469" t="s">
        <v>822</v>
      </c>
      <c r="I1469" t="s">
        <v>5452</v>
      </c>
      <c r="J1469">
        <v>0.23780000000000001</v>
      </c>
      <c r="K1469">
        <v>0</v>
      </c>
      <c r="L1469">
        <v>0</v>
      </c>
      <c r="M1469">
        <v>0</v>
      </c>
      <c r="N1469">
        <v>0</v>
      </c>
      <c r="P1469">
        <v>0</v>
      </c>
      <c r="Q1469">
        <v>0</v>
      </c>
      <c r="R1469">
        <v>0</v>
      </c>
      <c r="S1469" t="s">
        <v>223</v>
      </c>
      <c r="T1469">
        <v>0</v>
      </c>
      <c r="U1469" t="s">
        <v>5451</v>
      </c>
      <c r="Y1469">
        <v>0</v>
      </c>
      <c r="AB1469">
        <v>0</v>
      </c>
      <c r="AC1469">
        <v>0</v>
      </c>
      <c r="AD1469">
        <v>0</v>
      </c>
      <c r="AE1469">
        <v>0</v>
      </c>
      <c r="AF1469">
        <v>0</v>
      </c>
      <c r="AQ1469">
        <v>1</v>
      </c>
      <c r="AR1469">
        <f t="shared" si="22"/>
        <v>0</v>
      </c>
      <c r="AS1469">
        <v>1</v>
      </c>
      <c r="AT1469" t="s">
        <v>134</v>
      </c>
      <c r="AU1469">
        <v>43</v>
      </c>
    </row>
    <row r="1470" spans="1:47">
      <c r="A1470" t="s">
        <v>5453</v>
      </c>
      <c r="C1470">
        <v>310</v>
      </c>
      <c r="D1470" t="s">
        <v>5454</v>
      </c>
      <c r="E1470">
        <v>101</v>
      </c>
      <c r="F1470" t="s">
        <v>5455</v>
      </c>
      <c r="G1470" t="s">
        <v>219</v>
      </c>
      <c r="H1470" t="s">
        <v>220</v>
      </c>
      <c r="I1470" t="s">
        <v>5456</v>
      </c>
      <c r="J1470">
        <v>0.40938000000000002</v>
      </c>
      <c r="K1470">
        <v>0</v>
      </c>
      <c r="L1470">
        <v>0</v>
      </c>
      <c r="M1470">
        <v>1</v>
      </c>
      <c r="N1470">
        <v>1</v>
      </c>
      <c r="O1470" t="s">
        <v>659</v>
      </c>
      <c r="P1470">
        <v>1</v>
      </c>
      <c r="Q1470">
        <v>1</v>
      </c>
      <c r="R1470">
        <v>12400</v>
      </c>
      <c r="S1470" t="s">
        <v>223</v>
      </c>
      <c r="T1470">
        <v>0</v>
      </c>
      <c r="U1470" t="s">
        <v>5453</v>
      </c>
      <c r="V1470" t="s">
        <v>933</v>
      </c>
      <c r="W1470" t="s">
        <v>659</v>
      </c>
      <c r="X1470" t="s">
        <v>659</v>
      </c>
      <c r="Y1470">
        <v>12400</v>
      </c>
      <c r="AB1470">
        <v>0</v>
      </c>
      <c r="AC1470">
        <v>0</v>
      </c>
      <c r="AD1470">
        <v>3</v>
      </c>
      <c r="AE1470">
        <v>1558</v>
      </c>
      <c r="AF1470">
        <v>1</v>
      </c>
      <c r="AQ1470">
        <v>2</v>
      </c>
      <c r="AR1470">
        <f t="shared" si="22"/>
        <v>0</v>
      </c>
      <c r="AS1470">
        <v>1</v>
      </c>
      <c r="AT1470" t="s">
        <v>135</v>
      </c>
      <c r="AU1470">
        <v>44</v>
      </c>
    </row>
    <row r="1471" spans="1:47">
      <c r="A1471" t="s">
        <v>5457</v>
      </c>
      <c r="C1471">
        <v>310</v>
      </c>
      <c r="D1471" t="s">
        <v>5458</v>
      </c>
      <c r="E1471">
        <v>101</v>
      </c>
      <c r="F1471" t="s">
        <v>5459</v>
      </c>
      <c r="G1471" t="s">
        <v>324</v>
      </c>
      <c r="H1471" t="s">
        <v>220</v>
      </c>
      <c r="I1471" t="s">
        <v>5460</v>
      </c>
      <c r="J1471">
        <v>4.6719999999999998E-2</v>
      </c>
      <c r="K1471">
        <v>1</v>
      </c>
      <c r="L1471">
        <v>1</v>
      </c>
      <c r="M1471">
        <v>1</v>
      </c>
      <c r="N1471">
        <v>1</v>
      </c>
      <c r="O1471" t="s">
        <v>225</v>
      </c>
      <c r="P1471">
        <v>0</v>
      </c>
      <c r="Q1471">
        <v>1</v>
      </c>
      <c r="R1471">
        <v>4700</v>
      </c>
      <c r="S1471" t="s">
        <v>223</v>
      </c>
      <c r="T1471">
        <v>4700</v>
      </c>
      <c r="U1471" t="s">
        <v>5457</v>
      </c>
      <c r="V1471" t="s">
        <v>455</v>
      </c>
      <c r="W1471" t="s">
        <v>225</v>
      </c>
      <c r="X1471" t="s">
        <v>225</v>
      </c>
      <c r="Y1471">
        <v>4700</v>
      </c>
      <c r="AB1471">
        <v>1</v>
      </c>
      <c r="AC1471">
        <v>1</v>
      </c>
      <c r="AD1471">
        <v>2</v>
      </c>
      <c r="AE1471">
        <v>880</v>
      </c>
      <c r="AF1471">
        <v>1</v>
      </c>
      <c r="AQ1471">
        <v>1</v>
      </c>
      <c r="AR1471">
        <f t="shared" si="22"/>
        <v>9.68</v>
      </c>
      <c r="AS1471">
        <v>1</v>
      </c>
      <c r="AT1471" t="s">
        <v>137</v>
      </c>
      <c r="AU1471">
        <v>46</v>
      </c>
    </row>
    <row r="1472" spans="1:47">
      <c r="A1472" t="s">
        <v>5461</v>
      </c>
      <c r="C1472">
        <v>310</v>
      </c>
      <c r="D1472" t="s">
        <v>5462</v>
      </c>
      <c r="E1472">
        <v>101</v>
      </c>
      <c r="F1472" t="s">
        <v>5463</v>
      </c>
      <c r="G1472" t="s">
        <v>219</v>
      </c>
      <c r="H1472" t="s">
        <v>220</v>
      </c>
      <c r="I1472" t="s">
        <v>5464</v>
      </c>
      <c r="J1472">
        <v>8.5779999999999995E-2</v>
      </c>
      <c r="K1472">
        <v>0</v>
      </c>
      <c r="L1472">
        <v>0</v>
      </c>
      <c r="M1472">
        <v>1</v>
      </c>
      <c r="N1472">
        <v>1</v>
      </c>
      <c r="O1472" t="s">
        <v>659</v>
      </c>
      <c r="P1472">
        <v>1</v>
      </c>
      <c r="Q1472">
        <v>1</v>
      </c>
      <c r="R1472">
        <v>900</v>
      </c>
      <c r="S1472" t="s">
        <v>223</v>
      </c>
      <c r="T1472">
        <v>0</v>
      </c>
      <c r="U1472" t="s">
        <v>5461</v>
      </c>
      <c r="V1472" t="s">
        <v>933</v>
      </c>
      <c r="W1472" t="s">
        <v>659</v>
      </c>
      <c r="X1472" t="s">
        <v>659</v>
      </c>
      <c r="Y1472">
        <v>900</v>
      </c>
      <c r="AB1472">
        <v>0</v>
      </c>
      <c r="AC1472">
        <v>0</v>
      </c>
      <c r="AD1472">
        <v>2</v>
      </c>
      <c r="AE1472">
        <v>1044</v>
      </c>
      <c r="AF1472">
        <v>1</v>
      </c>
      <c r="AQ1472">
        <v>1</v>
      </c>
      <c r="AR1472">
        <f t="shared" si="22"/>
        <v>0</v>
      </c>
      <c r="AS1472">
        <v>1</v>
      </c>
      <c r="AT1472" t="s">
        <v>135</v>
      </c>
      <c r="AU1472">
        <v>44</v>
      </c>
    </row>
    <row r="1473" spans="1:47">
      <c r="A1473" t="s">
        <v>5465</v>
      </c>
      <c r="C1473">
        <v>310</v>
      </c>
      <c r="D1473" t="s">
        <v>5466</v>
      </c>
      <c r="E1473">
        <v>101</v>
      </c>
      <c r="F1473" t="s">
        <v>5467</v>
      </c>
      <c r="G1473" t="s">
        <v>219</v>
      </c>
      <c r="H1473" t="s">
        <v>220</v>
      </c>
      <c r="I1473" t="s">
        <v>5468</v>
      </c>
      <c r="J1473">
        <v>8.5639999999999994E-2</v>
      </c>
      <c r="K1473">
        <v>0</v>
      </c>
      <c r="L1473">
        <v>0</v>
      </c>
      <c r="M1473">
        <v>1</v>
      </c>
      <c r="N1473">
        <v>1</v>
      </c>
      <c r="O1473" t="s">
        <v>659</v>
      </c>
      <c r="P1473">
        <v>1</v>
      </c>
      <c r="Q1473">
        <v>1</v>
      </c>
      <c r="R1473">
        <v>700</v>
      </c>
      <c r="S1473" t="s">
        <v>223</v>
      </c>
      <c r="T1473">
        <v>0</v>
      </c>
      <c r="U1473" t="s">
        <v>5465</v>
      </c>
      <c r="V1473" t="s">
        <v>927</v>
      </c>
      <c r="W1473" t="s">
        <v>659</v>
      </c>
      <c r="X1473" t="s">
        <v>659</v>
      </c>
      <c r="Y1473">
        <v>700</v>
      </c>
      <c r="AB1473">
        <v>0</v>
      </c>
      <c r="AC1473">
        <v>0</v>
      </c>
      <c r="AD1473">
        <v>2</v>
      </c>
      <c r="AE1473">
        <v>752</v>
      </c>
      <c r="AF1473">
        <v>1</v>
      </c>
      <c r="AQ1473">
        <v>0</v>
      </c>
      <c r="AR1473">
        <f t="shared" si="22"/>
        <v>0</v>
      </c>
      <c r="AS1473">
        <v>1</v>
      </c>
      <c r="AT1473" t="s">
        <v>134</v>
      </c>
      <c r="AU1473">
        <v>43</v>
      </c>
    </row>
    <row r="1474" spans="1:47">
      <c r="A1474" t="s">
        <v>5469</v>
      </c>
      <c r="C1474">
        <v>310</v>
      </c>
      <c r="D1474" t="s">
        <v>5470</v>
      </c>
      <c r="E1474">
        <v>101</v>
      </c>
      <c r="F1474" t="s">
        <v>5471</v>
      </c>
      <c r="G1474" t="s">
        <v>422</v>
      </c>
      <c r="H1474" t="s">
        <v>220</v>
      </c>
      <c r="I1474" t="s">
        <v>5472</v>
      </c>
      <c r="J1474">
        <v>0.25019999999999998</v>
      </c>
      <c r="K1474">
        <v>0</v>
      </c>
      <c r="L1474">
        <v>0</v>
      </c>
      <c r="M1474">
        <v>1</v>
      </c>
      <c r="N1474">
        <v>1</v>
      </c>
      <c r="O1474" t="s">
        <v>659</v>
      </c>
      <c r="P1474">
        <v>1</v>
      </c>
      <c r="Q1474">
        <v>1</v>
      </c>
      <c r="R1474">
        <v>6300</v>
      </c>
      <c r="S1474" t="s">
        <v>223</v>
      </c>
      <c r="T1474">
        <v>0</v>
      </c>
      <c r="U1474" t="s">
        <v>5469</v>
      </c>
      <c r="V1474" t="s">
        <v>933</v>
      </c>
      <c r="W1474" t="s">
        <v>659</v>
      </c>
      <c r="X1474" t="s">
        <v>659</v>
      </c>
      <c r="Y1474">
        <v>6300</v>
      </c>
      <c r="AB1474">
        <v>0</v>
      </c>
      <c r="AC1474">
        <v>0</v>
      </c>
      <c r="AD1474">
        <v>3</v>
      </c>
      <c r="AE1474">
        <v>1316</v>
      </c>
      <c r="AF1474">
        <v>1</v>
      </c>
      <c r="AQ1474">
        <v>1</v>
      </c>
      <c r="AR1474">
        <f t="shared" ref="AR1474:AR1537" si="23">AB1474*9.68*VLOOKUP(AU1474,atten,10,FALSE)</f>
        <v>0</v>
      </c>
      <c r="AS1474">
        <v>1</v>
      </c>
      <c r="AT1474" t="s">
        <v>135</v>
      </c>
      <c r="AU1474">
        <v>44</v>
      </c>
    </row>
    <row r="1475" spans="1:47">
      <c r="A1475" t="s">
        <v>5473</v>
      </c>
      <c r="C1475">
        <v>310</v>
      </c>
      <c r="D1475" t="s">
        <v>5474</v>
      </c>
      <c r="E1475">
        <v>101</v>
      </c>
      <c r="F1475" t="s">
        <v>5475</v>
      </c>
      <c r="G1475" t="s">
        <v>219</v>
      </c>
      <c r="H1475" t="s">
        <v>220</v>
      </c>
      <c r="I1475" t="s">
        <v>5476</v>
      </c>
      <c r="J1475">
        <v>0.19577</v>
      </c>
      <c r="K1475">
        <v>1</v>
      </c>
      <c r="L1475">
        <v>1</v>
      </c>
      <c r="M1475">
        <v>1</v>
      </c>
      <c r="N1475">
        <v>1</v>
      </c>
      <c r="O1475" t="s">
        <v>225</v>
      </c>
      <c r="P1475">
        <v>0</v>
      </c>
      <c r="Q1475">
        <v>0</v>
      </c>
      <c r="R1475">
        <v>0</v>
      </c>
      <c r="S1475" t="s">
        <v>243</v>
      </c>
      <c r="T1475">
        <v>0</v>
      </c>
      <c r="U1475" t="s">
        <v>5473</v>
      </c>
      <c r="V1475" t="s">
        <v>413</v>
      </c>
      <c r="W1475" t="s">
        <v>225</v>
      </c>
      <c r="X1475" t="s">
        <v>225</v>
      </c>
      <c r="Y1475">
        <v>0</v>
      </c>
      <c r="AB1475">
        <v>1</v>
      </c>
      <c r="AC1475">
        <v>1</v>
      </c>
      <c r="AD1475">
        <v>1</v>
      </c>
      <c r="AE1475">
        <v>880</v>
      </c>
      <c r="AF1475">
        <v>1</v>
      </c>
      <c r="AQ1475">
        <v>3</v>
      </c>
      <c r="AR1475">
        <f t="shared" si="23"/>
        <v>9.68</v>
      </c>
      <c r="AS1475">
        <v>1</v>
      </c>
      <c r="AT1475" t="s">
        <v>137</v>
      </c>
      <c r="AU1475">
        <v>46</v>
      </c>
    </row>
    <row r="1476" spans="1:47">
      <c r="A1476" t="s">
        <v>5477</v>
      </c>
      <c r="C1476">
        <v>310</v>
      </c>
      <c r="D1476" t="s">
        <v>5478</v>
      </c>
      <c r="E1476">
        <v>101</v>
      </c>
      <c r="F1476" t="s">
        <v>5479</v>
      </c>
      <c r="G1476" t="s">
        <v>219</v>
      </c>
      <c r="H1476" t="s">
        <v>220</v>
      </c>
      <c r="I1476" t="s">
        <v>5480</v>
      </c>
      <c r="J1476">
        <v>0.14657999999999999</v>
      </c>
      <c r="K1476">
        <v>0</v>
      </c>
      <c r="L1476">
        <v>0</v>
      </c>
      <c r="M1476">
        <v>1</v>
      </c>
      <c r="N1476">
        <v>1</v>
      </c>
      <c r="O1476" t="s">
        <v>659</v>
      </c>
      <c r="P1476">
        <v>1</v>
      </c>
      <c r="Q1476">
        <v>1</v>
      </c>
      <c r="R1476">
        <v>1400</v>
      </c>
      <c r="S1476" t="s">
        <v>223</v>
      </c>
      <c r="T1476">
        <v>0</v>
      </c>
      <c r="U1476" t="s">
        <v>5477</v>
      </c>
      <c r="V1476" t="s">
        <v>933</v>
      </c>
      <c r="W1476" t="s">
        <v>659</v>
      </c>
      <c r="X1476" t="s">
        <v>659</v>
      </c>
      <c r="Y1476">
        <v>1400</v>
      </c>
      <c r="AB1476">
        <v>0</v>
      </c>
      <c r="AC1476">
        <v>0</v>
      </c>
      <c r="AD1476">
        <v>2</v>
      </c>
      <c r="AE1476">
        <v>680</v>
      </c>
      <c r="AF1476">
        <v>1</v>
      </c>
      <c r="AQ1476">
        <v>2</v>
      </c>
      <c r="AR1476">
        <f t="shared" si="23"/>
        <v>0</v>
      </c>
      <c r="AS1476">
        <v>1</v>
      </c>
      <c r="AT1476" t="s">
        <v>135</v>
      </c>
      <c r="AU1476">
        <v>44</v>
      </c>
    </row>
    <row r="1477" spans="1:47">
      <c r="A1477" t="s">
        <v>5481</v>
      </c>
      <c r="C1477">
        <v>310</v>
      </c>
      <c r="D1477" t="s">
        <v>5482</v>
      </c>
      <c r="E1477">
        <v>101</v>
      </c>
      <c r="F1477" t="s">
        <v>5483</v>
      </c>
      <c r="G1477" t="s">
        <v>219</v>
      </c>
      <c r="H1477" t="s">
        <v>220</v>
      </c>
      <c r="I1477" t="s">
        <v>5484</v>
      </c>
      <c r="J1477">
        <v>0.14423</v>
      </c>
      <c r="K1477">
        <v>0</v>
      </c>
      <c r="L1477">
        <v>0</v>
      </c>
      <c r="M1477">
        <v>1</v>
      </c>
      <c r="N1477">
        <v>1</v>
      </c>
      <c r="O1477" t="s">
        <v>659</v>
      </c>
      <c r="P1477">
        <v>1</v>
      </c>
      <c r="Q1477">
        <v>1</v>
      </c>
      <c r="R1477">
        <v>3400</v>
      </c>
      <c r="S1477" t="s">
        <v>223</v>
      </c>
      <c r="T1477">
        <v>0</v>
      </c>
      <c r="U1477" t="s">
        <v>5481</v>
      </c>
      <c r="V1477" t="s">
        <v>927</v>
      </c>
      <c r="W1477" t="s">
        <v>659</v>
      </c>
      <c r="X1477" t="s">
        <v>659</v>
      </c>
      <c r="Y1477">
        <v>3400</v>
      </c>
      <c r="AB1477">
        <v>0</v>
      </c>
      <c r="AC1477">
        <v>0</v>
      </c>
      <c r="AD1477">
        <v>2</v>
      </c>
      <c r="AE1477">
        <v>667</v>
      </c>
      <c r="AF1477">
        <v>1</v>
      </c>
      <c r="AQ1477">
        <v>1</v>
      </c>
      <c r="AR1477">
        <f t="shared" si="23"/>
        <v>0</v>
      </c>
      <c r="AS1477">
        <v>1</v>
      </c>
      <c r="AT1477" t="s">
        <v>134</v>
      </c>
      <c r="AU1477">
        <v>43</v>
      </c>
    </row>
    <row r="1478" spans="1:47">
      <c r="A1478" t="s">
        <v>5485</v>
      </c>
      <c r="C1478">
        <v>310</v>
      </c>
      <c r="D1478" t="s">
        <v>5486</v>
      </c>
      <c r="E1478">
        <v>101</v>
      </c>
      <c r="F1478" t="s">
        <v>5487</v>
      </c>
      <c r="G1478" t="s">
        <v>219</v>
      </c>
      <c r="H1478" t="s">
        <v>220</v>
      </c>
      <c r="I1478" t="s">
        <v>5488</v>
      </c>
      <c r="J1478">
        <v>0.54579999999999995</v>
      </c>
      <c r="K1478">
        <v>0</v>
      </c>
      <c r="L1478">
        <v>0</v>
      </c>
      <c r="M1478">
        <v>1</v>
      </c>
      <c r="N1478">
        <v>1</v>
      </c>
      <c r="O1478" t="s">
        <v>659</v>
      </c>
      <c r="P1478">
        <v>1</v>
      </c>
      <c r="Q1478">
        <v>1</v>
      </c>
      <c r="R1478">
        <v>10500</v>
      </c>
      <c r="S1478" t="s">
        <v>223</v>
      </c>
      <c r="T1478">
        <v>0</v>
      </c>
      <c r="U1478" t="s">
        <v>5485</v>
      </c>
      <c r="V1478" t="s">
        <v>933</v>
      </c>
      <c r="W1478" t="s">
        <v>659</v>
      </c>
      <c r="X1478" t="s">
        <v>659</v>
      </c>
      <c r="Y1478">
        <v>10500</v>
      </c>
      <c r="AB1478">
        <v>0</v>
      </c>
      <c r="AC1478">
        <v>0</v>
      </c>
      <c r="AD1478">
        <v>3</v>
      </c>
      <c r="AE1478">
        <v>1744</v>
      </c>
      <c r="AF1478">
        <v>2</v>
      </c>
      <c r="AQ1478">
        <v>1</v>
      </c>
      <c r="AR1478">
        <f t="shared" si="23"/>
        <v>0</v>
      </c>
      <c r="AS1478">
        <v>1</v>
      </c>
      <c r="AT1478" t="s">
        <v>135</v>
      </c>
      <c r="AU1478">
        <v>44</v>
      </c>
    </row>
    <row r="1479" spans="1:47">
      <c r="A1479" t="s">
        <v>5489</v>
      </c>
      <c r="C1479">
        <v>310</v>
      </c>
      <c r="D1479" t="s">
        <v>5490</v>
      </c>
      <c r="E1479">
        <v>101</v>
      </c>
      <c r="F1479" t="s">
        <v>5491</v>
      </c>
      <c r="G1479" t="s">
        <v>219</v>
      </c>
      <c r="H1479" t="s">
        <v>220</v>
      </c>
      <c r="I1479" t="s">
        <v>5492</v>
      </c>
      <c r="J1479">
        <v>4.8320000000000002E-2</v>
      </c>
      <c r="K1479">
        <v>0</v>
      </c>
      <c r="L1479">
        <v>0</v>
      </c>
      <c r="M1479">
        <v>1</v>
      </c>
      <c r="N1479">
        <v>1</v>
      </c>
      <c r="O1479" t="s">
        <v>659</v>
      </c>
      <c r="P1479">
        <v>1</v>
      </c>
      <c r="Q1479">
        <v>1</v>
      </c>
      <c r="R1479">
        <v>6400</v>
      </c>
      <c r="S1479" t="s">
        <v>223</v>
      </c>
      <c r="T1479">
        <v>0</v>
      </c>
      <c r="U1479" t="s">
        <v>5489</v>
      </c>
      <c r="V1479" t="s">
        <v>933</v>
      </c>
      <c r="W1479" t="s">
        <v>659</v>
      </c>
      <c r="X1479" t="s">
        <v>659</v>
      </c>
      <c r="Y1479">
        <v>6400</v>
      </c>
      <c r="AB1479">
        <v>0</v>
      </c>
      <c r="AC1479">
        <v>0</v>
      </c>
      <c r="AD1479">
        <v>2</v>
      </c>
      <c r="AE1479">
        <v>600</v>
      </c>
      <c r="AF1479">
        <v>2</v>
      </c>
      <c r="AQ1479">
        <v>1</v>
      </c>
      <c r="AR1479">
        <f t="shared" si="23"/>
        <v>0</v>
      </c>
      <c r="AS1479">
        <v>1</v>
      </c>
      <c r="AT1479" t="s">
        <v>134</v>
      </c>
      <c r="AU1479">
        <v>43</v>
      </c>
    </row>
    <row r="1480" spans="1:47">
      <c r="A1480" t="s">
        <v>5493</v>
      </c>
      <c r="C1480">
        <v>310</v>
      </c>
      <c r="D1480" t="s">
        <v>5494</v>
      </c>
      <c r="E1480">
        <v>101</v>
      </c>
      <c r="F1480" t="s">
        <v>5495</v>
      </c>
      <c r="G1480" t="s">
        <v>219</v>
      </c>
      <c r="H1480" t="s">
        <v>220</v>
      </c>
      <c r="I1480" t="s">
        <v>5496</v>
      </c>
      <c r="J1480">
        <v>9.5369999999999996E-2</v>
      </c>
      <c r="K1480">
        <v>0</v>
      </c>
      <c r="L1480">
        <v>0</v>
      </c>
      <c r="M1480">
        <v>1</v>
      </c>
      <c r="N1480">
        <v>1</v>
      </c>
      <c r="O1480" t="s">
        <v>659</v>
      </c>
      <c r="P1480">
        <v>1</v>
      </c>
      <c r="Q1480">
        <v>1</v>
      </c>
      <c r="R1480">
        <v>1100</v>
      </c>
      <c r="S1480" t="s">
        <v>223</v>
      </c>
      <c r="T1480">
        <v>0</v>
      </c>
      <c r="U1480" t="s">
        <v>5493</v>
      </c>
      <c r="V1480" t="s">
        <v>933</v>
      </c>
      <c r="W1480" t="s">
        <v>659</v>
      </c>
      <c r="X1480" t="s">
        <v>659</v>
      </c>
      <c r="Y1480">
        <v>1100</v>
      </c>
      <c r="AB1480">
        <v>0</v>
      </c>
      <c r="AC1480">
        <v>0</v>
      </c>
      <c r="AD1480">
        <v>2</v>
      </c>
      <c r="AE1480">
        <v>748</v>
      </c>
      <c r="AF1480">
        <v>1</v>
      </c>
      <c r="AQ1480">
        <v>1</v>
      </c>
      <c r="AR1480">
        <f t="shared" si="23"/>
        <v>0</v>
      </c>
      <c r="AS1480">
        <v>1</v>
      </c>
      <c r="AT1480" t="s">
        <v>135</v>
      </c>
      <c r="AU1480">
        <v>44</v>
      </c>
    </row>
    <row r="1481" spans="1:47">
      <c r="A1481" t="s">
        <v>5497</v>
      </c>
      <c r="C1481">
        <v>310</v>
      </c>
      <c r="D1481" t="s">
        <v>5498</v>
      </c>
      <c r="E1481">
        <v>101</v>
      </c>
      <c r="F1481" t="s">
        <v>5499</v>
      </c>
      <c r="G1481" t="s">
        <v>219</v>
      </c>
      <c r="H1481" t="s">
        <v>220</v>
      </c>
      <c r="I1481" t="s">
        <v>5500</v>
      </c>
      <c r="J1481">
        <v>0.1007</v>
      </c>
      <c r="K1481">
        <v>0</v>
      </c>
      <c r="L1481">
        <v>0</v>
      </c>
      <c r="M1481">
        <v>1</v>
      </c>
      <c r="N1481">
        <v>1</v>
      </c>
      <c r="O1481" t="s">
        <v>659</v>
      </c>
      <c r="P1481">
        <v>1</v>
      </c>
      <c r="Q1481">
        <v>1</v>
      </c>
      <c r="R1481">
        <v>8600</v>
      </c>
      <c r="S1481" t="s">
        <v>223</v>
      </c>
      <c r="T1481">
        <v>0</v>
      </c>
      <c r="U1481" t="s">
        <v>5497</v>
      </c>
      <c r="V1481" t="s">
        <v>933</v>
      </c>
      <c r="W1481" t="s">
        <v>659</v>
      </c>
      <c r="X1481" t="s">
        <v>659</v>
      </c>
      <c r="Y1481">
        <v>8600</v>
      </c>
      <c r="AB1481">
        <v>0</v>
      </c>
      <c r="AC1481">
        <v>0</v>
      </c>
      <c r="AD1481">
        <v>3</v>
      </c>
      <c r="AE1481">
        <v>1440</v>
      </c>
      <c r="AF1481">
        <v>1</v>
      </c>
      <c r="AQ1481">
        <v>1</v>
      </c>
      <c r="AR1481">
        <f t="shared" si="23"/>
        <v>0</v>
      </c>
      <c r="AS1481">
        <v>1</v>
      </c>
      <c r="AT1481" t="s">
        <v>134</v>
      </c>
      <c r="AU1481">
        <v>43</v>
      </c>
    </row>
    <row r="1482" spans="1:47">
      <c r="A1482" t="s">
        <v>5501</v>
      </c>
      <c r="C1482">
        <v>310</v>
      </c>
      <c r="D1482" t="s">
        <v>5502</v>
      </c>
      <c r="E1482">
        <v>101</v>
      </c>
      <c r="F1482" t="s">
        <v>5503</v>
      </c>
      <c r="G1482" t="s">
        <v>219</v>
      </c>
      <c r="H1482" t="s">
        <v>220</v>
      </c>
      <c r="I1482" t="s">
        <v>5504</v>
      </c>
      <c r="J1482">
        <v>0.15198999999999999</v>
      </c>
      <c r="K1482">
        <v>0</v>
      </c>
      <c r="L1482">
        <v>0</v>
      </c>
      <c r="M1482">
        <v>1</v>
      </c>
      <c r="N1482">
        <v>1</v>
      </c>
      <c r="O1482" t="s">
        <v>659</v>
      </c>
      <c r="P1482">
        <v>1</v>
      </c>
      <c r="Q1482">
        <v>1</v>
      </c>
      <c r="R1482">
        <v>6400</v>
      </c>
      <c r="S1482" t="s">
        <v>223</v>
      </c>
      <c r="T1482">
        <v>0</v>
      </c>
      <c r="U1482" t="s">
        <v>5501</v>
      </c>
      <c r="V1482" t="s">
        <v>927</v>
      </c>
      <c r="W1482" t="s">
        <v>659</v>
      </c>
      <c r="X1482" t="s">
        <v>659</v>
      </c>
      <c r="Y1482">
        <v>6400</v>
      </c>
      <c r="AB1482">
        <v>0</v>
      </c>
      <c r="AC1482">
        <v>0</v>
      </c>
      <c r="AD1482">
        <v>3</v>
      </c>
      <c r="AE1482">
        <v>1100</v>
      </c>
      <c r="AF1482">
        <v>2</v>
      </c>
      <c r="AQ1482">
        <v>1</v>
      </c>
      <c r="AR1482">
        <f t="shared" si="23"/>
        <v>0</v>
      </c>
      <c r="AS1482">
        <v>1</v>
      </c>
      <c r="AT1482" t="s">
        <v>134</v>
      </c>
      <c r="AU1482">
        <v>43</v>
      </c>
    </row>
    <row r="1483" spans="1:47">
      <c r="A1483" t="s">
        <v>5505</v>
      </c>
      <c r="C1483">
        <v>310</v>
      </c>
      <c r="D1483" t="s">
        <v>5506</v>
      </c>
      <c r="E1483">
        <v>101</v>
      </c>
      <c r="F1483" t="s">
        <v>5507</v>
      </c>
      <c r="G1483" t="s">
        <v>219</v>
      </c>
      <c r="H1483" t="s">
        <v>220</v>
      </c>
      <c r="I1483" t="s">
        <v>5508</v>
      </c>
      <c r="J1483">
        <v>8.3089999999999997E-2</v>
      </c>
      <c r="K1483">
        <v>0</v>
      </c>
      <c r="L1483">
        <v>0</v>
      </c>
      <c r="M1483">
        <v>1</v>
      </c>
      <c r="N1483">
        <v>1</v>
      </c>
      <c r="O1483" t="s">
        <v>659</v>
      </c>
      <c r="P1483">
        <v>1</v>
      </c>
      <c r="Q1483">
        <v>1</v>
      </c>
      <c r="R1483">
        <v>800</v>
      </c>
      <c r="S1483" t="s">
        <v>223</v>
      </c>
      <c r="T1483">
        <v>0</v>
      </c>
      <c r="U1483" t="s">
        <v>5505</v>
      </c>
      <c r="V1483" t="s">
        <v>893</v>
      </c>
      <c r="W1483" t="s">
        <v>659</v>
      </c>
      <c r="X1483" t="s">
        <v>659</v>
      </c>
      <c r="Y1483">
        <v>800</v>
      </c>
      <c r="AB1483">
        <v>0</v>
      </c>
      <c r="AC1483">
        <v>0</v>
      </c>
      <c r="AD1483">
        <v>2</v>
      </c>
      <c r="AE1483">
        <v>660</v>
      </c>
      <c r="AF1483">
        <v>1</v>
      </c>
      <c r="AQ1483">
        <v>2</v>
      </c>
      <c r="AR1483">
        <f t="shared" si="23"/>
        <v>0</v>
      </c>
      <c r="AS1483">
        <v>1</v>
      </c>
      <c r="AT1483" t="s">
        <v>134</v>
      </c>
      <c r="AU1483">
        <v>43</v>
      </c>
    </row>
    <row r="1484" spans="1:47">
      <c r="A1484" t="s">
        <v>5509</v>
      </c>
      <c r="C1484">
        <v>310</v>
      </c>
      <c r="D1484" t="s">
        <v>5510</v>
      </c>
      <c r="E1484">
        <v>101</v>
      </c>
      <c r="F1484" t="s">
        <v>5511</v>
      </c>
      <c r="G1484" t="s">
        <v>219</v>
      </c>
      <c r="H1484" t="s">
        <v>220</v>
      </c>
      <c r="I1484" t="s">
        <v>5512</v>
      </c>
      <c r="J1484">
        <v>0.10635</v>
      </c>
      <c r="K1484">
        <v>0</v>
      </c>
      <c r="L1484">
        <v>0</v>
      </c>
      <c r="M1484">
        <v>1</v>
      </c>
      <c r="N1484">
        <v>1</v>
      </c>
      <c r="O1484" t="s">
        <v>659</v>
      </c>
      <c r="P1484">
        <v>1</v>
      </c>
      <c r="Q1484">
        <v>0</v>
      </c>
      <c r="R1484">
        <v>0</v>
      </c>
      <c r="S1484" t="s">
        <v>223</v>
      </c>
      <c r="T1484">
        <v>0</v>
      </c>
      <c r="U1484" t="s">
        <v>5509</v>
      </c>
      <c r="V1484" t="s">
        <v>927</v>
      </c>
      <c r="W1484" t="s">
        <v>659</v>
      </c>
      <c r="X1484" t="s">
        <v>659</v>
      </c>
      <c r="Y1484">
        <v>0</v>
      </c>
      <c r="AB1484">
        <v>0</v>
      </c>
      <c r="AC1484">
        <v>0</v>
      </c>
      <c r="AD1484">
        <v>2</v>
      </c>
      <c r="AE1484">
        <v>744</v>
      </c>
      <c r="AF1484">
        <v>1</v>
      </c>
      <c r="AQ1484">
        <v>1</v>
      </c>
      <c r="AR1484">
        <f t="shared" si="23"/>
        <v>0</v>
      </c>
      <c r="AS1484">
        <v>1</v>
      </c>
      <c r="AT1484" t="s">
        <v>134</v>
      </c>
      <c r="AU1484">
        <v>43</v>
      </c>
    </row>
    <row r="1485" spans="1:47">
      <c r="A1485" t="s">
        <v>5513</v>
      </c>
      <c r="C1485">
        <v>310</v>
      </c>
      <c r="D1485" t="s">
        <v>5514</v>
      </c>
      <c r="E1485">
        <v>101</v>
      </c>
      <c r="F1485" t="s">
        <v>5515</v>
      </c>
      <c r="G1485" t="s">
        <v>219</v>
      </c>
      <c r="H1485" t="s">
        <v>220</v>
      </c>
      <c r="I1485" t="s">
        <v>5516</v>
      </c>
      <c r="J1485">
        <v>0.21529999999999999</v>
      </c>
      <c r="K1485">
        <v>1</v>
      </c>
      <c r="L1485">
        <v>1</v>
      </c>
      <c r="M1485">
        <v>1</v>
      </c>
      <c r="N1485">
        <v>1</v>
      </c>
      <c r="O1485" t="s">
        <v>225</v>
      </c>
      <c r="P1485">
        <v>0</v>
      </c>
      <c r="Q1485">
        <v>1</v>
      </c>
      <c r="R1485">
        <v>4000</v>
      </c>
      <c r="S1485" t="s">
        <v>223</v>
      </c>
      <c r="T1485">
        <v>4000</v>
      </c>
      <c r="U1485" t="s">
        <v>5513</v>
      </c>
      <c r="V1485" t="s">
        <v>413</v>
      </c>
      <c r="W1485" t="s">
        <v>225</v>
      </c>
      <c r="X1485" t="s">
        <v>225</v>
      </c>
      <c r="Y1485">
        <v>4000</v>
      </c>
      <c r="AB1485">
        <v>1</v>
      </c>
      <c r="AC1485">
        <v>1</v>
      </c>
      <c r="AD1485">
        <v>2</v>
      </c>
      <c r="AE1485">
        <v>1120</v>
      </c>
      <c r="AF1485">
        <v>1</v>
      </c>
      <c r="AQ1485">
        <v>2</v>
      </c>
      <c r="AR1485">
        <f t="shared" si="23"/>
        <v>9.68</v>
      </c>
      <c r="AS1485">
        <v>1</v>
      </c>
      <c r="AT1485" t="s">
        <v>137</v>
      </c>
      <c r="AU1485">
        <v>46</v>
      </c>
    </row>
    <row r="1486" spans="1:47">
      <c r="A1486" t="s">
        <v>5517</v>
      </c>
      <c r="C1486">
        <v>310</v>
      </c>
      <c r="D1486" t="s">
        <v>5518</v>
      </c>
      <c r="E1486">
        <v>101</v>
      </c>
      <c r="F1486" t="s">
        <v>5519</v>
      </c>
      <c r="G1486" t="s">
        <v>219</v>
      </c>
      <c r="H1486" t="s">
        <v>220</v>
      </c>
      <c r="I1486" t="s">
        <v>5520</v>
      </c>
      <c r="J1486">
        <v>0.26774999999999999</v>
      </c>
      <c r="K1486">
        <v>0</v>
      </c>
      <c r="L1486">
        <v>0</v>
      </c>
      <c r="M1486">
        <v>1</v>
      </c>
      <c r="N1486">
        <v>1</v>
      </c>
      <c r="O1486" t="s">
        <v>659</v>
      </c>
      <c r="P1486">
        <v>1</v>
      </c>
      <c r="Q1486">
        <v>1</v>
      </c>
      <c r="R1486">
        <v>7500</v>
      </c>
      <c r="S1486" t="s">
        <v>223</v>
      </c>
      <c r="T1486">
        <v>0</v>
      </c>
      <c r="U1486" t="s">
        <v>5517</v>
      </c>
      <c r="V1486" t="s">
        <v>933</v>
      </c>
      <c r="W1486" t="s">
        <v>659</v>
      </c>
      <c r="X1486" t="s">
        <v>659</v>
      </c>
      <c r="Y1486">
        <v>7500</v>
      </c>
      <c r="AB1486">
        <v>0</v>
      </c>
      <c r="AC1486">
        <v>0</v>
      </c>
      <c r="AD1486">
        <v>3</v>
      </c>
      <c r="AE1486">
        <v>1420</v>
      </c>
      <c r="AF1486">
        <v>1</v>
      </c>
      <c r="AQ1486">
        <v>2</v>
      </c>
      <c r="AR1486">
        <f t="shared" si="23"/>
        <v>0</v>
      </c>
      <c r="AS1486">
        <v>1</v>
      </c>
      <c r="AT1486" t="s">
        <v>135</v>
      </c>
      <c r="AU1486">
        <v>44</v>
      </c>
    </row>
    <row r="1487" spans="1:47">
      <c r="A1487" t="s">
        <v>5521</v>
      </c>
      <c r="C1487">
        <v>310</v>
      </c>
      <c r="D1487" t="s">
        <v>5522</v>
      </c>
      <c r="E1487">
        <v>101</v>
      </c>
      <c r="F1487" t="s">
        <v>5523</v>
      </c>
      <c r="G1487" t="s">
        <v>422</v>
      </c>
      <c r="H1487" t="s">
        <v>220</v>
      </c>
      <c r="I1487" t="s">
        <v>5524</v>
      </c>
      <c r="J1487">
        <v>0.23741000000000001</v>
      </c>
      <c r="K1487">
        <v>0</v>
      </c>
      <c r="L1487">
        <v>0</v>
      </c>
      <c r="M1487">
        <v>1</v>
      </c>
      <c r="N1487">
        <v>1</v>
      </c>
      <c r="O1487" t="s">
        <v>659</v>
      </c>
      <c r="P1487">
        <v>1</v>
      </c>
      <c r="Q1487">
        <v>1</v>
      </c>
      <c r="R1487">
        <v>14100</v>
      </c>
      <c r="S1487" t="s">
        <v>223</v>
      </c>
      <c r="T1487">
        <v>0</v>
      </c>
      <c r="U1487" t="s">
        <v>5521</v>
      </c>
      <c r="V1487" t="s">
        <v>933</v>
      </c>
      <c r="W1487" t="s">
        <v>659</v>
      </c>
      <c r="X1487" t="s">
        <v>659</v>
      </c>
      <c r="Y1487">
        <v>14100</v>
      </c>
      <c r="AB1487">
        <v>0</v>
      </c>
      <c r="AC1487">
        <v>0</v>
      </c>
      <c r="AD1487">
        <v>4</v>
      </c>
      <c r="AE1487">
        <v>1412</v>
      </c>
      <c r="AF1487">
        <v>1</v>
      </c>
      <c r="AQ1487">
        <v>1</v>
      </c>
      <c r="AR1487">
        <f t="shared" si="23"/>
        <v>0</v>
      </c>
      <c r="AS1487">
        <v>1</v>
      </c>
      <c r="AT1487" t="s">
        <v>135</v>
      </c>
      <c r="AU1487">
        <v>44</v>
      </c>
    </row>
    <row r="1488" spans="1:47">
      <c r="A1488" t="s">
        <v>5525</v>
      </c>
      <c r="C1488">
        <v>310</v>
      </c>
      <c r="D1488" t="s">
        <v>5526</v>
      </c>
      <c r="E1488">
        <v>101</v>
      </c>
      <c r="F1488" t="s">
        <v>5527</v>
      </c>
      <c r="G1488" t="s">
        <v>219</v>
      </c>
      <c r="H1488" t="s">
        <v>220</v>
      </c>
      <c r="I1488" t="s">
        <v>5528</v>
      </c>
      <c r="J1488">
        <v>0.29159000000000002</v>
      </c>
      <c r="K1488">
        <v>1</v>
      </c>
      <c r="L1488">
        <v>1</v>
      </c>
      <c r="M1488">
        <v>1</v>
      </c>
      <c r="N1488">
        <v>1</v>
      </c>
      <c r="O1488" t="s">
        <v>225</v>
      </c>
      <c r="P1488">
        <v>0</v>
      </c>
      <c r="Q1488">
        <v>0</v>
      </c>
      <c r="R1488">
        <v>0</v>
      </c>
      <c r="S1488" t="s">
        <v>243</v>
      </c>
      <c r="T1488">
        <v>0</v>
      </c>
      <c r="U1488" t="s">
        <v>5525</v>
      </c>
      <c r="V1488" t="s">
        <v>413</v>
      </c>
      <c r="W1488" t="s">
        <v>225</v>
      </c>
      <c r="X1488" t="s">
        <v>225</v>
      </c>
      <c r="Y1488">
        <v>0</v>
      </c>
      <c r="AB1488">
        <v>1</v>
      </c>
      <c r="AC1488">
        <v>1</v>
      </c>
      <c r="AD1488">
        <v>4</v>
      </c>
      <c r="AE1488">
        <v>1874</v>
      </c>
      <c r="AF1488">
        <v>1.5</v>
      </c>
      <c r="AQ1488">
        <v>3</v>
      </c>
      <c r="AR1488">
        <f t="shared" si="23"/>
        <v>9.68</v>
      </c>
      <c r="AS1488">
        <v>1</v>
      </c>
      <c r="AT1488" t="s">
        <v>137</v>
      </c>
      <c r="AU1488">
        <v>46</v>
      </c>
    </row>
    <row r="1489" spans="1:47">
      <c r="A1489" t="s">
        <v>5529</v>
      </c>
      <c r="C1489">
        <v>310</v>
      </c>
      <c r="D1489" t="s">
        <v>5530</v>
      </c>
      <c r="E1489">
        <v>101</v>
      </c>
      <c r="F1489" t="s">
        <v>5531</v>
      </c>
      <c r="G1489" t="s">
        <v>219</v>
      </c>
      <c r="H1489" t="s">
        <v>220</v>
      </c>
      <c r="I1489" t="s">
        <v>5532</v>
      </c>
      <c r="J1489">
        <v>0.16897999999999999</v>
      </c>
      <c r="K1489">
        <v>0</v>
      </c>
      <c r="L1489">
        <v>0</v>
      </c>
      <c r="M1489">
        <v>1</v>
      </c>
      <c r="N1489">
        <v>1</v>
      </c>
      <c r="O1489" t="s">
        <v>659</v>
      </c>
      <c r="P1489">
        <v>1</v>
      </c>
      <c r="Q1489">
        <v>1</v>
      </c>
      <c r="R1489">
        <v>4100</v>
      </c>
      <c r="S1489" t="s">
        <v>223</v>
      </c>
      <c r="T1489">
        <v>0</v>
      </c>
      <c r="U1489" t="s">
        <v>5529</v>
      </c>
      <c r="V1489" t="s">
        <v>933</v>
      </c>
      <c r="W1489" t="s">
        <v>659</v>
      </c>
      <c r="X1489" t="s">
        <v>659</v>
      </c>
      <c r="Y1489">
        <v>4100</v>
      </c>
      <c r="AB1489">
        <v>0</v>
      </c>
      <c r="AC1489">
        <v>0</v>
      </c>
      <c r="AD1489">
        <v>1</v>
      </c>
      <c r="AE1489">
        <v>842</v>
      </c>
      <c r="AF1489">
        <v>1</v>
      </c>
      <c r="AQ1489">
        <v>1</v>
      </c>
      <c r="AR1489">
        <f t="shared" si="23"/>
        <v>0</v>
      </c>
      <c r="AS1489">
        <v>1</v>
      </c>
      <c r="AT1489" t="s">
        <v>135</v>
      </c>
      <c r="AU1489">
        <v>44</v>
      </c>
    </row>
    <row r="1490" spans="1:47">
      <c r="A1490" t="s">
        <v>5533</v>
      </c>
      <c r="C1490">
        <v>310</v>
      </c>
      <c r="D1490" t="s">
        <v>5534</v>
      </c>
      <c r="E1490">
        <v>101</v>
      </c>
      <c r="F1490" t="s">
        <v>5535</v>
      </c>
      <c r="G1490" t="s">
        <v>219</v>
      </c>
      <c r="H1490" t="s">
        <v>220</v>
      </c>
      <c r="I1490" t="s">
        <v>5536</v>
      </c>
      <c r="J1490">
        <v>0.11797000000000001</v>
      </c>
      <c r="K1490">
        <v>1</v>
      </c>
      <c r="L1490">
        <v>1</v>
      </c>
      <c r="M1490">
        <v>1</v>
      </c>
      <c r="N1490">
        <v>1</v>
      </c>
      <c r="O1490" t="s">
        <v>225</v>
      </c>
      <c r="P1490">
        <v>0</v>
      </c>
      <c r="Q1490">
        <v>1</v>
      </c>
      <c r="R1490">
        <v>4700</v>
      </c>
      <c r="S1490" t="s">
        <v>223</v>
      </c>
      <c r="T1490">
        <v>4700</v>
      </c>
      <c r="U1490" t="s">
        <v>5533</v>
      </c>
      <c r="V1490" t="s">
        <v>413</v>
      </c>
      <c r="W1490" t="s">
        <v>225</v>
      </c>
      <c r="X1490" t="s">
        <v>225</v>
      </c>
      <c r="Y1490">
        <v>4700</v>
      </c>
      <c r="AB1490">
        <v>1</v>
      </c>
      <c r="AC1490">
        <v>1</v>
      </c>
      <c r="AD1490">
        <v>3</v>
      </c>
      <c r="AE1490">
        <v>1032</v>
      </c>
      <c r="AF1490">
        <v>1.75</v>
      </c>
      <c r="AQ1490">
        <v>1</v>
      </c>
      <c r="AR1490">
        <f t="shared" si="23"/>
        <v>9.68</v>
      </c>
      <c r="AS1490">
        <v>1</v>
      </c>
      <c r="AT1490" t="s">
        <v>137</v>
      </c>
      <c r="AU1490">
        <v>46</v>
      </c>
    </row>
    <row r="1491" spans="1:47">
      <c r="A1491" t="s">
        <v>5537</v>
      </c>
      <c r="C1491">
        <v>310</v>
      </c>
      <c r="D1491" t="s">
        <v>5538</v>
      </c>
      <c r="E1491">
        <v>101</v>
      </c>
      <c r="F1491" t="s">
        <v>5350</v>
      </c>
      <c r="G1491" t="s">
        <v>219</v>
      </c>
      <c r="H1491" t="s">
        <v>220</v>
      </c>
      <c r="I1491" t="s">
        <v>5539</v>
      </c>
      <c r="J1491">
        <v>5.7049999999999997E-2</v>
      </c>
      <c r="K1491">
        <v>0</v>
      </c>
      <c r="L1491">
        <v>0</v>
      </c>
      <c r="M1491">
        <v>1</v>
      </c>
      <c r="N1491">
        <v>1</v>
      </c>
      <c r="O1491" t="s">
        <v>659</v>
      </c>
      <c r="P1491">
        <v>1</v>
      </c>
      <c r="Q1491">
        <v>1</v>
      </c>
      <c r="R1491">
        <v>400</v>
      </c>
      <c r="S1491" t="s">
        <v>223</v>
      </c>
      <c r="T1491">
        <v>0</v>
      </c>
      <c r="U1491" t="s">
        <v>5537</v>
      </c>
      <c r="V1491" t="s">
        <v>933</v>
      </c>
      <c r="W1491" t="s">
        <v>659</v>
      </c>
      <c r="X1491" t="s">
        <v>659</v>
      </c>
      <c r="Y1491">
        <v>400</v>
      </c>
      <c r="AB1491">
        <v>0</v>
      </c>
      <c r="AC1491">
        <v>0</v>
      </c>
      <c r="AD1491">
        <v>2</v>
      </c>
      <c r="AE1491">
        <v>576</v>
      </c>
      <c r="AF1491">
        <v>1</v>
      </c>
      <c r="AQ1491">
        <v>1</v>
      </c>
      <c r="AR1491">
        <f t="shared" si="23"/>
        <v>0</v>
      </c>
      <c r="AS1491">
        <v>1</v>
      </c>
      <c r="AT1491" t="s">
        <v>135</v>
      </c>
      <c r="AU1491">
        <v>44</v>
      </c>
    </row>
    <row r="1492" spans="1:47">
      <c r="A1492" t="s">
        <v>5540</v>
      </c>
      <c r="C1492">
        <v>310</v>
      </c>
      <c r="D1492" t="s">
        <v>5541</v>
      </c>
      <c r="E1492">
        <v>101</v>
      </c>
      <c r="F1492" t="s">
        <v>5542</v>
      </c>
      <c r="G1492" t="s">
        <v>324</v>
      </c>
      <c r="H1492" t="s">
        <v>220</v>
      </c>
      <c r="I1492" t="s">
        <v>5543</v>
      </c>
      <c r="J1492">
        <v>1.2036899999999999</v>
      </c>
      <c r="K1492">
        <v>1</v>
      </c>
      <c r="L1492">
        <v>1</v>
      </c>
      <c r="M1492">
        <v>1</v>
      </c>
      <c r="N1492">
        <v>1</v>
      </c>
      <c r="O1492" t="s">
        <v>225</v>
      </c>
      <c r="P1492">
        <v>0</v>
      </c>
      <c r="Q1492">
        <v>1</v>
      </c>
      <c r="R1492">
        <v>5500</v>
      </c>
      <c r="S1492" t="s">
        <v>223</v>
      </c>
      <c r="T1492">
        <v>5500</v>
      </c>
      <c r="U1492" t="s">
        <v>5540</v>
      </c>
      <c r="V1492" t="s">
        <v>455</v>
      </c>
      <c r="W1492" t="s">
        <v>225</v>
      </c>
      <c r="X1492" t="s">
        <v>225</v>
      </c>
      <c r="Y1492">
        <v>5500</v>
      </c>
      <c r="AB1492">
        <v>1</v>
      </c>
      <c r="AC1492">
        <v>1</v>
      </c>
      <c r="AD1492">
        <v>3</v>
      </c>
      <c r="AE1492">
        <v>1751</v>
      </c>
      <c r="AF1492">
        <v>1.75</v>
      </c>
      <c r="AQ1492">
        <v>1</v>
      </c>
      <c r="AR1492">
        <f t="shared" si="23"/>
        <v>9.68</v>
      </c>
      <c r="AS1492">
        <v>1</v>
      </c>
      <c r="AT1492" t="s">
        <v>137</v>
      </c>
      <c r="AU1492">
        <v>46</v>
      </c>
    </row>
    <row r="1493" spans="1:47">
      <c r="A1493" t="s">
        <v>5544</v>
      </c>
      <c r="C1493">
        <v>310</v>
      </c>
      <c r="D1493" t="s">
        <v>5545</v>
      </c>
      <c r="E1493">
        <v>104</v>
      </c>
      <c r="F1493" t="s">
        <v>5546</v>
      </c>
      <c r="G1493" t="s">
        <v>219</v>
      </c>
      <c r="H1493" t="s">
        <v>1213</v>
      </c>
      <c r="I1493" t="s">
        <v>5547</v>
      </c>
      <c r="J1493">
        <v>0.19388</v>
      </c>
      <c r="K1493">
        <v>0</v>
      </c>
      <c r="L1493">
        <v>0</v>
      </c>
      <c r="M1493">
        <v>1</v>
      </c>
      <c r="N1493">
        <v>1</v>
      </c>
      <c r="O1493" t="s">
        <v>659</v>
      </c>
      <c r="P1493">
        <v>1</v>
      </c>
      <c r="Q1493">
        <v>0</v>
      </c>
      <c r="R1493">
        <v>0</v>
      </c>
      <c r="S1493" t="s">
        <v>243</v>
      </c>
      <c r="T1493">
        <v>0</v>
      </c>
      <c r="U1493" t="s">
        <v>5544</v>
      </c>
      <c r="V1493" t="s">
        <v>927</v>
      </c>
      <c r="W1493" t="s">
        <v>659</v>
      </c>
      <c r="X1493" t="s">
        <v>659</v>
      </c>
      <c r="Y1493">
        <v>3900</v>
      </c>
      <c r="AB1493">
        <v>0</v>
      </c>
      <c r="AC1493">
        <v>0</v>
      </c>
      <c r="AD1493">
        <v>4</v>
      </c>
      <c r="AE1493">
        <v>1378</v>
      </c>
      <c r="AF1493">
        <v>1.9</v>
      </c>
      <c r="AQ1493">
        <v>2</v>
      </c>
      <c r="AR1493">
        <f t="shared" si="23"/>
        <v>0</v>
      </c>
      <c r="AS1493">
        <v>1</v>
      </c>
      <c r="AT1493" t="s">
        <v>134</v>
      </c>
      <c r="AU1493">
        <v>43</v>
      </c>
    </row>
    <row r="1494" spans="1:47">
      <c r="A1494" t="s">
        <v>5548</v>
      </c>
      <c r="C1494">
        <v>310</v>
      </c>
      <c r="D1494" t="s">
        <v>5549</v>
      </c>
      <c r="E1494">
        <v>101</v>
      </c>
      <c r="F1494" t="s">
        <v>5550</v>
      </c>
      <c r="G1494" t="s">
        <v>219</v>
      </c>
      <c r="H1494" t="s">
        <v>220</v>
      </c>
      <c r="I1494" t="s">
        <v>5551</v>
      </c>
      <c r="J1494">
        <v>5.7110000000000001E-2</v>
      </c>
      <c r="K1494">
        <v>0</v>
      </c>
      <c r="L1494">
        <v>0</v>
      </c>
      <c r="M1494">
        <v>1</v>
      </c>
      <c r="N1494">
        <v>1</v>
      </c>
      <c r="O1494" t="s">
        <v>659</v>
      </c>
      <c r="P1494">
        <v>1</v>
      </c>
      <c r="Q1494">
        <v>1</v>
      </c>
      <c r="R1494">
        <v>2900</v>
      </c>
      <c r="S1494" t="s">
        <v>243</v>
      </c>
      <c r="T1494">
        <v>0</v>
      </c>
      <c r="U1494" t="s">
        <v>5548</v>
      </c>
      <c r="V1494" t="s">
        <v>933</v>
      </c>
      <c r="W1494" t="s">
        <v>659</v>
      </c>
      <c r="X1494" t="s">
        <v>659</v>
      </c>
      <c r="Y1494">
        <v>2900</v>
      </c>
      <c r="AB1494">
        <v>0</v>
      </c>
      <c r="AC1494">
        <v>0</v>
      </c>
      <c r="AD1494">
        <v>2</v>
      </c>
      <c r="AE1494">
        <v>603</v>
      </c>
      <c r="AF1494">
        <v>1</v>
      </c>
      <c r="AQ1494">
        <v>0</v>
      </c>
      <c r="AR1494">
        <f t="shared" si="23"/>
        <v>0</v>
      </c>
      <c r="AS1494">
        <v>1</v>
      </c>
      <c r="AT1494" t="s">
        <v>135</v>
      </c>
      <c r="AU1494">
        <v>44</v>
      </c>
    </row>
    <row r="1495" spans="1:47">
      <c r="A1495" t="s">
        <v>5552</v>
      </c>
      <c r="C1495">
        <v>310</v>
      </c>
      <c r="D1495" t="s">
        <v>5553</v>
      </c>
      <c r="E1495">
        <v>101</v>
      </c>
      <c r="F1495" t="s">
        <v>5554</v>
      </c>
      <c r="G1495" t="s">
        <v>219</v>
      </c>
      <c r="H1495" t="s">
        <v>220</v>
      </c>
      <c r="I1495" t="s">
        <v>5555</v>
      </c>
      <c r="J1495">
        <v>0.18278</v>
      </c>
      <c r="K1495">
        <v>1</v>
      </c>
      <c r="L1495">
        <v>1</v>
      </c>
      <c r="M1495">
        <v>1</v>
      </c>
      <c r="N1495">
        <v>1</v>
      </c>
      <c r="O1495" t="s">
        <v>225</v>
      </c>
      <c r="P1495">
        <v>0</v>
      </c>
      <c r="Q1495">
        <v>1</v>
      </c>
      <c r="R1495">
        <v>13800</v>
      </c>
      <c r="S1495" t="s">
        <v>223</v>
      </c>
      <c r="T1495">
        <v>13800</v>
      </c>
      <c r="U1495" t="s">
        <v>5552</v>
      </c>
      <c r="V1495" t="s">
        <v>413</v>
      </c>
      <c r="W1495" t="s">
        <v>225</v>
      </c>
      <c r="X1495" t="s">
        <v>225</v>
      </c>
      <c r="Y1495">
        <v>13800</v>
      </c>
      <c r="AB1495">
        <v>1</v>
      </c>
      <c r="AC1495">
        <v>1</v>
      </c>
      <c r="AD1495">
        <v>3</v>
      </c>
      <c r="AE1495">
        <v>1569</v>
      </c>
      <c r="AF1495">
        <v>2</v>
      </c>
      <c r="AQ1495">
        <v>2</v>
      </c>
      <c r="AR1495">
        <f t="shared" si="23"/>
        <v>9.68</v>
      </c>
      <c r="AS1495">
        <v>1</v>
      </c>
      <c r="AT1495" t="s">
        <v>137</v>
      </c>
      <c r="AU1495">
        <v>46</v>
      </c>
    </row>
    <row r="1496" spans="1:47">
      <c r="A1496" t="s">
        <v>5556</v>
      </c>
      <c r="C1496">
        <v>310</v>
      </c>
      <c r="D1496" t="s">
        <v>5557</v>
      </c>
      <c r="E1496">
        <v>101</v>
      </c>
      <c r="F1496" t="s">
        <v>5558</v>
      </c>
      <c r="G1496" t="s">
        <v>219</v>
      </c>
      <c r="H1496" t="s">
        <v>220</v>
      </c>
      <c r="I1496" t="s">
        <v>5559</v>
      </c>
      <c r="J1496">
        <v>0.15035999999999999</v>
      </c>
      <c r="K1496">
        <v>1</v>
      </c>
      <c r="L1496">
        <v>1</v>
      </c>
      <c r="M1496">
        <v>1</v>
      </c>
      <c r="N1496">
        <v>1</v>
      </c>
      <c r="O1496" t="s">
        <v>225</v>
      </c>
      <c r="P1496">
        <v>0</v>
      </c>
      <c r="Q1496">
        <v>1</v>
      </c>
      <c r="R1496">
        <v>5400</v>
      </c>
      <c r="S1496" t="s">
        <v>243</v>
      </c>
      <c r="T1496">
        <v>5400</v>
      </c>
      <c r="U1496" t="s">
        <v>5556</v>
      </c>
      <c r="V1496" t="s">
        <v>455</v>
      </c>
      <c r="W1496" t="s">
        <v>225</v>
      </c>
      <c r="X1496" t="s">
        <v>225</v>
      </c>
      <c r="Y1496">
        <v>5400</v>
      </c>
      <c r="AB1496">
        <v>1</v>
      </c>
      <c r="AC1496">
        <v>1</v>
      </c>
      <c r="AD1496">
        <v>3</v>
      </c>
      <c r="AE1496">
        <v>2024</v>
      </c>
      <c r="AF1496">
        <v>2</v>
      </c>
      <c r="AQ1496">
        <v>1</v>
      </c>
      <c r="AR1496">
        <f t="shared" si="23"/>
        <v>9.68</v>
      </c>
      <c r="AS1496">
        <v>1</v>
      </c>
      <c r="AT1496" t="s">
        <v>137</v>
      </c>
      <c r="AU1496">
        <v>46</v>
      </c>
    </row>
    <row r="1497" spans="1:47">
      <c r="A1497" t="s">
        <v>5560</v>
      </c>
      <c r="C1497">
        <v>310</v>
      </c>
      <c r="D1497" t="s">
        <v>5561</v>
      </c>
      <c r="E1497">
        <v>101</v>
      </c>
      <c r="F1497" t="s">
        <v>5562</v>
      </c>
      <c r="G1497" t="s">
        <v>219</v>
      </c>
      <c r="H1497" t="s">
        <v>220</v>
      </c>
      <c r="I1497" t="s">
        <v>5563</v>
      </c>
      <c r="J1497">
        <v>7.1169999999999997E-2</v>
      </c>
      <c r="K1497">
        <v>1</v>
      </c>
      <c r="L1497">
        <v>1</v>
      </c>
      <c r="M1497">
        <v>1</v>
      </c>
      <c r="N1497">
        <v>1</v>
      </c>
      <c r="O1497" t="s">
        <v>225</v>
      </c>
      <c r="P1497">
        <v>0</v>
      </c>
      <c r="Q1497">
        <v>1</v>
      </c>
      <c r="R1497">
        <v>8500</v>
      </c>
      <c r="S1497" t="s">
        <v>223</v>
      </c>
      <c r="T1497">
        <v>8500</v>
      </c>
      <c r="U1497" t="s">
        <v>5560</v>
      </c>
      <c r="V1497" t="s">
        <v>455</v>
      </c>
      <c r="W1497" t="s">
        <v>225</v>
      </c>
      <c r="X1497" t="s">
        <v>225</v>
      </c>
      <c r="Y1497">
        <v>8500</v>
      </c>
      <c r="AB1497">
        <v>1</v>
      </c>
      <c r="AC1497">
        <v>1</v>
      </c>
      <c r="AD1497">
        <v>2</v>
      </c>
      <c r="AE1497">
        <v>726</v>
      </c>
      <c r="AF1497">
        <v>1</v>
      </c>
      <c r="AQ1497">
        <v>1</v>
      </c>
      <c r="AR1497">
        <f t="shared" si="23"/>
        <v>9.68</v>
      </c>
      <c r="AS1497">
        <v>1</v>
      </c>
      <c r="AT1497" t="s">
        <v>137</v>
      </c>
      <c r="AU1497">
        <v>46</v>
      </c>
    </row>
    <row r="1498" spans="1:47">
      <c r="A1498" t="s">
        <v>5564</v>
      </c>
      <c r="C1498">
        <v>310</v>
      </c>
      <c r="D1498" t="s">
        <v>5565</v>
      </c>
      <c r="E1498">
        <v>132</v>
      </c>
      <c r="F1498" t="s">
        <v>5566</v>
      </c>
      <c r="G1498" t="s">
        <v>219</v>
      </c>
      <c r="H1498" t="s">
        <v>260</v>
      </c>
      <c r="I1498" t="s">
        <v>5567</v>
      </c>
      <c r="J1498">
        <v>4.0370000000000003E-2</v>
      </c>
      <c r="K1498">
        <v>0</v>
      </c>
      <c r="L1498">
        <v>0</v>
      </c>
      <c r="M1498">
        <v>0</v>
      </c>
      <c r="N1498">
        <v>0</v>
      </c>
      <c r="P1498">
        <v>0</v>
      </c>
      <c r="Q1498">
        <v>0</v>
      </c>
      <c r="R1498">
        <v>0</v>
      </c>
      <c r="S1498" t="s">
        <v>223</v>
      </c>
      <c r="T1498">
        <v>0</v>
      </c>
      <c r="U1498" t="s">
        <v>5564</v>
      </c>
      <c r="Y1498">
        <v>100</v>
      </c>
      <c r="AB1498">
        <v>0</v>
      </c>
      <c r="AC1498">
        <v>0</v>
      </c>
      <c r="AD1498">
        <v>0</v>
      </c>
      <c r="AE1498">
        <v>0</v>
      </c>
      <c r="AF1498">
        <v>0</v>
      </c>
      <c r="AQ1498">
        <v>1</v>
      </c>
      <c r="AR1498">
        <f t="shared" si="23"/>
        <v>0</v>
      </c>
      <c r="AS1498">
        <v>1</v>
      </c>
      <c r="AT1498" t="s">
        <v>134</v>
      </c>
      <c r="AU1498">
        <v>43</v>
      </c>
    </row>
    <row r="1499" spans="1:47">
      <c r="A1499" t="s">
        <v>5568</v>
      </c>
      <c r="C1499">
        <v>310</v>
      </c>
      <c r="D1499" t="s">
        <v>5569</v>
      </c>
      <c r="E1499">
        <v>132</v>
      </c>
      <c r="F1499" t="s">
        <v>5449</v>
      </c>
      <c r="G1499" t="s">
        <v>219</v>
      </c>
      <c r="H1499" t="s">
        <v>260</v>
      </c>
      <c r="I1499" t="s">
        <v>5570</v>
      </c>
      <c r="J1499">
        <v>4.8579999999999998E-2</v>
      </c>
      <c r="K1499">
        <v>0</v>
      </c>
      <c r="L1499">
        <v>0</v>
      </c>
      <c r="M1499">
        <v>0</v>
      </c>
      <c r="N1499">
        <v>0</v>
      </c>
      <c r="P1499">
        <v>0</v>
      </c>
      <c r="Q1499">
        <v>0</v>
      </c>
      <c r="R1499">
        <v>0</v>
      </c>
      <c r="S1499" t="s">
        <v>223</v>
      </c>
      <c r="T1499">
        <v>0</v>
      </c>
      <c r="U1499" t="s">
        <v>5568</v>
      </c>
      <c r="Y1499">
        <v>0</v>
      </c>
      <c r="AB1499">
        <v>0</v>
      </c>
      <c r="AC1499">
        <v>0</v>
      </c>
      <c r="AD1499">
        <v>0</v>
      </c>
      <c r="AE1499">
        <v>0</v>
      </c>
      <c r="AF1499">
        <v>0</v>
      </c>
      <c r="AQ1499">
        <v>1</v>
      </c>
      <c r="AR1499">
        <f t="shared" si="23"/>
        <v>0</v>
      </c>
      <c r="AS1499">
        <v>1</v>
      </c>
      <c r="AT1499" t="s">
        <v>134</v>
      </c>
      <c r="AU1499">
        <v>43</v>
      </c>
    </row>
    <row r="1500" spans="1:47">
      <c r="A1500" t="s">
        <v>5571</v>
      </c>
      <c r="C1500">
        <v>310</v>
      </c>
      <c r="D1500" t="s">
        <v>5572</v>
      </c>
      <c r="E1500">
        <v>101</v>
      </c>
      <c r="F1500" t="s">
        <v>5573</v>
      </c>
      <c r="G1500" t="s">
        <v>422</v>
      </c>
      <c r="H1500" t="s">
        <v>220</v>
      </c>
      <c r="I1500" t="s">
        <v>5574</v>
      </c>
      <c r="J1500">
        <v>0.24418999999999999</v>
      </c>
      <c r="K1500">
        <v>0</v>
      </c>
      <c r="L1500">
        <v>0</v>
      </c>
      <c r="M1500">
        <v>1</v>
      </c>
      <c r="N1500">
        <v>1</v>
      </c>
      <c r="O1500" t="s">
        <v>659</v>
      </c>
      <c r="P1500">
        <v>1</v>
      </c>
      <c r="Q1500">
        <v>1</v>
      </c>
      <c r="R1500">
        <v>4800</v>
      </c>
      <c r="S1500" t="s">
        <v>223</v>
      </c>
      <c r="T1500">
        <v>0</v>
      </c>
      <c r="U1500" t="s">
        <v>5571</v>
      </c>
      <c r="V1500" t="s">
        <v>933</v>
      </c>
      <c r="W1500" t="s">
        <v>659</v>
      </c>
      <c r="X1500" t="s">
        <v>659</v>
      </c>
      <c r="Y1500">
        <v>4800</v>
      </c>
      <c r="AB1500">
        <v>0</v>
      </c>
      <c r="AC1500">
        <v>0</v>
      </c>
      <c r="AD1500">
        <v>3</v>
      </c>
      <c r="AE1500">
        <v>1316</v>
      </c>
      <c r="AF1500">
        <v>1</v>
      </c>
      <c r="AQ1500">
        <v>1</v>
      </c>
      <c r="AR1500">
        <f t="shared" si="23"/>
        <v>0</v>
      </c>
      <c r="AS1500">
        <v>1</v>
      </c>
      <c r="AT1500" t="s">
        <v>135</v>
      </c>
      <c r="AU1500">
        <v>44</v>
      </c>
    </row>
    <row r="1501" spans="1:47">
      <c r="A1501" t="s">
        <v>5575</v>
      </c>
      <c r="C1501">
        <v>310</v>
      </c>
      <c r="D1501" t="s">
        <v>5576</v>
      </c>
      <c r="E1501">
        <v>101</v>
      </c>
      <c r="F1501" t="s">
        <v>5577</v>
      </c>
      <c r="G1501" t="s">
        <v>422</v>
      </c>
      <c r="H1501" t="s">
        <v>220</v>
      </c>
      <c r="I1501" t="s">
        <v>5579</v>
      </c>
      <c r="J1501">
        <v>1.16852</v>
      </c>
      <c r="K1501">
        <v>0</v>
      </c>
      <c r="L1501">
        <v>0</v>
      </c>
      <c r="M1501">
        <v>1</v>
      </c>
      <c r="N1501">
        <v>1</v>
      </c>
      <c r="O1501" t="s">
        <v>659</v>
      </c>
      <c r="P1501">
        <v>1</v>
      </c>
      <c r="Q1501">
        <v>1</v>
      </c>
      <c r="R1501">
        <v>7500</v>
      </c>
      <c r="S1501" t="s">
        <v>223</v>
      </c>
      <c r="T1501">
        <v>0</v>
      </c>
      <c r="U1501" t="s">
        <v>5575</v>
      </c>
      <c r="V1501" t="s">
        <v>933</v>
      </c>
      <c r="W1501" t="s">
        <v>659</v>
      </c>
      <c r="X1501" t="s">
        <v>659</v>
      </c>
      <c r="Y1501">
        <v>7500</v>
      </c>
      <c r="AB1501">
        <v>0</v>
      </c>
      <c r="AC1501">
        <v>0</v>
      </c>
      <c r="AD1501">
        <v>5</v>
      </c>
      <c r="AE1501">
        <v>1387</v>
      </c>
      <c r="AF1501">
        <v>1.75</v>
      </c>
      <c r="AQ1501">
        <v>1</v>
      </c>
      <c r="AR1501">
        <f t="shared" si="23"/>
        <v>0</v>
      </c>
      <c r="AS1501">
        <v>1</v>
      </c>
      <c r="AT1501" t="s">
        <v>135</v>
      </c>
      <c r="AU1501">
        <v>44</v>
      </c>
    </row>
    <row r="1502" spans="1:47">
      <c r="A1502" t="s">
        <v>5580</v>
      </c>
      <c r="C1502">
        <v>310</v>
      </c>
      <c r="D1502" t="s">
        <v>5581</v>
      </c>
      <c r="E1502">
        <v>109</v>
      </c>
      <c r="F1502" t="s">
        <v>5582</v>
      </c>
      <c r="G1502" t="s">
        <v>219</v>
      </c>
      <c r="H1502" t="s">
        <v>743</v>
      </c>
      <c r="I1502" t="s">
        <v>5583</v>
      </c>
      <c r="J1502">
        <v>9.9019999999999997E-2</v>
      </c>
      <c r="K1502">
        <v>0</v>
      </c>
      <c r="L1502">
        <v>0</v>
      </c>
      <c r="M1502">
        <v>2</v>
      </c>
      <c r="N1502">
        <v>2</v>
      </c>
      <c r="O1502" t="s">
        <v>659</v>
      </c>
      <c r="P1502">
        <v>1</v>
      </c>
      <c r="Q1502">
        <v>1</v>
      </c>
      <c r="R1502">
        <v>3100</v>
      </c>
      <c r="S1502" t="s">
        <v>223</v>
      </c>
      <c r="T1502">
        <v>0</v>
      </c>
      <c r="U1502" t="s">
        <v>5580</v>
      </c>
      <c r="V1502" t="s">
        <v>927</v>
      </c>
      <c r="W1502" t="s">
        <v>659</v>
      </c>
      <c r="X1502" t="s">
        <v>659</v>
      </c>
      <c r="Y1502">
        <v>3100</v>
      </c>
      <c r="AB1502">
        <v>0</v>
      </c>
      <c r="AC1502">
        <v>0</v>
      </c>
      <c r="AD1502">
        <v>3</v>
      </c>
      <c r="AE1502">
        <v>1064</v>
      </c>
      <c r="AF1502">
        <v>1.5</v>
      </c>
      <c r="AQ1502">
        <v>1</v>
      </c>
      <c r="AR1502">
        <f t="shared" si="23"/>
        <v>0</v>
      </c>
      <c r="AS1502">
        <v>1</v>
      </c>
      <c r="AT1502" t="s">
        <v>134</v>
      </c>
      <c r="AU1502">
        <v>43</v>
      </c>
    </row>
    <row r="1503" spans="1:47">
      <c r="A1503" t="s">
        <v>5584</v>
      </c>
      <c r="C1503">
        <v>310</v>
      </c>
      <c r="D1503" t="s">
        <v>5585</v>
      </c>
      <c r="E1503">
        <v>101</v>
      </c>
      <c r="F1503" t="s">
        <v>5586</v>
      </c>
      <c r="G1503" t="s">
        <v>219</v>
      </c>
      <c r="H1503" t="s">
        <v>220</v>
      </c>
      <c r="I1503" t="s">
        <v>5587</v>
      </c>
      <c r="J1503">
        <v>3.363E-2</v>
      </c>
      <c r="K1503">
        <v>0</v>
      </c>
      <c r="L1503">
        <v>0</v>
      </c>
      <c r="M1503">
        <v>1</v>
      </c>
      <c r="N1503">
        <v>1</v>
      </c>
      <c r="O1503" t="s">
        <v>659</v>
      </c>
      <c r="P1503">
        <v>1</v>
      </c>
      <c r="Q1503">
        <v>0</v>
      </c>
      <c r="R1503">
        <v>0</v>
      </c>
      <c r="S1503" t="s">
        <v>223</v>
      </c>
      <c r="T1503">
        <v>0</v>
      </c>
      <c r="U1503" t="s">
        <v>5584</v>
      </c>
      <c r="V1503" t="s">
        <v>927</v>
      </c>
      <c r="W1503" t="s">
        <v>659</v>
      </c>
      <c r="X1503" t="s">
        <v>659</v>
      </c>
      <c r="Y1503">
        <v>0</v>
      </c>
      <c r="AB1503">
        <v>0</v>
      </c>
      <c r="AC1503">
        <v>0</v>
      </c>
      <c r="AD1503">
        <v>3</v>
      </c>
      <c r="AE1503">
        <v>570</v>
      </c>
      <c r="AF1503">
        <v>1</v>
      </c>
      <c r="AQ1503">
        <v>1</v>
      </c>
      <c r="AR1503">
        <f t="shared" si="23"/>
        <v>0</v>
      </c>
      <c r="AS1503">
        <v>1</v>
      </c>
      <c r="AT1503" t="s">
        <v>134</v>
      </c>
      <c r="AU1503">
        <v>43</v>
      </c>
    </row>
    <row r="1504" spans="1:47">
      <c r="A1504" t="s">
        <v>5588</v>
      </c>
      <c r="C1504">
        <v>310</v>
      </c>
      <c r="D1504" t="s">
        <v>5589</v>
      </c>
      <c r="E1504">
        <v>101</v>
      </c>
      <c r="F1504" t="s">
        <v>5590</v>
      </c>
      <c r="G1504" t="s">
        <v>219</v>
      </c>
      <c r="H1504" t="s">
        <v>220</v>
      </c>
      <c r="I1504" t="s">
        <v>5591</v>
      </c>
      <c r="J1504">
        <v>0.21717</v>
      </c>
      <c r="K1504">
        <v>0</v>
      </c>
      <c r="L1504">
        <v>0</v>
      </c>
      <c r="M1504">
        <v>1</v>
      </c>
      <c r="N1504">
        <v>1</v>
      </c>
      <c r="O1504" t="s">
        <v>659</v>
      </c>
      <c r="P1504">
        <v>1</v>
      </c>
      <c r="Q1504">
        <v>0</v>
      </c>
      <c r="R1504">
        <v>0</v>
      </c>
      <c r="S1504" t="s">
        <v>223</v>
      </c>
      <c r="T1504">
        <v>0</v>
      </c>
      <c r="U1504" t="s">
        <v>5588</v>
      </c>
      <c r="V1504" t="s">
        <v>927</v>
      </c>
      <c r="W1504" t="s">
        <v>659</v>
      </c>
      <c r="X1504" t="s">
        <v>659</v>
      </c>
      <c r="Y1504">
        <v>0</v>
      </c>
      <c r="AB1504">
        <v>0</v>
      </c>
      <c r="AC1504">
        <v>0</v>
      </c>
      <c r="AD1504">
        <v>1</v>
      </c>
      <c r="AE1504">
        <v>889</v>
      </c>
      <c r="AF1504">
        <v>1.3</v>
      </c>
      <c r="AQ1504">
        <v>2</v>
      </c>
      <c r="AR1504">
        <f t="shared" si="23"/>
        <v>0</v>
      </c>
      <c r="AS1504">
        <v>1</v>
      </c>
      <c r="AT1504" t="s">
        <v>134</v>
      </c>
      <c r="AU1504">
        <v>43</v>
      </c>
    </row>
    <row r="1505" spans="1:47">
      <c r="A1505" t="s">
        <v>5592</v>
      </c>
      <c r="C1505">
        <v>310</v>
      </c>
      <c r="D1505" t="s">
        <v>5593</v>
      </c>
      <c r="E1505">
        <v>101</v>
      </c>
      <c r="F1505" t="s">
        <v>5594</v>
      </c>
      <c r="G1505" t="s">
        <v>219</v>
      </c>
      <c r="H1505" t="s">
        <v>220</v>
      </c>
      <c r="I1505" t="s">
        <v>5595</v>
      </c>
      <c r="J1505">
        <v>0.11229</v>
      </c>
      <c r="K1505">
        <v>1</v>
      </c>
      <c r="L1505">
        <v>1</v>
      </c>
      <c r="M1505">
        <v>1</v>
      </c>
      <c r="N1505">
        <v>1</v>
      </c>
      <c r="O1505" t="s">
        <v>225</v>
      </c>
      <c r="P1505">
        <v>0</v>
      </c>
      <c r="Q1505">
        <v>0</v>
      </c>
      <c r="R1505">
        <v>0</v>
      </c>
      <c r="S1505" t="s">
        <v>223</v>
      </c>
      <c r="T1505">
        <v>0</v>
      </c>
      <c r="U1505" t="s">
        <v>5592</v>
      </c>
      <c r="V1505" t="s">
        <v>413</v>
      </c>
      <c r="W1505" t="s">
        <v>225</v>
      </c>
      <c r="X1505" t="s">
        <v>225</v>
      </c>
      <c r="Y1505">
        <v>0</v>
      </c>
      <c r="AB1505">
        <v>1</v>
      </c>
      <c r="AC1505">
        <v>1</v>
      </c>
      <c r="AD1505">
        <v>2</v>
      </c>
      <c r="AE1505">
        <v>748</v>
      </c>
      <c r="AF1505">
        <v>1</v>
      </c>
      <c r="AQ1505">
        <v>1</v>
      </c>
      <c r="AR1505">
        <f t="shared" si="23"/>
        <v>9.68</v>
      </c>
      <c r="AS1505">
        <v>1</v>
      </c>
      <c r="AT1505" t="s">
        <v>137</v>
      </c>
      <c r="AU1505">
        <v>46</v>
      </c>
    </row>
    <row r="1506" spans="1:47">
      <c r="A1506" t="s">
        <v>5596</v>
      </c>
      <c r="C1506">
        <v>310</v>
      </c>
      <c r="D1506" t="s">
        <v>5597</v>
      </c>
      <c r="E1506">
        <v>106</v>
      </c>
      <c r="F1506" t="s">
        <v>2295</v>
      </c>
      <c r="G1506" t="s">
        <v>219</v>
      </c>
      <c r="H1506" t="s">
        <v>355</v>
      </c>
      <c r="I1506" t="s">
        <v>5598</v>
      </c>
      <c r="J1506">
        <v>0.19702</v>
      </c>
      <c r="K1506">
        <v>0</v>
      </c>
      <c r="L1506">
        <v>0</v>
      </c>
      <c r="M1506">
        <v>0</v>
      </c>
      <c r="N1506">
        <v>0</v>
      </c>
      <c r="P1506">
        <v>0</v>
      </c>
      <c r="Q1506">
        <v>0</v>
      </c>
      <c r="R1506">
        <v>0</v>
      </c>
      <c r="S1506" t="s">
        <v>223</v>
      </c>
      <c r="T1506">
        <v>0</v>
      </c>
      <c r="U1506" t="s">
        <v>5596</v>
      </c>
      <c r="Y1506">
        <v>0</v>
      </c>
      <c r="AB1506">
        <v>0</v>
      </c>
      <c r="AC1506">
        <v>0</v>
      </c>
      <c r="AD1506">
        <v>0</v>
      </c>
      <c r="AE1506">
        <v>0</v>
      </c>
      <c r="AF1506">
        <v>0</v>
      </c>
      <c r="AQ1506">
        <v>2</v>
      </c>
      <c r="AR1506">
        <f t="shared" si="23"/>
        <v>0</v>
      </c>
      <c r="AS1506">
        <v>1</v>
      </c>
      <c r="AT1506" t="s">
        <v>135</v>
      </c>
      <c r="AU1506">
        <v>44</v>
      </c>
    </row>
    <row r="1507" spans="1:47">
      <c r="A1507" t="s">
        <v>5599</v>
      </c>
      <c r="C1507">
        <v>310</v>
      </c>
      <c r="D1507" t="s">
        <v>5600</v>
      </c>
      <c r="E1507">
        <v>101</v>
      </c>
      <c r="F1507" t="s">
        <v>5601</v>
      </c>
      <c r="G1507" t="s">
        <v>219</v>
      </c>
      <c r="H1507" t="s">
        <v>220</v>
      </c>
      <c r="I1507" t="s">
        <v>5602</v>
      </c>
      <c r="J1507">
        <v>0.11314</v>
      </c>
      <c r="K1507">
        <v>0</v>
      </c>
      <c r="L1507">
        <v>0</v>
      </c>
      <c r="M1507">
        <v>1</v>
      </c>
      <c r="N1507">
        <v>1</v>
      </c>
      <c r="O1507" t="s">
        <v>659</v>
      </c>
      <c r="P1507">
        <v>1</v>
      </c>
      <c r="Q1507">
        <v>2</v>
      </c>
      <c r="R1507">
        <v>10800</v>
      </c>
      <c r="S1507" t="s">
        <v>223</v>
      </c>
      <c r="T1507">
        <v>0</v>
      </c>
      <c r="U1507" t="s">
        <v>5599</v>
      </c>
      <c r="V1507" t="s">
        <v>933</v>
      </c>
      <c r="W1507" t="s">
        <v>659</v>
      </c>
      <c r="X1507" t="s">
        <v>659</v>
      </c>
      <c r="Y1507">
        <v>5400</v>
      </c>
      <c r="AB1507">
        <v>0</v>
      </c>
      <c r="AC1507">
        <v>0</v>
      </c>
      <c r="AD1507">
        <v>3</v>
      </c>
      <c r="AE1507">
        <v>1282</v>
      </c>
      <c r="AF1507">
        <v>1.75</v>
      </c>
      <c r="AQ1507">
        <v>1</v>
      </c>
      <c r="AR1507">
        <f t="shared" si="23"/>
        <v>0</v>
      </c>
      <c r="AS1507">
        <v>1</v>
      </c>
      <c r="AT1507" t="s">
        <v>134</v>
      </c>
      <c r="AU1507">
        <v>43</v>
      </c>
    </row>
    <row r="1508" spans="1:47">
      <c r="A1508" t="s">
        <v>5603</v>
      </c>
      <c r="C1508">
        <v>310</v>
      </c>
      <c r="D1508" t="s">
        <v>5604</v>
      </c>
      <c r="E1508">
        <v>101</v>
      </c>
      <c r="F1508" t="s">
        <v>5605</v>
      </c>
      <c r="G1508" t="s">
        <v>324</v>
      </c>
      <c r="H1508" t="s">
        <v>220</v>
      </c>
      <c r="I1508" t="s">
        <v>5606</v>
      </c>
      <c r="J1508">
        <v>2.9287200000000002</v>
      </c>
      <c r="K1508">
        <v>0</v>
      </c>
      <c r="L1508">
        <v>1</v>
      </c>
      <c r="M1508">
        <v>0</v>
      </c>
      <c r="N1508">
        <v>1</v>
      </c>
      <c r="P1508">
        <v>0</v>
      </c>
      <c r="Q1508">
        <v>1</v>
      </c>
      <c r="R1508">
        <v>11500</v>
      </c>
      <c r="S1508" t="s">
        <v>223</v>
      </c>
      <c r="T1508">
        <v>11500</v>
      </c>
      <c r="U1508" t="s">
        <v>5603</v>
      </c>
      <c r="V1508" t="s">
        <v>455</v>
      </c>
      <c r="W1508" t="s">
        <v>225</v>
      </c>
      <c r="X1508" t="s">
        <v>225</v>
      </c>
      <c r="Y1508">
        <v>11500</v>
      </c>
      <c r="AB1508">
        <v>0</v>
      </c>
      <c r="AC1508">
        <v>1</v>
      </c>
      <c r="AD1508">
        <v>3</v>
      </c>
      <c r="AE1508">
        <v>1504</v>
      </c>
      <c r="AF1508">
        <v>1</v>
      </c>
      <c r="AQ1508">
        <v>1</v>
      </c>
      <c r="AR1508">
        <f t="shared" si="23"/>
        <v>0</v>
      </c>
      <c r="AS1508">
        <v>1</v>
      </c>
      <c r="AT1508" t="s">
        <v>137</v>
      </c>
      <c r="AU1508">
        <v>46</v>
      </c>
    </row>
    <row r="1509" spans="1:47">
      <c r="A1509" t="s">
        <v>5607</v>
      </c>
      <c r="C1509">
        <v>310</v>
      </c>
      <c r="D1509" t="s">
        <v>5608</v>
      </c>
      <c r="E1509">
        <v>101</v>
      </c>
      <c r="F1509" t="s">
        <v>5609</v>
      </c>
      <c r="G1509" t="s">
        <v>219</v>
      </c>
      <c r="H1509" t="s">
        <v>220</v>
      </c>
      <c r="I1509" t="s">
        <v>5610</v>
      </c>
      <c r="J1509">
        <v>8.6120000000000002E-2</v>
      </c>
      <c r="K1509">
        <v>0</v>
      </c>
      <c r="L1509">
        <v>0</v>
      </c>
      <c r="M1509">
        <v>1</v>
      </c>
      <c r="N1509">
        <v>1</v>
      </c>
      <c r="O1509" t="s">
        <v>659</v>
      </c>
      <c r="P1509">
        <v>1</v>
      </c>
      <c r="Q1509">
        <v>1</v>
      </c>
      <c r="R1509">
        <v>3900</v>
      </c>
      <c r="S1509" t="s">
        <v>223</v>
      </c>
      <c r="T1509">
        <v>0</v>
      </c>
      <c r="U1509" t="s">
        <v>5607</v>
      </c>
      <c r="V1509" t="s">
        <v>933</v>
      </c>
      <c r="W1509" t="s">
        <v>659</v>
      </c>
      <c r="X1509" t="s">
        <v>659</v>
      </c>
      <c r="Y1509">
        <v>3900</v>
      </c>
      <c r="AB1509">
        <v>0</v>
      </c>
      <c r="AC1509">
        <v>0</v>
      </c>
      <c r="AD1509">
        <v>3</v>
      </c>
      <c r="AE1509">
        <v>1152</v>
      </c>
      <c r="AF1509">
        <v>1</v>
      </c>
      <c r="AQ1509">
        <v>0</v>
      </c>
      <c r="AR1509">
        <f t="shared" si="23"/>
        <v>0</v>
      </c>
      <c r="AS1509">
        <v>1</v>
      </c>
      <c r="AT1509" t="s">
        <v>134</v>
      </c>
      <c r="AU1509">
        <v>43</v>
      </c>
    </row>
    <row r="1510" spans="1:47">
      <c r="A1510" t="s">
        <v>5611</v>
      </c>
      <c r="C1510">
        <v>310</v>
      </c>
      <c r="D1510" t="s">
        <v>5612</v>
      </c>
      <c r="E1510">
        <v>101</v>
      </c>
      <c r="F1510" t="s">
        <v>5613</v>
      </c>
      <c r="G1510" t="s">
        <v>219</v>
      </c>
      <c r="H1510" t="s">
        <v>220</v>
      </c>
      <c r="I1510" t="s">
        <v>5614</v>
      </c>
      <c r="J1510">
        <v>0.18275</v>
      </c>
      <c r="K1510">
        <v>0</v>
      </c>
      <c r="L1510">
        <v>0</v>
      </c>
      <c r="M1510">
        <v>1</v>
      </c>
      <c r="N1510">
        <v>1</v>
      </c>
      <c r="O1510" t="s">
        <v>659</v>
      </c>
      <c r="P1510">
        <v>1</v>
      </c>
      <c r="Q1510">
        <v>1</v>
      </c>
      <c r="R1510">
        <v>3400</v>
      </c>
      <c r="S1510" t="s">
        <v>223</v>
      </c>
      <c r="T1510">
        <v>0</v>
      </c>
      <c r="U1510" t="s">
        <v>5611</v>
      </c>
      <c r="V1510" t="s">
        <v>933</v>
      </c>
      <c r="W1510" t="s">
        <v>659</v>
      </c>
      <c r="X1510" t="s">
        <v>659</v>
      </c>
      <c r="Y1510">
        <v>3400</v>
      </c>
      <c r="AB1510">
        <v>0</v>
      </c>
      <c r="AC1510">
        <v>0</v>
      </c>
      <c r="AD1510">
        <v>3</v>
      </c>
      <c r="AE1510">
        <v>1202</v>
      </c>
      <c r="AF1510">
        <v>2</v>
      </c>
      <c r="AQ1510">
        <v>1</v>
      </c>
      <c r="AR1510">
        <f t="shared" si="23"/>
        <v>0</v>
      </c>
      <c r="AS1510">
        <v>1</v>
      </c>
      <c r="AT1510" t="s">
        <v>134</v>
      </c>
      <c r="AU1510">
        <v>43</v>
      </c>
    </row>
    <row r="1511" spans="1:47">
      <c r="A1511" t="s">
        <v>5615</v>
      </c>
      <c r="C1511">
        <v>310</v>
      </c>
      <c r="D1511" t="s">
        <v>5616</v>
      </c>
      <c r="E1511">
        <v>101</v>
      </c>
      <c r="F1511" t="s">
        <v>5617</v>
      </c>
      <c r="G1511" t="s">
        <v>219</v>
      </c>
      <c r="H1511" t="s">
        <v>220</v>
      </c>
      <c r="I1511" t="s">
        <v>5618</v>
      </c>
      <c r="J1511">
        <v>0.35981999999999997</v>
      </c>
      <c r="K1511">
        <v>0</v>
      </c>
      <c r="L1511">
        <v>0</v>
      </c>
      <c r="M1511">
        <v>1</v>
      </c>
      <c r="N1511">
        <v>1</v>
      </c>
      <c r="O1511" t="s">
        <v>659</v>
      </c>
      <c r="P1511">
        <v>1</v>
      </c>
      <c r="Q1511">
        <v>1</v>
      </c>
      <c r="R1511">
        <v>18800</v>
      </c>
      <c r="S1511" t="s">
        <v>223</v>
      </c>
      <c r="T1511">
        <v>0</v>
      </c>
      <c r="U1511" t="s">
        <v>5615</v>
      </c>
      <c r="V1511" t="s">
        <v>933</v>
      </c>
      <c r="W1511" t="s">
        <v>659</v>
      </c>
      <c r="X1511" t="s">
        <v>659</v>
      </c>
      <c r="Y1511">
        <v>18800</v>
      </c>
      <c r="AB1511">
        <v>0</v>
      </c>
      <c r="AC1511">
        <v>0</v>
      </c>
      <c r="AD1511">
        <v>4</v>
      </c>
      <c r="AE1511">
        <v>2860</v>
      </c>
      <c r="AF1511">
        <v>2</v>
      </c>
      <c r="AQ1511">
        <v>1</v>
      </c>
      <c r="AR1511">
        <f t="shared" si="23"/>
        <v>0</v>
      </c>
      <c r="AS1511">
        <v>1</v>
      </c>
      <c r="AT1511" t="s">
        <v>135</v>
      </c>
      <c r="AU1511">
        <v>44</v>
      </c>
    </row>
    <row r="1512" spans="1:47">
      <c r="A1512" t="s">
        <v>5619</v>
      </c>
      <c r="C1512">
        <v>310</v>
      </c>
      <c r="D1512" t="s">
        <v>5620</v>
      </c>
      <c r="E1512">
        <v>101</v>
      </c>
      <c r="F1512" t="s">
        <v>5621</v>
      </c>
      <c r="G1512" t="s">
        <v>219</v>
      </c>
      <c r="H1512" t="s">
        <v>220</v>
      </c>
      <c r="I1512" t="s">
        <v>5622</v>
      </c>
      <c r="J1512">
        <v>9.1829999999999995E-2</v>
      </c>
      <c r="K1512">
        <v>0</v>
      </c>
      <c r="L1512">
        <v>0</v>
      </c>
      <c r="M1512">
        <v>1</v>
      </c>
      <c r="N1512">
        <v>1</v>
      </c>
      <c r="O1512" t="s">
        <v>659</v>
      </c>
      <c r="P1512">
        <v>1</v>
      </c>
      <c r="Q1512">
        <v>1</v>
      </c>
      <c r="R1512">
        <v>2300</v>
      </c>
      <c r="S1512" t="s">
        <v>223</v>
      </c>
      <c r="T1512">
        <v>0</v>
      </c>
      <c r="U1512" t="s">
        <v>5619</v>
      </c>
      <c r="V1512" t="s">
        <v>927</v>
      </c>
      <c r="W1512" t="s">
        <v>659</v>
      </c>
      <c r="X1512" t="s">
        <v>659</v>
      </c>
      <c r="Y1512">
        <v>2300</v>
      </c>
      <c r="AB1512">
        <v>0</v>
      </c>
      <c r="AC1512">
        <v>0</v>
      </c>
      <c r="AD1512">
        <v>3</v>
      </c>
      <c r="AE1512">
        <v>1327</v>
      </c>
      <c r="AF1512">
        <v>2</v>
      </c>
      <c r="AQ1512">
        <v>1</v>
      </c>
      <c r="AR1512">
        <f t="shared" si="23"/>
        <v>0</v>
      </c>
      <c r="AS1512">
        <v>1</v>
      </c>
      <c r="AT1512" t="s">
        <v>134</v>
      </c>
      <c r="AU1512">
        <v>43</v>
      </c>
    </row>
    <row r="1513" spans="1:47">
      <c r="A1513" t="s">
        <v>5623</v>
      </c>
      <c r="C1513">
        <v>310</v>
      </c>
      <c r="D1513" t="s">
        <v>5624</v>
      </c>
      <c r="E1513">
        <v>101</v>
      </c>
      <c r="F1513" t="s">
        <v>5625</v>
      </c>
      <c r="G1513" t="s">
        <v>219</v>
      </c>
      <c r="H1513" t="s">
        <v>220</v>
      </c>
      <c r="I1513" t="s">
        <v>5626</v>
      </c>
      <c r="J1513">
        <v>0.10518</v>
      </c>
      <c r="K1513">
        <v>0</v>
      </c>
      <c r="L1513">
        <v>0</v>
      </c>
      <c r="M1513">
        <v>1</v>
      </c>
      <c r="N1513">
        <v>1</v>
      </c>
      <c r="O1513" t="s">
        <v>659</v>
      </c>
      <c r="P1513">
        <v>1</v>
      </c>
      <c r="Q1513">
        <v>1</v>
      </c>
      <c r="R1513">
        <v>0</v>
      </c>
      <c r="S1513" t="s">
        <v>223</v>
      </c>
      <c r="T1513">
        <v>0</v>
      </c>
      <c r="U1513" t="s">
        <v>5623</v>
      </c>
      <c r="V1513" t="s">
        <v>933</v>
      </c>
      <c r="W1513" t="s">
        <v>659</v>
      </c>
      <c r="X1513" t="s">
        <v>659</v>
      </c>
      <c r="Y1513">
        <v>0</v>
      </c>
      <c r="AB1513">
        <v>0</v>
      </c>
      <c r="AC1513">
        <v>0</v>
      </c>
      <c r="AD1513">
        <v>3</v>
      </c>
      <c r="AE1513">
        <v>924</v>
      </c>
      <c r="AF1513">
        <v>1.75</v>
      </c>
      <c r="AQ1513">
        <v>1</v>
      </c>
      <c r="AR1513">
        <f t="shared" si="23"/>
        <v>0</v>
      </c>
      <c r="AS1513">
        <v>1</v>
      </c>
      <c r="AT1513" t="s">
        <v>135</v>
      </c>
      <c r="AU1513">
        <v>44</v>
      </c>
    </row>
    <row r="1514" spans="1:47">
      <c r="A1514" t="s">
        <v>5627</v>
      </c>
      <c r="C1514">
        <v>310</v>
      </c>
      <c r="D1514" t="s">
        <v>5628</v>
      </c>
      <c r="E1514">
        <v>101</v>
      </c>
      <c r="F1514" t="s">
        <v>5629</v>
      </c>
      <c r="G1514" t="s">
        <v>219</v>
      </c>
      <c r="H1514" t="s">
        <v>220</v>
      </c>
      <c r="I1514" t="s">
        <v>5630</v>
      </c>
      <c r="J1514">
        <v>0.53059000000000001</v>
      </c>
      <c r="K1514">
        <v>1</v>
      </c>
      <c r="L1514">
        <v>1</v>
      </c>
      <c r="M1514">
        <v>1</v>
      </c>
      <c r="N1514">
        <v>1</v>
      </c>
      <c r="O1514" t="s">
        <v>225</v>
      </c>
      <c r="P1514">
        <v>0</v>
      </c>
      <c r="Q1514">
        <v>1</v>
      </c>
      <c r="R1514">
        <v>6700</v>
      </c>
      <c r="S1514" t="s">
        <v>223</v>
      </c>
      <c r="T1514">
        <v>6700</v>
      </c>
      <c r="U1514" t="s">
        <v>5627</v>
      </c>
      <c r="V1514" t="s">
        <v>455</v>
      </c>
      <c r="W1514" t="s">
        <v>225</v>
      </c>
      <c r="X1514" t="s">
        <v>225</v>
      </c>
      <c r="Y1514">
        <v>6700</v>
      </c>
      <c r="AB1514">
        <v>1</v>
      </c>
      <c r="AC1514">
        <v>1</v>
      </c>
      <c r="AD1514">
        <v>2</v>
      </c>
      <c r="AE1514">
        <v>1020</v>
      </c>
      <c r="AF1514">
        <v>1.3</v>
      </c>
      <c r="AQ1514">
        <v>1</v>
      </c>
      <c r="AR1514">
        <f t="shared" si="23"/>
        <v>9.68</v>
      </c>
      <c r="AS1514">
        <v>1</v>
      </c>
      <c r="AT1514" t="s">
        <v>137</v>
      </c>
      <c r="AU1514">
        <v>46</v>
      </c>
    </row>
    <row r="1515" spans="1:47">
      <c r="A1515" t="s">
        <v>5631</v>
      </c>
      <c r="C1515">
        <v>310</v>
      </c>
      <c r="D1515" t="s">
        <v>5632</v>
      </c>
      <c r="E1515">
        <v>106</v>
      </c>
      <c r="F1515" t="s">
        <v>5633</v>
      </c>
      <c r="G1515" t="s">
        <v>219</v>
      </c>
      <c r="H1515" t="s">
        <v>355</v>
      </c>
      <c r="I1515" t="s">
        <v>5634</v>
      </c>
      <c r="J1515">
        <v>8.201E-2</v>
      </c>
      <c r="K1515">
        <v>0</v>
      </c>
      <c r="L1515">
        <v>0</v>
      </c>
      <c r="M1515">
        <v>0</v>
      </c>
      <c r="N1515">
        <v>0</v>
      </c>
      <c r="P1515">
        <v>0</v>
      </c>
      <c r="Q1515">
        <v>0</v>
      </c>
      <c r="R1515">
        <v>0</v>
      </c>
      <c r="S1515" t="s">
        <v>223</v>
      </c>
      <c r="T1515">
        <v>0</v>
      </c>
      <c r="U1515" t="s">
        <v>5631</v>
      </c>
      <c r="Y1515">
        <v>0</v>
      </c>
      <c r="AB1515">
        <v>0</v>
      </c>
      <c r="AC1515">
        <v>0</v>
      </c>
      <c r="AD1515">
        <v>0</v>
      </c>
      <c r="AE1515">
        <v>0</v>
      </c>
      <c r="AF1515">
        <v>0</v>
      </c>
      <c r="AQ1515">
        <v>2</v>
      </c>
      <c r="AR1515">
        <f t="shared" si="23"/>
        <v>0</v>
      </c>
      <c r="AS1515">
        <v>1</v>
      </c>
      <c r="AT1515" t="s">
        <v>134</v>
      </c>
      <c r="AU1515">
        <v>43</v>
      </c>
    </row>
    <row r="1516" spans="1:47">
      <c r="A1516" t="s">
        <v>5635</v>
      </c>
      <c r="C1516">
        <v>310</v>
      </c>
      <c r="D1516" t="s">
        <v>5636</v>
      </c>
      <c r="E1516">
        <v>101</v>
      </c>
      <c r="F1516" t="s">
        <v>5637</v>
      </c>
      <c r="G1516" t="s">
        <v>422</v>
      </c>
      <c r="H1516" t="s">
        <v>220</v>
      </c>
      <c r="I1516" t="s">
        <v>5638</v>
      </c>
      <c r="J1516">
        <v>0.26221</v>
      </c>
      <c r="K1516">
        <v>0</v>
      </c>
      <c r="L1516">
        <v>0</v>
      </c>
      <c r="M1516">
        <v>1</v>
      </c>
      <c r="N1516">
        <v>1</v>
      </c>
      <c r="O1516" t="s">
        <v>659</v>
      </c>
      <c r="P1516">
        <v>1</v>
      </c>
      <c r="Q1516">
        <v>1</v>
      </c>
      <c r="R1516">
        <v>100</v>
      </c>
      <c r="S1516" t="s">
        <v>223</v>
      </c>
      <c r="T1516">
        <v>0</v>
      </c>
      <c r="U1516" t="s">
        <v>5635</v>
      </c>
      <c r="V1516" t="s">
        <v>933</v>
      </c>
      <c r="W1516" t="s">
        <v>659</v>
      </c>
      <c r="X1516" t="s">
        <v>659</v>
      </c>
      <c r="Y1516">
        <v>100</v>
      </c>
      <c r="AB1516">
        <v>0</v>
      </c>
      <c r="AC1516">
        <v>0</v>
      </c>
      <c r="AD1516">
        <v>3</v>
      </c>
      <c r="AE1516">
        <v>1316</v>
      </c>
      <c r="AF1516">
        <v>1</v>
      </c>
      <c r="AQ1516">
        <v>1</v>
      </c>
      <c r="AR1516">
        <f t="shared" si="23"/>
        <v>0</v>
      </c>
      <c r="AS1516">
        <v>1</v>
      </c>
      <c r="AT1516" t="s">
        <v>135</v>
      </c>
      <c r="AU1516">
        <v>44</v>
      </c>
    </row>
    <row r="1517" spans="1:47">
      <c r="A1517" t="s">
        <v>5639</v>
      </c>
      <c r="C1517">
        <v>310</v>
      </c>
      <c r="D1517" t="s">
        <v>5640</v>
      </c>
      <c r="E1517">
        <v>101</v>
      </c>
      <c r="F1517" t="s">
        <v>5641</v>
      </c>
      <c r="G1517" t="s">
        <v>219</v>
      </c>
      <c r="H1517" t="s">
        <v>220</v>
      </c>
      <c r="I1517" t="s">
        <v>5642</v>
      </c>
      <c r="J1517">
        <v>0.12045</v>
      </c>
      <c r="K1517">
        <v>0</v>
      </c>
      <c r="L1517">
        <v>0</v>
      </c>
      <c r="M1517">
        <v>1</v>
      </c>
      <c r="N1517">
        <v>1</v>
      </c>
      <c r="O1517" t="s">
        <v>659</v>
      </c>
      <c r="P1517">
        <v>1</v>
      </c>
      <c r="Q1517">
        <v>1</v>
      </c>
      <c r="R1517">
        <v>11900</v>
      </c>
      <c r="S1517" t="s">
        <v>243</v>
      </c>
      <c r="T1517">
        <v>0</v>
      </c>
      <c r="U1517" t="s">
        <v>5639</v>
      </c>
      <c r="V1517" t="s">
        <v>933</v>
      </c>
      <c r="W1517" t="s">
        <v>659</v>
      </c>
      <c r="X1517" t="s">
        <v>659</v>
      </c>
      <c r="Y1517">
        <v>11900</v>
      </c>
      <c r="AB1517">
        <v>0</v>
      </c>
      <c r="AC1517">
        <v>0</v>
      </c>
      <c r="AD1517">
        <v>2</v>
      </c>
      <c r="AE1517">
        <v>903</v>
      </c>
      <c r="AF1517">
        <v>1</v>
      </c>
      <c r="AQ1517">
        <v>4</v>
      </c>
      <c r="AR1517">
        <f t="shared" si="23"/>
        <v>0</v>
      </c>
      <c r="AS1517">
        <v>1</v>
      </c>
      <c r="AT1517" t="s">
        <v>135</v>
      </c>
      <c r="AU1517">
        <v>44</v>
      </c>
    </row>
    <row r="1518" spans="1:47">
      <c r="A1518" t="s">
        <v>5643</v>
      </c>
      <c r="C1518">
        <v>310</v>
      </c>
      <c r="D1518" t="s">
        <v>5644</v>
      </c>
      <c r="E1518">
        <v>101</v>
      </c>
      <c r="F1518" t="s">
        <v>5645</v>
      </c>
      <c r="G1518" t="s">
        <v>219</v>
      </c>
      <c r="H1518" t="s">
        <v>220</v>
      </c>
      <c r="I1518" t="s">
        <v>5646</v>
      </c>
      <c r="J1518">
        <v>0.21467</v>
      </c>
      <c r="K1518">
        <v>0</v>
      </c>
      <c r="L1518">
        <v>0</v>
      </c>
      <c r="M1518">
        <v>1</v>
      </c>
      <c r="N1518">
        <v>1</v>
      </c>
      <c r="O1518" t="s">
        <v>659</v>
      </c>
      <c r="P1518">
        <v>1</v>
      </c>
      <c r="Q1518">
        <v>1</v>
      </c>
      <c r="R1518">
        <v>2100</v>
      </c>
      <c r="S1518" t="s">
        <v>223</v>
      </c>
      <c r="T1518">
        <v>0</v>
      </c>
      <c r="U1518" t="s">
        <v>5643</v>
      </c>
      <c r="X1518" t="s">
        <v>659</v>
      </c>
      <c r="Y1518">
        <v>2100</v>
      </c>
      <c r="AB1518">
        <v>0</v>
      </c>
      <c r="AC1518">
        <v>0</v>
      </c>
      <c r="AD1518">
        <v>3</v>
      </c>
      <c r="AE1518">
        <v>715</v>
      </c>
      <c r="AF1518">
        <v>1.3</v>
      </c>
      <c r="AQ1518">
        <v>2</v>
      </c>
      <c r="AR1518">
        <f t="shared" si="23"/>
        <v>0</v>
      </c>
      <c r="AS1518">
        <v>1</v>
      </c>
      <c r="AT1518" t="s">
        <v>134</v>
      </c>
      <c r="AU1518">
        <v>43</v>
      </c>
    </row>
    <row r="1519" spans="1:47">
      <c r="A1519" t="s">
        <v>5647</v>
      </c>
      <c r="C1519">
        <v>310</v>
      </c>
      <c r="D1519" t="s">
        <v>5648</v>
      </c>
      <c r="E1519">
        <v>101</v>
      </c>
      <c r="F1519" t="s">
        <v>5649</v>
      </c>
      <c r="G1519" t="s">
        <v>219</v>
      </c>
      <c r="H1519" t="s">
        <v>220</v>
      </c>
      <c r="I1519" t="s">
        <v>5650</v>
      </c>
      <c r="J1519">
        <v>8.7620000000000003E-2</v>
      </c>
      <c r="K1519">
        <v>0</v>
      </c>
      <c r="L1519">
        <v>0</v>
      </c>
      <c r="M1519">
        <v>1</v>
      </c>
      <c r="N1519">
        <v>1</v>
      </c>
      <c r="O1519" t="s">
        <v>659</v>
      </c>
      <c r="P1519">
        <v>1</v>
      </c>
      <c r="Q1519">
        <v>1</v>
      </c>
      <c r="R1519">
        <v>1700</v>
      </c>
      <c r="S1519" t="s">
        <v>223</v>
      </c>
      <c r="T1519">
        <v>0</v>
      </c>
      <c r="U1519" t="s">
        <v>5647</v>
      </c>
      <c r="V1519" t="s">
        <v>927</v>
      </c>
      <c r="W1519" t="s">
        <v>659</v>
      </c>
      <c r="X1519" t="s">
        <v>659</v>
      </c>
      <c r="Y1519">
        <v>1700</v>
      </c>
      <c r="AB1519">
        <v>0</v>
      </c>
      <c r="AC1519">
        <v>0</v>
      </c>
      <c r="AD1519">
        <v>2</v>
      </c>
      <c r="AE1519">
        <v>560</v>
      </c>
      <c r="AF1519">
        <v>1</v>
      </c>
      <c r="AQ1519">
        <v>1</v>
      </c>
      <c r="AR1519">
        <f t="shared" si="23"/>
        <v>0</v>
      </c>
      <c r="AS1519">
        <v>1</v>
      </c>
      <c r="AT1519" t="s">
        <v>134</v>
      </c>
      <c r="AU1519">
        <v>43</v>
      </c>
    </row>
    <row r="1520" spans="1:47">
      <c r="A1520" t="s">
        <v>5651</v>
      </c>
      <c r="C1520">
        <v>310</v>
      </c>
      <c r="D1520" t="s">
        <v>5652</v>
      </c>
      <c r="E1520">
        <v>132</v>
      </c>
      <c r="F1520" t="s">
        <v>5601</v>
      </c>
      <c r="G1520" t="s">
        <v>219</v>
      </c>
      <c r="H1520" t="s">
        <v>260</v>
      </c>
      <c r="I1520" t="s">
        <v>5653</v>
      </c>
      <c r="J1520">
        <v>0.14044999999999999</v>
      </c>
      <c r="K1520">
        <v>0</v>
      </c>
      <c r="L1520">
        <v>0</v>
      </c>
      <c r="M1520">
        <v>0</v>
      </c>
      <c r="N1520">
        <v>0</v>
      </c>
      <c r="P1520">
        <v>0</v>
      </c>
      <c r="Q1520">
        <v>0</v>
      </c>
      <c r="R1520">
        <v>0</v>
      </c>
      <c r="S1520" t="s">
        <v>223</v>
      </c>
      <c r="T1520">
        <v>0</v>
      </c>
      <c r="U1520" t="s">
        <v>5651</v>
      </c>
      <c r="Y1520">
        <v>0</v>
      </c>
      <c r="AB1520">
        <v>0</v>
      </c>
      <c r="AC1520">
        <v>0</v>
      </c>
      <c r="AD1520">
        <v>0</v>
      </c>
      <c r="AE1520">
        <v>0</v>
      </c>
      <c r="AF1520">
        <v>0</v>
      </c>
      <c r="AQ1520">
        <v>1</v>
      </c>
      <c r="AR1520">
        <f t="shared" si="23"/>
        <v>0</v>
      </c>
      <c r="AS1520">
        <v>1</v>
      </c>
      <c r="AT1520" t="s">
        <v>134</v>
      </c>
      <c r="AU1520">
        <v>43</v>
      </c>
    </row>
    <row r="1521" spans="1:47">
      <c r="A1521" t="s">
        <v>5654</v>
      </c>
      <c r="C1521">
        <v>310</v>
      </c>
      <c r="D1521" t="s">
        <v>5655</v>
      </c>
      <c r="E1521">
        <v>101</v>
      </c>
      <c r="F1521" t="s">
        <v>5566</v>
      </c>
      <c r="G1521" t="s">
        <v>219</v>
      </c>
      <c r="H1521" t="s">
        <v>220</v>
      </c>
      <c r="I1521" t="s">
        <v>5656</v>
      </c>
      <c r="J1521">
        <v>5.4579999999999997E-2</v>
      </c>
      <c r="K1521">
        <v>0</v>
      </c>
      <c r="L1521">
        <v>0</v>
      </c>
      <c r="M1521">
        <v>1</v>
      </c>
      <c r="N1521">
        <v>1</v>
      </c>
      <c r="O1521" t="s">
        <v>659</v>
      </c>
      <c r="P1521">
        <v>1</v>
      </c>
      <c r="Q1521">
        <v>1</v>
      </c>
      <c r="R1521">
        <v>300</v>
      </c>
      <c r="S1521" t="s">
        <v>223</v>
      </c>
      <c r="T1521">
        <v>0</v>
      </c>
      <c r="U1521" t="s">
        <v>5654</v>
      </c>
      <c r="V1521" t="s">
        <v>927</v>
      </c>
      <c r="W1521" t="s">
        <v>659</v>
      </c>
      <c r="X1521" t="s">
        <v>659</v>
      </c>
      <c r="Y1521">
        <v>300</v>
      </c>
      <c r="AB1521">
        <v>0</v>
      </c>
      <c r="AC1521">
        <v>0</v>
      </c>
      <c r="AD1521">
        <v>3</v>
      </c>
      <c r="AE1521">
        <v>844</v>
      </c>
      <c r="AF1521">
        <v>1</v>
      </c>
      <c r="AQ1521">
        <v>2</v>
      </c>
      <c r="AR1521">
        <f t="shared" si="23"/>
        <v>0</v>
      </c>
      <c r="AS1521">
        <v>1</v>
      </c>
      <c r="AT1521" t="s">
        <v>134</v>
      </c>
      <c r="AU1521">
        <v>43</v>
      </c>
    </row>
    <row r="1522" spans="1:47">
      <c r="A1522" t="s">
        <v>5657</v>
      </c>
      <c r="C1522">
        <v>310</v>
      </c>
      <c r="D1522" t="s">
        <v>5658</v>
      </c>
      <c r="E1522">
        <v>101</v>
      </c>
      <c r="F1522" t="s">
        <v>5659</v>
      </c>
      <c r="G1522" t="s">
        <v>219</v>
      </c>
      <c r="H1522" t="s">
        <v>220</v>
      </c>
      <c r="I1522" t="s">
        <v>5660</v>
      </c>
      <c r="J1522">
        <v>7.5289999999999996E-2</v>
      </c>
      <c r="K1522">
        <v>0</v>
      </c>
      <c r="L1522">
        <v>0</v>
      </c>
      <c r="M1522">
        <v>1</v>
      </c>
      <c r="N1522">
        <v>1</v>
      </c>
      <c r="O1522" t="s">
        <v>659</v>
      </c>
      <c r="P1522">
        <v>1</v>
      </c>
      <c r="Q1522">
        <v>1</v>
      </c>
      <c r="R1522">
        <v>1000</v>
      </c>
      <c r="S1522" t="s">
        <v>223</v>
      </c>
      <c r="T1522">
        <v>0</v>
      </c>
      <c r="U1522" t="s">
        <v>5657</v>
      </c>
      <c r="V1522" t="s">
        <v>927</v>
      </c>
      <c r="W1522" t="s">
        <v>659</v>
      </c>
      <c r="X1522" t="s">
        <v>659</v>
      </c>
      <c r="Y1522">
        <v>1000</v>
      </c>
      <c r="AB1522">
        <v>0</v>
      </c>
      <c r="AC1522">
        <v>0</v>
      </c>
      <c r="AD1522">
        <v>2</v>
      </c>
      <c r="AE1522">
        <v>468</v>
      </c>
      <c r="AF1522">
        <v>1</v>
      </c>
      <c r="AQ1522">
        <v>1</v>
      </c>
      <c r="AR1522">
        <f t="shared" si="23"/>
        <v>0</v>
      </c>
      <c r="AS1522">
        <v>1</v>
      </c>
      <c r="AT1522" t="s">
        <v>134</v>
      </c>
      <c r="AU1522">
        <v>43</v>
      </c>
    </row>
    <row r="1523" spans="1:47">
      <c r="A1523" t="s">
        <v>5661</v>
      </c>
      <c r="B1523" t="s">
        <v>293</v>
      </c>
      <c r="C1523">
        <v>310</v>
      </c>
      <c r="D1523" t="s">
        <v>5662</v>
      </c>
      <c r="E1523">
        <v>132</v>
      </c>
      <c r="F1523" t="s">
        <v>5663</v>
      </c>
      <c r="G1523" t="s">
        <v>422</v>
      </c>
      <c r="H1523" t="s">
        <v>2569</v>
      </c>
      <c r="J1523">
        <v>1.14913</v>
      </c>
      <c r="K1523">
        <v>0</v>
      </c>
      <c r="L1523">
        <v>0</v>
      </c>
      <c r="M1523">
        <v>0</v>
      </c>
      <c r="N1523">
        <v>0</v>
      </c>
      <c r="P1523">
        <v>0</v>
      </c>
      <c r="Q1523">
        <v>0</v>
      </c>
      <c r="R1523">
        <v>0</v>
      </c>
      <c r="T1523">
        <v>0</v>
      </c>
      <c r="Y1523">
        <v>0</v>
      </c>
      <c r="AB1523">
        <v>0</v>
      </c>
      <c r="AC1523">
        <v>0</v>
      </c>
      <c r="AD1523">
        <v>0</v>
      </c>
      <c r="AE1523">
        <v>0</v>
      </c>
      <c r="AF1523">
        <v>0</v>
      </c>
      <c r="AQ1523">
        <v>1</v>
      </c>
      <c r="AR1523">
        <f t="shared" si="23"/>
        <v>0</v>
      </c>
      <c r="AS1523">
        <v>1</v>
      </c>
      <c r="AT1523" t="s">
        <v>135</v>
      </c>
      <c r="AU1523">
        <v>44</v>
      </c>
    </row>
    <row r="1524" spans="1:47">
      <c r="A1524" t="s">
        <v>5664</v>
      </c>
      <c r="C1524">
        <v>310</v>
      </c>
      <c r="D1524" t="s">
        <v>5665</v>
      </c>
      <c r="E1524">
        <v>132</v>
      </c>
      <c r="F1524" t="s">
        <v>5666</v>
      </c>
      <c r="G1524" t="s">
        <v>324</v>
      </c>
      <c r="H1524" t="s">
        <v>260</v>
      </c>
      <c r="I1524" t="s">
        <v>5667</v>
      </c>
      <c r="J1524">
        <v>5.7910000000000003E-2</v>
      </c>
      <c r="K1524">
        <v>0</v>
      </c>
      <c r="L1524">
        <v>0</v>
      </c>
      <c r="M1524">
        <v>0</v>
      </c>
      <c r="N1524">
        <v>0</v>
      </c>
      <c r="P1524">
        <v>0</v>
      </c>
      <c r="Q1524">
        <v>0</v>
      </c>
      <c r="R1524">
        <v>0</v>
      </c>
      <c r="S1524" t="s">
        <v>223</v>
      </c>
      <c r="T1524">
        <v>0</v>
      </c>
      <c r="U1524" t="s">
        <v>5664</v>
      </c>
      <c r="Y1524">
        <v>0</v>
      </c>
      <c r="AB1524">
        <v>0</v>
      </c>
      <c r="AC1524">
        <v>0</v>
      </c>
      <c r="AD1524">
        <v>0</v>
      </c>
      <c r="AE1524">
        <v>0</v>
      </c>
      <c r="AF1524">
        <v>0</v>
      </c>
      <c r="AQ1524">
        <v>1</v>
      </c>
      <c r="AR1524">
        <f t="shared" si="23"/>
        <v>0</v>
      </c>
      <c r="AS1524">
        <v>1</v>
      </c>
      <c r="AT1524" t="s">
        <v>137</v>
      </c>
      <c r="AU1524">
        <v>46</v>
      </c>
    </row>
    <row r="1525" spans="1:47">
      <c r="A1525" t="s">
        <v>5668</v>
      </c>
      <c r="C1525">
        <v>310</v>
      </c>
      <c r="D1525" t="s">
        <v>5669</v>
      </c>
      <c r="E1525">
        <v>132</v>
      </c>
      <c r="F1525" t="s">
        <v>5670</v>
      </c>
      <c r="G1525" t="s">
        <v>219</v>
      </c>
      <c r="H1525" t="s">
        <v>260</v>
      </c>
      <c r="I1525" t="s">
        <v>5671</v>
      </c>
      <c r="J1525">
        <v>9.4619999999999996E-2</v>
      </c>
      <c r="K1525">
        <v>0</v>
      </c>
      <c r="L1525">
        <v>0</v>
      </c>
      <c r="M1525">
        <v>0</v>
      </c>
      <c r="N1525">
        <v>0</v>
      </c>
      <c r="P1525">
        <v>0</v>
      </c>
      <c r="Q1525">
        <v>0</v>
      </c>
      <c r="R1525">
        <v>0</v>
      </c>
      <c r="S1525" t="s">
        <v>223</v>
      </c>
      <c r="T1525">
        <v>0</v>
      </c>
      <c r="U1525" t="s">
        <v>5668</v>
      </c>
      <c r="Y1525">
        <v>0</v>
      </c>
      <c r="AB1525">
        <v>0</v>
      </c>
      <c r="AC1525">
        <v>0</v>
      </c>
      <c r="AD1525">
        <v>0</v>
      </c>
      <c r="AE1525">
        <v>0</v>
      </c>
      <c r="AF1525">
        <v>0</v>
      </c>
      <c r="AQ1525">
        <v>1</v>
      </c>
      <c r="AR1525">
        <f t="shared" si="23"/>
        <v>0</v>
      </c>
      <c r="AS1525">
        <v>1</v>
      </c>
      <c r="AT1525" t="s">
        <v>134</v>
      </c>
      <c r="AU1525">
        <v>43</v>
      </c>
    </row>
    <row r="1526" spans="1:47">
      <c r="A1526" t="s">
        <v>5672</v>
      </c>
      <c r="C1526">
        <v>310</v>
      </c>
      <c r="D1526" t="s">
        <v>5673</v>
      </c>
      <c r="E1526">
        <v>101</v>
      </c>
      <c r="F1526" t="s">
        <v>5674</v>
      </c>
      <c r="H1526" t="s">
        <v>220</v>
      </c>
      <c r="I1526" t="s">
        <v>5675</v>
      </c>
      <c r="J1526">
        <v>0.12994</v>
      </c>
      <c r="K1526">
        <v>1</v>
      </c>
      <c r="L1526">
        <v>1</v>
      </c>
      <c r="M1526">
        <v>1</v>
      </c>
      <c r="N1526">
        <v>1</v>
      </c>
      <c r="O1526" t="s">
        <v>225</v>
      </c>
      <c r="P1526">
        <v>0</v>
      </c>
      <c r="Q1526">
        <v>1</v>
      </c>
      <c r="R1526">
        <v>6300</v>
      </c>
      <c r="S1526" t="s">
        <v>223</v>
      </c>
      <c r="T1526">
        <v>6300</v>
      </c>
      <c r="U1526" t="s">
        <v>5672</v>
      </c>
      <c r="V1526" t="s">
        <v>413</v>
      </c>
      <c r="W1526" t="s">
        <v>225</v>
      </c>
      <c r="X1526" t="s">
        <v>225</v>
      </c>
      <c r="Y1526">
        <v>6300</v>
      </c>
      <c r="AB1526">
        <v>1</v>
      </c>
      <c r="AC1526">
        <v>1</v>
      </c>
      <c r="AD1526">
        <v>2</v>
      </c>
      <c r="AE1526">
        <v>960</v>
      </c>
      <c r="AF1526">
        <v>1</v>
      </c>
      <c r="AQ1526">
        <v>2</v>
      </c>
      <c r="AR1526">
        <f t="shared" si="23"/>
        <v>9.68</v>
      </c>
      <c r="AS1526">
        <v>1</v>
      </c>
      <c r="AT1526" t="s">
        <v>137</v>
      </c>
      <c r="AU1526">
        <v>46</v>
      </c>
    </row>
    <row r="1527" spans="1:47">
      <c r="A1527" t="s">
        <v>5676</v>
      </c>
      <c r="C1527">
        <v>310</v>
      </c>
      <c r="D1527" t="s">
        <v>5677</v>
      </c>
      <c r="E1527">
        <v>101</v>
      </c>
      <c r="F1527" t="s">
        <v>5678</v>
      </c>
      <c r="G1527" t="s">
        <v>219</v>
      </c>
      <c r="H1527" t="s">
        <v>220</v>
      </c>
      <c r="I1527" t="s">
        <v>5679</v>
      </c>
      <c r="J1527">
        <v>0.17741999999999999</v>
      </c>
      <c r="K1527">
        <v>0</v>
      </c>
      <c r="L1527">
        <v>0</v>
      </c>
      <c r="M1527">
        <v>1</v>
      </c>
      <c r="N1527">
        <v>1</v>
      </c>
      <c r="O1527" t="s">
        <v>659</v>
      </c>
      <c r="P1527">
        <v>1</v>
      </c>
      <c r="Q1527">
        <v>1</v>
      </c>
      <c r="R1527">
        <v>15700</v>
      </c>
      <c r="S1527" t="s">
        <v>223</v>
      </c>
      <c r="T1527">
        <v>0</v>
      </c>
      <c r="U1527" t="s">
        <v>5676</v>
      </c>
      <c r="V1527" t="s">
        <v>933</v>
      </c>
      <c r="W1527" t="s">
        <v>659</v>
      </c>
      <c r="X1527" t="s">
        <v>659</v>
      </c>
      <c r="Y1527">
        <v>15700</v>
      </c>
      <c r="AB1527">
        <v>0</v>
      </c>
      <c r="AC1527">
        <v>0</v>
      </c>
      <c r="AD1527">
        <v>4</v>
      </c>
      <c r="AE1527">
        <v>2560</v>
      </c>
      <c r="AF1527">
        <v>2</v>
      </c>
      <c r="AQ1527">
        <v>1</v>
      </c>
      <c r="AR1527">
        <f t="shared" si="23"/>
        <v>0</v>
      </c>
      <c r="AS1527">
        <v>1</v>
      </c>
      <c r="AT1527" t="s">
        <v>134</v>
      </c>
      <c r="AU1527">
        <v>43</v>
      </c>
    </row>
    <row r="1528" spans="1:47">
      <c r="A1528" t="s">
        <v>5680</v>
      </c>
      <c r="C1528">
        <v>310</v>
      </c>
      <c r="D1528" t="s">
        <v>5681</v>
      </c>
      <c r="E1528">
        <v>132</v>
      </c>
      <c r="F1528" t="s">
        <v>5499</v>
      </c>
      <c r="G1528" t="s">
        <v>219</v>
      </c>
      <c r="H1528" t="s">
        <v>260</v>
      </c>
      <c r="I1528" t="s">
        <v>5682</v>
      </c>
      <c r="J1528">
        <v>0.18640999999999999</v>
      </c>
      <c r="K1528">
        <v>0</v>
      </c>
      <c r="L1528">
        <v>0</v>
      </c>
      <c r="M1528">
        <v>0</v>
      </c>
      <c r="N1528">
        <v>0</v>
      </c>
      <c r="P1528">
        <v>0</v>
      </c>
      <c r="Q1528">
        <v>0</v>
      </c>
      <c r="R1528">
        <v>0</v>
      </c>
      <c r="S1528" t="s">
        <v>223</v>
      </c>
      <c r="T1528">
        <v>0</v>
      </c>
      <c r="U1528" t="s">
        <v>5680</v>
      </c>
      <c r="Y1528">
        <v>0</v>
      </c>
      <c r="AB1528">
        <v>0</v>
      </c>
      <c r="AC1528">
        <v>0</v>
      </c>
      <c r="AD1528">
        <v>0</v>
      </c>
      <c r="AE1528">
        <v>0</v>
      </c>
      <c r="AF1528">
        <v>0</v>
      </c>
      <c r="AQ1528">
        <v>2</v>
      </c>
      <c r="AR1528">
        <f t="shared" si="23"/>
        <v>0</v>
      </c>
      <c r="AS1528">
        <v>1</v>
      </c>
      <c r="AT1528" t="s">
        <v>134</v>
      </c>
      <c r="AU1528">
        <v>43</v>
      </c>
    </row>
    <row r="1529" spans="1:47">
      <c r="A1529" t="s">
        <v>5683</v>
      </c>
      <c r="C1529">
        <v>310</v>
      </c>
      <c r="D1529" t="s">
        <v>5684</v>
      </c>
      <c r="E1529">
        <v>101</v>
      </c>
      <c r="F1529" t="s">
        <v>3866</v>
      </c>
      <c r="G1529" t="s">
        <v>219</v>
      </c>
      <c r="H1529" t="s">
        <v>220</v>
      </c>
      <c r="I1529" t="s">
        <v>5685</v>
      </c>
      <c r="J1529">
        <v>0.14516000000000001</v>
      </c>
      <c r="K1529">
        <v>1</v>
      </c>
      <c r="L1529">
        <v>1</v>
      </c>
      <c r="M1529">
        <v>1</v>
      </c>
      <c r="N1529">
        <v>1</v>
      </c>
      <c r="O1529" t="s">
        <v>225</v>
      </c>
      <c r="P1529">
        <v>0</v>
      </c>
      <c r="Q1529">
        <v>1</v>
      </c>
      <c r="R1529">
        <v>5800</v>
      </c>
      <c r="S1529" t="s">
        <v>223</v>
      </c>
      <c r="T1529">
        <v>5800</v>
      </c>
      <c r="U1529" t="s">
        <v>5683</v>
      </c>
      <c r="V1529" t="s">
        <v>413</v>
      </c>
      <c r="W1529" t="s">
        <v>225</v>
      </c>
      <c r="X1529" t="s">
        <v>225</v>
      </c>
      <c r="Y1529">
        <v>5800</v>
      </c>
      <c r="AB1529">
        <v>1</v>
      </c>
      <c r="AC1529">
        <v>1</v>
      </c>
      <c r="AD1529">
        <v>2</v>
      </c>
      <c r="AE1529">
        <v>768</v>
      </c>
      <c r="AF1529">
        <v>1</v>
      </c>
      <c r="AQ1529">
        <v>1</v>
      </c>
      <c r="AR1529">
        <f t="shared" si="23"/>
        <v>9.68</v>
      </c>
      <c r="AS1529">
        <v>1</v>
      </c>
      <c r="AT1529" t="s">
        <v>137</v>
      </c>
      <c r="AU1529">
        <v>46</v>
      </c>
    </row>
    <row r="1530" spans="1:47">
      <c r="A1530" t="s">
        <v>5686</v>
      </c>
      <c r="C1530">
        <v>310</v>
      </c>
      <c r="D1530" t="s">
        <v>5687</v>
      </c>
      <c r="E1530">
        <v>101</v>
      </c>
      <c r="F1530" t="s">
        <v>5688</v>
      </c>
      <c r="G1530" t="s">
        <v>219</v>
      </c>
      <c r="H1530" t="s">
        <v>220</v>
      </c>
      <c r="I1530" t="s">
        <v>5689</v>
      </c>
      <c r="J1530">
        <v>5.0119999999999998E-2</v>
      </c>
      <c r="K1530">
        <v>0</v>
      </c>
      <c r="L1530">
        <v>0</v>
      </c>
      <c r="M1530">
        <v>1</v>
      </c>
      <c r="N1530">
        <v>1</v>
      </c>
      <c r="O1530" t="s">
        <v>659</v>
      </c>
      <c r="P1530">
        <v>1</v>
      </c>
      <c r="Q1530">
        <v>1</v>
      </c>
      <c r="R1530">
        <v>3500</v>
      </c>
      <c r="S1530" t="s">
        <v>243</v>
      </c>
      <c r="T1530">
        <v>0</v>
      </c>
      <c r="U1530" t="s">
        <v>5686</v>
      </c>
      <c r="V1530" t="s">
        <v>933</v>
      </c>
      <c r="W1530" t="s">
        <v>659</v>
      </c>
      <c r="X1530" t="s">
        <v>659</v>
      </c>
      <c r="Y1530">
        <v>3500</v>
      </c>
      <c r="AB1530">
        <v>0</v>
      </c>
      <c r="AC1530">
        <v>0</v>
      </c>
      <c r="AD1530">
        <v>2</v>
      </c>
      <c r="AE1530">
        <v>600</v>
      </c>
      <c r="AF1530">
        <v>1</v>
      </c>
      <c r="AQ1530">
        <v>1</v>
      </c>
      <c r="AR1530">
        <f t="shared" si="23"/>
        <v>0</v>
      </c>
      <c r="AS1530">
        <v>1</v>
      </c>
      <c r="AT1530" t="s">
        <v>135</v>
      </c>
      <c r="AU1530">
        <v>44</v>
      </c>
    </row>
    <row r="1531" spans="1:47">
      <c r="A1531" t="s">
        <v>5690</v>
      </c>
      <c r="C1531">
        <v>310</v>
      </c>
      <c r="D1531" t="s">
        <v>5691</v>
      </c>
      <c r="E1531">
        <v>101</v>
      </c>
      <c r="F1531" t="s">
        <v>5692</v>
      </c>
      <c r="G1531" t="s">
        <v>219</v>
      </c>
      <c r="H1531" t="s">
        <v>220</v>
      </c>
      <c r="I1531" t="s">
        <v>5693</v>
      </c>
      <c r="J1531">
        <v>0.18984000000000001</v>
      </c>
      <c r="K1531">
        <v>1</v>
      </c>
      <c r="L1531">
        <v>1</v>
      </c>
      <c r="M1531">
        <v>1</v>
      </c>
      <c r="N1531">
        <v>1</v>
      </c>
      <c r="O1531" t="s">
        <v>225</v>
      </c>
      <c r="P1531">
        <v>0</v>
      </c>
      <c r="Q1531">
        <v>1</v>
      </c>
      <c r="R1531">
        <v>5900</v>
      </c>
      <c r="S1531" t="s">
        <v>223</v>
      </c>
      <c r="T1531">
        <v>5900</v>
      </c>
      <c r="U1531" t="s">
        <v>5690</v>
      </c>
      <c r="V1531" t="s">
        <v>413</v>
      </c>
      <c r="W1531" t="s">
        <v>225</v>
      </c>
      <c r="X1531" t="s">
        <v>225</v>
      </c>
      <c r="Y1531">
        <v>5900</v>
      </c>
      <c r="AB1531">
        <v>1</v>
      </c>
      <c r="AC1531">
        <v>1</v>
      </c>
      <c r="AD1531">
        <v>3</v>
      </c>
      <c r="AE1531">
        <v>878</v>
      </c>
      <c r="AF1531">
        <v>1</v>
      </c>
      <c r="AQ1531">
        <v>2</v>
      </c>
      <c r="AR1531">
        <f t="shared" si="23"/>
        <v>9.68</v>
      </c>
      <c r="AS1531">
        <v>1</v>
      </c>
      <c r="AT1531" t="s">
        <v>137</v>
      </c>
      <c r="AU1531">
        <v>46</v>
      </c>
    </row>
    <row r="1532" spans="1:47">
      <c r="A1532" t="s">
        <v>5694</v>
      </c>
      <c r="C1532">
        <v>310</v>
      </c>
      <c r="D1532" t="s">
        <v>5695</v>
      </c>
      <c r="E1532">
        <v>101</v>
      </c>
      <c r="F1532" t="s">
        <v>5696</v>
      </c>
      <c r="G1532" t="s">
        <v>219</v>
      </c>
      <c r="H1532" t="s">
        <v>220</v>
      </c>
      <c r="I1532" t="s">
        <v>5697</v>
      </c>
      <c r="J1532">
        <v>0.11532000000000001</v>
      </c>
      <c r="K1532">
        <v>0</v>
      </c>
      <c r="L1532">
        <v>0</v>
      </c>
      <c r="M1532">
        <v>1</v>
      </c>
      <c r="N1532">
        <v>1</v>
      </c>
      <c r="O1532" t="s">
        <v>659</v>
      </c>
      <c r="P1532">
        <v>1</v>
      </c>
      <c r="Q1532">
        <v>2</v>
      </c>
      <c r="R1532">
        <v>23100</v>
      </c>
      <c r="S1532" t="s">
        <v>223</v>
      </c>
      <c r="T1532">
        <v>0</v>
      </c>
      <c r="U1532" t="s">
        <v>5694</v>
      </c>
      <c r="V1532" t="s">
        <v>933</v>
      </c>
      <c r="W1532" t="s">
        <v>659</v>
      </c>
      <c r="X1532" t="s">
        <v>659</v>
      </c>
      <c r="Y1532">
        <v>11550</v>
      </c>
      <c r="AB1532">
        <v>0</v>
      </c>
      <c r="AC1532">
        <v>0</v>
      </c>
      <c r="AD1532">
        <v>3</v>
      </c>
      <c r="AE1532">
        <v>1232</v>
      </c>
      <c r="AF1532">
        <v>1</v>
      </c>
      <c r="AQ1532">
        <v>1</v>
      </c>
      <c r="AR1532">
        <f t="shared" si="23"/>
        <v>0</v>
      </c>
      <c r="AS1532">
        <v>1</v>
      </c>
      <c r="AT1532" t="s">
        <v>134</v>
      </c>
      <c r="AU1532">
        <v>43</v>
      </c>
    </row>
    <row r="1533" spans="1:47">
      <c r="A1533" t="s">
        <v>5698</v>
      </c>
      <c r="C1533">
        <v>310</v>
      </c>
      <c r="D1533" t="s">
        <v>5699</v>
      </c>
      <c r="E1533">
        <v>101</v>
      </c>
      <c r="F1533" t="s">
        <v>5700</v>
      </c>
      <c r="G1533" t="s">
        <v>422</v>
      </c>
      <c r="H1533" t="s">
        <v>220</v>
      </c>
      <c r="I1533" t="s">
        <v>5701</v>
      </c>
      <c r="J1533">
        <v>0.40178999999999998</v>
      </c>
      <c r="K1533">
        <v>0</v>
      </c>
      <c r="L1533">
        <v>0</v>
      </c>
      <c r="M1533">
        <v>1</v>
      </c>
      <c r="N1533">
        <v>1</v>
      </c>
      <c r="O1533" t="s">
        <v>659</v>
      </c>
      <c r="P1533">
        <v>1</v>
      </c>
      <c r="Q1533">
        <v>1</v>
      </c>
      <c r="R1533">
        <v>10900</v>
      </c>
      <c r="S1533" t="s">
        <v>223</v>
      </c>
      <c r="T1533">
        <v>0</v>
      </c>
      <c r="U1533" t="s">
        <v>5698</v>
      </c>
      <c r="V1533" t="s">
        <v>933</v>
      </c>
      <c r="W1533" t="s">
        <v>659</v>
      </c>
      <c r="X1533" t="s">
        <v>659</v>
      </c>
      <c r="Y1533">
        <v>10900</v>
      </c>
      <c r="AB1533">
        <v>0</v>
      </c>
      <c r="AC1533">
        <v>0</v>
      </c>
      <c r="AD1533">
        <v>4</v>
      </c>
      <c r="AE1533">
        <v>1104</v>
      </c>
      <c r="AF1533">
        <v>1</v>
      </c>
      <c r="AQ1533">
        <v>1</v>
      </c>
      <c r="AR1533">
        <f t="shared" si="23"/>
        <v>0</v>
      </c>
      <c r="AS1533">
        <v>1</v>
      </c>
      <c r="AT1533" t="s">
        <v>135</v>
      </c>
      <c r="AU1533">
        <v>44</v>
      </c>
    </row>
    <row r="1534" spans="1:47">
      <c r="A1534" t="s">
        <v>5702</v>
      </c>
      <c r="C1534">
        <v>310</v>
      </c>
      <c r="D1534" t="s">
        <v>5703</v>
      </c>
      <c r="E1534">
        <v>101</v>
      </c>
      <c r="F1534" t="s">
        <v>5704</v>
      </c>
      <c r="G1534" t="s">
        <v>219</v>
      </c>
      <c r="H1534" t="s">
        <v>220</v>
      </c>
      <c r="I1534" t="s">
        <v>5705</v>
      </c>
      <c r="J1534">
        <v>0.15359999999999999</v>
      </c>
      <c r="K1534">
        <v>0</v>
      </c>
      <c r="L1534">
        <v>0</v>
      </c>
      <c r="M1534">
        <v>1</v>
      </c>
      <c r="N1534">
        <v>1</v>
      </c>
      <c r="O1534" t="s">
        <v>659</v>
      </c>
      <c r="P1534">
        <v>1</v>
      </c>
      <c r="Q1534">
        <v>0</v>
      </c>
      <c r="R1534">
        <v>0</v>
      </c>
      <c r="S1534" t="s">
        <v>223</v>
      </c>
      <c r="T1534">
        <v>0</v>
      </c>
      <c r="U1534" t="s">
        <v>5702</v>
      </c>
      <c r="V1534" t="s">
        <v>933</v>
      </c>
      <c r="W1534" t="s">
        <v>659</v>
      </c>
      <c r="X1534" t="s">
        <v>659</v>
      </c>
      <c r="Y1534">
        <v>0</v>
      </c>
      <c r="AB1534">
        <v>0</v>
      </c>
      <c r="AC1534">
        <v>0</v>
      </c>
      <c r="AD1534">
        <v>4</v>
      </c>
      <c r="AE1534">
        <v>1338</v>
      </c>
      <c r="AF1534">
        <v>1.5</v>
      </c>
      <c r="AQ1534">
        <v>1</v>
      </c>
      <c r="AR1534">
        <f t="shared" si="23"/>
        <v>0</v>
      </c>
      <c r="AS1534">
        <v>1</v>
      </c>
      <c r="AT1534" t="s">
        <v>134</v>
      </c>
      <c r="AU1534">
        <v>43</v>
      </c>
    </row>
    <row r="1535" spans="1:47">
      <c r="A1535" t="s">
        <v>248</v>
      </c>
      <c r="C1535">
        <v>310</v>
      </c>
      <c r="E1535">
        <v>0</v>
      </c>
      <c r="J1535">
        <v>4.8000000000000001E-4</v>
      </c>
      <c r="K1535">
        <v>0</v>
      </c>
      <c r="L1535">
        <v>0</v>
      </c>
      <c r="M1535">
        <v>0</v>
      </c>
      <c r="N1535">
        <v>0</v>
      </c>
      <c r="P1535">
        <v>0</v>
      </c>
      <c r="Q1535">
        <v>0</v>
      </c>
      <c r="R1535">
        <v>0</v>
      </c>
      <c r="S1535" t="s">
        <v>249</v>
      </c>
      <c r="T1535">
        <v>0</v>
      </c>
      <c r="Y1535">
        <v>0</v>
      </c>
      <c r="AB1535">
        <v>0</v>
      </c>
      <c r="AC1535">
        <v>0</v>
      </c>
      <c r="AD1535">
        <v>0</v>
      </c>
      <c r="AE1535">
        <v>0</v>
      </c>
      <c r="AF1535">
        <v>0</v>
      </c>
      <c r="AQ1535">
        <v>0</v>
      </c>
      <c r="AR1535">
        <f t="shared" si="23"/>
        <v>0</v>
      </c>
      <c r="AS1535">
        <v>1</v>
      </c>
      <c r="AT1535" t="s">
        <v>137</v>
      </c>
      <c r="AU1535">
        <v>46</v>
      </c>
    </row>
    <row r="1536" spans="1:47">
      <c r="A1536" t="s">
        <v>5706</v>
      </c>
      <c r="C1536">
        <v>310</v>
      </c>
      <c r="D1536" t="s">
        <v>5707</v>
      </c>
      <c r="E1536">
        <v>101</v>
      </c>
      <c r="F1536" t="s">
        <v>2295</v>
      </c>
      <c r="G1536" t="s">
        <v>219</v>
      </c>
      <c r="H1536" t="s">
        <v>220</v>
      </c>
      <c r="I1536" t="s">
        <v>5708</v>
      </c>
      <c r="J1536">
        <v>5.9310000000000002E-2</v>
      </c>
      <c r="K1536">
        <v>0</v>
      </c>
      <c r="L1536">
        <v>0</v>
      </c>
      <c r="M1536">
        <v>1</v>
      </c>
      <c r="N1536">
        <v>1</v>
      </c>
      <c r="O1536" t="s">
        <v>659</v>
      </c>
      <c r="P1536">
        <v>1</v>
      </c>
      <c r="Q1536">
        <v>1</v>
      </c>
      <c r="R1536">
        <v>3400</v>
      </c>
      <c r="S1536" t="s">
        <v>223</v>
      </c>
      <c r="T1536">
        <v>0</v>
      </c>
      <c r="U1536" t="s">
        <v>5706</v>
      </c>
      <c r="V1536" t="s">
        <v>933</v>
      </c>
      <c r="W1536" t="s">
        <v>659</v>
      </c>
      <c r="X1536" t="s">
        <v>659</v>
      </c>
      <c r="Y1536">
        <v>3400</v>
      </c>
      <c r="AB1536">
        <v>0</v>
      </c>
      <c r="AC1536">
        <v>0</v>
      </c>
      <c r="AD1536">
        <v>2</v>
      </c>
      <c r="AE1536">
        <v>759</v>
      </c>
      <c r="AF1536">
        <v>1</v>
      </c>
      <c r="AQ1536">
        <v>2</v>
      </c>
      <c r="AR1536">
        <f t="shared" si="23"/>
        <v>0</v>
      </c>
      <c r="AS1536">
        <v>1</v>
      </c>
      <c r="AT1536" t="s">
        <v>135</v>
      </c>
      <c r="AU1536">
        <v>44</v>
      </c>
    </row>
    <row r="1537" spans="1:47">
      <c r="A1537" t="s">
        <v>5709</v>
      </c>
      <c r="C1537">
        <v>310</v>
      </c>
      <c r="D1537" t="s">
        <v>5710</v>
      </c>
      <c r="E1537">
        <v>101</v>
      </c>
      <c r="F1537" t="s">
        <v>5515</v>
      </c>
      <c r="G1537" t="s">
        <v>219</v>
      </c>
      <c r="H1537" t="s">
        <v>220</v>
      </c>
      <c r="I1537" t="s">
        <v>5711</v>
      </c>
      <c r="J1537">
        <v>8.3739999999999995E-2</v>
      </c>
      <c r="K1537">
        <v>1</v>
      </c>
      <c r="L1537">
        <v>1</v>
      </c>
      <c r="M1537">
        <v>1</v>
      </c>
      <c r="N1537">
        <v>1</v>
      </c>
      <c r="O1537" t="s">
        <v>225</v>
      </c>
      <c r="P1537">
        <v>0</v>
      </c>
      <c r="Q1537">
        <v>1</v>
      </c>
      <c r="R1537">
        <v>3700</v>
      </c>
      <c r="S1537" t="s">
        <v>223</v>
      </c>
      <c r="T1537">
        <v>3700</v>
      </c>
      <c r="U1537" t="s">
        <v>5709</v>
      </c>
      <c r="V1537" t="s">
        <v>413</v>
      </c>
      <c r="W1537" t="s">
        <v>225</v>
      </c>
      <c r="X1537" t="s">
        <v>225</v>
      </c>
      <c r="Y1537">
        <v>3700</v>
      </c>
      <c r="AB1537">
        <v>1</v>
      </c>
      <c r="AC1537">
        <v>1</v>
      </c>
      <c r="AD1537">
        <v>2</v>
      </c>
      <c r="AE1537">
        <v>1001</v>
      </c>
      <c r="AF1537">
        <v>1.3</v>
      </c>
      <c r="AQ1537">
        <v>1</v>
      </c>
      <c r="AR1537">
        <f t="shared" si="23"/>
        <v>9.68</v>
      </c>
      <c r="AS1537">
        <v>1</v>
      </c>
      <c r="AT1537" t="s">
        <v>137</v>
      </c>
      <c r="AU1537">
        <v>46</v>
      </c>
    </row>
    <row r="1538" spans="1:47">
      <c r="A1538" t="s">
        <v>5712</v>
      </c>
      <c r="C1538">
        <v>310</v>
      </c>
      <c r="D1538" t="s">
        <v>5713</v>
      </c>
      <c r="E1538">
        <v>101</v>
      </c>
      <c r="F1538" t="s">
        <v>5714</v>
      </c>
      <c r="G1538" t="s">
        <v>422</v>
      </c>
      <c r="H1538" t="s">
        <v>220</v>
      </c>
      <c r="I1538" t="s">
        <v>5715</v>
      </c>
      <c r="J1538">
        <v>0.74673</v>
      </c>
      <c r="K1538">
        <v>0</v>
      </c>
      <c r="L1538">
        <v>0</v>
      </c>
      <c r="M1538">
        <v>1</v>
      </c>
      <c r="N1538">
        <v>1</v>
      </c>
      <c r="O1538" t="s">
        <v>659</v>
      </c>
      <c r="P1538">
        <v>1</v>
      </c>
      <c r="Q1538">
        <v>1</v>
      </c>
      <c r="R1538">
        <v>5900</v>
      </c>
      <c r="S1538" t="s">
        <v>223</v>
      </c>
      <c r="T1538">
        <v>0</v>
      </c>
      <c r="U1538" t="s">
        <v>5712</v>
      </c>
      <c r="V1538" t="s">
        <v>460</v>
      </c>
      <c r="X1538" t="s">
        <v>659</v>
      </c>
      <c r="Y1538">
        <v>5900</v>
      </c>
      <c r="AB1538">
        <v>0</v>
      </c>
      <c r="AC1538">
        <v>0</v>
      </c>
      <c r="AD1538">
        <v>3</v>
      </c>
      <c r="AE1538">
        <v>1004</v>
      </c>
      <c r="AF1538">
        <v>1</v>
      </c>
      <c r="AQ1538">
        <v>1</v>
      </c>
      <c r="AR1538">
        <f t="shared" ref="AR1538:AR1601" si="24">AB1538*9.68*VLOOKUP(AU1538,atten,10,FALSE)</f>
        <v>0</v>
      </c>
      <c r="AS1538">
        <v>1</v>
      </c>
      <c r="AT1538" t="s">
        <v>135</v>
      </c>
      <c r="AU1538">
        <v>44</v>
      </c>
    </row>
    <row r="1539" spans="1:47">
      <c r="A1539" t="s">
        <v>5716</v>
      </c>
      <c r="C1539">
        <v>310</v>
      </c>
      <c r="D1539" t="s">
        <v>5717</v>
      </c>
      <c r="E1539">
        <v>132</v>
      </c>
      <c r="F1539" t="s">
        <v>5718</v>
      </c>
      <c r="G1539" t="s">
        <v>219</v>
      </c>
      <c r="H1539" t="s">
        <v>260</v>
      </c>
      <c r="I1539" t="s">
        <v>5719</v>
      </c>
      <c r="J1539">
        <v>2.681E-2</v>
      </c>
      <c r="K1539">
        <v>0</v>
      </c>
      <c r="L1539">
        <v>0</v>
      </c>
      <c r="M1539">
        <v>0</v>
      </c>
      <c r="N1539">
        <v>0</v>
      </c>
      <c r="P1539">
        <v>0</v>
      </c>
      <c r="Q1539">
        <v>0</v>
      </c>
      <c r="R1539">
        <v>0</v>
      </c>
      <c r="S1539" t="s">
        <v>223</v>
      </c>
      <c r="T1539">
        <v>0</v>
      </c>
      <c r="U1539" t="s">
        <v>5716</v>
      </c>
      <c r="Y1539">
        <v>0</v>
      </c>
      <c r="AB1539">
        <v>0</v>
      </c>
      <c r="AC1539">
        <v>0</v>
      </c>
      <c r="AD1539">
        <v>0</v>
      </c>
      <c r="AE1539">
        <v>0</v>
      </c>
      <c r="AF1539">
        <v>0</v>
      </c>
      <c r="AQ1539">
        <v>1</v>
      </c>
      <c r="AR1539">
        <f t="shared" si="24"/>
        <v>0</v>
      </c>
      <c r="AS1539">
        <v>1</v>
      </c>
      <c r="AT1539" t="s">
        <v>134</v>
      </c>
      <c r="AU1539">
        <v>43</v>
      </c>
    </row>
    <row r="1540" spans="1:47">
      <c r="A1540" t="s">
        <v>5720</v>
      </c>
      <c r="C1540">
        <v>310</v>
      </c>
      <c r="D1540" t="s">
        <v>5721</v>
      </c>
      <c r="E1540">
        <v>101</v>
      </c>
      <c r="F1540" t="s">
        <v>5722</v>
      </c>
      <c r="G1540" t="s">
        <v>324</v>
      </c>
      <c r="H1540" t="s">
        <v>220</v>
      </c>
      <c r="I1540" t="s">
        <v>5723</v>
      </c>
      <c r="J1540">
        <v>8.7940000000000004E-2</v>
      </c>
      <c r="K1540">
        <v>1</v>
      </c>
      <c r="L1540">
        <v>1</v>
      </c>
      <c r="M1540">
        <v>1</v>
      </c>
      <c r="N1540">
        <v>1</v>
      </c>
      <c r="O1540" t="s">
        <v>225</v>
      </c>
      <c r="P1540">
        <v>0</v>
      </c>
      <c r="Q1540">
        <v>1</v>
      </c>
      <c r="R1540">
        <v>2900</v>
      </c>
      <c r="S1540" t="s">
        <v>223</v>
      </c>
      <c r="T1540">
        <v>2900</v>
      </c>
      <c r="U1540" t="s">
        <v>5720</v>
      </c>
      <c r="V1540" t="s">
        <v>455</v>
      </c>
      <c r="W1540" t="s">
        <v>225</v>
      </c>
      <c r="X1540" t="s">
        <v>225</v>
      </c>
      <c r="Y1540">
        <v>2900</v>
      </c>
      <c r="AB1540">
        <v>1</v>
      </c>
      <c r="AC1540">
        <v>1</v>
      </c>
      <c r="AD1540">
        <v>1</v>
      </c>
      <c r="AE1540">
        <v>513</v>
      </c>
      <c r="AF1540">
        <v>1</v>
      </c>
      <c r="AQ1540">
        <v>1</v>
      </c>
      <c r="AR1540">
        <f t="shared" si="24"/>
        <v>9.68</v>
      </c>
      <c r="AS1540">
        <v>1</v>
      </c>
      <c r="AT1540" t="s">
        <v>137</v>
      </c>
      <c r="AU1540">
        <v>46</v>
      </c>
    </row>
    <row r="1541" spans="1:47">
      <c r="A1541" t="s">
        <v>5724</v>
      </c>
      <c r="C1541">
        <v>310</v>
      </c>
      <c r="D1541" t="s">
        <v>5725</v>
      </c>
      <c r="E1541">
        <v>101</v>
      </c>
      <c r="F1541" t="s">
        <v>5726</v>
      </c>
      <c r="G1541" t="s">
        <v>219</v>
      </c>
      <c r="H1541" t="s">
        <v>220</v>
      </c>
      <c r="I1541" t="s">
        <v>5727</v>
      </c>
      <c r="J1541">
        <v>0.35366999999999998</v>
      </c>
      <c r="K1541">
        <v>1</v>
      </c>
      <c r="L1541">
        <v>1</v>
      </c>
      <c r="M1541">
        <v>1</v>
      </c>
      <c r="N1541">
        <v>1</v>
      </c>
      <c r="O1541" t="s">
        <v>225</v>
      </c>
      <c r="P1541">
        <v>0</v>
      </c>
      <c r="Q1541">
        <v>1</v>
      </c>
      <c r="R1541">
        <v>3200</v>
      </c>
      <c r="S1541" t="s">
        <v>243</v>
      </c>
      <c r="T1541">
        <v>3200</v>
      </c>
      <c r="U1541" t="s">
        <v>5724</v>
      </c>
      <c r="V1541" t="s">
        <v>413</v>
      </c>
      <c r="W1541" t="s">
        <v>225</v>
      </c>
      <c r="X1541" t="s">
        <v>225</v>
      </c>
      <c r="Y1541">
        <v>3200</v>
      </c>
      <c r="AB1541">
        <v>1</v>
      </c>
      <c r="AC1541">
        <v>1</v>
      </c>
      <c r="AD1541">
        <v>2</v>
      </c>
      <c r="AE1541">
        <v>1368</v>
      </c>
      <c r="AF1541">
        <v>2</v>
      </c>
      <c r="AQ1541">
        <v>5</v>
      </c>
      <c r="AR1541">
        <f t="shared" si="24"/>
        <v>9.68</v>
      </c>
      <c r="AS1541">
        <v>1</v>
      </c>
      <c r="AT1541" t="s">
        <v>137</v>
      </c>
      <c r="AU1541">
        <v>46</v>
      </c>
    </row>
    <row r="1542" spans="1:47">
      <c r="A1542" t="s">
        <v>5728</v>
      </c>
      <c r="C1542">
        <v>310</v>
      </c>
      <c r="D1542" t="s">
        <v>5729</v>
      </c>
      <c r="E1542">
        <v>101</v>
      </c>
      <c r="F1542" t="s">
        <v>5730</v>
      </c>
      <c r="G1542" t="s">
        <v>219</v>
      </c>
      <c r="H1542" t="s">
        <v>220</v>
      </c>
      <c r="I1542" t="s">
        <v>5731</v>
      </c>
      <c r="J1542">
        <v>0.11704000000000001</v>
      </c>
      <c r="K1542">
        <v>0</v>
      </c>
      <c r="L1542">
        <v>0</v>
      </c>
      <c r="M1542">
        <v>1</v>
      </c>
      <c r="N1542">
        <v>1</v>
      </c>
      <c r="O1542" t="s">
        <v>659</v>
      </c>
      <c r="P1542">
        <v>1</v>
      </c>
      <c r="Q1542">
        <v>1</v>
      </c>
      <c r="R1542">
        <v>6600</v>
      </c>
      <c r="S1542" t="s">
        <v>223</v>
      </c>
      <c r="T1542">
        <v>0</v>
      </c>
      <c r="U1542" t="s">
        <v>5728</v>
      </c>
      <c r="V1542" t="s">
        <v>933</v>
      </c>
      <c r="W1542" t="s">
        <v>659</v>
      </c>
      <c r="X1542" t="s">
        <v>659</v>
      </c>
      <c r="Y1542">
        <v>6600</v>
      </c>
      <c r="AB1542">
        <v>0</v>
      </c>
      <c r="AC1542">
        <v>0</v>
      </c>
      <c r="AD1542">
        <v>2</v>
      </c>
      <c r="AE1542">
        <v>593</v>
      </c>
      <c r="AF1542">
        <v>1</v>
      </c>
      <c r="AQ1542">
        <v>2</v>
      </c>
      <c r="AR1542">
        <f t="shared" si="24"/>
        <v>0</v>
      </c>
      <c r="AS1542">
        <v>1</v>
      </c>
      <c r="AT1542" t="s">
        <v>135</v>
      </c>
      <c r="AU1542">
        <v>44</v>
      </c>
    </row>
    <row r="1543" spans="1:47">
      <c r="A1543" t="s">
        <v>5732</v>
      </c>
      <c r="C1543">
        <v>310</v>
      </c>
      <c r="D1543" t="s">
        <v>5733</v>
      </c>
      <c r="E1543">
        <v>101</v>
      </c>
      <c r="F1543" t="s">
        <v>5734</v>
      </c>
      <c r="G1543" t="s">
        <v>219</v>
      </c>
      <c r="H1543" t="s">
        <v>220</v>
      </c>
      <c r="I1543" t="s">
        <v>5735</v>
      </c>
      <c r="J1543">
        <v>0.12277</v>
      </c>
      <c r="K1543">
        <v>0</v>
      </c>
      <c r="L1543">
        <v>0</v>
      </c>
      <c r="M1543">
        <v>1</v>
      </c>
      <c r="N1543">
        <v>1</v>
      </c>
      <c r="O1543" t="s">
        <v>659</v>
      </c>
      <c r="P1543">
        <v>1</v>
      </c>
      <c r="Q1543">
        <v>2</v>
      </c>
      <c r="R1543">
        <v>18600</v>
      </c>
      <c r="S1543" t="s">
        <v>223</v>
      </c>
      <c r="T1543">
        <v>0</v>
      </c>
      <c r="U1543" t="s">
        <v>5732</v>
      </c>
      <c r="V1543" t="s">
        <v>927</v>
      </c>
      <c r="W1543" t="s">
        <v>659</v>
      </c>
      <c r="X1543" t="s">
        <v>659</v>
      </c>
      <c r="Y1543">
        <v>9300</v>
      </c>
      <c r="AB1543">
        <v>0</v>
      </c>
      <c r="AC1543">
        <v>0</v>
      </c>
      <c r="AD1543">
        <v>3</v>
      </c>
      <c r="AE1543">
        <v>1080</v>
      </c>
      <c r="AF1543">
        <v>1</v>
      </c>
      <c r="AQ1543">
        <v>1</v>
      </c>
      <c r="AR1543">
        <f t="shared" si="24"/>
        <v>0</v>
      </c>
      <c r="AS1543">
        <v>1</v>
      </c>
      <c r="AT1543" t="s">
        <v>134</v>
      </c>
      <c r="AU1543">
        <v>43</v>
      </c>
    </row>
    <row r="1544" spans="1:47">
      <c r="A1544" t="s">
        <v>5736</v>
      </c>
      <c r="C1544">
        <v>310</v>
      </c>
      <c r="D1544" t="s">
        <v>5737</v>
      </c>
      <c r="E1544">
        <v>101</v>
      </c>
      <c r="F1544" t="s">
        <v>5738</v>
      </c>
      <c r="G1544" t="s">
        <v>219</v>
      </c>
      <c r="H1544" t="s">
        <v>220</v>
      </c>
      <c r="I1544" t="s">
        <v>5739</v>
      </c>
      <c r="J1544">
        <v>0.10285</v>
      </c>
      <c r="K1544">
        <v>0</v>
      </c>
      <c r="L1544">
        <v>0</v>
      </c>
      <c r="M1544">
        <v>1</v>
      </c>
      <c r="N1544">
        <v>1</v>
      </c>
      <c r="O1544" t="s">
        <v>659</v>
      </c>
      <c r="P1544">
        <v>1</v>
      </c>
      <c r="Q1544">
        <v>1</v>
      </c>
      <c r="R1544">
        <v>1600</v>
      </c>
      <c r="S1544" t="s">
        <v>223</v>
      </c>
      <c r="T1544">
        <v>0</v>
      </c>
      <c r="U1544" t="s">
        <v>5736</v>
      </c>
      <c r="V1544" t="s">
        <v>933</v>
      </c>
      <c r="W1544" t="s">
        <v>659</v>
      </c>
      <c r="X1544" t="s">
        <v>659</v>
      </c>
      <c r="Y1544">
        <v>1600</v>
      </c>
      <c r="AB1544">
        <v>0</v>
      </c>
      <c r="AC1544">
        <v>0</v>
      </c>
      <c r="AD1544">
        <v>3</v>
      </c>
      <c r="AE1544">
        <v>780</v>
      </c>
      <c r="AF1544">
        <v>1</v>
      </c>
      <c r="AQ1544">
        <v>1</v>
      </c>
      <c r="AR1544">
        <f t="shared" si="24"/>
        <v>0</v>
      </c>
      <c r="AS1544">
        <v>1</v>
      </c>
      <c r="AT1544" t="s">
        <v>134</v>
      </c>
      <c r="AU1544">
        <v>43</v>
      </c>
    </row>
    <row r="1545" spans="1:47">
      <c r="A1545" t="s">
        <v>5740</v>
      </c>
      <c r="C1545">
        <v>310</v>
      </c>
      <c r="D1545" t="s">
        <v>5741</v>
      </c>
      <c r="E1545">
        <v>101</v>
      </c>
      <c r="F1545" t="s">
        <v>5742</v>
      </c>
      <c r="G1545" t="s">
        <v>219</v>
      </c>
      <c r="H1545" t="s">
        <v>220</v>
      </c>
      <c r="I1545" t="s">
        <v>5743</v>
      </c>
      <c r="J1545">
        <v>0.16825000000000001</v>
      </c>
      <c r="K1545">
        <v>0</v>
      </c>
      <c r="L1545">
        <v>0</v>
      </c>
      <c r="M1545">
        <v>1</v>
      </c>
      <c r="N1545">
        <v>1</v>
      </c>
      <c r="O1545" t="s">
        <v>659</v>
      </c>
      <c r="P1545">
        <v>1</v>
      </c>
      <c r="Q1545">
        <v>1</v>
      </c>
      <c r="R1545">
        <v>2700</v>
      </c>
      <c r="S1545" t="s">
        <v>223</v>
      </c>
      <c r="T1545">
        <v>0</v>
      </c>
      <c r="U1545" t="s">
        <v>5740</v>
      </c>
      <c r="V1545" t="s">
        <v>933</v>
      </c>
      <c r="W1545" t="s">
        <v>659</v>
      </c>
      <c r="X1545" t="s">
        <v>659</v>
      </c>
      <c r="Y1545">
        <v>2700</v>
      </c>
      <c r="AB1545">
        <v>0</v>
      </c>
      <c r="AC1545">
        <v>0</v>
      </c>
      <c r="AD1545">
        <v>2</v>
      </c>
      <c r="AE1545">
        <v>483</v>
      </c>
      <c r="AF1545">
        <v>1</v>
      </c>
      <c r="AQ1545">
        <v>1</v>
      </c>
      <c r="AR1545">
        <f t="shared" si="24"/>
        <v>0</v>
      </c>
      <c r="AS1545">
        <v>1</v>
      </c>
      <c r="AT1545" t="s">
        <v>134</v>
      </c>
      <c r="AU1545">
        <v>43</v>
      </c>
    </row>
    <row r="1546" spans="1:47">
      <c r="A1546" t="s">
        <v>248</v>
      </c>
      <c r="C1546">
        <v>310</v>
      </c>
      <c r="E1546">
        <v>0</v>
      </c>
      <c r="J1546">
        <v>7.2578699999999996</v>
      </c>
      <c r="K1546">
        <v>0</v>
      </c>
      <c r="L1546">
        <v>0</v>
      </c>
      <c r="M1546">
        <v>0</v>
      </c>
      <c r="N1546">
        <v>0</v>
      </c>
      <c r="P1546">
        <v>0</v>
      </c>
      <c r="Q1546">
        <v>0</v>
      </c>
      <c r="R1546">
        <v>0</v>
      </c>
      <c r="S1546" t="s">
        <v>249</v>
      </c>
      <c r="T1546">
        <v>0</v>
      </c>
      <c r="Y1546">
        <v>0</v>
      </c>
      <c r="AB1546">
        <v>0</v>
      </c>
      <c r="AC1546">
        <v>0</v>
      </c>
      <c r="AD1546">
        <v>0</v>
      </c>
      <c r="AE1546">
        <v>0</v>
      </c>
      <c r="AF1546">
        <v>0</v>
      </c>
      <c r="AQ1546">
        <v>0</v>
      </c>
      <c r="AR1546">
        <f t="shared" si="24"/>
        <v>0</v>
      </c>
      <c r="AS1546">
        <v>1</v>
      </c>
      <c r="AT1546" t="s">
        <v>135</v>
      </c>
      <c r="AU1546">
        <v>44</v>
      </c>
    </row>
    <row r="1547" spans="1:47">
      <c r="A1547" t="s">
        <v>5744</v>
      </c>
      <c r="C1547">
        <v>310</v>
      </c>
      <c r="D1547" t="s">
        <v>5745</v>
      </c>
      <c r="E1547">
        <v>101</v>
      </c>
      <c r="F1547" t="s">
        <v>5633</v>
      </c>
      <c r="G1547" t="s">
        <v>219</v>
      </c>
      <c r="H1547" t="s">
        <v>220</v>
      </c>
      <c r="I1547" t="s">
        <v>5746</v>
      </c>
      <c r="J1547">
        <v>0.1638</v>
      </c>
      <c r="K1547">
        <v>0</v>
      </c>
      <c r="L1547">
        <v>0</v>
      </c>
      <c r="M1547">
        <v>1</v>
      </c>
      <c r="N1547">
        <v>1</v>
      </c>
      <c r="O1547" t="s">
        <v>659</v>
      </c>
      <c r="P1547">
        <v>1</v>
      </c>
      <c r="Q1547">
        <v>1</v>
      </c>
      <c r="R1547">
        <v>7400</v>
      </c>
      <c r="S1547" t="s">
        <v>223</v>
      </c>
      <c r="T1547">
        <v>0</v>
      </c>
      <c r="U1547" t="s">
        <v>5744</v>
      </c>
      <c r="X1547" t="s">
        <v>659</v>
      </c>
      <c r="Y1547">
        <v>7400</v>
      </c>
      <c r="AB1547">
        <v>0</v>
      </c>
      <c r="AC1547">
        <v>0</v>
      </c>
      <c r="AD1547">
        <v>2</v>
      </c>
      <c r="AE1547">
        <v>1710</v>
      </c>
      <c r="AF1547">
        <v>1.9</v>
      </c>
      <c r="AQ1547">
        <v>3</v>
      </c>
      <c r="AR1547">
        <f t="shared" si="24"/>
        <v>0</v>
      </c>
      <c r="AS1547">
        <v>1</v>
      </c>
      <c r="AT1547" t="s">
        <v>134</v>
      </c>
      <c r="AU1547">
        <v>43</v>
      </c>
    </row>
    <row r="1548" spans="1:47">
      <c r="A1548" t="s">
        <v>5747</v>
      </c>
      <c r="C1548">
        <v>310</v>
      </c>
      <c r="D1548" t="s">
        <v>5748</v>
      </c>
      <c r="E1548">
        <v>101</v>
      </c>
      <c r="F1548" t="s">
        <v>5749</v>
      </c>
      <c r="G1548" t="s">
        <v>219</v>
      </c>
      <c r="H1548" t="s">
        <v>220</v>
      </c>
      <c r="I1548" t="s">
        <v>5750</v>
      </c>
      <c r="J1548">
        <v>9.2979999999999993E-2</v>
      </c>
      <c r="K1548">
        <v>0</v>
      </c>
      <c r="L1548">
        <v>0</v>
      </c>
      <c r="M1548">
        <v>1</v>
      </c>
      <c r="N1548">
        <v>1</v>
      </c>
      <c r="O1548" t="s">
        <v>659</v>
      </c>
      <c r="P1548">
        <v>1</v>
      </c>
      <c r="Q1548">
        <v>1</v>
      </c>
      <c r="R1548">
        <v>200</v>
      </c>
      <c r="S1548" t="s">
        <v>223</v>
      </c>
      <c r="T1548">
        <v>0</v>
      </c>
      <c r="U1548" t="s">
        <v>5747</v>
      </c>
      <c r="V1548" t="s">
        <v>933</v>
      </c>
      <c r="W1548" t="s">
        <v>659</v>
      </c>
      <c r="X1548" t="s">
        <v>659</v>
      </c>
      <c r="Y1548">
        <v>200</v>
      </c>
      <c r="AB1548">
        <v>0</v>
      </c>
      <c r="AC1548">
        <v>0</v>
      </c>
      <c r="AD1548">
        <v>2</v>
      </c>
      <c r="AE1548">
        <v>813</v>
      </c>
      <c r="AF1548">
        <v>1</v>
      </c>
      <c r="AQ1548">
        <v>1</v>
      </c>
      <c r="AR1548">
        <f t="shared" si="24"/>
        <v>0</v>
      </c>
      <c r="AS1548">
        <v>1</v>
      </c>
      <c r="AT1548" t="s">
        <v>134</v>
      </c>
      <c r="AU1548">
        <v>43</v>
      </c>
    </row>
    <row r="1549" spans="1:47">
      <c r="A1549" t="s">
        <v>5751</v>
      </c>
      <c r="C1549">
        <v>310</v>
      </c>
      <c r="D1549" t="s">
        <v>5752</v>
      </c>
      <c r="E1549">
        <v>101</v>
      </c>
      <c r="F1549" t="s">
        <v>5753</v>
      </c>
      <c r="G1549" t="s">
        <v>219</v>
      </c>
      <c r="H1549" t="s">
        <v>220</v>
      </c>
      <c r="I1549" t="s">
        <v>5754</v>
      </c>
      <c r="J1549">
        <v>7.8329999999999997E-2</v>
      </c>
      <c r="K1549">
        <v>0</v>
      </c>
      <c r="L1549">
        <v>0</v>
      </c>
      <c r="M1549">
        <v>1</v>
      </c>
      <c r="N1549">
        <v>1</v>
      </c>
      <c r="O1549" t="s">
        <v>659</v>
      </c>
      <c r="P1549">
        <v>1</v>
      </c>
      <c r="Q1549">
        <v>1</v>
      </c>
      <c r="R1549">
        <v>10200</v>
      </c>
      <c r="S1549" t="s">
        <v>223</v>
      </c>
      <c r="T1549">
        <v>0</v>
      </c>
      <c r="U1549" t="s">
        <v>5751</v>
      </c>
      <c r="V1549" t="s">
        <v>927</v>
      </c>
      <c r="W1549" t="s">
        <v>659</v>
      </c>
      <c r="X1549" t="s">
        <v>659</v>
      </c>
      <c r="Y1549">
        <v>10200</v>
      </c>
      <c r="AB1549">
        <v>0</v>
      </c>
      <c r="AC1549">
        <v>0</v>
      </c>
      <c r="AD1549">
        <v>3</v>
      </c>
      <c r="AE1549">
        <v>1855</v>
      </c>
      <c r="AF1549">
        <v>1.75</v>
      </c>
      <c r="AQ1549">
        <v>1</v>
      </c>
      <c r="AR1549">
        <f t="shared" si="24"/>
        <v>0</v>
      </c>
      <c r="AS1549">
        <v>1</v>
      </c>
      <c r="AT1549" t="s">
        <v>134</v>
      </c>
      <c r="AU1549">
        <v>43</v>
      </c>
    </row>
    <row r="1550" spans="1:47">
      <c r="A1550" t="s">
        <v>5755</v>
      </c>
      <c r="C1550">
        <v>310</v>
      </c>
      <c r="D1550" t="s">
        <v>5756</v>
      </c>
      <c r="E1550">
        <v>101</v>
      </c>
      <c r="F1550" t="s">
        <v>5757</v>
      </c>
      <c r="G1550" t="s">
        <v>219</v>
      </c>
      <c r="H1550" t="s">
        <v>220</v>
      </c>
      <c r="I1550" t="s">
        <v>5758</v>
      </c>
      <c r="J1550">
        <v>0.16505</v>
      </c>
      <c r="K1550">
        <v>1</v>
      </c>
      <c r="L1550">
        <v>1</v>
      </c>
      <c r="M1550">
        <v>1</v>
      </c>
      <c r="N1550">
        <v>1</v>
      </c>
      <c r="O1550" t="s">
        <v>225</v>
      </c>
      <c r="P1550">
        <v>0</v>
      </c>
      <c r="Q1550">
        <v>1</v>
      </c>
      <c r="R1550">
        <v>1800</v>
      </c>
      <c r="S1550" t="s">
        <v>223</v>
      </c>
      <c r="T1550">
        <v>1800</v>
      </c>
      <c r="U1550" t="s">
        <v>5755</v>
      </c>
      <c r="V1550" t="s">
        <v>413</v>
      </c>
      <c r="W1550" t="s">
        <v>225</v>
      </c>
      <c r="X1550" t="s">
        <v>225</v>
      </c>
      <c r="Y1550">
        <v>1800</v>
      </c>
      <c r="AB1550">
        <v>1</v>
      </c>
      <c r="AC1550">
        <v>1</v>
      </c>
      <c r="AD1550">
        <v>2</v>
      </c>
      <c r="AE1550">
        <v>695</v>
      </c>
      <c r="AF1550">
        <v>1</v>
      </c>
      <c r="AQ1550">
        <v>2</v>
      </c>
      <c r="AR1550">
        <f t="shared" si="24"/>
        <v>9.68</v>
      </c>
      <c r="AS1550">
        <v>1</v>
      </c>
      <c r="AT1550" t="s">
        <v>137</v>
      </c>
      <c r="AU1550">
        <v>46</v>
      </c>
    </row>
    <row r="1551" spans="1:47">
      <c r="A1551" t="s">
        <v>248</v>
      </c>
      <c r="C1551">
        <v>310</v>
      </c>
      <c r="E1551">
        <v>0</v>
      </c>
      <c r="J1551">
        <v>4.2040000000000001E-2</v>
      </c>
      <c r="K1551">
        <v>0</v>
      </c>
      <c r="L1551">
        <v>0</v>
      </c>
      <c r="M1551">
        <v>0</v>
      </c>
      <c r="N1551">
        <v>0</v>
      </c>
      <c r="P1551">
        <v>0</v>
      </c>
      <c r="Q1551">
        <v>0</v>
      </c>
      <c r="R1551">
        <v>0</v>
      </c>
      <c r="S1551" t="s">
        <v>249</v>
      </c>
      <c r="T1551">
        <v>0</v>
      </c>
      <c r="Y1551">
        <v>0</v>
      </c>
      <c r="AB1551">
        <v>0</v>
      </c>
      <c r="AC1551">
        <v>0</v>
      </c>
      <c r="AD1551">
        <v>0</v>
      </c>
      <c r="AE1551">
        <v>0</v>
      </c>
      <c r="AF1551">
        <v>0</v>
      </c>
      <c r="AQ1551">
        <v>0</v>
      </c>
      <c r="AR1551">
        <f t="shared" si="24"/>
        <v>0</v>
      </c>
      <c r="AS1551">
        <v>1</v>
      </c>
      <c r="AT1551" t="s">
        <v>137</v>
      </c>
      <c r="AU1551">
        <v>46</v>
      </c>
    </row>
    <row r="1552" spans="1:47">
      <c r="A1552" t="s">
        <v>5759</v>
      </c>
      <c r="C1552">
        <v>310</v>
      </c>
      <c r="D1552" t="s">
        <v>5760</v>
      </c>
      <c r="E1552">
        <v>101</v>
      </c>
      <c r="F1552" t="s">
        <v>5761</v>
      </c>
      <c r="G1552" t="s">
        <v>219</v>
      </c>
      <c r="H1552" t="s">
        <v>220</v>
      </c>
      <c r="I1552" t="s">
        <v>5762</v>
      </c>
      <c r="J1552">
        <v>9.4039999999999999E-2</v>
      </c>
      <c r="K1552">
        <v>0</v>
      </c>
      <c r="L1552">
        <v>0</v>
      </c>
      <c r="M1552">
        <v>1</v>
      </c>
      <c r="N1552">
        <v>1</v>
      </c>
      <c r="O1552" t="s">
        <v>659</v>
      </c>
      <c r="P1552">
        <v>1</v>
      </c>
      <c r="Q1552">
        <v>1</v>
      </c>
      <c r="R1552">
        <v>8800</v>
      </c>
      <c r="S1552" t="s">
        <v>223</v>
      </c>
      <c r="T1552">
        <v>0</v>
      </c>
      <c r="U1552" t="s">
        <v>5759</v>
      </c>
      <c r="V1552" t="s">
        <v>933</v>
      </c>
      <c r="W1552" t="s">
        <v>659</v>
      </c>
      <c r="X1552" t="s">
        <v>659</v>
      </c>
      <c r="Y1552">
        <v>8800</v>
      </c>
      <c r="AB1552">
        <v>0</v>
      </c>
      <c r="AC1552">
        <v>0</v>
      </c>
      <c r="AD1552">
        <v>3</v>
      </c>
      <c r="AE1552">
        <v>969</v>
      </c>
      <c r="AF1552">
        <v>1.75</v>
      </c>
      <c r="AQ1552">
        <v>0</v>
      </c>
      <c r="AR1552">
        <f t="shared" si="24"/>
        <v>0</v>
      </c>
      <c r="AS1552">
        <v>1</v>
      </c>
      <c r="AT1552" t="s">
        <v>134</v>
      </c>
      <c r="AU1552">
        <v>43</v>
      </c>
    </row>
    <row r="1553" spans="1:47">
      <c r="A1553" t="s">
        <v>5763</v>
      </c>
      <c r="C1553">
        <v>310</v>
      </c>
      <c r="D1553" t="s">
        <v>5764</v>
      </c>
      <c r="E1553">
        <v>101</v>
      </c>
      <c r="F1553" t="s">
        <v>5765</v>
      </c>
      <c r="G1553" t="s">
        <v>219</v>
      </c>
      <c r="H1553" t="s">
        <v>220</v>
      </c>
      <c r="I1553" t="s">
        <v>5766</v>
      </c>
      <c r="J1553">
        <v>9.9479999999999999E-2</v>
      </c>
      <c r="K1553">
        <v>1</v>
      </c>
      <c r="L1553">
        <v>1</v>
      </c>
      <c r="M1553">
        <v>1</v>
      </c>
      <c r="N1553">
        <v>1</v>
      </c>
      <c r="O1553" t="s">
        <v>225</v>
      </c>
      <c r="P1553">
        <v>0</v>
      </c>
      <c r="Q1553">
        <v>1</v>
      </c>
      <c r="R1553">
        <v>2000</v>
      </c>
      <c r="S1553" t="s">
        <v>223</v>
      </c>
      <c r="T1553">
        <v>2000</v>
      </c>
      <c r="U1553" t="s">
        <v>5763</v>
      </c>
      <c r="V1553" t="s">
        <v>455</v>
      </c>
      <c r="W1553" t="s">
        <v>225</v>
      </c>
      <c r="X1553" t="s">
        <v>225</v>
      </c>
      <c r="Y1553">
        <v>2000</v>
      </c>
      <c r="AB1553">
        <v>1</v>
      </c>
      <c r="AC1553">
        <v>1</v>
      </c>
      <c r="AD1553">
        <v>2</v>
      </c>
      <c r="AE1553">
        <v>736</v>
      </c>
      <c r="AF1553">
        <v>1</v>
      </c>
      <c r="AQ1553">
        <v>1</v>
      </c>
      <c r="AR1553">
        <f t="shared" si="24"/>
        <v>9.68</v>
      </c>
      <c r="AS1553">
        <v>1</v>
      </c>
      <c r="AT1553" t="s">
        <v>137</v>
      </c>
      <c r="AU1553">
        <v>46</v>
      </c>
    </row>
    <row r="1554" spans="1:47">
      <c r="A1554" t="s">
        <v>5767</v>
      </c>
      <c r="C1554">
        <v>310</v>
      </c>
      <c r="D1554" t="s">
        <v>5768</v>
      </c>
      <c r="E1554">
        <v>101</v>
      </c>
      <c r="F1554" t="s">
        <v>5769</v>
      </c>
      <c r="G1554" t="s">
        <v>219</v>
      </c>
      <c r="H1554" t="s">
        <v>220</v>
      </c>
      <c r="I1554" t="s">
        <v>5770</v>
      </c>
      <c r="J1554">
        <v>0.15606999999999999</v>
      </c>
      <c r="K1554">
        <v>0</v>
      </c>
      <c r="L1554">
        <v>0</v>
      </c>
      <c r="M1554">
        <v>1</v>
      </c>
      <c r="N1554">
        <v>1</v>
      </c>
      <c r="O1554" t="s">
        <v>659</v>
      </c>
      <c r="P1554">
        <v>1</v>
      </c>
      <c r="Q1554">
        <v>2</v>
      </c>
      <c r="R1554">
        <v>7200</v>
      </c>
      <c r="S1554" t="s">
        <v>223</v>
      </c>
      <c r="T1554">
        <v>0</v>
      </c>
      <c r="U1554" t="s">
        <v>5767</v>
      </c>
      <c r="V1554" t="s">
        <v>933</v>
      </c>
      <c r="W1554" t="s">
        <v>659</v>
      </c>
      <c r="X1554" t="s">
        <v>659</v>
      </c>
      <c r="Y1554">
        <v>3600</v>
      </c>
      <c r="AB1554">
        <v>0</v>
      </c>
      <c r="AC1554">
        <v>0</v>
      </c>
      <c r="AD1554">
        <v>2</v>
      </c>
      <c r="AE1554">
        <v>864</v>
      </c>
      <c r="AF1554">
        <v>1</v>
      </c>
      <c r="AQ1554">
        <v>1</v>
      </c>
      <c r="AR1554">
        <f t="shared" si="24"/>
        <v>0</v>
      </c>
      <c r="AS1554">
        <v>1</v>
      </c>
      <c r="AT1554" t="s">
        <v>134</v>
      </c>
      <c r="AU1554">
        <v>43</v>
      </c>
    </row>
    <row r="1555" spans="1:47">
      <c r="A1555" t="s">
        <v>248</v>
      </c>
      <c r="C1555">
        <v>310</v>
      </c>
      <c r="E1555">
        <v>0</v>
      </c>
      <c r="J1555">
        <v>0.66259999999999997</v>
      </c>
      <c r="K1555">
        <v>0</v>
      </c>
      <c r="L1555">
        <v>0</v>
      </c>
      <c r="M1555">
        <v>0</v>
      </c>
      <c r="N1555">
        <v>0</v>
      </c>
      <c r="P1555">
        <v>0</v>
      </c>
      <c r="Q1555">
        <v>0</v>
      </c>
      <c r="R1555">
        <v>0</v>
      </c>
      <c r="S1555" t="s">
        <v>249</v>
      </c>
      <c r="T1555">
        <v>0</v>
      </c>
      <c r="Y1555">
        <v>0</v>
      </c>
      <c r="AB1555">
        <v>0</v>
      </c>
      <c r="AC1555">
        <v>0</v>
      </c>
      <c r="AD1555">
        <v>0</v>
      </c>
      <c r="AE1555">
        <v>0</v>
      </c>
      <c r="AF1555">
        <v>0</v>
      </c>
      <c r="AQ1555">
        <v>0</v>
      </c>
      <c r="AR1555">
        <f t="shared" si="24"/>
        <v>0</v>
      </c>
      <c r="AS1555">
        <v>1</v>
      </c>
      <c r="AT1555" t="s">
        <v>135</v>
      </c>
      <c r="AU1555">
        <v>44</v>
      </c>
    </row>
    <row r="1556" spans="1:47">
      <c r="A1556" t="s">
        <v>5771</v>
      </c>
      <c r="C1556">
        <v>310</v>
      </c>
      <c r="D1556" t="s">
        <v>5772</v>
      </c>
      <c r="E1556">
        <v>101</v>
      </c>
      <c r="F1556" t="s">
        <v>5773</v>
      </c>
      <c r="G1556" t="s">
        <v>219</v>
      </c>
      <c r="H1556" t="s">
        <v>220</v>
      </c>
      <c r="I1556" t="s">
        <v>5774</v>
      </c>
      <c r="J1556">
        <v>7.4179999999999996E-2</v>
      </c>
      <c r="K1556">
        <v>0</v>
      </c>
      <c r="L1556">
        <v>0</v>
      </c>
      <c r="M1556">
        <v>1</v>
      </c>
      <c r="N1556">
        <v>1</v>
      </c>
      <c r="O1556" t="s">
        <v>659</v>
      </c>
      <c r="P1556">
        <v>1</v>
      </c>
      <c r="Q1556">
        <v>1</v>
      </c>
      <c r="R1556">
        <v>4000</v>
      </c>
      <c r="S1556" t="s">
        <v>223</v>
      </c>
      <c r="T1556">
        <v>0</v>
      </c>
      <c r="U1556" t="s">
        <v>5771</v>
      </c>
      <c r="V1556" t="s">
        <v>933</v>
      </c>
      <c r="W1556" t="s">
        <v>659</v>
      </c>
      <c r="X1556" t="s">
        <v>659</v>
      </c>
      <c r="Y1556">
        <v>4000</v>
      </c>
      <c r="AB1556">
        <v>0</v>
      </c>
      <c r="AC1556">
        <v>0</v>
      </c>
      <c r="AD1556">
        <v>3</v>
      </c>
      <c r="AE1556">
        <v>984</v>
      </c>
      <c r="AF1556">
        <v>1</v>
      </c>
      <c r="AQ1556">
        <v>1</v>
      </c>
      <c r="AR1556">
        <f t="shared" si="24"/>
        <v>0</v>
      </c>
      <c r="AS1556">
        <v>1</v>
      </c>
      <c r="AT1556" t="s">
        <v>134</v>
      </c>
      <c r="AU1556">
        <v>43</v>
      </c>
    </row>
    <row r="1557" spans="1:47">
      <c r="A1557" t="s">
        <v>5775</v>
      </c>
      <c r="B1557" t="s">
        <v>293</v>
      </c>
      <c r="C1557">
        <v>310</v>
      </c>
      <c r="D1557" t="s">
        <v>4125</v>
      </c>
      <c r="E1557">
        <v>0</v>
      </c>
      <c r="J1557">
        <v>0.13852</v>
      </c>
      <c r="K1557">
        <v>0</v>
      </c>
      <c r="L1557">
        <v>0</v>
      </c>
      <c r="M1557">
        <v>0</v>
      </c>
      <c r="N1557">
        <v>0</v>
      </c>
      <c r="P1557">
        <v>0</v>
      </c>
      <c r="Q1557">
        <v>0</v>
      </c>
      <c r="R1557">
        <v>0</v>
      </c>
      <c r="S1557" t="s">
        <v>296</v>
      </c>
      <c r="T1557">
        <v>0</v>
      </c>
      <c r="Y1557">
        <v>0</v>
      </c>
      <c r="AB1557">
        <v>0</v>
      </c>
      <c r="AC1557">
        <v>0</v>
      </c>
      <c r="AD1557">
        <v>0</v>
      </c>
      <c r="AE1557">
        <v>0</v>
      </c>
      <c r="AF1557">
        <v>0</v>
      </c>
      <c r="AG1557" t="s">
        <v>845</v>
      </c>
      <c r="AQ1557">
        <v>1</v>
      </c>
      <c r="AR1557">
        <f t="shared" si="24"/>
        <v>0</v>
      </c>
      <c r="AS1557">
        <v>1</v>
      </c>
      <c r="AT1557" t="s">
        <v>134</v>
      </c>
      <c r="AU1557">
        <v>43</v>
      </c>
    </row>
    <row r="1558" spans="1:47">
      <c r="A1558" t="s">
        <v>5776</v>
      </c>
      <c r="C1558">
        <v>310</v>
      </c>
      <c r="D1558" t="s">
        <v>5777</v>
      </c>
      <c r="E1558">
        <v>101</v>
      </c>
      <c r="F1558" t="s">
        <v>5778</v>
      </c>
      <c r="G1558" t="s">
        <v>324</v>
      </c>
      <c r="H1558" t="s">
        <v>220</v>
      </c>
      <c r="I1558" t="s">
        <v>5779</v>
      </c>
      <c r="J1558">
        <v>2.1223299999999998</v>
      </c>
      <c r="K1558">
        <v>1</v>
      </c>
      <c r="L1558">
        <v>1</v>
      </c>
      <c r="M1558">
        <v>1</v>
      </c>
      <c r="N1558">
        <v>1</v>
      </c>
      <c r="O1558" t="s">
        <v>225</v>
      </c>
      <c r="P1558">
        <v>0</v>
      </c>
      <c r="Q1558">
        <v>1</v>
      </c>
      <c r="R1558">
        <v>11900</v>
      </c>
      <c r="S1558" t="s">
        <v>223</v>
      </c>
      <c r="T1558">
        <v>11900</v>
      </c>
      <c r="U1558" t="s">
        <v>5776</v>
      </c>
      <c r="V1558" t="s">
        <v>413</v>
      </c>
      <c r="W1558" t="s">
        <v>225</v>
      </c>
      <c r="X1558" t="s">
        <v>225</v>
      </c>
      <c r="Y1558">
        <v>11900</v>
      </c>
      <c r="AB1558">
        <v>1</v>
      </c>
      <c r="AC1558">
        <v>1</v>
      </c>
      <c r="AD1558">
        <v>4</v>
      </c>
      <c r="AE1558">
        <v>2776</v>
      </c>
      <c r="AF1558">
        <v>2</v>
      </c>
      <c r="AQ1558">
        <v>2</v>
      </c>
      <c r="AR1558">
        <f t="shared" si="24"/>
        <v>9.68</v>
      </c>
      <c r="AS1558">
        <v>1</v>
      </c>
      <c r="AT1558" t="s">
        <v>137</v>
      </c>
      <c r="AU1558">
        <v>46</v>
      </c>
    </row>
    <row r="1559" spans="1:47">
      <c r="A1559" t="s">
        <v>5780</v>
      </c>
      <c r="C1559">
        <v>310</v>
      </c>
      <c r="D1559" t="s">
        <v>5781</v>
      </c>
      <c r="E1559">
        <v>101</v>
      </c>
      <c r="F1559" t="s">
        <v>5782</v>
      </c>
      <c r="G1559" t="s">
        <v>219</v>
      </c>
      <c r="H1559" t="s">
        <v>220</v>
      </c>
      <c r="I1559" t="s">
        <v>5783</v>
      </c>
      <c r="J1559">
        <v>5.6579999999999998E-2</v>
      </c>
      <c r="K1559">
        <v>0</v>
      </c>
      <c r="L1559">
        <v>0</v>
      </c>
      <c r="M1559">
        <v>1</v>
      </c>
      <c r="N1559">
        <v>1</v>
      </c>
      <c r="O1559" t="s">
        <v>659</v>
      </c>
      <c r="P1559">
        <v>1</v>
      </c>
      <c r="Q1559">
        <v>1</v>
      </c>
      <c r="R1559">
        <v>100</v>
      </c>
      <c r="S1559" t="s">
        <v>223</v>
      </c>
      <c r="T1559">
        <v>0</v>
      </c>
      <c r="U1559" t="s">
        <v>5780</v>
      </c>
      <c r="V1559" t="s">
        <v>933</v>
      </c>
      <c r="W1559" t="s">
        <v>659</v>
      </c>
      <c r="X1559" t="s">
        <v>659</v>
      </c>
      <c r="Y1559">
        <v>100</v>
      </c>
      <c r="AB1559">
        <v>0</v>
      </c>
      <c r="AC1559">
        <v>0</v>
      </c>
      <c r="AD1559">
        <v>2</v>
      </c>
      <c r="AE1559">
        <v>528</v>
      </c>
      <c r="AF1559">
        <v>1</v>
      </c>
      <c r="AQ1559">
        <v>1</v>
      </c>
      <c r="AR1559">
        <f t="shared" si="24"/>
        <v>0</v>
      </c>
      <c r="AS1559">
        <v>1</v>
      </c>
      <c r="AT1559" t="s">
        <v>135</v>
      </c>
      <c r="AU1559">
        <v>44</v>
      </c>
    </row>
    <row r="1560" spans="1:47">
      <c r="A1560" t="s">
        <v>5784</v>
      </c>
      <c r="C1560">
        <v>310</v>
      </c>
      <c r="D1560" t="s">
        <v>5785</v>
      </c>
      <c r="E1560">
        <v>101</v>
      </c>
      <c r="F1560" t="s">
        <v>5786</v>
      </c>
      <c r="G1560" t="s">
        <v>219</v>
      </c>
      <c r="H1560" t="s">
        <v>220</v>
      </c>
      <c r="I1560" t="s">
        <v>5787</v>
      </c>
      <c r="J1560">
        <v>0.22519</v>
      </c>
      <c r="K1560">
        <v>1</v>
      </c>
      <c r="L1560">
        <v>1</v>
      </c>
      <c r="M1560">
        <v>1</v>
      </c>
      <c r="N1560">
        <v>1</v>
      </c>
      <c r="O1560" t="s">
        <v>225</v>
      </c>
      <c r="P1560">
        <v>0</v>
      </c>
      <c r="Q1560">
        <v>0</v>
      </c>
      <c r="R1560">
        <v>0</v>
      </c>
      <c r="S1560" t="s">
        <v>223</v>
      </c>
      <c r="T1560">
        <v>0</v>
      </c>
      <c r="U1560" t="s">
        <v>5784</v>
      </c>
      <c r="V1560" t="s">
        <v>455</v>
      </c>
      <c r="W1560" t="s">
        <v>225</v>
      </c>
      <c r="X1560" t="s">
        <v>225</v>
      </c>
      <c r="Y1560">
        <v>0</v>
      </c>
      <c r="AB1560">
        <v>1</v>
      </c>
      <c r="AC1560">
        <v>1</v>
      </c>
      <c r="AD1560">
        <v>4</v>
      </c>
      <c r="AE1560">
        <v>1462</v>
      </c>
      <c r="AF1560">
        <v>2</v>
      </c>
      <c r="AQ1560">
        <v>2</v>
      </c>
      <c r="AR1560">
        <f t="shared" si="24"/>
        <v>9.68</v>
      </c>
      <c r="AS1560">
        <v>1</v>
      </c>
      <c r="AT1560" t="s">
        <v>137</v>
      </c>
      <c r="AU1560">
        <v>46</v>
      </c>
    </row>
    <row r="1561" spans="1:47">
      <c r="A1561" t="s">
        <v>5788</v>
      </c>
      <c r="C1561">
        <v>310</v>
      </c>
      <c r="D1561" t="s">
        <v>5789</v>
      </c>
      <c r="E1561">
        <v>812</v>
      </c>
      <c r="F1561" t="s">
        <v>3542</v>
      </c>
      <c r="G1561" t="s">
        <v>219</v>
      </c>
      <c r="H1561" t="s">
        <v>3543</v>
      </c>
      <c r="I1561" t="s">
        <v>5790</v>
      </c>
      <c r="J1561">
        <v>10.34202</v>
      </c>
      <c r="K1561">
        <v>0</v>
      </c>
      <c r="L1561">
        <v>0</v>
      </c>
      <c r="M1561">
        <v>0</v>
      </c>
      <c r="N1561">
        <v>0</v>
      </c>
      <c r="P1561">
        <v>0</v>
      </c>
      <c r="Q1561">
        <v>0</v>
      </c>
      <c r="R1561">
        <v>0</v>
      </c>
      <c r="S1561" t="s">
        <v>223</v>
      </c>
      <c r="T1561">
        <v>0</v>
      </c>
      <c r="U1561" t="s">
        <v>5788</v>
      </c>
      <c r="Y1561">
        <v>0</v>
      </c>
      <c r="AB1561">
        <v>0</v>
      </c>
      <c r="AC1561">
        <v>0</v>
      </c>
      <c r="AD1561">
        <v>0</v>
      </c>
      <c r="AE1561">
        <v>0</v>
      </c>
      <c r="AF1561">
        <v>0</v>
      </c>
      <c r="AQ1561">
        <v>0</v>
      </c>
      <c r="AR1561">
        <f t="shared" si="24"/>
        <v>0</v>
      </c>
      <c r="AS1561">
        <v>1</v>
      </c>
      <c r="AT1561" t="s">
        <v>137</v>
      </c>
      <c r="AU1561">
        <v>46</v>
      </c>
    </row>
    <row r="1562" spans="1:47">
      <c r="A1562" t="s">
        <v>5791</v>
      </c>
      <c r="C1562">
        <v>310</v>
      </c>
      <c r="D1562" t="s">
        <v>5792</v>
      </c>
      <c r="E1562">
        <v>131</v>
      </c>
      <c r="F1562" t="s">
        <v>5586</v>
      </c>
      <c r="G1562" t="s">
        <v>219</v>
      </c>
      <c r="H1562" t="s">
        <v>407</v>
      </c>
      <c r="I1562" t="s">
        <v>5793</v>
      </c>
      <c r="J1562">
        <v>0.13091</v>
      </c>
      <c r="K1562">
        <v>0</v>
      </c>
      <c r="L1562">
        <v>0</v>
      </c>
      <c r="M1562">
        <v>0</v>
      </c>
      <c r="N1562">
        <v>0</v>
      </c>
      <c r="P1562">
        <v>0</v>
      </c>
      <c r="Q1562">
        <v>0</v>
      </c>
      <c r="R1562">
        <v>0</v>
      </c>
      <c r="S1562" t="s">
        <v>223</v>
      </c>
      <c r="T1562">
        <v>0</v>
      </c>
      <c r="U1562" t="s">
        <v>5791</v>
      </c>
      <c r="Y1562">
        <v>0</v>
      </c>
      <c r="AB1562">
        <v>0</v>
      </c>
      <c r="AC1562">
        <v>0</v>
      </c>
      <c r="AD1562">
        <v>0</v>
      </c>
      <c r="AE1562">
        <v>0</v>
      </c>
      <c r="AF1562">
        <v>0</v>
      </c>
      <c r="AQ1562">
        <v>1</v>
      </c>
      <c r="AR1562">
        <f t="shared" si="24"/>
        <v>0</v>
      </c>
      <c r="AS1562">
        <v>1</v>
      </c>
      <c r="AT1562" t="s">
        <v>134</v>
      </c>
      <c r="AU1562">
        <v>43</v>
      </c>
    </row>
    <row r="1563" spans="1:47">
      <c r="A1563" t="s">
        <v>5794</v>
      </c>
      <c r="C1563">
        <v>310</v>
      </c>
      <c r="D1563" t="s">
        <v>5795</v>
      </c>
      <c r="E1563">
        <v>101</v>
      </c>
      <c r="F1563" t="s">
        <v>5796</v>
      </c>
      <c r="G1563" t="s">
        <v>219</v>
      </c>
      <c r="H1563" t="s">
        <v>220</v>
      </c>
      <c r="I1563" t="s">
        <v>5797</v>
      </c>
      <c r="J1563">
        <v>0.10562000000000001</v>
      </c>
      <c r="K1563">
        <v>0</v>
      </c>
      <c r="L1563">
        <v>0</v>
      </c>
      <c r="M1563">
        <v>1</v>
      </c>
      <c r="N1563">
        <v>1</v>
      </c>
      <c r="O1563" t="s">
        <v>659</v>
      </c>
      <c r="P1563">
        <v>1</v>
      </c>
      <c r="Q1563">
        <v>0</v>
      </c>
      <c r="R1563">
        <v>0</v>
      </c>
      <c r="S1563" t="s">
        <v>223</v>
      </c>
      <c r="T1563">
        <v>0</v>
      </c>
      <c r="U1563" t="s">
        <v>5794</v>
      </c>
      <c r="V1563" t="s">
        <v>933</v>
      </c>
      <c r="W1563" t="s">
        <v>659</v>
      </c>
      <c r="X1563" t="s">
        <v>659</v>
      </c>
      <c r="Y1563">
        <v>0</v>
      </c>
      <c r="AB1563">
        <v>0</v>
      </c>
      <c r="AC1563">
        <v>0</v>
      </c>
      <c r="AD1563">
        <v>2</v>
      </c>
      <c r="AE1563">
        <v>640</v>
      </c>
      <c r="AF1563">
        <v>1</v>
      </c>
      <c r="AQ1563">
        <v>1</v>
      </c>
      <c r="AR1563">
        <f t="shared" si="24"/>
        <v>0</v>
      </c>
      <c r="AS1563">
        <v>1</v>
      </c>
      <c r="AT1563" t="s">
        <v>134</v>
      </c>
      <c r="AU1563">
        <v>43</v>
      </c>
    </row>
    <row r="1564" spans="1:47">
      <c r="A1564" t="s">
        <v>5798</v>
      </c>
      <c r="C1564">
        <v>310</v>
      </c>
      <c r="D1564" t="s">
        <v>5799</v>
      </c>
      <c r="E1564">
        <v>101</v>
      </c>
      <c r="F1564" t="s">
        <v>5800</v>
      </c>
      <c r="G1564" t="s">
        <v>219</v>
      </c>
      <c r="H1564" t="s">
        <v>220</v>
      </c>
      <c r="I1564" t="s">
        <v>5801</v>
      </c>
      <c r="J1564">
        <v>6.3990000000000005E-2</v>
      </c>
      <c r="K1564">
        <v>0</v>
      </c>
      <c r="L1564">
        <v>0</v>
      </c>
      <c r="M1564">
        <v>1</v>
      </c>
      <c r="N1564">
        <v>1</v>
      </c>
      <c r="O1564" t="s">
        <v>659</v>
      </c>
      <c r="P1564">
        <v>1</v>
      </c>
      <c r="Q1564">
        <v>1</v>
      </c>
      <c r="R1564">
        <v>0</v>
      </c>
      <c r="S1564" t="s">
        <v>223</v>
      </c>
      <c r="T1564">
        <v>0</v>
      </c>
      <c r="U1564" t="s">
        <v>5798</v>
      </c>
      <c r="V1564" t="s">
        <v>927</v>
      </c>
      <c r="W1564" t="s">
        <v>659</v>
      </c>
      <c r="X1564" t="s">
        <v>659</v>
      </c>
      <c r="Y1564">
        <v>0</v>
      </c>
      <c r="AB1564">
        <v>0</v>
      </c>
      <c r="AC1564">
        <v>0</v>
      </c>
      <c r="AD1564">
        <v>4</v>
      </c>
      <c r="AE1564">
        <v>1320</v>
      </c>
      <c r="AF1564">
        <v>2</v>
      </c>
      <c r="AQ1564">
        <v>1</v>
      </c>
      <c r="AR1564">
        <f t="shared" si="24"/>
        <v>0</v>
      </c>
      <c r="AS1564">
        <v>1</v>
      </c>
      <c r="AT1564" t="s">
        <v>134</v>
      </c>
      <c r="AU1564">
        <v>43</v>
      </c>
    </row>
    <row r="1565" spans="1:47">
      <c r="A1565" t="s">
        <v>248</v>
      </c>
      <c r="C1565">
        <v>310</v>
      </c>
      <c r="E1565">
        <v>0</v>
      </c>
      <c r="J1565">
        <v>1.729E-2</v>
      </c>
      <c r="K1565">
        <v>0</v>
      </c>
      <c r="L1565">
        <v>0</v>
      </c>
      <c r="M1565">
        <v>0</v>
      </c>
      <c r="N1565">
        <v>0</v>
      </c>
      <c r="P1565">
        <v>0</v>
      </c>
      <c r="Q1565">
        <v>0</v>
      </c>
      <c r="R1565">
        <v>0</v>
      </c>
      <c r="S1565" t="s">
        <v>249</v>
      </c>
      <c r="T1565">
        <v>0</v>
      </c>
      <c r="Y1565">
        <v>0</v>
      </c>
      <c r="AB1565">
        <v>0</v>
      </c>
      <c r="AC1565">
        <v>0</v>
      </c>
      <c r="AD1565">
        <v>0</v>
      </c>
      <c r="AE1565">
        <v>0</v>
      </c>
      <c r="AF1565">
        <v>0</v>
      </c>
      <c r="AQ1565">
        <v>0</v>
      </c>
      <c r="AR1565">
        <f t="shared" si="24"/>
        <v>0</v>
      </c>
      <c r="AS1565">
        <v>1</v>
      </c>
      <c r="AT1565" t="s">
        <v>137</v>
      </c>
      <c r="AU1565">
        <v>46</v>
      </c>
    </row>
    <row r="1566" spans="1:47">
      <c r="A1566" t="s">
        <v>5802</v>
      </c>
      <c r="C1566">
        <v>310</v>
      </c>
      <c r="D1566" t="s">
        <v>5803</v>
      </c>
      <c r="E1566">
        <v>101</v>
      </c>
      <c r="F1566" t="s">
        <v>5804</v>
      </c>
      <c r="G1566" t="s">
        <v>219</v>
      </c>
      <c r="H1566" t="s">
        <v>220</v>
      </c>
      <c r="I1566" t="s">
        <v>5805</v>
      </c>
      <c r="J1566">
        <v>0.15551000000000001</v>
      </c>
      <c r="K1566">
        <v>1</v>
      </c>
      <c r="L1566">
        <v>1</v>
      </c>
      <c r="M1566">
        <v>1</v>
      </c>
      <c r="N1566">
        <v>1</v>
      </c>
      <c r="O1566" t="s">
        <v>225</v>
      </c>
      <c r="P1566">
        <v>0</v>
      </c>
      <c r="Q1566">
        <v>1</v>
      </c>
      <c r="R1566">
        <v>1600</v>
      </c>
      <c r="S1566" t="s">
        <v>223</v>
      </c>
      <c r="T1566">
        <v>1600</v>
      </c>
      <c r="U1566" t="s">
        <v>5802</v>
      </c>
      <c r="V1566" t="s">
        <v>413</v>
      </c>
      <c r="W1566" t="s">
        <v>225</v>
      </c>
      <c r="X1566" t="s">
        <v>225</v>
      </c>
      <c r="Y1566">
        <v>1600</v>
      </c>
      <c r="AB1566">
        <v>1</v>
      </c>
      <c r="AC1566">
        <v>1</v>
      </c>
      <c r="AD1566">
        <v>2</v>
      </c>
      <c r="AE1566">
        <v>672</v>
      </c>
      <c r="AF1566">
        <v>1</v>
      </c>
      <c r="AQ1566">
        <v>1</v>
      </c>
      <c r="AR1566">
        <f t="shared" si="24"/>
        <v>9.68</v>
      </c>
      <c r="AS1566">
        <v>1</v>
      </c>
      <c r="AT1566" t="s">
        <v>137</v>
      </c>
      <c r="AU1566">
        <v>46</v>
      </c>
    </row>
    <row r="1567" spans="1:47">
      <c r="A1567" t="s">
        <v>5806</v>
      </c>
      <c r="C1567">
        <v>310</v>
      </c>
      <c r="D1567" t="s">
        <v>5807</v>
      </c>
      <c r="E1567">
        <v>101</v>
      </c>
      <c r="F1567" t="s">
        <v>5808</v>
      </c>
      <c r="G1567" t="s">
        <v>219</v>
      </c>
      <c r="H1567" t="s">
        <v>220</v>
      </c>
      <c r="I1567" t="s">
        <v>5809</v>
      </c>
      <c r="J1567">
        <v>7.1809999999999999E-2</v>
      </c>
      <c r="K1567">
        <v>1</v>
      </c>
      <c r="L1567">
        <v>1</v>
      </c>
      <c r="M1567">
        <v>1</v>
      </c>
      <c r="N1567">
        <v>1</v>
      </c>
      <c r="O1567" t="s">
        <v>225</v>
      </c>
      <c r="P1567">
        <v>0</v>
      </c>
      <c r="Q1567">
        <v>1</v>
      </c>
      <c r="R1567">
        <v>700</v>
      </c>
      <c r="S1567" t="s">
        <v>223</v>
      </c>
      <c r="T1567">
        <v>700</v>
      </c>
      <c r="U1567" t="s">
        <v>5806</v>
      </c>
      <c r="V1567" t="s">
        <v>455</v>
      </c>
      <c r="W1567" t="s">
        <v>225</v>
      </c>
      <c r="X1567" t="s">
        <v>225</v>
      </c>
      <c r="Y1567">
        <v>700</v>
      </c>
      <c r="AB1567">
        <v>1</v>
      </c>
      <c r="AC1567">
        <v>1</v>
      </c>
      <c r="AD1567">
        <v>2</v>
      </c>
      <c r="AE1567">
        <v>520</v>
      </c>
      <c r="AF1567">
        <v>1</v>
      </c>
      <c r="AQ1567">
        <v>1</v>
      </c>
      <c r="AR1567">
        <f t="shared" si="24"/>
        <v>9.68</v>
      </c>
      <c r="AS1567">
        <v>1</v>
      </c>
      <c r="AT1567" t="s">
        <v>137</v>
      </c>
      <c r="AU1567">
        <v>46</v>
      </c>
    </row>
    <row r="1568" spans="1:47">
      <c r="A1568" t="s">
        <v>5810</v>
      </c>
      <c r="C1568">
        <v>310</v>
      </c>
      <c r="D1568" t="s">
        <v>5811</v>
      </c>
      <c r="E1568">
        <v>132</v>
      </c>
      <c r="F1568" t="s">
        <v>5812</v>
      </c>
      <c r="G1568" t="s">
        <v>324</v>
      </c>
      <c r="H1568" t="s">
        <v>260</v>
      </c>
      <c r="I1568" t="s">
        <v>5813</v>
      </c>
      <c r="J1568">
        <v>0.57455999999999996</v>
      </c>
      <c r="K1568">
        <v>0</v>
      </c>
      <c r="L1568">
        <v>0</v>
      </c>
      <c r="M1568">
        <v>0</v>
      </c>
      <c r="N1568">
        <v>0</v>
      </c>
      <c r="P1568">
        <v>0</v>
      </c>
      <c r="Q1568">
        <v>0</v>
      </c>
      <c r="R1568">
        <v>0</v>
      </c>
      <c r="S1568" t="s">
        <v>223</v>
      </c>
      <c r="T1568">
        <v>0</v>
      </c>
      <c r="U1568" t="s">
        <v>5810</v>
      </c>
      <c r="Y1568">
        <v>0</v>
      </c>
      <c r="AB1568">
        <v>0</v>
      </c>
      <c r="AC1568">
        <v>0</v>
      </c>
      <c r="AD1568">
        <v>0</v>
      </c>
      <c r="AE1568">
        <v>0</v>
      </c>
      <c r="AF1568">
        <v>0</v>
      </c>
      <c r="AQ1568">
        <v>1</v>
      </c>
      <c r="AR1568">
        <f t="shared" si="24"/>
        <v>0</v>
      </c>
      <c r="AS1568">
        <v>1</v>
      </c>
      <c r="AT1568" t="s">
        <v>137</v>
      </c>
      <c r="AU1568">
        <v>46</v>
      </c>
    </row>
    <row r="1569" spans="1:47">
      <c r="A1569" t="s">
        <v>248</v>
      </c>
      <c r="C1569">
        <v>310</v>
      </c>
      <c r="E1569">
        <v>0</v>
      </c>
      <c r="J1569">
        <v>6.0449999999999997E-2</v>
      </c>
      <c r="K1569">
        <v>0</v>
      </c>
      <c r="L1569">
        <v>0</v>
      </c>
      <c r="M1569">
        <v>0</v>
      </c>
      <c r="N1569">
        <v>0</v>
      </c>
      <c r="P1569">
        <v>0</v>
      </c>
      <c r="Q1569">
        <v>0</v>
      </c>
      <c r="R1569">
        <v>0</v>
      </c>
      <c r="S1569" t="s">
        <v>249</v>
      </c>
      <c r="T1569">
        <v>0</v>
      </c>
      <c r="Y1569">
        <v>0</v>
      </c>
      <c r="AB1569">
        <v>0</v>
      </c>
      <c r="AC1569">
        <v>0</v>
      </c>
      <c r="AD1569">
        <v>0</v>
      </c>
      <c r="AE1569">
        <v>0</v>
      </c>
      <c r="AF1569">
        <v>0</v>
      </c>
      <c r="AQ1569">
        <v>0</v>
      </c>
      <c r="AR1569">
        <f t="shared" si="24"/>
        <v>0</v>
      </c>
      <c r="AS1569">
        <v>1</v>
      </c>
      <c r="AT1569" t="s">
        <v>137</v>
      </c>
      <c r="AU1569">
        <v>46</v>
      </c>
    </row>
    <row r="1570" spans="1:47">
      <c r="A1570" t="s">
        <v>5814</v>
      </c>
      <c r="C1570">
        <v>310</v>
      </c>
      <c r="D1570" t="s">
        <v>5815</v>
      </c>
      <c r="E1570">
        <v>132</v>
      </c>
      <c r="F1570" t="s">
        <v>5566</v>
      </c>
      <c r="G1570" t="s">
        <v>219</v>
      </c>
      <c r="H1570" t="s">
        <v>260</v>
      </c>
      <c r="I1570" t="s">
        <v>5816</v>
      </c>
      <c r="J1570">
        <v>0.12353</v>
      </c>
      <c r="K1570">
        <v>0</v>
      </c>
      <c r="L1570">
        <v>0</v>
      </c>
      <c r="M1570">
        <v>0</v>
      </c>
      <c r="N1570">
        <v>0</v>
      </c>
      <c r="P1570">
        <v>0</v>
      </c>
      <c r="Q1570">
        <v>0</v>
      </c>
      <c r="R1570">
        <v>0</v>
      </c>
      <c r="S1570" t="s">
        <v>223</v>
      </c>
      <c r="T1570">
        <v>0</v>
      </c>
      <c r="U1570" t="s">
        <v>5814</v>
      </c>
      <c r="Y1570">
        <v>0</v>
      </c>
      <c r="AB1570">
        <v>0</v>
      </c>
      <c r="AC1570">
        <v>0</v>
      </c>
      <c r="AD1570">
        <v>0</v>
      </c>
      <c r="AE1570">
        <v>0</v>
      </c>
      <c r="AF1570">
        <v>0</v>
      </c>
      <c r="AQ1570">
        <v>1</v>
      </c>
      <c r="AR1570">
        <f t="shared" si="24"/>
        <v>0</v>
      </c>
      <c r="AS1570">
        <v>1</v>
      </c>
      <c r="AT1570" t="s">
        <v>134</v>
      </c>
      <c r="AU1570">
        <v>43</v>
      </c>
    </row>
    <row r="1571" spans="1:47">
      <c r="A1571" t="s">
        <v>5817</v>
      </c>
      <c r="C1571">
        <v>310</v>
      </c>
      <c r="D1571" t="s">
        <v>5818</v>
      </c>
      <c r="E1571">
        <v>132</v>
      </c>
      <c r="F1571" t="s">
        <v>2295</v>
      </c>
      <c r="G1571" t="s">
        <v>219</v>
      </c>
      <c r="H1571" t="s">
        <v>260</v>
      </c>
      <c r="I1571" t="s">
        <v>5819</v>
      </c>
      <c r="J1571">
        <v>5.6590000000000001E-2</v>
      </c>
      <c r="K1571">
        <v>0</v>
      </c>
      <c r="L1571">
        <v>0</v>
      </c>
      <c r="M1571">
        <v>0</v>
      </c>
      <c r="N1571">
        <v>0</v>
      </c>
      <c r="P1571">
        <v>0</v>
      </c>
      <c r="Q1571">
        <v>0</v>
      </c>
      <c r="R1571">
        <v>0</v>
      </c>
      <c r="S1571" t="s">
        <v>223</v>
      </c>
      <c r="T1571">
        <v>0</v>
      </c>
      <c r="U1571" t="s">
        <v>5817</v>
      </c>
      <c r="Y1571">
        <v>0</v>
      </c>
      <c r="AB1571">
        <v>0</v>
      </c>
      <c r="AC1571">
        <v>0</v>
      </c>
      <c r="AD1571">
        <v>0</v>
      </c>
      <c r="AE1571">
        <v>0</v>
      </c>
      <c r="AF1571">
        <v>0</v>
      </c>
      <c r="AQ1571">
        <v>2</v>
      </c>
      <c r="AR1571">
        <f t="shared" si="24"/>
        <v>0</v>
      </c>
      <c r="AS1571">
        <v>1</v>
      </c>
      <c r="AT1571" t="s">
        <v>135</v>
      </c>
      <c r="AU1571">
        <v>44</v>
      </c>
    </row>
    <row r="1572" spans="1:47">
      <c r="A1572" t="s">
        <v>5820</v>
      </c>
      <c r="C1572">
        <v>310</v>
      </c>
      <c r="D1572" t="s">
        <v>5821</v>
      </c>
      <c r="E1572">
        <v>101</v>
      </c>
      <c r="F1572" t="s">
        <v>5822</v>
      </c>
      <c r="G1572" t="s">
        <v>219</v>
      </c>
      <c r="H1572" t="s">
        <v>220</v>
      </c>
      <c r="I1572" t="s">
        <v>5823</v>
      </c>
      <c r="J1572">
        <v>8.9300000000000004E-2</v>
      </c>
      <c r="K1572">
        <v>0</v>
      </c>
      <c r="L1572">
        <v>0</v>
      </c>
      <c r="M1572">
        <v>1</v>
      </c>
      <c r="N1572">
        <v>1</v>
      </c>
      <c r="O1572" t="s">
        <v>659</v>
      </c>
      <c r="P1572">
        <v>1</v>
      </c>
      <c r="Q1572">
        <v>1</v>
      </c>
      <c r="R1572">
        <v>8700</v>
      </c>
      <c r="S1572" t="s">
        <v>243</v>
      </c>
      <c r="T1572">
        <v>0</v>
      </c>
      <c r="U1572" t="s">
        <v>5820</v>
      </c>
      <c r="V1572" t="s">
        <v>933</v>
      </c>
      <c r="W1572" t="s">
        <v>659</v>
      </c>
      <c r="X1572" t="s">
        <v>659</v>
      </c>
      <c r="Y1572">
        <v>8700</v>
      </c>
      <c r="AB1572">
        <v>0</v>
      </c>
      <c r="AC1572">
        <v>0</v>
      </c>
      <c r="AD1572">
        <v>3</v>
      </c>
      <c r="AE1572">
        <v>1059</v>
      </c>
      <c r="AF1572">
        <v>1.5</v>
      </c>
      <c r="AQ1572">
        <v>4</v>
      </c>
      <c r="AR1572">
        <f t="shared" si="24"/>
        <v>0</v>
      </c>
      <c r="AS1572">
        <v>1</v>
      </c>
      <c r="AT1572" t="s">
        <v>135</v>
      </c>
      <c r="AU1572">
        <v>44</v>
      </c>
    </row>
    <row r="1573" spans="1:47">
      <c r="A1573" t="s">
        <v>5824</v>
      </c>
      <c r="C1573">
        <v>310</v>
      </c>
      <c r="D1573" t="s">
        <v>5825</v>
      </c>
      <c r="E1573">
        <v>101</v>
      </c>
      <c r="F1573" t="s">
        <v>5826</v>
      </c>
      <c r="G1573" t="s">
        <v>219</v>
      </c>
      <c r="H1573" t="s">
        <v>220</v>
      </c>
      <c r="I1573" t="s">
        <v>5827</v>
      </c>
      <c r="J1573">
        <v>0.10897</v>
      </c>
      <c r="K1573">
        <v>0</v>
      </c>
      <c r="L1573">
        <v>0</v>
      </c>
      <c r="M1573">
        <v>1</v>
      </c>
      <c r="N1573">
        <v>1</v>
      </c>
      <c r="O1573" t="s">
        <v>659</v>
      </c>
      <c r="P1573">
        <v>1</v>
      </c>
      <c r="Q1573">
        <v>1</v>
      </c>
      <c r="R1573">
        <v>7600</v>
      </c>
      <c r="S1573" t="s">
        <v>223</v>
      </c>
      <c r="T1573">
        <v>0</v>
      </c>
      <c r="U1573" t="s">
        <v>5824</v>
      </c>
      <c r="V1573" t="s">
        <v>933</v>
      </c>
      <c r="W1573" t="s">
        <v>659</v>
      </c>
      <c r="X1573" t="s">
        <v>659</v>
      </c>
      <c r="Y1573">
        <v>7600</v>
      </c>
      <c r="AB1573">
        <v>0</v>
      </c>
      <c r="AC1573">
        <v>0</v>
      </c>
      <c r="AD1573">
        <v>2</v>
      </c>
      <c r="AE1573">
        <v>628</v>
      </c>
      <c r="AF1573">
        <v>1</v>
      </c>
      <c r="AQ1573">
        <v>1</v>
      </c>
      <c r="AR1573">
        <f t="shared" si="24"/>
        <v>0</v>
      </c>
      <c r="AS1573">
        <v>1</v>
      </c>
      <c r="AT1573" t="s">
        <v>134</v>
      </c>
      <c r="AU1573">
        <v>43</v>
      </c>
    </row>
    <row r="1574" spans="1:47">
      <c r="A1574" t="s">
        <v>5828</v>
      </c>
      <c r="C1574">
        <v>310</v>
      </c>
      <c r="D1574" t="s">
        <v>5829</v>
      </c>
      <c r="E1574">
        <v>101</v>
      </c>
      <c r="F1574" t="s">
        <v>5499</v>
      </c>
      <c r="G1574" t="s">
        <v>219</v>
      </c>
      <c r="H1574" t="s">
        <v>220</v>
      </c>
      <c r="I1574" t="s">
        <v>5830</v>
      </c>
      <c r="J1574">
        <v>0.13195999999999999</v>
      </c>
      <c r="K1574">
        <v>0</v>
      </c>
      <c r="L1574">
        <v>0</v>
      </c>
      <c r="M1574">
        <v>1</v>
      </c>
      <c r="N1574">
        <v>1</v>
      </c>
      <c r="O1574" t="s">
        <v>659</v>
      </c>
      <c r="P1574">
        <v>1</v>
      </c>
      <c r="Q1574">
        <v>1</v>
      </c>
      <c r="R1574">
        <v>3400</v>
      </c>
      <c r="S1574" t="s">
        <v>223</v>
      </c>
      <c r="T1574">
        <v>0</v>
      </c>
      <c r="U1574" t="s">
        <v>5828</v>
      </c>
      <c r="V1574" t="s">
        <v>933</v>
      </c>
      <c r="W1574" t="s">
        <v>659</v>
      </c>
      <c r="X1574" t="s">
        <v>659</v>
      </c>
      <c r="Y1574">
        <v>3400</v>
      </c>
      <c r="AB1574">
        <v>0</v>
      </c>
      <c r="AC1574">
        <v>0</v>
      </c>
      <c r="AD1574">
        <v>3</v>
      </c>
      <c r="AE1574">
        <v>1224</v>
      </c>
      <c r="AF1574">
        <v>1</v>
      </c>
      <c r="AQ1574">
        <v>1</v>
      </c>
      <c r="AR1574">
        <f t="shared" si="24"/>
        <v>0</v>
      </c>
      <c r="AS1574">
        <v>1</v>
      </c>
      <c r="AT1574" t="s">
        <v>134</v>
      </c>
      <c r="AU1574">
        <v>43</v>
      </c>
    </row>
    <row r="1575" spans="1:47">
      <c r="A1575" t="s">
        <v>5831</v>
      </c>
      <c r="C1575">
        <v>310</v>
      </c>
      <c r="D1575" t="s">
        <v>5832</v>
      </c>
      <c r="E1575">
        <v>130</v>
      </c>
      <c r="F1575" t="s">
        <v>5833</v>
      </c>
      <c r="G1575" t="s">
        <v>219</v>
      </c>
      <c r="H1575" t="s">
        <v>2642</v>
      </c>
      <c r="I1575" t="s">
        <v>5834</v>
      </c>
      <c r="J1575">
        <v>0.28305000000000002</v>
      </c>
      <c r="K1575">
        <v>0</v>
      </c>
      <c r="L1575">
        <v>0</v>
      </c>
      <c r="M1575">
        <v>0</v>
      </c>
      <c r="N1575">
        <v>0</v>
      </c>
      <c r="P1575">
        <v>0</v>
      </c>
      <c r="Q1575">
        <v>0</v>
      </c>
      <c r="R1575">
        <v>0</v>
      </c>
      <c r="S1575" t="s">
        <v>223</v>
      </c>
      <c r="T1575">
        <v>0</v>
      </c>
      <c r="U1575" t="s">
        <v>5831</v>
      </c>
      <c r="Y1575">
        <v>0</v>
      </c>
      <c r="AB1575">
        <v>0</v>
      </c>
      <c r="AC1575">
        <v>0</v>
      </c>
      <c r="AD1575">
        <v>0</v>
      </c>
      <c r="AE1575">
        <v>0</v>
      </c>
      <c r="AF1575">
        <v>0</v>
      </c>
      <c r="AQ1575">
        <v>2</v>
      </c>
      <c r="AR1575">
        <f t="shared" si="24"/>
        <v>0</v>
      </c>
      <c r="AS1575">
        <v>1</v>
      </c>
      <c r="AT1575" t="s">
        <v>137</v>
      </c>
      <c r="AU1575">
        <v>46</v>
      </c>
    </row>
    <row r="1576" spans="1:47">
      <c r="A1576" t="s">
        <v>5835</v>
      </c>
      <c r="C1576">
        <v>310</v>
      </c>
      <c r="D1576" t="s">
        <v>5836</v>
      </c>
      <c r="E1576">
        <v>104</v>
      </c>
      <c r="F1576" t="s">
        <v>5837</v>
      </c>
      <c r="G1576" t="s">
        <v>324</v>
      </c>
      <c r="H1576" t="s">
        <v>1213</v>
      </c>
      <c r="I1576" t="s">
        <v>5838</v>
      </c>
      <c r="J1576">
        <v>0.89144999999999996</v>
      </c>
      <c r="K1576">
        <v>1</v>
      </c>
      <c r="L1576">
        <v>1</v>
      </c>
      <c r="M1576">
        <v>1</v>
      </c>
      <c r="N1576">
        <v>1</v>
      </c>
      <c r="O1576" t="s">
        <v>225</v>
      </c>
      <c r="P1576">
        <v>0</v>
      </c>
      <c r="Q1576">
        <v>1</v>
      </c>
      <c r="R1576">
        <v>7300</v>
      </c>
      <c r="S1576" t="s">
        <v>223</v>
      </c>
      <c r="T1576">
        <v>7300</v>
      </c>
      <c r="U1576" t="s">
        <v>5835</v>
      </c>
      <c r="V1576" t="s">
        <v>413</v>
      </c>
      <c r="W1576" t="s">
        <v>225</v>
      </c>
      <c r="X1576" t="s">
        <v>225</v>
      </c>
      <c r="Y1576">
        <v>7300</v>
      </c>
      <c r="AB1576">
        <v>2</v>
      </c>
      <c r="AC1576">
        <v>2</v>
      </c>
      <c r="AD1576">
        <v>6</v>
      </c>
      <c r="AE1576">
        <v>2160</v>
      </c>
      <c r="AF1576">
        <v>1</v>
      </c>
      <c r="AQ1576">
        <v>1</v>
      </c>
      <c r="AR1576">
        <f t="shared" si="24"/>
        <v>19.36</v>
      </c>
      <c r="AS1576">
        <v>1</v>
      </c>
      <c r="AT1576" t="s">
        <v>137</v>
      </c>
      <c r="AU1576">
        <v>46</v>
      </c>
    </row>
    <row r="1577" spans="1:47">
      <c r="A1577" t="s">
        <v>5839</v>
      </c>
      <c r="C1577">
        <v>310</v>
      </c>
      <c r="D1577" t="s">
        <v>5840</v>
      </c>
      <c r="E1577">
        <v>101</v>
      </c>
      <c r="F1577" t="s">
        <v>5718</v>
      </c>
      <c r="G1577" t="s">
        <v>219</v>
      </c>
      <c r="H1577" t="s">
        <v>220</v>
      </c>
      <c r="I1577" t="s">
        <v>5841</v>
      </c>
      <c r="J1577">
        <v>0.13299</v>
      </c>
      <c r="K1577">
        <v>0</v>
      </c>
      <c r="L1577">
        <v>0</v>
      </c>
      <c r="M1577">
        <v>1</v>
      </c>
      <c r="N1577">
        <v>1</v>
      </c>
      <c r="O1577" t="s">
        <v>659</v>
      </c>
      <c r="P1577">
        <v>1</v>
      </c>
      <c r="Q1577">
        <v>4</v>
      </c>
      <c r="R1577">
        <v>15600</v>
      </c>
      <c r="S1577" t="s">
        <v>223</v>
      </c>
      <c r="T1577">
        <v>0</v>
      </c>
      <c r="U1577" t="s">
        <v>5839</v>
      </c>
      <c r="V1577" t="s">
        <v>933</v>
      </c>
      <c r="W1577" t="s">
        <v>659</v>
      </c>
      <c r="X1577" t="s">
        <v>659</v>
      </c>
      <c r="Y1577">
        <v>3900</v>
      </c>
      <c r="AB1577">
        <v>0</v>
      </c>
      <c r="AC1577">
        <v>0</v>
      </c>
      <c r="AD1577">
        <v>2</v>
      </c>
      <c r="AE1577">
        <v>784</v>
      </c>
      <c r="AF1577">
        <v>1</v>
      </c>
      <c r="AQ1577">
        <v>1</v>
      </c>
      <c r="AR1577">
        <f t="shared" si="24"/>
        <v>0</v>
      </c>
      <c r="AS1577">
        <v>1</v>
      </c>
      <c r="AT1577" t="s">
        <v>134</v>
      </c>
      <c r="AU1577">
        <v>43</v>
      </c>
    </row>
    <row r="1578" spans="1:47">
      <c r="A1578" t="s">
        <v>5842</v>
      </c>
      <c r="C1578">
        <v>310</v>
      </c>
      <c r="D1578" t="s">
        <v>5843</v>
      </c>
      <c r="E1578">
        <v>101</v>
      </c>
      <c r="F1578" t="s">
        <v>5844</v>
      </c>
      <c r="G1578" t="s">
        <v>219</v>
      </c>
      <c r="H1578" t="s">
        <v>220</v>
      </c>
      <c r="I1578" t="s">
        <v>5845</v>
      </c>
      <c r="J1578">
        <v>0.19552</v>
      </c>
      <c r="K1578">
        <v>1</v>
      </c>
      <c r="L1578">
        <v>1</v>
      </c>
      <c r="M1578">
        <v>1</v>
      </c>
      <c r="N1578">
        <v>1</v>
      </c>
      <c r="O1578" t="s">
        <v>225</v>
      </c>
      <c r="P1578">
        <v>0</v>
      </c>
      <c r="Q1578">
        <v>1</v>
      </c>
      <c r="R1578">
        <v>1700</v>
      </c>
      <c r="S1578" t="s">
        <v>223</v>
      </c>
      <c r="T1578">
        <v>1700</v>
      </c>
      <c r="U1578" t="s">
        <v>5842</v>
      </c>
      <c r="V1578" t="s">
        <v>455</v>
      </c>
      <c r="W1578" t="s">
        <v>225</v>
      </c>
      <c r="X1578" t="s">
        <v>225</v>
      </c>
      <c r="Y1578">
        <v>1700</v>
      </c>
      <c r="AB1578">
        <v>1</v>
      </c>
      <c r="AC1578">
        <v>1</v>
      </c>
      <c r="AD1578">
        <v>4</v>
      </c>
      <c r="AE1578">
        <v>1372</v>
      </c>
      <c r="AF1578">
        <v>2</v>
      </c>
      <c r="AQ1578">
        <v>2</v>
      </c>
      <c r="AR1578">
        <f t="shared" si="24"/>
        <v>9.68</v>
      </c>
      <c r="AS1578">
        <v>1</v>
      </c>
      <c r="AT1578" t="s">
        <v>137</v>
      </c>
      <c r="AU1578">
        <v>46</v>
      </c>
    </row>
    <row r="1579" spans="1:47">
      <c r="A1579" t="s">
        <v>5846</v>
      </c>
      <c r="C1579">
        <v>310</v>
      </c>
      <c r="D1579" t="s">
        <v>5847</v>
      </c>
      <c r="E1579">
        <v>106</v>
      </c>
      <c r="F1579" t="s">
        <v>5848</v>
      </c>
      <c r="G1579" t="s">
        <v>219</v>
      </c>
      <c r="H1579" t="s">
        <v>355</v>
      </c>
      <c r="I1579" t="s">
        <v>5849</v>
      </c>
      <c r="J1579">
        <v>0.15645000000000001</v>
      </c>
      <c r="K1579">
        <v>0</v>
      </c>
      <c r="L1579">
        <v>0</v>
      </c>
      <c r="M1579">
        <v>0</v>
      </c>
      <c r="N1579">
        <v>0</v>
      </c>
      <c r="P1579">
        <v>0</v>
      </c>
      <c r="Q1579">
        <v>0</v>
      </c>
      <c r="R1579">
        <v>0</v>
      </c>
      <c r="S1579" t="s">
        <v>223</v>
      </c>
      <c r="T1579">
        <v>0</v>
      </c>
      <c r="U1579" t="s">
        <v>5846</v>
      </c>
      <c r="Y1579">
        <v>0</v>
      </c>
      <c r="AB1579">
        <v>0</v>
      </c>
      <c r="AC1579">
        <v>0</v>
      </c>
      <c r="AD1579">
        <v>0</v>
      </c>
      <c r="AE1579">
        <v>0</v>
      </c>
      <c r="AF1579">
        <v>0</v>
      </c>
      <c r="AQ1579">
        <v>1</v>
      </c>
      <c r="AR1579">
        <f t="shared" si="24"/>
        <v>0</v>
      </c>
      <c r="AS1579">
        <v>1</v>
      </c>
      <c r="AT1579" t="s">
        <v>135</v>
      </c>
      <c r="AU1579">
        <v>44</v>
      </c>
    </row>
    <row r="1580" spans="1:47">
      <c r="A1580" t="s">
        <v>5850</v>
      </c>
      <c r="C1580">
        <v>310</v>
      </c>
      <c r="D1580" t="s">
        <v>5851</v>
      </c>
      <c r="E1580">
        <v>101</v>
      </c>
      <c r="F1580" t="s">
        <v>5852</v>
      </c>
      <c r="G1580" t="s">
        <v>219</v>
      </c>
      <c r="H1580" t="s">
        <v>220</v>
      </c>
      <c r="I1580" t="s">
        <v>5853</v>
      </c>
      <c r="J1580">
        <v>0.11394</v>
      </c>
      <c r="K1580">
        <v>0</v>
      </c>
      <c r="L1580">
        <v>0</v>
      </c>
      <c r="M1580">
        <v>1</v>
      </c>
      <c r="N1580">
        <v>1</v>
      </c>
      <c r="O1580" t="s">
        <v>659</v>
      </c>
      <c r="P1580">
        <v>1</v>
      </c>
      <c r="Q1580">
        <v>1</v>
      </c>
      <c r="R1580">
        <v>2200</v>
      </c>
      <c r="S1580" t="s">
        <v>223</v>
      </c>
      <c r="T1580">
        <v>0</v>
      </c>
      <c r="U1580" t="s">
        <v>5850</v>
      </c>
      <c r="V1580" t="s">
        <v>933</v>
      </c>
      <c r="W1580" t="s">
        <v>659</v>
      </c>
      <c r="X1580" t="s">
        <v>659</v>
      </c>
      <c r="Y1580">
        <v>2200</v>
      </c>
      <c r="AB1580">
        <v>0</v>
      </c>
      <c r="AC1580">
        <v>0</v>
      </c>
      <c r="AD1580">
        <v>2</v>
      </c>
      <c r="AE1580">
        <v>739</v>
      </c>
      <c r="AF1580">
        <v>1</v>
      </c>
      <c r="AQ1580">
        <v>1</v>
      </c>
      <c r="AR1580">
        <f t="shared" si="24"/>
        <v>0</v>
      </c>
      <c r="AS1580">
        <v>1</v>
      </c>
      <c r="AT1580" t="s">
        <v>134</v>
      </c>
      <c r="AU1580">
        <v>43</v>
      </c>
    </row>
    <row r="1581" spans="1:47">
      <c r="A1581" t="s">
        <v>5854</v>
      </c>
      <c r="C1581">
        <v>310</v>
      </c>
      <c r="D1581" t="s">
        <v>5855</v>
      </c>
      <c r="E1581">
        <v>132</v>
      </c>
      <c r="F1581" t="s">
        <v>5856</v>
      </c>
      <c r="G1581" t="s">
        <v>422</v>
      </c>
      <c r="H1581" t="s">
        <v>260</v>
      </c>
      <c r="I1581" t="s">
        <v>5857</v>
      </c>
      <c r="J1581">
        <v>0.22398000000000001</v>
      </c>
      <c r="K1581">
        <v>0</v>
      </c>
      <c r="L1581">
        <v>0</v>
      </c>
      <c r="M1581">
        <v>0</v>
      </c>
      <c r="N1581">
        <v>0</v>
      </c>
      <c r="P1581">
        <v>0</v>
      </c>
      <c r="Q1581">
        <v>0</v>
      </c>
      <c r="R1581">
        <v>0</v>
      </c>
      <c r="S1581" t="s">
        <v>223</v>
      </c>
      <c r="T1581">
        <v>0</v>
      </c>
      <c r="U1581" t="s">
        <v>5854</v>
      </c>
      <c r="Y1581">
        <v>0</v>
      </c>
      <c r="AB1581">
        <v>0</v>
      </c>
      <c r="AC1581">
        <v>0</v>
      </c>
      <c r="AD1581">
        <v>0</v>
      </c>
      <c r="AE1581">
        <v>0</v>
      </c>
      <c r="AF1581">
        <v>0</v>
      </c>
      <c r="AQ1581">
        <v>1</v>
      </c>
      <c r="AR1581">
        <f t="shared" si="24"/>
        <v>0</v>
      </c>
      <c r="AS1581">
        <v>1</v>
      </c>
      <c r="AT1581" t="s">
        <v>135</v>
      </c>
      <c r="AU1581">
        <v>44</v>
      </c>
    </row>
    <row r="1582" spans="1:47">
      <c r="A1582" t="s">
        <v>5858</v>
      </c>
      <c r="C1582">
        <v>310</v>
      </c>
      <c r="D1582" t="s">
        <v>5859</v>
      </c>
      <c r="E1582">
        <v>101</v>
      </c>
      <c r="F1582" t="s">
        <v>5860</v>
      </c>
      <c r="G1582" t="s">
        <v>219</v>
      </c>
      <c r="H1582" t="s">
        <v>220</v>
      </c>
      <c r="I1582" t="s">
        <v>5861</v>
      </c>
      <c r="J1582">
        <v>0.20580999999999999</v>
      </c>
      <c r="K1582">
        <v>1</v>
      </c>
      <c r="L1582">
        <v>1</v>
      </c>
      <c r="M1582">
        <v>1</v>
      </c>
      <c r="N1582">
        <v>1</v>
      </c>
      <c r="O1582" t="s">
        <v>225</v>
      </c>
      <c r="P1582">
        <v>0</v>
      </c>
      <c r="Q1582">
        <v>1</v>
      </c>
      <c r="R1582">
        <v>12700</v>
      </c>
      <c r="S1582" t="s">
        <v>223</v>
      </c>
      <c r="T1582">
        <v>12700</v>
      </c>
      <c r="U1582" t="s">
        <v>5858</v>
      </c>
      <c r="V1582" t="s">
        <v>413</v>
      </c>
      <c r="W1582" t="s">
        <v>225</v>
      </c>
      <c r="X1582" t="s">
        <v>225</v>
      </c>
      <c r="Y1582">
        <v>12700</v>
      </c>
      <c r="AB1582">
        <v>1</v>
      </c>
      <c r="AC1582">
        <v>1</v>
      </c>
      <c r="AD1582">
        <v>3</v>
      </c>
      <c r="AE1582">
        <v>1538</v>
      </c>
      <c r="AF1582">
        <v>1.5</v>
      </c>
      <c r="AQ1582">
        <v>2</v>
      </c>
      <c r="AR1582">
        <f t="shared" si="24"/>
        <v>9.68</v>
      </c>
      <c r="AS1582">
        <v>1</v>
      </c>
      <c r="AT1582" t="s">
        <v>137</v>
      </c>
      <c r="AU1582">
        <v>46</v>
      </c>
    </row>
    <row r="1583" spans="1:47">
      <c r="A1583" t="s">
        <v>5862</v>
      </c>
      <c r="C1583">
        <v>310</v>
      </c>
      <c r="D1583" t="s">
        <v>5863</v>
      </c>
      <c r="E1583">
        <v>101</v>
      </c>
      <c r="F1583" t="s">
        <v>5864</v>
      </c>
      <c r="G1583" t="s">
        <v>219</v>
      </c>
      <c r="H1583" t="s">
        <v>220</v>
      </c>
      <c r="I1583" t="s">
        <v>5865</v>
      </c>
      <c r="J1583">
        <v>0.13503000000000001</v>
      </c>
      <c r="K1583">
        <v>1</v>
      </c>
      <c r="L1583">
        <v>1</v>
      </c>
      <c r="M1583">
        <v>1</v>
      </c>
      <c r="N1583">
        <v>1</v>
      </c>
      <c r="O1583" t="s">
        <v>225</v>
      </c>
      <c r="P1583">
        <v>0</v>
      </c>
      <c r="Q1583">
        <v>1</v>
      </c>
      <c r="R1583">
        <v>10100</v>
      </c>
      <c r="S1583" t="s">
        <v>223</v>
      </c>
      <c r="T1583">
        <v>10100</v>
      </c>
      <c r="U1583" t="s">
        <v>5862</v>
      </c>
      <c r="V1583" t="s">
        <v>413</v>
      </c>
      <c r="W1583" t="s">
        <v>225</v>
      </c>
      <c r="X1583" t="s">
        <v>225</v>
      </c>
      <c r="Y1583">
        <v>10100</v>
      </c>
      <c r="AB1583">
        <v>1</v>
      </c>
      <c r="AC1583">
        <v>1</v>
      </c>
      <c r="AD1583">
        <v>2</v>
      </c>
      <c r="AE1583">
        <v>1872</v>
      </c>
      <c r="AF1583">
        <v>2</v>
      </c>
      <c r="AQ1583">
        <v>1</v>
      </c>
      <c r="AR1583">
        <f t="shared" si="24"/>
        <v>9.68</v>
      </c>
      <c r="AS1583">
        <v>1</v>
      </c>
      <c r="AT1583" t="s">
        <v>137</v>
      </c>
      <c r="AU1583">
        <v>46</v>
      </c>
    </row>
    <row r="1584" spans="1:47">
      <c r="A1584" t="s">
        <v>5866</v>
      </c>
      <c r="C1584">
        <v>310</v>
      </c>
      <c r="D1584" t="s">
        <v>5867</v>
      </c>
      <c r="E1584">
        <v>132</v>
      </c>
      <c r="F1584" t="s">
        <v>5753</v>
      </c>
      <c r="G1584" t="s">
        <v>219</v>
      </c>
      <c r="H1584" t="s">
        <v>260</v>
      </c>
      <c r="I1584" t="s">
        <v>5868</v>
      </c>
      <c r="J1584">
        <v>8.3680000000000004E-2</v>
      </c>
      <c r="K1584">
        <v>0</v>
      </c>
      <c r="L1584">
        <v>0</v>
      </c>
      <c r="M1584">
        <v>0</v>
      </c>
      <c r="N1584">
        <v>0</v>
      </c>
      <c r="P1584">
        <v>0</v>
      </c>
      <c r="Q1584">
        <v>0</v>
      </c>
      <c r="R1584">
        <v>0</v>
      </c>
      <c r="S1584" t="s">
        <v>223</v>
      </c>
      <c r="T1584">
        <v>0</v>
      </c>
      <c r="U1584" t="s">
        <v>5866</v>
      </c>
      <c r="Y1584">
        <v>0</v>
      </c>
      <c r="AB1584">
        <v>0</v>
      </c>
      <c r="AC1584">
        <v>0</v>
      </c>
      <c r="AD1584">
        <v>0</v>
      </c>
      <c r="AE1584">
        <v>0</v>
      </c>
      <c r="AF1584">
        <v>0</v>
      </c>
      <c r="AQ1584">
        <v>1</v>
      </c>
      <c r="AR1584">
        <f t="shared" si="24"/>
        <v>0</v>
      </c>
      <c r="AS1584">
        <v>1</v>
      </c>
      <c r="AT1584" t="s">
        <v>134</v>
      </c>
      <c r="AU1584">
        <v>43</v>
      </c>
    </row>
    <row r="1585" spans="1:47">
      <c r="A1585" t="s">
        <v>5869</v>
      </c>
      <c r="C1585">
        <v>310</v>
      </c>
      <c r="D1585" t="s">
        <v>5870</v>
      </c>
      <c r="E1585">
        <v>101</v>
      </c>
      <c r="F1585" t="s">
        <v>5871</v>
      </c>
      <c r="G1585" t="s">
        <v>219</v>
      </c>
      <c r="H1585" t="s">
        <v>220</v>
      </c>
      <c r="I1585" t="s">
        <v>5872</v>
      </c>
      <c r="J1585">
        <v>0.12989999999999999</v>
      </c>
      <c r="K1585">
        <v>0</v>
      </c>
      <c r="L1585">
        <v>0</v>
      </c>
      <c r="M1585">
        <v>1</v>
      </c>
      <c r="N1585">
        <v>1</v>
      </c>
      <c r="O1585" t="s">
        <v>659</v>
      </c>
      <c r="P1585">
        <v>1</v>
      </c>
      <c r="Q1585">
        <v>1</v>
      </c>
      <c r="R1585">
        <v>8500</v>
      </c>
      <c r="S1585" t="s">
        <v>223</v>
      </c>
      <c r="T1585">
        <v>0</v>
      </c>
      <c r="U1585" t="s">
        <v>5869</v>
      </c>
      <c r="V1585" t="s">
        <v>933</v>
      </c>
      <c r="W1585" t="s">
        <v>659</v>
      </c>
      <c r="X1585" t="s">
        <v>659</v>
      </c>
      <c r="Y1585">
        <v>8500</v>
      </c>
      <c r="AB1585">
        <v>0</v>
      </c>
      <c r="AC1585">
        <v>0</v>
      </c>
      <c r="AD1585">
        <v>3</v>
      </c>
      <c r="AE1585">
        <v>1216</v>
      </c>
      <c r="AF1585">
        <v>1.75</v>
      </c>
      <c r="AQ1585">
        <v>1</v>
      </c>
      <c r="AR1585">
        <f t="shared" si="24"/>
        <v>0</v>
      </c>
      <c r="AS1585">
        <v>1</v>
      </c>
      <c r="AT1585" t="s">
        <v>134</v>
      </c>
      <c r="AU1585">
        <v>43</v>
      </c>
    </row>
    <row r="1586" spans="1:47">
      <c r="A1586" t="s">
        <v>5873</v>
      </c>
      <c r="C1586">
        <v>310</v>
      </c>
      <c r="D1586" t="s">
        <v>5874</v>
      </c>
      <c r="E1586">
        <v>101</v>
      </c>
      <c r="F1586" t="s">
        <v>5875</v>
      </c>
      <c r="G1586" t="s">
        <v>219</v>
      </c>
      <c r="H1586" t="s">
        <v>220</v>
      </c>
      <c r="I1586" t="s">
        <v>5876</v>
      </c>
      <c r="J1586">
        <v>9.715E-2</v>
      </c>
      <c r="K1586">
        <v>0</v>
      </c>
      <c r="L1586">
        <v>0</v>
      </c>
      <c r="M1586">
        <v>1</v>
      </c>
      <c r="N1586">
        <v>1</v>
      </c>
      <c r="O1586" t="s">
        <v>659</v>
      </c>
      <c r="P1586">
        <v>1</v>
      </c>
      <c r="Q1586">
        <v>1</v>
      </c>
      <c r="R1586">
        <v>18700</v>
      </c>
      <c r="S1586" t="s">
        <v>223</v>
      </c>
      <c r="T1586">
        <v>0</v>
      </c>
      <c r="U1586" t="s">
        <v>5873</v>
      </c>
      <c r="V1586" t="s">
        <v>933</v>
      </c>
      <c r="W1586" t="s">
        <v>659</v>
      </c>
      <c r="X1586" t="s">
        <v>659</v>
      </c>
      <c r="Y1586">
        <v>18700</v>
      </c>
      <c r="AB1586">
        <v>0</v>
      </c>
      <c r="AC1586">
        <v>0</v>
      </c>
      <c r="AD1586">
        <v>3</v>
      </c>
      <c r="AE1586">
        <v>2021</v>
      </c>
      <c r="AF1586">
        <v>2</v>
      </c>
      <c r="AQ1586">
        <v>1</v>
      </c>
      <c r="AR1586">
        <f t="shared" si="24"/>
        <v>0</v>
      </c>
      <c r="AS1586">
        <v>1</v>
      </c>
      <c r="AT1586" t="s">
        <v>134</v>
      </c>
      <c r="AU1586">
        <v>43</v>
      </c>
    </row>
    <row r="1587" spans="1:47">
      <c r="A1587" t="s">
        <v>5877</v>
      </c>
      <c r="C1587">
        <v>310</v>
      </c>
      <c r="D1587" t="s">
        <v>5878</v>
      </c>
      <c r="E1587">
        <v>101</v>
      </c>
      <c r="F1587" t="s">
        <v>5879</v>
      </c>
      <c r="G1587" t="s">
        <v>219</v>
      </c>
      <c r="H1587" t="s">
        <v>220</v>
      </c>
      <c r="I1587" t="s">
        <v>5880</v>
      </c>
      <c r="J1587">
        <v>0.10503</v>
      </c>
      <c r="K1587">
        <v>0</v>
      </c>
      <c r="L1587">
        <v>0</v>
      </c>
      <c r="M1587">
        <v>1</v>
      </c>
      <c r="N1587">
        <v>1</v>
      </c>
      <c r="O1587" t="s">
        <v>659</v>
      </c>
      <c r="P1587">
        <v>1</v>
      </c>
      <c r="Q1587">
        <v>1</v>
      </c>
      <c r="R1587">
        <v>17800</v>
      </c>
      <c r="S1587" t="s">
        <v>223</v>
      </c>
      <c r="T1587">
        <v>0</v>
      </c>
      <c r="U1587" t="s">
        <v>5877</v>
      </c>
      <c r="V1587" t="s">
        <v>933</v>
      </c>
      <c r="W1587" t="s">
        <v>659</v>
      </c>
      <c r="X1587" t="s">
        <v>659</v>
      </c>
      <c r="Y1587">
        <v>17800</v>
      </c>
      <c r="AB1587">
        <v>0</v>
      </c>
      <c r="AC1587">
        <v>0</v>
      </c>
      <c r="AD1587">
        <v>2</v>
      </c>
      <c r="AE1587">
        <v>725</v>
      </c>
      <c r="AF1587">
        <v>1</v>
      </c>
      <c r="AQ1587">
        <v>1</v>
      </c>
      <c r="AR1587">
        <f t="shared" si="24"/>
        <v>0</v>
      </c>
      <c r="AS1587">
        <v>1</v>
      </c>
      <c r="AT1587" t="s">
        <v>134</v>
      </c>
      <c r="AU1587">
        <v>43</v>
      </c>
    </row>
    <row r="1588" spans="1:47">
      <c r="A1588" t="s">
        <v>5881</v>
      </c>
      <c r="C1588">
        <v>310</v>
      </c>
      <c r="D1588" t="s">
        <v>3541</v>
      </c>
      <c r="E1588">
        <v>106</v>
      </c>
      <c r="F1588" t="s">
        <v>3542</v>
      </c>
      <c r="G1588" t="s">
        <v>219</v>
      </c>
      <c r="H1588" t="s">
        <v>355</v>
      </c>
      <c r="I1588" t="s">
        <v>5882</v>
      </c>
      <c r="J1588">
        <v>4.1622500000000002</v>
      </c>
      <c r="K1588">
        <v>0</v>
      </c>
      <c r="L1588">
        <v>0</v>
      </c>
      <c r="M1588">
        <v>0</v>
      </c>
      <c r="N1588">
        <v>0</v>
      </c>
      <c r="P1588">
        <v>0</v>
      </c>
      <c r="Q1588">
        <v>0</v>
      </c>
      <c r="R1588">
        <v>0</v>
      </c>
      <c r="S1588" t="s">
        <v>223</v>
      </c>
      <c r="T1588">
        <v>0</v>
      </c>
      <c r="U1588" t="s">
        <v>5881</v>
      </c>
      <c r="Y1588">
        <v>0</v>
      </c>
      <c r="AB1588">
        <v>0</v>
      </c>
      <c r="AC1588">
        <v>0</v>
      </c>
      <c r="AD1588">
        <v>0</v>
      </c>
      <c r="AE1588">
        <v>0</v>
      </c>
      <c r="AF1588">
        <v>0</v>
      </c>
      <c r="AQ1588">
        <v>1</v>
      </c>
      <c r="AR1588">
        <f t="shared" si="24"/>
        <v>0</v>
      </c>
      <c r="AS1588">
        <v>1</v>
      </c>
      <c r="AT1588" t="s">
        <v>137</v>
      </c>
      <c r="AU1588">
        <v>46</v>
      </c>
    </row>
    <row r="1589" spans="1:47">
      <c r="A1589" t="s">
        <v>5883</v>
      </c>
      <c r="C1589">
        <v>310</v>
      </c>
      <c r="D1589" t="s">
        <v>5884</v>
      </c>
      <c r="E1589">
        <v>101</v>
      </c>
      <c r="F1589" t="s">
        <v>5515</v>
      </c>
      <c r="G1589" t="s">
        <v>219</v>
      </c>
      <c r="H1589" t="s">
        <v>220</v>
      </c>
      <c r="I1589" t="s">
        <v>5885</v>
      </c>
      <c r="J1589">
        <v>0.17426</v>
      </c>
      <c r="K1589">
        <v>1</v>
      </c>
      <c r="L1589">
        <v>1</v>
      </c>
      <c r="M1589">
        <v>1</v>
      </c>
      <c r="N1589">
        <v>1</v>
      </c>
      <c r="O1589" t="s">
        <v>225</v>
      </c>
      <c r="P1589">
        <v>0</v>
      </c>
      <c r="Q1589">
        <v>0</v>
      </c>
      <c r="R1589">
        <v>0</v>
      </c>
      <c r="S1589" t="s">
        <v>223</v>
      </c>
      <c r="T1589">
        <v>0</v>
      </c>
      <c r="U1589" t="s">
        <v>5883</v>
      </c>
      <c r="V1589" t="s">
        <v>413</v>
      </c>
      <c r="W1589" t="s">
        <v>225</v>
      </c>
      <c r="X1589" t="s">
        <v>225</v>
      </c>
      <c r="Y1589">
        <v>0</v>
      </c>
      <c r="AB1589">
        <v>1</v>
      </c>
      <c r="AC1589">
        <v>1</v>
      </c>
      <c r="AD1589">
        <v>3</v>
      </c>
      <c r="AE1589">
        <v>1352</v>
      </c>
      <c r="AF1589">
        <v>2</v>
      </c>
      <c r="AQ1589">
        <v>2</v>
      </c>
      <c r="AR1589">
        <f t="shared" si="24"/>
        <v>9.68</v>
      </c>
      <c r="AS1589">
        <v>1</v>
      </c>
      <c r="AT1589" t="s">
        <v>137</v>
      </c>
      <c r="AU1589">
        <v>46</v>
      </c>
    </row>
    <row r="1590" spans="1:47">
      <c r="A1590" t="s">
        <v>5886</v>
      </c>
      <c r="C1590">
        <v>310</v>
      </c>
      <c r="D1590" t="s">
        <v>5887</v>
      </c>
      <c r="E1590">
        <v>101</v>
      </c>
      <c r="F1590" t="s">
        <v>5888</v>
      </c>
      <c r="G1590" t="s">
        <v>219</v>
      </c>
      <c r="H1590" t="s">
        <v>220</v>
      </c>
      <c r="I1590" t="s">
        <v>5889</v>
      </c>
      <c r="J1590">
        <v>0.1681</v>
      </c>
      <c r="K1590">
        <v>0</v>
      </c>
      <c r="L1590">
        <v>0</v>
      </c>
      <c r="M1590">
        <v>1</v>
      </c>
      <c r="N1590">
        <v>1</v>
      </c>
      <c r="O1590" t="s">
        <v>659</v>
      </c>
      <c r="P1590">
        <v>1</v>
      </c>
      <c r="Q1590">
        <v>1</v>
      </c>
      <c r="R1590">
        <v>1900</v>
      </c>
      <c r="S1590" t="s">
        <v>223</v>
      </c>
      <c r="T1590">
        <v>0</v>
      </c>
      <c r="U1590" t="s">
        <v>5886</v>
      </c>
      <c r="V1590" t="s">
        <v>927</v>
      </c>
      <c r="W1590" t="s">
        <v>659</v>
      </c>
      <c r="X1590" t="s">
        <v>659</v>
      </c>
      <c r="Y1590">
        <v>1900</v>
      </c>
      <c r="AB1590">
        <v>0</v>
      </c>
      <c r="AC1590">
        <v>0</v>
      </c>
      <c r="AD1590">
        <v>2</v>
      </c>
      <c r="AE1590">
        <v>1020</v>
      </c>
      <c r="AF1590">
        <v>1</v>
      </c>
      <c r="AQ1590">
        <v>1</v>
      </c>
      <c r="AR1590">
        <f t="shared" si="24"/>
        <v>0</v>
      </c>
      <c r="AS1590">
        <v>1</v>
      </c>
      <c r="AT1590" t="s">
        <v>134</v>
      </c>
      <c r="AU1590">
        <v>43</v>
      </c>
    </row>
    <row r="1591" spans="1:47">
      <c r="A1591" t="s">
        <v>248</v>
      </c>
      <c r="C1591">
        <v>310</v>
      </c>
      <c r="E1591">
        <v>0</v>
      </c>
      <c r="J1591">
        <v>2.988E-2</v>
      </c>
      <c r="K1591">
        <v>0</v>
      </c>
      <c r="L1591">
        <v>0</v>
      </c>
      <c r="M1591">
        <v>0</v>
      </c>
      <c r="N1591">
        <v>0</v>
      </c>
      <c r="P1591">
        <v>0</v>
      </c>
      <c r="Q1591">
        <v>0</v>
      </c>
      <c r="R1591">
        <v>0</v>
      </c>
      <c r="S1591" t="s">
        <v>249</v>
      </c>
      <c r="T1591">
        <v>0</v>
      </c>
      <c r="Y1591">
        <v>0</v>
      </c>
      <c r="AB1591">
        <v>0</v>
      </c>
      <c r="AC1591">
        <v>0</v>
      </c>
      <c r="AD1591">
        <v>0</v>
      </c>
      <c r="AE1591">
        <v>0</v>
      </c>
      <c r="AF1591">
        <v>0</v>
      </c>
      <c r="AQ1591">
        <v>0</v>
      </c>
      <c r="AR1591">
        <f t="shared" si="24"/>
        <v>0</v>
      </c>
      <c r="AS1591">
        <v>1</v>
      </c>
      <c r="AT1591" t="s">
        <v>137</v>
      </c>
      <c r="AU1591">
        <v>46</v>
      </c>
    </row>
    <row r="1592" spans="1:47">
      <c r="A1592" t="s">
        <v>5890</v>
      </c>
      <c r="C1592">
        <v>310</v>
      </c>
      <c r="D1592" t="s">
        <v>5891</v>
      </c>
      <c r="E1592">
        <v>101</v>
      </c>
      <c r="F1592" t="s">
        <v>5892</v>
      </c>
      <c r="G1592" t="s">
        <v>219</v>
      </c>
      <c r="H1592" t="s">
        <v>220</v>
      </c>
      <c r="I1592" t="s">
        <v>5893</v>
      </c>
      <c r="J1592">
        <v>0.27095000000000002</v>
      </c>
      <c r="K1592">
        <v>0</v>
      </c>
      <c r="L1592">
        <v>0</v>
      </c>
      <c r="M1592">
        <v>1</v>
      </c>
      <c r="N1592">
        <v>1</v>
      </c>
      <c r="O1592" t="s">
        <v>659</v>
      </c>
      <c r="P1592">
        <v>1</v>
      </c>
      <c r="Q1592">
        <v>1</v>
      </c>
      <c r="R1592">
        <v>13300</v>
      </c>
      <c r="S1592" t="s">
        <v>223</v>
      </c>
      <c r="T1592">
        <v>0</v>
      </c>
      <c r="U1592" t="s">
        <v>5890</v>
      </c>
      <c r="V1592" t="s">
        <v>933</v>
      </c>
      <c r="W1592" t="s">
        <v>659</v>
      </c>
      <c r="X1592" t="s">
        <v>659</v>
      </c>
      <c r="Y1592">
        <v>13300</v>
      </c>
      <c r="AB1592">
        <v>0</v>
      </c>
      <c r="AC1592">
        <v>0</v>
      </c>
      <c r="AD1592">
        <v>3</v>
      </c>
      <c r="AE1592">
        <v>1204</v>
      </c>
      <c r="AF1592">
        <v>1</v>
      </c>
      <c r="AQ1592">
        <v>1</v>
      </c>
      <c r="AR1592">
        <f t="shared" si="24"/>
        <v>0</v>
      </c>
      <c r="AS1592">
        <v>1</v>
      </c>
      <c r="AT1592" t="s">
        <v>135</v>
      </c>
      <c r="AU1592">
        <v>44</v>
      </c>
    </row>
    <row r="1593" spans="1:47">
      <c r="A1593" t="s">
        <v>5894</v>
      </c>
      <c r="C1593">
        <v>310</v>
      </c>
      <c r="D1593" t="s">
        <v>5400</v>
      </c>
      <c r="E1593">
        <v>132</v>
      </c>
      <c r="F1593" t="s">
        <v>5895</v>
      </c>
      <c r="G1593" t="s">
        <v>219</v>
      </c>
      <c r="H1593" t="s">
        <v>260</v>
      </c>
      <c r="I1593" t="s">
        <v>5896</v>
      </c>
      <c r="J1593">
        <v>0.26446999999999998</v>
      </c>
      <c r="K1593">
        <v>0</v>
      </c>
      <c r="L1593">
        <v>0</v>
      </c>
      <c r="M1593">
        <v>0</v>
      </c>
      <c r="N1593">
        <v>0</v>
      </c>
      <c r="P1593">
        <v>0</v>
      </c>
      <c r="Q1593">
        <v>0</v>
      </c>
      <c r="R1593">
        <v>0</v>
      </c>
      <c r="S1593" t="s">
        <v>223</v>
      </c>
      <c r="T1593">
        <v>0</v>
      </c>
      <c r="U1593" t="s">
        <v>5894</v>
      </c>
      <c r="Y1593">
        <v>0</v>
      </c>
      <c r="AB1593">
        <v>0</v>
      </c>
      <c r="AC1593">
        <v>0</v>
      </c>
      <c r="AD1593">
        <v>0</v>
      </c>
      <c r="AE1593">
        <v>0</v>
      </c>
      <c r="AF1593">
        <v>0</v>
      </c>
      <c r="AQ1593">
        <v>1</v>
      </c>
      <c r="AR1593">
        <f t="shared" si="24"/>
        <v>0</v>
      </c>
      <c r="AS1593">
        <v>1</v>
      </c>
      <c r="AT1593" t="s">
        <v>134</v>
      </c>
      <c r="AU1593">
        <v>43</v>
      </c>
    </row>
    <row r="1594" spans="1:47">
      <c r="A1594" t="s">
        <v>5897</v>
      </c>
      <c r="C1594">
        <v>310</v>
      </c>
      <c r="D1594" t="s">
        <v>5898</v>
      </c>
      <c r="E1594">
        <v>101</v>
      </c>
      <c r="F1594" t="s">
        <v>5899</v>
      </c>
      <c r="G1594" t="s">
        <v>219</v>
      </c>
      <c r="H1594" t="s">
        <v>220</v>
      </c>
      <c r="I1594" t="s">
        <v>5900</v>
      </c>
      <c r="J1594">
        <v>4.7230000000000001E-2</v>
      </c>
      <c r="K1594">
        <v>0</v>
      </c>
      <c r="L1594">
        <v>0</v>
      </c>
      <c r="M1594">
        <v>1</v>
      </c>
      <c r="N1594">
        <v>1</v>
      </c>
      <c r="O1594" t="s">
        <v>659</v>
      </c>
      <c r="P1594">
        <v>1</v>
      </c>
      <c r="Q1594">
        <v>1</v>
      </c>
      <c r="R1594">
        <v>20200</v>
      </c>
      <c r="S1594" t="s">
        <v>223</v>
      </c>
      <c r="T1594">
        <v>0</v>
      </c>
      <c r="U1594" t="s">
        <v>5897</v>
      </c>
      <c r="V1594" t="s">
        <v>933</v>
      </c>
      <c r="W1594" t="s">
        <v>659</v>
      </c>
      <c r="X1594" t="s">
        <v>659</v>
      </c>
      <c r="Y1594">
        <v>20200</v>
      </c>
      <c r="AB1594">
        <v>0</v>
      </c>
      <c r="AC1594">
        <v>0</v>
      </c>
      <c r="AD1594">
        <v>2</v>
      </c>
      <c r="AE1594">
        <v>600</v>
      </c>
      <c r="AF1594">
        <v>1</v>
      </c>
      <c r="AQ1594">
        <v>1</v>
      </c>
      <c r="AR1594">
        <f t="shared" si="24"/>
        <v>0</v>
      </c>
      <c r="AS1594">
        <v>1</v>
      </c>
      <c r="AT1594" t="s">
        <v>135</v>
      </c>
      <c r="AU1594">
        <v>44</v>
      </c>
    </row>
    <row r="1595" spans="1:47">
      <c r="A1595" t="s">
        <v>5901</v>
      </c>
      <c r="C1595">
        <v>310</v>
      </c>
      <c r="D1595" t="s">
        <v>5902</v>
      </c>
      <c r="E1595">
        <v>101</v>
      </c>
      <c r="F1595" t="s">
        <v>5903</v>
      </c>
      <c r="G1595" t="s">
        <v>219</v>
      </c>
      <c r="H1595" t="s">
        <v>220</v>
      </c>
      <c r="I1595" t="s">
        <v>5904</v>
      </c>
      <c r="J1595">
        <v>6.6799999999999998E-2</v>
      </c>
      <c r="K1595">
        <v>0</v>
      </c>
      <c r="L1595">
        <v>0</v>
      </c>
      <c r="M1595">
        <v>1</v>
      </c>
      <c r="N1595">
        <v>1</v>
      </c>
      <c r="O1595" t="s">
        <v>659</v>
      </c>
      <c r="P1595">
        <v>1</v>
      </c>
      <c r="Q1595">
        <v>1</v>
      </c>
      <c r="R1595">
        <v>500</v>
      </c>
      <c r="S1595" t="s">
        <v>223</v>
      </c>
      <c r="T1595">
        <v>0</v>
      </c>
      <c r="U1595" t="s">
        <v>5901</v>
      </c>
      <c r="V1595" t="s">
        <v>933</v>
      </c>
      <c r="W1595" t="s">
        <v>659</v>
      </c>
      <c r="X1595" t="s">
        <v>659</v>
      </c>
      <c r="Y1595">
        <v>500</v>
      </c>
      <c r="AB1595">
        <v>0</v>
      </c>
      <c r="AC1595">
        <v>0</v>
      </c>
      <c r="AD1595">
        <v>1</v>
      </c>
      <c r="AE1595">
        <v>760</v>
      </c>
      <c r="AF1595">
        <v>1</v>
      </c>
      <c r="AQ1595">
        <v>1</v>
      </c>
      <c r="AR1595">
        <f t="shared" si="24"/>
        <v>0</v>
      </c>
      <c r="AS1595">
        <v>1</v>
      </c>
      <c r="AT1595" t="s">
        <v>134</v>
      </c>
      <c r="AU1595">
        <v>43</v>
      </c>
    </row>
    <row r="1596" spans="1:47">
      <c r="A1596" t="s">
        <v>5905</v>
      </c>
      <c r="C1596">
        <v>310</v>
      </c>
      <c r="D1596" t="s">
        <v>5906</v>
      </c>
      <c r="E1596">
        <v>101</v>
      </c>
      <c r="F1596" t="s">
        <v>5907</v>
      </c>
      <c r="G1596" t="s">
        <v>219</v>
      </c>
      <c r="H1596" t="s">
        <v>220</v>
      </c>
      <c r="I1596" t="s">
        <v>5908</v>
      </c>
      <c r="J1596">
        <v>0.15121999999999999</v>
      </c>
      <c r="K1596">
        <v>1</v>
      </c>
      <c r="L1596">
        <v>1</v>
      </c>
      <c r="M1596">
        <v>1</v>
      </c>
      <c r="N1596">
        <v>1</v>
      </c>
      <c r="O1596" t="s">
        <v>225</v>
      </c>
      <c r="P1596">
        <v>0</v>
      </c>
      <c r="Q1596">
        <v>1</v>
      </c>
      <c r="R1596">
        <v>4300</v>
      </c>
      <c r="S1596" t="s">
        <v>223</v>
      </c>
      <c r="T1596">
        <v>4300</v>
      </c>
      <c r="U1596" t="s">
        <v>5905</v>
      </c>
      <c r="V1596" t="s">
        <v>413</v>
      </c>
      <c r="W1596" t="s">
        <v>225</v>
      </c>
      <c r="X1596" t="s">
        <v>225</v>
      </c>
      <c r="Y1596">
        <v>4300</v>
      </c>
      <c r="AB1596">
        <v>1</v>
      </c>
      <c r="AC1596">
        <v>1</v>
      </c>
      <c r="AD1596">
        <v>3</v>
      </c>
      <c r="AE1596">
        <v>848</v>
      </c>
      <c r="AF1596">
        <v>1</v>
      </c>
      <c r="AQ1596">
        <v>1</v>
      </c>
      <c r="AR1596">
        <f t="shared" si="24"/>
        <v>9.68</v>
      </c>
      <c r="AS1596">
        <v>1</v>
      </c>
      <c r="AT1596" t="s">
        <v>137</v>
      </c>
      <c r="AU1596">
        <v>46</v>
      </c>
    </row>
    <row r="1597" spans="1:47">
      <c r="A1597" t="s">
        <v>5909</v>
      </c>
      <c r="C1597">
        <v>310</v>
      </c>
      <c r="D1597" t="s">
        <v>5910</v>
      </c>
      <c r="E1597">
        <v>101</v>
      </c>
      <c r="F1597" t="s">
        <v>5911</v>
      </c>
      <c r="G1597" t="s">
        <v>219</v>
      </c>
      <c r="H1597" t="s">
        <v>220</v>
      </c>
      <c r="I1597" t="s">
        <v>5912</v>
      </c>
      <c r="J1597">
        <v>0.40216000000000002</v>
      </c>
      <c r="K1597">
        <v>1</v>
      </c>
      <c r="L1597">
        <v>1</v>
      </c>
      <c r="M1597">
        <v>1</v>
      </c>
      <c r="N1597">
        <v>1</v>
      </c>
      <c r="O1597" t="s">
        <v>225</v>
      </c>
      <c r="P1597">
        <v>0</v>
      </c>
      <c r="Q1597">
        <v>1</v>
      </c>
      <c r="R1597">
        <v>16400</v>
      </c>
      <c r="S1597" t="s">
        <v>223</v>
      </c>
      <c r="T1597">
        <v>16400</v>
      </c>
      <c r="U1597" t="s">
        <v>5909</v>
      </c>
      <c r="V1597" t="s">
        <v>413</v>
      </c>
      <c r="W1597" t="s">
        <v>225</v>
      </c>
      <c r="X1597" t="s">
        <v>225</v>
      </c>
      <c r="Y1597">
        <v>16400</v>
      </c>
      <c r="AB1597">
        <v>1</v>
      </c>
      <c r="AC1597">
        <v>1</v>
      </c>
      <c r="AD1597">
        <v>2</v>
      </c>
      <c r="AE1597">
        <v>1337</v>
      </c>
      <c r="AF1597">
        <v>1.5</v>
      </c>
      <c r="AQ1597">
        <v>1</v>
      </c>
      <c r="AR1597">
        <f t="shared" si="24"/>
        <v>9.68</v>
      </c>
      <c r="AS1597">
        <v>1</v>
      </c>
      <c r="AT1597" t="s">
        <v>137</v>
      </c>
      <c r="AU1597">
        <v>46</v>
      </c>
    </row>
    <row r="1598" spans="1:47">
      <c r="A1598" t="s">
        <v>5913</v>
      </c>
      <c r="C1598">
        <v>310</v>
      </c>
      <c r="D1598" t="s">
        <v>5914</v>
      </c>
      <c r="E1598">
        <v>101</v>
      </c>
      <c r="F1598" t="s">
        <v>5915</v>
      </c>
      <c r="G1598" t="s">
        <v>422</v>
      </c>
      <c r="H1598" t="s">
        <v>220</v>
      </c>
      <c r="I1598" t="s">
        <v>5916</v>
      </c>
      <c r="J1598">
        <v>0.23028000000000001</v>
      </c>
      <c r="K1598">
        <v>0</v>
      </c>
      <c r="L1598">
        <v>0</v>
      </c>
      <c r="M1598">
        <v>1</v>
      </c>
      <c r="N1598">
        <v>1</v>
      </c>
      <c r="O1598" t="s">
        <v>659</v>
      </c>
      <c r="P1598">
        <v>1</v>
      </c>
      <c r="Q1598">
        <v>1</v>
      </c>
      <c r="R1598">
        <v>14900</v>
      </c>
      <c r="S1598" t="s">
        <v>223</v>
      </c>
      <c r="T1598">
        <v>0</v>
      </c>
      <c r="U1598" t="s">
        <v>5913</v>
      </c>
      <c r="V1598" t="s">
        <v>933</v>
      </c>
      <c r="W1598" t="s">
        <v>659</v>
      </c>
      <c r="X1598" t="s">
        <v>659</v>
      </c>
      <c r="Y1598">
        <v>14900</v>
      </c>
      <c r="AB1598">
        <v>0</v>
      </c>
      <c r="AC1598">
        <v>0</v>
      </c>
      <c r="AD1598">
        <v>6</v>
      </c>
      <c r="AE1598">
        <v>4220</v>
      </c>
      <c r="AF1598">
        <v>2</v>
      </c>
      <c r="AQ1598">
        <v>1</v>
      </c>
      <c r="AR1598">
        <f t="shared" si="24"/>
        <v>0</v>
      </c>
      <c r="AS1598">
        <v>1</v>
      </c>
      <c r="AT1598" t="s">
        <v>135</v>
      </c>
      <c r="AU1598">
        <v>44</v>
      </c>
    </row>
    <row r="1599" spans="1:47">
      <c r="A1599" t="s">
        <v>5917</v>
      </c>
      <c r="C1599">
        <v>310</v>
      </c>
      <c r="D1599" t="s">
        <v>5918</v>
      </c>
      <c r="E1599">
        <v>101</v>
      </c>
      <c r="F1599" t="s">
        <v>5919</v>
      </c>
      <c r="G1599" t="s">
        <v>219</v>
      </c>
      <c r="H1599" t="s">
        <v>220</v>
      </c>
      <c r="I1599" t="s">
        <v>5920</v>
      </c>
      <c r="J1599">
        <v>8.8359999999999994E-2</v>
      </c>
      <c r="K1599">
        <v>1</v>
      </c>
      <c r="L1599">
        <v>1</v>
      </c>
      <c r="M1599">
        <v>1</v>
      </c>
      <c r="N1599">
        <v>1</v>
      </c>
      <c r="O1599" t="s">
        <v>225</v>
      </c>
      <c r="P1599">
        <v>0</v>
      </c>
      <c r="Q1599">
        <v>1</v>
      </c>
      <c r="R1599">
        <v>1300</v>
      </c>
      <c r="S1599" t="s">
        <v>223</v>
      </c>
      <c r="T1599">
        <v>1300</v>
      </c>
      <c r="U1599" t="s">
        <v>5917</v>
      </c>
      <c r="V1599" t="s">
        <v>455</v>
      </c>
      <c r="W1599" t="s">
        <v>225</v>
      </c>
      <c r="X1599" t="s">
        <v>225</v>
      </c>
      <c r="Y1599">
        <v>1300</v>
      </c>
      <c r="AB1599">
        <v>1</v>
      </c>
      <c r="AC1599">
        <v>1</v>
      </c>
      <c r="AD1599">
        <v>3</v>
      </c>
      <c r="AE1599">
        <v>1469</v>
      </c>
      <c r="AF1599">
        <v>1.75</v>
      </c>
      <c r="AQ1599">
        <v>1</v>
      </c>
      <c r="AR1599">
        <f t="shared" si="24"/>
        <v>9.68</v>
      </c>
      <c r="AS1599">
        <v>1</v>
      </c>
      <c r="AT1599" t="s">
        <v>137</v>
      </c>
      <c r="AU1599">
        <v>46</v>
      </c>
    </row>
    <row r="1600" spans="1:47">
      <c r="A1600" t="s">
        <v>5921</v>
      </c>
      <c r="C1600">
        <v>310</v>
      </c>
      <c r="D1600" t="s">
        <v>5922</v>
      </c>
      <c r="E1600">
        <v>101</v>
      </c>
      <c r="F1600" t="s">
        <v>5923</v>
      </c>
      <c r="G1600" t="s">
        <v>219</v>
      </c>
      <c r="H1600" t="s">
        <v>220</v>
      </c>
      <c r="I1600" t="s">
        <v>5924</v>
      </c>
      <c r="J1600">
        <v>0.23902999999999999</v>
      </c>
      <c r="K1600">
        <v>0</v>
      </c>
      <c r="L1600">
        <v>0</v>
      </c>
      <c r="M1600">
        <v>1</v>
      </c>
      <c r="N1600">
        <v>1</v>
      </c>
      <c r="O1600" t="s">
        <v>659</v>
      </c>
      <c r="P1600">
        <v>1</v>
      </c>
      <c r="Q1600">
        <v>1</v>
      </c>
      <c r="R1600">
        <v>9100</v>
      </c>
      <c r="S1600" t="s">
        <v>223</v>
      </c>
      <c r="T1600">
        <v>0</v>
      </c>
      <c r="U1600" t="s">
        <v>5921</v>
      </c>
      <c r="V1600" t="s">
        <v>933</v>
      </c>
      <c r="W1600" t="s">
        <v>659</v>
      </c>
      <c r="X1600" t="s">
        <v>659</v>
      </c>
      <c r="Y1600">
        <v>9100</v>
      </c>
      <c r="AB1600">
        <v>0</v>
      </c>
      <c r="AC1600">
        <v>0</v>
      </c>
      <c r="AD1600">
        <v>4</v>
      </c>
      <c r="AE1600">
        <v>1848</v>
      </c>
      <c r="AF1600">
        <v>1</v>
      </c>
      <c r="AQ1600">
        <v>2</v>
      </c>
      <c r="AR1600">
        <f t="shared" si="24"/>
        <v>0</v>
      </c>
      <c r="AS1600">
        <v>1</v>
      </c>
      <c r="AT1600" t="s">
        <v>134</v>
      </c>
      <c r="AU1600">
        <v>43</v>
      </c>
    </row>
    <row r="1601" spans="1:47">
      <c r="A1601" t="s">
        <v>248</v>
      </c>
      <c r="C1601">
        <v>310</v>
      </c>
      <c r="E1601">
        <v>0</v>
      </c>
      <c r="J1601">
        <v>0.10778</v>
      </c>
      <c r="K1601">
        <v>0</v>
      </c>
      <c r="L1601">
        <v>0</v>
      </c>
      <c r="M1601">
        <v>0</v>
      </c>
      <c r="N1601">
        <v>0</v>
      </c>
      <c r="P1601">
        <v>0</v>
      </c>
      <c r="Q1601">
        <v>0</v>
      </c>
      <c r="R1601">
        <v>0</v>
      </c>
      <c r="S1601" t="s">
        <v>249</v>
      </c>
      <c r="T1601">
        <v>0</v>
      </c>
      <c r="Y1601">
        <v>0</v>
      </c>
      <c r="AB1601">
        <v>0</v>
      </c>
      <c r="AC1601">
        <v>0</v>
      </c>
      <c r="AD1601">
        <v>0</v>
      </c>
      <c r="AE1601">
        <v>0</v>
      </c>
      <c r="AF1601">
        <v>0</v>
      </c>
      <c r="AQ1601">
        <v>0</v>
      </c>
      <c r="AR1601">
        <f t="shared" si="24"/>
        <v>0</v>
      </c>
      <c r="AS1601">
        <v>1</v>
      </c>
      <c r="AT1601" t="s">
        <v>134</v>
      </c>
      <c r="AU1601">
        <v>43</v>
      </c>
    </row>
    <row r="1602" spans="1:47">
      <c r="A1602" t="s">
        <v>5925</v>
      </c>
      <c r="C1602">
        <v>310</v>
      </c>
      <c r="D1602" t="s">
        <v>5926</v>
      </c>
      <c r="E1602">
        <v>101</v>
      </c>
      <c r="F1602" t="s">
        <v>5848</v>
      </c>
      <c r="G1602" t="s">
        <v>219</v>
      </c>
      <c r="H1602" t="s">
        <v>220</v>
      </c>
      <c r="I1602" t="s">
        <v>5927</v>
      </c>
      <c r="J1602">
        <v>3.1710000000000002E-2</v>
      </c>
      <c r="K1602">
        <v>0</v>
      </c>
      <c r="L1602">
        <v>0</v>
      </c>
      <c r="M1602">
        <v>1</v>
      </c>
      <c r="N1602">
        <v>1</v>
      </c>
      <c r="O1602" t="s">
        <v>659</v>
      </c>
      <c r="P1602">
        <v>1</v>
      </c>
      <c r="Q1602">
        <v>1</v>
      </c>
      <c r="R1602">
        <v>700</v>
      </c>
      <c r="S1602" t="s">
        <v>223</v>
      </c>
      <c r="T1602">
        <v>0</v>
      </c>
      <c r="U1602" t="s">
        <v>5925</v>
      </c>
      <c r="V1602" t="s">
        <v>933</v>
      </c>
      <c r="W1602" t="s">
        <v>659</v>
      </c>
      <c r="X1602" t="s">
        <v>659</v>
      </c>
      <c r="Y1602">
        <v>700</v>
      </c>
      <c r="AB1602">
        <v>0</v>
      </c>
      <c r="AC1602">
        <v>0</v>
      </c>
      <c r="AD1602">
        <v>2</v>
      </c>
      <c r="AE1602">
        <v>581</v>
      </c>
      <c r="AF1602">
        <v>1</v>
      </c>
      <c r="AQ1602">
        <v>1</v>
      </c>
      <c r="AR1602">
        <f t="shared" ref="AR1602:AR1665" si="25">AB1602*9.68*VLOOKUP(AU1602,atten,10,FALSE)</f>
        <v>0</v>
      </c>
      <c r="AS1602">
        <v>1</v>
      </c>
      <c r="AT1602" t="s">
        <v>135</v>
      </c>
      <c r="AU1602">
        <v>44</v>
      </c>
    </row>
    <row r="1603" spans="1:47">
      <c r="A1603" t="s">
        <v>5928</v>
      </c>
      <c r="C1603">
        <v>310</v>
      </c>
      <c r="D1603" t="s">
        <v>5929</v>
      </c>
      <c r="E1603">
        <v>101</v>
      </c>
      <c r="F1603" t="s">
        <v>5930</v>
      </c>
      <c r="G1603" t="s">
        <v>219</v>
      </c>
      <c r="H1603" t="s">
        <v>220</v>
      </c>
      <c r="I1603" t="s">
        <v>5931</v>
      </c>
      <c r="J1603">
        <v>9.0870000000000006E-2</v>
      </c>
      <c r="K1603">
        <v>0</v>
      </c>
      <c r="L1603">
        <v>0</v>
      </c>
      <c r="M1603">
        <v>1</v>
      </c>
      <c r="N1603">
        <v>1</v>
      </c>
      <c r="O1603" t="s">
        <v>659</v>
      </c>
      <c r="P1603">
        <v>1</v>
      </c>
      <c r="Q1603">
        <v>1</v>
      </c>
      <c r="R1603">
        <v>1700</v>
      </c>
      <c r="S1603" t="s">
        <v>223</v>
      </c>
      <c r="T1603">
        <v>0</v>
      </c>
      <c r="U1603" t="s">
        <v>5928</v>
      </c>
      <c r="V1603" t="s">
        <v>933</v>
      </c>
      <c r="W1603" t="s">
        <v>659</v>
      </c>
      <c r="X1603" t="s">
        <v>659</v>
      </c>
      <c r="Y1603">
        <v>1700</v>
      </c>
      <c r="AB1603">
        <v>0</v>
      </c>
      <c r="AC1603">
        <v>0</v>
      </c>
      <c r="AD1603">
        <v>2</v>
      </c>
      <c r="AE1603">
        <v>647</v>
      </c>
      <c r="AF1603">
        <v>1</v>
      </c>
      <c r="AQ1603">
        <v>1</v>
      </c>
      <c r="AR1603">
        <f t="shared" si="25"/>
        <v>0</v>
      </c>
      <c r="AS1603">
        <v>1</v>
      </c>
      <c r="AT1603" t="s">
        <v>135</v>
      </c>
      <c r="AU1603">
        <v>44</v>
      </c>
    </row>
    <row r="1604" spans="1:47">
      <c r="A1604" t="s">
        <v>5932</v>
      </c>
      <c r="C1604">
        <v>310</v>
      </c>
      <c r="D1604" t="s">
        <v>4125</v>
      </c>
      <c r="E1604">
        <v>132</v>
      </c>
      <c r="F1604" t="s">
        <v>5933</v>
      </c>
      <c r="G1604" t="s">
        <v>219</v>
      </c>
      <c r="H1604" t="s">
        <v>260</v>
      </c>
      <c r="I1604" t="s">
        <v>5934</v>
      </c>
      <c r="J1604">
        <v>0.21535000000000001</v>
      </c>
      <c r="K1604">
        <v>0</v>
      </c>
      <c r="L1604">
        <v>0</v>
      </c>
      <c r="M1604">
        <v>0</v>
      </c>
      <c r="N1604">
        <v>0</v>
      </c>
      <c r="P1604">
        <v>0</v>
      </c>
      <c r="Q1604">
        <v>0</v>
      </c>
      <c r="R1604">
        <v>0</v>
      </c>
      <c r="S1604" t="s">
        <v>223</v>
      </c>
      <c r="T1604">
        <v>0</v>
      </c>
      <c r="U1604" t="s">
        <v>5932</v>
      </c>
      <c r="Y1604">
        <v>0</v>
      </c>
      <c r="AB1604">
        <v>0</v>
      </c>
      <c r="AC1604">
        <v>0</v>
      </c>
      <c r="AD1604">
        <v>0</v>
      </c>
      <c r="AE1604">
        <v>0</v>
      </c>
      <c r="AF1604">
        <v>0</v>
      </c>
      <c r="AQ1604">
        <v>1</v>
      </c>
      <c r="AR1604">
        <f t="shared" si="25"/>
        <v>0</v>
      </c>
      <c r="AS1604">
        <v>1</v>
      </c>
      <c r="AT1604" t="s">
        <v>134</v>
      </c>
      <c r="AU1604">
        <v>43</v>
      </c>
    </row>
    <row r="1605" spans="1:47">
      <c r="A1605" t="s">
        <v>248</v>
      </c>
      <c r="C1605">
        <v>310</v>
      </c>
      <c r="E1605">
        <v>0</v>
      </c>
      <c r="J1605">
        <v>3.5E-4</v>
      </c>
      <c r="K1605">
        <v>0</v>
      </c>
      <c r="L1605">
        <v>0</v>
      </c>
      <c r="M1605">
        <v>0</v>
      </c>
      <c r="N1605">
        <v>0</v>
      </c>
      <c r="P1605">
        <v>0</v>
      </c>
      <c r="Q1605">
        <v>0</v>
      </c>
      <c r="R1605">
        <v>0</v>
      </c>
      <c r="S1605" t="s">
        <v>249</v>
      </c>
      <c r="T1605">
        <v>0</v>
      </c>
      <c r="Y1605">
        <v>0</v>
      </c>
      <c r="AB1605">
        <v>0</v>
      </c>
      <c r="AC1605">
        <v>0</v>
      </c>
      <c r="AD1605">
        <v>0</v>
      </c>
      <c r="AE1605">
        <v>0</v>
      </c>
      <c r="AF1605">
        <v>0</v>
      </c>
      <c r="AQ1605">
        <v>0</v>
      </c>
      <c r="AR1605">
        <f t="shared" si="25"/>
        <v>0</v>
      </c>
      <c r="AS1605">
        <v>1</v>
      </c>
      <c r="AT1605" t="s">
        <v>134</v>
      </c>
      <c r="AU1605">
        <v>43</v>
      </c>
    </row>
    <row r="1606" spans="1:47">
      <c r="A1606" t="s">
        <v>5935</v>
      </c>
      <c r="C1606">
        <v>310</v>
      </c>
      <c r="D1606" t="s">
        <v>5936</v>
      </c>
      <c r="E1606">
        <v>101</v>
      </c>
      <c r="F1606" t="s">
        <v>5937</v>
      </c>
      <c r="G1606" t="s">
        <v>219</v>
      </c>
      <c r="H1606" t="s">
        <v>220</v>
      </c>
      <c r="I1606" t="s">
        <v>5938</v>
      </c>
      <c r="J1606">
        <v>0.49580000000000002</v>
      </c>
      <c r="K1606">
        <v>0</v>
      </c>
      <c r="L1606">
        <v>0</v>
      </c>
      <c r="M1606">
        <v>1</v>
      </c>
      <c r="N1606">
        <v>1</v>
      </c>
      <c r="O1606" t="s">
        <v>659</v>
      </c>
      <c r="P1606">
        <v>1</v>
      </c>
      <c r="Q1606">
        <v>1</v>
      </c>
      <c r="R1606">
        <v>14000</v>
      </c>
      <c r="S1606" t="s">
        <v>223</v>
      </c>
      <c r="T1606">
        <v>0</v>
      </c>
      <c r="U1606" t="s">
        <v>5935</v>
      </c>
      <c r="V1606" t="s">
        <v>5939</v>
      </c>
      <c r="W1606" t="s">
        <v>659</v>
      </c>
      <c r="X1606" t="s">
        <v>659</v>
      </c>
      <c r="Y1606">
        <v>14000</v>
      </c>
      <c r="AB1606">
        <v>0</v>
      </c>
      <c r="AC1606">
        <v>0</v>
      </c>
      <c r="AD1606">
        <v>3</v>
      </c>
      <c r="AE1606">
        <v>2075</v>
      </c>
      <c r="AF1606">
        <v>2</v>
      </c>
      <c r="AQ1606">
        <v>1</v>
      </c>
      <c r="AR1606">
        <f t="shared" si="25"/>
        <v>0</v>
      </c>
      <c r="AS1606">
        <v>1</v>
      </c>
      <c r="AT1606" t="s">
        <v>135</v>
      </c>
      <c r="AU1606">
        <v>44</v>
      </c>
    </row>
    <row r="1607" spans="1:47">
      <c r="A1607" t="s">
        <v>5940</v>
      </c>
      <c r="C1607">
        <v>310</v>
      </c>
      <c r="D1607" t="s">
        <v>5941</v>
      </c>
      <c r="E1607">
        <v>132</v>
      </c>
      <c r="F1607" t="s">
        <v>5942</v>
      </c>
      <c r="G1607" t="s">
        <v>219</v>
      </c>
      <c r="H1607" t="s">
        <v>260</v>
      </c>
      <c r="I1607" t="s">
        <v>5943</v>
      </c>
      <c r="J1607">
        <v>0.17227000000000001</v>
      </c>
      <c r="K1607">
        <v>0</v>
      </c>
      <c r="L1607">
        <v>0</v>
      </c>
      <c r="M1607">
        <v>0</v>
      </c>
      <c r="N1607">
        <v>0</v>
      </c>
      <c r="P1607">
        <v>0</v>
      </c>
      <c r="Q1607">
        <v>0</v>
      </c>
      <c r="R1607">
        <v>0</v>
      </c>
      <c r="S1607" t="s">
        <v>223</v>
      </c>
      <c r="T1607">
        <v>0</v>
      </c>
      <c r="U1607" t="s">
        <v>5940</v>
      </c>
      <c r="Y1607">
        <v>0</v>
      </c>
      <c r="AB1607">
        <v>0</v>
      </c>
      <c r="AC1607">
        <v>0</v>
      </c>
      <c r="AD1607">
        <v>0</v>
      </c>
      <c r="AE1607">
        <v>0</v>
      </c>
      <c r="AF1607">
        <v>0</v>
      </c>
      <c r="AQ1607">
        <v>1</v>
      </c>
      <c r="AR1607">
        <f t="shared" si="25"/>
        <v>0</v>
      </c>
      <c r="AS1607">
        <v>1</v>
      </c>
      <c r="AT1607" t="s">
        <v>134</v>
      </c>
      <c r="AU1607">
        <v>43</v>
      </c>
    </row>
    <row r="1608" spans="1:47">
      <c r="A1608" t="s">
        <v>248</v>
      </c>
      <c r="C1608">
        <v>310</v>
      </c>
      <c r="E1608">
        <v>0</v>
      </c>
      <c r="J1608">
        <v>5.0699999999999999E-3</v>
      </c>
      <c r="K1608">
        <v>0</v>
      </c>
      <c r="L1608">
        <v>0</v>
      </c>
      <c r="M1608">
        <v>0</v>
      </c>
      <c r="N1608">
        <v>0</v>
      </c>
      <c r="P1608">
        <v>0</v>
      </c>
      <c r="Q1608">
        <v>0</v>
      </c>
      <c r="R1608">
        <v>0</v>
      </c>
      <c r="S1608" t="s">
        <v>249</v>
      </c>
      <c r="T1608">
        <v>0</v>
      </c>
      <c r="Y1608">
        <v>0</v>
      </c>
      <c r="AB1608">
        <v>0</v>
      </c>
      <c r="AC1608">
        <v>0</v>
      </c>
      <c r="AD1608">
        <v>0</v>
      </c>
      <c r="AE1608">
        <v>0</v>
      </c>
      <c r="AF1608">
        <v>0</v>
      </c>
      <c r="AQ1608">
        <v>0</v>
      </c>
      <c r="AR1608">
        <f t="shared" si="25"/>
        <v>0</v>
      </c>
      <c r="AS1608">
        <v>1</v>
      </c>
      <c r="AT1608" t="s">
        <v>134</v>
      </c>
      <c r="AU1608">
        <v>43</v>
      </c>
    </row>
    <row r="1609" spans="1:47">
      <c r="A1609" t="s">
        <v>5944</v>
      </c>
      <c r="C1609">
        <v>310</v>
      </c>
      <c r="D1609" t="s">
        <v>5945</v>
      </c>
      <c r="E1609">
        <v>101</v>
      </c>
      <c r="F1609" t="s">
        <v>5666</v>
      </c>
      <c r="G1609" t="s">
        <v>324</v>
      </c>
      <c r="H1609" t="s">
        <v>220</v>
      </c>
      <c r="I1609" t="s">
        <v>5946</v>
      </c>
      <c r="J1609">
        <v>0.57809999999999995</v>
      </c>
      <c r="K1609">
        <v>1</v>
      </c>
      <c r="L1609">
        <v>1</v>
      </c>
      <c r="M1609">
        <v>1</v>
      </c>
      <c r="N1609">
        <v>1</v>
      </c>
      <c r="O1609" t="s">
        <v>225</v>
      </c>
      <c r="P1609">
        <v>0</v>
      </c>
      <c r="Q1609">
        <v>2</v>
      </c>
      <c r="R1609">
        <v>9100</v>
      </c>
      <c r="S1609" t="s">
        <v>223</v>
      </c>
      <c r="T1609">
        <v>9100</v>
      </c>
      <c r="U1609" t="s">
        <v>5944</v>
      </c>
      <c r="V1609" t="s">
        <v>413</v>
      </c>
      <c r="W1609" t="s">
        <v>225</v>
      </c>
      <c r="X1609" t="s">
        <v>225</v>
      </c>
      <c r="Y1609">
        <v>4550</v>
      </c>
      <c r="AB1609">
        <v>1</v>
      </c>
      <c r="AC1609">
        <v>1</v>
      </c>
      <c r="AD1609">
        <v>3</v>
      </c>
      <c r="AE1609">
        <v>1530</v>
      </c>
      <c r="AF1609">
        <v>1.9</v>
      </c>
      <c r="AQ1609">
        <v>0</v>
      </c>
      <c r="AR1609">
        <f t="shared" si="25"/>
        <v>9.68</v>
      </c>
      <c r="AS1609">
        <v>1</v>
      </c>
      <c r="AT1609" t="s">
        <v>137</v>
      </c>
      <c r="AU1609">
        <v>46</v>
      </c>
    </row>
    <row r="1610" spans="1:47">
      <c r="A1610" t="s">
        <v>5947</v>
      </c>
      <c r="C1610">
        <v>310</v>
      </c>
      <c r="D1610" t="s">
        <v>5948</v>
      </c>
      <c r="E1610">
        <v>101</v>
      </c>
      <c r="F1610" t="s">
        <v>5949</v>
      </c>
      <c r="G1610" t="s">
        <v>422</v>
      </c>
      <c r="H1610" t="s">
        <v>220</v>
      </c>
      <c r="I1610" t="s">
        <v>5950</v>
      </c>
      <c r="J1610">
        <v>0.23623</v>
      </c>
      <c r="K1610">
        <v>0</v>
      </c>
      <c r="L1610">
        <v>0</v>
      </c>
      <c r="M1610">
        <v>1</v>
      </c>
      <c r="N1610">
        <v>1</v>
      </c>
      <c r="O1610" t="s">
        <v>659</v>
      </c>
      <c r="P1610">
        <v>1</v>
      </c>
      <c r="Q1610">
        <v>1</v>
      </c>
      <c r="R1610">
        <v>4700</v>
      </c>
      <c r="S1610" t="s">
        <v>223</v>
      </c>
      <c r="T1610">
        <v>0</v>
      </c>
      <c r="U1610" t="s">
        <v>5947</v>
      </c>
      <c r="V1610" t="s">
        <v>933</v>
      </c>
      <c r="W1610" t="s">
        <v>659</v>
      </c>
      <c r="X1610" t="s">
        <v>659</v>
      </c>
      <c r="Y1610">
        <v>4700</v>
      </c>
      <c r="AB1610">
        <v>0</v>
      </c>
      <c r="AC1610">
        <v>0</v>
      </c>
      <c r="AD1610">
        <v>3</v>
      </c>
      <c r="AE1610">
        <v>1162</v>
      </c>
      <c r="AF1610">
        <v>1</v>
      </c>
      <c r="AQ1610">
        <v>1</v>
      </c>
      <c r="AR1610">
        <f t="shared" si="25"/>
        <v>0</v>
      </c>
      <c r="AS1610">
        <v>1</v>
      </c>
      <c r="AT1610" t="s">
        <v>135</v>
      </c>
      <c r="AU1610">
        <v>44</v>
      </c>
    </row>
    <row r="1611" spans="1:47">
      <c r="A1611" t="s">
        <v>5951</v>
      </c>
      <c r="C1611">
        <v>310</v>
      </c>
      <c r="D1611" t="s">
        <v>5400</v>
      </c>
      <c r="E1611">
        <v>132</v>
      </c>
      <c r="F1611" t="s">
        <v>5952</v>
      </c>
      <c r="G1611" t="s">
        <v>219</v>
      </c>
      <c r="H1611" t="s">
        <v>260</v>
      </c>
      <c r="I1611" t="s">
        <v>5953</v>
      </c>
      <c r="J1611">
        <v>1.3656999999999999</v>
      </c>
      <c r="K1611">
        <v>0</v>
      </c>
      <c r="L1611">
        <v>0</v>
      </c>
      <c r="M1611">
        <v>0</v>
      </c>
      <c r="N1611">
        <v>0</v>
      </c>
      <c r="P1611">
        <v>0</v>
      </c>
      <c r="Q1611">
        <v>0</v>
      </c>
      <c r="R1611">
        <v>0</v>
      </c>
      <c r="S1611" t="s">
        <v>223</v>
      </c>
      <c r="T1611">
        <v>0</v>
      </c>
      <c r="U1611" t="s">
        <v>5951</v>
      </c>
      <c r="Y1611">
        <v>0</v>
      </c>
      <c r="AB1611">
        <v>0</v>
      </c>
      <c r="AC1611">
        <v>0</v>
      </c>
      <c r="AD1611">
        <v>0</v>
      </c>
      <c r="AE1611">
        <v>0</v>
      </c>
      <c r="AF1611">
        <v>0</v>
      </c>
      <c r="AQ1611">
        <v>2</v>
      </c>
      <c r="AR1611">
        <f t="shared" si="25"/>
        <v>0</v>
      </c>
      <c r="AS1611">
        <v>1</v>
      </c>
      <c r="AT1611" t="s">
        <v>134</v>
      </c>
      <c r="AU1611">
        <v>43</v>
      </c>
    </row>
    <row r="1612" spans="1:47">
      <c r="A1612" t="s">
        <v>5954</v>
      </c>
      <c r="C1612">
        <v>310</v>
      </c>
      <c r="D1612" t="s">
        <v>5955</v>
      </c>
      <c r="E1612">
        <v>101</v>
      </c>
      <c r="F1612" t="s">
        <v>5956</v>
      </c>
      <c r="G1612" t="s">
        <v>422</v>
      </c>
      <c r="H1612" t="s">
        <v>220</v>
      </c>
      <c r="I1612" t="s">
        <v>5957</v>
      </c>
      <c r="J1612">
        <v>0.43909999999999999</v>
      </c>
      <c r="K1612">
        <v>0</v>
      </c>
      <c r="L1612">
        <v>0</v>
      </c>
      <c r="M1612">
        <v>1</v>
      </c>
      <c r="N1612">
        <v>1</v>
      </c>
      <c r="O1612" t="s">
        <v>659</v>
      </c>
      <c r="P1612">
        <v>1</v>
      </c>
      <c r="Q1612">
        <v>1</v>
      </c>
      <c r="R1612">
        <v>7800</v>
      </c>
      <c r="S1612" t="s">
        <v>223</v>
      </c>
      <c r="T1612">
        <v>0</v>
      </c>
      <c r="U1612" t="s">
        <v>5954</v>
      </c>
      <c r="V1612" t="s">
        <v>933</v>
      </c>
      <c r="W1612" t="s">
        <v>659</v>
      </c>
      <c r="X1612" t="s">
        <v>659</v>
      </c>
      <c r="Y1612">
        <v>7800</v>
      </c>
      <c r="AB1612">
        <v>0</v>
      </c>
      <c r="AC1612">
        <v>0</v>
      </c>
      <c r="AD1612">
        <v>4</v>
      </c>
      <c r="AE1612">
        <v>1104</v>
      </c>
      <c r="AF1612">
        <v>1</v>
      </c>
      <c r="AQ1612">
        <v>1</v>
      </c>
      <c r="AR1612">
        <f t="shared" si="25"/>
        <v>0</v>
      </c>
      <c r="AS1612">
        <v>1</v>
      </c>
      <c r="AT1612" t="s">
        <v>135</v>
      </c>
      <c r="AU1612">
        <v>44</v>
      </c>
    </row>
    <row r="1613" spans="1:47">
      <c r="A1613" t="s">
        <v>5958</v>
      </c>
      <c r="C1613">
        <v>310</v>
      </c>
      <c r="D1613" t="s">
        <v>5959</v>
      </c>
      <c r="E1613">
        <v>101</v>
      </c>
      <c r="F1613" t="s">
        <v>5960</v>
      </c>
      <c r="G1613" t="s">
        <v>1783</v>
      </c>
      <c r="H1613" t="s">
        <v>220</v>
      </c>
      <c r="I1613" t="s">
        <v>5961</v>
      </c>
      <c r="J1613">
        <v>9.6970000000000001E-2</v>
      </c>
      <c r="K1613">
        <v>0</v>
      </c>
      <c r="L1613">
        <v>0</v>
      </c>
      <c r="M1613">
        <v>1</v>
      </c>
      <c r="N1613">
        <v>1</v>
      </c>
      <c r="O1613" t="s">
        <v>659</v>
      </c>
      <c r="P1613">
        <v>1</v>
      </c>
      <c r="Q1613">
        <v>1</v>
      </c>
      <c r="R1613">
        <v>0</v>
      </c>
      <c r="S1613" t="s">
        <v>243</v>
      </c>
      <c r="T1613">
        <v>0</v>
      </c>
      <c r="U1613" t="s">
        <v>5958</v>
      </c>
      <c r="V1613" t="s">
        <v>933</v>
      </c>
      <c r="W1613" t="s">
        <v>659</v>
      </c>
      <c r="X1613" t="s">
        <v>659</v>
      </c>
      <c r="Y1613">
        <v>0</v>
      </c>
      <c r="AB1613">
        <v>0</v>
      </c>
      <c r="AC1613">
        <v>0</v>
      </c>
      <c r="AD1613">
        <v>2</v>
      </c>
      <c r="AE1613">
        <v>660</v>
      </c>
      <c r="AF1613">
        <v>1</v>
      </c>
      <c r="AQ1613">
        <v>3</v>
      </c>
      <c r="AR1613">
        <f t="shared" si="25"/>
        <v>0</v>
      </c>
      <c r="AS1613">
        <v>1</v>
      </c>
      <c r="AT1613" t="s">
        <v>135</v>
      </c>
      <c r="AU1613">
        <v>44</v>
      </c>
    </row>
    <row r="1614" spans="1:47">
      <c r="A1614" t="s">
        <v>5962</v>
      </c>
      <c r="C1614">
        <v>310</v>
      </c>
      <c r="D1614" t="s">
        <v>5963</v>
      </c>
      <c r="E1614">
        <v>101</v>
      </c>
      <c r="F1614" t="s">
        <v>5964</v>
      </c>
      <c r="G1614" t="s">
        <v>219</v>
      </c>
      <c r="H1614" t="s">
        <v>220</v>
      </c>
      <c r="I1614" t="s">
        <v>5965</v>
      </c>
      <c r="J1614">
        <v>9.7320000000000004E-2</v>
      </c>
      <c r="K1614">
        <v>0</v>
      </c>
      <c r="L1614">
        <v>0</v>
      </c>
      <c r="M1614">
        <v>1</v>
      </c>
      <c r="N1614">
        <v>1</v>
      </c>
      <c r="O1614" t="s">
        <v>659</v>
      </c>
      <c r="P1614">
        <v>1</v>
      </c>
      <c r="Q1614">
        <v>1</v>
      </c>
      <c r="R1614">
        <v>1700</v>
      </c>
      <c r="S1614" t="s">
        <v>223</v>
      </c>
      <c r="T1614">
        <v>0</v>
      </c>
      <c r="U1614" t="s">
        <v>5962</v>
      </c>
      <c r="V1614" t="s">
        <v>933</v>
      </c>
      <c r="W1614" t="s">
        <v>659</v>
      </c>
      <c r="X1614" t="s">
        <v>659</v>
      </c>
      <c r="Y1614">
        <v>1700</v>
      </c>
      <c r="AB1614">
        <v>0</v>
      </c>
      <c r="AC1614">
        <v>0</v>
      </c>
      <c r="AD1614">
        <v>2</v>
      </c>
      <c r="AE1614">
        <v>596</v>
      </c>
      <c r="AF1614">
        <v>1</v>
      </c>
      <c r="AQ1614">
        <v>1</v>
      </c>
      <c r="AR1614">
        <f t="shared" si="25"/>
        <v>0</v>
      </c>
      <c r="AS1614">
        <v>1</v>
      </c>
      <c r="AT1614" t="s">
        <v>134</v>
      </c>
      <c r="AU1614">
        <v>43</v>
      </c>
    </row>
    <row r="1615" spans="1:47">
      <c r="A1615" t="s">
        <v>5966</v>
      </c>
      <c r="C1615">
        <v>310</v>
      </c>
      <c r="D1615" t="s">
        <v>5967</v>
      </c>
      <c r="E1615">
        <v>101</v>
      </c>
      <c r="F1615" t="s">
        <v>5968</v>
      </c>
      <c r="G1615" t="s">
        <v>219</v>
      </c>
      <c r="H1615" t="s">
        <v>220</v>
      </c>
      <c r="I1615" t="s">
        <v>5969</v>
      </c>
      <c r="J1615">
        <v>2.6380000000000001E-2</v>
      </c>
      <c r="K1615">
        <v>0</v>
      </c>
      <c r="L1615">
        <v>0</v>
      </c>
      <c r="M1615">
        <v>1</v>
      </c>
      <c r="N1615">
        <v>1</v>
      </c>
      <c r="O1615" t="s">
        <v>659</v>
      </c>
      <c r="P1615">
        <v>1</v>
      </c>
      <c r="Q1615">
        <v>1</v>
      </c>
      <c r="R1615">
        <v>999400</v>
      </c>
      <c r="S1615" t="s">
        <v>223</v>
      </c>
      <c r="T1615">
        <v>0</v>
      </c>
      <c r="U1615" t="s">
        <v>5966</v>
      </c>
      <c r="V1615" t="s">
        <v>933</v>
      </c>
      <c r="W1615" t="s">
        <v>659</v>
      </c>
      <c r="X1615" t="s">
        <v>659</v>
      </c>
      <c r="Y1615">
        <v>999400</v>
      </c>
      <c r="AB1615">
        <v>0</v>
      </c>
      <c r="AC1615">
        <v>0</v>
      </c>
      <c r="AD1615">
        <v>1</v>
      </c>
      <c r="AE1615">
        <v>320</v>
      </c>
      <c r="AF1615">
        <v>1</v>
      </c>
      <c r="AQ1615">
        <v>1</v>
      </c>
      <c r="AR1615">
        <f t="shared" si="25"/>
        <v>0</v>
      </c>
      <c r="AS1615">
        <v>1</v>
      </c>
      <c r="AT1615" t="s">
        <v>135</v>
      </c>
      <c r="AU1615">
        <v>44</v>
      </c>
    </row>
    <row r="1616" spans="1:47">
      <c r="A1616" t="s">
        <v>5970</v>
      </c>
      <c r="C1616">
        <v>310</v>
      </c>
      <c r="D1616" t="s">
        <v>5971</v>
      </c>
      <c r="E1616">
        <v>101</v>
      </c>
      <c r="F1616" t="s">
        <v>5972</v>
      </c>
      <c r="G1616" t="s">
        <v>219</v>
      </c>
      <c r="H1616" t="s">
        <v>220</v>
      </c>
      <c r="I1616" t="s">
        <v>5973</v>
      </c>
      <c r="J1616">
        <v>6.9589999999999999E-2</v>
      </c>
      <c r="K1616">
        <v>0</v>
      </c>
      <c r="L1616">
        <v>0</v>
      </c>
      <c r="M1616">
        <v>1</v>
      </c>
      <c r="N1616">
        <v>1</v>
      </c>
      <c r="O1616" t="s">
        <v>659</v>
      </c>
      <c r="P1616">
        <v>1</v>
      </c>
      <c r="Q1616">
        <v>1</v>
      </c>
      <c r="R1616">
        <v>7900</v>
      </c>
      <c r="S1616" t="s">
        <v>223</v>
      </c>
      <c r="T1616">
        <v>0</v>
      </c>
      <c r="U1616" t="s">
        <v>5970</v>
      </c>
      <c r="V1616" t="s">
        <v>933</v>
      </c>
      <c r="W1616" t="s">
        <v>659</v>
      </c>
      <c r="X1616" t="s">
        <v>659</v>
      </c>
      <c r="Y1616">
        <v>7900</v>
      </c>
      <c r="AB1616">
        <v>0</v>
      </c>
      <c r="AC1616">
        <v>0</v>
      </c>
      <c r="AD1616">
        <v>3</v>
      </c>
      <c r="AE1616">
        <v>704</v>
      </c>
      <c r="AF1616">
        <v>1</v>
      </c>
      <c r="AQ1616">
        <v>1</v>
      </c>
      <c r="AR1616">
        <f t="shared" si="25"/>
        <v>0</v>
      </c>
      <c r="AS1616">
        <v>1</v>
      </c>
      <c r="AT1616" t="s">
        <v>134</v>
      </c>
      <c r="AU1616">
        <v>43</v>
      </c>
    </row>
    <row r="1617" spans="1:47">
      <c r="A1617" t="s">
        <v>5974</v>
      </c>
      <c r="C1617">
        <v>310</v>
      </c>
      <c r="D1617" t="s">
        <v>5975</v>
      </c>
      <c r="E1617">
        <v>101</v>
      </c>
      <c r="F1617" t="s">
        <v>5976</v>
      </c>
      <c r="G1617" t="s">
        <v>219</v>
      </c>
      <c r="H1617" t="s">
        <v>220</v>
      </c>
      <c r="I1617" t="s">
        <v>5977</v>
      </c>
      <c r="J1617">
        <v>0.1118</v>
      </c>
      <c r="K1617">
        <v>0</v>
      </c>
      <c r="L1617">
        <v>0</v>
      </c>
      <c r="M1617">
        <v>1</v>
      </c>
      <c r="N1617">
        <v>1</v>
      </c>
      <c r="O1617" t="s">
        <v>659</v>
      </c>
      <c r="P1617">
        <v>1</v>
      </c>
      <c r="Q1617">
        <v>1</v>
      </c>
      <c r="R1617">
        <v>7500</v>
      </c>
      <c r="S1617" t="s">
        <v>223</v>
      </c>
      <c r="T1617">
        <v>0</v>
      </c>
      <c r="U1617" t="s">
        <v>5974</v>
      </c>
      <c r="V1617" t="s">
        <v>933</v>
      </c>
      <c r="W1617" t="s">
        <v>659</v>
      </c>
      <c r="X1617" t="s">
        <v>659</v>
      </c>
      <c r="Y1617">
        <v>7500</v>
      </c>
      <c r="AB1617">
        <v>0</v>
      </c>
      <c r="AC1617">
        <v>0</v>
      </c>
      <c r="AD1617">
        <v>3</v>
      </c>
      <c r="AE1617">
        <v>936</v>
      </c>
      <c r="AF1617">
        <v>1.5</v>
      </c>
      <c r="AQ1617">
        <v>1</v>
      </c>
      <c r="AR1617">
        <f t="shared" si="25"/>
        <v>0</v>
      </c>
      <c r="AS1617">
        <v>1</v>
      </c>
      <c r="AT1617" t="s">
        <v>134</v>
      </c>
      <c r="AU1617">
        <v>43</v>
      </c>
    </row>
    <row r="1618" spans="1:47">
      <c r="A1618" t="s">
        <v>248</v>
      </c>
      <c r="C1618">
        <v>310</v>
      </c>
      <c r="E1618">
        <v>0</v>
      </c>
      <c r="J1618">
        <v>1.8169999999999999E-2</v>
      </c>
      <c r="K1618">
        <v>0</v>
      </c>
      <c r="L1618">
        <v>0</v>
      </c>
      <c r="M1618">
        <v>0</v>
      </c>
      <c r="N1618">
        <v>0</v>
      </c>
      <c r="P1618">
        <v>0</v>
      </c>
      <c r="Q1618">
        <v>0</v>
      </c>
      <c r="R1618">
        <v>0</v>
      </c>
      <c r="S1618" t="s">
        <v>249</v>
      </c>
      <c r="T1618">
        <v>0</v>
      </c>
      <c r="Y1618">
        <v>0</v>
      </c>
      <c r="AB1618">
        <v>0</v>
      </c>
      <c r="AC1618">
        <v>0</v>
      </c>
      <c r="AD1618">
        <v>0</v>
      </c>
      <c r="AE1618">
        <v>0</v>
      </c>
      <c r="AF1618">
        <v>0</v>
      </c>
      <c r="AQ1618">
        <v>0</v>
      </c>
      <c r="AR1618">
        <f t="shared" si="25"/>
        <v>0</v>
      </c>
      <c r="AS1618">
        <v>1</v>
      </c>
      <c r="AT1618" t="s">
        <v>134</v>
      </c>
      <c r="AU1618">
        <v>43</v>
      </c>
    </row>
    <row r="1619" spans="1:47">
      <c r="A1619" t="s">
        <v>5978</v>
      </c>
      <c r="C1619">
        <v>310</v>
      </c>
      <c r="D1619" t="s">
        <v>5979</v>
      </c>
      <c r="E1619">
        <v>101</v>
      </c>
      <c r="F1619" t="s">
        <v>5980</v>
      </c>
      <c r="G1619" t="s">
        <v>219</v>
      </c>
      <c r="H1619" t="s">
        <v>220</v>
      </c>
      <c r="I1619" t="s">
        <v>5981</v>
      </c>
      <c r="J1619">
        <v>0.11902</v>
      </c>
      <c r="K1619">
        <v>0</v>
      </c>
      <c r="L1619">
        <v>0</v>
      </c>
      <c r="M1619">
        <v>1</v>
      </c>
      <c r="N1619">
        <v>1</v>
      </c>
      <c r="O1619" t="s">
        <v>659</v>
      </c>
      <c r="P1619">
        <v>1</v>
      </c>
      <c r="Q1619">
        <v>1</v>
      </c>
      <c r="R1619">
        <v>600</v>
      </c>
      <c r="S1619" t="s">
        <v>223</v>
      </c>
      <c r="T1619">
        <v>0</v>
      </c>
      <c r="U1619" t="s">
        <v>5978</v>
      </c>
      <c r="V1619" t="s">
        <v>933</v>
      </c>
      <c r="W1619" t="s">
        <v>659</v>
      </c>
      <c r="X1619" t="s">
        <v>659</v>
      </c>
      <c r="Y1619">
        <v>600</v>
      </c>
      <c r="AB1619">
        <v>0</v>
      </c>
      <c r="AC1619">
        <v>0</v>
      </c>
      <c r="AD1619">
        <v>2</v>
      </c>
      <c r="AE1619">
        <v>772</v>
      </c>
      <c r="AF1619">
        <v>1</v>
      </c>
      <c r="AQ1619">
        <v>1</v>
      </c>
      <c r="AR1619">
        <f t="shared" si="25"/>
        <v>0</v>
      </c>
      <c r="AS1619">
        <v>1</v>
      </c>
      <c r="AT1619" t="s">
        <v>134</v>
      </c>
      <c r="AU1619">
        <v>43</v>
      </c>
    </row>
    <row r="1620" spans="1:47">
      <c r="A1620" t="s">
        <v>5982</v>
      </c>
      <c r="C1620">
        <v>310</v>
      </c>
      <c r="D1620" t="s">
        <v>5983</v>
      </c>
      <c r="E1620">
        <v>101</v>
      </c>
      <c r="F1620" t="s">
        <v>5984</v>
      </c>
      <c r="G1620" t="s">
        <v>219</v>
      </c>
      <c r="H1620" t="s">
        <v>220</v>
      </c>
      <c r="I1620" t="s">
        <v>5985</v>
      </c>
      <c r="J1620">
        <v>7.8070000000000001E-2</v>
      </c>
      <c r="K1620">
        <v>0</v>
      </c>
      <c r="L1620">
        <v>0</v>
      </c>
      <c r="M1620">
        <v>1</v>
      </c>
      <c r="N1620">
        <v>1</v>
      </c>
      <c r="O1620" t="s">
        <v>659</v>
      </c>
      <c r="P1620">
        <v>1</v>
      </c>
      <c r="Q1620">
        <v>1</v>
      </c>
      <c r="R1620">
        <v>1900</v>
      </c>
      <c r="S1620" t="s">
        <v>223</v>
      </c>
      <c r="T1620">
        <v>0</v>
      </c>
      <c r="U1620" t="s">
        <v>5982</v>
      </c>
      <c r="V1620" t="s">
        <v>933</v>
      </c>
      <c r="W1620" t="s">
        <v>659</v>
      </c>
      <c r="X1620" t="s">
        <v>659</v>
      </c>
      <c r="Y1620">
        <v>1900</v>
      </c>
      <c r="AB1620">
        <v>0</v>
      </c>
      <c r="AC1620">
        <v>0</v>
      </c>
      <c r="AD1620">
        <v>2</v>
      </c>
      <c r="AE1620">
        <v>616</v>
      </c>
      <c r="AF1620">
        <v>1</v>
      </c>
      <c r="AQ1620">
        <v>0</v>
      </c>
      <c r="AR1620">
        <f t="shared" si="25"/>
        <v>0</v>
      </c>
      <c r="AS1620">
        <v>1</v>
      </c>
      <c r="AT1620" t="s">
        <v>135</v>
      </c>
      <c r="AU1620">
        <v>44</v>
      </c>
    </row>
    <row r="1621" spans="1:47">
      <c r="A1621" t="s">
        <v>5986</v>
      </c>
      <c r="C1621">
        <v>310</v>
      </c>
      <c r="D1621" t="s">
        <v>5987</v>
      </c>
      <c r="E1621">
        <v>101</v>
      </c>
      <c r="F1621" t="s">
        <v>5988</v>
      </c>
      <c r="G1621" t="s">
        <v>219</v>
      </c>
      <c r="H1621" t="s">
        <v>220</v>
      </c>
      <c r="I1621" t="s">
        <v>5989</v>
      </c>
      <c r="J1621">
        <v>0.17763999999999999</v>
      </c>
      <c r="K1621">
        <v>1</v>
      </c>
      <c r="L1621">
        <v>1</v>
      </c>
      <c r="M1621">
        <v>1</v>
      </c>
      <c r="N1621">
        <v>1</v>
      </c>
      <c r="O1621" t="s">
        <v>225</v>
      </c>
      <c r="P1621">
        <v>0</v>
      </c>
      <c r="Q1621">
        <v>1</v>
      </c>
      <c r="R1621">
        <v>6300</v>
      </c>
      <c r="S1621" t="s">
        <v>223</v>
      </c>
      <c r="T1621">
        <v>6300</v>
      </c>
      <c r="U1621" t="s">
        <v>5986</v>
      </c>
      <c r="V1621" t="s">
        <v>455</v>
      </c>
      <c r="W1621" t="s">
        <v>225</v>
      </c>
      <c r="X1621" t="s">
        <v>225</v>
      </c>
      <c r="Y1621">
        <v>6300</v>
      </c>
      <c r="AB1621">
        <v>1</v>
      </c>
      <c r="AC1621">
        <v>1</v>
      </c>
      <c r="AD1621">
        <v>2</v>
      </c>
      <c r="AE1621">
        <v>917</v>
      </c>
      <c r="AF1621">
        <v>1.75</v>
      </c>
      <c r="AQ1621">
        <v>2</v>
      </c>
      <c r="AR1621">
        <f t="shared" si="25"/>
        <v>9.68</v>
      </c>
      <c r="AS1621">
        <v>1</v>
      </c>
      <c r="AT1621" t="s">
        <v>137</v>
      </c>
      <c r="AU1621">
        <v>46</v>
      </c>
    </row>
    <row r="1622" spans="1:47">
      <c r="A1622" t="s">
        <v>5990</v>
      </c>
      <c r="C1622">
        <v>310</v>
      </c>
      <c r="D1622" t="s">
        <v>5991</v>
      </c>
      <c r="E1622">
        <v>101</v>
      </c>
      <c r="F1622" t="s">
        <v>5992</v>
      </c>
      <c r="G1622" t="s">
        <v>219</v>
      </c>
      <c r="H1622" t="s">
        <v>220</v>
      </c>
      <c r="I1622" t="s">
        <v>5993</v>
      </c>
      <c r="J1622">
        <v>0.10699</v>
      </c>
      <c r="K1622">
        <v>0</v>
      </c>
      <c r="L1622">
        <v>0</v>
      </c>
      <c r="M1622">
        <v>1</v>
      </c>
      <c r="N1622">
        <v>1</v>
      </c>
      <c r="O1622" t="s">
        <v>659</v>
      </c>
      <c r="P1622">
        <v>1</v>
      </c>
      <c r="Q1622">
        <v>1</v>
      </c>
      <c r="R1622">
        <v>0</v>
      </c>
      <c r="S1622" t="s">
        <v>223</v>
      </c>
      <c r="T1622">
        <v>0</v>
      </c>
      <c r="U1622" t="s">
        <v>5990</v>
      </c>
      <c r="V1622" t="s">
        <v>933</v>
      </c>
      <c r="W1622" t="s">
        <v>659</v>
      </c>
      <c r="X1622" t="s">
        <v>659</v>
      </c>
      <c r="Y1622">
        <v>0</v>
      </c>
      <c r="AB1622">
        <v>0</v>
      </c>
      <c r="AC1622">
        <v>0</v>
      </c>
      <c r="AD1622">
        <v>3</v>
      </c>
      <c r="AE1622">
        <v>1070</v>
      </c>
      <c r="AF1622">
        <v>1.75</v>
      </c>
      <c r="AQ1622">
        <v>1</v>
      </c>
      <c r="AR1622">
        <f t="shared" si="25"/>
        <v>0</v>
      </c>
      <c r="AS1622">
        <v>1</v>
      </c>
      <c r="AT1622" t="s">
        <v>134</v>
      </c>
      <c r="AU1622">
        <v>43</v>
      </c>
    </row>
    <row r="1623" spans="1:47">
      <c r="A1623" t="s">
        <v>5994</v>
      </c>
      <c r="C1623">
        <v>310</v>
      </c>
      <c r="D1623" t="s">
        <v>5995</v>
      </c>
      <c r="E1623">
        <v>101</v>
      </c>
      <c r="F1623" t="s">
        <v>5996</v>
      </c>
      <c r="G1623" t="s">
        <v>219</v>
      </c>
      <c r="H1623" t="s">
        <v>220</v>
      </c>
      <c r="I1623" t="s">
        <v>5997</v>
      </c>
      <c r="J1623">
        <v>0.12497999999999999</v>
      </c>
      <c r="K1623">
        <v>0</v>
      </c>
      <c r="L1623">
        <v>0</v>
      </c>
      <c r="M1623">
        <v>1</v>
      </c>
      <c r="N1623">
        <v>1</v>
      </c>
      <c r="O1623" t="s">
        <v>659</v>
      </c>
      <c r="P1623">
        <v>1</v>
      </c>
      <c r="Q1623">
        <v>1</v>
      </c>
      <c r="R1623">
        <v>4400</v>
      </c>
      <c r="S1623" t="s">
        <v>223</v>
      </c>
      <c r="T1623">
        <v>0</v>
      </c>
      <c r="U1623" t="s">
        <v>5994</v>
      </c>
      <c r="V1623" t="s">
        <v>933</v>
      </c>
      <c r="W1623" t="s">
        <v>659</v>
      </c>
      <c r="X1623" t="s">
        <v>659</v>
      </c>
      <c r="Y1623">
        <v>4400</v>
      </c>
      <c r="AB1623">
        <v>0</v>
      </c>
      <c r="AC1623">
        <v>0</v>
      </c>
      <c r="AD1623">
        <v>2</v>
      </c>
      <c r="AE1623">
        <v>750</v>
      </c>
      <c r="AF1623">
        <v>1</v>
      </c>
      <c r="AQ1623">
        <v>1</v>
      </c>
      <c r="AR1623">
        <f t="shared" si="25"/>
        <v>0</v>
      </c>
      <c r="AS1623">
        <v>1</v>
      </c>
      <c r="AT1623" t="s">
        <v>134</v>
      </c>
      <c r="AU1623">
        <v>43</v>
      </c>
    </row>
    <row r="1624" spans="1:47">
      <c r="A1624" t="s">
        <v>5998</v>
      </c>
      <c r="C1624">
        <v>310</v>
      </c>
      <c r="D1624" t="s">
        <v>5999</v>
      </c>
      <c r="E1624">
        <v>132</v>
      </c>
      <c r="F1624" t="s">
        <v>6000</v>
      </c>
      <c r="G1624" t="s">
        <v>219</v>
      </c>
      <c r="H1624" t="s">
        <v>260</v>
      </c>
      <c r="I1624" t="s">
        <v>6001</v>
      </c>
      <c r="J1624">
        <v>0.16159999999999999</v>
      </c>
      <c r="K1624">
        <v>0</v>
      </c>
      <c r="L1624">
        <v>0</v>
      </c>
      <c r="M1624">
        <v>0</v>
      </c>
      <c r="N1624">
        <v>0</v>
      </c>
      <c r="P1624">
        <v>0</v>
      </c>
      <c r="Q1624">
        <v>0</v>
      </c>
      <c r="R1624">
        <v>0</v>
      </c>
      <c r="S1624" t="s">
        <v>223</v>
      </c>
      <c r="T1624">
        <v>0</v>
      </c>
      <c r="U1624" t="s">
        <v>5998</v>
      </c>
      <c r="Y1624">
        <v>0</v>
      </c>
      <c r="AB1624">
        <v>0</v>
      </c>
      <c r="AC1624">
        <v>0</v>
      </c>
      <c r="AD1624">
        <v>0</v>
      </c>
      <c r="AE1624">
        <v>0</v>
      </c>
      <c r="AF1624">
        <v>0</v>
      </c>
      <c r="AQ1624">
        <v>1</v>
      </c>
      <c r="AR1624">
        <f t="shared" si="25"/>
        <v>0</v>
      </c>
      <c r="AS1624">
        <v>1</v>
      </c>
      <c r="AT1624" t="s">
        <v>135</v>
      </c>
      <c r="AU1624">
        <v>44</v>
      </c>
    </row>
    <row r="1625" spans="1:47">
      <c r="A1625" t="s">
        <v>6002</v>
      </c>
      <c r="C1625">
        <v>310</v>
      </c>
      <c r="D1625" t="s">
        <v>6003</v>
      </c>
      <c r="E1625">
        <v>101</v>
      </c>
      <c r="F1625" t="s">
        <v>6004</v>
      </c>
      <c r="G1625" t="s">
        <v>219</v>
      </c>
      <c r="H1625" t="s">
        <v>220</v>
      </c>
      <c r="I1625" t="s">
        <v>6005</v>
      </c>
      <c r="J1625">
        <v>0.29398000000000002</v>
      </c>
      <c r="K1625">
        <v>0</v>
      </c>
      <c r="L1625">
        <v>0</v>
      </c>
      <c r="M1625">
        <v>1</v>
      </c>
      <c r="N1625">
        <v>1</v>
      </c>
      <c r="O1625" t="s">
        <v>659</v>
      </c>
      <c r="P1625">
        <v>1</v>
      </c>
      <c r="Q1625">
        <v>1</v>
      </c>
      <c r="R1625">
        <v>3800</v>
      </c>
      <c r="S1625" t="s">
        <v>223</v>
      </c>
      <c r="T1625">
        <v>0</v>
      </c>
      <c r="U1625" t="s">
        <v>6002</v>
      </c>
      <c r="V1625" t="s">
        <v>933</v>
      </c>
      <c r="W1625" t="s">
        <v>659</v>
      </c>
      <c r="X1625" t="s">
        <v>659</v>
      </c>
      <c r="Y1625">
        <v>3800</v>
      </c>
      <c r="AB1625">
        <v>0</v>
      </c>
      <c r="AC1625">
        <v>0</v>
      </c>
      <c r="AD1625">
        <v>3</v>
      </c>
      <c r="AE1625">
        <v>1442</v>
      </c>
      <c r="AF1625">
        <v>1</v>
      </c>
      <c r="AQ1625">
        <v>1</v>
      </c>
      <c r="AR1625">
        <f t="shared" si="25"/>
        <v>0</v>
      </c>
      <c r="AS1625">
        <v>1</v>
      </c>
      <c r="AT1625" t="s">
        <v>134</v>
      </c>
      <c r="AU1625">
        <v>43</v>
      </c>
    </row>
    <row r="1626" spans="1:47">
      <c r="A1626" t="s">
        <v>6006</v>
      </c>
      <c r="C1626">
        <v>310</v>
      </c>
      <c r="D1626" t="s">
        <v>6007</v>
      </c>
      <c r="E1626">
        <v>101</v>
      </c>
      <c r="F1626" t="s">
        <v>6008</v>
      </c>
      <c r="G1626" t="s">
        <v>422</v>
      </c>
      <c r="H1626" t="s">
        <v>220</v>
      </c>
      <c r="I1626" t="s">
        <v>6009</v>
      </c>
      <c r="J1626">
        <v>0.23338999999999999</v>
      </c>
      <c r="K1626">
        <v>0</v>
      </c>
      <c r="L1626">
        <v>0</v>
      </c>
      <c r="M1626">
        <v>1</v>
      </c>
      <c r="N1626">
        <v>1</v>
      </c>
      <c r="O1626" t="s">
        <v>659</v>
      </c>
      <c r="P1626">
        <v>1</v>
      </c>
      <c r="Q1626">
        <v>1</v>
      </c>
      <c r="R1626">
        <v>4600</v>
      </c>
      <c r="S1626" t="s">
        <v>223</v>
      </c>
      <c r="T1626">
        <v>0</v>
      </c>
      <c r="U1626" t="s">
        <v>6006</v>
      </c>
      <c r="V1626" t="s">
        <v>933</v>
      </c>
      <c r="W1626" t="s">
        <v>659</v>
      </c>
      <c r="X1626" t="s">
        <v>659</v>
      </c>
      <c r="Y1626">
        <v>4600</v>
      </c>
      <c r="AB1626">
        <v>0</v>
      </c>
      <c r="AC1626">
        <v>0</v>
      </c>
      <c r="AD1626">
        <v>3</v>
      </c>
      <c r="AE1626">
        <v>1316</v>
      </c>
      <c r="AF1626">
        <v>1</v>
      </c>
      <c r="AQ1626">
        <v>1</v>
      </c>
      <c r="AR1626">
        <f t="shared" si="25"/>
        <v>0</v>
      </c>
      <c r="AS1626">
        <v>1</v>
      </c>
      <c r="AT1626" t="s">
        <v>135</v>
      </c>
      <c r="AU1626">
        <v>44</v>
      </c>
    </row>
    <row r="1627" spans="1:47">
      <c r="A1627" t="s">
        <v>6010</v>
      </c>
      <c r="C1627">
        <v>310</v>
      </c>
      <c r="D1627" t="s">
        <v>6011</v>
      </c>
      <c r="E1627">
        <v>101</v>
      </c>
      <c r="F1627" t="s">
        <v>6012</v>
      </c>
      <c r="G1627" t="s">
        <v>219</v>
      </c>
      <c r="H1627" t="s">
        <v>220</v>
      </c>
      <c r="I1627" t="s">
        <v>6013</v>
      </c>
      <c r="J1627">
        <v>0.14137</v>
      </c>
      <c r="K1627">
        <v>0</v>
      </c>
      <c r="L1627">
        <v>0</v>
      </c>
      <c r="M1627">
        <v>1</v>
      </c>
      <c r="N1627">
        <v>1</v>
      </c>
      <c r="O1627" t="s">
        <v>659</v>
      </c>
      <c r="P1627">
        <v>1</v>
      </c>
      <c r="Q1627">
        <v>1</v>
      </c>
      <c r="R1627">
        <v>400</v>
      </c>
      <c r="S1627" t="s">
        <v>223</v>
      </c>
      <c r="T1627">
        <v>0</v>
      </c>
      <c r="U1627" t="s">
        <v>6010</v>
      </c>
      <c r="V1627" t="s">
        <v>933</v>
      </c>
      <c r="W1627" t="s">
        <v>659</v>
      </c>
      <c r="X1627" t="s">
        <v>659</v>
      </c>
      <c r="Y1627">
        <v>400</v>
      </c>
      <c r="AB1627">
        <v>0</v>
      </c>
      <c r="AC1627">
        <v>0</v>
      </c>
      <c r="AD1627">
        <v>2</v>
      </c>
      <c r="AE1627">
        <v>545</v>
      </c>
      <c r="AF1627">
        <v>1</v>
      </c>
      <c r="AQ1627">
        <v>1</v>
      </c>
      <c r="AR1627">
        <f t="shared" si="25"/>
        <v>0</v>
      </c>
      <c r="AS1627">
        <v>1</v>
      </c>
      <c r="AT1627" t="s">
        <v>134</v>
      </c>
      <c r="AU1627">
        <v>43</v>
      </c>
    </row>
    <row r="1628" spans="1:47">
      <c r="A1628" t="s">
        <v>6014</v>
      </c>
      <c r="C1628">
        <v>310</v>
      </c>
      <c r="D1628" t="s">
        <v>6015</v>
      </c>
      <c r="E1628">
        <v>132</v>
      </c>
      <c r="F1628" t="s">
        <v>3542</v>
      </c>
      <c r="G1628" t="s">
        <v>219</v>
      </c>
      <c r="H1628" t="s">
        <v>260</v>
      </c>
      <c r="I1628" t="s">
        <v>6016</v>
      </c>
      <c r="J1628">
        <v>0.29782999999999998</v>
      </c>
      <c r="K1628">
        <v>0</v>
      </c>
      <c r="L1628">
        <v>0</v>
      </c>
      <c r="M1628">
        <v>0</v>
      </c>
      <c r="N1628">
        <v>0</v>
      </c>
      <c r="P1628">
        <v>0</v>
      </c>
      <c r="Q1628">
        <v>0</v>
      </c>
      <c r="R1628">
        <v>0</v>
      </c>
      <c r="S1628" t="s">
        <v>223</v>
      </c>
      <c r="T1628">
        <v>0</v>
      </c>
      <c r="U1628" t="s">
        <v>6014</v>
      </c>
      <c r="Y1628">
        <v>0</v>
      </c>
      <c r="AB1628">
        <v>0</v>
      </c>
      <c r="AC1628">
        <v>0</v>
      </c>
      <c r="AD1628">
        <v>0</v>
      </c>
      <c r="AE1628">
        <v>0</v>
      </c>
      <c r="AF1628">
        <v>0</v>
      </c>
      <c r="AQ1628">
        <v>1</v>
      </c>
      <c r="AR1628">
        <f t="shared" si="25"/>
        <v>0</v>
      </c>
      <c r="AS1628">
        <v>1</v>
      </c>
      <c r="AT1628" t="s">
        <v>137</v>
      </c>
      <c r="AU1628">
        <v>46</v>
      </c>
    </row>
    <row r="1629" spans="1:47">
      <c r="A1629" t="s">
        <v>6017</v>
      </c>
      <c r="C1629">
        <v>310</v>
      </c>
      <c r="D1629" t="s">
        <v>6018</v>
      </c>
      <c r="E1629">
        <v>132</v>
      </c>
      <c r="F1629" t="s">
        <v>5542</v>
      </c>
      <c r="G1629" t="s">
        <v>324</v>
      </c>
      <c r="H1629" t="s">
        <v>260</v>
      </c>
      <c r="I1629" t="s">
        <v>6019</v>
      </c>
      <c r="J1629">
        <v>0.20635000000000001</v>
      </c>
      <c r="K1629">
        <v>0</v>
      </c>
      <c r="L1629">
        <v>0</v>
      </c>
      <c r="M1629">
        <v>0</v>
      </c>
      <c r="N1629">
        <v>0</v>
      </c>
      <c r="P1629">
        <v>0</v>
      </c>
      <c r="Q1629">
        <v>0</v>
      </c>
      <c r="R1629">
        <v>0</v>
      </c>
      <c r="S1629" t="s">
        <v>223</v>
      </c>
      <c r="T1629">
        <v>0</v>
      </c>
      <c r="U1629" t="s">
        <v>6017</v>
      </c>
      <c r="Y1629">
        <v>0</v>
      </c>
      <c r="AB1629">
        <v>0</v>
      </c>
      <c r="AC1629">
        <v>0</v>
      </c>
      <c r="AD1629">
        <v>0</v>
      </c>
      <c r="AE1629">
        <v>0</v>
      </c>
      <c r="AF1629">
        <v>0</v>
      </c>
      <c r="AQ1629">
        <v>1</v>
      </c>
      <c r="AR1629">
        <f t="shared" si="25"/>
        <v>0</v>
      </c>
      <c r="AS1629">
        <v>1</v>
      </c>
      <c r="AT1629" t="s">
        <v>137</v>
      </c>
      <c r="AU1629">
        <v>46</v>
      </c>
    </row>
    <row r="1630" spans="1:47">
      <c r="A1630" t="s">
        <v>6020</v>
      </c>
      <c r="C1630">
        <v>310</v>
      </c>
      <c r="D1630" t="s">
        <v>6021</v>
      </c>
      <c r="E1630">
        <v>101</v>
      </c>
      <c r="F1630" t="s">
        <v>6022</v>
      </c>
      <c r="G1630" t="s">
        <v>219</v>
      </c>
      <c r="H1630" t="s">
        <v>220</v>
      </c>
      <c r="I1630" t="s">
        <v>6023</v>
      </c>
      <c r="J1630">
        <v>0.10730000000000001</v>
      </c>
      <c r="K1630">
        <v>1</v>
      </c>
      <c r="L1630">
        <v>1</v>
      </c>
      <c r="M1630">
        <v>1</v>
      </c>
      <c r="N1630">
        <v>1</v>
      </c>
      <c r="O1630" t="s">
        <v>225</v>
      </c>
      <c r="P1630">
        <v>0</v>
      </c>
      <c r="Q1630">
        <v>1</v>
      </c>
      <c r="R1630">
        <v>200</v>
      </c>
      <c r="S1630" t="s">
        <v>223</v>
      </c>
      <c r="T1630">
        <v>200</v>
      </c>
      <c r="U1630" t="s">
        <v>6020</v>
      </c>
      <c r="V1630" t="s">
        <v>2410</v>
      </c>
      <c r="W1630" t="s">
        <v>225</v>
      </c>
      <c r="X1630" t="s">
        <v>225</v>
      </c>
      <c r="Y1630">
        <v>200</v>
      </c>
      <c r="AB1630">
        <v>1</v>
      </c>
      <c r="AC1630">
        <v>1</v>
      </c>
      <c r="AD1630">
        <v>2</v>
      </c>
      <c r="AE1630">
        <v>720</v>
      </c>
      <c r="AF1630">
        <v>1</v>
      </c>
      <c r="AQ1630">
        <v>1</v>
      </c>
      <c r="AR1630">
        <f t="shared" si="25"/>
        <v>9.68</v>
      </c>
      <c r="AS1630">
        <v>1</v>
      </c>
      <c r="AT1630" t="s">
        <v>137</v>
      </c>
      <c r="AU1630">
        <v>46</v>
      </c>
    </row>
    <row r="1631" spans="1:47">
      <c r="A1631" t="s">
        <v>6024</v>
      </c>
      <c r="C1631">
        <v>310</v>
      </c>
      <c r="D1631" t="s">
        <v>6025</v>
      </c>
      <c r="E1631">
        <v>101</v>
      </c>
      <c r="F1631" t="s">
        <v>6026</v>
      </c>
      <c r="G1631" t="s">
        <v>219</v>
      </c>
      <c r="H1631" t="s">
        <v>220</v>
      </c>
      <c r="I1631" t="s">
        <v>6027</v>
      </c>
      <c r="J1631">
        <v>0.13192999999999999</v>
      </c>
      <c r="K1631">
        <v>0</v>
      </c>
      <c r="L1631">
        <v>0</v>
      </c>
      <c r="M1631">
        <v>1</v>
      </c>
      <c r="N1631">
        <v>1</v>
      </c>
      <c r="O1631" t="s">
        <v>659</v>
      </c>
      <c r="P1631">
        <v>1</v>
      </c>
      <c r="Q1631">
        <v>1</v>
      </c>
      <c r="R1631">
        <v>7900</v>
      </c>
      <c r="S1631" t="s">
        <v>223</v>
      </c>
      <c r="T1631">
        <v>0</v>
      </c>
      <c r="U1631" t="s">
        <v>6024</v>
      </c>
      <c r="V1631" t="s">
        <v>927</v>
      </c>
      <c r="W1631" t="s">
        <v>659</v>
      </c>
      <c r="X1631" t="s">
        <v>659</v>
      </c>
      <c r="Y1631">
        <v>7900</v>
      </c>
      <c r="AB1631">
        <v>0</v>
      </c>
      <c r="AC1631">
        <v>0</v>
      </c>
      <c r="AD1631">
        <v>1</v>
      </c>
      <c r="AE1631">
        <v>1008</v>
      </c>
      <c r="AF1631">
        <v>1</v>
      </c>
      <c r="AQ1631">
        <v>1</v>
      </c>
      <c r="AR1631">
        <f t="shared" si="25"/>
        <v>0</v>
      </c>
      <c r="AS1631">
        <v>1</v>
      </c>
      <c r="AT1631" t="s">
        <v>134</v>
      </c>
      <c r="AU1631">
        <v>43</v>
      </c>
    </row>
    <row r="1632" spans="1:47">
      <c r="A1632" t="s">
        <v>6028</v>
      </c>
      <c r="C1632">
        <v>310</v>
      </c>
      <c r="D1632" t="s">
        <v>6029</v>
      </c>
      <c r="E1632">
        <v>101</v>
      </c>
      <c r="F1632" t="s">
        <v>6030</v>
      </c>
      <c r="G1632" t="s">
        <v>219</v>
      </c>
      <c r="H1632" t="s">
        <v>220</v>
      </c>
      <c r="I1632" t="s">
        <v>6031</v>
      </c>
      <c r="J1632">
        <v>0.11176</v>
      </c>
      <c r="K1632">
        <v>0</v>
      </c>
      <c r="L1632">
        <v>0</v>
      </c>
      <c r="M1632">
        <v>1</v>
      </c>
      <c r="N1632">
        <v>1</v>
      </c>
      <c r="O1632" t="s">
        <v>659</v>
      </c>
      <c r="P1632">
        <v>1</v>
      </c>
      <c r="Q1632">
        <v>1</v>
      </c>
      <c r="R1632">
        <v>1100</v>
      </c>
      <c r="S1632" t="s">
        <v>223</v>
      </c>
      <c r="T1632">
        <v>0</v>
      </c>
      <c r="U1632" t="s">
        <v>6028</v>
      </c>
      <c r="V1632" t="s">
        <v>933</v>
      </c>
      <c r="W1632" t="s">
        <v>659</v>
      </c>
      <c r="X1632" t="s">
        <v>659</v>
      </c>
      <c r="Y1632">
        <v>1100</v>
      </c>
      <c r="AB1632">
        <v>0</v>
      </c>
      <c r="AC1632">
        <v>0</v>
      </c>
      <c r="AD1632">
        <v>2</v>
      </c>
      <c r="AE1632">
        <v>528</v>
      </c>
      <c r="AF1632">
        <v>1</v>
      </c>
      <c r="AQ1632">
        <v>1</v>
      </c>
      <c r="AR1632">
        <f t="shared" si="25"/>
        <v>0</v>
      </c>
      <c r="AS1632">
        <v>1</v>
      </c>
      <c r="AT1632" t="s">
        <v>134</v>
      </c>
      <c r="AU1632">
        <v>43</v>
      </c>
    </row>
    <row r="1633" spans="1:47">
      <c r="A1633" t="s">
        <v>6032</v>
      </c>
      <c r="C1633">
        <v>310</v>
      </c>
      <c r="D1633" t="s">
        <v>1256</v>
      </c>
      <c r="E1633">
        <v>710</v>
      </c>
      <c r="F1633" t="s">
        <v>6033</v>
      </c>
      <c r="G1633" t="s">
        <v>422</v>
      </c>
      <c r="H1633" t="s">
        <v>6034</v>
      </c>
      <c r="I1633" t="s">
        <v>6035</v>
      </c>
      <c r="J1633">
        <v>15.98584</v>
      </c>
      <c r="K1633">
        <v>1</v>
      </c>
      <c r="L1633">
        <v>1</v>
      </c>
      <c r="M1633">
        <v>1</v>
      </c>
      <c r="N1633">
        <v>1</v>
      </c>
      <c r="O1633" t="s">
        <v>225</v>
      </c>
      <c r="P1633">
        <v>0</v>
      </c>
      <c r="Q1633">
        <v>0</v>
      </c>
      <c r="R1633">
        <v>0</v>
      </c>
      <c r="S1633" t="s">
        <v>223</v>
      </c>
      <c r="T1633">
        <v>0</v>
      </c>
      <c r="U1633" t="s">
        <v>6032</v>
      </c>
      <c r="X1633" t="s">
        <v>225</v>
      </c>
      <c r="Y1633">
        <v>0</v>
      </c>
      <c r="AB1633">
        <v>1</v>
      </c>
      <c r="AC1633">
        <v>1</v>
      </c>
      <c r="AD1633">
        <v>0</v>
      </c>
      <c r="AE1633">
        <v>0</v>
      </c>
      <c r="AF1633">
        <v>0</v>
      </c>
      <c r="AQ1633">
        <v>1</v>
      </c>
      <c r="AR1633">
        <f t="shared" si="25"/>
        <v>9.68</v>
      </c>
      <c r="AS1633">
        <v>1</v>
      </c>
      <c r="AT1633" t="s">
        <v>135</v>
      </c>
      <c r="AU1633">
        <v>44</v>
      </c>
    </row>
    <row r="1634" spans="1:47">
      <c r="A1634" t="s">
        <v>6036</v>
      </c>
      <c r="C1634">
        <v>310</v>
      </c>
      <c r="D1634" t="s">
        <v>6037</v>
      </c>
      <c r="E1634">
        <v>101</v>
      </c>
      <c r="F1634" t="s">
        <v>6038</v>
      </c>
      <c r="G1634" t="s">
        <v>219</v>
      </c>
      <c r="H1634" t="s">
        <v>220</v>
      </c>
      <c r="I1634" t="s">
        <v>6039</v>
      </c>
      <c r="J1634">
        <v>8.4349999999999994E-2</v>
      </c>
      <c r="K1634">
        <v>1</v>
      </c>
      <c r="L1634">
        <v>1</v>
      </c>
      <c r="M1634">
        <v>1</v>
      </c>
      <c r="N1634">
        <v>1</v>
      </c>
      <c r="O1634" t="s">
        <v>225</v>
      </c>
      <c r="P1634">
        <v>0</v>
      </c>
      <c r="Q1634">
        <v>1</v>
      </c>
      <c r="R1634">
        <v>2600</v>
      </c>
      <c r="S1634" t="s">
        <v>223</v>
      </c>
      <c r="T1634">
        <v>2600</v>
      </c>
      <c r="U1634" t="s">
        <v>6036</v>
      </c>
      <c r="V1634" t="s">
        <v>413</v>
      </c>
      <c r="W1634" t="s">
        <v>225</v>
      </c>
      <c r="X1634" t="s">
        <v>225</v>
      </c>
      <c r="Y1634">
        <v>2600</v>
      </c>
      <c r="AB1634">
        <v>1</v>
      </c>
      <c r="AC1634">
        <v>1</v>
      </c>
      <c r="AD1634">
        <v>4</v>
      </c>
      <c r="AE1634">
        <v>1616</v>
      </c>
      <c r="AF1634">
        <v>2</v>
      </c>
      <c r="AQ1634">
        <v>1</v>
      </c>
      <c r="AR1634">
        <f t="shared" si="25"/>
        <v>9.68</v>
      </c>
      <c r="AS1634">
        <v>1</v>
      </c>
      <c r="AT1634" t="s">
        <v>137</v>
      </c>
      <c r="AU1634">
        <v>46</v>
      </c>
    </row>
    <row r="1635" spans="1:47">
      <c r="A1635" t="s">
        <v>6040</v>
      </c>
      <c r="C1635">
        <v>310</v>
      </c>
      <c r="D1635" t="s">
        <v>6041</v>
      </c>
      <c r="E1635">
        <v>101</v>
      </c>
      <c r="F1635" t="s">
        <v>6042</v>
      </c>
      <c r="G1635" t="s">
        <v>219</v>
      </c>
      <c r="H1635" t="s">
        <v>220</v>
      </c>
      <c r="I1635" t="s">
        <v>6043</v>
      </c>
      <c r="J1635">
        <v>7.9240000000000005E-2</v>
      </c>
      <c r="K1635">
        <v>0</v>
      </c>
      <c r="L1635">
        <v>0</v>
      </c>
      <c r="M1635">
        <v>1</v>
      </c>
      <c r="N1635">
        <v>1</v>
      </c>
      <c r="O1635" t="s">
        <v>659</v>
      </c>
      <c r="P1635">
        <v>1</v>
      </c>
      <c r="Q1635">
        <v>1</v>
      </c>
      <c r="R1635">
        <v>3300</v>
      </c>
      <c r="S1635" t="s">
        <v>223</v>
      </c>
      <c r="T1635">
        <v>0</v>
      </c>
      <c r="U1635" t="s">
        <v>6040</v>
      </c>
      <c r="V1635" t="s">
        <v>933</v>
      </c>
      <c r="W1635" t="s">
        <v>659</v>
      </c>
      <c r="X1635" t="s">
        <v>659</v>
      </c>
      <c r="Y1635">
        <v>3300</v>
      </c>
      <c r="AB1635">
        <v>0</v>
      </c>
      <c r="AC1635">
        <v>0</v>
      </c>
      <c r="AD1635">
        <v>1</v>
      </c>
      <c r="AE1635">
        <v>612</v>
      </c>
      <c r="AF1635">
        <v>1</v>
      </c>
      <c r="AQ1635">
        <v>1</v>
      </c>
      <c r="AR1635">
        <f t="shared" si="25"/>
        <v>0</v>
      </c>
      <c r="AS1635">
        <v>1</v>
      </c>
      <c r="AT1635" t="s">
        <v>134</v>
      </c>
      <c r="AU1635">
        <v>43</v>
      </c>
    </row>
    <row r="1636" spans="1:47">
      <c r="A1636" t="s">
        <v>6044</v>
      </c>
      <c r="C1636">
        <v>310</v>
      </c>
      <c r="D1636" t="s">
        <v>6045</v>
      </c>
      <c r="E1636">
        <v>101</v>
      </c>
      <c r="F1636" t="s">
        <v>6046</v>
      </c>
      <c r="G1636" t="s">
        <v>422</v>
      </c>
      <c r="H1636" t="s">
        <v>220</v>
      </c>
      <c r="I1636" t="s">
        <v>6047</v>
      </c>
      <c r="J1636">
        <v>0.27317999999999998</v>
      </c>
      <c r="K1636">
        <v>0</v>
      </c>
      <c r="L1636">
        <v>0</v>
      </c>
      <c r="M1636">
        <v>1</v>
      </c>
      <c r="N1636">
        <v>1</v>
      </c>
      <c r="O1636" t="s">
        <v>659</v>
      </c>
      <c r="P1636">
        <v>1</v>
      </c>
      <c r="Q1636">
        <v>1</v>
      </c>
      <c r="R1636">
        <v>9600</v>
      </c>
      <c r="S1636" t="s">
        <v>223</v>
      </c>
      <c r="T1636">
        <v>0</v>
      </c>
      <c r="U1636" t="s">
        <v>6044</v>
      </c>
      <c r="V1636" t="s">
        <v>933</v>
      </c>
      <c r="W1636" t="s">
        <v>659</v>
      </c>
      <c r="X1636" t="s">
        <v>659</v>
      </c>
      <c r="Y1636">
        <v>9600</v>
      </c>
      <c r="AB1636">
        <v>0</v>
      </c>
      <c r="AC1636">
        <v>0</v>
      </c>
      <c r="AD1636">
        <v>7</v>
      </c>
      <c r="AE1636">
        <v>1728</v>
      </c>
      <c r="AF1636">
        <v>1</v>
      </c>
      <c r="AQ1636">
        <v>1</v>
      </c>
      <c r="AR1636">
        <f t="shared" si="25"/>
        <v>0</v>
      </c>
      <c r="AS1636">
        <v>1</v>
      </c>
      <c r="AT1636" t="s">
        <v>135</v>
      </c>
      <c r="AU1636">
        <v>44</v>
      </c>
    </row>
    <row r="1637" spans="1:47">
      <c r="A1637" t="s">
        <v>6048</v>
      </c>
      <c r="C1637">
        <v>310</v>
      </c>
      <c r="D1637" t="s">
        <v>6049</v>
      </c>
      <c r="E1637">
        <v>132</v>
      </c>
      <c r="F1637" t="s">
        <v>6050</v>
      </c>
      <c r="G1637" t="s">
        <v>219</v>
      </c>
      <c r="H1637" t="s">
        <v>260</v>
      </c>
      <c r="I1637" t="s">
        <v>6051</v>
      </c>
      <c r="J1637">
        <v>6.6420000000000007E-2</v>
      </c>
      <c r="K1637">
        <v>0</v>
      </c>
      <c r="L1637">
        <v>0</v>
      </c>
      <c r="M1637">
        <v>0</v>
      </c>
      <c r="N1637">
        <v>0</v>
      </c>
      <c r="P1637">
        <v>0</v>
      </c>
      <c r="Q1637">
        <v>0</v>
      </c>
      <c r="R1637">
        <v>0</v>
      </c>
      <c r="S1637" t="s">
        <v>223</v>
      </c>
      <c r="T1637">
        <v>0</v>
      </c>
      <c r="U1637" t="s">
        <v>6048</v>
      </c>
      <c r="Y1637">
        <v>0</v>
      </c>
      <c r="AB1637">
        <v>0</v>
      </c>
      <c r="AC1637">
        <v>0</v>
      </c>
      <c r="AD1637">
        <v>0</v>
      </c>
      <c r="AE1637">
        <v>0</v>
      </c>
      <c r="AF1637">
        <v>0</v>
      </c>
      <c r="AQ1637">
        <v>1</v>
      </c>
      <c r="AR1637">
        <f t="shared" si="25"/>
        <v>0</v>
      </c>
      <c r="AS1637">
        <v>1</v>
      </c>
      <c r="AT1637" t="s">
        <v>137</v>
      </c>
      <c r="AU1637">
        <v>46</v>
      </c>
    </row>
    <row r="1638" spans="1:47">
      <c r="A1638" t="s">
        <v>6052</v>
      </c>
      <c r="C1638">
        <v>310</v>
      </c>
      <c r="D1638" t="s">
        <v>6053</v>
      </c>
      <c r="E1638">
        <v>101</v>
      </c>
      <c r="F1638" t="s">
        <v>6054</v>
      </c>
      <c r="G1638" t="s">
        <v>219</v>
      </c>
      <c r="H1638" t="s">
        <v>220</v>
      </c>
      <c r="I1638" t="s">
        <v>6055</v>
      </c>
      <c r="J1638">
        <v>0.15504999999999999</v>
      </c>
      <c r="K1638">
        <v>0</v>
      </c>
      <c r="L1638">
        <v>0</v>
      </c>
      <c r="M1638">
        <v>1</v>
      </c>
      <c r="N1638">
        <v>1</v>
      </c>
      <c r="O1638" t="s">
        <v>659</v>
      </c>
      <c r="P1638">
        <v>1</v>
      </c>
      <c r="Q1638">
        <v>1</v>
      </c>
      <c r="R1638">
        <v>8400</v>
      </c>
      <c r="S1638" t="s">
        <v>223</v>
      </c>
      <c r="T1638">
        <v>0</v>
      </c>
      <c r="U1638" t="s">
        <v>6052</v>
      </c>
      <c r="V1638" t="s">
        <v>933</v>
      </c>
      <c r="W1638" t="s">
        <v>659</v>
      </c>
      <c r="X1638" t="s">
        <v>659</v>
      </c>
      <c r="Y1638">
        <v>8400</v>
      </c>
      <c r="AB1638">
        <v>0</v>
      </c>
      <c r="AC1638">
        <v>0</v>
      </c>
      <c r="AD1638">
        <v>3</v>
      </c>
      <c r="AE1638">
        <v>1138</v>
      </c>
      <c r="AF1638">
        <v>1</v>
      </c>
      <c r="AQ1638">
        <v>1</v>
      </c>
      <c r="AR1638">
        <f t="shared" si="25"/>
        <v>0</v>
      </c>
      <c r="AS1638">
        <v>1</v>
      </c>
      <c r="AT1638" t="s">
        <v>134</v>
      </c>
      <c r="AU1638">
        <v>43</v>
      </c>
    </row>
    <row r="1639" spans="1:47">
      <c r="A1639" t="s">
        <v>6056</v>
      </c>
      <c r="C1639">
        <v>310</v>
      </c>
      <c r="D1639" t="s">
        <v>6057</v>
      </c>
      <c r="E1639">
        <v>101</v>
      </c>
      <c r="F1639" t="s">
        <v>6058</v>
      </c>
      <c r="G1639" t="s">
        <v>219</v>
      </c>
      <c r="H1639" t="s">
        <v>220</v>
      </c>
      <c r="I1639" t="s">
        <v>6059</v>
      </c>
      <c r="J1639">
        <v>0.17881</v>
      </c>
      <c r="K1639">
        <v>0</v>
      </c>
      <c r="L1639">
        <v>0</v>
      </c>
      <c r="M1639">
        <v>1</v>
      </c>
      <c r="N1639">
        <v>1</v>
      </c>
      <c r="O1639" t="s">
        <v>659</v>
      </c>
      <c r="P1639">
        <v>1</v>
      </c>
      <c r="Q1639">
        <v>0</v>
      </c>
      <c r="R1639">
        <v>0</v>
      </c>
      <c r="S1639" t="s">
        <v>223</v>
      </c>
      <c r="T1639">
        <v>0</v>
      </c>
      <c r="U1639" t="s">
        <v>6056</v>
      </c>
      <c r="V1639" t="s">
        <v>927</v>
      </c>
      <c r="W1639" t="s">
        <v>659</v>
      </c>
      <c r="X1639" t="s">
        <v>659</v>
      </c>
      <c r="Y1639">
        <v>0</v>
      </c>
      <c r="AB1639">
        <v>0</v>
      </c>
      <c r="AC1639">
        <v>0</v>
      </c>
      <c r="AD1639">
        <v>4</v>
      </c>
      <c r="AE1639">
        <v>1148</v>
      </c>
      <c r="AF1639">
        <v>1</v>
      </c>
      <c r="AQ1639">
        <v>2</v>
      </c>
      <c r="AR1639">
        <f t="shared" si="25"/>
        <v>0</v>
      </c>
      <c r="AS1639">
        <v>1</v>
      </c>
      <c r="AT1639" t="s">
        <v>134</v>
      </c>
      <c r="AU1639">
        <v>43</v>
      </c>
    </row>
    <row r="1640" spans="1:47">
      <c r="A1640" t="s">
        <v>6060</v>
      </c>
      <c r="C1640">
        <v>310</v>
      </c>
      <c r="D1640" t="s">
        <v>6061</v>
      </c>
      <c r="E1640">
        <v>101</v>
      </c>
      <c r="F1640" t="s">
        <v>6050</v>
      </c>
      <c r="G1640" t="s">
        <v>219</v>
      </c>
      <c r="H1640" t="s">
        <v>220</v>
      </c>
      <c r="I1640" t="s">
        <v>6062</v>
      </c>
      <c r="J1640">
        <v>0.15345</v>
      </c>
      <c r="K1640">
        <v>1</v>
      </c>
      <c r="L1640">
        <v>1</v>
      </c>
      <c r="M1640">
        <v>1</v>
      </c>
      <c r="N1640">
        <v>1</v>
      </c>
      <c r="O1640" t="s">
        <v>225</v>
      </c>
      <c r="P1640">
        <v>0</v>
      </c>
      <c r="Q1640">
        <v>1</v>
      </c>
      <c r="R1640">
        <v>8200</v>
      </c>
      <c r="S1640" t="s">
        <v>223</v>
      </c>
      <c r="T1640">
        <v>8200</v>
      </c>
      <c r="U1640" t="s">
        <v>6060</v>
      </c>
      <c r="V1640" t="s">
        <v>413</v>
      </c>
      <c r="W1640" t="s">
        <v>225</v>
      </c>
      <c r="X1640" t="s">
        <v>225</v>
      </c>
      <c r="Y1640">
        <v>8200</v>
      </c>
      <c r="AB1640">
        <v>1</v>
      </c>
      <c r="AC1640">
        <v>1</v>
      </c>
      <c r="AD1640">
        <v>3</v>
      </c>
      <c r="AE1640">
        <v>2002</v>
      </c>
      <c r="AF1640">
        <v>1.75</v>
      </c>
      <c r="AQ1640">
        <v>1</v>
      </c>
      <c r="AR1640">
        <f t="shared" si="25"/>
        <v>9.68</v>
      </c>
      <c r="AS1640">
        <v>1</v>
      </c>
      <c r="AT1640" t="s">
        <v>137</v>
      </c>
      <c r="AU1640">
        <v>46</v>
      </c>
    </row>
    <row r="1641" spans="1:47">
      <c r="A1641" t="s">
        <v>6063</v>
      </c>
      <c r="C1641">
        <v>310</v>
      </c>
      <c r="D1641" t="s">
        <v>6064</v>
      </c>
      <c r="E1641">
        <v>132</v>
      </c>
      <c r="F1641" t="s">
        <v>6065</v>
      </c>
      <c r="H1641" t="s">
        <v>260</v>
      </c>
      <c r="I1641" t="s">
        <v>6066</v>
      </c>
      <c r="J1641">
        <v>0.1804</v>
      </c>
      <c r="K1641">
        <v>0</v>
      </c>
      <c r="L1641">
        <v>0</v>
      </c>
      <c r="M1641">
        <v>0</v>
      </c>
      <c r="N1641">
        <v>0</v>
      </c>
      <c r="P1641">
        <v>0</v>
      </c>
      <c r="Q1641">
        <v>0</v>
      </c>
      <c r="R1641">
        <v>0</v>
      </c>
      <c r="S1641" t="s">
        <v>223</v>
      </c>
      <c r="T1641">
        <v>0</v>
      </c>
      <c r="U1641" t="s">
        <v>6063</v>
      </c>
      <c r="Y1641">
        <v>0</v>
      </c>
      <c r="AB1641">
        <v>0</v>
      </c>
      <c r="AC1641">
        <v>0</v>
      </c>
      <c r="AD1641">
        <v>0</v>
      </c>
      <c r="AE1641">
        <v>0</v>
      </c>
      <c r="AF1641">
        <v>0</v>
      </c>
      <c r="AQ1641">
        <v>1</v>
      </c>
      <c r="AR1641">
        <f t="shared" si="25"/>
        <v>0</v>
      </c>
      <c r="AS1641">
        <v>1</v>
      </c>
      <c r="AT1641" t="s">
        <v>134</v>
      </c>
      <c r="AU1641">
        <v>43</v>
      </c>
    </row>
    <row r="1642" spans="1:47">
      <c r="A1642" t="s">
        <v>6067</v>
      </c>
      <c r="C1642">
        <v>310</v>
      </c>
      <c r="D1642" t="s">
        <v>6068</v>
      </c>
      <c r="E1642">
        <v>101</v>
      </c>
      <c r="F1642" t="s">
        <v>4641</v>
      </c>
      <c r="G1642" t="s">
        <v>6069</v>
      </c>
      <c r="H1642" t="s">
        <v>220</v>
      </c>
      <c r="I1642" t="s">
        <v>6070</v>
      </c>
      <c r="J1642">
        <v>0.20977999999999999</v>
      </c>
      <c r="K1642">
        <v>0</v>
      </c>
      <c r="L1642">
        <v>0</v>
      </c>
      <c r="M1642">
        <v>1</v>
      </c>
      <c r="N1642">
        <v>1</v>
      </c>
      <c r="O1642" t="s">
        <v>659</v>
      </c>
      <c r="P1642">
        <v>1</v>
      </c>
      <c r="Q1642">
        <v>1</v>
      </c>
      <c r="R1642">
        <v>18400</v>
      </c>
      <c r="S1642" t="s">
        <v>223</v>
      </c>
      <c r="T1642">
        <v>0</v>
      </c>
      <c r="U1642" t="s">
        <v>6067</v>
      </c>
      <c r="V1642" t="s">
        <v>933</v>
      </c>
      <c r="W1642" t="s">
        <v>659</v>
      </c>
      <c r="X1642" t="s">
        <v>659</v>
      </c>
      <c r="Y1642">
        <v>18400</v>
      </c>
      <c r="AB1642">
        <v>0</v>
      </c>
      <c r="AC1642">
        <v>0</v>
      </c>
      <c r="AD1642">
        <v>3</v>
      </c>
      <c r="AE1642">
        <v>2095</v>
      </c>
      <c r="AF1642">
        <v>2</v>
      </c>
      <c r="AQ1642">
        <v>2</v>
      </c>
      <c r="AR1642">
        <f t="shared" si="25"/>
        <v>0</v>
      </c>
      <c r="AS1642">
        <v>1</v>
      </c>
      <c r="AT1642" t="s">
        <v>134</v>
      </c>
      <c r="AU1642">
        <v>43</v>
      </c>
    </row>
    <row r="1643" spans="1:47">
      <c r="A1643" t="s">
        <v>6071</v>
      </c>
      <c r="C1643">
        <v>310</v>
      </c>
      <c r="D1643" t="s">
        <v>6072</v>
      </c>
      <c r="E1643">
        <v>101</v>
      </c>
      <c r="F1643" t="s">
        <v>6073</v>
      </c>
      <c r="G1643" t="s">
        <v>1783</v>
      </c>
      <c r="H1643" t="s">
        <v>220</v>
      </c>
      <c r="I1643" t="s">
        <v>6074</v>
      </c>
      <c r="J1643">
        <v>6.7979999999999999E-2</v>
      </c>
      <c r="K1643">
        <v>0</v>
      </c>
      <c r="L1643">
        <v>0</v>
      </c>
      <c r="M1643">
        <v>1</v>
      </c>
      <c r="N1643">
        <v>1</v>
      </c>
      <c r="O1643" t="s">
        <v>659</v>
      </c>
      <c r="P1643">
        <v>1</v>
      </c>
      <c r="Q1643">
        <v>1</v>
      </c>
      <c r="R1643">
        <v>1200</v>
      </c>
      <c r="S1643" t="s">
        <v>243</v>
      </c>
      <c r="T1643">
        <v>0</v>
      </c>
      <c r="U1643" t="s">
        <v>6071</v>
      </c>
      <c r="V1643" t="s">
        <v>933</v>
      </c>
      <c r="W1643" t="s">
        <v>659</v>
      </c>
      <c r="X1643" t="s">
        <v>659</v>
      </c>
      <c r="Y1643">
        <v>1200</v>
      </c>
      <c r="AB1643">
        <v>0</v>
      </c>
      <c r="AC1643">
        <v>0</v>
      </c>
      <c r="AD1643">
        <v>3</v>
      </c>
      <c r="AE1643">
        <v>548</v>
      </c>
      <c r="AF1643">
        <v>1</v>
      </c>
      <c r="AQ1643">
        <v>2</v>
      </c>
      <c r="AR1643">
        <f t="shared" si="25"/>
        <v>0</v>
      </c>
      <c r="AS1643">
        <v>1</v>
      </c>
      <c r="AT1643" t="s">
        <v>135</v>
      </c>
      <c r="AU1643">
        <v>44</v>
      </c>
    </row>
    <row r="1644" spans="1:47">
      <c r="A1644" t="s">
        <v>6075</v>
      </c>
      <c r="C1644">
        <v>310</v>
      </c>
      <c r="D1644" t="s">
        <v>6076</v>
      </c>
      <c r="E1644">
        <v>903</v>
      </c>
      <c r="F1644" t="s">
        <v>821</v>
      </c>
      <c r="G1644" t="s">
        <v>422</v>
      </c>
      <c r="H1644" t="s">
        <v>822</v>
      </c>
      <c r="I1644" t="s">
        <v>6077</v>
      </c>
      <c r="J1644">
        <v>0.24481</v>
      </c>
      <c r="K1644">
        <v>0</v>
      </c>
      <c r="L1644">
        <v>0</v>
      </c>
      <c r="M1644">
        <v>0</v>
      </c>
      <c r="N1644">
        <v>0</v>
      </c>
      <c r="P1644">
        <v>0</v>
      </c>
      <c r="Q1644">
        <v>0</v>
      </c>
      <c r="R1644">
        <v>0</v>
      </c>
      <c r="S1644" t="s">
        <v>223</v>
      </c>
      <c r="T1644">
        <v>0</v>
      </c>
      <c r="U1644" t="s">
        <v>6075</v>
      </c>
      <c r="Y1644">
        <v>0</v>
      </c>
      <c r="AB1644">
        <v>0</v>
      </c>
      <c r="AC1644">
        <v>0</v>
      </c>
      <c r="AD1644">
        <v>0</v>
      </c>
      <c r="AE1644">
        <v>0</v>
      </c>
      <c r="AF1644">
        <v>0</v>
      </c>
      <c r="AQ1644">
        <v>1</v>
      </c>
      <c r="AR1644">
        <f t="shared" si="25"/>
        <v>0</v>
      </c>
      <c r="AS1644">
        <v>1</v>
      </c>
      <c r="AT1644" t="s">
        <v>135</v>
      </c>
      <c r="AU1644">
        <v>44</v>
      </c>
    </row>
    <row r="1645" spans="1:47">
      <c r="A1645" t="s">
        <v>6078</v>
      </c>
      <c r="C1645">
        <v>310</v>
      </c>
      <c r="D1645" t="s">
        <v>6079</v>
      </c>
      <c r="E1645">
        <v>101</v>
      </c>
      <c r="F1645" t="s">
        <v>6080</v>
      </c>
      <c r="G1645" t="s">
        <v>324</v>
      </c>
      <c r="H1645" t="s">
        <v>220</v>
      </c>
      <c r="I1645" t="s">
        <v>6081</v>
      </c>
      <c r="J1645">
        <v>0.42654999999999998</v>
      </c>
      <c r="K1645">
        <v>1</v>
      </c>
      <c r="L1645">
        <v>1</v>
      </c>
      <c r="M1645">
        <v>1</v>
      </c>
      <c r="N1645">
        <v>1</v>
      </c>
      <c r="O1645" t="s">
        <v>225</v>
      </c>
      <c r="P1645">
        <v>0</v>
      </c>
      <c r="Q1645">
        <v>1</v>
      </c>
      <c r="R1645">
        <v>9600</v>
      </c>
      <c r="S1645" t="s">
        <v>223</v>
      </c>
      <c r="T1645">
        <v>9600</v>
      </c>
      <c r="U1645" t="s">
        <v>6078</v>
      </c>
      <c r="V1645" t="s">
        <v>413</v>
      </c>
      <c r="W1645" t="s">
        <v>225</v>
      </c>
      <c r="X1645" t="s">
        <v>225</v>
      </c>
      <c r="Y1645">
        <v>9600</v>
      </c>
      <c r="AB1645">
        <v>1</v>
      </c>
      <c r="AC1645">
        <v>1</v>
      </c>
      <c r="AD1645">
        <v>4</v>
      </c>
      <c r="AE1645">
        <v>2144</v>
      </c>
      <c r="AF1645">
        <v>1.75</v>
      </c>
      <c r="AQ1645">
        <v>1</v>
      </c>
      <c r="AR1645">
        <f t="shared" si="25"/>
        <v>9.68</v>
      </c>
      <c r="AS1645">
        <v>1</v>
      </c>
      <c r="AT1645" t="s">
        <v>137</v>
      </c>
      <c r="AU1645">
        <v>46</v>
      </c>
    </row>
    <row r="1646" spans="1:47">
      <c r="A1646" t="s">
        <v>6082</v>
      </c>
      <c r="C1646">
        <v>310</v>
      </c>
      <c r="D1646" t="s">
        <v>6083</v>
      </c>
      <c r="E1646">
        <v>101</v>
      </c>
      <c r="F1646" t="s">
        <v>6084</v>
      </c>
      <c r="G1646" t="s">
        <v>422</v>
      </c>
      <c r="H1646" t="s">
        <v>220</v>
      </c>
      <c r="I1646" t="s">
        <v>6085</v>
      </c>
      <c r="J1646">
        <v>0.72246999999999995</v>
      </c>
      <c r="K1646">
        <v>0</v>
      </c>
      <c r="L1646">
        <v>0</v>
      </c>
      <c r="M1646">
        <v>1</v>
      </c>
      <c r="N1646">
        <v>1</v>
      </c>
      <c r="O1646" t="s">
        <v>659</v>
      </c>
      <c r="P1646">
        <v>1</v>
      </c>
      <c r="Q1646">
        <v>1</v>
      </c>
      <c r="R1646">
        <v>5500</v>
      </c>
      <c r="S1646" t="s">
        <v>223</v>
      </c>
      <c r="T1646">
        <v>0</v>
      </c>
      <c r="U1646" t="s">
        <v>6082</v>
      </c>
      <c r="V1646" t="s">
        <v>460</v>
      </c>
      <c r="X1646" t="s">
        <v>659</v>
      </c>
      <c r="Y1646">
        <v>5500</v>
      </c>
      <c r="AB1646">
        <v>0</v>
      </c>
      <c r="AC1646">
        <v>0</v>
      </c>
      <c r="AD1646">
        <v>2</v>
      </c>
      <c r="AE1646">
        <v>1387</v>
      </c>
      <c r="AF1646">
        <v>1.75</v>
      </c>
      <c r="AQ1646">
        <v>1</v>
      </c>
      <c r="AR1646">
        <f t="shared" si="25"/>
        <v>0</v>
      </c>
      <c r="AS1646">
        <v>1</v>
      </c>
      <c r="AT1646" t="s">
        <v>135</v>
      </c>
      <c r="AU1646">
        <v>44</v>
      </c>
    </row>
    <row r="1647" spans="1:47">
      <c r="A1647" t="s">
        <v>6086</v>
      </c>
      <c r="C1647">
        <v>310</v>
      </c>
      <c r="D1647" t="s">
        <v>6087</v>
      </c>
      <c r="E1647">
        <v>101</v>
      </c>
      <c r="F1647" t="s">
        <v>6088</v>
      </c>
      <c r="G1647" t="s">
        <v>422</v>
      </c>
      <c r="H1647" t="s">
        <v>220</v>
      </c>
      <c r="I1647" t="s">
        <v>6089</v>
      </c>
      <c r="J1647">
        <v>0.17452999999999999</v>
      </c>
      <c r="K1647">
        <v>0</v>
      </c>
      <c r="L1647">
        <v>0</v>
      </c>
      <c r="M1647">
        <v>0</v>
      </c>
      <c r="N1647">
        <v>0</v>
      </c>
      <c r="P1647">
        <v>1</v>
      </c>
      <c r="Q1647">
        <v>1</v>
      </c>
      <c r="R1647">
        <v>17400</v>
      </c>
      <c r="S1647" t="s">
        <v>223</v>
      </c>
      <c r="T1647">
        <v>0</v>
      </c>
      <c r="U1647" t="s">
        <v>6086</v>
      </c>
      <c r="V1647" t="s">
        <v>460</v>
      </c>
      <c r="Y1647">
        <v>17400</v>
      </c>
      <c r="AB1647">
        <v>0</v>
      </c>
      <c r="AC1647">
        <v>0</v>
      </c>
      <c r="AD1647">
        <v>3</v>
      </c>
      <c r="AE1647">
        <v>1319</v>
      </c>
      <c r="AF1647">
        <v>1.75</v>
      </c>
      <c r="AQ1647">
        <v>1</v>
      </c>
      <c r="AR1647">
        <f t="shared" si="25"/>
        <v>0</v>
      </c>
      <c r="AS1647">
        <v>1</v>
      </c>
      <c r="AT1647" t="s">
        <v>135</v>
      </c>
      <c r="AU1647">
        <v>44</v>
      </c>
    </row>
    <row r="1648" spans="1:47">
      <c r="A1648" t="s">
        <v>6090</v>
      </c>
      <c r="C1648">
        <v>310</v>
      </c>
      <c r="D1648" t="s">
        <v>6091</v>
      </c>
      <c r="E1648">
        <v>101</v>
      </c>
      <c r="F1648" t="s">
        <v>6092</v>
      </c>
      <c r="G1648" t="s">
        <v>219</v>
      </c>
      <c r="H1648" t="s">
        <v>220</v>
      </c>
      <c r="I1648" t="s">
        <v>6093</v>
      </c>
      <c r="J1648">
        <v>0.45796999999999999</v>
      </c>
      <c r="K1648">
        <v>0</v>
      </c>
      <c r="L1648">
        <v>0</v>
      </c>
      <c r="M1648">
        <v>1</v>
      </c>
      <c r="N1648">
        <v>1</v>
      </c>
      <c r="O1648" t="s">
        <v>659</v>
      </c>
      <c r="P1648">
        <v>1</v>
      </c>
      <c r="Q1648">
        <v>1</v>
      </c>
      <c r="R1648">
        <v>19500</v>
      </c>
      <c r="S1648" t="s">
        <v>223</v>
      </c>
      <c r="T1648">
        <v>0</v>
      </c>
      <c r="U1648" t="s">
        <v>6090</v>
      </c>
      <c r="V1648" t="s">
        <v>933</v>
      </c>
      <c r="W1648" t="s">
        <v>659</v>
      </c>
      <c r="X1648" t="s">
        <v>659</v>
      </c>
      <c r="Y1648">
        <v>19500</v>
      </c>
      <c r="AB1648">
        <v>0</v>
      </c>
      <c r="AC1648">
        <v>0</v>
      </c>
      <c r="AD1648">
        <v>3</v>
      </c>
      <c r="AE1648">
        <v>1760</v>
      </c>
      <c r="AF1648">
        <v>2</v>
      </c>
      <c r="AQ1648">
        <v>1</v>
      </c>
      <c r="AR1648">
        <f t="shared" si="25"/>
        <v>0</v>
      </c>
      <c r="AS1648">
        <v>1</v>
      </c>
      <c r="AT1648" t="s">
        <v>135</v>
      </c>
      <c r="AU1648">
        <v>44</v>
      </c>
    </row>
    <row r="1649" spans="1:47">
      <c r="A1649" t="s">
        <v>6094</v>
      </c>
      <c r="C1649">
        <v>310</v>
      </c>
      <c r="D1649" t="s">
        <v>6095</v>
      </c>
      <c r="E1649">
        <v>101</v>
      </c>
      <c r="F1649" t="s">
        <v>6096</v>
      </c>
      <c r="G1649" t="s">
        <v>219</v>
      </c>
      <c r="H1649" t="s">
        <v>220</v>
      </c>
      <c r="I1649" t="s">
        <v>6097</v>
      </c>
      <c r="J1649">
        <v>8.0939999999999998E-2</v>
      </c>
      <c r="K1649">
        <v>0</v>
      </c>
      <c r="L1649">
        <v>0</v>
      </c>
      <c r="M1649">
        <v>1</v>
      </c>
      <c r="N1649">
        <v>1</v>
      </c>
      <c r="O1649" t="s">
        <v>659</v>
      </c>
      <c r="P1649">
        <v>1</v>
      </c>
      <c r="Q1649">
        <v>1</v>
      </c>
      <c r="R1649">
        <v>4700</v>
      </c>
      <c r="S1649" t="s">
        <v>223</v>
      </c>
      <c r="T1649">
        <v>0</v>
      </c>
      <c r="U1649" t="s">
        <v>6094</v>
      </c>
      <c r="V1649" t="s">
        <v>933</v>
      </c>
      <c r="W1649" t="s">
        <v>659</v>
      </c>
      <c r="X1649" t="s">
        <v>659</v>
      </c>
      <c r="Y1649">
        <v>4700</v>
      </c>
      <c r="AB1649">
        <v>0</v>
      </c>
      <c r="AC1649">
        <v>0</v>
      </c>
      <c r="AD1649">
        <v>2</v>
      </c>
      <c r="AE1649">
        <v>660</v>
      </c>
      <c r="AF1649">
        <v>1</v>
      </c>
      <c r="AQ1649">
        <v>1</v>
      </c>
      <c r="AR1649">
        <f t="shared" si="25"/>
        <v>0</v>
      </c>
      <c r="AS1649">
        <v>1</v>
      </c>
      <c r="AT1649" t="s">
        <v>134</v>
      </c>
      <c r="AU1649">
        <v>43</v>
      </c>
    </row>
    <row r="1650" spans="1:47">
      <c r="A1650" t="s">
        <v>6098</v>
      </c>
      <c r="C1650">
        <v>310</v>
      </c>
      <c r="D1650" t="s">
        <v>6099</v>
      </c>
      <c r="E1650">
        <v>101</v>
      </c>
      <c r="F1650" t="s">
        <v>6100</v>
      </c>
      <c r="G1650" t="s">
        <v>219</v>
      </c>
      <c r="H1650" t="s">
        <v>220</v>
      </c>
      <c r="I1650" t="s">
        <v>6101</v>
      </c>
      <c r="J1650">
        <v>5.9520000000000003E-2</v>
      </c>
      <c r="K1650">
        <v>0</v>
      </c>
      <c r="L1650">
        <v>0</v>
      </c>
      <c r="M1650">
        <v>1</v>
      </c>
      <c r="N1650">
        <v>1</v>
      </c>
      <c r="O1650" t="s">
        <v>659</v>
      </c>
      <c r="P1650">
        <v>1</v>
      </c>
      <c r="Q1650">
        <v>1</v>
      </c>
      <c r="R1650">
        <v>3800</v>
      </c>
      <c r="S1650" t="s">
        <v>223</v>
      </c>
      <c r="T1650">
        <v>0</v>
      </c>
      <c r="U1650" t="s">
        <v>6098</v>
      </c>
      <c r="V1650" t="s">
        <v>933</v>
      </c>
      <c r="W1650" t="s">
        <v>659</v>
      </c>
      <c r="X1650" t="s">
        <v>659</v>
      </c>
      <c r="Y1650">
        <v>3800</v>
      </c>
      <c r="AB1650">
        <v>0</v>
      </c>
      <c r="AC1650">
        <v>0</v>
      </c>
      <c r="AD1650">
        <v>2</v>
      </c>
      <c r="AE1650">
        <v>864</v>
      </c>
      <c r="AF1650">
        <v>1.3</v>
      </c>
      <c r="AQ1650">
        <v>1</v>
      </c>
      <c r="AR1650">
        <f t="shared" si="25"/>
        <v>0</v>
      </c>
      <c r="AS1650">
        <v>1</v>
      </c>
      <c r="AT1650" t="s">
        <v>135</v>
      </c>
      <c r="AU1650">
        <v>44</v>
      </c>
    </row>
    <row r="1651" spans="1:47">
      <c r="A1651" t="s">
        <v>6102</v>
      </c>
      <c r="C1651">
        <v>310</v>
      </c>
      <c r="D1651" t="s">
        <v>6103</v>
      </c>
      <c r="E1651">
        <v>101</v>
      </c>
      <c r="F1651" t="s">
        <v>6104</v>
      </c>
      <c r="G1651" t="s">
        <v>219</v>
      </c>
      <c r="H1651" t="s">
        <v>220</v>
      </c>
      <c r="I1651" t="s">
        <v>6105</v>
      </c>
      <c r="J1651">
        <v>0.25836999999999999</v>
      </c>
      <c r="K1651">
        <v>0</v>
      </c>
      <c r="L1651">
        <v>0</v>
      </c>
      <c r="M1651">
        <v>1</v>
      </c>
      <c r="N1651">
        <v>1</v>
      </c>
      <c r="O1651" t="s">
        <v>659</v>
      </c>
      <c r="P1651">
        <v>1</v>
      </c>
      <c r="Q1651">
        <v>1</v>
      </c>
      <c r="R1651">
        <v>200</v>
      </c>
      <c r="S1651" t="s">
        <v>223</v>
      </c>
      <c r="T1651">
        <v>0</v>
      </c>
      <c r="U1651" t="s">
        <v>6102</v>
      </c>
      <c r="V1651" t="s">
        <v>933</v>
      </c>
      <c r="W1651" t="s">
        <v>659</v>
      </c>
      <c r="X1651" t="s">
        <v>659</v>
      </c>
      <c r="Y1651">
        <v>200</v>
      </c>
      <c r="AB1651">
        <v>0</v>
      </c>
      <c r="AC1651">
        <v>0</v>
      </c>
      <c r="AD1651">
        <v>3</v>
      </c>
      <c r="AE1651">
        <v>1176</v>
      </c>
      <c r="AF1651">
        <v>1.5</v>
      </c>
      <c r="AQ1651">
        <v>3</v>
      </c>
      <c r="AR1651">
        <f t="shared" si="25"/>
        <v>0</v>
      </c>
      <c r="AS1651">
        <v>1</v>
      </c>
      <c r="AT1651" t="s">
        <v>134</v>
      </c>
      <c r="AU1651">
        <v>43</v>
      </c>
    </row>
    <row r="1652" spans="1:47">
      <c r="A1652" t="s">
        <v>6106</v>
      </c>
      <c r="C1652">
        <v>310</v>
      </c>
      <c r="D1652" t="s">
        <v>6107</v>
      </c>
      <c r="E1652">
        <v>101</v>
      </c>
      <c r="F1652" t="s">
        <v>6108</v>
      </c>
      <c r="G1652" t="s">
        <v>219</v>
      </c>
      <c r="H1652" t="s">
        <v>220</v>
      </c>
      <c r="I1652" t="s">
        <v>6109</v>
      </c>
      <c r="J1652">
        <v>0.42651</v>
      </c>
      <c r="K1652">
        <v>0</v>
      </c>
      <c r="L1652">
        <v>0</v>
      </c>
      <c r="M1652">
        <v>1</v>
      </c>
      <c r="N1652">
        <v>1</v>
      </c>
      <c r="O1652" t="s">
        <v>659</v>
      </c>
      <c r="P1652">
        <v>1</v>
      </c>
      <c r="Q1652">
        <v>1</v>
      </c>
      <c r="R1652">
        <v>14200</v>
      </c>
      <c r="S1652" t="s">
        <v>223</v>
      </c>
      <c r="T1652">
        <v>0</v>
      </c>
      <c r="U1652" t="s">
        <v>6106</v>
      </c>
      <c r="V1652" t="s">
        <v>933</v>
      </c>
      <c r="W1652" t="s">
        <v>659</v>
      </c>
      <c r="X1652" t="s">
        <v>659</v>
      </c>
      <c r="Y1652">
        <v>14200</v>
      </c>
      <c r="AB1652">
        <v>0</v>
      </c>
      <c r="AC1652">
        <v>0</v>
      </c>
      <c r="AD1652">
        <v>3</v>
      </c>
      <c r="AE1652">
        <v>1702</v>
      </c>
      <c r="AF1652">
        <v>1</v>
      </c>
      <c r="AQ1652">
        <v>1</v>
      </c>
      <c r="AR1652">
        <f t="shared" si="25"/>
        <v>0</v>
      </c>
      <c r="AS1652">
        <v>1</v>
      </c>
      <c r="AT1652" t="s">
        <v>135</v>
      </c>
      <c r="AU1652">
        <v>44</v>
      </c>
    </row>
    <row r="1653" spans="1:47">
      <c r="A1653" t="s">
        <v>6110</v>
      </c>
      <c r="C1653">
        <v>310</v>
      </c>
      <c r="D1653" t="s">
        <v>6111</v>
      </c>
      <c r="E1653">
        <v>101</v>
      </c>
      <c r="F1653" t="s">
        <v>6112</v>
      </c>
      <c r="G1653" t="s">
        <v>219</v>
      </c>
      <c r="H1653" t="s">
        <v>220</v>
      </c>
      <c r="I1653" t="s">
        <v>6113</v>
      </c>
      <c r="J1653">
        <v>7.7450000000000005E-2</v>
      </c>
      <c r="K1653">
        <v>0</v>
      </c>
      <c r="L1653">
        <v>0</v>
      </c>
      <c r="M1653">
        <v>1</v>
      </c>
      <c r="N1653">
        <v>1</v>
      </c>
      <c r="O1653" t="s">
        <v>659</v>
      </c>
      <c r="P1653">
        <v>1</v>
      </c>
      <c r="Q1653">
        <v>1</v>
      </c>
      <c r="R1653">
        <v>500</v>
      </c>
      <c r="S1653" t="s">
        <v>223</v>
      </c>
      <c r="T1653">
        <v>0</v>
      </c>
      <c r="U1653" t="s">
        <v>6110</v>
      </c>
      <c r="V1653" t="s">
        <v>933</v>
      </c>
      <c r="W1653" t="s">
        <v>659</v>
      </c>
      <c r="X1653" t="s">
        <v>659</v>
      </c>
      <c r="Y1653">
        <v>500</v>
      </c>
      <c r="AB1653">
        <v>0</v>
      </c>
      <c r="AC1653">
        <v>0</v>
      </c>
      <c r="AD1653">
        <v>2</v>
      </c>
      <c r="AE1653">
        <v>870</v>
      </c>
      <c r="AF1653">
        <v>1</v>
      </c>
      <c r="AQ1653">
        <v>1</v>
      </c>
      <c r="AR1653">
        <f t="shared" si="25"/>
        <v>0</v>
      </c>
      <c r="AS1653">
        <v>1</v>
      </c>
      <c r="AT1653" t="s">
        <v>134</v>
      </c>
      <c r="AU1653">
        <v>43</v>
      </c>
    </row>
    <row r="1654" spans="1:47">
      <c r="A1654" t="s">
        <v>6114</v>
      </c>
      <c r="C1654">
        <v>310</v>
      </c>
      <c r="D1654" t="s">
        <v>6115</v>
      </c>
      <c r="E1654">
        <v>101</v>
      </c>
      <c r="F1654" t="s">
        <v>6116</v>
      </c>
      <c r="G1654" t="s">
        <v>422</v>
      </c>
      <c r="H1654" t="s">
        <v>220</v>
      </c>
      <c r="I1654" t="s">
        <v>6117</v>
      </c>
      <c r="J1654">
        <v>0.72946</v>
      </c>
      <c r="K1654">
        <v>0</v>
      </c>
      <c r="L1654">
        <v>0</v>
      </c>
      <c r="M1654">
        <v>1</v>
      </c>
      <c r="N1654">
        <v>1</v>
      </c>
      <c r="O1654" t="s">
        <v>659</v>
      </c>
      <c r="P1654">
        <v>1</v>
      </c>
      <c r="Q1654">
        <v>1</v>
      </c>
      <c r="R1654">
        <v>11600</v>
      </c>
      <c r="S1654" t="s">
        <v>223</v>
      </c>
      <c r="T1654">
        <v>0</v>
      </c>
      <c r="U1654" t="s">
        <v>6114</v>
      </c>
      <c r="V1654" t="s">
        <v>460</v>
      </c>
      <c r="X1654" t="s">
        <v>659</v>
      </c>
      <c r="Y1654">
        <v>11600</v>
      </c>
      <c r="AB1654">
        <v>0</v>
      </c>
      <c r="AC1654">
        <v>0</v>
      </c>
      <c r="AD1654">
        <v>3</v>
      </c>
      <c r="AE1654">
        <v>1684</v>
      </c>
      <c r="AF1654">
        <v>1.75</v>
      </c>
      <c r="AQ1654">
        <v>1</v>
      </c>
      <c r="AR1654">
        <f t="shared" si="25"/>
        <v>0</v>
      </c>
      <c r="AS1654">
        <v>1</v>
      </c>
      <c r="AT1654" t="s">
        <v>135</v>
      </c>
      <c r="AU1654">
        <v>44</v>
      </c>
    </row>
    <row r="1655" spans="1:47">
      <c r="A1655" t="s">
        <v>6118</v>
      </c>
      <c r="C1655">
        <v>310</v>
      </c>
      <c r="D1655" t="s">
        <v>6119</v>
      </c>
      <c r="E1655">
        <v>101</v>
      </c>
      <c r="F1655" t="s">
        <v>6120</v>
      </c>
      <c r="G1655" t="s">
        <v>219</v>
      </c>
      <c r="H1655" t="s">
        <v>220</v>
      </c>
      <c r="I1655" t="s">
        <v>6121</v>
      </c>
      <c r="J1655">
        <v>0.36901</v>
      </c>
      <c r="K1655">
        <v>0</v>
      </c>
      <c r="L1655">
        <v>0</v>
      </c>
      <c r="M1655">
        <v>1</v>
      </c>
      <c r="N1655">
        <v>1</v>
      </c>
      <c r="O1655" t="s">
        <v>659</v>
      </c>
      <c r="P1655">
        <v>1</v>
      </c>
      <c r="Q1655">
        <v>1</v>
      </c>
      <c r="R1655">
        <v>22600</v>
      </c>
      <c r="S1655" t="s">
        <v>223</v>
      </c>
      <c r="T1655">
        <v>0</v>
      </c>
      <c r="U1655" t="s">
        <v>6118</v>
      </c>
      <c r="V1655" t="s">
        <v>933</v>
      </c>
      <c r="W1655" t="s">
        <v>659</v>
      </c>
      <c r="X1655" t="s">
        <v>659</v>
      </c>
      <c r="Y1655">
        <v>22600</v>
      </c>
      <c r="AB1655">
        <v>0</v>
      </c>
      <c r="AC1655">
        <v>0</v>
      </c>
      <c r="AD1655">
        <v>4</v>
      </c>
      <c r="AE1655">
        <v>2153</v>
      </c>
      <c r="AF1655">
        <v>1.9</v>
      </c>
      <c r="AQ1655">
        <v>1</v>
      </c>
      <c r="AR1655">
        <f t="shared" si="25"/>
        <v>0</v>
      </c>
      <c r="AS1655">
        <v>1</v>
      </c>
      <c r="AT1655" t="s">
        <v>135</v>
      </c>
      <c r="AU1655">
        <v>44</v>
      </c>
    </row>
    <row r="1656" spans="1:47">
      <c r="A1656" t="s">
        <v>6122</v>
      </c>
      <c r="C1656">
        <v>310</v>
      </c>
      <c r="D1656" t="s">
        <v>6123</v>
      </c>
      <c r="E1656">
        <v>101</v>
      </c>
      <c r="F1656" t="s">
        <v>6124</v>
      </c>
      <c r="G1656" t="s">
        <v>219</v>
      </c>
      <c r="H1656" t="s">
        <v>220</v>
      </c>
      <c r="I1656" t="s">
        <v>6125</v>
      </c>
      <c r="J1656">
        <v>0.10344</v>
      </c>
      <c r="K1656">
        <v>0</v>
      </c>
      <c r="L1656">
        <v>0</v>
      </c>
      <c r="M1656">
        <v>1</v>
      </c>
      <c r="N1656">
        <v>1</v>
      </c>
      <c r="O1656" t="s">
        <v>659</v>
      </c>
      <c r="P1656">
        <v>1</v>
      </c>
      <c r="Q1656">
        <v>1</v>
      </c>
      <c r="R1656">
        <v>5800</v>
      </c>
      <c r="S1656" t="s">
        <v>223</v>
      </c>
      <c r="T1656">
        <v>0</v>
      </c>
      <c r="U1656" t="s">
        <v>6122</v>
      </c>
      <c r="V1656" t="s">
        <v>933</v>
      </c>
      <c r="W1656" t="s">
        <v>659</v>
      </c>
      <c r="X1656" t="s">
        <v>659</v>
      </c>
      <c r="Y1656">
        <v>5800</v>
      </c>
      <c r="AB1656">
        <v>0</v>
      </c>
      <c r="AC1656">
        <v>0</v>
      </c>
      <c r="AD1656">
        <v>3</v>
      </c>
      <c r="AE1656">
        <v>1584</v>
      </c>
      <c r="AF1656">
        <v>2</v>
      </c>
      <c r="AQ1656">
        <v>1</v>
      </c>
      <c r="AR1656">
        <f t="shared" si="25"/>
        <v>0</v>
      </c>
      <c r="AS1656">
        <v>1</v>
      </c>
      <c r="AT1656" t="s">
        <v>134</v>
      </c>
      <c r="AU1656">
        <v>43</v>
      </c>
    </row>
    <row r="1657" spans="1:47">
      <c r="A1657" t="s">
        <v>6126</v>
      </c>
      <c r="C1657">
        <v>310</v>
      </c>
      <c r="D1657" t="s">
        <v>6127</v>
      </c>
      <c r="E1657">
        <v>101</v>
      </c>
      <c r="F1657" t="s">
        <v>6128</v>
      </c>
      <c r="G1657" t="s">
        <v>219</v>
      </c>
      <c r="H1657" t="s">
        <v>220</v>
      </c>
      <c r="I1657" t="s">
        <v>6129</v>
      </c>
      <c r="J1657">
        <v>0.13528000000000001</v>
      </c>
      <c r="K1657">
        <v>0</v>
      </c>
      <c r="L1657">
        <v>0</v>
      </c>
      <c r="M1657">
        <v>1</v>
      </c>
      <c r="N1657">
        <v>1</v>
      </c>
      <c r="O1657" t="s">
        <v>659</v>
      </c>
      <c r="P1657">
        <v>1</v>
      </c>
      <c r="Q1657">
        <v>1</v>
      </c>
      <c r="R1657">
        <v>8000</v>
      </c>
      <c r="S1657" t="s">
        <v>223</v>
      </c>
      <c r="T1657">
        <v>0</v>
      </c>
      <c r="U1657" t="s">
        <v>6126</v>
      </c>
      <c r="V1657" t="s">
        <v>933</v>
      </c>
      <c r="W1657" t="s">
        <v>659</v>
      </c>
      <c r="X1657" t="s">
        <v>659</v>
      </c>
      <c r="Y1657">
        <v>8000</v>
      </c>
      <c r="AB1657">
        <v>0</v>
      </c>
      <c r="AC1657">
        <v>0</v>
      </c>
      <c r="AD1657">
        <v>3</v>
      </c>
      <c r="AE1657">
        <v>1134</v>
      </c>
      <c r="AF1657">
        <v>1</v>
      </c>
      <c r="AQ1657">
        <v>1</v>
      </c>
      <c r="AR1657">
        <f t="shared" si="25"/>
        <v>0</v>
      </c>
      <c r="AS1657">
        <v>1</v>
      </c>
      <c r="AT1657" t="s">
        <v>134</v>
      </c>
      <c r="AU1657">
        <v>43</v>
      </c>
    </row>
    <row r="1658" spans="1:47">
      <c r="A1658" t="s">
        <v>6130</v>
      </c>
      <c r="C1658">
        <v>310</v>
      </c>
      <c r="D1658" t="s">
        <v>6131</v>
      </c>
      <c r="E1658">
        <v>101</v>
      </c>
      <c r="F1658" t="s">
        <v>6132</v>
      </c>
      <c r="G1658" t="s">
        <v>219</v>
      </c>
      <c r="H1658" t="s">
        <v>220</v>
      </c>
      <c r="I1658" t="s">
        <v>6133</v>
      </c>
      <c r="J1658">
        <v>8.3549999999999999E-2</v>
      </c>
      <c r="K1658">
        <v>0</v>
      </c>
      <c r="L1658">
        <v>0</v>
      </c>
      <c r="M1658">
        <v>1</v>
      </c>
      <c r="N1658">
        <v>1</v>
      </c>
      <c r="O1658" t="s">
        <v>659</v>
      </c>
      <c r="P1658">
        <v>1</v>
      </c>
      <c r="Q1658">
        <v>1</v>
      </c>
      <c r="R1658">
        <v>2100</v>
      </c>
      <c r="S1658" t="s">
        <v>223</v>
      </c>
      <c r="T1658">
        <v>0</v>
      </c>
      <c r="U1658" t="s">
        <v>6130</v>
      </c>
      <c r="V1658" t="s">
        <v>927</v>
      </c>
      <c r="W1658" t="s">
        <v>659</v>
      </c>
      <c r="X1658" t="s">
        <v>659</v>
      </c>
      <c r="Y1658">
        <v>2100</v>
      </c>
      <c r="AB1658">
        <v>0</v>
      </c>
      <c r="AC1658">
        <v>0</v>
      </c>
      <c r="AD1658">
        <v>2</v>
      </c>
      <c r="AE1658">
        <v>680</v>
      </c>
      <c r="AF1658">
        <v>1</v>
      </c>
      <c r="AQ1658">
        <v>1</v>
      </c>
      <c r="AR1658">
        <f t="shared" si="25"/>
        <v>0</v>
      </c>
      <c r="AS1658">
        <v>1</v>
      </c>
      <c r="AT1658" t="s">
        <v>134</v>
      </c>
      <c r="AU1658">
        <v>43</v>
      </c>
    </row>
    <row r="1659" spans="1:47">
      <c r="A1659" t="s">
        <v>6134</v>
      </c>
      <c r="C1659">
        <v>310</v>
      </c>
      <c r="D1659" t="s">
        <v>6135</v>
      </c>
      <c r="E1659">
        <v>101</v>
      </c>
      <c r="F1659" t="s">
        <v>6136</v>
      </c>
      <c r="G1659" t="s">
        <v>219</v>
      </c>
      <c r="H1659" t="s">
        <v>220</v>
      </c>
      <c r="I1659" t="s">
        <v>6137</v>
      </c>
      <c r="J1659">
        <v>0.12784000000000001</v>
      </c>
      <c r="K1659">
        <v>0</v>
      </c>
      <c r="L1659">
        <v>0</v>
      </c>
      <c r="M1659">
        <v>1</v>
      </c>
      <c r="N1659">
        <v>1</v>
      </c>
      <c r="O1659" t="s">
        <v>659</v>
      </c>
      <c r="P1659">
        <v>1</v>
      </c>
      <c r="Q1659">
        <v>1</v>
      </c>
      <c r="R1659">
        <v>2200</v>
      </c>
      <c r="S1659" t="s">
        <v>223</v>
      </c>
      <c r="T1659">
        <v>0</v>
      </c>
      <c r="U1659" t="s">
        <v>6134</v>
      </c>
      <c r="V1659" t="s">
        <v>933</v>
      </c>
      <c r="W1659" t="s">
        <v>659</v>
      </c>
      <c r="X1659" t="s">
        <v>659</v>
      </c>
      <c r="Y1659">
        <v>2200</v>
      </c>
      <c r="AB1659">
        <v>0</v>
      </c>
      <c r="AC1659">
        <v>0</v>
      </c>
      <c r="AD1659">
        <v>3</v>
      </c>
      <c r="AE1659">
        <v>1392</v>
      </c>
      <c r="AF1659">
        <v>2</v>
      </c>
      <c r="AQ1659">
        <v>1</v>
      </c>
      <c r="AR1659">
        <f t="shared" si="25"/>
        <v>0</v>
      </c>
      <c r="AS1659">
        <v>1</v>
      </c>
      <c r="AT1659" t="s">
        <v>134</v>
      </c>
      <c r="AU1659">
        <v>43</v>
      </c>
    </row>
    <row r="1660" spans="1:47">
      <c r="A1660" t="s">
        <v>6138</v>
      </c>
      <c r="C1660">
        <v>310</v>
      </c>
      <c r="D1660" t="s">
        <v>6139</v>
      </c>
      <c r="E1660">
        <v>101</v>
      </c>
      <c r="F1660" t="s">
        <v>6140</v>
      </c>
      <c r="G1660" t="s">
        <v>219</v>
      </c>
      <c r="H1660" t="s">
        <v>220</v>
      </c>
      <c r="I1660" t="s">
        <v>6141</v>
      </c>
      <c r="J1660">
        <v>0.22320000000000001</v>
      </c>
      <c r="K1660">
        <v>0</v>
      </c>
      <c r="L1660">
        <v>0</v>
      </c>
      <c r="M1660">
        <v>1</v>
      </c>
      <c r="N1660">
        <v>1</v>
      </c>
      <c r="O1660" t="s">
        <v>659</v>
      </c>
      <c r="P1660">
        <v>1</v>
      </c>
      <c r="Q1660">
        <v>1</v>
      </c>
      <c r="R1660">
        <v>1100</v>
      </c>
      <c r="S1660" t="s">
        <v>223</v>
      </c>
      <c r="T1660">
        <v>0</v>
      </c>
      <c r="U1660" t="s">
        <v>6138</v>
      </c>
      <c r="V1660" t="s">
        <v>927</v>
      </c>
      <c r="W1660" t="s">
        <v>659</v>
      </c>
      <c r="X1660" t="s">
        <v>659</v>
      </c>
      <c r="Y1660">
        <v>1100</v>
      </c>
      <c r="AB1660">
        <v>0</v>
      </c>
      <c r="AC1660">
        <v>0</v>
      </c>
      <c r="AD1660">
        <v>2</v>
      </c>
      <c r="AE1660">
        <v>880</v>
      </c>
      <c r="AF1660">
        <v>1</v>
      </c>
      <c r="AQ1660">
        <v>2</v>
      </c>
      <c r="AR1660">
        <f t="shared" si="25"/>
        <v>0</v>
      </c>
      <c r="AS1660">
        <v>1</v>
      </c>
      <c r="AT1660" t="s">
        <v>134</v>
      </c>
      <c r="AU1660">
        <v>43</v>
      </c>
    </row>
    <row r="1661" spans="1:47">
      <c r="A1661" t="s">
        <v>6142</v>
      </c>
      <c r="C1661">
        <v>310</v>
      </c>
      <c r="D1661" t="s">
        <v>6143</v>
      </c>
      <c r="E1661">
        <v>132</v>
      </c>
      <c r="F1661" t="s">
        <v>6144</v>
      </c>
      <c r="G1661" t="s">
        <v>219</v>
      </c>
      <c r="H1661" t="s">
        <v>260</v>
      </c>
      <c r="I1661" t="s">
        <v>6145</v>
      </c>
      <c r="J1661">
        <v>4.5089999999999998E-2</v>
      </c>
      <c r="K1661">
        <v>0</v>
      </c>
      <c r="L1661">
        <v>0</v>
      </c>
      <c r="M1661">
        <v>0</v>
      </c>
      <c r="N1661">
        <v>0</v>
      </c>
      <c r="P1661">
        <v>0</v>
      </c>
      <c r="Q1661">
        <v>0</v>
      </c>
      <c r="R1661">
        <v>0</v>
      </c>
      <c r="S1661" t="s">
        <v>223</v>
      </c>
      <c r="T1661">
        <v>0</v>
      </c>
      <c r="U1661" t="s">
        <v>6142</v>
      </c>
      <c r="Y1661">
        <v>0</v>
      </c>
      <c r="AB1661">
        <v>0</v>
      </c>
      <c r="AC1661">
        <v>0</v>
      </c>
      <c r="AD1661">
        <v>0</v>
      </c>
      <c r="AE1661">
        <v>0</v>
      </c>
      <c r="AF1661">
        <v>0</v>
      </c>
      <c r="AQ1661">
        <v>1</v>
      </c>
      <c r="AR1661">
        <f t="shared" si="25"/>
        <v>0</v>
      </c>
      <c r="AS1661">
        <v>1</v>
      </c>
      <c r="AT1661" t="s">
        <v>134</v>
      </c>
      <c r="AU1661">
        <v>43</v>
      </c>
    </row>
    <row r="1662" spans="1:47">
      <c r="A1662" t="s">
        <v>6146</v>
      </c>
      <c r="C1662">
        <v>310</v>
      </c>
      <c r="D1662" t="s">
        <v>6147</v>
      </c>
      <c r="E1662">
        <v>132</v>
      </c>
      <c r="F1662" t="s">
        <v>3542</v>
      </c>
      <c r="G1662" t="s">
        <v>219</v>
      </c>
      <c r="H1662" t="s">
        <v>260</v>
      </c>
      <c r="I1662" t="s">
        <v>6148</v>
      </c>
      <c r="J1662">
        <v>4.691E-2</v>
      </c>
      <c r="K1662">
        <v>0</v>
      </c>
      <c r="L1662">
        <v>0</v>
      </c>
      <c r="M1662">
        <v>0</v>
      </c>
      <c r="N1662">
        <v>0</v>
      </c>
      <c r="P1662">
        <v>0</v>
      </c>
      <c r="Q1662">
        <v>0</v>
      </c>
      <c r="R1662">
        <v>0</v>
      </c>
      <c r="S1662" t="s">
        <v>223</v>
      </c>
      <c r="T1662">
        <v>0</v>
      </c>
      <c r="U1662" t="s">
        <v>6146</v>
      </c>
      <c r="Y1662">
        <v>0</v>
      </c>
      <c r="AB1662">
        <v>0</v>
      </c>
      <c r="AC1662">
        <v>0</v>
      </c>
      <c r="AD1662">
        <v>0</v>
      </c>
      <c r="AE1662">
        <v>0</v>
      </c>
      <c r="AF1662">
        <v>0</v>
      </c>
      <c r="AQ1662">
        <v>1</v>
      </c>
      <c r="AR1662">
        <f t="shared" si="25"/>
        <v>0</v>
      </c>
      <c r="AS1662">
        <v>1</v>
      </c>
      <c r="AT1662" t="s">
        <v>137</v>
      </c>
      <c r="AU1662">
        <v>46</v>
      </c>
    </row>
    <row r="1663" spans="1:47">
      <c r="A1663" t="s">
        <v>248</v>
      </c>
      <c r="C1663">
        <v>310</v>
      </c>
      <c r="E1663">
        <v>0</v>
      </c>
      <c r="J1663">
        <v>9.4299999999999991E-3</v>
      </c>
      <c r="K1663">
        <v>0</v>
      </c>
      <c r="L1663">
        <v>0</v>
      </c>
      <c r="M1663">
        <v>0</v>
      </c>
      <c r="N1663">
        <v>0</v>
      </c>
      <c r="P1663">
        <v>0</v>
      </c>
      <c r="Q1663">
        <v>0</v>
      </c>
      <c r="R1663">
        <v>0</v>
      </c>
      <c r="S1663" t="s">
        <v>249</v>
      </c>
      <c r="T1663">
        <v>0</v>
      </c>
      <c r="Y1663">
        <v>0</v>
      </c>
      <c r="AB1663">
        <v>0</v>
      </c>
      <c r="AC1663">
        <v>0</v>
      </c>
      <c r="AD1663">
        <v>0</v>
      </c>
      <c r="AE1663">
        <v>0</v>
      </c>
      <c r="AF1663">
        <v>0</v>
      </c>
      <c r="AQ1663">
        <v>0</v>
      </c>
      <c r="AR1663">
        <f t="shared" si="25"/>
        <v>0</v>
      </c>
      <c r="AS1663">
        <v>1</v>
      </c>
      <c r="AT1663" t="s">
        <v>136</v>
      </c>
      <c r="AU1663">
        <v>45</v>
      </c>
    </row>
    <row r="1664" spans="1:47">
      <c r="A1664" t="s">
        <v>6149</v>
      </c>
      <c r="C1664">
        <v>310</v>
      </c>
      <c r="D1664" t="s">
        <v>6150</v>
      </c>
      <c r="E1664">
        <v>132</v>
      </c>
      <c r="F1664" t="s">
        <v>6151</v>
      </c>
      <c r="G1664" t="s">
        <v>219</v>
      </c>
      <c r="H1664" t="s">
        <v>260</v>
      </c>
      <c r="I1664" t="s">
        <v>6152</v>
      </c>
      <c r="J1664">
        <v>0.19771</v>
      </c>
      <c r="K1664">
        <v>0</v>
      </c>
      <c r="L1664">
        <v>0</v>
      </c>
      <c r="M1664">
        <v>0</v>
      </c>
      <c r="N1664">
        <v>0</v>
      </c>
      <c r="P1664">
        <v>0</v>
      </c>
      <c r="Q1664">
        <v>0</v>
      </c>
      <c r="R1664">
        <v>0</v>
      </c>
      <c r="S1664" t="s">
        <v>223</v>
      </c>
      <c r="T1664">
        <v>0</v>
      </c>
      <c r="U1664" t="s">
        <v>6149</v>
      </c>
      <c r="Y1664">
        <v>0</v>
      </c>
      <c r="AB1664">
        <v>0</v>
      </c>
      <c r="AC1664">
        <v>0</v>
      </c>
      <c r="AD1664">
        <v>0</v>
      </c>
      <c r="AE1664">
        <v>0</v>
      </c>
      <c r="AF1664">
        <v>0</v>
      </c>
      <c r="AQ1664">
        <v>2</v>
      </c>
      <c r="AR1664">
        <f t="shared" si="25"/>
        <v>0</v>
      </c>
      <c r="AS1664">
        <v>1</v>
      </c>
      <c r="AT1664" t="s">
        <v>135</v>
      </c>
      <c r="AU1664">
        <v>44</v>
      </c>
    </row>
    <row r="1665" spans="1:47">
      <c r="A1665" t="s">
        <v>6153</v>
      </c>
      <c r="C1665">
        <v>310</v>
      </c>
      <c r="D1665" t="s">
        <v>6154</v>
      </c>
      <c r="E1665">
        <v>101</v>
      </c>
      <c r="F1665" t="s">
        <v>6155</v>
      </c>
      <c r="G1665" t="s">
        <v>219</v>
      </c>
      <c r="H1665" t="s">
        <v>220</v>
      </c>
      <c r="I1665" t="s">
        <v>6156</v>
      </c>
      <c r="J1665">
        <v>0.52527999999999997</v>
      </c>
      <c r="K1665">
        <v>1</v>
      </c>
      <c r="L1665">
        <v>1</v>
      </c>
      <c r="M1665">
        <v>1</v>
      </c>
      <c r="N1665">
        <v>1</v>
      </c>
      <c r="O1665" t="s">
        <v>225</v>
      </c>
      <c r="P1665">
        <v>0</v>
      </c>
      <c r="Q1665">
        <v>1</v>
      </c>
      <c r="R1665">
        <v>1700</v>
      </c>
      <c r="S1665" t="s">
        <v>223</v>
      </c>
      <c r="T1665">
        <v>1700</v>
      </c>
      <c r="U1665" t="s">
        <v>6153</v>
      </c>
      <c r="V1665" t="s">
        <v>413</v>
      </c>
      <c r="W1665" t="s">
        <v>225</v>
      </c>
      <c r="X1665" t="s">
        <v>225</v>
      </c>
      <c r="Y1665">
        <v>1700</v>
      </c>
      <c r="AB1665">
        <v>1</v>
      </c>
      <c r="AC1665">
        <v>1</v>
      </c>
      <c r="AD1665">
        <v>2</v>
      </c>
      <c r="AE1665">
        <v>1560</v>
      </c>
      <c r="AF1665">
        <v>2</v>
      </c>
      <c r="AQ1665">
        <v>1</v>
      </c>
      <c r="AR1665">
        <f t="shared" si="25"/>
        <v>9.68</v>
      </c>
      <c r="AS1665">
        <v>1</v>
      </c>
      <c r="AT1665" t="s">
        <v>137</v>
      </c>
      <c r="AU1665">
        <v>46</v>
      </c>
    </row>
    <row r="1666" spans="1:47">
      <c r="A1666" t="s">
        <v>6157</v>
      </c>
      <c r="C1666">
        <v>310</v>
      </c>
      <c r="D1666" t="s">
        <v>6158</v>
      </c>
      <c r="E1666">
        <v>101</v>
      </c>
      <c r="F1666" t="s">
        <v>6159</v>
      </c>
      <c r="G1666" t="s">
        <v>219</v>
      </c>
      <c r="H1666" t="s">
        <v>220</v>
      </c>
      <c r="I1666" t="s">
        <v>6160</v>
      </c>
      <c r="J1666">
        <v>0.44732</v>
      </c>
      <c r="K1666">
        <v>0</v>
      </c>
      <c r="L1666">
        <v>0</v>
      </c>
      <c r="M1666">
        <v>1</v>
      </c>
      <c r="N1666">
        <v>1</v>
      </c>
      <c r="O1666" t="s">
        <v>659</v>
      </c>
      <c r="P1666">
        <v>1</v>
      </c>
      <c r="Q1666">
        <v>1</v>
      </c>
      <c r="R1666">
        <v>12200</v>
      </c>
      <c r="S1666" t="s">
        <v>223</v>
      </c>
      <c r="T1666">
        <v>0</v>
      </c>
      <c r="U1666" t="s">
        <v>6157</v>
      </c>
      <c r="V1666" t="s">
        <v>933</v>
      </c>
      <c r="W1666" t="s">
        <v>659</v>
      </c>
      <c r="X1666" t="s">
        <v>659</v>
      </c>
      <c r="Y1666">
        <v>12200</v>
      </c>
      <c r="AB1666">
        <v>0</v>
      </c>
      <c r="AC1666">
        <v>0</v>
      </c>
      <c r="AD1666">
        <v>3</v>
      </c>
      <c r="AE1666">
        <v>1518</v>
      </c>
      <c r="AF1666">
        <v>1</v>
      </c>
      <c r="AQ1666">
        <v>1</v>
      </c>
      <c r="AR1666">
        <f t="shared" ref="AR1666:AR1729" si="26">AB1666*9.68*VLOOKUP(AU1666,atten,10,FALSE)</f>
        <v>0</v>
      </c>
      <c r="AS1666">
        <v>1</v>
      </c>
      <c r="AT1666" t="s">
        <v>135</v>
      </c>
      <c r="AU1666">
        <v>44</v>
      </c>
    </row>
    <row r="1667" spans="1:47">
      <c r="A1667" t="s">
        <v>6161</v>
      </c>
      <c r="C1667">
        <v>310</v>
      </c>
      <c r="D1667" t="s">
        <v>6162</v>
      </c>
      <c r="E1667">
        <v>101</v>
      </c>
      <c r="F1667" t="s">
        <v>6163</v>
      </c>
      <c r="G1667" t="s">
        <v>219</v>
      </c>
      <c r="H1667" t="s">
        <v>220</v>
      </c>
      <c r="I1667" t="s">
        <v>6164</v>
      </c>
      <c r="J1667">
        <v>0.12945999999999999</v>
      </c>
      <c r="K1667">
        <v>1</v>
      </c>
      <c r="L1667">
        <v>1</v>
      </c>
      <c r="M1667">
        <v>1</v>
      </c>
      <c r="N1667">
        <v>1</v>
      </c>
      <c r="O1667" t="s">
        <v>225</v>
      </c>
      <c r="P1667">
        <v>0</v>
      </c>
      <c r="Q1667">
        <v>1</v>
      </c>
      <c r="R1667">
        <v>3700</v>
      </c>
      <c r="S1667" t="s">
        <v>243</v>
      </c>
      <c r="T1667">
        <v>3700</v>
      </c>
      <c r="U1667" t="s">
        <v>6161</v>
      </c>
      <c r="V1667" t="s">
        <v>413</v>
      </c>
      <c r="W1667" t="s">
        <v>225</v>
      </c>
      <c r="X1667" t="s">
        <v>225</v>
      </c>
      <c r="Y1667">
        <v>3700</v>
      </c>
      <c r="AB1667">
        <v>1</v>
      </c>
      <c r="AC1667">
        <v>1</v>
      </c>
      <c r="AD1667">
        <v>3</v>
      </c>
      <c r="AE1667">
        <v>1398</v>
      </c>
      <c r="AF1667">
        <v>2</v>
      </c>
      <c r="AQ1667">
        <v>2</v>
      </c>
      <c r="AR1667">
        <f t="shared" si="26"/>
        <v>9.68</v>
      </c>
      <c r="AS1667">
        <v>1</v>
      </c>
      <c r="AT1667" t="s">
        <v>137</v>
      </c>
      <c r="AU1667">
        <v>46</v>
      </c>
    </row>
    <row r="1668" spans="1:47">
      <c r="A1668" t="s">
        <v>6165</v>
      </c>
      <c r="C1668">
        <v>310</v>
      </c>
      <c r="D1668" t="s">
        <v>6166</v>
      </c>
      <c r="E1668">
        <v>101</v>
      </c>
      <c r="F1668" t="s">
        <v>6167</v>
      </c>
      <c r="G1668" t="s">
        <v>219</v>
      </c>
      <c r="H1668" t="s">
        <v>220</v>
      </c>
      <c r="I1668" t="s">
        <v>6168</v>
      </c>
      <c r="J1668">
        <v>7.9250000000000001E-2</v>
      </c>
      <c r="K1668">
        <v>0</v>
      </c>
      <c r="L1668">
        <v>0</v>
      </c>
      <c r="M1668">
        <v>1</v>
      </c>
      <c r="N1668">
        <v>1</v>
      </c>
      <c r="O1668" t="s">
        <v>659</v>
      </c>
      <c r="P1668">
        <v>1</v>
      </c>
      <c r="Q1668">
        <v>1</v>
      </c>
      <c r="R1668">
        <v>0</v>
      </c>
      <c r="S1668" t="s">
        <v>223</v>
      </c>
      <c r="T1668">
        <v>0</v>
      </c>
      <c r="U1668" t="s">
        <v>6165</v>
      </c>
      <c r="V1668" t="s">
        <v>933</v>
      </c>
      <c r="W1668" t="s">
        <v>659</v>
      </c>
      <c r="X1668" t="s">
        <v>659</v>
      </c>
      <c r="Y1668">
        <v>0</v>
      </c>
      <c r="AB1668">
        <v>0</v>
      </c>
      <c r="AC1668">
        <v>0</v>
      </c>
      <c r="AD1668">
        <v>3</v>
      </c>
      <c r="AE1668">
        <v>954</v>
      </c>
      <c r="AF1668">
        <v>1</v>
      </c>
      <c r="AQ1668">
        <v>1</v>
      </c>
      <c r="AR1668">
        <f t="shared" si="26"/>
        <v>0</v>
      </c>
      <c r="AS1668">
        <v>1</v>
      </c>
      <c r="AT1668" t="s">
        <v>134</v>
      </c>
      <c r="AU1668">
        <v>43</v>
      </c>
    </row>
    <row r="1669" spans="1:47">
      <c r="A1669" t="s">
        <v>6169</v>
      </c>
      <c r="C1669">
        <v>310</v>
      </c>
      <c r="D1669" t="s">
        <v>6170</v>
      </c>
      <c r="E1669">
        <v>101</v>
      </c>
      <c r="F1669" t="s">
        <v>6151</v>
      </c>
      <c r="G1669" t="s">
        <v>219</v>
      </c>
      <c r="H1669" t="s">
        <v>220</v>
      </c>
      <c r="I1669" t="s">
        <v>6171</v>
      </c>
      <c r="J1669">
        <v>2.5100000000000001E-2</v>
      </c>
      <c r="K1669">
        <v>0</v>
      </c>
      <c r="L1669">
        <v>0</v>
      </c>
      <c r="M1669">
        <v>1</v>
      </c>
      <c r="N1669">
        <v>1</v>
      </c>
      <c r="O1669" t="s">
        <v>659</v>
      </c>
      <c r="P1669">
        <v>1</v>
      </c>
      <c r="Q1669">
        <v>1</v>
      </c>
      <c r="R1669">
        <v>3400</v>
      </c>
      <c r="S1669" t="s">
        <v>223</v>
      </c>
      <c r="T1669">
        <v>0</v>
      </c>
      <c r="U1669" t="s">
        <v>6169</v>
      </c>
      <c r="V1669" t="s">
        <v>933</v>
      </c>
      <c r="W1669" t="s">
        <v>659</v>
      </c>
      <c r="X1669" t="s">
        <v>659</v>
      </c>
      <c r="Y1669">
        <v>3400</v>
      </c>
      <c r="AB1669">
        <v>0</v>
      </c>
      <c r="AC1669">
        <v>0</v>
      </c>
      <c r="AD1669">
        <v>2</v>
      </c>
      <c r="AE1669">
        <v>616</v>
      </c>
      <c r="AF1669">
        <v>1</v>
      </c>
      <c r="AQ1669">
        <v>1</v>
      </c>
      <c r="AR1669">
        <f t="shared" si="26"/>
        <v>0</v>
      </c>
      <c r="AS1669">
        <v>1</v>
      </c>
      <c r="AT1669" t="s">
        <v>135</v>
      </c>
      <c r="AU1669">
        <v>44</v>
      </c>
    </row>
    <row r="1670" spans="1:47">
      <c r="A1670" t="s">
        <v>6172</v>
      </c>
      <c r="C1670">
        <v>310</v>
      </c>
      <c r="D1670" t="s">
        <v>6143</v>
      </c>
      <c r="E1670">
        <v>101</v>
      </c>
      <c r="F1670" t="s">
        <v>6173</v>
      </c>
      <c r="G1670" t="s">
        <v>219</v>
      </c>
      <c r="H1670" t="s">
        <v>220</v>
      </c>
      <c r="I1670" t="s">
        <v>6174</v>
      </c>
      <c r="J1670">
        <v>0.1782</v>
      </c>
      <c r="K1670">
        <v>0</v>
      </c>
      <c r="L1670">
        <v>0</v>
      </c>
      <c r="M1670">
        <v>1</v>
      </c>
      <c r="N1670">
        <v>1</v>
      </c>
      <c r="O1670" t="s">
        <v>659</v>
      </c>
      <c r="P1670">
        <v>1</v>
      </c>
      <c r="Q1670">
        <v>1</v>
      </c>
      <c r="R1670">
        <v>5900</v>
      </c>
      <c r="S1670" t="s">
        <v>223</v>
      </c>
      <c r="T1670">
        <v>0</v>
      </c>
      <c r="U1670" t="s">
        <v>6172</v>
      </c>
      <c r="V1670" t="s">
        <v>933</v>
      </c>
      <c r="W1670" t="s">
        <v>659</v>
      </c>
      <c r="X1670" t="s">
        <v>659</v>
      </c>
      <c r="Y1670">
        <v>5900</v>
      </c>
      <c r="AB1670">
        <v>0</v>
      </c>
      <c r="AC1670">
        <v>0</v>
      </c>
      <c r="AD1670">
        <v>5</v>
      </c>
      <c r="AE1670">
        <v>2353</v>
      </c>
      <c r="AF1670">
        <v>2</v>
      </c>
      <c r="AQ1670">
        <v>1</v>
      </c>
      <c r="AR1670">
        <f t="shared" si="26"/>
        <v>0</v>
      </c>
      <c r="AS1670">
        <v>1</v>
      </c>
      <c r="AT1670" t="s">
        <v>134</v>
      </c>
      <c r="AU1670">
        <v>43</v>
      </c>
    </row>
    <row r="1671" spans="1:47">
      <c r="A1671" t="s">
        <v>6175</v>
      </c>
      <c r="C1671">
        <v>310</v>
      </c>
      <c r="D1671" t="s">
        <v>6176</v>
      </c>
      <c r="E1671">
        <v>101</v>
      </c>
      <c r="F1671" t="s">
        <v>6177</v>
      </c>
      <c r="G1671" t="s">
        <v>219</v>
      </c>
      <c r="H1671" t="s">
        <v>220</v>
      </c>
      <c r="I1671" t="s">
        <v>6178</v>
      </c>
      <c r="J1671">
        <v>5.0840000000000003E-2</v>
      </c>
      <c r="K1671">
        <v>0</v>
      </c>
      <c r="L1671">
        <v>0</v>
      </c>
      <c r="M1671">
        <v>1</v>
      </c>
      <c r="N1671">
        <v>1</v>
      </c>
      <c r="O1671" t="s">
        <v>659</v>
      </c>
      <c r="P1671">
        <v>1</v>
      </c>
      <c r="Q1671">
        <v>1</v>
      </c>
      <c r="R1671">
        <v>0</v>
      </c>
      <c r="S1671" t="s">
        <v>223</v>
      </c>
      <c r="T1671">
        <v>0</v>
      </c>
      <c r="U1671" t="s">
        <v>6175</v>
      </c>
      <c r="X1671" t="s">
        <v>659</v>
      </c>
      <c r="Y1671">
        <v>0</v>
      </c>
      <c r="AB1671">
        <v>0</v>
      </c>
      <c r="AC1671">
        <v>0</v>
      </c>
      <c r="AD1671">
        <v>2</v>
      </c>
      <c r="AE1671">
        <v>504</v>
      </c>
      <c r="AF1671">
        <v>1</v>
      </c>
      <c r="AQ1671">
        <v>1</v>
      </c>
      <c r="AR1671">
        <f t="shared" si="26"/>
        <v>0</v>
      </c>
      <c r="AS1671">
        <v>1</v>
      </c>
      <c r="AT1671" t="s">
        <v>135</v>
      </c>
      <c r="AU1671">
        <v>44</v>
      </c>
    </row>
    <row r="1672" spans="1:47">
      <c r="A1672" t="s">
        <v>6179</v>
      </c>
      <c r="C1672">
        <v>310</v>
      </c>
      <c r="D1672" t="s">
        <v>6180</v>
      </c>
      <c r="E1672">
        <v>101</v>
      </c>
      <c r="F1672" t="s">
        <v>6065</v>
      </c>
      <c r="G1672" t="s">
        <v>219</v>
      </c>
      <c r="H1672" t="s">
        <v>220</v>
      </c>
      <c r="I1672" t="s">
        <v>6181</v>
      </c>
      <c r="J1672">
        <v>0.1535</v>
      </c>
      <c r="K1672">
        <v>0</v>
      </c>
      <c r="L1672">
        <v>0</v>
      </c>
      <c r="M1672">
        <v>1</v>
      </c>
      <c r="N1672">
        <v>1</v>
      </c>
      <c r="O1672" t="s">
        <v>659</v>
      </c>
      <c r="P1672">
        <v>1</v>
      </c>
      <c r="Q1672">
        <v>1</v>
      </c>
      <c r="R1672">
        <v>1200</v>
      </c>
      <c r="S1672" t="s">
        <v>223</v>
      </c>
      <c r="T1672">
        <v>0</v>
      </c>
      <c r="U1672" t="s">
        <v>6179</v>
      </c>
      <c r="V1672" t="s">
        <v>927</v>
      </c>
      <c r="W1672" t="s">
        <v>659</v>
      </c>
      <c r="X1672" t="s">
        <v>659</v>
      </c>
      <c r="Y1672">
        <v>1200</v>
      </c>
      <c r="AB1672">
        <v>0</v>
      </c>
      <c r="AC1672">
        <v>0</v>
      </c>
      <c r="AD1672">
        <v>2</v>
      </c>
      <c r="AE1672">
        <v>572</v>
      </c>
      <c r="AF1672">
        <v>1</v>
      </c>
      <c r="AQ1672">
        <v>1</v>
      </c>
      <c r="AR1672">
        <f t="shared" si="26"/>
        <v>0</v>
      </c>
      <c r="AS1672">
        <v>1</v>
      </c>
      <c r="AT1672" t="s">
        <v>134</v>
      </c>
      <c r="AU1672">
        <v>43</v>
      </c>
    </row>
    <row r="1673" spans="1:47">
      <c r="A1673" t="s">
        <v>6182</v>
      </c>
      <c r="C1673">
        <v>310</v>
      </c>
      <c r="D1673" t="s">
        <v>6183</v>
      </c>
      <c r="E1673">
        <v>101</v>
      </c>
      <c r="F1673" t="s">
        <v>6184</v>
      </c>
      <c r="G1673" t="s">
        <v>219</v>
      </c>
      <c r="H1673" t="s">
        <v>220</v>
      </c>
      <c r="I1673" t="s">
        <v>6185</v>
      </c>
      <c r="J1673">
        <v>7.7770000000000006E-2</v>
      </c>
      <c r="K1673">
        <v>0</v>
      </c>
      <c r="L1673">
        <v>0</v>
      </c>
      <c r="M1673">
        <v>1</v>
      </c>
      <c r="N1673">
        <v>1</v>
      </c>
      <c r="O1673" t="s">
        <v>659</v>
      </c>
      <c r="P1673">
        <v>1</v>
      </c>
      <c r="Q1673">
        <v>1</v>
      </c>
      <c r="R1673">
        <v>2500</v>
      </c>
      <c r="S1673" t="s">
        <v>223</v>
      </c>
      <c r="T1673">
        <v>0</v>
      </c>
      <c r="U1673" t="s">
        <v>6182</v>
      </c>
      <c r="V1673" t="s">
        <v>933</v>
      </c>
      <c r="W1673" t="s">
        <v>659</v>
      </c>
      <c r="X1673" t="s">
        <v>659</v>
      </c>
      <c r="Y1673">
        <v>2500</v>
      </c>
      <c r="AB1673">
        <v>0</v>
      </c>
      <c r="AC1673">
        <v>0</v>
      </c>
      <c r="AD1673">
        <v>3</v>
      </c>
      <c r="AE1673">
        <v>648</v>
      </c>
      <c r="AF1673">
        <v>1</v>
      </c>
      <c r="AQ1673">
        <v>1</v>
      </c>
      <c r="AR1673">
        <f t="shared" si="26"/>
        <v>0</v>
      </c>
      <c r="AS1673">
        <v>1</v>
      </c>
      <c r="AT1673" t="s">
        <v>135</v>
      </c>
      <c r="AU1673">
        <v>44</v>
      </c>
    </row>
    <row r="1674" spans="1:47">
      <c r="A1674" t="s">
        <v>6186</v>
      </c>
      <c r="C1674">
        <v>310</v>
      </c>
      <c r="D1674" t="s">
        <v>6187</v>
      </c>
      <c r="E1674">
        <v>101</v>
      </c>
      <c r="F1674" t="s">
        <v>6188</v>
      </c>
      <c r="G1674" t="s">
        <v>422</v>
      </c>
      <c r="H1674" t="s">
        <v>220</v>
      </c>
      <c r="I1674" t="s">
        <v>6189</v>
      </c>
      <c r="J1674">
        <v>0.40554000000000001</v>
      </c>
      <c r="K1674">
        <v>0</v>
      </c>
      <c r="L1674">
        <v>0</v>
      </c>
      <c r="M1674">
        <v>1</v>
      </c>
      <c r="N1674">
        <v>1</v>
      </c>
      <c r="O1674" t="s">
        <v>659</v>
      </c>
      <c r="P1674">
        <v>1</v>
      </c>
      <c r="Q1674">
        <v>1</v>
      </c>
      <c r="R1674">
        <v>7500</v>
      </c>
      <c r="S1674" t="s">
        <v>223</v>
      </c>
      <c r="T1674">
        <v>0</v>
      </c>
      <c r="U1674" t="s">
        <v>6186</v>
      </c>
      <c r="V1674" t="s">
        <v>933</v>
      </c>
      <c r="W1674" t="s">
        <v>659</v>
      </c>
      <c r="X1674" t="s">
        <v>659</v>
      </c>
      <c r="Y1674">
        <v>7500</v>
      </c>
      <c r="AB1674">
        <v>0</v>
      </c>
      <c r="AC1674">
        <v>0</v>
      </c>
      <c r="AD1674">
        <v>4</v>
      </c>
      <c r="AE1674">
        <v>1104</v>
      </c>
      <c r="AF1674">
        <v>1</v>
      </c>
      <c r="AQ1674">
        <v>1</v>
      </c>
      <c r="AR1674">
        <f t="shared" si="26"/>
        <v>0</v>
      </c>
      <c r="AS1674">
        <v>1</v>
      </c>
      <c r="AT1674" t="s">
        <v>135</v>
      </c>
      <c r="AU1674">
        <v>44</v>
      </c>
    </row>
    <row r="1675" spans="1:47">
      <c r="A1675" t="s">
        <v>6190</v>
      </c>
      <c r="C1675">
        <v>310</v>
      </c>
      <c r="D1675" t="s">
        <v>6191</v>
      </c>
      <c r="E1675">
        <v>101</v>
      </c>
      <c r="F1675" t="s">
        <v>6192</v>
      </c>
      <c r="G1675" t="s">
        <v>219</v>
      </c>
      <c r="H1675" t="s">
        <v>220</v>
      </c>
      <c r="I1675" t="s">
        <v>6193</v>
      </c>
      <c r="J1675">
        <v>0.15112</v>
      </c>
      <c r="K1675">
        <v>0</v>
      </c>
      <c r="L1675">
        <v>0</v>
      </c>
      <c r="M1675">
        <v>1</v>
      </c>
      <c r="N1675">
        <v>1</v>
      </c>
      <c r="O1675" t="s">
        <v>659</v>
      </c>
      <c r="P1675">
        <v>1</v>
      </c>
      <c r="Q1675">
        <v>1</v>
      </c>
      <c r="R1675">
        <v>2000</v>
      </c>
      <c r="S1675" t="s">
        <v>243</v>
      </c>
      <c r="T1675">
        <v>0</v>
      </c>
      <c r="U1675" t="s">
        <v>6190</v>
      </c>
      <c r="V1675" t="s">
        <v>933</v>
      </c>
      <c r="W1675" t="s">
        <v>659</v>
      </c>
      <c r="X1675" t="s">
        <v>659</v>
      </c>
      <c r="Y1675">
        <v>2000</v>
      </c>
      <c r="AB1675">
        <v>0</v>
      </c>
      <c r="AC1675">
        <v>0</v>
      </c>
      <c r="AD1675">
        <v>3</v>
      </c>
      <c r="AE1675">
        <v>1042</v>
      </c>
      <c r="AF1675">
        <v>1</v>
      </c>
      <c r="AQ1675">
        <v>2</v>
      </c>
      <c r="AR1675">
        <f t="shared" si="26"/>
        <v>0</v>
      </c>
      <c r="AS1675">
        <v>1</v>
      </c>
      <c r="AT1675" t="s">
        <v>134</v>
      </c>
      <c r="AU1675">
        <v>43</v>
      </c>
    </row>
    <row r="1676" spans="1:47">
      <c r="A1676" t="s">
        <v>6194</v>
      </c>
      <c r="C1676">
        <v>310</v>
      </c>
      <c r="D1676" t="s">
        <v>6195</v>
      </c>
      <c r="E1676">
        <v>101</v>
      </c>
      <c r="F1676" t="s">
        <v>6196</v>
      </c>
      <c r="G1676" t="s">
        <v>219</v>
      </c>
      <c r="H1676" t="s">
        <v>220</v>
      </c>
      <c r="I1676" t="s">
        <v>6197</v>
      </c>
      <c r="J1676">
        <v>0.10390000000000001</v>
      </c>
      <c r="K1676">
        <v>0</v>
      </c>
      <c r="L1676">
        <v>0</v>
      </c>
      <c r="M1676">
        <v>1</v>
      </c>
      <c r="N1676">
        <v>1</v>
      </c>
      <c r="O1676" t="s">
        <v>659</v>
      </c>
      <c r="P1676">
        <v>1</v>
      </c>
      <c r="Q1676">
        <v>1</v>
      </c>
      <c r="R1676">
        <v>2400</v>
      </c>
      <c r="S1676" t="s">
        <v>223</v>
      </c>
      <c r="T1676">
        <v>0</v>
      </c>
      <c r="U1676" t="s">
        <v>6194</v>
      </c>
      <c r="V1676" t="s">
        <v>933</v>
      </c>
      <c r="W1676" t="s">
        <v>659</v>
      </c>
      <c r="X1676" t="s">
        <v>659</v>
      </c>
      <c r="Y1676">
        <v>2400</v>
      </c>
      <c r="AB1676">
        <v>0</v>
      </c>
      <c r="AC1676">
        <v>0</v>
      </c>
      <c r="AD1676">
        <v>2</v>
      </c>
      <c r="AE1676">
        <v>760</v>
      </c>
      <c r="AF1676">
        <v>1</v>
      </c>
      <c r="AQ1676">
        <v>1</v>
      </c>
      <c r="AR1676">
        <f t="shared" si="26"/>
        <v>0</v>
      </c>
      <c r="AS1676">
        <v>1</v>
      </c>
      <c r="AT1676" t="s">
        <v>134</v>
      </c>
      <c r="AU1676">
        <v>43</v>
      </c>
    </row>
    <row r="1677" spans="1:47">
      <c r="A1677" t="s">
        <v>6198</v>
      </c>
      <c r="C1677">
        <v>310</v>
      </c>
      <c r="D1677" t="s">
        <v>6199</v>
      </c>
      <c r="E1677">
        <v>101</v>
      </c>
      <c r="F1677" t="s">
        <v>6200</v>
      </c>
      <c r="G1677" t="s">
        <v>422</v>
      </c>
      <c r="H1677" t="s">
        <v>220</v>
      </c>
      <c r="I1677" t="s">
        <v>6201</v>
      </c>
      <c r="J1677">
        <v>0.27357999999999999</v>
      </c>
      <c r="K1677">
        <v>0</v>
      </c>
      <c r="L1677">
        <v>0</v>
      </c>
      <c r="M1677">
        <v>1</v>
      </c>
      <c r="N1677">
        <v>1</v>
      </c>
      <c r="O1677" t="s">
        <v>659</v>
      </c>
      <c r="P1677">
        <v>1</v>
      </c>
      <c r="Q1677">
        <v>1</v>
      </c>
      <c r="R1677">
        <v>15400</v>
      </c>
      <c r="S1677" t="s">
        <v>223</v>
      </c>
      <c r="T1677">
        <v>0</v>
      </c>
      <c r="U1677" t="s">
        <v>6198</v>
      </c>
      <c r="V1677" t="s">
        <v>933</v>
      </c>
      <c r="W1677" t="s">
        <v>659</v>
      </c>
      <c r="X1677" t="s">
        <v>659</v>
      </c>
      <c r="Y1677">
        <v>15400</v>
      </c>
      <c r="AB1677">
        <v>0</v>
      </c>
      <c r="AC1677">
        <v>0</v>
      </c>
      <c r="AD1677">
        <v>6</v>
      </c>
      <c r="AE1677">
        <v>2308</v>
      </c>
      <c r="AF1677">
        <v>2</v>
      </c>
      <c r="AQ1677">
        <v>1</v>
      </c>
      <c r="AR1677">
        <f t="shared" si="26"/>
        <v>0</v>
      </c>
      <c r="AS1677">
        <v>1</v>
      </c>
      <c r="AT1677" t="s">
        <v>135</v>
      </c>
      <c r="AU1677">
        <v>44</v>
      </c>
    </row>
    <row r="1678" spans="1:47">
      <c r="A1678" t="s">
        <v>6202</v>
      </c>
      <c r="C1678">
        <v>310</v>
      </c>
      <c r="D1678" t="s">
        <v>6203</v>
      </c>
      <c r="E1678">
        <v>101</v>
      </c>
      <c r="F1678" t="s">
        <v>6204</v>
      </c>
      <c r="G1678" t="s">
        <v>219</v>
      </c>
      <c r="H1678" t="s">
        <v>220</v>
      </c>
      <c r="I1678" t="s">
        <v>6205</v>
      </c>
      <c r="J1678">
        <v>0.22372</v>
      </c>
      <c r="K1678">
        <v>1</v>
      </c>
      <c r="L1678">
        <v>1</v>
      </c>
      <c r="M1678">
        <v>1</v>
      </c>
      <c r="N1678">
        <v>1</v>
      </c>
      <c r="O1678" t="s">
        <v>225</v>
      </c>
      <c r="P1678">
        <v>0</v>
      </c>
      <c r="Q1678">
        <v>1</v>
      </c>
      <c r="R1678">
        <v>1900</v>
      </c>
      <c r="S1678" t="s">
        <v>243</v>
      </c>
      <c r="T1678">
        <v>1900</v>
      </c>
      <c r="U1678" t="s">
        <v>6202</v>
      </c>
      <c r="V1678" t="s">
        <v>455</v>
      </c>
      <c r="W1678" t="s">
        <v>225</v>
      </c>
      <c r="X1678" t="s">
        <v>225</v>
      </c>
      <c r="Y1678">
        <v>1900</v>
      </c>
      <c r="AB1678">
        <v>1</v>
      </c>
      <c r="AC1678">
        <v>1</v>
      </c>
      <c r="AD1678">
        <v>4</v>
      </c>
      <c r="AE1678">
        <v>906</v>
      </c>
      <c r="AF1678">
        <v>1.5</v>
      </c>
      <c r="AQ1678">
        <v>2</v>
      </c>
      <c r="AR1678">
        <f t="shared" si="26"/>
        <v>9.68</v>
      </c>
      <c r="AS1678">
        <v>1</v>
      </c>
      <c r="AT1678" t="s">
        <v>137</v>
      </c>
      <c r="AU1678">
        <v>46</v>
      </c>
    </row>
    <row r="1679" spans="1:47">
      <c r="A1679" t="s">
        <v>6206</v>
      </c>
      <c r="C1679">
        <v>310</v>
      </c>
      <c r="D1679" t="s">
        <v>6147</v>
      </c>
      <c r="E1679">
        <v>132</v>
      </c>
      <c r="F1679" t="s">
        <v>3542</v>
      </c>
      <c r="G1679" t="s">
        <v>219</v>
      </c>
      <c r="H1679" t="s">
        <v>260</v>
      </c>
      <c r="I1679" t="s">
        <v>6207</v>
      </c>
      <c r="J1679">
        <v>3.092E-2</v>
      </c>
      <c r="K1679">
        <v>0</v>
      </c>
      <c r="L1679">
        <v>0</v>
      </c>
      <c r="M1679">
        <v>0</v>
      </c>
      <c r="N1679">
        <v>0</v>
      </c>
      <c r="P1679">
        <v>0</v>
      </c>
      <c r="Q1679">
        <v>0</v>
      </c>
      <c r="R1679">
        <v>0</v>
      </c>
      <c r="S1679" t="s">
        <v>223</v>
      </c>
      <c r="T1679">
        <v>0</v>
      </c>
      <c r="U1679" t="s">
        <v>6206</v>
      </c>
      <c r="Y1679">
        <v>0</v>
      </c>
      <c r="AB1679">
        <v>0</v>
      </c>
      <c r="AC1679">
        <v>0</v>
      </c>
      <c r="AD1679">
        <v>0</v>
      </c>
      <c r="AE1679">
        <v>0</v>
      </c>
      <c r="AF1679">
        <v>0</v>
      </c>
      <c r="AQ1679">
        <v>1</v>
      </c>
      <c r="AR1679">
        <f t="shared" si="26"/>
        <v>0</v>
      </c>
      <c r="AS1679">
        <v>1</v>
      </c>
      <c r="AT1679" t="s">
        <v>137</v>
      </c>
      <c r="AU1679">
        <v>46</v>
      </c>
    </row>
    <row r="1680" spans="1:47">
      <c r="A1680" t="s">
        <v>6208</v>
      </c>
      <c r="C1680">
        <v>310</v>
      </c>
      <c r="D1680" t="s">
        <v>6209</v>
      </c>
      <c r="E1680">
        <v>101</v>
      </c>
      <c r="F1680" t="s">
        <v>6210</v>
      </c>
      <c r="G1680" t="s">
        <v>422</v>
      </c>
      <c r="H1680" t="s">
        <v>220</v>
      </c>
      <c r="I1680" t="s">
        <v>6211</v>
      </c>
      <c r="J1680">
        <v>0.22405</v>
      </c>
      <c r="K1680">
        <v>0</v>
      </c>
      <c r="L1680">
        <v>0</v>
      </c>
      <c r="M1680">
        <v>1</v>
      </c>
      <c r="N1680">
        <v>1</v>
      </c>
      <c r="O1680" t="s">
        <v>659</v>
      </c>
      <c r="P1680">
        <v>1</v>
      </c>
      <c r="Q1680">
        <v>1</v>
      </c>
      <c r="R1680">
        <v>7800</v>
      </c>
      <c r="S1680" t="s">
        <v>223</v>
      </c>
      <c r="T1680">
        <v>0</v>
      </c>
      <c r="U1680" t="s">
        <v>6208</v>
      </c>
      <c r="V1680" t="s">
        <v>933</v>
      </c>
      <c r="W1680" t="s">
        <v>659</v>
      </c>
      <c r="X1680" t="s">
        <v>659</v>
      </c>
      <c r="Y1680">
        <v>7800</v>
      </c>
      <c r="AB1680">
        <v>0</v>
      </c>
      <c r="AC1680">
        <v>0</v>
      </c>
      <c r="AD1680">
        <v>3</v>
      </c>
      <c r="AE1680">
        <v>1232</v>
      </c>
      <c r="AF1680">
        <v>1</v>
      </c>
      <c r="AQ1680">
        <v>1</v>
      </c>
      <c r="AR1680">
        <f t="shared" si="26"/>
        <v>0</v>
      </c>
      <c r="AS1680">
        <v>1</v>
      </c>
      <c r="AT1680" t="s">
        <v>135</v>
      </c>
      <c r="AU1680">
        <v>44</v>
      </c>
    </row>
    <row r="1681" spans="1:47">
      <c r="A1681" t="s">
        <v>6212</v>
      </c>
      <c r="C1681">
        <v>310</v>
      </c>
      <c r="D1681" t="s">
        <v>6213</v>
      </c>
      <c r="E1681">
        <v>101</v>
      </c>
      <c r="F1681" t="s">
        <v>6214</v>
      </c>
      <c r="G1681" t="s">
        <v>219</v>
      </c>
      <c r="H1681" t="s">
        <v>220</v>
      </c>
      <c r="I1681" t="s">
        <v>6215</v>
      </c>
      <c r="J1681">
        <v>0.24145</v>
      </c>
      <c r="K1681">
        <v>1</v>
      </c>
      <c r="L1681">
        <v>1</v>
      </c>
      <c r="M1681">
        <v>1</v>
      </c>
      <c r="N1681">
        <v>1</v>
      </c>
      <c r="O1681" t="s">
        <v>225</v>
      </c>
      <c r="P1681">
        <v>0</v>
      </c>
      <c r="Q1681">
        <v>1</v>
      </c>
      <c r="R1681">
        <v>8600</v>
      </c>
      <c r="S1681" t="s">
        <v>223</v>
      </c>
      <c r="T1681">
        <v>8600</v>
      </c>
      <c r="U1681" t="s">
        <v>6212</v>
      </c>
      <c r="V1681" t="s">
        <v>455</v>
      </c>
      <c r="W1681" t="s">
        <v>225</v>
      </c>
      <c r="X1681" t="s">
        <v>225</v>
      </c>
      <c r="Y1681">
        <v>8600</v>
      </c>
      <c r="AB1681">
        <v>1</v>
      </c>
      <c r="AC1681">
        <v>1</v>
      </c>
      <c r="AD1681">
        <v>3</v>
      </c>
      <c r="AE1681">
        <v>1571</v>
      </c>
      <c r="AF1681">
        <v>1</v>
      </c>
      <c r="AQ1681">
        <v>2</v>
      </c>
      <c r="AR1681">
        <f t="shared" si="26"/>
        <v>9.68</v>
      </c>
      <c r="AS1681">
        <v>1</v>
      </c>
      <c r="AT1681" t="s">
        <v>137</v>
      </c>
      <c r="AU1681">
        <v>46</v>
      </c>
    </row>
    <row r="1682" spans="1:47">
      <c r="A1682" t="s">
        <v>6216</v>
      </c>
      <c r="C1682">
        <v>310</v>
      </c>
      <c r="D1682" t="s">
        <v>6217</v>
      </c>
      <c r="E1682">
        <v>132</v>
      </c>
      <c r="F1682" t="s">
        <v>6151</v>
      </c>
      <c r="G1682" t="s">
        <v>219</v>
      </c>
      <c r="H1682" t="s">
        <v>260</v>
      </c>
      <c r="I1682" t="s">
        <v>6218</v>
      </c>
      <c r="J1682">
        <v>3.0949999999999998E-2</v>
      </c>
      <c r="K1682">
        <v>0</v>
      </c>
      <c r="L1682">
        <v>0</v>
      </c>
      <c r="M1682">
        <v>0</v>
      </c>
      <c r="N1682">
        <v>0</v>
      </c>
      <c r="P1682">
        <v>0</v>
      </c>
      <c r="Q1682">
        <v>0</v>
      </c>
      <c r="R1682">
        <v>0</v>
      </c>
      <c r="S1682" t="s">
        <v>223</v>
      </c>
      <c r="T1682">
        <v>0</v>
      </c>
      <c r="U1682" t="s">
        <v>6216</v>
      </c>
      <c r="Y1682">
        <v>0</v>
      </c>
      <c r="AB1682">
        <v>0</v>
      </c>
      <c r="AC1682">
        <v>0</v>
      </c>
      <c r="AD1682">
        <v>0</v>
      </c>
      <c r="AE1682">
        <v>0</v>
      </c>
      <c r="AF1682">
        <v>0</v>
      </c>
      <c r="AQ1682">
        <v>1</v>
      </c>
      <c r="AR1682">
        <f t="shared" si="26"/>
        <v>0</v>
      </c>
      <c r="AS1682">
        <v>1</v>
      </c>
      <c r="AT1682" t="s">
        <v>135</v>
      </c>
      <c r="AU1682">
        <v>44</v>
      </c>
    </row>
    <row r="1683" spans="1:47">
      <c r="A1683" t="s">
        <v>6219</v>
      </c>
      <c r="C1683">
        <v>310</v>
      </c>
      <c r="D1683" t="s">
        <v>6147</v>
      </c>
      <c r="E1683">
        <v>132</v>
      </c>
      <c r="F1683" t="s">
        <v>3542</v>
      </c>
      <c r="G1683" t="s">
        <v>219</v>
      </c>
      <c r="H1683" t="s">
        <v>260</v>
      </c>
      <c r="I1683" t="s">
        <v>6220</v>
      </c>
      <c r="J1683">
        <v>8.6190000000000003E-2</v>
      </c>
      <c r="K1683">
        <v>0</v>
      </c>
      <c r="L1683">
        <v>0</v>
      </c>
      <c r="M1683">
        <v>0</v>
      </c>
      <c r="N1683">
        <v>0</v>
      </c>
      <c r="P1683">
        <v>0</v>
      </c>
      <c r="Q1683">
        <v>0</v>
      </c>
      <c r="R1683">
        <v>0</v>
      </c>
      <c r="S1683" t="s">
        <v>223</v>
      </c>
      <c r="T1683">
        <v>0</v>
      </c>
      <c r="U1683" t="s">
        <v>6219</v>
      </c>
      <c r="Y1683">
        <v>0</v>
      </c>
      <c r="AB1683">
        <v>0</v>
      </c>
      <c r="AC1683">
        <v>0</v>
      </c>
      <c r="AD1683">
        <v>0</v>
      </c>
      <c r="AE1683">
        <v>0</v>
      </c>
      <c r="AF1683">
        <v>0</v>
      </c>
      <c r="AQ1683">
        <v>1</v>
      </c>
      <c r="AR1683">
        <f t="shared" si="26"/>
        <v>0</v>
      </c>
      <c r="AS1683">
        <v>1</v>
      </c>
      <c r="AT1683" t="s">
        <v>137</v>
      </c>
      <c r="AU1683">
        <v>46</v>
      </c>
    </row>
    <row r="1684" spans="1:47">
      <c r="A1684" t="s">
        <v>6221</v>
      </c>
      <c r="C1684">
        <v>310</v>
      </c>
      <c r="D1684" t="s">
        <v>6222</v>
      </c>
      <c r="E1684">
        <v>101</v>
      </c>
      <c r="F1684" t="s">
        <v>6223</v>
      </c>
      <c r="G1684" t="s">
        <v>219</v>
      </c>
      <c r="H1684" t="s">
        <v>220</v>
      </c>
      <c r="I1684" t="s">
        <v>6224</v>
      </c>
      <c r="J1684">
        <v>7.5490000000000002E-2</v>
      </c>
      <c r="K1684">
        <v>0</v>
      </c>
      <c r="L1684">
        <v>0</v>
      </c>
      <c r="M1684">
        <v>1</v>
      </c>
      <c r="N1684">
        <v>1</v>
      </c>
      <c r="O1684" t="s">
        <v>659</v>
      </c>
      <c r="P1684">
        <v>1</v>
      </c>
      <c r="Q1684">
        <v>1</v>
      </c>
      <c r="R1684">
        <v>10500</v>
      </c>
      <c r="S1684" t="s">
        <v>223</v>
      </c>
      <c r="T1684">
        <v>0</v>
      </c>
      <c r="U1684" t="s">
        <v>6221</v>
      </c>
      <c r="V1684" t="s">
        <v>933</v>
      </c>
      <c r="W1684" t="s">
        <v>659</v>
      </c>
      <c r="X1684" t="s">
        <v>659</v>
      </c>
      <c r="Y1684">
        <v>10500</v>
      </c>
      <c r="AB1684">
        <v>0</v>
      </c>
      <c r="AC1684">
        <v>0</v>
      </c>
      <c r="AD1684">
        <v>3</v>
      </c>
      <c r="AE1684">
        <v>940</v>
      </c>
      <c r="AF1684">
        <v>1</v>
      </c>
      <c r="AQ1684">
        <v>2</v>
      </c>
      <c r="AR1684">
        <f t="shared" si="26"/>
        <v>0</v>
      </c>
      <c r="AS1684">
        <v>1</v>
      </c>
      <c r="AT1684" t="s">
        <v>134</v>
      </c>
      <c r="AU1684">
        <v>43</v>
      </c>
    </row>
    <row r="1685" spans="1:47">
      <c r="A1685" t="s">
        <v>6225</v>
      </c>
      <c r="C1685">
        <v>310</v>
      </c>
      <c r="D1685" t="s">
        <v>6226</v>
      </c>
      <c r="E1685">
        <v>101</v>
      </c>
      <c r="F1685" t="s">
        <v>6227</v>
      </c>
      <c r="G1685" t="s">
        <v>219</v>
      </c>
      <c r="H1685" t="s">
        <v>220</v>
      </c>
      <c r="I1685" t="s">
        <v>6228</v>
      </c>
      <c r="J1685">
        <v>0.1178</v>
      </c>
      <c r="K1685">
        <v>0</v>
      </c>
      <c r="L1685">
        <v>0</v>
      </c>
      <c r="M1685">
        <v>1</v>
      </c>
      <c r="N1685">
        <v>1</v>
      </c>
      <c r="O1685" t="s">
        <v>659</v>
      </c>
      <c r="P1685">
        <v>1</v>
      </c>
      <c r="Q1685">
        <v>1</v>
      </c>
      <c r="R1685">
        <v>1600</v>
      </c>
      <c r="S1685" t="s">
        <v>223</v>
      </c>
      <c r="T1685">
        <v>0</v>
      </c>
      <c r="U1685" t="s">
        <v>6225</v>
      </c>
      <c r="V1685" t="s">
        <v>933</v>
      </c>
      <c r="W1685" t="s">
        <v>659</v>
      </c>
      <c r="X1685" t="s">
        <v>659</v>
      </c>
      <c r="Y1685">
        <v>1600</v>
      </c>
      <c r="AB1685">
        <v>0</v>
      </c>
      <c r="AC1685">
        <v>0</v>
      </c>
      <c r="AD1685">
        <v>4</v>
      </c>
      <c r="AE1685">
        <v>1512</v>
      </c>
      <c r="AF1685">
        <v>2</v>
      </c>
      <c r="AQ1685">
        <v>1</v>
      </c>
      <c r="AR1685">
        <f t="shared" si="26"/>
        <v>0</v>
      </c>
      <c r="AS1685">
        <v>1</v>
      </c>
      <c r="AT1685" t="s">
        <v>134</v>
      </c>
      <c r="AU1685">
        <v>43</v>
      </c>
    </row>
    <row r="1686" spans="1:47">
      <c r="A1686" t="s">
        <v>6229</v>
      </c>
      <c r="C1686">
        <v>310</v>
      </c>
      <c r="D1686" t="s">
        <v>6230</v>
      </c>
      <c r="E1686">
        <v>903</v>
      </c>
      <c r="F1686" t="s">
        <v>821</v>
      </c>
      <c r="G1686" t="s">
        <v>219</v>
      </c>
      <c r="H1686" t="s">
        <v>822</v>
      </c>
      <c r="I1686" t="s">
        <v>6231</v>
      </c>
      <c r="J1686">
        <v>0.16893</v>
      </c>
      <c r="K1686">
        <v>0</v>
      </c>
      <c r="L1686">
        <v>0</v>
      </c>
      <c r="M1686">
        <v>0</v>
      </c>
      <c r="N1686">
        <v>0</v>
      </c>
      <c r="P1686">
        <v>0</v>
      </c>
      <c r="Q1686">
        <v>0</v>
      </c>
      <c r="R1686">
        <v>0</v>
      </c>
      <c r="S1686" t="s">
        <v>223</v>
      </c>
      <c r="T1686">
        <v>0</v>
      </c>
      <c r="U1686" t="s">
        <v>6229</v>
      </c>
      <c r="Y1686">
        <v>0</v>
      </c>
      <c r="AB1686">
        <v>0</v>
      </c>
      <c r="AC1686">
        <v>0</v>
      </c>
      <c r="AD1686">
        <v>0</v>
      </c>
      <c r="AE1686">
        <v>0</v>
      </c>
      <c r="AF1686">
        <v>0</v>
      </c>
      <c r="AQ1686">
        <v>1</v>
      </c>
      <c r="AR1686">
        <f t="shared" si="26"/>
        <v>0</v>
      </c>
      <c r="AS1686">
        <v>1</v>
      </c>
      <c r="AT1686" t="s">
        <v>134</v>
      </c>
      <c r="AU1686">
        <v>43</v>
      </c>
    </row>
    <row r="1687" spans="1:47">
      <c r="A1687" t="s">
        <v>6232</v>
      </c>
      <c r="C1687">
        <v>310</v>
      </c>
      <c r="D1687" t="s">
        <v>6233</v>
      </c>
      <c r="E1687">
        <v>903</v>
      </c>
      <c r="F1687" t="s">
        <v>821</v>
      </c>
      <c r="G1687" t="s">
        <v>219</v>
      </c>
      <c r="H1687" t="s">
        <v>833</v>
      </c>
      <c r="I1687" t="s">
        <v>6234</v>
      </c>
      <c r="J1687">
        <v>0.14743000000000001</v>
      </c>
      <c r="K1687">
        <v>0</v>
      </c>
      <c r="L1687">
        <v>0</v>
      </c>
      <c r="M1687">
        <v>0</v>
      </c>
      <c r="N1687">
        <v>0</v>
      </c>
      <c r="P1687">
        <v>0</v>
      </c>
      <c r="Q1687">
        <v>0</v>
      </c>
      <c r="R1687">
        <v>0</v>
      </c>
      <c r="S1687" t="s">
        <v>223</v>
      </c>
      <c r="T1687">
        <v>0</v>
      </c>
      <c r="U1687" t="s">
        <v>6232</v>
      </c>
      <c r="Y1687">
        <v>0</v>
      </c>
      <c r="AB1687">
        <v>0</v>
      </c>
      <c r="AC1687">
        <v>0</v>
      </c>
      <c r="AD1687">
        <v>0</v>
      </c>
      <c r="AE1687">
        <v>0</v>
      </c>
      <c r="AF1687">
        <v>0</v>
      </c>
      <c r="AQ1687">
        <v>1</v>
      </c>
      <c r="AR1687">
        <f t="shared" si="26"/>
        <v>0</v>
      </c>
      <c r="AS1687">
        <v>1</v>
      </c>
      <c r="AT1687" t="s">
        <v>134</v>
      </c>
      <c r="AU1687">
        <v>43</v>
      </c>
    </row>
    <row r="1688" spans="1:47">
      <c r="A1688" t="s">
        <v>6235</v>
      </c>
      <c r="C1688">
        <v>310</v>
      </c>
      <c r="D1688" t="s">
        <v>6236</v>
      </c>
      <c r="E1688">
        <v>101</v>
      </c>
      <c r="F1688" t="s">
        <v>6237</v>
      </c>
      <c r="G1688" t="s">
        <v>219</v>
      </c>
      <c r="H1688" t="s">
        <v>220</v>
      </c>
      <c r="I1688" t="s">
        <v>6238</v>
      </c>
      <c r="J1688">
        <v>8.8690000000000005E-2</v>
      </c>
      <c r="K1688">
        <v>0</v>
      </c>
      <c r="L1688">
        <v>0</v>
      </c>
      <c r="M1688">
        <v>1</v>
      </c>
      <c r="N1688">
        <v>1</v>
      </c>
      <c r="O1688" t="s">
        <v>659</v>
      </c>
      <c r="P1688">
        <v>1</v>
      </c>
      <c r="Q1688">
        <v>2</v>
      </c>
      <c r="R1688">
        <v>11000</v>
      </c>
      <c r="S1688" t="s">
        <v>223</v>
      </c>
      <c r="T1688">
        <v>0</v>
      </c>
      <c r="U1688" t="s">
        <v>6235</v>
      </c>
      <c r="V1688" t="s">
        <v>933</v>
      </c>
      <c r="W1688" t="s">
        <v>659</v>
      </c>
      <c r="X1688" t="s">
        <v>659</v>
      </c>
      <c r="Y1688">
        <v>5500</v>
      </c>
      <c r="AB1688">
        <v>0</v>
      </c>
      <c r="AC1688">
        <v>0</v>
      </c>
      <c r="AD1688">
        <v>2</v>
      </c>
      <c r="AE1688">
        <v>1507</v>
      </c>
      <c r="AF1688">
        <v>1</v>
      </c>
      <c r="AQ1688">
        <v>1</v>
      </c>
      <c r="AR1688">
        <f t="shared" si="26"/>
        <v>0</v>
      </c>
      <c r="AS1688">
        <v>1</v>
      </c>
      <c r="AT1688" t="s">
        <v>134</v>
      </c>
      <c r="AU1688">
        <v>43</v>
      </c>
    </row>
    <row r="1689" spans="1:47">
      <c r="A1689" t="s">
        <v>6239</v>
      </c>
      <c r="C1689">
        <v>310</v>
      </c>
      <c r="D1689" t="s">
        <v>6240</v>
      </c>
      <c r="E1689">
        <v>101</v>
      </c>
      <c r="F1689" t="s">
        <v>6241</v>
      </c>
      <c r="G1689" t="s">
        <v>219</v>
      </c>
      <c r="H1689" t="s">
        <v>220</v>
      </c>
      <c r="I1689" t="s">
        <v>6242</v>
      </c>
      <c r="J1689">
        <v>0.26407000000000003</v>
      </c>
      <c r="K1689">
        <v>0</v>
      </c>
      <c r="L1689">
        <v>0</v>
      </c>
      <c r="M1689">
        <v>1</v>
      </c>
      <c r="N1689">
        <v>1</v>
      </c>
      <c r="O1689" t="s">
        <v>659</v>
      </c>
      <c r="P1689">
        <v>1</v>
      </c>
      <c r="Q1689">
        <v>1</v>
      </c>
      <c r="R1689">
        <v>14300</v>
      </c>
      <c r="S1689" t="s">
        <v>223</v>
      </c>
      <c r="T1689">
        <v>0</v>
      </c>
      <c r="U1689" t="s">
        <v>6239</v>
      </c>
      <c r="V1689" t="s">
        <v>927</v>
      </c>
      <c r="W1689" t="s">
        <v>659</v>
      </c>
      <c r="X1689" t="s">
        <v>659</v>
      </c>
      <c r="Y1689">
        <v>14300</v>
      </c>
      <c r="AB1689">
        <v>0</v>
      </c>
      <c r="AC1689">
        <v>0</v>
      </c>
      <c r="AD1689">
        <v>4</v>
      </c>
      <c r="AE1689">
        <v>2620</v>
      </c>
      <c r="AF1689">
        <v>2.5</v>
      </c>
      <c r="AQ1689">
        <v>1</v>
      </c>
      <c r="AR1689">
        <f t="shared" si="26"/>
        <v>0</v>
      </c>
      <c r="AS1689">
        <v>1</v>
      </c>
      <c r="AT1689" t="s">
        <v>134</v>
      </c>
      <c r="AU1689">
        <v>43</v>
      </c>
    </row>
    <row r="1690" spans="1:47">
      <c r="A1690" t="s">
        <v>6243</v>
      </c>
      <c r="C1690">
        <v>310</v>
      </c>
      <c r="D1690" t="s">
        <v>6244</v>
      </c>
      <c r="E1690">
        <v>101</v>
      </c>
      <c r="F1690" t="s">
        <v>6245</v>
      </c>
      <c r="G1690" t="s">
        <v>422</v>
      </c>
      <c r="H1690" t="s">
        <v>220</v>
      </c>
      <c r="I1690" t="s">
        <v>6246</v>
      </c>
      <c r="J1690">
        <v>0.26812000000000002</v>
      </c>
      <c r="K1690">
        <v>0</v>
      </c>
      <c r="L1690">
        <v>0</v>
      </c>
      <c r="M1690">
        <v>1</v>
      </c>
      <c r="N1690">
        <v>1</v>
      </c>
      <c r="O1690" t="s">
        <v>659</v>
      </c>
      <c r="P1690">
        <v>1</v>
      </c>
      <c r="Q1690">
        <v>1</v>
      </c>
      <c r="R1690">
        <v>9000</v>
      </c>
      <c r="S1690" t="s">
        <v>223</v>
      </c>
      <c r="T1690">
        <v>0</v>
      </c>
      <c r="U1690" t="s">
        <v>6243</v>
      </c>
      <c r="V1690" t="s">
        <v>933</v>
      </c>
      <c r="W1690" t="s">
        <v>659</v>
      </c>
      <c r="X1690" t="s">
        <v>659</v>
      </c>
      <c r="Y1690">
        <v>9000</v>
      </c>
      <c r="AB1690">
        <v>0</v>
      </c>
      <c r="AC1690">
        <v>0</v>
      </c>
      <c r="AD1690">
        <v>4</v>
      </c>
      <c r="AE1690">
        <v>1258</v>
      </c>
      <c r="AF1690">
        <v>1</v>
      </c>
      <c r="AQ1690">
        <v>1</v>
      </c>
      <c r="AR1690">
        <f t="shared" si="26"/>
        <v>0</v>
      </c>
      <c r="AS1690">
        <v>1</v>
      </c>
      <c r="AT1690" t="s">
        <v>135</v>
      </c>
      <c r="AU1690">
        <v>44</v>
      </c>
    </row>
    <row r="1691" spans="1:47">
      <c r="A1691" t="s">
        <v>6247</v>
      </c>
      <c r="C1691">
        <v>310</v>
      </c>
      <c r="D1691" t="s">
        <v>6248</v>
      </c>
      <c r="E1691">
        <v>101</v>
      </c>
      <c r="F1691" t="s">
        <v>6249</v>
      </c>
      <c r="G1691" t="s">
        <v>422</v>
      </c>
      <c r="H1691" t="s">
        <v>220</v>
      </c>
      <c r="I1691" t="s">
        <v>6250</v>
      </c>
      <c r="J1691">
        <v>0.23669000000000001</v>
      </c>
      <c r="K1691">
        <v>0</v>
      </c>
      <c r="L1691">
        <v>0</v>
      </c>
      <c r="M1691">
        <v>1</v>
      </c>
      <c r="N1691">
        <v>1</v>
      </c>
      <c r="O1691" t="s">
        <v>659</v>
      </c>
      <c r="P1691">
        <v>1</v>
      </c>
      <c r="Q1691">
        <v>1</v>
      </c>
      <c r="R1691">
        <v>8800</v>
      </c>
      <c r="S1691" t="s">
        <v>223</v>
      </c>
      <c r="T1691">
        <v>0</v>
      </c>
      <c r="U1691" t="s">
        <v>6247</v>
      </c>
      <c r="V1691" t="s">
        <v>933</v>
      </c>
      <c r="W1691" t="s">
        <v>659</v>
      </c>
      <c r="X1691" t="s">
        <v>659</v>
      </c>
      <c r="Y1691">
        <v>8800</v>
      </c>
      <c r="AB1691">
        <v>0</v>
      </c>
      <c r="AC1691">
        <v>0</v>
      </c>
      <c r="AD1691">
        <v>3</v>
      </c>
      <c r="AE1691">
        <v>1316</v>
      </c>
      <c r="AF1691">
        <v>1</v>
      </c>
      <c r="AQ1691">
        <v>1</v>
      </c>
      <c r="AR1691">
        <f t="shared" si="26"/>
        <v>0</v>
      </c>
      <c r="AS1691">
        <v>1</v>
      </c>
      <c r="AT1691" t="s">
        <v>135</v>
      </c>
      <c r="AU1691">
        <v>44</v>
      </c>
    </row>
    <row r="1692" spans="1:47">
      <c r="A1692" t="s">
        <v>6251</v>
      </c>
      <c r="C1692">
        <v>310</v>
      </c>
      <c r="D1692" t="s">
        <v>6252</v>
      </c>
      <c r="E1692">
        <v>101</v>
      </c>
      <c r="F1692" t="s">
        <v>6253</v>
      </c>
      <c r="G1692" t="s">
        <v>219</v>
      </c>
      <c r="H1692" t="s">
        <v>220</v>
      </c>
      <c r="I1692" t="s">
        <v>6255</v>
      </c>
      <c r="J1692">
        <v>0.27472999999999997</v>
      </c>
      <c r="K1692">
        <v>1</v>
      </c>
      <c r="L1692">
        <v>1</v>
      </c>
      <c r="M1692">
        <v>1</v>
      </c>
      <c r="N1692">
        <v>1</v>
      </c>
      <c r="O1692" t="s">
        <v>225</v>
      </c>
      <c r="P1692">
        <v>0</v>
      </c>
      <c r="Q1692">
        <v>1</v>
      </c>
      <c r="R1692">
        <v>1300</v>
      </c>
      <c r="S1692" t="s">
        <v>223</v>
      </c>
      <c r="T1692">
        <v>1300</v>
      </c>
      <c r="U1692" t="s">
        <v>6251</v>
      </c>
      <c r="V1692" t="s">
        <v>455</v>
      </c>
      <c r="W1692" t="s">
        <v>225</v>
      </c>
      <c r="X1692" t="s">
        <v>225</v>
      </c>
      <c r="Y1692">
        <v>1300</v>
      </c>
      <c r="AB1692">
        <v>1</v>
      </c>
      <c r="AC1692">
        <v>1</v>
      </c>
      <c r="AD1692">
        <v>4</v>
      </c>
      <c r="AE1692">
        <v>1392</v>
      </c>
      <c r="AF1692">
        <v>2</v>
      </c>
      <c r="AQ1692">
        <v>2</v>
      </c>
      <c r="AR1692">
        <f t="shared" si="26"/>
        <v>9.68</v>
      </c>
      <c r="AS1692">
        <v>1</v>
      </c>
      <c r="AT1692" t="s">
        <v>137</v>
      </c>
      <c r="AU1692">
        <v>46</v>
      </c>
    </row>
    <row r="1693" spans="1:47">
      <c r="A1693" t="s">
        <v>6256</v>
      </c>
      <c r="C1693">
        <v>310</v>
      </c>
      <c r="D1693" t="s">
        <v>6257</v>
      </c>
      <c r="E1693">
        <v>101</v>
      </c>
      <c r="F1693" t="s">
        <v>6258</v>
      </c>
      <c r="G1693" t="s">
        <v>219</v>
      </c>
      <c r="H1693" t="s">
        <v>220</v>
      </c>
      <c r="I1693" t="s">
        <v>6259</v>
      </c>
      <c r="J1693">
        <v>0.13858000000000001</v>
      </c>
      <c r="K1693">
        <v>0</v>
      </c>
      <c r="L1693">
        <v>0</v>
      </c>
      <c r="M1693">
        <v>1</v>
      </c>
      <c r="N1693">
        <v>1</v>
      </c>
      <c r="O1693" t="s">
        <v>659</v>
      </c>
      <c r="P1693">
        <v>1</v>
      </c>
      <c r="Q1693">
        <v>1</v>
      </c>
      <c r="R1693">
        <v>21500</v>
      </c>
      <c r="S1693" t="s">
        <v>223</v>
      </c>
      <c r="T1693">
        <v>0</v>
      </c>
      <c r="U1693" t="s">
        <v>6256</v>
      </c>
      <c r="V1693" t="s">
        <v>933</v>
      </c>
      <c r="W1693" t="s">
        <v>659</v>
      </c>
      <c r="X1693" t="s">
        <v>659</v>
      </c>
      <c r="Y1693">
        <v>21500</v>
      </c>
      <c r="AB1693">
        <v>0</v>
      </c>
      <c r="AC1693">
        <v>0</v>
      </c>
      <c r="AD1693">
        <v>2</v>
      </c>
      <c r="AE1693">
        <v>748</v>
      </c>
      <c r="AF1693">
        <v>1</v>
      </c>
      <c r="AQ1693">
        <v>2</v>
      </c>
      <c r="AR1693">
        <f t="shared" si="26"/>
        <v>0</v>
      </c>
      <c r="AS1693">
        <v>1</v>
      </c>
      <c r="AT1693" t="s">
        <v>134</v>
      </c>
      <c r="AU1693">
        <v>43</v>
      </c>
    </row>
    <row r="1694" spans="1:47">
      <c r="A1694" t="s">
        <v>6260</v>
      </c>
      <c r="C1694">
        <v>310</v>
      </c>
      <c r="D1694" t="s">
        <v>6261</v>
      </c>
      <c r="E1694">
        <v>101</v>
      </c>
      <c r="F1694" t="s">
        <v>6262</v>
      </c>
      <c r="G1694" t="s">
        <v>219</v>
      </c>
      <c r="H1694" t="s">
        <v>220</v>
      </c>
      <c r="I1694" t="s">
        <v>6263</v>
      </c>
      <c r="J1694">
        <v>0.33040999999999998</v>
      </c>
      <c r="K1694">
        <v>0</v>
      </c>
      <c r="L1694">
        <v>0</v>
      </c>
      <c r="M1694">
        <v>1</v>
      </c>
      <c r="N1694">
        <v>1</v>
      </c>
      <c r="O1694" t="s">
        <v>659</v>
      </c>
      <c r="P1694">
        <v>1</v>
      </c>
      <c r="Q1694">
        <v>1</v>
      </c>
      <c r="R1694">
        <v>4000</v>
      </c>
      <c r="S1694" t="s">
        <v>243</v>
      </c>
      <c r="T1694">
        <v>0</v>
      </c>
      <c r="U1694" t="s">
        <v>6260</v>
      </c>
      <c r="V1694" t="s">
        <v>933</v>
      </c>
      <c r="W1694" t="s">
        <v>659</v>
      </c>
      <c r="X1694" t="s">
        <v>659</v>
      </c>
      <c r="Y1694">
        <v>4000</v>
      </c>
      <c r="AB1694">
        <v>0</v>
      </c>
      <c r="AC1694">
        <v>0</v>
      </c>
      <c r="AD1694">
        <v>3</v>
      </c>
      <c r="AE1694">
        <v>1742</v>
      </c>
      <c r="AF1694">
        <v>1.9</v>
      </c>
      <c r="AQ1694">
        <v>2</v>
      </c>
      <c r="AR1694">
        <f t="shared" si="26"/>
        <v>0</v>
      </c>
      <c r="AS1694">
        <v>1</v>
      </c>
      <c r="AT1694" t="s">
        <v>134</v>
      </c>
      <c r="AU1694">
        <v>43</v>
      </c>
    </row>
    <row r="1695" spans="1:47">
      <c r="A1695" t="s">
        <v>6264</v>
      </c>
      <c r="C1695">
        <v>310</v>
      </c>
      <c r="D1695" t="s">
        <v>6265</v>
      </c>
      <c r="E1695">
        <v>101</v>
      </c>
      <c r="F1695" t="s">
        <v>6266</v>
      </c>
      <c r="G1695" t="s">
        <v>219</v>
      </c>
      <c r="H1695" t="s">
        <v>220</v>
      </c>
      <c r="I1695" t="s">
        <v>6267</v>
      </c>
      <c r="J1695">
        <v>0.37602000000000002</v>
      </c>
      <c r="K1695">
        <v>0</v>
      </c>
      <c r="L1695">
        <v>0</v>
      </c>
      <c r="M1695">
        <v>1</v>
      </c>
      <c r="N1695">
        <v>1</v>
      </c>
      <c r="O1695" t="s">
        <v>659</v>
      </c>
      <c r="P1695">
        <v>1</v>
      </c>
      <c r="Q1695">
        <v>1</v>
      </c>
      <c r="R1695">
        <v>7200</v>
      </c>
      <c r="S1695" t="s">
        <v>223</v>
      </c>
      <c r="T1695">
        <v>0</v>
      </c>
      <c r="U1695" t="s">
        <v>6264</v>
      </c>
      <c r="V1695" t="s">
        <v>933</v>
      </c>
      <c r="W1695" t="s">
        <v>659</v>
      </c>
      <c r="X1695" t="s">
        <v>659</v>
      </c>
      <c r="Y1695">
        <v>7200</v>
      </c>
      <c r="AB1695">
        <v>0</v>
      </c>
      <c r="AC1695">
        <v>0</v>
      </c>
      <c r="AD1695">
        <v>2</v>
      </c>
      <c r="AE1695">
        <v>1029</v>
      </c>
      <c r="AF1695">
        <v>2</v>
      </c>
      <c r="AQ1695">
        <v>3</v>
      </c>
      <c r="AR1695">
        <f t="shared" si="26"/>
        <v>0</v>
      </c>
      <c r="AS1695">
        <v>1</v>
      </c>
      <c r="AT1695" t="s">
        <v>134</v>
      </c>
      <c r="AU1695">
        <v>43</v>
      </c>
    </row>
    <row r="1696" spans="1:47">
      <c r="A1696" t="s">
        <v>6268</v>
      </c>
      <c r="C1696">
        <v>310</v>
      </c>
      <c r="D1696" t="s">
        <v>6269</v>
      </c>
      <c r="E1696">
        <v>101</v>
      </c>
      <c r="F1696" t="s">
        <v>6270</v>
      </c>
      <c r="G1696" t="s">
        <v>324</v>
      </c>
      <c r="H1696" t="s">
        <v>220</v>
      </c>
      <c r="I1696" t="s">
        <v>6271</v>
      </c>
      <c r="J1696">
        <v>0.25485999999999998</v>
      </c>
      <c r="K1696">
        <v>1</v>
      </c>
      <c r="L1696">
        <v>1</v>
      </c>
      <c r="M1696">
        <v>1</v>
      </c>
      <c r="N1696">
        <v>1</v>
      </c>
      <c r="O1696" t="s">
        <v>225</v>
      </c>
      <c r="P1696">
        <v>0</v>
      </c>
      <c r="Q1696">
        <v>1</v>
      </c>
      <c r="R1696">
        <v>4200</v>
      </c>
      <c r="S1696" t="s">
        <v>223</v>
      </c>
      <c r="T1696">
        <v>4200</v>
      </c>
      <c r="U1696" t="s">
        <v>6268</v>
      </c>
      <c r="V1696" t="s">
        <v>413</v>
      </c>
      <c r="W1696" t="s">
        <v>225</v>
      </c>
      <c r="X1696" t="s">
        <v>225</v>
      </c>
      <c r="Y1696">
        <v>4200</v>
      </c>
      <c r="AB1696">
        <v>1</v>
      </c>
      <c r="AC1696">
        <v>1</v>
      </c>
      <c r="AD1696">
        <v>2</v>
      </c>
      <c r="AE1696">
        <v>1302</v>
      </c>
      <c r="AF1696">
        <v>1.5</v>
      </c>
      <c r="AQ1696">
        <v>0</v>
      </c>
      <c r="AR1696">
        <f t="shared" si="26"/>
        <v>9.68</v>
      </c>
      <c r="AS1696">
        <v>1</v>
      </c>
      <c r="AT1696" t="s">
        <v>137</v>
      </c>
      <c r="AU1696">
        <v>46</v>
      </c>
    </row>
    <row r="1697" spans="1:47">
      <c r="A1697" t="s">
        <v>6272</v>
      </c>
      <c r="C1697">
        <v>310</v>
      </c>
      <c r="D1697" t="s">
        <v>5541</v>
      </c>
      <c r="E1697">
        <v>132</v>
      </c>
      <c r="F1697" t="s">
        <v>5542</v>
      </c>
      <c r="G1697" t="s">
        <v>324</v>
      </c>
      <c r="H1697" t="s">
        <v>260</v>
      </c>
      <c r="I1697" t="s">
        <v>6273</v>
      </c>
      <c r="J1697">
        <v>0.29820999999999998</v>
      </c>
      <c r="K1697">
        <v>0</v>
      </c>
      <c r="L1697">
        <v>0</v>
      </c>
      <c r="M1697">
        <v>0</v>
      </c>
      <c r="N1697">
        <v>0</v>
      </c>
      <c r="P1697">
        <v>0</v>
      </c>
      <c r="Q1697">
        <v>0</v>
      </c>
      <c r="R1697">
        <v>0</v>
      </c>
      <c r="S1697" t="s">
        <v>223</v>
      </c>
      <c r="T1697">
        <v>0</v>
      </c>
      <c r="U1697" t="s">
        <v>6272</v>
      </c>
      <c r="Y1697">
        <v>0</v>
      </c>
      <c r="AB1697">
        <v>0</v>
      </c>
      <c r="AC1697">
        <v>0</v>
      </c>
      <c r="AD1697">
        <v>0</v>
      </c>
      <c r="AE1697">
        <v>0</v>
      </c>
      <c r="AF1697">
        <v>0</v>
      </c>
      <c r="AQ1697">
        <v>1</v>
      </c>
      <c r="AR1697">
        <f t="shared" si="26"/>
        <v>0</v>
      </c>
      <c r="AS1697">
        <v>1</v>
      </c>
      <c r="AT1697" t="s">
        <v>137</v>
      </c>
      <c r="AU1697">
        <v>46</v>
      </c>
    </row>
    <row r="1698" spans="1:47">
      <c r="A1698" t="s">
        <v>6274</v>
      </c>
      <c r="C1698">
        <v>310</v>
      </c>
      <c r="D1698" t="s">
        <v>6275</v>
      </c>
      <c r="E1698">
        <v>101</v>
      </c>
      <c r="F1698" t="s">
        <v>6276</v>
      </c>
      <c r="G1698" t="s">
        <v>219</v>
      </c>
      <c r="H1698" t="s">
        <v>220</v>
      </c>
      <c r="I1698" t="s">
        <v>6277</v>
      </c>
      <c r="J1698">
        <v>0.19620000000000001</v>
      </c>
      <c r="K1698">
        <v>1</v>
      </c>
      <c r="L1698">
        <v>1</v>
      </c>
      <c r="M1698">
        <v>1</v>
      </c>
      <c r="N1698">
        <v>1</v>
      </c>
      <c r="O1698" t="s">
        <v>225</v>
      </c>
      <c r="P1698">
        <v>0</v>
      </c>
      <c r="Q1698">
        <v>1</v>
      </c>
      <c r="R1698">
        <v>3000</v>
      </c>
      <c r="S1698" t="s">
        <v>223</v>
      </c>
      <c r="T1698">
        <v>3000</v>
      </c>
      <c r="U1698" t="s">
        <v>6274</v>
      </c>
      <c r="V1698" t="s">
        <v>455</v>
      </c>
      <c r="W1698" t="s">
        <v>225</v>
      </c>
      <c r="X1698" t="s">
        <v>225</v>
      </c>
      <c r="Y1698">
        <v>3000</v>
      </c>
      <c r="AB1698">
        <v>1</v>
      </c>
      <c r="AC1698">
        <v>1</v>
      </c>
      <c r="AD1698">
        <v>5</v>
      </c>
      <c r="AE1698">
        <v>1642</v>
      </c>
      <c r="AF1698">
        <v>1.9</v>
      </c>
      <c r="AQ1698">
        <v>2</v>
      </c>
      <c r="AR1698">
        <f t="shared" si="26"/>
        <v>9.68</v>
      </c>
      <c r="AS1698">
        <v>1</v>
      </c>
      <c r="AT1698" t="s">
        <v>137</v>
      </c>
      <c r="AU1698">
        <v>46</v>
      </c>
    </row>
    <row r="1699" spans="1:47">
      <c r="A1699" t="s">
        <v>6278</v>
      </c>
      <c r="C1699">
        <v>310</v>
      </c>
      <c r="D1699" t="s">
        <v>6279</v>
      </c>
      <c r="E1699">
        <v>101</v>
      </c>
      <c r="F1699" t="s">
        <v>6280</v>
      </c>
      <c r="G1699" t="s">
        <v>219</v>
      </c>
      <c r="H1699" t="s">
        <v>220</v>
      </c>
      <c r="I1699" t="s">
        <v>6281</v>
      </c>
      <c r="J1699">
        <v>8.0430000000000001E-2</v>
      </c>
      <c r="K1699">
        <v>1</v>
      </c>
      <c r="L1699">
        <v>1</v>
      </c>
      <c r="M1699">
        <v>1</v>
      </c>
      <c r="N1699">
        <v>1</v>
      </c>
      <c r="O1699" t="s">
        <v>225</v>
      </c>
      <c r="P1699">
        <v>0</v>
      </c>
      <c r="Q1699">
        <v>1</v>
      </c>
      <c r="R1699">
        <v>5100</v>
      </c>
      <c r="S1699" t="s">
        <v>223</v>
      </c>
      <c r="T1699">
        <v>5100</v>
      </c>
      <c r="U1699" t="s">
        <v>6278</v>
      </c>
      <c r="V1699" t="s">
        <v>413</v>
      </c>
      <c r="W1699" t="s">
        <v>225</v>
      </c>
      <c r="X1699" t="s">
        <v>225</v>
      </c>
      <c r="Y1699">
        <v>5100</v>
      </c>
      <c r="AB1699">
        <v>1</v>
      </c>
      <c r="AC1699">
        <v>1</v>
      </c>
      <c r="AD1699">
        <v>1</v>
      </c>
      <c r="AE1699">
        <v>716</v>
      </c>
      <c r="AF1699">
        <v>1.25</v>
      </c>
      <c r="AQ1699">
        <v>1</v>
      </c>
      <c r="AR1699">
        <f t="shared" si="26"/>
        <v>9.68</v>
      </c>
      <c r="AS1699">
        <v>1</v>
      </c>
      <c r="AT1699" t="s">
        <v>137</v>
      </c>
      <c r="AU1699">
        <v>46</v>
      </c>
    </row>
    <row r="1700" spans="1:47">
      <c r="A1700" t="s">
        <v>6282</v>
      </c>
      <c r="C1700">
        <v>310</v>
      </c>
      <c r="D1700" t="s">
        <v>6283</v>
      </c>
      <c r="E1700">
        <v>132</v>
      </c>
      <c r="F1700" t="s">
        <v>3542</v>
      </c>
      <c r="G1700" t="s">
        <v>219</v>
      </c>
      <c r="H1700" t="s">
        <v>260</v>
      </c>
      <c r="I1700" t="s">
        <v>6284</v>
      </c>
      <c r="J1700">
        <v>0.10375</v>
      </c>
      <c r="K1700">
        <v>0</v>
      </c>
      <c r="L1700">
        <v>0</v>
      </c>
      <c r="M1700">
        <v>0</v>
      </c>
      <c r="N1700">
        <v>0</v>
      </c>
      <c r="P1700">
        <v>0</v>
      </c>
      <c r="Q1700">
        <v>0</v>
      </c>
      <c r="R1700">
        <v>0</v>
      </c>
      <c r="S1700" t="s">
        <v>223</v>
      </c>
      <c r="T1700">
        <v>0</v>
      </c>
      <c r="U1700" t="s">
        <v>6282</v>
      </c>
      <c r="Y1700">
        <v>0</v>
      </c>
      <c r="AB1700">
        <v>0</v>
      </c>
      <c r="AC1700">
        <v>0</v>
      </c>
      <c r="AD1700">
        <v>0</v>
      </c>
      <c r="AE1700">
        <v>0</v>
      </c>
      <c r="AF1700">
        <v>0</v>
      </c>
      <c r="AQ1700">
        <v>2</v>
      </c>
      <c r="AR1700">
        <f t="shared" si="26"/>
        <v>0</v>
      </c>
      <c r="AS1700">
        <v>1</v>
      </c>
      <c r="AT1700" t="s">
        <v>137</v>
      </c>
      <c r="AU1700">
        <v>46</v>
      </c>
    </row>
    <row r="1701" spans="1:47">
      <c r="A1701" t="s">
        <v>6285</v>
      </c>
      <c r="C1701">
        <v>310</v>
      </c>
      <c r="D1701" t="s">
        <v>6286</v>
      </c>
      <c r="E1701">
        <v>101</v>
      </c>
      <c r="F1701" t="s">
        <v>6287</v>
      </c>
      <c r="G1701" t="s">
        <v>422</v>
      </c>
      <c r="H1701" t="s">
        <v>220</v>
      </c>
      <c r="I1701" t="s">
        <v>6288</v>
      </c>
      <c r="J1701">
        <v>0.27673999999999999</v>
      </c>
      <c r="K1701">
        <v>0</v>
      </c>
      <c r="L1701">
        <v>0</v>
      </c>
      <c r="M1701">
        <v>1</v>
      </c>
      <c r="N1701">
        <v>1</v>
      </c>
      <c r="O1701" t="s">
        <v>659</v>
      </c>
      <c r="P1701">
        <v>1</v>
      </c>
      <c r="Q1701">
        <v>1</v>
      </c>
      <c r="R1701">
        <v>7600</v>
      </c>
      <c r="S1701" t="s">
        <v>223</v>
      </c>
      <c r="T1701">
        <v>0</v>
      </c>
      <c r="U1701" t="s">
        <v>6285</v>
      </c>
      <c r="V1701" t="s">
        <v>933</v>
      </c>
      <c r="W1701" t="s">
        <v>659</v>
      </c>
      <c r="X1701" t="s">
        <v>659</v>
      </c>
      <c r="Y1701">
        <v>7600</v>
      </c>
      <c r="AB1701">
        <v>0</v>
      </c>
      <c r="AC1701">
        <v>0</v>
      </c>
      <c r="AD1701">
        <v>3</v>
      </c>
      <c r="AE1701">
        <v>1104</v>
      </c>
      <c r="AF1701">
        <v>1</v>
      </c>
      <c r="AQ1701">
        <v>1</v>
      </c>
      <c r="AR1701">
        <f t="shared" si="26"/>
        <v>0</v>
      </c>
      <c r="AS1701">
        <v>1</v>
      </c>
      <c r="AT1701" t="s">
        <v>135</v>
      </c>
      <c r="AU1701">
        <v>44</v>
      </c>
    </row>
    <row r="1702" spans="1:47">
      <c r="A1702" t="s">
        <v>6289</v>
      </c>
      <c r="C1702">
        <v>310</v>
      </c>
      <c r="D1702" t="s">
        <v>6290</v>
      </c>
      <c r="E1702">
        <v>101</v>
      </c>
      <c r="F1702" t="s">
        <v>6291</v>
      </c>
      <c r="G1702" t="s">
        <v>422</v>
      </c>
      <c r="H1702" t="s">
        <v>220</v>
      </c>
      <c r="I1702" t="s">
        <v>6292</v>
      </c>
      <c r="J1702">
        <v>0.21256</v>
      </c>
      <c r="K1702">
        <v>0</v>
      </c>
      <c r="L1702">
        <v>0</v>
      </c>
      <c r="M1702">
        <v>1</v>
      </c>
      <c r="N1702">
        <v>1</v>
      </c>
      <c r="O1702" t="s">
        <v>659</v>
      </c>
      <c r="P1702">
        <v>1</v>
      </c>
      <c r="Q1702">
        <v>1</v>
      </c>
      <c r="R1702">
        <v>2900</v>
      </c>
      <c r="S1702" t="s">
        <v>223</v>
      </c>
      <c r="T1702">
        <v>0</v>
      </c>
      <c r="U1702" t="s">
        <v>6289</v>
      </c>
      <c r="V1702" t="s">
        <v>933</v>
      </c>
      <c r="W1702" t="s">
        <v>659</v>
      </c>
      <c r="X1702" t="s">
        <v>659</v>
      </c>
      <c r="Y1702">
        <v>2900</v>
      </c>
      <c r="AB1702">
        <v>0</v>
      </c>
      <c r="AC1702">
        <v>0</v>
      </c>
      <c r="AD1702">
        <v>4</v>
      </c>
      <c r="AE1702">
        <v>1412</v>
      </c>
      <c r="AF1702">
        <v>1</v>
      </c>
      <c r="AQ1702">
        <v>1</v>
      </c>
      <c r="AR1702">
        <f t="shared" si="26"/>
        <v>0</v>
      </c>
      <c r="AS1702">
        <v>1</v>
      </c>
      <c r="AT1702" t="s">
        <v>135</v>
      </c>
      <c r="AU1702">
        <v>44</v>
      </c>
    </row>
    <row r="1703" spans="1:47">
      <c r="A1703" t="s">
        <v>6293</v>
      </c>
      <c r="C1703">
        <v>310</v>
      </c>
      <c r="D1703" t="s">
        <v>6294</v>
      </c>
      <c r="E1703">
        <v>101</v>
      </c>
      <c r="F1703" t="s">
        <v>6295</v>
      </c>
      <c r="G1703" t="s">
        <v>219</v>
      </c>
      <c r="H1703" t="s">
        <v>220</v>
      </c>
      <c r="I1703" t="s">
        <v>6296</v>
      </c>
      <c r="J1703">
        <v>8.1570000000000004E-2</v>
      </c>
      <c r="K1703">
        <v>0</v>
      </c>
      <c r="L1703">
        <v>0</v>
      </c>
      <c r="M1703">
        <v>1</v>
      </c>
      <c r="N1703">
        <v>1</v>
      </c>
      <c r="O1703" t="s">
        <v>659</v>
      </c>
      <c r="P1703">
        <v>1</v>
      </c>
      <c r="Q1703">
        <v>1</v>
      </c>
      <c r="R1703">
        <v>10400</v>
      </c>
      <c r="S1703" t="s">
        <v>223</v>
      </c>
      <c r="T1703">
        <v>0</v>
      </c>
      <c r="U1703" t="s">
        <v>6293</v>
      </c>
      <c r="V1703" t="s">
        <v>933</v>
      </c>
      <c r="W1703" t="s">
        <v>659</v>
      </c>
      <c r="X1703" t="s">
        <v>659</v>
      </c>
      <c r="Y1703">
        <v>10400</v>
      </c>
      <c r="AB1703">
        <v>0</v>
      </c>
      <c r="AC1703">
        <v>0</v>
      </c>
      <c r="AD1703">
        <v>3</v>
      </c>
      <c r="AE1703">
        <v>864</v>
      </c>
      <c r="AF1703">
        <v>1</v>
      </c>
      <c r="AQ1703">
        <v>1</v>
      </c>
      <c r="AR1703">
        <f t="shared" si="26"/>
        <v>0</v>
      </c>
      <c r="AS1703">
        <v>1</v>
      </c>
      <c r="AT1703" t="s">
        <v>134</v>
      </c>
      <c r="AU1703">
        <v>43</v>
      </c>
    </row>
    <row r="1704" spans="1:47">
      <c r="A1704" t="s">
        <v>6297</v>
      </c>
      <c r="B1704" t="s">
        <v>293</v>
      </c>
      <c r="C1704">
        <v>310</v>
      </c>
      <c r="D1704" t="s">
        <v>5578</v>
      </c>
      <c r="E1704">
        <v>0</v>
      </c>
      <c r="J1704">
        <v>0.24489</v>
      </c>
      <c r="K1704">
        <v>0</v>
      </c>
      <c r="L1704">
        <v>0</v>
      </c>
      <c r="M1704">
        <v>0</v>
      </c>
      <c r="N1704">
        <v>0</v>
      </c>
      <c r="P1704">
        <v>0</v>
      </c>
      <c r="Q1704">
        <v>0</v>
      </c>
      <c r="R1704">
        <v>0</v>
      </c>
      <c r="S1704" t="s">
        <v>296</v>
      </c>
      <c r="T1704">
        <v>0</v>
      </c>
      <c r="Y1704">
        <v>0</v>
      </c>
      <c r="AB1704">
        <v>0</v>
      </c>
      <c r="AC1704">
        <v>0</v>
      </c>
      <c r="AD1704">
        <v>0</v>
      </c>
      <c r="AE1704">
        <v>0</v>
      </c>
      <c r="AF1704">
        <v>0</v>
      </c>
      <c r="AG1704" t="s">
        <v>845</v>
      </c>
      <c r="AQ1704">
        <v>1</v>
      </c>
      <c r="AR1704">
        <f t="shared" si="26"/>
        <v>0</v>
      </c>
      <c r="AS1704">
        <v>1</v>
      </c>
      <c r="AT1704" t="s">
        <v>135</v>
      </c>
      <c r="AU1704">
        <v>44</v>
      </c>
    </row>
    <row r="1705" spans="1:47">
      <c r="A1705" t="s">
        <v>6298</v>
      </c>
      <c r="C1705">
        <v>310</v>
      </c>
      <c r="D1705" t="s">
        <v>6299</v>
      </c>
      <c r="E1705">
        <v>101</v>
      </c>
      <c r="F1705" t="s">
        <v>2550</v>
      </c>
      <c r="G1705" t="s">
        <v>219</v>
      </c>
      <c r="H1705" t="s">
        <v>220</v>
      </c>
      <c r="I1705" t="s">
        <v>6300</v>
      </c>
      <c r="J1705">
        <v>5.2670000000000002E-2</v>
      </c>
      <c r="K1705">
        <v>0</v>
      </c>
      <c r="L1705">
        <v>0</v>
      </c>
      <c r="M1705">
        <v>1</v>
      </c>
      <c r="N1705">
        <v>1</v>
      </c>
      <c r="O1705" t="s">
        <v>659</v>
      </c>
      <c r="P1705">
        <v>1</v>
      </c>
      <c r="Q1705">
        <v>1</v>
      </c>
      <c r="R1705">
        <v>4300</v>
      </c>
      <c r="S1705" t="s">
        <v>223</v>
      </c>
      <c r="T1705">
        <v>0</v>
      </c>
      <c r="U1705" t="s">
        <v>6298</v>
      </c>
      <c r="X1705" t="s">
        <v>659</v>
      </c>
      <c r="Y1705">
        <v>4300</v>
      </c>
      <c r="AB1705">
        <v>0</v>
      </c>
      <c r="AC1705">
        <v>0</v>
      </c>
      <c r="AD1705">
        <v>2</v>
      </c>
      <c r="AE1705">
        <v>634</v>
      </c>
      <c r="AF1705">
        <v>1</v>
      </c>
      <c r="AQ1705">
        <v>1</v>
      </c>
      <c r="AR1705">
        <f t="shared" si="26"/>
        <v>0</v>
      </c>
      <c r="AS1705">
        <v>1</v>
      </c>
      <c r="AT1705" t="s">
        <v>135</v>
      </c>
      <c r="AU1705">
        <v>44</v>
      </c>
    </row>
    <row r="1706" spans="1:47">
      <c r="A1706" t="s">
        <v>6301</v>
      </c>
      <c r="C1706">
        <v>310</v>
      </c>
      <c r="D1706" t="s">
        <v>6302</v>
      </c>
      <c r="E1706">
        <v>101</v>
      </c>
      <c r="F1706" t="s">
        <v>6303</v>
      </c>
      <c r="G1706" t="s">
        <v>219</v>
      </c>
      <c r="H1706" t="s">
        <v>220</v>
      </c>
      <c r="I1706" t="s">
        <v>6304</v>
      </c>
      <c r="J1706">
        <v>2.3090600000000001</v>
      </c>
      <c r="K1706">
        <v>1</v>
      </c>
      <c r="L1706">
        <v>1</v>
      </c>
      <c r="M1706">
        <v>1</v>
      </c>
      <c r="N1706">
        <v>1</v>
      </c>
      <c r="O1706" t="s">
        <v>225</v>
      </c>
      <c r="P1706">
        <v>0</v>
      </c>
      <c r="Q1706">
        <v>0</v>
      </c>
      <c r="R1706">
        <v>0</v>
      </c>
      <c r="S1706" t="s">
        <v>223</v>
      </c>
      <c r="T1706">
        <v>0</v>
      </c>
      <c r="U1706" t="s">
        <v>6301</v>
      </c>
      <c r="V1706" t="s">
        <v>455</v>
      </c>
      <c r="W1706" t="s">
        <v>225</v>
      </c>
      <c r="X1706" t="s">
        <v>225</v>
      </c>
      <c r="Y1706">
        <v>0</v>
      </c>
      <c r="AB1706">
        <v>1</v>
      </c>
      <c r="AC1706">
        <v>1</v>
      </c>
      <c r="AD1706">
        <v>2</v>
      </c>
      <c r="AE1706">
        <v>1314</v>
      </c>
      <c r="AF1706">
        <v>1.5</v>
      </c>
      <c r="AQ1706">
        <v>1</v>
      </c>
      <c r="AR1706">
        <f t="shared" si="26"/>
        <v>9.68</v>
      </c>
      <c r="AS1706">
        <v>1</v>
      </c>
      <c r="AT1706" t="s">
        <v>137</v>
      </c>
      <c r="AU1706">
        <v>46</v>
      </c>
    </row>
    <row r="1707" spans="1:47">
      <c r="A1707" t="s">
        <v>6305</v>
      </c>
      <c r="C1707">
        <v>310</v>
      </c>
      <c r="D1707" t="s">
        <v>6306</v>
      </c>
      <c r="E1707">
        <v>101</v>
      </c>
      <c r="F1707" t="s">
        <v>6307</v>
      </c>
      <c r="G1707" t="s">
        <v>219</v>
      </c>
      <c r="H1707" t="s">
        <v>220</v>
      </c>
      <c r="I1707" t="s">
        <v>6308</v>
      </c>
      <c r="J1707">
        <v>9.4E-2</v>
      </c>
      <c r="K1707">
        <v>0</v>
      </c>
      <c r="L1707">
        <v>0</v>
      </c>
      <c r="M1707">
        <v>1</v>
      </c>
      <c r="N1707">
        <v>1</v>
      </c>
      <c r="O1707" t="s">
        <v>659</v>
      </c>
      <c r="P1707">
        <v>1</v>
      </c>
      <c r="Q1707">
        <v>1</v>
      </c>
      <c r="R1707">
        <v>3800</v>
      </c>
      <c r="S1707" t="s">
        <v>243</v>
      </c>
      <c r="T1707">
        <v>0</v>
      </c>
      <c r="U1707" t="s">
        <v>6305</v>
      </c>
      <c r="V1707" t="s">
        <v>933</v>
      </c>
      <c r="W1707" t="s">
        <v>659</v>
      </c>
      <c r="X1707" t="s">
        <v>659</v>
      </c>
      <c r="Y1707">
        <v>3800</v>
      </c>
      <c r="AB1707">
        <v>0</v>
      </c>
      <c r="AC1707">
        <v>0</v>
      </c>
      <c r="AD1707">
        <v>3</v>
      </c>
      <c r="AE1707">
        <v>674</v>
      </c>
      <c r="AF1707">
        <v>1</v>
      </c>
      <c r="AQ1707">
        <v>2</v>
      </c>
      <c r="AR1707">
        <f t="shared" si="26"/>
        <v>0</v>
      </c>
      <c r="AS1707">
        <v>1</v>
      </c>
      <c r="AT1707" t="s">
        <v>134</v>
      </c>
      <c r="AU1707">
        <v>43</v>
      </c>
    </row>
    <row r="1708" spans="1:47">
      <c r="A1708" t="s">
        <v>6309</v>
      </c>
      <c r="C1708">
        <v>310</v>
      </c>
      <c r="D1708" t="s">
        <v>6310</v>
      </c>
      <c r="E1708">
        <v>101</v>
      </c>
      <c r="F1708" t="s">
        <v>6311</v>
      </c>
      <c r="G1708" t="s">
        <v>219</v>
      </c>
      <c r="H1708" t="s">
        <v>220</v>
      </c>
      <c r="I1708" t="s">
        <v>6312</v>
      </c>
      <c r="J1708">
        <v>0.26091999999999999</v>
      </c>
      <c r="K1708">
        <v>1</v>
      </c>
      <c r="L1708">
        <v>1</v>
      </c>
      <c r="M1708">
        <v>1</v>
      </c>
      <c r="N1708">
        <v>1</v>
      </c>
      <c r="O1708" t="s">
        <v>225</v>
      </c>
      <c r="P1708">
        <v>0</v>
      </c>
      <c r="Q1708">
        <v>2</v>
      </c>
      <c r="R1708">
        <v>27900</v>
      </c>
      <c r="S1708" t="s">
        <v>223</v>
      </c>
      <c r="T1708">
        <v>27900</v>
      </c>
      <c r="U1708" t="s">
        <v>6309</v>
      </c>
      <c r="V1708" t="s">
        <v>413</v>
      </c>
      <c r="W1708" t="s">
        <v>225</v>
      </c>
      <c r="X1708" t="s">
        <v>225</v>
      </c>
      <c r="Y1708">
        <v>13950</v>
      </c>
      <c r="AB1708">
        <v>1</v>
      </c>
      <c r="AC1708">
        <v>1</v>
      </c>
      <c r="AD1708">
        <v>2</v>
      </c>
      <c r="AE1708">
        <v>1148</v>
      </c>
      <c r="AF1708">
        <v>1</v>
      </c>
      <c r="AQ1708">
        <v>2</v>
      </c>
      <c r="AR1708">
        <f t="shared" si="26"/>
        <v>9.68</v>
      </c>
      <c r="AS1708">
        <v>1</v>
      </c>
      <c r="AT1708" t="s">
        <v>137</v>
      </c>
      <c r="AU1708">
        <v>46</v>
      </c>
    </row>
    <row r="1709" spans="1:47">
      <c r="A1709" t="s">
        <v>6313</v>
      </c>
      <c r="C1709">
        <v>310</v>
      </c>
      <c r="D1709" t="s">
        <v>6314</v>
      </c>
      <c r="E1709">
        <v>101</v>
      </c>
      <c r="F1709" t="s">
        <v>6315</v>
      </c>
      <c r="G1709" t="s">
        <v>219</v>
      </c>
      <c r="H1709" t="s">
        <v>220</v>
      </c>
      <c r="I1709" t="s">
        <v>6316</v>
      </c>
      <c r="J1709">
        <v>0.10711</v>
      </c>
      <c r="K1709">
        <v>0</v>
      </c>
      <c r="L1709">
        <v>0</v>
      </c>
      <c r="M1709">
        <v>1</v>
      </c>
      <c r="N1709">
        <v>1</v>
      </c>
      <c r="O1709" t="s">
        <v>659</v>
      </c>
      <c r="P1709">
        <v>1</v>
      </c>
      <c r="Q1709">
        <v>1</v>
      </c>
      <c r="R1709">
        <v>2800</v>
      </c>
      <c r="S1709" t="s">
        <v>223</v>
      </c>
      <c r="T1709">
        <v>0</v>
      </c>
      <c r="U1709" t="s">
        <v>6313</v>
      </c>
      <c r="X1709" t="s">
        <v>659</v>
      </c>
      <c r="Y1709">
        <v>2800</v>
      </c>
      <c r="AB1709">
        <v>0</v>
      </c>
      <c r="AC1709">
        <v>0</v>
      </c>
      <c r="AD1709">
        <v>3</v>
      </c>
      <c r="AE1709">
        <v>1555</v>
      </c>
      <c r="AF1709">
        <v>2</v>
      </c>
      <c r="AQ1709">
        <v>1</v>
      </c>
      <c r="AR1709">
        <f t="shared" si="26"/>
        <v>0</v>
      </c>
      <c r="AS1709">
        <v>1</v>
      </c>
      <c r="AT1709" t="s">
        <v>134</v>
      </c>
      <c r="AU1709">
        <v>43</v>
      </c>
    </row>
    <row r="1710" spans="1:47">
      <c r="A1710" t="s">
        <v>6317</v>
      </c>
      <c r="C1710">
        <v>310</v>
      </c>
      <c r="D1710" t="s">
        <v>6318</v>
      </c>
      <c r="E1710">
        <v>101</v>
      </c>
      <c r="F1710" t="s">
        <v>6319</v>
      </c>
      <c r="G1710" t="s">
        <v>219</v>
      </c>
      <c r="H1710" t="s">
        <v>220</v>
      </c>
      <c r="I1710" t="s">
        <v>6320</v>
      </c>
      <c r="J1710">
        <v>0.42476000000000003</v>
      </c>
      <c r="K1710">
        <v>0</v>
      </c>
      <c r="L1710">
        <v>0</v>
      </c>
      <c r="M1710">
        <v>1</v>
      </c>
      <c r="N1710">
        <v>1</v>
      </c>
      <c r="O1710" t="s">
        <v>659</v>
      </c>
      <c r="P1710">
        <v>1</v>
      </c>
      <c r="Q1710">
        <v>1</v>
      </c>
      <c r="R1710">
        <v>20100</v>
      </c>
      <c r="S1710" t="s">
        <v>223</v>
      </c>
      <c r="T1710">
        <v>0</v>
      </c>
      <c r="U1710" t="s">
        <v>6317</v>
      </c>
      <c r="V1710" t="s">
        <v>933</v>
      </c>
      <c r="W1710" t="s">
        <v>659</v>
      </c>
      <c r="X1710" t="s">
        <v>659</v>
      </c>
      <c r="Y1710">
        <v>20100</v>
      </c>
      <c r="AB1710">
        <v>0</v>
      </c>
      <c r="AC1710">
        <v>0</v>
      </c>
      <c r="AD1710">
        <v>3</v>
      </c>
      <c r="AE1710">
        <v>1153</v>
      </c>
      <c r="AF1710">
        <v>2</v>
      </c>
      <c r="AQ1710">
        <v>4</v>
      </c>
      <c r="AR1710">
        <f t="shared" si="26"/>
        <v>0</v>
      </c>
      <c r="AS1710">
        <v>1</v>
      </c>
      <c r="AT1710" t="s">
        <v>134</v>
      </c>
      <c r="AU1710">
        <v>43</v>
      </c>
    </row>
    <row r="1711" spans="1:47">
      <c r="A1711" t="s">
        <v>6321</v>
      </c>
      <c r="C1711">
        <v>310</v>
      </c>
      <c r="D1711" t="s">
        <v>6322</v>
      </c>
      <c r="E1711">
        <v>106</v>
      </c>
      <c r="F1711" t="s">
        <v>6323</v>
      </c>
      <c r="G1711" t="s">
        <v>219</v>
      </c>
      <c r="H1711" t="s">
        <v>355</v>
      </c>
      <c r="I1711" t="s">
        <v>6324</v>
      </c>
      <c r="J1711">
        <v>2.7029999999999998E-2</v>
      </c>
      <c r="K1711">
        <v>0</v>
      </c>
      <c r="L1711">
        <v>0</v>
      </c>
      <c r="M1711">
        <v>0</v>
      </c>
      <c r="N1711">
        <v>0</v>
      </c>
      <c r="P1711">
        <v>0</v>
      </c>
      <c r="Q1711">
        <v>0</v>
      </c>
      <c r="R1711">
        <v>0</v>
      </c>
      <c r="S1711" t="s">
        <v>223</v>
      </c>
      <c r="T1711">
        <v>0</v>
      </c>
      <c r="U1711" t="s">
        <v>6321</v>
      </c>
      <c r="Y1711">
        <v>0</v>
      </c>
      <c r="AB1711">
        <v>0</v>
      </c>
      <c r="AC1711">
        <v>0</v>
      </c>
      <c r="AD1711">
        <v>0</v>
      </c>
      <c r="AE1711">
        <v>0</v>
      </c>
      <c r="AF1711">
        <v>0</v>
      </c>
      <c r="AQ1711">
        <v>1</v>
      </c>
      <c r="AR1711">
        <f t="shared" si="26"/>
        <v>0</v>
      </c>
      <c r="AS1711">
        <v>1</v>
      </c>
      <c r="AT1711" t="s">
        <v>135</v>
      </c>
      <c r="AU1711">
        <v>44</v>
      </c>
    </row>
    <row r="1712" spans="1:47">
      <c r="A1712" t="s">
        <v>248</v>
      </c>
      <c r="C1712">
        <v>310</v>
      </c>
      <c r="E1712">
        <v>0</v>
      </c>
      <c r="J1712">
        <v>1.3600000000000001E-3</v>
      </c>
      <c r="K1712">
        <v>0</v>
      </c>
      <c r="L1712">
        <v>0</v>
      </c>
      <c r="M1712">
        <v>0</v>
      </c>
      <c r="N1712">
        <v>0</v>
      </c>
      <c r="P1712">
        <v>0</v>
      </c>
      <c r="Q1712">
        <v>0</v>
      </c>
      <c r="R1712">
        <v>0</v>
      </c>
      <c r="S1712" t="s">
        <v>249</v>
      </c>
      <c r="T1712">
        <v>0</v>
      </c>
      <c r="Y1712">
        <v>0</v>
      </c>
      <c r="AB1712">
        <v>0</v>
      </c>
      <c r="AC1712">
        <v>0</v>
      </c>
      <c r="AD1712">
        <v>0</v>
      </c>
      <c r="AE1712">
        <v>0</v>
      </c>
      <c r="AF1712">
        <v>0</v>
      </c>
      <c r="AQ1712">
        <v>0</v>
      </c>
      <c r="AR1712">
        <f t="shared" si="26"/>
        <v>0</v>
      </c>
      <c r="AS1712">
        <v>1</v>
      </c>
      <c r="AT1712" t="s">
        <v>134</v>
      </c>
      <c r="AU1712">
        <v>43</v>
      </c>
    </row>
    <row r="1713" spans="1:47">
      <c r="A1713" t="s">
        <v>6325</v>
      </c>
      <c r="C1713">
        <v>310</v>
      </c>
      <c r="D1713" t="s">
        <v>6326</v>
      </c>
      <c r="E1713">
        <v>101</v>
      </c>
      <c r="F1713" t="s">
        <v>5952</v>
      </c>
      <c r="G1713" t="s">
        <v>219</v>
      </c>
      <c r="H1713" t="s">
        <v>220</v>
      </c>
      <c r="I1713" t="s">
        <v>6327</v>
      </c>
      <c r="J1713">
        <v>0.30487999999999998</v>
      </c>
      <c r="K1713">
        <v>0</v>
      </c>
      <c r="L1713">
        <v>0</v>
      </c>
      <c r="M1713">
        <v>1</v>
      </c>
      <c r="N1713">
        <v>1</v>
      </c>
      <c r="O1713" t="s">
        <v>659</v>
      </c>
      <c r="P1713">
        <v>1</v>
      </c>
      <c r="Q1713">
        <v>1</v>
      </c>
      <c r="R1713">
        <v>20800</v>
      </c>
      <c r="S1713" t="s">
        <v>243</v>
      </c>
      <c r="T1713">
        <v>0</v>
      </c>
      <c r="U1713" t="s">
        <v>6325</v>
      </c>
      <c r="V1713" t="s">
        <v>933</v>
      </c>
      <c r="W1713" t="s">
        <v>659</v>
      </c>
      <c r="X1713" t="s">
        <v>659</v>
      </c>
      <c r="Y1713">
        <v>20800</v>
      </c>
      <c r="AB1713">
        <v>0</v>
      </c>
      <c r="AC1713">
        <v>0</v>
      </c>
      <c r="AD1713">
        <v>4</v>
      </c>
      <c r="AE1713">
        <v>2796</v>
      </c>
      <c r="AF1713">
        <v>2</v>
      </c>
      <c r="AQ1713">
        <v>2</v>
      </c>
      <c r="AR1713">
        <f t="shared" si="26"/>
        <v>0</v>
      </c>
      <c r="AS1713">
        <v>1</v>
      </c>
      <c r="AT1713" t="s">
        <v>134</v>
      </c>
      <c r="AU1713">
        <v>43</v>
      </c>
    </row>
    <row r="1714" spans="1:47">
      <c r="A1714" t="s">
        <v>6328</v>
      </c>
      <c r="C1714">
        <v>310</v>
      </c>
      <c r="D1714" t="s">
        <v>6329</v>
      </c>
      <c r="E1714">
        <v>101</v>
      </c>
      <c r="F1714" t="s">
        <v>6330</v>
      </c>
      <c r="G1714" t="s">
        <v>219</v>
      </c>
      <c r="H1714" t="s">
        <v>220</v>
      </c>
      <c r="I1714" t="s">
        <v>6331</v>
      </c>
      <c r="J1714">
        <v>0.16392999999999999</v>
      </c>
      <c r="K1714">
        <v>0</v>
      </c>
      <c r="L1714">
        <v>0</v>
      </c>
      <c r="M1714">
        <v>1</v>
      </c>
      <c r="N1714">
        <v>1</v>
      </c>
      <c r="O1714" t="s">
        <v>659</v>
      </c>
      <c r="P1714">
        <v>1</v>
      </c>
      <c r="Q1714">
        <v>1</v>
      </c>
      <c r="R1714">
        <v>4100</v>
      </c>
      <c r="S1714" t="s">
        <v>223</v>
      </c>
      <c r="T1714">
        <v>0</v>
      </c>
      <c r="U1714" t="s">
        <v>6328</v>
      </c>
      <c r="V1714" t="s">
        <v>933</v>
      </c>
      <c r="W1714" t="s">
        <v>659</v>
      </c>
      <c r="X1714" t="s">
        <v>659</v>
      </c>
      <c r="Y1714">
        <v>4100</v>
      </c>
      <c r="AB1714">
        <v>0</v>
      </c>
      <c r="AC1714">
        <v>0</v>
      </c>
      <c r="AD1714">
        <v>3</v>
      </c>
      <c r="AE1714">
        <v>918</v>
      </c>
      <c r="AF1714">
        <v>1.75</v>
      </c>
      <c r="AQ1714">
        <v>1</v>
      </c>
      <c r="AR1714">
        <f t="shared" si="26"/>
        <v>0</v>
      </c>
      <c r="AS1714">
        <v>1</v>
      </c>
      <c r="AT1714" t="s">
        <v>134</v>
      </c>
      <c r="AU1714">
        <v>43</v>
      </c>
    </row>
    <row r="1715" spans="1:47">
      <c r="A1715" t="s">
        <v>6332</v>
      </c>
      <c r="C1715">
        <v>310</v>
      </c>
      <c r="D1715" t="s">
        <v>6333</v>
      </c>
      <c r="E1715">
        <v>101</v>
      </c>
      <c r="F1715" t="s">
        <v>6334</v>
      </c>
      <c r="G1715" t="s">
        <v>219</v>
      </c>
      <c r="H1715" t="s">
        <v>220</v>
      </c>
      <c r="I1715" t="s">
        <v>6335</v>
      </c>
      <c r="J1715">
        <v>0.21088000000000001</v>
      </c>
      <c r="K1715">
        <v>1</v>
      </c>
      <c r="L1715">
        <v>1</v>
      </c>
      <c r="M1715">
        <v>1</v>
      </c>
      <c r="N1715">
        <v>1</v>
      </c>
      <c r="O1715" t="s">
        <v>225</v>
      </c>
      <c r="P1715">
        <v>0</v>
      </c>
      <c r="Q1715">
        <v>1</v>
      </c>
      <c r="R1715">
        <v>8500</v>
      </c>
      <c r="S1715" t="s">
        <v>223</v>
      </c>
      <c r="T1715">
        <v>8500</v>
      </c>
      <c r="U1715" t="s">
        <v>6332</v>
      </c>
      <c r="V1715" t="s">
        <v>413</v>
      </c>
      <c r="W1715" t="s">
        <v>225</v>
      </c>
      <c r="X1715" t="s">
        <v>225</v>
      </c>
      <c r="Y1715">
        <v>8500</v>
      </c>
      <c r="AB1715">
        <v>1</v>
      </c>
      <c r="AC1715">
        <v>1</v>
      </c>
      <c r="AD1715">
        <v>3</v>
      </c>
      <c r="AE1715">
        <v>1926</v>
      </c>
      <c r="AF1715">
        <v>2</v>
      </c>
      <c r="AQ1715">
        <v>2</v>
      </c>
      <c r="AR1715">
        <f t="shared" si="26"/>
        <v>9.68</v>
      </c>
      <c r="AS1715">
        <v>1</v>
      </c>
      <c r="AT1715" t="s">
        <v>137</v>
      </c>
      <c r="AU1715">
        <v>46</v>
      </c>
    </row>
    <row r="1716" spans="1:47">
      <c r="A1716" t="s">
        <v>6336</v>
      </c>
      <c r="C1716">
        <v>310</v>
      </c>
      <c r="D1716" t="s">
        <v>6337</v>
      </c>
      <c r="E1716">
        <v>101</v>
      </c>
      <c r="F1716" t="s">
        <v>6338</v>
      </c>
      <c r="G1716" t="s">
        <v>219</v>
      </c>
      <c r="H1716" t="s">
        <v>220</v>
      </c>
      <c r="I1716" t="s">
        <v>6339</v>
      </c>
      <c r="J1716">
        <v>0.18678</v>
      </c>
      <c r="K1716">
        <v>1</v>
      </c>
      <c r="L1716">
        <v>1</v>
      </c>
      <c r="M1716">
        <v>1</v>
      </c>
      <c r="N1716">
        <v>1</v>
      </c>
      <c r="O1716" t="s">
        <v>225</v>
      </c>
      <c r="P1716">
        <v>0</v>
      </c>
      <c r="Q1716">
        <v>1</v>
      </c>
      <c r="R1716">
        <v>0</v>
      </c>
      <c r="S1716" t="s">
        <v>223</v>
      </c>
      <c r="T1716">
        <v>0</v>
      </c>
      <c r="U1716" t="s">
        <v>6336</v>
      </c>
      <c r="V1716" t="s">
        <v>6340</v>
      </c>
      <c r="X1716" t="s">
        <v>225</v>
      </c>
      <c r="Y1716">
        <v>0</v>
      </c>
      <c r="AB1716">
        <v>1</v>
      </c>
      <c r="AC1716">
        <v>1</v>
      </c>
      <c r="AD1716">
        <v>2</v>
      </c>
      <c r="AE1716">
        <v>720</v>
      </c>
      <c r="AF1716">
        <v>1.75</v>
      </c>
      <c r="AQ1716">
        <v>1</v>
      </c>
      <c r="AR1716">
        <f t="shared" si="26"/>
        <v>9.68</v>
      </c>
      <c r="AS1716">
        <v>1</v>
      </c>
      <c r="AT1716" t="s">
        <v>137</v>
      </c>
      <c r="AU1716">
        <v>46</v>
      </c>
    </row>
    <row r="1717" spans="1:47">
      <c r="A1717" t="s">
        <v>6341</v>
      </c>
      <c r="C1717">
        <v>310</v>
      </c>
      <c r="D1717" t="s">
        <v>6342</v>
      </c>
      <c r="E1717">
        <v>132</v>
      </c>
      <c r="F1717" t="s">
        <v>6343</v>
      </c>
      <c r="G1717" t="s">
        <v>219</v>
      </c>
      <c r="H1717" t="s">
        <v>260</v>
      </c>
      <c r="I1717" t="s">
        <v>6344</v>
      </c>
      <c r="J1717">
        <v>0.28410000000000002</v>
      </c>
      <c r="K1717">
        <v>0</v>
      </c>
      <c r="L1717">
        <v>0</v>
      </c>
      <c r="M1717">
        <v>0</v>
      </c>
      <c r="N1717">
        <v>0</v>
      </c>
      <c r="P1717">
        <v>0</v>
      </c>
      <c r="Q1717">
        <v>0</v>
      </c>
      <c r="R1717">
        <v>0</v>
      </c>
      <c r="S1717" t="s">
        <v>223</v>
      </c>
      <c r="T1717">
        <v>0</v>
      </c>
      <c r="U1717" t="s">
        <v>6341</v>
      </c>
      <c r="Y1717">
        <v>0</v>
      </c>
      <c r="AB1717">
        <v>0</v>
      </c>
      <c r="AC1717">
        <v>0</v>
      </c>
      <c r="AD1717">
        <v>0</v>
      </c>
      <c r="AE1717">
        <v>0</v>
      </c>
      <c r="AF1717">
        <v>0</v>
      </c>
      <c r="AQ1717">
        <v>1</v>
      </c>
      <c r="AR1717">
        <f t="shared" si="26"/>
        <v>0</v>
      </c>
      <c r="AS1717">
        <v>1</v>
      </c>
      <c r="AT1717" t="s">
        <v>134</v>
      </c>
      <c r="AU1717">
        <v>43</v>
      </c>
    </row>
    <row r="1718" spans="1:47">
      <c r="A1718" t="s">
        <v>6345</v>
      </c>
      <c r="C1718">
        <v>310</v>
      </c>
      <c r="D1718" t="s">
        <v>6346</v>
      </c>
      <c r="E1718">
        <v>101</v>
      </c>
      <c r="F1718" t="s">
        <v>6347</v>
      </c>
      <c r="G1718" t="s">
        <v>219</v>
      </c>
      <c r="H1718" t="s">
        <v>220</v>
      </c>
      <c r="I1718" t="s">
        <v>6348</v>
      </c>
      <c r="J1718">
        <v>0.1598</v>
      </c>
      <c r="K1718">
        <v>1</v>
      </c>
      <c r="L1718">
        <v>1</v>
      </c>
      <c r="M1718">
        <v>1</v>
      </c>
      <c r="N1718">
        <v>1</v>
      </c>
      <c r="O1718" t="s">
        <v>225</v>
      </c>
      <c r="P1718">
        <v>0</v>
      </c>
      <c r="Q1718">
        <v>1</v>
      </c>
      <c r="R1718">
        <v>14600</v>
      </c>
      <c r="S1718" t="s">
        <v>223</v>
      </c>
      <c r="T1718">
        <v>14600</v>
      </c>
      <c r="U1718" t="s">
        <v>6345</v>
      </c>
      <c r="V1718" t="s">
        <v>413</v>
      </c>
      <c r="W1718" t="s">
        <v>225</v>
      </c>
      <c r="X1718" t="s">
        <v>225</v>
      </c>
      <c r="Y1718">
        <v>14600</v>
      </c>
      <c r="AB1718">
        <v>1</v>
      </c>
      <c r="AC1718">
        <v>1</v>
      </c>
      <c r="AD1718">
        <v>3</v>
      </c>
      <c r="AE1718">
        <v>1000</v>
      </c>
      <c r="AF1718">
        <v>1.75</v>
      </c>
      <c r="AQ1718">
        <v>2</v>
      </c>
      <c r="AR1718">
        <f t="shared" si="26"/>
        <v>9.68</v>
      </c>
      <c r="AS1718">
        <v>1</v>
      </c>
      <c r="AT1718" t="s">
        <v>137</v>
      </c>
      <c r="AU1718">
        <v>46</v>
      </c>
    </row>
    <row r="1719" spans="1:47">
      <c r="A1719" t="s">
        <v>6349</v>
      </c>
      <c r="C1719">
        <v>310</v>
      </c>
      <c r="D1719" t="s">
        <v>6350</v>
      </c>
      <c r="E1719">
        <v>132</v>
      </c>
      <c r="F1719" t="s">
        <v>6120</v>
      </c>
      <c r="G1719" t="s">
        <v>219</v>
      </c>
      <c r="H1719" t="s">
        <v>260</v>
      </c>
      <c r="I1719" t="s">
        <v>6351</v>
      </c>
      <c r="J1719">
        <v>5.67E-2</v>
      </c>
      <c r="K1719">
        <v>0</v>
      </c>
      <c r="L1719">
        <v>0</v>
      </c>
      <c r="M1719">
        <v>0</v>
      </c>
      <c r="N1719">
        <v>0</v>
      </c>
      <c r="P1719">
        <v>0</v>
      </c>
      <c r="Q1719">
        <v>0</v>
      </c>
      <c r="R1719">
        <v>0</v>
      </c>
      <c r="S1719" t="s">
        <v>223</v>
      </c>
      <c r="T1719">
        <v>0</v>
      </c>
      <c r="U1719" t="s">
        <v>6349</v>
      </c>
      <c r="Y1719">
        <v>0</v>
      </c>
      <c r="AB1719">
        <v>0</v>
      </c>
      <c r="AC1719">
        <v>0</v>
      </c>
      <c r="AD1719">
        <v>0</v>
      </c>
      <c r="AE1719">
        <v>0</v>
      </c>
      <c r="AF1719">
        <v>0</v>
      </c>
      <c r="AQ1719">
        <v>1</v>
      </c>
      <c r="AR1719">
        <f t="shared" si="26"/>
        <v>0</v>
      </c>
      <c r="AS1719">
        <v>1</v>
      </c>
      <c r="AT1719" t="s">
        <v>135</v>
      </c>
      <c r="AU1719">
        <v>44</v>
      </c>
    </row>
    <row r="1720" spans="1:47">
      <c r="A1720" t="s">
        <v>6352</v>
      </c>
      <c r="C1720">
        <v>310</v>
      </c>
      <c r="D1720" t="s">
        <v>6353</v>
      </c>
      <c r="E1720">
        <v>132</v>
      </c>
      <c r="F1720" t="s">
        <v>6173</v>
      </c>
      <c r="G1720" t="s">
        <v>219</v>
      </c>
      <c r="H1720" t="s">
        <v>260</v>
      </c>
      <c r="I1720" t="s">
        <v>6354</v>
      </c>
      <c r="J1720">
        <v>0.12175999999999999</v>
      </c>
      <c r="K1720">
        <v>0</v>
      </c>
      <c r="L1720">
        <v>0</v>
      </c>
      <c r="M1720">
        <v>0</v>
      </c>
      <c r="N1720">
        <v>0</v>
      </c>
      <c r="P1720">
        <v>0</v>
      </c>
      <c r="Q1720">
        <v>0</v>
      </c>
      <c r="R1720">
        <v>0</v>
      </c>
      <c r="S1720" t="s">
        <v>223</v>
      </c>
      <c r="T1720">
        <v>0</v>
      </c>
      <c r="U1720" t="s">
        <v>6352</v>
      </c>
      <c r="Y1720">
        <v>0</v>
      </c>
      <c r="AB1720">
        <v>0</v>
      </c>
      <c r="AC1720">
        <v>0</v>
      </c>
      <c r="AD1720">
        <v>0</v>
      </c>
      <c r="AE1720">
        <v>0</v>
      </c>
      <c r="AF1720">
        <v>0</v>
      </c>
      <c r="AQ1720">
        <v>1</v>
      </c>
      <c r="AR1720">
        <f t="shared" si="26"/>
        <v>0</v>
      </c>
      <c r="AS1720">
        <v>1</v>
      </c>
      <c r="AT1720" t="s">
        <v>134</v>
      </c>
      <c r="AU1720">
        <v>43</v>
      </c>
    </row>
    <row r="1721" spans="1:47">
      <c r="A1721" t="s">
        <v>6355</v>
      </c>
      <c r="C1721">
        <v>310</v>
      </c>
      <c r="D1721" t="s">
        <v>6356</v>
      </c>
      <c r="E1721">
        <v>101</v>
      </c>
      <c r="F1721" t="s">
        <v>6357</v>
      </c>
      <c r="G1721" t="s">
        <v>219</v>
      </c>
      <c r="H1721" t="s">
        <v>220</v>
      </c>
      <c r="I1721" t="s">
        <v>6358</v>
      </c>
      <c r="J1721">
        <v>0.10621</v>
      </c>
      <c r="K1721">
        <v>1</v>
      </c>
      <c r="L1721">
        <v>1</v>
      </c>
      <c r="M1721">
        <v>1</v>
      </c>
      <c r="N1721">
        <v>1</v>
      </c>
      <c r="O1721" t="s">
        <v>225</v>
      </c>
      <c r="P1721">
        <v>0</v>
      </c>
      <c r="Q1721">
        <v>1</v>
      </c>
      <c r="R1721">
        <v>1900</v>
      </c>
      <c r="S1721" t="s">
        <v>223</v>
      </c>
      <c r="T1721">
        <v>1900</v>
      </c>
      <c r="U1721" t="s">
        <v>6355</v>
      </c>
      <c r="V1721" t="s">
        <v>413</v>
      </c>
      <c r="W1721" t="s">
        <v>225</v>
      </c>
      <c r="X1721" t="s">
        <v>225</v>
      </c>
      <c r="Y1721">
        <v>1900</v>
      </c>
      <c r="AB1721">
        <v>1</v>
      </c>
      <c r="AC1721">
        <v>1</v>
      </c>
      <c r="AD1721">
        <v>2</v>
      </c>
      <c r="AE1721">
        <v>682</v>
      </c>
      <c r="AF1721">
        <v>1</v>
      </c>
      <c r="AQ1721">
        <v>1</v>
      </c>
      <c r="AR1721">
        <f t="shared" si="26"/>
        <v>9.68</v>
      </c>
      <c r="AS1721">
        <v>1</v>
      </c>
      <c r="AT1721" t="s">
        <v>137</v>
      </c>
      <c r="AU1721">
        <v>46</v>
      </c>
    </row>
    <row r="1722" spans="1:47">
      <c r="A1722" t="s">
        <v>6359</v>
      </c>
      <c r="C1722">
        <v>310</v>
      </c>
      <c r="D1722" t="s">
        <v>6360</v>
      </c>
      <c r="E1722">
        <v>101</v>
      </c>
      <c r="F1722" t="s">
        <v>6361</v>
      </c>
      <c r="G1722" t="s">
        <v>422</v>
      </c>
      <c r="H1722" t="s">
        <v>220</v>
      </c>
      <c r="I1722" t="s">
        <v>6362</v>
      </c>
      <c r="J1722">
        <v>0.22711999999999999</v>
      </c>
      <c r="K1722">
        <v>0</v>
      </c>
      <c r="L1722">
        <v>0</v>
      </c>
      <c r="M1722">
        <v>1</v>
      </c>
      <c r="N1722">
        <v>1</v>
      </c>
      <c r="O1722" t="s">
        <v>659</v>
      </c>
      <c r="P1722">
        <v>1</v>
      </c>
      <c r="Q1722">
        <v>0</v>
      </c>
      <c r="R1722">
        <v>0</v>
      </c>
      <c r="S1722" t="s">
        <v>223</v>
      </c>
      <c r="T1722">
        <v>0</v>
      </c>
      <c r="U1722" t="s">
        <v>6359</v>
      </c>
      <c r="V1722" t="s">
        <v>933</v>
      </c>
      <c r="W1722" t="s">
        <v>659</v>
      </c>
      <c r="X1722" t="s">
        <v>659</v>
      </c>
      <c r="Y1722">
        <v>0</v>
      </c>
      <c r="AB1722">
        <v>0</v>
      </c>
      <c r="AC1722">
        <v>0</v>
      </c>
      <c r="AD1722">
        <v>3</v>
      </c>
      <c r="AE1722">
        <v>1008</v>
      </c>
      <c r="AF1722">
        <v>1</v>
      </c>
      <c r="AQ1722">
        <v>1</v>
      </c>
      <c r="AR1722">
        <f t="shared" si="26"/>
        <v>0</v>
      </c>
      <c r="AS1722">
        <v>1</v>
      </c>
      <c r="AT1722" t="s">
        <v>135</v>
      </c>
      <c r="AU1722">
        <v>44</v>
      </c>
    </row>
    <row r="1723" spans="1:47">
      <c r="A1723" t="s">
        <v>6363</v>
      </c>
      <c r="C1723">
        <v>310</v>
      </c>
      <c r="D1723" t="s">
        <v>6364</v>
      </c>
      <c r="E1723">
        <v>101</v>
      </c>
      <c r="F1723" t="s">
        <v>6365</v>
      </c>
      <c r="H1723" t="s">
        <v>220</v>
      </c>
      <c r="I1723" t="s">
        <v>6366</v>
      </c>
      <c r="J1723">
        <v>0.11577999999999999</v>
      </c>
      <c r="K1723">
        <v>1</v>
      </c>
      <c r="L1723">
        <v>1</v>
      </c>
      <c r="M1723">
        <v>1</v>
      </c>
      <c r="N1723">
        <v>1</v>
      </c>
      <c r="O1723" t="s">
        <v>225</v>
      </c>
      <c r="P1723">
        <v>0</v>
      </c>
      <c r="Q1723">
        <v>1</v>
      </c>
      <c r="R1723">
        <v>10900</v>
      </c>
      <c r="S1723" t="s">
        <v>223</v>
      </c>
      <c r="T1723">
        <v>10900</v>
      </c>
      <c r="U1723" t="s">
        <v>6363</v>
      </c>
      <c r="V1723" t="s">
        <v>455</v>
      </c>
      <c r="W1723" t="s">
        <v>225</v>
      </c>
      <c r="X1723" t="s">
        <v>225</v>
      </c>
      <c r="Y1723">
        <v>10900</v>
      </c>
      <c r="AB1723">
        <v>1</v>
      </c>
      <c r="AC1723">
        <v>1</v>
      </c>
      <c r="AD1723">
        <v>2</v>
      </c>
      <c r="AE1723">
        <v>704</v>
      </c>
      <c r="AF1723">
        <v>1</v>
      </c>
      <c r="AQ1723">
        <v>1</v>
      </c>
      <c r="AR1723">
        <f t="shared" si="26"/>
        <v>9.68</v>
      </c>
      <c r="AS1723">
        <v>1</v>
      </c>
      <c r="AT1723" t="s">
        <v>137</v>
      </c>
      <c r="AU1723">
        <v>46</v>
      </c>
    </row>
    <row r="1724" spans="1:47">
      <c r="A1724" t="s">
        <v>6367</v>
      </c>
      <c r="C1724">
        <v>310</v>
      </c>
      <c r="D1724" t="s">
        <v>6368</v>
      </c>
      <c r="E1724">
        <v>101</v>
      </c>
      <c r="F1724" t="s">
        <v>6369</v>
      </c>
      <c r="G1724" t="s">
        <v>324</v>
      </c>
      <c r="H1724" t="s">
        <v>220</v>
      </c>
      <c r="I1724" t="s">
        <v>6370</v>
      </c>
      <c r="J1724">
        <v>0.81261000000000005</v>
      </c>
      <c r="K1724">
        <v>1</v>
      </c>
      <c r="L1724">
        <v>1</v>
      </c>
      <c r="M1724">
        <v>1</v>
      </c>
      <c r="N1724">
        <v>1</v>
      </c>
      <c r="O1724" t="s">
        <v>225</v>
      </c>
      <c r="P1724">
        <v>0</v>
      </c>
      <c r="Q1724">
        <v>1</v>
      </c>
      <c r="R1724">
        <v>2900</v>
      </c>
      <c r="S1724" t="s">
        <v>223</v>
      </c>
      <c r="T1724">
        <v>2900</v>
      </c>
      <c r="U1724" t="s">
        <v>6367</v>
      </c>
      <c r="V1724" t="s">
        <v>455</v>
      </c>
      <c r="W1724" t="s">
        <v>225</v>
      </c>
      <c r="X1724" t="s">
        <v>225</v>
      </c>
      <c r="Y1724">
        <v>2900</v>
      </c>
      <c r="AB1724">
        <v>1</v>
      </c>
      <c r="AC1724">
        <v>1</v>
      </c>
      <c r="AD1724">
        <v>3</v>
      </c>
      <c r="AE1724">
        <v>952</v>
      </c>
      <c r="AF1724">
        <v>1.75</v>
      </c>
      <c r="AQ1724">
        <v>1</v>
      </c>
      <c r="AR1724">
        <f t="shared" si="26"/>
        <v>9.68</v>
      </c>
      <c r="AS1724">
        <v>1</v>
      </c>
      <c r="AT1724" t="s">
        <v>137</v>
      </c>
      <c r="AU1724">
        <v>46</v>
      </c>
    </row>
    <row r="1725" spans="1:47">
      <c r="A1725" t="s">
        <v>6371</v>
      </c>
      <c r="C1725">
        <v>310</v>
      </c>
      <c r="D1725" t="s">
        <v>6372</v>
      </c>
      <c r="E1725">
        <v>101</v>
      </c>
      <c r="F1725" t="s">
        <v>6373</v>
      </c>
      <c r="G1725" t="s">
        <v>422</v>
      </c>
      <c r="H1725" t="s">
        <v>220</v>
      </c>
      <c r="I1725" t="s">
        <v>6374</v>
      </c>
      <c r="J1725">
        <v>0.22202</v>
      </c>
      <c r="K1725">
        <v>0</v>
      </c>
      <c r="L1725">
        <v>0</v>
      </c>
      <c r="M1725">
        <v>1</v>
      </c>
      <c r="N1725">
        <v>1</v>
      </c>
      <c r="O1725" t="s">
        <v>659</v>
      </c>
      <c r="P1725">
        <v>1</v>
      </c>
      <c r="Q1725">
        <v>1</v>
      </c>
      <c r="R1725">
        <v>5200</v>
      </c>
      <c r="S1725" t="s">
        <v>223</v>
      </c>
      <c r="T1725">
        <v>0</v>
      </c>
      <c r="U1725" t="s">
        <v>6371</v>
      </c>
      <c r="V1725" t="s">
        <v>933</v>
      </c>
      <c r="W1725" t="s">
        <v>659</v>
      </c>
      <c r="X1725" t="s">
        <v>659</v>
      </c>
      <c r="Y1725">
        <v>5200</v>
      </c>
      <c r="AB1725">
        <v>0</v>
      </c>
      <c r="AC1725">
        <v>0</v>
      </c>
      <c r="AD1725">
        <v>3</v>
      </c>
      <c r="AE1725">
        <v>1316</v>
      </c>
      <c r="AF1725">
        <v>1</v>
      </c>
      <c r="AQ1725">
        <v>1</v>
      </c>
      <c r="AR1725">
        <f t="shared" si="26"/>
        <v>0</v>
      </c>
      <c r="AS1725">
        <v>1</v>
      </c>
      <c r="AT1725" t="s">
        <v>135</v>
      </c>
      <c r="AU1725">
        <v>44</v>
      </c>
    </row>
    <row r="1726" spans="1:47">
      <c r="A1726" t="s">
        <v>6375</v>
      </c>
      <c r="C1726">
        <v>310</v>
      </c>
      <c r="D1726" t="s">
        <v>6376</v>
      </c>
      <c r="E1726">
        <v>101</v>
      </c>
      <c r="F1726" t="s">
        <v>6377</v>
      </c>
      <c r="G1726" t="s">
        <v>219</v>
      </c>
      <c r="H1726" t="s">
        <v>220</v>
      </c>
      <c r="I1726" t="s">
        <v>6378</v>
      </c>
      <c r="J1726">
        <v>0.15804000000000001</v>
      </c>
      <c r="K1726">
        <v>0</v>
      </c>
      <c r="L1726">
        <v>0</v>
      </c>
      <c r="M1726">
        <v>1</v>
      </c>
      <c r="N1726">
        <v>1</v>
      </c>
      <c r="O1726" t="s">
        <v>659</v>
      </c>
      <c r="P1726">
        <v>1</v>
      </c>
      <c r="Q1726">
        <v>1</v>
      </c>
      <c r="R1726">
        <v>5800</v>
      </c>
      <c r="S1726" t="s">
        <v>223</v>
      </c>
      <c r="T1726">
        <v>0</v>
      </c>
      <c r="U1726" t="s">
        <v>6375</v>
      </c>
      <c r="V1726" t="s">
        <v>933</v>
      </c>
      <c r="W1726" t="s">
        <v>659</v>
      </c>
      <c r="X1726" t="s">
        <v>659</v>
      </c>
      <c r="Y1726">
        <v>5800</v>
      </c>
      <c r="AB1726">
        <v>0</v>
      </c>
      <c r="AC1726">
        <v>0</v>
      </c>
      <c r="AD1726">
        <v>2</v>
      </c>
      <c r="AE1726">
        <v>1048</v>
      </c>
      <c r="AF1726">
        <v>1</v>
      </c>
      <c r="AQ1726">
        <v>1</v>
      </c>
      <c r="AR1726">
        <f t="shared" si="26"/>
        <v>0</v>
      </c>
      <c r="AS1726">
        <v>1</v>
      </c>
      <c r="AT1726" t="s">
        <v>134</v>
      </c>
      <c r="AU1726">
        <v>43</v>
      </c>
    </row>
    <row r="1727" spans="1:47">
      <c r="A1727" t="s">
        <v>6379</v>
      </c>
      <c r="C1727">
        <v>310</v>
      </c>
      <c r="D1727" t="s">
        <v>6147</v>
      </c>
      <c r="E1727">
        <v>812</v>
      </c>
      <c r="F1727" t="s">
        <v>3542</v>
      </c>
      <c r="G1727" t="s">
        <v>219</v>
      </c>
      <c r="H1727" t="s">
        <v>3543</v>
      </c>
      <c r="I1727" t="s">
        <v>6380</v>
      </c>
      <c r="J1727">
        <v>2.66526</v>
      </c>
      <c r="K1727">
        <v>0</v>
      </c>
      <c r="L1727">
        <v>0</v>
      </c>
      <c r="M1727">
        <v>0</v>
      </c>
      <c r="N1727">
        <v>0</v>
      </c>
      <c r="P1727">
        <v>0</v>
      </c>
      <c r="Q1727">
        <v>0</v>
      </c>
      <c r="R1727">
        <v>0</v>
      </c>
      <c r="S1727" t="s">
        <v>223</v>
      </c>
      <c r="T1727">
        <v>0</v>
      </c>
      <c r="U1727" t="s">
        <v>6379</v>
      </c>
      <c r="Y1727">
        <v>0</v>
      </c>
      <c r="AB1727">
        <v>0</v>
      </c>
      <c r="AC1727">
        <v>0</v>
      </c>
      <c r="AD1727">
        <v>0</v>
      </c>
      <c r="AE1727">
        <v>0</v>
      </c>
      <c r="AF1727">
        <v>0</v>
      </c>
      <c r="AQ1727">
        <v>1</v>
      </c>
      <c r="AR1727">
        <f t="shared" si="26"/>
        <v>0</v>
      </c>
      <c r="AS1727">
        <v>1</v>
      </c>
      <c r="AT1727" t="s">
        <v>137</v>
      </c>
      <c r="AU1727">
        <v>46</v>
      </c>
    </row>
    <row r="1728" spans="1:47">
      <c r="A1728" t="s">
        <v>6381</v>
      </c>
      <c r="C1728">
        <v>310</v>
      </c>
      <c r="D1728" t="s">
        <v>6382</v>
      </c>
      <c r="E1728">
        <v>101</v>
      </c>
      <c r="F1728" t="s">
        <v>6323</v>
      </c>
      <c r="G1728" t="s">
        <v>219</v>
      </c>
      <c r="H1728" t="s">
        <v>220</v>
      </c>
      <c r="I1728" t="s">
        <v>6383</v>
      </c>
      <c r="J1728">
        <v>0.1285</v>
      </c>
      <c r="K1728">
        <v>0</v>
      </c>
      <c r="L1728">
        <v>0</v>
      </c>
      <c r="M1728">
        <v>1</v>
      </c>
      <c r="N1728">
        <v>1</v>
      </c>
      <c r="O1728" t="s">
        <v>659</v>
      </c>
      <c r="P1728">
        <v>1</v>
      </c>
      <c r="Q1728">
        <v>1</v>
      </c>
      <c r="R1728">
        <v>1200</v>
      </c>
      <c r="S1728" t="s">
        <v>223</v>
      </c>
      <c r="T1728">
        <v>0</v>
      </c>
      <c r="U1728" t="s">
        <v>6381</v>
      </c>
      <c r="V1728" t="s">
        <v>933</v>
      </c>
      <c r="W1728" t="s">
        <v>659</v>
      </c>
      <c r="X1728" t="s">
        <v>659</v>
      </c>
      <c r="Y1728">
        <v>1200</v>
      </c>
      <c r="AB1728">
        <v>0</v>
      </c>
      <c r="AC1728">
        <v>0</v>
      </c>
      <c r="AD1728">
        <v>3</v>
      </c>
      <c r="AE1728">
        <v>811</v>
      </c>
      <c r="AF1728">
        <v>1</v>
      </c>
      <c r="AQ1728">
        <v>4</v>
      </c>
      <c r="AR1728">
        <f t="shared" si="26"/>
        <v>0</v>
      </c>
      <c r="AS1728">
        <v>1</v>
      </c>
      <c r="AT1728" t="s">
        <v>135</v>
      </c>
      <c r="AU1728">
        <v>44</v>
      </c>
    </row>
    <row r="1729" spans="1:47">
      <c r="A1729" t="s">
        <v>6384</v>
      </c>
      <c r="C1729">
        <v>310</v>
      </c>
      <c r="D1729" t="s">
        <v>6385</v>
      </c>
      <c r="E1729">
        <v>101</v>
      </c>
      <c r="F1729" t="s">
        <v>6386</v>
      </c>
      <c r="G1729" t="s">
        <v>219</v>
      </c>
      <c r="H1729" t="s">
        <v>220</v>
      </c>
      <c r="I1729" t="s">
        <v>6387</v>
      </c>
      <c r="J1729">
        <v>0.10477</v>
      </c>
      <c r="K1729">
        <v>0</v>
      </c>
      <c r="L1729">
        <v>0</v>
      </c>
      <c r="M1729">
        <v>1</v>
      </c>
      <c r="N1729">
        <v>1</v>
      </c>
      <c r="O1729" t="s">
        <v>659</v>
      </c>
      <c r="P1729">
        <v>1</v>
      </c>
      <c r="Q1729">
        <v>1</v>
      </c>
      <c r="R1729">
        <v>13600</v>
      </c>
      <c r="S1729" t="s">
        <v>223</v>
      </c>
      <c r="T1729">
        <v>0</v>
      </c>
      <c r="U1729" t="s">
        <v>6384</v>
      </c>
      <c r="V1729" t="s">
        <v>933</v>
      </c>
      <c r="W1729" t="s">
        <v>659</v>
      </c>
      <c r="X1729" t="s">
        <v>659</v>
      </c>
      <c r="Y1729">
        <v>13600</v>
      </c>
      <c r="AB1729">
        <v>0</v>
      </c>
      <c r="AC1729">
        <v>0</v>
      </c>
      <c r="AD1729">
        <v>2</v>
      </c>
      <c r="AE1729">
        <v>1180</v>
      </c>
      <c r="AF1729">
        <v>1</v>
      </c>
      <c r="AQ1729">
        <v>1</v>
      </c>
      <c r="AR1729">
        <f t="shared" si="26"/>
        <v>0</v>
      </c>
      <c r="AS1729">
        <v>1</v>
      </c>
      <c r="AT1729" t="s">
        <v>134</v>
      </c>
      <c r="AU1729">
        <v>43</v>
      </c>
    </row>
    <row r="1730" spans="1:47">
      <c r="A1730" t="s">
        <v>248</v>
      </c>
      <c r="C1730">
        <v>310</v>
      </c>
      <c r="E1730">
        <v>0</v>
      </c>
      <c r="J1730">
        <v>0.16164999999999999</v>
      </c>
      <c r="K1730">
        <v>0</v>
      </c>
      <c r="L1730">
        <v>0</v>
      </c>
      <c r="M1730">
        <v>0</v>
      </c>
      <c r="N1730">
        <v>0</v>
      </c>
      <c r="P1730">
        <v>0</v>
      </c>
      <c r="Q1730">
        <v>0</v>
      </c>
      <c r="R1730">
        <v>0</v>
      </c>
      <c r="S1730" t="s">
        <v>249</v>
      </c>
      <c r="T1730">
        <v>0</v>
      </c>
      <c r="Y1730">
        <v>0</v>
      </c>
      <c r="AB1730">
        <v>0</v>
      </c>
      <c r="AC1730">
        <v>0</v>
      </c>
      <c r="AD1730">
        <v>0</v>
      </c>
      <c r="AE1730">
        <v>0</v>
      </c>
      <c r="AF1730">
        <v>0</v>
      </c>
      <c r="AQ1730">
        <v>0</v>
      </c>
      <c r="AR1730">
        <f t="shared" ref="AR1730:AR1793" si="27">AB1730*9.68*VLOOKUP(AU1730,atten,10,FALSE)</f>
        <v>0</v>
      </c>
      <c r="AS1730">
        <v>1</v>
      </c>
      <c r="AT1730" t="s">
        <v>134</v>
      </c>
      <c r="AU1730">
        <v>43</v>
      </c>
    </row>
    <row r="1731" spans="1:47">
      <c r="A1731" t="s">
        <v>6388</v>
      </c>
      <c r="C1731">
        <v>310</v>
      </c>
      <c r="D1731" t="s">
        <v>6389</v>
      </c>
      <c r="E1731">
        <v>101</v>
      </c>
      <c r="F1731" t="s">
        <v>6390</v>
      </c>
      <c r="G1731" t="s">
        <v>219</v>
      </c>
      <c r="H1731" t="s">
        <v>220</v>
      </c>
      <c r="I1731" t="s">
        <v>6391</v>
      </c>
      <c r="J1731">
        <v>0.22592000000000001</v>
      </c>
      <c r="K1731">
        <v>1</v>
      </c>
      <c r="L1731">
        <v>1</v>
      </c>
      <c r="M1731">
        <v>1</v>
      </c>
      <c r="N1731">
        <v>1</v>
      </c>
      <c r="O1731" t="s">
        <v>225</v>
      </c>
      <c r="P1731">
        <v>0</v>
      </c>
      <c r="Q1731">
        <v>0</v>
      </c>
      <c r="R1731">
        <v>0</v>
      </c>
      <c r="S1731" t="s">
        <v>243</v>
      </c>
      <c r="T1731">
        <v>0</v>
      </c>
      <c r="U1731" t="s">
        <v>6388</v>
      </c>
      <c r="V1731" t="s">
        <v>455</v>
      </c>
      <c r="W1731" t="s">
        <v>225</v>
      </c>
      <c r="X1731" t="s">
        <v>225</v>
      </c>
      <c r="Y1731">
        <v>0</v>
      </c>
      <c r="AB1731">
        <v>1</v>
      </c>
      <c r="AC1731">
        <v>1</v>
      </c>
      <c r="AD1731">
        <v>3</v>
      </c>
      <c r="AE1731">
        <v>1186</v>
      </c>
      <c r="AF1731">
        <v>1</v>
      </c>
      <c r="AQ1731">
        <v>3</v>
      </c>
      <c r="AR1731">
        <f t="shared" si="27"/>
        <v>9.68</v>
      </c>
      <c r="AS1731">
        <v>1</v>
      </c>
      <c r="AT1731" t="s">
        <v>137</v>
      </c>
      <c r="AU1731">
        <v>46</v>
      </c>
    </row>
    <row r="1732" spans="1:47">
      <c r="A1732" t="s">
        <v>6392</v>
      </c>
      <c r="C1732">
        <v>310</v>
      </c>
      <c r="D1732" t="s">
        <v>6393</v>
      </c>
      <c r="E1732">
        <v>101</v>
      </c>
      <c r="F1732" t="s">
        <v>6394</v>
      </c>
      <c r="G1732" t="s">
        <v>324</v>
      </c>
      <c r="H1732" t="s">
        <v>220</v>
      </c>
      <c r="I1732" t="s">
        <v>6395</v>
      </c>
      <c r="J1732">
        <v>0.80288000000000004</v>
      </c>
      <c r="K1732">
        <v>1</v>
      </c>
      <c r="L1732">
        <v>1</v>
      </c>
      <c r="M1732">
        <v>1</v>
      </c>
      <c r="N1732">
        <v>1</v>
      </c>
      <c r="O1732" t="s">
        <v>225</v>
      </c>
      <c r="P1732">
        <v>0</v>
      </c>
      <c r="Q1732">
        <v>1</v>
      </c>
      <c r="R1732">
        <v>10700</v>
      </c>
      <c r="S1732" t="s">
        <v>223</v>
      </c>
      <c r="T1732">
        <v>10700</v>
      </c>
      <c r="U1732" t="s">
        <v>6392</v>
      </c>
      <c r="V1732" t="s">
        <v>455</v>
      </c>
      <c r="W1732" t="s">
        <v>225</v>
      </c>
      <c r="X1732" t="s">
        <v>225</v>
      </c>
      <c r="Y1732">
        <v>10700</v>
      </c>
      <c r="AB1732">
        <v>1</v>
      </c>
      <c r="AC1732">
        <v>1</v>
      </c>
      <c r="AD1732">
        <v>2</v>
      </c>
      <c r="AE1732">
        <v>1328</v>
      </c>
      <c r="AF1732">
        <v>1</v>
      </c>
      <c r="AQ1732">
        <v>1</v>
      </c>
      <c r="AR1732">
        <f t="shared" si="27"/>
        <v>9.68</v>
      </c>
      <c r="AS1732">
        <v>1</v>
      </c>
      <c r="AT1732" t="s">
        <v>137</v>
      </c>
      <c r="AU1732">
        <v>46</v>
      </c>
    </row>
    <row r="1733" spans="1:47">
      <c r="A1733" t="s">
        <v>6396</v>
      </c>
      <c r="C1733">
        <v>310</v>
      </c>
      <c r="D1733" t="s">
        <v>6397</v>
      </c>
      <c r="E1733">
        <v>101</v>
      </c>
      <c r="F1733" t="s">
        <v>6398</v>
      </c>
      <c r="G1733" t="s">
        <v>219</v>
      </c>
      <c r="H1733" t="s">
        <v>220</v>
      </c>
      <c r="I1733" t="s">
        <v>6399</v>
      </c>
      <c r="J1733">
        <v>7.3609999999999995E-2</v>
      </c>
      <c r="K1733">
        <v>0</v>
      </c>
      <c r="L1733">
        <v>0</v>
      </c>
      <c r="M1733">
        <v>1</v>
      </c>
      <c r="N1733">
        <v>1</v>
      </c>
      <c r="O1733" t="s">
        <v>659</v>
      </c>
      <c r="P1733">
        <v>1</v>
      </c>
      <c r="Q1733">
        <v>1</v>
      </c>
      <c r="R1733">
        <v>3800</v>
      </c>
      <c r="S1733" t="s">
        <v>223</v>
      </c>
      <c r="T1733">
        <v>0</v>
      </c>
      <c r="U1733" t="s">
        <v>6396</v>
      </c>
      <c r="V1733" t="s">
        <v>933</v>
      </c>
      <c r="W1733" t="s">
        <v>659</v>
      </c>
      <c r="X1733" t="s">
        <v>659</v>
      </c>
      <c r="Y1733">
        <v>3800</v>
      </c>
      <c r="AB1733">
        <v>0</v>
      </c>
      <c r="AC1733">
        <v>0</v>
      </c>
      <c r="AD1733">
        <v>1</v>
      </c>
      <c r="AE1733">
        <v>1008</v>
      </c>
      <c r="AF1733">
        <v>1</v>
      </c>
      <c r="AQ1733">
        <v>1</v>
      </c>
      <c r="AR1733">
        <f t="shared" si="27"/>
        <v>0</v>
      </c>
      <c r="AS1733">
        <v>1</v>
      </c>
      <c r="AT1733" t="s">
        <v>134</v>
      </c>
      <c r="AU1733">
        <v>43</v>
      </c>
    </row>
    <row r="1734" spans="1:47">
      <c r="A1734" t="s">
        <v>6400</v>
      </c>
      <c r="C1734">
        <v>310</v>
      </c>
      <c r="D1734" t="s">
        <v>6401</v>
      </c>
      <c r="E1734">
        <v>101</v>
      </c>
      <c r="F1734" t="s">
        <v>6402</v>
      </c>
      <c r="G1734" t="s">
        <v>219</v>
      </c>
      <c r="H1734" t="s">
        <v>220</v>
      </c>
      <c r="I1734" t="s">
        <v>6403</v>
      </c>
      <c r="J1734">
        <v>0.11112</v>
      </c>
      <c r="K1734">
        <v>1</v>
      </c>
      <c r="L1734">
        <v>1</v>
      </c>
      <c r="M1734">
        <v>1</v>
      </c>
      <c r="N1734">
        <v>1</v>
      </c>
      <c r="O1734" t="s">
        <v>225</v>
      </c>
      <c r="P1734">
        <v>0</v>
      </c>
      <c r="Q1734">
        <v>1</v>
      </c>
      <c r="R1734">
        <v>2500</v>
      </c>
      <c r="S1734" t="s">
        <v>223</v>
      </c>
      <c r="T1734">
        <v>2500</v>
      </c>
      <c r="U1734" t="s">
        <v>6400</v>
      </c>
      <c r="V1734" t="s">
        <v>455</v>
      </c>
      <c r="W1734" t="s">
        <v>225</v>
      </c>
      <c r="X1734" t="s">
        <v>225</v>
      </c>
      <c r="Y1734">
        <v>2500</v>
      </c>
      <c r="AB1734">
        <v>1</v>
      </c>
      <c r="AC1734">
        <v>1</v>
      </c>
      <c r="AD1734">
        <v>2</v>
      </c>
      <c r="AE1734">
        <v>588</v>
      </c>
      <c r="AF1734">
        <v>1</v>
      </c>
      <c r="AQ1734">
        <v>1</v>
      </c>
      <c r="AR1734">
        <f t="shared" si="27"/>
        <v>9.68</v>
      </c>
      <c r="AS1734">
        <v>1</v>
      </c>
      <c r="AT1734" t="s">
        <v>137</v>
      </c>
      <c r="AU1734">
        <v>46</v>
      </c>
    </row>
    <row r="1735" spans="1:47">
      <c r="A1735" t="s">
        <v>6404</v>
      </c>
      <c r="C1735">
        <v>310</v>
      </c>
      <c r="D1735" t="s">
        <v>6405</v>
      </c>
      <c r="E1735">
        <v>101</v>
      </c>
      <c r="F1735" t="s">
        <v>6406</v>
      </c>
      <c r="G1735" t="s">
        <v>219</v>
      </c>
      <c r="H1735" t="s">
        <v>220</v>
      </c>
      <c r="I1735" t="s">
        <v>6407</v>
      </c>
      <c r="J1735">
        <v>0.189</v>
      </c>
      <c r="K1735">
        <v>1</v>
      </c>
      <c r="L1735">
        <v>1</v>
      </c>
      <c r="M1735">
        <v>1</v>
      </c>
      <c r="N1735">
        <v>1</v>
      </c>
      <c r="O1735" t="s">
        <v>225</v>
      </c>
      <c r="P1735">
        <v>0</v>
      </c>
      <c r="Q1735">
        <v>1</v>
      </c>
      <c r="R1735">
        <v>2000</v>
      </c>
      <c r="S1735" t="s">
        <v>223</v>
      </c>
      <c r="T1735">
        <v>2000</v>
      </c>
      <c r="U1735" t="s">
        <v>6404</v>
      </c>
      <c r="V1735" t="s">
        <v>413</v>
      </c>
      <c r="W1735" t="s">
        <v>225</v>
      </c>
      <c r="X1735" t="s">
        <v>225</v>
      </c>
      <c r="Y1735">
        <v>2000</v>
      </c>
      <c r="AB1735">
        <v>1</v>
      </c>
      <c r="AC1735">
        <v>1</v>
      </c>
      <c r="AD1735">
        <v>2</v>
      </c>
      <c r="AE1735">
        <v>680</v>
      </c>
      <c r="AF1735">
        <v>1</v>
      </c>
      <c r="AQ1735">
        <v>2</v>
      </c>
      <c r="AR1735">
        <f t="shared" si="27"/>
        <v>9.68</v>
      </c>
      <c r="AS1735">
        <v>1</v>
      </c>
      <c r="AT1735" t="s">
        <v>137</v>
      </c>
      <c r="AU1735">
        <v>46</v>
      </c>
    </row>
    <row r="1736" spans="1:47">
      <c r="A1736" t="s">
        <v>6408</v>
      </c>
      <c r="C1736">
        <v>310</v>
      </c>
      <c r="D1736" t="s">
        <v>6409</v>
      </c>
      <c r="E1736">
        <v>101</v>
      </c>
      <c r="F1736" t="s">
        <v>6410</v>
      </c>
      <c r="G1736" t="s">
        <v>422</v>
      </c>
      <c r="H1736" t="s">
        <v>220</v>
      </c>
      <c r="I1736" t="s">
        <v>6411</v>
      </c>
      <c r="J1736">
        <v>0.23230000000000001</v>
      </c>
      <c r="K1736">
        <v>0</v>
      </c>
      <c r="L1736">
        <v>0</v>
      </c>
      <c r="M1736">
        <v>1</v>
      </c>
      <c r="N1736">
        <v>1</v>
      </c>
      <c r="O1736" t="s">
        <v>659</v>
      </c>
      <c r="P1736">
        <v>1</v>
      </c>
      <c r="Q1736">
        <v>1</v>
      </c>
      <c r="R1736">
        <v>5300</v>
      </c>
      <c r="S1736" t="s">
        <v>223</v>
      </c>
      <c r="T1736">
        <v>0</v>
      </c>
      <c r="U1736" t="s">
        <v>6408</v>
      </c>
      <c r="V1736" t="s">
        <v>933</v>
      </c>
      <c r="W1736" t="s">
        <v>659</v>
      </c>
      <c r="X1736" t="s">
        <v>659</v>
      </c>
      <c r="Y1736">
        <v>5300</v>
      </c>
      <c r="AB1736">
        <v>0</v>
      </c>
      <c r="AC1736">
        <v>0</v>
      </c>
      <c r="AD1736">
        <v>4</v>
      </c>
      <c r="AE1736">
        <v>1104</v>
      </c>
      <c r="AF1736">
        <v>1</v>
      </c>
      <c r="AQ1736">
        <v>1</v>
      </c>
      <c r="AR1736">
        <f t="shared" si="27"/>
        <v>0</v>
      </c>
      <c r="AS1736">
        <v>1</v>
      </c>
      <c r="AT1736" t="s">
        <v>135</v>
      </c>
      <c r="AU1736">
        <v>44</v>
      </c>
    </row>
    <row r="1737" spans="1:47">
      <c r="A1737" t="s">
        <v>6412</v>
      </c>
      <c r="C1737">
        <v>310</v>
      </c>
      <c r="D1737" t="s">
        <v>6413</v>
      </c>
      <c r="E1737">
        <v>132</v>
      </c>
      <c r="F1737" t="s">
        <v>6414</v>
      </c>
      <c r="G1737" t="s">
        <v>219</v>
      </c>
      <c r="H1737" t="s">
        <v>260</v>
      </c>
      <c r="I1737" t="s">
        <v>6415</v>
      </c>
      <c r="J1737">
        <v>0.59519</v>
      </c>
      <c r="K1737">
        <v>0</v>
      </c>
      <c r="L1737">
        <v>0</v>
      </c>
      <c r="M1737">
        <v>0</v>
      </c>
      <c r="N1737">
        <v>0</v>
      </c>
      <c r="P1737">
        <v>0</v>
      </c>
      <c r="Q1737">
        <v>0</v>
      </c>
      <c r="R1737">
        <v>0</v>
      </c>
      <c r="S1737" t="s">
        <v>223</v>
      </c>
      <c r="T1737">
        <v>0</v>
      </c>
      <c r="U1737" t="s">
        <v>6412</v>
      </c>
      <c r="Y1737">
        <v>0</v>
      </c>
      <c r="AB1737">
        <v>0</v>
      </c>
      <c r="AC1737">
        <v>0</v>
      </c>
      <c r="AD1737">
        <v>0</v>
      </c>
      <c r="AE1737">
        <v>0</v>
      </c>
      <c r="AF1737">
        <v>0</v>
      </c>
      <c r="AQ1737">
        <v>1</v>
      </c>
      <c r="AR1737">
        <f t="shared" si="27"/>
        <v>0</v>
      </c>
      <c r="AS1737">
        <v>1</v>
      </c>
      <c r="AT1737" t="s">
        <v>134</v>
      </c>
      <c r="AU1737">
        <v>43</v>
      </c>
    </row>
    <row r="1738" spans="1:47">
      <c r="A1738" t="s">
        <v>6416</v>
      </c>
      <c r="C1738">
        <v>310</v>
      </c>
      <c r="D1738" t="s">
        <v>6417</v>
      </c>
      <c r="E1738">
        <v>101</v>
      </c>
      <c r="F1738" t="s">
        <v>6418</v>
      </c>
      <c r="G1738" t="s">
        <v>219</v>
      </c>
      <c r="H1738" t="s">
        <v>220</v>
      </c>
      <c r="I1738" t="s">
        <v>6419</v>
      </c>
      <c r="J1738">
        <v>0.54969000000000001</v>
      </c>
      <c r="K1738">
        <v>1</v>
      </c>
      <c r="L1738">
        <v>1</v>
      </c>
      <c r="M1738">
        <v>1</v>
      </c>
      <c r="N1738">
        <v>1</v>
      </c>
      <c r="O1738" t="s">
        <v>225</v>
      </c>
      <c r="P1738">
        <v>0</v>
      </c>
      <c r="Q1738">
        <v>1</v>
      </c>
      <c r="R1738">
        <v>2800</v>
      </c>
      <c r="S1738" t="s">
        <v>223</v>
      </c>
      <c r="T1738">
        <v>2800</v>
      </c>
      <c r="U1738" t="s">
        <v>6416</v>
      </c>
      <c r="V1738" t="s">
        <v>455</v>
      </c>
      <c r="W1738" t="s">
        <v>225</v>
      </c>
      <c r="X1738" t="s">
        <v>225</v>
      </c>
      <c r="Y1738">
        <v>2800</v>
      </c>
      <c r="AB1738">
        <v>1</v>
      </c>
      <c r="AC1738">
        <v>1</v>
      </c>
      <c r="AD1738">
        <v>2</v>
      </c>
      <c r="AE1738">
        <v>1440</v>
      </c>
      <c r="AF1738">
        <v>1.5</v>
      </c>
      <c r="AQ1738">
        <v>1</v>
      </c>
      <c r="AR1738">
        <f t="shared" si="27"/>
        <v>9.68</v>
      </c>
      <c r="AS1738">
        <v>1</v>
      </c>
      <c r="AT1738" t="s">
        <v>137</v>
      </c>
      <c r="AU1738">
        <v>46</v>
      </c>
    </row>
    <row r="1739" spans="1:47">
      <c r="A1739" t="s">
        <v>6420</v>
      </c>
      <c r="C1739">
        <v>310</v>
      </c>
      <c r="D1739" t="s">
        <v>6421</v>
      </c>
      <c r="E1739">
        <v>101</v>
      </c>
      <c r="F1739" t="s">
        <v>6422</v>
      </c>
      <c r="G1739" t="s">
        <v>219</v>
      </c>
      <c r="H1739" t="s">
        <v>220</v>
      </c>
      <c r="I1739" t="s">
        <v>6423</v>
      </c>
      <c r="J1739">
        <v>0.23630000000000001</v>
      </c>
      <c r="K1739">
        <v>0</v>
      </c>
      <c r="L1739">
        <v>0</v>
      </c>
      <c r="M1739">
        <v>1</v>
      </c>
      <c r="N1739">
        <v>1</v>
      </c>
      <c r="O1739" t="s">
        <v>659</v>
      </c>
      <c r="P1739">
        <v>1</v>
      </c>
      <c r="Q1739">
        <v>1</v>
      </c>
      <c r="R1739">
        <v>8500</v>
      </c>
      <c r="S1739" t="s">
        <v>223</v>
      </c>
      <c r="T1739">
        <v>0</v>
      </c>
      <c r="U1739" t="s">
        <v>6420</v>
      </c>
      <c r="V1739" t="s">
        <v>927</v>
      </c>
      <c r="W1739" t="s">
        <v>659</v>
      </c>
      <c r="X1739" t="s">
        <v>659</v>
      </c>
      <c r="Y1739">
        <v>8500</v>
      </c>
      <c r="AB1739">
        <v>0</v>
      </c>
      <c r="AC1739">
        <v>0</v>
      </c>
      <c r="AD1739">
        <v>3</v>
      </c>
      <c r="AE1739">
        <v>1423</v>
      </c>
      <c r="AF1739">
        <v>1.75</v>
      </c>
      <c r="AQ1739">
        <v>2</v>
      </c>
      <c r="AR1739">
        <f t="shared" si="27"/>
        <v>0</v>
      </c>
      <c r="AS1739">
        <v>1</v>
      </c>
      <c r="AT1739" t="s">
        <v>134</v>
      </c>
      <c r="AU1739">
        <v>43</v>
      </c>
    </row>
    <row r="1740" spans="1:47">
      <c r="A1740" t="s">
        <v>6424</v>
      </c>
      <c r="C1740">
        <v>310</v>
      </c>
      <c r="D1740" t="s">
        <v>6425</v>
      </c>
      <c r="E1740">
        <v>101</v>
      </c>
      <c r="F1740" t="s">
        <v>6426</v>
      </c>
      <c r="G1740" t="s">
        <v>219</v>
      </c>
      <c r="H1740" t="s">
        <v>220</v>
      </c>
      <c r="I1740" t="s">
        <v>6427</v>
      </c>
      <c r="J1740">
        <v>0.16694000000000001</v>
      </c>
      <c r="K1740">
        <v>0</v>
      </c>
      <c r="L1740">
        <v>0</v>
      </c>
      <c r="M1740">
        <v>1</v>
      </c>
      <c r="N1740">
        <v>1</v>
      </c>
      <c r="O1740" t="s">
        <v>659</v>
      </c>
      <c r="P1740">
        <v>1</v>
      </c>
      <c r="Q1740">
        <v>1</v>
      </c>
      <c r="R1740">
        <v>1100</v>
      </c>
      <c r="S1740" t="s">
        <v>223</v>
      </c>
      <c r="T1740">
        <v>0</v>
      </c>
      <c r="U1740" t="s">
        <v>6424</v>
      </c>
      <c r="V1740" t="s">
        <v>933</v>
      </c>
      <c r="W1740" t="s">
        <v>659</v>
      </c>
      <c r="X1740" t="s">
        <v>659</v>
      </c>
      <c r="Y1740">
        <v>1100</v>
      </c>
      <c r="AB1740">
        <v>0</v>
      </c>
      <c r="AC1740">
        <v>0</v>
      </c>
      <c r="AD1740">
        <v>3</v>
      </c>
      <c r="AE1740">
        <v>908</v>
      </c>
      <c r="AF1740">
        <v>2</v>
      </c>
      <c r="AQ1740">
        <v>2</v>
      </c>
      <c r="AR1740">
        <f t="shared" si="27"/>
        <v>0</v>
      </c>
      <c r="AS1740">
        <v>1</v>
      </c>
      <c r="AT1740" t="s">
        <v>134</v>
      </c>
      <c r="AU1740">
        <v>43</v>
      </c>
    </row>
    <row r="1741" spans="1:47">
      <c r="A1741" t="s">
        <v>6428</v>
      </c>
      <c r="C1741">
        <v>310</v>
      </c>
      <c r="D1741" t="s">
        <v>6429</v>
      </c>
      <c r="E1741">
        <v>104</v>
      </c>
      <c r="F1741" t="s">
        <v>6430</v>
      </c>
      <c r="G1741" t="s">
        <v>219</v>
      </c>
      <c r="H1741" t="s">
        <v>1213</v>
      </c>
      <c r="I1741" t="s">
        <v>6431</v>
      </c>
      <c r="J1741">
        <v>0.12203</v>
      </c>
      <c r="K1741">
        <v>1</v>
      </c>
      <c r="L1741">
        <v>1</v>
      </c>
      <c r="M1741">
        <v>1</v>
      </c>
      <c r="N1741">
        <v>1</v>
      </c>
      <c r="O1741" t="s">
        <v>225</v>
      </c>
      <c r="P1741">
        <v>0</v>
      </c>
      <c r="Q1741">
        <v>0</v>
      </c>
      <c r="R1741">
        <v>0</v>
      </c>
      <c r="S1741" t="s">
        <v>223</v>
      </c>
      <c r="T1741">
        <v>0</v>
      </c>
      <c r="U1741" t="s">
        <v>6428</v>
      </c>
      <c r="V1741" t="s">
        <v>413</v>
      </c>
      <c r="W1741" t="s">
        <v>225</v>
      </c>
      <c r="X1741" t="s">
        <v>225</v>
      </c>
      <c r="Y1741">
        <v>0</v>
      </c>
      <c r="AB1741">
        <v>2</v>
      </c>
      <c r="AC1741">
        <v>2</v>
      </c>
      <c r="AD1741">
        <v>3</v>
      </c>
      <c r="AE1741">
        <v>1690</v>
      </c>
      <c r="AF1741">
        <v>2</v>
      </c>
      <c r="AQ1741">
        <v>1</v>
      </c>
      <c r="AR1741">
        <f t="shared" si="27"/>
        <v>19.36</v>
      </c>
      <c r="AS1741">
        <v>1</v>
      </c>
      <c r="AT1741" t="s">
        <v>137</v>
      </c>
      <c r="AU1741">
        <v>46</v>
      </c>
    </row>
    <row r="1742" spans="1:47">
      <c r="A1742" t="s">
        <v>6432</v>
      </c>
      <c r="C1742">
        <v>310</v>
      </c>
      <c r="D1742" t="s">
        <v>6433</v>
      </c>
      <c r="E1742">
        <v>101</v>
      </c>
      <c r="F1742" t="s">
        <v>6434</v>
      </c>
      <c r="G1742" t="s">
        <v>219</v>
      </c>
      <c r="H1742" t="s">
        <v>220</v>
      </c>
      <c r="I1742" t="s">
        <v>6435</v>
      </c>
      <c r="J1742">
        <v>0.11376</v>
      </c>
      <c r="K1742">
        <v>1</v>
      </c>
      <c r="L1742">
        <v>1</v>
      </c>
      <c r="M1742">
        <v>1</v>
      </c>
      <c r="N1742">
        <v>1</v>
      </c>
      <c r="O1742" t="s">
        <v>225</v>
      </c>
      <c r="P1742">
        <v>0</v>
      </c>
      <c r="Q1742">
        <v>1</v>
      </c>
      <c r="R1742">
        <v>2900</v>
      </c>
      <c r="S1742" t="s">
        <v>223</v>
      </c>
      <c r="T1742">
        <v>2900</v>
      </c>
      <c r="U1742" t="s">
        <v>6432</v>
      </c>
      <c r="V1742" t="s">
        <v>413</v>
      </c>
      <c r="W1742" t="s">
        <v>225</v>
      </c>
      <c r="X1742" t="s">
        <v>225</v>
      </c>
      <c r="Y1742">
        <v>2900</v>
      </c>
      <c r="AB1742">
        <v>1</v>
      </c>
      <c r="AC1742">
        <v>1</v>
      </c>
      <c r="AD1742">
        <v>3</v>
      </c>
      <c r="AE1742">
        <v>1664</v>
      </c>
      <c r="AF1742">
        <v>2</v>
      </c>
      <c r="AQ1742">
        <v>1</v>
      </c>
      <c r="AR1742">
        <f t="shared" si="27"/>
        <v>9.68</v>
      </c>
      <c r="AS1742">
        <v>1</v>
      </c>
      <c r="AT1742" t="s">
        <v>137</v>
      </c>
      <c r="AU1742">
        <v>46</v>
      </c>
    </row>
    <row r="1743" spans="1:47">
      <c r="A1743" t="s">
        <v>6436</v>
      </c>
      <c r="C1743">
        <v>310</v>
      </c>
      <c r="D1743" t="s">
        <v>6437</v>
      </c>
      <c r="E1743">
        <v>132</v>
      </c>
      <c r="F1743" t="s">
        <v>6438</v>
      </c>
      <c r="G1743" t="s">
        <v>219</v>
      </c>
      <c r="H1743" t="s">
        <v>260</v>
      </c>
      <c r="I1743" t="s">
        <v>6439</v>
      </c>
      <c r="J1743">
        <v>7.6910000000000006E-2</v>
      </c>
      <c r="K1743">
        <v>0</v>
      </c>
      <c r="L1743">
        <v>0</v>
      </c>
      <c r="M1743">
        <v>0</v>
      </c>
      <c r="N1743">
        <v>0</v>
      </c>
      <c r="P1743">
        <v>0</v>
      </c>
      <c r="Q1743">
        <v>0</v>
      </c>
      <c r="R1743">
        <v>0</v>
      </c>
      <c r="S1743" t="s">
        <v>223</v>
      </c>
      <c r="T1743">
        <v>0</v>
      </c>
      <c r="U1743" t="s">
        <v>6436</v>
      </c>
      <c r="Y1743">
        <v>0</v>
      </c>
      <c r="AB1743">
        <v>0</v>
      </c>
      <c r="AC1743">
        <v>0</v>
      </c>
      <c r="AD1743">
        <v>0</v>
      </c>
      <c r="AE1743">
        <v>0</v>
      </c>
      <c r="AF1743">
        <v>0</v>
      </c>
      <c r="AQ1743">
        <v>1</v>
      </c>
      <c r="AR1743">
        <f t="shared" si="27"/>
        <v>0</v>
      </c>
      <c r="AS1743">
        <v>1</v>
      </c>
      <c r="AT1743" t="s">
        <v>137</v>
      </c>
      <c r="AU1743">
        <v>46</v>
      </c>
    </row>
    <row r="1744" spans="1:47">
      <c r="A1744" t="s">
        <v>6440</v>
      </c>
      <c r="C1744">
        <v>310</v>
      </c>
      <c r="D1744" t="s">
        <v>6441</v>
      </c>
      <c r="E1744">
        <v>101</v>
      </c>
      <c r="F1744" t="s">
        <v>6442</v>
      </c>
      <c r="G1744" t="s">
        <v>219</v>
      </c>
      <c r="H1744" t="s">
        <v>220</v>
      </c>
      <c r="I1744" t="s">
        <v>6443</v>
      </c>
      <c r="J1744">
        <v>0.11594</v>
      </c>
      <c r="K1744">
        <v>1</v>
      </c>
      <c r="L1744">
        <v>1</v>
      </c>
      <c r="M1744">
        <v>1</v>
      </c>
      <c r="N1744">
        <v>1</v>
      </c>
      <c r="O1744" t="s">
        <v>225</v>
      </c>
      <c r="P1744">
        <v>0</v>
      </c>
      <c r="Q1744">
        <v>1</v>
      </c>
      <c r="R1744">
        <v>7900</v>
      </c>
      <c r="S1744" t="s">
        <v>223</v>
      </c>
      <c r="T1744">
        <v>7900</v>
      </c>
      <c r="U1744" t="s">
        <v>6440</v>
      </c>
      <c r="V1744" t="s">
        <v>413</v>
      </c>
      <c r="W1744" t="s">
        <v>225</v>
      </c>
      <c r="X1744" t="s">
        <v>225</v>
      </c>
      <c r="Y1744">
        <v>7900</v>
      </c>
      <c r="AB1744">
        <v>1</v>
      </c>
      <c r="AC1744">
        <v>1</v>
      </c>
      <c r="AD1744">
        <v>2</v>
      </c>
      <c r="AE1744">
        <v>828</v>
      </c>
      <c r="AF1744">
        <v>1</v>
      </c>
      <c r="AQ1744">
        <v>1</v>
      </c>
      <c r="AR1744">
        <f t="shared" si="27"/>
        <v>9.68</v>
      </c>
      <c r="AS1744">
        <v>1</v>
      </c>
      <c r="AT1744" t="s">
        <v>137</v>
      </c>
      <c r="AU1744">
        <v>46</v>
      </c>
    </row>
    <row r="1745" spans="1:47">
      <c r="A1745" t="s">
        <v>6444</v>
      </c>
      <c r="C1745">
        <v>310</v>
      </c>
      <c r="D1745" t="s">
        <v>6445</v>
      </c>
      <c r="E1745">
        <v>101</v>
      </c>
      <c r="F1745" t="s">
        <v>6446</v>
      </c>
      <c r="G1745" t="s">
        <v>219</v>
      </c>
      <c r="H1745" t="s">
        <v>220</v>
      </c>
      <c r="I1745" t="s">
        <v>6447</v>
      </c>
      <c r="J1745">
        <v>0.20884</v>
      </c>
      <c r="K1745">
        <v>1</v>
      </c>
      <c r="L1745">
        <v>1</v>
      </c>
      <c r="M1745">
        <v>1</v>
      </c>
      <c r="N1745">
        <v>1</v>
      </c>
      <c r="O1745" t="s">
        <v>225</v>
      </c>
      <c r="P1745">
        <v>0</v>
      </c>
      <c r="Q1745">
        <v>1</v>
      </c>
      <c r="R1745">
        <v>1600</v>
      </c>
      <c r="S1745" t="s">
        <v>243</v>
      </c>
      <c r="T1745">
        <v>1600</v>
      </c>
      <c r="U1745" t="s">
        <v>6444</v>
      </c>
      <c r="V1745" t="s">
        <v>455</v>
      </c>
      <c r="W1745" t="s">
        <v>225</v>
      </c>
      <c r="X1745" t="s">
        <v>225</v>
      </c>
      <c r="Y1745">
        <v>1600</v>
      </c>
      <c r="AB1745">
        <v>1</v>
      </c>
      <c r="AC1745">
        <v>1</v>
      </c>
      <c r="AD1745">
        <v>3</v>
      </c>
      <c r="AE1745">
        <v>1050</v>
      </c>
      <c r="AF1745">
        <v>1</v>
      </c>
      <c r="AQ1745">
        <v>2</v>
      </c>
      <c r="AR1745">
        <f t="shared" si="27"/>
        <v>9.68</v>
      </c>
      <c r="AS1745">
        <v>1</v>
      </c>
      <c r="AT1745" t="s">
        <v>137</v>
      </c>
      <c r="AU1745">
        <v>46</v>
      </c>
    </row>
    <row r="1746" spans="1:47">
      <c r="A1746" t="s">
        <v>6448</v>
      </c>
      <c r="C1746">
        <v>310</v>
      </c>
      <c r="D1746" t="s">
        <v>6449</v>
      </c>
      <c r="E1746">
        <v>101</v>
      </c>
      <c r="F1746" t="s">
        <v>6450</v>
      </c>
      <c r="G1746" t="s">
        <v>422</v>
      </c>
      <c r="H1746" t="s">
        <v>220</v>
      </c>
      <c r="I1746" t="s">
        <v>6451</v>
      </c>
      <c r="J1746">
        <v>8.6980000000000002E-2</v>
      </c>
      <c r="K1746">
        <v>0</v>
      </c>
      <c r="L1746">
        <v>0</v>
      </c>
      <c r="M1746">
        <v>1</v>
      </c>
      <c r="N1746">
        <v>1</v>
      </c>
      <c r="O1746" t="s">
        <v>659</v>
      </c>
      <c r="P1746">
        <v>1</v>
      </c>
      <c r="Q1746">
        <v>1</v>
      </c>
      <c r="R1746">
        <v>10400</v>
      </c>
      <c r="S1746" t="s">
        <v>223</v>
      </c>
      <c r="T1746">
        <v>0</v>
      </c>
      <c r="U1746" t="s">
        <v>6448</v>
      </c>
      <c r="V1746" t="s">
        <v>933</v>
      </c>
      <c r="W1746" t="s">
        <v>659</v>
      </c>
      <c r="X1746" t="s">
        <v>659</v>
      </c>
      <c r="Y1746">
        <v>10400</v>
      </c>
      <c r="AB1746">
        <v>0</v>
      </c>
      <c r="AC1746">
        <v>0</v>
      </c>
      <c r="AD1746">
        <v>3</v>
      </c>
      <c r="AE1746">
        <v>1316</v>
      </c>
      <c r="AF1746">
        <v>1</v>
      </c>
      <c r="AQ1746">
        <v>0</v>
      </c>
      <c r="AR1746">
        <f t="shared" si="27"/>
        <v>0</v>
      </c>
      <c r="AS1746">
        <v>1</v>
      </c>
      <c r="AT1746" t="s">
        <v>135</v>
      </c>
      <c r="AU1746">
        <v>44</v>
      </c>
    </row>
    <row r="1747" spans="1:47">
      <c r="A1747" t="s">
        <v>6452</v>
      </c>
      <c r="C1747">
        <v>310</v>
      </c>
      <c r="D1747" t="s">
        <v>6453</v>
      </c>
      <c r="E1747">
        <v>132</v>
      </c>
      <c r="F1747" t="s">
        <v>6454</v>
      </c>
      <c r="G1747" t="s">
        <v>219</v>
      </c>
      <c r="H1747" t="s">
        <v>260</v>
      </c>
      <c r="I1747" t="s">
        <v>6455</v>
      </c>
      <c r="J1747">
        <v>0.12218</v>
      </c>
      <c r="K1747">
        <v>0</v>
      </c>
      <c r="L1747">
        <v>0</v>
      </c>
      <c r="M1747">
        <v>0</v>
      </c>
      <c r="N1747">
        <v>0</v>
      </c>
      <c r="P1747">
        <v>0</v>
      </c>
      <c r="Q1747">
        <v>0</v>
      </c>
      <c r="R1747">
        <v>0</v>
      </c>
      <c r="S1747" t="s">
        <v>223</v>
      </c>
      <c r="T1747">
        <v>0</v>
      </c>
      <c r="U1747" t="s">
        <v>6452</v>
      </c>
      <c r="Y1747">
        <v>0</v>
      </c>
      <c r="AB1747">
        <v>0</v>
      </c>
      <c r="AC1747">
        <v>0</v>
      </c>
      <c r="AD1747">
        <v>0</v>
      </c>
      <c r="AE1747">
        <v>0</v>
      </c>
      <c r="AF1747">
        <v>0</v>
      </c>
      <c r="AQ1747">
        <v>1</v>
      </c>
      <c r="AR1747">
        <f t="shared" si="27"/>
        <v>0</v>
      </c>
      <c r="AS1747">
        <v>1</v>
      </c>
      <c r="AT1747" t="s">
        <v>137</v>
      </c>
      <c r="AU1747">
        <v>46</v>
      </c>
    </row>
    <row r="1748" spans="1:47">
      <c r="A1748" t="s">
        <v>6456</v>
      </c>
      <c r="C1748">
        <v>310</v>
      </c>
      <c r="D1748" t="s">
        <v>6457</v>
      </c>
      <c r="E1748">
        <v>109</v>
      </c>
      <c r="F1748" t="s">
        <v>6458</v>
      </c>
      <c r="G1748" t="s">
        <v>219</v>
      </c>
      <c r="H1748" t="s">
        <v>743</v>
      </c>
      <c r="I1748" t="s">
        <v>6459</v>
      </c>
      <c r="J1748">
        <v>0.21046999999999999</v>
      </c>
      <c r="K1748">
        <v>1</v>
      </c>
      <c r="L1748">
        <v>1</v>
      </c>
      <c r="M1748">
        <v>1</v>
      </c>
      <c r="N1748">
        <v>1</v>
      </c>
      <c r="O1748" t="s">
        <v>225</v>
      </c>
      <c r="P1748">
        <v>0</v>
      </c>
      <c r="Q1748">
        <v>1</v>
      </c>
      <c r="R1748">
        <v>2600</v>
      </c>
      <c r="S1748" t="s">
        <v>223</v>
      </c>
      <c r="T1748">
        <v>2600</v>
      </c>
      <c r="U1748" t="s">
        <v>6456</v>
      </c>
      <c r="V1748" t="s">
        <v>455</v>
      </c>
      <c r="W1748" t="s">
        <v>225</v>
      </c>
      <c r="X1748" t="s">
        <v>225</v>
      </c>
      <c r="Y1748">
        <v>2600</v>
      </c>
      <c r="AB1748">
        <v>1</v>
      </c>
      <c r="AC1748">
        <v>1</v>
      </c>
      <c r="AD1748">
        <v>2</v>
      </c>
      <c r="AE1748">
        <v>757</v>
      </c>
      <c r="AF1748">
        <v>1</v>
      </c>
      <c r="AQ1748">
        <v>2</v>
      </c>
      <c r="AR1748">
        <f t="shared" si="27"/>
        <v>9.68</v>
      </c>
      <c r="AS1748">
        <v>1</v>
      </c>
      <c r="AT1748" t="s">
        <v>137</v>
      </c>
      <c r="AU1748">
        <v>46</v>
      </c>
    </row>
    <row r="1749" spans="1:47">
      <c r="A1749" t="s">
        <v>6460</v>
      </c>
      <c r="C1749">
        <v>310</v>
      </c>
      <c r="D1749" t="s">
        <v>6461</v>
      </c>
      <c r="E1749">
        <v>101</v>
      </c>
      <c r="F1749" t="s">
        <v>6462</v>
      </c>
      <c r="G1749" t="s">
        <v>219</v>
      </c>
      <c r="H1749" t="s">
        <v>220</v>
      </c>
      <c r="I1749" t="s">
        <v>6463</v>
      </c>
      <c r="J1749">
        <v>0.18396999999999999</v>
      </c>
      <c r="K1749">
        <v>0</v>
      </c>
      <c r="L1749">
        <v>0</v>
      </c>
      <c r="M1749">
        <v>1</v>
      </c>
      <c r="N1749">
        <v>1</v>
      </c>
      <c r="O1749" t="s">
        <v>659</v>
      </c>
      <c r="P1749">
        <v>1</v>
      </c>
      <c r="Q1749">
        <v>1</v>
      </c>
      <c r="R1749">
        <v>10500</v>
      </c>
      <c r="S1749" t="s">
        <v>243</v>
      </c>
      <c r="T1749">
        <v>0</v>
      </c>
      <c r="U1749" t="s">
        <v>6460</v>
      </c>
      <c r="V1749" t="s">
        <v>933</v>
      </c>
      <c r="W1749" t="s">
        <v>659</v>
      </c>
      <c r="X1749" t="s">
        <v>659</v>
      </c>
      <c r="Y1749">
        <v>10500</v>
      </c>
      <c r="AB1749">
        <v>0</v>
      </c>
      <c r="AC1749">
        <v>0</v>
      </c>
      <c r="AD1749">
        <v>2</v>
      </c>
      <c r="AE1749">
        <v>576</v>
      </c>
      <c r="AF1749">
        <v>1</v>
      </c>
      <c r="AQ1749">
        <v>3</v>
      </c>
      <c r="AR1749">
        <f t="shared" si="27"/>
        <v>0</v>
      </c>
      <c r="AS1749">
        <v>1</v>
      </c>
      <c r="AT1749" t="s">
        <v>135</v>
      </c>
      <c r="AU1749">
        <v>44</v>
      </c>
    </row>
    <row r="1750" spans="1:47">
      <c r="A1750" t="s">
        <v>6464</v>
      </c>
      <c r="C1750">
        <v>310</v>
      </c>
      <c r="D1750" t="s">
        <v>6465</v>
      </c>
      <c r="E1750">
        <v>101</v>
      </c>
      <c r="F1750" t="s">
        <v>6466</v>
      </c>
      <c r="G1750" t="s">
        <v>219</v>
      </c>
      <c r="H1750" t="s">
        <v>220</v>
      </c>
      <c r="I1750" t="s">
        <v>6467</v>
      </c>
      <c r="J1750">
        <v>7.1199999999999999E-2</v>
      </c>
      <c r="K1750">
        <v>0</v>
      </c>
      <c r="L1750">
        <v>0</v>
      </c>
      <c r="M1750">
        <v>1</v>
      </c>
      <c r="N1750">
        <v>1</v>
      </c>
      <c r="O1750" t="s">
        <v>659</v>
      </c>
      <c r="P1750">
        <v>1</v>
      </c>
      <c r="Q1750">
        <v>1</v>
      </c>
      <c r="R1750">
        <v>5000</v>
      </c>
      <c r="S1750" t="s">
        <v>223</v>
      </c>
      <c r="T1750">
        <v>0</v>
      </c>
      <c r="U1750" t="s">
        <v>6464</v>
      </c>
      <c r="V1750" t="s">
        <v>933</v>
      </c>
      <c r="W1750" t="s">
        <v>659</v>
      </c>
      <c r="X1750" t="s">
        <v>659</v>
      </c>
      <c r="Y1750">
        <v>5000</v>
      </c>
      <c r="AB1750">
        <v>0</v>
      </c>
      <c r="AC1750">
        <v>0</v>
      </c>
      <c r="AD1750">
        <v>2</v>
      </c>
      <c r="AE1750">
        <v>612</v>
      </c>
      <c r="AF1750">
        <v>1</v>
      </c>
      <c r="AQ1750">
        <v>1</v>
      </c>
      <c r="AR1750">
        <f t="shared" si="27"/>
        <v>0</v>
      </c>
      <c r="AS1750">
        <v>1</v>
      </c>
      <c r="AT1750" t="s">
        <v>134</v>
      </c>
      <c r="AU1750">
        <v>43</v>
      </c>
    </row>
    <row r="1751" spans="1:47">
      <c r="A1751" t="s">
        <v>248</v>
      </c>
      <c r="C1751">
        <v>310</v>
      </c>
      <c r="E1751">
        <v>0</v>
      </c>
      <c r="J1751">
        <v>1.2199999999999999E-3</v>
      </c>
      <c r="K1751">
        <v>0</v>
      </c>
      <c r="L1751">
        <v>0</v>
      </c>
      <c r="M1751">
        <v>0</v>
      </c>
      <c r="N1751">
        <v>0</v>
      </c>
      <c r="P1751">
        <v>0</v>
      </c>
      <c r="Q1751">
        <v>0</v>
      </c>
      <c r="R1751">
        <v>0</v>
      </c>
      <c r="S1751" t="s">
        <v>249</v>
      </c>
      <c r="T1751">
        <v>0</v>
      </c>
      <c r="Y1751">
        <v>0</v>
      </c>
      <c r="AB1751">
        <v>0</v>
      </c>
      <c r="AC1751">
        <v>0</v>
      </c>
      <c r="AD1751">
        <v>0</v>
      </c>
      <c r="AE1751">
        <v>0</v>
      </c>
      <c r="AF1751">
        <v>0</v>
      </c>
      <c r="AQ1751">
        <v>0</v>
      </c>
      <c r="AR1751">
        <f t="shared" si="27"/>
        <v>0</v>
      </c>
      <c r="AS1751">
        <v>1</v>
      </c>
      <c r="AT1751" t="s">
        <v>134</v>
      </c>
      <c r="AU1751">
        <v>43</v>
      </c>
    </row>
    <row r="1752" spans="1:47">
      <c r="A1752" t="s">
        <v>6468</v>
      </c>
      <c r="C1752">
        <v>310</v>
      </c>
      <c r="D1752" t="s">
        <v>6469</v>
      </c>
      <c r="E1752">
        <v>101</v>
      </c>
      <c r="F1752" t="s">
        <v>6470</v>
      </c>
      <c r="G1752" t="s">
        <v>219</v>
      </c>
      <c r="H1752" t="s">
        <v>220</v>
      </c>
      <c r="I1752" t="s">
        <v>6471</v>
      </c>
      <c r="J1752">
        <v>0.33810000000000001</v>
      </c>
      <c r="K1752">
        <v>1</v>
      </c>
      <c r="L1752">
        <v>1</v>
      </c>
      <c r="M1752">
        <v>1</v>
      </c>
      <c r="N1752">
        <v>1</v>
      </c>
      <c r="O1752" t="s">
        <v>225</v>
      </c>
      <c r="P1752">
        <v>0</v>
      </c>
      <c r="Q1752">
        <v>1</v>
      </c>
      <c r="R1752">
        <v>11700</v>
      </c>
      <c r="S1752" t="s">
        <v>243</v>
      </c>
      <c r="T1752">
        <v>11700</v>
      </c>
      <c r="U1752" t="s">
        <v>6468</v>
      </c>
      <c r="V1752" t="s">
        <v>413</v>
      </c>
      <c r="W1752" t="s">
        <v>225</v>
      </c>
      <c r="X1752" t="s">
        <v>225</v>
      </c>
      <c r="Y1752">
        <v>11700</v>
      </c>
      <c r="AB1752">
        <v>1</v>
      </c>
      <c r="AC1752">
        <v>1</v>
      </c>
      <c r="AD1752">
        <v>2</v>
      </c>
      <c r="AE1752">
        <v>936</v>
      </c>
      <c r="AF1752">
        <v>1</v>
      </c>
      <c r="AQ1752">
        <v>3</v>
      </c>
      <c r="AR1752">
        <f t="shared" si="27"/>
        <v>9.68</v>
      </c>
      <c r="AS1752">
        <v>1</v>
      </c>
      <c r="AT1752" t="s">
        <v>137</v>
      </c>
      <c r="AU1752">
        <v>46</v>
      </c>
    </row>
    <row r="1753" spans="1:47">
      <c r="A1753" t="s">
        <v>6472</v>
      </c>
      <c r="C1753">
        <v>310</v>
      </c>
      <c r="D1753" t="s">
        <v>6473</v>
      </c>
      <c r="E1753">
        <v>101</v>
      </c>
      <c r="F1753" t="s">
        <v>6474</v>
      </c>
      <c r="G1753" t="s">
        <v>324</v>
      </c>
      <c r="H1753" t="s">
        <v>220</v>
      </c>
      <c r="I1753" t="s">
        <v>6475</v>
      </c>
      <c r="J1753">
        <v>0.17241999999999999</v>
      </c>
      <c r="K1753">
        <v>0</v>
      </c>
      <c r="L1753">
        <v>0</v>
      </c>
      <c r="M1753">
        <v>0</v>
      </c>
      <c r="N1753">
        <v>0</v>
      </c>
      <c r="P1753">
        <v>0</v>
      </c>
      <c r="Q1753">
        <v>1</v>
      </c>
      <c r="R1753">
        <v>12700</v>
      </c>
      <c r="S1753" t="s">
        <v>223</v>
      </c>
      <c r="T1753">
        <v>0</v>
      </c>
      <c r="U1753" t="s">
        <v>6472</v>
      </c>
      <c r="V1753" t="s">
        <v>413</v>
      </c>
      <c r="W1753" t="s">
        <v>225</v>
      </c>
      <c r="Y1753">
        <v>12700</v>
      </c>
      <c r="AB1753">
        <v>0</v>
      </c>
      <c r="AC1753">
        <v>0</v>
      </c>
      <c r="AD1753">
        <v>3</v>
      </c>
      <c r="AE1753">
        <v>2748</v>
      </c>
      <c r="AF1753">
        <v>1.75</v>
      </c>
      <c r="AQ1753">
        <v>0</v>
      </c>
      <c r="AR1753">
        <f t="shared" si="27"/>
        <v>0</v>
      </c>
      <c r="AS1753">
        <v>1</v>
      </c>
      <c r="AT1753" t="s">
        <v>137</v>
      </c>
      <c r="AU1753">
        <v>46</v>
      </c>
    </row>
    <row r="1754" spans="1:47">
      <c r="A1754" t="s">
        <v>6476</v>
      </c>
      <c r="C1754">
        <v>310</v>
      </c>
      <c r="D1754" t="s">
        <v>6477</v>
      </c>
      <c r="E1754">
        <v>101</v>
      </c>
      <c r="F1754" t="s">
        <v>6478</v>
      </c>
      <c r="G1754" t="s">
        <v>422</v>
      </c>
      <c r="H1754" t="s">
        <v>220</v>
      </c>
      <c r="I1754" t="s">
        <v>6479</v>
      </c>
      <c r="J1754">
        <v>0.25912000000000002</v>
      </c>
      <c r="K1754">
        <v>0</v>
      </c>
      <c r="L1754">
        <v>0</v>
      </c>
      <c r="M1754">
        <v>1</v>
      </c>
      <c r="N1754">
        <v>1</v>
      </c>
      <c r="O1754" t="s">
        <v>659</v>
      </c>
      <c r="P1754">
        <v>1</v>
      </c>
      <c r="Q1754">
        <v>1</v>
      </c>
      <c r="R1754">
        <v>8600</v>
      </c>
      <c r="S1754" t="s">
        <v>223</v>
      </c>
      <c r="T1754">
        <v>0</v>
      </c>
      <c r="U1754" t="s">
        <v>6476</v>
      </c>
      <c r="V1754" t="s">
        <v>933</v>
      </c>
      <c r="W1754" t="s">
        <v>659</v>
      </c>
      <c r="X1754" t="s">
        <v>659</v>
      </c>
      <c r="Y1754">
        <v>8600</v>
      </c>
      <c r="AB1754">
        <v>0</v>
      </c>
      <c r="AC1754">
        <v>0</v>
      </c>
      <c r="AD1754">
        <v>4</v>
      </c>
      <c r="AE1754">
        <v>1104</v>
      </c>
      <c r="AF1754">
        <v>1</v>
      </c>
      <c r="AQ1754">
        <v>1</v>
      </c>
      <c r="AR1754">
        <f t="shared" si="27"/>
        <v>0</v>
      </c>
      <c r="AS1754">
        <v>1</v>
      </c>
      <c r="AT1754" t="s">
        <v>135</v>
      </c>
      <c r="AU1754">
        <v>44</v>
      </c>
    </row>
    <row r="1755" spans="1:47">
      <c r="A1755" t="s">
        <v>6480</v>
      </c>
      <c r="C1755">
        <v>310</v>
      </c>
      <c r="D1755" t="s">
        <v>6481</v>
      </c>
      <c r="E1755">
        <v>132</v>
      </c>
      <c r="F1755" t="s">
        <v>6482</v>
      </c>
      <c r="G1755" t="s">
        <v>219</v>
      </c>
      <c r="H1755" t="s">
        <v>260</v>
      </c>
      <c r="I1755" t="s">
        <v>6483</v>
      </c>
      <c r="J1755">
        <v>0.12645999999999999</v>
      </c>
      <c r="K1755">
        <v>0</v>
      </c>
      <c r="L1755">
        <v>0</v>
      </c>
      <c r="M1755">
        <v>0</v>
      </c>
      <c r="N1755">
        <v>0</v>
      </c>
      <c r="P1755">
        <v>0</v>
      </c>
      <c r="Q1755">
        <v>0</v>
      </c>
      <c r="R1755">
        <v>0</v>
      </c>
      <c r="S1755" t="s">
        <v>223</v>
      </c>
      <c r="T1755">
        <v>0</v>
      </c>
      <c r="U1755" t="s">
        <v>6480</v>
      </c>
      <c r="Y1755">
        <v>0</v>
      </c>
      <c r="AB1755">
        <v>0</v>
      </c>
      <c r="AC1755">
        <v>0</v>
      </c>
      <c r="AD1755">
        <v>0</v>
      </c>
      <c r="AE1755">
        <v>0</v>
      </c>
      <c r="AF1755">
        <v>0</v>
      </c>
      <c r="AQ1755">
        <v>1</v>
      </c>
      <c r="AR1755">
        <f t="shared" si="27"/>
        <v>0</v>
      </c>
      <c r="AS1755">
        <v>1</v>
      </c>
      <c r="AT1755" t="s">
        <v>137</v>
      </c>
      <c r="AU1755">
        <v>46</v>
      </c>
    </row>
    <row r="1756" spans="1:47">
      <c r="A1756" t="s">
        <v>6484</v>
      </c>
      <c r="C1756">
        <v>310</v>
      </c>
      <c r="D1756" t="s">
        <v>6485</v>
      </c>
      <c r="E1756">
        <v>101</v>
      </c>
      <c r="F1756" t="s">
        <v>6486</v>
      </c>
      <c r="G1756" t="s">
        <v>219</v>
      </c>
      <c r="H1756" t="s">
        <v>220</v>
      </c>
      <c r="I1756" t="s">
        <v>6487</v>
      </c>
      <c r="J1756">
        <v>0.14516000000000001</v>
      </c>
      <c r="K1756">
        <v>0</v>
      </c>
      <c r="L1756">
        <v>0</v>
      </c>
      <c r="M1756">
        <v>1</v>
      </c>
      <c r="N1756">
        <v>1</v>
      </c>
      <c r="O1756" t="s">
        <v>659</v>
      </c>
      <c r="P1756">
        <v>1</v>
      </c>
      <c r="Q1756">
        <v>1</v>
      </c>
      <c r="R1756">
        <v>1800</v>
      </c>
      <c r="S1756" t="s">
        <v>223</v>
      </c>
      <c r="T1756">
        <v>0</v>
      </c>
      <c r="U1756" t="s">
        <v>6484</v>
      </c>
      <c r="V1756" t="s">
        <v>933</v>
      </c>
      <c r="W1756" t="s">
        <v>659</v>
      </c>
      <c r="X1756" t="s">
        <v>659</v>
      </c>
      <c r="Y1756">
        <v>1800</v>
      </c>
      <c r="AB1756">
        <v>0</v>
      </c>
      <c r="AC1756">
        <v>0</v>
      </c>
      <c r="AD1756">
        <v>3</v>
      </c>
      <c r="AE1756">
        <v>1025</v>
      </c>
      <c r="AF1756">
        <v>1</v>
      </c>
      <c r="AQ1756">
        <v>1</v>
      </c>
      <c r="AR1756">
        <f t="shared" si="27"/>
        <v>0</v>
      </c>
      <c r="AS1756">
        <v>1</v>
      </c>
      <c r="AT1756" t="s">
        <v>134</v>
      </c>
      <c r="AU1756">
        <v>43</v>
      </c>
    </row>
    <row r="1757" spans="1:47">
      <c r="A1757" t="s">
        <v>6488</v>
      </c>
      <c r="C1757">
        <v>310</v>
      </c>
      <c r="D1757" t="s">
        <v>6489</v>
      </c>
      <c r="E1757">
        <v>101</v>
      </c>
      <c r="F1757" t="s">
        <v>6490</v>
      </c>
      <c r="G1757" t="s">
        <v>219</v>
      </c>
      <c r="H1757" t="s">
        <v>220</v>
      </c>
      <c r="I1757" t="s">
        <v>6491</v>
      </c>
      <c r="J1757">
        <v>0.25723000000000001</v>
      </c>
      <c r="K1757">
        <v>1</v>
      </c>
      <c r="L1757">
        <v>1</v>
      </c>
      <c r="M1757">
        <v>1</v>
      </c>
      <c r="N1757">
        <v>1</v>
      </c>
      <c r="O1757" t="s">
        <v>225</v>
      </c>
      <c r="P1757">
        <v>0</v>
      </c>
      <c r="Q1757">
        <v>1</v>
      </c>
      <c r="R1757">
        <v>0</v>
      </c>
      <c r="S1757" t="s">
        <v>243</v>
      </c>
      <c r="T1757">
        <v>0</v>
      </c>
      <c r="U1757" t="s">
        <v>6488</v>
      </c>
      <c r="V1757" t="s">
        <v>413</v>
      </c>
      <c r="W1757" t="s">
        <v>225</v>
      </c>
      <c r="X1757" t="s">
        <v>225</v>
      </c>
      <c r="Y1757">
        <v>0</v>
      </c>
      <c r="AB1757">
        <v>1</v>
      </c>
      <c r="AC1757">
        <v>1</v>
      </c>
      <c r="AD1757">
        <v>1</v>
      </c>
      <c r="AE1757">
        <v>1652</v>
      </c>
      <c r="AF1757">
        <v>1.5</v>
      </c>
      <c r="AQ1757">
        <v>2</v>
      </c>
      <c r="AR1757">
        <f t="shared" si="27"/>
        <v>9.68</v>
      </c>
      <c r="AS1757">
        <v>1</v>
      </c>
      <c r="AT1757" t="s">
        <v>137</v>
      </c>
      <c r="AU1757">
        <v>46</v>
      </c>
    </row>
    <row r="1758" spans="1:47">
      <c r="A1758" t="s">
        <v>6492</v>
      </c>
      <c r="C1758">
        <v>310</v>
      </c>
      <c r="D1758" t="s">
        <v>6493</v>
      </c>
      <c r="E1758">
        <v>132</v>
      </c>
      <c r="F1758" t="s">
        <v>6494</v>
      </c>
      <c r="G1758" t="s">
        <v>219</v>
      </c>
      <c r="H1758" t="s">
        <v>260</v>
      </c>
      <c r="I1758" t="s">
        <v>6495</v>
      </c>
      <c r="J1758">
        <v>4.5620000000000001E-2</v>
      </c>
      <c r="K1758">
        <v>0</v>
      </c>
      <c r="L1758">
        <v>0</v>
      </c>
      <c r="M1758">
        <v>0</v>
      </c>
      <c r="N1758">
        <v>0</v>
      </c>
      <c r="P1758">
        <v>0</v>
      </c>
      <c r="Q1758">
        <v>0</v>
      </c>
      <c r="R1758">
        <v>0</v>
      </c>
      <c r="S1758" t="s">
        <v>223</v>
      </c>
      <c r="T1758">
        <v>0</v>
      </c>
      <c r="U1758" t="s">
        <v>6492</v>
      </c>
      <c r="Y1758">
        <v>0</v>
      </c>
      <c r="AB1758">
        <v>0</v>
      </c>
      <c r="AC1758">
        <v>0</v>
      </c>
      <c r="AD1758">
        <v>0</v>
      </c>
      <c r="AE1758">
        <v>0</v>
      </c>
      <c r="AF1758">
        <v>0</v>
      </c>
      <c r="AQ1758">
        <v>1</v>
      </c>
      <c r="AR1758">
        <f t="shared" si="27"/>
        <v>0</v>
      </c>
      <c r="AS1758">
        <v>1</v>
      </c>
      <c r="AT1758" t="s">
        <v>137</v>
      </c>
      <c r="AU1758">
        <v>46</v>
      </c>
    </row>
    <row r="1759" spans="1:47">
      <c r="A1759" t="s">
        <v>6496</v>
      </c>
      <c r="C1759">
        <v>310</v>
      </c>
      <c r="D1759" t="s">
        <v>6497</v>
      </c>
      <c r="E1759">
        <v>101</v>
      </c>
      <c r="F1759" t="s">
        <v>6498</v>
      </c>
      <c r="G1759" t="s">
        <v>219</v>
      </c>
      <c r="H1759" t="s">
        <v>220</v>
      </c>
      <c r="I1759" t="s">
        <v>6499</v>
      </c>
      <c r="J1759">
        <v>0.21731</v>
      </c>
      <c r="K1759">
        <v>0</v>
      </c>
      <c r="L1759">
        <v>0</v>
      </c>
      <c r="M1759">
        <v>1</v>
      </c>
      <c r="N1759">
        <v>1</v>
      </c>
      <c r="O1759" t="s">
        <v>659</v>
      </c>
      <c r="P1759">
        <v>1</v>
      </c>
      <c r="Q1759">
        <v>1</v>
      </c>
      <c r="R1759">
        <v>800</v>
      </c>
      <c r="S1759" t="s">
        <v>223</v>
      </c>
      <c r="T1759">
        <v>0</v>
      </c>
      <c r="U1759" t="s">
        <v>6496</v>
      </c>
      <c r="V1759" t="s">
        <v>927</v>
      </c>
      <c r="W1759" t="s">
        <v>659</v>
      </c>
      <c r="X1759" t="s">
        <v>659</v>
      </c>
      <c r="Y1759">
        <v>800</v>
      </c>
      <c r="AB1759">
        <v>0</v>
      </c>
      <c r="AC1759">
        <v>0</v>
      </c>
      <c r="AD1759">
        <v>3</v>
      </c>
      <c r="AE1759">
        <v>1430</v>
      </c>
      <c r="AF1759">
        <v>2</v>
      </c>
      <c r="AQ1759">
        <v>2</v>
      </c>
      <c r="AR1759">
        <f t="shared" si="27"/>
        <v>0</v>
      </c>
      <c r="AS1759">
        <v>1</v>
      </c>
      <c r="AT1759" t="s">
        <v>134</v>
      </c>
      <c r="AU1759">
        <v>43</v>
      </c>
    </row>
    <row r="1760" spans="1:47">
      <c r="A1760" t="s">
        <v>6500</v>
      </c>
      <c r="C1760">
        <v>310</v>
      </c>
      <c r="D1760" t="s">
        <v>6501</v>
      </c>
      <c r="E1760">
        <v>101</v>
      </c>
      <c r="F1760" t="s">
        <v>6502</v>
      </c>
      <c r="G1760" t="s">
        <v>219</v>
      </c>
      <c r="H1760" t="s">
        <v>220</v>
      </c>
      <c r="I1760" t="s">
        <v>6503</v>
      </c>
      <c r="J1760">
        <v>0.2172</v>
      </c>
      <c r="K1760">
        <v>0</v>
      </c>
      <c r="L1760">
        <v>0</v>
      </c>
      <c r="M1760">
        <v>1</v>
      </c>
      <c r="N1760">
        <v>1</v>
      </c>
      <c r="O1760" t="s">
        <v>659</v>
      </c>
      <c r="P1760">
        <v>1</v>
      </c>
      <c r="Q1760">
        <v>1</v>
      </c>
      <c r="R1760">
        <v>2400</v>
      </c>
      <c r="S1760" t="s">
        <v>223</v>
      </c>
      <c r="T1760">
        <v>0</v>
      </c>
      <c r="U1760" t="s">
        <v>6500</v>
      </c>
      <c r="V1760" t="s">
        <v>933</v>
      </c>
      <c r="W1760" t="s">
        <v>659</v>
      </c>
      <c r="X1760" t="s">
        <v>659</v>
      </c>
      <c r="Y1760">
        <v>2400</v>
      </c>
      <c r="AB1760">
        <v>0</v>
      </c>
      <c r="AC1760">
        <v>0</v>
      </c>
      <c r="AD1760">
        <v>2</v>
      </c>
      <c r="AE1760">
        <v>1008</v>
      </c>
      <c r="AF1760">
        <v>1</v>
      </c>
      <c r="AQ1760">
        <v>1</v>
      </c>
      <c r="AR1760">
        <f t="shared" si="27"/>
        <v>0</v>
      </c>
      <c r="AS1760">
        <v>1</v>
      </c>
      <c r="AT1760" t="s">
        <v>134</v>
      </c>
      <c r="AU1760">
        <v>43</v>
      </c>
    </row>
    <row r="1761" spans="1:47">
      <c r="A1761" t="s">
        <v>6504</v>
      </c>
      <c r="C1761">
        <v>310</v>
      </c>
      <c r="D1761" t="s">
        <v>6505</v>
      </c>
      <c r="E1761">
        <v>109</v>
      </c>
      <c r="F1761" t="s">
        <v>6506</v>
      </c>
      <c r="G1761" t="s">
        <v>219</v>
      </c>
      <c r="H1761" t="s">
        <v>743</v>
      </c>
      <c r="I1761" t="s">
        <v>6507</v>
      </c>
      <c r="J1761">
        <v>0.24188000000000001</v>
      </c>
      <c r="K1761">
        <v>1</v>
      </c>
      <c r="L1761">
        <v>1</v>
      </c>
      <c r="M1761">
        <v>1</v>
      </c>
      <c r="N1761">
        <v>1</v>
      </c>
      <c r="O1761" t="s">
        <v>225</v>
      </c>
      <c r="P1761">
        <v>0</v>
      </c>
      <c r="Q1761">
        <v>1</v>
      </c>
      <c r="R1761">
        <v>6500</v>
      </c>
      <c r="S1761" t="s">
        <v>223</v>
      </c>
      <c r="T1761">
        <v>6500</v>
      </c>
      <c r="U1761" t="s">
        <v>6504</v>
      </c>
      <c r="V1761" t="s">
        <v>455</v>
      </c>
      <c r="W1761" t="s">
        <v>225</v>
      </c>
      <c r="X1761" t="s">
        <v>225</v>
      </c>
      <c r="Y1761">
        <v>6500</v>
      </c>
      <c r="AB1761">
        <v>1</v>
      </c>
      <c r="AC1761">
        <v>1</v>
      </c>
      <c r="AD1761">
        <v>3</v>
      </c>
      <c r="AE1761">
        <v>1985</v>
      </c>
      <c r="AF1761">
        <v>1.75</v>
      </c>
      <c r="AQ1761">
        <v>2</v>
      </c>
      <c r="AR1761">
        <f t="shared" si="27"/>
        <v>9.68</v>
      </c>
      <c r="AS1761">
        <v>1</v>
      </c>
      <c r="AT1761" t="s">
        <v>137</v>
      </c>
      <c r="AU1761">
        <v>46</v>
      </c>
    </row>
    <row r="1762" spans="1:47">
      <c r="A1762" t="s">
        <v>248</v>
      </c>
      <c r="C1762">
        <v>310</v>
      </c>
      <c r="E1762">
        <v>0</v>
      </c>
      <c r="J1762">
        <v>0.40733000000000003</v>
      </c>
      <c r="K1762">
        <v>0</v>
      </c>
      <c r="L1762">
        <v>0</v>
      </c>
      <c r="M1762">
        <v>0</v>
      </c>
      <c r="N1762">
        <v>0</v>
      </c>
      <c r="P1762">
        <v>0</v>
      </c>
      <c r="Q1762">
        <v>0</v>
      </c>
      <c r="R1762">
        <v>0</v>
      </c>
      <c r="S1762" t="s">
        <v>249</v>
      </c>
      <c r="T1762">
        <v>0</v>
      </c>
      <c r="Y1762">
        <v>0</v>
      </c>
      <c r="AB1762">
        <v>0</v>
      </c>
      <c r="AC1762">
        <v>0</v>
      </c>
      <c r="AD1762">
        <v>0</v>
      </c>
      <c r="AE1762">
        <v>0</v>
      </c>
      <c r="AF1762">
        <v>0</v>
      </c>
      <c r="AQ1762">
        <v>0</v>
      </c>
      <c r="AR1762">
        <f t="shared" si="27"/>
        <v>0</v>
      </c>
      <c r="AS1762">
        <v>1</v>
      </c>
      <c r="AT1762" t="s">
        <v>134</v>
      </c>
      <c r="AU1762">
        <v>43</v>
      </c>
    </row>
    <row r="1763" spans="1:47">
      <c r="A1763" t="s">
        <v>6508</v>
      </c>
      <c r="C1763">
        <v>310</v>
      </c>
      <c r="D1763" t="s">
        <v>6509</v>
      </c>
      <c r="E1763">
        <v>101</v>
      </c>
      <c r="F1763" t="s">
        <v>6510</v>
      </c>
      <c r="G1763" t="s">
        <v>219</v>
      </c>
      <c r="H1763" t="s">
        <v>220</v>
      </c>
      <c r="I1763" t="s">
        <v>6511</v>
      </c>
      <c r="J1763">
        <v>8.0850000000000005E-2</v>
      </c>
      <c r="K1763">
        <v>0</v>
      </c>
      <c r="L1763">
        <v>0</v>
      </c>
      <c r="M1763">
        <v>1</v>
      </c>
      <c r="N1763">
        <v>1</v>
      </c>
      <c r="O1763" t="s">
        <v>659</v>
      </c>
      <c r="P1763">
        <v>1</v>
      </c>
      <c r="Q1763">
        <v>1</v>
      </c>
      <c r="R1763">
        <v>1000</v>
      </c>
      <c r="S1763" t="s">
        <v>223</v>
      </c>
      <c r="T1763">
        <v>0</v>
      </c>
      <c r="U1763" t="s">
        <v>6508</v>
      </c>
      <c r="V1763" t="s">
        <v>933</v>
      </c>
      <c r="W1763" t="s">
        <v>659</v>
      </c>
      <c r="X1763" t="s">
        <v>659</v>
      </c>
      <c r="Y1763">
        <v>1000</v>
      </c>
      <c r="AB1763">
        <v>0</v>
      </c>
      <c r="AC1763">
        <v>0</v>
      </c>
      <c r="AD1763">
        <v>3</v>
      </c>
      <c r="AE1763">
        <v>880</v>
      </c>
      <c r="AF1763">
        <v>1</v>
      </c>
      <c r="AQ1763">
        <v>1</v>
      </c>
      <c r="AR1763">
        <f t="shared" si="27"/>
        <v>0</v>
      </c>
      <c r="AS1763">
        <v>1</v>
      </c>
      <c r="AT1763" t="s">
        <v>134</v>
      </c>
      <c r="AU1763">
        <v>43</v>
      </c>
    </row>
    <row r="1764" spans="1:47">
      <c r="A1764" t="s">
        <v>6512</v>
      </c>
      <c r="C1764">
        <v>310</v>
      </c>
      <c r="D1764" t="s">
        <v>6513</v>
      </c>
      <c r="E1764">
        <v>132</v>
      </c>
      <c r="F1764" t="s">
        <v>6514</v>
      </c>
      <c r="H1764" t="s">
        <v>260</v>
      </c>
      <c r="I1764" t="s">
        <v>6515</v>
      </c>
      <c r="J1764">
        <v>5.4460000000000001E-2</v>
      </c>
      <c r="K1764">
        <v>0</v>
      </c>
      <c r="L1764">
        <v>0</v>
      </c>
      <c r="M1764">
        <v>0</v>
      </c>
      <c r="N1764">
        <v>0</v>
      </c>
      <c r="P1764">
        <v>0</v>
      </c>
      <c r="Q1764">
        <v>0</v>
      </c>
      <c r="R1764">
        <v>0</v>
      </c>
      <c r="S1764" t="s">
        <v>223</v>
      </c>
      <c r="T1764">
        <v>0</v>
      </c>
      <c r="U1764" t="s">
        <v>6512</v>
      </c>
      <c r="Y1764">
        <v>0</v>
      </c>
      <c r="AB1764">
        <v>0</v>
      </c>
      <c r="AC1764">
        <v>0</v>
      </c>
      <c r="AD1764">
        <v>0</v>
      </c>
      <c r="AE1764">
        <v>0</v>
      </c>
      <c r="AF1764">
        <v>0</v>
      </c>
      <c r="AQ1764">
        <v>1</v>
      </c>
      <c r="AR1764">
        <f t="shared" si="27"/>
        <v>0</v>
      </c>
      <c r="AS1764">
        <v>1</v>
      </c>
      <c r="AT1764" t="s">
        <v>134</v>
      </c>
      <c r="AU1764">
        <v>43</v>
      </c>
    </row>
    <row r="1765" spans="1:47">
      <c r="A1765" t="s">
        <v>6516</v>
      </c>
      <c r="C1765">
        <v>310</v>
      </c>
      <c r="D1765" t="s">
        <v>6517</v>
      </c>
      <c r="E1765">
        <v>101</v>
      </c>
      <c r="F1765" t="s">
        <v>6518</v>
      </c>
      <c r="G1765" t="s">
        <v>219</v>
      </c>
      <c r="H1765" t="s">
        <v>220</v>
      </c>
      <c r="I1765" t="s">
        <v>6519</v>
      </c>
      <c r="J1765">
        <v>0.11491999999999999</v>
      </c>
      <c r="K1765">
        <v>0</v>
      </c>
      <c r="L1765">
        <v>0</v>
      </c>
      <c r="M1765">
        <v>1</v>
      </c>
      <c r="N1765">
        <v>1</v>
      </c>
      <c r="O1765" t="s">
        <v>659</v>
      </c>
      <c r="P1765">
        <v>1</v>
      </c>
      <c r="Q1765">
        <v>2</v>
      </c>
      <c r="R1765">
        <v>1000</v>
      </c>
      <c r="S1765" t="s">
        <v>223</v>
      </c>
      <c r="T1765">
        <v>0</v>
      </c>
      <c r="U1765" t="s">
        <v>6516</v>
      </c>
      <c r="V1765" t="s">
        <v>927</v>
      </c>
      <c r="W1765" t="s">
        <v>659</v>
      </c>
      <c r="X1765" t="s">
        <v>659</v>
      </c>
      <c r="Y1765">
        <v>500</v>
      </c>
      <c r="AB1765">
        <v>0</v>
      </c>
      <c r="AC1765">
        <v>0</v>
      </c>
      <c r="AD1765">
        <v>2</v>
      </c>
      <c r="AE1765">
        <v>824</v>
      </c>
      <c r="AF1765">
        <v>1</v>
      </c>
      <c r="AQ1765">
        <v>1</v>
      </c>
      <c r="AR1765">
        <f t="shared" si="27"/>
        <v>0</v>
      </c>
      <c r="AS1765">
        <v>1</v>
      </c>
      <c r="AT1765" t="s">
        <v>134</v>
      </c>
      <c r="AU1765">
        <v>43</v>
      </c>
    </row>
    <row r="1766" spans="1:47">
      <c r="A1766" t="s">
        <v>6520</v>
      </c>
      <c r="C1766">
        <v>310</v>
      </c>
      <c r="D1766" t="s">
        <v>6521</v>
      </c>
      <c r="E1766">
        <v>101</v>
      </c>
      <c r="F1766" t="s">
        <v>6522</v>
      </c>
      <c r="G1766" t="s">
        <v>219</v>
      </c>
      <c r="H1766" t="s">
        <v>220</v>
      </c>
      <c r="I1766" t="s">
        <v>6523</v>
      </c>
      <c r="J1766">
        <v>0.158</v>
      </c>
      <c r="K1766">
        <v>1</v>
      </c>
      <c r="L1766">
        <v>1</v>
      </c>
      <c r="M1766">
        <v>1</v>
      </c>
      <c r="N1766">
        <v>1</v>
      </c>
      <c r="O1766" t="s">
        <v>225</v>
      </c>
      <c r="P1766">
        <v>0</v>
      </c>
      <c r="Q1766">
        <v>1</v>
      </c>
      <c r="R1766">
        <v>4600</v>
      </c>
      <c r="S1766" t="s">
        <v>243</v>
      </c>
      <c r="T1766">
        <v>4600</v>
      </c>
      <c r="U1766" t="s">
        <v>6520</v>
      </c>
      <c r="V1766" t="s">
        <v>413</v>
      </c>
      <c r="W1766" t="s">
        <v>225</v>
      </c>
      <c r="X1766" t="s">
        <v>225</v>
      </c>
      <c r="Y1766">
        <v>4600</v>
      </c>
      <c r="AB1766">
        <v>1</v>
      </c>
      <c r="AC1766">
        <v>1</v>
      </c>
      <c r="AD1766">
        <v>1</v>
      </c>
      <c r="AE1766">
        <v>740</v>
      </c>
      <c r="AF1766">
        <v>1</v>
      </c>
      <c r="AQ1766">
        <v>2</v>
      </c>
      <c r="AR1766">
        <f t="shared" si="27"/>
        <v>9.68</v>
      </c>
      <c r="AS1766">
        <v>1</v>
      </c>
      <c r="AT1766" t="s">
        <v>137</v>
      </c>
      <c r="AU1766">
        <v>46</v>
      </c>
    </row>
    <row r="1767" spans="1:47">
      <c r="A1767" t="s">
        <v>5894</v>
      </c>
      <c r="C1767">
        <v>310</v>
      </c>
      <c r="D1767" t="s">
        <v>5400</v>
      </c>
      <c r="E1767">
        <v>132</v>
      </c>
      <c r="F1767" t="s">
        <v>5895</v>
      </c>
      <c r="G1767" t="s">
        <v>219</v>
      </c>
      <c r="H1767" t="s">
        <v>260</v>
      </c>
      <c r="I1767" t="s">
        <v>5896</v>
      </c>
      <c r="J1767">
        <v>4.3249999999999997E-2</v>
      </c>
      <c r="K1767">
        <v>0</v>
      </c>
      <c r="L1767">
        <v>0</v>
      </c>
      <c r="M1767">
        <v>0</v>
      </c>
      <c r="N1767">
        <v>0</v>
      </c>
      <c r="P1767">
        <v>0</v>
      </c>
      <c r="Q1767">
        <v>0</v>
      </c>
      <c r="R1767">
        <v>0</v>
      </c>
      <c r="S1767" t="s">
        <v>223</v>
      </c>
      <c r="T1767">
        <v>0</v>
      </c>
      <c r="U1767" t="s">
        <v>5894</v>
      </c>
      <c r="Y1767">
        <v>0</v>
      </c>
      <c r="AB1767">
        <v>0</v>
      </c>
      <c r="AC1767">
        <v>0</v>
      </c>
      <c r="AD1767">
        <v>0</v>
      </c>
      <c r="AE1767">
        <v>0</v>
      </c>
      <c r="AF1767">
        <v>0</v>
      </c>
      <c r="AQ1767">
        <v>0</v>
      </c>
      <c r="AR1767">
        <f t="shared" si="27"/>
        <v>0</v>
      </c>
      <c r="AS1767">
        <v>1</v>
      </c>
      <c r="AT1767" t="s">
        <v>134</v>
      </c>
      <c r="AU1767">
        <v>43</v>
      </c>
    </row>
    <row r="1768" spans="1:47">
      <c r="A1768" t="s">
        <v>6524</v>
      </c>
      <c r="C1768">
        <v>310</v>
      </c>
      <c r="D1768" t="s">
        <v>6525</v>
      </c>
      <c r="E1768">
        <v>101</v>
      </c>
      <c r="F1768" t="s">
        <v>6526</v>
      </c>
      <c r="G1768" t="s">
        <v>219</v>
      </c>
      <c r="H1768" t="s">
        <v>220</v>
      </c>
      <c r="I1768" t="s">
        <v>6527</v>
      </c>
      <c r="J1768">
        <v>0.10931</v>
      </c>
      <c r="K1768">
        <v>0</v>
      </c>
      <c r="L1768">
        <v>1</v>
      </c>
      <c r="M1768">
        <v>0</v>
      </c>
      <c r="N1768">
        <v>1</v>
      </c>
      <c r="P1768">
        <v>0</v>
      </c>
      <c r="Q1768">
        <v>1</v>
      </c>
      <c r="R1768">
        <v>3100</v>
      </c>
      <c r="S1768" t="s">
        <v>223</v>
      </c>
      <c r="T1768">
        <v>3100</v>
      </c>
      <c r="U1768" t="s">
        <v>6524</v>
      </c>
      <c r="V1768" t="s">
        <v>413</v>
      </c>
      <c r="W1768" t="s">
        <v>225</v>
      </c>
      <c r="X1768" t="s">
        <v>225</v>
      </c>
      <c r="Y1768">
        <v>3100</v>
      </c>
      <c r="AB1768">
        <v>0</v>
      </c>
      <c r="AC1768">
        <v>1</v>
      </c>
      <c r="AD1768">
        <v>1</v>
      </c>
      <c r="AE1768">
        <v>368</v>
      </c>
      <c r="AF1768">
        <v>1</v>
      </c>
      <c r="AQ1768">
        <v>1</v>
      </c>
      <c r="AR1768">
        <f t="shared" si="27"/>
        <v>0</v>
      </c>
      <c r="AS1768">
        <v>1</v>
      </c>
      <c r="AT1768" t="s">
        <v>137</v>
      </c>
      <c r="AU1768">
        <v>46</v>
      </c>
    </row>
    <row r="1769" spans="1:47">
      <c r="A1769" t="s">
        <v>6528</v>
      </c>
      <c r="C1769">
        <v>310</v>
      </c>
      <c r="D1769" t="s">
        <v>6529</v>
      </c>
      <c r="E1769">
        <v>101</v>
      </c>
      <c r="F1769" t="s">
        <v>6530</v>
      </c>
      <c r="G1769" t="s">
        <v>219</v>
      </c>
      <c r="H1769" t="s">
        <v>220</v>
      </c>
      <c r="I1769" t="s">
        <v>6531</v>
      </c>
      <c r="J1769">
        <v>0.33972000000000002</v>
      </c>
      <c r="K1769">
        <v>0</v>
      </c>
      <c r="L1769">
        <v>0</v>
      </c>
      <c r="M1769">
        <v>1</v>
      </c>
      <c r="N1769">
        <v>1</v>
      </c>
      <c r="O1769" t="s">
        <v>659</v>
      </c>
      <c r="P1769">
        <v>1</v>
      </c>
      <c r="Q1769">
        <v>1</v>
      </c>
      <c r="R1769">
        <v>6400</v>
      </c>
      <c r="S1769" t="s">
        <v>223</v>
      </c>
      <c r="T1769">
        <v>0</v>
      </c>
      <c r="U1769" t="s">
        <v>6528</v>
      </c>
      <c r="V1769" t="s">
        <v>933</v>
      </c>
      <c r="W1769" t="s">
        <v>659</v>
      </c>
      <c r="X1769" t="s">
        <v>659</v>
      </c>
      <c r="Y1769">
        <v>6400</v>
      </c>
      <c r="AB1769">
        <v>0</v>
      </c>
      <c r="AC1769">
        <v>0</v>
      </c>
      <c r="AD1769">
        <v>4</v>
      </c>
      <c r="AE1769">
        <v>1470</v>
      </c>
      <c r="AF1769">
        <v>1</v>
      </c>
      <c r="AQ1769">
        <v>1</v>
      </c>
      <c r="AR1769">
        <f t="shared" si="27"/>
        <v>0</v>
      </c>
      <c r="AS1769">
        <v>1</v>
      </c>
      <c r="AT1769" t="s">
        <v>135</v>
      </c>
      <c r="AU1769">
        <v>44</v>
      </c>
    </row>
    <row r="1770" spans="1:47">
      <c r="A1770" t="s">
        <v>6532</v>
      </c>
      <c r="C1770">
        <v>310</v>
      </c>
      <c r="D1770" t="s">
        <v>6533</v>
      </c>
      <c r="E1770">
        <v>101</v>
      </c>
      <c r="F1770" t="s">
        <v>6534</v>
      </c>
      <c r="H1770" t="s">
        <v>220</v>
      </c>
      <c r="I1770" t="s">
        <v>6535</v>
      </c>
      <c r="J1770">
        <v>0.27278000000000002</v>
      </c>
      <c r="K1770">
        <v>0</v>
      </c>
      <c r="L1770">
        <v>0</v>
      </c>
      <c r="M1770">
        <v>1</v>
      </c>
      <c r="N1770">
        <v>1</v>
      </c>
      <c r="O1770" t="s">
        <v>659</v>
      </c>
      <c r="P1770">
        <v>1</v>
      </c>
      <c r="Q1770">
        <v>1</v>
      </c>
      <c r="R1770">
        <v>7200</v>
      </c>
      <c r="S1770" t="s">
        <v>223</v>
      </c>
      <c r="T1770">
        <v>0</v>
      </c>
      <c r="U1770" t="s">
        <v>6532</v>
      </c>
      <c r="V1770" t="s">
        <v>933</v>
      </c>
      <c r="W1770" t="s">
        <v>659</v>
      </c>
      <c r="X1770" t="s">
        <v>659</v>
      </c>
      <c r="Y1770">
        <v>7200</v>
      </c>
      <c r="AB1770">
        <v>0</v>
      </c>
      <c r="AC1770">
        <v>0</v>
      </c>
      <c r="AD1770">
        <v>3</v>
      </c>
      <c r="AE1770">
        <v>1412</v>
      </c>
      <c r="AF1770">
        <v>1</v>
      </c>
      <c r="AQ1770">
        <v>1</v>
      </c>
      <c r="AR1770">
        <f t="shared" si="27"/>
        <v>0</v>
      </c>
      <c r="AS1770">
        <v>1</v>
      </c>
      <c r="AT1770" t="s">
        <v>135</v>
      </c>
      <c r="AU1770">
        <v>44</v>
      </c>
    </row>
    <row r="1771" spans="1:47">
      <c r="A1771" t="s">
        <v>6536</v>
      </c>
      <c r="C1771">
        <v>310</v>
      </c>
      <c r="D1771" t="s">
        <v>6537</v>
      </c>
      <c r="E1771">
        <v>101</v>
      </c>
      <c r="F1771" t="s">
        <v>6538</v>
      </c>
      <c r="G1771" t="s">
        <v>219</v>
      </c>
      <c r="H1771" t="s">
        <v>220</v>
      </c>
      <c r="I1771" t="s">
        <v>6539</v>
      </c>
      <c r="J1771">
        <v>0.13114999999999999</v>
      </c>
      <c r="K1771">
        <v>0</v>
      </c>
      <c r="L1771">
        <v>0</v>
      </c>
      <c r="M1771">
        <v>1</v>
      </c>
      <c r="N1771">
        <v>1</v>
      </c>
      <c r="O1771" t="s">
        <v>659</v>
      </c>
      <c r="P1771">
        <v>1</v>
      </c>
      <c r="Q1771">
        <v>1</v>
      </c>
      <c r="R1771">
        <v>2200</v>
      </c>
      <c r="S1771" t="s">
        <v>243</v>
      </c>
      <c r="T1771">
        <v>0</v>
      </c>
      <c r="U1771" t="s">
        <v>6536</v>
      </c>
      <c r="V1771" t="s">
        <v>927</v>
      </c>
      <c r="W1771" t="s">
        <v>659</v>
      </c>
      <c r="X1771" t="s">
        <v>659</v>
      </c>
      <c r="Y1771">
        <v>2200</v>
      </c>
      <c r="AB1771">
        <v>0</v>
      </c>
      <c r="AC1771">
        <v>0</v>
      </c>
      <c r="AD1771">
        <v>2</v>
      </c>
      <c r="AE1771">
        <v>572</v>
      </c>
      <c r="AF1771">
        <v>1</v>
      </c>
      <c r="AQ1771">
        <v>2</v>
      </c>
      <c r="AR1771">
        <f t="shared" si="27"/>
        <v>0</v>
      </c>
      <c r="AS1771">
        <v>1</v>
      </c>
      <c r="AT1771" t="s">
        <v>134</v>
      </c>
      <c r="AU1771">
        <v>43</v>
      </c>
    </row>
    <row r="1772" spans="1:47">
      <c r="A1772" t="s">
        <v>6540</v>
      </c>
      <c r="C1772">
        <v>310</v>
      </c>
      <c r="D1772" t="s">
        <v>6541</v>
      </c>
      <c r="E1772">
        <v>101</v>
      </c>
      <c r="F1772" t="s">
        <v>6542</v>
      </c>
      <c r="G1772" t="s">
        <v>219</v>
      </c>
      <c r="H1772" t="s">
        <v>220</v>
      </c>
      <c r="I1772" t="s">
        <v>6543</v>
      </c>
      <c r="J1772">
        <v>0.14387</v>
      </c>
      <c r="K1772">
        <v>1</v>
      </c>
      <c r="L1772">
        <v>1</v>
      </c>
      <c r="M1772">
        <v>1</v>
      </c>
      <c r="N1772">
        <v>1</v>
      </c>
      <c r="O1772" t="s">
        <v>225</v>
      </c>
      <c r="P1772">
        <v>0</v>
      </c>
      <c r="Q1772">
        <v>1</v>
      </c>
      <c r="R1772">
        <v>2800</v>
      </c>
      <c r="S1772" t="s">
        <v>223</v>
      </c>
      <c r="T1772">
        <v>2800</v>
      </c>
      <c r="U1772" t="s">
        <v>6540</v>
      </c>
      <c r="V1772" t="s">
        <v>413</v>
      </c>
      <c r="W1772" t="s">
        <v>225</v>
      </c>
      <c r="X1772" t="s">
        <v>225</v>
      </c>
      <c r="Y1772">
        <v>2800</v>
      </c>
      <c r="AB1772">
        <v>1</v>
      </c>
      <c r="AC1772">
        <v>1</v>
      </c>
      <c r="AD1772">
        <v>1</v>
      </c>
      <c r="AE1772">
        <v>904</v>
      </c>
      <c r="AF1772">
        <v>1</v>
      </c>
      <c r="AQ1772">
        <v>1</v>
      </c>
      <c r="AR1772">
        <f t="shared" si="27"/>
        <v>9.68</v>
      </c>
      <c r="AS1772">
        <v>1</v>
      </c>
      <c r="AT1772" t="s">
        <v>137</v>
      </c>
      <c r="AU1772">
        <v>46</v>
      </c>
    </row>
    <row r="1773" spans="1:47">
      <c r="A1773" t="s">
        <v>6544</v>
      </c>
      <c r="C1773">
        <v>310</v>
      </c>
      <c r="D1773" t="s">
        <v>6545</v>
      </c>
      <c r="E1773">
        <v>101</v>
      </c>
      <c r="F1773" t="s">
        <v>6546</v>
      </c>
      <c r="G1773" t="s">
        <v>422</v>
      </c>
      <c r="H1773" t="s">
        <v>220</v>
      </c>
      <c r="I1773" t="s">
        <v>6547</v>
      </c>
      <c r="J1773">
        <v>0.24693999999999999</v>
      </c>
      <c r="K1773">
        <v>0</v>
      </c>
      <c r="L1773">
        <v>0</v>
      </c>
      <c r="M1773">
        <v>1</v>
      </c>
      <c r="N1773">
        <v>1</v>
      </c>
      <c r="O1773" t="s">
        <v>659</v>
      </c>
      <c r="P1773">
        <v>1</v>
      </c>
      <c r="Q1773">
        <v>1</v>
      </c>
      <c r="R1773">
        <v>6300</v>
      </c>
      <c r="S1773" t="s">
        <v>223</v>
      </c>
      <c r="T1773">
        <v>0</v>
      </c>
      <c r="U1773" t="s">
        <v>6544</v>
      </c>
      <c r="V1773" t="s">
        <v>933</v>
      </c>
      <c r="W1773" t="s">
        <v>659</v>
      </c>
      <c r="X1773" t="s">
        <v>659</v>
      </c>
      <c r="Y1773">
        <v>6300</v>
      </c>
      <c r="AB1773">
        <v>0</v>
      </c>
      <c r="AC1773">
        <v>0</v>
      </c>
      <c r="AD1773">
        <v>3</v>
      </c>
      <c r="AE1773">
        <v>1316</v>
      </c>
      <c r="AF1773">
        <v>1</v>
      </c>
      <c r="AQ1773">
        <v>1</v>
      </c>
      <c r="AR1773">
        <f t="shared" si="27"/>
        <v>0</v>
      </c>
      <c r="AS1773">
        <v>1</v>
      </c>
      <c r="AT1773" t="s">
        <v>135</v>
      </c>
      <c r="AU1773">
        <v>44</v>
      </c>
    </row>
    <row r="1774" spans="1:47">
      <c r="A1774" t="s">
        <v>6548</v>
      </c>
      <c r="C1774">
        <v>310</v>
      </c>
      <c r="D1774" t="s">
        <v>6549</v>
      </c>
      <c r="E1774">
        <v>101</v>
      </c>
      <c r="F1774" t="s">
        <v>6550</v>
      </c>
      <c r="G1774" t="s">
        <v>219</v>
      </c>
      <c r="H1774" t="s">
        <v>220</v>
      </c>
      <c r="I1774" t="s">
        <v>6551</v>
      </c>
      <c r="J1774">
        <v>0.10102</v>
      </c>
      <c r="K1774">
        <v>1</v>
      </c>
      <c r="L1774">
        <v>1</v>
      </c>
      <c r="M1774">
        <v>1</v>
      </c>
      <c r="N1774">
        <v>1</v>
      </c>
      <c r="O1774" t="s">
        <v>225</v>
      </c>
      <c r="P1774">
        <v>0</v>
      </c>
      <c r="Q1774">
        <v>1</v>
      </c>
      <c r="R1774">
        <v>1600</v>
      </c>
      <c r="S1774" t="s">
        <v>223</v>
      </c>
      <c r="T1774">
        <v>1600</v>
      </c>
      <c r="U1774" t="s">
        <v>6548</v>
      </c>
      <c r="V1774" t="s">
        <v>455</v>
      </c>
      <c r="W1774" t="s">
        <v>225</v>
      </c>
      <c r="X1774" t="s">
        <v>225</v>
      </c>
      <c r="Y1774">
        <v>1600</v>
      </c>
      <c r="AB1774">
        <v>1</v>
      </c>
      <c r="AC1774">
        <v>1</v>
      </c>
      <c r="AD1774">
        <v>3</v>
      </c>
      <c r="AE1774">
        <v>1032</v>
      </c>
      <c r="AF1774">
        <v>1</v>
      </c>
      <c r="AQ1774">
        <v>1</v>
      </c>
      <c r="AR1774">
        <f t="shared" si="27"/>
        <v>9.68</v>
      </c>
      <c r="AS1774">
        <v>1</v>
      </c>
      <c r="AT1774" t="s">
        <v>137</v>
      </c>
      <c r="AU1774">
        <v>46</v>
      </c>
    </row>
    <row r="1775" spans="1:47">
      <c r="A1775" t="s">
        <v>248</v>
      </c>
      <c r="C1775">
        <v>310</v>
      </c>
      <c r="E1775">
        <v>0</v>
      </c>
      <c r="J1775">
        <v>4.0999999999999999E-4</v>
      </c>
      <c r="K1775">
        <v>0</v>
      </c>
      <c r="L1775">
        <v>0</v>
      </c>
      <c r="M1775">
        <v>0</v>
      </c>
      <c r="N1775">
        <v>0</v>
      </c>
      <c r="P1775">
        <v>0</v>
      </c>
      <c r="Q1775">
        <v>0</v>
      </c>
      <c r="R1775">
        <v>0</v>
      </c>
      <c r="S1775" t="s">
        <v>249</v>
      </c>
      <c r="T1775">
        <v>0</v>
      </c>
      <c r="Y1775">
        <v>0</v>
      </c>
      <c r="AB1775">
        <v>0</v>
      </c>
      <c r="AC1775">
        <v>0</v>
      </c>
      <c r="AD1775">
        <v>0</v>
      </c>
      <c r="AE1775">
        <v>0</v>
      </c>
      <c r="AF1775">
        <v>0</v>
      </c>
      <c r="AQ1775">
        <v>0</v>
      </c>
      <c r="AR1775">
        <f t="shared" si="27"/>
        <v>0</v>
      </c>
      <c r="AS1775">
        <v>1</v>
      </c>
      <c r="AT1775" t="s">
        <v>134</v>
      </c>
      <c r="AU1775">
        <v>43</v>
      </c>
    </row>
    <row r="1776" spans="1:47">
      <c r="A1776" t="s">
        <v>6552</v>
      </c>
      <c r="C1776">
        <v>310</v>
      </c>
      <c r="D1776" t="s">
        <v>6553</v>
      </c>
      <c r="E1776">
        <v>101</v>
      </c>
      <c r="F1776" t="s">
        <v>6554</v>
      </c>
      <c r="G1776" t="s">
        <v>219</v>
      </c>
      <c r="H1776" t="s">
        <v>220</v>
      </c>
      <c r="I1776" t="s">
        <v>6555</v>
      </c>
      <c r="J1776">
        <v>0.22563</v>
      </c>
      <c r="K1776">
        <v>1</v>
      </c>
      <c r="L1776">
        <v>1</v>
      </c>
      <c r="M1776">
        <v>1</v>
      </c>
      <c r="N1776">
        <v>1</v>
      </c>
      <c r="O1776" t="s">
        <v>225</v>
      </c>
      <c r="P1776">
        <v>0</v>
      </c>
      <c r="Q1776">
        <v>1</v>
      </c>
      <c r="R1776">
        <v>9700</v>
      </c>
      <c r="S1776" t="s">
        <v>243</v>
      </c>
      <c r="T1776">
        <v>9700</v>
      </c>
      <c r="U1776" t="s">
        <v>6552</v>
      </c>
      <c r="V1776" t="s">
        <v>413</v>
      </c>
      <c r="W1776" t="s">
        <v>225</v>
      </c>
      <c r="X1776" t="s">
        <v>225</v>
      </c>
      <c r="Y1776">
        <v>9700</v>
      </c>
      <c r="AB1776">
        <v>1</v>
      </c>
      <c r="AC1776">
        <v>1</v>
      </c>
      <c r="AD1776">
        <v>2</v>
      </c>
      <c r="AE1776">
        <v>520</v>
      </c>
      <c r="AF1776">
        <v>1</v>
      </c>
      <c r="AQ1776">
        <v>2</v>
      </c>
      <c r="AR1776">
        <f t="shared" si="27"/>
        <v>9.68</v>
      </c>
      <c r="AS1776">
        <v>1</v>
      </c>
      <c r="AT1776" t="s">
        <v>137</v>
      </c>
      <c r="AU1776">
        <v>46</v>
      </c>
    </row>
    <row r="1777" spans="1:47">
      <c r="A1777" t="s">
        <v>6556</v>
      </c>
      <c r="C1777">
        <v>310</v>
      </c>
      <c r="D1777" t="s">
        <v>6557</v>
      </c>
      <c r="E1777">
        <v>101</v>
      </c>
      <c r="F1777" t="s">
        <v>6558</v>
      </c>
      <c r="H1777" t="s">
        <v>220</v>
      </c>
      <c r="I1777" t="s">
        <v>6559</v>
      </c>
      <c r="J1777">
        <v>0.10945000000000001</v>
      </c>
      <c r="K1777">
        <v>1</v>
      </c>
      <c r="L1777">
        <v>1</v>
      </c>
      <c r="M1777">
        <v>1</v>
      </c>
      <c r="N1777">
        <v>1</v>
      </c>
      <c r="O1777" t="s">
        <v>225</v>
      </c>
      <c r="P1777">
        <v>0</v>
      </c>
      <c r="Q1777">
        <v>1</v>
      </c>
      <c r="R1777">
        <v>1500</v>
      </c>
      <c r="S1777" t="s">
        <v>223</v>
      </c>
      <c r="T1777">
        <v>1500</v>
      </c>
      <c r="U1777" t="s">
        <v>6556</v>
      </c>
      <c r="V1777" t="s">
        <v>611</v>
      </c>
      <c r="X1777" t="s">
        <v>225</v>
      </c>
      <c r="Y1777">
        <v>1500</v>
      </c>
      <c r="AB1777">
        <v>1</v>
      </c>
      <c r="AC1777">
        <v>1</v>
      </c>
      <c r="AD1777">
        <v>2</v>
      </c>
      <c r="AE1777">
        <v>964</v>
      </c>
      <c r="AF1777">
        <v>1.25</v>
      </c>
      <c r="AQ1777">
        <v>1</v>
      </c>
      <c r="AR1777">
        <f t="shared" si="27"/>
        <v>9.68</v>
      </c>
      <c r="AS1777">
        <v>1</v>
      </c>
      <c r="AT1777" t="s">
        <v>137</v>
      </c>
      <c r="AU1777">
        <v>46</v>
      </c>
    </row>
    <row r="1778" spans="1:47">
      <c r="A1778" t="s">
        <v>6560</v>
      </c>
      <c r="C1778">
        <v>310</v>
      </c>
      <c r="D1778" t="s">
        <v>6561</v>
      </c>
      <c r="E1778">
        <v>101</v>
      </c>
      <c r="F1778" t="s">
        <v>6562</v>
      </c>
      <c r="G1778" t="s">
        <v>219</v>
      </c>
      <c r="H1778" t="s">
        <v>220</v>
      </c>
      <c r="I1778" t="s">
        <v>6563</v>
      </c>
      <c r="J1778">
        <v>8.2449999999999996E-2</v>
      </c>
      <c r="K1778">
        <v>1</v>
      </c>
      <c r="L1778">
        <v>1</v>
      </c>
      <c r="M1778">
        <v>1</v>
      </c>
      <c r="N1778">
        <v>1</v>
      </c>
      <c r="O1778" t="s">
        <v>225</v>
      </c>
      <c r="P1778">
        <v>0</v>
      </c>
      <c r="Q1778">
        <v>1</v>
      </c>
      <c r="R1778">
        <v>5200</v>
      </c>
      <c r="S1778" t="s">
        <v>223</v>
      </c>
      <c r="T1778">
        <v>5200</v>
      </c>
      <c r="U1778" t="s">
        <v>6560</v>
      </c>
      <c r="V1778" t="s">
        <v>413</v>
      </c>
      <c r="W1778" t="s">
        <v>225</v>
      </c>
      <c r="X1778" t="s">
        <v>225</v>
      </c>
      <c r="Y1778">
        <v>5200</v>
      </c>
      <c r="AB1778">
        <v>1</v>
      </c>
      <c r="AC1778">
        <v>1</v>
      </c>
      <c r="AD1778">
        <v>2</v>
      </c>
      <c r="AE1778">
        <v>1536</v>
      </c>
      <c r="AF1778">
        <v>1.5</v>
      </c>
      <c r="AQ1778">
        <v>1</v>
      </c>
      <c r="AR1778">
        <f t="shared" si="27"/>
        <v>9.68</v>
      </c>
      <c r="AS1778">
        <v>1</v>
      </c>
      <c r="AT1778" t="s">
        <v>137</v>
      </c>
      <c r="AU1778">
        <v>46</v>
      </c>
    </row>
    <row r="1779" spans="1:47">
      <c r="A1779" t="s">
        <v>6564</v>
      </c>
      <c r="C1779">
        <v>310</v>
      </c>
      <c r="D1779" t="s">
        <v>6565</v>
      </c>
      <c r="E1779">
        <v>101</v>
      </c>
      <c r="F1779" t="s">
        <v>6566</v>
      </c>
      <c r="G1779" t="s">
        <v>219</v>
      </c>
      <c r="H1779" t="s">
        <v>220</v>
      </c>
      <c r="I1779" t="s">
        <v>6567</v>
      </c>
      <c r="J1779">
        <v>0.11125</v>
      </c>
      <c r="K1779">
        <v>1</v>
      </c>
      <c r="L1779">
        <v>1</v>
      </c>
      <c r="M1779">
        <v>1</v>
      </c>
      <c r="N1779">
        <v>1</v>
      </c>
      <c r="O1779" t="s">
        <v>225</v>
      </c>
      <c r="P1779">
        <v>0</v>
      </c>
      <c r="Q1779">
        <v>1</v>
      </c>
      <c r="R1779">
        <v>100</v>
      </c>
      <c r="S1779" t="s">
        <v>223</v>
      </c>
      <c r="T1779">
        <v>100</v>
      </c>
      <c r="U1779" t="s">
        <v>6564</v>
      </c>
      <c r="V1779" t="s">
        <v>455</v>
      </c>
      <c r="W1779" t="s">
        <v>225</v>
      </c>
      <c r="X1779" t="s">
        <v>225</v>
      </c>
      <c r="Y1779">
        <v>100</v>
      </c>
      <c r="AB1779">
        <v>1</v>
      </c>
      <c r="AC1779">
        <v>1</v>
      </c>
      <c r="AD1779">
        <v>2</v>
      </c>
      <c r="AE1779">
        <v>408</v>
      </c>
      <c r="AF1779">
        <v>1</v>
      </c>
      <c r="AQ1779">
        <v>1</v>
      </c>
      <c r="AR1779">
        <f t="shared" si="27"/>
        <v>9.68</v>
      </c>
      <c r="AS1779">
        <v>1</v>
      </c>
      <c r="AT1779" t="s">
        <v>137</v>
      </c>
      <c r="AU1779">
        <v>46</v>
      </c>
    </row>
    <row r="1780" spans="1:47">
      <c r="A1780" t="s">
        <v>6568</v>
      </c>
      <c r="C1780">
        <v>310</v>
      </c>
      <c r="D1780" t="s">
        <v>6569</v>
      </c>
      <c r="E1780">
        <v>101</v>
      </c>
      <c r="F1780" t="s">
        <v>6570</v>
      </c>
      <c r="G1780" t="s">
        <v>219</v>
      </c>
      <c r="H1780" t="s">
        <v>220</v>
      </c>
      <c r="I1780" t="s">
        <v>6571</v>
      </c>
      <c r="J1780">
        <v>0.21263000000000001</v>
      </c>
      <c r="K1780">
        <v>0</v>
      </c>
      <c r="L1780">
        <v>0</v>
      </c>
      <c r="M1780">
        <v>1</v>
      </c>
      <c r="N1780">
        <v>1</v>
      </c>
      <c r="O1780" t="s">
        <v>659</v>
      </c>
      <c r="P1780">
        <v>1</v>
      </c>
      <c r="Q1780">
        <v>1</v>
      </c>
      <c r="R1780">
        <v>5400</v>
      </c>
      <c r="S1780" t="s">
        <v>223</v>
      </c>
      <c r="T1780">
        <v>0</v>
      </c>
      <c r="U1780" t="s">
        <v>6568</v>
      </c>
      <c r="V1780" t="s">
        <v>933</v>
      </c>
      <c r="W1780" t="s">
        <v>659</v>
      </c>
      <c r="X1780" t="s">
        <v>659</v>
      </c>
      <c r="Y1780">
        <v>5400</v>
      </c>
      <c r="AB1780">
        <v>0</v>
      </c>
      <c r="AC1780">
        <v>0</v>
      </c>
      <c r="AD1780">
        <v>3</v>
      </c>
      <c r="AE1780">
        <v>1047</v>
      </c>
      <c r="AF1780">
        <v>1</v>
      </c>
      <c r="AQ1780">
        <v>2</v>
      </c>
      <c r="AR1780">
        <f t="shared" si="27"/>
        <v>0</v>
      </c>
      <c r="AS1780">
        <v>1</v>
      </c>
      <c r="AT1780" t="s">
        <v>134</v>
      </c>
      <c r="AU1780">
        <v>43</v>
      </c>
    </row>
    <row r="1781" spans="1:47">
      <c r="A1781" t="s">
        <v>6572</v>
      </c>
      <c r="C1781">
        <v>310</v>
      </c>
      <c r="D1781" t="s">
        <v>6573</v>
      </c>
      <c r="E1781">
        <v>101</v>
      </c>
      <c r="F1781" t="s">
        <v>6574</v>
      </c>
      <c r="G1781" t="s">
        <v>219</v>
      </c>
      <c r="H1781" t="s">
        <v>220</v>
      </c>
      <c r="I1781" t="s">
        <v>6575</v>
      </c>
      <c r="J1781">
        <v>0.15448999999999999</v>
      </c>
      <c r="K1781">
        <v>0</v>
      </c>
      <c r="L1781">
        <v>0</v>
      </c>
      <c r="M1781">
        <v>1</v>
      </c>
      <c r="N1781">
        <v>1</v>
      </c>
      <c r="O1781" t="s">
        <v>659</v>
      </c>
      <c r="P1781">
        <v>1</v>
      </c>
      <c r="Q1781">
        <v>1</v>
      </c>
      <c r="R1781">
        <v>400</v>
      </c>
      <c r="S1781" t="s">
        <v>223</v>
      </c>
      <c r="T1781">
        <v>0</v>
      </c>
      <c r="U1781" t="s">
        <v>6572</v>
      </c>
      <c r="V1781" t="s">
        <v>933</v>
      </c>
      <c r="W1781" t="s">
        <v>659</v>
      </c>
      <c r="X1781" t="s">
        <v>659</v>
      </c>
      <c r="Y1781">
        <v>400</v>
      </c>
      <c r="AB1781">
        <v>0</v>
      </c>
      <c r="AC1781">
        <v>0</v>
      </c>
      <c r="AD1781">
        <v>4</v>
      </c>
      <c r="AE1781">
        <v>1768</v>
      </c>
      <c r="AF1781">
        <v>2</v>
      </c>
      <c r="AQ1781">
        <v>1</v>
      </c>
      <c r="AR1781">
        <f t="shared" si="27"/>
        <v>0</v>
      </c>
      <c r="AS1781">
        <v>1</v>
      </c>
      <c r="AT1781" t="s">
        <v>134</v>
      </c>
      <c r="AU1781">
        <v>43</v>
      </c>
    </row>
    <row r="1782" spans="1:47">
      <c r="A1782" t="s">
        <v>6576</v>
      </c>
      <c r="C1782">
        <v>310</v>
      </c>
      <c r="D1782" t="s">
        <v>6577</v>
      </c>
      <c r="E1782">
        <v>101</v>
      </c>
      <c r="F1782" t="s">
        <v>6578</v>
      </c>
      <c r="G1782" t="s">
        <v>422</v>
      </c>
      <c r="H1782" t="s">
        <v>220</v>
      </c>
      <c r="I1782" t="s">
        <v>6579</v>
      </c>
      <c r="J1782">
        <v>0.46681</v>
      </c>
      <c r="K1782">
        <v>0</v>
      </c>
      <c r="L1782">
        <v>0</v>
      </c>
      <c r="M1782">
        <v>1</v>
      </c>
      <c r="N1782">
        <v>1</v>
      </c>
      <c r="O1782" t="s">
        <v>659</v>
      </c>
      <c r="P1782">
        <v>1</v>
      </c>
      <c r="Q1782">
        <v>0</v>
      </c>
      <c r="R1782">
        <v>0</v>
      </c>
      <c r="S1782" t="s">
        <v>223</v>
      </c>
      <c r="T1782">
        <v>0</v>
      </c>
      <c r="U1782" t="s">
        <v>6576</v>
      </c>
      <c r="X1782" t="s">
        <v>659</v>
      </c>
      <c r="Y1782">
        <v>0</v>
      </c>
      <c r="AB1782">
        <v>0</v>
      </c>
      <c r="AC1782">
        <v>0</v>
      </c>
      <c r="AD1782">
        <v>3</v>
      </c>
      <c r="AE1782">
        <v>2744</v>
      </c>
      <c r="AF1782">
        <v>2</v>
      </c>
      <c r="AQ1782">
        <v>1</v>
      </c>
      <c r="AR1782">
        <f t="shared" si="27"/>
        <v>0</v>
      </c>
      <c r="AS1782">
        <v>1</v>
      </c>
      <c r="AT1782" t="s">
        <v>135</v>
      </c>
      <c r="AU1782">
        <v>44</v>
      </c>
    </row>
    <row r="1783" spans="1:47">
      <c r="A1783" t="s">
        <v>6580</v>
      </c>
      <c r="C1783">
        <v>310</v>
      </c>
      <c r="D1783" t="s">
        <v>6581</v>
      </c>
      <c r="E1783">
        <v>101</v>
      </c>
      <c r="F1783" t="s">
        <v>6582</v>
      </c>
      <c r="G1783" t="s">
        <v>219</v>
      </c>
      <c r="H1783" t="s">
        <v>220</v>
      </c>
      <c r="I1783" t="s">
        <v>6583</v>
      </c>
      <c r="J1783">
        <v>0.27681</v>
      </c>
      <c r="K1783">
        <v>1</v>
      </c>
      <c r="L1783">
        <v>1</v>
      </c>
      <c r="M1783">
        <v>1</v>
      </c>
      <c r="N1783">
        <v>1</v>
      </c>
      <c r="O1783" t="s">
        <v>225</v>
      </c>
      <c r="P1783">
        <v>0</v>
      </c>
      <c r="Q1783">
        <v>1</v>
      </c>
      <c r="R1783">
        <v>12600</v>
      </c>
      <c r="S1783" t="s">
        <v>243</v>
      </c>
      <c r="T1783">
        <v>12600</v>
      </c>
      <c r="U1783" t="s">
        <v>6580</v>
      </c>
      <c r="V1783" t="s">
        <v>413</v>
      </c>
      <c r="W1783" t="s">
        <v>225</v>
      </c>
      <c r="X1783" t="s">
        <v>225</v>
      </c>
      <c r="Y1783">
        <v>12600</v>
      </c>
      <c r="AB1783">
        <v>1</v>
      </c>
      <c r="AC1783">
        <v>1</v>
      </c>
      <c r="AD1783">
        <v>3</v>
      </c>
      <c r="AE1783">
        <v>1344</v>
      </c>
      <c r="AF1783">
        <v>1</v>
      </c>
      <c r="AQ1783">
        <v>3</v>
      </c>
      <c r="AR1783">
        <f t="shared" si="27"/>
        <v>9.68</v>
      </c>
      <c r="AS1783">
        <v>1</v>
      </c>
      <c r="AT1783" t="s">
        <v>137</v>
      </c>
      <c r="AU1783">
        <v>46</v>
      </c>
    </row>
    <row r="1784" spans="1:47">
      <c r="A1784" t="s">
        <v>6584</v>
      </c>
      <c r="C1784">
        <v>310</v>
      </c>
      <c r="D1784" t="s">
        <v>6585</v>
      </c>
      <c r="E1784">
        <v>101</v>
      </c>
      <c r="F1784" t="s">
        <v>6586</v>
      </c>
      <c r="G1784" t="s">
        <v>219</v>
      </c>
      <c r="H1784" t="s">
        <v>220</v>
      </c>
      <c r="I1784" t="s">
        <v>6587</v>
      </c>
      <c r="J1784">
        <v>0.10244</v>
      </c>
      <c r="K1784">
        <v>1</v>
      </c>
      <c r="L1784">
        <v>1</v>
      </c>
      <c r="M1784">
        <v>1</v>
      </c>
      <c r="N1784">
        <v>1</v>
      </c>
      <c r="O1784" t="s">
        <v>225</v>
      </c>
      <c r="P1784">
        <v>0</v>
      </c>
      <c r="Q1784">
        <v>1</v>
      </c>
      <c r="R1784">
        <v>6100</v>
      </c>
      <c r="S1784" t="s">
        <v>223</v>
      </c>
      <c r="T1784">
        <v>6100</v>
      </c>
      <c r="U1784" t="s">
        <v>6584</v>
      </c>
      <c r="V1784" t="s">
        <v>413</v>
      </c>
      <c r="W1784" t="s">
        <v>225</v>
      </c>
      <c r="X1784" t="s">
        <v>225</v>
      </c>
      <c r="Y1784">
        <v>6100</v>
      </c>
      <c r="AB1784">
        <v>1</v>
      </c>
      <c r="AC1784">
        <v>1</v>
      </c>
      <c r="AD1784">
        <v>3</v>
      </c>
      <c r="AE1784">
        <v>1056</v>
      </c>
      <c r="AF1784">
        <v>1</v>
      </c>
      <c r="AQ1784">
        <v>1</v>
      </c>
      <c r="AR1784">
        <f t="shared" si="27"/>
        <v>9.68</v>
      </c>
      <c r="AS1784">
        <v>1</v>
      </c>
      <c r="AT1784" t="s">
        <v>137</v>
      </c>
      <c r="AU1784">
        <v>46</v>
      </c>
    </row>
    <row r="1785" spans="1:47">
      <c r="A1785" t="s">
        <v>6588</v>
      </c>
      <c r="C1785">
        <v>310</v>
      </c>
      <c r="D1785" t="s">
        <v>6589</v>
      </c>
      <c r="E1785">
        <v>101</v>
      </c>
      <c r="F1785" t="s">
        <v>6590</v>
      </c>
      <c r="G1785" t="s">
        <v>219</v>
      </c>
      <c r="H1785" t="s">
        <v>220</v>
      </c>
      <c r="I1785" t="s">
        <v>6591</v>
      </c>
      <c r="J1785">
        <v>7.4789999999999995E-2</v>
      </c>
      <c r="K1785">
        <v>0</v>
      </c>
      <c r="L1785">
        <v>0</v>
      </c>
      <c r="M1785">
        <v>1</v>
      </c>
      <c r="N1785">
        <v>1</v>
      </c>
      <c r="O1785" t="s">
        <v>659</v>
      </c>
      <c r="P1785">
        <v>1</v>
      </c>
      <c r="Q1785">
        <v>1</v>
      </c>
      <c r="R1785">
        <v>3200</v>
      </c>
      <c r="S1785" t="s">
        <v>223</v>
      </c>
      <c r="T1785">
        <v>0</v>
      </c>
      <c r="U1785" t="s">
        <v>6588</v>
      </c>
      <c r="V1785" t="s">
        <v>927</v>
      </c>
      <c r="W1785" t="s">
        <v>659</v>
      </c>
      <c r="X1785" t="s">
        <v>659</v>
      </c>
      <c r="Y1785">
        <v>3200</v>
      </c>
      <c r="AB1785">
        <v>0</v>
      </c>
      <c r="AC1785">
        <v>0</v>
      </c>
      <c r="AD1785">
        <v>1</v>
      </c>
      <c r="AE1785">
        <v>306</v>
      </c>
      <c r="AF1785">
        <v>1</v>
      </c>
      <c r="AQ1785">
        <v>1</v>
      </c>
      <c r="AR1785">
        <f t="shared" si="27"/>
        <v>0</v>
      </c>
      <c r="AS1785">
        <v>1</v>
      </c>
      <c r="AT1785" t="s">
        <v>134</v>
      </c>
      <c r="AU1785">
        <v>43</v>
      </c>
    </row>
    <row r="1786" spans="1:47">
      <c r="A1786" t="s">
        <v>6592</v>
      </c>
      <c r="C1786">
        <v>310</v>
      </c>
      <c r="D1786" t="s">
        <v>6593</v>
      </c>
      <c r="E1786">
        <v>101</v>
      </c>
      <c r="F1786" t="s">
        <v>3603</v>
      </c>
      <c r="G1786" t="s">
        <v>422</v>
      </c>
      <c r="H1786" t="s">
        <v>220</v>
      </c>
      <c r="I1786" t="s">
        <v>6594</v>
      </c>
      <c r="J1786">
        <v>0.26322000000000001</v>
      </c>
      <c r="K1786">
        <v>0</v>
      </c>
      <c r="L1786">
        <v>0</v>
      </c>
      <c r="M1786">
        <v>1</v>
      </c>
      <c r="N1786">
        <v>1</v>
      </c>
      <c r="O1786" t="s">
        <v>659</v>
      </c>
      <c r="P1786">
        <v>1</v>
      </c>
      <c r="Q1786">
        <v>1</v>
      </c>
      <c r="R1786">
        <v>14300</v>
      </c>
      <c r="S1786" t="s">
        <v>223</v>
      </c>
      <c r="T1786">
        <v>0</v>
      </c>
      <c r="U1786" t="s">
        <v>6592</v>
      </c>
      <c r="V1786" t="s">
        <v>933</v>
      </c>
      <c r="W1786" t="s">
        <v>659</v>
      </c>
      <c r="X1786" t="s">
        <v>659</v>
      </c>
      <c r="Y1786">
        <v>14300</v>
      </c>
      <c r="AB1786">
        <v>0</v>
      </c>
      <c r="AC1786">
        <v>0</v>
      </c>
      <c r="AD1786">
        <v>3</v>
      </c>
      <c r="AE1786">
        <v>1316</v>
      </c>
      <c r="AF1786">
        <v>1</v>
      </c>
      <c r="AQ1786">
        <v>1</v>
      </c>
      <c r="AR1786">
        <f t="shared" si="27"/>
        <v>0</v>
      </c>
      <c r="AS1786">
        <v>1</v>
      </c>
      <c r="AT1786" t="s">
        <v>135</v>
      </c>
      <c r="AU1786">
        <v>44</v>
      </c>
    </row>
    <row r="1787" spans="1:47">
      <c r="A1787" t="s">
        <v>6595</v>
      </c>
      <c r="C1787">
        <v>310</v>
      </c>
      <c r="D1787" t="s">
        <v>6596</v>
      </c>
      <c r="E1787">
        <v>101</v>
      </c>
      <c r="F1787" t="s">
        <v>6597</v>
      </c>
      <c r="G1787" t="s">
        <v>422</v>
      </c>
      <c r="H1787" t="s">
        <v>220</v>
      </c>
      <c r="I1787" t="s">
        <v>6598</v>
      </c>
      <c r="J1787">
        <v>0.18962999999999999</v>
      </c>
      <c r="K1787">
        <v>0</v>
      </c>
      <c r="L1787">
        <v>0</v>
      </c>
      <c r="M1787">
        <v>1</v>
      </c>
      <c r="N1787">
        <v>1</v>
      </c>
      <c r="O1787" t="s">
        <v>659</v>
      </c>
      <c r="P1787">
        <v>1</v>
      </c>
      <c r="Q1787">
        <v>1</v>
      </c>
      <c r="R1787">
        <v>8700</v>
      </c>
      <c r="S1787" t="s">
        <v>223</v>
      </c>
      <c r="T1787">
        <v>0</v>
      </c>
      <c r="U1787" t="s">
        <v>6595</v>
      </c>
      <c r="V1787" t="s">
        <v>933</v>
      </c>
      <c r="W1787" t="s">
        <v>659</v>
      </c>
      <c r="X1787" t="s">
        <v>659</v>
      </c>
      <c r="Y1787">
        <v>8700</v>
      </c>
      <c r="AB1787">
        <v>0</v>
      </c>
      <c r="AC1787">
        <v>0</v>
      </c>
      <c r="AD1787">
        <v>3</v>
      </c>
      <c r="AE1787">
        <v>1008</v>
      </c>
      <c r="AF1787">
        <v>1</v>
      </c>
      <c r="AQ1787">
        <v>1</v>
      </c>
      <c r="AR1787">
        <f t="shared" si="27"/>
        <v>0</v>
      </c>
      <c r="AS1787">
        <v>1</v>
      </c>
      <c r="AT1787" t="s">
        <v>135</v>
      </c>
      <c r="AU1787">
        <v>44</v>
      </c>
    </row>
    <row r="1788" spans="1:47">
      <c r="A1788" t="s">
        <v>248</v>
      </c>
      <c r="C1788">
        <v>310</v>
      </c>
      <c r="E1788">
        <v>0</v>
      </c>
      <c r="J1788">
        <v>3.2079999999999997E-2</v>
      </c>
      <c r="K1788">
        <v>0</v>
      </c>
      <c r="L1788">
        <v>0</v>
      </c>
      <c r="M1788">
        <v>0</v>
      </c>
      <c r="N1788">
        <v>0</v>
      </c>
      <c r="P1788">
        <v>0</v>
      </c>
      <c r="Q1788">
        <v>0</v>
      </c>
      <c r="R1788">
        <v>0</v>
      </c>
      <c r="S1788" t="s">
        <v>249</v>
      </c>
      <c r="T1788">
        <v>0</v>
      </c>
      <c r="Y1788">
        <v>0</v>
      </c>
      <c r="AB1788">
        <v>0</v>
      </c>
      <c r="AC1788">
        <v>0</v>
      </c>
      <c r="AD1788">
        <v>0</v>
      </c>
      <c r="AE1788">
        <v>0</v>
      </c>
      <c r="AF1788">
        <v>0</v>
      </c>
      <c r="AQ1788">
        <v>0</v>
      </c>
      <c r="AR1788">
        <f t="shared" si="27"/>
        <v>0</v>
      </c>
      <c r="AS1788">
        <v>1</v>
      </c>
      <c r="AT1788" t="s">
        <v>134</v>
      </c>
      <c r="AU1788">
        <v>43</v>
      </c>
    </row>
    <row r="1789" spans="1:47">
      <c r="A1789" t="s">
        <v>6599</v>
      </c>
      <c r="C1789">
        <v>310</v>
      </c>
      <c r="D1789" t="s">
        <v>6600</v>
      </c>
      <c r="E1789">
        <v>101</v>
      </c>
      <c r="F1789" t="s">
        <v>6601</v>
      </c>
      <c r="G1789" t="s">
        <v>422</v>
      </c>
      <c r="H1789" t="s">
        <v>220</v>
      </c>
      <c r="I1789" t="s">
        <v>6602</v>
      </c>
      <c r="J1789">
        <v>0.31709999999999999</v>
      </c>
      <c r="K1789">
        <v>0</v>
      </c>
      <c r="L1789">
        <v>0</v>
      </c>
      <c r="M1789">
        <v>1</v>
      </c>
      <c r="N1789">
        <v>1</v>
      </c>
      <c r="O1789" t="s">
        <v>659</v>
      </c>
      <c r="P1789">
        <v>1</v>
      </c>
      <c r="Q1789">
        <v>1</v>
      </c>
      <c r="R1789">
        <v>11100</v>
      </c>
      <c r="S1789" t="s">
        <v>223</v>
      </c>
      <c r="T1789">
        <v>0</v>
      </c>
      <c r="U1789" t="s">
        <v>6599</v>
      </c>
      <c r="V1789" t="s">
        <v>933</v>
      </c>
      <c r="W1789" t="s">
        <v>659</v>
      </c>
      <c r="X1789" t="s">
        <v>659</v>
      </c>
      <c r="Y1789">
        <v>11100</v>
      </c>
      <c r="AB1789">
        <v>0</v>
      </c>
      <c r="AC1789">
        <v>0</v>
      </c>
      <c r="AD1789">
        <v>3</v>
      </c>
      <c r="AE1789">
        <v>1316</v>
      </c>
      <c r="AF1789">
        <v>1</v>
      </c>
      <c r="AQ1789">
        <v>1</v>
      </c>
      <c r="AR1789">
        <f t="shared" si="27"/>
        <v>0</v>
      </c>
      <c r="AS1789">
        <v>1</v>
      </c>
      <c r="AT1789" t="s">
        <v>135</v>
      </c>
      <c r="AU1789">
        <v>44</v>
      </c>
    </row>
    <row r="1790" spans="1:47">
      <c r="A1790" t="s">
        <v>6603</v>
      </c>
      <c r="C1790">
        <v>310</v>
      </c>
      <c r="D1790" t="s">
        <v>6604</v>
      </c>
      <c r="E1790">
        <v>101</v>
      </c>
      <c r="F1790" t="s">
        <v>6605</v>
      </c>
      <c r="G1790" t="s">
        <v>219</v>
      </c>
      <c r="H1790" t="s">
        <v>220</v>
      </c>
      <c r="I1790" t="s">
        <v>6606</v>
      </c>
      <c r="J1790">
        <v>0.12908</v>
      </c>
      <c r="K1790">
        <v>0</v>
      </c>
      <c r="L1790">
        <v>0</v>
      </c>
      <c r="M1790">
        <v>1</v>
      </c>
      <c r="N1790">
        <v>1</v>
      </c>
      <c r="O1790" t="s">
        <v>659</v>
      </c>
      <c r="P1790">
        <v>1</v>
      </c>
      <c r="Q1790">
        <v>1</v>
      </c>
      <c r="R1790">
        <v>2200</v>
      </c>
      <c r="S1790" t="s">
        <v>223</v>
      </c>
      <c r="T1790">
        <v>0</v>
      </c>
      <c r="U1790" t="s">
        <v>6603</v>
      </c>
      <c r="V1790" t="s">
        <v>933</v>
      </c>
      <c r="W1790" t="s">
        <v>659</v>
      </c>
      <c r="X1790" t="s">
        <v>659</v>
      </c>
      <c r="Y1790">
        <v>2200</v>
      </c>
      <c r="AB1790">
        <v>0</v>
      </c>
      <c r="AC1790">
        <v>0</v>
      </c>
      <c r="AD1790">
        <v>2</v>
      </c>
      <c r="AE1790">
        <v>596</v>
      </c>
      <c r="AF1790">
        <v>1</v>
      </c>
      <c r="AQ1790">
        <v>1</v>
      </c>
      <c r="AR1790">
        <f t="shared" si="27"/>
        <v>0</v>
      </c>
      <c r="AS1790">
        <v>1</v>
      </c>
      <c r="AT1790" t="s">
        <v>134</v>
      </c>
      <c r="AU1790">
        <v>43</v>
      </c>
    </row>
    <row r="1791" spans="1:47">
      <c r="A1791" t="s">
        <v>248</v>
      </c>
      <c r="C1791">
        <v>310</v>
      </c>
      <c r="E1791">
        <v>0</v>
      </c>
      <c r="J1791">
        <v>7.0800000000000004E-3</v>
      </c>
      <c r="K1791">
        <v>0</v>
      </c>
      <c r="L1791">
        <v>0</v>
      </c>
      <c r="M1791">
        <v>0</v>
      </c>
      <c r="N1791">
        <v>0</v>
      </c>
      <c r="P1791">
        <v>0</v>
      </c>
      <c r="Q1791">
        <v>0</v>
      </c>
      <c r="R1791">
        <v>0</v>
      </c>
      <c r="S1791" t="s">
        <v>249</v>
      </c>
      <c r="T1791">
        <v>0</v>
      </c>
      <c r="Y1791">
        <v>0</v>
      </c>
      <c r="AB1791">
        <v>0</v>
      </c>
      <c r="AC1791">
        <v>0</v>
      </c>
      <c r="AD1791">
        <v>0</v>
      </c>
      <c r="AE1791">
        <v>0</v>
      </c>
      <c r="AF1791">
        <v>0</v>
      </c>
      <c r="AQ1791">
        <v>0</v>
      </c>
      <c r="AR1791">
        <f t="shared" si="27"/>
        <v>0</v>
      </c>
      <c r="AS1791">
        <v>1</v>
      </c>
      <c r="AT1791" t="s">
        <v>134</v>
      </c>
      <c r="AU1791">
        <v>43</v>
      </c>
    </row>
    <row r="1792" spans="1:47">
      <c r="A1792" t="s">
        <v>6607</v>
      </c>
      <c r="C1792">
        <v>310</v>
      </c>
      <c r="D1792" t="s">
        <v>6608</v>
      </c>
      <c r="E1792">
        <v>101</v>
      </c>
      <c r="F1792" t="s">
        <v>6609</v>
      </c>
      <c r="H1792" t="s">
        <v>220</v>
      </c>
      <c r="I1792" t="s">
        <v>6610</v>
      </c>
      <c r="J1792">
        <v>0.10113999999999999</v>
      </c>
      <c r="K1792">
        <v>1</v>
      </c>
      <c r="L1792">
        <v>1</v>
      </c>
      <c r="M1792">
        <v>1</v>
      </c>
      <c r="N1792">
        <v>1</v>
      </c>
      <c r="O1792" t="s">
        <v>225</v>
      </c>
      <c r="P1792">
        <v>0</v>
      </c>
      <c r="Q1792">
        <v>1</v>
      </c>
      <c r="R1792">
        <v>4500</v>
      </c>
      <c r="S1792" t="s">
        <v>223</v>
      </c>
      <c r="T1792">
        <v>4500</v>
      </c>
      <c r="U1792" t="s">
        <v>6607</v>
      </c>
      <c r="V1792" t="s">
        <v>455</v>
      </c>
      <c r="W1792" t="s">
        <v>225</v>
      </c>
      <c r="X1792" t="s">
        <v>225</v>
      </c>
      <c r="Y1792">
        <v>4500</v>
      </c>
      <c r="AB1792">
        <v>1</v>
      </c>
      <c r="AC1792">
        <v>1</v>
      </c>
      <c r="AD1792">
        <v>2</v>
      </c>
      <c r="AE1792">
        <v>647</v>
      </c>
      <c r="AF1792">
        <v>1</v>
      </c>
      <c r="AQ1792">
        <v>1</v>
      </c>
      <c r="AR1792">
        <f t="shared" si="27"/>
        <v>9.68</v>
      </c>
      <c r="AS1792">
        <v>1</v>
      </c>
      <c r="AT1792" t="s">
        <v>137</v>
      </c>
      <c r="AU1792">
        <v>46</v>
      </c>
    </row>
    <row r="1793" spans="1:47">
      <c r="A1793" t="s">
        <v>6611</v>
      </c>
      <c r="C1793">
        <v>310</v>
      </c>
      <c r="D1793" t="s">
        <v>6612</v>
      </c>
      <c r="E1793">
        <v>101</v>
      </c>
      <c r="F1793" t="s">
        <v>6613</v>
      </c>
      <c r="G1793" t="s">
        <v>219</v>
      </c>
      <c r="H1793" t="s">
        <v>220</v>
      </c>
      <c r="I1793" t="s">
        <v>6614</v>
      </c>
      <c r="J1793">
        <v>0.11688</v>
      </c>
      <c r="K1793">
        <v>1</v>
      </c>
      <c r="L1793">
        <v>1</v>
      </c>
      <c r="M1793">
        <v>1</v>
      </c>
      <c r="N1793">
        <v>1</v>
      </c>
      <c r="O1793" t="s">
        <v>225</v>
      </c>
      <c r="P1793">
        <v>0</v>
      </c>
      <c r="Q1793">
        <v>1</v>
      </c>
      <c r="R1793">
        <v>1000</v>
      </c>
      <c r="S1793" t="s">
        <v>223</v>
      </c>
      <c r="T1793">
        <v>1000</v>
      </c>
      <c r="U1793" t="s">
        <v>6611</v>
      </c>
      <c r="V1793" t="s">
        <v>413</v>
      </c>
      <c r="W1793" t="s">
        <v>225</v>
      </c>
      <c r="X1793" t="s">
        <v>225</v>
      </c>
      <c r="Y1793">
        <v>1000</v>
      </c>
      <c r="AB1793">
        <v>1</v>
      </c>
      <c r="AC1793">
        <v>1</v>
      </c>
      <c r="AD1793">
        <v>4</v>
      </c>
      <c r="AE1793">
        <v>1231</v>
      </c>
      <c r="AF1793">
        <v>1</v>
      </c>
      <c r="AQ1793">
        <v>1</v>
      </c>
      <c r="AR1793">
        <f t="shared" si="27"/>
        <v>9.68</v>
      </c>
      <c r="AS1793">
        <v>1</v>
      </c>
      <c r="AT1793" t="s">
        <v>137</v>
      </c>
      <c r="AU1793">
        <v>46</v>
      </c>
    </row>
    <row r="1794" spans="1:47">
      <c r="A1794" t="s">
        <v>6615</v>
      </c>
      <c r="C1794">
        <v>310</v>
      </c>
      <c r="D1794" t="s">
        <v>6616</v>
      </c>
      <c r="E1794">
        <v>101</v>
      </c>
      <c r="F1794" t="s">
        <v>6617</v>
      </c>
      <c r="G1794" t="s">
        <v>219</v>
      </c>
      <c r="H1794" t="s">
        <v>220</v>
      </c>
      <c r="I1794" t="s">
        <v>6618</v>
      </c>
      <c r="J1794">
        <v>0.32339000000000001</v>
      </c>
      <c r="K1794">
        <v>1</v>
      </c>
      <c r="L1794">
        <v>1</v>
      </c>
      <c r="M1794">
        <v>1</v>
      </c>
      <c r="N1794">
        <v>1</v>
      </c>
      <c r="O1794" t="s">
        <v>225</v>
      </c>
      <c r="P1794">
        <v>0</v>
      </c>
      <c r="Q1794">
        <v>1</v>
      </c>
      <c r="R1794">
        <v>4300</v>
      </c>
      <c r="S1794" t="s">
        <v>223</v>
      </c>
      <c r="T1794">
        <v>4300</v>
      </c>
      <c r="U1794" t="s">
        <v>6615</v>
      </c>
      <c r="V1794" t="s">
        <v>413</v>
      </c>
      <c r="W1794" t="s">
        <v>225</v>
      </c>
      <c r="X1794" t="s">
        <v>225</v>
      </c>
      <c r="Y1794">
        <v>4300</v>
      </c>
      <c r="AB1794">
        <v>1</v>
      </c>
      <c r="AC1794">
        <v>1</v>
      </c>
      <c r="AD1794">
        <v>2</v>
      </c>
      <c r="AE1794">
        <v>1542</v>
      </c>
      <c r="AF1794">
        <v>1</v>
      </c>
      <c r="AQ1794">
        <v>3</v>
      </c>
      <c r="AR1794">
        <f t="shared" ref="AR1794:AR1857" si="28">AB1794*9.68*VLOOKUP(AU1794,atten,10,FALSE)</f>
        <v>9.68</v>
      </c>
      <c r="AS1794">
        <v>1</v>
      </c>
      <c r="AT1794" t="s">
        <v>137</v>
      </c>
      <c r="AU1794">
        <v>46</v>
      </c>
    </row>
    <row r="1795" spans="1:47">
      <c r="A1795" t="s">
        <v>6619</v>
      </c>
      <c r="C1795">
        <v>310</v>
      </c>
      <c r="D1795" t="s">
        <v>6620</v>
      </c>
      <c r="E1795">
        <v>101</v>
      </c>
      <c r="F1795" t="s">
        <v>6621</v>
      </c>
      <c r="G1795" t="s">
        <v>219</v>
      </c>
      <c r="H1795" t="s">
        <v>220</v>
      </c>
      <c r="I1795" t="s">
        <v>6622</v>
      </c>
      <c r="J1795">
        <v>0.19656999999999999</v>
      </c>
      <c r="K1795">
        <v>0</v>
      </c>
      <c r="L1795">
        <v>0</v>
      </c>
      <c r="M1795">
        <v>1</v>
      </c>
      <c r="N1795">
        <v>1</v>
      </c>
      <c r="O1795" t="s">
        <v>659</v>
      </c>
      <c r="P1795">
        <v>1</v>
      </c>
      <c r="Q1795">
        <v>1</v>
      </c>
      <c r="R1795">
        <v>10400</v>
      </c>
      <c r="S1795" t="s">
        <v>223</v>
      </c>
      <c r="T1795">
        <v>0</v>
      </c>
      <c r="U1795" t="s">
        <v>6619</v>
      </c>
      <c r="V1795" t="s">
        <v>933</v>
      </c>
      <c r="W1795" t="s">
        <v>659</v>
      </c>
      <c r="X1795" t="s">
        <v>659</v>
      </c>
      <c r="Y1795">
        <v>10400</v>
      </c>
      <c r="AB1795">
        <v>0</v>
      </c>
      <c r="AC1795">
        <v>0</v>
      </c>
      <c r="AD1795">
        <v>3</v>
      </c>
      <c r="AE1795">
        <v>1604</v>
      </c>
      <c r="AF1795">
        <v>1</v>
      </c>
      <c r="AQ1795">
        <v>2</v>
      </c>
      <c r="AR1795">
        <f t="shared" si="28"/>
        <v>0</v>
      </c>
      <c r="AS1795">
        <v>1</v>
      </c>
      <c r="AT1795" t="s">
        <v>134</v>
      </c>
      <c r="AU1795">
        <v>43</v>
      </c>
    </row>
    <row r="1796" spans="1:47">
      <c r="A1796" t="s">
        <v>6623</v>
      </c>
      <c r="C1796">
        <v>310</v>
      </c>
      <c r="D1796" t="s">
        <v>6624</v>
      </c>
      <c r="E1796">
        <v>101</v>
      </c>
      <c r="F1796" t="s">
        <v>6625</v>
      </c>
      <c r="G1796" t="s">
        <v>422</v>
      </c>
      <c r="H1796" t="s">
        <v>220</v>
      </c>
      <c r="I1796" t="s">
        <v>6626</v>
      </c>
      <c r="J1796">
        <v>0.20147999999999999</v>
      </c>
      <c r="K1796">
        <v>0</v>
      </c>
      <c r="L1796">
        <v>0</v>
      </c>
      <c r="M1796">
        <v>1</v>
      </c>
      <c r="N1796">
        <v>1</v>
      </c>
      <c r="O1796" t="s">
        <v>659</v>
      </c>
      <c r="P1796">
        <v>1</v>
      </c>
      <c r="Q1796">
        <v>1</v>
      </c>
      <c r="R1796">
        <v>4600</v>
      </c>
      <c r="S1796" t="s">
        <v>223</v>
      </c>
      <c r="T1796">
        <v>0</v>
      </c>
      <c r="U1796" t="s">
        <v>6623</v>
      </c>
      <c r="V1796" t="s">
        <v>933</v>
      </c>
      <c r="W1796" t="s">
        <v>659</v>
      </c>
      <c r="X1796" t="s">
        <v>659</v>
      </c>
      <c r="Y1796">
        <v>4600</v>
      </c>
      <c r="AB1796">
        <v>0</v>
      </c>
      <c r="AC1796">
        <v>0</v>
      </c>
      <c r="AD1796">
        <v>4</v>
      </c>
      <c r="AE1796">
        <v>1104</v>
      </c>
      <c r="AF1796">
        <v>1</v>
      </c>
      <c r="AQ1796">
        <v>1</v>
      </c>
      <c r="AR1796">
        <f t="shared" si="28"/>
        <v>0</v>
      </c>
      <c r="AS1796">
        <v>1</v>
      </c>
      <c r="AT1796" t="s">
        <v>135</v>
      </c>
      <c r="AU1796">
        <v>44</v>
      </c>
    </row>
    <row r="1797" spans="1:47">
      <c r="A1797" t="s">
        <v>6627</v>
      </c>
      <c r="C1797">
        <v>310</v>
      </c>
      <c r="D1797" t="s">
        <v>6628</v>
      </c>
      <c r="E1797">
        <v>101</v>
      </c>
      <c r="F1797" t="s">
        <v>6629</v>
      </c>
      <c r="G1797" t="s">
        <v>219</v>
      </c>
      <c r="H1797" t="s">
        <v>220</v>
      </c>
      <c r="I1797" t="s">
        <v>6630</v>
      </c>
      <c r="J1797">
        <v>0.10372000000000001</v>
      </c>
      <c r="K1797">
        <v>1</v>
      </c>
      <c r="L1797">
        <v>1</v>
      </c>
      <c r="M1797">
        <v>1</v>
      </c>
      <c r="N1797">
        <v>1</v>
      </c>
      <c r="O1797" t="s">
        <v>225</v>
      </c>
      <c r="P1797">
        <v>0</v>
      </c>
      <c r="Q1797">
        <v>1</v>
      </c>
      <c r="R1797">
        <v>4200</v>
      </c>
      <c r="S1797" t="s">
        <v>223</v>
      </c>
      <c r="T1797">
        <v>4200</v>
      </c>
      <c r="U1797" t="s">
        <v>6627</v>
      </c>
      <c r="V1797" t="s">
        <v>413</v>
      </c>
      <c r="W1797" t="s">
        <v>225</v>
      </c>
      <c r="X1797" t="s">
        <v>225</v>
      </c>
      <c r="Y1797">
        <v>4200</v>
      </c>
      <c r="AB1797">
        <v>1</v>
      </c>
      <c r="AC1797">
        <v>1</v>
      </c>
      <c r="AD1797">
        <v>2</v>
      </c>
      <c r="AE1797">
        <v>888</v>
      </c>
      <c r="AF1797">
        <v>1</v>
      </c>
      <c r="AQ1797">
        <v>1</v>
      </c>
      <c r="AR1797">
        <f t="shared" si="28"/>
        <v>9.68</v>
      </c>
      <c r="AS1797">
        <v>1</v>
      </c>
      <c r="AT1797" t="s">
        <v>137</v>
      </c>
      <c r="AU1797">
        <v>46</v>
      </c>
    </row>
    <row r="1798" spans="1:47">
      <c r="A1798" t="s">
        <v>6631</v>
      </c>
      <c r="C1798">
        <v>310</v>
      </c>
      <c r="D1798" t="s">
        <v>6632</v>
      </c>
      <c r="E1798">
        <v>101</v>
      </c>
      <c r="F1798" t="s">
        <v>6633</v>
      </c>
      <c r="G1798" t="s">
        <v>219</v>
      </c>
      <c r="H1798" t="s">
        <v>220</v>
      </c>
      <c r="I1798" t="s">
        <v>6634</v>
      </c>
      <c r="J1798">
        <v>0.10496</v>
      </c>
      <c r="K1798">
        <v>1</v>
      </c>
      <c r="L1798">
        <v>1</v>
      </c>
      <c r="M1798">
        <v>1</v>
      </c>
      <c r="N1798">
        <v>1</v>
      </c>
      <c r="O1798" t="s">
        <v>225</v>
      </c>
      <c r="P1798">
        <v>0</v>
      </c>
      <c r="Q1798">
        <v>1</v>
      </c>
      <c r="R1798">
        <v>6900</v>
      </c>
      <c r="S1798" t="s">
        <v>223</v>
      </c>
      <c r="T1798">
        <v>6900</v>
      </c>
      <c r="U1798" t="s">
        <v>6631</v>
      </c>
      <c r="V1798" t="s">
        <v>413</v>
      </c>
      <c r="W1798" t="s">
        <v>225</v>
      </c>
      <c r="X1798" t="s">
        <v>225</v>
      </c>
      <c r="Y1798">
        <v>6900</v>
      </c>
      <c r="AB1798">
        <v>1</v>
      </c>
      <c r="AC1798">
        <v>1</v>
      </c>
      <c r="AD1798">
        <v>3</v>
      </c>
      <c r="AE1798">
        <v>704</v>
      </c>
      <c r="AF1798">
        <v>1</v>
      </c>
      <c r="AQ1798">
        <v>1</v>
      </c>
      <c r="AR1798">
        <f t="shared" si="28"/>
        <v>9.68</v>
      </c>
      <c r="AS1798">
        <v>1</v>
      </c>
      <c r="AT1798" t="s">
        <v>137</v>
      </c>
      <c r="AU1798">
        <v>46</v>
      </c>
    </row>
    <row r="1799" spans="1:47">
      <c r="A1799" t="s">
        <v>6635</v>
      </c>
      <c r="C1799">
        <v>310</v>
      </c>
      <c r="D1799" t="s">
        <v>6636</v>
      </c>
      <c r="E1799">
        <v>101</v>
      </c>
      <c r="F1799" t="s">
        <v>6637</v>
      </c>
      <c r="G1799" t="s">
        <v>219</v>
      </c>
      <c r="H1799" t="s">
        <v>220</v>
      </c>
      <c r="I1799" t="s">
        <v>6638</v>
      </c>
      <c r="J1799">
        <v>0.25707000000000002</v>
      </c>
      <c r="K1799">
        <v>1</v>
      </c>
      <c r="L1799">
        <v>1</v>
      </c>
      <c r="M1799">
        <v>1</v>
      </c>
      <c r="N1799">
        <v>1</v>
      </c>
      <c r="O1799" t="s">
        <v>225</v>
      </c>
      <c r="P1799">
        <v>0</v>
      </c>
      <c r="Q1799">
        <v>1</v>
      </c>
      <c r="R1799">
        <v>2300</v>
      </c>
      <c r="S1799" t="s">
        <v>243</v>
      </c>
      <c r="T1799">
        <v>2300</v>
      </c>
      <c r="U1799" t="s">
        <v>6635</v>
      </c>
      <c r="V1799" t="s">
        <v>455</v>
      </c>
      <c r="W1799" t="s">
        <v>225</v>
      </c>
      <c r="X1799" t="s">
        <v>225</v>
      </c>
      <c r="Y1799">
        <v>2300</v>
      </c>
      <c r="AB1799">
        <v>1</v>
      </c>
      <c r="AC1799">
        <v>1</v>
      </c>
      <c r="AD1799">
        <v>2</v>
      </c>
      <c r="AE1799">
        <v>1010</v>
      </c>
      <c r="AF1799">
        <v>1</v>
      </c>
      <c r="AQ1799">
        <v>4</v>
      </c>
      <c r="AR1799">
        <f t="shared" si="28"/>
        <v>9.68</v>
      </c>
      <c r="AS1799">
        <v>1</v>
      </c>
      <c r="AT1799" t="s">
        <v>137</v>
      </c>
      <c r="AU1799">
        <v>46</v>
      </c>
    </row>
    <row r="1800" spans="1:47">
      <c r="A1800" t="s">
        <v>6639</v>
      </c>
      <c r="C1800">
        <v>310</v>
      </c>
      <c r="D1800" t="s">
        <v>6640</v>
      </c>
      <c r="E1800">
        <v>905</v>
      </c>
      <c r="F1800" t="s">
        <v>1620</v>
      </c>
      <c r="G1800" t="s">
        <v>324</v>
      </c>
      <c r="H1800" t="s">
        <v>302</v>
      </c>
      <c r="I1800" t="s">
        <v>6641</v>
      </c>
      <c r="J1800">
        <v>7.1989999999999998E-2</v>
      </c>
      <c r="K1800">
        <v>0</v>
      </c>
      <c r="L1800">
        <v>0</v>
      </c>
      <c r="M1800">
        <v>0</v>
      </c>
      <c r="N1800">
        <v>0</v>
      </c>
      <c r="P1800">
        <v>0</v>
      </c>
      <c r="Q1800">
        <v>0</v>
      </c>
      <c r="R1800">
        <v>0</v>
      </c>
      <c r="S1800" t="s">
        <v>223</v>
      </c>
      <c r="T1800">
        <v>0</v>
      </c>
      <c r="U1800" t="s">
        <v>6639</v>
      </c>
      <c r="Y1800">
        <v>0</v>
      </c>
      <c r="Z1800" t="s">
        <v>297</v>
      </c>
      <c r="AA1800" t="s">
        <v>223</v>
      </c>
      <c r="AB1800">
        <v>0</v>
      </c>
      <c r="AC1800">
        <v>0</v>
      </c>
      <c r="AD1800">
        <v>0</v>
      </c>
      <c r="AE1800">
        <v>0</v>
      </c>
      <c r="AF1800">
        <v>0</v>
      </c>
      <c r="AQ1800">
        <v>1</v>
      </c>
      <c r="AR1800">
        <f t="shared" si="28"/>
        <v>0</v>
      </c>
      <c r="AS1800">
        <v>1</v>
      </c>
      <c r="AT1800" t="s">
        <v>137</v>
      </c>
      <c r="AU1800">
        <v>46</v>
      </c>
    </row>
    <row r="1801" spans="1:47">
      <c r="A1801" t="s">
        <v>6642</v>
      </c>
      <c r="C1801">
        <v>310</v>
      </c>
      <c r="D1801" t="s">
        <v>6643</v>
      </c>
      <c r="E1801">
        <v>101</v>
      </c>
      <c r="F1801" t="s">
        <v>6644</v>
      </c>
      <c r="G1801" t="s">
        <v>422</v>
      </c>
      <c r="H1801" t="s">
        <v>220</v>
      </c>
      <c r="I1801" t="s">
        <v>6645</v>
      </c>
      <c r="J1801">
        <v>0.24107999999999999</v>
      </c>
      <c r="K1801">
        <v>0</v>
      </c>
      <c r="L1801">
        <v>0</v>
      </c>
      <c r="M1801">
        <v>1</v>
      </c>
      <c r="N1801">
        <v>1</v>
      </c>
      <c r="O1801" t="s">
        <v>659</v>
      </c>
      <c r="P1801">
        <v>1</v>
      </c>
      <c r="Q1801">
        <v>1</v>
      </c>
      <c r="R1801">
        <v>5300</v>
      </c>
      <c r="S1801" t="s">
        <v>223</v>
      </c>
      <c r="T1801">
        <v>0</v>
      </c>
      <c r="U1801" t="s">
        <v>6642</v>
      </c>
      <c r="V1801" t="s">
        <v>933</v>
      </c>
      <c r="W1801" t="s">
        <v>659</v>
      </c>
      <c r="X1801" t="s">
        <v>659</v>
      </c>
      <c r="Y1801">
        <v>5300</v>
      </c>
      <c r="AB1801">
        <v>0</v>
      </c>
      <c r="AC1801">
        <v>0</v>
      </c>
      <c r="AD1801">
        <v>3</v>
      </c>
      <c r="AE1801">
        <v>1316</v>
      </c>
      <c r="AF1801">
        <v>1</v>
      </c>
      <c r="AQ1801">
        <v>1</v>
      </c>
      <c r="AR1801">
        <f t="shared" si="28"/>
        <v>0</v>
      </c>
      <c r="AS1801">
        <v>1</v>
      </c>
      <c r="AT1801" t="s">
        <v>135</v>
      </c>
      <c r="AU1801">
        <v>44</v>
      </c>
    </row>
    <row r="1802" spans="1:47">
      <c r="A1802" t="s">
        <v>6646</v>
      </c>
      <c r="C1802">
        <v>310</v>
      </c>
      <c r="D1802" t="s">
        <v>6647</v>
      </c>
      <c r="E1802">
        <v>101</v>
      </c>
      <c r="F1802" t="s">
        <v>6648</v>
      </c>
      <c r="G1802" t="s">
        <v>219</v>
      </c>
      <c r="H1802" t="s">
        <v>220</v>
      </c>
      <c r="I1802" t="s">
        <v>6649</v>
      </c>
      <c r="J1802">
        <v>0.11246</v>
      </c>
      <c r="K1802">
        <v>1</v>
      </c>
      <c r="L1802">
        <v>1</v>
      </c>
      <c r="M1802">
        <v>1</v>
      </c>
      <c r="N1802">
        <v>1</v>
      </c>
      <c r="O1802" t="s">
        <v>225</v>
      </c>
      <c r="P1802">
        <v>0</v>
      </c>
      <c r="Q1802">
        <v>1</v>
      </c>
      <c r="R1802">
        <v>12700</v>
      </c>
      <c r="S1802" t="s">
        <v>223</v>
      </c>
      <c r="T1802">
        <v>12700</v>
      </c>
      <c r="U1802" t="s">
        <v>6646</v>
      </c>
      <c r="V1802" t="s">
        <v>413</v>
      </c>
      <c r="W1802" t="s">
        <v>225</v>
      </c>
      <c r="X1802" t="s">
        <v>225</v>
      </c>
      <c r="Y1802">
        <v>12700</v>
      </c>
      <c r="AB1802">
        <v>1</v>
      </c>
      <c r="AC1802">
        <v>1</v>
      </c>
      <c r="AD1802">
        <v>2</v>
      </c>
      <c r="AE1802">
        <v>780</v>
      </c>
      <c r="AF1802">
        <v>1</v>
      </c>
      <c r="AQ1802">
        <v>1</v>
      </c>
      <c r="AR1802">
        <f t="shared" si="28"/>
        <v>9.68</v>
      </c>
      <c r="AS1802">
        <v>1</v>
      </c>
      <c r="AT1802" t="s">
        <v>137</v>
      </c>
      <c r="AU1802">
        <v>46</v>
      </c>
    </row>
    <row r="1803" spans="1:47">
      <c r="A1803" t="s">
        <v>6650</v>
      </c>
      <c r="C1803">
        <v>310</v>
      </c>
      <c r="D1803" t="s">
        <v>6651</v>
      </c>
      <c r="E1803">
        <v>101</v>
      </c>
      <c r="F1803" t="s">
        <v>6652</v>
      </c>
      <c r="G1803" t="s">
        <v>219</v>
      </c>
      <c r="H1803" t="s">
        <v>220</v>
      </c>
      <c r="I1803" t="s">
        <v>6653</v>
      </c>
      <c r="J1803">
        <v>7.9390000000000002E-2</v>
      </c>
      <c r="K1803">
        <v>0</v>
      </c>
      <c r="L1803">
        <v>0</v>
      </c>
      <c r="M1803">
        <v>1</v>
      </c>
      <c r="N1803">
        <v>1</v>
      </c>
      <c r="O1803" t="s">
        <v>659</v>
      </c>
      <c r="P1803">
        <v>1</v>
      </c>
      <c r="Q1803">
        <v>1</v>
      </c>
      <c r="R1803">
        <v>4500</v>
      </c>
      <c r="S1803" t="s">
        <v>223</v>
      </c>
      <c r="T1803">
        <v>0</v>
      </c>
      <c r="U1803" t="s">
        <v>6650</v>
      </c>
      <c r="V1803" t="s">
        <v>933</v>
      </c>
      <c r="W1803" t="s">
        <v>659</v>
      </c>
      <c r="X1803" t="s">
        <v>659</v>
      </c>
      <c r="Y1803">
        <v>4500</v>
      </c>
      <c r="AB1803">
        <v>0</v>
      </c>
      <c r="AC1803">
        <v>0</v>
      </c>
      <c r="AD1803">
        <v>3</v>
      </c>
      <c r="AE1803">
        <v>1306</v>
      </c>
      <c r="AF1803">
        <v>1.75</v>
      </c>
      <c r="AQ1803">
        <v>1</v>
      </c>
      <c r="AR1803">
        <f t="shared" si="28"/>
        <v>0</v>
      </c>
      <c r="AS1803">
        <v>1</v>
      </c>
      <c r="AT1803" t="s">
        <v>134</v>
      </c>
      <c r="AU1803">
        <v>43</v>
      </c>
    </row>
    <row r="1804" spans="1:47">
      <c r="A1804" t="s">
        <v>6654</v>
      </c>
      <c r="C1804">
        <v>310</v>
      </c>
      <c r="D1804" t="s">
        <v>6655</v>
      </c>
      <c r="E1804">
        <v>101</v>
      </c>
      <c r="F1804" t="s">
        <v>6656</v>
      </c>
      <c r="G1804" t="s">
        <v>219</v>
      </c>
      <c r="H1804" t="s">
        <v>220</v>
      </c>
      <c r="I1804" t="s">
        <v>6657</v>
      </c>
      <c r="J1804">
        <v>0.16044</v>
      </c>
      <c r="K1804">
        <v>0</v>
      </c>
      <c r="L1804">
        <v>0</v>
      </c>
      <c r="M1804">
        <v>1</v>
      </c>
      <c r="N1804">
        <v>1</v>
      </c>
      <c r="O1804" t="s">
        <v>659</v>
      </c>
      <c r="P1804">
        <v>1</v>
      </c>
      <c r="Q1804">
        <v>1</v>
      </c>
      <c r="R1804">
        <v>6800</v>
      </c>
      <c r="S1804" t="s">
        <v>243</v>
      </c>
      <c r="T1804">
        <v>0</v>
      </c>
      <c r="U1804" t="s">
        <v>6654</v>
      </c>
      <c r="V1804" t="s">
        <v>933</v>
      </c>
      <c r="W1804" t="s">
        <v>659</v>
      </c>
      <c r="X1804" t="s">
        <v>659</v>
      </c>
      <c r="Y1804">
        <v>6800</v>
      </c>
      <c r="AB1804">
        <v>0</v>
      </c>
      <c r="AC1804">
        <v>0</v>
      </c>
      <c r="AD1804">
        <v>3</v>
      </c>
      <c r="AE1804">
        <v>1668</v>
      </c>
      <c r="AF1804">
        <v>2</v>
      </c>
      <c r="AQ1804">
        <v>2</v>
      </c>
      <c r="AR1804">
        <f t="shared" si="28"/>
        <v>0</v>
      </c>
      <c r="AS1804">
        <v>1</v>
      </c>
      <c r="AT1804" t="s">
        <v>134</v>
      </c>
      <c r="AU1804">
        <v>43</v>
      </c>
    </row>
    <row r="1805" spans="1:47">
      <c r="A1805" t="s">
        <v>6658</v>
      </c>
      <c r="C1805">
        <v>310</v>
      </c>
      <c r="D1805" t="s">
        <v>6659</v>
      </c>
      <c r="E1805">
        <v>101</v>
      </c>
      <c r="F1805" t="s">
        <v>6660</v>
      </c>
      <c r="G1805" t="s">
        <v>324</v>
      </c>
      <c r="H1805" t="s">
        <v>220</v>
      </c>
      <c r="I1805" t="s">
        <v>6661</v>
      </c>
      <c r="J1805">
        <v>0.15354999999999999</v>
      </c>
      <c r="K1805">
        <v>1</v>
      </c>
      <c r="L1805">
        <v>1</v>
      </c>
      <c r="M1805">
        <v>1</v>
      </c>
      <c r="N1805">
        <v>1</v>
      </c>
      <c r="O1805" t="s">
        <v>225</v>
      </c>
      <c r="P1805">
        <v>0</v>
      </c>
      <c r="Q1805">
        <v>0</v>
      </c>
      <c r="R1805">
        <v>0</v>
      </c>
      <c r="S1805" t="s">
        <v>223</v>
      </c>
      <c r="T1805">
        <v>0</v>
      </c>
      <c r="U1805" t="s">
        <v>6658</v>
      </c>
      <c r="V1805" t="s">
        <v>413</v>
      </c>
      <c r="W1805" t="s">
        <v>225</v>
      </c>
      <c r="X1805" t="s">
        <v>225</v>
      </c>
      <c r="Y1805">
        <v>0</v>
      </c>
      <c r="AB1805">
        <v>1</v>
      </c>
      <c r="AC1805">
        <v>1</v>
      </c>
      <c r="AD1805">
        <v>2</v>
      </c>
      <c r="AE1805">
        <v>1364</v>
      </c>
      <c r="AF1805">
        <v>1.5</v>
      </c>
      <c r="AQ1805">
        <v>0</v>
      </c>
      <c r="AR1805">
        <f t="shared" si="28"/>
        <v>9.68</v>
      </c>
      <c r="AS1805">
        <v>1</v>
      </c>
      <c r="AT1805" t="s">
        <v>137</v>
      </c>
      <c r="AU1805">
        <v>46</v>
      </c>
    </row>
    <row r="1806" spans="1:47">
      <c r="A1806" t="s">
        <v>6662</v>
      </c>
      <c r="C1806">
        <v>310</v>
      </c>
      <c r="D1806" t="s">
        <v>6663</v>
      </c>
      <c r="E1806">
        <v>905</v>
      </c>
      <c r="F1806" t="s">
        <v>1620</v>
      </c>
      <c r="G1806" t="s">
        <v>324</v>
      </c>
      <c r="H1806" t="s">
        <v>302</v>
      </c>
      <c r="I1806" t="s">
        <v>6664</v>
      </c>
      <c r="J1806">
        <v>9.0010000000000007E-2</v>
      </c>
      <c r="K1806">
        <v>0</v>
      </c>
      <c r="L1806">
        <v>0</v>
      </c>
      <c r="M1806">
        <v>0</v>
      </c>
      <c r="N1806">
        <v>0</v>
      </c>
      <c r="P1806">
        <v>0</v>
      </c>
      <c r="Q1806">
        <v>0</v>
      </c>
      <c r="R1806">
        <v>0</v>
      </c>
      <c r="S1806" t="s">
        <v>223</v>
      </c>
      <c r="T1806">
        <v>0</v>
      </c>
      <c r="U1806" t="s">
        <v>6662</v>
      </c>
      <c r="Y1806">
        <v>0</v>
      </c>
      <c r="Z1806" t="s">
        <v>297</v>
      </c>
      <c r="AA1806" t="s">
        <v>223</v>
      </c>
      <c r="AB1806">
        <v>0</v>
      </c>
      <c r="AC1806">
        <v>0</v>
      </c>
      <c r="AD1806">
        <v>0</v>
      </c>
      <c r="AE1806">
        <v>0</v>
      </c>
      <c r="AF1806">
        <v>0</v>
      </c>
      <c r="AQ1806">
        <v>1</v>
      </c>
      <c r="AR1806">
        <f t="shared" si="28"/>
        <v>0</v>
      </c>
      <c r="AS1806">
        <v>1</v>
      </c>
      <c r="AT1806" t="s">
        <v>137</v>
      </c>
      <c r="AU1806">
        <v>46</v>
      </c>
    </row>
    <row r="1807" spans="1:47">
      <c r="A1807" t="s">
        <v>248</v>
      </c>
      <c r="C1807">
        <v>310</v>
      </c>
      <c r="E1807">
        <v>0</v>
      </c>
      <c r="J1807">
        <v>0.23047000000000001</v>
      </c>
      <c r="K1807">
        <v>0</v>
      </c>
      <c r="L1807">
        <v>0</v>
      </c>
      <c r="M1807">
        <v>0</v>
      </c>
      <c r="N1807">
        <v>0</v>
      </c>
      <c r="P1807">
        <v>0</v>
      </c>
      <c r="Q1807">
        <v>0</v>
      </c>
      <c r="R1807">
        <v>0</v>
      </c>
      <c r="S1807" t="s">
        <v>249</v>
      </c>
      <c r="T1807">
        <v>0</v>
      </c>
      <c r="Y1807">
        <v>0</v>
      </c>
      <c r="AB1807">
        <v>0</v>
      </c>
      <c r="AC1807">
        <v>0</v>
      </c>
      <c r="AD1807">
        <v>0</v>
      </c>
      <c r="AE1807">
        <v>0</v>
      </c>
      <c r="AF1807">
        <v>0</v>
      </c>
      <c r="AQ1807">
        <v>0</v>
      </c>
      <c r="AR1807">
        <f t="shared" si="28"/>
        <v>0</v>
      </c>
      <c r="AS1807">
        <v>1</v>
      </c>
      <c r="AT1807" t="s">
        <v>134</v>
      </c>
      <c r="AU1807">
        <v>43</v>
      </c>
    </row>
    <row r="1808" spans="1:47">
      <c r="A1808" t="s">
        <v>6665</v>
      </c>
      <c r="C1808">
        <v>310</v>
      </c>
      <c r="D1808" t="s">
        <v>6666</v>
      </c>
      <c r="E1808">
        <v>132</v>
      </c>
      <c r="F1808" t="s">
        <v>6667</v>
      </c>
      <c r="G1808" t="s">
        <v>219</v>
      </c>
      <c r="H1808" t="s">
        <v>260</v>
      </c>
      <c r="I1808" t="s">
        <v>6668</v>
      </c>
      <c r="J1808">
        <v>0.10591</v>
      </c>
      <c r="K1808">
        <v>0</v>
      </c>
      <c r="L1808">
        <v>0</v>
      </c>
      <c r="M1808">
        <v>0</v>
      </c>
      <c r="N1808">
        <v>0</v>
      </c>
      <c r="P1808">
        <v>0</v>
      </c>
      <c r="Q1808">
        <v>0</v>
      </c>
      <c r="R1808">
        <v>0</v>
      </c>
      <c r="S1808" t="s">
        <v>223</v>
      </c>
      <c r="T1808">
        <v>0</v>
      </c>
      <c r="U1808" t="s">
        <v>6665</v>
      </c>
      <c r="Y1808">
        <v>0</v>
      </c>
      <c r="AB1808">
        <v>0</v>
      </c>
      <c r="AC1808">
        <v>0</v>
      </c>
      <c r="AD1808">
        <v>0</v>
      </c>
      <c r="AE1808">
        <v>0</v>
      </c>
      <c r="AF1808">
        <v>0</v>
      </c>
      <c r="AQ1808">
        <v>1</v>
      </c>
      <c r="AR1808">
        <f t="shared" si="28"/>
        <v>0</v>
      </c>
      <c r="AS1808">
        <v>1</v>
      </c>
      <c r="AT1808" t="s">
        <v>137</v>
      </c>
      <c r="AU1808">
        <v>46</v>
      </c>
    </row>
    <row r="1809" spans="1:47">
      <c r="A1809" t="s">
        <v>6669</v>
      </c>
      <c r="C1809">
        <v>310</v>
      </c>
      <c r="D1809" t="s">
        <v>6670</v>
      </c>
      <c r="E1809">
        <v>101</v>
      </c>
      <c r="F1809" t="s">
        <v>6671</v>
      </c>
      <c r="G1809" t="s">
        <v>219</v>
      </c>
      <c r="H1809" t="s">
        <v>220</v>
      </c>
      <c r="I1809" t="s">
        <v>6672</v>
      </c>
      <c r="J1809">
        <v>0.16213</v>
      </c>
      <c r="K1809">
        <v>1</v>
      </c>
      <c r="L1809">
        <v>1</v>
      </c>
      <c r="M1809">
        <v>1</v>
      </c>
      <c r="N1809">
        <v>1</v>
      </c>
      <c r="O1809" t="s">
        <v>225</v>
      </c>
      <c r="P1809">
        <v>0</v>
      </c>
      <c r="Q1809">
        <v>1</v>
      </c>
      <c r="R1809">
        <v>2100</v>
      </c>
      <c r="S1809" t="s">
        <v>223</v>
      </c>
      <c r="T1809">
        <v>2100</v>
      </c>
      <c r="U1809" t="s">
        <v>6669</v>
      </c>
      <c r="V1809" t="s">
        <v>455</v>
      </c>
      <c r="W1809" t="s">
        <v>225</v>
      </c>
      <c r="X1809" t="s">
        <v>225</v>
      </c>
      <c r="Y1809">
        <v>2100</v>
      </c>
      <c r="AB1809">
        <v>1</v>
      </c>
      <c r="AC1809">
        <v>1</v>
      </c>
      <c r="AD1809">
        <v>3</v>
      </c>
      <c r="AE1809">
        <v>960</v>
      </c>
      <c r="AF1809">
        <v>1</v>
      </c>
      <c r="AQ1809">
        <v>2</v>
      </c>
      <c r="AR1809">
        <f t="shared" si="28"/>
        <v>9.68</v>
      </c>
      <c r="AS1809">
        <v>1</v>
      </c>
      <c r="AT1809" t="s">
        <v>137</v>
      </c>
      <c r="AU1809">
        <v>46</v>
      </c>
    </row>
    <row r="1810" spans="1:47">
      <c r="A1810" t="s">
        <v>6673</v>
      </c>
      <c r="C1810">
        <v>310</v>
      </c>
      <c r="D1810" t="s">
        <v>6674</v>
      </c>
      <c r="E1810">
        <v>101</v>
      </c>
      <c r="F1810" t="s">
        <v>6675</v>
      </c>
      <c r="G1810" t="s">
        <v>219</v>
      </c>
      <c r="H1810" t="s">
        <v>220</v>
      </c>
      <c r="I1810" t="s">
        <v>6676</v>
      </c>
      <c r="J1810">
        <v>0.22286</v>
      </c>
      <c r="K1810">
        <v>1</v>
      </c>
      <c r="L1810">
        <v>1</v>
      </c>
      <c r="M1810">
        <v>1</v>
      </c>
      <c r="N1810">
        <v>1</v>
      </c>
      <c r="O1810" t="s">
        <v>225</v>
      </c>
      <c r="P1810">
        <v>0</v>
      </c>
      <c r="Q1810">
        <v>1</v>
      </c>
      <c r="R1810">
        <v>3500</v>
      </c>
      <c r="S1810" t="s">
        <v>223</v>
      </c>
      <c r="T1810">
        <v>3500</v>
      </c>
      <c r="U1810" t="s">
        <v>6673</v>
      </c>
      <c r="V1810" t="s">
        <v>455</v>
      </c>
      <c r="W1810" t="s">
        <v>225</v>
      </c>
      <c r="X1810" t="s">
        <v>225</v>
      </c>
      <c r="Y1810">
        <v>3500</v>
      </c>
      <c r="AB1810">
        <v>1</v>
      </c>
      <c r="AC1810">
        <v>1</v>
      </c>
      <c r="AD1810">
        <v>2</v>
      </c>
      <c r="AE1810">
        <v>1143</v>
      </c>
      <c r="AF1810">
        <v>1</v>
      </c>
      <c r="AQ1810">
        <v>2</v>
      </c>
      <c r="AR1810">
        <f t="shared" si="28"/>
        <v>9.68</v>
      </c>
      <c r="AS1810">
        <v>1</v>
      </c>
      <c r="AT1810" t="s">
        <v>137</v>
      </c>
      <c r="AU1810">
        <v>46</v>
      </c>
    </row>
    <row r="1811" spans="1:47">
      <c r="A1811" t="s">
        <v>6677</v>
      </c>
      <c r="C1811">
        <v>310</v>
      </c>
      <c r="D1811" t="s">
        <v>6678</v>
      </c>
      <c r="E1811">
        <v>132</v>
      </c>
      <c r="F1811" t="s">
        <v>6554</v>
      </c>
      <c r="G1811" t="s">
        <v>219</v>
      </c>
      <c r="H1811" t="s">
        <v>260</v>
      </c>
      <c r="I1811" t="s">
        <v>6679</v>
      </c>
      <c r="J1811">
        <v>0.11491</v>
      </c>
      <c r="K1811">
        <v>0</v>
      </c>
      <c r="L1811">
        <v>0</v>
      </c>
      <c r="M1811">
        <v>0</v>
      </c>
      <c r="N1811">
        <v>0</v>
      </c>
      <c r="P1811">
        <v>0</v>
      </c>
      <c r="Q1811">
        <v>0</v>
      </c>
      <c r="R1811">
        <v>0</v>
      </c>
      <c r="S1811" t="s">
        <v>223</v>
      </c>
      <c r="T1811">
        <v>0</v>
      </c>
      <c r="U1811" t="s">
        <v>6677</v>
      </c>
      <c r="Y1811">
        <v>0</v>
      </c>
      <c r="AB1811">
        <v>0</v>
      </c>
      <c r="AC1811">
        <v>0</v>
      </c>
      <c r="AD1811">
        <v>0</v>
      </c>
      <c r="AE1811">
        <v>0</v>
      </c>
      <c r="AF1811">
        <v>0</v>
      </c>
      <c r="AQ1811">
        <v>1</v>
      </c>
      <c r="AR1811">
        <f t="shared" si="28"/>
        <v>0</v>
      </c>
      <c r="AS1811">
        <v>1</v>
      </c>
      <c r="AT1811" t="s">
        <v>137</v>
      </c>
      <c r="AU1811">
        <v>46</v>
      </c>
    </row>
    <row r="1812" spans="1:47">
      <c r="A1812" t="s">
        <v>6680</v>
      </c>
      <c r="C1812">
        <v>310</v>
      </c>
      <c r="D1812" t="s">
        <v>6681</v>
      </c>
      <c r="E1812">
        <v>101</v>
      </c>
      <c r="F1812" t="s">
        <v>6682</v>
      </c>
      <c r="G1812" t="s">
        <v>219</v>
      </c>
      <c r="H1812" t="s">
        <v>220</v>
      </c>
      <c r="I1812" t="s">
        <v>6683</v>
      </c>
      <c r="J1812">
        <v>0.22226000000000001</v>
      </c>
      <c r="K1812">
        <v>1</v>
      </c>
      <c r="L1812">
        <v>1</v>
      </c>
      <c r="M1812">
        <v>1</v>
      </c>
      <c r="N1812">
        <v>1</v>
      </c>
      <c r="O1812" t="s">
        <v>225</v>
      </c>
      <c r="P1812">
        <v>0</v>
      </c>
      <c r="Q1812">
        <v>0</v>
      </c>
      <c r="R1812">
        <v>0</v>
      </c>
      <c r="S1812" t="s">
        <v>223</v>
      </c>
      <c r="T1812">
        <v>0</v>
      </c>
      <c r="U1812" t="s">
        <v>6680</v>
      </c>
      <c r="V1812" t="s">
        <v>413</v>
      </c>
      <c r="W1812" t="s">
        <v>225</v>
      </c>
      <c r="X1812" t="s">
        <v>225</v>
      </c>
      <c r="Y1812">
        <v>0</v>
      </c>
      <c r="AB1812">
        <v>1</v>
      </c>
      <c r="AC1812">
        <v>1</v>
      </c>
      <c r="AD1812">
        <v>2</v>
      </c>
      <c r="AE1812">
        <v>1026</v>
      </c>
      <c r="AF1812">
        <v>1</v>
      </c>
      <c r="AQ1812">
        <v>2</v>
      </c>
      <c r="AR1812">
        <f t="shared" si="28"/>
        <v>9.68</v>
      </c>
      <c r="AS1812">
        <v>1</v>
      </c>
      <c r="AT1812" t="s">
        <v>137</v>
      </c>
      <c r="AU1812">
        <v>46</v>
      </c>
    </row>
    <row r="1813" spans="1:47">
      <c r="A1813" t="s">
        <v>6684</v>
      </c>
      <c r="C1813">
        <v>310</v>
      </c>
      <c r="D1813" t="s">
        <v>6685</v>
      </c>
      <c r="E1813">
        <v>101</v>
      </c>
      <c r="F1813" t="s">
        <v>6686</v>
      </c>
      <c r="G1813" t="s">
        <v>219</v>
      </c>
      <c r="H1813" t="s">
        <v>220</v>
      </c>
      <c r="I1813" t="s">
        <v>6687</v>
      </c>
      <c r="J1813">
        <v>0.20008000000000001</v>
      </c>
      <c r="K1813">
        <v>1</v>
      </c>
      <c r="L1813">
        <v>1</v>
      </c>
      <c r="M1813">
        <v>1</v>
      </c>
      <c r="N1813">
        <v>1</v>
      </c>
      <c r="O1813" t="s">
        <v>225</v>
      </c>
      <c r="P1813">
        <v>0</v>
      </c>
      <c r="Q1813">
        <v>1</v>
      </c>
      <c r="R1813">
        <v>9100</v>
      </c>
      <c r="S1813" t="s">
        <v>243</v>
      </c>
      <c r="T1813">
        <v>9100</v>
      </c>
      <c r="U1813" t="s">
        <v>6684</v>
      </c>
      <c r="V1813" t="s">
        <v>455</v>
      </c>
      <c r="W1813" t="s">
        <v>225</v>
      </c>
      <c r="X1813" t="s">
        <v>225</v>
      </c>
      <c r="Y1813">
        <v>9100</v>
      </c>
      <c r="AB1813">
        <v>1</v>
      </c>
      <c r="AC1813">
        <v>1</v>
      </c>
      <c r="AD1813">
        <v>3</v>
      </c>
      <c r="AE1813">
        <v>1924</v>
      </c>
      <c r="AF1813">
        <v>2</v>
      </c>
      <c r="AQ1813">
        <v>2</v>
      </c>
      <c r="AR1813">
        <f t="shared" si="28"/>
        <v>9.68</v>
      </c>
      <c r="AS1813">
        <v>1</v>
      </c>
      <c r="AT1813" t="s">
        <v>137</v>
      </c>
      <c r="AU1813">
        <v>46</v>
      </c>
    </row>
    <row r="1814" spans="1:47">
      <c r="A1814" t="s">
        <v>6688</v>
      </c>
      <c r="C1814">
        <v>310</v>
      </c>
      <c r="D1814" t="s">
        <v>6689</v>
      </c>
      <c r="E1814">
        <v>101</v>
      </c>
      <c r="F1814" t="s">
        <v>6690</v>
      </c>
      <c r="G1814" t="s">
        <v>422</v>
      </c>
      <c r="H1814" t="s">
        <v>220</v>
      </c>
      <c r="I1814" t="s">
        <v>6691</v>
      </c>
      <c r="J1814">
        <v>0.26129000000000002</v>
      </c>
      <c r="K1814">
        <v>0</v>
      </c>
      <c r="L1814">
        <v>0</v>
      </c>
      <c r="M1814">
        <v>1</v>
      </c>
      <c r="N1814">
        <v>1</v>
      </c>
      <c r="O1814" t="s">
        <v>659</v>
      </c>
      <c r="P1814">
        <v>1</v>
      </c>
      <c r="Q1814">
        <v>0</v>
      </c>
      <c r="R1814">
        <v>0</v>
      </c>
      <c r="S1814" t="s">
        <v>223</v>
      </c>
      <c r="T1814">
        <v>0</v>
      </c>
      <c r="U1814" t="s">
        <v>6688</v>
      </c>
      <c r="V1814" t="s">
        <v>933</v>
      </c>
      <c r="W1814" t="s">
        <v>659</v>
      </c>
      <c r="X1814" t="s">
        <v>659</v>
      </c>
      <c r="Y1814">
        <v>0</v>
      </c>
      <c r="AB1814">
        <v>0</v>
      </c>
      <c r="AC1814">
        <v>0</v>
      </c>
      <c r="AD1814">
        <v>3</v>
      </c>
      <c r="AE1814">
        <v>1190</v>
      </c>
      <c r="AF1814">
        <v>1</v>
      </c>
      <c r="AQ1814">
        <v>1</v>
      </c>
      <c r="AR1814">
        <f t="shared" si="28"/>
        <v>0</v>
      </c>
      <c r="AS1814">
        <v>1</v>
      </c>
      <c r="AT1814" t="s">
        <v>135</v>
      </c>
      <c r="AU1814">
        <v>44</v>
      </c>
    </row>
    <row r="1815" spans="1:47">
      <c r="A1815" t="s">
        <v>6692</v>
      </c>
      <c r="C1815">
        <v>310</v>
      </c>
      <c r="D1815" t="s">
        <v>6693</v>
      </c>
      <c r="E1815">
        <v>101</v>
      </c>
      <c r="F1815" t="s">
        <v>6694</v>
      </c>
      <c r="G1815" t="s">
        <v>219</v>
      </c>
      <c r="H1815" t="s">
        <v>220</v>
      </c>
      <c r="I1815" t="s">
        <v>6695</v>
      </c>
      <c r="J1815">
        <v>0.11719</v>
      </c>
      <c r="K1815">
        <v>0</v>
      </c>
      <c r="L1815">
        <v>0</v>
      </c>
      <c r="M1815">
        <v>1</v>
      </c>
      <c r="N1815">
        <v>1</v>
      </c>
      <c r="O1815" t="s">
        <v>659</v>
      </c>
      <c r="P1815">
        <v>1</v>
      </c>
      <c r="Q1815">
        <v>1</v>
      </c>
      <c r="R1815">
        <v>1300</v>
      </c>
      <c r="S1815" t="s">
        <v>223</v>
      </c>
      <c r="T1815">
        <v>0</v>
      </c>
      <c r="U1815" t="s">
        <v>6692</v>
      </c>
      <c r="V1815" t="s">
        <v>927</v>
      </c>
      <c r="W1815" t="s">
        <v>659</v>
      </c>
      <c r="X1815" t="s">
        <v>659</v>
      </c>
      <c r="Y1815">
        <v>1300</v>
      </c>
      <c r="AB1815">
        <v>0</v>
      </c>
      <c r="AC1815">
        <v>0</v>
      </c>
      <c r="AD1815">
        <v>2</v>
      </c>
      <c r="AE1815">
        <v>440</v>
      </c>
      <c r="AF1815">
        <v>1</v>
      </c>
      <c r="AQ1815">
        <v>1</v>
      </c>
      <c r="AR1815">
        <f t="shared" si="28"/>
        <v>0</v>
      </c>
      <c r="AS1815">
        <v>1</v>
      </c>
      <c r="AT1815" t="s">
        <v>134</v>
      </c>
      <c r="AU1815">
        <v>43</v>
      </c>
    </row>
    <row r="1816" spans="1:47">
      <c r="A1816" t="s">
        <v>6696</v>
      </c>
      <c r="C1816">
        <v>310</v>
      </c>
      <c r="D1816" t="s">
        <v>6697</v>
      </c>
      <c r="E1816">
        <v>101</v>
      </c>
      <c r="F1816" t="s">
        <v>6698</v>
      </c>
      <c r="G1816" t="s">
        <v>219</v>
      </c>
      <c r="H1816" t="s">
        <v>220</v>
      </c>
      <c r="I1816" t="s">
        <v>6699</v>
      </c>
      <c r="J1816">
        <v>0.12102</v>
      </c>
      <c r="K1816">
        <v>1</v>
      </c>
      <c r="L1816">
        <v>1</v>
      </c>
      <c r="M1816">
        <v>1</v>
      </c>
      <c r="N1816">
        <v>1</v>
      </c>
      <c r="O1816" t="s">
        <v>225</v>
      </c>
      <c r="P1816">
        <v>0</v>
      </c>
      <c r="Q1816">
        <v>1</v>
      </c>
      <c r="R1816">
        <v>7200</v>
      </c>
      <c r="S1816" t="s">
        <v>223</v>
      </c>
      <c r="T1816">
        <v>7200</v>
      </c>
      <c r="U1816" t="s">
        <v>6696</v>
      </c>
      <c r="V1816" t="s">
        <v>455</v>
      </c>
      <c r="W1816" t="s">
        <v>225</v>
      </c>
      <c r="X1816" t="s">
        <v>225</v>
      </c>
      <c r="Y1816">
        <v>7200</v>
      </c>
      <c r="AB1816">
        <v>1</v>
      </c>
      <c r="AC1816">
        <v>1</v>
      </c>
      <c r="AD1816">
        <v>2</v>
      </c>
      <c r="AE1816">
        <v>672</v>
      </c>
      <c r="AF1816">
        <v>1</v>
      </c>
      <c r="AQ1816">
        <v>1</v>
      </c>
      <c r="AR1816">
        <f t="shared" si="28"/>
        <v>9.68</v>
      </c>
      <c r="AS1816">
        <v>1</v>
      </c>
      <c r="AT1816" t="s">
        <v>137</v>
      </c>
      <c r="AU1816">
        <v>46</v>
      </c>
    </row>
    <row r="1817" spans="1:47">
      <c r="A1817" t="s">
        <v>6700</v>
      </c>
      <c r="C1817">
        <v>310</v>
      </c>
      <c r="D1817" t="s">
        <v>6701</v>
      </c>
      <c r="E1817">
        <v>101</v>
      </c>
      <c r="F1817" t="s">
        <v>6702</v>
      </c>
      <c r="G1817" t="s">
        <v>219</v>
      </c>
      <c r="H1817" t="s">
        <v>220</v>
      </c>
      <c r="I1817" t="s">
        <v>6703</v>
      </c>
      <c r="J1817">
        <v>0.19112999999999999</v>
      </c>
      <c r="K1817">
        <v>1</v>
      </c>
      <c r="L1817">
        <v>1</v>
      </c>
      <c r="M1817">
        <v>1</v>
      </c>
      <c r="N1817">
        <v>1</v>
      </c>
      <c r="O1817" t="s">
        <v>225</v>
      </c>
      <c r="P1817">
        <v>0</v>
      </c>
      <c r="Q1817">
        <v>1</v>
      </c>
      <c r="R1817">
        <v>900</v>
      </c>
      <c r="S1817" t="s">
        <v>243</v>
      </c>
      <c r="T1817">
        <v>900</v>
      </c>
      <c r="U1817" t="s">
        <v>6700</v>
      </c>
      <c r="V1817" t="s">
        <v>455</v>
      </c>
      <c r="W1817" t="s">
        <v>225</v>
      </c>
      <c r="X1817" t="s">
        <v>225</v>
      </c>
      <c r="Y1817">
        <v>900</v>
      </c>
      <c r="AB1817">
        <v>1</v>
      </c>
      <c r="AC1817">
        <v>1</v>
      </c>
      <c r="AD1817">
        <v>3</v>
      </c>
      <c r="AE1817">
        <v>1299</v>
      </c>
      <c r="AF1817">
        <v>1.5</v>
      </c>
      <c r="AQ1817">
        <v>2</v>
      </c>
      <c r="AR1817">
        <f t="shared" si="28"/>
        <v>9.68</v>
      </c>
      <c r="AS1817">
        <v>1</v>
      </c>
      <c r="AT1817" t="s">
        <v>137</v>
      </c>
      <c r="AU1817">
        <v>46</v>
      </c>
    </row>
    <row r="1818" spans="1:47">
      <c r="A1818" t="s">
        <v>6704</v>
      </c>
      <c r="C1818">
        <v>310</v>
      </c>
      <c r="D1818" t="s">
        <v>6705</v>
      </c>
      <c r="E1818">
        <v>101</v>
      </c>
      <c r="F1818" t="s">
        <v>6706</v>
      </c>
      <c r="G1818" t="s">
        <v>219</v>
      </c>
      <c r="H1818" t="s">
        <v>220</v>
      </c>
      <c r="I1818" t="s">
        <v>6707</v>
      </c>
      <c r="J1818">
        <v>0.12143</v>
      </c>
      <c r="K1818">
        <v>1</v>
      </c>
      <c r="L1818">
        <v>1</v>
      </c>
      <c r="M1818">
        <v>1</v>
      </c>
      <c r="N1818">
        <v>1</v>
      </c>
      <c r="O1818" t="s">
        <v>225</v>
      </c>
      <c r="P1818">
        <v>0</v>
      </c>
      <c r="Q1818">
        <v>1</v>
      </c>
      <c r="R1818">
        <v>0</v>
      </c>
      <c r="S1818" t="s">
        <v>223</v>
      </c>
      <c r="T1818">
        <v>0</v>
      </c>
      <c r="U1818" t="s">
        <v>6704</v>
      </c>
      <c r="V1818" t="s">
        <v>413</v>
      </c>
      <c r="W1818" t="s">
        <v>225</v>
      </c>
      <c r="X1818" t="s">
        <v>225</v>
      </c>
      <c r="Y1818">
        <v>0</v>
      </c>
      <c r="AB1818">
        <v>1</v>
      </c>
      <c r="AC1818">
        <v>1</v>
      </c>
      <c r="AD1818">
        <v>2</v>
      </c>
      <c r="AE1818">
        <v>760</v>
      </c>
      <c r="AF1818">
        <v>1</v>
      </c>
      <c r="AQ1818">
        <v>1</v>
      </c>
      <c r="AR1818">
        <f t="shared" si="28"/>
        <v>9.68</v>
      </c>
      <c r="AS1818">
        <v>1</v>
      </c>
      <c r="AT1818" t="s">
        <v>137</v>
      </c>
      <c r="AU1818">
        <v>46</v>
      </c>
    </row>
    <row r="1819" spans="1:47">
      <c r="A1819" t="s">
        <v>6708</v>
      </c>
      <c r="C1819">
        <v>310</v>
      </c>
      <c r="D1819" t="s">
        <v>6709</v>
      </c>
      <c r="E1819">
        <v>101</v>
      </c>
      <c r="F1819" t="s">
        <v>6710</v>
      </c>
      <c r="G1819" t="s">
        <v>219</v>
      </c>
      <c r="H1819" t="s">
        <v>220</v>
      </c>
      <c r="I1819" t="s">
        <v>6711</v>
      </c>
      <c r="J1819">
        <v>4.548E-2</v>
      </c>
      <c r="K1819">
        <v>0</v>
      </c>
      <c r="L1819">
        <v>0</v>
      </c>
      <c r="M1819">
        <v>1</v>
      </c>
      <c r="N1819">
        <v>1</v>
      </c>
      <c r="O1819" t="s">
        <v>659</v>
      </c>
      <c r="P1819">
        <v>1</v>
      </c>
      <c r="Q1819">
        <v>1</v>
      </c>
      <c r="R1819">
        <v>6100</v>
      </c>
      <c r="S1819" t="s">
        <v>223</v>
      </c>
      <c r="T1819">
        <v>0</v>
      </c>
      <c r="U1819" t="s">
        <v>6708</v>
      </c>
      <c r="V1819" t="s">
        <v>933</v>
      </c>
      <c r="W1819" t="s">
        <v>659</v>
      </c>
      <c r="X1819" t="s">
        <v>659</v>
      </c>
      <c r="Y1819">
        <v>6100</v>
      </c>
      <c r="AB1819">
        <v>0</v>
      </c>
      <c r="AC1819">
        <v>0</v>
      </c>
      <c r="AD1819">
        <v>3</v>
      </c>
      <c r="AE1819">
        <v>1306</v>
      </c>
      <c r="AF1819">
        <v>1.75</v>
      </c>
      <c r="AQ1819">
        <v>1</v>
      </c>
      <c r="AR1819">
        <f t="shared" si="28"/>
        <v>0</v>
      </c>
      <c r="AS1819">
        <v>1</v>
      </c>
      <c r="AT1819" t="s">
        <v>134</v>
      </c>
      <c r="AU1819">
        <v>43</v>
      </c>
    </row>
    <row r="1820" spans="1:47">
      <c r="A1820" t="s">
        <v>6712</v>
      </c>
      <c r="C1820">
        <v>310</v>
      </c>
      <c r="D1820" t="s">
        <v>6713</v>
      </c>
      <c r="E1820">
        <v>132</v>
      </c>
      <c r="F1820" t="s">
        <v>6414</v>
      </c>
      <c r="G1820" t="s">
        <v>219</v>
      </c>
      <c r="H1820" t="s">
        <v>260</v>
      </c>
      <c r="I1820" t="s">
        <v>6714</v>
      </c>
      <c r="J1820">
        <v>0.72699999999999998</v>
      </c>
      <c r="K1820">
        <v>0</v>
      </c>
      <c r="L1820">
        <v>0</v>
      </c>
      <c r="M1820">
        <v>0</v>
      </c>
      <c r="N1820">
        <v>0</v>
      </c>
      <c r="P1820">
        <v>0</v>
      </c>
      <c r="Q1820">
        <v>0</v>
      </c>
      <c r="R1820">
        <v>0</v>
      </c>
      <c r="S1820" t="s">
        <v>223</v>
      </c>
      <c r="T1820">
        <v>0</v>
      </c>
      <c r="U1820" t="s">
        <v>6712</v>
      </c>
      <c r="Y1820">
        <v>0</v>
      </c>
      <c r="AB1820">
        <v>0</v>
      </c>
      <c r="AC1820">
        <v>0</v>
      </c>
      <c r="AD1820">
        <v>0</v>
      </c>
      <c r="AE1820">
        <v>0</v>
      </c>
      <c r="AF1820">
        <v>0</v>
      </c>
      <c r="AQ1820">
        <v>1</v>
      </c>
      <c r="AR1820">
        <f t="shared" si="28"/>
        <v>0</v>
      </c>
      <c r="AS1820">
        <v>1</v>
      </c>
      <c r="AT1820" t="s">
        <v>134</v>
      </c>
      <c r="AU1820">
        <v>43</v>
      </c>
    </row>
    <row r="1821" spans="1:47">
      <c r="A1821" t="s">
        <v>6715</v>
      </c>
      <c r="C1821">
        <v>310</v>
      </c>
      <c r="D1821" t="s">
        <v>6716</v>
      </c>
      <c r="E1821">
        <v>101</v>
      </c>
      <c r="F1821" t="s">
        <v>6717</v>
      </c>
      <c r="G1821" t="s">
        <v>422</v>
      </c>
      <c r="H1821" t="s">
        <v>220</v>
      </c>
      <c r="I1821" t="s">
        <v>6718</v>
      </c>
      <c r="J1821">
        <v>0.24395</v>
      </c>
      <c r="K1821">
        <v>0</v>
      </c>
      <c r="L1821">
        <v>0</v>
      </c>
      <c r="M1821">
        <v>1</v>
      </c>
      <c r="N1821">
        <v>1</v>
      </c>
      <c r="O1821" t="s">
        <v>659</v>
      </c>
      <c r="P1821">
        <v>1</v>
      </c>
      <c r="Q1821">
        <v>1</v>
      </c>
      <c r="R1821">
        <v>5600</v>
      </c>
      <c r="S1821" t="s">
        <v>223</v>
      </c>
      <c r="T1821">
        <v>0</v>
      </c>
      <c r="U1821" t="s">
        <v>6715</v>
      </c>
      <c r="V1821" t="s">
        <v>933</v>
      </c>
      <c r="W1821" t="s">
        <v>659</v>
      </c>
      <c r="X1821" t="s">
        <v>659</v>
      </c>
      <c r="Y1821">
        <v>5600</v>
      </c>
      <c r="AB1821">
        <v>0</v>
      </c>
      <c r="AC1821">
        <v>0</v>
      </c>
      <c r="AD1821">
        <v>3</v>
      </c>
      <c r="AE1821">
        <v>1316</v>
      </c>
      <c r="AF1821">
        <v>1</v>
      </c>
      <c r="AQ1821">
        <v>1</v>
      </c>
      <c r="AR1821">
        <f t="shared" si="28"/>
        <v>0</v>
      </c>
      <c r="AS1821">
        <v>1</v>
      </c>
      <c r="AT1821" t="s">
        <v>135</v>
      </c>
      <c r="AU1821">
        <v>44</v>
      </c>
    </row>
    <row r="1822" spans="1:47">
      <c r="A1822" t="s">
        <v>6719</v>
      </c>
      <c r="C1822">
        <v>310</v>
      </c>
      <c r="D1822" t="s">
        <v>6310</v>
      </c>
      <c r="E1822">
        <v>132</v>
      </c>
      <c r="F1822" t="s">
        <v>6629</v>
      </c>
      <c r="G1822" t="s">
        <v>219</v>
      </c>
      <c r="H1822" t="s">
        <v>260</v>
      </c>
      <c r="I1822" t="s">
        <v>6720</v>
      </c>
      <c r="J1822">
        <v>9.3780000000000002E-2</v>
      </c>
      <c r="K1822">
        <v>0</v>
      </c>
      <c r="L1822">
        <v>0</v>
      </c>
      <c r="M1822">
        <v>0</v>
      </c>
      <c r="N1822">
        <v>0</v>
      </c>
      <c r="P1822">
        <v>0</v>
      </c>
      <c r="Q1822">
        <v>0</v>
      </c>
      <c r="R1822">
        <v>0</v>
      </c>
      <c r="S1822" t="s">
        <v>223</v>
      </c>
      <c r="T1822">
        <v>0</v>
      </c>
      <c r="U1822" t="s">
        <v>6719</v>
      </c>
      <c r="Y1822">
        <v>0</v>
      </c>
      <c r="AB1822">
        <v>0</v>
      </c>
      <c r="AC1822">
        <v>0</v>
      </c>
      <c r="AD1822">
        <v>0</v>
      </c>
      <c r="AE1822">
        <v>0</v>
      </c>
      <c r="AF1822">
        <v>0</v>
      </c>
      <c r="AQ1822">
        <v>1</v>
      </c>
      <c r="AR1822">
        <f t="shared" si="28"/>
        <v>0</v>
      </c>
      <c r="AS1822">
        <v>1</v>
      </c>
      <c r="AT1822" t="s">
        <v>137</v>
      </c>
      <c r="AU1822">
        <v>46</v>
      </c>
    </row>
    <row r="1823" spans="1:47">
      <c r="A1823" t="s">
        <v>6721</v>
      </c>
      <c r="C1823">
        <v>310</v>
      </c>
      <c r="D1823" t="s">
        <v>6722</v>
      </c>
      <c r="E1823">
        <v>101</v>
      </c>
      <c r="F1823" t="s">
        <v>6723</v>
      </c>
      <c r="G1823" t="s">
        <v>219</v>
      </c>
      <c r="H1823" t="s">
        <v>220</v>
      </c>
      <c r="I1823" t="s">
        <v>6724</v>
      </c>
      <c r="J1823">
        <v>0.11253000000000001</v>
      </c>
      <c r="K1823">
        <v>1</v>
      </c>
      <c r="L1823">
        <v>1</v>
      </c>
      <c r="M1823">
        <v>1</v>
      </c>
      <c r="N1823">
        <v>1</v>
      </c>
      <c r="O1823" t="s">
        <v>225</v>
      </c>
      <c r="P1823">
        <v>0</v>
      </c>
      <c r="Q1823">
        <v>1</v>
      </c>
      <c r="R1823">
        <v>8800</v>
      </c>
      <c r="S1823" t="s">
        <v>223</v>
      </c>
      <c r="T1823">
        <v>8800</v>
      </c>
      <c r="U1823" t="s">
        <v>6721</v>
      </c>
      <c r="V1823" t="s">
        <v>413</v>
      </c>
      <c r="W1823" t="s">
        <v>225</v>
      </c>
      <c r="X1823" t="s">
        <v>225</v>
      </c>
      <c r="Y1823">
        <v>8800</v>
      </c>
      <c r="AB1823">
        <v>1</v>
      </c>
      <c r="AC1823">
        <v>1</v>
      </c>
      <c r="AD1823">
        <v>1</v>
      </c>
      <c r="AE1823">
        <v>1078</v>
      </c>
      <c r="AF1823">
        <v>2</v>
      </c>
      <c r="AQ1823">
        <v>1</v>
      </c>
      <c r="AR1823">
        <f t="shared" si="28"/>
        <v>9.68</v>
      </c>
      <c r="AS1823">
        <v>1</v>
      </c>
      <c r="AT1823" t="s">
        <v>137</v>
      </c>
      <c r="AU1823">
        <v>46</v>
      </c>
    </row>
    <row r="1824" spans="1:47">
      <c r="A1824" t="s">
        <v>6725</v>
      </c>
      <c r="C1824">
        <v>310</v>
      </c>
      <c r="D1824" t="s">
        <v>6726</v>
      </c>
      <c r="E1824">
        <v>132</v>
      </c>
      <c r="F1824" t="s">
        <v>6675</v>
      </c>
      <c r="G1824" t="s">
        <v>219</v>
      </c>
      <c r="H1824" t="s">
        <v>260</v>
      </c>
      <c r="I1824" t="s">
        <v>6727</v>
      </c>
      <c r="J1824">
        <v>5.0619999999999998E-2</v>
      </c>
      <c r="K1824">
        <v>0</v>
      </c>
      <c r="L1824">
        <v>0</v>
      </c>
      <c r="M1824">
        <v>0</v>
      </c>
      <c r="N1824">
        <v>0</v>
      </c>
      <c r="P1824">
        <v>0</v>
      </c>
      <c r="Q1824">
        <v>0</v>
      </c>
      <c r="R1824">
        <v>0</v>
      </c>
      <c r="S1824" t="s">
        <v>223</v>
      </c>
      <c r="T1824">
        <v>0</v>
      </c>
      <c r="U1824" t="s">
        <v>6725</v>
      </c>
      <c r="Y1824">
        <v>0</v>
      </c>
      <c r="AB1824">
        <v>0</v>
      </c>
      <c r="AC1824">
        <v>0</v>
      </c>
      <c r="AD1824">
        <v>0</v>
      </c>
      <c r="AE1824">
        <v>0</v>
      </c>
      <c r="AF1824">
        <v>0</v>
      </c>
      <c r="AQ1824">
        <v>1</v>
      </c>
      <c r="AR1824">
        <f t="shared" si="28"/>
        <v>0</v>
      </c>
      <c r="AS1824">
        <v>1</v>
      </c>
      <c r="AT1824" t="s">
        <v>137</v>
      </c>
      <c r="AU1824">
        <v>46</v>
      </c>
    </row>
    <row r="1825" spans="1:47">
      <c r="A1825" t="s">
        <v>6728</v>
      </c>
      <c r="C1825">
        <v>310</v>
      </c>
      <c r="D1825" t="s">
        <v>6729</v>
      </c>
      <c r="E1825">
        <v>101</v>
      </c>
      <c r="F1825" t="s">
        <v>6730</v>
      </c>
      <c r="G1825" t="s">
        <v>219</v>
      </c>
      <c r="H1825" t="s">
        <v>220</v>
      </c>
      <c r="I1825" t="s">
        <v>6731</v>
      </c>
      <c r="J1825">
        <v>0.1792</v>
      </c>
      <c r="K1825">
        <v>0</v>
      </c>
      <c r="L1825">
        <v>0</v>
      </c>
      <c r="M1825">
        <v>1</v>
      </c>
      <c r="N1825">
        <v>1</v>
      </c>
      <c r="O1825" t="s">
        <v>659</v>
      </c>
      <c r="P1825">
        <v>1</v>
      </c>
      <c r="Q1825">
        <v>1</v>
      </c>
      <c r="R1825">
        <v>600</v>
      </c>
      <c r="S1825" t="s">
        <v>223</v>
      </c>
      <c r="T1825">
        <v>0</v>
      </c>
      <c r="U1825" t="s">
        <v>6728</v>
      </c>
      <c r="V1825" t="s">
        <v>933</v>
      </c>
      <c r="W1825" t="s">
        <v>659</v>
      </c>
      <c r="X1825" t="s">
        <v>659</v>
      </c>
      <c r="Y1825">
        <v>600</v>
      </c>
      <c r="AB1825">
        <v>0</v>
      </c>
      <c r="AC1825">
        <v>0</v>
      </c>
      <c r="AD1825">
        <v>3</v>
      </c>
      <c r="AE1825">
        <v>568</v>
      </c>
      <c r="AF1825">
        <v>1</v>
      </c>
      <c r="AQ1825">
        <v>3</v>
      </c>
      <c r="AR1825">
        <f t="shared" si="28"/>
        <v>0</v>
      </c>
      <c r="AS1825">
        <v>1</v>
      </c>
      <c r="AT1825" t="s">
        <v>134</v>
      </c>
      <c r="AU1825">
        <v>43</v>
      </c>
    </row>
    <row r="1826" spans="1:47">
      <c r="A1826" t="s">
        <v>6732</v>
      </c>
      <c r="C1826">
        <v>310</v>
      </c>
      <c r="D1826" t="s">
        <v>6733</v>
      </c>
      <c r="E1826">
        <v>101</v>
      </c>
      <c r="F1826" t="s">
        <v>6734</v>
      </c>
      <c r="G1826" t="s">
        <v>219</v>
      </c>
      <c r="H1826" t="s">
        <v>220</v>
      </c>
      <c r="I1826" t="s">
        <v>6735</v>
      </c>
      <c r="J1826">
        <v>0.1169</v>
      </c>
      <c r="K1826">
        <v>1</v>
      </c>
      <c r="L1826">
        <v>1</v>
      </c>
      <c r="M1826">
        <v>1</v>
      </c>
      <c r="N1826">
        <v>1</v>
      </c>
      <c r="O1826" t="s">
        <v>225</v>
      </c>
      <c r="P1826">
        <v>0</v>
      </c>
      <c r="Q1826">
        <v>1</v>
      </c>
      <c r="R1826">
        <v>800</v>
      </c>
      <c r="S1826" t="s">
        <v>223</v>
      </c>
      <c r="T1826">
        <v>800</v>
      </c>
      <c r="U1826" t="s">
        <v>6732</v>
      </c>
      <c r="V1826" t="s">
        <v>455</v>
      </c>
      <c r="W1826" t="s">
        <v>225</v>
      </c>
      <c r="X1826" t="s">
        <v>225</v>
      </c>
      <c r="Y1826">
        <v>800</v>
      </c>
      <c r="AB1826">
        <v>1</v>
      </c>
      <c r="AC1826">
        <v>1</v>
      </c>
      <c r="AD1826">
        <v>3</v>
      </c>
      <c r="AE1826">
        <v>1040</v>
      </c>
      <c r="AF1826">
        <v>1</v>
      </c>
      <c r="AQ1826">
        <v>1</v>
      </c>
      <c r="AR1826">
        <f t="shared" si="28"/>
        <v>9.68</v>
      </c>
      <c r="AS1826">
        <v>1</v>
      </c>
      <c r="AT1826" t="s">
        <v>137</v>
      </c>
      <c r="AU1826">
        <v>46</v>
      </c>
    </row>
    <row r="1827" spans="1:47">
      <c r="A1827" t="s">
        <v>248</v>
      </c>
      <c r="C1827">
        <v>310</v>
      </c>
      <c r="E1827">
        <v>0</v>
      </c>
      <c r="J1827">
        <v>1.1999999999999999E-3</v>
      </c>
      <c r="K1827">
        <v>0</v>
      </c>
      <c r="L1827">
        <v>0</v>
      </c>
      <c r="M1827">
        <v>0</v>
      </c>
      <c r="N1827">
        <v>0</v>
      </c>
      <c r="P1827">
        <v>0</v>
      </c>
      <c r="Q1827">
        <v>0</v>
      </c>
      <c r="R1827">
        <v>0</v>
      </c>
      <c r="S1827" t="s">
        <v>249</v>
      </c>
      <c r="T1827">
        <v>0</v>
      </c>
      <c r="Y1827">
        <v>0</v>
      </c>
      <c r="AB1827">
        <v>0</v>
      </c>
      <c r="AC1827">
        <v>0</v>
      </c>
      <c r="AD1827">
        <v>0</v>
      </c>
      <c r="AE1827">
        <v>0</v>
      </c>
      <c r="AF1827">
        <v>0</v>
      </c>
      <c r="AQ1827">
        <v>0</v>
      </c>
      <c r="AR1827">
        <f t="shared" si="28"/>
        <v>0</v>
      </c>
      <c r="AS1827">
        <v>1</v>
      </c>
      <c r="AT1827" t="s">
        <v>134</v>
      </c>
      <c r="AU1827">
        <v>43</v>
      </c>
    </row>
    <row r="1828" spans="1:47">
      <c r="A1828" t="s">
        <v>6736</v>
      </c>
      <c r="C1828">
        <v>310</v>
      </c>
      <c r="D1828" t="s">
        <v>6737</v>
      </c>
      <c r="E1828">
        <v>132</v>
      </c>
      <c r="F1828" t="s">
        <v>6738</v>
      </c>
      <c r="G1828" t="s">
        <v>324</v>
      </c>
      <c r="H1828" t="s">
        <v>260</v>
      </c>
      <c r="I1828" t="s">
        <v>6739</v>
      </c>
      <c r="J1828">
        <v>0.15543000000000001</v>
      </c>
      <c r="K1828">
        <v>0</v>
      </c>
      <c r="L1828">
        <v>0</v>
      </c>
      <c r="M1828">
        <v>0</v>
      </c>
      <c r="N1828">
        <v>0</v>
      </c>
      <c r="P1828">
        <v>0</v>
      </c>
      <c r="Q1828">
        <v>1</v>
      </c>
      <c r="R1828">
        <v>2700</v>
      </c>
      <c r="S1828" t="s">
        <v>223</v>
      </c>
      <c r="T1828">
        <v>0</v>
      </c>
      <c r="U1828" t="s">
        <v>6736</v>
      </c>
      <c r="Y1828">
        <v>2700</v>
      </c>
      <c r="AB1828">
        <v>0</v>
      </c>
      <c r="AC1828">
        <v>0</v>
      </c>
      <c r="AD1828">
        <v>0</v>
      </c>
      <c r="AE1828">
        <v>0</v>
      </c>
      <c r="AF1828">
        <v>0</v>
      </c>
      <c r="AQ1828">
        <v>0</v>
      </c>
      <c r="AR1828">
        <f t="shared" si="28"/>
        <v>0</v>
      </c>
      <c r="AS1828">
        <v>1</v>
      </c>
      <c r="AT1828" t="s">
        <v>137</v>
      </c>
      <c r="AU1828">
        <v>46</v>
      </c>
    </row>
    <row r="1829" spans="1:47">
      <c r="A1829" t="s">
        <v>6740</v>
      </c>
      <c r="C1829">
        <v>310</v>
      </c>
      <c r="D1829" t="s">
        <v>6741</v>
      </c>
      <c r="E1829">
        <v>101</v>
      </c>
      <c r="F1829" t="s">
        <v>6742</v>
      </c>
      <c r="G1829" t="s">
        <v>219</v>
      </c>
      <c r="H1829" t="s">
        <v>220</v>
      </c>
      <c r="I1829" t="s">
        <v>6743</v>
      </c>
      <c r="J1829">
        <v>0.31189</v>
      </c>
      <c r="K1829">
        <v>1</v>
      </c>
      <c r="L1829">
        <v>1</v>
      </c>
      <c r="M1829">
        <v>1</v>
      </c>
      <c r="N1829">
        <v>1</v>
      </c>
      <c r="O1829" t="s">
        <v>225</v>
      </c>
      <c r="P1829">
        <v>0</v>
      </c>
      <c r="Q1829">
        <v>1</v>
      </c>
      <c r="R1829">
        <v>4100</v>
      </c>
      <c r="S1829" t="s">
        <v>243</v>
      </c>
      <c r="T1829">
        <v>4100</v>
      </c>
      <c r="U1829" t="s">
        <v>6740</v>
      </c>
      <c r="V1829" t="s">
        <v>413</v>
      </c>
      <c r="W1829" t="s">
        <v>225</v>
      </c>
      <c r="X1829" t="s">
        <v>225</v>
      </c>
      <c r="Y1829">
        <v>4100</v>
      </c>
      <c r="AB1829">
        <v>1</v>
      </c>
      <c r="AC1829">
        <v>1</v>
      </c>
      <c r="AD1829">
        <v>3</v>
      </c>
      <c r="AE1829">
        <v>2121</v>
      </c>
      <c r="AF1829">
        <v>2</v>
      </c>
      <c r="AQ1829">
        <v>3</v>
      </c>
      <c r="AR1829">
        <f t="shared" si="28"/>
        <v>9.68</v>
      </c>
      <c r="AS1829">
        <v>1</v>
      </c>
      <c r="AT1829" t="s">
        <v>137</v>
      </c>
      <c r="AU1829">
        <v>46</v>
      </c>
    </row>
    <row r="1830" spans="1:47">
      <c r="A1830" t="s">
        <v>6744</v>
      </c>
      <c r="C1830">
        <v>310</v>
      </c>
      <c r="D1830" t="s">
        <v>6745</v>
      </c>
      <c r="E1830">
        <v>101</v>
      </c>
      <c r="F1830" t="s">
        <v>6746</v>
      </c>
      <c r="G1830" t="s">
        <v>422</v>
      </c>
      <c r="H1830" t="s">
        <v>220</v>
      </c>
      <c r="I1830" t="s">
        <v>6747</v>
      </c>
      <c r="J1830">
        <v>0.20097000000000001</v>
      </c>
      <c r="K1830">
        <v>0</v>
      </c>
      <c r="L1830">
        <v>0</v>
      </c>
      <c r="M1830">
        <v>1</v>
      </c>
      <c r="N1830">
        <v>1</v>
      </c>
      <c r="O1830" t="s">
        <v>659</v>
      </c>
      <c r="P1830">
        <v>1</v>
      </c>
      <c r="Q1830">
        <v>1</v>
      </c>
      <c r="R1830">
        <v>15600</v>
      </c>
      <c r="S1830" t="s">
        <v>223</v>
      </c>
      <c r="T1830">
        <v>0</v>
      </c>
      <c r="U1830" t="s">
        <v>6744</v>
      </c>
      <c r="V1830" t="s">
        <v>933</v>
      </c>
      <c r="W1830" t="s">
        <v>659</v>
      </c>
      <c r="X1830" t="s">
        <v>659</v>
      </c>
      <c r="Y1830">
        <v>15600</v>
      </c>
      <c r="AB1830">
        <v>0</v>
      </c>
      <c r="AC1830">
        <v>0</v>
      </c>
      <c r="AD1830">
        <v>3</v>
      </c>
      <c r="AE1830">
        <v>1316</v>
      </c>
      <c r="AF1830">
        <v>1</v>
      </c>
      <c r="AQ1830">
        <v>0</v>
      </c>
      <c r="AR1830">
        <f t="shared" si="28"/>
        <v>0</v>
      </c>
      <c r="AS1830">
        <v>1</v>
      </c>
      <c r="AT1830" t="s">
        <v>135</v>
      </c>
      <c r="AU1830">
        <v>44</v>
      </c>
    </row>
    <row r="1831" spans="1:47">
      <c r="A1831" t="s">
        <v>6748</v>
      </c>
      <c r="C1831">
        <v>310</v>
      </c>
      <c r="D1831" t="s">
        <v>6749</v>
      </c>
      <c r="E1831">
        <v>101</v>
      </c>
      <c r="F1831" t="s">
        <v>6750</v>
      </c>
      <c r="G1831" t="s">
        <v>219</v>
      </c>
      <c r="H1831" t="s">
        <v>220</v>
      </c>
      <c r="I1831" t="s">
        <v>6751</v>
      </c>
      <c r="J1831">
        <v>0.10256</v>
      </c>
      <c r="K1831">
        <v>1</v>
      </c>
      <c r="L1831">
        <v>1</v>
      </c>
      <c r="M1831">
        <v>1</v>
      </c>
      <c r="N1831">
        <v>1</v>
      </c>
      <c r="O1831" t="s">
        <v>225</v>
      </c>
      <c r="P1831">
        <v>0</v>
      </c>
      <c r="Q1831">
        <v>1</v>
      </c>
      <c r="R1831">
        <v>9800</v>
      </c>
      <c r="S1831" t="s">
        <v>223</v>
      </c>
      <c r="T1831">
        <v>9800</v>
      </c>
      <c r="U1831" t="s">
        <v>6748</v>
      </c>
      <c r="V1831" t="s">
        <v>455</v>
      </c>
      <c r="W1831" t="s">
        <v>225</v>
      </c>
      <c r="X1831" t="s">
        <v>225</v>
      </c>
      <c r="Y1831">
        <v>9800</v>
      </c>
      <c r="AB1831">
        <v>1</v>
      </c>
      <c r="AC1831">
        <v>1</v>
      </c>
      <c r="AD1831">
        <v>2</v>
      </c>
      <c r="AE1831">
        <v>616</v>
      </c>
      <c r="AF1831">
        <v>1</v>
      </c>
      <c r="AQ1831">
        <v>1</v>
      </c>
      <c r="AR1831">
        <f t="shared" si="28"/>
        <v>9.68</v>
      </c>
      <c r="AS1831">
        <v>1</v>
      </c>
      <c r="AT1831" t="s">
        <v>137</v>
      </c>
      <c r="AU1831">
        <v>46</v>
      </c>
    </row>
    <row r="1832" spans="1:47">
      <c r="A1832" t="s">
        <v>6752</v>
      </c>
      <c r="C1832">
        <v>310</v>
      </c>
      <c r="D1832" t="s">
        <v>6753</v>
      </c>
      <c r="E1832">
        <v>101</v>
      </c>
      <c r="F1832" t="s">
        <v>6754</v>
      </c>
      <c r="G1832" t="s">
        <v>422</v>
      </c>
      <c r="H1832" t="s">
        <v>220</v>
      </c>
      <c r="I1832" t="s">
        <v>6755</v>
      </c>
      <c r="J1832">
        <v>0.27887000000000001</v>
      </c>
      <c r="K1832">
        <v>0</v>
      </c>
      <c r="L1832">
        <v>0</v>
      </c>
      <c r="M1832">
        <v>1</v>
      </c>
      <c r="N1832">
        <v>1</v>
      </c>
      <c r="O1832" t="s">
        <v>659</v>
      </c>
      <c r="P1832">
        <v>1</v>
      </c>
      <c r="Q1832">
        <v>1</v>
      </c>
      <c r="R1832">
        <v>3200</v>
      </c>
      <c r="S1832" t="s">
        <v>223</v>
      </c>
      <c r="T1832">
        <v>0</v>
      </c>
      <c r="U1832" t="s">
        <v>6752</v>
      </c>
      <c r="V1832" t="s">
        <v>933</v>
      </c>
      <c r="W1832" t="s">
        <v>659</v>
      </c>
      <c r="X1832" t="s">
        <v>659</v>
      </c>
      <c r="Y1832">
        <v>3200</v>
      </c>
      <c r="AB1832">
        <v>0</v>
      </c>
      <c r="AC1832">
        <v>0</v>
      </c>
      <c r="AD1832">
        <v>3</v>
      </c>
      <c r="AE1832">
        <v>1008</v>
      </c>
      <c r="AF1832">
        <v>1</v>
      </c>
      <c r="AQ1832">
        <v>1</v>
      </c>
      <c r="AR1832">
        <f t="shared" si="28"/>
        <v>0</v>
      </c>
      <c r="AS1832">
        <v>1</v>
      </c>
      <c r="AT1832" t="s">
        <v>135</v>
      </c>
      <c r="AU1832">
        <v>44</v>
      </c>
    </row>
    <row r="1833" spans="1:47">
      <c r="A1833" t="s">
        <v>6756</v>
      </c>
      <c r="C1833">
        <v>310</v>
      </c>
      <c r="D1833" t="s">
        <v>6713</v>
      </c>
      <c r="E1833">
        <v>132</v>
      </c>
      <c r="F1833" t="s">
        <v>6694</v>
      </c>
      <c r="G1833" t="s">
        <v>219</v>
      </c>
      <c r="H1833" t="s">
        <v>260</v>
      </c>
      <c r="I1833" t="s">
        <v>6757</v>
      </c>
      <c r="J1833">
        <v>5.3190000000000001E-2</v>
      </c>
      <c r="K1833">
        <v>0</v>
      </c>
      <c r="L1833">
        <v>0</v>
      </c>
      <c r="M1833">
        <v>0</v>
      </c>
      <c r="N1833">
        <v>0</v>
      </c>
      <c r="P1833">
        <v>0</v>
      </c>
      <c r="Q1833">
        <v>0</v>
      </c>
      <c r="R1833">
        <v>0</v>
      </c>
      <c r="S1833" t="s">
        <v>223</v>
      </c>
      <c r="T1833">
        <v>0</v>
      </c>
      <c r="U1833" t="s">
        <v>6756</v>
      </c>
      <c r="Y1833">
        <v>0</v>
      </c>
      <c r="AB1833">
        <v>0</v>
      </c>
      <c r="AC1833">
        <v>0</v>
      </c>
      <c r="AD1833">
        <v>0</v>
      </c>
      <c r="AE1833">
        <v>0</v>
      </c>
      <c r="AF1833">
        <v>0</v>
      </c>
      <c r="AQ1833">
        <v>1</v>
      </c>
      <c r="AR1833">
        <f t="shared" si="28"/>
        <v>0</v>
      </c>
      <c r="AS1833">
        <v>1</v>
      </c>
      <c r="AT1833" t="s">
        <v>134</v>
      </c>
      <c r="AU1833">
        <v>43</v>
      </c>
    </row>
    <row r="1834" spans="1:47">
      <c r="A1834" t="s">
        <v>6758</v>
      </c>
      <c r="C1834">
        <v>310</v>
      </c>
      <c r="D1834" t="s">
        <v>6759</v>
      </c>
      <c r="E1834">
        <v>101</v>
      </c>
      <c r="F1834" t="s">
        <v>6760</v>
      </c>
      <c r="G1834" t="s">
        <v>219</v>
      </c>
      <c r="H1834" t="s">
        <v>220</v>
      </c>
      <c r="I1834" t="s">
        <v>6761</v>
      </c>
      <c r="J1834">
        <v>0.16242999999999999</v>
      </c>
      <c r="K1834">
        <v>0</v>
      </c>
      <c r="L1834">
        <v>0</v>
      </c>
      <c r="M1834">
        <v>1</v>
      </c>
      <c r="N1834">
        <v>1</v>
      </c>
      <c r="O1834" t="s">
        <v>659</v>
      </c>
      <c r="P1834">
        <v>1</v>
      </c>
      <c r="Q1834">
        <v>1</v>
      </c>
      <c r="R1834">
        <v>7900</v>
      </c>
      <c r="S1834" t="s">
        <v>223</v>
      </c>
      <c r="T1834">
        <v>0</v>
      </c>
      <c r="U1834" t="s">
        <v>6758</v>
      </c>
      <c r="V1834" t="s">
        <v>933</v>
      </c>
      <c r="W1834" t="s">
        <v>659</v>
      </c>
      <c r="X1834" t="s">
        <v>659</v>
      </c>
      <c r="Y1834">
        <v>7900</v>
      </c>
      <c r="AB1834">
        <v>0</v>
      </c>
      <c r="AC1834">
        <v>0</v>
      </c>
      <c r="AD1834">
        <v>3</v>
      </c>
      <c r="AE1834">
        <v>870</v>
      </c>
      <c r="AF1834">
        <v>1</v>
      </c>
      <c r="AQ1834">
        <v>1</v>
      </c>
      <c r="AR1834">
        <f t="shared" si="28"/>
        <v>0</v>
      </c>
      <c r="AS1834">
        <v>1</v>
      </c>
      <c r="AT1834" t="s">
        <v>134</v>
      </c>
      <c r="AU1834">
        <v>43</v>
      </c>
    </row>
    <row r="1835" spans="1:47">
      <c r="A1835" t="s">
        <v>6762</v>
      </c>
      <c r="C1835">
        <v>310</v>
      </c>
      <c r="D1835" t="s">
        <v>6763</v>
      </c>
      <c r="E1835">
        <v>101</v>
      </c>
      <c r="F1835" t="s">
        <v>6764</v>
      </c>
      <c r="G1835" t="s">
        <v>422</v>
      </c>
      <c r="H1835" t="s">
        <v>220</v>
      </c>
      <c r="I1835" t="s">
        <v>6765</v>
      </c>
      <c r="J1835">
        <v>0.24908</v>
      </c>
      <c r="K1835">
        <v>0</v>
      </c>
      <c r="L1835">
        <v>0</v>
      </c>
      <c r="M1835">
        <v>1</v>
      </c>
      <c r="N1835">
        <v>1</v>
      </c>
      <c r="O1835" t="s">
        <v>659</v>
      </c>
      <c r="P1835">
        <v>1</v>
      </c>
      <c r="Q1835">
        <v>1</v>
      </c>
      <c r="R1835">
        <v>8700</v>
      </c>
      <c r="S1835" t="s">
        <v>223</v>
      </c>
      <c r="T1835">
        <v>0</v>
      </c>
      <c r="U1835" t="s">
        <v>6762</v>
      </c>
      <c r="V1835" t="s">
        <v>933</v>
      </c>
      <c r="W1835" t="s">
        <v>659</v>
      </c>
      <c r="X1835" t="s">
        <v>659</v>
      </c>
      <c r="Y1835">
        <v>8700</v>
      </c>
      <c r="AB1835">
        <v>0</v>
      </c>
      <c r="AC1835">
        <v>0</v>
      </c>
      <c r="AD1835">
        <v>4</v>
      </c>
      <c r="AE1835">
        <v>1412</v>
      </c>
      <c r="AF1835">
        <v>1</v>
      </c>
      <c r="AQ1835">
        <v>1</v>
      </c>
      <c r="AR1835">
        <f t="shared" si="28"/>
        <v>0</v>
      </c>
      <c r="AS1835">
        <v>1</v>
      </c>
      <c r="AT1835" t="s">
        <v>135</v>
      </c>
      <c r="AU1835">
        <v>44</v>
      </c>
    </row>
    <row r="1836" spans="1:47">
      <c r="A1836" t="s">
        <v>6766</v>
      </c>
      <c r="C1836">
        <v>310</v>
      </c>
      <c r="D1836" t="s">
        <v>6767</v>
      </c>
      <c r="E1836">
        <v>101</v>
      </c>
      <c r="F1836" t="s">
        <v>6768</v>
      </c>
      <c r="G1836" t="s">
        <v>219</v>
      </c>
      <c r="H1836" t="s">
        <v>220</v>
      </c>
      <c r="I1836" t="s">
        <v>6769</v>
      </c>
      <c r="J1836">
        <v>0.12878000000000001</v>
      </c>
      <c r="K1836">
        <v>1</v>
      </c>
      <c r="L1836">
        <v>1</v>
      </c>
      <c r="M1836">
        <v>1</v>
      </c>
      <c r="N1836">
        <v>1</v>
      </c>
      <c r="O1836" t="s">
        <v>225</v>
      </c>
      <c r="P1836">
        <v>0</v>
      </c>
      <c r="Q1836">
        <v>1</v>
      </c>
      <c r="R1836">
        <v>300</v>
      </c>
      <c r="S1836" t="s">
        <v>223</v>
      </c>
      <c r="T1836">
        <v>300</v>
      </c>
      <c r="U1836" t="s">
        <v>6766</v>
      </c>
      <c r="V1836" t="s">
        <v>413</v>
      </c>
      <c r="W1836" t="s">
        <v>225</v>
      </c>
      <c r="X1836" t="s">
        <v>225</v>
      </c>
      <c r="Y1836">
        <v>300</v>
      </c>
      <c r="AB1836">
        <v>1</v>
      </c>
      <c r="AC1836">
        <v>1</v>
      </c>
      <c r="AD1836">
        <v>2</v>
      </c>
      <c r="AE1836">
        <v>743</v>
      </c>
      <c r="AF1836">
        <v>1</v>
      </c>
      <c r="AQ1836">
        <v>2</v>
      </c>
      <c r="AR1836">
        <f t="shared" si="28"/>
        <v>9.68</v>
      </c>
      <c r="AS1836">
        <v>1</v>
      </c>
      <c r="AT1836" t="s">
        <v>137</v>
      </c>
      <c r="AU1836">
        <v>46</v>
      </c>
    </row>
    <row r="1837" spans="1:47">
      <c r="A1837" t="s">
        <v>6770</v>
      </c>
      <c r="C1837">
        <v>310</v>
      </c>
      <c r="D1837" t="s">
        <v>6771</v>
      </c>
      <c r="E1837">
        <v>101</v>
      </c>
      <c r="F1837" t="s">
        <v>6772</v>
      </c>
      <c r="G1837" t="s">
        <v>219</v>
      </c>
      <c r="H1837" t="s">
        <v>220</v>
      </c>
      <c r="I1837" t="s">
        <v>6773</v>
      </c>
      <c r="J1837">
        <v>0.44338</v>
      </c>
      <c r="K1837">
        <v>0</v>
      </c>
      <c r="L1837">
        <v>0</v>
      </c>
      <c r="M1837">
        <v>1</v>
      </c>
      <c r="N1837">
        <v>1</v>
      </c>
      <c r="O1837" t="s">
        <v>659</v>
      </c>
      <c r="P1837">
        <v>1</v>
      </c>
      <c r="Q1837">
        <v>1</v>
      </c>
      <c r="R1837">
        <v>1200</v>
      </c>
      <c r="S1837" t="s">
        <v>243</v>
      </c>
      <c r="T1837">
        <v>0</v>
      </c>
      <c r="U1837" t="s">
        <v>6770</v>
      </c>
      <c r="V1837" t="s">
        <v>933</v>
      </c>
      <c r="W1837" t="s">
        <v>659</v>
      </c>
      <c r="X1837" t="s">
        <v>659</v>
      </c>
      <c r="Y1837">
        <v>1200</v>
      </c>
      <c r="AB1837">
        <v>0</v>
      </c>
      <c r="AC1837">
        <v>0</v>
      </c>
      <c r="AD1837">
        <v>3</v>
      </c>
      <c r="AE1837">
        <v>922</v>
      </c>
      <c r="AF1837">
        <v>1</v>
      </c>
      <c r="AQ1837">
        <v>2</v>
      </c>
      <c r="AR1837">
        <f t="shared" si="28"/>
        <v>0</v>
      </c>
      <c r="AS1837">
        <v>1</v>
      </c>
      <c r="AT1837" t="s">
        <v>134</v>
      </c>
      <c r="AU1837">
        <v>43</v>
      </c>
    </row>
    <row r="1838" spans="1:47">
      <c r="A1838" t="s">
        <v>6774</v>
      </c>
      <c r="C1838">
        <v>310</v>
      </c>
      <c r="D1838" t="s">
        <v>6775</v>
      </c>
      <c r="E1838">
        <v>101</v>
      </c>
      <c r="F1838" t="s">
        <v>6776</v>
      </c>
      <c r="G1838" t="s">
        <v>219</v>
      </c>
      <c r="H1838" t="s">
        <v>220</v>
      </c>
      <c r="I1838" t="s">
        <v>6777</v>
      </c>
      <c r="J1838">
        <v>0.12112000000000001</v>
      </c>
      <c r="K1838">
        <v>1</v>
      </c>
      <c r="L1838">
        <v>1</v>
      </c>
      <c r="M1838">
        <v>1</v>
      </c>
      <c r="N1838">
        <v>1</v>
      </c>
      <c r="O1838" t="s">
        <v>225</v>
      </c>
      <c r="P1838">
        <v>0</v>
      </c>
      <c r="Q1838">
        <v>1</v>
      </c>
      <c r="R1838">
        <v>7400</v>
      </c>
      <c r="S1838" t="s">
        <v>223</v>
      </c>
      <c r="T1838">
        <v>7400</v>
      </c>
      <c r="U1838" t="s">
        <v>6774</v>
      </c>
      <c r="V1838" t="s">
        <v>413</v>
      </c>
      <c r="W1838" t="s">
        <v>225</v>
      </c>
      <c r="X1838" t="s">
        <v>225</v>
      </c>
      <c r="Y1838">
        <v>7400</v>
      </c>
      <c r="AB1838">
        <v>1</v>
      </c>
      <c r="AC1838">
        <v>1</v>
      </c>
      <c r="AD1838">
        <v>2</v>
      </c>
      <c r="AE1838">
        <v>959</v>
      </c>
      <c r="AF1838">
        <v>1</v>
      </c>
      <c r="AQ1838">
        <v>1</v>
      </c>
      <c r="AR1838">
        <f t="shared" si="28"/>
        <v>9.68</v>
      </c>
      <c r="AS1838">
        <v>1</v>
      </c>
      <c r="AT1838" t="s">
        <v>137</v>
      </c>
      <c r="AU1838">
        <v>46</v>
      </c>
    </row>
    <row r="1839" spans="1:47">
      <c r="A1839" t="s">
        <v>6778</v>
      </c>
      <c r="C1839">
        <v>310</v>
      </c>
      <c r="D1839" t="s">
        <v>6779</v>
      </c>
      <c r="E1839">
        <v>101</v>
      </c>
      <c r="F1839" t="s">
        <v>6780</v>
      </c>
      <c r="G1839" t="s">
        <v>219</v>
      </c>
      <c r="H1839" t="s">
        <v>220</v>
      </c>
      <c r="I1839" t="s">
        <v>6781</v>
      </c>
      <c r="J1839">
        <v>0.26084000000000002</v>
      </c>
      <c r="K1839">
        <v>0</v>
      </c>
      <c r="L1839">
        <v>0</v>
      </c>
      <c r="M1839">
        <v>1</v>
      </c>
      <c r="N1839">
        <v>1</v>
      </c>
      <c r="O1839" t="s">
        <v>659</v>
      </c>
      <c r="P1839">
        <v>1</v>
      </c>
      <c r="Q1839">
        <v>1</v>
      </c>
      <c r="R1839">
        <v>2400</v>
      </c>
      <c r="S1839" t="s">
        <v>223</v>
      </c>
      <c r="T1839">
        <v>0</v>
      </c>
      <c r="U1839" t="s">
        <v>6778</v>
      </c>
      <c r="V1839" t="s">
        <v>933</v>
      </c>
      <c r="W1839" t="s">
        <v>659</v>
      </c>
      <c r="X1839" t="s">
        <v>659</v>
      </c>
      <c r="Y1839">
        <v>2400</v>
      </c>
      <c r="AB1839">
        <v>0</v>
      </c>
      <c r="AC1839">
        <v>0</v>
      </c>
      <c r="AD1839">
        <v>3</v>
      </c>
      <c r="AE1839">
        <v>1448</v>
      </c>
      <c r="AF1839">
        <v>1</v>
      </c>
      <c r="AQ1839">
        <v>1</v>
      </c>
      <c r="AR1839">
        <f t="shared" si="28"/>
        <v>0</v>
      </c>
      <c r="AS1839">
        <v>1</v>
      </c>
      <c r="AT1839" t="s">
        <v>135</v>
      </c>
      <c r="AU1839">
        <v>44</v>
      </c>
    </row>
    <row r="1840" spans="1:47">
      <c r="A1840" t="s">
        <v>6782</v>
      </c>
      <c r="C1840">
        <v>310</v>
      </c>
      <c r="D1840" t="s">
        <v>6783</v>
      </c>
      <c r="E1840">
        <v>101</v>
      </c>
      <c r="F1840" t="s">
        <v>6784</v>
      </c>
      <c r="G1840" t="s">
        <v>219</v>
      </c>
      <c r="H1840" t="s">
        <v>220</v>
      </c>
      <c r="I1840" t="s">
        <v>6785</v>
      </c>
      <c r="J1840">
        <v>9.5089999999999994E-2</v>
      </c>
      <c r="K1840">
        <v>1</v>
      </c>
      <c r="L1840">
        <v>1</v>
      </c>
      <c r="M1840">
        <v>1</v>
      </c>
      <c r="N1840">
        <v>1</v>
      </c>
      <c r="O1840" t="s">
        <v>225</v>
      </c>
      <c r="P1840">
        <v>0</v>
      </c>
      <c r="Q1840">
        <v>1</v>
      </c>
      <c r="R1840">
        <v>0</v>
      </c>
      <c r="S1840" t="s">
        <v>223</v>
      </c>
      <c r="T1840">
        <v>0</v>
      </c>
      <c r="U1840" t="s">
        <v>6782</v>
      </c>
      <c r="V1840" t="s">
        <v>455</v>
      </c>
      <c r="W1840" t="s">
        <v>225</v>
      </c>
      <c r="X1840" t="s">
        <v>225</v>
      </c>
      <c r="Y1840">
        <v>0</v>
      </c>
      <c r="AB1840">
        <v>1</v>
      </c>
      <c r="AC1840">
        <v>1</v>
      </c>
      <c r="AD1840">
        <v>1</v>
      </c>
      <c r="AE1840">
        <v>285</v>
      </c>
      <c r="AF1840">
        <v>1</v>
      </c>
      <c r="AQ1840">
        <v>1</v>
      </c>
      <c r="AR1840">
        <f t="shared" si="28"/>
        <v>9.68</v>
      </c>
      <c r="AS1840">
        <v>1</v>
      </c>
      <c r="AT1840" t="s">
        <v>137</v>
      </c>
      <c r="AU1840">
        <v>46</v>
      </c>
    </row>
    <row r="1841" spans="1:47">
      <c r="A1841" t="s">
        <v>6786</v>
      </c>
      <c r="C1841">
        <v>310</v>
      </c>
      <c r="D1841" t="s">
        <v>6787</v>
      </c>
      <c r="E1841">
        <v>101</v>
      </c>
      <c r="F1841" t="s">
        <v>6788</v>
      </c>
      <c r="G1841" t="s">
        <v>219</v>
      </c>
      <c r="H1841" t="s">
        <v>220</v>
      </c>
      <c r="I1841" t="s">
        <v>6789</v>
      </c>
      <c r="J1841">
        <v>9.9849999999999994E-2</v>
      </c>
      <c r="K1841">
        <v>1</v>
      </c>
      <c r="L1841">
        <v>1</v>
      </c>
      <c r="M1841">
        <v>1</v>
      </c>
      <c r="N1841">
        <v>1</v>
      </c>
      <c r="O1841" t="s">
        <v>225</v>
      </c>
      <c r="P1841">
        <v>0</v>
      </c>
      <c r="Q1841">
        <v>1</v>
      </c>
      <c r="R1841">
        <v>8100</v>
      </c>
      <c r="S1841" t="s">
        <v>223</v>
      </c>
      <c r="T1841">
        <v>8100</v>
      </c>
      <c r="U1841" t="s">
        <v>6786</v>
      </c>
      <c r="V1841" t="s">
        <v>413</v>
      </c>
      <c r="W1841" t="s">
        <v>225</v>
      </c>
      <c r="X1841" t="s">
        <v>225</v>
      </c>
      <c r="Y1841">
        <v>8100</v>
      </c>
      <c r="AB1841">
        <v>1</v>
      </c>
      <c r="AC1841">
        <v>1</v>
      </c>
      <c r="AD1841">
        <v>2</v>
      </c>
      <c r="AE1841">
        <v>816</v>
      </c>
      <c r="AF1841">
        <v>1</v>
      </c>
      <c r="AQ1841">
        <v>1</v>
      </c>
      <c r="AR1841">
        <f t="shared" si="28"/>
        <v>9.68</v>
      </c>
      <c r="AS1841">
        <v>1</v>
      </c>
      <c r="AT1841" t="s">
        <v>137</v>
      </c>
      <c r="AU1841">
        <v>46</v>
      </c>
    </row>
    <row r="1842" spans="1:47">
      <c r="A1842" t="s">
        <v>6790</v>
      </c>
      <c r="C1842">
        <v>310</v>
      </c>
      <c r="D1842" t="s">
        <v>6791</v>
      </c>
      <c r="E1842">
        <v>101</v>
      </c>
      <c r="F1842" t="s">
        <v>6792</v>
      </c>
      <c r="G1842" t="s">
        <v>219</v>
      </c>
      <c r="H1842" t="s">
        <v>220</v>
      </c>
      <c r="I1842" t="s">
        <v>6793</v>
      </c>
      <c r="J1842">
        <v>0.18906000000000001</v>
      </c>
      <c r="K1842">
        <v>1</v>
      </c>
      <c r="L1842">
        <v>1</v>
      </c>
      <c r="M1842">
        <v>1</v>
      </c>
      <c r="N1842">
        <v>1</v>
      </c>
      <c r="O1842" t="s">
        <v>225</v>
      </c>
      <c r="P1842">
        <v>0</v>
      </c>
      <c r="Q1842">
        <v>1</v>
      </c>
      <c r="R1842">
        <v>7400</v>
      </c>
      <c r="S1842" t="s">
        <v>223</v>
      </c>
      <c r="T1842">
        <v>7400</v>
      </c>
      <c r="U1842" t="s">
        <v>6790</v>
      </c>
      <c r="V1842" t="s">
        <v>455</v>
      </c>
      <c r="W1842" t="s">
        <v>225</v>
      </c>
      <c r="X1842" t="s">
        <v>225</v>
      </c>
      <c r="Y1842">
        <v>7400</v>
      </c>
      <c r="AB1842">
        <v>1</v>
      </c>
      <c r="AC1842">
        <v>1</v>
      </c>
      <c r="AD1842">
        <v>3</v>
      </c>
      <c r="AE1842">
        <v>1158</v>
      </c>
      <c r="AF1842">
        <v>2</v>
      </c>
      <c r="AQ1842">
        <v>2</v>
      </c>
      <c r="AR1842">
        <f t="shared" si="28"/>
        <v>9.68</v>
      </c>
      <c r="AS1842">
        <v>1</v>
      </c>
      <c r="AT1842" t="s">
        <v>137</v>
      </c>
      <c r="AU1842">
        <v>46</v>
      </c>
    </row>
    <row r="1843" spans="1:47">
      <c r="A1843" t="s">
        <v>6794</v>
      </c>
      <c r="C1843">
        <v>310</v>
      </c>
      <c r="D1843" t="s">
        <v>6795</v>
      </c>
      <c r="E1843">
        <v>101</v>
      </c>
      <c r="F1843" t="s">
        <v>6796</v>
      </c>
      <c r="G1843" t="s">
        <v>219</v>
      </c>
      <c r="H1843" t="s">
        <v>220</v>
      </c>
      <c r="I1843" t="s">
        <v>6797</v>
      </c>
      <c r="J1843">
        <v>8.0149999999999999E-2</v>
      </c>
      <c r="K1843">
        <v>1</v>
      </c>
      <c r="L1843">
        <v>1</v>
      </c>
      <c r="M1843">
        <v>1</v>
      </c>
      <c r="N1843">
        <v>1</v>
      </c>
      <c r="O1843" t="s">
        <v>225</v>
      </c>
      <c r="P1843">
        <v>0</v>
      </c>
      <c r="Q1843">
        <v>1</v>
      </c>
      <c r="R1843">
        <v>3300</v>
      </c>
      <c r="S1843" t="s">
        <v>223</v>
      </c>
      <c r="T1843">
        <v>3300</v>
      </c>
      <c r="U1843" t="s">
        <v>6794</v>
      </c>
      <c r="V1843" t="s">
        <v>413</v>
      </c>
      <c r="W1843" t="s">
        <v>225</v>
      </c>
      <c r="X1843" t="s">
        <v>225</v>
      </c>
      <c r="Y1843">
        <v>3300</v>
      </c>
      <c r="AB1843">
        <v>1</v>
      </c>
      <c r="AC1843">
        <v>1</v>
      </c>
      <c r="AD1843">
        <v>2</v>
      </c>
      <c r="AE1843">
        <v>836</v>
      </c>
      <c r="AF1843">
        <v>1</v>
      </c>
      <c r="AQ1843">
        <v>1</v>
      </c>
      <c r="AR1843">
        <f t="shared" si="28"/>
        <v>9.68</v>
      </c>
      <c r="AS1843">
        <v>1</v>
      </c>
      <c r="AT1843" t="s">
        <v>137</v>
      </c>
      <c r="AU1843">
        <v>46</v>
      </c>
    </row>
    <row r="1844" spans="1:47">
      <c r="A1844" t="s">
        <v>6798</v>
      </c>
      <c r="C1844">
        <v>310</v>
      </c>
      <c r="D1844" t="s">
        <v>6799</v>
      </c>
      <c r="E1844">
        <v>101</v>
      </c>
      <c r="F1844" t="s">
        <v>6800</v>
      </c>
      <c r="G1844" t="s">
        <v>219</v>
      </c>
      <c r="H1844" t="s">
        <v>220</v>
      </c>
      <c r="I1844" t="s">
        <v>6801</v>
      </c>
      <c r="J1844">
        <v>0.12805</v>
      </c>
      <c r="K1844">
        <v>1</v>
      </c>
      <c r="L1844">
        <v>1</v>
      </c>
      <c r="M1844">
        <v>1</v>
      </c>
      <c r="N1844">
        <v>1</v>
      </c>
      <c r="O1844" t="s">
        <v>225</v>
      </c>
      <c r="P1844">
        <v>0</v>
      </c>
      <c r="Q1844">
        <v>1</v>
      </c>
      <c r="R1844">
        <v>7600</v>
      </c>
      <c r="S1844" t="s">
        <v>223</v>
      </c>
      <c r="T1844">
        <v>7600</v>
      </c>
      <c r="U1844" t="s">
        <v>6798</v>
      </c>
      <c r="V1844" t="s">
        <v>455</v>
      </c>
      <c r="W1844" t="s">
        <v>225</v>
      </c>
      <c r="X1844" t="s">
        <v>225</v>
      </c>
      <c r="Y1844">
        <v>7600</v>
      </c>
      <c r="AB1844">
        <v>1</v>
      </c>
      <c r="AC1844">
        <v>1</v>
      </c>
      <c r="AD1844">
        <v>3</v>
      </c>
      <c r="AE1844">
        <v>1499</v>
      </c>
      <c r="AF1844">
        <v>1.75</v>
      </c>
      <c r="AQ1844">
        <v>1</v>
      </c>
      <c r="AR1844">
        <f t="shared" si="28"/>
        <v>9.68</v>
      </c>
      <c r="AS1844">
        <v>1</v>
      </c>
      <c r="AT1844" t="s">
        <v>137</v>
      </c>
      <c r="AU1844">
        <v>46</v>
      </c>
    </row>
    <row r="1845" spans="1:47">
      <c r="A1845" t="s">
        <v>6802</v>
      </c>
      <c r="C1845">
        <v>310</v>
      </c>
      <c r="D1845" t="s">
        <v>6803</v>
      </c>
      <c r="E1845">
        <v>101</v>
      </c>
      <c r="F1845" t="s">
        <v>6804</v>
      </c>
      <c r="G1845" t="s">
        <v>219</v>
      </c>
      <c r="H1845" t="s">
        <v>220</v>
      </c>
      <c r="I1845" t="s">
        <v>6805</v>
      </c>
      <c r="J1845">
        <v>0.16306999999999999</v>
      </c>
      <c r="K1845">
        <v>1</v>
      </c>
      <c r="L1845">
        <v>1</v>
      </c>
      <c r="M1845">
        <v>1</v>
      </c>
      <c r="N1845">
        <v>1</v>
      </c>
      <c r="O1845" t="s">
        <v>225</v>
      </c>
      <c r="P1845">
        <v>0</v>
      </c>
      <c r="Q1845">
        <v>1</v>
      </c>
      <c r="R1845">
        <v>1800</v>
      </c>
      <c r="S1845" t="s">
        <v>243</v>
      </c>
      <c r="T1845">
        <v>1800</v>
      </c>
      <c r="U1845" t="s">
        <v>6802</v>
      </c>
      <c r="V1845" t="s">
        <v>413</v>
      </c>
      <c r="W1845" t="s">
        <v>225</v>
      </c>
      <c r="X1845" t="s">
        <v>225</v>
      </c>
      <c r="Y1845">
        <v>1800</v>
      </c>
      <c r="AB1845">
        <v>1</v>
      </c>
      <c r="AC1845">
        <v>1</v>
      </c>
      <c r="AD1845">
        <v>2</v>
      </c>
      <c r="AE1845">
        <v>1058</v>
      </c>
      <c r="AF1845">
        <v>1</v>
      </c>
      <c r="AQ1845">
        <v>2</v>
      </c>
      <c r="AR1845">
        <f t="shared" si="28"/>
        <v>9.68</v>
      </c>
      <c r="AS1845">
        <v>1</v>
      </c>
      <c r="AT1845" t="s">
        <v>137</v>
      </c>
      <c r="AU1845">
        <v>46</v>
      </c>
    </row>
    <row r="1846" spans="1:47">
      <c r="A1846" t="s">
        <v>248</v>
      </c>
      <c r="C1846">
        <v>310</v>
      </c>
      <c r="E1846">
        <v>0</v>
      </c>
      <c r="J1846">
        <v>5.0000000000000001E-4</v>
      </c>
      <c r="K1846">
        <v>0</v>
      </c>
      <c r="L1846">
        <v>0</v>
      </c>
      <c r="M1846">
        <v>0</v>
      </c>
      <c r="N1846">
        <v>0</v>
      </c>
      <c r="P1846">
        <v>0</v>
      </c>
      <c r="Q1846">
        <v>0</v>
      </c>
      <c r="R1846">
        <v>0</v>
      </c>
      <c r="S1846" t="s">
        <v>249</v>
      </c>
      <c r="T1846">
        <v>0</v>
      </c>
      <c r="Y1846">
        <v>0</v>
      </c>
      <c r="AB1846">
        <v>0</v>
      </c>
      <c r="AC1846">
        <v>0</v>
      </c>
      <c r="AD1846">
        <v>0</v>
      </c>
      <c r="AE1846">
        <v>0</v>
      </c>
      <c r="AF1846">
        <v>0</v>
      </c>
      <c r="AQ1846">
        <v>0</v>
      </c>
      <c r="AR1846">
        <f t="shared" si="28"/>
        <v>0</v>
      </c>
      <c r="AS1846">
        <v>1</v>
      </c>
      <c r="AT1846" t="s">
        <v>134</v>
      </c>
      <c r="AU1846">
        <v>43</v>
      </c>
    </row>
    <row r="1847" spans="1:47">
      <c r="A1847" t="s">
        <v>6806</v>
      </c>
      <c r="C1847">
        <v>310</v>
      </c>
      <c r="D1847" t="s">
        <v>6807</v>
      </c>
      <c r="E1847">
        <v>101</v>
      </c>
      <c r="F1847" t="s">
        <v>6808</v>
      </c>
      <c r="G1847" t="s">
        <v>422</v>
      </c>
      <c r="H1847" t="s">
        <v>220</v>
      </c>
      <c r="I1847" t="s">
        <v>6809</v>
      </c>
      <c r="J1847">
        <v>0.20272000000000001</v>
      </c>
      <c r="K1847">
        <v>0</v>
      </c>
      <c r="L1847">
        <v>0</v>
      </c>
      <c r="M1847">
        <v>1</v>
      </c>
      <c r="N1847">
        <v>1</v>
      </c>
      <c r="O1847" t="s">
        <v>659</v>
      </c>
      <c r="P1847">
        <v>1</v>
      </c>
      <c r="Q1847">
        <v>1</v>
      </c>
      <c r="R1847">
        <v>10800</v>
      </c>
      <c r="S1847" t="s">
        <v>223</v>
      </c>
      <c r="T1847">
        <v>0</v>
      </c>
      <c r="U1847" t="s">
        <v>6806</v>
      </c>
      <c r="V1847" t="s">
        <v>933</v>
      </c>
      <c r="W1847" t="s">
        <v>659</v>
      </c>
      <c r="X1847" t="s">
        <v>659</v>
      </c>
      <c r="Y1847">
        <v>10800</v>
      </c>
      <c r="AB1847">
        <v>0</v>
      </c>
      <c r="AC1847">
        <v>0</v>
      </c>
      <c r="AD1847">
        <v>3</v>
      </c>
      <c r="AE1847">
        <v>1412</v>
      </c>
      <c r="AF1847">
        <v>1</v>
      </c>
      <c r="AQ1847">
        <v>1</v>
      </c>
      <c r="AR1847">
        <f t="shared" si="28"/>
        <v>0</v>
      </c>
      <c r="AS1847">
        <v>1</v>
      </c>
      <c r="AT1847" t="s">
        <v>135</v>
      </c>
      <c r="AU1847">
        <v>44</v>
      </c>
    </row>
    <row r="1848" spans="1:47">
      <c r="A1848" t="s">
        <v>6810</v>
      </c>
      <c r="C1848">
        <v>310</v>
      </c>
      <c r="D1848" t="s">
        <v>6811</v>
      </c>
      <c r="E1848">
        <v>101</v>
      </c>
      <c r="F1848" t="s">
        <v>6812</v>
      </c>
      <c r="G1848" t="s">
        <v>219</v>
      </c>
      <c r="H1848" t="s">
        <v>220</v>
      </c>
      <c r="I1848" t="s">
        <v>6813</v>
      </c>
      <c r="J1848">
        <v>0.21940999999999999</v>
      </c>
      <c r="K1848">
        <v>0</v>
      </c>
      <c r="L1848">
        <v>0</v>
      </c>
      <c r="M1848">
        <v>1</v>
      </c>
      <c r="N1848">
        <v>1</v>
      </c>
      <c r="O1848" t="s">
        <v>659</v>
      </c>
      <c r="P1848">
        <v>1</v>
      </c>
      <c r="Q1848">
        <v>1</v>
      </c>
      <c r="R1848">
        <v>5200</v>
      </c>
      <c r="S1848" t="s">
        <v>223</v>
      </c>
      <c r="T1848">
        <v>0</v>
      </c>
      <c r="U1848" t="s">
        <v>6810</v>
      </c>
      <c r="V1848" t="s">
        <v>933</v>
      </c>
      <c r="W1848" t="s">
        <v>659</v>
      </c>
      <c r="X1848" t="s">
        <v>659</v>
      </c>
      <c r="Y1848">
        <v>5200</v>
      </c>
      <c r="AB1848">
        <v>0</v>
      </c>
      <c r="AC1848">
        <v>0</v>
      </c>
      <c r="AD1848">
        <v>2</v>
      </c>
      <c r="AE1848">
        <v>850</v>
      </c>
      <c r="AF1848">
        <v>1</v>
      </c>
      <c r="AQ1848">
        <v>0</v>
      </c>
      <c r="AR1848">
        <f t="shared" si="28"/>
        <v>0</v>
      </c>
      <c r="AS1848">
        <v>1</v>
      </c>
      <c r="AT1848" t="s">
        <v>134</v>
      </c>
      <c r="AU1848">
        <v>43</v>
      </c>
    </row>
    <row r="1849" spans="1:47">
      <c r="A1849" t="s">
        <v>6814</v>
      </c>
      <c r="C1849">
        <v>310</v>
      </c>
      <c r="D1849" t="s">
        <v>6815</v>
      </c>
      <c r="E1849">
        <v>101</v>
      </c>
      <c r="F1849" t="s">
        <v>6816</v>
      </c>
      <c r="G1849" t="s">
        <v>219</v>
      </c>
      <c r="H1849" t="s">
        <v>220</v>
      </c>
      <c r="I1849" t="s">
        <v>6817</v>
      </c>
      <c r="J1849">
        <v>1.0468200000000001</v>
      </c>
      <c r="K1849">
        <v>1</v>
      </c>
      <c r="L1849">
        <v>1</v>
      </c>
      <c r="M1849">
        <v>1</v>
      </c>
      <c r="N1849">
        <v>1</v>
      </c>
      <c r="O1849" t="s">
        <v>225</v>
      </c>
      <c r="P1849">
        <v>0</v>
      </c>
      <c r="Q1849">
        <v>1</v>
      </c>
      <c r="R1849">
        <v>7400</v>
      </c>
      <c r="S1849" t="s">
        <v>223</v>
      </c>
      <c r="T1849">
        <v>7400</v>
      </c>
      <c r="U1849" t="s">
        <v>6814</v>
      </c>
      <c r="V1849" t="s">
        <v>413</v>
      </c>
      <c r="W1849" t="s">
        <v>225</v>
      </c>
      <c r="X1849" t="s">
        <v>225</v>
      </c>
      <c r="Y1849">
        <v>7400</v>
      </c>
      <c r="AB1849">
        <v>1</v>
      </c>
      <c r="AC1849">
        <v>1</v>
      </c>
      <c r="AD1849">
        <v>2</v>
      </c>
      <c r="AE1849">
        <v>864</v>
      </c>
      <c r="AF1849">
        <v>1</v>
      </c>
      <c r="AQ1849">
        <v>1</v>
      </c>
      <c r="AR1849">
        <f t="shared" si="28"/>
        <v>9.68</v>
      </c>
      <c r="AS1849">
        <v>1</v>
      </c>
      <c r="AT1849" t="s">
        <v>137</v>
      </c>
      <c r="AU1849">
        <v>46</v>
      </c>
    </row>
    <row r="1850" spans="1:47">
      <c r="A1850" t="s">
        <v>6818</v>
      </c>
      <c r="C1850">
        <v>310</v>
      </c>
      <c r="D1850" t="s">
        <v>6819</v>
      </c>
      <c r="E1850">
        <v>101</v>
      </c>
      <c r="F1850" t="s">
        <v>6820</v>
      </c>
      <c r="G1850" t="s">
        <v>219</v>
      </c>
      <c r="H1850" t="s">
        <v>220</v>
      </c>
      <c r="I1850" t="s">
        <v>6821</v>
      </c>
      <c r="J1850">
        <v>0.20530999999999999</v>
      </c>
      <c r="K1850">
        <v>1</v>
      </c>
      <c r="L1850">
        <v>1</v>
      </c>
      <c r="M1850">
        <v>1</v>
      </c>
      <c r="N1850">
        <v>1</v>
      </c>
      <c r="O1850" t="s">
        <v>225</v>
      </c>
      <c r="P1850">
        <v>0</v>
      </c>
      <c r="Q1850">
        <v>0</v>
      </c>
      <c r="R1850">
        <v>0</v>
      </c>
      <c r="S1850" t="s">
        <v>223</v>
      </c>
      <c r="T1850">
        <v>0</v>
      </c>
      <c r="U1850" t="s">
        <v>6818</v>
      </c>
      <c r="V1850" t="s">
        <v>413</v>
      </c>
      <c r="W1850" t="s">
        <v>225</v>
      </c>
      <c r="X1850" t="s">
        <v>225</v>
      </c>
      <c r="Y1850">
        <v>0</v>
      </c>
      <c r="AB1850">
        <v>1</v>
      </c>
      <c r="AC1850">
        <v>1</v>
      </c>
      <c r="AD1850">
        <v>2</v>
      </c>
      <c r="AE1850">
        <v>827</v>
      </c>
      <c r="AF1850">
        <v>1</v>
      </c>
      <c r="AQ1850">
        <v>2</v>
      </c>
      <c r="AR1850">
        <f t="shared" si="28"/>
        <v>9.68</v>
      </c>
      <c r="AS1850">
        <v>1</v>
      </c>
      <c r="AT1850" t="s">
        <v>137</v>
      </c>
      <c r="AU1850">
        <v>46</v>
      </c>
    </row>
    <row r="1851" spans="1:47">
      <c r="A1851" t="s">
        <v>6822</v>
      </c>
      <c r="C1851">
        <v>310</v>
      </c>
      <c r="D1851" t="s">
        <v>6823</v>
      </c>
      <c r="E1851">
        <v>101</v>
      </c>
      <c r="F1851" t="s">
        <v>6824</v>
      </c>
      <c r="G1851" t="s">
        <v>219</v>
      </c>
      <c r="H1851" t="s">
        <v>220</v>
      </c>
      <c r="I1851" t="s">
        <v>6825</v>
      </c>
      <c r="J1851">
        <v>9.6110000000000001E-2</v>
      </c>
      <c r="K1851">
        <v>1</v>
      </c>
      <c r="L1851">
        <v>1</v>
      </c>
      <c r="M1851">
        <v>1</v>
      </c>
      <c r="N1851">
        <v>1</v>
      </c>
      <c r="O1851" t="s">
        <v>225</v>
      </c>
      <c r="P1851">
        <v>0</v>
      </c>
      <c r="Q1851">
        <v>1</v>
      </c>
      <c r="R1851">
        <v>8300</v>
      </c>
      <c r="S1851" t="s">
        <v>223</v>
      </c>
      <c r="T1851">
        <v>8300</v>
      </c>
      <c r="U1851" t="s">
        <v>6822</v>
      </c>
      <c r="V1851" t="s">
        <v>455</v>
      </c>
      <c r="W1851" t="s">
        <v>225</v>
      </c>
      <c r="X1851" t="s">
        <v>225</v>
      </c>
      <c r="Y1851">
        <v>8300</v>
      </c>
      <c r="AB1851">
        <v>1</v>
      </c>
      <c r="AC1851">
        <v>1</v>
      </c>
      <c r="AD1851">
        <v>4</v>
      </c>
      <c r="AE1851">
        <v>1740</v>
      </c>
      <c r="AF1851">
        <v>2</v>
      </c>
      <c r="AQ1851">
        <v>1</v>
      </c>
      <c r="AR1851">
        <f t="shared" si="28"/>
        <v>9.68</v>
      </c>
      <c r="AS1851">
        <v>1</v>
      </c>
      <c r="AT1851" t="s">
        <v>137</v>
      </c>
      <c r="AU1851">
        <v>46</v>
      </c>
    </row>
    <row r="1852" spans="1:47">
      <c r="A1852" t="s">
        <v>6826</v>
      </c>
      <c r="C1852">
        <v>310</v>
      </c>
      <c r="D1852" t="s">
        <v>6827</v>
      </c>
      <c r="E1852">
        <v>101</v>
      </c>
      <c r="F1852" t="s">
        <v>6361</v>
      </c>
      <c r="G1852" t="s">
        <v>422</v>
      </c>
      <c r="H1852" t="s">
        <v>220</v>
      </c>
      <c r="I1852" t="s">
        <v>6828</v>
      </c>
      <c r="J1852">
        <v>0.2326</v>
      </c>
      <c r="K1852">
        <v>0</v>
      </c>
      <c r="L1852">
        <v>0</v>
      </c>
      <c r="M1852">
        <v>1</v>
      </c>
      <c r="N1852">
        <v>1</v>
      </c>
      <c r="O1852" t="s">
        <v>659</v>
      </c>
      <c r="P1852">
        <v>1</v>
      </c>
      <c r="Q1852">
        <v>0</v>
      </c>
      <c r="R1852">
        <v>0</v>
      </c>
      <c r="S1852" t="s">
        <v>223</v>
      </c>
      <c r="T1852">
        <v>0</v>
      </c>
      <c r="U1852" t="s">
        <v>6826</v>
      </c>
      <c r="V1852" t="s">
        <v>933</v>
      </c>
      <c r="W1852" t="s">
        <v>659</v>
      </c>
      <c r="X1852" t="s">
        <v>659</v>
      </c>
      <c r="Y1852">
        <v>0</v>
      </c>
      <c r="AB1852">
        <v>0</v>
      </c>
      <c r="AC1852">
        <v>0</v>
      </c>
      <c r="AD1852">
        <v>3</v>
      </c>
      <c r="AE1852">
        <v>1008</v>
      </c>
      <c r="AF1852">
        <v>1</v>
      </c>
      <c r="AQ1852">
        <v>1</v>
      </c>
      <c r="AR1852">
        <f t="shared" si="28"/>
        <v>0</v>
      </c>
      <c r="AS1852">
        <v>1</v>
      </c>
      <c r="AT1852" t="s">
        <v>135</v>
      </c>
      <c r="AU1852">
        <v>44</v>
      </c>
    </row>
    <row r="1853" spans="1:47">
      <c r="A1853" t="s">
        <v>6829</v>
      </c>
      <c r="C1853">
        <v>310</v>
      </c>
      <c r="D1853" t="s">
        <v>6830</v>
      </c>
      <c r="E1853">
        <v>101</v>
      </c>
      <c r="F1853" t="s">
        <v>6831</v>
      </c>
      <c r="G1853" t="s">
        <v>422</v>
      </c>
      <c r="H1853" t="s">
        <v>220</v>
      </c>
      <c r="I1853" t="s">
        <v>6832</v>
      </c>
      <c r="J1853">
        <v>0.73323000000000005</v>
      </c>
      <c r="K1853">
        <v>0</v>
      </c>
      <c r="L1853">
        <v>0</v>
      </c>
      <c r="M1853">
        <v>1</v>
      </c>
      <c r="N1853">
        <v>1</v>
      </c>
      <c r="O1853" t="s">
        <v>659</v>
      </c>
      <c r="P1853">
        <v>1</v>
      </c>
      <c r="Q1853">
        <v>1</v>
      </c>
      <c r="R1853">
        <v>7500</v>
      </c>
      <c r="S1853" t="s">
        <v>223</v>
      </c>
      <c r="T1853">
        <v>0</v>
      </c>
      <c r="U1853" t="s">
        <v>6829</v>
      </c>
      <c r="V1853" t="s">
        <v>224</v>
      </c>
      <c r="W1853" t="s">
        <v>225</v>
      </c>
      <c r="X1853" t="s">
        <v>659</v>
      </c>
      <c r="Y1853">
        <v>7500</v>
      </c>
      <c r="AB1853">
        <v>0</v>
      </c>
      <c r="AC1853">
        <v>0</v>
      </c>
      <c r="AD1853">
        <v>4</v>
      </c>
      <c r="AE1853">
        <v>1840</v>
      </c>
      <c r="AF1853">
        <v>2</v>
      </c>
      <c r="AQ1853">
        <v>2</v>
      </c>
      <c r="AR1853">
        <f t="shared" si="28"/>
        <v>0</v>
      </c>
      <c r="AS1853">
        <v>1</v>
      </c>
      <c r="AT1853" t="s">
        <v>135</v>
      </c>
      <c r="AU1853">
        <v>44</v>
      </c>
    </row>
    <row r="1854" spans="1:47">
      <c r="A1854" t="s">
        <v>6833</v>
      </c>
      <c r="C1854">
        <v>310</v>
      </c>
      <c r="D1854" t="s">
        <v>6834</v>
      </c>
      <c r="E1854">
        <v>101</v>
      </c>
      <c r="F1854" t="s">
        <v>6835</v>
      </c>
      <c r="G1854" t="s">
        <v>219</v>
      </c>
      <c r="H1854" t="s">
        <v>220</v>
      </c>
      <c r="I1854" t="s">
        <v>6836</v>
      </c>
      <c r="J1854">
        <v>0.29218</v>
      </c>
      <c r="K1854">
        <v>1</v>
      </c>
      <c r="L1854">
        <v>1</v>
      </c>
      <c r="M1854">
        <v>1</v>
      </c>
      <c r="N1854">
        <v>1</v>
      </c>
      <c r="O1854" t="s">
        <v>225</v>
      </c>
      <c r="P1854">
        <v>0</v>
      </c>
      <c r="Q1854">
        <v>0</v>
      </c>
      <c r="R1854">
        <v>0</v>
      </c>
      <c r="S1854" t="s">
        <v>223</v>
      </c>
      <c r="T1854">
        <v>0</v>
      </c>
      <c r="U1854" t="s">
        <v>6833</v>
      </c>
      <c r="V1854" t="s">
        <v>455</v>
      </c>
      <c r="W1854" t="s">
        <v>225</v>
      </c>
      <c r="X1854" t="s">
        <v>225</v>
      </c>
      <c r="Y1854">
        <v>0</v>
      </c>
      <c r="AB1854">
        <v>1</v>
      </c>
      <c r="AC1854">
        <v>1</v>
      </c>
      <c r="AD1854">
        <v>4</v>
      </c>
      <c r="AE1854">
        <v>1352</v>
      </c>
      <c r="AF1854">
        <v>2</v>
      </c>
      <c r="AQ1854">
        <v>3</v>
      </c>
      <c r="AR1854">
        <f t="shared" si="28"/>
        <v>9.68</v>
      </c>
      <c r="AS1854">
        <v>1</v>
      </c>
      <c r="AT1854" t="s">
        <v>137</v>
      </c>
      <c r="AU1854">
        <v>46</v>
      </c>
    </row>
    <row r="1855" spans="1:47">
      <c r="A1855" t="s">
        <v>6837</v>
      </c>
      <c r="C1855">
        <v>310</v>
      </c>
      <c r="D1855" t="s">
        <v>6838</v>
      </c>
      <c r="E1855">
        <v>101</v>
      </c>
      <c r="F1855" t="s">
        <v>6839</v>
      </c>
      <c r="G1855" t="s">
        <v>219</v>
      </c>
      <c r="H1855" t="s">
        <v>220</v>
      </c>
      <c r="I1855" t="s">
        <v>6840</v>
      </c>
      <c r="J1855">
        <v>0.1275</v>
      </c>
      <c r="K1855">
        <v>1</v>
      </c>
      <c r="L1855">
        <v>1</v>
      </c>
      <c r="M1855">
        <v>1</v>
      </c>
      <c r="N1855">
        <v>1</v>
      </c>
      <c r="O1855" t="s">
        <v>225</v>
      </c>
      <c r="P1855">
        <v>0</v>
      </c>
      <c r="Q1855">
        <v>1</v>
      </c>
      <c r="R1855">
        <v>6400</v>
      </c>
      <c r="S1855" t="s">
        <v>223</v>
      </c>
      <c r="T1855">
        <v>6400</v>
      </c>
      <c r="U1855" t="s">
        <v>6837</v>
      </c>
      <c r="V1855" t="s">
        <v>455</v>
      </c>
      <c r="W1855" t="s">
        <v>225</v>
      </c>
      <c r="X1855" t="s">
        <v>225</v>
      </c>
      <c r="Y1855">
        <v>6400</v>
      </c>
      <c r="AB1855">
        <v>1</v>
      </c>
      <c r="AC1855">
        <v>1</v>
      </c>
      <c r="AD1855">
        <v>2</v>
      </c>
      <c r="AE1855">
        <v>600</v>
      </c>
      <c r="AF1855">
        <v>1</v>
      </c>
      <c r="AQ1855">
        <v>1</v>
      </c>
      <c r="AR1855">
        <f t="shared" si="28"/>
        <v>9.68</v>
      </c>
      <c r="AS1855">
        <v>1</v>
      </c>
      <c r="AT1855" t="s">
        <v>137</v>
      </c>
      <c r="AU1855">
        <v>46</v>
      </c>
    </row>
    <row r="1856" spans="1:47">
      <c r="A1856" t="s">
        <v>6841</v>
      </c>
      <c r="C1856">
        <v>310</v>
      </c>
      <c r="D1856" t="s">
        <v>6842</v>
      </c>
      <c r="E1856">
        <v>101</v>
      </c>
      <c r="F1856" t="s">
        <v>6843</v>
      </c>
      <c r="G1856" t="s">
        <v>219</v>
      </c>
      <c r="H1856" t="s">
        <v>220</v>
      </c>
      <c r="I1856" t="s">
        <v>6844</v>
      </c>
      <c r="J1856">
        <v>0.26329000000000002</v>
      </c>
      <c r="K1856">
        <v>0</v>
      </c>
      <c r="L1856">
        <v>0</v>
      </c>
      <c r="M1856">
        <v>1</v>
      </c>
      <c r="N1856">
        <v>1</v>
      </c>
      <c r="O1856" t="s">
        <v>659</v>
      </c>
      <c r="P1856">
        <v>1</v>
      </c>
      <c r="Q1856">
        <v>1</v>
      </c>
      <c r="R1856">
        <v>15000</v>
      </c>
      <c r="S1856" t="s">
        <v>223</v>
      </c>
      <c r="T1856">
        <v>0</v>
      </c>
      <c r="U1856" t="s">
        <v>6841</v>
      </c>
      <c r="X1856" t="s">
        <v>659</v>
      </c>
      <c r="Y1856">
        <v>15000</v>
      </c>
      <c r="AB1856">
        <v>0</v>
      </c>
      <c r="AC1856">
        <v>0</v>
      </c>
      <c r="AD1856">
        <v>4</v>
      </c>
      <c r="AE1856">
        <v>1768</v>
      </c>
      <c r="AF1856">
        <v>1.75</v>
      </c>
      <c r="AQ1856">
        <v>1</v>
      </c>
      <c r="AR1856">
        <f t="shared" si="28"/>
        <v>0</v>
      </c>
      <c r="AS1856">
        <v>1</v>
      </c>
      <c r="AT1856" t="s">
        <v>135</v>
      </c>
      <c r="AU1856">
        <v>44</v>
      </c>
    </row>
    <row r="1857" spans="1:47">
      <c r="A1857" t="s">
        <v>6845</v>
      </c>
      <c r="C1857">
        <v>310</v>
      </c>
      <c r="D1857" t="s">
        <v>6846</v>
      </c>
      <c r="E1857">
        <v>101</v>
      </c>
      <c r="F1857" t="s">
        <v>6847</v>
      </c>
      <c r="G1857" t="s">
        <v>219</v>
      </c>
      <c r="H1857" t="s">
        <v>220</v>
      </c>
      <c r="I1857" t="s">
        <v>6848</v>
      </c>
      <c r="J1857">
        <v>0.15986</v>
      </c>
      <c r="K1857">
        <v>0</v>
      </c>
      <c r="L1857">
        <v>0</v>
      </c>
      <c r="M1857">
        <v>1</v>
      </c>
      <c r="N1857">
        <v>1</v>
      </c>
      <c r="O1857" t="s">
        <v>659</v>
      </c>
      <c r="P1857">
        <v>1</v>
      </c>
      <c r="Q1857">
        <v>1</v>
      </c>
      <c r="R1857">
        <v>4100</v>
      </c>
      <c r="S1857" t="s">
        <v>243</v>
      </c>
      <c r="T1857">
        <v>0</v>
      </c>
      <c r="U1857" t="s">
        <v>6845</v>
      </c>
      <c r="V1857" t="s">
        <v>933</v>
      </c>
      <c r="W1857" t="s">
        <v>659</v>
      </c>
      <c r="X1857" t="s">
        <v>659</v>
      </c>
      <c r="Y1857">
        <v>4100</v>
      </c>
      <c r="AB1857">
        <v>0</v>
      </c>
      <c r="AC1857">
        <v>0</v>
      </c>
      <c r="AD1857">
        <v>2</v>
      </c>
      <c r="AE1857">
        <v>1022</v>
      </c>
      <c r="AF1857">
        <v>1</v>
      </c>
      <c r="AQ1857">
        <v>2</v>
      </c>
      <c r="AR1857">
        <f t="shared" si="28"/>
        <v>0</v>
      </c>
      <c r="AS1857">
        <v>1</v>
      </c>
      <c r="AT1857" t="s">
        <v>134</v>
      </c>
      <c r="AU1857">
        <v>43</v>
      </c>
    </row>
    <row r="1858" spans="1:47">
      <c r="A1858" t="s">
        <v>6849</v>
      </c>
      <c r="C1858">
        <v>310</v>
      </c>
      <c r="D1858" t="s">
        <v>6850</v>
      </c>
      <c r="E1858">
        <v>101</v>
      </c>
      <c r="F1858" t="s">
        <v>6851</v>
      </c>
      <c r="G1858" t="s">
        <v>219</v>
      </c>
      <c r="H1858" t="s">
        <v>220</v>
      </c>
      <c r="I1858" t="s">
        <v>6852</v>
      </c>
      <c r="J1858">
        <v>0.22241</v>
      </c>
      <c r="K1858">
        <v>1</v>
      </c>
      <c r="L1858">
        <v>1</v>
      </c>
      <c r="M1858">
        <v>1</v>
      </c>
      <c r="N1858">
        <v>1</v>
      </c>
      <c r="O1858" t="s">
        <v>225</v>
      </c>
      <c r="P1858">
        <v>0</v>
      </c>
      <c r="Q1858">
        <v>0</v>
      </c>
      <c r="R1858">
        <v>0</v>
      </c>
      <c r="S1858" t="s">
        <v>223</v>
      </c>
      <c r="T1858">
        <v>0</v>
      </c>
      <c r="U1858" t="s">
        <v>6849</v>
      </c>
      <c r="V1858" t="s">
        <v>455</v>
      </c>
      <c r="W1858" t="s">
        <v>225</v>
      </c>
      <c r="X1858" t="s">
        <v>225</v>
      </c>
      <c r="Y1858">
        <v>0</v>
      </c>
      <c r="AB1858">
        <v>1</v>
      </c>
      <c r="AC1858">
        <v>1</v>
      </c>
      <c r="AD1858">
        <v>2</v>
      </c>
      <c r="AE1858">
        <v>704</v>
      </c>
      <c r="AF1858">
        <v>1</v>
      </c>
      <c r="AQ1858">
        <v>2</v>
      </c>
      <c r="AR1858">
        <f t="shared" ref="AR1858:AR1921" si="29">AB1858*9.68*VLOOKUP(AU1858,atten,10,FALSE)</f>
        <v>9.68</v>
      </c>
      <c r="AS1858">
        <v>1</v>
      </c>
      <c r="AT1858" t="s">
        <v>137</v>
      </c>
      <c r="AU1858">
        <v>46</v>
      </c>
    </row>
    <row r="1859" spans="1:47">
      <c r="A1859" t="s">
        <v>6853</v>
      </c>
      <c r="C1859">
        <v>310</v>
      </c>
      <c r="D1859" t="s">
        <v>6854</v>
      </c>
      <c r="E1859">
        <v>101</v>
      </c>
      <c r="F1859" t="s">
        <v>6855</v>
      </c>
      <c r="G1859" t="s">
        <v>422</v>
      </c>
      <c r="H1859" t="s">
        <v>220</v>
      </c>
      <c r="I1859" t="s">
        <v>6856</v>
      </c>
      <c r="J1859">
        <v>0.20759</v>
      </c>
      <c r="K1859">
        <v>0</v>
      </c>
      <c r="L1859">
        <v>0</v>
      </c>
      <c r="M1859">
        <v>1</v>
      </c>
      <c r="N1859">
        <v>1</v>
      </c>
      <c r="O1859" t="s">
        <v>659</v>
      </c>
      <c r="P1859">
        <v>1</v>
      </c>
      <c r="Q1859">
        <v>1</v>
      </c>
      <c r="R1859">
        <v>9900</v>
      </c>
      <c r="S1859" t="s">
        <v>223</v>
      </c>
      <c r="T1859">
        <v>0</v>
      </c>
      <c r="U1859" t="s">
        <v>6853</v>
      </c>
      <c r="V1859" t="s">
        <v>933</v>
      </c>
      <c r="W1859" t="s">
        <v>659</v>
      </c>
      <c r="X1859" t="s">
        <v>659</v>
      </c>
      <c r="Y1859">
        <v>9900</v>
      </c>
      <c r="AB1859">
        <v>0</v>
      </c>
      <c r="AC1859">
        <v>0</v>
      </c>
      <c r="AD1859">
        <v>5</v>
      </c>
      <c r="AE1859">
        <v>1828</v>
      </c>
      <c r="AF1859">
        <v>1</v>
      </c>
      <c r="AQ1859">
        <v>1</v>
      </c>
      <c r="AR1859">
        <f t="shared" si="29"/>
        <v>0</v>
      </c>
      <c r="AS1859">
        <v>1</v>
      </c>
      <c r="AT1859" t="s">
        <v>135</v>
      </c>
      <c r="AU1859">
        <v>44</v>
      </c>
    </row>
    <row r="1860" spans="1:47">
      <c r="A1860" t="s">
        <v>6857</v>
      </c>
      <c r="C1860">
        <v>310</v>
      </c>
      <c r="D1860" t="s">
        <v>6858</v>
      </c>
      <c r="E1860">
        <v>101</v>
      </c>
      <c r="F1860" t="s">
        <v>6738</v>
      </c>
      <c r="G1860" t="s">
        <v>324</v>
      </c>
      <c r="H1860" t="s">
        <v>220</v>
      </c>
      <c r="I1860" t="s">
        <v>6859</v>
      </c>
      <c r="J1860">
        <v>0.24944</v>
      </c>
      <c r="K1860">
        <v>1</v>
      </c>
      <c r="L1860">
        <v>1</v>
      </c>
      <c r="M1860">
        <v>1</v>
      </c>
      <c r="N1860">
        <v>1</v>
      </c>
      <c r="O1860" t="s">
        <v>225</v>
      </c>
      <c r="P1860">
        <v>0</v>
      </c>
      <c r="Q1860">
        <v>1</v>
      </c>
      <c r="R1860">
        <v>900</v>
      </c>
      <c r="S1860" t="s">
        <v>223</v>
      </c>
      <c r="T1860">
        <v>900</v>
      </c>
      <c r="U1860" t="s">
        <v>6857</v>
      </c>
      <c r="V1860" t="s">
        <v>455</v>
      </c>
      <c r="W1860" t="s">
        <v>225</v>
      </c>
      <c r="X1860" t="s">
        <v>225</v>
      </c>
      <c r="Y1860">
        <v>900</v>
      </c>
      <c r="AB1860">
        <v>1</v>
      </c>
      <c r="AC1860">
        <v>1</v>
      </c>
      <c r="AD1860">
        <v>2</v>
      </c>
      <c r="AE1860">
        <v>1154</v>
      </c>
      <c r="AF1860">
        <v>1.5</v>
      </c>
      <c r="AQ1860">
        <v>0</v>
      </c>
      <c r="AR1860">
        <f t="shared" si="29"/>
        <v>9.68</v>
      </c>
      <c r="AS1860">
        <v>1</v>
      </c>
      <c r="AT1860" t="s">
        <v>137</v>
      </c>
      <c r="AU1860">
        <v>46</v>
      </c>
    </row>
    <row r="1861" spans="1:47">
      <c r="A1861" t="s">
        <v>6860</v>
      </c>
      <c r="C1861">
        <v>310</v>
      </c>
      <c r="D1861" t="s">
        <v>6861</v>
      </c>
      <c r="E1861">
        <v>101</v>
      </c>
      <c r="F1861" t="s">
        <v>6862</v>
      </c>
      <c r="G1861" t="s">
        <v>219</v>
      </c>
      <c r="H1861" t="s">
        <v>220</v>
      </c>
      <c r="I1861" t="s">
        <v>6863</v>
      </c>
      <c r="J1861">
        <v>0.19022</v>
      </c>
      <c r="K1861">
        <v>1</v>
      </c>
      <c r="L1861">
        <v>1</v>
      </c>
      <c r="M1861">
        <v>1</v>
      </c>
      <c r="N1861">
        <v>1</v>
      </c>
      <c r="O1861" t="s">
        <v>225</v>
      </c>
      <c r="P1861">
        <v>0</v>
      </c>
      <c r="Q1861">
        <v>1</v>
      </c>
      <c r="R1861">
        <v>1000</v>
      </c>
      <c r="S1861" t="s">
        <v>223</v>
      </c>
      <c r="T1861">
        <v>1000</v>
      </c>
      <c r="U1861" t="s">
        <v>6860</v>
      </c>
      <c r="V1861" t="s">
        <v>413</v>
      </c>
      <c r="W1861" t="s">
        <v>225</v>
      </c>
      <c r="X1861" t="s">
        <v>225</v>
      </c>
      <c r="Y1861">
        <v>1000</v>
      </c>
      <c r="AB1861">
        <v>1</v>
      </c>
      <c r="AC1861">
        <v>1</v>
      </c>
      <c r="AD1861">
        <v>2</v>
      </c>
      <c r="AE1861">
        <v>736</v>
      </c>
      <c r="AF1861">
        <v>1</v>
      </c>
      <c r="AQ1861">
        <v>2</v>
      </c>
      <c r="AR1861">
        <f t="shared" si="29"/>
        <v>9.68</v>
      </c>
      <c r="AS1861">
        <v>1</v>
      </c>
      <c r="AT1861" t="s">
        <v>137</v>
      </c>
      <c r="AU1861">
        <v>46</v>
      </c>
    </row>
    <row r="1862" spans="1:47">
      <c r="A1862" t="s">
        <v>6864</v>
      </c>
      <c r="C1862">
        <v>310</v>
      </c>
      <c r="D1862" t="s">
        <v>6865</v>
      </c>
      <c r="E1862">
        <v>132</v>
      </c>
      <c r="F1862" t="s">
        <v>6710</v>
      </c>
      <c r="G1862" t="s">
        <v>219</v>
      </c>
      <c r="H1862" t="s">
        <v>260</v>
      </c>
      <c r="I1862" t="s">
        <v>6866</v>
      </c>
      <c r="J1862">
        <v>5.9200000000000003E-2</v>
      </c>
      <c r="K1862">
        <v>0</v>
      </c>
      <c r="L1862">
        <v>0</v>
      </c>
      <c r="M1862">
        <v>0</v>
      </c>
      <c r="N1862">
        <v>0</v>
      </c>
      <c r="P1862">
        <v>0</v>
      </c>
      <c r="Q1862">
        <v>0</v>
      </c>
      <c r="R1862">
        <v>0</v>
      </c>
      <c r="S1862" t="s">
        <v>223</v>
      </c>
      <c r="T1862">
        <v>0</v>
      </c>
      <c r="U1862" t="s">
        <v>6864</v>
      </c>
      <c r="Y1862">
        <v>0</v>
      </c>
      <c r="AB1862">
        <v>0</v>
      </c>
      <c r="AC1862">
        <v>0</v>
      </c>
      <c r="AD1862">
        <v>0</v>
      </c>
      <c r="AE1862">
        <v>0</v>
      </c>
      <c r="AF1862">
        <v>0</v>
      </c>
      <c r="AQ1862">
        <v>1</v>
      </c>
      <c r="AR1862">
        <f t="shared" si="29"/>
        <v>0</v>
      </c>
      <c r="AS1862">
        <v>1</v>
      </c>
      <c r="AT1862" t="s">
        <v>134</v>
      </c>
      <c r="AU1862">
        <v>43</v>
      </c>
    </row>
    <row r="1863" spans="1:47">
      <c r="A1863" t="s">
        <v>6867</v>
      </c>
      <c r="C1863">
        <v>310</v>
      </c>
      <c r="D1863" t="s">
        <v>6868</v>
      </c>
      <c r="E1863">
        <v>132</v>
      </c>
      <c r="F1863" t="s">
        <v>6869</v>
      </c>
      <c r="G1863" t="s">
        <v>219</v>
      </c>
      <c r="H1863" t="s">
        <v>260</v>
      </c>
      <c r="I1863" t="s">
        <v>6870</v>
      </c>
      <c r="J1863">
        <v>0.10659</v>
      </c>
      <c r="K1863">
        <v>0</v>
      </c>
      <c r="L1863">
        <v>0</v>
      </c>
      <c r="M1863">
        <v>0</v>
      </c>
      <c r="N1863">
        <v>0</v>
      </c>
      <c r="P1863">
        <v>0</v>
      </c>
      <c r="Q1863">
        <v>0</v>
      </c>
      <c r="R1863">
        <v>0</v>
      </c>
      <c r="S1863" t="s">
        <v>223</v>
      </c>
      <c r="T1863">
        <v>0</v>
      </c>
      <c r="U1863" t="s">
        <v>6867</v>
      </c>
      <c r="Y1863">
        <v>0</v>
      </c>
      <c r="AB1863">
        <v>0</v>
      </c>
      <c r="AC1863">
        <v>0</v>
      </c>
      <c r="AD1863">
        <v>0</v>
      </c>
      <c r="AE1863">
        <v>0</v>
      </c>
      <c r="AF1863">
        <v>0</v>
      </c>
      <c r="AQ1863">
        <v>1</v>
      </c>
      <c r="AR1863">
        <f t="shared" si="29"/>
        <v>0</v>
      </c>
      <c r="AS1863">
        <v>1</v>
      </c>
      <c r="AT1863" t="s">
        <v>137</v>
      </c>
      <c r="AU1863">
        <v>46</v>
      </c>
    </row>
    <row r="1864" spans="1:47">
      <c r="A1864" t="s">
        <v>6871</v>
      </c>
      <c r="C1864">
        <v>310</v>
      </c>
      <c r="D1864" t="s">
        <v>6872</v>
      </c>
      <c r="E1864">
        <v>101</v>
      </c>
      <c r="F1864" t="s">
        <v>6873</v>
      </c>
      <c r="G1864" t="s">
        <v>219</v>
      </c>
      <c r="H1864" t="s">
        <v>220</v>
      </c>
      <c r="I1864" t="s">
        <v>6874</v>
      </c>
      <c r="J1864">
        <v>0.14693000000000001</v>
      </c>
      <c r="K1864">
        <v>1</v>
      </c>
      <c r="L1864">
        <v>1</v>
      </c>
      <c r="M1864">
        <v>1</v>
      </c>
      <c r="N1864">
        <v>1</v>
      </c>
      <c r="O1864" t="s">
        <v>225</v>
      </c>
      <c r="P1864">
        <v>0</v>
      </c>
      <c r="Q1864">
        <v>1</v>
      </c>
      <c r="R1864">
        <v>5800</v>
      </c>
      <c r="S1864" t="s">
        <v>223</v>
      </c>
      <c r="T1864">
        <v>5800</v>
      </c>
      <c r="U1864" t="s">
        <v>6871</v>
      </c>
      <c r="V1864" t="s">
        <v>413</v>
      </c>
      <c r="W1864" t="s">
        <v>225</v>
      </c>
      <c r="X1864" t="s">
        <v>225</v>
      </c>
      <c r="Y1864">
        <v>5800</v>
      </c>
      <c r="AB1864">
        <v>1</v>
      </c>
      <c r="AC1864">
        <v>1</v>
      </c>
      <c r="AD1864">
        <v>2</v>
      </c>
      <c r="AE1864">
        <v>989</v>
      </c>
      <c r="AF1864">
        <v>1.3</v>
      </c>
      <c r="AQ1864">
        <v>2</v>
      </c>
      <c r="AR1864">
        <f t="shared" si="29"/>
        <v>9.68</v>
      </c>
      <c r="AS1864">
        <v>1</v>
      </c>
      <c r="AT1864" t="s">
        <v>137</v>
      </c>
      <c r="AU1864">
        <v>46</v>
      </c>
    </row>
    <row r="1865" spans="1:47">
      <c r="A1865" t="s">
        <v>6875</v>
      </c>
      <c r="C1865">
        <v>310</v>
      </c>
      <c r="D1865" t="s">
        <v>6876</v>
      </c>
      <c r="E1865">
        <v>101</v>
      </c>
      <c r="F1865" t="s">
        <v>6877</v>
      </c>
      <c r="G1865" t="s">
        <v>422</v>
      </c>
      <c r="H1865" t="s">
        <v>220</v>
      </c>
      <c r="I1865" t="s">
        <v>6878</v>
      </c>
      <c r="J1865">
        <v>0.23630000000000001</v>
      </c>
      <c r="K1865">
        <v>0</v>
      </c>
      <c r="L1865">
        <v>0</v>
      </c>
      <c r="M1865">
        <v>1</v>
      </c>
      <c r="N1865">
        <v>1</v>
      </c>
      <c r="O1865" t="s">
        <v>659</v>
      </c>
      <c r="P1865">
        <v>1</v>
      </c>
      <c r="Q1865">
        <v>1</v>
      </c>
      <c r="R1865">
        <v>7700</v>
      </c>
      <c r="S1865" t="s">
        <v>223</v>
      </c>
      <c r="T1865">
        <v>0</v>
      </c>
      <c r="U1865" t="s">
        <v>6875</v>
      </c>
      <c r="V1865" t="s">
        <v>933</v>
      </c>
      <c r="W1865" t="s">
        <v>659</v>
      </c>
      <c r="X1865" t="s">
        <v>659</v>
      </c>
      <c r="Y1865">
        <v>7700</v>
      </c>
      <c r="AB1865">
        <v>0</v>
      </c>
      <c r="AC1865">
        <v>0</v>
      </c>
      <c r="AD1865">
        <v>3</v>
      </c>
      <c r="AE1865">
        <v>1008</v>
      </c>
      <c r="AF1865">
        <v>1</v>
      </c>
      <c r="AQ1865">
        <v>1</v>
      </c>
      <c r="AR1865">
        <f t="shared" si="29"/>
        <v>0</v>
      </c>
      <c r="AS1865">
        <v>1</v>
      </c>
      <c r="AT1865" t="s">
        <v>135</v>
      </c>
      <c r="AU1865">
        <v>44</v>
      </c>
    </row>
    <row r="1866" spans="1:47">
      <c r="A1866" t="s">
        <v>6879</v>
      </c>
      <c r="C1866">
        <v>310</v>
      </c>
      <c r="D1866" t="s">
        <v>6880</v>
      </c>
      <c r="E1866">
        <v>101</v>
      </c>
      <c r="F1866" t="s">
        <v>6881</v>
      </c>
      <c r="G1866" t="s">
        <v>219</v>
      </c>
      <c r="H1866" t="s">
        <v>220</v>
      </c>
      <c r="I1866" t="s">
        <v>6882</v>
      </c>
      <c r="J1866">
        <v>0.14346</v>
      </c>
      <c r="K1866">
        <v>1</v>
      </c>
      <c r="L1866">
        <v>1</v>
      </c>
      <c r="M1866">
        <v>1</v>
      </c>
      <c r="N1866">
        <v>1</v>
      </c>
      <c r="O1866" t="s">
        <v>225</v>
      </c>
      <c r="P1866">
        <v>0</v>
      </c>
      <c r="Q1866">
        <v>1</v>
      </c>
      <c r="R1866">
        <v>2200</v>
      </c>
      <c r="S1866" t="s">
        <v>223</v>
      </c>
      <c r="T1866">
        <v>2200</v>
      </c>
      <c r="U1866" t="s">
        <v>6879</v>
      </c>
      <c r="V1866" t="s">
        <v>413</v>
      </c>
      <c r="W1866" t="s">
        <v>225</v>
      </c>
      <c r="X1866" t="s">
        <v>225</v>
      </c>
      <c r="Y1866">
        <v>2200</v>
      </c>
      <c r="AB1866">
        <v>1</v>
      </c>
      <c r="AC1866">
        <v>1</v>
      </c>
      <c r="AD1866">
        <v>3</v>
      </c>
      <c r="AE1866">
        <v>2190</v>
      </c>
      <c r="AF1866">
        <v>2</v>
      </c>
      <c r="AQ1866">
        <v>2</v>
      </c>
      <c r="AR1866">
        <f t="shared" si="29"/>
        <v>9.68</v>
      </c>
      <c r="AS1866">
        <v>1</v>
      </c>
      <c r="AT1866" t="s">
        <v>136</v>
      </c>
      <c r="AU1866">
        <v>45</v>
      </c>
    </row>
    <row r="1867" spans="1:47">
      <c r="A1867" t="s">
        <v>6883</v>
      </c>
      <c r="C1867">
        <v>310</v>
      </c>
      <c r="D1867" t="s">
        <v>6884</v>
      </c>
      <c r="E1867">
        <v>101</v>
      </c>
      <c r="F1867" t="s">
        <v>6885</v>
      </c>
      <c r="G1867" t="s">
        <v>219</v>
      </c>
      <c r="H1867" t="s">
        <v>220</v>
      </c>
      <c r="I1867" t="s">
        <v>6886</v>
      </c>
      <c r="J1867">
        <v>9.919E-2</v>
      </c>
      <c r="K1867">
        <v>1</v>
      </c>
      <c r="L1867">
        <v>1</v>
      </c>
      <c r="M1867">
        <v>1</v>
      </c>
      <c r="N1867">
        <v>1</v>
      </c>
      <c r="O1867" t="s">
        <v>225</v>
      </c>
      <c r="P1867">
        <v>0</v>
      </c>
      <c r="Q1867">
        <v>1</v>
      </c>
      <c r="R1867">
        <v>12400</v>
      </c>
      <c r="S1867" t="s">
        <v>223</v>
      </c>
      <c r="T1867">
        <v>12400</v>
      </c>
      <c r="U1867" t="s">
        <v>6883</v>
      </c>
      <c r="V1867" t="s">
        <v>455</v>
      </c>
      <c r="W1867" t="s">
        <v>225</v>
      </c>
      <c r="X1867" t="s">
        <v>225</v>
      </c>
      <c r="Y1867">
        <v>12400</v>
      </c>
      <c r="AB1867">
        <v>1</v>
      </c>
      <c r="AC1867">
        <v>1</v>
      </c>
      <c r="AD1867">
        <v>2</v>
      </c>
      <c r="AE1867">
        <v>1501</v>
      </c>
      <c r="AF1867">
        <v>2.5</v>
      </c>
      <c r="AQ1867">
        <v>1</v>
      </c>
      <c r="AR1867">
        <f t="shared" si="29"/>
        <v>9.68</v>
      </c>
      <c r="AS1867">
        <v>1</v>
      </c>
      <c r="AT1867" t="s">
        <v>137</v>
      </c>
      <c r="AU1867">
        <v>46</v>
      </c>
    </row>
    <row r="1868" spans="1:47">
      <c r="A1868" t="s">
        <v>6887</v>
      </c>
      <c r="C1868">
        <v>310</v>
      </c>
      <c r="D1868" t="s">
        <v>6888</v>
      </c>
      <c r="E1868">
        <v>101</v>
      </c>
      <c r="F1868" t="s">
        <v>6889</v>
      </c>
      <c r="G1868" t="s">
        <v>219</v>
      </c>
      <c r="H1868" t="s">
        <v>220</v>
      </c>
      <c r="I1868" t="s">
        <v>6890</v>
      </c>
      <c r="J1868">
        <v>0.20347999999999999</v>
      </c>
      <c r="K1868">
        <v>1</v>
      </c>
      <c r="L1868">
        <v>1</v>
      </c>
      <c r="M1868">
        <v>1</v>
      </c>
      <c r="N1868">
        <v>1</v>
      </c>
      <c r="O1868" t="s">
        <v>225</v>
      </c>
      <c r="P1868">
        <v>0</v>
      </c>
      <c r="Q1868">
        <v>1</v>
      </c>
      <c r="R1868">
        <v>5600</v>
      </c>
      <c r="S1868" t="s">
        <v>243</v>
      </c>
      <c r="T1868">
        <v>5600</v>
      </c>
      <c r="U1868" t="s">
        <v>6887</v>
      </c>
      <c r="V1868" t="s">
        <v>413</v>
      </c>
      <c r="W1868" t="s">
        <v>225</v>
      </c>
      <c r="X1868" t="s">
        <v>225</v>
      </c>
      <c r="Y1868">
        <v>5600</v>
      </c>
      <c r="AB1868">
        <v>1</v>
      </c>
      <c r="AC1868">
        <v>1</v>
      </c>
      <c r="AD1868">
        <v>1</v>
      </c>
      <c r="AE1868">
        <v>600</v>
      </c>
      <c r="AF1868">
        <v>1</v>
      </c>
      <c r="AQ1868">
        <v>2</v>
      </c>
      <c r="AR1868">
        <f t="shared" si="29"/>
        <v>9.68</v>
      </c>
      <c r="AS1868">
        <v>1</v>
      </c>
      <c r="AT1868" t="s">
        <v>137</v>
      </c>
      <c r="AU1868">
        <v>46</v>
      </c>
    </row>
    <row r="1869" spans="1:47">
      <c r="A1869" t="s">
        <v>6891</v>
      </c>
      <c r="C1869">
        <v>310</v>
      </c>
      <c r="D1869" t="s">
        <v>6892</v>
      </c>
      <c r="E1869">
        <v>101</v>
      </c>
      <c r="F1869" t="s">
        <v>6893</v>
      </c>
      <c r="G1869" t="s">
        <v>219</v>
      </c>
      <c r="H1869" t="s">
        <v>220</v>
      </c>
      <c r="I1869" t="s">
        <v>6894</v>
      </c>
      <c r="J1869">
        <v>0.10557999999999999</v>
      </c>
      <c r="K1869">
        <v>1</v>
      </c>
      <c r="L1869">
        <v>1</v>
      </c>
      <c r="M1869">
        <v>1</v>
      </c>
      <c r="N1869">
        <v>1</v>
      </c>
      <c r="O1869" t="s">
        <v>225</v>
      </c>
      <c r="P1869">
        <v>0</v>
      </c>
      <c r="Q1869">
        <v>1</v>
      </c>
      <c r="R1869">
        <v>700</v>
      </c>
      <c r="S1869" t="s">
        <v>223</v>
      </c>
      <c r="T1869">
        <v>700</v>
      </c>
      <c r="U1869" t="s">
        <v>6891</v>
      </c>
      <c r="V1869" t="s">
        <v>413</v>
      </c>
      <c r="W1869" t="s">
        <v>225</v>
      </c>
      <c r="X1869" t="s">
        <v>225</v>
      </c>
      <c r="Y1869">
        <v>700</v>
      </c>
      <c r="AB1869">
        <v>1</v>
      </c>
      <c r="AC1869">
        <v>1</v>
      </c>
      <c r="AD1869">
        <v>2</v>
      </c>
      <c r="AE1869">
        <v>676</v>
      </c>
      <c r="AF1869">
        <v>1</v>
      </c>
      <c r="AQ1869">
        <v>1</v>
      </c>
      <c r="AR1869">
        <f t="shared" si="29"/>
        <v>9.68</v>
      </c>
      <c r="AS1869">
        <v>1</v>
      </c>
      <c r="AT1869" t="s">
        <v>137</v>
      </c>
      <c r="AU1869">
        <v>46</v>
      </c>
    </row>
    <row r="1870" spans="1:47">
      <c r="A1870" t="s">
        <v>6895</v>
      </c>
      <c r="C1870">
        <v>310</v>
      </c>
      <c r="D1870" t="s">
        <v>6896</v>
      </c>
      <c r="E1870">
        <v>101</v>
      </c>
      <c r="F1870" t="s">
        <v>6897</v>
      </c>
      <c r="G1870" t="s">
        <v>219</v>
      </c>
      <c r="H1870" t="s">
        <v>220</v>
      </c>
      <c r="I1870" t="s">
        <v>6898</v>
      </c>
      <c r="J1870">
        <v>0.34755000000000003</v>
      </c>
      <c r="K1870">
        <v>0</v>
      </c>
      <c r="L1870">
        <v>0</v>
      </c>
      <c r="M1870">
        <v>1</v>
      </c>
      <c r="N1870">
        <v>1</v>
      </c>
      <c r="O1870" t="s">
        <v>659</v>
      </c>
      <c r="P1870">
        <v>1</v>
      </c>
      <c r="Q1870">
        <v>0</v>
      </c>
      <c r="R1870">
        <v>0</v>
      </c>
      <c r="S1870" t="s">
        <v>223</v>
      </c>
      <c r="T1870">
        <v>0</v>
      </c>
      <c r="U1870" t="s">
        <v>6895</v>
      </c>
      <c r="V1870" t="s">
        <v>933</v>
      </c>
      <c r="W1870" t="s">
        <v>659</v>
      </c>
      <c r="X1870" t="s">
        <v>659</v>
      </c>
      <c r="Y1870">
        <v>0</v>
      </c>
      <c r="AB1870">
        <v>0</v>
      </c>
      <c r="AC1870">
        <v>0</v>
      </c>
      <c r="AD1870">
        <v>3</v>
      </c>
      <c r="AE1870">
        <v>1268</v>
      </c>
      <c r="AF1870">
        <v>1</v>
      </c>
      <c r="AQ1870">
        <v>4</v>
      </c>
      <c r="AR1870">
        <f t="shared" si="29"/>
        <v>0</v>
      </c>
      <c r="AS1870">
        <v>1</v>
      </c>
      <c r="AT1870" t="s">
        <v>134</v>
      </c>
      <c r="AU1870">
        <v>43</v>
      </c>
    </row>
    <row r="1871" spans="1:47">
      <c r="A1871" t="s">
        <v>6899</v>
      </c>
      <c r="C1871">
        <v>310</v>
      </c>
      <c r="D1871" t="s">
        <v>6900</v>
      </c>
      <c r="E1871">
        <v>101</v>
      </c>
      <c r="F1871" t="s">
        <v>6901</v>
      </c>
      <c r="G1871" t="s">
        <v>219</v>
      </c>
      <c r="H1871" t="s">
        <v>220</v>
      </c>
      <c r="I1871" t="s">
        <v>6902</v>
      </c>
      <c r="J1871">
        <v>0.21868000000000001</v>
      </c>
      <c r="K1871">
        <v>0</v>
      </c>
      <c r="L1871">
        <v>0</v>
      </c>
      <c r="M1871">
        <v>1</v>
      </c>
      <c r="N1871">
        <v>1</v>
      </c>
      <c r="O1871" t="s">
        <v>659</v>
      </c>
      <c r="P1871">
        <v>1</v>
      </c>
      <c r="Q1871">
        <v>1</v>
      </c>
      <c r="R1871">
        <v>5000</v>
      </c>
      <c r="S1871" t="s">
        <v>223</v>
      </c>
      <c r="T1871">
        <v>0</v>
      </c>
      <c r="U1871" t="s">
        <v>6899</v>
      </c>
      <c r="V1871" t="s">
        <v>933</v>
      </c>
      <c r="W1871" t="s">
        <v>659</v>
      </c>
      <c r="X1871" t="s">
        <v>659</v>
      </c>
      <c r="Y1871">
        <v>5000</v>
      </c>
      <c r="AB1871">
        <v>0</v>
      </c>
      <c r="AC1871">
        <v>0</v>
      </c>
      <c r="AD1871">
        <v>2</v>
      </c>
      <c r="AE1871">
        <v>944</v>
      </c>
      <c r="AF1871">
        <v>1</v>
      </c>
      <c r="AQ1871">
        <v>1</v>
      </c>
      <c r="AR1871">
        <f t="shared" si="29"/>
        <v>0</v>
      </c>
      <c r="AS1871">
        <v>1</v>
      </c>
      <c r="AT1871" t="s">
        <v>134</v>
      </c>
      <c r="AU1871">
        <v>43</v>
      </c>
    </row>
    <row r="1872" spans="1:47">
      <c r="A1872" t="s">
        <v>6903</v>
      </c>
      <c r="C1872">
        <v>310</v>
      </c>
      <c r="D1872" t="s">
        <v>6904</v>
      </c>
      <c r="E1872">
        <v>101</v>
      </c>
      <c r="F1872" t="s">
        <v>6905</v>
      </c>
      <c r="G1872" t="s">
        <v>219</v>
      </c>
      <c r="H1872" t="s">
        <v>220</v>
      </c>
      <c r="I1872" t="s">
        <v>6906</v>
      </c>
      <c r="J1872">
        <v>0.60177000000000003</v>
      </c>
      <c r="K1872">
        <v>1</v>
      </c>
      <c r="L1872">
        <v>1</v>
      </c>
      <c r="M1872">
        <v>1</v>
      </c>
      <c r="N1872">
        <v>1</v>
      </c>
      <c r="O1872" t="s">
        <v>225</v>
      </c>
      <c r="P1872">
        <v>0</v>
      </c>
      <c r="Q1872">
        <v>2</v>
      </c>
      <c r="R1872">
        <v>14600</v>
      </c>
      <c r="S1872" t="s">
        <v>223</v>
      </c>
      <c r="T1872">
        <v>14600</v>
      </c>
      <c r="U1872" t="s">
        <v>6903</v>
      </c>
      <c r="V1872" t="s">
        <v>455</v>
      </c>
      <c r="W1872" t="s">
        <v>225</v>
      </c>
      <c r="X1872" t="s">
        <v>225</v>
      </c>
      <c r="Y1872">
        <v>7300</v>
      </c>
      <c r="AB1872">
        <v>1</v>
      </c>
      <c r="AC1872">
        <v>1</v>
      </c>
      <c r="AD1872">
        <v>2</v>
      </c>
      <c r="AE1872">
        <v>920</v>
      </c>
      <c r="AF1872">
        <v>1.5</v>
      </c>
      <c r="AQ1872">
        <v>1</v>
      </c>
      <c r="AR1872">
        <f t="shared" si="29"/>
        <v>9.68</v>
      </c>
      <c r="AS1872">
        <v>1</v>
      </c>
      <c r="AT1872" t="s">
        <v>137</v>
      </c>
      <c r="AU1872">
        <v>46</v>
      </c>
    </row>
    <row r="1873" spans="1:47">
      <c r="A1873" t="s">
        <v>6907</v>
      </c>
      <c r="C1873">
        <v>310</v>
      </c>
      <c r="D1873" t="s">
        <v>6908</v>
      </c>
      <c r="E1873">
        <v>101</v>
      </c>
      <c r="F1873" t="s">
        <v>4055</v>
      </c>
      <c r="G1873" t="s">
        <v>219</v>
      </c>
      <c r="H1873" t="s">
        <v>220</v>
      </c>
      <c r="I1873" t="s">
        <v>6909</v>
      </c>
      <c r="J1873">
        <v>0.10871</v>
      </c>
      <c r="K1873">
        <v>1</v>
      </c>
      <c r="L1873">
        <v>1</v>
      </c>
      <c r="M1873">
        <v>1</v>
      </c>
      <c r="N1873">
        <v>1</v>
      </c>
      <c r="O1873" t="s">
        <v>225</v>
      </c>
      <c r="P1873">
        <v>0</v>
      </c>
      <c r="Q1873">
        <v>1</v>
      </c>
      <c r="R1873">
        <v>900</v>
      </c>
      <c r="S1873" t="s">
        <v>243</v>
      </c>
      <c r="T1873">
        <v>900</v>
      </c>
      <c r="U1873" t="s">
        <v>6907</v>
      </c>
      <c r="V1873" t="s">
        <v>460</v>
      </c>
      <c r="X1873" t="s">
        <v>225</v>
      </c>
      <c r="Y1873">
        <v>900</v>
      </c>
      <c r="AB1873">
        <v>1</v>
      </c>
      <c r="AC1873">
        <v>1</v>
      </c>
      <c r="AD1873">
        <v>2</v>
      </c>
      <c r="AE1873">
        <v>805</v>
      </c>
      <c r="AF1873">
        <v>1</v>
      </c>
      <c r="AQ1873">
        <v>1</v>
      </c>
      <c r="AR1873">
        <f t="shared" si="29"/>
        <v>9.68</v>
      </c>
      <c r="AS1873">
        <v>1</v>
      </c>
      <c r="AT1873" t="s">
        <v>137</v>
      </c>
      <c r="AU1873">
        <v>46</v>
      </c>
    </row>
    <row r="1874" spans="1:47">
      <c r="A1874" t="s">
        <v>6911</v>
      </c>
      <c r="C1874">
        <v>310</v>
      </c>
      <c r="D1874" t="s">
        <v>6912</v>
      </c>
      <c r="E1874">
        <v>101</v>
      </c>
      <c r="F1874" t="s">
        <v>6913</v>
      </c>
      <c r="G1874" t="s">
        <v>219</v>
      </c>
      <c r="H1874" t="s">
        <v>220</v>
      </c>
      <c r="I1874" t="s">
        <v>6914</v>
      </c>
      <c r="J1874">
        <v>0.10264</v>
      </c>
      <c r="K1874">
        <v>1</v>
      </c>
      <c r="L1874">
        <v>1</v>
      </c>
      <c r="M1874">
        <v>1</v>
      </c>
      <c r="N1874">
        <v>1</v>
      </c>
      <c r="O1874" t="s">
        <v>225</v>
      </c>
      <c r="P1874">
        <v>0</v>
      </c>
      <c r="Q1874">
        <v>1</v>
      </c>
      <c r="R1874">
        <v>3600</v>
      </c>
      <c r="S1874" t="s">
        <v>223</v>
      </c>
      <c r="T1874">
        <v>3600</v>
      </c>
      <c r="U1874" t="s">
        <v>6911</v>
      </c>
      <c r="V1874" t="s">
        <v>455</v>
      </c>
      <c r="W1874" t="s">
        <v>225</v>
      </c>
      <c r="X1874" t="s">
        <v>225</v>
      </c>
      <c r="Y1874">
        <v>3600</v>
      </c>
      <c r="AB1874">
        <v>1</v>
      </c>
      <c r="AC1874">
        <v>1</v>
      </c>
      <c r="AD1874">
        <v>2</v>
      </c>
      <c r="AE1874">
        <v>888</v>
      </c>
      <c r="AF1874">
        <v>1</v>
      </c>
      <c r="AQ1874">
        <v>1</v>
      </c>
      <c r="AR1874">
        <f t="shared" si="29"/>
        <v>9.68</v>
      </c>
      <c r="AS1874">
        <v>1</v>
      </c>
      <c r="AT1874" t="s">
        <v>137</v>
      </c>
      <c r="AU1874">
        <v>46</v>
      </c>
    </row>
    <row r="1875" spans="1:47">
      <c r="A1875" t="s">
        <v>6915</v>
      </c>
      <c r="C1875">
        <v>310</v>
      </c>
      <c r="D1875" t="s">
        <v>6916</v>
      </c>
      <c r="E1875">
        <v>101</v>
      </c>
      <c r="F1875" t="s">
        <v>6917</v>
      </c>
      <c r="G1875" t="s">
        <v>219</v>
      </c>
      <c r="H1875" t="s">
        <v>220</v>
      </c>
      <c r="I1875" t="s">
        <v>6918</v>
      </c>
      <c r="J1875">
        <v>0.10797</v>
      </c>
      <c r="K1875">
        <v>1</v>
      </c>
      <c r="L1875">
        <v>1</v>
      </c>
      <c r="M1875">
        <v>1</v>
      </c>
      <c r="N1875">
        <v>1</v>
      </c>
      <c r="O1875" t="s">
        <v>225</v>
      </c>
      <c r="P1875">
        <v>0</v>
      </c>
      <c r="Q1875">
        <v>1</v>
      </c>
      <c r="R1875">
        <v>1300</v>
      </c>
      <c r="S1875" t="s">
        <v>223</v>
      </c>
      <c r="T1875">
        <v>1300</v>
      </c>
      <c r="U1875" t="s">
        <v>6915</v>
      </c>
      <c r="V1875" t="s">
        <v>455</v>
      </c>
      <c r="W1875" t="s">
        <v>225</v>
      </c>
      <c r="X1875" t="s">
        <v>225</v>
      </c>
      <c r="Y1875">
        <v>1300</v>
      </c>
      <c r="AB1875">
        <v>1</v>
      </c>
      <c r="AC1875">
        <v>1</v>
      </c>
      <c r="AD1875">
        <v>2</v>
      </c>
      <c r="AE1875">
        <v>606</v>
      </c>
      <c r="AF1875">
        <v>1</v>
      </c>
      <c r="AQ1875">
        <v>1</v>
      </c>
      <c r="AR1875">
        <f t="shared" si="29"/>
        <v>9.68</v>
      </c>
      <c r="AS1875">
        <v>1</v>
      </c>
      <c r="AT1875" t="s">
        <v>137</v>
      </c>
      <c r="AU1875">
        <v>46</v>
      </c>
    </row>
    <row r="1876" spans="1:47">
      <c r="A1876" t="s">
        <v>6919</v>
      </c>
      <c r="C1876">
        <v>310</v>
      </c>
      <c r="D1876" t="s">
        <v>6920</v>
      </c>
      <c r="E1876">
        <v>101</v>
      </c>
      <c r="F1876" t="s">
        <v>6921</v>
      </c>
      <c r="G1876" t="s">
        <v>219</v>
      </c>
      <c r="H1876" t="s">
        <v>220</v>
      </c>
      <c r="I1876" t="s">
        <v>6922</v>
      </c>
      <c r="J1876">
        <v>0.12869</v>
      </c>
      <c r="K1876">
        <v>1</v>
      </c>
      <c r="L1876">
        <v>1</v>
      </c>
      <c r="M1876">
        <v>1</v>
      </c>
      <c r="N1876">
        <v>1</v>
      </c>
      <c r="O1876" t="s">
        <v>225</v>
      </c>
      <c r="P1876">
        <v>0</v>
      </c>
      <c r="Q1876">
        <v>1</v>
      </c>
      <c r="R1876">
        <v>4600</v>
      </c>
      <c r="S1876" t="s">
        <v>223</v>
      </c>
      <c r="T1876">
        <v>4600</v>
      </c>
      <c r="U1876" t="s">
        <v>6919</v>
      </c>
      <c r="V1876" t="s">
        <v>455</v>
      </c>
      <c r="W1876" t="s">
        <v>225</v>
      </c>
      <c r="X1876" t="s">
        <v>225</v>
      </c>
      <c r="Y1876">
        <v>4600</v>
      </c>
      <c r="AB1876">
        <v>1</v>
      </c>
      <c r="AC1876">
        <v>1</v>
      </c>
      <c r="AD1876">
        <v>2</v>
      </c>
      <c r="AE1876">
        <v>776</v>
      </c>
      <c r="AF1876">
        <v>1</v>
      </c>
      <c r="AQ1876">
        <v>1</v>
      </c>
      <c r="AR1876">
        <f t="shared" si="29"/>
        <v>9.68</v>
      </c>
      <c r="AS1876">
        <v>1</v>
      </c>
      <c r="AT1876" t="s">
        <v>137</v>
      </c>
      <c r="AU1876">
        <v>46</v>
      </c>
    </row>
    <row r="1877" spans="1:47">
      <c r="A1877" t="s">
        <v>6923</v>
      </c>
      <c r="C1877">
        <v>310</v>
      </c>
      <c r="D1877" t="s">
        <v>6924</v>
      </c>
      <c r="E1877">
        <v>101</v>
      </c>
      <c r="F1877" t="s">
        <v>6925</v>
      </c>
      <c r="G1877" t="s">
        <v>219</v>
      </c>
      <c r="H1877" t="s">
        <v>220</v>
      </c>
      <c r="I1877" t="s">
        <v>6926</v>
      </c>
      <c r="J1877">
        <v>0.25142999999999999</v>
      </c>
      <c r="K1877">
        <v>0</v>
      </c>
      <c r="L1877">
        <v>0</v>
      </c>
      <c r="M1877">
        <v>1</v>
      </c>
      <c r="N1877">
        <v>1</v>
      </c>
      <c r="O1877" t="s">
        <v>659</v>
      </c>
      <c r="P1877">
        <v>1</v>
      </c>
      <c r="Q1877">
        <v>1</v>
      </c>
      <c r="R1877">
        <v>30900</v>
      </c>
      <c r="S1877" t="s">
        <v>223</v>
      </c>
      <c r="T1877">
        <v>0</v>
      </c>
      <c r="U1877" t="s">
        <v>6923</v>
      </c>
      <c r="V1877" t="s">
        <v>933</v>
      </c>
      <c r="W1877" t="s">
        <v>659</v>
      </c>
      <c r="X1877" t="s">
        <v>659</v>
      </c>
      <c r="Y1877">
        <v>30900</v>
      </c>
      <c r="AB1877">
        <v>0</v>
      </c>
      <c r="AC1877">
        <v>0</v>
      </c>
      <c r="AD1877">
        <v>4</v>
      </c>
      <c r="AE1877">
        <v>1984</v>
      </c>
      <c r="AF1877">
        <v>2</v>
      </c>
      <c r="AQ1877">
        <v>1</v>
      </c>
      <c r="AR1877">
        <f t="shared" si="29"/>
        <v>0</v>
      </c>
      <c r="AS1877">
        <v>1</v>
      </c>
      <c r="AT1877" t="s">
        <v>135</v>
      </c>
      <c r="AU1877">
        <v>44</v>
      </c>
    </row>
    <row r="1878" spans="1:47">
      <c r="A1878" t="s">
        <v>6927</v>
      </c>
      <c r="C1878">
        <v>310</v>
      </c>
      <c r="D1878" t="s">
        <v>5811</v>
      </c>
      <c r="E1878">
        <v>132</v>
      </c>
      <c r="F1878" t="s">
        <v>6905</v>
      </c>
      <c r="G1878" t="s">
        <v>219</v>
      </c>
      <c r="H1878" t="s">
        <v>260</v>
      </c>
      <c r="I1878" t="s">
        <v>6928</v>
      </c>
      <c r="J1878">
        <v>0.34083999999999998</v>
      </c>
      <c r="K1878">
        <v>0</v>
      </c>
      <c r="L1878">
        <v>0</v>
      </c>
      <c r="M1878">
        <v>0</v>
      </c>
      <c r="N1878">
        <v>0</v>
      </c>
      <c r="P1878">
        <v>0</v>
      </c>
      <c r="Q1878">
        <v>0</v>
      </c>
      <c r="R1878">
        <v>0</v>
      </c>
      <c r="S1878" t="s">
        <v>223</v>
      </c>
      <c r="T1878">
        <v>0</v>
      </c>
      <c r="U1878" t="s">
        <v>6927</v>
      </c>
      <c r="Y1878">
        <v>0</v>
      </c>
      <c r="AB1878">
        <v>0</v>
      </c>
      <c r="AC1878">
        <v>0</v>
      </c>
      <c r="AD1878">
        <v>0</v>
      </c>
      <c r="AE1878">
        <v>0</v>
      </c>
      <c r="AF1878">
        <v>0</v>
      </c>
      <c r="AQ1878">
        <v>1</v>
      </c>
      <c r="AR1878">
        <f t="shared" si="29"/>
        <v>0</v>
      </c>
      <c r="AS1878">
        <v>1</v>
      </c>
      <c r="AT1878" t="s">
        <v>137</v>
      </c>
      <c r="AU1878">
        <v>46</v>
      </c>
    </row>
    <row r="1879" spans="1:47">
      <c r="A1879" t="s">
        <v>6929</v>
      </c>
      <c r="C1879">
        <v>310</v>
      </c>
      <c r="D1879" t="s">
        <v>6930</v>
      </c>
      <c r="E1879">
        <v>101</v>
      </c>
      <c r="F1879" t="s">
        <v>6931</v>
      </c>
      <c r="G1879" t="s">
        <v>422</v>
      </c>
      <c r="H1879" t="s">
        <v>220</v>
      </c>
      <c r="I1879" t="s">
        <v>6932</v>
      </c>
      <c r="J1879">
        <v>0.25702999999999998</v>
      </c>
      <c r="K1879">
        <v>0</v>
      </c>
      <c r="L1879">
        <v>0</v>
      </c>
      <c r="M1879">
        <v>1</v>
      </c>
      <c r="N1879">
        <v>1</v>
      </c>
      <c r="O1879" t="s">
        <v>659</v>
      </c>
      <c r="P1879">
        <v>1</v>
      </c>
      <c r="Q1879">
        <v>1</v>
      </c>
      <c r="R1879">
        <v>5300</v>
      </c>
      <c r="S1879" t="s">
        <v>223</v>
      </c>
      <c r="T1879">
        <v>0</v>
      </c>
      <c r="U1879" t="s">
        <v>6929</v>
      </c>
      <c r="V1879" t="s">
        <v>933</v>
      </c>
      <c r="W1879" t="s">
        <v>659</v>
      </c>
      <c r="X1879" t="s">
        <v>659</v>
      </c>
      <c r="Y1879">
        <v>5300</v>
      </c>
      <c r="AB1879">
        <v>0</v>
      </c>
      <c r="AC1879">
        <v>0</v>
      </c>
      <c r="AD1879">
        <v>4</v>
      </c>
      <c r="AE1879">
        <v>1104</v>
      </c>
      <c r="AF1879">
        <v>1</v>
      </c>
      <c r="AQ1879">
        <v>1</v>
      </c>
      <c r="AR1879">
        <f t="shared" si="29"/>
        <v>0</v>
      </c>
      <c r="AS1879">
        <v>1</v>
      </c>
      <c r="AT1879" t="s">
        <v>135</v>
      </c>
      <c r="AU1879">
        <v>44</v>
      </c>
    </row>
    <row r="1880" spans="1:47">
      <c r="A1880" t="s">
        <v>6933</v>
      </c>
      <c r="C1880">
        <v>310</v>
      </c>
      <c r="D1880" t="s">
        <v>6934</v>
      </c>
      <c r="E1880">
        <v>109</v>
      </c>
      <c r="F1880" t="s">
        <v>6935</v>
      </c>
      <c r="G1880" t="s">
        <v>422</v>
      </c>
      <c r="H1880" t="s">
        <v>743</v>
      </c>
      <c r="I1880" t="s">
        <v>6936</v>
      </c>
      <c r="J1880">
        <v>0.25165999999999999</v>
      </c>
      <c r="K1880">
        <v>0</v>
      </c>
      <c r="L1880">
        <v>0</v>
      </c>
      <c r="M1880">
        <v>2</v>
      </c>
      <c r="N1880">
        <v>2</v>
      </c>
      <c r="O1880" t="s">
        <v>659</v>
      </c>
      <c r="P1880">
        <v>1</v>
      </c>
      <c r="Q1880">
        <v>1</v>
      </c>
      <c r="R1880">
        <v>9500</v>
      </c>
      <c r="S1880" t="s">
        <v>223</v>
      </c>
      <c r="T1880">
        <v>0</v>
      </c>
      <c r="U1880" t="s">
        <v>6933</v>
      </c>
      <c r="V1880" t="s">
        <v>933</v>
      </c>
      <c r="W1880" t="s">
        <v>659</v>
      </c>
      <c r="X1880" t="s">
        <v>659</v>
      </c>
      <c r="Y1880">
        <v>9500</v>
      </c>
      <c r="AB1880">
        <v>0</v>
      </c>
      <c r="AC1880">
        <v>0</v>
      </c>
      <c r="AD1880">
        <v>3</v>
      </c>
      <c r="AE1880">
        <v>1162</v>
      </c>
      <c r="AF1880">
        <v>1</v>
      </c>
      <c r="AQ1880">
        <v>1</v>
      </c>
      <c r="AR1880">
        <f t="shared" si="29"/>
        <v>0</v>
      </c>
      <c r="AS1880">
        <v>1</v>
      </c>
      <c r="AT1880" t="s">
        <v>135</v>
      </c>
      <c r="AU1880">
        <v>44</v>
      </c>
    </row>
    <row r="1881" spans="1:47">
      <c r="A1881" t="s">
        <v>6937</v>
      </c>
      <c r="C1881">
        <v>310</v>
      </c>
      <c r="D1881" t="s">
        <v>6938</v>
      </c>
      <c r="E1881">
        <v>101</v>
      </c>
      <c r="F1881" t="s">
        <v>6939</v>
      </c>
      <c r="G1881" t="s">
        <v>219</v>
      </c>
      <c r="H1881" t="s">
        <v>220</v>
      </c>
      <c r="I1881" t="s">
        <v>6940</v>
      </c>
      <c r="J1881">
        <v>0.87156999999999996</v>
      </c>
      <c r="K1881">
        <v>1</v>
      </c>
      <c r="L1881">
        <v>1</v>
      </c>
      <c r="M1881">
        <v>1</v>
      </c>
      <c r="N1881">
        <v>1</v>
      </c>
      <c r="O1881" t="s">
        <v>225</v>
      </c>
      <c r="P1881">
        <v>0</v>
      </c>
      <c r="Q1881">
        <v>1</v>
      </c>
      <c r="R1881">
        <v>5300</v>
      </c>
      <c r="S1881" t="s">
        <v>223</v>
      </c>
      <c r="T1881">
        <v>5300</v>
      </c>
      <c r="U1881" t="s">
        <v>6937</v>
      </c>
      <c r="V1881" t="s">
        <v>455</v>
      </c>
      <c r="W1881" t="s">
        <v>225</v>
      </c>
      <c r="X1881" t="s">
        <v>225</v>
      </c>
      <c r="Y1881">
        <v>5300</v>
      </c>
      <c r="AB1881">
        <v>1</v>
      </c>
      <c r="AC1881">
        <v>1</v>
      </c>
      <c r="AD1881">
        <v>3</v>
      </c>
      <c r="AE1881">
        <v>1772</v>
      </c>
      <c r="AF1881">
        <v>1</v>
      </c>
      <c r="AQ1881">
        <v>1</v>
      </c>
      <c r="AR1881">
        <f t="shared" si="29"/>
        <v>9.68</v>
      </c>
      <c r="AS1881">
        <v>1</v>
      </c>
      <c r="AT1881" t="s">
        <v>137</v>
      </c>
      <c r="AU1881">
        <v>46</v>
      </c>
    </row>
    <row r="1882" spans="1:47">
      <c r="A1882" t="s">
        <v>6941</v>
      </c>
      <c r="C1882">
        <v>310</v>
      </c>
      <c r="D1882" t="s">
        <v>6942</v>
      </c>
      <c r="E1882">
        <v>101</v>
      </c>
      <c r="F1882" t="s">
        <v>6943</v>
      </c>
      <c r="G1882" t="s">
        <v>219</v>
      </c>
      <c r="H1882" t="s">
        <v>220</v>
      </c>
      <c r="I1882" t="s">
        <v>6944</v>
      </c>
      <c r="J1882">
        <v>0.10267</v>
      </c>
      <c r="K1882">
        <v>1</v>
      </c>
      <c r="L1882">
        <v>1</v>
      </c>
      <c r="M1882">
        <v>1</v>
      </c>
      <c r="N1882">
        <v>1</v>
      </c>
      <c r="O1882" t="s">
        <v>225</v>
      </c>
      <c r="P1882">
        <v>0</v>
      </c>
      <c r="Q1882">
        <v>1</v>
      </c>
      <c r="R1882">
        <v>14200</v>
      </c>
      <c r="S1882" t="s">
        <v>223</v>
      </c>
      <c r="T1882">
        <v>14200</v>
      </c>
      <c r="U1882" t="s">
        <v>6941</v>
      </c>
      <c r="V1882" t="s">
        <v>413</v>
      </c>
      <c r="W1882" t="s">
        <v>225</v>
      </c>
      <c r="X1882" t="s">
        <v>225</v>
      </c>
      <c r="Y1882">
        <v>14200</v>
      </c>
      <c r="AB1882">
        <v>1</v>
      </c>
      <c r="AC1882">
        <v>1</v>
      </c>
      <c r="AD1882">
        <v>3</v>
      </c>
      <c r="AE1882">
        <v>1152</v>
      </c>
      <c r="AF1882">
        <v>2</v>
      </c>
      <c r="AQ1882">
        <v>1</v>
      </c>
      <c r="AR1882">
        <f t="shared" si="29"/>
        <v>9.68</v>
      </c>
      <c r="AS1882">
        <v>1</v>
      </c>
      <c r="AT1882" t="s">
        <v>137</v>
      </c>
      <c r="AU1882">
        <v>46</v>
      </c>
    </row>
    <row r="1883" spans="1:47">
      <c r="A1883" t="s">
        <v>6945</v>
      </c>
      <c r="C1883">
        <v>310</v>
      </c>
      <c r="D1883" t="s">
        <v>6946</v>
      </c>
      <c r="E1883">
        <v>101</v>
      </c>
      <c r="F1883" t="s">
        <v>6947</v>
      </c>
      <c r="G1883" t="s">
        <v>219</v>
      </c>
      <c r="H1883" t="s">
        <v>220</v>
      </c>
      <c r="I1883" t="s">
        <v>6948</v>
      </c>
      <c r="J1883">
        <v>0.16813</v>
      </c>
      <c r="K1883">
        <v>1</v>
      </c>
      <c r="L1883">
        <v>1</v>
      </c>
      <c r="M1883">
        <v>1</v>
      </c>
      <c r="N1883">
        <v>1</v>
      </c>
      <c r="O1883" t="s">
        <v>225</v>
      </c>
      <c r="P1883">
        <v>0</v>
      </c>
      <c r="Q1883">
        <v>1</v>
      </c>
      <c r="R1883">
        <v>400</v>
      </c>
      <c r="S1883" t="s">
        <v>223</v>
      </c>
      <c r="T1883">
        <v>400</v>
      </c>
      <c r="U1883" t="s">
        <v>6945</v>
      </c>
      <c r="V1883" t="s">
        <v>413</v>
      </c>
      <c r="W1883" t="s">
        <v>225</v>
      </c>
      <c r="X1883" t="s">
        <v>225</v>
      </c>
      <c r="Y1883">
        <v>400</v>
      </c>
      <c r="AB1883">
        <v>1</v>
      </c>
      <c r="AC1883">
        <v>1</v>
      </c>
      <c r="AD1883">
        <v>5</v>
      </c>
      <c r="AE1883">
        <v>1254</v>
      </c>
      <c r="AF1883">
        <v>1.5</v>
      </c>
      <c r="AQ1883">
        <v>2</v>
      </c>
      <c r="AR1883">
        <f t="shared" si="29"/>
        <v>9.68</v>
      </c>
      <c r="AS1883">
        <v>1</v>
      </c>
      <c r="AT1883" t="s">
        <v>137</v>
      </c>
      <c r="AU1883">
        <v>46</v>
      </c>
    </row>
    <row r="1884" spans="1:47">
      <c r="A1884" t="s">
        <v>6949</v>
      </c>
      <c r="C1884">
        <v>310</v>
      </c>
      <c r="D1884" t="s">
        <v>1256</v>
      </c>
      <c r="E1884">
        <v>132</v>
      </c>
      <c r="F1884" t="s">
        <v>6950</v>
      </c>
      <c r="G1884" t="s">
        <v>219</v>
      </c>
      <c r="H1884" t="s">
        <v>260</v>
      </c>
      <c r="I1884" t="s">
        <v>6951</v>
      </c>
      <c r="J1884">
        <v>9.2866400000000002</v>
      </c>
      <c r="K1884">
        <v>0</v>
      </c>
      <c r="L1884">
        <v>0</v>
      </c>
      <c r="M1884">
        <v>0</v>
      </c>
      <c r="N1884">
        <v>0</v>
      </c>
      <c r="P1884">
        <v>0</v>
      </c>
      <c r="Q1884">
        <v>0</v>
      </c>
      <c r="R1884">
        <v>0</v>
      </c>
      <c r="S1884" t="s">
        <v>223</v>
      </c>
      <c r="T1884">
        <v>0</v>
      </c>
      <c r="U1884" t="s">
        <v>6949</v>
      </c>
      <c r="Y1884">
        <v>0</v>
      </c>
      <c r="AB1884">
        <v>0</v>
      </c>
      <c r="AC1884">
        <v>0</v>
      </c>
      <c r="AD1884">
        <v>0</v>
      </c>
      <c r="AE1884">
        <v>0</v>
      </c>
      <c r="AF1884">
        <v>0</v>
      </c>
      <c r="AQ1884">
        <v>1</v>
      </c>
      <c r="AR1884">
        <f t="shared" si="29"/>
        <v>0</v>
      </c>
      <c r="AS1884">
        <v>1</v>
      </c>
      <c r="AT1884" t="s">
        <v>135</v>
      </c>
      <c r="AU1884">
        <v>44</v>
      </c>
    </row>
    <row r="1885" spans="1:47">
      <c r="A1885" t="s">
        <v>6952</v>
      </c>
      <c r="C1885">
        <v>310</v>
      </c>
      <c r="D1885" t="s">
        <v>6953</v>
      </c>
      <c r="E1885">
        <v>101</v>
      </c>
      <c r="F1885" t="s">
        <v>6954</v>
      </c>
      <c r="G1885" t="s">
        <v>219</v>
      </c>
      <c r="H1885" t="s">
        <v>220</v>
      </c>
      <c r="I1885" t="s">
        <v>6955</v>
      </c>
      <c r="J1885">
        <v>0.66564999999999996</v>
      </c>
      <c r="K1885">
        <v>1</v>
      </c>
      <c r="L1885">
        <v>1</v>
      </c>
      <c r="M1885">
        <v>1</v>
      </c>
      <c r="N1885">
        <v>1</v>
      </c>
      <c r="O1885" t="s">
        <v>225</v>
      </c>
      <c r="P1885">
        <v>0</v>
      </c>
      <c r="Q1885">
        <v>0</v>
      </c>
      <c r="R1885">
        <v>0</v>
      </c>
      <c r="S1885" t="s">
        <v>223</v>
      </c>
      <c r="T1885">
        <v>0</v>
      </c>
      <c r="U1885" t="s">
        <v>6952</v>
      </c>
      <c r="V1885" t="s">
        <v>413</v>
      </c>
      <c r="W1885" t="s">
        <v>225</v>
      </c>
      <c r="X1885" t="s">
        <v>225</v>
      </c>
      <c r="Y1885">
        <v>0</v>
      </c>
      <c r="AB1885">
        <v>1</v>
      </c>
      <c r="AC1885">
        <v>1</v>
      </c>
      <c r="AD1885">
        <v>3</v>
      </c>
      <c r="AE1885">
        <v>2110</v>
      </c>
      <c r="AF1885">
        <v>1.75</v>
      </c>
      <c r="AQ1885">
        <v>1</v>
      </c>
      <c r="AR1885">
        <f t="shared" si="29"/>
        <v>9.68</v>
      </c>
      <c r="AS1885">
        <v>1</v>
      </c>
      <c r="AT1885" t="s">
        <v>137</v>
      </c>
      <c r="AU1885">
        <v>46</v>
      </c>
    </row>
    <row r="1886" spans="1:47">
      <c r="A1886" t="s">
        <v>6956</v>
      </c>
      <c r="C1886">
        <v>310</v>
      </c>
      <c r="D1886" t="s">
        <v>5811</v>
      </c>
      <c r="E1886">
        <v>132</v>
      </c>
      <c r="F1886" t="s">
        <v>6905</v>
      </c>
      <c r="G1886" t="s">
        <v>219</v>
      </c>
      <c r="H1886" t="s">
        <v>260</v>
      </c>
      <c r="I1886" t="s">
        <v>6957</v>
      </c>
      <c r="J1886">
        <v>0.10193000000000001</v>
      </c>
      <c r="K1886">
        <v>0</v>
      </c>
      <c r="L1886">
        <v>0</v>
      </c>
      <c r="M1886">
        <v>0</v>
      </c>
      <c r="N1886">
        <v>0</v>
      </c>
      <c r="P1886">
        <v>0</v>
      </c>
      <c r="Q1886">
        <v>0</v>
      </c>
      <c r="R1886">
        <v>0</v>
      </c>
      <c r="S1886" t="s">
        <v>223</v>
      </c>
      <c r="T1886">
        <v>0</v>
      </c>
      <c r="U1886" t="s">
        <v>6956</v>
      </c>
      <c r="Y1886">
        <v>0</v>
      </c>
      <c r="AB1886">
        <v>0</v>
      </c>
      <c r="AC1886">
        <v>0</v>
      </c>
      <c r="AD1886">
        <v>0</v>
      </c>
      <c r="AE1886">
        <v>0</v>
      </c>
      <c r="AF1886">
        <v>0</v>
      </c>
      <c r="AQ1886">
        <v>1</v>
      </c>
      <c r="AR1886">
        <f t="shared" si="29"/>
        <v>0</v>
      </c>
      <c r="AS1886">
        <v>1</v>
      </c>
      <c r="AT1886" t="s">
        <v>137</v>
      </c>
      <c r="AU1886">
        <v>46</v>
      </c>
    </row>
    <row r="1887" spans="1:47">
      <c r="A1887" t="s">
        <v>6958</v>
      </c>
      <c r="C1887">
        <v>310</v>
      </c>
      <c r="D1887" t="s">
        <v>6959</v>
      </c>
      <c r="E1887">
        <v>101</v>
      </c>
      <c r="F1887" t="s">
        <v>6960</v>
      </c>
      <c r="G1887" t="s">
        <v>219</v>
      </c>
      <c r="H1887" t="s">
        <v>220</v>
      </c>
      <c r="I1887" t="s">
        <v>6961</v>
      </c>
      <c r="J1887">
        <v>1.09473</v>
      </c>
      <c r="K1887">
        <v>1</v>
      </c>
      <c r="L1887">
        <v>1</v>
      </c>
      <c r="M1887">
        <v>1</v>
      </c>
      <c r="N1887">
        <v>1</v>
      </c>
      <c r="O1887" t="s">
        <v>225</v>
      </c>
      <c r="P1887">
        <v>0</v>
      </c>
      <c r="Q1887">
        <v>1</v>
      </c>
      <c r="R1887">
        <v>7100</v>
      </c>
      <c r="S1887" t="s">
        <v>223</v>
      </c>
      <c r="T1887">
        <v>7100</v>
      </c>
      <c r="U1887" t="s">
        <v>6958</v>
      </c>
      <c r="V1887" t="s">
        <v>413</v>
      </c>
      <c r="W1887" t="s">
        <v>225</v>
      </c>
      <c r="X1887" t="s">
        <v>225</v>
      </c>
      <c r="Y1887">
        <v>7100</v>
      </c>
      <c r="AB1887">
        <v>1</v>
      </c>
      <c r="AC1887">
        <v>1</v>
      </c>
      <c r="AD1887">
        <v>4</v>
      </c>
      <c r="AE1887">
        <v>2058</v>
      </c>
      <c r="AF1887">
        <v>1.75</v>
      </c>
      <c r="AQ1887">
        <v>1</v>
      </c>
      <c r="AR1887">
        <f t="shared" si="29"/>
        <v>9.68</v>
      </c>
      <c r="AS1887">
        <v>1</v>
      </c>
      <c r="AT1887" t="s">
        <v>137</v>
      </c>
      <c r="AU1887">
        <v>46</v>
      </c>
    </row>
    <row r="1888" spans="1:47">
      <c r="A1888" t="s">
        <v>6962</v>
      </c>
      <c r="C1888">
        <v>310</v>
      </c>
      <c r="D1888" t="s">
        <v>6963</v>
      </c>
      <c r="E1888">
        <v>101</v>
      </c>
      <c r="F1888" t="s">
        <v>6964</v>
      </c>
      <c r="G1888" t="s">
        <v>219</v>
      </c>
      <c r="H1888" t="s">
        <v>220</v>
      </c>
      <c r="I1888" t="s">
        <v>6965</v>
      </c>
      <c r="J1888">
        <v>0.16807</v>
      </c>
      <c r="K1888">
        <v>0</v>
      </c>
      <c r="L1888">
        <v>0</v>
      </c>
      <c r="M1888">
        <v>1</v>
      </c>
      <c r="N1888">
        <v>1</v>
      </c>
      <c r="O1888" t="s">
        <v>659</v>
      </c>
      <c r="P1888">
        <v>1</v>
      </c>
      <c r="Q1888">
        <v>1</v>
      </c>
      <c r="R1888">
        <v>13900</v>
      </c>
      <c r="S1888" t="s">
        <v>223</v>
      </c>
      <c r="T1888">
        <v>0</v>
      </c>
      <c r="U1888" t="s">
        <v>6962</v>
      </c>
      <c r="V1888" t="s">
        <v>933</v>
      </c>
      <c r="W1888" t="s">
        <v>659</v>
      </c>
      <c r="X1888" t="s">
        <v>659</v>
      </c>
      <c r="Y1888">
        <v>13900</v>
      </c>
      <c r="AB1888">
        <v>0</v>
      </c>
      <c r="AC1888">
        <v>0</v>
      </c>
      <c r="AD1888">
        <v>4</v>
      </c>
      <c r="AE1888">
        <v>1488</v>
      </c>
      <c r="AF1888">
        <v>2</v>
      </c>
      <c r="AQ1888">
        <v>1</v>
      </c>
      <c r="AR1888">
        <f t="shared" si="29"/>
        <v>0</v>
      </c>
      <c r="AS1888">
        <v>1</v>
      </c>
      <c r="AT1888" t="s">
        <v>134</v>
      </c>
      <c r="AU1888">
        <v>43</v>
      </c>
    </row>
    <row r="1889" spans="1:47">
      <c r="A1889" t="s">
        <v>6966</v>
      </c>
      <c r="C1889">
        <v>310</v>
      </c>
      <c r="D1889" t="s">
        <v>6967</v>
      </c>
      <c r="E1889">
        <v>131</v>
      </c>
      <c r="F1889" t="s">
        <v>6968</v>
      </c>
      <c r="G1889" t="s">
        <v>324</v>
      </c>
      <c r="H1889" t="s">
        <v>407</v>
      </c>
      <c r="I1889" t="s">
        <v>6969</v>
      </c>
      <c r="J1889">
        <v>3.5880000000000002E-2</v>
      </c>
      <c r="K1889">
        <v>0</v>
      </c>
      <c r="L1889">
        <v>0</v>
      </c>
      <c r="M1889">
        <v>0</v>
      </c>
      <c r="N1889">
        <v>0</v>
      </c>
      <c r="P1889">
        <v>0</v>
      </c>
      <c r="Q1889">
        <v>0</v>
      </c>
      <c r="R1889">
        <v>0</v>
      </c>
      <c r="S1889" t="s">
        <v>223</v>
      </c>
      <c r="T1889">
        <v>0</v>
      </c>
      <c r="U1889" t="s">
        <v>6966</v>
      </c>
      <c r="Y1889">
        <v>0</v>
      </c>
      <c r="AB1889">
        <v>0</v>
      </c>
      <c r="AC1889">
        <v>0</v>
      </c>
      <c r="AD1889">
        <v>0</v>
      </c>
      <c r="AE1889">
        <v>0</v>
      </c>
      <c r="AF1889">
        <v>0</v>
      </c>
      <c r="AQ1889">
        <v>0</v>
      </c>
      <c r="AR1889">
        <f t="shared" si="29"/>
        <v>0</v>
      </c>
      <c r="AS1889">
        <v>1</v>
      </c>
      <c r="AT1889" t="s">
        <v>137</v>
      </c>
      <c r="AU1889">
        <v>46</v>
      </c>
    </row>
    <row r="1890" spans="1:47">
      <c r="A1890" t="s">
        <v>6970</v>
      </c>
      <c r="C1890">
        <v>310</v>
      </c>
      <c r="D1890" t="s">
        <v>6971</v>
      </c>
      <c r="E1890">
        <v>101</v>
      </c>
      <c r="F1890" t="s">
        <v>6522</v>
      </c>
      <c r="G1890" t="s">
        <v>219</v>
      </c>
      <c r="H1890" t="s">
        <v>220</v>
      </c>
      <c r="I1890" t="s">
        <v>6972</v>
      </c>
      <c r="J1890">
        <v>9.1090000000000004E-2</v>
      </c>
      <c r="K1890">
        <v>1</v>
      </c>
      <c r="L1890">
        <v>1</v>
      </c>
      <c r="M1890">
        <v>1</v>
      </c>
      <c r="N1890">
        <v>1</v>
      </c>
      <c r="O1890" t="s">
        <v>225</v>
      </c>
      <c r="P1890">
        <v>0</v>
      </c>
      <c r="Q1890">
        <v>1</v>
      </c>
      <c r="R1890">
        <v>4700</v>
      </c>
      <c r="S1890" t="s">
        <v>223</v>
      </c>
      <c r="T1890">
        <v>4700</v>
      </c>
      <c r="U1890" t="s">
        <v>6970</v>
      </c>
      <c r="V1890" t="s">
        <v>413</v>
      </c>
      <c r="W1890" t="s">
        <v>225</v>
      </c>
      <c r="X1890" t="s">
        <v>225</v>
      </c>
      <c r="Y1890">
        <v>4700</v>
      </c>
      <c r="AB1890">
        <v>1</v>
      </c>
      <c r="AC1890">
        <v>1</v>
      </c>
      <c r="AD1890">
        <v>2</v>
      </c>
      <c r="AE1890">
        <v>780</v>
      </c>
      <c r="AF1890">
        <v>1</v>
      </c>
      <c r="AQ1890">
        <v>1</v>
      </c>
      <c r="AR1890">
        <f t="shared" si="29"/>
        <v>9.68</v>
      </c>
      <c r="AS1890">
        <v>1</v>
      </c>
      <c r="AT1890" t="s">
        <v>137</v>
      </c>
      <c r="AU1890">
        <v>46</v>
      </c>
    </row>
    <row r="1891" spans="1:47">
      <c r="A1891" t="s">
        <v>6973</v>
      </c>
      <c r="C1891">
        <v>310</v>
      </c>
      <c r="D1891" t="s">
        <v>6974</v>
      </c>
      <c r="E1891">
        <v>101</v>
      </c>
      <c r="F1891" t="s">
        <v>6975</v>
      </c>
      <c r="G1891" t="s">
        <v>219</v>
      </c>
      <c r="H1891" t="s">
        <v>220</v>
      </c>
      <c r="I1891" t="s">
        <v>6976</v>
      </c>
      <c r="J1891">
        <v>0.10392</v>
      </c>
      <c r="K1891">
        <v>1</v>
      </c>
      <c r="L1891">
        <v>1</v>
      </c>
      <c r="M1891">
        <v>1</v>
      </c>
      <c r="N1891">
        <v>1</v>
      </c>
      <c r="O1891" t="s">
        <v>225</v>
      </c>
      <c r="P1891">
        <v>0</v>
      </c>
      <c r="Q1891">
        <v>0</v>
      </c>
      <c r="R1891">
        <v>0</v>
      </c>
      <c r="S1891" t="s">
        <v>223</v>
      </c>
      <c r="T1891">
        <v>0</v>
      </c>
      <c r="U1891" t="s">
        <v>6973</v>
      </c>
      <c r="V1891" t="s">
        <v>455</v>
      </c>
      <c r="W1891" t="s">
        <v>225</v>
      </c>
      <c r="X1891" t="s">
        <v>225</v>
      </c>
      <c r="Y1891">
        <v>0</v>
      </c>
      <c r="AB1891">
        <v>1</v>
      </c>
      <c r="AC1891">
        <v>1</v>
      </c>
      <c r="AD1891">
        <v>2</v>
      </c>
      <c r="AE1891">
        <v>784</v>
      </c>
      <c r="AF1891">
        <v>1</v>
      </c>
      <c r="AQ1891">
        <v>1</v>
      </c>
      <c r="AR1891">
        <f t="shared" si="29"/>
        <v>9.68</v>
      </c>
      <c r="AS1891">
        <v>1</v>
      </c>
      <c r="AT1891" t="s">
        <v>137</v>
      </c>
      <c r="AU1891">
        <v>46</v>
      </c>
    </row>
    <row r="1892" spans="1:47">
      <c r="A1892" t="s">
        <v>6977</v>
      </c>
      <c r="C1892">
        <v>310</v>
      </c>
      <c r="D1892" t="s">
        <v>6978</v>
      </c>
      <c r="E1892">
        <v>109</v>
      </c>
      <c r="F1892" t="s">
        <v>6979</v>
      </c>
      <c r="G1892" t="s">
        <v>219</v>
      </c>
      <c r="H1892" t="s">
        <v>743</v>
      </c>
      <c r="I1892" t="s">
        <v>6980</v>
      </c>
      <c r="J1892">
        <v>0.28194000000000002</v>
      </c>
      <c r="K1892">
        <v>2</v>
      </c>
      <c r="L1892">
        <v>2</v>
      </c>
      <c r="M1892">
        <v>2</v>
      </c>
      <c r="N1892">
        <v>2</v>
      </c>
      <c r="O1892" t="s">
        <v>225</v>
      </c>
      <c r="P1892">
        <v>0</v>
      </c>
      <c r="Q1892">
        <v>1</v>
      </c>
      <c r="R1892">
        <v>2500</v>
      </c>
      <c r="S1892" t="s">
        <v>223</v>
      </c>
      <c r="T1892">
        <v>2500</v>
      </c>
      <c r="U1892" t="s">
        <v>6977</v>
      </c>
      <c r="V1892" t="s">
        <v>413</v>
      </c>
      <c r="W1892" t="s">
        <v>225</v>
      </c>
      <c r="X1892" t="s">
        <v>225</v>
      </c>
      <c r="Y1892">
        <v>2500</v>
      </c>
      <c r="AB1892">
        <v>2</v>
      </c>
      <c r="AC1892">
        <v>2</v>
      </c>
      <c r="AD1892">
        <v>4</v>
      </c>
      <c r="AE1892">
        <v>1852</v>
      </c>
      <c r="AF1892">
        <v>1</v>
      </c>
      <c r="AQ1892">
        <v>2</v>
      </c>
      <c r="AR1892">
        <f t="shared" si="29"/>
        <v>19.36</v>
      </c>
      <c r="AS1892">
        <v>1</v>
      </c>
      <c r="AT1892" t="s">
        <v>137</v>
      </c>
      <c r="AU1892">
        <v>46</v>
      </c>
    </row>
    <row r="1893" spans="1:47">
      <c r="A1893" t="s">
        <v>6981</v>
      </c>
      <c r="C1893">
        <v>310</v>
      </c>
      <c r="D1893" t="s">
        <v>6982</v>
      </c>
      <c r="E1893">
        <v>101</v>
      </c>
      <c r="F1893" t="s">
        <v>6983</v>
      </c>
      <c r="G1893" t="s">
        <v>219</v>
      </c>
      <c r="H1893" t="s">
        <v>220</v>
      </c>
      <c r="I1893" t="s">
        <v>6984</v>
      </c>
      <c r="J1893">
        <v>8.8940000000000005E-2</v>
      </c>
      <c r="K1893">
        <v>1</v>
      </c>
      <c r="L1893">
        <v>1</v>
      </c>
      <c r="M1893">
        <v>1</v>
      </c>
      <c r="N1893">
        <v>1</v>
      </c>
      <c r="O1893" t="s">
        <v>225</v>
      </c>
      <c r="P1893">
        <v>0</v>
      </c>
      <c r="Q1893">
        <v>1</v>
      </c>
      <c r="R1893">
        <v>10500</v>
      </c>
      <c r="S1893" t="s">
        <v>223</v>
      </c>
      <c r="T1893">
        <v>10500</v>
      </c>
      <c r="U1893" t="s">
        <v>6981</v>
      </c>
      <c r="V1893" t="s">
        <v>413</v>
      </c>
      <c r="W1893" t="s">
        <v>225</v>
      </c>
      <c r="X1893" t="s">
        <v>225</v>
      </c>
      <c r="Y1893">
        <v>10500</v>
      </c>
      <c r="AB1893">
        <v>1</v>
      </c>
      <c r="AC1893">
        <v>1</v>
      </c>
      <c r="AD1893">
        <v>2</v>
      </c>
      <c r="AE1893">
        <v>624</v>
      </c>
      <c r="AF1893">
        <v>1</v>
      </c>
      <c r="AQ1893">
        <v>1</v>
      </c>
      <c r="AR1893">
        <f t="shared" si="29"/>
        <v>9.68</v>
      </c>
      <c r="AS1893">
        <v>1</v>
      </c>
      <c r="AT1893" t="s">
        <v>137</v>
      </c>
      <c r="AU1893">
        <v>46</v>
      </c>
    </row>
    <row r="1894" spans="1:47">
      <c r="A1894" t="s">
        <v>6985</v>
      </c>
      <c r="C1894">
        <v>310</v>
      </c>
      <c r="D1894" t="s">
        <v>6986</v>
      </c>
      <c r="E1894">
        <v>101</v>
      </c>
      <c r="F1894" t="s">
        <v>6987</v>
      </c>
      <c r="G1894" t="s">
        <v>219</v>
      </c>
      <c r="H1894" t="s">
        <v>220</v>
      </c>
      <c r="I1894" t="s">
        <v>6988</v>
      </c>
      <c r="J1894">
        <v>0.14068</v>
      </c>
      <c r="K1894">
        <v>1</v>
      </c>
      <c r="L1894">
        <v>1</v>
      </c>
      <c r="M1894">
        <v>1</v>
      </c>
      <c r="N1894">
        <v>1</v>
      </c>
      <c r="O1894" t="s">
        <v>225</v>
      </c>
      <c r="P1894">
        <v>0</v>
      </c>
      <c r="Q1894">
        <v>1</v>
      </c>
      <c r="R1894">
        <v>2900</v>
      </c>
      <c r="S1894" t="s">
        <v>223</v>
      </c>
      <c r="T1894">
        <v>2900</v>
      </c>
      <c r="U1894" t="s">
        <v>6985</v>
      </c>
      <c r="V1894" t="s">
        <v>455</v>
      </c>
      <c r="W1894" t="s">
        <v>225</v>
      </c>
      <c r="X1894" t="s">
        <v>225</v>
      </c>
      <c r="Y1894">
        <v>2900</v>
      </c>
      <c r="AB1894">
        <v>1</v>
      </c>
      <c r="AC1894">
        <v>1</v>
      </c>
      <c r="AD1894">
        <v>2</v>
      </c>
      <c r="AE1894">
        <v>990</v>
      </c>
      <c r="AF1894">
        <v>1</v>
      </c>
      <c r="AQ1894">
        <v>2</v>
      </c>
      <c r="AR1894">
        <f t="shared" si="29"/>
        <v>9.68</v>
      </c>
      <c r="AS1894">
        <v>1</v>
      </c>
      <c r="AT1894" t="s">
        <v>136</v>
      </c>
      <c r="AU1894">
        <v>45</v>
      </c>
    </row>
    <row r="1895" spans="1:47">
      <c r="A1895" t="s">
        <v>6989</v>
      </c>
      <c r="C1895">
        <v>310</v>
      </c>
      <c r="D1895" t="s">
        <v>6990</v>
      </c>
      <c r="E1895">
        <v>101</v>
      </c>
      <c r="F1895" t="s">
        <v>6991</v>
      </c>
      <c r="G1895" t="s">
        <v>219</v>
      </c>
      <c r="H1895" t="s">
        <v>220</v>
      </c>
      <c r="I1895" t="s">
        <v>6992</v>
      </c>
      <c r="J1895">
        <v>0.18795999999999999</v>
      </c>
      <c r="K1895">
        <v>1</v>
      </c>
      <c r="L1895">
        <v>1</v>
      </c>
      <c r="M1895">
        <v>1</v>
      </c>
      <c r="N1895">
        <v>1</v>
      </c>
      <c r="O1895" t="s">
        <v>225</v>
      </c>
      <c r="P1895">
        <v>0</v>
      </c>
      <c r="Q1895">
        <v>1</v>
      </c>
      <c r="R1895">
        <v>11300</v>
      </c>
      <c r="S1895" t="s">
        <v>223</v>
      </c>
      <c r="T1895">
        <v>11300</v>
      </c>
      <c r="U1895" t="s">
        <v>6989</v>
      </c>
      <c r="V1895" t="s">
        <v>413</v>
      </c>
      <c r="W1895" t="s">
        <v>225</v>
      </c>
      <c r="X1895" t="s">
        <v>225</v>
      </c>
      <c r="Y1895">
        <v>11300</v>
      </c>
      <c r="AB1895">
        <v>1</v>
      </c>
      <c r="AC1895">
        <v>1</v>
      </c>
      <c r="AD1895">
        <v>3</v>
      </c>
      <c r="AE1895">
        <v>1104</v>
      </c>
      <c r="AF1895">
        <v>1</v>
      </c>
      <c r="AQ1895">
        <v>2</v>
      </c>
      <c r="AR1895">
        <f t="shared" si="29"/>
        <v>9.68</v>
      </c>
      <c r="AS1895">
        <v>1</v>
      </c>
      <c r="AT1895" t="s">
        <v>137</v>
      </c>
      <c r="AU1895">
        <v>46</v>
      </c>
    </row>
    <row r="1896" spans="1:47">
      <c r="A1896" t="s">
        <v>6993</v>
      </c>
      <c r="C1896">
        <v>310</v>
      </c>
      <c r="D1896" t="s">
        <v>6994</v>
      </c>
      <c r="E1896">
        <v>101</v>
      </c>
      <c r="F1896" t="s">
        <v>6995</v>
      </c>
      <c r="G1896" t="s">
        <v>422</v>
      </c>
      <c r="H1896" t="s">
        <v>220</v>
      </c>
      <c r="I1896" t="s">
        <v>6996</v>
      </c>
      <c r="J1896">
        <v>0.16389000000000001</v>
      </c>
      <c r="K1896">
        <v>0</v>
      </c>
      <c r="L1896">
        <v>0</v>
      </c>
      <c r="M1896">
        <v>1</v>
      </c>
      <c r="N1896">
        <v>1</v>
      </c>
      <c r="O1896" t="s">
        <v>659</v>
      </c>
      <c r="P1896">
        <v>1</v>
      </c>
      <c r="Q1896">
        <v>1</v>
      </c>
      <c r="R1896">
        <v>5700</v>
      </c>
      <c r="S1896" t="s">
        <v>223</v>
      </c>
      <c r="T1896">
        <v>0</v>
      </c>
      <c r="U1896" t="s">
        <v>6993</v>
      </c>
      <c r="V1896" t="s">
        <v>933</v>
      </c>
      <c r="W1896" t="s">
        <v>659</v>
      </c>
      <c r="X1896" t="s">
        <v>659</v>
      </c>
      <c r="Y1896">
        <v>5700</v>
      </c>
      <c r="AB1896">
        <v>0</v>
      </c>
      <c r="AC1896">
        <v>0</v>
      </c>
      <c r="AD1896">
        <v>4</v>
      </c>
      <c r="AE1896">
        <v>1300</v>
      </c>
      <c r="AF1896">
        <v>1</v>
      </c>
      <c r="AQ1896">
        <v>0</v>
      </c>
      <c r="AR1896">
        <f t="shared" si="29"/>
        <v>0</v>
      </c>
      <c r="AS1896">
        <v>1</v>
      </c>
      <c r="AT1896" t="s">
        <v>135</v>
      </c>
      <c r="AU1896">
        <v>44</v>
      </c>
    </row>
    <row r="1897" spans="1:47">
      <c r="A1897" t="s">
        <v>6997</v>
      </c>
      <c r="C1897">
        <v>310</v>
      </c>
      <c r="D1897" t="s">
        <v>6998</v>
      </c>
      <c r="E1897">
        <v>101</v>
      </c>
      <c r="F1897" t="s">
        <v>6999</v>
      </c>
      <c r="G1897" t="s">
        <v>219</v>
      </c>
      <c r="H1897" t="s">
        <v>220</v>
      </c>
      <c r="I1897" t="s">
        <v>7000</v>
      </c>
      <c r="J1897">
        <v>0.27925</v>
      </c>
      <c r="K1897">
        <v>0</v>
      </c>
      <c r="L1897">
        <v>0</v>
      </c>
      <c r="M1897">
        <v>1</v>
      </c>
      <c r="N1897">
        <v>1</v>
      </c>
      <c r="O1897" t="s">
        <v>659</v>
      </c>
      <c r="P1897">
        <v>1</v>
      </c>
      <c r="Q1897">
        <v>1</v>
      </c>
      <c r="R1897">
        <v>4500</v>
      </c>
      <c r="S1897" t="s">
        <v>223</v>
      </c>
      <c r="T1897">
        <v>0</v>
      </c>
      <c r="U1897" t="s">
        <v>6997</v>
      </c>
      <c r="V1897" t="s">
        <v>927</v>
      </c>
      <c r="W1897" t="s">
        <v>659</v>
      </c>
      <c r="X1897" t="s">
        <v>659</v>
      </c>
      <c r="Y1897">
        <v>4500</v>
      </c>
      <c r="AB1897">
        <v>0</v>
      </c>
      <c r="AC1897">
        <v>0</v>
      </c>
      <c r="AD1897">
        <v>4</v>
      </c>
      <c r="AE1897">
        <v>1715</v>
      </c>
      <c r="AF1897">
        <v>2</v>
      </c>
      <c r="AQ1897">
        <v>1</v>
      </c>
      <c r="AR1897">
        <f t="shared" si="29"/>
        <v>0</v>
      </c>
      <c r="AS1897">
        <v>1</v>
      </c>
      <c r="AT1897" t="s">
        <v>134</v>
      </c>
      <c r="AU1897">
        <v>43</v>
      </c>
    </row>
    <row r="1898" spans="1:47">
      <c r="A1898" t="s">
        <v>7001</v>
      </c>
      <c r="C1898">
        <v>310</v>
      </c>
      <c r="D1898" t="s">
        <v>7002</v>
      </c>
      <c r="E1898">
        <v>101</v>
      </c>
      <c r="F1898" t="s">
        <v>7003</v>
      </c>
      <c r="G1898" t="s">
        <v>219</v>
      </c>
      <c r="H1898" t="s">
        <v>220</v>
      </c>
      <c r="I1898" t="s">
        <v>7004</v>
      </c>
      <c r="J1898">
        <v>0.10749</v>
      </c>
      <c r="K1898">
        <v>0</v>
      </c>
      <c r="L1898">
        <v>0</v>
      </c>
      <c r="M1898">
        <v>1</v>
      </c>
      <c r="N1898">
        <v>1</v>
      </c>
      <c r="O1898" t="s">
        <v>659</v>
      </c>
      <c r="P1898">
        <v>1</v>
      </c>
      <c r="Q1898">
        <v>1</v>
      </c>
      <c r="R1898">
        <v>100</v>
      </c>
      <c r="S1898" t="s">
        <v>223</v>
      </c>
      <c r="T1898">
        <v>0</v>
      </c>
      <c r="U1898" t="s">
        <v>7001</v>
      </c>
      <c r="V1898" t="s">
        <v>933</v>
      </c>
      <c r="W1898" t="s">
        <v>659</v>
      </c>
      <c r="X1898" t="s">
        <v>659</v>
      </c>
      <c r="Y1898">
        <v>100</v>
      </c>
      <c r="AB1898">
        <v>0</v>
      </c>
      <c r="AC1898">
        <v>0</v>
      </c>
      <c r="AD1898">
        <v>1</v>
      </c>
      <c r="AE1898">
        <v>1184</v>
      </c>
      <c r="AF1898">
        <v>1</v>
      </c>
      <c r="AQ1898">
        <v>1</v>
      </c>
      <c r="AR1898">
        <f t="shared" si="29"/>
        <v>0</v>
      </c>
      <c r="AS1898">
        <v>1</v>
      </c>
      <c r="AT1898" t="s">
        <v>134</v>
      </c>
      <c r="AU1898">
        <v>43</v>
      </c>
    </row>
    <row r="1899" spans="1:47">
      <c r="A1899" t="s">
        <v>6910</v>
      </c>
      <c r="C1899">
        <v>310</v>
      </c>
      <c r="D1899" t="s">
        <v>7005</v>
      </c>
      <c r="E1899">
        <v>101</v>
      </c>
      <c r="F1899" t="s">
        <v>7006</v>
      </c>
      <c r="G1899" t="s">
        <v>219</v>
      </c>
      <c r="H1899" t="s">
        <v>220</v>
      </c>
      <c r="I1899" t="s">
        <v>7007</v>
      </c>
      <c r="J1899">
        <v>0.11534999999999999</v>
      </c>
      <c r="K1899">
        <v>1</v>
      </c>
      <c r="L1899">
        <v>1</v>
      </c>
      <c r="M1899">
        <v>1</v>
      </c>
      <c r="N1899">
        <v>1</v>
      </c>
      <c r="O1899" t="s">
        <v>225</v>
      </c>
      <c r="P1899">
        <v>0</v>
      </c>
      <c r="Q1899">
        <v>0</v>
      </c>
      <c r="R1899">
        <v>0</v>
      </c>
      <c r="S1899" t="s">
        <v>243</v>
      </c>
      <c r="T1899">
        <v>0</v>
      </c>
      <c r="U1899" t="s">
        <v>6907</v>
      </c>
      <c r="V1899" t="s">
        <v>455</v>
      </c>
      <c r="W1899" t="s">
        <v>225</v>
      </c>
      <c r="X1899" t="s">
        <v>225</v>
      </c>
      <c r="Y1899">
        <v>0</v>
      </c>
      <c r="AB1899">
        <v>1</v>
      </c>
      <c r="AC1899">
        <v>1</v>
      </c>
      <c r="AD1899">
        <v>3</v>
      </c>
      <c r="AE1899">
        <v>1918</v>
      </c>
      <c r="AF1899">
        <v>1.75</v>
      </c>
      <c r="AQ1899">
        <v>1</v>
      </c>
      <c r="AR1899">
        <f t="shared" si="29"/>
        <v>9.68</v>
      </c>
      <c r="AS1899">
        <v>1</v>
      </c>
      <c r="AT1899" t="s">
        <v>137</v>
      </c>
      <c r="AU1899">
        <v>46</v>
      </c>
    </row>
    <row r="1900" spans="1:47">
      <c r="A1900" t="s">
        <v>7008</v>
      </c>
      <c r="C1900">
        <v>310</v>
      </c>
      <c r="D1900" t="s">
        <v>7009</v>
      </c>
      <c r="E1900">
        <v>101</v>
      </c>
      <c r="F1900" t="s">
        <v>7010</v>
      </c>
      <c r="G1900" t="s">
        <v>219</v>
      </c>
      <c r="H1900" t="s">
        <v>220</v>
      </c>
      <c r="I1900" t="s">
        <v>7011</v>
      </c>
      <c r="J1900">
        <v>0.10255</v>
      </c>
      <c r="K1900">
        <v>1</v>
      </c>
      <c r="L1900">
        <v>1</v>
      </c>
      <c r="M1900">
        <v>1</v>
      </c>
      <c r="N1900">
        <v>1</v>
      </c>
      <c r="O1900" t="s">
        <v>225</v>
      </c>
      <c r="P1900">
        <v>0</v>
      </c>
      <c r="Q1900">
        <v>1</v>
      </c>
      <c r="R1900">
        <v>4600</v>
      </c>
      <c r="S1900" t="s">
        <v>223</v>
      </c>
      <c r="T1900">
        <v>4600</v>
      </c>
      <c r="U1900" t="s">
        <v>7008</v>
      </c>
      <c r="V1900" t="s">
        <v>455</v>
      </c>
      <c r="W1900" t="s">
        <v>225</v>
      </c>
      <c r="X1900" t="s">
        <v>225</v>
      </c>
      <c r="Y1900">
        <v>4600</v>
      </c>
      <c r="AB1900">
        <v>1</v>
      </c>
      <c r="AC1900">
        <v>1</v>
      </c>
      <c r="AD1900">
        <v>1</v>
      </c>
      <c r="AE1900">
        <v>874</v>
      </c>
      <c r="AF1900">
        <v>1</v>
      </c>
      <c r="AQ1900">
        <v>1</v>
      </c>
      <c r="AR1900">
        <f t="shared" si="29"/>
        <v>9.68</v>
      </c>
      <c r="AS1900">
        <v>1</v>
      </c>
      <c r="AT1900" t="s">
        <v>137</v>
      </c>
      <c r="AU1900">
        <v>46</v>
      </c>
    </row>
    <row r="1901" spans="1:47">
      <c r="A1901" t="s">
        <v>7012</v>
      </c>
      <c r="C1901">
        <v>310</v>
      </c>
      <c r="D1901" t="s">
        <v>7013</v>
      </c>
      <c r="E1901">
        <v>101</v>
      </c>
      <c r="F1901" t="s">
        <v>7014</v>
      </c>
      <c r="G1901" t="s">
        <v>422</v>
      </c>
      <c r="H1901" t="s">
        <v>220</v>
      </c>
      <c r="I1901" t="s">
        <v>7015</v>
      </c>
      <c r="J1901">
        <v>0.33807999999999999</v>
      </c>
      <c r="K1901">
        <v>0</v>
      </c>
      <c r="L1901">
        <v>0</v>
      </c>
      <c r="M1901">
        <v>1</v>
      </c>
      <c r="N1901">
        <v>1</v>
      </c>
      <c r="O1901" t="s">
        <v>659</v>
      </c>
      <c r="P1901">
        <v>1</v>
      </c>
      <c r="Q1901">
        <v>1</v>
      </c>
      <c r="R1901">
        <v>400</v>
      </c>
      <c r="S1901" t="s">
        <v>223</v>
      </c>
      <c r="T1901">
        <v>0</v>
      </c>
      <c r="U1901" t="s">
        <v>7012</v>
      </c>
      <c r="V1901" t="s">
        <v>933</v>
      </c>
      <c r="W1901" t="s">
        <v>659</v>
      </c>
      <c r="X1901" t="s">
        <v>659</v>
      </c>
      <c r="Y1901">
        <v>400</v>
      </c>
      <c r="AB1901">
        <v>0</v>
      </c>
      <c r="AC1901">
        <v>0</v>
      </c>
      <c r="AD1901">
        <v>3</v>
      </c>
      <c r="AE1901">
        <v>1316</v>
      </c>
      <c r="AF1901">
        <v>1</v>
      </c>
      <c r="AQ1901">
        <v>1</v>
      </c>
      <c r="AR1901">
        <f t="shared" si="29"/>
        <v>0</v>
      </c>
      <c r="AS1901">
        <v>1</v>
      </c>
      <c r="AT1901" t="s">
        <v>135</v>
      </c>
      <c r="AU1901">
        <v>44</v>
      </c>
    </row>
    <row r="1902" spans="1:47">
      <c r="A1902" t="s">
        <v>7016</v>
      </c>
      <c r="C1902">
        <v>310</v>
      </c>
      <c r="D1902" t="s">
        <v>7017</v>
      </c>
      <c r="E1902">
        <v>101</v>
      </c>
      <c r="F1902" t="s">
        <v>7018</v>
      </c>
      <c r="G1902" t="s">
        <v>422</v>
      </c>
      <c r="H1902" t="s">
        <v>220</v>
      </c>
      <c r="I1902" t="s">
        <v>7019</v>
      </c>
      <c r="J1902">
        <v>0.26101000000000002</v>
      </c>
      <c r="K1902">
        <v>0</v>
      </c>
      <c r="L1902">
        <v>0</v>
      </c>
      <c r="M1902">
        <v>1</v>
      </c>
      <c r="N1902">
        <v>1</v>
      </c>
      <c r="O1902" t="s">
        <v>659</v>
      </c>
      <c r="P1902">
        <v>1</v>
      </c>
      <c r="Q1902">
        <v>1</v>
      </c>
      <c r="R1902">
        <v>8200</v>
      </c>
      <c r="S1902" t="s">
        <v>223</v>
      </c>
      <c r="T1902">
        <v>0</v>
      </c>
      <c r="U1902" t="s">
        <v>7016</v>
      </c>
      <c r="V1902" t="s">
        <v>933</v>
      </c>
      <c r="W1902" t="s">
        <v>659</v>
      </c>
      <c r="X1902" t="s">
        <v>659</v>
      </c>
      <c r="Y1902">
        <v>8200</v>
      </c>
      <c r="AB1902">
        <v>0</v>
      </c>
      <c r="AC1902">
        <v>0</v>
      </c>
      <c r="AD1902">
        <v>3</v>
      </c>
      <c r="AE1902">
        <v>1316</v>
      </c>
      <c r="AF1902">
        <v>1</v>
      </c>
      <c r="AQ1902">
        <v>1</v>
      </c>
      <c r="AR1902">
        <f t="shared" si="29"/>
        <v>0</v>
      </c>
      <c r="AS1902">
        <v>1</v>
      </c>
      <c r="AT1902" t="s">
        <v>135</v>
      </c>
      <c r="AU1902">
        <v>44</v>
      </c>
    </row>
    <row r="1903" spans="1:47">
      <c r="A1903" t="s">
        <v>7020</v>
      </c>
      <c r="C1903">
        <v>310</v>
      </c>
      <c r="D1903" t="s">
        <v>7021</v>
      </c>
      <c r="E1903">
        <v>101</v>
      </c>
      <c r="F1903" t="s">
        <v>7022</v>
      </c>
      <c r="G1903" t="s">
        <v>219</v>
      </c>
      <c r="H1903" t="s">
        <v>220</v>
      </c>
      <c r="I1903" t="s">
        <v>7023</v>
      </c>
      <c r="J1903">
        <v>0.29177999999999998</v>
      </c>
      <c r="K1903">
        <v>0</v>
      </c>
      <c r="L1903">
        <v>0</v>
      </c>
      <c r="M1903">
        <v>1</v>
      </c>
      <c r="N1903">
        <v>1</v>
      </c>
      <c r="O1903" t="s">
        <v>659</v>
      </c>
      <c r="P1903">
        <v>1</v>
      </c>
      <c r="Q1903">
        <v>1</v>
      </c>
      <c r="R1903">
        <v>7800</v>
      </c>
      <c r="S1903" t="s">
        <v>223</v>
      </c>
      <c r="T1903">
        <v>0</v>
      </c>
      <c r="U1903" t="s">
        <v>7020</v>
      </c>
      <c r="V1903" t="s">
        <v>933</v>
      </c>
      <c r="W1903" t="s">
        <v>659</v>
      </c>
      <c r="X1903" t="s">
        <v>659</v>
      </c>
      <c r="Y1903">
        <v>7800</v>
      </c>
      <c r="AB1903">
        <v>0</v>
      </c>
      <c r="AC1903">
        <v>0</v>
      </c>
      <c r="AD1903">
        <v>4</v>
      </c>
      <c r="AE1903">
        <v>1984</v>
      </c>
      <c r="AF1903">
        <v>2</v>
      </c>
      <c r="AQ1903">
        <v>1</v>
      </c>
      <c r="AR1903">
        <f t="shared" si="29"/>
        <v>0</v>
      </c>
      <c r="AS1903">
        <v>1</v>
      </c>
      <c r="AT1903" t="s">
        <v>135</v>
      </c>
      <c r="AU1903">
        <v>44</v>
      </c>
    </row>
    <row r="1904" spans="1:47">
      <c r="A1904" t="s">
        <v>7024</v>
      </c>
      <c r="C1904">
        <v>310</v>
      </c>
      <c r="D1904" t="s">
        <v>7025</v>
      </c>
      <c r="E1904">
        <v>101</v>
      </c>
      <c r="F1904" t="s">
        <v>7026</v>
      </c>
      <c r="G1904" t="s">
        <v>219</v>
      </c>
      <c r="H1904" t="s">
        <v>220</v>
      </c>
      <c r="I1904" t="s">
        <v>7027</v>
      </c>
      <c r="J1904">
        <v>0.22796</v>
      </c>
      <c r="K1904">
        <v>1</v>
      </c>
      <c r="L1904">
        <v>1</v>
      </c>
      <c r="M1904">
        <v>1</v>
      </c>
      <c r="N1904">
        <v>1</v>
      </c>
      <c r="O1904" t="s">
        <v>225</v>
      </c>
      <c r="P1904">
        <v>0</v>
      </c>
      <c r="Q1904">
        <v>1</v>
      </c>
      <c r="R1904">
        <v>2500</v>
      </c>
      <c r="S1904" t="s">
        <v>223</v>
      </c>
      <c r="T1904">
        <v>2500</v>
      </c>
      <c r="U1904" t="s">
        <v>7024</v>
      </c>
      <c r="V1904" t="s">
        <v>413</v>
      </c>
      <c r="W1904" t="s">
        <v>225</v>
      </c>
      <c r="X1904" t="s">
        <v>225</v>
      </c>
      <c r="Y1904">
        <v>2500</v>
      </c>
      <c r="AB1904">
        <v>1</v>
      </c>
      <c r="AC1904">
        <v>1</v>
      </c>
      <c r="AD1904">
        <v>2</v>
      </c>
      <c r="AE1904">
        <v>725</v>
      </c>
      <c r="AF1904">
        <v>1</v>
      </c>
      <c r="AQ1904">
        <v>3</v>
      </c>
      <c r="AR1904">
        <f t="shared" si="29"/>
        <v>9.68</v>
      </c>
      <c r="AS1904">
        <v>1</v>
      </c>
      <c r="AT1904" t="s">
        <v>136</v>
      </c>
      <c r="AU1904">
        <v>45</v>
      </c>
    </row>
    <row r="1905" spans="1:47">
      <c r="A1905" t="s">
        <v>7028</v>
      </c>
      <c r="C1905">
        <v>310</v>
      </c>
      <c r="D1905" t="s">
        <v>6974</v>
      </c>
      <c r="E1905">
        <v>132</v>
      </c>
      <c r="F1905" t="s">
        <v>6975</v>
      </c>
      <c r="G1905" t="s">
        <v>219</v>
      </c>
      <c r="H1905" t="s">
        <v>260</v>
      </c>
      <c r="I1905" t="s">
        <v>7029</v>
      </c>
      <c r="J1905">
        <v>5.4059999999999997E-2</v>
      </c>
      <c r="K1905">
        <v>0</v>
      </c>
      <c r="L1905">
        <v>0</v>
      </c>
      <c r="M1905">
        <v>0</v>
      </c>
      <c r="N1905">
        <v>0</v>
      </c>
      <c r="P1905">
        <v>0</v>
      </c>
      <c r="Q1905">
        <v>1</v>
      </c>
      <c r="R1905">
        <v>8300</v>
      </c>
      <c r="S1905" t="s">
        <v>223</v>
      </c>
      <c r="T1905">
        <v>0</v>
      </c>
      <c r="U1905" t="s">
        <v>7028</v>
      </c>
      <c r="Y1905">
        <v>8300</v>
      </c>
      <c r="AB1905">
        <v>0</v>
      </c>
      <c r="AC1905">
        <v>0</v>
      </c>
      <c r="AD1905">
        <v>0</v>
      </c>
      <c r="AE1905">
        <v>0</v>
      </c>
      <c r="AF1905">
        <v>0</v>
      </c>
      <c r="AQ1905">
        <v>1</v>
      </c>
      <c r="AR1905">
        <f t="shared" si="29"/>
        <v>0</v>
      </c>
      <c r="AS1905">
        <v>1</v>
      </c>
      <c r="AT1905" t="s">
        <v>137</v>
      </c>
      <c r="AU1905">
        <v>46</v>
      </c>
    </row>
    <row r="1906" spans="1:47">
      <c r="A1906" t="s">
        <v>7030</v>
      </c>
      <c r="C1906">
        <v>310</v>
      </c>
      <c r="D1906" t="s">
        <v>7031</v>
      </c>
      <c r="E1906">
        <v>101</v>
      </c>
      <c r="F1906" t="s">
        <v>7032</v>
      </c>
      <c r="G1906" t="s">
        <v>219</v>
      </c>
      <c r="H1906" t="s">
        <v>220</v>
      </c>
      <c r="I1906" t="s">
        <v>7033</v>
      </c>
      <c r="J1906">
        <v>0.15096999999999999</v>
      </c>
      <c r="K1906">
        <v>1</v>
      </c>
      <c r="L1906">
        <v>1</v>
      </c>
      <c r="M1906">
        <v>1</v>
      </c>
      <c r="N1906">
        <v>1</v>
      </c>
      <c r="O1906" t="s">
        <v>225</v>
      </c>
      <c r="P1906">
        <v>0</v>
      </c>
      <c r="Q1906">
        <v>0</v>
      </c>
      <c r="R1906">
        <v>0</v>
      </c>
      <c r="S1906" t="s">
        <v>243</v>
      </c>
      <c r="T1906">
        <v>0</v>
      </c>
      <c r="U1906" t="s">
        <v>7030</v>
      </c>
      <c r="V1906" t="s">
        <v>455</v>
      </c>
      <c r="W1906" t="s">
        <v>225</v>
      </c>
      <c r="X1906" t="s">
        <v>225</v>
      </c>
      <c r="Y1906">
        <v>0</v>
      </c>
      <c r="AB1906">
        <v>1</v>
      </c>
      <c r="AC1906">
        <v>1</v>
      </c>
      <c r="AD1906">
        <v>3</v>
      </c>
      <c r="AE1906">
        <v>912</v>
      </c>
      <c r="AF1906">
        <v>1</v>
      </c>
      <c r="AQ1906">
        <v>2</v>
      </c>
      <c r="AR1906">
        <f t="shared" si="29"/>
        <v>9.68</v>
      </c>
      <c r="AS1906">
        <v>1</v>
      </c>
      <c r="AT1906" t="s">
        <v>137</v>
      </c>
      <c r="AU1906">
        <v>46</v>
      </c>
    </row>
    <row r="1907" spans="1:47">
      <c r="A1907" t="s">
        <v>7034</v>
      </c>
      <c r="C1907">
        <v>310</v>
      </c>
      <c r="D1907" t="s">
        <v>7035</v>
      </c>
      <c r="E1907">
        <v>101</v>
      </c>
      <c r="F1907" t="s">
        <v>7036</v>
      </c>
      <c r="G1907" t="s">
        <v>422</v>
      </c>
      <c r="H1907" t="s">
        <v>220</v>
      </c>
      <c r="I1907" t="s">
        <v>7037</v>
      </c>
      <c r="J1907">
        <v>0.21109</v>
      </c>
      <c r="K1907">
        <v>0</v>
      </c>
      <c r="L1907">
        <v>0</v>
      </c>
      <c r="M1907">
        <v>1</v>
      </c>
      <c r="N1907">
        <v>1</v>
      </c>
      <c r="O1907" t="s">
        <v>659</v>
      </c>
      <c r="P1907">
        <v>1</v>
      </c>
      <c r="Q1907">
        <v>1</v>
      </c>
      <c r="R1907">
        <v>8500</v>
      </c>
      <c r="S1907" t="s">
        <v>223</v>
      </c>
      <c r="T1907">
        <v>0</v>
      </c>
      <c r="U1907" t="s">
        <v>7034</v>
      </c>
      <c r="V1907" t="s">
        <v>933</v>
      </c>
      <c r="W1907" t="s">
        <v>659</v>
      </c>
      <c r="X1907" t="s">
        <v>659</v>
      </c>
      <c r="Y1907">
        <v>8500</v>
      </c>
      <c r="AB1907">
        <v>0</v>
      </c>
      <c r="AC1907">
        <v>0</v>
      </c>
      <c r="AD1907">
        <v>3</v>
      </c>
      <c r="AE1907">
        <v>1380</v>
      </c>
      <c r="AF1907">
        <v>1</v>
      </c>
      <c r="AQ1907">
        <v>1</v>
      </c>
      <c r="AR1907">
        <f t="shared" si="29"/>
        <v>0</v>
      </c>
      <c r="AS1907">
        <v>1</v>
      </c>
      <c r="AT1907" t="s">
        <v>135</v>
      </c>
      <c r="AU1907">
        <v>44</v>
      </c>
    </row>
    <row r="1908" spans="1:47">
      <c r="A1908" t="s">
        <v>7038</v>
      </c>
      <c r="C1908">
        <v>310</v>
      </c>
      <c r="D1908" t="s">
        <v>7039</v>
      </c>
      <c r="E1908">
        <v>101</v>
      </c>
      <c r="F1908" t="s">
        <v>7040</v>
      </c>
      <c r="G1908" t="s">
        <v>219</v>
      </c>
      <c r="H1908" t="s">
        <v>220</v>
      </c>
      <c r="I1908" t="s">
        <v>7041</v>
      </c>
      <c r="J1908">
        <v>0.22514999999999999</v>
      </c>
      <c r="K1908">
        <v>0</v>
      </c>
      <c r="L1908">
        <v>0</v>
      </c>
      <c r="M1908">
        <v>1</v>
      </c>
      <c r="N1908">
        <v>1</v>
      </c>
      <c r="O1908" t="s">
        <v>659</v>
      </c>
      <c r="P1908">
        <v>1</v>
      </c>
      <c r="Q1908">
        <v>1</v>
      </c>
      <c r="R1908">
        <v>4800</v>
      </c>
      <c r="S1908" t="s">
        <v>223</v>
      </c>
      <c r="T1908">
        <v>0</v>
      </c>
      <c r="U1908" t="s">
        <v>7038</v>
      </c>
      <c r="V1908" t="s">
        <v>927</v>
      </c>
      <c r="W1908" t="s">
        <v>659</v>
      </c>
      <c r="X1908" t="s">
        <v>659</v>
      </c>
      <c r="Y1908">
        <v>4800</v>
      </c>
      <c r="AB1908">
        <v>0</v>
      </c>
      <c r="AC1908">
        <v>0</v>
      </c>
      <c r="AD1908">
        <v>2</v>
      </c>
      <c r="AE1908">
        <v>1144</v>
      </c>
      <c r="AF1908">
        <v>1</v>
      </c>
      <c r="AQ1908">
        <v>1</v>
      </c>
      <c r="AR1908">
        <f t="shared" si="29"/>
        <v>0</v>
      </c>
      <c r="AS1908">
        <v>1</v>
      </c>
      <c r="AT1908" t="s">
        <v>134</v>
      </c>
      <c r="AU1908">
        <v>43</v>
      </c>
    </row>
    <row r="1909" spans="1:47">
      <c r="A1909" t="s">
        <v>7042</v>
      </c>
      <c r="C1909">
        <v>310</v>
      </c>
      <c r="D1909" t="s">
        <v>7043</v>
      </c>
      <c r="E1909">
        <v>101</v>
      </c>
      <c r="F1909" t="s">
        <v>7044</v>
      </c>
      <c r="G1909" t="s">
        <v>219</v>
      </c>
      <c r="H1909" t="s">
        <v>220</v>
      </c>
      <c r="I1909" t="s">
        <v>7045</v>
      </c>
      <c r="J1909">
        <v>0.24410999999999999</v>
      </c>
      <c r="K1909">
        <v>1</v>
      </c>
      <c r="L1909">
        <v>1</v>
      </c>
      <c r="M1909">
        <v>1</v>
      </c>
      <c r="N1909">
        <v>1</v>
      </c>
      <c r="O1909" t="s">
        <v>225</v>
      </c>
      <c r="P1909">
        <v>0</v>
      </c>
      <c r="Q1909">
        <v>1</v>
      </c>
      <c r="R1909">
        <v>1200</v>
      </c>
      <c r="S1909" t="s">
        <v>223</v>
      </c>
      <c r="T1909">
        <v>1200</v>
      </c>
      <c r="U1909" t="s">
        <v>7042</v>
      </c>
      <c r="V1909" t="s">
        <v>413</v>
      </c>
      <c r="W1909" t="s">
        <v>225</v>
      </c>
      <c r="X1909" t="s">
        <v>225</v>
      </c>
      <c r="Y1909">
        <v>1200</v>
      </c>
      <c r="AB1909">
        <v>1</v>
      </c>
      <c r="AC1909">
        <v>1</v>
      </c>
      <c r="AD1909">
        <v>2</v>
      </c>
      <c r="AE1909">
        <v>798</v>
      </c>
      <c r="AF1909">
        <v>1</v>
      </c>
      <c r="AQ1909">
        <v>3</v>
      </c>
      <c r="AR1909">
        <f t="shared" si="29"/>
        <v>9.68</v>
      </c>
      <c r="AS1909">
        <v>1</v>
      </c>
      <c r="AT1909" t="s">
        <v>137</v>
      </c>
      <c r="AU1909">
        <v>46</v>
      </c>
    </row>
    <row r="1910" spans="1:47">
      <c r="A1910" t="s">
        <v>7046</v>
      </c>
      <c r="C1910">
        <v>310</v>
      </c>
      <c r="D1910" t="s">
        <v>7047</v>
      </c>
      <c r="E1910">
        <v>101</v>
      </c>
      <c r="F1910" t="s">
        <v>7048</v>
      </c>
      <c r="G1910" t="s">
        <v>219</v>
      </c>
      <c r="H1910" t="s">
        <v>220</v>
      </c>
      <c r="I1910" t="s">
        <v>7049</v>
      </c>
      <c r="J1910">
        <v>0.23050999999999999</v>
      </c>
      <c r="K1910">
        <v>1</v>
      </c>
      <c r="L1910">
        <v>1</v>
      </c>
      <c r="M1910">
        <v>1</v>
      </c>
      <c r="N1910">
        <v>1</v>
      </c>
      <c r="O1910" t="s">
        <v>225</v>
      </c>
      <c r="P1910">
        <v>0</v>
      </c>
      <c r="Q1910">
        <v>1</v>
      </c>
      <c r="R1910">
        <v>9600</v>
      </c>
      <c r="S1910" t="s">
        <v>223</v>
      </c>
      <c r="T1910">
        <v>9600</v>
      </c>
      <c r="U1910" t="s">
        <v>7046</v>
      </c>
      <c r="V1910" t="s">
        <v>455</v>
      </c>
      <c r="W1910" t="s">
        <v>225</v>
      </c>
      <c r="X1910" t="s">
        <v>225</v>
      </c>
      <c r="Y1910">
        <v>9600</v>
      </c>
      <c r="AB1910">
        <v>1</v>
      </c>
      <c r="AC1910">
        <v>1</v>
      </c>
      <c r="AD1910">
        <v>3</v>
      </c>
      <c r="AE1910">
        <v>2520</v>
      </c>
      <c r="AF1910">
        <v>2</v>
      </c>
      <c r="AQ1910">
        <v>2</v>
      </c>
      <c r="AR1910">
        <f t="shared" si="29"/>
        <v>9.68</v>
      </c>
      <c r="AS1910">
        <v>1</v>
      </c>
      <c r="AT1910" t="s">
        <v>137</v>
      </c>
      <c r="AU1910">
        <v>46</v>
      </c>
    </row>
    <row r="1911" spans="1:47">
      <c r="A1911" t="s">
        <v>7050</v>
      </c>
      <c r="C1911">
        <v>310</v>
      </c>
      <c r="D1911" t="s">
        <v>7051</v>
      </c>
      <c r="E1911">
        <v>101</v>
      </c>
      <c r="F1911" t="s">
        <v>7052</v>
      </c>
      <c r="G1911" t="s">
        <v>219</v>
      </c>
      <c r="H1911" t="s">
        <v>220</v>
      </c>
      <c r="I1911" t="s">
        <v>7053</v>
      </c>
      <c r="J1911">
        <v>0.10161000000000001</v>
      </c>
      <c r="K1911">
        <v>1</v>
      </c>
      <c r="L1911">
        <v>1</v>
      </c>
      <c r="M1911">
        <v>1</v>
      </c>
      <c r="N1911">
        <v>1</v>
      </c>
      <c r="O1911" t="s">
        <v>225</v>
      </c>
      <c r="P1911">
        <v>0</v>
      </c>
      <c r="Q1911">
        <v>1</v>
      </c>
      <c r="R1911">
        <v>6300</v>
      </c>
      <c r="S1911" t="s">
        <v>223</v>
      </c>
      <c r="T1911">
        <v>6300</v>
      </c>
      <c r="U1911" t="s">
        <v>7050</v>
      </c>
      <c r="V1911" t="s">
        <v>455</v>
      </c>
      <c r="W1911" t="s">
        <v>225</v>
      </c>
      <c r="X1911" t="s">
        <v>225</v>
      </c>
      <c r="Y1911">
        <v>6300</v>
      </c>
      <c r="AB1911">
        <v>1</v>
      </c>
      <c r="AC1911">
        <v>1</v>
      </c>
      <c r="AD1911">
        <v>2</v>
      </c>
      <c r="AE1911">
        <v>832</v>
      </c>
      <c r="AF1911">
        <v>1</v>
      </c>
      <c r="AQ1911">
        <v>1</v>
      </c>
      <c r="AR1911">
        <f t="shared" si="29"/>
        <v>9.68</v>
      </c>
      <c r="AS1911">
        <v>1</v>
      </c>
      <c r="AT1911" t="s">
        <v>137</v>
      </c>
      <c r="AU1911">
        <v>46</v>
      </c>
    </row>
    <row r="1912" spans="1:47">
      <c r="A1912" t="s">
        <v>7054</v>
      </c>
      <c r="C1912">
        <v>310</v>
      </c>
      <c r="D1912" t="s">
        <v>7055</v>
      </c>
      <c r="E1912">
        <v>101</v>
      </c>
      <c r="F1912" t="s">
        <v>7056</v>
      </c>
      <c r="G1912" t="s">
        <v>219</v>
      </c>
      <c r="H1912" t="s">
        <v>220</v>
      </c>
      <c r="I1912" t="s">
        <v>7057</v>
      </c>
      <c r="J1912">
        <v>9.2280000000000001E-2</v>
      </c>
      <c r="K1912">
        <v>1</v>
      </c>
      <c r="L1912">
        <v>1</v>
      </c>
      <c r="M1912">
        <v>1</v>
      </c>
      <c r="N1912">
        <v>1</v>
      </c>
      <c r="O1912" t="s">
        <v>225</v>
      </c>
      <c r="P1912">
        <v>0</v>
      </c>
      <c r="Q1912">
        <v>1</v>
      </c>
      <c r="R1912">
        <v>1900</v>
      </c>
      <c r="S1912" t="s">
        <v>223</v>
      </c>
      <c r="T1912">
        <v>1900</v>
      </c>
      <c r="U1912" t="s">
        <v>7054</v>
      </c>
      <c r="V1912" t="s">
        <v>413</v>
      </c>
      <c r="W1912" t="s">
        <v>225</v>
      </c>
      <c r="X1912" t="s">
        <v>225</v>
      </c>
      <c r="Y1912">
        <v>1900</v>
      </c>
      <c r="AB1912">
        <v>1</v>
      </c>
      <c r="AC1912">
        <v>1</v>
      </c>
      <c r="AD1912">
        <v>1</v>
      </c>
      <c r="AE1912">
        <v>470</v>
      </c>
      <c r="AF1912">
        <v>1</v>
      </c>
      <c r="AQ1912">
        <v>1</v>
      </c>
      <c r="AR1912">
        <f t="shared" si="29"/>
        <v>9.68</v>
      </c>
      <c r="AS1912">
        <v>1</v>
      </c>
      <c r="AT1912" t="s">
        <v>137</v>
      </c>
      <c r="AU1912">
        <v>46</v>
      </c>
    </row>
    <row r="1913" spans="1:47">
      <c r="A1913" t="s">
        <v>7058</v>
      </c>
      <c r="C1913">
        <v>310</v>
      </c>
      <c r="D1913" t="s">
        <v>7059</v>
      </c>
      <c r="E1913">
        <v>101</v>
      </c>
      <c r="F1913" t="s">
        <v>4521</v>
      </c>
      <c r="G1913" t="s">
        <v>219</v>
      </c>
      <c r="H1913" t="s">
        <v>220</v>
      </c>
      <c r="I1913" t="s">
        <v>7060</v>
      </c>
      <c r="J1913">
        <v>0.12933</v>
      </c>
      <c r="K1913">
        <v>1</v>
      </c>
      <c r="L1913">
        <v>1</v>
      </c>
      <c r="M1913">
        <v>1</v>
      </c>
      <c r="N1913">
        <v>1</v>
      </c>
      <c r="O1913" t="s">
        <v>225</v>
      </c>
      <c r="P1913">
        <v>0</v>
      </c>
      <c r="Q1913">
        <v>1</v>
      </c>
      <c r="R1913">
        <v>7300</v>
      </c>
      <c r="S1913" t="s">
        <v>223</v>
      </c>
      <c r="T1913">
        <v>7300</v>
      </c>
      <c r="U1913" t="s">
        <v>7058</v>
      </c>
      <c r="V1913" t="s">
        <v>413</v>
      </c>
      <c r="W1913" t="s">
        <v>225</v>
      </c>
      <c r="X1913" t="s">
        <v>225</v>
      </c>
      <c r="Y1913">
        <v>7300</v>
      </c>
      <c r="AB1913">
        <v>1</v>
      </c>
      <c r="AC1913">
        <v>1</v>
      </c>
      <c r="AD1913">
        <v>1</v>
      </c>
      <c r="AE1913">
        <v>1000</v>
      </c>
      <c r="AF1913">
        <v>1.5</v>
      </c>
      <c r="AQ1913">
        <v>1</v>
      </c>
      <c r="AR1913">
        <f t="shared" si="29"/>
        <v>9.68</v>
      </c>
      <c r="AS1913">
        <v>1</v>
      </c>
      <c r="AT1913" t="s">
        <v>137</v>
      </c>
      <c r="AU1913">
        <v>46</v>
      </c>
    </row>
    <row r="1914" spans="1:47">
      <c r="A1914" t="s">
        <v>7061</v>
      </c>
      <c r="C1914">
        <v>310</v>
      </c>
      <c r="D1914" t="s">
        <v>7062</v>
      </c>
      <c r="E1914">
        <v>101</v>
      </c>
      <c r="F1914" t="s">
        <v>7063</v>
      </c>
      <c r="G1914" t="s">
        <v>219</v>
      </c>
      <c r="H1914" t="s">
        <v>220</v>
      </c>
      <c r="I1914" t="s">
        <v>7064</v>
      </c>
      <c r="J1914">
        <v>0.24837999999999999</v>
      </c>
      <c r="K1914">
        <v>0</v>
      </c>
      <c r="L1914">
        <v>0</v>
      </c>
      <c r="M1914">
        <v>1</v>
      </c>
      <c r="N1914">
        <v>1</v>
      </c>
      <c r="O1914" t="s">
        <v>659</v>
      </c>
      <c r="P1914">
        <v>1</v>
      </c>
      <c r="Q1914">
        <v>1</v>
      </c>
      <c r="R1914">
        <v>10400</v>
      </c>
      <c r="S1914" t="s">
        <v>223</v>
      </c>
      <c r="T1914">
        <v>0</v>
      </c>
      <c r="U1914" t="s">
        <v>7061</v>
      </c>
      <c r="V1914" t="s">
        <v>933</v>
      </c>
      <c r="W1914" t="s">
        <v>659</v>
      </c>
      <c r="X1914" t="s">
        <v>659</v>
      </c>
      <c r="Y1914">
        <v>10400</v>
      </c>
      <c r="AB1914">
        <v>0</v>
      </c>
      <c r="AC1914">
        <v>0</v>
      </c>
      <c r="AD1914">
        <v>3</v>
      </c>
      <c r="AE1914">
        <v>1028</v>
      </c>
      <c r="AF1914">
        <v>1</v>
      </c>
      <c r="AQ1914">
        <v>1</v>
      </c>
      <c r="AR1914">
        <f t="shared" si="29"/>
        <v>0</v>
      </c>
      <c r="AS1914">
        <v>1</v>
      </c>
      <c r="AT1914" t="s">
        <v>135</v>
      </c>
      <c r="AU1914">
        <v>44</v>
      </c>
    </row>
    <row r="1915" spans="1:47">
      <c r="A1915" t="s">
        <v>7065</v>
      </c>
      <c r="C1915">
        <v>310</v>
      </c>
      <c r="D1915" t="s">
        <v>7066</v>
      </c>
      <c r="E1915">
        <v>101</v>
      </c>
      <c r="F1915" t="s">
        <v>7067</v>
      </c>
      <c r="G1915" t="s">
        <v>219</v>
      </c>
      <c r="H1915" t="s">
        <v>220</v>
      </c>
      <c r="I1915" t="s">
        <v>7068</v>
      </c>
      <c r="J1915">
        <v>0.25630999999999998</v>
      </c>
      <c r="K1915">
        <v>1</v>
      </c>
      <c r="L1915">
        <v>1</v>
      </c>
      <c r="M1915">
        <v>1</v>
      </c>
      <c r="N1915">
        <v>1</v>
      </c>
      <c r="O1915" t="s">
        <v>225</v>
      </c>
      <c r="P1915">
        <v>0</v>
      </c>
      <c r="Q1915">
        <v>1</v>
      </c>
      <c r="R1915">
        <v>4700</v>
      </c>
      <c r="S1915" t="s">
        <v>223</v>
      </c>
      <c r="T1915">
        <v>4700</v>
      </c>
      <c r="U1915" t="s">
        <v>7065</v>
      </c>
      <c r="V1915" t="s">
        <v>413</v>
      </c>
      <c r="W1915" t="s">
        <v>225</v>
      </c>
      <c r="X1915" t="s">
        <v>225</v>
      </c>
      <c r="Y1915">
        <v>4700</v>
      </c>
      <c r="AB1915">
        <v>1</v>
      </c>
      <c r="AC1915">
        <v>1</v>
      </c>
      <c r="AD1915">
        <v>2</v>
      </c>
      <c r="AE1915">
        <v>1152</v>
      </c>
      <c r="AF1915">
        <v>1</v>
      </c>
      <c r="AQ1915">
        <v>3</v>
      </c>
      <c r="AR1915">
        <f t="shared" si="29"/>
        <v>9.68</v>
      </c>
      <c r="AS1915">
        <v>1</v>
      </c>
      <c r="AT1915" t="s">
        <v>137</v>
      </c>
      <c r="AU1915">
        <v>46</v>
      </c>
    </row>
    <row r="1916" spans="1:47">
      <c r="A1916" t="s">
        <v>7069</v>
      </c>
      <c r="C1916">
        <v>310</v>
      </c>
      <c r="D1916" t="s">
        <v>7070</v>
      </c>
      <c r="E1916">
        <v>101</v>
      </c>
      <c r="F1916" t="s">
        <v>7071</v>
      </c>
      <c r="G1916" t="s">
        <v>422</v>
      </c>
      <c r="H1916" t="s">
        <v>220</v>
      </c>
      <c r="I1916" t="s">
        <v>7072</v>
      </c>
      <c r="J1916">
        <v>0.21554999999999999</v>
      </c>
      <c r="K1916">
        <v>0</v>
      </c>
      <c r="L1916">
        <v>0</v>
      </c>
      <c r="M1916">
        <v>1</v>
      </c>
      <c r="N1916">
        <v>1</v>
      </c>
      <c r="O1916" t="s">
        <v>659</v>
      </c>
      <c r="P1916">
        <v>1</v>
      </c>
      <c r="Q1916">
        <v>1</v>
      </c>
      <c r="R1916">
        <v>4600</v>
      </c>
      <c r="S1916" t="s">
        <v>223</v>
      </c>
      <c r="T1916">
        <v>0</v>
      </c>
      <c r="U1916" t="s">
        <v>7069</v>
      </c>
      <c r="V1916" t="s">
        <v>933</v>
      </c>
      <c r="W1916" t="s">
        <v>659</v>
      </c>
      <c r="X1916" t="s">
        <v>659</v>
      </c>
      <c r="Y1916">
        <v>4600</v>
      </c>
      <c r="AB1916">
        <v>0</v>
      </c>
      <c r="AC1916">
        <v>0</v>
      </c>
      <c r="AD1916">
        <v>4</v>
      </c>
      <c r="AE1916">
        <v>2256</v>
      </c>
      <c r="AF1916">
        <v>1.5</v>
      </c>
      <c r="AQ1916">
        <v>1</v>
      </c>
      <c r="AR1916">
        <f t="shared" si="29"/>
        <v>0</v>
      </c>
      <c r="AS1916">
        <v>1</v>
      </c>
      <c r="AT1916" t="s">
        <v>135</v>
      </c>
      <c r="AU1916">
        <v>44</v>
      </c>
    </row>
    <row r="1917" spans="1:47">
      <c r="A1917" t="s">
        <v>7073</v>
      </c>
      <c r="C1917">
        <v>310</v>
      </c>
      <c r="D1917" t="s">
        <v>7074</v>
      </c>
      <c r="E1917">
        <v>101</v>
      </c>
      <c r="F1917" t="s">
        <v>7075</v>
      </c>
      <c r="G1917" t="s">
        <v>422</v>
      </c>
      <c r="H1917" t="s">
        <v>220</v>
      </c>
      <c r="I1917" t="s">
        <v>7076</v>
      </c>
      <c r="J1917">
        <v>0.23762</v>
      </c>
      <c r="K1917">
        <v>0</v>
      </c>
      <c r="L1917">
        <v>0</v>
      </c>
      <c r="M1917">
        <v>1</v>
      </c>
      <c r="N1917">
        <v>1</v>
      </c>
      <c r="O1917" t="s">
        <v>659</v>
      </c>
      <c r="P1917">
        <v>1</v>
      </c>
      <c r="Q1917">
        <v>1</v>
      </c>
      <c r="R1917">
        <v>6600</v>
      </c>
      <c r="S1917" t="s">
        <v>223</v>
      </c>
      <c r="T1917">
        <v>0</v>
      </c>
      <c r="U1917" t="s">
        <v>7073</v>
      </c>
      <c r="V1917" t="s">
        <v>933</v>
      </c>
      <c r="W1917" t="s">
        <v>659</v>
      </c>
      <c r="X1917" t="s">
        <v>659</v>
      </c>
      <c r="Y1917">
        <v>6600</v>
      </c>
      <c r="AB1917">
        <v>0</v>
      </c>
      <c r="AC1917">
        <v>0</v>
      </c>
      <c r="AD1917">
        <v>3</v>
      </c>
      <c r="AE1917">
        <v>1008</v>
      </c>
      <c r="AF1917">
        <v>1</v>
      </c>
      <c r="AQ1917">
        <v>1</v>
      </c>
      <c r="AR1917">
        <f t="shared" si="29"/>
        <v>0</v>
      </c>
      <c r="AS1917">
        <v>1</v>
      </c>
      <c r="AT1917" t="s">
        <v>135</v>
      </c>
      <c r="AU1917">
        <v>44</v>
      </c>
    </row>
    <row r="1918" spans="1:47">
      <c r="A1918" t="s">
        <v>7077</v>
      </c>
      <c r="C1918">
        <v>310</v>
      </c>
      <c r="D1918" t="s">
        <v>7078</v>
      </c>
      <c r="E1918">
        <v>101</v>
      </c>
      <c r="F1918" t="s">
        <v>7079</v>
      </c>
      <c r="G1918" t="s">
        <v>219</v>
      </c>
      <c r="H1918" t="s">
        <v>220</v>
      </c>
      <c r="I1918" t="s">
        <v>7080</v>
      </c>
      <c r="J1918">
        <v>0.27350000000000002</v>
      </c>
      <c r="K1918">
        <v>0</v>
      </c>
      <c r="L1918">
        <v>0</v>
      </c>
      <c r="M1918">
        <v>1</v>
      </c>
      <c r="N1918">
        <v>1</v>
      </c>
      <c r="O1918" t="s">
        <v>659</v>
      </c>
      <c r="P1918">
        <v>1</v>
      </c>
      <c r="Q1918">
        <v>1</v>
      </c>
      <c r="R1918">
        <v>31200</v>
      </c>
      <c r="S1918" t="s">
        <v>223</v>
      </c>
      <c r="T1918">
        <v>0</v>
      </c>
      <c r="U1918" t="s">
        <v>7077</v>
      </c>
      <c r="X1918" t="s">
        <v>659</v>
      </c>
      <c r="Y1918">
        <v>31200</v>
      </c>
      <c r="AB1918">
        <v>0</v>
      </c>
      <c r="AC1918">
        <v>0</v>
      </c>
      <c r="AD1918">
        <v>3</v>
      </c>
      <c r="AE1918">
        <v>1450</v>
      </c>
      <c r="AF1918">
        <v>1</v>
      </c>
      <c r="AQ1918">
        <v>1</v>
      </c>
      <c r="AR1918">
        <f t="shared" si="29"/>
        <v>0</v>
      </c>
      <c r="AS1918">
        <v>1</v>
      </c>
      <c r="AT1918" t="s">
        <v>135</v>
      </c>
      <c r="AU1918">
        <v>44</v>
      </c>
    </row>
    <row r="1919" spans="1:47">
      <c r="A1919" t="s">
        <v>7081</v>
      </c>
      <c r="C1919">
        <v>310</v>
      </c>
      <c r="D1919" t="s">
        <v>7082</v>
      </c>
      <c r="E1919">
        <v>101</v>
      </c>
      <c r="F1919" t="s">
        <v>7083</v>
      </c>
      <c r="G1919" t="s">
        <v>219</v>
      </c>
      <c r="H1919" t="s">
        <v>220</v>
      </c>
      <c r="I1919" t="s">
        <v>7084</v>
      </c>
      <c r="J1919">
        <v>8.7609999999999993E-2</v>
      </c>
      <c r="K1919">
        <v>1</v>
      </c>
      <c r="L1919">
        <v>1</v>
      </c>
      <c r="M1919">
        <v>1</v>
      </c>
      <c r="N1919">
        <v>1</v>
      </c>
      <c r="O1919" t="s">
        <v>225</v>
      </c>
      <c r="P1919">
        <v>0</v>
      </c>
      <c r="Q1919">
        <v>1</v>
      </c>
      <c r="R1919">
        <v>4800</v>
      </c>
      <c r="S1919" t="s">
        <v>223</v>
      </c>
      <c r="T1919">
        <v>4800</v>
      </c>
      <c r="U1919" t="s">
        <v>7081</v>
      </c>
      <c r="V1919" t="s">
        <v>611</v>
      </c>
      <c r="X1919" t="s">
        <v>225</v>
      </c>
      <c r="Y1919">
        <v>4800</v>
      </c>
      <c r="AB1919">
        <v>1</v>
      </c>
      <c r="AC1919">
        <v>1</v>
      </c>
      <c r="AD1919">
        <v>2</v>
      </c>
      <c r="AE1919">
        <v>1394</v>
      </c>
      <c r="AF1919">
        <v>1</v>
      </c>
      <c r="AQ1919">
        <v>1</v>
      </c>
      <c r="AR1919">
        <f t="shared" si="29"/>
        <v>9.68</v>
      </c>
      <c r="AS1919">
        <v>1</v>
      </c>
      <c r="AT1919" t="s">
        <v>136</v>
      </c>
      <c r="AU1919">
        <v>45</v>
      </c>
    </row>
    <row r="1920" spans="1:47">
      <c r="A1920" t="s">
        <v>7085</v>
      </c>
      <c r="B1920" t="s">
        <v>293</v>
      </c>
      <c r="C1920">
        <v>310</v>
      </c>
      <c r="D1920" t="s">
        <v>7086</v>
      </c>
      <c r="E1920">
        <v>0</v>
      </c>
      <c r="J1920">
        <v>0.54281000000000001</v>
      </c>
      <c r="K1920">
        <v>0</v>
      </c>
      <c r="L1920">
        <v>0</v>
      </c>
      <c r="M1920">
        <v>0</v>
      </c>
      <c r="N1920">
        <v>0</v>
      </c>
      <c r="P1920">
        <v>0</v>
      </c>
      <c r="Q1920">
        <v>0</v>
      </c>
      <c r="R1920">
        <v>0</v>
      </c>
      <c r="S1920" t="s">
        <v>296</v>
      </c>
      <c r="T1920">
        <v>0</v>
      </c>
      <c r="Y1920">
        <v>0</v>
      </c>
      <c r="AB1920">
        <v>0</v>
      </c>
      <c r="AC1920">
        <v>0</v>
      </c>
      <c r="AD1920">
        <v>0</v>
      </c>
      <c r="AE1920">
        <v>0</v>
      </c>
      <c r="AF1920">
        <v>0</v>
      </c>
      <c r="AG1920" t="s">
        <v>845</v>
      </c>
      <c r="AQ1920">
        <v>1</v>
      </c>
      <c r="AR1920">
        <f t="shared" si="29"/>
        <v>0</v>
      </c>
      <c r="AS1920">
        <v>1</v>
      </c>
      <c r="AT1920" t="s">
        <v>135</v>
      </c>
      <c r="AU1920">
        <v>44</v>
      </c>
    </row>
    <row r="1921" spans="1:47">
      <c r="A1921" t="s">
        <v>7087</v>
      </c>
      <c r="C1921">
        <v>310</v>
      </c>
      <c r="D1921" t="s">
        <v>7088</v>
      </c>
      <c r="E1921">
        <v>101</v>
      </c>
      <c r="F1921" t="s">
        <v>7089</v>
      </c>
      <c r="G1921" t="s">
        <v>219</v>
      </c>
      <c r="H1921" t="s">
        <v>220</v>
      </c>
      <c r="I1921" t="s">
        <v>7090</v>
      </c>
      <c r="J1921">
        <v>9.9709999999999993E-2</v>
      </c>
      <c r="K1921">
        <v>1</v>
      </c>
      <c r="L1921">
        <v>1</v>
      </c>
      <c r="M1921">
        <v>1</v>
      </c>
      <c r="N1921">
        <v>1</v>
      </c>
      <c r="O1921" t="s">
        <v>225</v>
      </c>
      <c r="P1921">
        <v>0</v>
      </c>
      <c r="Q1921">
        <v>1</v>
      </c>
      <c r="R1921">
        <v>800</v>
      </c>
      <c r="S1921" t="s">
        <v>223</v>
      </c>
      <c r="T1921">
        <v>800</v>
      </c>
      <c r="U1921" t="s">
        <v>7087</v>
      </c>
      <c r="V1921" t="s">
        <v>413</v>
      </c>
      <c r="W1921" t="s">
        <v>225</v>
      </c>
      <c r="X1921" t="s">
        <v>225</v>
      </c>
      <c r="Y1921">
        <v>800</v>
      </c>
      <c r="AB1921">
        <v>1</v>
      </c>
      <c r="AC1921">
        <v>1</v>
      </c>
      <c r="AD1921">
        <v>1</v>
      </c>
      <c r="AE1921">
        <v>626</v>
      </c>
      <c r="AF1921">
        <v>1</v>
      </c>
      <c r="AQ1921">
        <v>1</v>
      </c>
      <c r="AR1921">
        <f t="shared" si="29"/>
        <v>9.68</v>
      </c>
      <c r="AS1921">
        <v>1</v>
      </c>
      <c r="AT1921" t="s">
        <v>137</v>
      </c>
      <c r="AU1921">
        <v>46</v>
      </c>
    </row>
    <row r="1922" spans="1:47">
      <c r="A1922" t="s">
        <v>7091</v>
      </c>
      <c r="C1922">
        <v>310</v>
      </c>
      <c r="D1922" t="s">
        <v>7092</v>
      </c>
      <c r="E1922">
        <v>101</v>
      </c>
      <c r="F1922" t="s">
        <v>7093</v>
      </c>
      <c r="G1922" t="s">
        <v>219</v>
      </c>
      <c r="H1922" t="s">
        <v>220</v>
      </c>
      <c r="I1922" t="s">
        <v>7094</v>
      </c>
      <c r="J1922">
        <v>0.10501000000000001</v>
      </c>
      <c r="K1922">
        <v>1</v>
      </c>
      <c r="L1922">
        <v>1</v>
      </c>
      <c r="M1922">
        <v>1</v>
      </c>
      <c r="N1922">
        <v>1</v>
      </c>
      <c r="O1922" t="s">
        <v>225</v>
      </c>
      <c r="P1922">
        <v>0</v>
      </c>
      <c r="Q1922">
        <v>2</v>
      </c>
      <c r="R1922">
        <v>8500</v>
      </c>
      <c r="S1922" t="s">
        <v>223</v>
      </c>
      <c r="T1922">
        <v>8500</v>
      </c>
      <c r="U1922" t="s">
        <v>7091</v>
      </c>
      <c r="V1922" t="s">
        <v>413</v>
      </c>
      <c r="W1922" t="s">
        <v>225</v>
      </c>
      <c r="X1922" t="s">
        <v>225</v>
      </c>
      <c r="Y1922">
        <v>4250</v>
      </c>
      <c r="AB1922">
        <v>1</v>
      </c>
      <c r="AC1922">
        <v>1</v>
      </c>
      <c r="AD1922">
        <v>2</v>
      </c>
      <c r="AE1922">
        <v>992</v>
      </c>
      <c r="AF1922">
        <v>1</v>
      </c>
      <c r="AQ1922">
        <v>1</v>
      </c>
      <c r="AR1922">
        <f t="shared" ref="AR1922:AR1985" si="30">AB1922*9.68*VLOOKUP(AU1922,atten,10,FALSE)</f>
        <v>9.68</v>
      </c>
      <c r="AS1922">
        <v>1</v>
      </c>
      <c r="AT1922" t="s">
        <v>137</v>
      </c>
      <c r="AU1922">
        <v>46</v>
      </c>
    </row>
    <row r="1923" spans="1:47">
      <c r="A1923" t="s">
        <v>7095</v>
      </c>
      <c r="C1923">
        <v>310</v>
      </c>
      <c r="D1923" t="s">
        <v>7096</v>
      </c>
      <c r="E1923">
        <v>132</v>
      </c>
      <c r="F1923" t="s">
        <v>3542</v>
      </c>
      <c r="G1923" t="s">
        <v>219</v>
      </c>
      <c r="H1923" t="s">
        <v>260</v>
      </c>
      <c r="I1923" t="s">
        <v>7097</v>
      </c>
      <c r="J1923">
        <v>1.09395</v>
      </c>
      <c r="K1923">
        <v>0</v>
      </c>
      <c r="L1923">
        <v>0</v>
      </c>
      <c r="M1923">
        <v>0</v>
      </c>
      <c r="N1923">
        <v>0</v>
      </c>
      <c r="P1923">
        <v>0</v>
      </c>
      <c r="Q1923">
        <v>0</v>
      </c>
      <c r="R1923">
        <v>0</v>
      </c>
      <c r="S1923" t="s">
        <v>223</v>
      </c>
      <c r="T1923">
        <v>0</v>
      </c>
      <c r="U1923" t="s">
        <v>7095</v>
      </c>
      <c r="Y1923">
        <v>0</v>
      </c>
      <c r="AB1923">
        <v>0</v>
      </c>
      <c r="AC1923">
        <v>0</v>
      </c>
      <c r="AD1923">
        <v>0</v>
      </c>
      <c r="AE1923">
        <v>0</v>
      </c>
      <c r="AF1923">
        <v>0</v>
      </c>
      <c r="AQ1923">
        <v>1</v>
      </c>
      <c r="AR1923">
        <f t="shared" si="30"/>
        <v>0</v>
      </c>
      <c r="AS1923">
        <v>1</v>
      </c>
      <c r="AT1923" t="s">
        <v>137</v>
      </c>
      <c r="AU1923">
        <v>46</v>
      </c>
    </row>
    <row r="1924" spans="1:47">
      <c r="A1924" t="s">
        <v>7098</v>
      </c>
      <c r="C1924">
        <v>310</v>
      </c>
      <c r="D1924" t="s">
        <v>7099</v>
      </c>
      <c r="E1924">
        <v>101</v>
      </c>
      <c r="F1924" t="s">
        <v>7100</v>
      </c>
      <c r="G1924" t="s">
        <v>219</v>
      </c>
      <c r="H1924" t="s">
        <v>220</v>
      </c>
      <c r="I1924" t="s">
        <v>7101</v>
      </c>
      <c r="J1924">
        <v>0.30718000000000001</v>
      </c>
      <c r="K1924">
        <v>0</v>
      </c>
      <c r="L1924">
        <v>0</v>
      </c>
      <c r="M1924">
        <v>1</v>
      </c>
      <c r="N1924">
        <v>1</v>
      </c>
      <c r="O1924" t="s">
        <v>659</v>
      </c>
      <c r="P1924">
        <v>1</v>
      </c>
      <c r="Q1924">
        <v>1</v>
      </c>
      <c r="R1924">
        <v>5000</v>
      </c>
      <c r="S1924" t="s">
        <v>223</v>
      </c>
      <c r="T1924">
        <v>0</v>
      </c>
      <c r="U1924" t="s">
        <v>7098</v>
      </c>
      <c r="V1924" t="s">
        <v>933</v>
      </c>
      <c r="W1924" t="s">
        <v>659</v>
      </c>
      <c r="X1924" t="s">
        <v>659</v>
      </c>
      <c r="Y1924">
        <v>5000</v>
      </c>
      <c r="AB1924">
        <v>0</v>
      </c>
      <c r="AC1924">
        <v>0</v>
      </c>
      <c r="AD1924">
        <v>1</v>
      </c>
      <c r="AE1924">
        <v>1072</v>
      </c>
      <c r="AF1924">
        <v>1</v>
      </c>
      <c r="AQ1924">
        <v>3</v>
      </c>
      <c r="AR1924">
        <f t="shared" si="30"/>
        <v>0</v>
      </c>
      <c r="AS1924">
        <v>1</v>
      </c>
      <c r="AT1924" t="s">
        <v>134</v>
      </c>
      <c r="AU1924">
        <v>43</v>
      </c>
    </row>
    <row r="1925" spans="1:47">
      <c r="A1925" t="s">
        <v>7102</v>
      </c>
      <c r="C1925">
        <v>310</v>
      </c>
      <c r="D1925" t="s">
        <v>7103</v>
      </c>
      <c r="E1925">
        <v>101</v>
      </c>
      <c r="F1925" t="s">
        <v>7104</v>
      </c>
      <c r="G1925" t="s">
        <v>422</v>
      </c>
      <c r="H1925" t="s">
        <v>220</v>
      </c>
      <c r="I1925" t="s">
        <v>7105</v>
      </c>
      <c r="J1925">
        <v>0.22770000000000001</v>
      </c>
      <c r="K1925">
        <v>0</v>
      </c>
      <c r="L1925">
        <v>0</v>
      </c>
      <c r="M1925">
        <v>1</v>
      </c>
      <c r="N1925">
        <v>1</v>
      </c>
      <c r="O1925" t="s">
        <v>659</v>
      </c>
      <c r="P1925">
        <v>1</v>
      </c>
      <c r="Q1925">
        <v>1</v>
      </c>
      <c r="R1925">
        <v>5600</v>
      </c>
      <c r="S1925" t="s">
        <v>223</v>
      </c>
      <c r="T1925">
        <v>0</v>
      </c>
      <c r="U1925" t="s">
        <v>7102</v>
      </c>
      <c r="V1925" t="s">
        <v>933</v>
      </c>
      <c r="W1925" t="s">
        <v>659</v>
      </c>
      <c r="X1925" t="s">
        <v>659</v>
      </c>
      <c r="Y1925">
        <v>5600</v>
      </c>
      <c r="AB1925">
        <v>0</v>
      </c>
      <c r="AC1925">
        <v>0</v>
      </c>
      <c r="AD1925">
        <v>3</v>
      </c>
      <c r="AE1925">
        <v>1316</v>
      </c>
      <c r="AF1925">
        <v>1</v>
      </c>
      <c r="AQ1925">
        <v>1</v>
      </c>
      <c r="AR1925">
        <f t="shared" si="30"/>
        <v>0</v>
      </c>
      <c r="AS1925">
        <v>1</v>
      </c>
      <c r="AT1925" t="s">
        <v>135</v>
      </c>
      <c r="AU1925">
        <v>44</v>
      </c>
    </row>
    <row r="1926" spans="1:47">
      <c r="A1926" t="s">
        <v>7106</v>
      </c>
      <c r="C1926">
        <v>310</v>
      </c>
      <c r="D1926" t="s">
        <v>7107</v>
      </c>
      <c r="E1926">
        <v>101</v>
      </c>
      <c r="F1926" t="s">
        <v>7108</v>
      </c>
      <c r="G1926" t="s">
        <v>219</v>
      </c>
      <c r="H1926" t="s">
        <v>220</v>
      </c>
      <c r="I1926" t="s">
        <v>7109</v>
      </c>
      <c r="J1926">
        <v>0.24182999999999999</v>
      </c>
      <c r="K1926">
        <v>0</v>
      </c>
      <c r="L1926">
        <v>0</v>
      </c>
      <c r="M1926">
        <v>1</v>
      </c>
      <c r="N1926">
        <v>1</v>
      </c>
      <c r="O1926" t="s">
        <v>659</v>
      </c>
      <c r="P1926">
        <v>1</v>
      </c>
      <c r="Q1926">
        <v>1</v>
      </c>
      <c r="R1926">
        <v>7800</v>
      </c>
      <c r="S1926" t="s">
        <v>223</v>
      </c>
      <c r="T1926">
        <v>0</v>
      </c>
      <c r="U1926" t="s">
        <v>7106</v>
      </c>
      <c r="V1926" t="s">
        <v>933</v>
      </c>
      <c r="W1926" t="s">
        <v>659</v>
      </c>
      <c r="X1926" t="s">
        <v>659</v>
      </c>
      <c r="Y1926">
        <v>7800</v>
      </c>
      <c r="AB1926">
        <v>0</v>
      </c>
      <c r="AC1926">
        <v>0</v>
      </c>
      <c r="AD1926">
        <v>3</v>
      </c>
      <c r="AE1926">
        <v>1304</v>
      </c>
      <c r="AF1926">
        <v>1</v>
      </c>
      <c r="AQ1926">
        <v>1</v>
      </c>
      <c r="AR1926">
        <f t="shared" si="30"/>
        <v>0</v>
      </c>
      <c r="AS1926">
        <v>1</v>
      </c>
      <c r="AT1926" t="s">
        <v>134</v>
      </c>
      <c r="AU1926">
        <v>43</v>
      </c>
    </row>
    <row r="1927" spans="1:47">
      <c r="A1927" t="s">
        <v>7110</v>
      </c>
      <c r="C1927">
        <v>310</v>
      </c>
      <c r="D1927" t="s">
        <v>7111</v>
      </c>
      <c r="E1927">
        <v>101</v>
      </c>
      <c r="F1927" t="s">
        <v>7112</v>
      </c>
      <c r="G1927" t="s">
        <v>219</v>
      </c>
      <c r="H1927" t="s">
        <v>220</v>
      </c>
      <c r="I1927" t="s">
        <v>7113</v>
      </c>
      <c r="J1927">
        <v>0.11592</v>
      </c>
      <c r="K1927">
        <v>1</v>
      </c>
      <c r="L1927">
        <v>1</v>
      </c>
      <c r="M1927">
        <v>1</v>
      </c>
      <c r="N1927">
        <v>1</v>
      </c>
      <c r="O1927" t="s">
        <v>225</v>
      </c>
      <c r="P1927">
        <v>0</v>
      </c>
      <c r="Q1927">
        <v>1</v>
      </c>
      <c r="R1927">
        <v>4400</v>
      </c>
      <c r="S1927" t="s">
        <v>223</v>
      </c>
      <c r="T1927">
        <v>4400</v>
      </c>
      <c r="U1927" t="s">
        <v>7110</v>
      </c>
      <c r="V1927" t="s">
        <v>455</v>
      </c>
      <c r="W1927" t="s">
        <v>225</v>
      </c>
      <c r="X1927" t="s">
        <v>225</v>
      </c>
      <c r="Y1927">
        <v>4400</v>
      </c>
      <c r="AB1927">
        <v>1</v>
      </c>
      <c r="AC1927">
        <v>1</v>
      </c>
      <c r="AD1927">
        <v>2</v>
      </c>
      <c r="AE1927">
        <v>800</v>
      </c>
      <c r="AF1927">
        <v>1</v>
      </c>
      <c r="AQ1927">
        <v>1</v>
      </c>
      <c r="AR1927">
        <f t="shared" si="30"/>
        <v>9.68</v>
      </c>
      <c r="AS1927">
        <v>1</v>
      </c>
      <c r="AT1927" t="s">
        <v>137</v>
      </c>
      <c r="AU1927">
        <v>46</v>
      </c>
    </row>
    <row r="1928" spans="1:47">
      <c r="A1928" t="s">
        <v>7114</v>
      </c>
      <c r="C1928">
        <v>310</v>
      </c>
      <c r="D1928" t="s">
        <v>7115</v>
      </c>
      <c r="E1928">
        <v>101</v>
      </c>
      <c r="F1928" t="s">
        <v>7116</v>
      </c>
      <c r="G1928" t="s">
        <v>219</v>
      </c>
      <c r="H1928" t="s">
        <v>220</v>
      </c>
      <c r="I1928" t="s">
        <v>7117</v>
      </c>
      <c r="J1928">
        <v>0.10545</v>
      </c>
      <c r="K1928">
        <v>1</v>
      </c>
      <c r="L1928">
        <v>1</v>
      </c>
      <c r="M1928">
        <v>1</v>
      </c>
      <c r="N1928">
        <v>1</v>
      </c>
      <c r="O1928" t="s">
        <v>225</v>
      </c>
      <c r="P1928">
        <v>0</v>
      </c>
      <c r="Q1928">
        <v>0</v>
      </c>
      <c r="R1928">
        <v>0</v>
      </c>
      <c r="S1928" t="s">
        <v>223</v>
      </c>
      <c r="T1928">
        <v>0</v>
      </c>
      <c r="U1928" t="s">
        <v>7114</v>
      </c>
      <c r="V1928" t="s">
        <v>413</v>
      </c>
      <c r="W1928" t="s">
        <v>225</v>
      </c>
      <c r="X1928" t="s">
        <v>225</v>
      </c>
      <c r="Y1928">
        <v>0</v>
      </c>
      <c r="AB1928">
        <v>1</v>
      </c>
      <c r="AC1928">
        <v>1</v>
      </c>
      <c r="AD1928">
        <v>2</v>
      </c>
      <c r="AE1928">
        <v>962</v>
      </c>
      <c r="AF1928">
        <v>1</v>
      </c>
      <c r="AQ1928">
        <v>1</v>
      </c>
      <c r="AR1928">
        <f t="shared" si="30"/>
        <v>9.68</v>
      </c>
      <c r="AS1928">
        <v>1</v>
      </c>
      <c r="AT1928" t="s">
        <v>137</v>
      </c>
      <c r="AU1928">
        <v>46</v>
      </c>
    </row>
    <row r="1929" spans="1:47">
      <c r="A1929" t="s">
        <v>7118</v>
      </c>
      <c r="C1929">
        <v>310</v>
      </c>
      <c r="D1929" t="s">
        <v>7119</v>
      </c>
      <c r="E1929">
        <v>353</v>
      </c>
      <c r="F1929" t="s">
        <v>3542</v>
      </c>
      <c r="G1929" t="s">
        <v>219</v>
      </c>
      <c r="H1929" t="s">
        <v>7120</v>
      </c>
      <c r="I1929" t="s">
        <v>7121</v>
      </c>
      <c r="J1929">
        <v>0.31514999999999999</v>
      </c>
      <c r="K1929">
        <v>1</v>
      </c>
      <c r="L1929">
        <v>1</v>
      </c>
      <c r="M1929">
        <v>1</v>
      </c>
      <c r="N1929">
        <v>1</v>
      </c>
      <c r="O1929" t="s">
        <v>225</v>
      </c>
      <c r="P1929">
        <v>0</v>
      </c>
      <c r="Q1929">
        <v>1</v>
      </c>
      <c r="R1929">
        <v>2000</v>
      </c>
      <c r="S1929" t="s">
        <v>223</v>
      </c>
      <c r="T1929">
        <v>2000</v>
      </c>
      <c r="U1929" t="s">
        <v>7118</v>
      </c>
      <c r="V1929" t="s">
        <v>460</v>
      </c>
      <c r="X1929" t="s">
        <v>225</v>
      </c>
      <c r="Y1929">
        <v>2000</v>
      </c>
      <c r="AB1929">
        <v>1</v>
      </c>
      <c r="AC1929">
        <v>1</v>
      </c>
      <c r="AD1929">
        <v>0</v>
      </c>
      <c r="AE1929">
        <v>1240</v>
      </c>
      <c r="AF1929">
        <v>1</v>
      </c>
      <c r="AQ1929">
        <v>1</v>
      </c>
      <c r="AR1929">
        <f t="shared" si="30"/>
        <v>9.68</v>
      </c>
      <c r="AS1929">
        <v>1</v>
      </c>
      <c r="AT1929" t="s">
        <v>137</v>
      </c>
      <c r="AU1929">
        <v>46</v>
      </c>
    </row>
    <row r="1930" spans="1:47">
      <c r="A1930" t="s">
        <v>7122</v>
      </c>
      <c r="C1930">
        <v>310</v>
      </c>
      <c r="D1930" t="s">
        <v>7123</v>
      </c>
      <c r="E1930">
        <v>101</v>
      </c>
      <c r="F1930" t="s">
        <v>7124</v>
      </c>
      <c r="G1930" t="s">
        <v>219</v>
      </c>
      <c r="H1930" t="s">
        <v>220</v>
      </c>
      <c r="I1930" t="s">
        <v>7125</v>
      </c>
      <c r="J1930">
        <v>0.29083999999999999</v>
      </c>
      <c r="K1930">
        <v>0</v>
      </c>
      <c r="L1930">
        <v>0</v>
      </c>
      <c r="M1930">
        <v>1</v>
      </c>
      <c r="N1930">
        <v>1</v>
      </c>
      <c r="O1930" t="s">
        <v>659</v>
      </c>
      <c r="P1930">
        <v>1</v>
      </c>
      <c r="Q1930">
        <v>1</v>
      </c>
      <c r="R1930">
        <v>10900</v>
      </c>
      <c r="S1930" t="s">
        <v>223</v>
      </c>
      <c r="T1930">
        <v>0</v>
      </c>
      <c r="U1930" t="s">
        <v>7122</v>
      </c>
      <c r="X1930" t="s">
        <v>659</v>
      </c>
      <c r="Y1930">
        <v>10900</v>
      </c>
      <c r="AB1930">
        <v>0</v>
      </c>
      <c r="AC1930">
        <v>0</v>
      </c>
      <c r="AD1930">
        <v>3</v>
      </c>
      <c r="AE1930">
        <v>1469</v>
      </c>
      <c r="AF1930">
        <v>1.75</v>
      </c>
      <c r="AQ1930">
        <v>1</v>
      </c>
      <c r="AR1930">
        <f t="shared" si="30"/>
        <v>0</v>
      </c>
      <c r="AS1930">
        <v>1</v>
      </c>
      <c r="AT1930" t="s">
        <v>135</v>
      </c>
      <c r="AU1930">
        <v>44</v>
      </c>
    </row>
    <row r="1931" spans="1:47">
      <c r="A1931" t="s">
        <v>7126</v>
      </c>
      <c r="C1931">
        <v>310</v>
      </c>
      <c r="D1931" t="s">
        <v>7127</v>
      </c>
      <c r="E1931">
        <v>132</v>
      </c>
      <c r="F1931" t="s">
        <v>3542</v>
      </c>
      <c r="G1931" t="s">
        <v>219</v>
      </c>
      <c r="H1931" t="s">
        <v>260</v>
      </c>
      <c r="I1931" t="s">
        <v>7128</v>
      </c>
      <c r="J1931">
        <v>0.34727999999999998</v>
      </c>
      <c r="K1931">
        <v>0</v>
      </c>
      <c r="L1931">
        <v>0</v>
      </c>
      <c r="M1931">
        <v>0</v>
      </c>
      <c r="N1931">
        <v>0</v>
      </c>
      <c r="P1931">
        <v>0</v>
      </c>
      <c r="Q1931">
        <v>0</v>
      </c>
      <c r="R1931">
        <v>0</v>
      </c>
      <c r="S1931" t="s">
        <v>223</v>
      </c>
      <c r="T1931">
        <v>0</v>
      </c>
      <c r="U1931" t="s">
        <v>7126</v>
      </c>
      <c r="Y1931">
        <v>0</v>
      </c>
      <c r="AB1931">
        <v>0</v>
      </c>
      <c r="AC1931">
        <v>0</v>
      </c>
      <c r="AD1931">
        <v>0</v>
      </c>
      <c r="AE1931">
        <v>0</v>
      </c>
      <c r="AF1931">
        <v>0</v>
      </c>
      <c r="AQ1931">
        <v>1</v>
      </c>
      <c r="AR1931">
        <f t="shared" si="30"/>
        <v>0</v>
      </c>
      <c r="AS1931">
        <v>1</v>
      </c>
      <c r="AT1931" t="s">
        <v>137</v>
      </c>
      <c r="AU1931">
        <v>46</v>
      </c>
    </row>
    <row r="1932" spans="1:47">
      <c r="A1932" t="s">
        <v>7129</v>
      </c>
      <c r="C1932">
        <v>310</v>
      </c>
      <c r="D1932" t="s">
        <v>7130</v>
      </c>
      <c r="E1932">
        <v>101</v>
      </c>
      <c r="F1932" t="s">
        <v>7131</v>
      </c>
      <c r="G1932" t="s">
        <v>219</v>
      </c>
      <c r="H1932" t="s">
        <v>220</v>
      </c>
      <c r="I1932" t="s">
        <v>7132</v>
      </c>
      <c r="J1932">
        <v>0.24979000000000001</v>
      </c>
      <c r="K1932">
        <v>1</v>
      </c>
      <c r="L1932">
        <v>1</v>
      </c>
      <c r="M1932">
        <v>1</v>
      </c>
      <c r="N1932">
        <v>1</v>
      </c>
      <c r="O1932" t="s">
        <v>225</v>
      </c>
      <c r="P1932">
        <v>0</v>
      </c>
      <c r="Q1932">
        <v>1</v>
      </c>
      <c r="R1932">
        <v>9400</v>
      </c>
      <c r="S1932" t="s">
        <v>243</v>
      </c>
      <c r="T1932">
        <v>9400</v>
      </c>
      <c r="U1932" t="s">
        <v>7129</v>
      </c>
      <c r="V1932" t="s">
        <v>455</v>
      </c>
      <c r="W1932" t="s">
        <v>225</v>
      </c>
      <c r="X1932" t="s">
        <v>225</v>
      </c>
      <c r="Y1932">
        <v>9400</v>
      </c>
      <c r="AB1932">
        <v>1</v>
      </c>
      <c r="AC1932">
        <v>1</v>
      </c>
      <c r="AD1932">
        <v>3</v>
      </c>
      <c r="AE1932">
        <v>2120</v>
      </c>
      <c r="AF1932">
        <v>2</v>
      </c>
      <c r="AQ1932">
        <v>3</v>
      </c>
      <c r="AR1932">
        <f t="shared" si="30"/>
        <v>9.68</v>
      </c>
      <c r="AS1932">
        <v>1</v>
      </c>
      <c r="AT1932" t="s">
        <v>137</v>
      </c>
      <c r="AU1932">
        <v>46</v>
      </c>
    </row>
    <row r="1933" spans="1:47">
      <c r="A1933" t="s">
        <v>7133</v>
      </c>
      <c r="C1933">
        <v>310</v>
      </c>
      <c r="D1933" t="s">
        <v>7134</v>
      </c>
      <c r="E1933">
        <v>101</v>
      </c>
      <c r="F1933" t="s">
        <v>7135</v>
      </c>
      <c r="G1933" t="s">
        <v>422</v>
      </c>
      <c r="H1933" t="s">
        <v>220</v>
      </c>
      <c r="I1933" t="s">
        <v>7137</v>
      </c>
      <c r="J1933">
        <v>0.13916999999999999</v>
      </c>
      <c r="K1933">
        <v>0</v>
      </c>
      <c r="L1933">
        <v>0</v>
      </c>
      <c r="M1933">
        <v>0</v>
      </c>
      <c r="N1933">
        <v>1</v>
      </c>
      <c r="P1933">
        <v>1</v>
      </c>
      <c r="Q1933">
        <v>1</v>
      </c>
      <c r="R1933">
        <v>2900</v>
      </c>
      <c r="S1933" t="s">
        <v>223</v>
      </c>
      <c r="T1933">
        <v>0</v>
      </c>
      <c r="U1933" t="s">
        <v>7133</v>
      </c>
      <c r="V1933" t="s">
        <v>460</v>
      </c>
      <c r="X1933" t="s">
        <v>659</v>
      </c>
      <c r="Y1933">
        <v>2900</v>
      </c>
      <c r="AB1933">
        <v>0</v>
      </c>
      <c r="AC1933">
        <v>0</v>
      </c>
      <c r="AD1933">
        <v>2</v>
      </c>
      <c r="AE1933">
        <v>1440</v>
      </c>
      <c r="AF1933">
        <v>2</v>
      </c>
      <c r="AQ1933">
        <v>1</v>
      </c>
      <c r="AR1933">
        <f t="shared" si="30"/>
        <v>0</v>
      </c>
      <c r="AS1933">
        <v>1</v>
      </c>
      <c r="AT1933" t="s">
        <v>135</v>
      </c>
      <c r="AU1933">
        <v>44</v>
      </c>
    </row>
    <row r="1934" spans="1:47">
      <c r="A1934" t="s">
        <v>7138</v>
      </c>
      <c r="C1934">
        <v>310</v>
      </c>
      <c r="D1934" t="s">
        <v>7139</v>
      </c>
      <c r="E1934">
        <v>101</v>
      </c>
      <c r="F1934" t="s">
        <v>7140</v>
      </c>
      <c r="G1934" t="s">
        <v>219</v>
      </c>
      <c r="H1934" t="s">
        <v>220</v>
      </c>
      <c r="I1934" t="s">
        <v>7141</v>
      </c>
      <c r="J1934">
        <v>0.18970999999999999</v>
      </c>
      <c r="K1934">
        <v>0</v>
      </c>
      <c r="L1934">
        <v>0</v>
      </c>
      <c r="M1934">
        <v>1</v>
      </c>
      <c r="N1934">
        <v>1</v>
      </c>
      <c r="O1934" t="s">
        <v>659</v>
      </c>
      <c r="P1934">
        <v>1</v>
      </c>
      <c r="Q1934">
        <v>1</v>
      </c>
      <c r="R1934">
        <v>3700</v>
      </c>
      <c r="S1934" t="s">
        <v>243</v>
      </c>
      <c r="T1934">
        <v>0</v>
      </c>
      <c r="U1934" t="s">
        <v>7138</v>
      </c>
      <c r="V1934" t="s">
        <v>933</v>
      </c>
      <c r="W1934" t="s">
        <v>659</v>
      </c>
      <c r="X1934" t="s">
        <v>659</v>
      </c>
      <c r="Y1934">
        <v>3700</v>
      </c>
      <c r="AB1934">
        <v>0</v>
      </c>
      <c r="AC1934">
        <v>0</v>
      </c>
      <c r="AD1934">
        <v>3</v>
      </c>
      <c r="AE1934">
        <v>1834</v>
      </c>
      <c r="AF1934">
        <v>2</v>
      </c>
      <c r="AQ1934">
        <v>2</v>
      </c>
      <c r="AR1934">
        <f t="shared" si="30"/>
        <v>0</v>
      </c>
      <c r="AS1934">
        <v>1</v>
      </c>
      <c r="AT1934" t="s">
        <v>134</v>
      </c>
      <c r="AU1934">
        <v>43</v>
      </c>
    </row>
    <row r="1935" spans="1:47">
      <c r="A1935" t="s">
        <v>7142</v>
      </c>
      <c r="C1935">
        <v>310</v>
      </c>
      <c r="D1935" t="s">
        <v>7143</v>
      </c>
      <c r="E1935">
        <v>132</v>
      </c>
      <c r="F1935" t="s">
        <v>6964</v>
      </c>
      <c r="G1935" t="s">
        <v>219</v>
      </c>
      <c r="H1935" t="s">
        <v>260</v>
      </c>
      <c r="I1935" t="s">
        <v>7144</v>
      </c>
      <c r="J1935">
        <v>0.16062000000000001</v>
      </c>
      <c r="K1935">
        <v>0</v>
      </c>
      <c r="L1935">
        <v>0</v>
      </c>
      <c r="M1935">
        <v>0</v>
      </c>
      <c r="N1935">
        <v>0</v>
      </c>
      <c r="P1935">
        <v>0</v>
      </c>
      <c r="Q1935">
        <v>0</v>
      </c>
      <c r="R1935">
        <v>0</v>
      </c>
      <c r="S1935" t="s">
        <v>223</v>
      </c>
      <c r="T1935">
        <v>0</v>
      </c>
      <c r="U1935" t="s">
        <v>7142</v>
      </c>
      <c r="Y1935">
        <v>0</v>
      </c>
      <c r="AB1935">
        <v>0</v>
      </c>
      <c r="AC1935">
        <v>0</v>
      </c>
      <c r="AD1935">
        <v>0</v>
      </c>
      <c r="AE1935">
        <v>0</v>
      </c>
      <c r="AF1935">
        <v>0</v>
      </c>
      <c r="AQ1935">
        <v>1</v>
      </c>
      <c r="AR1935">
        <f t="shared" si="30"/>
        <v>0</v>
      </c>
      <c r="AS1935">
        <v>1</v>
      </c>
      <c r="AT1935" t="s">
        <v>134</v>
      </c>
      <c r="AU1935">
        <v>43</v>
      </c>
    </row>
    <row r="1936" spans="1:47">
      <c r="A1936" t="s">
        <v>7145</v>
      </c>
      <c r="C1936">
        <v>310</v>
      </c>
      <c r="D1936" t="s">
        <v>7146</v>
      </c>
      <c r="E1936">
        <v>101</v>
      </c>
      <c r="F1936" t="s">
        <v>7147</v>
      </c>
      <c r="G1936" t="s">
        <v>219</v>
      </c>
      <c r="H1936" t="s">
        <v>220</v>
      </c>
      <c r="I1936" t="s">
        <v>7148</v>
      </c>
      <c r="J1936">
        <v>9.8820000000000005E-2</v>
      </c>
      <c r="K1936">
        <v>1</v>
      </c>
      <c r="L1936">
        <v>1</v>
      </c>
      <c r="M1936">
        <v>1</v>
      </c>
      <c r="N1936">
        <v>1</v>
      </c>
      <c r="O1936" t="s">
        <v>225</v>
      </c>
      <c r="P1936">
        <v>0</v>
      </c>
      <c r="Q1936">
        <v>1</v>
      </c>
      <c r="R1936">
        <v>0</v>
      </c>
      <c r="S1936" t="s">
        <v>223</v>
      </c>
      <c r="T1936">
        <v>0</v>
      </c>
      <c r="U1936" t="s">
        <v>7145</v>
      </c>
      <c r="V1936" t="s">
        <v>413</v>
      </c>
      <c r="W1936" t="s">
        <v>225</v>
      </c>
      <c r="X1936" t="s">
        <v>225</v>
      </c>
      <c r="Y1936">
        <v>0</v>
      </c>
      <c r="AB1936">
        <v>1</v>
      </c>
      <c r="AC1936">
        <v>1</v>
      </c>
      <c r="AD1936">
        <v>1</v>
      </c>
      <c r="AE1936">
        <v>504</v>
      </c>
      <c r="AF1936">
        <v>1</v>
      </c>
      <c r="AQ1936">
        <v>1</v>
      </c>
      <c r="AR1936">
        <f t="shared" si="30"/>
        <v>9.68</v>
      </c>
      <c r="AS1936">
        <v>1</v>
      </c>
      <c r="AT1936" t="s">
        <v>137</v>
      </c>
      <c r="AU1936">
        <v>46</v>
      </c>
    </row>
    <row r="1937" spans="1:47">
      <c r="A1937" t="s">
        <v>7149</v>
      </c>
      <c r="C1937">
        <v>310</v>
      </c>
      <c r="D1937" t="s">
        <v>7150</v>
      </c>
      <c r="E1937">
        <v>101</v>
      </c>
      <c r="F1937" t="s">
        <v>6522</v>
      </c>
      <c r="G1937" t="s">
        <v>219</v>
      </c>
      <c r="H1937" t="s">
        <v>220</v>
      </c>
      <c r="I1937" t="s">
        <v>7151</v>
      </c>
      <c r="J1937">
        <v>0.15617</v>
      </c>
      <c r="K1937">
        <v>1</v>
      </c>
      <c r="L1937">
        <v>1</v>
      </c>
      <c r="M1937">
        <v>1</v>
      </c>
      <c r="N1937">
        <v>1</v>
      </c>
      <c r="O1937" t="s">
        <v>225</v>
      </c>
      <c r="P1937">
        <v>0</v>
      </c>
      <c r="Q1937">
        <v>1</v>
      </c>
      <c r="R1937">
        <v>5300</v>
      </c>
      <c r="S1937" t="s">
        <v>223</v>
      </c>
      <c r="T1937">
        <v>5300</v>
      </c>
      <c r="U1937" t="s">
        <v>7149</v>
      </c>
      <c r="V1937" t="s">
        <v>413</v>
      </c>
      <c r="W1937" t="s">
        <v>225</v>
      </c>
      <c r="X1937" t="s">
        <v>225</v>
      </c>
      <c r="Y1937">
        <v>5300</v>
      </c>
      <c r="AB1937">
        <v>1</v>
      </c>
      <c r="AC1937">
        <v>1</v>
      </c>
      <c r="AD1937">
        <v>2</v>
      </c>
      <c r="AE1937">
        <v>924</v>
      </c>
      <c r="AF1937">
        <v>1</v>
      </c>
      <c r="AQ1937">
        <v>2</v>
      </c>
      <c r="AR1937">
        <f t="shared" si="30"/>
        <v>9.68</v>
      </c>
      <c r="AS1937">
        <v>1</v>
      </c>
      <c r="AT1937" t="s">
        <v>137</v>
      </c>
      <c r="AU1937">
        <v>46</v>
      </c>
    </row>
    <row r="1938" spans="1:47">
      <c r="A1938" t="s">
        <v>7152</v>
      </c>
      <c r="C1938">
        <v>310</v>
      </c>
      <c r="D1938" t="s">
        <v>7153</v>
      </c>
      <c r="E1938">
        <v>101</v>
      </c>
      <c r="F1938" t="s">
        <v>7154</v>
      </c>
      <c r="G1938" t="s">
        <v>219</v>
      </c>
      <c r="H1938" t="s">
        <v>220</v>
      </c>
      <c r="I1938" t="s">
        <v>7155</v>
      </c>
      <c r="J1938">
        <v>9.2880000000000004E-2</v>
      </c>
      <c r="K1938">
        <v>1</v>
      </c>
      <c r="L1938">
        <v>1</v>
      </c>
      <c r="M1938">
        <v>1</v>
      </c>
      <c r="N1938">
        <v>1</v>
      </c>
      <c r="O1938" t="s">
        <v>225</v>
      </c>
      <c r="P1938">
        <v>0</v>
      </c>
      <c r="Q1938">
        <v>1</v>
      </c>
      <c r="R1938">
        <v>1600</v>
      </c>
      <c r="S1938" t="s">
        <v>223</v>
      </c>
      <c r="T1938">
        <v>1600</v>
      </c>
      <c r="U1938" t="s">
        <v>7152</v>
      </c>
      <c r="V1938" t="s">
        <v>455</v>
      </c>
      <c r="W1938" t="s">
        <v>225</v>
      </c>
      <c r="X1938" t="s">
        <v>225</v>
      </c>
      <c r="Y1938">
        <v>1600</v>
      </c>
      <c r="AB1938">
        <v>1</v>
      </c>
      <c r="AC1938">
        <v>1</v>
      </c>
      <c r="AD1938">
        <v>2</v>
      </c>
      <c r="AE1938">
        <v>1044</v>
      </c>
      <c r="AF1938">
        <v>1</v>
      </c>
      <c r="AQ1938">
        <v>1</v>
      </c>
      <c r="AR1938">
        <f t="shared" si="30"/>
        <v>9.68</v>
      </c>
      <c r="AS1938">
        <v>1</v>
      </c>
      <c r="AT1938" t="s">
        <v>136</v>
      </c>
      <c r="AU1938">
        <v>45</v>
      </c>
    </row>
    <row r="1939" spans="1:47">
      <c r="A1939" t="s">
        <v>7156</v>
      </c>
      <c r="C1939">
        <v>310</v>
      </c>
      <c r="D1939" t="s">
        <v>7157</v>
      </c>
      <c r="E1939">
        <v>101</v>
      </c>
      <c r="F1939" t="s">
        <v>7158</v>
      </c>
      <c r="G1939" t="s">
        <v>422</v>
      </c>
      <c r="H1939" t="s">
        <v>220</v>
      </c>
      <c r="I1939" t="s">
        <v>7159</v>
      </c>
      <c r="J1939">
        <v>0.25105</v>
      </c>
      <c r="K1939">
        <v>0</v>
      </c>
      <c r="L1939">
        <v>0</v>
      </c>
      <c r="M1939">
        <v>1</v>
      </c>
      <c r="N1939">
        <v>1</v>
      </c>
      <c r="O1939" t="s">
        <v>659</v>
      </c>
      <c r="P1939">
        <v>1</v>
      </c>
      <c r="Q1939">
        <v>1</v>
      </c>
      <c r="R1939">
        <v>5700</v>
      </c>
      <c r="S1939" t="s">
        <v>223</v>
      </c>
      <c r="T1939">
        <v>0</v>
      </c>
      <c r="U1939" t="s">
        <v>7156</v>
      </c>
      <c r="V1939" t="s">
        <v>933</v>
      </c>
      <c r="W1939" t="s">
        <v>659</v>
      </c>
      <c r="X1939" t="s">
        <v>659</v>
      </c>
      <c r="Y1939">
        <v>5700</v>
      </c>
      <c r="AB1939">
        <v>0</v>
      </c>
      <c r="AC1939">
        <v>0</v>
      </c>
      <c r="AD1939">
        <v>3</v>
      </c>
      <c r="AE1939">
        <v>1176</v>
      </c>
      <c r="AF1939">
        <v>1</v>
      </c>
      <c r="AQ1939">
        <v>1</v>
      </c>
      <c r="AR1939">
        <f t="shared" si="30"/>
        <v>0</v>
      </c>
      <c r="AS1939">
        <v>1</v>
      </c>
      <c r="AT1939" t="s">
        <v>135</v>
      </c>
      <c r="AU1939">
        <v>44</v>
      </c>
    </row>
    <row r="1940" spans="1:47">
      <c r="A1940" t="s">
        <v>7160</v>
      </c>
      <c r="C1940">
        <v>310</v>
      </c>
      <c r="D1940" t="s">
        <v>7161</v>
      </c>
      <c r="E1940">
        <v>101</v>
      </c>
      <c r="F1940" t="s">
        <v>7162</v>
      </c>
      <c r="G1940" t="s">
        <v>219</v>
      </c>
      <c r="H1940" t="s">
        <v>220</v>
      </c>
      <c r="I1940" t="s">
        <v>7163</v>
      </c>
      <c r="J1940">
        <v>0.17629</v>
      </c>
      <c r="K1940">
        <v>1</v>
      </c>
      <c r="L1940">
        <v>1</v>
      </c>
      <c r="M1940">
        <v>1</v>
      </c>
      <c r="N1940">
        <v>1</v>
      </c>
      <c r="O1940" t="s">
        <v>225</v>
      </c>
      <c r="P1940">
        <v>0</v>
      </c>
      <c r="Q1940">
        <v>1</v>
      </c>
      <c r="R1940">
        <v>4900</v>
      </c>
      <c r="S1940" t="s">
        <v>223</v>
      </c>
      <c r="T1940">
        <v>4900</v>
      </c>
      <c r="U1940" t="s">
        <v>7160</v>
      </c>
      <c r="V1940" t="s">
        <v>413</v>
      </c>
      <c r="W1940" t="s">
        <v>225</v>
      </c>
      <c r="X1940" t="s">
        <v>225</v>
      </c>
      <c r="Y1940">
        <v>4900</v>
      </c>
      <c r="AB1940">
        <v>1</v>
      </c>
      <c r="AC1940">
        <v>1</v>
      </c>
      <c r="AD1940">
        <v>3</v>
      </c>
      <c r="AE1940">
        <v>1099</v>
      </c>
      <c r="AF1940">
        <v>1</v>
      </c>
      <c r="AQ1940">
        <v>2</v>
      </c>
      <c r="AR1940">
        <f t="shared" si="30"/>
        <v>9.68</v>
      </c>
      <c r="AS1940">
        <v>1</v>
      </c>
      <c r="AT1940" t="s">
        <v>136</v>
      </c>
      <c r="AU1940">
        <v>45</v>
      </c>
    </row>
    <row r="1941" spans="1:47">
      <c r="A1941" t="s">
        <v>7164</v>
      </c>
      <c r="C1941">
        <v>310</v>
      </c>
      <c r="D1941" t="s">
        <v>7165</v>
      </c>
      <c r="E1941">
        <v>101</v>
      </c>
      <c r="F1941" t="s">
        <v>7166</v>
      </c>
      <c r="G1941" t="s">
        <v>219</v>
      </c>
      <c r="H1941" t="s">
        <v>220</v>
      </c>
      <c r="I1941" t="s">
        <v>7167</v>
      </c>
      <c r="J1941">
        <v>0.18675</v>
      </c>
      <c r="K1941">
        <v>1</v>
      </c>
      <c r="L1941">
        <v>1</v>
      </c>
      <c r="M1941">
        <v>1</v>
      </c>
      <c r="N1941">
        <v>1</v>
      </c>
      <c r="O1941" t="s">
        <v>225</v>
      </c>
      <c r="P1941">
        <v>0</v>
      </c>
      <c r="Q1941">
        <v>1</v>
      </c>
      <c r="R1941">
        <v>7700</v>
      </c>
      <c r="S1941" t="s">
        <v>243</v>
      </c>
      <c r="T1941">
        <v>7700</v>
      </c>
      <c r="U1941" t="s">
        <v>7164</v>
      </c>
      <c r="V1941" t="s">
        <v>413</v>
      </c>
      <c r="W1941" t="s">
        <v>225</v>
      </c>
      <c r="X1941" t="s">
        <v>225</v>
      </c>
      <c r="Y1941">
        <v>7700</v>
      </c>
      <c r="AB1941">
        <v>1</v>
      </c>
      <c r="AC1941">
        <v>1</v>
      </c>
      <c r="AD1941">
        <v>1</v>
      </c>
      <c r="AE1941">
        <v>792</v>
      </c>
      <c r="AF1941">
        <v>1</v>
      </c>
      <c r="AQ1941">
        <v>2</v>
      </c>
      <c r="AR1941">
        <f t="shared" si="30"/>
        <v>9.68</v>
      </c>
      <c r="AS1941">
        <v>1</v>
      </c>
      <c r="AT1941" t="s">
        <v>137</v>
      </c>
      <c r="AU1941">
        <v>46</v>
      </c>
    </row>
    <row r="1942" spans="1:47">
      <c r="A1942" t="s">
        <v>7168</v>
      </c>
      <c r="C1942">
        <v>310</v>
      </c>
      <c r="D1942" t="s">
        <v>7169</v>
      </c>
      <c r="E1942">
        <v>101</v>
      </c>
      <c r="F1942" t="s">
        <v>7170</v>
      </c>
      <c r="G1942" t="s">
        <v>219</v>
      </c>
      <c r="H1942" t="s">
        <v>220</v>
      </c>
      <c r="I1942" t="s">
        <v>7171</v>
      </c>
      <c r="J1942">
        <v>0.27810000000000001</v>
      </c>
      <c r="K1942">
        <v>0</v>
      </c>
      <c r="L1942">
        <v>0</v>
      </c>
      <c r="M1942">
        <v>1</v>
      </c>
      <c r="N1942">
        <v>1</v>
      </c>
      <c r="O1942" t="s">
        <v>659</v>
      </c>
      <c r="P1942">
        <v>1</v>
      </c>
      <c r="Q1942">
        <v>1</v>
      </c>
      <c r="R1942">
        <v>11000</v>
      </c>
      <c r="S1942" t="s">
        <v>223</v>
      </c>
      <c r="T1942">
        <v>0</v>
      </c>
      <c r="U1942" t="s">
        <v>7168</v>
      </c>
      <c r="V1942" t="s">
        <v>933</v>
      </c>
      <c r="W1942" t="s">
        <v>659</v>
      </c>
      <c r="X1942" t="s">
        <v>659</v>
      </c>
      <c r="Y1942">
        <v>11000</v>
      </c>
      <c r="AB1942">
        <v>0</v>
      </c>
      <c r="AC1942">
        <v>0</v>
      </c>
      <c r="AD1942">
        <v>3</v>
      </c>
      <c r="AE1942">
        <v>1456</v>
      </c>
      <c r="AF1942">
        <v>1</v>
      </c>
      <c r="AQ1942">
        <v>1</v>
      </c>
      <c r="AR1942">
        <f t="shared" si="30"/>
        <v>0</v>
      </c>
      <c r="AS1942">
        <v>1</v>
      </c>
      <c r="AT1942" t="s">
        <v>135</v>
      </c>
      <c r="AU1942">
        <v>44</v>
      </c>
    </row>
    <row r="1943" spans="1:47">
      <c r="A1943" t="s">
        <v>7172</v>
      </c>
      <c r="C1943">
        <v>310</v>
      </c>
      <c r="D1943" t="s">
        <v>7173</v>
      </c>
      <c r="E1943">
        <v>101</v>
      </c>
      <c r="F1943" t="s">
        <v>7174</v>
      </c>
      <c r="G1943" t="s">
        <v>422</v>
      </c>
      <c r="H1943" t="s">
        <v>220</v>
      </c>
      <c r="I1943" t="s">
        <v>7175</v>
      </c>
      <c r="J1943">
        <v>0.22011</v>
      </c>
      <c r="K1943">
        <v>0</v>
      </c>
      <c r="L1943">
        <v>0</v>
      </c>
      <c r="M1943">
        <v>1</v>
      </c>
      <c r="N1943">
        <v>1</v>
      </c>
      <c r="O1943" t="s">
        <v>659</v>
      </c>
      <c r="P1943">
        <v>1</v>
      </c>
      <c r="Q1943">
        <v>1</v>
      </c>
      <c r="R1943">
        <v>17800</v>
      </c>
      <c r="S1943" t="s">
        <v>223</v>
      </c>
      <c r="T1943">
        <v>0</v>
      </c>
      <c r="U1943" t="s">
        <v>7172</v>
      </c>
      <c r="V1943" t="s">
        <v>933</v>
      </c>
      <c r="W1943" t="s">
        <v>659</v>
      </c>
      <c r="X1943" t="s">
        <v>659</v>
      </c>
      <c r="Y1943">
        <v>17800</v>
      </c>
      <c r="AB1943">
        <v>0</v>
      </c>
      <c r="AC1943">
        <v>0</v>
      </c>
      <c r="AD1943">
        <v>3</v>
      </c>
      <c r="AE1943">
        <v>1316</v>
      </c>
      <c r="AF1943">
        <v>1</v>
      </c>
      <c r="AQ1943">
        <v>1</v>
      </c>
      <c r="AR1943">
        <f t="shared" si="30"/>
        <v>0</v>
      </c>
      <c r="AS1943">
        <v>1</v>
      </c>
      <c r="AT1943" t="s">
        <v>135</v>
      </c>
      <c r="AU1943">
        <v>44</v>
      </c>
    </row>
    <row r="1944" spans="1:47">
      <c r="A1944" t="s">
        <v>7176</v>
      </c>
      <c r="C1944">
        <v>310</v>
      </c>
      <c r="D1944" t="s">
        <v>7177</v>
      </c>
      <c r="E1944">
        <v>101</v>
      </c>
      <c r="F1944" t="s">
        <v>7178</v>
      </c>
      <c r="G1944" t="s">
        <v>219</v>
      </c>
      <c r="H1944" t="s">
        <v>220</v>
      </c>
      <c r="I1944" t="s">
        <v>7179</v>
      </c>
      <c r="J1944">
        <v>0.18029000000000001</v>
      </c>
      <c r="K1944">
        <v>0</v>
      </c>
      <c r="L1944">
        <v>0</v>
      </c>
      <c r="M1944">
        <v>1</v>
      </c>
      <c r="N1944">
        <v>1</v>
      </c>
      <c r="O1944" t="s">
        <v>659</v>
      </c>
      <c r="P1944">
        <v>1</v>
      </c>
      <c r="Q1944">
        <v>1</v>
      </c>
      <c r="R1944">
        <v>8500</v>
      </c>
      <c r="S1944" t="s">
        <v>223</v>
      </c>
      <c r="T1944">
        <v>0</v>
      </c>
      <c r="U1944" t="s">
        <v>7176</v>
      </c>
      <c r="V1944" t="s">
        <v>933</v>
      </c>
      <c r="W1944" t="s">
        <v>659</v>
      </c>
      <c r="X1944" t="s">
        <v>659</v>
      </c>
      <c r="Y1944">
        <v>8500</v>
      </c>
      <c r="AB1944">
        <v>0</v>
      </c>
      <c r="AC1944">
        <v>0</v>
      </c>
      <c r="AD1944">
        <v>3</v>
      </c>
      <c r="AE1944">
        <v>1200</v>
      </c>
      <c r="AF1944">
        <v>1</v>
      </c>
      <c r="AQ1944">
        <v>1</v>
      </c>
      <c r="AR1944">
        <f t="shared" si="30"/>
        <v>0</v>
      </c>
      <c r="AS1944">
        <v>1</v>
      </c>
      <c r="AT1944" t="s">
        <v>134</v>
      </c>
      <c r="AU1944">
        <v>43</v>
      </c>
    </row>
    <row r="1945" spans="1:47">
      <c r="A1945" t="s">
        <v>7180</v>
      </c>
      <c r="C1945">
        <v>310</v>
      </c>
      <c r="D1945" t="s">
        <v>7181</v>
      </c>
      <c r="E1945">
        <v>101</v>
      </c>
      <c r="F1945" t="s">
        <v>7182</v>
      </c>
      <c r="G1945" t="s">
        <v>219</v>
      </c>
      <c r="H1945" t="s">
        <v>220</v>
      </c>
      <c r="I1945" t="s">
        <v>7183</v>
      </c>
      <c r="J1945">
        <v>0.42129</v>
      </c>
      <c r="K1945">
        <v>0</v>
      </c>
      <c r="L1945">
        <v>0</v>
      </c>
      <c r="M1945">
        <v>1</v>
      </c>
      <c r="N1945">
        <v>1</v>
      </c>
      <c r="O1945" t="s">
        <v>659</v>
      </c>
      <c r="P1945">
        <v>1</v>
      </c>
      <c r="Q1945">
        <v>1</v>
      </c>
      <c r="R1945">
        <v>12800</v>
      </c>
      <c r="S1945" t="s">
        <v>243</v>
      </c>
      <c r="T1945">
        <v>0</v>
      </c>
      <c r="U1945" t="s">
        <v>7180</v>
      </c>
      <c r="V1945" t="s">
        <v>933</v>
      </c>
      <c r="W1945" t="s">
        <v>659</v>
      </c>
      <c r="X1945" t="s">
        <v>659</v>
      </c>
      <c r="Y1945">
        <v>12800</v>
      </c>
      <c r="AB1945">
        <v>0</v>
      </c>
      <c r="AC1945">
        <v>0</v>
      </c>
      <c r="AD1945">
        <v>3</v>
      </c>
      <c r="AE1945">
        <v>1645</v>
      </c>
      <c r="AF1945">
        <v>1.75</v>
      </c>
      <c r="AQ1945">
        <v>2</v>
      </c>
      <c r="AR1945">
        <f t="shared" si="30"/>
        <v>0</v>
      </c>
      <c r="AS1945">
        <v>1</v>
      </c>
      <c r="AT1945" t="s">
        <v>134</v>
      </c>
      <c r="AU1945">
        <v>43</v>
      </c>
    </row>
    <row r="1946" spans="1:47">
      <c r="A1946" t="s">
        <v>7184</v>
      </c>
      <c r="C1946">
        <v>310</v>
      </c>
      <c r="D1946" t="s">
        <v>7185</v>
      </c>
      <c r="E1946">
        <v>101</v>
      </c>
      <c r="F1946" t="s">
        <v>7186</v>
      </c>
      <c r="G1946" t="s">
        <v>219</v>
      </c>
      <c r="H1946" t="s">
        <v>220</v>
      </c>
      <c r="I1946" t="s">
        <v>7187</v>
      </c>
      <c r="J1946">
        <v>0.12911</v>
      </c>
      <c r="K1946">
        <v>1</v>
      </c>
      <c r="L1946">
        <v>1</v>
      </c>
      <c r="M1946">
        <v>1</v>
      </c>
      <c r="N1946">
        <v>1</v>
      </c>
      <c r="O1946" t="s">
        <v>225</v>
      </c>
      <c r="P1946">
        <v>0</v>
      </c>
      <c r="Q1946">
        <v>1</v>
      </c>
      <c r="R1946">
        <v>800</v>
      </c>
      <c r="S1946" t="s">
        <v>223</v>
      </c>
      <c r="T1946">
        <v>800</v>
      </c>
      <c r="U1946" t="s">
        <v>7184</v>
      </c>
      <c r="V1946" t="s">
        <v>413</v>
      </c>
      <c r="W1946" t="s">
        <v>225</v>
      </c>
      <c r="X1946" t="s">
        <v>225</v>
      </c>
      <c r="Y1946">
        <v>800</v>
      </c>
      <c r="AB1946">
        <v>1</v>
      </c>
      <c r="AC1946">
        <v>1</v>
      </c>
      <c r="AD1946">
        <v>1</v>
      </c>
      <c r="AE1946">
        <v>434</v>
      </c>
      <c r="AF1946">
        <v>1.3</v>
      </c>
      <c r="AQ1946">
        <v>1</v>
      </c>
      <c r="AR1946">
        <f t="shared" si="30"/>
        <v>9.68</v>
      </c>
      <c r="AS1946">
        <v>1</v>
      </c>
      <c r="AT1946" t="s">
        <v>137</v>
      </c>
      <c r="AU1946">
        <v>46</v>
      </c>
    </row>
    <row r="1947" spans="1:47">
      <c r="A1947" t="s">
        <v>7188</v>
      </c>
      <c r="C1947">
        <v>310</v>
      </c>
      <c r="D1947" t="s">
        <v>7189</v>
      </c>
      <c r="E1947">
        <v>101</v>
      </c>
      <c r="F1947" t="s">
        <v>7190</v>
      </c>
      <c r="G1947" t="s">
        <v>219</v>
      </c>
      <c r="H1947" t="s">
        <v>220</v>
      </c>
      <c r="I1947" t="s">
        <v>7191</v>
      </c>
      <c r="J1947">
        <v>0.22017999999999999</v>
      </c>
      <c r="K1947">
        <v>1</v>
      </c>
      <c r="L1947">
        <v>1</v>
      </c>
      <c r="M1947">
        <v>1</v>
      </c>
      <c r="N1947">
        <v>1</v>
      </c>
      <c r="O1947" t="s">
        <v>225</v>
      </c>
      <c r="P1947">
        <v>0</v>
      </c>
      <c r="Q1947">
        <v>1</v>
      </c>
      <c r="R1947">
        <v>1900</v>
      </c>
      <c r="S1947" t="s">
        <v>223</v>
      </c>
      <c r="T1947">
        <v>1900</v>
      </c>
      <c r="U1947" t="s">
        <v>7188</v>
      </c>
      <c r="V1947" t="s">
        <v>455</v>
      </c>
      <c r="W1947" t="s">
        <v>225</v>
      </c>
      <c r="X1947" t="s">
        <v>225</v>
      </c>
      <c r="Y1947">
        <v>1900</v>
      </c>
      <c r="AB1947">
        <v>1</v>
      </c>
      <c r="AC1947">
        <v>1</v>
      </c>
      <c r="AD1947">
        <v>4</v>
      </c>
      <c r="AE1947">
        <v>1544</v>
      </c>
      <c r="AF1947">
        <v>2</v>
      </c>
      <c r="AQ1947">
        <v>2</v>
      </c>
      <c r="AR1947">
        <f t="shared" si="30"/>
        <v>9.68</v>
      </c>
      <c r="AS1947">
        <v>1</v>
      </c>
      <c r="AT1947" t="s">
        <v>137</v>
      </c>
      <c r="AU1947">
        <v>46</v>
      </c>
    </row>
    <row r="1948" spans="1:47">
      <c r="A1948" t="s">
        <v>7192</v>
      </c>
      <c r="C1948">
        <v>310</v>
      </c>
      <c r="D1948" t="s">
        <v>7193</v>
      </c>
      <c r="E1948">
        <v>101</v>
      </c>
      <c r="F1948" t="s">
        <v>7194</v>
      </c>
      <c r="G1948" t="s">
        <v>219</v>
      </c>
      <c r="H1948" t="s">
        <v>220</v>
      </c>
      <c r="I1948" t="s">
        <v>7195</v>
      </c>
      <c r="J1948">
        <v>0.10477</v>
      </c>
      <c r="K1948">
        <v>1</v>
      </c>
      <c r="L1948">
        <v>1</v>
      </c>
      <c r="M1948">
        <v>1</v>
      </c>
      <c r="N1948">
        <v>1</v>
      </c>
      <c r="O1948" t="s">
        <v>225</v>
      </c>
      <c r="P1948">
        <v>0</v>
      </c>
      <c r="Q1948">
        <v>1</v>
      </c>
      <c r="R1948">
        <v>1000</v>
      </c>
      <c r="S1948" t="s">
        <v>223</v>
      </c>
      <c r="T1948">
        <v>1000</v>
      </c>
      <c r="U1948" t="s">
        <v>7192</v>
      </c>
      <c r="V1948" t="s">
        <v>455</v>
      </c>
      <c r="W1948" t="s">
        <v>225</v>
      </c>
      <c r="X1948" t="s">
        <v>225</v>
      </c>
      <c r="Y1948">
        <v>1000</v>
      </c>
      <c r="AB1948">
        <v>1</v>
      </c>
      <c r="AC1948">
        <v>1</v>
      </c>
      <c r="AD1948">
        <v>2</v>
      </c>
      <c r="AE1948">
        <v>616</v>
      </c>
      <c r="AF1948">
        <v>1</v>
      </c>
      <c r="AQ1948">
        <v>1</v>
      </c>
      <c r="AR1948">
        <f t="shared" si="30"/>
        <v>9.68</v>
      </c>
      <c r="AS1948">
        <v>1</v>
      </c>
      <c r="AT1948" t="s">
        <v>137</v>
      </c>
      <c r="AU1948">
        <v>46</v>
      </c>
    </row>
    <row r="1949" spans="1:47">
      <c r="A1949" t="s">
        <v>7196</v>
      </c>
      <c r="C1949">
        <v>310</v>
      </c>
      <c r="D1949" t="s">
        <v>7197</v>
      </c>
      <c r="E1949">
        <v>101</v>
      </c>
      <c r="F1949" t="s">
        <v>7198</v>
      </c>
      <c r="G1949" t="s">
        <v>219</v>
      </c>
      <c r="H1949" t="s">
        <v>220</v>
      </c>
      <c r="I1949" t="s">
        <v>7199</v>
      </c>
      <c r="J1949">
        <v>0.22636000000000001</v>
      </c>
      <c r="K1949">
        <v>1</v>
      </c>
      <c r="L1949">
        <v>1</v>
      </c>
      <c r="M1949">
        <v>1</v>
      </c>
      <c r="N1949">
        <v>1</v>
      </c>
      <c r="O1949" t="s">
        <v>225</v>
      </c>
      <c r="P1949">
        <v>0</v>
      </c>
      <c r="Q1949">
        <v>1</v>
      </c>
      <c r="R1949">
        <v>7700</v>
      </c>
      <c r="S1949" t="s">
        <v>223</v>
      </c>
      <c r="T1949">
        <v>7700</v>
      </c>
      <c r="U1949" t="s">
        <v>7196</v>
      </c>
      <c r="V1949" t="s">
        <v>455</v>
      </c>
      <c r="W1949" t="s">
        <v>225</v>
      </c>
      <c r="X1949" t="s">
        <v>225</v>
      </c>
      <c r="Y1949">
        <v>7700</v>
      </c>
      <c r="AB1949">
        <v>1</v>
      </c>
      <c r="AC1949">
        <v>1</v>
      </c>
      <c r="AD1949">
        <v>2</v>
      </c>
      <c r="AE1949">
        <v>1056</v>
      </c>
      <c r="AF1949">
        <v>1</v>
      </c>
      <c r="AQ1949">
        <v>1</v>
      </c>
      <c r="AR1949">
        <f t="shared" si="30"/>
        <v>9.68</v>
      </c>
      <c r="AS1949">
        <v>1</v>
      </c>
      <c r="AT1949" t="s">
        <v>137</v>
      </c>
      <c r="AU1949">
        <v>46</v>
      </c>
    </row>
    <row r="1950" spans="1:47">
      <c r="A1950" t="s">
        <v>7200</v>
      </c>
      <c r="C1950">
        <v>310</v>
      </c>
      <c r="D1950" t="s">
        <v>7201</v>
      </c>
      <c r="E1950">
        <v>101</v>
      </c>
      <c r="F1950" t="s">
        <v>7202</v>
      </c>
      <c r="G1950" t="s">
        <v>219</v>
      </c>
      <c r="H1950" t="s">
        <v>220</v>
      </c>
      <c r="I1950" t="s">
        <v>7203</v>
      </c>
      <c r="J1950">
        <v>0.15415999999999999</v>
      </c>
      <c r="K1950">
        <v>1</v>
      </c>
      <c r="L1950">
        <v>1</v>
      </c>
      <c r="M1950">
        <v>1</v>
      </c>
      <c r="N1950">
        <v>1</v>
      </c>
      <c r="O1950" t="s">
        <v>225</v>
      </c>
      <c r="P1950">
        <v>0</v>
      </c>
      <c r="Q1950">
        <v>1</v>
      </c>
      <c r="R1950">
        <v>14000</v>
      </c>
      <c r="S1950" t="s">
        <v>243</v>
      </c>
      <c r="T1950">
        <v>14000</v>
      </c>
      <c r="U1950" t="s">
        <v>7200</v>
      </c>
      <c r="V1950" t="s">
        <v>455</v>
      </c>
      <c r="W1950" t="s">
        <v>225</v>
      </c>
      <c r="X1950" t="s">
        <v>225</v>
      </c>
      <c r="Y1950">
        <v>14000</v>
      </c>
      <c r="AB1950">
        <v>1</v>
      </c>
      <c r="AC1950">
        <v>1</v>
      </c>
      <c r="AD1950">
        <v>3</v>
      </c>
      <c r="AE1950">
        <v>2480</v>
      </c>
      <c r="AF1950">
        <v>1</v>
      </c>
      <c r="AQ1950">
        <v>2</v>
      </c>
      <c r="AR1950">
        <f t="shared" si="30"/>
        <v>9.68</v>
      </c>
      <c r="AS1950">
        <v>1</v>
      </c>
      <c r="AT1950" t="s">
        <v>136</v>
      </c>
      <c r="AU1950">
        <v>45</v>
      </c>
    </row>
    <row r="1951" spans="1:47">
      <c r="A1951" t="s">
        <v>7204</v>
      </c>
      <c r="C1951">
        <v>310</v>
      </c>
      <c r="D1951" t="s">
        <v>7205</v>
      </c>
      <c r="E1951">
        <v>101</v>
      </c>
      <c r="F1951" t="s">
        <v>7206</v>
      </c>
      <c r="G1951" t="s">
        <v>422</v>
      </c>
      <c r="H1951" t="s">
        <v>220</v>
      </c>
      <c r="I1951" t="s">
        <v>7207</v>
      </c>
      <c r="J1951">
        <v>0.11124000000000001</v>
      </c>
      <c r="K1951">
        <v>0</v>
      </c>
      <c r="L1951">
        <v>0</v>
      </c>
      <c r="M1951">
        <v>0</v>
      </c>
      <c r="N1951">
        <v>1</v>
      </c>
      <c r="P1951">
        <v>1</v>
      </c>
      <c r="Q1951">
        <v>1</v>
      </c>
      <c r="R1951">
        <v>1200</v>
      </c>
      <c r="S1951" t="s">
        <v>223</v>
      </c>
      <c r="T1951">
        <v>0</v>
      </c>
      <c r="U1951" t="s">
        <v>7204</v>
      </c>
      <c r="V1951" t="s">
        <v>460</v>
      </c>
      <c r="X1951" t="s">
        <v>659</v>
      </c>
      <c r="Y1951">
        <v>1200</v>
      </c>
      <c r="AB1951">
        <v>0</v>
      </c>
      <c r="AC1951">
        <v>0</v>
      </c>
      <c r="AD1951">
        <v>2</v>
      </c>
      <c r="AE1951">
        <v>1536</v>
      </c>
      <c r="AF1951">
        <v>2</v>
      </c>
      <c r="AQ1951">
        <v>1</v>
      </c>
      <c r="AR1951">
        <f t="shared" si="30"/>
        <v>0</v>
      </c>
      <c r="AS1951">
        <v>1</v>
      </c>
      <c r="AT1951" t="s">
        <v>135</v>
      </c>
      <c r="AU1951">
        <v>44</v>
      </c>
    </row>
    <row r="1952" spans="1:47">
      <c r="A1952" t="s">
        <v>7208</v>
      </c>
      <c r="C1952">
        <v>310</v>
      </c>
      <c r="D1952" t="s">
        <v>7209</v>
      </c>
      <c r="E1952">
        <v>101</v>
      </c>
      <c r="F1952" t="s">
        <v>7210</v>
      </c>
      <c r="G1952" t="s">
        <v>219</v>
      </c>
      <c r="H1952" t="s">
        <v>220</v>
      </c>
      <c r="I1952" t="s">
        <v>7211</v>
      </c>
      <c r="J1952">
        <v>0.40315000000000001</v>
      </c>
      <c r="K1952">
        <v>0</v>
      </c>
      <c r="L1952">
        <v>0</v>
      </c>
      <c r="M1952">
        <v>1</v>
      </c>
      <c r="N1952">
        <v>1</v>
      </c>
      <c r="O1952" t="s">
        <v>659</v>
      </c>
      <c r="P1952">
        <v>1</v>
      </c>
      <c r="Q1952">
        <v>1</v>
      </c>
      <c r="R1952">
        <v>23600</v>
      </c>
      <c r="S1952" t="s">
        <v>223</v>
      </c>
      <c r="T1952">
        <v>0</v>
      </c>
      <c r="U1952" t="s">
        <v>7208</v>
      </c>
      <c r="X1952" t="s">
        <v>659</v>
      </c>
      <c r="Y1952">
        <v>23600</v>
      </c>
      <c r="AB1952">
        <v>0</v>
      </c>
      <c r="AC1952">
        <v>0</v>
      </c>
      <c r="AD1952">
        <v>4</v>
      </c>
      <c r="AE1952">
        <v>1984</v>
      </c>
      <c r="AF1952">
        <v>2</v>
      </c>
      <c r="AQ1952">
        <v>1</v>
      </c>
      <c r="AR1952">
        <f t="shared" si="30"/>
        <v>0</v>
      </c>
      <c r="AS1952">
        <v>1</v>
      </c>
      <c r="AT1952" t="s">
        <v>135</v>
      </c>
      <c r="AU1952">
        <v>44</v>
      </c>
    </row>
    <row r="1953" spans="1:47">
      <c r="A1953" t="s">
        <v>7212</v>
      </c>
      <c r="C1953">
        <v>310</v>
      </c>
      <c r="D1953" t="s">
        <v>5811</v>
      </c>
      <c r="E1953">
        <v>131</v>
      </c>
      <c r="F1953" t="s">
        <v>6905</v>
      </c>
      <c r="G1953" t="s">
        <v>219</v>
      </c>
      <c r="H1953" t="s">
        <v>407</v>
      </c>
      <c r="I1953" t="s">
        <v>7213</v>
      </c>
      <c r="J1953">
        <v>0.38183</v>
      </c>
      <c r="K1953">
        <v>0</v>
      </c>
      <c r="L1953">
        <v>0</v>
      </c>
      <c r="M1953">
        <v>0</v>
      </c>
      <c r="N1953">
        <v>0</v>
      </c>
      <c r="P1953">
        <v>0</v>
      </c>
      <c r="Q1953">
        <v>0</v>
      </c>
      <c r="R1953">
        <v>0</v>
      </c>
      <c r="S1953" t="s">
        <v>223</v>
      </c>
      <c r="T1953">
        <v>0</v>
      </c>
      <c r="U1953" t="s">
        <v>7212</v>
      </c>
      <c r="Y1953">
        <v>0</v>
      </c>
      <c r="AB1953">
        <v>0</v>
      </c>
      <c r="AC1953">
        <v>0</v>
      </c>
      <c r="AD1953">
        <v>0</v>
      </c>
      <c r="AE1953">
        <v>0</v>
      </c>
      <c r="AF1953">
        <v>0</v>
      </c>
      <c r="AQ1953">
        <v>1</v>
      </c>
      <c r="AR1953">
        <f t="shared" si="30"/>
        <v>0</v>
      </c>
      <c r="AS1953">
        <v>1</v>
      </c>
      <c r="AT1953" t="s">
        <v>137</v>
      </c>
      <c r="AU1953">
        <v>46</v>
      </c>
    </row>
    <row r="1954" spans="1:47">
      <c r="A1954" t="s">
        <v>7214</v>
      </c>
      <c r="C1954">
        <v>310</v>
      </c>
      <c r="D1954" t="s">
        <v>7215</v>
      </c>
      <c r="E1954">
        <v>101</v>
      </c>
      <c r="F1954" t="s">
        <v>7216</v>
      </c>
      <c r="G1954" t="s">
        <v>422</v>
      </c>
      <c r="H1954" t="s">
        <v>220</v>
      </c>
      <c r="I1954" t="s">
        <v>7217</v>
      </c>
      <c r="J1954">
        <v>0.22422</v>
      </c>
      <c r="K1954">
        <v>0</v>
      </c>
      <c r="L1954">
        <v>0</v>
      </c>
      <c r="M1954">
        <v>1</v>
      </c>
      <c r="N1954">
        <v>1</v>
      </c>
      <c r="O1954" t="s">
        <v>659</v>
      </c>
      <c r="P1954">
        <v>1</v>
      </c>
      <c r="Q1954">
        <v>1</v>
      </c>
      <c r="R1954">
        <v>7800</v>
      </c>
      <c r="S1954" t="s">
        <v>223</v>
      </c>
      <c r="T1954">
        <v>0</v>
      </c>
      <c r="U1954" t="s">
        <v>7214</v>
      </c>
      <c r="V1954" t="s">
        <v>933</v>
      </c>
      <c r="W1954" t="s">
        <v>659</v>
      </c>
      <c r="X1954" t="s">
        <v>659</v>
      </c>
      <c r="Y1954">
        <v>7800</v>
      </c>
      <c r="AB1954">
        <v>0</v>
      </c>
      <c r="AC1954">
        <v>0</v>
      </c>
      <c r="AD1954">
        <v>3</v>
      </c>
      <c r="AE1954">
        <v>1412</v>
      </c>
      <c r="AF1954">
        <v>1</v>
      </c>
      <c r="AQ1954">
        <v>1</v>
      </c>
      <c r="AR1954">
        <f t="shared" si="30"/>
        <v>0</v>
      </c>
      <c r="AS1954">
        <v>1</v>
      </c>
      <c r="AT1954" t="s">
        <v>135</v>
      </c>
      <c r="AU1954">
        <v>44</v>
      </c>
    </row>
    <row r="1955" spans="1:47">
      <c r="A1955" t="s">
        <v>7218</v>
      </c>
      <c r="C1955">
        <v>310</v>
      </c>
      <c r="D1955" t="s">
        <v>7219</v>
      </c>
      <c r="E1955">
        <v>132</v>
      </c>
      <c r="F1955" t="s">
        <v>7220</v>
      </c>
      <c r="G1955" t="s">
        <v>219</v>
      </c>
      <c r="H1955" t="s">
        <v>260</v>
      </c>
      <c r="I1955" t="s">
        <v>7221</v>
      </c>
      <c r="J1955">
        <v>9.9500000000000005E-2</v>
      </c>
      <c r="K1955">
        <v>0</v>
      </c>
      <c r="L1955">
        <v>0</v>
      </c>
      <c r="M1955">
        <v>0</v>
      </c>
      <c r="N1955">
        <v>0</v>
      </c>
      <c r="P1955">
        <v>0</v>
      </c>
      <c r="Q1955">
        <v>0</v>
      </c>
      <c r="R1955">
        <v>0</v>
      </c>
      <c r="S1955" t="s">
        <v>223</v>
      </c>
      <c r="T1955">
        <v>0</v>
      </c>
      <c r="U1955" t="s">
        <v>7218</v>
      </c>
      <c r="Y1955">
        <v>0</v>
      </c>
      <c r="AB1955">
        <v>0</v>
      </c>
      <c r="AC1955">
        <v>0</v>
      </c>
      <c r="AD1955">
        <v>0</v>
      </c>
      <c r="AE1955">
        <v>0</v>
      </c>
      <c r="AF1955">
        <v>0</v>
      </c>
      <c r="AQ1955">
        <v>1</v>
      </c>
      <c r="AR1955">
        <f t="shared" si="30"/>
        <v>0</v>
      </c>
      <c r="AS1955">
        <v>1</v>
      </c>
      <c r="AT1955" t="s">
        <v>137</v>
      </c>
      <c r="AU1955">
        <v>46</v>
      </c>
    </row>
    <row r="1956" spans="1:47">
      <c r="A1956" t="s">
        <v>7222</v>
      </c>
      <c r="C1956">
        <v>310</v>
      </c>
      <c r="D1956" t="s">
        <v>7223</v>
      </c>
      <c r="E1956">
        <v>101</v>
      </c>
      <c r="F1956" t="s">
        <v>7224</v>
      </c>
      <c r="G1956" t="s">
        <v>219</v>
      </c>
      <c r="H1956" t="s">
        <v>220</v>
      </c>
      <c r="I1956" t="s">
        <v>7225</v>
      </c>
      <c r="J1956">
        <v>8.8940000000000005E-2</v>
      </c>
      <c r="K1956">
        <v>1</v>
      </c>
      <c r="L1956">
        <v>1</v>
      </c>
      <c r="M1956">
        <v>1</v>
      </c>
      <c r="N1956">
        <v>1</v>
      </c>
      <c r="O1956" t="s">
        <v>225</v>
      </c>
      <c r="P1956">
        <v>0</v>
      </c>
      <c r="Q1956">
        <v>1</v>
      </c>
      <c r="R1956">
        <v>100</v>
      </c>
      <c r="S1956" t="s">
        <v>223</v>
      </c>
      <c r="T1956">
        <v>100</v>
      </c>
      <c r="U1956" t="s">
        <v>7222</v>
      </c>
      <c r="V1956" t="s">
        <v>455</v>
      </c>
      <c r="W1956" t="s">
        <v>225</v>
      </c>
      <c r="X1956" t="s">
        <v>225</v>
      </c>
      <c r="Y1956">
        <v>100</v>
      </c>
      <c r="AB1956">
        <v>1</v>
      </c>
      <c r="AC1956">
        <v>1</v>
      </c>
      <c r="AD1956">
        <v>2</v>
      </c>
      <c r="AE1956">
        <v>852</v>
      </c>
      <c r="AF1956">
        <v>1</v>
      </c>
      <c r="AQ1956">
        <v>1</v>
      </c>
      <c r="AR1956">
        <f t="shared" si="30"/>
        <v>9.68</v>
      </c>
      <c r="AS1956">
        <v>1</v>
      </c>
      <c r="AT1956" t="s">
        <v>136</v>
      </c>
      <c r="AU1956">
        <v>45</v>
      </c>
    </row>
    <row r="1957" spans="1:47">
      <c r="A1957" t="s">
        <v>7226</v>
      </c>
      <c r="C1957">
        <v>310</v>
      </c>
      <c r="D1957" t="s">
        <v>7227</v>
      </c>
      <c r="E1957">
        <v>101</v>
      </c>
      <c r="F1957" t="s">
        <v>7228</v>
      </c>
      <c r="G1957" t="s">
        <v>219</v>
      </c>
      <c r="H1957" t="s">
        <v>220</v>
      </c>
      <c r="I1957" t="s">
        <v>7229</v>
      </c>
      <c r="J1957">
        <v>0.14579</v>
      </c>
      <c r="K1957">
        <v>0</v>
      </c>
      <c r="L1957">
        <v>0</v>
      </c>
      <c r="M1957">
        <v>1</v>
      </c>
      <c r="N1957">
        <v>1</v>
      </c>
      <c r="O1957" t="s">
        <v>659</v>
      </c>
      <c r="P1957">
        <v>1</v>
      </c>
      <c r="Q1957">
        <v>1</v>
      </c>
      <c r="R1957">
        <v>800</v>
      </c>
      <c r="S1957" t="s">
        <v>223</v>
      </c>
      <c r="T1957">
        <v>0</v>
      </c>
      <c r="U1957" t="s">
        <v>7226</v>
      </c>
      <c r="V1957" t="s">
        <v>933</v>
      </c>
      <c r="W1957" t="s">
        <v>659</v>
      </c>
      <c r="X1957" t="s">
        <v>659</v>
      </c>
      <c r="Y1957">
        <v>800</v>
      </c>
      <c r="AB1957">
        <v>0</v>
      </c>
      <c r="AC1957">
        <v>0</v>
      </c>
      <c r="AD1957">
        <v>3</v>
      </c>
      <c r="AE1957">
        <v>1012</v>
      </c>
      <c r="AF1957">
        <v>1</v>
      </c>
      <c r="AQ1957">
        <v>1</v>
      </c>
      <c r="AR1957">
        <f t="shared" si="30"/>
        <v>0</v>
      </c>
      <c r="AS1957">
        <v>1</v>
      </c>
      <c r="AT1957" t="s">
        <v>134</v>
      </c>
      <c r="AU1957">
        <v>43</v>
      </c>
    </row>
    <row r="1958" spans="1:47">
      <c r="A1958" t="s">
        <v>7230</v>
      </c>
      <c r="C1958">
        <v>310</v>
      </c>
      <c r="D1958" t="s">
        <v>7231</v>
      </c>
      <c r="E1958">
        <v>101</v>
      </c>
      <c r="F1958" t="s">
        <v>7232</v>
      </c>
      <c r="G1958" t="s">
        <v>422</v>
      </c>
      <c r="H1958" t="s">
        <v>220</v>
      </c>
      <c r="I1958" t="s">
        <v>7233</v>
      </c>
      <c r="J1958">
        <v>0.20130999999999999</v>
      </c>
      <c r="K1958">
        <v>0</v>
      </c>
      <c r="L1958">
        <v>0</v>
      </c>
      <c r="M1958">
        <v>1</v>
      </c>
      <c r="N1958">
        <v>1</v>
      </c>
      <c r="O1958" t="s">
        <v>659</v>
      </c>
      <c r="P1958">
        <v>1</v>
      </c>
      <c r="Q1958">
        <v>1</v>
      </c>
      <c r="R1958">
        <v>21100</v>
      </c>
      <c r="S1958" t="s">
        <v>223</v>
      </c>
      <c r="T1958">
        <v>0</v>
      </c>
      <c r="U1958" t="s">
        <v>7230</v>
      </c>
      <c r="V1958" t="s">
        <v>933</v>
      </c>
      <c r="W1958" t="s">
        <v>659</v>
      </c>
      <c r="X1958" t="s">
        <v>659</v>
      </c>
      <c r="Y1958">
        <v>21100</v>
      </c>
      <c r="AB1958">
        <v>0</v>
      </c>
      <c r="AC1958">
        <v>0</v>
      </c>
      <c r="AD1958">
        <v>3</v>
      </c>
      <c r="AE1958">
        <v>1316</v>
      </c>
      <c r="AF1958">
        <v>1</v>
      </c>
      <c r="AQ1958">
        <v>1</v>
      </c>
      <c r="AR1958">
        <f t="shared" si="30"/>
        <v>0</v>
      </c>
      <c r="AS1958">
        <v>1</v>
      </c>
      <c r="AT1958" t="s">
        <v>135</v>
      </c>
      <c r="AU1958">
        <v>44</v>
      </c>
    </row>
    <row r="1959" spans="1:47">
      <c r="A1959" t="s">
        <v>7234</v>
      </c>
      <c r="C1959">
        <v>310</v>
      </c>
      <c r="D1959" t="s">
        <v>7235</v>
      </c>
      <c r="E1959">
        <v>101</v>
      </c>
      <c r="F1959" t="s">
        <v>7236</v>
      </c>
      <c r="G1959" t="s">
        <v>219</v>
      </c>
      <c r="H1959" t="s">
        <v>220</v>
      </c>
      <c r="I1959" t="s">
        <v>7237</v>
      </c>
      <c r="J1959">
        <v>9.5839999999999995E-2</v>
      </c>
      <c r="K1959">
        <v>1</v>
      </c>
      <c r="L1959">
        <v>1</v>
      </c>
      <c r="M1959">
        <v>1</v>
      </c>
      <c r="N1959">
        <v>1</v>
      </c>
      <c r="O1959" t="s">
        <v>225</v>
      </c>
      <c r="P1959">
        <v>0</v>
      </c>
      <c r="Q1959">
        <v>1</v>
      </c>
      <c r="R1959">
        <v>5400</v>
      </c>
      <c r="S1959" t="s">
        <v>223</v>
      </c>
      <c r="T1959">
        <v>5400</v>
      </c>
      <c r="U1959" t="s">
        <v>7234</v>
      </c>
      <c r="V1959" t="s">
        <v>413</v>
      </c>
      <c r="W1959" t="s">
        <v>225</v>
      </c>
      <c r="X1959" t="s">
        <v>225</v>
      </c>
      <c r="Y1959">
        <v>5400</v>
      </c>
      <c r="AB1959">
        <v>1</v>
      </c>
      <c r="AC1959">
        <v>1</v>
      </c>
      <c r="AD1959">
        <v>3</v>
      </c>
      <c r="AE1959">
        <v>880</v>
      </c>
      <c r="AF1959">
        <v>1</v>
      </c>
      <c r="AQ1959">
        <v>1</v>
      </c>
      <c r="AR1959">
        <f t="shared" si="30"/>
        <v>9.68</v>
      </c>
      <c r="AS1959">
        <v>1</v>
      </c>
      <c r="AT1959" t="s">
        <v>137</v>
      </c>
      <c r="AU1959">
        <v>46</v>
      </c>
    </row>
    <row r="1960" spans="1:47">
      <c r="A1960" t="s">
        <v>7238</v>
      </c>
      <c r="C1960">
        <v>310</v>
      </c>
      <c r="D1960" t="s">
        <v>7239</v>
      </c>
      <c r="E1960">
        <v>101</v>
      </c>
      <c r="F1960" t="s">
        <v>7240</v>
      </c>
      <c r="G1960" t="s">
        <v>219</v>
      </c>
      <c r="H1960" t="s">
        <v>220</v>
      </c>
      <c r="I1960" t="s">
        <v>7241</v>
      </c>
      <c r="J1960">
        <v>0.11484</v>
      </c>
      <c r="K1960">
        <v>1</v>
      </c>
      <c r="L1960">
        <v>1</v>
      </c>
      <c r="M1960">
        <v>1</v>
      </c>
      <c r="N1960">
        <v>1</v>
      </c>
      <c r="O1960" t="s">
        <v>225</v>
      </c>
      <c r="P1960">
        <v>0</v>
      </c>
      <c r="Q1960">
        <v>0</v>
      </c>
      <c r="R1960">
        <v>0</v>
      </c>
      <c r="S1960" t="s">
        <v>223</v>
      </c>
      <c r="T1960">
        <v>0</v>
      </c>
      <c r="U1960" t="s">
        <v>7238</v>
      </c>
      <c r="V1960" t="s">
        <v>413</v>
      </c>
      <c r="W1960" t="s">
        <v>225</v>
      </c>
      <c r="X1960" t="s">
        <v>225</v>
      </c>
      <c r="Y1960">
        <v>0</v>
      </c>
      <c r="AB1960">
        <v>1</v>
      </c>
      <c r="AC1960">
        <v>1</v>
      </c>
      <c r="AD1960">
        <v>3</v>
      </c>
      <c r="AE1960">
        <v>1400</v>
      </c>
      <c r="AF1960">
        <v>1</v>
      </c>
      <c r="AQ1960">
        <v>1</v>
      </c>
      <c r="AR1960">
        <f t="shared" si="30"/>
        <v>9.68</v>
      </c>
      <c r="AS1960">
        <v>1</v>
      </c>
      <c r="AT1960" t="s">
        <v>137</v>
      </c>
      <c r="AU1960">
        <v>46</v>
      </c>
    </row>
    <row r="1961" spans="1:47">
      <c r="A1961" t="s">
        <v>7242</v>
      </c>
      <c r="C1961">
        <v>310</v>
      </c>
      <c r="D1961" t="s">
        <v>7243</v>
      </c>
      <c r="E1961">
        <v>101</v>
      </c>
      <c r="F1961" t="s">
        <v>7244</v>
      </c>
      <c r="G1961" t="s">
        <v>422</v>
      </c>
      <c r="H1961" t="s">
        <v>220</v>
      </c>
      <c r="I1961" t="s">
        <v>7245</v>
      </c>
      <c r="J1961">
        <v>0.47883999999999999</v>
      </c>
      <c r="K1961">
        <v>0</v>
      </c>
      <c r="L1961">
        <v>0</v>
      </c>
      <c r="M1961">
        <v>1</v>
      </c>
      <c r="N1961">
        <v>1</v>
      </c>
      <c r="O1961" t="s">
        <v>659</v>
      </c>
      <c r="P1961">
        <v>1</v>
      </c>
      <c r="Q1961">
        <v>1</v>
      </c>
      <c r="R1961">
        <v>14200</v>
      </c>
      <c r="S1961" t="s">
        <v>223</v>
      </c>
      <c r="T1961">
        <v>0</v>
      </c>
      <c r="U1961" t="s">
        <v>7242</v>
      </c>
      <c r="V1961" t="s">
        <v>933</v>
      </c>
      <c r="W1961" t="s">
        <v>659</v>
      </c>
      <c r="X1961" t="s">
        <v>659</v>
      </c>
      <c r="Y1961">
        <v>14200</v>
      </c>
      <c r="AB1961">
        <v>0</v>
      </c>
      <c r="AC1961">
        <v>0</v>
      </c>
      <c r="AD1961">
        <v>4</v>
      </c>
      <c r="AE1961">
        <v>1104</v>
      </c>
      <c r="AF1961">
        <v>1</v>
      </c>
      <c r="AQ1961">
        <v>1</v>
      </c>
      <c r="AR1961">
        <f t="shared" si="30"/>
        <v>0</v>
      </c>
      <c r="AS1961">
        <v>1</v>
      </c>
      <c r="AT1961" t="s">
        <v>135</v>
      </c>
      <c r="AU1961">
        <v>44</v>
      </c>
    </row>
    <row r="1962" spans="1:47">
      <c r="A1962" t="s">
        <v>7246</v>
      </c>
      <c r="C1962">
        <v>310</v>
      </c>
      <c r="D1962" t="s">
        <v>7247</v>
      </c>
      <c r="E1962">
        <v>130</v>
      </c>
      <c r="F1962" t="s">
        <v>7248</v>
      </c>
      <c r="G1962" t="s">
        <v>219</v>
      </c>
      <c r="H1962" t="s">
        <v>2825</v>
      </c>
      <c r="I1962" t="s">
        <v>7249</v>
      </c>
      <c r="J1962">
        <v>0.253</v>
      </c>
      <c r="K1962">
        <v>0</v>
      </c>
      <c r="L1962">
        <v>0</v>
      </c>
      <c r="M1962">
        <v>1</v>
      </c>
      <c r="N1962">
        <v>1</v>
      </c>
      <c r="O1962" t="s">
        <v>659</v>
      </c>
      <c r="P1962">
        <v>1</v>
      </c>
      <c r="Q1962">
        <v>1</v>
      </c>
      <c r="R1962">
        <v>7700</v>
      </c>
      <c r="S1962" t="s">
        <v>223</v>
      </c>
      <c r="T1962">
        <v>0</v>
      </c>
      <c r="U1962" t="s">
        <v>7246</v>
      </c>
      <c r="V1962" t="s">
        <v>933</v>
      </c>
      <c r="W1962" t="s">
        <v>659</v>
      </c>
      <c r="X1962" t="s">
        <v>659</v>
      </c>
      <c r="Y1962">
        <v>7700</v>
      </c>
      <c r="AB1962">
        <v>0</v>
      </c>
      <c r="AC1962">
        <v>0</v>
      </c>
      <c r="AD1962">
        <v>2</v>
      </c>
      <c r="AE1962">
        <v>1296</v>
      </c>
      <c r="AF1962">
        <v>1</v>
      </c>
      <c r="AQ1962">
        <v>0</v>
      </c>
      <c r="AR1962">
        <f t="shared" si="30"/>
        <v>0</v>
      </c>
      <c r="AS1962">
        <v>1</v>
      </c>
      <c r="AT1962" t="s">
        <v>135</v>
      </c>
      <c r="AU1962">
        <v>44</v>
      </c>
    </row>
    <row r="1963" spans="1:47">
      <c r="A1963" t="s">
        <v>7250</v>
      </c>
      <c r="C1963">
        <v>310</v>
      </c>
      <c r="D1963" t="s">
        <v>7251</v>
      </c>
      <c r="E1963">
        <v>101</v>
      </c>
      <c r="F1963" t="s">
        <v>7252</v>
      </c>
      <c r="G1963" t="s">
        <v>219</v>
      </c>
      <c r="H1963" t="s">
        <v>220</v>
      </c>
      <c r="I1963" t="s">
        <v>7253</v>
      </c>
      <c r="J1963">
        <v>0.23838999999999999</v>
      </c>
      <c r="K1963">
        <v>0</v>
      </c>
      <c r="L1963">
        <v>0</v>
      </c>
      <c r="M1963">
        <v>1</v>
      </c>
      <c r="N1963">
        <v>1</v>
      </c>
      <c r="O1963" t="s">
        <v>659</v>
      </c>
      <c r="P1963">
        <v>1</v>
      </c>
      <c r="Q1963">
        <v>0</v>
      </c>
      <c r="R1963">
        <v>0</v>
      </c>
      <c r="S1963" t="s">
        <v>223</v>
      </c>
      <c r="T1963">
        <v>0</v>
      </c>
      <c r="U1963" t="s">
        <v>7250</v>
      </c>
      <c r="V1963" t="s">
        <v>933</v>
      </c>
      <c r="W1963" t="s">
        <v>659</v>
      </c>
      <c r="X1963" t="s">
        <v>659</v>
      </c>
      <c r="Y1963">
        <v>0</v>
      </c>
      <c r="AB1963">
        <v>0</v>
      </c>
      <c r="AC1963">
        <v>0</v>
      </c>
      <c r="AD1963">
        <v>3</v>
      </c>
      <c r="AE1963">
        <v>1448</v>
      </c>
      <c r="AF1963">
        <v>1</v>
      </c>
      <c r="AQ1963">
        <v>1</v>
      </c>
      <c r="AR1963">
        <f t="shared" si="30"/>
        <v>0</v>
      </c>
      <c r="AS1963">
        <v>1</v>
      </c>
      <c r="AT1963" t="s">
        <v>135</v>
      </c>
      <c r="AU1963">
        <v>44</v>
      </c>
    </row>
    <row r="1964" spans="1:47">
      <c r="A1964" t="s">
        <v>7254</v>
      </c>
      <c r="C1964">
        <v>310</v>
      </c>
      <c r="D1964" t="s">
        <v>7255</v>
      </c>
      <c r="E1964">
        <v>101</v>
      </c>
      <c r="F1964" t="s">
        <v>7256</v>
      </c>
      <c r="G1964" t="s">
        <v>219</v>
      </c>
      <c r="H1964" t="s">
        <v>220</v>
      </c>
      <c r="I1964" t="s">
        <v>7257</v>
      </c>
      <c r="J1964">
        <v>0.28645999999999999</v>
      </c>
      <c r="K1964">
        <v>0</v>
      </c>
      <c r="L1964">
        <v>0</v>
      </c>
      <c r="M1964">
        <v>1</v>
      </c>
      <c r="N1964">
        <v>1</v>
      </c>
      <c r="O1964" t="s">
        <v>659</v>
      </c>
      <c r="P1964">
        <v>1</v>
      </c>
      <c r="Q1964">
        <v>1</v>
      </c>
      <c r="R1964">
        <v>40200</v>
      </c>
      <c r="S1964" t="s">
        <v>223</v>
      </c>
      <c r="T1964">
        <v>0</v>
      </c>
      <c r="U1964" t="s">
        <v>7254</v>
      </c>
      <c r="X1964" t="s">
        <v>659</v>
      </c>
      <c r="Y1964">
        <v>40200</v>
      </c>
      <c r="AB1964">
        <v>0</v>
      </c>
      <c r="AC1964">
        <v>0</v>
      </c>
      <c r="AD1964">
        <v>3</v>
      </c>
      <c r="AE1964">
        <v>1461</v>
      </c>
      <c r="AF1964">
        <v>1</v>
      </c>
      <c r="AQ1964">
        <v>1</v>
      </c>
      <c r="AR1964">
        <f t="shared" si="30"/>
        <v>0</v>
      </c>
      <c r="AS1964">
        <v>1</v>
      </c>
      <c r="AT1964" t="s">
        <v>135</v>
      </c>
      <c r="AU1964">
        <v>44</v>
      </c>
    </row>
    <row r="1965" spans="1:47">
      <c r="A1965" t="s">
        <v>7258</v>
      </c>
      <c r="C1965">
        <v>310</v>
      </c>
      <c r="D1965" t="s">
        <v>7259</v>
      </c>
      <c r="E1965">
        <v>101</v>
      </c>
      <c r="F1965" t="s">
        <v>7260</v>
      </c>
      <c r="G1965" t="s">
        <v>219</v>
      </c>
      <c r="H1965" t="s">
        <v>220</v>
      </c>
      <c r="I1965" t="s">
        <v>7261</v>
      </c>
      <c r="J1965">
        <v>0.33245000000000002</v>
      </c>
      <c r="K1965">
        <v>1</v>
      </c>
      <c r="L1965">
        <v>1</v>
      </c>
      <c r="M1965">
        <v>1</v>
      </c>
      <c r="N1965">
        <v>1</v>
      </c>
      <c r="O1965" t="s">
        <v>225</v>
      </c>
      <c r="P1965">
        <v>0</v>
      </c>
      <c r="Q1965">
        <v>0</v>
      </c>
      <c r="R1965">
        <v>0</v>
      </c>
      <c r="S1965" t="s">
        <v>223</v>
      </c>
      <c r="T1965">
        <v>0</v>
      </c>
      <c r="U1965" t="s">
        <v>7258</v>
      </c>
      <c r="V1965" t="s">
        <v>413</v>
      </c>
      <c r="W1965" t="s">
        <v>225</v>
      </c>
      <c r="X1965" t="s">
        <v>225</v>
      </c>
      <c r="Y1965">
        <v>0</v>
      </c>
      <c r="AB1965">
        <v>1</v>
      </c>
      <c r="AC1965">
        <v>1</v>
      </c>
      <c r="AD1965">
        <v>2</v>
      </c>
      <c r="AE1965">
        <v>1064</v>
      </c>
      <c r="AF1965">
        <v>1</v>
      </c>
      <c r="AQ1965">
        <v>2</v>
      </c>
      <c r="AR1965">
        <f t="shared" si="30"/>
        <v>9.68</v>
      </c>
      <c r="AS1965">
        <v>1</v>
      </c>
      <c r="AT1965" t="s">
        <v>137</v>
      </c>
      <c r="AU1965">
        <v>46</v>
      </c>
    </row>
    <row r="1966" spans="1:47">
      <c r="A1966" t="s">
        <v>7262</v>
      </c>
      <c r="C1966">
        <v>310</v>
      </c>
      <c r="D1966" t="s">
        <v>7263</v>
      </c>
      <c r="E1966">
        <v>101</v>
      </c>
      <c r="F1966" t="s">
        <v>7264</v>
      </c>
      <c r="G1966" t="s">
        <v>219</v>
      </c>
      <c r="H1966" t="s">
        <v>220</v>
      </c>
      <c r="I1966" t="s">
        <v>7265</v>
      </c>
      <c r="J1966">
        <v>0.26291999999999999</v>
      </c>
      <c r="K1966">
        <v>0</v>
      </c>
      <c r="L1966">
        <v>0</v>
      </c>
      <c r="M1966">
        <v>1</v>
      </c>
      <c r="N1966">
        <v>1</v>
      </c>
      <c r="O1966" t="s">
        <v>659</v>
      </c>
      <c r="P1966">
        <v>1</v>
      </c>
      <c r="Q1966">
        <v>1</v>
      </c>
      <c r="R1966">
        <v>14600</v>
      </c>
      <c r="S1966" t="s">
        <v>223</v>
      </c>
      <c r="T1966">
        <v>0</v>
      </c>
      <c r="U1966" t="s">
        <v>7262</v>
      </c>
      <c r="X1966" t="s">
        <v>659</v>
      </c>
      <c r="Y1966">
        <v>14600</v>
      </c>
      <c r="AB1966">
        <v>0</v>
      </c>
      <c r="AC1966">
        <v>0</v>
      </c>
      <c r="AD1966">
        <v>3</v>
      </c>
      <c r="AE1966">
        <v>1448</v>
      </c>
      <c r="AF1966">
        <v>1</v>
      </c>
      <c r="AQ1966">
        <v>1</v>
      </c>
      <c r="AR1966">
        <f t="shared" si="30"/>
        <v>0</v>
      </c>
      <c r="AS1966">
        <v>1</v>
      </c>
      <c r="AT1966" t="s">
        <v>135</v>
      </c>
      <c r="AU1966">
        <v>44</v>
      </c>
    </row>
    <row r="1967" spans="1:47">
      <c r="A1967" t="s">
        <v>7266</v>
      </c>
      <c r="C1967">
        <v>310</v>
      </c>
      <c r="D1967" t="s">
        <v>7267</v>
      </c>
      <c r="E1967">
        <v>101</v>
      </c>
      <c r="F1967" t="s">
        <v>7268</v>
      </c>
      <c r="G1967" t="s">
        <v>422</v>
      </c>
      <c r="H1967" t="s">
        <v>220</v>
      </c>
      <c r="I1967" t="s">
        <v>7269</v>
      </c>
      <c r="J1967">
        <v>0.20938999999999999</v>
      </c>
      <c r="K1967">
        <v>0</v>
      </c>
      <c r="L1967">
        <v>0</v>
      </c>
      <c r="M1967">
        <v>1</v>
      </c>
      <c r="N1967">
        <v>1</v>
      </c>
      <c r="O1967" t="s">
        <v>659</v>
      </c>
      <c r="P1967">
        <v>1</v>
      </c>
      <c r="Q1967">
        <v>1</v>
      </c>
      <c r="R1967">
        <v>7100</v>
      </c>
      <c r="S1967" t="s">
        <v>223</v>
      </c>
      <c r="T1967">
        <v>0</v>
      </c>
      <c r="U1967" t="s">
        <v>7266</v>
      </c>
      <c r="V1967" t="s">
        <v>933</v>
      </c>
      <c r="W1967" t="s">
        <v>659</v>
      </c>
      <c r="X1967" t="s">
        <v>659</v>
      </c>
      <c r="Y1967">
        <v>7100</v>
      </c>
      <c r="AB1967">
        <v>0</v>
      </c>
      <c r="AC1967">
        <v>0</v>
      </c>
      <c r="AD1967">
        <v>3</v>
      </c>
      <c r="AE1967">
        <v>1316</v>
      </c>
      <c r="AF1967">
        <v>1</v>
      </c>
      <c r="AQ1967">
        <v>1</v>
      </c>
      <c r="AR1967">
        <f t="shared" si="30"/>
        <v>0</v>
      </c>
      <c r="AS1967">
        <v>1</v>
      </c>
      <c r="AT1967" t="s">
        <v>135</v>
      </c>
      <c r="AU1967">
        <v>44</v>
      </c>
    </row>
    <row r="1968" spans="1:47">
      <c r="A1968" t="s">
        <v>7270</v>
      </c>
      <c r="C1968">
        <v>310</v>
      </c>
      <c r="D1968" t="s">
        <v>7271</v>
      </c>
      <c r="E1968">
        <v>101</v>
      </c>
      <c r="F1968" t="s">
        <v>7272</v>
      </c>
      <c r="G1968" t="s">
        <v>219</v>
      </c>
      <c r="H1968" t="s">
        <v>220</v>
      </c>
      <c r="I1968" t="s">
        <v>7273</v>
      </c>
      <c r="J1968">
        <v>0.22452</v>
      </c>
      <c r="K1968">
        <v>0</v>
      </c>
      <c r="L1968">
        <v>0</v>
      </c>
      <c r="M1968">
        <v>1</v>
      </c>
      <c r="N1968">
        <v>1</v>
      </c>
      <c r="O1968" t="s">
        <v>659</v>
      </c>
      <c r="P1968">
        <v>1</v>
      </c>
      <c r="Q1968">
        <v>1</v>
      </c>
      <c r="R1968">
        <v>600</v>
      </c>
      <c r="S1968" t="s">
        <v>243</v>
      </c>
      <c r="T1968">
        <v>0</v>
      </c>
      <c r="U1968" t="s">
        <v>7270</v>
      </c>
      <c r="V1968" t="s">
        <v>933</v>
      </c>
      <c r="W1968" t="s">
        <v>659</v>
      </c>
      <c r="X1968" t="s">
        <v>659</v>
      </c>
      <c r="Y1968">
        <v>600</v>
      </c>
      <c r="AB1968">
        <v>0</v>
      </c>
      <c r="AC1968">
        <v>0</v>
      </c>
      <c r="AD1968">
        <v>3</v>
      </c>
      <c r="AE1968">
        <v>880</v>
      </c>
      <c r="AF1968">
        <v>1</v>
      </c>
      <c r="AQ1968">
        <v>2</v>
      </c>
      <c r="AR1968">
        <f t="shared" si="30"/>
        <v>0</v>
      </c>
      <c r="AS1968">
        <v>1</v>
      </c>
      <c r="AT1968" t="s">
        <v>134</v>
      </c>
      <c r="AU1968">
        <v>43</v>
      </c>
    </row>
    <row r="1969" spans="1:47">
      <c r="A1969" t="s">
        <v>7274</v>
      </c>
      <c r="C1969">
        <v>310</v>
      </c>
      <c r="D1969" t="s">
        <v>7275</v>
      </c>
      <c r="E1969">
        <v>132</v>
      </c>
      <c r="F1969" t="s">
        <v>7276</v>
      </c>
      <c r="G1969" t="s">
        <v>219</v>
      </c>
      <c r="H1969" t="s">
        <v>260</v>
      </c>
      <c r="I1969" t="s">
        <v>7277</v>
      </c>
      <c r="J1969">
        <v>0.14460999999999999</v>
      </c>
      <c r="K1969">
        <v>0</v>
      </c>
      <c r="L1969">
        <v>0</v>
      </c>
      <c r="M1969">
        <v>0</v>
      </c>
      <c r="N1969">
        <v>0</v>
      </c>
      <c r="P1969">
        <v>0</v>
      </c>
      <c r="Q1969">
        <v>0</v>
      </c>
      <c r="R1969">
        <v>0</v>
      </c>
      <c r="S1969" t="s">
        <v>223</v>
      </c>
      <c r="T1969">
        <v>0</v>
      </c>
      <c r="U1969" t="s">
        <v>7274</v>
      </c>
      <c r="Y1969">
        <v>0</v>
      </c>
      <c r="AB1969">
        <v>0</v>
      </c>
      <c r="AC1969">
        <v>0</v>
      </c>
      <c r="AD1969">
        <v>0</v>
      </c>
      <c r="AE1969">
        <v>0</v>
      </c>
      <c r="AF1969">
        <v>0</v>
      </c>
      <c r="AQ1969">
        <v>2</v>
      </c>
      <c r="AR1969">
        <f t="shared" si="30"/>
        <v>0</v>
      </c>
      <c r="AS1969">
        <v>1</v>
      </c>
      <c r="AT1969" t="s">
        <v>137</v>
      </c>
      <c r="AU1969">
        <v>46</v>
      </c>
    </row>
    <row r="1970" spans="1:47">
      <c r="A1970" t="s">
        <v>7278</v>
      </c>
      <c r="C1970">
        <v>310</v>
      </c>
      <c r="D1970" t="s">
        <v>7279</v>
      </c>
      <c r="E1970">
        <v>101</v>
      </c>
      <c r="F1970" t="s">
        <v>7280</v>
      </c>
      <c r="G1970" t="s">
        <v>422</v>
      </c>
      <c r="H1970" t="s">
        <v>220</v>
      </c>
      <c r="I1970" t="s">
        <v>7281</v>
      </c>
      <c r="J1970">
        <v>0.21536</v>
      </c>
      <c r="K1970">
        <v>0</v>
      </c>
      <c r="L1970">
        <v>0</v>
      </c>
      <c r="M1970">
        <v>1</v>
      </c>
      <c r="N1970">
        <v>1</v>
      </c>
      <c r="O1970" t="s">
        <v>659</v>
      </c>
      <c r="P1970">
        <v>1</v>
      </c>
      <c r="Q1970">
        <v>0</v>
      </c>
      <c r="R1970">
        <v>0</v>
      </c>
      <c r="S1970" t="s">
        <v>223</v>
      </c>
      <c r="T1970">
        <v>0</v>
      </c>
      <c r="U1970" t="s">
        <v>7278</v>
      </c>
      <c r="V1970" t="s">
        <v>933</v>
      </c>
      <c r="W1970" t="s">
        <v>659</v>
      </c>
      <c r="X1970" t="s">
        <v>659</v>
      </c>
      <c r="Y1970">
        <v>0</v>
      </c>
      <c r="AB1970">
        <v>0</v>
      </c>
      <c r="AC1970">
        <v>0</v>
      </c>
      <c r="AD1970">
        <v>3</v>
      </c>
      <c r="AE1970">
        <v>1176</v>
      </c>
      <c r="AF1970">
        <v>1</v>
      </c>
      <c r="AQ1970">
        <v>0</v>
      </c>
      <c r="AR1970">
        <f t="shared" si="30"/>
        <v>0</v>
      </c>
      <c r="AS1970">
        <v>1</v>
      </c>
      <c r="AT1970" t="s">
        <v>135</v>
      </c>
      <c r="AU1970">
        <v>44</v>
      </c>
    </row>
    <row r="1971" spans="1:47">
      <c r="A1971" t="s">
        <v>7282</v>
      </c>
      <c r="C1971">
        <v>310</v>
      </c>
      <c r="D1971" t="s">
        <v>7283</v>
      </c>
      <c r="E1971">
        <v>101</v>
      </c>
      <c r="F1971" t="s">
        <v>7284</v>
      </c>
      <c r="G1971" t="s">
        <v>422</v>
      </c>
      <c r="H1971" t="s">
        <v>220</v>
      </c>
      <c r="I1971" t="s">
        <v>7285</v>
      </c>
      <c r="J1971">
        <v>0.17193</v>
      </c>
      <c r="K1971">
        <v>0</v>
      </c>
      <c r="L1971">
        <v>0</v>
      </c>
      <c r="M1971">
        <v>1</v>
      </c>
      <c r="N1971">
        <v>1</v>
      </c>
      <c r="O1971" t="s">
        <v>659</v>
      </c>
      <c r="P1971">
        <v>1</v>
      </c>
      <c r="Q1971">
        <v>1</v>
      </c>
      <c r="R1971">
        <v>15900</v>
      </c>
      <c r="S1971" t="s">
        <v>223</v>
      </c>
      <c r="T1971">
        <v>0</v>
      </c>
      <c r="U1971" t="s">
        <v>7282</v>
      </c>
      <c r="V1971" t="s">
        <v>460</v>
      </c>
      <c r="X1971" t="s">
        <v>659</v>
      </c>
      <c r="Y1971">
        <v>15900</v>
      </c>
      <c r="AB1971">
        <v>0</v>
      </c>
      <c r="AC1971">
        <v>0</v>
      </c>
      <c r="AD1971">
        <v>2</v>
      </c>
      <c r="AE1971">
        <v>1696</v>
      </c>
      <c r="AF1971">
        <v>2</v>
      </c>
      <c r="AQ1971">
        <v>1</v>
      </c>
      <c r="AR1971">
        <f t="shared" si="30"/>
        <v>0</v>
      </c>
      <c r="AS1971">
        <v>1</v>
      </c>
      <c r="AT1971" t="s">
        <v>135</v>
      </c>
      <c r="AU1971">
        <v>44</v>
      </c>
    </row>
    <row r="1972" spans="1:47">
      <c r="A1972" t="s">
        <v>7286</v>
      </c>
      <c r="C1972">
        <v>310</v>
      </c>
      <c r="D1972" t="s">
        <v>7287</v>
      </c>
      <c r="E1972">
        <v>101</v>
      </c>
      <c r="F1972" t="s">
        <v>7288</v>
      </c>
      <c r="G1972" t="s">
        <v>219</v>
      </c>
      <c r="H1972" t="s">
        <v>220</v>
      </c>
      <c r="I1972" t="s">
        <v>7289</v>
      </c>
      <c r="J1972">
        <v>0.21917</v>
      </c>
      <c r="K1972">
        <v>1</v>
      </c>
      <c r="L1972">
        <v>1</v>
      </c>
      <c r="M1972">
        <v>1</v>
      </c>
      <c r="N1972">
        <v>1</v>
      </c>
      <c r="O1972" t="s">
        <v>225</v>
      </c>
      <c r="P1972">
        <v>0</v>
      </c>
      <c r="Q1972">
        <v>0</v>
      </c>
      <c r="R1972">
        <v>0</v>
      </c>
      <c r="S1972" t="s">
        <v>223</v>
      </c>
      <c r="T1972">
        <v>0</v>
      </c>
      <c r="U1972" t="s">
        <v>7286</v>
      </c>
      <c r="V1972" t="s">
        <v>413</v>
      </c>
      <c r="W1972" t="s">
        <v>225</v>
      </c>
      <c r="X1972" t="s">
        <v>225</v>
      </c>
      <c r="Y1972">
        <v>0</v>
      </c>
      <c r="AB1972">
        <v>1</v>
      </c>
      <c r="AC1972">
        <v>1</v>
      </c>
      <c r="AD1972">
        <v>3</v>
      </c>
      <c r="AE1972">
        <v>1572</v>
      </c>
      <c r="AF1972">
        <v>1.5</v>
      </c>
      <c r="AQ1972">
        <v>2</v>
      </c>
      <c r="AR1972">
        <f t="shared" si="30"/>
        <v>9.68</v>
      </c>
      <c r="AS1972">
        <v>1</v>
      </c>
      <c r="AT1972" t="s">
        <v>136</v>
      </c>
      <c r="AU1972">
        <v>45</v>
      </c>
    </row>
    <row r="1973" spans="1:47">
      <c r="A1973" t="s">
        <v>7290</v>
      </c>
      <c r="C1973">
        <v>310</v>
      </c>
      <c r="D1973" t="s">
        <v>7291</v>
      </c>
      <c r="E1973">
        <v>101</v>
      </c>
      <c r="F1973" t="s">
        <v>7292</v>
      </c>
      <c r="G1973" t="s">
        <v>422</v>
      </c>
      <c r="H1973" t="s">
        <v>220</v>
      </c>
      <c r="I1973" t="s">
        <v>7293</v>
      </c>
      <c r="J1973">
        <v>0.15087</v>
      </c>
      <c r="K1973">
        <v>0</v>
      </c>
      <c r="L1973">
        <v>0</v>
      </c>
      <c r="M1973">
        <v>1</v>
      </c>
      <c r="N1973">
        <v>1</v>
      </c>
      <c r="O1973" t="s">
        <v>659</v>
      </c>
      <c r="P1973">
        <v>1</v>
      </c>
      <c r="Q1973">
        <v>1</v>
      </c>
      <c r="R1973">
        <v>10600</v>
      </c>
      <c r="S1973" t="s">
        <v>223</v>
      </c>
      <c r="T1973">
        <v>0</v>
      </c>
      <c r="U1973" t="s">
        <v>7290</v>
      </c>
      <c r="V1973" t="s">
        <v>460</v>
      </c>
      <c r="X1973" t="s">
        <v>659</v>
      </c>
      <c r="Y1973">
        <v>10600</v>
      </c>
      <c r="AB1973">
        <v>0</v>
      </c>
      <c r="AC1973">
        <v>0</v>
      </c>
      <c r="AD1973">
        <v>2</v>
      </c>
      <c r="AE1973">
        <v>1536</v>
      </c>
      <c r="AF1973">
        <v>2</v>
      </c>
      <c r="AQ1973">
        <v>1</v>
      </c>
      <c r="AR1973">
        <f t="shared" si="30"/>
        <v>0</v>
      </c>
      <c r="AS1973">
        <v>1</v>
      </c>
      <c r="AT1973" t="s">
        <v>135</v>
      </c>
      <c r="AU1973">
        <v>44</v>
      </c>
    </row>
    <row r="1974" spans="1:47">
      <c r="A1974" t="s">
        <v>7294</v>
      </c>
      <c r="C1974">
        <v>310</v>
      </c>
      <c r="D1974" t="s">
        <v>7295</v>
      </c>
      <c r="E1974">
        <v>101</v>
      </c>
      <c r="F1974" t="s">
        <v>5527</v>
      </c>
      <c r="G1974" t="s">
        <v>219</v>
      </c>
      <c r="H1974" t="s">
        <v>220</v>
      </c>
      <c r="I1974" t="s">
        <v>7296</v>
      </c>
      <c r="J1974">
        <v>8.6999999999999994E-2</v>
      </c>
      <c r="K1974">
        <v>1</v>
      </c>
      <c r="L1974">
        <v>1</v>
      </c>
      <c r="M1974">
        <v>1</v>
      </c>
      <c r="N1974">
        <v>1</v>
      </c>
      <c r="O1974" t="s">
        <v>225</v>
      </c>
      <c r="P1974">
        <v>0</v>
      </c>
      <c r="Q1974">
        <v>1</v>
      </c>
      <c r="R1974">
        <v>4200</v>
      </c>
      <c r="S1974" t="s">
        <v>223</v>
      </c>
      <c r="T1974">
        <v>4200</v>
      </c>
      <c r="U1974" t="s">
        <v>7294</v>
      </c>
      <c r="V1974" t="s">
        <v>413</v>
      </c>
      <c r="W1974" t="s">
        <v>225</v>
      </c>
      <c r="X1974" t="s">
        <v>225</v>
      </c>
      <c r="Y1974">
        <v>4200</v>
      </c>
      <c r="AB1974">
        <v>1</v>
      </c>
      <c r="AC1974">
        <v>1</v>
      </c>
      <c r="AD1974">
        <v>3</v>
      </c>
      <c r="AE1974">
        <v>1748</v>
      </c>
      <c r="AF1974">
        <v>2</v>
      </c>
      <c r="AQ1974">
        <v>1</v>
      </c>
      <c r="AR1974">
        <f t="shared" si="30"/>
        <v>9.68</v>
      </c>
      <c r="AS1974">
        <v>1</v>
      </c>
      <c r="AT1974" t="s">
        <v>136</v>
      </c>
      <c r="AU1974">
        <v>45</v>
      </c>
    </row>
    <row r="1975" spans="1:47">
      <c r="A1975" t="s">
        <v>7297</v>
      </c>
      <c r="C1975">
        <v>310</v>
      </c>
      <c r="D1975" t="s">
        <v>7298</v>
      </c>
      <c r="E1975">
        <v>132</v>
      </c>
      <c r="F1975" t="s">
        <v>3542</v>
      </c>
      <c r="G1975" t="s">
        <v>219</v>
      </c>
      <c r="H1975" t="s">
        <v>260</v>
      </c>
      <c r="I1975" t="s">
        <v>7299</v>
      </c>
      <c r="J1975">
        <v>0.28034999999999999</v>
      </c>
      <c r="K1975">
        <v>0</v>
      </c>
      <c r="L1975">
        <v>0</v>
      </c>
      <c r="M1975">
        <v>0</v>
      </c>
      <c r="N1975">
        <v>0</v>
      </c>
      <c r="P1975">
        <v>0</v>
      </c>
      <c r="Q1975">
        <v>0</v>
      </c>
      <c r="R1975">
        <v>0</v>
      </c>
      <c r="S1975" t="s">
        <v>223</v>
      </c>
      <c r="T1975">
        <v>0</v>
      </c>
      <c r="U1975" t="s">
        <v>7297</v>
      </c>
      <c r="Y1975">
        <v>0</v>
      </c>
      <c r="AB1975">
        <v>0</v>
      </c>
      <c r="AC1975">
        <v>0</v>
      </c>
      <c r="AD1975">
        <v>0</v>
      </c>
      <c r="AE1975">
        <v>0</v>
      </c>
      <c r="AF1975">
        <v>0</v>
      </c>
      <c r="AQ1975">
        <v>1</v>
      </c>
      <c r="AR1975">
        <f t="shared" si="30"/>
        <v>0</v>
      </c>
      <c r="AS1975">
        <v>1</v>
      </c>
      <c r="AT1975" t="s">
        <v>137</v>
      </c>
      <c r="AU1975">
        <v>46</v>
      </c>
    </row>
    <row r="1976" spans="1:47">
      <c r="A1976" t="s">
        <v>7300</v>
      </c>
      <c r="C1976">
        <v>310</v>
      </c>
      <c r="D1976" t="s">
        <v>7301</v>
      </c>
      <c r="E1976">
        <v>101</v>
      </c>
      <c r="F1976" t="s">
        <v>7302</v>
      </c>
      <c r="G1976" t="s">
        <v>422</v>
      </c>
      <c r="H1976" t="s">
        <v>220</v>
      </c>
      <c r="I1976" t="s">
        <v>7303</v>
      </c>
      <c r="J1976">
        <v>0.33045000000000002</v>
      </c>
      <c r="K1976">
        <v>0</v>
      </c>
      <c r="L1976">
        <v>0</v>
      </c>
      <c r="M1976">
        <v>1</v>
      </c>
      <c r="N1976">
        <v>1</v>
      </c>
      <c r="O1976" t="s">
        <v>659</v>
      </c>
      <c r="P1976">
        <v>1</v>
      </c>
      <c r="Q1976">
        <v>1</v>
      </c>
      <c r="R1976">
        <v>9100</v>
      </c>
      <c r="S1976" t="s">
        <v>223</v>
      </c>
      <c r="T1976">
        <v>0</v>
      </c>
      <c r="U1976" t="s">
        <v>7300</v>
      </c>
      <c r="V1976" t="s">
        <v>933</v>
      </c>
      <c r="W1976" t="s">
        <v>659</v>
      </c>
      <c r="X1976" t="s">
        <v>659</v>
      </c>
      <c r="Y1976">
        <v>9100</v>
      </c>
      <c r="AB1976">
        <v>0</v>
      </c>
      <c r="AC1976">
        <v>0</v>
      </c>
      <c r="AD1976">
        <v>3</v>
      </c>
      <c r="AE1976">
        <v>1316</v>
      </c>
      <c r="AF1976">
        <v>1</v>
      </c>
      <c r="AQ1976">
        <v>1</v>
      </c>
      <c r="AR1976">
        <f t="shared" si="30"/>
        <v>0</v>
      </c>
      <c r="AS1976">
        <v>1</v>
      </c>
      <c r="AT1976" t="s">
        <v>135</v>
      </c>
      <c r="AU1976">
        <v>44</v>
      </c>
    </row>
    <row r="1977" spans="1:47">
      <c r="A1977" t="s">
        <v>7304</v>
      </c>
      <c r="C1977">
        <v>310</v>
      </c>
      <c r="D1977" t="s">
        <v>7305</v>
      </c>
      <c r="E1977">
        <v>101</v>
      </c>
      <c r="F1977" t="s">
        <v>7306</v>
      </c>
      <c r="G1977" t="s">
        <v>422</v>
      </c>
      <c r="H1977" t="s">
        <v>220</v>
      </c>
      <c r="I1977" t="s">
        <v>7307</v>
      </c>
      <c r="J1977">
        <v>0.19447999999999999</v>
      </c>
      <c r="K1977">
        <v>0</v>
      </c>
      <c r="L1977">
        <v>0</v>
      </c>
      <c r="M1977">
        <v>1</v>
      </c>
      <c r="N1977">
        <v>1</v>
      </c>
      <c r="O1977" t="s">
        <v>659</v>
      </c>
      <c r="P1977">
        <v>1</v>
      </c>
      <c r="Q1977">
        <v>1</v>
      </c>
      <c r="R1977">
        <v>9400</v>
      </c>
      <c r="S1977" t="s">
        <v>223</v>
      </c>
      <c r="T1977">
        <v>0</v>
      </c>
      <c r="U1977" t="s">
        <v>7304</v>
      </c>
      <c r="V1977" t="s">
        <v>460</v>
      </c>
      <c r="X1977" t="s">
        <v>659</v>
      </c>
      <c r="Y1977">
        <v>9400</v>
      </c>
      <c r="AB1977">
        <v>0</v>
      </c>
      <c r="AC1977">
        <v>0</v>
      </c>
      <c r="AD1977">
        <v>2</v>
      </c>
      <c r="AE1977">
        <v>1568</v>
      </c>
      <c r="AF1977">
        <v>2</v>
      </c>
      <c r="AQ1977">
        <v>1</v>
      </c>
      <c r="AR1977">
        <f t="shared" si="30"/>
        <v>0</v>
      </c>
      <c r="AS1977">
        <v>1</v>
      </c>
      <c r="AT1977" t="s">
        <v>135</v>
      </c>
      <c r="AU1977">
        <v>44</v>
      </c>
    </row>
    <row r="1978" spans="1:47">
      <c r="A1978" t="s">
        <v>7308</v>
      </c>
      <c r="C1978">
        <v>310</v>
      </c>
      <c r="D1978" t="s">
        <v>7309</v>
      </c>
      <c r="E1978">
        <v>101</v>
      </c>
      <c r="F1978" t="s">
        <v>7310</v>
      </c>
      <c r="G1978" t="s">
        <v>219</v>
      </c>
      <c r="H1978" t="s">
        <v>220</v>
      </c>
      <c r="I1978" t="s">
        <v>7311</v>
      </c>
      <c r="J1978">
        <v>0.17632999999999999</v>
      </c>
      <c r="K1978">
        <v>1</v>
      </c>
      <c r="L1978">
        <v>1</v>
      </c>
      <c r="M1978">
        <v>1</v>
      </c>
      <c r="N1978">
        <v>1</v>
      </c>
      <c r="O1978" t="s">
        <v>225</v>
      </c>
      <c r="P1978">
        <v>0</v>
      </c>
      <c r="Q1978">
        <v>1</v>
      </c>
      <c r="R1978">
        <v>14900</v>
      </c>
      <c r="S1978" t="s">
        <v>223</v>
      </c>
      <c r="T1978">
        <v>14900</v>
      </c>
      <c r="U1978" t="s">
        <v>7308</v>
      </c>
      <c r="V1978" t="s">
        <v>455</v>
      </c>
      <c r="W1978" t="s">
        <v>225</v>
      </c>
      <c r="X1978" t="s">
        <v>225</v>
      </c>
      <c r="Y1978">
        <v>14900</v>
      </c>
      <c r="AB1978">
        <v>1</v>
      </c>
      <c r="AC1978">
        <v>1</v>
      </c>
      <c r="AD1978">
        <v>3</v>
      </c>
      <c r="AE1978">
        <v>1709</v>
      </c>
      <c r="AF1978">
        <v>1</v>
      </c>
      <c r="AQ1978">
        <v>2</v>
      </c>
      <c r="AR1978">
        <f t="shared" si="30"/>
        <v>9.68</v>
      </c>
      <c r="AS1978">
        <v>1</v>
      </c>
      <c r="AT1978" t="s">
        <v>137</v>
      </c>
      <c r="AU1978">
        <v>46</v>
      </c>
    </row>
    <row r="1979" spans="1:47">
      <c r="A1979" t="s">
        <v>7312</v>
      </c>
      <c r="C1979">
        <v>310</v>
      </c>
      <c r="D1979" t="s">
        <v>7239</v>
      </c>
      <c r="E1979">
        <v>106</v>
      </c>
      <c r="F1979" t="s">
        <v>7240</v>
      </c>
      <c r="G1979" t="s">
        <v>219</v>
      </c>
      <c r="H1979" t="s">
        <v>355</v>
      </c>
      <c r="I1979" t="s">
        <v>7313</v>
      </c>
      <c r="J1979">
        <v>4.9200000000000001E-2</v>
      </c>
      <c r="K1979">
        <v>1</v>
      </c>
      <c r="L1979">
        <v>1</v>
      </c>
      <c r="M1979">
        <v>1</v>
      </c>
      <c r="N1979">
        <v>1</v>
      </c>
      <c r="O1979" t="s">
        <v>225</v>
      </c>
      <c r="P1979">
        <v>0</v>
      </c>
      <c r="Q1979">
        <v>1</v>
      </c>
      <c r="R1979">
        <v>10000</v>
      </c>
      <c r="S1979" t="s">
        <v>223</v>
      </c>
      <c r="T1979">
        <v>10000</v>
      </c>
      <c r="U1979" t="s">
        <v>7312</v>
      </c>
      <c r="X1979" t="s">
        <v>225</v>
      </c>
      <c r="Y1979">
        <v>10000</v>
      </c>
      <c r="AB1979">
        <v>1</v>
      </c>
      <c r="AC1979">
        <v>1</v>
      </c>
      <c r="AD1979">
        <v>0</v>
      </c>
      <c r="AE1979">
        <v>0</v>
      </c>
      <c r="AF1979">
        <v>0</v>
      </c>
      <c r="AQ1979">
        <v>1</v>
      </c>
      <c r="AR1979">
        <f t="shared" si="30"/>
        <v>9.68</v>
      </c>
      <c r="AS1979">
        <v>1</v>
      </c>
      <c r="AT1979" t="s">
        <v>137</v>
      </c>
      <c r="AU1979">
        <v>46</v>
      </c>
    </row>
    <row r="1980" spans="1:47">
      <c r="A1980" t="s">
        <v>7314</v>
      </c>
      <c r="C1980">
        <v>310</v>
      </c>
      <c r="D1980" t="s">
        <v>7315</v>
      </c>
      <c r="E1980">
        <v>101</v>
      </c>
      <c r="F1980" t="s">
        <v>7316</v>
      </c>
      <c r="G1980" t="s">
        <v>219</v>
      </c>
      <c r="H1980" t="s">
        <v>220</v>
      </c>
      <c r="I1980" t="s">
        <v>7317</v>
      </c>
      <c r="J1980">
        <v>0.19983000000000001</v>
      </c>
      <c r="K1980">
        <v>1</v>
      </c>
      <c r="L1980">
        <v>1</v>
      </c>
      <c r="M1980">
        <v>1</v>
      </c>
      <c r="N1980">
        <v>1</v>
      </c>
      <c r="O1980" t="s">
        <v>225</v>
      </c>
      <c r="P1980">
        <v>0</v>
      </c>
      <c r="Q1980">
        <v>1</v>
      </c>
      <c r="R1980">
        <v>4700</v>
      </c>
      <c r="S1980" t="s">
        <v>223</v>
      </c>
      <c r="T1980">
        <v>4700</v>
      </c>
      <c r="U1980" t="s">
        <v>7314</v>
      </c>
      <c r="V1980" t="s">
        <v>455</v>
      </c>
      <c r="W1980" t="s">
        <v>225</v>
      </c>
      <c r="X1980" t="s">
        <v>225</v>
      </c>
      <c r="Y1980">
        <v>4700</v>
      </c>
      <c r="AB1980">
        <v>1</v>
      </c>
      <c r="AC1980">
        <v>1</v>
      </c>
      <c r="AD1980">
        <v>2</v>
      </c>
      <c r="AE1980">
        <v>562</v>
      </c>
      <c r="AF1980">
        <v>1</v>
      </c>
      <c r="AQ1980">
        <v>2</v>
      </c>
      <c r="AR1980">
        <f t="shared" si="30"/>
        <v>9.68</v>
      </c>
      <c r="AS1980">
        <v>1</v>
      </c>
      <c r="AT1980" t="s">
        <v>137</v>
      </c>
      <c r="AU1980">
        <v>46</v>
      </c>
    </row>
    <row r="1981" spans="1:47">
      <c r="A1981" t="s">
        <v>7318</v>
      </c>
      <c r="C1981">
        <v>310</v>
      </c>
      <c r="D1981" t="s">
        <v>7319</v>
      </c>
      <c r="E1981">
        <v>101</v>
      </c>
      <c r="F1981" t="s">
        <v>7320</v>
      </c>
      <c r="G1981" t="s">
        <v>219</v>
      </c>
      <c r="H1981" t="s">
        <v>220</v>
      </c>
      <c r="I1981" t="s">
        <v>7321</v>
      </c>
      <c r="J1981">
        <v>0.21498</v>
      </c>
      <c r="K1981">
        <v>1</v>
      </c>
      <c r="L1981">
        <v>1</v>
      </c>
      <c r="M1981">
        <v>1</v>
      </c>
      <c r="N1981">
        <v>1</v>
      </c>
      <c r="O1981" t="s">
        <v>225</v>
      </c>
      <c r="P1981">
        <v>0</v>
      </c>
      <c r="Q1981">
        <v>1</v>
      </c>
      <c r="R1981">
        <v>4400</v>
      </c>
      <c r="S1981" t="s">
        <v>223</v>
      </c>
      <c r="T1981">
        <v>4400</v>
      </c>
      <c r="U1981" t="s">
        <v>7318</v>
      </c>
      <c r="V1981" t="s">
        <v>413</v>
      </c>
      <c r="W1981" t="s">
        <v>225</v>
      </c>
      <c r="X1981" t="s">
        <v>225</v>
      </c>
      <c r="Y1981">
        <v>4400</v>
      </c>
      <c r="AB1981">
        <v>1</v>
      </c>
      <c r="AC1981">
        <v>1</v>
      </c>
      <c r="AD1981">
        <v>1</v>
      </c>
      <c r="AE1981">
        <v>834</v>
      </c>
      <c r="AF1981">
        <v>1.5</v>
      </c>
      <c r="AQ1981">
        <v>1</v>
      </c>
      <c r="AR1981">
        <f t="shared" si="30"/>
        <v>9.68</v>
      </c>
      <c r="AS1981">
        <v>1</v>
      </c>
      <c r="AT1981" t="s">
        <v>137</v>
      </c>
      <c r="AU1981">
        <v>46</v>
      </c>
    </row>
    <row r="1982" spans="1:47">
      <c r="A1982" t="s">
        <v>7322</v>
      </c>
      <c r="C1982">
        <v>310</v>
      </c>
      <c r="D1982" t="s">
        <v>7323</v>
      </c>
      <c r="E1982">
        <v>101</v>
      </c>
      <c r="F1982" t="s">
        <v>7324</v>
      </c>
      <c r="G1982" t="s">
        <v>219</v>
      </c>
      <c r="H1982" t="s">
        <v>220</v>
      </c>
      <c r="I1982" t="s">
        <v>7325</v>
      </c>
      <c r="J1982">
        <v>0.13897999999999999</v>
      </c>
      <c r="K1982">
        <v>1</v>
      </c>
      <c r="L1982">
        <v>1</v>
      </c>
      <c r="M1982">
        <v>1</v>
      </c>
      <c r="N1982">
        <v>1</v>
      </c>
      <c r="O1982" t="s">
        <v>225</v>
      </c>
      <c r="P1982">
        <v>0</v>
      </c>
      <c r="Q1982">
        <v>1</v>
      </c>
      <c r="R1982">
        <v>9700</v>
      </c>
      <c r="S1982" t="s">
        <v>223</v>
      </c>
      <c r="T1982">
        <v>9700</v>
      </c>
      <c r="U1982" t="s">
        <v>7322</v>
      </c>
      <c r="V1982" t="s">
        <v>455</v>
      </c>
      <c r="W1982" t="s">
        <v>225</v>
      </c>
      <c r="X1982" t="s">
        <v>225</v>
      </c>
      <c r="Y1982">
        <v>9700</v>
      </c>
      <c r="AB1982">
        <v>1</v>
      </c>
      <c r="AC1982">
        <v>1</v>
      </c>
      <c r="AD1982">
        <v>2</v>
      </c>
      <c r="AE1982">
        <v>975</v>
      </c>
      <c r="AF1982">
        <v>1</v>
      </c>
      <c r="AQ1982">
        <v>0</v>
      </c>
      <c r="AR1982">
        <f t="shared" si="30"/>
        <v>9.68</v>
      </c>
      <c r="AS1982">
        <v>1</v>
      </c>
      <c r="AT1982" t="s">
        <v>136</v>
      </c>
      <c r="AU1982">
        <v>45</v>
      </c>
    </row>
    <row r="1983" spans="1:47">
      <c r="A1983" t="s">
        <v>7326</v>
      </c>
      <c r="B1983" t="s">
        <v>293</v>
      </c>
      <c r="C1983">
        <v>310</v>
      </c>
      <c r="D1983" t="s">
        <v>7136</v>
      </c>
      <c r="E1983">
        <v>0</v>
      </c>
      <c r="J1983">
        <v>5.9561700000000002</v>
      </c>
      <c r="K1983">
        <v>0</v>
      </c>
      <c r="L1983">
        <v>0</v>
      </c>
      <c r="M1983">
        <v>0</v>
      </c>
      <c r="N1983">
        <v>0</v>
      </c>
      <c r="P1983">
        <v>0</v>
      </c>
      <c r="Q1983">
        <v>0</v>
      </c>
      <c r="R1983">
        <v>0</v>
      </c>
      <c r="S1983" t="s">
        <v>296</v>
      </c>
      <c r="T1983">
        <v>0</v>
      </c>
      <c r="Y1983">
        <v>0</v>
      </c>
      <c r="AB1983">
        <v>0</v>
      </c>
      <c r="AC1983">
        <v>0</v>
      </c>
      <c r="AD1983">
        <v>0</v>
      </c>
      <c r="AE1983">
        <v>0</v>
      </c>
      <c r="AF1983">
        <v>0</v>
      </c>
      <c r="AG1983" t="s">
        <v>845</v>
      </c>
      <c r="AQ1983">
        <v>1</v>
      </c>
      <c r="AR1983">
        <f t="shared" si="30"/>
        <v>0</v>
      </c>
      <c r="AS1983">
        <v>1</v>
      </c>
      <c r="AT1983" t="s">
        <v>135</v>
      </c>
      <c r="AU1983">
        <v>44</v>
      </c>
    </row>
    <row r="1984" spans="1:47">
      <c r="A1984" t="s">
        <v>7327</v>
      </c>
      <c r="C1984">
        <v>310</v>
      </c>
      <c r="D1984" t="s">
        <v>7328</v>
      </c>
      <c r="E1984">
        <v>101</v>
      </c>
      <c r="F1984" t="s">
        <v>7329</v>
      </c>
      <c r="G1984" t="s">
        <v>219</v>
      </c>
      <c r="H1984" t="s">
        <v>220</v>
      </c>
      <c r="I1984" t="s">
        <v>7330</v>
      </c>
      <c r="J1984">
        <v>0.20721000000000001</v>
      </c>
      <c r="K1984">
        <v>1</v>
      </c>
      <c r="L1984">
        <v>1</v>
      </c>
      <c r="M1984">
        <v>1</v>
      </c>
      <c r="N1984">
        <v>1</v>
      </c>
      <c r="O1984" t="s">
        <v>225</v>
      </c>
      <c r="P1984">
        <v>0</v>
      </c>
      <c r="Q1984">
        <v>1</v>
      </c>
      <c r="R1984">
        <v>12400</v>
      </c>
      <c r="S1984" t="s">
        <v>243</v>
      </c>
      <c r="T1984">
        <v>12400</v>
      </c>
      <c r="U1984" t="s">
        <v>7327</v>
      </c>
      <c r="V1984" t="s">
        <v>455</v>
      </c>
      <c r="W1984" t="s">
        <v>225</v>
      </c>
      <c r="X1984" t="s">
        <v>225</v>
      </c>
      <c r="Y1984">
        <v>12400</v>
      </c>
      <c r="AB1984">
        <v>1</v>
      </c>
      <c r="AC1984">
        <v>1</v>
      </c>
      <c r="AD1984">
        <v>2</v>
      </c>
      <c r="AE1984">
        <v>1406</v>
      </c>
      <c r="AF1984">
        <v>1</v>
      </c>
      <c r="AQ1984">
        <v>2</v>
      </c>
      <c r="AR1984">
        <f t="shared" si="30"/>
        <v>9.68</v>
      </c>
      <c r="AS1984">
        <v>1</v>
      </c>
      <c r="AT1984" t="s">
        <v>137</v>
      </c>
      <c r="AU1984">
        <v>46</v>
      </c>
    </row>
    <row r="1985" spans="1:47">
      <c r="A1985" t="s">
        <v>7331</v>
      </c>
      <c r="C1985">
        <v>310</v>
      </c>
      <c r="D1985" t="s">
        <v>7332</v>
      </c>
      <c r="E1985">
        <v>132</v>
      </c>
      <c r="F1985" t="s">
        <v>7333</v>
      </c>
      <c r="G1985" t="s">
        <v>219</v>
      </c>
      <c r="H1985" t="s">
        <v>260</v>
      </c>
      <c r="I1985" t="s">
        <v>7334</v>
      </c>
      <c r="J1985">
        <v>9.7339999999999996E-2</v>
      </c>
      <c r="K1985">
        <v>0</v>
      </c>
      <c r="L1985">
        <v>0</v>
      </c>
      <c r="M1985">
        <v>0</v>
      </c>
      <c r="N1985">
        <v>0</v>
      </c>
      <c r="P1985">
        <v>0</v>
      </c>
      <c r="Q1985">
        <v>0</v>
      </c>
      <c r="R1985">
        <v>0</v>
      </c>
      <c r="S1985" t="s">
        <v>223</v>
      </c>
      <c r="T1985">
        <v>0</v>
      </c>
      <c r="U1985" t="s">
        <v>7331</v>
      </c>
      <c r="Y1985">
        <v>0</v>
      </c>
      <c r="AB1985">
        <v>0</v>
      </c>
      <c r="AC1985">
        <v>0</v>
      </c>
      <c r="AD1985">
        <v>0</v>
      </c>
      <c r="AE1985">
        <v>0</v>
      </c>
      <c r="AF1985">
        <v>0</v>
      </c>
      <c r="AQ1985">
        <v>1</v>
      </c>
      <c r="AR1985">
        <f t="shared" si="30"/>
        <v>0</v>
      </c>
      <c r="AS1985">
        <v>1</v>
      </c>
      <c r="AT1985" t="s">
        <v>134</v>
      </c>
      <c r="AU1985">
        <v>43</v>
      </c>
    </row>
    <row r="1986" spans="1:47">
      <c r="A1986" t="s">
        <v>7335</v>
      </c>
      <c r="C1986">
        <v>310</v>
      </c>
      <c r="D1986" t="s">
        <v>7336</v>
      </c>
      <c r="E1986">
        <v>101</v>
      </c>
      <c r="F1986" t="s">
        <v>7337</v>
      </c>
      <c r="G1986" t="s">
        <v>219</v>
      </c>
      <c r="H1986" t="s">
        <v>220</v>
      </c>
      <c r="I1986" t="s">
        <v>7338</v>
      </c>
      <c r="J1986">
        <v>0.19372</v>
      </c>
      <c r="K1986">
        <v>1</v>
      </c>
      <c r="L1986">
        <v>1</v>
      </c>
      <c r="M1986">
        <v>1</v>
      </c>
      <c r="N1986">
        <v>1</v>
      </c>
      <c r="O1986" t="s">
        <v>225</v>
      </c>
      <c r="P1986">
        <v>0</v>
      </c>
      <c r="Q1986">
        <v>1</v>
      </c>
      <c r="R1986">
        <v>600</v>
      </c>
      <c r="S1986" t="s">
        <v>223</v>
      </c>
      <c r="T1986">
        <v>600</v>
      </c>
      <c r="U1986" t="s">
        <v>7335</v>
      </c>
      <c r="V1986" t="s">
        <v>413</v>
      </c>
      <c r="W1986" t="s">
        <v>225</v>
      </c>
      <c r="X1986" t="s">
        <v>225</v>
      </c>
      <c r="Y1986">
        <v>600</v>
      </c>
      <c r="AB1986">
        <v>1</v>
      </c>
      <c r="AC1986">
        <v>1</v>
      </c>
      <c r="AD1986">
        <v>3</v>
      </c>
      <c r="AE1986">
        <v>992</v>
      </c>
      <c r="AF1986">
        <v>1</v>
      </c>
      <c r="AQ1986">
        <v>2</v>
      </c>
      <c r="AR1986">
        <f t="shared" ref="AR1986:AR2049" si="31">AB1986*9.68*VLOOKUP(AU1986,atten,10,FALSE)</f>
        <v>9.68</v>
      </c>
      <c r="AS1986">
        <v>1</v>
      </c>
      <c r="AT1986" t="s">
        <v>137</v>
      </c>
      <c r="AU1986">
        <v>46</v>
      </c>
    </row>
    <row r="1987" spans="1:47">
      <c r="A1987" t="s">
        <v>7339</v>
      </c>
      <c r="C1987">
        <v>310</v>
      </c>
      <c r="D1987" t="s">
        <v>7340</v>
      </c>
      <c r="E1987">
        <v>109</v>
      </c>
      <c r="F1987" t="s">
        <v>7341</v>
      </c>
      <c r="G1987" t="s">
        <v>219</v>
      </c>
      <c r="H1987" t="s">
        <v>743</v>
      </c>
      <c r="I1987" t="s">
        <v>7342</v>
      </c>
      <c r="J1987">
        <v>0.12755</v>
      </c>
      <c r="K1987">
        <v>0</v>
      </c>
      <c r="L1987">
        <v>0</v>
      </c>
      <c r="M1987">
        <v>1</v>
      </c>
      <c r="N1987">
        <v>1</v>
      </c>
      <c r="O1987" t="s">
        <v>659</v>
      </c>
      <c r="P1987">
        <v>1</v>
      </c>
      <c r="Q1987">
        <v>2</v>
      </c>
      <c r="R1987">
        <v>7500</v>
      </c>
      <c r="S1987" t="s">
        <v>223</v>
      </c>
      <c r="T1987">
        <v>0</v>
      </c>
      <c r="U1987" t="s">
        <v>7339</v>
      </c>
      <c r="V1987" t="s">
        <v>933</v>
      </c>
      <c r="W1987" t="s">
        <v>659</v>
      </c>
      <c r="X1987" t="s">
        <v>659</v>
      </c>
      <c r="Y1987">
        <v>3750</v>
      </c>
      <c r="AB1987">
        <v>0</v>
      </c>
      <c r="AC1987">
        <v>0</v>
      </c>
      <c r="AD1987">
        <v>2</v>
      </c>
      <c r="AE1987">
        <v>945</v>
      </c>
      <c r="AF1987">
        <v>1</v>
      </c>
      <c r="AQ1987">
        <v>1</v>
      </c>
      <c r="AR1987">
        <f t="shared" si="31"/>
        <v>0</v>
      </c>
      <c r="AS1987">
        <v>1</v>
      </c>
      <c r="AT1987" t="s">
        <v>134</v>
      </c>
      <c r="AU1987">
        <v>43</v>
      </c>
    </row>
    <row r="1988" spans="1:47">
      <c r="A1988" t="s">
        <v>7343</v>
      </c>
      <c r="C1988">
        <v>310</v>
      </c>
      <c r="D1988" t="s">
        <v>7344</v>
      </c>
      <c r="E1988">
        <v>101</v>
      </c>
      <c r="F1988" t="s">
        <v>7345</v>
      </c>
      <c r="G1988" t="s">
        <v>219</v>
      </c>
      <c r="H1988" t="s">
        <v>220</v>
      </c>
      <c r="I1988" t="s">
        <v>7346</v>
      </c>
      <c r="J1988">
        <v>0.29026000000000002</v>
      </c>
      <c r="K1988">
        <v>0</v>
      </c>
      <c r="L1988">
        <v>0</v>
      </c>
      <c r="M1988">
        <v>1</v>
      </c>
      <c r="N1988">
        <v>1</v>
      </c>
      <c r="O1988" t="s">
        <v>659</v>
      </c>
      <c r="P1988">
        <v>1</v>
      </c>
      <c r="Q1988">
        <v>1</v>
      </c>
      <c r="R1988">
        <v>7600</v>
      </c>
      <c r="S1988" t="s">
        <v>223</v>
      </c>
      <c r="T1988">
        <v>0</v>
      </c>
      <c r="U1988" t="s">
        <v>7343</v>
      </c>
      <c r="V1988" t="s">
        <v>933</v>
      </c>
      <c r="W1988" t="s">
        <v>659</v>
      </c>
      <c r="X1988" t="s">
        <v>659</v>
      </c>
      <c r="Y1988">
        <v>7600</v>
      </c>
      <c r="AB1988">
        <v>0</v>
      </c>
      <c r="AC1988">
        <v>0</v>
      </c>
      <c r="AD1988">
        <v>3</v>
      </c>
      <c r="AE1988">
        <v>948</v>
      </c>
      <c r="AF1988">
        <v>1</v>
      </c>
      <c r="AQ1988">
        <v>1</v>
      </c>
      <c r="AR1988">
        <f t="shared" si="31"/>
        <v>0</v>
      </c>
      <c r="AS1988">
        <v>1</v>
      </c>
      <c r="AT1988" t="s">
        <v>134</v>
      </c>
      <c r="AU1988">
        <v>43</v>
      </c>
    </row>
    <row r="1989" spans="1:47">
      <c r="A1989" t="s">
        <v>7347</v>
      </c>
      <c r="C1989">
        <v>310</v>
      </c>
      <c r="D1989" t="s">
        <v>7348</v>
      </c>
      <c r="E1989">
        <v>101</v>
      </c>
      <c r="F1989" t="s">
        <v>7349</v>
      </c>
      <c r="G1989" t="s">
        <v>219</v>
      </c>
      <c r="H1989" t="s">
        <v>220</v>
      </c>
      <c r="I1989" t="s">
        <v>7350</v>
      </c>
      <c r="J1989">
        <v>0.33345999999999998</v>
      </c>
      <c r="K1989">
        <v>1</v>
      </c>
      <c r="L1989">
        <v>1</v>
      </c>
      <c r="M1989">
        <v>1</v>
      </c>
      <c r="N1989">
        <v>1</v>
      </c>
      <c r="O1989" t="s">
        <v>225</v>
      </c>
      <c r="P1989">
        <v>0</v>
      </c>
      <c r="Q1989">
        <v>1</v>
      </c>
      <c r="R1989">
        <v>3500</v>
      </c>
      <c r="S1989" t="s">
        <v>243</v>
      </c>
      <c r="T1989">
        <v>3500</v>
      </c>
      <c r="U1989" t="s">
        <v>7347</v>
      </c>
      <c r="V1989" t="s">
        <v>455</v>
      </c>
      <c r="W1989" t="s">
        <v>225</v>
      </c>
      <c r="X1989" t="s">
        <v>225</v>
      </c>
      <c r="Y1989">
        <v>3500</v>
      </c>
      <c r="AB1989">
        <v>1</v>
      </c>
      <c r="AC1989">
        <v>1</v>
      </c>
      <c r="AD1989">
        <v>2</v>
      </c>
      <c r="AE1989">
        <v>732</v>
      </c>
      <c r="AF1989">
        <v>1</v>
      </c>
      <c r="AQ1989">
        <v>2</v>
      </c>
      <c r="AR1989">
        <f t="shared" si="31"/>
        <v>9.68</v>
      </c>
      <c r="AS1989">
        <v>1</v>
      </c>
      <c r="AT1989" t="s">
        <v>137</v>
      </c>
      <c r="AU1989">
        <v>46</v>
      </c>
    </row>
    <row r="1990" spans="1:47">
      <c r="A1990" t="s">
        <v>7351</v>
      </c>
      <c r="C1990">
        <v>310</v>
      </c>
      <c r="D1990" t="s">
        <v>7352</v>
      </c>
      <c r="E1990">
        <v>104</v>
      </c>
      <c r="F1990" t="s">
        <v>7353</v>
      </c>
      <c r="G1990" t="s">
        <v>219</v>
      </c>
      <c r="H1990" t="s">
        <v>1213</v>
      </c>
      <c r="I1990" t="s">
        <v>7354</v>
      </c>
      <c r="J1990">
        <v>0.14105999999999999</v>
      </c>
      <c r="K1990">
        <v>1</v>
      </c>
      <c r="L1990">
        <v>1</v>
      </c>
      <c r="M1990">
        <v>1</v>
      </c>
      <c r="N1990">
        <v>1</v>
      </c>
      <c r="O1990" t="s">
        <v>225</v>
      </c>
      <c r="P1990">
        <v>0</v>
      </c>
      <c r="Q1990">
        <v>1</v>
      </c>
      <c r="R1990">
        <v>2700</v>
      </c>
      <c r="S1990" t="s">
        <v>223</v>
      </c>
      <c r="T1990">
        <v>2700</v>
      </c>
      <c r="U1990" t="s">
        <v>7351</v>
      </c>
      <c r="V1990" t="s">
        <v>455</v>
      </c>
      <c r="W1990" t="s">
        <v>225</v>
      </c>
      <c r="X1990" t="s">
        <v>225</v>
      </c>
      <c r="Y1990">
        <v>2700</v>
      </c>
      <c r="AB1990">
        <v>2</v>
      </c>
      <c r="AC1990">
        <v>2</v>
      </c>
      <c r="AD1990">
        <v>2</v>
      </c>
      <c r="AE1990">
        <v>1059</v>
      </c>
      <c r="AF1990">
        <v>1</v>
      </c>
      <c r="AQ1990">
        <v>1</v>
      </c>
      <c r="AR1990">
        <f t="shared" si="31"/>
        <v>19.36</v>
      </c>
      <c r="AS1990">
        <v>1</v>
      </c>
      <c r="AT1990" t="s">
        <v>137</v>
      </c>
      <c r="AU1990">
        <v>46</v>
      </c>
    </row>
    <row r="1991" spans="1:47">
      <c r="A1991" t="s">
        <v>7355</v>
      </c>
      <c r="C1991">
        <v>310</v>
      </c>
      <c r="D1991" t="s">
        <v>7356</v>
      </c>
      <c r="E1991">
        <v>101</v>
      </c>
      <c r="F1991" t="s">
        <v>7357</v>
      </c>
      <c r="G1991" t="s">
        <v>422</v>
      </c>
      <c r="H1991" t="s">
        <v>220</v>
      </c>
      <c r="I1991" t="s">
        <v>7358</v>
      </c>
      <c r="J1991">
        <v>0.33733999999999997</v>
      </c>
      <c r="K1991">
        <v>0</v>
      </c>
      <c r="L1991">
        <v>0</v>
      </c>
      <c r="M1991">
        <v>1</v>
      </c>
      <c r="N1991">
        <v>1</v>
      </c>
      <c r="O1991" t="s">
        <v>659</v>
      </c>
      <c r="P1991">
        <v>1</v>
      </c>
      <c r="Q1991">
        <v>1</v>
      </c>
      <c r="R1991">
        <v>5000</v>
      </c>
      <c r="S1991" t="s">
        <v>223</v>
      </c>
      <c r="T1991">
        <v>0</v>
      </c>
      <c r="U1991" t="s">
        <v>7355</v>
      </c>
      <c r="V1991" t="s">
        <v>933</v>
      </c>
      <c r="W1991" t="s">
        <v>659</v>
      </c>
      <c r="X1991" t="s">
        <v>659</v>
      </c>
      <c r="Y1991">
        <v>5000</v>
      </c>
      <c r="AB1991">
        <v>0</v>
      </c>
      <c r="AC1991">
        <v>0</v>
      </c>
      <c r="AD1991">
        <v>3</v>
      </c>
      <c r="AE1991">
        <v>1412</v>
      </c>
      <c r="AF1991">
        <v>1</v>
      </c>
      <c r="AQ1991">
        <v>1</v>
      </c>
      <c r="AR1991">
        <f t="shared" si="31"/>
        <v>0</v>
      </c>
      <c r="AS1991">
        <v>1</v>
      </c>
      <c r="AT1991" t="s">
        <v>135</v>
      </c>
      <c r="AU1991">
        <v>44</v>
      </c>
    </row>
    <row r="1992" spans="1:47">
      <c r="A1992" t="s">
        <v>7359</v>
      </c>
      <c r="C1992">
        <v>310</v>
      </c>
      <c r="D1992" t="s">
        <v>7360</v>
      </c>
      <c r="E1992">
        <v>101</v>
      </c>
      <c r="F1992" t="s">
        <v>7361</v>
      </c>
      <c r="G1992" t="s">
        <v>422</v>
      </c>
      <c r="H1992" t="s">
        <v>220</v>
      </c>
      <c r="I1992" t="s">
        <v>7362</v>
      </c>
      <c r="J1992">
        <v>0.23688999999999999</v>
      </c>
      <c r="K1992">
        <v>0</v>
      </c>
      <c r="L1992">
        <v>0</v>
      </c>
      <c r="M1992">
        <v>1</v>
      </c>
      <c r="N1992">
        <v>1</v>
      </c>
      <c r="O1992" t="s">
        <v>659</v>
      </c>
      <c r="P1992">
        <v>1</v>
      </c>
      <c r="Q1992">
        <v>1</v>
      </c>
      <c r="R1992">
        <v>4900</v>
      </c>
      <c r="S1992" t="s">
        <v>223</v>
      </c>
      <c r="T1992">
        <v>0</v>
      </c>
      <c r="U1992" t="s">
        <v>7359</v>
      </c>
      <c r="V1992" t="s">
        <v>933</v>
      </c>
      <c r="W1992" t="s">
        <v>659</v>
      </c>
      <c r="X1992" t="s">
        <v>659</v>
      </c>
      <c r="Y1992">
        <v>4900</v>
      </c>
      <c r="AB1992">
        <v>0</v>
      </c>
      <c r="AC1992">
        <v>0</v>
      </c>
      <c r="AD1992">
        <v>4</v>
      </c>
      <c r="AE1992">
        <v>1104</v>
      </c>
      <c r="AF1992">
        <v>1</v>
      </c>
      <c r="AQ1992">
        <v>1</v>
      </c>
      <c r="AR1992">
        <f t="shared" si="31"/>
        <v>0</v>
      </c>
      <c r="AS1992">
        <v>1</v>
      </c>
      <c r="AT1992" t="s">
        <v>135</v>
      </c>
      <c r="AU1992">
        <v>44</v>
      </c>
    </row>
    <row r="1993" spans="1:47">
      <c r="A1993" t="s">
        <v>7363</v>
      </c>
      <c r="C1993">
        <v>310</v>
      </c>
      <c r="D1993" t="s">
        <v>7364</v>
      </c>
      <c r="E1993">
        <v>101</v>
      </c>
      <c r="F1993" t="s">
        <v>7365</v>
      </c>
      <c r="G1993" t="s">
        <v>422</v>
      </c>
      <c r="H1993" t="s">
        <v>220</v>
      </c>
      <c r="I1993" t="s">
        <v>7366</v>
      </c>
      <c r="J1993">
        <v>0.13564000000000001</v>
      </c>
      <c r="K1993">
        <v>0</v>
      </c>
      <c r="L1993">
        <v>0</v>
      </c>
      <c r="M1993">
        <v>1</v>
      </c>
      <c r="N1993">
        <v>1</v>
      </c>
      <c r="O1993" t="s">
        <v>659</v>
      </c>
      <c r="P1993">
        <v>1</v>
      </c>
      <c r="Q1993">
        <v>1</v>
      </c>
      <c r="R1993">
        <v>2800</v>
      </c>
      <c r="S1993" t="s">
        <v>223</v>
      </c>
      <c r="T1993">
        <v>0</v>
      </c>
      <c r="U1993" t="s">
        <v>7363</v>
      </c>
      <c r="V1993" t="s">
        <v>460</v>
      </c>
      <c r="X1993" t="s">
        <v>659</v>
      </c>
      <c r="Y1993">
        <v>2800</v>
      </c>
      <c r="AB1993">
        <v>0</v>
      </c>
      <c r="AC1993">
        <v>0</v>
      </c>
      <c r="AD1993">
        <v>2</v>
      </c>
      <c r="AE1993">
        <v>1536</v>
      </c>
      <c r="AF1993">
        <v>2</v>
      </c>
      <c r="AQ1993">
        <v>1</v>
      </c>
      <c r="AR1993">
        <f t="shared" si="31"/>
        <v>0</v>
      </c>
      <c r="AS1993">
        <v>1</v>
      </c>
      <c r="AT1993" t="s">
        <v>135</v>
      </c>
      <c r="AU1993">
        <v>44</v>
      </c>
    </row>
    <row r="1994" spans="1:47">
      <c r="A1994" t="s">
        <v>7367</v>
      </c>
      <c r="C1994">
        <v>310</v>
      </c>
      <c r="D1994" t="s">
        <v>7368</v>
      </c>
      <c r="E1994">
        <v>101</v>
      </c>
      <c r="F1994" t="s">
        <v>7369</v>
      </c>
      <c r="G1994" t="s">
        <v>219</v>
      </c>
      <c r="H1994" t="s">
        <v>220</v>
      </c>
      <c r="I1994" t="s">
        <v>7370</v>
      </c>
      <c r="J1994">
        <v>0.31419999999999998</v>
      </c>
      <c r="K1994">
        <v>1</v>
      </c>
      <c r="L1994">
        <v>1</v>
      </c>
      <c r="M1994">
        <v>1</v>
      </c>
      <c r="N1994">
        <v>1</v>
      </c>
      <c r="O1994" t="s">
        <v>225</v>
      </c>
      <c r="P1994">
        <v>0</v>
      </c>
      <c r="Q1994">
        <v>1</v>
      </c>
      <c r="R1994">
        <v>2500</v>
      </c>
      <c r="S1994" t="s">
        <v>223</v>
      </c>
      <c r="T1994">
        <v>2500</v>
      </c>
      <c r="U1994" t="s">
        <v>7367</v>
      </c>
      <c r="V1994" t="s">
        <v>455</v>
      </c>
      <c r="W1994" t="s">
        <v>225</v>
      </c>
      <c r="X1994" t="s">
        <v>225</v>
      </c>
      <c r="Y1994">
        <v>2500</v>
      </c>
      <c r="AB1994">
        <v>1</v>
      </c>
      <c r="AC1994">
        <v>1</v>
      </c>
      <c r="AD1994">
        <v>3</v>
      </c>
      <c r="AE1994">
        <v>1290</v>
      </c>
      <c r="AF1994">
        <v>2</v>
      </c>
      <c r="AQ1994">
        <v>3</v>
      </c>
      <c r="AR1994">
        <f t="shared" si="31"/>
        <v>9.68</v>
      </c>
      <c r="AS1994">
        <v>1</v>
      </c>
      <c r="AT1994" t="s">
        <v>136</v>
      </c>
      <c r="AU1994">
        <v>45</v>
      </c>
    </row>
    <row r="1995" spans="1:47">
      <c r="A1995" t="s">
        <v>7371</v>
      </c>
      <c r="C1995">
        <v>310</v>
      </c>
      <c r="D1995" t="s">
        <v>7372</v>
      </c>
      <c r="E1995">
        <v>101</v>
      </c>
      <c r="F1995" t="s">
        <v>7373</v>
      </c>
      <c r="G1995" t="s">
        <v>422</v>
      </c>
      <c r="H1995" t="s">
        <v>220</v>
      </c>
      <c r="I1995" t="s">
        <v>7374</v>
      </c>
      <c r="J1995">
        <v>0.32612999999999998</v>
      </c>
      <c r="K1995">
        <v>0</v>
      </c>
      <c r="L1995">
        <v>0</v>
      </c>
      <c r="M1995">
        <v>1</v>
      </c>
      <c r="N1995">
        <v>1</v>
      </c>
      <c r="O1995" t="s">
        <v>659</v>
      </c>
      <c r="P1995">
        <v>1</v>
      </c>
      <c r="Q1995">
        <v>1</v>
      </c>
      <c r="R1995">
        <v>9700</v>
      </c>
      <c r="S1995" t="s">
        <v>223</v>
      </c>
      <c r="T1995">
        <v>0</v>
      </c>
      <c r="U1995" t="s">
        <v>7371</v>
      </c>
      <c r="V1995" t="s">
        <v>933</v>
      </c>
      <c r="W1995" t="s">
        <v>659</v>
      </c>
      <c r="X1995" t="s">
        <v>659</v>
      </c>
      <c r="Y1995">
        <v>9700</v>
      </c>
      <c r="AB1995">
        <v>0</v>
      </c>
      <c r="AC1995">
        <v>0</v>
      </c>
      <c r="AD1995">
        <v>3</v>
      </c>
      <c r="AE1995">
        <v>1008</v>
      </c>
      <c r="AF1995">
        <v>1</v>
      </c>
      <c r="AQ1995">
        <v>1</v>
      </c>
      <c r="AR1995">
        <f t="shared" si="31"/>
        <v>0</v>
      </c>
      <c r="AS1995">
        <v>1</v>
      </c>
      <c r="AT1995" t="s">
        <v>135</v>
      </c>
      <c r="AU1995">
        <v>44</v>
      </c>
    </row>
    <row r="1996" spans="1:47">
      <c r="A1996" t="s">
        <v>7375</v>
      </c>
      <c r="C1996">
        <v>310</v>
      </c>
      <c r="D1996" t="s">
        <v>7376</v>
      </c>
      <c r="E1996">
        <v>101</v>
      </c>
      <c r="F1996" t="s">
        <v>7377</v>
      </c>
      <c r="G1996" t="s">
        <v>219</v>
      </c>
      <c r="H1996" t="s">
        <v>220</v>
      </c>
      <c r="I1996" t="s">
        <v>7378</v>
      </c>
      <c r="J1996">
        <v>0.22961999999999999</v>
      </c>
      <c r="K1996">
        <v>0</v>
      </c>
      <c r="L1996">
        <v>0</v>
      </c>
      <c r="M1996">
        <v>1</v>
      </c>
      <c r="N1996">
        <v>1</v>
      </c>
      <c r="O1996" t="s">
        <v>659</v>
      </c>
      <c r="P1996">
        <v>1</v>
      </c>
      <c r="Q1996">
        <v>1</v>
      </c>
      <c r="R1996">
        <v>800</v>
      </c>
      <c r="S1996" t="s">
        <v>223</v>
      </c>
      <c r="T1996">
        <v>0</v>
      </c>
      <c r="U1996" t="s">
        <v>7375</v>
      </c>
      <c r="V1996" t="s">
        <v>927</v>
      </c>
      <c r="W1996" t="s">
        <v>659</v>
      </c>
      <c r="X1996" t="s">
        <v>659</v>
      </c>
      <c r="Y1996">
        <v>800</v>
      </c>
      <c r="AB1996">
        <v>0</v>
      </c>
      <c r="AC1996">
        <v>0</v>
      </c>
      <c r="AD1996">
        <v>3</v>
      </c>
      <c r="AE1996">
        <v>880</v>
      </c>
      <c r="AF1996">
        <v>1</v>
      </c>
      <c r="AQ1996">
        <v>2</v>
      </c>
      <c r="AR1996">
        <f t="shared" si="31"/>
        <v>0</v>
      </c>
      <c r="AS1996">
        <v>1</v>
      </c>
      <c r="AT1996" t="s">
        <v>134</v>
      </c>
      <c r="AU1996">
        <v>43</v>
      </c>
    </row>
    <row r="1997" spans="1:47">
      <c r="A1997" t="s">
        <v>7379</v>
      </c>
      <c r="C1997">
        <v>310</v>
      </c>
      <c r="D1997" t="s">
        <v>7380</v>
      </c>
      <c r="E1997">
        <v>101</v>
      </c>
      <c r="F1997" t="s">
        <v>7381</v>
      </c>
      <c r="G1997" t="s">
        <v>219</v>
      </c>
      <c r="H1997" t="s">
        <v>220</v>
      </c>
      <c r="I1997" t="s">
        <v>7382</v>
      </c>
      <c r="J1997">
        <v>0.14604</v>
      </c>
      <c r="K1997">
        <v>1</v>
      </c>
      <c r="L1997">
        <v>1</v>
      </c>
      <c r="M1997">
        <v>1</v>
      </c>
      <c r="N1997">
        <v>1</v>
      </c>
      <c r="O1997" t="s">
        <v>225</v>
      </c>
      <c r="P1997">
        <v>0</v>
      </c>
      <c r="Q1997">
        <v>1</v>
      </c>
      <c r="R1997">
        <v>5500</v>
      </c>
      <c r="S1997" t="s">
        <v>223</v>
      </c>
      <c r="T1997">
        <v>5500</v>
      </c>
      <c r="U1997" t="s">
        <v>7379</v>
      </c>
      <c r="V1997" t="s">
        <v>413</v>
      </c>
      <c r="W1997" t="s">
        <v>225</v>
      </c>
      <c r="X1997" t="s">
        <v>225</v>
      </c>
      <c r="Y1997">
        <v>5500</v>
      </c>
      <c r="AB1997">
        <v>1</v>
      </c>
      <c r="AC1997">
        <v>1</v>
      </c>
      <c r="AD1997">
        <v>3</v>
      </c>
      <c r="AE1997">
        <v>1771</v>
      </c>
      <c r="AF1997">
        <v>1.75</v>
      </c>
      <c r="AQ1997">
        <v>1</v>
      </c>
      <c r="AR1997">
        <f t="shared" si="31"/>
        <v>9.68</v>
      </c>
      <c r="AS1997">
        <v>1</v>
      </c>
      <c r="AT1997" t="s">
        <v>137</v>
      </c>
      <c r="AU1997">
        <v>46</v>
      </c>
    </row>
    <row r="1998" spans="1:47">
      <c r="A1998" t="s">
        <v>7383</v>
      </c>
      <c r="C1998">
        <v>310</v>
      </c>
      <c r="D1998" t="s">
        <v>7384</v>
      </c>
      <c r="E1998">
        <v>101</v>
      </c>
      <c r="F1998" t="s">
        <v>7385</v>
      </c>
      <c r="G1998" t="s">
        <v>219</v>
      </c>
      <c r="H1998" t="s">
        <v>220</v>
      </c>
      <c r="I1998" t="s">
        <v>7386</v>
      </c>
      <c r="J1998">
        <v>0.15190000000000001</v>
      </c>
      <c r="K1998">
        <v>1</v>
      </c>
      <c r="L1998">
        <v>1</v>
      </c>
      <c r="M1998">
        <v>1</v>
      </c>
      <c r="N1998">
        <v>1</v>
      </c>
      <c r="O1998" t="s">
        <v>225</v>
      </c>
      <c r="P1998">
        <v>0</v>
      </c>
      <c r="Q1998">
        <v>1</v>
      </c>
      <c r="R1998">
        <v>4800</v>
      </c>
      <c r="S1998" t="s">
        <v>223</v>
      </c>
      <c r="T1998">
        <v>4800</v>
      </c>
      <c r="U1998" t="s">
        <v>7383</v>
      </c>
      <c r="V1998" t="s">
        <v>413</v>
      </c>
      <c r="W1998" t="s">
        <v>225</v>
      </c>
      <c r="X1998" t="s">
        <v>225</v>
      </c>
      <c r="Y1998">
        <v>4800</v>
      </c>
      <c r="AB1998">
        <v>1</v>
      </c>
      <c r="AC1998">
        <v>1</v>
      </c>
      <c r="AD1998">
        <v>2</v>
      </c>
      <c r="AE1998">
        <v>864</v>
      </c>
      <c r="AF1998">
        <v>1</v>
      </c>
      <c r="AQ1998">
        <v>2</v>
      </c>
      <c r="AR1998">
        <f t="shared" si="31"/>
        <v>9.68</v>
      </c>
      <c r="AS1998">
        <v>1</v>
      </c>
      <c r="AT1998" t="s">
        <v>137</v>
      </c>
      <c r="AU1998">
        <v>46</v>
      </c>
    </row>
    <row r="1999" spans="1:47">
      <c r="A1999" t="s">
        <v>7387</v>
      </c>
      <c r="C1999">
        <v>310</v>
      </c>
      <c r="D1999" t="s">
        <v>7388</v>
      </c>
      <c r="E1999">
        <v>101</v>
      </c>
      <c r="F1999" t="s">
        <v>7389</v>
      </c>
      <c r="G1999" t="s">
        <v>219</v>
      </c>
      <c r="H1999" t="s">
        <v>220</v>
      </c>
      <c r="I1999" t="s">
        <v>7390</v>
      </c>
      <c r="J1999">
        <v>0.23573</v>
      </c>
      <c r="K1999">
        <v>0</v>
      </c>
      <c r="L1999">
        <v>0</v>
      </c>
      <c r="M1999">
        <v>1</v>
      </c>
      <c r="N1999">
        <v>1</v>
      </c>
      <c r="O1999" t="s">
        <v>659</v>
      </c>
      <c r="P1999">
        <v>1</v>
      </c>
      <c r="Q1999">
        <v>2</v>
      </c>
      <c r="R1999">
        <v>28300</v>
      </c>
      <c r="S1999" t="s">
        <v>223</v>
      </c>
      <c r="T1999">
        <v>0</v>
      </c>
      <c r="U1999" t="s">
        <v>7387</v>
      </c>
      <c r="V1999" t="s">
        <v>933</v>
      </c>
      <c r="W1999" t="s">
        <v>659</v>
      </c>
      <c r="X1999" t="s">
        <v>659</v>
      </c>
      <c r="Y1999">
        <v>14150</v>
      </c>
      <c r="AB1999">
        <v>0</v>
      </c>
      <c r="AC1999">
        <v>0</v>
      </c>
      <c r="AD1999">
        <v>3</v>
      </c>
      <c r="AE1999">
        <v>1448</v>
      </c>
      <c r="AF1999">
        <v>1</v>
      </c>
      <c r="AQ1999">
        <v>1</v>
      </c>
      <c r="AR1999">
        <f t="shared" si="31"/>
        <v>0</v>
      </c>
      <c r="AS1999">
        <v>1</v>
      </c>
      <c r="AT1999" t="s">
        <v>135</v>
      </c>
      <c r="AU1999">
        <v>44</v>
      </c>
    </row>
    <row r="2000" spans="1:47">
      <c r="A2000" t="s">
        <v>7391</v>
      </c>
      <c r="C2000">
        <v>310</v>
      </c>
      <c r="D2000" t="s">
        <v>7392</v>
      </c>
      <c r="E2000">
        <v>101</v>
      </c>
      <c r="F2000" t="s">
        <v>7393</v>
      </c>
      <c r="G2000" t="s">
        <v>219</v>
      </c>
      <c r="H2000" t="s">
        <v>220</v>
      </c>
      <c r="I2000" t="s">
        <v>7394</v>
      </c>
      <c r="J2000">
        <v>0.24742</v>
      </c>
      <c r="K2000">
        <v>0</v>
      </c>
      <c r="L2000">
        <v>0</v>
      </c>
      <c r="M2000">
        <v>0</v>
      </c>
      <c r="N2000">
        <v>1</v>
      </c>
      <c r="P2000">
        <v>1</v>
      </c>
      <c r="Q2000">
        <v>1</v>
      </c>
      <c r="R2000">
        <v>4000</v>
      </c>
      <c r="S2000" t="s">
        <v>223</v>
      </c>
      <c r="T2000">
        <v>0</v>
      </c>
      <c r="U2000" t="s">
        <v>7391</v>
      </c>
      <c r="V2000" t="s">
        <v>933</v>
      </c>
      <c r="W2000" t="s">
        <v>659</v>
      </c>
      <c r="X2000" t="s">
        <v>659</v>
      </c>
      <c r="Y2000">
        <v>4000</v>
      </c>
      <c r="AB2000">
        <v>0</v>
      </c>
      <c r="AC2000">
        <v>0</v>
      </c>
      <c r="AD2000">
        <v>3</v>
      </c>
      <c r="AE2000">
        <v>1062</v>
      </c>
      <c r="AF2000">
        <v>1</v>
      </c>
      <c r="AQ2000">
        <v>1</v>
      </c>
      <c r="AR2000">
        <f t="shared" si="31"/>
        <v>0</v>
      </c>
      <c r="AS2000">
        <v>1</v>
      </c>
      <c r="AT2000" t="s">
        <v>134</v>
      </c>
      <c r="AU2000">
        <v>43</v>
      </c>
    </row>
    <row r="2001" spans="1:47">
      <c r="A2001" t="s">
        <v>7395</v>
      </c>
      <c r="C2001">
        <v>310</v>
      </c>
      <c r="D2001" t="s">
        <v>7396</v>
      </c>
      <c r="E2001">
        <v>101</v>
      </c>
      <c r="F2001" t="s">
        <v>7397</v>
      </c>
      <c r="G2001" t="s">
        <v>219</v>
      </c>
      <c r="H2001" t="s">
        <v>220</v>
      </c>
      <c r="I2001" t="s">
        <v>7398</v>
      </c>
      <c r="J2001">
        <v>0.28237000000000001</v>
      </c>
      <c r="K2001">
        <v>0</v>
      </c>
      <c r="L2001">
        <v>0</v>
      </c>
      <c r="M2001">
        <v>1</v>
      </c>
      <c r="N2001">
        <v>1</v>
      </c>
      <c r="O2001" t="s">
        <v>659</v>
      </c>
      <c r="P2001">
        <v>1</v>
      </c>
      <c r="Q2001">
        <v>1</v>
      </c>
      <c r="R2001">
        <v>7100</v>
      </c>
      <c r="S2001" t="s">
        <v>223</v>
      </c>
      <c r="T2001">
        <v>0</v>
      </c>
      <c r="U2001" t="s">
        <v>7395</v>
      </c>
      <c r="V2001" t="s">
        <v>933</v>
      </c>
      <c r="W2001" t="s">
        <v>659</v>
      </c>
      <c r="X2001" t="s">
        <v>659</v>
      </c>
      <c r="Y2001">
        <v>7100</v>
      </c>
      <c r="AB2001">
        <v>0</v>
      </c>
      <c r="AC2001">
        <v>0</v>
      </c>
      <c r="AD2001">
        <v>3</v>
      </c>
      <c r="AE2001">
        <v>1448</v>
      </c>
      <c r="AF2001">
        <v>1</v>
      </c>
      <c r="AQ2001">
        <v>1</v>
      </c>
      <c r="AR2001">
        <f t="shared" si="31"/>
        <v>0</v>
      </c>
      <c r="AS2001">
        <v>1</v>
      </c>
      <c r="AT2001" t="s">
        <v>135</v>
      </c>
      <c r="AU2001">
        <v>44</v>
      </c>
    </row>
    <row r="2002" spans="1:47">
      <c r="A2002" t="s">
        <v>7399</v>
      </c>
      <c r="C2002">
        <v>310</v>
      </c>
      <c r="D2002" t="s">
        <v>7400</v>
      </c>
      <c r="E2002">
        <v>101</v>
      </c>
      <c r="F2002" t="s">
        <v>7401</v>
      </c>
      <c r="G2002" t="s">
        <v>219</v>
      </c>
      <c r="H2002" t="s">
        <v>220</v>
      </c>
      <c r="I2002" t="s">
        <v>7402</v>
      </c>
      <c r="J2002">
        <v>0.11722</v>
      </c>
      <c r="K2002">
        <v>1</v>
      </c>
      <c r="L2002">
        <v>1</v>
      </c>
      <c r="M2002">
        <v>1</v>
      </c>
      <c r="N2002">
        <v>1</v>
      </c>
      <c r="O2002" t="s">
        <v>225</v>
      </c>
      <c r="P2002">
        <v>0</v>
      </c>
      <c r="Q2002">
        <v>1</v>
      </c>
      <c r="R2002">
        <v>100</v>
      </c>
      <c r="S2002" t="s">
        <v>223</v>
      </c>
      <c r="T2002">
        <v>100</v>
      </c>
      <c r="U2002" t="s">
        <v>7399</v>
      </c>
      <c r="V2002" t="s">
        <v>413</v>
      </c>
      <c r="W2002" t="s">
        <v>225</v>
      </c>
      <c r="X2002" t="s">
        <v>225</v>
      </c>
      <c r="Y2002">
        <v>100</v>
      </c>
      <c r="AB2002">
        <v>1</v>
      </c>
      <c r="AC2002">
        <v>1</v>
      </c>
      <c r="AD2002">
        <v>3</v>
      </c>
      <c r="AE2002">
        <v>850</v>
      </c>
      <c r="AF2002">
        <v>1</v>
      </c>
      <c r="AQ2002">
        <v>1</v>
      </c>
      <c r="AR2002">
        <f t="shared" si="31"/>
        <v>9.68</v>
      </c>
      <c r="AS2002">
        <v>1</v>
      </c>
      <c r="AT2002" t="s">
        <v>136</v>
      </c>
      <c r="AU2002">
        <v>45</v>
      </c>
    </row>
    <row r="2003" spans="1:47">
      <c r="A2003" t="s">
        <v>7403</v>
      </c>
      <c r="C2003">
        <v>310</v>
      </c>
      <c r="D2003" t="s">
        <v>7404</v>
      </c>
      <c r="E2003">
        <v>132</v>
      </c>
      <c r="F2003" t="s">
        <v>7405</v>
      </c>
      <c r="G2003" t="s">
        <v>219</v>
      </c>
      <c r="H2003" t="s">
        <v>260</v>
      </c>
      <c r="I2003" t="s">
        <v>7406</v>
      </c>
      <c r="J2003">
        <v>0.18023</v>
      </c>
      <c r="K2003">
        <v>0</v>
      </c>
      <c r="L2003">
        <v>0</v>
      </c>
      <c r="M2003">
        <v>0</v>
      </c>
      <c r="N2003">
        <v>0</v>
      </c>
      <c r="P2003">
        <v>0</v>
      </c>
      <c r="Q2003">
        <v>0</v>
      </c>
      <c r="R2003">
        <v>0</v>
      </c>
      <c r="S2003" t="s">
        <v>223</v>
      </c>
      <c r="T2003">
        <v>0</v>
      </c>
      <c r="U2003" t="s">
        <v>7403</v>
      </c>
      <c r="Y2003">
        <v>0</v>
      </c>
      <c r="AB2003">
        <v>0</v>
      </c>
      <c r="AC2003">
        <v>0</v>
      </c>
      <c r="AD2003">
        <v>0</v>
      </c>
      <c r="AE2003">
        <v>0</v>
      </c>
      <c r="AF2003">
        <v>0</v>
      </c>
      <c r="AQ2003">
        <v>0</v>
      </c>
      <c r="AR2003">
        <f t="shared" si="31"/>
        <v>0</v>
      </c>
      <c r="AS2003">
        <v>1</v>
      </c>
      <c r="AT2003" t="s">
        <v>134</v>
      </c>
      <c r="AU2003">
        <v>43</v>
      </c>
    </row>
    <row r="2004" spans="1:47">
      <c r="A2004" t="s">
        <v>7407</v>
      </c>
      <c r="C2004">
        <v>310</v>
      </c>
      <c r="D2004" t="s">
        <v>7408</v>
      </c>
      <c r="E2004">
        <v>101</v>
      </c>
      <c r="F2004" t="s">
        <v>7409</v>
      </c>
      <c r="G2004" t="s">
        <v>219</v>
      </c>
      <c r="H2004" t="s">
        <v>220</v>
      </c>
      <c r="I2004" t="s">
        <v>7410</v>
      </c>
      <c r="J2004">
        <v>0.17421</v>
      </c>
      <c r="K2004">
        <v>1</v>
      </c>
      <c r="L2004">
        <v>1</v>
      </c>
      <c r="M2004">
        <v>1</v>
      </c>
      <c r="N2004">
        <v>1</v>
      </c>
      <c r="O2004" t="s">
        <v>225</v>
      </c>
      <c r="P2004">
        <v>0</v>
      </c>
      <c r="Q2004">
        <v>2</v>
      </c>
      <c r="R2004">
        <v>2100</v>
      </c>
      <c r="S2004" t="s">
        <v>223</v>
      </c>
      <c r="T2004">
        <v>2100</v>
      </c>
      <c r="U2004" t="s">
        <v>7407</v>
      </c>
      <c r="V2004" t="s">
        <v>413</v>
      </c>
      <c r="W2004" t="s">
        <v>225</v>
      </c>
      <c r="X2004" t="s">
        <v>225</v>
      </c>
      <c r="Y2004">
        <v>1050</v>
      </c>
      <c r="AB2004">
        <v>1</v>
      </c>
      <c r="AC2004">
        <v>1</v>
      </c>
      <c r="AD2004">
        <v>4</v>
      </c>
      <c r="AE2004">
        <v>1248</v>
      </c>
      <c r="AF2004">
        <v>1.5</v>
      </c>
      <c r="AQ2004">
        <v>2</v>
      </c>
      <c r="AR2004">
        <f t="shared" si="31"/>
        <v>9.68</v>
      </c>
      <c r="AS2004">
        <v>1</v>
      </c>
      <c r="AT2004" t="s">
        <v>136</v>
      </c>
      <c r="AU2004">
        <v>45</v>
      </c>
    </row>
    <row r="2005" spans="1:47">
      <c r="A2005" t="s">
        <v>7411</v>
      </c>
      <c r="C2005">
        <v>310</v>
      </c>
      <c r="D2005" t="s">
        <v>7412</v>
      </c>
      <c r="E2005">
        <v>101</v>
      </c>
      <c r="F2005" t="s">
        <v>7413</v>
      </c>
      <c r="G2005" t="s">
        <v>219</v>
      </c>
      <c r="H2005" t="s">
        <v>220</v>
      </c>
      <c r="I2005" t="s">
        <v>7414</v>
      </c>
      <c r="J2005">
        <v>0.2177</v>
      </c>
      <c r="K2005">
        <v>1</v>
      </c>
      <c r="L2005">
        <v>1</v>
      </c>
      <c r="M2005">
        <v>1</v>
      </c>
      <c r="N2005">
        <v>1</v>
      </c>
      <c r="O2005" t="s">
        <v>225</v>
      </c>
      <c r="P2005">
        <v>0</v>
      </c>
      <c r="Q2005">
        <v>1</v>
      </c>
      <c r="R2005">
        <v>500</v>
      </c>
      <c r="S2005" t="s">
        <v>243</v>
      </c>
      <c r="T2005">
        <v>500</v>
      </c>
      <c r="U2005" t="s">
        <v>7411</v>
      </c>
      <c r="V2005" t="s">
        <v>413</v>
      </c>
      <c r="W2005" t="s">
        <v>225</v>
      </c>
      <c r="X2005" t="s">
        <v>225</v>
      </c>
      <c r="Y2005">
        <v>500</v>
      </c>
      <c r="AB2005">
        <v>1</v>
      </c>
      <c r="AC2005">
        <v>1</v>
      </c>
      <c r="AD2005">
        <v>2</v>
      </c>
      <c r="AE2005">
        <v>855</v>
      </c>
      <c r="AF2005">
        <v>1</v>
      </c>
      <c r="AQ2005">
        <v>2</v>
      </c>
      <c r="AR2005">
        <f t="shared" si="31"/>
        <v>9.68</v>
      </c>
      <c r="AS2005">
        <v>1</v>
      </c>
      <c r="AT2005" t="s">
        <v>137</v>
      </c>
      <c r="AU2005">
        <v>46</v>
      </c>
    </row>
    <row r="2006" spans="1:47">
      <c r="A2006" t="s">
        <v>7415</v>
      </c>
      <c r="C2006">
        <v>310</v>
      </c>
      <c r="D2006" t="s">
        <v>7416</v>
      </c>
      <c r="E2006">
        <v>101</v>
      </c>
      <c r="F2006" t="s">
        <v>7417</v>
      </c>
      <c r="G2006" t="s">
        <v>219</v>
      </c>
      <c r="H2006" t="s">
        <v>220</v>
      </c>
      <c r="I2006" t="s">
        <v>7418</v>
      </c>
      <c r="J2006">
        <v>0.10072</v>
      </c>
      <c r="K2006">
        <v>0</v>
      </c>
      <c r="L2006">
        <v>0</v>
      </c>
      <c r="M2006">
        <v>1</v>
      </c>
      <c r="N2006">
        <v>1</v>
      </c>
      <c r="O2006" t="s">
        <v>659</v>
      </c>
      <c r="P2006">
        <v>1</v>
      </c>
      <c r="Q2006">
        <v>1</v>
      </c>
      <c r="R2006">
        <v>1900</v>
      </c>
      <c r="S2006" t="s">
        <v>223</v>
      </c>
      <c r="T2006">
        <v>0</v>
      </c>
      <c r="U2006" t="s">
        <v>7415</v>
      </c>
      <c r="V2006" t="s">
        <v>933</v>
      </c>
      <c r="W2006" t="s">
        <v>659</v>
      </c>
      <c r="X2006" t="s">
        <v>659</v>
      </c>
      <c r="Y2006">
        <v>1900</v>
      </c>
      <c r="AB2006">
        <v>0</v>
      </c>
      <c r="AC2006">
        <v>0</v>
      </c>
      <c r="AD2006">
        <v>2</v>
      </c>
      <c r="AE2006">
        <v>894</v>
      </c>
      <c r="AF2006">
        <v>1</v>
      </c>
      <c r="AQ2006">
        <v>1</v>
      </c>
      <c r="AR2006">
        <f t="shared" si="31"/>
        <v>0</v>
      </c>
      <c r="AS2006">
        <v>1</v>
      </c>
      <c r="AT2006" t="s">
        <v>134</v>
      </c>
      <c r="AU2006">
        <v>43</v>
      </c>
    </row>
    <row r="2007" spans="1:47">
      <c r="A2007" t="s">
        <v>7419</v>
      </c>
      <c r="C2007">
        <v>310</v>
      </c>
      <c r="D2007" t="s">
        <v>7420</v>
      </c>
      <c r="E2007">
        <v>101</v>
      </c>
      <c r="F2007" t="s">
        <v>7421</v>
      </c>
      <c r="G2007" t="s">
        <v>219</v>
      </c>
      <c r="H2007" t="s">
        <v>220</v>
      </c>
      <c r="I2007" t="s">
        <v>7422</v>
      </c>
      <c r="J2007">
        <v>0.24657000000000001</v>
      </c>
      <c r="K2007">
        <v>0</v>
      </c>
      <c r="L2007">
        <v>0</v>
      </c>
      <c r="M2007">
        <v>1</v>
      </c>
      <c r="N2007">
        <v>1</v>
      </c>
      <c r="O2007" t="s">
        <v>659</v>
      </c>
      <c r="P2007">
        <v>1</v>
      </c>
      <c r="Q2007">
        <v>1</v>
      </c>
      <c r="R2007">
        <v>4200</v>
      </c>
      <c r="S2007" t="s">
        <v>223</v>
      </c>
      <c r="T2007">
        <v>0</v>
      </c>
      <c r="U2007" t="s">
        <v>7419</v>
      </c>
      <c r="V2007" t="s">
        <v>933</v>
      </c>
      <c r="W2007" t="s">
        <v>659</v>
      </c>
      <c r="X2007" t="s">
        <v>659</v>
      </c>
      <c r="Y2007">
        <v>4200</v>
      </c>
      <c r="AB2007">
        <v>0</v>
      </c>
      <c r="AC2007">
        <v>0</v>
      </c>
      <c r="AD2007">
        <v>3</v>
      </c>
      <c r="AE2007">
        <v>1416</v>
      </c>
      <c r="AF2007">
        <v>1</v>
      </c>
      <c r="AQ2007">
        <v>1</v>
      </c>
      <c r="AR2007">
        <f t="shared" si="31"/>
        <v>0</v>
      </c>
      <c r="AS2007">
        <v>1</v>
      </c>
      <c r="AT2007" t="s">
        <v>135</v>
      </c>
      <c r="AU2007">
        <v>44</v>
      </c>
    </row>
    <row r="2008" spans="1:47">
      <c r="A2008" t="s">
        <v>7423</v>
      </c>
      <c r="C2008">
        <v>310</v>
      </c>
      <c r="D2008" t="s">
        <v>7424</v>
      </c>
      <c r="E2008">
        <v>101</v>
      </c>
      <c r="F2008" t="s">
        <v>7425</v>
      </c>
      <c r="G2008" t="s">
        <v>219</v>
      </c>
      <c r="H2008" t="s">
        <v>220</v>
      </c>
      <c r="I2008" t="s">
        <v>7426</v>
      </c>
      <c r="J2008">
        <v>0.23230999999999999</v>
      </c>
      <c r="K2008">
        <v>1</v>
      </c>
      <c r="L2008">
        <v>1</v>
      </c>
      <c r="M2008">
        <v>1</v>
      </c>
      <c r="N2008">
        <v>1</v>
      </c>
      <c r="O2008" t="s">
        <v>225</v>
      </c>
      <c r="P2008">
        <v>0</v>
      </c>
      <c r="Q2008">
        <v>1</v>
      </c>
      <c r="R2008">
        <v>900</v>
      </c>
      <c r="S2008" t="s">
        <v>223</v>
      </c>
      <c r="T2008">
        <v>900</v>
      </c>
      <c r="U2008" t="s">
        <v>7423</v>
      </c>
      <c r="V2008" t="s">
        <v>413</v>
      </c>
      <c r="W2008" t="s">
        <v>225</v>
      </c>
      <c r="X2008" t="s">
        <v>225</v>
      </c>
      <c r="Y2008">
        <v>900</v>
      </c>
      <c r="AB2008">
        <v>1</v>
      </c>
      <c r="AC2008">
        <v>1</v>
      </c>
      <c r="AD2008">
        <v>3</v>
      </c>
      <c r="AE2008">
        <v>899</v>
      </c>
      <c r="AF2008">
        <v>1</v>
      </c>
      <c r="AQ2008">
        <v>2</v>
      </c>
      <c r="AR2008">
        <f t="shared" si="31"/>
        <v>9.68</v>
      </c>
      <c r="AS2008">
        <v>1</v>
      </c>
      <c r="AT2008" t="s">
        <v>137</v>
      </c>
      <c r="AU2008">
        <v>46</v>
      </c>
    </row>
    <row r="2009" spans="1:47">
      <c r="A2009" t="s">
        <v>7427</v>
      </c>
      <c r="C2009">
        <v>310</v>
      </c>
      <c r="D2009" t="s">
        <v>5811</v>
      </c>
      <c r="E2009">
        <v>903</v>
      </c>
      <c r="F2009" t="s">
        <v>821</v>
      </c>
      <c r="G2009" t="s">
        <v>219</v>
      </c>
      <c r="H2009" t="s">
        <v>833</v>
      </c>
      <c r="I2009" t="s">
        <v>7428</v>
      </c>
      <c r="J2009">
        <v>5.0651000000000002</v>
      </c>
      <c r="K2009">
        <v>0</v>
      </c>
      <c r="L2009">
        <v>0</v>
      </c>
      <c r="M2009">
        <v>0</v>
      </c>
      <c r="N2009">
        <v>0</v>
      </c>
      <c r="P2009">
        <v>0</v>
      </c>
      <c r="Q2009">
        <v>0</v>
      </c>
      <c r="R2009">
        <v>0</v>
      </c>
      <c r="S2009" t="s">
        <v>223</v>
      </c>
      <c r="T2009">
        <v>0</v>
      </c>
      <c r="U2009" t="s">
        <v>7427</v>
      </c>
      <c r="Y2009">
        <v>0</v>
      </c>
      <c r="AB2009">
        <v>0</v>
      </c>
      <c r="AC2009">
        <v>0</v>
      </c>
      <c r="AD2009">
        <v>0</v>
      </c>
      <c r="AE2009">
        <v>0</v>
      </c>
      <c r="AF2009">
        <v>0</v>
      </c>
      <c r="AQ2009">
        <v>1</v>
      </c>
      <c r="AR2009">
        <f t="shared" si="31"/>
        <v>0</v>
      </c>
      <c r="AS2009">
        <v>1</v>
      </c>
      <c r="AT2009" t="s">
        <v>136</v>
      </c>
      <c r="AU2009">
        <v>45</v>
      </c>
    </row>
    <row r="2010" spans="1:47">
      <c r="A2010" t="s">
        <v>7429</v>
      </c>
      <c r="C2010">
        <v>310</v>
      </c>
      <c r="D2010" t="s">
        <v>7430</v>
      </c>
      <c r="E2010">
        <v>101</v>
      </c>
      <c r="F2010" t="s">
        <v>7431</v>
      </c>
      <c r="G2010" t="s">
        <v>422</v>
      </c>
      <c r="H2010" t="s">
        <v>220</v>
      </c>
      <c r="I2010" t="s">
        <v>7432</v>
      </c>
      <c r="J2010">
        <v>0.19628000000000001</v>
      </c>
      <c r="K2010">
        <v>0</v>
      </c>
      <c r="L2010">
        <v>0</v>
      </c>
      <c r="M2010">
        <v>1</v>
      </c>
      <c r="N2010">
        <v>1</v>
      </c>
      <c r="O2010" t="s">
        <v>659</v>
      </c>
      <c r="P2010">
        <v>1</v>
      </c>
      <c r="Q2010">
        <v>1</v>
      </c>
      <c r="R2010">
        <v>9000</v>
      </c>
      <c r="S2010" t="s">
        <v>223</v>
      </c>
      <c r="T2010">
        <v>0</v>
      </c>
      <c r="U2010" t="s">
        <v>7429</v>
      </c>
      <c r="V2010" t="s">
        <v>933</v>
      </c>
      <c r="W2010" t="s">
        <v>659</v>
      </c>
      <c r="X2010" t="s">
        <v>659</v>
      </c>
      <c r="Y2010">
        <v>9000</v>
      </c>
      <c r="AB2010">
        <v>0</v>
      </c>
      <c r="AC2010">
        <v>0</v>
      </c>
      <c r="AD2010">
        <v>5</v>
      </c>
      <c r="AE2010">
        <v>1468</v>
      </c>
      <c r="AF2010">
        <v>1</v>
      </c>
      <c r="AQ2010">
        <v>1</v>
      </c>
      <c r="AR2010">
        <f t="shared" si="31"/>
        <v>0</v>
      </c>
      <c r="AS2010">
        <v>1</v>
      </c>
      <c r="AT2010" t="s">
        <v>135</v>
      </c>
      <c r="AU2010">
        <v>44</v>
      </c>
    </row>
    <row r="2011" spans="1:47">
      <c r="A2011" t="s">
        <v>7433</v>
      </c>
      <c r="C2011">
        <v>310</v>
      </c>
      <c r="D2011" t="s">
        <v>7434</v>
      </c>
      <c r="E2011">
        <v>101</v>
      </c>
      <c r="F2011" t="s">
        <v>7435</v>
      </c>
      <c r="G2011" t="s">
        <v>219</v>
      </c>
      <c r="H2011" t="s">
        <v>220</v>
      </c>
      <c r="I2011" t="s">
        <v>7436</v>
      </c>
      <c r="J2011">
        <v>8.6660000000000001E-2</v>
      </c>
      <c r="K2011">
        <v>1</v>
      </c>
      <c r="L2011">
        <v>1</v>
      </c>
      <c r="M2011">
        <v>1</v>
      </c>
      <c r="N2011">
        <v>1</v>
      </c>
      <c r="O2011" t="s">
        <v>225</v>
      </c>
      <c r="P2011">
        <v>0</v>
      </c>
      <c r="Q2011">
        <v>1</v>
      </c>
      <c r="R2011">
        <v>6400</v>
      </c>
      <c r="S2011" t="s">
        <v>223</v>
      </c>
      <c r="T2011">
        <v>6400</v>
      </c>
      <c r="U2011" t="s">
        <v>7433</v>
      </c>
      <c r="V2011" t="s">
        <v>455</v>
      </c>
      <c r="W2011" t="s">
        <v>225</v>
      </c>
      <c r="X2011" t="s">
        <v>225</v>
      </c>
      <c r="Y2011">
        <v>6400</v>
      </c>
      <c r="AB2011">
        <v>1</v>
      </c>
      <c r="AC2011">
        <v>1</v>
      </c>
      <c r="AD2011">
        <v>2</v>
      </c>
      <c r="AE2011">
        <v>888</v>
      </c>
      <c r="AF2011">
        <v>1</v>
      </c>
      <c r="AQ2011">
        <v>1</v>
      </c>
      <c r="AR2011">
        <f t="shared" si="31"/>
        <v>9.68</v>
      </c>
      <c r="AS2011">
        <v>1</v>
      </c>
      <c r="AT2011" t="s">
        <v>137</v>
      </c>
      <c r="AU2011">
        <v>46</v>
      </c>
    </row>
    <row r="2012" spans="1:47">
      <c r="A2012" t="s">
        <v>7437</v>
      </c>
      <c r="C2012">
        <v>310</v>
      </c>
      <c r="D2012" t="s">
        <v>7438</v>
      </c>
      <c r="E2012">
        <v>101</v>
      </c>
      <c r="F2012" t="s">
        <v>7439</v>
      </c>
      <c r="G2012" t="s">
        <v>422</v>
      </c>
      <c r="H2012" t="s">
        <v>220</v>
      </c>
      <c r="I2012" t="s">
        <v>7440</v>
      </c>
      <c r="J2012">
        <v>6.719E-2</v>
      </c>
      <c r="K2012">
        <v>0</v>
      </c>
      <c r="L2012">
        <v>0</v>
      </c>
      <c r="M2012">
        <v>0</v>
      </c>
      <c r="N2012">
        <v>0</v>
      </c>
      <c r="P2012">
        <v>1</v>
      </c>
      <c r="Q2012">
        <v>1</v>
      </c>
      <c r="R2012">
        <v>2700</v>
      </c>
      <c r="S2012" t="s">
        <v>223</v>
      </c>
      <c r="T2012">
        <v>0</v>
      </c>
      <c r="U2012" t="s">
        <v>7437</v>
      </c>
      <c r="V2012" t="s">
        <v>933</v>
      </c>
      <c r="W2012" t="s">
        <v>659</v>
      </c>
      <c r="Y2012">
        <v>2700</v>
      </c>
      <c r="AB2012">
        <v>0</v>
      </c>
      <c r="AC2012">
        <v>0</v>
      </c>
      <c r="AD2012">
        <v>3</v>
      </c>
      <c r="AE2012">
        <v>1316</v>
      </c>
      <c r="AF2012">
        <v>1</v>
      </c>
      <c r="AQ2012">
        <v>0</v>
      </c>
      <c r="AR2012">
        <f t="shared" si="31"/>
        <v>0</v>
      </c>
      <c r="AS2012">
        <v>1</v>
      </c>
      <c r="AT2012" t="s">
        <v>135</v>
      </c>
      <c r="AU2012">
        <v>44</v>
      </c>
    </row>
    <row r="2013" spans="1:47">
      <c r="A2013" t="s">
        <v>7441</v>
      </c>
      <c r="C2013">
        <v>310</v>
      </c>
      <c r="D2013" t="s">
        <v>7442</v>
      </c>
      <c r="E2013">
        <v>101</v>
      </c>
      <c r="F2013" t="s">
        <v>7333</v>
      </c>
      <c r="G2013" t="s">
        <v>219</v>
      </c>
      <c r="H2013" t="s">
        <v>220</v>
      </c>
      <c r="I2013" t="s">
        <v>7443</v>
      </c>
      <c r="J2013">
        <v>0.38439000000000001</v>
      </c>
      <c r="K2013">
        <v>0</v>
      </c>
      <c r="L2013">
        <v>0</v>
      </c>
      <c r="M2013">
        <v>1</v>
      </c>
      <c r="N2013">
        <v>1</v>
      </c>
      <c r="O2013" t="s">
        <v>659</v>
      </c>
      <c r="P2013">
        <v>1</v>
      </c>
      <c r="Q2013">
        <v>1</v>
      </c>
      <c r="R2013">
        <v>7600</v>
      </c>
      <c r="S2013" t="s">
        <v>223</v>
      </c>
      <c r="T2013">
        <v>0</v>
      </c>
      <c r="U2013" t="s">
        <v>7441</v>
      </c>
      <c r="V2013" t="s">
        <v>933</v>
      </c>
      <c r="W2013" t="s">
        <v>659</v>
      </c>
      <c r="X2013" t="s">
        <v>659</v>
      </c>
      <c r="Y2013">
        <v>7600</v>
      </c>
      <c r="AB2013">
        <v>0</v>
      </c>
      <c r="AC2013">
        <v>0</v>
      </c>
      <c r="AD2013">
        <v>3</v>
      </c>
      <c r="AE2013">
        <v>1676</v>
      </c>
      <c r="AF2013">
        <v>1</v>
      </c>
      <c r="AQ2013">
        <v>1</v>
      </c>
      <c r="AR2013">
        <f t="shared" si="31"/>
        <v>0</v>
      </c>
      <c r="AS2013">
        <v>1</v>
      </c>
      <c r="AT2013" t="s">
        <v>134</v>
      </c>
      <c r="AU2013">
        <v>43</v>
      </c>
    </row>
    <row r="2014" spans="1:47">
      <c r="A2014" t="s">
        <v>7444</v>
      </c>
      <c r="C2014">
        <v>310</v>
      </c>
      <c r="D2014" t="s">
        <v>7445</v>
      </c>
      <c r="E2014">
        <v>101</v>
      </c>
      <c r="F2014" t="s">
        <v>7446</v>
      </c>
      <c r="G2014" t="s">
        <v>422</v>
      </c>
      <c r="H2014" t="s">
        <v>220</v>
      </c>
      <c r="I2014" t="s">
        <v>7447</v>
      </c>
      <c r="J2014">
        <v>0.31813999999999998</v>
      </c>
      <c r="K2014">
        <v>0</v>
      </c>
      <c r="L2014">
        <v>0</v>
      </c>
      <c r="M2014">
        <v>1</v>
      </c>
      <c r="N2014">
        <v>1</v>
      </c>
      <c r="O2014" t="s">
        <v>659</v>
      </c>
      <c r="P2014">
        <v>1</v>
      </c>
      <c r="Q2014">
        <v>1</v>
      </c>
      <c r="R2014">
        <v>700</v>
      </c>
      <c r="S2014" t="s">
        <v>223</v>
      </c>
      <c r="T2014">
        <v>0</v>
      </c>
      <c r="U2014" t="s">
        <v>7444</v>
      </c>
      <c r="V2014" t="s">
        <v>933</v>
      </c>
      <c r="W2014" t="s">
        <v>659</v>
      </c>
      <c r="X2014" t="s">
        <v>659</v>
      </c>
      <c r="Y2014">
        <v>700</v>
      </c>
      <c r="AB2014">
        <v>0</v>
      </c>
      <c r="AC2014">
        <v>0</v>
      </c>
      <c r="AD2014">
        <v>4</v>
      </c>
      <c r="AE2014">
        <v>1104</v>
      </c>
      <c r="AF2014">
        <v>1</v>
      </c>
      <c r="AQ2014">
        <v>1</v>
      </c>
      <c r="AR2014">
        <f t="shared" si="31"/>
        <v>0</v>
      </c>
      <c r="AS2014">
        <v>1</v>
      </c>
      <c r="AT2014" t="s">
        <v>135</v>
      </c>
      <c r="AU2014">
        <v>44</v>
      </c>
    </row>
    <row r="2015" spans="1:47">
      <c r="A2015" t="s">
        <v>7448</v>
      </c>
      <c r="C2015">
        <v>310</v>
      </c>
      <c r="D2015" t="s">
        <v>7449</v>
      </c>
      <c r="E2015">
        <v>132</v>
      </c>
      <c r="F2015" t="s">
        <v>7450</v>
      </c>
      <c r="G2015" t="s">
        <v>219</v>
      </c>
      <c r="H2015" t="s">
        <v>260</v>
      </c>
      <c r="I2015" t="s">
        <v>7451</v>
      </c>
      <c r="J2015">
        <v>0.1169</v>
      </c>
      <c r="K2015">
        <v>0</v>
      </c>
      <c r="L2015">
        <v>0</v>
      </c>
      <c r="M2015">
        <v>0</v>
      </c>
      <c r="N2015">
        <v>0</v>
      </c>
      <c r="P2015">
        <v>0</v>
      </c>
      <c r="Q2015">
        <v>0</v>
      </c>
      <c r="R2015">
        <v>0</v>
      </c>
      <c r="S2015" t="s">
        <v>223</v>
      </c>
      <c r="T2015">
        <v>0</v>
      </c>
      <c r="U2015" t="s">
        <v>7448</v>
      </c>
      <c r="Y2015">
        <v>0</v>
      </c>
      <c r="AB2015">
        <v>0</v>
      </c>
      <c r="AC2015">
        <v>0</v>
      </c>
      <c r="AD2015">
        <v>0</v>
      </c>
      <c r="AE2015">
        <v>0</v>
      </c>
      <c r="AF2015">
        <v>0</v>
      </c>
      <c r="AQ2015">
        <v>1</v>
      </c>
      <c r="AR2015">
        <f t="shared" si="31"/>
        <v>0</v>
      </c>
      <c r="AS2015">
        <v>1</v>
      </c>
      <c r="AT2015" t="s">
        <v>137</v>
      </c>
      <c r="AU2015">
        <v>46</v>
      </c>
    </row>
    <row r="2016" spans="1:47">
      <c r="A2016" t="s">
        <v>7452</v>
      </c>
      <c r="C2016">
        <v>310</v>
      </c>
      <c r="D2016" t="s">
        <v>7453</v>
      </c>
      <c r="E2016">
        <v>101</v>
      </c>
      <c r="F2016" t="s">
        <v>7454</v>
      </c>
      <c r="G2016" t="s">
        <v>219</v>
      </c>
      <c r="H2016" t="s">
        <v>220</v>
      </c>
      <c r="I2016" t="s">
        <v>7455</v>
      </c>
      <c r="J2016">
        <v>0.20380999999999999</v>
      </c>
      <c r="K2016">
        <v>1</v>
      </c>
      <c r="L2016">
        <v>1</v>
      </c>
      <c r="M2016">
        <v>1</v>
      </c>
      <c r="N2016">
        <v>1</v>
      </c>
      <c r="O2016" t="s">
        <v>225</v>
      </c>
      <c r="P2016">
        <v>0</v>
      </c>
      <c r="Q2016">
        <v>1</v>
      </c>
      <c r="R2016">
        <v>2100</v>
      </c>
      <c r="S2016" t="s">
        <v>223</v>
      </c>
      <c r="T2016">
        <v>2100</v>
      </c>
      <c r="U2016" t="s">
        <v>7452</v>
      </c>
      <c r="V2016" t="s">
        <v>413</v>
      </c>
      <c r="W2016" t="s">
        <v>225</v>
      </c>
      <c r="X2016" t="s">
        <v>225</v>
      </c>
      <c r="Y2016">
        <v>2100</v>
      </c>
      <c r="AB2016">
        <v>1</v>
      </c>
      <c r="AC2016">
        <v>1</v>
      </c>
      <c r="AD2016">
        <v>2</v>
      </c>
      <c r="AE2016">
        <v>834</v>
      </c>
      <c r="AF2016">
        <v>1.5</v>
      </c>
      <c r="AQ2016">
        <v>1</v>
      </c>
      <c r="AR2016">
        <f t="shared" si="31"/>
        <v>9.68</v>
      </c>
      <c r="AS2016">
        <v>1</v>
      </c>
      <c r="AT2016" t="s">
        <v>136</v>
      </c>
      <c r="AU2016">
        <v>45</v>
      </c>
    </row>
    <row r="2017" spans="1:47">
      <c r="A2017" t="s">
        <v>7456</v>
      </c>
      <c r="C2017">
        <v>310</v>
      </c>
      <c r="D2017" t="s">
        <v>7457</v>
      </c>
      <c r="E2017">
        <v>101</v>
      </c>
      <c r="F2017" t="s">
        <v>7458</v>
      </c>
      <c r="G2017" t="s">
        <v>422</v>
      </c>
      <c r="H2017" t="s">
        <v>220</v>
      </c>
      <c r="I2017" t="s">
        <v>7459</v>
      </c>
      <c r="J2017">
        <v>0.15458</v>
      </c>
      <c r="K2017">
        <v>0</v>
      </c>
      <c r="L2017">
        <v>0</v>
      </c>
      <c r="M2017">
        <v>1</v>
      </c>
      <c r="N2017">
        <v>1</v>
      </c>
      <c r="O2017" t="s">
        <v>659</v>
      </c>
      <c r="P2017">
        <v>1</v>
      </c>
      <c r="Q2017">
        <v>1</v>
      </c>
      <c r="R2017">
        <v>3100</v>
      </c>
      <c r="S2017" t="s">
        <v>223</v>
      </c>
      <c r="T2017">
        <v>0</v>
      </c>
      <c r="U2017" t="s">
        <v>7456</v>
      </c>
      <c r="V2017" t="s">
        <v>460</v>
      </c>
      <c r="X2017" t="s">
        <v>659</v>
      </c>
      <c r="Y2017">
        <v>3100</v>
      </c>
      <c r="AB2017">
        <v>0</v>
      </c>
      <c r="AC2017">
        <v>0</v>
      </c>
      <c r="AD2017">
        <v>2</v>
      </c>
      <c r="AE2017">
        <v>1536</v>
      </c>
      <c r="AF2017">
        <v>2</v>
      </c>
      <c r="AQ2017">
        <v>1</v>
      </c>
      <c r="AR2017">
        <f t="shared" si="31"/>
        <v>0</v>
      </c>
      <c r="AS2017">
        <v>1</v>
      </c>
      <c r="AT2017" t="s">
        <v>135</v>
      </c>
      <c r="AU2017">
        <v>44</v>
      </c>
    </row>
    <row r="2018" spans="1:47">
      <c r="A2018" t="s">
        <v>7460</v>
      </c>
      <c r="C2018">
        <v>310</v>
      </c>
      <c r="D2018" t="s">
        <v>7461</v>
      </c>
      <c r="E2018">
        <v>101</v>
      </c>
      <c r="F2018" t="s">
        <v>7462</v>
      </c>
      <c r="G2018" t="s">
        <v>422</v>
      </c>
      <c r="H2018" t="s">
        <v>220</v>
      </c>
      <c r="I2018" t="s">
        <v>7463</v>
      </c>
      <c r="J2018">
        <v>0.20518</v>
      </c>
      <c r="K2018">
        <v>0</v>
      </c>
      <c r="L2018">
        <v>0</v>
      </c>
      <c r="M2018">
        <v>1</v>
      </c>
      <c r="N2018">
        <v>1</v>
      </c>
      <c r="O2018" t="s">
        <v>659</v>
      </c>
      <c r="P2018">
        <v>1</v>
      </c>
      <c r="Q2018">
        <v>1</v>
      </c>
      <c r="R2018">
        <v>7600</v>
      </c>
      <c r="S2018" t="s">
        <v>223</v>
      </c>
      <c r="T2018">
        <v>0</v>
      </c>
      <c r="U2018" t="s">
        <v>7460</v>
      </c>
      <c r="V2018" t="s">
        <v>933</v>
      </c>
      <c r="W2018" t="s">
        <v>659</v>
      </c>
      <c r="X2018" t="s">
        <v>659</v>
      </c>
      <c r="Y2018">
        <v>7600</v>
      </c>
      <c r="AB2018">
        <v>0</v>
      </c>
      <c r="AC2018">
        <v>0</v>
      </c>
      <c r="AD2018">
        <v>3</v>
      </c>
      <c r="AE2018">
        <v>1316</v>
      </c>
      <c r="AF2018">
        <v>1</v>
      </c>
      <c r="AQ2018">
        <v>1</v>
      </c>
      <c r="AR2018">
        <f t="shared" si="31"/>
        <v>0</v>
      </c>
      <c r="AS2018">
        <v>1</v>
      </c>
      <c r="AT2018" t="s">
        <v>135</v>
      </c>
      <c r="AU2018">
        <v>44</v>
      </c>
    </row>
    <row r="2019" spans="1:47">
      <c r="A2019" t="s">
        <v>7464</v>
      </c>
      <c r="C2019">
        <v>310</v>
      </c>
      <c r="D2019" t="s">
        <v>7465</v>
      </c>
      <c r="E2019">
        <v>101</v>
      </c>
      <c r="F2019" t="s">
        <v>7466</v>
      </c>
      <c r="G2019" t="s">
        <v>219</v>
      </c>
      <c r="H2019" t="s">
        <v>220</v>
      </c>
      <c r="I2019" t="s">
        <v>7467</v>
      </c>
      <c r="J2019">
        <v>0.12242</v>
      </c>
      <c r="K2019">
        <v>1</v>
      </c>
      <c r="L2019">
        <v>1</v>
      </c>
      <c r="M2019">
        <v>1</v>
      </c>
      <c r="N2019">
        <v>1</v>
      </c>
      <c r="O2019" t="s">
        <v>225</v>
      </c>
      <c r="P2019">
        <v>0</v>
      </c>
      <c r="Q2019">
        <v>1</v>
      </c>
      <c r="R2019">
        <v>5800</v>
      </c>
      <c r="S2019" t="s">
        <v>223</v>
      </c>
      <c r="T2019">
        <v>5800</v>
      </c>
      <c r="U2019" t="s">
        <v>7464</v>
      </c>
      <c r="V2019" t="s">
        <v>413</v>
      </c>
      <c r="W2019" t="s">
        <v>225</v>
      </c>
      <c r="X2019" t="s">
        <v>225</v>
      </c>
      <c r="Y2019">
        <v>5800</v>
      </c>
      <c r="AB2019">
        <v>1</v>
      </c>
      <c r="AC2019">
        <v>1</v>
      </c>
      <c r="AD2019">
        <v>3</v>
      </c>
      <c r="AE2019">
        <v>768</v>
      </c>
      <c r="AF2019">
        <v>1</v>
      </c>
      <c r="AQ2019">
        <v>1</v>
      </c>
      <c r="AR2019">
        <f t="shared" si="31"/>
        <v>9.68</v>
      </c>
      <c r="AS2019">
        <v>1</v>
      </c>
      <c r="AT2019" t="s">
        <v>136</v>
      </c>
      <c r="AU2019">
        <v>45</v>
      </c>
    </row>
    <row r="2020" spans="1:47">
      <c r="A2020" t="s">
        <v>7468</v>
      </c>
      <c r="C2020">
        <v>310</v>
      </c>
      <c r="D2020" t="s">
        <v>7469</v>
      </c>
      <c r="E2020">
        <v>101</v>
      </c>
      <c r="F2020" t="s">
        <v>7470</v>
      </c>
      <c r="G2020" t="s">
        <v>219</v>
      </c>
      <c r="H2020" t="s">
        <v>220</v>
      </c>
      <c r="I2020" t="s">
        <v>7471</v>
      </c>
      <c r="J2020">
        <v>0.24326</v>
      </c>
      <c r="K2020">
        <v>0</v>
      </c>
      <c r="L2020">
        <v>0</v>
      </c>
      <c r="M2020">
        <v>1</v>
      </c>
      <c r="N2020">
        <v>1</v>
      </c>
      <c r="O2020" t="s">
        <v>659</v>
      </c>
      <c r="P2020">
        <v>1</v>
      </c>
      <c r="Q2020">
        <v>0</v>
      </c>
      <c r="R2020">
        <v>0</v>
      </c>
      <c r="S2020" t="s">
        <v>223</v>
      </c>
      <c r="T2020">
        <v>0</v>
      </c>
      <c r="U2020" t="s">
        <v>7468</v>
      </c>
      <c r="V2020" t="s">
        <v>927</v>
      </c>
      <c r="W2020" t="s">
        <v>659</v>
      </c>
      <c r="X2020" t="s">
        <v>659</v>
      </c>
      <c r="Y2020">
        <v>0</v>
      </c>
      <c r="AB2020">
        <v>0</v>
      </c>
      <c r="AC2020">
        <v>0</v>
      </c>
      <c r="AD2020">
        <v>3</v>
      </c>
      <c r="AE2020">
        <v>1216</v>
      </c>
      <c r="AF2020">
        <v>1</v>
      </c>
      <c r="AQ2020">
        <v>1</v>
      </c>
      <c r="AR2020">
        <f t="shared" si="31"/>
        <v>0</v>
      </c>
      <c r="AS2020">
        <v>1</v>
      </c>
      <c r="AT2020" t="s">
        <v>135</v>
      </c>
      <c r="AU2020">
        <v>44</v>
      </c>
    </row>
    <row r="2021" spans="1:47">
      <c r="A2021" t="s">
        <v>7472</v>
      </c>
      <c r="C2021">
        <v>310</v>
      </c>
      <c r="D2021" t="s">
        <v>7473</v>
      </c>
      <c r="E2021">
        <v>101</v>
      </c>
      <c r="F2021" t="s">
        <v>7474</v>
      </c>
      <c r="G2021" t="s">
        <v>219</v>
      </c>
      <c r="H2021" t="s">
        <v>220</v>
      </c>
      <c r="I2021" t="s">
        <v>7475</v>
      </c>
      <c r="J2021">
        <v>0.20596</v>
      </c>
      <c r="K2021">
        <v>1</v>
      </c>
      <c r="L2021">
        <v>1</v>
      </c>
      <c r="M2021">
        <v>1</v>
      </c>
      <c r="N2021">
        <v>1</v>
      </c>
      <c r="O2021" t="s">
        <v>225</v>
      </c>
      <c r="P2021">
        <v>0</v>
      </c>
      <c r="Q2021">
        <v>1</v>
      </c>
      <c r="R2021">
        <v>15600</v>
      </c>
      <c r="S2021" t="s">
        <v>243</v>
      </c>
      <c r="T2021">
        <v>15600</v>
      </c>
      <c r="U2021" t="s">
        <v>7472</v>
      </c>
      <c r="V2021" t="s">
        <v>413</v>
      </c>
      <c r="W2021" t="s">
        <v>225</v>
      </c>
      <c r="X2021" t="s">
        <v>225</v>
      </c>
      <c r="Y2021">
        <v>15600</v>
      </c>
      <c r="AB2021">
        <v>1</v>
      </c>
      <c r="AC2021">
        <v>1</v>
      </c>
      <c r="AD2021">
        <v>4</v>
      </c>
      <c r="AE2021">
        <v>1633</v>
      </c>
      <c r="AF2021">
        <v>1.5</v>
      </c>
      <c r="AQ2021">
        <v>2</v>
      </c>
      <c r="AR2021">
        <f t="shared" si="31"/>
        <v>9.68</v>
      </c>
      <c r="AS2021">
        <v>1</v>
      </c>
      <c r="AT2021" t="s">
        <v>136</v>
      </c>
      <c r="AU2021">
        <v>45</v>
      </c>
    </row>
    <row r="2022" spans="1:47">
      <c r="A2022" t="s">
        <v>7476</v>
      </c>
      <c r="C2022">
        <v>310</v>
      </c>
      <c r="D2022" t="s">
        <v>7477</v>
      </c>
      <c r="E2022">
        <v>101</v>
      </c>
      <c r="F2022" t="s">
        <v>7478</v>
      </c>
      <c r="G2022" t="s">
        <v>219</v>
      </c>
      <c r="H2022" t="s">
        <v>220</v>
      </c>
      <c r="I2022" t="s">
        <v>7479</v>
      </c>
      <c r="J2022">
        <v>0.10419</v>
      </c>
      <c r="K2022">
        <v>1</v>
      </c>
      <c r="L2022">
        <v>1</v>
      </c>
      <c r="M2022">
        <v>1</v>
      </c>
      <c r="N2022">
        <v>1</v>
      </c>
      <c r="O2022" t="s">
        <v>225</v>
      </c>
      <c r="P2022">
        <v>0</v>
      </c>
      <c r="Q2022">
        <v>1</v>
      </c>
      <c r="R2022">
        <v>1800</v>
      </c>
      <c r="S2022" t="s">
        <v>223</v>
      </c>
      <c r="T2022">
        <v>1800</v>
      </c>
      <c r="U2022" t="s">
        <v>7476</v>
      </c>
      <c r="V2022" t="s">
        <v>455</v>
      </c>
      <c r="W2022" t="s">
        <v>225</v>
      </c>
      <c r="X2022" t="s">
        <v>225</v>
      </c>
      <c r="Y2022">
        <v>1800</v>
      </c>
      <c r="AB2022">
        <v>1</v>
      </c>
      <c r="AC2022">
        <v>1</v>
      </c>
      <c r="AD2022">
        <v>3</v>
      </c>
      <c r="AE2022">
        <v>1196</v>
      </c>
      <c r="AF2022">
        <v>1.5</v>
      </c>
      <c r="AQ2022">
        <v>1</v>
      </c>
      <c r="AR2022">
        <f t="shared" si="31"/>
        <v>9.68</v>
      </c>
      <c r="AS2022">
        <v>1</v>
      </c>
      <c r="AT2022" t="s">
        <v>136</v>
      </c>
      <c r="AU2022">
        <v>45</v>
      </c>
    </row>
    <row r="2023" spans="1:47">
      <c r="A2023" t="s">
        <v>7480</v>
      </c>
      <c r="C2023">
        <v>310</v>
      </c>
      <c r="D2023" t="s">
        <v>7481</v>
      </c>
      <c r="E2023">
        <v>101</v>
      </c>
      <c r="F2023" t="s">
        <v>7482</v>
      </c>
      <c r="G2023" t="s">
        <v>219</v>
      </c>
      <c r="H2023" t="s">
        <v>220</v>
      </c>
      <c r="I2023" t="s">
        <v>7483</v>
      </c>
      <c r="J2023">
        <v>9.5740000000000006E-2</v>
      </c>
      <c r="K2023">
        <v>1</v>
      </c>
      <c r="L2023">
        <v>1</v>
      </c>
      <c r="M2023">
        <v>1</v>
      </c>
      <c r="N2023">
        <v>1</v>
      </c>
      <c r="O2023" t="s">
        <v>225</v>
      </c>
      <c r="P2023">
        <v>0</v>
      </c>
      <c r="Q2023">
        <v>1</v>
      </c>
      <c r="R2023">
        <v>5500</v>
      </c>
      <c r="S2023" t="s">
        <v>223</v>
      </c>
      <c r="T2023">
        <v>5500</v>
      </c>
      <c r="U2023" t="s">
        <v>7480</v>
      </c>
      <c r="V2023" t="s">
        <v>413</v>
      </c>
      <c r="W2023" t="s">
        <v>225</v>
      </c>
      <c r="X2023" t="s">
        <v>225</v>
      </c>
      <c r="Y2023">
        <v>5500</v>
      </c>
      <c r="AB2023">
        <v>1</v>
      </c>
      <c r="AC2023">
        <v>1</v>
      </c>
      <c r="AD2023">
        <v>4</v>
      </c>
      <c r="AE2023">
        <v>1776</v>
      </c>
      <c r="AF2023">
        <v>2</v>
      </c>
      <c r="AQ2023">
        <v>1</v>
      </c>
      <c r="AR2023">
        <f t="shared" si="31"/>
        <v>9.68</v>
      </c>
      <c r="AS2023">
        <v>1</v>
      </c>
      <c r="AT2023" t="s">
        <v>137</v>
      </c>
      <c r="AU2023">
        <v>46</v>
      </c>
    </row>
    <row r="2024" spans="1:47">
      <c r="A2024" t="s">
        <v>7484</v>
      </c>
      <c r="C2024">
        <v>310</v>
      </c>
      <c r="D2024" t="s">
        <v>7485</v>
      </c>
      <c r="E2024">
        <v>101</v>
      </c>
      <c r="F2024" t="s">
        <v>7486</v>
      </c>
      <c r="G2024" t="s">
        <v>219</v>
      </c>
      <c r="H2024" t="s">
        <v>220</v>
      </c>
      <c r="I2024" t="s">
        <v>7487</v>
      </c>
      <c r="J2024">
        <v>0.22753999999999999</v>
      </c>
      <c r="K2024">
        <v>1</v>
      </c>
      <c r="L2024">
        <v>1</v>
      </c>
      <c r="M2024">
        <v>1</v>
      </c>
      <c r="N2024">
        <v>1</v>
      </c>
      <c r="O2024" t="s">
        <v>225</v>
      </c>
      <c r="P2024">
        <v>0</v>
      </c>
      <c r="Q2024">
        <v>1</v>
      </c>
      <c r="R2024">
        <v>0</v>
      </c>
      <c r="S2024" t="s">
        <v>223</v>
      </c>
      <c r="T2024">
        <v>0</v>
      </c>
      <c r="U2024" t="s">
        <v>7484</v>
      </c>
      <c r="V2024" t="s">
        <v>413</v>
      </c>
      <c r="W2024" t="s">
        <v>225</v>
      </c>
      <c r="X2024" t="s">
        <v>225</v>
      </c>
      <c r="Y2024">
        <v>0</v>
      </c>
      <c r="AB2024">
        <v>1</v>
      </c>
      <c r="AC2024">
        <v>1</v>
      </c>
      <c r="AD2024">
        <v>2</v>
      </c>
      <c r="AE2024">
        <v>1428</v>
      </c>
      <c r="AF2024">
        <v>1</v>
      </c>
      <c r="AQ2024">
        <v>3</v>
      </c>
      <c r="AR2024">
        <f t="shared" si="31"/>
        <v>9.68</v>
      </c>
      <c r="AS2024">
        <v>1</v>
      </c>
      <c r="AT2024" t="s">
        <v>137</v>
      </c>
      <c r="AU2024">
        <v>46</v>
      </c>
    </row>
    <row r="2025" spans="1:47">
      <c r="A2025" t="s">
        <v>7488</v>
      </c>
      <c r="C2025">
        <v>310</v>
      </c>
      <c r="D2025" t="s">
        <v>7489</v>
      </c>
      <c r="E2025">
        <v>101</v>
      </c>
      <c r="F2025" t="s">
        <v>5238</v>
      </c>
      <c r="G2025" t="s">
        <v>219</v>
      </c>
      <c r="H2025" t="s">
        <v>220</v>
      </c>
      <c r="I2025" t="s">
        <v>7490</v>
      </c>
      <c r="J2025">
        <v>0.28827999999999998</v>
      </c>
      <c r="K2025">
        <v>0</v>
      </c>
      <c r="L2025">
        <v>0</v>
      </c>
      <c r="M2025">
        <v>1</v>
      </c>
      <c r="N2025">
        <v>1</v>
      </c>
      <c r="O2025" t="s">
        <v>659</v>
      </c>
      <c r="P2025">
        <v>1</v>
      </c>
      <c r="Q2025">
        <v>1</v>
      </c>
      <c r="R2025">
        <v>16000</v>
      </c>
      <c r="S2025" t="s">
        <v>223</v>
      </c>
      <c r="T2025">
        <v>0</v>
      </c>
      <c r="U2025" t="s">
        <v>7488</v>
      </c>
      <c r="V2025" t="s">
        <v>933</v>
      </c>
      <c r="W2025" t="s">
        <v>659</v>
      </c>
      <c r="X2025" t="s">
        <v>659</v>
      </c>
      <c r="Y2025">
        <v>16000</v>
      </c>
      <c r="AB2025">
        <v>0</v>
      </c>
      <c r="AC2025">
        <v>0</v>
      </c>
      <c r="AD2025">
        <v>2</v>
      </c>
      <c r="AE2025">
        <v>1480</v>
      </c>
      <c r="AF2025">
        <v>1</v>
      </c>
      <c r="AQ2025">
        <v>0</v>
      </c>
      <c r="AR2025">
        <f t="shared" si="31"/>
        <v>0</v>
      </c>
      <c r="AS2025">
        <v>1</v>
      </c>
      <c r="AT2025" t="s">
        <v>134</v>
      </c>
      <c r="AU2025">
        <v>43</v>
      </c>
    </row>
    <row r="2026" spans="1:47">
      <c r="A2026" t="s">
        <v>7491</v>
      </c>
      <c r="C2026">
        <v>310</v>
      </c>
      <c r="D2026" t="s">
        <v>7492</v>
      </c>
      <c r="E2026">
        <v>101</v>
      </c>
      <c r="F2026" t="s">
        <v>7493</v>
      </c>
      <c r="G2026" t="s">
        <v>219</v>
      </c>
      <c r="H2026" t="s">
        <v>220</v>
      </c>
      <c r="I2026" t="s">
        <v>7494</v>
      </c>
      <c r="J2026">
        <v>0.25367000000000001</v>
      </c>
      <c r="K2026">
        <v>0</v>
      </c>
      <c r="L2026">
        <v>0</v>
      </c>
      <c r="M2026">
        <v>1</v>
      </c>
      <c r="N2026">
        <v>1</v>
      </c>
      <c r="O2026" t="s">
        <v>659</v>
      </c>
      <c r="P2026">
        <v>1</v>
      </c>
      <c r="Q2026">
        <v>1</v>
      </c>
      <c r="R2026">
        <v>17300</v>
      </c>
      <c r="S2026" t="s">
        <v>223</v>
      </c>
      <c r="T2026">
        <v>0</v>
      </c>
      <c r="U2026" t="s">
        <v>7491</v>
      </c>
      <c r="V2026" t="s">
        <v>933</v>
      </c>
      <c r="W2026" t="s">
        <v>659</v>
      </c>
      <c r="X2026" t="s">
        <v>659</v>
      </c>
      <c r="Y2026">
        <v>17300</v>
      </c>
      <c r="AB2026">
        <v>0</v>
      </c>
      <c r="AC2026">
        <v>0</v>
      </c>
      <c r="AD2026">
        <v>3</v>
      </c>
      <c r="AE2026">
        <v>1469</v>
      </c>
      <c r="AF2026">
        <v>1.75</v>
      </c>
      <c r="AQ2026">
        <v>1</v>
      </c>
      <c r="AR2026">
        <f t="shared" si="31"/>
        <v>0</v>
      </c>
      <c r="AS2026">
        <v>1</v>
      </c>
      <c r="AT2026" t="s">
        <v>135</v>
      </c>
      <c r="AU2026">
        <v>44</v>
      </c>
    </row>
    <row r="2027" spans="1:47">
      <c r="A2027" t="s">
        <v>7495</v>
      </c>
      <c r="C2027">
        <v>310</v>
      </c>
      <c r="D2027" t="s">
        <v>7496</v>
      </c>
      <c r="E2027">
        <v>101</v>
      </c>
      <c r="F2027" t="s">
        <v>7497</v>
      </c>
      <c r="G2027" t="s">
        <v>219</v>
      </c>
      <c r="H2027" t="s">
        <v>220</v>
      </c>
      <c r="I2027" t="s">
        <v>7498</v>
      </c>
      <c r="J2027">
        <v>0.2041</v>
      </c>
      <c r="K2027">
        <v>1</v>
      </c>
      <c r="L2027">
        <v>1</v>
      </c>
      <c r="M2027">
        <v>1</v>
      </c>
      <c r="N2027">
        <v>1</v>
      </c>
      <c r="O2027" t="s">
        <v>225</v>
      </c>
      <c r="P2027">
        <v>0</v>
      </c>
      <c r="Q2027">
        <v>1</v>
      </c>
      <c r="R2027">
        <v>5800</v>
      </c>
      <c r="S2027" t="s">
        <v>223</v>
      </c>
      <c r="T2027">
        <v>5800</v>
      </c>
      <c r="U2027" t="s">
        <v>7495</v>
      </c>
      <c r="V2027" t="s">
        <v>455</v>
      </c>
      <c r="W2027" t="s">
        <v>225</v>
      </c>
      <c r="X2027" t="s">
        <v>225</v>
      </c>
      <c r="Y2027">
        <v>5800</v>
      </c>
      <c r="AB2027">
        <v>1</v>
      </c>
      <c r="AC2027">
        <v>1</v>
      </c>
      <c r="AD2027">
        <v>2</v>
      </c>
      <c r="AE2027">
        <v>1152</v>
      </c>
      <c r="AF2027">
        <v>1</v>
      </c>
      <c r="AQ2027">
        <v>2</v>
      </c>
      <c r="AR2027">
        <f t="shared" si="31"/>
        <v>9.68</v>
      </c>
      <c r="AS2027">
        <v>1</v>
      </c>
      <c r="AT2027" t="s">
        <v>136</v>
      </c>
      <c r="AU2027">
        <v>45</v>
      </c>
    </row>
    <row r="2028" spans="1:47">
      <c r="A2028" t="s">
        <v>7499</v>
      </c>
      <c r="C2028">
        <v>310</v>
      </c>
      <c r="D2028" t="s">
        <v>7500</v>
      </c>
      <c r="E2028">
        <v>101</v>
      </c>
      <c r="F2028" t="s">
        <v>7501</v>
      </c>
      <c r="G2028" t="s">
        <v>219</v>
      </c>
      <c r="H2028" t="s">
        <v>220</v>
      </c>
      <c r="I2028" t="s">
        <v>7502</v>
      </c>
      <c r="J2028">
        <v>0.24102000000000001</v>
      </c>
      <c r="K2028">
        <v>0</v>
      </c>
      <c r="L2028">
        <v>0</v>
      </c>
      <c r="M2028">
        <v>1</v>
      </c>
      <c r="N2028">
        <v>1</v>
      </c>
      <c r="O2028" t="s">
        <v>659</v>
      </c>
      <c r="P2028">
        <v>1</v>
      </c>
      <c r="Q2028">
        <v>1</v>
      </c>
      <c r="R2028">
        <v>2400</v>
      </c>
      <c r="S2028" t="s">
        <v>223</v>
      </c>
      <c r="T2028">
        <v>0</v>
      </c>
      <c r="U2028" t="s">
        <v>7499</v>
      </c>
      <c r="V2028" t="s">
        <v>933</v>
      </c>
      <c r="W2028" t="s">
        <v>659</v>
      </c>
      <c r="X2028" t="s">
        <v>659</v>
      </c>
      <c r="Y2028">
        <v>2400</v>
      </c>
      <c r="AB2028">
        <v>0</v>
      </c>
      <c r="AC2028">
        <v>0</v>
      </c>
      <c r="AD2028">
        <v>3</v>
      </c>
      <c r="AE2028">
        <v>960</v>
      </c>
      <c r="AF2028">
        <v>1</v>
      </c>
      <c r="AQ2028">
        <v>1</v>
      </c>
      <c r="AR2028">
        <f t="shared" si="31"/>
        <v>0</v>
      </c>
      <c r="AS2028">
        <v>1</v>
      </c>
      <c r="AT2028" t="s">
        <v>134</v>
      </c>
      <c r="AU2028">
        <v>43</v>
      </c>
    </row>
    <row r="2029" spans="1:47">
      <c r="A2029" t="s">
        <v>7503</v>
      </c>
      <c r="C2029">
        <v>310</v>
      </c>
      <c r="D2029" t="s">
        <v>7504</v>
      </c>
      <c r="E2029">
        <v>101</v>
      </c>
      <c r="F2029" t="s">
        <v>7505</v>
      </c>
      <c r="G2029" t="s">
        <v>219</v>
      </c>
      <c r="H2029" t="s">
        <v>220</v>
      </c>
      <c r="I2029" t="s">
        <v>7506</v>
      </c>
      <c r="J2029">
        <v>9.3149999999999997E-2</v>
      </c>
      <c r="K2029">
        <v>1</v>
      </c>
      <c r="L2029">
        <v>1</v>
      </c>
      <c r="M2029">
        <v>1</v>
      </c>
      <c r="N2029">
        <v>1</v>
      </c>
      <c r="O2029" t="s">
        <v>225</v>
      </c>
      <c r="P2029">
        <v>0</v>
      </c>
      <c r="Q2029">
        <v>1</v>
      </c>
      <c r="R2029">
        <v>500</v>
      </c>
      <c r="S2029" t="s">
        <v>223</v>
      </c>
      <c r="T2029">
        <v>500</v>
      </c>
      <c r="U2029" t="s">
        <v>7503</v>
      </c>
      <c r="V2029" t="s">
        <v>455</v>
      </c>
      <c r="W2029" t="s">
        <v>225</v>
      </c>
      <c r="X2029" t="s">
        <v>225</v>
      </c>
      <c r="Y2029">
        <v>500</v>
      </c>
      <c r="AB2029">
        <v>1</v>
      </c>
      <c r="AC2029">
        <v>1</v>
      </c>
      <c r="AD2029">
        <v>3</v>
      </c>
      <c r="AE2029">
        <v>1194</v>
      </c>
      <c r="AF2029">
        <v>1.5</v>
      </c>
      <c r="AQ2029">
        <v>1</v>
      </c>
      <c r="AR2029">
        <f t="shared" si="31"/>
        <v>9.68</v>
      </c>
      <c r="AS2029">
        <v>1</v>
      </c>
      <c r="AT2029" t="s">
        <v>137</v>
      </c>
      <c r="AU2029">
        <v>46</v>
      </c>
    </row>
    <row r="2030" spans="1:47">
      <c r="A2030" t="s">
        <v>7507</v>
      </c>
      <c r="C2030">
        <v>310</v>
      </c>
      <c r="D2030" t="s">
        <v>7508</v>
      </c>
      <c r="E2030">
        <v>101</v>
      </c>
      <c r="F2030" t="s">
        <v>7509</v>
      </c>
      <c r="G2030" t="s">
        <v>219</v>
      </c>
      <c r="H2030" t="s">
        <v>220</v>
      </c>
      <c r="I2030" t="s">
        <v>7510</v>
      </c>
      <c r="J2030">
        <v>0.13216</v>
      </c>
      <c r="K2030">
        <v>0</v>
      </c>
      <c r="L2030">
        <v>0</v>
      </c>
      <c r="M2030">
        <v>1</v>
      </c>
      <c r="N2030">
        <v>1</v>
      </c>
      <c r="O2030" t="s">
        <v>659</v>
      </c>
      <c r="P2030">
        <v>1</v>
      </c>
      <c r="Q2030">
        <v>1</v>
      </c>
      <c r="R2030">
        <v>9000</v>
      </c>
      <c r="S2030" t="s">
        <v>223</v>
      </c>
      <c r="T2030">
        <v>0</v>
      </c>
      <c r="U2030" t="s">
        <v>7507</v>
      </c>
      <c r="X2030" t="s">
        <v>659</v>
      </c>
      <c r="Y2030">
        <v>9000</v>
      </c>
      <c r="AB2030">
        <v>0</v>
      </c>
      <c r="AC2030">
        <v>0</v>
      </c>
      <c r="AD2030">
        <v>3</v>
      </c>
      <c r="AE2030">
        <v>1254</v>
      </c>
      <c r="AF2030">
        <v>2</v>
      </c>
      <c r="AQ2030">
        <v>2</v>
      </c>
      <c r="AR2030">
        <f t="shared" si="31"/>
        <v>0</v>
      </c>
      <c r="AS2030">
        <v>1</v>
      </c>
      <c r="AT2030" t="s">
        <v>134</v>
      </c>
      <c r="AU2030">
        <v>43</v>
      </c>
    </row>
    <row r="2031" spans="1:47">
      <c r="A2031" t="s">
        <v>7511</v>
      </c>
      <c r="C2031">
        <v>310</v>
      </c>
      <c r="D2031" t="s">
        <v>7512</v>
      </c>
      <c r="E2031">
        <v>101</v>
      </c>
      <c r="F2031" t="s">
        <v>7513</v>
      </c>
      <c r="G2031" t="s">
        <v>219</v>
      </c>
      <c r="H2031" t="s">
        <v>220</v>
      </c>
      <c r="I2031" t="s">
        <v>7514</v>
      </c>
      <c r="J2031">
        <v>8.9770000000000003E-2</v>
      </c>
      <c r="K2031">
        <v>1</v>
      </c>
      <c r="L2031">
        <v>1</v>
      </c>
      <c r="M2031">
        <v>1</v>
      </c>
      <c r="N2031">
        <v>1</v>
      </c>
      <c r="O2031" t="s">
        <v>225</v>
      </c>
      <c r="P2031">
        <v>0</v>
      </c>
      <c r="Q2031">
        <v>1</v>
      </c>
      <c r="R2031">
        <v>400</v>
      </c>
      <c r="S2031" t="s">
        <v>223</v>
      </c>
      <c r="T2031">
        <v>400</v>
      </c>
      <c r="U2031" t="s">
        <v>7511</v>
      </c>
      <c r="V2031" t="s">
        <v>413</v>
      </c>
      <c r="W2031" t="s">
        <v>225</v>
      </c>
      <c r="X2031" t="s">
        <v>225</v>
      </c>
      <c r="Y2031">
        <v>400</v>
      </c>
      <c r="AB2031">
        <v>1</v>
      </c>
      <c r="AC2031">
        <v>1</v>
      </c>
      <c r="AD2031">
        <v>3</v>
      </c>
      <c r="AE2031">
        <v>912</v>
      </c>
      <c r="AF2031">
        <v>1</v>
      </c>
      <c r="AQ2031">
        <v>1</v>
      </c>
      <c r="AR2031">
        <f t="shared" si="31"/>
        <v>9.68</v>
      </c>
      <c r="AS2031">
        <v>1</v>
      </c>
      <c r="AT2031" t="s">
        <v>136</v>
      </c>
      <c r="AU2031">
        <v>45</v>
      </c>
    </row>
    <row r="2032" spans="1:47">
      <c r="A2032" t="s">
        <v>7515</v>
      </c>
      <c r="C2032">
        <v>310</v>
      </c>
      <c r="D2032" t="s">
        <v>7516</v>
      </c>
      <c r="E2032">
        <v>101</v>
      </c>
      <c r="F2032" t="s">
        <v>7517</v>
      </c>
      <c r="G2032" t="s">
        <v>219</v>
      </c>
      <c r="H2032" t="s">
        <v>220</v>
      </c>
      <c r="I2032" t="s">
        <v>7518</v>
      </c>
      <c r="J2032">
        <v>0.22822000000000001</v>
      </c>
      <c r="K2032">
        <v>0</v>
      </c>
      <c r="L2032">
        <v>0</v>
      </c>
      <c r="M2032">
        <v>1</v>
      </c>
      <c r="N2032">
        <v>1</v>
      </c>
      <c r="O2032" t="s">
        <v>659</v>
      </c>
      <c r="P2032">
        <v>1</v>
      </c>
      <c r="Q2032">
        <v>2</v>
      </c>
      <c r="R2032">
        <v>27400</v>
      </c>
      <c r="S2032" t="s">
        <v>223</v>
      </c>
      <c r="T2032">
        <v>0</v>
      </c>
      <c r="U2032" t="s">
        <v>7515</v>
      </c>
      <c r="V2032" t="s">
        <v>933</v>
      </c>
      <c r="W2032" t="s">
        <v>659</v>
      </c>
      <c r="X2032" t="s">
        <v>659</v>
      </c>
      <c r="Y2032">
        <v>13700</v>
      </c>
      <c r="AB2032">
        <v>0</v>
      </c>
      <c r="AC2032">
        <v>0</v>
      </c>
      <c r="AD2032">
        <v>2</v>
      </c>
      <c r="AE2032">
        <v>952</v>
      </c>
      <c r="AF2032">
        <v>1</v>
      </c>
      <c r="AQ2032">
        <v>1</v>
      </c>
      <c r="AR2032">
        <f t="shared" si="31"/>
        <v>0</v>
      </c>
      <c r="AS2032">
        <v>1</v>
      </c>
      <c r="AT2032" t="s">
        <v>135</v>
      </c>
      <c r="AU2032">
        <v>44</v>
      </c>
    </row>
    <row r="2033" spans="1:47">
      <c r="A2033" t="s">
        <v>7519</v>
      </c>
      <c r="C2033">
        <v>310</v>
      </c>
      <c r="D2033" t="s">
        <v>7520</v>
      </c>
      <c r="E2033">
        <v>101</v>
      </c>
      <c r="F2033" t="s">
        <v>7521</v>
      </c>
      <c r="G2033" t="s">
        <v>219</v>
      </c>
      <c r="H2033" t="s">
        <v>220</v>
      </c>
      <c r="I2033" t="s">
        <v>7522</v>
      </c>
      <c r="J2033">
        <v>0.21195</v>
      </c>
      <c r="K2033">
        <v>0</v>
      </c>
      <c r="L2033">
        <v>0</v>
      </c>
      <c r="M2033">
        <v>1</v>
      </c>
      <c r="N2033">
        <v>1</v>
      </c>
      <c r="O2033" t="s">
        <v>659</v>
      </c>
      <c r="P2033">
        <v>1</v>
      </c>
      <c r="Q2033">
        <v>1</v>
      </c>
      <c r="R2033">
        <v>2100</v>
      </c>
      <c r="S2033" t="s">
        <v>223</v>
      </c>
      <c r="T2033">
        <v>0</v>
      </c>
      <c r="U2033" t="s">
        <v>7519</v>
      </c>
      <c r="V2033" t="s">
        <v>933</v>
      </c>
      <c r="W2033" t="s">
        <v>659</v>
      </c>
      <c r="X2033" t="s">
        <v>659</v>
      </c>
      <c r="Y2033">
        <v>2100</v>
      </c>
      <c r="AB2033">
        <v>0</v>
      </c>
      <c r="AC2033">
        <v>0</v>
      </c>
      <c r="AD2033">
        <v>3</v>
      </c>
      <c r="AE2033">
        <v>824</v>
      </c>
      <c r="AF2033">
        <v>1</v>
      </c>
      <c r="AQ2033">
        <v>2</v>
      </c>
      <c r="AR2033">
        <f t="shared" si="31"/>
        <v>0</v>
      </c>
      <c r="AS2033">
        <v>1</v>
      </c>
      <c r="AT2033" t="s">
        <v>134</v>
      </c>
      <c r="AU2033">
        <v>43</v>
      </c>
    </row>
    <row r="2034" spans="1:47">
      <c r="A2034" t="s">
        <v>248</v>
      </c>
      <c r="C2034">
        <v>310</v>
      </c>
      <c r="E2034">
        <v>0</v>
      </c>
      <c r="J2034">
        <v>1.65985</v>
      </c>
      <c r="K2034">
        <v>0</v>
      </c>
      <c r="L2034">
        <v>0</v>
      </c>
      <c r="M2034">
        <v>0</v>
      </c>
      <c r="N2034">
        <v>0</v>
      </c>
      <c r="P2034">
        <v>0</v>
      </c>
      <c r="Q2034">
        <v>0</v>
      </c>
      <c r="R2034">
        <v>0</v>
      </c>
      <c r="S2034" t="s">
        <v>249</v>
      </c>
      <c r="T2034">
        <v>0</v>
      </c>
      <c r="Y2034">
        <v>0</v>
      </c>
      <c r="AB2034">
        <v>0</v>
      </c>
      <c r="AC2034">
        <v>0</v>
      </c>
      <c r="AD2034">
        <v>0</v>
      </c>
      <c r="AE2034">
        <v>0</v>
      </c>
      <c r="AF2034">
        <v>0</v>
      </c>
      <c r="AQ2034">
        <v>0</v>
      </c>
      <c r="AR2034">
        <f t="shared" si="31"/>
        <v>0</v>
      </c>
      <c r="AS2034">
        <v>1</v>
      </c>
      <c r="AT2034" t="s">
        <v>135</v>
      </c>
      <c r="AU2034">
        <v>44</v>
      </c>
    </row>
    <row r="2035" spans="1:47">
      <c r="A2035" t="s">
        <v>7523</v>
      </c>
      <c r="C2035">
        <v>310</v>
      </c>
      <c r="D2035" t="s">
        <v>7524</v>
      </c>
      <c r="E2035">
        <v>101</v>
      </c>
      <c r="F2035" t="s">
        <v>7525</v>
      </c>
      <c r="G2035" t="s">
        <v>219</v>
      </c>
      <c r="H2035" t="s">
        <v>220</v>
      </c>
      <c r="I2035" t="s">
        <v>7526</v>
      </c>
      <c r="J2035">
        <v>8.6129999999999998E-2</v>
      </c>
      <c r="K2035">
        <v>1</v>
      </c>
      <c r="L2035">
        <v>1</v>
      </c>
      <c r="M2035">
        <v>1</v>
      </c>
      <c r="N2035">
        <v>1</v>
      </c>
      <c r="O2035" t="s">
        <v>225</v>
      </c>
      <c r="P2035">
        <v>0</v>
      </c>
      <c r="Q2035">
        <v>1</v>
      </c>
      <c r="R2035">
        <v>500</v>
      </c>
      <c r="S2035" t="s">
        <v>223</v>
      </c>
      <c r="T2035">
        <v>500</v>
      </c>
      <c r="U2035" t="s">
        <v>7523</v>
      </c>
      <c r="V2035" t="s">
        <v>413</v>
      </c>
      <c r="W2035" t="s">
        <v>225</v>
      </c>
      <c r="X2035" t="s">
        <v>225</v>
      </c>
      <c r="Y2035">
        <v>500</v>
      </c>
      <c r="AB2035">
        <v>1</v>
      </c>
      <c r="AC2035">
        <v>1</v>
      </c>
      <c r="AD2035">
        <v>1</v>
      </c>
      <c r="AE2035">
        <v>528</v>
      </c>
      <c r="AF2035">
        <v>1</v>
      </c>
      <c r="AQ2035">
        <v>1</v>
      </c>
      <c r="AR2035">
        <f t="shared" si="31"/>
        <v>9.68</v>
      </c>
      <c r="AS2035">
        <v>1</v>
      </c>
      <c r="AT2035" t="s">
        <v>137</v>
      </c>
      <c r="AU2035">
        <v>46</v>
      </c>
    </row>
    <row r="2036" spans="1:47">
      <c r="A2036" t="s">
        <v>7527</v>
      </c>
      <c r="C2036">
        <v>310</v>
      </c>
      <c r="D2036" t="s">
        <v>7528</v>
      </c>
      <c r="E2036">
        <v>101</v>
      </c>
      <c r="F2036" t="s">
        <v>7529</v>
      </c>
      <c r="G2036" t="s">
        <v>219</v>
      </c>
      <c r="H2036" t="s">
        <v>220</v>
      </c>
      <c r="I2036" t="s">
        <v>7530</v>
      </c>
      <c r="J2036">
        <v>0.10913</v>
      </c>
      <c r="K2036">
        <v>1</v>
      </c>
      <c r="L2036">
        <v>1</v>
      </c>
      <c r="M2036">
        <v>1</v>
      </c>
      <c r="N2036">
        <v>1</v>
      </c>
      <c r="O2036" t="s">
        <v>225</v>
      </c>
      <c r="P2036">
        <v>0</v>
      </c>
      <c r="Q2036">
        <v>1</v>
      </c>
      <c r="R2036">
        <v>1400</v>
      </c>
      <c r="S2036" t="s">
        <v>223</v>
      </c>
      <c r="T2036">
        <v>1400</v>
      </c>
      <c r="U2036" t="s">
        <v>7527</v>
      </c>
      <c r="V2036" t="s">
        <v>455</v>
      </c>
      <c r="W2036" t="s">
        <v>225</v>
      </c>
      <c r="X2036" t="s">
        <v>225</v>
      </c>
      <c r="Y2036">
        <v>1400</v>
      </c>
      <c r="AB2036">
        <v>1</v>
      </c>
      <c r="AC2036">
        <v>1</v>
      </c>
      <c r="AD2036">
        <v>2</v>
      </c>
      <c r="AE2036">
        <v>695</v>
      </c>
      <c r="AF2036">
        <v>1</v>
      </c>
      <c r="AQ2036">
        <v>1</v>
      </c>
      <c r="AR2036">
        <f t="shared" si="31"/>
        <v>9.68</v>
      </c>
      <c r="AS2036">
        <v>1</v>
      </c>
      <c r="AT2036" t="s">
        <v>136</v>
      </c>
      <c r="AU2036">
        <v>45</v>
      </c>
    </row>
    <row r="2037" spans="1:47">
      <c r="A2037" t="s">
        <v>7531</v>
      </c>
      <c r="C2037">
        <v>310</v>
      </c>
      <c r="D2037" t="s">
        <v>7532</v>
      </c>
      <c r="E2037">
        <v>101</v>
      </c>
      <c r="F2037" t="s">
        <v>7533</v>
      </c>
      <c r="G2037" t="s">
        <v>422</v>
      </c>
      <c r="H2037" t="s">
        <v>220</v>
      </c>
      <c r="I2037" t="s">
        <v>7534</v>
      </c>
      <c r="J2037">
        <v>0.22272</v>
      </c>
      <c r="K2037">
        <v>0</v>
      </c>
      <c r="L2037">
        <v>0</v>
      </c>
      <c r="M2037">
        <v>1</v>
      </c>
      <c r="N2037">
        <v>1</v>
      </c>
      <c r="O2037" t="s">
        <v>659</v>
      </c>
      <c r="P2037">
        <v>1</v>
      </c>
      <c r="Q2037">
        <v>1</v>
      </c>
      <c r="R2037">
        <v>11900</v>
      </c>
      <c r="S2037" t="s">
        <v>223</v>
      </c>
      <c r="T2037">
        <v>0</v>
      </c>
      <c r="U2037" t="s">
        <v>7531</v>
      </c>
      <c r="V2037" t="s">
        <v>933</v>
      </c>
      <c r="W2037" t="s">
        <v>659</v>
      </c>
      <c r="X2037" t="s">
        <v>659</v>
      </c>
      <c r="Y2037">
        <v>11900</v>
      </c>
      <c r="AB2037">
        <v>0</v>
      </c>
      <c r="AC2037">
        <v>0</v>
      </c>
      <c r="AD2037">
        <v>3</v>
      </c>
      <c r="AE2037">
        <v>1232</v>
      </c>
      <c r="AF2037">
        <v>1</v>
      </c>
      <c r="AQ2037">
        <v>1</v>
      </c>
      <c r="AR2037">
        <f t="shared" si="31"/>
        <v>0</v>
      </c>
      <c r="AS2037">
        <v>1</v>
      </c>
      <c r="AT2037" t="s">
        <v>135</v>
      </c>
      <c r="AU2037">
        <v>44</v>
      </c>
    </row>
    <row r="2038" spans="1:47">
      <c r="A2038" t="s">
        <v>7535</v>
      </c>
      <c r="C2038">
        <v>310</v>
      </c>
      <c r="D2038" t="s">
        <v>7536</v>
      </c>
      <c r="E2038">
        <v>101</v>
      </c>
      <c r="F2038" t="s">
        <v>7458</v>
      </c>
      <c r="G2038" t="s">
        <v>422</v>
      </c>
      <c r="H2038" t="s">
        <v>220</v>
      </c>
      <c r="I2038" t="s">
        <v>7537</v>
      </c>
      <c r="J2038">
        <v>0.16288</v>
      </c>
      <c r="K2038">
        <v>0</v>
      </c>
      <c r="L2038">
        <v>0</v>
      </c>
      <c r="M2038">
        <v>1</v>
      </c>
      <c r="N2038">
        <v>1</v>
      </c>
      <c r="O2038" t="s">
        <v>659</v>
      </c>
      <c r="P2038">
        <v>1</v>
      </c>
      <c r="Q2038">
        <v>1</v>
      </c>
      <c r="R2038">
        <v>10700</v>
      </c>
      <c r="S2038" t="s">
        <v>223</v>
      </c>
      <c r="T2038">
        <v>0</v>
      </c>
      <c r="U2038" t="s">
        <v>7535</v>
      </c>
      <c r="V2038" t="s">
        <v>460</v>
      </c>
      <c r="X2038" t="s">
        <v>659</v>
      </c>
      <c r="Y2038">
        <v>10700</v>
      </c>
      <c r="AB2038">
        <v>0</v>
      </c>
      <c r="AC2038">
        <v>0</v>
      </c>
      <c r="AD2038">
        <v>2</v>
      </c>
      <c r="AE2038">
        <v>1536</v>
      </c>
      <c r="AF2038">
        <v>2</v>
      </c>
      <c r="AQ2038">
        <v>1</v>
      </c>
      <c r="AR2038">
        <f t="shared" si="31"/>
        <v>0</v>
      </c>
      <c r="AS2038">
        <v>1</v>
      </c>
      <c r="AT2038" t="s">
        <v>135</v>
      </c>
      <c r="AU2038">
        <v>44</v>
      </c>
    </row>
    <row r="2039" spans="1:47">
      <c r="A2039" t="s">
        <v>7538</v>
      </c>
      <c r="C2039">
        <v>310</v>
      </c>
      <c r="D2039" t="s">
        <v>7539</v>
      </c>
      <c r="E2039">
        <v>353</v>
      </c>
      <c r="F2039" t="s">
        <v>7540</v>
      </c>
      <c r="G2039" t="s">
        <v>219</v>
      </c>
      <c r="H2039" t="s">
        <v>7120</v>
      </c>
      <c r="I2039" t="s">
        <v>7541</v>
      </c>
      <c r="J2039">
        <v>0.14437</v>
      </c>
      <c r="K2039">
        <v>0</v>
      </c>
      <c r="L2039">
        <v>0</v>
      </c>
      <c r="M2039">
        <v>1</v>
      </c>
      <c r="N2039">
        <v>1</v>
      </c>
      <c r="O2039" t="s">
        <v>659</v>
      </c>
      <c r="P2039">
        <v>1</v>
      </c>
      <c r="Q2039">
        <v>1</v>
      </c>
      <c r="R2039">
        <v>400</v>
      </c>
      <c r="S2039" t="s">
        <v>223</v>
      </c>
      <c r="T2039">
        <v>0</v>
      </c>
      <c r="U2039" t="s">
        <v>7538</v>
      </c>
      <c r="V2039" t="s">
        <v>933</v>
      </c>
      <c r="W2039" t="s">
        <v>659</v>
      </c>
      <c r="X2039" t="s">
        <v>659</v>
      </c>
      <c r="Y2039">
        <v>400</v>
      </c>
      <c r="AB2039">
        <v>0</v>
      </c>
      <c r="AC2039">
        <v>0</v>
      </c>
      <c r="AD2039">
        <v>0</v>
      </c>
      <c r="AE2039">
        <v>1456</v>
      </c>
      <c r="AF2039">
        <v>1</v>
      </c>
      <c r="AQ2039">
        <v>1</v>
      </c>
      <c r="AR2039">
        <f t="shared" si="31"/>
        <v>0</v>
      </c>
      <c r="AS2039">
        <v>1</v>
      </c>
      <c r="AT2039" t="s">
        <v>134</v>
      </c>
      <c r="AU2039">
        <v>43</v>
      </c>
    </row>
    <row r="2040" spans="1:47">
      <c r="A2040" t="s">
        <v>7542</v>
      </c>
      <c r="C2040">
        <v>310</v>
      </c>
      <c r="D2040" t="s">
        <v>7543</v>
      </c>
      <c r="E2040">
        <v>101</v>
      </c>
      <c r="F2040" t="s">
        <v>7544</v>
      </c>
      <c r="G2040" t="s">
        <v>219</v>
      </c>
      <c r="H2040" t="s">
        <v>220</v>
      </c>
      <c r="I2040" t="s">
        <v>7545</v>
      </c>
      <c r="J2040">
        <v>0.20737</v>
      </c>
      <c r="K2040">
        <v>1</v>
      </c>
      <c r="L2040">
        <v>1</v>
      </c>
      <c r="M2040">
        <v>1</v>
      </c>
      <c r="N2040">
        <v>1</v>
      </c>
      <c r="O2040" t="s">
        <v>225</v>
      </c>
      <c r="P2040">
        <v>0</v>
      </c>
      <c r="Q2040">
        <v>1</v>
      </c>
      <c r="R2040">
        <v>8000</v>
      </c>
      <c r="S2040" t="s">
        <v>243</v>
      </c>
      <c r="T2040">
        <v>8000</v>
      </c>
      <c r="U2040" t="s">
        <v>7542</v>
      </c>
      <c r="V2040" t="s">
        <v>413</v>
      </c>
      <c r="W2040" t="s">
        <v>225</v>
      </c>
      <c r="X2040" t="s">
        <v>225</v>
      </c>
      <c r="Y2040">
        <v>8000</v>
      </c>
      <c r="AB2040">
        <v>1</v>
      </c>
      <c r="AC2040">
        <v>1</v>
      </c>
      <c r="AD2040">
        <v>2</v>
      </c>
      <c r="AE2040">
        <v>1248</v>
      </c>
      <c r="AF2040">
        <v>1</v>
      </c>
      <c r="AQ2040">
        <v>2</v>
      </c>
      <c r="AR2040">
        <f t="shared" si="31"/>
        <v>9.68</v>
      </c>
      <c r="AS2040">
        <v>1</v>
      </c>
      <c r="AT2040" t="s">
        <v>136</v>
      </c>
      <c r="AU2040">
        <v>45</v>
      </c>
    </row>
    <row r="2041" spans="1:47">
      <c r="A2041" t="s">
        <v>7546</v>
      </c>
      <c r="C2041">
        <v>310</v>
      </c>
      <c r="D2041" t="s">
        <v>7547</v>
      </c>
      <c r="E2041">
        <v>104</v>
      </c>
      <c r="F2041" t="s">
        <v>7548</v>
      </c>
      <c r="G2041" t="s">
        <v>219</v>
      </c>
      <c r="H2041" t="s">
        <v>1213</v>
      </c>
      <c r="I2041" t="s">
        <v>7549</v>
      </c>
      <c r="J2041">
        <v>0.15434</v>
      </c>
      <c r="K2041">
        <v>0</v>
      </c>
      <c r="L2041">
        <v>0</v>
      </c>
      <c r="M2041">
        <v>1</v>
      </c>
      <c r="N2041">
        <v>1</v>
      </c>
      <c r="O2041" t="s">
        <v>659</v>
      </c>
      <c r="P2041">
        <v>1</v>
      </c>
      <c r="Q2041">
        <v>1</v>
      </c>
      <c r="R2041">
        <v>5600</v>
      </c>
      <c r="S2041" t="s">
        <v>223</v>
      </c>
      <c r="T2041">
        <v>0</v>
      </c>
      <c r="U2041" t="s">
        <v>7546</v>
      </c>
      <c r="V2041" t="s">
        <v>933</v>
      </c>
      <c r="W2041" t="s">
        <v>659</v>
      </c>
      <c r="X2041" t="s">
        <v>659</v>
      </c>
      <c r="Y2041">
        <v>5600</v>
      </c>
      <c r="AB2041">
        <v>0</v>
      </c>
      <c r="AC2041">
        <v>0</v>
      </c>
      <c r="AD2041">
        <v>4</v>
      </c>
      <c r="AE2041">
        <v>2036</v>
      </c>
      <c r="AF2041">
        <v>1.5</v>
      </c>
      <c r="AQ2041">
        <v>1</v>
      </c>
      <c r="AR2041">
        <f t="shared" si="31"/>
        <v>0</v>
      </c>
      <c r="AS2041">
        <v>1</v>
      </c>
      <c r="AT2041" t="s">
        <v>134</v>
      </c>
      <c r="AU2041">
        <v>43</v>
      </c>
    </row>
    <row r="2042" spans="1:47">
      <c r="A2042" t="s">
        <v>7403</v>
      </c>
      <c r="C2042">
        <v>310</v>
      </c>
      <c r="D2042" t="s">
        <v>7404</v>
      </c>
      <c r="E2042">
        <v>132</v>
      </c>
      <c r="F2042" t="s">
        <v>7405</v>
      </c>
      <c r="G2042" t="s">
        <v>219</v>
      </c>
      <c r="H2042" t="s">
        <v>260</v>
      </c>
      <c r="I2042" t="s">
        <v>7406</v>
      </c>
      <c r="J2042">
        <v>9.2780000000000001E-2</v>
      </c>
      <c r="K2042">
        <v>0</v>
      </c>
      <c r="L2042">
        <v>0</v>
      </c>
      <c r="M2042">
        <v>0</v>
      </c>
      <c r="N2042">
        <v>0</v>
      </c>
      <c r="P2042">
        <v>0</v>
      </c>
      <c r="Q2042">
        <v>0</v>
      </c>
      <c r="R2042">
        <v>0</v>
      </c>
      <c r="S2042" t="s">
        <v>223</v>
      </c>
      <c r="T2042">
        <v>0</v>
      </c>
      <c r="U2042" t="s">
        <v>7403</v>
      </c>
      <c r="Y2042">
        <v>0</v>
      </c>
      <c r="AB2042">
        <v>0</v>
      </c>
      <c r="AC2042">
        <v>0</v>
      </c>
      <c r="AD2042">
        <v>0</v>
      </c>
      <c r="AE2042">
        <v>0</v>
      </c>
      <c r="AF2042">
        <v>0</v>
      </c>
      <c r="AQ2042">
        <v>0</v>
      </c>
      <c r="AR2042">
        <f t="shared" si="31"/>
        <v>0</v>
      </c>
      <c r="AS2042">
        <v>1</v>
      </c>
      <c r="AT2042" t="s">
        <v>134</v>
      </c>
      <c r="AU2042">
        <v>43</v>
      </c>
    </row>
    <row r="2043" spans="1:47">
      <c r="A2043" t="s">
        <v>7550</v>
      </c>
      <c r="C2043">
        <v>310</v>
      </c>
      <c r="D2043" t="s">
        <v>7551</v>
      </c>
      <c r="E2043">
        <v>131</v>
      </c>
      <c r="F2043" t="s">
        <v>7552</v>
      </c>
      <c r="H2043" t="s">
        <v>407</v>
      </c>
      <c r="I2043" t="s">
        <v>7553</v>
      </c>
      <c r="J2043">
        <v>0.19667000000000001</v>
      </c>
      <c r="K2043">
        <v>0</v>
      </c>
      <c r="L2043">
        <v>0</v>
      </c>
      <c r="M2043">
        <v>0</v>
      </c>
      <c r="N2043">
        <v>0</v>
      </c>
      <c r="P2043">
        <v>0</v>
      </c>
      <c r="Q2043">
        <v>0</v>
      </c>
      <c r="R2043">
        <v>0</v>
      </c>
      <c r="S2043" t="s">
        <v>223</v>
      </c>
      <c r="T2043">
        <v>0</v>
      </c>
      <c r="U2043" t="s">
        <v>7550</v>
      </c>
      <c r="Y2043">
        <v>0</v>
      </c>
      <c r="AB2043">
        <v>0</v>
      </c>
      <c r="AC2043">
        <v>0</v>
      </c>
      <c r="AD2043">
        <v>0</v>
      </c>
      <c r="AE2043">
        <v>0</v>
      </c>
      <c r="AF2043">
        <v>0</v>
      </c>
      <c r="AQ2043">
        <v>2</v>
      </c>
      <c r="AR2043">
        <f t="shared" si="31"/>
        <v>0</v>
      </c>
      <c r="AS2043">
        <v>1</v>
      </c>
      <c r="AT2043" t="s">
        <v>136</v>
      </c>
      <c r="AU2043">
        <v>45</v>
      </c>
    </row>
    <row r="2044" spans="1:47">
      <c r="A2044" t="s">
        <v>7554</v>
      </c>
      <c r="C2044">
        <v>310</v>
      </c>
      <c r="D2044" t="s">
        <v>7555</v>
      </c>
      <c r="E2044">
        <v>903</v>
      </c>
      <c r="F2044" t="s">
        <v>821</v>
      </c>
      <c r="H2044" t="s">
        <v>833</v>
      </c>
      <c r="I2044" t="s">
        <v>7556</v>
      </c>
      <c r="J2044">
        <v>4.2098899999999997</v>
      </c>
      <c r="K2044">
        <v>0</v>
      </c>
      <c r="L2044">
        <v>0</v>
      </c>
      <c r="M2044">
        <v>0</v>
      </c>
      <c r="N2044">
        <v>0</v>
      </c>
      <c r="P2044">
        <v>0</v>
      </c>
      <c r="Q2044">
        <v>0</v>
      </c>
      <c r="R2044">
        <v>0</v>
      </c>
      <c r="S2044" t="s">
        <v>223</v>
      </c>
      <c r="T2044">
        <v>0</v>
      </c>
      <c r="U2044" t="s">
        <v>7554</v>
      </c>
      <c r="Y2044">
        <v>0</v>
      </c>
      <c r="Z2044" t="s">
        <v>291</v>
      </c>
      <c r="AA2044" t="s">
        <v>223</v>
      </c>
      <c r="AB2044">
        <v>0</v>
      </c>
      <c r="AC2044">
        <v>0</v>
      </c>
      <c r="AD2044">
        <v>0</v>
      </c>
      <c r="AE2044">
        <v>0</v>
      </c>
      <c r="AF2044">
        <v>0</v>
      </c>
      <c r="AQ2044">
        <v>1</v>
      </c>
      <c r="AR2044">
        <f t="shared" si="31"/>
        <v>0</v>
      </c>
      <c r="AS2044">
        <v>1</v>
      </c>
      <c r="AT2044" t="s">
        <v>136</v>
      </c>
      <c r="AU2044">
        <v>45</v>
      </c>
    </row>
    <row r="2045" spans="1:47">
      <c r="A2045" t="s">
        <v>7557</v>
      </c>
      <c r="C2045">
        <v>310</v>
      </c>
      <c r="D2045" t="s">
        <v>7558</v>
      </c>
      <c r="E2045">
        <v>101</v>
      </c>
      <c r="F2045" t="s">
        <v>7559</v>
      </c>
      <c r="G2045" t="s">
        <v>219</v>
      </c>
      <c r="H2045" t="s">
        <v>220</v>
      </c>
      <c r="I2045" t="s">
        <v>7560</v>
      </c>
      <c r="J2045">
        <v>0.13127</v>
      </c>
      <c r="K2045">
        <v>1</v>
      </c>
      <c r="L2045">
        <v>1</v>
      </c>
      <c r="M2045">
        <v>1</v>
      </c>
      <c r="N2045">
        <v>1</v>
      </c>
      <c r="O2045" t="s">
        <v>225</v>
      </c>
      <c r="P2045">
        <v>0</v>
      </c>
      <c r="Q2045">
        <v>1</v>
      </c>
      <c r="R2045">
        <v>13000</v>
      </c>
      <c r="S2045" t="s">
        <v>223</v>
      </c>
      <c r="T2045">
        <v>13000</v>
      </c>
      <c r="U2045" t="s">
        <v>7557</v>
      </c>
      <c r="V2045" t="s">
        <v>455</v>
      </c>
      <c r="W2045" t="s">
        <v>225</v>
      </c>
      <c r="X2045" t="s">
        <v>225</v>
      </c>
      <c r="Y2045">
        <v>13000</v>
      </c>
      <c r="AB2045">
        <v>1</v>
      </c>
      <c r="AC2045">
        <v>1</v>
      </c>
      <c r="AD2045">
        <v>3</v>
      </c>
      <c r="AE2045">
        <v>1930</v>
      </c>
      <c r="AF2045">
        <v>1.9</v>
      </c>
      <c r="AQ2045">
        <v>1</v>
      </c>
      <c r="AR2045">
        <f t="shared" si="31"/>
        <v>9.68</v>
      </c>
      <c r="AS2045">
        <v>1</v>
      </c>
      <c r="AT2045" t="s">
        <v>136</v>
      </c>
      <c r="AU2045">
        <v>45</v>
      </c>
    </row>
    <row r="2046" spans="1:47">
      <c r="A2046" t="s">
        <v>7561</v>
      </c>
      <c r="C2046">
        <v>310</v>
      </c>
      <c r="D2046" t="s">
        <v>7562</v>
      </c>
      <c r="E2046">
        <v>101</v>
      </c>
      <c r="F2046" t="s">
        <v>5833</v>
      </c>
      <c r="G2046" t="s">
        <v>219</v>
      </c>
      <c r="H2046" t="s">
        <v>220</v>
      </c>
      <c r="I2046" t="s">
        <v>7563</v>
      </c>
      <c r="J2046">
        <v>0.10229000000000001</v>
      </c>
      <c r="K2046">
        <v>1</v>
      </c>
      <c r="L2046">
        <v>1</v>
      </c>
      <c r="M2046">
        <v>1</v>
      </c>
      <c r="N2046">
        <v>1</v>
      </c>
      <c r="O2046" t="s">
        <v>225</v>
      </c>
      <c r="P2046">
        <v>0</v>
      </c>
      <c r="Q2046">
        <v>1</v>
      </c>
      <c r="R2046">
        <v>100</v>
      </c>
      <c r="S2046" t="s">
        <v>223</v>
      </c>
      <c r="T2046">
        <v>100</v>
      </c>
      <c r="U2046" t="s">
        <v>7561</v>
      </c>
      <c r="V2046" t="s">
        <v>455</v>
      </c>
      <c r="W2046" t="s">
        <v>225</v>
      </c>
      <c r="X2046" t="s">
        <v>225</v>
      </c>
      <c r="Y2046">
        <v>100</v>
      </c>
      <c r="AB2046">
        <v>1</v>
      </c>
      <c r="AC2046">
        <v>1</v>
      </c>
      <c r="AD2046">
        <v>2</v>
      </c>
      <c r="AE2046">
        <v>620</v>
      </c>
      <c r="AF2046">
        <v>1</v>
      </c>
      <c r="AQ2046">
        <v>1</v>
      </c>
      <c r="AR2046">
        <f t="shared" si="31"/>
        <v>9.68</v>
      </c>
      <c r="AS2046">
        <v>1</v>
      </c>
      <c r="AT2046" t="s">
        <v>136</v>
      </c>
      <c r="AU2046">
        <v>45</v>
      </c>
    </row>
    <row r="2047" spans="1:47">
      <c r="A2047" t="s">
        <v>7564</v>
      </c>
      <c r="C2047">
        <v>310</v>
      </c>
      <c r="D2047" t="s">
        <v>7565</v>
      </c>
      <c r="E2047">
        <v>101</v>
      </c>
      <c r="F2047" t="s">
        <v>7566</v>
      </c>
      <c r="H2047" t="s">
        <v>220</v>
      </c>
      <c r="I2047" t="s">
        <v>7567</v>
      </c>
      <c r="J2047">
        <v>7.3150000000000007E-2</v>
      </c>
      <c r="K2047">
        <v>0</v>
      </c>
      <c r="L2047">
        <v>0</v>
      </c>
      <c r="M2047">
        <v>1</v>
      </c>
      <c r="N2047">
        <v>1</v>
      </c>
      <c r="O2047" t="s">
        <v>659</v>
      </c>
      <c r="P2047">
        <v>1</v>
      </c>
      <c r="Q2047">
        <v>1</v>
      </c>
      <c r="R2047">
        <v>7600</v>
      </c>
      <c r="S2047" t="s">
        <v>223</v>
      </c>
      <c r="T2047">
        <v>0</v>
      </c>
      <c r="U2047" t="s">
        <v>7564</v>
      </c>
      <c r="V2047" t="s">
        <v>933</v>
      </c>
      <c r="W2047" t="s">
        <v>659</v>
      </c>
      <c r="X2047" t="s">
        <v>659</v>
      </c>
      <c r="Y2047">
        <v>7600</v>
      </c>
      <c r="AB2047">
        <v>0</v>
      </c>
      <c r="AC2047">
        <v>0</v>
      </c>
      <c r="AD2047">
        <v>4</v>
      </c>
      <c r="AE2047">
        <v>1564</v>
      </c>
      <c r="AF2047">
        <v>2</v>
      </c>
      <c r="AQ2047">
        <v>0</v>
      </c>
      <c r="AR2047">
        <f t="shared" si="31"/>
        <v>0</v>
      </c>
      <c r="AS2047">
        <v>1</v>
      </c>
      <c r="AT2047" t="s">
        <v>134</v>
      </c>
      <c r="AU2047">
        <v>43</v>
      </c>
    </row>
    <row r="2048" spans="1:47">
      <c r="A2048" t="s">
        <v>7568</v>
      </c>
      <c r="C2048">
        <v>310</v>
      </c>
      <c r="D2048" t="s">
        <v>7569</v>
      </c>
      <c r="E2048">
        <v>101</v>
      </c>
      <c r="F2048" t="s">
        <v>7570</v>
      </c>
      <c r="G2048" t="s">
        <v>219</v>
      </c>
      <c r="H2048" t="s">
        <v>220</v>
      </c>
      <c r="I2048" t="s">
        <v>7571</v>
      </c>
      <c r="J2048">
        <v>7.8939999999999996E-2</v>
      </c>
      <c r="K2048">
        <v>1</v>
      </c>
      <c r="L2048">
        <v>1</v>
      </c>
      <c r="M2048">
        <v>1</v>
      </c>
      <c r="N2048">
        <v>1</v>
      </c>
      <c r="O2048" t="s">
        <v>225</v>
      </c>
      <c r="P2048">
        <v>0</v>
      </c>
      <c r="Q2048">
        <v>1</v>
      </c>
      <c r="R2048">
        <v>4700</v>
      </c>
      <c r="S2048" t="s">
        <v>223</v>
      </c>
      <c r="T2048">
        <v>4700</v>
      </c>
      <c r="U2048" t="s">
        <v>7568</v>
      </c>
      <c r="V2048" t="s">
        <v>455</v>
      </c>
      <c r="W2048" t="s">
        <v>225</v>
      </c>
      <c r="X2048" t="s">
        <v>225</v>
      </c>
      <c r="Y2048">
        <v>4700</v>
      </c>
      <c r="AB2048">
        <v>1</v>
      </c>
      <c r="AC2048">
        <v>1</v>
      </c>
      <c r="AD2048">
        <v>2</v>
      </c>
      <c r="AE2048">
        <v>1087</v>
      </c>
      <c r="AF2048">
        <v>1.9</v>
      </c>
      <c r="AQ2048">
        <v>1</v>
      </c>
      <c r="AR2048">
        <f t="shared" si="31"/>
        <v>9.68</v>
      </c>
      <c r="AS2048">
        <v>1</v>
      </c>
      <c r="AT2048" t="s">
        <v>136</v>
      </c>
      <c r="AU2048">
        <v>45</v>
      </c>
    </row>
    <row r="2049" spans="1:47">
      <c r="A2049" t="s">
        <v>7572</v>
      </c>
      <c r="C2049">
        <v>310</v>
      </c>
      <c r="D2049" t="s">
        <v>7573</v>
      </c>
      <c r="E2049">
        <v>101</v>
      </c>
      <c r="F2049" t="s">
        <v>7574</v>
      </c>
      <c r="G2049" t="s">
        <v>219</v>
      </c>
      <c r="H2049" t="s">
        <v>220</v>
      </c>
      <c r="I2049" t="s">
        <v>7575</v>
      </c>
      <c r="J2049">
        <v>0.12457</v>
      </c>
      <c r="K2049">
        <v>0</v>
      </c>
      <c r="L2049">
        <v>0</v>
      </c>
      <c r="M2049">
        <v>1</v>
      </c>
      <c r="N2049">
        <v>1</v>
      </c>
      <c r="O2049" t="s">
        <v>659</v>
      </c>
      <c r="P2049">
        <v>1</v>
      </c>
      <c r="Q2049">
        <v>1</v>
      </c>
      <c r="R2049">
        <v>10400</v>
      </c>
      <c r="S2049" t="s">
        <v>223</v>
      </c>
      <c r="T2049">
        <v>0</v>
      </c>
      <c r="U2049" t="s">
        <v>7572</v>
      </c>
      <c r="X2049" t="s">
        <v>659</v>
      </c>
      <c r="Y2049">
        <v>10400</v>
      </c>
      <c r="AB2049">
        <v>0</v>
      </c>
      <c r="AC2049">
        <v>0</v>
      </c>
      <c r="AD2049">
        <v>3</v>
      </c>
      <c r="AE2049">
        <v>1748</v>
      </c>
      <c r="AF2049">
        <v>1.75</v>
      </c>
      <c r="AQ2049">
        <v>1</v>
      </c>
      <c r="AR2049">
        <f t="shared" si="31"/>
        <v>0</v>
      </c>
      <c r="AS2049">
        <v>1</v>
      </c>
      <c r="AT2049" t="s">
        <v>134</v>
      </c>
      <c r="AU2049">
        <v>43</v>
      </c>
    </row>
    <row r="2050" spans="1:47">
      <c r="A2050" t="s">
        <v>7576</v>
      </c>
      <c r="C2050">
        <v>310</v>
      </c>
      <c r="D2050" t="s">
        <v>7577</v>
      </c>
      <c r="E2050">
        <v>101</v>
      </c>
      <c r="F2050" t="s">
        <v>7578</v>
      </c>
      <c r="G2050" t="s">
        <v>219</v>
      </c>
      <c r="H2050" t="s">
        <v>220</v>
      </c>
      <c r="I2050" t="s">
        <v>7579</v>
      </c>
      <c r="J2050">
        <v>0.25323000000000001</v>
      </c>
      <c r="K2050">
        <v>1</v>
      </c>
      <c r="L2050">
        <v>1</v>
      </c>
      <c r="M2050">
        <v>1</v>
      </c>
      <c r="N2050">
        <v>1</v>
      </c>
      <c r="O2050" t="s">
        <v>225</v>
      </c>
      <c r="P2050">
        <v>0</v>
      </c>
      <c r="Q2050">
        <v>1</v>
      </c>
      <c r="R2050">
        <v>7900</v>
      </c>
      <c r="S2050" t="s">
        <v>243</v>
      </c>
      <c r="T2050">
        <v>7900</v>
      </c>
      <c r="U2050" t="s">
        <v>7576</v>
      </c>
      <c r="V2050" t="s">
        <v>455</v>
      </c>
      <c r="W2050" t="s">
        <v>225</v>
      </c>
      <c r="X2050" t="s">
        <v>225</v>
      </c>
      <c r="Y2050">
        <v>7900</v>
      </c>
      <c r="AB2050">
        <v>1</v>
      </c>
      <c r="AC2050">
        <v>1</v>
      </c>
      <c r="AD2050">
        <v>2</v>
      </c>
      <c r="AE2050">
        <v>828</v>
      </c>
      <c r="AF2050">
        <v>1</v>
      </c>
      <c r="AQ2050">
        <v>2</v>
      </c>
      <c r="AR2050">
        <f t="shared" ref="AR2050:AR2113" si="32">AB2050*9.68*VLOOKUP(AU2050,atten,10,FALSE)</f>
        <v>9.68</v>
      </c>
      <c r="AS2050">
        <v>1</v>
      </c>
      <c r="AT2050" t="s">
        <v>136</v>
      </c>
      <c r="AU2050">
        <v>45</v>
      </c>
    </row>
    <row r="2051" spans="1:47">
      <c r="A2051" t="s">
        <v>7580</v>
      </c>
      <c r="C2051">
        <v>310</v>
      </c>
      <c r="D2051" t="s">
        <v>7581</v>
      </c>
      <c r="E2051">
        <v>101</v>
      </c>
      <c r="F2051" t="s">
        <v>7582</v>
      </c>
      <c r="G2051" t="s">
        <v>422</v>
      </c>
      <c r="H2051" t="s">
        <v>220</v>
      </c>
      <c r="I2051" t="s">
        <v>7583</v>
      </c>
      <c r="J2051">
        <v>0.20180999999999999</v>
      </c>
      <c r="K2051">
        <v>0</v>
      </c>
      <c r="L2051">
        <v>0</v>
      </c>
      <c r="M2051">
        <v>1</v>
      </c>
      <c r="N2051">
        <v>1</v>
      </c>
      <c r="O2051" t="s">
        <v>659</v>
      </c>
      <c r="P2051">
        <v>1</v>
      </c>
      <c r="Q2051">
        <v>1</v>
      </c>
      <c r="R2051">
        <v>2400</v>
      </c>
      <c r="S2051" t="s">
        <v>223</v>
      </c>
      <c r="T2051">
        <v>0</v>
      </c>
      <c r="U2051" t="s">
        <v>7580</v>
      </c>
      <c r="V2051" t="s">
        <v>933</v>
      </c>
      <c r="W2051" t="s">
        <v>659</v>
      </c>
      <c r="X2051" t="s">
        <v>659</v>
      </c>
      <c r="Y2051">
        <v>2400</v>
      </c>
      <c r="AB2051">
        <v>0</v>
      </c>
      <c r="AC2051">
        <v>0</v>
      </c>
      <c r="AD2051">
        <v>2</v>
      </c>
      <c r="AE2051">
        <v>1316</v>
      </c>
      <c r="AF2051">
        <v>1</v>
      </c>
      <c r="AQ2051">
        <v>1</v>
      </c>
      <c r="AR2051">
        <f t="shared" si="32"/>
        <v>0</v>
      </c>
      <c r="AS2051">
        <v>1</v>
      </c>
      <c r="AT2051" t="s">
        <v>135</v>
      </c>
      <c r="AU2051">
        <v>44</v>
      </c>
    </row>
    <row r="2052" spans="1:47">
      <c r="A2052" t="s">
        <v>7584</v>
      </c>
      <c r="C2052">
        <v>310</v>
      </c>
      <c r="D2052" t="s">
        <v>7585</v>
      </c>
      <c r="E2052">
        <v>132</v>
      </c>
      <c r="F2052" t="s">
        <v>7393</v>
      </c>
      <c r="G2052" t="s">
        <v>219</v>
      </c>
      <c r="H2052" t="s">
        <v>260</v>
      </c>
      <c r="I2052" t="s">
        <v>7586</v>
      </c>
      <c r="J2052">
        <v>0.23152</v>
      </c>
      <c r="K2052">
        <v>0</v>
      </c>
      <c r="L2052">
        <v>0</v>
      </c>
      <c r="M2052">
        <v>0</v>
      </c>
      <c r="N2052">
        <v>0</v>
      </c>
      <c r="P2052">
        <v>0</v>
      </c>
      <c r="Q2052">
        <v>0</v>
      </c>
      <c r="R2052">
        <v>0</v>
      </c>
      <c r="S2052" t="s">
        <v>223</v>
      </c>
      <c r="T2052">
        <v>0</v>
      </c>
      <c r="U2052" t="s">
        <v>7584</v>
      </c>
      <c r="Y2052">
        <v>0</v>
      </c>
      <c r="AB2052">
        <v>0</v>
      </c>
      <c r="AC2052">
        <v>0</v>
      </c>
      <c r="AD2052">
        <v>0</v>
      </c>
      <c r="AE2052">
        <v>0</v>
      </c>
      <c r="AF2052">
        <v>0</v>
      </c>
      <c r="AQ2052">
        <v>1</v>
      </c>
      <c r="AR2052">
        <f t="shared" si="32"/>
        <v>0</v>
      </c>
      <c r="AS2052">
        <v>1</v>
      </c>
      <c r="AT2052" t="s">
        <v>134</v>
      </c>
      <c r="AU2052">
        <v>43</v>
      </c>
    </row>
    <row r="2053" spans="1:47">
      <c r="A2053" t="s">
        <v>7587</v>
      </c>
      <c r="C2053">
        <v>310</v>
      </c>
      <c r="D2053" t="s">
        <v>7588</v>
      </c>
      <c r="E2053">
        <v>101</v>
      </c>
      <c r="F2053" t="s">
        <v>7589</v>
      </c>
      <c r="G2053" t="s">
        <v>219</v>
      </c>
      <c r="H2053" t="s">
        <v>220</v>
      </c>
      <c r="I2053" t="s">
        <v>7590</v>
      </c>
      <c r="J2053">
        <v>0.12931000000000001</v>
      </c>
      <c r="K2053">
        <v>1</v>
      </c>
      <c r="L2053">
        <v>1</v>
      </c>
      <c r="M2053">
        <v>1</v>
      </c>
      <c r="N2053">
        <v>1</v>
      </c>
      <c r="O2053" t="s">
        <v>225</v>
      </c>
      <c r="P2053">
        <v>0</v>
      </c>
      <c r="Q2053">
        <v>1</v>
      </c>
      <c r="R2053">
        <v>5100</v>
      </c>
      <c r="S2053" t="s">
        <v>243</v>
      </c>
      <c r="T2053">
        <v>5100</v>
      </c>
      <c r="U2053" t="s">
        <v>7587</v>
      </c>
      <c r="V2053" t="s">
        <v>413</v>
      </c>
      <c r="W2053" t="s">
        <v>225</v>
      </c>
      <c r="X2053" t="s">
        <v>225</v>
      </c>
      <c r="Y2053">
        <v>5100</v>
      </c>
      <c r="AB2053">
        <v>1</v>
      </c>
      <c r="AC2053">
        <v>1</v>
      </c>
      <c r="AD2053">
        <v>2</v>
      </c>
      <c r="AE2053">
        <v>1104</v>
      </c>
      <c r="AF2053">
        <v>1.5</v>
      </c>
      <c r="AQ2053">
        <v>2</v>
      </c>
      <c r="AR2053">
        <f t="shared" si="32"/>
        <v>9.68</v>
      </c>
      <c r="AS2053">
        <v>1</v>
      </c>
      <c r="AT2053" t="s">
        <v>136</v>
      </c>
      <c r="AU2053">
        <v>45</v>
      </c>
    </row>
    <row r="2054" spans="1:47">
      <c r="A2054" t="s">
        <v>7591</v>
      </c>
      <c r="C2054">
        <v>310</v>
      </c>
      <c r="D2054" t="s">
        <v>7592</v>
      </c>
      <c r="E2054">
        <v>101</v>
      </c>
      <c r="F2054" t="s">
        <v>7593</v>
      </c>
      <c r="G2054" t="s">
        <v>219</v>
      </c>
      <c r="H2054" t="s">
        <v>220</v>
      </c>
      <c r="I2054" t="s">
        <v>7594</v>
      </c>
      <c r="J2054">
        <v>0.12867000000000001</v>
      </c>
      <c r="K2054">
        <v>0</v>
      </c>
      <c r="L2054">
        <v>0</v>
      </c>
      <c r="M2054">
        <v>1</v>
      </c>
      <c r="N2054">
        <v>1</v>
      </c>
      <c r="O2054" t="s">
        <v>659</v>
      </c>
      <c r="P2054">
        <v>1</v>
      </c>
      <c r="Q2054">
        <v>1</v>
      </c>
      <c r="R2054">
        <v>1500</v>
      </c>
      <c r="S2054" t="s">
        <v>223</v>
      </c>
      <c r="T2054">
        <v>0</v>
      </c>
      <c r="U2054" t="s">
        <v>7591</v>
      </c>
      <c r="V2054" t="s">
        <v>933</v>
      </c>
      <c r="W2054" t="s">
        <v>659</v>
      </c>
      <c r="X2054" t="s">
        <v>659</v>
      </c>
      <c r="Y2054">
        <v>1500</v>
      </c>
      <c r="AB2054">
        <v>0</v>
      </c>
      <c r="AC2054">
        <v>0</v>
      </c>
      <c r="AD2054">
        <v>2</v>
      </c>
      <c r="AE2054">
        <v>1022</v>
      </c>
      <c r="AF2054">
        <v>1.3</v>
      </c>
      <c r="AQ2054">
        <v>2</v>
      </c>
      <c r="AR2054">
        <f t="shared" si="32"/>
        <v>0</v>
      </c>
      <c r="AS2054">
        <v>1</v>
      </c>
      <c r="AT2054" t="s">
        <v>134</v>
      </c>
      <c r="AU2054">
        <v>43</v>
      </c>
    </row>
    <row r="2055" spans="1:47">
      <c r="A2055" t="s">
        <v>7595</v>
      </c>
      <c r="C2055">
        <v>310</v>
      </c>
      <c r="D2055" t="s">
        <v>7596</v>
      </c>
      <c r="E2055">
        <v>101</v>
      </c>
      <c r="F2055" t="s">
        <v>7597</v>
      </c>
      <c r="G2055" t="s">
        <v>422</v>
      </c>
      <c r="H2055" t="s">
        <v>220</v>
      </c>
      <c r="I2055" t="s">
        <v>7598</v>
      </c>
      <c r="J2055">
        <v>0.20935000000000001</v>
      </c>
      <c r="K2055">
        <v>0</v>
      </c>
      <c r="L2055">
        <v>0</v>
      </c>
      <c r="M2055">
        <v>1</v>
      </c>
      <c r="N2055">
        <v>1</v>
      </c>
      <c r="O2055" t="s">
        <v>659</v>
      </c>
      <c r="P2055">
        <v>1</v>
      </c>
      <c r="Q2055">
        <v>1</v>
      </c>
      <c r="R2055">
        <v>10700</v>
      </c>
      <c r="S2055" t="s">
        <v>223</v>
      </c>
      <c r="T2055">
        <v>0</v>
      </c>
      <c r="U2055" t="s">
        <v>7595</v>
      </c>
      <c r="V2055" t="s">
        <v>933</v>
      </c>
      <c r="W2055" t="s">
        <v>659</v>
      </c>
      <c r="X2055" t="s">
        <v>659</v>
      </c>
      <c r="Y2055">
        <v>10700</v>
      </c>
      <c r="AB2055">
        <v>0</v>
      </c>
      <c r="AC2055">
        <v>0</v>
      </c>
      <c r="AD2055">
        <v>4</v>
      </c>
      <c r="AE2055">
        <v>1104</v>
      </c>
      <c r="AF2055">
        <v>1</v>
      </c>
      <c r="AQ2055">
        <v>1</v>
      </c>
      <c r="AR2055">
        <f t="shared" si="32"/>
        <v>0</v>
      </c>
      <c r="AS2055">
        <v>1</v>
      </c>
      <c r="AT2055" t="s">
        <v>135</v>
      </c>
      <c r="AU2055">
        <v>44</v>
      </c>
    </row>
    <row r="2056" spans="1:47">
      <c r="A2056" t="s">
        <v>7599</v>
      </c>
      <c r="C2056">
        <v>310</v>
      </c>
      <c r="D2056" t="s">
        <v>7600</v>
      </c>
      <c r="E2056">
        <v>101</v>
      </c>
      <c r="F2056" t="s">
        <v>7601</v>
      </c>
      <c r="G2056" t="s">
        <v>219</v>
      </c>
      <c r="H2056" t="s">
        <v>220</v>
      </c>
      <c r="I2056" t="s">
        <v>7602</v>
      </c>
      <c r="J2056">
        <v>0.21587000000000001</v>
      </c>
      <c r="K2056">
        <v>0</v>
      </c>
      <c r="L2056">
        <v>0</v>
      </c>
      <c r="M2056">
        <v>1</v>
      </c>
      <c r="N2056">
        <v>1</v>
      </c>
      <c r="O2056" t="s">
        <v>659</v>
      </c>
      <c r="P2056">
        <v>1</v>
      </c>
      <c r="Q2056">
        <v>1</v>
      </c>
      <c r="R2056">
        <v>200</v>
      </c>
      <c r="S2056" t="s">
        <v>223</v>
      </c>
      <c r="T2056">
        <v>0</v>
      </c>
      <c r="U2056" t="s">
        <v>7599</v>
      </c>
      <c r="V2056" t="s">
        <v>933</v>
      </c>
      <c r="W2056" t="s">
        <v>659</v>
      </c>
      <c r="X2056" t="s">
        <v>659</v>
      </c>
      <c r="Y2056">
        <v>200</v>
      </c>
      <c r="AB2056">
        <v>0</v>
      </c>
      <c r="AC2056">
        <v>0</v>
      </c>
      <c r="AD2056">
        <v>3</v>
      </c>
      <c r="AE2056">
        <v>880</v>
      </c>
      <c r="AF2056">
        <v>1</v>
      </c>
      <c r="AQ2056">
        <v>2</v>
      </c>
      <c r="AR2056">
        <f t="shared" si="32"/>
        <v>0</v>
      </c>
      <c r="AS2056">
        <v>1</v>
      </c>
      <c r="AT2056" t="s">
        <v>134</v>
      </c>
      <c r="AU2056">
        <v>43</v>
      </c>
    </row>
    <row r="2057" spans="1:47">
      <c r="A2057" t="s">
        <v>7603</v>
      </c>
      <c r="C2057">
        <v>310</v>
      </c>
      <c r="D2057" t="s">
        <v>7604</v>
      </c>
      <c r="E2057">
        <v>101</v>
      </c>
      <c r="F2057" t="s">
        <v>7605</v>
      </c>
      <c r="G2057" t="s">
        <v>219</v>
      </c>
      <c r="H2057" t="s">
        <v>220</v>
      </c>
      <c r="I2057" t="s">
        <v>7606</v>
      </c>
      <c r="J2057">
        <v>0.40958</v>
      </c>
      <c r="K2057">
        <v>1</v>
      </c>
      <c r="L2057">
        <v>1</v>
      </c>
      <c r="M2057">
        <v>1</v>
      </c>
      <c r="N2057">
        <v>1</v>
      </c>
      <c r="O2057" t="s">
        <v>225</v>
      </c>
      <c r="P2057">
        <v>0</v>
      </c>
      <c r="Q2057">
        <v>1</v>
      </c>
      <c r="R2057">
        <v>2000</v>
      </c>
      <c r="S2057" t="s">
        <v>243</v>
      </c>
      <c r="T2057">
        <v>2000</v>
      </c>
      <c r="U2057" t="s">
        <v>7603</v>
      </c>
      <c r="V2057" t="s">
        <v>413</v>
      </c>
      <c r="W2057" t="s">
        <v>225</v>
      </c>
      <c r="X2057" t="s">
        <v>225</v>
      </c>
      <c r="Y2057">
        <v>2000</v>
      </c>
      <c r="AB2057">
        <v>1</v>
      </c>
      <c r="AC2057">
        <v>1</v>
      </c>
      <c r="AD2057">
        <v>3</v>
      </c>
      <c r="AE2057">
        <v>1262</v>
      </c>
      <c r="AF2057">
        <v>1.9</v>
      </c>
      <c r="AQ2057">
        <v>4</v>
      </c>
      <c r="AR2057">
        <f t="shared" si="32"/>
        <v>9.68</v>
      </c>
      <c r="AS2057">
        <v>1</v>
      </c>
      <c r="AT2057" t="s">
        <v>136</v>
      </c>
      <c r="AU2057">
        <v>45</v>
      </c>
    </row>
    <row r="2058" spans="1:47">
      <c r="A2058" t="s">
        <v>7607</v>
      </c>
      <c r="C2058">
        <v>310</v>
      </c>
      <c r="D2058" t="s">
        <v>7608</v>
      </c>
      <c r="E2058">
        <v>101</v>
      </c>
      <c r="F2058" t="s">
        <v>7609</v>
      </c>
      <c r="G2058" t="s">
        <v>219</v>
      </c>
      <c r="H2058" t="s">
        <v>220</v>
      </c>
      <c r="I2058" t="s">
        <v>7610</v>
      </c>
      <c r="J2058">
        <v>0.11547</v>
      </c>
      <c r="K2058">
        <v>0</v>
      </c>
      <c r="L2058">
        <v>0</v>
      </c>
      <c r="M2058">
        <v>1</v>
      </c>
      <c r="N2058">
        <v>1</v>
      </c>
      <c r="O2058" t="s">
        <v>659</v>
      </c>
      <c r="P2058">
        <v>1</v>
      </c>
      <c r="Q2058">
        <v>1</v>
      </c>
      <c r="R2058">
        <v>24500</v>
      </c>
      <c r="S2058" t="s">
        <v>223</v>
      </c>
      <c r="T2058">
        <v>0</v>
      </c>
      <c r="U2058" t="s">
        <v>7607</v>
      </c>
      <c r="V2058" t="s">
        <v>933</v>
      </c>
      <c r="W2058" t="s">
        <v>659</v>
      </c>
      <c r="X2058" t="s">
        <v>659</v>
      </c>
      <c r="Y2058">
        <v>24500</v>
      </c>
      <c r="AB2058">
        <v>0</v>
      </c>
      <c r="AC2058">
        <v>0</v>
      </c>
      <c r="AD2058">
        <v>3</v>
      </c>
      <c r="AE2058">
        <v>1800</v>
      </c>
      <c r="AF2058">
        <v>2</v>
      </c>
      <c r="AQ2058">
        <v>1</v>
      </c>
      <c r="AR2058">
        <f t="shared" si="32"/>
        <v>0</v>
      </c>
      <c r="AS2058">
        <v>1</v>
      </c>
      <c r="AT2058" t="s">
        <v>134</v>
      </c>
      <c r="AU2058">
        <v>43</v>
      </c>
    </row>
    <row r="2059" spans="1:47">
      <c r="A2059" t="s">
        <v>7611</v>
      </c>
      <c r="C2059">
        <v>310</v>
      </c>
      <c r="D2059" t="s">
        <v>7612</v>
      </c>
      <c r="E2059">
        <v>101</v>
      </c>
      <c r="F2059" t="s">
        <v>7613</v>
      </c>
      <c r="G2059" t="s">
        <v>219</v>
      </c>
      <c r="H2059" t="s">
        <v>220</v>
      </c>
      <c r="I2059" t="s">
        <v>7614</v>
      </c>
      <c r="J2059">
        <v>0.30964999999999998</v>
      </c>
      <c r="K2059">
        <v>1</v>
      </c>
      <c r="L2059">
        <v>1</v>
      </c>
      <c r="M2059">
        <v>1</v>
      </c>
      <c r="N2059">
        <v>1</v>
      </c>
      <c r="O2059" t="s">
        <v>225</v>
      </c>
      <c r="P2059">
        <v>0</v>
      </c>
      <c r="Q2059">
        <v>1</v>
      </c>
      <c r="R2059">
        <v>8200</v>
      </c>
      <c r="S2059" t="s">
        <v>243</v>
      </c>
      <c r="T2059">
        <v>8200</v>
      </c>
      <c r="U2059" t="s">
        <v>7611</v>
      </c>
      <c r="V2059" t="s">
        <v>413</v>
      </c>
      <c r="W2059" t="s">
        <v>225</v>
      </c>
      <c r="X2059" t="s">
        <v>225</v>
      </c>
      <c r="Y2059">
        <v>8200</v>
      </c>
      <c r="AB2059">
        <v>1</v>
      </c>
      <c r="AC2059">
        <v>1</v>
      </c>
      <c r="AD2059">
        <v>2</v>
      </c>
      <c r="AE2059">
        <v>870</v>
      </c>
      <c r="AF2059">
        <v>1</v>
      </c>
      <c r="AQ2059">
        <v>3</v>
      </c>
      <c r="AR2059">
        <f t="shared" si="32"/>
        <v>9.68</v>
      </c>
      <c r="AS2059">
        <v>1</v>
      </c>
      <c r="AT2059" t="s">
        <v>136</v>
      </c>
      <c r="AU2059">
        <v>45</v>
      </c>
    </row>
    <row r="2060" spans="1:47">
      <c r="A2060" t="s">
        <v>7615</v>
      </c>
      <c r="C2060">
        <v>310</v>
      </c>
      <c r="D2060" t="s">
        <v>7616</v>
      </c>
      <c r="E2060">
        <v>101</v>
      </c>
      <c r="F2060" t="s">
        <v>7617</v>
      </c>
      <c r="G2060" t="s">
        <v>219</v>
      </c>
      <c r="H2060" t="s">
        <v>220</v>
      </c>
      <c r="I2060" t="s">
        <v>7618</v>
      </c>
      <c r="J2060">
        <v>0.14410000000000001</v>
      </c>
      <c r="K2060">
        <v>1</v>
      </c>
      <c r="L2060">
        <v>1</v>
      </c>
      <c r="M2060">
        <v>1</v>
      </c>
      <c r="N2060">
        <v>1</v>
      </c>
      <c r="O2060" t="s">
        <v>225</v>
      </c>
      <c r="P2060">
        <v>0</v>
      </c>
      <c r="Q2060">
        <v>1</v>
      </c>
      <c r="R2060">
        <v>8000</v>
      </c>
      <c r="S2060" t="s">
        <v>223</v>
      </c>
      <c r="T2060">
        <v>8000</v>
      </c>
      <c r="U2060" t="s">
        <v>7615</v>
      </c>
      <c r="V2060" t="s">
        <v>455</v>
      </c>
      <c r="W2060" t="s">
        <v>225</v>
      </c>
      <c r="X2060" t="s">
        <v>225</v>
      </c>
      <c r="Y2060">
        <v>8000</v>
      </c>
      <c r="AB2060">
        <v>1</v>
      </c>
      <c r="AC2060">
        <v>1</v>
      </c>
      <c r="AD2060">
        <v>3</v>
      </c>
      <c r="AE2060">
        <v>1440</v>
      </c>
      <c r="AF2060">
        <v>2</v>
      </c>
      <c r="AQ2060">
        <v>1</v>
      </c>
      <c r="AR2060">
        <f t="shared" si="32"/>
        <v>9.68</v>
      </c>
      <c r="AS2060">
        <v>1</v>
      </c>
      <c r="AT2060" t="s">
        <v>136</v>
      </c>
      <c r="AU2060">
        <v>45</v>
      </c>
    </row>
    <row r="2061" spans="1:47">
      <c r="A2061" t="s">
        <v>7619</v>
      </c>
      <c r="C2061">
        <v>310</v>
      </c>
      <c r="D2061" t="s">
        <v>7620</v>
      </c>
      <c r="E2061">
        <v>101</v>
      </c>
      <c r="F2061" t="s">
        <v>7458</v>
      </c>
      <c r="G2061" t="s">
        <v>422</v>
      </c>
      <c r="H2061" t="s">
        <v>220</v>
      </c>
      <c r="I2061" t="s">
        <v>7621</v>
      </c>
      <c r="J2061">
        <v>0.20200000000000001</v>
      </c>
      <c r="K2061">
        <v>0</v>
      </c>
      <c r="L2061">
        <v>0</v>
      </c>
      <c r="M2061">
        <v>1</v>
      </c>
      <c r="N2061">
        <v>1</v>
      </c>
      <c r="O2061" t="s">
        <v>659</v>
      </c>
      <c r="P2061">
        <v>1</v>
      </c>
      <c r="Q2061">
        <v>1</v>
      </c>
      <c r="R2061">
        <v>11100</v>
      </c>
      <c r="S2061" t="s">
        <v>223</v>
      </c>
      <c r="T2061">
        <v>0</v>
      </c>
      <c r="U2061" t="s">
        <v>7619</v>
      </c>
      <c r="V2061" t="s">
        <v>460</v>
      </c>
      <c r="X2061" t="s">
        <v>659</v>
      </c>
      <c r="Y2061">
        <v>11100</v>
      </c>
      <c r="AB2061">
        <v>0</v>
      </c>
      <c r="AC2061">
        <v>0</v>
      </c>
      <c r="AD2061">
        <v>2</v>
      </c>
      <c r="AE2061">
        <v>1440</v>
      </c>
      <c r="AF2061">
        <v>2</v>
      </c>
      <c r="AQ2061">
        <v>1</v>
      </c>
      <c r="AR2061">
        <f t="shared" si="32"/>
        <v>0</v>
      </c>
      <c r="AS2061">
        <v>1</v>
      </c>
      <c r="AT2061" t="s">
        <v>135</v>
      </c>
      <c r="AU2061">
        <v>44</v>
      </c>
    </row>
    <row r="2062" spans="1:47">
      <c r="A2062" t="s">
        <v>7622</v>
      </c>
      <c r="C2062">
        <v>310</v>
      </c>
      <c r="D2062" t="s">
        <v>7623</v>
      </c>
      <c r="E2062">
        <v>101</v>
      </c>
      <c r="F2062" t="s">
        <v>7624</v>
      </c>
      <c r="G2062" t="s">
        <v>219</v>
      </c>
      <c r="H2062" t="s">
        <v>220</v>
      </c>
      <c r="I2062" t="s">
        <v>7625</v>
      </c>
      <c r="J2062">
        <v>0.14180999999999999</v>
      </c>
      <c r="K2062">
        <v>0</v>
      </c>
      <c r="L2062">
        <v>0</v>
      </c>
      <c r="M2062">
        <v>1</v>
      </c>
      <c r="N2062">
        <v>1</v>
      </c>
      <c r="O2062" t="s">
        <v>659</v>
      </c>
      <c r="P2062">
        <v>1</v>
      </c>
      <c r="Q2062">
        <v>1</v>
      </c>
      <c r="R2062">
        <v>4500</v>
      </c>
      <c r="S2062" t="s">
        <v>223</v>
      </c>
      <c r="T2062">
        <v>0</v>
      </c>
      <c r="U2062" t="s">
        <v>7622</v>
      </c>
      <c r="V2062" t="s">
        <v>933</v>
      </c>
      <c r="W2062" t="s">
        <v>659</v>
      </c>
      <c r="X2062" t="s">
        <v>659</v>
      </c>
      <c r="Y2062">
        <v>4500</v>
      </c>
      <c r="AB2062">
        <v>0</v>
      </c>
      <c r="AC2062">
        <v>0</v>
      </c>
      <c r="AD2062">
        <v>3</v>
      </c>
      <c r="AE2062">
        <v>1242</v>
      </c>
      <c r="AF2062">
        <v>1</v>
      </c>
      <c r="AQ2062">
        <v>3</v>
      </c>
      <c r="AR2062">
        <f t="shared" si="32"/>
        <v>0</v>
      </c>
      <c r="AS2062">
        <v>1</v>
      </c>
      <c r="AT2062" t="s">
        <v>134</v>
      </c>
      <c r="AU2062">
        <v>43</v>
      </c>
    </row>
    <row r="2063" spans="1:47">
      <c r="A2063" t="s">
        <v>7626</v>
      </c>
      <c r="C2063">
        <v>310</v>
      </c>
      <c r="D2063" t="s">
        <v>7627</v>
      </c>
      <c r="E2063">
        <v>101</v>
      </c>
      <c r="F2063" t="s">
        <v>6522</v>
      </c>
      <c r="H2063" t="s">
        <v>220</v>
      </c>
      <c r="I2063" t="s">
        <v>7628</v>
      </c>
      <c r="J2063">
        <v>0.19556000000000001</v>
      </c>
      <c r="K2063">
        <v>1</v>
      </c>
      <c r="L2063">
        <v>1</v>
      </c>
      <c r="M2063">
        <v>1</v>
      </c>
      <c r="N2063">
        <v>1</v>
      </c>
      <c r="O2063" t="s">
        <v>225</v>
      </c>
      <c r="P2063">
        <v>0</v>
      </c>
      <c r="Q2063">
        <v>0</v>
      </c>
      <c r="R2063">
        <v>0</v>
      </c>
      <c r="S2063" t="s">
        <v>243</v>
      </c>
      <c r="T2063">
        <v>0</v>
      </c>
      <c r="U2063" t="s">
        <v>7626</v>
      </c>
      <c r="V2063" t="s">
        <v>413</v>
      </c>
      <c r="W2063" t="s">
        <v>225</v>
      </c>
      <c r="X2063" t="s">
        <v>225</v>
      </c>
      <c r="Y2063">
        <v>0</v>
      </c>
      <c r="AB2063">
        <v>1</v>
      </c>
      <c r="AC2063">
        <v>1</v>
      </c>
      <c r="AD2063">
        <v>3</v>
      </c>
      <c r="AE2063">
        <v>1292</v>
      </c>
      <c r="AF2063">
        <v>1</v>
      </c>
      <c r="AQ2063">
        <v>2</v>
      </c>
      <c r="AR2063">
        <f t="shared" si="32"/>
        <v>9.68</v>
      </c>
      <c r="AS2063">
        <v>1</v>
      </c>
      <c r="AT2063" t="s">
        <v>136</v>
      </c>
      <c r="AU2063">
        <v>45</v>
      </c>
    </row>
    <row r="2064" spans="1:47">
      <c r="A2064" t="s">
        <v>7629</v>
      </c>
      <c r="C2064">
        <v>310</v>
      </c>
      <c r="D2064" t="s">
        <v>7565</v>
      </c>
      <c r="E2064">
        <v>106</v>
      </c>
      <c r="F2064" t="s">
        <v>7630</v>
      </c>
      <c r="G2064" t="s">
        <v>219</v>
      </c>
      <c r="H2064" t="s">
        <v>355</v>
      </c>
      <c r="I2064" t="s">
        <v>7631</v>
      </c>
      <c r="J2064">
        <v>7.5370000000000006E-2</v>
      </c>
      <c r="K2064">
        <v>0</v>
      </c>
      <c r="L2064">
        <v>0</v>
      </c>
      <c r="M2064">
        <v>0</v>
      </c>
      <c r="N2064">
        <v>0</v>
      </c>
      <c r="P2064">
        <v>0</v>
      </c>
      <c r="Q2064">
        <v>0</v>
      </c>
      <c r="R2064">
        <v>0</v>
      </c>
      <c r="S2064" t="s">
        <v>223</v>
      </c>
      <c r="T2064">
        <v>0</v>
      </c>
      <c r="U2064" t="s">
        <v>7629</v>
      </c>
      <c r="Y2064">
        <v>0</v>
      </c>
      <c r="AB2064">
        <v>0</v>
      </c>
      <c r="AC2064">
        <v>0</v>
      </c>
      <c r="AD2064">
        <v>0</v>
      </c>
      <c r="AE2064">
        <v>0</v>
      </c>
      <c r="AF2064">
        <v>0</v>
      </c>
      <c r="AQ2064">
        <v>0</v>
      </c>
      <c r="AR2064">
        <f t="shared" si="32"/>
        <v>0</v>
      </c>
      <c r="AS2064">
        <v>1</v>
      </c>
      <c r="AT2064" t="s">
        <v>134</v>
      </c>
      <c r="AU2064">
        <v>43</v>
      </c>
    </row>
    <row r="2065" spans="1:47">
      <c r="A2065" t="s">
        <v>7632</v>
      </c>
      <c r="C2065">
        <v>310</v>
      </c>
      <c r="D2065" t="s">
        <v>7633</v>
      </c>
      <c r="E2065">
        <v>101</v>
      </c>
      <c r="F2065" t="s">
        <v>7634</v>
      </c>
      <c r="G2065" t="s">
        <v>219</v>
      </c>
      <c r="H2065" t="s">
        <v>220</v>
      </c>
      <c r="I2065" t="s">
        <v>7635</v>
      </c>
      <c r="J2065">
        <v>0.26325999999999999</v>
      </c>
      <c r="K2065">
        <v>1</v>
      </c>
      <c r="L2065">
        <v>1</v>
      </c>
      <c r="M2065">
        <v>1</v>
      </c>
      <c r="N2065">
        <v>1</v>
      </c>
      <c r="O2065" t="s">
        <v>225</v>
      </c>
      <c r="P2065">
        <v>0</v>
      </c>
      <c r="Q2065">
        <v>1</v>
      </c>
      <c r="R2065">
        <v>4100</v>
      </c>
      <c r="S2065" t="s">
        <v>223</v>
      </c>
      <c r="T2065">
        <v>4100</v>
      </c>
      <c r="U2065" t="s">
        <v>7632</v>
      </c>
      <c r="V2065" t="s">
        <v>413</v>
      </c>
      <c r="W2065" t="s">
        <v>225</v>
      </c>
      <c r="X2065" t="s">
        <v>225</v>
      </c>
      <c r="Y2065">
        <v>4100</v>
      </c>
      <c r="AB2065">
        <v>1</v>
      </c>
      <c r="AC2065">
        <v>1</v>
      </c>
      <c r="AD2065">
        <v>4</v>
      </c>
      <c r="AE2065">
        <v>1296</v>
      </c>
      <c r="AF2065">
        <v>1</v>
      </c>
      <c r="AQ2065">
        <v>3</v>
      </c>
      <c r="AR2065">
        <f t="shared" si="32"/>
        <v>9.68</v>
      </c>
      <c r="AS2065">
        <v>1</v>
      </c>
      <c r="AT2065" t="s">
        <v>136</v>
      </c>
      <c r="AU2065">
        <v>45</v>
      </c>
    </row>
    <row r="2066" spans="1:47">
      <c r="A2066" t="s">
        <v>7636</v>
      </c>
      <c r="C2066">
        <v>310</v>
      </c>
      <c r="D2066" t="s">
        <v>7637</v>
      </c>
      <c r="E2066">
        <v>101</v>
      </c>
      <c r="F2066" t="s">
        <v>7638</v>
      </c>
      <c r="G2066" t="s">
        <v>219</v>
      </c>
      <c r="H2066" t="s">
        <v>220</v>
      </c>
      <c r="I2066" t="s">
        <v>7639</v>
      </c>
      <c r="J2066">
        <v>0.24204000000000001</v>
      </c>
      <c r="K2066">
        <v>0</v>
      </c>
      <c r="L2066">
        <v>0</v>
      </c>
      <c r="M2066">
        <v>1</v>
      </c>
      <c r="N2066">
        <v>1</v>
      </c>
      <c r="O2066" t="s">
        <v>659</v>
      </c>
      <c r="P2066">
        <v>1</v>
      </c>
      <c r="Q2066">
        <v>1</v>
      </c>
      <c r="R2066">
        <v>23700</v>
      </c>
      <c r="S2066" t="s">
        <v>223</v>
      </c>
      <c r="T2066">
        <v>0</v>
      </c>
      <c r="U2066" t="s">
        <v>7636</v>
      </c>
      <c r="V2066" t="s">
        <v>933</v>
      </c>
      <c r="W2066" t="s">
        <v>659</v>
      </c>
      <c r="X2066" t="s">
        <v>659</v>
      </c>
      <c r="Y2066">
        <v>23700</v>
      </c>
      <c r="AB2066">
        <v>0</v>
      </c>
      <c r="AC2066">
        <v>0</v>
      </c>
      <c r="AD2066">
        <v>2</v>
      </c>
      <c r="AE2066">
        <v>1660</v>
      </c>
      <c r="AF2066">
        <v>1</v>
      </c>
      <c r="AQ2066">
        <v>1</v>
      </c>
      <c r="AR2066">
        <f t="shared" si="32"/>
        <v>0</v>
      </c>
      <c r="AS2066">
        <v>1</v>
      </c>
      <c r="AT2066" t="s">
        <v>135</v>
      </c>
      <c r="AU2066">
        <v>44</v>
      </c>
    </row>
    <row r="2067" spans="1:47">
      <c r="A2067" t="s">
        <v>7640</v>
      </c>
      <c r="C2067">
        <v>310</v>
      </c>
      <c r="D2067" t="s">
        <v>7641</v>
      </c>
      <c r="E2067">
        <v>101</v>
      </c>
      <c r="F2067" t="s">
        <v>7642</v>
      </c>
      <c r="H2067" t="s">
        <v>220</v>
      </c>
      <c r="I2067" t="s">
        <v>7643</v>
      </c>
      <c r="J2067">
        <v>9.8849999999999993E-2</v>
      </c>
      <c r="K2067">
        <v>1</v>
      </c>
      <c r="L2067">
        <v>1</v>
      </c>
      <c r="M2067">
        <v>1</v>
      </c>
      <c r="N2067">
        <v>1</v>
      </c>
      <c r="O2067" t="s">
        <v>225</v>
      </c>
      <c r="P2067">
        <v>0</v>
      </c>
      <c r="Q2067">
        <v>1</v>
      </c>
      <c r="R2067">
        <v>4300</v>
      </c>
      <c r="S2067" t="s">
        <v>223</v>
      </c>
      <c r="T2067">
        <v>4300</v>
      </c>
      <c r="U2067" t="s">
        <v>7640</v>
      </c>
      <c r="V2067" t="s">
        <v>413</v>
      </c>
      <c r="W2067" t="s">
        <v>225</v>
      </c>
      <c r="X2067" t="s">
        <v>225</v>
      </c>
      <c r="Y2067">
        <v>4300</v>
      </c>
      <c r="AB2067">
        <v>1</v>
      </c>
      <c r="AC2067">
        <v>1</v>
      </c>
      <c r="AD2067">
        <v>2</v>
      </c>
      <c r="AE2067">
        <v>1290</v>
      </c>
      <c r="AF2067">
        <v>1.9</v>
      </c>
      <c r="AQ2067">
        <v>1</v>
      </c>
      <c r="AR2067">
        <f t="shared" si="32"/>
        <v>9.68</v>
      </c>
      <c r="AS2067">
        <v>1</v>
      </c>
      <c r="AT2067" t="s">
        <v>136</v>
      </c>
      <c r="AU2067">
        <v>45</v>
      </c>
    </row>
    <row r="2068" spans="1:47">
      <c r="A2068" t="s">
        <v>7644</v>
      </c>
      <c r="C2068">
        <v>310</v>
      </c>
      <c r="D2068" t="s">
        <v>7645</v>
      </c>
      <c r="E2068">
        <v>101</v>
      </c>
      <c r="F2068" t="s">
        <v>7646</v>
      </c>
      <c r="G2068" t="s">
        <v>422</v>
      </c>
      <c r="H2068" t="s">
        <v>220</v>
      </c>
      <c r="I2068" t="s">
        <v>7647</v>
      </c>
      <c r="J2068">
        <v>0.22011</v>
      </c>
      <c r="K2068">
        <v>0</v>
      </c>
      <c r="L2068">
        <v>0</v>
      </c>
      <c r="M2068">
        <v>1</v>
      </c>
      <c r="N2068">
        <v>1</v>
      </c>
      <c r="O2068" t="s">
        <v>659</v>
      </c>
      <c r="P2068">
        <v>1</v>
      </c>
      <c r="Q2068">
        <v>1</v>
      </c>
      <c r="R2068">
        <v>15000</v>
      </c>
      <c r="S2068" t="s">
        <v>223</v>
      </c>
      <c r="T2068">
        <v>0</v>
      </c>
      <c r="U2068" t="s">
        <v>7644</v>
      </c>
      <c r="V2068" t="s">
        <v>7648</v>
      </c>
      <c r="W2068" t="s">
        <v>225</v>
      </c>
      <c r="X2068" t="s">
        <v>659</v>
      </c>
      <c r="Y2068">
        <v>15000</v>
      </c>
      <c r="AB2068">
        <v>0</v>
      </c>
      <c r="AC2068">
        <v>0</v>
      </c>
      <c r="AD2068">
        <v>4</v>
      </c>
      <c r="AE2068">
        <v>1412</v>
      </c>
      <c r="AF2068">
        <v>1</v>
      </c>
      <c r="AQ2068">
        <v>1</v>
      </c>
      <c r="AR2068">
        <f t="shared" si="32"/>
        <v>0</v>
      </c>
      <c r="AS2068">
        <v>1</v>
      </c>
      <c r="AT2068" t="s">
        <v>135</v>
      </c>
      <c r="AU2068">
        <v>44</v>
      </c>
    </row>
    <row r="2069" spans="1:47">
      <c r="A2069" t="s">
        <v>7649</v>
      </c>
      <c r="C2069">
        <v>310</v>
      </c>
      <c r="D2069" t="s">
        <v>7650</v>
      </c>
      <c r="E2069">
        <v>101</v>
      </c>
      <c r="F2069" t="s">
        <v>7651</v>
      </c>
      <c r="G2069" t="s">
        <v>422</v>
      </c>
      <c r="H2069" t="s">
        <v>220</v>
      </c>
      <c r="I2069" t="s">
        <v>7652</v>
      </c>
      <c r="J2069">
        <v>0.13713</v>
      </c>
      <c r="K2069">
        <v>0</v>
      </c>
      <c r="L2069">
        <v>0</v>
      </c>
      <c r="M2069">
        <v>1</v>
      </c>
      <c r="N2069">
        <v>1</v>
      </c>
      <c r="O2069" t="s">
        <v>659</v>
      </c>
      <c r="P2069">
        <v>1</v>
      </c>
      <c r="Q2069">
        <v>1</v>
      </c>
      <c r="R2069">
        <v>6400</v>
      </c>
      <c r="S2069" t="s">
        <v>223</v>
      </c>
      <c r="T2069">
        <v>0</v>
      </c>
      <c r="U2069" t="s">
        <v>7649</v>
      </c>
      <c r="V2069" t="s">
        <v>460</v>
      </c>
      <c r="X2069" t="s">
        <v>659</v>
      </c>
      <c r="Y2069">
        <v>6400</v>
      </c>
      <c r="AB2069">
        <v>0</v>
      </c>
      <c r="AC2069">
        <v>0</v>
      </c>
      <c r="AD2069">
        <v>2</v>
      </c>
      <c r="AE2069">
        <v>1552</v>
      </c>
      <c r="AF2069">
        <v>2</v>
      </c>
      <c r="AQ2069">
        <v>1</v>
      </c>
      <c r="AR2069">
        <f t="shared" si="32"/>
        <v>0</v>
      </c>
      <c r="AS2069">
        <v>1</v>
      </c>
      <c r="AT2069" t="s">
        <v>135</v>
      </c>
      <c r="AU2069">
        <v>44</v>
      </c>
    </row>
    <row r="2070" spans="1:47">
      <c r="A2070" t="s">
        <v>7653</v>
      </c>
      <c r="C2070">
        <v>310</v>
      </c>
      <c r="D2070" t="s">
        <v>7654</v>
      </c>
      <c r="E2070">
        <v>101</v>
      </c>
      <c r="F2070" t="s">
        <v>7655</v>
      </c>
      <c r="G2070" t="s">
        <v>422</v>
      </c>
      <c r="H2070" t="s">
        <v>220</v>
      </c>
      <c r="I2070" t="s">
        <v>7656</v>
      </c>
      <c r="J2070">
        <v>0.19963</v>
      </c>
      <c r="K2070">
        <v>0</v>
      </c>
      <c r="L2070">
        <v>0</v>
      </c>
      <c r="M2070">
        <v>1</v>
      </c>
      <c r="N2070">
        <v>1</v>
      </c>
      <c r="O2070" t="s">
        <v>659</v>
      </c>
      <c r="P2070">
        <v>1</v>
      </c>
      <c r="Q2070">
        <v>1</v>
      </c>
      <c r="R2070">
        <v>9000</v>
      </c>
      <c r="S2070" t="s">
        <v>223</v>
      </c>
      <c r="T2070">
        <v>0</v>
      </c>
      <c r="U2070" t="s">
        <v>7653</v>
      </c>
      <c r="V2070" t="s">
        <v>933</v>
      </c>
      <c r="W2070" t="s">
        <v>659</v>
      </c>
      <c r="X2070" t="s">
        <v>659</v>
      </c>
      <c r="Y2070">
        <v>9000</v>
      </c>
      <c r="AB2070">
        <v>0</v>
      </c>
      <c r="AC2070">
        <v>0</v>
      </c>
      <c r="AD2070">
        <v>3</v>
      </c>
      <c r="AE2070">
        <v>1316</v>
      </c>
      <c r="AF2070">
        <v>1</v>
      </c>
      <c r="AQ2070">
        <v>1</v>
      </c>
      <c r="AR2070">
        <f t="shared" si="32"/>
        <v>0</v>
      </c>
      <c r="AS2070">
        <v>1</v>
      </c>
      <c r="AT2070" t="s">
        <v>135</v>
      </c>
      <c r="AU2070">
        <v>44</v>
      </c>
    </row>
    <row r="2071" spans="1:47">
      <c r="A2071" t="s">
        <v>7657</v>
      </c>
      <c r="C2071">
        <v>310</v>
      </c>
      <c r="D2071" t="s">
        <v>7658</v>
      </c>
      <c r="E2071">
        <v>101</v>
      </c>
      <c r="F2071" t="s">
        <v>7659</v>
      </c>
      <c r="H2071" t="s">
        <v>220</v>
      </c>
      <c r="I2071" t="s">
        <v>7660</v>
      </c>
      <c r="J2071">
        <v>0.12175999999999999</v>
      </c>
      <c r="K2071">
        <v>0</v>
      </c>
      <c r="L2071">
        <v>0</v>
      </c>
      <c r="M2071">
        <v>1</v>
      </c>
      <c r="N2071">
        <v>1</v>
      </c>
      <c r="O2071" t="s">
        <v>659</v>
      </c>
      <c r="P2071">
        <v>1</v>
      </c>
      <c r="Q2071">
        <v>1</v>
      </c>
      <c r="R2071">
        <v>5400</v>
      </c>
      <c r="S2071" t="s">
        <v>223</v>
      </c>
      <c r="T2071">
        <v>0</v>
      </c>
      <c r="U2071" t="s">
        <v>7657</v>
      </c>
      <c r="V2071" t="s">
        <v>933</v>
      </c>
      <c r="W2071" t="s">
        <v>659</v>
      </c>
      <c r="X2071" t="s">
        <v>659</v>
      </c>
      <c r="Y2071">
        <v>5400</v>
      </c>
      <c r="AB2071">
        <v>0</v>
      </c>
      <c r="AC2071">
        <v>0</v>
      </c>
      <c r="AD2071">
        <v>3</v>
      </c>
      <c r="AE2071">
        <v>2168</v>
      </c>
      <c r="AF2071">
        <v>2</v>
      </c>
      <c r="AQ2071">
        <v>2</v>
      </c>
      <c r="AR2071">
        <f t="shared" si="32"/>
        <v>0</v>
      </c>
      <c r="AS2071">
        <v>1</v>
      </c>
      <c r="AT2071" t="s">
        <v>134</v>
      </c>
      <c r="AU2071">
        <v>43</v>
      </c>
    </row>
    <row r="2072" spans="1:47">
      <c r="A2072" t="s">
        <v>7661</v>
      </c>
      <c r="C2072">
        <v>310</v>
      </c>
      <c r="D2072" t="s">
        <v>7662</v>
      </c>
      <c r="E2072">
        <v>101</v>
      </c>
      <c r="F2072" t="s">
        <v>7663</v>
      </c>
      <c r="G2072" t="s">
        <v>219</v>
      </c>
      <c r="H2072" t="s">
        <v>220</v>
      </c>
      <c r="I2072" t="s">
        <v>7664</v>
      </c>
      <c r="J2072">
        <v>0.27553</v>
      </c>
      <c r="K2072">
        <v>0</v>
      </c>
      <c r="L2072">
        <v>0</v>
      </c>
      <c r="M2072">
        <v>1</v>
      </c>
      <c r="N2072">
        <v>1</v>
      </c>
      <c r="O2072" t="s">
        <v>659</v>
      </c>
      <c r="P2072">
        <v>1</v>
      </c>
      <c r="Q2072">
        <v>0</v>
      </c>
      <c r="R2072">
        <v>0</v>
      </c>
      <c r="S2072" t="s">
        <v>223</v>
      </c>
      <c r="T2072">
        <v>0</v>
      </c>
      <c r="U2072" t="s">
        <v>7661</v>
      </c>
      <c r="X2072" t="s">
        <v>659</v>
      </c>
      <c r="Y2072">
        <v>0</v>
      </c>
      <c r="AB2072">
        <v>0</v>
      </c>
      <c r="AC2072">
        <v>0</v>
      </c>
      <c r="AD2072">
        <v>3</v>
      </c>
      <c r="AE2072">
        <v>994</v>
      </c>
      <c r="AF2072">
        <v>1</v>
      </c>
      <c r="AQ2072">
        <v>1</v>
      </c>
      <c r="AR2072">
        <f t="shared" si="32"/>
        <v>0</v>
      </c>
      <c r="AS2072">
        <v>1</v>
      </c>
      <c r="AT2072" t="s">
        <v>135</v>
      </c>
      <c r="AU2072">
        <v>44</v>
      </c>
    </row>
    <row r="2073" spans="1:47">
      <c r="A2073" t="s">
        <v>7665</v>
      </c>
      <c r="C2073">
        <v>310</v>
      </c>
      <c r="D2073" t="s">
        <v>7666</v>
      </c>
      <c r="E2073">
        <v>104</v>
      </c>
      <c r="F2073" t="s">
        <v>7667</v>
      </c>
      <c r="G2073" t="s">
        <v>219</v>
      </c>
      <c r="H2073" t="s">
        <v>1213</v>
      </c>
      <c r="I2073" t="s">
        <v>7668</v>
      </c>
      <c r="J2073">
        <v>0.27706999999999998</v>
      </c>
      <c r="K2073">
        <v>0</v>
      </c>
      <c r="L2073">
        <v>0</v>
      </c>
      <c r="M2073">
        <v>1</v>
      </c>
      <c r="N2073">
        <v>1</v>
      </c>
      <c r="O2073" t="s">
        <v>659</v>
      </c>
      <c r="P2073">
        <v>1</v>
      </c>
      <c r="Q2073">
        <v>1</v>
      </c>
      <c r="R2073">
        <v>13500</v>
      </c>
      <c r="S2073" t="s">
        <v>223</v>
      </c>
      <c r="T2073">
        <v>0</v>
      </c>
      <c r="U2073" t="s">
        <v>7665</v>
      </c>
      <c r="V2073" t="s">
        <v>933</v>
      </c>
      <c r="W2073" t="s">
        <v>659</v>
      </c>
      <c r="X2073" t="s">
        <v>659</v>
      </c>
      <c r="Y2073">
        <v>13500</v>
      </c>
      <c r="AB2073">
        <v>0</v>
      </c>
      <c r="AC2073">
        <v>0</v>
      </c>
      <c r="AD2073">
        <v>6</v>
      </c>
      <c r="AE2073">
        <v>3248</v>
      </c>
      <c r="AF2073">
        <v>2</v>
      </c>
      <c r="AQ2073">
        <v>1</v>
      </c>
      <c r="AR2073">
        <f t="shared" si="32"/>
        <v>0</v>
      </c>
      <c r="AS2073">
        <v>1</v>
      </c>
      <c r="AT2073" t="s">
        <v>134</v>
      </c>
      <c r="AU2073">
        <v>43</v>
      </c>
    </row>
    <row r="2074" spans="1:47">
      <c r="A2074" t="s">
        <v>7669</v>
      </c>
      <c r="C2074">
        <v>310</v>
      </c>
      <c r="D2074" t="s">
        <v>7670</v>
      </c>
      <c r="E2074">
        <v>101</v>
      </c>
      <c r="F2074" t="s">
        <v>7671</v>
      </c>
      <c r="G2074" t="s">
        <v>219</v>
      </c>
      <c r="H2074" t="s">
        <v>220</v>
      </c>
      <c r="I2074" t="s">
        <v>7672</v>
      </c>
      <c r="J2074">
        <v>0.13408</v>
      </c>
      <c r="K2074">
        <v>1</v>
      </c>
      <c r="L2074">
        <v>1</v>
      </c>
      <c r="M2074">
        <v>1</v>
      </c>
      <c r="N2074">
        <v>1</v>
      </c>
      <c r="O2074" t="s">
        <v>225</v>
      </c>
      <c r="P2074">
        <v>0</v>
      </c>
      <c r="Q2074">
        <v>1</v>
      </c>
      <c r="R2074">
        <v>3900</v>
      </c>
      <c r="S2074" t="s">
        <v>223</v>
      </c>
      <c r="T2074">
        <v>3900</v>
      </c>
      <c r="U2074" t="s">
        <v>7669</v>
      </c>
      <c r="V2074" t="s">
        <v>413</v>
      </c>
      <c r="W2074" t="s">
        <v>225</v>
      </c>
      <c r="X2074" t="s">
        <v>225</v>
      </c>
      <c r="Y2074">
        <v>3900</v>
      </c>
      <c r="AB2074">
        <v>1</v>
      </c>
      <c r="AC2074">
        <v>1</v>
      </c>
      <c r="AD2074">
        <v>2</v>
      </c>
      <c r="AE2074">
        <v>792</v>
      </c>
      <c r="AF2074">
        <v>1</v>
      </c>
      <c r="AQ2074">
        <v>1</v>
      </c>
      <c r="AR2074">
        <f t="shared" si="32"/>
        <v>9.68</v>
      </c>
      <c r="AS2074">
        <v>1</v>
      </c>
      <c r="AT2074" t="s">
        <v>136</v>
      </c>
      <c r="AU2074">
        <v>45</v>
      </c>
    </row>
    <row r="2075" spans="1:47">
      <c r="A2075" t="s">
        <v>7673</v>
      </c>
      <c r="C2075">
        <v>310</v>
      </c>
      <c r="D2075" t="s">
        <v>7674</v>
      </c>
      <c r="E2075">
        <v>101</v>
      </c>
      <c r="F2075" t="s">
        <v>7630</v>
      </c>
      <c r="G2075" t="s">
        <v>219</v>
      </c>
      <c r="H2075" t="s">
        <v>220</v>
      </c>
      <c r="I2075" t="s">
        <v>7675</v>
      </c>
      <c r="J2075">
        <v>8.2250000000000004E-2</v>
      </c>
      <c r="K2075">
        <v>0</v>
      </c>
      <c r="L2075">
        <v>0</v>
      </c>
      <c r="M2075">
        <v>1</v>
      </c>
      <c r="N2075">
        <v>1</v>
      </c>
      <c r="O2075" t="s">
        <v>659</v>
      </c>
      <c r="P2075">
        <v>1</v>
      </c>
      <c r="Q2075">
        <v>0</v>
      </c>
      <c r="R2075">
        <v>0</v>
      </c>
      <c r="S2075" t="s">
        <v>223</v>
      </c>
      <c r="T2075">
        <v>0</v>
      </c>
      <c r="U2075" t="s">
        <v>7673</v>
      </c>
      <c r="V2075" t="s">
        <v>927</v>
      </c>
      <c r="W2075" t="s">
        <v>659</v>
      </c>
      <c r="X2075" t="s">
        <v>659</v>
      </c>
      <c r="Y2075">
        <v>0</v>
      </c>
      <c r="AB2075">
        <v>0</v>
      </c>
      <c r="AC2075">
        <v>0</v>
      </c>
      <c r="AD2075">
        <v>2</v>
      </c>
      <c r="AE2075">
        <v>805</v>
      </c>
      <c r="AF2075">
        <v>1</v>
      </c>
      <c r="AQ2075">
        <v>0</v>
      </c>
      <c r="AR2075">
        <f t="shared" si="32"/>
        <v>0</v>
      </c>
      <c r="AS2075">
        <v>1</v>
      </c>
      <c r="AT2075" t="s">
        <v>134</v>
      </c>
      <c r="AU2075">
        <v>43</v>
      </c>
    </row>
    <row r="2076" spans="1:47">
      <c r="A2076" t="s">
        <v>7676</v>
      </c>
      <c r="C2076">
        <v>310</v>
      </c>
      <c r="D2076" t="s">
        <v>7677</v>
      </c>
      <c r="E2076">
        <v>101</v>
      </c>
      <c r="F2076" t="s">
        <v>7678</v>
      </c>
      <c r="G2076" t="s">
        <v>219</v>
      </c>
      <c r="H2076" t="s">
        <v>220</v>
      </c>
      <c r="I2076" t="s">
        <v>7679</v>
      </c>
      <c r="J2076">
        <v>0.21343999999999999</v>
      </c>
      <c r="K2076">
        <v>0</v>
      </c>
      <c r="L2076">
        <v>0</v>
      </c>
      <c r="M2076">
        <v>1</v>
      </c>
      <c r="N2076">
        <v>1</v>
      </c>
      <c r="O2076" t="s">
        <v>659</v>
      </c>
      <c r="P2076">
        <v>1</v>
      </c>
      <c r="Q2076">
        <v>0</v>
      </c>
      <c r="R2076">
        <v>0</v>
      </c>
      <c r="S2076" t="s">
        <v>223</v>
      </c>
      <c r="T2076">
        <v>0</v>
      </c>
      <c r="U2076" t="s">
        <v>7676</v>
      </c>
      <c r="V2076" t="s">
        <v>933</v>
      </c>
      <c r="W2076" t="s">
        <v>659</v>
      </c>
      <c r="X2076" t="s">
        <v>659</v>
      </c>
      <c r="Y2076">
        <v>0</v>
      </c>
      <c r="AB2076">
        <v>0</v>
      </c>
      <c r="AC2076">
        <v>0</v>
      </c>
      <c r="AD2076">
        <v>3</v>
      </c>
      <c r="AE2076">
        <v>1536</v>
      </c>
      <c r="AF2076">
        <v>2</v>
      </c>
      <c r="AQ2076">
        <v>1</v>
      </c>
      <c r="AR2076">
        <f t="shared" si="32"/>
        <v>0</v>
      </c>
      <c r="AS2076">
        <v>1</v>
      </c>
      <c r="AT2076" t="s">
        <v>134</v>
      </c>
      <c r="AU2076">
        <v>43</v>
      </c>
    </row>
    <row r="2077" spans="1:47">
      <c r="A2077" t="s">
        <v>7680</v>
      </c>
      <c r="C2077">
        <v>310</v>
      </c>
      <c r="D2077" t="s">
        <v>7681</v>
      </c>
      <c r="E2077">
        <v>101</v>
      </c>
      <c r="F2077" t="s">
        <v>7682</v>
      </c>
      <c r="G2077" t="s">
        <v>219</v>
      </c>
      <c r="H2077" t="s">
        <v>220</v>
      </c>
      <c r="I2077" t="s">
        <v>7683</v>
      </c>
      <c r="J2077">
        <v>0.30016999999999999</v>
      </c>
      <c r="K2077">
        <v>0</v>
      </c>
      <c r="L2077">
        <v>0</v>
      </c>
      <c r="M2077">
        <v>1</v>
      </c>
      <c r="N2077">
        <v>1</v>
      </c>
      <c r="O2077" t="s">
        <v>659</v>
      </c>
      <c r="P2077">
        <v>1</v>
      </c>
      <c r="Q2077">
        <v>1</v>
      </c>
      <c r="R2077">
        <v>12400</v>
      </c>
      <c r="S2077" t="s">
        <v>223</v>
      </c>
      <c r="T2077">
        <v>0</v>
      </c>
      <c r="U2077" t="s">
        <v>7680</v>
      </c>
      <c r="V2077" t="s">
        <v>927</v>
      </c>
      <c r="W2077" t="s">
        <v>659</v>
      </c>
      <c r="X2077" t="s">
        <v>659</v>
      </c>
      <c r="Y2077">
        <v>12400</v>
      </c>
      <c r="AB2077">
        <v>0</v>
      </c>
      <c r="AC2077">
        <v>0</v>
      </c>
      <c r="AD2077">
        <v>2</v>
      </c>
      <c r="AE2077">
        <v>1220</v>
      </c>
      <c r="AF2077">
        <v>1</v>
      </c>
      <c r="AQ2077">
        <v>0</v>
      </c>
      <c r="AR2077">
        <f t="shared" si="32"/>
        <v>0</v>
      </c>
      <c r="AS2077">
        <v>1</v>
      </c>
      <c r="AT2077" t="s">
        <v>134</v>
      </c>
      <c r="AU2077">
        <v>43</v>
      </c>
    </row>
    <row r="2078" spans="1:47">
      <c r="A2078" t="s">
        <v>7684</v>
      </c>
      <c r="C2078">
        <v>310</v>
      </c>
      <c r="D2078" t="s">
        <v>997</v>
      </c>
      <c r="E2078">
        <v>424</v>
      </c>
      <c r="F2078" t="s">
        <v>7685</v>
      </c>
      <c r="G2078" t="s">
        <v>422</v>
      </c>
      <c r="H2078" t="s">
        <v>7686</v>
      </c>
      <c r="I2078" t="s">
        <v>7687</v>
      </c>
      <c r="J2078">
        <v>0.1777</v>
      </c>
      <c r="K2078">
        <v>0</v>
      </c>
      <c r="L2078">
        <v>0</v>
      </c>
      <c r="M2078">
        <v>0</v>
      </c>
      <c r="N2078">
        <v>0</v>
      </c>
      <c r="P2078">
        <v>0</v>
      </c>
      <c r="Q2078">
        <v>0</v>
      </c>
      <c r="R2078">
        <v>0</v>
      </c>
      <c r="S2078" t="s">
        <v>223</v>
      </c>
      <c r="T2078">
        <v>0</v>
      </c>
      <c r="U2078" t="s">
        <v>7684</v>
      </c>
      <c r="Y2078">
        <v>0</v>
      </c>
      <c r="AB2078">
        <v>0</v>
      </c>
      <c r="AC2078">
        <v>0</v>
      </c>
      <c r="AD2078">
        <v>0</v>
      </c>
      <c r="AE2078">
        <v>0</v>
      </c>
      <c r="AF2078">
        <v>0</v>
      </c>
      <c r="AQ2078">
        <v>1</v>
      </c>
      <c r="AR2078">
        <f t="shared" si="32"/>
        <v>0</v>
      </c>
      <c r="AS2078">
        <v>1</v>
      </c>
      <c r="AT2078" t="s">
        <v>135</v>
      </c>
      <c r="AU2078">
        <v>44</v>
      </c>
    </row>
    <row r="2079" spans="1:47">
      <c r="A2079" t="s">
        <v>7688</v>
      </c>
      <c r="C2079">
        <v>310</v>
      </c>
      <c r="D2079" t="s">
        <v>7689</v>
      </c>
      <c r="E2079">
        <v>132</v>
      </c>
      <c r="F2079" t="s">
        <v>6950</v>
      </c>
      <c r="G2079" t="s">
        <v>219</v>
      </c>
      <c r="H2079" t="s">
        <v>260</v>
      </c>
      <c r="I2079" t="s">
        <v>7690</v>
      </c>
      <c r="J2079">
        <v>0.39241999999999999</v>
      </c>
      <c r="K2079">
        <v>0</v>
      </c>
      <c r="L2079">
        <v>0</v>
      </c>
      <c r="M2079">
        <v>0</v>
      </c>
      <c r="N2079">
        <v>0</v>
      </c>
      <c r="P2079">
        <v>0</v>
      </c>
      <c r="Q2079">
        <v>0</v>
      </c>
      <c r="R2079">
        <v>0</v>
      </c>
      <c r="S2079" t="s">
        <v>223</v>
      </c>
      <c r="T2079">
        <v>0</v>
      </c>
      <c r="U2079" t="s">
        <v>7688</v>
      </c>
      <c r="Y2079">
        <v>0</v>
      </c>
      <c r="AB2079">
        <v>0</v>
      </c>
      <c r="AC2079">
        <v>0</v>
      </c>
      <c r="AD2079">
        <v>0</v>
      </c>
      <c r="AE2079">
        <v>0</v>
      </c>
      <c r="AF2079">
        <v>0</v>
      </c>
      <c r="AQ2079">
        <v>1</v>
      </c>
      <c r="AR2079">
        <f t="shared" si="32"/>
        <v>0</v>
      </c>
      <c r="AS2079">
        <v>1</v>
      </c>
      <c r="AT2079" t="s">
        <v>135</v>
      </c>
      <c r="AU2079">
        <v>44</v>
      </c>
    </row>
    <row r="2080" spans="1:47">
      <c r="A2080" t="s">
        <v>7691</v>
      </c>
      <c r="C2080">
        <v>310</v>
      </c>
      <c r="D2080" t="s">
        <v>7692</v>
      </c>
      <c r="E2080">
        <v>101</v>
      </c>
      <c r="F2080" t="s">
        <v>7693</v>
      </c>
      <c r="G2080" t="s">
        <v>219</v>
      </c>
      <c r="H2080" t="s">
        <v>220</v>
      </c>
      <c r="I2080" t="s">
        <v>7694</v>
      </c>
      <c r="J2080">
        <v>0.12598000000000001</v>
      </c>
      <c r="K2080">
        <v>0</v>
      </c>
      <c r="L2080">
        <v>0</v>
      </c>
      <c r="M2080">
        <v>1</v>
      </c>
      <c r="N2080">
        <v>1</v>
      </c>
      <c r="O2080" t="s">
        <v>659</v>
      </c>
      <c r="P2080">
        <v>1</v>
      </c>
      <c r="Q2080">
        <v>1</v>
      </c>
      <c r="R2080">
        <v>6300</v>
      </c>
      <c r="S2080" t="s">
        <v>223</v>
      </c>
      <c r="T2080">
        <v>0</v>
      </c>
      <c r="U2080" t="s">
        <v>7691</v>
      </c>
      <c r="V2080" t="s">
        <v>933</v>
      </c>
      <c r="W2080" t="s">
        <v>659</v>
      </c>
      <c r="X2080" t="s">
        <v>659</v>
      </c>
      <c r="Y2080">
        <v>6300</v>
      </c>
      <c r="AB2080">
        <v>0</v>
      </c>
      <c r="AC2080">
        <v>0</v>
      </c>
      <c r="AD2080">
        <v>3</v>
      </c>
      <c r="AE2080">
        <v>1616</v>
      </c>
      <c r="AF2080">
        <v>1</v>
      </c>
      <c r="AQ2080">
        <v>1</v>
      </c>
      <c r="AR2080">
        <f t="shared" si="32"/>
        <v>0</v>
      </c>
      <c r="AS2080">
        <v>1</v>
      </c>
      <c r="AT2080" t="s">
        <v>134</v>
      </c>
      <c r="AU2080">
        <v>43</v>
      </c>
    </row>
    <row r="2081" spans="1:47">
      <c r="A2081" t="s">
        <v>7695</v>
      </c>
      <c r="C2081">
        <v>310</v>
      </c>
      <c r="D2081" t="s">
        <v>7696</v>
      </c>
      <c r="E2081">
        <v>132</v>
      </c>
      <c r="F2081" t="s">
        <v>7697</v>
      </c>
      <c r="G2081" t="s">
        <v>219</v>
      </c>
      <c r="H2081" t="s">
        <v>260</v>
      </c>
      <c r="I2081" t="s">
        <v>7698</v>
      </c>
      <c r="J2081">
        <v>0.11708</v>
      </c>
      <c r="K2081">
        <v>0</v>
      </c>
      <c r="L2081">
        <v>0</v>
      </c>
      <c r="M2081">
        <v>0</v>
      </c>
      <c r="N2081">
        <v>0</v>
      </c>
      <c r="P2081">
        <v>0</v>
      </c>
      <c r="Q2081">
        <v>0</v>
      </c>
      <c r="R2081">
        <v>0</v>
      </c>
      <c r="S2081" t="s">
        <v>223</v>
      </c>
      <c r="T2081">
        <v>0</v>
      </c>
      <c r="U2081" t="s">
        <v>7695</v>
      </c>
      <c r="Y2081">
        <v>0</v>
      </c>
      <c r="AB2081">
        <v>0</v>
      </c>
      <c r="AC2081">
        <v>0</v>
      </c>
      <c r="AD2081">
        <v>0</v>
      </c>
      <c r="AE2081">
        <v>0</v>
      </c>
      <c r="AF2081">
        <v>0</v>
      </c>
      <c r="AQ2081">
        <v>1</v>
      </c>
      <c r="AR2081">
        <f t="shared" si="32"/>
        <v>0</v>
      </c>
      <c r="AS2081">
        <v>1</v>
      </c>
      <c r="AT2081" t="s">
        <v>134</v>
      </c>
      <c r="AU2081">
        <v>43</v>
      </c>
    </row>
    <row r="2082" spans="1:47">
      <c r="A2082" t="s">
        <v>7699</v>
      </c>
      <c r="C2082">
        <v>310</v>
      </c>
      <c r="D2082" t="s">
        <v>7700</v>
      </c>
      <c r="E2082">
        <v>101</v>
      </c>
      <c r="F2082" t="s">
        <v>7701</v>
      </c>
      <c r="G2082" t="s">
        <v>219</v>
      </c>
      <c r="H2082" t="s">
        <v>220</v>
      </c>
      <c r="I2082" t="s">
        <v>7702</v>
      </c>
      <c r="J2082">
        <v>0.19078000000000001</v>
      </c>
      <c r="K2082">
        <v>1</v>
      </c>
      <c r="L2082">
        <v>1</v>
      </c>
      <c r="M2082">
        <v>1</v>
      </c>
      <c r="N2082">
        <v>1</v>
      </c>
      <c r="O2082" t="s">
        <v>225</v>
      </c>
      <c r="P2082">
        <v>0</v>
      </c>
      <c r="Q2082">
        <v>1</v>
      </c>
      <c r="R2082">
        <v>11400</v>
      </c>
      <c r="S2082" t="s">
        <v>223</v>
      </c>
      <c r="T2082">
        <v>11400</v>
      </c>
      <c r="U2082" t="s">
        <v>7699</v>
      </c>
      <c r="V2082" t="s">
        <v>413</v>
      </c>
      <c r="W2082" t="s">
        <v>225</v>
      </c>
      <c r="X2082" t="s">
        <v>225</v>
      </c>
      <c r="Y2082">
        <v>11400</v>
      </c>
      <c r="AB2082">
        <v>1</v>
      </c>
      <c r="AC2082">
        <v>1</v>
      </c>
      <c r="AD2082">
        <v>3</v>
      </c>
      <c r="AE2082">
        <v>1756</v>
      </c>
      <c r="AF2082">
        <v>1</v>
      </c>
      <c r="AQ2082">
        <v>2</v>
      </c>
      <c r="AR2082">
        <f t="shared" si="32"/>
        <v>9.68</v>
      </c>
      <c r="AS2082">
        <v>1</v>
      </c>
      <c r="AT2082" t="s">
        <v>136</v>
      </c>
      <c r="AU2082">
        <v>45</v>
      </c>
    </row>
    <row r="2083" spans="1:47">
      <c r="A2083" t="s">
        <v>7703</v>
      </c>
      <c r="C2083">
        <v>310</v>
      </c>
      <c r="D2083" t="s">
        <v>7704</v>
      </c>
      <c r="E2083">
        <v>101</v>
      </c>
      <c r="F2083" t="s">
        <v>7705</v>
      </c>
      <c r="G2083" t="s">
        <v>422</v>
      </c>
      <c r="H2083" t="s">
        <v>220</v>
      </c>
      <c r="I2083" t="s">
        <v>7706</v>
      </c>
      <c r="J2083">
        <v>0.29076000000000002</v>
      </c>
      <c r="K2083">
        <v>0</v>
      </c>
      <c r="L2083">
        <v>0</v>
      </c>
      <c r="M2083">
        <v>1</v>
      </c>
      <c r="N2083">
        <v>1</v>
      </c>
      <c r="O2083" t="s">
        <v>659</v>
      </c>
      <c r="P2083">
        <v>1</v>
      </c>
      <c r="Q2083">
        <v>1</v>
      </c>
      <c r="R2083">
        <v>6900</v>
      </c>
      <c r="S2083" t="s">
        <v>223</v>
      </c>
      <c r="T2083">
        <v>0</v>
      </c>
      <c r="U2083" t="s">
        <v>7703</v>
      </c>
      <c r="V2083" t="s">
        <v>933</v>
      </c>
      <c r="W2083" t="s">
        <v>659</v>
      </c>
      <c r="X2083" t="s">
        <v>659</v>
      </c>
      <c r="Y2083">
        <v>6900</v>
      </c>
      <c r="AB2083">
        <v>0</v>
      </c>
      <c r="AC2083">
        <v>0</v>
      </c>
      <c r="AD2083">
        <v>3</v>
      </c>
      <c r="AE2083">
        <v>1258</v>
      </c>
      <c r="AF2083">
        <v>1</v>
      </c>
      <c r="AQ2083">
        <v>0</v>
      </c>
      <c r="AR2083">
        <f t="shared" si="32"/>
        <v>0</v>
      </c>
      <c r="AS2083">
        <v>1</v>
      </c>
      <c r="AT2083" t="s">
        <v>135</v>
      </c>
      <c r="AU2083">
        <v>44</v>
      </c>
    </row>
    <row r="2084" spans="1:47">
      <c r="A2084" t="s">
        <v>7707</v>
      </c>
      <c r="C2084">
        <v>310</v>
      </c>
      <c r="D2084" t="s">
        <v>7708</v>
      </c>
      <c r="E2084">
        <v>101</v>
      </c>
      <c r="F2084" t="s">
        <v>3073</v>
      </c>
      <c r="G2084" t="s">
        <v>219</v>
      </c>
      <c r="H2084" t="s">
        <v>220</v>
      </c>
      <c r="I2084" t="s">
        <v>7709</v>
      </c>
      <c r="J2084">
        <v>0.13125000000000001</v>
      </c>
      <c r="K2084">
        <v>1</v>
      </c>
      <c r="L2084">
        <v>1</v>
      </c>
      <c r="M2084">
        <v>1</v>
      </c>
      <c r="N2084">
        <v>1</v>
      </c>
      <c r="O2084" t="s">
        <v>225</v>
      </c>
      <c r="P2084">
        <v>0</v>
      </c>
      <c r="Q2084">
        <v>1</v>
      </c>
      <c r="R2084">
        <v>4600</v>
      </c>
      <c r="S2084" t="s">
        <v>223</v>
      </c>
      <c r="T2084">
        <v>4600</v>
      </c>
      <c r="U2084" t="s">
        <v>7707</v>
      </c>
      <c r="V2084" t="s">
        <v>455</v>
      </c>
      <c r="W2084" t="s">
        <v>225</v>
      </c>
      <c r="X2084" t="s">
        <v>225</v>
      </c>
      <c r="Y2084">
        <v>4600</v>
      </c>
      <c r="AB2084">
        <v>1</v>
      </c>
      <c r="AC2084">
        <v>1</v>
      </c>
      <c r="AD2084">
        <v>3</v>
      </c>
      <c r="AE2084">
        <v>1144</v>
      </c>
      <c r="AF2084">
        <v>1</v>
      </c>
      <c r="AQ2084">
        <v>1</v>
      </c>
      <c r="AR2084">
        <f t="shared" si="32"/>
        <v>9.68</v>
      </c>
      <c r="AS2084">
        <v>1</v>
      </c>
      <c r="AT2084" t="s">
        <v>136</v>
      </c>
      <c r="AU2084">
        <v>45</v>
      </c>
    </row>
    <row r="2085" spans="1:47">
      <c r="A2085" t="s">
        <v>7710</v>
      </c>
      <c r="C2085">
        <v>310</v>
      </c>
      <c r="D2085" t="s">
        <v>7711</v>
      </c>
      <c r="E2085">
        <v>101</v>
      </c>
      <c r="F2085" t="s">
        <v>7712</v>
      </c>
      <c r="G2085" t="s">
        <v>219</v>
      </c>
      <c r="H2085" t="s">
        <v>220</v>
      </c>
      <c r="I2085" t="s">
        <v>7714</v>
      </c>
      <c r="J2085">
        <v>0.10287</v>
      </c>
      <c r="K2085">
        <v>1</v>
      </c>
      <c r="L2085">
        <v>1</v>
      </c>
      <c r="M2085">
        <v>1</v>
      </c>
      <c r="N2085">
        <v>1</v>
      </c>
      <c r="O2085" t="s">
        <v>225</v>
      </c>
      <c r="P2085">
        <v>0</v>
      </c>
      <c r="Q2085">
        <v>1</v>
      </c>
      <c r="R2085">
        <v>3300</v>
      </c>
      <c r="S2085" t="s">
        <v>223</v>
      </c>
      <c r="T2085">
        <v>3300</v>
      </c>
      <c r="U2085" t="s">
        <v>7710</v>
      </c>
      <c r="V2085" t="s">
        <v>413</v>
      </c>
      <c r="W2085" t="s">
        <v>225</v>
      </c>
      <c r="X2085" t="s">
        <v>225</v>
      </c>
      <c r="Y2085">
        <v>3300</v>
      </c>
      <c r="AB2085">
        <v>1</v>
      </c>
      <c r="AC2085">
        <v>1</v>
      </c>
      <c r="AD2085">
        <v>1</v>
      </c>
      <c r="AE2085">
        <v>821</v>
      </c>
      <c r="AF2085">
        <v>1.75</v>
      </c>
      <c r="AQ2085">
        <v>1</v>
      </c>
      <c r="AR2085">
        <f t="shared" si="32"/>
        <v>9.68</v>
      </c>
      <c r="AS2085">
        <v>1</v>
      </c>
      <c r="AT2085" t="s">
        <v>136</v>
      </c>
      <c r="AU2085">
        <v>45</v>
      </c>
    </row>
    <row r="2086" spans="1:47">
      <c r="A2086" t="s">
        <v>7715</v>
      </c>
      <c r="C2086">
        <v>310</v>
      </c>
      <c r="D2086" t="s">
        <v>7716</v>
      </c>
      <c r="E2086">
        <v>101</v>
      </c>
      <c r="F2086" t="s">
        <v>7717</v>
      </c>
      <c r="G2086" t="s">
        <v>422</v>
      </c>
      <c r="H2086" t="s">
        <v>220</v>
      </c>
      <c r="I2086" t="s">
        <v>7718</v>
      </c>
      <c r="J2086">
        <v>0.1663</v>
      </c>
      <c r="K2086">
        <v>0</v>
      </c>
      <c r="L2086">
        <v>0</v>
      </c>
      <c r="M2086">
        <v>1</v>
      </c>
      <c r="N2086">
        <v>1</v>
      </c>
      <c r="O2086" t="s">
        <v>659</v>
      </c>
      <c r="P2086">
        <v>1</v>
      </c>
      <c r="Q2086">
        <v>1</v>
      </c>
      <c r="R2086">
        <v>5500</v>
      </c>
      <c r="S2086" t="s">
        <v>223</v>
      </c>
      <c r="T2086">
        <v>0</v>
      </c>
      <c r="U2086" t="s">
        <v>7715</v>
      </c>
      <c r="V2086" t="s">
        <v>460</v>
      </c>
      <c r="X2086" t="s">
        <v>659</v>
      </c>
      <c r="Y2086">
        <v>5500</v>
      </c>
      <c r="AB2086">
        <v>0</v>
      </c>
      <c r="AC2086">
        <v>0</v>
      </c>
      <c r="AD2086">
        <v>2</v>
      </c>
      <c r="AE2086">
        <v>1320</v>
      </c>
      <c r="AF2086">
        <v>1.75</v>
      </c>
      <c r="AQ2086">
        <v>1</v>
      </c>
      <c r="AR2086">
        <f t="shared" si="32"/>
        <v>0</v>
      </c>
      <c r="AS2086">
        <v>1</v>
      </c>
      <c r="AT2086" t="s">
        <v>135</v>
      </c>
      <c r="AU2086">
        <v>44</v>
      </c>
    </row>
    <row r="2087" spans="1:47">
      <c r="A2087" t="s">
        <v>7719</v>
      </c>
      <c r="C2087">
        <v>310</v>
      </c>
      <c r="D2087" t="s">
        <v>7720</v>
      </c>
      <c r="E2087">
        <v>132</v>
      </c>
      <c r="F2087" t="s">
        <v>3542</v>
      </c>
      <c r="G2087" t="s">
        <v>219</v>
      </c>
      <c r="H2087" t="s">
        <v>260</v>
      </c>
      <c r="I2087" t="s">
        <v>7721</v>
      </c>
      <c r="J2087">
        <v>0.28597</v>
      </c>
      <c r="K2087">
        <v>0</v>
      </c>
      <c r="L2087">
        <v>0</v>
      </c>
      <c r="M2087">
        <v>0</v>
      </c>
      <c r="N2087">
        <v>0</v>
      </c>
      <c r="P2087">
        <v>0</v>
      </c>
      <c r="Q2087">
        <v>0</v>
      </c>
      <c r="R2087">
        <v>0</v>
      </c>
      <c r="S2087" t="s">
        <v>223</v>
      </c>
      <c r="T2087">
        <v>0</v>
      </c>
      <c r="U2087" t="s">
        <v>7719</v>
      </c>
      <c r="Y2087">
        <v>0</v>
      </c>
      <c r="AB2087">
        <v>0</v>
      </c>
      <c r="AC2087">
        <v>0</v>
      </c>
      <c r="AD2087">
        <v>0</v>
      </c>
      <c r="AE2087">
        <v>0</v>
      </c>
      <c r="AF2087">
        <v>0</v>
      </c>
      <c r="AQ2087">
        <v>1</v>
      </c>
      <c r="AR2087">
        <f t="shared" si="32"/>
        <v>0</v>
      </c>
      <c r="AS2087">
        <v>1</v>
      </c>
      <c r="AT2087" t="s">
        <v>136</v>
      </c>
      <c r="AU2087">
        <v>45</v>
      </c>
    </row>
    <row r="2088" spans="1:47">
      <c r="A2088" t="s">
        <v>7722</v>
      </c>
      <c r="C2088">
        <v>310</v>
      </c>
      <c r="D2088" t="s">
        <v>7723</v>
      </c>
      <c r="E2088">
        <v>101</v>
      </c>
      <c r="F2088" t="s">
        <v>7724</v>
      </c>
      <c r="G2088" t="s">
        <v>422</v>
      </c>
      <c r="H2088" t="s">
        <v>220</v>
      </c>
      <c r="I2088" t="s">
        <v>7725</v>
      </c>
      <c r="J2088">
        <v>0.24356</v>
      </c>
      <c r="K2088">
        <v>0</v>
      </c>
      <c r="L2088">
        <v>0</v>
      </c>
      <c r="M2088">
        <v>1</v>
      </c>
      <c r="N2088">
        <v>1</v>
      </c>
      <c r="O2088" t="s">
        <v>659</v>
      </c>
      <c r="P2088">
        <v>1</v>
      </c>
      <c r="Q2088">
        <v>1</v>
      </c>
      <c r="R2088">
        <v>9100</v>
      </c>
      <c r="S2088" t="s">
        <v>223</v>
      </c>
      <c r="T2088">
        <v>0</v>
      </c>
      <c r="U2088" t="s">
        <v>7722</v>
      </c>
      <c r="V2088" t="s">
        <v>933</v>
      </c>
      <c r="W2088" t="s">
        <v>659</v>
      </c>
      <c r="X2088" t="s">
        <v>659</v>
      </c>
      <c r="Y2088">
        <v>9100</v>
      </c>
      <c r="AB2088">
        <v>0</v>
      </c>
      <c r="AC2088">
        <v>0</v>
      </c>
      <c r="AD2088">
        <v>3</v>
      </c>
      <c r="AE2088">
        <v>1668</v>
      </c>
      <c r="AF2088">
        <v>1</v>
      </c>
      <c r="AQ2088">
        <v>1</v>
      </c>
      <c r="AR2088">
        <f t="shared" si="32"/>
        <v>0</v>
      </c>
      <c r="AS2088">
        <v>1</v>
      </c>
      <c r="AT2088" t="s">
        <v>135</v>
      </c>
      <c r="AU2088">
        <v>44</v>
      </c>
    </row>
    <row r="2089" spans="1:47">
      <c r="A2089" t="s">
        <v>7726</v>
      </c>
      <c r="C2089">
        <v>310</v>
      </c>
      <c r="D2089" t="s">
        <v>7727</v>
      </c>
      <c r="E2089">
        <v>101</v>
      </c>
      <c r="F2089" t="s">
        <v>7728</v>
      </c>
      <c r="G2089" t="s">
        <v>422</v>
      </c>
      <c r="H2089" t="s">
        <v>220</v>
      </c>
      <c r="I2089" t="s">
        <v>7729</v>
      </c>
      <c r="J2089">
        <v>0.26046000000000002</v>
      </c>
      <c r="K2089">
        <v>0</v>
      </c>
      <c r="L2089">
        <v>0</v>
      </c>
      <c r="M2089">
        <v>0</v>
      </c>
      <c r="N2089">
        <v>1</v>
      </c>
      <c r="P2089">
        <v>1</v>
      </c>
      <c r="Q2089">
        <v>1</v>
      </c>
      <c r="R2089">
        <v>5900</v>
      </c>
      <c r="S2089" t="s">
        <v>223</v>
      </c>
      <c r="T2089">
        <v>0</v>
      </c>
      <c r="U2089" t="s">
        <v>7726</v>
      </c>
      <c r="V2089" t="s">
        <v>460</v>
      </c>
      <c r="X2089" t="s">
        <v>659</v>
      </c>
      <c r="Y2089">
        <v>5900</v>
      </c>
      <c r="AB2089">
        <v>0</v>
      </c>
      <c r="AC2089">
        <v>0</v>
      </c>
      <c r="AD2089">
        <v>2</v>
      </c>
      <c r="AE2089">
        <v>1552</v>
      </c>
      <c r="AF2089">
        <v>2</v>
      </c>
      <c r="AQ2089">
        <v>1</v>
      </c>
      <c r="AR2089">
        <f t="shared" si="32"/>
        <v>0</v>
      </c>
      <c r="AS2089">
        <v>1</v>
      </c>
      <c r="AT2089" t="s">
        <v>135</v>
      </c>
      <c r="AU2089">
        <v>44</v>
      </c>
    </row>
    <row r="2090" spans="1:47">
      <c r="A2090" t="s">
        <v>7730</v>
      </c>
      <c r="C2090">
        <v>310</v>
      </c>
      <c r="D2090" t="s">
        <v>7731</v>
      </c>
      <c r="E2090">
        <v>132</v>
      </c>
      <c r="F2090" t="s">
        <v>7630</v>
      </c>
      <c r="G2090" t="s">
        <v>219</v>
      </c>
      <c r="H2090" t="s">
        <v>260</v>
      </c>
      <c r="I2090" t="s">
        <v>7732</v>
      </c>
      <c r="J2090">
        <v>7.6200000000000004E-2</v>
      </c>
      <c r="K2090">
        <v>0</v>
      </c>
      <c r="L2090">
        <v>0</v>
      </c>
      <c r="M2090">
        <v>0</v>
      </c>
      <c r="N2090">
        <v>0</v>
      </c>
      <c r="P2090">
        <v>0</v>
      </c>
      <c r="Q2090">
        <v>1</v>
      </c>
      <c r="R2090">
        <v>400</v>
      </c>
      <c r="S2090" t="s">
        <v>223</v>
      </c>
      <c r="T2090">
        <v>0</v>
      </c>
      <c r="U2090" t="s">
        <v>7730</v>
      </c>
      <c r="Y2090">
        <v>400</v>
      </c>
      <c r="AB2090">
        <v>0</v>
      </c>
      <c r="AC2090">
        <v>0</v>
      </c>
      <c r="AD2090">
        <v>0</v>
      </c>
      <c r="AE2090">
        <v>0</v>
      </c>
      <c r="AF2090">
        <v>0</v>
      </c>
      <c r="AQ2090">
        <v>1</v>
      </c>
      <c r="AR2090">
        <f t="shared" si="32"/>
        <v>0</v>
      </c>
      <c r="AS2090">
        <v>1</v>
      </c>
      <c r="AT2090" t="s">
        <v>134</v>
      </c>
      <c r="AU2090">
        <v>43</v>
      </c>
    </row>
    <row r="2091" spans="1:47">
      <c r="A2091" t="s">
        <v>7733</v>
      </c>
      <c r="C2091">
        <v>310</v>
      </c>
      <c r="D2091" t="s">
        <v>7734</v>
      </c>
      <c r="E2091">
        <v>101</v>
      </c>
      <c r="F2091" t="s">
        <v>7735</v>
      </c>
      <c r="G2091" t="s">
        <v>219</v>
      </c>
      <c r="H2091" t="s">
        <v>220</v>
      </c>
      <c r="I2091" t="s">
        <v>7736</v>
      </c>
      <c r="J2091">
        <v>0.32033</v>
      </c>
      <c r="K2091">
        <v>0</v>
      </c>
      <c r="L2091">
        <v>0</v>
      </c>
      <c r="M2091">
        <v>1</v>
      </c>
      <c r="N2091">
        <v>1</v>
      </c>
      <c r="O2091" t="s">
        <v>659</v>
      </c>
      <c r="P2091">
        <v>1</v>
      </c>
      <c r="Q2091">
        <v>1</v>
      </c>
      <c r="R2091">
        <v>40800</v>
      </c>
      <c r="S2091" t="s">
        <v>223</v>
      </c>
      <c r="T2091">
        <v>0</v>
      </c>
      <c r="U2091" t="s">
        <v>7733</v>
      </c>
      <c r="V2091" t="s">
        <v>933</v>
      </c>
      <c r="W2091" t="s">
        <v>659</v>
      </c>
      <c r="X2091" t="s">
        <v>659</v>
      </c>
      <c r="Y2091">
        <v>40800</v>
      </c>
      <c r="AB2091">
        <v>0</v>
      </c>
      <c r="AC2091">
        <v>0</v>
      </c>
      <c r="AD2091">
        <v>3</v>
      </c>
      <c r="AE2091">
        <v>1768</v>
      </c>
      <c r="AF2091">
        <v>2</v>
      </c>
      <c r="AQ2091">
        <v>1</v>
      </c>
      <c r="AR2091">
        <f t="shared" si="32"/>
        <v>0</v>
      </c>
      <c r="AS2091">
        <v>1</v>
      </c>
      <c r="AT2091" t="s">
        <v>135</v>
      </c>
      <c r="AU2091">
        <v>44</v>
      </c>
    </row>
    <row r="2092" spans="1:47">
      <c r="A2092" t="s">
        <v>7737</v>
      </c>
      <c r="C2092">
        <v>310</v>
      </c>
      <c r="D2092" t="s">
        <v>7738</v>
      </c>
      <c r="E2092">
        <v>101</v>
      </c>
      <c r="F2092" t="s">
        <v>7605</v>
      </c>
      <c r="G2092" t="s">
        <v>219</v>
      </c>
      <c r="H2092" t="s">
        <v>220</v>
      </c>
      <c r="I2092" t="s">
        <v>7739</v>
      </c>
      <c r="J2092">
        <v>0.30419000000000002</v>
      </c>
      <c r="K2092">
        <v>1</v>
      </c>
      <c r="L2092">
        <v>1</v>
      </c>
      <c r="M2092">
        <v>1</v>
      </c>
      <c r="N2092">
        <v>1</v>
      </c>
      <c r="O2092" t="s">
        <v>225</v>
      </c>
      <c r="P2092">
        <v>0</v>
      </c>
      <c r="Q2092">
        <v>1</v>
      </c>
      <c r="R2092">
        <v>500</v>
      </c>
      <c r="S2092" t="s">
        <v>223</v>
      </c>
      <c r="T2092">
        <v>500</v>
      </c>
      <c r="U2092" t="s">
        <v>7737</v>
      </c>
      <c r="V2092" t="s">
        <v>413</v>
      </c>
      <c r="W2092" t="s">
        <v>225</v>
      </c>
      <c r="X2092" t="s">
        <v>225</v>
      </c>
      <c r="Y2092">
        <v>500</v>
      </c>
      <c r="AB2092">
        <v>1</v>
      </c>
      <c r="AC2092">
        <v>1</v>
      </c>
      <c r="AD2092">
        <v>2</v>
      </c>
      <c r="AE2092">
        <v>820</v>
      </c>
      <c r="AF2092">
        <v>1</v>
      </c>
      <c r="AQ2092">
        <v>3</v>
      </c>
      <c r="AR2092">
        <f t="shared" si="32"/>
        <v>9.68</v>
      </c>
      <c r="AS2092">
        <v>1</v>
      </c>
      <c r="AT2092" t="s">
        <v>136</v>
      </c>
      <c r="AU2092">
        <v>45</v>
      </c>
    </row>
    <row r="2093" spans="1:47">
      <c r="A2093" t="s">
        <v>7740</v>
      </c>
      <c r="C2093">
        <v>310</v>
      </c>
      <c r="D2093" t="s">
        <v>7741</v>
      </c>
      <c r="E2093">
        <v>101</v>
      </c>
      <c r="F2093" t="s">
        <v>7742</v>
      </c>
      <c r="G2093" t="s">
        <v>219</v>
      </c>
      <c r="H2093" t="s">
        <v>220</v>
      </c>
      <c r="I2093" t="s">
        <v>7743</v>
      </c>
      <c r="J2093">
        <v>0.11901</v>
      </c>
      <c r="K2093">
        <v>0</v>
      </c>
      <c r="L2093">
        <v>0</v>
      </c>
      <c r="M2093">
        <v>1</v>
      </c>
      <c r="N2093">
        <v>1</v>
      </c>
      <c r="O2093" t="s">
        <v>659</v>
      </c>
      <c r="P2093">
        <v>1</v>
      </c>
      <c r="Q2093">
        <v>1</v>
      </c>
      <c r="R2093">
        <v>0</v>
      </c>
      <c r="S2093" t="s">
        <v>223</v>
      </c>
      <c r="T2093">
        <v>0</v>
      </c>
      <c r="U2093" t="s">
        <v>7740</v>
      </c>
      <c r="V2093" t="s">
        <v>933</v>
      </c>
      <c r="W2093" t="s">
        <v>659</v>
      </c>
      <c r="X2093" t="s">
        <v>659</v>
      </c>
      <c r="Y2093">
        <v>0</v>
      </c>
      <c r="AB2093">
        <v>0</v>
      </c>
      <c r="AC2093">
        <v>0</v>
      </c>
      <c r="AD2093">
        <v>2</v>
      </c>
      <c r="AE2093">
        <v>920</v>
      </c>
      <c r="AF2093">
        <v>1</v>
      </c>
      <c r="AQ2093">
        <v>2</v>
      </c>
      <c r="AR2093">
        <f t="shared" si="32"/>
        <v>0</v>
      </c>
      <c r="AS2093">
        <v>1</v>
      </c>
      <c r="AT2093" t="s">
        <v>134</v>
      </c>
      <c r="AU2093">
        <v>43</v>
      </c>
    </row>
    <row r="2094" spans="1:47">
      <c r="A2094" t="s">
        <v>7744</v>
      </c>
      <c r="C2094">
        <v>310</v>
      </c>
      <c r="D2094" t="s">
        <v>7745</v>
      </c>
      <c r="E2094">
        <v>101</v>
      </c>
      <c r="F2094" t="s">
        <v>7746</v>
      </c>
      <c r="G2094" t="s">
        <v>219</v>
      </c>
      <c r="H2094" t="s">
        <v>220</v>
      </c>
      <c r="I2094" t="s">
        <v>7747</v>
      </c>
      <c r="J2094">
        <v>0.21410000000000001</v>
      </c>
      <c r="K2094">
        <v>1</v>
      </c>
      <c r="L2094">
        <v>1</v>
      </c>
      <c r="M2094">
        <v>1</v>
      </c>
      <c r="N2094">
        <v>1</v>
      </c>
      <c r="O2094" t="s">
        <v>225</v>
      </c>
      <c r="P2094">
        <v>0</v>
      </c>
      <c r="Q2094">
        <v>1</v>
      </c>
      <c r="R2094">
        <v>2500</v>
      </c>
      <c r="S2094" t="s">
        <v>223</v>
      </c>
      <c r="T2094">
        <v>2500</v>
      </c>
      <c r="U2094" t="s">
        <v>7744</v>
      </c>
      <c r="V2094" t="s">
        <v>413</v>
      </c>
      <c r="W2094" t="s">
        <v>225</v>
      </c>
      <c r="X2094" t="s">
        <v>225</v>
      </c>
      <c r="Y2094">
        <v>2500</v>
      </c>
      <c r="AB2094">
        <v>1</v>
      </c>
      <c r="AC2094">
        <v>1</v>
      </c>
      <c r="AD2094">
        <v>2</v>
      </c>
      <c r="AE2094">
        <v>904</v>
      </c>
      <c r="AF2094">
        <v>1</v>
      </c>
      <c r="AQ2094">
        <v>2</v>
      </c>
      <c r="AR2094">
        <f t="shared" si="32"/>
        <v>9.68</v>
      </c>
      <c r="AS2094">
        <v>1</v>
      </c>
      <c r="AT2094" t="s">
        <v>136</v>
      </c>
      <c r="AU2094">
        <v>45</v>
      </c>
    </row>
    <row r="2095" spans="1:47">
      <c r="A2095" t="s">
        <v>7748</v>
      </c>
      <c r="C2095">
        <v>310</v>
      </c>
      <c r="D2095" t="s">
        <v>7749</v>
      </c>
      <c r="E2095">
        <v>101</v>
      </c>
      <c r="F2095" t="s">
        <v>7750</v>
      </c>
      <c r="G2095" t="s">
        <v>422</v>
      </c>
      <c r="H2095" t="s">
        <v>220</v>
      </c>
      <c r="I2095" t="s">
        <v>7751</v>
      </c>
      <c r="J2095">
        <v>0.12902</v>
      </c>
      <c r="K2095">
        <v>0</v>
      </c>
      <c r="L2095">
        <v>0</v>
      </c>
      <c r="M2095">
        <v>1</v>
      </c>
      <c r="N2095">
        <v>1</v>
      </c>
      <c r="O2095" t="s">
        <v>659</v>
      </c>
      <c r="P2095">
        <v>1</v>
      </c>
      <c r="Q2095">
        <v>1</v>
      </c>
      <c r="R2095">
        <v>17800</v>
      </c>
      <c r="S2095" t="s">
        <v>223</v>
      </c>
      <c r="T2095">
        <v>0</v>
      </c>
      <c r="U2095" t="s">
        <v>7748</v>
      </c>
      <c r="V2095" t="s">
        <v>460</v>
      </c>
      <c r="X2095" t="s">
        <v>659</v>
      </c>
      <c r="Y2095">
        <v>17800</v>
      </c>
      <c r="AB2095">
        <v>0</v>
      </c>
      <c r="AC2095">
        <v>0</v>
      </c>
      <c r="AD2095">
        <v>2</v>
      </c>
      <c r="AE2095">
        <v>1536</v>
      </c>
      <c r="AF2095">
        <v>2</v>
      </c>
      <c r="AQ2095">
        <v>1</v>
      </c>
      <c r="AR2095">
        <f t="shared" si="32"/>
        <v>0</v>
      </c>
      <c r="AS2095">
        <v>1</v>
      </c>
      <c r="AT2095" t="s">
        <v>135</v>
      </c>
      <c r="AU2095">
        <v>44</v>
      </c>
    </row>
    <row r="2096" spans="1:47">
      <c r="A2096" t="s">
        <v>7752</v>
      </c>
      <c r="C2096">
        <v>310</v>
      </c>
      <c r="D2096" t="s">
        <v>7753</v>
      </c>
      <c r="E2096">
        <v>101</v>
      </c>
      <c r="F2096" t="s">
        <v>7754</v>
      </c>
      <c r="G2096" t="s">
        <v>219</v>
      </c>
      <c r="H2096" t="s">
        <v>220</v>
      </c>
      <c r="I2096" t="s">
        <v>7755</v>
      </c>
      <c r="J2096">
        <v>9.4119999999999995E-2</v>
      </c>
      <c r="K2096">
        <v>1</v>
      </c>
      <c r="L2096">
        <v>1</v>
      </c>
      <c r="M2096">
        <v>1</v>
      </c>
      <c r="N2096">
        <v>1</v>
      </c>
      <c r="O2096" t="s">
        <v>225</v>
      </c>
      <c r="P2096">
        <v>0</v>
      </c>
      <c r="Q2096">
        <v>1</v>
      </c>
      <c r="R2096">
        <v>8800</v>
      </c>
      <c r="S2096" t="s">
        <v>223</v>
      </c>
      <c r="T2096">
        <v>8800</v>
      </c>
      <c r="U2096" t="s">
        <v>7752</v>
      </c>
      <c r="V2096" t="s">
        <v>413</v>
      </c>
      <c r="W2096" t="s">
        <v>225</v>
      </c>
      <c r="X2096" t="s">
        <v>225</v>
      </c>
      <c r="Y2096">
        <v>8800</v>
      </c>
      <c r="AB2096">
        <v>1</v>
      </c>
      <c r="AC2096">
        <v>1</v>
      </c>
      <c r="AD2096">
        <v>3</v>
      </c>
      <c r="AE2096">
        <v>1387</v>
      </c>
      <c r="AF2096">
        <v>1.75</v>
      </c>
      <c r="AQ2096">
        <v>1</v>
      </c>
      <c r="AR2096">
        <f t="shared" si="32"/>
        <v>9.68</v>
      </c>
      <c r="AS2096">
        <v>1</v>
      </c>
      <c r="AT2096" t="s">
        <v>136</v>
      </c>
      <c r="AU2096">
        <v>45</v>
      </c>
    </row>
    <row r="2097" spans="1:47">
      <c r="A2097" t="s">
        <v>7756</v>
      </c>
      <c r="C2097">
        <v>310</v>
      </c>
      <c r="D2097" t="s">
        <v>6147</v>
      </c>
      <c r="E2097">
        <v>132</v>
      </c>
      <c r="F2097" t="s">
        <v>3542</v>
      </c>
      <c r="G2097" t="s">
        <v>219</v>
      </c>
      <c r="H2097" t="s">
        <v>260</v>
      </c>
      <c r="I2097" t="s">
        <v>7757</v>
      </c>
      <c r="J2097">
        <v>0.24998000000000001</v>
      </c>
      <c r="K2097">
        <v>0</v>
      </c>
      <c r="L2097">
        <v>0</v>
      </c>
      <c r="M2097">
        <v>0</v>
      </c>
      <c r="N2097">
        <v>0</v>
      </c>
      <c r="P2097">
        <v>0</v>
      </c>
      <c r="Q2097">
        <v>0</v>
      </c>
      <c r="R2097">
        <v>0</v>
      </c>
      <c r="S2097" t="s">
        <v>223</v>
      </c>
      <c r="T2097">
        <v>0</v>
      </c>
      <c r="U2097" t="s">
        <v>7756</v>
      </c>
      <c r="Y2097">
        <v>0</v>
      </c>
      <c r="AB2097">
        <v>0</v>
      </c>
      <c r="AC2097">
        <v>0</v>
      </c>
      <c r="AD2097">
        <v>0</v>
      </c>
      <c r="AE2097">
        <v>0</v>
      </c>
      <c r="AF2097">
        <v>0</v>
      </c>
      <c r="AQ2097">
        <v>1</v>
      </c>
      <c r="AR2097">
        <f t="shared" si="32"/>
        <v>0</v>
      </c>
      <c r="AS2097">
        <v>1</v>
      </c>
      <c r="AT2097" t="s">
        <v>136</v>
      </c>
      <c r="AU2097">
        <v>45</v>
      </c>
    </row>
    <row r="2098" spans="1:47">
      <c r="A2098" t="s">
        <v>7758</v>
      </c>
      <c r="C2098">
        <v>310</v>
      </c>
      <c r="D2098" t="s">
        <v>7759</v>
      </c>
      <c r="E2098">
        <v>101</v>
      </c>
      <c r="F2098" t="s">
        <v>7760</v>
      </c>
      <c r="G2098" t="s">
        <v>422</v>
      </c>
      <c r="H2098" t="s">
        <v>220</v>
      </c>
      <c r="I2098" t="s">
        <v>7761</v>
      </c>
      <c r="J2098">
        <v>0.23583000000000001</v>
      </c>
      <c r="K2098">
        <v>0</v>
      </c>
      <c r="L2098">
        <v>0</v>
      </c>
      <c r="M2098">
        <v>1</v>
      </c>
      <c r="N2098">
        <v>1</v>
      </c>
      <c r="O2098" t="s">
        <v>659</v>
      </c>
      <c r="P2098">
        <v>1</v>
      </c>
      <c r="Q2098">
        <v>1</v>
      </c>
      <c r="R2098">
        <v>4700</v>
      </c>
      <c r="S2098" t="s">
        <v>223</v>
      </c>
      <c r="T2098">
        <v>0</v>
      </c>
      <c r="U2098" t="s">
        <v>7758</v>
      </c>
      <c r="V2098" t="s">
        <v>933</v>
      </c>
      <c r="W2098" t="s">
        <v>659</v>
      </c>
      <c r="X2098" t="s">
        <v>659</v>
      </c>
      <c r="Y2098">
        <v>4700</v>
      </c>
      <c r="AB2098">
        <v>0</v>
      </c>
      <c r="AC2098">
        <v>0</v>
      </c>
      <c r="AD2098">
        <v>3</v>
      </c>
      <c r="AE2098">
        <v>1008</v>
      </c>
      <c r="AF2098">
        <v>1</v>
      </c>
      <c r="AQ2098">
        <v>1</v>
      </c>
      <c r="AR2098">
        <f t="shared" si="32"/>
        <v>0</v>
      </c>
      <c r="AS2098">
        <v>1</v>
      </c>
      <c r="AT2098" t="s">
        <v>135</v>
      </c>
      <c r="AU2098">
        <v>44</v>
      </c>
    </row>
    <row r="2099" spans="1:47">
      <c r="A2099" t="s">
        <v>7762</v>
      </c>
      <c r="C2099">
        <v>310</v>
      </c>
      <c r="D2099" t="s">
        <v>7763</v>
      </c>
      <c r="E2099">
        <v>101</v>
      </c>
      <c r="F2099" t="s">
        <v>7764</v>
      </c>
      <c r="G2099" t="s">
        <v>219</v>
      </c>
      <c r="H2099" t="s">
        <v>220</v>
      </c>
      <c r="I2099" t="s">
        <v>7765</v>
      </c>
      <c r="J2099">
        <v>0.17352000000000001</v>
      </c>
      <c r="K2099">
        <v>1</v>
      </c>
      <c r="L2099">
        <v>1</v>
      </c>
      <c r="M2099">
        <v>1</v>
      </c>
      <c r="N2099">
        <v>1</v>
      </c>
      <c r="O2099" t="s">
        <v>225</v>
      </c>
      <c r="P2099">
        <v>0</v>
      </c>
      <c r="Q2099">
        <v>1</v>
      </c>
      <c r="R2099">
        <v>6600</v>
      </c>
      <c r="S2099" t="s">
        <v>223</v>
      </c>
      <c r="T2099">
        <v>6600</v>
      </c>
      <c r="U2099" t="s">
        <v>7762</v>
      </c>
      <c r="V2099" t="s">
        <v>413</v>
      </c>
      <c r="W2099" t="s">
        <v>225</v>
      </c>
      <c r="X2099" t="s">
        <v>225</v>
      </c>
      <c r="Y2099">
        <v>6600</v>
      </c>
      <c r="AB2099">
        <v>1</v>
      </c>
      <c r="AC2099">
        <v>1</v>
      </c>
      <c r="AD2099">
        <v>2</v>
      </c>
      <c r="AE2099">
        <v>1264</v>
      </c>
      <c r="AF2099">
        <v>1.5</v>
      </c>
      <c r="AQ2099">
        <v>2</v>
      </c>
      <c r="AR2099">
        <f t="shared" si="32"/>
        <v>9.68</v>
      </c>
      <c r="AS2099">
        <v>1</v>
      </c>
      <c r="AT2099" t="s">
        <v>136</v>
      </c>
      <c r="AU2099">
        <v>45</v>
      </c>
    </row>
    <row r="2100" spans="1:47">
      <c r="A2100" t="s">
        <v>7766</v>
      </c>
      <c r="C2100">
        <v>310</v>
      </c>
      <c r="D2100" t="s">
        <v>7767</v>
      </c>
      <c r="E2100">
        <v>101</v>
      </c>
      <c r="F2100" t="s">
        <v>7768</v>
      </c>
      <c r="G2100" t="s">
        <v>219</v>
      </c>
      <c r="H2100" t="s">
        <v>220</v>
      </c>
      <c r="I2100" t="s">
        <v>7769</v>
      </c>
      <c r="J2100">
        <v>9.7960000000000005E-2</v>
      </c>
      <c r="K2100">
        <v>1</v>
      </c>
      <c r="L2100">
        <v>1</v>
      </c>
      <c r="M2100">
        <v>1</v>
      </c>
      <c r="N2100">
        <v>1</v>
      </c>
      <c r="O2100" t="s">
        <v>225</v>
      </c>
      <c r="P2100">
        <v>0</v>
      </c>
      <c r="Q2100">
        <v>1</v>
      </c>
      <c r="R2100">
        <v>400</v>
      </c>
      <c r="S2100" t="s">
        <v>223</v>
      </c>
      <c r="T2100">
        <v>400</v>
      </c>
      <c r="U2100" t="s">
        <v>7766</v>
      </c>
      <c r="V2100" t="s">
        <v>413</v>
      </c>
      <c r="W2100" t="s">
        <v>225</v>
      </c>
      <c r="X2100" t="s">
        <v>225</v>
      </c>
      <c r="Y2100">
        <v>400</v>
      </c>
      <c r="AB2100">
        <v>1</v>
      </c>
      <c r="AC2100">
        <v>1</v>
      </c>
      <c r="AD2100">
        <v>2</v>
      </c>
      <c r="AE2100">
        <v>816</v>
      </c>
      <c r="AF2100">
        <v>1</v>
      </c>
      <c r="AQ2100">
        <v>1</v>
      </c>
      <c r="AR2100">
        <f t="shared" si="32"/>
        <v>9.68</v>
      </c>
      <c r="AS2100">
        <v>1</v>
      </c>
      <c r="AT2100" t="s">
        <v>136</v>
      </c>
      <c r="AU2100">
        <v>45</v>
      </c>
    </row>
    <row r="2101" spans="1:47">
      <c r="A2101" t="s">
        <v>7770</v>
      </c>
      <c r="C2101">
        <v>310</v>
      </c>
      <c r="D2101" t="s">
        <v>7771</v>
      </c>
      <c r="E2101">
        <v>101</v>
      </c>
      <c r="F2101" t="s">
        <v>7772</v>
      </c>
      <c r="G2101" t="s">
        <v>219</v>
      </c>
      <c r="H2101" t="s">
        <v>220</v>
      </c>
      <c r="I2101" t="s">
        <v>7773</v>
      </c>
      <c r="J2101">
        <v>7.4840000000000004E-2</v>
      </c>
      <c r="K2101">
        <v>0</v>
      </c>
      <c r="L2101">
        <v>0</v>
      </c>
      <c r="M2101">
        <v>1</v>
      </c>
      <c r="N2101">
        <v>1</v>
      </c>
      <c r="O2101" t="s">
        <v>659</v>
      </c>
      <c r="P2101">
        <v>1</v>
      </c>
      <c r="Q2101">
        <v>1</v>
      </c>
      <c r="R2101">
        <v>3300</v>
      </c>
      <c r="S2101" t="s">
        <v>223</v>
      </c>
      <c r="T2101">
        <v>0</v>
      </c>
      <c r="U2101" t="s">
        <v>7770</v>
      </c>
      <c r="V2101" t="s">
        <v>933</v>
      </c>
      <c r="W2101" t="s">
        <v>659</v>
      </c>
      <c r="X2101" t="s">
        <v>659</v>
      </c>
      <c r="Y2101">
        <v>3300</v>
      </c>
      <c r="AB2101">
        <v>0</v>
      </c>
      <c r="AC2101">
        <v>0</v>
      </c>
      <c r="AD2101">
        <v>4</v>
      </c>
      <c r="AE2101">
        <v>984</v>
      </c>
      <c r="AF2101">
        <v>1.5</v>
      </c>
      <c r="AQ2101">
        <v>1</v>
      </c>
      <c r="AR2101">
        <f t="shared" si="32"/>
        <v>0</v>
      </c>
      <c r="AS2101">
        <v>1</v>
      </c>
      <c r="AT2101" t="s">
        <v>134</v>
      </c>
      <c r="AU2101">
        <v>43</v>
      </c>
    </row>
    <row r="2102" spans="1:47">
      <c r="A2102" t="s">
        <v>7774</v>
      </c>
      <c r="C2102">
        <v>310</v>
      </c>
      <c r="D2102" t="s">
        <v>7775</v>
      </c>
      <c r="E2102">
        <v>101</v>
      </c>
      <c r="F2102" t="s">
        <v>7776</v>
      </c>
      <c r="G2102" t="s">
        <v>422</v>
      </c>
      <c r="H2102" t="s">
        <v>220</v>
      </c>
      <c r="I2102" t="s">
        <v>7777</v>
      </c>
      <c r="J2102">
        <v>0.12698000000000001</v>
      </c>
      <c r="K2102">
        <v>0</v>
      </c>
      <c r="L2102">
        <v>0</v>
      </c>
      <c r="M2102">
        <v>1</v>
      </c>
      <c r="N2102">
        <v>1</v>
      </c>
      <c r="O2102" t="s">
        <v>659</v>
      </c>
      <c r="P2102">
        <v>1</v>
      </c>
      <c r="Q2102">
        <v>1</v>
      </c>
      <c r="R2102">
        <v>8500</v>
      </c>
      <c r="S2102" t="s">
        <v>223</v>
      </c>
      <c r="T2102">
        <v>0</v>
      </c>
      <c r="U2102" t="s">
        <v>7774</v>
      </c>
      <c r="V2102" t="s">
        <v>460</v>
      </c>
      <c r="X2102" t="s">
        <v>659</v>
      </c>
      <c r="Y2102">
        <v>8500</v>
      </c>
      <c r="AB2102">
        <v>0</v>
      </c>
      <c r="AC2102">
        <v>0</v>
      </c>
      <c r="AD2102">
        <v>2</v>
      </c>
      <c r="AE2102">
        <v>1536</v>
      </c>
      <c r="AF2102">
        <v>2</v>
      </c>
      <c r="AQ2102">
        <v>1</v>
      </c>
      <c r="AR2102">
        <f t="shared" si="32"/>
        <v>0</v>
      </c>
      <c r="AS2102">
        <v>1</v>
      </c>
      <c r="AT2102" t="s">
        <v>135</v>
      </c>
      <c r="AU2102">
        <v>44</v>
      </c>
    </row>
    <row r="2103" spans="1:47">
      <c r="A2103" t="s">
        <v>7778</v>
      </c>
      <c r="C2103">
        <v>310</v>
      </c>
      <c r="D2103" t="s">
        <v>7779</v>
      </c>
      <c r="E2103">
        <v>101</v>
      </c>
      <c r="F2103" t="s">
        <v>7780</v>
      </c>
      <c r="G2103" t="s">
        <v>422</v>
      </c>
      <c r="H2103" t="s">
        <v>220</v>
      </c>
      <c r="I2103" t="s">
        <v>7781</v>
      </c>
      <c r="J2103">
        <v>0.25438</v>
      </c>
      <c r="K2103">
        <v>0</v>
      </c>
      <c r="L2103">
        <v>0</v>
      </c>
      <c r="M2103">
        <v>1</v>
      </c>
      <c r="N2103">
        <v>1</v>
      </c>
      <c r="O2103" t="s">
        <v>659</v>
      </c>
      <c r="P2103">
        <v>1</v>
      </c>
      <c r="Q2103">
        <v>1</v>
      </c>
      <c r="R2103">
        <v>16000</v>
      </c>
      <c r="S2103" t="s">
        <v>223</v>
      </c>
      <c r="T2103">
        <v>0</v>
      </c>
      <c r="U2103" t="s">
        <v>7778</v>
      </c>
      <c r="V2103" t="s">
        <v>933</v>
      </c>
      <c r="W2103" t="s">
        <v>659</v>
      </c>
      <c r="X2103" t="s">
        <v>659</v>
      </c>
      <c r="Y2103">
        <v>16000</v>
      </c>
      <c r="AB2103">
        <v>0</v>
      </c>
      <c r="AC2103">
        <v>0</v>
      </c>
      <c r="AD2103">
        <v>3</v>
      </c>
      <c r="AE2103">
        <v>1316</v>
      </c>
      <c r="AF2103">
        <v>1</v>
      </c>
      <c r="AQ2103">
        <v>1</v>
      </c>
      <c r="AR2103">
        <f t="shared" si="32"/>
        <v>0</v>
      </c>
      <c r="AS2103">
        <v>1</v>
      </c>
      <c r="AT2103" t="s">
        <v>135</v>
      </c>
      <c r="AU2103">
        <v>44</v>
      </c>
    </row>
    <row r="2104" spans="1:47">
      <c r="A2104" t="s">
        <v>7782</v>
      </c>
      <c r="C2104">
        <v>310</v>
      </c>
      <c r="D2104" t="s">
        <v>7783</v>
      </c>
      <c r="E2104">
        <v>132</v>
      </c>
      <c r="F2104" t="s">
        <v>7784</v>
      </c>
      <c r="G2104" t="s">
        <v>219</v>
      </c>
      <c r="H2104" t="s">
        <v>260</v>
      </c>
      <c r="I2104" t="s">
        <v>7785</v>
      </c>
      <c r="J2104">
        <v>0.19678999999999999</v>
      </c>
      <c r="K2104">
        <v>0</v>
      </c>
      <c r="L2104">
        <v>0</v>
      </c>
      <c r="M2104">
        <v>0</v>
      </c>
      <c r="N2104">
        <v>0</v>
      </c>
      <c r="P2104">
        <v>0</v>
      </c>
      <c r="Q2104">
        <v>0</v>
      </c>
      <c r="R2104">
        <v>0</v>
      </c>
      <c r="S2104" t="s">
        <v>223</v>
      </c>
      <c r="T2104">
        <v>0</v>
      </c>
      <c r="U2104" t="s">
        <v>7782</v>
      </c>
      <c r="Y2104">
        <v>0</v>
      </c>
      <c r="AB2104">
        <v>0</v>
      </c>
      <c r="AC2104">
        <v>0</v>
      </c>
      <c r="AD2104">
        <v>0</v>
      </c>
      <c r="AE2104">
        <v>0</v>
      </c>
      <c r="AF2104">
        <v>0</v>
      </c>
      <c r="AQ2104">
        <v>1</v>
      </c>
      <c r="AR2104">
        <f t="shared" si="32"/>
        <v>0</v>
      </c>
      <c r="AS2104">
        <v>1</v>
      </c>
      <c r="AT2104" t="s">
        <v>134</v>
      </c>
      <c r="AU2104">
        <v>43</v>
      </c>
    </row>
    <row r="2105" spans="1:47">
      <c r="A2105" t="s">
        <v>7786</v>
      </c>
      <c r="C2105">
        <v>310</v>
      </c>
      <c r="D2105" t="s">
        <v>7787</v>
      </c>
      <c r="E2105">
        <v>101</v>
      </c>
      <c r="F2105" t="s">
        <v>7788</v>
      </c>
      <c r="G2105" t="s">
        <v>219</v>
      </c>
      <c r="H2105" t="s">
        <v>220</v>
      </c>
      <c r="I2105" t="s">
        <v>7789</v>
      </c>
      <c r="J2105">
        <v>0.10643</v>
      </c>
      <c r="K2105">
        <v>0</v>
      </c>
      <c r="L2105">
        <v>0</v>
      </c>
      <c r="M2105">
        <v>1</v>
      </c>
      <c r="N2105">
        <v>1</v>
      </c>
      <c r="O2105" t="s">
        <v>659</v>
      </c>
      <c r="P2105">
        <v>1</v>
      </c>
      <c r="Q2105">
        <v>1</v>
      </c>
      <c r="R2105">
        <v>13700</v>
      </c>
      <c r="S2105" t="s">
        <v>223</v>
      </c>
      <c r="T2105">
        <v>0</v>
      </c>
      <c r="U2105" t="s">
        <v>7786</v>
      </c>
      <c r="V2105" t="s">
        <v>933</v>
      </c>
      <c r="W2105" t="s">
        <v>659</v>
      </c>
      <c r="X2105" t="s">
        <v>659</v>
      </c>
      <c r="Y2105">
        <v>13700</v>
      </c>
      <c r="AB2105">
        <v>0</v>
      </c>
      <c r="AC2105">
        <v>0</v>
      </c>
      <c r="AD2105">
        <v>3</v>
      </c>
      <c r="AE2105">
        <v>1516</v>
      </c>
      <c r="AF2105">
        <v>1.75</v>
      </c>
      <c r="AQ2105">
        <v>1</v>
      </c>
      <c r="AR2105">
        <f t="shared" si="32"/>
        <v>0</v>
      </c>
      <c r="AS2105">
        <v>1</v>
      </c>
      <c r="AT2105" t="s">
        <v>134</v>
      </c>
      <c r="AU2105">
        <v>43</v>
      </c>
    </row>
    <row r="2106" spans="1:47">
      <c r="A2106" t="s">
        <v>7790</v>
      </c>
      <c r="C2106">
        <v>310</v>
      </c>
      <c r="D2106" t="s">
        <v>7791</v>
      </c>
      <c r="E2106">
        <v>101</v>
      </c>
      <c r="F2106" t="s">
        <v>7792</v>
      </c>
      <c r="G2106" t="s">
        <v>219</v>
      </c>
      <c r="H2106" t="s">
        <v>220</v>
      </c>
      <c r="I2106" t="s">
        <v>7793</v>
      </c>
      <c r="J2106">
        <v>0.10544000000000001</v>
      </c>
      <c r="K2106">
        <v>1</v>
      </c>
      <c r="L2106">
        <v>1</v>
      </c>
      <c r="M2106">
        <v>1</v>
      </c>
      <c r="N2106">
        <v>1</v>
      </c>
      <c r="O2106" t="s">
        <v>225</v>
      </c>
      <c r="P2106">
        <v>0</v>
      </c>
      <c r="Q2106">
        <v>1</v>
      </c>
      <c r="R2106">
        <v>7900</v>
      </c>
      <c r="S2106" t="s">
        <v>223</v>
      </c>
      <c r="T2106">
        <v>7900</v>
      </c>
      <c r="U2106" t="s">
        <v>7790</v>
      </c>
      <c r="V2106" t="s">
        <v>413</v>
      </c>
      <c r="W2106" t="s">
        <v>225</v>
      </c>
      <c r="X2106" t="s">
        <v>225</v>
      </c>
      <c r="Y2106">
        <v>7900</v>
      </c>
      <c r="AB2106">
        <v>1</v>
      </c>
      <c r="AC2106">
        <v>1</v>
      </c>
      <c r="AD2106">
        <v>2</v>
      </c>
      <c r="AE2106">
        <v>720</v>
      </c>
      <c r="AF2106">
        <v>1</v>
      </c>
      <c r="AQ2106">
        <v>1</v>
      </c>
      <c r="AR2106">
        <f t="shared" si="32"/>
        <v>9.68</v>
      </c>
      <c r="AS2106">
        <v>1</v>
      </c>
      <c r="AT2106" t="s">
        <v>136</v>
      </c>
      <c r="AU2106">
        <v>45</v>
      </c>
    </row>
    <row r="2107" spans="1:47">
      <c r="A2107" t="s">
        <v>7794</v>
      </c>
      <c r="C2107">
        <v>310</v>
      </c>
      <c r="D2107" t="s">
        <v>7795</v>
      </c>
      <c r="E2107">
        <v>101</v>
      </c>
      <c r="F2107" t="s">
        <v>7796</v>
      </c>
      <c r="H2107" t="s">
        <v>220</v>
      </c>
      <c r="I2107" t="s">
        <v>7797</v>
      </c>
      <c r="J2107">
        <v>0.21048</v>
      </c>
      <c r="K2107">
        <v>1</v>
      </c>
      <c r="L2107">
        <v>1</v>
      </c>
      <c r="M2107">
        <v>1</v>
      </c>
      <c r="N2107">
        <v>1</v>
      </c>
      <c r="O2107" t="s">
        <v>225</v>
      </c>
      <c r="P2107">
        <v>0</v>
      </c>
      <c r="Q2107">
        <v>1</v>
      </c>
      <c r="R2107">
        <v>4000</v>
      </c>
      <c r="S2107" t="s">
        <v>223</v>
      </c>
      <c r="T2107">
        <v>4000</v>
      </c>
      <c r="U2107" t="s">
        <v>7794</v>
      </c>
      <c r="V2107" t="s">
        <v>413</v>
      </c>
      <c r="W2107" t="s">
        <v>225</v>
      </c>
      <c r="X2107" t="s">
        <v>225</v>
      </c>
      <c r="Y2107">
        <v>4000</v>
      </c>
      <c r="AB2107">
        <v>1</v>
      </c>
      <c r="AC2107">
        <v>1</v>
      </c>
      <c r="AD2107">
        <v>2</v>
      </c>
      <c r="AE2107">
        <v>702</v>
      </c>
      <c r="AF2107">
        <v>1</v>
      </c>
      <c r="AQ2107">
        <v>2</v>
      </c>
      <c r="AR2107">
        <f t="shared" si="32"/>
        <v>9.68</v>
      </c>
      <c r="AS2107">
        <v>1</v>
      </c>
      <c r="AT2107" t="s">
        <v>136</v>
      </c>
      <c r="AU2107">
        <v>45</v>
      </c>
    </row>
    <row r="2108" spans="1:47">
      <c r="A2108" t="s">
        <v>7798</v>
      </c>
      <c r="C2108">
        <v>310</v>
      </c>
      <c r="D2108" t="s">
        <v>7799</v>
      </c>
      <c r="E2108">
        <v>101</v>
      </c>
      <c r="F2108" t="s">
        <v>7800</v>
      </c>
      <c r="G2108" t="s">
        <v>422</v>
      </c>
      <c r="H2108" t="s">
        <v>220</v>
      </c>
      <c r="I2108" t="s">
        <v>7801</v>
      </c>
      <c r="J2108">
        <v>0.20480999999999999</v>
      </c>
      <c r="K2108">
        <v>0</v>
      </c>
      <c r="L2108">
        <v>0</v>
      </c>
      <c r="M2108">
        <v>1</v>
      </c>
      <c r="N2108">
        <v>1</v>
      </c>
      <c r="O2108" t="s">
        <v>659</v>
      </c>
      <c r="P2108">
        <v>1</v>
      </c>
      <c r="Q2108">
        <v>1</v>
      </c>
      <c r="R2108">
        <v>5100</v>
      </c>
      <c r="S2108" t="s">
        <v>223</v>
      </c>
      <c r="T2108">
        <v>0</v>
      </c>
      <c r="U2108" t="s">
        <v>7798</v>
      </c>
      <c r="V2108" t="s">
        <v>933</v>
      </c>
      <c r="W2108" t="s">
        <v>659</v>
      </c>
      <c r="X2108" t="s">
        <v>659</v>
      </c>
      <c r="Y2108">
        <v>5100</v>
      </c>
      <c r="AB2108">
        <v>0</v>
      </c>
      <c r="AC2108">
        <v>0</v>
      </c>
      <c r="AD2108">
        <v>3</v>
      </c>
      <c r="AE2108">
        <v>1316</v>
      </c>
      <c r="AF2108">
        <v>1</v>
      </c>
      <c r="AQ2108">
        <v>1</v>
      </c>
      <c r="AR2108">
        <f t="shared" si="32"/>
        <v>0</v>
      </c>
      <c r="AS2108">
        <v>1</v>
      </c>
      <c r="AT2108" t="s">
        <v>135</v>
      </c>
      <c r="AU2108">
        <v>44</v>
      </c>
    </row>
    <row r="2109" spans="1:47">
      <c r="A2109" t="s">
        <v>7802</v>
      </c>
      <c r="C2109">
        <v>310</v>
      </c>
      <c r="D2109" t="s">
        <v>7803</v>
      </c>
      <c r="E2109">
        <v>101</v>
      </c>
      <c r="F2109" t="s">
        <v>7804</v>
      </c>
      <c r="G2109" t="s">
        <v>219</v>
      </c>
      <c r="H2109" t="s">
        <v>220</v>
      </c>
      <c r="I2109" t="s">
        <v>7805</v>
      </c>
      <c r="J2109">
        <v>8.3280000000000007E-2</v>
      </c>
      <c r="K2109">
        <v>0</v>
      </c>
      <c r="L2109">
        <v>0</v>
      </c>
      <c r="M2109">
        <v>1</v>
      </c>
      <c r="N2109">
        <v>1</v>
      </c>
      <c r="O2109" t="s">
        <v>659</v>
      </c>
      <c r="P2109">
        <v>1</v>
      </c>
      <c r="Q2109">
        <v>1</v>
      </c>
      <c r="R2109">
        <v>1600</v>
      </c>
      <c r="S2109" t="s">
        <v>223</v>
      </c>
      <c r="T2109">
        <v>0</v>
      </c>
      <c r="U2109" t="s">
        <v>7802</v>
      </c>
      <c r="V2109" t="s">
        <v>933</v>
      </c>
      <c r="W2109" t="s">
        <v>659</v>
      </c>
      <c r="X2109" t="s">
        <v>659</v>
      </c>
      <c r="Y2109">
        <v>1600</v>
      </c>
      <c r="AB2109">
        <v>0</v>
      </c>
      <c r="AC2109">
        <v>0</v>
      </c>
      <c r="AD2109">
        <v>3</v>
      </c>
      <c r="AE2109">
        <v>1160</v>
      </c>
      <c r="AF2109">
        <v>2</v>
      </c>
      <c r="AQ2109">
        <v>1</v>
      </c>
      <c r="AR2109">
        <f t="shared" si="32"/>
        <v>0</v>
      </c>
      <c r="AS2109">
        <v>1</v>
      </c>
      <c r="AT2109" t="s">
        <v>134</v>
      </c>
      <c r="AU2109">
        <v>43</v>
      </c>
    </row>
    <row r="2110" spans="1:47">
      <c r="A2110" t="s">
        <v>7806</v>
      </c>
      <c r="C2110">
        <v>310</v>
      </c>
      <c r="D2110" t="s">
        <v>7807</v>
      </c>
      <c r="E2110">
        <v>101</v>
      </c>
      <c r="F2110" t="s">
        <v>7808</v>
      </c>
      <c r="G2110" t="s">
        <v>219</v>
      </c>
      <c r="H2110" t="s">
        <v>220</v>
      </c>
      <c r="I2110" t="s">
        <v>7809</v>
      </c>
      <c r="J2110">
        <v>0.26196999999999998</v>
      </c>
      <c r="K2110">
        <v>0</v>
      </c>
      <c r="L2110">
        <v>0</v>
      </c>
      <c r="M2110">
        <v>1</v>
      </c>
      <c r="N2110">
        <v>1</v>
      </c>
      <c r="O2110" t="s">
        <v>659</v>
      </c>
      <c r="P2110">
        <v>1</v>
      </c>
      <c r="Q2110">
        <v>0</v>
      </c>
      <c r="R2110">
        <v>0</v>
      </c>
      <c r="S2110" t="s">
        <v>223</v>
      </c>
      <c r="T2110">
        <v>0</v>
      </c>
      <c r="U2110" t="s">
        <v>7806</v>
      </c>
      <c r="V2110" t="s">
        <v>933</v>
      </c>
      <c r="W2110" t="s">
        <v>659</v>
      </c>
      <c r="X2110" t="s">
        <v>659</v>
      </c>
      <c r="Y2110">
        <v>0</v>
      </c>
      <c r="AB2110">
        <v>0</v>
      </c>
      <c r="AC2110">
        <v>0</v>
      </c>
      <c r="AD2110">
        <v>3</v>
      </c>
      <c r="AE2110">
        <v>1828</v>
      </c>
      <c r="AF2110">
        <v>2</v>
      </c>
      <c r="AQ2110">
        <v>1</v>
      </c>
      <c r="AR2110">
        <f t="shared" si="32"/>
        <v>0</v>
      </c>
      <c r="AS2110">
        <v>1</v>
      </c>
      <c r="AT2110" t="s">
        <v>134</v>
      </c>
      <c r="AU2110">
        <v>43</v>
      </c>
    </row>
    <row r="2111" spans="1:47">
      <c r="A2111" t="s">
        <v>7810</v>
      </c>
      <c r="C2111">
        <v>310</v>
      </c>
      <c r="D2111" t="s">
        <v>7811</v>
      </c>
      <c r="E2111">
        <v>101</v>
      </c>
      <c r="F2111" t="s">
        <v>7812</v>
      </c>
      <c r="G2111" t="s">
        <v>219</v>
      </c>
      <c r="H2111" t="s">
        <v>220</v>
      </c>
      <c r="I2111" t="s">
        <v>7813</v>
      </c>
      <c r="J2111">
        <v>4.265E-2</v>
      </c>
      <c r="K2111">
        <v>0</v>
      </c>
      <c r="L2111">
        <v>0</v>
      </c>
      <c r="M2111">
        <v>1</v>
      </c>
      <c r="N2111">
        <v>1</v>
      </c>
      <c r="O2111" t="s">
        <v>659</v>
      </c>
      <c r="P2111">
        <v>1</v>
      </c>
      <c r="Q2111">
        <v>1</v>
      </c>
      <c r="R2111">
        <v>6900</v>
      </c>
      <c r="S2111" t="s">
        <v>223</v>
      </c>
      <c r="T2111">
        <v>0</v>
      </c>
      <c r="U2111" t="s">
        <v>7810</v>
      </c>
      <c r="V2111" t="s">
        <v>933</v>
      </c>
      <c r="W2111" t="s">
        <v>659</v>
      </c>
      <c r="X2111" t="s">
        <v>659</v>
      </c>
      <c r="Y2111">
        <v>6900</v>
      </c>
      <c r="AB2111">
        <v>0</v>
      </c>
      <c r="AC2111">
        <v>0</v>
      </c>
      <c r="AD2111">
        <v>3</v>
      </c>
      <c r="AE2111">
        <v>1280</v>
      </c>
      <c r="AF2111">
        <v>2</v>
      </c>
      <c r="AQ2111">
        <v>1</v>
      </c>
      <c r="AR2111">
        <f t="shared" si="32"/>
        <v>0</v>
      </c>
      <c r="AS2111">
        <v>1</v>
      </c>
      <c r="AT2111" t="s">
        <v>134</v>
      </c>
      <c r="AU2111">
        <v>43</v>
      </c>
    </row>
    <row r="2112" spans="1:47">
      <c r="A2112" t="s">
        <v>7814</v>
      </c>
      <c r="C2112">
        <v>310</v>
      </c>
      <c r="D2112" t="s">
        <v>7815</v>
      </c>
      <c r="E2112">
        <v>132</v>
      </c>
      <c r="F2112" t="s">
        <v>3073</v>
      </c>
      <c r="G2112" t="s">
        <v>219</v>
      </c>
      <c r="H2112" t="s">
        <v>260</v>
      </c>
      <c r="I2112" t="s">
        <v>7816</v>
      </c>
      <c r="J2112">
        <v>0.10988000000000001</v>
      </c>
      <c r="K2112">
        <v>0</v>
      </c>
      <c r="L2112">
        <v>0</v>
      </c>
      <c r="M2112">
        <v>0</v>
      </c>
      <c r="N2112">
        <v>0</v>
      </c>
      <c r="P2112">
        <v>0</v>
      </c>
      <c r="Q2112">
        <v>0</v>
      </c>
      <c r="R2112">
        <v>0</v>
      </c>
      <c r="S2112" t="s">
        <v>223</v>
      </c>
      <c r="T2112">
        <v>0</v>
      </c>
      <c r="U2112" t="s">
        <v>7814</v>
      </c>
      <c r="Y2112">
        <v>0</v>
      </c>
      <c r="AB2112">
        <v>0</v>
      </c>
      <c r="AC2112">
        <v>0</v>
      </c>
      <c r="AD2112">
        <v>0</v>
      </c>
      <c r="AE2112">
        <v>0</v>
      </c>
      <c r="AF2112">
        <v>0</v>
      </c>
      <c r="AQ2112">
        <v>1</v>
      </c>
      <c r="AR2112">
        <f t="shared" si="32"/>
        <v>0</v>
      </c>
      <c r="AS2112">
        <v>1</v>
      </c>
      <c r="AT2112" t="s">
        <v>136</v>
      </c>
      <c r="AU2112">
        <v>45</v>
      </c>
    </row>
    <row r="2113" spans="1:47">
      <c r="A2113" t="s">
        <v>7817</v>
      </c>
      <c r="C2113">
        <v>310</v>
      </c>
      <c r="D2113" t="s">
        <v>7818</v>
      </c>
      <c r="E2113">
        <v>101</v>
      </c>
      <c r="F2113" t="s">
        <v>7819</v>
      </c>
      <c r="G2113" t="s">
        <v>219</v>
      </c>
      <c r="H2113" t="s">
        <v>220</v>
      </c>
      <c r="I2113" t="s">
        <v>7820</v>
      </c>
      <c r="J2113">
        <v>0.21360999999999999</v>
      </c>
      <c r="K2113">
        <v>0</v>
      </c>
      <c r="L2113">
        <v>0</v>
      </c>
      <c r="M2113">
        <v>1</v>
      </c>
      <c r="N2113">
        <v>1</v>
      </c>
      <c r="O2113" t="s">
        <v>659</v>
      </c>
      <c r="P2113">
        <v>1</v>
      </c>
      <c r="Q2113">
        <v>1</v>
      </c>
      <c r="R2113">
        <v>20200</v>
      </c>
      <c r="S2113" t="s">
        <v>223</v>
      </c>
      <c r="T2113">
        <v>0</v>
      </c>
      <c r="U2113" t="s">
        <v>7817</v>
      </c>
      <c r="X2113" t="s">
        <v>659</v>
      </c>
      <c r="Y2113">
        <v>20200</v>
      </c>
      <c r="AB2113">
        <v>0</v>
      </c>
      <c r="AC2113">
        <v>0</v>
      </c>
      <c r="AD2113">
        <v>3</v>
      </c>
      <c r="AE2113">
        <v>868</v>
      </c>
      <c r="AF2113">
        <v>1</v>
      </c>
      <c r="AQ2113">
        <v>2</v>
      </c>
      <c r="AR2113">
        <f t="shared" si="32"/>
        <v>0</v>
      </c>
      <c r="AS2113">
        <v>1</v>
      </c>
      <c r="AT2113" t="s">
        <v>134</v>
      </c>
      <c r="AU2113">
        <v>43</v>
      </c>
    </row>
    <row r="2114" spans="1:47">
      <c r="A2114" t="s">
        <v>7821</v>
      </c>
      <c r="C2114">
        <v>310</v>
      </c>
      <c r="D2114" t="s">
        <v>7822</v>
      </c>
      <c r="E2114">
        <v>101</v>
      </c>
      <c r="F2114" t="s">
        <v>7823</v>
      </c>
      <c r="G2114" t="s">
        <v>219</v>
      </c>
      <c r="H2114" t="s">
        <v>220</v>
      </c>
      <c r="I2114" t="s">
        <v>7824</v>
      </c>
      <c r="J2114">
        <v>0.10173</v>
      </c>
      <c r="K2114">
        <v>0</v>
      </c>
      <c r="L2114">
        <v>0</v>
      </c>
      <c r="M2114">
        <v>1</v>
      </c>
      <c r="N2114">
        <v>1</v>
      </c>
      <c r="O2114" t="s">
        <v>659</v>
      </c>
      <c r="P2114">
        <v>1</v>
      </c>
      <c r="Q2114">
        <v>1</v>
      </c>
      <c r="R2114">
        <v>0</v>
      </c>
      <c r="S2114" t="s">
        <v>223</v>
      </c>
      <c r="T2114">
        <v>0</v>
      </c>
      <c r="U2114" t="s">
        <v>7821</v>
      </c>
      <c r="V2114" t="s">
        <v>933</v>
      </c>
      <c r="W2114" t="s">
        <v>659</v>
      </c>
      <c r="X2114" t="s">
        <v>659</v>
      </c>
      <c r="Y2114">
        <v>0</v>
      </c>
      <c r="AB2114">
        <v>0</v>
      </c>
      <c r="AC2114">
        <v>0</v>
      </c>
      <c r="AD2114">
        <v>2</v>
      </c>
      <c r="AE2114">
        <v>644</v>
      </c>
      <c r="AF2114">
        <v>1.3</v>
      </c>
      <c r="AQ2114">
        <v>2</v>
      </c>
      <c r="AR2114">
        <f t="shared" ref="AR2114:AR2177" si="33">AB2114*9.68*VLOOKUP(AU2114,atten,10,FALSE)</f>
        <v>0</v>
      </c>
      <c r="AS2114">
        <v>1</v>
      </c>
      <c r="AT2114" t="s">
        <v>134</v>
      </c>
      <c r="AU2114">
        <v>43</v>
      </c>
    </row>
    <row r="2115" spans="1:47">
      <c r="A2115" t="s">
        <v>7825</v>
      </c>
      <c r="C2115">
        <v>310</v>
      </c>
      <c r="D2115" t="s">
        <v>7826</v>
      </c>
      <c r="E2115">
        <v>101</v>
      </c>
      <c r="F2115" t="s">
        <v>7827</v>
      </c>
      <c r="G2115" t="s">
        <v>219</v>
      </c>
      <c r="H2115" t="s">
        <v>220</v>
      </c>
      <c r="I2115" t="s">
        <v>7828</v>
      </c>
      <c r="J2115">
        <v>0.10063</v>
      </c>
      <c r="K2115">
        <v>1</v>
      </c>
      <c r="L2115">
        <v>1</v>
      </c>
      <c r="M2115">
        <v>1</v>
      </c>
      <c r="N2115">
        <v>1</v>
      </c>
      <c r="O2115" t="s">
        <v>225</v>
      </c>
      <c r="P2115">
        <v>0</v>
      </c>
      <c r="Q2115">
        <v>1</v>
      </c>
      <c r="R2115">
        <v>2700</v>
      </c>
      <c r="S2115" t="s">
        <v>223</v>
      </c>
      <c r="T2115">
        <v>2700</v>
      </c>
      <c r="U2115" t="s">
        <v>7825</v>
      </c>
      <c r="V2115" t="s">
        <v>413</v>
      </c>
      <c r="W2115" t="s">
        <v>225</v>
      </c>
      <c r="X2115" t="s">
        <v>225</v>
      </c>
      <c r="Y2115">
        <v>2700</v>
      </c>
      <c r="AB2115">
        <v>1</v>
      </c>
      <c r="AC2115">
        <v>1</v>
      </c>
      <c r="AD2115">
        <v>3</v>
      </c>
      <c r="AE2115">
        <v>1680</v>
      </c>
      <c r="AF2115">
        <v>2</v>
      </c>
      <c r="AQ2115">
        <v>1</v>
      </c>
      <c r="AR2115">
        <f t="shared" si="33"/>
        <v>9.68</v>
      </c>
      <c r="AS2115">
        <v>1</v>
      </c>
      <c r="AT2115" t="s">
        <v>136</v>
      </c>
      <c r="AU2115">
        <v>45</v>
      </c>
    </row>
    <row r="2116" spans="1:47">
      <c r="A2116" t="s">
        <v>7829</v>
      </c>
      <c r="C2116">
        <v>310</v>
      </c>
      <c r="D2116" t="s">
        <v>7830</v>
      </c>
      <c r="E2116">
        <v>101</v>
      </c>
      <c r="F2116" t="s">
        <v>7831</v>
      </c>
      <c r="G2116" t="s">
        <v>219</v>
      </c>
      <c r="H2116" t="s">
        <v>220</v>
      </c>
      <c r="I2116" t="s">
        <v>7832</v>
      </c>
      <c r="J2116">
        <v>0.20358000000000001</v>
      </c>
      <c r="K2116">
        <v>0</v>
      </c>
      <c r="L2116">
        <v>0</v>
      </c>
      <c r="M2116">
        <v>1</v>
      </c>
      <c r="N2116">
        <v>1</v>
      </c>
      <c r="O2116" t="s">
        <v>659</v>
      </c>
      <c r="P2116">
        <v>1</v>
      </c>
      <c r="Q2116">
        <v>1</v>
      </c>
      <c r="R2116">
        <v>6200</v>
      </c>
      <c r="S2116" t="s">
        <v>223</v>
      </c>
      <c r="T2116">
        <v>0</v>
      </c>
      <c r="U2116" t="s">
        <v>7829</v>
      </c>
      <c r="V2116" t="s">
        <v>933</v>
      </c>
      <c r="W2116" t="s">
        <v>659</v>
      </c>
      <c r="X2116" t="s">
        <v>659</v>
      </c>
      <c r="Y2116">
        <v>6200</v>
      </c>
      <c r="AB2116">
        <v>0</v>
      </c>
      <c r="AC2116">
        <v>0</v>
      </c>
      <c r="AD2116">
        <v>3</v>
      </c>
      <c r="AE2116">
        <v>1663</v>
      </c>
      <c r="AF2116">
        <v>1.75</v>
      </c>
      <c r="AQ2116">
        <v>1</v>
      </c>
      <c r="AR2116">
        <f t="shared" si="33"/>
        <v>0</v>
      </c>
      <c r="AS2116">
        <v>1</v>
      </c>
      <c r="AT2116" t="s">
        <v>134</v>
      </c>
      <c r="AU2116">
        <v>43</v>
      </c>
    </row>
    <row r="2117" spans="1:47">
      <c r="A2117" t="s">
        <v>7833</v>
      </c>
      <c r="C2117">
        <v>310</v>
      </c>
      <c r="D2117" t="s">
        <v>7834</v>
      </c>
      <c r="E2117">
        <v>101</v>
      </c>
      <c r="F2117" t="s">
        <v>7835</v>
      </c>
      <c r="G2117" t="s">
        <v>422</v>
      </c>
      <c r="H2117" t="s">
        <v>220</v>
      </c>
      <c r="I2117" t="s">
        <v>7836</v>
      </c>
      <c r="J2117">
        <v>0.22352</v>
      </c>
      <c r="K2117">
        <v>0</v>
      </c>
      <c r="L2117">
        <v>0</v>
      </c>
      <c r="M2117">
        <v>1</v>
      </c>
      <c r="N2117">
        <v>1</v>
      </c>
      <c r="O2117" t="s">
        <v>659</v>
      </c>
      <c r="P2117">
        <v>1</v>
      </c>
      <c r="Q2117">
        <v>1</v>
      </c>
      <c r="R2117">
        <v>5200</v>
      </c>
      <c r="S2117" t="s">
        <v>223</v>
      </c>
      <c r="T2117">
        <v>0</v>
      </c>
      <c r="U2117" t="s">
        <v>7833</v>
      </c>
      <c r="V2117" t="s">
        <v>933</v>
      </c>
      <c r="W2117" t="s">
        <v>659</v>
      </c>
      <c r="X2117" t="s">
        <v>659</v>
      </c>
      <c r="Y2117">
        <v>5200</v>
      </c>
      <c r="AB2117">
        <v>0</v>
      </c>
      <c r="AC2117">
        <v>0</v>
      </c>
      <c r="AD2117">
        <v>3</v>
      </c>
      <c r="AE2117">
        <v>1412</v>
      </c>
      <c r="AF2117">
        <v>1</v>
      </c>
      <c r="AQ2117">
        <v>1</v>
      </c>
      <c r="AR2117">
        <f t="shared" si="33"/>
        <v>0</v>
      </c>
      <c r="AS2117">
        <v>1</v>
      </c>
      <c r="AT2117" t="s">
        <v>135</v>
      </c>
      <c r="AU2117">
        <v>44</v>
      </c>
    </row>
    <row r="2118" spans="1:47">
      <c r="A2118" t="s">
        <v>7837</v>
      </c>
      <c r="C2118">
        <v>310</v>
      </c>
      <c r="D2118" t="s">
        <v>7838</v>
      </c>
      <c r="E2118">
        <v>101</v>
      </c>
      <c r="F2118" t="s">
        <v>7839</v>
      </c>
      <c r="G2118" t="s">
        <v>219</v>
      </c>
      <c r="H2118" t="s">
        <v>220</v>
      </c>
      <c r="I2118" t="s">
        <v>7840</v>
      </c>
      <c r="J2118">
        <v>0.23163</v>
      </c>
      <c r="K2118">
        <v>0</v>
      </c>
      <c r="L2118">
        <v>0</v>
      </c>
      <c r="M2118">
        <v>1</v>
      </c>
      <c r="N2118">
        <v>1</v>
      </c>
      <c r="O2118" t="s">
        <v>659</v>
      </c>
      <c r="P2118">
        <v>1</v>
      </c>
      <c r="Q2118">
        <v>1</v>
      </c>
      <c r="R2118">
        <v>6700</v>
      </c>
      <c r="S2118" t="s">
        <v>223</v>
      </c>
      <c r="T2118">
        <v>0</v>
      </c>
      <c r="U2118" t="s">
        <v>7837</v>
      </c>
      <c r="V2118" t="s">
        <v>933</v>
      </c>
      <c r="W2118" t="s">
        <v>659</v>
      </c>
      <c r="X2118" t="s">
        <v>659</v>
      </c>
      <c r="Y2118">
        <v>6700</v>
      </c>
      <c r="AB2118">
        <v>0</v>
      </c>
      <c r="AC2118">
        <v>0</v>
      </c>
      <c r="AD2118">
        <v>3</v>
      </c>
      <c r="AE2118">
        <v>1686</v>
      </c>
      <c r="AF2118">
        <v>1.3</v>
      </c>
      <c r="AQ2118">
        <v>2</v>
      </c>
      <c r="AR2118">
        <f t="shared" si="33"/>
        <v>0</v>
      </c>
      <c r="AS2118">
        <v>1</v>
      </c>
      <c r="AT2118" t="s">
        <v>134</v>
      </c>
      <c r="AU2118">
        <v>43</v>
      </c>
    </row>
    <row r="2119" spans="1:47">
      <c r="A2119" t="s">
        <v>7841</v>
      </c>
      <c r="C2119">
        <v>310</v>
      </c>
      <c r="D2119" t="s">
        <v>7842</v>
      </c>
      <c r="E2119">
        <v>101</v>
      </c>
      <c r="F2119" t="s">
        <v>7843</v>
      </c>
      <c r="G2119" t="s">
        <v>219</v>
      </c>
      <c r="H2119" t="s">
        <v>220</v>
      </c>
      <c r="I2119" t="s">
        <v>7844</v>
      </c>
      <c r="J2119">
        <v>0.10329000000000001</v>
      </c>
      <c r="K2119">
        <v>1</v>
      </c>
      <c r="L2119">
        <v>1</v>
      </c>
      <c r="M2119">
        <v>1</v>
      </c>
      <c r="N2119">
        <v>1</v>
      </c>
      <c r="O2119" t="s">
        <v>225</v>
      </c>
      <c r="P2119">
        <v>0</v>
      </c>
      <c r="Q2119">
        <v>1</v>
      </c>
      <c r="R2119">
        <v>1200</v>
      </c>
      <c r="S2119" t="s">
        <v>223</v>
      </c>
      <c r="T2119">
        <v>1200</v>
      </c>
      <c r="U2119" t="s">
        <v>7841</v>
      </c>
      <c r="V2119" t="s">
        <v>413</v>
      </c>
      <c r="W2119" t="s">
        <v>225</v>
      </c>
      <c r="X2119" t="s">
        <v>225</v>
      </c>
      <c r="Y2119">
        <v>1200</v>
      </c>
      <c r="AB2119">
        <v>1</v>
      </c>
      <c r="AC2119">
        <v>1</v>
      </c>
      <c r="AD2119">
        <v>2</v>
      </c>
      <c r="AE2119">
        <v>568</v>
      </c>
      <c r="AF2119">
        <v>1</v>
      </c>
      <c r="AQ2119">
        <v>1</v>
      </c>
      <c r="AR2119">
        <f t="shared" si="33"/>
        <v>9.68</v>
      </c>
      <c r="AS2119">
        <v>1</v>
      </c>
      <c r="AT2119" t="s">
        <v>136</v>
      </c>
      <c r="AU2119">
        <v>45</v>
      </c>
    </row>
    <row r="2120" spans="1:47">
      <c r="A2120" t="s">
        <v>7845</v>
      </c>
      <c r="C2120">
        <v>310</v>
      </c>
      <c r="D2120" t="s">
        <v>7846</v>
      </c>
      <c r="E2120">
        <v>101</v>
      </c>
      <c r="F2120" t="s">
        <v>7847</v>
      </c>
      <c r="G2120" t="s">
        <v>219</v>
      </c>
      <c r="H2120" t="s">
        <v>220</v>
      </c>
      <c r="I2120" t="s">
        <v>7848</v>
      </c>
      <c r="J2120">
        <v>0.35452</v>
      </c>
      <c r="K2120">
        <v>0</v>
      </c>
      <c r="L2120">
        <v>0</v>
      </c>
      <c r="M2120">
        <v>1</v>
      </c>
      <c r="N2120">
        <v>1</v>
      </c>
      <c r="O2120" t="s">
        <v>659</v>
      </c>
      <c r="P2120">
        <v>1</v>
      </c>
      <c r="Q2120">
        <v>1</v>
      </c>
      <c r="R2120">
        <v>7700</v>
      </c>
      <c r="S2120" t="s">
        <v>223</v>
      </c>
      <c r="T2120">
        <v>0</v>
      </c>
      <c r="U2120" t="s">
        <v>7845</v>
      </c>
      <c r="V2120" t="s">
        <v>933</v>
      </c>
      <c r="W2120" t="s">
        <v>659</v>
      </c>
      <c r="X2120" t="s">
        <v>659</v>
      </c>
      <c r="Y2120">
        <v>7700</v>
      </c>
      <c r="AB2120">
        <v>0</v>
      </c>
      <c r="AC2120">
        <v>0</v>
      </c>
      <c r="AD2120">
        <v>7</v>
      </c>
      <c r="AE2120">
        <v>2988</v>
      </c>
      <c r="AF2120">
        <v>2</v>
      </c>
      <c r="AQ2120">
        <v>1</v>
      </c>
      <c r="AR2120">
        <f t="shared" si="33"/>
        <v>0</v>
      </c>
      <c r="AS2120">
        <v>1</v>
      </c>
      <c r="AT2120" t="s">
        <v>134</v>
      </c>
      <c r="AU2120">
        <v>43</v>
      </c>
    </row>
    <row r="2121" spans="1:47">
      <c r="A2121" t="s">
        <v>7849</v>
      </c>
      <c r="C2121">
        <v>310</v>
      </c>
      <c r="D2121" t="s">
        <v>7850</v>
      </c>
      <c r="E2121">
        <v>101</v>
      </c>
      <c r="F2121" t="s">
        <v>7851</v>
      </c>
      <c r="G2121" t="s">
        <v>219</v>
      </c>
      <c r="H2121" t="s">
        <v>220</v>
      </c>
      <c r="I2121" t="s">
        <v>7852</v>
      </c>
      <c r="J2121">
        <v>0.22797000000000001</v>
      </c>
      <c r="K2121">
        <v>0</v>
      </c>
      <c r="L2121">
        <v>0</v>
      </c>
      <c r="M2121">
        <v>1</v>
      </c>
      <c r="N2121">
        <v>1</v>
      </c>
      <c r="O2121" t="s">
        <v>659</v>
      </c>
      <c r="P2121">
        <v>1</v>
      </c>
      <c r="Q2121">
        <v>1</v>
      </c>
      <c r="R2121">
        <v>7800</v>
      </c>
      <c r="S2121" t="s">
        <v>223</v>
      </c>
      <c r="T2121">
        <v>0</v>
      </c>
      <c r="U2121" t="s">
        <v>7849</v>
      </c>
      <c r="V2121" t="s">
        <v>933</v>
      </c>
      <c r="W2121" t="s">
        <v>659</v>
      </c>
      <c r="X2121" t="s">
        <v>659</v>
      </c>
      <c r="Y2121">
        <v>7800</v>
      </c>
      <c r="AB2121">
        <v>0</v>
      </c>
      <c r="AC2121">
        <v>0</v>
      </c>
      <c r="AD2121">
        <v>3</v>
      </c>
      <c r="AE2121">
        <v>1552</v>
      </c>
      <c r="AF2121">
        <v>1.75</v>
      </c>
      <c r="AQ2121">
        <v>1</v>
      </c>
      <c r="AR2121">
        <f t="shared" si="33"/>
        <v>0</v>
      </c>
      <c r="AS2121">
        <v>1</v>
      </c>
      <c r="AT2121" t="s">
        <v>134</v>
      </c>
      <c r="AU2121">
        <v>43</v>
      </c>
    </row>
    <row r="2122" spans="1:47">
      <c r="A2122" t="s">
        <v>7853</v>
      </c>
      <c r="C2122">
        <v>310</v>
      </c>
      <c r="D2122" t="s">
        <v>7854</v>
      </c>
      <c r="E2122">
        <v>101</v>
      </c>
      <c r="F2122" t="s">
        <v>7855</v>
      </c>
      <c r="G2122" t="s">
        <v>219</v>
      </c>
      <c r="H2122" t="s">
        <v>220</v>
      </c>
      <c r="I2122" t="s">
        <v>7856</v>
      </c>
      <c r="J2122">
        <v>0.28881000000000001</v>
      </c>
      <c r="K2122">
        <v>0</v>
      </c>
      <c r="L2122">
        <v>0</v>
      </c>
      <c r="M2122">
        <v>1</v>
      </c>
      <c r="N2122">
        <v>1</v>
      </c>
      <c r="O2122" t="s">
        <v>659</v>
      </c>
      <c r="P2122">
        <v>1</v>
      </c>
      <c r="Q2122">
        <v>1</v>
      </c>
      <c r="R2122">
        <v>9000</v>
      </c>
      <c r="S2122" t="s">
        <v>223</v>
      </c>
      <c r="T2122">
        <v>0</v>
      </c>
      <c r="U2122" t="s">
        <v>7853</v>
      </c>
      <c r="X2122" t="s">
        <v>659</v>
      </c>
      <c r="Y2122">
        <v>9000</v>
      </c>
      <c r="AB2122">
        <v>0</v>
      </c>
      <c r="AC2122">
        <v>0</v>
      </c>
      <c r="AD2122">
        <v>3</v>
      </c>
      <c r="AE2122">
        <v>1306</v>
      </c>
      <c r="AF2122">
        <v>1.75</v>
      </c>
      <c r="AQ2122">
        <v>1</v>
      </c>
      <c r="AR2122">
        <f t="shared" si="33"/>
        <v>0</v>
      </c>
      <c r="AS2122">
        <v>1</v>
      </c>
      <c r="AT2122" t="s">
        <v>135</v>
      </c>
      <c r="AU2122">
        <v>44</v>
      </c>
    </row>
    <row r="2123" spans="1:47">
      <c r="A2123" t="s">
        <v>7857</v>
      </c>
      <c r="C2123">
        <v>310</v>
      </c>
      <c r="D2123" t="s">
        <v>7858</v>
      </c>
      <c r="E2123">
        <v>101</v>
      </c>
      <c r="F2123" t="s">
        <v>7859</v>
      </c>
      <c r="G2123" t="s">
        <v>219</v>
      </c>
      <c r="H2123" t="s">
        <v>220</v>
      </c>
      <c r="I2123" t="s">
        <v>7860</v>
      </c>
      <c r="J2123">
        <v>9.4950000000000007E-2</v>
      </c>
      <c r="K2123">
        <v>1</v>
      </c>
      <c r="L2123">
        <v>1</v>
      </c>
      <c r="M2123">
        <v>1</v>
      </c>
      <c r="N2123">
        <v>1</v>
      </c>
      <c r="O2123" t="s">
        <v>225</v>
      </c>
      <c r="P2123">
        <v>0</v>
      </c>
      <c r="Q2123">
        <v>1</v>
      </c>
      <c r="R2123">
        <v>8500</v>
      </c>
      <c r="S2123" t="s">
        <v>223</v>
      </c>
      <c r="T2123">
        <v>8500</v>
      </c>
      <c r="U2123" t="s">
        <v>7857</v>
      </c>
      <c r="V2123" t="s">
        <v>455</v>
      </c>
      <c r="W2123" t="s">
        <v>225</v>
      </c>
      <c r="X2123" t="s">
        <v>225</v>
      </c>
      <c r="Y2123">
        <v>8500</v>
      </c>
      <c r="AB2123">
        <v>1</v>
      </c>
      <c r="AC2123">
        <v>1</v>
      </c>
      <c r="AD2123">
        <v>1</v>
      </c>
      <c r="AE2123">
        <v>446</v>
      </c>
      <c r="AF2123">
        <v>1</v>
      </c>
      <c r="AQ2123">
        <v>1</v>
      </c>
      <c r="AR2123">
        <f t="shared" si="33"/>
        <v>9.68</v>
      </c>
      <c r="AS2123">
        <v>1</v>
      </c>
      <c r="AT2123" t="s">
        <v>136</v>
      </c>
      <c r="AU2123">
        <v>45</v>
      </c>
    </row>
    <row r="2124" spans="1:47">
      <c r="A2124" t="s">
        <v>7861</v>
      </c>
      <c r="C2124">
        <v>310</v>
      </c>
      <c r="D2124" t="s">
        <v>7862</v>
      </c>
      <c r="E2124">
        <v>109</v>
      </c>
      <c r="F2124" t="s">
        <v>7863</v>
      </c>
      <c r="G2124" t="s">
        <v>219</v>
      </c>
      <c r="H2124" t="s">
        <v>743</v>
      </c>
      <c r="I2124" t="s">
        <v>7864</v>
      </c>
      <c r="J2124">
        <v>8.5389999999999994E-2</v>
      </c>
      <c r="K2124">
        <v>0</v>
      </c>
      <c r="L2124">
        <v>0</v>
      </c>
      <c r="M2124">
        <v>2</v>
      </c>
      <c r="N2124">
        <v>2</v>
      </c>
      <c r="O2124" t="s">
        <v>659</v>
      </c>
      <c r="P2124">
        <v>1</v>
      </c>
      <c r="Q2124">
        <v>0</v>
      </c>
      <c r="R2124">
        <v>0</v>
      </c>
      <c r="S2124" t="s">
        <v>223</v>
      </c>
      <c r="T2124">
        <v>0</v>
      </c>
      <c r="U2124" t="s">
        <v>7861</v>
      </c>
      <c r="V2124" t="s">
        <v>933</v>
      </c>
      <c r="W2124" t="s">
        <v>659</v>
      </c>
      <c r="X2124" t="s">
        <v>659</v>
      </c>
      <c r="Y2124">
        <v>1200</v>
      </c>
      <c r="AB2124">
        <v>0</v>
      </c>
      <c r="AC2124">
        <v>0</v>
      </c>
      <c r="AD2124">
        <v>2</v>
      </c>
      <c r="AE2124">
        <v>486</v>
      </c>
      <c r="AF2124">
        <v>1</v>
      </c>
      <c r="AQ2124">
        <v>1</v>
      </c>
      <c r="AR2124">
        <f t="shared" si="33"/>
        <v>0</v>
      </c>
      <c r="AS2124">
        <v>1</v>
      </c>
      <c r="AT2124" t="s">
        <v>134</v>
      </c>
      <c r="AU2124">
        <v>43</v>
      </c>
    </row>
    <row r="2125" spans="1:47">
      <c r="A2125" t="s">
        <v>7865</v>
      </c>
      <c r="C2125">
        <v>310</v>
      </c>
      <c r="D2125" t="s">
        <v>7866</v>
      </c>
      <c r="E2125">
        <v>101</v>
      </c>
      <c r="F2125" t="s">
        <v>7867</v>
      </c>
      <c r="G2125" t="s">
        <v>219</v>
      </c>
      <c r="H2125" t="s">
        <v>220</v>
      </c>
      <c r="I2125" t="s">
        <v>7868</v>
      </c>
      <c r="J2125">
        <v>0.22858999999999999</v>
      </c>
      <c r="K2125">
        <v>0</v>
      </c>
      <c r="L2125">
        <v>0</v>
      </c>
      <c r="M2125">
        <v>1</v>
      </c>
      <c r="N2125">
        <v>1</v>
      </c>
      <c r="O2125" t="s">
        <v>659</v>
      </c>
      <c r="P2125">
        <v>1</v>
      </c>
      <c r="Q2125">
        <v>2</v>
      </c>
      <c r="R2125">
        <v>17500</v>
      </c>
      <c r="S2125" t="s">
        <v>223</v>
      </c>
      <c r="T2125">
        <v>0</v>
      </c>
      <c r="U2125" t="s">
        <v>7865</v>
      </c>
      <c r="X2125" t="s">
        <v>659</v>
      </c>
      <c r="Y2125">
        <v>8750</v>
      </c>
      <c r="AB2125">
        <v>0</v>
      </c>
      <c r="AC2125">
        <v>0</v>
      </c>
      <c r="AD2125">
        <v>3</v>
      </c>
      <c r="AE2125">
        <v>1448</v>
      </c>
      <c r="AF2125">
        <v>1</v>
      </c>
      <c r="AQ2125">
        <v>1</v>
      </c>
      <c r="AR2125">
        <f t="shared" si="33"/>
        <v>0</v>
      </c>
      <c r="AS2125">
        <v>1</v>
      </c>
      <c r="AT2125" t="s">
        <v>135</v>
      </c>
      <c r="AU2125">
        <v>44</v>
      </c>
    </row>
    <row r="2126" spans="1:47">
      <c r="A2126" t="s">
        <v>7869</v>
      </c>
      <c r="C2126">
        <v>310</v>
      </c>
      <c r="D2126" t="s">
        <v>7870</v>
      </c>
      <c r="E2126">
        <v>101</v>
      </c>
      <c r="F2126" t="s">
        <v>7871</v>
      </c>
      <c r="G2126" t="s">
        <v>219</v>
      </c>
      <c r="H2126" t="s">
        <v>220</v>
      </c>
      <c r="I2126" t="s">
        <v>7872</v>
      </c>
      <c r="J2126">
        <v>0.11777</v>
      </c>
      <c r="K2126">
        <v>0</v>
      </c>
      <c r="L2126">
        <v>0</v>
      </c>
      <c r="M2126">
        <v>1</v>
      </c>
      <c r="N2126">
        <v>1</v>
      </c>
      <c r="O2126" t="s">
        <v>659</v>
      </c>
      <c r="P2126">
        <v>1</v>
      </c>
      <c r="Q2126">
        <v>1</v>
      </c>
      <c r="R2126">
        <v>14200</v>
      </c>
      <c r="S2126" t="s">
        <v>223</v>
      </c>
      <c r="T2126">
        <v>0</v>
      </c>
      <c r="U2126" t="s">
        <v>7869</v>
      </c>
      <c r="V2126" t="s">
        <v>933</v>
      </c>
      <c r="W2126" t="s">
        <v>659</v>
      </c>
      <c r="X2126" t="s">
        <v>659</v>
      </c>
      <c r="Y2126">
        <v>14200</v>
      </c>
      <c r="AB2126">
        <v>0</v>
      </c>
      <c r="AC2126">
        <v>0</v>
      </c>
      <c r="AD2126">
        <v>3</v>
      </c>
      <c r="AE2126">
        <v>1428</v>
      </c>
      <c r="AF2126">
        <v>2</v>
      </c>
      <c r="AQ2126">
        <v>1</v>
      </c>
      <c r="AR2126">
        <f t="shared" si="33"/>
        <v>0</v>
      </c>
      <c r="AS2126">
        <v>1</v>
      </c>
      <c r="AT2126" t="s">
        <v>134</v>
      </c>
      <c r="AU2126">
        <v>43</v>
      </c>
    </row>
    <row r="2127" spans="1:47">
      <c r="A2127" t="s">
        <v>7873</v>
      </c>
      <c r="C2127">
        <v>310</v>
      </c>
      <c r="D2127" t="s">
        <v>7874</v>
      </c>
      <c r="E2127">
        <v>101</v>
      </c>
      <c r="F2127" t="s">
        <v>7875</v>
      </c>
      <c r="G2127" t="s">
        <v>219</v>
      </c>
      <c r="H2127" t="s">
        <v>220</v>
      </c>
      <c r="I2127" t="s">
        <v>7876</v>
      </c>
      <c r="J2127">
        <v>9.9430000000000004E-2</v>
      </c>
      <c r="K2127">
        <v>1</v>
      </c>
      <c r="L2127">
        <v>1</v>
      </c>
      <c r="M2127">
        <v>1</v>
      </c>
      <c r="N2127">
        <v>1</v>
      </c>
      <c r="O2127" t="s">
        <v>225</v>
      </c>
      <c r="P2127">
        <v>0</v>
      </c>
      <c r="Q2127">
        <v>1</v>
      </c>
      <c r="R2127">
        <v>8000</v>
      </c>
      <c r="S2127" t="s">
        <v>223</v>
      </c>
      <c r="T2127">
        <v>8000</v>
      </c>
      <c r="U2127" t="s">
        <v>7873</v>
      </c>
      <c r="V2127" t="s">
        <v>413</v>
      </c>
      <c r="W2127" t="s">
        <v>225</v>
      </c>
      <c r="X2127" t="s">
        <v>225</v>
      </c>
      <c r="Y2127">
        <v>8000</v>
      </c>
      <c r="AB2127">
        <v>1</v>
      </c>
      <c r="AC2127">
        <v>1</v>
      </c>
      <c r="AD2127">
        <v>3</v>
      </c>
      <c r="AE2127">
        <v>1022</v>
      </c>
      <c r="AF2127">
        <v>1</v>
      </c>
      <c r="AQ2127">
        <v>1</v>
      </c>
      <c r="AR2127">
        <f t="shared" si="33"/>
        <v>9.68</v>
      </c>
      <c r="AS2127">
        <v>1</v>
      </c>
      <c r="AT2127" t="s">
        <v>136</v>
      </c>
      <c r="AU2127">
        <v>45</v>
      </c>
    </row>
    <row r="2128" spans="1:47">
      <c r="A2128" t="s">
        <v>7877</v>
      </c>
      <c r="C2128">
        <v>310</v>
      </c>
      <c r="D2128" t="s">
        <v>7878</v>
      </c>
      <c r="E2128">
        <v>101</v>
      </c>
      <c r="F2128" t="s">
        <v>7458</v>
      </c>
      <c r="G2128" t="s">
        <v>422</v>
      </c>
      <c r="H2128" t="s">
        <v>220</v>
      </c>
      <c r="I2128" t="s">
        <v>7879</v>
      </c>
      <c r="J2128">
        <v>0.30684</v>
      </c>
      <c r="K2128">
        <v>0</v>
      </c>
      <c r="L2128">
        <v>0</v>
      </c>
      <c r="M2128">
        <v>0</v>
      </c>
      <c r="N2128">
        <v>1</v>
      </c>
      <c r="P2128">
        <v>1</v>
      </c>
      <c r="Q2128">
        <v>1</v>
      </c>
      <c r="R2128">
        <v>6400</v>
      </c>
      <c r="S2128" t="s">
        <v>223</v>
      </c>
      <c r="T2128">
        <v>0</v>
      </c>
      <c r="U2128" t="s">
        <v>7877</v>
      </c>
      <c r="V2128" t="s">
        <v>460</v>
      </c>
      <c r="X2128" t="s">
        <v>659</v>
      </c>
      <c r="Y2128">
        <v>6400</v>
      </c>
      <c r="AB2128">
        <v>0</v>
      </c>
      <c r="AC2128">
        <v>0</v>
      </c>
      <c r="AD2128">
        <v>2</v>
      </c>
      <c r="AE2128">
        <v>1536</v>
      </c>
      <c r="AF2128">
        <v>2</v>
      </c>
      <c r="AQ2128">
        <v>1</v>
      </c>
      <c r="AR2128">
        <f t="shared" si="33"/>
        <v>0</v>
      </c>
      <c r="AS2128">
        <v>1</v>
      </c>
      <c r="AT2128" t="s">
        <v>135</v>
      </c>
      <c r="AU2128">
        <v>44</v>
      </c>
    </row>
    <row r="2129" spans="1:47">
      <c r="A2129" t="s">
        <v>7880</v>
      </c>
      <c r="C2129">
        <v>310</v>
      </c>
      <c r="D2129" t="s">
        <v>7881</v>
      </c>
      <c r="E2129">
        <v>101</v>
      </c>
      <c r="F2129" t="s">
        <v>7882</v>
      </c>
      <c r="G2129" t="s">
        <v>422</v>
      </c>
      <c r="H2129" t="s">
        <v>220</v>
      </c>
      <c r="I2129" t="s">
        <v>7883</v>
      </c>
      <c r="J2129">
        <v>0.18156</v>
      </c>
      <c r="K2129">
        <v>0</v>
      </c>
      <c r="L2129">
        <v>0</v>
      </c>
      <c r="M2129">
        <v>1</v>
      </c>
      <c r="N2129">
        <v>1</v>
      </c>
      <c r="O2129" t="s">
        <v>659</v>
      </c>
      <c r="P2129">
        <v>1</v>
      </c>
      <c r="Q2129">
        <v>1</v>
      </c>
      <c r="R2129">
        <v>7900</v>
      </c>
      <c r="S2129" t="s">
        <v>223</v>
      </c>
      <c r="T2129">
        <v>0</v>
      </c>
      <c r="U2129" t="s">
        <v>7880</v>
      </c>
      <c r="V2129" t="s">
        <v>933</v>
      </c>
      <c r="W2129" t="s">
        <v>659</v>
      </c>
      <c r="X2129" t="s">
        <v>659</v>
      </c>
      <c r="Y2129">
        <v>7900</v>
      </c>
      <c r="AB2129">
        <v>0</v>
      </c>
      <c r="AC2129">
        <v>0</v>
      </c>
      <c r="AD2129">
        <v>3</v>
      </c>
      <c r="AE2129">
        <v>1008</v>
      </c>
      <c r="AF2129">
        <v>1</v>
      </c>
      <c r="AQ2129">
        <v>0</v>
      </c>
      <c r="AR2129">
        <f t="shared" si="33"/>
        <v>0</v>
      </c>
      <c r="AS2129">
        <v>1</v>
      </c>
      <c r="AT2129" t="s">
        <v>135</v>
      </c>
      <c r="AU2129">
        <v>44</v>
      </c>
    </row>
    <row r="2130" spans="1:47">
      <c r="A2130" t="s">
        <v>7884</v>
      </c>
      <c r="C2130">
        <v>310</v>
      </c>
      <c r="D2130" t="s">
        <v>7885</v>
      </c>
      <c r="E2130">
        <v>101</v>
      </c>
      <c r="F2130" t="s">
        <v>7886</v>
      </c>
      <c r="G2130" t="s">
        <v>219</v>
      </c>
      <c r="H2130" t="s">
        <v>220</v>
      </c>
      <c r="I2130" t="s">
        <v>7887</v>
      </c>
      <c r="J2130">
        <v>0.10127</v>
      </c>
      <c r="K2130">
        <v>1</v>
      </c>
      <c r="L2130">
        <v>1</v>
      </c>
      <c r="M2130">
        <v>1</v>
      </c>
      <c r="N2130">
        <v>1</v>
      </c>
      <c r="O2130" t="s">
        <v>225</v>
      </c>
      <c r="P2130">
        <v>0</v>
      </c>
      <c r="Q2130">
        <v>1</v>
      </c>
      <c r="R2130">
        <v>100</v>
      </c>
      <c r="S2130" t="s">
        <v>223</v>
      </c>
      <c r="T2130">
        <v>100</v>
      </c>
      <c r="U2130" t="s">
        <v>7884</v>
      </c>
      <c r="V2130" t="s">
        <v>455</v>
      </c>
      <c r="W2130" t="s">
        <v>225</v>
      </c>
      <c r="X2130" t="s">
        <v>225</v>
      </c>
      <c r="Y2130">
        <v>100</v>
      </c>
      <c r="AB2130">
        <v>1</v>
      </c>
      <c r="AC2130">
        <v>1</v>
      </c>
      <c r="AD2130">
        <v>2</v>
      </c>
      <c r="AE2130">
        <v>550</v>
      </c>
      <c r="AF2130">
        <v>1</v>
      </c>
      <c r="AQ2130">
        <v>1</v>
      </c>
      <c r="AR2130">
        <f t="shared" si="33"/>
        <v>9.68</v>
      </c>
      <c r="AS2130">
        <v>1</v>
      </c>
      <c r="AT2130" t="s">
        <v>136</v>
      </c>
      <c r="AU2130">
        <v>45</v>
      </c>
    </row>
    <row r="2131" spans="1:47">
      <c r="A2131" t="s">
        <v>7888</v>
      </c>
      <c r="C2131">
        <v>310</v>
      </c>
      <c r="D2131" t="s">
        <v>7889</v>
      </c>
      <c r="E2131">
        <v>101</v>
      </c>
      <c r="F2131" t="s">
        <v>7890</v>
      </c>
      <c r="G2131" t="s">
        <v>219</v>
      </c>
      <c r="H2131" t="s">
        <v>220</v>
      </c>
      <c r="I2131" t="s">
        <v>7891</v>
      </c>
      <c r="J2131">
        <v>0.30274000000000001</v>
      </c>
      <c r="K2131">
        <v>1</v>
      </c>
      <c r="L2131">
        <v>1</v>
      </c>
      <c r="M2131">
        <v>1</v>
      </c>
      <c r="N2131">
        <v>1</v>
      </c>
      <c r="O2131" t="s">
        <v>225</v>
      </c>
      <c r="P2131">
        <v>0</v>
      </c>
      <c r="Q2131">
        <v>0</v>
      </c>
      <c r="R2131">
        <v>0</v>
      </c>
      <c r="S2131" t="s">
        <v>243</v>
      </c>
      <c r="T2131">
        <v>0</v>
      </c>
      <c r="U2131" t="s">
        <v>7888</v>
      </c>
      <c r="V2131" t="s">
        <v>455</v>
      </c>
      <c r="W2131" t="s">
        <v>225</v>
      </c>
      <c r="X2131" t="s">
        <v>225</v>
      </c>
      <c r="Y2131">
        <v>0</v>
      </c>
      <c r="AB2131">
        <v>1</v>
      </c>
      <c r="AC2131">
        <v>1</v>
      </c>
      <c r="AD2131">
        <v>3</v>
      </c>
      <c r="AE2131">
        <v>1270</v>
      </c>
      <c r="AF2131">
        <v>2</v>
      </c>
      <c r="AQ2131">
        <v>3</v>
      </c>
      <c r="AR2131">
        <f t="shared" si="33"/>
        <v>9.68</v>
      </c>
      <c r="AS2131">
        <v>1</v>
      </c>
      <c r="AT2131" t="s">
        <v>136</v>
      </c>
      <c r="AU2131">
        <v>45</v>
      </c>
    </row>
    <row r="2132" spans="1:47">
      <c r="A2132" t="s">
        <v>7892</v>
      </c>
      <c r="C2132">
        <v>310</v>
      </c>
      <c r="D2132" t="s">
        <v>7893</v>
      </c>
      <c r="E2132">
        <v>101</v>
      </c>
      <c r="F2132" t="s">
        <v>7894</v>
      </c>
      <c r="H2132" t="s">
        <v>220</v>
      </c>
      <c r="I2132" t="s">
        <v>7895</v>
      </c>
      <c r="J2132">
        <v>0.10094</v>
      </c>
      <c r="K2132">
        <v>1</v>
      </c>
      <c r="L2132">
        <v>1</v>
      </c>
      <c r="M2132">
        <v>1</v>
      </c>
      <c r="N2132">
        <v>1</v>
      </c>
      <c r="O2132" t="s">
        <v>225</v>
      </c>
      <c r="P2132">
        <v>0</v>
      </c>
      <c r="Q2132">
        <v>1</v>
      </c>
      <c r="R2132">
        <v>7600</v>
      </c>
      <c r="S2132" t="s">
        <v>223</v>
      </c>
      <c r="T2132">
        <v>7600</v>
      </c>
      <c r="U2132" t="s">
        <v>7892</v>
      </c>
      <c r="V2132" t="s">
        <v>413</v>
      </c>
      <c r="W2132" t="s">
        <v>225</v>
      </c>
      <c r="X2132" t="s">
        <v>225</v>
      </c>
      <c r="Y2132">
        <v>7600</v>
      </c>
      <c r="AB2132">
        <v>1</v>
      </c>
      <c r="AC2132">
        <v>1</v>
      </c>
      <c r="AD2132">
        <v>4</v>
      </c>
      <c r="AE2132">
        <v>1085</v>
      </c>
      <c r="AF2132">
        <v>1</v>
      </c>
      <c r="AQ2132">
        <v>1</v>
      </c>
      <c r="AR2132">
        <f t="shared" si="33"/>
        <v>9.68</v>
      </c>
      <c r="AS2132">
        <v>1</v>
      </c>
      <c r="AT2132" t="s">
        <v>136</v>
      </c>
      <c r="AU2132">
        <v>45</v>
      </c>
    </row>
    <row r="2133" spans="1:47">
      <c r="A2133" t="s">
        <v>7896</v>
      </c>
      <c r="C2133">
        <v>310</v>
      </c>
      <c r="D2133" t="s">
        <v>7897</v>
      </c>
      <c r="E2133">
        <v>101</v>
      </c>
      <c r="F2133" t="s">
        <v>7898</v>
      </c>
      <c r="G2133" t="s">
        <v>219</v>
      </c>
      <c r="H2133" t="s">
        <v>220</v>
      </c>
      <c r="I2133" t="s">
        <v>7899</v>
      </c>
      <c r="J2133">
        <v>0.19986000000000001</v>
      </c>
      <c r="K2133">
        <v>1</v>
      </c>
      <c r="L2133">
        <v>1</v>
      </c>
      <c r="M2133">
        <v>1</v>
      </c>
      <c r="N2133">
        <v>1</v>
      </c>
      <c r="O2133" t="s">
        <v>225</v>
      </c>
      <c r="P2133">
        <v>0</v>
      </c>
      <c r="Q2133">
        <v>1</v>
      </c>
      <c r="R2133">
        <v>0</v>
      </c>
      <c r="S2133" t="s">
        <v>243</v>
      </c>
      <c r="T2133">
        <v>0</v>
      </c>
      <c r="U2133" t="s">
        <v>7896</v>
      </c>
      <c r="V2133" t="s">
        <v>413</v>
      </c>
      <c r="W2133" t="s">
        <v>225</v>
      </c>
      <c r="X2133" t="s">
        <v>225</v>
      </c>
      <c r="Y2133">
        <v>0</v>
      </c>
      <c r="AB2133">
        <v>1</v>
      </c>
      <c r="AC2133">
        <v>1</v>
      </c>
      <c r="AD2133">
        <v>2</v>
      </c>
      <c r="AE2133">
        <v>968</v>
      </c>
      <c r="AF2133">
        <v>1</v>
      </c>
      <c r="AQ2133">
        <v>2</v>
      </c>
      <c r="AR2133">
        <f t="shared" si="33"/>
        <v>9.68</v>
      </c>
      <c r="AS2133">
        <v>1</v>
      </c>
      <c r="AT2133" t="s">
        <v>136</v>
      </c>
      <c r="AU2133">
        <v>45</v>
      </c>
    </row>
    <row r="2134" spans="1:47">
      <c r="A2134" t="s">
        <v>7900</v>
      </c>
      <c r="C2134">
        <v>310</v>
      </c>
      <c r="D2134" t="s">
        <v>7901</v>
      </c>
      <c r="E2134">
        <v>101</v>
      </c>
      <c r="F2134" t="s">
        <v>7902</v>
      </c>
      <c r="G2134" t="s">
        <v>219</v>
      </c>
      <c r="H2134" t="s">
        <v>220</v>
      </c>
      <c r="I2134" t="s">
        <v>7903</v>
      </c>
      <c r="J2134">
        <v>0.29192000000000001</v>
      </c>
      <c r="K2134">
        <v>0</v>
      </c>
      <c r="L2134">
        <v>0</v>
      </c>
      <c r="M2134">
        <v>1</v>
      </c>
      <c r="N2134">
        <v>1</v>
      </c>
      <c r="O2134" t="s">
        <v>659</v>
      </c>
      <c r="P2134">
        <v>1</v>
      </c>
      <c r="Q2134">
        <v>1</v>
      </c>
      <c r="R2134">
        <v>15400</v>
      </c>
      <c r="S2134" t="s">
        <v>223</v>
      </c>
      <c r="T2134">
        <v>0</v>
      </c>
      <c r="U2134" t="s">
        <v>7900</v>
      </c>
      <c r="V2134" t="s">
        <v>933</v>
      </c>
      <c r="W2134" t="s">
        <v>659</v>
      </c>
      <c r="X2134" t="s">
        <v>659</v>
      </c>
      <c r="Y2134">
        <v>15400</v>
      </c>
      <c r="AB2134">
        <v>0</v>
      </c>
      <c r="AC2134">
        <v>0</v>
      </c>
      <c r="AD2134">
        <v>3</v>
      </c>
      <c r="AE2134">
        <v>1728</v>
      </c>
      <c r="AF2134">
        <v>2</v>
      </c>
      <c r="AQ2134">
        <v>1</v>
      </c>
      <c r="AR2134">
        <f t="shared" si="33"/>
        <v>0</v>
      </c>
      <c r="AS2134">
        <v>1</v>
      </c>
      <c r="AT2134" t="s">
        <v>135</v>
      </c>
      <c r="AU2134">
        <v>44</v>
      </c>
    </row>
    <row r="2135" spans="1:47">
      <c r="A2135" t="s">
        <v>7904</v>
      </c>
      <c r="C2135">
        <v>310</v>
      </c>
      <c r="D2135" t="s">
        <v>7905</v>
      </c>
      <c r="E2135">
        <v>101</v>
      </c>
      <c r="F2135" t="s">
        <v>7906</v>
      </c>
      <c r="G2135" t="s">
        <v>422</v>
      </c>
      <c r="H2135" t="s">
        <v>220</v>
      </c>
      <c r="I2135" t="s">
        <v>7907</v>
      </c>
      <c r="J2135">
        <v>0.13200999999999999</v>
      </c>
      <c r="K2135">
        <v>0</v>
      </c>
      <c r="L2135">
        <v>0</v>
      </c>
      <c r="M2135">
        <v>1</v>
      </c>
      <c r="N2135">
        <v>1</v>
      </c>
      <c r="O2135" t="s">
        <v>659</v>
      </c>
      <c r="P2135">
        <v>1</v>
      </c>
      <c r="Q2135">
        <v>1</v>
      </c>
      <c r="R2135">
        <v>15800</v>
      </c>
      <c r="S2135" t="s">
        <v>223</v>
      </c>
      <c r="T2135">
        <v>0</v>
      </c>
      <c r="U2135" t="s">
        <v>7904</v>
      </c>
      <c r="V2135" t="s">
        <v>460</v>
      </c>
      <c r="X2135" t="s">
        <v>659</v>
      </c>
      <c r="Y2135">
        <v>15800</v>
      </c>
      <c r="AB2135">
        <v>0</v>
      </c>
      <c r="AC2135">
        <v>0</v>
      </c>
      <c r="AD2135">
        <v>2</v>
      </c>
      <c r="AE2135">
        <v>1456</v>
      </c>
      <c r="AF2135">
        <v>2</v>
      </c>
      <c r="AQ2135">
        <v>1</v>
      </c>
      <c r="AR2135">
        <f t="shared" si="33"/>
        <v>0</v>
      </c>
      <c r="AS2135">
        <v>1</v>
      </c>
      <c r="AT2135" t="s">
        <v>135</v>
      </c>
      <c r="AU2135">
        <v>44</v>
      </c>
    </row>
    <row r="2136" spans="1:47">
      <c r="A2136" t="s">
        <v>248</v>
      </c>
      <c r="C2136">
        <v>310</v>
      </c>
      <c r="E2136">
        <v>0</v>
      </c>
      <c r="J2136">
        <v>1.4121600000000001</v>
      </c>
      <c r="K2136">
        <v>0</v>
      </c>
      <c r="L2136">
        <v>0</v>
      </c>
      <c r="M2136">
        <v>0</v>
      </c>
      <c r="N2136">
        <v>0</v>
      </c>
      <c r="P2136">
        <v>0</v>
      </c>
      <c r="Q2136">
        <v>0</v>
      </c>
      <c r="R2136">
        <v>0</v>
      </c>
      <c r="S2136" t="s">
        <v>249</v>
      </c>
      <c r="T2136">
        <v>0</v>
      </c>
      <c r="Y2136">
        <v>0</v>
      </c>
      <c r="AB2136">
        <v>0</v>
      </c>
      <c r="AC2136">
        <v>0</v>
      </c>
      <c r="AD2136">
        <v>0</v>
      </c>
      <c r="AE2136">
        <v>0</v>
      </c>
      <c r="AF2136">
        <v>0</v>
      </c>
      <c r="AQ2136">
        <v>0</v>
      </c>
      <c r="AR2136">
        <f t="shared" si="33"/>
        <v>0</v>
      </c>
      <c r="AS2136">
        <v>1</v>
      </c>
      <c r="AT2136" t="s">
        <v>136</v>
      </c>
      <c r="AU2136">
        <v>45</v>
      </c>
    </row>
    <row r="2137" spans="1:47">
      <c r="A2137" t="s">
        <v>7908</v>
      </c>
      <c r="C2137">
        <v>310</v>
      </c>
      <c r="D2137" t="s">
        <v>7909</v>
      </c>
      <c r="E2137">
        <v>101</v>
      </c>
      <c r="F2137" t="s">
        <v>7910</v>
      </c>
      <c r="G2137" t="s">
        <v>422</v>
      </c>
      <c r="H2137" t="s">
        <v>220</v>
      </c>
      <c r="I2137" t="s">
        <v>7911</v>
      </c>
      <c r="J2137">
        <v>0.44036999999999998</v>
      </c>
      <c r="K2137">
        <v>0</v>
      </c>
      <c r="L2137">
        <v>0</v>
      </c>
      <c r="M2137">
        <v>1</v>
      </c>
      <c r="N2137">
        <v>1</v>
      </c>
      <c r="O2137" t="s">
        <v>659</v>
      </c>
      <c r="P2137">
        <v>1</v>
      </c>
      <c r="Q2137">
        <v>1</v>
      </c>
      <c r="R2137">
        <v>12800</v>
      </c>
      <c r="S2137" t="s">
        <v>223</v>
      </c>
      <c r="T2137">
        <v>0</v>
      </c>
      <c r="U2137" t="s">
        <v>7908</v>
      </c>
      <c r="V2137" t="s">
        <v>933</v>
      </c>
      <c r="W2137" t="s">
        <v>659</v>
      </c>
      <c r="X2137" t="s">
        <v>659</v>
      </c>
      <c r="Y2137">
        <v>12800</v>
      </c>
      <c r="AB2137">
        <v>0</v>
      </c>
      <c r="AC2137">
        <v>0</v>
      </c>
      <c r="AD2137">
        <v>4</v>
      </c>
      <c r="AE2137">
        <v>1568</v>
      </c>
      <c r="AF2137">
        <v>1</v>
      </c>
      <c r="AQ2137">
        <v>1</v>
      </c>
      <c r="AR2137">
        <f t="shared" si="33"/>
        <v>0</v>
      </c>
      <c r="AS2137">
        <v>1</v>
      </c>
      <c r="AT2137" t="s">
        <v>135</v>
      </c>
      <c r="AU2137">
        <v>44</v>
      </c>
    </row>
    <row r="2138" spans="1:47">
      <c r="A2138" t="s">
        <v>7912</v>
      </c>
      <c r="C2138">
        <v>310</v>
      </c>
      <c r="D2138" t="s">
        <v>7913</v>
      </c>
      <c r="E2138">
        <v>101</v>
      </c>
      <c r="F2138" t="s">
        <v>7914</v>
      </c>
      <c r="H2138" t="s">
        <v>220</v>
      </c>
      <c r="I2138" t="s">
        <v>7915</v>
      </c>
      <c r="J2138">
        <v>3.755E-2</v>
      </c>
      <c r="K2138">
        <v>0</v>
      </c>
      <c r="L2138">
        <v>0</v>
      </c>
      <c r="M2138">
        <v>1</v>
      </c>
      <c r="N2138">
        <v>1</v>
      </c>
      <c r="O2138" t="s">
        <v>659</v>
      </c>
      <c r="P2138">
        <v>1</v>
      </c>
      <c r="Q2138">
        <v>1</v>
      </c>
      <c r="R2138">
        <v>2900</v>
      </c>
      <c r="S2138" t="s">
        <v>223</v>
      </c>
      <c r="T2138">
        <v>0</v>
      </c>
      <c r="U2138" t="s">
        <v>7912</v>
      </c>
      <c r="V2138" t="s">
        <v>933</v>
      </c>
      <c r="W2138" t="s">
        <v>659</v>
      </c>
      <c r="X2138" t="s">
        <v>659</v>
      </c>
      <c r="Y2138">
        <v>2900</v>
      </c>
      <c r="AB2138">
        <v>0</v>
      </c>
      <c r="AC2138">
        <v>0</v>
      </c>
      <c r="AD2138">
        <v>1</v>
      </c>
      <c r="AE2138">
        <v>523</v>
      </c>
      <c r="AF2138">
        <v>1</v>
      </c>
      <c r="AQ2138">
        <v>1</v>
      </c>
      <c r="AR2138">
        <f t="shared" si="33"/>
        <v>0</v>
      </c>
      <c r="AS2138">
        <v>1</v>
      </c>
      <c r="AT2138" t="s">
        <v>134</v>
      </c>
      <c r="AU2138">
        <v>43</v>
      </c>
    </row>
    <row r="2139" spans="1:47">
      <c r="A2139" t="s">
        <v>7916</v>
      </c>
      <c r="C2139">
        <v>310</v>
      </c>
      <c r="D2139" t="s">
        <v>7917</v>
      </c>
      <c r="E2139">
        <v>101</v>
      </c>
      <c r="F2139" t="s">
        <v>7918</v>
      </c>
      <c r="G2139" t="s">
        <v>219</v>
      </c>
      <c r="H2139" t="s">
        <v>220</v>
      </c>
      <c r="I2139" t="s">
        <v>7919</v>
      </c>
      <c r="J2139">
        <v>9.0859999999999996E-2</v>
      </c>
      <c r="K2139">
        <v>0</v>
      </c>
      <c r="L2139">
        <v>0</v>
      </c>
      <c r="M2139">
        <v>1</v>
      </c>
      <c r="N2139">
        <v>1</v>
      </c>
      <c r="O2139" t="s">
        <v>659</v>
      </c>
      <c r="P2139">
        <v>1</v>
      </c>
      <c r="Q2139">
        <v>1</v>
      </c>
      <c r="R2139">
        <v>600</v>
      </c>
      <c r="S2139" t="s">
        <v>223</v>
      </c>
      <c r="T2139">
        <v>0</v>
      </c>
      <c r="U2139" t="s">
        <v>7916</v>
      </c>
      <c r="V2139" t="s">
        <v>933</v>
      </c>
      <c r="W2139" t="s">
        <v>659</v>
      </c>
      <c r="X2139" t="s">
        <v>659</v>
      </c>
      <c r="Y2139">
        <v>600</v>
      </c>
      <c r="AB2139">
        <v>0</v>
      </c>
      <c r="AC2139">
        <v>0</v>
      </c>
      <c r="AD2139">
        <v>2</v>
      </c>
      <c r="AE2139">
        <v>990</v>
      </c>
      <c r="AF2139">
        <v>1</v>
      </c>
      <c r="AQ2139">
        <v>1</v>
      </c>
      <c r="AR2139">
        <f t="shared" si="33"/>
        <v>0</v>
      </c>
      <c r="AS2139">
        <v>1</v>
      </c>
      <c r="AT2139" t="s">
        <v>134</v>
      </c>
      <c r="AU2139">
        <v>43</v>
      </c>
    </row>
    <row r="2140" spans="1:47">
      <c r="A2140" t="s">
        <v>7920</v>
      </c>
      <c r="C2140">
        <v>310</v>
      </c>
      <c r="D2140" t="s">
        <v>7921</v>
      </c>
      <c r="E2140">
        <v>101</v>
      </c>
      <c r="F2140" t="s">
        <v>7922</v>
      </c>
      <c r="G2140" t="s">
        <v>219</v>
      </c>
      <c r="H2140" t="s">
        <v>220</v>
      </c>
      <c r="I2140" t="s">
        <v>7923</v>
      </c>
      <c r="J2140">
        <v>0.10302</v>
      </c>
      <c r="K2140">
        <v>1</v>
      </c>
      <c r="L2140">
        <v>1</v>
      </c>
      <c r="M2140">
        <v>1</v>
      </c>
      <c r="N2140">
        <v>1</v>
      </c>
      <c r="O2140" t="s">
        <v>225</v>
      </c>
      <c r="P2140">
        <v>0</v>
      </c>
      <c r="Q2140">
        <v>1</v>
      </c>
      <c r="R2140">
        <v>1100</v>
      </c>
      <c r="S2140" t="s">
        <v>223</v>
      </c>
      <c r="T2140">
        <v>1100</v>
      </c>
      <c r="U2140" t="s">
        <v>7920</v>
      </c>
      <c r="V2140" t="s">
        <v>611</v>
      </c>
      <c r="X2140" t="s">
        <v>225</v>
      </c>
      <c r="Y2140">
        <v>1100</v>
      </c>
      <c r="AB2140">
        <v>1</v>
      </c>
      <c r="AC2140">
        <v>1</v>
      </c>
      <c r="AD2140">
        <v>2</v>
      </c>
      <c r="AE2140">
        <v>698</v>
      </c>
      <c r="AF2140">
        <v>1</v>
      </c>
      <c r="AQ2140">
        <v>1</v>
      </c>
      <c r="AR2140">
        <f t="shared" si="33"/>
        <v>9.68</v>
      </c>
      <c r="AS2140">
        <v>1</v>
      </c>
      <c r="AT2140" t="s">
        <v>136</v>
      </c>
      <c r="AU2140">
        <v>45</v>
      </c>
    </row>
    <row r="2141" spans="1:47">
      <c r="A2141" t="s">
        <v>7924</v>
      </c>
      <c r="C2141">
        <v>310</v>
      </c>
      <c r="D2141" t="s">
        <v>7925</v>
      </c>
      <c r="E2141">
        <v>132</v>
      </c>
      <c r="F2141" t="s">
        <v>7552</v>
      </c>
      <c r="G2141" t="s">
        <v>219</v>
      </c>
      <c r="H2141" t="s">
        <v>260</v>
      </c>
      <c r="I2141" t="s">
        <v>7926</v>
      </c>
      <c r="J2141">
        <v>7.3139999999999997E-2</v>
      </c>
      <c r="K2141">
        <v>0</v>
      </c>
      <c r="L2141">
        <v>0</v>
      </c>
      <c r="M2141">
        <v>0</v>
      </c>
      <c r="N2141">
        <v>0</v>
      </c>
      <c r="P2141">
        <v>0</v>
      </c>
      <c r="Q2141">
        <v>0</v>
      </c>
      <c r="R2141">
        <v>0</v>
      </c>
      <c r="S2141" t="s">
        <v>223</v>
      </c>
      <c r="T2141">
        <v>0</v>
      </c>
      <c r="U2141" t="s">
        <v>7924</v>
      </c>
      <c r="Y2141">
        <v>0</v>
      </c>
      <c r="AB2141">
        <v>0</v>
      </c>
      <c r="AC2141">
        <v>0</v>
      </c>
      <c r="AD2141">
        <v>0</v>
      </c>
      <c r="AE2141">
        <v>0</v>
      </c>
      <c r="AF2141">
        <v>0</v>
      </c>
      <c r="AQ2141">
        <v>1</v>
      </c>
      <c r="AR2141">
        <f t="shared" si="33"/>
        <v>0</v>
      </c>
      <c r="AS2141">
        <v>1</v>
      </c>
      <c r="AT2141" t="s">
        <v>136</v>
      </c>
      <c r="AU2141">
        <v>45</v>
      </c>
    </row>
    <row r="2142" spans="1:47">
      <c r="A2142" t="s">
        <v>7927</v>
      </c>
      <c r="C2142">
        <v>310</v>
      </c>
      <c r="D2142" t="s">
        <v>7928</v>
      </c>
      <c r="E2142">
        <v>101</v>
      </c>
      <c r="F2142" t="s">
        <v>7929</v>
      </c>
      <c r="G2142" t="s">
        <v>219</v>
      </c>
      <c r="H2142" t="s">
        <v>220</v>
      </c>
      <c r="I2142" t="s">
        <v>7930</v>
      </c>
      <c r="J2142">
        <v>3.737E-2</v>
      </c>
      <c r="K2142">
        <v>0</v>
      </c>
      <c r="L2142">
        <v>0</v>
      </c>
      <c r="M2142">
        <v>1</v>
      </c>
      <c r="N2142">
        <v>1</v>
      </c>
      <c r="O2142" t="s">
        <v>659</v>
      </c>
      <c r="P2142">
        <v>1</v>
      </c>
      <c r="Q2142">
        <v>0</v>
      </c>
      <c r="R2142">
        <v>0</v>
      </c>
      <c r="S2142" t="s">
        <v>223</v>
      </c>
      <c r="T2142">
        <v>0</v>
      </c>
      <c r="U2142" t="s">
        <v>7927</v>
      </c>
      <c r="V2142" t="s">
        <v>933</v>
      </c>
      <c r="W2142" t="s">
        <v>659</v>
      </c>
      <c r="X2142" t="s">
        <v>659</v>
      </c>
      <c r="Y2142">
        <v>800</v>
      </c>
      <c r="AB2142">
        <v>0</v>
      </c>
      <c r="AC2142">
        <v>0</v>
      </c>
      <c r="AD2142">
        <v>1</v>
      </c>
      <c r="AE2142">
        <v>550</v>
      </c>
      <c r="AF2142">
        <v>1</v>
      </c>
      <c r="AQ2142">
        <v>1</v>
      </c>
      <c r="AR2142">
        <f t="shared" si="33"/>
        <v>0</v>
      </c>
      <c r="AS2142">
        <v>1</v>
      </c>
      <c r="AT2142" t="s">
        <v>134</v>
      </c>
      <c r="AU2142">
        <v>43</v>
      </c>
    </row>
    <row r="2143" spans="1:47">
      <c r="A2143" t="s">
        <v>7931</v>
      </c>
      <c r="C2143">
        <v>310</v>
      </c>
      <c r="D2143" t="s">
        <v>7932</v>
      </c>
      <c r="E2143">
        <v>101</v>
      </c>
      <c r="F2143" t="s">
        <v>7933</v>
      </c>
      <c r="G2143" t="s">
        <v>219</v>
      </c>
      <c r="H2143" t="s">
        <v>220</v>
      </c>
      <c r="I2143" t="s">
        <v>7934</v>
      </c>
      <c r="J2143">
        <v>8.1040000000000001E-2</v>
      </c>
      <c r="K2143">
        <v>1</v>
      </c>
      <c r="L2143">
        <v>1</v>
      </c>
      <c r="M2143">
        <v>1</v>
      </c>
      <c r="N2143">
        <v>1</v>
      </c>
      <c r="O2143" t="s">
        <v>225</v>
      </c>
      <c r="P2143">
        <v>0</v>
      </c>
      <c r="Q2143">
        <v>1</v>
      </c>
      <c r="R2143">
        <v>1300</v>
      </c>
      <c r="S2143" t="s">
        <v>223</v>
      </c>
      <c r="T2143">
        <v>1300</v>
      </c>
      <c r="U2143" t="s">
        <v>7931</v>
      </c>
      <c r="V2143" t="s">
        <v>413</v>
      </c>
      <c r="W2143" t="s">
        <v>225</v>
      </c>
      <c r="X2143" t="s">
        <v>225</v>
      </c>
      <c r="Y2143">
        <v>1300</v>
      </c>
      <c r="AB2143">
        <v>1</v>
      </c>
      <c r="AC2143">
        <v>1</v>
      </c>
      <c r="AD2143">
        <v>2</v>
      </c>
      <c r="AE2143">
        <v>676</v>
      </c>
      <c r="AF2143">
        <v>1</v>
      </c>
      <c r="AQ2143">
        <v>1</v>
      </c>
      <c r="AR2143">
        <f t="shared" si="33"/>
        <v>9.68</v>
      </c>
      <c r="AS2143">
        <v>1</v>
      </c>
      <c r="AT2143" t="s">
        <v>136</v>
      </c>
      <c r="AU2143">
        <v>45</v>
      </c>
    </row>
    <row r="2144" spans="1:47">
      <c r="A2144" t="s">
        <v>7935</v>
      </c>
      <c r="C2144">
        <v>310</v>
      </c>
      <c r="D2144" t="s">
        <v>7936</v>
      </c>
      <c r="E2144">
        <v>101</v>
      </c>
      <c r="F2144" t="s">
        <v>7937</v>
      </c>
      <c r="G2144" t="s">
        <v>422</v>
      </c>
      <c r="H2144" t="s">
        <v>220</v>
      </c>
      <c r="I2144" t="s">
        <v>7938</v>
      </c>
      <c r="J2144">
        <v>0.18579000000000001</v>
      </c>
      <c r="K2144">
        <v>0</v>
      </c>
      <c r="L2144">
        <v>0</v>
      </c>
      <c r="M2144">
        <v>1</v>
      </c>
      <c r="N2144">
        <v>1</v>
      </c>
      <c r="O2144" t="s">
        <v>659</v>
      </c>
      <c r="P2144">
        <v>1</v>
      </c>
      <c r="Q2144">
        <v>1</v>
      </c>
      <c r="R2144">
        <v>13500</v>
      </c>
      <c r="S2144" t="s">
        <v>223</v>
      </c>
      <c r="T2144">
        <v>0</v>
      </c>
      <c r="U2144" t="s">
        <v>7935</v>
      </c>
      <c r="V2144" t="s">
        <v>460</v>
      </c>
      <c r="X2144" t="s">
        <v>659</v>
      </c>
      <c r="Y2144">
        <v>13500</v>
      </c>
      <c r="AB2144">
        <v>0</v>
      </c>
      <c r="AC2144">
        <v>0</v>
      </c>
      <c r="AD2144">
        <v>2</v>
      </c>
      <c r="AE2144">
        <v>1536</v>
      </c>
      <c r="AF2144">
        <v>2</v>
      </c>
      <c r="AQ2144">
        <v>1</v>
      </c>
      <c r="AR2144">
        <f t="shared" si="33"/>
        <v>0</v>
      </c>
      <c r="AS2144">
        <v>1</v>
      </c>
      <c r="AT2144" t="s">
        <v>135</v>
      </c>
      <c r="AU2144">
        <v>44</v>
      </c>
    </row>
    <row r="2145" spans="1:47">
      <c r="A2145" t="s">
        <v>7939</v>
      </c>
      <c r="C2145">
        <v>310</v>
      </c>
      <c r="D2145" t="s">
        <v>7940</v>
      </c>
      <c r="E2145">
        <v>132</v>
      </c>
      <c r="F2145" t="s">
        <v>3542</v>
      </c>
      <c r="G2145" t="s">
        <v>219</v>
      </c>
      <c r="H2145" t="s">
        <v>260</v>
      </c>
      <c r="I2145" t="s">
        <v>7941</v>
      </c>
      <c r="J2145">
        <v>0.41417999999999999</v>
      </c>
      <c r="K2145">
        <v>0</v>
      </c>
      <c r="L2145">
        <v>0</v>
      </c>
      <c r="M2145">
        <v>0</v>
      </c>
      <c r="N2145">
        <v>0</v>
      </c>
      <c r="P2145">
        <v>0</v>
      </c>
      <c r="Q2145">
        <v>0</v>
      </c>
      <c r="R2145">
        <v>0</v>
      </c>
      <c r="S2145" t="s">
        <v>223</v>
      </c>
      <c r="T2145">
        <v>0</v>
      </c>
      <c r="U2145" t="s">
        <v>7939</v>
      </c>
      <c r="Y2145">
        <v>0</v>
      </c>
      <c r="AB2145">
        <v>0</v>
      </c>
      <c r="AC2145">
        <v>0</v>
      </c>
      <c r="AD2145">
        <v>0</v>
      </c>
      <c r="AE2145">
        <v>0</v>
      </c>
      <c r="AF2145">
        <v>0</v>
      </c>
      <c r="AQ2145">
        <v>1</v>
      </c>
      <c r="AR2145">
        <f t="shared" si="33"/>
        <v>0</v>
      </c>
      <c r="AS2145">
        <v>1</v>
      </c>
      <c r="AT2145" t="s">
        <v>136</v>
      </c>
      <c r="AU2145">
        <v>45</v>
      </c>
    </row>
    <row r="2146" spans="1:47">
      <c r="A2146" t="s">
        <v>7942</v>
      </c>
      <c r="C2146">
        <v>310</v>
      </c>
      <c r="D2146" t="s">
        <v>7943</v>
      </c>
      <c r="E2146">
        <v>101</v>
      </c>
      <c r="F2146" t="s">
        <v>7944</v>
      </c>
      <c r="G2146" t="s">
        <v>219</v>
      </c>
      <c r="H2146" t="s">
        <v>220</v>
      </c>
      <c r="I2146" t="s">
        <v>7945</v>
      </c>
      <c r="J2146">
        <v>0.24206</v>
      </c>
      <c r="K2146">
        <v>0</v>
      </c>
      <c r="L2146">
        <v>0</v>
      </c>
      <c r="M2146">
        <v>1</v>
      </c>
      <c r="N2146">
        <v>1</v>
      </c>
      <c r="O2146" t="s">
        <v>659</v>
      </c>
      <c r="P2146">
        <v>1</v>
      </c>
      <c r="Q2146">
        <v>2</v>
      </c>
      <c r="R2146">
        <v>23800</v>
      </c>
      <c r="S2146" t="s">
        <v>223</v>
      </c>
      <c r="T2146">
        <v>0</v>
      </c>
      <c r="U2146" t="s">
        <v>7942</v>
      </c>
      <c r="V2146" t="s">
        <v>933</v>
      </c>
      <c r="W2146" t="s">
        <v>659</v>
      </c>
      <c r="X2146" t="s">
        <v>659</v>
      </c>
      <c r="Y2146">
        <v>11900</v>
      </c>
      <c r="AB2146">
        <v>0</v>
      </c>
      <c r="AC2146">
        <v>0</v>
      </c>
      <c r="AD2146">
        <v>2</v>
      </c>
      <c r="AE2146">
        <v>2598</v>
      </c>
      <c r="AF2146">
        <v>2</v>
      </c>
      <c r="AQ2146">
        <v>3</v>
      </c>
      <c r="AR2146">
        <f t="shared" si="33"/>
        <v>0</v>
      </c>
      <c r="AS2146">
        <v>1</v>
      </c>
      <c r="AT2146" t="s">
        <v>134</v>
      </c>
      <c r="AU2146">
        <v>43</v>
      </c>
    </row>
    <row r="2147" spans="1:47">
      <c r="A2147" t="s">
        <v>7946</v>
      </c>
      <c r="C2147">
        <v>310</v>
      </c>
      <c r="D2147" t="s">
        <v>7947</v>
      </c>
      <c r="E2147">
        <v>101</v>
      </c>
      <c r="F2147" t="s">
        <v>7948</v>
      </c>
      <c r="G2147" t="s">
        <v>422</v>
      </c>
      <c r="H2147" t="s">
        <v>220</v>
      </c>
      <c r="I2147" t="s">
        <v>7949</v>
      </c>
      <c r="J2147">
        <v>0.23355999999999999</v>
      </c>
      <c r="K2147">
        <v>0</v>
      </c>
      <c r="L2147">
        <v>0</v>
      </c>
      <c r="M2147">
        <v>1</v>
      </c>
      <c r="N2147">
        <v>1</v>
      </c>
      <c r="O2147" t="s">
        <v>659</v>
      </c>
      <c r="P2147">
        <v>1</v>
      </c>
      <c r="Q2147">
        <v>1</v>
      </c>
      <c r="R2147">
        <v>12300</v>
      </c>
      <c r="S2147" t="s">
        <v>223</v>
      </c>
      <c r="T2147">
        <v>0</v>
      </c>
      <c r="U2147" t="s">
        <v>7946</v>
      </c>
      <c r="V2147" t="s">
        <v>933</v>
      </c>
      <c r="W2147" t="s">
        <v>659</v>
      </c>
      <c r="X2147" t="s">
        <v>659</v>
      </c>
      <c r="Y2147">
        <v>12300</v>
      </c>
      <c r="AB2147">
        <v>0</v>
      </c>
      <c r="AC2147">
        <v>0</v>
      </c>
      <c r="AD2147">
        <v>4</v>
      </c>
      <c r="AE2147">
        <v>1104</v>
      </c>
      <c r="AF2147">
        <v>1</v>
      </c>
      <c r="AQ2147">
        <v>1</v>
      </c>
      <c r="AR2147">
        <f t="shared" si="33"/>
        <v>0</v>
      </c>
      <c r="AS2147">
        <v>1</v>
      </c>
      <c r="AT2147" t="s">
        <v>135</v>
      </c>
      <c r="AU2147">
        <v>44</v>
      </c>
    </row>
    <row r="2148" spans="1:47">
      <c r="A2148" t="s">
        <v>7950</v>
      </c>
      <c r="C2148">
        <v>310</v>
      </c>
      <c r="D2148" t="s">
        <v>7951</v>
      </c>
      <c r="E2148">
        <v>101</v>
      </c>
      <c r="F2148" t="s">
        <v>7952</v>
      </c>
      <c r="G2148" t="s">
        <v>219</v>
      </c>
      <c r="H2148" t="s">
        <v>220</v>
      </c>
      <c r="I2148" t="s">
        <v>7953</v>
      </c>
      <c r="J2148">
        <v>0.28210000000000002</v>
      </c>
      <c r="K2148">
        <v>0</v>
      </c>
      <c r="L2148">
        <v>0</v>
      </c>
      <c r="M2148">
        <v>1</v>
      </c>
      <c r="N2148">
        <v>1</v>
      </c>
      <c r="O2148" t="s">
        <v>659</v>
      </c>
      <c r="P2148">
        <v>1</v>
      </c>
      <c r="Q2148">
        <v>1</v>
      </c>
      <c r="R2148">
        <v>6900</v>
      </c>
      <c r="S2148" t="s">
        <v>223</v>
      </c>
      <c r="T2148">
        <v>0</v>
      </c>
      <c r="U2148" t="s">
        <v>7950</v>
      </c>
      <c r="V2148" t="s">
        <v>933</v>
      </c>
      <c r="W2148" t="s">
        <v>659</v>
      </c>
      <c r="X2148" t="s">
        <v>659</v>
      </c>
      <c r="Y2148">
        <v>6900</v>
      </c>
      <c r="AB2148">
        <v>0</v>
      </c>
      <c r="AC2148">
        <v>0</v>
      </c>
      <c r="AD2148">
        <v>3</v>
      </c>
      <c r="AE2148">
        <v>1664</v>
      </c>
      <c r="AF2148">
        <v>2</v>
      </c>
      <c r="AQ2148">
        <v>1</v>
      </c>
      <c r="AR2148">
        <f t="shared" si="33"/>
        <v>0</v>
      </c>
      <c r="AS2148">
        <v>1</v>
      </c>
      <c r="AT2148" t="s">
        <v>134</v>
      </c>
      <c r="AU2148">
        <v>43</v>
      </c>
    </row>
    <row r="2149" spans="1:47">
      <c r="A2149" t="s">
        <v>7954</v>
      </c>
      <c r="C2149">
        <v>310</v>
      </c>
      <c r="D2149" t="s">
        <v>7955</v>
      </c>
      <c r="E2149">
        <v>101</v>
      </c>
      <c r="F2149" t="s">
        <v>7956</v>
      </c>
      <c r="G2149" t="s">
        <v>219</v>
      </c>
      <c r="H2149" t="s">
        <v>220</v>
      </c>
      <c r="I2149" t="s">
        <v>7957</v>
      </c>
      <c r="J2149">
        <v>8.6989999999999998E-2</v>
      </c>
      <c r="K2149">
        <v>0</v>
      </c>
      <c r="L2149">
        <v>0</v>
      </c>
      <c r="M2149">
        <v>1</v>
      </c>
      <c r="N2149">
        <v>1</v>
      </c>
      <c r="O2149" t="s">
        <v>659</v>
      </c>
      <c r="P2149">
        <v>1</v>
      </c>
      <c r="Q2149">
        <v>1</v>
      </c>
      <c r="R2149">
        <v>1200</v>
      </c>
      <c r="S2149" t="s">
        <v>223</v>
      </c>
      <c r="T2149">
        <v>0</v>
      </c>
      <c r="U2149" t="s">
        <v>7954</v>
      </c>
      <c r="V2149" t="s">
        <v>933</v>
      </c>
      <c r="W2149" t="s">
        <v>659</v>
      </c>
      <c r="X2149" t="s">
        <v>659</v>
      </c>
      <c r="Y2149">
        <v>1200</v>
      </c>
      <c r="AB2149">
        <v>0</v>
      </c>
      <c r="AC2149">
        <v>0</v>
      </c>
      <c r="AD2149">
        <v>3</v>
      </c>
      <c r="AE2149">
        <v>850</v>
      </c>
      <c r="AF2149">
        <v>1</v>
      </c>
      <c r="AQ2149">
        <v>1</v>
      </c>
      <c r="AR2149">
        <f t="shared" si="33"/>
        <v>0</v>
      </c>
      <c r="AS2149">
        <v>1</v>
      </c>
      <c r="AT2149" t="s">
        <v>134</v>
      </c>
      <c r="AU2149">
        <v>43</v>
      </c>
    </row>
    <row r="2150" spans="1:47">
      <c r="A2150" t="s">
        <v>7958</v>
      </c>
      <c r="C2150">
        <v>310</v>
      </c>
      <c r="D2150" t="s">
        <v>7959</v>
      </c>
      <c r="E2150">
        <v>101</v>
      </c>
      <c r="F2150" t="s">
        <v>7960</v>
      </c>
      <c r="G2150" t="s">
        <v>219</v>
      </c>
      <c r="H2150" t="s">
        <v>220</v>
      </c>
      <c r="I2150" t="s">
        <v>7961</v>
      </c>
      <c r="J2150">
        <v>0.11347</v>
      </c>
      <c r="K2150">
        <v>1</v>
      </c>
      <c r="L2150">
        <v>1</v>
      </c>
      <c r="M2150">
        <v>1</v>
      </c>
      <c r="N2150">
        <v>1</v>
      </c>
      <c r="O2150" t="s">
        <v>225</v>
      </c>
      <c r="P2150">
        <v>0</v>
      </c>
      <c r="Q2150">
        <v>1</v>
      </c>
      <c r="R2150">
        <v>4600</v>
      </c>
      <c r="S2150" t="s">
        <v>223</v>
      </c>
      <c r="T2150">
        <v>4600</v>
      </c>
      <c r="U2150" t="s">
        <v>7958</v>
      </c>
      <c r="V2150" t="s">
        <v>413</v>
      </c>
      <c r="W2150" t="s">
        <v>225</v>
      </c>
      <c r="X2150" t="s">
        <v>225</v>
      </c>
      <c r="Y2150">
        <v>4600</v>
      </c>
      <c r="AB2150">
        <v>1</v>
      </c>
      <c r="AC2150">
        <v>1</v>
      </c>
      <c r="AD2150">
        <v>3</v>
      </c>
      <c r="AE2150">
        <v>819</v>
      </c>
      <c r="AF2150">
        <v>1</v>
      </c>
      <c r="AQ2150">
        <v>1</v>
      </c>
      <c r="AR2150">
        <f t="shared" si="33"/>
        <v>9.68</v>
      </c>
      <c r="AS2150">
        <v>1</v>
      </c>
      <c r="AT2150" t="s">
        <v>136</v>
      </c>
      <c r="AU2150">
        <v>45</v>
      </c>
    </row>
    <row r="2151" spans="1:47">
      <c r="A2151" t="s">
        <v>7962</v>
      </c>
      <c r="C2151">
        <v>310</v>
      </c>
      <c r="D2151" t="s">
        <v>7963</v>
      </c>
      <c r="E2151">
        <v>101</v>
      </c>
      <c r="F2151" t="s">
        <v>7964</v>
      </c>
      <c r="G2151" t="s">
        <v>219</v>
      </c>
      <c r="H2151" t="s">
        <v>220</v>
      </c>
      <c r="I2151" t="s">
        <v>7966</v>
      </c>
      <c r="J2151">
        <v>0.20244999999999999</v>
      </c>
      <c r="K2151">
        <v>1</v>
      </c>
      <c r="L2151">
        <v>1</v>
      </c>
      <c r="M2151">
        <v>1</v>
      </c>
      <c r="N2151">
        <v>1</v>
      </c>
      <c r="O2151" t="s">
        <v>225</v>
      </c>
      <c r="P2151">
        <v>0</v>
      </c>
      <c r="Q2151">
        <v>1</v>
      </c>
      <c r="R2151">
        <v>9900</v>
      </c>
      <c r="S2151" t="s">
        <v>223</v>
      </c>
      <c r="T2151">
        <v>9900</v>
      </c>
      <c r="U2151" t="s">
        <v>7962</v>
      </c>
      <c r="V2151" t="s">
        <v>413</v>
      </c>
      <c r="W2151" t="s">
        <v>225</v>
      </c>
      <c r="X2151" t="s">
        <v>225</v>
      </c>
      <c r="Y2151">
        <v>9900</v>
      </c>
      <c r="AB2151">
        <v>1</v>
      </c>
      <c r="AC2151">
        <v>1</v>
      </c>
      <c r="AD2151">
        <v>4</v>
      </c>
      <c r="AE2151">
        <v>1445</v>
      </c>
      <c r="AF2151">
        <v>1.75</v>
      </c>
      <c r="AQ2151">
        <v>2</v>
      </c>
      <c r="AR2151">
        <f t="shared" si="33"/>
        <v>9.68</v>
      </c>
      <c r="AS2151">
        <v>1</v>
      </c>
      <c r="AT2151" t="s">
        <v>136</v>
      </c>
      <c r="AU2151">
        <v>45</v>
      </c>
    </row>
    <row r="2152" spans="1:47">
      <c r="A2152" t="s">
        <v>7967</v>
      </c>
      <c r="C2152">
        <v>310</v>
      </c>
      <c r="D2152" t="s">
        <v>7968</v>
      </c>
      <c r="E2152">
        <v>101</v>
      </c>
      <c r="F2152" t="s">
        <v>7969</v>
      </c>
      <c r="G2152" t="s">
        <v>219</v>
      </c>
      <c r="H2152" t="s">
        <v>220</v>
      </c>
      <c r="I2152" t="s">
        <v>7970</v>
      </c>
      <c r="J2152">
        <v>0.11847000000000001</v>
      </c>
      <c r="K2152">
        <v>1</v>
      </c>
      <c r="L2152">
        <v>1</v>
      </c>
      <c r="M2152">
        <v>1</v>
      </c>
      <c r="N2152">
        <v>1</v>
      </c>
      <c r="O2152" t="s">
        <v>225</v>
      </c>
      <c r="P2152">
        <v>0</v>
      </c>
      <c r="Q2152">
        <v>1</v>
      </c>
      <c r="R2152">
        <v>3100</v>
      </c>
      <c r="S2152" t="s">
        <v>223</v>
      </c>
      <c r="T2152">
        <v>3100</v>
      </c>
      <c r="U2152" t="s">
        <v>7967</v>
      </c>
      <c r="V2152" t="s">
        <v>455</v>
      </c>
      <c r="W2152" t="s">
        <v>225</v>
      </c>
      <c r="X2152" t="s">
        <v>225</v>
      </c>
      <c r="Y2152">
        <v>3100</v>
      </c>
      <c r="AB2152">
        <v>1</v>
      </c>
      <c r="AC2152">
        <v>1</v>
      </c>
      <c r="AD2152">
        <v>2</v>
      </c>
      <c r="AE2152">
        <v>1200</v>
      </c>
      <c r="AF2152">
        <v>1</v>
      </c>
      <c r="AQ2152">
        <v>1</v>
      </c>
      <c r="AR2152">
        <f t="shared" si="33"/>
        <v>9.68</v>
      </c>
      <c r="AS2152">
        <v>1</v>
      </c>
      <c r="AT2152" t="s">
        <v>136</v>
      </c>
      <c r="AU2152">
        <v>45</v>
      </c>
    </row>
    <row r="2153" spans="1:47">
      <c r="A2153" t="s">
        <v>7971</v>
      </c>
      <c r="C2153">
        <v>310</v>
      </c>
      <c r="D2153" t="s">
        <v>7972</v>
      </c>
      <c r="E2153">
        <v>101</v>
      </c>
      <c r="F2153" t="s">
        <v>7973</v>
      </c>
      <c r="G2153" t="s">
        <v>219</v>
      </c>
      <c r="H2153" t="s">
        <v>220</v>
      </c>
      <c r="I2153" t="s">
        <v>7974</v>
      </c>
      <c r="J2153">
        <v>5.3440000000000001E-2</v>
      </c>
      <c r="K2153">
        <v>0</v>
      </c>
      <c r="L2153">
        <v>0</v>
      </c>
      <c r="M2153">
        <v>1</v>
      </c>
      <c r="N2153">
        <v>1</v>
      </c>
      <c r="O2153" t="s">
        <v>659</v>
      </c>
      <c r="P2153">
        <v>1</v>
      </c>
      <c r="Q2153">
        <v>1</v>
      </c>
      <c r="R2153">
        <v>7200</v>
      </c>
      <c r="S2153" t="s">
        <v>223</v>
      </c>
      <c r="T2153">
        <v>0</v>
      </c>
      <c r="U2153" t="s">
        <v>7971</v>
      </c>
      <c r="V2153" t="s">
        <v>933</v>
      </c>
      <c r="W2153" t="s">
        <v>659</v>
      </c>
      <c r="X2153" t="s">
        <v>659</v>
      </c>
      <c r="Y2153">
        <v>7200</v>
      </c>
      <c r="AB2153">
        <v>0</v>
      </c>
      <c r="AC2153">
        <v>0</v>
      </c>
      <c r="AD2153">
        <v>1</v>
      </c>
      <c r="AE2153">
        <v>1027</v>
      </c>
      <c r="AF2153">
        <v>1.3</v>
      </c>
      <c r="AQ2153">
        <v>1</v>
      </c>
      <c r="AR2153">
        <f t="shared" si="33"/>
        <v>0</v>
      </c>
      <c r="AS2153">
        <v>1</v>
      </c>
      <c r="AT2153" t="s">
        <v>134</v>
      </c>
      <c r="AU2153">
        <v>43</v>
      </c>
    </row>
    <row r="2154" spans="1:47">
      <c r="A2154" t="s">
        <v>7975</v>
      </c>
      <c r="C2154">
        <v>310</v>
      </c>
      <c r="D2154" t="s">
        <v>7976</v>
      </c>
      <c r="E2154">
        <v>101</v>
      </c>
      <c r="F2154" t="s">
        <v>7559</v>
      </c>
      <c r="G2154" t="s">
        <v>219</v>
      </c>
      <c r="H2154" t="s">
        <v>220</v>
      </c>
      <c r="I2154" t="s">
        <v>7977</v>
      </c>
      <c r="J2154">
        <v>0.21243000000000001</v>
      </c>
      <c r="K2154">
        <v>1</v>
      </c>
      <c r="L2154">
        <v>1</v>
      </c>
      <c r="M2154">
        <v>1</v>
      </c>
      <c r="N2154">
        <v>1</v>
      </c>
      <c r="O2154" t="s">
        <v>225</v>
      </c>
      <c r="P2154">
        <v>0</v>
      </c>
      <c r="Q2154">
        <v>1</v>
      </c>
      <c r="R2154">
        <v>4600</v>
      </c>
      <c r="S2154" t="s">
        <v>243</v>
      </c>
      <c r="T2154">
        <v>4600</v>
      </c>
      <c r="U2154" t="s">
        <v>7975</v>
      </c>
      <c r="V2154" t="s">
        <v>455</v>
      </c>
      <c r="W2154" t="s">
        <v>225</v>
      </c>
      <c r="X2154" t="s">
        <v>225</v>
      </c>
      <c r="Y2154">
        <v>4600</v>
      </c>
      <c r="AB2154">
        <v>1</v>
      </c>
      <c r="AC2154">
        <v>1</v>
      </c>
      <c r="AD2154">
        <v>4</v>
      </c>
      <c r="AE2154">
        <v>1725</v>
      </c>
      <c r="AF2154">
        <v>1.75</v>
      </c>
      <c r="AQ2154">
        <v>2</v>
      </c>
      <c r="AR2154">
        <f t="shared" si="33"/>
        <v>9.68</v>
      </c>
      <c r="AS2154">
        <v>1</v>
      </c>
      <c r="AT2154" t="s">
        <v>136</v>
      </c>
      <c r="AU2154">
        <v>45</v>
      </c>
    </row>
    <row r="2155" spans="1:47">
      <c r="A2155" t="s">
        <v>7978</v>
      </c>
      <c r="C2155">
        <v>310</v>
      </c>
      <c r="D2155" t="s">
        <v>7979</v>
      </c>
      <c r="E2155">
        <v>109</v>
      </c>
      <c r="F2155" t="s">
        <v>7944</v>
      </c>
      <c r="G2155" t="s">
        <v>219</v>
      </c>
      <c r="H2155" t="s">
        <v>743</v>
      </c>
      <c r="I2155" t="s">
        <v>7980</v>
      </c>
      <c r="J2155">
        <v>0.13083</v>
      </c>
      <c r="K2155">
        <v>0</v>
      </c>
      <c r="L2155">
        <v>0</v>
      </c>
      <c r="M2155">
        <v>2</v>
      </c>
      <c r="N2155">
        <v>2</v>
      </c>
      <c r="O2155" t="s">
        <v>659</v>
      </c>
      <c r="P2155">
        <v>2</v>
      </c>
      <c r="Q2155">
        <v>2</v>
      </c>
      <c r="R2155">
        <v>3300</v>
      </c>
      <c r="S2155" t="s">
        <v>223</v>
      </c>
      <c r="T2155">
        <v>0</v>
      </c>
      <c r="U2155" t="s">
        <v>7978</v>
      </c>
      <c r="V2155" t="s">
        <v>7648</v>
      </c>
      <c r="W2155" t="s">
        <v>225</v>
      </c>
      <c r="X2155" t="s">
        <v>659</v>
      </c>
      <c r="Y2155">
        <v>1650</v>
      </c>
      <c r="AB2155">
        <v>0</v>
      </c>
      <c r="AC2155">
        <v>0</v>
      </c>
      <c r="AD2155">
        <v>5</v>
      </c>
      <c r="AE2155">
        <v>1138</v>
      </c>
      <c r="AF2155">
        <v>1.3</v>
      </c>
      <c r="AQ2155">
        <v>1</v>
      </c>
      <c r="AR2155">
        <f t="shared" si="33"/>
        <v>0</v>
      </c>
      <c r="AS2155">
        <v>1</v>
      </c>
      <c r="AT2155" t="s">
        <v>134</v>
      </c>
      <c r="AU2155">
        <v>43</v>
      </c>
    </row>
    <row r="2156" spans="1:47">
      <c r="A2156" t="s">
        <v>7981</v>
      </c>
      <c r="C2156">
        <v>310</v>
      </c>
      <c r="D2156" t="s">
        <v>7982</v>
      </c>
      <c r="E2156">
        <v>101</v>
      </c>
      <c r="F2156" t="s">
        <v>7983</v>
      </c>
      <c r="G2156" t="s">
        <v>219</v>
      </c>
      <c r="H2156" t="s">
        <v>220</v>
      </c>
      <c r="I2156" t="s">
        <v>7984</v>
      </c>
      <c r="J2156">
        <v>0.60416000000000003</v>
      </c>
      <c r="K2156">
        <v>0</v>
      </c>
      <c r="L2156">
        <v>0</v>
      </c>
      <c r="M2156">
        <v>1</v>
      </c>
      <c r="N2156">
        <v>1</v>
      </c>
      <c r="O2156" t="s">
        <v>659</v>
      </c>
      <c r="P2156">
        <v>1</v>
      </c>
      <c r="Q2156">
        <v>1</v>
      </c>
      <c r="R2156">
        <v>5400</v>
      </c>
      <c r="S2156" t="s">
        <v>243</v>
      </c>
      <c r="T2156">
        <v>0</v>
      </c>
      <c r="U2156" t="s">
        <v>7981</v>
      </c>
      <c r="V2156" t="s">
        <v>927</v>
      </c>
      <c r="W2156" t="s">
        <v>659</v>
      </c>
      <c r="X2156" t="s">
        <v>659</v>
      </c>
      <c r="Y2156">
        <v>5400</v>
      </c>
      <c r="AB2156">
        <v>0</v>
      </c>
      <c r="AC2156">
        <v>0</v>
      </c>
      <c r="AD2156">
        <v>3</v>
      </c>
      <c r="AE2156">
        <v>2274</v>
      </c>
      <c r="AF2156">
        <v>1</v>
      </c>
      <c r="AQ2156">
        <v>0</v>
      </c>
      <c r="AR2156">
        <f t="shared" si="33"/>
        <v>0</v>
      </c>
      <c r="AS2156">
        <v>1</v>
      </c>
      <c r="AT2156" t="s">
        <v>135</v>
      </c>
      <c r="AU2156">
        <v>44</v>
      </c>
    </row>
    <row r="2157" spans="1:47">
      <c r="A2157" t="s">
        <v>7985</v>
      </c>
      <c r="C2157">
        <v>310</v>
      </c>
      <c r="D2157" t="s">
        <v>7986</v>
      </c>
      <c r="E2157">
        <v>132</v>
      </c>
      <c r="F2157" t="s">
        <v>7552</v>
      </c>
      <c r="G2157" t="s">
        <v>219</v>
      </c>
      <c r="H2157" t="s">
        <v>260</v>
      </c>
      <c r="I2157" t="s">
        <v>7987</v>
      </c>
      <c r="J2157">
        <v>0.12336999999999999</v>
      </c>
      <c r="K2157">
        <v>0</v>
      </c>
      <c r="L2157">
        <v>0</v>
      </c>
      <c r="M2157">
        <v>0</v>
      </c>
      <c r="N2157">
        <v>0</v>
      </c>
      <c r="P2157">
        <v>0</v>
      </c>
      <c r="Q2157">
        <v>0</v>
      </c>
      <c r="R2157">
        <v>0</v>
      </c>
      <c r="S2157" t="s">
        <v>223</v>
      </c>
      <c r="T2157">
        <v>0</v>
      </c>
      <c r="U2157" t="s">
        <v>7985</v>
      </c>
      <c r="Y2157">
        <v>0</v>
      </c>
      <c r="AB2157">
        <v>0</v>
      </c>
      <c r="AC2157">
        <v>0</v>
      </c>
      <c r="AD2157">
        <v>0</v>
      </c>
      <c r="AE2157">
        <v>0</v>
      </c>
      <c r="AF2157">
        <v>0</v>
      </c>
      <c r="AQ2157">
        <v>1</v>
      </c>
      <c r="AR2157">
        <f t="shared" si="33"/>
        <v>0</v>
      </c>
      <c r="AS2157">
        <v>1</v>
      </c>
      <c r="AT2157" t="s">
        <v>136</v>
      </c>
      <c r="AU2157">
        <v>45</v>
      </c>
    </row>
    <row r="2158" spans="1:47">
      <c r="A2158" t="s">
        <v>7988</v>
      </c>
      <c r="C2158">
        <v>310</v>
      </c>
      <c r="D2158" t="s">
        <v>7989</v>
      </c>
      <c r="E2158">
        <v>101</v>
      </c>
      <c r="F2158" t="s">
        <v>7990</v>
      </c>
      <c r="G2158" t="s">
        <v>422</v>
      </c>
      <c r="H2158" t="s">
        <v>220</v>
      </c>
      <c r="I2158" t="s">
        <v>7991</v>
      </c>
      <c r="J2158">
        <v>0.18354000000000001</v>
      </c>
      <c r="K2158">
        <v>0</v>
      </c>
      <c r="L2158">
        <v>0</v>
      </c>
      <c r="M2158">
        <v>1</v>
      </c>
      <c r="N2158">
        <v>1</v>
      </c>
      <c r="O2158" t="s">
        <v>659</v>
      </c>
      <c r="P2158">
        <v>1</v>
      </c>
      <c r="Q2158">
        <v>1</v>
      </c>
      <c r="R2158">
        <v>14500</v>
      </c>
      <c r="S2158" t="s">
        <v>223</v>
      </c>
      <c r="T2158">
        <v>0</v>
      </c>
      <c r="U2158" t="s">
        <v>7988</v>
      </c>
      <c r="V2158" t="s">
        <v>460</v>
      </c>
      <c r="X2158" t="s">
        <v>659</v>
      </c>
      <c r="Y2158">
        <v>14500</v>
      </c>
      <c r="AB2158">
        <v>0</v>
      </c>
      <c r="AC2158">
        <v>0</v>
      </c>
      <c r="AD2158">
        <v>2</v>
      </c>
      <c r="AE2158">
        <v>1680</v>
      </c>
      <c r="AF2158">
        <v>2</v>
      </c>
      <c r="AQ2158">
        <v>1</v>
      </c>
      <c r="AR2158">
        <f t="shared" si="33"/>
        <v>0</v>
      </c>
      <c r="AS2158">
        <v>1</v>
      </c>
      <c r="AT2158" t="s">
        <v>135</v>
      </c>
      <c r="AU2158">
        <v>44</v>
      </c>
    </row>
    <row r="2159" spans="1:47">
      <c r="A2159" t="s">
        <v>7992</v>
      </c>
      <c r="C2159">
        <v>310</v>
      </c>
      <c r="D2159" t="s">
        <v>7993</v>
      </c>
      <c r="E2159">
        <v>101</v>
      </c>
      <c r="F2159" t="s">
        <v>7994</v>
      </c>
      <c r="G2159" t="s">
        <v>219</v>
      </c>
      <c r="H2159" t="s">
        <v>220</v>
      </c>
      <c r="I2159" t="s">
        <v>7995</v>
      </c>
      <c r="J2159">
        <v>0.10088999999999999</v>
      </c>
      <c r="K2159">
        <v>1</v>
      </c>
      <c r="L2159">
        <v>1</v>
      </c>
      <c r="M2159">
        <v>1</v>
      </c>
      <c r="N2159">
        <v>1</v>
      </c>
      <c r="O2159" t="s">
        <v>225</v>
      </c>
      <c r="P2159">
        <v>0</v>
      </c>
      <c r="Q2159">
        <v>1</v>
      </c>
      <c r="R2159">
        <v>4000</v>
      </c>
      <c r="S2159" t="s">
        <v>223</v>
      </c>
      <c r="T2159">
        <v>4000</v>
      </c>
      <c r="U2159" t="s">
        <v>7992</v>
      </c>
      <c r="V2159" t="s">
        <v>413</v>
      </c>
      <c r="W2159" t="s">
        <v>225</v>
      </c>
      <c r="X2159" t="s">
        <v>225</v>
      </c>
      <c r="Y2159">
        <v>4000</v>
      </c>
      <c r="AB2159">
        <v>1</v>
      </c>
      <c r="AC2159">
        <v>1</v>
      </c>
      <c r="AD2159">
        <v>3</v>
      </c>
      <c r="AE2159">
        <v>1348</v>
      </c>
      <c r="AF2159">
        <v>1.5</v>
      </c>
      <c r="AQ2159">
        <v>1</v>
      </c>
      <c r="AR2159">
        <f t="shared" si="33"/>
        <v>9.68</v>
      </c>
      <c r="AS2159">
        <v>1</v>
      </c>
      <c r="AT2159" t="s">
        <v>136</v>
      </c>
      <c r="AU2159">
        <v>45</v>
      </c>
    </row>
    <row r="2160" spans="1:47">
      <c r="A2160" t="s">
        <v>7996</v>
      </c>
      <c r="C2160">
        <v>310</v>
      </c>
      <c r="D2160" t="s">
        <v>7997</v>
      </c>
      <c r="E2160">
        <v>104</v>
      </c>
      <c r="F2160" t="s">
        <v>7998</v>
      </c>
      <c r="G2160" t="s">
        <v>219</v>
      </c>
      <c r="H2160" t="s">
        <v>1213</v>
      </c>
      <c r="I2160" t="s">
        <v>7999</v>
      </c>
      <c r="J2160">
        <v>0.32512000000000002</v>
      </c>
      <c r="K2160">
        <v>0</v>
      </c>
      <c r="L2160">
        <v>0</v>
      </c>
      <c r="M2160">
        <v>1</v>
      </c>
      <c r="N2160">
        <v>1</v>
      </c>
      <c r="O2160" t="s">
        <v>659</v>
      </c>
      <c r="P2160">
        <v>1</v>
      </c>
      <c r="Q2160">
        <v>1</v>
      </c>
      <c r="R2160">
        <v>4000</v>
      </c>
      <c r="S2160" t="s">
        <v>223</v>
      </c>
      <c r="T2160">
        <v>0</v>
      </c>
      <c r="U2160" t="s">
        <v>7996</v>
      </c>
      <c r="V2160" t="s">
        <v>933</v>
      </c>
      <c r="W2160" t="s">
        <v>659</v>
      </c>
      <c r="X2160" t="s">
        <v>659</v>
      </c>
      <c r="Y2160">
        <v>4000</v>
      </c>
      <c r="AB2160">
        <v>0</v>
      </c>
      <c r="AC2160">
        <v>0</v>
      </c>
      <c r="AD2160">
        <v>4</v>
      </c>
      <c r="AE2160">
        <v>2030</v>
      </c>
      <c r="AF2160">
        <v>2</v>
      </c>
      <c r="AQ2160">
        <v>1</v>
      </c>
      <c r="AR2160">
        <f t="shared" si="33"/>
        <v>0</v>
      </c>
      <c r="AS2160">
        <v>1</v>
      </c>
      <c r="AT2160" t="s">
        <v>134</v>
      </c>
      <c r="AU2160">
        <v>43</v>
      </c>
    </row>
    <row r="2161" spans="1:47">
      <c r="A2161" t="s">
        <v>8000</v>
      </c>
      <c r="C2161">
        <v>310</v>
      </c>
      <c r="D2161" t="s">
        <v>8001</v>
      </c>
      <c r="E2161">
        <v>101</v>
      </c>
      <c r="F2161" t="s">
        <v>8002</v>
      </c>
      <c r="G2161" t="s">
        <v>219</v>
      </c>
      <c r="H2161" t="s">
        <v>220</v>
      </c>
      <c r="I2161" t="s">
        <v>8003</v>
      </c>
      <c r="J2161">
        <v>0.14255999999999999</v>
      </c>
      <c r="K2161">
        <v>1</v>
      </c>
      <c r="L2161">
        <v>1</v>
      </c>
      <c r="M2161">
        <v>1</v>
      </c>
      <c r="N2161">
        <v>1</v>
      </c>
      <c r="O2161" t="s">
        <v>225</v>
      </c>
      <c r="P2161">
        <v>0</v>
      </c>
      <c r="Q2161">
        <v>1</v>
      </c>
      <c r="R2161">
        <v>3700</v>
      </c>
      <c r="S2161" t="s">
        <v>223</v>
      </c>
      <c r="T2161">
        <v>3700</v>
      </c>
      <c r="U2161" t="s">
        <v>8000</v>
      </c>
      <c r="V2161" t="s">
        <v>413</v>
      </c>
      <c r="W2161" t="s">
        <v>225</v>
      </c>
      <c r="X2161" t="s">
        <v>225</v>
      </c>
      <c r="Y2161">
        <v>3700</v>
      </c>
      <c r="AB2161">
        <v>1</v>
      </c>
      <c r="AC2161">
        <v>1</v>
      </c>
      <c r="AD2161">
        <v>2</v>
      </c>
      <c r="AE2161">
        <v>612</v>
      </c>
      <c r="AF2161">
        <v>1</v>
      </c>
      <c r="AQ2161">
        <v>2</v>
      </c>
      <c r="AR2161">
        <f t="shared" si="33"/>
        <v>9.68</v>
      </c>
      <c r="AS2161">
        <v>1</v>
      </c>
      <c r="AT2161" t="s">
        <v>136</v>
      </c>
      <c r="AU2161">
        <v>45</v>
      </c>
    </row>
    <row r="2162" spans="1:47">
      <c r="A2162" t="s">
        <v>6907</v>
      </c>
      <c r="C2162">
        <v>310</v>
      </c>
      <c r="D2162" t="s">
        <v>6908</v>
      </c>
      <c r="E2162">
        <v>101</v>
      </c>
      <c r="F2162" t="s">
        <v>4055</v>
      </c>
      <c r="G2162" t="s">
        <v>219</v>
      </c>
      <c r="H2162" t="s">
        <v>220</v>
      </c>
      <c r="I2162" t="s">
        <v>6909</v>
      </c>
      <c r="J2162">
        <v>0.27165</v>
      </c>
      <c r="K2162">
        <v>1</v>
      </c>
      <c r="L2162">
        <v>1</v>
      </c>
      <c r="M2162">
        <v>1</v>
      </c>
      <c r="N2162">
        <v>1</v>
      </c>
      <c r="O2162" t="s">
        <v>225</v>
      </c>
      <c r="P2162">
        <v>0</v>
      </c>
      <c r="Q2162">
        <v>1</v>
      </c>
      <c r="R2162">
        <v>900</v>
      </c>
      <c r="S2162" t="s">
        <v>243</v>
      </c>
      <c r="T2162">
        <v>900</v>
      </c>
      <c r="U2162" t="s">
        <v>6907</v>
      </c>
      <c r="V2162" t="s">
        <v>460</v>
      </c>
      <c r="X2162" t="s">
        <v>225</v>
      </c>
      <c r="Y2162">
        <v>900</v>
      </c>
      <c r="AB2162">
        <v>1</v>
      </c>
      <c r="AC2162">
        <v>1</v>
      </c>
      <c r="AD2162">
        <v>2</v>
      </c>
      <c r="AE2162">
        <v>805</v>
      </c>
      <c r="AF2162">
        <v>1</v>
      </c>
      <c r="AQ2162">
        <v>3</v>
      </c>
      <c r="AR2162">
        <f t="shared" si="33"/>
        <v>9.68</v>
      </c>
      <c r="AS2162">
        <v>1</v>
      </c>
      <c r="AT2162" t="s">
        <v>136</v>
      </c>
      <c r="AU2162">
        <v>45</v>
      </c>
    </row>
    <row r="2163" spans="1:47">
      <c r="A2163" t="s">
        <v>8004</v>
      </c>
      <c r="C2163">
        <v>310</v>
      </c>
      <c r="D2163" t="s">
        <v>8005</v>
      </c>
      <c r="E2163">
        <v>101</v>
      </c>
      <c r="F2163" t="s">
        <v>8006</v>
      </c>
      <c r="G2163" t="s">
        <v>422</v>
      </c>
      <c r="H2163" t="s">
        <v>220</v>
      </c>
      <c r="I2163" t="s">
        <v>8007</v>
      </c>
      <c r="J2163">
        <v>0.17032</v>
      </c>
      <c r="K2163">
        <v>0</v>
      </c>
      <c r="L2163">
        <v>0</v>
      </c>
      <c r="M2163">
        <v>1</v>
      </c>
      <c r="N2163">
        <v>1</v>
      </c>
      <c r="O2163" t="s">
        <v>659</v>
      </c>
      <c r="P2163">
        <v>1</v>
      </c>
      <c r="Q2163">
        <v>1</v>
      </c>
      <c r="R2163">
        <v>9000</v>
      </c>
      <c r="S2163" t="s">
        <v>223</v>
      </c>
      <c r="T2163">
        <v>0</v>
      </c>
      <c r="U2163" t="s">
        <v>8004</v>
      </c>
      <c r="V2163" t="s">
        <v>460</v>
      </c>
      <c r="X2163" t="s">
        <v>659</v>
      </c>
      <c r="Y2163">
        <v>9000</v>
      </c>
      <c r="AB2163">
        <v>0</v>
      </c>
      <c r="AC2163">
        <v>0</v>
      </c>
      <c r="AD2163">
        <v>2</v>
      </c>
      <c r="AE2163">
        <v>1536</v>
      </c>
      <c r="AF2163">
        <v>2</v>
      </c>
      <c r="AQ2163">
        <v>1</v>
      </c>
      <c r="AR2163">
        <f t="shared" si="33"/>
        <v>0</v>
      </c>
      <c r="AS2163">
        <v>1</v>
      </c>
      <c r="AT2163" t="s">
        <v>135</v>
      </c>
      <c r="AU2163">
        <v>44</v>
      </c>
    </row>
    <row r="2164" spans="1:47">
      <c r="A2164" t="s">
        <v>8008</v>
      </c>
      <c r="C2164">
        <v>310</v>
      </c>
      <c r="D2164" t="s">
        <v>8009</v>
      </c>
      <c r="E2164">
        <v>101</v>
      </c>
      <c r="F2164" t="s">
        <v>8010</v>
      </c>
      <c r="G2164" t="s">
        <v>219</v>
      </c>
      <c r="H2164" t="s">
        <v>220</v>
      </c>
      <c r="I2164" t="s">
        <v>8011</v>
      </c>
      <c r="J2164">
        <v>0.23397000000000001</v>
      </c>
      <c r="K2164">
        <v>0</v>
      </c>
      <c r="L2164">
        <v>0</v>
      </c>
      <c r="M2164">
        <v>1</v>
      </c>
      <c r="N2164">
        <v>1</v>
      </c>
      <c r="O2164" t="s">
        <v>659</v>
      </c>
      <c r="P2164">
        <v>1</v>
      </c>
      <c r="Q2164">
        <v>1</v>
      </c>
      <c r="R2164">
        <v>18600</v>
      </c>
      <c r="S2164" t="s">
        <v>223</v>
      </c>
      <c r="T2164">
        <v>0</v>
      </c>
      <c r="U2164" t="s">
        <v>8008</v>
      </c>
      <c r="V2164" t="s">
        <v>933</v>
      </c>
      <c r="W2164" t="s">
        <v>659</v>
      </c>
      <c r="X2164" t="s">
        <v>659</v>
      </c>
      <c r="Y2164">
        <v>18600</v>
      </c>
      <c r="AB2164">
        <v>0</v>
      </c>
      <c r="AC2164">
        <v>0</v>
      </c>
      <c r="AD2164">
        <v>3</v>
      </c>
      <c r="AE2164">
        <v>1469</v>
      </c>
      <c r="AF2164">
        <v>1.75</v>
      </c>
      <c r="AQ2164">
        <v>1</v>
      </c>
      <c r="AR2164">
        <f t="shared" si="33"/>
        <v>0</v>
      </c>
      <c r="AS2164">
        <v>1</v>
      </c>
      <c r="AT2164" t="s">
        <v>135</v>
      </c>
      <c r="AU2164">
        <v>44</v>
      </c>
    </row>
    <row r="2165" spans="1:47">
      <c r="A2165" t="s">
        <v>8012</v>
      </c>
      <c r="C2165">
        <v>310</v>
      </c>
      <c r="D2165" t="s">
        <v>8013</v>
      </c>
      <c r="E2165">
        <v>101</v>
      </c>
      <c r="F2165" t="s">
        <v>8014</v>
      </c>
      <c r="G2165" t="s">
        <v>219</v>
      </c>
      <c r="H2165" t="s">
        <v>220</v>
      </c>
      <c r="I2165" t="s">
        <v>8015</v>
      </c>
      <c r="J2165">
        <v>7.9409999999999994E-2</v>
      </c>
      <c r="K2165">
        <v>0</v>
      </c>
      <c r="L2165">
        <v>0</v>
      </c>
      <c r="M2165">
        <v>1</v>
      </c>
      <c r="N2165">
        <v>1</v>
      </c>
      <c r="O2165" t="s">
        <v>659</v>
      </c>
      <c r="P2165">
        <v>1</v>
      </c>
      <c r="Q2165">
        <v>1</v>
      </c>
      <c r="R2165">
        <v>5700</v>
      </c>
      <c r="S2165" t="s">
        <v>223</v>
      </c>
      <c r="T2165">
        <v>0</v>
      </c>
      <c r="U2165" t="s">
        <v>8012</v>
      </c>
      <c r="V2165" t="s">
        <v>933</v>
      </c>
      <c r="W2165" t="s">
        <v>659</v>
      </c>
      <c r="X2165" t="s">
        <v>659</v>
      </c>
      <c r="Y2165">
        <v>5700</v>
      </c>
      <c r="AB2165">
        <v>0</v>
      </c>
      <c r="AC2165">
        <v>0</v>
      </c>
      <c r="AD2165">
        <v>2</v>
      </c>
      <c r="AE2165">
        <v>750</v>
      </c>
      <c r="AF2165">
        <v>1</v>
      </c>
      <c r="AQ2165">
        <v>1</v>
      </c>
      <c r="AR2165">
        <f t="shared" si="33"/>
        <v>0</v>
      </c>
      <c r="AS2165">
        <v>1</v>
      </c>
      <c r="AT2165" t="s">
        <v>134</v>
      </c>
      <c r="AU2165">
        <v>43</v>
      </c>
    </row>
    <row r="2166" spans="1:47">
      <c r="A2166" t="s">
        <v>8016</v>
      </c>
      <c r="C2166">
        <v>310</v>
      </c>
      <c r="D2166" t="s">
        <v>8017</v>
      </c>
      <c r="E2166">
        <v>101</v>
      </c>
      <c r="F2166" t="s">
        <v>8018</v>
      </c>
      <c r="G2166" t="s">
        <v>422</v>
      </c>
      <c r="H2166" t="s">
        <v>220</v>
      </c>
      <c r="I2166" t="s">
        <v>8019</v>
      </c>
      <c r="J2166">
        <v>0.28172999999999998</v>
      </c>
      <c r="K2166">
        <v>0</v>
      </c>
      <c r="L2166">
        <v>0</v>
      </c>
      <c r="M2166">
        <v>1</v>
      </c>
      <c r="N2166">
        <v>1</v>
      </c>
      <c r="O2166" t="s">
        <v>659</v>
      </c>
      <c r="P2166">
        <v>1</v>
      </c>
      <c r="Q2166">
        <v>1</v>
      </c>
      <c r="R2166">
        <v>11500</v>
      </c>
      <c r="S2166" t="s">
        <v>223</v>
      </c>
      <c r="T2166">
        <v>0</v>
      </c>
      <c r="U2166" t="s">
        <v>8016</v>
      </c>
      <c r="V2166" t="s">
        <v>933</v>
      </c>
      <c r="W2166" t="s">
        <v>659</v>
      </c>
      <c r="X2166" t="s">
        <v>659</v>
      </c>
      <c r="Y2166">
        <v>11500</v>
      </c>
      <c r="AB2166">
        <v>0</v>
      </c>
      <c r="AC2166">
        <v>0</v>
      </c>
      <c r="AD2166">
        <v>3</v>
      </c>
      <c r="AE2166">
        <v>1316</v>
      </c>
      <c r="AF2166">
        <v>1</v>
      </c>
      <c r="AQ2166">
        <v>1</v>
      </c>
      <c r="AR2166">
        <f t="shared" si="33"/>
        <v>0</v>
      </c>
      <c r="AS2166">
        <v>1</v>
      </c>
      <c r="AT2166" t="s">
        <v>135</v>
      </c>
      <c r="AU2166">
        <v>44</v>
      </c>
    </row>
    <row r="2167" spans="1:47">
      <c r="A2167" t="s">
        <v>8020</v>
      </c>
      <c r="C2167">
        <v>310</v>
      </c>
      <c r="D2167" t="s">
        <v>8021</v>
      </c>
      <c r="E2167">
        <v>101</v>
      </c>
      <c r="F2167" t="s">
        <v>8022</v>
      </c>
      <c r="G2167" t="s">
        <v>219</v>
      </c>
      <c r="H2167" t="s">
        <v>220</v>
      </c>
      <c r="I2167" t="s">
        <v>8023</v>
      </c>
      <c r="J2167">
        <v>5.4399999999999997E-2</v>
      </c>
      <c r="K2167">
        <v>0</v>
      </c>
      <c r="L2167">
        <v>0</v>
      </c>
      <c r="M2167">
        <v>1</v>
      </c>
      <c r="N2167">
        <v>1</v>
      </c>
      <c r="O2167" t="s">
        <v>659</v>
      </c>
      <c r="P2167">
        <v>1</v>
      </c>
      <c r="Q2167">
        <v>1</v>
      </c>
      <c r="R2167">
        <v>800</v>
      </c>
      <c r="S2167" t="s">
        <v>223</v>
      </c>
      <c r="T2167">
        <v>0</v>
      </c>
      <c r="U2167" t="s">
        <v>8020</v>
      </c>
      <c r="V2167" t="s">
        <v>933</v>
      </c>
      <c r="W2167" t="s">
        <v>659</v>
      </c>
      <c r="X2167" t="s">
        <v>659</v>
      </c>
      <c r="Y2167">
        <v>800</v>
      </c>
      <c r="AB2167">
        <v>0</v>
      </c>
      <c r="AC2167">
        <v>0</v>
      </c>
      <c r="AD2167">
        <v>1</v>
      </c>
      <c r="AE2167">
        <v>648</v>
      </c>
      <c r="AF2167">
        <v>1</v>
      </c>
      <c r="AQ2167">
        <v>1</v>
      </c>
      <c r="AR2167">
        <f t="shared" si="33"/>
        <v>0</v>
      </c>
      <c r="AS2167">
        <v>1</v>
      </c>
      <c r="AT2167" t="s">
        <v>134</v>
      </c>
      <c r="AU2167">
        <v>43</v>
      </c>
    </row>
    <row r="2168" spans="1:47">
      <c r="A2168" t="s">
        <v>8024</v>
      </c>
      <c r="C2168">
        <v>310</v>
      </c>
      <c r="D2168" t="s">
        <v>8025</v>
      </c>
      <c r="E2168">
        <v>131</v>
      </c>
      <c r="F2168" t="s">
        <v>8026</v>
      </c>
      <c r="G2168" t="s">
        <v>219</v>
      </c>
      <c r="H2168" t="s">
        <v>407</v>
      </c>
      <c r="I2168" t="s">
        <v>8027</v>
      </c>
      <c r="J2168">
        <v>0.11633</v>
      </c>
      <c r="K2168">
        <v>0</v>
      </c>
      <c r="L2168">
        <v>0</v>
      </c>
      <c r="M2168">
        <v>0</v>
      </c>
      <c r="N2168">
        <v>0</v>
      </c>
      <c r="P2168">
        <v>0</v>
      </c>
      <c r="Q2168">
        <v>0</v>
      </c>
      <c r="R2168">
        <v>0</v>
      </c>
      <c r="S2168" t="s">
        <v>223</v>
      </c>
      <c r="T2168">
        <v>0</v>
      </c>
      <c r="U2168" t="s">
        <v>8024</v>
      </c>
      <c r="Y2168">
        <v>0</v>
      </c>
      <c r="AB2168">
        <v>0</v>
      </c>
      <c r="AC2168">
        <v>0</v>
      </c>
      <c r="AD2168">
        <v>0</v>
      </c>
      <c r="AE2168">
        <v>0</v>
      </c>
      <c r="AF2168">
        <v>0</v>
      </c>
      <c r="AQ2168">
        <v>1</v>
      </c>
      <c r="AR2168">
        <f t="shared" si="33"/>
        <v>0</v>
      </c>
      <c r="AS2168">
        <v>1</v>
      </c>
      <c r="AT2168" t="s">
        <v>136</v>
      </c>
      <c r="AU2168">
        <v>45</v>
      </c>
    </row>
    <row r="2169" spans="1:47">
      <c r="A2169" t="s">
        <v>8028</v>
      </c>
      <c r="C2169">
        <v>310</v>
      </c>
      <c r="D2169" t="s">
        <v>8029</v>
      </c>
      <c r="E2169">
        <v>101</v>
      </c>
      <c r="F2169" t="s">
        <v>8030</v>
      </c>
      <c r="G2169" t="s">
        <v>219</v>
      </c>
      <c r="H2169" t="s">
        <v>220</v>
      </c>
      <c r="I2169" t="s">
        <v>8031</v>
      </c>
      <c r="J2169">
        <v>0.10219</v>
      </c>
      <c r="K2169">
        <v>1</v>
      </c>
      <c r="L2169">
        <v>1</v>
      </c>
      <c r="M2169">
        <v>1</v>
      </c>
      <c r="N2169">
        <v>1</v>
      </c>
      <c r="O2169" t="s">
        <v>225</v>
      </c>
      <c r="P2169">
        <v>0</v>
      </c>
      <c r="Q2169">
        <v>1</v>
      </c>
      <c r="R2169">
        <v>3800</v>
      </c>
      <c r="S2169" t="s">
        <v>223</v>
      </c>
      <c r="T2169">
        <v>3800</v>
      </c>
      <c r="U2169" t="s">
        <v>8028</v>
      </c>
      <c r="V2169" t="s">
        <v>413</v>
      </c>
      <c r="W2169" t="s">
        <v>225</v>
      </c>
      <c r="X2169" t="s">
        <v>225</v>
      </c>
      <c r="Y2169">
        <v>3800</v>
      </c>
      <c r="AB2169">
        <v>1</v>
      </c>
      <c r="AC2169">
        <v>1</v>
      </c>
      <c r="AD2169">
        <v>4</v>
      </c>
      <c r="AE2169">
        <v>1070</v>
      </c>
      <c r="AF2169">
        <v>2</v>
      </c>
      <c r="AQ2169">
        <v>1</v>
      </c>
      <c r="AR2169">
        <f t="shared" si="33"/>
        <v>9.68</v>
      </c>
      <c r="AS2169">
        <v>1</v>
      </c>
      <c r="AT2169" t="s">
        <v>136</v>
      </c>
      <c r="AU2169">
        <v>45</v>
      </c>
    </row>
    <row r="2170" spans="1:47">
      <c r="A2170" t="s">
        <v>8032</v>
      </c>
      <c r="C2170">
        <v>310</v>
      </c>
      <c r="D2170" t="s">
        <v>8033</v>
      </c>
      <c r="E2170">
        <v>101</v>
      </c>
      <c r="F2170" t="s">
        <v>8034</v>
      </c>
      <c r="G2170" t="s">
        <v>219</v>
      </c>
      <c r="H2170" t="s">
        <v>220</v>
      </c>
      <c r="I2170" t="s">
        <v>8035</v>
      </c>
      <c r="J2170">
        <v>8.4930000000000005E-2</v>
      </c>
      <c r="K2170">
        <v>0</v>
      </c>
      <c r="L2170">
        <v>0</v>
      </c>
      <c r="M2170">
        <v>1</v>
      </c>
      <c r="N2170">
        <v>1</v>
      </c>
      <c r="O2170" t="s">
        <v>659</v>
      </c>
      <c r="P2170">
        <v>1</v>
      </c>
      <c r="Q2170">
        <v>1</v>
      </c>
      <c r="R2170">
        <v>3100</v>
      </c>
      <c r="S2170" t="s">
        <v>223</v>
      </c>
      <c r="T2170">
        <v>0</v>
      </c>
      <c r="U2170" t="s">
        <v>8032</v>
      </c>
      <c r="X2170" t="s">
        <v>659</v>
      </c>
      <c r="Y2170">
        <v>3100</v>
      </c>
      <c r="AB2170">
        <v>0</v>
      </c>
      <c r="AC2170">
        <v>0</v>
      </c>
      <c r="AD2170">
        <v>0</v>
      </c>
      <c r="AE2170">
        <v>480</v>
      </c>
      <c r="AF2170">
        <v>1</v>
      </c>
      <c r="AQ2170">
        <v>1</v>
      </c>
      <c r="AR2170">
        <f t="shared" si="33"/>
        <v>0</v>
      </c>
      <c r="AS2170">
        <v>1</v>
      </c>
      <c r="AT2170" t="s">
        <v>134</v>
      </c>
      <c r="AU2170">
        <v>43</v>
      </c>
    </row>
    <row r="2171" spans="1:47">
      <c r="A2171" t="s">
        <v>8036</v>
      </c>
      <c r="C2171">
        <v>310</v>
      </c>
      <c r="D2171" t="s">
        <v>8037</v>
      </c>
      <c r="E2171">
        <v>101</v>
      </c>
      <c r="F2171" t="s">
        <v>8038</v>
      </c>
      <c r="G2171" t="s">
        <v>422</v>
      </c>
      <c r="H2171" t="s">
        <v>220</v>
      </c>
      <c r="I2171" t="s">
        <v>8039</v>
      </c>
      <c r="J2171">
        <v>0.31681999999999999</v>
      </c>
      <c r="K2171">
        <v>0</v>
      </c>
      <c r="L2171">
        <v>0</v>
      </c>
      <c r="M2171">
        <v>0</v>
      </c>
      <c r="N2171">
        <v>1</v>
      </c>
      <c r="P2171">
        <v>1</v>
      </c>
      <c r="Q2171">
        <v>1</v>
      </c>
      <c r="R2171">
        <v>6600</v>
      </c>
      <c r="S2171" t="s">
        <v>223</v>
      </c>
      <c r="T2171">
        <v>0</v>
      </c>
      <c r="U2171" t="s">
        <v>8036</v>
      </c>
      <c r="V2171" t="s">
        <v>460</v>
      </c>
      <c r="X2171" t="s">
        <v>659</v>
      </c>
      <c r="Y2171">
        <v>6600</v>
      </c>
      <c r="AB2171">
        <v>0</v>
      </c>
      <c r="AC2171">
        <v>0</v>
      </c>
      <c r="AD2171">
        <v>2</v>
      </c>
      <c r="AE2171">
        <v>1568</v>
      </c>
      <c r="AF2171">
        <v>2</v>
      </c>
      <c r="AQ2171">
        <v>1</v>
      </c>
      <c r="AR2171">
        <f t="shared" si="33"/>
        <v>0</v>
      </c>
      <c r="AS2171">
        <v>1</v>
      </c>
      <c r="AT2171" t="s">
        <v>135</v>
      </c>
      <c r="AU2171">
        <v>44</v>
      </c>
    </row>
    <row r="2172" spans="1:47">
      <c r="A2172" t="s">
        <v>8040</v>
      </c>
      <c r="B2172" t="s">
        <v>293</v>
      </c>
      <c r="C2172">
        <v>310</v>
      </c>
      <c r="D2172" t="s">
        <v>7209</v>
      </c>
      <c r="E2172">
        <v>132</v>
      </c>
      <c r="F2172" t="s">
        <v>8041</v>
      </c>
      <c r="G2172" t="s">
        <v>219</v>
      </c>
      <c r="H2172" t="s">
        <v>8042</v>
      </c>
      <c r="J2172">
        <v>12.351610000000001</v>
      </c>
      <c r="K2172">
        <v>0</v>
      </c>
      <c r="L2172">
        <v>0</v>
      </c>
      <c r="M2172">
        <v>0</v>
      </c>
      <c r="N2172">
        <v>0</v>
      </c>
      <c r="P2172">
        <v>0</v>
      </c>
      <c r="Q2172">
        <v>0</v>
      </c>
      <c r="R2172">
        <v>0</v>
      </c>
      <c r="S2172" t="s">
        <v>296</v>
      </c>
      <c r="T2172">
        <v>0</v>
      </c>
      <c r="Y2172">
        <v>0</v>
      </c>
      <c r="AB2172">
        <v>0</v>
      </c>
      <c r="AC2172">
        <v>0</v>
      </c>
      <c r="AD2172">
        <v>0</v>
      </c>
      <c r="AE2172">
        <v>0</v>
      </c>
      <c r="AF2172">
        <v>0</v>
      </c>
      <c r="AG2172" t="s">
        <v>8043</v>
      </c>
      <c r="AQ2172">
        <v>1</v>
      </c>
      <c r="AR2172">
        <f t="shared" si="33"/>
        <v>0</v>
      </c>
      <c r="AS2172">
        <v>1</v>
      </c>
      <c r="AT2172" t="s">
        <v>135</v>
      </c>
      <c r="AU2172">
        <v>44</v>
      </c>
    </row>
    <row r="2173" spans="1:47">
      <c r="A2173" t="s">
        <v>8044</v>
      </c>
      <c r="C2173">
        <v>310</v>
      </c>
      <c r="D2173" t="s">
        <v>8045</v>
      </c>
      <c r="E2173">
        <v>101</v>
      </c>
      <c r="F2173" t="s">
        <v>8046</v>
      </c>
      <c r="G2173" t="s">
        <v>422</v>
      </c>
      <c r="H2173" t="s">
        <v>220</v>
      </c>
      <c r="I2173" t="s">
        <v>8047</v>
      </c>
      <c r="J2173">
        <v>0.24027999999999999</v>
      </c>
      <c r="K2173">
        <v>0</v>
      </c>
      <c r="L2173">
        <v>0</v>
      </c>
      <c r="M2173">
        <v>1</v>
      </c>
      <c r="N2173">
        <v>1</v>
      </c>
      <c r="O2173" t="s">
        <v>659</v>
      </c>
      <c r="P2173">
        <v>1</v>
      </c>
      <c r="Q2173">
        <v>1</v>
      </c>
      <c r="R2173">
        <v>1000</v>
      </c>
      <c r="S2173" t="s">
        <v>223</v>
      </c>
      <c r="T2173">
        <v>0</v>
      </c>
      <c r="U2173" t="s">
        <v>8044</v>
      </c>
      <c r="V2173" t="s">
        <v>933</v>
      </c>
      <c r="W2173" t="s">
        <v>659</v>
      </c>
      <c r="X2173" t="s">
        <v>659</v>
      </c>
      <c r="Y2173">
        <v>1000</v>
      </c>
      <c r="AB2173">
        <v>0</v>
      </c>
      <c r="AC2173">
        <v>0</v>
      </c>
      <c r="AD2173">
        <v>4</v>
      </c>
      <c r="AE2173">
        <v>1104</v>
      </c>
      <c r="AF2173">
        <v>1</v>
      </c>
      <c r="AQ2173">
        <v>1</v>
      </c>
      <c r="AR2173">
        <f t="shared" si="33"/>
        <v>0</v>
      </c>
      <c r="AS2173">
        <v>1</v>
      </c>
      <c r="AT2173" t="s">
        <v>135</v>
      </c>
      <c r="AU2173">
        <v>44</v>
      </c>
    </row>
    <row r="2174" spans="1:47">
      <c r="A2174" t="s">
        <v>8048</v>
      </c>
      <c r="C2174">
        <v>310</v>
      </c>
      <c r="D2174" t="s">
        <v>8049</v>
      </c>
      <c r="E2174">
        <v>101</v>
      </c>
      <c r="F2174" t="s">
        <v>8050</v>
      </c>
      <c r="G2174" t="s">
        <v>219</v>
      </c>
      <c r="H2174" t="s">
        <v>220</v>
      </c>
      <c r="I2174" t="s">
        <v>8051</v>
      </c>
      <c r="J2174">
        <v>8.4470000000000003E-2</v>
      </c>
      <c r="K2174">
        <v>1</v>
      </c>
      <c r="L2174">
        <v>1</v>
      </c>
      <c r="M2174">
        <v>1</v>
      </c>
      <c r="N2174">
        <v>1</v>
      </c>
      <c r="O2174" t="s">
        <v>225</v>
      </c>
      <c r="P2174">
        <v>0</v>
      </c>
      <c r="Q2174">
        <v>1</v>
      </c>
      <c r="R2174">
        <v>600</v>
      </c>
      <c r="S2174" t="s">
        <v>223</v>
      </c>
      <c r="T2174">
        <v>600</v>
      </c>
      <c r="U2174" t="s">
        <v>8048</v>
      </c>
      <c r="V2174" t="s">
        <v>413</v>
      </c>
      <c r="W2174" t="s">
        <v>225</v>
      </c>
      <c r="X2174" t="s">
        <v>225</v>
      </c>
      <c r="Y2174">
        <v>600</v>
      </c>
      <c r="AB2174">
        <v>1</v>
      </c>
      <c r="AC2174">
        <v>1</v>
      </c>
      <c r="AD2174">
        <v>1</v>
      </c>
      <c r="AE2174">
        <v>947</v>
      </c>
      <c r="AF2174">
        <v>1</v>
      </c>
      <c r="AQ2174">
        <v>1</v>
      </c>
      <c r="AR2174">
        <f t="shared" si="33"/>
        <v>9.68</v>
      </c>
      <c r="AS2174">
        <v>1</v>
      </c>
      <c r="AT2174" t="s">
        <v>136</v>
      </c>
      <c r="AU2174">
        <v>45</v>
      </c>
    </row>
    <row r="2175" spans="1:47">
      <c r="A2175" t="s">
        <v>8052</v>
      </c>
      <c r="C2175">
        <v>310</v>
      </c>
      <c r="D2175" t="s">
        <v>8053</v>
      </c>
      <c r="E2175">
        <v>101</v>
      </c>
      <c r="F2175" t="s">
        <v>8054</v>
      </c>
      <c r="G2175" t="s">
        <v>219</v>
      </c>
      <c r="H2175" t="s">
        <v>220</v>
      </c>
      <c r="I2175" t="s">
        <v>8055</v>
      </c>
      <c r="J2175">
        <v>0.29054000000000002</v>
      </c>
      <c r="K2175">
        <v>0</v>
      </c>
      <c r="L2175">
        <v>0</v>
      </c>
      <c r="M2175">
        <v>1</v>
      </c>
      <c r="N2175">
        <v>1</v>
      </c>
      <c r="O2175" t="s">
        <v>659</v>
      </c>
      <c r="P2175">
        <v>1</v>
      </c>
      <c r="Q2175">
        <v>1</v>
      </c>
      <c r="R2175">
        <v>12500</v>
      </c>
      <c r="S2175" t="s">
        <v>223</v>
      </c>
      <c r="T2175">
        <v>0</v>
      </c>
      <c r="U2175" t="s">
        <v>8052</v>
      </c>
      <c r="V2175" t="s">
        <v>933</v>
      </c>
      <c r="W2175" t="s">
        <v>659</v>
      </c>
      <c r="X2175" t="s">
        <v>659</v>
      </c>
      <c r="Y2175">
        <v>12500</v>
      </c>
      <c r="AB2175">
        <v>0</v>
      </c>
      <c r="AC2175">
        <v>0</v>
      </c>
      <c r="AD2175">
        <v>4</v>
      </c>
      <c r="AE2175">
        <v>2387</v>
      </c>
      <c r="AF2175">
        <v>2</v>
      </c>
      <c r="AQ2175">
        <v>1</v>
      </c>
      <c r="AR2175">
        <f t="shared" si="33"/>
        <v>0</v>
      </c>
      <c r="AS2175">
        <v>1</v>
      </c>
      <c r="AT2175" t="s">
        <v>134</v>
      </c>
      <c r="AU2175">
        <v>43</v>
      </c>
    </row>
    <row r="2176" spans="1:47">
      <c r="A2176" t="s">
        <v>8056</v>
      </c>
      <c r="C2176">
        <v>310</v>
      </c>
      <c r="D2176" t="s">
        <v>8057</v>
      </c>
      <c r="E2176">
        <v>109</v>
      </c>
      <c r="F2176" t="s">
        <v>8058</v>
      </c>
      <c r="G2176" t="s">
        <v>219</v>
      </c>
      <c r="H2176" t="s">
        <v>743</v>
      </c>
      <c r="I2176" t="s">
        <v>8059</v>
      </c>
      <c r="J2176">
        <v>7.7899999999999997E-2</v>
      </c>
      <c r="K2176">
        <v>0</v>
      </c>
      <c r="L2176">
        <v>0</v>
      </c>
      <c r="M2176">
        <v>2</v>
      </c>
      <c r="N2176">
        <v>2</v>
      </c>
      <c r="O2176" t="s">
        <v>659</v>
      </c>
      <c r="P2176">
        <v>1</v>
      </c>
      <c r="Q2176">
        <v>1</v>
      </c>
      <c r="R2176">
        <v>4200</v>
      </c>
      <c r="S2176" t="s">
        <v>223</v>
      </c>
      <c r="T2176">
        <v>0</v>
      </c>
      <c r="U2176" t="s">
        <v>8056</v>
      </c>
      <c r="V2176" t="s">
        <v>933</v>
      </c>
      <c r="W2176" t="s">
        <v>659</v>
      </c>
      <c r="X2176" t="s">
        <v>659</v>
      </c>
      <c r="Y2176">
        <v>4200</v>
      </c>
      <c r="AB2176">
        <v>0</v>
      </c>
      <c r="AC2176">
        <v>0</v>
      </c>
      <c r="AD2176">
        <v>2</v>
      </c>
      <c r="AE2176">
        <v>580</v>
      </c>
      <c r="AF2176">
        <v>1</v>
      </c>
      <c r="AQ2176">
        <v>1</v>
      </c>
      <c r="AR2176">
        <f t="shared" si="33"/>
        <v>0</v>
      </c>
      <c r="AS2176">
        <v>1</v>
      </c>
      <c r="AT2176" t="s">
        <v>134</v>
      </c>
      <c r="AU2176">
        <v>43</v>
      </c>
    </row>
    <row r="2177" spans="1:47">
      <c r="A2177" t="s">
        <v>8060</v>
      </c>
      <c r="C2177">
        <v>310</v>
      </c>
      <c r="D2177" t="s">
        <v>8061</v>
      </c>
      <c r="E2177">
        <v>101</v>
      </c>
      <c r="F2177" t="s">
        <v>8062</v>
      </c>
      <c r="G2177" t="s">
        <v>219</v>
      </c>
      <c r="H2177" t="s">
        <v>220</v>
      </c>
      <c r="I2177" t="s">
        <v>8063</v>
      </c>
      <c r="J2177">
        <v>0.23771</v>
      </c>
      <c r="K2177">
        <v>0</v>
      </c>
      <c r="L2177">
        <v>0</v>
      </c>
      <c r="M2177">
        <v>1</v>
      </c>
      <c r="N2177">
        <v>1</v>
      </c>
      <c r="O2177" t="s">
        <v>659</v>
      </c>
      <c r="P2177">
        <v>1</v>
      </c>
      <c r="Q2177">
        <v>1</v>
      </c>
      <c r="R2177">
        <v>6100</v>
      </c>
      <c r="S2177" t="s">
        <v>223</v>
      </c>
      <c r="T2177">
        <v>0</v>
      </c>
      <c r="U2177" t="s">
        <v>8060</v>
      </c>
      <c r="X2177" t="s">
        <v>659</v>
      </c>
      <c r="Y2177">
        <v>6100</v>
      </c>
      <c r="AB2177">
        <v>0</v>
      </c>
      <c r="AC2177">
        <v>0</v>
      </c>
      <c r="AD2177">
        <v>4</v>
      </c>
      <c r="AE2177">
        <v>1306</v>
      </c>
      <c r="AF2177">
        <v>1.75</v>
      </c>
      <c r="AQ2177">
        <v>1</v>
      </c>
      <c r="AR2177">
        <f t="shared" si="33"/>
        <v>0</v>
      </c>
      <c r="AS2177">
        <v>1</v>
      </c>
      <c r="AT2177" t="s">
        <v>135</v>
      </c>
      <c r="AU2177">
        <v>44</v>
      </c>
    </row>
    <row r="2178" spans="1:47">
      <c r="A2178" t="s">
        <v>8064</v>
      </c>
      <c r="C2178">
        <v>310</v>
      </c>
      <c r="D2178" t="s">
        <v>8065</v>
      </c>
      <c r="E2178">
        <v>101</v>
      </c>
      <c r="F2178" t="s">
        <v>8066</v>
      </c>
      <c r="G2178" t="s">
        <v>422</v>
      </c>
      <c r="H2178" t="s">
        <v>220</v>
      </c>
      <c r="I2178" t="s">
        <v>8067</v>
      </c>
      <c r="J2178">
        <v>0.21772</v>
      </c>
      <c r="K2178">
        <v>0</v>
      </c>
      <c r="L2178">
        <v>0</v>
      </c>
      <c r="M2178">
        <v>1</v>
      </c>
      <c r="N2178">
        <v>1</v>
      </c>
      <c r="O2178" t="s">
        <v>659</v>
      </c>
      <c r="P2178">
        <v>1</v>
      </c>
      <c r="Q2178">
        <v>1</v>
      </c>
      <c r="R2178">
        <v>13100</v>
      </c>
      <c r="S2178" t="s">
        <v>223</v>
      </c>
      <c r="T2178">
        <v>0</v>
      </c>
      <c r="U2178" t="s">
        <v>8064</v>
      </c>
      <c r="V2178" t="s">
        <v>933</v>
      </c>
      <c r="W2178" t="s">
        <v>659</v>
      </c>
      <c r="X2178" t="s">
        <v>659</v>
      </c>
      <c r="Y2178">
        <v>13100</v>
      </c>
      <c r="AB2178">
        <v>0</v>
      </c>
      <c r="AC2178">
        <v>0</v>
      </c>
      <c r="AD2178">
        <v>3</v>
      </c>
      <c r="AE2178">
        <v>1136</v>
      </c>
      <c r="AF2178">
        <v>1</v>
      </c>
      <c r="AQ2178">
        <v>1</v>
      </c>
      <c r="AR2178">
        <f t="shared" ref="AR2178:AR2241" si="34">AB2178*9.68*VLOOKUP(AU2178,atten,10,FALSE)</f>
        <v>0</v>
      </c>
      <c r="AS2178">
        <v>1</v>
      </c>
      <c r="AT2178" t="s">
        <v>135</v>
      </c>
      <c r="AU2178">
        <v>44</v>
      </c>
    </row>
    <row r="2179" spans="1:47">
      <c r="A2179" t="s">
        <v>8068</v>
      </c>
      <c r="C2179">
        <v>310</v>
      </c>
      <c r="D2179" t="s">
        <v>8069</v>
      </c>
      <c r="E2179">
        <v>101</v>
      </c>
      <c r="F2179" t="s">
        <v>8070</v>
      </c>
      <c r="G2179" t="s">
        <v>219</v>
      </c>
      <c r="H2179" t="s">
        <v>220</v>
      </c>
      <c r="I2179" t="s">
        <v>8071</v>
      </c>
      <c r="J2179">
        <v>9.6000000000000002E-2</v>
      </c>
      <c r="K2179">
        <v>1</v>
      </c>
      <c r="L2179">
        <v>1</v>
      </c>
      <c r="M2179">
        <v>1</v>
      </c>
      <c r="N2179">
        <v>1</v>
      </c>
      <c r="O2179" t="s">
        <v>225</v>
      </c>
      <c r="P2179">
        <v>0</v>
      </c>
      <c r="Q2179">
        <v>1</v>
      </c>
      <c r="R2179">
        <v>8000</v>
      </c>
      <c r="S2179" t="s">
        <v>223</v>
      </c>
      <c r="T2179">
        <v>8000</v>
      </c>
      <c r="U2179" t="s">
        <v>8068</v>
      </c>
      <c r="V2179" t="s">
        <v>455</v>
      </c>
      <c r="W2179" t="s">
        <v>225</v>
      </c>
      <c r="X2179" t="s">
        <v>225</v>
      </c>
      <c r="Y2179">
        <v>8000</v>
      </c>
      <c r="AB2179">
        <v>1</v>
      </c>
      <c r="AC2179">
        <v>1</v>
      </c>
      <c r="AD2179">
        <v>2</v>
      </c>
      <c r="AE2179">
        <v>720</v>
      </c>
      <c r="AF2179">
        <v>1</v>
      </c>
      <c r="AQ2179">
        <v>1</v>
      </c>
      <c r="AR2179">
        <f t="shared" si="34"/>
        <v>9.68</v>
      </c>
      <c r="AS2179">
        <v>1</v>
      </c>
      <c r="AT2179" t="s">
        <v>136</v>
      </c>
      <c r="AU2179">
        <v>45</v>
      </c>
    </row>
    <row r="2180" spans="1:47">
      <c r="A2180" t="s">
        <v>8072</v>
      </c>
      <c r="C2180">
        <v>310</v>
      </c>
      <c r="D2180" t="s">
        <v>8073</v>
      </c>
      <c r="E2180">
        <v>101</v>
      </c>
      <c r="F2180" t="s">
        <v>8074</v>
      </c>
      <c r="G2180" t="s">
        <v>219</v>
      </c>
      <c r="H2180" t="s">
        <v>220</v>
      </c>
      <c r="I2180" t="s">
        <v>8075</v>
      </c>
      <c r="J2180">
        <v>8.7340000000000001E-2</v>
      </c>
      <c r="K2180">
        <v>0</v>
      </c>
      <c r="L2180">
        <v>0</v>
      </c>
      <c r="M2180">
        <v>1</v>
      </c>
      <c r="N2180">
        <v>1</v>
      </c>
      <c r="O2180" t="s">
        <v>659</v>
      </c>
      <c r="P2180">
        <v>1</v>
      </c>
      <c r="Q2180">
        <v>1</v>
      </c>
      <c r="R2180">
        <v>1400</v>
      </c>
      <c r="S2180" t="s">
        <v>223</v>
      </c>
      <c r="T2180">
        <v>0</v>
      </c>
      <c r="U2180" t="s">
        <v>8072</v>
      </c>
      <c r="V2180" t="s">
        <v>933</v>
      </c>
      <c r="W2180" t="s">
        <v>659</v>
      </c>
      <c r="X2180" t="s">
        <v>659</v>
      </c>
      <c r="Y2180">
        <v>1400</v>
      </c>
      <c r="AB2180">
        <v>0</v>
      </c>
      <c r="AC2180">
        <v>0</v>
      </c>
      <c r="AD2180">
        <v>2</v>
      </c>
      <c r="AE2180">
        <v>572</v>
      </c>
      <c r="AF2180">
        <v>1</v>
      </c>
      <c r="AQ2180">
        <v>1</v>
      </c>
      <c r="AR2180">
        <f t="shared" si="34"/>
        <v>0</v>
      </c>
      <c r="AS2180">
        <v>1</v>
      </c>
      <c r="AT2180" t="s">
        <v>134</v>
      </c>
      <c r="AU2180">
        <v>43</v>
      </c>
    </row>
    <row r="2181" spans="1:47">
      <c r="A2181" t="s">
        <v>8076</v>
      </c>
      <c r="C2181">
        <v>310</v>
      </c>
      <c r="D2181" t="s">
        <v>8077</v>
      </c>
      <c r="E2181">
        <v>101</v>
      </c>
      <c r="F2181" t="s">
        <v>8078</v>
      </c>
      <c r="G2181" t="s">
        <v>219</v>
      </c>
      <c r="H2181" t="s">
        <v>220</v>
      </c>
      <c r="I2181" t="s">
        <v>8079</v>
      </c>
      <c r="J2181">
        <v>7.1319999999999995E-2</v>
      </c>
      <c r="K2181">
        <v>0</v>
      </c>
      <c r="L2181">
        <v>0</v>
      </c>
      <c r="M2181">
        <v>1</v>
      </c>
      <c r="N2181">
        <v>1</v>
      </c>
      <c r="O2181" t="s">
        <v>659</v>
      </c>
      <c r="P2181">
        <v>1</v>
      </c>
      <c r="Q2181">
        <v>1</v>
      </c>
      <c r="R2181">
        <v>6100</v>
      </c>
      <c r="S2181" t="s">
        <v>223</v>
      </c>
      <c r="T2181">
        <v>0</v>
      </c>
      <c r="U2181" t="s">
        <v>8076</v>
      </c>
      <c r="V2181" t="s">
        <v>933</v>
      </c>
      <c r="W2181" t="s">
        <v>659</v>
      </c>
      <c r="X2181" t="s">
        <v>659</v>
      </c>
      <c r="Y2181">
        <v>6100</v>
      </c>
      <c r="AB2181">
        <v>0</v>
      </c>
      <c r="AC2181">
        <v>0</v>
      </c>
      <c r="AD2181">
        <v>1</v>
      </c>
      <c r="AE2181">
        <v>1140</v>
      </c>
      <c r="AF2181">
        <v>2</v>
      </c>
      <c r="AQ2181">
        <v>1</v>
      </c>
      <c r="AR2181">
        <f t="shared" si="34"/>
        <v>0</v>
      </c>
      <c r="AS2181">
        <v>1</v>
      </c>
      <c r="AT2181" t="s">
        <v>134</v>
      </c>
      <c r="AU2181">
        <v>43</v>
      </c>
    </row>
    <row r="2182" spans="1:47">
      <c r="A2182" t="s">
        <v>8080</v>
      </c>
      <c r="C2182">
        <v>310</v>
      </c>
      <c r="D2182" t="s">
        <v>8081</v>
      </c>
      <c r="E2182">
        <v>101</v>
      </c>
      <c r="F2182" t="s">
        <v>8082</v>
      </c>
      <c r="G2182" t="s">
        <v>219</v>
      </c>
      <c r="H2182" t="s">
        <v>220</v>
      </c>
      <c r="I2182" t="s">
        <v>8083</v>
      </c>
      <c r="J2182">
        <v>7.5789999999999996E-2</v>
      </c>
      <c r="K2182">
        <v>0</v>
      </c>
      <c r="L2182">
        <v>0</v>
      </c>
      <c r="M2182">
        <v>1</v>
      </c>
      <c r="N2182">
        <v>1</v>
      </c>
      <c r="O2182" t="s">
        <v>659</v>
      </c>
      <c r="P2182">
        <v>1</v>
      </c>
      <c r="Q2182">
        <v>1</v>
      </c>
      <c r="R2182">
        <v>8900</v>
      </c>
      <c r="S2182" t="s">
        <v>223</v>
      </c>
      <c r="T2182">
        <v>0</v>
      </c>
      <c r="U2182" t="s">
        <v>8080</v>
      </c>
      <c r="V2182" t="s">
        <v>933</v>
      </c>
      <c r="W2182" t="s">
        <v>659</v>
      </c>
      <c r="X2182" t="s">
        <v>659</v>
      </c>
      <c r="Y2182">
        <v>8900</v>
      </c>
      <c r="AB2182">
        <v>0</v>
      </c>
      <c r="AC2182">
        <v>0</v>
      </c>
      <c r="AD2182">
        <v>3</v>
      </c>
      <c r="AE2182">
        <v>1714</v>
      </c>
      <c r="AF2182">
        <v>1.75</v>
      </c>
      <c r="AQ2182">
        <v>2</v>
      </c>
      <c r="AR2182">
        <f t="shared" si="34"/>
        <v>0</v>
      </c>
      <c r="AS2182">
        <v>1</v>
      </c>
      <c r="AT2182" t="s">
        <v>134</v>
      </c>
      <c r="AU2182">
        <v>43</v>
      </c>
    </row>
    <row r="2183" spans="1:47">
      <c r="A2183" t="s">
        <v>8084</v>
      </c>
      <c r="C2183">
        <v>310</v>
      </c>
      <c r="D2183" t="s">
        <v>8085</v>
      </c>
      <c r="E2183">
        <v>101</v>
      </c>
      <c r="F2183" t="s">
        <v>8086</v>
      </c>
      <c r="G2183" t="s">
        <v>219</v>
      </c>
      <c r="H2183" t="s">
        <v>220</v>
      </c>
      <c r="I2183" t="s">
        <v>8087</v>
      </c>
      <c r="J2183">
        <v>9.6030000000000004E-2</v>
      </c>
      <c r="K2183">
        <v>1</v>
      </c>
      <c r="L2183">
        <v>1</v>
      </c>
      <c r="M2183">
        <v>1</v>
      </c>
      <c r="N2183">
        <v>1</v>
      </c>
      <c r="O2183" t="s">
        <v>225</v>
      </c>
      <c r="P2183">
        <v>0</v>
      </c>
      <c r="Q2183">
        <v>1</v>
      </c>
      <c r="R2183">
        <v>7700</v>
      </c>
      <c r="S2183" t="s">
        <v>223</v>
      </c>
      <c r="T2183">
        <v>7700</v>
      </c>
      <c r="U2183" t="s">
        <v>8084</v>
      </c>
      <c r="V2183" t="s">
        <v>413</v>
      </c>
      <c r="W2183" t="s">
        <v>225</v>
      </c>
      <c r="X2183" t="s">
        <v>225</v>
      </c>
      <c r="Y2183">
        <v>7700</v>
      </c>
      <c r="AB2183">
        <v>1</v>
      </c>
      <c r="AC2183">
        <v>1</v>
      </c>
      <c r="AD2183">
        <v>1</v>
      </c>
      <c r="AE2183">
        <v>496</v>
      </c>
      <c r="AF2183">
        <v>1</v>
      </c>
      <c r="AQ2183">
        <v>1</v>
      </c>
      <c r="AR2183">
        <f t="shared" si="34"/>
        <v>9.68</v>
      </c>
      <c r="AS2183">
        <v>1</v>
      </c>
      <c r="AT2183" t="s">
        <v>136</v>
      </c>
      <c r="AU2183">
        <v>45</v>
      </c>
    </row>
    <row r="2184" spans="1:47">
      <c r="A2184" t="s">
        <v>8088</v>
      </c>
      <c r="C2184">
        <v>310</v>
      </c>
      <c r="D2184" t="s">
        <v>8089</v>
      </c>
      <c r="E2184">
        <v>101</v>
      </c>
      <c r="F2184" t="s">
        <v>8090</v>
      </c>
      <c r="G2184" t="s">
        <v>219</v>
      </c>
      <c r="H2184" t="s">
        <v>220</v>
      </c>
      <c r="I2184" t="s">
        <v>8091</v>
      </c>
      <c r="J2184">
        <v>0.11277</v>
      </c>
      <c r="K2184">
        <v>1</v>
      </c>
      <c r="L2184">
        <v>1</v>
      </c>
      <c r="M2184">
        <v>1</v>
      </c>
      <c r="N2184">
        <v>1</v>
      </c>
      <c r="O2184" t="s">
        <v>225</v>
      </c>
      <c r="P2184">
        <v>0</v>
      </c>
      <c r="Q2184">
        <v>1</v>
      </c>
      <c r="R2184">
        <v>500</v>
      </c>
      <c r="S2184" t="s">
        <v>223</v>
      </c>
      <c r="T2184">
        <v>500</v>
      </c>
      <c r="U2184" t="s">
        <v>8088</v>
      </c>
      <c r="V2184" t="s">
        <v>413</v>
      </c>
      <c r="W2184" t="s">
        <v>225</v>
      </c>
      <c r="X2184" t="s">
        <v>225</v>
      </c>
      <c r="Y2184">
        <v>500</v>
      </c>
      <c r="AB2184">
        <v>1</v>
      </c>
      <c r="AC2184">
        <v>1</v>
      </c>
      <c r="AD2184">
        <v>2</v>
      </c>
      <c r="AE2184">
        <v>768</v>
      </c>
      <c r="AF2184">
        <v>1</v>
      </c>
      <c r="AQ2184">
        <v>1</v>
      </c>
      <c r="AR2184">
        <f t="shared" si="34"/>
        <v>9.68</v>
      </c>
      <c r="AS2184">
        <v>1</v>
      </c>
      <c r="AT2184" t="s">
        <v>136</v>
      </c>
      <c r="AU2184">
        <v>45</v>
      </c>
    </row>
    <row r="2185" spans="1:47">
      <c r="A2185" t="s">
        <v>8092</v>
      </c>
      <c r="C2185">
        <v>310</v>
      </c>
      <c r="D2185" t="s">
        <v>8093</v>
      </c>
      <c r="E2185">
        <v>101</v>
      </c>
      <c r="F2185" t="s">
        <v>8094</v>
      </c>
      <c r="G2185" t="s">
        <v>219</v>
      </c>
      <c r="H2185" t="s">
        <v>220</v>
      </c>
      <c r="I2185" t="s">
        <v>8095</v>
      </c>
      <c r="J2185">
        <v>0.12928999999999999</v>
      </c>
      <c r="K2185">
        <v>1</v>
      </c>
      <c r="L2185">
        <v>1</v>
      </c>
      <c r="M2185">
        <v>1</v>
      </c>
      <c r="N2185">
        <v>1</v>
      </c>
      <c r="O2185" t="s">
        <v>225</v>
      </c>
      <c r="P2185">
        <v>0</v>
      </c>
      <c r="Q2185">
        <v>1</v>
      </c>
      <c r="R2185">
        <v>1600</v>
      </c>
      <c r="S2185" t="s">
        <v>223</v>
      </c>
      <c r="T2185">
        <v>1600</v>
      </c>
      <c r="U2185" t="s">
        <v>8092</v>
      </c>
      <c r="V2185" t="s">
        <v>413</v>
      </c>
      <c r="W2185" t="s">
        <v>225</v>
      </c>
      <c r="X2185" t="s">
        <v>225</v>
      </c>
      <c r="Y2185">
        <v>1600</v>
      </c>
      <c r="AB2185">
        <v>1</v>
      </c>
      <c r="AC2185">
        <v>1</v>
      </c>
      <c r="AD2185">
        <v>2</v>
      </c>
      <c r="AE2185">
        <v>936</v>
      </c>
      <c r="AF2185">
        <v>1</v>
      </c>
      <c r="AQ2185">
        <v>1</v>
      </c>
      <c r="AR2185">
        <f t="shared" si="34"/>
        <v>9.68</v>
      </c>
      <c r="AS2185">
        <v>1</v>
      </c>
      <c r="AT2185" t="s">
        <v>136</v>
      </c>
      <c r="AU2185">
        <v>45</v>
      </c>
    </row>
    <row r="2186" spans="1:47">
      <c r="A2186" t="s">
        <v>8096</v>
      </c>
      <c r="C2186">
        <v>310</v>
      </c>
      <c r="D2186" t="s">
        <v>8097</v>
      </c>
      <c r="E2186">
        <v>101</v>
      </c>
      <c r="F2186" t="s">
        <v>8098</v>
      </c>
      <c r="G2186" t="s">
        <v>219</v>
      </c>
      <c r="H2186" t="s">
        <v>220</v>
      </c>
      <c r="I2186" t="s">
        <v>8099</v>
      </c>
      <c r="J2186">
        <v>5.4739999999999997E-2</v>
      </c>
      <c r="K2186">
        <v>0</v>
      </c>
      <c r="L2186">
        <v>0</v>
      </c>
      <c r="M2186">
        <v>1</v>
      </c>
      <c r="N2186">
        <v>1</v>
      </c>
      <c r="O2186" t="s">
        <v>659</v>
      </c>
      <c r="P2186">
        <v>1</v>
      </c>
      <c r="Q2186">
        <v>1</v>
      </c>
      <c r="R2186">
        <v>6400</v>
      </c>
      <c r="S2186" t="s">
        <v>223</v>
      </c>
      <c r="T2186">
        <v>0</v>
      </c>
      <c r="U2186" t="s">
        <v>8096</v>
      </c>
      <c r="V2186" t="s">
        <v>933</v>
      </c>
      <c r="W2186" t="s">
        <v>659</v>
      </c>
      <c r="X2186" t="s">
        <v>659</v>
      </c>
      <c r="Y2186">
        <v>6400</v>
      </c>
      <c r="AB2186">
        <v>0</v>
      </c>
      <c r="AC2186">
        <v>0</v>
      </c>
      <c r="AD2186">
        <v>1</v>
      </c>
      <c r="AE2186">
        <v>684</v>
      </c>
      <c r="AF2186">
        <v>1</v>
      </c>
      <c r="AQ2186">
        <v>1</v>
      </c>
      <c r="AR2186">
        <f t="shared" si="34"/>
        <v>0</v>
      </c>
      <c r="AS2186">
        <v>1</v>
      </c>
      <c r="AT2186" t="s">
        <v>134</v>
      </c>
      <c r="AU2186">
        <v>43</v>
      </c>
    </row>
    <row r="2187" spans="1:47">
      <c r="A2187" t="s">
        <v>8100</v>
      </c>
      <c r="C2187">
        <v>310</v>
      </c>
      <c r="D2187" t="s">
        <v>8101</v>
      </c>
      <c r="E2187">
        <v>101</v>
      </c>
      <c r="F2187" t="s">
        <v>8102</v>
      </c>
      <c r="G2187" t="s">
        <v>422</v>
      </c>
      <c r="H2187" t="s">
        <v>220</v>
      </c>
      <c r="I2187" t="s">
        <v>8103</v>
      </c>
      <c r="J2187">
        <v>0.15353</v>
      </c>
      <c r="K2187">
        <v>0</v>
      </c>
      <c r="L2187">
        <v>0</v>
      </c>
      <c r="M2187">
        <v>1</v>
      </c>
      <c r="N2187">
        <v>1</v>
      </c>
      <c r="O2187" t="s">
        <v>659</v>
      </c>
      <c r="P2187">
        <v>1</v>
      </c>
      <c r="Q2187">
        <v>1</v>
      </c>
      <c r="R2187">
        <v>10100</v>
      </c>
      <c r="S2187" t="s">
        <v>223</v>
      </c>
      <c r="T2187">
        <v>0</v>
      </c>
      <c r="U2187" t="s">
        <v>8100</v>
      </c>
      <c r="V2187" t="s">
        <v>460</v>
      </c>
      <c r="X2187" t="s">
        <v>659</v>
      </c>
      <c r="Y2187">
        <v>10100</v>
      </c>
      <c r="AB2187">
        <v>0</v>
      </c>
      <c r="AC2187">
        <v>0</v>
      </c>
      <c r="AD2187">
        <v>2</v>
      </c>
      <c r="AE2187">
        <v>1560</v>
      </c>
      <c r="AF2187">
        <v>2</v>
      </c>
      <c r="AQ2187">
        <v>1</v>
      </c>
      <c r="AR2187">
        <f t="shared" si="34"/>
        <v>0</v>
      </c>
      <c r="AS2187">
        <v>1</v>
      </c>
      <c r="AT2187" t="s">
        <v>135</v>
      </c>
      <c r="AU2187">
        <v>44</v>
      </c>
    </row>
    <row r="2188" spans="1:47">
      <c r="A2188" t="s">
        <v>8104</v>
      </c>
      <c r="C2188">
        <v>310</v>
      </c>
      <c r="D2188" t="s">
        <v>8105</v>
      </c>
      <c r="E2188">
        <v>101</v>
      </c>
      <c r="F2188" t="s">
        <v>8106</v>
      </c>
      <c r="G2188" t="s">
        <v>219</v>
      </c>
      <c r="H2188" t="s">
        <v>220</v>
      </c>
      <c r="I2188" t="s">
        <v>8107</v>
      </c>
      <c r="J2188">
        <v>0.12189999999999999</v>
      </c>
      <c r="K2188">
        <v>0</v>
      </c>
      <c r="L2188">
        <v>0</v>
      </c>
      <c r="M2188">
        <v>1</v>
      </c>
      <c r="N2188">
        <v>1</v>
      </c>
      <c r="O2188" t="s">
        <v>659</v>
      </c>
      <c r="P2188">
        <v>1</v>
      </c>
      <c r="Q2188">
        <v>1</v>
      </c>
      <c r="R2188">
        <v>4600</v>
      </c>
      <c r="S2188" t="s">
        <v>223</v>
      </c>
      <c r="T2188">
        <v>0</v>
      </c>
      <c r="U2188" t="s">
        <v>8104</v>
      </c>
      <c r="X2188" t="s">
        <v>659</v>
      </c>
      <c r="Y2188">
        <v>4600</v>
      </c>
      <c r="AB2188">
        <v>0</v>
      </c>
      <c r="AC2188">
        <v>0</v>
      </c>
      <c r="AD2188">
        <v>2</v>
      </c>
      <c r="AE2188">
        <v>736</v>
      </c>
      <c r="AF2188">
        <v>1</v>
      </c>
      <c r="AQ2188">
        <v>1</v>
      </c>
      <c r="AR2188">
        <f t="shared" si="34"/>
        <v>0</v>
      </c>
      <c r="AS2188">
        <v>1</v>
      </c>
      <c r="AT2188" t="s">
        <v>134</v>
      </c>
      <c r="AU2188">
        <v>43</v>
      </c>
    </row>
    <row r="2189" spans="1:47">
      <c r="A2189" t="s">
        <v>8108</v>
      </c>
      <c r="C2189">
        <v>310</v>
      </c>
      <c r="D2189" t="s">
        <v>8109</v>
      </c>
      <c r="E2189">
        <v>101</v>
      </c>
      <c r="F2189" t="s">
        <v>7713</v>
      </c>
      <c r="G2189" t="s">
        <v>219</v>
      </c>
      <c r="H2189" t="s">
        <v>220</v>
      </c>
      <c r="I2189" t="s">
        <v>8110</v>
      </c>
      <c r="J2189">
        <v>0.10589999999999999</v>
      </c>
      <c r="K2189">
        <v>1</v>
      </c>
      <c r="L2189">
        <v>1</v>
      </c>
      <c r="M2189">
        <v>1</v>
      </c>
      <c r="N2189">
        <v>1</v>
      </c>
      <c r="O2189" t="s">
        <v>225</v>
      </c>
      <c r="P2189">
        <v>0</v>
      </c>
      <c r="Q2189">
        <v>1</v>
      </c>
      <c r="R2189">
        <v>4200</v>
      </c>
      <c r="S2189" t="s">
        <v>223</v>
      </c>
      <c r="T2189">
        <v>4200</v>
      </c>
      <c r="U2189" t="s">
        <v>8108</v>
      </c>
      <c r="V2189" t="s">
        <v>455</v>
      </c>
      <c r="W2189" t="s">
        <v>225</v>
      </c>
      <c r="X2189" t="s">
        <v>225</v>
      </c>
      <c r="Y2189">
        <v>4200</v>
      </c>
      <c r="AB2189">
        <v>1</v>
      </c>
      <c r="AC2189">
        <v>1</v>
      </c>
      <c r="AD2189">
        <v>2</v>
      </c>
      <c r="AE2189">
        <v>919</v>
      </c>
      <c r="AF2189">
        <v>1</v>
      </c>
      <c r="AQ2189">
        <v>1</v>
      </c>
      <c r="AR2189">
        <f t="shared" si="34"/>
        <v>9.68</v>
      </c>
      <c r="AS2189">
        <v>1</v>
      </c>
      <c r="AT2189" t="s">
        <v>136</v>
      </c>
      <c r="AU2189">
        <v>45</v>
      </c>
    </row>
    <row r="2190" spans="1:47">
      <c r="A2190" t="s">
        <v>8111</v>
      </c>
      <c r="C2190">
        <v>310</v>
      </c>
      <c r="D2190" t="s">
        <v>8112</v>
      </c>
      <c r="E2190">
        <v>101</v>
      </c>
      <c r="F2190" t="s">
        <v>8113</v>
      </c>
      <c r="G2190" t="s">
        <v>219</v>
      </c>
      <c r="H2190" t="s">
        <v>220</v>
      </c>
      <c r="I2190" t="s">
        <v>8114</v>
      </c>
      <c r="J2190">
        <v>0.20441000000000001</v>
      </c>
      <c r="K2190">
        <v>1</v>
      </c>
      <c r="L2190">
        <v>1</v>
      </c>
      <c r="M2190">
        <v>1</v>
      </c>
      <c r="N2190">
        <v>1</v>
      </c>
      <c r="O2190" t="s">
        <v>225</v>
      </c>
      <c r="P2190">
        <v>0</v>
      </c>
      <c r="Q2190">
        <v>1</v>
      </c>
      <c r="R2190">
        <v>0</v>
      </c>
      <c r="S2190" t="s">
        <v>223</v>
      </c>
      <c r="T2190">
        <v>0</v>
      </c>
      <c r="U2190" t="s">
        <v>8111</v>
      </c>
      <c r="V2190" t="s">
        <v>413</v>
      </c>
      <c r="W2190" t="s">
        <v>225</v>
      </c>
      <c r="X2190" t="s">
        <v>225</v>
      </c>
      <c r="Y2190">
        <v>0</v>
      </c>
      <c r="AB2190">
        <v>1</v>
      </c>
      <c r="AC2190">
        <v>1</v>
      </c>
      <c r="AD2190">
        <v>3</v>
      </c>
      <c r="AE2190">
        <v>704</v>
      </c>
      <c r="AF2190">
        <v>1</v>
      </c>
      <c r="AQ2190">
        <v>2</v>
      </c>
      <c r="AR2190">
        <f t="shared" si="34"/>
        <v>9.68</v>
      </c>
      <c r="AS2190">
        <v>1</v>
      </c>
      <c r="AT2190" t="s">
        <v>136</v>
      </c>
      <c r="AU2190">
        <v>45</v>
      </c>
    </row>
    <row r="2191" spans="1:47">
      <c r="A2191" t="s">
        <v>8115</v>
      </c>
      <c r="C2191">
        <v>310</v>
      </c>
      <c r="D2191" t="s">
        <v>8116</v>
      </c>
      <c r="E2191">
        <v>101</v>
      </c>
      <c r="F2191" t="s">
        <v>8117</v>
      </c>
      <c r="G2191" t="s">
        <v>422</v>
      </c>
      <c r="H2191" t="s">
        <v>220</v>
      </c>
      <c r="I2191" t="s">
        <v>8118</v>
      </c>
      <c r="J2191">
        <v>0.34693000000000002</v>
      </c>
      <c r="K2191">
        <v>0</v>
      </c>
      <c r="L2191">
        <v>0</v>
      </c>
      <c r="M2191">
        <v>1</v>
      </c>
      <c r="N2191">
        <v>1</v>
      </c>
      <c r="O2191" t="s">
        <v>659</v>
      </c>
      <c r="P2191">
        <v>1</v>
      </c>
      <c r="Q2191">
        <v>1</v>
      </c>
      <c r="R2191">
        <v>7000</v>
      </c>
      <c r="S2191" t="s">
        <v>223</v>
      </c>
      <c r="T2191">
        <v>0</v>
      </c>
      <c r="U2191" t="s">
        <v>8115</v>
      </c>
      <c r="V2191" t="s">
        <v>933</v>
      </c>
      <c r="W2191" t="s">
        <v>659</v>
      </c>
      <c r="X2191" t="s">
        <v>659</v>
      </c>
      <c r="Y2191">
        <v>7000</v>
      </c>
      <c r="AB2191">
        <v>0</v>
      </c>
      <c r="AC2191">
        <v>0</v>
      </c>
      <c r="AD2191">
        <v>4</v>
      </c>
      <c r="AE2191">
        <v>1412</v>
      </c>
      <c r="AF2191">
        <v>1</v>
      </c>
      <c r="AQ2191">
        <v>0</v>
      </c>
      <c r="AR2191">
        <f t="shared" si="34"/>
        <v>0</v>
      </c>
      <c r="AS2191">
        <v>1</v>
      </c>
      <c r="AT2191" t="s">
        <v>135</v>
      </c>
      <c r="AU2191">
        <v>44</v>
      </c>
    </row>
    <row r="2192" spans="1:47">
      <c r="A2192" t="s">
        <v>8119</v>
      </c>
      <c r="C2192">
        <v>310</v>
      </c>
      <c r="D2192" t="s">
        <v>8120</v>
      </c>
      <c r="E2192">
        <v>101</v>
      </c>
      <c r="F2192" t="s">
        <v>8121</v>
      </c>
      <c r="G2192" t="s">
        <v>219</v>
      </c>
      <c r="H2192" t="s">
        <v>220</v>
      </c>
      <c r="I2192" t="s">
        <v>8122</v>
      </c>
      <c r="J2192">
        <v>0.15149000000000001</v>
      </c>
      <c r="K2192">
        <v>0</v>
      </c>
      <c r="L2192">
        <v>0</v>
      </c>
      <c r="M2192">
        <v>1</v>
      </c>
      <c r="N2192">
        <v>1</v>
      </c>
      <c r="O2192" t="s">
        <v>659</v>
      </c>
      <c r="P2192">
        <v>1</v>
      </c>
      <c r="Q2192">
        <v>1</v>
      </c>
      <c r="R2192">
        <v>8800</v>
      </c>
      <c r="S2192" t="s">
        <v>223</v>
      </c>
      <c r="T2192">
        <v>0</v>
      </c>
      <c r="U2192" t="s">
        <v>8119</v>
      </c>
      <c r="V2192" t="s">
        <v>927</v>
      </c>
      <c r="W2192" t="s">
        <v>659</v>
      </c>
      <c r="X2192" t="s">
        <v>659</v>
      </c>
      <c r="Y2192">
        <v>8800</v>
      </c>
      <c r="AB2192">
        <v>0</v>
      </c>
      <c r="AC2192">
        <v>0</v>
      </c>
      <c r="AD2192">
        <v>2</v>
      </c>
      <c r="AE2192">
        <v>1258</v>
      </c>
      <c r="AF2192">
        <v>1</v>
      </c>
      <c r="AQ2192">
        <v>2</v>
      </c>
      <c r="AR2192">
        <f t="shared" si="34"/>
        <v>0</v>
      </c>
      <c r="AS2192">
        <v>1</v>
      </c>
      <c r="AT2192" t="s">
        <v>134</v>
      </c>
      <c r="AU2192">
        <v>43</v>
      </c>
    </row>
    <row r="2193" spans="1:47">
      <c r="A2193" t="s">
        <v>8123</v>
      </c>
      <c r="C2193">
        <v>310</v>
      </c>
      <c r="D2193" t="s">
        <v>8124</v>
      </c>
      <c r="E2193">
        <v>101</v>
      </c>
      <c r="F2193" t="s">
        <v>8125</v>
      </c>
      <c r="G2193" t="s">
        <v>219</v>
      </c>
      <c r="H2193" t="s">
        <v>220</v>
      </c>
      <c r="I2193" t="s">
        <v>8126</v>
      </c>
      <c r="J2193">
        <v>4.342E-2</v>
      </c>
      <c r="K2193">
        <v>0</v>
      </c>
      <c r="L2193">
        <v>0</v>
      </c>
      <c r="M2193">
        <v>1</v>
      </c>
      <c r="N2193">
        <v>1</v>
      </c>
      <c r="O2193" t="s">
        <v>659</v>
      </c>
      <c r="P2193">
        <v>1</v>
      </c>
      <c r="Q2193">
        <v>1</v>
      </c>
      <c r="R2193">
        <v>15000</v>
      </c>
      <c r="S2193" t="s">
        <v>223</v>
      </c>
      <c r="T2193">
        <v>0</v>
      </c>
      <c r="U2193" t="s">
        <v>8123</v>
      </c>
      <c r="V2193" t="s">
        <v>933</v>
      </c>
      <c r="W2193" t="s">
        <v>659</v>
      </c>
      <c r="X2193" t="s">
        <v>659</v>
      </c>
      <c r="Y2193">
        <v>15000</v>
      </c>
      <c r="AB2193">
        <v>0</v>
      </c>
      <c r="AC2193">
        <v>0</v>
      </c>
      <c r="AD2193">
        <v>4</v>
      </c>
      <c r="AE2193">
        <v>1242</v>
      </c>
      <c r="AF2193">
        <v>1.75</v>
      </c>
      <c r="AQ2193">
        <v>1</v>
      </c>
      <c r="AR2193">
        <f t="shared" si="34"/>
        <v>0</v>
      </c>
      <c r="AS2193">
        <v>1</v>
      </c>
      <c r="AT2193" t="s">
        <v>134</v>
      </c>
      <c r="AU2193">
        <v>43</v>
      </c>
    </row>
    <row r="2194" spans="1:47">
      <c r="A2194" t="s">
        <v>8127</v>
      </c>
      <c r="C2194">
        <v>310</v>
      </c>
      <c r="D2194" t="s">
        <v>8128</v>
      </c>
      <c r="E2194">
        <v>101</v>
      </c>
      <c r="F2194" t="s">
        <v>8129</v>
      </c>
      <c r="G2194" t="s">
        <v>219</v>
      </c>
      <c r="H2194" t="s">
        <v>220</v>
      </c>
      <c r="I2194" t="s">
        <v>8130</v>
      </c>
      <c r="J2194">
        <v>0.14499999999999999</v>
      </c>
      <c r="K2194">
        <v>1</v>
      </c>
      <c r="L2194">
        <v>1</v>
      </c>
      <c r="M2194">
        <v>1</v>
      </c>
      <c r="N2194">
        <v>1</v>
      </c>
      <c r="O2194" t="s">
        <v>225</v>
      </c>
      <c r="P2194">
        <v>0</v>
      </c>
      <c r="Q2194">
        <v>0</v>
      </c>
      <c r="R2194">
        <v>0</v>
      </c>
      <c r="S2194" t="s">
        <v>223</v>
      </c>
      <c r="T2194">
        <v>0</v>
      </c>
      <c r="U2194" t="s">
        <v>8127</v>
      </c>
      <c r="V2194" t="s">
        <v>455</v>
      </c>
      <c r="W2194" t="s">
        <v>225</v>
      </c>
      <c r="X2194" t="s">
        <v>225</v>
      </c>
      <c r="Y2194">
        <v>0</v>
      </c>
      <c r="AB2194">
        <v>1</v>
      </c>
      <c r="AC2194">
        <v>1</v>
      </c>
      <c r="AD2194">
        <v>3</v>
      </c>
      <c r="AE2194">
        <v>1048</v>
      </c>
      <c r="AF2194">
        <v>1</v>
      </c>
      <c r="AQ2194">
        <v>2</v>
      </c>
      <c r="AR2194">
        <f t="shared" si="34"/>
        <v>9.68</v>
      </c>
      <c r="AS2194">
        <v>1</v>
      </c>
      <c r="AT2194" t="s">
        <v>136</v>
      </c>
      <c r="AU2194">
        <v>45</v>
      </c>
    </row>
    <row r="2195" spans="1:47">
      <c r="A2195" t="s">
        <v>8131</v>
      </c>
      <c r="C2195">
        <v>310</v>
      </c>
      <c r="D2195" t="s">
        <v>8132</v>
      </c>
      <c r="E2195">
        <v>101</v>
      </c>
      <c r="F2195" t="s">
        <v>8133</v>
      </c>
      <c r="G2195" t="s">
        <v>219</v>
      </c>
      <c r="H2195" t="s">
        <v>220</v>
      </c>
      <c r="I2195" t="s">
        <v>8134</v>
      </c>
      <c r="J2195">
        <v>8.4330000000000002E-2</v>
      </c>
      <c r="K2195">
        <v>1</v>
      </c>
      <c r="L2195">
        <v>1</v>
      </c>
      <c r="M2195">
        <v>1</v>
      </c>
      <c r="N2195">
        <v>1</v>
      </c>
      <c r="O2195" t="s">
        <v>225</v>
      </c>
      <c r="P2195">
        <v>0</v>
      </c>
      <c r="Q2195">
        <v>1</v>
      </c>
      <c r="R2195">
        <v>7600</v>
      </c>
      <c r="S2195" t="s">
        <v>223</v>
      </c>
      <c r="T2195">
        <v>7600</v>
      </c>
      <c r="U2195" t="s">
        <v>8131</v>
      </c>
      <c r="V2195" t="s">
        <v>413</v>
      </c>
      <c r="W2195" t="s">
        <v>225</v>
      </c>
      <c r="X2195" t="s">
        <v>225</v>
      </c>
      <c r="Y2195">
        <v>7600</v>
      </c>
      <c r="AB2195">
        <v>1</v>
      </c>
      <c r="AC2195">
        <v>1</v>
      </c>
      <c r="AD2195">
        <v>2</v>
      </c>
      <c r="AE2195">
        <v>828</v>
      </c>
      <c r="AF2195">
        <v>1</v>
      </c>
      <c r="AQ2195">
        <v>1</v>
      </c>
      <c r="AR2195">
        <f t="shared" si="34"/>
        <v>9.68</v>
      </c>
      <c r="AS2195">
        <v>1</v>
      </c>
      <c r="AT2195" t="s">
        <v>136</v>
      </c>
      <c r="AU2195">
        <v>45</v>
      </c>
    </row>
    <row r="2196" spans="1:47">
      <c r="A2196" t="s">
        <v>8135</v>
      </c>
      <c r="C2196">
        <v>310</v>
      </c>
      <c r="D2196" t="s">
        <v>8136</v>
      </c>
      <c r="E2196">
        <v>101</v>
      </c>
      <c r="F2196" t="s">
        <v>8137</v>
      </c>
      <c r="G2196" t="s">
        <v>219</v>
      </c>
      <c r="H2196" t="s">
        <v>220</v>
      </c>
      <c r="I2196" t="s">
        <v>8138</v>
      </c>
      <c r="J2196">
        <v>0.12253</v>
      </c>
      <c r="K2196">
        <v>1</v>
      </c>
      <c r="L2196">
        <v>1</v>
      </c>
      <c r="M2196">
        <v>1</v>
      </c>
      <c r="N2196">
        <v>1</v>
      </c>
      <c r="O2196" t="s">
        <v>225</v>
      </c>
      <c r="P2196">
        <v>0</v>
      </c>
      <c r="Q2196">
        <v>1</v>
      </c>
      <c r="R2196">
        <v>4900</v>
      </c>
      <c r="S2196" t="s">
        <v>223</v>
      </c>
      <c r="T2196">
        <v>4900</v>
      </c>
      <c r="U2196" t="s">
        <v>8135</v>
      </c>
      <c r="V2196" t="s">
        <v>455</v>
      </c>
      <c r="W2196" t="s">
        <v>225</v>
      </c>
      <c r="X2196" t="s">
        <v>225</v>
      </c>
      <c r="Y2196">
        <v>4900</v>
      </c>
      <c r="AB2196">
        <v>1</v>
      </c>
      <c r="AC2196">
        <v>1</v>
      </c>
      <c r="AD2196">
        <v>2</v>
      </c>
      <c r="AE2196">
        <v>620</v>
      </c>
      <c r="AF2196">
        <v>1</v>
      </c>
      <c r="AQ2196">
        <v>1</v>
      </c>
      <c r="AR2196">
        <f t="shared" si="34"/>
        <v>9.68</v>
      </c>
      <c r="AS2196">
        <v>1</v>
      </c>
      <c r="AT2196" t="s">
        <v>136</v>
      </c>
      <c r="AU2196">
        <v>45</v>
      </c>
    </row>
    <row r="2197" spans="1:47">
      <c r="A2197" t="s">
        <v>8139</v>
      </c>
      <c r="C2197">
        <v>310</v>
      </c>
      <c r="D2197" t="s">
        <v>8140</v>
      </c>
      <c r="E2197">
        <v>101</v>
      </c>
      <c r="F2197" t="s">
        <v>8141</v>
      </c>
      <c r="G2197" t="s">
        <v>219</v>
      </c>
      <c r="H2197" t="s">
        <v>220</v>
      </c>
      <c r="I2197" t="s">
        <v>8142</v>
      </c>
      <c r="J2197">
        <v>8.0570000000000003E-2</v>
      </c>
      <c r="K2197">
        <v>0</v>
      </c>
      <c r="L2197">
        <v>0</v>
      </c>
      <c r="M2197">
        <v>1</v>
      </c>
      <c r="N2197">
        <v>1</v>
      </c>
      <c r="O2197" t="s">
        <v>659</v>
      </c>
      <c r="P2197">
        <v>1</v>
      </c>
      <c r="Q2197">
        <v>1</v>
      </c>
      <c r="R2197">
        <v>7800</v>
      </c>
      <c r="S2197" t="s">
        <v>223</v>
      </c>
      <c r="T2197">
        <v>0</v>
      </c>
      <c r="U2197" t="s">
        <v>8139</v>
      </c>
      <c r="V2197" t="s">
        <v>933</v>
      </c>
      <c r="W2197" t="s">
        <v>659</v>
      </c>
      <c r="X2197" t="s">
        <v>659</v>
      </c>
      <c r="Y2197">
        <v>7800</v>
      </c>
      <c r="AB2197">
        <v>0</v>
      </c>
      <c r="AC2197">
        <v>0</v>
      </c>
      <c r="AD2197">
        <v>3</v>
      </c>
      <c r="AE2197">
        <v>1760</v>
      </c>
      <c r="AF2197">
        <v>2</v>
      </c>
      <c r="AQ2197">
        <v>2</v>
      </c>
      <c r="AR2197">
        <f t="shared" si="34"/>
        <v>0</v>
      </c>
      <c r="AS2197">
        <v>1</v>
      </c>
      <c r="AT2197" t="s">
        <v>134</v>
      </c>
      <c r="AU2197">
        <v>43</v>
      </c>
    </row>
    <row r="2198" spans="1:47">
      <c r="A2198" t="s">
        <v>8143</v>
      </c>
      <c r="C2198">
        <v>310</v>
      </c>
      <c r="D2198" t="s">
        <v>8144</v>
      </c>
      <c r="E2198">
        <v>101</v>
      </c>
      <c r="F2198" t="s">
        <v>8145</v>
      </c>
      <c r="G2198" t="s">
        <v>219</v>
      </c>
      <c r="H2198" t="s">
        <v>220</v>
      </c>
      <c r="I2198" t="s">
        <v>8146</v>
      </c>
      <c r="J2198">
        <v>5.4179999999999999E-2</v>
      </c>
      <c r="K2198">
        <v>0</v>
      </c>
      <c r="L2198">
        <v>0</v>
      </c>
      <c r="M2198">
        <v>1</v>
      </c>
      <c r="N2198">
        <v>1</v>
      </c>
      <c r="O2198" t="s">
        <v>659</v>
      </c>
      <c r="P2198">
        <v>1</v>
      </c>
      <c r="Q2198">
        <v>1</v>
      </c>
      <c r="R2198">
        <v>800</v>
      </c>
      <c r="S2198" t="s">
        <v>223</v>
      </c>
      <c r="T2198">
        <v>0</v>
      </c>
      <c r="U2198" t="s">
        <v>8143</v>
      </c>
      <c r="V2198" t="s">
        <v>933</v>
      </c>
      <c r="W2198" t="s">
        <v>659</v>
      </c>
      <c r="X2198" t="s">
        <v>659</v>
      </c>
      <c r="Y2198">
        <v>800</v>
      </c>
      <c r="AB2198">
        <v>0</v>
      </c>
      <c r="AC2198">
        <v>0</v>
      </c>
      <c r="AD2198">
        <v>3</v>
      </c>
      <c r="AE2198">
        <v>739</v>
      </c>
      <c r="AF2198">
        <v>1</v>
      </c>
      <c r="AQ2198">
        <v>1</v>
      </c>
      <c r="AR2198">
        <f t="shared" si="34"/>
        <v>0</v>
      </c>
      <c r="AS2198">
        <v>1</v>
      </c>
      <c r="AT2198" t="s">
        <v>134</v>
      </c>
      <c r="AU2198">
        <v>43</v>
      </c>
    </row>
    <row r="2199" spans="1:47">
      <c r="A2199" t="s">
        <v>8147</v>
      </c>
      <c r="C2199">
        <v>310</v>
      </c>
      <c r="D2199" t="s">
        <v>8148</v>
      </c>
      <c r="E2199">
        <v>101</v>
      </c>
      <c r="F2199" t="s">
        <v>8149</v>
      </c>
      <c r="G2199" t="s">
        <v>422</v>
      </c>
      <c r="H2199" t="s">
        <v>220</v>
      </c>
      <c r="I2199" t="s">
        <v>8150</v>
      </c>
      <c r="J2199">
        <v>0.21645</v>
      </c>
      <c r="K2199">
        <v>0</v>
      </c>
      <c r="L2199">
        <v>0</v>
      </c>
      <c r="M2199">
        <v>1</v>
      </c>
      <c r="N2199">
        <v>1</v>
      </c>
      <c r="O2199" t="s">
        <v>659</v>
      </c>
      <c r="P2199">
        <v>1</v>
      </c>
      <c r="Q2199">
        <v>1</v>
      </c>
      <c r="R2199">
        <v>14900</v>
      </c>
      <c r="S2199" t="s">
        <v>223</v>
      </c>
      <c r="T2199">
        <v>0</v>
      </c>
      <c r="U2199" t="s">
        <v>8147</v>
      </c>
      <c r="V2199" t="s">
        <v>933</v>
      </c>
      <c r="W2199" t="s">
        <v>659</v>
      </c>
      <c r="X2199" t="s">
        <v>659</v>
      </c>
      <c r="Y2199">
        <v>14900</v>
      </c>
      <c r="AB2199">
        <v>0</v>
      </c>
      <c r="AC2199">
        <v>0</v>
      </c>
      <c r="AD2199">
        <v>3</v>
      </c>
      <c r="AE2199">
        <v>1316</v>
      </c>
      <c r="AF2199">
        <v>1</v>
      </c>
      <c r="AQ2199">
        <v>1</v>
      </c>
      <c r="AR2199">
        <f t="shared" si="34"/>
        <v>0</v>
      </c>
      <c r="AS2199">
        <v>1</v>
      </c>
      <c r="AT2199" t="s">
        <v>135</v>
      </c>
      <c r="AU2199">
        <v>44</v>
      </c>
    </row>
    <row r="2200" spans="1:47">
      <c r="A2200" t="s">
        <v>8151</v>
      </c>
      <c r="C2200">
        <v>310</v>
      </c>
      <c r="D2200" t="s">
        <v>8152</v>
      </c>
      <c r="E2200">
        <v>101</v>
      </c>
      <c r="F2200" t="s">
        <v>8153</v>
      </c>
      <c r="G2200" t="s">
        <v>219</v>
      </c>
      <c r="H2200" t="s">
        <v>220</v>
      </c>
      <c r="I2200" t="s">
        <v>8154</v>
      </c>
      <c r="J2200">
        <v>0.23512</v>
      </c>
      <c r="K2200">
        <v>0</v>
      </c>
      <c r="L2200">
        <v>0</v>
      </c>
      <c r="M2200">
        <v>1</v>
      </c>
      <c r="N2200">
        <v>1</v>
      </c>
      <c r="O2200" t="s">
        <v>659</v>
      </c>
      <c r="P2200">
        <v>1</v>
      </c>
      <c r="Q2200">
        <v>1</v>
      </c>
      <c r="R2200">
        <v>15100</v>
      </c>
      <c r="S2200" t="s">
        <v>223</v>
      </c>
      <c r="T2200">
        <v>0</v>
      </c>
      <c r="U2200" t="s">
        <v>8151</v>
      </c>
      <c r="V2200" t="s">
        <v>933</v>
      </c>
      <c r="W2200" t="s">
        <v>659</v>
      </c>
      <c r="X2200" t="s">
        <v>659</v>
      </c>
      <c r="Y2200">
        <v>15100</v>
      </c>
      <c r="AB2200">
        <v>0</v>
      </c>
      <c r="AC2200">
        <v>0</v>
      </c>
      <c r="AD2200">
        <v>2</v>
      </c>
      <c r="AE2200">
        <v>1448</v>
      </c>
      <c r="AF2200">
        <v>1</v>
      </c>
      <c r="AQ2200">
        <v>1</v>
      </c>
      <c r="AR2200">
        <f t="shared" si="34"/>
        <v>0</v>
      </c>
      <c r="AS2200">
        <v>1</v>
      </c>
      <c r="AT2200" t="s">
        <v>135</v>
      </c>
      <c r="AU2200">
        <v>44</v>
      </c>
    </row>
    <row r="2201" spans="1:47">
      <c r="A2201" t="s">
        <v>8155</v>
      </c>
      <c r="C2201">
        <v>310</v>
      </c>
      <c r="D2201" t="s">
        <v>8156</v>
      </c>
      <c r="E2201">
        <v>101</v>
      </c>
      <c r="F2201" t="s">
        <v>8157</v>
      </c>
      <c r="G2201" t="s">
        <v>219</v>
      </c>
      <c r="H2201" t="s">
        <v>220</v>
      </c>
      <c r="I2201" t="s">
        <v>8158</v>
      </c>
      <c r="J2201">
        <v>2.8340000000000001E-2</v>
      </c>
      <c r="K2201">
        <v>0</v>
      </c>
      <c r="L2201">
        <v>0</v>
      </c>
      <c r="M2201">
        <v>1</v>
      </c>
      <c r="N2201">
        <v>1</v>
      </c>
      <c r="O2201" t="s">
        <v>659</v>
      </c>
      <c r="P2201">
        <v>1</v>
      </c>
      <c r="Q2201">
        <v>1</v>
      </c>
      <c r="R2201">
        <v>300</v>
      </c>
      <c r="S2201" t="s">
        <v>223</v>
      </c>
      <c r="T2201">
        <v>0</v>
      </c>
      <c r="U2201" t="s">
        <v>8155</v>
      </c>
      <c r="V2201" t="s">
        <v>933</v>
      </c>
      <c r="W2201" t="s">
        <v>659</v>
      </c>
      <c r="X2201" t="s">
        <v>659</v>
      </c>
      <c r="Y2201">
        <v>300</v>
      </c>
      <c r="AB2201">
        <v>0</v>
      </c>
      <c r="AC2201">
        <v>0</v>
      </c>
      <c r="AD2201">
        <v>2</v>
      </c>
      <c r="AE2201">
        <v>540</v>
      </c>
      <c r="AF2201">
        <v>1.5</v>
      </c>
      <c r="AQ2201">
        <v>1</v>
      </c>
      <c r="AR2201">
        <f t="shared" si="34"/>
        <v>0</v>
      </c>
      <c r="AS2201">
        <v>1</v>
      </c>
      <c r="AT2201" t="s">
        <v>134</v>
      </c>
      <c r="AU2201">
        <v>43</v>
      </c>
    </row>
    <row r="2202" spans="1:47">
      <c r="A2202" t="s">
        <v>8159</v>
      </c>
      <c r="C2202">
        <v>310</v>
      </c>
      <c r="D2202" t="s">
        <v>8160</v>
      </c>
      <c r="E2202">
        <v>101</v>
      </c>
      <c r="F2202" t="s">
        <v>8161</v>
      </c>
      <c r="G2202" t="s">
        <v>219</v>
      </c>
      <c r="H2202" t="s">
        <v>220</v>
      </c>
      <c r="I2202" t="s">
        <v>8162</v>
      </c>
      <c r="J2202">
        <v>0.23943999999999999</v>
      </c>
      <c r="K2202">
        <v>1</v>
      </c>
      <c r="L2202">
        <v>1</v>
      </c>
      <c r="M2202">
        <v>1</v>
      </c>
      <c r="N2202">
        <v>1</v>
      </c>
      <c r="O2202" t="s">
        <v>225</v>
      </c>
      <c r="P2202">
        <v>0</v>
      </c>
      <c r="Q2202">
        <v>1</v>
      </c>
      <c r="R2202">
        <v>9900</v>
      </c>
      <c r="S2202" t="s">
        <v>243</v>
      </c>
      <c r="T2202">
        <v>9900</v>
      </c>
      <c r="U2202" t="s">
        <v>8159</v>
      </c>
      <c r="V2202" t="s">
        <v>455</v>
      </c>
      <c r="W2202" t="s">
        <v>225</v>
      </c>
      <c r="X2202" t="s">
        <v>225</v>
      </c>
      <c r="Y2202">
        <v>9900</v>
      </c>
      <c r="AB2202">
        <v>1</v>
      </c>
      <c r="AC2202">
        <v>1</v>
      </c>
      <c r="AD2202">
        <v>4</v>
      </c>
      <c r="AE2202">
        <v>1632</v>
      </c>
      <c r="AF2202">
        <v>1.75</v>
      </c>
      <c r="AQ2202">
        <v>2</v>
      </c>
      <c r="AR2202">
        <f t="shared" si="34"/>
        <v>9.68</v>
      </c>
      <c r="AS2202">
        <v>1</v>
      </c>
      <c r="AT2202" t="s">
        <v>136</v>
      </c>
      <c r="AU2202">
        <v>45</v>
      </c>
    </row>
    <row r="2203" spans="1:47">
      <c r="A2203" t="s">
        <v>8163</v>
      </c>
      <c r="C2203">
        <v>310</v>
      </c>
      <c r="D2203" t="s">
        <v>8164</v>
      </c>
      <c r="E2203">
        <v>101</v>
      </c>
      <c r="F2203" t="s">
        <v>8165</v>
      </c>
      <c r="G2203" t="s">
        <v>219</v>
      </c>
      <c r="H2203" t="s">
        <v>220</v>
      </c>
      <c r="I2203" t="s">
        <v>8166</v>
      </c>
      <c r="J2203">
        <v>0.16577</v>
      </c>
      <c r="K2203">
        <v>0</v>
      </c>
      <c r="L2203">
        <v>0</v>
      </c>
      <c r="M2203">
        <v>1</v>
      </c>
      <c r="N2203">
        <v>1</v>
      </c>
      <c r="O2203" t="s">
        <v>659</v>
      </c>
      <c r="P2203">
        <v>1</v>
      </c>
      <c r="Q2203">
        <v>1</v>
      </c>
      <c r="R2203">
        <v>5300</v>
      </c>
      <c r="S2203" t="s">
        <v>223</v>
      </c>
      <c r="T2203">
        <v>0</v>
      </c>
      <c r="U2203" t="s">
        <v>8163</v>
      </c>
      <c r="V2203" t="s">
        <v>933</v>
      </c>
      <c r="W2203" t="s">
        <v>659</v>
      </c>
      <c r="X2203" t="s">
        <v>659</v>
      </c>
      <c r="Y2203">
        <v>5300</v>
      </c>
      <c r="AB2203">
        <v>0</v>
      </c>
      <c r="AC2203">
        <v>0</v>
      </c>
      <c r="AD2203">
        <v>2</v>
      </c>
      <c r="AE2203">
        <v>1005</v>
      </c>
      <c r="AF2203">
        <v>1</v>
      </c>
      <c r="AQ2203">
        <v>2</v>
      </c>
      <c r="AR2203">
        <f t="shared" si="34"/>
        <v>0</v>
      </c>
      <c r="AS2203">
        <v>1</v>
      </c>
      <c r="AT2203" t="s">
        <v>134</v>
      </c>
      <c r="AU2203">
        <v>43</v>
      </c>
    </row>
    <row r="2204" spans="1:47">
      <c r="A2204" t="s">
        <v>8167</v>
      </c>
      <c r="C2204">
        <v>310</v>
      </c>
      <c r="D2204" t="s">
        <v>8168</v>
      </c>
      <c r="E2204">
        <v>903</v>
      </c>
      <c r="F2204" t="s">
        <v>821</v>
      </c>
      <c r="G2204" t="s">
        <v>219</v>
      </c>
      <c r="H2204" t="s">
        <v>833</v>
      </c>
      <c r="I2204" t="s">
        <v>8169</v>
      </c>
      <c r="J2204">
        <v>2.0866600000000002</v>
      </c>
      <c r="K2204">
        <v>0</v>
      </c>
      <c r="L2204">
        <v>0</v>
      </c>
      <c r="M2204">
        <v>0</v>
      </c>
      <c r="N2204">
        <v>0</v>
      </c>
      <c r="P2204">
        <v>0</v>
      </c>
      <c r="Q2204">
        <v>1</v>
      </c>
      <c r="R2204">
        <v>7600</v>
      </c>
      <c r="S2204" t="s">
        <v>223</v>
      </c>
      <c r="T2204">
        <v>0</v>
      </c>
      <c r="U2204" t="s">
        <v>8167</v>
      </c>
      <c r="Y2204">
        <v>7600</v>
      </c>
      <c r="AB2204">
        <v>0</v>
      </c>
      <c r="AC2204">
        <v>0</v>
      </c>
      <c r="AD2204">
        <v>0</v>
      </c>
      <c r="AE2204">
        <v>0</v>
      </c>
      <c r="AF2204">
        <v>0</v>
      </c>
      <c r="AQ2204">
        <v>1</v>
      </c>
      <c r="AR2204">
        <f t="shared" si="34"/>
        <v>0</v>
      </c>
      <c r="AS2204">
        <v>1</v>
      </c>
      <c r="AT2204" t="s">
        <v>136</v>
      </c>
      <c r="AU2204">
        <v>45</v>
      </c>
    </row>
    <row r="2205" spans="1:47">
      <c r="A2205" t="s">
        <v>8170</v>
      </c>
      <c r="C2205">
        <v>310</v>
      </c>
      <c r="D2205" t="s">
        <v>8171</v>
      </c>
      <c r="E2205">
        <v>101</v>
      </c>
      <c r="F2205" t="s">
        <v>8172</v>
      </c>
      <c r="G2205" t="s">
        <v>219</v>
      </c>
      <c r="H2205" t="s">
        <v>220</v>
      </c>
      <c r="I2205" t="s">
        <v>8173</v>
      </c>
      <c r="J2205">
        <v>0.28549999999999998</v>
      </c>
      <c r="K2205">
        <v>0</v>
      </c>
      <c r="L2205">
        <v>0</v>
      </c>
      <c r="M2205">
        <v>1</v>
      </c>
      <c r="N2205">
        <v>1</v>
      </c>
      <c r="O2205" t="s">
        <v>659</v>
      </c>
      <c r="P2205">
        <v>1</v>
      </c>
      <c r="Q2205">
        <v>1</v>
      </c>
      <c r="R2205">
        <v>28000</v>
      </c>
      <c r="S2205" t="s">
        <v>223</v>
      </c>
      <c r="T2205">
        <v>0</v>
      </c>
      <c r="U2205" t="s">
        <v>8170</v>
      </c>
      <c r="V2205" t="s">
        <v>933</v>
      </c>
      <c r="W2205" t="s">
        <v>659</v>
      </c>
      <c r="X2205" t="s">
        <v>659</v>
      </c>
      <c r="Y2205">
        <v>28000</v>
      </c>
      <c r="AB2205">
        <v>0</v>
      </c>
      <c r="AC2205">
        <v>0</v>
      </c>
      <c r="AD2205">
        <v>3</v>
      </c>
      <c r="AE2205">
        <v>1627</v>
      </c>
      <c r="AF2205">
        <v>1.75</v>
      </c>
      <c r="AQ2205">
        <v>1</v>
      </c>
      <c r="AR2205">
        <f t="shared" si="34"/>
        <v>0</v>
      </c>
      <c r="AS2205">
        <v>1</v>
      </c>
      <c r="AT2205" t="s">
        <v>134</v>
      </c>
      <c r="AU2205">
        <v>43</v>
      </c>
    </row>
    <row r="2206" spans="1:47">
      <c r="A2206" t="s">
        <v>8174</v>
      </c>
      <c r="C2206">
        <v>310</v>
      </c>
      <c r="D2206" t="s">
        <v>8175</v>
      </c>
      <c r="E2206">
        <v>101</v>
      </c>
      <c r="F2206" t="s">
        <v>8176</v>
      </c>
      <c r="G2206" t="s">
        <v>219</v>
      </c>
      <c r="H2206" t="s">
        <v>220</v>
      </c>
      <c r="I2206" t="s">
        <v>8177</v>
      </c>
      <c r="J2206">
        <v>0.10224</v>
      </c>
      <c r="K2206">
        <v>1</v>
      </c>
      <c r="L2206">
        <v>1</v>
      </c>
      <c r="M2206">
        <v>1</v>
      </c>
      <c r="N2206">
        <v>1</v>
      </c>
      <c r="O2206" t="s">
        <v>225</v>
      </c>
      <c r="P2206">
        <v>0</v>
      </c>
      <c r="Q2206">
        <v>1</v>
      </c>
      <c r="R2206">
        <v>600</v>
      </c>
      <c r="S2206" t="s">
        <v>223</v>
      </c>
      <c r="T2206">
        <v>600</v>
      </c>
      <c r="U2206" t="s">
        <v>8174</v>
      </c>
      <c r="V2206" t="s">
        <v>413</v>
      </c>
      <c r="W2206" t="s">
        <v>225</v>
      </c>
      <c r="X2206" t="s">
        <v>225</v>
      </c>
      <c r="Y2206">
        <v>600</v>
      </c>
      <c r="AB2206">
        <v>1</v>
      </c>
      <c r="AC2206">
        <v>1</v>
      </c>
      <c r="AD2206">
        <v>2</v>
      </c>
      <c r="AE2206">
        <v>680</v>
      </c>
      <c r="AF2206">
        <v>1</v>
      </c>
      <c r="AQ2206">
        <v>1</v>
      </c>
      <c r="AR2206">
        <f t="shared" si="34"/>
        <v>9.68</v>
      </c>
      <c r="AS2206">
        <v>1</v>
      </c>
      <c r="AT2206" t="s">
        <v>136</v>
      </c>
      <c r="AU2206">
        <v>45</v>
      </c>
    </row>
    <row r="2207" spans="1:47">
      <c r="A2207" t="s">
        <v>8178</v>
      </c>
      <c r="C2207">
        <v>310</v>
      </c>
      <c r="D2207" t="s">
        <v>8179</v>
      </c>
      <c r="E2207">
        <v>101</v>
      </c>
      <c r="F2207" t="s">
        <v>8180</v>
      </c>
      <c r="G2207" t="s">
        <v>219</v>
      </c>
      <c r="H2207" t="s">
        <v>220</v>
      </c>
      <c r="I2207" t="s">
        <v>8181</v>
      </c>
      <c r="J2207">
        <v>6.4180000000000001E-2</v>
      </c>
      <c r="K2207">
        <v>0</v>
      </c>
      <c r="L2207">
        <v>0</v>
      </c>
      <c r="M2207">
        <v>1</v>
      </c>
      <c r="N2207">
        <v>1</v>
      </c>
      <c r="O2207" t="s">
        <v>659</v>
      </c>
      <c r="P2207">
        <v>1</v>
      </c>
      <c r="Q2207">
        <v>1</v>
      </c>
      <c r="R2207">
        <v>9900</v>
      </c>
      <c r="S2207" t="s">
        <v>223</v>
      </c>
      <c r="T2207">
        <v>0</v>
      </c>
      <c r="U2207" t="s">
        <v>8178</v>
      </c>
      <c r="V2207" t="s">
        <v>933</v>
      </c>
      <c r="W2207" t="s">
        <v>659</v>
      </c>
      <c r="X2207" t="s">
        <v>659</v>
      </c>
      <c r="Y2207">
        <v>9900</v>
      </c>
      <c r="AB2207">
        <v>0</v>
      </c>
      <c r="AC2207">
        <v>0</v>
      </c>
      <c r="AD2207">
        <v>3</v>
      </c>
      <c r="AE2207">
        <v>1070</v>
      </c>
      <c r="AF2207">
        <v>1</v>
      </c>
      <c r="AQ2207">
        <v>1</v>
      </c>
      <c r="AR2207">
        <f t="shared" si="34"/>
        <v>0</v>
      </c>
      <c r="AS2207">
        <v>1</v>
      </c>
      <c r="AT2207" t="s">
        <v>134</v>
      </c>
      <c r="AU2207">
        <v>43</v>
      </c>
    </row>
    <row r="2208" spans="1:47">
      <c r="A2208" t="s">
        <v>8182</v>
      </c>
      <c r="C2208">
        <v>310</v>
      </c>
      <c r="D2208" t="s">
        <v>8183</v>
      </c>
      <c r="E2208">
        <v>101</v>
      </c>
      <c r="F2208" t="s">
        <v>8184</v>
      </c>
      <c r="G2208" t="s">
        <v>219</v>
      </c>
      <c r="H2208" t="s">
        <v>220</v>
      </c>
      <c r="I2208" t="s">
        <v>8185</v>
      </c>
      <c r="J2208">
        <v>0.1421</v>
      </c>
      <c r="K2208">
        <v>1</v>
      </c>
      <c r="L2208">
        <v>1</v>
      </c>
      <c r="M2208">
        <v>1</v>
      </c>
      <c r="N2208">
        <v>1</v>
      </c>
      <c r="O2208" t="s">
        <v>225</v>
      </c>
      <c r="P2208">
        <v>0</v>
      </c>
      <c r="Q2208">
        <v>1</v>
      </c>
      <c r="R2208">
        <v>7500</v>
      </c>
      <c r="S2208" t="s">
        <v>223</v>
      </c>
      <c r="T2208">
        <v>7500</v>
      </c>
      <c r="U2208" t="s">
        <v>8182</v>
      </c>
      <c r="V2208" t="s">
        <v>455</v>
      </c>
      <c r="W2208" t="s">
        <v>225</v>
      </c>
      <c r="X2208" t="s">
        <v>225</v>
      </c>
      <c r="Y2208">
        <v>7500</v>
      </c>
      <c r="AB2208">
        <v>1</v>
      </c>
      <c r="AC2208">
        <v>1</v>
      </c>
      <c r="AD2208">
        <v>3</v>
      </c>
      <c r="AE2208">
        <v>1491</v>
      </c>
      <c r="AF2208">
        <v>1.75</v>
      </c>
      <c r="AQ2208">
        <v>1</v>
      </c>
      <c r="AR2208">
        <f t="shared" si="34"/>
        <v>9.68</v>
      </c>
      <c r="AS2208">
        <v>1</v>
      </c>
      <c r="AT2208" t="s">
        <v>136</v>
      </c>
      <c r="AU2208">
        <v>45</v>
      </c>
    </row>
    <row r="2209" spans="1:47">
      <c r="A2209" t="s">
        <v>8186</v>
      </c>
      <c r="C2209">
        <v>310</v>
      </c>
      <c r="D2209" t="s">
        <v>8187</v>
      </c>
      <c r="E2209">
        <v>101</v>
      </c>
      <c r="F2209" t="s">
        <v>8188</v>
      </c>
      <c r="G2209" t="s">
        <v>219</v>
      </c>
      <c r="H2209" t="s">
        <v>220</v>
      </c>
      <c r="I2209" t="s">
        <v>8189</v>
      </c>
      <c r="J2209">
        <v>0.10427</v>
      </c>
      <c r="K2209">
        <v>0</v>
      </c>
      <c r="L2209">
        <v>0</v>
      </c>
      <c r="M2209">
        <v>1</v>
      </c>
      <c r="N2209">
        <v>1</v>
      </c>
      <c r="O2209" t="s">
        <v>659</v>
      </c>
      <c r="P2209">
        <v>1</v>
      </c>
      <c r="Q2209">
        <v>1</v>
      </c>
      <c r="R2209">
        <v>0</v>
      </c>
      <c r="S2209" t="s">
        <v>223</v>
      </c>
      <c r="T2209">
        <v>0</v>
      </c>
      <c r="U2209" t="s">
        <v>8186</v>
      </c>
      <c r="V2209" t="s">
        <v>933</v>
      </c>
      <c r="W2209" t="s">
        <v>659</v>
      </c>
      <c r="X2209" t="s">
        <v>659</v>
      </c>
      <c r="Y2209">
        <v>0</v>
      </c>
      <c r="AB2209">
        <v>0</v>
      </c>
      <c r="AC2209">
        <v>0</v>
      </c>
      <c r="AD2209">
        <v>2</v>
      </c>
      <c r="AE2209">
        <v>468</v>
      </c>
      <c r="AF2209">
        <v>1</v>
      </c>
      <c r="AQ2209">
        <v>2</v>
      </c>
      <c r="AR2209">
        <f t="shared" si="34"/>
        <v>0</v>
      </c>
      <c r="AS2209">
        <v>1</v>
      </c>
      <c r="AT2209" t="s">
        <v>134</v>
      </c>
      <c r="AU2209">
        <v>43</v>
      </c>
    </row>
    <row r="2210" spans="1:47">
      <c r="A2210" t="s">
        <v>8190</v>
      </c>
      <c r="C2210">
        <v>310</v>
      </c>
      <c r="D2210" t="s">
        <v>8191</v>
      </c>
      <c r="E2210">
        <v>101</v>
      </c>
      <c r="F2210" t="s">
        <v>8192</v>
      </c>
      <c r="G2210" t="s">
        <v>219</v>
      </c>
      <c r="H2210" t="s">
        <v>220</v>
      </c>
      <c r="I2210" t="s">
        <v>8193</v>
      </c>
      <c r="J2210">
        <v>5.7099999999999998E-2</v>
      </c>
      <c r="K2210">
        <v>0</v>
      </c>
      <c r="L2210">
        <v>0</v>
      </c>
      <c r="M2210">
        <v>1</v>
      </c>
      <c r="N2210">
        <v>1</v>
      </c>
      <c r="O2210" t="s">
        <v>659</v>
      </c>
      <c r="P2210">
        <v>1</v>
      </c>
      <c r="Q2210">
        <v>1</v>
      </c>
      <c r="R2210">
        <v>500</v>
      </c>
      <c r="S2210" t="s">
        <v>223</v>
      </c>
      <c r="T2210">
        <v>0</v>
      </c>
      <c r="U2210" t="s">
        <v>8190</v>
      </c>
      <c r="V2210" t="s">
        <v>933</v>
      </c>
      <c r="W2210" t="s">
        <v>659</v>
      </c>
      <c r="X2210" t="s">
        <v>659</v>
      </c>
      <c r="Y2210">
        <v>500</v>
      </c>
      <c r="AB2210">
        <v>0</v>
      </c>
      <c r="AC2210">
        <v>0</v>
      </c>
      <c r="AD2210">
        <v>2</v>
      </c>
      <c r="AE2210">
        <v>700</v>
      </c>
      <c r="AF2210">
        <v>1</v>
      </c>
      <c r="AQ2210">
        <v>1</v>
      </c>
      <c r="AR2210">
        <f t="shared" si="34"/>
        <v>0</v>
      </c>
      <c r="AS2210">
        <v>1</v>
      </c>
      <c r="AT2210" t="s">
        <v>134</v>
      </c>
      <c r="AU2210">
        <v>43</v>
      </c>
    </row>
    <row r="2211" spans="1:47">
      <c r="A2211" t="s">
        <v>8194</v>
      </c>
      <c r="C2211">
        <v>310</v>
      </c>
      <c r="D2211" t="s">
        <v>8195</v>
      </c>
      <c r="E2211">
        <v>101</v>
      </c>
      <c r="F2211" t="s">
        <v>8196</v>
      </c>
      <c r="G2211" t="s">
        <v>422</v>
      </c>
      <c r="H2211" t="s">
        <v>220</v>
      </c>
      <c r="I2211" t="s">
        <v>8197</v>
      </c>
      <c r="J2211">
        <v>0.32351000000000002</v>
      </c>
      <c r="K2211">
        <v>0</v>
      </c>
      <c r="L2211">
        <v>0</v>
      </c>
      <c r="M2211">
        <v>0</v>
      </c>
      <c r="N2211">
        <v>1</v>
      </c>
      <c r="P2211">
        <v>1</v>
      </c>
      <c r="Q2211">
        <v>1</v>
      </c>
      <c r="R2211">
        <v>10200</v>
      </c>
      <c r="S2211" t="s">
        <v>223</v>
      </c>
      <c r="T2211">
        <v>0</v>
      </c>
      <c r="U2211" t="s">
        <v>8194</v>
      </c>
      <c r="V2211" t="s">
        <v>460</v>
      </c>
      <c r="X2211" t="s">
        <v>659</v>
      </c>
      <c r="Y2211">
        <v>10200</v>
      </c>
      <c r="AB2211">
        <v>0</v>
      </c>
      <c r="AC2211">
        <v>0</v>
      </c>
      <c r="AD2211">
        <v>2</v>
      </c>
      <c r="AE2211">
        <v>1536</v>
      </c>
      <c r="AF2211">
        <v>2</v>
      </c>
      <c r="AQ2211">
        <v>1</v>
      </c>
      <c r="AR2211">
        <f t="shared" si="34"/>
        <v>0</v>
      </c>
      <c r="AS2211">
        <v>1</v>
      </c>
      <c r="AT2211" t="s">
        <v>135</v>
      </c>
      <c r="AU2211">
        <v>44</v>
      </c>
    </row>
    <row r="2212" spans="1:47">
      <c r="A2212" t="s">
        <v>8198</v>
      </c>
      <c r="C2212">
        <v>310</v>
      </c>
      <c r="D2212" t="s">
        <v>8199</v>
      </c>
      <c r="E2212">
        <v>101</v>
      </c>
      <c r="F2212" t="s">
        <v>8200</v>
      </c>
      <c r="G2212" t="s">
        <v>219</v>
      </c>
      <c r="H2212" t="s">
        <v>220</v>
      </c>
      <c r="I2212" t="s">
        <v>8201</v>
      </c>
      <c r="J2212">
        <v>8.566E-2</v>
      </c>
      <c r="K2212">
        <v>1</v>
      </c>
      <c r="L2212">
        <v>1</v>
      </c>
      <c r="M2212">
        <v>1</v>
      </c>
      <c r="N2212">
        <v>1</v>
      </c>
      <c r="O2212" t="s">
        <v>225</v>
      </c>
      <c r="P2212">
        <v>0</v>
      </c>
      <c r="Q2212">
        <v>1</v>
      </c>
      <c r="R2212">
        <v>3500</v>
      </c>
      <c r="S2212" t="s">
        <v>223</v>
      </c>
      <c r="T2212">
        <v>3500</v>
      </c>
      <c r="U2212" t="s">
        <v>8198</v>
      </c>
      <c r="V2212" t="s">
        <v>455</v>
      </c>
      <c r="W2212" t="s">
        <v>225</v>
      </c>
      <c r="X2212" t="s">
        <v>225</v>
      </c>
      <c r="Y2212">
        <v>3500</v>
      </c>
      <c r="AB2212">
        <v>1</v>
      </c>
      <c r="AC2212">
        <v>1</v>
      </c>
      <c r="AD2212">
        <v>2</v>
      </c>
      <c r="AE2212">
        <v>999</v>
      </c>
      <c r="AF2212">
        <v>1</v>
      </c>
      <c r="AQ2212">
        <v>1</v>
      </c>
      <c r="AR2212">
        <f t="shared" si="34"/>
        <v>9.68</v>
      </c>
      <c r="AS2212">
        <v>1</v>
      </c>
      <c r="AT2212" t="s">
        <v>136</v>
      </c>
      <c r="AU2212">
        <v>45</v>
      </c>
    </row>
    <row r="2213" spans="1:47">
      <c r="A2213" t="s">
        <v>8202</v>
      </c>
      <c r="C2213">
        <v>310</v>
      </c>
      <c r="D2213" t="s">
        <v>8203</v>
      </c>
      <c r="E2213">
        <v>101</v>
      </c>
      <c r="F2213" t="s">
        <v>8204</v>
      </c>
      <c r="G2213" t="s">
        <v>219</v>
      </c>
      <c r="H2213" t="s">
        <v>220</v>
      </c>
      <c r="I2213" t="s">
        <v>8205</v>
      </c>
      <c r="J2213">
        <v>0.13753000000000001</v>
      </c>
      <c r="K2213">
        <v>1</v>
      </c>
      <c r="L2213">
        <v>1</v>
      </c>
      <c r="M2213">
        <v>1</v>
      </c>
      <c r="N2213">
        <v>1</v>
      </c>
      <c r="O2213" t="s">
        <v>225</v>
      </c>
      <c r="P2213">
        <v>0</v>
      </c>
      <c r="Q2213">
        <v>1</v>
      </c>
      <c r="R2213">
        <v>5200</v>
      </c>
      <c r="S2213" t="s">
        <v>223</v>
      </c>
      <c r="T2213">
        <v>5200</v>
      </c>
      <c r="U2213" t="s">
        <v>8202</v>
      </c>
      <c r="V2213" t="s">
        <v>413</v>
      </c>
      <c r="W2213" t="s">
        <v>225</v>
      </c>
      <c r="X2213" t="s">
        <v>225</v>
      </c>
      <c r="Y2213">
        <v>5200</v>
      </c>
      <c r="AB2213">
        <v>1</v>
      </c>
      <c r="AC2213">
        <v>1</v>
      </c>
      <c r="AD2213">
        <v>2</v>
      </c>
      <c r="AE2213">
        <v>750</v>
      </c>
      <c r="AF2213">
        <v>1</v>
      </c>
      <c r="AQ2213">
        <v>1</v>
      </c>
      <c r="AR2213">
        <f t="shared" si="34"/>
        <v>9.68</v>
      </c>
      <c r="AS2213">
        <v>1</v>
      </c>
      <c r="AT2213" t="s">
        <v>136</v>
      </c>
      <c r="AU2213">
        <v>45</v>
      </c>
    </row>
    <row r="2214" spans="1:47">
      <c r="A2214" t="s">
        <v>8206</v>
      </c>
      <c r="C2214">
        <v>310</v>
      </c>
      <c r="D2214" t="s">
        <v>8207</v>
      </c>
      <c r="E2214">
        <v>101</v>
      </c>
      <c r="F2214" t="s">
        <v>8208</v>
      </c>
      <c r="G2214" t="s">
        <v>219</v>
      </c>
      <c r="H2214" t="s">
        <v>220</v>
      </c>
      <c r="I2214" t="s">
        <v>8209</v>
      </c>
      <c r="J2214">
        <v>6.5460000000000004E-2</v>
      </c>
      <c r="K2214">
        <v>0</v>
      </c>
      <c r="L2214">
        <v>0</v>
      </c>
      <c r="M2214">
        <v>1</v>
      </c>
      <c r="N2214">
        <v>1</v>
      </c>
      <c r="O2214" t="s">
        <v>659</v>
      </c>
      <c r="P2214">
        <v>1</v>
      </c>
      <c r="Q2214">
        <v>1</v>
      </c>
      <c r="R2214">
        <v>6700</v>
      </c>
      <c r="S2214" t="s">
        <v>223</v>
      </c>
      <c r="T2214">
        <v>0</v>
      </c>
      <c r="U2214" t="s">
        <v>8206</v>
      </c>
      <c r="V2214" t="s">
        <v>933</v>
      </c>
      <c r="W2214" t="s">
        <v>659</v>
      </c>
      <c r="X2214" t="s">
        <v>659</v>
      </c>
      <c r="Y2214">
        <v>6700</v>
      </c>
      <c r="AB2214">
        <v>0</v>
      </c>
      <c r="AC2214">
        <v>0</v>
      </c>
      <c r="AD2214">
        <v>2</v>
      </c>
      <c r="AE2214">
        <v>676</v>
      </c>
      <c r="AF2214">
        <v>1</v>
      </c>
      <c r="AQ2214">
        <v>1</v>
      </c>
      <c r="AR2214">
        <f t="shared" si="34"/>
        <v>0</v>
      </c>
      <c r="AS2214">
        <v>1</v>
      </c>
      <c r="AT2214" t="s">
        <v>134</v>
      </c>
      <c r="AU2214">
        <v>43</v>
      </c>
    </row>
    <row r="2215" spans="1:47">
      <c r="A2215" t="s">
        <v>8210</v>
      </c>
      <c r="C2215">
        <v>310</v>
      </c>
      <c r="D2215" t="s">
        <v>8211</v>
      </c>
      <c r="E2215">
        <v>101</v>
      </c>
      <c r="F2215" t="s">
        <v>8212</v>
      </c>
      <c r="G2215" t="s">
        <v>219</v>
      </c>
      <c r="H2215" t="s">
        <v>220</v>
      </c>
      <c r="I2215" t="s">
        <v>8213</v>
      </c>
      <c r="J2215">
        <v>0.13549</v>
      </c>
      <c r="K2215">
        <v>0</v>
      </c>
      <c r="L2215">
        <v>0</v>
      </c>
      <c r="M2215">
        <v>1</v>
      </c>
      <c r="N2215">
        <v>1</v>
      </c>
      <c r="O2215" t="s">
        <v>659</v>
      </c>
      <c r="P2215">
        <v>1</v>
      </c>
      <c r="Q2215">
        <v>1</v>
      </c>
      <c r="R2215">
        <v>0</v>
      </c>
      <c r="S2215" t="s">
        <v>243</v>
      </c>
      <c r="T2215">
        <v>0</v>
      </c>
      <c r="U2215" t="s">
        <v>8210</v>
      </c>
      <c r="V2215" t="s">
        <v>933</v>
      </c>
      <c r="W2215" t="s">
        <v>659</v>
      </c>
      <c r="X2215" t="s">
        <v>659</v>
      </c>
      <c r="Y2215">
        <v>0</v>
      </c>
      <c r="AB2215">
        <v>0</v>
      </c>
      <c r="AC2215">
        <v>0</v>
      </c>
      <c r="AD2215">
        <v>4</v>
      </c>
      <c r="AE2215">
        <v>836</v>
      </c>
      <c r="AF2215">
        <v>1.25</v>
      </c>
      <c r="AQ2215">
        <v>2</v>
      </c>
      <c r="AR2215">
        <f t="shared" si="34"/>
        <v>0</v>
      </c>
      <c r="AS2215">
        <v>1</v>
      </c>
      <c r="AT2215" t="s">
        <v>134</v>
      </c>
      <c r="AU2215">
        <v>43</v>
      </c>
    </row>
    <row r="2216" spans="1:47">
      <c r="A2216" t="s">
        <v>8214</v>
      </c>
      <c r="C2216">
        <v>310</v>
      </c>
      <c r="D2216" t="s">
        <v>8215</v>
      </c>
      <c r="E2216">
        <v>101</v>
      </c>
      <c r="F2216" t="s">
        <v>8216</v>
      </c>
      <c r="G2216" t="s">
        <v>219</v>
      </c>
      <c r="H2216" t="s">
        <v>220</v>
      </c>
      <c r="I2216" t="s">
        <v>8217</v>
      </c>
      <c r="J2216">
        <v>0.18414</v>
      </c>
      <c r="K2216">
        <v>1</v>
      </c>
      <c r="L2216">
        <v>1</v>
      </c>
      <c r="M2216">
        <v>1</v>
      </c>
      <c r="N2216">
        <v>1</v>
      </c>
      <c r="O2216" t="s">
        <v>225</v>
      </c>
      <c r="P2216">
        <v>0</v>
      </c>
      <c r="Q2216">
        <v>2</v>
      </c>
      <c r="R2216">
        <v>1300</v>
      </c>
      <c r="S2216" t="s">
        <v>223</v>
      </c>
      <c r="T2216">
        <v>1300</v>
      </c>
      <c r="U2216" t="s">
        <v>8214</v>
      </c>
      <c r="X2216" t="s">
        <v>225</v>
      </c>
      <c r="Y2216">
        <v>650</v>
      </c>
      <c r="AB2216">
        <v>1</v>
      </c>
      <c r="AC2216">
        <v>1</v>
      </c>
      <c r="AD2216">
        <v>4</v>
      </c>
      <c r="AE2216">
        <v>1237</v>
      </c>
      <c r="AF2216">
        <v>1.5</v>
      </c>
      <c r="AQ2216">
        <v>2</v>
      </c>
      <c r="AR2216">
        <f t="shared" si="34"/>
        <v>9.68</v>
      </c>
      <c r="AS2216">
        <v>1</v>
      </c>
      <c r="AT2216" t="s">
        <v>136</v>
      </c>
      <c r="AU2216">
        <v>45</v>
      </c>
    </row>
    <row r="2217" spans="1:47">
      <c r="A2217" t="s">
        <v>8218</v>
      </c>
      <c r="C2217">
        <v>310</v>
      </c>
      <c r="D2217" t="s">
        <v>8219</v>
      </c>
      <c r="E2217">
        <v>101</v>
      </c>
      <c r="F2217" t="s">
        <v>8220</v>
      </c>
      <c r="G2217" t="s">
        <v>219</v>
      </c>
      <c r="H2217" t="s">
        <v>220</v>
      </c>
      <c r="I2217" t="s">
        <v>8221</v>
      </c>
      <c r="J2217">
        <v>9.5839999999999995E-2</v>
      </c>
      <c r="K2217">
        <v>0</v>
      </c>
      <c r="L2217">
        <v>0</v>
      </c>
      <c r="M2217">
        <v>1</v>
      </c>
      <c r="N2217">
        <v>1</v>
      </c>
      <c r="O2217" t="s">
        <v>659</v>
      </c>
      <c r="P2217">
        <v>1</v>
      </c>
      <c r="Q2217">
        <v>1</v>
      </c>
      <c r="R2217">
        <v>6000</v>
      </c>
      <c r="S2217" t="s">
        <v>223</v>
      </c>
      <c r="T2217">
        <v>0</v>
      </c>
      <c r="U2217" t="s">
        <v>8218</v>
      </c>
      <c r="V2217" t="s">
        <v>933</v>
      </c>
      <c r="W2217" t="s">
        <v>659</v>
      </c>
      <c r="X2217" t="s">
        <v>659</v>
      </c>
      <c r="Y2217">
        <v>6000</v>
      </c>
      <c r="AB2217">
        <v>0</v>
      </c>
      <c r="AC2217">
        <v>0</v>
      </c>
      <c r="AD2217">
        <v>2</v>
      </c>
      <c r="AE2217">
        <v>720</v>
      </c>
      <c r="AF2217">
        <v>1</v>
      </c>
      <c r="AQ2217">
        <v>3</v>
      </c>
      <c r="AR2217">
        <f t="shared" si="34"/>
        <v>0</v>
      </c>
      <c r="AS2217">
        <v>1</v>
      </c>
      <c r="AT2217" t="s">
        <v>134</v>
      </c>
      <c r="AU2217">
        <v>43</v>
      </c>
    </row>
    <row r="2218" spans="1:47">
      <c r="A2218" t="s">
        <v>8222</v>
      </c>
      <c r="C2218">
        <v>310</v>
      </c>
      <c r="D2218" t="s">
        <v>8223</v>
      </c>
      <c r="E2218">
        <v>101</v>
      </c>
      <c r="F2218" t="s">
        <v>8224</v>
      </c>
      <c r="G2218" t="s">
        <v>422</v>
      </c>
      <c r="H2218" t="s">
        <v>220</v>
      </c>
      <c r="I2218" t="s">
        <v>8225</v>
      </c>
      <c r="J2218">
        <v>0.15276999999999999</v>
      </c>
      <c r="K2218">
        <v>0</v>
      </c>
      <c r="L2218">
        <v>0</v>
      </c>
      <c r="M2218">
        <v>1</v>
      </c>
      <c r="N2218">
        <v>1</v>
      </c>
      <c r="O2218" t="s">
        <v>659</v>
      </c>
      <c r="P2218">
        <v>1</v>
      </c>
      <c r="Q2218">
        <v>1</v>
      </c>
      <c r="R2218">
        <v>10900</v>
      </c>
      <c r="S2218" t="s">
        <v>223</v>
      </c>
      <c r="T2218">
        <v>0</v>
      </c>
      <c r="U2218" t="s">
        <v>8222</v>
      </c>
      <c r="V2218" t="s">
        <v>460</v>
      </c>
      <c r="X2218" t="s">
        <v>659</v>
      </c>
      <c r="Y2218">
        <v>10900</v>
      </c>
      <c r="AB2218">
        <v>0</v>
      </c>
      <c r="AC2218">
        <v>0</v>
      </c>
      <c r="AD2218">
        <v>3</v>
      </c>
      <c r="AE2218">
        <v>1392</v>
      </c>
      <c r="AF2218">
        <v>2</v>
      </c>
      <c r="AQ2218">
        <v>1</v>
      </c>
      <c r="AR2218">
        <f t="shared" si="34"/>
        <v>0</v>
      </c>
      <c r="AS2218">
        <v>1</v>
      </c>
      <c r="AT2218" t="s">
        <v>135</v>
      </c>
      <c r="AU2218">
        <v>44</v>
      </c>
    </row>
    <row r="2219" spans="1:47">
      <c r="A2219" t="s">
        <v>8226</v>
      </c>
      <c r="C2219">
        <v>310</v>
      </c>
      <c r="D2219" t="s">
        <v>8227</v>
      </c>
      <c r="E2219">
        <v>101</v>
      </c>
      <c r="F2219" t="s">
        <v>8228</v>
      </c>
      <c r="G2219" t="s">
        <v>219</v>
      </c>
      <c r="H2219" t="s">
        <v>220</v>
      </c>
      <c r="I2219" t="s">
        <v>8229</v>
      </c>
      <c r="J2219">
        <v>0.10645</v>
      </c>
      <c r="K2219">
        <v>1</v>
      </c>
      <c r="L2219">
        <v>1</v>
      </c>
      <c r="M2219">
        <v>1</v>
      </c>
      <c r="N2219">
        <v>1</v>
      </c>
      <c r="O2219" t="s">
        <v>225</v>
      </c>
      <c r="P2219">
        <v>0</v>
      </c>
      <c r="Q2219">
        <v>1</v>
      </c>
      <c r="R2219">
        <v>2200</v>
      </c>
      <c r="S2219" t="s">
        <v>223</v>
      </c>
      <c r="T2219">
        <v>2200</v>
      </c>
      <c r="U2219" t="s">
        <v>8226</v>
      </c>
      <c r="V2219" t="s">
        <v>413</v>
      </c>
      <c r="W2219" t="s">
        <v>225</v>
      </c>
      <c r="X2219" t="s">
        <v>225</v>
      </c>
      <c r="Y2219">
        <v>2200</v>
      </c>
      <c r="AB2219">
        <v>1</v>
      </c>
      <c r="AC2219">
        <v>1</v>
      </c>
      <c r="AD2219">
        <v>2</v>
      </c>
      <c r="AE2219">
        <v>740</v>
      </c>
      <c r="AF2219">
        <v>1</v>
      </c>
      <c r="AQ2219">
        <v>1</v>
      </c>
      <c r="AR2219">
        <f t="shared" si="34"/>
        <v>9.68</v>
      </c>
      <c r="AS2219">
        <v>1</v>
      </c>
      <c r="AT2219" t="s">
        <v>136</v>
      </c>
      <c r="AU2219">
        <v>45</v>
      </c>
    </row>
    <row r="2220" spans="1:47">
      <c r="A2220" t="s">
        <v>8230</v>
      </c>
      <c r="C2220">
        <v>310</v>
      </c>
      <c r="D2220" t="s">
        <v>8231</v>
      </c>
      <c r="E2220">
        <v>101</v>
      </c>
      <c r="F2220" t="s">
        <v>8232</v>
      </c>
      <c r="G2220" t="s">
        <v>219</v>
      </c>
      <c r="H2220" t="s">
        <v>220</v>
      </c>
      <c r="I2220" t="s">
        <v>8233</v>
      </c>
      <c r="J2220">
        <v>4.7570000000000001E-2</v>
      </c>
      <c r="K2220">
        <v>0</v>
      </c>
      <c r="L2220">
        <v>0</v>
      </c>
      <c r="M2220">
        <v>1</v>
      </c>
      <c r="N2220">
        <v>1</v>
      </c>
      <c r="O2220" t="s">
        <v>659</v>
      </c>
      <c r="P2220">
        <v>1</v>
      </c>
      <c r="Q2220">
        <v>1</v>
      </c>
      <c r="R2220">
        <v>300</v>
      </c>
      <c r="S2220" t="s">
        <v>223</v>
      </c>
      <c r="T2220">
        <v>0</v>
      </c>
      <c r="U2220" t="s">
        <v>8230</v>
      </c>
      <c r="V2220" t="s">
        <v>933</v>
      </c>
      <c r="W2220" t="s">
        <v>659</v>
      </c>
      <c r="X2220" t="s">
        <v>659</v>
      </c>
      <c r="Y2220">
        <v>300</v>
      </c>
      <c r="AB2220">
        <v>0</v>
      </c>
      <c r="AC2220">
        <v>0</v>
      </c>
      <c r="AD2220">
        <v>2</v>
      </c>
      <c r="AE2220">
        <v>856</v>
      </c>
      <c r="AF2220">
        <v>1</v>
      </c>
      <c r="AQ2220">
        <v>1</v>
      </c>
      <c r="AR2220">
        <f t="shared" si="34"/>
        <v>0</v>
      </c>
      <c r="AS2220">
        <v>1</v>
      </c>
      <c r="AT2220" t="s">
        <v>134</v>
      </c>
      <c r="AU2220">
        <v>43</v>
      </c>
    </row>
    <row r="2221" spans="1:47">
      <c r="A2221" t="s">
        <v>8234</v>
      </c>
      <c r="C2221">
        <v>310</v>
      </c>
      <c r="D2221" t="s">
        <v>8235</v>
      </c>
      <c r="E2221">
        <v>101</v>
      </c>
      <c r="F2221" t="s">
        <v>8236</v>
      </c>
      <c r="G2221" t="s">
        <v>422</v>
      </c>
      <c r="H2221" t="s">
        <v>220</v>
      </c>
      <c r="I2221" t="s">
        <v>8237</v>
      </c>
      <c r="J2221">
        <v>0.21884000000000001</v>
      </c>
      <c r="K2221">
        <v>0</v>
      </c>
      <c r="L2221">
        <v>0</v>
      </c>
      <c r="M2221">
        <v>1</v>
      </c>
      <c r="N2221">
        <v>1</v>
      </c>
      <c r="O2221" t="s">
        <v>659</v>
      </c>
      <c r="P2221">
        <v>1</v>
      </c>
      <c r="Q2221">
        <v>1</v>
      </c>
      <c r="R2221">
        <v>6000</v>
      </c>
      <c r="S2221" t="s">
        <v>223</v>
      </c>
      <c r="T2221">
        <v>0</v>
      </c>
      <c r="U2221" t="s">
        <v>8234</v>
      </c>
      <c r="V2221" t="s">
        <v>933</v>
      </c>
      <c r="W2221" t="s">
        <v>659</v>
      </c>
      <c r="X2221" t="s">
        <v>659</v>
      </c>
      <c r="Y2221">
        <v>6000</v>
      </c>
      <c r="AB2221">
        <v>0</v>
      </c>
      <c r="AC2221">
        <v>0</v>
      </c>
      <c r="AD2221">
        <v>3</v>
      </c>
      <c r="AE2221">
        <v>1316</v>
      </c>
      <c r="AF2221">
        <v>1</v>
      </c>
      <c r="AQ2221">
        <v>1</v>
      </c>
      <c r="AR2221">
        <f t="shared" si="34"/>
        <v>0</v>
      </c>
      <c r="AS2221">
        <v>1</v>
      </c>
      <c r="AT2221" t="s">
        <v>135</v>
      </c>
      <c r="AU2221">
        <v>44</v>
      </c>
    </row>
    <row r="2222" spans="1:47">
      <c r="A2222" t="s">
        <v>8238</v>
      </c>
      <c r="C2222">
        <v>310</v>
      </c>
      <c r="D2222" t="s">
        <v>8239</v>
      </c>
      <c r="E2222">
        <v>101</v>
      </c>
      <c r="F2222" t="s">
        <v>8240</v>
      </c>
      <c r="G2222" t="s">
        <v>219</v>
      </c>
      <c r="H2222" t="s">
        <v>220</v>
      </c>
      <c r="I2222" t="s">
        <v>8241</v>
      </c>
      <c r="J2222">
        <v>0.10595</v>
      </c>
      <c r="K2222">
        <v>1</v>
      </c>
      <c r="L2222">
        <v>1</v>
      </c>
      <c r="M2222">
        <v>1</v>
      </c>
      <c r="N2222">
        <v>1</v>
      </c>
      <c r="O2222" t="s">
        <v>225</v>
      </c>
      <c r="P2222">
        <v>0</v>
      </c>
      <c r="Q2222">
        <v>1</v>
      </c>
      <c r="R2222">
        <v>2500</v>
      </c>
      <c r="S2222" t="s">
        <v>223</v>
      </c>
      <c r="T2222">
        <v>2500</v>
      </c>
      <c r="U2222" t="s">
        <v>8238</v>
      </c>
      <c r="V2222" t="s">
        <v>413</v>
      </c>
      <c r="W2222" t="s">
        <v>225</v>
      </c>
      <c r="X2222" t="s">
        <v>225</v>
      </c>
      <c r="Y2222">
        <v>2500</v>
      </c>
      <c r="AB2222">
        <v>1</v>
      </c>
      <c r="AC2222">
        <v>1</v>
      </c>
      <c r="AD2222">
        <v>4</v>
      </c>
      <c r="AE2222">
        <v>1928</v>
      </c>
      <c r="AF2222">
        <v>1.75</v>
      </c>
      <c r="AQ2222">
        <v>1</v>
      </c>
      <c r="AR2222">
        <f t="shared" si="34"/>
        <v>9.68</v>
      </c>
      <c r="AS2222">
        <v>1</v>
      </c>
      <c r="AT2222" t="s">
        <v>136</v>
      </c>
      <c r="AU2222">
        <v>45</v>
      </c>
    </row>
    <row r="2223" spans="1:47">
      <c r="A2223" t="s">
        <v>8242</v>
      </c>
      <c r="C2223">
        <v>310</v>
      </c>
      <c r="D2223" t="s">
        <v>8243</v>
      </c>
      <c r="E2223">
        <v>101</v>
      </c>
      <c r="F2223" t="s">
        <v>8244</v>
      </c>
      <c r="G2223" t="s">
        <v>219</v>
      </c>
      <c r="H2223" t="s">
        <v>220</v>
      </c>
      <c r="I2223" t="s">
        <v>8245</v>
      </c>
      <c r="J2223">
        <v>0.13877</v>
      </c>
      <c r="K2223">
        <v>1</v>
      </c>
      <c r="L2223">
        <v>1</v>
      </c>
      <c r="M2223">
        <v>1</v>
      </c>
      <c r="N2223">
        <v>1</v>
      </c>
      <c r="O2223" t="s">
        <v>225</v>
      </c>
      <c r="P2223">
        <v>0</v>
      </c>
      <c r="Q2223">
        <v>1</v>
      </c>
      <c r="R2223">
        <v>1300</v>
      </c>
      <c r="S2223" t="s">
        <v>223</v>
      </c>
      <c r="T2223">
        <v>1300</v>
      </c>
      <c r="U2223" t="s">
        <v>8242</v>
      </c>
      <c r="V2223" t="s">
        <v>413</v>
      </c>
      <c r="W2223" t="s">
        <v>225</v>
      </c>
      <c r="X2223" t="s">
        <v>225</v>
      </c>
      <c r="Y2223">
        <v>1300</v>
      </c>
      <c r="AB2223">
        <v>1</v>
      </c>
      <c r="AC2223">
        <v>1</v>
      </c>
      <c r="AD2223">
        <v>3</v>
      </c>
      <c r="AE2223">
        <v>1100</v>
      </c>
      <c r="AF2223">
        <v>1</v>
      </c>
      <c r="AQ2223">
        <v>1</v>
      </c>
      <c r="AR2223">
        <f t="shared" si="34"/>
        <v>9.68</v>
      </c>
      <c r="AS2223">
        <v>1</v>
      </c>
      <c r="AT2223" t="s">
        <v>136</v>
      </c>
      <c r="AU2223">
        <v>45</v>
      </c>
    </row>
    <row r="2224" spans="1:47">
      <c r="A2224" t="s">
        <v>8246</v>
      </c>
      <c r="C2224">
        <v>310</v>
      </c>
      <c r="D2224" t="s">
        <v>8247</v>
      </c>
      <c r="E2224">
        <v>101</v>
      </c>
      <c r="F2224" t="s">
        <v>8248</v>
      </c>
      <c r="G2224" t="s">
        <v>422</v>
      </c>
      <c r="H2224" t="s">
        <v>220</v>
      </c>
      <c r="I2224" t="s">
        <v>8249</v>
      </c>
      <c r="J2224">
        <v>0.21038000000000001</v>
      </c>
      <c r="K2224">
        <v>0</v>
      </c>
      <c r="L2224">
        <v>0</v>
      </c>
      <c r="M2224">
        <v>1</v>
      </c>
      <c r="N2224">
        <v>1</v>
      </c>
      <c r="O2224" t="s">
        <v>659</v>
      </c>
      <c r="P2224">
        <v>1</v>
      </c>
      <c r="Q2224">
        <v>1</v>
      </c>
      <c r="R2224">
        <v>15300</v>
      </c>
      <c r="S2224" t="s">
        <v>223</v>
      </c>
      <c r="T2224">
        <v>0</v>
      </c>
      <c r="U2224" t="s">
        <v>8246</v>
      </c>
      <c r="V2224" t="s">
        <v>933</v>
      </c>
      <c r="W2224" t="s">
        <v>659</v>
      </c>
      <c r="X2224" t="s">
        <v>659</v>
      </c>
      <c r="Y2224">
        <v>15300</v>
      </c>
      <c r="AB2224">
        <v>0</v>
      </c>
      <c r="AC2224">
        <v>0</v>
      </c>
      <c r="AD2224">
        <v>3</v>
      </c>
      <c r="AE2224">
        <v>1800</v>
      </c>
      <c r="AF2224">
        <v>1</v>
      </c>
      <c r="AQ2224">
        <v>1</v>
      </c>
      <c r="AR2224">
        <f t="shared" si="34"/>
        <v>0</v>
      </c>
      <c r="AS2224">
        <v>1</v>
      </c>
      <c r="AT2224" t="s">
        <v>135</v>
      </c>
      <c r="AU2224">
        <v>44</v>
      </c>
    </row>
    <row r="2225" spans="1:47">
      <c r="A2225" t="s">
        <v>8250</v>
      </c>
      <c r="C2225">
        <v>310</v>
      </c>
      <c r="D2225" t="s">
        <v>8251</v>
      </c>
      <c r="E2225">
        <v>101</v>
      </c>
      <c r="F2225" t="s">
        <v>8252</v>
      </c>
      <c r="G2225" t="s">
        <v>219</v>
      </c>
      <c r="H2225" t="s">
        <v>220</v>
      </c>
      <c r="I2225" t="s">
        <v>8253</v>
      </c>
      <c r="J2225">
        <v>8.6999999999999994E-2</v>
      </c>
      <c r="K2225">
        <v>0</v>
      </c>
      <c r="L2225">
        <v>0</v>
      </c>
      <c r="M2225">
        <v>1</v>
      </c>
      <c r="N2225">
        <v>1</v>
      </c>
      <c r="O2225" t="s">
        <v>659</v>
      </c>
      <c r="P2225">
        <v>1</v>
      </c>
      <c r="Q2225">
        <v>0</v>
      </c>
      <c r="R2225">
        <v>0</v>
      </c>
      <c r="S2225" t="s">
        <v>223</v>
      </c>
      <c r="T2225">
        <v>0</v>
      </c>
      <c r="U2225" t="s">
        <v>8250</v>
      </c>
      <c r="V2225" t="s">
        <v>927</v>
      </c>
      <c r="W2225" t="s">
        <v>659</v>
      </c>
      <c r="X2225" t="s">
        <v>659</v>
      </c>
      <c r="Y2225">
        <v>5200</v>
      </c>
      <c r="AB2225">
        <v>0</v>
      </c>
      <c r="AC2225">
        <v>0</v>
      </c>
      <c r="AD2225">
        <v>1</v>
      </c>
      <c r="AE2225">
        <v>728</v>
      </c>
      <c r="AF2225">
        <v>1</v>
      </c>
      <c r="AQ2225">
        <v>1</v>
      </c>
      <c r="AR2225">
        <f t="shared" si="34"/>
        <v>0</v>
      </c>
      <c r="AS2225">
        <v>1</v>
      </c>
      <c r="AT2225" t="s">
        <v>134</v>
      </c>
      <c r="AU2225">
        <v>43</v>
      </c>
    </row>
    <row r="2226" spans="1:47">
      <c r="A2226" t="s">
        <v>8254</v>
      </c>
      <c r="C2226">
        <v>310</v>
      </c>
      <c r="D2226" t="s">
        <v>8255</v>
      </c>
      <c r="E2226">
        <v>101</v>
      </c>
      <c r="F2226" t="s">
        <v>8256</v>
      </c>
      <c r="G2226" t="s">
        <v>219</v>
      </c>
      <c r="H2226" t="s">
        <v>220</v>
      </c>
      <c r="I2226" t="s">
        <v>8257</v>
      </c>
      <c r="J2226">
        <v>9.3189999999999995E-2</v>
      </c>
      <c r="K2226">
        <v>0</v>
      </c>
      <c r="L2226">
        <v>0</v>
      </c>
      <c r="M2226">
        <v>1</v>
      </c>
      <c r="N2226">
        <v>1</v>
      </c>
      <c r="O2226" t="s">
        <v>659</v>
      </c>
      <c r="P2226">
        <v>1</v>
      </c>
      <c r="Q2226">
        <v>1</v>
      </c>
      <c r="R2226">
        <v>4100</v>
      </c>
      <c r="S2226" t="s">
        <v>223</v>
      </c>
      <c r="T2226">
        <v>0</v>
      </c>
      <c r="U2226" t="s">
        <v>8254</v>
      </c>
      <c r="V2226" t="s">
        <v>933</v>
      </c>
      <c r="W2226" t="s">
        <v>659</v>
      </c>
      <c r="X2226" t="s">
        <v>659</v>
      </c>
      <c r="Y2226">
        <v>4100</v>
      </c>
      <c r="AB2226">
        <v>0</v>
      </c>
      <c r="AC2226">
        <v>0</v>
      </c>
      <c r="AD2226">
        <v>3</v>
      </c>
      <c r="AE2226">
        <v>868</v>
      </c>
      <c r="AF2226">
        <v>1</v>
      </c>
      <c r="AQ2226">
        <v>1</v>
      </c>
      <c r="AR2226">
        <f t="shared" si="34"/>
        <v>0</v>
      </c>
      <c r="AS2226">
        <v>1</v>
      </c>
      <c r="AT2226" t="s">
        <v>134</v>
      </c>
      <c r="AU2226">
        <v>43</v>
      </c>
    </row>
    <row r="2227" spans="1:47">
      <c r="A2227" t="s">
        <v>8258</v>
      </c>
      <c r="C2227">
        <v>310</v>
      </c>
      <c r="D2227" t="s">
        <v>8259</v>
      </c>
      <c r="E2227">
        <v>101</v>
      </c>
      <c r="F2227" t="s">
        <v>8260</v>
      </c>
      <c r="G2227" t="s">
        <v>422</v>
      </c>
      <c r="H2227" t="s">
        <v>220</v>
      </c>
      <c r="I2227" t="s">
        <v>8261</v>
      </c>
      <c r="J2227">
        <v>0.15656999999999999</v>
      </c>
      <c r="K2227">
        <v>0</v>
      </c>
      <c r="L2227">
        <v>0</v>
      </c>
      <c r="M2227">
        <v>0</v>
      </c>
      <c r="N2227">
        <v>1</v>
      </c>
      <c r="P2227">
        <v>1</v>
      </c>
      <c r="Q2227">
        <v>1</v>
      </c>
      <c r="R2227">
        <v>19300</v>
      </c>
      <c r="S2227" t="s">
        <v>223</v>
      </c>
      <c r="T2227">
        <v>0</v>
      </c>
      <c r="U2227" t="s">
        <v>8258</v>
      </c>
      <c r="V2227" t="s">
        <v>460</v>
      </c>
      <c r="X2227" t="s">
        <v>659</v>
      </c>
      <c r="Y2227">
        <v>19300</v>
      </c>
      <c r="AB2227">
        <v>0</v>
      </c>
      <c r="AC2227">
        <v>0</v>
      </c>
      <c r="AD2227">
        <v>2</v>
      </c>
      <c r="AE2227">
        <v>1536</v>
      </c>
      <c r="AF2227">
        <v>2</v>
      </c>
      <c r="AQ2227">
        <v>1</v>
      </c>
      <c r="AR2227">
        <f t="shared" si="34"/>
        <v>0</v>
      </c>
      <c r="AS2227">
        <v>1</v>
      </c>
      <c r="AT2227" t="s">
        <v>135</v>
      </c>
      <c r="AU2227">
        <v>44</v>
      </c>
    </row>
    <row r="2228" spans="1:47">
      <c r="A2228" t="s">
        <v>8262</v>
      </c>
      <c r="C2228">
        <v>310</v>
      </c>
      <c r="D2228" t="s">
        <v>6147</v>
      </c>
      <c r="E2228">
        <v>132</v>
      </c>
      <c r="F2228" t="s">
        <v>3542</v>
      </c>
      <c r="G2228" t="s">
        <v>219</v>
      </c>
      <c r="H2228" t="s">
        <v>260</v>
      </c>
      <c r="I2228" t="s">
        <v>8263</v>
      </c>
      <c r="J2228">
        <v>0.11781</v>
      </c>
      <c r="K2228">
        <v>0</v>
      </c>
      <c r="L2228">
        <v>0</v>
      </c>
      <c r="M2228">
        <v>0</v>
      </c>
      <c r="N2228">
        <v>0</v>
      </c>
      <c r="P2228">
        <v>0</v>
      </c>
      <c r="Q2228">
        <v>0</v>
      </c>
      <c r="R2228">
        <v>0</v>
      </c>
      <c r="S2228" t="s">
        <v>223</v>
      </c>
      <c r="T2228">
        <v>0</v>
      </c>
      <c r="U2228" t="s">
        <v>8262</v>
      </c>
      <c r="Y2228">
        <v>0</v>
      </c>
      <c r="AB2228">
        <v>0</v>
      </c>
      <c r="AC2228">
        <v>0</v>
      </c>
      <c r="AD2228">
        <v>0</v>
      </c>
      <c r="AE2228">
        <v>0</v>
      </c>
      <c r="AF2228">
        <v>0</v>
      </c>
      <c r="AQ2228">
        <v>1</v>
      </c>
      <c r="AR2228">
        <f t="shared" si="34"/>
        <v>0</v>
      </c>
      <c r="AS2228">
        <v>1</v>
      </c>
      <c r="AT2228" t="s">
        <v>136</v>
      </c>
      <c r="AU2228">
        <v>45</v>
      </c>
    </row>
    <row r="2229" spans="1:47">
      <c r="A2229" t="s">
        <v>8264</v>
      </c>
      <c r="C2229">
        <v>310</v>
      </c>
      <c r="D2229" t="s">
        <v>8265</v>
      </c>
      <c r="E2229">
        <v>101</v>
      </c>
      <c r="F2229" t="s">
        <v>8266</v>
      </c>
      <c r="G2229" t="s">
        <v>422</v>
      </c>
      <c r="H2229" t="s">
        <v>220</v>
      </c>
      <c r="I2229" t="s">
        <v>8267</v>
      </c>
      <c r="J2229">
        <v>0.17463000000000001</v>
      </c>
      <c r="K2229">
        <v>0</v>
      </c>
      <c r="L2229">
        <v>0</v>
      </c>
      <c r="M2229">
        <v>1</v>
      </c>
      <c r="N2229">
        <v>1</v>
      </c>
      <c r="O2229" t="s">
        <v>659</v>
      </c>
      <c r="P2229">
        <v>1</v>
      </c>
      <c r="Q2229">
        <v>1</v>
      </c>
      <c r="R2229">
        <v>7500</v>
      </c>
      <c r="S2229" t="s">
        <v>223</v>
      </c>
      <c r="T2229">
        <v>0</v>
      </c>
      <c r="U2229" t="s">
        <v>8264</v>
      </c>
      <c r="V2229" t="s">
        <v>933</v>
      </c>
      <c r="W2229" t="s">
        <v>659</v>
      </c>
      <c r="X2229" t="s">
        <v>659</v>
      </c>
      <c r="Y2229">
        <v>7500</v>
      </c>
      <c r="AB2229">
        <v>0</v>
      </c>
      <c r="AC2229">
        <v>0</v>
      </c>
      <c r="AD2229">
        <v>3</v>
      </c>
      <c r="AE2229">
        <v>1412</v>
      </c>
      <c r="AF2229">
        <v>1</v>
      </c>
      <c r="AQ2229">
        <v>0</v>
      </c>
      <c r="AR2229">
        <f t="shared" si="34"/>
        <v>0</v>
      </c>
      <c r="AS2229">
        <v>1</v>
      </c>
      <c r="AT2229" t="s">
        <v>135</v>
      </c>
      <c r="AU2229">
        <v>44</v>
      </c>
    </row>
    <row r="2230" spans="1:47">
      <c r="A2230" t="s">
        <v>8268</v>
      </c>
      <c r="C2230">
        <v>310</v>
      </c>
      <c r="D2230" t="s">
        <v>8269</v>
      </c>
      <c r="E2230">
        <v>101</v>
      </c>
      <c r="F2230" t="s">
        <v>8270</v>
      </c>
      <c r="G2230" t="s">
        <v>219</v>
      </c>
      <c r="H2230" t="s">
        <v>220</v>
      </c>
      <c r="I2230" t="s">
        <v>8271</v>
      </c>
      <c r="J2230">
        <v>0.32296000000000002</v>
      </c>
      <c r="K2230">
        <v>0</v>
      </c>
      <c r="L2230">
        <v>0</v>
      </c>
      <c r="M2230">
        <v>1</v>
      </c>
      <c r="N2230">
        <v>1</v>
      </c>
      <c r="O2230" t="s">
        <v>659</v>
      </c>
      <c r="P2230">
        <v>1</v>
      </c>
      <c r="Q2230">
        <v>1</v>
      </c>
      <c r="R2230">
        <v>7400</v>
      </c>
      <c r="S2230" t="s">
        <v>223</v>
      </c>
      <c r="T2230">
        <v>0</v>
      </c>
      <c r="U2230" t="s">
        <v>8268</v>
      </c>
      <c r="V2230" t="s">
        <v>933</v>
      </c>
      <c r="W2230" t="s">
        <v>659</v>
      </c>
      <c r="X2230" t="s">
        <v>659</v>
      </c>
      <c r="Y2230">
        <v>7400</v>
      </c>
      <c r="AB2230">
        <v>0</v>
      </c>
      <c r="AC2230">
        <v>0</v>
      </c>
      <c r="AD2230">
        <v>3</v>
      </c>
      <c r="AE2230">
        <v>1663</v>
      </c>
      <c r="AF2230">
        <v>1.75</v>
      </c>
      <c r="AQ2230">
        <v>1</v>
      </c>
      <c r="AR2230">
        <f t="shared" si="34"/>
        <v>0</v>
      </c>
      <c r="AS2230">
        <v>1</v>
      </c>
      <c r="AT2230" t="s">
        <v>134</v>
      </c>
      <c r="AU2230">
        <v>43</v>
      </c>
    </row>
    <row r="2231" spans="1:47">
      <c r="A2231" t="s">
        <v>8272</v>
      </c>
      <c r="C2231">
        <v>310</v>
      </c>
      <c r="D2231" t="s">
        <v>8273</v>
      </c>
      <c r="E2231">
        <v>101</v>
      </c>
      <c r="F2231" t="s">
        <v>8274</v>
      </c>
      <c r="G2231" t="s">
        <v>219</v>
      </c>
      <c r="H2231" t="s">
        <v>220</v>
      </c>
      <c r="I2231" t="s">
        <v>8275</v>
      </c>
      <c r="J2231">
        <v>0.23161999999999999</v>
      </c>
      <c r="K2231">
        <v>1</v>
      </c>
      <c r="L2231">
        <v>1</v>
      </c>
      <c r="M2231">
        <v>1</v>
      </c>
      <c r="N2231">
        <v>1</v>
      </c>
      <c r="O2231" t="s">
        <v>225</v>
      </c>
      <c r="P2231">
        <v>0</v>
      </c>
      <c r="Q2231">
        <v>1</v>
      </c>
      <c r="R2231">
        <v>1800</v>
      </c>
      <c r="S2231" t="s">
        <v>223</v>
      </c>
      <c r="T2231">
        <v>1800</v>
      </c>
      <c r="U2231" t="s">
        <v>8272</v>
      </c>
      <c r="V2231" t="s">
        <v>413</v>
      </c>
      <c r="W2231" t="s">
        <v>225</v>
      </c>
      <c r="X2231" t="s">
        <v>225</v>
      </c>
      <c r="Y2231">
        <v>1800</v>
      </c>
      <c r="AB2231">
        <v>1</v>
      </c>
      <c r="AC2231">
        <v>1</v>
      </c>
      <c r="AD2231">
        <v>4</v>
      </c>
      <c r="AE2231">
        <v>1800</v>
      </c>
      <c r="AF2231">
        <v>2</v>
      </c>
      <c r="AQ2231">
        <v>2</v>
      </c>
      <c r="AR2231">
        <f t="shared" si="34"/>
        <v>9.68</v>
      </c>
      <c r="AS2231">
        <v>1</v>
      </c>
      <c r="AT2231" t="s">
        <v>136</v>
      </c>
      <c r="AU2231">
        <v>45</v>
      </c>
    </row>
    <row r="2232" spans="1:47">
      <c r="A2232" t="s">
        <v>8276</v>
      </c>
      <c r="C2232">
        <v>310</v>
      </c>
      <c r="D2232" t="s">
        <v>8277</v>
      </c>
      <c r="E2232">
        <v>101</v>
      </c>
      <c r="F2232" t="s">
        <v>8278</v>
      </c>
      <c r="G2232" t="s">
        <v>219</v>
      </c>
      <c r="H2232" t="s">
        <v>220</v>
      </c>
      <c r="I2232" t="s">
        <v>8279</v>
      </c>
      <c r="J2232">
        <v>8.9249999999999996E-2</v>
      </c>
      <c r="K2232">
        <v>1</v>
      </c>
      <c r="L2232">
        <v>1</v>
      </c>
      <c r="M2232">
        <v>1</v>
      </c>
      <c r="N2232">
        <v>1</v>
      </c>
      <c r="O2232" t="s">
        <v>225</v>
      </c>
      <c r="P2232">
        <v>0</v>
      </c>
      <c r="Q2232">
        <v>1</v>
      </c>
      <c r="R2232">
        <v>7400</v>
      </c>
      <c r="S2232" t="s">
        <v>223</v>
      </c>
      <c r="T2232">
        <v>7400</v>
      </c>
      <c r="U2232" t="s">
        <v>8276</v>
      </c>
      <c r="V2232" t="s">
        <v>455</v>
      </c>
      <c r="W2232" t="s">
        <v>225</v>
      </c>
      <c r="X2232" t="s">
        <v>225</v>
      </c>
      <c r="Y2232">
        <v>7400</v>
      </c>
      <c r="AB2232">
        <v>1</v>
      </c>
      <c r="AC2232">
        <v>1</v>
      </c>
      <c r="AD2232">
        <v>3</v>
      </c>
      <c r="AE2232">
        <v>1540</v>
      </c>
      <c r="AF2232">
        <v>1.75</v>
      </c>
      <c r="AQ2232">
        <v>1</v>
      </c>
      <c r="AR2232">
        <f t="shared" si="34"/>
        <v>9.68</v>
      </c>
      <c r="AS2232">
        <v>1</v>
      </c>
      <c r="AT2232" t="s">
        <v>136</v>
      </c>
      <c r="AU2232">
        <v>45</v>
      </c>
    </row>
    <row r="2233" spans="1:47">
      <c r="A2233" t="s">
        <v>8280</v>
      </c>
      <c r="C2233">
        <v>310</v>
      </c>
      <c r="D2233" t="s">
        <v>8281</v>
      </c>
      <c r="E2233">
        <v>101</v>
      </c>
      <c r="F2233" t="s">
        <v>8282</v>
      </c>
      <c r="G2233" t="s">
        <v>219</v>
      </c>
      <c r="H2233" t="s">
        <v>220</v>
      </c>
      <c r="I2233" t="s">
        <v>8283</v>
      </c>
      <c r="J2233">
        <v>0.26717999999999997</v>
      </c>
      <c r="K2233">
        <v>0</v>
      </c>
      <c r="L2233">
        <v>0</v>
      </c>
      <c r="M2233">
        <v>1</v>
      </c>
      <c r="N2233">
        <v>1</v>
      </c>
      <c r="O2233" t="s">
        <v>659</v>
      </c>
      <c r="P2233">
        <v>1</v>
      </c>
      <c r="Q2233">
        <v>1</v>
      </c>
      <c r="R2233">
        <v>16700</v>
      </c>
      <c r="S2233" t="s">
        <v>223</v>
      </c>
      <c r="T2233">
        <v>0</v>
      </c>
      <c r="U2233" t="s">
        <v>8280</v>
      </c>
      <c r="X2233" t="s">
        <v>659</v>
      </c>
      <c r="Y2233">
        <v>16700</v>
      </c>
      <c r="AB2233">
        <v>0</v>
      </c>
      <c r="AC2233">
        <v>0</v>
      </c>
      <c r="AD2233">
        <v>3</v>
      </c>
      <c r="AE2233">
        <v>1306</v>
      </c>
      <c r="AF2233">
        <v>1.75</v>
      </c>
      <c r="AQ2233">
        <v>1</v>
      </c>
      <c r="AR2233">
        <f t="shared" si="34"/>
        <v>0</v>
      </c>
      <c r="AS2233">
        <v>1</v>
      </c>
      <c r="AT2233" t="s">
        <v>135</v>
      </c>
      <c r="AU2233">
        <v>44</v>
      </c>
    </row>
    <row r="2234" spans="1:47">
      <c r="A2234" t="s">
        <v>8284</v>
      </c>
      <c r="C2234">
        <v>310</v>
      </c>
      <c r="D2234" t="s">
        <v>8285</v>
      </c>
      <c r="E2234">
        <v>101</v>
      </c>
      <c r="F2234" t="s">
        <v>8286</v>
      </c>
      <c r="G2234" t="s">
        <v>219</v>
      </c>
      <c r="H2234" t="s">
        <v>220</v>
      </c>
      <c r="I2234" t="s">
        <v>8287</v>
      </c>
      <c r="J2234">
        <v>0.12053</v>
      </c>
      <c r="K2234">
        <v>0</v>
      </c>
      <c r="L2234">
        <v>0</v>
      </c>
      <c r="M2234">
        <v>1</v>
      </c>
      <c r="N2234">
        <v>1</v>
      </c>
      <c r="O2234" t="s">
        <v>659</v>
      </c>
      <c r="P2234">
        <v>1</v>
      </c>
      <c r="Q2234">
        <v>1</v>
      </c>
      <c r="R2234">
        <v>1700</v>
      </c>
      <c r="S2234" t="s">
        <v>223</v>
      </c>
      <c r="T2234">
        <v>0</v>
      </c>
      <c r="U2234" t="s">
        <v>8284</v>
      </c>
      <c r="V2234" t="s">
        <v>933</v>
      </c>
      <c r="W2234" t="s">
        <v>659</v>
      </c>
      <c r="X2234" t="s">
        <v>659</v>
      </c>
      <c r="Y2234">
        <v>1700</v>
      </c>
      <c r="AB2234">
        <v>0</v>
      </c>
      <c r="AC2234">
        <v>0</v>
      </c>
      <c r="AD2234">
        <v>3</v>
      </c>
      <c r="AE2234">
        <v>836</v>
      </c>
      <c r="AF2234">
        <v>1</v>
      </c>
      <c r="AQ2234">
        <v>2</v>
      </c>
      <c r="AR2234">
        <f t="shared" si="34"/>
        <v>0</v>
      </c>
      <c r="AS2234">
        <v>1</v>
      </c>
      <c r="AT2234" t="s">
        <v>134</v>
      </c>
      <c r="AU2234">
        <v>43</v>
      </c>
    </row>
    <row r="2235" spans="1:47">
      <c r="A2235" t="s">
        <v>8288</v>
      </c>
      <c r="C2235">
        <v>310</v>
      </c>
      <c r="D2235" t="s">
        <v>8289</v>
      </c>
      <c r="E2235">
        <v>101</v>
      </c>
      <c r="F2235" t="s">
        <v>8290</v>
      </c>
      <c r="G2235" t="s">
        <v>219</v>
      </c>
      <c r="H2235" t="s">
        <v>220</v>
      </c>
      <c r="I2235" t="s">
        <v>8291</v>
      </c>
      <c r="J2235">
        <v>0.13927</v>
      </c>
      <c r="K2235">
        <v>1</v>
      </c>
      <c r="L2235">
        <v>1</v>
      </c>
      <c r="M2235">
        <v>1</v>
      </c>
      <c r="N2235">
        <v>1</v>
      </c>
      <c r="O2235" t="s">
        <v>225</v>
      </c>
      <c r="P2235">
        <v>0</v>
      </c>
      <c r="Q2235">
        <v>1</v>
      </c>
      <c r="R2235">
        <v>3500</v>
      </c>
      <c r="S2235" t="s">
        <v>223</v>
      </c>
      <c r="T2235">
        <v>3500</v>
      </c>
      <c r="U2235" t="s">
        <v>8288</v>
      </c>
      <c r="V2235" t="s">
        <v>455</v>
      </c>
      <c r="W2235" t="s">
        <v>225</v>
      </c>
      <c r="X2235" t="s">
        <v>225</v>
      </c>
      <c r="Y2235">
        <v>3500</v>
      </c>
      <c r="AB2235">
        <v>1</v>
      </c>
      <c r="AC2235">
        <v>1</v>
      </c>
      <c r="AD2235">
        <v>4</v>
      </c>
      <c r="AE2235">
        <v>1080</v>
      </c>
      <c r="AF2235">
        <v>1.5</v>
      </c>
      <c r="AQ2235">
        <v>1</v>
      </c>
      <c r="AR2235">
        <f t="shared" si="34"/>
        <v>9.68</v>
      </c>
      <c r="AS2235">
        <v>1</v>
      </c>
      <c r="AT2235" t="s">
        <v>136</v>
      </c>
      <c r="AU2235">
        <v>45</v>
      </c>
    </row>
    <row r="2236" spans="1:47">
      <c r="A2236" t="s">
        <v>8292</v>
      </c>
      <c r="C2236">
        <v>310</v>
      </c>
      <c r="D2236" t="s">
        <v>8293</v>
      </c>
      <c r="E2236">
        <v>101</v>
      </c>
      <c r="F2236" t="s">
        <v>8294</v>
      </c>
      <c r="G2236" t="s">
        <v>219</v>
      </c>
      <c r="H2236" t="s">
        <v>220</v>
      </c>
      <c r="I2236" t="s">
        <v>8295</v>
      </c>
      <c r="J2236">
        <v>0.11246</v>
      </c>
      <c r="K2236">
        <v>0</v>
      </c>
      <c r="L2236">
        <v>0</v>
      </c>
      <c r="M2236">
        <v>1</v>
      </c>
      <c r="N2236">
        <v>1</v>
      </c>
      <c r="O2236" t="s">
        <v>659</v>
      </c>
      <c r="P2236">
        <v>1</v>
      </c>
      <c r="Q2236">
        <v>1</v>
      </c>
      <c r="R2236">
        <v>1000</v>
      </c>
      <c r="S2236" t="s">
        <v>223</v>
      </c>
      <c r="T2236">
        <v>0</v>
      </c>
      <c r="U2236" t="s">
        <v>8292</v>
      </c>
      <c r="V2236" t="s">
        <v>933</v>
      </c>
      <c r="W2236" t="s">
        <v>659</v>
      </c>
      <c r="X2236" t="s">
        <v>659</v>
      </c>
      <c r="Y2236">
        <v>1000</v>
      </c>
      <c r="AB2236">
        <v>0</v>
      </c>
      <c r="AC2236">
        <v>0</v>
      </c>
      <c r="AD2236">
        <v>3</v>
      </c>
      <c r="AE2236">
        <v>1078</v>
      </c>
      <c r="AF2236">
        <v>1</v>
      </c>
      <c r="AQ2236">
        <v>2</v>
      </c>
      <c r="AR2236">
        <f t="shared" si="34"/>
        <v>0</v>
      </c>
      <c r="AS2236">
        <v>1</v>
      </c>
      <c r="AT2236" t="s">
        <v>134</v>
      </c>
      <c r="AU2236">
        <v>43</v>
      </c>
    </row>
    <row r="2237" spans="1:47">
      <c r="A2237" t="s">
        <v>8296</v>
      </c>
      <c r="C2237">
        <v>310</v>
      </c>
      <c r="D2237" t="s">
        <v>8297</v>
      </c>
      <c r="E2237">
        <v>101</v>
      </c>
      <c r="F2237" t="s">
        <v>8298</v>
      </c>
      <c r="G2237" t="s">
        <v>219</v>
      </c>
      <c r="H2237" t="s">
        <v>220</v>
      </c>
      <c r="I2237" t="s">
        <v>8299</v>
      </c>
      <c r="J2237">
        <v>0.11138000000000001</v>
      </c>
      <c r="K2237">
        <v>0</v>
      </c>
      <c r="L2237">
        <v>0</v>
      </c>
      <c r="M2237">
        <v>1</v>
      </c>
      <c r="N2237">
        <v>1</v>
      </c>
      <c r="O2237" t="s">
        <v>659</v>
      </c>
      <c r="P2237">
        <v>1</v>
      </c>
      <c r="Q2237">
        <v>1</v>
      </c>
      <c r="R2237">
        <v>700</v>
      </c>
      <c r="S2237" t="s">
        <v>223</v>
      </c>
      <c r="T2237">
        <v>0</v>
      </c>
      <c r="U2237" t="s">
        <v>8296</v>
      </c>
      <c r="V2237" t="s">
        <v>933</v>
      </c>
      <c r="W2237" t="s">
        <v>659</v>
      </c>
      <c r="X2237" t="s">
        <v>659</v>
      </c>
      <c r="Y2237">
        <v>700</v>
      </c>
      <c r="AB2237">
        <v>0</v>
      </c>
      <c r="AC2237">
        <v>0</v>
      </c>
      <c r="AD2237">
        <v>3</v>
      </c>
      <c r="AE2237">
        <v>1014</v>
      </c>
      <c r="AF2237">
        <v>1.75</v>
      </c>
      <c r="AQ2237">
        <v>2</v>
      </c>
      <c r="AR2237">
        <f t="shared" si="34"/>
        <v>0</v>
      </c>
      <c r="AS2237">
        <v>1</v>
      </c>
      <c r="AT2237" t="s">
        <v>134</v>
      </c>
      <c r="AU2237">
        <v>43</v>
      </c>
    </row>
    <row r="2238" spans="1:47">
      <c r="A2238" t="s">
        <v>8300</v>
      </c>
      <c r="C2238">
        <v>310</v>
      </c>
      <c r="D2238" t="s">
        <v>8301</v>
      </c>
      <c r="E2238">
        <v>101</v>
      </c>
      <c r="F2238" t="s">
        <v>8302</v>
      </c>
      <c r="G2238" t="s">
        <v>219</v>
      </c>
      <c r="H2238" t="s">
        <v>220</v>
      </c>
      <c r="I2238" t="s">
        <v>8303</v>
      </c>
      <c r="J2238">
        <v>4.3279999999999999E-2</v>
      </c>
      <c r="K2238">
        <v>0</v>
      </c>
      <c r="L2238">
        <v>0</v>
      </c>
      <c r="M2238">
        <v>1</v>
      </c>
      <c r="N2238">
        <v>1</v>
      </c>
      <c r="O2238" t="s">
        <v>659</v>
      </c>
      <c r="P2238">
        <v>1</v>
      </c>
      <c r="Q2238">
        <v>1</v>
      </c>
      <c r="R2238">
        <v>900</v>
      </c>
      <c r="S2238" t="s">
        <v>223</v>
      </c>
      <c r="T2238">
        <v>0</v>
      </c>
      <c r="U2238" t="s">
        <v>8300</v>
      </c>
      <c r="V2238" t="s">
        <v>933</v>
      </c>
      <c r="W2238" t="s">
        <v>659</v>
      </c>
      <c r="X2238" t="s">
        <v>659</v>
      </c>
      <c r="Y2238">
        <v>900</v>
      </c>
      <c r="AB2238">
        <v>0</v>
      </c>
      <c r="AC2238">
        <v>0</v>
      </c>
      <c r="AD2238">
        <v>1</v>
      </c>
      <c r="AE2238">
        <v>432</v>
      </c>
      <c r="AF2238">
        <v>1</v>
      </c>
      <c r="AQ2238">
        <v>1</v>
      </c>
      <c r="AR2238">
        <f t="shared" si="34"/>
        <v>0</v>
      </c>
      <c r="AS2238">
        <v>1</v>
      </c>
      <c r="AT2238" t="s">
        <v>134</v>
      </c>
      <c r="AU2238">
        <v>43</v>
      </c>
    </row>
    <row r="2239" spans="1:47">
      <c r="A2239" t="s">
        <v>8304</v>
      </c>
      <c r="C2239">
        <v>310</v>
      </c>
      <c r="D2239" t="s">
        <v>8305</v>
      </c>
      <c r="E2239">
        <v>101</v>
      </c>
      <c r="F2239" t="s">
        <v>8306</v>
      </c>
      <c r="G2239" t="s">
        <v>219</v>
      </c>
      <c r="H2239" t="s">
        <v>220</v>
      </c>
      <c r="I2239" t="s">
        <v>8307</v>
      </c>
      <c r="J2239">
        <v>0.15764</v>
      </c>
      <c r="K2239">
        <v>1</v>
      </c>
      <c r="L2239">
        <v>1</v>
      </c>
      <c r="M2239">
        <v>1</v>
      </c>
      <c r="N2239">
        <v>1</v>
      </c>
      <c r="O2239" t="s">
        <v>225</v>
      </c>
      <c r="P2239">
        <v>0</v>
      </c>
      <c r="Q2239">
        <v>1</v>
      </c>
      <c r="R2239">
        <v>2900</v>
      </c>
      <c r="S2239" t="s">
        <v>223</v>
      </c>
      <c r="T2239">
        <v>2900</v>
      </c>
      <c r="U2239" t="s">
        <v>8304</v>
      </c>
      <c r="V2239" t="s">
        <v>413</v>
      </c>
      <c r="W2239" t="s">
        <v>225</v>
      </c>
      <c r="X2239" t="s">
        <v>225</v>
      </c>
      <c r="Y2239">
        <v>2900</v>
      </c>
      <c r="AB2239">
        <v>1</v>
      </c>
      <c r="AC2239">
        <v>1</v>
      </c>
      <c r="AD2239">
        <v>2</v>
      </c>
      <c r="AE2239">
        <v>1253</v>
      </c>
      <c r="AF2239">
        <v>1.5</v>
      </c>
      <c r="AQ2239">
        <v>2</v>
      </c>
      <c r="AR2239">
        <f t="shared" si="34"/>
        <v>9.68</v>
      </c>
      <c r="AS2239">
        <v>1</v>
      </c>
      <c r="AT2239" t="s">
        <v>136</v>
      </c>
      <c r="AU2239">
        <v>45</v>
      </c>
    </row>
    <row r="2240" spans="1:47">
      <c r="A2240" t="s">
        <v>8308</v>
      </c>
      <c r="C2240">
        <v>310</v>
      </c>
      <c r="D2240" t="s">
        <v>8309</v>
      </c>
      <c r="E2240">
        <v>101</v>
      </c>
      <c r="F2240" t="s">
        <v>8310</v>
      </c>
      <c r="G2240" t="s">
        <v>219</v>
      </c>
      <c r="H2240" t="s">
        <v>220</v>
      </c>
      <c r="I2240" t="s">
        <v>8311</v>
      </c>
      <c r="J2240">
        <v>0.18865000000000001</v>
      </c>
      <c r="K2240">
        <v>1</v>
      </c>
      <c r="L2240">
        <v>1</v>
      </c>
      <c r="M2240">
        <v>1</v>
      </c>
      <c r="N2240">
        <v>1</v>
      </c>
      <c r="O2240" t="s">
        <v>225</v>
      </c>
      <c r="P2240">
        <v>0</v>
      </c>
      <c r="Q2240">
        <v>1</v>
      </c>
      <c r="R2240">
        <v>100</v>
      </c>
      <c r="S2240" t="s">
        <v>223</v>
      </c>
      <c r="T2240">
        <v>100</v>
      </c>
      <c r="U2240" t="s">
        <v>8308</v>
      </c>
      <c r="V2240" t="s">
        <v>413</v>
      </c>
      <c r="W2240" t="s">
        <v>225</v>
      </c>
      <c r="X2240" t="s">
        <v>225</v>
      </c>
      <c r="Y2240">
        <v>100</v>
      </c>
      <c r="AB2240">
        <v>1</v>
      </c>
      <c r="AC2240">
        <v>1</v>
      </c>
      <c r="AD2240">
        <v>2</v>
      </c>
      <c r="AE2240">
        <v>910</v>
      </c>
      <c r="AF2240">
        <v>1</v>
      </c>
      <c r="AQ2240">
        <v>1</v>
      </c>
      <c r="AR2240">
        <f t="shared" si="34"/>
        <v>9.68</v>
      </c>
      <c r="AS2240">
        <v>1</v>
      </c>
      <c r="AT2240" t="s">
        <v>136</v>
      </c>
      <c r="AU2240">
        <v>45</v>
      </c>
    </row>
    <row r="2241" spans="1:47">
      <c r="A2241" t="s">
        <v>8312</v>
      </c>
      <c r="C2241">
        <v>310</v>
      </c>
      <c r="D2241" t="s">
        <v>8313</v>
      </c>
      <c r="E2241">
        <v>101</v>
      </c>
      <c r="F2241" t="s">
        <v>8141</v>
      </c>
      <c r="G2241" t="s">
        <v>219</v>
      </c>
      <c r="H2241" t="s">
        <v>220</v>
      </c>
      <c r="I2241" t="s">
        <v>8314</v>
      </c>
      <c r="J2241">
        <v>7.3639999999999997E-2</v>
      </c>
      <c r="K2241">
        <v>0</v>
      </c>
      <c r="L2241">
        <v>0</v>
      </c>
      <c r="M2241">
        <v>1</v>
      </c>
      <c r="N2241">
        <v>1</v>
      </c>
      <c r="O2241" t="s">
        <v>659</v>
      </c>
      <c r="P2241">
        <v>1</v>
      </c>
      <c r="Q2241">
        <v>1</v>
      </c>
      <c r="R2241">
        <v>7200</v>
      </c>
      <c r="S2241" t="s">
        <v>223</v>
      </c>
      <c r="T2241">
        <v>0</v>
      </c>
      <c r="U2241" t="s">
        <v>8312</v>
      </c>
      <c r="V2241" t="s">
        <v>933</v>
      </c>
      <c r="W2241" t="s">
        <v>659</v>
      </c>
      <c r="X2241" t="s">
        <v>659</v>
      </c>
      <c r="Y2241">
        <v>7200</v>
      </c>
      <c r="AB2241">
        <v>0</v>
      </c>
      <c r="AC2241">
        <v>0</v>
      </c>
      <c r="AD2241">
        <v>3</v>
      </c>
      <c r="AE2241">
        <v>1414</v>
      </c>
      <c r="AF2241">
        <v>1.75</v>
      </c>
      <c r="AQ2241">
        <v>1</v>
      </c>
      <c r="AR2241">
        <f t="shared" si="34"/>
        <v>0</v>
      </c>
      <c r="AS2241">
        <v>1</v>
      </c>
      <c r="AT2241" t="s">
        <v>134</v>
      </c>
      <c r="AU2241">
        <v>43</v>
      </c>
    </row>
    <row r="2242" spans="1:47">
      <c r="A2242" t="s">
        <v>8315</v>
      </c>
      <c r="C2242">
        <v>310</v>
      </c>
      <c r="D2242" t="s">
        <v>8316</v>
      </c>
      <c r="E2242">
        <v>101</v>
      </c>
      <c r="F2242" t="s">
        <v>8317</v>
      </c>
      <c r="G2242" t="s">
        <v>422</v>
      </c>
      <c r="H2242" t="s">
        <v>220</v>
      </c>
      <c r="I2242" t="s">
        <v>8318</v>
      </c>
      <c r="J2242">
        <v>0.18992999999999999</v>
      </c>
      <c r="K2242">
        <v>0</v>
      </c>
      <c r="L2242">
        <v>0</v>
      </c>
      <c r="M2242">
        <v>0</v>
      </c>
      <c r="N2242">
        <v>1</v>
      </c>
      <c r="P2242">
        <v>1</v>
      </c>
      <c r="Q2242">
        <v>1</v>
      </c>
      <c r="R2242">
        <v>5100</v>
      </c>
      <c r="S2242" t="s">
        <v>223</v>
      </c>
      <c r="T2242">
        <v>0</v>
      </c>
      <c r="U2242" t="s">
        <v>8315</v>
      </c>
      <c r="V2242" t="s">
        <v>460</v>
      </c>
      <c r="X2242" t="s">
        <v>659</v>
      </c>
      <c r="Y2242">
        <v>5100</v>
      </c>
      <c r="AB2242">
        <v>0</v>
      </c>
      <c r="AC2242">
        <v>0</v>
      </c>
      <c r="AD2242">
        <v>2</v>
      </c>
      <c r="AE2242">
        <v>1536</v>
      </c>
      <c r="AF2242">
        <v>2</v>
      </c>
      <c r="AQ2242">
        <v>1</v>
      </c>
      <c r="AR2242">
        <f t="shared" ref="AR2242:AR2305" si="35">AB2242*9.68*VLOOKUP(AU2242,atten,10,FALSE)</f>
        <v>0</v>
      </c>
      <c r="AS2242">
        <v>1</v>
      </c>
      <c r="AT2242" t="s">
        <v>135</v>
      </c>
      <c r="AU2242">
        <v>44</v>
      </c>
    </row>
    <row r="2243" spans="1:47">
      <c r="A2243" t="s">
        <v>8319</v>
      </c>
      <c r="C2243">
        <v>310</v>
      </c>
      <c r="D2243" t="s">
        <v>8320</v>
      </c>
      <c r="E2243">
        <v>101</v>
      </c>
      <c r="F2243" t="s">
        <v>8321</v>
      </c>
      <c r="G2243" t="s">
        <v>219</v>
      </c>
      <c r="H2243" t="s">
        <v>220</v>
      </c>
      <c r="I2243" t="s">
        <v>8322</v>
      </c>
      <c r="J2243">
        <v>8.3519999999999997E-2</v>
      </c>
      <c r="K2243">
        <v>0</v>
      </c>
      <c r="L2243">
        <v>0</v>
      </c>
      <c r="M2243">
        <v>1</v>
      </c>
      <c r="N2243">
        <v>1</v>
      </c>
      <c r="O2243" t="s">
        <v>659</v>
      </c>
      <c r="P2243">
        <v>1</v>
      </c>
      <c r="Q2243">
        <v>0</v>
      </c>
      <c r="R2243">
        <v>0</v>
      </c>
      <c r="S2243" t="s">
        <v>223</v>
      </c>
      <c r="T2243">
        <v>0</v>
      </c>
      <c r="U2243" t="s">
        <v>8319</v>
      </c>
      <c r="V2243" t="s">
        <v>933</v>
      </c>
      <c r="W2243" t="s">
        <v>659</v>
      </c>
      <c r="X2243" t="s">
        <v>659</v>
      </c>
      <c r="Y2243">
        <v>1300</v>
      </c>
      <c r="AB2243">
        <v>0</v>
      </c>
      <c r="AC2243">
        <v>0</v>
      </c>
      <c r="AD2243">
        <v>2</v>
      </c>
      <c r="AE2243">
        <v>1104</v>
      </c>
      <c r="AF2243">
        <v>2</v>
      </c>
      <c r="AQ2243">
        <v>1</v>
      </c>
      <c r="AR2243">
        <f t="shared" si="35"/>
        <v>0</v>
      </c>
      <c r="AS2243">
        <v>1</v>
      </c>
      <c r="AT2243" t="s">
        <v>134</v>
      </c>
      <c r="AU2243">
        <v>43</v>
      </c>
    </row>
    <row r="2244" spans="1:47">
      <c r="A2244" t="s">
        <v>8323</v>
      </c>
      <c r="C2244">
        <v>310</v>
      </c>
      <c r="D2244" t="s">
        <v>8324</v>
      </c>
      <c r="E2244">
        <v>101</v>
      </c>
      <c r="F2244" t="s">
        <v>8325</v>
      </c>
      <c r="G2244" t="s">
        <v>219</v>
      </c>
      <c r="H2244" t="s">
        <v>220</v>
      </c>
      <c r="I2244" t="s">
        <v>8326</v>
      </c>
      <c r="J2244">
        <v>0.29318</v>
      </c>
      <c r="K2244">
        <v>0</v>
      </c>
      <c r="L2244">
        <v>0</v>
      </c>
      <c r="M2244">
        <v>1</v>
      </c>
      <c r="N2244">
        <v>1</v>
      </c>
      <c r="O2244" t="s">
        <v>659</v>
      </c>
      <c r="P2244">
        <v>1</v>
      </c>
      <c r="Q2244">
        <v>1</v>
      </c>
      <c r="R2244">
        <v>11400</v>
      </c>
      <c r="S2244" t="s">
        <v>223</v>
      </c>
      <c r="T2244">
        <v>0</v>
      </c>
      <c r="U2244" t="s">
        <v>8323</v>
      </c>
      <c r="V2244" t="s">
        <v>933</v>
      </c>
      <c r="W2244" t="s">
        <v>659</v>
      </c>
      <c r="X2244" t="s">
        <v>659</v>
      </c>
      <c r="Y2244">
        <v>11400</v>
      </c>
      <c r="AB2244">
        <v>0</v>
      </c>
      <c r="AC2244">
        <v>0</v>
      </c>
      <c r="AD2244">
        <v>3</v>
      </c>
      <c r="AE2244">
        <v>1152</v>
      </c>
      <c r="AF2244">
        <v>1.5</v>
      </c>
      <c r="AQ2244">
        <v>1</v>
      </c>
      <c r="AR2244">
        <f t="shared" si="35"/>
        <v>0</v>
      </c>
      <c r="AS2244">
        <v>1</v>
      </c>
      <c r="AT2244" t="s">
        <v>135</v>
      </c>
      <c r="AU2244">
        <v>44</v>
      </c>
    </row>
    <row r="2245" spans="1:47">
      <c r="A2245" t="s">
        <v>8327</v>
      </c>
      <c r="C2245">
        <v>310</v>
      </c>
      <c r="D2245" t="s">
        <v>8328</v>
      </c>
      <c r="E2245">
        <v>101</v>
      </c>
      <c r="F2245" t="s">
        <v>8329</v>
      </c>
      <c r="G2245" t="s">
        <v>422</v>
      </c>
      <c r="H2245" t="s">
        <v>220</v>
      </c>
      <c r="I2245" t="s">
        <v>8330</v>
      </c>
      <c r="J2245">
        <v>0.30110999999999999</v>
      </c>
      <c r="K2245">
        <v>0</v>
      </c>
      <c r="L2245">
        <v>0</v>
      </c>
      <c r="M2245">
        <v>0</v>
      </c>
      <c r="N2245">
        <v>1</v>
      </c>
      <c r="P2245">
        <v>1</v>
      </c>
      <c r="Q2245">
        <v>1</v>
      </c>
      <c r="R2245">
        <v>6900</v>
      </c>
      <c r="S2245" t="s">
        <v>223</v>
      </c>
      <c r="T2245">
        <v>0</v>
      </c>
      <c r="U2245" t="s">
        <v>8327</v>
      </c>
      <c r="V2245" t="s">
        <v>460</v>
      </c>
      <c r="X2245" t="s">
        <v>659</v>
      </c>
      <c r="Y2245">
        <v>6900</v>
      </c>
      <c r="AB2245">
        <v>0</v>
      </c>
      <c r="AC2245">
        <v>0</v>
      </c>
      <c r="AD2245">
        <v>2</v>
      </c>
      <c r="AE2245">
        <v>1536</v>
      </c>
      <c r="AF2245">
        <v>2</v>
      </c>
      <c r="AQ2245">
        <v>1</v>
      </c>
      <c r="AR2245">
        <f t="shared" si="35"/>
        <v>0</v>
      </c>
      <c r="AS2245">
        <v>1</v>
      </c>
      <c r="AT2245" t="s">
        <v>135</v>
      </c>
      <c r="AU2245">
        <v>44</v>
      </c>
    </row>
    <row r="2246" spans="1:47">
      <c r="A2246" t="s">
        <v>8331</v>
      </c>
      <c r="C2246">
        <v>310</v>
      </c>
      <c r="D2246" t="s">
        <v>8332</v>
      </c>
      <c r="E2246">
        <v>101</v>
      </c>
      <c r="F2246" t="s">
        <v>8333</v>
      </c>
      <c r="G2246" t="s">
        <v>422</v>
      </c>
      <c r="H2246" t="s">
        <v>220</v>
      </c>
      <c r="I2246" t="s">
        <v>8334</v>
      </c>
      <c r="J2246">
        <v>0.12705</v>
      </c>
      <c r="K2246">
        <v>0</v>
      </c>
      <c r="L2246">
        <v>0</v>
      </c>
      <c r="M2246">
        <v>1</v>
      </c>
      <c r="N2246">
        <v>1</v>
      </c>
      <c r="O2246" t="s">
        <v>659</v>
      </c>
      <c r="P2246">
        <v>1</v>
      </c>
      <c r="Q2246">
        <v>1</v>
      </c>
      <c r="R2246">
        <v>6500</v>
      </c>
      <c r="S2246" t="s">
        <v>223</v>
      </c>
      <c r="T2246">
        <v>0</v>
      </c>
      <c r="U2246" t="s">
        <v>8331</v>
      </c>
      <c r="V2246" t="s">
        <v>460</v>
      </c>
      <c r="X2246" t="s">
        <v>659</v>
      </c>
      <c r="Y2246">
        <v>6500</v>
      </c>
      <c r="AB2246">
        <v>0</v>
      </c>
      <c r="AC2246">
        <v>0</v>
      </c>
      <c r="AD2246">
        <v>2</v>
      </c>
      <c r="AE2246">
        <v>1550</v>
      </c>
      <c r="AF2246">
        <v>2</v>
      </c>
      <c r="AQ2246">
        <v>1</v>
      </c>
      <c r="AR2246">
        <f t="shared" si="35"/>
        <v>0</v>
      </c>
      <c r="AS2246">
        <v>1</v>
      </c>
      <c r="AT2246" t="s">
        <v>135</v>
      </c>
      <c r="AU2246">
        <v>44</v>
      </c>
    </row>
    <row r="2247" spans="1:47">
      <c r="A2247" t="s">
        <v>8335</v>
      </c>
      <c r="C2247">
        <v>310</v>
      </c>
      <c r="D2247" t="s">
        <v>8336</v>
      </c>
      <c r="E2247">
        <v>101</v>
      </c>
      <c r="F2247" t="s">
        <v>8337</v>
      </c>
      <c r="G2247" t="s">
        <v>422</v>
      </c>
      <c r="H2247" t="s">
        <v>220</v>
      </c>
      <c r="I2247" t="s">
        <v>8338</v>
      </c>
      <c r="J2247">
        <v>0.24756</v>
      </c>
      <c r="K2247">
        <v>0</v>
      </c>
      <c r="L2247">
        <v>0</v>
      </c>
      <c r="M2247">
        <v>1</v>
      </c>
      <c r="N2247">
        <v>1</v>
      </c>
      <c r="O2247" t="s">
        <v>659</v>
      </c>
      <c r="P2247">
        <v>1</v>
      </c>
      <c r="Q2247">
        <v>1</v>
      </c>
      <c r="R2247">
        <v>10800</v>
      </c>
      <c r="S2247" t="s">
        <v>223</v>
      </c>
      <c r="T2247">
        <v>0</v>
      </c>
      <c r="U2247" t="s">
        <v>8335</v>
      </c>
      <c r="V2247" t="s">
        <v>933</v>
      </c>
      <c r="W2247" t="s">
        <v>659</v>
      </c>
      <c r="X2247" t="s">
        <v>659</v>
      </c>
      <c r="Y2247">
        <v>10800</v>
      </c>
      <c r="AB2247">
        <v>0</v>
      </c>
      <c r="AC2247">
        <v>0</v>
      </c>
      <c r="AD2247">
        <v>4</v>
      </c>
      <c r="AE2247">
        <v>1104</v>
      </c>
      <c r="AF2247">
        <v>1</v>
      </c>
      <c r="AQ2247">
        <v>1</v>
      </c>
      <c r="AR2247">
        <f t="shared" si="35"/>
        <v>0</v>
      </c>
      <c r="AS2247">
        <v>1</v>
      </c>
      <c r="AT2247" t="s">
        <v>135</v>
      </c>
      <c r="AU2247">
        <v>44</v>
      </c>
    </row>
    <row r="2248" spans="1:47">
      <c r="A2248" t="s">
        <v>8339</v>
      </c>
      <c r="C2248">
        <v>310</v>
      </c>
      <c r="D2248" t="s">
        <v>8340</v>
      </c>
      <c r="E2248">
        <v>903</v>
      </c>
      <c r="F2248" t="s">
        <v>821</v>
      </c>
      <c r="G2248" t="s">
        <v>219</v>
      </c>
      <c r="H2248" t="s">
        <v>833</v>
      </c>
      <c r="I2248" t="s">
        <v>8341</v>
      </c>
      <c r="J2248">
        <v>4.52942</v>
      </c>
      <c r="K2248">
        <v>0</v>
      </c>
      <c r="L2248">
        <v>0</v>
      </c>
      <c r="M2248">
        <v>0</v>
      </c>
      <c r="N2248">
        <v>0</v>
      </c>
      <c r="P2248">
        <v>0</v>
      </c>
      <c r="Q2248">
        <v>0</v>
      </c>
      <c r="R2248">
        <v>0</v>
      </c>
      <c r="S2248" t="s">
        <v>223</v>
      </c>
      <c r="T2248">
        <v>0</v>
      </c>
      <c r="U2248" t="s">
        <v>8339</v>
      </c>
      <c r="Y2248">
        <v>0</v>
      </c>
      <c r="Z2248" t="s">
        <v>291</v>
      </c>
      <c r="AA2248" t="s">
        <v>223</v>
      </c>
      <c r="AB2248">
        <v>0</v>
      </c>
      <c r="AC2248">
        <v>0</v>
      </c>
      <c r="AD2248">
        <v>0</v>
      </c>
      <c r="AE2248">
        <v>0</v>
      </c>
      <c r="AF2248">
        <v>0</v>
      </c>
      <c r="AQ2248">
        <v>1</v>
      </c>
      <c r="AR2248">
        <f t="shared" si="35"/>
        <v>0</v>
      </c>
      <c r="AS2248">
        <v>1</v>
      </c>
      <c r="AT2248" t="s">
        <v>136</v>
      </c>
      <c r="AU2248">
        <v>45</v>
      </c>
    </row>
    <row r="2249" spans="1:47">
      <c r="A2249" t="s">
        <v>8342</v>
      </c>
      <c r="C2249">
        <v>310</v>
      </c>
      <c r="D2249" t="s">
        <v>8343</v>
      </c>
      <c r="E2249">
        <v>101</v>
      </c>
      <c r="F2249" t="s">
        <v>8344</v>
      </c>
      <c r="G2249" t="s">
        <v>219</v>
      </c>
      <c r="H2249" t="s">
        <v>220</v>
      </c>
      <c r="I2249" t="s">
        <v>8345</v>
      </c>
      <c r="J2249">
        <v>0.11351</v>
      </c>
      <c r="K2249">
        <v>1</v>
      </c>
      <c r="L2249">
        <v>1</v>
      </c>
      <c r="M2249">
        <v>1</v>
      </c>
      <c r="N2249">
        <v>1</v>
      </c>
      <c r="O2249" t="s">
        <v>225</v>
      </c>
      <c r="P2249">
        <v>0</v>
      </c>
      <c r="Q2249">
        <v>1</v>
      </c>
      <c r="R2249">
        <v>1400</v>
      </c>
      <c r="S2249" t="s">
        <v>223</v>
      </c>
      <c r="T2249">
        <v>1400</v>
      </c>
      <c r="U2249" t="s">
        <v>8342</v>
      </c>
      <c r="V2249" t="s">
        <v>413</v>
      </c>
      <c r="W2249" t="s">
        <v>225</v>
      </c>
      <c r="X2249" t="s">
        <v>225</v>
      </c>
      <c r="Y2249">
        <v>1400</v>
      </c>
      <c r="AB2249">
        <v>1</v>
      </c>
      <c r="AC2249">
        <v>1</v>
      </c>
      <c r="AD2249">
        <v>2</v>
      </c>
      <c r="AE2249">
        <v>720</v>
      </c>
      <c r="AF2249">
        <v>1</v>
      </c>
      <c r="AQ2249">
        <v>1</v>
      </c>
      <c r="AR2249">
        <f t="shared" si="35"/>
        <v>9.68</v>
      </c>
      <c r="AS2249">
        <v>1</v>
      </c>
      <c r="AT2249" t="s">
        <v>136</v>
      </c>
      <c r="AU2249">
        <v>45</v>
      </c>
    </row>
    <row r="2250" spans="1:47">
      <c r="A2250" t="s">
        <v>8346</v>
      </c>
      <c r="C2250">
        <v>310</v>
      </c>
      <c r="D2250" t="s">
        <v>8347</v>
      </c>
      <c r="E2250">
        <v>101</v>
      </c>
      <c r="F2250" t="s">
        <v>8348</v>
      </c>
      <c r="H2250" t="s">
        <v>220</v>
      </c>
      <c r="I2250" t="s">
        <v>8349</v>
      </c>
      <c r="J2250">
        <v>4.734E-2</v>
      </c>
      <c r="K2250">
        <v>0</v>
      </c>
      <c r="L2250">
        <v>0</v>
      </c>
      <c r="M2250">
        <v>1</v>
      </c>
      <c r="N2250">
        <v>1</v>
      </c>
      <c r="O2250" t="s">
        <v>659</v>
      </c>
      <c r="P2250">
        <v>1</v>
      </c>
      <c r="Q2250">
        <v>1</v>
      </c>
      <c r="R2250">
        <v>1600</v>
      </c>
      <c r="S2250" t="s">
        <v>223</v>
      </c>
      <c r="T2250">
        <v>0</v>
      </c>
      <c r="U2250" t="s">
        <v>8346</v>
      </c>
      <c r="V2250" t="s">
        <v>933</v>
      </c>
      <c r="W2250" t="s">
        <v>659</v>
      </c>
      <c r="X2250" t="s">
        <v>659</v>
      </c>
      <c r="Y2250">
        <v>1600</v>
      </c>
      <c r="AB2250">
        <v>0</v>
      </c>
      <c r="AC2250">
        <v>0</v>
      </c>
      <c r="AD2250">
        <v>2</v>
      </c>
      <c r="AE2250">
        <v>576</v>
      </c>
      <c r="AF2250">
        <v>1</v>
      </c>
      <c r="AQ2250">
        <v>1</v>
      </c>
      <c r="AR2250">
        <f t="shared" si="35"/>
        <v>0</v>
      </c>
      <c r="AS2250">
        <v>1</v>
      </c>
      <c r="AT2250" t="s">
        <v>134</v>
      </c>
      <c r="AU2250">
        <v>43</v>
      </c>
    </row>
    <row r="2251" spans="1:47">
      <c r="A2251" t="s">
        <v>8350</v>
      </c>
      <c r="C2251">
        <v>310</v>
      </c>
      <c r="D2251" t="s">
        <v>8351</v>
      </c>
      <c r="E2251">
        <v>101</v>
      </c>
      <c r="F2251" t="s">
        <v>8352</v>
      </c>
      <c r="G2251" t="s">
        <v>219</v>
      </c>
      <c r="H2251" t="s">
        <v>220</v>
      </c>
      <c r="I2251" t="s">
        <v>8353</v>
      </c>
      <c r="J2251">
        <v>6.4430000000000001E-2</v>
      </c>
      <c r="K2251">
        <v>0</v>
      </c>
      <c r="L2251">
        <v>0</v>
      </c>
      <c r="M2251">
        <v>1</v>
      </c>
      <c r="N2251">
        <v>1</v>
      </c>
      <c r="O2251" t="s">
        <v>659</v>
      </c>
      <c r="P2251">
        <v>1</v>
      </c>
      <c r="Q2251">
        <v>1</v>
      </c>
      <c r="R2251">
        <v>3900</v>
      </c>
      <c r="S2251" t="s">
        <v>223</v>
      </c>
      <c r="T2251">
        <v>0</v>
      </c>
      <c r="U2251" t="s">
        <v>8350</v>
      </c>
      <c r="V2251" t="s">
        <v>933</v>
      </c>
      <c r="W2251" t="s">
        <v>659</v>
      </c>
      <c r="X2251" t="s">
        <v>659</v>
      </c>
      <c r="Y2251">
        <v>3900</v>
      </c>
      <c r="AB2251">
        <v>0</v>
      </c>
      <c r="AC2251">
        <v>0</v>
      </c>
      <c r="AD2251">
        <v>3</v>
      </c>
      <c r="AE2251">
        <v>1591</v>
      </c>
      <c r="AF2251">
        <v>2.2999999999999998</v>
      </c>
      <c r="AQ2251">
        <v>1</v>
      </c>
      <c r="AR2251">
        <f t="shared" si="35"/>
        <v>0</v>
      </c>
      <c r="AS2251">
        <v>1</v>
      </c>
      <c r="AT2251" t="s">
        <v>134</v>
      </c>
      <c r="AU2251">
        <v>43</v>
      </c>
    </row>
    <row r="2252" spans="1:47">
      <c r="A2252" t="s">
        <v>8354</v>
      </c>
      <c r="C2252">
        <v>310</v>
      </c>
      <c r="D2252" t="s">
        <v>8355</v>
      </c>
      <c r="E2252">
        <v>101</v>
      </c>
      <c r="F2252" t="s">
        <v>6522</v>
      </c>
      <c r="G2252" t="s">
        <v>219</v>
      </c>
      <c r="H2252" t="s">
        <v>220</v>
      </c>
      <c r="I2252" t="s">
        <v>8356</v>
      </c>
      <c r="J2252">
        <v>0.17682999999999999</v>
      </c>
      <c r="K2252">
        <v>1</v>
      </c>
      <c r="L2252">
        <v>1</v>
      </c>
      <c r="M2252">
        <v>1</v>
      </c>
      <c r="N2252">
        <v>1</v>
      </c>
      <c r="O2252" t="s">
        <v>225</v>
      </c>
      <c r="P2252">
        <v>0</v>
      </c>
      <c r="Q2252">
        <v>1</v>
      </c>
      <c r="R2252">
        <v>11200</v>
      </c>
      <c r="S2252" t="s">
        <v>223</v>
      </c>
      <c r="T2252">
        <v>11200</v>
      </c>
      <c r="U2252" t="s">
        <v>8354</v>
      </c>
      <c r="V2252" t="s">
        <v>413</v>
      </c>
      <c r="W2252" t="s">
        <v>225</v>
      </c>
      <c r="X2252" t="s">
        <v>225</v>
      </c>
      <c r="Y2252">
        <v>11200</v>
      </c>
      <c r="AB2252">
        <v>1</v>
      </c>
      <c r="AC2252">
        <v>1</v>
      </c>
      <c r="AD2252">
        <v>4</v>
      </c>
      <c r="AE2252">
        <v>2020</v>
      </c>
      <c r="AF2252">
        <v>2</v>
      </c>
      <c r="AQ2252">
        <v>1</v>
      </c>
      <c r="AR2252">
        <f t="shared" si="35"/>
        <v>9.68</v>
      </c>
      <c r="AS2252">
        <v>1</v>
      </c>
      <c r="AT2252" t="s">
        <v>136</v>
      </c>
      <c r="AU2252">
        <v>45</v>
      </c>
    </row>
    <row r="2253" spans="1:47">
      <c r="A2253" t="s">
        <v>8357</v>
      </c>
      <c r="C2253">
        <v>310</v>
      </c>
      <c r="D2253" t="s">
        <v>8358</v>
      </c>
      <c r="E2253">
        <v>101</v>
      </c>
      <c r="F2253" t="s">
        <v>8359</v>
      </c>
      <c r="G2253" t="s">
        <v>422</v>
      </c>
      <c r="H2253" t="s">
        <v>220</v>
      </c>
      <c r="I2253" t="s">
        <v>8360</v>
      </c>
      <c r="J2253">
        <v>0.15997</v>
      </c>
      <c r="K2253">
        <v>0</v>
      </c>
      <c r="L2253">
        <v>0</v>
      </c>
      <c r="M2253">
        <v>0</v>
      </c>
      <c r="N2253">
        <v>1</v>
      </c>
      <c r="P2253">
        <v>1</v>
      </c>
      <c r="Q2253">
        <v>1</v>
      </c>
      <c r="R2253">
        <v>6200</v>
      </c>
      <c r="S2253" t="s">
        <v>223</v>
      </c>
      <c r="T2253">
        <v>0</v>
      </c>
      <c r="U2253" t="s">
        <v>8357</v>
      </c>
      <c r="V2253" t="s">
        <v>460</v>
      </c>
      <c r="X2253" t="s">
        <v>659</v>
      </c>
      <c r="Y2253">
        <v>6200</v>
      </c>
      <c r="AB2253">
        <v>0</v>
      </c>
      <c r="AC2253">
        <v>0</v>
      </c>
      <c r="AD2253">
        <v>2</v>
      </c>
      <c r="AE2253">
        <v>1306</v>
      </c>
      <c r="AF2253">
        <v>1.75</v>
      </c>
      <c r="AQ2253">
        <v>1</v>
      </c>
      <c r="AR2253">
        <f t="shared" si="35"/>
        <v>0</v>
      </c>
      <c r="AS2253">
        <v>1</v>
      </c>
      <c r="AT2253" t="s">
        <v>135</v>
      </c>
      <c r="AU2253">
        <v>44</v>
      </c>
    </row>
    <row r="2254" spans="1:47">
      <c r="A2254" t="s">
        <v>8361</v>
      </c>
      <c r="C2254">
        <v>310</v>
      </c>
      <c r="D2254" t="s">
        <v>8362</v>
      </c>
      <c r="E2254">
        <v>101</v>
      </c>
      <c r="F2254" t="s">
        <v>8363</v>
      </c>
      <c r="G2254" t="s">
        <v>219</v>
      </c>
      <c r="H2254" t="s">
        <v>220</v>
      </c>
      <c r="I2254" t="s">
        <v>8364</v>
      </c>
      <c r="J2254">
        <v>8.9510000000000006E-2</v>
      </c>
      <c r="K2254">
        <v>0</v>
      </c>
      <c r="L2254">
        <v>0</v>
      </c>
      <c r="M2254">
        <v>1</v>
      </c>
      <c r="N2254">
        <v>1</v>
      </c>
      <c r="O2254" t="s">
        <v>659</v>
      </c>
      <c r="P2254">
        <v>1</v>
      </c>
      <c r="Q2254">
        <v>1</v>
      </c>
      <c r="R2254">
        <v>2300</v>
      </c>
      <c r="S2254" t="s">
        <v>223</v>
      </c>
      <c r="T2254">
        <v>0</v>
      </c>
      <c r="U2254" t="s">
        <v>8361</v>
      </c>
      <c r="V2254" t="s">
        <v>933</v>
      </c>
      <c r="W2254" t="s">
        <v>659</v>
      </c>
      <c r="X2254" t="s">
        <v>659</v>
      </c>
      <c r="Y2254">
        <v>2300</v>
      </c>
      <c r="AB2254">
        <v>0</v>
      </c>
      <c r="AC2254">
        <v>0</v>
      </c>
      <c r="AD2254">
        <v>1</v>
      </c>
      <c r="AE2254">
        <v>600</v>
      </c>
      <c r="AF2254">
        <v>1.5</v>
      </c>
      <c r="AQ2254">
        <v>1</v>
      </c>
      <c r="AR2254">
        <f t="shared" si="35"/>
        <v>0</v>
      </c>
      <c r="AS2254">
        <v>1</v>
      </c>
      <c r="AT2254" t="s">
        <v>134</v>
      </c>
      <c r="AU2254">
        <v>43</v>
      </c>
    </row>
    <row r="2255" spans="1:47">
      <c r="A2255" t="s">
        <v>8365</v>
      </c>
      <c r="C2255">
        <v>310</v>
      </c>
      <c r="D2255" t="s">
        <v>8366</v>
      </c>
      <c r="E2255">
        <v>101</v>
      </c>
      <c r="F2255" t="s">
        <v>8367</v>
      </c>
      <c r="G2255" t="s">
        <v>219</v>
      </c>
      <c r="H2255" t="s">
        <v>220</v>
      </c>
      <c r="I2255" t="s">
        <v>8368</v>
      </c>
      <c r="J2255">
        <v>0.10519000000000001</v>
      </c>
      <c r="K2255">
        <v>0</v>
      </c>
      <c r="L2255">
        <v>0</v>
      </c>
      <c r="M2255">
        <v>1</v>
      </c>
      <c r="N2255">
        <v>1</v>
      </c>
      <c r="O2255" t="s">
        <v>659</v>
      </c>
      <c r="P2255">
        <v>0</v>
      </c>
      <c r="Q2255">
        <v>1</v>
      </c>
      <c r="R2255">
        <v>2400</v>
      </c>
      <c r="S2255" t="s">
        <v>243</v>
      </c>
      <c r="T2255">
        <v>0</v>
      </c>
      <c r="U2255" t="s">
        <v>8365</v>
      </c>
      <c r="V2255" t="s">
        <v>933</v>
      </c>
      <c r="W2255" t="s">
        <v>659</v>
      </c>
      <c r="X2255" t="s">
        <v>659</v>
      </c>
      <c r="Y2255">
        <v>2400</v>
      </c>
      <c r="AB2255">
        <v>0</v>
      </c>
      <c r="AC2255">
        <v>0</v>
      </c>
      <c r="AD2255">
        <v>3</v>
      </c>
      <c r="AE2255">
        <v>750</v>
      </c>
      <c r="AF2255">
        <v>1</v>
      </c>
      <c r="AQ2255">
        <v>2</v>
      </c>
      <c r="AR2255">
        <f t="shared" si="35"/>
        <v>0</v>
      </c>
      <c r="AS2255">
        <v>1</v>
      </c>
      <c r="AT2255" t="s">
        <v>134</v>
      </c>
      <c r="AU2255">
        <v>43</v>
      </c>
    </row>
    <row r="2256" spans="1:47">
      <c r="A2256" t="s">
        <v>8369</v>
      </c>
      <c r="C2256">
        <v>310</v>
      </c>
      <c r="D2256" t="s">
        <v>8370</v>
      </c>
      <c r="E2256">
        <v>132</v>
      </c>
      <c r="F2256" t="s">
        <v>8371</v>
      </c>
      <c r="G2256" t="s">
        <v>219</v>
      </c>
      <c r="H2256" t="s">
        <v>260</v>
      </c>
      <c r="I2256" t="s">
        <v>8372</v>
      </c>
      <c r="J2256">
        <v>5.355E-2</v>
      </c>
      <c r="K2256">
        <v>0</v>
      </c>
      <c r="L2256">
        <v>0</v>
      </c>
      <c r="M2256">
        <v>0</v>
      </c>
      <c r="N2256">
        <v>0</v>
      </c>
      <c r="P2256">
        <v>0</v>
      </c>
      <c r="Q2256">
        <v>0</v>
      </c>
      <c r="R2256">
        <v>0</v>
      </c>
      <c r="S2256" t="s">
        <v>223</v>
      </c>
      <c r="T2256">
        <v>0</v>
      </c>
      <c r="U2256" t="s">
        <v>8369</v>
      </c>
      <c r="Y2256">
        <v>0</v>
      </c>
      <c r="AB2256">
        <v>0</v>
      </c>
      <c r="AC2256">
        <v>0</v>
      </c>
      <c r="AD2256">
        <v>0</v>
      </c>
      <c r="AE2256">
        <v>0</v>
      </c>
      <c r="AF2256">
        <v>0</v>
      </c>
      <c r="AQ2256">
        <v>1</v>
      </c>
      <c r="AR2256">
        <f t="shared" si="35"/>
        <v>0</v>
      </c>
      <c r="AS2256">
        <v>1</v>
      </c>
      <c r="AT2256" t="s">
        <v>134</v>
      </c>
      <c r="AU2256">
        <v>43</v>
      </c>
    </row>
    <row r="2257" spans="1:47">
      <c r="A2257" t="s">
        <v>8373</v>
      </c>
      <c r="C2257">
        <v>310</v>
      </c>
      <c r="D2257" t="s">
        <v>8374</v>
      </c>
      <c r="E2257">
        <v>101</v>
      </c>
      <c r="F2257" t="s">
        <v>8375</v>
      </c>
      <c r="G2257" t="s">
        <v>219</v>
      </c>
      <c r="H2257" t="s">
        <v>220</v>
      </c>
      <c r="I2257" t="s">
        <v>8376</v>
      </c>
      <c r="J2257">
        <v>0.23533999999999999</v>
      </c>
      <c r="K2257">
        <v>1</v>
      </c>
      <c r="L2257">
        <v>1</v>
      </c>
      <c r="M2257">
        <v>1</v>
      </c>
      <c r="N2257">
        <v>1</v>
      </c>
      <c r="O2257" t="s">
        <v>225</v>
      </c>
      <c r="P2257">
        <v>0</v>
      </c>
      <c r="Q2257">
        <v>1</v>
      </c>
      <c r="R2257">
        <v>14100</v>
      </c>
      <c r="S2257" t="s">
        <v>223</v>
      </c>
      <c r="T2257">
        <v>14100</v>
      </c>
      <c r="U2257" t="s">
        <v>8373</v>
      </c>
      <c r="V2257" t="s">
        <v>455</v>
      </c>
      <c r="W2257" t="s">
        <v>225</v>
      </c>
      <c r="X2257" t="s">
        <v>225</v>
      </c>
      <c r="Y2257">
        <v>14100</v>
      </c>
      <c r="AB2257">
        <v>1</v>
      </c>
      <c r="AC2257">
        <v>1</v>
      </c>
      <c r="AD2257">
        <v>4</v>
      </c>
      <c r="AE2257">
        <v>3102</v>
      </c>
      <c r="AF2257">
        <v>1.75</v>
      </c>
      <c r="AQ2257">
        <v>2</v>
      </c>
      <c r="AR2257">
        <f t="shared" si="35"/>
        <v>9.68</v>
      </c>
      <c r="AS2257">
        <v>1</v>
      </c>
      <c r="AT2257" t="s">
        <v>136</v>
      </c>
      <c r="AU2257">
        <v>45</v>
      </c>
    </row>
    <row r="2258" spans="1:47">
      <c r="A2258" t="s">
        <v>8377</v>
      </c>
      <c r="C2258">
        <v>310</v>
      </c>
      <c r="D2258" t="s">
        <v>8378</v>
      </c>
      <c r="E2258">
        <v>101</v>
      </c>
      <c r="F2258" t="s">
        <v>8379</v>
      </c>
      <c r="G2258" t="s">
        <v>219</v>
      </c>
      <c r="H2258" t="s">
        <v>220</v>
      </c>
      <c r="I2258" t="s">
        <v>8380</v>
      </c>
      <c r="J2258">
        <v>0.16983999999999999</v>
      </c>
      <c r="K2258">
        <v>0</v>
      </c>
      <c r="L2258">
        <v>0</v>
      </c>
      <c r="M2258">
        <v>1</v>
      </c>
      <c r="N2258">
        <v>1</v>
      </c>
      <c r="O2258" t="s">
        <v>659</v>
      </c>
      <c r="P2258">
        <v>1</v>
      </c>
      <c r="Q2258">
        <v>1</v>
      </c>
      <c r="R2258">
        <v>3000</v>
      </c>
      <c r="S2258" t="s">
        <v>243</v>
      </c>
      <c r="T2258">
        <v>0</v>
      </c>
      <c r="U2258" t="s">
        <v>8377</v>
      </c>
      <c r="V2258" t="s">
        <v>8381</v>
      </c>
      <c r="W2258" t="s">
        <v>659</v>
      </c>
      <c r="X2258" t="s">
        <v>659</v>
      </c>
      <c r="Y2258">
        <v>3000</v>
      </c>
      <c r="AB2258">
        <v>0</v>
      </c>
      <c r="AC2258">
        <v>0</v>
      </c>
      <c r="AD2258">
        <v>3</v>
      </c>
      <c r="AE2258">
        <v>749</v>
      </c>
      <c r="AF2258">
        <v>1</v>
      </c>
      <c r="AQ2258">
        <v>1</v>
      </c>
      <c r="AR2258">
        <f t="shared" si="35"/>
        <v>0</v>
      </c>
      <c r="AS2258">
        <v>1</v>
      </c>
      <c r="AT2258" t="s">
        <v>134</v>
      </c>
      <c r="AU2258">
        <v>43</v>
      </c>
    </row>
    <row r="2259" spans="1:47">
      <c r="A2259" t="s">
        <v>8382</v>
      </c>
      <c r="C2259">
        <v>310</v>
      </c>
      <c r="D2259" t="s">
        <v>8383</v>
      </c>
      <c r="E2259">
        <v>101</v>
      </c>
      <c r="F2259" t="s">
        <v>8384</v>
      </c>
      <c r="G2259" t="s">
        <v>219</v>
      </c>
      <c r="H2259" t="s">
        <v>220</v>
      </c>
      <c r="I2259" t="s">
        <v>8385</v>
      </c>
      <c r="J2259">
        <v>0.17562</v>
      </c>
      <c r="K2259">
        <v>1</v>
      </c>
      <c r="L2259">
        <v>1</v>
      </c>
      <c r="M2259">
        <v>1</v>
      </c>
      <c r="N2259">
        <v>1</v>
      </c>
      <c r="O2259" t="s">
        <v>225</v>
      </c>
      <c r="P2259">
        <v>0</v>
      </c>
      <c r="Q2259">
        <v>0</v>
      </c>
      <c r="R2259">
        <v>0</v>
      </c>
      <c r="S2259" t="s">
        <v>223</v>
      </c>
      <c r="T2259">
        <v>0</v>
      </c>
      <c r="U2259" t="s">
        <v>8382</v>
      </c>
      <c r="V2259" t="s">
        <v>413</v>
      </c>
      <c r="W2259" t="s">
        <v>225</v>
      </c>
      <c r="X2259" t="s">
        <v>225</v>
      </c>
      <c r="Y2259">
        <v>0</v>
      </c>
      <c r="AB2259">
        <v>1</v>
      </c>
      <c r="AC2259">
        <v>1</v>
      </c>
      <c r="AD2259">
        <v>3</v>
      </c>
      <c r="AE2259">
        <v>1285</v>
      </c>
      <c r="AF2259">
        <v>1.75</v>
      </c>
      <c r="AQ2259">
        <v>2</v>
      </c>
      <c r="AR2259">
        <f t="shared" si="35"/>
        <v>9.68</v>
      </c>
      <c r="AS2259">
        <v>1</v>
      </c>
      <c r="AT2259" t="s">
        <v>136</v>
      </c>
      <c r="AU2259">
        <v>45</v>
      </c>
    </row>
    <row r="2260" spans="1:47">
      <c r="A2260" t="s">
        <v>8386</v>
      </c>
      <c r="C2260">
        <v>310</v>
      </c>
      <c r="D2260" t="s">
        <v>8387</v>
      </c>
      <c r="E2260">
        <v>101</v>
      </c>
      <c r="F2260" t="s">
        <v>8388</v>
      </c>
      <c r="G2260" t="s">
        <v>422</v>
      </c>
      <c r="H2260" t="s">
        <v>220</v>
      </c>
      <c r="I2260" t="s">
        <v>8389</v>
      </c>
      <c r="J2260">
        <v>0.34027000000000002</v>
      </c>
      <c r="K2260">
        <v>0</v>
      </c>
      <c r="L2260">
        <v>0</v>
      </c>
      <c r="M2260">
        <v>1</v>
      </c>
      <c r="N2260">
        <v>1</v>
      </c>
      <c r="O2260" t="s">
        <v>659</v>
      </c>
      <c r="P2260">
        <v>1</v>
      </c>
      <c r="Q2260">
        <v>1</v>
      </c>
      <c r="R2260">
        <v>9300</v>
      </c>
      <c r="S2260" t="s">
        <v>223</v>
      </c>
      <c r="T2260">
        <v>0</v>
      </c>
      <c r="U2260" t="s">
        <v>8386</v>
      </c>
      <c r="V2260" t="s">
        <v>933</v>
      </c>
      <c r="W2260" t="s">
        <v>659</v>
      </c>
      <c r="X2260" t="s">
        <v>659</v>
      </c>
      <c r="Y2260">
        <v>9300</v>
      </c>
      <c r="AB2260">
        <v>0</v>
      </c>
      <c r="AC2260">
        <v>0</v>
      </c>
      <c r="AD2260">
        <v>4</v>
      </c>
      <c r="AE2260">
        <v>1412</v>
      </c>
      <c r="AF2260">
        <v>1</v>
      </c>
      <c r="AQ2260">
        <v>0</v>
      </c>
      <c r="AR2260">
        <f t="shared" si="35"/>
        <v>0</v>
      </c>
      <c r="AS2260">
        <v>1</v>
      </c>
      <c r="AT2260" t="s">
        <v>135</v>
      </c>
      <c r="AU2260">
        <v>44</v>
      </c>
    </row>
    <row r="2261" spans="1:47">
      <c r="A2261" t="s">
        <v>8390</v>
      </c>
      <c r="C2261">
        <v>310</v>
      </c>
      <c r="D2261" t="s">
        <v>8391</v>
      </c>
      <c r="E2261">
        <v>101</v>
      </c>
      <c r="F2261" t="s">
        <v>8392</v>
      </c>
      <c r="G2261" t="s">
        <v>219</v>
      </c>
      <c r="H2261" t="s">
        <v>220</v>
      </c>
      <c r="I2261" t="s">
        <v>8393</v>
      </c>
      <c r="J2261">
        <v>0.10729</v>
      </c>
      <c r="K2261">
        <v>0</v>
      </c>
      <c r="L2261">
        <v>0</v>
      </c>
      <c r="M2261">
        <v>1</v>
      </c>
      <c r="N2261">
        <v>1</v>
      </c>
      <c r="O2261" t="s">
        <v>659</v>
      </c>
      <c r="P2261">
        <v>1</v>
      </c>
      <c r="Q2261">
        <v>1</v>
      </c>
      <c r="R2261">
        <v>300</v>
      </c>
      <c r="S2261" t="s">
        <v>243</v>
      </c>
      <c r="T2261">
        <v>0</v>
      </c>
      <c r="U2261" t="s">
        <v>8390</v>
      </c>
      <c r="V2261" t="s">
        <v>933</v>
      </c>
      <c r="W2261" t="s">
        <v>659</v>
      </c>
      <c r="X2261" t="s">
        <v>659</v>
      </c>
      <c r="Y2261">
        <v>300</v>
      </c>
      <c r="AB2261">
        <v>0</v>
      </c>
      <c r="AC2261">
        <v>0</v>
      </c>
      <c r="AD2261">
        <v>2</v>
      </c>
      <c r="AE2261">
        <v>942</v>
      </c>
      <c r="AF2261">
        <v>1.3</v>
      </c>
      <c r="AQ2261">
        <v>2</v>
      </c>
      <c r="AR2261">
        <f t="shared" si="35"/>
        <v>0</v>
      </c>
      <c r="AS2261">
        <v>1</v>
      </c>
      <c r="AT2261" t="s">
        <v>134</v>
      </c>
      <c r="AU2261">
        <v>43</v>
      </c>
    </row>
    <row r="2262" spans="1:47">
      <c r="A2262" t="s">
        <v>8394</v>
      </c>
      <c r="C2262">
        <v>310</v>
      </c>
      <c r="D2262" t="s">
        <v>8395</v>
      </c>
      <c r="E2262">
        <v>101</v>
      </c>
      <c r="F2262" t="s">
        <v>8396</v>
      </c>
      <c r="G2262" t="s">
        <v>219</v>
      </c>
      <c r="H2262" t="s">
        <v>220</v>
      </c>
      <c r="I2262" t="s">
        <v>8397</v>
      </c>
      <c r="J2262">
        <v>0.18160999999999999</v>
      </c>
      <c r="K2262">
        <v>0</v>
      </c>
      <c r="L2262">
        <v>0</v>
      </c>
      <c r="M2262">
        <v>1</v>
      </c>
      <c r="N2262">
        <v>1</v>
      </c>
      <c r="O2262" t="s">
        <v>659</v>
      </c>
      <c r="P2262">
        <v>1</v>
      </c>
      <c r="Q2262">
        <v>1</v>
      </c>
      <c r="R2262">
        <v>3900</v>
      </c>
      <c r="S2262" t="s">
        <v>223</v>
      </c>
      <c r="T2262">
        <v>0</v>
      </c>
      <c r="U2262" t="s">
        <v>8394</v>
      </c>
      <c r="V2262" t="s">
        <v>933</v>
      </c>
      <c r="W2262" t="s">
        <v>659</v>
      </c>
      <c r="X2262" t="s">
        <v>659</v>
      </c>
      <c r="Y2262">
        <v>3900</v>
      </c>
      <c r="AB2262">
        <v>0</v>
      </c>
      <c r="AC2262">
        <v>0</v>
      </c>
      <c r="AD2262">
        <v>3</v>
      </c>
      <c r="AE2262">
        <v>1264</v>
      </c>
      <c r="AF2262">
        <v>1</v>
      </c>
      <c r="AQ2262">
        <v>2</v>
      </c>
      <c r="AR2262">
        <f t="shared" si="35"/>
        <v>0</v>
      </c>
      <c r="AS2262">
        <v>1</v>
      </c>
      <c r="AT2262" t="s">
        <v>134</v>
      </c>
      <c r="AU2262">
        <v>43</v>
      </c>
    </row>
    <row r="2263" spans="1:47">
      <c r="A2263" t="s">
        <v>8398</v>
      </c>
      <c r="C2263">
        <v>310</v>
      </c>
      <c r="D2263" t="s">
        <v>8399</v>
      </c>
      <c r="E2263">
        <v>101</v>
      </c>
      <c r="F2263" t="s">
        <v>8400</v>
      </c>
      <c r="G2263" t="s">
        <v>219</v>
      </c>
      <c r="H2263" t="s">
        <v>220</v>
      </c>
      <c r="I2263" t="s">
        <v>8401</v>
      </c>
      <c r="J2263">
        <v>0.28654000000000002</v>
      </c>
      <c r="K2263">
        <v>0</v>
      </c>
      <c r="L2263">
        <v>0</v>
      </c>
      <c r="M2263">
        <v>1</v>
      </c>
      <c r="N2263">
        <v>1</v>
      </c>
      <c r="O2263" t="s">
        <v>659</v>
      </c>
      <c r="P2263">
        <v>1</v>
      </c>
      <c r="Q2263">
        <v>3</v>
      </c>
      <c r="R2263">
        <v>48200</v>
      </c>
      <c r="S2263" t="s">
        <v>223</v>
      </c>
      <c r="T2263">
        <v>0</v>
      </c>
      <c r="U2263" t="s">
        <v>8398</v>
      </c>
      <c r="V2263" t="s">
        <v>933</v>
      </c>
      <c r="W2263" t="s">
        <v>659</v>
      </c>
      <c r="X2263" t="s">
        <v>659</v>
      </c>
      <c r="Y2263">
        <v>16066.67</v>
      </c>
      <c r="AB2263">
        <v>0</v>
      </c>
      <c r="AC2263">
        <v>0</v>
      </c>
      <c r="AD2263">
        <v>3</v>
      </c>
      <c r="AE2263">
        <v>1674</v>
      </c>
      <c r="AF2263">
        <v>2</v>
      </c>
      <c r="AQ2263">
        <v>1</v>
      </c>
      <c r="AR2263">
        <f t="shared" si="35"/>
        <v>0</v>
      </c>
      <c r="AS2263">
        <v>1</v>
      </c>
      <c r="AT2263" t="s">
        <v>134</v>
      </c>
      <c r="AU2263">
        <v>43</v>
      </c>
    </row>
    <row r="2264" spans="1:47">
      <c r="A2264" t="s">
        <v>8402</v>
      </c>
      <c r="C2264">
        <v>310</v>
      </c>
      <c r="D2264" t="s">
        <v>8403</v>
      </c>
      <c r="E2264">
        <v>101</v>
      </c>
      <c r="F2264" t="s">
        <v>8404</v>
      </c>
      <c r="G2264" t="s">
        <v>219</v>
      </c>
      <c r="H2264" t="s">
        <v>220</v>
      </c>
      <c r="I2264" t="s">
        <v>8405</v>
      </c>
      <c r="J2264">
        <v>0.28455999999999998</v>
      </c>
      <c r="K2264">
        <v>0</v>
      </c>
      <c r="L2264">
        <v>0</v>
      </c>
      <c r="M2264">
        <v>1</v>
      </c>
      <c r="N2264">
        <v>1</v>
      </c>
      <c r="O2264" t="s">
        <v>659</v>
      </c>
      <c r="P2264">
        <v>1</v>
      </c>
      <c r="Q2264">
        <v>1</v>
      </c>
      <c r="R2264">
        <v>10800</v>
      </c>
      <c r="S2264" t="s">
        <v>223</v>
      </c>
      <c r="T2264">
        <v>0</v>
      </c>
      <c r="U2264" t="s">
        <v>8402</v>
      </c>
      <c r="V2264" t="s">
        <v>933</v>
      </c>
      <c r="W2264" t="s">
        <v>659</v>
      </c>
      <c r="X2264" t="s">
        <v>659</v>
      </c>
      <c r="Y2264">
        <v>10800</v>
      </c>
      <c r="AB2264">
        <v>0</v>
      </c>
      <c r="AC2264">
        <v>0</v>
      </c>
      <c r="AD2264">
        <v>4</v>
      </c>
      <c r="AE2264">
        <v>2072</v>
      </c>
      <c r="AF2264">
        <v>2</v>
      </c>
      <c r="AQ2264">
        <v>1</v>
      </c>
      <c r="AR2264">
        <f t="shared" si="35"/>
        <v>0</v>
      </c>
      <c r="AS2264">
        <v>1</v>
      </c>
      <c r="AT2264" t="s">
        <v>134</v>
      </c>
      <c r="AU2264">
        <v>43</v>
      </c>
    </row>
    <row r="2265" spans="1:47">
      <c r="A2265" t="s">
        <v>8406</v>
      </c>
      <c r="C2265">
        <v>310</v>
      </c>
      <c r="D2265" t="s">
        <v>8407</v>
      </c>
      <c r="E2265">
        <v>101</v>
      </c>
      <c r="F2265" t="s">
        <v>8050</v>
      </c>
      <c r="G2265" t="s">
        <v>219</v>
      </c>
      <c r="H2265" t="s">
        <v>220</v>
      </c>
      <c r="I2265" t="s">
        <v>8408</v>
      </c>
      <c r="J2265">
        <v>0.1507</v>
      </c>
      <c r="K2265">
        <v>1</v>
      </c>
      <c r="L2265">
        <v>1</v>
      </c>
      <c r="M2265">
        <v>1</v>
      </c>
      <c r="N2265">
        <v>1</v>
      </c>
      <c r="O2265" t="s">
        <v>225</v>
      </c>
      <c r="P2265">
        <v>0</v>
      </c>
      <c r="Q2265">
        <v>1</v>
      </c>
      <c r="R2265">
        <v>6500</v>
      </c>
      <c r="S2265" t="s">
        <v>223</v>
      </c>
      <c r="T2265">
        <v>6500</v>
      </c>
      <c r="U2265" t="s">
        <v>8406</v>
      </c>
      <c r="V2265" t="s">
        <v>455</v>
      </c>
      <c r="W2265" t="s">
        <v>225</v>
      </c>
      <c r="X2265" t="s">
        <v>225</v>
      </c>
      <c r="Y2265">
        <v>6500</v>
      </c>
      <c r="AB2265">
        <v>1</v>
      </c>
      <c r="AC2265">
        <v>1</v>
      </c>
      <c r="AD2265">
        <v>4</v>
      </c>
      <c r="AE2265">
        <v>2248</v>
      </c>
      <c r="AF2265">
        <v>2</v>
      </c>
      <c r="AQ2265">
        <v>1</v>
      </c>
      <c r="AR2265">
        <f t="shared" si="35"/>
        <v>9.68</v>
      </c>
      <c r="AS2265">
        <v>1</v>
      </c>
      <c r="AT2265" t="s">
        <v>136</v>
      </c>
      <c r="AU2265">
        <v>45</v>
      </c>
    </row>
    <row r="2266" spans="1:47">
      <c r="A2266" t="s">
        <v>8409</v>
      </c>
      <c r="C2266">
        <v>310</v>
      </c>
      <c r="D2266" t="s">
        <v>8410</v>
      </c>
      <c r="E2266">
        <v>101</v>
      </c>
      <c r="F2266" t="s">
        <v>8411</v>
      </c>
      <c r="G2266" t="s">
        <v>219</v>
      </c>
      <c r="H2266" t="s">
        <v>220</v>
      </c>
      <c r="I2266" t="s">
        <v>8412</v>
      </c>
      <c r="J2266">
        <v>5.203E-2</v>
      </c>
      <c r="K2266">
        <v>0</v>
      </c>
      <c r="L2266">
        <v>0</v>
      </c>
      <c r="M2266">
        <v>1</v>
      </c>
      <c r="N2266">
        <v>1</v>
      </c>
      <c r="O2266" t="s">
        <v>659</v>
      </c>
      <c r="P2266">
        <v>1</v>
      </c>
      <c r="Q2266">
        <v>1</v>
      </c>
      <c r="R2266">
        <v>2000</v>
      </c>
      <c r="S2266" t="s">
        <v>223</v>
      </c>
      <c r="T2266">
        <v>0</v>
      </c>
      <c r="U2266" t="s">
        <v>8409</v>
      </c>
      <c r="V2266" t="s">
        <v>933</v>
      </c>
      <c r="W2266" t="s">
        <v>659</v>
      </c>
      <c r="X2266" t="s">
        <v>659</v>
      </c>
      <c r="Y2266">
        <v>2000</v>
      </c>
      <c r="AB2266">
        <v>0</v>
      </c>
      <c r="AC2266">
        <v>0</v>
      </c>
      <c r="AD2266">
        <v>3</v>
      </c>
      <c r="AE2266">
        <v>964</v>
      </c>
      <c r="AF2266">
        <v>1.5</v>
      </c>
      <c r="AQ2266">
        <v>1</v>
      </c>
      <c r="AR2266">
        <f t="shared" si="35"/>
        <v>0</v>
      </c>
      <c r="AS2266">
        <v>1</v>
      </c>
      <c r="AT2266" t="s">
        <v>134</v>
      </c>
      <c r="AU2266">
        <v>43</v>
      </c>
    </row>
    <row r="2267" spans="1:47">
      <c r="A2267" t="s">
        <v>8413</v>
      </c>
      <c r="C2267">
        <v>310</v>
      </c>
      <c r="D2267" t="s">
        <v>8414</v>
      </c>
      <c r="E2267">
        <v>101</v>
      </c>
      <c r="F2267" t="s">
        <v>8415</v>
      </c>
      <c r="G2267" t="s">
        <v>219</v>
      </c>
      <c r="H2267" t="s">
        <v>220</v>
      </c>
      <c r="I2267" t="s">
        <v>8416</v>
      </c>
      <c r="J2267">
        <v>9.7089999999999996E-2</v>
      </c>
      <c r="K2267">
        <v>0</v>
      </c>
      <c r="L2267">
        <v>0</v>
      </c>
      <c r="M2267">
        <v>1</v>
      </c>
      <c r="N2267">
        <v>1</v>
      </c>
      <c r="O2267" t="s">
        <v>659</v>
      </c>
      <c r="P2267">
        <v>1</v>
      </c>
      <c r="Q2267">
        <v>1</v>
      </c>
      <c r="R2267">
        <v>4200</v>
      </c>
      <c r="S2267" t="s">
        <v>223</v>
      </c>
      <c r="T2267">
        <v>0</v>
      </c>
      <c r="U2267" t="s">
        <v>8413</v>
      </c>
      <c r="V2267" t="s">
        <v>933</v>
      </c>
      <c r="W2267" t="s">
        <v>659</v>
      </c>
      <c r="X2267" t="s">
        <v>659</v>
      </c>
      <c r="Y2267">
        <v>4200</v>
      </c>
      <c r="AB2267">
        <v>0</v>
      </c>
      <c r="AC2267">
        <v>0</v>
      </c>
      <c r="AD2267">
        <v>2</v>
      </c>
      <c r="AE2267">
        <v>600</v>
      </c>
      <c r="AF2267">
        <v>1</v>
      </c>
      <c r="AQ2267">
        <v>1</v>
      </c>
      <c r="AR2267">
        <f t="shared" si="35"/>
        <v>0</v>
      </c>
      <c r="AS2267">
        <v>1</v>
      </c>
      <c r="AT2267" t="s">
        <v>134</v>
      </c>
      <c r="AU2267">
        <v>43</v>
      </c>
    </row>
    <row r="2268" spans="1:47">
      <c r="A2268" t="s">
        <v>8417</v>
      </c>
      <c r="C2268">
        <v>310</v>
      </c>
      <c r="D2268" t="s">
        <v>8418</v>
      </c>
      <c r="E2268">
        <v>101</v>
      </c>
      <c r="F2268" t="s">
        <v>8419</v>
      </c>
      <c r="G2268" t="s">
        <v>219</v>
      </c>
      <c r="H2268" t="s">
        <v>220</v>
      </c>
      <c r="I2268" t="s">
        <v>8420</v>
      </c>
      <c r="J2268">
        <v>0.27965000000000001</v>
      </c>
      <c r="K2268">
        <v>0</v>
      </c>
      <c r="L2268">
        <v>0</v>
      </c>
      <c r="M2268">
        <v>1</v>
      </c>
      <c r="N2268">
        <v>1</v>
      </c>
      <c r="O2268" t="s">
        <v>659</v>
      </c>
      <c r="P2268">
        <v>1</v>
      </c>
      <c r="Q2268">
        <v>1</v>
      </c>
      <c r="R2268">
        <v>14000</v>
      </c>
      <c r="S2268" t="s">
        <v>223</v>
      </c>
      <c r="T2268">
        <v>0</v>
      </c>
      <c r="U2268" t="s">
        <v>8417</v>
      </c>
      <c r="V2268" t="s">
        <v>933</v>
      </c>
      <c r="W2268" t="s">
        <v>659</v>
      </c>
      <c r="X2268" t="s">
        <v>659</v>
      </c>
      <c r="Y2268">
        <v>14000</v>
      </c>
      <c r="AB2268">
        <v>0</v>
      </c>
      <c r="AC2268">
        <v>0</v>
      </c>
      <c r="AD2268">
        <v>3</v>
      </c>
      <c r="AE2268">
        <v>1353</v>
      </c>
      <c r="AF2268">
        <v>1.75</v>
      </c>
      <c r="AQ2268">
        <v>3</v>
      </c>
      <c r="AR2268">
        <f t="shared" si="35"/>
        <v>0</v>
      </c>
      <c r="AS2268">
        <v>1</v>
      </c>
      <c r="AT2268" t="s">
        <v>134</v>
      </c>
      <c r="AU2268">
        <v>43</v>
      </c>
    </row>
    <row r="2269" spans="1:47">
      <c r="A2269" t="s">
        <v>8421</v>
      </c>
      <c r="C2269">
        <v>310</v>
      </c>
      <c r="D2269" t="s">
        <v>8422</v>
      </c>
      <c r="E2269">
        <v>101</v>
      </c>
      <c r="F2269" t="s">
        <v>8423</v>
      </c>
      <c r="G2269" t="s">
        <v>422</v>
      </c>
      <c r="H2269" t="s">
        <v>220</v>
      </c>
      <c r="I2269" t="s">
        <v>8424</v>
      </c>
      <c r="J2269">
        <v>0.22461999999999999</v>
      </c>
      <c r="K2269">
        <v>0</v>
      </c>
      <c r="L2269">
        <v>0</v>
      </c>
      <c r="M2269">
        <v>1</v>
      </c>
      <c r="N2269">
        <v>1</v>
      </c>
      <c r="O2269" t="s">
        <v>659</v>
      </c>
      <c r="P2269">
        <v>1</v>
      </c>
      <c r="Q2269">
        <v>1</v>
      </c>
      <c r="R2269">
        <v>7500</v>
      </c>
      <c r="S2269" t="s">
        <v>223</v>
      </c>
      <c r="T2269">
        <v>0</v>
      </c>
      <c r="U2269" t="s">
        <v>8421</v>
      </c>
      <c r="V2269" t="s">
        <v>933</v>
      </c>
      <c r="W2269" t="s">
        <v>659</v>
      </c>
      <c r="X2269" t="s">
        <v>659</v>
      </c>
      <c r="Y2269">
        <v>7500</v>
      </c>
      <c r="AB2269">
        <v>0</v>
      </c>
      <c r="AC2269">
        <v>0</v>
      </c>
      <c r="AD2269">
        <v>3</v>
      </c>
      <c r="AE2269">
        <v>1316</v>
      </c>
      <c r="AF2269">
        <v>1</v>
      </c>
      <c r="AQ2269">
        <v>1</v>
      </c>
      <c r="AR2269">
        <f t="shared" si="35"/>
        <v>0</v>
      </c>
      <c r="AS2269">
        <v>1</v>
      </c>
      <c r="AT2269" t="s">
        <v>135</v>
      </c>
      <c r="AU2269">
        <v>44</v>
      </c>
    </row>
    <row r="2270" spans="1:47">
      <c r="A2270" t="s">
        <v>8425</v>
      </c>
      <c r="C2270">
        <v>310</v>
      </c>
      <c r="D2270" t="s">
        <v>8426</v>
      </c>
      <c r="E2270">
        <v>101</v>
      </c>
      <c r="F2270" t="s">
        <v>8427</v>
      </c>
      <c r="G2270" t="s">
        <v>422</v>
      </c>
      <c r="H2270" t="s">
        <v>220</v>
      </c>
      <c r="I2270" t="s">
        <v>8428</v>
      </c>
      <c r="J2270">
        <v>6.3270000000000007E-2</v>
      </c>
      <c r="K2270">
        <v>0</v>
      </c>
      <c r="L2270">
        <v>0</v>
      </c>
      <c r="M2270">
        <v>1</v>
      </c>
      <c r="N2270">
        <v>1</v>
      </c>
      <c r="O2270" t="s">
        <v>659</v>
      </c>
      <c r="P2270">
        <v>1</v>
      </c>
      <c r="Q2270">
        <v>1</v>
      </c>
      <c r="R2270">
        <v>6200</v>
      </c>
      <c r="S2270" t="s">
        <v>223</v>
      </c>
      <c r="T2270">
        <v>0</v>
      </c>
      <c r="U2270" t="s">
        <v>8425</v>
      </c>
      <c r="V2270" t="s">
        <v>933</v>
      </c>
      <c r="W2270" t="s">
        <v>659</v>
      </c>
      <c r="X2270" t="s">
        <v>659</v>
      </c>
      <c r="Y2270">
        <v>6200</v>
      </c>
      <c r="AB2270">
        <v>0</v>
      </c>
      <c r="AC2270">
        <v>0</v>
      </c>
      <c r="AD2270">
        <v>4</v>
      </c>
      <c r="AE2270">
        <v>1104</v>
      </c>
      <c r="AF2270">
        <v>1</v>
      </c>
      <c r="AQ2270">
        <v>0</v>
      </c>
      <c r="AR2270">
        <f t="shared" si="35"/>
        <v>0</v>
      </c>
      <c r="AS2270">
        <v>1</v>
      </c>
      <c r="AT2270" t="s">
        <v>135</v>
      </c>
      <c r="AU2270">
        <v>44</v>
      </c>
    </row>
    <row r="2271" spans="1:47">
      <c r="A2271" t="s">
        <v>8429</v>
      </c>
      <c r="C2271">
        <v>310</v>
      </c>
      <c r="D2271" t="s">
        <v>8430</v>
      </c>
      <c r="E2271">
        <v>101</v>
      </c>
      <c r="F2271" t="s">
        <v>8431</v>
      </c>
      <c r="G2271" t="s">
        <v>219</v>
      </c>
      <c r="H2271" t="s">
        <v>220</v>
      </c>
      <c r="I2271" t="s">
        <v>8432</v>
      </c>
      <c r="J2271">
        <v>6.3539999999999999E-2</v>
      </c>
      <c r="K2271">
        <v>0</v>
      </c>
      <c r="L2271">
        <v>0</v>
      </c>
      <c r="M2271">
        <v>1</v>
      </c>
      <c r="N2271">
        <v>1</v>
      </c>
      <c r="O2271" t="s">
        <v>659</v>
      </c>
      <c r="P2271">
        <v>1</v>
      </c>
      <c r="Q2271">
        <v>0</v>
      </c>
      <c r="R2271">
        <v>0</v>
      </c>
      <c r="S2271" t="s">
        <v>223</v>
      </c>
      <c r="T2271">
        <v>0</v>
      </c>
      <c r="U2271" t="s">
        <v>8429</v>
      </c>
      <c r="V2271" t="s">
        <v>933</v>
      </c>
      <c r="W2271" t="s">
        <v>659</v>
      </c>
      <c r="X2271" t="s">
        <v>659</v>
      </c>
      <c r="Y2271">
        <v>0</v>
      </c>
      <c r="AB2271">
        <v>0</v>
      </c>
      <c r="AC2271">
        <v>0</v>
      </c>
      <c r="AD2271">
        <v>2</v>
      </c>
      <c r="AE2271">
        <v>1180</v>
      </c>
      <c r="AF2271">
        <v>2</v>
      </c>
      <c r="AQ2271">
        <v>1</v>
      </c>
      <c r="AR2271">
        <f t="shared" si="35"/>
        <v>0</v>
      </c>
      <c r="AS2271">
        <v>1</v>
      </c>
      <c r="AT2271" t="s">
        <v>134</v>
      </c>
      <c r="AU2271">
        <v>43</v>
      </c>
    </row>
    <row r="2272" spans="1:47">
      <c r="A2272" t="s">
        <v>8433</v>
      </c>
      <c r="C2272">
        <v>310</v>
      </c>
      <c r="D2272" t="s">
        <v>8434</v>
      </c>
      <c r="E2272">
        <v>101</v>
      </c>
      <c r="F2272" t="s">
        <v>8435</v>
      </c>
      <c r="G2272" t="s">
        <v>219</v>
      </c>
      <c r="H2272" t="s">
        <v>220</v>
      </c>
      <c r="I2272" t="s">
        <v>8436</v>
      </c>
      <c r="J2272">
        <v>2.775E-2</v>
      </c>
      <c r="K2272">
        <v>0</v>
      </c>
      <c r="L2272">
        <v>0</v>
      </c>
      <c r="M2272">
        <v>0</v>
      </c>
      <c r="N2272">
        <v>0</v>
      </c>
      <c r="P2272">
        <v>0</v>
      </c>
      <c r="Q2272">
        <v>0</v>
      </c>
      <c r="R2272">
        <v>0</v>
      </c>
      <c r="S2272" t="s">
        <v>223</v>
      </c>
      <c r="T2272">
        <v>0</v>
      </c>
      <c r="U2272" t="s">
        <v>8433</v>
      </c>
      <c r="V2272" t="s">
        <v>413</v>
      </c>
      <c r="W2272" t="s">
        <v>225</v>
      </c>
      <c r="Y2272">
        <v>0</v>
      </c>
      <c r="AB2272">
        <v>0</v>
      </c>
      <c r="AC2272">
        <v>0</v>
      </c>
      <c r="AD2272">
        <v>3</v>
      </c>
      <c r="AE2272">
        <v>1326</v>
      </c>
      <c r="AF2272">
        <v>1.5</v>
      </c>
      <c r="AQ2272">
        <v>0</v>
      </c>
      <c r="AR2272">
        <f t="shared" si="35"/>
        <v>0</v>
      </c>
      <c r="AS2272">
        <v>1</v>
      </c>
      <c r="AT2272" t="s">
        <v>136</v>
      </c>
      <c r="AU2272">
        <v>45</v>
      </c>
    </row>
    <row r="2273" spans="1:47">
      <c r="A2273" t="s">
        <v>8437</v>
      </c>
      <c r="C2273">
        <v>310</v>
      </c>
      <c r="D2273" t="s">
        <v>8438</v>
      </c>
      <c r="E2273">
        <v>101</v>
      </c>
      <c r="F2273" t="s">
        <v>8439</v>
      </c>
      <c r="G2273" t="s">
        <v>219</v>
      </c>
      <c r="H2273" t="s">
        <v>220</v>
      </c>
      <c r="I2273" t="s">
        <v>8440</v>
      </c>
      <c r="J2273">
        <v>6.1350000000000002E-2</v>
      </c>
      <c r="K2273">
        <v>0</v>
      </c>
      <c r="L2273">
        <v>0</v>
      </c>
      <c r="M2273">
        <v>1</v>
      </c>
      <c r="N2273">
        <v>1</v>
      </c>
      <c r="O2273" t="s">
        <v>659</v>
      </c>
      <c r="P2273">
        <v>1</v>
      </c>
      <c r="Q2273">
        <v>1</v>
      </c>
      <c r="R2273">
        <v>5400</v>
      </c>
      <c r="S2273" t="s">
        <v>223</v>
      </c>
      <c r="T2273">
        <v>0</v>
      </c>
      <c r="U2273" t="s">
        <v>8437</v>
      </c>
      <c r="V2273" t="s">
        <v>933</v>
      </c>
      <c r="W2273" t="s">
        <v>659</v>
      </c>
      <c r="X2273" t="s">
        <v>659</v>
      </c>
      <c r="Y2273">
        <v>5400</v>
      </c>
      <c r="AB2273">
        <v>0</v>
      </c>
      <c r="AC2273">
        <v>0</v>
      </c>
      <c r="AD2273">
        <v>2</v>
      </c>
      <c r="AE2273">
        <v>840</v>
      </c>
      <c r="AF2273">
        <v>1</v>
      </c>
      <c r="AQ2273">
        <v>1</v>
      </c>
      <c r="AR2273">
        <f t="shared" si="35"/>
        <v>0</v>
      </c>
      <c r="AS2273">
        <v>1</v>
      </c>
      <c r="AT2273" t="s">
        <v>134</v>
      </c>
      <c r="AU2273">
        <v>43</v>
      </c>
    </row>
    <row r="2274" spans="1:47">
      <c r="A2274" t="s">
        <v>8441</v>
      </c>
      <c r="C2274">
        <v>310</v>
      </c>
      <c r="D2274" t="s">
        <v>8442</v>
      </c>
      <c r="E2274">
        <v>101</v>
      </c>
      <c r="F2274" t="s">
        <v>8443</v>
      </c>
      <c r="G2274" t="s">
        <v>219</v>
      </c>
      <c r="H2274" t="s">
        <v>220</v>
      </c>
      <c r="I2274" t="s">
        <v>8444</v>
      </c>
      <c r="J2274">
        <v>0.11024</v>
      </c>
      <c r="K2274">
        <v>1</v>
      </c>
      <c r="L2274">
        <v>1</v>
      </c>
      <c r="M2274">
        <v>1</v>
      </c>
      <c r="N2274">
        <v>1</v>
      </c>
      <c r="O2274" t="s">
        <v>225</v>
      </c>
      <c r="P2274">
        <v>0</v>
      </c>
      <c r="Q2274">
        <v>1</v>
      </c>
      <c r="R2274">
        <v>4000</v>
      </c>
      <c r="S2274" t="s">
        <v>223</v>
      </c>
      <c r="T2274">
        <v>4000</v>
      </c>
      <c r="U2274" t="s">
        <v>8441</v>
      </c>
      <c r="V2274" t="s">
        <v>413</v>
      </c>
      <c r="W2274" t="s">
        <v>225</v>
      </c>
      <c r="X2274" t="s">
        <v>225</v>
      </c>
      <c r="Y2274">
        <v>4000</v>
      </c>
      <c r="AB2274">
        <v>1</v>
      </c>
      <c r="AC2274">
        <v>1</v>
      </c>
      <c r="AD2274">
        <v>2</v>
      </c>
      <c r="AE2274">
        <v>888</v>
      </c>
      <c r="AF2274">
        <v>1</v>
      </c>
      <c r="AQ2274">
        <v>1</v>
      </c>
      <c r="AR2274">
        <f t="shared" si="35"/>
        <v>9.68</v>
      </c>
      <c r="AS2274">
        <v>1</v>
      </c>
      <c r="AT2274" t="s">
        <v>136</v>
      </c>
      <c r="AU2274">
        <v>45</v>
      </c>
    </row>
    <row r="2275" spans="1:47">
      <c r="A2275" t="s">
        <v>8445</v>
      </c>
      <c r="C2275">
        <v>310</v>
      </c>
      <c r="D2275" t="s">
        <v>8446</v>
      </c>
      <c r="E2275">
        <v>101</v>
      </c>
      <c r="F2275" t="s">
        <v>8447</v>
      </c>
      <c r="G2275" t="s">
        <v>422</v>
      </c>
      <c r="H2275" t="s">
        <v>220</v>
      </c>
      <c r="I2275" t="s">
        <v>8448</v>
      </c>
      <c r="J2275">
        <v>0.12736</v>
      </c>
      <c r="K2275">
        <v>0</v>
      </c>
      <c r="L2275">
        <v>0</v>
      </c>
      <c r="M2275">
        <v>1</v>
      </c>
      <c r="N2275">
        <v>1</v>
      </c>
      <c r="O2275" t="s">
        <v>659</v>
      </c>
      <c r="P2275">
        <v>1</v>
      </c>
      <c r="Q2275">
        <v>1</v>
      </c>
      <c r="R2275">
        <v>9300</v>
      </c>
      <c r="S2275" t="s">
        <v>223</v>
      </c>
      <c r="T2275">
        <v>0</v>
      </c>
      <c r="U2275" t="s">
        <v>8445</v>
      </c>
      <c r="V2275" t="s">
        <v>460</v>
      </c>
      <c r="X2275" t="s">
        <v>659</v>
      </c>
      <c r="Y2275">
        <v>9300</v>
      </c>
      <c r="AB2275">
        <v>0</v>
      </c>
      <c r="AC2275">
        <v>0</v>
      </c>
      <c r="AD2275">
        <v>2</v>
      </c>
      <c r="AE2275">
        <v>1536</v>
      </c>
      <c r="AF2275">
        <v>2</v>
      </c>
      <c r="AQ2275">
        <v>1</v>
      </c>
      <c r="AR2275">
        <f t="shared" si="35"/>
        <v>0</v>
      </c>
      <c r="AS2275">
        <v>1</v>
      </c>
      <c r="AT2275" t="s">
        <v>135</v>
      </c>
      <c r="AU2275">
        <v>44</v>
      </c>
    </row>
    <row r="2276" spans="1:47">
      <c r="A2276" t="s">
        <v>8449</v>
      </c>
      <c r="C2276">
        <v>310</v>
      </c>
      <c r="D2276" t="s">
        <v>8450</v>
      </c>
      <c r="E2276">
        <v>101</v>
      </c>
      <c r="F2276" t="s">
        <v>8451</v>
      </c>
      <c r="G2276" t="s">
        <v>219</v>
      </c>
      <c r="H2276" t="s">
        <v>220</v>
      </c>
      <c r="I2276" t="s">
        <v>8452</v>
      </c>
      <c r="J2276">
        <v>4.2869999999999998E-2</v>
      </c>
      <c r="K2276">
        <v>0</v>
      </c>
      <c r="L2276">
        <v>0</v>
      </c>
      <c r="M2276">
        <v>1</v>
      </c>
      <c r="N2276">
        <v>1</v>
      </c>
      <c r="O2276" t="s">
        <v>659</v>
      </c>
      <c r="P2276">
        <v>1</v>
      </c>
      <c r="Q2276">
        <v>1</v>
      </c>
      <c r="R2276">
        <v>400</v>
      </c>
      <c r="S2276" t="s">
        <v>223</v>
      </c>
      <c r="T2276">
        <v>0</v>
      </c>
      <c r="U2276" t="s">
        <v>8449</v>
      </c>
      <c r="V2276" t="s">
        <v>927</v>
      </c>
      <c r="W2276" t="s">
        <v>659</v>
      </c>
      <c r="X2276" t="s">
        <v>659</v>
      </c>
      <c r="Y2276">
        <v>400</v>
      </c>
      <c r="AB2276">
        <v>0</v>
      </c>
      <c r="AC2276">
        <v>0</v>
      </c>
      <c r="AD2276">
        <v>2</v>
      </c>
      <c r="AE2276">
        <v>599</v>
      </c>
      <c r="AF2276">
        <v>1</v>
      </c>
      <c r="AQ2276">
        <v>1</v>
      </c>
      <c r="AR2276">
        <f t="shared" si="35"/>
        <v>0</v>
      </c>
      <c r="AS2276">
        <v>1</v>
      </c>
      <c r="AT2276" t="s">
        <v>134</v>
      </c>
      <c r="AU2276">
        <v>43</v>
      </c>
    </row>
    <row r="2277" spans="1:47">
      <c r="A2277" t="s">
        <v>8453</v>
      </c>
      <c r="C2277">
        <v>310</v>
      </c>
      <c r="D2277" t="s">
        <v>8454</v>
      </c>
      <c r="E2277">
        <v>101</v>
      </c>
      <c r="F2277" t="s">
        <v>8455</v>
      </c>
      <c r="G2277" t="s">
        <v>219</v>
      </c>
      <c r="H2277" t="s">
        <v>220</v>
      </c>
      <c r="I2277" t="s">
        <v>8456</v>
      </c>
      <c r="J2277">
        <v>0.38196000000000002</v>
      </c>
      <c r="K2277">
        <v>1</v>
      </c>
      <c r="L2277">
        <v>1</v>
      </c>
      <c r="M2277">
        <v>1</v>
      </c>
      <c r="N2277">
        <v>1</v>
      </c>
      <c r="O2277" t="s">
        <v>225</v>
      </c>
      <c r="P2277">
        <v>0</v>
      </c>
      <c r="Q2277">
        <v>1</v>
      </c>
      <c r="R2277">
        <v>3300</v>
      </c>
      <c r="S2277" t="s">
        <v>243</v>
      </c>
      <c r="T2277">
        <v>3300</v>
      </c>
      <c r="U2277" t="s">
        <v>8453</v>
      </c>
      <c r="V2277" t="s">
        <v>413</v>
      </c>
      <c r="W2277" t="s">
        <v>225</v>
      </c>
      <c r="X2277" t="s">
        <v>225</v>
      </c>
      <c r="Y2277">
        <v>3300</v>
      </c>
      <c r="AB2277">
        <v>1</v>
      </c>
      <c r="AC2277">
        <v>1</v>
      </c>
      <c r="AD2277">
        <v>4</v>
      </c>
      <c r="AE2277">
        <v>1727</v>
      </c>
      <c r="AF2277">
        <v>1.75</v>
      </c>
      <c r="AQ2277">
        <v>2</v>
      </c>
      <c r="AR2277">
        <f t="shared" si="35"/>
        <v>9.68</v>
      </c>
      <c r="AS2277">
        <v>1</v>
      </c>
      <c r="AT2277" t="s">
        <v>136</v>
      </c>
      <c r="AU2277">
        <v>45</v>
      </c>
    </row>
    <row r="2278" spans="1:47">
      <c r="A2278" t="s">
        <v>8457</v>
      </c>
      <c r="C2278">
        <v>310</v>
      </c>
      <c r="D2278" t="s">
        <v>8458</v>
      </c>
      <c r="E2278">
        <v>101</v>
      </c>
      <c r="F2278" t="s">
        <v>8459</v>
      </c>
      <c r="G2278" t="s">
        <v>422</v>
      </c>
      <c r="H2278" t="s">
        <v>220</v>
      </c>
      <c r="I2278" t="s">
        <v>8460</v>
      </c>
      <c r="J2278">
        <v>0.17360999999999999</v>
      </c>
      <c r="K2278">
        <v>0</v>
      </c>
      <c r="L2278">
        <v>0</v>
      </c>
      <c r="M2278">
        <v>0</v>
      </c>
      <c r="N2278">
        <v>1</v>
      </c>
      <c r="P2278">
        <v>1</v>
      </c>
      <c r="Q2278">
        <v>1</v>
      </c>
      <c r="R2278">
        <v>7900</v>
      </c>
      <c r="S2278" t="s">
        <v>223</v>
      </c>
      <c r="T2278">
        <v>0</v>
      </c>
      <c r="U2278" t="s">
        <v>8457</v>
      </c>
      <c r="V2278" t="s">
        <v>460</v>
      </c>
      <c r="X2278" t="s">
        <v>659</v>
      </c>
      <c r="Y2278">
        <v>7900</v>
      </c>
      <c r="AB2278">
        <v>0</v>
      </c>
      <c r="AC2278">
        <v>0</v>
      </c>
      <c r="AD2278">
        <v>2</v>
      </c>
      <c r="AE2278">
        <v>1536</v>
      </c>
      <c r="AF2278">
        <v>2</v>
      </c>
      <c r="AQ2278">
        <v>1</v>
      </c>
      <c r="AR2278">
        <f t="shared" si="35"/>
        <v>0</v>
      </c>
      <c r="AS2278">
        <v>1</v>
      </c>
      <c r="AT2278" t="s">
        <v>135</v>
      </c>
      <c r="AU2278">
        <v>44</v>
      </c>
    </row>
    <row r="2279" spans="1:47">
      <c r="A2279" t="s">
        <v>8461</v>
      </c>
      <c r="C2279">
        <v>310</v>
      </c>
      <c r="D2279" t="s">
        <v>8462</v>
      </c>
      <c r="E2279">
        <v>101</v>
      </c>
      <c r="F2279" t="s">
        <v>8463</v>
      </c>
      <c r="G2279" t="s">
        <v>219</v>
      </c>
      <c r="H2279" t="s">
        <v>220</v>
      </c>
      <c r="I2279" t="s">
        <v>8464</v>
      </c>
      <c r="J2279">
        <v>8.9200000000000002E-2</v>
      </c>
      <c r="K2279">
        <v>1</v>
      </c>
      <c r="L2279">
        <v>1</v>
      </c>
      <c r="M2279">
        <v>1</v>
      </c>
      <c r="N2279">
        <v>1</v>
      </c>
      <c r="O2279" t="s">
        <v>225</v>
      </c>
      <c r="P2279">
        <v>0</v>
      </c>
      <c r="Q2279">
        <v>1</v>
      </c>
      <c r="R2279">
        <v>18400</v>
      </c>
      <c r="S2279" t="s">
        <v>223</v>
      </c>
      <c r="T2279">
        <v>18400</v>
      </c>
      <c r="U2279" t="s">
        <v>8461</v>
      </c>
      <c r="V2279" t="s">
        <v>413</v>
      </c>
      <c r="W2279" t="s">
        <v>225</v>
      </c>
      <c r="X2279" t="s">
        <v>225</v>
      </c>
      <c r="Y2279">
        <v>18400</v>
      </c>
      <c r="AB2279">
        <v>1</v>
      </c>
      <c r="AC2279">
        <v>1</v>
      </c>
      <c r="AD2279">
        <v>3</v>
      </c>
      <c r="AE2279">
        <v>2336</v>
      </c>
      <c r="AF2279">
        <v>2</v>
      </c>
      <c r="AQ2279">
        <v>1</v>
      </c>
      <c r="AR2279">
        <f t="shared" si="35"/>
        <v>9.68</v>
      </c>
      <c r="AS2279">
        <v>1</v>
      </c>
      <c r="AT2279" t="s">
        <v>136</v>
      </c>
      <c r="AU2279">
        <v>45</v>
      </c>
    </row>
    <row r="2280" spans="1:47">
      <c r="A2280" t="s">
        <v>8465</v>
      </c>
      <c r="C2280">
        <v>310</v>
      </c>
      <c r="D2280" t="s">
        <v>8466</v>
      </c>
      <c r="E2280">
        <v>101</v>
      </c>
      <c r="F2280" t="s">
        <v>8371</v>
      </c>
      <c r="G2280" t="s">
        <v>219</v>
      </c>
      <c r="H2280" t="s">
        <v>220</v>
      </c>
      <c r="I2280" t="s">
        <v>8467</v>
      </c>
      <c r="J2280">
        <v>4.5159999999999999E-2</v>
      </c>
      <c r="K2280">
        <v>0</v>
      </c>
      <c r="L2280">
        <v>0</v>
      </c>
      <c r="M2280">
        <v>1</v>
      </c>
      <c r="N2280">
        <v>1</v>
      </c>
      <c r="O2280" t="s">
        <v>659</v>
      </c>
      <c r="P2280">
        <v>1</v>
      </c>
      <c r="Q2280">
        <v>0</v>
      </c>
      <c r="R2280">
        <v>0</v>
      </c>
      <c r="S2280" t="s">
        <v>223</v>
      </c>
      <c r="T2280">
        <v>0</v>
      </c>
      <c r="U2280" t="s">
        <v>8465</v>
      </c>
      <c r="V2280" t="s">
        <v>8468</v>
      </c>
      <c r="W2280" t="s">
        <v>659</v>
      </c>
      <c r="X2280" t="s">
        <v>659</v>
      </c>
      <c r="Y2280">
        <v>4700</v>
      </c>
      <c r="AB2280">
        <v>0</v>
      </c>
      <c r="AC2280">
        <v>0</v>
      </c>
      <c r="AD2280">
        <v>3</v>
      </c>
      <c r="AE2280">
        <v>1242</v>
      </c>
      <c r="AF2280">
        <v>2</v>
      </c>
      <c r="AQ2280">
        <v>1</v>
      </c>
      <c r="AR2280">
        <f t="shared" si="35"/>
        <v>0</v>
      </c>
      <c r="AS2280">
        <v>1</v>
      </c>
      <c r="AT2280" t="s">
        <v>134</v>
      </c>
      <c r="AU2280">
        <v>43</v>
      </c>
    </row>
    <row r="2281" spans="1:47">
      <c r="A2281" t="s">
        <v>8469</v>
      </c>
      <c r="C2281">
        <v>310</v>
      </c>
      <c r="D2281" t="s">
        <v>8470</v>
      </c>
      <c r="E2281">
        <v>101</v>
      </c>
      <c r="F2281" t="s">
        <v>8471</v>
      </c>
      <c r="G2281" t="s">
        <v>219</v>
      </c>
      <c r="H2281" t="s">
        <v>220</v>
      </c>
      <c r="I2281" t="s">
        <v>8472</v>
      </c>
      <c r="J2281">
        <v>7.5826200000000004</v>
      </c>
      <c r="K2281">
        <v>1</v>
      </c>
      <c r="L2281">
        <v>1</v>
      </c>
      <c r="M2281">
        <v>1</v>
      </c>
      <c r="N2281">
        <v>1</v>
      </c>
      <c r="O2281" t="s">
        <v>225</v>
      </c>
      <c r="P2281">
        <v>0</v>
      </c>
      <c r="Q2281">
        <v>1</v>
      </c>
      <c r="R2281">
        <v>4200</v>
      </c>
      <c r="S2281" t="s">
        <v>223</v>
      </c>
      <c r="T2281">
        <v>4200</v>
      </c>
      <c r="U2281" t="s">
        <v>8469</v>
      </c>
      <c r="V2281" t="s">
        <v>224</v>
      </c>
      <c r="W2281" t="s">
        <v>225</v>
      </c>
      <c r="X2281" t="s">
        <v>225</v>
      </c>
      <c r="Y2281">
        <v>4200</v>
      </c>
      <c r="AB2281">
        <v>1</v>
      </c>
      <c r="AC2281">
        <v>1</v>
      </c>
      <c r="AD2281">
        <v>3</v>
      </c>
      <c r="AE2281">
        <v>2463</v>
      </c>
      <c r="AF2281">
        <v>1.75</v>
      </c>
      <c r="AQ2281">
        <v>1</v>
      </c>
      <c r="AR2281">
        <f t="shared" si="35"/>
        <v>9.68</v>
      </c>
      <c r="AS2281">
        <v>1</v>
      </c>
      <c r="AT2281" t="s">
        <v>136</v>
      </c>
      <c r="AU2281">
        <v>45</v>
      </c>
    </row>
    <row r="2282" spans="1:47">
      <c r="A2282" t="s">
        <v>8473</v>
      </c>
      <c r="C2282">
        <v>310</v>
      </c>
      <c r="D2282" t="s">
        <v>8474</v>
      </c>
      <c r="E2282">
        <v>101</v>
      </c>
      <c r="F2282" t="s">
        <v>8475</v>
      </c>
      <c r="G2282" t="s">
        <v>219</v>
      </c>
      <c r="H2282" t="s">
        <v>220</v>
      </c>
      <c r="I2282" t="s">
        <v>8476</v>
      </c>
      <c r="J2282">
        <v>7.1980000000000002E-2</v>
      </c>
      <c r="K2282">
        <v>0</v>
      </c>
      <c r="L2282">
        <v>0</v>
      </c>
      <c r="M2282">
        <v>1</v>
      </c>
      <c r="N2282">
        <v>1</v>
      </c>
      <c r="O2282" t="s">
        <v>659</v>
      </c>
      <c r="P2282">
        <v>1</v>
      </c>
      <c r="Q2282">
        <v>1</v>
      </c>
      <c r="R2282">
        <v>2300</v>
      </c>
      <c r="S2282" t="s">
        <v>223</v>
      </c>
      <c r="T2282">
        <v>0</v>
      </c>
      <c r="U2282" t="s">
        <v>8473</v>
      </c>
      <c r="V2282" t="s">
        <v>933</v>
      </c>
      <c r="W2282" t="s">
        <v>659</v>
      </c>
      <c r="X2282" t="s">
        <v>659</v>
      </c>
      <c r="Y2282">
        <v>2300</v>
      </c>
      <c r="AB2282">
        <v>0</v>
      </c>
      <c r="AC2282">
        <v>0</v>
      </c>
      <c r="AD2282">
        <v>1</v>
      </c>
      <c r="AE2282">
        <v>726</v>
      </c>
      <c r="AF2282">
        <v>1</v>
      </c>
      <c r="AQ2282">
        <v>1</v>
      </c>
      <c r="AR2282">
        <f t="shared" si="35"/>
        <v>0</v>
      </c>
      <c r="AS2282">
        <v>1</v>
      </c>
      <c r="AT2282" t="s">
        <v>134</v>
      </c>
      <c r="AU2282">
        <v>43</v>
      </c>
    </row>
    <row r="2283" spans="1:47">
      <c r="A2283" t="s">
        <v>8477</v>
      </c>
      <c r="C2283">
        <v>310</v>
      </c>
      <c r="D2283" t="s">
        <v>8478</v>
      </c>
      <c r="E2283">
        <v>101</v>
      </c>
      <c r="F2283" t="s">
        <v>8479</v>
      </c>
      <c r="G2283" t="s">
        <v>219</v>
      </c>
      <c r="H2283" t="s">
        <v>220</v>
      </c>
      <c r="I2283" t="s">
        <v>8480</v>
      </c>
      <c r="J2283">
        <v>0.28117999999999999</v>
      </c>
      <c r="K2283">
        <v>1</v>
      </c>
      <c r="L2283">
        <v>1</v>
      </c>
      <c r="M2283">
        <v>1</v>
      </c>
      <c r="N2283">
        <v>1</v>
      </c>
      <c r="O2283" t="s">
        <v>225</v>
      </c>
      <c r="P2283">
        <v>0</v>
      </c>
      <c r="Q2283">
        <v>1</v>
      </c>
      <c r="R2283">
        <v>5400</v>
      </c>
      <c r="S2283" t="s">
        <v>243</v>
      </c>
      <c r="T2283">
        <v>5400</v>
      </c>
      <c r="U2283" t="s">
        <v>8477</v>
      </c>
      <c r="V2283" t="s">
        <v>413</v>
      </c>
      <c r="W2283" t="s">
        <v>225</v>
      </c>
      <c r="X2283" t="s">
        <v>225</v>
      </c>
      <c r="Y2283">
        <v>5400</v>
      </c>
      <c r="AB2283">
        <v>1</v>
      </c>
      <c r="AC2283">
        <v>1</v>
      </c>
      <c r="AD2283">
        <v>2</v>
      </c>
      <c r="AE2283">
        <v>872</v>
      </c>
      <c r="AF2283">
        <v>1</v>
      </c>
      <c r="AQ2283">
        <v>1</v>
      </c>
      <c r="AR2283">
        <f t="shared" si="35"/>
        <v>9.68</v>
      </c>
      <c r="AS2283">
        <v>1</v>
      </c>
      <c r="AT2283" t="s">
        <v>136</v>
      </c>
      <c r="AU2283">
        <v>45</v>
      </c>
    </row>
    <row r="2284" spans="1:47">
      <c r="A2284" t="s">
        <v>8481</v>
      </c>
      <c r="C2284">
        <v>310</v>
      </c>
      <c r="D2284" t="s">
        <v>8482</v>
      </c>
      <c r="E2284">
        <v>101</v>
      </c>
      <c r="F2284" t="s">
        <v>8483</v>
      </c>
      <c r="G2284" t="s">
        <v>219</v>
      </c>
      <c r="H2284" t="s">
        <v>220</v>
      </c>
      <c r="I2284" t="s">
        <v>8484</v>
      </c>
      <c r="J2284">
        <v>0.27298</v>
      </c>
      <c r="K2284">
        <v>1</v>
      </c>
      <c r="L2284">
        <v>1</v>
      </c>
      <c r="M2284">
        <v>1</v>
      </c>
      <c r="N2284">
        <v>1</v>
      </c>
      <c r="O2284" t="s">
        <v>225</v>
      </c>
      <c r="P2284">
        <v>0</v>
      </c>
      <c r="Q2284">
        <v>1</v>
      </c>
      <c r="R2284">
        <v>7500</v>
      </c>
      <c r="S2284" t="s">
        <v>243</v>
      </c>
      <c r="T2284">
        <v>7500</v>
      </c>
      <c r="U2284" t="s">
        <v>8481</v>
      </c>
      <c r="V2284" t="s">
        <v>413</v>
      </c>
      <c r="W2284" t="s">
        <v>225</v>
      </c>
      <c r="X2284" t="s">
        <v>225</v>
      </c>
      <c r="Y2284">
        <v>7500</v>
      </c>
      <c r="AB2284">
        <v>1</v>
      </c>
      <c r="AC2284">
        <v>1</v>
      </c>
      <c r="AD2284">
        <v>3</v>
      </c>
      <c r="AE2284">
        <v>1524</v>
      </c>
      <c r="AF2284">
        <v>1</v>
      </c>
      <c r="AQ2284">
        <v>3</v>
      </c>
      <c r="AR2284">
        <f t="shared" si="35"/>
        <v>9.68</v>
      </c>
      <c r="AS2284">
        <v>1</v>
      </c>
      <c r="AT2284" t="s">
        <v>136</v>
      </c>
      <c r="AU2284">
        <v>45</v>
      </c>
    </row>
    <row r="2285" spans="1:47">
      <c r="A2285" t="s">
        <v>8485</v>
      </c>
      <c r="C2285">
        <v>310</v>
      </c>
      <c r="D2285" t="s">
        <v>8486</v>
      </c>
      <c r="E2285">
        <v>903</v>
      </c>
      <c r="F2285" t="s">
        <v>821</v>
      </c>
      <c r="G2285" t="s">
        <v>219</v>
      </c>
      <c r="H2285" t="s">
        <v>833</v>
      </c>
      <c r="I2285" t="s">
        <v>8487</v>
      </c>
      <c r="J2285">
        <v>5.0768399999999998</v>
      </c>
      <c r="K2285">
        <v>0</v>
      </c>
      <c r="L2285">
        <v>0</v>
      </c>
      <c r="M2285">
        <v>0</v>
      </c>
      <c r="N2285">
        <v>0</v>
      </c>
      <c r="P2285">
        <v>0</v>
      </c>
      <c r="Q2285">
        <v>0</v>
      </c>
      <c r="R2285">
        <v>0</v>
      </c>
      <c r="S2285" t="s">
        <v>223</v>
      </c>
      <c r="T2285">
        <v>0</v>
      </c>
      <c r="U2285" t="s">
        <v>8485</v>
      </c>
      <c r="Y2285">
        <v>0</v>
      </c>
      <c r="Z2285" t="s">
        <v>297</v>
      </c>
      <c r="AA2285" t="s">
        <v>223</v>
      </c>
      <c r="AB2285">
        <v>0</v>
      </c>
      <c r="AC2285">
        <v>0</v>
      </c>
      <c r="AD2285">
        <v>0</v>
      </c>
      <c r="AE2285">
        <v>0</v>
      </c>
      <c r="AF2285">
        <v>0</v>
      </c>
      <c r="AQ2285">
        <v>1</v>
      </c>
      <c r="AR2285">
        <f t="shared" si="35"/>
        <v>0</v>
      </c>
      <c r="AS2285">
        <v>1</v>
      </c>
      <c r="AT2285" t="s">
        <v>136</v>
      </c>
      <c r="AU2285">
        <v>45</v>
      </c>
    </row>
    <row r="2286" spans="1:47">
      <c r="A2286" t="s">
        <v>8488</v>
      </c>
      <c r="C2286">
        <v>310</v>
      </c>
      <c r="D2286" t="s">
        <v>8489</v>
      </c>
      <c r="E2286">
        <v>101</v>
      </c>
      <c r="F2286" t="s">
        <v>8490</v>
      </c>
      <c r="G2286" t="s">
        <v>219</v>
      </c>
      <c r="H2286" t="s">
        <v>220</v>
      </c>
      <c r="I2286" t="s">
        <v>8491</v>
      </c>
      <c r="J2286">
        <v>0.39234000000000002</v>
      </c>
      <c r="K2286">
        <v>1</v>
      </c>
      <c r="L2286">
        <v>1</v>
      </c>
      <c r="M2286">
        <v>1</v>
      </c>
      <c r="N2286">
        <v>1</v>
      </c>
      <c r="O2286" t="s">
        <v>225</v>
      </c>
      <c r="P2286">
        <v>0</v>
      </c>
      <c r="Q2286">
        <v>1</v>
      </c>
      <c r="R2286">
        <v>2400</v>
      </c>
      <c r="S2286" t="s">
        <v>223</v>
      </c>
      <c r="T2286">
        <v>2400</v>
      </c>
      <c r="U2286" t="s">
        <v>8488</v>
      </c>
      <c r="V2286" t="s">
        <v>455</v>
      </c>
      <c r="W2286" t="s">
        <v>225</v>
      </c>
      <c r="X2286" t="s">
        <v>225</v>
      </c>
      <c r="Y2286">
        <v>2400</v>
      </c>
      <c r="AB2286">
        <v>1</v>
      </c>
      <c r="AC2286">
        <v>1</v>
      </c>
      <c r="AD2286">
        <v>1</v>
      </c>
      <c r="AE2286">
        <v>1012</v>
      </c>
      <c r="AF2286">
        <v>1</v>
      </c>
      <c r="AQ2286">
        <v>3</v>
      </c>
      <c r="AR2286">
        <f t="shared" si="35"/>
        <v>9.68</v>
      </c>
      <c r="AS2286">
        <v>1</v>
      </c>
      <c r="AT2286" t="s">
        <v>136</v>
      </c>
      <c r="AU2286">
        <v>45</v>
      </c>
    </row>
    <row r="2287" spans="1:47">
      <c r="A2287" t="s">
        <v>8492</v>
      </c>
      <c r="C2287">
        <v>310</v>
      </c>
      <c r="D2287" t="s">
        <v>8493</v>
      </c>
      <c r="E2287">
        <v>101</v>
      </c>
      <c r="F2287" t="s">
        <v>8494</v>
      </c>
      <c r="G2287" t="s">
        <v>219</v>
      </c>
      <c r="H2287" t="s">
        <v>220</v>
      </c>
      <c r="I2287" t="s">
        <v>8495</v>
      </c>
      <c r="J2287">
        <v>0.29663</v>
      </c>
      <c r="K2287">
        <v>0</v>
      </c>
      <c r="L2287">
        <v>0</v>
      </c>
      <c r="M2287">
        <v>1</v>
      </c>
      <c r="N2287">
        <v>1</v>
      </c>
      <c r="O2287" t="s">
        <v>659</v>
      </c>
      <c r="P2287">
        <v>1</v>
      </c>
      <c r="Q2287">
        <v>1</v>
      </c>
      <c r="R2287">
        <v>8000</v>
      </c>
      <c r="S2287" t="s">
        <v>223</v>
      </c>
      <c r="T2287">
        <v>0</v>
      </c>
      <c r="U2287" t="s">
        <v>8492</v>
      </c>
      <c r="V2287" t="s">
        <v>933</v>
      </c>
      <c r="W2287" t="s">
        <v>659</v>
      </c>
      <c r="X2287" t="s">
        <v>659</v>
      </c>
      <c r="Y2287">
        <v>8000</v>
      </c>
      <c r="AB2287">
        <v>0</v>
      </c>
      <c r="AC2287">
        <v>0</v>
      </c>
      <c r="AD2287">
        <v>3</v>
      </c>
      <c r="AE2287">
        <v>1482</v>
      </c>
      <c r="AF2287">
        <v>1</v>
      </c>
      <c r="AQ2287">
        <v>1</v>
      </c>
      <c r="AR2287">
        <f t="shared" si="35"/>
        <v>0</v>
      </c>
      <c r="AS2287">
        <v>1</v>
      </c>
      <c r="AT2287" t="s">
        <v>135</v>
      </c>
      <c r="AU2287">
        <v>44</v>
      </c>
    </row>
    <row r="2288" spans="1:47">
      <c r="A2288" t="s">
        <v>248</v>
      </c>
      <c r="C2288">
        <v>310</v>
      </c>
      <c r="E2288">
        <v>0</v>
      </c>
      <c r="J2288">
        <v>0.10392</v>
      </c>
      <c r="K2288">
        <v>0</v>
      </c>
      <c r="L2288">
        <v>0</v>
      </c>
      <c r="M2288">
        <v>0</v>
      </c>
      <c r="N2288">
        <v>0</v>
      </c>
      <c r="P2288">
        <v>0</v>
      </c>
      <c r="Q2288">
        <v>0</v>
      </c>
      <c r="R2288">
        <v>0</v>
      </c>
      <c r="S2288" t="s">
        <v>249</v>
      </c>
      <c r="T2288">
        <v>0</v>
      </c>
      <c r="Y2288">
        <v>0</v>
      </c>
      <c r="AB2288">
        <v>0</v>
      </c>
      <c r="AC2288">
        <v>0</v>
      </c>
      <c r="AD2288">
        <v>0</v>
      </c>
      <c r="AE2288">
        <v>0</v>
      </c>
      <c r="AF2288">
        <v>0</v>
      </c>
      <c r="AQ2288">
        <v>0</v>
      </c>
      <c r="AR2288">
        <f t="shared" si="35"/>
        <v>0</v>
      </c>
      <c r="AS2288">
        <v>1</v>
      </c>
      <c r="AT2288" t="s">
        <v>136</v>
      </c>
      <c r="AU2288">
        <v>45</v>
      </c>
    </row>
    <row r="2289" spans="1:47">
      <c r="A2289" t="s">
        <v>8496</v>
      </c>
      <c r="C2289">
        <v>310</v>
      </c>
      <c r="D2289" t="s">
        <v>8497</v>
      </c>
      <c r="E2289">
        <v>101</v>
      </c>
      <c r="F2289" t="s">
        <v>8498</v>
      </c>
      <c r="G2289" t="s">
        <v>219</v>
      </c>
      <c r="H2289" t="s">
        <v>220</v>
      </c>
      <c r="I2289" t="s">
        <v>8499</v>
      </c>
      <c r="J2289">
        <v>6.0810000000000003E-2</v>
      </c>
      <c r="K2289">
        <v>0</v>
      </c>
      <c r="L2289">
        <v>0</v>
      </c>
      <c r="M2289">
        <v>1</v>
      </c>
      <c r="N2289">
        <v>1</v>
      </c>
      <c r="O2289" t="s">
        <v>659</v>
      </c>
      <c r="P2289">
        <v>1</v>
      </c>
      <c r="Q2289">
        <v>1</v>
      </c>
      <c r="R2289">
        <v>4800</v>
      </c>
      <c r="S2289" t="s">
        <v>223</v>
      </c>
      <c r="T2289">
        <v>0</v>
      </c>
      <c r="U2289" t="s">
        <v>8496</v>
      </c>
      <c r="V2289" t="s">
        <v>933</v>
      </c>
      <c r="W2289" t="s">
        <v>659</v>
      </c>
      <c r="X2289" t="s">
        <v>659</v>
      </c>
      <c r="Y2289">
        <v>4800</v>
      </c>
      <c r="AB2289">
        <v>0</v>
      </c>
      <c r="AC2289">
        <v>0</v>
      </c>
      <c r="AD2289">
        <v>2</v>
      </c>
      <c r="AE2289">
        <v>776</v>
      </c>
      <c r="AF2289">
        <v>1</v>
      </c>
      <c r="AQ2289">
        <v>1</v>
      </c>
      <c r="AR2289">
        <f t="shared" si="35"/>
        <v>0</v>
      </c>
      <c r="AS2289">
        <v>1</v>
      </c>
      <c r="AT2289" t="s">
        <v>134</v>
      </c>
      <c r="AU2289">
        <v>43</v>
      </c>
    </row>
    <row r="2290" spans="1:47">
      <c r="A2290" t="s">
        <v>8500</v>
      </c>
      <c r="C2290">
        <v>310</v>
      </c>
      <c r="D2290" t="s">
        <v>8501</v>
      </c>
      <c r="E2290">
        <v>101</v>
      </c>
      <c r="F2290" t="s">
        <v>8502</v>
      </c>
      <c r="G2290" t="s">
        <v>219</v>
      </c>
      <c r="H2290" t="s">
        <v>220</v>
      </c>
      <c r="I2290" t="s">
        <v>8503</v>
      </c>
      <c r="J2290">
        <v>0.17013</v>
      </c>
      <c r="K2290">
        <v>1</v>
      </c>
      <c r="L2290">
        <v>1</v>
      </c>
      <c r="M2290">
        <v>1</v>
      </c>
      <c r="N2290">
        <v>1</v>
      </c>
      <c r="O2290" t="s">
        <v>225</v>
      </c>
      <c r="P2290">
        <v>0</v>
      </c>
      <c r="Q2290">
        <v>1</v>
      </c>
      <c r="R2290">
        <v>10100</v>
      </c>
      <c r="S2290" t="s">
        <v>223</v>
      </c>
      <c r="T2290">
        <v>10100</v>
      </c>
      <c r="U2290" t="s">
        <v>8500</v>
      </c>
      <c r="V2290" t="s">
        <v>455</v>
      </c>
      <c r="W2290" t="s">
        <v>225</v>
      </c>
      <c r="X2290" t="s">
        <v>225</v>
      </c>
      <c r="Y2290">
        <v>10100</v>
      </c>
      <c r="AB2290">
        <v>1</v>
      </c>
      <c r="AC2290">
        <v>1</v>
      </c>
      <c r="AD2290">
        <v>3</v>
      </c>
      <c r="AE2290">
        <v>1460</v>
      </c>
      <c r="AF2290">
        <v>1.75</v>
      </c>
      <c r="AQ2290">
        <v>2</v>
      </c>
      <c r="AR2290">
        <f t="shared" si="35"/>
        <v>9.68</v>
      </c>
      <c r="AS2290">
        <v>1</v>
      </c>
      <c r="AT2290" t="s">
        <v>136</v>
      </c>
      <c r="AU2290">
        <v>45</v>
      </c>
    </row>
    <row r="2291" spans="1:47">
      <c r="A2291" t="s">
        <v>8504</v>
      </c>
      <c r="C2291">
        <v>310</v>
      </c>
      <c r="D2291" t="s">
        <v>8505</v>
      </c>
      <c r="E2291">
        <v>101</v>
      </c>
      <c r="F2291" t="s">
        <v>8506</v>
      </c>
      <c r="G2291" t="s">
        <v>219</v>
      </c>
      <c r="H2291" t="s">
        <v>220</v>
      </c>
      <c r="I2291" t="s">
        <v>8507</v>
      </c>
      <c r="J2291">
        <v>0.17641999999999999</v>
      </c>
      <c r="K2291">
        <v>0</v>
      </c>
      <c r="L2291">
        <v>0</v>
      </c>
      <c r="M2291">
        <v>1</v>
      </c>
      <c r="N2291">
        <v>1</v>
      </c>
      <c r="O2291" t="s">
        <v>659</v>
      </c>
      <c r="P2291">
        <v>1</v>
      </c>
      <c r="Q2291">
        <v>1</v>
      </c>
      <c r="R2291">
        <v>400</v>
      </c>
      <c r="S2291" t="s">
        <v>223</v>
      </c>
      <c r="T2291">
        <v>0</v>
      </c>
      <c r="U2291" t="s">
        <v>8504</v>
      </c>
      <c r="V2291" t="s">
        <v>933</v>
      </c>
      <c r="W2291" t="s">
        <v>659</v>
      </c>
      <c r="X2291" t="s">
        <v>659</v>
      </c>
      <c r="Y2291">
        <v>400</v>
      </c>
      <c r="AB2291">
        <v>0</v>
      </c>
      <c r="AC2291">
        <v>0</v>
      </c>
      <c r="AD2291">
        <v>3</v>
      </c>
      <c r="AE2291">
        <v>1180</v>
      </c>
      <c r="AF2291">
        <v>1</v>
      </c>
      <c r="AQ2291">
        <v>2</v>
      </c>
      <c r="AR2291">
        <f t="shared" si="35"/>
        <v>0</v>
      </c>
      <c r="AS2291">
        <v>1</v>
      </c>
      <c r="AT2291" t="s">
        <v>134</v>
      </c>
      <c r="AU2291">
        <v>43</v>
      </c>
    </row>
    <row r="2292" spans="1:47">
      <c r="A2292" t="s">
        <v>8508</v>
      </c>
      <c r="C2292">
        <v>310</v>
      </c>
      <c r="D2292" t="s">
        <v>8509</v>
      </c>
      <c r="E2292">
        <v>101</v>
      </c>
      <c r="F2292" t="s">
        <v>8510</v>
      </c>
      <c r="G2292" t="s">
        <v>422</v>
      </c>
      <c r="H2292" t="s">
        <v>220</v>
      </c>
      <c r="I2292" t="s">
        <v>8511</v>
      </c>
      <c r="J2292">
        <v>0.22153</v>
      </c>
      <c r="K2292">
        <v>0</v>
      </c>
      <c r="L2292">
        <v>0</v>
      </c>
      <c r="M2292">
        <v>1</v>
      </c>
      <c r="N2292">
        <v>1</v>
      </c>
      <c r="O2292" t="s">
        <v>659</v>
      </c>
      <c r="P2292">
        <v>1</v>
      </c>
      <c r="Q2292">
        <v>1</v>
      </c>
      <c r="R2292">
        <v>16000</v>
      </c>
      <c r="S2292" t="s">
        <v>223</v>
      </c>
      <c r="T2292">
        <v>0</v>
      </c>
      <c r="U2292" t="s">
        <v>8508</v>
      </c>
      <c r="V2292" t="s">
        <v>933</v>
      </c>
      <c r="W2292" t="s">
        <v>659</v>
      </c>
      <c r="X2292" t="s">
        <v>659</v>
      </c>
      <c r="Y2292">
        <v>16000</v>
      </c>
      <c r="AB2292">
        <v>0</v>
      </c>
      <c r="AC2292">
        <v>0</v>
      </c>
      <c r="AD2292">
        <v>3</v>
      </c>
      <c r="AE2292">
        <v>1316</v>
      </c>
      <c r="AF2292">
        <v>1</v>
      </c>
      <c r="AQ2292">
        <v>1</v>
      </c>
      <c r="AR2292">
        <f t="shared" si="35"/>
        <v>0</v>
      </c>
      <c r="AS2292">
        <v>1</v>
      </c>
      <c r="AT2292" t="s">
        <v>135</v>
      </c>
      <c r="AU2292">
        <v>44</v>
      </c>
    </row>
    <row r="2293" spans="1:47">
      <c r="A2293" t="s">
        <v>8512</v>
      </c>
      <c r="C2293">
        <v>310</v>
      </c>
      <c r="D2293" t="s">
        <v>8513</v>
      </c>
      <c r="E2293">
        <v>101</v>
      </c>
      <c r="F2293" t="s">
        <v>8514</v>
      </c>
      <c r="G2293" t="s">
        <v>219</v>
      </c>
      <c r="H2293" t="s">
        <v>220</v>
      </c>
      <c r="I2293" t="s">
        <v>8515</v>
      </c>
      <c r="J2293">
        <v>8.5120000000000001E-2</v>
      </c>
      <c r="K2293">
        <v>1</v>
      </c>
      <c r="L2293">
        <v>1</v>
      </c>
      <c r="M2293">
        <v>1</v>
      </c>
      <c r="N2293">
        <v>1</v>
      </c>
      <c r="O2293" t="s">
        <v>225</v>
      </c>
      <c r="P2293">
        <v>0</v>
      </c>
      <c r="Q2293">
        <v>1</v>
      </c>
      <c r="R2293">
        <v>1100</v>
      </c>
      <c r="S2293" t="s">
        <v>223</v>
      </c>
      <c r="T2293">
        <v>1100</v>
      </c>
      <c r="U2293" t="s">
        <v>8512</v>
      </c>
      <c r="V2293" t="s">
        <v>455</v>
      </c>
      <c r="W2293" t="s">
        <v>225</v>
      </c>
      <c r="X2293" t="s">
        <v>225</v>
      </c>
      <c r="Y2293">
        <v>1100</v>
      </c>
      <c r="AB2293">
        <v>1</v>
      </c>
      <c r="AC2293">
        <v>1</v>
      </c>
      <c r="AD2293">
        <v>2</v>
      </c>
      <c r="AE2293">
        <v>528</v>
      </c>
      <c r="AF2293">
        <v>1</v>
      </c>
      <c r="AQ2293">
        <v>1</v>
      </c>
      <c r="AR2293">
        <f t="shared" si="35"/>
        <v>9.68</v>
      </c>
      <c r="AS2293">
        <v>1</v>
      </c>
      <c r="AT2293" t="s">
        <v>136</v>
      </c>
      <c r="AU2293">
        <v>45</v>
      </c>
    </row>
    <row r="2294" spans="1:47">
      <c r="A2294" t="s">
        <v>8516</v>
      </c>
      <c r="C2294">
        <v>310</v>
      </c>
      <c r="D2294" t="s">
        <v>8517</v>
      </c>
      <c r="E2294">
        <v>101</v>
      </c>
      <c r="F2294" t="s">
        <v>8518</v>
      </c>
      <c r="G2294" t="s">
        <v>219</v>
      </c>
      <c r="H2294" t="s">
        <v>220</v>
      </c>
      <c r="I2294" t="s">
        <v>8519</v>
      </c>
      <c r="J2294">
        <v>0.24878</v>
      </c>
      <c r="K2294">
        <v>1</v>
      </c>
      <c r="L2294">
        <v>1</v>
      </c>
      <c r="M2294">
        <v>1</v>
      </c>
      <c r="N2294">
        <v>1</v>
      </c>
      <c r="O2294" t="s">
        <v>225</v>
      </c>
      <c r="P2294">
        <v>0</v>
      </c>
      <c r="Q2294">
        <v>1</v>
      </c>
      <c r="R2294">
        <v>4700</v>
      </c>
      <c r="S2294" t="s">
        <v>223</v>
      </c>
      <c r="T2294">
        <v>4700</v>
      </c>
      <c r="U2294" t="s">
        <v>8516</v>
      </c>
      <c r="V2294" t="s">
        <v>413</v>
      </c>
      <c r="W2294" t="s">
        <v>225</v>
      </c>
      <c r="X2294" t="s">
        <v>225</v>
      </c>
      <c r="Y2294">
        <v>4700</v>
      </c>
      <c r="AB2294">
        <v>1</v>
      </c>
      <c r="AC2294">
        <v>1</v>
      </c>
      <c r="AD2294">
        <v>3</v>
      </c>
      <c r="AE2294">
        <v>1008</v>
      </c>
      <c r="AF2294">
        <v>1</v>
      </c>
      <c r="AQ2294">
        <v>1</v>
      </c>
      <c r="AR2294">
        <f t="shared" si="35"/>
        <v>9.68</v>
      </c>
      <c r="AS2294">
        <v>1</v>
      </c>
      <c r="AT2294" t="s">
        <v>136</v>
      </c>
      <c r="AU2294">
        <v>45</v>
      </c>
    </row>
    <row r="2295" spans="1:47">
      <c r="A2295" t="s">
        <v>8520</v>
      </c>
      <c r="C2295">
        <v>310</v>
      </c>
      <c r="D2295" t="s">
        <v>8521</v>
      </c>
      <c r="E2295">
        <v>101</v>
      </c>
      <c r="F2295" t="s">
        <v>8522</v>
      </c>
      <c r="G2295" t="s">
        <v>219</v>
      </c>
      <c r="H2295" t="s">
        <v>220</v>
      </c>
      <c r="I2295" t="s">
        <v>8523</v>
      </c>
      <c r="J2295">
        <v>6.3460000000000003E-2</v>
      </c>
      <c r="K2295">
        <v>0</v>
      </c>
      <c r="L2295">
        <v>0</v>
      </c>
      <c r="M2295">
        <v>1</v>
      </c>
      <c r="N2295">
        <v>1</v>
      </c>
      <c r="O2295" t="s">
        <v>659</v>
      </c>
      <c r="P2295">
        <v>1</v>
      </c>
      <c r="Q2295">
        <v>1</v>
      </c>
      <c r="R2295">
        <v>500</v>
      </c>
      <c r="S2295" t="s">
        <v>223</v>
      </c>
      <c r="T2295">
        <v>0</v>
      </c>
      <c r="U2295" t="s">
        <v>8520</v>
      </c>
      <c r="V2295" t="s">
        <v>933</v>
      </c>
      <c r="W2295" t="s">
        <v>659</v>
      </c>
      <c r="X2295" t="s">
        <v>659</v>
      </c>
      <c r="Y2295">
        <v>500</v>
      </c>
      <c r="AB2295">
        <v>0</v>
      </c>
      <c r="AC2295">
        <v>0</v>
      </c>
      <c r="AD2295">
        <v>2</v>
      </c>
      <c r="AE2295">
        <v>672</v>
      </c>
      <c r="AF2295">
        <v>1</v>
      </c>
      <c r="AQ2295">
        <v>1</v>
      </c>
      <c r="AR2295">
        <f t="shared" si="35"/>
        <v>0</v>
      </c>
      <c r="AS2295">
        <v>1</v>
      </c>
      <c r="AT2295" t="s">
        <v>134</v>
      </c>
      <c r="AU2295">
        <v>43</v>
      </c>
    </row>
    <row r="2296" spans="1:47">
      <c r="A2296" t="s">
        <v>8524</v>
      </c>
      <c r="C2296">
        <v>310</v>
      </c>
      <c r="D2296" t="s">
        <v>8525</v>
      </c>
      <c r="E2296">
        <v>101</v>
      </c>
      <c r="F2296" t="s">
        <v>8526</v>
      </c>
      <c r="G2296" t="s">
        <v>219</v>
      </c>
      <c r="H2296" t="s">
        <v>220</v>
      </c>
      <c r="I2296" t="s">
        <v>8527</v>
      </c>
      <c r="J2296">
        <v>0.10213999999999999</v>
      </c>
      <c r="K2296">
        <v>0</v>
      </c>
      <c r="L2296">
        <v>0</v>
      </c>
      <c r="M2296">
        <v>1</v>
      </c>
      <c r="N2296">
        <v>1</v>
      </c>
      <c r="O2296" t="s">
        <v>659</v>
      </c>
      <c r="P2296">
        <v>1</v>
      </c>
      <c r="Q2296">
        <v>1</v>
      </c>
      <c r="R2296">
        <v>6600</v>
      </c>
      <c r="S2296" t="s">
        <v>223</v>
      </c>
      <c r="T2296">
        <v>0</v>
      </c>
      <c r="U2296" t="s">
        <v>8524</v>
      </c>
      <c r="V2296" t="s">
        <v>927</v>
      </c>
      <c r="W2296" t="s">
        <v>659</v>
      </c>
      <c r="X2296" t="s">
        <v>659</v>
      </c>
      <c r="Y2296">
        <v>6600</v>
      </c>
      <c r="AB2296">
        <v>0</v>
      </c>
      <c r="AC2296">
        <v>0</v>
      </c>
      <c r="AD2296">
        <v>2</v>
      </c>
      <c r="AE2296">
        <v>638</v>
      </c>
      <c r="AF2296">
        <v>1</v>
      </c>
      <c r="AQ2296">
        <v>2</v>
      </c>
      <c r="AR2296">
        <f t="shared" si="35"/>
        <v>0</v>
      </c>
      <c r="AS2296">
        <v>1</v>
      </c>
      <c r="AT2296" t="s">
        <v>134</v>
      </c>
      <c r="AU2296">
        <v>43</v>
      </c>
    </row>
    <row r="2297" spans="1:47">
      <c r="A2297" t="s">
        <v>8528</v>
      </c>
      <c r="C2297">
        <v>310</v>
      </c>
      <c r="D2297" t="s">
        <v>8529</v>
      </c>
      <c r="E2297">
        <v>101</v>
      </c>
      <c r="F2297" t="s">
        <v>8530</v>
      </c>
      <c r="G2297" t="s">
        <v>219</v>
      </c>
      <c r="H2297" t="s">
        <v>220</v>
      </c>
      <c r="I2297" t="s">
        <v>8531</v>
      </c>
      <c r="J2297">
        <v>8.8120000000000004E-2</v>
      </c>
      <c r="K2297">
        <v>1</v>
      </c>
      <c r="L2297">
        <v>1</v>
      </c>
      <c r="M2297">
        <v>1</v>
      </c>
      <c r="N2297">
        <v>1</v>
      </c>
      <c r="O2297" t="s">
        <v>225</v>
      </c>
      <c r="P2297">
        <v>0</v>
      </c>
      <c r="Q2297">
        <v>1</v>
      </c>
      <c r="R2297">
        <v>0</v>
      </c>
      <c r="S2297" t="s">
        <v>223</v>
      </c>
      <c r="T2297">
        <v>0</v>
      </c>
      <c r="U2297" t="s">
        <v>8528</v>
      </c>
      <c r="V2297" t="s">
        <v>413</v>
      </c>
      <c r="W2297" t="s">
        <v>225</v>
      </c>
      <c r="X2297" t="s">
        <v>225</v>
      </c>
      <c r="Y2297">
        <v>0</v>
      </c>
      <c r="AB2297">
        <v>1</v>
      </c>
      <c r="AC2297">
        <v>1</v>
      </c>
      <c r="AD2297">
        <v>2</v>
      </c>
      <c r="AE2297">
        <v>704</v>
      </c>
      <c r="AF2297">
        <v>1</v>
      </c>
      <c r="AQ2297">
        <v>1</v>
      </c>
      <c r="AR2297">
        <f t="shared" si="35"/>
        <v>9.68</v>
      </c>
      <c r="AS2297">
        <v>1</v>
      </c>
      <c r="AT2297" t="s">
        <v>136</v>
      </c>
      <c r="AU2297">
        <v>45</v>
      </c>
    </row>
    <row r="2298" spans="1:47">
      <c r="A2298" t="s">
        <v>8532</v>
      </c>
      <c r="C2298">
        <v>310</v>
      </c>
      <c r="D2298" t="s">
        <v>8533</v>
      </c>
      <c r="E2298">
        <v>101</v>
      </c>
      <c r="F2298" t="s">
        <v>8534</v>
      </c>
      <c r="G2298" t="s">
        <v>422</v>
      </c>
      <c r="H2298" t="s">
        <v>220</v>
      </c>
      <c r="I2298" t="s">
        <v>8535</v>
      </c>
      <c r="J2298">
        <v>0.15726000000000001</v>
      </c>
      <c r="K2298">
        <v>0</v>
      </c>
      <c r="L2298">
        <v>0</v>
      </c>
      <c r="M2298">
        <v>0</v>
      </c>
      <c r="N2298">
        <v>1</v>
      </c>
      <c r="P2298">
        <v>1</v>
      </c>
      <c r="Q2298">
        <v>1</v>
      </c>
      <c r="R2298">
        <v>5800</v>
      </c>
      <c r="S2298" t="s">
        <v>223</v>
      </c>
      <c r="T2298">
        <v>0</v>
      </c>
      <c r="U2298" t="s">
        <v>8532</v>
      </c>
      <c r="V2298" t="s">
        <v>460</v>
      </c>
      <c r="X2298" t="s">
        <v>659</v>
      </c>
      <c r="Y2298">
        <v>5800</v>
      </c>
      <c r="AB2298">
        <v>0</v>
      </c>
      <c r="AC2298">
        <v>0</v>
      </c>
      <c r="AD2298">
        <v>2</v>
      </c>
      <c r="AE2298">
        <v>1536</v>
      </c>
      <c r="AF2298">
        <v>2</v>
      </c>
      <c r="AQ2298">
        <v>1</v>
      </c>
      <c r="AR2298">
        <f t="shared" si="35"/>
        <v>0</v>
      </c>
      <c r="AS2298">
        <v>1</v>
      </c>
      <c r="AT2298" t="s">
        <v>135</v>
      </c>
      <c r="AU2298">
        <v>44</v>
      </c>
    </row>
    <row r="2299" spans="1:47">
      <c r="A2299" t="s">
        <v>8536</v>
      </c>
      <c r="C2299">
        <v>310</v>
      </c>
      <c r="D2299" t="s">
        <v>8537</v>
      </c>
      <c r="E2299">
        <v>101</v>
      </c>
      <c r="F2299" t="s">
        <v>8538</v>
      </c>
      <c r="G2299" t="s">
        <v>219</v>
      </c>
      <c r="H2299" t="s">
        <v>220</v>
      </c>
      <c r="I2299" t="s">
        <v>8539</v>
      </c>
      <c r="J2299">
        <v>0.31363000000000002</v>
      </c>
      <c r="K2299">
        <v>0</v>
      </c>
      <c r="L2299">
        <v>0</v>
      </c>
      <c r="M2299">
        <v>1</v>
      </c>
      <c r="N2299">
        <v>1</v>
      </c>
      <c r="O2299" t="s">
        <v>659</v>
      </c>
      <c r="P2299">
        <v>1</v>
      </c>
      <c r="Q2299">
        <v>1</v>
      </c>
      <c r="R2299">
        <v>13500</v>
      </c>
      <c r="S2299" t="s">
        <v>223</v>
      </c>
      <c r="T2299">
        <v>0</v>
      </c>
      <c r="U2299" t="s">
        <v>8536</v>
      </c>
      <c r="V2299" t="s">
        <v>933</v>
      </c>
      <c r="W2299" t="s">
        <v>659</v>
      </c>
      <c r="X2299" t="s">
        <v>659</v>
      </c>
      <c r="Y2299">
        <v>13500</v>
      </c>
      <c r="AB2299">
        <v>0</v>
      </c>
      <c r="AC2299">
        <v>0</v>
      </c>
      <c r="AD2299">
        <v>3</v>
      </c>
      <c r="AE2299">
        <v>1711</v>
      </c>
      <c r="AF2299">
        <v>1.75</v>
      </c>
      <c r="AQ2299">
        <v>1</v>
      </c>
      <c r="AR2299">
        <f t="shared" si="35"/>
        <v>0</v>
      </c>
      <c r="AS2299">
        <v>1</v>
      </c>
      <c r="AT2299" t="s">
        <v>134</v>
      </c>
      <c r="AU2299">
        <v>43</v>
      </c>
    </row>
    <row r="2300" spans="1:47">
      <c r="A2300" t="s">
        <v>8540</v>
      </c>
      <c r="C2300">
        <v>310</v>
      </c>
      <c r="D2300" t="s">
        <v>8541</v>
      </c>
      <c r="E2300">
        <v>101</v>
      </c>
      <c r="F2300" t="s">
        <v>8542</v>
      </c>
      <c r="G2300" t="s">
        <v>219</v>
      </c>
      <c r="H2300" t="s">
        <v>220</v>
      </c>
      <c r="I2300" t="s">
        <v>8543</v>
      </c>
      <c r="J2300">
        <v>0.15454000000000001</v>
      </c>
      <c r="K2300">
        <v>0</v>
      </c>
      <c r="L2300">
        <v>0</v>
      </c>
      <c r="M2300">
        <v>1</v>
      </c>
      <c r="N2300">
        <v>1</v>
      </c>
      <c r="O2300" t="s">
        <v>659</v>
      </c>
      <c r="P2300">
        <v>1</v>
      </c>
      <c r="Q2300">
        <v>1</v>
      </c>
      <c r="R2300">
        <v>0</v>
      </c>
      <c r="S2300" t="s">
        <v>223</v>
      </c>
      <c r="T2300">
        <v>0</v>
      </c>
      <c r="U2300" t="s">
        <v>8540</v>
      </c>
      <c r="V2300" t="s">
        <v>927</v>
      </c>
      <c r="W2300" t="s">
        <v>659</v>
      </c>
      <c r="X2300" t="s">
        <v>659</v>
      </c>
      <c r="Y2300">
        <v>0</v>
      </c>
      <c r="AB2300">
        <v>0</v>
      </c>
      <c r="AC2300">
        <v>0</v>
      </c>
      <c r="AD2300">
        <v>3</v>
      </c>
      <c r="AE2300">
        <v>1768</v>
      </c>
      <c r="AF2300">
        <v>1</v>
      </c>
      <c r="AQ2300">
        <v>2</v>
      </c>
      <c r="AR2300">
        <f t="shared" si="35"/>
        <v>0</v>
      </c>
      <c r="AS2300">
        <v>1</v>
      </c>
      <c r="AT2300" t="s">
        <v>134</v>
      </c>
      <c r="AU2300">
        <v>43</v>
      </c>
    </row>
    <row r="2301" spans="1:47">
      <c r="A2301" t="s">
        <v>8544</v>
      </c>
      <c r="C2301">
        <v>310</v>
      </c>
      <c r="D2301" t="s">
        <v>8545</v>
      </c>
      <c r="E2301">
        <v>101</v>
      </c>
      <c r="F2301" t="s">
        <v>8546</v>
      </c>
      <c r="G2301" t="s">
        <v>219</v>
      </c>
      <c r="H2301" t="s">
        <v>220</v>
      </c>
      <c r="I2301" t="s">
        <v>8547</v>
      </c>
      <c r="J2301">
        <v>0.27823999999999999</v>
      </c>
      <c r="K2301">
        <v>0</v>
      </c>
      <c r="L2301">
        <v>0</v>
      </c>
      <c r="M2301">
        <v>1</v>
      </c>
      <c r="N2301">
        <v>1</v>
      </c>
      <c r="O2301" t="s">
        <v>659</v>
      </c>
      <c r="P2301">
        <v>1</v>
      </c>
      <c r="Q2301">
        <v>0</v>
      </c>
      <c r="R2301">
        <v>0</v>
      </c>
      <c r="S2301" t="s">
        <v>223</v>
      </c>
      <c r="T2301">
        <v>0</v>
      </c>
      <c r="U2301" t="s">
        <v>8544</v>
      </c>
      <c r="V2301" t="s">
        <v>933</v>
      </c>
      <c r="W2301" t="s">
        <v>659</v>
      </c>
      <c r="X2301" t="s">
        <v>659</v>
      </c>
      <c r="Y2301">
        <v>0</v>
      </c>
      <c r="AB2301">
        <v>0</v>
      </c>
      <c r="AC2301">
        <v>0</v>
      </c>
      <c r="AD2301">
        <v>3</v>
      </c>
      <c r="AE2301">
        <v>1663</v>
      </c>
      <c r="AF2301">
        <v>1.75</v>
      </c>
      <c r="AQ2301">
        <v>1</v>
      </c>
      <c r="AR2301">
        <f t="shared" si="35"/>
        <v>0</v>
      </c>
      <c r="AS2301">
        <v>1</v>
      </c>
      <c r="AT2301" t="s">
        <v>134</v>
      </c>
      <c r="AU2301">
        <v>43</v>
      </c>
    </row>
    <row r="2302" spans="1:47">
      <c r="A2302" t="s">
        <v>8548</v>
      </c>
      <c r="C2302">
        <v>310</v>
      </c>
      <c r="D2302" t="s">
        <v>8549</v>
      </c>
      <c r="E2302">
        <v>106</v>
      </c>
      <c r="F2302" t="s">
        <v>8550</v>
      </c>
      <c r="G2302" t="s">
        <v>219</v>
      </c>
      <c r="H2302" t="s">
        <v>355</v>
      </c>
      <c r="I2302" t="s">
        <v>8551</v>
      </c>
      <c r="J2302">
        <v>8.4229999999999999E-2</v>
      </c>
      <c r="K2302">
        <v>0</v>
      </c>
      <c r="L2302">
        <v>0</v>
      </c>
      <c r="M2302">
        <v>0</v>
      </c>
      <c r="N2302">
        <v>0</v>
      </c>
      <c r="P2302">
        <v>0</v>
      </c>
      <c r="Q2302">
        <v>0</v>
      </c>
      <c r="R2302">
        <v>0</v>
      </c>
      <c r="S2302" t="s">
        <v>223</v>
      </c>
      <c r="T2302">
        <v>0</v>
      </c>
      <c r="U2302" t="s">
        <v>8548</v>
      </c>
      <c r="Y2302">
        <v>0</v>
      </c>
      <c r="AB2302">
        <v>0</v>
      </c>
      <c r="AC2302">
        <v>0</v>
      </c>
      <c r="AD2302">
        <v>0</v>
      </c>
      <c r="AE2302">
        <v>0</v>
      </c>
      <c r="AF2302">
        <v>0</v>
      </c>
      <c r="AQ2302">
        <v>1</v>
      </c>
      <c r="AR2302">
        <f t="shared" si="35"/>
        <v>0</v>
      </c>
      <c r="AS2302">
        <v>1</v>
      </c>
      <c r="AT2302" t="s">
        <v>136</v>
      </c>
      <c r="AU2302">
        <v>45</v>
      </c>
    </row>
    <row r="2303" spans="1:47">
      <c r="A2303" t="s">
        <v>8552</v>
      </c>
      <c r="C2303">
        <v>310</v>
      </c>
      <c r="D2303" t="s">
        <v>8553</v>
      </c>
      <c r="E2303">
        <v>101</v>
      </c>
      <c r="F2303" t="s">
        <v>8554</v>
      </c>
      <c r="G2303" t="s">
        <v>422</v>
      </c>
      <c r="H2303" t="s">
        <v>220</v>
      </c>
      <c r="I2303" t="s">
        <v>8555</v>
      </c>
      <c r="J2303">
        <v>0.11867999999999999</v>
      </c>
      <c r="K2303">
        <v>0</v>
      </c>
      <c r="L2303">
        <v>0</v>
      </c>
      <c r="M2303">
        <v>1</v>
      </c>
      <c r="N2303">
        <v>1</v>
      </c>
      <c r="O2303" t="s">
        <v>659</v>
      </c>
      <c r="P2303">
        <v>1</v>
      </c>
      <c r="Q2303">
        <v>1</v>
      </c>
      <c r="R2303">
        <v>2000</v>
      </c>
      <c r="S2303" t="s">
        <v>223</v>
      </c>
      <c r="T2303">
        <v>0</v>
      </c>
      <c r="U2303" t="s">
        <v>8552</v>
      </c>
      <c r="V2303" t="s">
        <v>460</v>
      </c>
      <c r="X2303" t="s">
        <v>659</v>
      </c>
      <c r="Y2303">
        <v>2000</v>
      </c>
      <c r="AB2303">
        <v>0</v>
      </c>
      <c r="AC2303">
        <v>0</v>
      </c>
      <c r="AD2303">
        <v>2</v>
      </c>
      <c r="AE2303">
        <v>1680</v>
      </c>
      <c r="AF2303">
        <v>2</v>
      </c>
      <c r="AQ2303">
        <v>1</v>
      </c>
      <c r="AR2303">
        <f t="shared" si="35"/>
        <v>0</v>
      </c>
      <c r="AS2303">
        <v>1</v>
      </c>
      <c r="AT2303" t="s">
        <v>135</v>
      </c>
      <c r="AU2303">
        <v>44</v>
      </c>
    </row>
    <row r="2304" spans="1:47">
      <c r="A2304" t="s">
        <v>8556</v>
      </c>
      <c r="C2304">
        <v>310</v>
      </c>
      <c r="D2304" t="s">
        <v>8557</v>
      </c>
      <c r="E2304">
        <v>101</v>
      </c>
      <c r="F2304" t="s">
        <v>8558</v>
      </c>
      <c r="G2304" t="s">
        <v>219</v>
      </c>
      <c r="H2304" t="s">
        <v>220</v>
      </c>
      <c r="I2304" t="s">
        <v>8559</v>
      </c>
      <c r="J2304">
        <v>8.5540000000000005E-2</v>
      </c>
      <c r="K2304">
        <v>1</v>
      </c>
      <c r="L2304">
        <v>1</v>
      </c>
      <c r="M2304">
        <v>1</v>
      </c>
      <c r="N2304">
        <v>1</v>
      </c>
      <c r="O2304" t="s">
        <v>225</v>
      </c>
      <c r="P2304">
        <v>0</v>
      </c>
      <c r="Q2304">
        <v>1</v>
      </c>
      <c r="R2304">
        <v>600</v>
      </c>
      <c r="S2304" t="s">
        <v>223</v>
      </c>
      <c r="T2304">
        <v>600</v>
      </c>
      <c r="U2304" t="s">
        <v>8556</v>
      </c>
      <c r="V2304" t="s">
        <v>455</v>
      </c>
      <c r="W2304" t="s">
        <v>225</v>
      </c>
      <c r="X2304" t="s">
        <v>225</v>
      </c>
      <c r="Y2304">
        <v>600</v>
      </c>
      <c r="AB2304">
        <v>1</v>
      </c>
      <c r="AC2304">
        <v>1</v>
      </c>
      <c r="AD2304">
        <v>3</v>
      </c>
      <c r="AE2304">
        <v>1056</v>
      </c>
      <c r="AF2304">
        <v>1</v>
      </c>
      <c r="AQ2304">
        <v>1</v>
      </c>
      <c r="AR2304">
        <f t="shared" si="35"/>
        <v>9.68</v>
      </c>
      <c r="AS2304">
        <v>1</v>
      </c>
      <c r="AT2304" t="s">
        <v>136</v>
      </c>
      <c r="AU2304">
        <v>45</v>
      </c>
    </row>
    <row r="2305" spans="1:47">
      <c r="A2305" t="s">
        <v>7403</v>
      </c>
      <c r="C2305">
        <v>310</v>
      </c>
      <c r="D2305" t="s">
        <v>7404</v>
      </c>
      <c r="E2305">
        <v>132</v>
      </c>
      <c r="F2305" t="s">
        <v>7405</v>
      </c>
      <c r="G2305" t="s">
        <v>219</v>
      </c>
      <c r="H2305" t="s">
        <v>260</v>
      </c>
      <c r="I2305" t="s">
        <v>7406</v>
      </c>
      <c r="J2305">
        <v>0.29332000000000003</v>
      </c>
      <c r="K2305">
        <v>0</v>
      </c>
      <c r="L2305">
        <v>0</v>
      </c>
      <c r="M2305">
        <v>0</v>
      </c>
      <c r="N2305">
        <v>0</v>
      </c>
      <c r="P2305">
        <v>0</v>
      </c>
      <c r="Q2305">
        <v>0</v>
      </c>
      <c r="R2305">
        <v>0</v>
      </c>
      <c r="S2305" t="s">
        <v>223</v>
      </c>
      <c r="T2305">
        <v>0</v>
      </c>
      <c r="U2305" t="s">
        <v>7403</v>
      </c>
      <c r="Y2305">
        <v>0</v>
      </c>
      <c r="AB2305">
        <v>0</v>
      </c>
      <c r="AC2305">
        <v>0</v>
      </c>
      <c r="AD2305">
        <v>0</v>
      </c>
      <c r="AE2305">
        <v>0</v>
      </c>
      <c r="AF2305">
        <v>0</v>
      </c>
      <c r="AQ2305">
        <v>0</v>
      </c>
      <c r="AR2305">
        <f t="shared" si="35"/>
        <v>0</v>
      </c>
      <c r="AS2305">
        <v>1</v>
      </c>
      <c r="AT2305" t="s">
        <v>134</v>
      </c>
      <c r="AU2305">
        <v>43</v>
      </c>
    </row>
    <row r="2306" spans="1:47">
      <c r="A2306" t="s">
        <v>8560</v>
      </c>
      <c r="C2306">
        <v>310</v>
      </c>
      <c r="D2306" t="s">
        <v>8561</v>
      </c>
      <c r="E2306">
        <v>101</v>
      </c>
      <c r="F2306" t="s">
        <v>8562</v>
      </c>
      <c r="G2306" t="s">
        <v>219</v>
      </c>
      <c r="H2306" t="s">
        <v>220</v>
      </c>
      <c r="I2306" t="s">
        <v>8563</v>
      </c>
      <c r="J2306">
        <v>0.12753999999999999</v>
      </c>
      <c r="K2306">
        <v>1</v>
      </c>
      <c r="L2306">
        <v>1</v>
      </c>
      <c r="M2306">
        <v>1</v>
      </c>
      <c r="N2306">
        <v>1</v>
      </c>
      <c r="O2306" t="s">
        <v>225</v>
      </c>
      <c r="P2306">
        <v>0</v>
      </c>
      <c r="Q2306">
        <v>1</v>
      </c>
      <c r="R2306">
        <v>300</v>
      </c>
      <c r="S2306" t="s">
        <v>243</v>
      </c>
      <c r="T2306">
        <v>300</v>
      </c>
      <c r="U2306" t="s">
        <v>8560</v>
      </c>
      <c r="V2306" t="s">
        <v>413</v>
      </c>
      <c r="W2306" t="s">
        <v>225</v>
      </c>
      <c r="X2306" t="s">
        <v>225</v>
      </c>
      <c r="Y2306">
        <v>300</v>
      </c>
      <c r="AB2306">
        <v>1</v>
      </c>
      <c r="AC2306">
        <v>1</v>
      </c>
      <c r="AD2306">
        <v>3</v>
      </c>
      <c r="AE2306">
        <v>900</v>
      </c>
      <c r="AF2306">
        <v>1</v>
      </c>
      <c r="AQ2306">
        <v>2</v>
      </c>
      <c r="AR2306">
        <f t="shared" ref="AR2306:AR2369" si="36">AB2306*9.68*VLOOKUP(AU2306,atten,10,FALSE)</f>
        <v>9.68</v>
      </c>
      <c r="AS2306">
        <v>1</v>
      </c>
      <c r="AT2306" t="s">
        <v>136</v>
      </c>
      <c r="AU2306">
        <v>45</v>
      </c>
    </row>
    <row r="2307" spans="1:47">
      <c r="A2307" t="s">
        <v>8564</v>
      </c>
      <c r="C2307">
        <v>310</v>
      </c>
      <c r="D2307" t="s">
        <v>8565</v>
      </c>
      <c r="E2307">
        <v>101</v>
      </c>
      <c r="F2307" t="s">
        <v>8566</v>
      </c>
      <c r="G2307" t="s">
        <v>219</v>
      </c>
      <c r="H2307" t="s">
        <v>220</v>
      </c>
      <c r="I2307" t="s">
        <v>8567</v>
      </c>
      <c r="J2307">
        <v>0.13356000000000001</v>
      </c>
      <c r="K2307">
        <v>1</v>
      </c>
      <c r="L2307">
        <v>1</v>
      </c>
      <c r="M2307">
        <v>1</v>
      </c>
      <c r="N2307">
        <v>1</v>
      </c>
      <c r="O2307" t="s">
        <v>225</v>
      </c>
      <c r="P2307">
        <v>0</v>
      </c>
      <c r="Q2307">
        <v>1</v>
      </c>
      <c r="R2307">
        <v>400</v>
      </c>
      <c r="S2307" t="s">
        <v>223</v>
      </c>
      <c r="T2307">
        <v>400</v>
      </c>
      <c r="U2307" t="s">
        <v>8564</v>
      </c>
      <c r="V2307" t="s">
        <v>413</v>
      </c>
      <c r="W2307" t="s">
        <v>225</v>
      </c>
      <c r="X2307" t="s">
        <v>225</v>
      </c>
      <c r="Y2307">
        <v>400</v>
      </c>
      <c r="AB2307">
        <v>1</v>
      </c>
      <c r="AC2307">
        <v>1</v>
      </c>
      <c r="AD2307">
        <v>3</v>
      </c>
      <c r="AE2307">
        <v>875</v>
      </c>
      <c r="AF2307">
        <v>1.3</v>
      </c>
      <c r="AQ2307">
        <v>2</v>
      </c>
      <c r="AR2307">
        <f t="shared" si="36"/>
        <v>9.68</v>
      </c>
      <c r="AS2307">
        <v>1</v>
      </c>
      <c r="AT2307" t="s">
        <v>136</v>
      </c>
      <c r="AU2307">
        <v>45</v>
      </c>
    </row>
    <row r="2308" spans="1:47">
      <c r="A2308" t="s">
        <v>8568</v>
      </c>
      <c r="C2308">
        <v>310</v>
      </c>
      <c r="D2308" t="s">
        <v>8569</v>
      </c>
      <c r="E2308">
        <v>132</v>
      </c>
      <c r="F2308" t="s">
        <v>8570</v>
      </c>
      <c r="G2308" t="s">
        <v>219</v>
      </c>
      <c r="H2308" t="s">
        <v>260</v>
      </c>
      <c r="I2308" t="s">
        <v>8571</v>
      </c>
      <c r="J2308">
        <v>0.11302</v>
      </c>
      <c r="K2308">
        <v>0</v>
      </c>
      <c r="L2308">
        <v>0</v>
      </c>
      <c r="M2308">
        <v>0</v>
      </c>
      <c r="N2308">
        <v>0</v>
      </c>
      <c r="P2308">
        <v>0</v>
      </c>
      <c r="Q2308">
        <v>0</v>
      </c>
      <c r="R2308">
        <v>0</v>
      </c>
      <c r="S2308" t="s">
        <v>223</v>
      </c>
      <c r="T2308">
        <v>0</v>
      </c>
      <c r="U2308" t="s">
        <v>8568</v>
      </c>
      <c r="Y2308">
        <v>0</v>
      </c>
      <c r="AB2308">
        <v>0</v>
      </c>
      <c r="AC2308">
        <v>0</v>
      </c>
      <c r="AD2308">
        <v>0</v>
      </c>
      <c r="AE2308">
        <v>0</v>
      </c>
      <c r="AF2308">
        <v>0</v>
      </c>
      <c r="AQ2308">
        <v>1</v>
      </c>
      <c r="AR2308">
        <f t="shared" si="36"/>
        <v>0</v>
      </c>
      <c r="AS2308">
        <v>1</v>
      </c>
      <c r="AT2308" t="s">
        <v>134</v>
      </c>
      <c r="AU2308">
        <v>43</v>
      </c>
    </row>
    <row r="2309" spans="1:47">
      <c r="A2309" t="s">
        <v>8572</v>
      </c>
      <c r="C2309">
        <v>310</v>
      </c>
      <c r="D2309" t="s">
        <v>8573</v>
      </c>
      <c r="E2309">
        <v>101</v>
      </c>
      <c r="F2309" t="s">
        <v>8574</v>
      </c>
      <c r="G2309" t="s">
        <v>219</v>
      </c>
      <c r="H2309" t="s">
        <v>220</v>
      </c>
      <c r="I2309" t="s">
        <v>8575</v>
      </c>
      <c r="J2309">
        <v>7.7420000000000003E-2</v>
      </c>
      <c r="K2309">
        <v>0</v>
      </c>
      <c r="L2309">
        <v>0</v>
      </c>
      <c r="M2309">
        <v>1</v>
      </c>
      <c r="N2309">
        <v>1</v>
      </c>
      <c r="O2309" t="s">
        <v>659</v>
      </c>
      <c r="P2309">
        <v>1</v>
      </c>
      <c r="Q2309">
        <v>1</v>
      </c>
      <c r="R2309">
        <v>6000</v>
      </c>
      <c r="S2309" t="s">
        <v>223</v>
      </c>
      <c r="T2309">
        <v>0</v>
      </c>
      <c r="U2309" t="s">
        <v>8572</v>
      </c>
      <c r="V2309" t="s">
        <v>933</v>
      </c>
      <c r="W2309" t="s">
        <v>659</v>
      </c>
      <c r="X2309" t="s">
        <v>659</v>
      </c>
      <c r="Y2309">
        <v>6000</v>
      </c>
      <c r="AB2309">
        <v>0</v>
      </c>
      <c r="AC2309">
        <v>0</v>
      </c>
      <c r="AD2309">
        <v>2</v>
      </c>
      <c r="AE2309">
        <v>960</v>
      </c>
      <c r="AF2309">
        <v>1</v>
      </c>
      <c r="AQ2309">
        <v>1</v>
      </c>
      <c r="AR2309">
        <f t="shared" si="36"/>
        <v>0</v>
      </c>
      <c r="AS2309">
        <v>1</v>
      </c>
      <c r="AT2309" t="s">
        <v>134</v>
      </c>
      <c r="AU2309">
        <v>43</v>
      </c>
    </row>
    <row r="2310" spans="1:47">
      <c r="A2310" t="s">
        <v>8576</v>
      </c>
      <c r="C2310">
        <v>310</v>
      </c>
      <c r="D2310" t="s">
        <v>8577</v>
      </c>
      <c r="E2310">
        <v>101</v>
      </c>
      <c r="F2310" t="s">
        <v>8578</v>
      </c>
      <c r="G2310" t="s">
        <v>219</v>
      </c>
      <c r="H2310" t="s">
        <v>220</v>
      </c>
      <c r="I2310" t="s">
        <v>8579</v>
      </c>
      <c r="J2310">
        <v>0.43290000000000001</v>
      </c>
      <c r="K2310">
        <v>0</v>
      </c>
      <c r="L2310">
        <v>0</v>
      </c>
      <c r="M2310">
        <v>1</v>
      </c>
      <c r="N2310">
        <v>1</v>
      </c>
      <c r="O2310" t="s">
        <v>659</v>
      </c>
      <c r="P2310">
        <v>0</v>
      </c>
      <c r="Q2310">
        <v>1</v>
      </c>
      <c r="R2310">
        <v>5800</v>
      </c>
      <c r="S2310" t="s">
        <v>243</v>
      </c>
      <c r="T2310">
        <v>0</v>
      </c>
      <c r="U2310" t="s">
        <v>8576</v>
      </c>
      <c r="V2310" t="s">
        <v>1927</v>
      </c>
      <c r="X2310" t="s">
        <v>659</v>
      </c>
      <c r="Y2310">
        <v>5800</v>
      </c>
      <c r="AB2310">
        <v>0</v>
      </c>
      <c r="AC2310">
        <v>0</v>
      </c>
      <c r="AD2310">
        <v>4</v>
      </c>
      <c r="AE2310">
        <v>1933</v>
      </c>
      <c r="AF2310">
        <v>1.75</v>
      </c>
      <c r="AQ2310">
        <v>2</v>
      </c>
      <c r="AR2310">
        <f t="shared" si="36"/>
        <v>0</v>
      </c>
      <c r="AS2310">
        <v>1</v>
      </c>
      <c r="AT2310" t="s">
        <v>135</v>
      </c>
      <c r="AU2310">
        <v>44</v>
      </c>
    </row>
    <row r="2311" spans="1:47">
      <c r="A2311" t="s">
        <v>8580</v>
      </c>
      <c r="C2311">
        <v>310</v>
      </c>
      <c r="D2311" t="s">
        <v>8581</v>
      </c>
      <c r="E2311">
        <v>101</v>
      </c>
      <c r="F2311" t="s">
        <v>8582</v>
      </c>
      <c r="G2311" t="s">
        <v>219</v>
      </c>
      <c r="H2311" t="s">
        <v>220</v>
      </c>
      <c r="I2311" t="s">
        <v>8583</v>
      </c>
      <c r="J2311">
        <v>7.8659999999999994E-2</v>
      </c>
      <c r="K2311">
        <v>0</v>
      </c>
      <c r="L2311">
        <v>0</v>
      </c>
      <c r="M2311">
        <v>1</v>
      </c>
      <c r="N2311">
        <v>1</v>
      </c>
      <c r="O2311" t="s">
        <v>659</v>
      </c>
      <c r="P2311">
        <v>1</v>
      </c>
      <c r="Q2311">
        <v>1</v>
      </c>
      <c r="R2311">
        <v>5500</v>
      </c>
      <c r="S2311" t="s">
        <v>223</v>
      </c>
      <c r="T2311">
        <v>0</v>
      </c>
      <c r="U2311" t="s">
        <v>8580</v>
      </c>
      <c r="V2311" t="s">
        <v>927</v>
      </c>
      <c r="W2311" t="s">
        <v>659</v>
      </c>
      <c r="X2311" t="s">
        <v>659</v>
      </c>
      <c r="Y2311">
        <v>5500</v>
      </c>
      <c r="AB2311">
        <v>0</v>
      </c>
      <c r="AC2311">
        <v>0</v>
      </c>
      <c r="AD2311">
        <v>3</v>
      </c>
      <c r="AE2311">
        <v>1100</v>
      </c>
      <c r="AF2311">
        <v>1.75</v>
      </c>
      <c r="AQ2311">
        <v>1</v>
      </c>
      <c r="AR2311">
        <f t="shared" si="36"/>
        <v>0</v>
      </c>
      <c r="AS2311">
        <v>1</v>
      </c>
      <c r="AT2311" t="s">
        <v>134</v>
      </c>
      <c r="AU2311">
        <v>43</v>
      </c>
    </row>
    <row r="2312" spans="1:47">
      <c r="A2312" t="s">
        <v>8584</v>
      </c>
      <c r="C2312">
        <v>310</v>
      </c>
      <c r="D2312" t="s">
        <v>8585</v>
      </c>
      <c r="E2312">
        <v>101</v>
      </c>
      <c r="F2312" t="s">
        <v>8586</v>
      </c>
      <c r="G2312" t="s">
        <v>219</v>
      </c>
      <c r="H2312" t="s">
        <v>220</v>
      </c>
      <c r="I2312" t="s">
        <v>8587</v>
      </c>
      <c r="J2312">
        <v>8.4169999999999995E-2</v>
      </c>
      <c r="K2312">
        <v>1</v>
      </c>
      <c r="L2312">
        <v>1</v>
      </c>
      <c r="M2312">
        <v>1</v>
      </c>
      <c r="N2312">
        <v>1</v>
      </c>
      <c r="O2312" t="s">
        <v>225</v>
      </c>
      <c r="P2312">
        <v>0</v>
      </c>
      <c r="Q2312">
        <v>1</v>
      </c>
      <c r="R2312">
        <v>12500</v>
      </c>
      <c r="S2312" t="s">
        <v>223</v>
      </c>
      <c r="T2312">
        <v>12500</v>
      </c>
      <c r="U2312" t="s">
        <v>8584</v>
      </c>
      <c r="V2312" t="s">
        <v>413</v>
      </c>
      <c r="W2312" t="s">
        <v>225</v>
      </c>
      <c r="X2312" t="s">
        <v>225</v>
      </c>
      <c r="Y2312">
        <v>12500</v>
      </c>
      <c r="AB2312">
        <v>1</v>
      </c>
      <c r="AC2312">
        <v>1</v>
      </c>
      <c r="AD2312">
        <v>3</v>
      </c>
      <c r="AE2312">
        <v>1348</v>
      </c>
      <c r="AF2312">
        <v>1.3</v>
      </c>
      <c r="AQ2312">
        <v>1</v>
      </c>
      <c r="AR2312">
        <f t="shared" si="36"/>
        <v>9.68</v>
      </c>
      <c r="AS2312">
        <v>1</v>
      </c>
      <c r="AT2312" t="s">
        <v>136</v>
      </c>
      <c r="AU2312">
        <v>45</v>
      </c>
    </row>
    <row r="2313" spans="1:47">
      <c r="A2313" t="s">
        <v>8588</v>
      </c>
      <c r="C2313">
        <v>310</v>
      </c>
      <c r="D2313" t="s">
        <v>8589</v>
      </c>
      <c r="E2313">
        <v>101</v>
      </c>
      <c r="F2313" t="s">
        <v>8590</v>
      </c>
      <c r="G2313" t="s">
        <v>219</v>
      </c>
      <c r="H2313" t="s">
        <v>220</v>
      </c>
      <c r="I2313" t="s">
        <v>8591</v>
      </c>
      <c r="J2313">
        <v>6.4579999999999999E-2</v>
      </c>
      <c r="K2313">
        <v>0</v>
      </c>
      <c r="L2313">
        <v>0</v>
      </c>
      <c r="M2313">
        <v>1</v>
      </c>
      <c r="N2313">
        <v>1</v>
      </c>
      <c r="O2313" t="s">
        <v>659</v>
      </c>
      <c r="P2313">
        <v>1</v>
      </c>
      <c r="Q2313">
        <v>1</v>
      </c>
      <c r="R2313">
        <v>4400</v>
      </c>
      <c r="S2313" t="s">
        <v>223</v>
      </c>
      <c r="T2313">
        <v>0</v>
      </c>
      <c r="U2313" t="s">
        <v>8588</v>
      </c>
      <c r="V2313" t="s">
        <v>933</v>
      </c>
      <c r="W2313" t="s">
        <v>659</v>
      </c>
      <c r="X2313" t="s">
        <v>659</v>
      </c>
      <c r="Y2313">
        <v>4400</v>
      </c>
      <c r="AB2313">
        <v>0</v>
      </c>
      <c r="AC2313">
        <v>0</v>
      </c>
      <c r="AD2313">
        <v>1</v>
      </c>
      <c r="AE2313">
        <v>530</v>
      </c>
      <c r="AF2313">
        <v>1</v>
      </c>
      <c r="AQ2313">
        <v>1</v>
      </c>
      <c r="AR2313">
        <f t="shared" si="36"/>
        <v>0</v>
      </c>
      <c r="AS2313">
        <v>1</v>
      </c>
      <c r="AT2313" t="s">
        <v>134</v>
      </c>
      <c r="AU2313">
        <v>43</v>
      </c>
    </row>
    <row r="2314" spans="1:47">
      <c r="A2314" t="s">
        <v>8592</v>
      </c>
      <c r="C2314">
        <v>310</v>
      </c>
      <c r="D2314" t="s">
        <v>8593</v>
      </c>
      <c r="E2314">
        <v>101</v>
      </c>
      <c r="F2314" t="s">
        <v>8594</v>
      </c>
      <c r="G2314" t="s">
        <v>422</v>
      </c>
      <c r="H2314" t="s">
        <v>220</v>
      </c>
      <c r="I2314" t="s">
        <v>8595</v>
      </c>
      <c r="J2314">
        <v>0.18457999999999999</v>
      </c>
      <c r="K2314">
        <v>0</v>
      </c>
      <c r="L2314">
        <v>0</v>
      </c>
      <c r="M2314">
        <v>1</v>
      </c>
      <c r="N2314">
        <v>1</v>
      </c>
      <c r="O2314" t="s">
        <v>659</v>
      </c>
      <c r="P2314">
        <v>1</v>
      </c>
      <c r="Q2314">
        <v>1</v>
      </c>
      <c r="R2314">
        <v>10700</v>
      </c>
      <c r="S2314" t="s">
        <v>223</v>
      </c>
      <c r="T2314">
        <v>0</v>
      </c>
      <c r="U2314" t="s">
        <v>8592</v>
      </c>
      <c r="V2314" t="s">
        <v>933</v>
      </c>
      <c r="W2314" t="s">
        <v>659</v>
      </c>
      <c r="X2314" t="s">
        <v>659</v>
      </c>
      <c r="Y2314">
        <v>10700</v>
      </c>
      <c r="AB2314">
        <v>0</v>
      </c>
      <c r="AC2314">
        <v>0</v>
      </c>
      <c r="AD2314">
        <v>3</v>
      </c>
      <c r="AE2314">
        <v>1316</v>
      </c>
      <c r="AF2314">
        <v>1</v>
      </c>
      <c r="AQ2314">
        <v>0</v>
      </c>
      <c r="AR2314">
        <f t="shared" si="36"/>
        <v>0</v>
      </c>
      <c r="AS2314">
        <v>1</v>
      </c>
      <c r="AT2314" t="s">
        <v>135</v>
      </c>
      <c r="AU2314">
        <v>44</v>
      </c>
    </row>
    <row r="2315" spans="1:47">
      <c r="A2315" t="s">
        <v>8596</v>
      </c>
      <c r="C2315">
        <v>310</v>
      </c>
      <c r="D2315" t="s">
        <v>8597</v>
      </c>
      <c r="E2315">
        <v>101</v>
      </c>
      <c r="F2315" t="s">
        <v>8598</v>
      </c>
      <c r="G2315" t="s">
        <v>219</v>
      </c>
      <c r="H2315" t="s">
        <v>220</v>
      </c>
      <c r="I2315" t="s">
        <v>8599</v>
      </c>
      <c r="J2315">
        <v>5.8069999999999997E-2</v>
      </c>
      <c r="K2315">
        <v>0</v>
      </c>
      <c r="L2315">
        <v>0</v>
      </c>
      <c r="M2315">
        <v>1</v>
      </c>
      <c r="N2315">
        <v>1</v>
      </c>
      <c r="O2315" t="s">
        <v>659</v>
      </c>
      <c r="P2315">
        <v>1</v>
      </c>
      <c r="Q2315">
        <v>1</v>
      </c>
      <c r="R2315">
        <v>1500</v>
      </c>
      <c r="S2315" t="s">
        <v>223</v>
      </c>
      <c r="T2315">
        <v>0</v>
      </c>
      <c r="U2315" t="s">
        <v>8596</v>
      </c>
      <c r="V2315" t="s">
        <v>933</v>
      </c>
      <c r="W2315" t="s">
        <v>659</v>
      </c>
      <c r="X2315" t="s">
        <v>659</v>
      </c>
      <c r="Y2315">
        <v>1500</v>
      </c>
      <c r="AB2315">
        <v>0</v>
      </c>
      <c r="AC2315">
        <v>0</v>
      </c>
      <c r="AD2315">
        <v>2</v>
      </c>
      <c r="AE2315">
        <v>899</v>
      </c>
      <c r="AF2315">
        <v>1</v>
      </c>
      <c r="AQ2315">
        <v>1</v>
      </c>
      <c r="AR2315">
        <f t="shared" si="36"/>
        <v>0</v>
      </c>
      <c r="AS2315">
        <v>1</v>
      </c>
      <c r="AT2315" t="s">
        <v>134</v>
      </c>
      <c r="AU2315">
        <v>43</v>
      </c>
    </row>
    <row r="2316" spans="1:47">
      <c r="A2316" t="s">
        <v>8600</v>
      </c>
      <c r="C2316">
        <v>310</v>
      </c>
      <c r="D2316" t="s">
        <v>8601</v>
      </c>
      <c r="E2316">
        <v>101</v>
      </c>
      <c r="F2316" t="s">
        <v>8475</v>
      </c>
      <c r="G2316" t="s">
        <v>219</v>
      </c>
      <c r="H2316" t="s">
        <v>220</v>
      </c>
      <c r="I2316" t="s">
        <v>8602</v>
      </c>
      <c r="J2316">
        <v>0.11212</v>
      </c>
      <c r="K2316">
        <v>0</v>
      </c>
      <c r="L2316">
        <v>0</v>
      </c>
      <c r="M2316">
        <v>1</v>
      </c>
      <c r="N2316">
        <v>1</v>
      </c>
      <c r="O2316" t="s">
        <v>659</v>
      </c>
      <c r="P2316">
        <v>1</v>
      </c>
      <c r="Q2316">
        <v>1</v>
      </c>
      <c r="R2316">
        <v>7800</v>
      </c>
      <c r="S2316" t="s">
        <v>223</v>
      </c>
      <c r="T2316">
        <v>0</v>
      </c>
      <c r="U2316" t="s">
        <v>8600</v>
      </c>
      <c r="V2316" t="s">
        <v>933</v>
      </c>
      <c r="W2316" t="s">
        <v>659</v>
      </c>
      <c r="X2316" t="s">
        <v>659</v>
      </c>
      <c r="Y2316">
        <v>7800</v>
      </c>
      <c r="AB2316">
        <v>0</v>
      </c>
      <c r="AC2316">
        <v>0</v>
      </c>
      <c r="AD2316">
        <v>2</v>
      </c>
      <c r="AE2316">
        <v>629</v>
      </c>
      <c r="AF2316">
        <v>1</v>
      </c>
      <c r="AQ2316">
        <v>1</v>
      </c>
      <c r="AR2316">
        <f t="shared" si="36"/>
        <v>0</v>
      </c>
      <c r="AS2316">
        <v>1</v>
      </c>
      <c r="AT2316" t="s">
        <v>134</v>
      </c>
      <c r="AU2316">
        <v>43</v>
      </c>
    </row>
    <row r="2317" spans="1:47">
      <c r="A2317" t="s">
        <v>8603</v>
      </c>
      <c r="B2317" t="s">
        <v>293</v>
      </c>
      <c r="C2317">
        <v>310</v>
      </c>
      <c r="D2317" t="s">
        <v>8604</v>
      </c>
      <c r="E2317">
        <v>0</v>
      </c>
      <c r="J2317">
        <v>5.5498500000000002</v>
      </c>
      <c r="K2317">
        <v>0</v>
      </c>
      <c r="L2317">
        <v>0</v>
      </c>
      <c r="M2317">
        <v>0</v>
      </c>
      <c r="N2317">
        <v>0</v>
      </c>
      <c r="P2317">
        <v>0</v>
      </c>
      <c r="Q2317">
        <v>0</v>
      </c>
      <c r="R2317">
        <v>0</v>
      </c>
      <c r="S2317" t="s">
        <v>296</v>
      </c>
      <c r="T2317">
        <v>0</v>
      </c>
      <c r="Y2317">
        <v>0</v>
      </c>
      <c r="AB2317">
        <v>0</v>
      </c>
      <c r="AC2317">
        <v>0</v>
      </c>
      <c r="AD2317">
        <v>0</v>
      </c>
      <c r="AE2317">
        <v>0</v>
      </c>
      <c r="AF2317">
        <v>0</v>
      </c>
      <c r="AG2317" t="s">
        <v>845</v>
      </c>
      <c r="AQ2317">
        <v>1</v>
      </c>
      <c r="AR2317">
        <f t="shared" si="36"/>
        <v>0</v>
      </c>
      <c r="AS2317">
        <v>1</v>
      </c>
      <c r="AT2317" t="s">
        <v>135</v>
      </c>
      <c r="AU2317">
        <v>44</v>
      </c>
    </row>
    <row r="2318" spans="1:47">
      <c r="A2318" t="s">
        <v>8605</v>
      </c>
      <c r="C2318">
        <v>310</v>
      </c>
      <c r="D2318" t="s">
        <v>8606</v>
      </c>
      <c r="E2318">
        <v>101</v>
      </c>
      <c r="F2318" t="s">
        <v>8607</v>
      </c>
      <c r="G2318" t="s">
        <v>219</v>
      </c>
      <c r="H2318" t="s">
        <v>220</v>
      </c>
      <c r="I2318" t="s">
        <v>8608</v>
      </c>
      <c r="J2318">
        <v>8.2729999999999998E-2</v>
      </c>
      <c r="K2318">
        <v>1</v>
      </c>
      <c r="L2318">
        <v>1</v>
      </c>
      <c r="M2318">
        <v>1</v>
      </c>
      <c r="N2318">
        <v>1</v>
      </c>
      <c r="O2318" t="s">
        <v>225</v>
      </c>
      <c r="P2318">
        <v>0</v>
      </c>
      <c r="Q2318">
        <v>1</v>
      </c>
      <c r="R2318">
        <v>3400</v>
      </c>
      <c r="S2318" t="s">
        <v>223</v>
      </c>
      <c r="T2318">
        <v>3400</v>
      </c>
      <c r="U2318" t="s">
        <v>8605</v>
      </c>
      <c r="V2318" t="s">
        <v>413</v>
      </c>
      <c r="W2318" t="s">
        <v>225</v>
      </c>
      <c r="X2318" t="s">
        <v>225</v>
      </c>
      <c r="Y2318">
        <v>3400</v>
      </c>
      <c r="AB2318">
        <v>1</v>
      </c>
      <c r="AC2318">
        <v>1</v>
      </c>
      <c r="AD2318">
        <v>3</v>
      </c>
      <c r="AE2318">
        <v>1402</v>
      </c>
      <c r="AF2318">
        <v>2</v>
      </c>
      <c r="AQ2318">
        <v>1</v>
      </c>
      <c r="AR2318">
        <f t="shared" si="36"/>
        <v>9.68</v>
      </c>
      <c r="AS2318">
        <v>1</v>
      </c>
      <c r="AT2318" t="s">
        <v>136</v>
      </c>
      <c r="AU2318">
        <v>45</v>
      </c>
    </row>
    <row r="2319" spans="1:47">
      <c r="A2319" t="s">
        <v>8609</v>
      </c>
      <c r="C2319">
        <v>310</v>
      </c>
      <c r="D2319" t="s">
        <v>8610</v>
      </c>
      <c r="E2319">
        <v>109</v>
      </c>
      <c r="F2319" t="s">
        <v>8611</v>
      </c>
      <c r="G2319" t="s">
        <v>219</v>
      </c>
      <c r="H2319" t="s">
        <v>743</v>
      </c>
      <c r="I2319" t="s">
        <v>8612</v>
      </c>
      <c r="J2319">
        <v>0.12406</v>
      </c>
      <c r="K2319">
        <v>0</v>
      </c>
      <c r="L2319">
        <v>0</v>
      </c>
      <c r="M2319">
        <v>2</v>
      </c>
      <c r="N2319">
        <v>2</v>
      </c>
      <c r="O2319" t="s">
        <v>659</v>
      </c>
      <c r="P2319">
        <v>1</v>
      </c>
      <c r="Q2319">
        <v>2</v>
      </c>
      <c r="R2319">
        <v>6800</v>
      </c>
      <c r="S2319" t="s">
        <v>223</v>
      </c>
      <c r="T2319">
        <v>0</v>
      </c>
      <c r="U2319" t="s">
        <v>8609</v>
      </c>
      <c r="V2319" t="s">
        <v>927</v>
      </c>
      <c r="W2319" t="s">
        <v>659</v>
      </c>
      <c r="X2319" t="s">
        <v>659</v>
      </c>
      <c r="Y2319">
        <v>3400</v>
      </c>
      <c r="AB2319">
        <v>0</v>
      </c>
      <c r="AC2319">
        <v>0</v>
      </c>
      <c r="AD2319">
        <v>3</v>
      </c>
      <c r="AE2319">
        <v>1384</v>
      </c>
      <c r="AF2319">
        <v>2</v>
      </c>
      <c r="AQ2319">
        <v>1</v>
      </c>
      <c r="AR2319">
        <f t="shared" si="36"/>
        <v>0</v>
      </c>
      <c r="AS2319">
        <v>1</v>
      </c>
      <c r="AT2319" t="s">
        <v>134</v>
      </c>
      <c r="AU2319">
        <v>43</v>
      </c>
    </row>
    <row r="2320" spans="1:47">
      <c r="A2320" t="s">
        <v>8613</v>
      </c>
      <c r="C2320">
        <v>310</v>
      </c>
      <c r="D2320" t="s">
        <v>8614</v>
      </c>
      <c r="E2320">
        <v>101</v>
      </c>
      <c r="F2320" t="s">
        <v>8475</v>
      </c>
      <c r="G2320" t="s">
        <v>219</v>
      </c>
      <c r="H2320" t="s">
        <v>220</v>
      </c>
      <c r="I2320" t="s">
        <v>8615</v>
      </c>
      <c r="J2320">
        <v>0.11715</v>
      </c>
      <c r="K2320">
        <v>0</v>
      </c>
      <c r="L2320">
        <v>0</v>
      </c>
      <c r="M2320">
        <v>1</v>
      </c>
      <c r="N2320">
        <v>1</v>
      </c>
      <c r="O2320" t="s">
        <v>659</v>
      </c>
      <c r="P2320">
        <v>1</v>
      </c>
      <c r="Q2320">
        <v>1</v>
      </c>
      <c r="R2320">
        <v>5600</v>
      </c>
      <c r="S2320" t="s">
        <v>223</v>
      </c>
      <c r="T2320">
        <v>0</v>
      </c>
      <c r="U2320" t="s">
        <v>8613</v>
      </c>
      <c r="V2320" t="s">
        <v>933</v>
      </c>
      <c r="W2320" t="s">
        <v>659</v>
      </c>
      <c r="X2320" t="s">
        <v>659</v>
      </c>
      <c r="Y2320">
        <v>5600</v>
      </c>
      <c r="AB2320">
        <v>0</v>
      </c>
      <c r="AC2320">
        <v>0</v>
      </c>
      <c r="AD2320">
        <v>3</v>
      </c>
      <c r="AE2320">
        <v>1628</v>
      </c>
      <c r="AF2320">
        <v>2</v>
      </c>
      <c r="AQ2320">
        <v>1</v>
      </c>
      <c r="AR2320">
        <f t="shared" si="36"/>
        <v>0</v>
      </c>
      <c r="AS2320">
        <v>1</v>
      </c>
      <c r="AT2320" t="s">
        <v>134</v>
      </c>
      <c r="AU2320">
        <v>43</v>
      </c>
    </row>
    <row r="2321" spans="1:47">
      <c r="A2321" t="s">
        <v>8616</v>
      </c>
      <c r="C2321">
        <v>310</v>
      </c>
      <c r="D2321" t="s">
        <v>8617</v>
      </c>
      <c r="E2321">
        <v>132</v>
      </c>
      <c r="F2321" t="s">
        <v>8618</v>
      </c>
      <c r="G2321" t="s">
        <v>219</v>
      </c>
      <c r="H2321" t="s">
        <v>260</v>
      </c>
      <c r="I2321" t="s">
        <v>8619</v>
      </c>
      <c r="J2321">
        <v>0.1215</v>
      </c>
      <c r="K2321">
        <v>0</v>
      </c>
      <c r="L2321">
        <v>0</v>
      </c>
      <c r="M2321">
        <v>0</v>
      </c>
      <c r="N2321">
        <v>0</v>
      </c>
      <c r="P2321">
        <v>0</v>
      </c>
      <c r="Q2321">
        <v>0</v>
      </c>
      <c r="R2321">
        <v>0</v>
      </c>
      <c r="S2321" t="s">
        <v>223</v>
      </c>
      <c r="T2321">
        <v>0</v>
      </c>
      <c r="U2321" t="s">
        <v>8616</v>
      </c>
      <c r="Y2321">
        <v>0</v>
      </c>
      <c r="AB2321">
        <v>0</v>
      </c>
      <c r="AC2321">
        <v>0</v>
      </c>
      <c r="AD2321">
        <v>0</v>
      </c>
      <c r="AE2321">
        <v>0</v>
      </c>
      <c r="AF2321">
        <v>0</v>
      </c>
      <c r="AQ2321">
        <v>1</v>
      </c>
      <c r="AR2321">
        <f t="shared" si="36"/>
        <v>0</v>
      </c>
      <c r="AS2321">
        <v>1</v>
      </c>
      <c r="AT2321" t="s">
        <v>136</v>
      </c>
      <c r="AU2321">
        <v>45</v>
      </c>
    </row>
    <row r="2322" spans="1:47">
      <c r="A2322" t="s">
        <v>8620</v>
      </c>
      <c r="C2322">
        <v>310</v>
      </c>
      <c r="D2322" t="s">
        <v>8621</v>
      </c>
      <c r="E2322">
        <v>102</v>
      </c>
      <c r="F2322" t="s">
        <v>8622</v>
      </c>
      <c r="G2322" t="s">
        <v>422</v>
      </c>
      <c r="H2322" t="s">
        <v>8623</v>
      </c>
      <c r="I2322" t="s">
        <v>8624</v>
      </c>
      <c r="J2322">
        <v>3.1969999999999998E-2</v>
      </c>
      <c r="K2322">
        <v>0</v>
      </c>
      <c r="L2322">
        <v>0</v>
      </c>
      <c r="M2322">
        <v>1</v>
      </c>
      <c r="N2322">
        <v>1</v>
      </c>
      <c r="O2322" t="s">
        <v>659</v>
      </c>
      <c r="P2322">
        <v>1</v>
      </c>
      <c r="Q2322">
        <v>1</v>
      </c>
      <c r="R2322">
        <v>1000</v>
      </c>
      <c r="S2322" t="s">
        <v>223</v>
      </c>
      <c r="T2322">
        <v>0</v>
      </c>
      <c r="U2322" t="s">
        <v>8620</v>
      </c>
      <c r="X2322" t="s">
        <v>659</v>
      </c>
      <c r="Y2322">
        <v>1000</v>
      </c>
      <c r="AB2322">
        <v>0</v>
      </c>
      <c r="AC2322">
        <v>0</v>
      </c>
      <c r="AD2322">
        <v>2</v>
      </c>
      <c r="AE2322">
        <v>1368</v>
      </c>
      <c r="AF2322">
        <v>1</v>
      </c>
      <c r="AQ2322">
        <v>1</v>
      </c>
      <c r="AR2322">
        <f t="shared" si="36"/>
        <v>0</v>
      </c>
      <c r="AS2322">
        <v>1</v>
      </c>
      <c r="AT2322" t="s">
        <v>135</v>
      </c>
      <c r="AU2322">
        <v>44</v>
      </c>
    </row>
    <row r="2323" spans="1:47">
      <c r="A2323" t="s">
        <v>8625</v>
      </c>
      <c r="C2323">
        <v>310</v>
      </c>
      <c r="D2323" t="s">
        <v>8626</v>
      </c>
      <c r="E2323">
        <v>101</v>
      </c>
      <c r="F2323" t="s">
        <v>8627</v>
      </c>
      <c r="G2323" t="s">
        <v>219</v>
      </c>
      <c r="H2323" t="s">
        <v>220</v>
      </c>
      <c r="I2323" t="s">
        <v>8628</v>
      </c>
      <c r="J2323">
        <v>7.9210000000000003E-2</v>
      </c>
      <c r="K2323">
        <v>1</v>
      </c>
      <c r="L2323">
        <v>1</v>
      </c>
      <c r="M2323">
        <v>1</v>
      </c>
      <c r="N2323">
        <v>1</v>
      </c>
      <c r="O2323" t="s">
        <v>225</v>
      </c>
      <c r="P2323">
        <v>0</v>
      </c>
      <c r="Q2323">
        <v>1</v>
      </c>
      <c r="R2323">
        <v>900</v>
      </c>
      <c r="S2323" t="s">
        <v>223</v>
      </c>
      <c r="T2323">
        <v>900</v>
      </c>
      <c r="U2323" t="s">
        <v>8625</v>
      </c>
      <c r="V2323" t="s">
        <v>455</v>
      </c>
      <c r="W2323" t="s">
        <v>225</v>
      </c>
      <c r="X2323" t="s">
        <v>225</v>
      </c>
      <c r="Y2323">
        <v>900</v>
      </c>
      <c r="AB2323">
        <v>1</v>
      </c>
      <c r="AC2323">
        <v>1</v>
      </c>
      <c r="AD2323">
        <v>1</v>
      </c>
      <c r="AE2323">
        <v>560</v>
      </c>
      <c r="AF2323">
        <v>1</v>
      </c>
      <c r="AQ2323">
        <v>1</v>
      </c>
      <c r="AR2323">
        <f t="shared" si="36"/>
        <v>9.68</v>
      </c>
      <c r="AS2323">
        <v>1</v>
      </c>
      <c r="AT2323" t="s">
        <v>136</v>
      </c>
      <c r="AU2323">
        <v>45</v>
      </c>
    </row>
    <row r="2324" spans="1:47">
      <c r="A2324" t="s">
        <v>8629</v>
      </c>
      <c r="C2324">
        <v>310</v>
      </c>
      <c r="D2324" t="s">
        <v>8630</v>
      </c>
      <c r="E2324">
        <v>102</v>
      </c>
      <c r="F2324" t="s">
        <v>8631</v>
      </c>
      <c r="G2324" t="s">
        <v>422</v>
      </c>
      <c r="H2324" t="s">
        <v>8623</v>
      </c>
      <c r="I2324" t="s">
        <v>8632</v>
      </c>
      <c r="J2324">
        <v>3.3509999999999998E-2</v>
      </c>
      <c r="K2324">
        <v>0</v>
      </c>
      <c r="L2324">
        <v>0</v>
      </c>
      <c r="M2324">
        <v>1</v>
      </c>
      <c r="N2324">
        <v>1</v>
      </c>
      <c r="O2324" t="s">
        <v>659</v>
      </c>
      <c r="P2324">
        <v>1</v>
      </c>
      <c r="Q2324">
        <v>1</v>
      </c>
      <c r="R2324">
        <v>4200</v>
      </c>
      <c r="S2324" t="s">
        <v>223</v>
      </c>
      <c r="T2324">
        <v>0</v>
      </c>
      <c r="U2324" t="s">
        <v>8629</v>
      </c>
      <c r="X2324" t="s">
        <v>659</v>
      </c>
      <c r="Y2324">
        <v>4200</v>
      </c>
      <c r="AB2324">
        <v>0</v>
      </c>
      <c r="AC2324">
        <v>0</v>
      </c>
      <c r="AD2324">
        <v>2</v>
      </c>
      <c r="AE2324">
        <v>1368</v>
      </c>
      <c r="AF2324">
        <v>1</v>
      </c>
      <c r="AQ2324">
        <v>1</v>
      </c>
      <c r="AR2324">
        <f t="shared" si="36"/>
        <v>0</v>
      </c>
      <c r="AS2324">
        <v>1</v>
      </c>
      <c r="AT2324" t="s">
        <v>135</v>
      </c>
      <c r="AU2324">
        <v>44</v>
      </c>
    </row>
    <row r="2325" spans="1:47">
      <c r="A2325" t="s">
        <v>8633</v>
      </c>
      <c r="C2325">
        <v>310</v>
      </c>
      <c r="D2325" t="s">
        <v>8634</v>
      </c>
      <c r="E2325">
        <v>102</v>
      </c>
      <c r="F2325" t="s">
        <v>8635</v>
      </c>
      <c r="G2325" t="s">
        <v>422</v>
      </c>
      <c r="H2325" t="s">
        <v>8623</v>
      </c>
      <c r="I2325" t="s">
        <v>8636</v>
      </c>
      <c r="J2325">
        <v>3.4110000000000001E-2</v>
      </c>
      <c r="K2325">
        <v>0</v>
      </c>
      <c r="L2325">
        <v>0</v>
      </c>
      <c r="M2325">
        <v>1</v>
      </c>
      <c r="N2325">
        <v>1</v>
      </c>
      <c r="O2325" t="s">
        <v>659</v>
      </c>
      <c r="P2325">
        <v>1</v>
      </c>
      <c r="Q2325">
        <v>1</v>
      </c>
      <c r="R2325">
        <v>4500</v>
      </c>
      <c r="S2325" t="s">
        <v>223</v>
      </c>
      <c r="T2325">
        <v>0</v>
      </c>
      <c r="U2325" t="s">
        <v>8633</v>
      </c>
      <c r="X2325" t="s">
        <v>659</v>
      </c>
      <c r="Y2325">
        <v>4500</v>
      </c>
      <c r="AB2325">
        <v>0</v>
      </c>
      <c r="AC2325">
        <v>0</v>
      </c>
      <c r="AD2325">
        <v>2</v>
      </c>
      <c r="AE2325">
        <v>1380</v>
      </c>
      <c r="AF2325">
        <v>1</v>
      </c>
      <c r="AQ2325">
        <v>1</v>
      </c>
      <c r="AR2325">
        <f t="shared" si="36"/>
        <v>0</v>
      </c>
      <c r="AS2325">
        <v>1</v>
      </c>
      <c r="AT2325" t="s">
        <v>135</v>
      </c>
      <c r="AU2325">
        <v>44</v>
      </c>
    </row>
    <row r="2326" spans="1:47">
      <c r="A2326" t="s">
        <v>8637</v>
      </c>
      <c r="C2326">
        <v>310</v>
      </c>
      <c r="D2326" t="s">
        <v>8638</v>
      </c>
      <c r="E2326">
        <v>102</v>
      </c>
      <c r="F2326" t="s">
        <v>8639</v>
      </c>
      <c r="G2326" t="s">
        <v>422</v>
      </c>
      <c r="H2326" t="s">
        <v>8623</v>
      </c>
      <c r="I2326" t="s">
        <v>8640</v>
      </c>
      <c r="J2326">
        <v>3.5380000000000002E-2</v>
      </c>
      <c r="K2326">
        <v>0</v>
      </c>
      <c r="L2326">
        <v>0</v>
      </c>
      <c r="M2326">
        <v>1</v>
      </c>
      <c r="N2326">
        <v>1</v>
      </c>
      <c r="O2326" t="s">
        <v>659</v>
      </c>
      <c r="P2326">
        <v>1</v>
      </c>
      <c r="Q2326">
        <v>2</v>
      </c>
      <c r="R2326">
        <v>43900</v>
      </c>
      <c r="S2326" t="s">
        <v>223</v>
      </c>
      <c r="T2326">
        <v>0</v>
      </c>
      <c r="U2326" t="s">
        <v>8637</v>
      </c>
      <c r="X2326" t="s">
        <v>659</v>
      </c>
      <c r="Y2326">
        <v>21950</v>
      </c>
      <c r="AB2326">
        <v>0</v>
      </c>
      <c r="AC2326">
        <v>0</v>
      </c>
      <c r="AD2326">
        <v>2</v>
      </c>
      <c r="AE2326">
        <v>1380</v>
      </c>
      <c r="AF2326">
        <v>1</v>
      </c>
      <c r="AQ2326">
        <v>1</v>
      </c>
      <c r="AR2326">
        <f t="shared" si="36"/>
        <v>0</v>
      </c>
      <c r="AS2326">
        <v>1</v>
      </c>
      <c r="AT2326" t="s">
        <v>135</v>
      </c>
      <c r="AU2326">
        <v>44</v>
      </c>
    </row>
    <row r="2327" spans="1:47">
      <c r="A2327" t="s">
        <v>8641</v>
      </c>
      <c r="C2327">
        <v>310</v>
      </c>
      <c r="D2327" t="s">
        <v>8642</v>
      </c>
      <c r="E2327">
        <v>101</v>
      </c>
      <c r="F2327" t="s">
        <v>8618</v>
      </c>
      <c r="G2327" t="s">
        <v>219</v>
      </c>
      <c r="H2327" t="s">
        <v>220</v>
      </c>
      <c r="I2327" t="s">
        <v>8643</v>
      </c>
      <c r="J2327">
        <v>0.17701</v>
      </c>
      <c r="K2327">
        <v>1</v>
      </c>
      <c r="L2327">
        <v>1</v>
      </c>
      <c r="M2327">
        <v>1</v>
      </c>
      <c r="N2327">
        <v>1</v>
      </c>
      <c r="O2327" t="s">
        <v>225</v>
      </c>
      <c r="P2327">
        <v>0</v>
      </c>
      <c r="Q2327">
        <v>1</v>
      </c>
      <c r="R2327">
        <v>7600</v>
      </c>
      <c r="S2327" t="s">
        <v>223</v>
      </c>
      <c r="T2327">
        <v>7600</v>
      </c>
      <c r="U2327" t="s">
        <v>8641</v>
      </c>
      <c r="V2327" t="s">
        <v>455</v>
      </c>
      <c r="W2327" t="s">
        <v>225</v>
      </c>
      <c r="X2327" t="s">
        <v>225</v>
      </c>
      <c r="Y2327">
        <v>7600</v>
      </c>
      <c r="AB2327">
        <v>1</v>
      </c>
      <c r="AC2327">
        <v>1</v>
      </c>
      <c r="AD2327">
        <v>1</v>
      </c>
      <c r="AE2327">
        <v>1048</v>
      </c>
      <c r="AF2327">
        <v>1</v>
      </c>
      <c r="AQ2327">
        <v>2</v>
      </c>
      <c r="AR2327">
        <f t="shared" si="36"/>
        <v>9.68</v>
      </c>
      <c r="AS2327">
        <v>1</v>
      </c>
      <c r="AT2327" t="s">
        <v>136</v>
      </c>
      <c r="AU2327">
        <v>45</v>
      </c>
    </row>
    <row r="2328" spans="1:47">
      <c r="A2328" t="s">
        <v>8644</v>
      </c>
      <c r="C2328">
        <v>310</v>
      </c>
      <c r="D2328" t="s">
        <v>8645</v>
      </c>
      <c r="E2328">
        <v>101</v>
      </c>
      <c r="F2328" t="s">
        <v>8646</v>
      </c>
      <c r="G2328" t="s">
        <v>219</v>
      </c>
      <c r="H2328" t="s">
        <v>220</v>
      </c>
      <c r="I2328" t="s">
        <v>8647</v>
      </c>
      <c r="J2328">
        <v>8.1100000000000005E-2</v>
      </c>
      <c r="K2328">
        <v>1</v>
      </c>
      <c r="L2328">
        <v>1</v>
      </c>
      <c r="M2328">
        <v>1</v>
      </c>
      <c r="N2328">
        <v>1</v>
      </c>
      <c r="O2328" t="s">
        <v>225</v>
      </c>
      <c r="P2328">
        <v>0</v>
      </c>
      <c r="Q2328">
        <v>1</v>
      </c>
      <c r="R2328">
        <v>3300</v>
      </c>
      <c r="S2328" t="s">
        <v>223</v>
      </c>
      <c r="T2328">
        <v>3300</v>
      </c>
      <c r="U2328" t="s">
        <v>8644</v>
      </c>
      <c r="V2328" t="s">
        <v>413</v>
      </c>
      <c r="W2328" t="s">
        <v>225</v>
      </c>
      <c r="X2328" t="s">
        <v>225</v>
      </c>
      <c r="Y2328">
        <v>3300</v>
      </c>
      <c r="AB2328">
        <v>1</v>
      </c>
      <c r="AC2328">
        <v>1</v>
      </c>
      <c r="AD2328">
        <v>1</v>
      </c>
      <c r="AE2328">
        <v>708</v>
      </c>
      <c r="AF2328">
        <v>1</v>
      </c>
      <c r="AQ2328">
        <v>1</v>
      </c>
      <c r="AR2328">
        <f t="shared" si="36"/>
        <v>9.68</v>
      </c>
      <c r="AS2328">
        <v>1</v>
      </c>
      <c r="AT2328" t="s">
        <v>136</v>
      </c>
      <c r="AU2328">
        <v>45</v>
      </c>
    </row>
    <row r="2329" spans="1:47">
      <c r="A2329" t="s">
        <v>8648</v>
      </c>
      <c r="C2329">
        <v>310</v>
      </c>
      <c r="D2329" t="s">
        <v>8649</v>
      </c>
      <c r="E2329">
        <v>102</v>
      </c>
      <c r="F2329" t="s">
        <v>8650</v>
      </c>
      <c r="G2329" t="s">
        <v>422</v>
      </c>
      <c r="H2329" t="s">
        <v>8623</v>
      </c>
      <c r="I2329" t="s">
        <v>8651</v>
      </c>
      <c r="J2329">
        <v>3.3029999999999997E-2</v>
      </c>
      <c r="K2329">
        <v>0</v>
      </c>
      <c r="L2329">
        <v>0</v>
      </c>
      <c r="M2329">
        <v>1</v>
      </c>
      <c r="N2329">
        <v>1</v>
      </c>
      <c r="O2329" t="s">
        <v>659</v>
      </c>
      <c r="P2329">
        <v>1</v>
      </c>
      <c r="Q2329">
        <v>2</v>
      </c>
      <c r="R2329">
        <v>22200</v>
      </c>
      <c r="S2329" t="s">
        <v>223</v>
      </c>
      <c r="T2329">
        <v>0</v>
      </c>
      <c r="U2329" t="s">
        <v>8648</v>
      </c>
      <c r="X2329" t="s">
        <v>659</v>
      </c>
      <c r="Y2329">
        <v>11100</v>
      </c>
      <c r="AB2329">
        <v>0</v>
      </c>
      <c r="AC2329">
        <v>0</v>
      </c>
      <c r="AD2329">
        <v>2</v>
      </c>
      <c r="AE2329">
        <v>1380</v>
      </c>
      <c r="AF2329">
        <v>1</v>
      </c>
      <c r="AQ2329">
        <v>1</v>
      </c>
      <c r="AR2329">
        <f t="shared" si="36"/>
        <v>0</v>
      </c>
      <c r="AS2329">
        <v>1</v>
      </c>
      <c r="AT2329" t="s">
        <v>135</v>
      </c>
      <c r="AU2329">
        <v>44</v>
      </c>
    </row>
    <row r="2330" spans="1:47">
      <c r="A2330" t="s">
        <v>8652</v>
      </c>
      <c r="C2330">
        <v>310</v>
      </c>
      <c r="D2330" t="s">
        <v>8653</v>
      </c>
      <c r="E2330">
        <v>101</v>
      </c>
      <c r="F2330" t="s">
        <v>8654</v>
      </c>
      <c r="G2330" t="s">
        <v>219</v>
      </c>
      <c r="H2330" t="s">
        <v>220</v>
      </c>
      <c r="I2330" t="s">
        <v>8655</v>
      </c>
      <c r="J2330">
        <v>0.11531</v>
      </c>
      <c r="K2330">
        <v>0</v>
      </c>
      <c r="L2330">
        <v>0</v>
      </c>
      <c r="M2330">
        <v>1</v>
      </c>
      <c r="N2330">
        <v>1</v>
      </c>
      <c r="O2330" t="s">
        <v>659</v>
      </c>
      <c r="P2330">
        <v>1</v>
      </c>
      <c r="Q2330">
        <v>1</v>
      </c>
      <c r="R2330">
        <v>4500</v>
      </c>
      <c r="S2330" t="s">
        <v>223</v>
      </c>
      <c r="T2330">
        <v>0</v>
      </c>
      <c r="U2330" t="s">
        <v>8652</v>
      </c>
      <c r="V2330" t="s">
        <v>933</v>
      </c>
      <c r="W2330" t="s">
        <v>659</v>
      </c>
      <c r="X2330" t="s">
        <v>659</v>
      </c>
      <c r="Y2330">
        <v>4500</v>
      </c>
      <c r="AB2330">
        <v>0</v>
      </c>
      <c r="AC2330">
        <v>0</v>
      </c>
      <c r="AD2330">
        <v>3</v>
      </c>
      <c r="AE2330">
        <v>944</v>
      </c>
      <c r="AF2330">
        <v>1</v>
      </c>
      <c r="AQ2330">
        <v>1</v>
      </c>
      <c r="AR2330">
        <f t="shared" si="36"/>
        <v>0</v>
      </c>
      <c r="AS2330">
        <v>1</v>
      </c>
      <c r="AT2330" t="s">
        <v>134</v>
      </c>
      <c r="AU2330">
        <v>43</v>
      </c>
    </row>
    <row r="2331" spans="1:47">
      <c r="A2331" t="s">
        <v>8656</v>
      </c>
      <c r="C2331">
        <v>310</v>
      </c>
      <c r="D2331" t="s">
        <v>8657</v>
      </c>
      <c r="E2331">
        <v>101</v>
      </c>
      <c r="F2331" t="s">
        <v>8658</v>
      </c>
      <c r="G2331" t="s">
        <v>219</v>
      </c>
      <c r="H2331" t="s">
        <v>220</v>
      </c>
      <c r="I2331" t="s">
        <v>8659</v>
      </c>
      <c r="J2331">
        <v>0.16692000000000001</v>
      </c>
      <c r="K2331">
        <v>1</v>
      </c>
      <c r="L2331">
        <v>1</v>
      </c>
      <c r="M2331">
        <v>1</v>
      </c>
      <c r="N2331">
        <v>1</v>
      </c>
      <c r="O2331" t="s">
        <v>225</v>
      </c>
      <c r="P2331">
        <v>0</v>
      </c>
      <c r="Q2331">
        <v>1</v>
      </c>
      <c r="R2331">
        <v>3800</v>
      </c>
      <c r="S2331" t="s">
        <v>223</v>
      </c>
      <c r="T2331">
        <v>3800</v>
      </c>
      <c r="U2331" t="s">
        <v>8656</v>
      </c>
      <c r="V2331" t="s">
        <v>413</v>
      </c>
      <c r="W2331" t="s">
        <v>225</v>
      </c>
      <c r="X2331" t="s">
        <v>225</v>
      </c>
      <c r="Y2331">
        <v>3800</v>
      </c>
      <c r="AB2331">
        <v>1</v>
      </c>
      <c r="AC2331">
        <v>1</v>
      </c>
      <c r="AD2331">
        <v>1</v>
      </c>
      <c r="AE2331">
        <v>902</v>
      </c>
      <c r="AF2331">
        <v>1</v>
      </c>
      <c r="AQ2331">
        <v>2</v>
      </c>
      <c r="AR2331">
        <f t="shared" si="36"/>
        <v>9.68</v>
      </c>
      <c r="AS2331">
        <v>1</v>
      </c>
      <c r="AT2331" t="s">
        <v>136</v>
      </c>
      <c r="AU2331">
        <v>45</v>
      </c>
    </row>
    <row r="2332" spans="1:47">
      <c r="A2332" t="s">
        <v>8660</v>
      </c>
      <c r="C2332">
        <v>310</v>
      </c>
      <c r="D2332" t="s">
        <v>8661</v>
      </c>
      <c r="E2332">
        <v>101</v>
      </c>
      <c r="F2332" t="s">
        <v>8662</v>
      </c>
      <c r="G2332" t="s">
        <v>219</v>
      </c>
      <c r="H2332" t="s">
        <v>220</v>
      </c>
      <c r="I2332" t="s">
        <v>8663</v>
      </c>
      <c r="J2332">
        <v>0.13214000000000001</v>
      </c>
      <c r="K2332">
        <v>0</v>
      </c>
      <c r="L2332">
        <v>0</v>
      </c>
      <c r="M2332">
        <v>1</v>
      </c>
      <c r="N2332">
        <v>1</v>
      </c>
      <c r="O2332" t="s">
        <v>659</v>
      </c>
      <c r="P2332">
        <v>1</v>
      </c>
      <c r="Q2332">
        <v>0</v>
      </c>
      <c r="R2332">
        <v>0</v>
      </c>
      <c r="S2332" t="s">
        <v>243</v>
      </c>
      <c r="T2332">
        <v>0</v>
      </c>
      <c r="U2332" t="s">
        <v>8660</v>
      </c>
      <c r="V2332" t="s">
        <v>933</v>
      </c>
      <c r="W2332" t="s">
        <v>659</v>
      </c>
      <c r="X2332" t="s">
        <v>659</v>
      </c>
      <c r="Y2332">
        <v>5000</v>
      </c>
      <c r="AB2332">
        <v>0</v>
      </c>
      <c r="AC2332">
        <v>0</v>
      </c>
      <c r="AD2332">
        <v>2</v>
      </c>
      <c r="AE2332">
        <v>762</v>
      </c>
      <c r="AF2332">
        <v>1</v>
      </c>
      <c r="AQ2332">
        <v>2</v>
      </c>
      <c r="AR2332">
        <f t="shared" si="36"/>
        <v>0</v>
      </c>
      <c r="AS2332">
        <v>1</v>
      </c>
      <c r="AT2332" t="s">
        <v>134</v>
      </c>
      <c r="AU2332">
        <v>43</v>
      </c>
    </row>
    <row r="2333" spans="1:47">
      <c r="A2333" t="s">
        <v>8664</v>
      </c>
      <c r="C2333">
        <v>310</v>
      </c>
      <c r="D2333" t="s">
        <v>8665</v>
      </c>
      <c r="E2333">
        <v>102</v>
      </c>
      <c r="F2333" t="s">
        <v>8666</v>
      </c>
      <c r="G2333" t="s">
        <v>422</v>
      </c>
      <c r="H2333" t="s">
        <v>8623</v>
      </c>
      <c r="I2333" t="s">
        <v>8667</v>
      </c>
      <c r="J2333">
        <v>3.4540000000000001E-2</v>
      </c>
      <c r="K2333">
        <v>0</v>
      </c>
      <c r="L2333">
        <v>0</v>
      </c>
      <c r="M2333">
        <v>1</v>
      </c>
      <c r="N2333">
        <v>1</v>
      </c>
      <c r="O2333" t="s">
        <v>659</v>
      </c>
      <c r="P2333">
        <v>1</v>
      </c>
      <c r="Q2333">
        <v>1</v>
      </c>
      <c r="R2333">
        <v>900</v>
      </c>
      <c r="S2333" t="s">
        <v>223</v>
      </c>
      <c r="T2333">
        <v>0</v>
      </c>
      <c r="U2333" t="s">
        <v>8664</v>
      </c>
      <c r="X2333" t="s">
        <v>659</v>
      </c>
      <c r="Y2333">
        <v>900</v>
      </c>
      <c r="AB2333">
        <v>0</v>
      </c>
      <c r="AC2333">
        <v>0</v>
      </c>
      <c r="AD2333">
        <v>2</v>
      </c>
      <c r="AE2333">
        <v>1368</v>
      </c>
      <c r="AF2333">
        <v>1</v>
      </c>
      <c r="AQ2333">
        <v>1</v>
      </c>
      <c r="AR2333">
        <f t="shared" si="36"/>
        <v>0</v>
      </c>
      <c r="AS2333">
        <v>1</v>
      </c>
      <c r="AT2333" t="s">
        <v>135</v>
      </c>
      <c r="AU2333">
        <v>44</v>
      </c>
    </row>
    <row r="2334" spans="1:47">
      <c r="A2334" t="s">
        <v>8668</v>
      </c>
      <c r="C2334">
        <v>310</v>
      </c>
      <c r="D2334" t="s">
        <v>8669</v>
      </c>
      <c r="E2334">
        <v>101</v>
      </c>
      <c r="F2334" t="s">
        <v>8670</v>
      </c>
      <c r="G2334" t="s">
        <v>219</v>
      </c>
      <c r="H2334" t="s">
        <v>220</v>
      </c>
      <c r="I2334" t="s">
        <v>8671</v>
      </c>
      <c r="J2334">
        <v>8.5750000000000007E-2</v>
      </c>
      <c r="K2334">
        <v>0</v>
      </c>
      <c r="L2334">
        <v>0</v>
      </c>
      <c r="M2334">
        <v>1</v>
      </c>
      <c r="N2334">
        <v>1</v>
      </c>
      <c r="O2334" t="s">
        <v>659</v>
      </c>
      <c r="P2334">
        <v>1</v>
      </c>
      <c r="Q2334">
        <v>1</v>
      </c>
      <c r="R2334">
        <v>3900</v>
      </c>
      <c r="S2334" t="s">
        <v>223</v>
      </c>
      <c r="T2334">
        <v>0</v>
      </c>
      <c r="U2334" t="s">
        <v>8668</v>
      </c>
      <c r="V2334" t="s">
        <v>933</v>
      </c>
      <c r="W2334" t="s">
        <v>659</v>
      </c>
      <c r="X2334" t="s">
        <v>659</v>
      </c>
      <c r="Y2334">
        <v>3900</v>
      </c>
      <c r="AB2334">
        <v>0</v>
      </c>
      <c r="AC2334">
        <v>0</v>
      </c>
      <c r="AD2334">
        <v>2</v>
      </c>
      <c r="AE2334">
        <v>720</v>
      </c>
      <c r="AF2334">
        <v>1</v>
      </c>
      <c r="AQ2334">
        <v>1</v>
      </c>
      <c r="AR2334">
        <f t="shared" si="36"/>
        <v>0</v>
      </c>
      <c r="AS2334">
        <v>1</v>
      </c>
      <c r="AT2334" t="s">
        <v>134</v>
      </c>
      <c r="AU2334">
        <v>43</v>
      </c>
    </row>
    <row r="2335" spans="1:47">
      <c r="A2335" t="s">
        <v>8672</v>
      </c>
      <c r="C2335">
        <v>310</v>
      </c>
      <c r="D2335" t="s">
        <v>8673</v>
      </c>
      <c r="E2335">
        <v>132</v>
      </c>
      <c r="F2335" t="s">
        <v>8674</v>
      </c>
      <c r="G2335" t="s">
        <v>219</v>
      </c>
      <c r="H2335" t="s">
        <v>260</v>
      </c>
      <c r="I2335" t="s">
        <v>8675</v>
      </c>
      <c r="J2335">
        <v>8.7830000000000005E-2</v>
      </c>
      <c r="K2335">
        <v>0</v>
      </c>
      <c r="L2335">
        <v>0</v>
      </c>
      <c r="M2335">
        <v>0</v>
      </c>
      <c r="N2335">
        <v>0</v>
      </c>
      <c r="P2335">
        <v>0</v>
      </c>
      <c r="Q2335">
        <v>0</v>
      </c>
      <c r="R2335">
        <v>0</v>
      </c>
      <c r="S2335" t="s">
        <v>223</v>
      </c>
      <c r="T2335">
        <v>0</v>
      </c>
      <c r="U2335" t="s">
        <v>8672</v>
      </c>
      <c r="Y2335">
        <v>0</v>
      </c>
      <c r="AB2335">
        <v>0</v>
      </c>
      <c r="AC2335">
        <v>0</v>
      </c>
      <c r="AD2335">
        <v>0</v>
      </c>
      <c r="AE2335">
        <v>0</v>
      </c>
      <c r="AF2335">
        <v>0</v>
      </c>
      <c r="AQ2335">
        <v>1</v>
      </c>
      <c r="AR2335">
        <f t="shared" si="36"/>
        <v>0</v>
      </c>
      <c r="AS2335">
        <v>1</v>
      </c>
      <c r="AT2335" t="s">
        <v>136</v>
      </c>
      <c r="AU2335">
        <v>45</v>
      </c>
    </row>
    <row r="2336" spans="1:47">
      <c r="A2336" t="s">
        <v>8676</v>
      </c>
      <c r="C2336">
        <v>310</v>
      </c>
      <c r="D2336" t="s">
        <v>8677</v>
      </c>
      <c r="E2336">
        <v>101</v>
      </c>
      <c r="F2336" t="s">
        <v>8678</v>
      </c>
      <c r="G2336" t="s">
        <v>219</v>
      </c>
      <c r="H2336" t="s">
        <v>220</v>
      </c>
      <c r="I2336" t="s">
        <v>8679</v>
      </c>
      <c r="J2336">
        <v>9.8610000000000003E-2</v>
      </c>
      <c r="K2336">
        <v>1</v>
      </c>
      <c r="L2336">
        <v>1</v>
      </c>
      <c r="M2336">
        <v>1</v>
      </c>
      <c r="N2336">
        <v>1</v>
      </c>
      <c r="O2336" t="s">
        <v>225</v>
      </c>
      <c r="P2336">
        <v>0</v>
      </c>
      <c r="Q2336">
        <v>1</v>
      </c>
      <c r="R2336">
        <v>400</v>
      </c>
      <c r="S2336" t="s">
        <v>223</v>
      </c>
      <c r="T2336">
        <v>400</v>
      </c>
      <c r="U2336" t="s">
        <v>8676</v>
      </c>
      <c r="V2336" t="s">
        <v>455</v>
      </c>
      <c r="W2336" t="s">
        <v>225</v>
      </c>
      <c r="X2336" t="s">
        <v>225</v>
      </c>
      <c r="Y2336">
        <v>400</v>
      </c>
      <c r="AB2336">
        <v>1</v>
      </c>
      <c r="AC2336">
        <v>1</v>
      </c>
      <c r="AD2336">
        <v>3</v>
      </c>
      <c r="AE2336">
        <v>658</v>
      </c>
      <c r="AF2336">
        <v>1</v>
      </c>
      <c r="AQ2336">
        <v>1</v>
      </c>
      <c r="AR2336">
        <f t="shared" si="36"/>
        <v>9.68</v>
      </c>
      <c r="AS2336">
        <v>1</v>
      </c>
      <c r="AT2336" t="s">
        <v>136</v>
      </c>
      <c r="AU2336">
        <v>45</v>
      </c>
    </row>
    <row r="2337" spans="1:47">
      <c r="A2337" t="s">
        <v>8680</v>
      </c>
      <c r="C2337">
        <v>310</v>
      </c>
      <c r="D2337" t="s">
        <v>8681</v>
      </c>
      <c r="E2337">
        <v>101</v>
      </c>
      <c r="F2337" t="s">
        <v>8682</v>
      </c>
      <c r="G2337" t="s">
        <v>422</v>
      </c>
      <c r="H2337" t="s">
        <v>220</v>
      </c>
      <c r="I2337" t="s">
        <v>8683</v>
      </c>
      <c r="J2337">
        <v>0.16539000000000001</v>
      </c>
      <c r="K2337">
        <v>0</v>
      </c>
      <c r="L2337">
        <v>0</v>
      </c>
      <c r="M2337">
        <v>1</v>
      </c>
      <c r="N2337">
        <v>1</v>
      </c>
      <c r="O2337" t="s">
        <v>659</v>
      </c>
      <c r="P2337">
        <v>1</v>
      </c>
      <c r="Q2337">
        <v>1</v>
      </c>
      <c r="R2337">
        <v>7400</v>
      </c>
      <c r="S2337" t="s">
        <v>223</v>
      </c>
      <c r="T2337">
        <v>0</v>
      </c>
      <c r="U2337" t="s">
        <v>8680</v>
      </c>
      <c r="V2337" t="s">
        <v>460</v>
      </c>
      <c r="X2337" t="s">
        <v>659</v>
      </c>
      <c r="Y2337">
        <v>7400</v>
      </c>
      <c r="AB2337">
        <v>0</v>
      </c>
      <c r="AC2337">
        <v>0</v>
      </c>
      <c r="AD2337">
        <v>2</v>
      </c>
      <c r="AE2337">
        <v>1306</v>
      </c>
      <c r="AF2337">
        <v>2</v>
      </c>
      <c r="AQ2337">
        <v>1</v>
      </c>
      <c r="AR2337">
        <f t="shared" si="36"/>
        <v>0</v>
      </c>
      <c r="AS2337">
        <v>1</v>
      </c>
      <c r="AT2337" t="s">
        <v>135</v>
      </c>
      <c r="AU2337">
        <v>44</v>
      </c>
    </row>
    <row r="2338" spans="1:47">
      <c r="A2338" t="s">
        <v>8684</v>
      </c>
      <c r="C2338">
        <v>310</v>
      </c>
      <c r="D2338" t="s">
        <v>8685</v>
      </c>
      <c r="E2338">
        <v>102</v>
      </c>
      <c r="F2338" t="s">
        <v>8686</v>
      </c>
      <c r="G2338" t="s">
        <v>422</v>
      </c>
      <c r="H2338" t="s">
        <v>8623</v>
      </c>
      <c r="I2338" t="s">
        <v>8687</v>
      </c>
      <c r="J2338">
        <v>3.3610000000000001E-2</v>
      </c>
      <c r="K2338">
        <v>0</v>
      </c>
      <c r="L2338">
        <v>0</v>
      </c>
      <c r="M2338">
        <v>1</v>
      </c>
      <c r="N2338">
        <v>1</v>
      </c>
      <c r="O2338" t="s">
        <v>659</v>
      </c>
      <c r="P2338">
        <v>1</v>
      </c>
      <c r="Q2338">
        <v>1</v>
      </c>
      <c r="R2338">
        <v>3700</v>
      </c>
      <c r="S2338" t="s">
        <v>223</v>
      </c>
      <c r="T2338">
        <v>0</v>
      </c>
      <c r="U2338" t="s">
        <v>8684</v>
      </c>
      <c r="X2338" t="s">
        <v>659</v>
      </c>
      <c r="Y2338">
        <v>3700</v>
      </c>
      <c r="AB2338">
        <v>0</v>
      </c>
      <c r="AC2338">
        <v>0</v>
      </c>
      <c r="AD2338">
        <v>2</v>
      </c>
      <c r="AE2338">
        <v>1368</v>
      </c>
      <c r="AF2338">
        <v>1</v>
      </c>
      <c r="AQ2338">
        <v>1</v>
      </c>
      <c r="AR2338">
        <f t="shared" si="36"/>
        <v>0</v>
      </c>
      <c r="AS2338">
        <v>1</v>
      </c>
      <c r="AT2338" t="s">
        <v>135</v>
      </c>
      <c r="AU2338">
        <v>44</v>
      </c>
    </row>
    <row r="2339" spans="1:47">
      <c r="A2339" t="s">
        <v>8688</v>
      </c>
      <c r="C2339">
        <v>310</v>
      </c>
      <c r="D2339" t="s">
        <v>8689</v>
      </c>
      <c r="E2339">
        <v>102</v>
      </c>
      <c r="F2339" t="s">
        <v>8690</v>
      </c>
      <c r="G2339" t="s">
        <v>422</v>
      </c>
      <c r="H2339" t="s">
        <v>8623</v>
      </c>
      <c r="I2339" t="s">
        <v>8691</v>
      </c>
      <c r="J2339">
        <v>3.2910000000000002E-2</v>
      </c>
      <c r="K2339">
        <v>0</v>
      </c>
      <c r="L2339">
        <v>0</v>
      </c>
      <c r="M2339">
        <v>1</v>
      </c>
      <c r="N2339">
        <v>1</v>
      </c>
      <c r="O2339" t="s">
        <v>659</v>
      </c>
      <c r="P2339">
        <v>1</v>
      </c>
      <c r="Q2339">
        <v>1</v>
      </c>
      <c r="R2339">
        <v>6500</v>
      </c>
      <c r="S2339" t="s">
        <v>223</v>
      </c>
      <c r="T2339">
        <v>0</v>
      </c>
      <c r="U2339" t="s">
        <v>8688</v>
      </c>
      <c r="X2339" t="s">
        <v>659</v>
      </c>
      <c r="Y2339">
        <v>6500</v>
      </c>
      <c r="AB2339">
        <v>0</v>
      </c>
      <c r="AC2339">
        <v>0</v>
      </c>
      <c r="AD2339">
        <v>2</v>
      </c>
      <c r="AE2339">
        <v>1380</v>
      </c>
      <c r="AF2339">
        <v>1</v>
      </c>
      <c r="AQ2339">
        <v>1</v>
      </c>
      <c r="AR2339">
        <f t="shared" si="36"/>
        <v>0</v>
      </c>
      <c r="AS2339">
        <v>1</v>
      </c>
      <c r="AT2339" t="s">
        <v>135</v>
      </c>
      <c r="AU2339">
        <v>44</v>
      </c>
    </row>
    <row r="2340" spans="1:47">
      <c r="A2340" t="s">
        <v>8692</v>
      </c>
      <c r="C2340">
        <v>310</v>
      </c>
      <c r="D2340" t="s">
        <v>8693</v>
      </c>
      <c r="E2340">
        <v>101</v>
      </c>
      <c r="F2340" t="s">
        <v>8694</v>
      </c>
      <c r="G2340" t="s">
        <v>219</v>
      </c>
      <c r="H2340" t="s">
        <v>220</v>
      </c>
      <c r="I2340" t="s">
        <v>8695</v>
      </c>
      <c r="J2340">
        <v>5.2560000000000003E-2</v>
      </c>
      <c r="K2340">
        <v>0</v>
      </c>
      <c r="L2340">
        <v>0</v>
      </c>
      <c r="M2340">
        <v>1</v>
      </c>
      <c r="N2340">
        <v>1</v>
      </c>
      <c r="O2340" t="s">
        <v>659</v>
      </c>
      <c r="P2340">
        <v>1</v>
      </c>
      <c r="Q2340">
        <v>1</v>
      </c>
      <c r="R2340">
        <v>9300</v>
      </c>
      <c r="S2340" t="s">
        <v>223</v>
      </c>
      <c r="T2340">
        <v>0</v>
      </c>
      <c r="U2340" t="s">
        <v>8692</v>
      </c>
      <c r="V2340" t="s">
        <v>933</v>
      </c>
      <c r="W2340" t="s">
        <v>659</v>
      </c>
      <c r="X2340" t="s">
        <v>659</v>
      </c>
      <c r="Y2340">
        <v>9300</v>
      </c>
      <c r="AB2340">
        <v>0</v>
      </c>
      <c r="AC2340">
        <v>0</v>
      </c>
      <c r="AD2340">
        <v>2</v>
      </c>
      <c r="AE2340">
        <v>781</v>
      </c>
      <c r="AF2340">
        <v>1</v>
      </c>
      <c r="AQ2340">
        <v>1</v>
      </c>
      <c r="AR2340">
        <f t="shared" si="36"/>
        <v>0</v>
      </c>
      <c r="AS2340">
        <v>1</v>
      </c>
      <c r="AT2340" t="s">
        <v>134</v>
      </c>
      <c r="AU2340">
        <v>43</v>
      </c>
    </row>
    <row r="2341" spans="1:47">
      <c r="A2341" t="s">
        <v>8696</v>
      </c>
      <c r="C2341">
        <v>310</v>
      </c>
      <c r="D2341" t="s">
        <v>8697</v>
      </c>
      <c r="E2341">
        <v>101</v>
      </c>
      <c r="F2341" t="s">
        <v>8698</v>
      </c>
      <c r="G2341" t="s">
        <v>219</v>
      </c>
      <c r="H2341" t="s">
        <v>220</v>
      </c>
      <c r="I2341" t="s">
        <v>8699</v>
      </c>
      <c r="J2341">
        <v>0.1144</v>
      </c>
      <c r="K2341">
        <v>0</v>
      </c>
      <c r="L2341">
        <v>0</v>
      </c>
      <c r="M2341">
        <v>1</v>
      </c>
      <c r="N2341">
        <v>1</v>
      </c>
      <c r="O2341" t="s">
        <v>659</v>
      </c>
      <c r="P2341">
        <v>1</v>
      </c>
      <c r="Q2341">
        <v>1</v>
      </c>
      <c r="R2341">
        <v>500</v>
      </c>
      <c r="S2341" t="s">
        <v>223</v>
      </c>
      <c r="T2341">
        <v>0</v>
      </c>
      <c r="U2341" t="s">
        <v>8696</v>
      </c>
      <c r="V2341" t="s">
        <v>933</v>
      </c>
      <c r="W2341" t="s">
        <v>659</v>
      </c>
      <c r="X2341" t="s">
        <v>659</v>
      </c>
      <c r="Y2341">
        <v>500</v>
      </c>
      <c r="AB2341">
        <v>0</v>
      </c>
      <c r="AC2341">
        <v>0</v>
      </c>
      <c r="AD2341">
        <v>3</v>
      </c>
      <c r="AE2341">
        <v>1081</v>
      </c>
      <c r="AF2341">
        <v>1.75</v>
      </c>
      <c r="AQ2341">
        <v>2</v>
      </c>
      <c r="AR2341">
        <f t="shared" si="36"/>
        <v>0</v>
      </c>
      <c r="AS2341">
        <v>1</v>
      </c>
      <c r="AT2341" t="s">
        <v>134</v>
      </c>
      <c r="AU2341">
        <v>43</v>
      </c>
    </row>
    <row r="2342" spans="1:47">
      <c r="A2342" t="s">
        <v>8700</v>
      </c>
      <c r="C2342">
        <v>310</v>
      </c>
      <c r="D2342" t="s">
        <v>8701</v>
      </c>
      <c r="E2342">
        <v>101</v>
      </c>
      <c r="F2342" t="s">
        <v>8702</v>
      </c>
      <c r="G2342" t="s">
        <v>219</v>
      </c>
      <c r="H2342" t="s">
        <v>220</v>
      </c>
      <c r="I2342" t="s">
        <v>8703</v>
      </c>
      <c r="J2342">
        <v>5.9279999999999999E-2</v>
      </c>
      <c r="K2342">
        <v>0</v>
      </c>
      <c r="L2342">
        <v>0</v>
      </c>
      <c r="M2342">
        <v>1</v>
      </c>
      <c r="N2342">
        <v>1</v>
      </c>
      <c r="O2342" t="s">
        <v>659</v>
      </c>
      <c r="P2342">
        <v>1</v>
      </c>
      <c r="Q2342">
        <v>2</v>
      </c>
      <c r="R2342">
        <v>8600</v>
      </c>
      <c r="S2342" t="s">
        <v>223</v>
      </c>
      <c r="T2342">
        <v>0</v>
      </c>
      <c r="U2342" t="s">
        <v>8700</v>
      </c>
      <c r="V2342" t="s">
        <v>933</v>
      </c>
      <c r="W2342" t="s">
        <v>659</v>
      </c>
      <c r="X2342" t="s">
        <v>659</v>
      </c>
      <c r="Y2342">
        <v>4300</v>
      </c>
      <c r="AB2342">
        <v>0</v>
      </c>
      <c r="AC2342">
        <v>0</v>
      </c>
      <c r="AD2342">
        <v>2</v>
      </c>
      <c r="AE2342">
        <v>755</v>
      </c>
      <c r="AF2342">
        <v>1</v>
      </c>
      <c r="AQ2342">
        <v>1</v>
      </c>
      <c r="AR2342">
        <f t="shared" si="36"/>
        <v>0</v>
      </c>
      <c r="AS2342">
        <v>1</v>
      </c>
      <c r="AT2342" t="s">
        <v>134</v>
      </c>
      <c r="AU2342">
        <v>43</v>
      </c>
    </row>
    <row r="2343" spans="1:47">
      <c r="A2343" t="s">
        <v>8704</v>
      </c>
      <c r="C2343">
        <v>310</v>
      </c>
      <c r="D2343" t="s">
        <v>997</v>
      </c>
      <c r="E2343">
        <v>132</v>
      </c>
      <c r="F2343" t="s">
        <v>8705</v>
      </c>
      <c r="G2343" t="s">
        <v>219</v>
      </c>
      <c r="H2343" t="s">
        <v>260</v>
      </c>
      <c r="I2343" t="s">
        <v>8706</v>
      </c>
      <c r="J2343">
        <v>0.24525</v>
      </c>
      <c r="K2343">
        <v>0</v>
      </c>
      <c r="L2343">
        <v>0</v>
      </c>
      <c r="M2343">
        <v>0</v>
      </c>
      <c r="N2343">
        <v>0</v>
      </c>
      <c r="P2343">
        <v>0</v>
      </c>
      <c r="Q2343">
        <v>0</v>
      </c>
      <c r="R2343">
        <v>0</v>
      </c>
      <c r="S2343" t="s">
        <v>223</v>
      </c>
      <c r="T2343">
        <v>0</v>
      </c>
      <c r="U2343" t="s">
        <v>8704</v>
      </c>
      <c r="Y2343">
        <v>0</v>
      </c>
      <c r="AB2343">
        <v>0</v>
      </c>
      <c r="AC2343">
        <v>0</v>
      </c>
      <c r="AD2343">
        <v>0</v>
      </c>
      <c r="AE2343">
        <v>0</v>
      </c>
      <c r="AF2343">
        <v>0</v>
      </c>
      <c r="AQ2343">
        <v>1</v>
      </c>
      <c r="AR2343">
        <f t="shared" si="36"/>
        <v>0</v>
      </c>
      <c r="AS2343">
        <v>1</v>
      </c>
      <c r="AT2343" t="s">
        <v>135</v>
      </c>
      <c r="AU2343">
        <v>44</v>
      </c>
    </row>
    <row r="2344" spans="1:47">
      <c r="A2344" t="s">
        <v>8707</v>
      </c>
      <c r="C2344">
        <v>310</v>
      </c>
      <c r="D2344" t="s">
        <v>8708</v>
      </c>
      <c r="E2344">
        <v>101</v>
      </c>
      <c r="F2344" t="s">
        <v>8709</v>
      </c>
      <c r="G2344" t="s">
        <v>219</v>
      </c>
      <c r="H2344" t="s">
        <v>220</v>
      </c>
      <c r="I2344" t="s">
        <v>8710</v>
      </c>
      <c r="J2344">
        <v>0.17613999999999999</v>
      </c>
      <c r="K2344">
        <v>1</v>
      </c>
      <c r="L2344">
        <v>1</v>
      </c>
      <c r="M2344">
        <v>1</v>
      </c>
      <c r="N2344">
        <v>1</v>
      </c>
      <c r="O2344" t="s">
        <v>225</v>
      </c>
      <c r="P2344">
        <v>0</v>
      </c>
      <c r="Q2344">
        <v>1</v>
      </c>
      <c r="R2344">
        <v>5100</v>
      </c>
      <c r="S2344" t="s">
        <v>223</v>
      </c>
      <c r="T2344">
        <v>5100</v>
      </c>
      <c r="U2344" t="s">
        <v>8707</v>
      </c>
      <c r="V2344" t="s">
        <v>413</v>
      </c>
      <c r="W2344" t="s">
        <v>225</v>
      </c>
      <c r="X2344" t="s">
        <v>225</v>
      </c>
      <c r="Y2344">
        <v>5100</v>
      </c>
      <c r="AB2344">
        <v>1</v>
      </c>
      <c r="AC2344">
        <v>1</v>
      </c>
      <c r="AD2344">
        <v>2</v>
      </c>
      <c r="AE2344">
        <v>872</v>
      </c>
      <c r="AF2344">
        <v>1</v>
      </c>
      <c r="AQ2344">
        <v>0</v>
      </c>
      <c r="AR2344">
        <f t="shared" si="36"/>
        <v>9.68</v>
      </c>
      <c r="AS2344">
        <v>1</v>
      </c>
      <c r="AT2344" t="s">
        <v>136</v>
      </c>
      <c r="AU2344">
        <v>45</v>
      </c>
    </row>
    <row r="2345" spans="1:47">
      <c r="A2345" t="s">
        <v>8711</v>
      </c>
      <c r="C2345">
        <v>310</v>
      </c>
      <c r="D2345" t="s">
        <v>8712</v>
      </c>
      <c r="E2345">
        <v>101</v>
      </c>
      <c r="F2345" t="s">
        <v>8694</v>
      </c>
      <c r="G2345" t="s">
        <v>219</v>
      </c>
      <c r="H2345" t="s">
        <v>220</v>
      </c>
      <c r="I2345" t="s">
        <v>8713</v>
      </c>
      <c r="J2345">
        <v>8.115E-2</v>
      </c>
      <c r="K2345">
        <v>0</v>
      </c>
      <c r="L2345">
        <v>0</v>
      </c>
      <c r="M2345">
        <v>1</v>
      </c>
      <c r="N2345">
        <v>1</v>
      </c>
      <c r="O2345" t="s">
        <v>659</v>
      </c>
      <c r="P2345">
        <v>1</v>
      </c>
      <c r="Q2345">
        <v>1</v>
      </c>
      <c r="R2345">
        <v>9200</v>
      </c>
      <c r="S2345" t="s">
        <v>223</v>
      </c>
      <c r="T2345">
        <v>0</v>
      </c>
      <c r="U2345" t="s">
        <v>8711</v>
      </c>
      <c r="V2345" t="s">
        <v>927</v>
      </c>
      <c r="W2345" t="s">
        <v>659</v>
      </c>
      <c r="X2345" t="s">
        <v>659</v>
      </c>
      <c r="Y2345">
        <v>9200</v>
      </c>
      <c r="AB2345">
        <v>0</v>
      </c>
      <c r="AC2345">
        <v>0</v>
      </c>
      <c r="AD2345">
        <v>4</v>
      </c>
      <c r="AE2345">
        <v>1700</v>
      </c>
      <c r="AF2345">
        <v>2</v>
      </c>
      <c r="AQ2345">
        <v>1</v>
      </c>
      <c r="AR2345">
        <f t="shared" si="36"/>
        <v>0</v>
      </c>
      <c r="AS2345">
        <v>1</v>
      </c>
      <c r="AT2345" t="s">
        <v>134</v>
      </c>
      <c r="AU2345">
        <v>43</v>
      </c>
    </row>
    <row r="2346" spans="1:47">
      <c r="A2346" t="s">
        <v>8714</v>
      </c>
      <c r="C2346">
        <v>310</v>
      </c>
      <c r="D2346" t="s">
        <v>8715</v>
      </c>
      <c r="E2346">
        <v>101</v>
      </c>
      <c r="F2346" t="s">
        <v>8716</v>
      </c>
      <c r="G2346" t="s">
        <v>219</v>
      </c>
      <c r="H2346" t="s">
        <v>220</v>
      </c>
      <c r="I2346" t="s">
        <v>8717</v>
      </c>
      <c r="J2346">
        <v>0.28522999999999998</v>
      </c>
      <c r="K2346">
        <v>1</v>
      </c>
      <c r="L2346">
        <v>1</v>
      </c>
      <c r="M2346">
        <v>1</v>
      </c>
      <c r="N2346">
        <v>1</v>
      </c>
      <c r="O2346" t="s">
        <v>225</v>
      </c>
      <c r="P2346">
        <v>0</v>
      </c>
      <c r="Q2346">
        <v>1</v>
      </c>
      <c r="R2346">
        <v>8500</v>
      </c>
      <c r="S2346" t="s">
        <v>223</v>
      </c>
      <c r="T2346">
        <v>8500</v>
      </c>
      <c r="U2346" t="s">
        <v>8714</v>
      </c>
      <c r="V2346" t="s">
        <v>413</v>
      </c>
      <c r="W2346" t="s">
        <v>225</v>
      </c>
      <c r="X2346" t="s">
        <v>225</v>
      </c>
      <c r="Y2346">
        <v>8500</v>
      </c>
      <c r="AB2346">
        <v>1</v>
      </c>
      <c r="AC2346">
        <v>1</v>
      </c>
      <c r="AD2346">
        <v>3</v>
      </c>
      <c r="AE2346">
        <v>1040</v>
      </c>
      <c r="AF2346">
        <v>1</v>
      </c>
      <c r="AQ2346">
        <v>1</v>
      </c>
      <c r="AR2346">
        <f t="shared" si="36"/>
        <v>9.68</v>
      </c>
      <c r="AS2346">
        <v>1</v>
      </c>
      <c r="AT2346" t="s">
        <v>136</v>
      </c>
      <c r="AU2346">
        <v>45</v>
      </c>
    </row>
    <row r="2347" spans="1:47">
      <c r="A2347" t="s">
        <v>8718</v>
      </c>
      <c r="C2347">
        <v>310</v>
      </c>
      <c r="D2347" t="s">
        <v>8719</v>
      </c>
      <c r="E2347">
        <v>101</v>
      </c>
      <c r="F2347" t="s">
        <v>8720</v>
      </c>
      <c r="G2347" t="s">
        <v>422</v>
      </c>
      <c r="H2347" t="s">
        <v>220</v>
      </c>
      <c r="I2347" t="s">
        <v>8721</v>
      </c>
      <c r="J2347">
        <v>0.23197999999999999</v>
      </c>
      <c r="K2347">
        <v>0</v>
      </c>
      <c r="L2347">
        <v>0</v>
      </c>
      <c r="M2347">
        <v>1</v>
      </c>
      <c r="N2347">
        <v>1</v>
      </c>
      <c r="O2347" t="s">
        <v>659</v>
      </c>
      <c r="P2347">
        <v>1</v>
      </c>
      <c r="Q2347">
        <v>1</v>
      </c>
      <c r="R2347">
        <v>4700</v>
      </c>
      <c r="S2347" t="s">
        <v>223</v>
      </c>
      <c r="T2347">
        <v>0</v>
      </c>
      <c r="U2347" t="s">
        <v>8718</v>
      </c>
      <c r="V2347" t="s">
        <v>933</v>
      </c>
      <c r="W2347" t="s">
        <v>659</v>
      </c>
      <c r="X2347" t="s">
        <v>659</v>
      </c>
      <c r="Y2347">
        <v>4700</v>
      </c>
      <c r="AB2347">
        <v>0</v>
      </c>
      <c r="AC2347">
        <v>0</v>
      </c>
      <c r="AD2347">
        <v>3</v>
      </c>
      <c r="AE2347">
        <v>1190</v>
      </c>
      <c r="AF2347">
        <v>1</v>
      </c>
      <c r="AQ2347">
        <v>1</v>
      </c>
      <c r="AR2347">
        <f t="shared" si="36"/>
        <v>0</v>
      </c>
      <c r="AS2347">
        <v>1</v>
      </c>
      <c r="AT2347" t="s">
        <v>135</v>
      </c>
      <c r="AU2347">
        <v>44</v>
      </c>
    </row>
    <row r="2348" spans="1:47">
      <c r="A2348" t="s">
        <v>8722</v>
      </c>
      <c r="C2348">
        <v>310</v>
      </c>
      <c r="D2348" t="s">
        <v>8723</v>
      </c>
      <c r="E2348">
        <v>101</v>
      </c>
      <c r="F2348" t="s">
        <v>8724</v>
      </c>
      <c r="G2348" t="s">
        <v>219</v>
      </c>
      <c r="H2348" t="s">
        <v>220</v>
      </c>
      <c r="I2348" t="s">
        <v>8725</v>
      </c>
      <c r="J2348">
        <v>8.9209999999999998E-2</v>
      </c>
      <c r="K2348">
        <v>0</v>
      </c>
      <c r="L2348">
        <v>0</v>
      </c>
      <c r="M2348">
        <v>1</v>
      </c>
      <c r="N2348">
        <v>1</v>
      </c>
      <c r="O2348" t="s">
        <v>659</v>
      </c>
      <c r="P2348">
        <v>1</v>
      </c>
      <c r="Q2348">
        <v>0</v>
      </c>
      <c r="R2348">
        <v>0</v>
      </c>
      <c r="S2348" t="s">
        <v>223</v>
      </c>
      <c r="T2348">
        <v>0</v>
      </c>
      <c r="U2348" t="s">
        <v>8722</v>
      </c>
      <c r="V2348" t="s">
        <v>933</v>
      </c>
      <c r="W2348" t="s">
        <v>659</v>
      </c>
      <c r="X2348" t="s">
        <v>659</v>
      </c>
      <c r="Y2348">
        <v>1100</v>
      </c>
      <c r="AB2348">
        <v>0</v>
      </c>
      <c r="AC2348">
        <v>0</v>
      </c>
      <c r="AD2348">
        <v>2</v>
      </c>
      <c r="AE2348">
        <v>714</v>
      </c>
      <c r="AF2348">
        <v>1</v>
      </c>
      <c r="AQ2348">
        <v>1</v>
      </c>
      <c r="AR2348">
        <f t="shared" si="36"/>
        <v>0</v>
      </c>
      <c r="AS2348">
        <v>1</v>
      </c>
      <c r="AT2348" t="s">
        <v>134</v>
      </c>
      <c r="AU2348">
        <v>43</v>
      </c>
    </row>
    <row r="2349" spans="1:47">
      <c r="A2349" t="s">
        <v>248</v>
      </c>
      <c r="C2349">
        <v>310</v>
      </c>
      <c r="E2349">
        <v>0</v>
      </c>
      <c r="J2349">
        <v>1.31E-3</v>
      </c>
      <c r="K2349">
        <v>0</v>
      </c>
      <c r="L2349">
        <v>0</v>
      </c>
      <c r="M2349">
        <v>0</v>
      </c>
      <c r="N2349">
        <v>0</v>
      </c>
      <c r="P2349">
        <v>0</v>
      </c>
      <c r="Q2349">
        <v>0</v>
      </c>
      <c r="R2349">
        <v>0</v>
      </c>
      <c r="S2349" t="s">
        <v>249</v>
      </c>
      <c r="T2349">
        <v>0</v>
      </c>
      <c r="Y2349">
        <v>0</v>
      </c>
      <c r="AB2349">
        <v>0</v>
      </c>
      <c r="AC2349">
        <v>0</v>
      </c>
      <c r="AD2349">
        <v>0</v>
      </c>
      <c r="AE2349">
        <v>0</v>
      </c>
      <c r="AF2349">
        <v>0</v>
      </c>
      <c r="AQ2349">
        <v>0</v>
      </c>
      <c r="AR2349">
        <f t="shared" si="36"/>
        <v>0</v>
      </c>
      <c r="AS2349">
        <v>1</v>
      </c>
      <c r="AT2349" t="s">
        <v>136</v>
      </c>
      <c r="AU2349">
        <v>45</v>
      </c>
    </row>
    <row r="2350" spans="1:47">
      <c r="A2350" t="s">
        <v>8726</v>
      </c>
      <c r="C2350">
        <v>310</v>
      </c>
      <c r="D2350" t="s">
        <v>8727</v>
      </c>
      <c r="E2350">
        <v>101</v>
      </c>
      <c r="F2350" t="s">
        <v>8728</v>
      </c>
      <c r="H2350" t="s">
        <v>220</v>
      </c>
      <c r="I2350" t="s">
        <v>8729</v>
      </c>
      <c r="J2350">
        <v>8.0170000000000005E-2</v>
      </c>
      <c r="K2350">
        <v>0</v>
      </c>
      <c r="L2350">
        <v>0</v>
      </c>
      <c r="M2350">
        <v>1</v>
      </c>
      <c r="N2350">
        <v>1</v>
      </c>
      <c r="O2350" t="s">
        <v>659</v>
      </c>
      <c r="P2350">
        <v>1</v>
      </c>
      <c r="Q2350">
        <v>1</v>
      </c>
      <c r="R2350">
        <v>5200</v>
      </c>
      <c r="S2350" t="s">
        <v>223</v>
      </c>
      <c r="T2350">
        <v>0</v>
      </c>
      <c r="U2350" t="s">
        <v>8726</v>
      </c>
      <c r="V2350" t="s">
        <v>933</v>
      </c>
      <c r="W2350" t="s">
        <v>659</v>
      </c>
      <c r="X2350" t="s">
        <v>659</v>
      </c>
      <c r="Y2350">
        <v>5200</v>
      </c>
      <c r="AB2350">
        <v>0</v>
      </c>
      <c r="AC2350">
        <v>0</v>
      </c>
      <c r="AD2350">
        <v>3</v>
      </c>
      <c r="AE2350">
        <v>1388</v>
      </c>
      <c r="AF2350">
        <v>1.75</v>
      </c>
      <c r="AQ2350">
        <v>1</v>
      </c>
      <c r="AR2350">
        <f t="shared" si="36"/>
        <v>0</v>
      </c>
      <c r="AS2350">
        <v>1</v>
      </c>
      <c r="AT2350" t="s">
        <v>134</v>
      </c>
      <c r="AU2350">
        <v>43</v>
      </c>
    </row>
    <row r="2351" spans="1:47">
      <c r="A2351" t="s">
        <v>8730</v>
      </c>
      <c r="C2351">
        <v>310</v>
      </c>
      <c r="D2351" t="s">
        <v>8731</v>
      </c>
      <c r="E2351">
        <v>102</v>
      </c>
      <c r="F2351" t="s">
        <v>8732</v>
      </c>
      <c r="G2351" t="s">
        <v>422</v>
      </c>
      <c r="H2351" t="s">
        <v>8623</v>
      </c>
      <c r="I2351" t="s">
        <v>8733</v>
      </c>
      <c r="J2351">
        <v>3.4290000000000001E-2</v>
      </c>
      <c r="K2351">
        <v>0</v>
      </c>
      <c r="L2351">
        <v>0</v>
      </c>
      <c r="M2351">
        <v>1</v>
      </c>
      <c r="N2351">
        <v>1</v>
      </c>
      <c r="O2351" t="s">
        <v>659</v>
      </c>
      <c r="P2351">
        <v>1</v>
      </c>
      <c r="Q2351">
        <v>1</v>
      </c>
      <c r="R2351">
        <v>5100</v>
      </c>
      <c r="S2351" t="s">
        <v>223</v>
      </c>
      <c r="T2351">
        <v>0</v>
      </c>
      <c r="U2351" t="s">
        <v>8730</v>
      </c>
      <c r="X2351" t="s">
        <v>659</v>
      </c>
      <c r="Y2351">
        <v>5100</v>
      </c>
      <c r="AB2351">
        <v>0</v>
      </c>
      <c r="AC2351">
        <v>0</v>
      </c>
      <c r="AD2351">
        <v>2</v>
      </c>
      <c r="AE2351">
        <v>1380</v>
      </c>
      <c r="AF2351">
        <v>1</v>
      </c>
      <c r="AQ2351">
        <v>1</v>
      </c>
      <c r="AR2351">
        <f t="shared" si="36"/>
        <v>0</v>
      </c>
      <c r="AS2351">
        <v>1</v>
      </c>
      <c r="AT2351" t="s">
        <v>135</v>
      </c>
      <c r="AU2351">
        <v>44</v>
      </c>
    </row>
    <row r="2352" spans="1:47">
      <c r="A2352" t="s">
        <v>8734</v>
      </c>
      <c r="C2352">
        <v>310</v>
      </c>
      <c r="D2352" t="s">
        <v>8735</v>
      </c>
      <c r="E2352">
        <v>101</v>
      </c>
      <c r="F2352" t="s">
        <v>8736</v>
      </c>
      <c r="G2352" t="s">
        <v>219</v>
      </c>
      <c r="H2352" t="s">
        <v>220</v>
      </c>
      <c r="I2352" t="s">
        <v>8737</v>
      </c>
      <c r="J2352">
        <v>0.26212999999999997</v>
      </c>
      <c r="K2352">
        <v>1</v>
      </c>
      <c r="L2352">
        <v>1</v>
      </c>
      <c r="M2352">
        <v>1</v>
      </c>
      <c r="N2352">
        <v>1</v>
      </c>
      <c r="O2352" t="s">
        <v>225</v>
      </c>
      <c r="P2352">
        <v>0</v>
      </c>
      <c r="Q2352">
        <v>1</v>
      </c>
      <c r="R2352">
        <v>7900</v>
      </c>
      <c r="S2352" t="s">
        <v>223</v>
      </c>
      <c r="T2352">
        <v>7900</v>
      </c>
      <c r="U2352" t="s">
        <v>8734</v>
      </c>
      <c r="V2352" t="s">
        <v>413</v>
      </c>
      <c r="W2352" t="s">
        <v>225</v>
      </c>
      <c r="X2352" t="s">
        <v>225</v>
      </c>
      <c r="Y2352">
        <v>7900</v>
      </c>
      <c r="AB2352">
        <v>1</v>
      </c>
      <c r="AC2352">
        <v>1</v>
      </c>
      <c r="AD2352">
        <v>3</v>
      </c>
      <c r="AE2352">
        <v>1428</v>
      </c>
      <c r="AF2352">
        <v>1.75</v>
      </c>
      <c r="AQ2352">
        <v>1</v>
      </c>
      <c r="AR2352">
        <f t="shared" si="36"/>
        <v>9.68</v>
      </c>
      <c r="AS2352">
        <v>1</v>
      </c>
      <c r="AT2352" t="s">
        <v>136</v>
      </c>
      <c r="AU2352">
        <v>45</v>
      </c>
    </row>
    <row r="2353" spans="1:47">
      <c r="A2353" t="s">
        <v>8738</v>
      </c>
      <c r="C2353">
        <v>310</v>
      </c>
      <c r="D2353" t="s">
        <v>8739</v>
      </c>
      <c r="E2353">
        <v>101</v>
      </c>
      <c r="F2353" t="s">
        <v>8740</v>
      </c>
      <c r="G2353" t="s">
        <v>219</v>
      </c>
      <c r="H2353" t="s">
        <v>220</v>
      </c>
      <c r="I2353" t="s">
        <v>8741</v>
      </c>
      <c r="J2353">
        <v>0.24732000000000001</v>
      </c>
      <c r="K2353">
        <v>1</v>
      </c>
      <c r="L2353">
        <v>1</v>
      </c>
      <c r="M2353">
        <v>1</v>
      </c>
      <c r="N2353">
        <v>1</v>
      </c>
      <c r="O2353" t="s">
        <v>225</v>
      </c>
      <c r="P2353">
        <v>0</v>
      </c>
      <c r="Q2353">
        <v>0</v>
      </c>
      <c r="R2353">
        <v>0</v>
      </c>
      <c r="S2353" t="s">
        <v>223</v>
      </c>
      <c r="T2353">
        <v>0</v>
      </c>
      <c r="U2353" t="s">
        <v>8738</v>
      </c>
      <c r="V2353" t="s">
        <v>413</v>
      </c>
      <c r="W2353" t="s">
        <v>225</v>
      </c>
      <c r="X2353" t="s">
        <v>225</v>
      </c>
      <c r="Y2353">
        <v>0</v>
      </c>
      <c r="AB2353">
        <v>1</v>
      </c>
      <c r="AC2353">
        <v>1</v>
      </c>
      <c r="AD2353">
        <v>4</v>
      </c>
      <c r="AE2353">
        <v>1872</v>
      </c>
      <c r="AF2353">
        <v>1</v>
      </c>
      <c r="AQ2353">
        <v>2</v>
      </c>
      <c r="AR2353">
        <f t="shared" si="36"/>
        <v>9.68</v>
      </c>
      <c r="AS2353">
        <v>1</v>
      </c>
      <c r="AT2353" t="s">
        <v>136</v>
      </c>
      <c r="AU2353">
        <v>45</v>
      </c>
    </row>
    <row r="2354" spans="1:47">
      <c r="A2354" t="s">
        <v>7403</v>
      </c>
      <c r="C2354">
        <v>310</v>
      </c>
      <c r="D2354" t="s">
        <v>7404</v>
      </c>
      <c r="E2354">
        <v>132</v>
      </c>
      <c r="F2354" t="s">
        <v>7405</v>
      </c>
      <c r="G2354" t="s">
        <v>219</v>
      </c>
      <c r="H2354" t="s">
        <v>260</v>
      </c>
      <c r="I2354" t="s">
        <v>7406</v>
      </c>
      <c r="J2354">
        <v>0.54481000000000002</v>
      </c>
      <c r="K2354">
        <v>0</v>
      </c>
      <c r="L2354">
        <v>0</v>
      </c>
      <c r="M2354">
        <v>0</v>
      </c>
      <c r="N2354">
        <v>0</v>
      </c>
      <c r="P2354">
        <v>0</v>
      </c>
      <c r="Q2354">
        <v>0</v>
      </c>
      <c r="R2354">
        <v>0</v>
      </c>
      <c r="S2354" t="s">
        <v>223</v>
      </c>
      <c r="T2354">
        <v>0</v>
      </c>
      <c r="U2354" t="s">
        <v>7403</v>
      </c>
      <c r="Y2354">
        <v>0</v>
      </c>
      <c r="AB2354">
        <v>0</v>
      </c>
      <c r="AC2354">
        <v>0</v>
      </c>
      <c r="AD2354">
        <v>0</v>
      </c>
      <c r="AE2354">
        <v>0</v>
      </c>
      <c r="AF2354">
        <v>0</v>
      </c>
      <c r="AQ2354">
        <v>1</v>
      </c>
      <c r="AR2354">
        <f t="shared" si="36"/>
        <v>0</v>
      </c>
      <c r="AS2354">
        <v>1</v>
      </c>
      <c r="AT2354" t="s">
        <v>134</v>
      </c>
      <c r="AU2354">
        <v>43</v>
      </c>
    </row>
    <row r="2355" spans="1:47">
      <c r="A2355" t="s">
        <v>8742</v>
      </c>
      <c r="C2355">
        <v>310</v>
      </c>
      <c r="D2355" t="s">
        <v>8743</v>
      </c>
      <c r="E2355">
        <v>102</v>
      </c>
      <c r="F2355" t="s">
        <v>8744</v>
      </c>
      <c r="G2355" t="s">
        <v>422</v>
      </c>
      <c r="H2355" t="s">
        <v>8623</v>
      </c>
      <c r="I2355" t="s">
        <v>8745</v>
      </c>
      <c r="J2355">
        <v>3.4040000000000001E-2</v>
      </c>
      <c r="K2355">
        <v>0</v>
      </c>
      <c r="L2355">
        <v>0</v>
      </c>
      <c r="M2355">
        <v>1</v>
      </c>
      <c r="N2355">
        <v>1</v>
      </c>
      <c r="O2355" t="s">
        <v>659</v>
      </c>
      <c r="P2355">
        <v>1</v>
      </c>
      <c r="Q2355">
        <v>1</v>
      </c>
      <c r="R2355">
        <v>2100</v>
      </c>
      <c r="S2355" t="s">
        <v>223</v>
      </c>
      <c r="T2355">
        <v>0</v>
      </c>
      <c r="U2355" t="s">
        <v>8742</v>
      </c>
      <c r="X2355" t="s">
        <v>659</v>
      </c>
      <c r="Y2355">
        <v>2100</v>
      </c>
      <c r="AB2355">
        <v>0</v>
      </c>
      <c r="AC2355">
        <v>0</v>
      </c>
      <c r="AD2355">
        <v>2</v>
      </c>
      <c r="AE2355">
        <v>1368</v>
      </c>
      <c r="AF2355">
        <v>1</v>
      </c>
      <c r="AQ2355">
        <v>1</v>
      </c>
      <c r="AR2355">
        <f t="shared" si="36"/>
        <v>0</v>
      </c>
      <c r="AS2355">
        <v>1</v>
      </c>
      <c r="AT2355" t="s">
        <v>135</v>
      </c>
      <c r="AU2355">
        <v>44</v>
      </c>
    </row>
    <row r="2356" spans="1:47">
      <c r="A2356" t="s">
        <v>8746</v>
      </c>
      <c r="C2356">
        <v>310</v>
      </c>
      <c r="D2356" t="s">
        <v>8747</v>
      </c>
      <c r="E2356">
        <v>101</v>
      </c>
      <c r="F2356" t="s">
        <v>8748</v>
      </c>
      <c r="G2356" t="s">
        <v>219</v>
      </c>
      <c r="H2356" t="s">
        <v>220</v>
      </c>
      <c r="I2356" t="s">
        <v>8749</v>
      </c>
      <c r="J2356">
        <v>0.14121</v>
      </c>
      <c r="K2356">
        <v>1</v>
      </c>
      <c r="L2356">
        <v>1</v>
      </c>
      <c r="M2356">
        <v>1</v>
      </c>
      <c r="N2356">
        <v>1</v>
      </c>
      <c r="O2356" t="s">
        <v>225</v>
      </c>
      <c r="P2356">
        <v>0</v>
      </c>
      <c r="Q2356">
        <v>1</v>
      </c>
      <c r="R2356">
        <v>3500</v>
      </c>
      <c r="S2356" t="s">
        <v>223</v>
      </c>
      <c r="T2356">
        <v>3500</v>
      </c>
      <c r="U2356" t="s">
        <v>8746</v>
      </c>
      <c r="V2356" t="s">
        <v>413</v>
      </c>
      <c r="W2356" t="s">
        <v>225</v>
      </c>
      <c r="X2356" t="s">
        <v>225</v>
      </c>
      <c r="Y2356">
        <v>3500</v>
      </c>
      <c r="AB2356">
        <v>1</v>
      </c>
      <c r="AC2356">
        <v>1</v>
      </c>
      <c r="AD2356">
        <v>3</v>
      </c>
      <c r="AE2356">
        <v>1940</v>
      </c>
      <c r="AF2356">
        <v>1</v>
      </c>
      <c r="AQ2356">
        <v>1</v>
      </c>
      <c r="AR2356">
        <f t="shared" si="36"/>
        <v>9.68</v>
      </c>
      <c r="AS2356">
        <v>1</v>
      </c>
      <c r="AT2356" t="s">
        <v>136</v>
      </c>
      <c r="AU2356">
        <v>45</v>
      </c>
    </row>
    <row r="2357" spans="1:47">
      <c r="A2357" t="s">
        <v>8750</v>
      </c>
      <c r="C2357">
        <v>310</v>
      </c>
      <c r="D2357" t="s">
        <v>8751</v>
      </c>
      <c r="E2357">
        <v>101</v>
      </c>
      <c r="F2357" t="s">
        <v>8752</v>
      </c>
      <c r="G2357" t="s">
        <v>219</v>
      </c>
      <c r="H2357" t="s">
        <v>220</v>
      </c>
      <c r="I2357" t="s">
        <v>8753</v>
      </c>
      <c r="J2357">
        <v>9.3009999999999995E-2</v>
      </c>
      <c r="K2357">
        <v>0</v>
      </c>
      <c r="L2357">
        <v>0</v>
      </c>
      <c r="M2357">
        <v>1</v>
      </c>
      <c r="N2357">
        <v>1</v>
      </c>
      <c r="O2357" t="s">
        <v>659</v>
      </c>
      <c r="P2357">
        <v>1</v>
      </c>
      <c r="Q2357">
        <v>1</v>
      </c>
      <c r="R2357">
        <v>3600</v>
      </c>
      <c r="S2357" t="s">
        <v>223</v>
      </c>
      <c r="T2357">
        <v>0</v>
      </c>
      <c r="U2357" t="s">
        <v>8750</v>
      </c>
      <c r="V2357" t="s">
        <v>927</v>
      </c>
      <c r="W2357" t="s">
        <v>659</v>
      </c>
      <c r="X2357" t="s">
        <v>659</v>
      </c>
      <c r="Y2357">
        <v>3600</v>
      </c>
      <c r="AB2357">
        <v>0</v>
      </c>
      <c r="AC2357">
        <v>0</v>
      </c>
      <c r="AD2357">
        <v>2</v>
      </c>
      <c r="AE2357">
        <v>640</v>
      </c>
      <c r="AF2357">
        <v>1</v>
      </c>
      <c r="AQ2357">
        <v>1</v>
      </c>
      <c r="AR2357">
        <f t="shared" si="36"/>
        <v>0</v>
      </c>
      <c r="AS2357">
        <v>1</v>
      </c>
      <c r="AT2357" t="s">
        <v>134</v>
      </c>
      <c r="AU2357">
        <v>43</v>
      </c>
    </row>
    <row r="2358" spans="1:47">
      <c r="A2358" t="s">
        <v>8754</v>
      </c>
      <c r="C2358">
        <v>310</v>
      </c>
      <c r="D2358" t="s">
        <v>8755</v>
      </c>
      <c r="E2358">
        <v>101</v>
      </c>
      <c r="F2358" t="s">
        <v>8756</v>
      </c>
      <c r="G2358" t="s">
        <v>219</v>
      </c>
      <c r="H2358" t="s">
        <v>220</v>
      </c>
      <c r="I2358" t="s">
        <v>8757</v>
      </c>
      <c r="J2358">
        <v>0.23776</v>
      </c>
      <c r="K2358">
        <v>0</v>
      </c>
      <c r="L2358">
        <v>0</v>
      </c>
      <c r="M2358">
        <v>1</v>
      </c>
      <c r="N2358">
        <v>1</v>
      </c>
      <c r="O2358" t="s">
        <v>659</v>
      </c>
      <c r="P2358">
        <v>1</v>
      </c>
      <c r="Q2358">
        <v>0</v>
      </c>
      <c r="R2358">
        <v>0</v>
      </c>
      <c r="S2358" t="s">
        <v>223</v>
      </c>
      <c r="T2358">
        <v>0</v>
      </c>
      <c r="U2358" t="s">
        <v>8754</v>
      </c>
      <c r="V2358" t="s">
        <v>933</v>
      </c>
      <c r="W2358" t="s">
        <v>659</v>
      </c>
      <c r="X2358" t="s">
        <v>659</v>
      </c>
      <c r="Y2358">
        <v>0</v>
      </c>
      <c r="AB2358">
        <v>0</v>
      </c>
      <c r="AC2358">
        <v>0</v>
      </c>
      <c r="AD2358">
        <v>3</v>
      </c>
      <c r="AE2358">
        <v>1882</v>
      </c>
      <c r="AF2358">
        <v>2</v>
      </c>
      <c r="AQ2358">
        <v>1</v>
      </c>
      <c r="AR2358">
        <f t="shared" si="36"/>
        <v>0</v>
      </c>
      <c r="AS2358">
        <v>1</v>
      </c>
      <c r="AT2358" t="s">
        <v>134</v>
      </c>
      <c r="AU2358">
        <v>43</v>
      </c>
    </row>
    <row r="2359" spans="1:47">
      <c r="A2359" t="s">
        <v>8758</v>
      </c>
      <c r="C2359">
        <v>310</v>
      </c>
      <c r="D2359" t="s">
        <v>8759</v>
      </c>
      <c r="E2359">
        <v>101</v>
      </c>
      <c r="F2359" t="s">
        <v>8760</v>
      </c>
      <c r="G2359" t="s">
        <v>219</v>
      </c>
      <c r="H2359" t="s">
        <v>220</v>
      </c>
      <c r="I2359" t="s">
        <v>8761</v>
      </c>
      <c r="J2359">
        <v>5.4519999999999999E-2</v>
      </c>
      <c r="K2359">
        <v>0</v>
      </c>
      <c r="L2359">
        <v>0</v>
      </c>
      <c r="M2359">
        <v>1</v>
      </c>
      <c r="N2359">
        <v>1</v>
      </c>
      <c r="O2359" t="s">
        <v>659</v>
      </c>
      <c r="P2359">
        <v>1</v>
      </c>
      <c r="Q2359">
        <v>1</v>
      </c>
      <c r="R2359">
        <v>10300</v>
      </c>
      <c r="S2359" t="s">
        <v>223</v>
      </c>
      <c r="T2359">
        <v>0</v>
      </c>
      <c r="U2359" t="s">
        <v>8758</v>
      </c>
      <c r="V2359" t="s">
        <v>933</v>
      </c>
      <c r="W2359" t="s">
        <v>659</v>
      </c>
      <c r="X2359" t="s">
        <v>659</v>
      </c>
      <c r="Y2359">
        <v>10300</v>
      </c>
      <c r="AB2359">
        <v>0</v>
      </c>
      <c r="AC2359">
        <v>0</v>
      </c>
      <c r="AD2359">
        <v>2</v>
      </c>
      <c r="AE2359">
        <v>783</v>
      </c>
      <c r="AF2359">
        <v>1</v>
      </c>
      <c r="AQ2359">
        <v>1</v>
      </c>
      <c r="AR2359">
        <f t="shared" si="36"/>
        <v>0</v>
      </c>
      <c r="AS2359">
        <v>1</v>
      </c>
      <c r="AT2359" t="s">
        <v>134</v>
      </c>
      <c r="AU2359">
        <v>43</v>
      </c>
    </row>
    <row r="2360" spans="1:47">
      <c r="A2360" t="s">
        <v>8762</v>
      </c>
      <c r="C2360">
        <v>310</v>
      </c>
      <c r="D2360" t="s">
        <v>8763</v>
      </c>
      <c r="E2360">
        <v>101</v>
      </c>
      <c r="F2360" t="s">
        <v>8764</v>
      </c>
      <c r="G2360" t="s">
        <v>219</v>
      </c>
      <c r="H2360" t="s">
        <v>220</v>
      </c>
      <c r="I2360" t="s">
        <v>8765</v>
      </c>
      <c r="J2360">
        <v>5.2560000000000003E-2</v>
      </c>
      <c r="K2360">
        <v>0</v>
      </c>
      <c r="L2360">
        <v>0</v>
      </c>
      <c r="M2360">
        <v>1</v>
      </c>
      <c r="N2360">
        <v>1</v>
      </c>
      <c r="O2360" t="s">
        <v>659</v>
      </c>
      <c r="P2360">
        <v>1</v>
      </c>
      <c r="Q2360">
        <v>1</v>
      </c>
      <c r="R2360">
        <v>4400</v>
      </c>
      <c r="S2360" t="s">
        <v>223</v>
      </c>
      <c r="T2360">
        <v>0</v>
      </c>
      <c r="U2360" t="s">
        <v>8762</v>
      </c>
      <c r="V2360" t="s">
        <v>933</v>
      </c>
      <c r="W2360" t="s">
        <v>659</v>
      </c>
      <c r="X2360" t="s">
        <v>659</v>
      </c>
      <c r="Y2360">
        <v>4400</v>
      </c>
      <c r="AB2360">
        <v>0</v>
      </c>
      <c r="AC2360">
        <v>0</v>
      </c>
      <c r="AD2360">
        <v>3</v>
      </c>
      <c r="AE2360">
        <v>624</v>
      </c>
      <c r="AF2360">
        <v>1</v>
      </c>
      <c r="AQ2360">
        <v>1</v>
      </c>
      <c r="AR2360">
        <f t="shared" si="36"/>
        <v>0</v>
      </c>
      <c r="AS2360">
        <v>1</v>
      </c>
      <c r="AT2360" t="s">
        <v>134</v>
      </c>
      <c r="AU2360">
        <v>43</v>
      </c>
    </row>
    <row r="2361" spans="1:47">
      <c r="A2361" t="s">
        <v>8766</v>
      </c>
      <c r="C2361">
        <v>310</v>
      </c>
      <c r="D2361" t="s">
        <v>8767</v>
      </c>
      <c r="E2361">
        <v>101</v>
      </c>
      <c r="F2361" t="s">
        <v>8768</v>
      </c>
      <c r="G2361" t="s">
        <v>219</v>
      </c>
      <c r="H2361" t="s">
        <v>220</v>
      </c>
      <c r="I2361" t="s">
        <v>8769</v>
      </c>
      <c r="J2361">
        <v>8.5139999999999993E-2</v>
      </c>
      <c r="K2361">
        <v>0</v>
      </c>
      <c r="L2361">
        <v>0</v>
      </c>
      <c r="M2361">
        <v>1</v>
      </c>
      <c r="N2361">
        <v>1</v>
      </c>
      <c r="O2361" t="s">
        <v>659</v>
      </c>
      <c r="P2361">
        <v>1</v>
      </c>
      <c r="Q2361">
        <v>1</v>
      </c>
      <c r="R2361">
        <v>3700</v>
      </c>
      <c r="S2361" t="s">
        <v>223</v>
      </c>
      <c r="T2361">
        <v>0</v>
      </c>
      <c r="U2361" t="s">
        <v>8766</v>
      </c>
      <c r="V2361" t="s">
        <v>933</v>
      </c>
      <c r="W2361" t="s">
        <v>659</v>
      </c>
      <c r="X2361" t="s">
        <v>659</v>
      </c>
      <c r="Y2361">
        <v>3700</v>
      </c>
      <c r="AB2361">
        <v>0</v>
      </c>
      <c r="AC2361">
        <v>0</v>
      </c>
      <c r="AD2361">
        <v>2</v>
      </c>
      <c r="AE2361">
        <v>624</v>
      </c>
      <c r="AF2361">
        <v>1.3</v>
      </c>
      <c r="AQ2361">
        <v>1</v>
      </c>
      <c r="AR2361">
        <f t="shared" si="36"/>
        <v>0</v>
      </c>
      <c r="AS2361">
        <v>1</v>
      </c>
      <c r="AT2361" t="s">
        <v>134</v>
      </c>
      <c r="AU2361">
        <v>43</v>
      </c>
    </row>
    <row r="2362" spans="1:47">
      <c r="A2362" t="s">
        <v>8770</v>
      </c>
      <c r="C2362">
        <v>310</v>
      </c>
      <c r="D2362" t="s">
        <v>8771</v>
      </c>
      <c r="E2362">
        <v>101</v>
      </c>
      <c r="F2362" t="s">
        <v>8772</v>
      </c>
      <c r="G2362" t="s">
        <v>219</v>
      </c>
      <c r="H2362" t="s">
        <v>220</v>
      </c>
      <c r="I2362" t="s">
        <v>8773</v>
      </c>
      <c r="J2362">
        <v>6.9110000000000005E-2</v>
      </c>
      <c r="K2362">
        <v>1</v>
      </c>
      <c r="L2362">
        <v>1</v>
      </c>
      <c r="M2362">
        <v>1</v>
      </c>
      <c r="N2362">
        <v>1</v>
      </c>
      <c r="O2362" t="s">
        <v>225</v>
      </c>
      <c r="P2362">
        <v>0</v>
      </c>
      <c r="Q2362">
        <v>1</v>
      </c>
      <c r="R2362">
        <v>4100</v>
      </c>
      <c r="S2362" t="s">
        <v>223</v>
      </c>
      <c r="T2362">
        <v>4100</v>
      </c>
      <c r="U2362" t="s">
        <v>8770</v>
      </c>
      <c r="V2362" t="s">
        <v>413</v>
      </c>
      <c r="W2362" t="s">
        <v>225</v>
      </c>
      <c r="X2362" t="s">
        <v>225</v>
      </c>
      <c r="Y2362">
        <v>4100</v>
      </c>
      <c r="AB2362">
        <v>1</v>
      </c>
      <c r="AC2362">
        <v>1</v>
      </c>
      <c r="AD2362">
        <v>1</v>
      </c>
      <c r="AE2362">
        <v>928</v>
      </c>
      <c r="AF2362">
        <v>1</v>
      </c>
      <c r="AQ2362">
        <v>1</v>
      </c>
      <c r="AR2362">
        <f t="shared" si="36"/>
        <v>9.68</v>
      </c>
      <c r="AS2362">
        <v>1</v>
      </c>
      <c r="AT2362" t="s">
        <v>136</v>
      </c>
      <c r="AU2362">
        <v>45</v>
      </c>
    </row>
    <row r="2363" spans="1:47">
      <c r="A2363" t="s">
        <v>8774</v>
      </c>
      <c r="C2363">
        <v>310</v>
      </c>
      <c r="D2363" t="s">
        <v>8775</v>
      </c>
      <c r="E2363">
        <v>102</v>
      </c>
      <c r="F2363" t="s">
        <v>8776</v>
      </c>
      <c r="G2363" t="s">
        <v>422</v>
      </c>
      <c r="H2363" t="s">
        <v>8623</v>
      </c>
      <c r="I2363" t="s">
        <v>8777</v>
      </c>
      <c r="J2363">
        <v>3.2719999999999999E-2</v>
      </c>
      <c r="K2363">
        <v>0</v>
      </c>
      <c r="L2363">
        <v>0</v>
      </c>
      <c r="M2363">
        <v>1</v>
      </c>
      <c r="N2363">
        <v>1</v>
      </c>
      <c r="O2363" t="s">
        <v>659</v>
      </c>
      <c r="P2363">
        <v>1</v>
      </c>
      <c r="Q2363">
        <v>2</v>
      </c>
      <c r="R2363">
        <v>40800</v>
      </c>
      <c r="S2363" t="s">
        <v>223</v>
      </c>
      <c r="T2363">
        <v>0</v>
      </c>
      <c r="U2363" t="s">
        <v>8774</v>
      </c>
      <c r="X2363" t="s">
        <v>659</v>
      </c>
      <c r="Y2363">
        <v>20400</v>
      </c>
      <c r="AB2363">
        <v>0</v>
      </c>
      <c r="AC2363">
        <v>0</v>
      </c>
      <c r="AD2363">
        <v>2</v>
      </c>
      <c r="AE2363">
        <v>1380</v>
      </c>
      <c r="AF2363">
        <v>1</v>
      </c>
      <c r="AQ2363">
        <v>1</v>
      </c>
      <c r="AR2363">
        <f t="shared" si="36"/>
        <v>0</v>
      </c>
      <c r="AS2363">
        <v>1</v>
      </c>
      <c r="AT2363" t="s">
        <v>135</v>
      </c>
      <c r="AU2363">
        <v>44</v>
      </c>
    </row>
    <row r="2364" spans="1:47">
      <c r="A2364" t="s">
        <v>8778</v>
      </c>
      <c r="C2364">
        <v>310</v>
      </c>
      <c r="D2364" t="s">
        <v>8779</v>
      </c>
      <c r="E2364">
        <v>101</v>
      </c>
      <c r="F2364" t="s">
        <v>8780</v>
      </c>
      <c r="G2364" t="s">
        <v>219</v>
      </c>
      <c r="H2364" t="s">
        <v>220</v>
      </c>
      <c r="I2364" t="s">
        <v>8781</v>
      </c>
      <c r="J2364">
        <v>0.25833</v>
      </c>
      <c r="K2364">
        <v>0</v>
      </c>
      <c r="L2364">
        <v>0</v>
      </c>
      <c r="M2364">
        <v>1</v>
      </c>
      <c r="N2364">
        <v>1</v>
      </c>
      <c r="O2364" t="s">
        <v>659</v>
      </c>
      <c r="P2364">
        <v>1</v>
      </c>
      <c r="Q2364">
        <v>1</v>
      </c>
      <c r="R2364">
        <v>14700</v>
      </c>
      <c r="S2364" t="s">
        <v>223</v>
      </c>
      <c r="T2364">
        <v>0</v>
      </c>
      <c r="U2364" t="s">
        <v>8778</v>
      </c>
      <c r="V2364" t="s">
        <v>933</v>
      </c>
      <c r="W2364" t="s">
        <v>659</v>
      </c>
      <c r="X2364" t="s">
        <v>659</v>
      </c>
      <c r="Y2364">
        <v>14700</v>
      </c>
      <c r="AB2364">
        <v>0</v>
      </c>
      <c r="AC2364">
        <v>0</v>
      </c>
      <c r="AD2364">
        <v>3</v>
      </c>
      <c r="AE2364">
        <v>2136</v>
      </c>
      <c r="AF2364">
        <v>2</v>
      </c>
      <c r="AQ2364">
        <v>1</v>
      </c>
      <c r="AR2364">
        <f t="shared" si="36"/>
        <v>0</v>
      </c>
      <c r="AS2364">
        <v>1</v>
      </c>
      <c r="AT2364" t="s">
        <v>134</v>
      </c>
      <c r="AU2364">
        <v>43</v>
      </c>
    </row>
    <row r="2365" spans="1:47">
      <c r="A2365" t="s">
        <v>8782</v>
      </c>
      <c r="C2365">
        <v>310</v>
      </c>
      <c r="D2365" t="s">
        <v>8783</v>
      </c>
      <c r="E2365">
        <v>101</v>
      </c>
      <c r="F2365" t="s">
        <v>8705</v>
      </c>
      <c r="G2365" t="s">
        <v>422</v>
      </c>
      <c r="H2365" t="s">
        <v>220</v>
      </c>
      <c r="I2365" t="s">
        <v>8784</v>
      </c>
      <c r="J2365">
        <v>0.29092000000000001</v>
      </c>
      <c r="K2365">
        <v>0</v>
      </c>
      <c r="L2365">
        <v>0</v>
      </c>
      <c r="M2365">
        <v>1</v>
      </c>
      <c r="N2365">
        <v>1</v>
      </c>
      <c r="O2365" t="s">
        <v>659</v>
      </c>
      <c r="P2365">
        <v>1</v>
      </c>
      <c r="Q2365">
        <v>1</v>
      </c>
      <c r="R2365">
        <v>15700</v>
      </c>
      <c r="S2365" t="s">
        <v>223</v>
      </c>
      <c r="T2365">
        <v>0</v>
      </c>
      <c r="U2365" t="s">
        <v>8782</v>
      </c>
      <c r="V2365" t="s">
        <v>933</v>
      </c>
      <c r="W2365" t="s">
        <v>659</v>
      </c>
      <c r="X2365" t="s">
        <v>659</v>
      </c>
      <c r="Y2365">
        <v>15700</v>
      </c>
      <c r="AB2365">
        <v>0</v>
      </c>
      <c r="AC2365">
        <v>0</v>
      </c>
      <c r="AD2365">
        <v>3</v>
      </c>
      <c r="AE2365">
        <v>1998</v>
      </c>
      <c r="AF2365">
        <v>2</v>
      </c>
      <c r="AQ2365">
        <v>1</v>
      </c>
      <c r="AR2365">
        <f t="shared" si="36"/>
        <v>0</v>
      </c>
      <c r="AS2365">
        <v>1</v>
      </c>
      <c r="AT2365" t="s">
        <v>135</v>
      </c>
      <c r="AU2365">
        <v>44</v>
      </c>
    </row>
    <row r="2366" spans="1:47">
      <c r="A2366" t="s">
        <v>8785</v>
      </c>
      <c r="C2366">
        <v>310</v>
      </c>
      <c r="D2366" t="s">
        <v>8786</v>
      </c>
      <c r="E2366">
        <v>101</v>
      </c>
      <c r="F2366" t="s">
        <v>8787</v>
      </c>
      <c r="G2366" t="s">
        <v>219</v>
      </c>
      <c r="H2366" t="s">
        <v>220</v>
      </c>
      <c r="I2366" t="s">
        <v>8788</v>
      </c>
      <c r="J2366">
        <v>0.17343</v>
      </c>
      <c r="K2366">
        <v>1</v>
      </c>
      <c r="L2366">
        <v>1</v>
      </c>
      <c r="M2366">
        <v>1</v>
      </c>
      <c r="N2366">
        <v>1</v>
      </c>
      <c r="O2366" t="s">
        <v>225</v>
      </c>
      <c r="P2366">
        <v>0</v>
      </c>
      <c r="Q2366">
        <v>1</v>
      </c>
      <c r="R2366">
        <v>2300</v>
      </c>
      <c r="S2366" t="s">
        <v>223</v>
      </c>
      <c r="T2366">
        <v>2300</v>
      </c>
      <c r="U2366" t="s">
        <v>8785</v>
      </c>
      <c r="V2366" t="s">
        <v>413</v>
      </c>
      <c r="W2366" t="s">
        <v>225</v>
      </c>
      <c r="X2366" t="s">
        <v>225</v>
      </c>
      <c r="Y2366">
        <v>2300</v>
      </c>
      <c r="AB2366">
        <v>1</v>
      </c>
      <c r="AC2366">
        <v>1</v>
      </c>
      <c r="AD2366">
        <v>4</v>
      </c>
      <c r="AE2366">
        <v>816</v>
      </c>
      <c r="AF2366">
        <v>1</v>
      </c>
      <c r="AQ2366">
        <v>1</v>
      </c>
      <c r="AR2366">
        <f t="shared" si="36"/>
        <v>9.68</v>
      </c>
      <c r="AS2366">
        <v>1</v>
      </c>
      <c r="AT2366" t="s">
        <v>136</v>
      </c>
      <c r="AU2366">
        <v>45</v>
      </c>
    </row>
    <row r="2367" spans="1:47">
      <c r="A2367" t="s">
        <v>8789</v>
      </c>
      <c r="C2367">
        <v>310</v>
      </c>
      <c r="D2367" t="s">
        <v>8790</v>
      </c>
      <c r="E2367">
        <v>101</v>
      </c>
      <c r="F2367" t="s">
        <v>8791</v>
      </c>
      <c r="G2367" t="s">
        <v>219</v>
      </c>
      <c r="H2367" t="s">
        <v>220</v>
      </c>
      <c r="I2367" t="s">
        <v>8792</v>
      </c>
      <c r="J2367">
        <v>0.16369</v>
      </c>
      <c r="K2367">
        <v>1</v>
      </c>
      <c r="L2367">
        <v>1</v>
      </c>
      <c r="M2367">
        <v>1</v>
      </c>
      <c r="N2367">
        <v>1</v>
      </c>
      <c r="O2367" t="s">
        <v>225</v>
      </c>
      <c r="P2367">
        <v>0</v>
      </c>
      <c r="Q2367">
        <v>1</v>
      </c>
      <c r="R2367">
        <v>0</v>
      </c>
      <c r="S2367" t="s">
        <v>223</v>
      </c>
      <c r="T2367">
        <v>0</v>
      </c>
      <c r="U2367" t="s">
        <v>8789</v>
      </c>
      <c r="V2367" t="s">
        <v>413</v>
      </c>
      <c r="W2367" t="s">
        <v>225</v>
      </c>
      <c r="X2367" t="s">
        <v>225</v>
      </c>
      <c r="Y2367">
        <v>0</v>
      </c>
      <c r="AB2367">
        <v>1</v>
      </c>
      <c r="AC2367">
        <v>1</v>
      </c>
      <c r="AD2367">
        <v>2</v>
      </c>
      <c r="AE2367">
        <v>672</v>
      </c>
      <c r="AF2367">
        <v>1</v>
      </c>
      <c r="AQ2367">
        <v>1</v>
      </c>
      <c r="AR2367">
        <f t="shared" si="36"/>
        <v>9.68</v>
      </c>
      <c r="AS2367">
        <v>1</v>
      </c>
      <c r="AT2367" t="s">
        <v>136</v>
      </c>
      <c r="AU2367">
        <v>45</v>
      </c>
    </row>
    <row r="2368" spans="1:47">
      <c r="A2368" t="s">
        <v>8793</v>
      </c>
      <c r="C2368">
        <v>310</v>
      </c>
      <c r="D2368" t="s">
        <v>8794</v>
      </c>
      <c r="E2368">
        <v>101</v>
      </c>
      <c r="F2368" t="s">
        <v>8795</v>
      </c>
      <c r="G2368" t="s">
        <v>219</v>
      </c>
      <c r="H2368" t="s">
        <v>220</v>
      </c>
      <c r="I2368" t="s">
        <v>8796</v>
      </c>
      <c r="J2368">
        <v>0.1197</v>
      </c>
      <c r="K2368">
        <v>1</v>
      </c>
      <c r="L2368">
        <v>1</v>
      </c>
      <c r="M2368">
        <v>1</v>
      </c>
      <c r="N2368">
        <v>1</v>
      </c>
      <c r="O2368" t="s">
        <v>225</v>
      </c>
      <c r="P2368">
        <v>0</v>
      </c>
      <c r="Q2368">
        <v>1</v>
      </c>
      <c r="R2368">
        <v>3100</v>
      </c>
      <c r="S2368" t="s">
        <v>223</v>
      </c>
      <c r="T2368">
        <v>3100</v>
      </c>
      <c r="U2368" t="s">
        <v>8793</v>
      </c>
      <c r="V2368" t="s">
        <v>455</v>
      </c>
      <c r="W2368" t="s">
        <v>225</v>
      </c>
      <c r="X2368" t="s">
        <v>225</v>
      </c>
      <c r="Y2368">
        <v>3100</v>
      </c>
      <c r="AB2368">
        <v>1</v>
      </c>
      <c r="AC2368">
        <v>1</v>
      </c>
      <c r="AD2368">
        <v>2</v>
      </c>
      <c r="AE2368">
        <v>960</v>
      </c>
      <c r="AF2368">
        <v>1</v>
      </c>
      <c r="AQ2368">
        <v>1</v>
      </c>
      <c r="AR2368">
        <f t="shared" si="36"/>
        <v>9.68</v>
      </c>
      <c r="AS2368">
        <v>1</v>
      </c>
      <c r="AT2368" t="s">
        <v>136</v>
      </c>
      <c r="AU2368">
        <v>45</v>
      </c>
    </row>
    <row r="2369" spans="1:47">
      <c r="A2369" t="s">
        <v>8797</v>
      </c>
      <c r="C2369">
        <v>310</v>
      </c>
      <c r="D2369" t="s">
        <v>8798</v>
      </c>
      <c r="E2369">
        <v>101</v>
      </c>
      <c r="F2369" t="s">
        <v>8799</v>
      </c>
      <c r="G2369" t="s">
        <v>219</v>
      </c>
      <c r="H2369" t="s">
        <v>220</v>
      </c>
      <c r="I2369" t="s">
        <v>8800</v>
      </c>
      <c r="J2369">
        <v>0.16114000000000001</v>
      </c>
      <c r="K2369">
        <v>1</v>
      </c>
      <c r="L2369">
        <v>1</v>
      </c>
      <c r="M2369">
        <v>1</v>
      </c>
      <c r="N2369">
        <v>1</v>
      </c>
      <c r="O2369" t="s">
        <v>225</v>
      </c>
      <c r="P2369">
        <v>0</v>
      </c>
      <c r="Q2369">
        <v>1</v>
      </c>
      <c r="R2369">
        <v>3400</v>
      </c>
      <c r="S2369" t="s">
        <v>223</v>
      </c>
      <c r="T2369">
        <v>3400</v>
      </c>
      <c r="U2369" t="s">
        <v>8797</v>
      </c>
      <c r="V2369" t="s">
        <v>413</v>
      </c>
      <c r="W2369" t="s">
        <v>225</v>
      </c>
      <c r="X2369" t="s">
        <v>225</v>
      </c>
      <c r="Y2369">
        <v>3400</v>
      </c>
      <c r="AB2369">
        <v>1</v>
      </c>
      <c r="AC2369">
        <v>1</v>
      </c>
      <c r="AD2369">
        <v>3</v>
      </c>
      <c r="AE2369">
        <v>1056</v>
      </c>
      <c r="AF2369">
        <v>1</v>
      </c>
      <c r="AQ2369">
        <v>1</v>
      </c>
      <c r="AR2369">
        <f t="shared" si="36"/>
        <v>9.68</v>
      </c>
      <c r="AS2369">
        <v>1</v>
      </c>
      <c r="AT2369" t="s">
        <v>136</v>
      </c>
      <c r="AU2369">
        <v>45</v>
      </c>
    </row>
    <row r="2370" spans="1:47">
      <c r="A2370" t="s">
        <v>8801</v>
      </c>
      <c r="C2370">
        <v>310</v>
      </c>
      <c r="D2370" t="s">
        <v>8802</v>
      </c>
      <c r="E2370">
        <v>101</v>
      </c>
      <c r="F2370" t="s">
        <v>8803</v>
      </c>
      <c r="G2370" t="s">
        <v>219</v>
      </c>
      <c r="H2370" t="s">
        <v>220</v>
      </c>
      <c r="I2370" t="s">
        <v>8804</v>
      </c>
      <c r="J2370">
        <v>0.12598999999999999</v>
      </c>
      <c r="K2370">
        <v>1</v>
      </c>
      <c r="L2370">
        <v>1</v>
      </c>
      <c r="M2370">
        <v>1</v>
      </c>
      <c r="N2370">
        <v>1</v>
      </c>
      <c r="O2370" t="s">
        <v>225</v>
      </c>
      <c r="P2370">
        <v>0</v>
      </c>
      <c r="Q2370">
        <v>1</v>
      </c>
      <c r="R2370">
        <v>4200</v>
      </c>
      <c r="S2370" t="s">
        <v>223</v>
      </c>
      <c r="T2370">
        <v>4200</v>
      </c>
      <c r="U2370" t="s">
        <v>8801</v>
      </c>
      <c r="V2370" t="s">
        <v>413</v>
      </c>
      <c r="W2370" t="s">
        <v>225</v>
      </c>
      <c r="X2370" t="s">
        <v>225</v>
      </c>
      <c r="Y2370">
        <v>4200</v>
      </c>
      <c r="AB2370">
        <v>1</v>
      </c>
      <c r="AC2370">
        <v>1</v>
      </c>
      <c r="AD2370">
        <v>3</v>
      </c>
      <c r="AE2370">
        <v>1496</v>
      </c>
      <c r="AF2370">
        <v>1.75</v>
      </c>
      <c r="AQ2370">
        <v>1</v>
      </c>
      <c r="AR2370">
        <f t="shared" ref="AR2370:AR2433" si="37">AB2370*9.68*VLOOKUP(AU2370,atten,10,FALSE)</f>
        <v>9.68</v>
      </c>
      <c r="AS2370">
        <v>1</v>
      </c>
      <c r="AT2370" t="s">
        <v>136</v>
      </c>
      <c r="AU2370">
        <v>45</v>
      </c>
    </row>
    <row r="2371" spans="1:47">
      <c r="A2371" t="s">
        <v>8805</v>
      </c>
      <c r="C2371">
        <v>310</v>
      </c>
      <c r="D2371" t="s">
        <v>8806</v>
      </c>
      <c r="E2371">
        <v>101</v>
      </c>
      <c r="F2371" t="s">
        <v>8807</v>
      </c>
      <c r="G2371" t="s">
        <v>219</v>
      </c>
      <c r="H2371" t="s">
        <v>220</v>
      </c>
      <c r="I2371" t="s">
        <v>8808</v>
      </c>
      <c r="J2371">
        <v>0.23021</v>
      </c>
      <c r="K2371">
        <v>1</v>
      </c>
      <c r="L2371">
        <v>1</v>
      </c>
      <c r="M2371">
        <v>1</v>
      </c>
      <c r="N2371">
        <v>1</v>
      </c>
      <c r="O2371" t="s">
        <v>225</v>
      </c>
      <c r="P2371">
        <v>0</v>
      </c>
      <c r="Q2371">
        <v>1</v>
      </c>
      <c r="R2371">
        <v>500</v>
      </c>
      <c r="S2371" t="s">
        <v>223</v>
      </c>
      <c r="T2371">
        <v>500</v>
      </c>
      <c r="U2371" t="s">
        <v>8805</v>
      </c>
      <c r="V2371" t="s">
        <v>413</v>
      </c>
      <c r="W2371" t="s">
        <v>225</v>
      </c>
      <c r="X2371" t="s">
        <v>225</v>
      </c>
      <c r="Y2371">
        <v>500</v>
      </c>
      <c r="AB2371">
        <v>1</v>
      </c>
      <c r="AC2371">
        <v>1</v>
      </c>
      <c r="AD2371">
        <v>2</v>
      </c>
      <c r="AE2371">
        <v>726</v>
      </c>
      <c r="AF2371">
        <v>1</v>
      </c>
      <c r="AQ2371">
        <v>2</v>
      </c>
      <c r="AR2371">
        <f t="shared" si="37"/>
        <v>9.68</v>
      </c>
      <c r="AS2371">
        <v>1</v>
      </c>
      <c r="AT2371" t="s">
        <v>136</v>
      </c>
      <c r="AU2371">
        <v>45</v>
      </c>
    </row>
    <row r="2372" spans="1:47">
      <c r="A2372" t="s">
        <v>8809</v>
      </c>
      <c r="C2372">
        <v>310</v>
      </c>
      <c r="D2372" t="s">
        <v>8810</v>
      </c>
      <c r="E2372">
        <v>101</v>
      </c>
      <c r="F2372" t="s">
        <v>8811</v>
      </c>
      <c r="G2372" t="s">
        <v>422</v>
      </c>
      <c r="H2372" t="s">
        <v>220</v>
      </c>
      <c r="I2372" t="s">
        <v>8812</v>
      </c>
      <c r="J2372">
        <v>0.24549000000000001</v>
      </c>
      <c r="K2372">
        <v>0</v>
      </c>
      <c r="L2372">
        <v>0</v>
      </c>
      <c r="M2372">
        <v>1</v>
      </c>
      <c r="N2372">
        <v>1</v>
      </c>
      <c r="O2372" t="s">
        <v>659</v>
      </c>
      <c r="P2372">
        <v>1</v>
      </c>
      <c r="Q2372">
        <v>1</v>
      </c>
      <c r="R2372">
        <v>5600</v>
      </c>
      <c r="S2372" t="s">
        <v>223</v>
      </c>
      <c r="T2372">
        <v>0</v>
      </c>
      <c r="U2372" t="s">
        <v>8809</v>
      </c>
      <c r="V2372" t="s">
        <v>927</v>
      </c>
      <c r="W2372" t="s">
        <v>659</v>
      </c>
      <c r="X2372" t="s">
        <v>659</v>
      </c>
      <c r="Y2372">
        <v>5600</v>
      </c>
      <c r="AB2372">
        <v>0</v>
      </c>
      <c r="AC2372">
        <v>0</v>
      </c>
      <c r="AD2372">
        <v>3</v>
      </c>
      <c r="AE2372">
        <v>1180</v>
      </c>
      <c r="AF2372">
        <v>1</v>
      </c>
      <c r="AQ2372">
        <v>1</v>
      </c>
      <c r="AR2372">
        <f t="shared" si="37"/>
        <v>0</v>
      </c>
      <c r="AS2372">
        <v>1</v>
      </c>
      <c r="AT2372" t="s">
        <v>135</v>
      </c>
      <c r="AU2372">
        <v>44</v>
      </c>
    </row>
    <row r="2373" spans="1:47">
      <c r="A2373" t="s">
        <v>8813</v>
      </c>
      <c r="C2373">
        <v>310</v>
      </c>
      <c r="D2373" t="s">
        <v>8814</v>
      </c>
      <c r="E2373">
        <v>101</v>
      </c>
      <c r="F2373" t="s">
        <v>8815</v>
      </c>
      <c r="G2373" t="s">
        <v>219</v>
      </c>
      <c r="H2373" t="s">
        <v>220</v>
      </c>
      <c r="I2373" t="s">
        <v>8816</v>
      </c>
      <c r="J2373">
        <v>0.14096</v>
      </c>
      <c r="K2373">
        <v>1</v>
      </c>
      <c r="L2373">
        <v>1</v>
      </c>
      <c r="M2373">
        <v>1</v>
      </c>
      <c r="N2373">
        <v>1</v>
      </c>
      <c r="O2373" t="s">
        <v>225</v>
      </c>
      <c r="P2373">
        <v>0</v>
      </c>
      <c r="Q2373">
        <v>1</v>
      </c>
      <c r="R2373">
        <v>1500</v>
      </c>
      <c r="S2373" t="s">
        <v>223</v>
      </c>
      <c r="T2373">
        <v>1500</v>
      </c>
      <c r="U2373" t="s">
        <v>8813</v>
      </c>
      <c r="V2373" t="s">
        <v>455</v>
      </c>
      <c r="W2373" t="s">
        <v>225</v>
      </c>
      <c r="X2373" t="s">
        <v>225</v>
      </c>
      <c r="Y2373">
        <v>1500</v>
      </c>
      <c r="AB2373">
        <v>1</v>
      </c>
      <c r="AC2373">
        <v>1</v>
      </c>
      <c r="AD2373">
        <v>3</v>
      </c>
      <c r="AE2373">
        <v>1056</v>
      </c>
      <c r="AF2373">
        <v>1.5</v>
      </c>
      <c r="AQ2373">
        <v>1</v>
      </c>
      <c r="AR2373">
        <f t="shared" si="37"/>
        <v>9.68</v>
      </c>
      <c r="AS2373">
        <v>1</v>
      </c>
      <c r="AT2373" t="s">
        <v>136</v>
      </c>
      <c r="AU2373">
        <v>45</v>
      </c>
    </row>
    <row r="2374" spans="1:47">
      <c r="A2374" t="s">
        <v>8817</v>
      </c>
      <c r="C2374">
        <v>310</v>
      </c>
      <c r="D2374" t="s">
        <v>8818</v>
      </c>
      <c r="E2374">
        <v>101</v>
      </c>
      <c r="F2374" t="s">
        <v>8819</v>
      </c>
      <c r="G2374" t="s">
        <v>219</v>
      </c>
      <c r="H2374" t="s">
        <v>220</v>
      </c>
      <c r="I2374" t="s">
        <v>8820</v>
      </c>
      <c r="J2374">
        <v>9.7790000000000002E-2</v>
      </c>
      <c r="K2374">
        <v>0</v>
      </c>
      <c r="L2374">
        <v>0</v>
      </c>
      <c r="M2374">
        <v>1</v>
      </c>
      <c r="N2374">
        <v>1</v>
      </c>
      <c r="O2374" t="s">
        <v>659</v>
      </c>
      <c r="P2374">
        <v>1</v>
      </c>
      <c r="Q2374">
        <v>1</v>
      </c>
      <c r="R2374">
        <v>400</v>
      </c>
      <c r="S2374" t="s">
        <v>223</v>
      </c>
      <c r="T2374">
        <v>0</v>
      </c>
      <c r="U2374" t="s">
        <v>8817</v>
      </c>
      <c r="V2374" t="s">
        <v>933</v>
      </c>
      <c r="W2374" t="s">
        <v>659</v>
      </c>
      <c r="X2374" t="s">
        <v>659</v>
      </c>
      <c r="Y2374">
        <v>400</v>
      </c>
      <c r="AB2374">
        <v>0</v>
      </c>
      <c r="AC2374">
        <v>0</v>
      </c>
      <c r="AD2374">
        <v>3</v>
      </c>
      <c r="AE2374">
        <v>1104</v>
      </c>
      <c r="AF2374">
        <v>1</v>
      </c>
      <c r="AQ2374">
        <v>1</v>
      </c>
      <c r="AR2374">
        <f t="shared" si="37"/>
        <v>0</v>
      </c>
      <c r="AS2374">
        <v>1</v>
      </c>
      <c r="AT2374" t="s">
        <v>134</v>
      </c>
      <c r="AU2374">
        <v>43</v>
      </c>
    </row>
    <row r="2375" spans="1:47">
      <c r="A2375" t="s">
        <v>8821</v>
      </c>
      <c r="C2375">
        <v>310</v>
      </c>
      <c r="D2375" t="s">
        <v>8822</v>
      </c>
      <c r="E2375">
        <v>101</v>
      </c>
      <c r="F2375" t="s">
        <v>8823</v>
      </c>
      <c r="G2375" t="s">
        <v>219</v>
      </c>
      <c r="H2375" t="s">
        <v>220</v>
      </c>
      <c r="I2375" t="s">
        <v>8824</v>
      </c>
      <c r="J2375">
        <v>0.24231</v>
      </c>
      <c r="K2375">
        <v>1</v>
      </c>
      <c r="L2375">
        <v>1</v>
      </c>
      <c r="M2375">
        <v>1</v>
      </c>
      <c r="N2375">
        <v>1</v>
      </c>
      <c r="O2375" t="s">
        <v>225</v>
      </c>
      <c r="P2375">
        <v>0</v>
      </c>
      <c r="Q2375">
        <v>1</v>
      </c>
      <c r="R2375">
        <v>8300</v>
      </c>
      <c r="S2375" t="s">
        <v>223</v>
      </c>
      <c r="T2375">
        <v>8300</v>
      </c>
      <c r="U2375" t="s">
        <v>8821</v>
      </c>
      <c r="V2375" t="s">
        <v>413</v>
      </c>
      <c r="W2375" t="s">
        <v>225</v>
      </c>
      <c r="X2375" t="s">
        <v>225</v>
      </c>
      <c r="Y2375">
        <v>8300</v>
      </c>
      <c r="AB2375">
        <v>1</v>
      </c>
      <c r="AC2375">
        <v>1</v>
      </c>
      <c r="AD2375">
        <v>3</v>
      </c>
      <c r="AE2375">
        <v>960</v>
      </c>
      <c r="AF2375">
        <v>1</v>
      </c>
      <c r="AQ2375">
        <v>1</v>
      </c>
      <c r="AR2375">
        <f t="shared" si="37"/>
        <v>9.68</v>
      </c>
      <c r="AS2375">
        <v>1</v>
      </c>
      <c r="AT2375" t="s">
        <v>136</v>
      </c>
      <c r="AU2375">
        <v>45</v>
      </c>
    </row>
    <row r="2376" spans="1:47">
      <c r="A2376" t="s">
        <v>8825</v>
      </c>
      <c r="C2376">
        <v>310</v>
      </c>
      <c r="D2376" t="s">
        <v>8826</v>
      </c>
      <c r="E2376">
        <v>101</v>
      </c>
      <c r="F2376" t="s">
        <v>8827</v>
      </c>
      <c r="G2376" t="s">
        <v>219</v>
      </c>
      <c r="H2376" t="s">
        <v>220</v>
      </c>
      <c r="I2376" t="s">
        <v>8828</v>
      </c>
      <c r="J2376">
        <v>0.10425</v>
      </c>
      <c r="K2376">
        <v>0</v>
      </c>
      <c r="L2376">
        <v>0</v>
      </c>
      <c r="M2376">
        <v>1</v>
      </c>
      <c r="N2376">
        <v>1</v>
      </c>
      <c r="O2376" t="s">
        <v>659</v>
      </c>
      <c r="P2376">
        <v>1</v>
      </c>
      <c r="Q2376">
        <v>1</v>
      </c>
      <c r="R2376">
        <v>2100</v>
      </c>
      <c r="S2376" t="s">
        <v>223</v>
      </c>
      <c r="T2376">
        <v>0</v>
      </c>
      <c r="U2376" t="s">
        <v>8825</v>
      </c>
      <c r="V2376" t="s">
        <v>933</v>
      </c>
      <c r="W2376" t="s">
        <v>659</v>
      </c>
      <c r="X2376" t="s">
        <v>659</v>
      </c>
      <c r="Y2376">
        <v>2100</v>
      </c>
      <c r="AB2376">
        <v>0</v>
      </c>
      <c r="AC2376">
        <v>0</v>
      </c>
      <c r="AD2376">
        <v>1</v>
      </c>
      <c r="AE2376">
        <v>876</v>
      </c>
      <c r="AF2376">
        <v>1.3</v>
      </c>
      <c r="AQ2376">
        <v>1</v>
      </c>
      <c r="AR2376">
        <f t="shared" si="37"/>
        <v>0</v>
      </c>
      <c r="AS2376">
        <v>1</v>
      </c>
      <c r="AT2376" t="s">
        <v>134</v>
      </c>
      <c r="AU2376">
        <v>43</v>
      </c>
    </row>
    <row r="2377" spans="1:47">
      <c r="A2377" t="s">
        <v>8829</v>
      </c>
      <c r="C2377">
        <v>310</v>
      </c>
      <c r="D2377" t="s">
        <v>8830</v>
      </c>
      <c r="E2377">
        <v>102</v>
      </c>
      <c r="F2377" t="s">
        <v>8831</v>
      </c>
      <c r="G2377" t="s">
        <v>422</v>
      </c>
      <c r="H2377" t="s">
        <v>8623</v>
      </c>
      <c r="I2377" t="s">
        <v>8832</v>
      </c>
      <c r="J2377">
        <v>3.3099999999999997E-2</v>
      </c>
      <c r="K2377">
        <v>0</v>
      </c>
      <c r="L2377">
        <v>0</v>
      </c>
      <c r="M2377">
        <v>1</v>
      </c>
      <c r="N2377">
        <v>1</v>
      </c>
      <c r="O2377" t="s">
        <v>659</v>
      </c>
      <c r="P2377">
        <v>1</v>
      </c>
      <c r="Q2377">
        <v>1</v>
      </c>
      <c r="R2377">
        <v>1300</v>
      </c>
      <c r="S2377" t="s">
        <v>223</v>
      </c>
      <c r="T2377">
        <v>0</v>
      </c>
      <c r="U2377" t="s">
        <v>8829</v>
      </c>
      <c r="X2377" t="s">
        <v>659</v>
      </c>
      <c r="Y2377">
        <v>1300</v>
      </c>
      <c r="AB2377">
        <v>0</v>
      </c>
      <c r="AC2377">
        <v>0</v>
      </c>
      <c r="AD2377">
        <v>2</v>
      </c>
      <c r="AE2377">
        <v>1368</v>
      </c>
      <c r="AF2377">
        <v>1</v>
      </c>
      <c r="AQ2377">
        <v>1</v>
      </c>
      <c r="AR2377">
        <f t="shared" si="37"/>
        <v>0</v>
      </c>
      <c r="AS2377">
        <v>1</v>
      </c>
      <c r="AT2377" t="s">
        <v>135</v>
      </c>
      <c r="AU2377">
        <v>44</v>
      </c>
    </row>
    <row r="2378" spans="1:47">
      <c r="A2378" t="s">
        <v>8833</v>
      </c>
      <c r="C2378">
        <v>310</v>
      </c>
      <c r="D2378" t="s">
        <v>8834</v>
      </c>
      <c r="E2378">
        <v>101</v>
      </c>
      <c r="F2378" t="s">
        <v>8835</v>
      </c>
      <c r="G2378" t="s">
        <v>219</v>
      </c>
      <c r="H2378" t="s">
        <v>220</v>
      </c>
      <c r="I2378" t="s">
        <v>8836</v>
      </c>
      <c r="J2378">
        <v>4.4339999999999997E-2</v>
      </c>
      <c r="K2378">
        <v>0</v>
      </c>
      <c r="L2378">
        <v>0</v>
      </c>
      <c r="M2378">
        <v>1</v>
      </c>
      <c r="N2378">
        <v>1</v>
      </c>
      <c r="O2378" t="s">
        <v>659</v>
      </c>
      <c r="P2378">
        <v>1</v>
      </c>
      <c r="Q2378">
        <v>1</v>
      </c>
      <c r="R2378">
        <v>6500</v>
      </c>
      <c r="S2378" t="s">
        <v>223</v>
      </c>
      <c r="T2378">
        <v>0</v>
      </c>
      <c r="U2378" t="s">
        <v>8833</v>
      </c>
      <c r="V2378" t="s">
        <v>933</v>
      </c>
      <c r="W2378" t="s">
        <v>659</v>
      </c>
      <c r="X2378" t="s">
        <v>659</v>
      </c>
      <c r="Y2378">
        <v>6500</v>
      </c>
      <c r="AB2378">
        <v>0</v>
      </c>
      <c r="AC2378">
        <v>0</v>
      </c>
      <c r="AD2378">
        <v>2</v>
      </c>
      <c r="AE2378">
        <v>902</v>
      </c>
      <c r="AF2378">
        <v>1.75</v>
      </c>
      <c r="AQ2378">
        <v>1</v>
      </c>
      <c r="AR2378">
        <f t="shared" si="37"/>
        <v>0</v>
      </c>
      <c r="AS2378">
        <v>1</v>
      </c>
      <c r="AT2378" t="s">
        <v>134</v>
      </c>
      <c r="AU2378">
        <v>43</v>
      </c>
    </row>
    <row r="2379" spans="1:47">
      <c r="A2379" t="s">
        <v>8837</v>
      </c>
      <c r="C2379">
        <v>310</v>
      </c>
      <c r="D2379" t="s">
        <v>8838</v>
      </c>
      <c r="E2379">
        <v>101</v>
      </c>
      <c r="F2379" t="s">
        <v>8839</v>
      </c>
      <c r="G2379" t="s">
        <v>219</v>
      </c>
      <c r="H2379" t="s">
        <v>220</v>
      </c>
      <c r="I2379" t="s">
        <v>8840</v>
      </c>
      <c r="J2379">
        <v>5.9499999999999997E-2</v>
      </c>
      <c r="K2379">
        <v>0</v>
      </c>
      <c r="L2379">
        <v>0</v>
      </c>
      <c r="M2379">
        <v>1</v>
      </c>
      <c r="N2379">
        <v>1</v>
      </c>
      <c r="O2379" t="s">
        <v>659</v>
      </c>
      <c r="P2379">
        <v>1</v>
      </c>
      <c r="Q2379">
        <v>1</v>
      </c>
      <c r="R2379">
        <v>3800</v>
      </c>
      <c r="S2379" t="s">
        <v>223</v>
      </c>
      <c r="T2379">
        <v>0</v>
      </c>
      <c r="U2379" t="s">
        <v>8837</v>
      </c>
      <c r="V2379" t="s">
        <v>933</v>
      </c>
      <c r="W2379" t="s">
        <v>659</v>
      </c>
      <c r="X2379" t="s">
        <v>659</v>
      </c>
      <c r="Y2379">
        <v>3800</v>
      </c>
      <c r="AB2379">
        <v>0</v>
      </c>
      <c r="AC2379">
        <v>0</v>
      </c>
      <c r="AD2379">
        <v>2</v>
      </c>
      <c r="AE2379">
        <v>808</v>
      </c>
      <c r="AF2379">
        <v>1</v>
      </c>
      <c r="AQ2379">
        <v>1</v>
      </c>
      <c r="AR2379">
        <f t="shared" si="37"/>
        <v>0</v>
      </c>
      <c r="AS2379">
        <v>1</v>
      </c>
      <c r="AT2379" t="s">
        <v>134</v>
      </c>
      <c r="AU2379">
        <v>43</v>
      </c>
    </row>
    <row r="2380" spans="1:47">
      <c r="A2380" t="s">
        <v>8841</v>
      </c>
      <c r="C2380">
        <v>310</v>
      </c>
      <c r="D2380" t="s">
        <v>8842</v>
      </c>
      <c r="E2380">
        <v>101</v>
      </c>
      <c r="F2380" t="s">
        <v>8843</v>
      </c>
      <c r="G2380" t="s">
        <v>422</v>
      </c>
      <c r="H2380" t="s">
        <v>220</v>
      </c>
      <c r="I2380" t="s">
        <v>8844</v>
      </c>
      <c r="J2380">
        <v>0.17746999999999999</v>
      </c>
      <c r="K2380">
        <v>0</v>
      </c>
      <c r="L2380">
        <v>0</v>
      </c>
      <c r="M2380">
        <v>0</v>
      </c>
      <c r="N2380">
        <v>1</v>
      </c>
      <c r="P2380">
        <v>1</v>
      </c>
      <c r="Q2380">
        <v>1</v>
      </c>
      <c r="R2380">
        <v>9800</v>
      </c>
      <c r="S2380" t="s">
        <v>223</v>
      </c>
      <c r="T2380">
        <v>0</v>
      </c>
      <c r="U2380" t="s">
        <v>8841</v>
      </c>
      <c r="V2380" t="s">
        <v>460</v>
      </c>
      <c r="X2380" t="s">
        <v>659</v>
      </c>
      <c r="Y2380">
        <v>9800</v>
      </c>
      <c r="AB2380">
        <v>0</v>
      </c>
      <c r="AC2380">
        <v>0</v>
      </c>
      <c r="AD2380">
        <v>2</v>
      </c>
      <c r="AE2380">
        <v>1536</v>
      </c>
      <c r="AF2380">
        <v>2</v>
      </c>
      <c r="AQ2380">
        <v>1</v>
      </c>
      <c r="AR2380">
        <f t="shared" si="37"/>
        <v>0</v>
      </c>
      <c r="AS2380">
        <v>1</v>
      </c>
      <c r="AT2380" t="s">
        <v>135</v>
      </c>
      <c r="AU2380">
        <v>44</v>
      </c>
    </row>
    <row r="2381" spans="1:47">
      <c r="A2381" t="s">
        <v>8845</v>
      </c>
      <c r="C2381">
        <v>310</v>
      </c>
      <c r="D2381" t="s">
        <v>8846</v>
      </c>
      <c r="E2381">
        <v>101</v>
      </c>
      <c r="F2381" t="s">
        <v>8847</v>
      </c>
      <c r="G2381" t="s">
        <v>219</v>
      </c>
      <c r="H2381" t="s">
        <v>220</v>
      </c>
      <c r="I2381" t="s">
        <v>8848</v>
      </c>
      <c r="J2381">
        <v>9.4539999999999999E-2</v>
      </c>
      <c r="K2381">
        <v>0</v>
      </c>
      <c r="L2381">
        <v>0</v>
      </c>
      <c r="M2381">
        <v>1</v>
      </c>
      <c r="N2381">
        <v>1</v>
      </c>
      <c r="O2381" t="s">
        <v>659</v>
      </c>
      <c r="P2381">
        <v>1</v>
      </c>
      <c r="Q2381">
        <v>1</v>
      </c>
      <c r="R2381">
        <v>2400</v>
      </c>
      <c r="S2381" t="s">
        <v>223</v>
      </c>
      <c r="T2381">
        <v>0</v>
      </c>
      <c r="U2381" t="s">
        <v>8845</v>
      </c>
      <c r="V2381" t="s">
        <v>933</v>
      </c>
      <c r="W2381" t="s">
        <v>659</v>
      </c>
      <c r="X2381" t="s">
        <v>659</v>
      </c>
      <c r="Y2381">
        <v>2400</v>
      </c>
      <c r="AB2381">
        <v>0</v>
      </c>
      <c r="AC2381">
        <v>0</v>
      </c>
      <c r="AD2381">
        <v>1</v>
      </c>
      <c r="AE2381">
        <v>702</v>
      </c>
      <c r="AF2381">
        <v>1</v>
      </c>
      <c r="AQ2381">
        <v>1</v>
      </c>
      <c r="AR2381">
        <f t="shared" si="37"/>
        <v>0</v>
      </c>
      <c r="AS2381">
        <v>1</v>
      </c>
      <c r="AT2381" t="s">
        <v>134</v>
      </c>
      <c r="AU2381">
        <v>43</v>
      </c>
    </row>
    <row r="2382" spans="1:47">
      <c r="A2382" t="s">
        <v>8849</v>
      </c>
      <c r="C2382">
        <v>310</v>
      </c>
      <c r="D2382" t="s">
        <v>8850</v>
      </c>
      <c r="E2382">
        <v>101</v>
      </c>
      <c r="F2382" t="s">
        <v>8851</v>
      </c>
      <c r="G2382" t="s">
        <v>219</v>
      </c>
      <c r="H2382" t="s">
        <v>220</v>
      </c>
      <c r="I2382" t="s">
        <v>8852</v>
      </c>
      <c r="J2382">
        <v>8.8099999999999998E-2</v>
      </c>
      <c r="K2382">
        <v>0</v>
      </c>
      <c r="L2382">
        <v>0</v>
      </c>
      <c r="M2382">
        <v>1</v>
      </c>
      <c r="N2382">
        <v>1</v>
      </c>
      <c r="O2382" t="s">
        <v>659</v>
      </c>
      <c r="P2382">
        <v>1</v>
      </c>
      <c r="Q2382">
        <v>1</v>
      </c>
      <c r="R2382">
        <v>14000</v>
      </c>
      <c r="S2382" t="s">
        <v>223</v>
      </c>
      <c r="T2382">
        <v>0</v>
      </c>
      <c r="U2382" t="s">
        <v>8849</v>
      </c>
      <c r="V2382" t="s">
        <v>933</v>
      </c>
      <c r="W2382" t="s">
        <v>659</v>
      </c>
      <c r="X2382" t="s">
        <v>659</v>
      </c>
      <c r="Y2382">
        <v>14000</v>
      </c>
      <c r="AB2382">
        <v>0</v>
      </c>
      <c r="AC2382">
        <v>0</v>
      </c>
      <c r="AD2382">
        <v>2</v>
      </c>
      <c r="AE2382">
        <v>780</v>
      </c>
      <c r="AF2382">
        <v>1</v>
      </c>
      <c r="AQ2382">
        <v>1</v>
      </c>
      <c r="AR2382">
        <f t="shared" si="37"/>
        <v>0</v>
      </c>
      <c r="AS2382">
        <v>1</v>
      </c>
      <c r="AT2382" t="s">
        <v>134</v>
      </c>
      <c r="AU2382">
        <v>43</v>
      </c>
    </row>
    <row r="2383" spans="1:47">
      <c r="A2383" t="s">
        <v>8853</v>
      </c>
      <c r="C2383">
        <v>310</v>
      </c>
      <c r="D2383" t="s">
        <v>8854</v>
      </c>
      <c r="E2383">
        <v>101</v>
      </c>
      <c r="F2383" t="s">
        <v>8855</v>
      </c>
      <c r="G2383" t="s">
        <v>219</v>
      </c>
      <c r="H2383" t="s">
        <v>220</v>
      </c>
      <c r="I2383" t="s">
        <v>8856</v>
      </c>
      <c r="J2383">
        <v>0.30524000000000001</v>
      </c>
      <c r="K2383">
        <v>0</v>
      </c>
      <c r="L2383">
        <v>0</v>
      </c>
      <c r="M2383">
        <v>1</v>
      </c>
      <c r="N2383">
        <v>1</v>
      </c>
      <c r="O2383" t="s">
        <v>659</v>
      </c>
      <c r="P2383">
        <v>1</v>
      </c>
      <c r="Q2383">
        <v>1</v>
      </c>
      <c r="R2383">
        <v>15200</v>
      </c>
      <c r="S2383" t="s">
        <v>223</v>
      </c>
      <c r="T2383">
        <v>0</v>
      </c>
      <c r="U2383" t="s">
        <v>8853</v>
      </c>
      <c r="V2383" t="s">
        <v>927</v>
      </c>
      <c r="W2383" t="s">
        <v>659</v>
      </c>
      <c r="X2383" t="s">
        <v>659</v>
      </c>
      <c r="Y2383">
        <v>15200</v>
      </c>
      <c r="AB2383">
        <v>0</v>
      </c>
      <c r="AC2383">
        <v>0</v>
      </c>
      <c r="AD2383">
        <v>4</v>
      </c>
      <c r="AE2383">
        <v>2892</v>
      </c>
      <c r="AF2383">
        <v>2</v>
      </c>
      <c r="AQ2383">
        <v>1</v>
      </c>
      <c r="AR2383">
        <f t="shared" si="37"/>
        <v>0</v>
      </c>
      <c r="AS2383">
        <v>1</v>
      </c>
      <c r="AT2383" t="s">
        <v>134</v>
      </c>
      <c r="AU2383">
        <v>43</v>
      </c>
    </row>
    <row r="2384" spans="1:47">
      <c r="A2384" t="s">
        <v>8857</v>
      </c>
      <c r="C2384">
        <v>310</v>
      </c>
      <c r="D2384" t="s">
        <v>8858</v>
      </c>
      <c r="E2384">
        <v>101</v>
      </c>
      <c r="F2384" t="s">
        <v>8859</v>
      </c>
      <c r="H2384" t="s">
        <v>220</v>
      </c>
      <c r="I2384" t="s">
        <v>8860</v>
      </c>
      <c r="J2384">
        <v>0.27304</v>
      </c>
      <c r="K2384">
        <v>1</v>
      </c>
      <c r="L2384">
        <v>1</v>
      </c>
      <c r="M2384">
        <v>1</v>
      </c>
      <c r="N2384">
        <v>1</v>
      </c>
      <c r="O2384" t="s">
        <v>225</v>
      </c>
      <c r="P2384">
        <v>0</v>
      </c>
      <c r="Q2384">
        <v>1</v>
      </c>
      <c r="R2384">
        <v>10500</v>
      </c>
      <c r="S2384" t="s">
        <v>223</v>
      </c>
      <c r="T2384">
        <v>10500</v>
      </c>
      <c r="U2384" t="s">
        <v>8857</v>
      </c>
      <c r="V2384" t="s">
        <v>413</v>
      </c>
      <c r="W2384" t="s">
        <v>225</v>
      </c>
      <c r="X2384" t="s">
        <v>225</v>
      </c>
      <c r="Y2384">
        <v>10500</v>
      </c>
      <c r="AB2384">
        <v>1</v>
      </c>
      <c r="AC2384">
        <v>1</v>
      </c>
      <c r="AD2384">
        <v>3</v>
      </c>
      <c r="AE2384">
        <v>2240</v>
      </c>
      <c r="AF2384">
        <v>2</v>
      </c>
      <c r="AQ2384">
        <v>1</v>
      </c>
      <c r="AR2384">
        <f t="shared" si="37"/>
        <v>9.68</v>
      </c>
      <c r="AS2384">
        <v>1</v>
      </c>
      <c r="AT2384" t="s">
        <v>136</v>
      </c>
      <c r="AU2384">
        <v>45</v>
      </c>
    </row>
    <row r="2385" spans="1:47">
      <c r="A2385" t="s">
        <v>8861</v>
      </c>
      <c r="C2385">
        <v>310</v>
      </c>
      <c r="D2385" t="s">
        <v>8862</v>
      </c>
      <c r="E2385">
        <v>101</v>
      </c>
      <c r="F2385" t="s">
        <v>8863</v>
      </c>
      <c r="G2385" t="s">
        <v>422</v>
      </c>
      <c r="H2385" t="s">
        <v>220</v>
      </c>
      <c r="I2385" t="s">
        <v>8864</v>
      </c>
      <c r="J2385">
        <v>0.17052999999999999</v>
      </c>
      <c r="K2385">
        <v>0</v>
      </c>
      <c r="L2385">
        <v>0</v>
      </c>
      <c r="M2385">
        <v>1</v>
      </c>
      <c r="N2385">
        <v>1</v>
      </c>
      <c r="O2385" t="s">
        <v>659</v>
      </c>
      <c r="P2385">
        <v>1</v>
      </c>
      <c r="Q2385">
        <v>1</v>
      </c>
      <c r="R2385">
        <v>18300</v>
      </c>
      <c r="S2385" t="s">
        <v>223</v>
      </c>
      <c r="T2385">
        <v>0</v>
      </c>
      <c r="U2385" t="s">
        <v>8861</v>
      </c>
      <c r="V2385" t="s">
        <v>933</v>
      </c>
      <c r="W2385" t="s">
        <v>659</v>
      </c>
      <c r="X2385" t="s">
        <v>659</v>
      </c>
      <c r="Y2385">
        <v>18300</v>
      </c>
      <c r="AB2385">
        <v>0</v>
      </c>
      <c r="AC2385">
        <v>0</v>
      </c>
      <c r="AD2385">
        <v>3</v>
      </c>
      <c r="AE2385">
        <v>1008</v>
      </c>
      <c r="AF2385">
        <v>1</v>
      </c>
      <c r="AQ2385">
        <v>0</v>
      </c>
      <c r="AR2385">
        <f t="shared" si="37"/>
        <v>0</v>
      </c>
      <c r="AS2385">
        <v>1</v>
      </c>
      <c r="AT2385" t="s">
        <v>135</v>
      </c>
      <c r="AU2385">
        <v>44</v>
      </c>
    </row>
    <row r="2386" spans="1:47">
      <c r="A2386" t="s">
        <v>8865</v>
      </c>
      <c r="C2386">
        <v>310</v>
      </c>
      <c r="D2386" t="s">
        <v>8866</v>
      </c>
      <c r="E2386">
        <v>132</v>
      </c>
      <c r="F2386" t="s">
        <v>8867</v>
      </c>
      <c r="G2386" t="s">
        <v>219</v>
      </c>
      <c r="H2386" t="s">
        <v>260</v>
      </c>
      <c r="I2386" t="s">
        <v>8868</v>
      </c>
      <c r="J2386">
        <v>5.117E-2</v>
      </c>
      <c r="K2386">
        <v>0</v>
      </c>
      <c r="L2386">
        <v>0</v>
      </c>
      <c r="M2386">
        <v>0</v>
      </c>
      <c r="N2386">
        <v>0</v>
      </c>
      <c r="P2386">
        <v>0</v>
      </c>
      <c r="Q2386">
        <v>0</v>
      </c>
      <c r="R2386">
        <v>0</v>
      </c>
      <c r="S2386" t="s">
        <v>223</v>
      </c>
      <c r="T2386">
        <v>0</v>
      </c>
      <c r="U2386" t="s">
        <v>8865</v>
      </c>
      <c r="Y2386">
        <v>0</v>
      </c>
      <c r="AB2386">
        <v>0</v>
      </c>
      <c r="AC2386">
        <v>0</v>
      </c>
      <c r="AD2386">
        <v>0</v>
      </c>
      <c r="AE2386">
        <v>0</v>
      </c>
      <c r="AF2386">
        <v>0</v>
      </c>
      <c r="AQ2386">
        <v>1</v>
      </c>
      <c r="AR2386">
        <f t="shared" si="37"/>
        <v>0</v>
      </c>
      <c r="AS2386">
        <v>1</v>
      </c>
      <c r="AT2386" t="s">
        <v>134</v>
      </c>
      <c r="AU2386">
        <v>43</v>
      </c>
    </row>
    <row r="2387" spans="1:47">
      <c r="A2387" t="s">
        <v>248</v>
      </c>
      <c r="C2387">
        <v>310</v>
      </c>
      <c r="E2387">
        <v>0</v>
      </c>
      <c r="J2387">
        <v>2.2190000000000001E-2</v>
      </c>
      <c r="K2387">
        <v>0</v>
      </c>
      <c r="L2387">
        <v>0</v>
      </c>
      <c r="M2387">
        <v>0</v>
      </c>
      <c r="N2387">
        <v>0</v>
      </c>
      <c r="P2387">
        <v>0</v>
      </c>
      <c r="Q2387">
        <v>0</v>
      </c>
      <c r="R2387">
        <v>0</v>
      </c>
      <c r="S2387" t="s">
        <v>249</v>
      </c>
      <c r="T2387">
        <v>0</v>
      </c>
      <c r="Y2387">
        <v>0</v>
      </c>
      <c r="AB2387">
        <v>0</v>
      </c>
      <c r="AC2387">
        <v>0</v>
      </c>
      <c r="AD2387">
        <v>0</v>
      </c>
      <c r="AE2387">
        <v>0</v>
      </c>
      <c r="AF2387">
        <v>0</v>
      </c>
      <c r="AQ2387">
        <v>0</v>
      </c>
      <c r="AR2387">
        <f t="shared" si="37"/>
        <v>0</v>
      </c>
      <c r="AS2387">
        <v>1</v>
      </c>
      <c r="AT2387" t="s">
        <v>136</v>
      </c>
      <c r="AU2387">
        <v>45</v>
      </c>
    </row>
    <row r="2388" spans="1:47">
      <c r="A2388" t="s">
        <v>8869</v>
      </c>
      <c r="C2388">
        <v>310</v>
      </c>
      <c r="D2388" t="s">
        <v>8870</v>
      </c>
      <c r="E2388">
        <v>812</v>
      </c>
      <c r="F2388" t="s">
        <v>3542</v>
      </c>
      <c r="G2388" t="s">
        <v>219</v>
      </c>
      <c r="H2388" t="s">
        <v>3543</v>
      </c>
      <c r="I2388" t="s">
        <v>8871</v>
      </c>
      <c r="J2388">
        <v>1.79562</v>
      </c>
      <c r="K2388">
        <v>0</v>
      </c>
      <c r="L2388">
        <v>0</v>
      </c>
      <c r="M2388">
        <v>0</v>
      </c>
      <c r="N2388">
        <v>0</v>
      </c>
      <c r="P2388">
        <v>0</v>
      </c>
      <c r="Q2388">
        <v>0</v>
      </c>
      <c r="R2388">
        <v>0</v>
      </c>
      <c r="S2388" t="s">
        <v>223</v>
      </c>
      <c r="T2388">
        <v>0</v>
      </c>
      <c r="U2388" t="s">
        <v>8869</v>
      </c>
      <c r="Y2388">
        <v>0</v>
      </c>
      <c r="AB2388">
        <v>0</v>
      </c>
      <c r="AC2388">
        <v>0</v>
      </c>
      <c r="AD2388">
        <v>0</v>
      </c>
      <c r="AE2388">
        <v>0</v>
      </c>
      <c r="AF2388">
        <v>0</v>
      </c>
      <c r="AQ2388">
        <v>1</v>
      </c>
      <c r="AR2388">
        <f t="shared" si="37"/>
        <v>0</v>
      </c>
      <c r="AS2388">
        <v>1</v>
      </c>
      <c r="AT2388" t="s">
        <v>136</v>
      </c>
      <c r="AU2388">
        <v>45</v>
      </c>
    </row>
    <row r="2389" spans="1:47">
      <c r="A2389" t="s">
        <v>8872</v>
      </c>
      <c r="C2389">
        <v>310</v>
      </c>
      <c r="D2389" t="s">
        <v>8873</v>
      </c>
      <c r="E2389">
        <v>101</v>
      </c>
      <c r="F2389" t="s">
        <v>8874</v>
      </c>
      <c r="G2389" t="s">
        <v>219</v>
      </c>
      <c r="H2389" t="s">
        <v>220</v>
      </c>
      <c r="I2389" t="s">
        <v>8875</v>
      </c>
      <c r="J2389">
        <v>7.8475400000000004</v>
      </c>
      <c r="K2389">
        <v>0</v>
      </c>
      <c r="L2389">
        <v>0</v>
      </c>
      <c r="M2389">
        <v>1</v>
      </c>
      <c r="N2389">
        <v>1</v>
      </c>
      <c r="O2389" t="s">
        <v>659</v>
      </c>
      <c r="P2389">
        <v>1</v>
      </c>
      <c r="Q2389">
        <v>0</v>
      </c>
      <c r="R2389">
        <v>0</v>
      </c>
      <c r="S2389" t="s">
        <v>223</v>
      </c>
      <c r="T2389">
        <v>0</v>
      </c>
      <c r="U2389" t="s">
        <v>8872</v>
      </c>
      <c r="V2389" t="s">
        <v>933</v>
      </c>
      <c r="W2389" t="s">
        <v>659</v>
      </c>
      <c r="X2389" t="s">
        <v>659</v>
      </c>
      <c r="Y2389">
        <v>0</v>
      </c>
      <c r="AB2389">
        <v>0</v>
      </c>
      <c r="AC2389">
        <v>0</v>
      </c>
      <c r="AD2389">
        <v>3</v>
      </c>
      <c r="AE2389">
        <v>1920</v>
      </c>
      <c r="AF2389">
        <v>1.9</v>
      </c>
      <c r="AQ2389">
        <v>2</v>
      </c>
      <c r="AR2389">
        <f t="shared" si="37"/>
        <v>0</v>
      </c>
      <c r="AS2389">
        <v>1</v>
      </c>
      <c r="AT2389" t="s">
        <v>134</v>
      </c>
      <c r="AU2389">
        <v>43</v>
      </c>
    </row>
    <row r="2390" spans="1:47">
      <c r="A2390" t="s">
        <v>8876</v>
      </c>
      <c r="C2390">
        <v>310</v>
      </c>
      <c r="D2390" t="s">
        <v>8877</v>
      </c>
      <c r="E2390">
        <v>101</v>
      </c>
      <c r="F2390" t="s">
        <v>8878</v>
      </c>
      <c r="G2390" t="s">
        <v>422</v>
      </c>
      <c r="H2390" t="s">
        <v>220</v>
      </c>
      <c r="I2390" t="s">
        <v>8879</v>
      </c>
      <c r="J2390">
        <v>0.30725000000000002</v>
      </c>
      <c r="K2390">
        <v>0</v>
      </c>
      <c r="L2390">
        <v>0</v>
      </c>
      <c r="M2390">
        <v>1</v>
      </c>
      <c r="N2390">
        <v>1</v>
      </c>
      <c r="O2390" t="s">
        <v>659</v>
      </c>
      <c r="P2390">
        <v>1</v>
      </c>
      <c r="Q2390">
        <v>1</v>
      </c>
      <c r="R2390">
        <v>3700</v>
      </c>
      <c r="S2390" t="s">
        <v>223</v>
      </c>
      <c r="T2390">
        <v>0</v>
      </c>
      <c r="U2390" t="s">
        <v>8876</v>
      </c>
      <c r="V2390" t="s">
        <v>893</v>
      </c>
      <c r="W2390" t="s">
        <v>659</v>
      </c>
      <c r="X2390" t="s">
        <v>659</v>
      </c>
      <c r="Y2390">
        <v>3700</v>
      </c>
      <c r="AB2390">
        <v>0</v>
      </c>
      <c r="AC2390">
        <v>0</v>
      </c>
      <c r="AD2390">
        <v>3</v>
      </c>
      <c r="AE2390">
        <v>1072</v>
      </c>
      <c r="AF2390">
        <v>1</v>
      </c>
      <c r="AQ2390">
        <v>1</v>
      </c>
      <c r="AR2390">
        <f t="shared" si="37"/>
        <v>0</v>
      </c>
      <c r="AS2390">
        <v>1</v>
      </c>
      <c r="AT2390" t="s">
        <v>135</v>
      </c>
      <c r="AU2390">
        <v>44</v>
      </c>
    </row>
    <row r="2391" spans="1:47">
      <c r="A2391" t="s">
        <v>8880</v>
      </c>
      <c r="C2391">
        <v>310</v>
      </c>
      <c r="D2391" t="s">
        <v>8881</v>
      </c>
      <c r="E2391">
        <v>101</v>
      </c>
      <c r="F2391" t="s">
        <v>8882</v>
      </c>
      <c r="G2391" t="s">
        <v>219</v>
      </c>
      <c r="H2391" t="s">
        <v>220</v>
      </c>
      <c r="I2391" t="s">
        <v>8883</v>
      </c>
      <c r="J2391">
        <v>0.18026</v>
      </c>
      <c r="K2391">
        <v>0</v>
      </c>
      <c r="L2391">
        <v>0</v>
      </c>
      <c r="M2391">
        <v>1</v>
      </c>
      <c r="N2391">
        <v>1</v>
      </c>
      <c r="O2391" t="s">
        <v>659</v>
      </c>
      <c r="P2391">
        <v>1</v>
      </c>
      <c r="Q2391">
        <v>1</v>
      </c>
      <c r="R2391">
        <v>100</v>
      </c>
      <c r="S2391" t="s">
        <v>223</v>
      </c>
      <c r="T2391">
        <v>0</v>
      </c>
      <c r="U2391" t="s">
        <v>8880</v>
      </c>
      <c r="V2391" t="s">
        <v>933</v>
      </c>
      <c r="W2391" t="s">
        <v>659</v>
      </c>
      <c r="X2391" t="s">
        <v>659</v>
      </c>
      <c r="Y2391">
        <v>100</v>
      </c>
      <c r="AB2391">
        <v>0</v>
      </c>
      <c r="AC2391">
        <v>0</v>
      </c>
      <c r="AD2391">
        <v>2</v>
      </c>
      <c r="AE2391">
        <v>950</v>
      </c>
      <c r="AF2391">
        <v>1</v>
      </c>
      <c r="AQ2391">
        <v>2</v>
      </c>
      <c r="AR2391">
        <f t="shared" si="37"/>
        <v>0</v>
      </c>
      <c r="AS2391">
        <v>1</v>
      </c>
      <c r="AT2391" t="s">
        <v>134</v>
      </c>
      <c r="AU2391">
        <v>43</v>
      </c>
    </row>
    <row r="2392" spans="1:47">
      <c r="A2392" t="s">
        <v>8884</v>
      </c>
      <c r="C2392">
        <v>310</v>
      </c>
      <c r="D2392" t="s">
        <v>8885</v>
      </c>
      <c r="E2392">
        <v>101</v>
      </c>
      <c r="F2392" t="s">
        <v>8886</v>
      </c>
      <c r="G2392" t="s">
        <v>219</v>
      </c>
      <c r="H2392" t="s">
        <v>220</v>
      </c>
      <c r="I2392" t="s">
        <v>8887</v>
      </c>
      <c r="J2392">
        <v>0.27822999999999998</v>
      </c>
      <c r="K2392">
        <v>1</v>
      </c>
      <c r="L2392">
        <v>1</v>
      </c>
      <c r="M2392">
        <v>1</v>
      </c>
      <c r="N2392">
        <v>1</v>
      </c>
      <c r="O2392" t="s">
        <v>225</v>
      </c>
      <c r="P2392">
        <v>0</v>
      </c>
      <c r="Q2392">
        <v>1</v>
      </c>
      <c r="R2392">
        <v>2900</v>
      </c>
      <c r="S2392" t="s">
        <v>223</v>
      </c>
      <c r="T2392">
        <v>2900</v>
      </c>
      <c r="U2392" t="s">
        <v>8884</v>
      </c>
      <c r="V2392" t="s">
        <v>413</v>
      </c>
      <c r="W2392" t="s">
        <v>225</v>
      </c>
      <c r="X2392" t="s">
        <v>225</v>
      </c>
      <c r="Y2392">
        <v>2900</v>
      </c>
      <c r="AB2392">
        <v>1</v>
      </c>
      <c r="AC2392">
        <v>1</v>
      </c>
      <c r="AD2392">
        <v>2</v>
      </c>
      <c r="AE2392">
        <v>872</v>
      </c>
      <c r="AF2392">
        <v>1</v>
      </c>
      <c r="AQ2392">
        <v>1</v>
      </c>
      <c r="AR2392">
        <f t="shared" si="37"/>
        <v>9.68</v>
      </c>
      <c r="AS2392">
        <v>1</v>
      </c>
      <c r="AT2392" t="s">
        <v>136</v>
      </c>
      <c r="AU2392">
        <v>45</v>
      </c>
    </row>
    <row r="2393" spans="1:47">
      <c r="A2393" t="s">
        <v>8888</v>
      </c>
      <c r="C2393">
        <v>310</v>
      </c>
      <c r="D2393" t="s">
        <v>8889</v>
      </c>
      <c r="E2393">
        <v>101</v>
      </c>
      <c r="F2393" t="s">
        <v>8890</v>
      </c>
      <c r="G2393" t="s">
        <v>219</v>
      </c>
      <c r="H2393" t="s">
        <v>220</v>
      </c>
      <c r="I2393" t="s">
        <v>8891</v>
      </c>
      <c r="J2393">
        <v>0.10505</v>
      </c>
      <c r="K2393">
        <v>0</v>
      </c>
      <c r="L2393">
        <v>0</v>
      </c>
      <c r="M2393">
        <v>1</v>
      </c>
      <c r="N2393">
        <v>1</v>
      </c>
      <c r="O2393" t="s">
        <v>659</v>
      </c>
      <c r="P2393">
        <v>1</v>
      </c>
      <c r="Q2393">
        <v>1</v>
      </c>
      <c r="R2393">
        <v>500</v>
      </c>
      <c r="S2393" t="s">
        <v>223</v>
      </c>
      <c r="T2393">
        <v>0</v>
      </c>
      <c r="U2393" t="s">
        <v>8888</v>
      </c>
      <c r="V2393" t="s">
        <v>933</v>
      </c>
      <c r="W2393" t="s">
        <v>659</v>
      </c>
      <c r="X2393" t="s">
        <v>659</v>
      </c>
      <c r="Y2393">
        <v>500</v>
      </c>
      <c r="AB2393">
        <v>0</v>
      </c>
      <c r="AC2393">
        <v>0</v>
      </c>
      <c r="AD2393">
        <v>2</v>
      </c>
      <c r="AE2393">
        <v>748</v>
      </c>
      <c r="AF2393">
        <v>1</v>
      </c>
      <c r="AQ2393">
        <v>2</v>
      </c>
      <c r="AR2393">
        <f t="shared" si="37"/>
        <v>0</v>
      </c>
      <c r="AS2393">
        <v>1</v>
      </c>
      <c r="AT2393" t="s">
        <v>134</v>
      </c>
      <c r="AU2393">
        <v>43</v>
      </c>
    </row>
    <row r="2394" spans="1:47">
      <c r="A2394" t="s">
        <v>8892</v>
      </c>
      <c r="C2394">
        <v>310</v>
      </c>
      <c r="D2394" t="s">
        <v>8893</v>
      </c>
      <c r="E2394">
        <v>102</v>
      </c>
      <c r="F2394" t="s">
        <v>8894</v>
      </c>
      <c r="G2394" t="s">
        <v>422</v>
      </c>
      <c r="H2394" t="s">
        <v>8623</v>
      </c>
      <c r="I2394" t="s">
        <v>8895</v>
      </c>
      <c r="J2394">
        <v>3.3890000000000003E-2</v>
      </c>
      <c r="K2394">
        <v>0</v>
      </c>
      <c r="L2394">
        <v>0</v>
      </c>
      <c r="M2394">
        <v>1</v>
      </c>
      <c r="N2394">
        <v>1</v>
      </c>
      <c r="O2394" t="s">
        <v>659</v>
      </c>
      <c r="P2394">
        <v>1</v>
      </c>
      <c r="Q2394">
        <v>1</v>
      </c>
      <c r="R2394">
        <v>3400</v>
      </c>
      <c r="S2394" t="s">
        <v>223</v>
      </c>
      <c r="T2394">
        <v>0</v>
      </c>
      <c r="U2394" t="s">
        <v>8892</v>
      </c>
      <c r="X2394" t="s">
        <v>659</v>
      </c>
      <c r="Y2394">
        <v>3400</v>
      </c>
      <c r="AB2394">
        <v>0</v>
      </c>
      <c r="AC2394">
        <v>0</v>
      </c>
      <c r="AD2394">
        <v>2</v>
      </c>
      <c r="AE2394">
        <v>1380</v>
      </c>
      <c r="AF2394">
        <v>1</v>
      </c>
      <c r="AQ2394">
        <v>1</v>
      </c>
      <c r="AR2394">
        <f t="shared" si="37"/>
        <v>0</v>
      </c>
      <c r="AS2394">
        <v>1</v>
      </c>
      <c r="AT2394" t="s">
        <v>135</v>
      </c>
      <c r="AU2394">
        <v>44</v>
      </c>
    </row>
    <row r="2395" spans="1:47">
      <c r="A2395" t="s">
        <v>8896</v>
      </c>
      <c r="C2395">
        <v>310</v>
      </c>
      <c r="D2395" t="s">
        <v>8897</v>
      </c>
      <c r="E2395">
        <v>101</v>
      </c>
      <c r="F2395" t="s">
        <v>8898</v>
      </c>
      <c r="G2395" t="s">
        <v>219</v>
      </c>
      <c r="H2395" t="s">
        <v>220</v>
      </c>
      <c r="I2395" t="s">
        <v>8899</v>
      </c>
      <c r="J2395">
        <v>5.944E-2</v>
      </c>
      <c r="K2395">
        <v>0</v>
      </c>
      <c r="L2395">
        <v>0</v>
      </c>
      <c r="M2395">
        <v>1</v>
      </c>
      <c r="N2395">
        <v>1</v>
      </c>
      <c r="O2395" t="s">
        <v>659</v>
      </c>
      <c r="P2395">
        <v>1</v>
      </c>
      <c r="Q2395">
        <v>1</v>
      </c>
      <c r="R2395">
        <v>1600</v>
      </c>
      <c r="S2395" t="s">
        <v>223</v>
      </c>
      <c r="T2395">
        <v>0</v>
      </c>
      <c r="U2395" t="s">
        <v>8896</v>
      </c>
      <c r="V2395" t="s">
        <v>933</v>
      </c>
      <c r="W2395" t="s">
        <v>659</v>
      </c>
      <c r="X2395" t="s">
        <v>659</v>
      </c>
      <c r="Y2395">
        <v>1600</v>
      </c>
      <c r="AB2395">
        <v>0</v>
      </c>
      <c r="AC2395">
        <v>0</v>
      </c>
      <c r="AD2395">
        <v>2</v>
      </c>
      <c r="AE2395">
        <v>712</v>
      </c>
      <c r="AF2395">
        <v>1</v>
      </c>
      <c r="AQ2395">
        <v>1</v>
      </c>
      <c r="AR2395">
        <f t="shared" si="37"/>
        <v>0</v>
      </c>
      <c r="AS2395">
        <v>1</v>
      </c>
      <c r="AT2395" t="s">
        <v>134</v>
      </c>
      <c r="AU2395">
        <v>43</v>
      </c>
    </row>
    <row r="2396" spans="1:47">
      <c r="A2396" t="s">
        <v>8900</v>
      </c>
      <c r="C2396">
        <v>310</v>
      </c>
      <c r="D2396" t="s">
        <v>8901</v>
      </c>
      <c r="E2396">
        <v>101</v>
      </c>
      <c r="F2396" t="s">
        <v>8902</v>
      </c>
      <c r="G2396" t="s">
        <v>219</v>
      </c>
      <c r="H2396" t="s">
        <v>220</v>
      </c>
      <c r="I2396" t="s">
        <v>8903</v>
      </c>
      <c r="J2396">
        <v>0.27507999999999999</v>
      </c>
      <c r="K2396">
        <v>0</v>
      </c>
      <c r="L2396">
        <v>0</v>
      </c>
      <c r="M2396">
        <v>1</v>
      </c>
      <c r="N2396">
        <v>1</v>
      </c>
      <c r="O2396" t="s">
        <v>659</v>
      </c>
      <c r="P2396">
        <v>1</v>
      </c>
      <c r="Q2396">
        <v>1</v>
      </c>
      <c r="R2396">
        <v>7000</v>
      </c>
      <c r="S2396" t="s">
        <v>243</v>
      </c>
      <c r="T2396">
        <v>0</v>
      </c>
      <c r="U2396" t="s">
        <v>8900</v>
      </c>
      <c r="V2396" t="s">
        <v>933</v>
      </c>
      <c r="W2396" t="s">
        <v>659</v>
      </c>
      <c r="X2396" t="s">
        <v>659</v>
      </c>
      <c r="Y2396">
        <v>7000</v>
      </c>
      <c r="AB2396">
        <v>0</v>
      </c>
      <c r="AC2396">
        <v>0</v>
      </c>
      <c r="AD2396">
        <v>3</v>
      </c>
      <c r="AE2396">
        <v>1448</v>
      </c>
      <c r="AF2396">
        <v>1.75</v>
      </c>
      <c r="AQ2396">
        <v>3</v>
      </c>
      <c r="AR2396">
        <f t="shared" si="37"/>
        <v>0</v>
      </c>
      <c r="AS2396">
        <v>1</v>
      </c>
      <c r="AT2396" t="s">
        <v>134</v>
      </c>
      <c r="AU2396">
        <v>43</v>
      </c>
    </row>
    <row r="2397" spans="1:47">
      <c r="A2397" t="s">
        <v>8904</v>
      </c>
      <c r="C2397">
        <v>310</v>
      </c>
      <c r="D2397" t="s">
        <v>8905</v>
      </c>
      <c r="E2397">
        <v>132</v>
      </c>
      <c r="F2397" t="s">
        <v>8906</v>
      </c>
      <c r="G2397" t="s">
        <v>219</v>
      </c>
      <c r="H2397" t="s">
        <v>260</v>
      </c>
      <c r="I2397" t="s">
        <v>8907</v>
      </c>
      <c r="J2397">
        <v>3.9900799999999998</v>
      </c>
      <c r="K2397">
        <v>0</v>
      </c>
      <c r="L2397">
        <v>0</v>
      </c>
      <c r="M2397">
        <v>0</v>
      </c>
      <c r="N2397">
        <v>0</v>
      </c>
      <c r="P2397">
        <v>0</v>
      </c>
      <c r="Q2397">
        <v>0</v>
      </c>
      <c r="R2397">
        <v>0</v>
      </c>
      <c r="S2397" t="s">
        <v>223</v>
      </c>
      <c r="T2397">
        <v>0</v>
      </c>
      <c r="U2397" t="s">
        <v>8904</v>
      </c>
      <c r="Y2397">
        <v>0</v>
      </c>
      <c r="AB2397">
        <v>0</v>
      </c>
      <c r="AC2397">
        <v>0</v>
      </c>
      <c r="AD2397">
        <v>0</v>
      </c>
      <c r="AE2397">
        <v>0</v>
      </c>
      <c r="AF2397">
        <v>0</v>
      </c>
      <c r="AQ2397">
        <v>1</v>
      </c>
      <c r="AR2397">
        <f t="shared" si="37"/>
        <v>0</v>
      </c>
      <c r="AS2397">
        <v>1</v>
      </c>
      <c r="AT2397" t="s">
        <v>134</v>
      </c>
      <c r="AU2397">
        <v>43</v>
      </c>
    </row>
    <row r="2398" spans="1:47">
      <c r="A2398" t="s">
        <v>8908</v>
      </c>
      <c r="C2398">
        <v>310</v>
      </c>
      <c r="D2398" t="s">
        <v>8909</v>
      </c>
      <c r="E2398">
        <v>102</v>
      </c>
      <c r="F2398" t="s">
        <v>8910</v>
      </c>
      <c r="G2398" t="s">
        <v>422</v>
      </c>
      <c r="H2398" t="s">
        <v>8623</v>
      </c>
      <c r="I2398" t="s">
        <v>8911</v>
      </c>
      <c r="J2398">
        <v>3.4959999999999998E-2</v>
      </c>
      <c r="K2398">
        <v>0</v>
      </c>
      <c r="L2398">
        <v>0</v>
      </c>
      <c r="M2398">
        <v>1</v>
      </c>
      <c r="N2398">
        <v>1</v>
      </c>
      <c r="O2398" t="s">
        <v>659</v>
      </c>
      <c r="P2398">
        <v>1</v>
      </c>
      <c r="Q2398">
        <v>1</v>
      </c>
      <c r="R2398">
        <v>4700</v>
      </c>
      <c r="S2398" t="s">
        <v>223</v>
      </c>
      <c r="T2398">
        <v>0</v>
      </c>
      <c r="U2398" t="s">
        <v>8908</v>
      </c>
      <c r="X2398" t="s">
        <v>659</v>
      </c>
      <c r="Y2398">
        <v>4700</v>
      </c>
      <c r="AB2398">
        <v>0</v>
      </c>
      <c r="AC2398">
        <v>0</v>
      </c>
      <c r="AD2398">
        <v>2</v>
      </c>
      <c r="AE2398">
        <v>1380</v>
      </c>
      <c r="AF2398">
        <v>1</v>
      </c>
      <c r="AQ2398">
        <v>1</v>
      </c>
      <c r="AR2398">
        <f t="shared" si="37"/>
        <v>0</v>
      </c>
      <c r="AS2398">
        <v>1</v>
      </c>
      <c r="AT2398" t="s">
        <v>135</v>
      </c>
      <c r="AU2398">
        <v>44</v>
      </c>
    </row>
    <row r="2399" spans="1:47">
      <c r="A2399" t="s">
        <v>8912</v>
      </c>
      <c r="C2399">
        <v>310</v>
      </c>
      <c r="D2399" t="s">
        <v>8913</v>
      </c>
      <c r="E2399">
        <v>102</v>
      </c>
      <c r="F2399" t="s">
        <v>8914</v>
      </c>
      <c r="G2399" t="s">
        <v>422</v>
      </c>
      <c r="H2399" t="s">
        <v>8623</v>
      </c>
      <c r="I2399" t="s">
        <v>8915</v>
      </c>
      <c r="J2399">
        <v>3.2539999999999999E-2</v>
      </c>
      <c r="K2399">
        <v>0</v>
      </c>
      <c r="L2399">
        <v>0</v>
      </c>
      <c r="M2399">
        <v>1</v>
      </c>
      <c r="N2399">
        <v>1</v>
      </c>
      <c r="O2399" t="s">
        <v>659</v>
      </c>
      <c r="P2399">
        <v>1</v>
      </c>
      <c r="Q2399">
        <v>1</v>
      </c>
      <c r="R2399">
        <v>3200</v>
      </c>
      <c r="S2399" t="s">
        <v>223</v>
      </c>
      <c r="T2399">
        <v>0</v>
      </c>
      <c r="U2399" t="s">
        <v>8912</v>
      </c>
      <c r="X2399" t="s">
        <v>659</v>
      </c>
      <c r="Y2399">
        <v>3200</v>
      </c>
      <c r="AB2399">
        <v>0</v>
      </c>
      <c r="AC2399">
        <v>0</v>
      </c>
      <c r="AD2399">
        <v>2</v>
      </c>
      <c r="AE2399">
        <v>1368</v>
      </c>
      <c r="AF2399">
        <v>1</v>
      </c>
      <c r="AQ2399">
        <v>1</v>
      </c>
      <c r="AR2399">
        <f t="shared" si="37"/>
        <v>0</v>
      </c>
      <c r="AS2399">
        <v>1</v>
      </c>
      <c r="AT2399" t="s">
        <v>135</v>
      </c>
      <c r="AU2399">
        <v>44</v>
      </c>
    </row>
    <row r="2400" spans="1:47">
      <c r="A2400" t="s">
        <v>8916</v>
      </c>
      <c r="C2400">
        <v>310</v>
      </c>
      <c r="D2400" t="s">
        <v>8917</v>
      </c>
      <c r="E2400">
        <v>130</v>
      </c>
      <c r="F2400" t="s">
        <v>8918</v>
      </c>
      <c r="G2400" t="s">
        <v>219</v>
      </c>
      <c r="H2400" t="s">
        <v>2825</v>
      </c>
      <c r="I2400" t="s">
        <v>8919</v>
      </c>
      <c r="J2400">
        <v>0.12304</v>
      </c>
      <c r="K2400">
        <v>0</v>
      </c>
      <c r="L2400">
        <v>0</v>
      </c>
      <c r="M2400">
        <v>0</v>
      </c>
      <c r="N2400">
        <v>0</v>
      </c>
      <c r="P2400">
        <v>0</v>
      </c>
      <c r="Q2400">
        <v>1</v>
      </c>
      <c r="R2400">
        <v>11300</v>
      </c>
      <c r="S2400" t="s">
        <v>223</v>
      </c>
      <c r="T2400">
        <v>0</v>
      </c>
      <c r="U2400" t="s">
        <v>8916</v>
      </c>
      <c r="Y2400">
        <v>11300</v>
      </c>
      <c r="AB2400">
        <v>0</v>
      </c>
      <c r="AC2400">
        <v>0</v>
      </c>
      <c r="AD2400">
        <v>3</v>
      </c>
      <c r="AE2400">
        <v>1572</v>
      </c>
      <c r="AF2400">
        <v>1</v>
      </c>
      <c r="AQ2400">
        <v>1</v>
      </c>
      <c r="AR2400">
        <f t="shared" si="37"/>
        <v>0</v>
      </c>
      <c r="AS2400">
        <v>1</v>
      </c>
      <c r="AT2400" t="s">
        <v>136</v>
      </c>
      <c r="AU2400">
        <v>45</v>
      </c>
    </row>
    <row r="2401" spans="1:47">
      <c r="A2401" t="s">
        <v>8920</v>
      </c>
      <c r="C2401">
        <v>310</v>
      </c>
      <c r="D2401" t="s">
        <v>8921</v>
      </c>
      <c r="E2401">
        <v>101</v>
      </c>
      <c r="F2401" t="s">
        <v>8922</v>
      </c>
      <c r="G2401" t="s">
        <v>219</v>
      </c>
      <c r="H2401" t="s">
        <v>220</v>
      </c>
      <c r="I2401" t="s">
        <v>8923</v>
      </c>
      <c r="J2401">
        <v>0.68674999999999997</v>
      </c>
      <c r="K2401">
        <v>1</v>
      </c>
      <c r="L2401">
        <v>1</v>
      </c>
      <c r="M2401">
        <v>1</v>
      </c>
      <c r="N2401">
        <v>1</v>
      </c>
      <c r="O2401" t="s">
        <v>225</v>
      </c>
      <c r="P2401">
        <v>0</v>
      </c>
      <c r="Q2401">
        <v>1</v>
      </c>
      <c r="R2401">
        <v>5700</v>
      </c>
      <c r="S2401" t="s">
        <v>223</v>
      </c>
      <c r="T2401">
        <v>5700</v>
      </c>
      <c r="U2401" t="s">
        <v>8920</v>
      </c>
      <c r="V2401" t="s">
        <v>460</v>
      </c>
      <c r="X2401" t="s">
        <v>225</v>
      </c>
      <c r="Y2401">
        <v>5700</v>
      </c>
      <c r="AB2401">
        <v>1</v>
      </c>
      <c r="AC2401">
        <v>1</v>
      </c>
      <c r="AD2401">
        <v>2</v>
      </c>
      <c r="AE2401">
        <v>1272</v>
      </c>
      <c r="AF2401">
        <v>1</v>
      </c>
      <c r="AQ2401">
        <v>1</v>
      </c>
      <c r="AR2401">
        <f t="shared" si="37"/>
        <v>9.68</v>
      </c>
      <c r="AS2401">
        <v>1</v>
      </c>
      <c r="AT2401" t="s">
        <v>136</v>
      </c>
      <c r="AU2401">
        <v>45</v>
      </c>
    </row>
    <row r="2402" spans="1:47">
      <c r="A2402" t="s">
        <v>8924</v>
      </c>
      <c r="C2402">
        <v>310</v>
      </c>
      <c r="D2402" t="s">
        <v>8925</v>
      </c>
      <c r="E2402">
        <v>102</v>
      </c>
      <c r="F2402" t="s">
        <v>8926</v>
      </c>
      <c r="G2402" t="s">
        <v>422</v>
      </c>
      <c r="H2402" t="s">
        <v>8623</v>
      </c>
      <c r="I2402" t="s">
        <v>8927</v>
      </c>
      <c r="J2402">
        <v>3.4520000000000002E-2</v>
      </c>
      <c r="K2402">
        <v>0</v>
      </c>
      <c r="L2402">
        <v>0</v>
      </c>
      <c r="M2402">
        <v>1</v>
      </c>
      <c r="N2402">
        <v>1</v>
      </c>
      <c r="O2402" t="s">
        <v>659</v>
      </c>
      <c r="P2402">
        <v>1</v>
      </c>
      <c r="Q2402">
        <v>1</v>
      </c>
      <c r="R2402">
        <v>2200</v>
      </c>
      <c r="S2402" t="s">
        <v>223</v>
      </c>
      <c r="T2402">
        <v>0</v>
      </c>
      <c r="U2402" t="s">
        <v>8924</v>
      </c>
      <c r="X2402" t="s">
        <v>659</v>
      </c>
      <c r="Y2402">
        <v>2200</v>
      </c>
      <c r="AB2402">
        <v>0</v>
      </c>
      <c r="AC2402">
        <v>0</v>
      </c>
      <c r="AD2402">
        <v>2</v>
      </c>
      <c r="AE2402">
        <v>1380</v>
      </c>
      <c r="AF2402">
        <v>1</v>
      </c>
      <c r="AQ2402">
        <v>1</v>
      </c>
      <c r="AR2402">
        <f t="shared" si="37"/>
        <v>0</v>
      </c>
      <c r="AS2402">
        <v>1</v>
      </c>
      <c r="AT2402" t="s">
        <v>135</v>
      </c>
      <c r="AU2402">
        <v>44</v>
      </c>
    </row>
    <row r="2403" spans="1:47">
      <c r="A2403" t="s">
        <v>8928</v>
      </c>
      <c r="C2403">
        <v>310</v>
      </c>
      <c r="D2403" t="s">
        <v>8929</v>
      </c>
      <c r="E2403">
        <v>102</v>
      </c>
      <c r="F2403" t="s">
        <v>8930</v>
      </c>
      <c r="G2403" t="s">
        <v>422</v>
      </c>
      <c r="H2403" t="s">
        <v>8623</v>
      </c>
      <c r="I2403" t="s">
        <v>8931</v>
      </c>
      <c r="J2403">
        <v>3.3619999999999997E-2</v>
      </c>
      <c r="K2403">
        <v>0</v>
      </c>
      <c r="L2403">
        <v>0</v>
      </c>
      <c r="M2403">
        <v>1</v>
      </c>
      <c r="N2403">
        <v>1</v>
      </c>
      <c r="O2403" t="s">
        <v>659</v>
      </c>
      <c r="P2403">
        <v>1</v>
      </c>
      <c r="Q2403">
        <v>1</v>
      </c>
      <c r="R2403">
        <v>41700</v>
      </c>
      <c r="S2403" t="s">
        <v>223</v>
      </c>
      <c r="T2403">
        <v>0</v>
      </c>
      <c r="U2403" t="s">
        <v>8928</v>
      </c>
      <c r="X2403" t="s">
        <v>659</v>
      </c>
      <c r="Y2403">
        <v>41700</v>
      </c>
      <c r="AB2403">
        <v>0</v>
      </c>
      <c r="AC2403">
        <v>0</v>
      </c>
      <c r="AD2403">
        <v>2</v>
      </c>
      <c r="AE2403">
        <v>1368</v>
      </c>
      <c r="AF2403">
        <v>1</v>
      </c>
      <c r="AQ2403">
        <v>1</v>
      </c>
      <c r="AR2403">
        <f t="shared" si="37"/>
        <v>0</v>
      </c>
      <c r="AS2403">
        <v>1</v>
      </c>
      <c r="AT2403" t="s">
        <v>135</v>
      </c>
      <c r="AU2403">
        <v>44</v>
      </c>
    </row>
    <row r="2404" spans="1:47">
      <c r="A2404" t="s">
        <v>8932</v>
      </c>
      <c r="C2404">
        <v>310</v>
      </c>
      <c r="D2404" t="s">
        <v>8933</v>
      </c>
      <c r="E2404">
        <v>101</v>
      </c>
      <c r="F2404" t="s">
        <v>8934</v>
      </c>
      <c r="G2404" t="s">
        <v>422</v>
      </c>
      <c r="H2404" t="s">
        <v>220</v>
      </c>
      <c r="I2404" t="s">
        <v>8935</v>
      </c>
      <c r="J2404">
        <v>0.20358000000000001</v>
      </c>
      <c r="K2404">
        <v>0</v>
      </c>
      <c r="L2404">
        <v>0</v>
      </c>
      <c r="M2404">
        <v>0</v>
      </c>
      <c r="N2404">
        <v>1</v>
      </c>
      <c r="P2404">
        <v>1</v>
      </c>
      <c r="Q2404">
        <v>1</v>
      </c>
      <c r="R2404">
        <v>5800</v>
      </c>
      <c r="S2404" t="s">
        <v>223</v>
      </c>
      <c r="T2404">
        <v>0</v>
      </c>
      <c r="U2404" t="s">
        <v>8932</v>
      </c>
      <c r="V2404" t="s">
        <v>460</v>
      </c>
      <c r="X2404" t="s">
        <v>659</v>
      </c>
      <c r="Y2404">
        <v>5800</v>
      </c>
      <c r="AB2404">
        <v>0</v>
      </c>
      <c r="AC2404">
        <v>0</v>
      </c>
      <c r="AD2404">
        <v>2</v>
      </c>
      <c r="AE2404">
        <v>1760</v>
      </c>
      <c r="AF2404">
        <v>2</v>
      </c>
      <c r="AQ2404">
        <v>1</v>
      </c>
      <c r="AR2404">
        <f t="shared" si="37"/>
        <v>0</v>
      </c>
      <c r="AS2404">
        <v>1</v>
      </c>
      <c r="AT2404" t="s">
        <v>135</v>
      </c>
      <c r="AU2404">
        <v>44</v>
      </c>
    </row>
    <row r="2405" spans="1:47">
      <c r="A2405" t="s">
        <v>8936</v>
      </c>
      <c r="C2405">
        <v>310</v>
      </c>
      <c r="D2405" t="s">
        <v>8937</v>
      </c>
      <c r="E2405">
        <v>104</v>
      </c>
      <c r="F2405" t="s">
        <v>8938</v>
      </c>
      <c r="G2405" t="s">
        <v>422</v>
      </c>
      <c r="H2405" t="s">
        <v>1213</v>
      </c>
      <c r="I2405" t="s">
        <v>8939</v>
      </c>
      <c r="J2405">
        <v>0.47366000000000003</v>
      </c>
      <c r="K2405">
        <v>0</v>
      </c>
      <c r="L2405">
        <v>0</v>
      </c>
      <c r="M2405">
        <v>1</v>
      </c>
      <c r="N2405">
        <v>1</v>
      </c>
      <c r="O2405" t="s">
        <v>659</v>
      </c>
      <c r="P2405">
        <v>1</v>
      </c>
      <c r="Q2405">
        <v>1</v>
      </c>
      <c r="R2405">
        <v>38300</v>
      </c>
      <c r="S2405" t="s">
        <v>223</v>
      </c>
      <c r="T2405">
        <v>0</v>
      </c>
      <c r="U2405" t="s">
        <v>8936</v>
      </c>
      <c r="V2405" t="s">
        <v>933</v>
      </c>
      <c r="W2405" t="s">
        <v>659</v>
      </c>
      <c r="X2405" t="s">
        <v>659</v>
      </c>
      <c r="Y2405">
        <v>38300</v>
      </c>
      <c r="AB2405">
        <v>0</v>
      </c>
      <c r="AC2405">
        <v>0</v>
      </c>
      <c r="AD2405">
        <v>6</v>
      </c>
      <c r="AE2405">
        <v>2568</v>
      </c>
      <c r="AF2405">
        <v>1</v>
      </c>
      <c r="AQ2405">
        <v>2</v>
      </c>
      <c r="AR2405">
        <f t="shared" si="37"/>
        <v>0</v>
      </c>
      <c r="AS2405">
        <v>1</v>
      </c>
      <c r="AT2405" t="s">
        <v>135</v>
      </c>
      <c r="AU2405">
        <v>44</v>
      </c>
    </row>
    <row r="2406" spans="1:47">
      <c r="A2406" t="s">
        <v>8940</v>
      </c>
      <c r="C2406">
        <v>310</v>
      </c>
      <c r="D2406" t="s">
        <v>8941</v>
      </c>
      <c r="E2406">
        <v>102</v>
      </c>
      <c r="F2406" t="s">
        <v>8942</v>
      </c>
      <c r="G2406" t="s">
        <v>422</v>
      </c>
      <c r="H2406" t="s">
        <v>8623</v>
      </c>
      <c r="I2406" t="s">
        <v>8943</v>
      </c>
      <c r="J2406">
        <v>3.4930000000000003E-2</v>
      </c>
      <c r="K2406">
        <v>0</v>
      </c>
      <c r="L2406">
        <v>0</v>
      </c>
      <c r="M2406">
        <v>1</v>
      </c>
      <c r="N2406">
        <v>1</v>
      </c>
      <c r="O2406" t="s">
        <v>659</v>
      </c>
      <c r="P2406">
        <v>1</v>
      </c>
      <c r="Q2406">
        <v>0</v>
      </c>
      <c r="R2406">
        <v>0</v>
      </c>
      <c r="S2406" t="s">
        <v>223</v>
      </c>
      <c r="T2406">
        <v>0</v>
      </c>
      <c r="U2406" t="s">
        <v>8940</v>
      </c>
      <c r="X2406" t="s">
        <v>659</v>
      </c>
      <c r="Y2406">
        <v>0</v>
      </c>
      <c r="AB2406">
        <v>0</v>
      </c>
      <c r="AC2406">
        <v>0</v>
      </c>
      <c r="AD2406">
        <v>2</v>
      </c>
      <c r="AE2406">
        <v>1380</v>
      </c>
      <c r="AF2406">
        <v>1</v>
      </c>
      <c r="AQ2406">
        <v>1</v>
      </c>
      <c r="AR2406">
        <f t="shared" si="37"/>
        <v>0</v>
      </c>
      <c r="AS2406">
        <v>1</v>
      </c>
      <c r="AT2406" t="s">
        <v>135</v>
      </c>
      <c r="AU2406">
        <v>44</v>
      </c>
    </row>
    <row r="2407" spans="1:47">
      <c r="A2407" t="s">
        <v>8944</v>
      </c>
      <c r="C2407">
        <v>310</v>
      </c>
      <c r="D2407" t="s">
        <v>8945</v>
      </c>
      <c r="E2407">
        <v>102</v>
      </c>
      <c r="F2407" t="s">
        <v>8946</v>
      </c>
      <c r="G2407" t="s">
        <v>422</v>
      </c>
      <c r="H2407" t="s">
        <v>8623</v>
      </c>
      <c r="I2407" t="s">
        <v>8947</v>
      </c>
      <c r="J2407">
        <v>3.313E-2</v>
      </c>
      <c r="K2407">
        <v>0</v>
      </c>
      <c r="L2407">
        <v>0</v>
      </c>
      <c r="M2407">
        <v>1</v>
      </c>
      <c r="N2407">
        <v>1</v>
      </c>
      <c r="O2407" t="s">
        <v>659</v>
      </c>
      <c r="P2407">
        <v>1</v>
      </c>
      <c r="Q2407">
        <v>1</v>
      </c>
      <c r="R2407">
        <v>3500</v>
      </c>
      <c r="S2407" t="s">
        <v>223</v>
      </c>
      <c r="T2407">
        <v>0</v>
      </c>
      <c r="U2407" t="s">
        <v>8944</v>
      </c>
      <c r="X2407" t="s">
        <v>659</v>
      </c>
      <c r="Y2407">
        <v>3500</v>
      </c>
      <c r="AB2407">
        <v>0</v>
      </c>
      <c r="AC2407">
        <v>0</v>
      </c>
      <c r="AD2407">
        <v>2</v>
      </c>
      <c r="AE2407">
        <v>1368</v>
      </c>
      <c r="AF2407">
        <v>1</v>
      </c>
      <c r="AQ2407">
        <v>1</v>
      </c>
      <c r="AR2407">
        <f t="shared" si="37"/>
        <v>0</v>
      </c>
      <c r="AS2407">
        <v>1</v>
      </c>
      <c r="AT2407" t="s">
        <v>135</v>
      </c>
      <c r="AU2407">
        <v>44</v>
      </c>
    </row>
    <row r="2408" spans="1:47">
      <c r="A2408" t="s">
        <v>248</v>
      </c>
      <c r="C2408">
        <v>310</v>
      </c>
      <c r="E2408">
        <v>0</v>
      </c>
      <c r="J2408">
        <v>0.95267999999999997</v>
      </c>
      <c r="K2408">
        <v>0</v>
      </c>
      <c r="L2408">
        <v>0</v>
      </c>
      <c r="M2408">
        <v>0</v>
      </c>
      <c r="N2408">
        <v>0</v>
      </c>
      <c r="P2408">
        <v>0</v>
      </c>
      <c r="Q2408">
        <v>0</v>
      </c>
      <c r="R2408">
        <v>0</v>
      </c>
      <c r="S2408" t="s">
        <v>249</v>
      </c>
      <c r="T2408">
        <v>0</v>
      </c>
      <c r="Y2408">
        <v>0</v>
      </c>
      <c r="AB2408">
        <v>0</v>
      </c>
      <c r="AC2408">
        <v>0</v>
      </c>
      <c r="AD2408">
        <v>0</v>
      </c>
      <c r="AE2408">
        <v>0</v>
      </c>
      <c r="AF2408">
        <v>0</v>
      </c>
      <c r="AQ2408">
        <v>0</v>
      </c>
      <c r="AR2408">
        <f t="shared" si="37"/>
        <v>0</v>
      </c>
      <c r="AS2408">
        <v>1</v>
      </c>
      <c r="AT2408" t="s">
        <v>136</v>
      </c>
      <c r="AU2408">
        <v>45</v>
      </c>
    </row>
    <row r="2409" spans="1:47">
      <c r="A2409" t="s">
        <v>8948</v>
      </c>
      <c r="C2409">
        <v>310</v>
      </c>
      <c r="D2409" t="s">
        <v>8949</v>
      </c>
      <c r="E2409">
        <v>101</v>
      </c>
      <c r="F2409" t="s">
        <v>8950</v>
      </c>
      <c r="G2409" t="s">
        <v>422</v>
      </c>
      <c r="H2409" t="s">
        <v>220</v>
      </c>
      <c r="I2409" t="s">
        <v>8951</v>
      </c>
      <c r="J2409">
        <v>0.65197000000000005</v>
      </c>
      <c r="K2409">
        <v>0</v>
      </c>
      <c r="L2409">
        <v>0</v>
      </c>
      <c r="M2409">
        <v>1</v>
      </c>
      <c r="N2409">
        <v>1</v>
      </c>
      <c r="O2409" t="s">
        <v>659</v>
      </c>
      <c r="P2409">
        <v>1</v>
      </c>
      <c r="Q2409">
        <v>2</v>
      </c>
      <c r="R2409">
        <v>25100</v>
      </c>
      <c r="S2409" t="s">
        <v>223</v>
      </c>
      <c r="T2409">
        <v>0</v>
      </c>
      <c r="U2409" t="s">
        <v>8948</v>
      </c>
      <c r="V2409" t="s">
        <v>933</v>
      </c>
      <c r="W2409" t="s">
        <v>659</v>
      </c>
      <c r="X2409" t="s">
        <v>659</v>
      </c>
      <c r="Y2409">
        <v>12550</v>
      </c>
      <c r="AB2409">
        <v>0</v>
      </c>
      <c r="AC2409">
        <v>0</v>
      </c>
      <c r="AD2409">
        <v>3</v>
      </c>
      <c r="AE2409">
        <v>1632</v>
      </c>
      <c r="AF2409">
        <v>2</v>
      </c>
      <c r="AQ2409">
        <v>1</v>
      </c>
      <c r="AR2409">
        <f t="shared" si="37"/>
        <v>0</v>
      </c>
      <c r="AS2409">
        <v>1</v>
      </c>
      <c r="AT2409" t="s">
        <v>135</v>
      </c>
      <c r="AU2409">
        <v>44</v>
      </c>
    </row>
    <row r="2410" spans="1:47">
      <c r="A2410" t="s">
        <v>8952</v>
      </c>
      <c r="C2410">
        <v>310</v>
      </c>
      <c r="D2410" t="s">
        <v>8953</v>
      </c>
      <c r="E2410">
        <v>132</v>
      </c>
      <c r="F2410" t="s">
        <v>8954</v>
      </c>
      <c r="G2410" t="s">
        <v>219</v>
      </c>
      <c r="H2410" t="s">
        <v>260</v>
      </c>
      <c r="I2410" t="s">
        <v>8955</v>
      </c>
      <c r="J2410">
        <v>7.7419799999999999</v>
      </c>
      <c r="K2410">
        <v>0</v>
      </c>
      <c r="L2410">
        <v>0</v>
      </c>
      <c r="M2410">
        <v>0</v>
      </c>
      <c r="N2410">
        <v>0</v>
      </c>
      <c r="P2410">
        <v>0</v>
      </c>
      <c r="Q2410">
        <v>0</v>
      </c>
      <c r="R2410">
        <v>0</v>
      </c>
      <c r="S2410" t="s">
        <v>223</v>
      </c>
      <c r="T2410">
        <v>0</v>
      </c>
      <c r="U2410" t="s">
        <v>8952</v>
      </c>
      <c r="Y2410">
        <v>0</v>
      </c>
      <c r="AB2410">
        <v>0</v>
      </c>
      <c r="AC2410">
        <v>0</v>
      </c>
      <c r="AD2410">
        <v>0</v>
      </c>
      <c r="AE2410">
        <v>0</v>
      </c>
      <c r="AF2410">
        <v>0</v>
      </c>
      <c r="AQ2410">
        <v>1</v>
      </c>
      <c r="AR2410">
        <f t="shared" si="37"/>
        <v>0</v>
      </c>
      <c r="AS2410">
        <v>1</v>
      </c>
      <c r="AT2410" t="s">
        <v>134</v>
      </c>
      <c r="AU2410">
        <v>43</v>
      </c>
    </row>
    <row r="2411" spans="1:47">
      <c r="A2411" t="s">
        <v>8956</v>
      </c>
      <c r="C2411">
        <v>310</v>
      </c>
      <c r="D2411" t="s">
        <v>8957</v>
      </c>
      <c r="E2411">
        <v>101</v>
      </c>
      <c r="F2411" t="s">
        <v>8958</v>
      </c>
      <c r="G2411" t="s">
        <v>219</v>
      </c>
      <c r="H2411" t="s">
        <v>220</v>
      </c>
      <c r="I2411" t="s">
        <v>8959</v>
      </c>
      <c r="J2411">
        <v>0.24324999999999999</v>
      </c>
      <c r="K2411">
        <v>1</v>
      </c>
      <c r="L2411">
        <v>1</v>
      </c>
      <c r="M2411">
        <v>1</v>
      </c>
      <c r="N2411">
        <v>1</v>
      </c>
      <c r="O2411" t="s">
        <v>225</v>
      </c>
      <c r="P2411">
        <v>0</v>
      </c>
      <c r="Q2411">
        <v>1</v>
      </c>
      <c r="R2411">
        <v>6000</v>
      </c>
      <c r="S2411" t="s">
        <v>223</v>
      </c>
      <c r="T2411">
        <v>6000</v>
      </c>
      <c r="U2411" t="s">
        <v>8956</v>
      </c>
      <c r="V2411" t="s">
        <v>413</v>
      </c>
      <c r="W2411" t="s">
        <v>225</v>
      </c>
      <c r="X2411" t="s">
        <v>225</v>
      </c>
      <c r="Y2411">
        <v>6000</v>
      </c>
      <c r="AB2411">
        <v>1</v>
      </c>
      <c r="AC2411">
        <v>1</v>
      </c>
      <c r="AD2411">
        <v>2</v>
      </c>
      <c r="AE2411">
        <v>898</v>
      </c>
      <c r="AF2411">
        <v>1</v>
      </c>
      <c r="AQ2411">
        <v>1</v>
      </c>
      <c r="AR2411">
        <f t="shared" si="37"/>
        <v>9.68</v>
      </c>
      <c r="AS2411">
        <v>1</v>
      </c>
      <c r="AT2411" t="s">
        <v>136</v>
      </c>
      <c r="AU2411">
        <v>45</v>
      </c>
    </row>
    <row r="2412" spans="1:47">
      <c r="A2412" t="s">
        <v>8960</v>
      </c>
      <c r="C2412">
        <v>310</v>
      </c>
      <c r="D2412" t="s">
        <v>8961</v>
      </c>
      <c r="E2412">
        <v>101</v>
      </c>
      <c r="F2412" t="s">
        <v>8962</v>
      </c>
      <c r="G2412" t="s">
        <v>219</v>
      </c>
      <c r="H2412" t="s">
        <v>220</v>
      </c>
      <c r="I2412" t="s">
        <v>8963</v>
      </c>
      <c r="J2412">
        <v>0.13463</v>
      </c>
      <c r="K2412">
        <v>0</v>
      </c>
      <c r="L2412">
        <v>0</v>
      </c>
      <c r="M2412">
        <v>1</v>
      </c>
      <c r="N2412">
        <v>1</v>
      </c>
      <c r="O2412" t="s">
        <v>659</v>
      </c>
      <c r="P2412">
        <v>1</v>
      </c>
      <c r="Q2412">
        <v>1</v>
      </c>
      <c r="R2412">
        <v>5000</v>
      </c>
      <c r="S2412" t="s">
        <v>223</v>
      </c>
      <c r="T2412">
        <v>0</v>
      </c>
      <c r="U2412" t="s">
        <v>8960</v>
      </c>
      <c r="X2412" t="s">
        <v>659</v>
      </c>
      <c r="Y2412">
        <v>5000</v>
      </c>
      <c r="AB2412">
        <v>0</v>
      </c>
      <c r="AC2412">
        <v>0</v>
      </c>
      <c r="AD2412">
        <v>2</v>
      </c>
      <c r="AE2412">
        <v>2036</v>
      </c>
      <c r="AF2412">
        <v>2</v>
      </c>
      <c r="AQ2412">
        <v>3</v>
      </c>
      <c r="AR2412">
        <f t="shared" si="37"/>
        <v>0</v>
      </c>
      <c r="AS2412">
        <v>1</v>
      </c>
      <c r="AT2412" t="s">
        <v>134</v>
      </c>
      <c r="AU2412">
        <v>43</v>
      </c>
    </row>
    <row r="2413" spans="1:47">
      <c r="A2413" t="s">
        <v>8964</v>
      </c>
      <c r="C2413">
        <v>310</v>
      </c>
      <c r="D2413" t="s">
        <v>8965</v>
      </c>
      <c r="E2413">
        <v>102</v>
      </c>
      <c r="F2413" t="s">
        <v>8966</v>
      </c>
      <c r="G2413" t="s">
        <v>422</v>
      </c>
      <c r="H2413" t="s">
        <v>8623</v>
      </c>
      <c r="I2413" t="s">
        <v>8967</v>
      </c>
      <c r="J2413">
        <v>3.4349999999999999E-2</v>
      </c>
      <c r="K2413">
        <v>0</v>
      </c>
      <c r="L2413">
        <v>0</v>
      </c>
      <c r="M2413">
        <v>1</v>
      </c>
      <c r="N2413">
        <v>1</v>
      </c>
      <c r="O2413" t="s">
        <v>659</v>
      </c>
      <c r="P2413">
        <v>1</v>
      </c>
      <c r="Q2413">
        <v>1</v>
      </c>
      <c r="R2413">
        <v>700</v>
      </c>
      <c r="S2413" t="s">
        <v>223</v>
      </c>
      <c r="T2413">
        <v>0</v>
      </c>
      <c r="U2413" t="s">
        <v>8964</v>
      </c>
      <c r="X2413" t="s">
        <v>659</v>
      </c>
      <c r="Y2413">
        <v>700</v>
      </c>
      <c r="AB2413">
        <v>0</v>
      </c>
      <c r="AC2413">
        <v>0</v>
      </c>
      <c r="AD2413">
        <v>2</v>
      </c>
      <c r="AE2413">
        <v>1368</v>
      </c>
      <c r="AF2413">
        <v>1</v>
      </c>
      <c r="AQ2413">
        <v>1</v>
      </c>
      <c r="AR2413">
        <f t="shared" si="37"/>
        <v>0</v>
      </c>
      <c r="AS2413">
        <v>1</v>
      </c>
      <c r="AT2413" t="s">
        <v>135</v>
      </c>
      <c r="AU2413">
        <v>44</v>
      </c>
    </row>
    <row r="2414" spans="1:47">
      <c r="A2414" t="s">
        <v>8968</v>
      </c>
      <c r="C2414">
        <v>310</v>
      </c>
      <c r="D2414" t="s">
        <v>8969</v>
      </c>
      <c r="E2414">
        <v>102</v>
      </c>
      <c r="F2414" t="s">
        <v>8970</v>
      </c>
      <c r="G2414" t="s">
        <v>422</v>
      </c>
      <c r="H2414" t="s">
        <v>8623</v>
      </c>
      <c r="I2414" t="s">
        <v>8971</v>
      </c>
      <c r="J2414">
        <v>3.4340000000000002E-2</v>
      </c>
      <c r="K2414">
        <v>0</v>
      </c>
      <c r="L2414">
        <v>0</v>
      </c>
      <c r="M2414">
        <v>1</v>
      </c>
      <c r="N2414">
        <v>1</v>
      </c>
      <c r="O2414" t="s">
        <v>659</v>
      </c>
      <c r="P2414">
        <v>1</v>
      </c>
      <c r="Q2414">
        <v>1</v>
      </c>
      <c r="R2414">
        <v>900</v>
      </c>
      <c r="S2414" t="s">
        <v>223</v>
      </c>
      <c r="T2414">
        <v>0</v>
      </c>
      <c r="U2414" t="s">
        <v>8968</v>
      </c>
      <c r="X2414" t="s">
        <v>659</v>
      </c>
      <c r="Y2414">
        <v>900</v>
      </c>
      <c r="AB2414">
        <v>0</v>
      </c>
      <c r="AC2414">
        <v>0</v>
      </c>
      <c r="AD2414">
        <v>2</v>
      </c>
      <c r="AE2414">
        <v>1368</v>
      </c>
      <c r="AF2414">
        <v>1</v>
      </c>
      <c r="AQ2414">
        <v>1</v>
      </c>
      <c r="AR2414">
        <f t="shared" si="37"/>
        <v>0</v>
      </c>
      <c r="AS2414">
        <v>1</v>
      </c>
      <c r="AT2414" t="s">
        <v>135</v>
      </c>
      <c r="AU2414">
        <v>44</v>
      </c>
    </row>
    <row r="2415" spans="1:47">
      <c r="A2415" t="s">
        <v>248</v>
      </c>
      <c r="C2415">
        <v>310</v>
      </c>
      <c r="E2415">
        <v>0</v>
      </c>
      <c r="J2415">
        <v>0.56074999999999997</v>
      </c>
      <c r="K2415">
        <v>0</v>
      </c>
      <c r="L2415">
        <v>0</v>
      </c>
      <c r="M2415">
        <v>0</v>
      </c>
      <c r="N2415">
        <v>0</v>
      </c>
      <c r="P2415">
        <v>0</v>
      </c>
      <c r="Q2415">
        <v>0</v>
      </c>
      <c r="R2415">
        <v>0</v>
      </c>
      <c r="S2415" t="s">
        <v>249</v>
      </c>
      <c r="T2415">
        <v>0</v>
      </c>
      <c r="Y2415">
        <v>0</v>
      </c>
      <c r="AB2415">
        <v>0</v>
      </c>
      <c r="AC2415">
        <v>0</v>
      </c>
      <c r="AD2415">
        <v>0</v>
      </c>
      <c r="AE2415">
        <v>0</v>
      </c>
      <c r="AF2415">
        <v>0</v>
      </c>
      <c r="AQ2415">
        <v>0</v>
      </c>
      <c r="AR2415">
        <f t="shared" si="37"/>
        <v>0</v>
      </c>
      <c r="AS2415">
        <v>1</v>
      </c>
      <c r="AT2415" t="s">
        <v>134</v>
      </c>
      <c r="AU2415">
        <v>43</v>
      </c>
    </row>
    <row r="2416" spans="1:47">
      <c r="A2416" t="s">
        <v>8972</v>
      </c>
      <c r="C2416">
        <v>310</v>
      </c>
      <c r="D2416" t="s">
        <v>8973</v>
      </c>
      <c r="E2416">
        <v>102</v>
      </c>
      <c r="F2416" t="s">
        <v>8974</v>
      </c>
      <c r="G2416" t="s">
        <v>422</v>
      </c>
      <c r="H2416" t="s">
        <v>8623</v>
      </c>
      <c r="I2416" t="s">
        <v>8975</v>
      </c>
      <c r="J2416">
        <v>3.372E-2</v>
      </c>
      <c r="K2416">
        <v>0</v>
      </c>
      <c r="L2416">
        <v>0</v>
      </c>
      <c r="M2416">
        <v>1</v>
      </c>
      <c r="N2416">
        <v>1</v>
      </c>
      <c r="O2416" t="s">
        <v>659</v>
      </c>
      <c r="P2416">
        <v>1</v>
      </c>
      <c r="Q2416">
        <v>2</v>
      </c>
      <c r="R2416">
        <v>26500</v>
      </c>
      <c r="S2416" t="s">
        <v>223</v>
      </c>
      <c r="T2416">
        <v>0</v>
      </c>
      <c r="U2416" t="s">
        <v>8972</v>
      </c>
      <c r="X2416" t="s">
        <v>659</v>
      </c>
      <c r="Y2416">
        <v>13250</v>
      </c>
      <c r="AB2416">
        <v>0</v>
      </c>
      <c r="AC2416">
        <v>0</v>
      </c>
      <c r="AD2416">
        <v>2</v>
      </c>
      <c r="AE2416">
        <v>1380</v>
      </c>
      <c r="AF2416">
        <v>1</v>
      </c>
      <c r="AQ2416">
        <v>1</v>
      </c>
      <c r="AR2416">
        <f t="shared" si="37"/>
        <v>0</v>
      </c>
      <c r="AS2416">
        <v>1</v>
      </c>
      <c r="AT2416" t="s">
        <v>135</v>
      </c>
      <c r="AU2416">
        <v>44</v>
      </c>
    </row>
    <row r="2417" spans="1:47">
      <c r="A2417" t="s">
        <v>8976</v>
      </c>
      <c r="C2417">
        <v>310</v>
      </c>
      <c r="D2417" t="s">
        <v>8977</v>
      </c>
      <c r="E2417">
        <v>101</v>
      </c>
      <c r="F2417" t="s">
        <v>8978</v>
      </c>
      <c r="G2417" t="s">
        <v>219</v>
      </c>
      <c r="H2417" t="s">
        <v>220</v>
      </c>
      <c r="I2417" t="s">
        <v>8979</v>
      </c>
      <c r="J2417">
        <v>0.31331999999999999</v>
      </c>
      <c r="K2417">
        <v>0</v>
      </c>
      <c r="L2417">
        <v>0</v>
      </c>
      <c r="M2417">
        <v>1</v>
      </c>
      <c r="N2417">
        <v>1</v>
      </c>
      <c r="O2417" t="s">
        <v>659</v>
      </c>
      <c r="P2417">
        <v>1</v>
      </c>
      <c r="Q2417">
        <v>1</v>
      </c>
      <c r="R2417">
        <v>22000</v>
      </c>
      <c r="S2417" t="s">
        <v>243</v>
      </c>
      <c r="T2417">
        <v>0</v>
      </c>
      <c r="U2417" t="s">
        <v>8976</v>
      </c>
      <c r="V2417" t="s">
        <v>933</v>
      </c>
      <c r="W2417" t="s">
        <v>659</v>
      </c>
      <c r="X2417" t="s">
        <v>659</v>
      </c>
      <c r="Y2417">
        <v>22000</v>
      </c>
      <c r="AB2417">
        <v>0</v>
      </c>
      <c r="AC2417">
        <v>0</v>
      </c>
      <c r="AD2417">
        <v>3</v>
      </c>
      <c r="AE2417">
        <v>1864</v>
      </c>
      <c r="AF2417">
        <v>1.75</v>
      </c>
      <c r="AQ2417">
        <v>3</v>
      </c>
      <c r="AR2417">
        <f t="shared" si="37"/>
        <v>0</v>
      </c>
      <c r="AS2417">
        <v>1</v>
      </c>
      <c r="AT2417" t="s">
        <v>134</v>
      </c>
      <c r="AU2417">
        <v>43</v>
      </c>
    </row>
    <row r="2418" spans="1:47">
      <c r="A2418" t="s">
        <v>8980</v>
      </c>
      <c r="C2418">
        <v>310</v>
      </c>
      <c r="D2418" t="s">
        <v>8981</v>
      </c>
      <c r="E2418">
        <v>101</v>
      </c>
      <c r="F2418" t="s">
        <v>8982</v>
      </c>
      <c r="G2418" t="s">
        <v>219</v>
      </c>
      <c r="H2418" t="s">
        <v>220</v>
      </c>
      <c r="I2418" t="s">
        <v>8983</v>
      </c>
      <c r="J2418">
        <v>0.31167</v>
      </c>
      <c r="K2418">
        <v>1</v>
      </c>
      <c r="L2418">
        <v>1</v>
      </c>
      <c r="M2418">
        <v>1</v>
      </c>
      <c r="N2418">
        <v>1</v>
      </c>
      <c r="O2418" t="s">
        <v>225</v>
      </c>
      <c r="P2418">
        <v>0</v>
      </c>
      <c r="Q2418">
        <v>1</v>
      </c>
      <c r="R2418">
        <v>2100</v>
      </c>
      <c r="S2418" t="s">
        <v>223</v>
      </c>
      <c r="T2418">
        <v>2100</v>
      </c>
      <c r="U2418" t="s">
        <v>8980</v>
      </c>
      <c r="V2418" t="s">
        <v>455</v>
      </c>
      <c r="W2418" t="s">
        <v>225</v>
      </c>
      <c r="X2418" t="s">
        <v>225</v>
      </c>
      <c r="Y2418">
        <v>2100</v>
      </c>
      <c r="AB2418">
        <v>1</v>
      </c>
      <c r="AC2418">
        <v>1</v>
      </c>
      <c r="AD2418">
        <v>3</v>
      </c>
      <c r="AE2418">
        <v>1880</v>
      </c>
      <c r="AF2418">
        <v>2</v>
      </c>
      <c r="AQ2418">
        <v>1</v>
      </c>
      <c r="AR2418">
        <f t="shared" si="37"/>
        <v>9.68</v>
      </c>
      <c r="AS2418">
        <v>1</v>
      </c>
      <c r="AT2418" t="s">
        <v>136</v>
      </c>
      <c r="AU2418">
        <v>45</v>
      </c>
    </row>
    <row r="2419" spans="1:47">
      <c r="A2419" t="s">
        <v>8984</v>
      </c>
      <c r="C2419">
        <v>310</v>
      </c>
      <c r="D2419" t="s">
        <v>8985</v>
      </c>
      <c r="E2419">
        <v>102</v>
      </c>
      <c r="F2419" t="s">
        <v>8986</v>
      </c>
      <c r="G2419" t="s">
        <v>422</v>
      </c>
      <c r="H2419" t="s">
        <v>8623</v>
      </c>
      <c r="I2419" t="s">
        <v>8987</v>
      </c>
      <c r="J2419">
        <v>3.3790000000000001E-2</v>
      </c>
      <c r="K2419">
        <v>0</v>
      </c>
      <c r="L2419">
        <v>0</v>
      </c>
      <c r="M2419">
        <v>1</v>
      </c>
      <c r="N2419">
        <v>1</v>
      </c>
      <c r="O2419" t="s">
        <v>659</v>
      </c>
      <c r="P2419">
        <v>1</v>
      </c>
      <c r="Q2419">
        <v>1</v>
      </c>
      <c r="R2419">
        <v>2600</v>
      </c>
      <c r="S2419" t="s">
        <v>223</v>
      </c>
      <c r="T2419">
        <v>0</v>
      </c>
      <c r="U2419" t="s">
        <v>8984</v>
      </c>
      <c r="X2419" t="s">
        <v>659</v>
      </c>
      <c r="Y2419">
        <v>2600</v>
      </c>
      <c r="AB2419">
        <v>0</v>
      </c>
      <c r="AC2419">
        <v>0</v>
      </c>
      <c r="AD2419">
        <v>2</v>
      </c>
      <c r="AE2419">
        <v>1368</v>
      </c>
      <c r="AF2419">
        <v>1</v>
      </c>
      <c r="AQ2419">
        <v>1</v>
      </c>
      <c r="AR2419">
        <f t="shared" si="37"/>
        <v>0</v>
      </c>
      <c r="AS2419">
        <v>1</v>
      </c>
      <c r="AT2419" t="s">
        <v>135</v>
      </c>
      <c r="AU2419">
        <v>44</v>
      </c>
    </row>
    <row r="2420" spans="1:47">
      <c r="A2420" t="s">
        <v>8988</v>
      </c>
      <c r="C2420">
        <v>310</v>
      </c>
      <c r="D2420" t="s">
        <v>8989</v>
      </c>
      <c r="E2420">
        <v>101</v>
      </c>
      <c r="F2420" t="s">
        <v>8990</v>
      </c>
      <c r="G2420" t="s">
        <v>219</v>
      </c>
      <c r="H2420" t="s">
        <v>220</v>
      </c>
      <c r="I2420" t="s">
        <v>8991</v>
      </c>
      <c r="J2420">
        <v>0.29564000000000001</v>
      </c>
      <c r="K2420">
        <v>1</v>
      </c>
      <c r="L2420">
        <v>1</v>
      </c>
      <c r="M2420">
        <v>1</v>
      </c>
      <c r="N2420">
        <v>1</v>
      </c>
      <c r="O2420" t="s">
        <v>225</v>
      </c>
      <c r="P2420">
        <v>0</v>
      </c>
      <c r="Q2420">
        <v>1</v>
      </c>
      <c r="R2420">
        <v>9800</v>
      </c>
      <c r="S2420" t="s">
        <v>223</v>
      </c>
      <c r="T2420">
        <v>9800</v>
      </c>
      <c r="U2420" t="s">
        <v>8988</v>
      </c>
      <c r="V2420" t="s">
        <v>455</v>
      </c>
      <c r="W2420" t="s">
        <v>225</v>
      </c>
      <c r="X2420" t="s">
        <v>225</v>
      </c>
      <c r="Y2420">
        <v>9800</v>
      </c>
      <c r="AB2420">
        <v>1</v>
      </c>
      <c r="AC2420">
        <v>1</v>
      </c>
      <c r="AD2420">
        <v>4</v>
      </c>
      <c r="AE2420">
        <v>1944</v>
      </c>
      <c r="AF2420">
        <v>1.5</v>
      </c>
      <c r="AQ2420">
        <v>1</v>
      </c>
      <c r="AR2420">
        <f t="shared" si="37"/>
        <v>9.68</v>
      </c>
      <c r="AS2420">
        <v>1</v>
      </c>
      <c r="AT2420" t="s">
        <v>136</v>
      </c>
      <c r="AU2420">
        <v>45</v>
      </c>
    </row>
    <row r="2421" spans="1:47">
      <c r="A2421" t="s">
        <v>8992</v>
      </c>
      <c r="C2421">
        <v>310</v>
      </c>
      <c r="D2421" t="s">
        <v>8993</v>
      </c>
      <c r="E2421">
        <v>101</v>
      </c>
      <c r="F2421" t="s">
        <v>8994</v>
      </c>
      <c r="G2421" t="s">
        <v>219</v>
      </c>
      <c r="H2421" t="s">
        <v>220</v>
      </c>
      <c r="I2421" t="s">
        <v>8995</v>
      </c>
      <c r="J2421">
        <v>0.33056999999999997</v>
      </c>
      <c r="K2421">
        <v>0</v>
      </c>
      <c r="L2421">
        <v>0</v>
      </c>
      <c r="M2421">
        <v>1</v>
      </c>
      <c r="N2421">
        <v>1</v>
      </c>
      <c r="O2421" t="s">
        <v>659</v>
      </c>
      <c r="P2421">
        <v>1</v>
      </c>
      <c r="Q2421">
        <v>1</v>
      </c>
      <c r="R2421">
        <v>6600</v>
      </c>
      <c r="S2421" t="s">
        <v>243</v>
      </c>
      <c r="T2421">
        <v>0</v>
      </c>
      <c r="U2421" t="s">
        <v>8992</v>
      </c>
      <c r="V2421" t="s">
        <v>933</v>
      </c>
      <c r="W2421" t="s">
        <v>659</v>
      </c>
      <c r="X2421" t="s">
        <v>659</v>
      </c>
      <c r="Y2421">
        <v>6600</v>
      </c>
      <c r="AB2421">
        <v>0</v>
      </c>
      <c r="AC2421">
        <v>0</v>
      </c>
      <c r="AD2421">
        <v>4</v>
      </c>
      <c r="AE2421">
        <v>1329</v>
      </c>
      <c r="AF2421">
        <v>1.9</v>
      </c>
      <c r="AQ2421">
        <v>2</v>
      </c>
      <c r="AR2421">
        <f t="shared" si="37"/>
        <v>0</v>
      </c>
      <c r="AS2421">
        <v>1</v>
      </c>
      <c r="AT2421" t="s">
        <v>134</v>
      </c>
      <c r="AU2421">
        <v>43</v>
      </c>
    </row>
    <row r="2422" spans="1:47">
      <c r="A2422" t="s">
        <v>8996</v>
      </c>
      <c r="C2422">
        <v>310</v>
      </c>
      <c r="D2422" t="s">
        <v>8997</v>
      </c>
      <c r="E2422">
        <v>102</v>
      </c>
      <c r="F2422" t="s">
        <v>8998</v>
      </c>
      <c r="G2422" t="s">
        <v>422</v>
      </c>
      <c r="H2422" t="s">
        <v>8623</v>
      </c>
      <c r="I2422" t="s">
        <v>8999</v>
      </c>
      <c r="J2422">
        <v>3.431E-2</v>
      </c>
      <c r="K2422">
        <v>0</v>
      </c>
      <c r="L2422">
        <v>0</v>
      </c>
      <c r="M2422">
        <v>1</v>
      </c>
      <c r="N2422">
        <v>1</v>
      </c>
      <c r="O2422" t="s">
        <v>659</v>
      </c>
      <c r="P2422">
        <v>1</v>
      </c>
      <c r="Q2422">
        <v>1</v>
      </c>
      <c r="R2422">
        <v>11100</v>
      </c>
      <c r="S2422" t="s">
        <v>223</v>
      </c>
      <c r="T2422">
        <v>0</v>
      </c>
      <c r="U2422" t="s">
        <v>8996</v>
      </c>
      <c r="X2422" t="s">
        <v>659</v>
      </c>
      <c r="Y2422">
        <v>11100</v>
      </c>
      <c r="AB2422">
        <v>0</v>
      </c>
      <c r="AC2422">
        <v>0</v>
      </c>
      <c r="AD2422">
        <v>2</v>
      </c>
      <c r="AE2422">
        <v>1380</v>
      </c>
      <c r="AF2422">
        <v>1</v>
      </c>
      <c r="AQ2422">
        <v>1</v>
      </c>
      <c r="AR2422">
        <f t="shared" si="37"/>
        <v>0</v>
      </c>
      <c r="AS2422">
        <v>1</v>
      </c>
      <c r="AT2422" t="s">
        <v>135</v>
      </c>
      <c r="AU2422">
        <v>44</v>
      </c>
    </row>
    <row r="2423" spans="1:47">
      <c r="A2423" t="s">
        <v>9000</v>
      </c>
      <c r="C2423">
        <v>310</v>
      </c>
      <c r="D2423" t="s">
        <v>9001</v>
      </c>
      <c r="E2423">
        <v>102</v>
      </c>
      <c r="F2423" t="s">
        <v>9002</v>
      </c>
      <c r="G2423" t="s">
        <v>422</v>
      </c>
      <c r="H2423" t="s">
        <v>8623</v>
      </c>
      <c r="I2423" t="s">
        <v>9003</v>
      </c>
      <c r="J2423">
        <v>3.3919999999999999E-2</v>
      </c>
      <c r="K2423">
        <v>0</v>
      </c>
      <c r="L2423">
        <v>0</v>
      </c>
      <c r="M2423">
        <v>1</v>
      </c>
      <c r="N2423">
        <v>1</v>
      </c>
      <c r="O2423" t="s">
        <v>659</v>
      </c>
      <c r="P2423">
        <v>1</v>
      </c>
      <c r="Q2423">
        <v>0</v>
      </c>
      <c r="R2423">
        <v>0</v>
      </c>
      <c r="S2423" t="s">
        <v>223</v>
      </c>
      <c r="T2423">
        <v>0</v>
      </c>
      <c r="U2423" t="s">
        <v>9000</v>
      </c>
      <c r="X2423" t="s">
        <v>659</v>
      </c>
      <c r="Y2423">
        <v>0</v>
      </c>
      <c r="AB2423">
        <v>0</v>
      </c>
      <c r="AC2423">
        <v>0</v>
      </c>
      <c r="AD2423">
        <v>2</v>
      </c>
      <c r="AE2423">
        <v>1380</v>
      </c>
      <c r="AF2423">
        <v>1</v>
      </c>
      <c r="AQ2423">
        <v>1</v>
      </c>
      <c r="AR2423">
        <f t="shared" si="37"/>
        <v>0</v>
      </c>
      <c r="AS2423">
        <v>1</v>
      </c>
      <c r="AT2423" t="s">
        <v>135</v>
      </c>
      <c r="AU2423">
        <v>44</v>
      </c>
    </row>
    <row r="2424" spans="1:47">
      <c r="A2424" t="s">
        <v>9004</v>
      </c>
      <c r="C2424">
        <v>310</v>
      </c>
      <c r="D2424" t="s">
        <v>9005</v>
      </c>
      <c r="E2424">
        <v>101</v>
      </c>
      <c r="F2424" t="s">
        <v>9006</v>
      </c>
      <c r="G2424" t="s">
        <v>422</v>
      </c>
      <c r="H2424" t="s">
        <v>220</v>
      </c>
      <c r="I2424" t="s">
        <v>9007</v>
      </c>
      <c r="J2424">
        <v>1.3012300000000001</v>
      </c>
      <c r="K2424">
        <v>0</v>
      </c>
      <c r="L2424">
        <v>0</v>
      </c>
      <c r="M2424">
        <v>1</v>
      </c>
      <c r="N2424">
        <v>1</v>
      </c>
      <c r="O2424" t="s">
        <v>659</v>
      </c>
      <c r="P2424">
        <v>1</v>
      </c>
      <c r="Q2424">
        <v>1</v>
      </c>
      <c r="R2424">
        <v>13500</v>
      </c>
      <c r="S2424" t="s">
        <v>223</v>
      </c>
      <c r="T2424">
        <v>0</v>
      </c>
      <c r="U2424" t="s">
        <v>9004</v>
      </c>
      <c r="V2424" t="s">
        <v>933</v>
      </c>
      <c r="W2424" t="s">
        <v>659</v>
      </c>
      <c r="X2424" t="s">
        <v>659</v>
      </c>
      <c r="Y2424">
        <v>13500</v>
      </c>
      <c r="AB2424">
        <v>0</v>
      </c>
      <c r="AC2424">
        <v>0</v>
      </c>
      <c r="AD2424">
        <v>4</v>
      </c>
      <c r="AE2424">
        <v>2547</v>
      </c>
      <c r="AF2424">
        <v>2.5</v>
      </c>
      <c r="AQ2424">
        <v>1</v>
      </c>
      <c r="AR2424">
        <f t="shared" si="37"/>
        <v>0</v>
      </c>
      <c r="AS2424">
        <v>1</v>
      </c>
      <c r="AT2424" t="s">
        <v>134</v>
      </c>
      <c r="AU2424">
        <v>43</v>
      </c>
    </row>
    <row r="2425" spans="1:47">
      <c r="A2425" t="s">
        <v>9008</v>
      </c>
      <c r="C2425">
        <v>310</v>
      </c>
      <c r="D2425" t="s">
        <v>9009</v>
      </c>
      <c r="E2425">
        <v>101</v>
      </c>
      <c r="F2425" t="s">
        <v>9010</v>
      </c>
      <c r="G2425" t="s">
        <v>219</v>
      </c>
      <c r="H2425" t="s">
        <v>220</v>
      </c>
      <c r="I2425" t="s">
        <v>9011</v>
      </c>
      <c r="J2425">
        <v>6.0909999999999999E-2</v>
      </c>
      <c r="K2425">
        <v>0</v>
      </c>
      <c r="L2425">
        <v>0</v>
      </c>
      <c r="M2425">
        <v>1</v>
      </c>
      <c r="N2425">
        <v>1</v>
      </c>
      <c r="O2425" t="s">
        <v>659</v>
      </c>
      <c r="P2425">
        <v>1</v>
      </c>
      <c r="Q2425">
        <v>1</v>
      </c>
      <c r="R2425">
        <v>6600</v>
      </c>
      <c r="S2425" t="s">
        <v>223</v>
      </c>
      <c r="T2425">
        <v>0</v>
      </c>
      <c r="U2425" t="s">
        <v>9008</v>
      </c>
      <c r="V2425" t="s">
        <v>933</v>
      </c>
      <c r="W2425" t="s">
        <v>659</v>
      </c>
      <c r="X2425" t="s">
        <v>659</v>
      </c>
      <c r="Y2425">
        <v>6600</v>
      </c>
      <c r="AB2425">
        <v>0</v>
      </c>
      <c r="AC2425">
        <v>0</v>
      </c>
      <c r="AD2425">
        <v>2</v>
      </c>
      <c r="AE2425">
        <v>770</v>
      </c>
      <c r="AF2425">
        <v>1</v>
      </c>
      <c r="AQ2425">
        <v>1</v>
      </c>
      <c r="AR2425">
        <f t="shared" si="37"/>
        <v>0</v>
      </c>
      <c r="AS2425">
        <v>1</v>
      </c>
      <c r="AT2425" t="s">
        <v>134</v>
      </c>
      <c r="AU2425">
        <v>43</v>
      </c>
    </row>
    <row r="2426" spans="1:47">
      <c r="A2426" t="s">
        <v>248</v>
      </c>
      <c r="C2426">
        <v>310</v>
      </c>
      <c r="E2426">
        <v>0</v>
      </c>
      <c r="J2426">
        <v>5.0600000000000003E-3</v>
      </c>
      <c r="K2426">
        <v>0</v>
      </c>
      <c r="L2426">
        <v>0</v>
      </c>
      <c r="M2426">
        <v>0</v>
      </c>
      <c r="N2426">
        <v>0</v>
      </c>
      <c r="P2426">
        <v>0</v>
      </c>
      <c r="Q2426">
        <v>0</v>
      </c>
      <c r="R2426">
        <v>0</v>
      </c>
      <c r="S2426" t="s">
        <v>249</v>
      </c>
      <c r="T2426">
        <v>0</v>
      </c>
      <c r="Y2426">
        <v>0</v>
      </c>
      <c r="AB2426">
        <v>0</v>
      </c>
      <c r="AC2426">
        <v>0</v>
      </c>
      <c r="AD2426">
        <v>0</v>
      </c>
      <c r="AE2426">
        <v>0</v>
      </c>
      <c r="AF2426">
        <v>0</v>
      </c>
      <c r="AQ2426">
        <v>0</v>
      </c>
      <c r="AR2426">
        <f t="shared" si="37"/>
        <v>0</v>
      </c>
      <c r="AS2426">
        <v>1</v>
      </c>
      <c r="AT2426" t="s">
        <v>134</v>
      </c>
      <c r="AU2426">
        <v>43</v>
      </c>
    </row>
    <row r="2427" spans="1:47">
      <c r="A2427" t="s">
        <v>9012</v>
      </c>
      <c r="C2427">
        <v>310</v>
      </c>
      <c r="D2427" t="s">
        <v>9013</v>
      </c>
      <c r="E2427">
        <v>101</v>
      </c>
      <c r="F2427" t="s">
        <v>9014</v>
      </c>
      <c r="G2427" t="s">
        <v>422</v>
      </c>
      <c r="H2427" t="s">
        <v>220</v>
      </c>
      <c r="I2427" t="s">
        <v>9015</v>
      </c>
      <c r="J2427">
        <v>0.20344000000000001</v>
      </c>
      <c r="K2427">
        <v>0</v>
      </c>
      <c r="L2427">
        <v>0</v>
      </c>
      <c r="M2427">
        <v>1</v>
      </c>
      <c r="N2427">
        <v>1</v>
      </c>
      <c r="O2427" t="s">
        <v>659</v>
      </c>
      <c r="P2427">
        <v>1</v>
      </c>
      <c r="Q2427">
        <v>1</v>
      </c>
      <c r="R2427">
        <v>9300</v>
      </c>
      <c r="S2427" t="s">
        <v>223</v>
      </c>
      <c r="T2427">
        <v>0</v>
      </c>
      <c r="U2427" t="s">
        <v>9012</v>
      </c>
      <c r="V2427" t="s">
        <v>933</v>
      </c>
      <c r="W2427" t="s">
        <v>659</v>
      </c>
      <c r="X2427" t="s">
        <v>659</v>
      </c>
      <c r="Y2427">
        <v>9300</v>
      </c>
      <c r="AB2427">
        <v>0</v>
      </c>
      <c r="AC2427">
        <v>0</v>
      </c>
      <c r="AD2427">
        <v>4</v>
      </c>
      <c r="AE2427">
        <v>2068</v>
      </c>
      <c r="AF2427">
        <v>2</v>
      </c>
      <c r="AQ2427">
        <v>1</v>
      </c>
      <c r="AR2427">
        <f t="shared" si="37"/>
        <v>0</v>
      </c>
      <c r="AS2427">
        <v>1</v>
      </c>
      <c r="AT2427" t="s">
        <v>135</v>
      </c>
      <c r="AU2427">
        <v>44</v>
      </c>
    </row>
    <row r="2428" spans="1:47">
      <c r="A2428" t="s">
        <v>9016</v>
      </c>
      <c r="C2428">
        <v>310</v>
      </c>
      <c r="D2428" t="s">
        <v>9017</v>
      </c>
      <c r="E2428">
        <v>101</v>
      </c>
      <c r="F2428" t="s">
        <v>9018</v>
      </c>
      <c r="G2428" t="s">
        <v>219</v>
      </c>
      <c r="H2428" t="s">
        <v>220</v>
      </c>
      <c r="I2428" t="s">
        <v>9019</v>
      </c>
      <c r="J2428">
        <v>0.14766000000000001</v>
      </c>
      <c r="K2428">
        <v>0</v>
      </c>
      <c r="L2428">
        <v>0</v>
      </c>
      <c r="M2428">
        <v>1</v>
      </c>
      <c r="N2428">
        <v>1</v>
      </c>
      <c r="O2428" t="s">
        <v>659</v>
      </c>
      <c r="P2428">
        <v>1</v>
      </c>
      <c r="Q2428">
        <v>1</v>
      </c>
      <c r="R2428">
        <v>5800</v>
      </c>
      <c r="S2428" t="s">
        <v>223</v>
      </c>
      <c r="T2428">
        <v>0</v>
      </c>
      <c r="U2428" t="s">
        <v>9016</v>
      </c>
      <c r="V2428" t="s">
        <v>933</v>
      </c>
      <c r="W2428" t="s">
        <v>659</v>
      </c>
      <c r="X2428" t="s">
        <v>659</v>
      </c>
      <c r="Y2428">
        <v>5800</v>
      </c>
      <c r="AB2428">
        <v>0</v>
      </c>
      <c r="AC2428">
        <v>0</v>
      </c>
      <c r="AD2428">
        <v>3</v>
      </c>
      <c r="AE2428">
        <v>1315</v>
      </c>
      <c r="AF2428">
        <v>1.75</v>
      </c>
      <c r="AQ2428">
        <v>2</v>
      </c>
      <c r="AR2428">
        <f t="shared" si="37"/>
        <v>0</v>
      </c>
      <c r="AS2428">
        <v>1</v>
      </c>
      <c r="AT2428" t="s">
        <v>134</v>
      </c>
      <c r="AU2428">
        <v>43</v>
      </c>
    </row>
    <row r="2429" spans="1:47">
      <c r="A2429" t="s">
        <v>9020</v>
      </c>
      <c r="C2429">
        <v>310</v>
      </c>
      <c r="D2429" t="s">
        <v>9021</v>
      </c>
      <c r="E2429">
        <v>102</v>
      </c>
      <c r="F2429" t="s">
        <v>9022</v>
      </c>
      <c r="G2429" t="s">
        <v>422</v>
      </c>
      <c r="H2429" t="s">
        <v>8623</v>
      </c>
      <c r="I2429" t="s">
        <v>9023</v>
      </c>
      <c r="J2429">
        <v>3.3140000000000003E-2</v>
      </c>
      <c r="K2429">
        <v>0</v>
      </c>
      <c r="L2429">
        <v>0</v>
      </c>
      <c r="M2429">
        <v>1</v>
      </c>
      <c r="N2429">
        <v>1</v>
      </c>
      <c r="O2429" t="s">
        <v>659</v>
      </c>
      <c r="P2429">
        <v>1</v>
      </c>
      <c r="Q2429">
        <v>5</v>
      </c>
      <c r="R2429">
        <v>46900</v>
      </c>
      <c r="S2429" t="s">
        <v>223</v>
      </c>
      <c r="T2429">
        <v>0</v>
      </c>
      <c r="U2429" t="s">
        <v>9020</v>
      </c>
      <c r="X2429" t="s">
        <v>659</v>
      </c>
      <c r="Y2429">
        <v>9380</v>
      </c>
      <c r="AB2429">
        <v>0</v>
      </c>
      <c r="AC2429">
        <v>0</v>
      </c>
      <c r="AD2429">
        <v>2</v>
      </c>
      <c r="AE2429">
        <v>1368</v>
      </c>
      <c r="AF2429">
        <v>1</v>
      </c>
      <c r="AQ2429">
        <v>1</v>
      </c>
      <c r="AR2429">
        <f t="shared" si="37"/>
        <v>0</v>
      </c>
      <c r="AS2429">
        <v>1</v>
      </c>
      <c r="AT2429" t="s">
        <v>135</v>
      </c>
      <c r="AU2429">
        <v>44</v>
      </c>
    </row>
    <row r="2430" spans="1:47">
      <c r="A2430" t="s">
        <v>9024</v>
      </c>
      <c r="C2430">
        <v>310</v>
      </c>
      <c r="D2430" t="s">
        <v>9025</v>
      </c>
      <c r="E2430">
        <v>101</v>
      </c>
      <c r="F2430" t="s">
        <v>9026</v>
      </c>
      <c r="G2430" t="s">
        <v>219</v>
      </c>
      <c r="H2430" t="s">
        <v>220</v>
      </c>
      <c r="I2430" t="s">
        <v>9027</v>
      </c>
      <c r="J2430">
        <v>4.9529999999999998E-2</v>
      </c>
      <c r="K2430">
        <v>0</v>
      </c>
      <c r="L2430">
        <v>0</v>
      </c>
      <c r="M2430">
        <v>1</v>
      </c>
      <c r="N2430">
        <v>1</v>
      </c>
      <c r="O2430" t="s">
        <v>659</v>
      </c>
      <c r="P2430">
        <v>1</v>
      </c>
      <c r="Q2430">
        <v>1</v>
      </c>
      <c r="R2430">
        <v>1800</v>
      </c>
      <c r="S2430" t="s">
        <v>223</v>
      </c>
      <c r="T2430">
        <v>0</v>
      </c>
      <c r="U2430" t="s">
        <v>9024</v>
      </c>
      <c r="V2430" t="s">
        <v>933</v>
      </c>
      <c r="W2430" t="s">
        <v>659</v>
      </c>
      <c r="X2430" t="s">
        <v>659</v>
      </c>
      <c r="Y2430">
        <v>1800</v>
      </c>
      <c r="AB2430">
        <v>0</v>
      </c>
      <c r="AC2430">
        <v>0</v>
      </c>
      <c r="AD2430">
        <v>1</v>
      </c>
      <c r="AE2430">
        <v>480</v>
      </c>
      <c r="AF2430">
        <v>1</v>
      </c>
      <c r="AQ2430">
        <v>1</v>
      </c>
      <c r="AR2430">
        <f t="shared" si="37"/>
        <v>0</v>
      </c>
      <c r="AS2430">
        <v>1</v>
      </c>
      <c r="AT2430" t="s">
        <v>134</v>
      </c>
      <c r="AU2430">
        <v>43</v>
      </c>
    </row>
    <row r="2431" spans="1:47">
      <c r="A2431" t="s">
        <v>9028</v>
      </c>
      <c r="C2431">
        <v>310</v>
      </c>
      <c r="D2431" t="s">
        <v>9029</v>
      </c>
      <c r="E2431">
        <v>132</v>
      </c>
      <c r="F2431" t="s">
        <v>9030</v>
      </c>
      <c r="G2431" t="s">
        <v>219</v>
      </c>
      <c r="H2431" t="s">
        <v>260</v>
      </c>
      <c r="I2431" t="s">
        <v>9031</v>
      </c>
      <c r="J2431">
        <v>0.46412999999999999</v>
      </c>
      <c r="K2431">
        <v>0</v>
      </c>
      <c r="L2431">
        <v>0</v>
      </c>
      <c r="M2431">
        <v>0</v>
      </c>
      <c r="N2431">
        <v>0</v>
      </c>
      <c r="P2431">
        <v>0</v>
      </c>
      <c r="Q2431">
        <v>0</v>
      </c>
      <c r="R2431">
        <v>0</v>
      </c>
      <c r="S2431" t="s">
        <v>223</v>
      </c>
      <c r="T2431">
        <v>0</v>
      </c>
      <c r="U2431" t="s">
        <v>9028</v>
      </c>
      <c r="Y2431">
        <v>0</v>
      </c>
      <c r="AB2431">
        <v>0</v>
      </c>
      <c r="AC2431">
        <v>0</v>
      </c>
      <c r="AD2431">
        <v>0</v>
      </c>
      <c r="AE2431">
        <v>0</v>
      </c>
      <c r="AF2431">
        <v>0</v>
      </c>
      <c r="AQ2431">
        <v>1</v>
      </c>
      <c r="AR2431">
        <f t="shared" si="37"/>
        <v>0</v>
      </c>
      <c r="AS2431">
        <v>1</v>
      </c>
      <c r="AT2431" t="s">
        <v>134</v>
      </c>
      <c r="AU2431">
        <v>43</v>
      </c>
    </row>
    <row r="2432" spans="1:47">
      <c r="A2432" t="s">
        <v>9032</v>
      </c>
      <c r="C2432">
        <v>310</v>
      </c>
      <c r="D2432" t="s">
        <v>9033</v>
      </c>
      <c r="E2432">
        <v>101</v>
      </c>
      <c r="F2432" t="s">
        <v>9034</v>
      </c>
      <c r="G2432" t="s">
        <v>219</v>
      </c>
      <c r="H2432" t="s">
        <v>220</v>
      </c>
      <c r="I2432" t="s">
        <v>9035</v>
      </c>
      <c r="J2432">
        <v>0.20355000000000001</v>
      </c>
      <c r="K2432">
        <v>1</v>
      </c>
      <c r="L2432">
        <v>1</v>
      </c>
      <c r="M2432">
        <v>1</v>
      </c>
      <c r="N2432">
        <v>1</v>
      </c>
      <c r="O2432" t="s">
        <v>225</v>
      </c>
      <c r="P2432">
        <v>0</v>
      </c>
      <c r="Q2432">
        <v>1</v>
      </c>
      <c r="R2432">
        <v>10900</v>
      </c>
      <c r="S2432" t="s">
        <v>223</v>
      </c>
      <c r="T2432">
        <v>10900</v>
      </c>
      <c r="U2432" t="s">
        <v>9032</v>
      </c>
      <c r="V2432" t="s">
        <v>413</v>
      </c>
      <c r="W2432" t="s">
        <v>225</v>
      </c>
      <c r="X2432" t="s">
        <v>225</v>
      </c>
      <c r="Y2432">
        <v>10900</v>
      </c>
      <c r="AB2432">
        <v>1</v>
      </c>
      <c r="AC2432">
        <v>1</v>
      </c>
      <c r="AD2432">
        <v>2</v>
      </c>
      <c r="AE2432">
        <v>910</v>
      </c>
      <c r="AF2432">
        <v>1</v>
      </c>
      <c r="AQ2432">
        <v>0</v>
      </c>
      <c r="AR2432">
        <f t="shared" si="37"/>
        <v>9.68</v>
      </c>
      <c r="AS2432">
        <v>1</v>
      </c>
      <c r="AT2432" t="s">
        <v>136</v>
      </c>
      <c r="AU2432">
        <v>45</v>
      </c>
    </row>
    <row r="2433" spans="1:47">
      <c r="A2433" t="s">
        <v>9036</v>
      </c>
      <c r="C2433">
        <v>310</v>
      </c>
      <c r="D2433" t="s">
        <v>9037</v>
      </c>
      <c r="E2433">
        <v>101</v>
      </c>
      <c r="F2433" t="s">
        <v>9038</v>
      </c>
      <c r="G2433" t="s">
        <v>219</v>
      </c>
      <c r="H2433" t="s">
        <v>220</v>
      </c>
      <c r="I2433" t="s">
        <v>9039</v>
      </c>
      <c r="J2433">
        <v>9.9349999999999994E-2</v>
      </c>
      <c r="K2433">
        <v>0</v>
      </c>
      <c r="L2433">
        <v>0</v>
      </c>
      <c r="M2433">
        <v>1</v>
      </c>
      <c r="N2433">
        <v>1</v>
      </c>
      <c r="O2433" t="s">
        <v>659</v>
      </c>
      <c r="P2433">
        <v>1</v>
      </c>
      <c r="Q2433">
        <v>1</v>
      </c>
      <c r="R2433">
        <v>1700</v>
      </c>
      <c r="S2433" t="s">
        <v>223</v>
      </c>
      <c r="T2433">
        <v>0</v>
      </c>
      <c r="U2433" t="s">
        <v>9036</v>
      </c>
      <c r="V2433" t="s">
        <v>933</v>
      </c>
      <c r="W2433" t="s">
        <v>659</v>
      </c>
      <c r="X2433" t="s">
        <v>659</v>
      </c>
      <c r="Y2433">
        <v>1700</v>
      </c>
      <c r="AB2433">
        <v>0</v>
      </c>
      <c r="AC2433">
        <v>0</v>
      </c>
      <c r="AD2433">
        <v>2</v>
      </c>
      <c r="AE2433">
        <v>594</v>
      </c>
      <c r="AF2433">
        <v>1</v>
      </c>
      <c r="AQ2433">
        <v>1</v>
      </c>
      <c r="AR2433">
        <f t="shared" si="37"/>
        <v>0</v>
      </c>
      <c r="AS2433">
        <v>1</v>
      </c>
      <c r="AT2433" t="s">
        <v>134</v>
      </c>
      <c r="AU2433">
        <v>43</v>
      </c>
    </row>
    <row r="2434" spans="1:47">
      <c r="A2434" t="s">
        <v>9040</v>
      </c>
      <c r="C2434">
        <v>310</v>
      </c>
      <c r="D2434" t="s">
        <v>9041</v>
      </c>
      <c r="E2434">
        <v>101</v>
      </c>
      <c r="F2434" t="s">
        <v>9042</v>
      </c>
      <c r="G2434" t="s">
        <v>219</v>
      </c>
      <c r="H2434" t="s">
        <v>220</v>
      </c>
      <c r="I2434" t="s">
        <v>9043</v>
      </c>
      <c r="J2434">
        <v>0.12898000000000001</v>
      </c>
      <c r="K2434">
        <v>0</v>
      </c>
      <c r="L2434">
        <v>0</v>
      </c>
      <c r="M2434">
        <v>1</v>
      </c>
      <c r="N2434">
        <v>1</v>
      </c>
      <c r="O2434" t="s">
        <v>659</v>
      </c>
      <c r="P2434">
        <v>1</v>
      </c>
      <c r="Q2434">
        <v>1</v>
      </c>
      <c r="R2434">
        <v>700</v>
      </c>
      <c r="S2434" t="s">
        <v>243</v>
      </c>
      <c r="T2434">
        <v>0</v>
      </c>
      <c r="U2434" t="s">
        <v>9040</v>
      </c>
      <c r="V2434" t="s">
        <v>933</v>
      </c>
      <c r="W2434" t="s">
        <v>659</v>
      </c>
      <c r="X2434" t="s">
        <v>659</v>
      </c>
      <c r="Y2434">
        <v>700</v>
      </c>
      <c r="AB2434">
        <v>0</v>
      </c>
      <c r="AC2434">
        <v>0</v>
      </c>
      <c r="AD2434">
        <v>3</v>
      </c>
      <c r="AE2434">
        <v>936</v>
      </c>
      <c r="AF2434">
        <v>1</v>
      </c>
      <c r="AQ2434">
        <v>2</v>
      </c>
      <c r="AR2434">
        <f t="shared" ref="AR2434:AR2497" si="38">AB2434*9.68*VLOOKUP(AU2434,atten,10,FALSE)</f>
        <v>0</v>
      </c>
      <c r="AS2434">
        <v>1</v>
      </c>
      <c r="AT2434" t="s">
        <v>134</v>
      </c>
      <c r="AU2434">
        <v>43</v>
      </c>
    </row>
    <row r="2435" spans="1:47">
      <c r="A2435" t="s">
        <v>9044</v>
      </c>
      <c r="C2435">
        <v>310</v>
      </c>
      <c r="D2435" t="s">
        <v>9045</v>
      </c>
      <c r="E2435">
        <v>101</v>
      </c>
      <c r="F2435" t="s">
        <v>9046</v>
      </c>
      <c r="G2435" t="s">
        <v>422</v>
      </c>
      <c r="H2435" t="s">
        <v>220</v>
      </c>
      <c r="I2435" t="s">
        <v>9047</v>
      </c>
      <c r="J2435">
        <v>0.44428000000000001</v>
      </c>
      <c r="K2435">
        <v>0</v>
      </c>
      <c r="L2435">
        <v>0</v>
      </c>
      <c r="M2435">
        <v>1</v>
      </c>
      <c r="N2435">
        <v>1</v>
      </c>
      <c r="O2435" t="s">
        <v>659</v>
      </c>
      <c r="P2435">
        <v>1</v>
      </c>
      <c r="Q2435">
        <v>1</v>
      </c>
      <c r="R2435">
        <v>8400</v>
      </c>
      <c r="S2435" t="s">
        <v>223</v>
      </c>
      <c r="T2435">
        <v>0</v>
      </c>
      <c r="U2435" t="s">
        <v>9044</v>
      </c>
      <c r="V2435" t="s">
        <v>460</v>
      </c>
      <c r="X2435" t="s">
        <v>659</v>
      </c>
      <c r="Y2435">
        <v>8400</v>
      </c>
      <c r="AB2435">
        <v>0</v>
      </c>
      <c r="AC2435">
        <v>0</v>
      </c>
      <c r="AD2435">
        <v>3</v>
      </c>
      <c r="AE2435">
        <v>1488</v>
      </c>
      <c r="AF2435">
        <v>2</v>
      </c>
      <c r="AQ2435">
        <v>1</v>
      </c>
      <c r="AR2435">
        <f t="shared" si="38"/>
        <v>0</v>
      </c>
      <c r="AS2435">
        <v>1</v>
      </c>
      <c r="AT2435" t="s">
        <v>135</v>
      </c>
      <c r="AU2435">
        <v>44</v>
      </c>
    </row>
    <row r="2436" spans="1:47">
      <c r="A2436" t="s">
        <v>9048</v>
      </c>
      <c r="C2436">
        <v>310</v>
      </c>
      <c r="D2436" t="s">
        <v>9049</v>
      </c>
      <c r="E2436">
        <v>101</v>
      </c>
      <c r="F2436" t="s">
        <v>9050</v>
      </c>
      <c r="G2436" t="s">
        <v>219</v>
      </c>
      <c r="H2436" t="s">
        <v>220</v>
      </c>
      <c r="I2436" t="s">
        <v>9051</v>
      </c>
      <c r="J2436">
        <v>0.30264999999999997</v>
      </c>
      <c r="K2436">
        <v>1</v>
      </c>
      <c r="L2436">
        <v>1</v>
      </c>
      <c r="M2436">
        <v>1</v>
      </c>
      <c r="N2436">
        <v>1</v>
      </c>
      <c r="O2436" t="s">
        <v>225</v>
      </c>
      <c r="P2436">
        <v>0</v>
      </c>
      <c r="Q2436">
        <v>0</v>
      </c>
      <c r="R2436">
        <v>0</v>
      </c>
      <c r="S2436" t="s">
        <v>223</v>
      </c>
      <c r="T2436">
        <v>0</v>
      </c>
      <c r="U2436" t="s">
        <v>9048</v>
      </c>
      <c r="V2436" t="s">
        <v>413</v>
      </c>
      <c r="W2436" t="s">
        <v>225</v>
      </c>
      <c r="X2436" t="s">
        <v>225</v>
      </c>
      <c r="Y2436">
        <v>0</v>
      </c>
      <c r="AB2436">
        <v>1</v>
      </c>
      <c r="AC2436">
        <v>1</v>
      </c>
      <c r="AD2436">
        <v>3</v>
      </c>
      <c r="AE2436">
        <v>1509</v>
      </c>
      <c r="AF2436">
        <v>1.5</v>
      </c>
      <c r="AQ2436">
        <v>1</v>
      </c>
      <c r="AR2436">
        <f t="shared" si="38"/>
        <v>9.68</v>
      </c>
      <c r="AS2436">
        <v>1</v>
      </c>
      <c r="AT2436" t="s">
        <v>136</v>
      </c>
      <c r="AU2436">
        <v>45</v>
      </c>
    </row>
    <row r="2437" spans="1:47">
      <c r="A2437" t="s">
        <v>248</v>
      </c>
      <c r="C2437">
        <v>310</v>
      </c>
      <c r="E2437">
        <v>0</v>
      </c>
      <c r="J2437">
        <v>5.3699999999999998E-3</v>
      </c>
      <c r="K2437">
        <v>0</v>
      </c>
      <c r="L2437">
        <v>0</v>
      </c>
      <c r="M2437">
        <v>0</v>
      </c>
      <c r="N2437">
        <v>0</v>
      </c>
      <c r="P2437">
        <v>0</v>
      </c>
      <c r="Q2437">
        <v>0</v>
      </c>
      <c r="R2437">
        <v>0</v>
      </c>
      <c r="S2437" t="s">
        <v>249</v>
      </c>
      <c r="T2437">
        <v>0</v>
      </c>
      <c r="Y2437">
        <v>0</v>
      </c>
      <c r="AB2437">
        <v>0</v>
      </c>
      <c r="AC2437">
        <v>0</v>
      </c>
      <c r="AD2437">
        <v>0</v>
      </c>
      <c r="AE2437">
        <v>0</v>
      </c>
      <c r="AF2437">
        <v>0</v>
      </c>
      <c r="AQ2437">
        <v>0</v>
      </c>
      <c r="AR2437">
        <f t="shared" si="38"/>
        <v>0</v>
      </c>
      <c r="AS2437">
        <v>1</v>
      </c>
      <c r="AT2437" t="s">
        <v>134</v>
      </c>
      <c r="AU2437">
        <v>43</v>
      </c>
    </row>
    <row r="2438" spans="1:47">
      <c r="A2438" t="s">
        <v>9052</v>
      </c>
      <c r="C2438">
        <v>310</v>
      </c>
      <c r="D2438" t="s">
        <v>9053</v>
      </c>
      <c r="E2438">
        <v>102</v>
      </c>
      <c r="F2438" t="s">
        <v>9054</v>
      </c>
      <c r="G2438" t="s">
        <v>422</v>
      </c>
      <c r="H2438" t="s">
        <v>8623</v>
      </c>
      <c r="I2438" t="s">
        <v>9055</v>
      </c>
      <c r="J2438">
        <v>3.458E-2</v>
      </c>
      <c r="K2438">
        <v>0</v>
      </c>
      <c r="L2438">
        <v>0</v>
      </c>
      <c r="M2438">
        <v>1</v>
      </c>
      <c r="N2438">
        <v>1</v>
      </c>
      <c r="O2438" t="s">
        <v>659</v>
      </c>
      <c r="P2438">
        <v>1</v>
      </c>
      <c r="Q2438">
        <v>1</v>
      </c>
      <c r="R2438">
        <v>1600</v>
      </c>
      <c r="S2438" t="s">
        <v>223</v>
      </c>
      <c r="T2438">
        <v>0</v>
      </c>
      <c r="U2438" t="s">
        <v>9052</v>
      </c>
      <c r="X2438" t="s">
        <v>659</v>
      </c>
      <c r="Y2438">
        <v>1600</v>
      </c>
      <c r="AB2438">
        <v>0</v>
      </c>
      <c r="AC2438">
        <v>0</v>
      </c>
      <c r="AD2438">
        <v>2</v>
      </c>
      <c r="AE2438">
        <v>1380</v>
      </c>
      <c r="AF2438">
        <v>1</v>
      </c>
      <c r="AQ2438">
        <v>1</v>
      </c>
      <c r="AR2438">
        <f t="shared" si="38"/>
        <v>0</v>
      </c>
      <c r="AS2438">
        <v>1</v>
      </c>
      <c r="AT2438" t="s">
        <v>135</v>
      </c>
      <c r="AU2438">
        <v>44</v>
      </c>
    </row>
    <row r="2439" spans="1:47">
      <c r="A2439" t="s">
        <v>9056</v>
      </c>
      <c r="C2439">
        <v>310</v>
      </c>
      <c r="D2439" t="s">
        <v>9057</v>
      </c>
      <c r="E2439">
        <v>102</v>
      </c>
      <c r="F2439" t="s">
        <v>9058</v>
      </c>
      <c r="G2439" t="s">
        <v>422</v>
      </c>
      <c r="H2439" t="s">
        <v>8623</v>
      </c>
      <c r="I2439" t="s">
        <v>9059</v>
      </c>
      <c r="J2439">
        <v>3.3869999999999997E-2</v>
      </c>
      <c r="K2439">
        <v>0</v>
      </c>
      <c r="L2439">
        <v>0</v>
      </c>
      <c r="M2439">
        <v>1</v>
      </c>
      <c r="N2439">
        <v>1</v>
      </c>
      <c r="O2439" t="s">
        <v>659</v>
      </c>
      <c r="P2439">
        <v>1</v>
      </c>
      <c r="Q2439">
        <v>0</v>
      </c>
      <c r="R2439">
        <v>0</v>
      </c>
      <c r="S2439" t="s">
        <v>223</v>
      </c>
      <c r="T2439">
        <v>0</v>
      </c>
      <c r="U2439" t="s">
        <v>9056</v>
      </c>
      <c r="X2439" t="s">
        <v>659</v>
      </c>
      <c r="Y2439">
        <v>0</v>
      </c>
      <c r="AB2439">
        <v>0</v>
      </c>
      <c r="AC2439">
        <v>0</v>
      </c>
      <c r="AD2439">
        <v>2</v>
      </c>
      <c r="AE2439">
        <v>1368</v>
      </c>
      <c r="AF2439">
        <v>1</v>
      </c>
      <c r="AQ2439">
        <v>1</v>
      </c>
      <c r="AR2439">
        <f t="shared" si="38"/>
        <v>0</v>
      </c>
      <c r="AS2439">
        <v>1</v>
      </c>
      <c r="AT2439" t="s">
        <v>135</v>
      </c>
      <c r="AU2439">
        <v>44</v>
      </c>
    </row>
    <row r="2440" spans="1:47">
      <c r="A2440" t="s">
        <v>9060</v>
      </c>
      <c r="C2440">
        <v>310</v>
      </c>
      <c r="D2440" t="s">
        <v>9025</v>
      </c>
      <c r="E2440">
        <v>132</v>
      </c>
      <c r="F2440" t="s">
        <v>9061</v>
      </c>
      <c r="G2440" t="s">
        <v>219</v>
      </c>
      <c r="H2440" t="s">
        <v>260</v>
      </c>
      <c r="I2440" t="s">
        <v>9062</v>
      </c>
      <c r="J2440">
        <v>3.0159999999999999E-2</v>
      </c>
      <c r="K2440">
        <v>0</v>
      </c>
      <c r="L2440">
        <v>0</v>
      </c>
      <c r="M2440">
        <v>0</v>
      </c>
      <c r="N2440">
        <v>0</v>
      </c>
      <c r="P2440">
        <v>0</v>
      </c>
      <c r="Q2440">
        <v>0</v>
      </c>
      <c r="R2440">
        <v>0</v>
      </c>
      <c r="S2440" t="s">
        <v>223</v>
      </c>
      <c r="T2440">
        <v>0</v>
      </c>
      <c r="U2440" t="s">
        <v>9060</v>
      </c>
      <c r="Y2440">
        <v>0</v>
      </c>
      <c r="AB2440">
        <v>0</v>
      </c>
      <c r="AC2440">
        <v>0</v>
      </c>
      <c r="AD2440">
        <v>0</v>
      </c>
      <c r="AE2440">
        <v>0</v>
      </c>
      <c r="AF2440">
        <v>0</v>
      </c>
      <c r="AQ2440">
        <v>1</v>
      </c>
      <c r="AR2440">
        <f t="shared" si="38"/>
        <v>0</v>
      </c>
      <c r="AS2440">
        <v>1</v>
      </c>
      <c r="AT2440" t="s">
        <v>134</v>
      </c>
      <c r="AU2440">
        <v>43</v>
      </c>
    </row>
    <row r="2441" spans="1:47">
      <c r="A2441" t="s">
        <v>9063</v>
      </c>
      <c r="C2441">
        <v>310</v>
      </c>
      <c r="D2441" t="s">
        <v>997</v>
      </c>
      <c r="E2441">
        <v>132</v>
      </c>
      <c r="F2441" t="s">
        <v>9064</v>
      </c>
      <c r="G2441" t="s">
        <v>422</v>
      </c>
      <c r="H2441" t="s">
        <v>260</v>
      </c>
      <c r="I2441" t="s">
        <v>9065</v>
      </c>
      <c r="J2441">
        <v>0.13233</v>
      </c>
      <c r="K2441">
        <v>0</v>
      </c>
      <c r="L2441">
        <v>0</v>
      </c>
      <c r="M2441">
        <v>0</v>
      </c>
      <c r="N2441">
        <v>0</v>
      </c>
      <c r="P2441">
        <v>0</v>
      </c>
      <c r="Q2441">
        <v>0</v>
      </c>
      <c r="R2441">
        <v>0</v>
      </c>
      <c r="S2441" t="s">
        <v>223</v>
      </c>
      <c r="T2441">
        <v>0</v>
      </c>
      <c r="U2441" t="s">
        <v>9063</v>
      </c>
      <c r="Y2441">
        <v>0</v>
      </c>
      <c r="AB2441">
        <v>0</v>
      </c>
      <c r="AC2441">
        <v>0</v>
      </c>
      <c r="AD2441">
        <v>0</v>
      </c>
      <c r="AE2441">
        <v>0</v>
      </c>
      <c r="AF2441">
        <v>0</v>
      </c>
      <c r="AQ2441">
        <v>1</v>
      </c>
      <c r="AR2441">
        <f t="shared" si="38"/>
        <v>0</v>
      </c>
      <c r="AS2441">
        <v>1</v>
      </c>
      <c r="AT2441" t="s">
        <v>135</v>
      </c>
      <c r="AU2441">
        <v>44</v>
      </c>
    </row>
    <row r="2442" spans="1:47">
      <c r="A2442" t="s">
        <v>9066</v>
      </c>
      <c r="C2442">
        <v>310</v>
      </c>
      <c r="D2442" t="s">
        <v>9067</v>
      </c>
      <c r="E2442">
        <v>101</v>
      </c>
      <c r="F2442" t="s">
        <v>9068</v>
      </c>
      <c r="H2442" t="s">
        <v>220</v>
      </c>
      <c r="I2442" t="s">
        <v>9069</v>
      </c>
      <c r="J2442">
        <v>0.30392000000000002</v>
      </c>
      <c r="K2442">
        <v>1</v>
      </c>
      <c r="L2442">
        <v>1</v>
      </c>
      <c r="M2442">
        <v>1</v>
      </c>
      <c r="N2442">
        <v>1</v>
      </c>
      <c r="O2442" t="s">
        <v>225</v>
      </c>
      <c r="P2442">
        <v>0</v>
      </c>
      <c r="Q2442">
        <v>1</v>
      </c>
      <c r="R2442">
        <v>7100</v>
      </c>
      <c r="S2442" t="s">
        <v>223</v>
      </c>
      <c r="T2442">
        <v>7100</v>
      </c>
      <c r="U2442" t="s">
        <v>9066</v>
      </c>
      <c r="V2442" t="s">
        <v>413</v>
      </c>
      <c r="W2442" t="s">
        <v>225</v>
      </c>
      <c r="X2442" t="s">
        <v>225</v>
      </c>
      <c r="Y2442">
        <v>7100</v>
      </c>
      <c r="AB2442">
        <v>1</v>
      </c>
      <c r="AC2442">
        <v>1</v>
      </c>
      <c r="AD2442">
        <v>2</v>
      </c>
      <c r="AE2442">
        <v>1092</v>
      </c>
      <c r="AF2442">
        <v>1</v>
      </c>
      <c r="AQ2442">
        <v>1</v>
      </c>
      <c r="AR2442">
        <f t="shared" si="38"/>
        <v>9.68</v>
      </c>
      <c r="AS2442">
        <v>1</v>
      </c>
      <c r="AT2442" t="s">
        <v>136</v>
      </c>
      <c r="AU2442">
        <v>45</v>
      </c>
    </row>
    <row r="2443" spans="1:47">
      <c r="A2443" t="s">
        <v>9070</v>
      </c>
      <c r="C2443">
        <v>310</v>
      </c>
      <c r="D2443" t="s">
        <v>9071</v>
      </c>
      <c r="E2443">
        <v>102</v>
      </c>
      <c r="F2443" t="s">
        <v>9072</v>
      </c>
      <c r="G2443" t="s">
        <v>422</v>
      </c>
      <c r="H2443" t="s">
        <v>8623</v>
      </c>
      <c r="I2443" t="s">
        <v>9073</v>
      </c>
      <c r="J2443">
        <v>3.4610000000000002E-2</v>
      </c>
      <c r="K2443">
        <v>0</v>
      </c>
      <c r="L2443">
        <v>0</v>
      </c>
      <c r="M2443">
        <v>1</v>
      </c>
      <c r="N2443">
        <v>1</v>
      </c>
      <c r="O2443" t="s">
        <v>659</v>
      </c>
      <c r="P2443">
        <v>1</v>
      </c>
      <c r="Q2443">
        <v>0</v>
      </c>
      <c r="R2443">
        <v>0</v>
      </c>
      <c r="S2443" t="s">
        <v>223</v>
      </c>
      <c r="T2443">
        <v>0</v>
      </c>
      <c r="U2443" t="s">
        <v>9070</v>
      </c>
      <c r="X2443" t="s">
        <v>659</v>
      </c>
      <c r="Y2443">
        <v>0</v>
      </c>
      <c r="AB2443">
        <v>0</v>
      </c>
      <c r="AC2443">
        <v>0</v>
      </c>
      <c r="AD2443">
        <v>2</v>
      </c>
      <c r="AE2443">
        <v>1380</v>
      </c>
      <c r="AF2443">
        <v>1</v>
      </c>
      <c r="AQ2443">
        <v>1</v>
      </c>
      <c r="AR2443">
        <f t="shared" si="38"/>
        <v>0</v>
      </c>
      <c r="AS2443">
        <v>1</v>
      </c>
      <c r="AT2443" t="s">
        <v>135</v>
      </c>
      <c r="AU2443">
        <v>44</v>
      </c>
    </row>
    <row r="2444" spans="1:47">
      <c r="A2444" t="s">
        <v>9074</v>
      </c>
      <c r="C2444">
        <v>310</v>
      </c>
      <c r="D2444" t="s">
        <v>9075</v>
      </c>
      <c r="E2444">
        <v>101</v>
      </c>
      <c r="F2444" t="s">
        <v>9076</v>
      </c>
      <c r="G2444" t="s">
        <v>219</v>
      </c>
      <c r="H2444" t="s">
        <v>220</v>
      </c>
      <c r="I2444" t="s">
        <v>9077</v>
      </c>
      <c r="J2444">
        <v>0.14882999999999999</v>
      </c>
      <c r="K2444">
        <v>0</v>
      </c>
      <c r="L2444">
        <v>0</v>
      </c>
      <c r="M2444">
        <v>1</v>
      </c>
      <c r="N2444">
        <v>1</v>
      </c>
      <c r="O2444" t="s">
        <v>659</v>
      </c>
      <c r="P2444">
        <v>1</v>
      </c>
      <c r="Q2444">
        <v>1</v>
      </c>
      <c r="R2444">
        <v>200</v>
      </c>
      <c r="S2444" t="s">
        <v>223</v>
      </c>
      <c r="T2444">
        <v>0</v>
      </c>
      <c r="U2444" t="s">
        <v>9074</v>
      </c>
      <c r="V2444" t="s">
        <v>933</v>
      </c>
      <c r="W2444" t="s">
        <v>659</v>
      </c>
      <c r="X2444" t="s">
        <v>659</v>
      </c>
      <c r="Y2444">
        <v>200</v>
      </c>
      <c r="AB2444">
        <v>0</v>
      </c>
      <c r="AC2444">
        <v>0</v>
      </c>
      <c r="AD2444">
        <v>2</v>
      </c>
      <c r="AE2444">
        <v>1188</v>
      </c>
      <c r="AF2444">
        <v>1</v>
      </c>
      <c r="AQ2444">
        <v>2</v>
      </c>
      <c r="AR2444">
        <f t="shared" si="38"/>
        <v>0</v>
      </c>
      <c r="AS2444">
        <v>1</v>
      </c>
      <c r="AT2444" t="s">
        <v>134</v>
      </c>
      <c r="AU2444">
        <v>43</v>
      </c>
    </row>
    <row r="2445" spans="1:47">
      <c r="A2445" t="s">
        <v>9078</v>
      </c>
      <c r="C2445">
        <v>310</v>
      </c>
      <c r="D2445" t="s">
        <v>9079</v>
      </c>
      <c r="E2445">
        <v>101</v>
      </c>
      <c r="F2445" t="s">
        <v>9080</v>
      </c>
      <c r="G2445" t="s">
        <v>219</v>
      </c>
      <c r="H2445" t="s">
        <v>220</v>
      </c>
      <c r="I2445" t="s">
        <v>9081</v>
      </c>
      <c r="J2445">
        <v>0.10538</v>
      </c>
      <c r="K2445">
        <v>0</v>
      </c>
      <c r="L2445">
        <v>0</v>
      </c>
      <c r="M2445">
        <v>1</v>
      </c>
      <c r="N2445">
        <v>1</v>
      </c>
      <c r="O2445" t="s">
        <v>659</v>
      </c>
      <c r="P2445">
        <v>1</v>
      </c>
      <c r="Q2445">
        <v>1</v>
      </c>
      <c r="R2445">
        <v>5900</v>
      </c>
      <c r="S2445" t="s">
        <v>223</v>
      </c>
      <c r="T2445">
        <v>0</v>
      </c>
      <c r="U2445" t="s">
        <v>9078</v>
      </c>
      <c r="V2445" t="s">
        <v>927</v>
      </c>
      <c r="W2445" t="s">
        <v>659</v>
      </c>
      <c r="X2445" t="s">
        <v>659</v>
      </c>
      <c r="Y2445">
        <v>5900</v>
      </c>
      <c r="AB2445">
        <v>0</v>
      </c>
      <c r="AC2445">
        <v>0</v>
      </c>
      <c r="AD2445">
        <v>2</v>
      </c>
      <c r="AE2445">
        <v>1186</v>
      </c>
      <c r="AF2445">
        <v>1</v>
      </c>
      <c r="AQ2445">
        <v>3</v>
      </c>
      <c r="AR2445">
        <f t="shared" si="38"/>
        <v>0</v>
      </c>
      <c r="AS2445">
        <v>1</v>
      </c>
      <c r="AT2445" t="s">
        <v>134</v>
      </c>
      <c r="AU2445">
        <v>43</v>
      </c>
    </row>
    <row r="2446" spans="1:47">
      <c r="A2446" t="s">
        <v>9082</v>
      </c>
      <c r="C2446">
        <v>310</v>
      </c>
      <c r="D2446" t="s">
        <v>9083</v>
      </c>
      <c r="E2446">
        <v>101</v>
      </c>
      <c r="F2446" t="s">
        <v>9084</v>
      </c>
      <c r="G2446" t="s">
        <v>422</v>
      </c>
      <c r="H2446" t="s">
        <v>220</v>
      </c>
      <c r="I2446" t="s">
        <v>9085</v>
      </c>
      <c r="J2446">
        <v>0.67132999999999998</v>
      </c>
      <c r="K2446">
        <v>0</v>
      </c>
      <c r="L2446">
        <v>0</v>
      </c>
      <c r="M2446">
        <v>1</v>
      </c>
      <c r="N2446">
        <v>1</v>
      </c>
      <c r="O2446" t="s">
        <v>659</v>
      </c>
      <c r="P2446">
        <v>1</v>
      </c>
      <c r="Q2446">
        <v>2</v>
      </c>
      <c r="R2446">
        <v>15000</v>
      </c>
      <c r="S2446" t="s">
        <v>223</v>
      </c>
      <c r="T2446">
        <v>0</v>
      </c>
      <c r="U2446" t="s">
        <v>9082</v>
      </c>
      <c r="V2446" t="s">
        <v>933</v>
      </c>
      <c r="W2446" t="s">
        <v>659</v>
      </c>
      <c r="X2446" t="s">
        <v>659</v>
      </c>
      <c r="Y2446">
        <v>7500</v>
      </c>
      <c r="AB2446">
        <v>0</v>
      </c>
      <c r="AC2446">
        <v>0</v>
      </c>
      <c r="AD2446">
        <v>4</v>
      </c>
      <c r="AE2446">
        <v>1469</v>
      </c>
      <c r="AF2446">
        <v>1.75</v>
      </c>
      <c r="AQ2446">
        <v>1</v>
      </c>
      <c r="AR2446">
        <f t="shared" si="38"/>
        <v>0</v>
      </c>
      <c r="AS2446">
        <v>1</v>
      </c>
      <c r="AT2446" t="s">
        <v>135</v>
      </c>
      <c r="AU2446">
        <v>44</v>
      </c>
    </row>
    <row r="2447" spans="1:47">
      <c r="A2447" t="s">
        <v>9086</v>
      </c>
      <c r="C2447">
        <v>310</v>
      </c>
      <c r="D2447" t="s">
        <v>9087</v>
      </c>
      <c r="E2447">
        <v>102</v>
      </c>
      <c r="F2447" t="s">
        <v>9088</v>
      </c>
      <c r="G2447" t="s">
        <v>422</v>
      </c>
      <c r="H2447" t="s">
        <v>8623</v>
      </c>
      <c r="I2447" t="s">
        <v>9089</v>
      </c>
      <c r="J2447">
        <v>3.3250000000000002E-2</v>
      </c>
      <c r="K2447">
        <v>0</v>
      </c>
      <c r="L2447">
        <v>0</v>
      </c>
      <c r="M2447">
        <v>1</v>
      </c>
      <c r="N2447">
        <v>1</v>
      </c>
      <c r="O2447" t="s">
        <v>659</v>
      </c>
      <c r="P2447">
        <v>1</v>
      </c>
      <c r="Q2447">
        <v>1</v>
      </c>
      <c r="R2447">
        <v>2500</v>
      </c>
      <c r="S2447" t="s">
        <v>223</v>
      </c>
      <c r="T2447">
        <v>0</v>
      </c>
      <c r="U2447" t="s">
        <v>9086</v>
      </c>
      <c r="X2447" t="s">
        <v>659</v>
      </c>
      <c r="Y2447">
        <v>2500</v>
      </c>
      <c r="AB2447">
        <v>0</v>
      </c>
      <c r="AC2447">
        <v>0</v>
      </c>
      <c r="AD2447">
        <v>2</v>
      </c>
      <c r="AE2447">
        <v>1368</v>
      </c>
      <c r="AF2447">
        <v>1</v>
      </c>
      <c r="AQ2447">
        <v>1</v>
      </c>
      <c r="AR2447">
        <f t="shared" si="38"/>
        <v>0</v>
      </c>
      <c r="AS2447">
        <v>1</v>
      </c>
      <c r="AT2447" t="s">
        <v>135</v>
      </c>
      <c r="AU2447">
        <v>44</v>
      </c>
    </row>
    <row r="2448" spans="1:47">
      <c r="A2448" t="s">
        <v>9090</v>
      </c>
      <c r="C2448">
        <v>310</v>
      </c>
      <c r="D2448" t="s">
        <v>9091</v>
      </c>
      <c r="E2448">
        <v>101</v>
      </c>
      <c r="F2448" t="s">
        <v>9092</v>
      </c>
      <c r="G2448" t="s">
        <v>219</v>
      </c>
      <c r="H2448" t="s">
        <v>220</v>
      </c>
      <c r="I2448" t="s">
        <v>9093</v>
      </c>
      <c r="J2448">
        <v>1.3816200000000001</v>
      </c>
      <c r="K2448">
        <v>1</v>
      </c>
      <c r="L2448">
        <v>1</v>
      </c>
      <c r="M2448">
        <v>1</v>
      </c>
      <c r="N2448">
        <v>1</v>
      </c>
      <c r="O2448" t="s">
        <v>225</v>
      </c>
      <c r="P2448">
        <v>0</v>
      </c>
      <c r="Q2448">
        <v>1</v>
      </c>
      <c r="R2448">
        <v>5300</v>
      </c>
      <c r="S2448" t="s">
        <v>223</v>
      </c>
      <c r="T2448">
        <v>5300</v>
      </c>
      <c r="U2448" t="s">
        <v>9090</v>
      </c>
      <c r="V2448" t="s">
        <v>455</v>
      </c>
      <c r="W2448" t="s">
        <v>225</v>
      </c>
      <c r="X2448" t="s">
        <v>225</v>
      </c>
      <c r="Y2448">
        <v>5300</v>
      </c>
      <c r="AB2448">
        <v>1</v>
      </c>
      <c r="AC2448">
        <v>1</v>
      </c>
      <c r="AD2448">
        <v>3</v>
      </c>
      <c r="AE2448">
        <v>1440</v>
      </c>
      <c r="AF2448">
        <v>1.75</v>
      </c>
      <c r="AQ2448">
        <v>1</v>
      </c>
      <c r="AR2448">
        <f t="shared" si="38"/>
        <v>9.68</v>
      </c>
      <c r="AS2448">
        <v>1</v>
      </c>
      <c r="AT2448" t="s">
        <v>136</v>
      </c>
      <c r="AU2448">
        <v>45</v>
      </c>
    </row>
    <row r="2449" spans="1:47">
      <c r="A2449" t="s">
        <v>9094</v>
      </c>
      <c r="C2449">
        <v>310</v>
      </c>
      <c r="D2449" t="s">
        <v>9095</v>
      </c>
      <c r="E2449">
        <v>903</v>
      </c>
      <c r="F2449" t="s">
        <v>821</v>
      </c>
      <c r="G2449" t="s">
        <v>219</v>
      </c>
      <c r="H2449" t="s">
        <v>833</v>
      </c>
      <c r="I2449" t="s">
        <v>9096</v>
      </c>
      <c r="J2449">
        <v>36.557569999999998</v>
      </c>
      <c r="K2449">
        <v>0</v>
      </c>
      <c r="L2449">
        <v>0</v>
      </c>
      <c r="M2449">
        <v>0</v>
      </c>
      <c r="N2449">
        <v>0</v>
      </c>
      <c r="P2449">
        <v>0</v>
      </c>
      <c r="Q2449">
        <v>0</v>
      </c>
      <c r="R2449">
        <v>0</v>
      </c>
      <c r="S2449" t="s">
        <v>223</v>
      </c>
      <c r="T2449">
        <v>0</v>
      </c>
      <c r="U2449" t="s">
        <v>9094</v>
      </c>
      <c r="Y2449">
        <v>0</v>
      </c>
      <c r="Z2449" t="s">
        <v>297</v>
      </c>
      <c r="AA2449" t="s">
        <v>223</v>
      </c>
      <c r="AB2449">
        <v>0</v>
      </c>
      <c r="AC2449">
        <v>0</v>
      </c>
      <c r="AD2449">
        <v>0</v>
      </c>
      <c r="AE2449">
        <v>0</v>
      </c>
      <c r="AF2449">
        <v>0</v>
      </c>
      <c r="AQ2449">
        <v>1</v>
      </c>
      <c r="AR2449">
        <f t="shared" si="38"/>
        <v>0</v>
      </c>
      <c r="AS2449">
        <v>1</v>
      </c>
      <c r="AT2449" t="s">
        <v>136</v>
      </c>
      <c r="AU2449">
        <v>45</v>
      </c>
    </row>
    <row r="2450" spans="1:47">
      <c r="A2450" t="s">
        <v>9097</v>
      </c>
      <c r="C2450">
        <v>310</v>
      </c>
      <c r="D2450" t="s">
        <v>9098</v>
      </c>
      <c r="E2450">
        <v>104</v>
      </c>
      <c r="F2450" t="s">
        <v>9099</v>
      </c>
      <c r="G2450" t="s">
        <v>219</v>
      </c>
      <c r="H2450" t="s">
        <v>1213</v>
      </c>
      <c r="I2450" t="s">
        <v>9100</v>
      </c>
      <c r="J2450">
        <v>0.1119</v>
      </c>
      <c r="K2450">
        <v>0</v>
      </c>
      <c r="L2450">
        <v>0</v>
      </c>
      <c r="M2450">
        <v>1</v>
      </c>
      <c r="N2450">
        <v>1</v>
      </c>
      <c r="O2450" t="s">
        <v>659</v>
      </c>
      <c r="P2450">
        <v>1</v>
      </c>
      <c r="Q2450">
        <v>1</v>
      </c>
      <c r="R2450">
        <v>7700</v>
      </c>
      <c r="S2450" t="s">
        <v>223</v>
      </c>
      <c r="T2450">
        <v>0</v>
      </c>
      <c r="U2450" t="s">
        <v>9097</v>
      </c>
      <c r="V2450" t="s">
        <v>933</v>
      </c>
      <c r="W2450" t="s">
        <v>659</v>
      </c>
      <c r="X2450" t="s">
        <v>659</v>
      </c>
      <c r="Y2450">
        <v>7700</v>
      </c>
      <c r="AB2450">
        <v>0</v>
      </c>
      <c r="AC2450">
        <v>0</v>
      </c>
      <c r="AD2450">
        <v>3</v>
      </c>
      <c r="AE2450">
        <v>1913</v>
      </c>
      <c r="AF2450">
        <v>1.9</v>
      </c>
      <c r="AQ2450">
        <v>2</v>
      </c>
      <c r="AR2450">
        <f t="shared" si="38"/>
        <v>0</v>
      </c>
      <c r="AS2450">
        <v>1</v>
      </c>
      <c r="AT2450" t="s">
        <v>134</v>
      </c>
      <c r="AU2450">
        <v>43</v>
      </c>
    </row>
    <row r="2451" spans="1:47">
      <c r="A2451" t="s">
        <v>9101</v>
      </c>
      <c r="C2451">
        <v>310</v>
      </c>
      <c r="D2451" t="s">
        <v>9102</v>
      </c>
      <c r="E2451">
        <v>101</v>
      </c>
      <c r="F2451" t="s">
        <v>9103</v>
      </c>
      <c r="G2451" t="s">
        <v>219</v>
      </c>
      <c r="H2451" t="s">
        <v>220</v>
      </c>
      <c r="I2451" t="s">
        <v>9104</v>
      </c>
      <c r="J2451">
        <v>0.10685</v>
      </c>
      <c r="K2451">
        <v>0</v>
      </c>
      <c r="L2451">
        <v>0</v>
      </c>
      <c r="M2451">
        <v>1</v>
      </c>
      <c r="N2451">
        <v>1</v>
      </c>
      <c r="O2451" t="s">
        <v>659</v>
      </c>
      <c r="P2451">
        <v>1</v>
      </c>
      <c r="Q2451">
        <v>1</v>
      </c>
      <c r="R2451">
        <v>800</v>
      </c>
      <c r="S2451" t="s">
        <v>223</v>
      </c>
      <c r="T2451">
        <v>0</v>
      </c>
      <c r="U2451" t="s">
        <v>9101</v>
      </c>
      <c r="V2451" t="s">
        <v>933</v>
      </c>
      <c r="W2451" t="s">
        <v>659</v>
      </c>
      <c r="X2451" t="s">
        <v>659</v>
      </c>
      <c r="Y2451">
        <v>800</v>
      </c>
      <c r="AB2451">
        <v>0</v>
      </c>
      <c r="AC2451">
        <v>0</v>
      </c>
      <c r="AD2451">
        <v>3</v>
      </c>
      <c r="AE2451">
        <v>962</v>
      </c>
      <c r="AF2451">
        <v>1</v>
      </c>
      <c r="AQ2451">
        <v>1</v>
      </c>
      <c r="AR2451">
        <f t="shared" si="38"/>
        <v>0</v>
      </c>
      <c r="AS2451">
        <v>1</v>
      </c>
      <c r="AT2451" t="s">
        <v>134</v>
      </c>
      <c r="AU2451">
        <v>43</v>
      </c>
    </row>
    <row r="2452" spans="1:47">
      <c r="A2452" t="s">
        <v>9105</v>
      </c>
      <c r="C2452">
        <v>310</v>
      </c>
      <c r="D2452" t="s">
        <v>9106</v>
      </c>
      <c r="E2452">
        <v>101</v>
      </c>
      <c r="F2452" t="s">
        <v>9107</v>
      </c>
      <c r="G2452" t="s">
        <v>219</v>
      </c>
      <c r="H2452" t="s">
        <v>220</v>
      </c>
      <c r="I2452" t="s">
        <v>9108</v>
      </c>
      <c r="J2452">
        <v>0.17401</v>
      </c>
      <c r="K2452">
        <v>0</v>
      </c>
      <c r="L2452">
        <v>0</v>
      </c>
      <c r="M2452">
        <v>1</v>
      </c>
      <c r="N2452">
        <v>1</v>
      </c>
      <c r="O2452" t="s">
        <v>659</v>
      </c>
      <c r="P2452">
        <v>1</v>
      </c>
      <c r="Q2452">
        <v>1</v>
      </c>
      <c r="R2452">
        <v>11500</v>
      </c>
      <c r="S2452" t="s">
        <v>223</v>
      </c>
      <c r="T2452">
        <v>0</v>
      </c>
      <c r="U2452" t="s">
        <v>9105</v>
      </c>
      <c r="V2452" t="s">
        <v>933</v>
      </c>
      <c r="W2452" t="s">
        <v>659</v>
      </c>
      <c r="X2452" t="s">
        <v>659</v>
      </c>
      <c r="Y2452">
        <v>11500</v>
      </c>
      <c r="AB2452">
        <v>0</v>
      </c>
      <c r="AC2452">
        <v>0</v>
      </c>
      <c r="AD2452">
        <v>2</v>
      </c>
      <c r="AE2452">
        <v>1601</v>
      </c>
      <c r="AF2452">
        <v>1</v>
      </c>
      <c r="AQ2452">
        <v>2</v>
      </c>
      <c r="AR2452">
        <f t="shared" si="38"/>
        <v>0</v>
      </c>
      <c r="AS2452">
        <v>1</v>
      </c>
      <c r="AT2452" t="s">
        <v>134</v>
      </c>
      <c r="AU2452">
        <v>43</v>
      </c>
    </row>
    <row r="2453" spans="1:47">
      <c r="A2453" t="s">
        <v>9109</v>
      </c>
      <c r="C2453">
        <v>310</v>
      </c>
      <c r="D2453" t="s">
        <v>9110</v>
      </c>
      <c r="E2453">
        <v>903</v>
      </c>
      <c r="F2453" t="s">
        <v>821</v>
      </c>
      <c r="G2453" t="s">
        <v>422</v>
      </c>
      <c r="H2453" t="s">
        <v>822</v>
      </c>
      <c r="I2453" t="s">
        <v>9111</v>
      </c>
      <c r="J2453">
        <v>3.0912000000000002</v>
      </c>
      <c r="K2453">
        <v>0</v>
      </c>
      <c r="L2453">
        <v>0</v>
      </c>
      <c r="M2453">
        <v>0</v>
      </c>
      <c r="N2453">
        <v>0</v>
      </c>
      <c r="P2453">
        <v>0</v>
      </c>
      <c r="Q2453">
        <v>1</v>
      </c>
      <c r="R2453">
        <v>3900</v>
      </c>
      <c r="S2453" t="s">
        <v>243</v>
      </c>
      <c r="T2453">
        <v>0</v>
      </c>
      <c r="U2453" t="s">
        <v>9109</v>
      </c>
      <c r="Y2453">
        <v>3900</v>
      </c>
      <c r="AB2453">
        <v>0</v>
      </c>
      <c r="AC2453">
        <v>0</v>
      </c>
      <c r="AD2453">
        <v>0</v>
      </c>
      <c r="AE2453">
        <v>0</v>
      </c>
      <c r="AF2453">
        <v>0</v>
      </c>
      <c r="AQ2453">
        <v>6</v>
      </c>
      <c r="AR2453">
        <f t="shared" si="38"/>
        <v>0</v>
      </c>
      <c r="AS2453">
        <v>1</v>
      </c>
      <c r="AT2453" t="s">
        <v>135</v>
      </c>
      <c r="AU2453">
        <v>44</v>
      </c>
    </row>
    <row r="2454" spans="1:47">
      <c r="A2454" t="s">
        <v>9112</v>
      </c>
      <c r="C2454">
        <v>310</v>
      </c>
      <c r="D2454" t="s">
        <v>9113</v>
      </c>
      <c r="E2454">
        <v>101</v>
      </c>
      <c r="F2454" t="s">
        <v>9114</v>
      </c>
      <c r="G2454" t="s">
        <v>219</v>
      </c>
      <c r="H2454" t="s">
        <v>220</v>
      </c>
      <c r="I2454" t="s">
        <v>9115</v>
      </c>
      <c r="J2454">
        <v>0.19552</v>
      </c>
      <c r="K2454">
        <v>0</v>
      </c>
      <c r="L2454">
        <v>0</v>
      </c>
      <c r="M2454">
        <v>1</v>
      </c>
      <c r="N2454">
        <v>1</v>
      </c>
      <c r="O2454" t="s">
        <v>659</v>
      </c>
      <c r="P2454">
        <v>1</v>
      </c>
      <c r="Q2454">
        <v>1</v>
      </c>
      <c r="R2454">
        <v>13800</v>
      </c>
      <c r="S2454" t="s">
        <v>223</v>
      </c>
      <c r="T2454">
        <v>0</v>
      </c>
      <c r="U2454" t="s">
        <v>9112</v>
      </c>
      <c r="V2454" t="s">
        <v>933</v>
      </c>
      <c r="W2454" t="s">
        <v>659</v>
      </c>
      <c r="X2454" t="s">
        <v>659</v>
      </c>
      <c r="Y2454">
        <v>13800</v>
      </c>
      <c r="AB2454">
        <v>0</v>
      </c>
      <c r="AC2454">
        <v>0</v>
      </c>
      <c r="AD2454">
        <v>3</v>
      </c>
      <c r="AE2454">
        <v>1008</v>
      </c>
      <c r="AF2454">
        <v>1</v>
      </c>
      <c r="AQ2454">
        <v>2</v>
      </c>
      <c r="AR2454">
        <f t="shared" si="38"/>
        <v>0</v>
      </c>
      <c r="AS2454">
        <v>1</v>
      </c>
      <c r="AT2454" t="s">
        <v>134</v>
      </c>
      <c r="AU2454">
        <v>43</v>
      </c>
    </row>
    <row r="2455" spans="1:47">
      <c r="A2455" t="s">
        <v>9116</v>
      </c>
      <c r="C2455">
        <v>310</v>
      </c>
      <c r="D2455" t="s">
        <v>9117</v>
      </c>
      <c r="E2455">
        <v>101</v>
      </c>
      <c r="F2455" t="s">
        <v>9118</v>
      </c>
      <c r="G2455" t="s">
        <v>219</v>
      </c>
      <c r="H2455" t="s">
        <v>220</v>
      </c>
      <c r="I2455" t="s">
        <v>9119</v>
      </c>
      <c r="J2455">
        <v>7.4940000000000007E-2</v>
      </c>
      <c r="K2455">
        <v>0</v>
      </c>
      <c r="L2455">
        <v>0</v>
      </c>
      <c r="M2455">
        <v>1</v>
      </c>
      <c r="N2455">
        <v>1</v>
      </c>
      <c r="O2455" t="s">
        <v>659</v>
      </c>
      <c r="P2455">
        <v>1</v>
      </c>
      <c r="Q2455">
        <v>1</v>
      </c>
      <c r="R2455">
        <v>7000</v>
      </c>
      <c r="S2455" t="s">
        <v>223</v>
      </c>
      <c r="T2455">
        <v>0</v>
      </c>
      <c r="U2455" t="s">
        <v>9116</v>
      </c>
      <c r="V2455" t="s">
        <v>933</v>
      </c>
      <c r="W2455" t="s">
        <v>659</v>
      </c>
      <c r="X2455" t="s">
        <v>659</v>
      </c>
      <c r="Y2455">
        <v>7000</v>
      </c>
      <c r="AB2455">
        <v>0</v>
      </c>
      <c r="AC2455">
        <v>0</v>
      </c>
      <c r="AD2455">
        <v>3</v>
      </c>
      <c r="AE2455">
        <v>767</v>
      </c>
      <c r="AF2455">
        <v>1</v>
      </c>
      <c r="AQ2455">
        <v>2</v>
      </c>
      <c r="AR2455">
        <f t="shared" si="38"/>
        <v>0</v>
      </c>
      <c r="AS2455">
        <v>1</v>
      </c>
      <c r="AT2455" t="s">
        <v>134</v>
      </c>
      <c r="AU2455">
        <v>43</v>
      </c>
    </row>
    <row r="2456" spans="1:47">
      <c r="A2456" t="s">
        <v>9120</v>
      </c>
      <c r="C2456">
        <v>310</v>
      </c>
      <c r="D2456" t="s">
        <v>9121</v>
      </c>
      <c r="E2456">
        <v>101</v>
      </c>
      <c r="F2456" t="s">
        <v>9122</v>
      </c>
      <c r="G2456" t="s">
        <v>219</v>
      </c>
      <c r="H2456" t="s">
        <v>220</v>
      </c>
      <c r="I2456" t="s">
        <v>9123</v>
      </c>
      <c r="J2456">
        <v>0.24201</v>
      </c>
      <c r="K2456">
        <v>0</v>
      </c>
      <c r="L2456">
        <v>0</v>
      </c>
      <c r="M2456">
        <v>1</v>
      </c>
      <c r="N2456">
        <v>1</v>
      </c>
      <c r="O2456" t="s">
        <v>659</v>
      </c>
      <c r="P2456">
        <v>1</v>
      </c>
      <c r="Q2456">
        <v>1</v>
      </c>
      <c r="R2456">
        <v>15300</v>
      </c>
      <c r="S2456" t="s">
        <v>223</v>
      </c>
      <c r="T2456">
        <v>0</v>
      </c>
      <c r="U2456" t="s">
        <v>9120</v>
      </c>
      <c r="V2456" t="s">
        <v>933</v>
      </c>
      <c r="W2456" t="s">
        <v>659</v>
      </c>
      <c r="X2456" t="s">
        <v>659</v>
      </c>
      <c r="Y2456">
        <v>15300</v>
      </c>
      <c r="AB2456">
        <v>0</v>
      </c>
      <c r="AC2456">
        <v>0</v>
      </c>
      <c r="AD2456">
        <v>3</v>
      </c>
      <c r="AE2456">
        <v>1329</v>
      </c>
      <c r="AF2456">
        <v>1.75</v>
      </c>
      <c r="AQ2456">
        <v>2</v>
      </c>
      <c r="AR2456">
        <f t="shared" si="38"/>
        <v>0</v>
      </c>
      <c r="AS2456">
        <v>1</v>
      </c>
      <c r="AT2456" t="s">
        <v>134</v>
      </c>
      <c r="AU2456">
        <v>43</v>
      </c>
    </row>
    <row r="2457" spans="1:47">
      <c r="A2457" t="s">
        <v>9124</v>
      </c>
      <c r="C2457">
        <v>310</v>
      </c>
      <c r="D2457" t="s">
        <v>9125</v>
      </c>
      <c r="E2457">
        <v>101</v>
      </c>
      <c r="F2457" t="s">
        <v>9126</v>
      </c>
      <c r="G2457" t="s">
        <v>219</v>
      </c>
      <c r="H2457" t="s">
        <v>220</v>
      </c>
      <c r="I2457" t="s">
        <v>9127</v>
      </c>
      <c r="J2457">
        <v>0.15806000000000001</v>
      </c>
      <c r="K2457">
        <v>0</v>
      </c>
      <c r="L2457">
        <v>0</v>
      </c>
      <c r="M2457">
        <v>1</v>
      </c>
      <c r="N2457">
        <v>1</v>
      </c>
      <c r="O2457" t="s">
        <v>659</v>
      </c>
      <c r="P2457">
        <v>1</v>
      </c>
      <c r="Q2457">
        <v>1</v>
      </c>
      <c r="R2457">
        <v>4400</v>
      </c>
      <c r="S2457" t="s">
        <v>223</v>
      </c>
      <c r="T2457">
        <v>0</v>
      </c>
      <c r="U2457" t="s">
        <v>9124</v>
      </c>
      <c r="V2457" t="s">
        <v>933</v>
      </c>
      <c r="W2457" t="s">
        <v>659</v>
      </c>
      <c r="X2457" t="s">
        <v>659</v>
      </c>
      <c r="Y2457">
        <v>4400</v>
      </c>
      <c r="AB2457">
        <v>0</v>
      </c>
      <c r="AC2457">
        <v>0</v>
      </c>
      <c r="AD2457">
        <v>2</v>
      </c>
      <c r="AE2457">
        <v>1232</v>
      </c>
      <c r="AF2457">
        <v>1</v>
      </c>
      <c r="AQ2457">
        <v>2</v>
      </c>
      <c r="AR2457">
        <f t="shared" si="38"/>
        <v>0</v>
      </c>
      <c r="AS2457">
        <v>1</v>
      </c>
      <c r="AT2457" t="s">
        <v>134</v>
      </c>
      <c r="AU2457">
        <v>43</v>
      </c>
    </row>
    <row r="2458" spans="1:47">
      <c r="A2458" t="s">
        <v>9128</v>
      </c>
      <c r="C2458">
        <v>310</v>
      </c>
      <c r="D2458" t="s">
        <v>9129</v>
      </c>
      <c r="E2458">
        <v>102</v>
      </c>
      <c r="F2458" t="s">
        <v>9130</v>
      </c>
      <c r="G2458" t="s">
        <v>422</v>
      </c>
      <c r="H2458" t="s">
        <v>8623</v>
      </c>
      <c r="I2458" t="s">
        <v>9131</v>
      </c>
      <c r="J2458">
        <v>3.3180000000000001E-2</v>
      </c>
      <c r="K2458">
        <v>0</v>
      </c>
      <c r="L2458">
        <v>0</v>
      </c>
      <c r="M2458">
        <v>1</v>
      </c>
      <c r="N2458">
        <v>1</v>
      </c>
      <c r="O2458" t="s">
        <v>659</v>
      </c>
      <c r="P2458">
        <v>1</v>
      </c>
      <c r="Q2458">
        <v>1</v>
      </c>
      <c r="R2458">
        <v>4100</v>
      </c>
      <c r="S2458" t="s">
        <v>223</v>
      </c>
      <c r="T2458">
        <v>0</v>
      </c>
      <c r="U2458" t="s">
        <v>9128</v>
      </c>
      <c r="X2458" t="s">
        <v>659</v>
      </c>
      <c r="Y2458">
        <v>4100</v>
      </c>
      <c r="AB2458">
        <v>0</v>
      </c>
      <c r="AC2458">
        <v>0</v>
      </c>
      <c r="AD2458">
        <v>2</v>
      </c>
      <c r="AE2458">
        <v>1368</v>
      </c>
      <c r="AF2458">
        <v>1</v>
      </c>
      <c r="AQ2458">
        <v>1</v>
      </c>
      <c r="AR2458">
        <f t="shared" si="38"/>
        <v>0</v>
      </c>
      <c r="AS2458">
        <v>1</v>
      </c>
      <c r="AT2458" t="s">
        <v>135</v>
      </c>
      <c r="AU2458">
        <v>44</v>
      </c>
    </row>
    <row r="2459" spans="1:47">
      <c r="A2459" t="s">
        <v>9132</v>
      </c>
      <c r="C2459">
        <v>310</v>
      </c>
      <c r="D2459" t="s">
        <v>9133</v>
      </c>
      <c r="E2459">
        <v>101</v>
      </c>
      <c r="F2459" t="s">
        <v>9134</v>
      </c>
      <c r="G2459" t="s">
        <v>219</v>
      </c>
      <c r="H2459" t="s">
        <v>220</v>
      </c>
      <c r="I2459" t="s">
        <v>9135</v>
      </c>
      <c r="J2459">
        <v>0.11598</v>
      </c>
      <c r="K2459">
        <v>0</v>
      </c>
      <c r="L2459">
        <v>0</v>
      </c>
      <c r="M2459">
        <v>1</v>
      </c>
      <c r="N2459">
        <v>1</v>
      </c>
      <c r="O2459" t="s">
        <v>659</v>
      </c>
      <c r="P2459">
        <v>1</v>
      </c>
      <c r="Q2459">
        <v>1</v>
      </c>
      <c r="R2459">
        <v>500</v>
      </c>
      <c r="S2459" t="s">
        <v>243</v>
      </c>
      <c r="T2459">
        <v>0</v>
      </c>
      <c r="U2459" t="s">
        <v>9132</v>
      </c>
      <c r="V2459" t="s">
        <v>927</v>
      </c>
      <c r="W2459" t="s">
        <v>659</v>
      </c>
      <c r="X2459" t="s">
        <v>659</v>
      </c>
      <c r="Y2459">
        <v>500</v>
      </c>
      <c r="AB2459">
        <v>0</v>
      </c>
      <c r="AC2459">
        <v>0</v>
      </c>
      <c r="AD2459">
        <v>2</v>
      </c>
      <c r="AE2459">
        <v>734</v>
      </c>
      <c r="AF2459">
        <v>1</v>
      </c>
      <c r="AQ2459">
        <v>2</v>
      </c>
      <c r="AR2459">
        <f t="shared" si="38"/>
        <v>0</v>
      </c>
      <c r="AS2459">
        <v>1</v>
      </c>
      <c r="AT2459" t="s">
        <v>134</v>
      </c>
      <c r="AU2459">
        <v>43</v>
      </c>
    </row>
    <row r="2460" spans="1:47">
      <c r="A2460" t="s">
        <v>9136</v>
      </c>
      <c r="C2460">
        <v>310</v>
      </c>
      <c r="D2460" t="s">
        <v>9137</v>
      </c>
      <c r="E2460">
        <v>104</v>
      </c>
      <c r="F2460" t="s">
        <v>9138</v>
      </c>
      <c r="G2460" t="s">
        <v>422</v>
      </c>
      <c r="H2460" t="s">
        <v>1213</v>
      </c>
      <c r="I2460" t="s">
        <v>9139</v>
      </c>
      <c r="J2460">
        <v>0.46601999999999999</v>
      </c>
      <c r="K2460">
        <v>0</v>
      </c>
      <c r="L2460">
        <v>0</v>
      </c>
      <c r="M2460">
        <v>1</v>
      </c>
      <c r="N2460">
        <v>1</v>
      </c>
      <c r="O2460" t="s">
        <v>659</v>
      </c>
      <c r="P2460">
        <v>1</v>
      </c>
      <c r="Q2460">
        <v>1</v>
      </c>
      <c r="R2460">
        <v>22100</v>
      </c>
      <c r="S2460" t="s">
        <v>243</v>
      </c>
      <c r="T2460">
        <v>0</v>
      </c>
      <c r="U2460" t="s">
        <v>9136</v>
      </c>
      <c r="V2460" t="s">
        <v>1927</v>
      </c>
      <c r="X2460" t="s">
        <v>659</v>
      </c>
      <c r="Y2460">
        <v>22100</v>
      </c>
      <c r="AB2460">
        <v>0</v>
      </c>
      <c r="AC2460">
        <v>0</v>
      </c>
      <c r="AD2460">
        <v>4</v>
      </c>
      <c r="AE2460">
        <v>2880</v>
      </c>
      <c r="AF2460">
        <v>2</v>
      </c>
      <c r="AQ2460">
        <v>2</v>
      </c>
      <c r="AR2460">
        <f t="shared" si="38"/>
        <v>0</v>
      </c>
      <c r="AS2460">
        <v>1</v>
      </c>
      <c r="AT2460" t="s">
        <v>135</v>
      </c>
      <c r="AU2460">
        <v>44</v>
      </c>
    </row>
    <row r="2461" spans="1:47">
      <c r="A2461" t="s">
        <v>9140</v>
      </c>
      <c r="C2461">
        <v>310</v>
      </c>
      <c r="D2461" t="s">
        <v>9141</v>
      </c>
      <c r="E2461">
        <v>101</v>
      </c>
      <c r="F2461" t="s">
        <v>9142</v>
      </c>
      <c r="G2461" t="s">
        <v>219</v>
      </c>
      <c r="H2461" t="s">
        <v>220</v>
      </c>
      <c r="I2461" t="s">
        <v>9143</v>
      </c>
      <c r="J2461">
        <v>0.96845000000000003</v>
      </c>
      <c r="K2461">
        <v>1</v>
      </c>
      <c r="L2461">
        <v>1</v>
      </c>
      <c r="M2461">
        <v>1</v>
      </c>
      <c r="N2461">
        <v>1</v>
      </c>
      <c r="O2461" t="s">
        <v>225</v>
      </c>
      <c r="P2461">
        <v>0</v>
      </c>
      <c r="Q2461">
        <v>1</v>
      </c>
      <c r="R2461">
        <v>5000</v>
      </c>
      <c r="S2461" t="s">
        <v>223</v>
      </c>
      <c r="T2461">
        <v>5000</v>
      </c>
      <c r="U2461" t="s">
        <v>9140</v>
      </c>
      <c r="V2461" t="s">
        <v>455</v>
      </c>
      <c r="W2461" t="s">
        <v>225</v>
      </c>
      <c r="X2461" t="s">
        <v>225</v>
      </c>
      <c r="Y2461">
        <v>5000</v>
      </c>
      <c r="AB2461">
        <v>1</v>
      </c>
      <c r="AC2461">
        <v>1</v>
      </c>
      <c r="AD2461">
        <v>3</v>
      </c>
      <c r="AE2461">
        <v>1734</v>
      </c>
      <c r="AF2461">
        <v>1</v>
      </c>
      <c r="AQ2461">
        <v>1</v>
      </c>
      <c r="AR2461">
        <f t="shared" si="38"/>
        <v>9.68</v>
      </c>
      <c r="AS2461">
        <v>1</v>
      </c>
      <c r="AT2461" t="s">
        <v>136</v>
      </c>
      <c r="AU2461">
        <v>45</v>
      </c>
    </row>
    <row r="2462" spans="1:47">
      <c r="A2462" t="s">
        <v>248</v>
      </c>
      <c r="C2462">
        <v>310</v>
      </c>
      <c r="E2462">
        <v>0</v>
      </c>
      <c r="J2462">
        <v>1.6979999999999999E-2</v>
      </c>
      <c r="K2462">
        <v>0</v>
      </c>
      <c r="L2462">
        <v>0</v>
      </c>
      <c r="M2462">
        <v>0</v>
      </c>
      <c r="N2462">
        <v>0</v>
      </c>
      <c r="P2462">
        <v>0</v>
      </c>
      <c r="Q2462">
        <v>0</v>
      </c>
      <c r="R2462">
        <v>0</v>
      </c>
      <c r="S2462" t="s">
        <v>249</v>
      </c>
      <c r="T2462">
        <v>0</v>
      </c>
      <c r="Y2462">
        <v>0</v>
      </c>
      <c r="AB2462">
        <v>0</v>
      </c>
      <c r="AC2462">
        <v>0</v>
      </c>
      <c r="AD2462">
        <v>0</v>
      </c>
      <c r="AE2462">
        <v>0</v>
      </c>
      <c r="AF2462">
        <v>0</v>
      </c>
      <c r="AQ2462">
        <v>0</v>
      </c>
      <c r="AR2462">
        <f t="shared" si="38"/>
        <v>0</v>
      </c>
      <c r="AS2462">
        <v>1</v>
      </c>
      <c r="AT2462" t="s">
        <v>134</v>
      </c>
      <c r="AU2462">
        <v>43</v>
      </c>
    </row>
    <row r="2463" spans="1:47">
      <c r="A2463" t="s">
        <v>9144</v>
      </c>
      <c r="C2463">
        <v>310</v>
      </c>
      <c r="D2463" t="s">
        <v>9145</v>
      </c>
      <c r="E2463">
        <v>101</v>
      </c>
      <c r="F2463" t="s">
        <v>9146</v>
      </c>
      <c r="G2463" t="s">
        <v>219</v>
      </c>
      <c r="H2463" t="s">
        <v>220</v>
      </c>
      <c r="I2463" t="s">
        <v>9147</v>
      </c>
      <c r="J2463">
        <v>0.19892000000000001</v>
      </c>
      <c r="K2463">
        <v>0</v>
      </c>
      <c r="L2463">
        <v>0</v>
      </c>
      <c r="M2463">
        <v>1</v>
      </c>
      <c r="N2463">
        <v>1</v>
      </c>
      <c r="O2463" t="s">
        <v>659</v>
      </c>
      <c r="P2463">
        <v>1</v>
      </c>
      <c r="Q2463">
        <v>1</v>
      </c>
      <c r="R2463">
        <v>19200</v>
      </c>
      <c r="S2463" t="s">
        <v>223</v>
      </c>
      <c r="T2463">
        <v>0</v>
      </c>
      <c r="U2463" t="s">
        <v>9144</v>
      </c>
      <c r="V2463" t="s">
        <v>933</v>
      </c>
      <c r="W2463" t="s">
        <v>659</v>
      </c>
      <c r="X2463" t="s">
        <v>659</v>
      </c>
      <c r="Y2463">
        <v>19200</v>
      </c>
      <c r="AB2463">
        <v>0</v>
      </c>
      <c r="AC2463">
        <v>0</v>
      </c>
      <c r="AD2463">
        <v>5</v>
      </c>
      <c r="AE2463">
        <v>1484</v>
      </c>
      <c r="AF2463">
        <v>1.5</v>
      </c>
      <c r="AQ2463">
        <v>1</v>
      </c>
      <c r="AR2463">
        <f t="shared" si="38"/>
        <v>0</v>
      </c>
      <c r="AS2463">
        <v>1</v>
      </c>
      <c r="AT2463" t="s">
        <v>135</v>
      </c>
      <c r="AU2463">
        <v>44</v>
      </c>
    </row>
    <row r="2464" spans="1:47">
      <c r="A2464" t="s">
        <v>9148</v>
      </c>
      <c r="C2464">
        <v>310</v>
      </c>
      <c r="D2464" t="s">
        <v>8905</v>
      </c>
      <c r="E2464">
        <v>132</v>
      </c>
      <c r="F2464" t="s">
        <v>8906</v>
      </c>
      <c r="G2464" t="s">
        <v>219</v>
      </c>
      <c r="H2464" t="s">
        <v>260</v>
      </c>
      <c r="I2464" t="s">
        <v>9149</v>
      </c>
      <c r="J2464">
        <v>5.72492</v>
      </c>
      <c r="K2464">
        <v>0</v>
      </c>
      <c r="L2464">
        <v>0</v>
      </c>
      <c r="M2464">
        <v>0</v>
      </c>
      <c r="N2464">
        <v>0</v>
      </c>
      <c r="P2464">
        <v>0</v>
      </c>
      <c r="Q2464">
        <v>0</v>
      </c>
      <c r="R2464">
        <v>0</v>
      </c>
      <c r="S2464" t="s">
        <v>223</v>
      </c>
      <c r="T2464">
        <v>0</v>
      </c>
      <c r="U2464" t="s">
        <v>9148</v>
      </c>
      <c r="Y2464">
        <v>0</v>
      </c>
      <c r="AB2464">
        <v>0</v>
      </c>
      <c r="AC2464">
        <v>0</v>
      </c>
      <c r="AD2464">
        <v>0</v>
      </c>
      <c r="AE2464">
        <v>0</v>
      </c>
      <c r="AF2464">
        <v>0</v>
      </c>
      <c r="AQ2464">
        <v>1</v>
      </c>
      <c r="AR2464">
        <f t="shared" si="38"/>
        <v>0</v>
      </c>
      <c r="AS2464">
        <v>1</v>
      </c>
      <c r="AT2464" t="s">
        <v>134</v>
      </c>
      <c r="AU2464">
        <v>43</v>
      </c>
    </row>
    <row r="2465" spans="1:47">
      <c r="A2465" t="s">
        <v>9150</v>
      </c>
      <c r="C2465">
        <v>310</v>
      </c>
      <c r="D2465" t="s">
        <v>9151</v>
      </c>
      <c r="E2465">
        <v>102</v>
      </c>
      <c r="F2465" t="s">
        <v>9152</v>
      </c>
      <c r="G2465" t="s">
        <v>422</v>
      </c>
      <c r="H2465" t="s">
        <v>8623</v>
      </c>
      <c r="I2465" t="s">
        <v>9153</v>
      </c>
      <c r="J2465">
        <v>3.4459999999999998E-2</v>
      </c>
      <c r="K2465">
        <v>0</v>
      </c>
      <c r="L2465">
        <v>0</v>
      </c>
      <c r="M2465">
        <v>1</v>
      </c>
      <c r="N2465">
        <v>1</v>
      </c>
      <c r="O2465" t="s">
        <v>659</v>
      </c>
      <c r="P2465">
        <v>1</v>
      </c>
      <c r="Q2465">
        <v>2</v>
      </c>
      <c r="R2465">
        <v>29200</v>
      </c>
      <c r="S2465" t="s">
        <v>223</v>
      </c>
      <c r="T2465">
        <v>0</v>
      </c>
      <c r="U2465" t="s">
        <v>9150</v>
      </c>
      <c r="X2465" t="s">
        <v>659</v>
      </c>
      <c r="Y2465">
        <v>14600</v>
      </c>
      <c r="AB2465">
        <v>0</v>
      </c>
      <c r="AC2465">
        <v>0</v>
      </c>
      <c r="AD2465">
        <v>2</v>
      </c>
      <c r="AE2465">
        <v>1380</v>
      </c>
      <c r="AF2465">
        <v>1</v>
      </c>
      <c r="AQ2465">
        <v>1</v>
      </c>
      <c r="AR2465">
        <f t="shared" si="38"/>
        <v>0</v>
      </c>
      <c r="AS2465">
        <v>1</v>
      </c>
      <c r="AT2465" t="s">
        <v>135</v>
      </c>
      <c r="AU2465">
        <v>44</v>
      </c>
    </row>
    <row r="2466" spans="1:47">
      <c r="A2466" t="s">
        <v>9154</v>
      </c>
      <c r="C2466">
        <v>310</v>
      </c>
      <c r="D2466" t="s">
        <v>9155</v>
      </c>
      <c r="E2466">
        <v>101</v>
      </c>
      <c r="F2466" t="s">
        <v>9156</v>
      </c>
      <c r="G2466" t="s">
        <v>219</v>
      </c>
      <c r="H2466" t="s">
        <v>220</v>
      </c>
      <c r="I2466" t="s">
        <v>9157</v>
      </c>
      <c r="J2466">
        <v>0.14829000000000001</v>
      </c>
      <c r="K2466">
        <v>1</v>
      </c>
      <c r="L2466">
        <v>1</v>
      </c>
      <c r="M2466">
        <v>1</v>
      </c>
      <c r="N2466">
        <v>1</v>
      </c>
      <c r="O2466" t="s">
        <v>225</v>
      </c>
      <c r="P2466">
        <v>0</v>
      </c>
      <c r="Q2466">
        <v>1</v>
      </c>
      <c r="R2466">
        <v>9500</v>
      </c>
      <c r="S2466" t="s">
        <v>223</v>
      </c>
      <c r="T2466">
        <v>9500</v>
      </c>
      <c r="U2466" t="s">
        <v>9154</v>
      </c>
      <c r="V2466" t="s">
        <v>413</v>
      </c>
      <c r="W2466" t="s">
        <v>225</v>
      </c>
      <c r="X2466" t="s">
        <v>225</v>
      </c>
      <c r="Y2466">
        <v>9500</v>
      </c>
      <c r="AB2466">
        <v>1</v>
      </c>
      <c r="AC2466">
        <v>1</v>
      </c>
      <c r="AD2466">
        <v>2</v>
      </c>
      <c r="AE2466">
        <v>820</v>
      </c>
      <c r="AF2466">
        <v>1</v>
      </c>
      <c r="AQ2466">
        <v>0</v>
      </c>
      <c r="AR2466">
        <f t="shared" si="38"/>
        <v>9.68</v>
      </c>
      <c r="AS2466">
        <v>1</v>
      </c>
      <c r="AT2466" t="s">
        <v>136</v>
      </c>
      <c r="AU2466">
        <v>45</v>
      </c>
    </row>
    <row r="2467" spans="1:47">
      <c r="A2467" t="s">
        <v>248</v>
      </c>
      <c r="C2467">
        <v>310</v>
      </c>
      <c r="E2467">
        <v>0</v>
      </c>
      <c r="J2467">
        <v>2.6700000000000001E-3</v>
      </c>
      <c r="K2467">
        <v>0</v>
      </c>
      <c r="L2467">
        <v>0</v>
      </c>
      <c r="M2467">
        <v>0</v>
      </c>
      <c r="N2467">
        <v>0</v>
      </c>
      <c r="P2467">
        <v>0</v>
      </c>
      <c r="Q2467">
        <v>0</v>
      </c>
      <c r="R2467">
        <v>0</v>
      </c>
      <c r="S2467" t="s">
        <v>249</v>
      </c>
      <c r="T2467">
        <v>0</v>
      </c>
      <c r="Y2467">
        <v>0</v>
      </c>
      <c r="AB2467">
        <v>0</v>
      </c>
      <c r="AC2467">
        <v>0</v>
      </c>
      <c r="AD2467">
        <v>0</v>
      </c>
      <c r="AE2467">
        <v>0</v>
      </c>
      <c r="AF2467">
        <v>0</v>
      </c>
      <c r="AQ2467">
        <v>0</v>
      </c>
      <c r="AR2467">
        <f t="shared" si="38"/>
        <v>0</v>
      </c>
      <c r="AS2467">
        <v>1</v>
      </c>
      <c r="AT2467" t="s">
        <v>136</v>
      </c>
      <c r="AU2467">
        <v>45</v>
      </c>
    </row>
    <row r="2468" spans="1:47">
      <c r="A2468" t="s">
        <v>9158</v>
      </c>
      <c r="C2468">
        <v>310</v>
      </c>
      <c r="D2468" t="s">
        <v>9159</v>
      </c>
      <c r="E2468">
        <v>102</v>
      </c>
      <c r="F2468" t="s">
        <v>9160</v>
      </c>
      <c r="G2468" t="s">
        <v>422</v>
      </c>
      <c r="H2468" t="s">
        <v>8623</v>
      </c>
      <c r="I2468" t="s">
        <v>9161</v>
      </c>
      <c r="J2468">
        <v>3.3869999999999997E-2</v>
      </c>
      <c r="K2468">
        <v>0</v>
      </c>
      <c r="L2468">
        <v>0</v>
      </c>
      <c r="M2468">
        <v>1</v>
      </c>
      <c r="N2468">
        <v>1</v>
      </c>
      <c r="O2468" t="s">
        <v>659</v>
      </c>
      <c r="P2468">
        <v>1</v>
      </c>
      <c r="Q2468">
        <v>2</v>
      </c>
      <c r="R2468">
        <v>48300</v>
      </c>
      <c r="S2468" t="s">
        <v>223</v>
      </c>
      <c r="T2468">
        <v>0</v>
      </c>
      <c r="U2468" t="s">
        <v>9158</v>
      </c>
      <c r="X2468" t="s">
        <v>659</v>
      </c>
      <c r="Y2468">
        <v>24150</v>
      </c>
      <c r="AB2468">
        <v>0</v>
      </c>
      <c r="AC2468">
        <v>0</v>
      </c>
      <c r="AD2468">
        <v>2</v>
      </c>
      <c r="AE2468">
        <v>1380</v>
      </c>
      <c r="AF2468">
        <v>1</v>
      </c>
      <c r="AQ2468">
        <v>1</v>
      </c>
      <c r="AR2468">
        <f t="shared" si="38"/>
        <v>0</v>
      </c>
      <c r="AS2468">
        <v>1</v>
      </c>
      <c r="AT2468" t="s">
        <v>135</v>
      </c>
      <c r="AU2468">
        <v>44</v>
      </c>
    </row>
    <row r="2469" spans="1:47">
      <c r="A2469" t="s">
        <v>9162</v>
      </c>
      <c r="C2469">
        <v>310</v>
      </c>
      <c r="D2469" t="s">
        <v>9163</v>
      </c>
      <c r="E2469">
        <v>101</v>
      </c>
      <c r="F2469" t="s">
        <v>9164</v>
      </c>
      <c r="G2469" t="s">
        <v>219</v>
      </c>
      <c r="H2469" t="s">
        <v>220</v>
      </c>
      <c r="I2469" t="s">
        <v>9165</v>
      </c>
      <c r="J2469">
        <v>0.33531</v>
      </c>
      <c r="K2469">
        <v>1</v>
      </c>
      <c r="L2469">
        <v>1</v>
      </c>
      <c r="M2469">
        <v>1</v>
      </c>
      <c r="N2469">
        <v>1</v>
      </c>
      <c r="O2469" t="s">
        <v>225</v>
      </c>
      <c r="P2469">
        <v>0</v>
      </c>
      <c r="Q2469">
        <v>0</v>
      </c>
      <c r="R2469">
        <v>0</v>
      </c>
      <c r="S2469" t="s">
        <v>223</v>
      </c>
      <c r="T2469">
        <v>0</v>
      </c>
      <c r="U2469" t="s">
        <v>9162</v>
      </c>
      <c r="V2469" t="s">
        <v>413</v>
      </c>
      <c r="W2469" t="s">
        <v>225</v>
      </c>
      <c r="X2469" t="s">
        <v>225</v>
      </c>
      <c r="Y2469">
        <v>0</v>
      </c>
      <c r="AB2469">
        <v>1</v>
      </c>
      <c r="AC2469">
        <v>1</v>
      </c>
      <c r="AD2469">
        <v>3</v>
      </c>
      <c r="AE2469">
        <v>1368</v>
      </c>
      <c r="AF2469">
        <v>1</v>
      </c>
      <c r="AQ2469">
        <v>1</v>
      </c>
      <c r="AR2469">
        <f t="shared" si="38"/>
        <v>9.68</v>
      </c>
      <c r="AS2469">
        <v>1</v>
      </c>
      <c r="AT2469" t="s">
        <v>136</v>
      </c>
      <c r="AU2469">
        <v>45</v>
      </c>
    </row>
    <row r="2470" spans="1:47">
      <c r="A2470" t="s">
        <v>9166</v>
      </c>
      <c r="C2470">
        <v>310</v>
      </c>
      <c r="D2470" t="s">
        <v>9167</v>
      </c>
      <c r="E2470">
        <v>101</v>
      </c>
      <c r="F2470" t="s">
        <v>9168</v>
      </c>
      <c r="G2470" t="s">
        <v>219</v>
      </c>
      <c r="H2470" t="s">
        <v>220</v>
      </c>
      <c r="I2470" t="s">
        <v>9169</v>
      </c>
      <c r="J2470">
        <v>0.18343000000000001</v>
      </c>
      <c r="K2470">
        <v>0</v>
      </c>
      <c r="L2470">
        <v>0</v>
      </c>
      <c r="M2470">
        <v>1</v>
      </c>
      <c r="N2470">
        <v>1</v>
      </c>
      <c r="O2470" t="s">
        <v>659</v>
      </c>
      <c r="P2470">
        <v>1</v>
      </c>
      <c r="Q2470">
        <v>1</v>
      </c>
      <c r="R2470">
        <v>6600</v>
      </c>
      <c r="S2470" t="s">
        <v>223</v>
      </c>
      <c r="T2470">
        <v>0</v>
      </c>
      <c r="U2470" t="s">
        <v>9166</v>
      </c>
      <c r="V2470" t="s">
        <v>933</v>
      </c>
      <c r="W2470" t="s">
        <v>659</v>
      </c>
      <c r="X2470" t="s">
        <v>659</v>
      </c>
      <c r="Y2470">
        <v>6600</v>
      </c>
      <c r="AB2470">
        <v>0</v>
      </c>
      <c r="AC2470">
        <v>0</v>
      </c>
      <c r="AD2470">
        <v>2</v>
      </c>
      <c r="AE2470">
        <v>1120</v>
      </c>
      <c r="AF2470">
        <v>1</v>
      </c>
      <c r="AQ2470">
        <v>4</v>
      </c>
      <c r="AR2470">
        <f t="shared" si="38"/>
        <v>0</v>
      </c>
      <c r="AS2470">
        <v>1</v>
      </c>
      <c r="AT2470" t="s">
        <v>134</v>
      </c>
      <c r="AU2470">
        <v>43</v>
      </c>
    </row>
    <row r="2471" spans="1:47">
      <c r="A2471" t="s">
        <v>9170</v>
      </c>
      <c r="C2471">
        <v>310</v>
      </c>
      <c r="D2471" t="s">
        <v>9171</v>
      </c>
      <c r="E2471">
        <v>102</v>
      </c>
      <c r="F2471" t="s">
        <v>9172</v>
      </c>
      <c r="G2471" t="s">
        <v>422</v>
      </c>
      <c r="H2471" t="s">
        <v>8623</v>
      </c>
      <c r="I2471" t="s">
        <v>9173</v>
      </c>
      <c r="J2471">
        <v>3.4450000000000001E-2</v>
      </c>
      <c r="K2471">
        <v>0</v>
      </c>
      <c r="L2471">
        <v>0</v>
      </c>
      <c r="M2471">
        <v>1</v>
      </c>
      <c r="N2471">
        <v>1</v>
      </c>
      <c r="O2471" t="s">
        <v>659</v>
      </c>
      <c r="P2471">
        <v>1</v>
      </c>
      <c r="Q2471">
        <v>1</v>
      </c>
      <c r="R2471">
        <v>6900</v>
      </c>
      <c r="S2471" t="s">
        <v>223</v>
      </c>
      <c r="T2471">
        <v>0</v>
      </c>
      <c r="U2471" t="s">
        <v>9170</v>
      </c>
      <c r="X2471" t="s">
        <v>659</v>
      </c>
      <c r="Y2471">
        <v>6900</v>
      </c>
      <c r="AB2471">
        <v>0</v>
      </c>
      <c r="AC2471">
        <v>0</v>
      </c>
      <c r="AD2471">
        <v>2</v>
      </c>
      <c r="AE2471">
        <v>1368</v>
      </c>
      <c r="AF2471">
        <v>1</v>
      </c>
      <c r="AQ2471">
        <v>1</v>
      </c>
      <c r="AR2471">
        <f t="shared" si="38"/>
        <v>0</v>
      </c>
      <c r="AS2471">
        <v>1</v>
      </c>
      <c r="AT2471" t="s">
        <v>135</v>
      </c>
      <c r="AU2471">
        <v>44</v>
      </c>
    </row>
    <row r="2472" spans="1:47">
      <c r="A2472" t="s">
        <v>9174</v>
      </c>
      <c r="C2472">
        <v>310</v>
      </c>
      <c r="D2472" t="s">
        <v>9175</v>
      </c>
      <c r="E2472">
        <v>102</v>
      </c>
      <c r="F2472" t="s">
        <v>9176</v>
      </c>
      <c r="G2472" t="s">
        <v>422</v>
      </c>
      <c r="H2472" t="s">
        <v>8623</v>
      </c>
      <c r="I2472" t="s">
        <v>9177</v>
      </c>
      <c r="J2472">
        <v>3.5150000000000001E-2</v>
      </c>
      <c r="K2472">
        <v>0</v>
      </c>
      <c r="L2472">
        <v>0</v>
      </c>
      <c r="M2472">
        <v>1</v>
      </c>
      <c r="N2472">
        <v>1</v>
      </c>
      <c r="O2472" t="s">
        <v>659</v>
      </c>
      <c r="P2472">
        <v>1</v>
      </c>
      <c r="Q2472">
        <v>1</v>
      </c>
      <c r="R2472">
        <v>2600</v>
      </c>
      <c r="S2472" t="s">
        <v>223</v>
      </c>
      <c r="T2472">
        <v>0</v>
      </c>
      <c r="U2472" t="s">
        <v>9174</v>
      </c>
      <c r="X2472" t="s">
        <v>659</v>
      </c>
      <c r="Y2472">
        <v>2600</v>
      </c>
      <c r="AB2472">
        <v>0</v>
      </c>
      <c r="AC2472">
        <v>0</v>
      </c>
      <c r="AD2472">
        <v>2</v>
      </c>
      <c r="AE2472">
        <v>1380</v>
      </c>
      <c r="AF2472">
        <v>1</v>
      </c>
      <c r="AQ2472">
        <v>1</v>
      </c>
      <c r="AR2472">
        <f t="shared" si="38"/>
        <v>0</v>
      </c>
      <c r="AS2472">
        <v>1</v>
      </c>
      <c r="AT2472" t="s">
        <v>135</v>
      </c>
      <c r="AU2472">
        <v>44</v>
      </c>
    </row>
    <row r="2473" spans="1:47">
      <c r="A2473" t="s">
        <v>9178</v>
      </c>
      <c r="C2473">
        <v>310</v>
      </c>
      <c r="D2473" t="s">
        <v>9179</v>
      </c>
      <c r="E2473">
        <v>102</v>
      </c>
      <c r="F2473" t="s">
        <v>9180</v>
      </c>
      <c r="G2473" t="s">
        <v>422</v>
      </c>
      <c r="H2473" t="s">
        <v>8623</v>
      </c>
      <c r="I2473" t="s">
        <v>9181</v>
      </c>
      <c r="J2473">
        <v>3.4040000000000001E-2</v>
      </c>
      <c r="K2473">
        <v>0</v>
      </c>
      <c r="L2473">
        <v>0</v>
      </c>
      <c r="M2473">
        <v>1</v>
      </c>
      <c r="N2473">
        <v>1</v>
      </c>
      <c r="O2473" t="s">
        <v>659</v>
      </c>
      <c r="P2473">
        <v>1</v>
      </c>
      <c r="Q2473">
        <v>1</v>
      </c>
      <c r="R2473">
        <v>10800</v>
      </c>
      <c r="S2473" t="s">
        <v>223</v>
      </c>
      <c r="T2473">
        <v>0</v>
      </c>
      <c r="U2473" t="s">
        <v>9178</v>
      </c>
      <c r="X2473" t="s">
        <v>659</v>
      </c>
      <c r="Y2473">
        <v>10800</v>
      </c>
      <c r="AB2473">
        <v>0</v>
      </c>
      <c r="AC2473">
        <v>0</v>
      </c>
      <c r="AD2473">
        <v>2</v>
      </c>
      <c r="AE2473">
        <v>1368</v>
      </c>
      <c r="AF2473">
        <v>1</v>
      </c>
      <c r="AQ2473">
        <v>1</v>
      </c>
      <c r="AR2473">
        <f t="shared" si="38"/>
        <v>0</v>
      </c>
      <c r="AS2473">
        <v>1</v>
      </c>
      <c r="AT2473" t="s">
        <v>135</v>
      </c>
      <c r="AU2473">
        <v>44</v>
      </c>
    </row>
    <row r="2474" spans="1:47">
      <c r="A2474" t="s">
        <v>9182</v>
      </c>
      <c r="C2474">
        <v>310</v>
      </c>
      <c r="D2474" t="s">
        <v>9183</v>
      </c>
      <c r="E2474">
        <v>101</v>
      </c>
      <c r="F2474" t="s">
        <v>9184</v>
      </c>
      <c r="G2474" t="s">
        <v>219</v>
      </c>
      <c r="H2474" t="s">
        <v>220</v>
      </c>
      <c r="I2474" t="s">
        <v>9185</v>
      </c>
      <c r="J2474">
        <v>0.11919</v>
      </c>
      <c r="K2474">
        <v>0</v>
      </c>
      <c r="L2474">
        <v>0</v>
      </c>
      <c r="M2474">
        <v>1</v>
      </c>
      <c r="N2474">
        <v>1</v>
      </c>
      <c r="O2474" t="s">
        <v>659</v>
      </c>
      <c r="P2474">
        <v>1</v>
      </c>
      <c r="Q2474">
        <v>1</v>
      </c>
      <c r="R2474">
        <v>10100</v>
      </c>
      <c r="S2474" t="s">
        <v>223</v>
      </c>
      <c r="T2474">
        <v>0</v>
      </c>
      <c r="U2474" t="s">
        <v>9182</v>
      </c>
      <c r="V2474" t="s">
        <v>933</v>
      </c>
      <c r="W2474" t="s">
        <v>659</v>
      </c>
      <c r="X2474" t="s">
        <v>659</v>
      </c>
      <c r="Y2474">
        <v>10100</v>
      </c>
      <c r="AB2474">
        <v>0</v>
      </c>
      <c r="AC2474">
        <v>0</v>
      </c>
      <c r="AD2474">
        <v>2</v>
      </c>
      <c r="AE2474">
        <v>994</v>
      </c>
      <c r="AF2474">
        <v>1</v>
      </c>
      <c r="AQ2474">
        <v>2</v>
      </c>
      <c r="AR2474">
        <f t="shared" si="38"/>
        <v>0</v>
      </c>
      <c r="AS2474">
        <v>1</v>
      </c>
      <c r="AT2474" t="s">
        <v>134</v>
      </c>
      <c r="AU2474">
        <v>43</v>
      </c>
    </row>
    <row r="2475" spans="1:47">
      <c r="A2475" t="s">
        <v>9186</v>
      </c>
      <c r="C2475">
        <v>310</v>
      </c>
      <c r="D2475" t="s">
        <v>9187</v>
      </c>
      <c r="E2475">
        <v>101</v>
      </c>
      <c r="F2475" t="s">
        <v>9188</v>
      </c>
      <c r="G2475" t="s">
        <v>219</v>
      </c>
      <c r="H2475" t="s">
        <v>220</v>
      </c>
      <c r="I2475" t="s">
        <v>9189</v>
      </c>
      <c r="J2475">
        <v>0.48444999999999999</v>
      </c>
      <c r="K2475">
        <v>1</v>
      </c>
      <c r="L2475">
        <v>1</v>
      </c>
      <c r="M2475">
        <v>1</v>
      </c>
      <c r="N2475">
        <v>1</v>
      </c>
      <c r="O2475" t="s">
        <v>225</v>
      </c>
      <c r="P2475">
        <v>0</v>
      </c>
      <c r="Q2475">
        <v>1</v>
      </c>
      <c r="R2475">
        <v>12200</v>
      </c>
      <c r="S2475" t="s">
        <v>223</v>
      </c>
      <c r="T2475">
        <v>12200</v>
      </c>
      <c r="U2475" t="s">
        <v>9186</v>
      </c>
      <c r="V2475" t="s">
        <v>455</v>
      </c>
      <c r="W2475" t="s">
        <v>225</v>
      </c>
      <c r="X2475" t="s">
        <v>225</v>
      </c>
      <c r="Y2475">
        <v>12200</v>
      </c>
      <c r="AB2475">
        <v>1</v>
      </c>
      <c r="AC2475">
        <v>1</v>
      </c>
      <c r="AD2475">
        <v>4</v>
      </c>
      <c r="AE2475">
        <v>2417</v>
      </c>
      <c r="AF2475">
        <v>1.75</v>
      </c>
      <c r="AQ2475">
        <v>1</v>
      </c>
      <c r="AR2475">
        <f t="shared" si="38"/>
        <v>9.68</v>
      </c>
      <c r="AS2475">
        <v>1</v>
      </c>
      <c r="AT2475" t="s">
        <v>136</v>
      </c>
      <c r="AU2475">
        <v>45</v>
      </c>
    </row>
    <row r="2476" spans="1:47">
      <c r="A2476" t="s">
        <v>9190</v>
      </c>
      <c r="C2476">
        <v>310</v>
      </c>
      <c r="D2476" t="s">
        <v>9191</v>
      </c>
      <c r="E2476">
        <v>101</v>
      </c>
      <c r="F2476" t="s">
        <v>9192</v>
      </c>
      <c r="G2476" t="s">
        <v>219</v>
      </c>
      <c r="H2476" t="s">
        <v>220</v>
      </c>
      <c r="I2476" t="s">
        <v>9193</v>
      </c>
      <c r="J2476">
        <v>4.0820000000000002E-2</v>
      </c>
      <c r="K2476">
        <v>0</v>
      </c>
      <c r="L2476">
        <v>0</v>
      </c>
      <c r="M2476">
        <v>1</v>
      </c>
      <c r="N2476">
        <v>1</v>
      </c>
      <c r="O2476" t="s">
        <v>659</v>
      </c>
      <c r="P2476">
        <v>1</v>
      </c>
      <c r="Q2476">
        <v>1</v>
      </c>
      <c r="R2476">
        <v>5300</v>
      </c>
      <c r="S2476" t="s">
        <v>223</v>
      </c>
      <c r="T2476">
        <v>0</v>
      </c>
      <c r="U2476" t="s">
        <v>9190</v>
      </c>
      <c r="V2476" t="s">
        <v>927</v>
      </c>
      <c r="W2476" t="s">
        <v>659</v>
      </c>
      <c r="X2476" t="s">
        <v>659</v>
      </c>
      <c r="Y2476">
        <v>5300</v>
      </c>
      <c r="AB2476">
        <v>0</v>
      </c>
      <c r="AC2476">
        <v>0</v>
      </c>
      <c r="AD2476">
        <v>3</v>
      </c>
      <c r="AE2476">
        <v>1254</v>
      </c>
      <c r="AF2476">
        <v>1.9</v>
      </c>
      <c r="AQ2476">
        <v>1</v>
      </c>
      <c r="AR2476">
        <f t="shared" si="38"/>
        <v>0</v>
      </c>
      <c r="AS2476">
        <v>1</v>
      </c>
      <c r="AT2476" t="s">
        <v>134</v>
      </c>
      <c r="AU2476">
        <v>43</v>
      </c>
    </row>
    <row r="2477" spans="1:47">
      <c r="A2477" t="s">
        <v>248</v>
      </c>
      <c r="C2477">
        <v>310</v>
      </c>
      <c r="E2477">
        <v>0</v>
      </c>
      <c r="J2477">
        <v>1.6490000000000001E-2</v>
      </c>
      <c r="K2477">
        <v>0</v>
      </c>
      <c r="L2477">
        <v>0</v>
      </c>
      <c r="M2477">
        <v>0</v>
      </c>
      <c r="N2477">
        <v>0</v>
      </c>
      <c r="P2477">
        <v>0</v>
      </c>
      <c r="Q2477">
        <v>0</v>
      </c>
      <c r="R2477">
        <v>0</v>
      </c>
      <c r="S2477" t="s">
        <v>249</v>
      </c>
      <c r="T2477">
        <v>0</v>
      </c>
      <c r="Y2477">
        <v>0</v>
      </c>
      <c r="AB2477">
        <v>0</v>
      </c>
      <c r="AC2477">
        <v>0</v>
      </c>
      <c r="AD2477">
        <v>0</v>
      </c>
      <c r="AE2477">
        <v>0</v>
      </c>
      <c r="AF2477">
        <v>0</v>
      </c>
      <c r="AQ2477">
        <v>0</v>
      </c>
      <c r="AR2477">
        <f t="shared" si="38"/>
        <v>0</v>
      </c>
      <c r="AS2477">
        <v>1</v>
      </c>
      <c r="AT2477" t="s">
        <v>134</v>
      </c>
      <c r="AU2477">
        <v>43</v>
      </c>
    </row>
    <row r="2478" spans="1:47">
      <c r="A2478" t="s">
        <v>9194</v>
      </c>
      <c r="C2478">
        <v>310</v>
      </c>
      <c r="D2478" t="s">
        <v>9195</v>
      </c>
      <c r="E2478">
        <v>101</v>
      </c>
      <c r="F2478" t="s">
        <v>9196</v>
      </c>
      <c r="G2478" t="s">
        <v>422</v>
      </c>
      <c r="H2478" t="s">
        <v>220</v>
      </c>
      <c r="I2478" t="s">
        <v>9197</v>
      </c>
      <c r="J2478">
        <v>0.63554999999999995</v>
      </c>
      <c r="K2478">
        <v>0</v>
      </c>
      <c r="L2478">
        <v>0</v>
      </c>
      <c r="M2478">
        <v>1</v>
      </c>
      <c r="N2478">
        <v>1</v>
      </c>
      <c r="O2478" t="s">
        <v>659</v>
      </c>
      <c r="P2478">
        <v>1</v>
      </c>
      <c r="Q2478">
        <v>1</v>
      </c>
      <c r="R2478">
        <v>9600</v>
      </c>
      <c r="S2478" t="s">
        <v>223</v>
      </c>
      <c r="T2478">
        <v>0</v>
      </c>
      <c r="U2478" t="s">
        <v>9194</v>
      </c>
      <c r="V2478" t="s">
        <v>933</v>
      </c>
      <c r="W2478" t="s">
        <v>659</v>
      </c>
      <c r="X2478" t="s">
        <v>659</v>
      </c>
      <c r="Y2478">
        <v>9600</v>
      </c>
      <c r="AB2478">
        <v>0</v>
      </c>
      <c r="AC2478">
        <v>0</v>
      </c>
      <c r="AD2478">
        <v>3</v>
      </c>
      <c r="AE2478">
        <v>1387</v>
      </c>
      <c r="AF2478">
        <v>1.75</v>
      </c>
      <c r="AQ2478">
        <v>1</v>
      </c>
      <c r="AR2478">
        <f t="shared" si="38"/>
        <v>0</v>
      </c>
      <c r="AS2478">
        <v>1</v>
      </c>
      <c r="AT2478" t="s">
        <v>135</v>
      </c>
      <c r="AU2478">
        <v>44</v>
      </c>
    </row>
    <row r="2479" spans="1:47">
      <c r="A2479" t="s">
        <v>9198</v>
      </c>
      <c r="C2479">
        <v>310</v>
      </c>
      <c r="D2479" t="s">
        <v>9199</v>
      </c>
      <c r="E2479">
        <v>101</v>
      </c>
      <c r="F2479" t="s">
        <v>9200</v>
      </c>
      <c r="G2479" t="s">
        <v>219</v>
      </c>
      <c r="H2479" t="s">
        <v>220</v>
      </c>
      <c r="I2479" t="s">
        <v>9201</v>
      </c>
      <c r="J2479">
        <v>0.15039</v>
      </c>
      <c r="K2479">
        <v>0</v>
      </c>
      <c r="L2479">
        <v>0</v>
      </c>
      <c r="M2479">
        <v>1</v>
      </c>
      <c r="N2479">
        <v>1</v>
      </c>
      <c r="O2479" t="s">
        <v>659</v>
      </c>
      <c r="P2479">
        <v>1</v>
      </c>
      <c r="Q2479">
        <v>1</v>
      </c>
      <c r="R2479">
        <v>7200</v>
      </c>
      <c r="S2479" t="s">
        <v>243</v>
      </c>
      <c r="T2479">
        <v>0</v>
      </c>
      <c r="U2479" t="s">
        <v>9198</v>
      </c>
      <c r="V2479" t="s">
        <v>933</v>
      </c>
      <c r="W2479" t="s">
        <v>659</v>
      </c>
      <c r="X2479" t="s">
        <v>659</v>
      </c>
      <c r="Y2479">
        <v>7200</v>
      </c>
      <c r="AB2479">
        <v>0</v>
      </c>
      <c r="AC2479">
        <v>0</v>
      </c>
      <c r="AD2479">
        <v>1</v>
      </c>
      <c r="AE2479">
        <v>720</v>
      </c>
      <c r="AF2479">
        <v>1</v>
      </c>
      <c r="AQ2479">
        <v>2</v>
      </c>
      <c r="AR2479">
        <f t="shared" si="38"/>
        <v>0</v>
      </c>
      <c r="AS2479">
        <v>1</v>
      </c>
      <c r="AT2479" t="s">
        <v>134</v>
      </c>
      <c r="AU2479">
        <v>43</v>
      </c>
    </row>
    <row r="2480" spans="1:47">
      <c r="A2480" t="s">
        <v>9202</v>
      </c>
      <c r="C2480">
        <v>310</v>
      </c>
      <c r="D2480" t="s">
        <v>9203</v>
      </c>
      <c r="E2480">
        <v>101</v>
      </c>
      <c r="F2480" t="s">
        <v>9204</v>
      </c>
      <c r="G2480" t="s">
        <v>219</v>
      </c>
      <c r="H2480" t="s">
        <v>220</v>
      </c>
      <c r="I2480" t="s">
        <v>9205</v>
      </c>
      <c r="J2480">
        <v>0.21306</v>
      </c>
      <c r="K2480">
        <v>0</v>
      </c>
      <c r="L2480">
        <v>0</v>
      </c>
      <c r="M2480">
        <v>1</v>
      </c>
      <c r="N2480">
        <v>1</v>
      </c>
      <c r="O2480" t="s">
        <v>659</v>
      </c>
      <c r="P2480">
        <v>1</v>
      </c>
      <c r="Q2480">
        <v>1</v>
      </c>
      <c r="R2480">
        <v>3600</v>
      </c>
      <c r="S2480" t="s">
        <v>223</v>
      </c>
      <c r="T2480">
        <v>0</v>
      </c>
      <c r="U2480" t="s">
        <v>9202</v>
      </c>
      <c r="V2480" t="s">
        <v>933</v>
      </c>
      <c r="W2480" t="s">
        <v>659</v>
      </c>
      <c r="X2480" t="s">
        <v>659</v>
      </c>
      <c r="Y2480">
        <v>3600</v>
      </c>
      <c r="AB2480">
        <v>0</v>
      </c>
      <c r="AC2480">
        <v>0</v>
      </c>
      <c r="AD2480">
        <v>3</v>
      </c>
      <c r="AE2480">
        <v>1425</v>
      </c>
      <c r="AF2480">
        <v>1.5</v>
      </c>
      <c r="AQ2480">
        <v>2</v>
      </c>
      <c r="AR2480">
        <f t="shared" si="38"/>
        <v>0</v>
      </c>
      <c r="AS2480">
        <v>1</v>
      </c>
      <c r="AT2480" t="s">
        <v>134</v>
      </c>
      <c r="AU2480">
        <v>43</v>
      </c>
    </row>
    <row r="2481" spans="1:47">
      <c r="A2481" t="s">
        <v>9206</v>
      </c>
      <c r="C2481">
        <v>310</v>
      </c>
      <c r="D2481" t="s">
        <v>9207</v>
      </c>
      <c r="E2481">
        <v>101</v>
      </c>
      <c r="F2481" t="s">
        <v>9208</v>
      </c>
      <c r="G2481" t="s">
        <v>219</v>
      </c>
      <c r="H2481" t="s">
        <v>220</v>
      </c>
      <c r="I2481" t="s">
        <v>9209</v>
      </c>
      <c r="J2481">
        <v>0.14768000000000001</v>
      </c>
      <c r="K2481">
        <v>0</v>
      </c>
      <c r="L2481">
        <v>0</v>
      </c>
      <c r="M2481">
        <v>1</v>
      </c>
      <c r="N2481">
        <v>1</v>
      </c>
      <c r="O2481" t="s">
        <v>659</v>
      </c>
      <c r="P2481">
        <v>1</v>
      </c>
      <c r="Q2481">
        <v>1</v>
      </c>
      <c r="R2481">
        <v>4800</v>
      </c>
      <c r="S2481" t="s">
        <v>223</v>
      </c>
      <c r="T2481">
        <v>0</v>
      </c>
      <c r="U2481" t="s">
        <v>9206</v>
      </c>
      <c r="V2481" t="s">
        <v>933</v>
      </c>
      <c r="W2481" t="s">
        <v>659</v>
      </c>
      <c r="X2481" t="s">
        <v>659</v>
      </c>
      <c r="Y2481">
        <v>4800</v>
      </c>
      <c r="AB2481">
        <v>0</v>
      </c>
      <c r="AC2481">
        <v>0</v>
      </c>
      <c r="AD2481">
        <v>3</v>
      </c>
      <c r="AE2481">
        <v>1552</v>
      </c>
      <c r="AF2481">
        <v>2</v>
      </c>
      <c r="AQ2481">
        <v>1</v>
      </c>
      <c r="AR2481">
        <f t="shared" si="38"/>
        <v>0</v>
      </c>
      <c r="AS2481">
        <v>1</v>
      </c>
      <c r="AT2481" t="s">
        <v>134</v>
      </c>
      <c r="AU2481">
        <v>43</v>
      </c>
    </row>
    <row r="2482" spans="1:47">
      <c r="A2482" t="s">
        <v>248</v>
      </c>
      <c r="C2482">
        <v>310</v>
      </c>
      <c r="E2482">
        <v>0</v>
      </c>
      <c r="J2482">
        <v>0.11792999999999999</v>
      </c>
      <c r="K2482">
        <v>0</v>
      </c>
      <c r="L2482">
        <v>0</v>
      </c>
      <c r="M2482">
        <v>0</v>
      </c>
      <c r="N2482">
        <v>0</v>
      </c>
      <c r="P2482">
        <v>0</v>
      </c>
      <c r="Q2482">
        <v>0</v>
      </c>
      <c r="R2482">
        <v>0</v>
      </c>
      <c r="S2482" t="s">
        <v>249</v>
      </c>
      <c r="T2482">
        <v>0</v>
      </c>
      <c r="Y2482">
        <v>0</v>
      </c>
      <c r="AB2482">
        <v>0</v>
      </c>
      <c r="AC2482">
        <v>0</v>
      </c>
      <c r="AD2482">
        <v>0</v>
      </c>
      <c r="AE2482">
        <v>0</v>
      </c>
      <c r="AF2482">
        <v>0</v>
      </c>
      <c r="AQ2482">
        <v>0</v>
      </c>
      <c r="AR2482">
        <f t="shared" si="38"/>
        <v>0</v>
      </c>
      <c r="AS2482">
        <v>1</v>
      </c>
      <c r="AT2482" t="s">
        <v>134</v>
      </c>
      <c r="AU2482">
        <v>43</v>
      </c>
    </row>
    <row r="2483" spans="1:47">
      <c r="A2483" t="s">
        <v>9210</v>
      </c>
      <c r="C2483">
        <v>310</v>
      </c>
      <c r="D2483" t="s">
        <v>9211</v>
      </c>
      <c r="E2483">
        <v>101</v>
      </c>
      <c r="F2483" t="s">
        <v>9212</v>
      </c>
      <c r="G2483" t="s">
        <v>219</v>
      </c>
      <c r="H2483" t="s">
        <v>220</v>
      </c>
      <c r="I2483" t="s">
        <v>9213</v>
      </c>
      <c r="J2483">
        <v>0.23571</v>
      </c>
      <c r="K2483">
        <v>0</v>
      </c>
      <c r="L2483">
        <v>0</v>
      </c>
      <c r="M2483">
        <v>1</v>
      </c>
      <c r="N2483">
        <v>1</v>
      </c>
      <c r="O2483" t="s">
        <v>659</v>
      </c>
      <c r="P2483">
        <v>1</v>
      </c>
      <c r="Q2483">
        <v>1</v>
      </c>
      <c r="R2483">
        <v>9700</v>
      </c>
      <c r="S2483" t="s">
        <v>223</v>
      </c>
      <c r="T2483">
        <v>0</v>
      </c>
      <c r="U2483" t="s">
        <v>9210</v>
      </c>
      <c r="V2483" t="s">
        <v>933</v>
      </c>
      <c r="W2483" t="s">
        <v>659</v>
      </c>
      <c r="X2483" t="s">
        <v>659</v>
      </c>
      <c r="Y2483">
        <v>9700</v>
      </c>
      <c r="AB2483">
        <v>0</v>
      </c>
      <c r="AC2483">
        <v>0</v>
      </c>
      <c r="AD2483">
        <v>2</v>
      </c>
      <c r="AE2483">
        <v>969</v>
      </c>
      <c r="AF2483">
        <v>1</v>
      </c>
      <c r="AQ2483">
        <v>2</v>
      </c>
      <c r="AR2483">
        <f t="shared" si="38"/>
        <v>0</v>
      </c>
      <c r="AS2483">
        <v>1</v>
      </c>
      <c r="AT2483" t="s">
        <v>134</v>
      </c>
      <c r="AU2483">
        <v>43</v>
      </c>
    </row>
    <row r="2484" spans="1:47">
      <c r="A2484" t="s">
        <v>9214</v>
      </c>
      <c r="C2484">
        <v>310</v>
      </c>
      <c r="D2484" t="s">
        <v>9215</v>
      </c>
      <c r="E2484">
        <v>101</v>
      </c>
      <c r="F2484" t="s">
        <v>9216</v>
      </c>
      <c r="G2484" t="s">
        <v>219</v>
      </c>
      <c r="H2484" t="s">
        <v>220</v>
      </c>
      <c r="I2484" t="s">
        <v>9217</v>
      </c>
      <c r="J2484">
        <v>0.18837000000000001</v>
      </c>
      <c r="K2484">
        <v>0</v>
      </c>
      <c r="L2484">
        <v>0</v>
      </c>
      <c r="M2484">
        <v>1</v>
      </c>
      <c r="N2484">
        <v>1</v>
      </c>
      <c r="O2484" t="s">
        <v>659</v>
      </c>
      <c r="P2484">
        <v>1</v>
      </c>
      <c r="Q2484">
        <v>1</v>
      </c>
      <c r="R2484">
        <v>6500</v>
      </c>
      <c r="S2484" t="s">
        <v>223</v>
      </c>
      <c r="T2484">
        <v>0</v>
      </c>
      <c r="U2484" t="s">
        <v>9214</v>
      </c>
      <c r="V2484" t="s">
        <v>933</v>
      </c>
      <c r="W2484" t="s">
        <v>659</v>
      </c>
      <c r="X2484" t="s">
        <v>659</v>
      </c>
      <c r="Y2484">
        <v>6500</v>
      </c>
      <c r="AB2484">
        <v>0</v>
      </c>
      <c r="AC2484">
        <v>0</v>
      </c>
      <c r="AD2484">
        <v>2</v>
      </c>
      <c r="AE2484">
        <v>1666</v>
      </c>
      <c r="AF2484">
        <v>1.75</v>
      </c>
      <c r="AQ2484">
        <v>2</v>
      </c>
      <c r="AR2484">
        <f t="shared" si="38"/>
        <v>0</v>
      </c>
      <c r="AS2484">
        <v>1</v>
      </c>
      <c r="AT2484" t="s">
        <v>134</v>
      </c>
      <c r="AU2484">
        <v>43</v>
      </c>
    </row>
    <row r="2485" spans="1:47">
      <c r="A2485" t="s">
        <v>9218</v>
      </c>
      <c r="C2485">
        <v>310</v>
      </c>
      <c r="D2485" t="s">
        <v>9219</v>
      </c>
      <c r="E2485">
        <v>132</v>
      </c>
      <c r="F2485" t="s">
        <v>9138</v>
      </c>
      <c r="G2485" t="s">
        <v>422</v>
      </c>
      <c r="H2485" t="s">
        <v>260</v>
      </c>
      <c r="I2485" t="s">
        <v>9220</v>
      </c>
      <c r="J2485">
        <v>5.9409999999999998E-2</v>
      </c>
      <c r="K2485">
        <v>0</v>
      </c>
      <c r="L2485">
        <v>0</v>
      </c>
      <c r="M2485">
        <v>0</v>
      </c>
      <c r="N2485">
        <v>0</v>
      </c>
      <c r="P2485">
        <v>0</v>
      </c>
      <c r="Q2485">
        <v>0</v>
      </c>
      <c r="R2485">
        <v>0</v>
      </c>
      <c r="S2485" t="s">
        <v>223</v>
      </c>
      <c r="T2485">
        <v>0</v>
      </c>
      <c r="U2485" t="s">
        <v>9218</v>
      </c>
      <c r="Y2485">
        <v>0</v>
      </c>
      <c r="AB2485">
        <v>0</v>
      </c>
      <c r="AC2485">
        <v>0</v>
      </c>
      <c r="AD2485">
        <v>0</v>
      </c>
      <c r="AE2485">
        <v>0</v>
      </c>
      <c r="AF2485">
        <v>0</v>
      </c>
      <c r="AQ2485">
        <v>1</v>
      </c>
      <c r="AR2485">
        <f t="shared" si="38"/>
        <v>0</v>
      </c>
      <c r="AS2485">
        <v>1</v>
      </c>
      <c r="AT2485" t="s">
        <v>135</v>
      </c>
      <c r="AU2485">
        <v>44</v>
      </c>
    </row>
    <row r="2486" spans="1:47">
      <c r="A2486" t="s">
        <v>9221</v>
      </c>
      <c r="C2486">
        <v>310</v>
      </c>
      <c r="D2486" t="s">
        <v>7404</v>
      </c>
      <c r="E2486">
        <v>132</v>
      </c>
      <c r="F2486" t="s">
        <v>7405</v>
      </c>
      <c r="G2486" t="s">
        <v>219</v>
      </c>
      <c r="H2486" t="s">
        <v>260</v>
      </c>
      <c r="I2486" t="s">
        <v>9222</v>
      </c>
      <c r="J2486">
        <v>0.39361000000000002</v>
      </c>
      <c r="K2486">
        <v>0</v>
      </c>
      <c r="L2486">
        <v>0</v>
      </c>
      <c r="M2486">
        <v>0</v>
      </c>
      <c r="N2486">
        <v>0</v>
      </c>
      <c r="P2486">
        <v>0</v>
      </c>
      <c r="Q2486">
        <v>0</v>
      </c>
      <c r="R2486">
        <v>0</v>
      </c>
      <c r="S2486" t="s">
        <v>223</v>
      </c>
      <c r="T2486">
        <v>0</v>
      </c>
      <c r="U2486" t="s">
        <v>9221</v>
      </c>
      <c r="Y2486">
        <v>0</v>
      </c>
      <c r="AB2486">
        <v>0</v>
      </c>
      <c r="AC2486">
        <v>0</v>
      </c>
      <c r="AD2486">
        <v>0</v>
      </c>
      <c r="AE2486">
        <v>0</v>
      </c>
      <c r="AF2486">
        <v>0</v>
      </c>
      <c r="AQ2486">
        <v>1</v>
      </c>
      <c r="AR2486">
        <f t="shared" si="38"/>
        <v>0</v>
      </c>
      <c r="AS2486">
        <v>1</v>
      </c>
      <c r="AT2486" t="s">
        <v>134</v>
      </c>
      <c r="AU2486">
        <v>43</v>
      </c>
    </row>
    <row r="2487" spans="1:47">
      <c r="A2487" t="s">
        <v>9223</v>
      </c>
      <c r="C2487">
        <v>310</v>
      </c>
      <c r="D2487" t="s">
        <v>9224</v>
      </c>
      <c r="E2487">
        <v>101</v>
      </c>
      <c r="F2487" t="s">
        <v>9225</v>
      </c>
      <c r="G2487" t="s">
        <v>219</v>
      </c>
      <c r="H2487" t="s">
        <v>220</v>
      </c>
      <c r="I2487" t="s">
        <v>9226</v>
      </c>
      <c r="J2487">
        <v>0.13403000000000001</v>
      </c>
      <c r="K2487">
        <v>0</v>
      </c>
      <c r="L2487">
        <v>0</v>
      </c>
      <c r="M2487">
        <v>1</v>
      </c>
      <c r="N2487">
        <v>1</v>
      </c>
      <c r="O2487" t="s">
        <v>659</v>
      </c>
      <c r="P2487">
        <v>1</v>
      </c>
      <c r="Q2487">
        <v>0</v>
      </c>
      <c r="R2487">
        <v>0</v>
      </c>
      <c r="S2487" t="s">
        <v>223</v>
      </c>
      <c r="T2487">
        <v>0</v>
      </c>
      <c r="U2487" t="s">
        <v>9223</v>
      </c>
      <c r="V2487" t="s">
        <v>933</v>
      </c>
      <c r="W2487" t="s">
        <v>659</v>
      </c>
      <c r="X2487" t="s">
        <v>659</v>
      </c>
      <c r="Y2487">
        <v>0</v>
      </c>
      <c r="AB2487">
        <v>0</v>
      </c>
      <c r="AC2487">
        <v>0</v>
      </c>
      <c r="AD2487">
        <v>3</v>
      </c>
      <c r="AE2487">
        <v>720</v>
      </c>
      <c r="AF2487">
        <v>1</v>
      </c>
      <c r="AQ2487">
        <v>1</v>
      </c>
      <c r="AR2487">
        <f t="shared" si="38"/>
        <v>0</v>
      </c>
      <c r="AS2487">
        <v>1</v>
      </c>
      <c r="AT2487" t="s">
        <v>134</v>
      </c>
      <c r="AU2487">
        <v>43</v>
      </c>
    </row>
    <row r="2488" spans="1:47">
      <c r="A2488" t="s">
        <v>9227</v>
      </c>
      <c r="C2488">
        <v>310</v>
      </c>
      <c r="D2488" t="s">
        <v>9228</v>
      </c>
      <c r="E2488">
        <v>101</v>
      </c>
      <c r="F2488" t="s">
        <v>9229</v>
      </c>
      <c r="G2488" t="s">
        <v>219</v>
      </c>
      <c r="H2488" t="s">
        <v>220</v>
      </c>
      <c r="I2488" t="s">
        <v>9230</v>
      </c>
      <c r="J2488">
        <v>0.10163999999999999</v>
      </c>
      <c r="K2488">
        <v>0</v>
      </c>
      <c r="L2488">
        <v>0</v>
      </c>
      <c r="M2488">
        <v>1</v>
      </c>
      <c r="N2488">
        <v>1</v>
      </c>
      <c r="O2488" t="s">
        <v>659</v>
      </c>
      <c r="P2488">
        <v>1</v>
      </c>
      <c r="Q2488">
        <v>1</v>
      </c>
      <c r="R2488">
        <v>0</v>
      </c>
      <c r="S2488" t="s">
        <v>223</v>
      </c>
      <c r="T2488">
        <v>0</v>
      </c>
      <c r="U2488" t="s">
        <v>9227</v>
      </c>
      <c r="V2488" t="s">
        <v>933</v>
      </c>
      <c r="W2488" t="s">
        <v>659</v>
      </c>
      <c r="X2488" t="s">
        <v>659</v>
      </c>
      <c r="Y2488">
        <v>0</v>
      </c>
      <c r="AB2488">
        <v>0</v>
      </c>
      <c r="AC2488">
        <v>0</v>
      </c>
      <c r="AD2488">
        <v>1</v>
      </c>
      <c r="AE2488">
        <v>500</v>
      </c>
      <c r="AF2488">
        <v>1</v>
      </c>
      <c r="AQ2488">
        <v>1</v>
      </c>
      <c r="AR2488">
        <f t="shared" si="38"/>
        <v>0</v>
      </c>
      <c r="AS2488">
        <v>1</v>
      </c>
      <c r="AT2488" t="s">
        <v>134</v>
      </c>
      <c r="AU2488">
        <v>43</v>
      </c>
    </row>
    <row r="2489" spans="1:47">
      <c r="A2489" t="s">
        <v>9231</v>
      </c>
      <c r="C2489">
        <v>310</v>
      </c>
      <c r="D2489" t="s">
        <v>9232</v>
      </c>
      <c r="E2489">
        <v>101</v>
      </c>
      <c r="F2489" t="s">
        <v>9233</v>
      </c>
      <c r="G2489" t="s">
        <v>219</v>
      </c>
      <c r="H2489" t="s">
        <v>220</v>
      </c>
      <c r="I2489" t="s">
        <v>9234</v>
      </c>
      <c r="J2489">
        <v>3.3480000000000003E-2</v>
      </c>
      <c r="K2489">
        <v>1</v>
      </c>
      <c r="L2489">
        <v>1</v>
      </c>
      <c r="M2489">
        <v>1</v>
      </c>
      <c r="N2489">
        <v>1</v>
      </c>
      <c r="O2489" t="s">
        <v>225</v>
      </c>
      <c r="P2489">
        <v>0</v>
      </c>
      <c r="Q2489">
        <v>1</v>
      </c>
      <c r="R2489">
        <v>12800</v>
      </c>
      <c r="S2489" t="s">
        <v>223</v>
      </c>
      <c r="T2489">
        <v>12800</v>
      </c>
      <c r="U2489" t="s">
        <v>9231</v>
      </c>
      <c r="V2489" t="s">
        <v>413</v>
      </c>
      <c r="W2489" t="s">
        <v>225</v>
      </c>
      <c r="X2489" t="s">
        <v>225</v>
      </c>
      <c r="Y2489">
        <v>12800</v>
      </c>
      <c r="AB2489">
        <v>1</v>
      </c>
      <c r="AC2489">
        <v>1</v>
      </c>
      <c r="AD2489">
        <v>4</v>
      </c>
      <c r="AE2489">
        <v>1326</v>
      </c>
      <c r="AF2489">
        <v>1.5</v>
      </c>
      <c r="AQ2489">
        <v>1</v>
      </c>
      <c r="AR2489">
        <f t="shared" si="38"/>
        <v>9.68</v>
      </c>
      <c r="AS2489">
        <v>1</v>
      </c>
      <c r="AT2489" t="s">
        <v>136</v>
      </c>
      <c r="AU2489">
        <v>45</v>
      </c>
    </row>
    <row r="2490" spans="1:47">
      <c r="A2490" t="s">
        <v>9235</v>
      </c>
      <c r="C2490">
        <v>310</v>
      </c>
      <c r="D2490" t="s">
        <v>9236</v>
      </c>
      <c r="E2490">
        <v>101</v>
      </c>
      <c r="F2490" t="s">
        <v>9237</v>
      </c>
      <c r="G2490" t="s">
        <v>422</v>
      </c>
      <c r="H2490" t="s">
        <v>220</v>
      </c>
      <c r="I2490" t="s">
        <v>9238</v>
      </c>
      <c r="J2490">
        <v>0.74292999999999998</v>
      </c>
      <c r="K2490">
        <v>0</v>
      </c>
      <c r="L2490">
        <v>0</v>
      </c>
      <c r="M2490">
        <v>1</v>
      </c>
      <c r="N2490">
        <v>1</v>
      </c>
      <c r="O2490" t="s">
        <v>659</v>
      </c>
      <c r="P2490">
        <v>1</v>
      </c>
      <c r="Q2490">
        <v>1</v>
      </c>
      <c r="R2490">
        <v>18000</v>
      </c>
      <c r="S2490" t="s">
        <v>223</v>
      </c>
      <c r="T2490">
        <v>0</v>
      </c>
      <c r="U2490" t="s">
        <v>9235</v>
      </c>
      <c r="V2490" t="s">
        <v>933</v>
      </c>
      <c r="W2490" t="s">
        <v>659</v>
      </c>
      <c r="X2490" t="s">
        <v>659</v>
      </c>
      <c r="Y2490">
        <v>18000</v>
      </c>
      <c r="AB2490">
        <v>0</v>
      </c>
      <c r="AC2490">
        <v>0</v>
      </c>
      <c r="AD2490">
        <v>3</v>
      </c>
      <c r="AE2490">
        <v>1387</v>
      </c>
      <c r="AF2490">
        <v>1.75</v>
      </c>
      <c r="AQ2490">
        <v>1</v>
      </c>
      <c r="AR2490">
        <f t="shared" si="38"/>
        <v>0</v>
      </c>
      <c r="AS2490">
        <v>1</v>
      </c>
      <c r="AT2490" t="s">
        <v>134</v>
      </c>
      <c r="AU2490">
        <v>43</v>
      </c>
    </row>
    <row r="2491" spans="1:47">
      <c r="A2491" t="s">
        <v>9239</v>
      </c>
      <c r="C2491">
        <v>310</v>
      </c>
      <c r="D2491" t="s">
        <v>9240</v>
      </c>
      <c r="E2491">
        <v>101</v>
      </c>
      <c r="F2491" t="s">
        <v>9241</v>
      </c>
      <c r="G2491" t="s">
        <v>219</v>
      </c>
      <c r="H2491" t="s">
        <v>220</v>
      </c>
      <c r="I2491" t="s">
        <v>9242</v>
      </c>
      <c r="J2491">
        <v>8.0799999999999997E-2</v>
      </c>
      <c r="K2491">
        <v>0</v>
      </c>
      <c r="L2491">
        <v>0</v>
      </c>
      <c r="M2491">
        <v>1</v>
      </c>
      <c r="N2491">
        <v>1</v>
      </c>
      <c r="O2491" t="s">
        <v>659</v>
      </c>
      <c r="P2491">
        <v>1</v>
      </c>
      <c r="Q2491">
        <v>1</v>
      </c>
      <c r="R2491">
        <v>6400</v>
      </c>
      <c r="S2491" t="s">
        <v>223</v>
      </c>
      <c r="T2491">
        <v>0</v>
      </c>
      <c r="U2491" t="s">
        <v>9239</v>
      </c>
      <c r="V2491" t="s">
        <v>933</v>
      </c>
      <c r="W2491" t="s">
        <v>659</v>
      </c>
      <c r="X2491" t="s">
        <v>659</v>
      </c>
      <c r="Y2491">
        <v>6400</v>
      </c>
      <c r="AB2491">
        <v>0</v>
      </c>
      <c r="AC2491">
        <v>0</v>
      </c>
      <c r="AD2491">
        <v>2</v>
      </c>
      <c r="AE2491">
        <v>752</v>
      </c>
      <c r="AF2491">
        <v>1</v>
      </c>
      <c r="AQ2491">
        <v>1</v>
      </c>
      <c r="AR2491">
        <f t="shared" si="38"/>
        <v>0</v>
      </c>
      <c r="AS2491">
        <v>1</v>
      </c>
      <c r="AT2491" t="s">
        <v>134</v>
      </c>
      <c r="AU2491">
        <v>43</v>
      </c>
    </row>
    <row r="2492" spans="1:47">
      <c r="A2492" t="s">
        <v>9243</v>
      </c>
      <c r="C2492">
        <v>310</v>
      </c>
      <c r="D2492" t="s">
        <v>9244</v>
      </c>
      <c r="E2492">
        <v>101</v>
      </c>
      <c r="F2492" t="s">
        <v>9245</v>
      </c>
      <c r="G2492" t="s">
        <v>219</v>
      </c>
      <c r="H2492" t="s">
        <v>220</v>
      </c>
      <c r="I2492" t="s">
        <v>9246</v>
      </c>
      <c r="J2492">
        <v>6.787E-2</v>
      </c>
      <c r="K2492">
        <v>0</v>
      </c>
      <c r="L2492">
        <v>0</v>
      </c>
      <c r="M2492">
        <v>1</v>
      </c>
      <c r="N2492">
        <v>1</v>
      </c>
      <c r="O2492" t="s">
        <v>659</v>
      </c>
      <c r="P2492">
        <v>1</v>
      </c>
      <c r="Q2492">
        <v>0</v>
      </c>
      <c r="R2492">
        <v>0</v>
      </c>
      <c r="S2492" t="s">
        <v>223</v>
      </c>
      <c r="T2492">
        <v>0</v>
      </c>
      <c r="U2492" t="s">
        <v>9243</v>
      </c>
      <c r="V2492" t="s">
        <v>933</v>
      </c>
      <c r="W2492" t="s">
        <v>659</v>
      </c>
      <c r="X2492" t="s">
        <v>659</v>
      </c>
      <c r="Y2492">
        <v>0</v>
      </c>
      <c r="AB2492">
        <v>0</v>
      </c>
      <c r="AC2492">
        <v>0</v>
      </c>
      <c r="AD2492">
        <v>2</v>
      </c>
      <c r="AE2492">
        <v>1096</v>
      </c>
      <c r="AF2492">
        <v>1</v>
      </c>
      <c r="AQ2492">
        <v>1</v>
      </c>
      <c r="AR2492">
        <f t="shared" si="38"/>
        <v>0</v>
      </c>
      <c r="AS2492">
        <v>1</v>
      </c>
      <c r="AT2492" t="s">
        <v>134</v>
      </c>
      <c r="AU2492">
        <v>43</v>
      </c>
    </row>
    <row r="2493" spans="1:47">
      <c r="A2493" t="s">
        <v>9247</v>
      </c>
      <c r="C2493">
        <v>310</v>
      </c>
      <c r="D2493" t="s">
        <v>9219</v>
      </c>
      <c r="E2493">
        <v>132</v>
      </c>
      <c r="F2493" t="s">
        <v>9248</v>
      </c>
      <c r="G2493" t="s">
        <v>422</v>
      </c>
      <c r="H2493" t="s">
        <v>260</v>
      </c>
      <c r="I2493" t="s">
        <v>9250</v>
      </c>
      <c r="J2493">
        <v>7.0110000000000006E-2</v>
      </c>
      <c r="K2493">
        <v>0</v>
      </c>
      <c r="L2493">
        <v>0</v>
      </c>
      <c r="M2493">
        <v>0</v>
      </c>
      <c r="N2493">
        <v>0</v>
      </c>
      <c r="P2493">
        <v>0</v>
      </c>
      <c r="Q2493">
        <v>0</v>
      </c>
      <c r="R2493">
        <v>0</v>
      </c>
      <c r="S2493" t="s">
        <v>223</v>
      </c>
      <c r="T2493">
        <v>0</v>
      </c>
      <c r="U2493" t="s">
        <v>9247</v>
      </c>
      <c r="Y2493">
        <v>0</v>
      </c>
      <c r="AB2493">
        <v>0</v>
      </c>
      <c r="AC2493">
        <v>0</v>
      </c>
      <c r="AD2493">
        <v>0</v>
      </c>
      <c r="AE2493">
        <v>0</v>
      </c>
      <c r="AF2493">
        <v>0</v>
      </c>
      <c r="AQ2493">
        <v>1</v>
      </c>
      <c r="AR2493">
        <f t="shared" si="38"/>
        <v>0</v>
      </c>
      <c r="AS2493">
        <v>1</v>
      </c>
      <c r="AT2493" t="s">
        <v>135</v>
      </c>
      <c r="AU2493">
        <v>44</v>
      </c>
    </row>
    <row r="2494" spans="1:47">
      <c r="A2494" t="s">
        <v>9251</v>
      </c>
      <c r="C2494">
        <v>310</v>
      </c>
      <c r="D2494" t="s">
        <v>9252</v>
      </c>
      <c r="E2494">
        <v>101</v>
      </c>
      <c r="F2494" t="s">
        <v>9253</v>
      </c>
      <c r="G2494" t="s">
        <v>219</v>
      </c>
      <c r="H2494" t="s">
        <v>220</v>
      </c>
      <c r="I2494" t="s">
        <v>9254</v>
      </c>
      <c r="J2494">
        <v>0.22645999999999999</v>
      </c>
      <c r="K2494">
        <v>0</v>
      </c>
      <c r="L2494">
        <v>0</v>
      </c>
      <c r="M2494">
        <v>1</v>
      </c>
      <c r="N2494">
        <v>1</v>
      </c>
      <c r="O2494" t="s">
        <v>659</v>
      </c>
      <c r="P2494">
        <v>1</v>
      </c>
      <c r="Q2494">
        <v>1</v>
      </c>
      <c r="R2494">
        <v>3600</v>
      </c>
      <c r="S2494" t="s">
        <v>223</v>
      </c>
      <c r="T2494">
        <v>0</v>
      </c>
      <c r="U2494" t="s">
        <v>9251</v>
      </c>
      <c r="V2494" t="s">
        <v>933</v>
      </c>
      <c r="W2494" t="s">
        <v>659</v>
      </c>
      <c r="X2494" t="s">
        <v>659</v>
      </c>
      <c r="Y2494">
        <v>3600</v>
      </c>
      <c r="AB2494">
        <v>0</v>
      </c>
      <c r="AC2494">
        <v>0</v>
      </c>
      <c r="AD2494">
        <v>3</v>
      </c>
      <c r="AE2494">
        <v>952</v>
      </c>
      <c r="AF2494">
        <v>1</v>
      </c>
      <c r="AQ2494">
        <v>3</v>
      </c>
      <c r="AR2494">
        <f t="shared" si="38"/>
        <v>0</v>
      </c>
      <c r="AS2494">
        <v>1</v>
      </c>
      <c r="AT2494" t="s">
        <v>134</v>
      </c>
      <c r="AU2494">
        <v>43</v>
      </c>
    </row>
    <row r="2495" spans="1:47">
      <c r="A2495" t="s">
        <v>9255</v>
      </c>
      <c r="C2495">
        <v>310</v>
      </c>
      <c r="D2495" t="s">
        <v>9256</v>
      </c>
      <c r="E2495">
        <v>101</v>
      </c>
      <c r="F2495" t="s">
        <v>9257</v>
      </c>
      <c r="G2495" t="s">
        <v>219</v>
      </c>
      <c r="H2495" t="s">
        <v>220</v>
      </c>
      <c r="I2495" t="s">
        <v>9258</v>
      </c>
      <c r="J2495">
        <v>0.14027000000000001</v>
      </c>
      <c r="K2495">
        <v>0</v>
      </c>
      <c r="L2495">
        <v>0</v>
      </c>
      <c r="M2495">
        <v>1</v>
      </c>
      <c r="N2495">
        <v>1</v>
      </c>
      <c r="O2495" t="s">
        <v>659</v>
      </c>
      <c r="P2495">
        <v>1</v>
      </c>
      <c r="Q2495">
        <v>1</v>
      </c>
      <c r="R2495">
        <v>4300</v>
      </c>
      <c r="S2495" t="s">
        <v>223</v>
      </c>
      <c r="T2495">
        <v>0</v>
      </c>
      <c r="U2495" t="s">
        <v>9255</v>
      </c>
      <c r="V2495" t="s">
        <v>933</v>
      </c>
      <c r="W2495" t="s">
        <v>659</v>
      </c>
      <c r="X2495" t="s">
        <v>659</v>
      </c>
      <c r="Y2495">
        <v>4300</v>
      </c>
      <c r="AB2495">
        <v>0</v>
      </c>
      <c r="AC2495">
        <v>0</v>
      </c>
      <c r="AD2495">
        <v>1</v>
      </c>
      <c r="AE2495">
        <v>874</v>
      </c>
      <c r="AF2495">
        <v>1</v>
      </c>
      <c r="AQ2495">
        <v>1</v>
      </c>
      <c r="AR2495">
        <f t="shared" si="38"/>
        <v>0</v>
      </c>
      <c r="AS2495">
        <v>1</v>
      </c>
      <c r="AT2495" t="s">
        <v>134</v>
      </c>
      <c r="AU2495">
        <v>43</v>
      </c>
    </row>
    <row r="2496" spans="1:47">
      <c r="A2496" t="s">
        <v>9259</v>
      </c>
      <c r="C2496">
        <v>310</v>
      </c>
      <c r="D2496" t="s">
        <v>9260</v>
      </c>
      <c r="E2496">
        <v>101</v>
      </c>
      <c r="F2496" t="s">
        <v>9261</v>
      </c>
      <c r="G2496" t="s">
        <v>219</v>
      </c>
      <c r="H2496" t="s">
        <v>220</v>
      </c>
      <c r="I2496" t="s">
        <v>9262</v>
      </c>
      <c r="J2496">
        <v>5.9049999999999998E-2</v>
      </c>
      <c r="K2496">
        <v>0</v>
      </c>
      <c r="L2496">
        <v>0</v>
      </c>
      <c r="M2496">
        <v>1</v>
      </c>
      <c r="N2496">
        <v>1</v>
      </c>
      <c r="O2496" t="s">
        <v>659</v>
      </c>
      <c r="P2496">
        <v>1</v>
      </c>
      <c r="Q2496">
        <v>1</v>
      </c>
      <c r="R2496">
        <v>2600</v>
      </c>
      <c r="S2496" t="s">
        <v>223</v>
      </c>
      <c r="T2496">
        <v>0</v>
      </c>
      <c r="U2496" t="s">
        <v>9259</v>
      </c>
      <c r="V2496" t="s">
        <v>933</v>
      </c>
      <c r="W2496" t="s">
        <v>659</v>
      </c>
      <c r="X2496" t="s">
        <v>659</v>
      </c>
      <c r="Y2496">
        <v>2600</v>
      </c>
      <c r="AB2496">
        <v>0</v>
      </c>
      <c r="AC2496">
        <v>0</v>
      </c>
      <c r="AD2496">
        <v>2</v>
      </c>
      <c r="AE2496">
        <v>556</v>
      </c>
      <c r="AF2496">
        <v>1</v>
      </c>
      <c r="AQ2496">
        <v>1</v>
      </c>
      <c r="AR2496">
        <f t="shared" si="38"/>
        <v>0</v>
      </c>
      <c r="AS2496">
        <v>1</v>
      </c>
      <c r="AT2496" t="s">
        <v>134</v>
      </c>
      <c r="AU2496">
        <v>43</v>
      </c>
    </row>
    <row r="2497" spans="1:47">
      <c r="A2497" t="s">
        <v>9263</v>
      </c>
      <c r="C2497">
        <v>310</v>
      </c>
      <c r="D2497" t="s">
        <v>9264</v>
      </c>
      <c r="E2497">
        <v>101</v>
      </c>
      <c r="F2497" t="s">
        <v>9265</v>
      </c>
      <c r="G2497" t="s">
        <v>422</v>
      </c>
      <c r="H2497" t="s">
        <v>220</v>
      </c>
      <c r="I2497" t="s">
        <v>9266</v>
      </c>
      <c r="J2497">
        <v>0.56972</v>
      </c>
      <c r="K2497">
        <v>0</v>
      </c>
      <c r="L2497">
        <v>0</v>
      </c>
      <c r="M2497">
        <v>1</v>
      </c>
      <c r="N2497">
        <v>1</v>
      </c>
      <c r="O2497" t="s">
        <v>659</v>
      </c>
      <c r="P2497">
        <v>1</v>
      </c>
      <c r="Q2497">
        <v>1</v>
      </c>
      <c r="R2497">
        <v>4100</v>
      </c>
      <c r="S2497" t="s">
        <v>223</v>
      </c>
      <c r="T2497">
        <v>0</v>
      </c>
      <c r="U2497" t="s">
        <v>9263</v>
      </c>
      <c r="V2497" t="s">
        <v>933</v>
      </c>
      <c r="W2497" t="s">
        <v>659</v>
      </c>
      <c r="X2497" t="s">
        <v>659</v>
      </c>
      <c r="Y2497">
        <v>4100</v>
      </c>
      <c r="AB2497">
        <v>0</v>
      </c>
      <c r="AC2497">
        <v>0</v>
      </c>
      <c r="AD2497">
        <v>2</v>
      </c>
      <c r="AE2497">
        <v>952</v>
      </c>
      <c r="AF2497">
        <v>1</v>
      </c>
      <c r="AQ2497">
        <v>2</v>
      </c>
      <c r="AR2497">
        <f t="shared" si="38"/>
        <v>0</v>
      </c>
      <c r="AS2497">
        <v>1</v>
      </c>
      <c r="AT2497" t="s">
        <v>135</v>
      </c>
      <c r="AU2497">
        <v>44</v>
      </c>
    </row>
    <row r="2498" spans="1:47">
      <c r="A2498" t="s">
        <v>248</v>
      </c>
      <c r="C2498">
        <v>310</v>
      </c>
      <c r="E2498">
        <v>0</v>
      </c>
      <c r="J2498">
        <v>5.9699999999999996E-3</v>
      </c>
      <c r="K2498">
        <v>0</v>
      </c>
      <c r="L2498">
        <v>0</v>
      </c>
      <c r="M2498">
        <v>0</v>
      </c>
      <c r="N2498">
        <v>0</v>
      </c>
      <c r="P2498">
        <v>0</v>
      </c>
      <c r="Q2498">
        <v>0</v>
      </c>
      <c r="R2498">
        <v>0</v>
      </c>
      <c r="S2498" t="s">
        <v>249</v>
      </c>
      <c r="T2498">
        <v>0</v>
      </c>
      <c r="Y2498">
        <v>0</v>
      </c>
      <c r="AB2498">
        <v>0</v>
      </c>
      <c r="AC2498">
        <v>0</v>
      </c>
      <c r="AD2498">
        <v>0</v>
      </c>
      <c r="AE2498">
        <v>0</v>
      </c>
      <c r="AF2498">
        <v>0</v>
      </c>
      <c r="AQ2498">
        <v>0</v>
      </c>
      <c r="AR2498">
        <f t="shared" ref="AR2498:AR2561" si="39">AB2498*9.68*VLOOKUP(AU2498,atten,10,FALSE)</f>
        <v>0</v>
      </c>
      <c r="AS2498">
        <v>1</v>
      </c>
      <c r="AT2498" t="s">
        <v>134</v>
      </c>
      <c r="AU2498">
        <v>43</v>
      </c>
    </row>
    <row r="2499" spans="1:47">
      <c r="A2499" t="s">
        <v>9267</v>
      </c>
      <c r="C2499">
        <v>310</v>
      </c>
      <c r="D2499" t="s">
        <v>9268</v>
      </c>
      <c r="E2499">
        <v>101</v>
      </c>
      <c r="F2499" t="s">
        <v>9269</v>
      </c>
      <c r="G2499" t="s">
        <v>219</v>
      </c>
      <c r="H2499" t="s">
        <v>220</v>
      </c>
      <c r="I2499" t="s">
        <v>9271</v>
      </c>
      <c r="J2499">
        <v>8.677E-2</v>
      </c>
      <c r="K2499">
        <v>0</v>
      </c>
      <c r="L2499">
        <v>0</v>
      </c>
      <c r="M2499">
        <v>1</v>
      </c>
      <c r="N2499">
        <v>1</v>
      </c>
      <c r="O2499" t="s">
        <v>659</v>
      </c>
      <c r="P2499">
        <v>1</v>
      </c>
      <c r="Q2499">
        <v>1</v>
      </c>
      <c r="R2499">
        <v>1900</v>
      </c>
      <c r="S2499" t="s">
        <v>223</v>
      </c>
      <c r="T2499">
        <v>0</v>
      </c>
      <c r="U2499" t="s">
        <v>9267</v>
      </c>
      <c r="V2499" t="s">
        <v>933</v>
      </c>
      <c r="W2499" t="s">
        <v>659</v>
      </c>
      <c r="X2499" t="s">
        <v>659</v>
      </c>
      <c r="Y2499">
        <v>1900</v>
      </c>
      <c r="AB2499">
        <v>0</v>
      </c>
      <c r="AC2499">
        <v>0</v>
      </c>
      <c r="AD2499">
        <v>2</v>
      </c>
      <c r="AE2499">
        <v>780</v>
      </c>
      <c r="AF2499">
        <v>1</v>
      </c>
      <c r="AQ2499">
        <v>1</v>
      </c>
      <c r="AR2499">
        <f t="shared" si="39"/>
        <v>0</v>
      </c>
      <c r="AS2499">
        <v>1</v>
      </c>
      <c r="AT2499" t="s">
        <v>134</v>
      </c>
      <c r="AU2499">
        <v>43</v>
      </c>
    </row>
    <row r="2500" spans="1:47">
      <c r="A2500" t="s">
        <v>9272</v>
      </c>
      <c r="C2500">
        <v>310</v>
      </c>
      <c r="D2500" t="s">
        <v>9273</v>
      </c>
      <c r="E2500">
        <v>101</v>
      </c>
      <c r="F2500" t="s">
        <v>9274</v>
      </c>
      <c r="G2500" t="s">
        <v>219</v>
      </c>
      <c r="H2500" t="s">
        <v>220</v>
      </c>
      <c r="I2500" t="s">
        <v>9275</v>
      </c>
      <c r="J2500">
        <v>8.0500000000000002E-2</v>
      </c>
      <c r="K2500">
        <v>0</v>
      </c>
      <c r="L2500">
        <v>0</v>
      </c>
      <c r="M2500">
        <v>1</v>
      </c>
      <c r="N2500">
        <v>1</v>
      </c>
      <c r="O2500" t="s">
        <v>659</v>
      </c>
      <c r="P2500">
        <v>1</v>
      </c>
      <c r="Q2500">
        <v>1</v>
      </c>
      <c r="R2500">
        <v>2400</v>
      </c>
      <c r="S2500" t="s">
        <v>223</v>
      </c>
      <c r="T2500">
        <v>0</v>
      </c>
      <c r="U2500" t="s">
        <v>9272</v>
      </c>
      <c r="V2500" t="s">
        <v>933</v>
      </c>
      <c r="W2500" t="s">
        <v>659</v>
      </c>
      <c r="X2500" t="s">
        <v>659</v>
      </c>
      <c r="Y2500">
        <v>2400</v>
      </c>
      <c r="AB2500">
        <v>0</v>
      </c>
      <c r="AC2500">
        <v>0</v>
      </c>
      <c r="AD2500">
        <v>1</v>
      </c>
      <c r="AE2500">
        <v>747</v>
      </c>
      <c r="AF2500">
        <v>1</v>
      </c>
      <c r="AQ2500">
        <v>1</v>
      </c>
      <c r="AR2500">
        <f t="shared" si="39"/>
        <v>0</v>
      </c>
      <c r="AS2500">
        <v>1</v>
      </c>
      <c r="AT2500" t="s">
        <v>134</v>
      </c>
      <c r="AU2500">
        <v>43</v>
      </c>
    </row>
    <row r="2501" spans="1:47">
      <c r="A2501" t="s">
        <v>9276</v>
      </c>
      <c r="C2501">
        <v>310</v>
      </c>
      <c r="D2501" t="s">
        <v>9277</v>
      </c>
      <c r="E2501">
        <v>101</v>
      </c>
      <c r="F2501" t="s">
        <v>9278</v>
      </c>
      <c r="G2501" t="s">
        <v>219</v>
      </c>
      <c r="H2501" t="s">
        <v>220</v>
      </c>
      <c r="I2501" t="s">
        <v>9279</v>
      </c>
      <c r="J2501">
        <v>0.12595000000000001</v>
      </c>
      <c r="K2501">
        <v>0</v>
      </c>
      <c r="L2501">
        <v>0</v>
      </c>
      <c r="M2501">
        <v>1</v>
      </c>
      <c r="N2501">
        <v>1</v>
      </c>
      <c r="O2501" t="s">
        <v>659</v>
      </c>
      <c r="P2501">
        <v>1</v>
      </c>
      <c r="Q2501">
        <v>0</v>
      </c>
      <c r="R2501">
        <v>0</v>
      </c>
      <c r="S2501" t="s">
        <v>223</v>
      </c>
      <c r="T2501">
        <v>0</v>
      </c>
      <c r="U2501" t="s">
        <v>9276</v>
      </c>
      <c r="V2501" t="s">
        <v>933</v>
      </c>
      <c r="W2501" t="s">
        <v>659</v>
      </c>
      <c r="X2501" t="s">
        <v>659</v>
      </c>
      <c r="Y2501">
        <v>0</v>
      </c>
      <c r="AB2501">
        <v>0</v>
      </c>
      <c r="AC2501">
        <v>0</v>
      </c>
      <c r="AD2501">
        <v>3</v>
      </c>
      <c r="AE2501">
        <v>756</v>
      </c>
      <c r="AF2501">
        <v>1.5</v>
      </c>
      <c r="AQ2501">
        <v>1</v>
      </c>
      <c r="AR2501">
        <f t="shared" si="39"/>
        <v>0</v>
      </c>
      <c r="AS2501">
        <v>1</v>
      </c>
      <c r="AT2501" t="s">
        <v>134</v>
      </c>
      <c r="AU2501">
        <v>43</v>
      </c>
    </row>
    <row r="2502" spans="1:47">
      <c r="A2502" t="s">
        <v>9280</v>
      </c>
      <c r="C2502">
        <v>310</v>
      </c>
      <c r="D2502" t="s">
        <v>9281</v>
      </c>
      <c r="E2502">
        <v>101</v>
      </c>
      <c r="F2502" t="s">
        <v>9282</v>
      </c>
      <c r="G2502" t="s">
        <v>219</v>
      </c>
      <c r="H2502" t="s">
        <v>220</v>
      </c>
      <c r="I2502" t="s">
        <v>9283</v>
      </c>
      <c r="J2502">
        <v>6.8870000000000001E-2</v>
      </c>
      <c r="K2502">
        <v>0</v>
      </c>
      <c r="L2502">
        <v>0</v>
      </c>
      <c r="M2502">
        <v>1</v>
      </c>
      <c r="N2502">
        <v>1</v>
      </c>
      <c r="O2502" t="s">
        <v>659</v>
      </c>
      <c r="P2502">
        <v>1</v>
      </c>
      <c r="Q2502">
        <v>1</v>
      </c>
      <c r="R2502">
        <v>6500</v>
      </c>
      <c r="S2502" t="s">
        <v>223</v>
      </c>
      <c r="T2502">
        <v>0</v>
      </c>
      <c r="U2502" t="s">
        <v>9280</v>
      </c>
      <c r="V2502" t="s">
        <v>933</v>
      </c>
      <c r="W2502" t="s">
        <v>659</v>
      </c>
      <c r="X2502" t="s">
        <v>659</v>
      </c>
      <c r="Y2502">
        <v>6500</v>
      </c>
      <c r="AB2502">
        <v>0</v>
      </c>
      <c r="AC2502">
        <v>0</v>
      </c>
      <c r="AD2502">
        <v>3</v>
      </c>
      <c r="AE2502">
        <v>994</v>
      </c>
      <c r="AF2502">
        <v>1.75</v>
      </c>
      <c r="AQ2502">
        <v>2</v>
      </c>
      <c r="AR2502">
        <f t="shared" si="39"/>
        <v>0</v>
      </c>
      <c r="AS2502">
        <v>1</v>
      </c>
      <c r="AT2502" t="s">
        <v>134</v>
      </c>
      <c r="AU2502">
        <v>43</v>
      </c>
    </row>
    <row r="2503" spans="1:47">
      <c r="A2503" t="s">
        <v>248</v>
      </c>
      <c r="C2503">
        <v>310</v>
      </c>
      <c r="E2503">
        <v>0</v>
      </c>
      <c r="J2503">
        <v>0.30517</v>
      </c>
      <c r="K2503">
        <v>0</v>
      </c>
      <c r="L2503">
        <v>0</v>
      </c>
      <c r="M2503">
        <v>0</v>
      </c>
      <c r="N2503">
        <v>0</v>
      </c>
      <c r="P2503">
        <v>0</v>
      </c>
      <c r="Q2503">
        <v>0</v>
      </c>
      <c r="R2503">
        <v>0</v>
      </c>
      <c r="S2503" t="s">
        <v>249</v>
      </c>
      <c r="T2503">
        <v>0</v>
      </c>
      <c r="Y2503">
        <v>0</v>
      </c>
      <c r="AB2503">
        <v>0</v>
      </c>
      <c r="AC2503">
        <v>0</v>
      </c>
      <c r="AD2503">
        <v>0</v>
      </c>
      <c r="AE2503">
        <v>0</v>
      </c>
      <c r="AF2503">
        <v>0</v>
      </c>
      <c r="AQ2503">
        <v>0</v>
      </c>
      <c r="AR2503">
        <f t="shared" si="39"/>
        <v>0</v>
      </c>
      <c r="AS2503">
        <v>1</v>
      </c>
      <c r="AT2503" t="s">
        <v>136</v>
      </c>
      <c r="AU2503">
        <v>45</v>
      </c>
    </row>
    <row r="2504" spans="1:47">
      <c r="A2504" t="s">
        <v>9284</v>
      </c>
      <c r="C2504">
        <v>310</v>
      </c>
      <c r="D2504" t="s">
        <v>9285</v>
      </c>
      <c r="E2504">
        <v>101</v>
      </c>
      <c r="F2504" t="s">
        <v>9286</v>
      </c>
      <c r="G2504" t="s">
        <v>219</v>
      </c>
      <c r="H2504" t="s">
        <v>220</v>
      </c>
      <c r="I2504" t="s">
        <v>9287</v>
      </c>
      <c r="J2504">
        <v>9.2910000000000006E-2</v>
      </c>
      <c r="K2504">
        <v>0</v>
      </c>
      <c r="L2504">
        <v>0</v>
      </c>
      <c r="M2504">
        <v>1</v>
      </c>
      <c r="N2504">
        <v>1</v>
      </c>
      <c r="O2504" t="s">
        <v>659</v>
      </c>
      <c r="P2504">
        <v>1</v>
      </c>
      <c r="Q2504">
        <v>1</v>
      </c>
      <c r="R2504">
        <v>4900</v>
      </c>
      <c r="S2504" t="s">
        <v>223</v>
      </c>
      <c r="T2504">
        <v>0</v>
      </c>
      <c r="U2504" t="s">
        <v>9284</v>
      </c>
      <c r="V2504" t="s">
        <v>933</v>
      </c>
      <c r="W2504" t="s">
        <v>659</v>
      </c>
      <c r="X2504" t="s">
        <v>659</v>
      </c>
      <c r="Y2504">
        <v>4900</v>
      </c>
      <c r="AB2504">
        <v>0</v>
      </c>
      <c r="AC2504">
        <v>0</v>
      </c>
      <c r="AD2504">
        <v>2</v>
      </c>
      <c r="AE2504">
        <v>540</v>
      </c>
      <c r="AF2504">
        <v>1</v>
      </c>
      <c r="AQ2504">
        <v>1</v>
      </c>
      <c r="AR2504">
        <f t="shared" si="39"/>
        <v>0</v>
      </c>
      <c r="AS2504">
        <v>1</v>
      </c>
      <c r="AT2504" t="s">
        <v>134</v>
      </c>
      <c r="AU2504">
        <v>43</v>
      </c>
    </row>
    <row r="2505" spans="1:47">
      <c r="A2505" t="s">
        <v>9288</v>
      </c>
      <c r="C2505">
        <v>310</v>
      </c>
      <c r="D2505" t="s">
        <v>9289</v>
      </c>
      <c r="E2505">
        <v>101</v>
      </c>
      <c r="F2505" t="s">
        <v>9290</v>
      </c>
      <c r="G2505" t="s">
        <v>219</v>
      </c>
      <c r="H2505" t="s">
        <v>220</v>
      </c>
      <c r="I2505" t="s">
        <v>9291</v>
      </c>
      <c r="J2505">
        <v>0.10448</v>
      </c>
      <c r="K2505">
        <v>0</v>
      </c>
      <c r="L2505">
        <v>0</v>
      </c>
      <c r="M2505">
        <v>1</v>
      </c>
      <c r="N2505">
        <v>1</v>
      </c>
      <c r="O2505" t="s">
        <v>659</v>
      </c>
      <c r="P2505">
        <v>1</v>
      </c>
      <c r="Q2505">
        <v>1</v>
      </c>
      <c r="R2505">
        <v>1900</v>
      </c>
      <c r="S2505" t="s">
        <v>223</v>
      </c>
      <c r="T2505">
        <v>0</v>
      </c>
      <c r="U2505" t="s">
        <v>9288</v>
      </c>
      <c r="V2505" t="s">
        <v>933</v>
      </c>
      <c r="W2505" t="s">
        <v>659</v>
      </c>
      <c r="X2505" t="s">
        <v>659</v>
      </c>
      <c r="Y2505">
        <v>1900</v>
      </c>
      <c r="AB2505">
        <v>0</v>
      </c>
      <c r="AC2505">
        <v>0</v>
      </c>
      <c r="AD2505">
        <v>2</v>
      </c>
      <c r="AE2505">
        <v>729</v>
      </c>
      <c r="AF2505">
        <v>1</v>
      </c>
      <c r="AQ2505">
        <v>1</v>
      </c>
      <c r="AR2505">
        <f t="shared" si="39"/>
        <v>0</v>
      </c>
      <c r="AS2505">
        <v>1</v>
      </c>
      <c r="AT2505" t="s">
        <v>134</v>
      </c>
      <c r="AU2505">
        <v>43</v>
      </c>
    </row>
    <row r="2506" spans="1:47">
      <c r="A2506" t="s">
        <v>9292</v>
      </c>
      <c r="C2506">
        <v>310</v>
      </c>
      <c r="D2506" t="s">
        <v>9293</v>
      </c>
      <c r="E2506">
        <v>101</v>
      </c>
      <c r="F2506" t="s">
        <v>9294</v>
      </c>
      <c r="G2506" t="s">
        <v>219</v>
      </c>
      <c r="H2506" t="s">
        <v>220</v>
      </c>
      <c r="I2506" t="s">
        <v>9295</v>
      </c>
      <c r="J2506">
        <v>0.11593000000000001</v>
      </c>
      <c r="K2506">
        <v>0</v>
      </c>
      <c r="L2506">
        <v>0</v>
      </c>
      <c r="M2506">
        <v>1</v>
      </c>
      <c r="N2506">
        <v>1</v>
      </c>
      <c r="O2506" t="s">
        <v>659</v>
      </c>
      <c r="P2506">
        <v>1</v>
      </c>
      <c r="Q2506">
        <v>1</v>
      </c>
      <c r="R2506">
        <v>3400</v>
      </c>
      <c r="S2506" t="s">
        <v>223</v>
      </c>
      <c r="T2506">
        <v>0</v>
      </c>
      <c r="U2506" t="s">
        <v>9292</v>
      </c>
      <c r="V2506" t="s">
        <v>933</v>
      </c>
      <c r="W2506" t="s">
        <v>659</v>
      </c>
      <c r="X2506" t="s">
        <v>659</v>
      </c>
      <c r="Y2506">
        <v>3400</v>
      </c>
      <c r="AB2506">
        <v>0</v>
      </c>
      <c r="AC2506">
        <v>0</v>
      </c>
      <c r="AD2506">
        <v>2</v>
      </c>
      <c r="AE2506">
        <v>1275</v>
      </c>
      <c r="AF2506">
        <v>1.75</v>
      </c>
      <c r="AQ2506">
        <v>1</v>
      </c>
      <c r="AR2506">
        <f t="shared" si="39"/>
        <v>0</v>
      </c>
      <c r="AS2506">
        <v>1</v>
      </c>
      <c r="AT2506" t="s">
        <v>134</v>
      </c>
      <c r="AU2506">
        <v>43</v>
      </c>
    </row>
    <row r="2507" spans="1:47">
      <c r="A2507" t="s">
        <v>9296</v>
      </c>
      <c r="C2507">
        <v>310</v>
      </c>
      <c r="D2507" t="s">
        <v>9297</v>
      </c>
      <c r="E2507">
        <v>101</v>
      </c>
      <c r="F2507" t="s">
        <v>9298</v>
      </c>
      <c r="H2507" t="s">
        <v>220</v>
      </c>
      <c r="I2507" t="s">
        <v>9299</v>
      </c>
      <c r="J2507">
        <v>0.13782</v>
      </c>
      <c r="K2507">
        <v>0</v>
      </c>
      <c r="L2507">
        <v>0</v>
      </c>
      <c r="M2507">
        <v>1</v>
      </c>
      <c r="N2507">
        <v>1</v>
      </c>
      <c r="O2507" t="s">
        <v>659</v>
      </c>
      <c r="P2507">
        <v>1</v>
      </c>
      <c r="Q2507">
        <v>1</v>
      </c>
      <c r="R2507">
        <v>2100</v>
      </c>
      <c r="S2507" t="s">
        <v>223</v>
      </c>
      <c r="T2507">
        <v>0</v>
      </c>
      <c r="U2507" t="s">
        <v>9296</v>
      </c>
      <c r="V2507" t="s">
        <v>933</v>
      </c>
      <c r="W2507" t="s">
        <v>659</v>
      </c>
      <c r="X2507" t="s">
        <v>659</v>
      </c>
      <c r="Y2507">
        <v>2100</v>
      </c>
      <c r="AB2507">
        <v>0</v>
      </c>
      <c r="AC2507">
        <v>0</v>
      </c>
      <c r="AD2507">
        <v>2</v>
      </c>
      <c r="AE2507">
        <v>842</v>
      </c>
      <c r="AF2507">
        <v>1</v>
      </c>
      <c r="AQ2507">
        <v>1</v>
      </c>
      <c r="AR2507">
        <f t="shared" si="39"/>
        <v>0</v>
      </c>
      <c r="AS2507">
        <v>1</v>
      </c>
      <c r="AT2507" t="s">
        <v>134</v>
      </c>
      <c r="AU2507">
        <v>43</v>
      </c>
    </row>
    <row r="2508" spans="1:47">
      <c r="A2508" t="s">
        <v>9300</v>
      </c>
      <c r="C2508">
        <v>310</v>
      </c>
      <c r="D2508" t="s">
        <v>9301</v>
      </c>
      <c r="E2508">
        <v>101</v>
      </c>
      <c r="F2508" t="s">
        <v>9302</v>
      </c>
      <c r="G2508" t="s">
        <v>219</v>
      </c>
      <c r="H2508" t="s">
        <v>220</v>
      </c>
      <c r="I2508" t="s">
        <v>9303</v>
      </c>
      <c r="J2508">
        <v>0.11763999999999999</v>
      </c>
      <c r="K2508">
        <v>0</v>
      </c>
      <c r="L2508">
        <v>0</v>
      </c>
      <c r="M2508">
        <v>1</v>
      </c>
      <c r="N2508">
        <v>1</v>
      </c>
      <c r="O2508" t="s">
        <v>659</v>
      </c>
      <c r="P2508">
        <v>1</v>
      </c>
      <c r="Q2508">
        <v>1</v>
      </c>
      <c r="R2508">
        <v>2000</v>
      </c>
      <c r="S2508" t="s">
        <v>243</v>
      </c>
      <c r="T2508">
        <v>0</v>
      </c>
      <c r="U2508" t="s">
        <v>9300</v>
      </c>
      <c r="V2508" t="s">
        <v>933</v>
      </c>
      <c r="W2508" t="s">
        <v>659</v>
      </c>
      <c r="X2508" t="s">
        <v>659</v>
      </c>
      <c r="Y2508">
        <v>2000</v>
      </c>
      <c r="AB2508">
        <v>0</v>
      </c>
      <c r="AC2508">
        <v>0</v>
      </c>
      <c r="AD2508">
        <v>1</v>
      </c>
      <c r="AE2508">
        <v>1026</v>
      </c>
      <c r="AF2508">
        <v>1</v>
      </c>
      <c r="AQ2508">
        <v>2</v>
      </c>
      <c r="AR2508">
        <f t="shared" si="39"/>
        <v>0</v>
      </c>
      <c r="AS2508">
        <v>1</v>
      </c>
      <c r="AT2508" t="s">
        <v>134</v>
      </c>
      <c r="AU2508">
        <v>43</v>
      </c>
    </row>
    <row r="2509" spans="1:47">
      <c r="A2509" t="s">
        <v>9304</v>
      </c>
      <c r="C2509">
        <v>310</v>
      </c>
      <c r="D2509" t="s">
        <v>9305</v>
      </c>
      <c r="E2509">
        <v>101</v>
      </c>
      <c r="F2509" t="s">
        <v>9306</v>
      </c>
      <c r="G2509" t="s">
        <v>219</v>
      </c>
      <c r="H2509" t="s">
        <v>220</v>
      </c>
      <c r="I2509" t="s">
        <v>9307</v>
      </c>
      <c r="J2509">
        <v>9.844E-2</v>
      </c>
      <c r="K2509">
        <v>0</v>
      </c>
      <c r="L2509">
        <v>0</v>
      </c>
      <c r="M2509">
        <v>1</v>
      </c>
      <c r="N2509">
        <v>1</v>
      </c>
      <c r="O2509" t="s">
        <v>659</v>
      </c>
      <c r="P2509">
        <v>1</v>
      </c>
      <c r="Q2509">
        <v>1</v>
      </c>
      <c r="R2509">
        <v>12200</v>
      </c>
      <c r="S2509" t="s">
        <v>223</v>
      </c>
      <c r="T2509">
        <v>0</v>
      </c>
      <c r="U2509" t="s">
        <v>9304</v>
      </c>
      <c r="V2509" t="s">
        <v>933</v>
      </c>
      <c r="W2509" t="s">
        <v>659</v>
      </c>
      <c r="X2509" t="s">
        <v>659</v>
      </c>
      <c r="Y2509">
        <v>12200</v>
      </c>
      <c r="AB2509">
        <v>0</v>
      </c>
      <c r="AC2509">
        <v>0</v>
      </c>
      <c r="AD2509">
        <v>2</v>
      </c>
      <c r="AE2509">
        <v>816</v>
      </c>
      <c r="AF2509">
        <v>1</v>
      </c>
      <c r="AQ2509">
        <v>1</v>
      </c>
      <c r="AR2509">
        <f t="shared" si="39"/>
        <v>0</v>
      </c>
      <c r="AS2509">
        <v>1</v>
      </c>
      <c r="AT2509" t="s">
        <v>134</v>
      </c>
      <c r="AU2509">
        <v>43</v>
      </c>
    </row>
    <row r="2510" spans="1:47">
      <c r="A2510" t="s">
        <v>9308</v>
      </c>
      <c r="C2510">
        <v>310</v>
      </c>
      <c r="D2510" t="s">
        <v>9309</v>
      </c>
      <c r="E2510">
        <v>101</v>
      </c>
      <c r="F2510" t="s">
        <v>9310</v>
      </c>
      <c r="G2510" t="s">
        <v>219</v>
      </c>
      <c r="H2510" t="s">
        <v>220</v>
      </c>
      <c r="I2510" t="s">
        <v>9311</v>
      </c>
      <c r="J2510">
        <v>0.12332</v>
      </c>
      <c r="K2510">
        <v>1</v>
      </c>
      <c r="L2510">
        <v>1</v>
      </c>
      <c r="M2510">
        <v>1</v>
      </c>
      <c r="N2510">
        <v>1</v>
      </c>
      <c r="O2510" t="s">
        <v>225</v>
      </c>
      <c r="P2510">
        <v>0</v>
      </c>
      <c r="Q2510">
        <v>1</v>
      </c>
      <c r="R2510">
        <v>600</v>
      </c>
      <c r="S2510" t="s">
        <v>223</v>
      </c>
      <c r="T2510">
        <v>600</v>
      </c>
      <c r="U2510" t="s">
        <v>9308</v>
      </c>
      <c r="V2510" t="s">
        <v>933</v>
      </c>
      <c r="W2510" t="s">
        <v>659</v>
      </c>
      <c r="X2510" t="s">
        <v>225</v>
      </c>
      <c r="Y2510">
        <v>600</v>
      </c>
      <c r="AB2510">
        <v>1</v>
      </c>
      <c r="AC2510">
        <v>1</v>
      </c>
      <c r="AD2510">
        <v>1</v>
      </c>
      <c r="AE2510">
        <v>510</v>
      </c>
      <c r="AF2510">
        <v>1</v>
      </c>
      <c r="AQ2510">
        <v>1</v>
      </c>
      <c r="AR2510">
        <f t="shared" si="39"/>
        <v>9.68</v>
      </c>
      <c r="AS2510">
        <v>1</v>
      </c>
      <c r="AT2510" t="s">
        <v>134</v>
      </c>
      <c r="AU2510">
        <v>43</v>
      </c>
    </row>
    <row r="2511" spans="1:47">
      <c r="A2511" t="s">
        <v>9312</v>
      </c>
      <c r="C2511">
        <v>310</v>
      </c>
      <c r="D2511" t="s">
        <v>9313</v>
      </c>
      <c r="E2511">
        <v>101</v>
      </c>
      <c r="F2511" t="s">
        <v>9314</v>
      </c>
      <c r="G2511" t="s">
        <v>219</v>
      </c>
      <c r="H2511" t="s">
        <v>220</v>
      </c>
      <c r="I2511" t="s">
        <v>9315</v>
      </c>
      <c r="J2511">
        <v>0.74936999999999998</v>
      </c>
      <c r="K2511">
        <v>1</v>
      </c>
      <c r="L2511">
        <v>1</v>
      </c>
      <c r="M2511">
        <v>1</v>
      </c>
      <c r="N2511">
        <v>1</v>
      </c>
      <c r="O2511" t="s">
        <v>225</v>
      </c>
      <c r="P2511">
        <v>0</v>
      </c>
      <c r="Q2511">
        <v>1</v>
      </c>
      <c r="R2511">
        <v>3700</v>
      </c>
      <c r="S2511" t="s">
        <v>223</v>
      </c>
      <c r="T2511">
        <v>3700</v>
      </c>
      <c r="U2511" t="s">
        <v>9312</v>
      </c>
      <c r="V2511" t="s">
        <v>413</v>
      </c>
      <c r="W2511" t="s">
        <v>225</v>
      </c>
      <c r="X2511" t="s">
        <v>225</v>
      </c>
      <c r="Y2511">
        <v>3700</v>
      </c>
      <c r="AB2511">
        <v>1</v>
      </c>
      <c r="AC2511">
        <v>1</v>
      </c>
      <c r="AD2511">
        <v>4</v>
      </c>
      <c r="AE2511">
        <v>2004</v>
      </c>
      <c r="AF2511">
        <v>2</v>
      </c>
      <c r="AQ2511">
        <v>1</v>
      </c>
      <c r="AR2511">
        <f t="shared" si="39"/>
        <v>9.68</v>
      </c>
      <c r="AS2511">
        <v>1</v>
      </c>
      <c r="AT2511" t="s">
        <v>136</v>
      </c>
      <c r="AU2511">
        <v>45</v>
      </c>
    </row>
    <row r="2512" spans="1:47">
      <c r="A2512" t="s">
        <v>9316</v>
      </c>
      <c r="C2512">
        <v>310</v>
      </c>
      <c r="D2512" t="s">
        <v>9317</v>
      </c>
      <c r="E2512">
        <v>101</v>
      </c>
      <c r="F2512" t="s">
        <v>9318</v>
      </c>
      <c r="G2512" t="s">
        <v>219</v>
      </c>
      <c r="H2512" t="s">
        <v>220</v>
      </c>
      <c r="I2512" t="s">
        <v>9319</v>
      </c>
      <c r="J2512">
        <v>0.1076</v>
      </c>
      <c r="K2512">
        <v>0</v>
      </c>
      <c r="L2512">
        <v>0</v>
      </c>
      <c r="M2512">
        <v>1</v>
      </c>
      <c r="N2512">
        <v>1</v>
      </c>
      <c r="O2512" t="s">
        <v>659</v>
      </c>
      <c r="P2512">
        <v>1</v>
      </c>
      <c r="Q2512">
        <v>1</v>
      </c>
      <c r="R2512">
        <v>4200</v>
      </c>
      <c r="S2512" t="s">
        <v>223</v>
      </c>
      <c r="T2512">
        <v>0</v>
      </c>
      <c r="U2512" t="s">
        <v>9316</v>
      </c>
      <c r="V2512" t="s">
        <v>933</v>
      </c>
      <c r="W2512" t="s">
        <v>659</v>
      </c>
      <c r="X2512" t="s">
        <v>659</v>
      </c>
      <c r="Y2512">
        <v>4200</v>
      </c>
      <c r="AB2512">
        <v>0</v>
      </c>
      <c r="AC2512">
        <v>0</v>
      </c>
      <c r="AD2512">
        <v>2</v>
      </c>
      <c r="AE2512">
        <v>684</v>
      </c>
      <c r="AF2512">
        <v>1</v>
      </c>
      <c r="AQ2512">
        <v>1</v>
      </c>
      <c r="AR2512">
        <f t="shared" si="39"/>
        <v>0</v>
      </c>
      <c r="AS2512">
        <v>1</v>
      </c>
      <c r="AT2512" t="s">
        <v>134</v>
      </c>
      <c r="AU2512">
        <v>43</v>
      </c>
    </row>
    <row r="2513" spans="1:47">
      <c r="A2513" t="s">
        <v>9320</v>
      </c>
      <c r="C2513">
        <v>310</v>
      </c>
      <c r="D2513" t="s">
        <v>9321</v>
      </c>
      <c r="E2513">
        <v>101</v>
      </c>
      <c r="F2513" t="s">
        <v>9322</v>
      </c>
      <c r="G2513" t="s">
        <v>219</v>
      </c>
      <c r="H2513" t="s">
        <v>220</v>
      </c>
      <c r="I2513" t="s">
        <v>9323</v>
      </c>
      <c r="J2513">
        <v>0.1399</v>
      </c>
      <c r="K2513">
        <v>0</v>
      </c>
      <c r="L2513">
        <v>0</v>
      </c>
      <c r="M2513">
        <v>1</v>
      </c>
      <c r="N2513">
        <v>1</v>
      </c>
      <c r="O2513" t="s">
        <v>659</v>
      </c>
      <c r="P2513">
        <v>1</v>
      </c>
      <c r="Q2513">
        <v>1</v>
      </c>
      <c r="R2513">
        <v>3000</v>
      </c>
      <c r="S2513" t="s">
        <v>223</v>
      </c>
      <c r="T2513">
        <v>0</v>
      </c>
      <c r="U2513" t="s">
        <v>9320</v>
      </c>
      <c r="V2513" t="s">
        <v>933</v>
      </c>
      <c r="W2513" t="s">
        <v>659</v>
      </c>
      <c r="X2513" t="s">
        <v>659</v>
      </c>
      <c r="Y2513">
        <v>3000</v>
      </c>
      <c r="AB2513">
        <v>0</v>
      </c>
      <c r="AC2513">
        <v>0</v>
      </c>
      <c r="AD2513">
        <v>2</v>
      </c>
      <c r="AE2513">
        <v>836</v>
      </c>
      <c r="AF2513">
        <v>1</v>
      </c>
      <c r="AQ2513">
        <v>1</v>
      </c>
      <c r="AR2513">
        <f t="shared" si="39"/>
        <v>0</v>
      </c>
      <c r="AS2513">
        <v>1</v>
      </c>
      <c r="AT2513" t="s">
        <v>134</v>
      </c>
      <c r="AU2513">
        <v>43</v>
      </c>
    </row>
    <row r="2514" spans="1:47">
      <c r="A2514" t="s">
        <v>9324</v>
      </c>
      <c r="C2514">
        <v>310</v>
      </c>
      <c r="D2514" t="s">
        <v>9325</v>
      </c>
      <c r="E2514">
        <v>101</v>
      </c>
      <c r="F2514" t="s">
        <v>9249</v>
      </c>
      <c r="G2514" t="s">
        <v>422</v>
      </c>
      <c r="H2514" t="s">
        <v>220</v>
      </c>
      <c r="I2514" t="s">
        <v>9326</v>
      </c>
      <c r="J2514">
        <v>0.24332000000000001</v>
      </c>
      <c r="K2514">
        <v>0</v>
      </c>
      <c r="L2514">
        <v>0</v>
      </c>
      <c r="M2514">
        <v>1</v>
      </c>
      <c r="N2514">
        <v>1</v>
      </c>
      <c r="O2514" t="s">
        <v>659</v>
      </c>
      <c r="P2514">
        <v>1</v>
      </c>
      <c r="Q2514">
        <v>1</v>
      </c>
      <c r="R2514">
        <v>9200</v>
      </c>
      <c r="S2514" t="s">
        <v>223</v>
      </c>
      <c r="T2514">
        <v>0</v>
      </c>
      <c r="U2514" t="s">
        <v>9324</v>
      </c>
      <c r="V2514" t="s">
        <v>893</v>
      </c>
      <c r="W2514" t="s">
        <v>659</v>
      </c>
      <c r="X2514" t="s">
        <v>659</v>
      </c>
      <c r="Y2514">
        <v>9200</v>
      </c>
      <c r="AB2514">
        <v>0</v>
      </c>
      <c r="AC2514">
        <v>0</v>
      </c>
      <c r="AD2514">
        <v>3</v>
      </c>
      <c r="AE2514">
        <v>1120</v>
      </c>
      <c r="AF2514">
        <v>1</v>
      </c>
      <c r="AQ2514">
        <v>1</v>
      </c>
      <c r="AR2514">
        <f t="shared" si="39"/>
        <v>0</v>
      </c>
      <c r="AS2514">
        <v>1</v>
      </c>
      <c r="AT2514" t="s">
        <v>135</v>
      </c>
      <c r="AU2514">
        <v>44</v>
      </c>
    </row>
    <row r="2515" spans="1:47">
      <c r="A2515" t="s">
        <v>248</v>
      </c>
      <c r="C2515">
        <v>310</v>
      </c>
      <c r="E2515">
        <v>0</v>
      </c>
      <c r="J2515">
        <v>7.0400000000000003E-3</v>
      </c>
      <c r="K2515">
        <v>0</v>
      </c>
      <c r="L2515">
        <v>0</v>
      </c>
      <c r="M2515">
        <v>0</v>
      </c>
      <c r="N2515">
        <v>0</v>
      </c>
      <c r="P2515">
        <v>0</v>
      </c>
      <c r="Q2515">
        <v>0</v>
      </c>
      <c r="R2515">
        <v>0</v>
      </c>
      <c r="S2515" t="s">
        <v>249</v>
      </c>
      <c r="T2515">
        <v>0</v>
      </c>
      <c r="Y2515">
        <v>0</v>
      </c>
      <c r="AB2515">
        <v>0</v>
      </c>
      <c r="AC2515">
        <v>0</v>
      </c>
      <c r="AD2515">
        <v>0</v>
      </c>
      <c r="AE2515">
        <v>0</v>
      </c>
      <c r="AF2515">
        <v>0</v>
      </c>
      <c r="AQ2515">
        <v>0</v>
      </c>
      <c r="AR2515">
        <f t="shared" si="39"/>
        <v>0</v>
      </c>
      <c r="AS2515">
        <v>1</v>
      </c>
      <c r="AT2515" t="s">
        <v>134</v>
      </c>
      <c r="AU2515">
        <v>43</v>
      </c>
    </row>
    <row r="2516" spans="1:47">
      <c r="A2516" t="s">
        <v>9327</v>
      </c>
      <c r="C2516">
        <v>310</v>
      </c>
      <c r="D2516" t="s">
        <v>9328</v>
      </c>
      <c r="E2516">
        <v>101</v>
      </c>
      <c r="F2516" t="s">
        <v>9329</v>
      </c>
      <c r="G2516" t="s">
        <v>219</v>
      </c>
      <c r="H2516" t="s">
        <v>220</v>
      </c>
      <c r="I2516" t="s">
        <v>9330</v>
      </c>
      <c r="J2516">
        <v>0.26339000000000001</v>
      </c>
      <c r="K2516">
        <v>0</v>
      </c>
      <c r="L2516">
        <v>0</v>
      </c>
      <c r="M2516">
        <v>1</v>
      </c>
      <c r="N2516">
        <v>1</v>
      </c>
      <c r="O2516" t="s">
        <v>659</v>
      </c>
      <c r="P2516">
        <v>1</v>
      </c>
      <c r="Q2516">
        <v>1</v>
      </c>
      <c r="R2516">
        <v>15700</v>
      </c>
      <c r="S2516" t="s">
        <v>223</v>
      </c>
      <c r="T2516">
        <v>0</v>
      </c>
      <c r="U2516" t="s">
        <v>9327</v>
      </c>
      <c r="V2516" t="s">
        <v>933</v>
      </c>
      <c r="W2516" t="s">
        <v>659</v>
      </c>
      <c r="X2516" t="s">
        <v>659</v>
      </c>
      <c r="Y2516">
        <v>15700</v>
      </c>
      <c r="AB2516">
        <v>0</v>
      </c>
      <c r="AC2516">
        <v>0</v>
      </c>
      <c r="AD2516">
        <v>2</v>
      </c>
      <c r="AE2516">
        <v>864</v>
      </c>
      <c r="AF2516">
        <v>1</v>
      </c>
      <c r="AQ2516">
        <v>3</v>
      </c>
      <c r="AR2516">
        <f t="shared" si="39"/>
        <v>0</v>
      </c>
      <c r="AS2516">
        <v>1</v>
      </c>
      <c r="AT2516" t="s">
        <v>134</v>
      </c>
      <c r="AU2516">
        <v>43</v>
      </c>
    </row>
    <row r="2517" spans="1:47">
      <c r="A2517" t="s">
        <v>9331</v>
      </c>
      <c r="C2517">
        <v>310</v>
      </c>
      <c r="D2517" t="s">
        <v>9332</v>
      </c>
      <c r="E2517">
        <v>101</v>
      </c>
      <c r="F2517" t="s">
        <v>9333</v>
      </c>
      <c r="G2517" t="s">
        <v>219</v>
      </c>
      <c r="H2517" t="s">
        <v>220</v>
      </c>
      <c r="I2517" t="s">
        <v>9334</v>
      </c>
      <c r="J2517">
        <v>0.22153</v>
      </c>
      <c r="K2517">
        <v>0</v>
      </c>
      <c r="L2517">
        <v>0</v>
      </c>
      <c r="M2517">
        <v>1</v>
      </c>
      <c r="N2517">
        <v>1</v>
      </c>
      <c r="O2517" t="s">
        <v>659</v>
      </c>
      <c r="P2517">
        <v>1</v>
      </c>
      <c r="Q2517">
        <v>1</v>
      </c>
      <c r="R2517">
        <v>700</v>
      </c>
      <c r="S2517" t="s">
        <v>223</v>
      </c>
      <c r="T2517">
        <v>0</v>
      </c>
      <c r="U2517" t="s">
        <v>9331</v>
      </c>
      <c r="V2517" t="s">
        <v>933</v>
      </c>
      <c r="W2517" t="s">
        <v>659</v>
      </c>
      <c r="X2517" t="s">
        <v>659</v>
      </c>
      <c r="Y2517">
        <v>700</v>
      </c>
      <c r="AB2517">
        <v>0</v>
      </c>
      <c r="AC2517">
        <v>0</v>
      </c>
      <c r="AD2517">
        <v>3</v>
      </c>
      <c r="AE2517">
        <v>1380</v>
      </c>
      <c r="AF2517">
        <v>1</v>
      </c>
      <c r="AQ2517">
        <v>1</v>
      </c>
      <c r="AR2517">
        <f t="shared" si="39"/>
        <v>0</v>
      </c>
      <c r="AS2517">
        <v>1</v>
      </c>
      <c r="AT2517" t="s">
        <v>134</v>
      </c>
      <c r="AU2517">
        <v>43</v>
      </c>
    </row>
    <row r="2518" spans="1:47">
      <c r="A2518" t="s">
        <v>9335</v>
      </c>
      <c r="C2518">
        <v>310</v>
      </c>
      <c r="D2518" t="s">
        <v>9336</v>
      </c>
      <c r="E2518">
        <v>101</v>
      </c>
      <c r="F2518" t="s">
        <v>9337</v>
      </c>
      <c r="G2518" t="s">
        <v>422</v>
      </c>
      <c r="H2518" t="s">
        <v>220</v>
      </c>
      <c r="I2518" t="s">
        <v>9338</v>
      </c>
      <c r="J2518">
        <v>0.64176999999999995</v>
      </c>
      <c r="K2518">
        <v>0</v>
      </c>
      <c r="L2518">
        <v>0</v>
      </c>
      <c r="M2518">
        <v>1</v>
      </c>
      <c r="N2518">
        <v>1</v>
      </c>
      <c r="O2518" t="s">
        <v>659</v>
      </c>
      <c r="P2518">
        <v>1</v>
      </c>
      <c r="Q2518">
        <v>1</v>
      </c>
      <c r="R2518">
        <v>7600</v>
      </c>
      <c r="S2518" t="s">
        <v>223</v>
      </c>
      <c r="T2518">
        <v>0</v>
      </c>
      <c r="U2518" t="s">
        <v>9335</v>
      </c>
      <c r="V2518" t="s">
        <v>933</v>
      </c>
      <c r="W2518" t="s">
        <v>659</v>
      </c>
      <c r="X2518" t="s">
        <v>659</v>
      </c>
      <c r="Y2518">
        <v>7600</v>
      </c>
      <c r="AB2518">
        <v>0</v>
      </c>
      <c r="AC2518">
        <v>0</v>
      </c>
      <c r="AD2518">
        <v>3</v>
      </c>
      <c r="AE2518">
        <v>1668</v>
      </c>
      <c r="AF2518">
        <v>1</v>
      </c>
      <c r="AQ2518">
        <v>1</v>
      </c>
      <c r="AR2518">
        <f t="shared" si="39"/>
        <v>0</v>
      </c>
      <c r="AS2518">
        <v>1</v>
      </c>
      <c r="AT2518" t="s">
        <v>135</v>
      </c>
      <c r="AU2518">
        <v>44</v>
      </c>
    </row>
    <row r="2519" spans="1:47">
      <c r="A2519" t="s">
        <v>9339</v>
      </c>
      <c r="C2519">
        <v>310</v>
      </c>
      <c r="D2519" t="s">
        <v>9281</v>
      </c>
      <c r="E2519">
        <v>101</v>
      </c>
      <c r="F2519" t="s">
        <v>9340</v>
      </c>
      <c r="G2519" t="s">
        <v>219</v>
      </c>
      <c r="H2519" t="s">
        <v>220</v>
      </c>
      <c r="I2519" t="s">
        <v>9341</v>
      </c>
      <c r="J2519">
        <v>7.8390000000000001E-2</v>
      </c>
      <c r="K2519">
        <v>0</v>
      </c>
      <c r="L2519">
        <v>0</v>
      </c>
      <c r="M2519">
        <v>1</v>
      </c>
      <c r="N2519">
        <v>1</v>
      </c>
      <c r="O2519" t="s">
        <v>659</v>
      </c>
      <c r="P2519">
        <v>1</v>
      </c>
      <c r="Q2519">
        <v>1</v>
      </c>
      <c r="R2519">
        <v>3600</v>
      </c>
      <c r="S2519" t="s">
        <v>223</v>
      </c>
      <c r="T2519">
        <v>0</v>
      </c>
      <c r="U2519" t="s">
        <v>9339</v>
      </c>
      <c r="V2519" t="s">
        <v>933</v>
      </c>
      <c r="W2519" t="s">
        <v>659</v>
      </c>
      <c r="X2519" t="s">
        <v>659</v>
      </c>
      <c r="Y2519">
        <v>3600</v>
      </c>
      <c r="AB2519">
        <v>0</v>
      </c>
      <c r="AC2519">
        <v>0</v>
      </c>
      <c r="AD2519">
        <v>6</v>
      </c>
      <c r="AE2519">
        <v>1687</v>
      </c>
      <c r="AF2519">
        <v>1.9</v>
      </c>
      <c r="AQ2519">
        <v>1</v>
      </c>
      <c r="AR2519">
        <f t="shared" si="39"/>
        <v>0</v>
      </c>
      <c r="AS2519">
        <v>1</v>
      </c>
      <c r="AT2519" t="s">
        <v>134</v>
      </c>
      <c r="AU2519">
        <v>43</v>
      </c>
    </row>
    <row r="2520" spans="1:47">
      <c r="A2520" t="s">
        <v>9342</v>
      </c>
      <c r="C2520">
        <v>310</v>
      </c>
      <c r="D2520" t="s">
        <v>9343</v>
      </c>
      <c r="E2520">
        <v>101</v>
      </c>
      <c r="F2520" t="s">
        <v>1401</v>
      </c>
      <c r="G2520" t="s">
        <v>219</v>
      </c>
      <c r="H2520" t="s">
        <v>220</v>
      </c>
      <c r="I2520" t="s">
        <v>9344</v>
      </c>
      <c r="J2520">
        <v>0.10047</v>
      </c>
      <c r="K2520">
        <v>0</v>
      </c>
      <c r="L2520">
        <v>0</v>
      </c>
      <c r="M2520">
        <v>1</v>
      </c>
      <c r="N2520">
        <v>1</v>
      </c>
      <c r="O2520" t="s">
        <v>659</v>
      </c>
      <c r="P2520">
        <v>1</v>
      </c>
      <c r="Q2520">
        <v>1</v>
      </c>
      <c r="R2520">
        <v>1300</v>
      </c>
      <c r="S2520" t="s">
        <v>223</v>
      </c>
      <c r="T2520">
        <v>0</v>
      </c>
      <c r="U2520" t="s">
        <v>9342</v>
      </c>
      <c r="V2520" t="s">
        <v>933</v>
      </c>
      <c r="W2520" t="s">
        <v>659</v>
      </c>
      <c r="X2520" t="s">
        <v>659</v>
      </c>
      <c r="Y2520">
        <v>1300</v>
      </c>
      <c r="AB2520">
        <v>0</v>
      </c>
      <c r="AC2520">
        <v>0</v>
      </c>
      <c r="AD2520">
        <v>3</v>
      </c>
      <c r="AE2520">
        <v>1152</v>
      </c>
      <c r="AF2520">
        <v>1.75</v>
      </c>
      <c r="AQ2520">
        <v>1</v>
      </c>
      <c r="AR2520">
        <f t="shared" si="39"/>
        <v>0</v>
      </c>
      <c r="AS2520">
        <v>1</v>
      </c>
      <c r="AT2520" t="s">
        <v>134</v>
      </c>
      <c r="AU2520">
        <v>43</v>
      </c>
    </row>
    <row r="2521" spans="1:47">
      <c r="A2521" t="s">
        <v>9345</v>
      </c>
      <c r="C2521">
        <v>310</v>
      </c>
      <c r="D2521" t="s">
        <v>9346</v>
      </c>
      <c r="E2521">
        <v>101</v>
      </c>
      <c r="F2521" t="s">
        <v>9347</v>
      </c>
      <c r="G2521" t="s">
        <v>219</v>
      </c>
      <c r="H2521" t="s">
        <v>220</v>
      </c>
      <c r="I2521" t="s">
        <v>9348</v>
      </c>
      <c r="J2521">
        <v>0.24970999999999999</v>
      </c>
      <c r="K2521">
        <v>0</v>
      </c>
      <c r="L2521">
        <v>0</v>
      </c>
      <c r="M2521">
        <v>1</v>
      </c>
      <c r="N2521">
        <v>1</v>
      </c>
      <c r="O2521" t="s">
        <v>659</v>
      </c>
      <c r="P2521">
        <v>1</v>
      </c>
      <c r="Q2521">
        <v>1</v>
      </c>
      <c r="R2521">
        <v>5600</v>
      </c>
      <c r="S2521" t="s">
        <v>223</v>
      </c>
      <c r="T2521">
        <v>0</v>
      </c>
      <c r="U2521" t="s">
        <v>9345</v>
      </c>
      <c r="V2521" t="s">
        <v>933</v>
      </c>
      <c r="W2521" t="s">
        <v>659</v>
      </c>
      <c r="X2521" t="s">
        <v>659</v>
      </c>
      <c r="Y2521">
        <v>5600</v>
      </c>
      <c r="AB2521">
        <v>0</v>
      </c>
      <c r="AC2521">
        <v>0</v>
      </c>
      <c r="AD2521">
        <v>1</v>
      </c>
      <c r="AE2521">
        <v>619</v>
      </c>
      <c r="AF2521">
        <v>1</v>
      </c>
      <c r="AQ2521">
        <v>3</v>
      </c>
      <c r="AR2521">
        <f t="shared" si="39"/>
        <v>0</v>
      </c>
      <c r="AS2521">
        <v>1</v>
      </c>
      <c r="AT2521" t="s">
        <v>134</v>
      </c>
      <c r="AU2521">
        <v>43</v>
      </c>
    </row>
    <row r="2522" spans="1:47">
      <c r="A2522" t="s">
        <v>9349</v>
      </c>
      <c r="C2522">
        <v>310</v>
      </c>
      <c r="D2522" t="s">
        <v>9350</v>
      </c>
      <c r="E2522">
        <v>132</v>
      </c>
      <c r="F2522" t="s">
        <v>9351</v>
      </c>
      <c r="G2522" t="s">
        <v>219</v>
      </c>
      <c r="H2522" t="s">
        <v>260</v>
      </c>
      <c r="I2522" t="s">
        <v>9352</v>
      </c>
      <c r="J2522">
        <v>8.7010000000000004E-2</v>
      </c>
      <c r="K2522">
        <v>0</v>
      </c>
      <c r="L2522">
        <v>0</v>
      </c>
      <c r="M2522">
        <v>0</v>
      </c>
      <c r="N2522">
        <v>0</v>
      </c>
      <c r="P2522">
        <v>0</v>
      </c>
      <c r="Q2522">
        <v>0</v>
      </c>
      <c r="R2522">
        <v>0</v>
      </c>
      <c r="S2522" t="s">
        <v>223</v>
      </c>
      <c r="T2522">
        <v>0</v>
      </c>
      <c r="U2522" t="s">
        <v>9349</v>
      </c>
      <c r="Y2522">
        <v>0</v>
      </c>
      <c r="AB2522">
        <v>0</v>
      </c>
      <c r="AC2522">
        <v>0</v>
      </c>
      <c r="AD2522">
        <v>0</v>
      </c>
      <c r="AE2522">
        <v>0</v>
      </c>
      <c r="AF2522">
        <v>0</v>
      </c>
      <c r="AQ2522">
        <v>1</v>
      </c>
      <c r="AR2522">
        <f t="shared" si="39"/>
        <v>0</v>
      </c>
      <c r="AS2522">
        <v>1</v>
      </c>
      <c r="AT2522" t="s">
        <v>134</v>
      </c>
      <c r="AU2522">
        <v>43</v>
      </c>
    </row>
    <row r="2523" spans="1:47">
      <c r="A2523" t="s">
        <v>9353</v>
      </c>
      <c r="C2523">
        <v>310</v>
      </c>
      <c r="D2523" t="s">
        <v>9354</v>
      </c>
      <c r="E2523">
        <v>101</v>
      </c>
      <c r="F2523" t="s">
        <v>9355</v>
      </c>
      <c r="G2523" t="s">
        <v>219</v>
      </c>
      <c r="H2523" t="s">
        <v>220</v>
      </c>
      <c r="I2523" t="s">
        <v>9356</v>
      </c>
      <c r="J2523">
        <v>7.8570000000000001E-2</v>
      </c>
      <c r="K2523">
        <v>0</v>
      </c>
      <c r="L2523">
        <v>0</v>
      </c>
      <c r="M2523">
        <v>1</v>
      </c>
      <c r="N2523">
        <v>1</v>
      </c>
      <c r="O2523" t="s">
        <v>659</v>
      </c>
      <c r="P2523">
        <v>1</v>
      </c>
      <c r="Q2523">
        <v>1</v>
      </c>
      <c r="R2523">
        <v>23000</v>
      </c>
      <c r="S2523" t="s">
        <v>223</v>
      </c>
      <c r="T2523">
        <v>0</v>
      </c>
      <c r="U2523" t="s">
        <v>9353</v>
      </c>
      <c r="V2523" t="s">
        <v>933</v>
      </c>
      <c r="W2523" t="s">
        <v>659</v>
      </c>
      <c r="X2523" t="s">
        <v>659</v>
      </c>
      <c r="Y2523">
        <v>23000</v>
      </c>
      <c r="AB2523">
        <v>0</v>
      </c>
      <c r="AC2523">
        <v>0</v>
      </c>
      <c r="AD2523">
        <v>3</v>
      </c>
      <c r="AE2523">
        <v>960</v>
      </c>
      <c r="AF2523">
        <v>1.5</v>
      </c>
      <c r="AQ2523">
        <v>1</v>
      </c>
      <c r="AR2523">
        <f t="shared" si="39"/>
        <v>0</v>
      </c>
      <c r="AS2523">
        <v>1</v>
      </c>
      <c r="AT2523" t="s">
        <v>134</v>
      </c>
      <c r="AU2523">
        <v>43</v>
      </c>
    </row>
    <row r="2524" spans="1:47">
      <c r="A2524" t="s">
        <v>9357</v>
      </c>
      <c r="C2524">
        <v>310</v>
      </c>
      <c r="D2524" t="s">
        <v>9358</v>
      </c>
      <c r="E2524">
        <v>101</v>
      </c>
      <c r="F2524" t="s">
        <v>9359</v>
      </c>
      <c r="G2524" t="s">
        <v>219</v>
      </c>
      <c r="H2524" t="s">
        <v>220</v>
      </c>
      <c r="I2524" t="s">
        <v>9360</v>
      </c>
      <c r="J2524">
        <v>1.3270599999999999</v>
      </c>
      <c r="K2524">
        <v>1</v>
      </c>
      <c r="L2524">
        <v>1</v>
      </c>
      <c r="M2524">
        <v>1</v>
      </c>
      <c r="N2524">
        <v>1</v>
      </c>
      <c r="O2524" t="s">
        <v>225</v>
      </c>
      <c r="P2524">
        <v>0</v>
      </c>
      <c r="Q2524">
        <v>1</v>
      </c>
      <c r="R2524">
        <v>13200</v>
      </c>
      <c r="S2524" t="s">
        <v>223</v>
      </c>
      <c r="T2524">
        <v>13200</v>
      </c>
      <c r="U2524" t="s">
        <v>9357</v>
      </c>
      <c r="V2524" t="s">
        <v>455</v>
      </c>
      <c r="W2524" t="s">
        <v>225</v>
      </c>
      <c r="X2524" t="s">
        <v>225</v>
      </c>
      <c r="Y2524">
        <v>13200</v>
      </c>
      <c r="AB2524">
        <v>1</v>
      </c>
      <c r="AC2524">
        <v>1</v>
      </c>
      <c r="AD2524">
        <v>4</v>
      </c>
      <c r="AE2524">
        <v>1860</v>
      </c>
      <c r="AF2524">
        <v>2</v>
      </c>
      <c r="AQ2524">
        <v>1</v>
      </c>
      <c r="AR2524">
        <f t="shared" si="39"/>
        <v>9.68</v>
      </c>
      <c r="AS2524">
        <v>1</v>
      </c>
      <c r="AT2524" t="s">
        <v>136</v>
      </c>
      <c r="AU2524">
        <v>45</v>
      </c>
    </row>
    <row r="2525" spans="1:47">
      <c r="A2525" t="s">
        <v>9361</v>
      </c>
      <c r="C2525">
        <v>310</v>
      </c>
      <c r="D2525" t="s">
        <v>9362</v>
      </c>
      <c r="E2525">
        <v>101</v>
      </c>
      <c r="F2525" t="s">
        <v>9363</v>
      </c>
      <c r="G2525" t="s">
        <v>219</v>
      </c>
      <c r="H2525" t="s">
        <v>220</v>
      </c>
      <c r="I2525" t="s">
        <v>9364</v>
      </c>
      <c r="J2525">
        <v>0.38270999999999999</v>
      </c>
      <c r="K2525">
        <v>1</v>
      </c>
      <c r="L2525">
        <v>1</v>
      </c>
      <c r="M2525">
        <v>1</v>
      </c>
      <c r="N2525">
        <v>1</v>
      </c>
      <c r="O2525" t="s">
        <v>225</v>
      </c>
      <c r="P2525">
        <v>0</v>
      </c>
      <c r="Q2525">
        <v>1</v>
      </c>
      <c r="R2525">
        <v>4700</v>
      </c>
      <c r="S2525" t="s">
        <v>223</v>
      </c>
      <c r="T2525">
        <v>4700</v>
      </c>
      <c r="U2525" t="s">
        <v>9361</v>
      </c>
      <c r="V2525" t="s">
        <v>413</v>
      </c>
      <c r="W2525" t="s">
        <v>225</v>
      </c>
      <c r="X2525" t="s">
        <v>225</v>
      </c>
      <c r="Y2525">
        <v>4700</v>
      </c>
      <c r="AB2525">
        <v>1</v>
      </c>
      <c r="AC2525">
        <v>1</v>
      </c>
      <c r="AD2525">
        <v>2</v>
      </c>
      <c r="AE2525">
        <v>2200</v>
      </c>
      <c r="AF2525">
        <v>1</v>
      </c>
      <c r="AQ2525">
        <v>1</v>
      </c>
      <c r="AR2525">
        <f t="shared" si="39"/>
        <v>9.68</v>
      </c>
      <c r="AS2525">
        <v>1</v>
      </c>
      <c r="AT2525" t="s">
        <v>136</v>
      </c>
      <c r="AU2525">
        <v>45</v>
      </c>
    </row>
    <row r="2526" spans="1:47">
      <c r="A2526" t="s">
        <v>9365</v>
      </c>
      <c r="C2526">
        <v>310</v>
      </c>
      <c r="D2526" t="s">
        <v>9366</v>
      </c>
      <c r="E2526">
        <v>101</v>
      </c>
      <c r="F2526" t="s">
        <v>9367</v>
      </c>
      <c r="G2526" t="s">
        <v>219</v>
      </c>
      <c r="H2526" t="s">
        <v>220</v>
      </c>
      <c r="I2526" t="s">
        <v>9368</v>
      </c>
      <c r="J2526">
        <v>9.511E-2</v>
      </c>
      <c r="K2526">
        <v>0</v>
      </c>
      <c r="L2526">
        <v>0</v>
      </c>
      <c r="M2526">
        <v>1</v>
      </c>
      <c r="N2526">
        <v>1</v>
      </c>
      <c r="O2526" t="s">
        <v>659</v>
      </c>
      <c r="P2526">
        <v>1</v>
      </c>
      <c r="Q2526">
        <v>1</v>
      </c>
      <c r="R2526">
        <v>3800</v>
      </c>
      <c r="S2526" t="s">
        <v>223</v>
      </c>
      <c r="T2526">
        <v>0</v>
      </c>
      <c r="U2526" t="s">
        <v>9365</v>
      </c>
      <c r="V2526" t="s">
        <v>933</v>
      </c>
      <c r="W2526" t="s">
        <v>659</v>
      </c>
      <c r="X2526" t="s">
        <v>659</v>
      </c>
      <c r="Y2526">
        <v>3800</v>
      </c>
      <c r="AB2526">
        <v>0</v>
      </c>
      <c r="AC2526">
        <v>0</v>
      </c>
      <c r="AD2526">
        <v>3</v>
      </c>
      <c r="AE2526">
        <v>1686</v>
      </c>
      <c r="AF2526">
        <v>1.9</v>
      </c>
      <c r="AQ2526">
        <v>1</v>
      </c>
      <c r="AR2526">
        <f t="shared" si="39"/>
        <v>0</v>
      </c>
      <c r="AS2526">
        <v>1</v>
      </c>
      <c r="AT2526" t="s">
        <v>134</v>
      </c>
      <c r="AU2526">
        <v>43</v>
      </c>
    </row>
    <row r="2527" spans="1:47">
      <c r="A2527" t="s">
        <v>9369</v>
      </c>
      <c r="C2527">
        <v>310</v>
      </c>
      <c r="D2527" t="s">
        <v>9370</v>
      </c>
      <c r="E2527">
        <v>101</v>
      </c>
      <c r="F2527" t="s">
        <v>9371</v>
      </c>
      <c r="G2527" t="s">
        <v>219</v>
      </c>
      <c r="H2527" t="s">
        <v>220</v>
      </c>
      <c r="I2527" t="s">
        <v>9372</v>
      </c>
      <c r="J2527">
        <v>0.13647999999999999</v>
      </c>
      <c r="K2527">
        <v>0</v>
      </c>
      <c r="L2527">
        <v>0</v>
      </c>
      <c r="M2527">
        <v>1</v>
      </c>
      <c r="N2527">
        <v>1</v>
      </c>
      <c r="O2527" t="s">
        <v>659</v>
      </c>
      <c r="P2527">
        <v>1</v>
      </c>
      <c r="Q2527">
        <v>1</v>
      </c>
      <c r="R2527">
        <v>3500</v>
      </c>
      <c r="S2527" t="s">
        <v>223</v>
      </c>
      <c r="T2527">
        <v>0</v>
      </c>
      <c r="U2527" t="s">
        <v>9369</v>
      </c>
      <c r="V2527" t="s">
        <v>933</v>
      </c>
      <c r="W2527" t="s">
        <v>659</v>
      </c>
      <c r="X2527" t="s">
        <v>659</v>
      </c>
      <c r="Y2527">
        <v>3500</v>
      </c>
      <c r="AB2527">
        <v>0</v>
      </c>
      <c r="AC2527">
        <v>0</v>
      </c>
      <c r="AD2527">
        <v>2</v>
      </c>
      <c r="AE2527">
        <v>1086</v>
      </c>
      <c r="AF2527">
        <v>1</v>
      </c>
      <c r="AQ2527">
        <v>1</v>
      </c>
      <c r="AR2527">
        <f t="shared" si="39"/>
        <v>0</v>
      </c>
      <c r="AS2527">
        <v>1</v>
      </c>
      <c r="AT2527" t="s">
        <v>134</v>
      </c>
      <c r="AU2527">
        <v>43</v>
      </c>
    </row>
    <row r="2528" spans="1:47">
      <c r="A2528" t="s">
        <v>9373</v>
      </c>
      <c r="C2528">
        <v>310</v>
      </c>
      <c r="D2528" t="s">
        <v>9374</v>
      </c>
      <c r="E2528">
        <v>101</v>
      </c>
      <c r="F2528" t="s">
        <v>9375</v>
      </c>
      <c r="G2528" t="s">
        <v>219</v>
      </c>
      <c r="H2528" t="s">
        <v>220</v>
      </c>
      <c r="I2528" t="s">
        <v>9376</v>
      </c>
      <c r="J2528">
        <v>0.28644999999999998</v>
      </c>
      <c r="K2528">
        <v>0</v>
      </c>
      <c r="L2528">
        <v>0</v>
      </c>
      <c r="M2528">
        <v>1</v>
      </c>
      <c r="N2528">
        <v>1</v>
      </c>
      <c r="O2528" t="s">
        <v>659</v>
      </c>
      <c r="P2528">
        <v>1</v>
      </c>
      <c r="Q2528">
        <v>1</v>
      </c>
      <c r="R2528">
        <v>8200</v>
      </c>
      <c r="S2528" t="s">
        <v>223</v>
      </c>
      <c r="T2528">
        <v>0</v>
      </c>
      <c r="U2528" t="s">
        <v>9373</v>
      </c>
      <c r="X2528" t="s">
        <v>659</v>
      </c>
      <c r="Y2528">
        <v>8200</v>
      </c>
      <c r="AB2528">
        <v>0</v>
      </c>
      <c r="AC2528">
        <v>0</v>
      </c>
      <c r="AD2528">
        <v>4</v>
      </c>
      <c r="AE2528">
        <v>1616</v>
      </c>
      <c r="AF2528">
        <v>1</v>
      </c>
      <c r="AQ2528">
        <v>3</v>
      </c>
      <c r="AR2528">
        <f t="shared" si="39"/>
        <v>0</v>
      </c>
      <c r="AS2528">
        <v>1</v>
      </c>
      <c r="AT2528" t="s">
        <v>134</v>
      </c>
      <c r="AU2528">
        <v>43</v>
      </c>
    </row>
    <row r="2529" spans="1:47">
      <c r="A2529" t="s">
        <v>9028</v>
      </c>
      <c r="C2529">
        <v>310</v>
      </c>
      <c r="D2529" t="s">
        <v>9029</v>
      </c>
      <c r="E2529">
        <v>132</v>
      </c>
      <c r="F2529" t="s">
        <v>9030</v>
      </c>
      <c r="G2529" t="s">
        <v>219</v>
      </c>
      <c r="H2529" t="s">
        <v>260</v>
      </c>
      <c r="I2529" t="s">
        <v>9031</v>
      </c>
      <c r="J2529">
        <v>0.11422</v>
      </c>
      <c r="K2529">
        <v>0</v>
      </c>
      <c r="L2529">
        <v>0</v>
      </c>
      <c r="M2529">
        <v>0</v>
      </c>
      <c r="N2529">
        <v>0</v>
      </c>
      <c r="P2529">
        <v>0</v>
      </c>
      <c r="Q2529">
        <v>0</v>
      </c>
      <c r="R2529">
        <v>0</v>
      </c>
      <c r="S2529" t="s">
        <v>223</v>
      </c>
      <c r="T2529">
        <v>0</v>
      </c>
      <c r="U2529" t="s">
        <v>9028</v>
      </c>
      <c r="Y2529">
        <v>0</v>
      </c>
      <c r="AB2529">
        <v>0</v>
      </c>
      <c r="AC2529">
        <v>0</v>
      </c>
      <c r="AD2529">
        <v>0</v>
      </c>
      <c r="AE2529">
        <v>0</v>
      </c>
      <c r="AF2529">
        <v>0</v>
      </c>
      <c r="AQ2529">
        <v>2</v>
      </c>
      <c r="AR2529">
        <f t="shared" si="39"/>
        <v>0</v>
      </c>
      <c r="AS2529">
        <v>1</v>
      </c>
      <c r="AT2529" t="s">
        <v>134</v>
      </c>
      <c r="AU2529">
        <v>43</v>
      </c>
    </row>
    <row r="2530" spans="1:47">
      <c r="A2530" t="s">
        <v>9377</v>
      </c>
      <c r="C2530">
        <v>310</v>
      </c>
      <c r="D2530" t="s">
        <v>9378</v>
      </c>
      <c r="E2530">
        <v>101</v>
      </c>
      <c r="F2530" t="s">
        <v>9379</v>
      </c>
      <c r="G2530" t="s">
        <v>219</v>
      </c>
      <c r="H2530" t="s">
        <v>220</v>
      </c>
      <c r="I2530" t="s">
        <v>9380</v>
      </c>
      <c r="J2530">
        <v>8.5010000000000002E-2</v>
      </c>
      <c r="K2530">
        <v>0</v>
      </c>
      <c r="L2530">
        <v>0</v>
      </c>
      <c r="M2530">
        <v>1</v>
      </c>
      <c r="N2530">
        <v>1</v>
      </c>
      <c r="O2530" t="s">
        <v>659</v>
      </c>
      <c r="P2530">
        <v>1</v>
      </c>
      <c r="Q2530">
        <v>1</v>
      </c>
      <c r="R2530">
        <v>600</v>
      </c>
      <c r="S2530" t="s">
        <v>223</v>
      </c>
      <c r="T2530">
        <v>0</v>
      </c>
      <c r="U2530" t="s">
        <v>9377</v>
      </c>
      <c r="V2530" t="s">
        <v>933</v>
      </c>
      <c r="W2530" t="s">
        <v>659</v>
      </c>
      <c r="X2530" t="s">
        <v>659</v>
      </c>
      <c r="Y2530">
        <v>600</v>
      </c>
      <c r="AB2530">
        <v>0</v>
      </c>
      <c r="AC2530">
        <v>0</v>
      </c>
      <c r="AD2530">
        <v>4</v>
      </c>
      <c r="AE2530">
        <v>1200</v>
      </c>
      <c r="AF2530">
        <v>1.75</v>
      </c>
      <c r="AQ2530">
        <v>1</v>
      </c>
      <c r="AR2530">
        <f t="shared" si="39"/>
        <v>0</v>
      </c>
      <c r="AS2530">
        <v>1</v>
      </c>
      <c r="AT2530" t="s">
        <v>134</v>
      </c>
      <c r="AU2530">
        <v>43</v>
      </c>
    </row>
    <row r="2531" spans="1:47">
      <c r="A2531" t="s">
        <v>9381</v>
      </c>
      <c r="C2531">
        <v>310</v>
      </c>
      <c r="D2531" t="s">
        <v>9382</v>
      </c>
      <c r="E2531">
        <v>101</v>
      </c>
      <c r="F2531" t="s">
        <v>9383</v>
      </c>
      <c r="G2531" t="s">
        <v>219</v>
      </c>
      <c r="H2531" t="s">
        <v>220</v>
      </c>
      <c r="I2531" t="s">
        <v>9384</v>
      </c>
      <c r="J2531">
        <v>4.4209999999999999E-2</v>
      </c>
      <c r="K2531">
        <v>0</v>
      </c>
      <c r="L2531">
        <v>0</v>
      </c>
      <c r="M2531">
        <v>1</v>
      </c>
      <c r="N2531">
        <v>1</v>
      </c>
      <c r="O2531" t="s">
        <v>659</v>
      </c>
      <c r="P2531">
        <v>1</v>
      </c>
      <c r="Q2531">
        <v>1</v>
      </c>
      <c r="R2531">
        <v>8800</v>
      </c>
      <c r="S2531" t="s">
        <v>223</v>
      </c>
      <c r="T2531">
        <v>0</v>
      </c>
      <c r="U2531" t="s">
        <v>9381</v>
      </c>
      <c r="V2531" t="s">
        <v>933</v>
      </c>
      <c r="W2531" t="s">
        <v>659</v>
      </c>
      <c r="X2531" t="s">
        <v>659</v>
      </c>
      <c r="Y2531">
        <v>8800</v>
      </c>
      <c r="AB2531">
        <v>0</v>
      </c>
      <c r="AC2531">
        <v>0</v>
      </c>
      <c r="AD2531">
        <v>2</v>
      </c>
      <c r="AE2531">
        <v>676</v>
      </c>
      <c r="AF2531">
        <v>1</v>
      </c>
      <c r="AQ2531">
        <v>1</v>
      </c>
      <c r="AR2531">
        <f t="shared" si="39"/>
        <v>0</v>
      </c>
      <c r="AS2531">
        <v>1</v>
      </c>
      <c r="AT2531" t="s">
        <v>134</v>
      </c>
      <c r="AU2531">
        <v>43</v>
      </c>
    </row>
    <row r="2532" spans="1:47">
      <c r="A2532" t="s">
        <v>9385</v>
      </c>
      <c r="C2532">
        <v>310</v>
      </c>
      <c r="D2532" t="s">
        <v>9386</v>
      </c>
      <c r="E2532">
        <v>906</v>
      </c>
      <c r="F2532" t="s">
        <v>9387</v>
      </c>
      <c r="G2532" t="s">
        <v>219</v>
      </c>
      <c r="H2532" t="s">
        <v>967</v>
      </c>
      <c r="I2532" t="s">
        <v>9388</v>
      </c>
      <c r="J2532">
        <v>9.8460000000000006E-2</v>
      </c>
      <c r="K2532">
        <v>0</v>
      </c>
      <c r="L2532">
        <v>0</v>
      </c>
      <c r="M2532">
        <v>0</v>
      </c>
      <c r="N2532">
        <v>0</v>
      </c>
      <c r="P2532">
        <v>0</v>
      </c>
      <c r="Q2532">
        <v>1</v>
      </c>
      <c r="R2532">
        <v>8600</v>
      </c>
      <c r="S2532" t="s">
        <v>223</v>
      </c>
      <c r="T2532">
        <v>0</v>
      </c>
      <c r="U2532" t="s">
        <v>9385</v>
      </c>
      <c r="V2532" t="s">
        <v>933</v>
      </c>
      <c r="W2532" t="s">
        <v>659</v>
      </c>
      <c r="Y2532">
        <v>8600</v>
      </c>
      <c r="AB2532">
        <v>0</v>
      </c>
      <c r="AC2532">
        <v>0</v>
      </c>
      <c r="AD2532">
        <v>0</v>
      </c>
      <c r="AE2532">
        <v>0</v>
      </c>
      <c r="AF2532">
        <v>0</v>
      </c>
      <c r="AQ2532">
        <v>1</v>
      </c>
      <c r="AR2532">
        <f t="shared" si="39"/>
        <v>0</v>
      </c>
      <c r="AS2532">
        <v>1</v>
      </c>
      <c r="AT2532" t="s">
        <v>134</v>
      </c>
      <c r="AU2532">
        <v>43</v>
      </c>
    </row>
    <row r="2533" spans="1:47">
      <c r="A2533" t="s">
        <v>9389</v>
      </c>
      <c r="C2533">
        <v>310</v>
      </c>
      <c r="D2533" t="s">
        <v>9390</v>
      </c>
      <c r="E2533">
        <v>101</v>
      </c>
      <c r="F2533" t="s">
        <v>9391</v>
      </c>
      <c r="G2533" t="s">
        <v>422</v>
      </c>
      <c r="H2533" t="s">
        <v>220</v>
      </c>
      <c r="I2533" t="s">
        <v>9392</v>
      </c>
      <c r="J2533">
        <v>0.71209</v>
      </c>
      <c r="K2533">
        <v>0</v>
      </c>
      <c r="L2533">
        <v>0</v>
      </c>
      <c r="M2533">
        <v>1</v>
      </c>
      <c r="N2533">
        <v>1</v>
      </c>
      <c r="O2533" t="s">
        <v>659</v>
      </c>
      <c r="P2533">
        <v>1</v>
      </c>
      <c r="Q2533">
        <v>1</v>
      </c>
      <c r="R2533">
        <v>21600</v>
      </c>
      <c r="S2533" t="s">
        <v>223</v>
      </c>
      <c r="T2533">
        <v>0</v>
      </c>
      <c r="U2533" t="s">
        <v>9389</v>
      </c>
      <c r="V2533" t="s">
        <v>933</v>
      </c>
      <c r="W2533" t="s">
        <v>659</v>
      </c>
      <c r="X2533" t="s">
        <v>659</v>
      </c>
      <c r="Y2533">
        <v>21600</v>
      </c>
      <c r="AB2533">
        <v>0</v>
      </c>
      <c r="AC2533">
        <v>0</v>
      </c>
      <c r="AD2533">
        <v>3</v>
      </c>
      <c r="AE2533">
        <v>1976</v>
      </c>
      <c r="AF2533">
        <v>1</v>
      </c>
      <c r="AQ2533">
        <v>1</v>
      </c>
      <c r="AR2533">
        <f t="shared" si="39"/>
        <v>0</v>
      </c>
      <c r="AS2533">
        <v>1</v>
      </c>
      <c r="AT2533" t="s">
        <v>134</v>
      </c>
      <c r="AU2533">
        <v>43</v>
      </c>
    </row>
    <row r="2534" spans="1:47">
      <c r="A2534" t="s">
        <v>9393</v>
      </c>
      <c r="C2534">
        <v>310</v>
      </c>
      <c r="D2534" t="s">
        <v>9394</v>
      </c>
      <c r="E2534">
        <v>101</v>
      </c>
      <c r="F2534" t="s">
        <v>9395</v>
      </c>
      <c r="H2534" t="s">
        <v>220</v>
      </c>
      <c r="I2534" t="s">
        <v>9396</v>
      </c>
      <c r="J2534">
        <v>0.14801</v>
      </c>
      <c r="K2534">
        <v>0</v>
      </c>
      <c r="L2534">
        <v>0</v>
      </c>
      <c r="M2534">
        <v>1</v>
      </c>
      <c r="N2534">
        <v>1</v>
      </c>
      <c r="O2534" t="s">
        <v>659</v>
      </c>
      <c r="P2534">
        <v>1</v>
      </c>
      <c r="Q2534">
        <v>1</v>
      </c>
      <c r="R2534">
        <v>7600</v>
      </c>
      <c r="S2534" t="s">
        <v>223</v>
      </c>
      <c r="T2534">
        <v>0</v>
      </c>
      <c r="U2534" t="s">
        <v>9393</v>
      </c>
      <c r="X2534" t="s">
        <v>659</v>
      </c>
      <c r="Y2534">
        <v>7600</v>
      </c>
      <c r="AB2534">
        <v>0</v>
      </c>
      <c r="AC2534">
        <v>0</v>
      </c>
      <c r="AD2534">
        <v>3</v>
      </c>
      <c r="AE2534">
        <v>1476</v>
      </c>
      <c r="AF2534">
        <v>1.9</v>
      </c>
      <c r="AQ2534">
        <v>2</v>
      </c>
      <c r="AR2534">
        <f t="shared" si="39"/>
        <v>0</v>
      </c>
      <c r="AS2534">
        <v>1</v>
      </c>
      <c r="AT2534" t="s">
        <v>134</v>
      </c>
      <c r="AU2534">
        <v>43</v>
      </c>
    </row>
    <row r="2535" spans="1:47">
      <c r="A2535" t="s">
        <v>9397</v>
      </c>
      <c r="C2535">
        <v>310</v>
      </c>
      <c r="D2535" t="s">
        <v>9398</v>
      </c>
      <c r="E2535">
        <v>903</v>
      </c>
      <c r="F2535" t="s">
        <v>821</v>
      </c>
      <c r="G2535" t="s">
        <v>219</v>
      </c>
      <c r="H2535" t="s">
        <v>833</v>
      </c>
      <c r="I2535" t="s">
        <v>9399</v>
      </c>
      <c r="J2535">
        <v>6.1499999999999999E-2</v>
      </c>
      <c r="K2535">
        <v>1</v>
      </c>
      <c r="L2535">
        <v>1</v>
      </c>
      <c r="M2535">
        <v>1</v>
      </c>
      <c r="N2535">
        <v>1</v>
      </c>
      <c r="O2535" t="s">
        <v>225</v>
      </c>
      <c r="P2535">
        <v>0</v>
      </c>
      <c r="Q2535">
        <v>0</v>
      </c>
      <c r="R2535">
        <v>0</v>
      </c>
      <c r="S2535" t="s">
        <v>223</v>
      </c>
      <c r="T2535">
        <v>0</v>
      </c>
      <c r="U2535" t="s">
        <v>9397</v>
      </c>
      <c r="X2535" t="s">
        <v>225</v>
      </c>
      <c r="Y2535">
        <v>0</v>
      </c>
      <c r="AB2535">
        <v>1</v>
      </c>
      <c r="AC2535">
        <v>1</v>
      </c>
      <c r="AD2535">
        <v>0</v>
      </c>
      <c r="AE2535">
        <v>0</v>
      </c>
      <c r="AF2535">
        <v>0</v>
      </c>
      <c r="AQ2535">
        <v>1</v>
      </c>
      <c r="AR2535">
        <f t="shared" si="39"/>
        <v>9.68</v>
      </c>
      <c r="AS2535">
        <v>1</v>
      </c>
      <c r="AT2535" t="s">
        <v>134</v>
      </c>
      <c r="AU2535">
        <v>43</v>
      </c>
    </row>
    <row r="2536" spans="1:47">
      <c r="A2536" t="s">
        <v>9400</v>
      </c>
      <c r="C2536">
        <v>310</v>
      </c>
      <c r="D2536" t="s">
        <v>9401</v>
      </c>
      <c r="E2536">
        <v>101</v>
      </c>
      <c r="F2536" t="s">
        <v>9402</v>
      </c>
      <c r="G2536" t="s">
        <v>219</v>
      </c>
      <c r="H2536" t="s">
        <v>220</v>
      </c>
      <c r="I2536" t="s">
        <v>9403</v>
      </c>
      <c r="J2536">
        <v>0.12281</v>
      </c>
      <c r="K2536">
        <v>0</v>
      </c>
      <c r="L2536">
        <v>0</v>
      </c>
      <c r="M2536">
        <v>1</v>
      </c>
      <c r="N2536">
        <v>1</v>
      </c>
      <c r="O2536" t="s">
        <v>659</v>
      </c>
      <c r="P2536">
        <v>1</v>
      </c>
      <c r="Q2536">
        <v>1</v>
      </c>
      <c r="R2536">
        <v>10600</v>
      </c>
      <c r="S2536" t="s">
        <v>223</v>
      </c>
      <c r="T2536">
        <v>0</v>
      </c>
      <c r="U2536" t="s">
        <v>9400</v>
      </c>
      <c r="V2536" t="s">
        <v>933</v>
      </c>
      <c r="W2536" t="s">
        <v>659</v>
      </c>
      <c r="X2536" t="s">
        <v>659</v>
      </c>
      <c r="Y2536">
        <v>10600</v>
      </c>
      <c r="AB2536">
        <v>0</v>
      </c>
      <c r="AC2536">
        <v>0</v>
      </c>
      <c r="AD2536">
        <v>3</v>
      </c>
      <c r="AE2536">
        <v>960</v>
      </c>
      <c r="AF2536">
        <v>2</v>
      </c>
      <c r="AQ2536">
        <v>1</v>
      </c>
      <c r="AR2536">
        <f t="shared" si="39"/>
        <v>0</v>
      </c>
      <c r="AS2536">
        <v>1</v>
      </c>
      <c r="AT2536" t="s">
        <v>134</v>
      </c>
      <c r="AU2536">
        <v>43</v>
      </c>
    </row>
    <row r="2537" spans="1:47">
      <c r="A2537" t="s">
        <v>9404</v>
      </c>
      <c r="C2537">
        <v>310</v>
      </c>
      <c r="D2537" t="s">
        <v>9405</v>
      </c>
      <c r="E2537">
        <v>101</v>
      </c>
      <c r="F2537" t="s">
        <v>9406</v>
      </c>
      <c r="G2537" t="s">
        <v>219</v>
      </c>
      <c r="H2537" t="s">
        <v>220</v>
      </c>
      <c r="I2537" t="s">
        <v>9407</v>
      </c>
      <c r="J2537">
        <v>0.14088999999999999</v>
      </c>
      <c r="K2537">
        <v>0</v>
      </c>
      <c r="L2537">
        <v>0</v>
      </c>
      <c r="M2537">
        <v>1</v>
      </c>
      <c r="N2537">
        <v>1</v>
      </c>
      <c r="O2537" t="s">
        <v>659</v>
      </c>
      <c r="P2537">
        <v>1</v>
      </c>
      <c r="Q2537">
        <v>1</v>
      </c>
      <c r="R2537">
        <v>7000</v>
      </c>
      <c r="S2537" t="s">
        <v>223</v>
      </c>
      <c r="T2537">
        <v>0</v>
      </c>
      <c r="U2537" t="s">
        <v>9404</v>
      </c>
      <c r="V2537" t="s">
        <v>933</v>
      </c>
      <c r="W2537" t="s">
        <v>659</v>
      </c>
      <c r="X2537" t="s">
        <v>659</v>
      </c>
      <c r="Y2537">
        <v>7000</v>
      </c>
      <c r="AB2537">
        <v>0</v>
      </c>
      <c r="AC2537">
        <v>0</v>
      </c>
      <c r="AD2537">
        <v>2</v>
      </c>
      <c r="AE2537">
        <v>802</v>
      </c>
      <c r="AF2537">
        <v>1</v>
      </c>
      <c r="AQ2537">
        <v>2</v>
      </c>
      <c r="AR2537">
        <f t="shared" si="39"/>
        <v>0</v>
      </c>
      <c r="AS2537">
        <v>1</v>
      </c>
      <c r="AT2537" t="s">
        <v>134</v>
      </c>
      <c r="AU2537">
        <v>43</v>
      </c>
    </row>
    <row r="2538" spans="1:47">
      <c r="A2538" t="s">
        <v>9408</v>
      </c>
      <c r="C2538">
        <v>310</v>
      </c>
      <c r="D2538" t="s">
        <v>9409</v>
      </c>
      <c r="E2538">
        <v>132</v>
      </c>
      <c r="F2538" t="s">
        <v>9410</v>
      </c>
      <c r="G2538" t="s">
        <v>219</v>
      </c>
      <c r="H2538" t="s">
        <v>260</v>
      </c>
      <c r="I2538" t="s">
        <v>9411</v>
      </c>
      <c r="J2538">
        <v>7.3169999999999999E-2</v>
      </c>
      <c r="K2538">
        <v>0</v>
      </c>
      <c r="L2538">
        <v>0</v>
      </c>
      <c r="M2538">
        <v>0</v>
      </c>
      <c r="N2538">
        <v>0</v>
      </c>
      <c r="P2538">
        <v>0</v>
      </c>
      <c r="Q2538">
        <v>0</v>
      </c>
      <c r="R2538">
        <v>0</v>
      </c>
      <c r="S2538" t="s">
        <v>223</v>
      </c>
      <c r="T2538">
        <v>0</v>
      </c>
      <c r="U2538" t="s">
        <v>9408</v>
      </c>
      <c r="Y2538">
        <v>0</v>
      </c>
      <c r="AB2538">
        <v>0</v>
      </c>
      <c r="AC2538">
        <v>0</v>
      </c>
      <c r="AD2538">
        <v>0</v>
      </c>
      <c r="AE2538">
        <v>0</v>
      </c>
      <c r="AF2538">
        <v>0</v>
      </c>
      <c r="AQ2538">
        <v>1</v>
      </c>
      <c r="AR2538">
        <f t="shared" si="39"/>
        <v>0</v>
      </c>
      <c r="AS2538">
        <v>1</v>
      </c>
      <c r="AT2538" t="s">
        <v>134</v>
      </c>
      <c r="AU2538">
        <v>43</v>
      </c>
    </row>
    <row r="2539" spans="1:47">
      <c r="A2539" t="s">
        <v>9412</v>
      </c>
      <c r="C2539">
        <v>310</v>
      </c>
      <c r="D2539" t="s">
        <v>9413</v>
      </c>
      <c r="E2539">
        <v>101</v>
      </c>
      <c r="F2539" t="s">
        <v>9414</v>
      </c>
      <c r="G2539" t="s">
        <v>219</v>
      </c>
      <c r="H2539" t="s">
        <v>220</v>
      </c>
      <c r="I2539" t="s">
        <v>9415</v>
      </c>
      <c r="J2539">
        <v>9.5039999999999999E-2</v>
      </c>
      <c r="K2539">
        <v>0</v>
      </c>
      <c r="L2539">
        <v>0</v>
      </c>
      <c r="M2539">
        <v>1</v>
      </c>
      <c r="N2539">
        <v>1</v>
      </c>
      <c r="O2539" t="s">
        <v>659</v>
      </c>
      <c r="P2539">
        <v>1</v>
      </c>
      <c r="Q2539">
        <v>1</v>
      </c>
      <c r="R2539">
        <v>17700</v>
      </c>
      <c r="S2539" t="s">
        <v>223</v>
      </c>
      <c r="T2539">
        <v>0</v>
      </c>
      <c r="U2539" t="s">
        <v>9412</v>
      </c>
      <c r="V2539" t="s">
        <v>933</v>
      </c>
      <c r="W2539" t="s">
        <v>659</v>
      </c>
      <c r="X2539" t="s">
        <v>659</v>
      </c>
      <c r="Y2539">
        <v>17700</v>
      </c>
      <c r="AB2539">
        <v>0</v>
      </c>
      <c r="AC2539">
        <v>0</v>
      </c>
      <c r="AD2539">
        <v>3</v>
      </c>
      <c r="AE2539">
        <v>1268</v>
      </c>
      <c r="AF2539">
        <v>1.75</v>
      </c>
      <c r="AQ2539">
        <v>1</v>
      </c>
      <c r="AR2539">
        <f t="shared" si="39"/>
        <v>0</v>
      </c>
      <c r="AS2539">
        <v>1</v>
      </c>
      <c r="AT2539" t="s">
        <v>134</v>
      </c>
      <c r="AU2539">
        <v>43</v>
      </c>
    </row>
    <row r="2540" spans="1:47">
      <c r="A2540" t="s">
        <v>9416</v>
      </c>
      <c r="C2540">
        <v>310</v>
      </c>
      <c r="D2540" t="s">
        <v>9417</v>
      </c>
      <c r="E2540">
        <v>101</v>
      </c>
      <c r="F2540" t="s">
        <v>9418</v>
      </c>
      <c r="G2540" t="s">
        <v>219</v>
      </c>
      <c r="H2540" t="s">
        <v>220</v>
      </c>
      <c r="I2540" t="s">
        <v>9419</v>
      </c>
      <c r="J2540">
        <v>4.0710000000000003E-2</v>
      </c>
      <c r="K2540">
        <v>0</v>
      </c>
      <c r="L2540">
        <v>0</v>
      </c>
      <c r="M2540">
        <v>1</v>
      </c>
      <c r="N2540">
        <v>1</v>
      </c>
      <c r="O2540" t="s">
        <v>659</v>
      </c>
      <c r="P2540">
        <v>1</v>
      </c>
      <c r="Q2540">
        <v>1</v>
      </c>
      <c r="R2540">
        <v>7800</v>
      </c>
      <c r="S2540" t="s">
        <v>223</v>
      </c>
      <c r="T2540">
        <v>0</v>
      </c>
      <c r="U2540" t="s">
        <v>9416</v>
      </c>
      <c r="V2540" t="s">
        <v>933</v>
      </c>
      <c r="W2540" t="s">
        <v>659</v>
      </c>
      <c r="X2540" t="s">
        <v>659</v>
      </c>
      <c r="Y2540">
        <v>7800</v>
      </c>
      <c r="AB2540">
        <v>0</v>
      </c>
      <c r="AC2540">
        <v>0</v>
      </c>
      <c r="AD2540">
        <v>3</v>
      </c>
      <c r="AE2540">
        <v>1113</v>
      </c>
      <c r="AF2540">
        <v>1.75</v>
      </c>
      <c r="AQ2540">
        <v>1</v>
      </c>
      <c r="AR2540">
        <f t="shared" si="39"/>
        <v>0</v>
      </c>
      <c r="AS2540">
        <v>1</v>
      </c>
      <c r="AT2540" t="s">
        <v>134</v>
      </c>
      <c r="AU2540">
        <v>43</v>
      </c>
    </row>
    <row r="2541" spans="1:47">
      <c r="A2541" t="s">
        <v>248</v>
      </c>
      <c r="C2541">
        <v>310</v>
      </c>
      <c r="E2541">
        <v>0</v>
      </c>
      <c r="J2541">
        <v>3.8600000000000001E-3</v>
      </c>
      <c r="K2541">
        <v>0</v>
      </c>
      <c r="L2541">
        <v>0</v>
      </c>
      <c r="M2541">
        <v>0</v>
      </c>
      <c r="N2541">
        <v>0</v>
      </c>
      <c r="P2541">
        <v>0</v>
      </c>
      <c r="Q2541">
        <v>0</v>
      </c>
      <c r="R2541">
        <v>0</v>
      </c>
      <c r="S2541" t="s">
        <v>249</v>
      </c>
      <c r="T2541">
        <v>0</v>
      </c>
      <c r="Y2541">
        <v>0</v>
      </c>
      <c r="AB2541">
        <v>0</v>
      </c>
      <c r="AC2541">
        <v>0</v>
      </c>
      <c r="AD2541">
        <v>0</v>
      </c>
      <c r="AE2541">
        <v>0</v>
      </c>
      <c r="AF2541">
        <v>0</v>
      </c>
      <c r="AQ2541">
        <v>0</v>
      </c>
      <c r="AR2541">
        <f t="shared" si="39"/>
        <v>0</v>
      </c>
      <c r="AS2541">
        <v>1</v>
      </c>
      <c r="AT2541" t="s">
        <v>134</v>
      </c>
      <c r="AU2541">
        <v>43</v>
      </c>
    </row>
    <row r="2542" spans="1:47">
      <c r="A2542" t="s">
        <v>9420</v>
      </c>
      <c r="C2542">
        <v>310</v>
      </c>
      <c r="D2542" t="s">
        <v>9421</v>
      </c>
      <c r="E2542">
        <v>101</v>
      </c>
      <c r="F2542" t="s">
        <v>9410</v>
      </c>
      <c r="G2542" t="s">
        <v>219</v>
      </c>
      <c r="H2542" t="s">
        <v>220</v>
      </c>
      <c r="I2542" t="s">
        <v>9422</v>
      </c>
      <c r="J2542">
        <v>7.9130000000000006E-2</v>
      </c>
      <c r="K2542">
        <v>0</v>
      </c>
      <c r="L2542">
        <v>0</v>
      </c>
      <c r="M2542">
        <v>1</v>
      </c>
      <c r="N2542">
        <v>1</v>
      </c>
      <c r="O2542" t="s">
        <v>659</v>
      </c>
      <c r="P2542">
        <v>1</v>
      </c>
      <c r="Q2542">
        <v>1</v>
      </c>
      <c r="R2542">
        <v>5600</v>
      </c>
      <c r="S2542" t="s">
        <v>223</v>
      </c>
      <c r="T2542">
        <v>0</v>
      </c>
      <c r="U2542" t="s">
        <v>9420</v>
      </c>
      <c r="V2542" t="s">
        <v>933</v>
      </c>
      <c r="W2542" t="s">
        <v>659</v>
      </c>
      <c r="X2542" t="s">
        <v>659</v>
      </c>
      <c r="Y2542">
        <v>5600</v>
      </c>
      <c r="AB2542">
        <v>0</v>
      </c>
      <c r="AC2542">
        <v>0</v>
      </c>
      <c r="AD2542">
        <v>2</v>
      </c>
      <c r="AE2542">
        <v>943</v>
      </c>
      <c r="AF2542">
        <v>1</v>
      </c>
      <c r="AQ2542">
        <v>1</v>
      </c>
      <c r="AR2542">
        <f t="shared" si="39"/>
        <v>0</v>
      </c>
      <c r="AS2542">
        <v>1</v>
      </c>
      <c r="AT2542" t="s">
        <v>134</v>
      </c>
      <c r="AU2542">
        <v>43</v>
      </c>
    </row>
    <row r="2543" spans="1:47">
      <c r="A2543" t="s">
        <v>9423</v>
      </c>
      <c r="C2543">
        <v>310</v>
      </c>
      <c r="D2543" t="s">
        <v>9424</v>
      </c>
      <c r="E2543">
        <v>101</v>
      </c>
      <c r="F2543" t="s">
        <v>9425</v>
      </c>
      <c r="G2543" t="s">
        <v>422</v>
      </c>
      <c r="H2543" t="s">
        <v>220</v>
      </c>
      <c r="I2543" t="s">
        <v>9426</v>
      </c>
      <c r="J2543">
        <v>0.21457000000000001</v>
      </c>
      <c r="K2543">
        <v>0</v>
      </c>
      <c r="L2543">
        <v>0</v>
      </c>
      <c r="M2543">
        <v>1</v>
      </c>
      <c r="N2543">
        <v>1</v>
      </c>
      <c r="O2543" t="s">
        <v>659</v>
      </c>
      <c r="P2543">
        <v>1</v>
      </c>
      <c r="Q2543">
        <v>1</v>
      </c>
      <c r="R2543">
        <v>10200</v>
      </c>
      <c r="S2543" t="s">
        <v>223</v>
      </c>
      <c r="T2543">
        <v>0</v>
      </c>
      <c r="U2543" t="s">
        <v>9423</v>
      </c>
      <c r="V2543" t="s">
        <v>933</v>
      </c>
      <c r="W2543" t="s">
        <v>659</v>
      </c>
      <c r="X2543" t="s">
        <v>659</v>
      </c>
      <c r="Y2543">
        <v>10200</v>
      </c>
      <c r="AB2543">
        <v>0</v>
      </c>
      <c r="AC2543">
        <v>0</v>
      </c>
      <c r="AD2543">
        <v>4</v>
      </c>
      <c r="AE2543">
        <v>1184</v>
      </c>
      <c r="AF2543">
        <v>1.5</v>
      </c>
      <c r="AQ2543">
        <v>1</v>
      </c>
      <c r="AR2543">
        <f t="shared" si="39"/>
        <v>0</v>
      </c>
      <c r="AS2543">
        <v>1</v>
      </c>
      <c r="AT2543" t="s">
        <v>135</v>
      </c>
      <c r="AU2543">
        <v>44</v>
      </c>
    </row>
    <row r="2544" spans="1:47">
      <c r="A2544" t="s">
        <v>248</v>
      </c>
      <c r="C2544">
        <v>310</v>
      </c>
      <c r="E2544">
        <v>0</v>
      </c>
      <c r="J2544">
        <v>0.14768000000000001</v>
      </c>
      <c r="K2544">
        <v>0</v>
      </c>
      <c r="L2544">
        <v>0</v>
      </c>
      <c r="M2544">
        <v>0</v>
      </c>
      <c r="N2544">
        <v>0</v>
      </c>
      <c r="P2544">
        <v>0</v>
      </c>
      <c r="Q2544">
        <v>0</v>
      </c>
      <c r="R2544">
        <v>0</v>
      </c>
      <c r="S2544" t="s">
        <v>249</v>
      </c>
      <c r="T2544">
        <v>0</v>
      </c>
      <c r="Y2544">
        <v>0</v>
      </c>
      <c r="AB2544">
        <v>0</v>
      </c>
      <c r="AC2544">
        <v>0</v>
      </c>
      <c r="AD2544">
        <v>0</v>
      </c>
      <c r="AE2544">
        <v>0</v>
      </c>
      <c r="AF2544">
        <v>0</v>
      </c>
      <c r="AQ2544">
        <v>0</v>
      </c>
      <c r="AR2544">
        <f t="shared" si="39"/>
        <v>0</v>
      </c>
      <c r="AS2544">
        <v>1</v>
      </c>
      <c r="AT2544" t="s">
        <v>134</v>
      </c>
      <c r="AU2544">
        <v>43</v>
      </c>
    </row>
    <row r="2545" spans="1:47">
      <c r="A2545" t="s">
        <v>248</v>
      </c>
      <c r="C2545">
        <v>310</v>
      </c>
      <c r="E2545">
        <v>0</v>
      </c>
      <c r="J2545">
        <v>5.7239999999999999E-2</v>
      </c>
      <c r="K2545">
        <v>0</v>
      </c>
      <c r="L2545">
        <v>0</v>
      </c>
      <c r="M2545">
        <v>0</v>
      </c>
      <c r="N2545">
        <v>0</v>
      </c>
      <c r="P2545">
        <v>0</v>
      </c>
      <c r="Q2545">
        <v>0</v>
      </c>
      <c r="R2545">
        <v>0</v>
      </c>
      <c r="S2545" t="s">
        <v>249</v>
      </c>
      <c r="T2545">
        <v>0</v>
      </c>
      <c r="Y2545">
        <v>0</v>
      </c>
      <c r="AB2545">
        <v>0</v>
      </c>
      <c r="AC2545">
        <v>0</v>
      </c>
      <c r="AD2545">
        <v>0</v>
      </c>
      <c r="AE2545">
        <v>0</v>
      </c>
      <c r="AF2545">
        <v>0</v>
      </c>
      <c r="AQ2545">
        <v>0</v>
      </c>
      <c r="AR2545">
        <f t="shared" si="39"/>
        <v>0</v>
      </c>
      <c r="AS2545">
        <v>1</v>
      </c>
      <c r="AT2545" t="s">
        <v>134</v>
      </c>
      <c r="AU2545">
        <v>43</v>
      </c>
    </row>
    <row r="2546" spans="1:47">
      <c r="A2546" t="s">
        <v>9221</v>
      </c>
      <c r="C2546">
        <v>310</v>
      </c>
      <c r="D2546" t="s">
        <v>7404</v>
      </c>
      <c r="E2546">
        <v>132</v>
      </c>
      <c r="F2546" t="s">
        <v>7405</v>
      </c>
      <c r="G2546" t="s">
        <v>219</v>
      </c>
      <c r="H2546" t="s">
        <v>260</v>
      </c>
      <c r="I2546" t="s">
        <v>9222</v>
      </c>
      <c r="J2546">
        <v>0.32638</v>
      </c>
      <c r="K2546">
        <v>0</v>
      </c>
      <c r="L2546">
        <v>0</v>
      </c>
      <c r="M2546">
        <v>0</v>
      </c>
      <c r="N2546">
        <v>0</v>
      </c>
      <c r="P2546">
        <v>0</v>
      </c>
      <c r="Q2546">
        <v>0</v>
      </c>
      <c r="R2546">
        <v>0</v>
      </c>
      <c r="S2546" t="s">
        <v>223</v>
      </c>
      <c r="T2546">
        <v>0</v>
      </c>
      <c r="U2546" t="s">
        <v>9221</v>
      </c>
      <c r="Y2546">
        <v>0</v>
      </c>
      <c r="AB2546">
        <v>0</v>
      </c>
      <c r="AC2546">
        <v>0</v>
      </c>
      <c r="AD2546">
        <v>0</v>
      </c>
      <c r="AE2546">
        <v>0</v>
      </c>
      <c r="AF2546">
        <v>0</v>
      </c>
      <c r="AQ2546">
        <v>0</v>
      </c>
      <c r="AR2546">
        <f t="shared" si="39"/>
        <v>0</v>
      </c>
      <c r="AS2546">
        <v>1</v>
      </c>
      <c r="AT2546" t="s">
        <v>134</v>
      </c>
      <c r="AU2546">
        <v>43</v>
      </c>
    </row>
    <row r="2547" spans="1:47">
      <c r="A2547" t="s">
        <v>9427</v>
      </c>
      <c r="C2547">
        <v>310</v>
      </c>
      <c r="D2547" t="s">
        <v>9428</v>
      </c>
      <c r="E2547">
        <v>101</v>
      </c>
      <c r="F2547" t="s">
        <v>9429</v>
      </c>
      <c r="G2547" t="s">
        <v>219</v>
      </c>
      <c r="H2547" t="s">
        <v>220</v>
      </c>
      <c r="I2547" t="s">
        <v>9430</v>
      </c>
      <c r="J2547">
        <v>0.41358</v>
      </c>
      <c r="K2547">
        <v>0</v>
      </c>
      <c r="L2547">
        <v>0</v>
      </c>
      <c r="M2547">
        <v>1</v>
      </c>
      <c r="N2547">
        <v>1</v>
      </c>
      <c r="O2547" t="s">
        <v>659</v>
      </c>
      <c r="P2547">
        <v>1</v>
      </c>
      <c r="Q2547">
        <v>1</v>
      </c>
      <c r="R2547">
        <v>5200</v>
      </c>
      <c r="S2547" t="s">
        <v>223</v>
      </c>
      <c r="T2547">
        <v>0</v>
      </c>
      <c r="U2547" t="s">
        <v>9427</v>
      </c>
      <c r="V2547" t="s">
        <v>927</v>
      </c>
      <c r="W2547" t="s">
        <v>659</v>
      </c>
      <c r="X2547" t="s">
        <v>659</v>
      </c>
      <c r="Y2547">
        <v>5200</v>
      </c>
      <c r="AB2547">
        <v>0</v>
      </c>
      <c r="AC2547">
        <v>0</v>
      </c>
      <c r="AD2547">
        <v>2</v>
      </c>
      <c r="AE2547">
        <v>1648</v>
      </c>
      <c r="AF2547">
        <v>1</v>
      </c>
      <c r="AQ2547">
        <v>1</v>
      </c>
      <c r="AR2547">
        <f t="shared" si="39"/>
        <v>0</v>
      </c>
      <c r="AS2547">
        <v>1</v>
      </c>
      <c r="AT2547" t="s">
        <v>136</v>
      </c>
      <c r="AU2547">
        <v>45</v>
      </c>
    </row>
    <row r="2548" spans="1:47">
      <c r="A2548" t="s">
        <v>9431</v>
      </c>
      <c r="C2548">
        <v>310</v>
      </c>
      <c r="D2548" t="s">
        <v>9432</v>
      </c>
      <c r="E2548">
        <v>101</v>
      </c>
      <c r="F2548" t="s">
        <v>9433</v>
      </c>
      <c r="G2548" t="s">
        <v>219</v>
      </c>
      <c r="H2548" t="s">
        <v>220</v>
      </c>
      <c r="I2548" t="s">
        <v>9434</v>
      </c>
      <c r="J2548">
        <v>9.8619999999999999E-2</v>
      </c>
      <c r="K2548">
        <v>0</v>
      </c>
      <c r="L2548">
        <v>0</v>
      </c>
      <c r="M2548">
        <v>1</v>
      </c>
      <c r="N2548">
        <v>1</v>
      </c>
      <c r="O2548" t="s">
        <v>659</v>
      </c>
      <c r="P2548">
        <v>1</v>
      </c>
      <c r="Q2548">
        <v>1</v>
      </c>
      <c r="R2548">
        <v>4700</v>
      </c>
      <c r="S2548" t="s">
        <v>223</v>
      </c>
      <c r="T2548">
        <v>0</v>
      </c>
      <c r="U2548" t="s">
        <v>9431</v>
      </c>
      <c r="V2548" t="s">
        <v>933</v>
      </c>
      <c r="W2548" t="s">
        <v>659</v>
      </c>
      <c r="X2548" t="s">
        <v>659</v>
      </c>
      <c r="Y2548">
        <v>4700</v>
      </c>
      <c r="AB2548">
        <v>0</v>
      </c>
      <c r="AC2548">
        <v>0</v>
      </c>
      <c r="AD2548">
        <v>2</v>
      </c>
      <c r="AE2548">
        <v>657</v>
      </c>
      <c r="AF2548">
        <v>1</v>
      </c>
      <c r="AQ2548">
        <v>1</v>
      </c>
      <c r="AR2548">
        <f t="shared" si="39"/>
        <v>0</v>
      </c>
      <c r="AS2548">
        <v>1</v>
      </c>
      <c r="AT2548" t="s">
        <v>134</v>
      </c>
      <c r="AU2548">
        <v>43</v>
      </c>
    </row>
    <row r="2549" spans="1:47">
      <c r="A2549" t="s">
        <v>9435</v>
      </c>
      <c r="C2549">
        <v>310</v>
      </c>
      <c r="D2549" t="s">
        <v>9436</v>
      </c>
      <c r="E2549">
        <v>101</v>
      </c>
      <c r="F2549" t="s">
        <v>9437</v>
      </c>
      <c r="G2549" t="s">
        <v>219</v>
      </c>
      <c r="H2549" t="s">
        <v>220</v>
      </c>
      <c r="I2549" t="s">
        <v>9438</v>
      </c>
      <c r="J2549">
        <v>0.10679</v>
      </c>
      <c r="K2549">
        <v>0</v>
      </c>
      <c r="L2549">
        <v>0</v>
      </c>
      <c r="M2549">
        <v>1</v>
      </c>
      <c r="N2549">
        <v>1</v>
      </c>
      <c r="O2549" t="s">
        <v>659</v>
      </c>
      <c r="P2549">
        <v>1</v>
      </c>
      <c r="Q2549">
        <v>1</v>
      </c>
      <c r="R2549">
        <v>200</v>
      </c>
      <c r="S2549" t="s">
        <v>223</v>
      </c>
      <c r="T2549">
        <v>0</v>
      </c>
      <c r="U2549" t="s">
        <v>9435</v>
      </c>
      <c r="V2549" t="s">
        <v>933</v>
      </c>
      <c r="W2549" t="s">
        <v>659</v>
      </c>
      <c r="X2549" t="s">
        <v>659</v>
      </c>
      <c r="Y2549">
        <v>200</v>
      </c>
      <c r="AB2549">
        <v>0</v>
      </c>
      <c r="AC2549">
        <v>0</v>
      </c>
      <c r="AD2549">
        <v>3</v>
      </c>
      <c r="AE2549">
        <v>1292</v>
      </c>
      <c r="AF2549">
        <v>2</v>
      </c>
      <c r="AQ2549">
        <v>1</v>
      </c>
      <c r="AR2549">
        <f t="shared" si="39"/>
        <v>0</v>
      </c>
      <c r="AS2549">
        <v>1</v>
      </c>
      <c r="AT2549" t="s">
        <v>134</v>
      </c>
      <c r="AU2549">
        <v>43</v>
      </c>
    </row>
    <row r="2550" spans="1:47">
      <c r="A2550" t="s">
        <v>9439</v>
      </c>
      <c r="C2550">
        <v>310</v>
      </c>
      <c r="D2550" t="s">
        <v>9440</v>
      </c>
      <c r="E2550">
        <v>101</v>
      </c>
      <c r="F2550" t="s">
        <v>9441</v>
      </c>
      <c r="G2550" t="s">
        <v>219</v>
      </c>
      <c r="H2550" t="s">
        <v>220</v>
      </c>
      <c r="I2550" t="s">
        <v>9442</v>
      </c>
      <c r="J2550">
        <v>0.72267000000000003</v>
      </c>
      <c r="K2550">
        <v>1</v>
      </c>
      <c r="L2550">
        <v>1</v>
      </c>
      <c r="M2550">
        <v>1</v>
      </c>
      <c r="N2550">
        <v>1</v>
      </c>
      <c r="O2550" t="s">
        <v>225</v>
      </c>
      <c r="P2550">
        <v>0</v>
      </c>
      <c r="Q2550">
        <v>1</v>
      </c>
      <c r="R2550">
        <v>1100</v>
      </c>
      <c r="S2550" t="s">
        <v>223</v>
      </c>
      <c r="T2550">
        <v>1100</v>
      </c>
      <c r="U2550" t="s">
        <v>9439</v>
      </c>
      <c r="V2550" t="s">
        <v>413</v>
      </c>
      <c r="W2550" t="s">
        <v>225</v>
      </c>
      <c r="X2550" t="s">
        <v>225</v>
      </c>
      <c r="Y2550">
        <v>1100</v>
      </c>
      <c r="AB2550">
        <v>1</v>
      </c>
      <c r="AC2550">
        <v>1</v>
      </c>
      <c r="AD2550">
        <v>3</v>
      </c>
      <c r="AE2550">
        <v>1176</v>
      </c>
      <c r="AF2550">
        <v>1</v>
      </c>
      <c r="AQ2550">
        <v>1</v>
      </c>
      <c r="AR2550">
        <f t="shared" si="39"/>
        <v>9.68</v>
      </c>
      <c r="AS2550">
        <v>1</v>
      </c>
      <c r="AT2550" t="s">
        <v>136</v>
      </c>
      <c r="AU2550">
        <v>45</v>
      </c>
    </row>
    <row r="2551" spans="1:47">
      <c r="A2551" t="s">
        <v>9443</v>
      </c>
      <c r="C2551">
        <v>310</v>
      </c>
      <c r="D2551" t="s">
        <v>9444</v>
      </c>
      <c r="E2551">
        <v>101</v>
      </c>
      <c r="F2551" t="s">
        <v>9445</v>
      </c>
      <c r="G2551" t="s">
        <v>219</v>
      </c>
      <c r="H2551" t="s">
        <v>220</v>
      </c>
      <c r="I2551" t="s">
        <v>9446</v>
      </c>
      <c r="J2551">
        <v>0.24368000000000001</v>
      </c>
      <c r="K2551">
        <v>0</v>
      </c>
      <c r="L2551">
        <v>0</v>
      </c>
      <c r="M2551">
        <v>1</v>
      </c>
      <c r="N2551">
        <v>1</v>
      </c>
      <c r="O2551" t="s">
        <v>659</v>
      </c>
      <c r="P2551">
        <v>1</v>
      </c>
      <c r="Q2551">
        <v>1</v>
      </c>
      <c r="R2551">
        <v>2500</v>
      </c>
      <c r="S2551" t="s">
        <v>223</v>
      </c>
      <c r="T2551">
        <v>0</v>
      </c>
      <c r="U2551" t="s">
        <v>9443</v>
      </c>
      <c r="V2551" t="s">
        <v>933</v>
      </c>
      <c r="W2551" t="s">
        <v>659</v>
      </c>
      <c r="X2551" t="s">
        <v>659</v>
      </c>
      <c r="Y2551">
        <v>2500</v>
      </c>
      <c r="AB2551">
        <v>0</v>
      </c>
      <c r="AC2551">
        <v>0</v>
      </c>
      <c r="AD2551">
        <v>1</v>
      </c>
      <c r="AE2551">
        <v>810</v>
      </c>
      <c r="AF2551">
        <v>1</v>
      </c>
      <c r="AQ2551">
        <v>2</v>
      </c>
      <c r="AR2551">
        <f t="shared" si="39"/>
        <v>0</v>
      </c>
      <c r="AS2551">
        <v>1</v>
      </c>
      <c r="AT2551" t="s">
        <v>134</v>
      </c>
      <c r="AU2551">
        <v>43</v>
      </c>
    </row>
    <row r="2552" spans="1:47">
      <c r="A2552" t="s">
        <v>9447</v>
      </c>
      <c r="C2552">
        <v>310</v>
      </c>
      <c r="D2552" t="s">
        <v>9448</v>
      </c>
      <c r="E2552">
        <v>101</v>
      </c>
      <c r="F2552" t="s">
        <v>9449</v>
      </c>
      <c r="G2552" t="s">
        <v>219</v>
      </c>
      <c r="H2552" t="s">
        <v>220</v>
      </c>
      <c r="I2552" t="s">
        <v>9450</v>
      </c>
      <c r="J2552">
        <v>6.3350000000000004E-2</v>
      </c>
      <c r="K2552">
        <v>0</v>
      </c>
      <c r="L2552">
        <v>0</v>
      </c>
      <c r="M2552">
        <v>1</v>
      </c>
      <c r="N2552">
        <v>1</v>
      </c>
      <c r="O2552" t="s">
        <v>659</v>
      </c>
      <c r="P2552">
        <v>1</v>
      </c>
      <c r="Q2552">
        <v>1</v>
      </c>
      <c r="R2552">
        <v>5300</v>
      </c>
      <c r="S2552" t="s">
        <v>223</v>
      </c>
      <c r="T2552">
        <v>0</v>
      </c>
      <c r="U2552" t="s">
        <v>9447</v>
      </c>
      <c r="V2552" t="s">
        <v>933</v>
      </c>
      <c r="W2552" t="s">
        <v>659</v>
      </c>
      <c r="X2552" t="s">
        <v>659</v>
      </c>
      <c r="Y2552">
        <v>5300</v>
      </c>
      <c r="AB2552">
        <v>0</v>
      </c>
      <c r="AC2552">
        <v>0</v>
      </c>
      <c r="AD2552">
        <v>3</v>
      </c>
      <c r="AE2552">
        <v>792</v>
      </c>
      <c r="AF2552">
        <v>1</v>
      </c>
      <c r="AQ2552">
        <v>1</v>
      </c>
      <c r="AR2552">
        <f t="shared" si="39"/>
        <v>0</v>
      </c>
      <c r="AS2552">
        <v>1</v>
      </c>
      <c r="AT2552" t="s">
        <v>134</v>
      </c>
      <c r="AU2552">
        <v>43</v>
      </c>
    </row>
    <row r="2553" spans="1:47">
      <c r="A2553" t="s">
        <v>9451</v>
      </c>
      <c r="C2553">
        <v>310</v>
      </c>
      <c r="D2553" t="s">
        <v>9452</v>
      </c>
      <c r="E2553">
        <v>101</v>
      </c>
      <c r="F2553" t="s">
        <v>9453</v>
      </c>
      <c r="G2553" t="s">
        <v>219</v>
      </c>
      <c r="H2553" t="s">
        <v>220</v>
      </c>
      <c r="I2553" t="s">
        <v>9454</v>
      </c>
      <c r="J2553">
        <v>0.22070000000000001</v>
      </c>
      <c r="K2553">
        <v>0</v>
      </c>
      <c r="L2553">
        <v>0</v>
      </c>
      <c r="M2553">
        <v>1</v>
      </c>
      <c r="N2553">
        <v>1</v>
      </c>
      <c r="O2553" t="s">
        <v>659</v>
      </c>
      <c r="P2553">
        <v>1</v>
      </c>
      <c r="Q2553">
        <v>1</v>
      </c>
      <c r="R2553">
        <v>700</v>
      </c>
      <c r="S2553" t="s">
        <v>223</v>
      </c>
      <c r="T2553">
        <v>0</v>
      </c>
      <c r="U2553" t="s">
        <v>9451</v>
      </c>
      <c r="V2553" t="s">
        <v>933</v>
      </c>
      <c r="W2553" t="s">
        <v>659</v>
      </c>
      <c r="X2553" t="s">
        <v>659</v>
      </c>
      <c r="Y2553">
        <v>700</v>
      </c>
      <c r="AB2553">
        <v>0</v>
      </c>
      <c r="AC2553">
        <v>0</v>
      </c>
      <c r="AD2553">
        <v>2</v>
      </c>
      <c r="AE2553">
        <v>780</v>
      </c>
      <c r="AF2553">
        <v>1.3</v>
      </c>
      <c r="AQ2553">
        <v>2</v>
      </c>
      <c r="AR2553">
        <f t="shared" si="39"/>
        <v>0</v>
      </c>
      <c r="AS2553">
        <v>1</v>
      </c>
      <c r="AT2553" t="s">
        <v>134</v>
      </c>
      <c r="AU2553">
        <v>43</v>
      </c>
    </row>
    <row r="2554" spans="1:47">
      <c r="A2554" t="s">
        <v>9455</v>
      </c>
      <c r="C2554">
        <v>310</v>
      </c>
      <c r="D2554" t="s">
        <v>9456</v>
      </c>
      <c r="E2554">
        <v>903</v>
      </c>
      <c r="F2554" t="s">
        <v>821</v>
      </c>
      <c r="G2554" t="s">
        <v>219</v>
      </c>
      <c r="H2554" t="s">
        <v>833</v>
      </c>
      <c r="I2554" t="s">
        <v>9457</v>
      </c>
      <c r="J2554">
        <v>5.5419999999999997E-2</v>
      </c>
      <c r="K2554">
        <v>0</v>
      </c>
      <c r="L2554">
        <v>0</v>
      </c>
      <c r="M2554">
        <v>0</v>
      </c>
      <c r="N2554">
        <v>0</v>
      </c>
      <c r="P2554">
        <v>0</v>
      </c>
      <c r="Q2554">
        <v>1</v>
      </c>
      <c r="R2554">
        <v>100</v>
      </c>
      <c r="S2554" t="s">
        <v>223</v>
      </c>
      <c r="T2554">
        <v>0</v>
      </c>
      <c r="U2554" t="s">
        <v>9455</v>
      </c>
      <c r="Y2554">
        <v>100</v>
      </c>
      <c r="AB2554">
        <v>0</v>
      </c>
      <c r="AC2554">
        <v>0</v>
      </c>
      <c r="AD2554">
        <v>0</v>
      </c>
      <c r="AE2554">
        <v>0</v>
      </c>
      <c r="AF2554">
        <v>0</v>
      </c>
      <c r="AQ2554">
        <v>1</v>
      </c>
      <c r="AR2554">
        <f t="shared" si="39"/>
        <v>0</v>
      </c>
      <c r="AS2554">
        <v>1</v>
      </c>
      <c r="AT2554" t="s">
        <v>134</v>
      </c>
      <c r="AU2554">
        <v>43</v>
      </c>
    </row>
    <row r="2555" spans="1:47">
      <c r="A2555" t="s">
        <v>9458</v>
      </c>
      <c r="C2555">
        <v>310</v>
      </c>
      <c r="D2555" t="s">
        <v>9459</v>
      </c>
      <c r="E2555">
        <v>101</v>
      </c>
      <c r="F2555" t="s">
        <v>9460</v>
      </c>
      <c r="G2555" t="s">
        <v>219</v>
      </c>
      <c r="H2555" t="s">
        <v>220</v>
      </c>
      <c r="I2555" t="s">
        <v>9461</v>
      </c>
      <c r="J2555">
        <v>5.3019999999999998E-2</v>
      </c>
      <c r="K2555">
        <v>0</v>
      </c>
      <c r="L2555">
        <v>0</v>
      </c>
      <c r="M2555">
        <v>1</v>
      </c>
      <c r="N2555">
        <v>1</v>
      </c>
      <c r="O2555" t="s">
        <v>659</v>
      </c>
      <c r="P2555">
        <v>1</v>
      </c>
      <c r="Q2555">
        <v>1</v>
      </c>
      <c r="R2555">
        <v>3200</v>
      </c>
      <c r="S2555" t="s">
        <v>223</v>
      </c>
      <c r="T2555">
        <v>0</v>
      </c>
      <c r="U2555" t="s">
        <v>9458</v>
      </c>
      <c r="V2555" t="s">
        <v>933</v>
      </c>
      <c r="W2555" t="s">
        <v>659</v>
      </c>
      <c r="X2555" t="s">
        <v>659</v>
      </c>
      <c r="Y2555">
        <v>3200</v>
      </c>
      <c r="AB2555">
        <v>0</v>
      </c>
      <c r="AC2555">
        <v>0</v>
      </c>
      <c r="AD2555">
        <v>1</v>
      </c>
      <c r="AE2555">
        <v>716</v>
      </c>
      <c r="AF2555">
        <v>1</v>
      </c>
      <c r="AQ2555">
        <v>1</v>
      </c>
      <c r="AR2555">
        <f t="shared" si="39"/>
        <v>0</v>
      </c>
      <c r="AS2555">
        <v>1</v>
      </c>
      <c r="AT2555" t="s">
        <v>134</v>
      </c>
      <c r="AU2555">
        <v>43</v>
      </c>
    </row>
    <row r="2556" spans="1:47">
      <c r="A2556" t="s">
        <v>248</v>
      </c>
      <c r="C2556">
        <v>310</v>
      </c>
      <c r="E2556">
        <v>0</v>
      </c>
      <c r="J2556">
        <v>0.11724999999999999</v>
      </c>
      <c r="K2556">
        <v>0</v>
      </c>
      <c r="L2556">
        <v>0</v>
      </c>
      <c r="M2556">
        <v>0</v>
      </c>
      <c r="N2556">
        <v>0</v>
      </c>
      <c r="P2556">
        <v>0</v>
      </c>
      <c r="Q2556">
        <v>0</v>
      </c>
      <c r="R2556">
        <v>0</v>
      </c>
      <c r="S2556" t="s">
        <v>249</v>
      </c>
      <c r="T2556">
        <v>0</v>
      </c>
      <c r="Y2556">
        <v>0</v>
      </c>
      <c r="AB2556">
        <v>0</v>
      </c>
      <c r="AC2556">
        <v>0</v>
      </c>
      <c r="AD2556">
        <v>0</v>
      </c>
      <c r="AE2556">
        <v>0</v>
      </c>
      <c r="AF2556">
        <v>0</v>
      </c>
      <c r="AQ2556">
        <v>0</v>
      </c>
      <c r="AR2556">
        <f t="shared" si="39"/>
        <v>0</v>
      </c>
      <c r="AS2556">
        <v>1</v>
      </c>
      <c r="AT2556" t="s">
        <v>134</v>
      </c>
      <c r="AU2556">
        <v>43</v>
      </c>
    </row>
    <row r="2557" spans="1:47">
      <c r="A2557" t="s">
        <v>9462</v>
      </c>
      <c r="C2557">
        <v>310</v>
      </c>
      <c r="D2557" t="s">
        <v>9463</v>
      </c>
      <c r="E2557">
        <v>101</v>
      </c>
      <c r="F2557" t="s">
        <v>9464</v>
      </c>
      <c r="G2557" t="s">
        <v>219</v>
      </c>
      <c r="H2557" t="s">
        <v>220</v>
      </c>
      <c r="I2557" t="s">
        <v>9465</v>
      </c>
      <c r="J2557">
        <v>8.6940000000000003E-2</v>
      </c>
      <c r="K2557">
        <v>0</v>
      </c>
      <c r="L2557">
        <v>0</v>
      </c>
      <c r="M2557">
        <v>1</v>
      </c>
      <c r="N2557">
        <v>1</v>
      </c>
      <c r="O2557" t="s">
        <v>659</v>
      </c>
      <c r="P2557">
        <v>1</v>
      </c>
      <c r="Q2557">
        <v>1</v>
      </c>
      <c r="R2557">
        <v>5500</v>
      </c>
      <c r="S2557" t="s">
        <v>223</v>
      </c>
      <c r="T2557">
        <v>0</v>
      </c>
      <c r="U2557" t="s">
        <v>9462</v>
      </c>
      <c r="V2557" t="s">
        <v>933</v>
      </c>
      <c r="W2557" t="s">
        <v>659</v>
      </c>
      <c r="X2557" t="s">
        <v>659</v>
      </c>
      <c r="Y2557">
        <v>5500</v>
      </c>
      <c r="AB2557">
        <v>0</v>
      </c>
      <c r="AC2557">
        <v>0</v>
      </c>
      <c r="AD2557">
        <v>2</v>
      </c>
      <c r="AE2557">
        <v>560</v>
      </c>
      <c r="AF2557">
        <v>1</v>
      </c>
      <c r="AQ2557">
        <v>1</v>
      </c>
      <c r="AR2557">
        <f t="shared" si="39"/>
        <v>0</v>
      </c>
      <c r="AS2557">
        <v>1</v>
      </c>
      <c r="AT2557" t="s">
        <v>134</v>
      </c>
      <c r="AU2557">
        <v>43</v>
      </c>
    </row>
    <row r="2558" spans="1:47">
      <c r="A2558" t="s">
        <v>9466</v>
      </c>
      <c r="C2558">
        <v>310</v>
      </c>
      <c r="D2558" t="s">
        <v>9467</v>
      </c>
      <c r="E2558">
        <v>101</v>
      </c>
      <c r="F2558" t="s">
        <v>9468</v>
      </c>
      <c r="G2558" t="s">
        <v>219</v>
      </c>
      <c r="H2558" t="s">
        <v>220</v>
      </c>
      <c r="I2558" t="s">
        <v>9469</v>
      </c>
      <c r="J2558">
        <v>0.10365000000000001</v>
      </c>
      <c r="K2558">
        <v>0</v>
      </c>
      <c r="L2558">
        <v>0</v>
      </c>
      <c r="M2558">
        <v>1</v>
      </c>
      <c r="N2558">
        <v>1</v>
      </c>
      <c r="O2558" t="s">
        <v>659</v>
      </c>
      <c r="P2558">
        <v>1</v>
      </c>
      <c r="Q2558">
        <v>1</v>
      </c>
      <c r="R2558">
        <v>3700</v>
      </c>
      <c r="S2558" t="s">
        <v>223</v>
      </c>
      <c r="T2558">
        <v>0</v>
      </c>
      <c r="U2558" t="s">
        <v>9466</v>
      </c>
      <c r="V2558" t="s">
        <v>933</v>
      </c>
      <c r="W2558" t="s">
        <v>659</v>
      </c>
      <c r="X2558" t="s">
        <v>659</v>
      </c>
      <c r="Y2558">
        <v>3700</v>
      </c>
      <c r="AB2558">
        <v>0</v>
      </c>
      <c r="AC2558">
        <v>0</v>
      </c>
      <c r="AD2558">
        <v>2</v>
      </c>
      <c r="AE2558">
        <v>666</v>
      </c>
      <c r="AF2558">
        <v>1</v>
      </c>
      <c r="AQ2558">
        <v>1</v>
      </c>
      <c r="AR2558">
        <f t="shared" si="39"/>
        <v>0</v>
      </c>
      <c r="AS2558">
        <v>1</v>
      </c>
      <c r="AT2558" t="s">
        <v>134</v>
      </c>
      <c r="AU2558">
        <v>43</v>
      </c>
    </row>
    <row r="2559" spans="1:47">
      <c r="A2559" t="s">
        <v>9470</v>
      </c>
      <c r="C2559">
        <v>310</v>
      </c>
      <c r="D2559" t="s">
        <v>9471</v>
      </c>
      <c r="E2559">
        <v>132</v>
      </c>
      <c r="F2559" t="s">
        <v>9472</v>
      </c>
      <c r="G2559" t="s">
        <v>422</v>
      </c>
      <c r="H2559" t="s">
        <v>260</v>
      </c>
      <c r="I2559" t="s">
        <v>9473</v>
      </c>
      <c r="J2559">
        <v>0.24524000000000001</v>
      </c>
      <c r="K2559">
        <v>0</v>
      </c>
      <c r="L2559">
        <v>0</v>
      </c>
      <c r="M2559">
        <v>0</v>
      </c>
      <c r="N2559">
        <v>0</v>
      </c>
      <c r="P2559">
        <v>0</v>
      </c>
      <c r="Q2559">
        <v>0</v>
      </c>
      <c r="R2559">
        <v>0</v>
      </c>
      <c r="S2559" t="s">
        <v>223</v>
      </c>
      <c r="T2559">
        <v>0</v>
      </c>
      <c r="U2559" t="s">
        <v>9470</v>
      </c>
      <c r="Y2559">
        <v>0</v>
      </c>
      <c r="AB2559">
        <v>0</v>
      </c>
      <c r="AC2559">
        <v>0</v>
      </c>
      <c r="AD2559">
        <v>0</v>
      </c>
      <c r="AE2559">
        <v>0</v>
      </c>
      <c r="AF2559">
        <v>0</v>
      </c>
      <c r="AQ2559">
        <v>1</v>
      </c>
      <c r="AR2559">
        <f t="shared" si="39"/>
        <v>0</v>
      </c>
      <c r="AS2559">
        <v>1</v>
      </c>
      <c r="AT2559" t="s">
        <v>134</v>
      </c>
      <c r="AU2559">
        <v>43</v>
      </c>
    </row>
    <row r="2560" spans="1:47">
      <c r="A2560" t="s">
        <v>9474</v>
      </c>
      <c r="C2560">
        <v>310</v>
      </c>
      <c r="D2560" t="s">
        <v>9475</v>
      </c>
      <c r="E2560">
        <v>132</v>
      </c>
      <c r="F2560" t="s">
        <v>9476</v>
      </c>
      <c r="G2560" t="s">
        <v>219</v>
      </c>
      <c r="H2560" t="s">
        <v>260</v>
      </c>
      <c r="I2560" t="s">
        <v>9478</v>
      </c>
      <c r="J2560">
        <v>0.32151999999999997</v>
      </c>
      <c r="K2560">
        <v>0</v>
      </c>
      <c r="L2560">
        <v>0</v>
      </c>
      <c r="M2560">
        <v>0</v>
      </c>
      <c r="N2560">
        <v>0</v>
      </c>
      <c r="P2560">
        <v>0</v>
      </c>
      <c r="Q2560">
        <v>0</v>
      </c>
      <c r="R2560">
        <v>0</v>
      </c>
      <c r="S2560" t="s">
        <v>223</v>
      </c>
      <c r="T2560">
        <v>0</v>
      </c>
      <c r="U2560" t="s">
        <v>9474</v>
      </c>
      <c r="Y2560">
        <v>0</v>
      </c>
      <c r="AB2560">
        <v>0</v>
      </c>
      <c r="AC2560">
        <v>0</v>
      </c>
      <c r="AD2560">
        <v>0</v>
      </c>
      <c r="AE2560">
        <v>0</v>
      </c>
      <c r="AF2560">
        <v>0</v>
      </c>
      <c r="AQ2560">
        <v>3</v>
      </c>
      <c r="AR2560">
        <f t="shared" si="39"/>
        <v>0</v>
      </c>
      <c r="AS2560">
        <v>1</v>
      </c>
      <c r="AT2560" t="s">
        <v>134</v>
      </c>
      <c r="AU2560">
        <v>43</v>
      </c>
    </row>
    <row r="2561" spans="1:47">
      <c r="A2561" t="s">
        <v>9479</v>
      </c>
      <c r="C2561">
        <v>310</v>
      </c>
      <c r="D2561" t="s">
        <v>9480</v>
      </c>
      <c r="E2561">
        <v>101</v>
      </c>
      <c r="F2561" t="s">
        <v>9449</v>
      </c>
      <c r="G2561" t="s">
        <v>219</v>
      </c>
      <c r="H2561" t="s">
        <v>220</v>
      </c>
      <c r="I2561" t="s">
        <v>9481</v>
      </c>
      <c r="J2561">
        <v>4.1020000000000001E-2</v>
      </c>
      <c r="K2561">
        <v>0</v>
      </c>
      <c r="L2561">
        <v>0</v>
      </c>
      <c r="M2561">
        <v>1</v>
      </c>
      <c r="N2561">
        <v>1</v>
      </c>
      <c r="O2561" t="s">
        <v>659</v>
      </c>
      <c r="P2561">
        <v>1</v>
      </c>
      <c r="Q2561">
        <v>1</v>
      </c>
      <c r="R2561">
        <v>5400</v>
      </c>
      <c r="S2561" t="s">
        <v>223</v>
      </c>
      <c r="T2561">
        <v>0</v>
      </c>
      <c r="U2561" t="s">
        <v>9479</v>
      </c>
      <c r="V2561" t="s">
        <v>933</v>
      </c>
      <c r="W2561" t="s">
        <v>659</v>
      </c>
      <c r="X2561" t="s">
        <v>659</v>
      </c>
      <c r="Y2561">
        <v>5400</v>
      </c>
      <c r="AB2561">
        <v>0</v>
      </c>
      <c r="AC2561">
        <v>0</v>
      </c>
      <c r="AD2561">
        <v>1</v>
      </c>
      <c r="AE2561">
        <v>336</v>
      </c>
      <c r="AF2561">
        <v>1</v>
      </c>
      <c r="AQ2561">
        <v>1</v>
      </c>
      <c r="AR2561">
        <f t="shared" si="39"/>
        <v>0</v>
      </c>
      <c r="AS2561">
        <v>1</v>
      </c>
      <c r="AT2561" t="s">
        <v>134</v>
      </c>
      <c r="AU2561">
        <v>43</v>
      </c>
    </row>
    <row r="2562" spans="1:47">
      <c r="A2562" t="s">
        <v>9482</v>
      </c>
      <c r="C2562">
        <v>310</v>
      </c>
      <c r="D2562" t="s">
        <v>9483</v>
      </c>
      <c r="E2562">
        <v>101</v>
      </c>
      <c r="F2562" t="s">
        <v>9484</v>
      </c>
      <c r="G2562" t="s">
        <v>219</v>
      </c>
      <c r="H2562" t="s">
        <v>220</v>
      </c>
      <c r="I2562" t="s">
        <v>9485</v>
      </c>
      <c r="J2562">
        <v>0.24895</v>
      </c>
      <c r="K2562">
        <v>0</v>
      </c>
      <c r="L2562">
        <v>0</v>
      </c>
      <c r="M2562">
        <v>1</v>
      </c>
      <c r="N2562">
        <v>1</v>
      </c>
      <c r="O2562" t="s">
        <v>659</v>
      </c>
      <c r="P2562">
        <v>1</v>
      </c>
      <c r="Q2562">
        <v>1</v>
      </c>
      <c r="R2562">
        <v>900</v>
      </c>
      <c r="S2562" t="s">
        <v>223</v>
      </c>
      <c r="T2562">
        <v>0</v>
      </c>
      <c r="U2562" t="s">
        <v>9482</v>
      </c>
      <c r="V2562" t="s">
        <v>933</v>
      </c>
      <c r="W2562" t="s">
        <v>659</v>
      </c>
      <c r="X2562" t="s">
        <v>659</v>
      </c>
      <c r="Y2562">
        <v>900</v>
      </c>
      <c r="AB2562">
        <v>0</v>
      </c>
      <c r="AC2562">
        <v>0</v>
      </c>
      <c r="AD2562">
        <v>2</v>
      </c>
      <c r="AE2562">
        <v>846</v>
      </c>
      <c r="AF2562">
        <v>1</v>
      </c>
      <c r="AQ2562">
        <v>2</v>
      </c>
      <c r="AR2562">
        <f t="shared" ref="AR2562:AR2625" si="40">AB2562*9.68*VLOOKUP(AU2562,atten,10,FALSE)</f>
        <v>0</v>
      </c>
      <c r="AS2562">
        <v>1</v>
      </c>
      <c r="AT2562" t="s">
        <v>134</v>
      </c>
      <c r="AU2562">
        <v>43</v>
      </c>
    </row>
    <row r="2563" spans="1:47">
      <c r="A2563" t="s">
        <v>9486</v>
      </c>
      <c r="C2563">
        <v>310</v>
      </c>
      <c r="D2563" t="s">
        <v>9487</v>
      </c>
      <c r="E2563">
        <v>101</v>
      </c>
      <c r="F2563" t="s">
        <v>9488</v>
      </c>
      <c r="G2563" t="s">
        <v>422</v>
      </c>
      <c r="H2563" t="s">
        <v>220</v>
      </c>
      <c r="I2563" t="s">
        <v>9489</v>
      </c>
      <c r="J2563">
        <v>0.65842000000000001</v>
      </c>
      <c r="K2563">
        <v>0</v>
      </c>
      <c r="L2563">
        <v>0</v>
      </c>
      <c r="M2563">
        <v>1</v>
      </c>
      <c r="N2563">
        <v>1</v>
      </c>
      <c r="O2563" t="s">
        <v>659</v>
      </c>
      <c r="P2563">
        <v>1</v>
      </c>
      <c r="Q2563">
        <v>0</v>
      </c>
      <c r="R2563">
        <v>0</v>
      </c>
      <c r="S2563" t="s">
        <v>223</v>
      </c>
      <c r="T2563">
        <v>0</v>
      </c>
      <c r="U2563" t="s">
        <v>9486</v>
      </c>
      <c r="V2563" t="s">
        <v>933</v>
      </c>
      <c r="W2563" t="s">
        <v>659</v>
      </c>
      <c r="X2563" t="s">
        <v>659</v>
      </c>
      <c r="Y2563">
        <v>0</v>
      </c>
      <c r="AB2563">
        <v>0</v>
      </c>
      <c r="AC2563">
        <v>0</v>
      </c>
      <c r="AD2563">
        <v>3</v>
      </c>
      <c r="AE2563">
        <v>1591</v>
      </c>
      <c r="AF2563">
        <v>1.75</v>
      </c>
      <c r="AQ2563">
        <v>2</v>
      </c>
      <c r="AR2563">
        <f t="shared" si="40"/>
        <v>0</v>
      </c>
      <c r="AS2563">
        <v>1</v>
      </c>
      <c r="AT2563" t="s">
        <v>135</v>
      </c>
      <c r="AU2563">
        <v>44</v>
      </c>
    </row>
    <row r="2564" spans="1:47">
      <c r="A2564" t="s">
        <v>9490</v>
      </c>
      <c r="C2564">
        <v>310</v>
      </c>
      <c r="D2564" t="s">
        <v>9491</v>
      </c>
      <c r="E2564">
        <v>132</v>
      </c>
      <c r="F2564" t="s">
        <v>9492</v>
      </c>
      <c r="H2564" t="s">
        <v>260</v>
      </c>
      <c r="I2564" t="s">
        <v>9493</v>
      </c>
      <c r="J2564">
        <v>8.6010000000000003E-2</v>
      </c>
      <c r="K2564">
        <v>0</v>
      </c>
      <c r="L2564">
        <v>0</v>
      </c>
      <c r="M2564">
        <v>0</v>
      </c>
      <c r="N2564">
        <v>0</v>
      </c>
      <c r="P2564">
        <v>0</v>
      </c>
      <c r="Q2564">
        <v>0</v>
      </c>
      <c r="R2564">
        <v>0</v>
      </c>
      <c r="S2564" t="s">
        <v>223</v>
      </c>
      <c r="T2564">
        <v>0</v>
      </c>
      <c r="U2564" t="s">
        <v>9490</v>
      </c>
      <c r="Y2564">
        <v>0</v>
      </c>
      <c r="AB2564">
        <v>0</v>
      </c>
      <c r="AC2564">
        <v>0</v>
      </c>
      <c r="AD2564">
        <v>0</v>
      </c>
      <c r="AE2564">
        <v>0</v>
      </c>
      <c r="AF2564">
        <v>0</v>
      </c>
      <c r="AQ2564">
        <v>1</v>
      </c>
      <c r="AR2564">
        <f t="shared" si="40"/>
        <v>0</v>
      </c>
      <c r="AS2564">
        <v>1</v>
      </c>
      <c r="AT2564" t="s">
        <v>134</v>
      </c>
      <c r="AU2564">
        <v>43</v>
      </c>
    </row>
    <row r="2565" spans="1:47">
      <c r="A2565" t="s">
        <v>9494</v>
      </c>
      <c r="C2565">
        <v>310</v>
      </c>
      <c r="D2565" t="s">
        <v>9495</v>
      </c>
      <c r="E2565">
        <v>101</v>
      </c>
      <c r="F2565" t="s">
        <v>9492</v>
      </c>
      <c r="G2565" t="s">
        <v>219</v>
      </c>
      <c r="H2565" t="s">
        <v>220</v>
      </c>
      <c r="I2565" t="s">
        <v>9496</v>
      </c>
      <c r="J2565">
        <v>0.13125999999999999</v>
      </c>
      <c r="K2565">
        <v>0</v>
      </c>
      <c r="L2565">
        <v>0</v>
      </c>
      <c r="M2565">
        <v>1</v>
      </c>
      <c r="N2565">
        <v>1</v>
      </c>
      <c r="O2565" t="s">
        <v>659</v>
      </c>
      <c r="P2565">
        <v>1</v>
      </c>
      <c r="Q2565">
        <v>1</v>
      </c>
      <c r="R2565">
        <v>300</v>
      </c>
      <c r="S2565" t="s">
        <v>223</v>
      </c>
      <c r="T2565">
        <v>0</v>
      </c>
      <c r="U2565" t="s">
        <v>9494</v>
      </c>
      <c r="V2565" t="s">
        <v>933</v>
      </c>
      <c r="W2565" t="s">
        <v>659</v>
      </c>
      <c r="X2565" t="s">
        <v>659</v>
      </c>
      <c r="Y2565">
        <v>300</v>
      </c>
      <c r="AB2565">
        <v>0</v>
      </c>
      <c r="AC2565">
        <v>0</v>
      </c>
      <c r="AD2565">
        <v>3</v>
      </c>
      <c r="AE2565">
        <v>750</v>
      </c>
      <c r="AF2565">
        <v>1</v>
      </c>
      <c r="AQ2565">
        <v>1</v>
      </c>
      <c r="AR2565">
        <f t="shared" si="40"/>
        <v>0</v>
      </c>
      <c r="AS2565">
        <v>1</v>
      </c>
      <c r="AT2565" t="s">
        <v>134</v>
      </c>
      <c r="AU2565">
        <v>43</v>
      </c>
    </row>
    <row r="2566" spans="1:47">
      <c r="A2566" t="s">
        <v>9497</v>
      </c>
      <c r="C2566">
        <v>310</v>
      </c>
      <c r="D2566" t="s">
        <v>9498</v>
      </c>
      <c r="E2566">
        <v>101</v>
      </c>
      <c r="F2566" t="s">
        <v>9499</v>
      </c>
      <c r="G2566" t="s">
        <v>219</v>
      </c>
      <c r="H2566" t="s">
        <v>220</v>
      </c>
      <c r="I2566" t="s">
        <v>9500</v>
      </c>
      <c r="J2566">
        <v>0.36647000000000002</v>
      </c>
      <c r="K2566">
        <v>1</v>
      </c>
      <c r="L2566">
        <v>1</v>
      </c>
      <c r="M2566">
        <v>1</v>
      </c>
      <c r="N2566">
        <v>1</v>
      </c>
      <c r="O2566" t="s">
        <v>225</v>
      </c>
      <c r="P2566">
        <v>0</v>
      </c>
      <c r="Q2566">
        <v>1</v>
      </c>
      <c r="R2566">
        <v>500</v>
      </c>
      <c r="S2566" t="s">
        <v>223</v>
      </c>
      <c r="T2566">
        <v>500</v>
      </c>
      <c r="U2566" t="s">
        <v>9497</v>
      </c>
      <c r="X2566" t="s">
        <v>225</v>
      </c>
      <c r="Y2566">
        <v>500</v>
      </c>
      <c r="AB2566">
        <v>1</v>
      </c>
      <c r="AC2566">
        <v>1</v>
      </c>
      <c r="AD2566">
        <v>3</v>
      </c>
      <c r="AE2566">
        <v>1348</v>
      </c>
      <c r="AF2566">
        <v>2</v>
      </c>
      <c r="AQ2566">
        <v>3</v>
      </c>
      <c r="AR2566">
        <f t="shared" si="40"/>
        <v>9.68</v>
      </c>
      <c r="AS2566">
        <v>1</v>
      </c>
      <c r="AT2566" t="s">
        <v>134</v>
      </c>
      <c r="AU2566">
        <v>43</v>
      </c>
    </row>
    <row r="2567" spans="1:47">
      <c r="A2567" t="s">
        <v>9501</v>
      </c>
      <c r="C2567">
        <v>310</v>
      </c>
      <c r="D2567" t="s">
        <v>9502</v>
      </c>
      <c r="E2567">
        <v>101</v>
      </c>
      <c r="F2567" t="s">
        <v>9503</v>
      </c>
      <c r="G2567" t="s">
        <v>219</v>
      </c>
      <c r="H2567" t="s">
        <v>220</v>
      </c>
      <c r="I2567" t="s">
        <v>9504</v>
      </c>
      <c r="J2567">
        <v>8.9090000000000003E-2</v>
      </c>
      <c r="K2567">
        <v>0</v>
      </c>
      <c r="L2567">
        <v>0</v>
      </c>
      <c r="M2567">
        <v>1</v>
      </c>
      <c r="N2567">
        <v>1</v>
      </c>
      <c r="O2567" t="s">
        <v>659</v>
      </c>
      <c r="P2567">
        <v>1</v>
      </c>
      <c r="Q2567">
        <v>1</v>
      </c>
      <c r="R2567">
        <v>5300</v>
      </c>
      <c r="S2567" t="s">
        <v>243</v>
      </c>
      <c r="T2567">
        <v>0</v>
      </c>
      <c r="U2567" t="s">
        <v>9501</v>
      </c>
      <c r="V2567" t="s">
        <v>933</v>
      </c>
      <c r="W2567" t="s">
        <v>659</v>
      </c>
      <c r="X2567" t="s">
        <v>659</v>
      </c>
      <c r="Y2567">
        <v>5300</v>
      </c>
      <c r="AB2567">
        <v>0</v>
      </c>
      <c r="AC2567">
        <v>0</v>
      </c>
      <c r="AD2567">
        <v>2</v>
      </c>
      <c r="AE2567">
        <v>952</v>
      </c>
      <c r="AF2567">
        <v>1</v>
      </c>
      <c r="AQ2567">
        <v>2</v>
      </c>
      <c r="AR2567">
        <f t="shared" si="40"/>
        <v>0</v>
      </c>
      <c r="AS2567">
        <v>1</v>
      </c>
      <c r="AT2567" t="s">
        <v>134</v>
      </c>
      <c r="AU2567">
        <v>43</v>
      </c>
    </row>
    <row r="2568" spans="1:47">
      <c r="A2568" t="s">
        <v>9505</v>
      </c>
      <c r="C2568">
        <v>310</v>
      </c>
      <c r="D2568" t="s">
        <v>9506</v>
      </c>
      <c r="E2568">
        <v>101</v>
      </c>
      <c r="F2568" t="s">
        <v>9507</v>
      </c>
      <c r="G2568" t="s">
        <v>422</v>
      </c>
      <c r="H2568" t="s">
        <v>220</v>
      </c>
      <c r="I2568" t="s">
        <v>9508</v>
      </c>
      <c r="J2568">
        <v>0.25892999999999999</v>
      </c>
      <c r="K2568">
        <v>0</v>
      </c>
      <c r="L2568">
        <v>0</v>
      </c>
      <c r="M2568">
        <v>1</v>
      </c>
      <c r="N2568">
        <v>1</v>
      </c>
      <c r="O2568" t="s">
        <v>659</v>
      </c>
      <c r="P2568">
        <v>1</v>
      </c>
      <c r="Q2568">
        <v>1</v>
      </c>
      <c r="R2568">
        <v>1500</v>
      </c>
      <c r="S2568" t="s">
        <v>223</v>
      </c>
      <c r="T2568">
        <v>0</v>
      </c>
      <c r="U2568" t="s">
        <v>9505</v>
      </c>
      <c r="V2568" t="s">
        <v>933</v>
      </c>
      <c r="W2568" t="s">
        <v>659</v>
      </c>
      <c r="X2568" t="s">
        <v>659</v>
      </c>
      <c r="Y2568">
        <v>1500</v>
      </c>
      <c r="AB2568">
        <v>0</v>
      </c>
      <c r="AC2568">
        <v>0</v>
      </c>
      <c r="AD2568">
        <v>2</v>
      </c>
      <c r="AE2568">
        <v>1296</v>
      </c>
      <c r="AF2568">
        <v>1.5</v>
      </c>
      <c r="AQ2568">
        <v>1</v>
      </c>
      <c r="AR2568">
        <f t="shared" si="40"/>
        <v>0</v>
      </c>
      <c r="AS2568">
        <v>1</v>
      </c>
      <c r="AT2568" t="s">
        <v>135</v>
      </c>
      <c r="AU2568">
        <v>44</v>
      </c>
    </row>
    <row r="2569" spans="1:47">
      <c r="A2569" t="s">
        <v>9509</v>
      </c>
      <c r="C2569">
        <v>310</v>
      </c>
      <c r="D2569" t="s">
        <v>9510</v>
      </c>
      <c r="E2569">
        <v>101</v>
      </c>
      <c r="F2569" t="s">
        <v>9511</v>
      </c>
      <c r="G2569" t="s">
        <v>219</v>
      </c>
      <c r="H2569" t="s">
        <v>220</v>
      </c>
      <c r="I2569" t="s">
        <v>9512</v>
      </c>
      <c r="J2569">
        <v>9.2469999999999997E-2</v>
      </c>
      <c r="K2569">
        <v>0</v>
      </c>
      <c r="L2569">
        <v>0</v>
      </c>
      <c r="M2569">
        <v>1</v>
      </c>
      <c r="N2569">
        <v>1</v>
      </c>
      <c r="O2569" t="s">
        <v>659</v>
      </c>
      <c r="P2569">
        <v>1</v>
      </c>
      <c r="Q2569">
        <v>1</v>
      </c>
      <c r="R2569">
        <v>4600</v>
      </c>
      <c r="S2569" t="s">
        <v>223</v>
      </c>
      <c r="T2569">
        <v>0</v>
      </c>
      <c r="U2569" t="s">
        <v>9509</v>
      </c>
      <c r="V2569" t="s">
        <v>933</v>
      </c>
      <c r="W2569" t="s">
        <v>659</v>
      </c>
      <c r="X2569" t="s">
        <v>659</v>
      </c>
      <c r="Y2569">
        <v>4600</v>
      </c>
      <c r="AB2569">
        <v>0</v>
      </c>
      <c r="AC2569">
        <v>0</v>
      </c>
      <c r="AD2569">
        <v>2</v>
      </c>
      <c r="AE2569">
        <v>704</v>
      </c>
      <c r="AF2569">
        <v>1</v>
      </c>
      <c r="AQ2569">
        <v>1</v>
      </c>
      <c r="AR2569">
        <f t="shared" si="40"/>
        <v>0</v>
      </c>
      <c r="AS2569">
        <v>1</v>
      </c>
      <c r="AT2569" t="s">
        <v>134</v>
      </c>
      <c r="AU2569">
        <v>43</v>
      </c>
    </row>
    <row r="2570" spans="1:47">
      <c r="A2570" t="s">
        <v>9513</v>
      </c>
      <c r="C2570">
        <v>310</v>
      </c>
      <c r="D2570" t="s">
        <v>9514</v>
      </c>
      <c r="E2570">
        <v>101</v>
      </c>
      <c r="F2570" t="s">
        <v>9515</v>
      </c>
      <c r="G2570" t="s">
        <v>219</v>
      </c>
      <c r="H2570" t="s">
        <v>220</v>
      </c>
      <c r="I2570" t="s">
        <v>9516</v>
      </c>
      <c r="J2570">
        <v>0.14945</v>
      </c>
      <c r="K2570">
        <v>0</v>
      </c>
      <c r="L2570">
        <v>0</v>
      </c>
      <c r="M2570">
        <v>1</v>
      </c>
      <c r="N2570">
        <v>1</v>
      </c>
      <c r="O2570" t="s">
        <v>659</v>
      </c>
      <c r="P2570">
        <v>1</v>
      </c>
      <c r="Q2570">
        <v>1</v>
      </c>
      <c r="R2570">
        <v>7800</v>
      </c>
      <c r="S2570" t="s">
        <v>223</v>
      </c>
      <c r="T2570">
        <v>0</v>
      </c>
      <c r="U2570" t="s">
        <v>9513</v>
      </c>
      <c r="V2570" t="s">
        <v>933</v>
      </c>
      <c r="W2570" t="s">
        <v>659</v>
      </c>
      <c r="X2570" t="s">
        <v>659</v>
      </c>
      <c r="Y2570">
        <v>7800</v>
      </c>
      <c r="AB2570">
        <v>0</v>
      </c>
      <c r="AC2570">
        <v>0</v>
      </c>
      <c r="AD2570">
        <v>1</v>
      </c>
      <c r="AE2570">
        <v>784</v>
      </c>
      <c r="AF2570">
        <v>1</v>
      </c>
      <c r="AQ2570">
        <v>2</v>
      </c>
      <c r="AR2570">
        <f t="shared" si="40"/>
        <v>0</v>
      </c>
      <c r="AS2570">
        <v>1</v>
      </c>
      <c r="AT2570" t="s">
        <v>134</v>
      </c>
      <c r="AU2570">
        <v>43</v>
      </c>
    </row>
    <row r="2571" spans="1:47">
      <c r="A2571" t="s">
        <v>9517</v>
      </c>
      <c r="C2571">
        <v>310</v>
      </c>
      <c r="D2571" t="s">
        <v>9518</v>
      </c>
      <c r="E2571">
        <v>101</v>
      </c>
      <c r="F2571" t="s">
        <v>9519</v>
      </c>
      <c r="G2571" t="s">
        <v>219</v>
      </c>
      <c r="H2571" t="s">
        <v>220</v>
      </c>
      <c r="I2571" t="s">
        <v>9520</v>
      </c>
      <c r="J2571">
        <v>0.25519999999999998</v>
      </c>
      <c r="K2571">
        <v>0</v>
      </c>
      <c r="L2571">
        <v>0</v>
      </c>
      <c r="M2571">
        <v>1</v>
      </c>
      <c r="N2571">
        <v>1</v>
      </c>
      <c r="O2571" t="s">
        <v>659</v>
      </c>
      <c r="P2571">
        <v>1</v>
      </c>
      <c r="Q2571">
        <v>1</v>
      </c>
      <c r="R2571">
        <v>4700</v>
      </c>
      <c r="S2571" t="s">
        <v>223</v>
      </c>
      <c r="T2571">
        <v>0</v>
      </c>
      <c r="U2571" t="s">
        <v>9517</v>
      </c>
      <c r="V2571" t="s">
        <v>933</v>
      </c>
      <c r="W2571" t="s">
        <v>659</v>
      </c>
      <c r="X2571" t="s">
        <v>659</v>
      </c>
      <c r="Y2571">
        <v>4700</v>
      </c>
      <c r="AB2571">
        <v>0</v>
      </c>
      <c r="AC2571">
        <v>0</v>
      </c>
      <c r="AD2571">
        <v>2</v>
      </c>
      <c r="AE2571">
        <v>1723</v>
      </c>
      <c r="AF2571">
        <v>1.75</v>
      </c>
      <c r="AQ2571">
        <v>2</v>
      </c>
      <c r="AR2571">
        <f t="shared" si="40"/>
        <v>0</v>
      </c>
      <c r="AS2571">
        <v>1</v>
      </c>
      <c r="AT2571" t="s">
        <v>134</v>
      </c>
      <c r="AU2571">
        <v>43</v>
      </c>
    </row>
    <row r="2572" spans="1:47">
      <c r="A2572" t="s">
        <v>9521</v>
      </c>
      <c r="C2572">
        <v>310</v>
      </c>
      <c r="D2572" t="s">
        <v>9522</v>
      </c>
      <c r="E2572">
        <v>101</v>
      </c>
      <c r="F2572" t="s">
        <v>9523</v>
      </c>
      <c r="G2572" t="s">
        <v>422</v>
      </c>
      <c r="H2572" t="s">
        <v>220</v>
      </c>
      <c r="I2572" t="s">
        <v>9524</v>
      </c>
      <c r="J2572">
        <v>0.45567999999999997</v>
      </c>
      <c r="K2572">
        <v>0</v>
      </c>
      <c r="L2572">
        <v>0</v>
      </c>
      <c r="M2572">
        <v>1</v>
      </c>
      <c r="N2572">
        <v>1</v>
      </c>
      <c r="O2572" t="s">
        <v>659</v>
      </c>
      <c r="P2572">
        <v>1</v>
      </c>
      <c r="Q2572">
        <v>1</v>
      </c>
      <c r="R2572">
        <v>11900</v>
      </c>
      <c r="S2572" t="s">
        <v>223</v>
      </c>
      <c r="T2572">
        <v>0</v>
      </c>
      <c r="U2572" t="s">
        <v>9521</v>
      </c>
      <c r="V2572" t="s">
        <v>933</v>
      </c>
      <c r="W2572" t="s">
        <v>659</v>
      </c>
      <c r="X2572" t="s">
        <v>659</v>
      </c>
      <c r="Y2572">
        <v>11900</v>
      </c>
      <c r="AB2572">
        <v>0</v>
      </c>
      <c r="AC2572">
        <v>0</v>
      </c>
      <c r="AD2572">
        <v>2</v>
      </c>
      <c r="AE2572">
        <v>758</v>
      </c>
      <c r="AF2572">
        <v>1.3</v>
      </c>
      <c r="AQ2572">
        <v>3</v>
      </c>
      <c r="AR2572">
        <f t="shared" si="40"/>
        <v>0</v>
      </c>
      <c r="AS2572">
        <v>1</v>
      </c>
      <c r="AT2572" t="s">
        <v>135</v>
      </c>
      <c r="AU2572">
        <v>44</v>
      </c>
    </row>
    <row r="2573" spans="1:47">
      <c r="A2573" t="s">
        <v>248</v>
      </c>
      <c r="C2573">
        <v>310</v>
      </c>
      <c r="E2573">
        <v>0</v>
      </c>
      <c r="J2573">
        <v>0.17558000000000001</v>
      </c>
      <c r="K2573">
        <v>0</v>
      </c>
      <c r="L2573">
        <v>0</v>
      </c>
      <c r="M2573">
        <v>0</v>
      </c>
      <c r="N2573">
        <v>0</v>
      </c>
      <c r="P2573">
        <v>0</v>
      </c>
      <c r="Q2573">
        <v>0</v>
      </c>
      <c r="R2573">
        <v>0</v>
      </c>
      <c r="S2573" t="s">
        <v>249</v>
      </c>
      <c r="T2573">
        <v>0</v>
      </c>
      <c r="Y2573">
        <v>0</v>
      </c>
      <c r="AB2573">
        <v>0</v>
      </c>
      <c r="AC2573">
        <v>0</v>
      </c>
      <c r="AD2573">
        <v>0</v>
      </c>
      <c r="AE2573">
        <v>0</v>
      </c>
      <c r="AF2573">
        <v>0</v>
      </c>
      <c r="AQ2573">
        <v>0</v>
      </c>
      <c r="AR2573">
        <f t="shared" si="40"/>
        <v>0</v>
      </c>
      <c r="AS2573">
        <v>1</v>
      </c>
      <c r="AT2573" t="s">
        <v>136</v>
      </c>
      <c r="AU2573">
        <v>45</v>
      </c>
    </row>
    <row r="2574" spans="1:47">
      <c r="A2574" t="s">
        <v>9525</v>
      </c>
      <c r="C2574">
        <v>310</v>
      </c>
      <c r="D2574" t="s">
        <v>9526</v>
      </c>
      <c r="E2574">
        <v>101</v>
      </c>
      <c r="F2574" t="s">
        <v>9527</v>
      </c>
      <c r="G2574" t="s">
        <v>219</v>
      </c>
      <c r="H2574" t="s">
        <v>220</v>
      </c>
      <c r="I2574" t="s">
        <v>9528</v>
      </c>
      <c r="J2574">
        <v>5.074E-2</v>
      </c>
      <c r="K2574">
        <v>0</v>
      </c>
      <c r="L2574">
        <v>0</v>
      </c>
      <c r="M2574">
        <v>1</v>
      </c>
      <c r="N2574">
        <v>1</v>
      </c>
      <c r="O2574" t="s">
        <v>659</v>
      </c>
      <c r="P2574">
        <v>1</v>
      </c>
      <c r="Q2574">
        <v>1</v>
      </c>
      <c r="R2574">
        <v>7800</v>
      </c>
      <c r="S2574" t="s">
        <v>223</v>
      </c>
      <c r="T2574">
        <v>0</v>
      </c>
      <c r="U2574" t="s">
        <v>9525</v>
      </c>
      <c r="V2574" t="s">
        <v>933</v>
      </c>
      <c r="W2574" t="s">
        <v>659</v>
      </c>
      <c r="X2574" t="s">
        <v>659</v>
      </c>
      <c r="Y2574">
        <v>7800</v>
      </c>
      <c r="AB2574">
        <v>0</v>
      </c>
      <c r="AC2574">
        <v>0</v>
      </c>
      <c r="AD2574">
        <v>2</v>
      </c>
      <c r="AE2574">
        <v>1156</v>
      </c>
      <c r="AF2574">
        <v>1.9</v>
      </c>
      <c r="AQ2574">
        <v>1</v>
      </c>
      <c r="AR2574">
        <f t="shared" si="40"/>
        <v>0</v>
      </c>
      <c r="AS2574">
        <v>1</v>
      </c>
      <c r="AT2574" t="s">
        <v>134</v>
      </c>
      <c r="AU2574">
        <v>43</v>
      </c>
    </row>
    <row r="2575" spans="1:47">
      <c r="A2575" t="s">
        <v>9529</v>
      </c>
      <c r="C2575">
        <v>310</v>
      </c>
      <c r="D2575" t="s">
        <v>9530</v>
      </c>
      <c r="E2575">
        <v>101</v>
      </c>
      <c r="F2575" t="s">
        <v>9531</v>
      </c>
      <c r="G2575" t="s">
        <v>219</v>
      </c>
      <c r="H2575" t="s">
        <v>220</v>
      </c>
      <c r="I2575" t="s">
        <v>9532</v>
      </c>
      <c r="J2575">
        <v>0.12302</v>
      </c>
      <c r="K2575">
        <v>0</v>
      </c>
      <c r="L2575">
        <v>0</v>
      </c>
      <c r="M2575">
        <v>1</v>
      </c>
      <c r="N2575">
        <v>1</v>
      </c>
      <c r="O2575" t="s">
        <v>659</v>
      </c>
      <c r="P2575">
        <v>1</v>
      </c>
      <c r="Q2575">
        <v>1</v>
      </c>
      <c r="R2575">
        <v>1600</v>
      </c>
      <c r="S2575" t="s">
        <v>223</v>
      </c>
      <c r="T2575">
        <v>0</v>
      </c>
      <c r="U2575" t="s">
        <v>9529</v>
      </c>
      <c r="V2575" t="s">
        <v>933</v>
      </c>
      <c r="W2575" t="s">
        <v>659</v>
      </c>
      <c r="X2575" t="s">
        <v>659</v>
      </c>
      <c r="Y2575">
        <v>1600</v>
      </c>
      <c r="AB2575">
        <v>0</v>
      </c>
      <c r="AC2575">
        <v>0</v>
      </c>
      <c r="AD2575">
        <v>2</v>
      </c>
      <c r="AE2575">
        <v>744</v>
      </c>
      <c r="AF2575">
        <v>1</v>
      </c>
      <c r="AQ2575">
        <v>1</v>
      </c>
      <c r="AR2575">
        <f t="shared" si="40"/>
        <v>0</v>
      </c>
      <c r="AS2575">
        <v>1</v>
      </c>
      <c r="AT2575" t="s">
        <v>134</v>
      </c>
      <c r="AU2575">
        <v>43</v>
      </c>
    </row>
    <row r="2576" spans="1:47">
      <c r="A2576" t="s">
        <v>9533</v>
      </c>
      <c r="B2576" t="s">
        <v>293</v>
      </c>
      <c r="C2576">
        <v>310</v>
      </c>
      <c r="D2576" t="s">
        <v>9534</v>
      </c>
      <c r="E2576">
        <v>0</v>
      </c>
      <c r="J2576">
        <v>2.3900000000000001E-2</v>
      </c>
      <c r="K2576">
        <v>0</v>
      </c>
      <c r="L2576">
        <v>0</v>
      </c>
      <c r="M2576">
        <v>0</v>
      </c>
      <c r="N2576">
        <v>0</v>
      </c>
      <c r="P2576">
        <v>0</v>
      </c>
      <c r="Q2576">
        <v>0</v>
      </c>
      <c r="R2576">
        <v>0</v>
      </c>
      <c r="S2576" t="s">
        <v>296</v>
      </c>
      <c r="T2576">
        <v>0</v>
      </c>
      <c r="Y2576">
        <v>0</v>
      </c>
      <c r="AB2576">
        <v>0</v>
      </c>
      <c r="AC2576">
        <v>0</v>
      </c>
      <c r="AD2576">
        <v>0</v>
      </c>
      <c r="AE2576">
        <v>0</v>
      </c>
      <c r="AF2576">
        <v>0</v>
      </c>
      <c r="AG2576" t="s">
        <v>845</v>
      </c>
      <c r="AQ2576">
        <v>1</v>
      </c>
      <c r="AR2576">
        <f t="shared" si="40"/>
        <v>0</v>
      </c>
      <c r="AS2576">
        <v>1</v>
      </c>
      <c r="AT2576" t="s">
        <v>134</v>
      </c>
      <c r="AU2576">
        <v>43</v>
      </c>
    </row>
    <row r="2577" spans="1:47">
      <c r="A2577" t="s">
        <v>248</v>
      </c>
      <c r="C2577">
        <v>310</v>
      </c>
      <c r="E2577">
        <v>0</v>
      </c>
      <c r="J2577">
        <v>0.17416999999999999</v>
      </c>
      <c r="K2577">
        <v>0</v>
      </c>
      <c r="L2577">
        <v>0</v>
      </c>
      <c r="M2577">
        <v>0</v>
      </c>
      <c r="N2577">
        <v>0</v>
      </c>
      <c r="P2577">
        <v>0</v>
      </c>
      <c r="Q2577">
        <v>0</v>
      </c>
      <c r="R2577">
        <v>0</v>
      </c>
      <c r="S2577" t="s">
        <v>249</v>
      </c>
      <c r="T2577">
        <v>0</v>
      </c>
      <c r="Y2577">
        <v>0</v>
      </c>
      <c r="AB2577">
        <v>0</v>
      </c>
      <c r="AC2577">
        <v>0</v>
      </c>
      <c r="AD2577">
        <v>0</v>
      </c>
      <c r="AE2577">
        <v>0</v>
      </c>
      <c r="AF2577">
        <v>0</v>
      </c>
      <c r="AQ2577">
        <v>0</v>
      </c>
      <c r="AR2577">
        <f t="shared" si="40"/>
        <v>0</v>
      </c>
      <c r="AS2577">
        <v>1</v>
      </c>
      <c r="AT2577" t="s">
        <v>134</v>
      </c>
      <c r="AU2577">
        <v>43</v>
      </c>
    </row>
    <row r="2578" spans="1:47">
      <c r="A2578" t="s">
        <v>9535</v>
      </c>
      <c r="C2578">
        <v>310</v>
      </c>
      <c r="D2578" t="s">
        <v>9536</v>
      </c>
      <c r="E2578">
        <v>101</v>
      </c>
      <c r="F2578" t="s">
        <v>9537</v>
      </c>
      <c r="G2578" t="s">
        <v>219</v>
      </c>
      <c r="H2578" t="s">
        <v>220</v>
      </c>
      <c r="I2578" t="s">
        <v>9538</v>
      </c>
      <c r="J2578">
        <v>9.7250000000000003E-2</v>
      </c>
      <c r="K2578">
        <v>0</v>
      </c>
      <c r="L2578">
        <v>0</v>
      </c>
      <c r="M2578">
        <v>1</v>
      </c>
      <c r="N2578">
        <v>1</v>
      </c>
      <c r="O2578" t="s">
        <v>659</v>
      </c>
      <c r="P2578">
        <v>1</v>
      </c>
      <c r="Q2578">
        <v>1</v>
      </c>
      <c r="R2578">
        <v>22600</v>
      </c>
      <c r="S2578" t="s">
        <v>223</v>
      </c>
      <c r="T2578">
        <v>0</v>
      </c>
      <c r="U2578" t="s">
        <v>9535</v>
      </c>
      <c r="V2578" t="s">
        <v>933</v>
      </c>
      <c r="W2578" t="s">
        <v>659</v>
      </c>
      <c r="X2578" t="s">
        <v>659</v>
      </c>
      <c r="Y2578">
        <v>22600</v>
      </c>
      <c r="AB2578">
        <v>0</v>
      </c>
      <c r="AC2578">
        <v>0</v>
      </c>
      <c r="AD2578">
        <v>4</v>
      </c>
      <c r="AE2578">
        <v>1138</v>
      </c>
      <c r="AF2578">
        <v>1</v>
      </c>
      <c r="AQ2578">
        <v>1</v>
      </c>
      <c r="AR2578">
        <f t="shared" si="40"/>
        <v>0</v>
      </c>
      <c r="AS2578">
        <v>1</v>
      </c>
      <c r="AT2578" t="s">
        <v>134</v>
      </c>
      <c r="AU2578">
        <v>43</v>
      </c>
    </row>
    <row r="2579" spans="1:47">
      <c r="A2579" t="s">
        <v>9539</v>
      </c>
      <c r="C2579">
        <v>310</v>
      </c>
      <c r="D2579" t="s">
        <v>9540</v>
      </c>
      <c r="E2579">
        <v>101</v>
      </c>
      <c r="F2579" t="s">
        <v>9541</v>
      </c>
      <c r="G2579" t="s">
        <v>219</v>
      </c>
      <c r="H2579" t="s">
        <v>220</v>
      </c>
      <c r="I2579" t="s">
        <v>9542</v>
      </c>
      <c r="J2579">
        <v>0.14687</v>
      </c>
      <c r="K2579">
        <v>0</v>
      </c>
      <c r="L2579">
        <v>0</v>
      </c>
      <c r="M2579">
        <v>1</v>
      </c>
      <c r="N2579">
        <v>1</v>
      </c>
      <c r="O2579" t="s">
        <v>659</v>
      </c>
      <c r="P2579">
        <v>1</v>
      </c>
      <c r="Q2579">
        <v>1</v>
      </c>
      <c r="R2579">
        <v>2700</v>
      </c>
      <c r="S2579" t="s">
        <v>223</v>
      </c>
      <c r="T2579">
        <v>0</v>
      </c>
      <c r="U2579" t="s">
        <v>9539</v>
      </c>
      <c r="V2579" t="s">
        <v>933</v>
      </c>
      <c r="W2579" t="s">
        <v>659</v>
      </c>
      <c r="X2579" t="s">
        <v>659</v>
      </c>
      <c r="Y2579">
        <v>2700</v>
      </c>
      <c r="AB2579">
        <v>0</v>
      </c>
      <c r="AC2579">
        <v>0</v>
      </c>
      <c r="AD2579">
        <v>4</v>
      </c>
      <c r="AE2579">
        <v>1986</v>
      </c>
      <c r="AF2579">
        <v>2</v>
      </c>
      <c r="AQ2579">
        <v>1</v>
      </c>
      <c r="AR2579">
        <f t="shared" si="40"/>
        <v>0</v>
      </c>
      <c r="AS2579">
        <v>1</v>
      </c>
      <c r="AT2579" t="s">
        <v>134</v>
      </c>
      <c r="AU2579">
        <v>43</v>
      </c>
    </row>
    <row r="2580" spans="1:47">
      <c r="A2580" t="s">
        <v>9501</v>
      </c>
      <c r="C2580">
        <v>310</v>
      </c>
      <c r="D2580" t="s">
        <v>9502</v>
      </c>
      <c r="E2580">
        <v>101</v>
      </c>
      <c r="F2580" t="s">
        <v>9503</v>
      </c>
      <c r="G2580" t="s">
        <v>219</v>
      </c>
      <c r="H2580" t="s">
        <v>220</v>
      </c>
      <c r="I2580" t="s">
        <v>9504</v>
      </c>
      <c r="J2580">
        <v>8.9529999999999998E-2</v>
      </c>
      <c r="K2580">
        <v>0</v>
      </c>
      <c r="L2580">
        <v>0</v>
      </c>
      <c r="M2580">
        <v>1</v>
      </c>
      <c r="N2580">
        <v>1</v>
      </c>
      <c r="O2580" t="s">
        <v>659</v>
      </c>
      <c r="P2580">
        <v>1</v>
      </c>
      <c r="Q2580">
        <v>1</v>
      </c>
      <c r="R2580">
        <v>5300</v>
      </c>
      <c r="S2580" t="s">
        <v>243</v>
      </c>
      <c r="T2580">
        <v>0</v>
      </c>
      <c r="U2580" t="s">
        <v>9501</v>
      </c>
      <c r="V2580" t="s">
        <v>933</v>
      </c>
      <c r="W2580" t="s">
        <v>659</v>
      </c>
      <c r="X2580" t="s">
        <v>659</v>
      </c>
      <c r="Y2580">
        <v>5300</v>
      </c>
      <c r="AB2580">
        <v>0</v>
      </c>
      <c r="AC2580">
        <v>0</v>
      </c>
      <c r="AD2580">
        <v>2</v>
      </c>
      <c r="AE2580">
        <v>952</v>
      </c>
      <c r="AF2580">
        <v>1</v>
      </c>
      <c r="AQ2580">
        <v>2</v>
      </c>
      <c r="AR2580">
        <f t="shared" si="40"/>
        <v>0</v>
      </c>
      <c r="AS2580">
        <v>1</v>
      </c>
      <c r="AT2580" t="s">
        <v>134</v>
      </c>
      <c r="AU2580">
        <v>43</v>
      </c>
    </row>
    <row r="2581" spans="1:47">
      <c r="A2581" t="s">
        <v>9543</v>
      </c>
      <c r="C2581">
        <v>310</v>
      </c>
      <c r="D2581" t="s">
        <v>9544</v>
      </c>
      <c r="E2581">
        <v>101</v>
      </c>
      <c r="F2581" t="s">
        <v>7788</v>
      </c>
      <c r="H2581" t="s">
        <v>220</v>
      </c>
      <c r="I2581" t="s">
        <v>9545</v>
      </c>
      <c r="J2581">
        <v>0.35285</v>
      </c>
      <c r="K2581">
        <v>1</v>
      </c>
      <c r="L2581">
        <v>1</v>
      </c>
      <c r="M2581">
        <v>1</v>
      </c>
      <c r="N2581">
        <v>1</v>
      </c>
      <c r="O2581" t="s">
        <v>225</v>
      </c>
      <c r="P2581">
        <v>0</v>
      </c>
      <c r="Q2581">
        <v>1</v>
      </c>
      <c r="R2581">
        <v>12400</v>
      </c>
      <c r="S2581" t="s">
        <v>223</v>
      </c>
      <c r="T2581">
        <v>12400</v>
      </c>
      <c r="U2581" t="s">
        <v>9543</v>
      </c>
      <c r="X2581" t="s">
        <v>225</v>
      </c>
      <c r="Y2581">
        <v>12400</v>
      </c>
      <c r="AB2581">
        <v>1</v>
      </c>
      <c r="AC2581">
        <v>1</v>
      </c>
      <c r="AD2581">
        <v>1</v>
      </c>
      <c r="AE2581">
        <v>1224</v>
      </c>
      <c r="AF2581">
        <v>1</v>
      </c>
      <c r="AQ2581">
        <v>1</v>
      </c>
      <c r="AR2581">
        <f t="shared" si="40"/>
        <v>9.68</v>
      </c>
      <c r="AS2581">
        <v>1</v>
      </c>
      <c r="AT2581" t="s">
        <v>136</v>
      </c>
      <c r="AU2581">
        <v>45</v>
      </c>
    </row>
    <row r="2582" spans="1:47">
      <c r="A2582" t="s">
        <v>9546</v>
      </c>
      <c r="C2582">
        <v>310</v>
      </c>
      <c r="D2582" t="s">
        <v>9547</v>
      </c>
      <c r="E2582">
        <v>106</v>
      </c>
      <c r="F2582" t="s">
        <v>9548</v>
      </c>
      <c r="G2582" t="s">
        <v>219</v>
      </c>
      <c r="H2582" t="s">
        <v>355</v>
      </c>
      <c r="I2582" t="s">
        <v>9549</v>
      </c>
      <c r="J2582">
        <v>0.76112000000000002</v>
      </c>
      <c r="K2582">
        <v>0</v>
      </c>
      <c r="L2582">
        <v>0</v>
      </c>
      <c r="M2582">
        <v>0</v>
      </c>
      <c r="N2582">
        <v>0</v>
      </c>
      <c r="P2582">
        <v>0</v>
      </c>
      <c r="Q2582">
        <v>0</v>
      </c>
      <c r="R2582">
        <v>0</v>
      </c>
      <c r="S2582" t="s">
        <v>223</v>
      </c>
      <c r="T2582">
        <v>0</v>
      </c>
      <c r="U2582" t="s">
        <v>9546</v>
      </c>
      <c r="V2582" t="s">
        <v>455</v>
      </c>
      <c r="W2582" t="s">
        <v>225</v>
      </c>
      <c r="Y2582">
        <v>0</v>
      </c>
      <c r="AB2582">
        <v>0</v>
      </c>
      <c r="AC2582">
        <v>0</v>
      </c>
      <c r="AD2582">
        <v>0</v>
      </c>
      <c r="AE2582">
        <v>0</v>
      </c>
      <c r="AF2582">
        <v>0</v>
      </c>
      <c r="AQ2582">
        <v>1</v>
      </c>
      <c r="AR2582">
        <f t="shared" si="40"/>
        <v>0</v>
      </c>
      <c r="AS2582">
        <v>1</v>
      </c>
      <c r="AT2582" t="s">
        <v>136</v>
      </c>
      <c r="AU2582">
        <v>45</v>
      </c>
    </row>
    <row r="2583" spans="1:47">
      <c r="A2583" t="s">
        <v>9550</v>
      </c>
      <c r="C2583">
        <v>310</v>
      </c>
      <c r="D2583" t="s">
        <v>9551</v>
      </c>
      <c r="E2583">
        <v>101</v>
      </c>
      <c r="F2583" t="s">
        <v>9552</v>
      </c>
      <c r="G2583" t="s">
        <v>219</v>
      </c>
      <c r="H2583" t="s">
        <v>220</v>
      </c>
      <c r="I2583" t="s">
        <v>9553</v>
      </c>
      <c r="J2583">
        <v>0.22069</v>
      </c>
      <c r="K2583">
        <v>0</v>
      </c>
      <c r="L2583">
        <v>0</v>
      </c>
      <c r="M2583">
        <v>1</v>
      </c>
      <c r="N2583">
        <v>1</v>
      </c>
      <c r="O2583" t="s">
        <v>659</v>
      </c>
      <c r="P2583">
        <v>1</v>
      </c>
      <c r="Q2583">
        <v>1</v>
      </c>
      <c r="R2583">
        <v>3300</v>
      </c>
      <c r="S2583" t="s">
        <v>223</v>
      </c>
      <c r="T2583">
        <v>0</v>
      </c>
      <c r="U2583" t="s">
        <v>9550</v>
      </c>
      <c r="V2583" t="s">
        <v>933</v>
      </c>
      <c r="W2583" t="s">
        <v>659</v>
      </c>
      <c r="X2583" t="s">
        <v>659</v>
      </c>
      <c r="Y2583">
        <v>3300</v>
      </c>
      <c r="AB2583">
        <v>0</v>
      </c>
      <c r="AC2583">
        <v>0</v>
      </c>
      <c r="AD2583">
        <v>3</v>
      </c>
      <c r="AE2583">
        <v>828</v>
      </c>
      <c r="AF2583">
        <v>1</v>
      </c>
      <c r="AQ2583">
        <v>2</v>
      </c>
      <c r="AR2583">
        <f t="shared" si="40"/>
        <v>0</v>
      </c>
      <c r="AS2583">
        <v>1</v>
      </c>
      <c r="AT2583" t="s">
        <v>134</v>
      </c>
      <c r="AU2583">
        <v>43</v>
      </c>
    </row>
    <row r="2584" spans="1:47">
      <c r="A2584" t="s">
        <v>9109</v>
      </c>
      <c r="C2584">
        <v>310</v>
      </c>
      <c r="D2584" t="s">
        <v>9110</v>
      </c>
      <c r="E2584">
        <v>903</v>
      </c>
      <c r="F2584" t="s">
        <v>821</v>
      </c>
      <c r="G2584" t="s">
        <v>422</v>
      </c>
      <c r="H2584" t="s">
        <v>822</v>
      </c>
      <c r="I2584" t="s">
        <v>9111</v>
      </c>
      <c r="J2584">
        <v>3.8576999999999999</v>
      </c>
      <c r="K2584">
        <v>0</v>
      </c>
      <c r="L2584">
        <v>1</v>
      </c>
      <c r="M2584">
        <v>0</v>
      </c>
      <c r="N2584">
        <v>1</v>
      </c>
      <c r="P2584">
        <v>0</v>
      </c>
      <c r="Q2584">
        <v>1</v>
      </c>
      <c r="R2584">
        <v>3900</v>
      </c>
      <c r="S2584" t="s">
        <v>243</v>
      </c>
      <c r="T2584">
        <v>3900</v>
      </c>
      <c r="U2584" t="s">
        <v>9109</v>
      </c>
      <c r="X2584" t="s">
        <v>225</v>
      </c>
      <c r="Y2584">
        <v>3900</v>
      </c>
      <c r="AB2584">
        <v>0</v>
      </c>
      <c r="AC2584">
        <v>1</v>
      </c>
      <c r="AD2584">
        <v>0</v>
      </c>
      <c r="AE2584">
        <v>0</v>
      </c>
      <c r="AF2584">
        <v>0</v>
      </c>
      <c r="AQ2584">
        <v>15</v>
      </c>
      <c r="AR2584">
        <f t="shared" si="40"/>
        <v>0</v>
      </c>
      <c r="AS2584">
        <v>1</v>
      </c>
      <c r="AT2584" t="s">
        <v>135</v>
      </c>
      <c r="AU2584">
        <v>44</v>
      </c>
    </row>
    <row r="2585" spans="1:47">
      <c r="A2585" t="s">
        <v>9554</v>
      </c>
      <c r="C2585">
        <v>310</v>
      </c>
      <c r="D2585" t="s">
        <v>9555</v>
      </c>
      <c r="E2585">
        <v>101</v>
      </c>
      <c r="F2585" t="s">
        <v>9556</v>
      </c>
      <c r="G2585" t="s">
        <v>219</v>
      </c>
      <c r="H2585" t="s">
        <v>220</v>
      </c>
      <c r="I2585" t="s">
        <v>9557</v>
      </c>
      <c r="J2585">
        <v>9.1170000000000001E-2</v>
      </c>
      <c r="K2585">
        <v>0</v>
      </c>
      <c r="L2585">
        <v>0</v>
      </c>
      <c r="M2585">
        <v>1</v>
      </c>
      <c r="N2585">
        <v>1</v>
      </c>
      <c r="O2585" t="s">
        <v>659</v>
      </c>
      <c r="P2585">
        <v>1</v>
      </c>
      <c r="Q2585">
        <v>1</v>
      </c>
      <c r="R2585">
        <v>7400</v>
      </c>
      <c r="S2585" t="s">
        <v>223</v>
      </c>
      <c r="T2585">
        <v>0</v>
      </c>
      <c r="U2585" t="s">
        <v>9554</v>
      </c>
      <c r="V2585" t="s">
        <v>933</v>
      </c>
      <c r="W2585" t="s">
        <v>659</v>
      </c>
      <c r="X2585" t="s">
        <v>659</v>
      </c>
      <c r="Y2585">
        <v>7400</v>
      </c>
      <c r="AB2585">
        <v>0</v>
      </c>
      <c r="AC2585">
        <v>0</v>
      </c>
      <c r="AD2585">
        <v>2</v>
      </c>
      <c r="AE2585">
        <v>808</v>
      </c>
      <c r="AF2585">
        <v>1</v>
      </c>
      <c r="AQ2585">
        <v>1</v>
      </c>
      <c r="AR2585">
        <f t="shared" si="40"/>
        <v>0</v>
      </c>
      <c r="AS2585">
        <v>1</v>
      </c>
      <c r="AT2585" t="s">
        <v>134</v>
      </c>
      <c r="AU2585">
        <v>43</v>
      </c>
    </row>
    <row r="2586" spans="1:47">
      <c r="A2586" t="s">
        <v>9558</v>
      </c>
      <c r="C2586">
        <v>310</v>
      </c>
      <c r="D2586" t="s">
        <v>9559</v>
      </c>
      <c r="E2586">
        <v>101</v>
      </c>
      <c r="F2586" t="s">
        <v>9560</v>
      </c>
      <c r="G2586" t="s">
        <v>219</v>
      </c>
      <c r="H2586" t="s">
        <v>220</v>
      </c>
      <c r="I2586" t="s">
        <v>9561</v>
      </c>
      <c r="J2586">
        <v>0.10946</v>
      </c>
      <c r="K2586">
        <v>0</v>
      </c>
      <c r="L2586">
        <v>0</v>
      </c>
      <c r="M2586">
        <v>1</v>
      </c>
      <c r="N2586">
        <v>1</v>
      </c>
      <c r="O2586" t="s">
        <v>659</v>
      </c>
      <c r="P2586">
        <v>1</v>
      </c>
      <c r="Q2586">
        <v>1</v>
      </c>
      <c r="R2586">
        <v>2600</v>
      </c>
      <c r="S2586" t="s">
        <v>223</v>
      </c>
      <c r="T2586">
        <v>0</v>
      </c>
      <c r="U2586" t="s">
        <v>9558</v>
      </c>
      <c r="V2586" t="s">
        <v>933</v>
      </c>
      <c r="W2586" t="s">
        <v>659</v>
      </c>
      <c r="X2586" t="s">
        <v>659</v>
      </c>
      <c r="Y2586">
        <v>2600</v>
      </c>
      <c r="AB2586">
        <v>0</v>
      </c>
      <c r="AC2586">
        <v>0</v>
      </c>
      <c r="AD2586">
        <v>2</v>
      </c>
      <c r="AE2586">
        <v>612</v>
      </c>
      <c r="AF2586">
        <v>1</v>
      </c>
      <c r="AQ2586">
        <v>1</v>
      </c>
      <c r="AR2586">
        <f t="shared" si="40"/>
        <v>0</v>
      </c>
      <c r="AS2586">
        <v>1</v>
      </c>
      <c r="AT2586" t="s">
        <v>134</v>
      </c>
      <c r="AU2586">
        <v>43</v>
      </c>
    </row>
    <row r="2587" spans="1:47">
      <c r="A2587" t="s">
        <v>9562</v>
      </c>
      <c r="C2587">
        <v>310</v>
      </c>
      <c r="D2587" t="s">
        <v>9563</v>
      </c>
      <c r="E2587">
        <v>101</v>
      </c>
      <c r="F2587" t="s">
        <v>9564</v>
      </c>
      <c r="G2587" t="s">
        <v>219</v>
      </c>
      <c r="H2587" t="s">
        <v>220</v>
      </c>
      <c r="I2587" t="s">
        <v>9565</v>
      </c>
      <c r="J2587">
        <v>7.2190000000000004E-2</v>
      </c>
      <c r="K2587">
        <v>0</v>
      </c>
      <c r="L2587">
        <v>0</v>
      </c>
      <c r="M2587">
        <v>1</v>
      </c>
      <c r="N2587">
        <v>1</v>
      </c>
      <c r="O2587" t="s">
        <v>659</v>
      </c>
      <c r="P2587">
        <v>1</v>
      </c>
      <c r="Q2587">
        <v>1</v>
      </c>
      <c r="R2587">
        <v>13600</v>
      </c>
      <c r="S2587" t="s">
        <v>223</v>
      </c>
      <c r="T2587">
        <v>0</v>
      </c>
      <c r="U2587" t="s">
        <v>9562</v>
      </c>
      <c r="V2587" t="s">
        <v>933</v>
      </c>
      <c r="W2587" t="s">
        <v>659</v>
      </c>
      <c r="X2587" t="s">
        <v>659</v>
      </c>
      <c r="Y2587">
        <v>13600</v>
      </c>
      <c r="AB2587">
        <v>0</v>
      </c>
      <c r="AC2587">
        <v>0</v>
      </c>
      <c r="AD2587">
        <v>2</v>
      </c>
      <c r="AE2587">
        <v>1014</v>
      </c>
      <c r="AF2587">
        <v>1.3</v>
      </c>
      <c r="AQ2587">
        <v>1</v>
      </c>
      <c r="AR2587">
        <f t="shared" si="40"/>
        <v>0</v>
      </c>
      <c r="AS2587">
        <v>1</v>
      </c>
      <c r="AT2587" t="s">
        <v>134</v>
      </c>
      <c r="AU2587">
        <v>43</v>
      </c>
    </row>
    <row r="2588" spans="1:47">
      <c r="A2588" t="s">
        <v>9566</v>
      </c>
      <c r="C2588">
        <v>310</v>
      </c>
      <c r="D2588" t="s">
        <v>9567</v>
      </c>
      <c r="E2588">
        <v>132</v>
      </c>
      <c r="F2588" t="s">
        <v>8906</v>
      </c>
      <c r="G2588" t="s">
        <v>219</v>
      </c>
      <c r="H2588" t="s">
        <v>260</v>
      </c>
      <c r="I2588" t="s">
        <v>9568</v>
      </c>
      <c r="J2588">
        <v>13.10547</v>
      </c>
      <c r="K2588">
        <v>0</v>
      </c>
      <c r="L2588">
        <v>0</v>
      </c>
      <c r="M2588">
        <v>0</v>
      </c>
      <c r="N2588">
        <v>0</v>
      </c>
      <c r="P2588">
        <v>0</v>
      </c>
      <c r="Q2588">
        <v>0</v>
      </c>
      <c r="R2588">
        <v>0</v>
      </c>
      <c r="S2588" t="s">
        <v>223</v>
      </c>
      <c r="T2588">
        <v>0</v>
      </c>
      <c r="U2588" t="s">
        <v>9566</v>
      </c>
      <c r="Y2588">
        <v>0</v>
      </c>
      <c r="AB2588">
        <v>0</v>
      </c>
      <c r="AC2588">
        <v>0</v>
      </c>
      <c r="AD2588">
        <v>0</v>
      </c>
      <c r="AE2588">
        <v>0</v>
      </c>
      <c r="AF2588">
        <v>0</v>
      </c>
      <c r="AQ2588">
        <v>1</v>
      </c>
      <c r="AR2588">
        <f t="shared" si="40"/>
        <v>0</v>
      </c>
      <c r="AS2588">
        <v>1</v>
      </c>
      <c r="AT2588" t="s">
        <v>134</v>
      </c>
      <c r="AU2588">
        <v>43</v>
      </c>
    </row>
    <row r="2589" spans="1:47">
      <c r="A2589" t="s">
        <v>9569</v>
      </c>
      <c r="C2589">
        <v>310</v>
      </c>
      <c r="D2589" t="s">
        <v>9570</v>
      </c>
      <c r="E2589">
        <v>101</v>
      </c>
      <c r="F2589" t="s">
        <v>9571</v>
      </c>
      <c r="G2589" t="s">
        <v>219</v>
      </c>
      <c r="H2589" t="s">
        <v>220</v>
      </c>
      <c r="I2589" t="s">
        <v>9572</v>
      </c>
      <c r="J2589">
        <v>0.11049</v>
      </c>
      <c r="K2589">
        <v>0</v>
      </c>
      <c r="L2589">
        <v>0</v>
      </c>
      <c r="M2589">
        <v>1</v>
      </c>
      <c r="N2589">
        <v>1</v>
      </c>
      <c r="O2589" t="s">
        <v>659</v>
      </c>
      <c r="P2589">
        <v>1</v>
      </c>
      <c r="Q2589">
        <v>1</v>
      </c>
      <c r="R2589">
        <v>1500</v>
      </c>
      <c r="S2589" t="s">
        <v>223</v>
      </c>
      <c r="T2589">
        <v>0</v>
      </c>
      <c r="U2589" t="s">
        <v>9569</v>
      </c>
      <c r="V2589" t="s">
        <v>933</v>
      </c>
      <c r="W2589" t="s">
        <v>659</v>
      </c>
      <c r="X2589" t="s">
        <v>659</v>
      </c>
      <c r="Y2589">
        <v>1500</v>
      </c>
      <c r="AB2589">
        <v>0</v>
      </c>
      <c r="AC2589">
        <v>0</v>
      </c>
      <c r="AD2589">
        <v>3</v>
      </c>
      <c r="AE2589">
        <v>1768</v>
      </c>
      <c r="AF2589">
        <v>2</v>
      </c>
      <c r="AQ2589">
        <v>1</v>
      </c>
      <c r="AR2589">
        <f t="shared" si="40"/>
        <v>0</v>
      </c>
      <c r="AS2589">
        <v>1</v>
      </c>
      <c r="AT2589" t="s">
        <v>134</v>
      </c>
      <c r="AU2589">
        <v>43</v>
      </c>
    </row>
    <row r="2590" spans="1:47">
      <c r="A2590" t="s">
        <v>9573</v>
      </c>
      <c r="C2590">
        <v>310</v>
      </c>
      <c r="D2590" t="s">
        <v>9574</v>
      </c>
      <c r="E2590">
        <v>101</v>
      </c>
      <c r="F2590" t="s">
        <v>9575</v>
      </c>
      <c r="G2590" t="s">
        <v>219</v>
      </c>
      <c r="H2590" t="s">
        <v>220</v>
      </c>
      <c r="I2590" t="s">
        <v>9576</v>
      </c>
      <c r="J2590">
        <v>0.10488</v>
      </c>
      <c r="K2590">
        <v>0</v>
      </c>
      <c r="L2590">
        <v>0</v>
      </c>
      <c r="M2590">
        <v>1</v>
      </c>
      <c r="N2590">
        <v>1</v>
      </c>
      <c r="O2590" t="s">
        <v>659</v>
      </c>
      <c r="P2590">
        <v>1</v>
      </c>
      <c r="Q2590">
        <v>1</v>
      </c>
      <c r="R2590">
        <v>6400</v>
      </c>
      <c r="S2590" t="s">
        <v>223</v>
      </c>
      <c r="T2590">
        <v>0</v>
      </c>
      <c r="U2590" t="s">
        <v>9573</v>
      </c>
      <c r="V2590" t="s">
        <v>933</v>
      </c>
      <c r="W2590" t="s">
        <v>659</v>
      </c>
      <c r="X2590" t="s">
        <v>659</v>
      </c>
      <c r="Y2590">
        <v>6400</v>
      </c>
      <c r="AB2590">
        <v>0</v>
      </c>
      <c r="AC2590">
        <v>0</v>
      </c>
      <c r="AD2590">
        <v>2</v>
      </c>
      <c r="AE2590">
        <v>960</v>
      </c>
      <c r="AF2590">
        <v>1</v>
      </c>
      <c r="AQ2590">
        <v>1</v>
      </c>
      <c r="AR2590">
        <f t="shared" si="40"/>
        <v>0</v>
      </c>
      <c r="AS2590">
        <v>1</v>
      </c>
      <c r="AT2590" t="s">
        <v>134</v>
      </c>
      <c r="AU2590">
        <v>43</v>
      </c>
    </row>
    <row r="2591" spans="1:47">
      <c r="A2591" t="s">
        <v>9577</v>
      </c>
      <c r="C2591">
        <v>310</v>
      </c>
      <c r="D2591" t="s">
        <v>9578</v>
      </c>
      <c r="E2591">
        <v>132</v>
      </c>
      <c r="F2591" t="s">
        <v>9476</v>
      </c>
      <c r="G2591" t="s">
        <v>219</v>
      </c>
      <c r="H2591" t="s">
        <v>260</v>
      </c>
      <c r="I2591" t="s">
        <v>9579</v>
      </c>
      <c r="J2591">
        <v>0.47449000000000002</v>
      </c>
      <c r="K2591">
        <v>0</v>
      </c>
      <c r="L2591">
        <v>0</v>
      </c>
      <c r="M2591">
        <v>0</v>
      </c>
      <c r="N2591">
        <v>0</v>
      </c>
      <c r="P2591">
        <v>0</v>
      </c>
      <c r="Q2591">
        <v>0</v>
      </c>
      <c r="R2591">
        <v>0</v>
      </c>
      <c r="S2591" t="s">
        <v>243</v>
      </c>
      <c r="T2591">
        <v>0</v>
      </c>
      <c r="U2591" t="s">
        <v>9577</v>
      </c>
      <c r="Y2591">
        <v>0</v>
      </c>
      <c r="AB2591">
        <v>0</v>
      </c>
      <c r="AC2591">
        <v>0</v>
      </c>
      <c r="AD2591">
        <v>0</v>
      </c>
      <c r="AE2591">
        <v>0</v>
      </c>
      <c r="AF2591">
        <v>0</v>
      </c>
      <c r="AQ2591">
        <v>1</v>
      </c>
      <c r="AR2591">
        <f t="shared" si="40"/>
        <v>0</v>
      </c>
      <c r="AS2591">
        <v>1</v>
      </c>
      <c r="AT2591" t="s">
        <v>134</v>
      </c>
      <c r="AU2591">
        <v>43</v>
      </c>
    </row>
    <row r="2592" spans="1:47">
      <c r="A2592" t="s">
        <v>9028</v>
      </c>
      <c r="C2592">
        <v>310</v>
      </c>
      <c r="D2592" t="s">
        <v>9029</v>
      </c>
      <c r="E2592">
        <v>132</v>
      </c>
      <c r="F2592" t="s">
        <v>9030</v>
      </c>
      <c r="G2592" t="s">
        <v>219</v>
      </c>
      <c r="H2592" t="s">
        <v>260</v>
      </c>
      <c r="I2592" t="s">
        <v>9031</v>
      </c>
      <c r="J2592">
        <v>0.11704000000000001</v>
      </c>
      <c r="K2592">
        <v>0</v>
      </c>
      <c r="L2592">
        <v>0</v>
      </c>
      <c r="M2592">
        <v>0</v>
      </c>
      <c r="N2592">
        <v>0</v>
      </c>
      <c r="P2592">
        <v>0</v>
      </c>
      <c r="Q2592">
        <v>0</v>
      </c>
      <c r="R2592">
        <v>0</v>
      </c>
      <c r="S2592" t="s">
        <v>223</v>
      </c>
      <c r="T2592">
        <v>0</v>
      </c>
      <c r="U2592" t="s">
        <v>9028</v>
      </c>
      <c r="Y2592">
        <v>0</v>
      </c>
      <c r="AB2592">
        <v>0</v>
      </c>
      <c r="AC2592">
        <v>0</v>
      </c>
      <c r="AD2592">
        <v>0</v>
      </c>
      <c r="AE2592">
        <v>0</v>
      </c>
      <c r="AF2592">
        <v>0</v>
      </c>
      <c r="AQ2592">
        <v>0</v>
      </c>
      <c r="AR2592">
        <f t="shared" si="40"/>
        <v>0</v>
      </c>
      <c r="AS2592">
        <v>1</v>
      </c>
      <c r="AT2592" t="s">
        <v>134</v>
      </c>
      <c r="AU2592">
        <v>43</v>
      </c>
    </row>
    <row r="2593" spans="1:47">
      <c r="A2593" t="s">
        <v>9580</v>
      </c>
      <c r="C2593">
        <v>310</v>
      </c>
      <c r="D2593" t="s">
        <v>9581</v>
      </c>
      <c r="E2593">
        <v>101</v>
      </c>
      <c r="F2593" t="s">
        <v>9582</v>
      </c>
      <c r="G2593" t="s">
        <v>422</v>
      </c>
      <c r="H2593" t="s">
        <v>220</v>
      </c>
      <c r="I2593" t="s">
        <v>9583</v>
      </c>
      <c r="J2593">
        <v>0.52331000000000005</v>
      </c>
      <c r="K2593">
        <v>0</v>
      </c>
      <c r="L2593">
        <v>0</v>
      </c>
      <c r="M2593">
        <v>1</v>
      </c>
      <c r="N2593">
        <v>1</v>
      </c>
      <c r="O2593" t="s">
        <v>659</v>
      </c>
      <c r="P2593">
        <v>1</v>
      </c>
      <c r="Q2593">
        <v>1</v>
      </c>
      <c r="R2593">
        <v>3600</v>
      </c>
      <c r="S2593" t="s">
        <v>223</v>
      </c>
      <c r="T2593">
        <v>0</v>
      </c>
      <c r="U2593" t="s">
        <v>9580</v>
      </c>
      <c r="V2593" t="s">
        <v>933</v>
      </c>
      <c r="W2593" t="s">
        <v>659</v>
      </c>
      <c r="X2593" t="s">
        <v>659</v>
      </c>
      <c r="Y2593">
        <v>3600</v>
      </c>
      <c r="AB2593">
        <v>0</v>
      </c>
      <c r="AC2593">
        <v>0</v>
      </c>
      <c r="AD2593">
        <v>3</v>
      </c>
      <c r="AE2593">
        <v>1872</v>
      </c>
      <c r="AF2593">
        <v>2</v>
      </c>
      <c r="AQ2593">
        <v>1</v>
      </c>
      <c r="AR2593">
        <f t="shared" si="40"/>
        <v>0</v>
      </c>
      <c r="AS2593">
        <v>1</v>
      </c>
      <c r="AT2593" t="s">
        <v>135</v>
      </c>
      <c r="AU2593">
        <v>44</v>
      </c>
    </row>
    <row r="2594" spans="1:47">
      <c r="A2594" t="s">
        <v>9584</v>
      </c>
      <c r="C2594">
        <v>310</v>
      </c>
      <c r="D2594" t="s">
        <v>9585</v>
      </c>
      <c r="E2594">
        <v>101</v>
      </c>
      <c r="F2594" t="s">
        <v>9586</v>
      </c>
      <c r="G2594" t="s">
        <v>219</v>
      </c>
      <c r="H2594" t="s">
        <v>220</v>
      </c>
      <c r="I2594" t="s">
        <v>9587</v>
      </c>
      <c r="J2594">
        <v>0.36814999999999998</v>
      </c>
      <c r="K2594">
        <v>0</v>
      </c>
      <c r="L2594">
        <v>0</v>
      </c>
      <c r="M2594">
        <v>1</v>
      </c>
      <c r="N2594">
        <v>1</v>
      </c>
      <c r="O2594" t="s">
        <v>659</v>
      </c>
      <c r="P2594">
        <v>1</v>
      </c>
      <c r="Q2594">
        <v>2</v>
      </c>
      <c r="R2594">
        <v>9800</v>
      </c>
      <c r="S2594" t="s">
        <v>223</v>
      </c>
      <c r="T2594">
        <v>0</v>
      </c>
      <c r="U2594" t="s">
        <v>9584</v>
      </c>
      <c r="V2594" t="s">
        <v>933</v>
      </c>
      <c r="W2594" t="s">
        <v>659</v>
      </c>
      <c r="X2594" t="s">
        <v>659</v>
      </c>
      <c r="Y2594">
        <v>4900</v>
      </c>
      <c r="AB2594">
        <v>0</v>
      </c>
      <c r="AC2594">
        <v>0</v>
      </c>
      <c r="AD2594">
        <v>3</v>
      </c>
      <c r="AE2594">
        <v>1064</v>
      </c>
      <c r="AF2594">
        <v>1</v>
      </c>
      <c r="AQ2594">
        <v>3</v>
      </c>
      <c r="AR2594">
        <f t="shared" si="40"/>
        <v>0</v>
      </c>
      <c r="AS2594">
        <v>1</v>
      </c>
      <c r="AT2594" t="s">
        <v>134</v>
      </c>
      <c r="AU2594">
        <v>43</v>
      </c>
    </row>
    <row r="2595" spans="1:47">
      <c r="A2595" t="s">
        <v>9588</v>
      </c>
      <c r="C2595">
        <v>310</v>
      </c>
      <c r="D2595" t="s">
        <v>9589</v>
      </c>
      <c r="E2595">
        <v>101</v>
      </c>
      <c r="F2595" t="s">
        <v>9590</v>
      </c>
      <c r="G2595" t="s">
        <v>219</v>
      </c>
      <c r="H2595" t="s">
        <v>220</v>
      </c>
      <c r="I2595" t="s">
        <v>9591</v>
      </c>
      <c r="J2595">
        <v>9.6119999999999997E-2</v>
      </c>
      <c r="K2595">
        <v>0</v>
      </c>
      <c r="L2595">
        <v>0</v>
      </c>
      <c r="M2595">
        <v>1</v>
      </c>
      <c r="N2595">
        <v>1</v>
      </c>
      <c r="O2595" t="s">
        <v>659</v>
      </c>
      <c r="P2595">
        <v>1</v>
      </c>
      <c r="Q2595">
        <v>1</v>
      </c>
      <c r="R2595">
        <v>8600</v>
      </c>
      <c r="S2595" t="s">
        <v>223</v>
      </c>
      <c r="T2595">
        <v>0</v>
      </c>
      <c r="U2595" t="s">
        <v>9588</v>
      </c>
      <c r="V2595" t="s">
        <v>933</v>
      </c>
      <c r="W2595" t="s">
        <v>659</v>
      </c>
      <c r="X2595" t="s">
        <v>659</v>
      </c>
      <c r="Y2595">
        <v>8600</v>
      </c>
      <c r="AB2595">
        <v>0</v>
      </c>
      <c r="AC2595">
        <v>0</v>
      </c>
      <c r="AD2595">
        <v>3</v>
      </c>
      <c r="AE2595">
        <v>814</v>
      </c>
      <c r="AF2595">
        <v>1</v>
      </c>
      <c r="AQ2595">
        <v>1</v>
      </c>
      <c r="AR2595">
        <f t="shared" si="40"/>
        <v>0</v>
      </c>
      <c r="AS2595">
        <v>1</v>
      </c>
      <c r="AT2595" t="s">
        <v>134</v>
      </c>
      <c r="AU2595">
        <v>43</v>
      </c>
    </row>
    <row r="2596" spans="1:47">
      <c r="A2596" t="s">
        <v>9592</v>
      </c>
      <c r="C2596">
        <v>310</v>
      </c>
      <c r="D2596" t="s">
        <v>9593</v>
      </c>
      <c r="E2596">
        <v>101</v>
      </c>
      <c r="F2596" t="s">
        <v>9594</v>
      </c>
      <c r="G2596" t="s">
        <v>219</v>
      </c>
      <c r="H2596" t="s">
        <v>220</v>
      </c>
      <c r="I2596" t="s">
        <v>9595</v>
      </c>
      <c r="J2596">
        <v>9.4880000000000006E-2</v>
      </c>
      <c r="K2596">
        <v>0</v>
      </c>
      <c r="L2596">
        <v>0</v>
      </c>
      <c r="M2596">
        <v>1</v>
      </c>
      <c r="N2596">
        <v>1</v>
      </c>
      <c r="O2596" t="s">
        <v>659</v>
      </c>
      <c r="P2596">
        <v>1</v>
      </c>
      <c r="Q2596">
        <v>1</v>
      </c>
      <c r="R2596">
        <v>8900</v>
      </c>
      <c r="S2596" t="s">
        <v>223</v>
      </c>
      <c r="T2596">
        <v>0</v>
      </c>
      <c r="U2596" t="s">
        <v>9592</v>
      </c>
      <c r="V2596" t="s">
        <v>933</v>
      </c>
      <c r="W2596" t="s">
        <v>659</v>
      </c>
      <c r="X2596" t="s">
        <v>659</v>
      </c>
      <c r="Y2596">
        <v>8900</v>
      </c>
      <c r="AB2596">
        <v>0</v>
      </c>
      <c r="AC2596">
        <v>0</v>
      </c>
      <c r="AD2596">
        <v>2</v>
      </c>
      <c r="AE2596">
        <v>736</v>
      </c>
      <c r="AF2596">
        <v>1</v>
      </c>
      <c r="AQ2596">
        <v>1</v>
      </c>
      <c r="AR2596">
        <f t="shared" si="40"/>
        <v>0</v>
      </c>
      <c r="AS2596">
        <v>1</v>
      </c>
      <c r="AT2596" t="s">
        <v>134</v>
      </c>
      <c r="AU2596">
        <v>43</v>
      </c>
    </row>
    <row r="2597" spans="1:47">
      <c r="A2597" t="s">
        <v>9596</v>
      </c>
      <c r="C2597">
        <v>310</v>
      </c>
      <c r="D2597" t="s">
        <v>9597</v>
      </c>
      <c r="E2597">
        <v>101</v>
      </c>
      <c r="F2597" t="s">
        <v>9598</v>
      </c>
      <c r="G2597" t="s">
        <v>219</v>
      </c>
      <c r="H2597" t="s">
        <v>220</v>
      </c>
      <c r="I2597" t="s">
        <v>9599</v>
      </c>
      <c r="J2597">
        <v>0.12714</v>
      </c>
      <c r="K2597">
        <v>0</v>
      </c>
      <c r="L2597">
        <v>0</v>
      </c>
      <c r="M2597">
        <v>1</v>
      </c>
      <c r="N2597">
        <v>1</v>
      </c>
      <c r="O2597" t="s">
        <v>659</v>
      </c>
      <c r="P2597">
        <v>1</v>
      </c>
      <c r="Q2597">
        <v>1</v>
      </c>
      <c r="R2597">
        <v>3000</v>
      </c>
      <c r="S2597" t="s">
        <v>223</v>
      </c>
      <c r="T2597">
        <v>0</v>
      </c>
      <c r="U2597" t="s">
        <v>9596</v>
      </c>
      <c r="V2597" t="s">
        <v>933</v>
      </c>
      <c r="W2597" t="s">
        <v>659</v>
      </c>
      <c r="X2597" t="s">
        <v>659</v>
      </c>
      <c r="Y2597">
        <v>3000</v>
      </c>
      <c r="AB2597">
        <v>0</v>
      </c>
      <c r="AC2597">
        <v>0</v>
      </c>
      <c r="AD2597">
        <v>1</v>
      </c>
      <c r="AE2597">
        <v>776</v>
      </c>
      <c r="AF2597">
        <v>1</v>
      </c>
      <c r="AQ2597">
        <v>2</v>
      </c>
      <c r="AR2597">
        <f t="shared" si="40"/>
        <v>0</v>
      </c>
      <c r="AS2597">
        <v>1</v>
      </c>
      <c r="AT2597" t="s">
        <v>134</v>
      </c>
      <c r="AU2597">
        <v>43</v>
      </c>
    </row>
    <row r="2598" spans="1:47">
      <c r="A2598" t="s">
        <v>9600</v>
      </c>
      <c r="C2598">
        <v>310</v>
      </c>
      <c r="D2598" t="s">
        <v>9601</v>
      </c>
      <c r="E2598">
        <v>101</v>
      </c>
      <c r="F2598" t="s">
        <v>9602</v>
      </c>
      <c r="G2598" t="s">
        <v>219</v>
      </c>
      <c r="H2598" t="s">
        <v>220</v>
      </c>
      <c r="I2598" t="s">
        <v>9603</v>
      </c>
      <c r="J2598">
        <v>0.10287</v>
      </c>
      <c r="K2598">
        <v>0</v>
      </c>
      <c r="L2598">
        <v>0</v>
      </c>
      <c r="M2598">
        <v>1</v>
      </c>
      <c r="N2598">
        <v>1</v>
      </c>
      <c r="O2598" t="s">
        <v>659</v>
      </c>
      <c r="P2598">
        <v>1</v>
      </c>
      <c r="Q2598">
        <v>1</v>
      </c>
      <c r="R2598">
        <v>4800</v>
      </c>
      <c r="S2598" t="s">
        <v>223</v>
      </c>
      <c r="T2598">
        <v>0</v>
      </c>
      <c r="U2598" t="s">
        <v>9600</v>
      </c>
      <c r="V2598" t="s">
        <v>933</v>
      </c>
      <c r="W2598" t="s">
        <v>659</v>
      </c>
      <c r="X2598" t="s">
        <v>659</v>
      </c>
      <c r="Y2598">
        <v>4800</v>
      </c>
      <c r="AB2598">
        <v>0</v>
      </c>
      <c r="AC2598">
        <v>0</v>
      </c>
      <c r="AD2598">
        <v>3</v>
      </c>
      <c r="AE2598">
        <v>1152</v>
      </c>
      <c r="AF2598">
        <v>1.5</v>
      </c>
      <c r="AQ2598">
        <v>1</v>
      </c>
      <c r="AR2598">
        <f t="shared" si="40"/>
        <v>0</v>
      </c>
      <c r="AS2598">
        <v>1</v>
      </c>
      <c r="AT2598" t="s">
        <v>134</v>
      </c>
      <c r="AU2598">
        <v>43</v>
      </c>
    </row>
    <row r="2599" spans="1:47">
      <c r="A2599" t="s">
        <v>9604</v>
      </c>
      <c r="C2599">
        <v>310</v>
      </c>
      <c r="D2599" t="s">
        <v>9605</v>
      </c>
      <c r="E2599">
        <v>101</v>
      </c>
      <c r="F2599" t="s">
        <v>9541</v>
      </c>
      <c r="G2599" t="s">
        <v>219</v>
      </c>
      <c r="H2599" t="s">
        <v>220</v>
      </c>
      <c r="I2599" t="s">
        <v>9606</v>
      </c>
      <c r="J2599">
        <v>0.11831</v>
      </c>
      <c r="K2599">
        <v>0</v>
      </c>
      <c r="L2599">
        <v>0</v>
      </c>
      <c r="M2599">
        <v>1</v>
      </c>
      <c r="N2599">
        <v>1</v>
      </c>
      <c r="O2599" t="s">
        <v>659</v>
      </c>
      <c r="P2599">
        <v>1</v>
      </c>
      <c r="Q2599">
        <v>1</v>
      </c>
      <c r="R2599">
        <v>100</v>
      </c>
      <c r="S2599" t="s">
        <v>223</v>
      </c>
      <c r="T2599">
        <v>0</v>
      </c>
      <c r="U2599" t="s">
        <v>9604</v>
      </c>
      <c r="V2599" t="s">
        <v>933</v>
      </c>
      <c r="W2599" t="s">
        <v>659</v>
      </c>
      <c r="X2599" t="s">
        <v>659</v>
      </c>
      <c r="Y2599">
        <v>100</v>
      </c>
      <c r="AB2599">
        <v>0</v>
      </c>
      <c r="AC2599">
        <v>0</v>
      </c>
      <c r="AD2599">
        <v>1</v>
      </c>
      <c r="AE2599">
        <v>650</v>
      </c>
      <c r="AF2599">
        <v>1</v>
      </c>
      <c r="AQ2599">
        <v>1</v>
      </c>
      <c r="AR2599">
        <f t="shared" si="40"/>
        <v>0</v>
      </c>
      <c r="AS2599">
        <v>1</v>
      </c>
      <c r="AT2599" t="s">
        <v>134</v>
      </c>
      <c r="AU2599">
        <v>43</v>
      </c>
    </row>
    <row r="2600" spans="1:47">
      <c r="A2600" t="s">
        <v>9607</v>
      </c>
      <c r="C2600">
        <v>310</v>
      </c>
      <c r="D2600" t="s">
        <v>9608</v>
      </c>
      <c r="E2600">
        <v>101</v>
      </c>
      <c r="F2600" t="s">
        <v>9609</v>
      </c>
      <c r="G2600" t="s">
        <v>219</v>
      </c>
      <c r="H2600" t="s">
        <v>220</v>
      </c>
      <c r="I2600" t="s">
        <v>9610</v>
      </c>
      <c r="J2600">
        <v>0.26277</v>
      </c>
      <c r="K2600">
        <v>0</v>
      </c>
      <c r="L2600">
        <v>0</v>
      </c>
      <c r="M2600">
        <v>1</v>
      </c>
      <c r="N2600">
        <v>1</v>
      </c>
      <c r="O2600" t="s">
        <v>659</v>
      </c>
      <c r="P2600">
        <v>1</v>
      </c>
      <c r="Q2600">
        <v>1</v>
      </c>
      <c r="R2600">
        <v>100</v>
      </c>
      <c r="S2600" t="s">
        <v>223</v>
      </c>
      <c r="T2600">
        <v>0</v>
      </c>
      <c r="U2600" t="s">
        <v>9607</v>
      </c>
      <c r="V2600" t="s">
        <v>933</v>
      </c>
      <c r="W2600" t="s">
        <v>659</v>
      </c>
      <c r="X2600" t="s">
        <v>659</v>
      </c>
      <c r="Y2600">
        <v>100</v>
      </c>
      <c r="AB2600">
        <v>0</v>
      </c>
      <c r="AC2600">
        <v>0</v>
      </c>
      <c r="AD2600">
        <v>3</v>
      </c>
      <c r="AE2600">
        <v>720</v>
      </c>
      <c r="AF2600">
        <v>1</v>
      </c>
      <c r="AQ2600">
        <v>2</v>
      </c>
      <c r="AR2600">
        <f t="shared" si="40"/>
        <v>0</v>
      </c>
      <c r="AS2600">
        <v>1</v>
      </c>
      <c r="AT2600" t="s">
        <v>134</v>
      </c>
      <c r="AU2600">
        <v>43</v>
      </c>
    </row>
    <row r="2601" spans="1:47">
      <c r="A2601" t="s">
        <v>9611</v>
      </c>
      <c r="C2601">
        <v>310</v>
      </c>
      <c r="D2601" t="s">
        <v>9612</v>
      </c>
      <c r="E2601">
        <v>101</v>
      </c>
      <c r="F2601" t="s">
        <v>9613</v>
      </c>
      <c r="G2601" t="s">
        <v>422</v>
      </c>
      <c r="H2601" t="s">
        <v>220</v>
      </c>
      <c r="I2601" t="s">
        <v>9614</v>
      </c>
      <c r="J2601">
        <v>0.65776999999999997</v>
      </c>
      <c r="K2601">
        <v>0</v>
      </c>
      <c r="L2601">
        <v>0</v>
      </c>
      <c r="M2601">
        <v>1</v>
      </c>
      <c r="N2601">
        <v>1</v>
      </c>
      <c r="O2601" t="s">
        <v>659</v>
      </c>
      <c r="P2601">
        <v>1</v>
      </c>
      <c r="Q2601">
        <v>2</v>
      </c>
      <c r="R2601">
        <v>22500</v>
      </c>
      <c r="S2601" t="s">
        <v>223</v>
      </c>
      <c r="T2601">
        <v>0</v>
      </c>
      <c r="U2601" t="s">
        <v>9611</v>
      </c>
      <c r="V2601" t="s">
        <v>933</v>
      </c>
      <c r="W2601" t="s">
        <v>659</v>
      </c>
      <c r="X2601" t="s">
        <v>659</v>
      </c>
      <c r="Y2601">
        <v>11250</v>
      </c>
      <c r="AB2601">
        <v>0</v>
      </c>
      <c r="AC2601">
        <v>0</v>
      </c>
      <c r="AD2601">
        <v>4</v>
      </c>
      <c r="AE2601">
        <v>1998</v>
      </c>
      <c r="AF2601">
        <v>2</v>
      </c>
      <c r="AQ2601">
        <v>1</v>
      </c>
      <c r="AR2601">
        <f t="shared" si="40"/>
        <v>0</v>
      </c>
      <c r="AS2601">
        <v>1</v>
      </c>
      <c r="AT2601" t="s">
        <v>135</v>
      </c>
      <c r="AU2601">
        <v>44</v>
      </c>
    </row>
    <row r="2602" spans="1:47">
      <c r="A2602" t="s">
        <v>9615</v>
      </c>
      <c r="C2602">
        <v>310</v>
      </c>
      <c r="D2602" t="s">
        <v>9616</v>
      </c>
      <c r="E2602">
        <v>101</v>
      </c>
      <c r="F2602" t="s">
        <v>9617</v>
      </c>
      <c r="G2602" t="s">
        <v>219</v>
      </c>
      <c r="H2602" t="s">
        <v>220</v>
      </c>
      <c r="I2602" t="s">
        <v>9618</v>
      </c>
      <c r="J2602">
        <v>0.20465</v>
      </c>
      <c r="K2602">
        <v>0</v>
      </c>
      <c r="L2602">
        <v>0</v>
      </c>
      <c r="M2602">
        <v>1</v>
      </c>
      <c r="N2602">
        <v>1</v>
      </c>
      <c r="O2602" t="s">
        <v>659</v>
      </c>
      <c r="P2602">
        <v>1</v>
      </c>
      <c r="Q2602">
        <v>1</v>
      </c>
      <c r="R2602">
        <v>1000</v>
      </c>
      <c r="S2602" t="s">
        <v>223</v>
      </c>
      <c r="T2602">
        <v>0</v>
      </c>
      <c r="U2602" t="s">
        <v>9615</v>
      </c>
      <c r="V2602" t="s">
        <v>933</v>
      </c>
      <c r="W2602" t="s">
        <v>659</v>
      </c>
      <c r="X2602" t="s">
        <v>659</v>
      </c>
      <c r="Y2602">
        <v>1000</v>
      </c>
      <c r="AB2602">
        <v>0</v>
      </c>
      <c r="AC2602">
        <v>0</v>
      </c>
      <c r="AD2602">
        <v>4</v>
      </c>
      <c r="AE2602">
        <v>1420</v>
      </c>
      <c r="AF2602">
        <v>1.3</v>
      </c>
      <c r="AQ2602">
        <v>3</v>
      </c>
      <c r="AR2602">
        <f t="shared" si="40"/>
        <v>0</v>
      </c>
      <c r="AS2602">
        <v>1</v>
      </c>
      <c r="AT2602" t="s">
        <v>134</v>
      </c>
      <c r="AU2602">
        <v>43</v>
      </c>
    </row>
    <row r="2603" spans="1:47">
      <c r="A2603" t="s">
        <v>9619</v>
      </c>
      <c r="C2603">
        <v>310</v>
      </c>
      <c r="D2603" t="s">
        <v>9620</v>
      </c>
      <c r="E2603">
        <v>101</v>
      </c>
      <c r="F2603" t="s">
        <v>9621</v>
      </c>
      <c r="G2603" t="s">
        <v>219</v>
      </c>
      <c r="H2603" t="s">
        <v>220</v>
      </c>
      <c r="I2603" t="s">
        <v>9622</v>
      </c>
      <c r="J2603">
        <v>0.11304</v>
      </c>
      <c r="K2603">
        <v>0</v>
      </c>
      <c r="L2603">
        <v>0</v>
      </c>
      <c r="M2603">
        <v>1</v>
      </c>
      <c r="N2603">
        <v>1</v>
      </c>
      <c r="O2603" t="s">
        <v>659</v>
      </c>
      <c r="P2603">
        <v>1</v>
      </c>
      <c r="Q2603">
        <v>1</v>
      </c>
      <c r="R2603">
        <v>1800</v>
      </c>
      <c r="S2603" t="s">
        <v>223</v>
      </c>
      <c r="T2603">
        <v>0</v>
      </c>
      <c r="U2603" t="s">
        <v>9619</v>
      </c>
      <c r="V2603" t="s">
        <v>933</v>
      </c>
      <c r="W2603" t="s">
        <v>659</v>
      </c>
      <c r="X2603" t="s">
        <v>659</v>
      </c>
      <c r="Y2603">
        <v>1800</v>
      </c>
      <c r="AB2603">
        <v>0</v>
      </c>
      <c r="AC2603">
        <v>0</v>
      </c>
      <c r="AD2603">
        <v>2</v>
      </c>
      <c r="AE2603">
        <v>660</v>
      </c>
      <c r="AF2603">
        <v>1</v>
      </c>
      <c r="AQ2603">
        <v>1</v>
      </c>
      <c r="AR2603">
        <f t="shared" si="40"/>
        <v>0</v>
      </c>
      <c r="AS2603">
        <v>1</v>
      </c>
      <c r="AT2603" t="s">
        <v>134</v>
      </c>
      <c r="AU2603">
        <v>43</v>
      </c>
    </row>
    <row r="2604" spans="1:47">
      <c r="A2604" t="s">
        <v>9623</v>
      </c>
      <c r="C2604">
        <v>310</v>
      </c>
      <c r="D2604" t="s">
        <v>9624</v>
      </c>
      <c r="E2604">
        <v>101</v>
      </c>
      <c r="F2604" t="s">
        <v>9625</v>
      </c>
      <c r="G2604" t="s">
        <v>219</v>
      </c>
      <c r="H2604" t="s">
        <v>220</v>
      </c>
      <c r="I2604" t="s">
        <v>9626</v>
      </c>
      <c r="J2604">
        <v>7.7179999999999999E-2</v>
      </c>
      <c r="K2604">
        <v>0</v>
      </c>
      <c r="L2604">
        <v>0</v>
      </c>
      <c r="M2604">
        <v>1</v>
      </c>
      <c r="N2604">
        <v>1</v>
      </c>
      <c r="O2604" t="s">
        <v>659</v>
      </c>
      <c r="P2604">
        <v>1</v>
      </c>
      <c r="Q2604">
        <v>0</v>
      </c>
      <c r="R2604">
        <v>0</v>
      </c>
      <c r="S2604" t="s">
        <v>223</v>
      </c>
      <c r="T2604">
        <v>0</v>
      </c>
      <c r="U2604" t="s">
        <v>9623</v>
      </c>
      <c r="V2604" t="s">
        <v>933</v>
      </c>
      <c r="W2604" t="s">
        <v>659</v>
      </c>
      <c r="X2604" t="s">
        <v>659</v>
      </c>
      <c r="Y2604">
        <v>0</v>
      </c>
      <c r="AB2604">
        <v>0</v>
      </c>
      <c r="AC2604">
        <v>0</v>
      </c>
      <c r="AD2604">
        <v>3</v>
      </c>
      <c r="AE2604">
        <v>960</v>
      </c>
      <c r="AF2604">
        <v>2</v>
      </c>
      <c r="AQ2604">
        <v>2</v>
      </c>
      <c r="AR2604">
        <f t="shared" si="40"/>
        <v>0</v>
      </c>
      <c r="AS2604">
        <v>1</v>
      </c>
      <c r="AT2604" t="s">
        <v>134</v>
      </c>
      <c r="AU2604">
        <v>43</v>
      </c>
    </row>
    <row r="2605" spans="1:47">
      <c r="A2605" t="s">
        <v>9109</v>
      </c>
      <c r="C2605">
        <v>310</v>
      </c>
      <c r="D2605" t="s">
        <v>9110</v>
      </c>
      <c r="E2605">
        <v>903</v>
      </c>
      <c r="F2605" t="s">
        <v>821</v>
      </c>
      <c r="G2605" t="s">
        <v>422</v>
      </c>
      <c r="H2605" t="s">
        <v>822</v>
      </c>
      <c r="I2605" t="s">
        <v>9111</v>
      </c>
      <c r="J2605">
        <v>2.46604</v>
      </c>
      <c r="K2605">
        <v>0</v>
      </c>
      <c r="L2605">
        <v>1</v>
      </c>
      <c r="M2605">
        <v>0</v>
      </c>
      <c r="N2605">
        <v>1</v>
      </c>
      <c r="P2605">
        <v>0</v>
      </c>
      <c r="Q2605">
        <v>1</v>
      </c>
      <c r="R2605">
        <v>3900</v>
      </c>
      <c r="S2605" t="s">
        <v>243</v>
      </c>
      <c r="T2605">
        <v>3900</v>
      </c>
      <c r="U2605" t="s">
        <v>9109</v>
      </c>
      <c r="X2605" t="s">
        <v>225</v>
      </c>
      <c r="Y2605">
        <v>3900</v>
      </c>
      <c r="AB2605">
        <v>0</v>
      </c>
      <c r="AC2605">
        <v>1</v>
      </c>
      <c r="AD2605">
        <v>0</v>
      </c>
      <c r="AE2605">
        <v>0</v>
      </c>
      <c r="AF2605">
        <v>0</v>
      </c>
      <c r="AQ2605">
        <v>9</v>
      </c>
      <c r="AR2605">
        <f t="shared" si="40"/>
        <v>0</v>
      </c>
      <c r="AS2605">
        <v>1</v>
      </c>
      <c r="AT2605" t="s">
        <v>135</v>
      </c>
      <c r="AU2605">
        <v>44</v>
      </c>
    </row>
    <row r="2606" spans="1:47">
      <c r="A2606" t="s">
        <v>9627</v>
      </c>
      <c r="C2606">
        <v>310</v>
      </c>
      <c r="D2606" t="s">
        <v>9628</v>
      </c>
      <c r="E2606">
        <v>101</v>
      </c>
      <c r="F2606" t="s">
        <v>9629</v>
      </c>
      <c r="G2606" t="s">
        <v>219</v>
      </c>
      <c r="H2606" t="s">
        <v>220</v>
      </c>
      <c r="I2606" t="s">
        <v>9630</v>
      </c>
      <c r="J2606">
        <v>0.72406000000000004</v>
      </c>
      <c r="K2606">
        <v>0</v>
      </c>
      <c r="L2606">
        <v>0</v>
      </c>
      <c r="M2606">
        <v>1</v>
      </c>
      <c r="N2606">
        <v>1</v>
      </c>
      <c r="O2606" t="s">
        <v>659</v>
      </c>
      <c r="P2606">
        <v>1</v>
      </c>
      <c r="Q2606">
        <v>1</v>
      </c>
      <c r="R2606">
        <v>10900</v>
      </c>
      <c r="S2606" t="s">
        <v>223</v>
      </c>
      <c r="T2606">
        <v>0</v>
      </c>
      <c r="U2606" t="s">
        <v>9627</v>
      </c>
      <c r="V2606" t="s">
        <v>927</v>
      </c>
      <c r="W2606" t="s">
        <v>659</v>
      </c>
      <c r="X2606" t="s">
        <v>659</v>
      </c>
      <c r="Y2606">
        <v>10900</v>
      </c>
      <c r="AB2606">
        <v>0</v>
      </c>
      <c r="AC2606">
        <v>0</v>
      </c>
      <c r="AD2606">
        <v>5</v>
      </c>
      <c r="AE2606">
        <v>3716</v>
      </c>
      <c r="AF2606">
        <v>2</v>
      </c>
      <c r="AQ2606">
        <v>1</v>
      </c>
      <c r="AR2606">
        <f t="shared" si="40"/>
        <v>0</v>
      </c>
      <c r="AS2606">
        <v>1</v>
      </c>
      <c r="AT2606" t="s">
        <v>136</v>
      </c>
      <c r="AU2606">
        <v>45</v>
      </c>
    </row>
    <row r="2607" spans="1:47">
      <c r="A2607" t="s">
        <v>9631</v>
      </c>
      <c r="C2607">
        <v>310</v>
      </c>
      <c r="D2607" t="s">
        <v>9632</v>
      </c>
      <c r="E2607">
        <v>101</v>
      </c>
      <c r="F2607" t="s">
        <v>9633</v>
      </c>
      <c r="G2607" t="s">
        <v>219</v>
      </c>
      <c r="H2607" t="s">
        <v>220</v>
      </c>
      <c r="I2607" t="s">
        <v>9634</v>
      </c>
      <c r="J2607">
        <v>0.11337999999999999</v>
      </c>
      <c r="K2607">
        <v>0</v>
      </c>
      <c r="L2607">
        <v>0</v>
      </c>
      <c r="M2607">
        <v>1</v>
      </c>
      <c r="N2607">
        <v>1</v>
      </c>
      <c r="O2607" t="s">
        <v>659</v>
      </c>
      <c r="P2607">
        <v>1</v>
      </c>
      <c r="Q2607">
        <v>1</v>
      </c>
      <c r="R2607">
        <v>17600</v>
      </c>
      <c r="S2607" t="s">
        <v>223</v>
      </c>
      <c r="T2607">
        <v>0</v>
      </c>
      <c r="U2607" t="s">
        <v>9631</v>
      </c>
      <c r="V2607" t="s">
        <v>933</v>
      </c>
      <c r="W2607" t="s">
        <v>659</v>
      </c>
      <c r="X2607" t="s">
        <v>659</v>
      </c>
      <c r="Y2607">
        <v>17600</v>
      </c>
      <c r="AB2607">
        <v>0</v>
      </c>
      <c r="AC2607">
        <v>0</v>
      </c>
      <c r="AD2607">
        <v>1</v>
      </c>
      <c r="AE2607">
        <v>796</v>
      </c>
      <c r="AF2607">
        <v>1</v>
      </c>
      <c r="AQ2607">
        <v>1</v>
      </c>
      <c r="AR2607">
        <f t="shared" si="40"/>
        <v>0</v>
      </c>
      <c r="AS2607">
        <v>1</v>
      </c>
      <c r="AT2607" t="s">
        <v>134</v>
      </c>
      <c r="AU2607">
        <v>43</v>
      </c>
    </row>
    <row r="2608" spans="1:47">
      <c r="A2608" t="s">
        <v>9635</v>
      </c>
      <c r="C2608">
        <v>310</v>
      </c>
      <c r="D2608" t="s">
        <v>9636</v>
      </c>
      <c r="E2608">
        <v>132</v>
      </c>
      <c r="F2608" t="s">
        <v>9637</v>
      </c>
      <c r="G2608" t="s">
        <v>219</v>
      </c>
      <c r="H2608" t="s">
        <v>260</v>
      </c>
      <c r="I2608" t="s">
        <v>9638</v>
      </c>
      <c r="J2608">
        <v>1.9609999999999999E-2</v>
      </c>
      <c r="K2608">
        <v>0</v>
      </c>
      <c r="L2608">
        <v>0</v>
      </c>
      <c r="M2608">
        <v>0</v>
      </c>
      <c r="N2608">
        <v>0</v>
      </c>
      <c r="P2608">
        <v>0</v>
      </c>
      <c r="Q2608">
        <v>0</v>
      </c>
      <c r="R2608">
        <v>0</v>
      </c>
      <c r="S2608" t="s">
        <v>223</v>
      </c>
      <c r="T2608">
        <v>0</v>
      </c>
      <c r="U2608" t="s">
        <v>9635</v>
      </c>
      <c r="Y2608">
        <v>0</v>
      </c>
      <c r="AB2608">
        <v>0</v>
      </c>
      <c r="AC2608">
        <v>0</v>
      </c>
      <c r="AD2608">
        <v>0</v>
      </c>
      <c r="AE2608">
        <v>0</v>
      </c>
      <c r="AF2608">
        <v>0</v>
      </c>
      <c r="AQ2608">
        <v>1</v>
      </c>
      <c r="AR2608">
        <f t="shared" si="40"/>
        <v>0</v>
      </c>
      <c r="AS2608">
        <v>1</v>
      </c>
      <c r="AT2608" t="s">
        <v>134</v>
      </c>
      <c r="AU2608">
        <v>43</v>
      </c>
    </row>
    <row r="2609" spans="1:47">
      <c r="A2609" t="s">
        <v>9639</v>
      </c>
      <c r="C2609">
        <v>310</v>
      </c>
      <c r="D2609" t="s">
        <v>9640</v>
      </c>
      <c r="E2609">
        <v>101</v>
      </c>
      <c r="F2609" t="s">
        <v>9641</v>
      </c>
      <c r="G2609" t="s">
        <v>219</v>
      </c>
      <c r="H2609" t="s">
        <v>220</v>
      </c>
      <c r="I2609" t="s">
        <v>9642</v>
      </c>
      <c r="J2609">
        <v>9.0429999999999996E-2</v>
      </c>
      <c r="K2609">
        <v>0</v>
      </c>
      <c r="L2609">
        <v>0</v>
      </c>
      <c r="M2609">
        <v>1</v>
      </c>
      <c r="N2609">
        <v>1</v>
      </c>
      <c r="O2609" t="s">
        <v>659</v>
      </c>
      <c r="P2609">
        <v>1</v>
      </c>
      <c r="Q2609">
        <v>1</v>
      </c>
      <c r="R2609">
        <v>1400</v>
      </c>
      <c r="S2609" t="s">
        <v>223</v>
      </c>
      <c r="T2609">
        <v>0</v>
      </c>
      <c r="U2609" t="s">
        <v>9639</v>
      </c>
      <c r="V2609" t="s">
        <v>933</v>
      </c>
      <c r="W2609" t="s">
        <v>659</v>
      </c>
      <c r="X2609" t="s">
        <v>659</v>
      </c>
      <c r="Y2609">
        <v>1400</v>
      </c>
      <c r="AB2609">
        <v>0</v>
      </c>
      <c r="AC2609">
        <v>0</v>
      </c>
      <c r="AD2609">
        <v>2</v>
      </c>
      <c r="AE2609">
        <v>480</v>
      </c>
      <c r="AF2609">
        <v>1</v>
      </c>
      <c r="AQ2609">
        <v>0</v>
      </c>
      <c r="AR2609">
        <f t="shared" si="40"/>
        <v>0</v>
      </c>
      <c r="AS2609">
        <v>1</v>
      </c>
      <c r="AT2609" t="s">
        <v>134</v>
      </c>
      <c r="AU2609">
        <v>43</v>
      </c>
    </row>
    <row r="2610" spans="1:47">
      <c r="A2610" t="s">
        <v>9643</v>
      </c>
      <c r="C2610">
        <v>310</v>
      </c>
      <c r="D2610" t="s">
        <v>9644</v>
      </c>
      <c r="E2610">
        <v>101</v>
      </c>
      <c r="F2610" t="s">
        <v>9645</v>
      </c>
      <c r="G2610" t="s">
        <v>422</v>
      </c>
      <c r="H2610" t="s">
        <v>220</v>
      </c>
      <c r="I2610" t="s">
        <v>9646</v>
      </c>
      <c r="J2610">
        <v>0.27078000000000002</v>
      </c>
      <c r="K2610">
        <v>0</v>
      </c>
      <c r="L2610">
        <v>0</v>
      </c>
      <c r="M2610">
        <v>1</v>
      </c>
      <c r="N2610">
        <v>1</v>
      </c>
      <c r="O2610" t="s">
        <v>659</v>
      </c>
      <c r="P2610">
        <v>1</v>
      </c>
      <c r="Q2610">
        <v>1</v>
      </c>
      <c r="R2610">
        <v>14400</v>
      </c>
      <c r="S2610" t="s">
        <v>223</v>
      </c>
      <c r="T2610">
        <v>0</v>
      </c>
      <c r="U2610" t="s">
        <v>9643</v>
      </c>
      <c r="X2610" t="s">
        <v>659</v>
      </c>
      <c r="Y2610">
        <v>14400</v>
      </c>
      <c r="AB2610">
        <v>0</v>
      </c>
      <c r="AC2610">
        <v>0</v>
      </c>
      <c r="AD2610">
        <v>3</v>
      </c>
      <c r="AE2610">
        <v>1992</v>
      </c>
      <c r="AF2610">
        <v>2</v>
      </c>
      <c r="AQ2610">
        <v>1</v>
      </c>
      <c r="AR2610">
        <f t="shared" si="40"/>
        <v>0</v>
      </c>
      <c r="AS2610">
        <v>1</v>
      </c>
      <c r="AT2610" t="s">
        <v>135</v>
      </c>
      <c r="AU2610">
        <v>44</v>
      </c>
    </row>
    <row r="2611" spans="1:47">
      <c r="A2611" t="s">
        <v>9647</v>
      </c>
      <c r="C2611">
        <v>310</v>
      </c>
      <c r="D2611" t="s">
        <v>9648</v>
      </c>
      <c r="E2611">
        <v>101</v>
      </c>
      <c r="F2611" t="s">
        <v>9649</v>
      </c>
      <c r="G2611" t="s">
        <v>219</v>
      </c>
      <c r="H2611" t="s">
        <v>220</v>
      </c>
      <c r="I2611" t="s">
        <v>9650</v>
      </c>
      <c r="J2611">
        <v>7.7530000000000002E-2</v>
      </c>
      <c r="K2611">
        <v>0</v>
      </c>
      <c r="L2611">
        <v>0</v>
      </c>
      <c r="M2611">
        <v>1</v>
      </c>
      <c r="N2611">
        <v>1</v>
      </c>
      <c r="O2611" t="s">
        <v>659</v>
      </c>
      <c r="P2611">
        <v>1</v>
      </c>
      <c r="Q2611">
        <v>1</v>
      </c>
      <c r="R2611">
        <v>3600</v>
      </c>
      <c r="S2611" t="s">
        <v>223</v>
      </c>
      <c r="T2611">
        <v>0</v>
      </c>
      <c r="U2611" t="s">
        <v>9647</v>
      </c>
      <c r="V2611" t="s">
        <v>933</v>
      </c>
      <c r="W2611" t="s">
        <v>659</v>
      </c>
      <c r="X2611" t="s">
        <v>659</v>
      </c>
      <c r="Y2611">
        <v>3600</v>
      </c>
      <c r="AB2611">
        <v>0</v>
      </c>
      <c r="AC2611">
        <v>0</v>
      </c>
      <c r="AD2611">
        <v>2</v>
      </c>
      <c r="AE2611">
        <v>642</v>
      </c>
      <c r="AF2611">
        <v>1</v>
      </c>
      <c r="AQ2611">
        <v>2</v>
      </c>
      <c r="AR2611">
        <f t="shared" si="40"/>
        <v>0</v>
      </c>
      <c r="AS2611">
        <v>1</v>
      </c>
      <c r="AT2611" t="s">
        <v>134</v>
      </c>
      <c r="AU2611">
        <v>43</v>
      </c>
    </row>
    <row r="2612" spans="1:47">
      <c r="A2612" t="s">
        <v>9651</v>
      </c>
      <c r="C2612">
        <v>310</v>
      </c>
      <c r="D2612" t="s">
        <v>9652</v>
      </c>
      <c r="E2612">
        <v>101</v>
      </c>
      <c r="F2612" t="s">
        <v>9653</v>
      </c>
      <c r="G2612" t="s">
        <v>219</v>
      </c>
      <c r="H2612" t="s">
        <v>220</v>
      </c>
      <c r="I2612" t="s">
        <v>9654</v>
      </c>
      <c r="J2612">
        <v>0.68969000000000003</v>
      </c>
      <c r="K2612">
        <v>1</v>
      </c>
      <c r="L2612">
        <v>1</v>
      </c>
      <c r="M2612">
        <v>1</v>
      </c>
      <c r="N2612">
        <v>1</v>
      </c>
      <c r="O2612" t="s">
        <v>225</v>
      </c>
      <c r="P2612">
        <v>0</v>
      </c>
      <c r="Q2612">
        <v>1</v>
      </c>
      <c r="R2612">
        <v>9000</v>
      </c>
      <c r="S2612" t="s">
        <v>223</v>
      </c>
      <c r="T2612">
        <v>9000</v>
      </c>
      <c r="U2612" t="s">
        <v>9651</v>
      </c>
      <c r="V2612" t="s">
        <v>413</v>
      </c>
      <c r="W2612" t="s">
        <v>225</v>
      </c>
      <c r="X2612" t="s">
        <v>225</v>
      </c>
      <c r="Y2612">
        <v>9000</v>
      </c>
      <c r="AB2612">
        <v>1</v>
      </c>
      <c r="AC2612">
        <v>1</v>
      </c>
      <c r="AD2612">
        <v>3</v>
      </c>
      <c r="AE2612">
        <v>1456</v>
      </c>
      <c r="AF2612">
        <v>1</v>
      </c>
      <c r="AQ2612">
        <v>1</v>
      </c>
      <c r="AR2612">
        <f t="shared" si="40"/>
        <v>9.68</v>
      </c>
      <c r="AS2612">
        <v>1</v>
      </c>
      <c r="AT2612" t="s">
        <v>136</v>
      </c>
      <c r="AU2612">
        <v>45</v>
      </c>
    </row>
    <row r="2613" spans="1:47">
      <c r="A2613" t="s">
        <v>9028</v>
      </c>
      <c r="C2613">
        <v>310</v>
      </c>
      <c r="D2613" t="s">
        <v>9029</v>
      </c>
      <c r="E2613">
        <v>132</v>
      </c>
      <c r="F2613" t="s">
        <v>9030</v>
      </c>
      <c r="G2613" t="s">
        <v>219</v>
      </c>
      <c r="H2613" t="s">
        <v>260</v>
      </c>
      <c r="I2613" t="s">
        <v>9031</v>
      </c>
      <c r="J2613">
        <v>0.60502999999999996</v>
      </c>
      <c r="K2613">
        <v>0</v>
      </c>
      <c r="L2613">
        <v>0</v>
      </c>
      <c r="M2613">
        <v>0</v>
      </c>
      <c r="N2613">
        <v>0</v>
      </c>
      <c r="P2613">
        <v>0</v>
      </c>
      <c r="Q2613">
        <v>0</v>
      </c>
      <c r="R2613">
        <v>0</v>
      </c>
      <c r="S2613" t="s">
        <v>223</v>
      </c>
      <c r="T2613">
        <v>0</v>
      </c>
      <c r="U2613" t="s">
        <v>9028</v>
      </c>
      <c r="Y2613">
        <v>0</v>
      </c>
      <c r="AB2613">
        <v>0</v>
      </c>
      <c r="AC2613">
        <v>0</v>
      </c>
      <c r="AD2613">
        <v>0</v>
      </c>
      <c r="AE2613">
        <v>0</v>
      </c>
      <c r="AF2613">
        <v>0</v>
      </c>
      <c r="AQ2613">
        <v>0</v>
      </c>
      <c r="AR2613">
        <f t="shared" si="40"/>
        <v>0</v>
      </c>
      <c r="AS2613">
        <v>1</v>
      </c>
      <c r="AT2613" t="s">
        <v>134</v>
      </c>
      <c r="AU2613">
        <v>43</v>
      </c>
    </row>
    <row r="2614" spans="1:47">
      <c r="A2614" t="s">
        <v>9655</v>
      </c>
      <c r="C2614">
        <v>310</v>
      </c>
      <c r="D2614" t="s">
        <v>9656</v>
      </c>
      <c r="E2614">
        <v>101</v>
      </c>
      <c r="F2614" t="s">
        <v>9548</v>
      </c>
      <c r="G2614" t="s">
        <v>219</v>
      </c>
      <c r="H2614" t="s">
        <v>220</v>
      </c>
      <c r="I2614" t="s">
        <v>9657</v>
      </c>
      <c r="J2614">
        <v>0.74639</v>
      </c>
      <c r="K2614">
        <v>1</v>
      </c>
      <c r="L2614">
        <v>1</v>
      </c>
      <c r="M2614">
        <v>1</v>
      </c>
      <c r="N2614">
        <v>1</v>
      </c>
      <c r="O2614" t="s">
        <v>225</v>
      </c>
      <c r="P2614">
        <v>0</v>
      </c>
      <c r="Q2614">
        <v>1</v>
      </c>
      <c r="R2614">
        <v>12900</v>
      </c>
      <c r="S2614" t="s">
        <v>223</v>
      </c>
      <c r="T2614">
        <v>12900</v>
      </c>
      <c r="U2614" t="s">
        <v>9655</v>
      </c>
      <c r="V2614" t="s">
        <v>455</v>
      </c>
      <c r="W2614" t="s">
        <v>225</v>
      </c>
      <c r="X2614" t="s">
        <v>225</v>
      </c>
      <c r="Y2614">
        <v>12900</v>
      </c>
      <c r="AB2614">
        <v>1</v>
      </c>
      <c r="AC2614">
        <v>1</v>
      </c>
      <c r="AD2614">
        <v>2</v>
      </c>
      <c r="AE2614">
        <v>1498</v>
      </c>
      <c r="AF2614">
        <v>1</v>
      </c>
      <c r="AQ2614">
        <v>1</v>
      </c>
      <c r="AR2614">
        <f t="shared" si="40"/>
        <v>9.68</v>
      </c>
      <c r="AS2614">
        <v>1</v>
      </c>
      <c r="AT2614" t="s">
        <v>136</v>
      </c>
      <c r="AU2614">
        <v>45</v>
      </c>
    </row>
    <row r="2615" spans="1:47">
      <c r="A2615" t="s">
        <v>9658</v>
      </c>
      <c r="C2615">
        <v>310</v>
      </c>
      <c r="D2615" t="s">
        <v>9659</v>
      </c>
      <c r="E2615">
        <v>101</v>
      </c>
      <c r="F2615" t="s">
        <v>9660</v>
      </c>
      <c r="G2615" t="s">
        <v>219</v>
      </c>
      <c r="H2615" t="s">
        <v>220</v>
      </c>
      <c r="I2615" t="s">
        <v>9661</v>
      </c>
      <c r="J2615">
        <v>0.13997999999999999</v>
      </c>
      <c r="K2615">
        <v>0</v>
      </c>
      <c r="L2615">
        <v>0</v>
      </c>
      <c r="M2615">
        <v>1</v>
      </c>
      <c r="N2615">
        <v>1</v>
      </c>
      <c r="O2615" t="s">
        <v>659</v>
      </c>
      <c r="P2615">
        <v>1</v>
      </c>
      <c r="Q2615">
        <v>1</v>
      </c>
      <c r="R2615">
        <v>900</v>
      </c>
      <c r="S2615" t="s">
        <v>223</v>
      </c>
      <c r="T2615">
        <v>0</v>
      </c>
      <c r="U2615" t="s">
        <v>9658</v>
      </c>
      <c r="V2615" t="s">
        <v>933</v>
      </c>
      <c r="W2615" t="s">
        <v>659</v>
      </c>
      <c r="X2615" t="s">
        <v>659</v>
      </c>
      <c r="Y2615">
        <v>900</v>
      </c>
      <c r="AB2615">
        <v>0</v>
      </c>
      <c r="AC2615">
        <v>0</v>
      </c>
      <c r="AD2615">
        <v>1</v>
      </c>
      <c r="AE2615">
        <v>552</v>
      </c>
      <c r="AF2615">
        <v>1</v>
      </c>
      <c r="AQ2615">
        <v>2</v>
      </c>
      <c r="AR2615">
        <f t="shared" si="40"/>
        <v>0</v>
      </c>
      <c r="AS2615">
        <v>1</v>
      </c>
      <c r="AT2615" t="s">
        <v>134</v>
      </c>
      <c r="AU2615">
        <v>43</v>
      </c>
    </row>
    <row r="2616" spans="1:47">
      <c r="A2616" t="s">
        <v>9662</v>
      </c>
      <c r="C2616">
        <v>310</v>
      </c>
      <c r="D2616" t="s">
        <v>9663</v>
      </c>
      <c r="E2616">
        <v>101</v>
      </c>
      <c r="F2616" t="s">
        <v>9664</v>
      </c>
      <c r="G2616" t="s">
        <v>422</v>
      </c>
      <c r="H2616" t="s">
        <v>220</v>
      </c>
      <c r="I2616" t="s">
        <v>9665</v>
      </c>
      <c r="J2616">
        <v>0.30911</v>
      </c>
      <c r="K2616">
        <v>0</v>
      </c>
      <c r="L2616">
        <v>0</v>
      </c>
      <c r="M2616">
        <v>1</v>
      </c>
      <c r="N2616">
        <v>1</v>
      </c>
      <c r="O2616" t="s">
        <v>659</v>
      </c>
      <c r="P2616">
        <v>1</v>
      </c>
      <c r="Q2616">
        <v>1</v>
      </c>
      <c r="R2616">
        <v>7400</v>
      </c>
      <c r="S2616" t="s">
        <v>243</v>
      </c>
      <c r="T2616">
        <v>0</v>
      </c>
      <c r="U2616" t="s">
        <v>9662</v>
      </c>
      <c r="V2616" t="s">
        <v>927</v>
      </c>
      <c r="W2616" t="s">
        <v>659</v>
      </c>
      <c r="X2616" t="s">
        <v>659</v>
      </c>
      <c r="Y2616">
        <v>7400</v>
      </c>
      <c r="AB2616">
        <v>0</v>
      </c>
      <c r="AC2616">
        <v>0</v>
      </c>
      <c r="AD2616">
        <v>3</v>
      </c>
      <c r="AE2616">
        <v>1308</v>
      </c>
      <c r="AF2616">
        <v>1</v>
      </c>
      <c r="AQ2616">
        <v>2</v>
      </c>
      <c r="AR2616">
        <f t="shared" si="40"/>
        <v>0</v>
      </c>
      <c r="AS2616">
        <v>1</v>
      </c>
      <c r="AT2616" t="s">
        <v>135</v>
      </c>
      <c r="AU2616">
        <v>44</v>
      </c>
    </row>
    <row r="2617" spans="1:47">
      <c r="A2617" t="s">
        <v>9666</v>
      </c>
      <c r="C2617">
        <v>310</v>
      </c>
      <c r="D2617" t="s">
        <v>9667</v>
      </c>
      <c r="E2617">
        <v>101</v>
      </c>
      <c r="F2617" t="s">
        <v>9668</v>
      </c>
      <c r="G2617" t="s">
        <v>422</v>
      </c>
      <c r="H2617" t="s">
        <v>220</v>
      </c>
      <c r="I2617" t="s">
        <v>9669</v>
      </c>
      <c r="J2617">
        <v>0.27329999999999999</v>
      </c>
      <c r="K2617">
        <v>0</v>
      </c>
      <c r="L2617">
        <v>0</v>
      </c>
      <c r="M2617">
        <v>1</v>
      </c>
      <c r="N2617">
        <v>1</v>
      </c>
      <c r="O2617" t="s">
        <v>659</v>
      </c>
      <c r="P2617">
        <v>1</v>
      </c>
      <c r="Q2617">
        <v>1</v>
      </c>
      <c r="R2617">
        <v>3900</v>
      </c>
      <c r="S2617" t="s">
        <v>223</v>
      </c>
      <c r="T2617">
        <v>0</v>
      </c>
      <c r="U2617" t="s">
        <v>9666</v>
      </c>
      <c r="V2617" t="s">
        <v>893</v>
      </c>
      <c r="W2617" t="s">
        <v>659</v>
      </c>
      <c r="X2617" t="s">
        <v>659</v>
      </c>
      <c r="Y2617">
        <v>3900</v>
      </c>
      <c r="AB2617">
        <v>0</v>
      </c>
      <c r="AC2617">
        <v>0</v>
      </c>
      <c r="AD2617">
        <v>1</v>
      </c>
      <c r="AE2617">
        <v>1224</v>
      </c>
      <c r="AF2617">
        <v>1.5</v>
      </c>
      <c r="AQ2617">
        <v>1</v>
      </c>
      <c r="AR2617">
        <f t="shared" si="40"/>
        <v>0</v>
      </c>
      <c r="AS2617">
        <v>1</v>
      </c>
      <c r="AT2617" t="s">
        <v>135</v>
      </c>
      <c r="AU2617">
        <v>44</v>
      </c>
    </row>
    <row r="2618" spans="1:47">
      <c r="A2618" t="s">
        <v>9670</v>
      </c>
      <c r="C2618">
        <v>310</v>
      </c>
      <c r="D2618" t="s">
        <v>9671</v>
      </c>
      <c r="E2618">
        <v>101</v>
      </c>
      <c r="F2618" t="s">
        <v>9672</v>
      </c>
      <c r="G2618" t="s">
        <v>219</v>
      </c>
      <c r="H2618" t="s">
        <v>220</v>
      </c>
      <c r="I2618" t="s">
        <v>9673</v>
      </c>
      <c r="J2618">
        <v>0.20139000000000001</v>
      </c>
      <c r="K2618">
        <v>0</v>
      </c>
      <c r="L2618">
        <v>0</v>
      </c>
      <c r="M2618">
        <v>1</v>
      </c>
      <c r="N2618">
        <v>1</v>
      </c>
      <c r="O2618" t="s">
        <v>659</v>
      </c>
      <c r="P2618">
        <v>1</v>
      </c>
      <c r="Q2618">
        <v>1</v>
      </c>
      <c r="R2618">
        <v>700</v>
      </c>
      <c r="S2618" t="s">
        <v>223</v>
      </c>
      <c r="T2618">
        <v>0</v>
      </c>
      <c r="U2618" t="s">
        <v>9670</v>
      </c>
      <c r="V2618" t="s">
        <v>933</v>
      </c>
      <c r="W2618" t="s">
        <v>659</v>
      </c>
      <c r="X2618" t="s">
        <v>659</v>
      </c>
      <c r="Y2618">
        <v>700</v>
      </c>
      <c r="AB2618">
        <v>0</v>
      </c>
      <c r="AC2618">
        <v>0</v>
      </c>
      <c r="AD2618">
        <v>2</v>
      </c>
      <c r="AE2618">
        <v>792</v>
      </c>
      <c r="AF2618">
        <v>1</v>
      </c>
      <c r="AQ2618">
        <v>2</v>
      </c>
      <c r="AR2618">
        <f t="shared" si="40"/>
        <v>0</v>
      </c>
      <c r="AS2618">
        <v>1</v>
      </c>
      <c r="AT2618" t="s">
        <v>134</v>
      </c>
      <c r="AU2618">
        <v>43</v>
      </c>
    </row>
    <row r="2619" spans="1:47">
      <c r="A2619" t="s">
        <v>9674</v>
      </c>
      <c r="C2619">
        <v>310</v>
      </c>
      <c r="D2619" t="s">
        <v>9675</v>
      </c>
      <c r="E2619">
        <v>101</v>
      </c>
      <c r="F2619" t="s">
        <v>9676</v>
      </c>
      <c r="G2619" t="s">
        <v>219</v>
      </c>
      <c r="H2619" t="s">
        <v>220</v>
      </c>
      <c r="I2619" t="s">
        <v>9677</v>
      </c>
      <c r="J2619">
        <v>9.3240000000000003E-2</v>
      </c>
      <c r="K2619">
        <v>0</v>
      </c>
      <c r="L2619">
        <v>0</v>
      </c>
      <c r="M2619">
        <v>1</v>
      </c>
      <c r="N2619">
        <v>1</v>
      </c>
      <c r="O2619" t="s">
        <v>659</v>
      </c>
      <c r="P2619">
        <v>1</v>
      </c>
      <c r="Q2619">
        <v>1</v>
      </c>
      <c r="R2619">
        <v>5000</v>
      </c>
      <c r="S2619" t="s">
        <v>223</v>
      </c>
      <c r="T2619">
        <v>0</v>
      </c>
      <c r="U2619" t="s">
        <v>9674</v>
      </c>
      <c r="V2619" t="s">
        <v>933</v>
      </c>
      <c r="W2619" t="s">
        <v>659</v>
      </c>
      <c r="X2619" t="s">
        <v>659</v>
      </c>
      <c r="Y2619">
        <v>5000</v>
      </c>
      <c r="AB2619">
        <v>0</v>
      </c>
      <c r="AC2619">
        <v>0</v>
      </c>
      <c r="AD2619">
        <v>2</v>
      </c>
      <c r="AE2619">
        <v>1086</v>
      </c>
      <c r="AF2619">
        <v>2</v>
      </c>
      <c r="AQ2619">
        <v>1</v>
      </c>
      <c r="AR2619">
        <f t="shared" si="40"/>
        <v>0</v>
      </c>
      <c r="AS2619">
        <v>1</v>
      </c>
      <c r="AT2619" t="s">
        <v>134</v>
      </c>
      <c r="AU2619">
        <v>43</v>
      </c>
    </row>
    <row r="2620" spans="1:47">
      <c r="A2620" t="s">
        <v>9678</v>
      </c>
      <c r="C2620">
        <v>310</v>
      </c>
      <c r="D2620" t="s">
        <v>9679</v>
      </c>
      <c r="E2620">
        <v>101</v>
      </c>
      <c r="F2620" t="s">
        <v>9680</v>
      </c>
      <c r="G2620" t="s">
        <v>219</v>
      </c>
      <c r="H2620" t="s">
        <v>220</v>
      </c>
      <c r="I2620" t="s">
        <v>9681</v>
      </c>
      <c r="J2620">
        <v>0.19489000000000001</v>
      </c>
      <c r="K2620">
        <v>0</v>
      </c>
      <c r="L2620">
        <v>0</v>
      </c>
      <c r="M2620">
        <v>1</v>
      </c>
      <c r="N2620">
        <v>1</v>
      </c>
      <c r="O2620" t="s">
        <v>659</v>
      </c>
      <c r="P2620">
        <v>1</v>
      </c>
      <c r="Q2620">
        <v>1</v>
      </c>
      <c r="R2620">
        <v>19700</v>
      </c>
      <c r="S2620" t="s">
        <v>223</v>
      </c>
      <c r="T2620">
        <v>0</v>
      </c>
      <c r="U2620" t="s">
        <v>9678</v>
      </c>
      <c r="V2620" t="s">
        <v>933</v>
      </c>
      <c r="W2620" t="s">
        <v>659</v>
      </c>
      <c r="X2620" t="s">
        <v>659</v>
      </c>
      <c r="Y2620">
        <v>19700</v>
      </c>
      <c r="AB2620">
        <v>0</v>
      </c>
      <c r="AC2620">
        <v>0</v>
      </c>
      <c r="AD2620">
        <v>2</v>
      </c>
      <c r="AE2620">
        <v>1886</v>
      </c>
      <c r="AF2620">
        <v>1</v>
      </c>
      <c r="AQ2620">
        <v>2</v>
      </c>
      <c r="AR2620">
        <f t="shared" si="40"/>
        <v>0</v>
      </c>
      <c r="AS2620">
        <v>1</v>
      </c>
      <c r="AT2620" t="s">
        <v>134</v>
      </c>
      <c r="AU2620">
        <v>43</v>
      </c>
    </row>
    <row r="2621" spans="1:47">
      <c r="A2621" t="s">
        <v>9682</v>
      </c>
      <c r="C2621">
        <v>310</v>
      </c>
      <c r="D2621" t="s">
        <v>9683</v>
      </c>
      <c r="E2621">
        <v>101</v>
      </c>
      <c r="F2621" t="s">
        <v>9684</v>
      </c>
      <c r="G2621" t="s">
        <v>219</v>
      </c>
      <c r="H2621" t="s">
        <v>220</v>
      </c>
      <c r="I2621" t="s">
        <v>9685</v>
      </c>
      <c r="J2621">
        <v>7.7859999999999999E-2</v>
      </c>
      <c r="K2621">
        <v>0</v>
      </c>
      <c r="L2621">
        <v>0</v>
      </c>
      <c r="M2621">
        <v>1</v>
      </c>
      <c r="N2621">
        <v>1</v>
      </c>
      <c r="O2621" t="s">
        <v>659</v>
      </c>
      <c r="P2621">
        <v>1</v>
      </c>
      <c r="Q2621">
        <v>1</v>
      </c>
      <c r="R2621">
        <v>6200</v>
      </c>
      <c r="S2621" t="s">
        <v>223</v>
      </c>
      <c r="T2621">
        <v>0</v>
      </c>
      <c r="U2621" t="s">
        <v>9682</v>
      </c>
      <c r="V2621" t="s">
        <v>933</v>
      </c>
      <c r="W2621" t="s">
        <v>659</v>
      </c>
      <c r="X2621" t="s">
        <v>659</v>
      </c>
      <c r="Y2621">
        <v>6200</v>
      </c>
      <c r="AB2621">
        <v>0</v>
      </c>
      <c r="AC2621">
        <v>0</v>
      </c>
      <c r="AD2621">
        <v>2</v>
      </c>
      <c r="AE2621">
        <v>576</v>
      </c>
      <c r="AF2621">
        <v>1</v>
      </c>
      <c r="AQ2621">
        <v>1</v>
      </c>
      <c r="AR2621">
        <f t="shared" si="40"/>
        <v>0</v>
      </c>
      <c r="AS2621">
        <v>1</v>
      </c>
      <c r="AT2621" t="s">
        <v>134</v>
      </c>
      <c r="AU2621">
        <v>43</v>
      </c>
    </row>
    <row r="2622" spans="1:47">
      <c r="A2622" t="s">
        <v>9686</v>
      </c>
      <c r="C2622">
        <v>310</v>
      </c>
      <c r="D2622" t="s">
        <v>9687</v>
      </c>
      <c r="E2622">
        <v>101</v>
      </c>
      <c r="F2622" t="s">
        <v>9688</v>
      </c>
      <c r="G2622" t="s">
        <v>219</v>
      </c>
      <c r="H2622" t="s">
        <v>220</v>
      </c>
      <c r="I2622" t="s">
        <v>9689</v>
      </c>
      <c r="J2622">
        <v>0.25345000000000001</v>
      </c>
      <c r="K2622">
        <v>0</v>
      </c>
      <c r="L2622">
        <v>0</v>
      </c>
      <c r="M2622">
        <v>1</v>
      </c>
      <c r="N2622">
        <v>1</v>
      </c>
      <c r="O2622" t="s">
        <v>659</v>
      </c>
      <c r="P2622">
        <v>1</v>
      </c>
      <c r="Q2622">
        <v>1</v>
      </c>
      <c r="R2622">
        <v>10000</v>
      </c>
      <c r="S2622" t="s">
        <v>223</v>
      </c>
      <c r="T2622">
        <v>0</v>
      </c>
      <c r="U2622" t="s">
        <v>9686</v>
      </c>
      <c r="V2622" t="s">
        <v>933</v>
      </c>
      <c r="W2622" t="s">
        <v>659</v>
      </c>
      <c r="X2622" t="s">
        <v>659</v>
      </c>
      <c r="Y2622">
        <v>10000</v>
      </c>
      <c r="AB2622">
        <v>0</v>
      </c>
      <c r="AC2622">
        <v>0</v>
      </c>
      <c r="AD2622">
        <v>3</v>
      </c>
      <c r="AE2622">
        <v>920</v>
      </c>
      <c r="AF2622">
        <v>1</v>
      </c>
      <c r="AQ2622">
        <v>2</v>
      </c>
      <c r="AR2622">
        <f t="shared" si="40"/>
        <v>0</v>
      </c>
      <c r="AS2622">
        <v>1</v>
      </c>
      <c r="AT2622" t="s">
        <v>134</v>
      </c>
      <c r="AU2622">
        <v>43</v>
      </c>
    </row>
    <row r="2623" spans="1:47">
      <c r="A2623" t="s">
        <v>9690</v>
      </c>
      <c r="C2623">
        <v>310</v>
      </c>
      <c r="D2623" t="s">
        <v>9691</v>
      </c>
      <c r="E2623">
        <v>132</v>
      </c>
      <c r="F2623" t="s">
        <v>9582</v>
      </c>
      <c r="G2623" t="s">
        <v>422</v>
      </c>
      <c r="H2623" t="s">
        <v>260</v>
      </c>
      <c r="I2623" t="s">
        <v>9692</v>
      </c>
      <c r="J2623">
        <v>0.14660000000000001</v>
      </c>
      <c r="K2623">
        <v>0</v>
      </c>
      <c r="L2623">
        <v>0</v>
      </c>
      <c r="M2623">
        <v>0</v>
      </c>
      <c r="N2623">
        <v>0</v>
      </c>
      <c r="P2623">
        <v>0</v>
      </c>
      <c r="Q2623">
        <v>0</v>
      </c>
      <c r="R2623">
        <v>0</v>
      </c>
      <c r="S2623" t="s">
        <v>223</v>
      </c>
      <c r="T2623">
        <v>0</v>
      </c>
      <c r="U2623" t="s">
        <v>9690</v>
      </c>
      <c r="Y2623">
        <v>0</v>
      </c>
      <c r="AB2623">
        <v>0</v>
      </c>
      <c r="AC2623">
        <v>0</v>
      </c>
      <c r="AD2623">
        <v>0</v>
      </c>
      <c r="AE2623">
        <v>0</v>
      </c>
      <c r="AF2623">
        <v>0</v>
      </c>
      <c r="AQ2623">
        <v>1</v>
      </c>
      <c r="AR2623">
        <f t="shared" si="40"/>
        <v>0</v>
      </c>
      <c r="AS2623">
        <v>1</v>
      </c>
      <c r="AT2623" t="s">
        <v>135</v>
      </c>
      <c r="AU2623">
        <v>44</v>
      </c>
    </row>
    <row r="2624" spans="1:47">
      <c r="A2624" t="s">
        <v>248</v>
      </c>
      <c r="C2624">
        <v>310</v>
      </c>
      <c r="E2624">
        <v>0</v>
      </c>
      <c r="J2624">
        <v>4.5170000000000002E-2</v>
      </c>
      <c r="K2624">
        <v>0</v>
      </c>
      <c r="L2624">
        <v>0</v>
      </c>
      <c r="M2624">
        <v>0</v>
      </c>
      <c r="N2624">
        <v>0</v>
      </c>
      <c r="P2624">
        <v>0</v>
      </c>
      <c r="Q2624">
        <v>0</v>
      </c>
      <c r="R2624">
        <v>0</v>
      </c>
      <c r="S2624" t="s">
        <v>249</v>
      </c>
      <c r="T2624">
        <v>0</v>
      </c>
      <c r="Y2624">
        <v>0</v>
      </c>
      <c r="AB2624">
        <v>0</v>
      </c>
      <c r="AC2624">
        <v>0</v>
      </c>
      <c r="AD2624">
        <v>0</v>
      </c>
      <c r="AE2624">
        <v>0</v>
      </c>
      <c r="AF2624">
        <v>0</v>
      </c>
      <c r="AQ2624">
        <v>0</v>
      </c>
      <c r="AR2624">
        <f t="shared" si="40"/>
        <v>0</v>
      </c>
      <c r="AS2624">
        <v>1</v>
      </c>
      <c r="AT2624" t="s">
        <v>134</v>
      </c>
      <c r="AU2624">
        <v>43</v>
      </c>
    </row>
    <row r="2625" spans="1:47">
      <c r="A2625" t="s">
        <v>9693</v>
      </c>
      <c r="C2625">
        <v>310</v>
      </c>
      <c r="D2625" t="s">
        <v>9694</v>
      </c>
      <c r="E2625">
        <v>101</v>
      </c>
      <c r="F2625" t="s">
        <v>9695</v>
      </c>
      <c r="G2625" t="s">
        <v>219</v>
      </c>
      <c r="H2625" t="s">
        <v>220</v>
      </c>
      <c r="I2625" t="s">
        <v>9696</v>
      </c>
      <c r="J2625">
        <v>0.12124</v>
      </c>
      <c r="K2625">
        <v>0</v>
      </c>
      <c r="L2625">
        <v>0</v>
      </c>
      <c r="M2625">
        <v>1</v>
      </c>
      <c r="N2625">
        <v>1</v>
      </c>
      <c r="O2625" t="s">
        <v>659</v>
      </c>
      <c r="P2625">
        <v>1</v>
      </c>
      <c r="Q2625">
        <v>1</v>
      </c>
      <c r="R2625">
        <v>5400</v>
      </c>
      <c r="S2625" t="s">
        <v>223</v>
      </c>
      <c r="T2625">
        <v>0</v>
      </c>
      <c r="U2625" t="s">
        <v>9693</v>
      </c>
      <c r="V2625" t="s">
        <v>933</v>
      </c>
      <c r="W2625" t="s">
        <v>659</v>
      </c>
      <c r="X2625" t="s">
        <v>659</v>
      </c>
      <c r="Y2625">
        <v>5400</v>
      </c>
      <c r="AB2625">
        <v>0</v>
      </c>
      <c r="AC2625">
        <v>0</v>
      </c>
      <c r="AD2625">
        <v>2</v>
      </c>
      <c r="AE2625">
        <v>725</v>
      </c>
      <c r="AF2625">
        <v>1</v>
      </c>
      <c r="AQ2625">
        <v>1</v>
      </c>
      <c r="AR2625">
        <f t="shared" si="40"/>
        <v>0</v>
      </c>
      <c r="AS2625">
        <v>1</v>
      </c>
      <c r="AT2625" t="s">
        <v>134</v>
      </c>
      <c r="AU2625">
        <v>43</v>
      </c>
    </row>
    <row r="2626" spans="1:47">
      <c r="A2626" t="s">
        <v>9697</v>
      </c>
      <c r="C2626">
        <v>310</v>
      </c>
      <c r="D2626" t="s">
        <v>9698</v>
      </c>
      <c r="E2626">
        <v>101</v>
      </c>
      <c r="F2626" t="s">
        <v>9641</v>
      </c>
      <c r="G2626" t="s">
        <v>219</v>
      </c>
      <c r="H2626" t="s">
        <v>220</v>
      </c>
      <c r="I2626" t="s">
        <v>9699</v>
      </c>
      <c r="J2626">
        <v>0.112</v>
      </c>
      <c r="K2626">
        <v>0</v>
      </c>
      <c r="L2626">
        <v>0</v>
      </c>
      <c r="M2626">
        <v>1</v>
      </c>
      <c r="N2626">
        <v>1</v>
      </c>
      <c r="O2626" t="s">
        <v>659</v>
      </c>
      <c r="P2626">
        <v>1</v>
      </c>
      <c r="Q2626">
        <v>1</v>
      </c>
      <c r="R2626">
        <v>1400</v>
      </c>
      <c r="S2626" t="s">
        <v>223</v>
      </c>
      <c r="T2626">
        <v>0</v>
      </c>
      <c r="U2626" t="s">
        <v>9697</v>
      </c>
      <c r="V2626" t="s">
        <v>933</v>
      </c>
      <c r="W2626" t="s">
        <v>659</v>
      </c>
      <c r="X2626" t="s">
        <v>659</v>
      </c>
      <c r="Y2626">
        <v>1400</v>
      </c>
      <c r="AB2626">
        <v>0</v>
      </c>
      <c r="AC2626">
        <v>0</v>
      </c>
      <c r="AD2626">
        <v>2</v>
      </c>
      <c r="AE2626">
        <v>584</v>
      </c>
      <c r="AF2626">
        <v>1</v>
      </c>
      <c r="AQ2626">
        <v>0</v>
      </c>
      <c r="AR2626">
        <f t="shared" ref="AR2626:AR2689" si="41">AB2626*9.68*VLOOKUP(AU2626,atten,10,FALSE)</f>
        <v>0</v>
      </c>
      <c r="AS2626">
        <v>1</v>
      </c>
      <c r="AT2626" t="s">
        <v>134</v>
      </c>
      <c r="AU2626">
        <v>43</v>
      </c>
    </row>
    <row r="2627" spans="1:47">
      <c r="A2627" t="s">
        <v>9700</v>
      </c>
      <c r="C2627">
        <v>310</v>
      </c>
      <c r="D2627" t="s">
        <v>9701</v>
      </c>
      <c r="E2627">
        <v>101</v>
      </c>
      <c r="F2627" t="s">
        <v>9702</v>
      </c>
      <c r="G2627" t="s">
        <v>219</v>
      </c>
      <c r="H2627" t="s">
        <v>220</v>
      </c>
      <c r="I2627" t="s">
        <v>9703</v>
      </c>
      <c r="J2627">
        <v>0.10967</v>
      </c>
      <c r="K2627">
        <v>0</v>
      </c>
      <c r="L2627">
        <v>0</v>
      </c>
      <c r="M2627">
        <v>1</v>
      </c>
      <c r="N2627">
        <v>1</v>
      </c>
      <c r="O2627" t="s">
        <v>659</v>
      </c>
      <c r="P2627">
        <v>1</v>
      </c>
      <c r="Q2627">
        <v>1</v>
      </c>
      <c r="R2627">
        <v>8000</v>
      </c>
      <c r="S2627" t="s">
        <v>223</v>
      </c>
      <c r="T2627">
        <v>0</v>
      </c>
      <c r="U2627" t="s">
        <v>9700</v>
      </c>
      <c r="V2627" t="s">
        <v>933</v>
      </c>
      <c r="W2627" t="s">
        <v>659</v>
      </c>
      <c r="X2627" t="s">
        <v>659</v>
      </c>
      <c r="Y2627">
        <v>8000</v>
      </c>
      <c r="AB2627">
        <v>0</v>
      </c>
      <c r="AC2627">
        <v>0</v>
      </c>
      <c r="AD2627">
        <v>1</v>
      </c>
      <c r="AE2627">
        <v>1014</v>
      </c>
      <c r="AF2627">
        <v>1</v>
      </c>
      <c r="AQ2627">
        <v>1</v>
      </c>
      <c r="AR2627">
        <f t="shared" si="41"/>
        <v>0</v>
      </c>
      <c r="AS2627">
        <v>1</v>
      </c>
      <c r="AT2627" t="s">
        <v>134</v>
      </c>
      <c r="AU2627">
        <v>43</v>
      </c>
    </row>
    <row r="2628" spans="1:47">
      <c r="A2628" t="s">
        <v>9704</v>
      </c>
      <c r="C2628">
        <v>310</v>
      </c>
      <c r="D2628" t="s">
        <v>9705</v>
      </c>
      <c r="E2628">
        <v>101</v>
      </c>
      <c r="F2628" t="s">
        <v>9706</v>
      </c>
      <c r="G2628" t="s">
        <v>219</v>
      </c>
      <c r="H2628" t="s">
        <v>220</v>
      </c>
      <c r="I2628" t="s">
        <v>9707</v>
      </c>
      <c r="J2628">
        <v>9.221E-2</v>
      </c>
      <c r="K2628">
        <v>0</v>
      </c>
      <c r="L2628">
        <v>0</v>
      </c>
      <c r="M2628">
        <v>1</v>
      </c>
      <c r="N2628">
        <v>1</v>
      </c>
      <c r="O2628" t="s">
        <v>659</v>
      </c>
      <c r="P2628">
        <v>1</v>
      </c>
      <c r="Q2628">
        <v>1</v>
      </c>
      <c r="R2628">
        <v>400</v>
      </c>
      <c r="S2628" t="s">
        <v>223</v>
      </c>
      <c r="T2628">
        <v>0</v>
      </c>
      <c r="U2628" t="s">
        <v>9704</v>
      </c>
      <c r="V2628" t="s">
        <v>933</v>
      </c>
      <c r="W2628" t="s">
        <v>659</v>
      </c>
      <c r="X2628" t="s">
        <v>659</v>
      </c>
      <c r="Y2628">
        <v>400</v>
      </c>
      <c r="AB2628">
        <v>0</v>
      </c>
      <c r="AC2628">
        <v>0</v>
      </c>
      <c r="AD2628">
        <v>2</v>
      </c>
      <c r="AE2628">
        <v>676</v>
      </c>
      <c r="AF2628">
        <v>1</v>
      </c>
      <c r="AQ2628">
        <v>1</v>
      </c>
      <c r="AR2628">
        <f t="shared" si="41"/>
        <v>0</v>
      </c>
      <c r="AS2628">
        <v>1</v>
      </c>
      <c r="AT2628" t="s">
        <v>134</v>
      </c>
      <c r="AU2628">
        <v>43</v>
      </c>
    </row>
    <row r="2629" spans="1:47">
      <c r="A2629" t="s">
        <v>9708</v>
      </c>
      <c r="C2629">
        <v>310</v>
      </c>
      <c r="D2629" t="s">
        <v>9709</v>
      </c>
      <c r="E2629">
        <v>101</v>
      </c>
      <c r="F2629" t="s">
        <v>9710</v>
      </c>
      <c r="G2629" t="s">
        <v>422</v>
      </c>
      <c r="H2629" t="s">
        <v>220</v>
      </c>
      <c r="I2629" t="s">
        <v>9712</v>
      </c>
      <c r="J2629">
        <v>0.34355000000000002</v>
      </c>
      <c r="K2629">
        <v>0</v>
      </c>
      <c r="L2629">
        <v>0</v>
      </c>
      <c r="M2629">
        <v>1</v>
      </c>
      <c r="N2629">
        <v>1</v>
      </c>
      <c r="O2629" t="s">
        <v>659</v>
      </c>
      <c r="P2629">
        <v>1</v>
      </c>
      <c r="Q2629">
        <v>1</v>
      </c>
      <c r="R2629">
        <v>9000</v>
      </c>
      <c r="S2629" t="s">
        <v>223</v>
      </c>
      <c r="T2629">
        <v>0</v>
      </c>
      <c r="U2629" t="s">
        <v>9708</v>
      </c>
      <c r="V2629" t="s">
        <v>933</v>
      </c>
      <c r="W2629" t="s">
        <v>659</v>
      </c>
      <c r="X2629" t="s">
        <v>659</v>
      </c>
      <c r="Y2629">
        <v>9000</v>
      </c>
      <c r="AB2629">
        <v>0</v>
      </c>
      <c r="AC2629">
        <v>0</v>
      </c>
      <c r="AD2629">
        <v>3</v>
      </c>
      <c r="AE2629">
        <v>1220</v>
      </c>
      <c r="AF2629">
        <v>1</v>
      </c>
      <c r="AQ2629">
        <v>1</v>
      </c>
      <c r="AR2629">
        <f t="shared" si="41"/>
        <v>0</v>
      </c>
      <c r="AS2629">
        <v>1</v>
      </c>
      <c r="AT2629" t="s">
        <v>135</v>
      </c>
      <c r="AU2629">
        <v>44</v>
      </c>
    </row>
    <row r="2630" spans="1:47">
      <c r="A2630" t="s">
        <v>9713</v>
      </c>
      <c r="C2630">
        <v>310</v>
      </c>
      <c r="D2630" t="s">
        <v>9714</v>
      </c>
      <c r="E2630">
        <v>101</v>
      </c>
      <c r="F2630" t="s">
        <v>9715</v>
      </c>
      <c r="G2630" t="s">
        <v>219</v>
      </c>
      <c r="H2630" t="s">
        <v>220</v>
      </c>
      <c r="I2630" t="s">
        <v>9716</v>
      </c>
      <c r="J2630">
        <v>4.6710000000000002E-2</v>
      </c>
      <c r="K2630">
        <v>0</v>
      </c>
      <c r="L2630">
        <v>0</v>
      </c>
      <c r="M2630">
        <v>1</v>
      </c>
      <c r="N2630">
        <v>1</v>
      </c>
      <c r="O2630" t="s">
        <v>659</v>
      </c>
      <c r="P2630">
        <v>1</v>
      </c>
      <c r="Q2630">
        <v>1</v>
      </c>
      <c r="R2630">
        <v>6300</v>
      </c>
      <c r="S2630" t="s">
        <v>223</v>
      </c>
      <c r="T2630">
        <v>0</v>
      </c>
      <c r="U2630" t="s">
        <v>9713</v>
      </c>
      <c r="V2630" t="s">
        <v>933</v>
      </c>
      <c r="W2630" t="s">
        <v>659</v>
      </c>
      <c r="X2630" t="s">
        <v>659</v>
      </c>
      <c r="Y2630">
        <v>6300</v>
      </c>
      <c r="AB2630">
        <v>0</v>
      </c>
      <c r="AC2630">
        <v>0</v>
      </c>
      <c r="AD2630">
        <v>2</v>
      </c>
      <c r="AE2630">
        <v>736</v>
      </c>
      <c r="AF2630">
        <v>1</v>
      </c>
      <c r="AQ2630">
        <v>1</v>
      </c>
      <c r="AR2630">
        <f t="shared" si="41"/>
        <v>0</v>
      </c>
      <c r="AS2630">
        <v>1</v>
      </c>
      <c r="AT2630" t="s">
        <v>134</v>
      </c>
      <c r="AU2630">
        <v>43</v>
      </c>
    </row>
    <row r="2631" spans="1:47">
      <c r="A2631" t="s">
        <v>9717</v>
      </c>
      <c r="C2631">
        <v>310</v>
      </c>
      <c r="D2631" t="s">
        <v>9718</v>
      </c>
      <c r="E2631">
        <v>101</v>
      </c>
      <c r="F2631" t="s">
        <v>9719</v>
      </c>
      <c r="H2631" t="s">
        <v>220</v>
      </c>
      <c r="I2631" t="s">
        <v>9720</v>
      </c>
      <c r="J2631">
        <v>0.11063000000000001</v>
      </c>
      <c r="K2631">
        <v>0</v>
      </c>
      <c r="L2631">
        <v>0</v>
      </c>
      <c r="M2631">
        <v>1</v>
      </c>
      <c r="N2631">
        <v>1</v>
      </c>
      <c r="O2631" t="s">
        <v>659</v>
      </c>
      <c r="P2631">
        <v>1</v>
      </c>
      <c r="Q2631">
        <v>1</v>
      </c>
      <c r="R2631">
        <v>5700</v>
      </c>
      <c r="S2631" t="s">
        <v>223</v>
      </c>
      <c r="T2631">
        <v>0</v>
      </c>
      <c r="U2631" t="s">
        <v>9717</v>
      </c>
      <c r="V2631" t="s">
        <v>933</v>
      </c>
      <c r="W2631" t="s">
        <v>659</v>
      </c>
      <c r="X2631" t="s">
        <v>659</v>
      </c>
      <c r="Y2631">
        <v>5700</v>
      </c>
      <c r="AB2631">
        <v>0</v>
      </c>
      <c r="AC2631">
        <v>0</v>
      </c>
      <c r="AD2631">
        <v>2</v>
      </c>
      <c r="AE2631">
        <v>756</v>
      </c>
      <c r="AF2631">
        <v>1</v>
      </c>
      <c r="AQ2631">
        <v>1</v>
      </c>
      <c r="AR2631">
        <f t="shared" si="41"/>
        <v>0</v>
      </c>
      <c r="AS2631">
        <v>1</v>
      </c>
      <c r="AT2631" t="s">
        <v>134</v>
      </c>
      <c r="AU2631">
        <v>43</v>
      </c>
    </row>
    <row r="2632" spans="1:47">
      <c r="A2632" t="s">
        <v>9721</v>
      </c>
      <c r="C2632">
        <v>310</v>
      </c>
      <c r="D2632" t="s">
        <v>9722</v>
      </c>
      <c r="E2632">
        <v>101</v>
      </c>
      <c r="F2632" t="s">
        <v>9723</v>
      </c>
      <c r="G2632" t="s">
        <v>422</v>
      </c>
      <c r="H2632" t="s">
        <v>220</v>
      </c>
      <c r="I2632" t="s">
        <v>9724</v>
      </c>
      <c r="J2632">
        <v>0.26171</v>
      </c>
      <c r="K2632">
        <v>0</v>
      </c>
      <c r="L2632">
        <v>0</v>
      </c>
      <c r="M2632">
        <v>1</v>
      </c>
      <c r="N2632">
        <v>1</v>
      </c>
      <c r="O2632" t="s">
        <v>659</v>
      </c>
      <c r="P2632">
        <v>1</v>
      </c>
      <c r="Q2632">
        <v>1</v>
      </c>
      <c r="R2632">
        <v>5000</v>
      </c>
      <c r="S2632" t="s">
        <v>223</v>
      </c>
      <c r="T2632">
        <v>0</v>
      </c>
      <c r="U2632" t="s">
        <v>9721</v>
      </c>
      <c r="V2632" t="s">
        <v>1927</v>
      </c>
      <c r="X2632" t="s">
        <v>659</v>
      </c>
      <c r="Y2632">
        <v>5000</v>
      </c>
      <c r="AB2632">
        <v>0</v>
      </c>
      <c r="AC2632">
        <v>0</v>
      </c>
      <c r="AD2632">
        <v>3</v>
      </c>
      <c r="AE2632">
        <v>960</v>
      </c>
      <c r="AF2632">
        <v>1</v>
      </c>
      <c r="AQ2632">
        <v>1</v>
      </c>
      <c r="AR2632">
        <f t="shared" si="41"/>
        <v>0</v>
      </c>
      <c r="AS2632">
        <v>1</v>
      </c>
      <c r="AT2632" t="s">
        <v>135</v>
      </c>
      <c r="AU2632">
        <v>44</v>
      </c>
    </row>
    <row r="2633" spans="1:47">
      <c r="A2633" t="s">
        <v>248</v>
      </c>
      <c r="C2633">
        <v>310</v>
      </c>
      <c r="E2633">
        <v>0</v>
      </c>
      <c r="J2633">
        <v>3.9300000000000003E-3</v>
      </c>
      <c r="K2633">
        <v>0</v>
      </c>
      <c r="L2633">
        <v>0</v>
      </c>
      <c r="M2633">
        <v>0</v>
      </c>
      <c r="N2633">
        <v>0</v>
      </c>
      <c r="P2633">
        <v>0</v>
      </c>
      <c r="Q2633">
        <v>0</v>
      </c>
      <c r="R2633">
        <v>0</v>
      </c>
      <c r="S2633" t="s">
        <v>249</v>
      </c>
      <c r="T2633">
        <v>0</v>
      </c>
      <c r="Y2633">
        <v>0</v>
      </c>
      <c r="AB2633">
        <v>0</v>
      </c>
      <c r="AC2633">
        <v>0</v>
      </c>
      <c r="AD2633">
        <v>0</v>
      </c>
      <c r="AE2633">
        <v>0</v>
      </c>
      <c r="AF2633">
        <v>0</v>
      </c>
      <c r="AQ2633">
        <v>0</v>
      </c>
      <c r="AR2633">
        <f t="shared" si="41"/>
        <v>0</v>
      </c>
      <c r="AS2633">
        <v>1</v>
      </c>
      <c r="AT2633" t="s">
        <v>134</v>
      </c>
      <c r="AU2633">
        <v>43</v>
      </c>
    </row>
    <row r="2634" spans="1:47">
      <c r="A2634" t="s">
        <v>9725</v>
      </c>
      <c r="C2634">
        <v>310</v>
      </c>
      <c r="D2634" t="s">
        <v>9726</v>
      </c>
      <c r="E2634">
        <v>101</v>
      </c>
      <c r="F2634" t="s">
        <v>9727</v>
      </c>
      <c r="G2634" t="s">
        <v>219</v>
      </c>
      <c r="H2634" t="s">
        <v>220</v>
      </c>
      <c r="I2634" t="s">
        <v>9728</v>
      </c>
      <c r="J2634">
        <v>0.10174999999999999</v>
      </c>
      <c r="K2634">
        <v>0</v>
      </c>
      <c r="L2634">
        <v>0</v>
      </c>
      <c r="M2634">
        <v>1</v>
      </c>
      <c r="N2634">
        <v>1</v>
      </c>
      <c r="O2634" t="s">
        <v>659</v>
      </c>
      <c r="P2634">
        <v>1</v>
      </c>
      <c r="Q2634">
        <v>1</v>
      </c>
      <c r="R2634">
        <v>2500</v>
      </c>
      <c r="S2634" t="s">
        <v>223</v>
      </c>
      <c r="T2634">
        <v>0</v>
      </c>
      <c r="U2634" t="s">
        <v>9725</v>
      </c>
      <c r="V2634" t="s">
        <v>933</v>
      </c>
      <c r="W2634" t="s">
        <v>659</v>
      </c>
      <c r="X2634" t="s">
        <v>659</v>
      </c>
      <c r="Y2634">
        <v>2500</v>
      </c>
      <c r="AB2634">
        <v>0</v>
      </c>
      <c r="AC2634">
        <v>0</v>
      </c>
      <c r="AD2634">
        <v>4</v>
      </c>
      <c r="AE2634">
        <v>1088</v>
      </c>
      <c r="AF2634">
        <v>1</v>
      </c>
      <c r="AQ2634">
        <v>1</v>
      </c>
      <c r="AR2634">
        <f t="shared" si="41"/>
        <v>0</v>
      </c>
      <c r="AS2634">
        <v>1</v>
      </c>
      <c r="AT2634" t="s">
        <v>134</v>
      </c>
      <c r="AU2634">
        <v>43</v>
      </c>
    </row>
    <row r="2635" spans="1:47">
      <c r="A2635" t="s">
        <v>9729</v>
      </c>
      <c r="C2635">
        <v>310</v>
      </c>
      <c r="D2635" t="s">
        <v>9730</v>
      </c>
      <c r="E2635">
        <v>101</v>
      </c>
      <c r="F2635" t="s">
        <v>9731</v>
      </c>
      <c r="G2635" t="s">
        <v>422</v>
      </c>
      <c r="H2635" t="s">
        <v>220</v>
      </c>
      <c r="I2635" t="s">
        <v>9732</v>
      </c>
      <c r="J2635">
        <v>0.23851</v>
      </c>
      <c r="K2635">
        <v>0</v>
      </c>
      <c r="L2635">
        <v>0</v>
      </c>
      <c r="M2635">
        <v>1</v>
      </c>
      <c r="N2635">
        <v>1</v>
      </c>
      <c r="O2635" t="s">
        <v>659</v>
      </c>
      <c r="P2635">
        <v>1</v>
      </c>
      <c r="Q2635">
        <v>1</v>
      </c>
      <c r="R2635">
        <v>13400</v>
      </c>
      <c r="S2635" t="s">
        <v>223</v>
      </c>
      <c r="T2635">
        <v>0</v>
      </c>
      <c r="U2635" t="s">
        <v>9729</v>
      </c>
      <c r="V2635" t="s">
        <v>933</v>
      </c>
      <c r="W2635" t="s">
        <v>659</v>
      </c>
      <c r="X2635" t="s">
        <v>659</v>
      </c>
      <c r="Y2635">
        <v>13400</v>
      </c>
      <c r="AB2635">
        <v>0</v>
      </c>
      <c r="AC2635">
        <v>0</v>
      </c>
      <c r="AD2635">
        <v>3</v>
      </c>
      <c r="AE2635">
        <v>1556</v>
      </c>
      <c r="AF2635">
        <v>1.75</v>
      </c>
      <c r="AQ2635">
        <v>1</v>
      </c>
      <c r="AR2635">
        <f t="shared" si="41"/>
        <v>0</v>
      </c>
      <c r="AS2635">
        <v>1</v>
      </c>
      <c r="AT2635" t="s">
        <v>135</v>
      </c>
      <c r="AU2635">
        <v>44</v>
      </c>
    </row>
    <row r="2636" spans="1:47">
      <c r="A2636" t="s">
        <v>9733</v>
      </c>
      <c r="C2636">
        <v>310</v>
      </c>
      <c r="D2636" t="s">
        <v>9734</v>
      </c>
      <c r="E2636">
        <v>101</v>
      </c>
      <c r="F2636" t="s">
        <v>9735</v>
      </c>
      <c r="G2636" t="s">
        <v>219</v>
      </c>
      <c r="H2636" t="s">
        <v>220</v>
      </c>
      <c r="I2636" t="s">
        <v>9736</v>
      </c>
      <c r="J2636">
        <v>0.12274</v>
      </c>
      <c r="K2636">
        <v>0</v>
      </c>
      <c r="L2636">
        <v>0</v>
      </c>
      <c r="M2636">
        <v>1</v>
      </c>
      <c r="N2636">
        <v>1</v>
      </c>
      <c r="O2636" t="s">
        <v>659</v>
      </c>
      <c r="P2636">
        <v>1</v>
      </c>
      <c r="Q2636">
        <v>1</v>
      </c>
      <c r="R2636">
        <v>4500</v>
      </c>
      <c r="S2636" t="s">
        <v>223</v>
      </c>
      <c r="T2636">
        <v>0</v>
      </c>
      <c r="U2636" t="s">
        <v>9733</v>
      </c>
      <c r="V2636" t="s">
        <v>933</v>
      </c>
      <c r="W2636" t="s">
        <v>659</v>
      </c>
      <c r="X2636" t="s">
        <v>659</v>
      </c>
      <c r="Y2636">
        <v>4500</v>
      </c>
      <c r="AB2636">
        <v>0</v>
      </c>
      <c r="AC2636">
        <v>0</v>
      </c>
      <c r="AD2636">
        <v>3</v>
      </c>
      <c r="AE2636">
        <v>723</v>
      </c>
      <c r="AF2636">
        <v>1</v>
      </c>
      <c r="AQ2636">
        <v>1</v>
      </c>
      <c r="AR2636">
        <f t="shared" si="41"/>
        <v>0</v>
      </c>
      <c r="AS2636">
        <v>1</v>
      </c>
      <c r="AT2636" t="s">
        <v>134</v>
      </c>
      <c r="AU2636">
        <v>43</v>
      </c>
    </row>
    <row r="2637" spans="1:47">
      <c r="A2637" t="s">
        <v>9737</v>
      </c>
      <c r="C2637">
        <v>310</v>
      </c>
      <c r="D2637" t="s">
        <v>9578</v>
      </c>
      <c r="E2637">
        <v>132</v>
      </c>
      <c r="F2637" t="s">
        <v>9738</v>
      </c>
      <c r="G2637" t="s">
        <v>219</v>
      </c>
      <c r="H2637" t="s">
        <v>260</v>
      </c>
      <c r="I2637" t="s">
        <v>9739</v>
      </c>
      <c r="J2637">
        <v>0.32227</v>
      </c>
      <c r="K2637">
        <v>0</v>
      </c>
      <c r="L2637">
        <v>0</v>
      </c>
      <c r="M2637">
        <v>0</v>
      </c>
      <c r="N2637">
        <v>0</v>
      </c>
      <c r="P2637">
        <v>0</v>
      </c>
      <c r="Q2637">
        <v>0</v>
      </c>
      <c r="R2637">
        <v>0</v>
      </c>
      <c r="S2637" t="s">
        <v>223</v>
      </c>
      <c r="T2637">
        <v>0</v>
      </c>
      <c r="U2637" t="s">
        <v>9737</v>
      </c>
      <c r="Y2637">
        <v>0</v>
      </c>
      <c r="AB2637">
        <v>0</v>
      </c>
      <c r="AC2637">
        <v>0</v>
      </c>
      <c r="AD2637">
        <v>0</v>
      </c>
      <c r="AE2637">
        <v>0</v>
      </c>
      <c r="AF2637">
        <v>0</v>
      </c>
      <c r="AQ2637">
        <v>2</v>
      </c>
      <c r="AR2637">
        <f t="shared" si="41"/>
        <v>0</v>
      </c>
      <c r="AS2637">
        <v>1</v>
      </c>
      <c r="AT2637" t="s">
        <v>134</v>
      </c>
      <c r="AU2637">
        <v>43</v>
      </c>
    </row>
    <row r="2638" spans="1:47">
      <c r="A2638" t="s">
        <v>9740</v>
      </c>
      <c r="C2638">
        <v>310</v>
      </c>
      <c r="D2638" t="s">
        <v>9741</v>
      </c>
      <c r="E2638">
        <v>101</v>
      </c>
      <c r="F2638" t="s">
        <v>9742</v>
      </c>
      <c r="G2638" t="s">
        <v>219</v>
      </c>
      <c r="H2638" t="s">
        <v>220</v>
      </c>
      <c r="I2638" t="s">
        <v>9743</v>
      </c>
      <c r="J2638">
        <v>9.9790000000000004E-2</v>
      </c>
      <c r="K2638">
        <v>0</v>
      </c>
      <c r="L2638">
        <v>0</v>
      </c>
      <c r="M2638">
        <v>1</v>
      </c>
      <c r="N2638">
        <v>1</v>
      </c>
      <c r="O2638" t="s">
        <v>659</v>
      </c>
      <c r="P2638">
        <v>1</v>
      </c>
      <c r="Q2638">
        <v>1</v>
      </c>
      <c r="R2638">
        <v>6200</v>
      </c>
      <c r="S2638" t="s">
        <v>223</v>
      </c>
      <c r="T2638">
        <v>0</v>
      </c>
      <c r="U2638" t="s">
        <v>9740</v>
      </c>
      <c r="V2638" t="s">
        <v>933</v>
      </c>
      <c r="W2638" t="s">
        <v>659</v>
      </c>
      <c r="X2638" t="s">
        <v>659</v>
      </c>
      <c r="Y2638">
        <v>6200</v>
      </c>
      <c r="AB2638">
        <v>0</v>
      </c>
      <c r="AC2638">
        <v>0</v>
      </c>
      <c r="AD2638">
        <v>2</v>
      </c>
      <c r="AE2638">
        <v>960</v>
      </c>
      <c r="AF2638">
        <v>1</v>
      </c>
      <c r="AQ2638">
        <v>1</v>
      </c>
      <c r="AR2638">
        <f t="shared" si="41"/>
        <v>0</v>
      </c>
      <c r="AS2638">
        <v>1</v>
      </c>
      <c r="AT2638" t="s">
        <v>134</v>
      </c>
      <c r="AU2638">
        <v>43</v>
      </c>
    </row>
    <row r="2639" spans="1:47">
      <c r="A2639" t="s">
        <v>9744</v>
      </c>
      <c r="C2639">
        <v>310</v>
      </c>
      <c r="D2639" t="s">
        <v>9745</v>
      </c>
      <c r="E2639">
        <v>101</v>
      </c>
      <c r="F2639" t="s">
        <v>9746</v>
      </c>
      <c r="G2639" t="s">
        <v>219</v>
      </c>
      <c r="H2639" t="s">
        <v>220</v>
      </c>
      <c r="I2639" t="s">
        <v>9747</v>
      </c>
      <c r="J2639">
        <v>9.0639999999999998E-2</v>
      </c>
      <c r="K2639">
        <v>0</v>
      </c>
      <c r="L2639">
        <v>0</v>
      </c>
      <c r="M2639">
        <v>1</v>
      </c>
      <c r="N2639">
        <v>1</v>
      </c>
      <c r="O2639" t="s">
        <v>659</v>
      </c>
      <c r="P2639">
        <v>1</v>
      </c>
      <c r="Q2639">
        <v>1</v>
      </c>
      <c r="R2639">
        <v>2500</v>
      </c>
      <c r="S2639" t="s">
        <v>223</v>
      </c>
      <c r="T2639">
        <v>0</v>
      </c>
      <c r="U2639" t="s">
        <v>9744</v>
      </c>
      <c r="V2639" t="s">
        <v>933</v>
      </c>
      <c r="W2639" t="s">
        <v>659</v>
      </c>
      <c r="X2639" t="s">
        <v>659</v>
      </c>
      <c r="Y2639">
        <v>2500</v>
      </c>
      <c r="AB2639">
        <v>0</v>
      </c>
      <c r="AC2639">
        <v>0</v>
      </c>
      <c r="AD2639">
        <v>2</v>
      </c>
      <c r="AE2639">
        <v>1043</v>
      </c>
      <c r="AF2639">
        <v>1</v>
      </c>
      <c r="AQ2639">
        <v>1</v>
      </c>
      <c r="AR2639">
        <f t="shared" si="41"/>
        <v>0</v>
      </c>
      <c r="AS2639">
        <v>1</v>
      </c>
      <c r="AT2639" t="s">
        <v>134</v>
      </c>
      <c r="AU2639">
        <v>43</v>
      </c>
    </row>
    <row r="2640" spans="1:47">
      <c r="A2640" t="s">
        <v>9748</v>
      </c>
      <c r="C2640">
        <v>310</v>
      </c>
      <c r="D2640" t="s">
        <v>9749</v>
      </c>
      <c r="E2640">
        <v>101</v>
      </c>
      <c r="F2640" t="s">
        <v>9750</v>
      </c>
      <c r="G2640" t="s">
        <v>219</v>
      </c>
      <c r="H2640" t="s">
        <v>220</v>
      </c>
      <c r="I2640" t="s">
        <v>9751</v>
      </c>
      <c r="J2640">
        <v>0.12822</v>
      </c>
      <c r="K2640">
        <v>0</v>
      </c>
      <c r="L2640">
        <v>0</v>
      </c>
      <c r="M2640">
        <v>1</v>
      </c>
      <c r="N2640">
        <v>1</v>
      </c>
      <c r="O2640" t="s">
        <v>659</v>
      </c>
      <c r="P2640">
        <v>1</v>
      </c>
      <c r="Q2640">
        <v>1</v>
      </c>
      <c r="R2640">
        <v>3400</v>
      </c>
      <c r="S2640" t="s">
        <v>223</v>
      </c>
      <c r="T2640">
        <v>0</v>
      </c>
      <c r="U2640" t="s">
        <v>9748</v>
      </c>
      <c r="V2640" t="s">
        <v>933</v>
      </c>
      <c r="W2640" t="s">
        <v>659</v>
      </c>
      <c r="X2640" t="s">
        <v>659</v>
      </c>
      <c r="Y2640">
        <v>3400</v>
      </c>
      <c r="AB2640">
        <v>0</v>
      </c>
      <c r="AC2640">
        <v>0</v>
      </c>
      <c r="AD2640">
        <v>3</v>
      </c>
      <c r="AE2640">
        <v>730</v>
      </c>
      <c r="AF2640">
        <v>1</v>
      </c>
      <c r="AQ2640">
        <v>0</v>
      </c>
      <c r="AR2640">
        <f t="shared" si="41"/>
        <v>0</v>
      </c>
      <c r="AS2640">
        <v>1</v>
      </c>
      <c r="AT2640" t="s">
        <v>134</v>
      </c>
      <c r="AU2640">
        <v>43</v>
      </c>
    </row>
    <row r="2641" spans="1:47">
      <c r="A2641" t="s">
        <v>248</v>
      </c>
      <c r="C2641">
        <v>310</v>
      </c>
      <c r="E2641">
        <v>0</v>
      </c>
      <c r="J2641">
        <v>2.7499999999999998E-3</v>
      </c>
      <c r="K2641">
        <v>0</v>
      </c>
      <c r="L2641">
        <v>0</v>
      </c>
      <c r="M2641">
        <v>0</v>
      </c>
      <c r="N2641">
        <v>0</v>
      </c>
      <c r="P2641">
        <v>0</v>
      </c>
      <c r="Q2641">
        <v>0</v>
      </c>
      <c r="R2641">
        <v>0</v>
      </c>
      <c r="S2641" t="s">
        <v>249</v>
      </c>
      <c r="T2641">
        <v>0</v>
      </c>
      <c r="Y2641">
        <v>0</v>
      </c>
      <c r="AB2641">
        <v>0</v>
      </c>
      <c r="AC2641">
        <v>0</v>
      </c>
      <c r="AD2641">
        <v>0</v>
      </c>
      <c r="AE2641">
        <v>0</v>
      </c>
      <c r="AF2641">
        <v>0</v>
      </c>
      <c r="AQ2641">
        <v>0</v>
      </c>
      <c r="AR2641">
        <f t="shared" si="41"/>
        <v>0</v>
      </c>
      <c r="AS2641">
        <v>1</v>
      </c>
      <c r="AT2641" t="s">
        <v>136</v>
      </c>
      <c r="AU2641">
        <v>45</v>
      </c>
    </row>
    <row r="2642" spans="1:47">
      <c r="A2642" t="s">
        <v>9752</v>
      </c>
      <c r="C2642">
        <v>310</v>
      </c>
      <c r="D2642" t="s">
        <v>9753</v>
      </c>
      <c r="E2642">
        <v>101</v>
      </c>
      <c r="F2642" t="s">
        <v>9754</v>
      </c>
      <c r="G2642" t="s">
        <v>219</v>
      </c>
      <c r="H2642" t="s">
        <v>220</v>
      </c>
      <c r="I2642" t="s">
        <v>9755</v>
      </c>
      <c r="J2642">
        <v>9.9159999999999998E-2</v>
      </c>
      <c r="K2642">
        <v>0</v>
      </c>
      <c r="L2642">
        <v>0</v>
      </c>
      <c r="M2642">
        <v>1</v>
      </c>
      <c r="N2642">
        <v>1</v>
      </c>
      <c r="O2642" t="s">
        <v>659</v>
      </c>
      <c r="P2642">
        <v>1</v>
      </c>
      <c r="Q2642">
        <v>1</v>
      </c>
      <c r="R2642">
        <v>200</v>
      </c>
      <c r="S2642" t="s">
        <v>223</v>
      </c>
      <c r="T2642">
        <v>0</v>
      </c>
      <c r="U2642" t="s">
        <v>9752</v>
      </c>
      <c r="V2642" t="s">
        <v>933</v>
      </c>
      <c r="W2642" t="s">
        <v>659</v>
      </c>
      <c r="X2642" t="s">
        <v>659</v>
      </c>
      <c r="Y2642">
        <v>200</v>
      </c>
      <c r="AB2642">
        <v>0</v>
      </c>
      <c r="AC2642">
        <v>0</v>
      </c>
      <c r="AD2642">
        <v>2</v>
      </c>
      <c r="AE2642">
        <v>693</v>
      </c>
      <c r="AF2642">
        <v>1</v>
      </c>
      <c r="AQ2642">
        <v>1</v>
      </c>
      <c r="AR2642">
        <f t="shared" si="41"/>
        <v>0</v>
      </c>
      <c r="AS2642">
        <v>1</v>
      </c>
      <c r="AT2642" t="s">
        <v>134</v>
      </c>
      <c r="AU2642">
        <v>43</v>
      </c>
    </row>
    <row r="2643" spans="1:47">
      <c r="A2643" t="s">
        <v>9756</v>
      </c>
      <c r="C2643">
        <v>310</v>
      </c>
      <c r="D2643" t="s">
        <v>9757</v>
      </c>
      <c r="E2643">
        <v>101</v>
      </c>
      <c r="F2643" t="s">
        <v>9738</v>
      </c>
      <c r="G2643" t="s">
        <v>219</v>
      </c>
      <c r="H2643" t="s">
        <v>220</v>
      </c>
      <c r="I2643" t="s">
        <v>9758</v>
      </c>
      <c r="J2643">
        <v>0.86546000000000001</v>
      </c>
      <c r="K2643">
        <v>0</v>
      </c>
      <c r="L2643">
        <v>0</v>
      </c>
      <c r="M2643">
        <v>1</v>
      </c>
      <c r="N2643">
        <v>1</v>
      </c>
      <c r="O2643" t="s">
        <v>659</v>
      </c>
      <c r="P2643">
        <v>1</v>
      </c>
      <c r="Q2643">
        <v>0</v>
      </c>
      <c r="R2643">
        <v>0</v>
      </c>
      <c r="S2643" t="s">
        <v>223</v>
      </c>
      <c r="T2643">
        <v>0</v>
      </c>
      <c r="U2643" t="s">
        <v>9756</v>
      </c>
      <c r="X2643" t="s">
        <v>659</v>
      </c>
      <c r="Y2643">
        <v>0</v>
      </c>
      <c r="AB2643">
        <v>0</v>
      </c>
      <c r="AC2643">
        <v>0</v>
      </c>
      <c r="AD2643">
        <v>3</v>
      </c>
      <c r="AE2643">
        <v>1544</v>
      </c>
      <c r="AF2643">
        <v>2</v>
      </c>
      <c r="AQ2643">
        <v>12</v>
      </c>
      <c r="AR2643">
        <f t="shared" si="41"/>
        <v>0</v>
      </c>
      <c r="AS2643">
        <v>1</v>
      </c>
      <c r="AT2643" t="s">
        <v>134</v>
      </c>
      <c r="AU2643">
        <v>43</v>
      </c>
    </row>
    <row r="2644" spans="1:47">
      <c r="A2644" t="s">
        <v>9759</v>
      </c>
      <c r="C2644">
        <v>310</v>
      </c>
      <c r="D2644" t="s">
        <v>9760</v>
      </c>
      <c r="E2644">
        <v>101</v>
      </c>
      <c r="F2644" t="s">
        <v>9761</v>
      </c>
      <c r="G2644" t="s">
        <v>219</v>
      </c>
      <c r="H2644" t="s">
        <v>220</v>
      </c>
      <c r="I2644" t="s">
        <v>9762</v>
      </c>
      <c r="J2644">
        <v>0.11754000000000001</v>
      </c>
      <c r="K2644">
        <v>0</v>
      </c>
      <c r="L2644">
        <v>0</v>
      </c>
      <c r="M2644">
        <v>1</v>
      </c>
      <c r="N2644">
        <v>1</v>
      </c>
      <c r="O2644" t="s">
        <v>659</v>
      </c>
      <c r="P2644">
        <v>1</v>
      </c>
      <c r="Q2644">
        <v>1</v>
      </c>
      <c r="R2644">
        <v>6200</v>
      </c>
      <c r="S2644" t="s">
        <v>223</v>
      </c>
      <c r="T2644">
        <v>0</v>
      </c>
      <c r="U2644" t="s">
        <v>9759</v>
      </c>
      <c r="V2644" t="s">
        <v>933</v>
      </c>
      <c r="W2644" t="s">
        <v>659</v>
      </c>
      <c r="X2644" t="s">
        <v>659</v>
      </c>
      <c r="Y2644">
        <v>6200</v>
      </c>
      <c r="AB2644">
        <v>0</v>
      </c>
      <c r="AC2644">
        <v>0</v>
      </c>
      <c r="AD2644">
        <v>2</v>
      </c>
      <c r="AE2644">
        <v>700</v>
      </c>
      <c r="AF2644">
        <v>1</v>
      </c>
      <c r="AQ2644">
        <v>1</v>
      </c>
      <c r="AR2644">
        <f t="shared" si="41"/>
        <v>0</v>
      </c>
      <c r="AS2644">
        <v>1</v>
      </c>
      <c r="AT2644" t="s">
        <v>134</v>
      </c>
      <c r="AU2644">
        <v>43</v>
      </c>
    </row>
    <row r="2645" spans="1:47">
      <c r="A2645" t="s">
        <v>9763</v>
      </c>
      <c r="C2645">
        <v>310</v>
      </c>
      <c r="D2645" t="s">
        <v>9764</v>
      </c>
      <c r="E2645">
        <v>101</v>
      </c>
      <c r="F2645" t="s">
        <v>9765</v>
      </c>
      <c r="G2645" t="s">
        <v>219</v>
      </c>
      <c r="H2645" t="s">
        <v>220</v>
      </c>
      <c r="I2645" t="s">
        <v>9766</v>
      </c>
      <c r="J2645">
        <v>3.7060000000000003E-2</v>
      </c>
      <c r="K2645">
        <v>0</v>
      </c>
      <c r="L2645">
        <v>0</v>
      </c>
      <c r="M2645">
        <v>1</v>
      </c>
      <c r="N2645">
        <v>1</v>
      </c>
      <c r="O2645" t="s">
        <v>659</v>
      </c>
      <c r="P2645">
        <v>1</v>
      </c>
      <c r="Q2645">
        <v>0</v>
      </c>
      <c r="R2645">
        <v>0</v>
      </c>
      <c r="S2645" t="s">
        <v>223</v>
      </c>
      <c r="T2645">
        <v>0</v>
      </c>
      <c r="U2645" t="s">
        <v>9763</v>
      </c>
      <c r="V2645" t="s">
        <v>933</v>
      </c>
      <c r="W2645" t="s">
        <v>659</v>
      </c>
      <c r="X2645" t="s">
        <v>659</v>
      </c>
      <c r="Y2645">
        <v>0</v>
      </c>
      <c r="AB2645">
        <v>0</v>
      </c>
      <c r="AC2645">
        <v>0</v>
      </c>
      <c r="AD2645">
        <v>1</v>
      </c>
      <c r="AE2645">
        <v>636</v>
      </c>
      <c r="AF2645">
        <v>1</v>
      </c>
      <c r="AQ2645">
        <v>1</v>
      </c>
      <c r="AR2645">
        <f t="shared" si="41"/>
        <v>0</v>
      </c>
      <c r="AS2645">
        <v>1</v>
      </c>
      <c r="AT2645" t="s">
        <v>134</v>
      </c>
      <c r="AU2645">
        <v>43</v>
      </c>
    </row>
    <row r="2646" spans="1:47">
      <c r="A2646" t="s">
        <v>9767</v>
      </c>
      <c r="C2646">
        <v>310</v>
      </c>
      <c r="D2646" t="s">
        <v>9768</v>
      </c>
      <c r="E2646">
        <v>101</v>
      </c>
      <c r="F2646" t="s">
        <v>9769</v>
      </c>
      <c r="G2646" t="s">
        <v>219</v>
      </c>
      <c r="H2646" t="s">
        <v>220</v>
      </c>
      <c r="I2646" t="s">
        <v>9770</v>
      </c>
      <c r="J2646">
        <v>6.5199999999999994E-2</v>
      </c>
      <c r="K2646">
        <v>0</v>
      </c>
      <c r="L2646">
        <v>0</v>
      </c>
      <c r="M2646">
        <v>1</v>
      </c>
      <c r="N2646">
        <v>1</v>
      </c>
      <c r="O2646" t="s">
        <v>659</v>
      </c>
      <c r="P2646">
        <v>1</v>
      </c>
      <c r="Q2646">
        <v>1</v>
      </c>
      <c r="R2646">
        <v>4200</v>
      </c>
      <c r="S2646" t="s">
        <v>223</v>
      </c>
      <c r="T2646">
        <v>0</v>
      </c>
      <c r="U2646" t="s">
        <v>9767</v>
      </c>
      <c r="V2646" t="s">
        <v>933</v>
      </c>
      <c r="W2646" t="s">
        <v>659</v>
      </c>
      <c r="X2646" t="s">
        <v>659</v>
      </c>
      <c r="Y2646">
        <v>4200</v>
      </c>
      <c r="AB2646">
        <v>0</v>
      </c>
      <c r="AC2646">
        <v>0</v>
      </c>
      <c r="AD2646">
        <v>4</v>
      </c>
      <c r="AE2646">
        <v>1306</v>
      </c>
      <c r="AF2646">
        <v>1.75</v>
      </c>
      <c r="AQ2646">
        <v>1</v>
      </c>
      <c r="AR2646">
        <f t="shared" si="41"/>
        <v>0</v>
      </c>
      <c r="AS2646">
        <v>1</v>
      </c>
      <c r="AT2646" t="s">
        <v>134</v>
      </c>
      <c r="AU2646">
        <v>43</v>
      </c>
    </row>
    <row r="2647" spans="1:47">
      <c r="A2647" t="s">
        <v>9771</v>
      </c>
      <c r="C2647">
        <v>310</v>
      </c>
      <c r="D2647" t="s">
        <v>9772</v>
      </c>
      <c r="E2647">
        <v>101</v>
      </c>
      <c r="F2647" t="s">
        <v>9773</v>
      </c>
      <c r="G2647" t="s">
        <v>422</v>
      </c>
      <c r="H2647" t="s">
        <v>220</v>
      </c>
      <c r="I2647" t="s">
        <v>9774</v>
      </c>
      <c r="J2647">
        <v>0.27953</v>
      </c>
      <c r="K2647">
        <v>0</v>
      </c>
      <c r="L2647">
        <v>0</v>
      </c>
      <c r="M2647">
        <v>1</v>
      </c>
      <c r="N2647">
        <v>1</v>
      </c>
      <c r="O2647" t="s">
        <v>659</v>
      </c>
      <c r="P2647">
        <v>1</v>
      </c>
      <c r="Q2647">
        <v>1</v>
      </c>
      <c r="R2647">
        <v>0</v>
      </c>
      <c r="S2647" t="s">
        <v>223</v>
      </c>
      <c r="T2647">
        <v>0</v>
      </c>
      <c r="U2647" t="s">
        <v>9771</v>
      </c>
      <c r="V2647" t="s">
        <v>893</v>
      </c>
      <c r="W2647" t="s">
        <v>659</v>
      </c>
      <c r="X2647" t="s">
        <v>659</v>
      </c>
      <c r="Y2647">
        <v>0</v>
      </c>
      <c r="AB2647">
        <v>0</v>
      </c>
      <c r="AC2647">
        <v>0</v>
      </c>
      <c r="AD2647">
        <v>3</v>
      </c>
      <c r="AE2647">
        <v>1085</v>
      </c>
      <c r="AF2647">
        <v>1.75</v>
      </c>
      <c r="AQ2647">
        <v>1</v>
      </c>
      <c r="AR2647">
        <f t="shared" si="41"/>
        <v>0</v>
      </c>
      <c r="AS2647">
        <v>1</v>
      </c>
      <c r="AT2647" t="s">
        <v>135</v>
      </c>
      <c r="AU2647">
        <v>44</v>
      </c>
    </row>
    <row r="2648" spans="1:47">
      <c r="A2648" t="s">
        <v>9775</v>
      </c>
      <c r="C2648">
        <v>310</v>
      </c>
      <c r="D2648" t="s">
        <v>9776</v>
      </c>
      <c r="E2648">
        <v>132</v>
      </c>
      <c r="F2648" t="s">
        <v>9727</v>
      </c>
      <c r="G2648" t="s">
        <v>219</v>
      </c>
      <c r="H2648" t="s">
        <v>260</v>
      </c>
      <c r="I2648" t="s">
        <v>9777</v>
      </c>
      <c r="J2648">
        <v>1.214E-2</v>
      </c>
      <c r="K2648">
        <v>0</v>
      </c>
      <c r="L2648">
        <v>0</v>
      </c>
      <c r="M2648">
        <v>0</v>
      </c>
      <c r="N2648">
        <v>0</v>
      </c>
      <c r="P2648">
        <v>0</v>
      </c>
      <c r="Q2648">
        <v>0</v>
      </c>
      <c r="R2648">
        <v>0</v>
      </c>
      <c r="S2648" t="s">
        <v>223</v>
      </c>
      <c r="T2648">
        <v>0</v>
      </c>
      <c r="U2648" t="s">
        <v>9775</v>
      </c>
      <c r="Y2648">
        <v>0</v>
      </c>
      <c r="AB2648">
        <v>0</v>
      </c>
      <c r="AC2648">
        <v>0</v>
      </c>
      <c r="AD2648">
        <v>0</v>
      </c>
      <c r="AE2648">
        <v>0</v>
      </c>
      <c r="AF2648">
        <v>0</v>
      </c>
      <c r="AQ2648">
        <v>0</v>
      </c>
      <c r="AR2648">
        <f t="shared" si="41"/>
        <v>0</v>
      </c>
      <c r="AS2648">
        <v>1</v>
      </c>
      <c r="AT2648" t="s">
        <v>134</v>
      </c>
      <c r="AU2648">
        <v>43</v>
      </c>
    </row>
    <row r="2649" spans="1:47">
      <c r="A2649" t="s">
        <v>9778</v>
      </c>
      <c r="C2649">
        <v>310</v>
      </c>
      <c r="D2649" t="s">
        <v>9779</v>
      </c>
      <c r="E2649">
        <v>101</v>
      </c>
      <c r="F2649" t="s">
        <v>9780</v>
      </c>
      <c r="G2649" t="s">
        <v>219</v>
      </c>
      <c r="H2649" t="s">
        <v>220</v>
      </c>
      <c r="I2649" t="s">
        <v>9781</v>
      </c>
      <c r="J2649">
        <v>9.4310000000000005E-2</v>
      </c>
      <c r="K2649">
        <v>0</v>
      </c>
      <c r="L2649">
        <v>0</v>
      </c>
      <c r="M2649">
        <v>1</v>
      </c>
      <c r="N2649">
        <v>1</v>
      </c>
      <c r="O2649" t="s">
        <v>659</v>
      </c>
      <c r="P2649">
        <v>0</v>
      </c>
      <c r="Q2649">
        <v>1</v>
      </c>
      <c r="R2649">
        <v>0</v>
      </c>
      <c r="S2649" t="s">
        <v>223</v>
      </c>
      <c r="T2649">
        <v>0</v>
      </c>
      <c r="U2649" t="s">
        <v>9778</v>
      </c>
      <c r="V2649" t="s">
        <v>933</v>
      </c>
      <c r="W2649" t="s">
        <v>659</v>
      </c>
      <c r="X2649" t="s">
        <v>659</v>
      </c>
      <c r="Y2649">
        <v>0</v>
      </c>
      <c r="AB2649">
        <v>0</v>
      </c>
      <c r="AC2649">
        <v>0</v>
      </c>
      <c r="AD2649">
        <v>2</v>
      </c>
      <c r="AE2649">
        <v>814</v>
      </c>
      <c r="AF2649">
        <v>1</v>
      </c>
      <c r="AQ2649">
        <v>1</v>
      </c>
      <c r="AR2649">
        <f t="shared" si="41"/>
        <v>0</v>
      </c>
      <c r="AS2649">
        <v>1</v>
      </c>
      <c r="AT2649" t="s">
        <v>134</v>
      </c>
      <c r="AU2649">
        <v>43</v>
      </c>
    </row>
    <row r="2650" spans="1:47">
      <c r="A2650" t="s">
        <v>9782</v>
      </c>
      <c r="C2650">
        <v>310</v>
      </c>
      <c r="D2650" t="s">
        <v>9783</v>
      </c>
      <c r="E2650">
        <v>101</v>
      </c>
      <c r="F2650" t="s">
        <v>9784</v>
      </c>
      <c r="G2650" t="s">
        <v>219</v>
      </c>
      <c r="H2650" t="s">
        <v>220</v>
      </c>
      <c r="I2650" t="s">
        <v>9785</v>
      </c>
      <c r="J2650">
        <v>0.13658999999999999</v>
      </c>
      <c r="K2650">
        <v>0</v>
      </c>
      <c r="L2650">
        <v>0</v>
      </c>
      <c r="M2650">
        <v>1</v>
      </c>
      <c r="N2650">
        <v>1</v>
      </c>
      <c r="O2650" t="s">
        <v>659</v>
      </c>
      <c r="P2650">
        <v>1</v>
      </c>
      <c r="Q2650">
        <v>0</v>
      </c>
      <c r="R2650">
        <v>0</v>
      </c>
      <c r="S2650" t="s">
        <v>223</v>
      </c>
      <c r="T2650">
        <v>0</v>
      </c>
      <c r="U2650" t="s">
        <v>9782</v>
      </c>
      <c r="V2650" t="s">
        <v>933</v>
      </c>
      <c r="W2650" t="s">
        <v>659</v>
      </c>
      <c r="X2650" t="s">
        <v>659</v>
      </c>
      <c r="Y2650">
        <v>0</v>
      </c>
      <c r="AB2650">
        <v>0</v>
      </c>
      <c r="AC2650">
        <v>0</v>
      </c>
      <c r="AD2650">
        <v>3</v>
      </c>
      <c r="AE2650">
        <v>2100</v>
      </c>
      <c r="AF2650">
        <v>2</v>
      </c>
      <c r="AQ2650">
        <v>0</v>
      </c>
      <c r="AR2650">
        <f t="shared" si="41"/>
        <v>0</v>
      </c>
      <c r="AS2650">
        <v>1</v>
      </c>
      <c r="AT2650" t="s">
        <v>134</v>
      </c>
      <c r="AU2650">
        <v>43</v>
      </c>
    </row>
    <row r="2651" spans="1:47">
      <c r="A2651" t="s">
        <v>9786</v>
      </c>
      <c r="C2651">
        <v>310</v>
      </c>
      <c r="D2651" t="s">
        <v>9787</v>
      </c>
      <c r="E2651">
        <v>101</v>
      </c>
      <c r="F2651" t="s">
        <v>9788</v>
      </c>
      <c r="G2651" t="s">
        <v>219</v>
      </c>
      <c r="H2651" t="s">
        <v>220</v>
      </c>
      <c r="I2651" t="s">
        <v>9789</v>
      </c>
      <c r="J2651">
        <v>9.8739999999999994E-2</v>
      </c>
      <c r="K2651">
        <v>0</v>
      </c>
      <c r="L2651">
        <v>0</v>
      </c>
      <c r="M2651">
        <v>1</v>
      </c>
      <c r="N2651">
        <v>1</v>
      </c>
      <c r="O2651" t="s">
        <v>659</v>
      </c>
      <c r="P2651">
        <v>1</v>
      </c>
      <c r="Q2651">
        <v>1</v>
      </c>
      <c r="R2651">
        <v>4600</v>
      </c>
      <c r="S2651" t="s">
        <v>223</v>
      </c>
      <c r="T2651">
        <v>0</v>
      </c>
      <c r="U2651" t="s">
        <v>9786</v>
      </c>
      <c r="V2651" t="s">
        <v>933</v>
      </c>
      <c r="W2651" t="s">
        <v>659</v>
      </c>
      <c r="X2651" t="s">
        <v>659</v>
      </c>
      <c r="Y2651">
        <v>4600</v>
      </c>
      <c r="AB2651">
        <v>0</v>
      </c>
      <c r="AC2651">
        <v>0</v>
      </c>
      <c r="AD2651">
        <v>2</v>
      </c>
      <c r="AE2651">
        <v>768</v>
      </c>
      <c r="AF2651">
        <v>1</v>
      </c>
      <c r="AQ2651">
        <v>1</v>
      </c>
      <c r="AR2651">
        <f t="shared" si="41"/>
        <v>0</v>
      </c>
      <c r="AS2651">
        <v>1</v>
      </c>
      <c r="AT2651" t="s">
        <v>134</v>
      </c>
      <c r="AU2651">
        <v>43</v>
      </c>
    </row>
    <row r="2652" spans="1:47">
      <c r="A2652" t="s">
        <v>9790</v>
      </c>
      <c r="C2652">
        <v>310</v>
      </c>
      <c r="D2652" t="s">
        <v>9791</v>
      </c>
      <c r="E2652">
        <v>101</v>
      </c>
      <c r="F2652" t="s">
        <v>9286</v>
      </c>
      <c r="G2652" t="s">
        <v>219</v>
      </c>
      <c r="H2652" t="s">
        <v>220</v>
      </c>
      <c r="I2652" t="s">
        <v>9792</v>
      </c>
      <c r="J2652">
        <v>0.18032000000000001</v>
      </c>
      <c r="K2652">
        <v>0</v>
      </c>
      <c r="L2652">
        <v>0</v>
      </c>
      <c r="M2652">
        <v>1</v>
      </c>
      <c r="N2652">
        <v>1</v>
      </c>
      <c r="O2652" t="s">
        <v>659</v>
      </c>
      <c r="P2652">
        <v>1</v>
      </c>
      <c r="Q2652">
        <v>1</v>
      </c>
      <c r="R2652">
        <v>3700</v>
      </c>
      <c r="S2652" t="s">
        <v>223</v>
      </c>
      <c r="T2652">
        <v>0</v>
      </c>
      <c r="U2652" t="s">
        <v>9790</v>
      </c>
      <c r="V2652" t="s">
        <v>933</v>
      </c>
      <c r="W2652" t="s">
        <v>659</v>
      </c>
      <c r="X2652" t="s">
        <v>659</v>
      </c>
      <c r="Y2652">
        <v>3700</v>
      </c>
      <c r="AB2652">
        <v>0</v>
      </c>
      <c r="AC2652">
        <v>0</v>
      </c>
      <c r="AD2652">
        <v>2</v>
      </c>
      <c r="AE2652">
        <v>936</v>
      </c>
      <c r="AF2652">
        <v>1</v>
      </c>
      <c r="AQ2652">
        <v>2</v>
      </c>
      <c r="AR2652">
        <f t="shared" si="41"/>
        <v>0</v>
      </c>
      <c r="AS2652">
        <v>1</v>
      </c>
      <c r="AT2652" t="s">
        <v>134</v>
      </c>
      <c r="AU2652">
        <v>43</v>
      </c>
    </row>
    <row r="2653" spans="1:47">
      <c r="A2653" t="s">
        <v>9793</v>
      </c>
      <c r="C2653">
        <v>310</v>
      </c>
      <c r="D2653" t="s">
        <v>9794</v>
      </c>
      <c r="E2653">
        <v>101</v>
      </c>
      <c r="F2653" t="s">
        <v>9795</v>
      </c>
      <c r="G2653" t="s">
        <v>219</v>
      </c>
      <c r="H2653" t="s">
        <v>220</v>
      </c>
      <c r="I2653" t="s">
        <v>9796</v>
      </c>
      <c r="J2653">
        <v>0.56740000000000002</v>
      </c>
      <c r="K2653">
        <v>0</v>
      </c>
      <c r="L2653">
        <v>0</v>
      </c>
      <c r="M2653">
        <v>1</v>
      </c>
      <c r="N2653">
        <v>1</v>
      </c>
      <c r="O2653" t="s">
        <v>659</v>
      </c>
      <c r="P2653">
        <v>1</v>
      </c>
      <c r="Q2653">
        <v>1</v>
      </c>
      <c r="R2653">
        <v>18300</v>
      </c>
      <c r="S2653" t="s">
        <v>223</v>
      </c>
      <c r="T2653">
        <v>0</v>
      </c>
      <c r="U2653" t="s">
        <v>9793</v>
      </c>
      <c r="V2653" t="s">
        <v>927</v>
      </c>
      <c r="W2653" t="s">
        <v>659</v>
      </c>
      <c r="X2653" t="s">
        <v>659</v>
      </c>
      <c r="Y2653">
        <v>18300</v>
      </c>
      <c r="AB2653">
        <v>0</v>
      </c>
      <c r="AC2653">
        <v>0</v>
      </c>
      <c r="AD2653">
        <v>4</v>
      </c>
      <c r="AE2653">
        <v>1976</v>
      </c>
      <c r="AF2653">
        <v>2</v>
      </c>
      <c r="AQ2653">
        <v>1</v>
      </c>
      <c r="AR2653">
        <f t="shared" si="41"/>
        <v>0</v>
      </c>
      <c r="AS2653">
        <v>1</v>
      </c>
      <c r="AT2653" t="s">
        <v>136</v>
      </c>
      <c r="AU2653">
        <v>45</v>
      </c>
    </row>
    <row r="2654" spans="1:47">
      <c r="A2654" t="s">
        <v>9797</v>
      </c>
      <c r="C2654">
        <v>310</v>
      </c>
      <c r="D2654" t="s">
        <v>9798</v>
      </c>
      <c r="E2654">
        <v>101</v>
      </c>
      <c r="F2654" t="s">
        <v>9799</v>
      </c>
      <c r="G2654" t="s">
        <v>219</v>
      </c>
      <c r="H2654" t="s">
        <v>220</v>
      </c>
      <c r="I2654" t="s">
        <v>9800</v>
      </c>
      <c r="J2654">
        <v>0.64756000000000002</v>
      </c>
      <c r="K2654">
        <v>0</v>
      </c>
      <c r="L2654">
        <v>0</v>
      </c>
      <c r="M2654">
        <v>1</v>
      </c>
      <c r="N2654">
        <v>1</v>
      </c>
      <c r="O2654" t="s">
        <v>659</v>
      </c>
      <c r="P2654">
        <v>1</v>
      </c>
      <c r="Q2654">
        <v>1</v>
      </c>
      <c r="R2654">
        <v>7600</v>
      </c>
      <c r="S2654" t="s">
        <v>223</v>
      </c>
      <c r="T2654">
        <v>0</v>
      </c>
      <c r="U2654" t="s">
        <v>9797</v>
      </c>
      <c r="X2654" t="s">
        <v>659</v>
      </c>
      <c r="Y2654">
        <v>7600</v>
      </c>
      <c r="AB2654">
        <v>0</v>
      </c>
      <c r="AC2654">
        <v>0</v>
      </c>
      <c r="AD2654">
        <v>3</v>
      </c>
      <c r="AE2654">
        <v>1152</v>
      </c>
      <c r="AF2654">
        <v>1</v>
      </c>
      <c r="AQ2654">
        <v>5</v>
      </c>
      <c r="AR2654">
        <f t="shared" si="41"/>
        <v>0</v>
      </c>
      <c r="AS2654">
        <v>1</v>
      </c>
      <c r="AT2654" t="s">
        <v>134</v>
      </c>
      <c r="AU2654">
        <v>43</v>
      </c>
    </row>
    <row r="2655" spans="1:47">
      <c r="A2655" t="s">
        <v>248</v>
      </c>
      <c r="C2655">
        <v>310</v>
      </c>
      <c r="E2655">
        <v>0</v>
      </c>
      <c r="J2655">
        <v>2.7640000000000001E-2</v>
      </c>
      <c r="K2655">
        <v>0</v>
      </c>
      <c r="L2655">
        <v>0</v>
      </c>
      <c r="M2655">
        <v>0</v>
      </c>
      <c r="N2655">
        <v>0</v>
      </c>
      <c r="P2655">
        <v>0</v>
      </c>
      <c r="Q2655">
        <v>0</v>
      </c>
      <c r="R2655">
        <v>0</v>
      </c>
      <c r="S2655" t="s">
        <v>249</v>
      </c>
      <c r="T2655">
        <v>0</v>
      </c>
      <c r="Y2655">
        <v>0</v>
      </c>
      <c r="AB2655">
        <v>0</v>
      </c>
      <c r="AC2655">
        <v>0</v>
      </c>
      <c r="AD2655">
        <v>0</v>
      </c>
      <c r="AE2655">
        <v>0</v>
      </c>
      <c r="AF2655">
        <v>0</v>
      </c>
      <c r="AQ2655">
        <v>0</v>
      </c>
      <c r="AR2655">
        <f t="shared" si="41"/>
        <v>0</v>
      </c>
      <c r="AS2655">
        <v>1</v>
      </c>
      <c r="AT2655" t="s">
        <v>134</v>
      </c>
      <c r="AU2655">
        <v>43</v>
      </c>
    </row>
    <row r="2656" spans="1:47">
      <c r="A2656" t="s">
        <v>9801</v>
      </c>
      <c r="C2656">
        <v>310</v>
      </c>
      <c r="D2656" t="s">
        <v>9802</v>
      </c>
      <c r="E2656">
        <v>101</v>
      </c>
      <c r="F2656" t="s">
        <v>9803</v>
      </c>
      <c r="G2656" t="s">
        <v>219</v>
      </c>
      <c r="H2656" t="s">
        <v>220</v>
      </c>
      <c r="I2656" t="s">
        <v>9804</v>
      </c>
      <c r="J2656">
        <v>1.70251</v>
      </c>
      <c r="K2656">
        <v>1</v>
      </c>
      <c r="L2656">
        <v>1</v>
      </c>
      <c r="M2656">
        <v>1</v>
      </c>
      <c r="N2656">
        <v>1</v>
      </c>
      <c r="O2656" t="s">
        <v>225</v>
      </c>
      <c r="P2656">
        <v>0</v>
      </c>
      <c r="Q2656">
        <v>1</v>
      </c>
      <c r="R2656">
        <v>5900</v>
      </c>
      <c r="S2656" t="s">
        <v>223</v>
      </c>
      <c r="T2656">
        <v>5900</v>
      </c>
      <c r="U2656" t="s">
        <v>9801</v>
      </c>
      <c r="V2656" t="s">
        <v>413</v>
      </c>
      <c r="W2656" t="s">
        <v>225</v>
      </c>
      <c r="X2656" t="s">
        <v>225</v>
      </c>
      <c r="Y2656">
        <v>5900</v>
      </c>
      <c r="AB2656">
        <v>1</v>
      </c>
      <c r="AC2656">
        <v>1</v>
      </c>
      <c r="AD2656">
        <v>3</v>
      </c>
      <c r="AE2656">
        <v>2119</v>
      </c>
      <c r="AF2656">
        <v>2</v>
      </c>
      <c r="AQ2656">
        <v>1</v>
      </c>
      <c r="AR2656">
        <f t="shared" si="41"/>
        <v>9.68</v>
      </c>
      <c r="AS2656">
        <v>1</v>
      </c>
      <c r="AT2656" t="s">
        <v>136</v>
      </c>
      <c r="AU2656">
        <v>45</v>
      </c>
    </row>
    <row r="2657" spans="1:47">
      <c r="A2657" t="s">
        <v>9805</v>
      </c>
      <c r="C2657">
        <v>310</v>
      </c>
      <c r="D2657" t="s">
        <v>9806</v>
      </c>
      <c r="E2657">
        <v>101</v>
      </c>
      <c r="F2657" t="s">
        <v>9807</v>
      </c>
      <c r="G2657" t="s">
        <v>422</v>
      </c>
      <c r="H2657" t="s">
        <v>220</v>
      </c>
      <c r="I2657" t="s">
        <v>9808</v>
      </c>
      <c r="J2657">
        <v>0.27578000000000003</v>
      </c>
      <c r="K2657">
        <v>0</v>
      </c>
      <c r="L2657">
        <v>0</v>
      </c>
      <c r="M2657">
        <v>1</v>
      </c>
      <c r="N2657">
        <v>1</v>
      </c>
      <c r="O2657" t="s">
        <v>659</v>
      </c>
      <c r="P2657">
        <v>1</v>
      </c>
      <c r="Q2657">
        <v>1</v>
      </c>
      <c r="R2657">
        <v>3400</v>
      </c>
      <c r="S2657" t="s">
        <v>223</v>
      </c>
      <c r="T2657">
        <v>0</v>
      </c>
      <c r="U2657" t="s">
        <v>9805</v>
      </c>
      <c r="V2657" t="s">
        <v>893</v>
      </c>
      <c r="W2657" t="s">
        <v>659</v>
      </c>
      <c r="X2657" t="s">
        <v>659</v>
      </c>
      <c r="Y2657">
        <v>3400</v>
      </c>
      <c r="AB2657">
        <v>0</v>
      </c>
      <c r="AC2657">
        <v>0</v>
      </c>
      <c r="AD2657">
        <v>2</v>
      </c>
      <c r="AE2657">
        <v>1080</v>
      </c>
      <c r="AF2657">
        <v>1</v>
      </c>
      <c r="AQ2657">
        <v>1</v>
      </c>
      <c r="AR2657">
        <f t="shared" si="41"/>
        <v>0</v>
      </c>
      <c r="AS2657">
        <v>1</v>
      </c>
      <c r="AT2657" t="s">
        <v>135</v>
      </c>
      <c r="AU2657">
        <v>44</v>
      </c>
    </row>
    <row r="2658" spans="1:47">
      <c r="A2658" t="s">
        <v>9809</v>
      </c>
      <c r="C2658">
        <v>310</v>
      </c>
      <c r="D2658" t="s">
        <v>9810</v>
      </c>
      <c r="E2658">
        <v>101</v>
      </c>
      <c r="F2658" t="s">
        <v>9811</v>
      </c>
      <c r="G2658" t="s">
        <v>219</v>
      </c>
      <c r="H2658" t="s">
        <v>220</v>
      </c>
      <c r="I2658" t="s">
        <v>9812</v>
      </c>
      <c r="J2658">
        <v>0.13242999999999999</v>
      </c>
      <c r="K2658">
        <v>0</v>
      </c>
      <c r="L2658">
        <v>0</v>
      </c>
      <c r="M2658">
        <v>1</v>
      </c>
      <c r="N2658">
        <v>1</v>
      </c>
      <c r="O2658" t="s">
        <v>659</v>
      </c>
      <c r="P2658">
        <v>1</v>
      </c>
      <c r="Q2658">
        <v>1</v>
      </c>
      <c r="R2658">
        <v>1300</v>
      </c>
      <c r="S2658" t="s">
        <v>223</v>
      </c>
      <c r="T2658">
        <v>0</v>
      </c>
      <c r="U2658" t="s">
        <v>9809</v>
      </c>
      <c r="V2658" t="s">
        <v>933</v>
      </c>
      <c r="W2658" t="s">
        <v>659</v>
      </c>
      <c r="X2658" t="s">
        <v>659</v>
      </c>
      <c r="Y2658">
        <v>1300</v>
      </c>
      <c r="AB2658">
        <v>0</v>
      </c>
      <c r="AC2658">
        <v>0</v>
      </c>
      <c r="AD2658">
        <v>2</v>
      </c>
      <c r="AE2658">
        <v>808</v>
      </c>
      <c r="AF2658">
        <v>1</v>
      </c>
      <c r="AQ2658">
        <v>1</v>
      </c>
      <c r="AR2658">
        <f t="shared" si="41"/>
        <v>0</v>
      </c>
      <c r="AS2658">
        <v>1</v>
      </c>
      <c r="AT2658" t="s">
        <v>134</v>
      </c>
      <c r="AU2658">
        <v>43</v>
      </c>
    </row>
    <row r="2659" spans="1:47">
      <c r="A2659" t="s">
        <v>9813</v>
      </c>
      <c r="C2659">
        <v>310</v>
      </c>
      <c r="D2659" t="s">
        <v>9814</v>
      </c>
      <c r="E2659">
        <v>101</v>
      </c>
      <c r="F2659" t="s">
        <v>9815</v>
      </c>
      <c r="G2659" t="s">
        <v>219</v>
      </c>
      <c r="H2659" t="s">
        <v>220</v>
      </c>
      <c r="I2659" t="s">
        <v>9816</v>
      </c>
      <c r="J2659">
        <v>8.9020000000000002E-2</v>
      </c>
      <c r="K2659">
        <v>0</v>
      </c>
      <c r="L2659">
        <v>0</v>
      </c>
      <c r="M2659">
        <v>1</v>
      </c>
      <c r="N2659">
        <v>1</v>
      </c>
      <c r="O2659" t="s">
        <v>659</v>
      </c>
      <c r="P2659">
        <v>1</v>
      </c>
      <c r="Q2659">
        <v>2</v>
      </c>
      <c r="R2659">
        <v>3700</v>
      </c>
      <c r="S2659" t="s">
        <v>223</v>
      </c>
      <c r="T2659">
        <v>0</v>
      </c>
      <c r="U2659" t="s">
        <v>9813</v>
      </c>
      <c r="V2659" t="s">
        <v>933</v>
      </c>
      <c r="W2659" t="s">
        <v>659</v>
      </c>
      <c r="X2659" t="s">
        <v>659</v>
      </c>
      <c r="Y2659">
        <v>1850</v>
      </c>
      <c r="AB2659">
        <v>0</v>
      </c>
      <c r="AC2659">
        <v>0</v>
      </c>
      <c r="AD2659">
        <v>2</v>
      </c>
      <c r="AE2659">
        <v>952</v>
      </c>
      <c r="AF2659">
        <v>1</v>
      </c>
      <c r="AQ2659">
        <v>1</v>
      </c>
      <c r="AR2659">
        <f t="shared" si="41"/>
        <v>0</v>
      </c>
      <c r="AS2659">
        <v>1</v>
      </c>
      <c r="AT2659" t="s">
        <v>134</v>
      </c>
      <c r="AU2659">
        <v>43</v>
      </c>
    </row>
    <row r="2660" spans="1:47">
      <c r="A2660" t="s">
        <v>9817</v>
      </c>
      <c r="C2660">
        <v>310</v>
      </c>
      <c r="D2660" t="s">
        <v>9818</v>
      </c>
      <c r="E2660">
        <v>109</v>
      </c>
      <c r="F2660" t="s">
        <v>9819</v>
      </c>
      <c r="G2660" t="s">
        <v>219</v>
      </c>
      <c r="H2660" t="s">
        <v>743</v>
      </c>
      <c r="I2660" t="s">
        <v>9820</v>
      </c>
      <c r="J2660">
        <v>1.0013399999999999</v>
      </c>
      <c r="K2660">
        <v>1</v>
      </c>
      <c r="L2660">
        <v>1</v>
      </c>
      <c r="M2660">
        <v>1</v>
      </c>
      <c r="N2660">
        <v>1</v>
      </c>
      <c r="O2660" t="s">
        <v>225</v>
      </c>
      <c r="P2660">
        <v>0</v>
      </c>
      <c r="Q2660">
        <v>1</v>
      </c>
      <c r="R2660">
        <v>16700</v>
      </c>
      <c r="S2660" t="s">
        <v>223</v>
      </c>
      <c r="T2660">
        <v>16700</v>
      </c>
      <c r="U2660" t="s">
        <v>9817</v>
      </c>
      <c r="V2660" t="s">
        <v>455</v>
      </c>
      <c r="W2660" t="s">
        <v>225</v>
      </c>
      <c r="X2660" t="s">
        <v>225</v>
      </c>
      <c r="Y2660">
        <v>16700</v>
      </c>
      <c r="AB2660">
        <v>1</v>
      </c>
      <c r="AC2660">
        <v>1</v>
      </c>
      <c r="AD2660">
        <v>3</v>
      </c>
      <c r="AE2660">
        <v>1280</v>
      </c>
      <c r="AF2660">
        <v>1</v>
      </c>
      <c r="AQ2660">
        <v>1</v>
      </c>
      <c r="AR2660">
        <f t="shared" si="41"/>
        <v>9.68</v>
      </c>
      <c r="AS2660">
        <v>1</v>
      </c>
      <c r="AT2660" t="s">
        <v>136</v>
      </c>
      <c r="AU2660">
        <v>45</v>
      </c>
    </row>
    <row r="2661" spans="1:47">
      <c r="A2661" t="s">
        <v>9821</v>
      </c>
      <c r="C2661">
        <v>310</v>
      </c>
      <c r="D2661" t="s">
        <v>9822</v>
      </c>
      <c r="E2661">
        <v>101</v>
      </c>
      <c r="F2661" t="s">
        <v>9784</v>
      </c>
      <c r="G2661" t="s">
        <v>219</v>
      </c>
      <c r="H2661" t="s">
        <v>220</v>
      </c>
      <c r="I2661" t="s">
        <v>9823</v>
      </c>
      <c r="J2661">
        <v>0.13478000000000001</v>
      </c>
      <c r="K2661">
        <v>0</v>
      </c>
      <c r="L2661">
        <v>0</v>
      </c>
      <c r="M2661">
        <v>1</v>
      </c>
      <c r="N2661">
        <v>1</v>
      </c>
      <c r="O2661" t="s">
        <v>659</v>
      </c>
      <c r="P2661">
        <v>1</v>
      </c>
      <c r="Q2661">
        <v>1</v>
      </c>
      <c r="R2661">
        <v>0</v>
      </c>
      <c r="S2661" t="s">
        <v>223</v>
      </c>
      <c r="T2661">
        <v>0</v>
      </c>
      <c r="U2661" t="s">
        <v>9821</v>
      </c>
      <c r="V2661" t="s">
        <v>933</v>
      </c>
      <c r="W2661" t="s">
        <v>659</v>
      </c>
      <c r="X2661" t="s">
        <v>659</v>
      </c>
      <c r="Y2661">
        <v>0</v>
      </c>
      <c r="AB2661">
        <v>0</v>
      </c>
      <c r="AC2661">
        <v>0</v>
      </c>
      <c r="AD2661">
        <v>3</v>
      </c>
      <c r="AE2661">
        <v>576</v>
      </c>
      <c r="AF2661">
        <v>1</v>
      </c>
      <c r="AQ2661">
        <v>0</v>
      </c>
      <c r="AR2661">
        <f t="shared" si="41"/>
        <v>0</v>
      </c>
      <c r="AS2661">
        <v>1</v>
      </c>
      <c r="AT2661" t="s">
        <v>134</v>
      </c>
      <c r="AU2661">
        <v>43</v>
      </c>
    </row>
    <row r="2662" spans="1:47">
      <c r="A2662" t="s">
        <v>9824</v>
      </c>
      <c r="C2662">
        <v>310</v>
      </c>
      <c r="D2662" t="s">
        <v>9825</v>
      </c>
      <c r="E2662">
        <v>101</v>
      </c>
      <c r="F2662" t="s">
        <v>9826</v>
      </c>
      <c r="G2662" t="s">
        <v>219</v>
      </c>
      <c r="H2662" t="s">
        <v>220</v>
      </c>
      <c r="I2662" t="s">
        <v>9827</v>
      </c>
      <c r="J2662">
        <v>0.16617000000000001</v>
      </c>
      <c r="K2662">
        <v>0</v>
      </c>
      <c r="L2662">
        <v>0</v>
      </c>
      <c r="M2662">
        <v>1</v>
      </c>
      <c r="N2662">
        <v>1</v>
      </c>
      <c r="O2662" t="s">
        <v>659</v>
      </c>
      <c r="P2662">
        <v>1</v>
      </c>
      <c r="Q2662">
        <v>1</v>
      </c>
      <c r="R2662">
        <v>8300</v>
      </c>
      <c r="S2662" t="s">
        <v>223</v>
      </c>
      <c r="T2662">
        <v>0</v>
      </c>
      <c r="U2662" t="s">
        <v>9824</v>
      </c>
      <c r="V2662" t="s">
        <v>933</v>
      </c>
      <c r="W2662" t="s">
        <v>659</v>
      </c>
      <c r="X2662" t="s">
        <v>659</v>
      </c>
      <c r="Y2662">
        <v>8300</v>
      </c>
      <c r="AB2662">
        <v>0</v>
      </c>
      <c r="AC2662">
        <v>0</v>
      </c>
      <c r="AD2662">
        <v>2</v>
      </c>
      <c r="AE2662">
        <v>768</v>
      </c>
      <c r="AF2662">
        <v>1.75</v>
      </c>
      <c r="AQ2662">
        <v>2</v>
      </c>
      <c r="AR2662">
        <f t="shared" si="41"/>
        <v>0</v>
      </c>
      <c r="AS2662">
        <v>1</v>
      </c>
      <c r="AT2662" t="s">
        <v>134</v>
      </c>
      <c r="AU2662">
        <v>43</v>
      </c>
    </row>
    <row r="2663" spans="1:47">
      <c r="A2663" t="s">
        <v>9828</v>
      </c>
      <c r="C2663">
        <v>310</v>
      </c>
      <c r="D2663" t="s">
        <v>9829</v>
      </c>
      <c r="E2663">
        <v>101</v>
      </c>
      <c r="F2663" t="s">
        <v>9830</v>
      </c>
      <c r="G2663" t="s">
        <v>422</v>
      </c>
      <c r="H2663" t="s">
        <v>220</v>
      </c>
      <c r="I2663" t="s">
        <v>9831</v>
      </c>
      <c r="J2663">
        <v>0.53078000000000003</v>
      </c>
      <c r="K2663">
        <v>0</v>
      </c>
      <c r="L2663">
        <v>0</v>
      </c>
      <c r="M2663">
        <v>1</v>
      </c>
      <c r="N2663">
        <v>1</v>
      </c>
      <c r="O2663" t="s">
        <v>659</v>
      </c>
      <c r="P2663">
        <v>1</v>
      </c>
      <c r="Q2663">
        <v>1</v>
      </c>
      <c r="R2663">
        <v>10500</v>
      </c>
      <c r="S2663" t="s">
        <v>243</v>
      </c>
      <c r="T2663">
        <v>0</v>
      </c>
      <c r="U2663" t="s">
        <v>9828</v>
      </c>
      <c r="V2663" t="s">
        <v>927</v>
      </c>
      <c r="W2663" t="s">
        <v>659</v>
      </c>
      <c r="X2663" t="s">
        <v>659</v>
      </c>
      <c r="Y2663">
        <v>10500</v>
      </c>
      <c r="AB2663">
        <v>0</v>
      </c>
      <c r="AC2663">
        <v>0</v>
      </c>
      <c r="AD2663">
        <v>3</v>
      </c>
      <c r="AE2663">
        <v>1000</v>
      </c>
      <c r="AF2663">
        <v>1</v>
      </c>
      <c r="AQ2663">
        <v>3</v>
      </c>
      <c r="AR2663">
        <f t="shared" si="41"/>
        <v>0</v>
      </c>
      <c r="AS2663">
        <v>1</v>
      </c>
      <c r="AT2663" t="s">
        <v>135</v>
      </c>
      <c r="AU2663">
        <v>44</v>
      </c>
    </row>
    <row r="2664" spans="1:47">
      <c r="A2664" t="s">
        <v>9832</v>
      </c>
      <c r="C2664">
        <v>310</v>
      </c>
      <c r="D2664" t="s">
        <v>9833</v>
      </c>
      <c r="E2664">
        <v>132</v>
      </c>
      <c r="F2664" t="s">
        <v>9788</v>
      </c>
      <c r="G2664" t="s">
        <v>219</v>
      </c>
      <c r="H2664" t="s">
        <v>260</v>
      </c>
      <c r="I2664" t="s">
        <v>9834</v>
      </c>
      <c r="J2664">
        <v>0.10706</v>
      </c>
      <c r="K2664">
        <v>0</v>
      </c>
      <c r="L2664">
        <v>0</v>
      </c>
      <c r="M2664">
        <v>0</v>
      </c>
      <c r="N2664">
        <v>0</v>
      </c>
      <c r="P2664">
        <v>0</v>
      </c>
      <c r="Q2664">
        <v>0</v>
      </c>
      <c r="R2664">
        <v>0</v>
      </c>
      <c r="S2664" t="s">
        <v>223</v>
      </c>
      <c r="T2664">
        <v>0</v>
      </c>
      <c r="U2664" t="s">
        <v>9832</v>
      </c>
      <c r="Y2664">
        <v>0</v>
      </c>
      <c r="AB2664">
        <v>0</v>
      </c>
      <c r="AC2664">
        <v>0</v>
      </c>
      <c r="AD2664">
        <v>0</v>
      </c>
      <c r="AE2664">
        <v>0</v>
      </c>
      <c r="AF2664">
        <v>0</v>
      </c>
      <c r="AQ2664">
        <v>1</v>
      </c>
      <c r="AR2664">
        <f t="shared" si="41"/>
        <v>0</v>
      </c>
      <c r="AS2664">
        <v>1</v>
      </c>
      <c r="AT2664" t="s">
        <v>134</v>
      </c>
      <c r="AU2664">
        <v>43</v>
      </c>
    </row>
    <row r="2665" spans="1:47">
      <c r="A2665" t="s">
        <v>9835</v>
      </c>
      <c r="C2665">
        <v>310</v>
      </c>
      <c r="D2665" t="s">
        <v>9836</v>
      </c>
      <c r="E2665">
        <v>132</v>
      </c>
      <c r="F2665" t="s">
        <v>9476</v>
      </c>
      <c r="G2665" t="s">
        <v>219</v>
      </c>
      <c r="H2665" t="s">
        <v>260</v>
      </c>
      <c r="I2665" t="s">
        <v>9837</v>
      </c>
      <c r="J2665">
        <v>0.11627</v>
      </c>
      <c r="K2665">
        <v>0</v>
      </c>
      <c r="L2665">
        <v>0</v>
      </c>
      <c r="M2665">
        <v>0</v>
      </c>
      <c r="N2665">
        <v>0</v>
      </c>
      <c r="P2665">
        <v>0</v>
      </c>
      <c r="Q2665">
        <v>0</v>
      </c>
      <c r="R2665">
        <v>0</v>
      </c>
      <c r="S2665" t="s">
        <v>223</v>
      </c>
      <c r="T2665">
        <v>0</v>
      </c>
      <c r="U2665" t="s">
        <v>9835</v>
      </c>
      <c r="Y2665">
        <v>0</v>
      </c>
      <c r="AB2665">
        <v>0</v>
      </c>
      <c r="AC2665">
        <v>0</v>
      </c>
      <c r="AD2665">
        <v>0</v>
      </c>
      <c r="AE2665">
        <v>0</v>
      </c>
      <c r="AF2665">
        <v>0</v>
      </c>
      <c r="AQ2665">
        <v>1</v>
      </c>
      <c r="AR2665">
        <f t="shared" si="41"/>
        <v>0</v>
      </c>
      <c r="AS2665">
        <v>1</v>
      </c>
      <c r="AT2665" t="s">
        <v>134</v>
      </c>
      <c r="AU2665">
        <v>43</v>
      </c>
    </row>
    <row r="2666" spans="1:47">
      <c r="A2666" t="s">
        <v>9838</v>
      </c>
      <c r="C2666">
        <v>310</v>
      </c>
      <c r="D2666" t="s">
        <v>9839</v>
      </c>
      <c r="E2666">
        <v>101</v>
      </c>
      <c r="F2666" t="s">
        <v>9840</v>
      </c>
      <c r="G2666" t="s">
        <v>219</v>
      </c>
      <c r="H2666" t="s">
        <v>220</v>
      </c>
      <c r="I2666" t="s">
        <v>9841</v>
      </c>
      <c r="J2666">
        <v>0.13632</v>
      </c>
      <c r="K2666">
        <v>0</v>
      </c>
      <c r="L2666">
        <v>0</v>
      </c>
      <c r="M2666">
        <v>1</v>
      </c>
      <c r="N2666">
        <v>1</v>
      </c>
      <c r="O2666" t="s">
        <v>659</v>
      </c>
      <c r="P2666">
        <v>1</v>
      </c>
      <c r="Q2666">
        <v>1</v>
      </c>
      <c r="R2666">
        <v>5300</v>
      </c>
      <c r="S2666" t="s">
        <v>223</v>
      </c>
      <c r="T2666">
        <v>0</v>
      </c>
      <c r="U2666" t="s">
        <v>9838</v>
      </c>
      <c r="V2666" t="s">
        <v>933</v>
      </c>
      <c r="W2666" t="s">
        <v>659</v>
      </c>
      <c r="X2666" t="s">
        <v>659</v>
      </c>
      <c r="Y2666">
        <v>5300</v>
      </c>
      <c r="AB2666">
        <v>0</v>
      </c>
      <c r="AC2666">
        <v>0</v>
      </c>
      <c r="AD2666">
        <v>4</v>
      </c>
      <c r="AE2666">
        <v>1206</v>
      </c>
      <c r="AF2666">
        <v>1</v>
      </c>
      <c r="AQ2666">
        <v>0</v>
      </c>
      <c r="AR2666">
        <f t="shared" si="41"/>
        <v>0</v>
      </c>
      <c r="AS2666">
        <v>1</v>
      </c>
      <c r="AT2666" t="s">
        <v>134</v>
      </c>
      <c r="AU2666">
        <v>43</v>
      </c>
    </row>
    <row r="2667" spans="1:47">
      <c r="A2667" t="s">
        <v>9842</v>
      </c>
      <c r="C2667">
        <v>310</v>
      </c>
      <c r="D2667" t="s">
        <v>9843</v>
      </c>
      <c r="E2667">
        <v>101</v>
      </c>
      <c r="F2667" t="s">
        <v>9844</v>
      </c>
      <c r="G2667" t="s">
        <v>422</v>
      </c>
      <c r="H2667" t="s">
        <v>220</v>
      </c>
      <c r="I2667" t="s">
        <v>9845</v>
      </c>
      <c r="J2667">
        <v>0.24041999999999999</v>
      </c>
      <c r="K2667">
        <v>0</v>
      </c>
      <c r="L2667">
        <v>0</v>
      </c>
      <c r="M2667">
        <v>1</v>
      </c>
      <c r="N2667">
        <v>1</v>
      </c>
      <c r="O2667" t="s">
        <v>659</v>
      </c>
      <c r="P2667">
        <v>1</v>
      </c>
      <c r="Q2667">
        <v>2</v>
      </c>
      <c r="R2667">
        <v>11400</v>
      </c>
      <c r="S2667" t="s">
        <v>223</v>
      </c>
      <c r="T2667">
        <v>0</v>
      </c>
      <c r="U2667" t="s">
        <v>9842</v>
      </c>
      <c r="V2667" t="s">
        <v>927</v>
      </c>
      <c r="W2667" t="s">
        <v>659</v>
      </c>
      <c r="X2667" t="s">
        <v>659</v>
      </c>
      <c r="Y2667">
        <v>5700</v>
      </c>
      <c r="AB2667">
        <v>0</v>
      </c>
      <c r="AC2667">
        <v>0</v>
      </c>
      <c r="AD2667">
        <v>3</v>
      </c>
      <c r="AE2667">
        <v>1080</v>
      </c>
      <c r="AF2667">
        <v>1</v>
      </c>
      <c r="AQ2667">
        <v>1</v>
      </c>
      <c r="AR2667">
        <f t="shared" si="41"/>
        <v>0</v>
      </c>
      <c r="AS2667">
        <v>1</v>
      </c>
      <c r="AT2667" t="s">
        <v>135</v>
      </c>
      <c r="AU2667">
        <v>44</v>
      </c>
    </row>
    <row r="2668" spans="1:47">
      <c r="A2668" t="s">
        <v>248</v>
      </c>
      <c r="C2668">
        <v>310</v>
      </c>
      <c r="E2668">
        <v>0</v>
      </c>
      <c r="J2668">
        <v>0.20227000000000001</v>
      </c>
      <c r="K2668">
        <v>0</v>
      </c>
      <c r="L2668">
        <v>0</v>
      </c>
      <c r="M2668">
        <v>0</v>
      </c>
      <c r="N2668">
        <v>0</v>
      </c>
      <c r="P2668">
        <v>0</v>
      </c>
      <c r="Q2668">
        <v>0</v>
      </c>
      <c r="R2668">
        <v>0</v>
      </c>
      <c r="S2668" t="s">
        <v>249</v>
      </c>
      <c r="T2668">
        <v>0</v>
      </c>
      <c r="Y2668">
        <v>0</v>
      </c>
      <c r="AB2668">
        <v>0</v>
      </c>
      <c r="AC2668">
        <v>0</v>
      </c>
      <c r="AD2668">
        <v>0</v>
      </c>
      <c r="AE2668">
        <v>0</v>
      </c>
      <c r="AF2668">
        <v>0</v>
      </c>
      <c r="AQ2668">
        <v>0</v>
      </c>
      <c r="AR2668">
        <f t="shared" si="41"/>
        <v>0</v>
      </c>
      <c r="AS2668">
        <v>1</v>
      </c>
      <c r="AT2668" t="s">
        <v>134</v>
      </c>
      <c r="AU2668">
        <v>43</v>
      </c>
    </row>
    <row r="2669" spans="1:47">
      <c r="A2669" t="s">
        <v>9846</v>
      </c>
      <c r="B2669" t="s">
        <v>293</v>
      </c>
      <c r="C2669">
        <v>310</v>
      </c>
      <c r="D2669" t="s">
        <v>9711</v>
      </c>
      <c r="E2669">
        <v>0</v>
      </c>
      <c r="J2669">
        <v>0.12028</v>
      </c>
      <c r="K2669">
        <v>0</v>
      </c>
      <c r="L2669">
        <v>0</v>
      </c>
      <c r="M2669">
        <v>0</v>
      </c>
      <c r="N2669">
        <v>0</v>
      </c>
      <c r="P2669">
        <v>0</v>
      </c>
      <c r="Q2669">
        <v>0</v>
      </c>
      <c r="R2669">
        <v>0</v>
      </c>
      <c r="S2669" t="s">
        <v>296</v>
      </c>
      <c r="T2669">
        <v>0</v>
      </c>
      <c r="Y2669">
        <v>0</v>
      </c>
      <c r="AB2669">
        <v>0</v>
      </c>
      <c r="AC2669">
        <v>0</v>
      </c>
      <c r="AD2669">
        <v>0</v>
      </c>
      <c r="AE2669">
        <v>0</v>
      </c>
      <c r="AF2669">
        <v>0</v>
      </c>
      <c r="AG2669" t="s">
        <v>845</v>
      </c>
      <c r="AQ2669">
        <v>1</v>
      </c>
      <c r="AR2669">
        <f t="shared" si="41"/>
        <v>0</v>
      </c>
      <c r="AS2669">
        <v>1</v>
      </c>
      <c r="AT2669" t="s">
        <v>135</v>
      </c>
      <c r="AU2669">
        <v>44</v>
      </c>
    </row>
    <row r="2670" spans="1:47">
      <c r="A2670" t="s">
        <v>9847</v>
      </c>
      <c r="C2670">
        <v>310</v>
      </c>
      <c r="D2670" t="s">
        <v>9848</v>
      </c>
      <c r="E2670">
        <v>101</v>
      </c>
      <c r="F2670" t="s">
        <v>9849</v>
      </c>
      <c r="G2670" t="s">
        <v>219</v>
      </c>
      <c r="H2670" t="s">
        <v>220</v>
      </c>
      <c r="I2670" t="s">
        <v>9850</v>
      </c>
      <c r="J2670">
        <v>0.26717000000000002</v>
      </c>
      <c r="K2670">
        <v>0</v>
      </c>
      <c r="L2670">
        <v>0</v>
      </c>
      <c r="M2670">
        <v>1</v>
      </c>
      <c r="N2670">
        <v>1</v>
      </c>
      <c r="O2670" t="s">
        <v>659</v>
      </c>
      <c r="P2670">
        <v>1</v>
      </c>
      <c r="Q2670">
        <v>1</v>
      </c>
      <c r="R2670">
        <v>2300</v>
      </c>
      <c r="S2670" t="s">
        <v>223</v>
      </c>
      <c r="T2670">
        <v>0</v>
      </c>
      <c r="U2670" t="s">
        <v>9847</v>
      </c>
      <c r="V2670" t="s">
        <v>933</v>
      </c>
      <c r="W2670" t="s">
        <v>659</v>
      </c>
      <c r="X2670" t="s">
        <v>659</v>
      </c>
      <c r="Y2670">
        <v>2300</v>
      </c>
      <c r="AB2670">
        <v>0</v>
      </c>
      <c r="AC2670">
        <v>0</v>
      </c>
      <c r="AD2670">
        <v>3</v>
      </c>
      <c r="AE2670">
        <v>1134</v>
      </c>
      <c r="AF2670">
        <v>1</v>
      </c>
      <c r="AQ2670">
        <v>2</v>
      </c>
      <c r="AR2670">
        <f t="shared" si="41"/>
        <v>0</v>
      </c>
      <c r="AS2670">
        <v>1</v>
      </c>
      <c r="AT2670" t="s">
        <v>134</v>
      </c>
      <c r="AU2670">
        <v>43</v>
      </c>
    </row>
    <row r="2671" spans="1:47">
      <c r="A2671" t="s">
        <v>248</v>
      </c>
      <c r="C2671">
        <v>310</v>
      </c>
      <c r="E2671">
        <v>0</v>
      </c>
      <c r="J2671">
        <v>2.1739999999999999E-2</v>
      </c>
      <c r="K2671">
        <v>0</v>
      </c>
      <c r="L2671">
        <v>0</v>
      </c>
      <c r="M2671">
        <v>0</v>
      </c>
      <c r="N2671">
        <v>0</v>
      </c>
      <c r="P2671">
        <v>0</v>
      </c>
      <c r="Q2671">
        <v>0</v>
      </c>
      <c r="R2671">
        <v>0</v>
      </c>
      <c r="S2671" t="s">
        <v>249</v>
      </c>
      <c r="T2671">
        <v>0</v>
      </c>
      <c r="Y2671">
        <v>0</v>
      </c>
      <c r="AB2671">
        <v>0</v>
      </c>
      <c r="AC2671">
        <v>0</v>
      </c>
      <c r="AD2671">
        <v>0</v>
      </c>
      <c r="AE2671">
        <v>0</v>
      </c>
      <c r="AF2671">
        <v>0</v>
      </c>
      <c r="AQ2671">
        <v>0</v>
      </c>
      <c r="AR2671">
        <f t="shared" si="41"/>
        <v>0</v>
      </c>
      <c r="AS2671">
        <v>1</v>
      </c>
      <c r="AT2671" t="s">
        <v>134</v>
      </c>
      <c r="AU2671">
        <v>43</v>
      </c>
    </row>
    <row r="2672" spans="1:47">
      <c r="A2672" t="s">
        <v>9851</v>
      </c>
      <c r="C2672">
        <v>310</v>
      </c>
      <c r="D2672" t="s">
        <v>9852</v>
      </c>
      <c r="E2672">
        <v>101</v>
      </c>
      <c r="F2672" t="s">
        <v>9853</v>
      </c>
      <c r="G2672" t="s">
        <v>219</v>
      </c>
      <c r="H2672" t="s">
        <v>220</v>
      </c>
      <c r="I2672" t="s">
        <v>9854</v>
      </c>
      <c r="J2672">
        <v>0.12286</v>
      </c>
      <c r="K2672">
        <v>0</v>
      </c>
      <c r="L2672">
        <v>0</v>
      </c>
      <c r="M2672">
        <v>1</v>
      </c>
      <c r="N2672">
        <v>1</v>
      </c>
      <c r="O2672" t="s">
        <v>659</v>
      </c>
      <c r="P2672">
        <v>1</v>
      </c>
      <c r="Q2672">
        <v>1</v>
      </c>
      <c r="R2672">
        <v>1100</v>
      </c>
      <c r="S2672" t="s">
        <v>223</v>
      </c>
      <c r="T2672">
        <v>0</v>
      </c>
      <c r="U2672" t="s">
        <v>9851</v>
      </c>
      <c r="V2672" t="s">
        <v>933</v>
      </c>
      <c r="W2672" t="s">
        <v>659</v>
      </c>
      <c r="X2672" t="s">
        <v>659</v>
      </c>
      <c r="Y2672">
        <v>1100</v>
      </c>
      <c r="AB2672">
        <v>0</v>
      </c>
      <c r="AC2672">
        <v>0</v>
      </c>
      <c r="AD2672">
        <v>2</v>
      </c>
      <c r="AE2672">
        <v>1232</v>
      </c>
      <c r="AF2672">
        <v>2</v>
      </c>
      <c r="AQ2672">
        <v>1</v>
      </c>
      <c r="AR2672">
        <f t="shared" si="41"/>
        <v>0</v>
      </c>
      <c r="AS2672">
        <v>1</v>
      </c>
      <c r="AT2672" t="s">
        <v>134</v>
      </c>
      <c r="AU2672">
        <v>43</v>
      </c>
    </row>
    <row r="2673" spans="1:47">
      <c r="A2673" t="s">
        <v>9855</v>
      </c>
      <c r="C2673">
        <v>310</v>
      </c>
      <c r="D2673" t="s">
        <v>9856</v>
      </c>
      <c r="E2673">
        <v>132</v>
      </c>
      <c r="F2673" t="s">
        <v>9857</v>
      </c>
      <c r="G2673" t="s">
        <v>219</v>
      </c>
      <c r="H2673" t="s">
        <v>260</v>
      </c>
      <c r="I2673" t="s">
        <v>9858</v>
      </c>
      <c r="J2673">
        <v>0.14000000000000001</v>
      </c>
      <c r="K2673">
        <v>0</v>
      </c>
      <c r="L2673">
        <v>0</v>
      </c>
      <c r="M2673">
        <v>0</v>
      </c>
      <c r="N2673">
        <v>0</v>
      </c>
      <c r="P2673">
        <v>0</v>
      </c>
      <c r="Q2673">
        <v>0</v>
      </c>
      <c r="R2673">
        <v>0</v>
      </c>
      <c r="S2673" t="s">
        <v>223</v>
      </c>
      <c r="T2673">
        <v>0</v>
      </c>
      <c r="U2673" t="s">
        <v>9855</v>
      </c>
      <c r="Y2673">
        <v>0</v>
      </c>
      <c r="AB2673">
        <v>0</v>
      </c>
      <c r="AC2673">
        <v>0</v>
      </c>
      <c r="AD2673">
        <v>0</v>
      </c>
      <c r="AE2673">
        <v>0</v>
      </c>
      <c r="AF2673">
        <v>0</v>
      </c>
      <c r="AQ2673">
        <v>0</v>
      </c>
      <c r="AR2673">
        <f t="shared" si="41"/>
        <v>0</v>
      </c>
      <c r="AS2673">
        <v>1</v>
      </c>
      <c r="AT2673" t="s">
        <v>134</v>
      </c>
      <c r="AU2673">
        <v>43</v>
      </c>
    </row>
    <row r="2674" spans="1:47">
      <c r="A2674" t="s">
        <v>248</v>
      </c>
      <c r="C2674">
        <v>310</v>
      </c>
      <c r="E2674">
        <v>0</v>
      </c>
      <c r="J2674">
        <v>2.981E-2</v>
      </c>
      <c r="K2674">
        <v>0</v>
      </c>
      <c r="L2674">
        <v>0</v>
      </c>
      <c r="M2674">
        <v>0</v>
      </c>
      <c r="N2674">
        <v>0</v>
      </c>
      <c r="P2674">
        <v>0</v>
      </c>
      <c r="Q2674">
        <v>0</v>
      </c>
      <c r="R2674">
        <v>0</v>
      </c>
      <c r="S2674" t="s">
        <v>249</v>
      </c>
      <c r="T2674">
        <v>0</v>
      </c>
      <c r="Y2674">
        <v>0</v>
      </c>
      <c r="AB2674">
        <v>0</v>
      </c>
      <c r="AC2674">
        <v>0</v>
      </c>
      <c r="AD2674">
        <v>0</v>
      </c>
      <c r="AE2674">
        <v>0</v>
      </c>
      <c r="AF2674">
        <v>0</v>
      </c>
      <c r="AQ2674">
        <v>0</v>
      </c>
      <c r="AR2674">
        <f t="shared" si="41"/>
        <v>0</v>
      </c>
      <c r="AS2674">
        <v>1</v>
      </c>
      <c r="AT2674" t="s">
        <v>134</v>
      </c>
      <c r="AU2674">
        <v>43</v>
      </c>
    </row>
    <row r="2675" spans="1:47">
      <c r="A2675" t="s">
        <v>9859</v>
      </c>
      <c r="C2675">
        <v>310</v>
      </c>
      <c r="D2675" t="s">
        <v>9860</v>
      </c>
      <c r="E2675">
        <v>101</v>
      </c>
      <c r="F2675" t="s">
        <v>8780</v>
      </c>
      <c r="G2675" t="s">
        <v>422</v>
      </c>
      <c r="H2675" t="s">
        <v>220</v>
      </c>
      <c r="I2675" t="s">
        <v>9861</v>
      </c>
      <c r="J2675">
        <v>0.20985999999999999</v>
      </c>
      <c r="K2675">
        <v>0</v>
      </c>
      <c r="L2675">
        <v>0</v>
      </c>
      <c r="M2675">
        <v>1</v>
      </c>
      <c r="N2675">
        <v>1</v>
      </c>
      <c r="O2675" t="s">
        <v>659</v>
      </c>
      <c r="P2675">
        <v>1</v>
      </c>
      <c r="Q2675">
        <v>1</v>
      </c>
      <c r="R2675">
        <v>7900</v>
      </c>
      <c r="S2675" t="s">
        <v>223</v>
      </c>
      <c r="T2675">
        <v>0</v>
      </c>
      <c r="U2675" t="s">
        <v>9859</v>
      </c>
      <c r="V2675" t="s">
        <v>893</v>
      </c>
      <c r="W2675" t="s">
        <v>659</v>
      </c>
      <c r="X2675" t="s">
        <v>659</v>
      </c>
      <c r="Y2675">
        <v>7900</v>
      </c>
      <c r="AB2675">
        <v>0</v>
      </c>
      <c r="AC2675">
        <v>0</v>
      </c>
      <c r="AD2675">
        <v>3</v>
      </c>
      <c r="AE2675">
        <v>1140</v>
      </c>
      <c r="AF2675">
        <v>1</v>
      </c>
      <c r="AQ2675">
        <v>1</v>
      </c>
      <c r="AR2675">
        <f t="shared" si="41"/>
        <v>0</v>
      </c>
      <c r="AS2675">
        <v>1</v>
      </c>
      <c r="AT2675" t="s">
        <v>135</v>
      </c>
      <c r="AU2675">
        <v>44</v>
      </c>
    </row>
    <row r="2676" spans="1:47">
      <c r="A2676" t="s">
        <v>9862</v>
      </c>
      <c r="C2676">
        <v>310</v>
      </c>
      <c r="D2676" t="s">
        <v>9863</v>
      </c>
      <c r="E2676">
        <v>101</v>
      </c>
      <c r="F2676" t="s">
        <v>9864</v>
      </c>
      <c r="G2676" t="s">
        <v>219</v>
      </c>
      <c r="H2676" t="s">
        <v>220</v>
      </c>
      <c r="I2676" t="s">
        <v>9865</v>
      </c>
      <c r="J2676">
        <v>0.74336999999999998</v>
      </c>
      <c r="K2676">
        <v>0</v>
      </c>
      <c r="L2676">
        <v>0</v>
      </c>
      <c r="M2676">
        <v>1</v>
      </c>
      <c r="N2676">
        <v>1</v>
      </c>
      <c r="O2676" t="s">
        <v>659</v>
      </c>
      <c r="P2676">
        <v>1</v>
      </c>
      <c r="Q2676">
        <v>1</v>
      </c>
      <c r="R2676">
        <v>21400</v>
      </c>
      <c r="S2676" t="s">
        <v>223</v>
      </c>
      <c r="T2676">
        <v>0</v>
      </c>
      <c r="U2676" t="s">
        <v>9862</v>
      </c>
      <c r="V2676" t="s">
        <v>927</v>
      </c>
      <c r="W2676" t="s">
        <v>659</v>
      </c>
      <c r="X2676" t="s">
        <v>659</v>
      </c>
      <c r="Y2676">
        <v>21400</v>
      </c>
      <c r="AB2676">
        <v>0</v>
      </c>
      <c r="AC2676">
        <v>0</v>
      </c>
      <c r="AD2676">
        <v>4</v>
      </c>
      <c r="AE2676">
        <v>2052</v>
      </c>
      <c r="AF2676">
        <v>2</v>
      </c>
      <c r="AQ2676">
        <v>1</v>
      </c>
      <c r="AR2676">
        <f t="shared" si="41"/>
        <v>0</v>
      </c>
      <c r="AS2676">
        <v>1</v>
      </c>
      <c r="AT2676" t="s">
        <v>136</v>
      </c>
      <c r="AU2676">
        <v>45</v>
      </c>
    </row>
    <row r="2677" spans="1:47">
      <c r="A2677" t="s">
        <v>9866</v>
      </c>
      <c r="C2677">
        <v>310</v>
      </c>
      <c r="D2677" t="s">
        <v>9867</v>
      </c>
      <c r="E2677">
        <v>101</v>
      </c>
      <c r="F2677" t="s">
        <v>9868</v>
      </c>
      <c r="G2677" t="s">
        <v>219</v>
      </c>
      <c r="H2677" t="s">
        <v>220</v>
      </c>
      <c r="I2677" t="s">
        <v>9869</v>
      </c>
      <c r="J2677">
        <v>0.23798</v>
      </c>
      <c r="K2677">
        <v>0</v>
      </c>
      <c r="L2677">
        <v>0</v>
      </c>
      <c r="M2677">
        <v>1</v>
      </c>
      <c r="N2677">
        <v>1</v>
      </c>
      <c r="O2677" t="s">
        <v>659</v>
      </c>
      <c r="P2677">
        <v>1</v>
      </c>
      <c r="Q2677">
        <v>1</v>
      </c>
      <c r="R2677">
        <v>22000</v>
      </c>
      <c r="S2677" t="s">
        <v>223</v>
      </c>
      <c r="T2677">
        <v>0</v>
      </c>
      <c r="U2677" t="s">
        <v>9866</v>
      </c>
      <c r="V2677" t="s">
        <v>927</v>
      </c>
      <c r="W2677" t="s">
        <v>659</v>
      </c>
      <c r="X2677" t="s">
        <v>659</v>
      </c>
      <c r="Y2677">
        <v>22000</v>
      </c>
      <c r="AB2677">
        <v>0</v>
      </c>
      <c r="AC2677">
        <v>0</v>
      </c>
      <c r="AD2677">
        <v>3</v>
      </c>
      <c r="AE2677">
        <v>1456</v>
      </c>
      <c r="AF2677">
        <v>1</v>
      </c>
      <c r="AQ2677">
        <v>2</v>
      </c>
      <c r="AR2677">
        <f t="shared" si="41"/>
        <v>0</v>
      </c>
      <c r="AS2677">
        <v>1</v>
      </c>
      <c r="AT2677" t="s">
        <v>134</v>
      </c>
      <c r="AU2677">
        <v>43</v>
      </c>
    </row>
    <row r="2678" spans="1:47">
      <c r="A2678" t="s">
        <v>9870</v>
      </c>
      <c r="C2678">
        <v>310</v>
      </c>
      <c r="D2678" t="s">
        <v>9871</v>
      </c>
      <c r="E2678">
        <v>101</v>
      </c>
      <c r="F2678" t="s">
        <v>9872</v>
      </c>
      <c r="G2678" t="s">
        <v>422</v>
      </c>
      <c r="H2678" t="s">
        <v>220</v>
      </c>
      <c r="I2678" t="s">
        <v>9873</v>
      </c>
      <c r="J2678">
        <v>0.31397000000000003</v>
      </c>
      <c r="K2678">
        <v>0</v>
      </c>
      <c r="L2678">
        <v>0</v>
      </c>
      <c r="M2678">
        <v>1</v>
      </c>
      <c r="N2678">
        <v>1</v>
      </c>
      <c r="O2678" t="s">
        <v>659</v>
      </c>
      <c r="P2678">
        <v>1</v>
      </c>
      <c r="Q2678">
        <v>1</v>
      </c>
      <c r="R2678">
        <v>4200</v>
      </c>
      <c r="S2678" t="s">
        <v>243</v>
      </c>
      <c r="T2678">
        <v>0</v>
      </c>
      <c r="U2678" t="s">
        <v>9870</v>
      </c>
      <c r="V2678" t="s">
        <v>933</v>
      </c>
      <c r="W2678" t="s">
        <v>659</v>
      </c>
      <c r="X2678" t="s">
        <v>659</v>
      </c>
      <c r="Y2678">
        <v>4200</v>
      </c>
      <c r="AB2678">
        <v>0</v>
      </c>
      <c r="AC2678">
        <v>0</v>
      </c>
      <c r="AD2678">
        <v>2</v>
      </c>
      <c r="AE2678">
        <v>1050</v>
      </c>
      <c r="AF2678">
        <v>1.5</v>
      </c>
      <c r="AQ2678">
        <v>2</v>
      </c>
      <c r="AR2678">
        <f t="shared" si="41"/>
        <v>0</v>
      </c>
      <c r="AS2678">
        <v>1</v>
      </c>
      <c r="AT2678" t="s">
        <v>134</v>
      </c>
      <c r="AU2678">
        <v>43</v>
      </c>
    </row>
    <row r="2679" spans="1:47">
      <c r="A2679" t="s">
        <v>9874</v>
      </c>
      <c r="C2679">
        <v>310</v>
      </c>
      <c r="D2679" t="s">
        <v>9875</v>
      </c>
      <c r="E2679">
        <v>101</v>
      </c>
      <c r="F2679" t="s">
        <v>9857</v>
      </c>
      <c r="G2679" t="s">
        <v>219</v>
      </c>
      <c r="H2679" t="s">
        <v>220</v>
      </c>
      <c r="I2679" t="s">
        <v>9876</v>
      </c>
      <c r="J2679">
        <v>0.13062000000000001</v>
      </c>
      <c r="K2679">
        <v>0</v>
      </c>
      <c r="L2679">
        <v>0</v>
      </c>
      <c r="M2679">
        <v>1</v>
      </c>
      <c r="N2679">
        <v>1</v>
      </c>
      <c r="O2679" t="s">
        <v>659</v>
      </c>
      <c r="P2679">
        <v>1</v>
      </c>
      <c r="Q2679">
        <v>1</v>
      </c>
      <c r="R2679">
        <v>7800</v>
      </c>
      <c r="S2679" t="s">
        <v>223</v>
      </c>
      <c r="T2679">
        <v>0</v>
      </c>
      <c r="U2679" t="s">
        <v>9874</v>
      </c>
      <c r="V2679" t="s">
        <v>933</v>
      </c>
      <c r="W2679" t="s">
        <v>659</v>
      </c>
      <c r="X2679" t="s">
        <v>659</v>
      </c>
      <c r="Y2679">
        <v>7800</v>
      </c>
      <c r="AB2679">
        <v>0</v>
      </c>
      <c r="AC2679">
        <v>0</v>
      </c>
      <c r="AD2679">
        <v>2</v>
      </c>
      <c r="AE2679">
        <v>1691</v>
      </c>
      <c r="AF2679">
        <v>1.25</v>
      </c>
      <c r="AQ2679">
        <v>0</v>
      </c>
      <c r="AR2679">
        <f t="shared" si="41"/>
        <v>0</v>
      </c>
      <c r="AS2679">
        <v>1</v>
      </c>
      <c r="AT2679" t="s">
        <v>134</v>
      </c>
      <c r="AU2679">
        <v>43</v>
      </c>
    </row>
    <row r="2680" spans="1:47">
      <c r="A2680" t="s">
        <v>9877</v>
      </c>
      <c r="C2680">
        <v>310</v>
      </c>
      <c r="D2680" t="s">
        <v>9878</v>
      </c>
      <c r="E2680">
        <v>101</v>
      </c>
      <c r="F2680" t="s">
        <v>9879</v>
      </c>
      <c r="G2680" t="s">
        <v>219</v>
      </c>
      <c r="H2680" t="s">
        <v>220</v>
      </c>
      <c r="I2680" t="s">
        <v>9880</v>
      </c>
      <c r="J2680">
        <v>0.14066999999999999</v>
      </c>
      <c r="K2680">
        <v>0</v>
      </c>
      <c r="L2680">
        <v>0</v>
      </c>
      <c r="M2680">
        <v>1</v>
      </c>
      <c r="N2680">
        <v>1</v>
      </c>
      <c r="O2680" t="s">
        <v>659</v>
      </c>
      <c r="P2680">
        <v>1</v>
      </c>
      <c r="Q2680">
        <v>1</v>
      </c>
      <c r="R2680">
        <v>5000</v>
      </c>
      <c r="S2680" t="s">
        <v>223</v>
      </c>
      <c r="T2680">
        <v>0</v>
      </c>
      <c r="U2680" t="s">
        <v>9877</v>
      </c>
      <c r="V2680" t="s">
        <v>933</v>
      </c>
      <c r="W2680" t="s">
        <v>659</v>
      </c>
      <c r="X2680" t="s">
        <v>659</v>
      </c>
      <c r="Y2680">
        <v>5000</v>
      </c>
      <c r="AB2680">
        <v>0</v>
      </c>
      <c r="AC2680">
        <v>0</v>
      </c>
      <c r="AD2680">
        <v>3</v>
      </c>
      <c r="AE2680">
        <v>1232</v>
      </c>
      <c r="AF2680">
        <v>2</v>
      </c>
      <c r="AQ2680">
        <v>1</v>
      </c>
      <c r="AR2680">
        <f t="shared" si="41"/>
        <v>0</v>
      </c>
      <c r="AS2680">
        <v>1</v>
      </c>
      <c r="AT2680" t="s">
        <v>134</v>
      </c>
      <c r="AU2680">
        <v>43</v>
      </c>
    </row>
    <row r="2681" spans="1:47">
      <c r="A2681" t="s">
        <v>9881</v>
      </c>
      <c r="C2681">
        <v>310</v>
      </c>
      <c r="D2681" t="s">
        <v>997</v>
      </c>
      <c r="E2681">
        <v>101</v>
      </c>
      <c r="F2681" t="s">
        <v>9882</v>
      </c>
      <c r="G2681" t="s">
        <v>422</v>
      </c>
      <c r="H2681" t="s">
        <v>220</v>
      </c>
      <c r="I2681" t="s">
        <v>9883</v>
      </c>
      <c r="J2681">
        <v>0.74433000000000005</v>
      </c>
      <c r="K2681">
        <v>1</v>
      </c>
      <c r="L2681">
        <v>1</v>
      </c>
      <c r="M2681">
        <v>1</v>
      </c>
      <c r="N2681">
        <v>1</v>
      </c>
      <c r="O2681" t="s">
        <v>225</v>
      </c>
      <c r="P2681">
        <v>0</v>
      </c>
      <c r="Q2681">
        <v>0</v>
      </c>
      <c r="R2681">
        <v>0</v>
      </c>
      <c r="S2681" t="s">
        <v>223</v>
      </c>
      <c r="T2681">
        <v>0</v>
      </c>
      <c r="U2681" t="s">
        <v>9881</v>
      </c>
      <c r="X2681" t="s">
        <v>225</v>
      </c>
      <c r="Y2681">
        <v>0</v>
      </c>
      <c r="AB2681">
        <v>1</v>
      </c>
      <c r="AC2681">
        <v>1</v>
      </c>
      <c r="AD2681">
        <v>1</v>
      </c>
      <c r="AE2681">
        <v>494</v>
      </c>
      <c r="AF2681">
        <v>1</v>
      </c>
      <c r="AQ2681">
        <v>1</v>
      </c>
      <c r="AR2681">
        <f t="shared" si="41"/>
        <v>9.68</v>
      </c>
      <c r="AS2681">
        <v>1</v>
      </c>
      <c r="AT2681" t="s">
        <v>134</v>
      </c>
      <c r="AU2681">
        <v>43</v>
      </c>
    </row>
    <row r="2682" spans="1:47">
      <c r="A2682" t="s">
        <v>9884</v>
      </c>
      <c r="C2682">
        <v>310</v>
      </c>
      <c r="D2682" t="s">
        <v>9885</v>
      </c>
      <c r="E2682">
        <v>101</v>
      </c>
      <c r="F2682" t="s">
        <v>9886</v>
      </c>
      <c r="G2682" t="s">
        <v>219</v>
      </c>
      <c r="H2682" t="s">
        <v>220</v>
      </c>
      <c r="I2682" t="s">
        <v>9887</v>
      </c>
      <c r="J2682">
        <v>0.11978</v>
      </c>
      <c r="K2682">
        <v>0</v>
      </c>
      <c r="L2682">
        <v>0</v>
      </c>
      <c r="M2682">
        <v>1</v>
      </c>
      <c r="N2682">
        <v>1</v>
      </c>
      <c r="O2682" t="s">
        <v>659</v>
      </c>
      <c r="P2682">
        <v>1</v>
      </c>
      <c r="Q2682">
        <v>1</v>
      </c>
      <c r="R2682">
        <v>2700</v>
      </c>
      <c r="S2682" t="s">
        <v>223</v>
      </c>
      <c r="T2682">
        <v>0</v>
      </c>
      <c r="U2682" t="s">
        <v>9884</v>
      </c>
      <c r="V2682" t="s">
        <v>933</v>
      </c>
      <c r="W2682" t="s">
        <v>659</v>
      </c>
      <c r="X2682" t="s">
        <v>659</v>
      </c>
      <c r="Y2682">
        <v>2700</v>
      </c>
      <c r="AB2682">
        <v>0</v>
      </c>
      <c r="AC2682">
        <v>0</v>
      </c>
      <c r="AD2682">
        <v>2</v>
      </c>
      <c r="AE2682">
        <v>615</v>
      </c>
      <c r="AF2682">
        <v>1</v>
      </c>
      <c r="AQ2682">
        <v>0</v>
      </c>
      <c r="AR2682">
        <f t="shared" si="41"/>
        <v>0</v>
      </c>
      <c r="AS2682">
        <v>1</v>
      </c>
      <c r="AT2682" t="s">
        <v>134</v>
      </c>
      <c r="AU2682">
        <v>43</v>
      </c>
    </row>
    <row r="2683" spans="1:47">
      <c r="A2683" t="s">
        <v>9888</v>
      </c>
      <c r="B2683" t="s">
        <v>293</v>
      </c>
      <c r="C2683">
        <v>310</v>
      </c>
      <c r="D2683" t="s">
        <v>9889</v>
      </c>
      <c r="E2683">
        <v>0</v>
      </c>
      <c r="J2683">
        <v>0.18143999999999999</v>
      </c>
      <c r="K2683">
        <v>0</v>
      </c>
      <c r="L2683">
        <v>0</v>
      </c>
      <c r="M2683">
        <v>0</v>
      </c>
      <c r="N2683">
        <v>0</v>
      </c>
      <c r="P2683">
        <v>0</v>
      </c>
      <c r="Q2683">
        <v>0</v>
      </c>
      <c r="R2683">
        <v>0</v>
      </c>
      <c r="S2683" t="s">
        <v>296</v>
      </c>
      <c r="T2683">
        <v>0</v>
      </c>
      <c r="Y2683">
        <v>0</v>
      </c>
      <c r="AB2683">
        <v>0</v>
      </c>
      <c r="AC2683">
        <v>0</v>
      </c>
      <c r="AD2683">
        <v>0</v>
      </c>
      <c r="AE2683">
        <v>0</v>
      </c>
      <c r="AF2683">
        <v>0</v>
      </c>
      <c r="AG2683" t="s">
        <v>845</v>
      </c>
      <c r="AQ2683">
        <v>1</v>
      </c>
      <c r="AR2683">
        <f t="shared" si="41"/>
        <v>0</v>
      </c>
      <c r="AS2683">
        <v>1</v>
      </c>
      <c r="AT2683" t="s">
        <v>135</v>
      </c>
      <c r="AU2683">
        <v>44</v>
      </c>
    </row>
    <row r="2684" spans="1:47">
      <c r="A2684" t="s">
        <v>9890</v>
      </c>
      <c r="C2684">
        <v>310</v>
      </c>
      <c r="D2684" t="s">
        <v>9891</v>
      </c>
      <c r="E2684">
        <v>101</v>
      </c>
      <c r="F2684" t="s">
        <v>9886</v>
      </c>
      <c r="G2684" t="s">
        <v>219</v>
      </c>
      <c r="H2684" t="s">
        <v>220</v>
      </c>
      <c r="I2684" t="s">
        <v>9892</v>
      </c>
      <c r="J2684">
        <v>0.16930000000000001</v>
      </c>
      <c r="K2684">
        <v>0</v>
      </c>
      <c r="L2684">
        <v>0</v>
      </c>
      <c r="M2684">
        <v>1</v>
      </c>
      <c r="N2684">
        <v>1</v>
      </c>
      <c r="O2684" t="s">
        <v>659</v>
      </c>
      <c r="P2684">
        <v>1</v>
      </c>
      <c r="Q2684">
        <v>1</v>
      </c>
      <c r="R2684">
        <v>5200</v>
      </c>
      <c r="S2684" t="s">
        <v>223</v>
      </c>
      <c r="T2684">
        <v>0</v>
      </c>
      <c r="U2684" t="s">
        <v>9890</v>
      </c>
      <c r="V2684" t="s">
        <v>933</v>
      </c>
      <c r="W2684" t="s">
        <v>659</v>
      </c>
      <c r="X2684" t="s">
        <v>659</v>
      </c>
      <c r="Y2684">
        <v>5200</v>
      </c>
      <c r="AB2684">
        <v>0</v>
      </c>
      <c r="AC2684">
        <v>0</v>
      </c>
      <c r="AD2684">
        <v>2</v>
      </c>
      <c r="AE2684">
        <v>768</v>
      </c>
      <c r="AF2684">
        <v>1</v>
      </c>
      <c r="AQ2684">
        <v>0</v>
      </c>
      <c r="AR2684">
        <f t="shared" si="41"/>
        <v>0</v>
      </c>
      <c r="AS2684">
        <v>1</v>
      </c>
      <c r="AT2684" t="s">
        <v>134</v>
      </c>
      <c r="AU2684">
        <v>43</v>
      </c>
    </row>
    <row r="2685" spans="1:47">
      <c r="A2685" t="s">
        <v>9893</v>
      </c>
      <c r="C2685">
        <v>310</v>
      </c>
      <c r="D2685" t="s">
        <v>9894</v>
      </c>
      <c r="E2685">
        <v>101</v>
      </c>
      <c r="F2685" t="s">
        <v>9895</v>
      </c>
      <c r="G2685" t="s">
        <v>422</v>
      </c>
      <c r="H2685" t="s">
        <v>220</v>
      </c>
      <c r="I2685" t="s">
        <v>9896</v>
      </c>
      <c r="J2685">
        <v>0.94227000000000005</v>
      </c>
      <c r="K2685">
        <v>0</v>
      </c>
      <c r="L2685">
        <v>0</v>
      </c>
      <c r="M2685">
        <v>1</v>
      </c>
      <c r="N2685">
        <v>1</v>
      </c>
      <c r="O2685" t="s">
        <v>659</v>
      </c>
      <c r="P2685">
        <v>2</v>
      </c>
      <c r="Q2685">
        <v>2</v>
      </c>
      <c r="R2685">
        <v>47700</v>
      </c>
      <c r="S2685" t="s">
        <v>223</v>
      </c>
      <c r="T2685">
        <v>0</v>
      </c>
      <c r="U2685" t="s">
        <v>9893</v>
      </c>
      <c r="V2685" t="s">
        <v>933</v>
      </c>
      <c r="W2685" t="s">
        <v>659</v>
      </c>
      <c r="X2685" t="s">
        <v>659</v>
      </c>
      <c r="Y2685">
        <v>23850</v>
      </c>
      <c r="AB2685">
        <v>0</v>
      </c>
      <c r="AC2685">
        <v>0</v>
      </c>
      <c r="AD2685">
        <v>3</v>
      </c>
      <c r="AE2685">
        <v>2259</v>
      </c>
      <c r="AF2685">
        <v>1.75</v>
      </c>
      <c r="AQ2685">
        <v>1</v>
      </c>
      <c r="AR2685">
        <f t="shared" si="41"/>
        <v>0</v>
      </c>
      <c r="AS2685">
        <v>1</v>
      </c>
      <c r="AT2685" t="s">
        <v>135</v>
      </c>
      <c r="AU2685">
        <v>44</v>
      </c>
    </row>
    <row r="2686" spans="1:47">
      <c r="A2686" t="s">
        <v>248</v>
      </c>
      <c r="C2686">
        <v>310</v>
      </c>
      <c r="E2686">
        <v>0</v>
      </c>
      <c r="J2686">
        <v>1.9400000000000001E-3</v>
      </c>
      <c r="K2686">
        <v>0</v>
      </c>
      <c r="L2686">
        <v>0</v>
      </c>
      <c r="M2686">
        <v>0</v>
      </c>
      <c r="N2686">
        <v>0</v>
      </c>
      <c r="P2686">
        <v>0</v>
      </c>
      <c r="Q2686">
        <v>0</v>
      </c>
      <c r="R2686">
        <v>0</v>
      </c>
      <c r="S2686" t="s">
        <v>249</v>
      </c>
      <c r="T2686">
        <v>0</v>
      </c>
      <c r="Y2686">
        <v>0</v>
      </c>
      <c r="AB2686">
        <v>0</v>
      </c>
      <c r="AC2686">
        <v>0</v>
      </c>
      <c r="AD2686">
        <v>0</v>
      </c>
      <c r="AE2686">
        <v>0</v>
      </c>
      <c r="AF2686">
        <v>0</v>
      </c>
      <c r="AQ2686">
        <v>0</v>
      </c>
      <c r="AR2686">
        <f t="shared" si="41"/>
        <v>0</v>
      </c>
      <c r="AS2686">
        <v>1</v>
      </c>
      <c r="AT2686" t="s">
        <v>134</v>
      </c>
      <c r="AU2686">
        <v>43</v>
      </c>
    </row>
    <row r="2687" spans="1:47">
      <c r="A2687" t="s">
        <v>9897</v>
      </c>
      <c r="C2687">
        <v>310</v>
      </c>
      <c r="D2687" t="s">
        <v>9898</v>
      </c>
      <c r="E2687">
        <v>101</v>
      </c>
      <c r="F2687" t="s">
        <v>9899</v>
      </c>
      <c r="G2687" t="s">
        <v>219</v>
      </c>
      <c r="H2687" t="s">
        <v>220</v>
      </c>
      <c r="I2687" t="s">
        <v>9900</v>
      </c>
      <c r="J2687">
        <v>0.18273</v>
      </c>
      <c r="K2687">
        <v>0</v>
      </c>
      <c r="L2687">
        <v>0</v>
      </c>
      <c r="M2687">
        <v>1</v>
      </c>
      <c r="N2687">
        <v>1</v>
      </c>
      <c r="O2687" t="s">
        <v>659</v>
      </c>
      <c r="P2687">
        <v>1</v>
      </c>
      <c r="Q2687">
        <v>1</v>
      </c>
      <c r="R2687">
        <v>6300</v>
      </c>
      <c r="S2687" t="s">
        <v>223</v>
      </c>
      <c r="T2687">
        <v>0</v>
      </c>
      <c r="U2687" t="s">
        <v>9897</v>
      </c>
      <c r="V2687" t="s">
        <v>933</v>
      </c>
      <c r="W2687" t="s">
        <v>659</v>
      </c>
      <c r="X2687" t="s">
        <v>659</v>
      </c>
      <c r="Y2687">
        <v>6300</v>
      </c>
      <c r="AB2687">
        <v>0</v>
      </c>
      <c r="AC2687">
        <v>0</v>
      </c>
      <c r="AD2687">
        <v>2</v>
      </c>
      <c r="AE2687">
        <v>918</v>
      </c>
      <c r="AF2687">
        <v>1</v>
      </c>
      <c r="AQ2687">
        <v>2</v>
      </c>
      <c r="AR2687">
        <f t="shared" si="41"/>
        <v>0</v>
      </c>
      <c r="AS2687">
        <v>1</v>
      </c>
      <c r="AT2687" t="s">
        <v>134</v>
      </c>
      <c r="AU2687">
        <v>43</v>
      </c>
    </row>
    <row r="2688" spans="1:47">
      <c r="A2688" t="s">
        <v>9901</v>
      </c>
      <c r="C2688">
        <v>310</v>
      </c>
      <c r="D2688" t="s">
        <v>9902</v>
      </c>
      <c r="E2688">
        <v>104</v>
      </c>
      <c r="F2688" t="s">
        <v>9903</v>
      </c>
      <c r="G2688" t="s">
        <v>422</v>
      </c>
      <c r="H2688" t="s">
        <v>1213</v>
      </c>
      <c r="I2688" t="s">
        <v>9904</v>
      </c>
      <c r="J2688">
        <v>0.21518000000000001</v>
      </c>
      <c r="K2688">
        <v>0</v>
      </c>
      <c r="L2688">
        <v>0</v>
      </c>
      <c r="M2688">
        <v>1</v>
      </c>
      <c r="N2688">
        <v>1</v>
      </c>
      <c r="O2688" t="s">
        <v>659</v>
      </c>
      <c r="P2688">
        <v>1</v>
      </c>
      <c r="Q2688">
        <v>1</v>
      </c>
      <c r="R2688">
        <v>18000</v>
      </c>
      <c r="S2688" t="s">
        <v>223</v>
      </c>
      <c r="T2688">
        <v>0</v>
      </c>
      <c r="U2688" t="s">
        <v>9901</v>
      </c>
      <c r="V2688" t="s">
        <v>927</v>
      </c>
      <c r="W2688" t="s">
        <v>659</v>
      </c>
      <c r="X2688" t="s">
        <v>659</v>
      </c>
      <c r="Y2688">
        <v>18000</v>
      </c>
      <c r="AB2688">
        <v>0</v>
      </c>
      <c r="AC2688">
        <v>0</v>
      </c>
      <c r="AD2688">
        <v>6</v>
      </c>
      <c r="AE2688">
        <v>2300</v>
      </c>
      <c r="AF2688">
        <v>1</v>
      </c>
      <c r="AQ2688">
        <v>1</v>
      </c>
      <c r="AR2688">
        <f t="shared" si="41"/>
        <v>0</v>
      </c>
      <c r="AS2688">
        <v>1</v>
      </c>
      <c r="AT2688" t="s">
        <v>135</v>
      </c>
      <c r="AU2688">
        <v>44</v>
      </c>
    </row>
    <row r="2689" spans="1:47">
      <c r="A2689" t="s">
        <v>248</v>
      </c>
      <c r="C2689">
        <v>310</v>
      </c>
      <c r="E2689">
        <v>0</v>
      </c>
      <c r="J2689">
        <v>6.7600000000000004E-3</v>
      </c>
      <c r="K2689">
        <v>0</v>
      </c>
      <c r="L2689">
        <v>0</v>
      </c>
      <c r="M2689">
        <v>0</v>
      </c>
      <c r="N2689">
        <v>0</v>
      </c>
      <c r="P2689">
        <v>0</v>
      </c>
      <c r="Q2689">
        <v>0</v>
      </c>
      <c r="R2689">
        <v>0</v>
      </c>
      <c r="S2689" t="s">
        <v>249</v>
      </c>
      <c r="T2689">
        <v>0</v>
      </c>
      <c r="Y2689">
        <v>0</v>
      </c>
      <c r="AB2689">
        <v>0</v>
      </c>
      <c r="AC2689">
        <v>0</v>
      </c>
      <c r="AD2689">
        <v>0</v>
      </c>
      <c r="AE2689">
        <v>0</v>
      </c>
      <c r="AF2689">
        <v>0</v>
      </c>
      <c r="AQ2689">
        <v>0</v>
      </c>
      <c r="AR2689">
        <f t="shared" si="41"/>
        <v>0</v>
      </c>
      <c r="AS2689">
        <v>1</v>
      </c>
      <c r="AT2689" t="s">
        <v>134</v>
      </c>
      <c r="AU2689">
        <v>43</v>
      </c>
    </row>
    <row r="2690" spans="1:47">
      <c r="A2690" t="s">
        <v>248</v>
      </c>
      <c r="C2690">
        <v>310</v>
      </c>
      <c r="E2690">
        <v>0</v>
      </c>
      <c r="J2690">
        <v>4.206E-2</v>
      </c>
      <c r="K2690">
        <v>0</v>
      </c>
      <c r="L2690">
        <v>0</v>
      </c>
      <c r="M2690">
        <v>0</v>
      </c>
      <c r="N2690">
        <v>0</v>
      </c>
      <c r="P2690">
        <v>0</v>
      </c>
      <c r="Q2690">
        <v>0</v>
      </c>
      <c r="R2690">
        <v>0</v>
      </c>
      <c r="S2690" t="s">
        <v>249</v>
      </c>
      <c r="T2690">
        <v>0</v>
      </c>
      <c r="Y2690">
        <v>0</v>
      </c>
      <c r="AB2690">
        <v>0</v>
      </c>
      <c r="AC2690">
        <v>0</v>
      </c>
      <c r="AD2690">
        <v>0</v>
      </c>
      <c r="AE2690">
        <v>0</v>
      </c>
      <c r="AF2690">
        <v>0</v>
      </c>
      <c r="AQ2690">
        <v>0</v>
      </c>
      <c r="AR2690">
        <f t="shared" ref="AR2690:AR2753" si="42">AB2690*9.68*VLOOKUP(AU2690,atten,10,FALSE)</f>
        <v>0</v>
      </c>
      <c r="AS2690">
        <v>1</v>
      </c>
      <c r="AT2690" t="s">
        <v>134</v>
      </c>
      <c r="AU2690">
        <v>43</v>
      </c>
    </row>
    <row r="2691" spans="1:47">
      <c r="A2691" t="s">
        <v>9109</v>
      </c>
      <c r="C2691">
        <v>310</v>
      </c>
      <c r="D2691" t="s">
        <v>9110</v>
      </c>
      <c r="E2691">
        <v>903</v>
      </c>
      <c r="F2691" t="s">
        <v>821</v>
      </c>
      <c r="G2691" t="s">
        <v>422</v>
      </c>
      <c r="H2691" t="s">
        <v>822</v>
      </c>
      <c r="I2691" t="s">
        <v>9111</v>
      </c>
      <c r="J2691">
        <v>0.71860000000000002</v>
      </c>
      <c r="K2691">
        <v>0</v>
      </c>
      <c r="L2691">
        <v>1</v>
      </c>
      <c r="M2691">
        <v>0</v>
      </c>
      <c r="N2691">
        <v>1</v>
      </c>
      <c r="P2691">
        <v>0</v>
      </c>
      <c r="Q2691">
        <v>1</v>
      </c>
      <c r="R2691">
        <v>3900</v>
      </c>
      <c r="S2691" t="s">
        <v>243</v>
      </c>
      <c r="T2691">
        <v>3900</v>
      </c>
      <c r="U2691" t="s">
        <v>9109</v>
      </c>
      <c r="X2691" t="s">
        <v>225</v>
      </c>
      <c r="Y2691">
        <v>3900</v>
      </c>
      <c r="AB2691">
        <v>0</v>
      </c>
      <c r="AC2691">
        <v>1</v>
      </c>
      <c r="AD2691">
        <v>0</v>
      </c>
      <c r="AE2691">
        <v>0</v>
      </c>
      <c r="AF2691">
        <v>0</v>
      </c>
      <c r="AQ2691">
        <v>1</v>
      </c>
      <c r="AR2691">
        <f t="shared" si="42"/>
        <v>0</v>
      </c>
      <c r="AS2691">
        <v>1</v>
      </c>
      <c r="AT2691" t="s">
        <v>135</v>
      </c>
      <c r="AU2691">
        <v>44</v>
      </c>
    </row>
    <row r="2692" spans="1:47">
      <c r="A2692" t="s">
        <v>9905</v>
      </c>
      <c r="C2692">
        <v>310</v>
      </c>
      <c r="D2692" t="s">
        <v>9906</v>
      </c>
      <c r="E2692">
        <v>131</v>
      </c>
      <c r="F2692" t="s">
        <v>8252</v>
      </c>
      <c r="G2692" t="s">
        <v>219</v>
      </c>
      <c r="H2692" t="s">
        <v>407</v>
      </c>
      <c r="I2692" t="s">
        <v>9907</v>
      </c>
      <c r="J2692">
        <v>0.60250000000000004</v>
      </c>
      <c r="K2692">
        <v>0</v>
      </c>
      <c r="L2692">
        <v>0</v>
      </c>
      <c r="M2692">
        <v>0</v>
      </c>
      <c r="N2692">
        <v>0</v>
      </c>
      <c r="P2692">
        <v>0</v>
      </c>
      <c r="Q2692">
        <v>0</v>
      </c>
      <c r="R2692">
        <v>0</v>
      </c>
      <c r="S2692" t="s">
        <v>223</v>
      </c>
      <c r="T2692">
        <v>0</v>
      </c>
      <c r="U2692" t="s">
        <v>9905</v>
      </c>
      <c r="Y2692">
        <v>0</v>
      </c>
      <c r="AB2692">
        <v>0</v>
      </c>
      <c r="AC2692">
        <v>0</v>
      </c>
      <c r="AD2692">
        <v>0</v>
      </c>
      <c r="AE2692">
        <v>0</v>
      </c>
      <c r="AF2692">
        <v>0</v>
      </c>
      <c r="AQ2692">
        <v>8</v>
      </c>
      <c r="AR2692">
        <f t="shared" si="42"/>
        <v>0</v>
      </c>
      <c r="AS2692">
        <v>1</v>
      </c>
      <c r="AT2692" t="s">
        <v>134</v>
      </c>
      <c r="AU2692">
        <v>43</v>
      </c>
    </row>
    <row r="2693" spans="1:47">
      <c r="A2693" t="s">
        <v>9908</v>
      </c>
      <c r="C2693">
        <v>310</v>
      </c>
      <c r="D2693" t="s">
        <v>9909</v>
      </c>
      <c r="E2693">
        <v>101</v>
      </c>
      <c r="F2693" t="s">
        <v>9910</v>
      </c>
      <c r="G2693" t="s">
        <v>219</v>
      </c>
      <c r="H2693" t="s">
        <v>220</v>
      </c>
      <c r="I2693" t="s">
        <v>9911</v>
      </c>
      <c r="J2693">
        <v>0.95950999999999997</v>
      </c>
      <c r="K2693">
        <v>1</v>
      </c>
      <c r="L2693">
        <v>1</v>
      </c>
      <c r="M2693">
        <v>1</v>
      </c>
      <c r="N2693">
        <v>1</v>
      </c>
      <c r="O2693" t="s">
        <v>225</v>
      </c>
      <c r="P2693">
        <v>0</v>
      </c>
      <c r="Q2693">
        <v>1</v>
      </c>
      <c r="R2693">
        <v>1400</v>
      </c>
      <c r="S2693" t="s">
        <v>223</v>
      </c>
      <c r="T2693">
        <v>1400</v>
      </c>
      <c r="U2693" t="s">
        <v>9908</v>
      </c>
      <c r="V2693" t="s">
        <v>413</v>
      </c>
      <c r="W2693" t="s">
        <v>225</v>
      </c>
      <c r="X2693" t="s">
        <v>225</v>
      </c>
      <c r="Y2693">
        <v>1400</v>
      </c>
      <c r="AB2693">
        <v>1</v>
      </c>
      <c r="AC2693">
        <v>1</v>
      </c>
      <c r="AD2693">
        <v>3</v>
      </c>
      <c r="AE2693">
        <v>1280</v>
      </c>
      <c r="AF2693">
        <v>1</v>
      </c>
      <c r="AQ2693">
        <v>1</v>
      </c>
      <c r="AR2693">
        <f t="shared" si="42"/>
        <v>9.68</v>
      </c>
      <c r="AS2693">
        <v>1</v>
      </c>
      <c r="AT2693" t="s">
        <v>136</v>
      </c>
      <c r="AU2693">
        <v>45</v>
      </c>
    </row>
    <row r="2694" spans="1:47">
      <c r="A2694" t="s">
        <v>248</v>
      </c>
      <c r="C2694">
        <v>310</v>
      </c>
      <c r="E2694">
        <v>0</v>
      </c>
      <c r="J2694">
        <v>6.8300000000000001E-3</v>
      </c>
      <c r="K2694">
        <v>0</v>
      </c>
      <c r="L2694">
        <v>0</v>
      </c>
      <c r="M2694">
        <v>0</v>
      </c>
      <c r="N2694">
        <v>0</v>
      </c>
      <c r="P2694">
        <v>0</v>
      </c>
      <c r="Q2694">
        <v>0</v>
      </c>
      <c r="R2694">
        <v>0</v>
      </c>
      <c r="S2694" t="s">
        <v>249</v>
      </c>
      <c r="T2694">
        <v>0</v>
      </c>
      <c r="Y2694">
        <v>0</v>
      </c>
      <c r="AB2694">
        <v>0</v>
      </c>
      <c r="AC2694">
        <v>0</v>
      </c>
      <c r="AD2694">
        <v>0</v>
      </c>
      <c r="AE2694">
        <v>0</v>
      </c>
      <c r="AF2694">
        <v>0</v>
      </c>
      <c r="AQ2694">
        <v>0</v>
      </c>
      <c r="AR2694">
        <f t="shared" si="42"/>
        <v>0</v>
      </c>
      <c r="AS2694">
        <v>1</v>
      </c>
      <c r="AT2694" t="s">
        <v>134</v>
      </c>
      <c r="AU2694">
        <v>43</v>
      </c>
    </row>
    <row r="2695" spans="1:47">
      <c r="A2695" t="s">
        <v>9912</v>
      </c>
      <c r="C2695">
        <v>310</v>
      </c>
      <c r="D2695" t="s">
        <v>9913</v>
      </c>
      <c r="E2695">
        <v>101</v>
      </c>
      <c r="F2695" t="s">
        <v>9914</v>
      </c>
      <c r="G2695" t="s">
        <v>422</v>
      </c>
      <c r="H2695" t="s">
        <v>220</v>
      </c>
      <c r="I2695" t="s">
        <v>9915</v>
      </c>
      <c r="J2695">
        <v>0.15076000000000001</v>
      </c>
      <c r="K2695">
        <v>0</v>
      </c>
      <c r="L2695">
        <v>0</v>
      </c>
      <c r="M2695">
        <v>1</v>
      </c>
      <c r="N2695">
        <v>1</v>
      </c>
      <c r="O2695" t="s">
        <v>659</v>
      </c>
      <c r="P2695">
        <v>1</v>
      </c>
      <c r="Q2695">
        <v>1</v>
      </c>
      <c r="R2695">
        <v>2700</v>
      </c>
      <c r="S2695" t="s">
        <v>223</v>
      </c>
      <c r="T2695">
        <v>0</v>
      </c>
      <c r="U2695" t="s">
        <v>9912</v>
      </c>
      <c r="V2695" t="s">
        <v>933</v>
      </c>
      <c r="W2695" t="s">
        <v>659</v>
      </c>
      <c r="X2695" t="s">
        <v>659</v>
      </c>
      <c r="Y2695">
        <v>2700</v>
      </c>
      <c r="AB2695">
        <v>0</v>
      </c>
      <c r="AC2695">
        <v>0</v>
      </c>
      <c r="AD2695">
        <v>2</v>
      </c>
      <c r="AE2695">
        <v>942</v>
      </c>
      <c r="AF2695">
        <v>1</v>
      </c>
      <c r="AQ2695">
        <v>1</v>
      </c>
      <c r="AR2695">
        <f t="shared" si="42"/>
        <v>0</v>
      </c>
      <c r="AS2695">
        <v>1</v>
      </c>
      <c r="AT2695" t="s">
        <v>134</v>
      </c>
      <c r="AU2695">
        <v>43</v>
      </c>
    </row>
    <row r="2696" spans="1:47">
      <c r="A2696" t="s">
        <v>9916</v>
      </c>
      <c r="C2696">
        <v>310</v>
      </c>
      <c r="D2696" t="s">
        <v>9917</v>
      </c>
      <c r="E2696">
        <v>101</v>
      </c>
      <c r="F2696" t="s">
        <v>9918</v>
      </c>
      <c r="G2696" t="s">
        <v>219</v>
      </c>
      <c r="H2696" t="s">
        <v>220</v>
      </c>
      <c r="I2696" t="s">
        <v>9919</v>
      </c>
      <c r="J2696">
        <v>2.0446499999999999</v>
      </c>
      <c r="K2696">
        <v>1</v>
      </c>
      <c r="L2696">
        <v>1</v>
      </c>
      <c r="M2696">
        <v>1</v>
      </c>
      <c r="N2696">
        <v>1</v>
      </c>
      <c r="O2696" t="s">
        <v>225</v>
      </c>
      <c r="P2696">
        <v>0</v>
      </c>
      <c r="Q2696">
        <v>1</v>
      </c>
      <c r="R2696">
        <v>2600</v>
      </c>
      <c r="S2696" t="s">
        <v>223</v>
      </c>
      <c r="T2696">
        <v>2600</v>
      </c>
      <c r="U2696" t="s">
        <v>9916</v>
      </c>
      <c r="V2696" t="s">
        <v>413</v>
      </c>
      <c r="W2696" t="s">
        <v>225</v>
      </c>
      <c r="X2696" t="s">
        <v>225</v>
      </c>
      <c r="Y2696">
        <v>2600</v>
      </c>
      <c r="AB2696">
        <v>1</v>
      </c>
      <c r="AC2696">
        <v>1</v>
      </c>
      <c r="AD2696">
        <v>2</v>
      </c>
      <c r="AE2696">
        <v>1404</v>
      </c>
      <c r="AF2696">
        <v>1</v>
      </c>
      <c r="AQ2696">
        <v>1</v>
      </c>
      <c r="AR2696">
        <f t="shared" si="42"/>
        <v>9.68</v>
      </c>
      <c r="AS2696">
        <v>1</v>
      </c>
      <c r="AT2696" t="s">
        <v>136</v>
      </c>
      <c r="AU2696">
        <v>45</v>
      </c>
    </row>
    <row r="2697" spans="1:47">
      <c r="A2697" t="s">
        <v>9920</v>
      </c>
      <c r="C2697">
        <v>310</v>
      </c>
      <c r="D2697" t="s">
        <v>9921</v>
      </c>
      <c r="E2697">
        <v>101</v>
      </c>
      <c r="F2697" t="s">
        <v>9922</v>
      </c>
      <c r="G2697" t="s">
        <v>219</v>
      </c>
      <c r="H2697" t="s">
        <v>220</v>
      </c>
      <c r="I2697" t="s">
        <v>9923</v>
      </c>
      <c r="J2697">
        <v>0.16153999999999999</v>
      </c>
      <c r="K2697">
        <v>0</v>
      </c>
      <c r="L2697">
        <v>0</v>
      </c>
      <c r="M2697">
        <v>1</v>
      </c>
      <c r="N2697">
        <v>1</v>
      </c>
      <c r="O2697" t="s">
        <v>659</v>
      </c>
      <c r="P2697">
        <v>1</v>
      </c>
      <c r="Q2697">
        <v>1</v>
      </c>
      <c r="R2697">
        <v>1300</v>
      </c>
      <c r="S2697" t="s">
        <v>223</v>
      </c>
      <c r="T2697">
        <v>0</v>
      </c>
      <c r="U2697" t="s">
        <v>9920</v>
      </c>
      <c r="V2697" t="s">
        <v>933</v>
      </c>
      <c r="W2697" t="s">
        <v>659</v>
      </c>
      <c r="X2697" t="s">
        <v>659</v>
      </c>
      <c r="Y2697">
        <v>1300</v>
      </c>
      <c r="AB2697">
        <v>0</v>
      </c>
      <c r="AC2697">
        <v>0</v>
      </c>
      <c r="AD2697">
        <v>3</v>
      </c>
      <c r="AE2697">
        <v>1073</v>
      </c>
      <c r="AF2697">
        <v>1.5</v>
      </c>
      <c r="AQ2697">
        <v>2</v>
      </c>
      <c r="AR2697">
        <f t="shared" si="42"/>
        <v>0</v>
      </c>
      <c r="AS2697">
        <v>1</v>
      </c>
      <c r="AT2697" t="s">
        <v>134</v>
      </c>
      <c r="AU2697">
        <v>43</v>
      </c>
    </row>
    <row r="2698" spans="1:47">
      <c r="A2698" t="s">
        <v>9924</v>
      </c>
      <c r="C2698">
        <v>310</v>
      </c>
      <c r="D2698" t="s">
        <v>9925</v>
      </c>
      <c r="E2698">
        <v>101</v>
      </c>
      <c r="F2698" t="s">
        <v>9926</v>
      </c>
      <c r="G2698" t="s">
        <v>219</v>
      </c>
      <c r="H2698" t="s">
        <v>220</v>
      </c>
      <c r="I2698" t="s">
        <v>9927</v>
      </c>
      <c r="J2698">
        <v>0.78842000000000001</v>
      </c>
      <c r="K2698">
        <v>0</v>
      </c>
      <c r="L2698">
        <v>0</v>
      </c>
      <c r="M2698">
        <v>1</v>
      </c>
      <c r="N2698">
        <v>1</v>
      </c>
      <c r="O2698" t="s">
        <v>659</v>
      </c>
      <c r="P2698">
        <v>1</v>
      </c>
      <c r="Q2698">
        <v>1</v>
      </c>
      <c r="R2698">
        <v>11700</v>
      </c>
      <c r="S2698" t="s">
        <v>223</v>
      </c>
      <c r="T2698">
        <v>0</v>
      </c>
      <c r="U2698" t="s">
        <v>9924</v>
      </c>
      <c r="V2698" t="s">
        <v>933</v>
      </c>
      <c r="W2698" t="s">
        <v>659</v>
      </c>
      <c r="X2698" t="s">
        <v>659</v>
      </c>
      <c r="Y2698">
        <v>11700</v>
      </c>
      <c r="AB2698">
        <v>0</v>
      </c>
      <c r="AC2698">
        <v>0</v>
      </c>
      <c r="AD2698">
        <v>4</v>
      </c>
      <c r="AE2698">
        <v>1976</v>
      </c>
      <c r="AF2698">
        <v>2</v>
      </c>
      <c r="AQ2698">
        <v>1</v>
      </c>
      <c r="AR2698">
        <f t="shared" si="42"/>
        <v>0</v>
      </c>
      <c r="AS2698">
        <v>1</v>
      </c>
      <c r="AT2698" t="s">
        <v>136</v>
      </c>
      <c r="AU2698">
        <v>45</v>
      </c>
    </row>
    <row r="2699" spans="1:47">
      <c r="A2699" t="s">
        <v>9928</v>
      </c>
      <c r="C2699">
        <v>310</v>
      </c>
      <c r="D2699" t="s">
        <v>9929</v>
      </c>
      <c r="E2699">
        <v>101</v>
      </c>
      <c r="F2699" t="s">
        <v>9930</v>
      </c>
      <c r="G2699" t="s">
        <v>422</v>
      </c>
      <c r="H2699" t="s">
        <v>220</v>
      </c>
      <c r="I2699" t="s">
        <v>9931</v>
      </c>
      <c r="J2699">
        <v>0.18981000000000001</v>
      </c>
      <c r="K2699">
        <v>0</v>
      </c>
      <c r="L2699">
        <v>0</v>
      </c>
      <c r="M2699">
        <v>1</v>
      </c>
      <c r="N2699">
        <v>1</v>
      </c>
      <c r="O2699" t="s">
        <v>659</v>
      </c>
      <c r="P2699">
        <v>1</v>
      </c>
      <c r="Q2699">
        <v>1</v>
      </c>
      <c r="R2699">
        <v>4600</v>
      </c>
      <c r="S2699" t="s">
        <v>223</v>
      </c>
      <c r="T2699">
        <v>0</v>
      </c>
      <c r="U2699" t="s">
        <v>9928</v>
      </c>
      <c r="V2699" t="s">
        <v>927</v>
      </c>
      <c r="W2699" t="s">
        <v>659</v>
      </c>
      <c r="X2699" t="s">
        <v>659</v>
      </c>
      <c r="Y2699">
        <v>4600</v>
      </c>
      <c r="AB2699">
        <v>0</v>
      </c>
      <c r="AC2699">
        <v>0</v>
      </c>
      <c r="AD2699">
        <v>2</v>
      </c>
      <c r="AE2699">
        <v>1661</v>
      </c>
      <c r="AF2699">
        <v>1.75</v>
      </c>
      <c r="AQ2699">
        <v>1</v>
      </c>
      <c r="AR2699">
        <f t="shared" si="42"/>
        <v>0</v>
      </c>
      <c r="AS2699">
        <v>1</v>
      </c>
      <c r="AT2699" t="s">
        <v>135</v>
      </c>
      <c r="AU2699">
        <v>44</v>
      </c>
    </row>
    <row r="2700" spans="1:47">
      <c r="A2700" t="s">
        <v>9932</v>
      </c>
      <c r="C2700">
        <v>310</v>
      </c>
      <c r="D2700" t="s">
        <v>9933</v>
      </c>
      <c r="E2700">
        <v>101</v>
      </c>
      <c r="F2700" t="s">
        <v>6905</v>
      </c>
      <c r="G2700" t="s">
        <v>219</v>
      </c>
      <c r="H2700" t="s">
        <v>220</v>
      </c>
      <c r="I2700" t="s">
        <v>9934</v>
      </c>
      <c r="J2700">
        <v>0.40350000000000003</v>
      </c>
      <c r="K2700">
        <v>0</v>
      </c>
      <c r="L2700">
        <v>0</v>
      </c>
      <c r="M2700">
        <v>1</v>
      </c>
      <c r="N2700">
        <v>1</v>
      </c>
      <c r="O2700" t="s">
        <v>659</v>
      </c>
      <c r="P2700">
        <v>1</v>
      </c>
      <c r="Q2700">
        <v>1</v>
      </c>
      <c r="R2700">
        <v>11900</v>
      </c>
      <c r="S2700" t="s">
        <v>223</v>
      </c>
      <c r="T2700">
        <v>0</v>
      </c>
      <c r="U2700" t="s">
        <v>9932</v>
      </c>
      <c r="V2700" t="s">
        <v>927</v>
      </c>
      <c r="W2700" t="s">
        <v>659</v>
      </c>
      <c r="X2700" t="s">
        <v>659</v>
      </c>
      <c r="Y2700">
        <v>11900</v>
      </c>
      <c r="AB2700">
        <v>0</v>
      </c>
      <c r="AC2700">
        <v>0</v>
      </c>
      <c r="AD2700">
        <v>3</v>
      </c>
      <c r="AE2700">
        <v>1164</v>
      </c>
      <c r="AF2700">
        <v>1</v>
      </c>
      <c r="AQ2700">
        <v>3</v>
      </c>
      <c r="AR2700">
        <f t="shared" si="42"/>
        <v>0</v>
      </c>
      <c r="AS2700">
        <v>1</v>
      </c>
      <c r="AT2700" t="s">
        <v>134</v>
      </c>
      <c r="AU2700">
        <v>43</v>
      </c>
    </row>
    <row r="2701" spans="1:47">
      <c r="A2701" t="s">
        <v>9935</v>
      </c>
      <c r="C2701">
        <v>310</v>
      </c>
      <c r="D2701" t="s">
        <v>9936</v>
      </c>
      <c r="E2701">
        <v>101</v>
      </c>
      <c r="F2701" t="s">
        <v>9937</v>
      </c>
      <c r="G2701" t="s">
        <v>422</v>
      </c>
      <c r="H2701" t="s">
        <v>220</v>
      </c>
      <c r="I2701" t="s">
        <v>9938</v>
      </c>
      <c r="J2701">
        <v>0.39660000000000001</v>
      </c>
      <c r="K2701">
        <v>0</v>
      </c>
      <c r="L2701">
        <v>0</v>
      </c>
      <c r="M2701">
        <v>1</v>
      </c>
      <c r="N2701">
        <v>1</v>
      </c>
      <c r="O2701" t="s">
        <v>659</v>
      </c>
      <c r="P2701">
        <v>1</v>
      </c>
      <c r="Q2701">
        <v>1</v>
      </c>
      <c r="R2701">
        <v>12600</v>
      </c>
      <c r="S2701" t="s">
        <v>223</v>
      </c>
      <c r="T2701">
        <v>0</v>
      </c>
      <c r="U2701" t="s">
        <v>9935</v>
      </c>
      <c r="V2701" t="s">
        <v>927</v>
      </c>
      <c r="W2701" t="s">
        <v>659</v>
      </c>
      <c r="X2701" t="s">
        <v>659</v>
      </c>
      <c r="Y2701">
        <v>12600</v>
      </c>
      <c r="AB2701">
        <v>0</v>
      </c>
      <c r="AC2701">
        <v>0</v>
      </c>
      <c r="AD2701">
        <v>3</v>
      </c>
      <c r="AE2701">
        <v>1092</v>
      </c>
      <c r="AF2701">
        <v>1</v>
      </c>
      <c r="AQ2701">
        <v>2</v>
      </c>
      <c r="AR2701">
        <f t="shared" si="42"/>
        <v>0</v>
      </c>
      <c r="AS2701">
        <v>1</v>
      </c>
      <c r="AT2701" t="s">
        <v>135</v>
      </c>
      <c r="AU2701">
        <v>44</v>
      </c>
    </row>
    <row r="2702" spans="1:47">
      <c r="A2702" t="s">
        <v>9109</v>
      </c>
      <c r="C2702">
        <v>310</v>
      </c>
      <c r="D2702" t="s">
        <v>9110</v>
      </c>
      <c r="E2702">
        <v>903</v>
      </c>
      <c r="F2702" t="s">
        <v>821</v>
      </c>
      <c r="G2702" t="s">
        <v>422</v>
      </c>
      <c r="H2702" t="s">
        <v>822</v>
      </c>
      <c r="I2702" t="s">
        <v>9111</v>
      </c>
      <c r="J2702">
        <v>1.3988400000000001</v>
      </c>
      <c r="K2702">
        <v>0</v>
      </c>
      <c r="L2702">
        <v>1</v>
      </c>
      <c r="M2702">
        <v>0</v>
      </c>
      <c r="N2702">
        <v>1</v>
      </c>
      <c r="P2702">
        <v>0</v>
      </c>
      <c r="Q2702">
        <v>1</v>
      </c>
      <c r="R2702">
        <v>3900</v>
      </c>
      <c r="S2702" t="s">
        <v>243</v>
      </c>
      <c r="T2702">
        <v>3900</v>
      </c>
      <c r="U2702" t="s">
        <v>9109</v>
      </c>
      <c r="X2702" t="s">
        <v>225</v>
      </c>
      <c r="Y2702">
        <v>3900</v>
      </c>
      <c r="AB2702">
        <v>0</v>
      </c>
      <c r="AC2702">
        <v>1</v>
      </c>
      <c r="AD2702">
        <v>0</v>
      </c>
      <c r="AE2702">
        <v>0</v>
      </c>
      <c r="AF2702">
        <v>0</v>
      </c>
      <c r="AQ2702">
        <v>5</v>
      </c>
      <c r="AR2702">
        <f t="shared" si="42"/>
        <v>0</v>
      </c>
      <c r="AS2702">
        <v>1</v>
      </c>
      <c r="AT2702" t="s">
        <v>135</v>
      </c>
      <c r="AU2702">
        <v>44</v>
      </c>
    </row>
    <row r="2703" spans="1:47">
      <c r="A2703" t="s">
        <v>9939</v>
      </c>
      <c r="C2703">
        <v>310</v>
      </c>
      <c r="D2703" t="s">
        <v>9940</v>
      </c>
      <c r="E2703">
        <v>101</v>
      </c>
      <c r="F2703" t="s">
        <v>9941</v>
      </c>
      <c r="G2703" t="s">
        <v>219</v>
      </c>
      <c r="H2703" t="s">
        <v>220</v>
      </c>
      <c r="I2703" t="s">
        <v>9942</v>
      </c>
      <c r="J2703">
        <v>0.24782999999999999</v>
      </c>
      <c r="K2703">
        <v>0</v>
      </c>
      <c r="L2703">
        <v>0</v>
      </c>
      <c r="M2703">
        <v>1</v>
      </c>
      <c r="N2703">
        <v>1</v>
      </c>
      <c r="O2703" t="s">
        <v>659</v>
      </c>
      <c r="P2703">
        <v>1</v>
      </c>
      <c r="Q2703">
        <v>1</v>
      </c>
      <c r="R2703">
        <v>8100</v>
      </c>
      <c r="S2703" t="s">
        <v>223</v>
      </c>
      <c r="T2703">
        <v>0</v>
      </c>
      <c r="U2703" t="s">
        <v>9939</v>
      </c>
      <c r="V2703" t="s">
        <v>933</v>
      </c>
      <c r="W2703" t="s">
        <v>659</v>
      </c>
      <c r="X2703" t="s">
        <v>659</v>
      </c>
      <c r="Y2703">
        <v>8100</v>
      </c>
      <c r="AB2703">
        <v>0</v>
      </c>
      <c r="AC2703">
        <v>0</v>
      </c>
      <c r="AD2703">
        <v>2</v>
      </c>
      <c r="AE2703">
        <v>829</v>
      </c>
      <c r="AF2703">
        <v>1</v>
      </c>
      <c r="AQ2703">
        <v>2</v>
      </c>
      <c r="AR2703">
        <f t="shared" si="42"/>
        <v>0</v>
      </c>
      <c r="AS2703">
        <v>1</v>
      </c>
      <c r="AT2703" t="s">
        <v>134</v>
      </c>
      <c r="AU2703">
        <v>43</v>
      </c>
    </row>
    <row r="2704" spans="1:47">
      <c r="A2704" t="s">
        <v>9943</v>
      </c>
      <c r="C2704">
        <v>310</v>
      </c>
      <c r="D2704" t="s">
        <v>9944</v>
      </c>
      <c r="E2704">
        <v>104</v>
      </c>
      <c r="F2704" t="s">
        <v>9472</v>
      </c>
      <c r="G2704" t="s">
        <v>422</v>
      </c>
      <c r="H2704" t="s">
        <v>1213</v>
      </c>
      <c r="I2704" t="s">
        <v>9945</v>
      </c>
      <c r="J2704">
        <v>16.653739999999999</v>
      </c>
      <c r="K2704">
        <v>1</v>
      </c>
      <c r="L2704">
        <v>1</v>
      </c>
      <c r="M2704">
        <v>1</v>
      </c>
      <c r="N2704">
        <v>1</v>
      </c>
      <c r="O2704" t="s">
        <v>225</v>
      </c>
      <c r="P2704">
        <v>0</v>
      </c>
      <c r="Q2704">
        <v>0</v>
      </c>
      <c r="R2704">
        <v>0</v>
      </c>
      <c r="S2704" t="s">
        <v>223</v>
      </c>
      <c r="T2704">
        <v>0</v>
      </c>
      <c r="U2704" t="s">
        <v>9943</v>
      </c>
      <c r="V2704" t="s">
        <v>224</v>
      </c>
      <c r="W2704" t="s">
        <v>225</v>
      </c>
      <c r="X2704" t="s">
        <v>225</v>
      </c>
      <c r="Y2704">
        <v>0</v>
      </c>
      <c r="AB2704">
        <v>2</v>
      </c>
      <c r="AC2704">
        <v>2</v>
      </c>
      <c r="AD2704">
        <v>5</v>
      </c>
      <c r="AE2704">
        <v>3182</v>
      </c>
      <c r="AF2704">
        <v>1.75</v>
      </c>
      <c r="AQ2704">
        <v>1</v>
      </c>
      <c r="AR2704">
        <f t="shared" si="42"/>
        <v>19.36</v>
      </c>
      <c r="AS2704">
        <v>1</v>
      </c>
      <c r="AT2704" t="s">
        <v>134</v>
      </c>
      <c r="AU2704">
        <v>43</v>
      </c>
    </row>
    <row r="2705" spans="1:47">
      <c r="A2705" t="s">
        <v>248</v>
      </c>
      <c r="C2705">
        <v>310</v>
      </c>
      <c r="E2705">
        <v>0</v>
      </c>
      <c r="J2705">
        <v>6.62E-3</v>
      </c>
      <c r="K2705">
        <v>0</v>
      </c>
      <c r="L2705">
        <v>0</v>
      </c>
      <c r="M2705">
        <v>0</v>
      </c>
      <c r="N2705">
        <v>0</v>
      </c>
      <c r="P2705">
        <v>0</v>
      </c>
      <c r="Q2705">
        <v>0</v>
      </c>
      <c r="R2705">
        <v>0</v>
      </c>
      <c r="S2705" t="s">
        <v>249</v>
      </c>
      <c r="T2705">
        <v>0</v>
      </c>
      <c r="Y2705">
        <v>0</v>
      </c>
      <c r="AB2705">
        <v>0</v>
      </c>
      <c r="AC2705">
        <v>0</v>
      </c>
      <c r="AD2705">
        <v>0</v>
      </c>
      <c r="AE2705">
        <v>0</v>
      </c>
      <c r="AF2705">
        <v>0</v>
      </c>
      <c r="AQ2705">
        <v>0</v>
      </c>
      <c r="AR2705">
        <f t="shared" si="42"/>
        <v>0</v>
      </c>
      <c r="AS2705">
        <v>1</v>
      </c>
      <c r="AT2705" t="s">
        <v>134</v>
      </c>
      <c r="AU2705">
        <v>43</v>
      </c>
    </row>
    <row r="2706" spans="1:47">
      <c r="A2706" t="s">
        <v>9946</v>
      </c>
      <c r="B2706" t="s">
        <v>293</v>
      </c>
      <c r="C2706">
        <v>310</v>
      </c>
      <c r="D2706" t="s">
        <v>9947</v>
      </c>
      <c r="E2706">
        <v>130</v>
      </c>
      <c r="F2706" t="s">
        <v>5663</v>
      </c>
      <c r="G2706" t="s">
        <v>422</v>
      </c>
      <c r="H2706" t="s">
        <v>9948</v>
      </c>
      <c r="J2706">
        <v>4.0099999999999997E-2</v>
      </c>
      <c r="K2706">
        <v>0</v>
      </c>
      <c r="L2706">
        <v>0</v>
      </c>
      <c r="M2706">
        <v>0</v>
      </c>
      <c r="N2706">
        <v>0</v>
      </c>
      <c r="P2706">
        <v>0</v>
      </c>
      <c r="Q2706">
        <v>0</v>
      </c>
      <c r="R2706">
        <v>0</v>
      </c>
      <c r="S2706" t="s">
        <v>296</v>
      </c>
      <c r="T2706">
        <v>0</v>
      </c>
      <c r="Y2706">
        <v>0</v>
      </c>
      <c r="AB2706">
        <v>0</v>
      </c>
      <c r="AC2706">
        <v>0</v>
      </c>
      <c r="AD2706">
        <v>0</v>
      </c>
      <c r="AE2706">
        <v>0</v>
      </c>
      <c r="AF2706">
        <v>0</v>
      </c>
      <c r="AG2706" t="s">
        <v>9949</v>
      </c>
      <c r="AQ2706">
        <v>1</v>
      </c>
      <c r="AR2706">
        <f t="shared" si="42"/>
        <v>0</v>
      </c>
      <c r="AS2706">
        <v>1</v>
      </c>
      <c r="AT2706" t="s">
        <v>135</v>
      </c>
      <c r="AU2706">
        <v>44</v>
      </c>
    </row>
    <row r="2707" spans="1:47">
      <c r="A2707" t="s">
        <v>9950</v>
      </c>
      <c r="C2707">
        <v>310</v>
      </c>
      <c r="D2707" t="s">
        <v>9951</v>
      </c>
      <c r="E2707">
        <v>101</v>
      </c>
      <c r="F2707" t="s">
        <v>9952</v>
      </c>
      <c r="G2707" t="s">
        <v>422</v>
      </c>
      <c r="H2707" t="s">
        <v>220</v>
      </c>
      <c r="I2707" t="s">
        <v>9953</v>
      </c>
      <c r="J2707">
        <v>0.29504000000000002</v>
      </c>
      <c r="K2707">
        <v>0</v>
      </c>
      <c r="L2707">
        <v>0</v>
      </c>
      <c r="M2707">
        <v>1</v>
      </c>
      <c r="N2707">
        <v>1</v>
      </c>
      <c r="O2707" t="s">
        <v>659</v>
      </c>
      <c r="P2707">
        <v>1</v>
      </c>
      <c r="Q2707">
        <v>1</v>
      </c>
      <c r="R2707">
        <v>14300</v>
      </c>
      <c r="S2707" t="s">
        <v>243</v>
      </c>
      <c r="T2707">
        <v>0</v>
      </c>
      <c r="U2707" t="s">
        <v>9950</v>
      </c>
      <c r="V2707" t="s">
        <v>933</v>
      </c>
      <c r="W2707" t="s">
        <v>659</v>
      </c>
      <c r="X2707" t="s">
        <v>659</v>
      </c>
      <c r="Y2707">
        <v>14300</v>
      </c>
      <c r="AB2707">
        <v>0</v>
      </c>
      <c r="AC2707">
        <v>0</v>
      </c>
      <c r="AD2707">
        <v>3</v>
      </c>
      <c r="AE2707">
        <v>1032</v>
      </c>
      <c r="AF2707">
        <v>1</v>
      </c>
      <c r="AQ2707">
        <v>2</v>
      </c>
      <c r="AR2707">
        <f t="shared" si="42"/>
        <v>0</v>
      </c>
      <c r="AS2707">
        <v>1</v>
      </c>
      <c r="AT2707" t="s">
        <v>134</v>
      </c>
      <c r="AU2707">
        <v>43</v>
      </c>
    </row>
    <row r="2708" spans="1:47">
      <c r="A2708" t="s">
        <v>248</v>
      </c>
      <c r="C2708">
        <v>310</v>
      </c>
      <c r="E2708">
        <v>0</v>
      </c>
      <c r="J2708">
        <v>1.532E-2</v>
      </c>
      <c r="K2708">
        <v>0</v>
      </c>
      <c r="L2708">
        <v>0</v>
      </c>
      <c r="M2708">
        <v>0</v>
      </c>
      <c r="N2708">
        <v>0</v>
      </c>
      <c r="P2708">
        <v>0</v>
      </c>
      <c r="Q2708">
        <v>0</v>
      </c>
      <c r="R2708">
        <v>0</v>
      </c>
      <c r="S2708" t="s">
        <v>249</v>
      </c>
      <c r="T2708">
        <v>0</v>
      </c>
      <c r="Y2708">
        <v>0</v>
      </c>
      <c r="AB2708">
        <v>0</v>
      </c>
      <c r="AC2708">
        <v>0</v>
      </c>
      <c r="AD2708">
        <v>0</v>
      </c>
      <c r="AE2708">
        <v>0</v>
      </c>
      <c r="AF2708">
        <v>0</v>
      </c>
      <c r="AQ2708">
        <v>0</v>
      </c>
      <c r="AR2708">
        <f t="shared" si="42"/>
        <v>0</v>
      </c>
      <c r="AS2708">
        <v>1</v>
      </c>
      <c r="AT2708" t="s">
        <v>134</v>
      </c>
      <c r="AU2708">
        <v>43</v>
      </c>
    </row>
    <row r="2709" spans="1:47">
      <c r="A2709" t="s">
        <v>9954</v>
      </c>
      <c r="C2709">
        <v>310</v>
      </c>
      <c r="D2709" t="s">
        <v>9955</v>
      </c>
      <c r="E2709">
        <v>109</v>
      </c>
      <c r="F2709" t="s">
        <v>9956</v>
      </c>
      <c r="G2709" t="s">
        <v>219</v>
      </c>
      <c r="H2709" t="s">
        <v>743</v>
      </c>
      <c r="I2709" t="s">
        <v>9957</v>
      </c>
      <c r="J2709">
        <v>0.67161000000000004</v>
      </c>
      <c r="K2709">
        <v>1</v>
      </c>
      <c r="L2709">
        <v>1</v>
      </c>
      <c r="M2709">
        <v>1</v>
      </c>
      <c r="N2709">
        <v>1</v>
      </c>
      <c r="O2709" t="s">
        <v>225</v>
      </c>
      <c r="P2709">
        <v>0</v>
      </c>
      <c r="Q2709">
        <v>1</v>
      </c>
      <c r="R2709">
        <v>2000</v>
      </c>
      <c r="S2709" t="s">
        <v>223</v>
      </c>
      <c r="T2709">
        <v>2000</v>
      </c>
      <c r="U2709" t="s">
        <v>9954</v>
      </c>
      <c r="V2709" t="s">
        <v>455</v>
      </c>
      <c r="W2709" t="s">
        <v>225</v>
      </c>
      <c r="X2709" t="s">
        <v>225</v>
      </c>
      <c r="Y2709">
        <v>2000</v>
      </c>
      <c r="AB2709">
        <v>1</v>
      </c>
      <c r="AC2709">
        <v>1</v>
      </c>
      <c r="AD2709">
        <v>3</v>
      </c>
      <c r="AE2709">
        <v>2817</v>
      </c>
      <c r="AF2709">
        <v>1</v>
      </c>
      <c r="AQ2709">
        <v>1</v>
      </c>
      <c r="AR2709">
        <f t="shared" si="42"/>
        <v>9.68</v>
      </c>
      <c r="AS2709">
        <v>1</v>
      </c>
      <c r="AT2709" t="s">
        <v>136</v>
      </c>
      <c r="AU2709">
        <v>45</v>
      </c>
    </row>
    <row r="2710" spans="1:47">
      <c r="A2710" t="s">
        <v>9958</v>
      </c>
      <c r="B2710" t="s">
        <v>293</v>
      </c>
      <c r="C2710">
        <v>310</v>
      </c>
      <c r="D2710" t="s">
        <v>9711</v>
      </c>
      <c r="E2710">
        <v>0</v>
      </c>
      <c r="J2710">
        <v>2.3682799999999999</v>
      </c>
      <c r="K2710">
        <v>1</v>
      </c>
      <c r="L2710">
        <v>1</v>
      </c>
      <c r="M2710">
        <v>1</v>
      </c>
      <c r="N2710">
        <v>1</v>
      </c>
      <c r="O2710" t="s">
        <v>225</v>
      </c>
      <c r="P2710">
        <v>0</v>
      </c>
      <c r="Q2710">
        <v>0</v>
      </c>
      <c r="R2710">
        <v>0</v>
      </c>
      <c r="S2710" t="s">
        <v>296</v>
      </c>
      <c r="T2710">
        <v>0</v>
      </c>
      <c r="X2710" t="s">
        <v>225</v>
      </c>
      <c r="Y2710">
        <v>0</v>
      </c>
      <c r="AB2710">
        <v>1</v>
      </c>
      <c r="AC2710">
        <v>1</v>
      </c>
      <c r="AD2710">
        <v>0</v>
      </c>
      <c r="AE2710">
        <v>0</v>
      </c>
      <c r="AF2710">
        <v>0</v>
      </c>
      <c r="AG2710" t="s">
        <v>845</v>
      </c>
      <c r="AQ2710">
        <v>1</v>
      </c>
      <c r="AR2710">
        <f t="shared" si="42"/>
        <v>9.68</v>
      </c>
      <c r="AS2710">
        <v>1</v>
      </c>
      <c r="AT2710" t="s">
        <v>135</v>
      </c>
      <c r="AU2710">
        <v>44</v>
      </c>
    </row>
    <row r="2711" spans="1:47">
      <c r="A2711" t="s">
        <v>9959</v>
      </c>
      <c r="C2711">
        <v>310</v>
      </c>
      <c r="D2711" t="s">
        <v>9960</v>
      </c>
      <c r="E2711">
        <v>101</v>
      </c>
      <c r="F2711" t="s">
        <v>8252</v>
      </c>
      <c r="G2711" t="s">
        <v>219</v>
      </c>
      <c r="H2711" t="s">
        <v>220</v>
      </c>
      <c r="I2711" t="s">
        <v>9961</v>
      </c>
      <c r="J2711">
        <v>0.33662999999999998</v>
      </c>
      <c r="K2711">
        <v>0</v>
      </c>
      <c r="L2711">
        <v>0</v>
      </c>
      <c r="M2711">
        <v>1</v>
      </c>
      <c r="N2711">
        <v>1</v>
      </c>
      <c r="O2711" t="s">
        <v>659</v>
      </c>
      <c r="P2711">
        <v>1</v>
      </c>
      <c r="Q2711">
        <v>1</v>
      </c>
      <c r="R2711">
        <v>7200</v>
      </c>
      <c r="S2711" t="s">
        <v>223</v>
      </c>
      <c r="T2711">
        <v>0</v>
      </c>
      <c r="U2711" t="s">
        <v>9959</v>
      </c>
      <c r="V2711" t="s">
        <v>927</v>
      </c>
      <c r="W2711" t="s">
        <v>659</v>
      </c>
      <c r="X2711" t="s">
        <v>659</v>
      </c>
      <c r="Y2711">
        <v>7200</v>
      </c>
      <c r="AB2711">
        <v>0</v>
      </c>
      <c r="AC2711">
        <v>0</v>
      </c>
      <c r="AD2711">
        <v>4</v>
      </c>
      <c r="AE2711">
        <v>1691</v>
      </c>
      <c r="AF2711">
        <v>1</v>
      </c>
      <c r="AQ2711">
        <v>4</v>
      </c>
      <c r="AR2711">
        <f t="shared" si="42"/>
        <v>0</v>
      </c>
      <c r="AS2711">
        <v>1</v>
      </c>
      <c r="AT2711" t="s">
        <v>134</v>
      </c>
      <c r="AU2711">
        <v>43</v>
      </c>
    </row>
    <row r="2712" spans="1:47">
      <c r="A2712" t="s">
        <v>248</v>
      </c>
      <c r="C2712">
        <v>310</v>
      </c>
      <c r="E2712">
        <v>0</v>
      </c>
      <c r="J2712">
        <v>0.12972</v>
      </c>
      <c r="K2712">
        <v>0</v>
      </c>
      <c r="L2712">
        <v>0</v>
      </c>
      <c r="M2712">
        <v>0</v>
      </c>
      <c r="N2712">
        <v>0</v>
      </c>
      <c r="P2712">
        <v>0</v>
      </c>
      <c r="Q2712">
        <v>0</v>
      </c>
      <c r="R2712">
        <v>0</v>
      </c>
      <c r="S2712" t="s">
        <v>249</v>
      </c>
      <c r="T2712">
        <v>0</v>
      </c>
      <c r="Y2712">
        <v>0</v>
      </c>
      <c r="AB2712">
        <v>0</v>
      </c>
      <c r="AC2712">
        <v>0</v>
      </c>
      <c r="AD2712">
        <v>0</v>
      </c>
      <c r="AE2712">
        <v>0</v>
      </c>
      <c r="AF2712">
        <v>0</v>
      </c>
      <c r="AQ2712">
        <v>0</v>
      </c>
      <c r="AR2712">
        <f t="shared" si="42"/>
        <v>0</v>
      </c>
      <c r="AS2712">
        <v>1</v>
      </c>
      <c r="AT2712" t="s">
        <v>134</v>
      </c>
      <c r="AU2712">
        <v>43</v>
      </c>
    </row>
    <row r="2713" spans="1:47">
      <c r="A2713" t="s">
        <v>9962</v>
      </c>
      <c r="C2713">
        <v>310</v>
      </c>
      <c r="D2713" t="s">
        <v>9963</v>
      </c>
      <c r="E2713">
        <v>104</v>
      </c>
      <c r="F2713" t="s">
        <v>9964</v>
      </c>
      <c r="G2713" t="s">
        <v>422</v>
      </c>
      <c r="H2713" t="s">
        <v>1213</v>
      </c>
      <c r="I2713" t="s">
        <v>9965</v>
      </c>
      <c r="J2713">
        <v>0.64010999999999996</v>
      </c>
      <c r="K2713">
        <v>0</v>
      </c>
      <c r="L2713">
        <v>0</v>
      </c>
      <c r="M2713">
        <v>1</v>
      </c>
      <c r="N2713">
        <v>1</v>
      </c>
      <c r="O2713" t="s">
        <v>659</v>
      </c>
      <c r="P2713">
        <v>1</v>
      </c>
      <c r="Q2713">
        <v>2</v>
      </c>
      <c r="R2713">
        <v>12100</v>
      </c>
      <c r="S2713" t="s">
        <v>223</v>
      </c>
      <c r="T2713">
        <v>0</v>
      </c>
      <c r="U2713" t="s">
        <v>9962</v>
      </c>
      <c r="X2713" t="s">
        <v>659</v>
      </c>
      <c r="Y2713">
        <v>6050</v>
      </c>
      <c r="AB2713">
        <v>0</v>
      </c>
      <c r="AC2713">
        <v>0</v>
      </c>
      <c r="AD2713">
        <v>4</v>
      </c>
      <c r="AE2713">
        <v>1534</v>
      </c>
      <c r="AF2713">
        <v>1.3</v>
      </c>
      <c r="AQ2713">
        <v>1</v>
      </c>
      <c r="AR2713">
        <f t="shared" si="42"/>
        <v>0</v>
      </c>
      <c r="AS2713">
        <v>1</v>
      </c>
      <c r="AT2713" t="s">
        <v>135</v>
      </c>
      <c r="AU2713">
        <v>44</v>
      </c>
    </row>
    <row r="2714" spans="1:47">
      <c r="A2714" t="s">
        <v>9966</v>
      </c>
      <c r="C2714">
        <v>310</v>
      </c>
      <c r="D2714" t="s">
        <v>9967</v>
      </c>
      <c r="E2714">
        <v>101</v>
      </c>
      <c r="F2714" t="s">
        <v>9968</v>
      </c>
      <c r="G2714" t="s">
        <v>219</v>
      </c>
      <c r="H2714" t="s">
        <v>220</v>
      </c>
      <c r="I2714" t="s">
        <v>9969</v>
      </c>
      <c r="J2714">
        <v>0.18476000000000001</v>
      </c>
      <c r="K2714">
        <v>0</v>
      </c>
      <c r="L2714">
        <v>0</v>
      </c>
      <c r="M2714">
        <v>1</v>
      </c>
      <c r="N2714">
        <v>1</v>
      </c>
      <c r="O2714" t="s">
        <v>659</v>
      </c>
      <c r="P2714">
        <v>1</v>
      </c>
      <c r="Q2714">
        <v>1</v>
      </c>
      <c r="R2714">
        <v>2100</v>
      </c>
      <c r="S2714" t="s">
        <v>243</v>
      </c>
      <c r="T2714">
        <v>0</v>
      </c>
      <c r="U2714" t="s">
        <v>9966</v>
      </c>
      <c r="V2714" t="s">
        <v>933</v>
      </c>
      <c r="W2714" t="s">
        <v>659</v>
      </c>
      <c r="X2714" t="s">
        <v>659</v>
      </c>
      <c r="Y2714">
        <v>2100</v>
      </c>
      <c r="AB2714">
        <v>0</v>
      </c>
      <c r="AC2714">
        <v>0</v>
      </c>
      <c r="AD2714">
        <v>2</v>
      </c>
      <c r="AE2714">
        <v>1088</v>
      </c>
      <c r="AF2714">
        <v>1</v>
      </c>
      <c r="AQ2714">
        <v>2</v>
      </c>
      <c r="AR2714">
        <f t="shared" si="42"/>
        <v>0</v>
      </c>
      <c r="AS2714">
        <v>1</v>
      </c>
      <c r="AT2714" t="s">
        <v>134</v>
      </c>
      <c r="AU2714">
        <v>43</v>
      </c>
    </row>
    <row r="2715" spans="1:47">
      <c r="A2715" t="s">
        <v>9970</v>
      </c>
      <c r="B2715" t="s">
        <v>293</v>
      </c>
      <c r="C2715">
        <v>310</v>
      </c>
      <c r="D2715" t="s">
        <v>9971</v>
      </c>
      <c r="E2715">
        <v>0</v>
      </c>
      <c r="J2715">
        <v>5.0610000000000002E-2</v>
      </c>
      <c r="K2715">
        <v>0</v>
      </c>
      <c r="L2715">
        <v>0</v>
      </c>
      <c r="M2715">
        <v>0</v>
      </c>
      <c r="N2715">
        <v>0</v>
      </c>
      <c r="P2715">
        <v>0</v>
      </c>
      <c r="Q2715">
        <v>0</v>
      </c>
      <c r="R2715">
        <v>0</v>
      </c>
      <c r="S2715" t="s">
        <v>296</v>
      </c>
      <c r="T2715">
        <v>0</v>
      </c>
      <c r="Y2715">
        <v>0</v>
      </c>
      <c r="AB2715">
        <v>0</v>
      </c>
      <c r="AC2715">
        <v>0</v>
      </c>
      <c r="AD2715">
        <v>0</v>
      </c>
      <c r="AE2715">
        <v>0</v>
      </c>
      <c r="AF2715">
        <v>0</v>
      </c>
      <c r="AG2715" t="s">
        <v>845</v>
      </c>
      <c r="AQ2715">
        <v>1</v>
      </c>
      <c r="AR2715">
        <f t="shared" si="42"/>
        <v>0</v>
      </c>
      <c r="AS2715">
        <v>1</v>
      </c>
      <c r="AT2715" t="s">
        <v>135</v>
      </c>
      <c r="AU2715">
        <v>44</v>
      </c>
    </row>
    <row r="2716" spans="1:47">
      <c r="A2716" t="s">
        <v>9577</v>
      </c>
      <c r="C2716">
        <v>310</v>
      </c>
      <c r="D2716" t="s">
        <v>9578</v>
      </c>
      <c r="E2716">
        <v>132</v>
      </c>
      <c r="F2716" t="s">
        <v>9476</v>
      </c>
      <c r="G2716" t="s">
        <v>219</v>
      </c>
      <c r="H2716" t="s">
        <v>260</v>
      </c>
      <c r="I2716" t="s">
        <v>9579</v>
      </c>
      <c r="J2716">
        <v>1.1589799999999999</v>
      </c>
      <c r="K2716">
        <v>0</v>
      </c>
      <c r="L2716">
        <v>0</v>
      </c>
      <c r="M2716">
        <v>0</v>
      </c>
      <c r="N2716">
        <v>0</v>
      </c>
      <c r="P2716">
        <v>0</v>
      </c>
      <c r="Q2716">
        <v>0</v>
      </c>
      <c r="R2716">
        <v>0</v>
      </c>
      <c r="S2716" t="s">
        <v>243</v>
      </c>
      <c r="T2716">
        <v>0</v>
      </c>
      <c r="U2716" t="s">
        <v>9577</v>
      </c>
      <c r="Y2716">
        <v>0</v>
      </c>
      <c r="AB2716">
        <v>0</v>
      </c>
      <c r="AC2716">
        <v>0</v>
      </c>
      <c r="AD2716">
        <v>0</v>
      </c>
      <c r="AE2716">
        <v>0</v>
      </c>
      <c r="AF2716">
        <v>0</v>
      </c>
      <c r="AQ2716">
        <v>1</v>
      </c>
      <c r="AR2716">
        <f t="shared" si="42"/>
        <v>0</v>
      </c>
      <c r="AS2716">
        <v>1</v>
      </c>
      <c r="AT2716" t="s">
        <v>134</v>
      </c>
      <c r="AU2716">
        <v>43</v>
      </c>
    </row>
    <row r="2717" spans="1:47">
      <c r="A2717" t="s">
        <v>9972</v>
      </c>
      <c r="C2717">
        <v>310</v>
      </c>
      <c r="D2717" t="s">
        <v>9973</v>
      </c>
      <c r="E2717">
        <v>101</v>
      </c>
      <c r="F2717" t="s">
        <v>9974</v>
      </c>
      <c r="G2717" t="s">
        <v>219</v>
      </c>
      <c r="H2717" t="s">
        <v>220</v>
      </c>
      <c r="I2717" t="s">
        <v>9975</v>
      </c>
      <c r="J2717">
        <v>0.76432999999999995</v>
      </c>
      <c r="K2717">
        <v>0</v>
      </c>
      <c r="L2717">
        <v>0</v>
      </c>
      <c r="M2717">
        <v>1</v>
      </c>
      <c r="N2717">
        <v>1</v>
      </c>
      <c r="O2717" t="s">
        <v>659</v>
      </c>
      <c r="P2717">
        <v>1</v>
      </c>
      <c r="Q2717">
        <v>1</v>
      </c>
      <c r="R2717">
        <v>10800</v>
      </c>
      <c r="S2717" t="s">
        <v>223</v>
      </c>
      <c r="T2717">
        <v>0</v>
      </c>
      <c r="U2717" t="s">
        <v>9972</v>
      </c>
      <c r="V2717" t="s">
        <v>933</v>
      </c>
      <c r="W2717" t="s">
        <v>659</v>
      </c>
      <c r="X2717" t="s">
        <v>659</v>
      </c>
      <c r="Y2717">
        <v>10800</v>
      </c>
      <c r="AB2717">
        <v>0</v>
      </c>
      <c r="AC2717">
        <v>0</v>
      </c>
      <c r="AD2717">
        <v>4</v>
      </c>
      <c r="AE2717">
        <v>2246</v>
      </c>
      <c r="AF2717">
        <v>2</v>
      </c>
      <c r="AQ2717">
        <v>1</v>
      </c>
      <c r="AR2717">
        <f t="shared" si="42"/>
        <v>0</v>
      </c>
      <c r="AS2717">
        <v>1</v>
      </c>
      <c r="AT2717" t="s">
        <v>136</v>
      </c>
      <c r="AU2717">
        <v>45</v>
      </c>
    </row>
    <row r="2718" spans="1:47">
      <c r="A2718" t="s">
        <v>9976</v>
      </c>
      <c r="B2718" t="s">
        <v>293</v>
      </c>
      <c r="C2718">
        <v>310</v>
      </c>
      <c r="D2718" t="s">
        <v>9947</v>
      </c>
      <c r="E2718">
        <v>130</v>
      </c>
      <c r="F2718" t="s">
        <v>5663</v>
      </c>
      <c r="G2718" t="s">
        <v>422</v>
      </c>
      <c r="H2718" t="s">
        <v>9948</v>
      </c>
      <c r="J2718">
        <v>0.13888</v>
      </c>
      <c r="K2718">
        <v>0</v>
      </c>
      <c r="L2718">
        <v>0</v>
      </c>
      <c r="M2718">
        <v>0</v>
      </c>
      <c r="N2718">
        <v>0</v>
      </c>
      <c r="P2718">
        <v>0</v>
      </c>
      <c r="Q2718">
        <v>0</v>
      </c>
      <c r="R2718">
        <v>0</v>
      </c>
      <c r="S2718" t="s">
        <v>296</v>
      </c>
      <c r="T2718">
        <v>0</v>
      </c>
      <c r="Y2718">
        <v>0</v>
      </c>
      <c r="AB2718">
        <v>0</v>
      </c>
      <c r="AC2718">
        <v>0</v>
      </c>
      <c r="AD2718">
        <v>0</v>
      </c>
      <c r="AE2718">
        <v>0</v>
      </c>
      <c r="AF2718">
        <v>0</v>
      </c>
      <c r="AG2718" t="s">
        <v>9949</v>
      </c>
      <c r="AQ2718">
        <v>0</v>
      </c>
      <c r="AR2718">
        <f t="shared" si="42"/>
        <v>0</v>
      </c>
      <c r="AS2718">
        <v>1</v>
      </c>
      <c r="AT2718" t="s">
        <v>135</v>
      </c>
      <c r="AU2718">
        <v>44</v>
      </c>
    </row>
    <row r="2719" spans="1:47">
      <c r="A2719" t="s">
        <v>9977</v>
      </c>
      <c r="C2719">
        <v>310</v>
      </c>
      <c r="D2719" t="s">
        <v>9978</v>
      </c>
      <c r="E2719">
        <v>903</v>
      </c>
      <c r="F2719" t="s">
        <v>821</v>
      </c>
      <c r="G2719" t="s">
        <v>219</v>
      </c>
      <c r="H2719" t="s">
        <v>833</v>
      </c>
      <c r="I2719" t="s">
        <v>9979</v>
      </c>
      <c r="J2719">
        <v>1.19611</v>
      </c>
      <c r="K2719">
        <v>0</v>
      </c>
      <c r="L2719">
        <v>0</v>
      </c>
      <c r="M2719">
        <v>0</v>
      </c>
      <c r="N2719">
        <v>0</v>
      </c>
      <c r="P2719">
        <v>0</v>
      </c>
      <c r="Q2719">
        <v>1</v>
      </c>
      <c r="R2719">
        <v>1200</v>
      </c>
      <c r="S2719" t="s">
        <v>223</v>
      </c>
      <c r="T2719">
        <v>0</v>
      </c>
      <c r="U2719" t="s">
        <v>9977</v>
      </c>
      <c r="Y2719">
        <v>1200</v>
      </c>
      <c r="Z2719" t="s">
        <v>297</v>
      </c>
      <c r="AA2719" t="s">
        <v>223</v>
      </c>
      <c r="AB2719">
        <v>0</v>
      </c>
      <c r="AC2719">
        <v>0</v>
      </c>
      <c r="AD2719">
        <v>0</v>
      </c>
      <c r="AE2719">
        <v>0</v>
      </c>
      <c r="AF2719">
        <v>0</v>
      </c>
      <c r="AQ2719">
        <v>1</v>
      </c>
      <c r="AR2719">
        <f t="shared" si="42"/>
        <v>0</v>
      </c>
      <c r="AS2719">
        <v>1</v>
      </c>
      <c r="AT2719" t="s">
        <v>136</v>
      </c>
      <c r="AU2719">
        <v>45</v>
      </c>
    </row>
    <row r="2720" spans="1:47">
      <c r="A2720" t="s">
        <v>9980</v>
      </c>
      <c r="C2720">
        <v>310</v>
      </c>
      <c r="D2720" t="s">
        <v>9981</v>
      </c>
      <c r="E2720">
        <v>101</v>
      </c>
      <c r="F2720" t="s">
        <v>9982</v>
      </c>
      <c r="G2720" t="s">
        <v>422</v>
      </c>
      <c r="H2720" t="s">
        <v>220</v>
      </c>
      <c r="I2720" t="s">
        <v>9983</v>
      </c>
      <c r="J2720">
        <v>0.14752000000000001</v>
      </c>
      <c r="K2720">
        <v>0</v>
      </c>
      <c r="L2720">
        <v>0</v>
      </c>
      <c r="M2720">
        <v>1</v>
      </c>
      <c r="N2720">
        <v>1</v>
      </c>
      <c r="O2720" t="s">
        <v>659</v>
      </c>
      <c r="P2720">
        <v>1</v>
      </c>
      <c r="Q2720">
        <v>1</v>
      </c>
      <c r="R2720">
        <v>5000</v>
      </c>
      <c r="S2720" t="s">
        <v>223</v>
      </c>
      <c r="T2720">
        <v>0</v>
      </c>
      <c r="U2720" t="s">
        <v>9980</v>
      </c>
      <c r="V2720" t="s">
        <v>933</v>
      </c>
      <c r="W2720" t="s">
        <v>659</v>
      </c>
      <c r="X2720" t="s">
        <v>659</v>
      </c>
      <c r="Y2720">
        <v>5000</v>
      </c>
      <c r="AB2720">
        <v>0</v>
      </c>
      <c r="AC2720">
        <v>0</v>
      </c>
      <c r="AD2720">
        <v>2</v>
      </c>
      <c r="AE2720">
        <v>1008</v>
      </c>
      <c r="AF2720">
        <v>2</v>
      </c>
      <c r="AQ2720">
        <v>1</v>
      </c>
      <c r="AR2720">
        <f t="shared" si="42"/>
        <v>0</v>
      </c>
      <c r="AS2720">
        <v>1</v>
      </c>
      <c r="AT2720" t="s">
        <v>134</v>
      </c>
      <c r="AU2720">
        <v>43</v>
      </c>
    </row>
    <row r="2721" spans="1:47">
      <c r="A2721" t="s">
        <v>248</v>
      </c>
      <c r="C2721">
        <v>310</v>
      </c>
      <c r="E2721">
        <v>0</v>
      </c>
      <c r="J2721">
        <v>0.18278</v>
      </c>
      <c r="K2721">
        <v>0</v>
      </c>
      <c r="L2721">
        <v>0</v>
      </c>
      <c r="M2721">
        <v>0</v>
      </c>
      <c r="N2721">
        <v>0</v>
      </c>
      <c r="P2721">
        <v>0</v>
      </c>
      <c r="Q2721">
        <v>0</v>
      </c>
      <c r="R2721">
        <v>0</v>
      </c>
      <c r="S2721" t="s">
        <v>249</v>
      </c>
      <c r="T2721">
        <v>0</v>
      </c>
      <c r="Y2721">
        <v>0</v>
      </c>
      <c r="AB2721">
        <v>0</v>
      </c>
      <c r="AC2721">
        <v>0</v>
      </c>
      <c r="AD2721">
        <v>0</v>
      </c>
      <c r="AE2721">
        <v>0</v>
      </c>
      <c r="AF2721">
        <v>0</v>
      </c>
      <c r="AQ2721">
        <v>0</v>
      </c>
      <c r="AR2721">
        <f t="shared" si="42"/>
        <v>0</v>
      </c>
      <c r="AS2721">
        <v>1</v>
      </c>
      <c r="AT2721" t="s">
        <v>134</v>
      </c>
      <c r="AU2721">
        <v>43</v>
      </c>
    </row>
    <row r="2722" spans="1:47">
      <c r="A2722" t="s">
        <v>9984</v>
      </c>
      <c r="C2722">
        <v>310</v>
      </c>
      <c r="D2722" t="s">
        <v>9985</v>
      </c>
      <c r="E2722">
        <v>101</v>
      </c>
      <c r="F2722" t="s">
        <v>9986</v>
      </c>
      <c r="G2722" t="s">
        <v>219</v>
      </c>
      <c r="H2722" t="s">
        <v>220</v>
      </c>
      <c r="I2722" t="s">
        <v>9987</v>
      </c>
      <c r="J2722">
        <v>0.44964999999999999</v>
      </c>
      <c r="K2722">
        <v>0</v>
      </c>
      <c r="L2722">
        <v>0</v>
      </c>
      <c r="M2722">
        <v>1</v>
      </c>
      <c r="N2722">
        <v>1</v>
      </c>
      <c r="O2722" t="s">
        <v>659</v>
      </c>
      <c r="P2722">
        <v>1</v>
      </c>
      <c r="Q2722">
        <v>1</v>
      </c>
      <c r="R2722">
        <v>8700</v>
      </c>
      <c r="S2722" t="s">
        <v>243</v>
      </c>
      <c r="T2722">
        <v>0</v>
      </c>
      <c r="U2722" t="s">
        <v>9984</v>
      </c>
      <c r="V2722" t="s">
        <v>927</v>
      </c>
      <c r="W2722" t="s">
        <v>659</v>
      </c>
      <c r="X2722" t="s">
        <v>659</v>
      </c>
      <c r="Y2722">
        <v>8700</v>
      </c>
      <c r="AB2722">
        <v>0</v>
      </c>
      <c r="AC2722">
        <v>0</v>
      </c>
      <c r="AD2722">
        <v>3</v>
      </c>
      <c r="AE2722">
        <v>1040</v>
      </c>
      <c r="AF2722">
        <v>1</v>
      </c>
      <c r="AQ2722">
        <v>4</v>
      </c>
      <c r="AR2722">
        <f t="shared" si="42"/>
        <v>0</v>
      </c>
      <c r="AS2722">
        <v>1</v>
      </c>
      <c r="AT2722" t="s">
        <v>134</v>
      </c>
      <c r="AU2722">
        <v>43</v>
      </c>
    </row>
    <row r="2723" spans="1:47">
      <c r="A2723" t="s">
        <v>248</v>
      </c>
      <c r="C2723">
        <v>310</v>
      </c>
      <c r="E2723">
        <v>0</v>
      </c>
      <c r="J2723">
        <v>3.8999999999999998E-3</v>
      </c>
      <c r="K2723">
        <v>0</v>
      </c>
      <c r="L2723">
        <v>0</v>
      </c>
      <c r="M2723">
        <v>0</v>
      </c>
      <c r="N2723">
        <v>0</v>
      </c>
      <c r="P2723">
        <v>0</v>
      </c>
      <c r="Q2723">
        <v>0</v>
      </c>
      <c r="R2723">
        <v>0</v>
      </c>
      <c r="S2723" t="s">
        <v>249</v>
      </c>
      <c r="T2723">
        <v>0</v>
      </c>
      <c r="Y2723">
        <v>0</v>
      </c>
      <c r="AB2723">
        <v>0</v>
      </c>
      <c r="AC2723">
        <v>0</v>
      </c>
      <c r="AD2723">
        <v>0</v>
      </c>
      <c r="AE2723">
        <v>0</v>
      </c>
      <c r="AF2723">
        <v>0</v>
      </c>
      <c r="AQ2723">
        <v>0</v>
      </c>
      <c r="AR2723">
        <f t="shared" si="42"/>
        <v>0</v>
      </c>
      <c r="AS2723">
        <v>1</v>
      </c>
      <c r="AT2723" t="s">
        <v>134</v>
      </c>
      <c r="AU2723">
        <v>43</v>
      </c>
    </row>
    <row r="2724" spans="1:47">
      <c r="A2724" t="s">
        <v>9988</v>
      </c>
      <c r="C2724">
        <v>310</v>
      </c>
      <c r="D2724" t="s">
        <v>9989</v>
      </c>
      <c r="E2724">
        <v>101</v>
      </c>
      <c r="F2724" t="s">
        <v>9990</v>
      </c>
      <c r="G2724" t="s">
        <v>219</v>
      </c>
      <c r="H2724" t="s">
        <v>220</v>
      </c>
      <c r="I2724" t="s">
        <v>9991</v>
      </c>
      <c r="J2724">
        <v>0.20632</v>
      </c>
      <c r="K2724">
        <v>0</v>
      </c>
      <c r="L2724">
        <v>0</v>
      </c>
      <c r="M2724">
        <v>1</v>
      </c>
      <c r="N2724">
        <v>1</v>
      </c>
      <c r="O2724" t="s">
        <v>659</v>
      </c>
      <c r="P2724">
        <v>1</v>
      </c>
      <c r="Q2724">
        <v>1</v>
      </c>
      <c r="R2724">
        <v>7400</v>
      </c>
      <c r="S2724" t="s">
        <v>223</v>
      </c>
      <c r="T2724">
        <v>0</v>
      </c>
      <c r="U2724" t="s">
        <v>9988</v>
      </c>
      <c r="V2724" t="s">
        <v>933</v>
      </c>
      <c r="W2724" t="s">
        <v>659</v>
      </c>
      <c r="X2724" t="s">
        <v>659</v>
      </c>
      <c r="Y2724">
        <v>7400</v>
      </c>
      <c r="AB2724">
        <v>0</v>
      </c>
      <c r="AC2724">
        <v>0</v>
      </c>
      <c r="AD2724">
        <v>3</v>
      </c>
      <c r="AE2724">
        <v>1346</v>
      </c>
      <c r="AF2724">
        <v>1.75</v>
      </c>
      <c r="AQ2724">
        <v>2</v>
      </c>
      <c r="AR2724">
        <f t="shared" si="42"/>
        <v>0</v>
      </c>
      <c r="AS2724">
        <v>1</v>
      </c>
      <c r="AT2724" t="s">
        <v>134</v>
      </c>
      <c r="AU2724">
        <v>43</v>
      </c>
    </row>
    <row r="2725" spans="1:47">
      <c r="A2725" t="s">
        <v>9992</v>
      </c>
      <c r="C2725">
        <v>310</v>
      </c>
      <c r="D2725" t="s">
        <v>9993</v>
      </c>
      <c r="E2725">
        <v>132</v>
      </c>
      <c r="F2725" t="s">
        <v>9994</v>
      </c>
      <c r="G2725" t="s">
        <v>422</v>
      </c>
      <c r="H2725" t="s">
        <v>260</v>
      </c>
      <c r="I2725" t="s">
        <v>9995</v>
      </c>
      <c r="J2725">
        <v>2.7685599999999999</v>
      </c>
      <c r="K2725">
        <v>0</v>
      </c>
      <c r="L2725">
        <v>0</v>
      </c>
      <c r="M2725">
        <v>0</v>
      </c>
      <c r="N2725">
        <v>0</v>
      </c>
      <c r="P2725">
        <v>0</v>
      </c>
      <c r="Q2725">
        <v>0</v>
      </c>
      <c r="R2725">
        <v>0</v>
      </c>
      <c r="S2725" t="s">
        <v>223</v>
      </c>
      <c r="T2725">
        <v>0</v>
      </c>
      <c r="U2725" t="s">
        <v>9992</v>
      </c>
      <c r="Y2725">
        <v>0</v>
      </c>
      <c r="AB2725">
        <v>0</v>
      </c>
      <c r="AC2725">
        <v>0</v>
      </c>
      <c r="AD2725">
        <v>0</v>
      </c>
      <c r="AE2725">
        <v>0</v>
      </c>
      <c r="AF2725">
        <v>0</v>
      </c>
      <c r="AQ2725">
        <v>1</v>
      </c>
      <c r="AR2725">
        <f t="shared" si="42"/>
        <v>0</v>
      </c>
      <c r="AS2725">
        <v>1</v>
      </c>
      <c r="AT2725" t="s">
        <v>134</v>
      </c>
      <c r="AU2725">
        <v>43</v>
      </c>
    </row>
    <row r="2726" spans="1:47">
      <c r="A2726" t="s">
        <v>9996</v>
      </c>
      <c r="C2726">
        <v>310</v>
      </c>
      <c r="D2726" t="s">
        <v>9997</v>
      </c>
      <c r="E2726">
        <v>903</v>
      </c>
      <c r="F2726" t="s">
        <v>821</v>
      </c>
      <c r="G2726" t="s">
        <v>422</v>
      </c>
      <c r="H2726" t="s">
        <v>833</v>
      </c>
      <c r="I2726" t="s">
        <v>9998</v>
      </c>
      <c r="J2726">
        <v>2.2558500000000001</v>
      </c>
      <c r="K2726">
        <v>0</v>
      </c>
      <c r="L2726">
        <v>0</v>
      </c>
      <c r="M2726">
        <v>0</v>
      </c>
      <c r="N2726">
        <v>0</v>
      </c>
      <c r="P2726">
        <v>0</v>
      </c>
      <c r="Q2726">
        <v>0</v>
      </c>
      <c r="R2726">
        <v>0</v>
      </c>
      <c r="S2726" t="s">
        <v>223</v>
      </c>
      <c r="T2726">
        <v>0</v>
      </c>
      <c r="U2726" t="s">
        <v>9996</v>
      </c>
      <c r="Y2726">
        <v>0</v>
      </c>
      <c r="Z2726" t="s">
        <v>297</v>
      </c>
      <c r="AA2726" t="s">
        <v>223</v>
      </c>
      <c r="AB2726">
        <v>0</v>
      </c>
      <c r="AC2726">
        <v>0</v>
      </c>
      <c r="AD2726">
        <v>0</v>
      </c>
      <c r="AE2726">
        <v>0</v>
      </c>
      <c r="AF2726">
        <v>0</v>
      </c>
      <c r="AQ2726">
        <v>1</v>
      </c>
      <c r="AR2726">
        <f t="shared" si="42"/>
        <v>0</v>
      </c>
      <c r="AS2726">
        <v>1</v>
      </c>
      <c r="AT2726" t="s">
        <v>134</v>
      </c>
      <c r="AU2726">
        <v>43</v>
      </c>
    </row>
    <row r="2727" spans="1:47">
      <c r="A2727" t="s">
        <v>9999</v>
      </c>
      <c r="C2727">
        <v>310</v>
      </c>
      <c r="D2727" t="s">
        <v>10000</v>
      </c>
      <c r="E2727">
        <v>101</v>
      </c>
      <c r="F2727" t="s">
        <v>10001</v>
      </c>
      <c r="G2727" t="s">
        <v>219</v>
      </c>
      <c r="H2727" t="s">
        <v>220</v>
      </c>
      <c r="I2727" t="s">
        <v>10002</v>
      </c>
      <c r="J2727">
        <v>0.65958000000000006</v>
      </c>
      <c r="K2727">
        <v>1</v>
      </c>
      <c r="L2727">
        <v>1</v>
      </c>
      <c r="M2727">
        <v>1</v>
      </c>
      <c r="N2727">
        <v>1</v>
      </c>
      <c r="O2727" t="s">
        <v>225</v>
      </c>
      <c r="P2727">
        <v>0</v>
      </c>
      <c r="Q2727">
        <v>1</v>
      </c>
      <c r="R2727">
        <v>11400</v>
      </c>
      <c r="S2727" t="s">
        <v>223</v>
      </c>
      <c r="T2727">
        <v>11400</v>
      </c>
      <c r="U2727" t="s">
        <v>9999</v>
      </c>
      <c r="V2727" t="s">
        <v>455</v>
      </c>
      <c r="W2727" t="s">
        <v>225</v>
      </c>
      <c r="X2727" t="s">
        <v>225</v>
      </c>
      <c r="Y2727">
        <v>11400</v>
      </c>
      <c r="AB2727">
        <v>1</v>
      </c>
      <c r="AC2727">
        <v>1</v>
      </c>
      <c r="AD2727">
        <v>5</v>
      </c>
      <c r="AE2727">
        <v>3392</v>
      </c>
      <c r="AF2727">
        <v>2.5</v>
      </c>
      <c r="AQ2727">
        <v>2</v>
      </c>
      <c r="AR2727">
        <f t="shared" si="42"/>
        <v>9.68</v>
      </c>
      <c r="AS2727">
        <v>1</v>
      </c>
      <c r="AT2727" t="s">
        <v>136</v>
      </c>
      <c r="AU2727">
        <v>45</v>
      </c>
    </row>
    <row r="2728" spans="1:47">
      <c r="A2728" t="s">
        <v>10003</v>
      </c>
      <c r="C2728">
        <v>310</v>
      </c>
      <c r="D2728" t="s">
        <v>10004</v>
      </c>
      <c r="E2728">
        <v>101</v>
      </c>
      <c r="F2728" t="s">
        <v>10005</v>
      </c>
      <c r="H2728" t="s">
        <v>220</v>
      </c>
      <c r="I2728" t="s">
        <v>10006</v>
      </c>
      <c r="J2728">
        <v>0.38485999999999998</v>
      </c>
      <c r="K2728">
        <v>0</v>
      </c>
      <c r="L2728">
        <v>0</v>
      </c>
      <c r="M2728">
        <v>1</v>
      </c>
      <c r="N2728">
        <v>1</v>
      </c>
      <c r="O2728" t="s">
        <v>659</v>
      </c>
      <c r="P2728">
        <v>1</v>
      </c>
      <c r="Q2728">
        <v>1</v>
      </c>
      <c r="R2728">
        <v>12700</v>
      </c>
      <c r="S2728" t="s">
        <v>223</v>
      </c>
      <c r="T2728">
        <v>0</v>
      </c>
      <c r="U2728" t="s">
        <v>10003</v>
      </c>
      <c r="V2728" t="s">
        <v>927</v>
      </c>
      <c r="W2728" t="s">
        <v>659</v>
      </c>
      <c r="X2728" t="s">
        <v>659</v>
      </c>
      <c r="Y2728">
        <v>12700</v>
      </c>
      <c r="AB2728">
        <v>0</v>
      </c>
      <c r="AC2728">
        <v>0</v>
      </c>
      <c r="AD2728">
        <v>5</v>
      </c>
      <c r="AE2728">
        <v>1344</v>
      </c>
      <c r="AF2728">
        <v>1</v>
      </c>
      <c r="AQ2728">
        <v>4</v>
      </c>
      <c r="AR2728">
        <f t="shared" si="42"/>
        <v>0</v>
      </c>
      <c r="AS2728">
        <v>1</v>
      </c>
      <c r="AT2728" t="s">
        <v>134</v>
      </c>
      <c r="AU2728">
        <v>43</v>
      </c>
    </row>
    <row r="2729" spans="1:47">
      <c r="A2729" t="s">
        <v>10007</v>
      </c>
      <c r="C2729">
        <v>310</v>
      </c>
      <c r="D2729" t="s">
        <v>10008</v>
      </c>
      <c r="E2729">
        <v>101</v>
      </c>
      <c r="F2729" t="s">
        <v>10009</v>
      </c>
      <c r="G2729" t="s">
        <v>422</v>
      </c>
      <c r="H2729" t="s">
        <v>220</v>
      </c>
      <c r="I2729" t="s">
        <v>10010</v>
      </c>
      <c r="J2729">
        <v>0.15001</v>
      </c>
      <c r="K2729">
        <v>0</v>
      </c>
      <c r="L2729">
        <v>0</v>
      </c>
      <c r="M2729">
        <v>1</v>
      </c>
      <c r="N2729">
        <v>1</v>
      </c>
      <c r="O2729" t="s">
        <v>659</v>
      </c>
      <c r="P2729">
        <v>1</v>
      </c>
      <c r="Q2729">
        <v>1</v>
      </c>
      <c r="R2729">
        <v>4300</v>
      </c>
      <c r="S2729" t="s">
        <v>223</v>
      </c>
      <c r="T2729">
        <v>0</v>
      </c>
      <c r="U2729" t="s">
        <v>10007</v>
      </c>
      <c r="V2729" t="s">
        <v>933</v>
      </c>
      <c r="W2729" t="s">
        <v>659</v>
      </c>
      <c r="X2729" t="s">
        <v>659</v>
      </c>
      <c r="Y2729">
        <v>4300</v>
      </c>
      <c r="AB2729">
        <v>0</v>
      </c>
      <c r="AC2729">
        <v>0</v>
      </c>
      <c r="AD2729">
        <v>2</v>
      </c>
      <c r="AE2729">
        <v>1140</v>
      </c>
      <c r="AF2729">
        <v>1</v>
      </c>
      <c r="AQ2729">
        <v>1</v>
      </c>
      <c r="AR2729">
        <f t="shared" si="42"/>
        <v>0</v>
      </c>
      <c r="AS2729">
        <v>1</v>
      </c>
      <c r="AT2729" t="s">
        <v>134</v>
      </c>
      <c r="AU2729">
        <v>43</v>
      </c>
    </row>
    <row r="2730" spans="1:47">
      <c r="A2730" t="s">
        <v>10011</v>
      </c>
      <c r="C2730">
        <v>310</v>
      </c>
      <c r="D2730" t="s">
        <v>10012</v>
      </c>
      <c r="E2730">
        <v>132</v>
      </c>
      <c r="F2730" t="s">
        <v>9476</v>
      </c>
      <c r="G2730" t="s">
        <v>219</v>
      </c>
      <c r="H2730" t="s">
        <v>260</v>
      </c>
      <c r="I2730" t="s">
        <v>10013</v>
      </c>
      <c r="J2730">
        <v>0.34150999999999998</v>
      </c>
      <c r="K2730">
        <v>0</v>
      </c>
      <c r="L2730">
        <v>0</v>
      </c>
      <c r="M2730">
        <v>0</v>
      </c>
      <c r="N2730">
        <v>0</v>
      </c>
      <c r="P2730">
        <v>0</v>
      </c>
      <c r="Q2730">
        <v>0</v>
      </c>
      <c r="R2730">
        <v>0</v>
      </c>
      <c r="S2730" t="s">
        <v>223</v>
      </c>
      <c r="T2730">
        <v>0</v>
      </c>
      <c r="U2730" t="s">
        <v>10011</v>
      </c>
      <c r="Y2730">
        <v>0</v>
      </c>
      <c r="AB2730">
        <v>0</v>
      </c>
      <c r="AC2730">
        <v>0</v>
      </c>
      <c r="AD2730">
        <v>0</v>
      </c>
      <c r="AE2730">
        <v>0</v>
      </c>
      <c r="AF2730">
        <v>0</v>
      </c>
      <c r="AQ2730">
        <v>4</v>
      </c>
      <c r="AR2730">
        <f t="shared" si="42"/>
        <v>0</v>
      </c>
      <c r="AS2730">
        <v>1</v>
      </c>
      <c r="AT2730" t="s">
        <v>134</v>
      </c>
      <c r="AU2730">
        <v>43</v>
      </c>
    </row>
    <row r="2731" spans="1:47">
      <c r="A2731" t="s">
        <v>10014</v>
      </c>
      <c r="C2731">
        <v>310</v>
      </c>
      <c r="D2731" t="s">
        <v>10015</v>
      </c>
      <c r="E2731">
        <v>101</v>
      </c>
      <c r="F2731" t="s">
        <v>10016</v>
      </c>
      <c r="G2731" t="s">
        <v>422</v>
      </c>
      <c r="H2731" t="s">
        <v>220</v>
      </c>
      <c r="I2731" t="s">
        <v>10017</v>
      </c>
      <c r="J2731">
        <v>0.86675999999999997</v>
      </c>
      <c r="K2731">
        <v>0</v>
      </c>
      <c r="L2731">
        <v>0</v>
      </c>
      <c r="M2731">
        <v>1</v>
      </c>
      <c r="N2731">
        <v>1</v>
      </c>
      <c r="O2731" t="s">
        <v>659</v>
      </c>
      <c r="P2731">
        <v>1</v>
      </c>
      <c r="Q2731">
        <v>1</v>
      </c>
      <c r="R2731">
        <v>8700</v>
      </c>
      <c r="S2731" t="s">
        <v>243</v>
      </c>
      <c r="T2731">
        <v>0</v>
      </c>
      <c r="U2731" t="s">
        <v>10014</v>
      </c>
      <c r="X2731" t="s">
        <v>659</v>
      </c>
      <c r="Y2731">
        <v>8700</v>
      </c>
      <c r="AB2731">
        <v>0</v>
      </c>
      <c r="AC2731">
        <v>0</v>
      </c>
      <c r="AD2731">
        <v>4</v>
      </c>
      <c r="AE2731">
        <v>1224</v>
      </c>
      <c r="AF2731">
        <v>1.5</v>
      </c>
      <c r="AQ2731">
        <v>2</v>
      </c>
      <c r="AR2731">
        <f t="shared" si="42"/>
        <v>0</v>
      </c>
      <c r="AS2731">
        <v>1</v>
      </c>
      <c r="AT2731" t="s">
        <v>135</v>
      </c>
      <c r="AU2731">
        <v>44</v>
      </c>
    </row>
    <row r="2732" spans="1:47">
      <c r="A2732" t="s">
        <v>248</v>
      </c>
      <c r="C2732">
        <v>310</v>
      </c>
      <c r="E2732">
        <v>0</v>
      </c>
      <c r="J2732">
        <v>1.24E-3</v>
      </c>
      <c r="K2732">
        <v>0</v>
      </c>
      <c r="L2732">
        <v>0</v>
      </c>
      <c r="M2732">
        <v>0</v>
      </c>
      <c r="N2732">
        <v>0</v>
      </c>
      <c r="P2732">
        <v>0</v>
      </c>
      <c r="Q2732">
        <v>0</v>
      </c>
      <c r="R2732">
        <v>0</v>
      </c>
      <c r="S2732" t="s">
        <v>249</v>
      </c>
      <c r="T2732">
        <v>0</v>
      </c>
      <c r="Y2732">
        <v>0</v>
      </c>
      <c r="AB2732">
        <v>0</v>
      </c>
      <c r="AC2732">
        <v>0</v>
      </c>
      <c r="AD2732">
        <v>0</v>
      </c>
      <c r="AE2732">
        <v>0</v>
      </c>
      <c r="AF2732">
        <v>0</v>
      </c>
      <c r="AQ2732">
        <v>0</v>
      </c>
      <c r="AR2732">
        <f t="shared" si="42"/>
        <v>0</v>
      </c>
      <c r="AS2732">
        <v>1</v>
      </c>
      <c r="AT2732" t="s">
        <v>134</v>
      </c>
      <c r="AU2732">
        <v>43</v>
      </c>
    </row>
    <row r="2733" spans="1:47">
      <c r="A2733" t="s">
        <v>248</v>
      </c>
      <c r="C2733">
        <v>310</v>
      </c>
      <c r="E2733">
        <v>0</v>
      </c>
      <c r="J2733">
        <v>8.7200000000000003E-3</v>
      </c>
      <c r="K2733">
        <v>0</v>
      </c>
      <c r="L2733">
        <v>0</v>
      </c>
      <c r="M2733">
        <v>0</v>
      </c>
      <c r="N2733">
        <v>0</v>
      </c>
      <c r="P2733">
        <v>0</v>
      </c>
      <c r="Q2733">
        <v>0</v>
      </c>
      <c r="R2733">
        <v>0</v>
      </c>
      <c r="S2733" t="s">
        <v>249</v>
      </c>
      <c r="T2733">
        <v>0</v>
      </c>
      <c r="Y2733">
        <v>0</v>
      </c>
      <c r="AB2733">
        <v>0</v>
      </c>
      <c r="AC2733">
        <v>0</v>
      </c>
      <c r="AD2733">
        <v>0</v>
      </c>
      <c r="AE2733">
        <v>0</v>
      </c>
      <c r="AF2733">
        <v>0</v>
      </c>
      <c r="AQ2733">
        <v>0</v>
      </c>
      <c r="AR2733">
        <f t="shared" si="42"/>
        <v>0</v>
      </c>
      <c r="AS2733">
        <v>1</v>
      </c>
      <c r="AT2733" t="s">
        <v>134</v>
      </c>
      <c r="AU2733">
        <v>43</v>
      </c>
    </row>
    <row r="2734" spans="1:47">
      <c r="A2734" t="s">
        <v>248</v>
      </c>
      <c r="C2734">
        <v>310</v>
      </c>
      <c r="E2734">
        <v>0</v>
      </c>
      <c r="J2734">
        <v>6.4769999999999994E-2</v>
      </c>
      <c r="K2734">
        <v>0</v>
      </c>
      <c r="L2734">
        <v>0</v>
      </c>
      <c r="M2734">
        <v>0</v>
      </c>
      <c r="N2734">
        <v>0</v>
      </c>
      <c r="P2734">
        <v>0</v>
      </c>
      <c r="Q2734">
        <v>0</v>
      </c>
      <c r="R2734">
        <v>0</v>
      </c>
      <c r="S2734" t="s">
        <v>249</v>
      </c>
      <c r="T2734">
        <v>0</v>
      </c>
      <c r="Y2734">
        <v>0</v>
      </c>
      <c r="AB2734">
        <v>0</v>
      </c>
      <c r="AC2734">
        <v>0</v>
      </c>
      <c r="AD2734">
        <v>0</v>
      </c>
      <c r="AE2734">
        <v>0</v>
      </c>
      <c r="AF2734">
        <v>0</v>
      </c>
      <c r="AQ2734">
        <v>0</v>
      </c>
      <c r="AR2734">
        <f t="shared" si="42"/>
        <v>0</v>
      </c>
      <c r="AS2734">
        <v>1</v>
      </c>
      <c r="AT2734" t="s">
        <v>134</v>
      </c>
      <c r="AU2734">
        <v>43</v>
      </c>
    </row>
    <row r="2735" spans="1:47">
      <c r="A2735" t="s">
        <v>248</v>
      </c>
      <c r="C2735">
        <v>310</v>
      </c>
      <c r="E2735">
        <v>0</v>
      </c>
      <c r="J2735">
        <v>5.2700000000000004E-3</v>
      </c>
      <c r="K2735">
        <v>0</v>
      </c>
      <c r="L2735">
        <v>0</v>
      </c>
      <c r="M2735">
        <v>0</v>
      </c>
      <c r="N2735">
        <v>0</v>
      </c>
      <c r="P2735">
        <v>0</v>
      </c>
      <c r="Q2735">
        <v>0</v>
      </c>
      <c r="R2735">
        <v>0</v>
      </c>
      <c r="S2735" t="s">
        <v>249</v>
      </c>
      <c r="T2735">
        <v>0</v>
      </c>
      <c r="Y2735">
        <v>0</v>
      </c>
      <c r="AB2735">
        <v>0</v>
      </c>
      <c r="AC2735">
        <v>0</v>
      </c>
      <c r="AD2735">
        <v>0</v>
      </c>
      <c r="AE2735">
        <v>0</v>
      </c>
      <c r="AF2735">
        <v>0</v>
      </c>
      <c r="AQ2735">
        <v>0</v>
      </c>
      <c r="AR2735">
        <f t="shared" si="42"/>
        <v>0</v>
      </c>
      <c r="AS2735">
        <v>1</v>
      </c>
      <c r="AT2735" t="s">
        <v>134</v>
      </c>
      <c r="AU2735">
        <v>43</v>
      </c>
    </row>
    <row r="2736" spans="1:47">
      <c r="A2736" t="s">
        <v>10018</v>
      </c>
      <c r="C2736">
        <v>310</v>
      </c>
      <c r="D2736" t="s">
        <v>10019</v>
      </c>
      <c r="E2736">
        <v>101</v>
      </c>
      <c r="F2736" t="s">
        <v>10020</v>
      </c>
      <c r="G2736" t="s">
        <v>422</v>
      </c>
      <c r="H2736" t="s">
        <v>220</v>
      </c>
      <c r="I2736" t="s">
        <v>10021</v>
      </c>
      <c r="J2736">
        <v>0.29537999999999998</v>
      </c>
      <c r="K2736">
        <v>0</v>
      </c>
      <c r="L2736">
        <v>0</v>
      </c>
      <c r="M2736">
        <v>1</v>
      </c>
      <c r="N2736">
        <v>1</v>
      </c>
      <c r="O2736" t="s">
        <v>659</v>
      </c>
      <c r="P2736">
        <v>1</v>
      </c>
      <c r="Q2736">
        <v>1</v>
      </c>
      <c r="R2736">
        <v>18000</v>
      </c>
      <c r="S2736" t="s">
        <v>223</v>
      </c>
      <c r="T2736">
        <v>0</v>
      </c>
      <c r="U2736" t="s">
        <v>10018</v>
      </c>
      <c r="V2736" t="s">
        <v>893</v>
      </c>
      <c r="W2736" t="s">
        <v>659</v>
      </c>
      <c r="X2736" t="s">
        <v>659</v>
      </c>
      <c r="Y2736">
        <v>18000</v>
      </c>
      <c r="AB2736">
        <v>0</v>
      </c>
      <c r="AC2736">
        <v>0</v>
      </c>
      <c r="AD2736">
        <v>2</v>
      </c>
      <c r="AE2736">
        <v>1182</v>
      </c>
      <c r="AF2736">
        <v>1</v>
      </c>
      <c r="AQ2736">
        <v>1</v>
      </c>
      <c r="AR2736">
        <f t="shared" si="42"/>
        <v>0</v>
      </c>
      <c r="AS2736">
        <v>1</v>
      </c>
      <c r="AT2736" t="s">
        <v>135</v>
      </c>
      <c r="AU2736">
        <v>44</v>
      </c>
    </row>
    <row r="2737" spans="1:47">
      <c r="A2737" t="s">
        <v>10022</v>
      </c>
      <c r="C2737">
        <v>310</v>
      </c>
      <c r="D2737" t="s">
        <v>10023</v>
      </c>
      <c r="E2737">
        <v>101</v>
      </c>
      <c r="F2737" t="s">
        <v>10024</v>
      </c>
      <c r="G2737" t="s">
        <v>219</v>
      </c>
      <c r="H2737" t="s">
        <v>220</v>
      </c>
      <c r="I2737" t="s">
        <v>10025</v>
      </c>
      <c r="J2737">
        <v>0.74814999999999998</v>
      </c>
      <c r="K2737">
        <v>0</v>
      </c>
      <c r="L2737">
        <v>0</v>
      </c>
      <c r="M2737">
        <v>1</v>
      </c>
      <c r="N2737">
        <v>1</v>
      </c>
      <c r="O2737" t="s">
        <v>659</v>
      </c>
      <c r="P2737">
        <v>1</v>
      </c>
      <c r="Q2737">
        <v>1</v>
      </c>
      <c r="R2737">
        <v>18300</v>
      </c>
      <c r="S2737" t="s">
        <v>223</v>
      </c>
      <c r="T2737">
        <v>0</v>
      </c>
      <c r="U2737" t="s">
        <v>10022</v>
      </c>
      <c r="V2737" t="s">
        <v>933</v>
      </c>
      <c r="W2737" t="s">
        <v>659</v>
      </c>
      <c r="X2737" t="s">
        <v>659</v>
      </c>
      <c r="Y2737">
        <v>18300</v>
      </c>
      <c r="AB2737">
        <v>0</v>
      </c>
      <c r="AC2737">
        <v>0</v>
      </c>
      <c r="AD2737">
        <v>5</v>
      </c>
      <c r="AE2737">
        <v>2504</v>
      </c>
      <c r="AF2737">
        <v>2</v>
      </c>
      <c r="AQ2737">
        <v>1</v>
      </c>
      <c r="AR2737">
        <f t="shared" si="42"/>
        <v>0</v>
      </c>
      <c r="AS2737">
        <v>1</v>
      </c>
      <c r="AT2737" t="s">
        <v>136</v>
      </c>
      <c r="AU2737">
        <v>45</v>
      </c>
    </row>
    <row r="2738" spans="1:47">
      <c r="A2738" t="s">
        <v>10026</v>
      </c>
      <c r="C2738">
        <v>310</v>
      </c>
      <c r="D2738" t="s">
        <v>10027</v>
      </c>
      <c r="E2738">
        <v>101</v>
      </c>
      <c r="F2738" t="s">
        <v>10028</v>
      </c>
      <c r="G2738" t="s">
        <v>422</v>
      </c>
      <c r="H2738" t="s">
        <v>220</v>
      </c>
      <c r="I2738" t="s">
        <v>10029</v>
      </c>
      <c r="J2738">
        <v>0.84931999999999996</v>
      </c>
      <c r="K2738">
        <v>1</v>
      </c>
      <c r="L2738">
        <v>1</v>
      </c>
      <c r="M2738">
        <v>1</v>
      </c>
      <c r="N2738">
        <v>1</v>
      </c>
      <c r="O2738" t="s">
        <v>225</v>
      </c>
      <c r="P2738">
        <v>0</v>
      </c>
      <c r="Q2738">
        <v>0</v>
      </c>
      <c r="R2738">
        <v>0</v>
      </c>
      <c r="S2738" t="s">
        <v>223</v>
      </c>
      <c r="T2738">
        <v>0</v>
      </c>
      <c r="U2738" t="s">
        <v>10026</v>
      </c>
      <c r="V2738" t="s">
        <v>10030</v>
      </c>
      <c r="W2738" t="s">
        <v>225</v>
      </c>
      <c r="X2738" t="s">
        <v>225</v>
      </c>
      <c r="Y2738">
        <v>0</v>
      </c>
      <c r="AB2738">
        <v>1</v>
      </c>
      <c r="AC2738">
        <v>1</v>
      </c>
      <c r="AD2738">
        <v>3</v>
      </c>
      <c r="AE2738">
        <v>960</v>
      </c>
      <c r="AF2738">
        <v>1</v>
      </c>
      <c r="AQ2738">
        <v>1</v>
      </c>
      <c r="AR2738">
        <f t="shared" si="42"/>
        <v>9.68</v>
      </c>
      <c r="AS2738">
        <v>1</v>
      </c>
      <c r="AT2738" t="s">
        <v>135</v>
      </c>
      <c r="AU2738">
        <v>44</v>
      </c>
    </row>
    <row r="2739" spans="1:47">
      <c r="A2739" t="s">
        <v>10031</v>
      </c>
      <c r="C2739">
        <v>310</v>
      </c>
      <c r="D2739" t="s">
        <v>10032</v>
      </c>
      <c r="E2739">
        <v>101</v>
      </c>
      <c r="F2739" t="s">
        <v>10033</v>
      </c>
      <c r="G2739" t="s">
        <v>422</v>
      </c>
      <c r="H2739" t="s">
        <v>220</v>
      </c>
      <c r="I2739" t="s">
        <v>10034</v>
      </c>
      <c r="J2739">
        <v>0.13103000000000001</v>
      </c>
      <c r="K2739">
        <v>0</v>
      </c>
      <c r="L2739">
        <v>0</v>
      </c>
      <c r="M2739">
        <v>1</v>
      </c>
      <c r="N2739">
        <v>1</v>
      </c>
      <c r="O2739" t="s">
        <v>659</v>
      </c>
      <c r="P2739">
        <v>1</v>
      </c>
      <c r="Q2739">
        <v>1</v>
      </c>
      <c r="R2739">
        <v>9100</v>
      </c>
      <c r="S2739" t="s">
        <v>223</v>
      </c>
      <c r="T2739">
        <v>0</v>
      </c>
      <c r="U2739" t="s">
        <v>10031</v>
      </c>
      <c r="V2739" t="s">
        <v>933</v>
      </c>
      <c r="W2739" t="s">
        <v>659</v>
      </c>
      <c r="X2739" t="s">
        <v>659</v>
      </c>
      <c r="Y2739">
        <v>9100</v>
      </c>
      <c r="AB2739">
        <v>0</v>
      </c>
      <c r="AC2739">
        <v>0</v>
      </c>
      <c r="AD2739">
        <v>2</v>
      </c>
      <c r="AE2739">
        <v>764</v>
      </c>
      <c r="AF2739">
        <v>1</v>
      </c>
      <c r="AQ2739">
        <v>1</v>
      </c>
      <c r="AR2739">
        <f t="shared" si="42"/>
        <v>0</v>
      </c>
      <c r="AS2739">
        <v>1</v>
      </c>
      <c r="AT2739" t="s">
        <v>134</v>
      </c>
      <c r="AU2739">
        <v>43</v>
      </c>
    </row>
    <row r="2740" spans="1:47">
      <c r="A2740" t="s">
        <v>10035</v>
      </c>
      <c r="C2740">
        <v>310</v>
      </c>
      <c r="D2740" t="s">
        <v>10036</v>
      </c>
      <c r="E2740">
        <v>104</v>
      </c>
      <c r="F2740" t="s">
        <v>10037</v>
      </c>
      <c r="G2740" t="s">
        <v>219</v>
      </c>
      <c r="H2740" t="s">
        <v>1213</v>
      </c>
      <c r="I2740" t="s">
        <v>10038</v>
      </c>
      <c r="J2740">
        <v>0.28628999999999999</v>
      </c>
      <c r="K2740">
        <v>0</v>
      </c>
      <c r="L2740">
        <v>0</v>
      </c>
      <c r="M2740">
        <v>1</v>
      </c>
      <c r="N2740">
        <v>1</v>
      </c>
      <c r="O2740" t="s">
        <v>659</v>
      </c>
      <c r="P2740">
        <v>1</v>
      </c>
      <c r="Q2740">
        <v>1</v>
      </c>
      <c r="R2740">
        <v>13900</v>
      </c>
      <c r="S2740" t="s">
        <v>223</v>
      </c>
      <c r="T2740">
        <v>0</v>
      </c>
      <c r="U2740" t="s">
        <v>10035</v>
      </c>
      <c r="V2740" t="s">
        <v>933</v>
      </c>
      <c r="W2740" t="s">
        <v>659</v>
      </c>
      <c r="X2740" t="s">
        <v>659</v>
      </c>
      <c r="Y2740">
        <v>13900</v>
      </c>
      <c r="AB2740">
        <v>0</v>
      </c>
      <c r="AC2740">
        <v>0</v>
      </c>
      <c r="AD2740">
        <v>5</v>
      </c>
      <c r="AE2740">
        <v>2750</v>
      </c>
      <c r="AF2740">
        <v>1.5</v>
      </c>
      <c r="AQ2740">
        <v>3</v>
      </c>
      <c r="AR2740">
        <f t="shared" si="42"/>
        <v>0</v>
      </c>
      <c r="AS2740">
        <v>1</v>
      </c>
      <c r="AT2740" t="s">
        <v>134</v>
      </c>
      <c r="AU2740">
        <v>43</v>
      </c>
    </row>
    <row r="2741" spans="1:47">
      <c r="A2741" t="s">
        <v>248</v>
      </c>
      <c r="C2741">
        <v>310</v>
      </c>
      <c r="E2741">
        <v>0</v>
      </c>
      <c r="J2741">
        <v>8.5000000000000006E-3</v>
      </c>
      <c r="K2741">
        <v>0</v>
      </c>
      <c r="L2741">
        <v>0</v>
      </c>
      <c r="M2741">
        <v>0</v>
      </c>
      <c r="N2741">
        <v>0</v>
      </c>
      <c r="P2741">
        <v>0</v>
      </c>
      <c r="Q2741">
        <v>0</v>
      </c>
      <c r="R2741">
        <v>0</v>
      </c>
      <c r="S2741" t="s">
        <v>249</v>
      </c>
      <c r="T2741">
        <v>0</v>
      </c>
      <c r="Y2741">
        <v>0</v>
      </c>
      <c r="AB2741">
        <v>0</v>
      </c>
      <c r="AC2741">
        <v>0</v>
      </c>
      <c r="AD2741">
        <v>0</v>
      </c>
      <c r="AE2741">
        <v>0</v>
      </c>
      <c r="AF2741">
        <v>0</v>
      </c>
      <c r="AQ2741">
        <v>0</v>
      </c>
      <c r="AR2741">
        <f t="shared" si="42"/>
        <v>0</v>
      </c>
      <c r="AS2741">
        <v>1</v>
      </c>
      <c r="AT2741" t="s">
        <v>134</v>
      </c>
      <c r="AU2741">
        <v>43</v>
      </c>
    </row>
    <row r="2742" spans="1:47">
      <c r="A2742" t="s">
        <v>10039</v>
      </c>
      <c r="C2742">
        <v>310</v>
      </c>
      <c r="D2742" t="s">
        <v>10040</v>
      </c>
      <c r="E2742">
        <v>101</v>
      </c>
      <c r="F2742" t="s">
        <v>10041</v>
      </c>
      <c r="G2742" t="s">
        <v>422</v>
      </c>
      <c r="H2742" t="s">
        <v>220</v>
      </c>
      <c r="I2742" t="s">
        <v>10042</v>
      </c>
      <c r="J2742">
        <v>0.59406999999999999</v>
      </c>
      <c r="K2742">
        <v>1</v>
      </c>
      <c r="L2742">
        <v>1</v>
      </c>
      <c r="M2742">
        <v>1</v>
      </c>
      <c r="N2742">
        <v>1</v>
      </c>
      <c r="O2742" t="s">
        <v>225</v>
      </c>
      <c r="P2742">
        <v>0</v>
      </c>
      <c r="Q2742">
        <v>1</v>
      </c>
      <c r="R2742">
        <v>1500</v>
      </c>
      <c r="S2742" t="s">
        <v>223</v>
      </c>
      <c r="T2742">
        <v>1500</v>
      </c>
      <c r="U2742" t="s">
        <v>10039</v>
      </c>
      <c r="V2742" t="s">
        <v>455</v>
      </c>
      <c r="W2742" t="s">
        <v>225</v>
      </c>
      <c r="X2742" t="s">
        <v>225</v>
      </c>
      <c r="Y2742">
        <v>1500</v>
      </c>
      <c r="AB2742">
        <v>1</v>
      </c>
      <c r="AC2742">
        <v>1</v>
      </c>
      <c r="AD2742">
        <v>2</v>
      </c>
      <c r="AE2742">
        <v>912</v>
      </c>
      <c r="AF2742">
        <v>1</v>
      </c>
      <c r="AQ2742">
        <v>1</v>
      </c>
      <c r="AR2742">
        <f t="shared" si="42"/>
        <v>9.68</v>
      </c>
      <c r="AS2742">
        <v>1</v>
      </c>
      <c r="AT2742" t="s">
        <v>135</v>
      </c>
      <c r="AU2742">
        <v>44</v>
      </c>
    </row>
    <row r="2743" spans="1:47">
      <c r="A2743" t="s">
        <v>10043</v>
      </c>
      <c r="C2743">
        <v>310</v>
      </c>
      <c r="D2743" t="s">
        <v>10044</v>
      </c>
      <c r="E2743">
        <v>903</v>
      </c>
      <c r="F2743" t="s">
        <v>821</v>
      </c>
      <c r="G2743" t="s">
        <v>219</v>
      </c>
      <c r="H2743" t="s">
        <v>833</v>
      </c>
      <c r="I2743" t="s">
        <v>10045</v>
      </c>
      <c r="J2743">
        <v>0.80384</v>
      </c>
      <c r="K2743">
        <v>0</v>
      </c>
      <c r="L2743">
        <v>0</v>
      </c>
      <c r="M2743">
        <v>0</v>
      </c>
      <c r="N2743">
        <v>0</v>
      </c>
      <c r="P2743">
        <v>0</v>
      </c>
      <c r="Q2743">
        <v>0</v>
      </c>
      <c r="R2743">
        <v>0</v>
      </c>
      <c r="S2743" t="s">
        <v>223</v>
      </c>
      <c r="T2743">
        <v>0</v>
      </c>
      <c r="U2743" t="s">
        <v>10043</v>
      </c>
      <c r="Y2743">
        <v>0</v>
      </c>
      <c r="Z2743" t="s">
        <v>297</v>
      </c>
      <c r="AA2743" t="s">
        <v>223</v>
      </c>
      <c r="AB2743">
        <v>0</v>
      </c>
      <c r="AC2743">
        <v>0</v>
      </c>
      <c r="AD2743">
        <v>0</v>
      </c>
      <c r="AE2743">
        <v>0</v>
      </c>
      <c r="AF2743">
        <v>0</v>
      </c>
      <c r="AQ2743">
        <v>1</v>
      </c>
      <c r="AR2743">
        <f t="shared" si="42"/>
        <v>0</v>
      </c>
      <c r="AS2743">
        <v>1</v>
      </c>
      <c r="AT2743" t="s">
        <v>136</v>
      </c>
      <c r="AU2743">
        <v>45</v>
      </c>
    </row>
    <row r="2744" spans="1:47">
      <c r="A2744" t="s">
        <v>248</v>
      </c>
      <c r="C2744">
        <v>310</v>
      </c>
      <c r="E2744">
        <v>0</v>
      </c>
      <c r="J2744">
        <v>7.6999999999999996E-4</v>
      </c>
      <c r="K2744">
        <v>0</v>
      </c>
      <c r="L2744">
        <v>0</v>
      </c>
      <c r="M2744">
        <v>0</v>
      </c>
      <c r="N2744">
        <v>0</v>
      </c>
      <c r="P2744">
        <v>0</v>
      </c>
      <c r="Q2744">
        <v>0</v>
      </c>
      <c r="R2744">
        <v>0</v>
      </c>
      <c r="S2744" t="s">
        <v>249</v>
      </c>
      <c r="T2744">
        <v>0</v>
      </c>
      <c r="Y2744">
        <v>0</v>
      </c>
      <c r="AB2744">
        <v>0</v>
      </c>
      <c r="AC2744">
        <v>0</v>
      </c>
      <c r="AD2744">
        <v>0</v>
      </c>
      <c r="AE2744">
        <v>0</v>
      </c>
      <c r="AF2744">
        <v>0</v>
      </c>
      <c r="AQ2744">
        <v>0</v>
      </c>
      <c r="AR2744">
        <f t="shared" si="42"/>
        <v>0</v>
      </c>
      <c r="AS2744">
        <v>1</v>
      </c>
      <c r="AT2744" t="s">
        <v>134</v>
      </c>
      <c r="AU2744">
        <v>43</v>
      </c>
    </row>
    <row r="2745" spans="1:47">
      <c r="A2745" t="s">
        <v>10046</v>
      </c>
      <c r="C2745">
        <v>310</v>
      </c>
      <c r="D2745" t="s">
        <v>10047</v>
      </c>
      <c r="E2745">
        <v>101</v>
      </c>
      <c r="F2745" t="s">
        <v>10048</v>
      </c>
      <c r="G2745" t="s">
        <v>219</v>
      </c>
      <c r="H2745" t="s">
        <v>220</v>
      </c>
      <c r="I2745" t="s">
        <v>10049</v>
      </c>
      <c r="J2745">
        <v>0.22842000000000001</v>
      </c>
      <c r="K2745">
        <v>0</v>
      </c>
      <c r="L2745">
        <v>0</v>
      </c>
      <c r="M2745">
        <v>1</v>
      </c>
      <c r="N2745">
        <v>1</v>
      </c>
      <c r="O2745" t="s">
        <v>659</v>
      </c>
      <c r="P2745">
        <v>1</v>
      </c>
      <c r="Q2745">
        <v>1</v>
      </c>
      <c r="R2745">
        <v>2900</v>
      </c>
      <c r="S2745" t="s">
        <v>223</v>
      </c>
      <c r="T2745">
        <v>0</v>
      </c>
      <c r="U2745" t="s">
        <v>10046</v>
      </c>
      <c r="V2745" t="s">
        <v>927</v>
      </c>
      <c r="W2745" t="s">
        <v>659</v>
      </c>
      <c r="X2745" t="s">
        <v>659</v>
      </c>
      <c r="Y2745">
        <v>2900</v>
      </c>
      <c r="AB2745">
        <v>0</v>
      </c>
      <c r="AC2745">
        <v>0</v>
      </c>
      <c r="AD2745">
        <v>3</v>
      </c>
      <c r="AE2745">
        <v>925</v>
      </c>
      <c r="AF2745">
        <v>1</v>
      </c>
      <c r="AQ2745">
        <v>2</v>
      </c>
      <c r="AR2745">
        <f t="shared" si="42"/>
        <v>0</v>
      </c>
      <c r="AS2745">
        <v>1</v>
      </c>
      <c r="AT2745" t="s">
        <v>134</v>
      </c>
      <c r="AU2745">
        <v>43</v>
      </c>
    </row>
    <row r="2746" spans="1:47">
      <c r="A2746" t="s">
        <v>248</v>
      </c>
      <c r="C2746">
        <v>310</v>
      </c>
      <c r="E2746">
        <v>0</v>
      </c>
      <c r="J2746">
        <v>8.6400000000000001E-3</v>
      </c>
      <c r="K2746">
        <v>0</v>
      </c>
      <c r="L2746">
        <v>0</v>
      </c>
      <c r="M2746">
        <v>0</v>
      </c>
      <c r="N2746">
        <v>0</v>
      </c>
      <c r="P2746">
        <v>0</v>
      </c>
      <c r="Q2746">
        <v>0</v>
      </c>
      <c r="R2746">
        <v>0</v>
      </c>
      <c r="S2746" t="s">
        <v>249</v>
      </c>
      <c r="T2746">
        <v>0</v>
      </c>
      <c r="Y2746">
        <v>0</v>
      </c>
      <c r="AB2746">
        <v>0</v>
      </c>
      <c r="AC2746">
        <v>0</v>
      </c>
      <c r="AD2746">
        <v>0</v>
      </c>
      <c r="AE2746">
        <v>0</v>
      </c>
      <c r="AF2746">
        <v>0</v>
      </c>
      <c r="AQ2746">
        <v>0</v>
      </c>
      <c r="AR2746">
        <f t="shared" si="42"/>
        <v>0</v>
      </c>
      <c r="AS2746">
        <v>1</v>
      </c>
      <c r="AT2746" t="s">
        <v>134</v>
      </c>
      <c r="AU2746">
        <v>43</v>
      </c>
    </row>
    <row r="2747" spans="1:47">
      <c r="A2747" t="s">
        <v>10050</v>
      </c>
      <c r="C2747">
        <v>310</v>
      </c>
      <c r="D2747" t="s">
        <v>10051</v>
      </c>
      <c r="E2747">
        <v>101</v>
      </c>
      <c r="F2747" t="s">
        <v>10052</v>
      </c>
      <c r="G2747" t="s">
        <v>422</v>
      </c>
      <c r="H2747" t="s">
        <v>220</v>
      </c>
      <c r="I2747" t="s">
        <v>10053</v>
      </c>
      <c r="J2747">
        <v>0.65647999999999995</v>
      </c>
      <c r="K2747">
        <v>1</v>
      </c>
      <c r="L2747">
        <v>1</v>
      </c>
      <c r="M2747">
        <v>1</v>
      </c>
      <c r="N2747">
        <v>1</v>
      </c>
      <c r="O2747" t="s">
        <v>225</v>
      </c>
      <c r="P2747">
        <v>0</v>
      </c>
      <c r="Q2747">
        <v>1</v>
      </c>
      <c r="R2747">
        <v>0</v>
      </c>
      <c r="S2747" t="s">
        <v>223</v>
      </c>
      <c r="T2747">
        <v>0</v>
      </c>
      <c r="U2747" t="s">
        <v>10050</v>
      </c>
      <c r="V2747" t="s">
        <v>455</v>
      </c>
      <c r="W2747" t="s">
        <v>225</v>
      </c>
      <c r="X2747" t="s">
        <v>225</v>
      </c>
      <c r="Y2747">
        <v>0</v>
      </c>
      <c r="AB2747">
        <v>1</v>
      </c>
      <c r="AC2747">
        <v>1</v>
      </c>
      <c r="AD2747">
        <v>2</v>
      </c>
      <c r="AE2747">
        <v>864</v>
      </c>
      <c r="AF2747">
        <v>1</v>
      </c>
      <c r="AQ2747">
        <v>1</v>
      </c>
      <c r="AR2747">
        <f t="shared" si="42"/>
        <v>9.68</v>
      </c>
      <c r="AS2747">
        <v>1</v>
      </c>
      <c r="AT2747" t="s">
        <v>135</v>
      </c>
      <c r="AU2747">
        <v>44</v>
      </c>
    </row>
    <row r="2748" spans="1:47">
      <c r="A2748" t="s">
        <v>248</v>
      </c>
      <c r="C2748">
        <v>310</v>
      </c>
      <c r="E2748">
        <v>0</v>
      </c>
      <c r="J2748">
        <v>5.0680000000000003E-2</v>
      </c>
      <c r="K2748">
        <v>0</v>
      </c>
      <c r="L2748">
        <v>0</v>
      </c>
      <c r="M2748">
        <v>0</v>
      </c>
      <c r="N2748">
        <v>0</v>
      </c>
      <c r="P2748">
        <v>0</v>
      </c>
      <c r="Q2748">
        <v>0</v>
      </c>
      <c r="R2748">
        <v>0</v>
      </c>
      <c r="S2748" t="s">
        <v>249</v>
      </c>
      <c r="T2748">
        <v>0</v>
      </c>
      <c r="Y2748">
        <v>0</v>
      </c>
      <c r="AB2748">
        <v>0</v>
      </c>
      <c r="AC2748">
        <v>0</v>
      </c>
      <c r="AD2748">
        <v>0</v>
      </c>
      <c r="AE2748">
        <v>0</v>
      </c>
      <c r="AF2748">
        <v>0</v>
      </c>
      <c r="AQ2748">
        <v>0</v>
      </c>
      <c r="AR2748">
        <f t="shared" si="42"/>
        <v>0</v>
      </c>
      <c r="AS2748">
        <v>1</v>
      </c>
      <c r="AT2748" t="s">
        <v>134</v>
      </c>
      <c r="AU2748">
        <v>43</v>
      </c>
    </row>
    <row r="2749" spans="1:47">
      <c r="A2749" t="s">
        <v>10054</v>
      </c>
      <c r="C2749">
        <v>310</v>
      </c>
      <c r="D2749" t="s">
        <v>10055</v>
      </c>
      <c r="E2749">
        <v>101</v>
      </c>
      <c r="F2749" t="s">
        <v>10056</v>
      </c>
      <c r="H2749" t="s">
        <v>220</v>
      </c>
      <c r="I2749" t="s">
        <v>10057</v>
      </c>
      <c r="J2749">
        <v>1.2576700000000001</v>
      </c>
      <c r="K2749">
        <v>0</v>
      </c>
      <c r="L2749">
        <v>0</v>
      </c>
      <c r="M2749">
        <v>1</v>
      </c>
      <c r="N2749">
        <v>1</v>
      </c>
      <c r="O2749" t="s">
        <v>659</v>
      </c>
      <c r="P2749">
        <v>1</v>
      </c>
      <c r="Q2749">
        <v>1</v>
      </c>
      <c r="R2749">
        <v>15600</v>
      </c>
      <c r="S2749" t="s">
        <v>223</v>
      </c>
      <c r="T2749">
        <v>0</v>
      </c>
      <c r="U2749" t="s">
        <v>10054</v>
      </c>
      <c r="X2749" t="s">
        <v>659</v>
      </c>
      <c r="Y2749">
        <v>15600</v>
      </c>
      <c r="AB2749">
        <v>0</v>
      </c>
      <c r="AC2749">
        <v>0</v>
      </c>
      <c r="AD2749">
        <v>2</v>
      </c>
      <c r="AE2749">
        <v>2687</v>
      </c>
      <c r="AF2749">
        <v>1</v>
      </c>
      <c r="AQ2749">
        <v>10</v>
      </c>
      <c r="AR2749">
        <f t="shared" si="42"/>
        <v>0</v>
      </c>
      <c r="AS2749">
        <v>1</v>
      </c>
      <c r="AT2749" t="s">
        <v>134</v>
      </c>
      <c r="AU2749">
        <v>43</v>
      </c>
    </row>
    <row r="2750" spans="1:47">
      <c r="A2750" t="s">
        <v>10058</v>
      </c>
      <c r="C2750">
        <v>310</v>
      </c>
      <c r="D2750" t="s">
        <v>10059</v>
      </c>
      <c r="E2750">
        <v>101</v>
      </c>
      <c r="F2750" t="s">
        <v>10060</v>
      </c>
      <c r="G2750" t="s">
        <v>422</v>
      </c>
      <c r="H2750" t="s">
        <v>220</v>
      </c>
      <c r="I2750" t="s">
        <v>10061</v>
      </c>
      <c r="J2750">
        <v>0.21328</v>
      </c>
      <c r="K2750">
        <v>0</v>
      </c>
      <c r="L2750">
        <v>0</v>
      </c>
      <c r="M2750">
        <v>1</v>
      </c>
      <c r="N2750">
        <v>1</v>
      </c>
      <c r="O2750" t="s">
        <v>659</v>
      </c>
      <c r="P2750">
        <v>1</v>
      </c>
      <c r="Q2750">
        <v>1</v>
      </c>
      <c r="R2750">
        <v>700</v>
      </c>
      <c r="S2750" t="s">
        <v>223</v>
      </c>
      <c r="T2750">
        <v>0</v>
      </c>
      <c r="U2750" t="s">
        <v>10058</v>
      </c>
      <c r="V2750" t="s">
        <v>927</v>
      </c>
      <c r="W2750" t="s">
        <v>659</v>
      </c>
      <c r="X2750" t="s">
        <v>659</v>
      </c>
      <c r="Y2750">
        <v>700</v>
      </c>
      <c r="AB2750">
        <v>0</v>
      </c>
      <c r="AC2750">
        <v>0</v>
      </c>
      <c r="AD2750">
        <v>2</v>
      </c>
      <c r="AE2750">
        <v>748</v>
      </c>
      <c r="AF2750">
        <v>1</v>
      </c>
      <c r="AQ2750">
        <v>1</v>
      </c>
      <c r="AR2750">
        <f t="shared" si="42"/>
        <v>0</v>
      </c>
      <c r="AS2750">
        <v>1</v>
      </c>
      <c r="AT2750" t="s">
        <v>135</v>
      </c>
      <c r="AU2750">
        <v>44</v>
      </c>
    </row>
    <row r="2751" spans="1:47">
      <c r="A2751" t="s">
        <v>248</v>
      </c>
      <c r="C2751">
        <v>310</v>
      </c>
      <c r="E2751">
        <v>0</v>
      </c>
      <c r="J2751">
        <v>2.1800000000000001E-3</v>
      </c>
      <c r="K2751">
        <v>0</v>
      </c>
      <c r="L2751">
        <v>0</v>
      </c>
      <c r="M2751">
        <v>0</v>
      </c>
      <c r="N2751">
        <v>0</v>
      </c>
      <c r="P2751">
        <v>0</v>
      </c>
      <c r="Q2751">
        <v>0</v>
      </c>
      <c r="R2751">
        <v>0</v>
      </c>
      <c r="S2751" t="s">
        <v>249</v>
      </c>
      <c r="T2751">
        <v>0</v>
      </c>
      <c r="Y2751">
        <v>0</v>
      </c>
      <c r="AB2751">
        <v>0</v>
      </c>
      <c r="AC2751">
        <v>0</v>
      </c>
      <c r="AD2751">
        <v>0</v>
      </c>
      <c r="AE2751">
        <v>0</v>
      </c>
      <c r="AF2751">
        <v>0</v>
      </c>
      <c r="AQ2751">
        <v>0</v>
      </c>
      <c r="AR2751">
        <f t="shared" si="42"/>
        <v>0</v>
      </c>
      <c r="AS2751">
        <v>1</v>
      </c>
      <c r="AT2751" t="s">
        <v>134</v>
      </c>
      <c r="AU2751">
        <v>43</v>
      </c>
    </row>
    <row r="2752" spans="1:47">
      <c r="A2752" t="s">
        <v>10062</v>
      </c>
      <c r="C2752">
        <v>310</v>
      </c>
      <c r="D2752" t="s">
        <v>10063</v>
      </c>
      <c r="E2752">
        <v>101</v>
      </c>
      <c r="F2752" t="s">
        <v>10064</v>
      </c>
      <c r="G2752" t="s">
        <v>219</v>
      </c>
      <c r="H2752" t="s">
        <v>220</v>
      </c>
      <c r="I2752" t="s">
        <v>10065</v>
      </c>
      <c r="J2752">
        <v>1.02094</v>
      </c>
      <c r="K2752">
        <v>0</v>
      </c>
      <c r="L2752">
        <v>0</v>
      </c>
      <c r="M2752">
        <v>1</v>
      </c>
      <c r="N2752">
        <v>1</v>
      </c>
      <c r="O2752" t="s">
        <v>659</v>
      </c>
      <c r="P2752">
        <v>1</v>
      </c>
      <c r="Q2752">
        <v>0</v>
      </c>
      <c r="R2752">
        <v>0</v>
      </c>
      <c r="S2752" t="s">
        <v>223</v>
      </c>
      <c r="T2752">
        <v>0</v>
      </c>
      <c r="U2752" t="s">
        <v>10062</v>
      </c>
      <c r="X2752" t="s">
        <v>659</v>
      </c>
      <c r="Y2752">
        <v>0</v>
      </c>
      <c r="AB2752">
        <v>0</v>
      </c>
      <c r="AC2752">
        <v>0</v>
      </c>
      <c r="AD2752">
        <v>3</v>
      </c>
      <c r="AE2752">
        <v>1566</v>
      </c>
      <c r="AF2752">
        <v>1</v>
      </c>
      <c r="AQ2752">
        <v>9</v>
      </c>
      <c r="AR2752">
        <f t="shared" si="42"/>
        <v>0</v>
      </c>
      <c r="AS2752">
        <v>1</v>
      </c>
      <c r="AT2752" t="s">
        <v>134</v>
      </c>
      <c r="AU2752">
        <v>43</v>
      </c>
    </row>
    <row r="2753" spans="1:47">
      <c r="A2753" t="s">
        <v>10066</v>
      </c>
      <c r="C2753">
        <v>310</v>
      </c>
      <c r="D2753" t="s">
        <v>10067</v>
      </c>
      <c r="E2753">
        <v>101</v>
      </c>
      <c r="F2753" t="s">
        <v>10068</v>
      </c>
      <c r="G2753" t="s">
        <v>219</v>
      </c>
      <c r="H2753" t="s">
        <v>220</v>
      </c>
      <c r="I2753" t="s">
        <v>10069</v>
      </c>
      <c r="J2753">
        <v>0.1757</v>
      </c>
      <c r="K2753">
        <v>1</v>
      </c>
      <c r="L2753">
        <v>1</v>
      </c>
      <c r="M2753">
        <v>1</v>
      </c>
      <c r="N2753">
        <v>1</v>
      </c>
      <c r="O2753" t="s">
        <v>225</v>
      </c>
      <c r="P2753">
        <v>0</v>
      </c>
      <c r="Q2753">
        <v>1</v>
      </c>
      <c r="R2753">
        <v>600</v>
      </c>
      <c r="S2753" t="s">
        <v>223</v>
      </c>
      <c r="T2753">
        <v>600</v>
      </c>
      <c r="U2753" t="s">
        <v>10066</v>
      </c>
      <c r="V2753" t="s">
        <v>455</v>
      </c>
      <c r="W2753" t="s">
        <v>225</v>
      </c>
      <c r="X2753" t="s">
        <v>225</v>
      </c>
      <c r="Y2753">
        <v>600</v>
      </c>
      <c r="AB2753">
        <v>1</v>
      </c>
      <c r="AC2753">
        <v>1</v>
      </c>
      <c r="AD2753">
        <v>2</v>
      </c>
      <c r="AE2753">
        <v>784</v>
      </c>
      <c r="AF2753">
        <v>1</v>
      </c>
      <c r="AQ2753">
        <v>1</v>
      </c>
      <c r="AR2753">
        <f t="shared" si="42"/>
        <v>9.68</v>
      </c>
      <c r="AS2753">
        <v>1</v>
      </c>
      <c r="AT2753" t="s">
        <v>136</v>
      </c>
      <c r="AU2753">
        <v>45</v>
      </c>
    </row>
    <row r="2754" spans="1:47">
      <c r="A2754" t="s">
        <v>10070</v>
      </c>
      <c r="C2754">
        <v>310</v>
      </c>
      <c r="D2754" t="s">
        <v>10071</v>
      </c>
      <c r="E2754">
        <v>101</v>
      </c>
      <c r="F2754" t="s">
        <v>10072</v>
      </c>
      <c r="G2754" t="s">
        <v>219</v>
      </c>
      <c r="H2754" t="s">
        <v>220</v>
      </c>
      <c r="I2754" t="s">
        <v>10073</v>
      </c>
      <c r="J2754">
        <v>0.21076</v>
      </c>
      <c r="K2754">
        <v>0</v>
      </c>
      <c r="L2754">
        <v>0</v>
      </c>
      <c r="M2754">
        <v>1</v>
      </c>
      <c r="N2754">
        <v>1</v>
      </c>
      <c r="O2754" t="s">
        <v>659</v>
      </c>
      <c r="P2754">
        <v>1</v>
      </c>
      <c r="Q2754">
        <v>0</v>
      </c>
      <c r="R2754">
        <v>0</v>
      </c>
      <c r="S2754" t="s">
        <v>223</v>
      </c>
      <c r="T2754">
        <v>0</v>
      </c>
      <c r="U2754" t="s">
        <v>10070</v>
      </c>
      <c r="V2754" t="s">
        <v>933</v>
      </c>
      <c r="W2754" t="s">
        <v>659</v>
      </c>
      <c r="X2754" t="s">
        <v>659</v>
      </c>
      <c r="Y2754">
        <v>0</v>
      </c>
      <c r="AB2754">
        <v>0</v>
      </c>
      <c r="AC2754">
        <v>0</v>
      </c>
      <c r="AD2754">
        <v>2</v>
      </c>
      <c r="AE2754">
        <v>1233</v>
      </c>
      <c r="AF2754">
        <v>1.5</v>
      </c>
      <c r="AQ2754">
        <v>2</v>
      </c>
      <c r="AR2754">
        <f t="shared" ref="AR2754:AR2817" si="43">AB2754*9.68*VLOOKUP(AU2754,atten,10,FALSE)</f>
        <v>0</v>
      </c>
      <c r="AS2754">
        <v>1</v>
      </c>
      <c r="AT2754" t="s">
        <v>134</v>
      </c>
      <c r="AU2754">
        <v>43</v>
      </c>
    </row>
    <row r="2755" spans="1:47">
      <c r="A2755" t="s">
        <v>10074</v>
      </c>
      <c r="C2755">
        <v>310</v>
      </c>
      <c r="D2755" t="s">
        <v>10075</v>
      </c>
      <c r="E2755">
        <v>101</v>
      </c>
      <c r="F2755" t="s">
        <v>9476</v>
      </c>
      <c r="G2755" t="s">
        <v>422</v>
      </c>
      <c r="H2755" t="s">
        <v>220</v>
      </c>
      <c r="I2755" t="s">
        <v>10076</v>
      </c>
      <c r="J2755">
        <v>0.32495000000000002</v>
      </c>
      <c r="K2755">
        <v>0</v>
      </c>
      <c r="L2755">
        <v>0</v>
      </c>
      <c r="M2755">
        <v>1</v>
      </c>
      <c r="N2755">
        <v>1</v>
      </c>
      <c r="O2755" t="s">
        <v>659</v>
      </c>
      <c r="P2755">
        <v>1</v>
      </c>
      <c r="Q2755">
        <v>1</v>
      </c>
      <c r="R2755">
        <v>10200</v>
      </c>
      <c r="S2755" t="s">
        <v>243</v>
      </c>
      <c r="T2755">
        <v>0</v>
      </c>
      <c r="U2755" t="s">
        <v>10074</v>
      </c>
      <c r="V2755" t="s">
        <v>933</v>
      </c>
      <c r="W2755" t="s">
        <v>659</v>
      </c>
      <c r="X2755" t="s">
        <v>659</v>
      </c>
      <c r="Y2755">
        <v>10200</v>
      </c>
      <c r="AB2755">
        <v>0</v>
      </c>
      <c r="AC2755">
        <v>0</v>
      </c>
      <c r="AD2755">
        <v>4</v>
      </c>
      <c r="AE2755">
        <v>1846</v>
      </c>
      <c r="AF2755">
        <v>1.75</v>
      </c>
      <c r="AQ2755">
        <v>2</v>
      </c>
      <c r="AR2755">
        <f t="shared" si="43"/>
        <v>0</v>
      </c>
      <c r="AS2755">
        <v>1</v>
      </c>
      <c r="AT2755" t="s">
        <v>134</v>
      </c>
      <c r="AU2755">
        <v>43</v>
      </c>
    </row>
    <row r="2756" spans="1:47">
      <c r="A2756" t="s">
        <v>248</v>
      </c>
      <c r="C2756">
        <v>310</v>
      </c>
      <c r="E2756">
        <v>0</v>
      </c>
      <c r="J2756">
        <v>5.3699999999999998E-3</v>
      </c>
      <c r="K2756">
        <v>0</v>
      </c>
      <c r="L2756">
        <v>0</v>
      </c>
      <c r="M2756">
        <v>0</v>
      </c>
      <c r="N2756">
        <v>0</v>
      </c>
      <c r="P2756">
        <v>0</v>
      </c>
      <c r="Q2756">
        <v>0</v>
      </c>
      <c r="R2756">
        <v>0</v>
      </c>
      <c r="S2756" t="s">
        <v>249</v>
      </c>
      <c r="T2756">
        <v>0</v>
      </c>
      <c r="Y2756">
        <v>0</v>
      </c>
      <c r="AB2756">
        <v>0</v>
      </c>
      <c r="AC2756">
        <v>0</v>
      </c>
      <c r="AD2756">
        <v>0</v>
      </c>
      <c r="AE2756">
        <v>0</v>
      </c>
      <c r="AF2756">
        <v>0</v>
      </c>
      <c r="AQ2756">
        <v>0</v>
      </c>
      <c r="AR2756">
        <f t="shared" si="43"/>
        <v>0</v>
      </c>
      <c r="AS2756">
        <v>1</v>
      </c>
      <c r="AT2756" t="s">
        <v>134</v>
      </c>
      <c r="AU2756">
        <v>43</v>
      </c>
    </row>
    <row r="2757" spans="1:47">
      <c r="A2757" t="s">
        <v>10077</v>
      </c>
      <c r="C2757">
        <v>310</v>
      </c>
      <c r="D2757" t="s">
        <v>10078</v>
      </c>
      <c r="E2757">
        <v>903</v>
      </c>
      <c r="F2757" t="s">
        <v>821</v>
      </c>
      <c r="G2757" t="s">
        <v>422</v>
      </c>
      <c r="H2757" t="s">
        <v>833</v>
      </c>
      <c r="I2757" t="s">
        <v>10079</v>
      </c>
      <c r="J2757">
        <v>8.9639999999999997E-2</v>
      </c>
      <c r="K2757">
        <v>0</v>
      </c>
      <c r="L2757">
        <v>0</v>
      </c>
      <c r="M2757">
        <v>0</v>
      </c>
      <c r="N2757">
        <v>0</v>
      </c>
      <c r="P2757">
        <v>0</v>
      </c>
      <c r="Q2757">
        <v>0</v>
      </c>
      <c r="R2757">
        <v>0</v>
      </c>
      <c r="S2757" t="s">
        <v>223</v>
      </c>
      <c r="T2757">
        <v>0</v>
      </c>
      <c r="U2757" t="s">
        <v>10077</v>
      </c>
      <c r="Y2757">
        <v>0</v>
      </c>
      <c r="AB2757">
        <v>0</v>
      </c>
      <c r="AC2757">
        <v>0</v>
      </c>
      <c r="AD2757">
        <v>0</v>
      </c>
      <c r="AE2757">
        <v>0</v>
      </c>
      <c r="AF2757">
        <v>0</v>
      </c>
      <c r="AQ2757">
        <v>1</v>
      </c>
      <c r="AR2757">
        <f t="shared" si="43"/>
        <v>0</v>
      </c>
      <c r="AS2757">
        <v>1</v>
      </c>
      <c r="AT2757" t="s">
        <v>135</v>
      </c>
      <c r="AU2757">
        <v>44</v>
      </c>
    </row>
    <row r="2758" spans="1:47">
      <c r="A2758" t="s">
        <v>10080</v>
      </c>
      <c r="C2758">
        <v>310</v>
      </c>
      <c r="D2758" t="s">
        <v>10081</v>
      </c>
      <c r="E2758">
        <v>384</v>
      </c>
      <c r="F2758" t="s">
        <v>10082</v>
      </c>
      <c r="G2758" t="s">
        <v>10083</v>
      </c>
      <c r="H2758" t="s">
        <v>10084</v>
      </c>
      <c r="I2758" t="s">
        <v>10085</v>
      </c>
      <c r="J2758">
        <v>16.016690000000001</v>
      </c>
      <c r="K2758">
        <v>0</v>
      </c>
      <c r="L2758">
        <v>0</v>
      </c>
      <c r="M2758">
        <v>1</v>
      </c>
      <c r="N2758">
        <v>1</v>
      </c>
      <c r="O2758" t="s">
        <v>659</v>
      </c>
      <c r="P2758">
        <v>1</v>
      </c>
      <c r="Q2758">
        <v>1</v>
      </c>
      <c r="R2758">
        <v>19300</v>
      </c>
      <c r="S2758" t="s">
        <v>223</v>
      </c>
      <c r="T2758">
        <v>0</v>
      </c>
      <c r="U2758" t="s">
        <v>10080</v>
      </c>
      <c r="V2758" t="s">
        <v>933</v>
      </c>
      <c r="W2758" t="s">
        <v>659</v>
      </c>
      <c r="X2758" t="s">
        <v>659</v>
      </c>
      <c r="Y2758">
        <v>19300</v>
      </c>
      <c r="AB2758">
        <v>0</v>
      </c>
      <c r="AC2758">
        <v>0</v>
      </c>
      <c r="AD2758">
        <v>0</v>
      </c>
      <c r="AE2758">
        <v>8892</v>
      </c>
      <c r="AF2758">
        <v>1</v>
      </c>
      <c r="AQ2758">
        <v>1</v>
      </c>
      <c r="AR2758">
        <f t="shared" si="43"/>
        <v>0</v>
      </c>
      <c r="AS2758">
        <v>1</v>
      </c>
      <c r="AT2758" t="s">
        <v>134</v>
      </c>
      <c r="AU2758">
        <v>43</v>
      </c>
    </row>
    <row r="2759" spans="1:47">
      <c r="A2759" t="s">
        <v>248</v>
      </c>
      <c r="C2759">
        <v>310</v>
      </c>
      <c r="E2759">
        <v>0</v>
      </c>
      <c r="J2759">
        <v>1.1730000000000001E-2</v>
      </c>
      <c r="K2759">
        <v>0</v>
      </c>
      <c r="L2759">
        <v>0</v>
      </c>
      <c r="M2759">
        <v>0</v>
      </c>
      <c r="N2759">
        <v>0</v>
      </c>
      <c r="P2759">
        <v>0</v>
      </c>
      <c r="Q2759">
        <v>0</v>
      </c>
      <c r="R2759">
        <v>0</v>
      </c>
      <c r="S2759" t="s">
        <v>249</v>
      </c>
      <c r="T2759">
        <v>0</v>
      </c>
      <c r="Y2759">
        <v>0</v>
      </c>
      <c r="AB2759">
        <v>0</v>
      </c>
      <c r="AC2759">
        <v>0</v>
      </c>
      <c r="AD2759">
        <v>0</v>
      </c>
      <c r="AE2759">
        <v>0</v>
      </c>
      <c r="AF2759">
        <v>0</v>
      </c>
      <c r="AQ2759">
        <v>0</v>
      </c>
      <c r="AR2759">
        <f t="shared" si="43"/>
        <v>0</v>
      </c>
      <c r="AS2759">
        <v>1</v>
      </c>
      <c r="AT2759" t="s">
        <v>134</v>
      </c>
      <c r="AU2759">
        <v>43</v>
      </c>
    </row>
    <row r="2760" spans="1:47">
      <c r="A2760" t="s">
        <v>10086</v>
      </c>
      <c r="C2760">
        <v>310</v>
      </c>
      <c r="D2760" t="s">
        <v>10087</v>
      </c>
      <c r="E2760">
        <v>101</v>
      </c>
      <c r="F2760" t="s">
        <v>10088</v>
      </c>
      <c r="G2760" t="s">
        <v>219</v>
      </c>
      <c r="H2760" t="s">
        <v>220</v>
      </c>
      <c r="I2760" t="s">
        <v>10089</v>
      </c>
      <c r="J2760">
        <v>0.17027999999999999</v>
      </c>
      <c r="K2760">
        <v>1</v>
      </c>
      <c r="L2760">
        <v>1</v>
      </c>
      <c r="M2760">
        <v>1</v>
      </c>
      <c r="N2760">
        <v>1</v>
      </c>
      <c r="O2760" t="s">
        <v>225</v>
      </c>
      <c r="P2760">
        <v>0</v>
      </c>
      <c r="Q2760">
        <v>1</v>
      </c>
      <c r="R2760">
        <v>1200</v>
      </c>
      <c r="S2760" t="s">
        <v>223</v>
      </c>
      <c r="T2760">
        <v>1200</v>
      </c>
      <c r="U2760" t="s">
        <v>10086</v>
      </c>
      <c r="V2760" t="s">
        <v>455</v>
      </c>
      <c r="W2760" t="s">
        <v>225</v>
      </c>
      <c r="X2760" t="s">
        <v>225</v>
      </c>
      <c r="Y2760">
        <v>1200</v>
      </c>
      <c r="AB2760">
        <v>1</v>
      </c>
      <c r="AC2760">
        <v>1</v>
      </c>
      <c r="AD2760">
        <v>3</v>
      </c>
      <c r="AE2760">
        <v>969</v>
      </c>
      <c r="AF2760">
        <v>1</v>
      </c>
      <c r="AQ2760">
        <v>1</v>
      </c>
      <c r="AR2760">
        <f t="shared" si="43"/>
        <v>9.68</v>
      </c>
      <c r="AS2760">
        <v>1</v>
      </c>
      <c r="AT2760" t="s">
        <v>136</v>
      </c>
      <c r="AU2760">
        <v>45</v>
      </c>
    </row>
    <row r="2761" spans="1:47">
      <c r="A2761" t="s">
        <v>10090</v>
      </c>
      <c r="C2761">
        <v>310</v>
      </c>
      <c r="D2761" t="s">
        <v>10091</v>
      </c>
      <c r="E2761">
        <v>101</v>
      </c>
      <c r="F2761" t="s">
        <v>9192</v>
      </c>
      <c r="G2761" t="s">
        <v>219</v>
      </c>
      <c r="H2761" t="s">
        <v>220</v>
      </c>
      <c r="I2761" t="s">
        <v>10092</v>
      </c>
      <c r="J2761">
        <v>0.26983000000000001</v>
      </c>
      <c r="K2761">
        <v>0</v>
      </c>
      <c r="L2761">
        <v>0</v>
      </c>
      <c r="M2761">
        <v>1</v>
      </c>
      <c r="N2761">
        <v>1</v>
      </c>
      <c r="O2761" t="s">
        <v>659</v>
      </c>
      <c r="P2761">
        <v>1</v>
      </c>
      <c r="Q2761">
        <v>1</v>
      </c>
      <c r="R2761">
        <v>10200</v>
      </c>
      <c r="S2761" t="s">
        <v>223</v>
      </c>
      <c r="T2761">
        <v>0</v>
      </c>
      <c r="U2761" t="s">
        <v>10090</v>
      </c>
      <c r="V2761" t="s">
        <v>927</v>
      </c>
      <c r="W2761" t="s">
        <v>659</v>
      </c>
      <c r="X2761" t="s">
        <v>659</v>
      </c>
      <c r="Y2761">
        <v>10200</v>
      </c>
      <c r="AB2761">
        <v>0</v>
      </c>
      <c r="AC2761">
        <v>0</v>
      </c>
      <c r="AD2761">
        <v>3</v>
      </c>
      <c r="AE2761">
        <v>1643</v>
      </c>
      <c r="AF2761">
        <v>1</v>
      </c>
      <c r="AQ2761">
        <v>2</v>
      </c>
      <c r="AR2761">
        <f t="shared" si="43"/>
        <v>0</v>
      </c>
      <c r="AS2761">
        <v>1</v>
      </c>
      <c r="AT2761" t="s">
        <v>134</v>
      </c>
      <c r="AU2761">
        <v>43</v>
      </c>
    </row>
    <row r="2762" spans="1:47">
      <c r="A2762" t="s">
        <v>10093</v>
      </c>
      <c r="C2762">
        <v>310</v>
      </c>
      <c r="D2762" t="s">
        <v>10094</v>
      </c>
      <c r="E2762">
        <v>101</v>
      </c>
      <c r="F2762" t="s">
        <v>10095</v>
      </c>
      <c r="G2762" t="s">
        <v>219</v>
      </c>
      <c r="H2762" t="s">
        <v>220</v>
      </c>
      <c r="I2762" t="s">
        <v>10096</v>
      </c>
      <c r="J2762">
        <v>0.91239999999999999</v>
      </c>
      <c r="K2762">
        <v>0</v>
      </c>
      <c r="L2762">
        <v>0</v>
      </c>
      <c r="M2762">
        <v>1</v>
      </c>
      <c r="N2762">
        <v>1</v>
      </c>
      <c r="O2762" t="s">
        <v>659</v>
      </c>
      <c r="P2762">
        <v>1</v>
      </c>
      <c r="Q2762">
        <v>1</v>
      </c>
      <c r="R2762">
        <v>21300</v>
      </c>
      <c r="S2762" t="s">
        <v>223</v>
      </c>
      <c r="T2762">
        <v>0</v>
      </c>
      <c r="U2762" t="s">
        <v>10093</v>
      </c>
      <c r="V2762" t="s">
        <v>933</v>
      </c>
      <c r="W2762" t="s">
        <v>659</v>
      </c>
      <c r="X2762" t="s">
        <v>659</v>
      </c>
      <c r="Y2762">
        <v>21300</v>
      </c>
      <c r="AB2762">
        <v>0</v>
      </c>
      <c r="AC2762">
        <v>0</v>
      </c>
      <c r="AD2762">
        <v>6</v>
      </c>
      <c r="AE2762">
        <v>3254</v>
      </c>
      <c r="AF2762">
        <v>2</v>
      </c>
      <c r="AQ2762">
        <v>1</v>
      </c>
      <c r="AR2762">
        <f t="shared" si="43"/>
        <v>0</v>
      </c>
      <c r="AS2762">
        <v>1</v>
      </c>
      <c r="AT2762" t="s">
        <v>136</v>
      </c>
      <c r="AU2762">
        <v>45</v>
      </c>
    </row>
    <row r="2763" spans="1:47">
      <c r="A2763" t="s">
        <v>10097</v>
      </c>
      <c r="C2763">
        <v>310</v>
      </c>
      <c r="D2763" t="s">
        <v>10098</v>
      </c>
      <c r="E2763">
        <v>102</v>
      </c>
      <c r="F2763" t="s">
        <v>10099</v>
      </c>
      <c r="G2763" t="s">
        <v>422</v>
      </c>
      <c r="H2763" t="s">
        <v>8623</v>
      </c>
      <c r="I2763" t="s">
        <v>10100</v>
      </c>
      <c r="J2763">
        <v>2.555E-2</v>
      </c>
      <c r="K2763">
        <v>0</v>
      </c>
      <c r="L2763">
        <v>0</v>
      </c>
      <c r="M2763">
        <v>0</v>
      </c>
      <c r="N2763">
        <v>1</v>
      </c>
      <c r="P2763">
        <v>1</v>
      </c>
      <c r="Q2763">
        <v>10</v>
      </c>
      <c r="R2763">
        <v>108400</v>
      </c>
      <c r="S2763" t="s">
        <v>223</v>
      </c>
      <c r="T2763">
        <v>0</v>
      </c>
      <c r="U2763" t="s">
        <v>10097</v>
      </c>
      <c r="V2763" t="s">
        <v>927</v>
      </c>
      <c r="W2763" t="s">
        <v>659</v>
      </c>
      <c r="X2763" t="s">
        <v>659</v>
      </c>
      <c r="Y2763">
        <v>10840</v>
      </c>
      <c r="AB2763">
        <v>0</v>
      </c>
      <c r="AC2763">
        <v>0</v>
      </c>
      <c r="AD2763">
        <v>2</v>
      </c>
      <c r="AE2763">
        <v>778</v>
      </c>
      <c r="AF2763">
        <v>1</v>
      </c>
      <c r="AQ2763">
        <v>0</v>
      </c>
      <c r="AR2763">
        <f t="shared" si="43"/>
        <v>0</v>
      </c>
      <c r="AS2763">
        <v>1</v>
      </c>
      <c r="AT2763" t="s">
        <v>135</v>
      </c>
      <c r="AU2763">
        <v>44</v>
      </c>
    </row>
    <row r="2764" spans="1:47">
      <c r="A2764" t="s">
        <v>10101</v>
      </c>
      <c r="C2764">
        <v>310</v>
      </c>
      <c r="D2764" t="s">
        <v>10102</v>
      </c>
      <c r="E2764">
        <v>101</v>
      </c>
      <c r="F2764" t="s">
        <v>10103</v>
      </c>
      <c r="G2764" t="s">
        <v>219</v>
      </c>
      <c r="H2764" t="s">
        <v>220</v>
      </c>
      <c r="I2764" t="s">
        <v>10104</v>
      </c>
      <c r="J2764">
        <v>1.27521</v>
      </c>
      <c r="K2764">
        <v>1</v>
      </c>
      <c r="L2764">
        <v>1</v>
      </c>
      <c r="M2764">
        <v>1</v>
      </c>
      <c r="N2764">
        <v>1</v>
      </c>
      <c r="O2764" t="s">
        <v>225</v>
      </c>
      <c r="P2764">
        <v>0</v>
      </c>
      <c r="Q2764">
        <v>1</v>
      </c>
      <c r="R2764">
        <v>3200</v>
      </c>
      <c r="S2764" t="s">
        <v>223</v>
      </c>
      <c r="T2764">
        <v>3200</v>
      </c>
      <c r="U2764" t="s">
        <v>10101</v>
      </c>
      <c r="V2764" t="s">
        <v>455</v>
      </c>
      <c r="W2764" t="s">
        <v>225</v>
      </c>
      <c r="X2764" t="s">
        <v>225</v>
      </c>
      <c r="Y2764">
        <v>3200</v>
      </c>
      <c r="AB2764">
        <v>1</v>
      </c>
      <c r="AC2764">
        <v>1</v>
      </c>
      <c r="AD2764">
        <v>3</v>
      </c>
      <c r="AE2764">
        <v>2013</v>
      </c>
      <c r="AF2764">
        <v>1.5</v>
      </c>
      <c r="AQ2764">
        <v>2</v>
      </c>
      <c r="AR2764">
        <f t="shared" si="43"/>
        <v>9.68</v>
      </c>
      <c r="AS2764">
        <v>1</v>
      </c>
      <c r="AT2764" t="s">
        <v>136</v>
      </c>
      <c r="AU2764">
        <v>45</v>
      </c>
    </row>
    <row r="2765" spans="1:47">
      <c r="A2765" t="s">
        <v>10105</v>
      </c>
      <c r="C2765">
        <v>310</v>
      </c>
      <c r="D2765" t="s">
        <v>10106</v>
      </c>
      <c r="E2765">
        <v>101</v>
      </c>
      <c r="F2765" t="s">
        <v>10107</v>
      </c>
      <c r="G2765" t="s">
        <v>219</v>
      </c>
      <c r="H2765" t="s">
        <v>220</v>
      </c>
      <c r="I2765" t="s">
        <v>10108</v>
      </c>
      <c r="J2765">
        <v>0.10552</v>
      </c>
      <c r="K2765">
        <v>0</v>
      </c>
      <c r="L2765">
        <v>0</v>
      </c>
      <c r="M2765">
        <v>1</v>
      </c>
      <c r="N2765">
        <v>1</v>
      </c>
      <c r="O2765" t="s">
        <v>659</v>
      </c>
      <c r="P2765">
        <v>1</v>
      </c>
      <c r="Q2765">
        <v>1</v>
      </c>
      <c r="R2765">
        <v>12200</v>
      </c>
      <c r="S2765" t="s">
        <v>223</v>
      </c>
      <c r="T2765">
        <v>0</v>
      </c>
      <c r="U2765" t="s">
        <v>10105</v>
      </c>
      <c r="V2765" t="s">
        <v>933</v>
      </c>
      <c r="W2765" t="s">
        <v>659</v>
      </c>
      <c r="X2765" t="s">
        <v>659</v>
      </c>
      <c r="Y2765">
        <v>12200</v>
      </c>
      <c r="AB2765">
        <v>0</v>
      </c>
      <c r="AC2765">
        <v>0</v>
      </c>
      <c r="AD2765">
        <v>2</v>
      </c>
      <c r="AE2765">
        <v>1014</v>
      </c>
      <c r="AF2765">
        <v>1.3</v>
      </c>
      <c r="AQ2765">
        <v>1</v>
      </c>
      <c r="AR2765">
        <f t="shared" si="43"/>
        <v>0</v>
      </c>
      <c r="AS2765">
        <v>1</v>
      </c>
      <c r="AT2765" t="s">
        <v>134</v>
      </c>
      <c r="AU2765">
        <v>43</v>
      </c>
    </row>
    <row r="2766" spans="1:47">
      <c r="A2766" t="s">
        <v>10109</v>
      </c>
      <c r="C2766">
        <v>310</v>
      </c>
      <c r="D2766" t="s">
        <v>10110</v>
      </c>
      <c r="E2766">
        <v>112</v>
      </c>
      <c r="F2766" t="s">
        <v>10111</v>
      </c>
      <c r="G2766" t="s">
        <v>422</v>
      </c>
      <c r="H2766" t="s">
        <v>10112</v>
      </c>
      <c r="I2766" t="s">
        <v>10113</v>
      </c>
      <c r="J2766">
        <v>8.8691499999999994</v>
      </c>
      <c r="K2766">
        <v>0</v>
      </c>
      <c r="L2766">
        <v>0</v>
      </c>
      <c r="M2766">
        <v>22</v>
      </c>
      <c r="N2766">
        <v>22</v>
      </c>
      <c r="O2766" t="s">
        <v>659</v>
      </c>
      <c r="P2766">
        <v>2</v>
      </c>
      <c r="Q2766">
        <v>11</v>
      </c>
      <c r="R2766">
        <v>448800</v>
      </c>
      <c r="S2766" t="s">
        <v>223</v>
      </c>
      <c r="T2766">
        <v>0</v>
      </c>
      <c r="U2766" t="s">
        <v>10109</v>
      </c>
      <c r="V2766" t="s">
        <v>933</v>
      </c>
      <c r="W2766" t="s">
        <v>659</v>
      </c>
      <c r="X2766" t="s">
        <v>659</v>
      </c>
      <c r="Y2766">
        <v>40800</v>
      </c>
      <c r="AB2766">
        <v>0</v>
      </c>
      <c r="AC2766">
        <v>0</v>
      </c>
      <c r="AD2766">
        <v>0</v>
      </c>
      <c r="AE2766">
        <v>720</v>
      </c>
      <c r="AF2766">
        <v>1</v>
      </c>
      <c r="AQ2766">
        <v>1</v>
      </c>
      <c r="AR2766">
        <f t="shared" si="43"/>
        <v>0</v>
      </c>
      <c r="AS2766">
        <v>1</v>
      </c>
      <c r="AT2766" t="s">
        <v>135</v>
      </c>
      <c r="AU2766">
        <v>44</v>
      </c>
    </row>
    <row r="2767" spans="1:47">
      <c r="A2767" t="s">
        <v>248</v>
      </c>
      <c r="C2767">
        <v>310</v>
      </c>
      <c r="E2767">
        <v>0</v>
      </c>
      <c r="J2767">
        <v>8.1710000000000005E-2</v>
      </c>
      <c r="K2767">
        <v>0</v>
      </c>
      <c r="L2767">
        <v>0</v>
      </c>
      <c r="M2767">
        <v>0</v>
      </c>
      <c r="N2767">
        <v>0</v>
      </c>
      <c r="P2767">
        <v>0</v>
      </c>
      <c r="Q2767">
        <v>0</v>
      </c>
      <c r="R2767">
        <v>0</v>
      </c>
      <c r="S2767" t="s">
        <v>249</v>
      </c>
      <c r="T2767">
        <v>0</v>
      </c>
      <c r="Y2767">
        <v>0</v>
      </c>
      <c r="AB2767">
        <v>0</v>
      </c>
      <c r="AC2767">
        <v>0</v>
      </c>
      <c r="AD2767">
        <v>0</v>
      </c>
      <c r="AE2767">
        <v>0</v>
      </c>
      <c r="AF2767">
        <v>0</v>
      </c>
      <c r="AQ2767">
        <v>0</v>
      </c>
      <c r="AR2767">
        <f t="shared" si="43"/>
        <v>0</v>
      </c>
      <c r="AS2767">
        <v>1</v>
      </c>
      <c r="AT2767" t="s">
        <v>134</v>
      </c>
      <c r="AU2767">
        <v>43</v>
      </c>
    </row>
    <row r="2768" spans="1:47">
      <c r="A2768" t="s">
        <v>248</v>
      </c>
      <c r="C2768">
        <v>310</v>
      </c>
      <c r="E2768">
        <v>0</v>
      </c>
      <c r="J2768">
        <v>2.7810000000000001E-2</v>
      </c>
      <c r="K2768">
        <v>0</v>
      </c>
      <c r="L2768">
        <v>0</v>
      </c>
      <c r="M2768">
        <v>0</v>
      </c>
      <c r="N2768">
        <v>0</v>
      </c>
      <c r="P2768">
        <v>0</v>
      </c>
      <c r="Q2768">
        <v>0</v>
      </c>
      <c r="R2768">
        <v>0</v>
      </c>
      <c r="S2768" t="s">
        <v>249</v>
      </c>
      <c r="T2768">
        <v>0</v>
      </c>
      <c r="Y2768">
        <v>0</v>
      </c>
      <c r="AB2768">
        <v>0</v>
      </c>
      <c r="AC2768">
        <v>0</v>
      </c>
      <c r="AD2768">
        <v>0</v>
      </c>
      <c r="AE2768">
        <v>0</v>
      </c>
      <c r="AF2768">
        <v>0</v>
      </c>
      <c r="AQ2768">
        <v>0</v>
      </c>
      <c r="AR2768">
        <f t="shared" si="43"/>
        <v>0</v>
      </c>
      <c r="AS2768">
        <v>1</v>
      </c>
      <c r="AT2768" t="s">
        <v>134</v>
      </c>
      <c r="AU2768">
        <v>43</v>
      </c>
    </row>
    <row r="2769" spans="1:47">
      <c r="A2769" t="s">
        <v>10114</v>
      </c>
      <c r="C2769">
        <v>310</v>
      </c>
      <c r="D2769" t="s">
        <v>10115</v>
      </c>
      <c r="E2769">
        <v>101</v>
      </c>
      <c r="F2769" t="s">
        <v>10116</v>
      </c>
      <c r="G2769" t="s">
        <v>219</v>
      </c>
      <c r="H2769" t="s">
        <v>220</v>
      </c>
      <c r="I2769" t="s">
        <v>10117</v>
      </c>
      <c r="J2769">
        <v>0.12608</v>
      </c>
      <c r="K2769">
        <v>0</v>
      </c>
      <c r="L2769">
        <v>0</v>
      </c>
      <c r="M2769">
        <v>1</v>
      </c>
      <c r="N2769">
        <v>1</v>
      </c>
      <c r="O2769" t="s">
        <v>659</v>
      </c>
      <c r="P2769">
        <v>1</v>
      </c>
      <c r="Q2769">
        <v>1</v>
      </c>
      <c r="R2769">
        <v>2500</v>
      </c>
      <c r="S2769" t="s">
        <v>223</v>
      </c>
      <c r="T2769">
        <v>0</v>
      </c>
      <c r="U2769" t="s">
        <v>10114</v>
      </c>
      <c r="V2769" t="s">
        <v>933</v>
      </c>
      <c r="W2769" t="s">
        <v>659</v>
      </c>
      <c r="X2769" t="s">
        <v>659</v>
      </c>
      <c r="Y2769">
        <v>2500</v>
      </c>
      <c r="AB2769">
        <v>0</v>
      </c>
      <c r="AC2769">
        <v>0</v>
      </c>
      <c r="AD2769">
        <v>2</v>
      </c>
      <c r="AE2769">
        <v>802</v>
      </c>
      <c r="AF2769">
        <v>1.3</v>
      </c>
      <c r="AQ2769">
        <v>1</v>
      </c>
      <c r="AR2769">
        <f t="shared" si="43"/>
        <v>0</v>
      </c>
      <c r="AS2769">
        <v>1</v>
      </c>
      <c r="AT2769" t="s">
        <v>134</v>
      </c>
      <c r="AU2769">
        <v>43</v>
      </c>
    </row>
    <row r="2770" spans="1:47">
      <c r="A2770" t="s">
        <v>10118</v>
      </c>
      <c r="C2770">
        <v>310</v>
      </c>
      <c r="D2770" t="s">
        <v>10119</v>
      </c>
      <c r="E2770">
        <v>101</v>
      </c>
      <c r="F2770" t="s">
        <v>10120</v>
      </c>
      <c r="G2770" t="s">
        <v>219</v>
      </c>
      <c r="H2770" t="s">
        <v>220</v>
      </c>
      <c r="I2770" t="s">
        <v>10121</v>
      </c>
      <c r="J2770">
        <v>0.44575999999999999</v>
      </c>
      <c r="K2770">
        <v>0</v>
      </c>
      <c r="L2770">
        <v>0</v>
      </c>
      <c r="M2770">
        <v>1</v>
      </c>
      <c r="N2770">
        <v>1</v>
      </c>
      <c r="O2770" t="s">
        <v>659</v>
      </c>
      <c r="P2770">
        <v>1</v>
      </c>
      <c r="Q2770">
        <v>1</v>
      </c>
      <c r="R2770">
        <v>5800</v>
      </c>
      <c r="S2770" t="s">
        <v>223</v>
      </c>
      <c r="T2770">
        <v>0</v>
      </c>
      <c r="U2770" t="s">
        <v>10118</v>
      </c>
      <c r="V2770" t="s">
        <v>927</v>
      </c>
      <c r="W2770" t="s">
        <v>659</v>
      </c>
      <c r="X2770" t="s">
        <v>659</v>
      </c>
      <c r="Y2770">
        <v>5800</v>
      </c>
      <c r="AB2770">
        <v>0</v>
      </c>
      <c r="AC2770">
        <v>0</v>
      </c>
      <c r="AD2770">
        <v>4</v>
      </c>
      <c r="AE2770">
        <v>2307</v>
      </c>
      <c r="AF2770">
        <v>1.75</v>
      </c>
      <c r="AQ2770">
        <v>3</v>
      </c>
      <c r="AR2770">
        <f t="shared" si="43"/>
        <v>0</v>
      </c>
      <c r="AS2770">
        <v>1</v>
      </c>
      <c r="AT2770" t="s">
        <v>134</v>
      </c>
      <c r="AU2770">
        <v>43</v>
      </c>
    </row>
    <row r="2771" spans="1:47">
      <c r="A2771" t="s">
        <v>10122</v>
      </c>
      <c r="C2771">
        <v>310</v>
      </c>
      <c r="D2771" t="s">
        <v>10123</v>
      </c>
      <c r="E2771">
        <v>109</v>
      </c>
      <c r="F2771" t="s">
        <v>10124</v>
      </c>
      <c r="G2771" t="s">
        <v>219</v>
      </c>
      <c r="H2771" t="s">
        <v>743</v>
      </c>
      <c r="I2771" t="s">
        <v>10125</v>
      </c>
      <c r="J2771">
        <v>0.16125999999999999</v>
      </c>
      <c r="K2771">
        <v>2</v>
      </c>
      <c r="L2771">
        <v>2</v>
      </c>
      <c r="M2771">
        <v>2</v>
      </c>
      <c r="N2771">
        <v>2</v>
      </c>
      <c r="O2771" t="s">
        <v>225</v>
      </c>
      <c r="P2771">
        <v>0</v>
      </c>
      <c r="Q2771">
        <v>2</v>
      </c>
      <c r="R2771">
        <v>2100</v>
      </c>
      <c r="S2771" t="s">
        <v>223</v>
      </c>
      <c r="T2771">
        <v>2100</v>
      </c>
      <c r="U2771" t="s">
        <v>10122</v>
      </c>
      <c r="V2771" t="s">
        <v>455</v>
      </c>
      <c r="W2771" t="s">
        <v>225</v>
      </c>
      <c r="X2771" t="s">
        <v>225</v>
      </c>
      <c r="Y2771">
        <v>1050</v>
      </c>
      <c r="AB2771">
        <v>2</v>
      </c>
      <c r="AC2771">
        <v>2</v>
      </c>
      <c r="AD2771">
        <v>1</v>
      </c>
      <c r="AE2771">
        <v>396</v>
      </c>
      <c r="AF2771">
        <v>1</v>
      </c>
      <c r="AQ2771">
        <v>1</v>
      </c>
      <c r="AR2771">
        <f t="shared" si="43"/>
        <v>19.36</v>
      </c>
      <c r="AS2771">
        <v>1</v>
      </c>
      <c r="AT2771" t="s">
        <v>136</v>
      </c>
      <c r="AU2771">
        <v>45</v>
      </c>
    </row>
    <row r="2772" spans="1:47">
      <c r="A2772" t="s">
        <v>10126</v>
      </c>
      <c r="B2772" t="s">
        <v>293</v>
      </c>
      <c r="C2772">
        <v>310</v>
      </c>
      <c r="D2772" t="s">
        <v>9947</v>
      </c>
      <c r="E2772">
        <v>130</v>
      </c>
      <c r="F2772" t="s">
        <v>5663</v>
      </c>
      <c r="G2772" t="s">
        <v>422</v>
      </c>
      <c r="H2772" t="s">
        <v>9948</v>
      </c>
      <c r="J2772">
        <v>0.52788999999999997</v>
      </c>
      <c r="K2772">
        <v>0</v>
      </c>
      <c r="L2772">
        <v>0</v>
      </c>
      <c r="M2772">
        <v>0</v>
      </c>
      <c r="N2772">
        <v>0</v>
      </c>
      <c r="P2772">
        <v>0</v>
      </c>
      <c r="Q2772">
        <v>0</v>
      </c>
      <c r="R2772">
        <v>0</v>
      </c>
      <c r="S2772" t="s">
        <v>296</v>
      </c>
      <c r="T2772">
        <v>0</v>
      </c>
      <c r="Y2772">
        <v>0</v>
      </c>
      <c r="AB2772">
        <v>0</v>
      </c>
      <c r="AC2772">
        <v>0</v>
      </c>
      <c r="AD2772">
        <v>0</v>
      </c>
      <c r="AE2772">
        <v>0</v>
      </c>
      <c r="AF2772">
        <v>0</v>
      </c>
      <c r="AG2772" t="s">
        <v>9949</v>
      </c>
      <c r="AQ2772">
        <v>0</v>
      </c>
      <c r="AR2772">
        <f t="shared" si="43"/>
        <v>0</v>
      </c>
      <c r="AS2772">
        <v>1</v>
      </c>
      <c r="AT2772" t="s">
        <v>135</v>
      </c>
      <c r="AU2772">
        <v>44</v>
      </c>
    </row>
    <row r="2773" spans="1:47">
      <c r="A2773" t="s">
        <v>10127</v>
      </c>
      <c r="C2773">
        <v>310</v>
      </c>
      <c r="D2773" t="s">
        <v>10128</v>
      </c>
      <c r="E2773">
        <v>101</v>
      </c>
      <c r="F2773" t="s">
        <v>10129</v>
      </c>
      <c r="G2773" t="s">
        <v>422</v>
      </c>
      <c r="H2773" t="s">
        <v>220</v>
      </c>
      <c r="I2773" t="s">
        <v>10130</v>
      </c>
      <c r="J2773">
        <v>0.15376000000000001</v>
      </c>
      <c r="K2773">
        <v>0</v>
      </c>
      <c r="L2773">
        <v>0</v>
      </c>
      <c r="M2773">
        <v>1</v>
      </c>
      <c r="N2773">
        <v>1</v>
      </c>
      <c r="O2773" t="s">
        <v>659</v>
      </c>
      <c r="P2773">
        <v>1</v>
      </c>
      <c r="Q2773">
        <v>1</v>
      </c>
      <c r="R2773">
        <v>10500</v>
      </c>
      <c r="S2773" t="s">
        <v>223</v>
      </c>
      <c r="T2773">
        <v>0</v>
      </c>
      <c r="U2773" t="s">
        <v>10127</v>
      </c>
      <c r="V2773" t="s">
        <v>893</v>
      </c>
      <c r="W2773" t="s">
        <v>659</v>
      </c>
      <c r="X2773" t="s">
        <v>659</v>
      </c>
      <c r="Y2773">
        <v>10500</v>
      </c>
      <c r="AB2773">
        <v>0</v>
      </c>
      <c r="AC2773">
        <v>0</v>
      </c>
      <c r="AD2773">
        <v>3</v>
      </c>
      <c r="AE2773">
        <v>1306</v>
      </c>
      <c r="AF2773">
        <v>1.75</v>
      </c>
      <c r="AQ2773">
        <v>1</v>
      </c>
      <c r="AR2773">
        <f t="shared" si="43"/>
        <v>0</v>
      </c>
      <c r="AS2773">
        <v>1</v>
      </c>
      <c r="AT2773" t="s">
        <v>135</v>
      </c>
      <c r="AU2773">
        <v>44</v>
      </c>
    </row>
    <row r="2774" spans="1:47">
      <c r="A2774" t="s">
        <v>10131</v>
      </c>
      <c r="C2774">
        <v>310</v>
      </c>
      <c r="D2774" t="s">
        <v>10132</v>
      </c>
      <c r="E2774">
        <v>101</v>
      </c>
      <c r="F2774" t="s">
        <v>10133</v>
      </c>
      <c r="G2774" t="s">
        <v>422</v>
      </c>
      <c r="H2774" t="s">
        <v>220</v>
      </c>
      <c r="I2774" t="s">
        <v>10134</v>
      </c>
      <c r="J2774">
        <v>0.31923000000000001</v>
      </c>
      <c r="K2774">
        <v>0</v>
      </c>
      <c r="L2774">
        <v>0</v>
      </c>
      <c r="M2774">
        <v>1</v>
      </c>
      <c r="N2774">
        <v>1</v>
      </c>
      <c r="O2774" t="s">
        <v>659</v>
      </c>
      <c r="P2774">
        <v>1</v>
      </c>
      <c r="Q2774">
        <v>1</v>
      </c>
      <c r="R2774">
        <v>6700</v>
      </c>
      <c r="S2774" t="s">
        <v>243</v>
      </c>
      <c r="T2774">
        <v>0</v>
      </c>
      <c r="U2774" t="s">
        <v>10131</v>
      </c>
      <c r="V2774" t="s">
        <v>933</v>
      </c>
      <c r="W2774" t="s">
        <v>659</v>
      </c>
      <c r="X2774" t="s">
        <v>659</v>
      </c>
      <c r="Y2774">
        <v>6700</v>
      </c>
      <c r="AB2774">
        <v>0</v>
      </c>
      <c r="AC2774">
        <v>0</v>
      </c>
      <c r="AD2774">
        <v>4</v>
      </c>
      <c r="AE2774">
        <v>1536</v>
      </c>
      <c r="AF2774">
        <v>1.5</v>
      </c>
      <c r="AQ2774">
        <v>2</v>
      </c>
      <c r="AR2774">
        <f t="shared" si="43"/>
        <v>0</v>
      </c>
      <c r="AS2774">
        <v>1</v>
      </c>
      <c r="AT2774" t="s">
        <v>134</v>
      </c>
      <c r="AU2774">
        <v>43</v>
      </c>
    </row>
    <row r="2775" spans="1:47">
      <c r="A2775" t="s">
        <v>248</v>
      </c>
      <c r="C2775">
        <v>310</v>
      </c>
      <c r="E2775">
        <v>0</v>
      </c>
      <c r="J2775">
        <v>0.58525000000000005</v>
      </c>
      <c r="K2775">
        <v>0</v>
      </c>
      <c r="L2775">
        <v>0</v>
      </c>
      <c r="M2775">
        <v>0</v>
      </c>
      <c r="N2775">
        <v>0</v>
      </c>
      <c r="P2775">
        <v>0</v>
      </c>
      <c r="Q2775">
        <v>0</v>
      </c>
      <c r="R2775">
        <v>0</v>
      </c>
      <c r="S2775" t="s">
        <v>249</v>
      </c>
      <c r="T2775">
        <v>0</v>
      </c>
      <c r="Y2775">
        <v>0</v>
      </c>
      <c r="AB2775">
        <v>0</v>
      </c>
      <c r="AC2775">
        <v>0</v>
      </c>
      <c r="AD2775">
        <v>0</v>
      </c>
      <c r="AE2775">
        <v>0</v>
      </c>
      <c r="AF2775">
        <v>0</v>
      </c>
      <c r="AQ2775">
        <v>0</v>
      </c>
      <c r="AR2775">
        <f t="shared" si="43"/>
        <v>0</v>
      </c>
      <c r="AS2775">
        <v>1</v>
      </c>
      <c r="AT2775" t="s">
        <v>134</v>
      </c>
      <c r="AU2775">
        <v>43</v>
      </c>
    </row>
    <row r="2776" spans="1:47">
      <c r="A2776" t="s">
        <v>248</v>
      </c>
      <c r="C2776">
        <v>310</v>
      </c>
      <c r="E2776">
        <v>0</v>
      </c>
      <c r="J2776">
        <v>0.22550000000000001</v>
      </c>
      <c r="K2776">
        <v>0</v>
      </c>
      <c r="L2776">
        <v>0</v>
      </c>
      <c r="M2776">
        <v>0</v>
      </c>
      <c r="N2776">
        <v>0</v>
      </c>
      <c r="P2776">
        <v>0</v>
      </c>
      <c r="Q2776">
        <v>0</v>
      </c>
      <c r="R2776">
        <v>0</v>
      </c>
      <c r="S2776" t="s">
        <v>249</v>
      </c>
      <c r="T2776">
        <v>0</v>
      </c>
      <c r="Y2776">
        <v>0</v>
      </c>
      <c r="AB2776">
        <v>0</v>
      </c>
      <c r="AC2776">
        <v>0</v>
      </c>
      <c r="AD2776">
        <v>0</v>
      </c>
      <c r="AE2776">
        <v>0</v>
      </c>
      <c r="AF2776">
        <v>0</v>
      </c>
      <c r="AQ2776">
        <v>0</v>
      </c>
      <c r="AR2776">
        <f t="shared" si="43"/>
        <v>0</v>
      </c>
      <c r="AS2776">
        <v>1</v>
      </c>
      <c r="AT2776" t="s">
        <v>92</v>
      </c>
      <c r="AU2776">
        <v>0</v>
      </c>
    </row>
    <row r="2777" spans="1:47">
      <c r="A2777" t="s">
        <v>10135</v>
      </c>
      <c r="C2777">
        <v>310</v>
      </c>
      <c r="D2777" t="s">
        <v>10136</v>
      </c>
      <c r="E2777">
        <v>101</v>
      </c>
      <c r="F2777" t="s">
        <v>10137</v>
      </c>
      <c r="G2777" t="s">
        <v>422</v>
      </c>
      <c r="H2777" t="s">
        <v>220</v>
      </c>
      <c r="I2777" t="s">
        <v>10138</v>
      </c>
      <c r="J2777">
        <v>0.14101</v>
      </c>
      <c r="K2777">
        <v>0</v>
      </c>
      <c r="L2777">
        <v>0</v>
      </c>
      <c r="M2777">
        <v>1</v>
      </c>
      <c r="N2777">
        <v>1</v>
      </c>
      <c r="O2777" t="s">
        <v>659</v>
      </c>
      <c r="P2777">
        <v>1</v>
      </c>
      <c r="Q2777">
        <v>1</v>
      </c>
      <c r="R2777">
        <v>6700</v>
      </c>
      <c r="S2777" t="s">
        <v>223</v>
      </c>
      <c r="T2777">
        <v>0</v>
      </c>
      <c r="U2777" t="s">
        <v>10135</v>
      </c>
      <c r="V2777" t="s">
        <v>893</v>
      </c>
      <c r="W2777" t="s">
        <v>659</v>
      </c>
      <c r="X2777" t="s">
        <v>659</v>
      </c>
      <c r="Y2777">
        <v>6700</v>
      </c>
      <c r="AB2777">
        <v>0</v>
      </c>
      <c r="AC2777">
        <v>0</v>
      </c>
      <c r="AD2777">
        <v>3</v>
      </c>
      <c r="AE2777">
        <v>1536</v>
      </c>
      <c r="AF2777">
        <v>2</v>
      </c>
      <c r="AQ2777">
        <v>1</v>
      </c>
      <c r="AR2777">
        <f t="shared" si="43"/>
        <v>0</v>
      </c>
      <c r="AS2777">
        <v>1</v>
      </c>
      <c r="AT2777" t="s">
        <v>135</v>
      </c>
      <c r="AU2777">
        <v>44</v>
      </c>
    </row>
    <row r="2778" spans="1:47">
      <c r="A2778" t="s">
        <v>10139</v>
      </c>
      <c r="C2778">
        <v>310</v>
      </c>
      <c r="D2778" t="s">
        <v>10140</v>
      </c>
      <c r="E2778">
        <v>101</v>
      </c>
      <c r="F2778" t="s">
        <v>10141</v>
      </c>
      <c r="G2778" t="s">
        <v>219</v>
      </c>
      <c r="H2778" t="s">
        <v>220</v>
      </c>
      <c r="I2778" t="s">
        <v>10142</v>
      </c>
      <c r="J2778">
        <v>0.1356</v>
      </c>
      <c r="K2778">
        <v>0</v>
      </c>
      <c r="L2778">
        <v>0</v>
      </c>
      <c r="M2778">
        <v>1</v>
      </c>
      <c r="N2778">
        <v>1</v>
      </c>
      <c r="O2778" t="s">
        <v>659</v>
      </c>
      <c r="P2778">
        <v>1</v>
      </c>
      <c r="Q2778">
        <v>1</v>
      </c>
      <c r="R2778">
        <v>4500</v>
      </c>
      <c r="S2778" t="s">
        <v>223</v>
      </c>
      <c r="T2778">
        <v>0</v>
      </c>
      <c r="U2778" t="s">
        <v>10139</v>
      </c>
      <c r="V2778" t="s">
        <v>933</v>
      </c>
      <c r="W2778" t="s">
        <v>659</v>
      </c>
      <c r="X2778" t="s">
        <v>659</v>
      </c>
      <c r="Y2778">
        <v>4500</v>
      </c>
      <c r="AB2778">
        <v>0</v>
      </c>
      <c r="AC2778">
        <v>0</v>
      </c>
      <c r="AD2778">
        <v>1</v>
      </c>
      <c r="AE2778">
        <v>568</v>
      </c>
      <c r="AF2778">
        <v>1</v>
      </c>
      <c r="AQ2778">
        <v>1</v>
      </c>
      <c r="AR2778">
        <f t="shared" si="43"/>
        <v>0</v>
      </c>
      <c r="AS2778">
        <v>1</v>
      </c>
      <c r="AT2778" t="s">
        <v>134</v>
      </c>
      <c r="AU2778">
        <v>43</v>
      </c>
    </row>
    <row r="2779" spans="1:47">
      <c r="A2779" t="s">
        <v>10143</v>
      </c>
      <c r="C2779">
        <v>310</v>
      </c>
      <c r="D2779" t="s">
        <v>10144</v>
      </c>
      <c r="E2779">
        <v>101</v>
      </c>
      <c r="F2779" t="s">
        <v>10145</v>
      </c>
      <c r="G2779" t="s">
        <v>219</v>
      </c>
      <c r="H2779" t="s">
        <v>220</v>
      </c>
      <c r="I2779" t="s">
        <v>10146</v>
      </c>
      <c r="J2779">
        <v>0.31628000000000001</v>
      </c>
      <c r="K2779">
        <v>0</v>
      </c>
      <c r="L2779">
        <v>0</v>
      </c>
      <c r="M2779">
        <v>1</v>
      </c>
      <c r="N2779">
        <v>1</v>
      </c>
      <c r="O2779" t="s">
        <v>659</v>
      </c>
      <c r="P2779">
        <v>1</v>
      </c>
      <c r="Q2779">
        <v>1</v>
      </c>
      <c r="R2779">
        <v>6200</v>
      </c>
      <c r="S2779" t="s">
        <v>223</v>
      </c>
      <c r="T2779">
        <v>0</v>
      </c>
      <c r="U2779" t="s">
        <v>10143</v>
      </c>
      <c r="V2779" t="s">
        <v>927</v>
      </c>
      <c r="W2779" t="s">
        <v>659</v>
      </c>
      <c r="X2779" t="s">
        <v>659</v>
      </c>
      <c r="Y2779">
        <v>6200</v>
      </c>
      <c r="AB2779">
        <v>0</v>
      </c>
      <c r="AC2779">
        <v>0</v>
      </c>
      <c r="AD2779">
        <v>2</v>
      </c>
      <c r="AE2779">
        <v>1656</v>
      </c>
      <c r="AF2779">
        <v>1</v>
      </c>
      <c r="AQ2779">
        <v>3</v>
      </c>
      <c r="AR2779">
        <f t="shared" si="43"/>
        <v>0</v>
      </c>
      <c r="AS2779">
        <v>1</v>
      </c>
      <c r="AT2779" t="s">
        <v>134</v>
      </c>
      <c r="AU2779">
        <v>43</v>
      </c>
    </row>
    <row r="2780" spans="1:47">
      <c r="A2780" t="s">
        <v>10147</v>
      </c>
      <c r="C2780">
        <v>310</v>
      </c>
      <c r="D2780" t="s">
        <v>10148</v>
      </c>
      <c r="E2780">
        <v>101</v>
      </c>
      <c r="F2780" t="s">
        <v>10149</v>
      </c>
      <c r="G2780" t="s">
        <v>219</v>
      </c>
      <c r="H2780" t="s">
        <v>220</v>
      </c>
      <c r="I2780" t="s">
        <v>10150</v>
      </c>
      <c r="J2780">
        <v>0.16850999999999999</v>
      </c>
      <c r="K2780">
        <v>1</v>
      </c>
      <c r="L2780">
        <v>1</v>
      </c>
      <c r="M2780">
        <v>1</v>
      </c>
      <c r="N2780">
        <v>1</v>
      </c>
      <c r="O2780" t="s">
        <v>225</v>
      </c>
      <c r="P2780">
        <v>0</v>
      </c>
      <c r="Q2780">
        <v>1</v>
      </c>
      <c r="R2780">
        <v>200</v>
      </c>
      <c r="S2780" t="s">
        <v>223</v>
      </c>
      <c r="T2780">
        <v>200</v>
      </c>
      <c r="U2780" t="s">
        <v>10147</v>
      </c>
      <c r="V2780" t="s">
        <v>455</v>
      </c>
      <c r="W2780" t="s">
        <v>225</v>
      </c>
      <c r="X2780" t="s">
        <v>225</v>
      </c>
      <c r="Y2780">
        <v>200</v>
      </c>
      <c r="AB2780">
        <v>1</v>
      </c>
      <c r="AC2780">
        <v>1</v>
      </c>
      <c r="AD2780">
        <v>3</v>
      </c>
      <c r="AE2780">
        <v>1376</v>
      </c>
      <c r="AF2780">
        <v>2</v>
      </c>
      <c r="AQ2780">
        <v>1</v>
      </c>
      <c r="AR2780">
        <f t="shared" si="43"/>
        <v>9.68</v>
      </c>
      <c r="AS2780">
        <v>1</v>
      </c>
      <c r="AT2780" t="s">
        <v>136</v>
      </c>
      <c r="AU2780">
        <v>45</v>
      </c>
    </row>
    <row r="2781" spans="1:47">
      <c r="A2781" t="s">
        <v>10151</v>
      </c>
      <c r="C2781">
        <v>310</v>
      </c>
      <c r="D2781" t="s">
        <v>10152</v>
      </c>
      <c r="E2781">
        <v>101</v>
      </c>
      <c r="F2781" t="s">
        <v>10153</v>
      </c>
      <c r="G2781" t="s">
        <v>422</v>
      </c>
      <c r="H2781" t="s">
        <v>220</v>
      </c>
      <c r="I2781" t="s">
        <v>10154</v>
      </c>
      <c r="J2781">
        <v>0.21221000000000001</v>
      </c>
      <c r="K2781">
        <v>0</v>
      </c>
      <c r="L2781">
        <v>0</v>
      </c>
      <c r="M2781">
        <v>1</v>
      </c>
      <c r="N2781">
        <v>1</v>
      </c>
      <c r="O2781" t="s">
        <v>659</v>
      </c>
      <c r="P2781">
        <v>1</v>
      </c>
      <c r="Q2781">
        <v>1</v>
      </c>
      <c r="R2781">
        <v>7500</v>
      </c>
      <c r="S2781" t="s">
        <v>223</v>
      </c>
      <c r="T2781">
        <v>0</v>
      </c>
      <c r="U2781" t="s">
        <v>10151</v>
      </c>
      <c r="V2781" t="s">
        <v>893</v>
      </c>
      <c r="W2781" t="s">
        <v>659</v>
      </c>
      <c r="X2781" t="s">
        <v>659</v>
      </c>
      <c r="Y2781">
        <v>7500</v>
      </c>
      <c r="AB2781">
        <v>0</v>
      </c>
      <c r="AC2781">
        <v>0</v>
      </c>
      <c r="AD2781">
        <v>3</v>
      </c>
      <c r="AE2781">
        <v>1306</v>
      </c>
      <c r="AF2781">
        <v>1.75</v>
      </c>
      <c r="AQ2781">
        <v>1</v>
      </c>
      <c r="AR2781">
        <f t="shared" si="43"/>
        <v>0</v>
      </c>
      <c r="AS2781">
        <v>1</v>
      </c>
      <c r="AT2781" t="s">
        <v>135</v>
      </c>
      <c r="AU2781">
        <v>44</v>
      </c>
    </row>
    <row r="2782" spans="1:47">
      <c r="A2782" t="s">
        <v>10155</v>
      </c>
      <c r="C2782">
        <v>310</v>
      </c>
      <c r="D2782" t="s">
        <v>10156</v>
      </c>
      <c r="E2782">
        <v>101</v>
      </c>
      <c r="F2782" t="s">
        <v>10157</v>
      </c>
      <c r="G2782" t="s">
        <v>219</v>
      </c>
      <c r="H2782" t="s">
        <v>220</v>
      </c>
      <c r="I2782" t="s">
        <v>10158</v>
      </c>
      <c r="J2782">
        <v>1.0162199999999999</v>
      </c>
      <c r="K2782">
        <v>0</v>
      </c>
      <c r="L2782">
        <v>0</v>
      </c>
      <c r="M2782">
        <v>1</v>
      </c>
      <c r="N2782">
        <v>1</v>
      </c>
      <c r="O2782" t="s">
        <v>659</v>
      </c>
      <c r="P2782">
        <v>1</v>
      </c>
      <c r="Q2782">
        <v>1</v>
      </c>
      <c r="R2782">
        <v>13600</v>
      </c>
      <c r="S2782" t="s">
        <v>223</v>
      </c>
      <c r="T2782">
        <v>0</v>
      </c>
      <c r="U2782" t="s">
        <v>10155</v>
      </c>
      <c r="V2782" t="s">
        <v>933</v>
      </c>
      <c r="W2782" t="s">
        <v>659</v>
      </c>
      <c r="X2782" t="s">
        <v>659</v>
      </c>
      <c r="Y2782">
        <v>13600</v>
      </c>
      <c r="AB2782">
        <v>0</v>
      </c>
      <c r="AC2782">
        <v>0</v>
      </c>
      <c r="AD2782">
        <v>3</v>
      </c>
      <c r="AE2782">
        <v>1809</v>
      </c>
      <c r="AF2782">
        <v>1.75</v>
      </c>
      <c r="AQ2782">
        <v>1</v>
      </c>
      <c r="AR2782">
        <f t="shared" si="43"/>
        <v>0</v>
      </c>
      <c r="AS2782">
        <v>1</v>
      </c>
      <c r="AT2782" t="s">
        <v>136</v>
      </c>
      <c r="AU2782">
        <v>45</v>
      </c>
    </row>
    <row r="2783" spans="1:47">
      <c r="A2783" t="s">
        <v>10159</v>
      </c>
      <c r="C2783">
        <v>310</v>
      </c>
      <c r="D2783" t="s">
        <v>10160</v>
      </c>
      <c r="E2783">
        <v>101</v>
      </c>
      <c r="F2783" t="s">
        <v>10161</v>
      </c>
      <c r="G2783" t="s">
        <v>219</v>
      </c>
      <c r="H2783" t="s">
        <v>220</v>
      </c>
      <c r="I2783" t="s">
        <v>10162</v>
      </c>
      <c r="J2783">
        <v>0.50834000000000001</v>
      </c>
      <c r="K2783">
        <v>1</v>
      </c>
      <c r="L2783">
        <v>1</v>
      </c>
      <c r="M2783">
        <v>1</v>
      </c>
      <c r="N2783">
        <v>1</v>
      </c>
      <c r="O2783" t="s">
        <v>225</v>
      </c>
      <c r="P2783">
        <v>0</v>
      </c>
      <c r="Q2783">
        <v>1</v>
      </c>
      <c r="R2783">
        <v>5400</v>
      </c>
      <c r="S2783" t="s">
        <v>223</v>
      </c>
      <c r="T2783">
        <v>5400</v>
      </c>
      <c r="U2783" t="s">
        <v>10159</v>
      </c>
      <c r="V2783" t="s">
        <v>455</v>
      </c>
      <c r="W2783" t="s">
        <v>225</v>
      </c>
      <c r="X2783" t="s">
        <v>225</v>
      </c>
      <c r="Y2783">
        <v>5400</v>
      </c>
      <c r="AB2783">
        <v>1</v>
      </c>
      <c r="AC2783">
        <v>1</v>
      </c>
      <c r="AD2783">
        <v>3</v>
      </c>
      <c r="AE2783">
        <v>1152</v>
      </c>
      <c r="AF2783">
        <v>1</v>
      </c>
      <c r="AQ2783">
        <v>1</v>
      </c>
      <c r="AR2783">
        <f t="shared" si="43"/>
        <v>9.68</v>
      </c>
      <c r="AS2783">
        <v>1</v>
      </c>
      <c r="AT2783" t="s">
        <v>136</v>
      </c>
      <c r="AU2783">
        <v>45</v>
      </c>
    </row>
    <row r="2784" spans="1:47">
      <c r="A2784" t="s">
        <v>10163</v>
      </c>
      <c r="C2784">
        <v>310</v>
      </c>
      <c r="D2784" t="s">
        <v>10164</v>
      </c>
      <c r="E2784">
        <v>101</v>
      </c>
      <c r="F2784" t="s">
        <v>10165</v>
      </c>
      <c r="G2784" t="s">
        <v>422</v>
      </c>
      <c r="H2784" t="s">
        <v>220</v>
      </c>
      <c r="I2784" t="s">
        <v>10166</v>
      </c>
      <c r="J2784">
        <v>0.14066999999999999</v>
      </c>
      <c r="K2784">
        <v>0</v>
      </c>
      <c r="L2784">
        <v>0</v>
      </c>
      <c r="M2784">
        <v>1</v>
      </c>
      <c r="N2784">
        <v>1</v>
      </c>
      <c r="O2784" t="s">
        <v>659</v>
      </c>
      <c r="P2784">
        <v>1</v>
      </c>
      <c r="Q2784">
        <v>1</v>
      </c>
      <c r="R2784">
        <v>13600</v>
      </c>
      <c r="S2784" t="s">
        <v>223</v>
      </c>
      <c r="T2784">
        <v>0</v>
      </c>
      <c r="U2784" t="s">
        <v>10163</v>
      </c>
      <c r="V2784" t="s">
        <v>893</v>
      </c>
      <c r="W2784" t="s">
        <v>659</v>
      </c>
      <c r="X2784" t="s">
        <v>659</v>
      </c>
      <c r="Y2784">
        <v>13600</v>
      </c>
      <c r="AB2784">
        <v>0</v>
      </c>
      <c r="AC2784">
        <v>0</v>
      </c>
      <c r="AD2784">
        <v>3</v>
      </c>
      <c r="AE2784">
        <v>1306</v>
      </c>
      <c r="AF2784">
        <v>1.75</v>
      </c>
      <c r="AQ2784">
        <v>1</v>
      </c>
      <c r="AR2784">
        <f t="shared" si="43"/>
        <v>0</v>
      </c>
      <c r="AS2784">
        <v>1</v>
      </c>
      <c r="AT2784" t="s">
        <v>135</v>
      </c>
      <c r="AU2784">
        <v>44</v>
      </c>
    </row>
    <row r="2785" spans="1:47">
      <c r="A2785" t="s">
        <v>10167</v>
      </c>
      <c r="C2785">
        <v>310</v>
      </c>
      <c r="D2785" t="s">
        <v>10168</v>
      </c>
      <c r="E2785">
        <v>104</v>
      </c>
      <c r="F2785" t="s">
        <v>10169</v>
      </c>
      <c r="G2785" t="s">
        <v>219</v>
      </c>
      <c r="H2785" t="s">
        <v>1213</v>
      </c>
      <c r="I2785" t="s">
        <v>10170</v>
      </c>
      <c r="J2785">
        <v>0.34599999999999997</v>
      </c>
      <c r="K2785">
        <v>0</v>
      </c>
      <c r="L2785">
        <v>0</v>
      </c>
      <c r="M2785">
        <v>1</v>
      </c>
      <c r="N2785">
        <v>1</v>
      </c>
      <c r="O2785" t="s">
        <v>659</v>
      </c>
      <c r="P2785">
        <v>1</v>
      </c>
      <c r="Q2785">
        <v>1</v>
      </c>
      <c r="R2785">
        <v>11900</v>
      </c>
      <c r="S2785" t="s">
        <v>223</v>
      </c>
      <c r="T2785">
        <v>0</v>
      </c>
      <c r="U2785" t="s">
        <v>10167</v>
      </c>
      <c r="X2785" t="s">
        <v>659</v>
      </c>
      <c r="Y2785">
        <v>11900</v>
      </c>
      <c r="AB2785">
        <v>0</v>
      </c>
      <c r="AC2785">
        <v>0</v>
      </c>
      <c r="AD2785">
        <v>4</v>
      </c>
      <c r="AE2785">
        <v>2092</v>
      </c>
      <c r="AF2785">
        <v>2</v>
      </c>
      <c r="AQ2785">
        <v>3</v>
      </c>
      <c r="AR2785">
        <f t="shared" si="43"/>
        <v>0</v>
      </c>
      <c r="AS2785">
        <v>1</v>
      </c>
      <c r="AT2785" t="s">
        <v>134</v>
      </c>
      <c r="AU2785">
        <v>43</v>
      </c>
    </row>
    <row r="2786" spans="1:47">
      <c r="A2786" t="s">
        <v>10171</v>
      </c>
      <c r="C2786">
        <v>310</v>
      </c>
      <c r="D2786" t="s">
        <v>10172</v>
      </c>
      <c r="E2786">
        <v>102</v>
      </c>
      <c r="F2786" t="s">
        <v>10173</v>
      </c>
      <c r="G2786" t="s">
        <v>422</v>
      </c>
      <c r="H2786" t="s">
        <v>8623</v>
      </c>
      <c r="I2786" t="s">
        <v>10174</v>
      </c>
      <c r="J2786">
        <v>0.2442</v>
      </c>
      <c r="K2786">
        <v>0</v>
      </c>
      <c r="L2786">
        <v>0</v>
      </c>
      <c r="M2786">
        <v>1</v>
      </c>
      <c r="N2786">
        <v>1</v>
      </c>
      <c r="O2786" t="s">
        <v>659</v>
      </c>
      <c r="P2786">
        <v>1</v>
      </c>
      <c r="Q2786">
        <v>0</v>
      </c>
      <c r="R2786">
        <v>0</v>
      </c>
      <c r="S2786" t="s">
        <v>243</v>
      </c>
      <c r="T2786">
        <v>0</v>
      </c>
      <c r="U2786" t="s">
        <v>10171</v>
      </c>
      <c r="X2786" t="s">
        <v>659</v>
      </c>
      <c r="Y2786">
        <v>0</v>
      </c>
      <c r="AB2786">
        <v>0</v>
      </c>
      <c r="AC2786">
        <v>0</v>
      </c>
      <c r="AD2786">
        <v>3</v>
      </c>
      <c r="AE2786">
        <v>1536</v>
      </c>
      <c r="AF2786">
        <v>2</v>
      </c>
      <c r="AQ2786">
        <v>2</v>
      </c>
      <c r="AR2786">
        <f t="shared" si="43"/>
        <v>0</v>
      </c>
      <c r="AS2786">
        <v>1</v>
      </c>
      <c r="AT2786" t="s">
        <v>135</v>
      </c>
      <c r="AU2786">
        <v>44</v>
      </c>
    </row>
    <row r="2787" spans="1:47">
      <c r="A2787" t="s">
        <v>10175</v>
      </c>
      <c r="C2787">
        <v>310</v>
      </c>
      <c r="D2787" t="s">
        <v>10176</v>
      </c>
      <c r="E2787">
        <v>101</v>
      </c>
      <c r="F2787" t="s">
        <v>10177</v>
      </c>
      <c r="G2787" t="s">
        <v>219</v>
      </c>
      <c r="H2787" t="s">
        <v>220</v>
      </c>
      <c r="I2787" t="s">
        <v>10178</v>
      </c>
      <c r="J2787">
        <v>0.15032999999999999</v>
      </c>
      <c r="K2787">
        <v>1</v>
      </c>
      <c r="L2787">
        <v>1</v>
      </c>
      <c r="M2787">
        <v>1</v>
      </c>
      <c r="N2787">
        <v>1</v>
      </c>
      <c r="O2787" t="s">
        <v>225</v>
      </c>
      <c r="P2787">
        <v>0</v>
      </c>
      <c r="Q2787">
        <v>1</v>
      </c>
      <c r="R2787">
        <v>5300</v>
      </c>
      <c r="S2787" t="s">
        <v>223</v>
      </c>
      <c r="T2787">
        <v>5300</v>
      </c>
      <c r="U2787" t="s">
        <v>10175</v>
      </c>
      <c r="V2787" t="s">
        <v>413</v>
      </c>
      <c r="W2787" t="s">
        <v>225</v>
      </c>
      <c r="X2787" t="s">
        <v>225</v>
      </c>
      <c r="Y2787">
        <v>5300</v>
      </c>
      <c r="AB2787">
        <v>1</v>
      </c>
      <c r="AC2787">
        <v>1</v>
      </c>
      <c r="AD2787">
        <v>4</v>
      </c>
      <c r="AE2787">
        <v>1670</v>
      </c>
      <c r="AF2787">
        <v>1.75</v>
      </c>
      <c r="AQ2787">
        <v>1</v>
      </c>
      <c r="AR2787">
        <f t="shared" si="43"/>
        <v>9.68</v>
      </c>
      <c r="AS2787">
        <v>1</v>
      </c>
      <c r="AT2787" t="s">
        <v>136</v>
      </c>
      <c r="AU2787">
        <v>45</v>
      </c>
    </row>
    <row r="2788" spans="1:47">
      <c r="A2788" t="s">
        <v>10179</v>
      </c>
      <c r="C2788">
        <v>310</v>
      </c>
      <c r="D2788" t="s">
        <v>10180</v>
      </c>
      <c r="E2788">
        <v>101</v>
      </c>
      <c r="F2788" t="s">
        <v>10181</v>
      </c>
      <c r="G2788" t="s">
        <v>422</v>
      </c>
      <c r="H2788" t="s">
        <v>220</v>
      </c>
      <c r="I2788" t="s">
        <v>10182</v>
      </c>
      <c r="J2788">
        <v>0.30059000000000002</v>
      </c>
      <c r="K2788">
        <v>0</v>
      </c>
      <c r="L2788">
        <v>0</v>
      </c>
      <c r="M2788">
        <v>1</v>
      </c>
      <c r="N2788">
        <v>1</v>
      </c>
      <c r="O2788" t="s">
        <v>659</v>
      </c>
      <c r="P2788">
        <v>1</v>
      </c>
      <c r="Q2788">
        <v>1</v>
      </c>
      <c r="R2788">
        <v>6100</v>
      </c>
      <c r="S2788" t="s">
        <v>223</v>
      </c>
      <c r="T2788">
        <v>0</v>
      </c>
      <c r="U2788" t="s">
        <v>10179</v>
      </c>
      <c r="V2788" t="s">
        <v>893</v>
      </c>
      <c r="W2788" t="s">
        <v>659</v>
      </c>
      <c r="X2788" t="s">
        <v>659</v>
      </c>
      <c r="Y2788">
        <v>6100</v>
      </c>
      <c r="AB2788">
        <v>0</v>
      </c>
      <c r="AC2788">
        <v>0</v>
      </c>
      <c r="AD2788">
        <v>3</v>
      </c>
      <c r="AE2788">
        <v>1536</v>
      </c>
      <c r="AF2788">
        <v>2</v>
      </c>
      <c r="AQ2788">
        <v>1</v>
      </c>
      <c r="AR2788">
        <f t="shared" si="43"/>
        <v>0</v>
      </c>
      <c r="AS2788">
        <v>1</v>
      </c>
      <c r="AT2788" t="s">
        <v>135</v>
      </c>
      <c r="AU2788">
        <v>44</v>
      </c>
    </row>
    <row r="2789" spans="1:47">
      <c r="A2789" t="s">
        <v>10183</v>
      </c>
      <c r="C2789">
        <v>310</v>
      </c>
      <c r="D2789" t="s">
        <v>10184</v>
      </c>
      <c r="E2789">
        <v>131</v>
      </c>
      <c r="F2789" t="s">
        <v>10185</v>
      </c>
      <c r="G2789" t="s">
        <v>422</v>
      </c>
      <c r="H2789" t="s">
        <v>407</v>
      </c>
      <c r="I2789" t="s">
        <v>10186</v>
      </c>
      <c r="J2789">
        <v>0.23144000000000001</v>
      </c>
      <c r="K2789">
        <v>0</v>
      </c>
      <c r="L2789">
        <v>0</v>
      </c>
      <c r="M2789">
        <v>0</v>
      </c>
      <c r="N2789">
        <v>0</v>
      </c>
      <c r="P2789">
        <v>0</v>
      </c>
      <c r="Q2789">
        <v>0</v>
      </c>
      <c r="R2789">
        <v>0</v>
      </c>
      <c r="S2789" t="s">
        <v>223</v>
      </c>
      <c r="T2789">
        <v>0</v>
      </c>
      <c r="U2789" t="s">
        <v>10183</v>
      </c>
      <c r="Y2789">
        <v>0</v>
      </c>
      <c r="AB2789">
        <v>0</v>
      </c>
      <c r="AC2789">
        <v>0</v>
      </c>
      <c r="AD2789">
        <v>0</v>
      </c>
      <c r="AE2789">
        <v>0</v>
      </c>
      <c r="AF2789">
        <v>0</v>
      </c>
      <c r="AQ2789">
        <v>1</v>
      </c>
      <c r="AR2789">
        <f t="shared" si="43"/>
        <v>0</v>
      </c>
      <c r="AS2789">
        <v>1</v>
      </c>
      <c r="AT2789" t="s">
        <v>135</v>
      </c>
      <c r="AU2789">
        <v>44</v>
      </c>
    </row>
    <row r="2790" spans="1:47">
      <c r="A2790" t="s">
        <v>248</v>
      </c>
      <c r="C2790">
        <v>310</v>
      </c>
      <c r="E2790">
        <v>0</v>
      </c>
      <c r="J2790">
        <v>0.22647</v>
      </c>
      <c r="K2790">
        <v>0</v>
      </c>
      <c r="L2790">
        <v>0</v>
      </c>
      <c r="M2790">
        <v>0</v>
      </c>
      <c r="N2790">
        <v>0</v>
      </c>
      <c r="P2790">
        <v>0</v>
      </c>
      <c r="Q2790">
        <v>0</v>
      </c>
      <c r="R2790">
        <v>0</v>
      </c>
      <c r="S2790" t="s">
        <v>249</v>
      </c>
      <c r="T2790">
        <v>0</v>
      </c>
      <c r="Y2790">
        <v>0</v>
      </c>
      <c r="AB2790">
        <v>0</v>
      </c>
      <c r="AC2790">
        <v>0</v>
      </c>
      <c r="AD2790">
        <v>0</v>
      </c>
      <c r="AE2790">
        <v>0</v>
      </c>
      <c r="AF2790">
        <v>0</v>
      </c>
      <c r="AQ2790">
        <v>0</v>
      </c>
      <c r="AR2790">
        <f t="shared" si="43"/>
        <v>0</v>
      </c>
      <c r="AS2790">
        <v>1</v>
      </c>
      <c r="AT2790" t="s">
        <v>134</v>
      </c>
      <c r="AU2790">
        <v>43</v>
      </c>
    </row>
    <row r="2791" spans="1:47">
      <c r="A2791" t="s">
        <v>248</v>
      </c>
      <c r="C2791">
        <v>310</v>
      </c>
      <c r="E2791">
        <v>0</v>
      </c>
      <c r="J2791">
        <v>5.8700000000000002E-3</v>
      </c>
      <c r="K2791">
        <v>0</v>
      </c>
      <c r="L2791">
        <v>0</v>
      </c>
      <c r="M2791">
        <v>0</v>
      </c>
      <c r="N2791">
        <v>0</v>
      </c>
      <c r="P2791">
        <v>0</v>
      </c>
      <c r="Q2791">
        <v>0</v>
      </c>
      <c r="R2791">
        <v>0</v>
      </c>
      <c r="S2791" t="s">
        <v>249</v>
      </c>
      <c r="T2791">
        <v>0</v>
      </c>
      <c r="Y2791">
        <v>0</v>
      </c>
      <c r="AB2791">
        <v>0</v>
      </c>
      <c r="AC2791">
        <v>0</v>
      </c>
      <c r="AD2791">
        <v>0</v>
      </c>
      <c r="AE2791">
        <v>0</v>
      </c>
      <c r="AF2791">
        <v>0</v>
      </c>
      <c r="AQ2791">
        <v>0</v>
      </c>
      <c r="AR2791">
        <f t="shared" si="43"/>
        <v>0</v>
      </c>
      <c r="AS2791">
        <v>1</v>
      </c>
      <c r="AT2791" t="s">
        <v>134</v>
      </c>
      <c r="AU2791">
        <v>43</v>
      </c>
    </row>
    <row r="2792" spans="1:47">
      <c r="A2792" t="s">
        <v>10187</v>
      </c>
      <c r="C2792">
        <v>310</v>
      </c>
      <c r="D2792" t="s">
        <v>10188</v>
      </c>
      <c r="E2792">
        <v>132</v>
      </c>
      <c r="F2792" t="s">
        <v>9637</v>
      </c>
      <c r="G2792" t="s">
        <v>219</v>
      </c>
      <c r="H2792" t="s">
        <v>260</v>
      </c>
      <c r="I2792" t="s">
        <v>10189</v>
      </c>
      <c r="J2792">
        <v>0.16904</v>
      </c>
      <c r="K2792">
        <v>0</v>
      </c>
      <c r="L2792">
        <v>0</v>
      </c>
      <c r="M2792">
        <v>0</v>
      </c>
      <c r="N2792">
        <v>0</v>
      </c>
      <c r="P2792">
        <v>0</v>
      </c>
      <c r="Q2792">
        <v>0</v>
      </c>
      <c r="R2792">
        <v>0</v>
      </c>
      <c r="S2792" t="s">
        <v>223</v>
      </c>
      <c r="T2792">
        <v>0</v>
      </c>
      <c r="U2792" t="s">
        <v>10187</v>
      </c>
      <c r="Y2792">
        <v>0</v>
      </c>
      <c r="AB2792">
        <v>0</v>
      </c>
      <c r="AC2792">
        <v>0</v>
      </c>
      <c r="AD2792">
        <v>0</v>
      </c>
      <c r="AE2792">
        <v>0</v>
      </c>
      <c r="AF2792">
        <v>0</v>
      </c>
      <c r="AQ2792">
        <v>1</v>
      </c>
      <c r="AR2792">
        <f t="shared" si="43"/>
        <v>0</v>
      </c>
      <c r="AS2792">
        <v>1</v>
      </c>
      <c r="AT2792" t="s">
        <v>134</v>
      </c>
      <c r="AU2792">
        <v>43</v>
      </c>
    </row>
    <row r="2793" spans="1:47">
      <c r="A2793" t="s">
        <v>248</v>
      </c>
      <c r="C2793">
        <v>310</v>
      </c>
      <c r="E2793">
        <v>0</v>
      </c>
      <c r="J2793">
        <v>1.524E-2</v>
      </c>
      <c r="K2793">
        <v>0</v>
      </c>
      <c r="L2793">
        <v>0</v>
      </c>
      <c r="M2793">
        <v>0</v>
      </c>
      <c r="N2793">
        <v>0</v>
      </c>
      <c r="P2793">
        <v>0</v>
      </c>
      <c r="Q2793">
        <v>0</v>
      </c>
      <c r="R2793">
        <v>0</v>
      </c>
      <c r="S2793" t="s">
        <v>249</v>
      </c>
      <c r="T2793">
        <v>0</v>
      </c>
      <c r="Y2793">
        <v>0</v>
      </c>
      <c r="AB2793">
        <v>0</v>
      </c>
      <c r="AC2793">
        <v>0</v>
      </c>
      <c r="AD2793">
        <v>0</v>
      </c>
      <c r="AE2793">
        <v>0</v>
      </c>
      <c r="AF2793">
        <v>0</v>
      </c>
      <c r="AQ2793">
        <v>0</v>
      </c>
      <c r="AR2793">
        <f t="shared" si="43"/>
        <v>0</v>
      </c>
      <c r="AS2793">
        <v>1</v>
      </c>
      <c r="AT2793" t="s">
        <v>134</v>
      </c>
      <c r="AU2793">
        <v>43</v>
      </c>
    </row>
    <row r="2794" spans="1:47">
      <c r="A2794" t="s">
        <v>248</v>
      </c>
      <c r="C2794">
        <v>310</v>
      </c>
      <c r="E2794">
        <v>0</v>
      </c>
      <c r="J2794">
        <v>4.0699999999999998E-3</v>
      </c>
      <c r="K2794">
        <v>0</v>
      </c>
      <c r="L2794">
        <v>0</v>
      </c>
      <c r="M2794">
        <v>0</v>
      </c>
      <c r="N2794">
        <v>0</v>
      </c>
      <c r="P2794">
        <v>0</v>
      </c>
      <c r="Q2794">
        <v>0</v>
      </c>
      <c r="R2794">
        <v>0</v>
      </c>
      <c r="S2794" t="s">
        <v>249</v>
      </c>
      <c r="T2794">
        <v>0</v>
      </c>
      <c r="Y2794">
        <v>0</v>
      </c>
      <c r="AB2794">
        <v>0</v>
      </c>
      <c r="AC2794">
        <v>0</v>
      </c>
      <c r="AD2794">
        <v>0</v>
      </c>
      <c r="AE2794">
        <v>0</v>
      </c>
      <c r="AF2794">
        <v>0</v>
      </c>
      <c r="AQ2794">
        <v>0</v>
      </c>
      <c r="AR2794">
        <f t="shared" si="43"/>
        <v>0</v>
      </c>
      <c r="AS2794">
        <v>1</v>
      </c>
      <c r="AT2794" t="s">
        <v>134</v>
      </c>
      <c r="AU2794">
        <v>43</v>
      </c>
    </row>
    <row r="2795" spans="1:47">
      <c r="A2795" t="s">
        <v>10190</v>
      </c>
      <c r="C2795">
        <v>310</v>
      </c>
      <c r="D2795" t="s">
        <v>10191</v>
      </c>
      <c r="E2795">
        <v>102</v>
      </c>
      <c r="F2795" t="s">
        <v>10192</v>
      </c>
      <c r="G2795" t="s">
        <v>422</v>
      </c>
      <c r="H2795" t="s">
        <v>8623</v>
      </c>
      <c r="I2795" t="s">
        <v>10193</v>
      </c>
      <c r="J2795">
        <v>0.89317999999999997</v>
      </c>
      <c r="K2795">
        <v>0</v>
      </c>
      <c r="L2795">
        <v>0</v>
      </c>
      <c r="M2795">
        <v>1</v>
      </c>
      <c r="N2795">
        <v>1</v>
      </c>
      <c r="O2795" t="s">
        <v>659</v>
      </c>
      <c r="P2795">
        <v>1</v>
      </c>
      <c r="Q2795">
        <v>0</v>
      </c>
      <c r="R2795">
        <v>0</v>
      </c>
      <c r="S2795" t="s">
        <v>223</v>
      </c>
      <c r="T2795">
        <v>0</v>
      </c>
      <c r="U2795" t="s">
        <v>10190</v>
      </c>
      <c r="X2795" t="s">
        <v>659</v>
      </c>
      <c r="Y2795">
        <v>0</v>
      </c>
      <c r="AB2795">
        <v>0</v>
      </c>
      <c r="AC2795">
        <v>0</v>
      </c>
      <c r="AD2795">
        <v>3</v>
      </c>
      <c r="AE2795">
        <v>1536</v>
      </c>
      <c r="AF2795">
        <v>2</v>
      </c>
      <c r="AQ2795">
        <v>1</v>
      </c>
      <c r="AR2795">
        <f t="shared" si="43"/>
        <v>0</v>
      </c>
      <c r="AS2795">
        <v>1</v>
      </c>
      <c r="AT2795" t="s">
        <v>135</v>
      </c>
      <c r="AU2795">
        <v>44</v>
      </c>
    </row>
    <row r="2796" spans="1:47">
      <c r="A2796" t="s">
        <v>248</v>
      </c>
      <c r="C2796">
        <v>310</v>
      </c>
      <c r="E2796">
        <v>0</v>
      </c>
      <c r="J2796">
        <v>0.11685</v>
      </c>
      <c r="K2796">
        <v>0</v>
      </c>
      <c r="L2796">
        <v>0</v>
      </c>
      <c r="M2796">
        <v>0</v>
      </c>
      <c r="N2796">
        <v>0</v>
      </c>
      <c r="P2796">
        <v>0</v>
      </c>
      <c r="Q2796">
        <v>0</v>
      </c>
      <c r="R2796">
        <v>0</v>
      </c>
      <c r="S2796" t="s">
        <v>249</v>
      </c>
      <c r="T2796">
        <v>0</v>
      </c>
      <c r="Y2796">
        <v>0</v>
      </c>
      <c r="AB2796">
        <v>0</v>
      </c>
      <c r="AC2796">
        <v>0</v>
      </c>
      <c r="AD2796">
        <v>0</v>
      </c>
      <c r="AE2796">
        <v>0</v>
      </c>
      <c r="AF2796">
        <v>0</v>
      </c>
      <c r="AQ2796">
        <v>0</v>
      </c>
      <c r="AR2796">
        <f t="shared" si="43"/>
        <v>0</v>
      </c>
      <c r="AS2796">
        <v>1</v>
      </c>
      <c r="AT2796" t="s">
        <v>134</v>
      </c>
      <c r="AU2796">
        <v>43</v>
      </c>
    </row>
    <row r="2797" spans="1:47">
      <c r="A2797" t="s">
        <v>10194</v>
      </c>
      <c r="C2797">
        <v>310</v>
      </c>
      <c r="D2797" t="s">
        <v>10195</v>
      </c>
      <c r="E2797">
        <v>101</v>
      </c>
      <c r="F2797" t="s">
        <v>10196</v>
      </c>
      <c r="G2797" t="s">
        <v>219</v>
      </c>
      <c r="H2797" t="s">
        <v>220</v>
      </c>
      <c r="I2797" t="s">
        <v>10197</v>
      </c>
      <c r="J2797">
        <v>0.61102000000000001</v>
      </c>
      <c r="K2797">
        <v>1</v>
      </c>
      <c r="L2797">
        <v>1</v>
      </c>
      <c r="M2797">
        <v>1</v>
      </c>
      <c r="N2797">
        <v>1</v>
      </c>
      <c r="O2797" t="s">
        <v>225</v>
      </c>
      <c r="P2797">
        <v>0</v>
      </c>
      <c r="Q2797">
        <v>1</v>
      </c>
      <c r="R2797">
        <v>1200</v>
      </c>
      <c r="S2797" t="s">
        <v>223</v>
      </c>
      <c r="T2797">
        <v>1200</v>
      </c>
      <c r="U2797" t="s">
        <v>10194</v>
      </c>
      <c r="V2797" t="s">
        <v>455</v>
      </c>
      <c r="W2797" t="s">
        <v>225</v>
      </c>
      <c r="X2797" t="s">
        <v>225</v>
      </c>
      <c r="Y2797">
        <v>1200</v>
      </c>
      <c r="AB2797">
        <v>1</v>
      </c>
      <c r="AC2797">
        <v>1</v>
      </c>
      <c r="AD2797">
        <v>3</v>
      </c>
      <c r="AE2797">
        <v>1120</v>
      </c>
      <c r="AF2797">
        <v>1</v>
      </c>
      <c r="AQ2797">
        <v>1</v>
      </c>
      <c r="AR2797">
        <f t="shared" si="43"/>
        <v>9.68</v>
      </c>
      <c r="AS2797">
        <v>1</v>
      </c>
      <c r="AT2797" t="s">
        <v>136</v>
      </c>
      <c r="AU2797">
        <v>45</v>
      </c>
    </row>
    <row r="2798" spans="1:47">
      <c r="A2798" t="s">
        <v>10198</v>
      </c>
      <c r="C2798">
        <v>310</v>
      </c>
      <c r="D2798" t="s">
        <v>10199</v>
      </c>
      <c r="E2798">
        <v>101</v>
      </c>
      <c r="F2798" t="s">
        <v>10200</v>
      </c>
      <c r="G2798" t="s">
        <v>422</v>
      </c>
      <c r="H2798" t="s">
        <v>220</v>
      </c>
      <c r="I2798" t="s">
        <v>10201</v>
      </c>
      <c r="J2798">
        <v>0.11738999999999999</v>
      </c>
      <c r="K2798">
        <v>0</v>
      </c>
      <c r="L2798">
        <v>0</v>
      </c>
      <c r="M2798">
        <v>1</v>
      </c>
      <c r="N2798">
        <v>1</v>
      </c>
      <c r="O2798" t="s">
        <v>659</v>
      </c>
      <c r="P2798">
        <v>1</v>
      </c>
      <c r="Q2798">
        <v>1</v>
      </c>
      <c r="R2798">
        <v>16200</v>
      </c>
      <c r="S2798" t="s">
        <v>223</v>
      </c>
      <c r="T2798">
        <v>0</v>
      </c>
      <c r="U2798" t="s">
        <v>10198</v>
      </c>
      <c r="V2798" t="s">
        <v>893</v>
      </c>
      <c r="W2798" t="s">
        <v>659</v>
      </c>
      <c r="X2798" t="s">
        <v>659</v>
      </c>
      <c r="Y2798">
        <v>16200</v>
      </c>
      <c r="AB2798">
        <v>0</v>
      </c>
      <c r="AC2798">
        <v>0</v>
      </c>
      <c r="AD2798">
        <v>3</v>
      </c>
      <c r="AE2798">
        <v>1306</v>
      </c>
      <c r="AF2798">
        <v>1.75</v>
      </c>
      <c r="AQ2798">
        <v>1</v>
      </c>
      <c r="AR2798">
        <f t="shared" si="43"/>
        <v>0</v>
      </c>
      <c r="AS2798">
        <v>1</v>
      </c>
      <c r="AT2798" t="s">
        <v>135</v>
      </c>
      <c r="AU2798">
        <v>44</v>
      </c>
    </row>
    <row r="2799" spans="1:47">
      <c r="A2799" t="s">
        <v>10202</v>
      </c>
      <c r="C2799">
        <v>310</v>
      </c>
      <c r="D2799" t="s">
        <v>10203</v>
      </c>
      <c r="E2799">
        <v>903</v>
      </c>
      <c r="F2799" t="s">
        <v>1042</v>
      </c>
      <c r="G2799" t="s">
        <v>219</v>
      </c>
      <c r="H2799" t="s">
        <v>833</v>
      </c>
      <c r="I2799" t="s">
        <v>10204</v>
      </c>
      <c r="J2799">
        <v>0.99887999999999999</v>
      </c>
      <c r="K2799">
        <v>0</v>
      </c>
      <c r="L2799">
        <v>0</v>
      </c>
      <c r="M2799">
        <v>0</v>
      </c>
      <c r="N2799">
        <v>0</v>
      </c>
      <c r="P2799">
        <v>0</v>
      </c>
      <c r="Q2799">
        <v>0</v>
      </c>
      <c r="R2799">
        <v>0</v>
      </c>
      <c r="S2799" t="s">
        <v>223</v>
      </c>
      <c r="T2799">
        <v>0</v>
      </c>
      <c r="U2799" t="s">
        <v>10202</v>
      </c>
      <c r="Y2799">
        <v>0</v>
      </c>
      <c r="Z2799" t="s">
        <v>297</v>
      </c>
      <c r="AA2799" t="s">
        <v>223</v>
      </c>
      <c r="AB2799">
        <v>0</v>
      </c>
      <c r="AC2799">
        <v>0</v>
      </c>
      <c r="AD2799">
        <v>0</v>
      </c>
      <c r="AE2799">
        <v>0</v>
      </c>
      <c r="AF2799">
        <v>0</v>
      </c>
      <c r="AQ2799">
        <v>1</v>
      </c>
      <c r="AR2799">
        <f t="shared" si="43"/>
        <v>0</v>
      </c>
      <c r="AS2799">
        <v>1</v>
      </c>
      <c r="AT2799" t="s">
        <v>134</v>
      </c>
      <c r="AU2799">
        <v>43</v>
      </c>
    </row>
    <row r="2800" spans="1:47">
      <c r="A2800" t="s">
        <v>10205</v>
      </c>
      <c r="C2800">
        <v>310</v>
      </c>
      <c r="D2800" t="s">
        <v>10206</v>
      </c>
      <c r="E2800">
        <v>101</v>
      </c>
      <c r="F2800" t="s">
        <v>10207</v>
      </c>
      <c r="G2800" t="s">
        <v>422</v>
      </c>
      <c r="H2800" t="s">
        <v>220</v>
      </c>
      <c r="I2800" t="s">
        <v>10208</v>
      </c>
      <c r="J2800">
        <v>0.22442000000000001</v>
      </c>
      <c r="K2800">
        <v>0</v>
      </c>
      <c r="L2800">
        <v>0</v>
      </c>
      <c r="M2800">
        <v>1</v>
      </c>
      <c r="N2800">
        <v>1</v>
      </c>
      <c r="O2800" t="s">
        <v>659</v>
      </c>
      <c r="P2800">
        <v>1</v>
      </c>
      <c r="Q2800">
        <v>1</v>
      </c>
      <c r="R2800">
        <v>5900</v>
      </c>
      <c r="S2800" t="s">
        <v>223</v>
      </c>
      <c r="T2800">
        <v>0</v>
      </c>
      <c r="U2800" t="s">
        <v>10205</v>
      </c>
      <c r="V2800" t="s">
        <v>893</v>
      </c>
      <c r="W2800" t="s">
        <v>659</v>
      </c>
      <c r="X2800" t="s">
        <v>659</v>
      </c>
      <c r="Y2800">
        <v>5900</v>
      </c>
      <c r="AB2800">
        <v>0</v>
      </c>
      <c r="AC2800">
        <v>0</v>
      </c>
      <c r="AD2800">
        <v>2</v>
      </c>
      <c r="AE2800">
        <v>1028</v>
      </c>
      <c r="AF2800">
        <v>1</v>
      </c>
      <c r="AQ2800">
        <v>1</v>
      </c>
      <c r="AR2800">
        <f t="shared" si="43"/>
        <v>0</v>
      </c>
      <c r="AS2800">
        <v>1</v>
      </c>
      <c r="AT2800" t="s">
        <v>135</v>
      </c>
      <c r="AU2800">
        <v>44</v>
      </c>
    </row>
    <row r="2801" spans="1:47">
      <c r="A2801" t="s">
        <v>10209</v>
      </c>
      <c r="C2801">
        <v>310</v>
      </c>
      <c r="D2801" t="s">
        <v>10210</v>
      </c>
      <c r="E2801">
        <v>101</v>
      </c>
      <c r="F2801" t="s">
        <v>10211</v>
      </c>
      <c r="G2801" t="s">
        <v>1783</v>
      </c>
      <c r="H2801" t="s">
        <v>220</v>
      </c>
      <c r="I2801" t="s">
        <v>10212</v>
      </c>
      <c r="J2801">
        <v>0.32817000000000002</v>
      </c>
      <c r="K2801">
        <v>1</v>
      </c>
      <c r="L2801">
        <v>1</v>
      </c>
      <c r="M2801">
        <v>1</v>
      </c>
      <c r="N2801">
        <v>1</v>
      </c>
      <c r="O2801" t="s">
        <v>225</v>
      </c>
      <c r="P2801">
        <v>0</v>
      </c>
      <c r="Q2801">
        <v>1</v>
      </c>
      <c r="R2801">
        <v>1100</v>
      </c>
      <c r="S2801" t="s">
        <v>243</v>
      </c>
      <c r="T2801">
        <v>1100</v>
      </c>
      <c r="U2801" t="s">
        <v>10209</v>
      </c>
      <c r="V2801" t="s">
        <v>455</v>
      </c>
      <c r="W2801" t="s">
        <v>225</v>
      </c>
      <c r="X2801" t="s">
        <v>225</v>
      </c>
      <c r="Y2801">
        <v>1100</v>
      </c>
      <c r="AB2801">
        <v>1</v>
      </c>
      <c r="AC2801">
        <v>1</v>
      </c>
      <c r="AD2801">
        <v>3</v>
      </c>
      <c r="AE2801">
        <v>1920</v>
      </c>
      <c r="AF2801">
        <v>1</v>
      </c>
      <c r="AQ2801">
        <v>2</v>
      </c>
      <c r="AR2801">
        <f t="shared" si="43"/>
        <v>9.68</v>
      </c>
      <c r="AS2801">
        <v>1</v>
      </c>
      <c r="AT2801" t="s">
        <v>136</v>
      </c>
      <c r="AU2801">
        <v>45</v>
      </c>
    </row>
    <row r="2802" spans="1:47">
      <c r="A2802" t="s">
        <v>10213</v>
      </c>
      <c r="C2802">
        <v>310</v>
      </c>
      <c r="D2802" t="s">
        <v>10214</v>
      </c>
      <c r="E2802">
        <v>132</v>
      </c>
      <c r="F2802" t="s">
        <v>10215</v>
      </c>
      <c r="G2802" t="s">
        <v>422</v>
      </c>
      <c r="H2802" t="s">
        <v>260</v>
      </c>
      <c r="I2802" t="s">
        <v>10216</v>
      </c>
      <c r="J2802">
        <v>2.0202100000000001</v>
      </c>
      <c r="K2802">
        <v>0</v>
      </c>
      <c r="L2802">
        <v>0</v>
      </c>
      <c r="M2802">
        <v>0</v>
      </c>
      <c r="N2802">
        <v>0</v>
      </c>
      <c r="P2802">
        <v>0</v>
      </c>
      <c r="Q2802">
        <v>1</v>
      </c>
      <c r="R2802">
        <v>43900</v>
      </c>
      <c r="S2802" t="s">
        <v>223</v>
      </c>
      <c r="T2802">
        <v>0</v>
      </c>
      <c r="U2802" t="s">
        <v>10213</v>
      </c>
      <c r="Y2802">
        <v>43900</v>
      </c>
      <c r="AB2802">
        <v>0</v>
      </c>
      <c r="AC2802">
        <v>0</v>
      </c>
      <c r="AD2802">
        <v>0</v>
      </c>
      <c r="AE2802">
        <v>0</v>
      </c>
      <c r="AF2802">
        <v>0</v>
      </c>
      <c r="AQ2802">
        <v>1</v>
      </c>
      <c r="AR2802">
        <f t="shared" si="43"/>
        <v>0</v>
      </c>
      <c r="AS2802">
        <v>1</v>
      </c>
      <c r="AT2802" t="s">
        <v>135</v>
      </c>
      <c r="AU2802">
        <v>44</v>
      </c>
    </row>
    <row r="2803" spans="1:47">
      <c r="A2803" t="s">
        <v>10217</v>
      </c>
      <c r="C2803">
        <v>310</v>
      </c>
      <c r="D2803" t="s">
        <v>10218</v>
      </c>
      <c r="E2803">
        <v>101</v>
      </c>
      <c r="F2803" t="s">
        <v>9637</v>
      </c>
      <c r="G2803" t="s">
        <v>422</v>
      </c>
      <c r="H2803" t="s">
        <v>220</v>
      </c>
      <c r="I2803" t="s">
        <v>10219</v>
      </c>
      <c r="J2803">
        <v>0.20921000000000001</v>
      </c>
      <c r="K2803">
        <v>0</v>
      </c>
      <c r="L2803">
        <v>0</v>
      </c>
      <c r="M2803">
        <v>1</v>
      </c>
      <c r="N2803">
        <v>1</v>
      </c>
      <c r="O2803" t="s">
        <v>659</v>
      </c>
      <c r="P2803">
        <v>1</v>
      </c>
      <c r="Q2803">
        <v>1</v>
      </c>
      <c r="R2803">
        <v>3100</v>
      </c>
      <c r="S2803" t="s">
        <v>223</v>
      </c>
      <c r="T2803">
        <v>0</v>
      </c>
      <c r="U2803" t="s">
        <v>10217</v>
      </c>
      <c r="V2803" t="s">
        <v>933</v>
      </c>
      <c r="W2803" t="s">
        <v>659</v>
      </c>
      <c r="X2803" t="s">
        <v>659</v>
      </c>
      <c r="Y2803">
        <v>3100</v>
      </c>
      <c r="AB2803">
        <v>0</v>
      </c>
      <c r="AC2803">
        <v>0</v>
      </c>
      <c r="AD2803">
        <v>3</v>
      </c>
      <c r="AE2803">
        <v>1419</v>
      </c>
      <c r="AF2803">
        <v>1.5</v>
      </c>
      <c r="AQ2803">
        <v>1</v>
      </c>
      <c r="AR2803">
        <f t="shared" si="43"/>
        <v>0</v>
      </c>
      <c r="AS2803">
        <v>1</v>
      </c>
      <c r="AT2803" t="s">
        <v>134</v>
      </c>
      <c r="AU2803">
        <v>43</v>
      </c>
    </row>
    <row r="2804" spans="1:47">
      <c r="A2804" t="s">
        <v>10220</v>
      </c>
      <c r="C2804">
        <v>310</v>
      </c>
      <c r="D2804" t="s">
        <v>10221</v>
      </c>
      <c r="E2804">
        <v>903</v>
      </c>
      <c r="F2804" t="s">
        <v>821</v>
      </c>
      <c r="G2804" t="s">
        <v>219</v>
      </c>
      <c r="H2804" t="s">
        <v>833</v>
      </c>
      <c r="I2804" t="s">
        <v>10222</v>
      </c>
      <c r="J2804">
        <v>10.98793</v>
      </c>
      <c r="K2804">
        <v>0</v>
      </c>
      <c r="L2804">
        <v>0</v>
      </c>
      <c r="M2804">
        <v>0</v>
      </c>
      <c r="N2804">
        <v>0</v>
      </c>
      <c r="P2804">
        <v>0</v>
      </c>
      <c r="Q2804">
        <v>0</v>
      </c>
      <c r="R2804">
        <v>0</v>
      </c>
      <c r="S2804" t="s">
        <v>223</v>
      </c>
      <c r="T2804">
        <v>0</v>
      </c>
      <c r="U2804" t="s">
        <v>10220</v>
      </c>
      <c r="Y2804">
        <v>0</v>
      </c>
      <c r="Z2804" t="s">
        <v>297</v>
      </c>
      <c r="AA2804" t="s">
        <v>223</v>
      </c>
      <c r="AB2804">
        <v>0</v>
      </c>
      <c r="AC2804">
        <v>0</v>
      </c>
      <c r="AD2804">
        <v>0</v>
      </c>
      <c r="AE2804">
        <v>0</v>
      </c>
      <c r="AF2804">
        <v>0</v>
      </c>
      <c r="AQ2804">
        <v>1</v>
      </c>
      <c r="AR2804">
        <f t="shared" si="43"/>
        <v>0</v>
      </c>
      <c r="AS2804">
        <v>1</v>
      </c>
      <c r="AT2804" t="s">
        <v>136</v>
      </c>
      <c r="AU2804">
        <v>45</v>
      </c>
    </row>
    <row r="2805" spans="1:47">
      <c r="A2805" t="s">
        <v>248</v>
      </c>
      <c r="C2805">
        <v>310</v>
      </c>
      <c r="E2805">
        <v>0</v>
      </c>
      <c r="J2805">
        <v>4.7379999999999999E-2</v>
      </c>
      <c r="K2805">
        <v>0</v>
      </c>
      <c r="L2805">
        <v>0</v>
      </c>
      <c r="M2805">
        <v>0</v>
      </c>
      <c r="N2805">
        <v>0</v>
      </c>
      <c r="P2805">
        <v>0</v>
      </c>
      <c r="Q2805">
        <v>0</v>
      </c>
      <c r="R2805">
        <v>0</v>
      </c>
      <c r="S2805" t="s">
        <v>249</v>
      </c>
      <c r="T2805">
        <v>0</v>
      </c>
      <c r="Y2805">
        <v>0</v>
      </c>
      <c r="AB2805">
        <v>0</v>
      </c>
      <c r="AC2805">
        <v>0</v>
      </c>
      <c r="AD2805">
        <v>0</v>
      </c>
      <c r="AE2805">
        <v>0</v>
      </c>
      <c r="AF2805">
        <v>0</v>
      </c>
      <c r="AQ2805">
        <v>0</v>
      </c>
      <c r="AR2805">
        <f t="shared" si="43"/>
        <v>0</v>
      </c>
      <c r="AS2805">
        <v>1</v>
      </c>
      <c r="AT2805" t="s">
        <v>134</v>
      </c>
      <c r="AU2805">
        <v>43</v>
      </c>
    </row>
    <row r="2806" spans="1:47">
      <c r="A2806" t="s">
        <v>248</v>
      </c>
      <c r="C2806">
        <v>310</v>
      </c>
      <c r="E2806">
        <v>0</v>
      </c>
      <c r="J2806">
        <v>4.5510000000000002E-2</v>
      </c>
      <c r="K2806">
        <v>0</v>
      </c>
      <c r="L2806">
        <v>0</v>
      </c>
      <c r="M2806">
        <v>0</v>
      </c>
      <c r="N2806">
        <v>0</v>
      </c>
      <c r="P2806">
        <v>0</v>
      </c>
      <c r="Q2806">
        <v>0</v>
      </c>
      <c r="R2806">
        <v>0</v>
      </c>
      <c r="S2806" t="s">
        <v>249</v>
      </c>
      <c r="T2806">
        <v>0</v>
      </c>
      <c r="Y2806">
        <v>0</v>
      </c>
      <c r="AB2806">
        <v>0</v>
      </c>
      <c r="AC2806">
        <v>0</v>
      </c>
      <c r="AD2806">
        <v>0</v>
      </c>
      <c r="AE2806">
        <v>0</v>
      </c>
      <c r="AF2806">
        <v>0</v>
      </c>
      <c r="AQ2806">
        <v>0</v>
      </c>
      <c r="AR2806">
        <f t="shared" si="43"/>
        <v>0</v>
      </c>
      <c r="AS2806">
        <v>1</v>
      </c>
      <c r="AT2806" t="s">
        <v>136</v>
      </c>
      <c r="AU2806">
        <v>45</v>
      </c>
    </row>
    <row r="2807" spans="1:47">
      <c r="A2807" t="s">
        <v>10223</v>
      </c>
      <c r="C2807">
        <v>310</v>
      </c>
      <c r="D2807" t="s">
        <v>10224</v>
      </c>
      <c r="E2807">
        <v>101</v>
      </c>
      <c r="F2807" t="s">
        <v>10225</v>
      </c>
      <c r="G2807" t="s">
        <v>219</v>
      </c>
      <c r="H2807" t="s">
        <v>220</v>
      </c>
      <c r="I2807" t="s">
        <v>10226</v>
      </c>
      <c r="J2807">
        <v>1.35575</v>
      </c>
      <c r="K2807">
        <v>1</v>
      </c>
      <c r="L2807">
        <v>1</v>
      </c>
      <c r="M2807">
        <v>1</v>
      </c>
      <c r="N2807">
        <v>1</v>
      </c>
      <c r="O2807" t="s">
        <v>225</v>
      </c>
      <c r="P2807">
        <v>0</v>
      </c>
      <c r="Q2807">
        <v>1</v>
      </c>
      <c r="R2807">
        <v>400</v>
      </c>
      <c r="S2807" t="s">
        <v>223</v>
      </c>
      <c r="T2807">
        <v>400</v>
      </c>
      <c r="U2807" t="s">
        <v>10223</v>
      </c>
      <c r="V2807" t="s">
        <v>455</v>
      </c>
      <c r="W2807" t="s">
        <v>225</v>
      </c>
      <c r="X2807" t="s">
        <v>225</v>
      </c>
      <c r="Y2807">
        <v>400</v>
      </c>
      <c r="AB2807">
        <v>1</v>
      </c>
      <c r="AC2807">
        <v>1</v>
      </c>
      <c r="AD2807">
        <v>3</v>
      </c>
      <c r="AE2807">
        <v>1030</v>
      </c>
      <c r="AF2807">
        <v>1</v>
      </c>
      <c r="AQ2807">
        <v>2</v>
      </c>
      <c r="AR2807">
        <f t="shared" si="43"/>
        <v>9.68</v>
      </c>
      <c r="AS2807">
        <v>1</v>
      </c>
      <c r="AT2807" t="s">
        <v>136</v>
      </c>
      <c r="AU2807">
        <v>45</v>
      </c>
    </row>
    <row r="2808" spans="1:47">
      <c r="A2808" t="s">
        <v>248</v>
      </c>
      <c r="C2808">
        <v>310</v>
      </c>
      <c r="E2808">
        <v>0</v>
      </c>
      <c r="J2808">
        <v>0.13835</v>
      </c>
      <c r="K2808">
        <v>0</v>
      </c>
      <c r="L2808">
        <v>0</v>
      </c>
      <c r="M2808">
        <v>0</v>
      </c>
      <c r="N2808">
        <v>0</v>
      </c>
      <c r="P2808">
        <v>0</v>
      </c>
      <c r="Q2808">
        <v>0</v>
      </c>
      <c r="R2808">
        <v>0</v>
      </c>
      <c r="S2808" t="s">
        <v>249</v>
      </c>
      <c r="T2808">
        <v>0</v>
      </c>
      <c r="Y2808">
        <v>0</v>
      </c>
      <c r="AB2808">
        <v>0</v>
      </c>
      <c r="AC2808">
        <v>0</v>
      </c>
      <c r="AD2808">
        <v>0</v>
      </c>
      <c r="AE2808">
        <v>0</v>
      </c>
      <c r="AF2808">
        <v>0</v>
      </c>
      <c r="AQ2808">
        <v>0</v>
      </c>
      <c r="AR2808">
        <f t="shared" si="43"/>
        <v>0</v>
      </c>
      <c r="AS2808">
        <v>1</v>
      </c>
      <c r="AT2808" t="s">
        <v>136</v>
      </c>
      <c r="AU2808">
        <v>45</v>
      </c>
    </row>
    <row r="2809" spans="1:47">
      <c r="A2809" t="s">
        <v>10227</v>
      </c>
      <c r="C2809">
        <v>310</v>
      </c>
      <c r="D2809" t="s">
        <v>10228</v>
      </c>
      <c r="E2809">
        <v>101</v>
      </c>
      <c r="F2809" t="s">
        <v>10229</v>
      </c>
      <c r="G2809" t="s">
        <v>1783</v>
      </c>
      <c r="H2809" t="s">
        <v>220</v>
      </c>
      <c r="I2809" t="s">
        <v>10230</v>
      </c>
      <c r="J2809">
        <v>0.15909000000000001</v>
      </c>
      <c r="K2809">
        <v>1</v>
      </c>
      <c r="L2809">
        <v>1</v>
      </c>
      <c r="M2809">
        <v>1</v>
      </c>
      <c r="N2809">
        <v>1</v>
      </c>
      <c r="O2809" t="s">
        <v>225</v>
      </c>
      <c r="P2809">
        <v>0</v>
      </c>
      <c r="Q2809">
        <v>1</v>
      </c>
      <c r="R2809">
        <v>2500</v>
      </c>
      <c r="S2809" t="s">
        <v>223</v>
      </c>
      <c r="T2809">
        <v>2500</v>
      </c>
      <c r="U2809" t="s">
        <v>10227</v>
      </c>
      <c r="V2809" t="s">
        <v>455</v>
      </c>
      <c r="W2809" t="s">
        <v>225</v>
      </c>
      <c r="X2809" t="s">
        <v>225</v>
      </c>
      <c r="Y2809">
        <v>2500</v>
      </c>
      <c r="AB2809">
        <v>1</v>
      </c>
      <c r="AC2809">
        <v>1</v>
      </c>
      <c r="AD2809">
        <v>3</v>
      </c>
      <c r="AE2809">
        <v>986</v>
      </c>
      <c r="AF2809">
        <v>1</v>
      </c>
      <c r="AQ2809">
        <v>1</v>
      </c>
      <c r="AR2809">
        <f t="shared" si="43"/>
        <v>9.68</v>
      </c>
      <c r="AS2809">
        <v>1</v>
      </c>
      <c r="AT2809" t="s">
        <v>136</v>
      </c>
      <c r="AU2809">
        <v>45</v>
      </c>
    </row>
    <row r="2810" spans="1:47">
      <c r="A2810" t="s">
        <v>10231</v>
      </c>
      <c r="C2810">
        <v>310</v>
      </c>
      <c r="D2810" t="s">
        <v>10232</v>
      </c>
      <c r="E2810">
        <v>101</v>
      </c>
      <c r="F2810" t="s">
        <v>10233</v>
      </c>
      <c r="G2810" t="s">
        <v>219</v>
      </c>
      <c r="H2810" t="s">
        <v>220</v>
      </c>
      <c r="I2810" t="s">
        <v>10234</v>
      </c>
      <c r="J2810">
        <v>1.06352</v>
      </c>
      <c r="K2810">
        <v>0</v>
      </c>
      <c r="L2810">
        <v>0</v>
      </c>
      <c r="M2810">
        <v>1</v>
      </c>
      <c r="N2810">
        <v>1</v>
      </c>
      <c r="O2810" t="s">
        <v>659</v>
      </c>
      <c r="P2810">
        <v>1</v>
      </c>
      <c r="Q2810">
        <v>1</v>
      </c>
      <c r="R2810">
        <v>10900</v>
      </c>
      <c r="S2810" t="s">
        <v>223</v>
      </c>
      <c r="T2810">
        <v>0</v>
      </c>
      <c r="U2810" t="s">
        <v>10231</v>
      </c>
      <c r="V2810" t="s">
        <v>933</v>
      </c>
      <c r="W2810" t="s">
        <v>659</v>
      </c>
      <c r="X2810" t="s">
        <v>659</v>
      </c>
      <c r="Y2810">
        <v>10900</v>
      </c>
      <c r="AB2810">
        <v>0</v>
      </c>
      <c r="AC2810">
        <v>0</v>
      </c>
      <c r="AD2810">
        <v>3</v>
      </c>
      <c r="AE2810">
        <v>1672</v>
      </c>
      <c r="AF2810">
        <v>1.75</v>
      </c>
      <c r="AQ2810">
        <v>1</v>
      </c>
      <c r="AR2810">
        <f t="shared" si="43"/>
        <v>0</v>
      </c>
      <c r="AS2810">
        <v>1</v>
      </c>
      <c r="AT2810" t="s">
        <v>136</v>
      </c>
      <c r="AU2810">
        <v>45</v>
      </c>
    </row>
    <row r="2811" spans="1:47">
      <c r="A2811" t="s">
        <v>10235</v>
      </c>
      <c r="C2811">
        <v>310</v>
      </c>
      <c r="D2811" t="s">
        <v>10236</v>
      </c>
      <c r="E2811">
        <v>101</v>
      </c>
      <c r="F2811" t="s">
        <v>10237</v>
      </c>
      <c r="G2811" t="s">
        <v>422</v>
      </c>
      <c r="H2811" t="s">
        <v>220</v>
      </c>
      <c r="I2811" t="s">
        <v>10238</v>
      </c>
      <c r="J2811">
        <v>0.29787000000000002</v>
      </c>
      <c r="K2811">
        <v>0</v>
      </c>
      <c r="L2811">
        <v>0</v>
      </c>
      <c r="M2811">
        <v>1</v>
      </c>
      <c r="N2811">
        <v>1</v>
      </c>
      <c r="O2811" t="s">
        <v>659</v>
      </c>
      <c r="P2811">
        <v>1</v>
      </c>
      <c r="Q2811">
        <v>1</v>
      </c>
      <c r="R2811">
        <v>19800</v>
      </c>
      <c r="S2811" t="s">
        <v>223</v>
      </c>
      <c r="T2811">
        <v>0</v>
      </c>
      <c r="U2811" t="s">
        <v>10235</v>
      </c>
      <c r="X2811" t="s">
        <v>659</v>
      </c>
      <c r="Y2811">
        <v>19800</v>
      </c>
      <c r="AB2811">
        <v>0</v>
      </c>
      <c r="AC2811">
        <v>0</v>
      </c>
      <c r="AD2811">
        <v>3</v>
      </c>
      <c r="AE2811">
        <v>896</v>
      </c>
      <c r="AF2811">
        <v>1</v>
      </c>
      <c r="AQ2811">
        <v>1</v>
      </c>
      <c r="AR2811">
        <f t="shared" si="43"/>
        <v>0</v>
      </c>
      <c r="AS2811">
        <v>1</v>
      </c>
      <c r="AT2811" t="s">
        <v>135</v>
      </c>
      <c r="AU2811">
        <v>44</v>
      </c>
    </row>
    <row r="2812" spans="1:47">
      <c r="A2812" t="s">
        <v>248</v>
      </c>
      <c r="C2812">
        <v>310</v>
      </c>
      <c r="E2812">
        <v>0</v>
      </c>
      <c r="J2812">
        <v>4.4000000000000002E-4</v>
      </c>
      <c r="K2812">
        <v>0</v>
      </c>
      <c r="L2812">
        <v>0</v>
      </c>
      <c r="M2812">
        <v>0</v>
      </c>
      <c r="N2812">
        <v>0</v>
      </c>
      <c r="P2812">
        <v>0</v>
      </c>
      <c r="Q2812">
        <v>0</v>
      </c>
      <c r="R2812">
        <v>0</v>
      </c>
      <c r="S2812" t="s">
        <v>249</v>
      </c>
      <c r="T2812">
        <v>0</v>
      </c>
      <c r="Y2812">
        <v>0</v>
      </c>
      <c r="AB2812">
        <v>0</v>
      </c>
      <c r="AC2812">
        <v>0</v>
      </c>
      <c r="AD2812">
        <v>0</v>
      </c>
      <c r="AE2812">
        <v>0</v>
      </c>
      <c r="AF2812">
        <v>0</v>
      </c>
      <c r="AQ2812">
        <v>0</v>
      </c>
      <c r="AR2812">
        <f t="shared" si="43"/>
        <v>0</v>
      </c>
      <c r="AS2812">
        <v>1</v>
      </c>
      <c r="AT2812" t="s">
        <v>134</v>
      </c>
      <c r="AU2812">
        <v>43</v>
      </c>
    </row>
    <row r="2813" spans="1:47">
      <c r="A2813" t="s">
        <v>248</v>
      </c>
      <c r="C2813">
        <v>310</v>
      </c>
      <c r="E2813">
        <v>0</v>
      </c>
      <c r="J2813">
        <v>1.3500000000000001E-3</v>
      </c>
      <c r="K2813">
        <v>0</v>
      </c>
      <c r="L2813">
        <v>0</v>
      </c>
      <c r="M2813">
        <v>0</v>
      </c>
      <c r="N2813">
        <v>0</v>
      </c>
      <c r="P2813">
        <v>0</v>
      </c>
      <c r="Q2813">
        <v>0</v>
      </c>
      <c r="R2813">
        <v>0</v>
      </c>
      <c r="S2813" t="s">
        <v>249</v>
      </c>
      <c r="T2813">
        <v>0</v>
      </c>
      <c r="Y2813">
        <v>0</v>
      </c>
      <c r="AB2813">
        <v>0</v>
      </c>
      <c r="AC2813">
        <v>0</v>
      </c>
      <c r="AD2813">
        <v>0</v>
      </c>
      <c r="AE2813">
        <v>0</v>
      </c>
      <c r="AF2813">
        <v>0</v>
      </c>
      <c r="AQ2813">
        <v>0</v>
      </c>
      <c r="AR2813">
        <f t="shared" si="43"/>
        <v>0</v>
      </c>
      <c r="AS2813">
        <v>1</v>
      </c>
      <c r="AT2813" t="s">
        <v>134</v>
      </c>
      <c r="AU2813">
        <v>43</v>
      </c>
    </row>
    <row r="2814" spans="1:47">
      <c r="A2814" t="s">
        <v>10239</v>
      </c>
      <c r="C2814">
        <v>310</v>
      </c>
      <c r="D2814" t="s">
        <v>10240</v>
      </c>
      <c r="E2814">
        <v>101</v>
      </c>
      <c r="F2814" t="s">
        <v>10241</v>
      </c>
      <c r="G2814" t="s">
        <v>219</v>
      </c>
      <c r="H2814" t="s">
        <v>220</v>
      </c>
      <c r="I2814" t="s">
        <v>10242</v>
      </c>
      <c r="J2814">
        <v>0.16605</v>
      </c>
      <c r="K2814">
        <v>1</v>
      </c>
      <c r="L2814">
        <v>1</v>
      </c>
      <c r="M2814">
        <v>1</v>
      </c>
      <c r="N2814">
        <v>1</v>
      </c>
      <c r="O2814" t="s">
        <v>225</v>
      </c>
      <c r="P2814">
        <v>0</v>
      </c>
      <c r="Q2814">
        <v>1</v>
      </c>
      <c r="R2814">
        <v>600</v>
      </c>
      <c r="S2814" t="s">
        <v>223</v>
      </c>
      <c r="T2814">
        <v>600</v>
      </c>
      <c r="U2814" t="s">
        <v>10239</v>
      </c>
      <c r="V2814" t="s">
        <v>455</v>
      </c>
      <c r="W2814" t="s">
        <v>225</v>
      </c>
      <c r="X2814" t="s">
        <v>225</v>
      </c>
      <c r="Y2814">
        <v>600</v>
      </c>
      <c r="AB2814">
        <v>1</v>
      </c>
      <c r="AC2814">
        <v>1</v>
      </c>
      <c r="AD2814">
        <v>2</v>
      </c>
      <c r="AE2814">
        <v>590</v>
      </c>
      <c r="AF2814">
        <v>1</v>
      </c>
      <c r="AQ2814">
        <v>1</v>
      </c>
      <c r="AR2814">
        <f t="shared" si="43"/>
        <v>9.68</v>
      </c>
      <c r="AS2814">
        <v>1</v>
      </c>
      <c r="AT2814" t="s">
        <v>136</v>
      </c>
      <c r="AU2814">
        <v>45</v>
      </c>
    </row>
    <row r="2815" spans="1:47">
      <c r="A2815" t="s">
        <v>10243</v>
      </c>
      <c r="C2815">
        <v>310</v>
      </c>
      <c r="D2815" t="s">
        <v>10244</v>
      </c>
      <c r="E2815">
        <v>101</v>
      </c>
      <c r="F2815" t="s">
        <v>10245</v>
      </c>
      <c r="G2815" t="s">
        <v>422</v>
      </c>
      <c r="H2815" t="s">
        <v>220</v>
      </c>
      <c r="I2815" t="s">
        <v>10246</v>
      </c>
      <c r="J2815">
        <v>0.12911</v>
      </c>
      <c r="K2815">
        <v>0</v>
      </c>
      <c r="L2815">
        <v>0</v>
      </c>
      <c r="M2815">
        <v>1</v>
      </c>
      <c r="N2815">
        <v>1</v>
      </c>
      <c r="O2815" t="s">
        <v>659</v>
      </c>
      <c r="P2815">
        <v>1</v>
      </c>
      <c r="Q2815">
        <v>1</v>
      </c>
      <c r="R2815">
        <v>7800</v>
      </c>
      <c r="S2815" t="s">
        <v>223</v>
      </c>
      <c r="T2815">
        <v>0</v>
      </c>
      <c r="U2815" t="s">
        <v>10243</v>
      </c>
      <c r="V2815" t="s">
        <v>933</v>
      </c>
      <c r="W2815" t="s">
        <v>659</v>
      </c>
      <c r="X2815" t="s">
        <v>659</v>
      </c>
      <c r="Y2815">
        <v>7800</v>
      </c>
      <c r="AB2815">
        <v>0</v>
      </c>
      <c r="AC2815">
        <v>0</v>
      </c>
      <c r="AD2815">
        <v>2</v>
      </c>
      <c r="AE2815">
        <v>940</v>
      </c>
      <c r="AF2815">
        <v>1.3</v>
      </c>
      <c r="AQ2815">
        <v>1</v>
      </c>
      <c r="AR2815">
        <f t="shared" si="43"/>
        <v>0</v>
      </c>
      <c r="AS2815">
        <v>1</v>
      </c>
      <c r="AT2815" t="s">
        <v>134</v>
      </c>
      <c r="AU2815">
        <v>43</v>
      </c>
    </row>
    <row r="2816" spans="1:47">
      <c r="A2816" t="s">
        <v>10247</v>
      </c>
      <c r="C2816">
        <v>310</v>
      </c>
      <c r="D2816" t="s">
        <v>10248</v>
      </c>
      <c r="E2816">
        <v>130</v>
      </c>
      <c r="F2816" t="s">
        <v>10249</v>
      </c>
      <c r="G2816" t="s">
        <v>422</v>
      </c>
      <c r="H2816" t="s">
        <v>2642</v>
      </c>
      <c r="I2816" t="s">
        <v>10250</v>
      </c>
      <c r="J2816">
        <v>0.67310999999999999</v>
      </c>
      <c r="K2816">
        <v>0</v>
      </c>
      <c r="L2816">
        <v>0</v>
      </c>
      <c r="M2816">
        <v>0</v>
      </c>
      <c r="N2816">
        <v>0</v>
      </c>
      <c r="P2816">
        <v>0</v>
      </c>
      <c r="Q2816">
        <v>0</v>
      </c>
      <c r="R2816">
        <v>0</v>
      </c>
      <c r="S2816" t="s">
        <v>223</v>
      </c>
      <c r="T2816">
        <v>0</v>
      </c>
      <c r="U2816" t="s">
        <v>10247</v>
      </c>
      <c r="Y2816">
        <v>0</v>
      </c>
      <c r="AB2816">
        <v>0</v>
      </c>
      <c r="AC2816">
        <v>0</v>
      </c>
      <c r="AD2816">
        <v>0</v>
      </c>
      <c r="AE2816">
        <v>0</v>
      </c>
      <c r="AF2816">
        <v>0</v>
      </c>
      <c r="AQ2816">
        <v>1</v>
      </c>
      <c r="AR2816">
        <f t="shared" si="43"/>
        <v>0</v>
      </c>
      <c r="AS2816">
        <v>1</v>
      </c>
      <c r="AT2816" t="s">
        <v>134</v>
      </c>
      <c r="AU2816">
        <v>43</v>
      </c>
    </row>
    <row r="2817" spans="1:47">
      <c r="A2817" t="s">
        <v>10251</v>
      </c>
      <c r="C2817">
        <v>310</v>
      </c>
      <c r="D2817" t="s">
        <v>10252</v>
      </c>
      <c r="E2817">
        <v>132</v>
      </c>
      <c r="F2817" t="s">
        <v>10253</v>
      </c>
      <c r="G2817" t="s">
        <v>422</v>
      </c>
      <c r="H2817" t="s">
        <v>260</v>
      </c>
      <c r="I2817" t="s">
        <v>10254</v>
      </c>
      <c r="J2817">
        <v>4.0983000000000001</v>
      </c>
      <c r="K2817">
        <v>0</v>
      </c>
      <c r="L2817">
        <v>0</v>
      </c>
      <c r="M2817">
        <v>0</v>
      </c>
      <c r="N2817">
        <v>0</v>
      </c>
      <c r="P2817">
        <v>0</v>
      </c>
      <c r="Q2817">
        <v>0</v>
      </c>
      <c r="R2817">
        <v>0</v>
      </c>
      <c r="S2817" t="s">
        <v>223</v>
      </c>
      <c r="T2817">
        <v>0</v>
      </c>
      <c r="U2817" t="s">
        <v>10251</v>
      </c>
      <c r="Y2817">
        <v>0</v>
      </c>
      <c r="AB2817">
        <v>0</v>
      </c>
      <c r="AC2817">
        <v>0</v>
      </c>
      <c r="AD2817">
        <v>0</v>
      </c>
      <c r="AE2817">
        <v>0</v>
      </c>
      <c r="AF2817">
        <v>0</v>
      </c>
      <c r="AQ2817">
        <v>1</v>
      </c>
      <c r="AR2817">
        <f t="shared" si="43"/>
        <v>0</v>
      </c>
      <c r="AS2817">
        <v>1</v>
      </c>
      <c r="AT2817" t="s">
        <v>135</v>
      </c>
      <c r="AU2817">
        <v>44</v>
      </c>
    </row>
    <row r="2818" spans="1:47">
      <c r="A2818" t="s">
        <v>10255</v>
      </c>
      <c r="C2818">
        <v>310</v>
      </c>
      <c r="D2818" t="s">
        <v>10256</v>
      </c>
      <c r="E2818">
        <v>101</v>
      </c>
      <c r="F2818" t="s">
        <v>10257</v>
      </c>
      <c r="G2818" t="s">
        <v>1783</v>
      </c>
      <c r="H2818" t="s">
        <v>220</v>
      </c>
      <c r="I2818" t="s">
        <v>10258</v>
      </c>
      <c r="J2818">
        <v>8.0850000000000005E-2</v>
      </c>
      <c r="K2818">
        <v>1</v>
      </c>
      <c r="L2818">
        <v>1</v>
      </c>
      <c r="M2818">
        <v>1</v>
      </c>
      <c r="N2818">
        <v>1</v>
      </c>
      <c r="O2818" t="s">
        <v>225</v>
      </c>
      <c r="P2818">
        <v>0</v>
      </c>
      <c r="Q2818">
        <v>1</v>
      </c>
      <c r="R2818">
        <v>2300</v>
      </c>
      <c r="S2818" t="s">
        <v>223</v>
      </c>
      <c r="T2818">
        <v>2300</v>
      </c>
      <c r="U2818" t="s">
        <v>10255</v>
      </c>
      <c r="V2818" t="s">
        <v>455</v>
      </c>
      <c r="W2818" t="s">
        <v>225</v>
      </c>
      <c r="X2818" t="s">
        <v>225</v>
      </c>
      <c r="Y2818">
        <v>2300</v>
      </c>
      <c r="AB2818">
        <v>1</v>
      </c>
      <c r="AC2818">
        <v>1</v>
      </c>
      <c r="AD2818">
        <v>2</v>
      </c>
      <c r="AE2818">
        <v>976</v>
      </c>
      <c r="AF2818">
        <v>2</v>
      </c>
      <c r="AQ2818">
        <v>1</v>
      </c>
      <c r="AR2818">
        <f t="shared" ref="AR2818:AR2881" si="44">AB2818*9.68*VLOOKUP(AU2818,atten,10,FALSE)</f>
        <v>9.68</v>
      </c>
      <c r="AS2818">
        <v>1</v>
      </c>
      <c r="AT2818" t="s">
        <v>136</v>
      </c>
      <c r="AU2818">
        <v>45</v>
      </c>
    </row>
    <row r="2819" spans="1:47">
      <c r="A2819" t="s">
        <v>10259</v>
      </c>
      <c r="B2819" t="s">
        <v>293</v>
      </c>
      <c r="C2819">
        <v>310</v>
      </c>
      <c r="D2819" t="s">
        <v>10244</v>
      </c>
      <c r="E2819">
        <v>101</v>
      </c>
      <c r="F2819" t="s">
        <v>10260</v>
      </c>
      <c r="G2819" t="s">
        <v>422</v>
      </c>
      <c r="H2819" t="s">
        <v>10261</v>
      </c>
      <c r="J2819">
        <v>8.1970000000000001E-2</v>
      </c>
      <c r="K2819">
        <v>0</v>
      </c>
      <c r="L2819">
        <v>0</v>
      </c>
      <c r="M2819">
        <v>0</v>
      </c>
      <c r="N2819">
        <v>0</v>
      </c>
      <c r="P2819">
        <v>0</v>
      </c>
      <c r="Q2819">
        <v>0</v>
      </c>
      <c r="R2819">
        <v>0</v>
      </c>
      <c r="S2819" t="s">
        <v>296</v>
      </c>
      <c r="T2819">
        <v>0</v>
      </c>
      <c r="Y2819">
        <v>0</v>
      </c>
      <c r="AB2819">
        <v>0</v>
      </c>
      <c r="AC2819">
        <v>0</v>
      </c>
      <c r="AD2819">
        <v>0</v>
      </c>
      <c r="AE2819">
        <v>0</v>
      </c>
      <c r="AF2819">
        <v>0</v>
      </c>
      <c r="AG2819" t="s">
        <v>10262</v>
      </c>
      <c r="AQ2819">
        <v>1</v>
      </c>
      <c r="AR2819">
        <f t="shared" si="44"/>
        <v>0</v>
      </c>
      <c r="AS2819">
        <v>1</v>
      </c>
      <c r="AT2819" t="s">
        <v>134</v>
      </c>
      <c r="AU2819">
        <v>43</v>
      </c>
    </row>
    <row r="2820" spans="1:47">
      <c r="A2820" t="s">
        <v>10263</v>
      </c>
      <c r="C2820">
        <v>310</v>
      </c>
      <c r="D2820" t="s">
        <v>10264</v>
      </c>
      <c r="E2820">
        <v>101</v>
      </c>
      <c r="F2820" t="s">
        <v>10265</v>
      </c>
      <c r="G2820" t="s">
        <v>219</v>
      </c>
      <c r="H2820" t="s">
        <v>220</v>
      </c>
      <c r="I2820" t="s">
        <v>10266</v>
      </c>
      <c r="J2820">
        <v>9.2420000000000002E-2</v>
      </c>
      <c r="K2820">
        <v>1</v>
      </c>
      <c r="L2820">
        <v>1</v>
      </c>
      <c r="M2820">
        <v>1</v>
      </c>
      <c r="N2820">
        <v>1</v>
      </c>
      <c r="O2820" t="s">
        <v>225</v>
      </c>
      <c r="P2820">
        <v>0</v>
      </c>
      <c r="Q2820">
        <v>1</v>
      </c>
      <c r="R2820">
        <v>600</v>
      </c>
      <c r="S2820" t="s">
        <v>223</v>
      </c>
      <c r="T2820">
        <v>600</v>
      </c>
      <c r="U2820" t="s">
        <v>10263</v>
      </c>
      <c r="V2820" t="s">
        <v>413</v>
      </c>
      <c r="W2820" t="s">
        <v>225</v>
      </c>
      <c r="X2820" t="s">
        <v>225</v>
      </c>
      <c r="Y2820">
        <v>600</v>
      </c>
      <c r="AB2820">
        <v>1</v>
      </c>
      <c r="AC2820">
        <v>1</v>
      </c>
      <c r="AD2820">
        <v>2</v>
      </c>
      <c r="AE2820">
        <v>1072</v>
      </c>
      <c r="AF2820">
        <v>2</v>
      </c>
      <c r="AQ2820">
        <v>1</v>
      </c>
      <c r="AR2820">
        <f t="shared" si="44"/>
        <v>9.68</v>
      </c>
      <c r="AS2820">
        <v>1</v>
      </c>
      <c r="AT2820" t="s">
        <v>136</v>
      </c>
      <c r="AU2820">
        <v>45</v>
      </c>
    </row>
    <row r="2821" spans="1:47">
      <c r="A2821" t="s">
        <v>10267</v>
      </c>
      <c r="C2821">
        <v>310</v>
      </c>
      <c r="D2821" t="s">
        <v>10268</v>
      </c>
      <c r="E2821">
        <v>101</v>
      </c>
      <c r="F2821" t="s">
        <v>10269</v>
      </c>
      <c r="G2821" t="s">
        <v>422</v>
      </c>
      <c r="H2821" t="s">
        <v>220</v>
      </c>
      <c r="I2821" t="s">
        <v>10270</v>
      </c>
      <c r="J2821">
        <v>0.73324999999999996</v>
      </c>
      <c r="K2821">
        <v>0</v>
      </c>
      <c r="L2821">
        <v>0</v>
      </c>
      <c r="M2821">
        <v>1</v>
      </c>
      <c r="N2821">
        <v>1</v>
      </c>
      <c r="O2821" t="s">
        <v>659</v>
      </c>
      <c r="P2821">
        <v>1</v>
      </c>
      <c r="Q2821">
        <v>1</v>
      </c>
      <c r="R2821">
        <v>20000</v>
      </c>
      <c r="S2821" t="s">
        <v>223</v>
      </c>
      <c r="T2821">
        <v>0</v>
      </c>
      <c r="U2821" t="s">
        <v>10267</v>
      </c>
      <c r="V2821" t="s">
        <v>460</v>
      </c>
      <c r="X2821" t="s">
        <v>659</v>
      </c>
      <c r="Y2821">
        <v>20000</v>
      </c>
      <c r="AB2821">
        <v>0</v>
      </c>
      <c r="AC2821">
        <v>0</v>
      </c>
      <c r="AD2821">
        <v>3</v>
      </c>
      <c r="AE2821">
        <v>1666</v>
      </c>
      <c r="AF2821">
        <v>2</v>
      </c>
      <c r="AQ2821">
        <v>1</v>
      </c>
      <c r="AR2821">
        <f t="shared" si="44"/>
        <v>0</v>
      </c>
      <c r="AS2821">
        <v>1</v>
      </c>
      <c r="AT2821" t="s">
        <v>135</v>
      </c>
      <c r="AU2821">
        <v>44</v>
      </c>
    </row>
    <row r="2822" spans="1:47">
      <c r="A2822" t="s">
        <v>10271</v>
      </c>
      <c r="C2822">
        <v>310</v>
      </c>
      <c r="D2822" t="s">
        <v>6713</v>
      </c>
      <c r="E2822">
        <v>132</v>
      </c>
      <c r="F2822" t="s">
        <v>10272</v>
      </c>
      <c r="G2822" t="s">
        <v>422</v>
      </c>
      <c r="H2822" t="s">
        <v>260</v>
      </c>
      <c r="I2822" t="s">
        <v>10273</v>
      </c>
      <c r="J2822">
        <v>0.92803999999999998</v>
      </c>
      <c r="K2822">
        <v>0</v>
      </c>
      <c r="L2822">
        <v>0</v>
      </c>
      <c r="M2822">
        <v>0</v>
      </c>
      <c r="N2822">
        <v>0</v>
      </c>
      <c r="P2822">
        <v>0</v>
      </c>
      <c r="Q2822">
        <v>0</v>
      </c>
      <c r="R2822">
        <v>0</v>
      </c>
      <c r="S2822" t="s">
        <v>223</v>
      </c>
      <c r="T2822">
        <v>0</v>
      </c>
      <c r="U2822" t="s">
        <v>10271</v>
      </c>
      <c r="Y2822">
        <v>0</v>
      </c>
      <c r="AB2822">
        <v>0</v>
      </c>
      <c r="AC2822">
        <v>0</v>
      </c>
      <c r="AD2822">
        <v>0</v>
      </c>
      <c r="AE2822">
        <v>0</v>
      </c>
      <c r="AF2822">
        <v>0</v>
      </c>
      <c r="AQ2822">
        <v>2</v>
      </c>
      <c r="AR2822">
        <f t="shared" si="44"/>
        <v>0</v>
      </c>
      <c r="AS2822">
        <v>1</v>
      </c>
      <c r="AT2822" t="s">
        <v>134</v>
      </c>
      <c r="AU2822">
        <v>43</v>
      </c>
    </row>
    <row r="2823" spans="1:47">
      <c r="A2823" t="s">
        <v>10274</v>
      </c>
      <c r="C2823">
        <v>310</v>
      </c>
      <c r="D2823" t="s">
        <v>10275</v>
      </c>
      <c r="E2823">
        <v>132</v>
      </c>
      <c r="F2823" t="s">
        <v>10276</v>
      </c>
      <c r="G2823" t="s">
        <v>219</v>
      </c>
      <c r="H2823" t="s">
        <v>260</v>
      </c>
      <c r="I2823" t="s">
        <v>10277</v>
      </c>
      <c r="J2823">
        <v>8.2119999999999999E-2</v>
      </c>
      <c r="K2823">
        <v>0</v>
      </c>
      <c r="L2823">
        <v>0</v>
      </c>
      <c r="M2823">
        <v>0</v>
      </c>
      <c r="N2823">
        <v>0</v>
      </c>
      <c r="P2823">
        <v>0</v>
      </c>
      <c r="Q2823">
        <v>0</v>
      </c>
      <c r="R2823">
        <v>0</v>
      </c>
      <c r="S2823" t="s">
        <v>223</v>
      </c>
      <c r="T2823">
        <v>0</v>
      </c>
      <c r="U2823" t="s">
        <v>10274</v>
      </c>
      <c r="Y2823">
        <v>0</v>
      </c>
      <c r="AB2823">
        <v>0</v>
      </c>
      <c r="AC2823">
        <v>0</v>
      </c>
      <c r="AD2823">
        <v>0</v>
      </c>
      <c r="AE2823">
        <v>0</v>
      </c>
      <c r="AF2823">
        <v>0</v>
      </c>
      <c r="AQ2823">
        <v>1</v>
      </c>
      <c r="AR2823">
        <f t="shared" si="44"/>
        <v>0</v>
      </c>
      <c r="AS2823">
        <v>1</v>
      </c>
      <c r="AT2823" t="s">
        <v>134</v>
      </c>
      <c r="AU2823">
        <v>43</v>
      </c>
    </row>
    <row r="2824" spans="1:47">
      <c r="A2824" t="s">
        <v>10278</v>
      </c>
      <c r="C2824">
        <v>310</v>
      </c>
      <c r="D2824" t="s">
        <v>10279</v>
      </c>
      <c r="E2824">
        <v>101</v>
      </c>
      <c r="F2824" t="s">
        <v>10280</v>
      </c>
      <c r="G2824" t="s">
        <v>219</v>
      </c>
      <c r="H2824" t="s">
        <v>220</v>
      </c>
      <c r="I2824" t="s">
        <v>10281</v>
      </c>
      <c r="J2824">
        <v>0.17707999999999999</v>
      </c>
      <c r="K2824">
        <v>1</v>
      </c>
      <c r="L2824">
        <v>1</v>
      </c>
      <c r="M2824">
        <v>1</v>
      </c>
      <c r="N2824">
        <v>1</v>
      </c>
      <c r="O2824" t="s">
        <v>225</v>
      </c>
      <c r="P2824">
        <v>0</v>
      </c>
      <c r="Q2824">
        <v>1</v>
      </c>
      <c r="R2824">
        <v>1600</v>
      </c>
      <c r="S2824" t="s">
        <v>223</v>
      </c>
      <c r="T2824">
        <v>1600</v>
      </c>
      <c r="U2824" t="s">
        <v>10278</v>
      </c>
      <c r="V2824" t="s">
        <v>455</v>
      </c>
      <c r="W2824" t="s">
        <v>225</v>
      </c>
      <c r="X2824" t="s">
        <v>225</v>
      </c>
      <c r="Y2824">
        <v>1600</v>
      </c>
      <c r="AB2824">
        <v>1</v>
      </c>
      <c r="AC2824">
        <v>1</v>
      </c>
      <c r="AD2824">
        <v>1</v>
      </c>
      <c r="AE2824">
        <v>600</v>
      </c>
      <c r="AF2824">
        <v>1</v>
      </c>
      <c r="AQ2824">
        <v>1</v>
      </c>
      <c r="AR2824">
        <f t="shared" si="44"/>
        <v>9.68</v>
      </c>
      <c r="AS2824">
        <v>1</v>
      </c>
      <c r="AT2824" t="s">
        <v>136</v>
      </c>
      <c r="AU2824">
        <v>45</v>
      </c>
    </row>
    <row r="2825" spans="1:47">
      <c r="A2825" t="s">
        <v>248</v>
      </c>
      <c r="C2825">
        <v>310</v>
      </c>
      <c r="E2825">
        <v>0</v>
      </c>
      <c r="J2825">
        <v>3.6159999999999998E-2</v>
      </c>
      <c r="K2825">
        <v>0</v>
      </c>
      <c r="L2825">
        <v>0</v>
      </c>
      <c r="M2825">
        <v>0</v>
      </c>
      <c r="N2825">
        <v>0</v>
      </c>
      <c r="P2825">
        <v>0</v>
      </c>
      <c r="Q2825">
        <v>0</v>
      </c>
      <c r="R2825">
        <v>0</v>
      </c>
      <c r="S2825" t="s">
        <v>249</v>
      </c>
      <c r="T2825">
        <v>0</v>
      </c>
      <c r="Y2825">
        <v>0</v>
      </c>
      <c r="AB2825">
        <v>0</v>
      </c>
      <c r="AC2825">
        <v>0</v>
      </c>
      <c r="AD2825">
        <v>0</v>
      </c>
      <c r="AE2825">
        <v>0</v>
      </c>
      <c r="AF2825">
        <v>0</v>
      </c>
      <c r="AQ2825">
        <v>0</v>
      </c>
      <c r="AR2825">
        <f t="shared" si="44"/>
        <v>0</v>
      </c>
      <c r="AS2825">
        <v>1</v>
      </c>
      <c r="AT2825" t="s">
        <v>134</v>
      </c>
      <c r="AU2825">
        <v>43</v>
      </c>
    </row>
    <row r="2826" spans="1:47">
      <c r="A2826" t="s">
        <v>10282</v>
      </c>
      <c r="C2826">
        <v>310</v>
      </c>
      <c r="D2826" t="s">
        <v>10283</v>
      </c>
      <c r="E2826">
        <v>101</v>
      </c>
      <c r="F2826" t="s">
        <v>10276</v>
      </c>
      <c r="G2826" t="s">
        <v>422</v>
      </c>
      <c r="H2826" t="s">
        <v>220</v>
      </c>
      <c r="I2826" t="s">
        <v>10284</v>
      </c>
      <c r="J2826">
        <v>0.25003999999999998</v>
      </c>
      <c r="K2826">
        <v>0</v>
      </c>
      <c r="L2826">
        <v>0</v>
      </c>
      <c r="M2826">
        <v>1</v>
      </c>
      <c r="N2826">
        <v>1</v>
      </c>
      <c r="O2826" t="s">
        <v>659</v>
      </c>
      <c r="P2826">
        <v>1</v>
      </c>
      <c r="Q2826">
        <v>1</v>
      </c>
      <c r="R2826">
        <v>17400</v>
      </c>
      <c r="S2826" t="s">
        <v>223</v>
      </c>
      <c r="T2826">
        <v>0</v>
      </c>
      <c r="U2826" t="s">
        <v>10282</v>
      </c>
      <c r="V2826" t="s">
        <v>933</v>
      </c>
      <c r="W2826" t="s">
        <v>659</v>
      </c>
      <c r="X2826" t="s">
        <v>659</v>
      </c>
      <c r="Y2826">
        <v>17400</v>
      </c>
      <c r="AB2826">
        <v>0</v>
      </c>
      <c r="AC2826">
        <v>0</v>
      </c>
      <c r="AD2826">
        <v>3</v>
      </c>
      <c r="AE2826">
        <v>1332</v>
      </c>
      <c r="AF2826">
        <v>1</v>
      </c>
      <c r="AQ2826">
        <v>2</v>
      </c>
      <c r="AR2826">
        <f t="shared" si="44"/>
        <v>0</v>
      </c>
      <c r="AS2826">
        <v>1</v>
      </c>
      <c r="AT2826" t="s">
        <v>134</v>
      </c>
      <c r="AU2826">
        <v>43</v>
      </c>
    </row>
    <row r="2827" spans="1:47">
      <c r="A2827" t="s">
        <v>248</v>
      </c>
      <c r="C2827">
        <v>310</v>
      </c>
      <c r="E2827">
        <v>0</v>
      </c>
      <c r="J2827">
        <v>7.5799999999999999E-3</v>
      </c>
      <c r="K2827">
        <v>0</v>
      </c>
      <c r="L2827">
        <v>0</v>
      </c>
      <c r="M2827">
        <v>0</v>
      </c>
      <c r="N2827">
        <v>0</v>
      </c>
      <c r="P2827">
        <v>0</v>
      </c>
      <c r="Q2827">
        <v>0</v>
      </c>
      <c r="R2827">
        <v>0</v>
      </c>
      <c r="S2827" t="s">
        <v>249</v>
      </c>
      <c r="T2827">
        <v>0</v>
      </c>
      <c r="Y2827">
        <v>0</v>
      </c>
      <c r="AB2827">
        <v>0</v>
      </c>
      <c r="AC2827">
        <v>0</v>
      </c>
      <c r="AD2827">
        <v>0</v>
      </c>
      <c r="AE2827">
        <v>0</v>
      </c>
      <c r="AF2827">
        <v>0</v>
      </c>
      <c r="AQ2827">
        <v>0</v>
      </c>
      <c r="AR2827">
        <f t="shared" si="44"/>
        <v>0</v>
      </c>
      <c r="AS2827">
        <v>1</v>
      </c>
      <c r="AT2827" t="s">
        <v>134</v>
      </c>
      <c r="AU2827">
        <v>43</v>
      </c>
    </row>
    <row r="2828" spans="1:47">
      <c r="A2828" t="s">
        <v>10285</v>
      </c>
      <c r="C2828">
        <v>310</v>
      </c>
      <c r="D2828" t="s">
        <v>10286</v>
      </c>
      <c r="E2828">
        <v>903</v>
      </c>
      <c r="F2828" t="s">
        <v>821</v>
      </c>
      <c r="G2828" t="s">
        <v>422</v>
      </c>
      <c r="H2828" t="s">
        <v>822</v>
      </c>
      <c r="I2828" t="s">
        <v>10287</v>
      </c>
      <c r="J2828">
        <v>1.0099400000000001</v>
      </c>
      <c r="K2828">
        <v>0</v>
      </c>
      <c r="L2828">
        <v>0</v>
      </c>
      <c r="M2828">
        <v>0</v>
      </c>
      <c r="N2828">
        <v>0</v>
      </c>
      <c r="P2828">
        <v>0</v>
      </c>
      <c r="Q2828">
        <v>1</v>
      </c>
      <c r="R2828">
        <v>57600</v>
      </c>
      <c r="S2828" t="s">
        <v>223</v>
      </c>
      <c r="T2828">
        <v>0</v>
      </c>
      <c r="U2828" t="s">
        <v>10285</v>
      </c>
      <c r="Y2828">
        <v>57600</v>
      </c>
      <c r="AB2828">
        <v>0</v>
      </c>
      <c r="AC2828">
        <v>0</v>
      </c>
      <c r="AD2828">
        <v>0</v>
      </c>
      <c r="AE2828">
        <v>0</v>
      </c>
      <c r="AF2828">
        <v>0</v>
      </c>
      <c r="AQ2828">
        <v>1</v>
      </c>
      <c r="AR2828">
        <f t="shared" si="44"/>
        <v>0</v>
      </c>
      <c r="AS2828">
        <v>1</v>
      </c>
      <c r="AT2828" t="s">
        <v>134</v>
      </c>
      <c r="AU2828">
        <v>43</v>
      </c>
    </row>
    <row r="2829" spans="1:47">
      <c r="A2829" t="s">
        <v>248</v>
      </c>
      <c r="C2829">
        <v>310</v>
      </c>
      <c r="E2829">
        <v>0</v>
      </c>
      <c r="J2829">
        <v>1.469E-2</v>
      </c>
      <c r="K2829">
        <v>0</v>
      </c>
      <c r="L2829">
        <v>0</v>
      </c>
      <c r="M2829">
        <v>0</v>
      </c>
      <c r="N2829">
        <v>0</v>
      </c>
      <c r="P2829">
        <v>0</v>
      </c>
      <c r="Q2829">
        <v>0</v>
      </c>
      <c r="R2829">
        <v>0</v>
      </c>
      <c r="S2829" t="s">
        <v>249</v>
      </c>
      <c r="T2829">
        <v>0</v>
      </c>
      <c r="Y2829">
        <v>0</v>
      </c>
      <c r="AB2829">
        <v>0</v>
      </c>
      <c r="AC2829">
        <v>0</v>
      </c>
      <c r="AD2829">
        <v>0</v>
      </c>
      <c r="AE2829">
        <v>0</v>
      </c>
      <c r="AF2829">
        <v>0</v>
      </c>
      <c r="AQ2829">
        <v>0</v>
      </c>
      <c r="AR2829">
        <f t="shared" si="44"/>
        <v>0</v>
      </c>
      <c r="AS2829">
        <v>1</v>
      </c>
      <c r="AT2829" t="s">
        <v>134</v>
      </c>
      <c r="AU2829">
        <v>43</v>
      </c>
    </row>
    <row r="2830" spans="1:47">
      <c r="A2830" t="s">
        <v>10288</v>
      </c>
      <c r="C2830">
        <v>310</v>
      </c>
      <c r="D2830" t="s">
        <v>10289</v>
      </c>
      <c r="E2830">
        <v>101</v>
      </c>
      <c r="F2830" t="s">
        <v>10290</v>
      </c>
      <c r="G2830" t="s">
        <v>219</v>
      </c>
      <c r="H2830" t="s">
        <v>220</v>
      </c>
      <c r="I2830" t="s">
        <v>10291</v>
      </c>
      <c r="J2830">
        <v>1.6848000000000001</v>
      </c>
      <c r="K2830">
        <v>1</v>
      </c>
      <c r="L2830">
        <v>1</v>
      </c>
      <c r="M2830">
        <v>1</v>
      </c>
      <c r="N2830">
        <v>1</v>
      </c>
      <c r="O2830" t="s">
        <v>225</v>
      </c>
      <c r="P2830">
        <v>0</v>
      </c>
      <c r="Q2830">
        <v>1</v>
      </c>
      <c r="R2830">
        <v>7100</v>
      </c>
      <c r="S2830" t="s">
        <v>223</v>
      </c>
      <c r="T2830">
        <v>7100</v>
      </c>
      <c r="U2830" t="s">
        <v>10288</v>
      </c>
      <c r="V2830" t="s">
        <v>455</v>
      </c>
      <c r="W2830" t="s">
        <v>225</v>
      </c>
      <c r="X2830" t="s">
        <v>225</v>
      </c>
      <c r="Y2830">
        <v>7100</v>
      </c>
      <c r="AB2830">
        <v>1</v>
      </c>
      <c r="AC2830">
        <v>1</v>
      </c>
      <c r="AD2830">
        <v>2</v>
      </c>
      <c r="AE2830">
        <v>1264</v>
      </c>
      <c r="AF2830">
        <v>1</v>
      </c>
      <c r="AQ2830">
        <v>1</v>
      </c>
      <c r="AR2830">
        <f t="shared" si="44"/>
        <v>9.68</v>
      </c>
      <c r="AS2830">
        <v>1</v>
      </c>
      <c r="AT2830" t="s">
        <v>136</v>
      </c>
      <c r="AU2830">
        <v>45</v>
      </c>
    </row>
    <row r="2831" spans="1:47">
      <c r="A2831" t="s">
        <v>248</v>
      </c>
      <c r="C2831">
        <v>310</v>
      </c>
      <c r="E2831">
        <v>0</v>
      </c>
      <c r="J2831">
        <v>8.3800000000000003E-3</v>
      </c>
      <c r="K2831">
        <v>0</v>
      </c>
      <c r="L2831">
        <v>0</v>
      </c>
      <c r="M2831">
        <v>0</v>
      </c>
      <c r="N2831">
        <v>0</v>
      </c>
      <c r="P2831">
        <v>0</v>
      </c>
      <c r="Q2831">
        <v>0</v>
      </c>
      <c r="R2831">
        <v>0</v>
      </c>
      <c r="S2831" t="s">
        <v>249</v>
      </c>
      <c r="T2831">
        <v>0</v>
      </c>
      <c r="Y2831">
        <v>0</v>
      </c>
      <c r="AB2831">
        <v>0</v>
      </c>
      <c r="AC2831">
        <v>0</v>
      </c>
      <c r="AD2831">
        <v>0</v>
      </c>
      <c r="AE2831">
        <v>0</v>
      </c>
      <c r="AF2831">
        <v>0</v>
      </c>
      <c r="AQ2831">
        <v>0</v>
      </c>
      <c r="AR2831">
        <f t="shared" si="44"/>
        <v>0</v>
      </c>
      <c r="AS2831">
        <v>1</v>
      </c>
      <c r="AT2831" t="s">
        <v>134</v>
      </c>
      <c r="AU2831">
        <v>43</v>
      </c>
    </row>
    <row r="2832" spans="1:47">
      <c r="A2832" t="s">
        <v>10292</v>
      </c>
      <c r="C2832">
        <v>310</v>
      </c>
      <c r="D2832" t="s">
        <v>10293</v>
      </c>
      <c r="E2832">
        <v>131</v>
      </c>
      <c r="F2832" t="s">
        <v>10294</v>
      </c>
      <c r="G2832" t="s">
        <v>422</v>
      </c>
      <c r="H2832" t="s">
        <v>407</v>
      </c>
      <c r="I2832" t="s">
        <v>10295</v>
      </c>
      <c r="J2832">
        <v>3.0109699999999999</v>
      </c>
      <c r="K2832">
        <v>0</v>
      </c>
      <c r="L2832">
        <v>0</v>
      </c>
      <c r="M2832">
        <v>0</v>
      </c>
      <c r="N2832">
        <v>0</v>
      </c>
      <c r="P2832">
        <v>0</v>
      </c>
      <c r="Q2832">
        <v>0</v>
      </c>
      <c r="R2832">
        <v>0</v>
      </c>
      <c r="S2832" t="s">
        <v>223</v>
      </c>
      <c r="T2832">
        <v>0</v>
      </c>
      <c r="U2832" t="s">
        <v>10292</v>
      </c>
      <c r="Y2832">
        <v>0</v>
      </c>
      <c r="AB2832">
        <v>0</v>
      </c>
      <c r="AC2832">
        <v>0</v>
      </c>
      <c r="AD2832">
        <v>0</v>
      </c>
      <c r="AE2832">
        <v>0</v>
      </c>
      <c r="AF2832">
        <v>0</v>
      </c>
      <c r="AQ2832">
        <v>1</v>
      </c>
      <c r="AR2832">
        <f t="shared" si="44"/>
        <v>0</v>
      </c>
      <c r="AS2832">
        <v>1</v>
      </c>
      <c r="AT2832" t="s">
        <v>135</v>
      </c>
      <c r="AU2832">
        <v>44</v>
      </c>
    </row>
    <row r="2833" spans="1:47">
      <c r="A2833" t="s">
        <v>248</v>
      </c>
      <c r="C2833">
        <v>310</v>
      </c>
      <c r="E2833">
        <v>0</v>
      </c>
      <c r="J2833">
        <v>7.6000000000000004E-4</v>
      </c>
      <c r="K2833">
        <v>0</v>
      </c>
      <c r="L2833">
        <v>0</v>
      </c>
      <c r="M2833">
        <v>0</v>
      </c>
      <c r="N2833">
        <v>0</v>
      </c>
      <c r="P2833">
        <v>0</v>
      </c>
      <c r="Q2833">
        <v>0</v>
      </c>
      <c r="R2833">
        <v>0</v>
      </c>
      <c r="S2833" t="s">
        <v>249</v>
      </c>
      <c r="T2833">
        <v>0</v>
      </c>
      <c r="Y2833">
        <v>0</v>
      </c>
      <c r="AB2833">
        <v>0</v>
      </c>
      <c r="AC2833">
        <v>0</v>
      </c>
      <c r="AD2833">
        <v>0</v>
      </c>
      <c r="AE2833">
        <v>0</v>
      </c>
      <c r="AF2833">
        <v>0</v>
      </c>
      <c r="AQ2833">
        <v>0</v>
      </c>
      <c r="AR2833">
        <f t="shared" si="44"/>
        <v>0</v>
      </c>
      <c r="AS2833">
        <v>1</v>
      </c>
      <c r="AT2833" t="s">
        <v>134</v>
      </c>
      <c r="AU2833">
        <v>43</v>
      </c>
    </row>
    <row r="2834" spans="1:47">
      <c r="A2834" t="s">
        <v>248</v>
      </c>
      <c r="C2834">
        <v>310</v>
      </c>
      <c r="E2834">
        <v>0</v>
      </c>
      <c r="J2834">
        <v>7.6999999999999996E-4</v>
      </c>
      <c r="K2834">
        <v>0</v>
      </c>
      <c r="L2834">
        <v>0</v>
      </c>
      <c r="M2834">
        <v>0</v>
      </c>
      <c r="N2834">
        <v>0</v>
      </c>
      <c r="P2834">
        <v>0</v>
      </c>
      <c r="Q2834">
        <v>0</v>
      </c>
      <c r="R2834">
        <v>0</v>
      </c>
      <c r="S2834" t="s">
        <v>249</v>
      </c>
      <c r="T2834">
        <v>0</v>
      </c>
      <c r="Y2834">
        <v>0</v>
      </c>
      <c r="AB2834">
        <v>0</v>
      </c>
      <c r="AC2834">
        <v>0</v>
      </c>
      <c r="AD2834">
        <v>0</v>
      </c>
      <c r="AE2834">
        <v>0</v>
      </c>
      <c r="AF2834">
        <v>0</v>
      </c>
      <c r="AQ2834">
        <v>0</v>
      </c>
      <c r="AR2834">
        <f t="shared" si="44"/>
        <v>0</v>
      </c>
      <c r="AS2834">
        <v>1</v>
      </c>
      <c r="AT2834" t="s">
        <v>134</v>
      </c>
      <c r="AU2834">
        <v>43</v>
      </c>
    </row>
    <row r="2835" spans="1:47">
      <c r="A2835" t="s">
        <v>10296</v>
      </c>
      <c r="C2835">
        <v>310</v>
      </c>
      <c r="D2835" t="s">
        <v>10297</v>
      </c>
      <c r="E2835">
        <v>101</v>
      </c>
      <c r="F2835" t="s">
        <v>10298</v>
      </c>
      <c r="G2835" t="s">
        <v>1783</v>
      </c>
      <c r="H2835" t="s">
        <v>220</v>
      </c>
      <c r="I2835" t="s">
        <v>10299</v>
      </c>
      <c r="J2835">
        <v>0.16877</v>
      </c>
      <c r="K2835">
        <v>1</v>
      </c>
      <c r="L2835">
        <v>1</v>
      </c>
      <c r="M2835">
        <v>1</v>
      </c>
      <c r="N2835">
        <v>1</v>
      </c>
      <c r="O2835" t="s">
        <v>225</v>
      </c>
      <c r="P2835">
        <v>0</v>
      </c>
      <c r="Q2835">
        <v>1</v>
      </c>
      <c r="R2835">
        <v>4400</v>
      </c>
      <c r="S2835" t="s">
        <v>223</v>
      </c>
      <c r="T2835">
        <v>4400</v>
      </c>
      <c r="U2835" t="s">
        <v>10296</v>
      </c>
      <c r="V2835" t="s">
        <v>413</v>
      </c>
      <c r="W2835" t="s">
        <v>225</v>
      </c>
      <c r="X2835" t="s">
        <v>225</v>
      </c>
      <c r="Y2835">
        <v>4400</v>
      </c>
      <c r="AB2835">
        <v>1</v>
      </c>
      <c r="AC2835">
        <v>1</v>
      </c>
      <c r="AD2835">
        <v>3</v>
      </c>
      <c r="AE2835">
        <v>1070</v>
      </c>
      <c r="AF2835">
        <v>1.9</v>
      </c>
      <c r="AQ2835">
        <v>1</v>
      </c>
      <c r="AR2835">
        <f t="shared" si="44"/>
        <v>9.68</v>
      </c>
      <c r="AS2835">
        <v>1</v>
      </c>
      <c r="AT2835" t="s">
        <v>136</v>
      </c>
      <c r="AU2835">
        <v>45</v>
      </c>
    </row>
    <row r="2836" spans="1:47">
      <c r="A2836" t="s">
        <v>10300</v>
      </c>
      <c r="C2836">
        <v>310</v>
      </c>
      <c r="D2836" t="s">
        <v>10301</v>
      </c>
      <c r="E2836">
        <v>130</v>
      </c>
      <c r="F2836" t="s">
        <v>10302</v>
      </c>
      <c r="G2836" t="s">
        <v>422</v>
      </c>
      <c r="H2836" t="s">
        <v>2642</v>
      </c>
      <c r="I2836" t="s">
        <v>10303</v>
      </c>
      <c r="J2836">
        <v>0.67652000000000001</v>
      </c>
      <c r="K2836">
        <v>0</v>
      </c>
      <c r="L2836">
        <v>0</v>
      </c>
      <c r="M2836">
        <v>0</v>
      </c>
      <c r="N2836">
        <v>0</v>
      </c>
      <c r="P2836">
        <v>0</v>
      </c>
      <c r="Q2836">
        <v>0</v>
      </c>
      <c r="R2836">
        <v>0</v>
      </c>
      <c r="S2836" t="s">
        <v>223</v>
      </c>
      <c r="T2836">
        <v>0</v>
      </c>
      <c r="U2836" t="s">
        <v>10300</v>
      </c>
      <c r="Y2836">
        <v>0</v>
      </c>
      <c r="AB2836">
        <v>0</v>
      </c>
      <c r="AC2836">
        <v>0</v>
      </c>
      <c r="AD2836">
        <v>0</v>
      </c>
      <c r="AE2836">
        <v>0</v>
      </c>
      <c r="AF2836">
        <v>0</v>
      </c>
      <c r="AQ2836">
        <v>1</v>
      </c>
      <c r="AR2836">
        <f t="shared" si="44"/>
        <v>0</v>
      </c>
      <c r="AS2836">
        <v>1</v>
      </c>
      <c r="AT2836" t="s">
        <v>134</v>
      </c>
      <c r="AU2836">
        <v>43</v>
      </c>
    </row>
    <row r="2837" spans="1:47">
      <c r="A2837" t="s">
        <v>10304</v>
      </c>
      <c r="C2837">
        <v>310</v>
      </c>
      <c r="D2837" t="s">
        <v>10305</v>
      </c>
      <c r="E2837">
        <v>132</v>
      </c>
      <c r="F2837" t="s">
        <v>10306</v>
      </c>
      <c r="G2837" t="s">
        <v>422</v>
      </c>
      <c r="H2837" t="s">
        <v>260</v>
      </c>
      <c r="I2837" t="s">
        <v>10307</v>
      </c>
      <c r="J2837">
        <v>0.31698999999999999</v>
      </c>
      <c r="K2837">
        <v>0</v>
      </c>
      <c r="L2837">
        <v>0</v>
      </c>
      <c r="M2837">
        <v>0</v>
      </c>
      <c r="N2837">
        <v>0</v>
      </c>
      <c r="P2837">
        <v>0</v>
      </c>
      <c r="Q2837">
        <v>0</v>
      </c>
      <c r="R2837">
        <v>0</v>
      </c>
      <c r="S2837" t="s">
        <v>223</v>
      </c>
      <c r="T2837">
        <v>0</v>
      </c>
      <c r="U2837" t="s">
        <v>10304</v>
      </c>
      <c r="Y2837">
        <v>0</v>
      </c>
      <c r="AB2837">
        <v>0</v>
      </c>
      <c r="AC2837">
        <v>0</v>
      </c>
      <c r="AD2837">
        <v>0</v>
      </c>
      <c r="AE2837">
        <v>0</v>
      </c>
      <c r="AF2837">
        <v>0</v>
      </c>
      <c r="AQ2837">
        <v>1</v>
      </c>
      <c r="AR2837">
        <f t="shared" si="44"/>
        <v>0</v>
      </c>
      <c r="AS2837">
        <v>1</v>
      </c>
      <c r="AT2837" t="s">
        <v>134</v>
      </c>
      <c r="AU2837">
        <v>43</v>
      </c>
    </row>
    <row r="2838" spans="1:47">
      <c r="A2838" t="s">
        <v>10308</v>
      </c>
      <c r="C2838">
        <v>310</v>
      </c>
      <c r="D2838" t="s">
        <v>10309</v>
      </c>
      <c r="E2838">
        <v>101</v>
      </c>
      <c r="F2838" t="s">
        <v>10310</v>
      </c>
      <c r="G2838" t="s">
        <v>422</v>
      </c>
      <c r="H2838" t="s">
        <v>220</v>
      </c>
      <c r="I2838" t="s">
        <v>10311</v>
      </c>
      <c r="J2838">
        <v>1.67645</v>
      </c>
      <c r="K2838">
        <v>0</v>
      </c>
      <c r="L2838">
        <v>0</v>
      </c>
      <c r="M2838">
        <v>1</v>
      </c>
      <c r="N2838">
        <v>1</v>
      </c>
      <c r="O2838" t="s">
        <v>659</v>
      </c>
      <c r="P2838">
        <v>1</v>
      </c>
      <c r="Q2838">
        <v>1</v>
      </c>
      <c r="R2838">
        <v>7000</v>
      </c>
      <c r="S2838" t="s">
        <v>223</v>
      </c>
      <c r="T2838">
        <v>0</v>
      </c>
      <c r="U2838" t="s">
        <v>10308</v>
      </c>
      <c r="V2838" t="s">
        <v>893</v>
      </c>
      <c r="W2838" t="s">
        <v>659</v>
      </c>
      <c r="X2838" t="s">
        <v>659</v>
      </c>
      <c r="Y2838">
        <v>7000</v>
      </c>
      <c r="AB2838">
        <v>0</v>
      </c>
      <c r="AC2838">
        <v>0</v>
      </c>
      <c r="AD2838">
        <v>1</v>
      </c>
      <c r="AE2838">
        <v>580</v>
      </c>
      <c r="AF2838">
        <v>1</v>
      </c>
      <c r="AQ2838">
        <v>1</v>
      </c>
      <c r="AR2838">
        <f t="shared" si="44"/>
        <v>0</v>
      </c>
      <c r="AS2838">
        <v>1</v>
      </c>
      <c r="AT2838" t="s">
        <v>135</v>
      </c>
      <c r="AU2838">
        <v>44</v>
      </c>
    </row>
    <row r="2839" spans="1:47">
      <c r="A2839" t="s">
        <v>10312</v>
      </c>
      <c r="C2839">
        <v>310</v>
      </c>
      <c r="D2839" t="s">
        <v>538</v>
      </c>
      <c r="E2839">
        <v>903</v>
      </c>
      <c r="F2839" t="s">
        <v>821</v>
      </c>
      <c r="G2839" t="s">
        <v>422</v>
      </c>
      <c r="H2839" t="s">
        <v>833</v>
      </c>
      <c r="I2839" t="s">
        <v>10313</v>
      </c>
      <c r="J2839">
        <v>0.40286</v>
      </c>
      <c r="K2839">
        <v>0</v>
      </c>
      <c r="L2839">
        <v>0</v>
      </c>
      <c r="M2839">
        <v>0</v>
      </c>
      <c r="N2839">
        <v>0</v>
      </c>
      <c r="P2839">
        <v>0</v>
      </c>
      <c r="Q2839">
        <v>0</v>
      </c>
      <c r="R2839">
        <v>0</v>
      </c>
      <c r="S2839" t="s">
        <v>223</v>
      </c>
      <c r="T2839">
        <v>0</v>
      </c>
      <c r="U2839" t="s">
        <v>10312</v>
      </c>
      <c r="Y2839">
        <v>0</v>
      </c>
      <c r="Z2839" t="s">
        <v>297</v>
      </c>
      <c r="AA2839" t="s">
        <v>223</v>
      </c>
      <c r="AB2839">
        <v>0</v>
      </c>
      <c r="AC2839">
        <v>0</v>
      </c>
      <c r="AD2839">
        <v>0</v>
      </c>
      <c r="AE2839">
        <v>0</v>
      </c>
      <c r="AF2839">
        <v>0</v>
      </c>
      <c r="AQ2839">
        <v>1</v>
      </c>
      <c r="AR2839">
        <f t="shared" si="44"/>
        <v>0</v>
      </c>
      <c r="AS2839">
        <v>1</v>
      </c>
      <c r="AT2839" t="s">
        <v>134</v>
      </c>
      <c r="AU2839">
        <v>43</v>
      </c>
    </row>
    <row r="2840" spans="1:47">
      <c r="A2840" t="s">
        <v>248</v>
      </c>
      <c r="C2840">
        <v>310</v>
      </c>
      <c r="E2840">
        <v>0</v>
      </c>
      <c r="J2840">
        <v>2.9199999999999999E-3</v>
      </c>
      <c r="K2840">
        <v>0</v>
      </c>
      <c r="L2840">
        <v>0</v>
      </c>
      <c r="M2840">
        <v>0</v>
      </c>
      <c r="N2840">
        <v>0</v>
      </c>
      <c r="P2840">
        <v>0</v>
      </c>
      <c r="Q2840">
        <v>0</v>
      </c>
      <c r="R2840">
        <v>0</v>
      </c>
      <c r="S2840" t="s">
        <v>249</v>
      </c>
      <c r="T2840">
        <v>0</v>
      </c>
      <c r="Y2840">
        <v>0</v>
      </c>
      <c r="AB2840">
        <v>0</v>
      </c>
      <c r="AC2840">
        <v>0</v>
      </c>
      <c r="AD2840">
        <v>0</v>
      </c>
      <c r="AE2840">
        <v>0</v>
      </c>
      <c r="AF2840">
        <v>0</v>
      </c>
      <c r="AQ2840">
        <v>0</v>
      </c>
      <c r="AR2840">
        <f t="shared" si="44"/>
        <v>0</v>
      </c>
      <c r="AS2840">
        <v>1</v>
      </c>
      <c r="AT2840" t="s">
        <v>136</v>
      </c>
      <c r="AU2840">
        <v>45</v>
      </c>
    </row>
    <row r="2841" spans="1:47">
      <c r="A2841" t="s">
        <v>10314</v>
      </c>
      <c r="C2841">
        <v>310</v>
      </c>
      <c r="D2841" t="s">
        <v>10248</v>
      </c>
      <c r="E2841">
        <v>101</v>
      </c>
      <c r="F2841" t="s">
        <v>10306</v>
      </c>
      <c r="G2841" t="s">
        <v>422</v>
      </c>
      <c r="H2841" t="s">
        <v>220</v>
      </c>
      <c r="I2841" t="s">
        <v>10315</v>
      </c>
      <c r="J2841">
        <v>0.36313000000000001</v>
      </c>
      <c r="K2841">
        <v>0</v>
      </c>
      <c r="L2841">
        <v>0</v>
      </c>
      <c r="M2841">
        <v>1</v>
      </c>
      <c r="N2841">
        <v>1</v>
      </c>
      <c r="O2841" t="s">
        <v>659</v>
      </c>
      <c r="P2841">
        <v>1</v>
      </c>
      <c r="Q2841">
        <v>1</v>
      </c>
      <c r="R2841">
        <v>2100</v>
      </c>
      <c r="S2841" t="s">
        <v>243</v>
      </c>
      <c r="T2841">
        <v>0</v>
      </c>
      <c r="U2841" t="s">
        <v>10314</v>
      </c>
      <c r="V2841" t="s">
        <v>933</v>
      </c>
      <c r="W2841" t="s">
        <v>659</v>
      </c>
      <c r="X2841" t="s">
        <v>659</v>
      </c>
      <c r="Y2841">
        <v>2100</v>
      </c>
      <c r="AB2841">
        <v>0</v>
      </c>
      <c r="AC2841">
        <v>0</v>
      </c>
      <c r="AD2841">
        <v>2</v>
      </c>
      <c r="AE2841">
        <v>1608</v>
      </c>
      <c r="AF2841">
        <v>1.3</v>
      </c>
      <c r="AQ2841">
        <v>3</v>
      </c>
      <c r="AR2841">
        <f t="shared" si="44"/>
        <v>0</v>
      </c>
      <c r="AS2841">
        <v>1</v>
      </c>
      <c r="AT2841" t="s">
        <v>134</v>
      </c>
      <c r="AU2841">
        <v>43</v>
      </c>
    </row>
    <row r="2842" spans="1:47">
      <c r="A2842" t="s">
        <v>10316</v>
      </c>
      <c r="C2842">
        <v>310</v>
      </c>
      <c r="D2842" t="s">
        <v>10317</v>
      </c>
      <c r="E2842">
        <v>101</v>
      </c>
      <c r="F2842" t="s">
        <v>10318</v>
      </c>
      <c r="G2842" t="s">
        <v>1783</v>
      </c>
      <c r="H2842" t="s">
        <v>220</v>
      </c>
      <c r="I2842" t="s">
        <v>10319</v>
      </c>
      <c r="J2842">
        <v>0.18145</v>
      </c>
      <c r="K2842">
        <v>1</v>
      </c>
      <c r="L2842">
        <v>1</v>
      </c>
      <c r="M2842">
        <v>1</v>
      </c>
      <c r="N2842">
        <v>1</v>
      </c>
      <c r="O2842" t="s">
        <v>225</v>
      </c>
      <c r="P2842">
        <v>0</v>
      </c>
      <c r="Q2842">
        <v>1</v>
      </c>
      <c r="R2842">
        <v>800</v>
      </c>
      <c r="S2842" t="s">
        <v>223</v>
      </c>
      <c r="T2842">
        <v>800</v>
      </c>
      <c r="U2842" t="s">
        <v>10316</v>
      </c>
      <c r="V2842" t="s">
        <v>455</v>
      </c>
      <c r="W2842" t="s">
        <v>225</v>
      </c>
      <c r="X2842" t="s">
        <v>225</v>
      </c>
      <c r="Y2842">
        <v>800</v>
      </c>
      <c r="AB2842">
        <v>1</v>
      </c>
      <c r="AC2842">
        <v>1</v>
      </c>
      <c r="AD2842">
        <v>3</v>
      </c>
      <c r="AE2842">
        <v>1591</v>
      </c>
      <c r="AF2842">
        <v>2</v>
      </c>
      <c r="AQ2842">
        <v>1</v>
      </c>
      <c r="AR2842">
        <f t="shared" si="44"/>
        <v>9.68</v>
      </c>
      <c r="AS2842">
        <v>1</v>
      </c>
      <c r="AT2842" t="s">
        <v>136</v>
      </c>
      <c r="AU2842">
        <v>45</v>
      </c>
    </row>
    <row r="2843" spans="1:47">
      <c r="A2843" t="s">
        <v>10320</v>
      </c>
      <c r="C2843">
        <v>310</v>
      </c>
      <c r="D2843" t="s">
        <v>10321</v>
      </c>
      <c r="E2843">
        <v>132</v>
      </c>
      <c r="F2843" t="s">
        <v>10322</v>
      </c>
      <c r="G2843" t="s">
        <v>422</v>
      </c>
      <c r="H2843" t="s">
        <v>260</v>
      </c>
      <c r="I2843" t="s">
        <v>10323</v>
      </c>
      <c r="J2843">
        <v>0.19539000000000001</v>
      </c>
      <c r="K2843">
        <v>0</v>
      </c>
      <c r="L2843">
        <v>0</v>
      </c>
      <c r="M2843">
        <v>0</v>
      </c>
      <c r="N2843">
        <v>0</v>
      </c>
      <c r="P2843">
        <v>0</v>
      </c>
      <c r="Q2843">
        <v>0</v>
      </c>
      <c r="R2843">
        <v>0</v>
      </c>
      <c r="S2843" t="s">
        <v>223</v>
      </c>
      <c r="T2843">
        <v>0</v>
      </c>
      <c r="U2843" t="s">
        <v>10320</v>
      </c>
      <c r="Y2843">
        <v>0</v>
      </c>
      <c r="AB2843">
        <v>0</v>
      </c>
      <c r="AC2843">
        <v>0</v>
      </c>
      <c r="AD2843">
        <v>0</v>
      </c>
      <c r="AE2843">
        <v>0</v>
      </c>
      <c r="AF2843">
        <v>0</v>
      </c>
      <c r="AQ2843">
        <v>1</v>
      </c>
      <c r="AR2843">
        <f t="shared" si="44"/>
        <v>0</v>
      </c>
      <c r="AS2843">
        <v>1</v>
      </c>
      <c r="AT2843" t="s">
        <v>134</v>
      </c>
      <c r="AU2843">
        <v>43</v>
      </c>
    </row>
    <row r="2844" spans="1:47">
      <c r="A2844" t="s">
        <v>10324</v>
      </c>
      <c r="C2844">
        <v>310</v>
      </c>
      <c r="D2844" t="s">
        <v>10325</v>
      </c>
      <c r="E2844">
        <v>109</v>
      </c>
      <c r="F2844" t="s">
        <v>10326</v>
      </c>
      <c r="G2844" t="s">
        <v>219</v>
      </c>
      <c r="H2844" t="s">
        <v>743</v>
      </c>
      <c r="I2844" t="s">
        <v>10327</v>
      </c>
      <c r="J2844">
        <v>0.17022000000000001</v>
      </c>
      <c r="K2844">
        <v>2</v>
      </c>
      <c r="L2844">
        <v>2</v>
      </c>
      <c r="M2844">
        <v>2</v>
      </c>
      <c r="N2844">
        <v>2</v>
      </c>
      <c r="O2844" t="s">
        <v>225</v>
      </c>
      <c r="P2844">
        <v>0</v>
      </c>
      <c r="Q2844">
        <v>2</v>
      </c>
      <c r="R2844">
        <v>4400</v>
      </c>
      <c r="S2844" t="s">
        <v>223</v>
      </c>
      <c r="T2844">
        <v>4400</v>
      </c>
      <c r="U2844" t="s">
        <v>10324</v>
      </c>
      <c r="V2844" t="s">
        <v>455</v>
      </c>
      <c r="W2844" t="s">
        <v>225</v>
      </c>
      <c r="X2844" t="s">
        <v>225</v>
      </c>
      <c r="Y2844">
        <v>2200</v>
      </c>
      <c r="AB2844">
        <v>2</v>
      </c>
      <c r="AC2844">
        <v>2</v>
      </c>
      <c r="AD2844">
        <v>2</v>
      </c>
      <c r="AE2844">
        <v>516</v>
      </c>
      <c r="AF2844">
        <v>1</v>
      </c>
      <c r="AQ2844">
        <v>1</v>
      </c>
      <c r="AR2844">
        <f t="shared" si="44"/>
        <v>19.36</v>
      </c>
      <c r="AS2844">
        <v>1</v>
      </c>
      <c r="AT2844" t="s">
        <v>136</v>
      </c>
      <c r="AU2844">
        <v>45</v>
      </c>
    </row>
    <row r="2845" spans="1:47">
      <c r="A2845" t="s">
        <v>10328</v>
      </c>
      <c r="C2845">
        <v>310</v>
      </c>
      <c r="D2845" t="s">
        <v>10329</v>
      </c>
      <c r="E2845">
        <v>130</v>
      </c>
      <c r="F2845" t="s">
        <v>10330</v>
      </c>
      <c r="G2845" t="s">
        <v>422</v>
      </c>
      <c r="H2845" t="s">
        <v>2642</v>
      </c>
      <c r="I2845" t="s">
        <v>10331</v>
      </c>
      <c r="J2845">
        <v>0.64736000000000005</v>
      </c>
      <c r="K2845">
        <v>0</v>
      </c>
      <c r="L2845">
        <v>0</v>
      </c>
      <c r="M2845">
        <v>0</v>
      </c>
      <c r="N2845">
        <v>0</v>
      </c>
      <c r="P2845">
        <v>0</v>
      </c>
      <c r="Q2845">
        <v>1</v>
      </c>
      <c r="R2845">
        <v>22700</v>
      </c>
      <c r="S2845" t="s">
        <v>223</v>
      </c>
      <c r="T2845">
        <v>0</v>
      </c>
      <c r="U2845" t="s">
        <v>10328</v>
      </c>
      <c r="Y2845">
        <v>22700</v>
      </c>
      <c r="AB2845">
        <v>0</v>
      </c>
      <c r="AC2845">
        <v>0</v>
      </c>
      <c r="AD2845">
        <v>0</v>
      </c>
      <c r="AE2845">
        <v>0</v>
      </c>
      <c r="AF2845">
        <v>0</v>
      </c>
      <c r="AQ2845">
        <v>1</v>
      </c>
      <c r="AR2845">
        <f t="shared" si="44"/>
        <v>0</v>
      </c>
      <c r="AS2845">
        <v>1</v>
      </c>
      <c r="AT2845" t="s">
        <v>134</v>
      </c>
      <c r="AU2845">
        <v>43</v>
      </c>
    </row>
    <row r="2846" spans="1:47">
      <c r="A2846" t="s">
        <v>10332</v>
      </c>
      <c r="C2846">
        <v>310</v>
      </c>
      <c r="D2846" t="s">
        <v>10333</v>
      </c>
      <c r="E2846">
        <v>101</v>
      </c>
      <c r="F2846" t="s">
        <v>10334</v>
      </c>
      <c r="G2846" t="s">
        <v>219</v>
      </c>
      <c r="H2846" t="s">
        <v>220</v>
      </c>
      <c r="I2846" t="s">
        <v>10335</v>
      </c>
      <c r="J2846">
        <v>0.71418999999999999</v>
      </c>
      <c r="K2846">
        <v>1</v>
      </c>
      <c r="L2846">
        <v>1</v>
      </c>
      <c r="M2846">
        <v>1</v>
      </c>
      <c r="N2846">
        <v>1</v>
      </c>
      <c r="O2846" t="s">
        <v>225</v>
      </c>
      <c r="P2846">
        <v>0</v>
      </c>
      <c r="Q2846">
        <v>1</v>
      </c>
      <c r="R2846">
        <v>5900</v>
      </c>
      <c r="S2846" t="s">
        <v>223</v>
      </c>
      <c r="T2846">
        <v>5900</v>
      </c>
      <c r="U2846" t="s">
        <v>10332</v>
      </c>
      <c r="V2846" t="s">
        <v>455</v>
      </c>
      <c r="W2846" t="s">
        <v>225</v>
      </c>
      <c r="X2846" t="s">
        <v>225</v>
      </c>
      <c r="Y2846">
        <v>5900</v>
      </c>
      <c r="AB2846">
        <v>1</v>
      </c>
      <c r="AC2846">
        <v>1</v>
      </c>
      <c r="AD2846">
        <v>2</v>
      </c>
      <c r="AE2846">
        <v>936</v>
      </c>
      <c r="AF2846">
        <v>1</v>
      </c>
      <c r="AQ2846">
        <v>1</v>
      </c>
      <c r="AR2846">
        <f t="shared" si="44"/>
        <v>9.68</v>
      </c>
      <c r="AS2846">
        <v>1</v>
      </c>
      <c r="AT2846" t="s">
        <v>136</v>
      </c>
      <c r="AU2846">
        <v>45</v>
      </c>
    </row>
    <row r="2847" spans="1:47">
      <c r="A2847" t="s">
        <v>10336</v>
      </c>
      <c r="C2847">
        <v>310</v>
      </c>
      <c r="D2847" t="s">
        <v>10337</v>
      </c>
      <c r="E2847">
        <v>903</v>
      </c>
      <c r="F2847" t="s">
        <v>821</v>
      </c>
      <c r="G2847" t="s">
        <v>422</v>
      </c>
      <c r="H2847" t="s">
        <v>833</v>
      </c>
      <c r="I2847" t="s">
        <v>10338</v>
      </c>
      <c r="J2847">
        <v>2.9817499999999999</v>
      </c>
      <c r="K2847">
        <v>0</v>
      </c>
      <c r="L2847">
        <v>0</v>
      </c>
      <c r="M2847">
        <v>0</v>
      </c>
      <c r="N2847">
        <v>0</v>
      </c>
      <c r="P2847">
        <v>0</v>
      </c>
      <c r="Q2847">
        <v>1</v>
      </c>
      <c r="R2847">
        <v>60400</v>
      </c>
      <c r="S2847" t="s">
        <v>223</v>
      </c>
      <c r="T2847">
        <v>0</v>
      </c>
      <c r="U2847" t="s">
        <v>10336</v>
      </c>
      <c r="Y2847">
        <v>60400</v>
      </c>
      <c r="Z2847" t="s">
        <v>297</v>
      </c>
      <c r="AA2847" t="s">
        <v>223</v>
      </c>
      <c r="AB2847">
        <v>0</v>
      </c>
      <c r="AC2847">
        <v>0</v>
      </c>
      <c r="AD2847">
        <v>0</v>
      </c>
      <c r="AE2847">
        <v>0</v>
      </c>
      <c r="AF2847">
        <v>0</v>
      </c>
      <c r="AQ2847">
        <v>1</v>
      </c>
      <c r="AR2847">
        <f t="shared" si="44"/>
        <v>0</v>
      </c>
      <c r="AS2847">
        <v>1</v>
      </c>
      <c r="AT2847" t="s">
        <v>134</v>
      </c>
      <c r="AU2847">
        <v>43</v>
      </c>
    </row>
    <row r="2848" spans="1:47">
      <c r="A2848" t="s">
        <v>10339</v>
      </c>
      <c r="C2848">
        <v>310</v>
      </c>
      <c r="D2848" t="s">
        <v>10340</v>
      </c>
      <c r="E2848">
        <v>130</v>
      </c>
      <c r="F2848" t="s">
        <v>10341</v>
      </c>
      <c r="G2848" t="s">
        <v>219</v>
      </c>
      <c r="H2848" t="s">
        <v>2642</v>
      </c>
      <c r="I2848" t="s">
        <v>10342</v>
      </c>
      <c r="J2848">
        <v>16.308160000000001</v>
      </c>
      <c r="K2848">
        <v>0</v>
      </c>
      <c r="L2848">
        <v>0</v>
      </c>
      <c r="M2848">
        <v>0</v>
      </c>
      <c r="N2848">
        <v>0</v>
      </c>
      <c r="P2848">
        <v>0</v>
      </c>
      <c r="Q2848">
        <v>1</v>
      </c>
      <c r="R2848">
        <v>3800</v>
      </c>
      <c r="S2848" t="s">
        <v>223</v>
      </c>
      <c r="T2848">
        <v>0</v>
      </c>
      <c r="U2848" t="s">
        <v>10339</v>
      </c>
      <c r="V2848" t="s">
        <v>933</v>
      </c>
      <c r="W2848" t="s">
        <v>659</v>
      </c>
      <c r="Y2848">
        <v>3800</v>
      </c>
      <c r="AB2848">
        <v>0</v>
      </c>
      <c r="AC2848">
        <v>0</v>
      </c>
      <c r="AD2848">
        <v>0</v>
      </c>
      <c r="AE2848">
        <v>0</v>
      </c>
      <c r="AF2848">
        <v>0</v>
      </c>
      <c r="AQ2848">
        <v>1</v>
      </c>
      <c r="AR2848">
        <f t="shared" si="44"/>
        <v>0</v>
      </c>
      <c r="AS2848">
        <v>1</v>
      </c>
      <c r="AT2848" t="s">
        <v>134</v>
      </c>
      <c r="AU2848">
        <v>43</v>
      </c>
    </row>
    <row r="2849" spans="1:47">
      <c r="A2849" t="s">
        <v>10343</v>
      </c>
      <c r="C2849">
        <v>310</v>
      </c>
      <c r="D2849" t="s">
        <v>10329</v>
      </c>
      <c r="E2849">
        <v>132</v>
      </c>
      <c r="F2849" t="s">
        <v>10344</v>
      </c>
      <c r="G2849" t="s">
        <v>422</v>
      </c>
      <c r="H2849" t="s">
        <v>260</v>
      </c>
      <c r="I2849" t="s">
        <v>10345</v>
      </c>
      <c r="J2849">
        <v>0.22037999999999999</v>
      </c>
      <c r="K2849">
        <v>0</v>
      </c>
      <c r="L2849">
        <v>0</v>
      </c>
      <c r="M2849">
        <v>0</v>
      </c>
      <c r="N2849">
        <v>0</v>
      </c>
      <c r="P2849">
        <v>1</v>
      </c>
      <c r="Q2849">
        <v>0</v>
      </c>
      <c r="R2849">
        <v>0</v>
      </c>
      <c r="S2849" t="s">
        <v>223</v>
      </c>
      <c r="T2849">
        <v>0</v>
      </c>
      <c r="U2849" t="s">
        <v>10343</v>
      </c>
      <c r="Y2849">
        <v>0</v>
      </c>
      <c r="AB2849">
        <v>0</v>
      </c>
      <c r="AC2849">
        <v>0</v>
      </c>
      <c r="AD2849">
        <v>0</v>
      </c>
      <c r="AE2849">
        <v>0</v>
      </c>
      <c r="AF2849">
        <v>0</v>
      </c>
      <c r="AQ2849">
        <v>1</v>
      </c>
      <c r="AR2849">
        <f t="shared" si="44"/>
        <v>0</v>
      </c>
      <c r="AS2849">
        <v>1</v>
      </c>
      <c r="AT2849" t="s">
        <v>134</v>
      </c>
      <c r="AU2849">
        <v>43</v>
      </c>
    </row>
    <row r="2850" spans="1:47">
      <c r="A2850" t="s">
        <v>10346</v>
      </c>
      <c r="C2850">
        <v>310</v>
      </c>
      <c r="D2850" t="s">
        <v>10347</v>
      </c>
      <c r="E2850">
        <v>132</v>
      </c>
      <c r="F2850" t="s">
        <v>10344</v>
      </c>
      <c r="G2850" t="s">
        <v>422</v>
      </c>
      <c r="H2850" t="s">
        <v>260</v>
      </c>
      <c r="I2850" t="s">
        <v>10348</v>
      </c>
      <c r="J2850">
        <v>0.83150000000000002</v>
      </c>
      <c r="K2850">
        <v>0</v>
      </c>
      <c r="L2850">
        <v>0</v>
      </c>
      <c r="M2850">
        <v>0</v>
      </c>
      <c r="N2850">
        <v>0</v>
      </c>
      <c r="P2850">
        <v>0</v>
      </c>
      <c r="Q2850">
        <v>0</v>
      </c>
      <c r="R2850">
        <v>0</v>
      </c>
      <c r="S2850" t="s">
        <v>223</v>
      </c>
      <c r="T2850">
        <v>0</v>
      </c>
      <c r="U2850" t="s">
        <v>10346</v>
      </c>
      <c r="Y2850">
        <v>0</v>
      </c>
      <c r="AB2850">
        <v>0</v>
      </c>
      <c r="AC2850">
        <v>0</v>
      </c>
      <c r="AD2850">
        <v>0</v>
      </c>
      <c r="AE2850">
        <v>0</v>
      </c>
      <c r="AF2850">
        <v>0</v>
      </c>
      <c r="AQ2850">
        <v>1</v>
      </c>
      <c r="AR2850">
        <f t="shared" si="44"/>
        <v>0</v>
      </c>
      <c r="AS2850">
        <v>1</v>
      </c>
      <c r="AT2850" t="s">
        <v>134</v>
      </c>
      <c r="AU2850">
        <v>43</v>
      </c>
    </row>
    <row r="2851" spans="1:47">
      <c r="A2851" t="s">
        <v>248</v>
      </c>
      <c r="C2851">
        <v>310</v>
      </c>
      <c r="E2851">
        <v>0</v>
      </c>
      <c r="J2851">
        <v>1.958E-2</v>
      </c>
      <c r="K2851">
        <v>0</v>
      </c>
      <c r="L2851">
        <v>0</v>
      </c>
      <c r="M2851">
        <v>0</v>
      </c>
      <c r="N2851">
        <v>0</v>
      </c>
      <c r="P2851">
        <v>0</v>
      </c>
      <c r="Q2851">
        <v>0</v>
      </c>
      <c r="R2851">
        <v>0</v>
      </c>
      <c r="S2851" t="s">
        <v>249</v>
      </c>
      <c r="T2851">
        <v>0</v>
      </c>
      <c r="Y2851">
        <v>0</v>
      </c>
      <c r="AB2851">
        <v>0</v>
      </c>
      <c r="AC2851">
        <v>0</v>
      </c>
      <c r="AD2851">
        <v>0</v>
      </c>
      <c r="AE2851">
        <v>0</v>
      </c>
      <c r="AF2851">
        <v>0</v>
      </c>
      <c r="AQ2851">
        <v>0</v>
      </c>
      <c r="AR2851">
        <f t="shared" si="44"/>
        <v>0</v>
      </c>
      <c r="AS2851">
        <v>1</v>
      </c>
      <c r="AT2851" t="s">
        <v>134</v>
      </c>
      <c r="AU2851">
        <v>43</v>
      </c>
    </row>
    <row r="2852" spans="1:47">
      <c r="A2852" t="s">
        <v>10349</v>
      </c>
      <c r="C2852">
        <v>310</v>
      </c>
      <c r="D2852" t="s">
        <v>10350</v>
      </c>
      <c r="E2852">
        <v>101</v>
      </c>
      <c r="F2852" t="s">
        <v>10351</v>
      </c>
      <c r="H2852" t="s">
        <v>220</v>
      </c>
      <c r="I2852" t="s">
        <v>10352</v>
      </c>
      <c r="J2852">
        <v>0.16070000000000001</v>
      </c>
      <c r="K2852">
        <v>1</v>
      </c>
      <c r="L2852">
        <v>1</v>
      </c>
      <c r="M2852">
        <v>1</v>
      </c>
      <c r="N2852">
        <v>1</v>
      </c>
      <c r="O2852" t="s">
        <v>225</v>
      </c>
      <c r="P2852">
        <v>0</v>
      </c>
      <c r="Q2852">
        <v>1</v>
      </c>
      <c r="R2852">
        <v>3400</v>
      </c>
      <c r="S2852" t="s">
        <v>223</v>
      </c>
      <c r="T2852">
        <v>3400</v>
      </c>
      <c r="U2852" t="s">
        <v>10349</v>
      </c>
      <c r="V2852" t="s">
        <v>455</v>
      </c>
      <c r="W2852" t="s">
        <v>225</v>
      </c>
      <c r="X2852" t="s">
        <v>225</v>
      </c>
      <c r="Y2852">
        <v>3400</v>
      </c>
      <c r="AB2852">
        <v>1</v>
      </c>
      <c r="AC2852">
        <v>1</v>
      </c>
      <c r="AD2852">
        <v>2</v>
      </c>
      <c r="AE2852">
        <v>800</v>
      </c>
      <c r="AF2852">
        <v>1</v>
      </c>
      <c r="AQ2852">
        <v>1</v>
      </c>
      <c r="AR2852">
        <f t="shared" si="44"/>
        <v>9.68</v>
      </c>
      <c r="AS2852">
        <v>1</v>
      </c>
      <c r="AT2852" t="s">
        <v>136</v>
      </c>
      <c r="AU2852">
        <v>45</v>
      </c>
    </row>
    <row r="2853" spans="1:47">
      <c r="A2853" t="s">
        <v>10353</v>
      </c>
      <c r="C2853">
        <v>310</v>
      </c>
      <c r="D2853" t="s">
        <v>997</v>
      </c>
      <c r="E2853">
        <v>106</v>
      </c>
      <c r="F2853" t="s">
        <v>10354</v>
      </c>
      <c r="G2853" t="s">
        <v>422</v>
      </c>
      <c r="H2853" t="s">
        <v>355</v>
      </c>
      <c r="I2853" t="s">
        <v>10355</v>
      </c>
      <c r="J2853">
        <v>1.99156</v>
      </c>
      <c r="K2853">
        <v>0</v>
      </c>
      <c r="L2853">
        <v>1</v>
      </c>
      <c r="M2853">
        <v>0</v>
      </c>
      <c r="N2853">
        <v>1</v>
      </c>
      <c r="P2853">
        <v>0</v>
      </c>
      <c r="Q2853">
        <v>1</v>
      </c>
      <c r="R2853">
        <v>0</v>
      </c>
      <c r="S2853" t="s">
        <v>223</v>
      </c>
      <c r="T2853">
        <v>0</v>
      </c>
      <c r="U2853" t="s">
        <v>10353</v>
      </c>
      <c r="V2853" t="s">
        <v>460</v>
      </c>
      <c r="X2853" t="s">
        <v>225</v>
      </c>
      <c r="Y2853">
        <v>0</v>
      </c>
      <c r="AB2853">
        <v>0</v>
      </c>
      <c r="AC2853">
        <v>1</v>
      </c>
      <c r="AD2853">
        <v>0</v>
      </c>
      <c r="AE2853">
        <v>0</v>
      </c>
      <c r="AF2853">
        <v>0</v>
      </c>
      <c r="AQ2853">
        <v>1</v>
      </c>
      <c r="AR2853">
        <f t="shared" si="44"/>
        <v>0</v>
      </c>
      <c r="AS2853">
        <v>1</v>
      </c>
      <c r="AT2853" t="s">
        <v>135</v>
      </c>
      <c r="AU2853">
        <v>44</v>
      </c>
    </row>
    <row r="2854" spans="1:47">
      <c r="A2854" t="s">
        <v>248</v>
      </c>
      <c r="C2854">
        <v>310</v>
      </c>
      <c r="E2854">
        <v>0</v>
      </c>
      <c r="J2854">
        <v>7.1599999999999997E-2</v>
      </c>
      <c r="K2854">
        <v>0</v>
      </c>
      <c r="L2854">
        <v>0</v>
      </c>
      <c r="M2854">
        <v>0</v>
      </c>
      <c r="N2854">
        <v>0</v>
      </c>
      <c r="P2854">
        <v>0</v>
      </c>
      <c r="Q2854">
        <v>0</v>
      </c>
      <c r="R2854">
        <v>0</v>
      </c>
      <c r="S2854" t="s">
        <v>249</v>
      </c>
      <c r="T2854">
        <v>0</v>
      </c>
      <c r="Y2854">
        <v>0</v>
      </c>
      <c r="AB2854">
        <v>0</v>
      </c>
      <c r="AC2854">
        <v>0</v>
      </c>
      <c r="AD2854">
        <v>0</v>
      </c>
      <c r="AE2854">
        <v>0</v>
      </c>
      <c r="AF2854">
        <v>0</v>
      </c>
      <c r="AQ2854">
        <v>0</v>
      </c>
      <c r="AR2854">
        <f t="shared" si="44"/>
        <v>0</v>
      </c>
      <c r="AS2854">
        <v>1</v>
      </c>
      <c r="AT2854" t="s">
        <v>134</v>
      </c>
      <c r="AU2854">
        <v>43</v>
      </c>
    </row>
    <row r="2855" spans="1:47">
      <c r="A2855" t="s">
        <v>248</v>
      </c>
      <c r="C2855">
        <v>310</v>
      </c>
      <c r="E2855">
        <v>0</v>
      </c>
      <c r="J2855">
        <v>1.004E-2</v>
      </c>
      <c r="K2855">
        <v>0</v>
      </c>
      <c r="L2855">
        <v>0</v>
      </c>
      <c r="M2855">
        <v>0</v>
      </c>
      <c r="N2855">
        <v>0</v>
      </c>
      <c r="P2855">
        <v>0</v>
      </c>
      <c r="Q2855">
        <v>0</v>
      </c>
      <c r="R2855">
        <v>0</v>
      </c>
      <c r="S2855" t="s">
        <v>249</v>
      </c>
      <c r="T2855">
        <v>0</v>
      </c>
      <c r="Y2855">
        <v>0</v>
      </c>
      <c r="AB2855">
        <v>0</v>
      </c>
      <c r="AC2855">
        <v>0</v>
      </c>
      <c r="AD2855">
        <v>0</v>
      </c>
      <c r="AE2855">
        <v>0</v>
      </c>
      <c r="AF2855">
        <v>0</v>
      </c>
      <c r="AQ2855">
        <v>0</v>
      </c>
      <c r="AR2855">
        <f t="shared" si="44"/>
        <v>0</v>
      </c>
      <c r="AS2855">
        <v>1</v>
      </c>
      <c r="AT2855" t="s">
        <v>134</v>
      </c>
      <c r="AU2855">
        <v>43</v>
      </c>
    </row>
    <row r="2856" spans="1:47">
      <c r="A2856" t="s">
        <v>10356</v>
      </c>
      <c r="C2856">
        <v>310</v>
      </c>
      <c r="D2856" t="s">
        <v>10357</v>
      </c>
      <c r="E2856">
        <v>101</v>
      </c>
      <c r="F2856" t="s">
        <v>10358</v>
      </c>
      <c r="G2856" t="s">
        <v>219</v>
      </c>
      <c r="H2856" t="s">
        <v>220</v>
      </c>
      <c r="I2856" t="s">
        <v>10359</v>
      </c>
      <c r="J2856">
        <v>7.6749999999999999E-2</v>
      </c>
      <c r="K2856">
        <v>1</v>
      </c>
      <c r="L2856">
        <v>1</v>
      </c>
      <c r="M2856">
        <v>1</v>
      </c>
      <c r="N2856">
        <v>1</v>
      </c>
      <c r="O2856" t="s">
        <v>225</v>
      </c>
      <c r="P2856">
        <v>0</v>
      </c>
      <c r="Q2856">
        <v>1</v>
      </c>
      <c r="R2856">
        <v>2500</v>
      </c>
      <c r="S2856" t="s">
        <v>223</v>
      </c>
      <c r="T2856">
        <v>2500</v>
      </c>
      <c r="U2856" t="s">
        <v>10356</v>
      </c>
      <c r="V2856" t="s">
        <v>455</v>
      </c>
      <c r="W2856" t="s">
        <v>225</v>
      </c>
      <c r="X2856" t="s">
        <v>225</v>
      </c>
      <c r="Y2856">
        <v>2500</v>
      </c>
      <c r="AB2856">
        <v>1</v>
      </c>
      <c r="AC2856">
        <v>1</v>
      </c>
      <c r="AD2856">
        <v>1</v>
      </c>
      <c r="AE2856">
        <v>880</v>
      </c>
      <c r="AF2856">
        <v>1</v>
      </c>
      <c r="AQ2856">
        <v>1</v>
      </c>
      <c r="AR2856">
        <f t="shared" si="44"/>
        <v>9.68</v>
      </c>
      <c r="AS2856">
        <v>1</v>
      </c>
      <c r="AT2856" t="s">
        <v>136</v>
      </c>
      <c r="AU2856">
        <v>45</v>
      </c>
    </row>
    <row r="2857" spans="1:47">
      <c r="A2857" t="s">
        <v>248</v>
      </c>
      <c r="C2857">
        <v>310</v>
      </c>
      <c r="E2857">
        <v>0</v>
      </c>
      <c r="J2857">
        <v>3.46E-3</v>
      </c>
      <c r="K2857">
        <v>0</v>
      </c>
      <c r="L2857">
        <v>0</v>
      </c>
      <c r="M2857">
        <v>0</v>
      </c>
      <c r="N2857">
        <v>0</v>
      </c>
      <c r="P2857">
        <v>0</v>
      </c>
      <c r="Q2857">
        <v>0</v>
      </c>
      <c r="R2857">
        <v>0</v>
      </c>
      <c r="S2857" t="s">
        <v>249</v>
      </c>
      <c r="T2857">
        <v>0</v>
      </c>
      <c r="Y2857">
        <v>0</v>
      </c>
      <c r="AB2857">
        <v>0</v>
      </c>
      <c r="AC2857">
        <v>0</v>
      </c>
      <c r="AD2857">
        <v>0</v>
      </c>
      <c r="AE2857">
        <v>0</v>
      </c>
      <c r="AF2857">
        <v>0</v>
      </c>
      <c r="AQ2857">
        <v>0</v>
      </c>
      <c r="AR2857">
        <f t="shared" si="44"/>
        <v>0</v>
      </c>
      <c r="AS2857">
        <v>1</v>
      </c>
      <c r="AT2857" t="s">
        <v>134</v>
      </c>
      <c r="AU2857">
        <v>43</v>
      </c>
    </row>
    <row r="2858" spans="1:47">
      <c r="A2858" t="s">
        <v>10360</v>
      </c>
      <c r="C2858">
        <v>310</v>
      </c>
      <c r="D2858" t="s">
        <v>10361</v>
      </c>
      <c r="E2858">
        <v>903</v>
      </c>
      <c r="F2858" t="s">
        <v>821</v>
      </c>
      <c r="G2858" t="s">
        <v>219</v>
      </c>
      <c r="H2858" t="s">
        <v>833</v>
      </c>
      <c r="I2858" t="s">
        <v>10362</v>
      </c>
      <c r="J2858">
        <v>13.10913</v>
      </c>
      <c r="K2858">
        <v>0</v>
      </c>
      <c r="L2858">
        <v>0</v>
      </c>
      <c r="M2858">
        <v>0</v>
      </c>
      <c r="N2858">
        <v>0</v>
      </c>
      <c r="P2858">
        <v>0</v>
      </c>
      <c r="Q2858">
        <v>0</v>
      </c>
      <c r="R2858">
        <v>0</v>
      </c>
      <c r="S2858" t="s">
        <v>223</v>
      </c>
      <c r="T2858">
        <v>0</v>
      </c>
      <c r="U2858" t="s">
        <v>10360</v>
      </c>
      <c r="Y2858">
        <v>0</v>
      </c>
      <c r="Z2858" t="s">
        <v>297</v>
      </c>
      <c r="AA2858" t="s">
        <v>223</v>
      </c>
      <c r="AB2858">
        <v>0</v>
      </c>
      <c r="AC2858">
        <v>0</v>
      </c>
      <c r="AD2858">
        <v>0</v>
      </c>
      <c r="AE2858">
        <v>0</v>
      </c>
      <c r="AF2858">
        <v>0</v>
      </c>
      <c r="AQ2858">
        <v>1</v>
      </c>
      <c r="AR2858">
        <f t="shared" si="44"/>
        <v>0</v>
      </c>
      <c r="AS2858">
        <v>1</v>
      </c>
      <c r="AT2858" t="s">
        <v>136</v>
      </c>
      <c r="AU2858">
        <v>45</v>
      </c>
    </row>
    <row r="2859" spans="1:47">
      <c r="A2859" t="s">
        <v>248</v>
      </c>
      <c r="C2859">
        <v>310</v>
      </c>
      <c r="E2859">
        <v>0</v>
      </c>
      <c r="J2859">
        <v>1.6999999999999999E-3</v>
      </c>
      <c r="K2859">
        <v>0</v>
      </c>
      <c r="L2859">
        <v>0</v>
      </c>
      <c r="M2859">
        <v>0</v>
      </c>
      <c r="N2859">
        <v>0</v>
      </c>
      <c r="P2859">
        <v>0</v>
      </c>
      <c r="Q2859">
        <v>0</v>
      </c>
      <c r="R2859">
        <v>0</v>
      </c>
      <c r="S2859" t="s">
        <v>249</v>
      </c>
      <c r="T2859">
        <v>0</v>
      </c>
      <c r="Y2859">
        <v>0</v>
      </c>
      <c r="AB2859">
        <v>0</v>
      </c>
      <c r="AC2859">
        <v>0</v>
      </c>
      <c r="AD2859">
        <v>0</v>
      </c>
      <c r="AE2859">
        <v>0</v>
      </c>
      <c r="AF2859">
        <v>0</v>
      </c>
      <c r="AQ2859">
        <v>0</v>
      </c>
      <c r="AR2859">
        <f t="shared" si="44"/>
        <v>0</v>
      </c>
      <c r="AS2859">
        <v>1</v>
      </c>
      <c r="AT2859" t="s">
        <v>134</v>
      </c>
      <c r="AU2859">
        <v>43</v>
      </c>
    </row>
    <row r="2860" spans="1:47">
      <c r="A2860" t="s">
        <v>10363</v>
      </c>
      <c r="C2860">
        <v>310</v>
      </c>
      <c r="D2860" t="s">
        <v>10364</v>
      </c>
      <c r="E2860">
        <v>101</v>
      </c>
      <c r="F2860" t="s">
        <v>10365</v>
      </c>
      <c r="G2860" t="s">
        <v>219</v>
      </c>
      <c r="H2860" t="s">
        <v>220</v>
      </c>
      <c r="I2860" t="s">
        <v>10366</v>
      </c>
      <c r="J2860">
        <v>0.67101999999999995</v>
      </c>
      <c r="K2860">
        <v>1</v>
      </c>
      <c r="L2860">
        <v>1</v>
      </c>
      <c r="M2860">
        <v>1</v>
      </c>
      <c r="N2860">
        <v>1</v>
      </c>
      <c r="O2860" t="s">
        <v>225</v>
      </c>
      <c r="P2860">
        <v>0</v>
      </c>
      <c r="Q2860">
        <v>1</v>
      </c>
      <c r="R2860">
        <v>5400</v>
      </c>
      <c r="S2860" t="s">
        <v>223</v>
      </c>
      <c r="T2860">
        <v>5400</v>
      </c>
      <c r="U2860" t="s">
        <v>10363</v>
      </c>
      <c r="V2860" t="s">
        <v>413</v>
      </c>
      <c r="W2860" t="s">
        <v>225</v>
      </c>
      <c r="X2860" t="s">
        <v>225</v>
      </c>
      <c r="Y2860">
        <v>5400</v>
      </c>
      <c r="AB2860">
        <v>1</v>
      </c>
      <c r="AC2860">
        <v>1</v>
      </c>
      <c r="AD2860">
        <v>3</v>
      </c>
      <c r="AE2860">
        <v>2050</v>
      </c>
      <c r="AF2860">
        <v>1.75</v>
      </c>
      <c r="AQ2860">
        <v>1</v>
      </c>
      <c r="AR2860">
        <f t="shared" si="44"/>
        <v>9.68</v>
      </c>
      <c r="AS2860">
        <v>1</v>
      </c>
      <c r="AT2860" t="s">
        <v>136</v>
      </c>
      <c r="AU2860">
        <v>45</v>
      </c>
    </row>
    <row r="2861" spans="1:47">
      <c r="A2861" t="s">
        <v>10367</v>
      </c>
      <c r="C2861">
        <v>310</v>
      </c>
      <c r="D2861" t="s">
        <v>10368</v>
      </c>
      <c r="E2861">
        <v>101</v>
      </c>
      <c r="F2861" t="s">
        <v>10369</v>
      </c>
      <c r="G2861" t="s">
        <v>422</v>
      </c>
      <c r="H2861" t="s">
        <v>220</v>
      </c>
      <c r="I2861" t="s">
        <v>10370</v>
      </c>
      <c r="J2861">
        <v>0.26212000000000002</v>
      </c>
      <c r="K2861">
        <v>0</v>
      </c>
      <c r="L2861">
        <v>0</v>
      </c>
      <c r="M2861">
        <v>1</v>
      </c>
      <c r="N2861">
        <v>1</v>
      </c>
      <c r="O2861" t="s">
        <v>659</v>
      </c>
      <c r="P2861">
        <v>1</v>
      </c>
      <c r="Q2861">
        <v>1</v>
      </c>
      <c r="R2861">
        <v>20000</v>
      </c>
      <c r="S2861" t="s">
        <v>243</v>
      </c>
      <c r="T2861">
        <v>0</v>
      </c>
      <c r="U2861" t="s">
        <v>10367</v>
      </c>
      <c r="V2861" t="s">
        <v>933</v>
      </c>
      <c r="W2861" t="s">
        <v>659</v>
      </c>
      <c r="X2861" t="s">
        <v>659</v>
      </c>
      <c r="Y2861">
        <v>20000</v>
      </c>
      <c r="AB2861">
        <v>0</v>
      </c>
      <c r="AC2861">
        <v>0</v>
      </c>
      <c r="AD2861">
        <v>3</v>
      </c>
      <c r="AE2861">
        <v>1438</v>
      </c>
      <c r="AF2861">
        <v>1.75</v>
      </c>
      <c r="AQ2861">
        <v>2</v>
      </c>
      <c r="AR2861">
        <f t="shared" si="44"/>
        <v>0</v>
      </c>
      <c r="AS2861">
        <v>1</v>
      </c>
      <c r="AT2861" t="s">
        <v>134</v>
      </c>
      <c r="AU2861">
        <v>43</v>
      </c>
    </row>
    <row r="2862" spans="1:47">
      <c r="A2862" t="s">
        <v>248</v>
      </c>
      <c r="C2862">
        <v>310</v>
      </c>
      <c r="E2862">
        <v>0</v>
      </c>
      <c r="J2862">
        <v>2.2000000000000001E-4</v>
      </c>
      <c r="K2862">
        <v>0</v>
      </c>
      <c r="L2862">
        <v>0</v>
      </c>
      <c r="M2862">
        <v>0</v>
      </c>
      <c r="N2862">
        <v>0</v>
      </c>
      <c r="P2862">
        <v>0</v>
      </c>
      <c r="Q2862">
        <v>0</v>
      </c>
      <c r="R2862">
        <v>0</v>
      </c>
      <c r="S2862" t="s">
        <v>249</v>
      </c>
      <c r="T2862">
        <v>0</v>
      </c>
      <c r="Y2862">
        <v>0</v>
      </c>
      <c r="AB2862">
        <v>0</v>
      </c>
      <c r="AC2862">
        <v>0</v>
      </c>
      <c r="AD2862">
        <v>0</v>
      </c>
      <c r="AE2862">
        <v>0</v>
      </c>
      <c r="AF2862">
        <v>0</v>
      </c>
      <c r="AQ2862">
        <v>0</v>
      </c>
      <c r="AR2862">
        <f t="shared" si="44"/>
        <v>0</v>
      </c>
      <c r="AS2862">
        <v>1</v>
      </c>
      <c r="AT2862" t="s">
        <v>134</v>
      </c>
      <c r="AU2862">
        <v>43</v>
      </c>
    </row>
    <row r="2863" spans="1:47">
      <c r="A2863" t="s">
        <v>248</v>
      </c>
      <c r="C2863">
        <v>310</v>
      </c>
      <c r="E2863">
        <v>0</v>
      </c>
      <c r="J2863">
        <v>6.9440000000000002E-2</v>
      </c>
      <c r="K2863">
        <v>0</v>
      </c>
      <c r="L2863">
        <v>0</v>
      </c>
      <c r="M2863">
        <v>0</v>
      </c>
      <c r="N2863">
        <v>0</v>
      </c>
      <c r="P2863">
        <v>0</v>
      </c>
      <c r="Q2863">
        <v>0</v>
      </c>
      <c r="R2863">
        <v>0</v>
      </c>
      <c r="S2863" t="s">
        <v>249</v>
      </c>
      <c r="T2863">
        <v>0</v>
      </c>
      <c r="Y2863">
        <v>0</v>
      </c>
      <c r="AB2863">
        <v>0</v>
      </c>
      <c r="AC2863">
        <v>0</v>
      </c>
      <c r="AD2863">
        <v>0</v>
      </c>
      <c r="AE2863">
        <v>0</v>
      </c>
      <c r="AF2863">
        <v>0</v>
      </c>
      <c r="AQ2863">
        <v>0</v>
      </c>
      <c r="AR2863">
        <f t="shared" si="44"/>
        <v>0</v>
      </c>
      <c r="AS2863">
        <v>1</v>
      </c>
      <c r="AT2863" t="s">
        <v>134</v>
      </c>
      <c r="AU2863">
        <v>43</v>
      </c>
    </row>
    <row r="2864" spans="1:47">
      <c r="A2864" t="s">
        <v>10371</v>
      </c>
      <c r="C2864">
        <v>310</v>
      </c>
      <c r="D2864" t="s">
        <v>538</v>
      </c>
      <c r="E2864">
        <v>903</v>
      </c>
      <c r="F2864" t="s">
        <v>821</v>
      </c>
      <c r="G2864" t="s">
        <v>422</v>
      </c>
      <c r="H2864" t="s">
        <v>833</v>
      </c>
      <c r="I2864" t="s">
        <v>10372</v>
      </c>
      <c r="J2864">
        <v>0.73548999999999998</v>
      </c>
      <c r="K2864">
        <v>0</v>
      </c>
      <c r="L2864">
        <v>0</v>
      </c>
      <c r="M2864">
        <v>0</v>
      </c>
      <c r="N2864">
        <v>0</v>
      </c>
      <c r="P2864">
        <v>0</v>
      </c>
      <c r="Q2864">
        <v>0</v>
      </c>
      <c r="R2864">
        <v>0</v>
      </c>
      <c r="S2864" t="s">
        <v>223</v>
      </c>
      <c r="T2864">
        <v>0</v>
      </c>
      <c r="U2864" t="s">
        <v>10371</v>
      </c>
      <c r="Y2864">
        <v>0</v>
      </c>
      <c r="Z2864" t="s">
        <v>297</v>
      </c>
      <c r="AA2864" t="s">
        <v>223</v>
      </c>
      <c r="AB2864">
        <v>0</v>
      </c>
      <c r="AC2864">
        <v>0</v>
      </c>
      <c r="AD2864">
        <v>0</v>
      </c>
      <c r="AE2864">
        <v>0</v>
      </c>
      <c r="AF2864">
        <v>0</v>
      </c>
      <c r="AQ2864">
        <v>1</v>
      </c>
      <c r="AR2864">
        <f t="shared" si="44"/>
        <v>0</v>
      </c>
      <c r="AS2864">
        <v>1</v>
      </c>
      <c r="AT2864" t="s">
        <v>135</v>
      </c>
      <c r="AU2864">
        <v>44</v>
      </c>
    </row>
    <row r="2865" spans="1:47">
      <c r="A2865" t="s">
        <v>248</v>
      </c>
      <c r="C2865">
        <v>310</v>
      </c>
      <c r="E2865">
        <v>0</v>
      </c>
      <c r="J2865">
        <v>1.16E-3</v>
      </c>
      <c r="K2865">
        <v>0</v>
      </c>
      <c r="L2865">
        <v>0</v>
      </c>
      <c r="M2865">
        <v>0</v>
      </c>
      <c r="N2865">
        <v>0</v>
      </c>
      <c r="P2865">
        <v>0</v>
      </c>
      <c r="Q2865">
        <v>0</v>
      </c>
      <c r="R2865">
        <v>0</v>
      </c>
      <c r="S2865" t="s">
        <v>249</v>
      </c>
      <c r="T2865">
        <v>0</v>
      </c>
      <c r="Y2865">
        <v>0</v>
      </c>
      <c r="AB2865">
        <v>0</v>
      </c>
      <c r="AC2865">
        <v>0</v>
      </c>
      <c r="AD2865">
        <v>0</v>
      </c>
      <c r="AE2865">
        <v>0</v>
      </c>
      <c r="AF2865">
        <v>0</v>
      </c>
      <c r="AQ2865">
        <v>0</v>
      </c>
      <c r="AR2865">
        <f t="shared" si="44"/>
        <v>0</v>
      </c>
      <c r="AS2865">
        <v>1</v>
      </c>
      <c r="AT2865" t="s">
        <v>134</v>
      </c>
      <c r="AU2865">
        <v>43</v>
      </c>
    </row>
    <row r="2866" spans="1:47">
      <c r="A2866" t="s">
        <v>10373</v>
      </c>
      <c r="C2866">
        <v>310</v>
      </c>
      <c r="D2866" t="s">
        <v>10374</v>
      </c>
      <c r="E2866">
        <v>101</v>
      </c>
      <c r="F2866" t="s">
        <v>9773</v>
      </c>
      <c r="G2866" t="s">
        <v>219</v>
      </c>
      <c r="H2866" t="s">
        <v>220</v>
      </c>
      <c r="I2866" t="s">
        <v>10375</v>
      </c>
      <c r="J2866">
        <v>8.344E-2</v>
      </c>
      <c r="K2866">
        <v>1</v>
      </c>
      <c r="L2866">
        <v>1</v>
      </c>
      <c r="M2866">
        <v>1</v>
      </c>
      <c r="N2866">
        <v>1</v>
      </c>
      <c r="O2866" t="s">
        <v>225</v>
      </c>
      <c r="P2866">
        <v>0</v>
      </c>
      <c r="Q2866">
        <v>1</v>
      </c>
      <c r="R2866">
        <v>700</v>
      </c>
      <c r="S2866" t="s">
        <v>223</v>
      </c>
      <c r="T2866">
        <v>700</v>
      </c>
      <c r="U2866" t="s">
        <v>10373</v>
      </c>
      <c r="V2866" t="s">
        <v>455</v>
      </c>
      <c r="W2866" t="s">
        <v>225</v>
      </c>
      <c r="X2866" t="s">
        <v>225</v>
      </c>
      <c r="Y2866">
        <v>700</v>
      </c>
      <c r="AB2866">
        <v>1</v>
      </c>
      <c r="AC2866">
        <v>1</v>
      </c>
      <c r="AD2866">
        <v>2</v>
      </c>
      <c r="AE2866">
        <v>640</v>
      </c>
      <c r="AF2866">
        <v>1</v>
      </c>
      <c r="AQ2866">
        <v>0</v>
      </c>
      <c r="AR2866">
        <f t="shared" si="44"/>
        <v>9.68</v>
      </c>
      <c r="AS2866">
        <v>1</v>
      </c>
      <c r="AT2866" t="s">
        <v>136</v>
      </c>
      <c r="AU2866">
        <v>45</v>
      </c>
    </row>
    <row r="2867" spans="1:47">
      <c r="A2867" t="s">
        <v>10376</v>
      </c>
      <c r="C2867">
        <v>310</v>
      </c>
      <c r="D2867" t="s">
        <v>10377</v>
      </c>
      <c r="E2867">
        <v>105</v>
      </c>
      <c r="F2867" t="s">
        <v>10322</v>
      </c>
      <c r="G2867" t="s">
        <v>422</v>
      </c>
      <c r="H2867" t="s">
        <v>10378</v>
      </c>
      <c r="I2867" t="s">
        <v>10379</v>
      </c>
      <c r="J2867">
        <v>0.47187000000000001</v>
      </c>
      <c r="K2867">
        <v>0</v>
      </c>
      <c r="L2867">
        <v>0</v>
      </c>
      <c r="M2867">
        <v>1</v>
      </c>
      <c r="N2867">
        <v>1</v>
      </c>
      <c r="O2867" t="s">
        <v>659</v>
      </c>
      <c r="P2867">
        <v>1</v>
      </c>
      <c r="Q2867">
        <v>1</v>
      </c>
      <c r="R2867">
        <v>100100</v>
      </c>
      <c r="S2867" t="s">
        <v>223</v>
      </c>
      <c r="T2867">
        <v>0</v>
      </c>
      <c r="U2867" t="s">
        <v>10376</v>
      </c>
      <c r="V2867" t="s">
        <v>933</v>
      </c>
      <c r="W2867" t="s">
        <v>659</v>
      </c>
      <c r="X2867" t="s">
        <v>659</v>
      </c>
      <c r="Y2867">
        <v>100100</v>
      </c>
      <c r="AB2867">
        <v>0</v>
      </c>
      <c r="AC2867">
        <v>0</v>
      </c>
      <c r="AD2867">
        <v>6</v>
      </c>
      <c r="AE2867">
        <v>3250</v>
      </c>
      <c r="AF2867">
        <v>2</v>
      </c>
      <c r="AQ2867">
        <v>1</v>
      </c>
      <c r="AR2867">
        <f t="shared" si="44"/>
        <v>0</v>
      </c>
      <c r="AS2867">
        <v>1</v>
      </c>
      <c r="AT2867" t="s">
        <v>134</v>
      </c>
      <c r="AU2867">
        <v>43</v>
      </c>
    </row>
    <row r="2868" spans="1:47">
      <c r="A2868" t="s">
        <v>10380</v>
      </c>
      <c r="C2868">
        <v>310</v>
      </c>
      <c r="D2868" t="s">
        <v>10381</v>
      </c>
      <c r="E2868">
        <v>109</v>
      </c>
      <c r="F2868" t="s">
        <v>10382</v>
      </c>
      <c r="H2868" t="s">
        <v>743</v>
      </c>
      <c r="I2868" t="s">
        <v>10383</v>
      </c>
      <c r="J2868">
        <v>0.19555</v>
      </c>
      <c r="K2868">
        <v>2</v>
      </c>
      <c r="L2868">
        <v>2</v>
      </c>
      <c r="M2868">
        <v>2</v>
      </c>
      <c r="N2868">
        <v>2</v>
      </c>
      <c r="O2868" t="s">
        <v>225</v>
      </c>
      <c r="P2868">
        <v>0</v>
      </c>
      <c r="Q2868">
        <v>1</v>
      </c>
      <c r="R2868">
        <v>300</v>
      </c>
      <c r="S2868" t="s">
        <v>223</v>
      </c>
      <c r="T2868">
        <v>300</v>
      </c>
      <c r="U2868" t="s">
        <v>10380</v>
      </c>
      <c r="V2868" t="s">
        <v>455</v>
      </c>
      <c r="W2868" t="s">
        <v>225</v>
      </c>
      <c r="X2868" t="s">
        <v>225</v>
      </c>
      <c r="Y2868">
        <v>300</v>
      </c>
      <c r="AB2868">
        <v>2</v>
      </c>
      <c r="AC2868">
        <v>2</v>
      </c>
      <c r="AD2868">
        <v>2</v>
      </c>
      <c r="AE2868">
        <v>592</v>
      </c>
      <c r="AF2868">
        <v>1</v>
      </c>
      <c r="AQ2868">
        <v>1</v>
      </c>
      <c r="AR2868">
        <f t="shared" si="44"/>
        <v>19.36</v>
      </c>
      <c r="AS2868">
        <v>1</v>
      </c>
      <c r="AT2868" t="s">
        <v>136</v>
      </c>
      <c r="AU2868">
        <v>45</v>
      </c>
    </row>
    <row r="2869" spans="1:47">
      <c r="A2869" t="s">
        <v>10384</v>
      </c>
      <c r="C2869">
        <v>310</v>
      </c>
      <c r="D2869" t="s">
        <v>10385</v>
      </c>
      <c r="E2869">
        <v>101</v>
      </c>
      <c r="F2869" t="s">
        <v>10386</v>
      </c>
      <c r="G2869" t="s">
        <v>422</v>
      </c>
      <c r="H2869" t="s">
        <v>220</v>
      </c>
      <c r="I2869" t="s">
        <v>10387</v>
      </c>
      <c r="J2869">
        <v>0.28127999999999997</v>
      </c>
      <c r="K2869">
        <v>0</v>
      </c>
      <c r="L2869">
        <v>0</v>
      </c>
      <c r="M2869">
        <v>1</v>
      </c>
      <c r="N2869">
        <v>1</v>
      </c>
      <c r="O2869" t="s">
        <v>659</v>
      </c>
      <c r="P2869">
        <v>1</v>
      </c>
      <c r="Q2869">
        <v>1</v>
      </c>
      <c r="R2869">
        <v>4000</v>
      </c>
      <c r="S2869" t="s">
        <v>243</v>
      </c>
      <c r="T2869">
        <v>0</v>
      </c>
      <c r="U2869" t="s">
        <v>10384</v>
      </c>
      <c r="V2869" t="s">
        <v>933</v>
      </c>
      <c r="W2869" t="s">
        <v>659</v>
      </c>
      <c r="X2869" t="s">
        <v>659</v>
      </c>
      <c r="Y2869">
        <v>4000</v>
      </c>
      <c r="AB2869">
        <v>0</v>
      </c>
      <c r="AC2869">
        <v>0</v>
      </c>
      <c r="AD2869">
        <v>2</v>
      </c>
      <c r="AE2869">
        <v>1468</v>
      </c>
      <c r="AF2869">
        <v>1</v>
      </c>
      <c r="AQ2869">
        <v>2</v>
      </c>
      <c r="AR2869">
        <f t="shared" si="44"/>
        <v>0</v>
      </c>
      <c r="AS2869">
        <v>1</v>
      </c>
      <c r="AT2869" t="s">
        <v>134</v>
      </c>
      <c r="AU2869">
        <v>43</v>
      </c>
    </row>
    <row r="2870" spans="1:47">
      <c r="A2870" t="s">
        <v>248</v>
      </c>
      <c r="C2870">
        <v>310</v>
      </c>
      <c r="E2870">
        <v>0</v>
      </c>
      <c r="J2870">
        <v>4.922E-2</v>
      </c>
      <c r="K2870">
        <v>0</v>
      </c>
      <c r="L2870">
        <v>0</v>
      </c>
      <c r="M2870">
        <v>0</v>
      </c>
      <c r="N2870">
        <v>0</v>
      </c>
      <c r="P2870">
        <v>0</v>
      </c>
      <c r="Q2870">
        <v>0</v>
      </c>
      <c r="R2870">
        <v>0</v>
      </c>
      <c r="S2870" t="s">
        <v>249</v>
      </c>
      <c r="T2870">
        <v>0</v>
      </c>
      <c r="Y2870">
        <v>0</v>
      </c>
      <c r="AB2870">
        <v>0</v>
      </c>
      <c r="AC2870">
        <v>0</v>
      </c>
      <c r="AD2870">
        <v>0</v>
      </c>
      <c r="AE2870">
        <v>0</v>
      </c>
      <c r="AF2870">
        <v>0</v>
      </c>
      <c r="AQ2870">
        <v>0</v>
      </c>
      <c r="AR2870">
        <f t="shared" si="44"/>
        <v>0</v>
      </c>
      <c r="AS2870">
        <v>1</v>
      </c>
      <c r="AT2870" t="s">
        <v>134</v>
      </c>
      <c r="AU2870">
        <v>43</v>
      </c>
    </row>
    <row r="2871" spans="1:47">
      <c r="A2871" t="s">
        <v>10388</v>
      </c>
      <c r="C2871">
        <v>310</v>
      </c>
      <c r="D2871" t="s">
        <v>1663</v>
      </c>
      <c r="E2871">
        <v>903</v>
      </c>
      <c r="F2871" t="s">
        <v>821</v>
      </c>
      <c r="G2871" t="s">
        <v>10389</v>
      </c>
      <c r="H2871" t="s">
        <v>833</v>
      </c>
      <c r="I2871" t="s">
        <v>10390</v>
      </c>
      <c r="J2871">
        <v>5.6900199999999996</v>
      </c>
      <c r="K2871">
        <v>0</v>
      </c>
      <c r="L2871">
        <v>0</v>
      </c>
      <c r="M2871">
        <v>0</v>
      </c>
      <c r="N2871">
        <v>0</v>
      </c>
      <c r="P2871">
        <v>0</v>
      </c>
      <c r="Q2871">
        <v>0</v>
      </c>
      <c r="R2871">
        <v>0</v>
      </c>
      <c r="S2871" t="s">
        <v>223</v>
      </c>
      <c r="T2871">
        <v>0</v>
      </c>
      <c r="U2871" t="s">
        <v>10388</v>
      </c>
      <c r="Y2871">
        <v>0</v>
      </c>
      <c r="Z2871" t="s">
        <v>297</v>
      </c>
      <c r="AA2871" t="s">
        <v>223</v>
      </c>
      <c r="AB2871">
        <v>0</v>
      </c>
      <c r="AC2871">
        <v>0</v>
      </c>
      <c r="AD2871">
        <v>0</v>
      </c>
      <c r="AE2871">
        <v>0</v>
      </c>
      <c r="AF2871">
        <v>0</v>
      </c>
      <c r="AQ2871">
        <v>1</v>
      </c>
      <c r="AR2871">
        <f t="shared" si="44"/>
        <v>0</v>
      </c>
      <c r="AS2871">
        <v>1</v>
      </c>
      <c r="AT2871" t="s">
        <v>136</v>
      </c>
      <c r="AU2871">
        <v>45</v>
      </c>
    </row>
    <row r="2872" spans="1:47">
      <c r="A2872" t="s">
        <v>248</v>
      </c>
      <c r="C2872">
        <v>310</v>
      </c>
      <c r="E2872">
        <v>0</v>
      </c>
      <c r="J2872">
        <v>5.4000000000000001E-4</v>
      </c>
      <c r="K2872">
        <v>0</v>
      </c>
      <c r="L2872">
        <v>0</v>
      </c>
      <c r="M2872">
        <v>0</v>
      </c>
      <c r="N2872">
        <v>0</v>
      </c>
      <c r="P2872">
        <v>0</v>
      </c>
      <c r="Q2872">
        <v>0</v>
      </c>
      <c r="R2872">
        <v>0</v>
      </c>
      <c r="S2872" t="s">
        <v>249</v>
      </c>
      <c r="T2872">
        <v>0</v>
      </c>
      <c r="Y2872">
        <v>0</v>
      </c>
      <c r="AB2872">
        <v>0</v>
      </c>
      <c r="AC2872">
        <v>0</v>
      </c>
      <c r="AD2872">
        <v>0</v>
      </c>
      <c r="AE2872">
        <v>0</v>
      </c>
      <c r="AF2872">
        <v>0</v>
      </c>
      <c r="AQ2872">
        <v>0</v>
      </c>
      <c r="AR2872">
        <f t="shared" si="44"/>
        <v>0</v>
      </c>
      <c r="AS2872">
        <v>1</v>
      </c>
      <c r="AT2872" t="s">
        <v>134</v>
      </c>
      <c r="AU2872">
        <v>43</v>
      </c>
    </row>
    <row r="2873" spans="1:47">
      <c r="A2873" t="s">
        <v>248</v>
      </c>
      <c r="C2873">
        <v>310</v>
      </c>
      <c r="E2873">
        <v>0</v>
      </c>
      <c r="J2873">
        <v>3.2000000000000003E-4</v>
      </c>
      <c r="K2873">
        <v>0</v>
      </c>
      <c r="L2873">
        <v>0</v>
      </c>
      <c r="M2873">
        <v>0</v>
      </c>
      <c r="N2873">
        <v>0</v>
      </c>
      <c r="P2873">
        <v>0</v>
      </c>
      <c r="Q2873">
        <v>0</v>
      </c>
      <c r="R2873">
        <v>0</v>
      </c>
      <c r="S2873" t="s">
        <v>249</v>
      </c>
      <c r="T2873">
        <v>0</v>
      </c>
      <c r="Y2873">
        <v>0</v>
      </c>
      <c r="AB2873">
        <v>0</v>
      </c>
      <c r="AC2873">
        <v>0</v>
      </c>
      <c r="AD2873">
        <v>0</v>
      </c>
      <c r="AE2873">
        <v>0</v>
      </c>
      <c r="AF2873">
        <v>0</v>
      </c>
      <c r="AQ2873">
        <v>0</v>
      </c>
      <c r="AR2873">
        <f t="shared" si="44"/>
        <v>0</v>
      </c>
      <c r="AS2873">
        <v>1</v>
      </c>
      <c r="AT2873" t="s">
        <v>134</v>
      </c>
      <c r="AU2873">
        <v>43</v>
      </c>
    </row>
    <row r="2874" spans="1:47">
      <c r="A2874" t="s">
        <v>10391</v>
      </c>
      <c r="C2874">
        <v>310</v>
      </c>
      <c r="D2874" t="s">
        <v>10329</v>
      </c>
      <c r="E2874">
        <v>132</v>
      </c>
      <c r="F2874" t="s">
        <v>10306</v>
      </c>
      <c r="G2874" t="s">
        <v>219</v>
      </c>
      <c r="H2874" t="s">
        <v>260</v>
      </c>
      <c r="I2874" t="s">
        <v>10392</v>
      </c>
      <c r="J2874">
        <v>0.77871000000000001</v>
      </c>
      <c r="K2874">
        <v>0</v>
      </c>
      <c r="L2874">
        <v>0</v>
      </c>
      <c r="M2874">
        <v>0</v>
      </c>
      <c r="N2874">
        <v>0</v>
      </c>
      <c r="P2874">
        <v>0</v>
      </c>
      <c r="Q2874">
        <v>0</v>
      </c>
      <c r="R2874">
        <v>0</v>
      </c>
      <c r="S2874" t="s">
        <v>223</v>
      </c>
      <c r="T2874">
        <v>0</v>
      </c>
      <c r="U2874" t="s">
        <v>10391</v>
      </c>
      <c r="Y2874">
        <v>0</v>
      </c>
      <c r="AB2874">
        <v>0</v>
      </c>
      <c r="AC2874">
        <v>0</v>
      </c>
      <c r="AD2874">
        <v>0</v>
      </c>
      <c r="AE2874">
        <v>0</v>
      </c>
      <c r="AF2874">
        <v>0</v>
      </c>
      <c r="AQ2874">
        <v>1</v>
      </c>
      <c r="AR2874">
        <f t="shared" si="44"/>
        <v>0</v>
      </c>
      <c r="AS2874">
        <v>1</v>
      </c>
      <c r="AT2874" t="s">
        <v>134</v>
      </c>
      <c r="AU2874">
        <v>43</v>
      </c>
    </row>
    <row r="2875" spans="1:47">
      <c r="A2875" t="s">
        <v>10393</v>
      </c>
      <c r="C2875">
        <v>310</v>
      </c>
      <c r="D2875" t="s">
        <v>10394</v>
      </c>
      <c r="E2875">
        <v>101</v>
      </c>
      <c r="F2875" t="s">
        <v>10395</v>
      </c>
      <c r="G2875" t="s">
        <v>219</v>
      </c>
      <c r="H2875" t="s">
        <v>220</v>
      </c>
      <c r="I2875" t="s">
        <v>10396</v>
      </c>
      <c r="J2875">
        <v>1.0475099999999999</v>
      </c>
      <c r="K2875">
        <v>1</v>
      </c>
      <c r="L2875">
        <v>1</v>
      </c>
      <c r="M2875">
        <v>1</v>
      </c>
      <c r="N2875">
        <v>1</v>
      </c>
      <c r="O2875" t="s">
        <v>225</v>
      </c>
      <c r="P2875">
        <v>0</v>
      </c>
      <c r="Q2875">
        <v>1</v>
      </c>
      <c r="R2875">
        <v>6600</v>
      </c>
      <c r="S2875" t="s">
        <v>223</v>
      </c>
      <c r="T2875">
        <v>6600</v>
      </c>
      <c r="U2875" t="s">
        <v>10393</v>
      </c>
      <c r="V2875" t="s">
        <v>413</v>
      </c>
      <c r="W2875" t="s">
        <v>225</v>
      </c>
      <c r="X2875" t="s">
        <v>225</v>
      </c>
      <c r="Y2875">
        <v>6600</v>
      </c>
      <c r="AB2875">
        <v>1</v>
      </c>
      <c r="AC2875">
        <v>1</v>
      </c>
      <c r="AD2875">
        <v>3</v>
      </c>
      <c r="AE2875">
        <v>1200</v>
      </c>
      <c r="AF2875">
        <v>1</v>
      </c>
      <c r="AQ2875">
        <v>1</v>
      </c>
      <c r="AR2875">
        <f t="shared" si="44"/>
        <v>9.68</v>
      </c>
      <c r="AS2875">
        <v>1</v>
      </c>
      <c r="AT2875" t="s">
        <v>136</v>
      </c>
      <c r="AU2875">
        <v>45</v>
      </c>
    </row>
    <row r="2876" spans="1:47">
      <c r="A2876" t="s">
        <v>10397</v>
      </c>
      <c r="C2876">
        <v>310</v>
      </c>
      <c r="D2876" t="s">
        <v>538</v>
      </c>
      <c r="E2876">
        <v>132</v>
      </c>
      <c r="F2876" t="s">
        <v>10398</v>
      </c>
      <c r="G2876" t="s">
        <v>422</v>
      </c>
      <c r="H2876" t="s">
        <v>260</v>
      </c>
      <c r="I2876" t="s">
        <v>10399</v>
      </c>
      <c r="J2876">
        <v>0.98192000000000002</v>
      </c>
      <c r="K2876">
        <v>0</v>
      </c>
      <c r="L2876">
        <v>0</v>
      </c>
      <c r="M2876">
        <v>0</v>
      </c>
      <c r="N2876">
        <v>0</v>
      </c>
      <c r="P2876">
        <v>0</v>
      </c>
      <c r="Q2876">
        <v>0</v>
      </c>
      <c r="R2876">
        <v>0</v>
      </c>
      <c r="S2876" t="s">
        <v>223</v>
      </c>
      <c r="T2876">
        <v>0</v>
      </c>
      <c r="U2876" t="s">
        <v>10397</v>
      </c>
      <c r="Y2876">
        <v>0</v>
      </c>
      <c r="AB2876">
        <v>0</v>
      </c>
      <c r="AC2876">
        <v>0</v>
      </c>
      <c r="AD2876">
        <v>0</v>
      </c>
      <c r="AE2876">
        <v>0</v>
      </c>
      <c r="AF2876">
        <v>0</v>
      </c>
      <c r="AQ2876">
        <v>1</v>
      </c>
      <c r="AR2876">
        <f t="shared" si="44"/>
        <v>0</v>
      </c>
      <c r="AS2876">
        <v>1</v>
      </c>
      <c r="AT2876" t="s">
        <v>135</v>
      </c>
      <c r="AU2876">
        <v>44</v>
      </c>
    </row>
    <row r="2877" spans="1:47">
      <c r="A2877" t="s">
        <v>10400</v>
      </c>
      <c r="C2877">
        <v>310</v>
      </c>
      <c r="D2877" t="s">
        <v>10401</v>
      </c>
      <c r="E2877">
        <v>101</v>
      </c>
      <c r="F2877" t="s">
        <v>10402</v>
      </c>
      <c r="G2877" t="s">
        <v>219</v>
      </c>
      <c r="H2877" t="s">
        <v>220</v>
      </c>
      <c r="I2877" t="s">
        <v>10403</v>
      </c>
      <c r="J2877">
        <v>0.29871999999999999</v>
      </c>
      <c r="K2877">
        <v>1</v>
      </c>
      <c r="L2877">
        <v>1</v>
      </c>
      <c r="M2877">
        <v>1</v>
      </c>
      <c r="N2877">
        <v>1</v>
      </c>
      <c r="O2877" t="s">
        <v>225</v>
      </c>
      <c r="P2877">
        <v>0</v>
      </c>
      <c r="Q2877">
        <v>1</v>
      </c>
      <c r="R2877">
        <v>2800</v>
      </c>
      <c r="S2877" t="s">
        <v>243</v>
      </c>
      <c r="T2877">
        <v>2800</v>
      </c>
      <c r="U2877" t="s">
        <v>10400</v>
      </c>
      <c r="V2877" t="s">
        <v>455</v>
      </c>
      <c r="W2877" t="s">
        <v>225</v>
      </c>
      <c r="X2877" t="s">
        <v>225</v>
      </c>
      <c r="Y2877">
        <v>2800</v>
      </c>
      <c r="AB2877">
        <v>1</v>
      </c>
      <c r="AC2877">
        <v>1</v>
      </c>
      <c r="AD2877">
        <v>2</v>
      </c>
      <c r="AE2877">
        <v>1368</v>
      </c>
      <c r="AF2877">
        <v>1</v>
      </c>
      <c r="AQ2877">
        <v>2</v>
      </c>
      <c r="AR2877">
        <f t="shared" si="44"/>
        <v>9.68</v>
      </c>
      <c r="AS2877">
        <v>1</v>
      </c>
      <c r="AT2877" t="s">
        <v>136</v>
      </c>
      <c r="AU2877">
        <v>45</v>
      </c>
    </row>
    <row r="2878" spans="1:47">
      <c r="A2878" t="s">
        <v>248</v>
      </c>
      <c r="C2878">
        <v>310</v>
      </c>
      <c r="E2878">
        <v>0</v>
      </c>
      <c r="J2878">
        <v>8.5000000000000006E-2</v>
      </c>
      <c r="K2878">
        <v>0</v>
      </c>
      <c r="L2878">
        <v>0</v>
      </c>
      <c r="M2878">
        <v>0</v>
      </c>
      <c r="N2878">
        <v>0</v>
      </c>
      <c r="P2878">
        <v>0</v>
      </c>
      <c r="Q2878">
        <v>0</v>
      </c>
      <c r="R2878">
        <v>0</v>
      </c>
      <c r="S2878" t="s">
        <v>249</v>
      </c>
      <c r="T2878">
        <v>0</v>
      </c>
      <c r="Y2878">
        <v>0</v>
      </c>
      <c r="AB2878">
        <v>0</v>
      </c>
      <c r="AC2878">
        <v>0</v>
      </c>
      <c r="AD2878">
        <v>0</v>
      </c>
      <c r="AE2878">
        <v>0</v>
      </c>
      <c r="AF2878">
        <v>0</v>
      </c>
      <c r="AQ2878">
        <v>0</v>
      </c>
      <c r="AR2878">
        <f t="shared" si="44"/>
        <v>0</v>
      </c>
      <c r="AS2878">
        <v>1</v>
      </c>
      <c r="AT2878" t="s">
        <v>134</v>
      </c>
      <c r="AU2878">
        <v>43</v>
      </c>
    </row>
    <row r="2879" spans="1:47">
      <c r="A2879" t="s">
        <v>10404</v>
      </c>
      <c r="C2879">
        <v>310</v>
      </c>
      <c r="D2879" t="s">
        <v>10405</v>
      </c>
      <c r="E2879">
        <v>101</v>
      </c>
      <c r="F2879" t="s">
        <v>10406</v>
      </c>
      <c r="G2879" t="s">
        <v>422</v>
      </c>
      <c r="H2879" t="s">
        <v>220</v>
      </c>
      <c r="I2879" t="s">
        <v>10407</v>
      </c>
      <c r="J2879">
        <v>0.26729000000000003</v>
      </c>
      <c r="K2879">
        <v>0</v>
      </c>
      <c r="L2879">
        <v>0</v>
      </c>
      <c r="M2879">
        <v>1</v>
      </c>
      <c r="N2879">
        <v>1</v>
      </c>
      <c r="O2879" t="s">
        <v>659</v>
      </c>
      <c r="P2879">
        <v>1</v>
      </c>
      <c r="Q2879">
        <v>1</v>
      </c>
      <c r="R2879">
        <v>9600</v>
      </c>
      <c r="S2879" t="s">
        <v>243</v>
      </c>
      <c r="T2879">
        <v>0</v>
      </c>
      <c r="U2879" t="s">
        <v>10404</v>
      </c>
      <c r="V2879" t="s">
        <v>933</v>
      </c>
      <c r="W2879" t="s">
        <v>659</v>
      </c>
      <c r="X2879" t="s">
        <v>659</v>
      </c>
      <c r="Y2879">
        <v>9600</v>
      </c>
      <c r="AB2879">
        <v>0</v>
      </c>
      <c r="AC2879">
        <v>0</v>
      </c>
      <c r="AD2879">
        <v>3</v>
      </c>
      <c r="AE2879">
        <v>1205</v>
      </c>
      <c r="AF2879">
        <v>1</v>
      </c>
      <c r="AQ2879">
        <v>2</v>
      </c>
      <c r="AR2879">
        <f t="shared" si="44"/>
        <v>0</v>
      </c>
      <c r="AS2879">
        <v>1</v>
      </c>
      <c r="AT2879" t="s">
        <v>134</v>
      </c>
      <c r="AU2879">
        <v>43</v>
      </c>
    </row>
    <row r="2880" spans="1:47">
      <c r="A2880" t="s">
        <v>248</v>
      </c>
      <c r="C2880">
        <v>310</v>
      </c>
      <c r="E2880">
        <v>0</v>
      </c>
      <c r="J2880">
        <v>7.3819999999999997E-2</v>
      </c>
      <c r="K2880">
        <v>0</v>
      </c>
      <c r="L2880">
        <v>0</v>
      </c>
      <c r="M2880">
        <v>0</v>
      </c>
      <c r="N2880">
        <v>0</v>
      </c>
      <c r="P2880">
        <v>0</v>
      </c>
      <c r="Q2880">
        <v>0</v>
      </c>
      <c r="R2880">
        <v>0</v>
      </c>
      <c r="S2880" t="s">
        <v>249</v>
      </c>
      <c r="T2880">
        <v>0</v>
      </c>
      <c r="Y2880">
        <v>0</v>
      </c>
      <c r="AB2880">
        <v>0</v>
      </c>
      <c r="AC2880">
        <v>0</v>
      </c>
      <c r="AD2880">
        <v>0</v>
      </c>
      <c r="AE2880">
        <v>0</v>
      </c>
      <c r="AF2880">
        <v>0</v>
      </c>
      <c r="AQ2880">
        <v>0</v>
      </c>
      <c r="AR2880">
        <f t="shared" si="44"/>
        <v>0</v>
      </c>
      <c r="AS2880">
        <v>1</v>
      </c>
      <c r="AT2880" t="s">
        <v>134</v>
      </c>
      <c r="AU2880">
        <v>43</v>
      </c>
    </row>
    <row r="2881" spans="1:47">
      <c r="A2881" t="s">
        <v>10408</v>
      </c>
      <c r="C2881">
        <v>310</v>
      </c>
      <c r="D2881" t="s">
        <v>10409</v>
      </c>
      <c r="E2881">
        <v>106</v>
      </c>
      <c r="F2881" t="s">
        <v>10410</v>
      </c>
      <c r="G2881" t="s">
        <v>422</v>
      </c>
      <c r="H2881" t="s">
        <v>355</v>
      </c>
      <c r="I2881" t="s">
        <v>10411</v>
      </c>
      <c r="J2881">
        <v>2.3601999999999999</v>
      </c>
      <c r="K2881">
        <v>0</v>
      </c>
      <c r="L2881">
        <v>0</v>
      </c>
      <c r="M2881">
        <v>0</v>
      </c>
      <c r="N2881">
        <v>0</v>
      </c>
      <c r="P2881">
        <v>0</v>
      </c>
      <c r="Q2881">
        <v>0</v>
      </c>
      <c r="R2881">
        <v>0</v>
      </c>
      <c r="S2881" t="s">
        <v>223</v>
      </c>
      <c r="T2881">
        <v>0</v>
      </c>
      <c r="U2881" t="s">
        <v>10408</v>
      </c>
      <c r="V2881" t="s">
        <v>933</v>
      </c>
      <c r="W2881" t="s">
        <v>659</v>
      </c>
      <c r="Y2881">
        <v>0</v>
      </c>
      <c r="AB2881">
        <v>0</v>
      </c>
      <c r="AC2881">
        <v>0</v>
      </c>
      <c r="AD2881">
        <v>0</v>
      </c>
      <c r="AE2881">
        <v>0</v>
      </c>
      <c r="AF2881">
        <v>0</v>
      </c>
      <c r="AQ2881">
        <v>1</v>
      </c>
      <c r="AR2881">
        <f t="shared" si="44"/>
        <v>0</v>
      </c>
      <c r="AS2881">
        <v>1</v>
      </c>
      <c r="AT2881" t="s">
        <v>135</v>
      </c>
      <c r="AU2881">
        <v>44</v>
      </c>
    </row>
    <row r="2882" spans="1:47">
      <c r="A2882" t="s">
        <v>248</v>
      </c>
      <c r="C2882">
        <v>310</v>
      </c>
      <c r="E2882">
        <v>0</v>
      </c>
      <c r="J2882">
        <v>8.1899999999999994E-3</v>
      </c>
      <c r="K2882">
        <v>0</v>
      </c>
      <c r="L2882">
        <v>0</v>
      </c>
      <c r="M2882">
        <v>0</v>
      </c>
      <c r="N2882">
        <v>0</v>
      </c>
      <c r="P2882">
        <v>0</v>
      </c>
      <c r="Q2882">
        <v>0</v>
      </c>
      <c r="R2882">
        <v>0</v>
      </c>
      <c r="S2882" t="s">
        <v>249</v>
      </c>
      <c r="T2882">
        <v>0</v>
      </c>
      <c r="Y2882">
        <v>0</v>
      </c>
      <c r="AB2882">
        <v>0</v>
      </c>
      <c r="AC2882">
        <v>0</v>
      </c>
      <c r="AD2882">
        <v>0</v>
      </c>
      <c r="AE2882">
        <v>0</v>
      </c>
      <c r="AF2882">
        <v>0</v>
      </c>
      <c r="AQ2882">
        <v>0</v>
      </c>
      <c r="AR2882">
        <f t="shared" ref="AR2882:AR2945" si="45">AB2882*9.68*VLOOKUP(AU2882,atten,10,FALSE)</f>
        <v>0</v>
      </c>
      <c r="AS2882">
        <v>1</v>
      </c>
      <c r="AT2882" t="s">
        <v>134</v>
      </c>
      <c r="AU2882">
        <v>43</v>
      </c>
    </row>
    <row r="2883" spans="1:47">
      <c r="A2883" t="s">
        <v>248</v>
      </c>
      <c r="C2883">
        <v>310</v>
      </c>
      <c r="E2883">
        <v>0</v>
      </c>
      <c r="J2883">
        <v>1.8939999999999999E-2</v>
      </c>
      <c r="K2883">
        <v>0</v>
      </c>
      <c r="L2883">
        <v>0</v>
      </c>
      <c r="M2883">
        <v>0</v>
      </c>
      <c r="N2883">
        <v>0</v>
      </c>
      <c r="P2883">
        <v>0</v>
      </c>
      <c r="Q2883">
        <v>0</v>
      </c>
      <c r="R2883">
        <v>0</v>
      </c>
      <c r="S2883" t="s">
        <v>249</v>
      </c>
      <c r="T2883">
        <v>0</v>
      </c>
      <c r="Y2883">
        <v>0</v>
      </c>
      <c r="AB2883">
        <v>0</v>
      </c>
      <c r="AC2883">
        <v>0</v>
      </c>
      <c r="AD2883">
        <v>0</v>
      </c>
      <c r="AE2883">
        <v>0</v>
      </c>
      <c r="AF2883">
        <v>0</v>
      </c>
      <c r="AQ2883">
        <v>0</v>
      </c>
      <c r="AR2883">
        <f t="shared" si="45"/>
        <v>0</v>
      </c>
      <c r="AS2883">
        <v>1</v>
      </c>
      <c r="AT2883" t="s">
        <v>136</v>
      </c>
      <c r="AU2883">
        <v>45</v>
      </c>
    </row>
    <row r="2884" spans="1:47">
      <c r="A2884" t="s">
        <v>248</v>
      </c>
      <c r="C2884">
        <v>310</v>
      </c>
      <c r="E2884">
        <v>0</v>
      </c>
      <c r="J2884">
        <v>2.521E-2</v>
      </c>
      <c r="K2884">
        <v>0</v>
      </c>
      <c r="L2884">
        <v>0</v>
      </c>
      <c r="M2884">
        <v>0</v>
      </c>
      <c r="N2884">
        <v>0</v>
      </c>
      <c r="P2884">
        <v>0</v>
      </c>
      <c r="Q2884">
        <v>0</v>
      </c>
      <c r="R2884">
        <v>0</v>
      </c>
      <c r="S2884" t="s">
        <v>249</v>
      </c>
      <c r="T2884">
        <v>0</v>
      </c>
      <c r="Y2884">
        <v>0</v>
      </c>
      <c r="AB2884">
        <v>0</v>
      </c>
      <c r="AC2884">
        <v>0</v>
      </c>
      <c r="AD2884">
        <v>0</v>
      </c>
      <c r="AE2884">
        <v>0</v>
      </c>
      <c r="AF2884">
        <v>0</v>
      </c>
      <c r="AQ2884">
        <v>0</v>
      </c>
      <c r="AR2884">
        <f t="shared" si="45"/>
        <v>0</v>
      </c>
      <c r="AS2884">
        <v>1</v>
      </c>
      <c r="AT2884" t="s">
        <v>134</v>
      </c>
      <c r="AU2884">
        <v>43</v>
      </c>
    </row>
    <row r="2885" spans="1:47">
      <c r="A2885" t="s">
        <v>10412</v>
      </c>
      <c r="C2885">
        <v>310</v>
      </c>
      <c r="D2885" t="s">
        <v>10413</v>
      </c>
      <c r="E2885">
        <v>101</v>
      </c>
      <c r="F2885" t="s">
        <v>10414</v>
      </c>
      <c r="G2885" t="s">
        <v>219</v>
      </c>
      <c r="H2885" t="s">
        <v>220</v>
      </c>
      <c r="I2885" t="s">
        <v>10415</v>
      </c>
      <c r="J2885">
        <v>0.14754999999999999</v>
      </c>
      <c r="K2885">
        <v>1</v>
      </c>
      <c r="L2885">
        <v>1</v>
      </c>
      <c r="M2885">
        <v>1</v>
      </c>
      <c r="N2885">
        <v>1</v>
      </c>
      <c r="O2885" t="s">
        <v>225</v>
      </c>
      <c r="P2885">
        <v>0</v>
      </c>
      <c r="Q2885">
        <v>1</v>
      </c>
      <c r="R2885">
        <v>200</v>
      </c>
      <c r="S2885" t="s">
        <v>223</v>
      </c>
      <c r="T2885">
        <v>200</v>
      </c>
      <c r="U2885" t="s">
        <v>10412</v>
      </c>
      <c r="V2885" t="s">
        <v>455</v>
      </c>
      <c r="W2885" t="s">
        <v>225</v>
      </c>
      <c r="X2885" t="s">
        <v>225</v>
      </c>
      <c r="Y2885">
        <v>200</v>
      </c>
      <c r="AB2885">
        <v>1</v>
      </c>
      <c r="AC2885">
        <v>1</v>
      </c>
      <c r="AD2885">
        <v>2</v>
      </c>
      <c r="AE2885">
        <v>640</v>
      </c>
      <c r="AF2885">
        <v>1</v>
      </c>
      <c r="AQ2885">
        <v>1</v>
      </c>
      <c r="AR2885">
        <f t="shared" si="45"/>
        <v>9.68</v>
      </c>
      <c r="AS2885">
        <v>1</v>
      </c>
      <c r="AT2885" t="s">
        <v>136</v>
      </c>
      <c r="AU2885">
        <v>45</v>
      </c>
    </row>
    <row r="2886" spans="1:47">
      <c r="A2886" t="s">
        <v>10416</v>
      </c>
      <c r="C2886">
        <v>310</v>
      </c>
      <c r="D2886" t="s">
        <v>538</v>
      </c>
      <c r="E2886">
        <v>132</v>
      </c>
      <c r="F2886" t="s">
        <v>10417</v>
      </c>
      <c r="H2886" t="s">
        <v>260</v>
      </c>
      <c r="I2886" t="s">
        <v>10418</v>
      </c>
      <c r="J2886">
        <v>1.08273</v>
      </c>
      <c r="K2886">
        <v>0</v>
      </c>
      <c r="L2886">
        <v>0</v>
      </c>
      <c r="M2886">
        <v>0</v>
      </c>
      <c r="N2886">
        <v>0</v>
      </c>
      <c r="P2886">
        <v>0</v>
      </c>
      <c r="Q2886">
        <v>0</v>
      </c>
      <c r="R2886">
        <v>0</v>
      </c>
      <c r="S2886" t="s">
        <v>223</v>
      </c>
      <c r="T2886">
        <v>0</v>
      </c>
      <c r="U2886" t="s">
        <v>10416</v>
      </c>
      <c r="Y2886">
        <v>0</v>
      </c>
      <c r="AB2886">
        <v>0</v>
      </c>
      <c r="AC2886">
        <v>0</v>
      </c>
      <c r="AD2886">
        <v>0</v>
      </c>
      <c r="AE2886">
        <v>0</v>
      </c>
      <c r="AF2886">
        <v>0</v>
      </c>
      <c r="AQ2886">
        <v>1</v>
      </c>
      <c r="AR2886">
        <f t="shared" si="45"/>
        <v>0</v>
      </c>
      <c r="AS2886">
        <v>1</v>
      </c>
      <c r="AT2886" t="s">
        <v>135</v>
      </c>
      <c r="AU2886">
        <v>44</v>
      </c>
    </row>
    <row r="2887" spans="1:47">
      <c r="A2887" t="s">
        <v>10419</v>
      </c>
      <c r="B2887" t="s">
        <v>293</v>
      </c>
      <c r="C2887">
        <v>310</v>
      </c>
      <c r="D2887" t="s">
        <v>9270</v>
      </c>
      <c r="E2887">
        <v>0</v>
      </c>
      <c r="J2887">
        <v>0.21709999999999999</v>
      </c>
      <c r="K2887">
        <v>0</v>
      </c>
      <c r="L2887">
        <v>0</v>
      </c>
      <c r="M2887">
        <v>0</v>
      </c>
      <c r="N2887">
        <v>0</v>
      </c>
      <c r="P2887">
        <v>0</v>
      </c>
      <c r="Q2887">
        <v>0</v>
      </c>
      <c r="R2887">
        <v>0</v>
      </c>
      <c r="S2887" t="s">
        <v>296</v>
      </c>
      <c r="T2887">
        <v>0</v>
      </c>
      <c r="Y2887">
        <v>0</v>
      </c>
      <c r="AB2887">
        <v>0</v>
      </c>
      <c r="AC2887">
        <v>0</v>
      </c>
      <c r="AD2887">
        <v>0</v>
      </c>
      <c r="AE2887">
        <v>0</v>
      </c>
      <c r="AF2887">
        <v>0</v>
      </c>
      <c r="AG2887" t="s">
        <v>845</v>
      </c>
      <c r="AQ2887">
        <v>0</v>
      </c>
      <c r="AR2887">
        <f t="shared" si="45"/>
        <v>0</v>
      </c>
      <c r="AS2887">
        <v>1</v>
      </c>
      <c r="AT2887" t="s">
        <v>134</v>
      </c>
      <c r="AU2887">
        <v>43</v>
      </c>
    </row>
    <row r="2888" spans="1:47">
      <c r="A2888" t="s">
        <v>10420</v>
      </c>
      <c r="C2888">
        <v>310</v>
      </c>
      <c r="D2888" t="s">
        <v>10421</v>
      </c>
      <c r="E2888">
        <v>130</v>
      </c>
      <c r="F2888" t="s">
        <v>10422</v>
      </c>
      <c r="G2888" t="s">
        <v>422</v>
      </c>
      <c r="H2888" t="s">
        <v>2642</v>
      </c>
      <c r="I2888" t="s">
        <v>10423</v>
      </c>
      <c r="J2888">
        <v>10.03462</v>
      </c>
      <c r="K2888">
        <v>1</v>
      </c>
      <c r="L2888">
        <v>1</v>
      </c>
      <c r="M2888">
        <v>1</v>
      </c>
      <c r="N2888">
        <v>1</v>
      </c>
      <c r="O2888" t="s">
        <v>225</v>
      </c>
      <c r="P2888">
        <v>0</v>
      </c>
      <c r="Q2888">
        <v>1</v>
      </c>
      <c r="R2888">
        <v>37000</v>
      </c>
      <c r="S2888" t="s">
        <v>223</v>
      </c>
      <c r="T2888">
        <v>37000</v>
      </c>
      <c r="U2888" t="s">
        <v>10420</v>
      </c>
      <c r="X2888" t="s">
        <v>225</v>
      </c>
      <c r="Y2888">
        <v>37000</v>
      </c>
      <c r="AB2888">
        <v>1</v>
      </c>
      <c r="AC2888">
        <v>1</v>
      </c>
      <c r="AD2888">
        <v>0</v>
      </c>
      <c r="AE2888">
        <v>0</v>
      </c>
      <c r="AF2888">
        <v>0</v>
      </c>
      <c r="AQ2888">
        <v>1</v>
      </c>
      <c r="AR2888">
        <f t="shared" si="45"/>
        <v>9.68</v>
      </c>
      <c r="AS2888">
        <v>1</v>
      </c>
      <c r="AT2888" t="s">
        <v>135</v>
      </c>
      <c r="AU2888">
        <v>44</v>
      </c>
    </row>
    <row r="2889" spans="1:47">
      <c r="A2889" t="s">
        <v>10424</v>
      </c>
      <c r="C2889">
        <v>310</v>
      </c>
      <c r="D2889" t="s">
        <v>10425</v>
      </c>
      <c r="E2889">
        <v>101</v>
      </c>
      <c r="F2889" t="s">
        <v>10426</v>
      </c>
      <c r="G2889" t="s">
        <v>219</v>
      </c>
      <c r="H2889" t="s">
        <v>220</v>
      </c>
      <c r="I2889" t="s">
        <v>10427</v>
      </c>
      <c r="J2889">
        <v>0.45304</v>
      </c>
      <c r="K2889">
        <v>1</v>
      </c>
      <c r="L2889">
        <v>1</v>
      </c>
      <c r="M2889">
        <v>1</v>
      </c>
      <c r="N2889">
        <v>1</v>
      </c>
      <c r="O2889" t="s">
        <v>225</v>
      </c>
      <c r="P2889">
        <v>0</v>
      </c>
      <c r="Q2889">
        <v>1</v>
      </c>
      <c r="R2889">
        <v>9700</v>
      </c>
      <c r="S2889" t="s">
        <v>223</v>
      </c>
      <c r="T2889">
        <v>9700</v>
      </c>
      <c r="U2889" t="s">
        <v>10424</v>
      </c>
      <c r="V2889" t="s">
        <v>455</v>
      </c>
      <c r="W2889" t="s">
        <v>225</v>
      </c>
      <c r="X2889" t="s">
        <v>225</v>
      </c>
      <c r="Y2889">
        <v>9700</v>
      </c>
      <c r="AB2889">
        <v>1</v>
      </c>
      <c r="AC2889">
        <v>1</v>
      </c>
      <c r="AD2889">
        <v>3</v>
      </c>
      <c r="AE2889">
        <v>2339</v>
      </c>
      <c r="AF2889">
        <v>1.75</v>
      </c>
      <c r="AQ2889">
        <v>1</v>
      </c>
      <c r="AR2889">
        <f t="shared" si="45"/>
        <v>9.68</v>
      </c>
      <c r="AS2889">
        <v>1</v>
      </c>
      <c r="AT2889" t="s">
        <v>136</v>
      </c>
      <c r="AU2889">
        <v>45</v>
      </c>
    </row>
    <row r="2890" spans="1:47">
      <c r="A2890" t="s">
        <v>10428</v>
      </c>
      <c r="C2890">
        <v>310</v>
      </c>
      <c r="D2890" t="s">
        <v>10429</v>
      </c>
      <c r="E2890">
        <v>903</v>
      </c>
      <c r="F2890" t="s">
        <v>821</v>
      </c>
      <c r="G2890" t="s">
        <v>422</v>
      </c>
      <c r="H2890" t="s">
        <v>833</v>
      </c>
      <c r="I2890" t="s">
        <v>10430</v>
      </c>
      <c r="J2890">
        <v>9.8861100000000004</v>
      </c>
      <c r="K2890">
        <v>0</v>
      </c>
      <c r="L2890">
        <v>0</v>
      </c>
      <c r="M2890">
        <v>0</v>
      </c>
      <c r="N2890">
        <v>0</v>
      </c>
      <c r="P2890">
        <v>0</v>
      </c>
      <c r="Q2890">
        <v>0</v>
      </c>
      <c r="R2890">
        <v>0</v>
      </c>
      <c r="S2890" t="s">
        <v>223</v>
      </c>
      <c r="T2890">
        <v>0</v>
      </c>
      <c r="U2890" t="s">
        <v>10428</v>
      </c>
      <c r="Y2890">
        <v>0</v>
      </c>
      <c r="Z2890" t="s">
        <v>297</v>
      </c>
      <c r="AA2890" t="s">
        <v>223</v>
      </c>
      <c r="AB2890">
        <v>0</v>
      </c>
      <c r="AC2890">
        <v>0</v>
      </c>
      <c r="AD2890">
        <v>0</v>
      </c>
      <c r="AE2890">
        <v>0</v>
      </c>
      <c r="AF2890">
        <v>0</v>
      </c>
      <c r="AQ2890">
        <v>1</v>
      </c>
      <c r="AR2890">
        <f t="shared" si="45"/>
        <v>0</v>
      </c>
      <c r="AS2890">
        <v>1</v>
      </c>
      <c r="AT2890" t="s">
        <v>135</v>
      </c>
      <c r="AU2890">
        <v>44</v>
      </c>
    </row>
    <row r="2891" spans="1:47">
      <c r="A2891" t="s">
        <v>10431</v>
      </c>
      <c r="C2891">
        <v>310</v>
      </c>
      <c r="D2891" t="s">
        <v>10432</v>
      </c>
      <c r="E2891">
        <v>101</v>
      </c>
      <c r="F2891" t="s">
        <v>10433</v>
      </c>
      <c r="G2891" t="s">
        <v>422</v>
      </c>
      <c r="H2891" t="s">
        <v>220</v>
      </c>
      <c r="I2891" t="s">
        <v>10434</v>
      </c>
      <c r="J2891">
        <v>0.19197</v>
      </c>
      <c r="K2891">
        <v>0</v>
      </c>
      <c r="L2891">
        <v>0</v>
      </c>
      <c r="M2891">
        <v>1</v>
      </c>
      <c r="N2891">
        <v>1</v>
      </c>
      <c r="O2891" t="s">
        <v>659</v>
      </c>
      <c r="P2891">
        <v>1</v>
      </c>
      <c r="Q2891">
        <v>2</v>
      </c>
      <c r="R2891">
        <v>45900</v>
      </c>
      <c r="S2891" t="s">
        <v>223</v>
      </c>
      <c r="T2891">
        <v>0</v>
      </c>
      <c r="U2891" t="s">
        <v>10431</v>
      </c>
      <c r="V2891" t="s">
        <v>893</v>
      </c>
      <c r="W2891" t="s">
        <v>659</v>
      </c>
      <c r="X2891" t="s">
        <v>659</v>
      </c>
      <c r="Y2891">
        <v>22950</v>
      </c>
      <c r="AB2891">
        <v>0</v>
      </c>
      <c r="AC2891">
        <v>0</v>
      </c>
      <c r="AD2891">
        <v>3</v>
      </c>
      <c r="AE2891">
        <v>982</v>
      </c>
      <c r="AF2891">
        <v>1</v>
      </c>
      <c r="AQ2891">
        <v>1</v>
      </c>
      <c r="AR2891">
        <f t="shared" si="45"/>
        <v>0</v>
      </c>
      <c r="AS2891">
        <v>1</v>
      </c>
      <c r="AT2891" t="s">
        <v>135</v>
      </c>
      <c r="AU2891">
        <v>44</v>
      </c>
    </row>
    <row r="2892" spans="1:47">
      <c r="A2892" t="s">
        <v>10435</v>
      </c>
      <c r="C2892">
        <v>310</v>
      </c>
      <c r="D2892" t="s">
        <v>10436</v>
      </c>
      <c r="E2892">
        <v>101</v>
      </c>
      <c r="F2892" t="s">
        <v>10437</v>
      </c>
      <c r="G2892" t="s">
        <v>219</v>
      </c>
      <c r="H2892" t="s">
        <v>220</v>
      </c>
      <c r="I2892" t="s">
        <v>10438</v>
      </c>
      <c r="J2892">
        <v>0.15049999999999999</v>
      </c>
      <c r="K2892">
        <v>1</v>
      </c>
      <c r="L2892">
        <v>1</v>
      </c>
      <c r="M2892">
        <v>1</v>
      </c>
      <c r="N2892">
        <v>1</v>
      </c>
      <c r="O2892" t="s">
        <v>225</v>
      </c>
      <c r="P2892">
        <v>0</v>
      </c>
      <c r="Q2892">
        <v>1</v>
      </c>
      <c r="R2892">
        <v>5400</v>
      </c>
      <c r="S2892" t="s">
        <v>223</v>
      </c>
      <c r="T2892">
        <v>5400</v>
      </c>
      <c r="U2892" t="s">
        <v>10435</v>
      </c>
      <c r="V2892" t="s">
        <v>413</v>
      </c>
      <c r="W2892" t="s">
        <v>225</v>
      </c>
      <c r="X2892" t="s">
        <v>225</v>
      </c>
      <c r="Y2892">
        <v>5400</v>
      </c>
      <c r="AB2892">
        <v>1</v>
      </c>
      <c r="AC2892">
        <v>1</v>
      </c>
      <c r="AD2892">
        <v>3</v>
      </c>
      <c r="AE2892">
        <v>964</v>
      </c>
      <c r="AF2892">
        <v>1</v>
      </c>
      <c r="AQ2892">
        <v>1</v>
      </c>
      <c r="AR2892">
        <f t="shared" si="45"/>
        <v>9.68</v>
      </c>
      <c r="AS2892">
        <v>1</v>
      </c>
      <c r="AT2892" t="s">
        <v>136</v>
      </c>
      <c r="AU2892">
        <v>45</v>
      </c>
    </row>
    <row r="2893" spans="1:47">
      <c r="A2893" t="s">
        <v>10439</v>
      </c>
      <c r="C2893">
        <v>310</v>
      </c>
      <c r="D2893" t="s">
        <v>10440</v>
      </c>
      <c r="E2893">
        <v>104</v>
      </c>
      <c r="F2893" t="s">
        <v>10441</v>
      </c>
      <c r="G2893" t="s">
        <v>422</v>
      </c>
      <c r="H2893" t="s">
        <v>1213</v>
      </c>
      <c r="I2893" t="s">
        <v>10442</v>
      </c>
      <c r="J2893">
        <v>0.64829000000000003</v>
      </c>
      <c r="K2893">
        <v>1</v>
      </c>
      <c r="L2893">
        <v>1</v>
      </c>
      <c r="M2893">
        <v>1</v>
      </c>
      <c r="N2893">
        <v>1</v>
      </c>
      <c r="O2893" t="s">
        <v>225</v>
      </c>
      <c r="P2893">
        <v>0</v>
      </c>
      <c r="Q2893">
        <v>1</v>
      </c>
      <c r="R2893">
        <v>9300</v>
      </c>
      <c r="S2893" t="s">
        <v>223</v>
      </c>
      <c r="T2893">
        <v>9300</v>
      </c>
      <c r="U2893" t="s">
        <v>10439</v>
      </c>
      <c r="V2893" t="s">
        <v>455</v>
      </c>
      <c r="W2893" t="s">
        <v>225</v>
      </c>
      <c r="X2893" t="s">
        <v>225</v>
      </c>
      <c r="Y2893">
        <v>9300</v>
      </c>
      <c r="AB2893">
        <v>2</v>
      </c>
      <c r="AC2893">
        <v>2</v>
      </c>
      <c r="AD2893">
        <v>4</v>
      </c>
      <c r="AE2893">
        <v>1203</v>
      </c>
      <c r="AF2893">
        <v>1.5</v>
      </c>
      <c r="AQ2893">
        <v>1</v>
      </c>
      <c r="AR2893">
        <f t="shared" si="45"/>
        <v>19.36</v>
      </c>
      <c r="AS2893">
        <v>1</v>
      </c>
      <c r="AT2893" t="s">
        <v>134</v>
      </c>
      <c r="AU2893">
        <v>43</v>
      </c>
    </row>
    <row r="2894" spans="1:47">
      <c r="A2894" t="s">
        <v>248</v>
      </c>
      <c r="C2894">
        <v>310</v>
      </c>
      <c r="E2894">
        <v>0</v>
      </c>
      <c r="J2894">
        <v>8.9999999999999998E-4</v>
      </c>
      <c r="K2894">
        <v>0</v>
      </c>
      <c r="L2894">
        <v>0</v>
      </c>
      <c r="M2894">
        <v>0</v>
      </c>
      <c r="N2894">
        <v>0</v>
      </c>
      <c r="P2894">
        <v>0</v>
      </c>
      <c r="Q2894">
        <v>0</v>
      </c>
      <c r="R2894">
        <v>0</v>
      </c>
      <c r="S2894" t="s">
        <v>249</v>
      </c>
      <c r="T2894">
        <v>0</v>
      </c>
      <c r="Y2894">
        <v>0</v>
      </c>
      <c r="AB2894">
        <v>0</v>
      </c>
      <c r="AC2894">
        <v>0</v>
      </c>
      <c r="AD2894">
        <v>0</v>
      </c>
      <c r="AE2894">
        <v>0</v>
      </c>
      <c r="AF2894">
        <v>0</v>
      </c>
      <c r="AQ2894">
        <v>0</v>
      </c>
      <c r="AR2894">
        <f t="shared" si="45"/>
        <v>0</v>
      </c>
      <c r="AS2894">
        <v>1</v>
      </c>
      <c r="AT2894" t="s">
        <v>134</v>
      </c>
      <c r="AU2894">
        <v>43</v>
      </c>
    </row>
    <row r="2895" spans="1:47">
      <c r="A2895" t="s">
        <v>10443</v>
      </c>
      <c r="C2895">
        <v>310</v>
      </c>
      <c r="D2895" t="s">
        <v>10444</v>
      </c>
      <c r="E2895">
        <v>423</v>
      </c>
      <c r="F2895" t="s">
        <v>7685</v>
      </c>
      <c r="G2895" t="s">
        <v>422</v>
      </c>
      <c r="H2895" t="s">
        <v>10446</v>
      </c>
      <c r="I2895" t="s">
        <v>10447</v>
      </c>
      <c r="J2895">
        <v>0.31201000000000001</v>
      </c>
      <c r="K2895">
        <v>0</v>
      </c>
      <c r="L2895">
        <v>0</v>
      </c>
      <c r="M2895">
        <v>0</v>
      </c>
      <c r="N2895">
        <v>0</v>
      </c>
      <c r="P2895">
        <v>0</v>
      </c>
      <c r="Q2895">
        <v>0</v>
      </c>
      <c r="R2895">
        <v>0</v>
      </c>
      <c r="S2895" t="s">
        <v>223</v>
      </c>
      <c r="T2895">
        <v>0</v>
      </c>
      <c r="U2895" t="s">
        <v>10443</v>
      </c>
      <c r="V2895" t="s">
        <v>933</v>
      </c>
      <c r="W2895" t="s">
        <v>659</v>
      </c>
      <c r="Y2895">
        <v>0</v>
      </c>
      <c r="AB2895">
        <v>0</v>
      </c>
      <c r="AC2895">
        <v>0</v>
      </c>
      <c r="AD2895">
        <v>0</v>
      </c>
      <c r="AE2895">
        <v>0</v>
      </c>
      <c r="AF2895">
        <v>0</v>
      </c>
      <c r="AQ2895">
        <v>0</v>
      </c>
      <c r="AR2895">
        <f t="shared" si="45"/>
        <v>0</v>
      </c>
      <c r="AS2895">
        <v>1</v>
      </c>
      <c r="AT2895" t="s">
        <v>134</v>
      </c>
      <c r="AU2895">
        <v>43</v>
      </c>
    </row>
    <row r="2896" spans="1:47">
      <c r="A2896" t="s">
        <v>10448</v>
      </c>
      <c r="C2896">
        <v>310</v>
      </c>
      <c r="D2896" t="s">
        <v>10449</v>
      </c>
      <c r="E2896">
        <v>101</v>
      </c>
      <c r="F2896" t="s">
        <v>10450</v>
      </c>
      <c r="G2896" t="s">
        <v>422</v>
      </c>
      <c r="H2896" t="s">
        <v>220</v>
      </c>
      <c r="I2896" t="s">
        <v>10451</v>
      </c>
      <c r="J2896">
        <v>0.48631000000000002</v>
      </c>
      <c r="K2896">
        <v>1</v>
      </c>
      <c r="L2896">
        <v>1</v>
      </c>
      <c r="M2896">
        <v>1</v>
      </c>
      <c r="N2896">
        <v>1</v>
      </c>
      <c r="O2896" t="s">
        <v>225</v>
      </c>
      <c r="P2896">
        <v>0</v>
      </c>
      <c r="Q2896">
        <v>1</v>
      </c>
      <c r="R2896">
        <v>9100</v>
      </c>
      <c r="S2896" t="s">
        <v>223</v>
      </c>
      <c r="T2896">
        <v>9100</v>
      </c>
      <c r="U2896" t="s">
        <v>10448</v>
      </c>
      <c r="V2896" t="s">
        <v>455</v>
      </c>
      <c r="W2896" t="s">
        <v>225</v>
      </c>
      <c r="X2896" t="s">
        <v>225</v>
      </c>
      <c r="Y2896">
        <v>9100</v>
      </c>
      <c r="AB2896">
        <v>1</v>
      </c>
      <c r="AC2896">
        <v>1</v>
      </c>
      <c r="AD2896">
        <v>3</v>
      </c>
      <c r="AE2896">
        <v>1080</v>
      </c>
      <c r="AF2896">
        <v>1</v>
      </c>
      <c r="AQ2896">
        <v>1</v>
      </c>
      <c r="AR2896">
        <f t="shared" si="45"/>
        <v>9.68</v>
      </c>
      <c r="AS2896">
        <v>1</v>
      </c>
      <c r="AT2896" t="s">
        <v>134</v>
      </c>
      <c r="AU2896">
        <v>43</v>
      </c>
    </row>
    <row r="2897" spans="1:47">
      <c r="A2897" t="s">
        <v>10452</v>
      </c>
      <c r="C2897">
        <v>310</v>
      </c>
      <c r="D2897" t="s">
        <v>10453</v>
      </c>
      <c r="E2897">
        <v>101</v>
      </c>
      <c r="F2897" t="s">
        <v>10454</v>
      </c>
      <c r="G2897" t="s">
        <v>422</v>
      </c>
      <c r="H2897" t="s">
        <v>220</v>
      </c>
      <c r="I2897" t="s">
        <v>10455</v>
      </c>
      <c r="J2897">
        <v>0.34192</v>
      </c>
      <c r="K2897">
        <v>0</v>
      </c>
      <c r="L2897">
        <v>0</v>
      </c>
      <c r="M2897">
        <v>1</v>
      </c>
      <c r="N2897">
        <v>1</v>
      </c>
      <c r="O2897" t="s">
        <v>659</v>
      </c>
      <c r="P2897">
        <v>1</v>
      </c>
      <c r="Q2897">
        <v>1</v>
      </c>
      <c r="R2897">
        <v>3700</v>
      </c>
      <c r="S2897" t="s">
        <v>223</v>
      </c>
      <c r="T2897">
        <v>0</v>
      </c>
      <c r="U2897" t="s">
        <v>10452</v>
      </c>
      <c r="V2897" t="s">
        <v>455</v>
      </c>
      <c r="W2897" t="s">
        <v>225</v>
      </c>
      <c r="X2897" t="s">
        <v>659</v>
      </c>
      <c r="Y2897">
        <v>3700</v>
      </c>
      <c r="AB2897">
        <v>0</v>
      </c>
      <c r="AC2897">
        <v>0</v>
      </c>
      <c r="AD2897">
        <v>2</v>
      </c>
      <c r="AE2897">
        <v>1102</v>
      </c>
      <c r="AF2897">
        <v>1.9</v>
      </c>
      <c r="AQ2897">
        <v>1</v>
      </c>
      <c r="AR2897">
        <f t="shared" si="45"/>
        <v>0</v>
      </c>
      <c r="AS2897">
        <v>1</v>
      </c>
      <c r="AT2897" t="s">
        <v>134</v>
      </c>
      <c r="AU2897">
        <v>43</v>
      </c>
    </row>
    <row r="2898" spans="1:47">
      <c r="A2898" t="s">
        <v>10456</v>
      </c>
      <c r="C2898">
        <v>310</v>
      </c>
      <c r="D2898" t="s">
        <v>10457</v>
      </c>
      <c r="E2898">
        <v>101</v>
      </c>
      <c r="F2898" t="s">
        <v>10458</v>
      </c>
      <c r="G2898" t="s">
        <v>219</v>
      </c>
      <c r="H2898" t="s">
        <v>220</v>
      </c>
      <c r="I2898" t="s">
        <v>10459</v>
      </c>
      <c r="J2898">
        <v>0.15909000000000001</v>
      </c>
      <c r="K2898">
        <v>1</v>
      </c>
      <c r="L2898">
        <v>1</v>
      </c>
      <c r="M2898">
        <v>1</v>
      </c>
      <c r="N2898">
        <v>1</v>
      </c>
      <c r="O2898" t="s">
        <v>225</v>
      </c>
      <c r="P2898">
        <v>0</v>
      </c>
      <c r="Q2898">
        <v>1</v>
      </c>
      <c r="R2898">
        <v>2600</v>
      </c>
      <c r="S2898" t="s">
        <v>223</v>
      </c>
      <c r="T2898">
        <v>2600</v>
      </c>
      <c r="U2898" t="s">
        <v>10456</v>
      </c>
      <c r="V2898" t="s">
        <v>413</v>
      </c>
      <c r="W2898" t="s">
        <v>225</v>
      </c>
      <c r="X2898" t="s">
        <v>225</v>
      </c>
      <c r="Y2898">
        <v>2600</v>
      </c>
      <c r="AB2898">
        <v>1</v>
      </c>
      <c r="AC2898">
        <v>1</v>
      </c>
      <c r="AD2898">
        <v>3</v>
      </c>
      <c r="AE2898">
        <v>1372</v>
      </c>
      <c r="AF2898">
        <v>2</v>
      </c>
      <c r="AQ2898">
        <v>1</v>
      </c>
      <c r="AR2898">
        <f t="shared" si="45"/>
        <v>9.68</v>
      </c>
      <c r="AS2898">
        <v>1</v>
      </c>
      <c r="AT2898" t="s">
        <v>136</v>
      </c>
      <c r="AU2898">
        <v>45</v>
      </c>
    </row>
    <row r="2899" spans="1:47">
      <c r="A2899" t="s">
        <v>248</v>
      </c>
      <c r="C2899">
        <v>310</v>
      </c>
      <c r="E2899">
        <v>0</v>
      </c>
      <c r="J2899">
        <v>2.6450000000000001E-2</v>
      </c>
      <c r="K2899">
        <v>0</v>
      </c>
      <c r="L2899">
        <v>0</v>
      </c>
      <c r="M2899">
        <v>0</v>
      </c>
      <c r="N2899">
        <v>0</v>
      </c>
      <c r="P2899">
        <v>0</v>
      </c>
      <c r="Q2899">
        <v>0</v>
      </c>
      <c r="R2899">
        <v>0</v>
      </c>
      <c r="S2899" t="s">
        <v>249</v>
      </c>
      <c r="T2899">
        <v>0</v>
      </c>
      <c r="Y2899">
        <v>0</v>
      </c>
      <c r="AB2899">
        <v>0</v>
      </c>
      <c r="AC2899">
        <v>0</v>
      </c>
      <c r="AD2899">
        <v>0</v>
      </c>
      <c r="AE2899">
        <v>0</v>
      </c>
      <c r="AF2899">
        <v>0</v>
      </c>
      <c r="AQ2899">
        <v>0</v>
      </c>
      <c r="AR2899">
        <f t="shared" si="45"/>
        <v>0</v>
      </c>
      <c r="AS2899">
        <v>1</v>
      </c>
      <c r="AT2899" t="s">
        <v>134</v>
      </c>
      <c r="AU2899">
        <v>43</v>
      </c>
    </row>
    <row r="2900" spans="1:47">
      <c r="A2900" t="s">
        <v>10460</v>
      </c>
      <c r="C2900">
        <v>310</v>
      </c>
      <c r="D2900" t="s">
        <v>10461</v>
      </c>
      <c r="E2900">
        <v>101</v>
      </c>
      <c r="F2900" t="s">
        <v>10462</v>
      </c>
      <c r="G2900" t="s">
        <v>219</v>
      </c>
      <c r="H2900" t="s">
        <v>220</v>
      </c>
      <c r="I2900" t="s">
        <v>10463</v>
      </c>
      <c r="J2900">
        <v>0.48898999999999998</v>
      </c>
      <c r="K2900">
        <v>1</v>
      </c>
      <c r="L2900">
        <v>1</v>
      </c>
      <c r="M2900">
        <v>1</v>
      </c>
      <c r="N2900">
        <v>1</v>
      </c>
      <c r="O2900" t="s">
        <v>225</v>
      </c>
      <c r="P2900">
        <v>0</v>
      </c>
      <c r="Q2900">
        <v>1</v>
      </c>
      <c r="R2900">
        <v>10200</v>
      </c>
      <c r="S2900" t="s">
        <v>223</v>
      </c>
      <c r="T2900">
        <v>10200</v>
      </c>
      <c r="U2900" t="s">
        <v>10460</v>
      </c>
      <c r="V2900" t="s">
        <v>455</v>
      </c>
      <c r="W2900" t="s">
        <v>225</v>
      </c>
      <c r="X2900" t="s">
        <v>225</v>
      </c>
      <c r="Y2900">
        <v>10200</v>
      </c>
      <c r="AB2900">
        <v>1</v>
      </c>
      <c r="AC2900">
        <v>1</v>
      </c>
      <c r="AD2900">
        <v>3</v>
      </c>
      <c r="AE2900">
        <v>1412</v>
      </c>
      <c r="AF2900">
        <v>1</v>
      </c>
      <c r="AQ2900">
        <v>1</v>
      </c>
      <c r="AR2900">
        <f t="shared" si="45"/>
        <v>9.68</v>
      </c>
      <c r="AS2900">
        <v>1</v>
      </c>
      <c r="AT2900" t="s">
        <v>136</v>
      </c>
      <c r="AU2900">
        <v>45</v>
      </c>
    </row>
    <row r="2901" spans="1:47">
      <c r="A2901" t="s">
        <v>10464</v>
      </c>
      <c r="C2901">
        <v>310</v>
      </c>
      <c r="D2901" t="s">
        <v>10429</v>
      </c>
      <c r="E2901">
        <v>101</v>
      </c>
      <c r="F2901" t="s">
        <v>10465</v>
      </c>
      <c r="G2901" t="s">
        <v>422</v>
      </c>
      <c r="H2901" t="s">
        <v>220</v>
      </c>
      <c r="I2901" t="s">
        <v>10466</v>
      </c>
      <c r="J2901">
        <v>0.33655000000000002</v>
      </c>
      <c r="K2901">
        <v>0</v>
      </c>
      <c r="L2901">
        <v>0</v>
      </c>
      <c r="M2901">
        <v>1</v>
      </c>
      <c r="N2901">
        <v>1</v>
      </c>
      <c r="O2901" t="s">
        <v>659</v>
      </c>
      <c r="P2901">
        <v>1</v>
      </c>
      <c r="Q2901">
        <v>2</v>
      </c>
      <c r="R2901">
        <v>76900</v>
      </c>
      <c r="S2901" t="s">
        <v>223</v>
      </c>
      <c r="T2901">
        <v>0</v>
      </c>
      <c r="U2901" t="s">
        <v>10464</v>
      </c>
      <c r="V2901" t="s">
        <v>8468</v>
      </c>
      <c r="W2901" t="s">
        <v>659</v>
      </c>
      <c r="X2901" t="s">
        <v>659</v>
      </c>
      <c r="Y2901">
        <v>38450</v>
      </c>
      <c r="AB2901">
        <v>0</v>
      </c>
      <c r="AC2901">
        <v>0</v>
      </c>
      <c r="AD2901">
        <v>2</v>
      </c>
      <c r="AE2901">
        <v>1420</v>
      </c>
      <c r="AF2901">
        <v>2</v>
      </c>
      <c r="AQ2901">
        <v>1</v>
      </c>
      <c r="AR2901">
        <f t="shared" si="45"/>
        <v>0</v>
      </c>
      <c r="AS2901">
        <v>1</v>
      </c>
      <c r="AT2901" t="s">
        <v>135</v>
      </c>
      <c r="AU2901">
        <v>44</v>
      </c>
    </row>
    <row r="2902" spans="1:47">
      <c r="A2902" t="s">
        <v>10467</v>
      </c>
      <c r="C2902">
        <v>310</v>
      </c>
      <c r="D2902" t="s">
        <v>10468</v>
      </c>
      <c r="E2902">
        <v>101</v>
      </c>
      <c r="F2902" t="s">
        <v>7040</v>
      </c>
      <c r="G2902" t="s">
        <v>422</v>
      </c>
      <c r="H2902" t="s">
        <v>220</v>
      </c>
      <c r="I2902" t="s">
        <v>10469</v>
      </c>
      <c r="J2902">
        <v>0.64039999999999997</v>
      </c>
      <c r="K2902">
        <v>0</v>
      </c>
      <c r="L2902">
        <v>0</v>
      </c>
      <c r="M2902">
        <v>1</v>
      </c>
      <c r="N2902">
        <v>1</v>
      </c>
      <c r="O2902" t="s">
        <v>659</v>
      </c>
      <c r="P2902">
        <v>1</v>
      </c>
      <c r="Q2902">
        <v>1</v>
      </c>
      <c r="R2902">
        <v>5900</v>
      </c>
      <c r="S2902" t="s">
        <v>223</v>
      </c>
      <c r="T2902">
        <v>0</v>
      </c>
      <c r="U2902" t="s">
        <v>10467</v>
      </c>
      <c r="V2902" t="s">
        <v>7648</v>
      </c>
      <c r="W2902" t="s">
        <v>225</v>
      </c>
      <c r="X2902" t="s">
        <v>659</v>
      </c>
      <c r="Y2902">
        <v>5900</v>
      </c>
      <c r="AB2902">
        <v>0</v>
      </c>
      <c r="AC2902">
        <v>0</v>
      </c>
      <c r="AD2902">
        <v>3</v>
      </c>
      <c r="AE2902">
        <v>2086</v>
      </c>
      <c r="AF2902">
        <v>1.9</v>
      </c>
      <c r="AQ2902">
        <v>1</v>
      </c>
      <c r="AR2902">
        <f t="shared" si="45"/>
        <v>0</v>
      </c>
      <c r="AS2902">
        <v>1</v>
      </c>
      <c r="AT2902" t="s">
        <v>134</v>
      </c>
      <c r="AU2902">
        <v>43</v>
      </c>
    </row>
    <row r="2903" spans="1:47">
      <c r="A2903" t="s">
        <v>10470</v>
      </c>
      <c r="C2903">
        <v>310</v>
      </c>
      <c r="D2903" t="s">
        <v>10471</v>
      </c>
      <c r="E2903">
        <v>101</v>
      </c>
      <c r="F2903" t="s">
        <v>10472</v>
      </c>
      <c r="G2903" t="s">
        <v>219</v>
      </c>
      <c r="H2903" t="s">
        <v>220</v>
      </c>
      <c r="I2903" t="s">
        <v>10473</v>
      </c>
      <c r="J2903">
        <v>0.15779000000000001</v>
      </c>
      <c r="K2903">
        <v>1</v>
      </c>
      <c r="L2903">
        <v>1</v>
      </c>
      <c r="M2903">
        <v>1</v>
      </c>
      <c r="N2903">
        <v>1</v>
      </c>
      <c r="O2903" t="s">
        <v>225</v>
      </c>
      <c r="P2903">
        <v>0</v>
      </c>
      <c r="Q2903">
        <v>1</v>
      </c>
      <c r="R2903">
        <v>2700</v>
      </c>
      <c r="S2903" t="s">
        <v>223</v>
      </c>
      <c r="T2903">
        <v>2700</v>
      </c>
      <c r="U2903" t="s">
        <v>10470</v>
      </c>
      <c r="V2903" t="s">
        <v>455</v>
      </c>
      <c r="W2903" t="s">
        <v>225</v>
      </c>
      <c r="X2903" t="s">
        <v>225</v>
      </c>
      <c r="Y2903">
        <v>2700</v>
      </c>
      <c r="AB2903">
        <v>1</v>
      </c>
      <c r="AC2903">
        <v>1</v>
      </c>
      <c r="AD2903">
        <v>2</v>
      </c>
      <c r="AE2903">
        <v>1040</v>
      </c>
      <c r="AF2903">
        <v>1</v>
      </c>
      <c r="AQ2903">
        <v>1</v>
      </c>
      <c r="AR2903">
        <f t="shared" si="45"/>
        <v>9.68</v>
      </c>
      <c r="AS2903">
        <v>1</v>
      </c>
      <c r="AT2903" t="s">
        <v>136</v>
      </c>
      <c r="AU2903">
        <v>45</v>
      </c>
    </row>
    <row r="2904" spans="1:47">
      <c r="A2904" t="s">
        <v>10474</v>
      </c>
      <c r="C2904">
        <v>310</v>
      </c>
      <c r="D2904" t="s">
        <v>10475</v>
      </c>
      <c r="E2904">
        <v>101</v>
      </c>
      <c r="F2904" t="s">
        <v>4533</v>
      </c>
      <c r="G2904" t="s">
        <v>422</v>
      </c>
      <c r="H2904" t="s">
        <v>220</v>
      </c>
      <c r="I2904" t="s">
        <v>10476</v>
      </c>
      <c r="J2904">
        <v>17.670010000000001</v>
      </c>
      <c r="K2904">
        <v>1</v>
      </c>
      <c r="L2904">
        <v>1</v>
      </c>
      <c r="M2904">
        <v>1</v>
      </c>
      <c r="N2904">
        <v>1</v>
      </c>
      <c r="O2904" t="s">
        <v>225</v>
      </c>
      <c r="P2904">
        <v>0</v>
      </c>
      <c r="Q2904">
        <v>0</v>
      </c>
      <c r="R2904">
        <v>0</v>
      </c>
      <c r="S2904" t="s">
        <v>223</v>
      </c>
      <c r="T2904">
        <v>0</v>
      </c>
      <c r="U2904" t="s">
        <v>10474</v>
      </c>
      <c r="V2904" t="s">
        <v>224</v>
      </c>
      <c r="W2904" t="s">
        <v>225</v>
      </c>
      <c r="X2904" t="s">
        <v>225</v>
      </c>
      <c r="Y2904">
        <v>0</v>
      </c>
      <c r="AB2904">
        <v>1</v>
      </c>
      <c r="AC2904">
        <v>1</v>
      </c>
      <c r="AD2904">
        <v>3</v>
      </c>
      <c r="AE2904">
        <v>2452</v>
      </c>
      <c r="AF2904">
        <v>1</v>
      </c>
      <c r="AQ2904">
        <v>2</v>
      </c>
      <c r="AR2904">
        <f t="shared" si="45"/>
        <v>9.68</v>
      </c>
      <c r="AS2904">
        <v>1</v>
      </c>
      <c r="AT2904" t="s">
        <v>134</v>
      </c>
      <c r="AU2904">
        <v>43</v>
      </c>
    </row>
    <row r="2905" spans="1:47">
      <c r="A2905" t="s">
        <v>10477</v>
      </c>
      <c r="C2905">
        <v>310</v>
      </c>
      <c r="D2905" t="s">
        <v>10478</v>
      </c>
      <c r="E2905">
        <v>101</v>
      </c>
      <c r="F2905" t="s">
        <v>10479</v>
      </c>
      <c r="G2905" t="s">
        <v>422</v>
      </c>
      <c r="H2905" t="s">
        <v>220</v>
      </c>
      <c r="I2905" t="s">
        <v>10480</v>
      </c>
      <c r="J2905">
        <v>0.67376999999999998</v>
      </c>
      <c r="K2905">
        <v>0</v>
      </c>
      <c r="L2905">
        <v>0</v>
      </c>
      <c r="M2905">
        <v>1</v>
      </c>
      <c r="N2905">
        <v>1</v>
      </c>
      <c r="O2905" t="s">
        <v>659</v>
      </c>
      <c r="P2905">
        <v>1</v>
      </c>
      <c r="Q2905">
        <v>1</v>
      </c>
      <c r="R2905">
        <v>4000</v>
      </c>
      <c r="S2905" t="s">
        <v>223</v>
      </c>
      <c r="T2905">
        <v>0</v>
      </c>
      <c r="U2905" t="s">
        <v>10477</v>
      </c>
      <c r="V2905" t="s">
        <v>933</v>
      </c>
      <c r="W2905" t="s">
        <v>659</v>
      </c>
      <c r="X2905" t="s">
        <v>659</v>
      </c>
      <c r="Y2905">
        <v>4000</v>
      </c>
      <c r="AB2905">
        <v>0</v>
      </c>
      <c r="AC2905">
        <v>0</v>
      </c>
      <c r="AD2905">
        <v>4</v>
      </c>
      <c r="AE2905">
        <v>2118</v>
      </c>
      <c r="AF2905">
        <v>2</v>
      </c>
      <c r="AQ2905">
        <v>1</v>
      </c>
      <c r="AR2905">
        <f t="shared" si="45"/>
        <v>0</v>
      </c>
      <c r="AS2905">
        <v>1</v>
      </c>
      <c r="AT2905" t="s">
        <v>134</v>
      </c>
      <c r="AU2905">
        <v>43</v>
      </c>
    </row>
    <row r="2906" spans="1:47">
      <c r="A2906" t="s">
        <v>248</v>
      </c>
      <c r="C2906">
        <v>310</v>
      </c>
      <c r="E2906">
        <v>0</v>
      </c>
      <c r="J2906">
        <v>6.9300000000000004E-3</v>
      </c>
      <c r="K2906">
        <v>0</v>
      </c>
      <c r="L2906">
        <v>0</v>
      </c>
      <c r="M2906">
        <v>0</v>
      </c>
      <c r="N2906">
        <v>0</v>
      </c>
      <c r="P2906">
        <v>0</v>
      </c>
      <c r="Q2906">
        <v>0</v>
      </c>
      <c r="R2906">
        <v>0</v>
      </c>
      <c r="S2906" t="s">
        <v>249</v>
      </c>
      <c r="T2906">
        <v>0</v>
      </c>
      <c r="Y2906">
        <v>0</v>
      </c>
      <c r="AB2906">
        <v>0</v>
      </c>
      <c r="AC2906">
        <v>0</v>
      </c>
      <c r="AD2906">
        <v>0</v>
      </c>
      <c r="AE2906">
        <v>0</v>
      </c>
      <c r="AF2906">
        <v>0</v>
      </c>
      <c r="AQ2906">
        <v>0</v>
      </c>
      <c r="AR2906">
        <f t="shared" si="45"/>
        <v>0</v>
      </c>
      <c r="AS2906">
        <v>1</v>
      </c>
      <c r="AT2906" t="s">
        <v>134</v>
      </c>
      <c r="AU2906">
        <v>43</v>
      </c>
    </row>
    <row r="2907" spans="1:47">
      <c r="A2907" t="s">
        <v>10481</v>
      </c>
      <c r="C2907">
        <v>310</v>
      </c>
      <c r="D2907" t="s">
        <v>10482</v>
      </c>
      <c r="E2907">
        <v>101</v>
      </c>
      <c r="F2907" t="s">
        <v>10483</v>
      </c>
      <c r="G2907" t="s">
        <v>219</v>
      </c>
      <c r="H2907" t="s">
        <v>220</v>
      </c>
      <c r="I2907" t="s">
        <v>10484</v>
      </c>
      <c r="J2907">
        <v>0.15162</v>
      </c>
      <c r="K2907">
        <v>1</v>
      </c>
      <c r="L2907">
        <v>1</v>
      </c>
      <c r="M2907">
        <v>1</v>
      </c>
      <c r="N2907">
        <v>1</v>
      </c>
      <c r="O2907" t="s">
        <v>225</v>
      </c>
      <c r="P2907">
        <v>0</v>
      </c>
      <c r="Q2907">
        <v>1</v>
      </c>
      <c r="R2907">
        <v>1900</v>
      </c>
      <c r="S2907" t="s">
        <v>223</v>
      </c>
      <c r="T2907">
        <v>1900</v>
      </c>
      <c r="U2907" t="s">
        <v>10481</v>
      </c>
      <c r="V2907" t="s">
        <v>413</v>
      </c>
      <c r="W2907" t="s">
        <v>225</v>
      </c>
      <c r="X2907" t="s">
        <v>225</v>
      </c>
      <c r="Y2907">
        <v>1900</v>
      </c>
      <c r="AB2907">
        <v>1</v>
      </c>
      <c r="AC2907">
        <v>1</v>
      </c>
      <c r="AD2907">
        <v>3</v>
      </c>
      <c r="AE2907">
        <v>1456</v>
      </c>
      <c r="AF2907">
        <v>2</v>
      </c>
      <c r="AQ2907">
        <v>1</v>
      </c>
      <c r="AR2907">
        <f t="shared" si="45"/>
        <v>9.68</v>
      </c>
      <c r="AS2907">
        <v>1</v>
      </c>
      <c r="AT2907" t="s">
        <v>136</v>
      </c>
      <c r="AU2907">
        <v>45</v>
      </c>
    </row>
    <row r="2908" spans="1:47">
      <c r="A2908" t="s">
        <v>248</v>
      </c>
      <c r="C2908">
        <v>310</v>
      </c>
      <c r="E2908">
        <v>0</v>
      </c>
      <c r="J2908">
        <v>7.3669999999999999E-2</v>
      </c>
      <c r="K2908">
        <v>0</v>
      </c>
      <c r="L2908">
        <v>0</v>
      </c>
      <c r="M2908">
        <v>0</v>
      </c>
      <c r="N2908">
        <v>0</v>
      </c>
      <c r="P2908">
        <v>0</v>
      </c>
      <c r="Q2908">
        <v>0</v>
      </c>
      <c r="R2908">
        <v>0</v>
      </c>
      <c r="S2908" t="s">
        <v>249</v>
      </c>
      <c r="T2908">
        <v>0</v>
      </c>
      <c r="Y2908">
        <v>0</v>
      </c>
      <c r="AB2908">
        <v>0</v>
      </c>
      <c r="AC2908">
        <v>0</v>
      </c>
      <c r="AD2908">
        <v>0</v>
      </c>
      <c r="AE2908">
        <v>0</v>
      </c>
      <c r="AF2908">
        <v>0</v>
      </c>
      <c r="AQ2908">
        <v>0</v>
      </c>
      <c r="AR2908">
        <f t="shared" si="45"/>
        <v>0</v>
      </c>
      <c r="AS2908">
        <v>1</v>
      </c>
      <c r="AT2908" t="s">
        <v>134</v>
      </c>
      <c r="AU2908">
        <v>43</v>
      </c>
    </row>
    <row r="2909" spans="1:47">
      <c r="A2909" t="s">
        <v>10485</v>
      </c>
      <c r="C2909">
        <v>310</v>
      </c>
      <c r="D2909" t="s">
        <v>10486</v>
      </c>
      <c r="E2909">
        <v>903</v>
      </c>
      <c r="F2909" t="s">
        <v>821</v>
      </c>
      <c r="G2909" t="s">
        <v>219</v>
      </c>
      <c r="H2909" t="s">
        <v>822</v>
      </c>
      <c r="I2909" t="s">
        <v>10487</v>
      </c>
      <c r="J2909">
        <v>3.7940000000000002E-2</v>
      </c>
      <c r="K2909">
        <v>0</v>
      </c>
      <c r="L2909">
        <v>0</v>
      </c>
      <c r="M2909">
        <v>0</v>
      </c>
      <c r="N2909">
        <v>0</v>
      </c>
      <c r="P2909">
        <v>0</v>
      </c>
      <c r="Q2909">
        <v>0</v>
      </c>
      <c r="R2909">
        <v>0</v>
      </c>
      <c r="S2909" t="s">
        <v>223</v>
      </c>
      <c r="T2909">
        <v>0</v>
      </c>
      <c r="U2909" t="s">
        <v>10485</v>
      </c>
      <c r="Y2909">
        <v>0</v>
      </c>
      <c r="AB2909">
        <v>0</v>
      </c>
      <c r="AC2909">
        <v>0</v>
      </c>
      <c r="AD2909">
        <v>0</v>
      </c>
      <c r="AE2909">
        <v>0</v>
      </c>
      <c r="AF2909">
        <v>0</v>
      </c>
      <c r="AQ2909">
        <v>1</v>
      </c>
      <c r="AR2909">
        <f t="shared" si="45"/>
        <v>0</v>
      </c>
      <c r="AS2909">
        <v>1</v>
      </c>
      <c r="AT2909" t="s">
        <v>136</v>
      </c>
      <c r="AU2909">
        <v>45</v>
      </c>
    </row>
    <row r="2910" spans="1:47">
      <c r="A2910" t="s">
        <v>10488</v>
      </c>
      <c r="C2910">
        <v>310</v>
      </c>
      <c r="D2910" t="s">
        <v>10489</v>
      </c>
      <c r="E2910">
        <v>101</v>
      </c>
      <c r="F2910" t="s">
        <v>10490</v>
      </c>
      <c r="G2910" t="s">
        <v>219</v>
      </c>
      <c r="H2910" t="s">
        <v>220</v>
      </c>
      <c r="I2910" t="s">
        <v>10491</v>
      </c>
      <c r="J2910">
        <v>0.4914</v>
      </c>
      <c r="K2910">
        <v>1</v>
      </c>
      <c r="L2910">
        <v>1</v>
      </c>
      <c r="M2910">
        <v>1</v>
      </c>
      <c r="N2910">
        <v>1</v>
      </c>
      <c r="O2910" t="s">
        <v>225</v>
      </c>
      <c r="P2910">
        <v>0</v>
      </c>
      <c r="Q2910">
        <v>1</v>
      </c>
      <c r="R2910">
        <v>5900</v>
      </c>
      <c r="S2910" t="s">
        <v>223</v>
      </c>
      <c r="T2910">
        <v>5900</v>
      </c>
      <c r="U2910" t="s">
        <v>10488</v>
      </c>
      <c r="V2910" t="s">
        <v>455</v>
      </c>
      <c r="W2910" t="s">
        <v>225</v>
      </c>
      <c r="X2910" t="s">
        <v>225</v>
      </c>
      <c r="Y2910">
        <v>5900</v>
      </c>
      <c r="AB2910">
        <v>1</v>
      </c>
      <c r="AC2910">
        <v>1</v>
      </c>
      <c r="AD2910">
        <v>4</v>
      </c>
      <c r="AE2910">
        <v>2702</v>
      </c>
      <c r="AF2910">
        <v>2</v>
      </c>
      <c r="AQ2910">
        <v>1</v>
      </c>
      <c r="AR2910">
        <f t="shared" si="45"/>
        <v>9.68</v>
      </c>
      <c r="AS2910">
        <v>1</v>
      </c>
      <c r="AT2910" t="s">
        <v>136</v>
      </c>
      <c r="AU2910">
        <v>45</v>
      </c>
    </row>
    <row r="2911" spans="1:47">
      <c r="A2911" t="s">
        <v>10492</v>
      </c>
      <c r="C2911">
        <v>310</v>
      </c>
      <c r="D2911" t="s">
        <v>10493</v>
      </c>
      <c r="E2911">
        <v>104</v>
      </c>
      <c r="F2911" t="s">
        <v>10494</v>
      </c>
      <c r="G2911" t="s">
        <v>422</v>
      </c>
      <c r="H2911" t="s">
        <v>1213</v>
      </c>
      <c r="I2911" t="s">
        <v>10495</v>
      </c>
      <c r="J2911">
        <v>0.53103999999999996</v>
      </c>
      <c r="K2911">
        <v>0</v>
      </c>
      <c r="L2911">
        <v>0</v>
      </c>
      <c r="M2911">
        <v>1</v>
      </c>
      <c r="N2911">
        <v>1</v>
      </c>
      <c r="O2911" t="s">
        <v>659</v>
      </c>
      <c r="P2911">
        <v>1</v>
      </c>
      <c r="Q2911">
        <v>1</v>
      </c>
      <c r="R2911">
        <v>7000</v>
      </c>
      <c r="S2911" t="s">
        <v>223</v>
      </c>
      <c r="T2911">
        <v>0</v>
      </c>
      <c r="U2911" t="s">
        <v>10492</v>
      </c>
      <c r="V2911" t="s">
        <v>933</v>
      </c>
      <c r="W2911" t="s">
        <v>659</v>
      </c>
      <c r="X2911" t="s">
        <v>659</v>
      </c>
      <c r="Y2911">
        <v>7000</v>
      </c>
      <c r="AB2911">
        <v>0</v>
      </c>
      <c r="AC2911">
        <v>0</v>
      </c>
      <c r="AD2911">
        <v>5</v>
      </c>
      <c r="AE2911">
        <v>2112</v>
      </c>
      <c r="AF2911">
        <v>1.75</v>
      </c>
      <c r="AQ2911">
        <v>0</v>
      </c>
      <c r="AR2911">
        <f t="shared" si="45"/>
        <v>0</v>
      </c>
      <c r="AS2911">
        <v>1</v>
      </c>
      <c r="AT2911" t="s">
        <v>133</v>
      </c>
      <c r="AU2911">
        <v>42</v>
      </c>
    </row>
    <row r="2912" spans="1:47">
      <c r="A2912" t="s">
        <v>10496</v>
      </c>
      <c r="C2912">
        <v>310</v>
      </c>
      <c r="D2912" t="s">
        <v>10497</v>
      </c>
      <c r="E2912">
        <v>903</v>
      </c>
      <c r="F2912" t="s">
        <v>821</v>
      </c>
      <c r="G2912" t="s">
        <v>219</v>
      </c>
      <c r="H2912" t="s">
        <v>833</v>
      </c>
      <c r="I2912" t="s">
        <v>10499</v>
      </c>
      <c r="J2912">
        <v>2.2429999999999999E-2</v>
      </c>
      <c r="K2912">
        <v>0</v>
      </c>
      <c r="L2912">
        <v>0</v>
      </c>
      <c r="M2912">
        <v>0</v>
      </c>
      <c r="N2912">
        <v>0</v>
      </c>
      <c r="P2912">
        <v>0</v>
      </c>
      <c r="Q2912">
        <v>0</v>
      </c>
      <c r="R2912">
        <v>0</v>
      </c>
      <c r="S2912" t="s">
        <v>223</v>
      </c>
      <c r="T2912">
        <v>0</v>
      </c>
      <c r="U2912" t="s">
        <v>10496</v>
      </c>
      <c r="Y2912">
        <v>0</v>
      </c>
      <c r="Z2912" t="s">
        <v>297</v>
      </c>
      <c r="AA2912" t="s">
        <v>223</v>
      </c>
      <c r="AB2912">
        <v>0</v>
      </c>
      <c r="AC2912">
        <v>0</v>
      </c>
      <c r="AD2912">
        <v>0</v>
      </c>
      <c r="AE2912">
        <v>0</v>
      </c>
      <c r="AF2912">
        <v>0</v>
      </c>
      <c r="AQ2912">
        <v>0</v>
      </c>
      <c r="AR2912">
        <f t="shared" si="45"/>
        <v>0</v>
      </c>
      <c r="AS2912">
        <v>1</v>
      </c>
      <c r="AT2912" t="s">
        <v>136</v>
      </c>
      <c r="AU2912">
        <v>45</v>
      </c>
    </row>
    <row r="2913" spans="1:47">
      <c r="A2913" t="s">
        <v>10500</v>
      </c>
      <c r="C2913">
        <v>310</v>
      </c>
      <c r="D2913" t="s">
        <v>10501</v>
      </c>
      <c r="E2913">
        <v>130</v>
      </c>
      <c r="F2913" t="s">
        <v>10502</v>
      </c>
      <c r="G2913" t="s">
        <v>422</v>
      </c>
      <c r="H2913" t="s">
        <v>2642</v>
      </c>
      <c r="I2913" t="s">
        <v>10503</v>
      </c>
      <c r="J2913">
        <v>0.73870000000000002</v>
      </c>
      <c r="K2913">
        <v>0</v>
      </c>
      <c r="L2913">
        <v>0</v>
      </c>
      <c r="M2913">
        <v>0</v>
      </c>
      <c r="N2913">
        <v>0</v>
      </c>
      <c r="P2913">
        <v>0</v>
      </c>
      <c r="Q2913">
        <v>0</v>
      </c>
      <c r="R2913">
        <v>0</v>
      </c>
      <c r="S2913" t="s">
        <v>223</v>
      </c>
      <c r="T2913">
        <v>0</v>
      </c>
      <c r="U2913" t="s">
        <v>10500</v>
      </c>
      <c r="Y2913">
        <v>0</v>
      </c>
      <c r="AB2913">
        <v>0</v>
      </c>
      <c r="AC2913">
        <v>0</v>
      </c>
      <c r="AD2913">
        <v>0</v>
      </c>
      <c r="AE2913">
        <v>0</v>
      </c>
      <c r="AF2913">
        <v>0</v>
      </c>
      <c r="AQ2913">
        <v>1</v>
      </c>
      <c r="AR2913">
        <f t="shared" si="45"/>
        <v>0</v>
      </c>
      <c r="AS2913">
        <v>1</v>
      </c>
      <c r="AT2913" t="s">
        <v>133</v>
      </c>
      <c r="AU2913">
        <v>42</v>
      </c>
    </row>
    <row r="2914" spans="1:47">
      <c r="A2914" t="s">
        <v>10504</v>
      </c>
      <c r="B2914" t="s">
        <v>293</v>
      </c>
      <c r="C2914">
        <v>310</v>
      </c>
      <c r="D2914" t="s">
        <v>10445</v>
      </c>
      <c r="E2914">
        <v>0</v>
      </c>
      <c r="J2914">
        <v>2.3690099999999998</v>
      </c>
      <c r="K2914">
        <v>0</v>
      </c>
      <c r="L2914">
        <v>0</v>
      </c>
      <c r="M2914">
        <v>4</v>
      </c>
      <c r="N2914">
        <v>4</v>
      </c>
      <c r="O2914" t="s">
        <v>659</v>
      </c>
      <c r="P2914">
        <v>0</v>
      </c>
      <c r="Q2914">
        <v>0</v>
      </c>
      <c r="R2914">
        <v>0</v>
      </c>
      <c r="S2914" t="s">
        <v>296</v>
      </c>
      <c r="T2914">
        <v>0</v>
      </c>
      <c r="X2914" t="s">
        <v>659</v>
      </c>
      <c r="Y2914">
        <v>0</v>
      </c>
      <c r="AB2914">
        <v>0</v>
      </c>
      <c r="AC2914">
        <v>0</v>
      </c>
      <c r="AD2914">
        <v>0</v>
      </c>
      <c r="AE2914">
        <v>0</v>
      </c>
      <c r="AF2914">
        <v>0</v>
      </c>
      <c r="AG2914" t="s">
        <v>845</v>
      </c>
      <c r="AQ2914">
        <v>1</v>
      </c>
      <c r="AR2914">
        <f t="shared" si="45"/>
        <v>0</v>
      </c>
      <c r="AS2914">
        <v>1</v>
      </c>
      <c r="AT2914" t="s">
        <v>133</v>
      </c>
      <c r="AU2914">
        <v>42</v>
      </c>
    </row>
    <row r="2915" spans="1:47">
      <c r="A2915" t="s">
        <v>10505</v>
      </c>
      <c r="C2915">
        <v>310</v>
      </c>
      <c r="D2915" t="s">
        <v>10506</v>
      </c>
      <c r="E2915">
        <v>101</v>
      </c>
      <c r="F2915" t="s">
        <v>10507</v>
      </c>
      <c r="G2915" t="s">
        <v>219</v>
      </c>
      <c r="H2915" t="s">
        <v>220</v>
      </c>
      <c r="I2915" t="s">
        <v>10508</v>
      </c>
      <c r="J2915">
        <v>0.16112000000000001</v>
      </c>
      <c r="K2915">
        <v>1</v>
      </c>
      <c r="L2915">
        <v>1</v>
      </c>
      <c r="M2915">
        <v>1</v>
      </c>
      <c r="N2915">
        <v>1</v>
      </c>
      <c r="O2915" t="s">
        <v>225</v>
      </c>
      <c r="P2915">
        <v>0</v>
      </c>
      <c r="Q2915">
        <v>0</v>
      </c>
      <c r="R2915">
        <v>0</v>
      </c>
      <c r="S2915" t="s">
        <v>243</v>
      </c>
      <c r="T2915">
        <v>0</v>
      </c>
      <c r="U2915" t="s">
        <v>10505</v>
      </c>
      <c r="V2915" t="s">
        <v>413</v>
      </c>
      <c r="W2915" t="s">
        <v>225</v>
      </c>
      <c r="X2915" t="s">
        <v>225</v>
      </c>
      <c r="Y2915">
        <v>0</v>
      </c>
      <c r="AB2915">
        <v>1</v>
      </c>
      <c r="AC2915">
        <v>1</v>
      </c>
      <c r="AD2915">
        <v>2</v>
      </c>
      <c r="AE2915">
        <v>1200</v>
      </c>
      <c r="AF2915">
        <v>1</v>
      </c>
      <c r="AQ2915">
        <v>2</v>
      </c>
      <c r="AR2915">
        <f t="shared" si="45"/>
        <v>9.68</v>
      </c>
      <c r="AS2915">
        <v>1</v>
      </c>
      <c r="AT2915" t="s">
        <v>136</v>
      </c>
      <c r="AU2915">
        <v>45</v>
      </c>
    </row>
    <row r="2916" spans="1:47">
      <c r="A2916" t="s">
        <v>10509</v>
      </c>
      <c r="C2916">
        <v>310</v>
      </c>
      <c r="D2916" t="s">
        <v>10510</v>
      </c>
      <c r="E2916">
        <v>132</v>
      </c>
      <c r="F2916" t="s">
        <v>10511</v>
      </c>
      <c r="H2916" t="s">
        <v>260</v>
      </c>
      <c r="I2916" t="s">
        <v>10512</v>
      </c>
      <c r="J2916">
        <v>0.22839000000000001</v>
      </c>
      <c r="K2916">
        <v>0</v>
      </c>
      <c r="L2916">
        <v>0</v>
      </c>
      <c r="M2916">
        <v>0</v>
      </c>
      <c r="N2916">
        <v>0</v>
      </c>
      <c r="P2916">
        <v>0</v>
      </c>
      <c r="Q2916">
        <v>0</v>
      </c>
      <c r="R2916">
        <v>0</v>
      </c>
      <c r="S2916" t="s">
        <v>223</v>
      </c>
      <c r="T2916">
        <v>0</v>
      </c>
      <c r="U2916" t="s">
        <v>10509</v>
      </c>
      <c r="Y2916">
        <v>0</v>
      </c>
      <c r="AB2916">
        <v>0</v>
      </c>
      <c r="AC2916">
        <v>0</v>
      </c>
      <c r="AD2916">
        <v>0</v>
      </c>
      <c r="AE2916">
        <v>0</v>
      </c>
      <c r="AF2916">
        <v>0</v>
      </c>
      <c r="AQ2916">
        <v>1</v>
      </c>
      <c r="AR2916">
        <f t="shared" si="45"/>
        <v>0</v>
      </c>
      <c r="AS2916">
        <v>1</v>
      </c>
      <c r="AT2916" t="s">
        <v>134</v>
      </c>
      <c r="AU2916">
        <v>43</v>
      </c>
    </row>
    <row r="2917" spans="1:47">
      <c r="A2917" t="s">
        <v>10513</v>
      </c>
      <c r="C2917">
        <v>310</v>
      </c>
      <c r="D2917" t="s">
        <v>10514</v>
      </c>
      <c r="E2917">
        <v>905</v>
      </c>
      <c r="F2917" t="s">
        <v>10341</v>
      </c>
      <c r="H2917" t="s">
        <v>10515</v>
      </c>
      <c r="I2917" t="s">
        <v>10516</v>
      </c>
      <c r="J2917">
        <v>5.8366199999999999</v>
      </c>
      <c r="K2917">
        <v>0</v>
      </c>
      <c r="L2917">
        <v>0</v>
      </c>
      <c r="M2917">
        <v>0</v>
      </c>
      <c r="N2917">
        <v>0</v>
      </c>
      <c r="P2917">
        <v>0</v>
      </c>
      <c r="Q2917">
        <v>2</v>
      </c>
      <c r="R2917">
        <v>0</v>
      </c>
      <c r="S2917" t="s">
        <v>223</v>
      </c>
      <c r="T2917">
        <v>0</v>
      </c>
      <c r="U2917" t="s">
        <v>10513</v>
      </c>
      <c r="V2917" t="s">
        <v>933</v>
      </c>
      <c r="W2917" t="s">
        <v>659</v>
      </c>
      <c r="Y2917">
        <v>0</v>
      </c>
      <c r="AB2917">
        <v>0</v>
      </c>
      <c r="AC2917">
        <v>0</v>
      </c>
      <c r="AD2917">
        <v>0</v>
      </c>
      <c r="AE2917">
        <v>947</v>
      </c>
      <c r="AF2917">
        <v>1.5</v>
      </c>
      <c r="AQ2917">
        <v>2</v>
      </c>
      <c r="AR2917">
        <f t="shared" si="45"/>
        <v>0</v>
      </c>
      <c r="AS2917">
        <v>1</v>
      </c>
      <c r="AT2917" t="s">
        <v>134</v>
      </c>
      <c r="AU2917">
        <v>43</v>
      </c>
    </row>
    <row r="2918" spans="1:47">
      <c r="A2918" t="s">
        <v>10517</v>
      </c>
      <c r="C2918">
        <v>310</v>
      </c>
      <c r="D2918" t="s">
        <v>10518</v>
      </c>
      <c r="E2918">
        <v>304</v>
      </c>
      <c r="F2918" t="s">
        <v>10519</v>
      </c>
      <c r="G2918" t="s">
        <v>10389</v>
      </c>
      <c r="H2918" t="s">
        <v>10520</v>
      </c>
      <c r="I2918" t="s">
        <v>10521</v>
      </c>
      <c r="J2918">
        <v>7.0016800000000003</v>
      </c>
      <c r="K2918">
        <v>0</v>
      </c>
      <c r="L2918">
        <v>0</v>
      </c>
      <c r="M2918">
        <v>1</v>
      </c>
      <c r="N2918">
        <v>1</v>
      </c>
      <c r="O2918" t="s">
        <v>659</v>
      </c>
      <c r="P2918">
        <v>1</v>
      </c>
      <c r="Q2918">
        <v>1</v>
      </c>
      <c r="R2918">
        <v>539100</v>
      </c>
      <c r="S2918" t="s">
        <v>223</v>
      </c>
      <c r="T2918">
        <v>0</v>
      </c>
      <c r="U2918" t="s">
        <v>10517</v>
      </c>
      <c r="V2918" t="s">
        <v>933</v>
      </c>
      <c r="W2918" t="s">
        <v>659</v>
      </c>
      <c r="X2918" t="s">
        <v>659</v>
      </c>
      <c r="Y2918">
        <v>539100</v>
      </c>
      <c r="AB2918">
        <v>0</v>
      </c>
      <c r="AC2918">
        <v>0</v>
      </c>
      <c r="AD2918">
        <v>9</v>
      </c>
      <c r="AE2918">
        <v>65856</v>
      </c>
      <c r="AF2918">
        <v>1</v>
      </c>
      <c r="AQ2918">
        <v>1</v>
      </c>
      <c r="AR2918">
        <f t="shared" si="45"/>
        <v>0</v>
      </c>
      <c r="AS2918">
        <v>1</v>
      </c>
      <c r="AT2918" t="s">
        <v>136</v>
      </c>
      <c r="AU2918">
        <v>45</v>
      </c>
    </row>
    <row r="2919" spans="1:47">
      <c r="A2919" t="s">
        <v>10522</v>
      </c>
      <c r="C2919">
        <v>310</v>
      </c>
      <c r="D2919" t="s">
        <v>10523</v>
      </c>
      <c r="E2919">
        <v>101</v>
      </c>
      <c r="F2919" t="s">
        <v>10524</v>
      </c>
      <c r="G2919" t="s">
        <v>422</v>
      </c>
      <c r="H2919" t="s">
        <v>220</v>
      </c>
      <c r="I2919" t="s">
        <v>10525</v>
      </c>
      <c r="J2919">
        <v>0.32485000000000003</v>
      </c>
      <c r="K2919">
        <v>1</v>
      </c>
      <c r="L2919">
        <v>1</v>
      </c>
      <c r="M2919">
        <v>1</v>
      </c>
      <c r="N2919">
        <v>1</v>
      </c>
      <c r="O2919" t="s">
        <v>225</v>
      </c>
      <c r="P2919">
        <v>0</v>
      </c>
      <c r="Q2919">
        <v>1</v>
      </c>
      <c r="R2919">
        <v>15600</v>
      </c>
      <c r="S2919" t="s">
        <v>223</v>
      </c>
      <c r="T2919">
        <v>15600</v>
      </c>
      <c r="U2919" t="s">
        <v>10522</v>
      </c>
      <c r="V2919" t="s">
        <v>455</v>
      </c>
      <c r="W2919" t="s">
        <v>225</v>
      </c>
      <c r="X2919" t="s">
        <v>225</v>
      </c>
      <c r="Y2919">
        <v>15600</v>
      </c>
      <c r="AB2919">
        <v>1</v>
      </c>
      <c r="AC2919">
        <v>1</v>
      </c>
      <c r="AD2919">
        <v>3</v>
      </c>
      <c r="AE2919">
        <v>1306</v>
      </c>
      <c r="AF2919">
        <v>1.75</v>
      </c>
      <c r="AQ2919">
        <v>1</v>
      </c>
      <c r="AR2919">
        <f t="shared" si="45"/>
        <v>9.68</v>
      </c>
      <c r="AS2919">
        <v>1</v>
      </c>
      <c r="AT2919" t="s">
        <v>134</v>
      </c>
      <c r="AU2919">
        <v>43</v>
      </c>
    </row>
    <row r="2920" spans="1:47">
      <c r="A2920" t="s">
        <v>10388</v>
      </c>
      <c r="C2920">
        <v>310</v>
      </c>
      <c r="D2920" t="s">
        <v>1663</v>
      </c>
      <c r="E2920">
        <v>903</v>
      </c>
      <c r="F2920" t="s">
        <v>821</v>
      </c>
      <c r="G2920" t="s">
        <v>10389</v>
      </c>
      <c r="H2920" t="s">
        <v>833</v>
      </c>
      <c r="I2920" t="s">
        <v>10390</v>
      </c>
      <c r="J2920">
        <v>5.4000000000000001E-4</v>
      </c>
      <c r="K2920">
        <v>0</v>
      </c>
      <c r="L2920">
        <v>0</v>
      </c>
      <c r="M2920">
        <v>0</v>
      </c>
      <c r="N2920">
        <v>0</v>
      </c>
      <c r="P2920">
        <v>0</v>
      </c>
      <c r="Q2920">
        <v>0</v>
      </c>
      <c r="R2920">
        <v>0</v>
      </c>
      <c r="S2920" t="s">
        <v>223</v>
      </c>
      <c r="T2920">
        <v>0</v>
      </c>
      <c r="U2920" t="s">
        <v>10388</v>
      </c>
      <c r="Y2920">
        <v>0</v>
      </c>
      <c r="Z2920" t="s">
        <v>297</v>
      </c>
      <c r="AA2920" t="s">
        <v>223</v>
      </c>
      <c r="AB2920">
        <v>0</v>
      </c>
      <c r="AC2920">
        <v>0</v>
      </c>
      <c r="AD2920">
        <v>0</v>
      </c>
      <c r="AE2920">
        <v>0</v>
      </c>
      <c r="AF2920">
        <v>0</v>
      </c>
      <c r="AQ2920">
        <v>0</v>
      </c>
      <c r="AR2920">
        <f t="shared" si="45"/>
        <v>0</v>
      </c>
      <c r="AS2920">
        <v>1</v>
      </c>
      <c r="AT2920" t="s">
        <v>133</v>
      </c>
      <c r="AU2920">
        <v>42</v>
      </c>
    </row>
    <row r="2921" spans="1:47">
      <c r="A2921" t="s">
        <v>10526</v>
      </c>
      <c r="C2921">
        <v>310</v>
      </c>
      <c r="D2921" t="s">
        <v>10527</v>
      </c>
      <c r="E2921">
        <v>101</v>
      </c>
      <c r="F2921" t="s">
        <v>10528</v>
      </c>
      <c r="G2921" t="s">
        <v>422</v>
      </c>
      <c r="H2921" t="s">
        <v>220</v>
      </c>
      <c r="I2921" t="s">
        <v>10529</v>
      </c>
      <c r="J2921">
        <v>0.25276999999999999</v>
      </c>
      <c r="K2921">
        <v>1</v>
      </c>
      <c r="L2921">
        <v>1</v>
      </c>
      <c r="M2921">
        <v>1</v>
      </c>
      <c r="N2921">
        <v>1</v>
      </c>
      <c r="O2921" t="s">
        <v>225</v>
      </c>
      <c r="P2921">
        <v>0</v>
      </c>
      <c r="Q2921">
        <v>1</v>
      </c>
      <c r="R2921">
        <v>8600</v>
      </c>
      <c r="S2921" t="s">
        <v>223</v>
      </c>
      <c r="T2921">
        <v>8600</v>
      </c>
      <c r="U2921" t="s">
        <v>10526</v>
      </c>
      <c r="V2921" t="s">
        <v>455</v>
      </c>
      <c r="W2921" t="s">
        <v>225</v>
      </c>
      <c r="X2921" t="s">
        <v>225</v>
      </c>
      <c r="Y2921">
        <v>8600</v>
      </c>
      <c r="AB2921">
        <v>1</v>
      </c>
      <c r="AC2921">
        <v>1</v>
      </c>
      <c r="AD2921">
        <v>3</v>
      </c>
      <c r="AE2921">
        <v>1438</v>
      </c>
      <c r="AF2921">
        <v>1.75</v>
      </c>
      <c r="AQ2921">
        <v>1</v>
      </c>
      <c r="AR2921">
        <f t="shared" si="45"/>
        <v>9.68</v>
      </c>
      <c r="AS2921">
        <v>1</v>
      </c>
      <c r="AT2921" t="s">
        <v>134</v>
      </c>
      <c r="AU2921">
        <v>43</v>
      </c>
    </row>
    <row r="2922" spans="1:47">
      <c r="A2922" t="s">
        <v>10530</v>
      </c>
      <c r="C2922">
        <v>310</v>
      </c>
      <c r="D2922" t="s">
        <v>10531</v>
      </c>
      <c r="E2922">
        <v>101</v>
      </c>
      <c r="F2922" t="s">
        <v>10532</v>
      </c>
      <c r="G2922" t="s">
        <v>219</v>
      </c>
      <c r="H2922" t="s">
        <v>220</v>
      </c>
      <c r="I2922" t="s">
        <v>10533</v>
      </c>
      <c r="J2922">
        <v>0.12648999999999999</v>
      </c>
      <c r="K2922">
        <v>1</v>
      </c>
      <c r="L2922">
        <v>1</v>
      </c>
      <c r="M2922">
        <v>1</v>
      </c>
      <c r="N2922">
        <v>1</v>
      </c>
      <c r="O2922" t="s">
        <v>225</v>
      </c>
      <c r="P2922">
        <v>0</v>
      </c>
      <c r="Q2922">
        <v>2</v>
      </c>
      <c r="R2922">
        <v>21200</v>
      </c>
      <c r="S2922" t="s">
        <v>223</v>
      </c>
      <c r="T2922">
        <v>21200</v>
      </c>
      <c r="U2922" t="s">
        <v>10530</v>
      </c>
      <c r="V2922" t="s">
        <v>413</v>
      </c>
      <c r="W2922" t="s">
        <v>225</v>
      </c>
      <c r="X2922" t="s">
        <v>225</v>
      </c>
      <c r="Y2922">
        <v>10600</v>
      </c>
      <c r="AB2922">
        <v>1</v>
      </c>
      <c r="AC2922">
        <v>1</v>
      </c>
      <c r="AD2922">
        <v>3</v>
      </c>
      <c r="AE2922">
        <v>1944</v>
      </c>
      <c r="AF2922">
        <v>2</v>
      </c>
      <c r="AQ2922">
        <v>1</v>
      </c>
      <c r="AR2922">
        <f t="shared" si="45"/>
        <v>9.68</v>
      </c>
      <c r="AS2922">
        <v>1</v>
      </c>
      <c r="AT2922" t="s">
        <v>136</v>
      </c>
      <c r="AU2922">
        <v>45</v>
      </c>
    </row>
    <row r="2923" spans="1:47">
      <c r="A2923" t="s">
        <v>248</v>
      </c>
      <c r="C2923">
        <v>310</v>
      </c>
      <c r="E2923">
        <v>0</v>
      </c>
      <c r="J2923">
        <v>6.7200000000000003E-3</v>
      </c>
      <c r="K2923">
        <v>0</v>
      </c>
      <c r="L2923">
        <v>0</v>
      </c>
      <c r="M2923">
        <v>0</v>
      </c>
      <c r="N2923">
        <v>0</v>
      </c>
      <c r="P2923">
        <v>0</v>
      </c>
      <c r="Q2923">
        <v>0</v>
      </c>
      <c r="R2923">
        <v>0</v>
      </c>
      <c r="S2923" t="s">
        <v>249</v>
      </c>
      <c r="T2923">
        <v>0</v>
      </c>
      <c r="Y2923">
        <v>0</v>
      </c>
      <c r="AB2923">
        <v>0</v>
      </c>
      <c r="AC2923">
        <v>0</v>
      </c>
      <c r="AD2923">
        <v>0</v>
      </c>
      <c r="AE2923">
        <v>0</v>
      </c>
      <c r="AF2923">
        <v>0</v>
      </c>
      <c r="AQ2923">
        <v>0</v>
      </c>
      <c r="AR2923">
        <f t="shared" si="45"/>
        <v>0</v>
      </c>
      <c r="AS2923">
        <v>1</v>
      </c>
      <c r="AT2923" t="s">
        <v>134</v>
      </c>
      <c r="AU2923">
        <v>43</v>
      </c>
    </row>
    <row r="2924" spans="1:47">
      <c r="A2924" t="s">
        <v>10534</v>
      </c>
      <c r="C2924">
        <v>310</v>
      </c>
      <c r="D2924" t="s">
        <v>10535</v>
      </c>
      <c r="E2924">
        <v>903</v>
      </c>
      <c r="F2924" t="s">
        <v>821</v>
      </c>
      <c r="G2924" t="s">
        <v>219</v>
      </c>
      <c r="H2924" t="s">
        <v>833</v>
      </c>
      <c r="I2924" t="s">
        <v>10536</v>
      </c>
      <c r="J2924">
        <v>7.7410199999999998</v>
      </c>
      <c r="K2924">
        <v>0</v>
      </c>
      <c r="L2924">
        <v>0</v>
      </c>
      <c r="M2924">
        <v>1</v>
      </c>
      <c r="N2924">
        <v>1</v>
      </c>
      <c r="O2924" t="s">
        <v>659</v>
      </c>
      <c r="P2924">
        <v>0</v>
      </c>
      <c r="Q2924">
        <v>0</v>
      </c>
      <c r="R2924">
        <v>0</v>
      </c>
      <c r="S2924" t="s">
        <v>223</v>
      </c>
      <c r="T2924">
        <v>0</v>
      </c>
      <c r="U2924" t="s">
        <v>10534</v>
      </c>
      <c r="V2924" t="s">
        <v>933</v>
      </c>
      <c r="W2924" t="s">
        <v>659</v>
      </c>
      <c r="X2924" t="s">
        <v>659</v>
      </c>
      <c r="Y2924">
        <v>0</v>
      </c>
      <c r="AB2924">
        <v>0</v>
      </c>
      <c r="AC2924">
        <v>0</v>
      </c>
      <c r="AD2924">
        <v>0</v>
      </c>
      <c r="AE2924">
        <v>0</v>
      </c>
      <c r="AF2924">
        <v>0</v>
      </c>
      <c r="AQ2924">
        <v>2</v>
      </c>
      <c r="AR2924">
        <f t="shared" si="45"/>
        <v>0</v>
      </c>
      <c r="AS2924">
        <v>1</v>
      </c>
      <c r="AT2924" t="s">
        <v>134</v>
      </c>
      <c r="AU2924">
        <v>43</v>
      </c>
    </row>
    <row r="2925" spans="1:47">
      <c r="A2925" t="s">
        <v>248</v>
      </c>
      <c r="C2925">
        <v>310</v>
      </c>
      <c r="E2925">
        <v>0</v>
      </c>
      <c r="J2925">
        <v>4.45E-3</v>
      </c>
      <c r="K2925">
        <v>0</v>
      </c>
      <c r="L2925">
        <v>0</v>
      </c>
      <c r="M2925">
        <v>0</v>
      </c>
      <c r="N2925">
        <v>0</v>
      </c>
      <c r="P2925">
        <v>0</v>
      </c>
      <c r="Q2925">
        <v>0</v>
      </c>
      <c r="R2925">
        <v>0</v>
      </c>
      <c r="S2925" t="s">
        <v>249</v>
      </c>
      <c r="T2925">
        <v>0</v>
      </c>
      <c r="Y2925">
        <v>0</v>
      </c>
      <c r="AB2925">
        <v>0</v>
      </c>
      <c r="AC2925">
        <v>0</v>
      </c>
      <c r="AD2925">
        <v>0</v>
      </c>
      <c r="AE2925">
        <v>0</v>
      </c>
      <c r="AF2925">
        <v>0</v>
      </c>
      <c r="AQ2925">
        <v>0</v>
      </c>
      <c r="AR2925">
        <f t="shared" si="45"/>
        <v>0</v>
      </c>
      <c r="AS2925">
        <v>1</v>
      </c>
      <c r="AT2925" t="s">
        <v>134</v>
      </c>
      <c r="AU2925">
        <v>43</v>
      </c>
    </row>
    <row r="2926" spans="1:47">
      <c r="A2926" t="s">
        <v>10537</v>
      </c>
      <c r="C2926">
        <v>310</v>
      </c>
      <c r="D2926" t="s">
        <v>10538</v>
      </c>
      <c r="E2926">
        <v>101</v>
      </c>
      <c r="F2926" t="s">
        <v>10539</v>
      </c>
      <c r="G2926" t="s">
        <v>219</v>
      </c>
      <c r="H2926" t="s">
        <v>220</v>
      </c>
      <c r="I2926" t="s">
        <v>10540</v>
      </c>
      <c r="J2926">
        <v>0.47082000000000002</v>
      </c>
      <c r="K2926">
        <v>1</v>
      </c>
      <c r="L2926">
        <v>1</v>
      </c>
      <c r="M2926">
        <v>1</v>
      </c>
      <c r="N2926">
        <v>1</v>
      </c>
      <c r="O2926" t="s">
        <v>225</v>
      </c>
      <c r="P2926">
        <v>0</v>
      </c>
      <c r="Q2926">
        <v>1</v>
      </c>
      <c r="R2926">
        <v>11000</v>
      </c>
      <c r="S2926" t="s">
        <v>223</v>
      </c>
      <c r="T2926">
        <v>11000</v>
      </c>
      <c r="U2926" t="s">
        <v>10537</v>
      </c>
      <c r="V2926" t="s">
        <v>455</v>
      </c>
      <c r="W2926" t="s">
        <v>225</v>
      </c>
      <c r="X2926" t="s">
        <v>225</v>
      </c>
      <c r="Y2926">
        <v>11000</v>
      </c>
      <c r="AB2926">
        <v>1</v>
      </c>
      <c r="AC2926">
        <v>1</v>
      </c>
      <c r="AD2926">
        <v>3</v>
      </c>
      <c r="AE2926">
        <v>1380</v>
      </c>
      <c r="AF2926">
        <v>1</v>
      </c>
      <c r="AQ2926">
        <v>1</v>
      </c>
      <c r="AR2926">
        <f t="shared" si="45"/>
        <v>9.68</v>
      </c>
      <c r="AS2926">
        <v>1</v>
      </c>
      <c r="AT2926" t="s">
        <v>136</v>
      </c>
      <c r="AU2926">
        <v>45</v>
      </c>
    </row>
    <row r="2927" spans="1:47">
      <c r="A2927" t="s">
        <v>10541</v>
      </c>
      <c r="C2927">
        <v>310</v>
      </c>
      <c r="D2927" t="s">
        <v>10542</v>
      </c>
      <c r="E2927">
        <v>101</v>
      </c>
      <c r="F2927" t="s">
        <v>10543</v>
      </c>
      <c r="G2927" t="s">
        <v>10389</v>
      </c>
      <c r="H2927" t="s">
        <v>220</v>
      </c>
      <c r="I2927" t="s">
        <v>10544</v>
      </c>
      <c r="J2927">
        <v>1.71234</v>
      </c>
      <c r="K2927">
        <v>1</v>
      </c>
      <c r="L2927">
        <v>1</v>
      </c>
      <c r="M2927">
        <v>1</v>
      </c>
      <c r="N2927">
        <v>1</v>
      </c>
      <c r="O2927" t="s">
        <v>225</v>
      </c>
      <c r="P2927">
        <v>0</v>
      </c>
      <c r="Q2927">
        <v>1</v>
      </c>
      <c r="R2927">
        <v>9100</v>
      </c>
      <c r="S2927" t="s">
        <v>223</v>
      </c>
      <c r="T2927">
        <v>9100</v>
      </c>
      <c r="U2927" t="s">
        <v>10541</v>
      </c>
      <c r="X2927" t="s">
        <v>225</v>
      </c>
      <c r="Y2927">
        <v>9100</v>
      </c>
      <c r="AB2927">
        <v>1</v>
      </c>
      <c r="AC2927">
        <v>1</v>
      </c>
      <c r="AD2927">
        <v>4</v>
      </c>
      <c r="AE2927">
        <v>2112</v>
      </c>
      <c r="AF2927">
        <v>2</v>
      </c>
      <c r="AQ2927">
        <v>1</v>
      </c>
      <c r="AR2927">
        <f t="shared" si="45"/>
        <v>9.68</v>
      </c>
      <c r="AS2927">
        <v>1</v>
      </c>
      <c r="AT2927" t="s">
        <v>133</v>
      </c>
      <c r="AU2927">
        <v>42</v>
      </c>
    </row>
    <row r="2928" spans="1:47">
      <c r="A2928" t="s">
        <v>10545</v>
      </c>
      <c r="C2928">
        <v>310</v>
      </c>
      <c r="D2928" t="s">
        <v>10546</v>
      </c>
      <c r="E2928">
        <v>101</v>
      </c>
      <c r="F2928" t="s">
        <v>10547</v>
      </c>
      <c r="G2928" t="s">
        <v>219</v>
      </c>
      <c r="H2928" t="s">
        <v>220</v>
      </c>
      <c r="I2928" t="s">
        <v>10548</v>
      </c>
      <c r="J2928">
        <v>0.16533</v>
      </c>
      <c r="K2928">
        <v>1</v>
      </c>
      <c r="L2928">
        <v>1</v>
      </c>
      <c r="M2928">
        <v>1</v>
      </c>
      <c r="N2928">
        <v>1</v>
      </c>
      <c r="O2928" t="s">
        <v>225</v>
      </c>
      <c r="P2928">
        <v>0</v>
      </c>
      <c r="Q2928">
        <v>1</v>
      </c>
      <c r="R2928">
        <v>1300</v>
      </c>
      <c r="S2928" t="s">
        <v>223</v>
      </c>
      <c r="T2928">
        <v>1300</v>
      </c>
      <c r="U2928" t="s">
        <v>10545</v>
      </c>
      <c r="V2928" t="s">
        <v>413</v>
      </c>
      <c r="W2928" t="s">
        <v>225</v>
      </c>
      <c r="X2928" t="s">
        <v>225</v>
      </c>
      <c r="Y2928">
        <v>1300</v>
      </c>
      <c r="AB2928">
        <v>1</v>
      </c>
      <c r="AC2928">
        <v>1</v>
      </c>
      <c r="AD2928">
        <v>2</v>
      </c>
      <c r="AE2928">
        <v>470</v>
      </c>
      <c r="AF2928">
        <v>1.3</v>
      </c>
      <c r="AQ2928">
        <v>1</v>
      </c>
      <c r="AR2928">
        <f t="shared" si="45"/>
        <v>9.68</v>
      </c>
      <c r="AS2928">
        <v>1</v>
      </c>
      <c r="AT2928" t="s">
        <v>136</v>
      </c>
      <c r="AU2928">
        <v>45</v>
      </c>
    </row>
    <row r="2929" spans="1:47">
      <c r="A2929" t="s">
        <v>248</v>
      </c>
      <c r="C2929">
        <v>310</v>
      </c>
      <c r="E2929">
        <v>0</v>
      </c>
      <c r="J2929">
        <v>4.9800000000000001E-3</v>
      </c>
      <c r="K2929">
        <v>0</v>
      </c>
      <c r="L2929">
        <v>0</v>
      </c>
      <c r="M2929">
        <v>0</v>
      </c>
      <c r="N2929">
        <v>0</v>
      </c>
      <c r="P2929">
        <v>0</v>
      </c>
      <c r="Q2929">
        <v>0</v>
      </c>
      <c r="R2929">
        <v>0</v>
      </c>
      <c r="S2929" t="s">
        <v>249</v>
      </c>
      <c r="T2929">
        <v>0</v>
      </c>
      <c r="Y2929">
        <v>0</v>
      </c>
      <c r="AB2929">
        <v>0</v>
      </c>
      <c r="AC2929">
        <v>0</v>
      </c>
      <c r="AD2929">
        <v>0</v>
      </c>
      <c r="AE2929">
        <v>0</v>
      </c>
      <c r="AF2929">
        <v>0</v>
      </c>
      <c r="AQ2929">
        <v>0</v>
      </c>
      <c r="AR2929">
        <f t="shared" si="45"/>
        <v>0</v>
      </c>
      <c r="AS2929">
        <v>1</v>
      </c>
      <c r="AT2929" t="s">
        <v>134</v>
      </c>
      <c r="AU2929">
        <v>43</v>
      </c>
    </row>
    <row r="2930" spans="1:47">
      <c r="A2930" t="s">
        <v>10549</v>
      </c>
      <c r="C2930">
        <v>310</v>
      </c>
      <c r="D2930" t="s">
        <v>10550</v>
      </c>
      <c r="E2930">
        <v>101</v>
      </c>
      <c r="F2930" t="s">
        <v>10502</v>
      </c>
      <c r="G2930" t="s">
        <v>422</v>
      </c>
      <c r="H2930" t="s">
        <v>220</v>
      </c>
      <c r="I2930" t="s">
        <v>10551</v>
      </c>
      <c r="J2930">
        <v>0.79420000000000002</v>
      </c>
      <c r="K2930">
        <v>0</v>
      </c>
      <c r="L2930">
        <v>0</v>
      </c>
      <c r="M2930">
        <v>1</v>
      </c>
      <c r="N2930">
        <v>1</v>
      </c>
      <c r="O2930" t="s">
        <v>659</v>
      </c>
      <c r="P2930">
        <v>1</v>
      </c>
      <c r="Q2930">
        <v>1</v>
      </c>
      <c r="R2930">
        <v>6200</v>
      </c>
      <c r="S2930" t="s">
        <v>223</v>
      </c>
      <c r="T2930">
        <v>0</v>
      </c>
      <c r="U2930" t="s">
        <v>10549</v>
      </c>
      <c r="V2930" t="s">
        <v>933</v>
      </c>
      <c r="W2930" t="s">
        <v>659</v>
      </c>
      <c r="X2930" t="s">
        <v>659</v>
      </c>
      <c r="Y2930">
        <v>6200</v>
      </c>
      <c r="AB2930">
        <v>0</v>
      </c>
      <c r="AC2930">
        <v>0</v>
      </c>
      <c r="AD2930">
        <v>4</v>
      </c>
      <c r="AE2930">
        <v>3249</v>
      </c>
      <c r="AF2930">
        <v>3</v>
      </c>
      <c r="AQ2930">
        <v>1</v>
      </c>
      <c r="AR2930">
        <f t="shared" si="45"/>
        <v>0</v>
      </c>
      <c r="AS2930">
        <v>1</v>
      </c>
      <c r="AT2930" t="s">
        <v>133</v>
      </c>
      <c r="AU2930">
        <v>42</v>
      </c>
    </row>
    <row r="2931" spans="1:47">
      <c r="A2931" t="s">
        <v>10552</v>
      </c>
      <c r="C2931">
        <v>310</v>
      </c>
      <c r="D2931" t="s">
        <v>10553</v>
      </c>
      <c r="E2931">
        <v>101</v>
      </c>
      <c r="F2931" t="s">
        <v>10554</v>
      </c>
      <c r="G2931" t="s">
        <v>422</v>
      </c>
      <c r="H2931" t="s">
        <v>220</v>
      </c>
      <c r="I2931" t="s">
        <v>10555</v>
      </c>
      <c r="J2931">
        <v>0.27672000000000002</v>
      </c>
      <c r="K2931">
        <v>0</v>
      </c>
      <c r="L2931">
        <v>0</v>
      </c>
      <c r="M2931">
        <v>1</v>
      </c>
      <c r="N2931">
        <v>1</v>
      </c>
      <c r="O2931" t="s">
        <v>659</v>
      </c>
      <c r="P2931">
        <v>1</v>
      </c>
      <c r="Q2931">
        <v>1</v>
      </c>
      <c r="R2931">
        <v>18700</v>
      </c>
      <c r="S2931" t="s">
        <v>223</v>
      </c>
      <c r="T2931">
        <v>0</v>
      </c>
      <c r="U2931" t="s">
        <v>10552</v>
      </c>
      <c r="V2931" t="s">
        <v>933</v>
      </c>
      <c r="W2931" t="s">
        <v>659</v>
      </c>
      <c r="X2931" t="s">
        <v>659</v>
      </c>
      <c r="Y2931">
        <v>18700</v>
      </c>
      <c r="AB2931">
        <v>0</v>
      </c>
      <c r="AC2931">
        <v>0</v>
      </c>
      <c r="AD2931">
        <v>3</v>
      </c>
      <c r="AE2931">
        <v>1332</v>
      </c>
      <c r="AF2931">
        <v>1</v>
      </c>
      <c r="AQ2931">
        <v>1</v>
      </c>
      <c r="AR2931">
        <f t="shared" si="45"/>
        <v>0</v>
      </c>
      <c r="AS2931">
        <v>1</v>
      </c>
      <c r="AT2931" t="s">
        <v>134</v>
      </c>
      <c r="AU2931">
        <v>43</v>
      </c>
    </row>
    <row r="2932" spans="1:47">
      <c r="A2932" t="s">
        <v>10556</v>
      </c>
      <c r="C2932">
        <v>310</v>
      </c>
      <c r="D2932" t="s">
        <v>10557</v>
      </c>
      <c r="E2932">
        <v>101</v>
      </c>
      <c r="F2932" t="s">
        <v>10558</v>
      </c>
      <c r="G2932" t="s">
        <v>1783</v>
      </c>
      <c r="H2932" t="s">
        <v>220</v>
      </c>
      <c r="I2932" t="s">
        <v>10559</v>
      </c>
      <c r="J2932">
        <v>7.7840000000000006E-2</v>
      </c>
      <c r="K2932">
        <v>1</v>
      </c>
      <c r="L2932">
        <v>1</v>
      </c>
      <c r="M2932">
        <v>1</v>
      </c>
      <c r="N2932">
        <v>1</v>
      </c>
      <c r="O2932" t="s">
        <v>225</v>
      </c>
      <c r="P2932">
        <v>0</v>
      </c>
      <c r="Q2932">
        <v>1</v>
      </c>
      <c r="R2932">
        <v>1900</v>
      </c>
      <c r="S2932" t="s">
        <v>223</v>
      </c>
      <c r="T2932">
        <v>1900</v>
      </c>
      <c r="U2932" t="s">
        <v>10556</v>
      </c>
      <c r="V2932" t="s">
        <v>413</v>
      </c>
      <c r="W2932" t="s">
        <v>225</v>
      </c>
      <c r="X2932" t="s">
        <v>225</v>
      </c>
      <c r="Y2932">
        <v>1900</v>
      </c>
      <c r="AB2932">
        <v>1</v>
      </c>
      <c r="AC2932">
        <v>1</v>
      </c>
      <c r="AD2932">
        <v>2</v>
      </c>
      <c r="AE2932">
        <v>808</v>
      </c>
      <c r="AF2932">
        <v>1.5</v>
      </c>
      <c r="AQ2932">
        <v>1</v>
      </c>
      <c r="AR2932">
        <f t="shared" si="45"/>
        <v>9.68</v>
      </c>
      <c r="AS2932">
        <v>1</v>
      </c>
      <c r="AT2932" t="s">
        <v>136</v>
      </c>
      <c r="AU2932">
        <v>45</v>
      </c>
    </row>
    <row r="2933" spans="1:47">
      <c r="A2933" t="s">
        <v>248</v>
      </c>
      <c r="C2933">
        <v>310</v>
      </c>
      <c r="E2933">
        <v>0</v>
      </c>
      <c r="J2933">
        <v>5.4000000000000003E-3</v>
      </c>
      <c r="K2933">
        <v>0</v>
      </c>
      <c r="L2933">
        <v>0</v>
      </c>
      <c r="M2933">
        <v>0</v>
      </c>
      <c r="N2933">
        <v>0</v>
      </c>
      <c r="P2933">
        <v>0</v>
      </c>
      <c r="Q2933">
        <v>0</v>
      </c>
      <c r="R2933">
        <v>0</v>
      </c>
      <c r="S2933" t="s">
        <v>249</v>
      </c>
      <c r="T2933">
        <v>0</v>
      </c>
      <c r="Y2933">
        <v>0</v>
      </c>
      <c r="AB2933">
        <v>0</v>
      </c>
      <c r="AC2933">
        <v>0</v>
      </c>
      <c r="AD2933">
        <v>0</v>
      </c>
      <c r="AE2933">
        <v>0</v>
      </c>
      <c r="AF2933">
        <v>0</v>
      </c>
      <c r="AQ2933">
        <v>0</v>
      </c>
      <c r="AR2933">
        <f t="shared" si="45"/>
        <v>0</v>
      </c>
      <c r="AS2933">
        <v>1</v>
      </c>
      <c r="AT2933" t="s">
        <v>134</v>
      </c>
      <c r="AU2933">
        <v>43</v>
      </c>
    </row>
    <row r="2934" spans="1:47">
      <c r="A2934" t="s">
        <v>10560</v>
      </c>
      <c r="C2934">
        <v>310</v>
      </c>
      <c r="D2934" t="s">
        <v>10561</v>
      </c>
      <c r="E2934">
        <v>903</v>
      </c>
      <c r="F2934" t="s">
        <v>10562</v>
      </c>
      <c r="G2934" t="s">
        <v>219</v>
      </c>
      <c r="H2934" t="s">
        <v>10563</v>
      </c>
      <c r="I2934" t="s">
        <v>10564</v>
      </c>
      <c r="J2934">
        <v>6.3428100000000001</v>
      </c>
      <c r="K2934">
        <v>0</v>
      </c>
      <c r="L2934">
        <v>0</v>
      </c>
      <c r="M2934">
        <v>9</v>
      </c>
      <c r="N2934">
        <v>9</v>
      </c>
      <c r="O2934" t="s">
        <v>659</v>
      </c>
      <c r="P2934">
        <v>2</v>
      </c>
      <c r="Q2934">
        <v>9</v>
      </c>
      <c r="R2934">
        <v>291000</v>
      </c>
      <c r="S2934" t="s">
        <v>223</v>
      </c>
      <c r="T2934">
        <v>0</v>
      </c>
      <c r="U2934" t="s">
        <v>10560</v>
      </c>
      <c r="V2934" t="s">
        <v>933</v>
      </c>
      <c r="W2934" t="s">
        <v>659</v>
      </c>
      <c r="X2934" t="s">
        <v>659</v>
      </c>
      <c r="Y2934">
        <v>32333.33</v>
      </c>
      <c r="AB2934">
        <v>0</v>
      </c>
      <c r="AC2934">
        <v>0</v>
      </c>
      <c r="AD2934">
        <v>0</v>
      </c>
      <c r="AE2934">
        <v>1272</v>
      </c>
      <c r="AF2934">
        <v>1</v>
      </c>
      <c r="AQ2934">
        <v>1</v>
      </c>
      <c r="AR2934">
        <f t="shared" si="45"/>
        <v>0</v>
      </c>
      <c r="AS2934">
        <v>1</v>
      </c>
      <c r="AT2934" t="s">
        <v>134</v>
      </c>
      <c r="AU2934">
        <v>43</v>
      </c>
    </row>
    <row r="2935" spans="1:47">
      <c r="A2935" t="s">
        <v>10565</v>
      </c>
      <c r="C2935">
        <v>310</v>
      </c>
      <c r="D2935" t="s">
        <v>10566</v>
      </c>
      <c r="E2935">
        <v>101</v>
      </c>
      <c r="F2935" t="s">
        <v>10567</v>
      </c>
      <c r="H2935" t="s">
        <v>220</v>
      </c>
      <c r="I2935" t="s">
        <v>10568</v>
      </c>
      <c r="J2935">
        <v>0.52329000000000003</v>
      </c>
      <c r="K2935">
        <v>0</v>
      </c>
      <c r="L2935">
        <v>0</v>
      </c>
      <c r="M2935">
        <v>1</v>
      </c>
      <c r="N2935">
        <v>1</v>
      </c>
      <c r="O2935" t="s">
        <v>659</v>
      </c>
      <c r="P2935">
        <v>1</v>
      </c>
      <c r="Q2935">
        <v>1</v>
      </c>
      <c r="R2935">
        <v>3300</v>
      </c>
      <c r="S2935" t="s">
        <v>223</v>
      </c>
      <c r="T2935">
        <v>0</v>
      </c>
      <c r="U2935" t="s">
        <v>10565</v>
      </c>
      <c r="V2935" t="s">
        <v>933</v>
      </c>
      <c r="W2935" t="s">
        <v>659</v>
      </c>
      <c r="X2935" t="s">
        <v>659</v>
      </c>
      <c r="Y2935">
        <v>3300</v>
      </c>
      <c r="AB2935">
        <v>0</v>
      </c>
      <c r="AC2935">
        <v>0</v>
      </c>
      <c r="AD2935">
        <v>3</v>
      </c>
      <c r="AE2935">
        <v>1619</v>
      </c>
      <c r="AF2935">
        <v>1.75</v>
      </c>
      <c r="AQ2935">
        <v>1</v>
      </c>
      <c r="AR2935">
        <f t="shared" si="45"/>
        <v>0</v>
      </c>
      <c r="AS2935">
        <v>1</v>
      </c>
      <c r="AT2935" t="s">
        <v>134</v>
      </c>
      <c r="AU2935">
        <v>43</v>
      </c>
    </row>
    <row r="2936" spans="1:47">
      <c r="A2936" t="s">
        <v>10569</v>
      </c>
      <c r="C2936">
        <v>310</v>
      </c>
      <c r="D2936" t="s">
        <v>10570</v>
      </c>
      <c r="E2936">
        <v>101</v>
      </c>
      <c r="F2936" t="s">
        <v>10571</v>
      </c>
      <c r="G2936" t="s">
        <v>219</v>
      </c>
      <c r="H2936" t="s">
        <v>220</v>
      </c>
      <c r="I2936" t="s">
        <v>10572</v>
      </c>
      <c r="J2936">
        <v>9.2429999999999998E-2</v>
      </c>
      <c r="K2936">
        <v>1</v>
      </c>
      <c r="L2936">
        <v>1</v>
      </c>
      <c r="M2936">
        <v>1</v>
      </c>
      <c r="N2936">
        <v>1</v>
      </c>
      <c r="O2936" t="s">
        <v>225</v>
      </c>
      <c r="P2936">
        <v>0</v>
      </c>
      <c r="Q2936">
        <v>1</v>
      </c>
      <c r="R2936">
        <v>4700</v>
      </c>
      <c r="S2936" t="s">
        <v>223</v>
      </c>
      <c r="T2936">
        <v>4700</v>
      </c>
      <c r="U2936" t="s">
        <v>10569</v>
      </c>
      <c r="V2936" t="s">
        <v>455</v>
      </c>
      <c r="W2936" t="s">
        <v>225</v>
      </c>
      <c r="X2936" t="s">
        <v>225</v>
      </c>
      <c r="Y2936">
        <v>4700</v>
      </c>
      <c r="AB2936">
        <v>1</v>
      </c>
      <c r="AC2936">
        <v>1</v>
      </c>
      <c r="AD2936">
        <v>4</v>
      </c>
      <c r="AE2936">
        <v>1662</v>
      </c>
      <c r="AF2936">
        <v>2</v>
      </c>
      <c r="AQ2936">
        <v>1</v>
      </c>
      <c r="AR2936">
        <f t="shared" si="45"/>
        <v>9.68</v>
      </c>
      <c r="AS2936">
        <v>1</v>
      </c>
      <c r="AT2936" t="s">
        <v>136</v>
      </c>
      <c r="AU2936">
        <v>45</v>
      </c>
    </row>
    <row r="2937" spans="1:47">
      <c r="A2937" t="s">
        <v>10573</v>
      </c>
      <c r="C2937">
        <v>310</v>
      </c>
      <c r="D2937" t="s">
        <v>10574</v>
      </c>
      <c r="E2937">
        <v>101</v>
      </c>
      <c r="F2937" t="s">
        <v>10575</v>
      </c>
      <c r="G2937" t="s">
        <v>219</v>
      </c>
      <c r="H2937" t="s">
        <v>220</v>
      </c>
      <c r="I2937" t="s">
        <v>10576</v>
      </c>
      <c r="J2937">
        <v>8.659E-2</v>
      </c>
      <c r="K2937">
        <v>1</v>
      </c>
      <c r="L2937">
        <v>1</v>
      </c>
      <c r="M2937">
        <v>1</v>
      </c>
      <c r="N2937">
        <v>1</v>
      </c>
      <c r="O2937" t="s">
        <v>225</v>
      </c>
      <c r="P2937">
        <v>0</v>
      </c>
      <c r="Q2937">
        <v>1</v>
      </c>
      <c r="R2937">
        <v>3000</v>
      </c>
      <c r="S2937" t="s">
        <v>223</v>
      </c>
      <c r="T2937">
        <v>3000</v>
      </c>
      <c r="U2937" t="s">
        <v>10573</v>
      </c>
      <c r="V2937" t="s">
        <v>413</v>
      </c>
      <c r="W2937" t="s">
        <v>225</v>
      </c>
      <c r="X2937" t="s">
        <v>225</v>
      </c>
      <c r="Y2937">
        <v>3000</v>
      </c>
      <c r="AB2937">
        <v>1</v>
      </c>
      <c r="AC2937">
        <v>1</v>
      </c>
      <c r="AD2937">
        <v>2</v>
      </c>
      <c r="AE2937">
        <v>825</v>
      </c>
      <c r="AF2937">
        <v>1</v>
      </c>
      <c r="AQ2937">
        <v>1</v>
      </c>
      <c r="AR2937">
        <f t="shared" si="45"/>
        <v>9.68</v>
      </c>
      <c r="AS2937">
        <v>1</v>
      </c>
      <c r="AT2937" t="s">
        <v>136</v>
      </c>
      <c r="AU2937">
        <v>45</v>
      </c>
    </row>
    <row r="2938" spans="1:47">
      <c r="A2938" t="s">
        <v>10577</v>
      </c>
      <c r="C2938">
        <v>310</v>
      </c>
      <c r="D2938" t="s">
        <v>10578</v>
      </c>
      <c r="E2938">
        <v>342</v>
      </c>
      <c r="F2938" t="s">
        <v>10579</v>
      </c>
      <c r="H2938" t="s">
        <v>10580</v>
      </c>
      <c r="I2938" t="s">
        <v>10581</v>
      </c>
      <c r="J2938">
        <v>1.87039</v>
      </c>
      <c r="K2938">
        <v>0</v>
      </c>
      <c r="L2938">
        <v>0</v>
      </c>
      <c r="M2938">
        <v>1</v>
      </c>
      <c r="N2938">
        <v>1</v>
      </c>
      <c r="O2938" t="s">
        <v>659</v>
      </c>
      <c r="P2938">
        <v>2</v>
      </c>
      <c r="Q2938">
        <v>1</v>
      </c>
      <c r="R2938">
        <v>1900</v>
      </c>
      <c r="S2938" t="s">
        <v>223</v>
      </c>
      <c r="T2938">
        <v>0</v>
      </c>
      <c r="U2938" t="s">
        <v>10577</v>
      </c>
      <c r="V2938" t="s">
        <v>933</v>
      </c>
      <c r="W2938" t="s">
        <v>659</v>
      </c>
      <c r="X2938" t="s">
        <v>659</v>
      </c>
      <c r="Y2938">
        <v>1900</v>
      </c>
      <c r="AB2938">
        <v>0</v>
      </c>
      <c r="AC2938">
        <v>0</v>
      </c>
      <c r="AD2938">
        <v>0</v>
      </c>
      <c r="AE2938">
        <v>4766</v>
      </c>
      <c r="AF2938">
        <v>2</v>
      </c>
      <c r="AQ2938">
        <v>1</v>
      </c>
      <c r="AR2938">
        <f t="shared" si="45"/>
        <v>0</v>
      </c>
      <c r="AS2938">
        <v>1</v>
      </c>
      <c r="AT2938" t="s">
        <v>134</v>
      </c>
      <c r="AU2938">
        <v>43</v>
      </c>
    </row>
    <row r="2939" spans="1:47">
      <c r="A2939" t="s">
        <v>10582</v>
      </c>
      <c r="C2939">
        <v>310</v>
      </c>
      <c r="D2939" t="s">
        <v>10583</v>
      </c>
      <c r="E2939">
        <v>140</v>
      </c>
      <c r="F2939" t="s">
        <v>10584</v>
      </c>
      <c r="G2939" t="s">
        <v>422</v>
      </c>
      <c r="H2939" t="s">
        <v>10585</v>
      </c>
      <c r="I2939" t="s">
        <v>10586</v>
      </c>
      <c r="J2939">
        <v>0.24920999999999999</v>
      </c>
      <c r="K2939">
        <v>0</v>
      </c>
      <c r="L2939">
        <v>0</v>
      </c>
      <c r="M2939">
        <v>1</v>
      </c>
      <c r="N2939">
        <v>1</v>
      </c>
      <c r="O2939" t="s">
        <v>659</v>
      </c>
      <c r="P2939">
        <v>2</v>
      </c>
      <c r="Q2939">
        <v>1</v>
      </c>
      <c r="R2939">
        <v>11100</v>
      </c>
      <c r="S2939" t="s">
        <v>223</v>
      </c>
      <c r="T2939">
        <v>0</v>
      </c>
      <c r="U2939" t="s">
        <v>10582</v>
      </c>
      <c r="V2939" t="s">
        <v>933</v>
      </c>
      <c r="W2939" t="s">
        <v>659</v>
      </c>
      <c r="X2939" t="s">
        <v>659</v>
      </c>
      <c r="Y2939">
        <v>11100</v>
      </c>
      <c r="AB2939">
        <v>0</v>
      </c>
      <c r="AC2939">
        <v>0</v>
      </c>
      <c r="AD2939">
        <v>1</v>
      </c>
      <c r="AE2939">
        <v>2456</v>
      </c>
      <c r="AF2939">
        <v>1.5</v>
      </c>
      <c r="AQ2939">
        <v>1</v>
      </c>
      <c r="AR2939">
        <f t="shared" si="45"/>
        <v>0</v>
      </c>
      <c r="AS2939">
        <v>1</v>
      </c>
      <c r="AT2939" t="s">
        <v>133</v>
      </c>
      <c r="AU2939">
        <v>42</v>
      </c>
    </row>
    <row r="2940" spans="1:47">
      <c r="A2940" t="s">
        <v>10587</v>
      </c>
      <c r="C2940">
        <v>310</v>
      </c>
      <c r="D2940" t="s">
        <v>10588</v>
      </c>
      <c r="E2940">
        <v>101</v>
      </c>
      <c r="F2940" t="s">
        <v>10589</v>
      </c>
      <c r="G2940" t="s">
        <v>219</v>
      </c>
      <c r="H2940" t="s">
        <v>220</v>
      </c>
      <c r="I2940" t="s">
        <v>10590</v>
      </c>
      <c r="J2940">
        <v>0.11573</v>
      </c>
      <c r="K2940">
        <v>1</v>
      </c>
      <c r="L2940">
        <v>1</v>
      </c>
      <c r="M2940">
        <v>1</v>
      </c>
      <c r="N2940">
        <v>1</v>
      </c>
      <c r="O2940" t="s">
        <v>225</v>
      </c>
      <c r="P2940">
        <v>0</v>
      </c>
      <c r="Q2940">
        <v>1</v>
      </c>
      <c r="R2940">
        <v>3100</v>
      </c>
      <c r="S2940" t="s">
        <v>223</v>
      </c>
      <c r="T2940">
        <v>3100</v>
      </c>
      <c r="U2940" t="s">
        <v>10587</v>
      </c>
      <c r="V2940" t="s">
        <v>413</v>
      </c>
      <c r="W2940" t="s">
        <v>225</v>
      </c>
      <c r="X2940" t="s">
        <v>225</v>
      </c>
      <c r="Y2940">
        <v>3100</v>
      </c>
      <c r="AB2940">
        <v>1</v>
      </c>
      <c r="AC2940">
        <v>1</v>
      </c>
      <c r="AD2940">
        <v>2</v>
      </c>
      <c r="AE2940">
        <v>1476</v>
      </c>
      <c r="AF2940">
        <v>2</v>
      </c>
      <c r="AQ2940">
        <v>1</v>
      </c>
      <c r="AR2940">
        <f t="shared" si="45"/>
        <v>9.68</v>
      </c>
      <c r="AS2940">
        <v>1</v>
      </c>
      <c r="AT2940" t="s">
        <v>136</v>
      </c>
      <c r="AU2940">
        <v>45</v>
      </c>
    </row>
    <row r="2941" spans="1:47">
      <c r="A2941" t="s">
        <v>248</v>
      </c>
      <c r="C2941">
        <v>310</v>
      </c>
      <c r="E2941">
        <v>0</v>
      </c>
      <c r="J2941">
        <v>1.3690000000000001E-2</v>
      </c>
      <c r="K2941">
        <v>0</v>
      </c>
      <c r="L2941">
        <v>0</v>
      </c>
      <c r="M2941">
        <v>0</v>
      </c>
      <c r="N2941">
        <v>0</v>
      </c>
      <c r="P2941">
        <v>0</v>
      </c>
      <c r="Q2941">
        <v>0</v>
      </c>
      <c r="R2941">
        <v>0</v>
      </c>
      <c r="S2941" t="s">
        <v>249</v>
      </c>
      <c r="T2941">
        <v>0</v>
      </c>
      <c r="Y2941">
        <v>0</v>
      </c>
      <c r="AB2941">
        <v>0</v>
      </c>
      <c r="AC2941">
        <v>0</v>
      </c>
      <c r="AD2941">
        <v>0</v>
      </c>
      <c r="AE2941">
        <v>0</v>
      </c>
      <c r="AF2941">
        <v>0</v>
      </c>
      <c r="AQ2941">
        <v>0</v>
      </c>
      <c r="AR2941">
        <f t="shared" si="45"/>
        <v>0</v>
      </c>
      <c r="AS2941">
        <v>1</v>
      </c>
      <c r="AT2941" t="s">
        <v>134</v>
      </c>
      <c r="AU2941">
        <v>43</v>
      </c>
    </row>
    <row r="2942" spans="1:47">
      <c r="A2942" t="s">
        <v>10591</v>
      </c>
      <c r="C2942">
        <v>310</v>
      </c>
      <c r="D2942" t="s">
        <v>10592</v>
      </c>
      <c r="E2942">
        <v>101</v>
      </c>
      <c r="F2942" t="s">
        <v>10593</v>
      </c>
      <c r="G2942" t="s">
        <v>219</v>
      </c>
      <c r="H2942" t="s">
        <v>220</v>
      </c>
      <c r="I2942" t="s">
        <v>10594</v>
      </c>
      <c r="J2942">
        <v>0.89651000000000003</v>
      </c>
      <c r="K2942">
        <v>1</v>
      </c>
      <c r="L2942">
        <v>1</v>
      </c>
      <c r="M2942">
        <v>1</v>
      </c>
      <c r="N2942">
        <v>1</v>
      </c>
      <c r="O2942" t="s">
        <v>225</v>
      </c>
      <c r="P2942">
        <v>0</v>
      </c>
      <c r="Q2942">
        <v>1</v>
      </c>
      <c r="R2942">
        <v>3300</v>
      </c>
      <c r="S2942" t="s">
        <v>223</v>
      </c>
      <c r="T2942">
        <v>3300</v>
      </c>
      <c r="U2942" t="s">
        <v>10591</v>
      </c>
      <c r="V2942" t="s">
        <v>413</v>
      </c>
      <c r="W2942" t="s">
        <v>225</v>
      </c>
      <c r="X2942" t="s">
        <v>225</v>
      </c>
      <c r="Y2942">
        <v>3300</v>
      </c>
      <c r="AB2942">
        <v>1</v>
      </c>
      <c r="AC2942">
        <v>1</v>
      </c>
      <c r="AD2942">
        <v>2</v>
      </c>
      <c r="AE2942">
        <v>1084</v>
      </c>
      <c r="AF2942">
        <v>1</v>
      </c>
      <c r="AQ2942">
        <v>1</v>
      </c>
      <c r="AR2942">
        <f t="shared" si="45"/>
        <v>9.68</v>
      </c>
      <c r="AS2942">
        <v>1</v>
      </c>
      <c r="AT2942" t="s">
        <v>136</v>
      </c>
      <c r="AU2942">
        <v>45</v>
      </c>
    </row>
    <row r="2943" spans="1:47">
      <c r="A2943" t="s">
        <v>10595</v>
      </c>
      <c r="C2943">
        <v>310</v>
      </c>
      <c r="D2943" t="s">
        <v>10596</v>
      </c>
      <c r="E2943">
        <v>101</v>
      </c>
      <c r="F2943" t="s">
        <v>10597</v>
      </c>
      <c r="G2943" t="s">
        <v>422</v>
      </c>
      <c r="H2943" t="s">
        <v>220</v>
      </c>
      <c r="I2943" t="s">
        <v>10598</v>
      </c>
      <c r="J2943">
        <v>0.17565</v>
      </c>
      <c r="K2943">
        <v>0</v>
      </c>
      <c r="L2943">
        <v>0</v>
      </c>
      <c r="M2943">
        <v>1</v>
      </c>
      <c r="N2943">
        <v>1</v>
      </c>
      <c r="O2943" t="s">
        <v>659</v>
      </c>
      <c r="P2943">
        <v>1</v>
      </c>
      <c r="Q2943">
        <v>0</v>
      </c>
      <c r="R2943">
        <v>0</v>
      </c>
      <c r="S2943" t="s">
        <v>223</v>
      </c>
      <c r="T2943">
        <v>0</v>
      </c>
      <c r="U2943" t="s">
        <v>10595</v>
      </c>
      <c r="V2943" t="s">
        <v>933</v>
      </c>
      <c r="W2943" t="s">
        <v>659</v>
      </c>
      <c r="X2943" t="s">
        <v>659</v>
      </c>
      <c r="Y2943">
        <v>0</v>
      </c>
      <c r="AB2943">
        <v>0</v>
      </c>
      <c r="AC2943">
        <v>0</v>
      </c>
      <c r="AD2943">
        <v>6</v>
      </c>
      <c r="AE2943">
        <v>1180</v>
      </c>
      <c r="AF2943">
        <v>1</v>
      </c>
      <c r="AQ2943">
        <v>1</v>
      </c>
      <c r="AR2943">
        <f t="shared" si="45"/>
        <v>0</v>
      </c>
      <c r="AS2943">
        <v>1</v>
      </c>
      <c r="AT2943" t="s">
        <v>133</v>
      </c>
      <c r="AU2943">
        <v>42</v>
      </c>
    </row>
    <row r="2944" spans="1:47">
      <c r="A2944" t="s">
        <v>10599</v>
      </c>
      <c r="C2944">
        <v>310</v>
      </c>
      <c r="D2944" t="s">
        <v>538</v>
      </c>
      <c r="E2944">
        <v>132</v>
      </c>
      <c r="F2944" t="s">
        <v>10600</v>
      </c>
      <c r="G2944" t="s">
        <v>422</v>
      </c>
      <c r="H2944" t="s">
        <v>260</v>
      </c>
      <c r="I2944" t="s">
        <v>10601</v>
      </c>
      <c r="J2944">
        <v>1.2425600000000001</v>
      </c>
      <c r="K2944">
        <v>0</v>
      </c>
      <c r="L2944">
        <v>0</v>
      </c>
      <c r="M2944">
        <v>0</v>
      </c>
      <c r="N2944">
        <v>0</v>
      </c>
      <c r="P2944">
        <v>0</v>
      </c>
      <c r="Q2944">
        <v>0</v>
      </c>
      <c r="R2944">
        <v>0</v>
      </c>
      <c r="S2944" t="s">
        <v>223</v>
      </c>
      <c r="T2944">
        <v>0</v>
      </c>
      <c r="U2944" t="s">
        <v>10599</v>
      </c>
      <c r="Y2944">
        <v>0</v>
      </c>
      <c r="AB2944">
        <v>0</v>
      </c>
      <c r="AC2944">
        <v>0</v>
      </c>
      <c r="AD2944">
        <v>0</v>
      </c>
      <c r="AE2944">
        <v>0</v>
      </c>
      <c r="AF2944">
        <v>0</v>
      </c>
      <c r="AQ2944">
        <v>1</v>
      </c>
      <c r="AR2944">
        <f t="shared" si="45"/>
        <v>0</v>
      </c>
      <c r="AS2944">
        <v>1</v>
      </c>
      <c r="AT2944" t="s">
        <v>135</v>
      </c>
      <c r="AU2944">
        <v>44</v>
      </c>
    </row>
    <row r="2945" spans="1:47">
      <c r="A2945" t="s">
        <v>10602</v>
      </c>
      <c r="C2945">
        <v>310</v>
      </c>
      <c r="D2945" t="s">
        <v>10510</v>
      </c>
      <c r="E2945">
        <v>106</v>
      </c>
      <c r="F2945" t="s">
        <v>10603</v>
      </c>
      <c r="G2945" t="s">
        <v>422</v>
      </c>
      <c r="H2945" t="s">
        <v>355</v>
      </c>
      <c r="I2945" t="s">
        <v>10604</v>
      </c>
      <c r="J2945">
        <v>8.9219999999999994E-2</v>
      </c>
      <c r="K2945">
        <v>0</v>
      </c>
      <c r="L2945">
        <v>0</v>
      </c>
      <c r="M2945">
        <v>0</v>
      </c>
      <c r="N2945">
        <v>0</v>
      </c>
      <c r="P2945">
        <v>0</v>
      </c>
      <c r="Q2945">
        <v>0</v>
      </c>
      <c r="R2945">
        <v>0</v>
      </c>
      <c r="S2945" t="s">
        <v>223</v>
      </c>
      <c r="T2945">
        <v>0</v>
      </c>
      <c r="U2945" t="s">
        <v>10602</v>
      </c>
      <c r="V2945" t="s">
        <v>933</v>
      </c>
      <c r="W2945" t="s">
        <v>659</v>
      </c>
      <c r="Y2945">
        <v>8100</v>
      </c>
      <c r="AB2945">
        <v>0</v>
      </c>
      <c r="AC2945">
        <v>0</v>
      </c>
      <c r="AD2945">
        <v>0</v>
      </c>
      <c r="AE2945">
        <v>0</v>
      </c>
      <c r="AF2945">
        <v>0</v>
      </c>
      <c r="AQ2945">
        <v>1</v>
      </c>
      <c r="AR2945">
        <f t="shared" si="45"/>
        <v>0</v>
      </c>
      <c r="AS2945">
        <v>1</v>
      </c>
      <c r="AT2945" t="s">
        <v>133</v>
      </c>
      <c r="AU2945">
        <v>42</v>
      </c>
    </row>
    <row r="2946" spans="1:47">
      <c r="A2946" t="s">
        <v>10605</v>
      </c>
      <c r="C2946">
        <v>310</v>
      </c>
      <c r="D2946" t="s">
        <v>10606</v>
      </c>
      <c r="E2946">
        <v>101</v>
      </c>
      <c r="F2946" t="s">
        <v>10607</v>
      </c>
      <c r="G2946" t="s">
        <v>422</v>
      </c>
      <c r="H2946" t="s">
        <v>220</v>
      </c>
      <c r="I2946" t="s">
        <v>10608</v>
      </c>
      <c r="J2946">
        <v>1.0680700000000001</v>
      </c>
      <c r="K2946">
        <v>0</v>
      </c>
      <c r="L2946">
        <v>0</v>
      </c>
      <c r="M2946">
        <v>1</v>
      </c>
      <c r="N2946">
        <v>1</v>
      </c>
      <c r="O2946" t="s">
        <v>659</v>
      </c>
      <c r="P2946">
        <v>1</v>
      </c>
      <c r="Q2946">
        <v>1</v>
      </c>
      <c r="R2946">
        <v>29000</v>
      </c>
      <c r="S2946" t="s">
        <v>223</v>
      </c>
      <c r="T2946">
        <v>0</v>
      </c>
      <c r="U2946" t="s">
        <v>10605</v>
      </c>
      <c r="V2946" t="s">
        <v>933</v>
      </c>
      <c r="W2946" t="s">
        <v>659</v>
      </c>
      <c r="X2946" t="s">
        <v>659</v>
      </c>
      <c r="Y2946">
        <v>29000</v>
      </c>
      <c r="AB2946">
        <v>0</v>
      </c>
      <c r="AC2946">
        <v>0</v>
      </c>
      <c r="AD2946">
        <v>3</v>
      </c>
      <c r="AE2946">
        <v>1914</v>
      </c>
      <c r="AF2946">
        <v>1.75</v>
      </c>
      <c r="AQ2946">
        <v>1</v>
      </c>
      <c r="AR2946">
        <f t="shared" ref="AR2946:AR3009" si="46">AB2946*9.68*VLOOKUP(AU2946,atten,10,FALSE)</f>
        <v>0</v>
      </c>
      <c r="AS2946">
        <v>1</v>
      </c>
      <c r="AT2946" t="s">
        <v>134</v>
      </c>
      <c r="AU2946">
        <v>43</v>
      </c>
    </row>
    <row r="2947" spans="1:47">
      <c r="A2947" t="s">
        <v>10609</v>
      </c>
      <c r="C2947">
        <v>310</v>
      </c>
      <c r="D2947" t="s">
        <v>10610</v>
      </c>
      <c r="E2947">
        <v>101</v>
      </c>
      <c r="F2947" t="s">
        <v>10611</v>
      </c>
      <c r="G2947" t="s">
        <v>219</v>
      </c>
      <c r="H2947" t="s">
        <v>220</v>
      </c>
      <c r="I2947" t="s">
        <v>10612</v>
      </c>
      <c r="J2947">
        <v>0.12876000000000001</v>
      </c>
      <c r="K2947">
        <v>1</v>
      </c>
      <c r="L2947">
        <v>1</v>
      </c>
      <c r="M2947">
        <v>1</v>
      </c>
      <c r="N2947">
        <v>1</v>
      </c>
      <c r="O2947" t="s">
        <v>225</v>
      </c>
      <c r="P2947">
        <v>0</v>
      </c>
      <c r="Q2947">
        <v>1</v>
      </c>
      <c r="R2947">
        <v>300</v>
      </c>
      <c r="S2947" t="s">
        <v>223</v>
      </c>
      <c r="T2947">
        <v>300</v>
      </c>
      <c r="U2947" t="s">
        <v>10609</v>
      </c>
      <c r="V2947" t="s">
        <v>455</v>
      </c>
      <c r="W2947" t="s">
        <v>225</v>
      </c>
      <c r="X2947" t="s">
        <v>225</v>
      </c>
      <c r="Y2947">
        <v>300</v>
      </c>
      <c r="AB2947">
        <v>1</v>
      </c>
      <c r="AC2947">
        <v>1</v>
      </c>
      <c r="AD2947">
        <v>1</v>
      </c>
      <c r="AE2947">
        <v>640</v>
      </c>
      <c r="AF2947">
        <v>1</v>
      </c>
      <c r="AQ2947">
        <v>1</v>
      </c>
      <c r="AR2947">
        <f t="shared" si="46"/>
        <v>9.68</v>
      </c>
      <c r="AS2947">
        <v>1</v>
      </c>
      <c r="AT2947" t="s">
        <v>136</v>
      </c>
      <c r="AU2947">
        <v>45</v>
      </c>
    </row>
    <row r="2948" spans="1:47">
      <c r="A2948" t="s">
        <v>10613</v>
      </c>
      <c r="C2948">
        <v>310</v>
      </c>
      <c r="D2948" t="s">
        <v>10614</v>
      </c>
      <c r="E2948">
        <v>104</v>
      </c>
      <c r="F2948" t="s">
        <v>10615</v>
      </c>
      <c r="G2948" t="s">
        <v>422</v>
      </c>
      <c r="H2948" t="s">
        <v>1213</v>
      </c>
      <c r="I2948" t="s">
        <v>10616</v>
      </c>
      <c r="J2948">
        <v>0.13600000000000001</v>
      </c>
      <c r="K2948">
        <v>0</v>
      </c>
      <c r="L2948">
        <v>0</v>
      </c>
      <c r="M2948">
        <v>1</v>
      </c>
      <c r="N2948">
        <v>1</v>
      </c>
      <c r="O2948" t="s">
        <v>659</v>
      </c>
      <c r="P2948">
        <v>1</v>
      </c>
      <c r="Q2948">
        <v>2</v>
      </c>
      <c r="R2948">
        <v>22300</v>
      </c>
      <c r="S2948" t="s">
        <v>223</v>
      </c>
      <c r="T2948">
        <v>0</v>
      </c>
      <c r="U2948" t="s">
        <v>10613</v>
      </c>
      <c r="V2948" t="s">
        <v>933</v>
      </c>
      <c r="W2948" t="s">
        <v>659</v>
      </c>
      <c r="X2948" t="s">
        <v>659</v>
      </c>
      <c r="Y2948">
        <v>11150</v>
      </c>
      <c r="AB2948">
        <v>0</v>
      </c>
      <c r="AC2948">
        <v>0</v>
      </c>
      <c r="AD2948">
        <v>4</v>
      </c>
      <c r="AE2948">
        <v>2060</v>
      </c>
      <c r="AF2948">
        <v>2</v>
      </c>
      <c r="AQ2948">
        <v>1</v>
      </c>
      <c r="AR2948">
        <f t="shared" si="46"/>
        <v>0</v>
      </c>
      <c r="AS2948">
        <v>1</v>
      </c>
      <c r="AT2948" t="s">
        <v>133</v>
      </c>
      <c r="AU2948">
        <v>42</v>
      </c>
    </row>
    <row r="2949" spans="1:47">
      <c r="A2949" t="s">
        <v>248</v>
      </c>
      <c r="C2949">
        <v>310</v>
      </c>
      <c r="E2949">
        <v>0</v>
      </c>
      <c r="J2949">
        <v>3.4070000000000003E-2</v>
      </c>
      <c r="K2949">
        <v>0</v>
      </c>
      <c r="L2949">
        <v>0</v>
      </c>
      <c r="M2949">
        <v>0</v>
      </c>
      <c r="N2949">
        <v>0</v>
      </c>
      <c r="P2949">
        <v>0</v>
      </c>
      <c r="Q2949">
        <v>0</v>
      </c>
      <c r="R2949">
        <v>0</v>
      </c>
      <c r="S2949" t="s">
        <v>249</v>
      </c>
      <c r="T2949">
        <v>0</v>
      </c>
      <c r="Y2949">
        <v>0</v>
      </c>
      <c r="AB2949">
        <v>0</v>
      </c>
      <c r="AC2949">
        <v>0</v>
      </c>
      <c r="AD2949">
        <v>0</v>
      </c>
      <c r="AE2949">
        <v>0</v>
      </c>
      <c r="AF2949">
        <v>0</v>
      </c>
      <c r="AQ2949">
        <v>0</v>
      </c>
      <c r="AR2949">
        <f t="shared" si="46"/>
        <v>0</v>
      </c>
      <c r="AS2949">
        <v>1</v>
      </c>
      <c r="AT2949" t="s">
        <v>133</v>
      </c>
      <c r="AU2949">
        <v>42</v>
      </c>
    </row>
    <row r="2950" spans="1:47">
      <c r="A2950" t="s">
        <v>10617</v>
      </c>
      <c r="C2950">
        <v>310</v>
      </c>
      <c r="D2950" t="s">
        <v>10618</v>
      </c>
      <c r="E2950">
        <v>132</v>
      </c>
      <c r="F2950" t="s">
        <v>10619</v>
      </c>
      <c r="H2950" t="s">
        <v>260</v>
      </c>
      <c r="I2950" t="s">
        <v>10620</v>
      </c>
      <c r="J2950">
        <v>0.24229000000000001</v>
      </c>
      <c r="K2950">
        <v>0</v>
      </c>
      <c r="L2950">
        <v>0</v>
      </c>
      <c r="M2950">
        <v>0</v>
      </c>
      <c r="N2950">
        <v>0</v>
      </c>
      <c r="P2950">
        <v>0</v>
      </c>
      <c r="Q2950">
        <v>0</v>
      </c>
      <c r="R2950">
        <v>0</v>
      </c>
      <c r="S2950" t="s">
        <v>223</v>
      </c>
      <c r="T2950">
        <v>0</v>
      </c>
      <c r="U2950" t="s">
        <v>10617</v>
      </c>
      <c r="Y2950">
        <v>0</v>
      </c>
      <c r="AB2950">
        <v>0</v>
      </c>
      <c r="AC2950">
        <v>0</v>
      </c>
      <c r="AD2950">
        <v>0</v>
      </c>
      <c r="AE2950">
        <v>0</v>
      </c>
      <c r="AF2950">
        <v>0</v>
      </c>
      <c r="AQ2950">
        <v>1</v>
      </c>
      <c r="AR2950">
        <f t="shared" si="46"/>
        <v>0</v>
      </c>
      <c r="AS2950">
        <v>1</v>
      </c>
      <c r="AT2950" t="s">
        <v>133</v>
      </c>
      <c r="AU2950">
        <v>42</v>
      </c>
    </row>
    <row r="2951" spans="1:47">
      <c r="A2951" t="s">
        <v>10621</v>
      </c>
      <c r="C2951">
        <v>310</v>
      </c>
      <c r="D2951" t="s">
        <v>10622</v>
      </c>
      <c r="E2951">
        <v>101</v>
      </c>
      <c r="F2951" t="s">
        <v>10623</v>
      </c>
      <c r="G2951" t="s">
        <v>219</v>
      </c>
      <c r="H2951" t="s">
        <v>220</v>
      </c>
      <c r="I2951" t="s">
        <v>10624</v>
      </c>
      <c r="J2951">
        <v>0.15826000000000001</v>
      </c>
      <c r="K2951">
        <v>1</v>
      </c>
      <c r="L2951">
        <v>1</v>
      </c>
      <c r="M2951">
        <v>1</v>
      </c>
      <c r="N2951">
        <v>1</v>
      </c>
      <c r="O2951" t="s">
        <v>225</v>
      </c>
      <c r="P2951">
        <v>0</v>
      </c>
      <c r="Q2951">
        <v>1</v>
      </c>
      <c r="R2951">
        <v>3700</v>
      </c>
      <c r="S2951" t="s">
        <v>223</v>
      </c>
      <c r="T2951">
        <v>3700</v>
      </c>
      <c r="U2951" t="s">
        <v>10621</v>
      </c>
      <c r="V2951" t="s">
        <v>413</v>
      </c>
      <c r="W2951" t="s">
        <v>225</v>
      </c>
      <c r="X2951" t="s">
        <v>225</v>
      </c>
      <c r="Y2951">
        <v>3700</v>
      </c>
      <c r="AB2951">
        <v>1</v>
      </c>
      <c r="AC2951">
        <v>1</v>
      </c>
      <c r="AD2951">
        <v>3</v>
      </c>
      <c r="AE2951">
        <v>1422</v>
      </c>
      <c r="AF2951">
        <v>1.9</v>
      </c>
      <c r="AQ2951">
        <v>2</v>
      </c>
      <c r="AR2951">
        <f t="shared" si="46"/>
        <v>9.68</v>
      </c>
      <c r="AS2951">
        <v>1</v>
      </c>
      <c r="AT2951" t="s">
        <v>136</v>
      </c>
      <c r="AU2951">
        <v>45</v>
      </c>
    </row>
    <row r="2952" spans="1:47">
      <c r="A2952" t="s">
        <v>10625</v>
      </c>
      <c r="C2952">
        <v>310</v>
      </c>
      <c r="D2952" t="s">
        <v>538</v>
      </c>
      <c r="E2952">
        <v>903</v>
      </c>
      <c r="F2952" t="s">
        <v>821</v>
      </c>
      <c r="G2952" t="s">
        <v>422</v>
      </c>
      <c r="H2952" t="s">
        <v>833</v>
      </c>
      <c r="I2952" t="s">
        <v>10626</v>
      </c>
      <c r="J2952">
        <v>1.1587400000000001</v>
      </c>
      <c r="K2952">
        <v>0</v>
      </c>
      <c r="L2952">
        <v>0</v>
      </c>
      <c r="M2952">
        <v>0</v>
      </c>
      <c r="N2952">
        <v>0</v>
      </c>
      <c r="P2952">
        <v>0</v>
      </c>
      <c r="Q2952">
        <v>0</v>
      </c>
      <c r="R2952">
        <v>0</v>
      </c>
      <c r="S2952" t="s">
        <v>223</v>
      </c>
      <c r="T2952">
        <v>0</v>
      </c>
      <c r="U2952" t="s">
        <v>10625</v>
      </c>
      <c r="Y2952">
        <v>0</v>
      </c>
      <c r="Z2952" t="s">
        <v>297</v>
      </c>
      <c r="AA2952" t="s">
        <v>223</v>
      </c>
      <c r="AB2952">
        <v>0</v>
      </c>
      <c r="AC2952">
        <v>0</v>
      </c>
      <c r="AD2952">
        <v>0</v>
      </c>
      <c r="AE2952">
        <v>0</v>
      </c>
      <c r="AF2952">
        <v>0</v>
      </c>
      <c r="AQ2952">
        <v>1</v>
      </c>
      <c r="AR2952">
        <f t="shared" si="46"/>
        <v>0</v>
      </c>
      <c r="AS2952">
        <v>1</v>
      </c>
      <c r="AT2952" t="s">
        <v>135</v>
      </c>
      <c r="AU2952">
        <v>44</v>
      </c>
    </row>
    <row r="2953" spans="1:47">
      <c r="A2953" t="s">
        <v>10627</v>
      </c>
      <c r="C2953">
        <v>310</v>
      </c>
      <c r="D2953" t="s">
        <v>10628</v>
      </c>
      <c r="E2953">
        <v>101</v>
      </c>
      <c r="F2953" t="s">
        <v>10629</v>
      </c>
      <c r="G2953" t="s">
        <v>219</v>
      </c>
      <c r="H2953" t="s">
        <v>220</v>
      </c>
      <c r="I2953" t="s">
        <v>10630</v>
      </c>
      <c r="J2953">
        <v>0.11839</v>
      </c>
      <c r="K2953">
        <v>1</v>
      </c>
      <c r="L2953">
        <v>1</v>
      </c>
      <c r="M2953">
        <v>1</v>
      </c>
      <c r="N2953">
        <v>1</v>
      </c>
      <c r="O2953" t="s">
        <v>225</v>
      </c>
      <c r="P2953">
        <v>0</v>
      </c>
      <c r="Q2953">
        <v>1</v>
      </c>
      <c r="R2953">
        <v>3300</v>
      </c>
      <c r="S2953" t="s">
        <v>223</v>
      </c>
      <c r="T2953">
        <v>3300</v>
      </c>
      <c r="U2953" t="s">
        <v>10627</v>
      </c>
      <c r="V2953" t="s">
        <v>413</v>
      </c>
      <c r="W2953" t="s">
        <v>225</v>
      </c>
      <c r="X2953" t="s">
        <v>225</v>
      </c>
      <c r="Y2953">
        <v>3300</v>
      </c>
      <c r="AB2953">
        <v>1</v>
      </c>
      <c r="AC2953">
        <v>1</v>
      </c>
      <c r="AD2953">
        <v>2</v>
      </c>
      <c r="AE2953">
        <v>1508</v>
      </c>
      <c r="AF2953">
        <v>2</v>
      </c>
      <c r="AQ2953">
        <v>1</v>
      </c>
      <c r="AR2953">
        <f t="shared" si="46"/>
        <v>9.68</v>
      </c>
      <c r="AS2953">
        <v>1</v>
      </c>
      <c r="AT2953" t="s">
        <v>136</v>
      </c>
      <c r="AU2953">
        <v>45</v>
      </c>
    </row>
    <row r="2954" spans="1:47">
      <c r="A2954" t="s">
        <v>10631</v>
      </c>
      <c r="C2954">
        <v>310</v>
      </c>
      <c r="D2954" t="s">
        <v>538</v>
      </c>
      <c r="E2954">
        <v>903</v>
      </c>
      <c r="F2954" t="s">
        <v>821</v>
      </c>
      <c r="G2954" t="s">
        <v>422</v>
      </c>
      <c r="H2954" t="s">
        <v>833</v>
      </c>
      <c r="I2954" t="s">
        <v>10632</v>
      </c>
      <c r="J2954">
        <v>3.1718899999999999</v>
      </c>
      <c r="K2954">
        <v>0</v>
      </c>
      <c r="L2954">
        <v>0</v>
      </c>
      <c r="M2954">
        <v>0</v>
      </c>
      <c r="N2954">
        <v>0</v>
      </c>
      <c r="P2954">
        <v>0</v>
      </c>
      <c r="Q2954">
        <v>0</v>
      </c>
      <c r="R2954">
        <v>0</v>
      </c>
      <c r="S2954" t="s">
        <v>223</v>
      </c>
      <c r="T2954">
        <v>0</v>
      </c>
      <c r="U2954" t="s">
        <v>10631</v>
      </c>
      <c r="Y2954">
        <v>0</v>
      </c>
      <c r="Z2954" t="s">
        <v>297</v>
      </c>
      <c r="AA2954" t="s">
        <v>223</v>
      </c>
      <c r="AB2954">
        <v>0</v>
      </c>
      <c r="AC2954">
        <v>0</v>
      </c>
      <c r="AD2954">
        <v>0</v>
      </c>
      <c r="AE2954">
        <v>0</v>
      </c>
      <c r="AF2954">
        <v>0</v>
      </c>
      <c r="AQ2954">
        <v>1</v>
      </c>
      <c r="AR2954">
        <f t="shared" si="46"/>
        <v>0</v>
      </c>
      <c r="AS2954">
        <v>1</v>
      </c>
      <c r="AT2954" t="s">
        <v>135</v>
      </c>
      <c r="AU2954">
        <v>44</v>
      </c>
    </row>
    <row r="2955" spans="1:47">
      <c r="A2955" t="s">
        <v>10633</v>
      </c>
      <c r="C2955">
        <v>310</v>
      </c>
      <c r="D2955" t="s">
        <v>10634</v>
      </c>
      <c r="E2955">
        <v>104</v>
      </c>
      <c r="F2955" t="s">
        <v>10603</v>
      </c>
      <c r="G2955" t="s">
        <v>422</v>
      </c>
      <c r="H2955" t="s">
        <v>1213</v>
      </c>
      <c r="I2955" t="s">
        <v>10635</v>
      </c>
      <c r="J2955">
        <v>0.12188</v>
      </c>
      <c r="K2955">
        <v>0</v>
      </c>
      <c r="L2955">
        <v>0</v>
      </c>
      <c r="M2955">
        <v>1</v>
      </c>
      <c r="N2955">
        <v>1</v>
      </c>
      <c r="O2955" t="s">
        <v>659</v>
      </c>
      <c r="P2955">
        <v>1</v>
      </c>
      <c r="Q2955">
        <v>1</v>
      </c>
      <c r="R2955">
        <v>8100</v>
      </c>
      <c r="S2955" t="s">
        <v>223</v>
      </c>
      <c r="T2955">
        <v>0</v>
      </c>
      <c r="U2955" t="s">
        <v>10633</v>
      </c>
      <c r="V2955" t="s">
        <v>933</v>
      </c>
      <c r="W2955" t="s">
        <v>659</v>
      </c>
      <c r="X2955" t="s">
        <v>659</v>
      </c>
      <c r="Y2955">
        <v>8100</v>
      </c>
      <c r="AB2955">
        <v>0</v>
      </c>
      <c r="AC2955">
        <v>0</v>
      </c>
      <c r="AD2955">
        <v>4</v>
      </c>
      <c r="AE2955">
        <v>1911</v>
      </c>
      <c r="AF2955">
        <v>1.75</v>
      </c>
      <c r="AQ2955">
        <v>1</v>
      </c>
      <c r="AR2955">
        <f t="shared" si="46"/>
        <v>0</v>
      </c>
      <c r="AS2955">
        <v>1</v>
      </c>
      <c r="AT2955" t="s">
        <v>133</v>
      </c>
      <c r="AU2955">
        <v>42</v>
      </c>
    </row>
    <row r="2956" spans="1:47">
      <c r="A2956" t="s">
        <v>10636</v>
      </c>
      <c r="C2956">
        <v>310</v>
      </c>
      <c r="D2956" t="s">
        <v>10637</v>
      </c>
      <c r="E2956">
        <v>334</v>
      </c>
      <c r="F2956" t="s">
        <v>10638</v>
      </c>
      <c r="G2956" t="s">
        <v>422</v>
      </c>
      <c r="H2956" t="s">
        <v>10639</v>
      </c>
      <c r="I2956" t="s">
        <v>10640</v>
      </c>
      <c r="J2956">
        <v>2.8029999999999999E-2</v>
      </c>
      <c r="K2956">
        <v>0</v>
      </c>
      <c r="L2956">
        <v>0</v>
      </c>
      <c r="M2956">
        <v>1</v>
      </c>
      <c r="N2956">
        <v>1</v>
      </c>
      <c r="O2956" t="s">
        <v>659</v>
      </c>
      <c r="P2956">
        <v>1</v>
      </c>
      <c r="Q2956">
        <v>1</v>
      </c>
      <c r="R2956">
        <v>2000</v>
      </c>
      <c r="S2956" t="s">
        <v>223</v>
      </c>
      <c r="T2956">
        <v>0</v>
      </c>
      <c r="U2956" t="s">
        <v>10636</v>
      </c>
      <c r="V2956" t="s">
        <v>933</v>
      </c>
      <c r="W2956" t="s">
        <v>659</v>
      </c>
      <c r="X2956" t="s">
        <v>659</v>
      </c>
      <c r="Y2956">
        <v>2000</v>
      </c>
      <c r="AB2956">
        <v>0</v>
      </c>
      <c r="AC2956">
        <v>0</v>
      </c>
      <c r="AD2956">
        <v>0</v>
      </c>
      <c r="AE2956">
        <v>1766</v>
      </c>
      <c r="AF2956">
        <v>1</v>
      </c>
      <c r="AQ2956">
        <v>0</v>
      </c>
      <c r="AR2956">
        <f t="shared" si="46"/>
        <v>0</v>
      </c>
      <c r="AS2956">
        <v>1</v>
      </c>
      <c r="AT2956" t="s">
        <v>135</v>
      </c>
      <c r="AU2956">
        <v>44</v>
      </c>
    </row>
    <row r="2957" spans="1:47">
      <c r="A2957" t="s">
        <v>10641</v>
      </c>
      <c r="C2957">
        <v>310</v>
      </c>
      <c r="D2957" t="s">
        <v>10514</v>
      </c>
      <c r="E2957">
        <v>131</v>
      </c>
      <c r="F2957" t="s">
        <v>10511</v>
      </c>
      <c r="G2957" t="s">
        <v>422</v>
      </c>
      <c r="H2957" t="s">
        <v>407</v>
      </c>
      <c r="I2957" t="s">
        <v>10642</v>
      </c>
      <c r="J2957">
        <v>0.48219000000000001</v>
      </c>
      <c r="K2957">
        <v>0</v>
      </c>
      <c r="L2957">
        <v>0</v>
      </c>
      <c r="M2957">
        <v>0</v>
      </c>
      <c r="N2957">
        <v>0</v>
      </c>
      <c r="P2957">
        <v>0</v>
      </c>
      <c r="Q2957">
        <v>0</v>
      </c>
      <c r="R2957">
        <v>0</v>
      </c>
      <c r="S2957" t="s">
        <v>223</v>
      </c>
      <c r="T2957">
        <v>0</v>
      </c>
      <c r="U2957" t="s">
        <v>10641</v>
      </c>
      <c r="V2957" t="s">
        <v>933</v>
      </c>
      <c r="W2957" t="s">
        <v>659</v>
      </c>
      <c r="Y2957">
        <v>29000</v>
      </c>
      <c r="AB2957">
        <v>0</v>
      </c>
      <c r="AC2957">
        <v>0</v>
      </c>
      <c r="AD2957">
        <v>0</v>
      </c>
      <c r="AE2957">
        <v>0</v>
      </c>
      <c r="AF2957">
        <v>0</v>
      </c>
      <c r="AQ2957">
        <v>1</v>
      </c>
      <c r="AR2957">
        <f t="shared" si="46"/>
        <v>0</v>
      </c>
      <c r="AS2957">
        <v>1</v>
      </c>
      <c r="AT2957" t="s">
        <v>134</v>
      </c>
      <c r="AU2957">
        <v>43</v>
      </c>
    </row>
    <row r="2958" spans="1:47">
      <c r="A2958" t="s">
        <v>10643</v>
      </c>
      <c r="C2958">
        <v>310</v>
      </c>
      <c r="D2958" t="s">
        <v>10644</v>
      </c>
      <c r="E2958">
        <v>132</v>
      </c>
      <c r="F2958" t="s">
        <v>10645</v>
      </c>
      <c r="H2958" t="s">
        <v>260</v>
      </c>
      <c r="I2958" t="s">
        <v>10646</v>
      </c>
      <c r="J2958">
        <v>5.0000000000000001E-3</v>
      </c>
      <c r="K2958">
        <v>0</v>
      </c>
      <c r="L2958">
        <v>0</v>
      </c>
      <c r="M2958">
        <v>0</v>
      </c>
      <c r="N2958">
        <v>0</v>
      </c>
      <c r="P2958">
        <v>0</v>
      </c>
      <c r="Q2958">
        <v>0</v>
      </c>
      <c r="R2958">
        <v>0</v>
      </c>
      <c r="S2958" t="s">
        <v>223</v>
      </c>
      <c r="T2958">
        <v>0</v>
      </c>
      <c r="U2958" t="s">
        <v>10643</v>
      </c>
      <c r="Y2958">
        <v>0</v>
      </c>
      <c r="AB2958">
        <v>0</v>
      </c>
      <c r="AC2958">
        <v>0</v>
      </c>
      <c r="AD2958">
        <v>0</v>
      </c>
      <c r="AE2958">
        <v>0</v>
      </c>
      <c r="AF2958">
        <v>0</v>
      </c>
      <c r="AQ2958">
        <v>0</v>
      </c>
      <c r="AR2958">
        <f t="shared" si="46"/>
        <v>0</v>
      </c>
      <c r="AS2958">
        <v>1</v>
      </c>
      <c r="AT2958" t="s">
        <v>133</v>
      </c>
      <c r="AU2958">
        <v>42</v>
      </c>
    </row>
    <row r="2959" spans="1:47">
      <c r="A2959" t="s">
        <v>248</v>
      </c>
      <c r="C2959">
        <v>310</v>
      </c>
      <c r="E2959">
        <v>0</v>
      </c>
      <c r="J2959">
        <v>0.15414</v>
      </c>
      <c r="K2959">
        <v>0</v>
      </c>
      <c r="L2959">
        <v>0</v>
      </c>
      <c r="M2959">
        <v>0</v>
      </c>
      <c r="N2959">
        <v>0</v>
      </c>
      <c r="P2959">
        <v>0</v>
      </c>
      <c r="Q2959">
        <v>0</v>
      </c>
      <c r="R2959">
        <v>0</v>
      </c>
      <c r="S2959" t="s">
        <v>249</v>
      </c>
      <c r="T2959">
        <v>0</v>
      </c>
      <c r="Y2959">
        <v>0</v>
      </c>
      <c r="AB2959">
        <v>0</v>
      </c>
      <c r="AC2959">
        <v>0</v>
      </c>
      <c r="AD2959">
        <v>0</v>
      </c>
      <c r="AE2959">
        <v>0</v>
      </c>
      <c r="AF2959">
        <v>0</v>
      </c>
      <c r="AQ2959">
        <v>0</v>
      </c>
      <c r="AR2959">
        <f t="shared" si="46"/>
        <v>0</v>
      </c>
      <c r="AS2959">
        <v>1</v>
      </c>
      <c r="AT2959" t="s">
        <v>134</v>
      </c>
      <c r="AU2959">
        <v>43</v>
      </c>
    </row>
    <row r="2960" spans="1:47">
      <c r="A2960" t="s">
        <v>10647</v>
      </c>
      <c r="C2960">
        <v>310</v>
      </c>
      <c r="D2960" t="s">
        <v>10648</v>
      </c>
      <c r="E2960">
        <v>101</v>
      </c>
      <c r="F2960" t="s">
        <v>10649</v>
      </c>
      <c r="G2960" t="s">
        <v>219</v>
      </c>
      <c r="H2960" t="s">
        <v>220</v>
      </c>
      <c r="I2960" t="s">
        <v>10650</v>
      </c>
      <c r="J2960">
        <v>0.28265000000000001</v>
      </c>
      <c r="K2960">
        <v>1</v>
      </c>
      <c r="L2960">
        <v>1</v>
      </c>
      <c r="M2960">
        <v>1</v>
      </c>
      <c r="N2960">
        <v>1</v>
      </c>
      <c r="O2960" t="s">
        <v>225</v>
      </c>
      <c r="P2960">
        <v>0</v>
      </c>
      <c r="Q2960">
        <v>1</v>
      </c>
      <c r="R2960">
        <v>5600</v>
      </c>
      <c r="S2960" t="s">
        <v>223</v>
      </c>
      <c r="T2960">
        <v>5600</v>
      </c>
      <c r="U2960" t="s">
        <v>10647</v>
      </c>
      <c r="V2960" t="s">
        <v>413</v>
      </c>
      <c r="W2960" t="s">
        <v>225</v>
      </c>
      <c r="X2960" t="s">
        <v>225</v>
      </c>
      <c r="Y2960">
        <v>5600</v>
      </c>
      <c r="AB2960">
        <v>1</v>
      </c>
      <c r="AC2960">
        <v>1</v>
      </c>
      <c r="AD2960">
        <v>3</v>
      </c>
      <c r="AE2960">
        <v>1344</v>
      </c>
      <c r="AF2960">
        <v>1</v>
      </c>
      <c r="AQ2960">
        <v>1</v>
      </c>
      <c r="AR2960">
        <f t="shared" si="46"/>
        <v>9.68</v>
      </c>
      <c r="AS2960">
        <v>1</v>
      </c>
      <c r="AT2960" t="s">
        <v>136</v>
      </c>
      <c r="AU2960">
        <v>45</v>
      </c>
    </row>
    <row r="2961" spans="1:47">
      <c r="A2961" t="s">
        <v>10651</v>
      </c>
      <c r="C2961">
        <v>310</v>
      </c>
      <c r="D2961" t="s">
        <v>10652</v>
      </c>
      <c r="E2961">
        <v>130</v>
      </c>
      <c r="F2961" t="s">
        <v>10619</v>
      </c>
      <c r="G2961" t="s">
        <v>422</v>
      </c>
      <c r="H2961" t="s">
        <v>2642</v>
      </c>
      <c r="I2961" t="s">
        <v>10653</v>
      </c>
      <c r="J2961">
        <v>0.28799000000000002</v>
      </c>
      <c r="K2961">
        <v>1</v>
      </c>
      <c r="L2961">
        <v>1</v>
      </c>
      <c r="M2961">
        <v>1</v>
      </c>
      <c r="N2961">
        <v>1</v>
      </c>
      <c r="O2961" t="s">
        <v>225</v>
      </c>
      <c r="P2961">
        <v>0</v>
      </c>
      <c r="Q2961">
        <v>1</v>
      </c>
      <c r="R2961">
        <v>0</v>
      </c>
      <c r="S2961" t="s">
        <v>223</v>
      </c>
      <c r="T2961">
        <v>0</v>
      </c>
      <c r="U2961" t="s">
        <v>10651</v>
      </c>
      <c r="V2961" t="s">
        <v>933</v>
      </c>
      <c r="W2961" t="s">
        <v>659</v>
      </c>
      <c r="X2961" t="s">
        <v>225</v>
      </c>
      <c r="Y2961">
        <v>0</v>
      </c>
      <c r="AB2961">
        <v>1</v>
      </c>
      <c r="AC2961">
        <v>1</v>
      </c>
      <c r="AD2961">
        <v>0</v>
      </c>
      <c r="AE2961">
        <v>0</v>
      </c>
      <c r="AF2961">
        <v>0</v>
      </c>
      <c r="AQ2961">
        <v>1</v>
      </c>
      <c r="AR2961">
        <f t="shared" si="46"/>
        <v>9.68</v>
      </c>
      <c r="AS2961">
        <v>1</v>
      </c>
      <c r="AT2961" t="s">
        <v>133</v>
      </c>
      <c r="AU2961">
        <v>42</v>
      </c>
    </row>
    <row r="2962" spans="1:47">
      <c r="A2962" t="s">
        <v>10654</v>
      </c>
      <c r="C2962">
        <v>310</v>
      </c>
      <c r="D2962" t="s">
        <v>10655</v>
      </c>
      <c r="E2962">
        <v>111</v>
      </c>
      <c r="F2962" t="s">
        <v>10656</v>
      </c>
      <c r="G2962" t="s">
        <v>10657</v>
      </c>
      <c r="H2962" t="s">
        <v>10658</v>
      </c>
      <c r="I2962" t="s">
        <v>10659</v>
      </c>
      <c r="J2962">
        <v>0.44386999999999999</v>
      </c>
      <c r="K2962">
        <v>0</v>
      </c>
      <c r="L2962">
        <v>0</v>
      </c>
      <c r="M2962">
        <v>1</v>
      </c>
      <c r="N2962">
        <v>1</v>
      </c>
      <c r="O2962" t="s">
        <v>659</v>
      </c>
      <c r="P2962">
        <v>2</v>
      </c>
      <c r="Q2962">
        <v>2</v>
      </c>
      <c r="R2962">
        <v>20200</v>
      </c>
      <c r="S2962" t="s">
        <v>223</v>
      </c>
      <c r="T2962">
        <v>0</v>
      </c>
      <c r="U2962" t="s">
        <v>10654</v>
      </c>
      <c r="V2962" t="s">
        <v>933</v>
      </c>
      <c r="W2962" t="s">
        <v>659</v>
      </c>
      <c r="X2962" t="s">
        <v>659</v>
      </c>
      <c r="Y2962">
        <v>10100</v>
      </c>
      <c r="AB2962">
        <v>0</v>
      </c>
      <c r="AC2962">
        <v>0</v>
      </c>
      <c r="AD2962">
        <v>8</v>
      </c>
      <c r="AE2962">
        <v>5338</v>
      </c>
      <c r="AF2962">
        <v>2</v>
      </c>
      <c r="AQ2962">
        <v>1</v>
      </c>
      <c r="AR2962">
        <f t="shared" si="46"/>
        <v>0</v>
      </c>
      <c r="AS2962">
        <v>1</v>
      </c>
      <c r="AT2962" t="s">
        <v>133</v>
      </c>
      <c r="AU2962">
        <v>42</v>
      </c>
    </row>
    <row r="2963" spans="1:47">
      <c r="A2963" t="s">
        <v>10660</v>
      </c>
      <c r="C2963">
        <v>310</v>
      </c>
      <c r="D2963" t="s">
        <v>10661</v>
      </c>
      <c r="E2963">
        <v>101</v>
      </c>
      <c r="F2963" t="s">
        <v>10662</v>
      </c>
      <c r="G2963" t="s">
        <v>219</v>
      </c>
      <c r="H2963" t="s">
        <v>220</v>
      </c>
      <c r="I2963" t="s">
        <v>10663</v>
      </c>
      <c r="J2963">
        <v>0.10997</v>
      </c>
      <c r="K2963">
        <v>1</v>
      </c>
      <c r="L2963">
        <v>1</v>
      </c>
      <c r="M2963">
        <v>1</v>
      </c>
      <c r="N2963">
        <v>1</v>
      </c>
      <c r="O2963" t="s">
        <v>225</v>
      </c>
      <c r="P2963">
        <v>0</v>
      </c>
      <c r="Q2963">
        <v>1</v>
      </c>
      <c r="R2963">
        <v>3600</v>
      </c>
      <c r="S2963" t="s">
        <v>223</v>
      </c>
      <c r="T2963">
        <v>3600</v>
      </c>
      <c r="U2963" t="s">
        <v>10660</v>
      </c>
      <c r="V2963" t="s">
        <v>413</v>
      </c>
      <c r="W2963" t="s">
        <v>225</v>
      </c>
      <c r="X2963" t="s">
        <v>225</v>
      </c>
      <c r="Y2963">
        <v>3600</v>
      </c>
      <c r="AB2963">
        <v>1</v>
      </c>
      <c r="AC2963">
        <v>1</v>
      </c>
      <c r="AD2963">
        <v>2</v>
      </c>
      <c r="AE2963">
        <v>896</v>
      </c>
      <c r="AF2963">
        <v>1</v>
      </c>
      <c r="AQ2963">
        <v>1</v>
      </c>
      <c r="AR2963">
        <f t="shared" si="46"/>
        <v>9.68</v>
      </c>
      <c r="AS2963">
        <v>1</v>
      </c>
      <c r="AT2963" t="s">
        <v>136</v>
      </c>
      <c r="AU2963">
        <v>45</v>
      </c>
    </row>
    <row r="2964" spans="1:47">
      <c r="A2964" t="s">
        <v>248</v>
      </c>
      <c r="C2964">
        <v>310</v>
      </c>
      <c r="E2964">
        <v>0</v>
      </c>
      <c r="J2964">
        <v>1.11616</v>
      </c>
      <c r="K2964">
        <v>0</v>
      </c>
      <c r="L2964">
        <v>0</v>
      </c>
      <c r="M2964">
        <v>0</v>
      </c>
      <c r="N2964">
        <v>0</v>
      </c>
      <c r="P2964">
        <v>0</v>
      </c>
      <c r="Q2964">
        <v>0</v>
      </c>
      <c r="R2964">
        <v>0</v>
      </c>
      <c r="S2964" t="s">
        <v>249</v>
      </c>
      <c r="T2964">
        <v>0</v>
      </c>
      <c r="Y2964">
        <v>0</v>
      </c>
      <c r="AB2964">
        <v>0</v>
      </c>
      <c r="AC2964">
        <v>0</v>
      </c>
      <c r="AD2964">
        <v>0</v>
      </c>
      <c r="AE2964">
        <v>0</v>
      </c>
      <c r="AF2964">
        <v>0</v>
      </c>
      <c r="AQ2964">
        <v>0</v>
      </c>
      <c r="AR2964">
        <f t="shared" si="46"/>
        <v>0</v>
      </c>
      <c r="AS2964">
        <v>1</v>
      </c>
      <c r="AT2964" t="s">
        <v>133</v>
      </c>
      <c r="AU2964">
        <v>42</v>
      </c>
    </row>
    <row r="2965" spans="1:47">
      <c r="A2965" t="s">
        <v>10664</v>
      </c>
      <c r="C2965">
        <v>310</v>
      </c>
      <c r="D2965" t="s">
        <v>10665</v>
      </c>
      <c r="E2965">
        <v>103</v>
      </c>
      <c r="F2965" t="s">
        <v>10666</v>
      </c>
      <c r="G2965" t="s">
        <v>422</v>
      </c>
      <c r="H2965" t="s">
        <v>10667</v>
      </c>
      <c r="I2965" t="s">
        <v>10668</v>
      </c>
      <c r="J2965">
        <v>4.7544700000000004</v>
      </c>
      <c r="K2965">
        <v>0</v>
      </c>
      <c r="L2965">
        <v>0</v>
      </c>
      <c r="M2965">
        <v>38</v>
      </c>
      <c r="N2965">
        <v>38</v>
      </c>
      <c r="O2965" t="s">
        <v>659</v>
      </c>
      <c r="P2965">
        <v>1</v>
      </c>
      <c r="Q2965">
        <v>3</v>
      </c>
      <c r="R2965">
        <v>608220</v>
      </c>
      <c r="S2965" t="s">
        <v>243</v>
      </c>
      <c r="T2965">
        <v>0</v>
      </c>
      <c r="U2965" t="s">
        <v>10664</v>
      </c>
      <c r="V2965" t="s">
        <v>893</v>
      </c>
      <c r="W2965" t="s">
        <v>659</v>
      </c>
      <c r="X2965" t="s">
        <v>659</v>
      </c>
      <c r="Y2965">
        <v>202740</v>
      </c>
      <c r="AB2965">
        <v>0</v>
      </c>
      <c r="AC2965">
        <v>0</v>
      </c>
      <c r="AD2965">
        <v>2</v>
      </c>
      <c r="AE2965">
        <v>1064</v>
      </c>
      <c r="AF2965">
        <v>1</v>
      </c>
      <c r="AQ2965">
        <v>4</v>
      </c>
      <c r="AR2965">
        <f t="shared" si="46"/>
        <v>0</v>
      </c>
      <c r="AS2965">
        <v>1</v>
      </c>
      <c r="AT2965" t="s">
        <v>135</v>
      </c>
      <c r="AU2965">
        <v>44</v>
      </c>
    </row>
    <row r="2966" spans="1:47">
      <c r="A2966" t="s">
        <v>10669</v>
      </c>
      <c r="C2966">
        <v>310</v>
      </c>
      <c r="D2966" t="s">
        <v>10670</v>
      </c>
      <c r="E2966">
        <v>101</v>
      </c>
      <c r="F2966" t="s">
        <v>10671</v>
      </c>
      <c r="G2966" t="s">
        <v>10389</v>
      </c>
      <c r="H2966" t="s">
        <v>220</v>
      </c>
      <c r="I2966" t="s">
        <v>10672</v>
      </c>
      <c r="J2966">
        <v>1.48628</v>
      </c>
      <c r="K2966">
        <v>1</v>
      </c>
      <c r="L2966">
        <v>1</v>
      </c>
      <c r="M2966">
        <v>1</v>
      </c>
      <c r="N2966">
        <v>1</v>
      </c>
      <c r="O2966" t="s">
        <v>225</v>
      </c>
      <c r="P2966">
        <v>0</v>
      </c>
      <c r="Q2966">
        <v>1</v>
      </c>
      <c r="R2966">
        <v>11700</v>
      </c>
      <c r="S2966" t="s">
        <v>223</v>
      </c>
      <c r="T2966">
        <v>11700</v>
      </c>
      <c r="U2966" t="s">
        <v>10669</v>
      </c>
      <c r="X2966" t="s">
        <v>225</v>
      </c>
      <c r="Y2966">
        <v>11700</v>
      </c>
      <c r="AB2966">
        <v>1</v>
      </c>
      <c r="AC2966">
        <v>1</v>
      </c>
      <c r="AD2966">
        <v>4</v>
      </c>
      <c r="AE2966">
        <v>2969</v>
      </c>
      <c r="AF2966">
        <v>2</v>
      </c>
      <c r="AQ2966">
        <v>1</v>
      </c>
      <c r="AR2966">
        <f t="shared" si="46"/>
        <v>9.68</v>
      </c>
      <c r="AS2966">
        <v>1</v>
      </c>
      <c r="AT2966" t="s">
        <v>136</v>
      </c>
      <c r="AU2966">
        <v>45</v>
      </c>
    </row>
    <row r="2967" spans="1:47">
      <c r="A2967" t="s">
        <v>10673</v>
      </c>
      <c r="C2967">
        <v>310</v>
      </c>
      <c r="D2967" t="s">
        <v>10674</v>
      </c>
      <c r="E2967">
        <v>101</v>
      </c>
      <c r="F2967" t="s">
        <v>10675</v>
      </c>
      <c r="G2967" t="s">
        <v>219</v>
      </c>
      <c r="H2967" t="s">
        <v>220</v>
      </c>
      <c r="I2967" t="s">
        <v>10676</v>
      </c>
      <c r="J2967">
        <v>0.52605000000000002</v>
      </c>
      <c r="K2967">
        <v>1</v>
      </c>
      <c r="L2967">
        <v>1</v>
      </c>
      <c r="M2967">
        <v>1</v>
      </c>
      <c r="N2967">
        <v>1</v>
      </c>
      <c r="O2967" t="s">
        <v>225</v>
      </c>
      <c r="P2967">
        <v>0</v>
      </c>
      <c r="Q2967">
        <v>1</v>
      </c>
      <c r="R2967">
        <v>10200</v>
      </c>
      <c r="S2967" t="s">
        <v>223</v>
      </c>
      <c r="T2967">
        <v>10200</v>
      </c>
      <c r="U2967" t="s">
        <v>10673</v>
      </c>
      <c r="V2967" t="s">
        <v>455</v>
      </c>
      <c r="W2967" t="s">
        <v>225</v>
      </c>
      <c r="X2967" t="s">
        <v>225</v>
      </c>
      <c r="Y2967">
        <v>10200</v>
      </c>
      <c r="AB2967">
        <v>1</v>
      </c>
      <c r="AC2967">
        <v>1</v>
      </c>
      <c r="AD2967">
        <v>3</v>
      </c>
      <c r="AE2967">
        <v>1326</v>
      </c>
      <c r="AF2967">
        <v>1.75</v>
      </c>
      <c r="AQ2967">
        <v>1</v>
      </c>
      <c r="AR2967">
        <f t="shared" si="46"/>
        <v>9.68</v>
      </c>
      <c r="AS2967">
        <v>1</v>
      </c>
      <c r="AT2967" t="s">
        <v>136</v>
      </c>
      <c r="AU2967">
        <v>45</v>
      </c>
    </row>
    <row r="2968" spans="1:47">
      <c r="A2968" t="s">
        <v>10677</v>
      </c>
      <c r="C2968">
        <v>310</v>
      </c>
      <c r="D2968" t="s">
        <v>538</v>
      </c>
      <c r="E2968">
        <v>903</v>
      </c>
      <c r="F2968" t="s">
        <v>821</v>
      </c>
      <c r="G2968" t="s">
        <v>422</v>
      </c>
      <c r="H2968" t="s">
        <v>833</v>
      </c>
      <c r="I2968" t="s">
        <v>10678</v>
      </c>
      <c r="J2968">
        <v>0.84026000000000001</v>
      </c>
      <c r="K2968">
        <v>0</v>
      </c>
      <c r="L2968">
        <v>0</v>
      </c>
      <c r="M2968">
        <v>0</v>
      </c>
      <c r="N2968">
        <v>0</v>
      </c>
      <c r="P2968">
        <v>0</v>
      </c>
      <c r="Q2968">
        <v>0</v>
      </c>
      <c r="R2968">
        <v>0</v>
      </c>
      <c r="S2968" t="s">
        <v>223</v>
      </c>
      <c r="T2968">
        <v>0</v>
      </c>
      <c r="U2968" t="s">
        <v>10677</v>
      </c>
      <c r="Y2968">
        <v>0</v>
      </c>
      <c r="Z2968" t="s">
        <v>297</v>
      </c>
      <c r="AA2968" t="s">
        <v>223</v>
      </c>
      <c r="AB2968">
        <v>0</v>
      </c>
      <c r="AC2968">
        <v>0</v>
      </c>
      <c r="AD2968">
        <v>0</v>
      </c>
      <c r="AE2968">
        <v>0</v>
      </c>
      <c r="AF2968">
        <v>0</v>
      </c>
      <c r="AQ2968">
        <v>1</v>
      </c>
      <c r="AR2968">
        <f t="shared" si="46"/>
        <v>0</v>
      </c>
      <c r="AS2968">
        <v>1</v>
      </c>
      <c r="AT2968" t="s">
        <v>135</v>
      </c>
      <c r="AU2968">
        <v>44</v>
      </c>
    </row>
    <row r="2969" spans="1:47">
      <c r="A2969" t="s">
        <v>10496</v>
      </c>
      <c r="C2969">
        <v>310</v>
      </c>
      <c r="D2969" t="s">
        <v>10497</v>
      </c>
      <c r="E2969">
        <v>903</v>
      </c>
      <c r="F2969" t="s">
        <v>821</v>
      </c>
      <c r="G2969" t="s">
        <v>219</v>
      </c>
      <c r="H2969" t="s">
        <v>833</v>
      </c>
      <c r="I2969" t="s">
        <v>10499</v>
      </c>
      <c r="J2969">
        <v>29.605640000000001</v>
      </c>
      <c r="K2969">
        <v>0</v>
      </c>
      <c r="L2969">
        <v>0</v>
      </c>
      <c r="M2969">
        <v>0</v>
      </c>
      <c r="N2969">
        <v>0</v>
      </c>
      <c r="P2969">
        <v>0</v>
      </c>
      <c r="Q2969">
        <v>0</v>
      </c>
      <c r="R2969">
        <v>0</v>
      </c>
      <c r="S2969" t="s">
        <v>223</v>
      </c>
      <c r="T2969">
        <v>0</v>
      </c>
      <c r="U2969" t="s">
        <v>10496</v>
      </c>
      <c r="Y2969">
        <v>0</v>
      </c>
      <c r="Z2969" t="s">
        <v>297</v>
      </c>
      <c r="AA2969" t="s">
        <v>223</v>
      </c>
      <c r="AB2969">
        <v>0</v>
      </c>
      <c r="AC2969">
        <v>0</v>
      </c>
      <c r="AD2969">
        <v>0</v>
      </c>
      <c r="AE2969">
        <v>0</v>
      </c>
      <c r="AF2969">
        <v>0</v>
      </c>
      <c r="AQ2969">
        <v>1</v>
      </c>
      <c r="AR2969">
        <f t="shared" si="46"/>
        <v>0</v>
      </c>
      <c r="AS2969">
        <v>1</v>
      </c>
      <c r="AT2969" t="s">
        <v>133</v>
      </c>
      <c r="AU2969">
        <v>42</v>
      </c>
    </row>
    <row r="2970" spans="1:47">
      <c r="A2970" t="s">
        <v>248</v>
      </c>
      <c r="C2970">
        <v>310</v>
      </c>
      <c r="E2970">
        <v>0</v>
      </c>
      <c r="J2970">
        <v>0.25458999999999998</v>
      </c>
      <c r="K2970">
        <v>0</v>
      </c>
      <c r="L2970">
        <v>0</v>
      </c>
      <c r="M2970">
        <v>0</v>
      </c>
      <c r="N2970">
        <v>0</v>
      </c>
      <c r="P2970">
        <v>0</v>
      </c>
      <c r="Q2970">
        <v>0</v>
      </c>
      <c r="R2970">
        <v>0</v>
      </c>
      <c r="S2970" t="s">
        <v>249</v>
      </c>
      <c r="T2970">
        <v>0</v>
      </c>
      <c r="Y2970">
        <v>0</v>
      </c>
      <c r="AB2970">
        <v>0</v>
      </c>
      <c r="AC2970">
        <v>0</v>
      </c>
      <c r="AD2970">
        <v>0</v>
      </c>
      <c r="AE2970">
        <v>0</v>
      </c>
      <c r="AF2970">
        <v>0</v>
      </c>
      <c r="AQ2970">
        <v>0</v>
      </c>
      <c r="AR2970">
        <f t="shared" si="46"/>
        <v>0</v>
      </c>
      <c r="AS2970">
        <v>1</v>
      </c>
      <c r="AT2970" t="s">
        <v>134</v>
      </c>
      <c r="AU2970">
        <v>43</v>
      </c>
    </row>
    <row r="2971" spans="1:47">
      <c r="A2971" t="s">
        <v>10679</v>
      </c>
      <c r="C2971">
        <v>310</v>
      </c>
      <c r="D2971" t="s">
        <v>10680</v>
      </c>
      <c r="E2971">
        <v>0</v>
      </c>
      <c r="F2971" t="s">
        <v>821</v>
      </c>
      <c r="J2971">
        <v>0.55740000000000001</v>
      </c>
      <c r="K2971">
        <v>0</v>
      </c>
      <c r="L2971">
        <v>0</v>
      </c>
      <c r="M2971">
        <v>0</v>
      </c>
      <c r="N2971">
        <v>0</v>
      </c>
      <c r="P2971">
        <v>0</v>
      </c>
      <c r="Q2971">
        <v>0</v>
      </c>
      <c r="R2971">
        <v>0</v>
      </c>
      <c r="S2971" t="s">
        <v>223</v>
      </c>
      <c r="T2971">
        <v>0</v>
      </c>
      <c r="U2971" t="s">
        <v>10679</v>
      </c>
      <c r="Y2971">
        <v>0</v>
      </c>
      <c r="AB2971">
        <v>0</v>
      </c>
      <c r="AC2971">
        <v>0</v>
      </c>
      <c r="AD2971">
        <v>0</v>
      </c>
      <c r="AE2971">
        <v>0</v>
      </c>
      <c r="AF2971">
        <v>0</v>
      </c>
      <c r="AQ2971">
        <v>1</v>
      </c>
      <c r="AR2971">
        <f t="shared" si="46"/>
        <v>0</v>
      </c>
      <c r="AS2971">
        <v>1</v>
      </c>
      <c r="AT2971" t="s">
        <v>134</v>
      </c>
      <c r="AU2971">
        <v>43</v>
      </c>
    </row>
    <row r="2972" spans="1:47">
      <c r="A2972" t="s">
        <v>10681</v>
      </c>
      <c r="C2972">
        <v>310</v>
      </c>
      <c r="D2972" t="s">
        <v>10682</v>
      </c>
      <c r="E2972">
        <v>0</v>
      </c>
      <c r="F2972" t="s">
        <v>10683</v>
      </c>
      <c r="J2972">
        <v>0.16294</v>
      </c>
      <c r="K2972">
        <v>0</v>
      </c>
      <c r="L2972">
        <v>0</v>
      </c>
      <c r="M2972">
        <v>0</v>
      </c>
      <c r="N2972">
        <v>0</v>
      </c>
      <c r="P2972">
        <v>0</v>
      </c>
      <c r="Q2972">
        <v>0</v>
      </c>
      <c r="R2972">
        <v>0</v>
      </c>
      <c r="S2972" t="s">
        <v>223</v>
      </c>
      <c r="T2972">
        <v>0</v>
      </c>
      <c r="U2972" t="s">
        <v>10681</v>
      </c>
      <c r="Y2972">
        <v>0</v>
      </c>
      <c r="AB2972">
        <v>0</v>
      </c>
      <c r="AC2972">
        <v>0</v>
      </c>
      <c r="AD2972">
        <v>0</v>
      </c>
      <c r="AE2972">
        <v>0</v>
      </c>
      <c r="AF2972">
        <v>0</v>
      </c>
      <c r="AQ2972">
        <v>1</v>
      </c>
      <c r="AR2972">
        <f t="shared" si="46"/>
        <v>0</v>
      </c>
      <c r="AS2972">
        <v>1</v>
      </c>
      <c r="AT2972" t="s">
        <v>135</v>
      </c>
      <c r="AU2972">
        <v>44</v>
      </c>
    </row>
    <row r="2973" spans="1:47">
      <c r="A2973" t="s">
        <v>10684</v>
      </c>
      <c r="C2973">
        <v>310</v>
      </c>
      <c r="D2973" t="s">
        <v>10685</v>
      </c>
      <c r="E2973">
        <v>132</v>
      </c>
      <c r="F2973" t="s">
        <v>10645</v>
      </c>
      <c r="G2973" t="s">
        <v>422</v>
      </c>
      <c r="H2973" t="s">
        <v>260</v>
      </c>
      <c r="I2973" t="s">
        <v>10686</v>
      </c>
      <c r="J2973">
        <v>3.9350000000000003E-2</v>
      </c>
      <c r="K2973">
        <v>0</v>
      </c>
      <c r="L2973">
        <v>0</v>
      </c>
      <c r="M2973">
        <v>0</v>
      </c>
      <c r="N2973">
        <v>0</v>
      </c>
      <c r="P2973">
        <v>0</v>
      </c>
      <c r="Q2973">
        <v>0</v>
      </c>
      <c r="R2973">
        <v>0</v>
      </c>
      <c r="S2973" t="s">
        <v>223</v>
      </c>
      <c r="T2973">
        <v>0</v>
      </c>
      <c r="U2973" t="s">
        <v>10684</v>
      </c>
      <c r="Y2973">
        <v>0</v>
      </c>
      <c r="AB2973">
        <v>0</v>
      </c>
      <c r="AC2973">
        <v>0</v>
      </c>
      <c r="AD2973">
        <v>0</v>
      </c>
      <c r="AE2973">
        <v>0</v>
      </c>
      <c r="AF2973">
        <v>0</v>
      </c>
      <c r="AQ2973">
        <v>1</v>
      </c>
      <c r="AR2973">
        <f t="shared" si="46"/>
        <v>0</v>
      </c>
      <c r="AS2973">
        <v>1</v>
      </c>
      <c r="AT2973" t="s">
        <v>133</v>
      </c>
      <c r="AU2973">
        <v>42</v>
      </c>
    </row>
    <row r="2974" spans="1:47">
      <c r="A2974" t="s">
        <v>10687</v>
      </c>
      <c r="C2974">
        <v>310</v>
      </c>
      <c r="D2974" t="s">
        <v>10688</v>
      </c>
      <c r="E2974">
        <v>101</v>
      </c>
      <c r="F2974" t="s">
        <v>10689</v>
      </c>
      <c r="G2974" t="s">
        <v>219</v>
      </c>
      <c r="H2974" t="s">
        <v>220</v>
      </c>
      <c r="I2974" t="s">
        <v>10690</v>
      </c>
      <c r="J2974">
        <v>0.13882</v>
      </c>
      <c r="K2974">
        <v>1</v>
      </c>
      <c r="L2974">
        <v>1</v>
      </c>
      <c r="M2974">
        <v>1</v>
      </c>
      <c r="N2974">
        <v>1</v>
      </c>
      <c r="O2974" t="s">
        <v>225</v>
      </c>
      <c r="P2974">
        <v>0</v>
      </c>
      <c r="Q2974">
        <v>1</v>
      </c>
      <c r="R2974">
        <v>6600</v>
      </c>
      <c r="S2974" t="s">
        <v>223</v>
      </c>
      <c r="T2974">
        <v>6600</v>
      </c>
      <c r="U2974" t="s">
        <v>10687</v>
      </c>
      <c r="V2974" t="s">
        <v>455</v>
      </c>
      <c r="W2974" t="s">
        <v>225</v>
      </c>
      <c r="X2974" t="s">
        <v>225</v>
      </c>
      <c r="Y2974">
        <v>6600</v>
      </c>
      <c r="AB2974">
        <v>1</v>
      </c>
      <c r="AC2974">
        <v>1</v>
      </c>
      <c r="AD2974">
        <v>2</v>
      </c>
      <c r="AE2974">
        <v>702</v>
      </c>
      <c r="AF2974">
        <v>1</v>
      </c>
      <c r="AQ2974">
        <v>1</v>
      </c>
      <c r="AR2974">
        <f t="shared" si="46"/>
        <v>9.68</v>
      </c>
      <c r="AS2974">
        <v>1</v>
      </c>
      <c r="AT2974" t="s">
        <v>136</v>
      </c>
      <c r="AU2974">
        <v>45</v>
      </c>
    </row>
    <row r="2975" spans="1:47">
      <c r="A2975" t="s">
        <v>10691</v>
      </c>
      <c r="C2975">
        <v>310</v>
      </c>
      <c r="D2975" t="s">
        <v>10692</v>
      </c>
      <c r="E2975">
        <v>101</v>
      </c>
      <c r="F2975" t="s">
        <v>10693</v>
      </c>
      <c r="G2975" t="s">
        <v>10389</v>
      </c>
      <c r="H2975" t="s">
        <v>220</v>
      </c>
      <c r="I2975" t="s">
        <v>10694</v>
      </c>
      <c r="J2975">
        <v>1.3157000000000001</v>
      </c>
      <c r="K2975">
        <v>1</v>
      </c>
      <c r="L2975">
        <v>1</v>
      </c>
      <c r="M2975">
        <v>1</v>
      </c>
      <c r="N2975">
        <v>1</v>
      </c>
      <c r="O2975" t="s">
        <v>225</v>
      </c>
      <c r="P2975">
        <v>0</v>
      </c>
      <c r="Q2975">
        <v>1</v>
      </c>
      <c r="R2975">
        <v>15300</v>
      </c>
      <c r="S2975" t="s">
        <v>223</v>
      </c>
      <c r="T2975">
        <v>15300</v>
      </c>
      <c r="U2975" t="s">
        <v>10691</v>
      </c>
      <c r="X2975" t="s">
        <v>225</v>
      </c>
      <c r="Y2975">
        <v>15300</v>
      </c>
      <c r="AB2975">
        <v>1</v>
      </c>
      <c r="AC2975">
        <v>1</v>
      </c>
      <c r="AD2975">
        <v>4</v>
      </c>
      <c r="AE2975">
        <v>2714</v>
      </c>
      <c r="AF2975">
        <v>2</v>
      </c>
      <c r="AQ2975">
        <v>1</v>
      </c>
      <c r="AR2975">
        <f t="shared" si="46"/>
        <v>9.68</v>
      </c>
      <c r="AS2975">
        <v>1</v>
      </c>
      <c r="AT2975" t="s">
        <v>133</v>
      </c>
      <c r="AU2975">
        <v>42</v>
      </c>
    </row>
    <row r="2976" spans="1:47">
      <c r="A2976" t="s">
        <v>10695</v>
      </c>
      <c r="C2976">
        <v>310</v>
      </c>
      <c r="D2976" t="s">
        <v>10680</v>
      </c>
      <c r="E2976">
        <v>903</v>
      </c>
      <c r="F2976" t="s">
        <v>821</v>
      </c>
      <c r="G2976" t="s">
        <v>219</v>
      </c>
      <c r="H2976" t="s">
        <v>833</v>
      </c>
      <c r="I2976" t="s">
        <v>10696</v>
      </c>
      <c r="J2976">
        <v>0.44484000000000001</v>
      </c>
      <c r="K2976">
        <v>0</v>
      </c>
      <c r="L2976">
        <v>0</v>
      </c>
      <c r="M2976">
        <v>0</v>
      </c>
      <c r="N2976">
        <v>0</v>
      </c>
      <c r="P2976">
        <v>0</v>
      </c>
      <c r="Q2976">
        <v>0</v>
      </c>
      <c r="R2976">
        <v>0</v>
      </c>
      <c r="S2976" t="s">
        <v>223</v>
      </c>
      <c r="T2976">
        <v>0</v>
      </c>
      <c r="U2976" t="s">
        <v>10695</v>
      </c>
      <c r="V2976" t="s">
        <v>933</v>
      </c>
      <c r="W2976" t="s">
        <v>659</v>
      </c>
      <c r="Y2976">
        <v>0</v>
      </c>
      <c r="AB2976">
        <v>0</v>
      </c>
      <c r="AC2976">
        <v>0</v>
      </c>
      <c r="AD2976">
        <v>0</v>
      </c>
      <c r="AE2976">
        <v>0</v>
      </c>
      <c r="AF2976">
        <v>0</v>
      </c>
      <c r="AQ2976">
        <v>1</v>
      </c>
      <c r="AR2976">
        <f t="shared" si="46"/>
        <v>0</v>
      </c>
      <c r="AS2976">
        <v>1</v>
      </c>
      <c r="AT2976" t="s">
        <v>134</v>
      </c>
      <c r="AU2976">
        <v>43</v>
      </c>
    </row>
    <row r="2977" spans="1:47">
      <c r="A2977" t="s">
        <v>10697</v>
      </c>
      <c r="C2977">
        <v>310</v>
      </c>
      <c r="D2977" t="s">
        <v>10698</v>
      </c>
      <c r="E2977">
        <v>101</v>
      </c>
      <c r="F2977" t="s">
        <v>10699</v>
      </c>
      <c r="G2977" t="s">
        <v>219</v>
      </c>
      <c r="H2977" t="s">
        <v>220</v>
      </c>
      <c r="I2977" t="s">
        <v>10700</v>
      </c>
      <c r="J2977">
        <v>0.29681999999999997</v>
      </c>
      <c r="K2977">
        <v>1</v>
      </c>
      <c r="L2977">
        <v>1</v>
      </c>
      <c r="M2977">
        <v>1</v>
      </c>
      <c r="N2977">
        <v>1</v>
      </c>
      <c r="O2977" t="s">
        <v>225</v>
      </c>
      <c r="P2977">
        <v>0</v>
      </c>
      <c r="Q2977">
        <v>1</v>
      </c>
      <c r="R2977">
        <v>200</v>
      </c>
      <c r="S2977" t="s">
        <v>243</v>
      </c>
      <c r="T2977">
        <v>200</v>
      </c>
      <c r="U2977" t="s">
        <v>10697</v>
      </c>
      <c r="V2977" t="s">
        <v>455</v>
      </c>
      <c r="W2977" t="s">
        <v>225</v>
      </c>
      <c r="X2977" t="s">
        <v>225</v>
      </c>
      <c r="Y2977">
        <v>200</v>
      </c>
      <c r="AB2977">
        <v>1</v>
      </c>
      <c r="AC2977">
        <v>1</v>
      </c>
      <c r="AD2977">
        <v>2</v>
      </c>
      <c r="AE2977">
        <v>688</v>
      </c>
      <c r="AF2977">
        <v>1</v>
      </c>
      <c r="AQ2977">
        <v>2</v>
      </c>
      <c r="AR2977">
        <f t="shared" si="46"/>
        <v>9.68</v>
      </c>
      <c r="AS2977">
        <v>1</v>
      </c>
      <c r="AT2977" t="s">
        <v>136</v>
      </c>
      <c r="AU2977">
        <v>45</v>
      </c>
    </row>
    <row r="2978" spans="1:47">
      <c r="A2978" t="s">
        <v>10701</v>
      </c>
      <c r="C2978">
        <v>310</v>
      </c>
      <c r="D2978" t="s">
        <v>10702</v>
      </c>
      <c r="E2978">
        <v>316</v>
      </c>
      <c r="F2978" t="s">
        <v>10703</v>
      </c>
      <c r="G2978" t="s">
        <v>10704</v>
      </c>
      <c r="H2978" t="s">
        <v>10705</v>
      </c>
      <c r="I2978" t="s">
        <v>10706</v>
      </c>
      <c r="J2978">
        <v>1.4121999999999999</v>
      </c>
      <c r="K2978">
        <v>0</v>
      </c>
      <c r="L2978">
        <v>0</v>
      </c>
      <c r="M2978">
        <v>4</v>
      </c>
      <c r="N2978">
        <v>4</v>
      </c>
      <c r="O2978" t="s">
        <v>659</v>
      </c>
      <c r="P2978">
        <v>1</v>
      </c>
      <c r="Q2978">
        <v>1</v>
      </c>
      <c r="R2978">
        <v>0</v>
      </c>
      <c r="S2978" t="s">
        <v>223</v>
      </c>
      <c r="T2978">
        <v>0</v>
      </c>
      <c r="U2978" t="s">
        <v>10701</v>
      </c>
      <c r="V2978" t="s">
        <v>933</v>
      </c>
      <c r="W2978" t="s">
        <v>659</v>
      </c>
      <c r="X2978" t="s">
        <v>659</v>
      </c>
      <c r="Y2978">
        <v>0</v>
      </c>
      <c r="AB2978">
        <v>0</v>
      </c>
      <c r="AC2978">
        <v>0</v>
      </c>
      <c r="AD2978">
        <v>0</v>
      </c>
      <c r="AE2978">
        <v>10874</v>
      </c>
      <c r="AF2978">
        <v>2</v>
      </c>
      <c r="AQ2978">
        <v>3</v>
      </c>
      <c r="AR2978">
        <f t="shared" si="46"/>
        <v>0</v>
      </c>
      <c r="AS2978">
        <v>1</v>
      </c>
      <c r="AT2978" t="s">
        <v>133</v>
      </c>
      <c r="AU2978">
        <v>42</v>
      </c>
    </row>
    <row r="2979" spans="1:47">
      <c r="A2979" t="s">
        <v>10707</v>
      </c>
      <c r="C2979">
        <v>310</v>
      </c>
      <c r="D2979" t="s">
        <v>10708</v>
      </c>
      <c r="E2979">
        <v>101</v>
      </c>
      <c r="F2979" t="s">
        <v>10683</v>
      </c>
      <c r="G2979" t="s">
        <v>422</v>
      </c>
      <c r="H2979" t="s">
        <v>220</v>
      </c>
      <c r="I2979" t="s">
        <v>10709</v>
      </c>
      <c r="J2979">
        <v>0.68430000000000002</v>
      </c>
      <c r="K2979">
        <v>0</v>
      </c>
      <c r="L2979">
        <v>0</v>
      </c>
      <c r="M2979">
        <v>1</v>
      </c>
      <c r="N2979">
        <v>1</v>
      </c>
      <c r="O2979" t="s">
        <v>659</v>
      </c>
      <c r="P2979">
        <v>1</v>
      </c>
      <c r="Q2979">
        <v>0</v>
      </c>
      <c r="R2979">
        <v>0</v>
      </c>
      <c r="S2979" t="s">
        <v>243</v>
      </c>
      <c r="T2979">
        <v>0</v>
      </c>
      <c r="U2979" t="s">
        <v>10707</v>
      </c>
      <c r="V2979" t="s">
        <v>8381</v>
      </c>
      <c r="W2979" t="s">
        <v>659</v>
      </c>
      <c r="X2979" t="s">
        <v>659</v>
      </c>
      <c r="Y2979">
        <v>0</v>
      </c>
      <c r="AB2979">
        <v>0</v>
      </c>
      <c r="AC2979">
        <v>0</v>
      </c>
      <c r="AD2979">
        <v>3</v>
      </c>
      <c r="AE2979">
        <v>1792</v>
      </c>
      <c r="AF2979">
        <v>1</v>
      </c>
      <c r="AQ2979">
        <v>1</v>
      </c>
      <c r="AR2979">
        <f t="shared" si="46"/>
        <v>0</v>
      </c>
      <c r="AS2979">
        <v>1</v>
      </c>
      <c r="AT2979" t="s">
        <v>135</v>
      </c>
      <c r="AU2979">
        <v>44</v>
      </c>
    </row>
    <row r="2980" spans="1:47">
      <c r="A2980" t="s">
        <v>10710</v>
      </c>
      <c r="C2980">
        <v>310</v>
      </c>
      <c r="D2980" t="s">
        <v>10644</v>
      </c>
      <c r="E2980">
        <v>111</v>
      </c>
      <c r="F2980" t="s">
        <v>10645</v>
      </c>
      <c r="G2980" t="s">
        <v>10657</v>
      </c>
      <c r="H2980" t="s">
        <v>10711</v>
      </c>
      <c r="I2980" t="s">
        <v>10712</v>
      </c>
      <c r="J2980">
        <v>0.72253000000000001</v>
      </c>
      <c r="K2980">
        <v>0</v>
      </c>
      <c r="L2980">
        <v>0</v>
      </c>
      <c r="M2980">
        <v>1</v>
      </c>
      <c r="N2980">
        <v>1</v>
      </c>
      <c r="O2980" t="s">
        <v>659</v>
      </c>
      <c r="P2980">
        <v>1</v>
      </c>
      <c r="Q2980">
        <v>1</v>
      </c>
      <c r="R2980">
        <v>25500</v>
      </c>
      <c r="S2980" t="s">
        <v>223</v>
      </c>
      <c r="T2980">
        <v>0</v>
      </c>
      <c r="U2980" t="s">
        <v>10710</v>
      </c>
      <c r="V2980" t="s">
        <v>933</v>
      </c>
      <c r="W2980" t="s">
        <v>659</v>
      </c>
      <c r="X2980" t="s">
        <v>659</v>
      </c>
      <c r="Y2980">
        <v>25500</v>
      </c>
      <c r="AB2980">
        <v>0</v>
      </c>
      <c r="AC2980">
        <v>0</v>
      </c>
      <c r="AD2980">
        <v>9</v>
      </c>
      <c r="AE2980">
        <v>6492</v>
      </c>
      <c r="AF2980">
        <v>2</v>
      </c>
      <c r="AQ2980">
        <v>0</v>
      </c>
      <c r="AR2980">
        <f t="shared" si="46"/>
        <v>0</v>
      </c>
      <c r="AS2980">
        <v>1</v>
      </c>
      <c r="AT2980" t="s">
        <v>133</v>
      </c>
      <c r="AU2980">
        <v>42</v>
      </c>
    </row>
    <row r="2981" spans="1:47">
      <c r="A2981" t="s">
        <v>10713</v>
      </c>
      <c r="C2981">
        <v>310</v>
      </c>
      <c r="D2981" t="s">
        <v>10714</v>
      </c>
      <c r="E2981">
        <v>101</v>
      </c>
      <c r="F2981" t="s">
        <v>10715</v>
      </c>
      <c r="G2981" t="s">
        <v>219</v>
      </c>
      <c r="H2981" t="s">
        <v>220</v>
      </c>
      <c r="I2981" t="s">
        <v>10716</v>
      </c>
      <c r="J2981">
        <v>0.14691000000000001</v>
      </c>
      <c r="K2981">
        <v>0</v>
      </c>
      <c r="L2981">
        <v>0</v>
      </c>
      <c r="M2981">
        <v>1</v>
      </c>
      <c r="N2981">
        <v>1</v>
      </c>
      <c r="O2981" t="s">
        <v>659</v>
      </c>
      <c r="P2981">
        <v>1</v>
      </c>
      <c r="Q2981">
        <v>0</v>
      </c>
      <c r="R2981">
        <v>0</v>
      </c>
      <c r="S2981" t="s">
        <v>223</v>
      </c>
      <c r="T2981">
        <v>0</v>
      </c>
      <c r="U2981" t="s">
        <v>10713</v>
      </c>
      <c r="V2981" t="s">
        <v>455</v>
      </c>
      <c r="W2981" t="s">
        <v>225</v>
      </c>
      <c r="X2981" t="s">
        <v>659</v>
      </c>
      <c r="Y2981">
        <v>0</v>
      </c>
      <c r="AB2981">
        <v>0</v>
      </c>
      <c r="AC2981">
        <v>0</v>
      </c>
      <c r="AD2981">
        <v>2</v>
      </c>
      <c r="AE2981">
        <v>700</v>
      </c>
      <c r="AF2981">
        <v>1</v>
      </c>
      <c r="AQ2981">
        <v>2</v>
      </c>
      <c r="AR2981">
        <f t="shared" si="46"/>
        <v>0</v>
      </c>
      <c r="AS2981">
        <v>1</v>
      </c>
      <c r="AT2981" t="s">
        <v>136</v>
      </c>
      <c r="AU2981">
        <v>45</v>
      </c>
    </row>
    <row r="2982" spans="1:47">
      <c r="A2982" t="s">
        <v>10717</v>
      </c>
      <c r="C2982">
        <v>310</v>
      </c>
      <c r="D2982" t="s">
        <v>10718</v>
      </c>
      <c r="E2982">
        <v>101</v>
      </c>
      <c r="F2982" t="s">
        <v>10719</v>
      </c>
      <c r="G2982" t="s">
        <v>422</v>
      </c>
      <c r="H2982" t="s">
        <v>220</v>
      </c>
      <c r="I2982" t="s">
        <v>10720</v>
      </c>
      <c r="J2982">
        <v>0.46844999999999998</v>
      </c>
      <c r="K2982">
        <v>0</v>
      </c>
      <c r="L2982">
        <v>0</v>
      </c>
      <c r="M2982">
        <v>1</v>
      </c>
      <c r="N2982">
        <v>1</v>
      </c>
      <c r="O2982" t="s">
        <v>659</v>
      </c>
      <c r="P2982">
        <v>1</v>
      </c>
      <c r="Q2982">
        <v>1</v>
      </c>
      <c r="R2982">
        <v>12200</v>
      </c>
      <c r="S2982" t="s">
        <v>223</v>
      </c>
      <c r="T2982">
        <v>0</v>
      </c>
      <c r="U2982" t="s">
        <v>10717</v>
      </c>
      <c r="V2982" t="s">
        <v>8381</v>
      </c>
      <c r="W2982" t="s">
        <v>659</v>
      </c>
      <c r="X2982" t="s">
        <v>659</v>
      </c>
      <c r="Y2982">
        <v>12200</v>
      </c>
      <c r="AB2982">
        <v>0</v>
      </c>
      <c r="AC2982">
        <v>0</v>
      </c>
      <c r="AD2982">
        <v>4</v>
      </c>
      <c r="AE2982">
        <v>1198</v>
      </c>
      <c r="AF2982">
        <v>1.75</v>
      </c>
      <c r="AQ2982">
        <v>0</v>
      </c>
      <c r="AR2982">
        <f t="shared" si="46"/>
        <v>0</v>
      </c>
      <c r="AS2982">
        <v>1</v>
      </c>
      <c r="AT2982" t="s">
        <v>135</v>
      </c>
      <c r="AU2982">
        <v>44</v>
      </c>
    </row>
    <row r="2983" spans="1:47">
      <c r="A2983" t="s">
        <v>10721</v>
      </c>
      <c r="C2983">
        <v>310</v>
      </c>
      <c r="D2983" t="s">
        <v>10680</v>
      </c>
      <c r="E2983">
        <v>0</v>
      </c>
      <c r="F2983" t="s">
        <v>821</v>
      </c>
      <c r="J2983">
        <v>0.41908000000000001</v>
      </c>
      <c r="K2983">
        <v>0</v>
      </c>
      <c r="L2983">
        <v>0</v>
      </c>
      <c r="M2983">
        <v>1</v>
      </c>
      <c r="N2983">
        <v>1</v>
      </c>
      <c r="O2983" t="s">
        <v>659</v>
      </c>
      <c r="P2983">
        <v>0</v>
      </c>
      <c r="Q2983">
        <v>0</v>
      </c>
      <c r="R2983">
        <v>0</v>
      </c>
      <c r="S2983" t="s">
        <v>223</v>
      </c>
      <c r="T2983">
        <v>0</v>
      </c>
      <c r="U2983" t="s">
        <v>10721</v>
      </c>
      <c r="X2983" t="s">
        <v>659</v>
      </c>
      <c r="Y2983">
        <v>0</v>
      </c>
      <c r="AB2983">
        <v>0</v>
      </c>
      <c r="AC2983">
        <v>0</v>
      </c>
      <c r="AD2983">
        <v>0</v>
      </c>
      <c r="AE2983">
        <v>0</v>
      </c>
      <c r="AF2983">
        <v>0</v>
      </c>
      <c r="AQ2983">
        <v>1</v>
      </c>
      <c r="AR2983">
        <f t="shared" si="46"/>
        <v>0</v>
      </c>
      <c r="AS2983">
        <v>1</v>
      </c>
      <c r="AT2983" t="s">
        <v>134</v>
      </c>
      <c r="AU2983">
        <v>43</v>
      </c>
    </row>
    <row r="2984" spans="1:47">
      <c r="A2984" t="s">
        <v>10722</v>
      </c>
      <c r="C2984">
        <v>310</v>
      </c>
      <c r="D2984" t="s">
        <v>10723</v>
      </c>
      <c r="E2984">
        <v>101</v>
      </c>
      <c r="F2984" t="s">
        <v>10724</v>
      </c>
      <c r="G2984" t="s">
        <v>10389</v>
      </c>
      <c r="H2984" t="s">
        <v>220</v>
      </c>
      <c r="I2984" t="s">
        <v>10725</v>
      </c>
      <c r="J2984">
        <v>1.4472100000000001</v>
      </c>
      <c r="K2984">
        <v>1</v>
      </c>
      <c r="L2984">
        <v>1</v>
      </c>
      <c r="M2984">
        <v>1</v>
      </c>
      <c r="N2984">
        <v>1</v>
      </c>
      <c r="O2984" t="s">
        <v>225</v>
      </c>
      <c r="P2984">
        <v>0</v>
      </c>
      <c r="Q2984">
        <v>1</v>
      </c>
      <c r="R2984">
        <v>8700</v>
      </c>
      <c r="S2984" t="s">
        <v>223</v>
      </c>
      <c r="T2984">
        <v>8700</v>
      </c>
      <c r="U2984" t="s">
        <v>10722</v>
      </c>
      <c r="X2984" t="s">
        <v>225</v>
      </c>
      <c r="Y2984">
        <v>8700</v>
      </c>
      <c r="AB2984">
        <v>1</v>
      </c>
      <c r="AC2984">
        <v>1</v>
      </c>
      <c r="AD2984">
        <v>3</v>
      </c>
      <c r="AE2984">
        <v>1590</v>
      </c>
      <c r="AF2984">
        <v>1.75</v>
      </c>
      <c r="AQ2984">
        <v>1</v>
      </c>
      <c r="AR2984">
        <f t="shared" si="46"/>
        <v>9.68</v>
      </c>
      <c r="AS2984">
        <v>1</v>
      </c>
      <c r="AT2984" t="s">
        <v>136</v>
      </c>
      <c r="AU2984">
        <v>45</v>
      </c>
    </row>
    <row r="2985" spans="1:47">
      <c r="A2985" t="s">
        <v>10726</v>
      </c>
      <c r="C2985">
        <v>310</v>
      </c>
      <c r="D2985" t="s">
        <v>10727</v>
      </c>
      <c r="E2985">
        <v>101</v>
      </c>
      <c r="F2985" t="s">
        <v>10728</v>
      </c>
      <c r="G2985" t="s">
        <v>219</v>
      </c>
      <c r="H2985" t="s">
        <v>220</v>
      </c>
      <c r="I2985" t="s">
        <v>10729</v>
      </c>
      <c r="J2985">
        <v>0.15887999999999999</v>
      </c>
      <c r="K2985">
        <v>1</v>
      </c>
      <c r="L2985">
        <v>1</v>
      </c>
      <c r="M2985">
        <v>1</v>
      </c>
      <c r="N2985">
        <v>1</v>
      </c>
      <c r="O2985" t="s">
        <v>225</v>
      </c>
      <c r="P2985">
        <v>0</v>
      </c>
      <c r="Q2985">
        <v>1</v>
      </c>
      <c r="R2985">
        <v>2300</v>
      </c>
      <c r="S2985" t="s">
        <v>223</v>
      </c>
      <c r="T2985">
        <v>2300</v>
      </c>
      <c r="U2985" t="s">
        <v>10726</v>
      </c>
      <c r="V2985" t="s">
        <v>413</v>
      </c>
      <c r="W2985" t="s">
        <v>225</v>
      </c>
      <c r="X2985" t="s">
        <v>225</v>
      </c>
      <c r="Y2985">
        <v>2300</v>
      </c>
      <c r="AB2985">
        <v>1</v>
      </c>
      <c r="AC2985">
        <v>1</v>
      </c>
      <c r="AD2985">
        <v>3</v>
      </c>
      <c r="AE2985">
        <v>1036</v>
      </c>
      <c r="AF2985">
        <v>1.75</v>
      </c>
      <c r="AQ2985">
        <v>1</v>
      </c>
      <c r="AR2985">
        <f t="shared" si="46"/>
        <v>9.68</v>
      </c>
      <c r="AS2985">
        <v>1</v>
      </c>
      <c r="AT2985" t="s">
        <v>136</v>
      </c>
      <c r="AU2985">
        <v>45</v>
      </c>
    </row>
    <row r="2986" spans="1:47">
      <c r="A2986" t="s">
        <v>10730</v>
      </c>
      <c r="C2986">
        <v>310</v>
      </c>
      <c r="D2986" t="s">
        <v>10731</v>
      </c>
      <c r="E2986">
        <v>400</v>
      </c>
      <c r="F2986" t="s">
        <v>10732</v>
      </c>
      <c r="G2986" t="s">
        <v>10704</v>
      </c>
      <c r="H2986" t="s">
        <v>10733</v>
      </c>
      <c r="I2986" t="s">
        <v>10734</v>
      </c>
      <c r="J2986">
        <v>10.70777</v>
      </c>
      <c r="K2986">
        <v>0</v>
      </c>
      <c r="L2986">
        <v>0</v>
      </c>
      <c r="M2986">
        <v>5</v>
      </c>
      <c r="N2986">
        <v>5</v>
      </c>
      <c r="O2986" t="s">
        <v>659</v>
      </c>
      <c r="P2986">
        <v>1</v>
      </c>
      <c r="Q2986">
        <v>2</v>
      </c>
      <c r="R2986">
        <v>7900</v>
      </c>
      <c r="S2986" t="s">
        <v>223</v>
      </c>
      <c r="T2986">
        <v>0</v>
      </c>
      <c r="U2986" t="s">
        <v>10730</v>
      </c>
      <c r="V2986" t="s">
        <v>933</v>
      </c>
      <c r="W2986" t="s">
        <v>659</v>
      </c>
      <c r="X2986" t="s">
        <v>659</v>
      </c>
      <c r="Y2986">
        <v>3950</v>
      </c>
      <c r="AB2986">
        <v>0</v>
      </c>
      <c r="AC2986">
        <v>0</v>
      </c>
      <c r="AD2986">
        <v>0</v>
      </c>
      <c r="AE2986">
        <v>5652</v>
      </c>
      <c r="AF2986">
        <v>1</v>
      </c>
      <c r="AQ2986">
        <v>2</v>
      </c>
      <c r="AR2986">
        <f t="shared" si="46"/>
        <v>0</v>
      </c>
      <c r="AS2986">
        <v>1</v>
      </c>
      <c r="AT2986" t="s">
        <v>136</v>
      </c>
      <c r="AU2986">
        <v>45</v>
      </c>
    </row>
    <row r="2987" spans="1:47">
      <c r="A2987" t="s">
        <v>10735</v>
      </c>
      <c r="C2987">
        <v>310</v>
      </c>
      <c r="D2987" t="s">
        <v>10736</v>
      </c>
      <c r="E2987">
        <v>101</v>
      </c>
      <c r="F2987" t="s">
        <v>10737</v>
      </c>
      <c r="G2987" t="s">
        <v>219</v>
      </c>
      <c r="H2987" t="s">
        <v>220</v>
      </c>
      <c r="I2987" t="s">
        <v>10738</v>
      </c>
      <c r="J2987">
        <v>0.16930000000000001</v>
      </c>
      <c r="K2987">
        <v>1</v>
      </c>
      <c r="L2987">
        <v>1</v>
      </c>
      <c r="M2987">
        <v>1</v>
      </c>
      <c r="N2987">
        <v>1</v>
      </c>
      <c r="O2987" t="s">
        <v>225</v>
      </c>
      <c r="P2987">
        <v>0</v>
      </c>
      <c r="Q2987">
        <v>1</v>
      </c>
      <c r="R2987">
        <v>2300</v>
      </c>
      <c r="S2987" t="s">
        <v>223</v>
      </c>
      <c r="T2987">
        <v>2300</v>
      </c>
      <c r="U2987" t="s">
        <v>10735</v>
      </c>
      <c r="V2987" t="s">
        <v>413</v>
      </c>
      <c r="W2987" t="s">
        <v>225</v>
      </c>
      <c r="X2987" t="s">
        <v>225</v>
      </c>
      <c r="Y2987">
        <v>2300</v>
      </c>
      <c r="AB2987">
        <v>1</v>
      </c>
      <c r="AC2987">
        <v>1</v>
      </c>
      <c r="AD2987">
        <v>2</v>
      </c>
      <c r="AE2987">
        <v>894</v>
      </c>
      <c r="AF2987">
        <v>1</v>
      </c>
      <c r="AQ2987">
        <v>1</v>
      </c>
      <c r="AR2987">
        <f t="shared" si="46"/>
        <v>9.68</v>
      </c>
      <c r="AS2987">
        <v>1</v>
      </c>
      <c r="AT2987" t="s">
        <v>136</v>
      </c>
      <c r="AU2987">
        <v>45</v>
      </c>
    </row>
    <row r="2988" spans="1:47">
      <c r="A2988" t="s">
        <v>248</v>
      </c>
      <c r="C2988">
        <v>310</v>
      </c>
      <c r="E2988">
        <v>0</v>
      </c>
      <c r="J2988">
        <v>5.7329999999999999E-2</v>
      </c>
      <c r="K2988">
        <v>0</v>
      </c>
      <c r="L2988">
        <v>0</v>
      </c>
      <c r="M2988">
        <v>0</v>
      </c>
      <c r="N2988">
        <v>0</v>
      </c>
      <c r="P2988">
        <v>0</v>
      </c>
      <c r="Q2988">
        <v>0</v>
      </c>
      <c r="R2988">
        <v>0</v>
      </c>
      <c r="S2988" t="s">
        <v>249</v>
      </c>
      <c r="T2988">
        <v>0</v>
      </c>
      <c r="Y2988">
        <v>0</v>
      </c>
      <c r="AB2988">
        <v>0</v>
      </c>
      <c r="AC2988">
        <v>0</v>
      </c>
      <c r="AD2988">
        <v>0</v>
      </c>
      <c r="AE2988">
        <v>0</v>
      </c>
      <c r="AF2988">
        <v>0</v>
      </c>
      <c r="AQ2988">
        <v>0</v>
      </c>
      <c r="AR2988">
        <f t="shared" si="46"/>
        <v>0</v>
      </c>
      <c r="AS2988">
        <v>1</v>
      </c>
      <c r="AT2988" t="s">
        <v>133</v>
      </c>
      <c r="AU2988">
        <v>42</v>
      </c>
    </row>
    <row r="2989" spans="1:47">
      <c r="A2989" t="s">
        <v>10739</v>
      </c>
      <c r="C2989">
        <v>310</v>
      </c>
      <c r="D2989" t="s">
        <v>10740</v>
      </c>
      <c r="E2989">
        <v>390</v>
      </c>
      <c r="F2989" t="s">
        <v>10341</v>
      </c>
      <c r="G2989" t="s">
        <v>10657</v>
      </c>
      <c r="H2989" t="s">
        <v>10741</v>
      </c>
      <c r="I2989" t="s">
        <v>10742</v>
      </c>
      <c r="J2989">
        <v>1.5251300000000001</v>
      </c>
      <c r="K2989">
        <v>0</v>
      </c>
      <c r="L2989">
        <v>0</v>
      </c>
      <c r="M2989">
        <v>0</v>
      </c>
      <c r="N2989">
        <v>0</v>
      </c>
      <c r="P2989">
        <v>0</v>
      </c>
      <c r="Q2989">
        <v>0</v>
      </c>
      <c r="R2989">
        <v>0</v>
      </c>
      <c r="S2989" t="s">
        <v>223</v>
      </c>
      <c r="T2989">
        <v>0</v>
      </c>
      <c r="U2989" t="s">
        <v>10739</v>
      </c>
      <c r="Y2989">
        <v>0</v>
      </c>
      <c r="AB2989">
        <v>0</v>
      </c>
      <c r="AC2989">
        <v>0</v>
      </c>
      <c r="AD2989">
        <v>0</v>
      </c>
      <c r="AE2989">
        <v>0</v>
      </c>
      <c r="AF2989">
        <v>0</v>
      </c>
      <c r="AQ2989">
        <v>1</v>
      </c>
      <c r="AR2989">
        <f t="shared" si="46"/>
        <v>0</v>
      </c>
      <c r="AS2989">
        <v>1</v>
      </c>
      <c r="AT2989" t="s">
        <v>133</v>
      </c>
      <c r="AU2989">
        <v>42</v>
      </c>
    </row>
    <row r="2990" spans="1:47">
      <c r="A2990" t="s">
        <v>10707</v>
      </c>
      <c r="C2990">
        <v>310</v>
      </c>
      <c r="D2990" t="s">
        <v>10708</v>
      </c>
      <c r="E2990">
        <v>101</v>
      </c>
      <c r="F2990" t="s">
        <v>10683</v>
      </c>
      <c r="G2990" t="s">
        <v>422</v>
      </c>
      <c r="H2990" t="s">
        <v>220</v>
      </c>
      <c r="I2990" t="s">
        <v>10709</v>
      </c>
      <c r="J2990">
        <v>0.16511000000000001</v>
      </c>
      <c r="K2990">
        <v>0</v>
      </c>
      <c r="L2990">
        <v>0</v>
      </c>
      <c r="M2990">
        <v>1</v>
      </c>
      <c r="N2990">
        <v>1</v>
      </c>
      <c r="O2990" t="s">
        <v>659</v>
      </c>
      <c r="P2990">
        <v>1</v>
      </c>
      <c r="Q2990">
        <v>0</v>
      </c>
      <c r="R2990">
        <v>0</v>
      </c>
      <c r="S2990" t="s">
        <v>243</v>
      </c>
      <c r="T2990">
        <v>0</v>
      </c>
      <c r="U2990" t="s">
        <v>10707</v>
      </c>
      <c r="V2990" t="s">
        <v>8381</v>
      </c>
      <c r="W2990" t="s">
        <v>659</v>
      </c>
      <c r="X2990" t="s">
        <v>659</v>
      </c>
      <c r="Y2990">
        <v>0</v>
      </c>
      <c r="AB2990">
        <v>0</v>
      </c>
      <c r="AC2990">
        <v>0</v>
      </c>
      <c r="AD2990">
        <v>3</v>
      </c>
      <c r="AE2990">
        <v>1792</v>
      </c>
      <c r="AF2990">
        <v>1</v>
      </c>
      <c r="AQ2990">
        <v>1</v>
      </c>
      <c r="AR2990">
        <f t="shared" si="46"/>
        <v>0</v>
      </c>
      <c r="AS2990">
        <v>1</v>
      </c>
      <c r="AT2990" t="s">
        <v>135</v>
      </c>
      <c r="AU2990">
        <v>44</v>
      </c>
    </row>
    <row r="2991" spans="1:47">
      <c r="A2991" t="s">
        <v>10743</v>
      </c>
      <c r="C2991">
        <v>310</v>
      </c>
      <c r="D2991" t="s">
        <v>10744</v>
      </c>
      <c r="E2991">
        <v>101</v>
      </c>
      <c r="F2991" t="s">
        <v>10745</v>
      </c>
      <c r="G2991" t="s">
        <v>10389</v>
      </c>
      <c r="H2991" t="s">
        <v>220</v>
      </c>
      <c r="I2991" t="s">
        <v>10746</v>
      </c>
      <c r="J2991">
        <v>1.49874</v>
      </c>
      <c r="K2991">
        <v>1</v>
      </c>
      <c r="L2991">
        <v>1</v>
      </c>
      <c r="M2991">
        <v>1</v>
      </c>
      <c r="N2991">
        <v>1</v>
      </c>
      <c r="O2991" t="s">
        <v>225</v>
      </c>
      <c r="P2991">
        <v>0</v>
      </c>
      <c r="Q2991">
        <v>1</v>
      </c>
      <c r="R2991">
        <v>14900</v>
      </c>
      <c r="S2991" t="s">
        <v>223</v>
      </c>
      <c r="T2991">
        <v>14900</v>
      </c>
      <c r="U2991" t="s">
        <v>10743</v>
      </c>
      <c r="X2991" t="s">
        <v>225</v>
      </c>
      <c r="Y2991">
        <v>14900</v>
      </c>
      <c r="AB2991">
        <v>1</v>
      </c>
      <c r="AC2991">
        <v>1</v>
      </c>
      <c r="AD2991">
        <v>4</v>
      </c>
      <c r="AE2991">
        <v>2840</v>
      </c>
      <c r="AF2991">
        <v>2</v>
      </c>
      <c r="AQ2991">
        <v>1</v>
      </c>
      <c r="AR2991">
        <f t="shared" si="46"/>
        <v>9.68</v>
      </c>
      <c r="AS2991">
        <v>1</v>
      </c>
      <c r="AT2991" t="s">
        <v>133</v>
      </c>
      <c r="AU2991">
        <v>42</v>
      </c>
    </row>
    <row r="2992" spans="1:47">
      <c r="A2992" t="s">
        <v>10747</v>
      </c>
      <c r="C2992">
        <v>310</v>
      </c>
      <c r="D2992" t="s">
        <v>10748</v>
      </c>
      <c r="E2992">
        <v>101</v>
      </c>
      <c r="F2992" t="s">
        <v>10749</v>
      </c>
      <c r="G2992" t="s">
        <v>219</v>
      </c>
      <c r="H2992" t="s">
        <v>220</v>
      </c>
      <c r="I2992" t="s">
        <v>10750</v>
      </c>
      <c r="J2992">
        <v>0.15919</v>
      </c>
      <c r="K2992">
        <v>0</v>
      </c>
      <c r="L2992">
        <v>0</v>
      </c>
      <c r="M2992">
        <v>1</v>
      </c>
      <c r="N2992">
        <v>1</v>
      </c>
      <c r="O2992" t="s">
        <v>659</v>
      </c>
      <c r="P2992">
        <v>1</v>
      </c>
      <c r="Q2992">
        <v>1</v>
      </c>
      <c r="R2992">
        <v>1800</v>
      </c>
      <c r="S2992" t="s">
        <v>223</v>
      </c>
      <c r="T2992">
        <v>0</v>
      </c>
      <c r="U2992" t="s">
        <v>10747</v>
      </c>
      <c r="X2992" t="s">
        <v>659</v>
      </c>
      <c r="Y2992">
        <v>1800</v>
      </c>
      <c r="AB2992">
        <v>0</v>
      </c>
      <c r="AC2992">
        <v>0</v>
      </c>
      <c r="AD2992">
        <v>1</v>
      </c>
      <c r="AE2992">
        <v>280</v>
      </c>
      <c r="AF2992">
        <v>1</v>
      </c>
      <c r="AQ2992">
        <v>2</v>
      </c>
      <c r="AR2992">
        <f t="shared" si="46"/>
        <v>0</v>
      </c>
      <c r="AS2992">
        <v>1</v>
      </c>
      <c r="AT2992" t="s">
        <v>136</v>
      </c>
      <c r="AU2992">
        <v>45</v>
      </c>
    </row>
    <row r="2993" spans="1:47">
      <c r="A2993" t="s">
        <v>248</v>
      </c>
      <c r="C2993">
        <v>310</v>
      </c>
      <c r="E2993">
        <v>0</v>
      </c>
      <c r="J2993">
        <v>3.4298500000000001</v>
      </c>
      <c r="K2993">
        <v>0</v>
      </c>
      <c r="L2993">
        <v>0</v>
      </c>
      <c r="M2993">
        <v>0</v>
      </c>
      <c r="N2993">
        <v>0</v>
      </c>
      <c r="P2993">
        <v>0</v>
      </c>
      <c r="Q2993">
        <v>0</v>
      </c>
      <c r="R2993">
        <v>0</v>
      </c>
      <c r="S2993" t="s">
        <v>249</v>
      </c>
      <c r="T2993">
        <v>0</v>
      </c>
      <c r="Y2993">
        <v>0</v>
      </c>
      <c r="AB2993">
        <v>0</v>
      </c>
      <c r="AC2993">
        <v>0</v>
      </c>
      <c r="AD2993">
        <v>0</v>
      </c>
      <c r="AE2993">
        <v>0</v>
      </c>
      <c r="AF2993">
        <v>0</v>
      </c>
      <c r="AQ2993">
        <v>0</v>
      </c>
      <c r="AR2993">
        <f t="shared" si="46"/>
        <v>0</v>
      </c>
      <c r="AS2993">
        <v>1</v>
      </c>
      <c r="AT2993" t="s">
        <v>134</v>
      </c>
      <c r="AU2993">
        <v>43</v>
      </c>
    </row>
    <row r="2994" spans="1:47">
      <c r="A2994" t="s">
        <v>10751</v>
      </c>
      <c r="C2994">
        <v>310</v>
      </c>
      <c r="D2994" t="s">
        <v>10752</v>
      </c>
      <c r="E2994">
        <v>101</v>
      </c>
      <c r="F2994" t="s">
        <v>10715</v>
      </c>
      <c r="G2994" t="s">
        <v>219</v>
      </c>
      <c r="H2994" t="s">
        <v>220</v>
      </c>
      <c r="I2994" t="s">
        <v>10753</v>
      </c>
      <c r="J2994">
        <v>0.18568999999999999</v>
      </c>
      <c r="K2994">
        <v>0</v>
      </c>
      <c r="L2994">
        <v>0</v>
      </c>
      <c r="M2994">
        <v>1</v>
      </c>
      <c r="N2994">
        <v>1</v>
      </c>
      <c r="O2994" t="s">
        <v>659</v>
      </c>
      <c r="P2994">
        <v>1</v>
      </c>
      <c r="Q2994">
        <v>1</v>
      </c>
      <c r="R2994">
        <v>4100</v>
      </c>
      <c r="S2994" t="s">
        <v>223</v>
      </c>
      <c r="T2994">
        <v>0</v>
      </c>
      <c r="U2994" t="s">
        <v>10751</v>
      </c>
      <c r="V2994" t="s">
        <v>8381</v>
      </c>
      <c r="W2994" t="s">
        <v>659</v>
      </c>
      <c r="X2994" t="s">
        <v>659</v>
      </c>
      <c r="Y2994">
        <v>4100</v>
      </c>
      <c r="AB2994">
        <v>0</v>
      </c>
      <c r="AC2994">
        <v>0</v>
      </c>
      <c r="AD2994">
        <v>3</v>
      </c>
      <c r="AE2994">
        <v>1652</v>
      </c>
      <c r="AF2994">
        <v>2</v>
      </c>
      <c r="AQ2994">
        <v>2</v>
      </c>
      <c r="AR2994">
        <f t="shared" si="46"/>
        <v>0</v>
      </c>
      <c r="AS2994">
        <v>1</v>
      </c>
      <c r="AT2994" t="s">
        <v>136</v>
      </c>
      <c r="AU2994">
        <v>45</v>
      </c>
    </row>
    <row r="2995" spans="1:47">
      <c r="A2995" t="s">
        <v>248</v>
      </c>
      <c r="C2995">
        <v>310</v>
      </c>
      <c r="E2995">
        <v>0</v>
      </c>
      <c r="J2995">
        <v>3.8390000000000001E-2</v>
      </c>
      <c r="K2995">
        <v>0</v>
      </c>
      <c r="L2995">
        <v>0</v>
      </c>
      <c r="M2995">
        <v>0</v>
      </c>
      <c r="N2995">
        <v>0</v>
      </c>
      <c r="P2995">
        <v>0</v>
      </c>
      <c r="Q2995">
        <v>0</v>
      </c>
      <c r="R2995">
        <v>0</v>
      </c>
      <c r="S2995" t="s">
        <v>249</v>
      </c>
      <c r="T2995">
        <v>0</v>
      </c>
      <c r="Y2995">
        <v>0</v>
      </c>
      <c r="AB2995">
        <v>0</v>
      </c>
      <c r="AC2995">
        <v>0</v>
      </c>
      <c r="AD2995">
        <v>0</v>
      </c>
      <c r="AE2995">
        <v>0</v>
      </c>
      <c r="AF2995">
        <v>0</v>
      </c>
      <c r="AQ2995">
        <v>0</v>
      </c>
      <c r="AR2995">
        <f t="shared" si="46"/>
        <v>0</v>
      </c>
      <c r="AS2995">
        <v>1</v>
      </c>
      <c r="AT2995" t="s">
        <v>134</v>
      </c>
      <c r="AU2995">
        <v>43</v>
      </c>
    </row>
    <row r="2996" spans="1:47">
      <c r="A2996" t="s">
        <v>10754</v>
      </c>
      <c r="C2996">
        <v>310</v>
      </c>
      <c r="D2996" t="s">
        <v>10755</v>
      </c>
      <c r="E2996">
        <v>106</v>
      </c>
      <c r="F2996" t="s">
        <v>10756</v>
      </c>
      <c r="G2996" t="s">
        <v>219</v>
      </c>
      <c r="H2996" t="s">
        <v>355</v>
      </c>
      <c r="I2996" t="s">
        <v>10757</v>
      </c>
      <c r="J2996">
        <v>0.19375999999999999</v>
      </c>
      <c r="K2996">
        <v>0</v>
      </c>
      <c r="L2996">
        <v>0</v>
      </c>
      <c r="M2996">
        <v>0</v>
      </c>
      <c r="N2996">
        <v>0</v>
      </c>
      <c r="P2996">
        <v>0</v>
      </c>
      <c r="Q2996">
        <v>1</v>
      </c>
      <c r="R2996">
        <v>7300</v>
      </c>
      <c r="S2996" t="s">
        <v>223</v>
      </c>
      <c r="T2996">
        <v>0</v>
      </c>
      <c r="U2996" t="s">
        <v>10754</v>
      </c>
      <c r="Y2996">
        <v>7300</v>
      </c>
      <c r="AB2996">
        <v>0</v>
      </c>
      <c r="AC2996">
        <v>0</v>
      </c>
      <c r="AD2996">
        <v>0</v>
      </c>
      <c r="AE2996">
        <v>0</v>
      </c>
      <c r="AF2996">
        <v>0</v>
      </c>
      <c r="AQ2996">
        <v>1</v>
      </c>
      <c r="AR2996">
        <f t="shared" si="46"/>
        <v>0</v>
      </c>
      <c r="AS2996">
        <v>1</v>
      </c>
      <c r="AT2996" t="s">
        <v>136</v>
      </c>
      <c r="AU2996">
        <v>45</v>
      </c>
    </row>
    <row r="2997" spans="1:47">
      <c r="A2997" t="s">
        <v>10758</v>
      </c>
      <c r="C2997">
        <v>310</v>
      </c>
      <c r="D2997" t="s">
        <v>10759</v>
      </c>
      <c r="E2997">
        <v>101</v>
      </c>
      <c r="F2997" t="s">
        <v>10760</v>
      </c>
      <c r="G2997" t="s">
        <v>422</v>
      </c>
      <c r="H2997" t="s">
        <v>220</v>
      </c>
      <c r="I2997" t="s">
        <v>10761</v>
      </c>
      <c r="J2997">
        <v>0.24687000000000001</v>
      </c>
      <c r="K2997">
        <v>0</v>
      </c>
      <c r="L2997">
        <v>0</v>
      </c>
      <c r="M2997">
        <v>1</v>
      </c>
      <c r="N2997">
        <v>1</v>
      </c>
      <c r="O2997" t="s">
        <v>659</v>
      </c>
      <c r="P2997">
        <v>1</v>
      </c>
      <c r="Q2997">
        <v>1</v>
      </c>
      <c r="R2997">
        <v>5600</v>
      </c>
      <c r="S2997" t="s">
        <v>243</v>
      </c>
      <c r="T2997">
        <v>0</v>
      </c>
      <c r="U2997" t="s">
        <v>10758</v>
      </c>
      <c r="V2997" t="s">
        <v>611</v>
      </c>
      <c r="X2997" t="s">
        <v>659</v>
      </c>
      <c r="Y2997">
        <v>5600</v>
      </c>
      <c r="AB2997">
        <v>0</v>
      </c>
      <c r="AC2997">
        <v>0</v>
      </c>
      <c r="AD2997">
        <v>2</v>
      </c>
      <c r="AE2997">
        <v>976</v>
      </c>
      <c r="AF2997">
        <v>1</v>
      </c>
      <c r="AQ2997">
        <v>3</v>
      </c>
      <c r="AR2997">
        <f t="shared" si="46"/>
        <v>0</v>
      </c>
      <c r="AS2997">
        <v>1</v>
      </c>
      <c r="AT2997" t="s">
        <v>135</v>
      </c>
      <c r="AU2997">
        <v>44</v>
      </c>
    </row>
    <row r="2998" spans="1:47">
      <c r="A2998" t="s">
        <v>10762</v>
      </c>
      <c r="C2998">
        <v>310</v>
      </c>
      <c r="D2998" t="s">
        <v>10763</v>
      </c>
      <c r="E2998">
        <v>903</v>
      </c>
      <c r="F2998" t="s">
        <v>821</v>
      </c>
      <c r="G2998" t="s">
        <v>422</v>
      </c>
      <c r="H2998" t="s">
        <v>822</v>
      </c>
      <c r="I2998" t="s">
        <v>10764</v>
      </c>
      <c r="J2998">
        <v>2.7028400000000001</v>
      </c>
      <c r="K2998">
        <v>0</v>
      </c>
      <c r="L2998">
        <v>0</v>
      </c>
      <c r="M2998">
        <v>0</v>
      </c>
      <c r="N2998">
        <v>0</v>
      </c>
      <c r="P2998">
        <v>0</v>
      </c>
      <c r="Q2998">
        <v>0</v>
      </c>
      <c r="R2998">
        <v>0</v>
      </c>
      <c r="S2998" t="s">
        <v>223</v>
      </c>
      <c r="T2998">
        <v>0</v>
      </c>
      <c r="U2998" t="s">
        <v>10762</v>
      </c>
      <c r="Y2998">
        <v>0</v>
      </c>
      <c r="AB2998">
        <v>0</v>
      </c>
      <c r="AC2998">
        <v>0</v>
      </c>
      <c r="AD2998">
        <v>0</v>
      </c>
      <c r="AE2998">
        <v>0</v>
      </c>
      <c r="AF2998">
        <v>0</v>
      </c>
      <c r="AQ2998">
        <v>1</v>
      </c>
      <c r="AR2998">
        <f t="shared" si="46"/>
        <v>0</v>
      </c>
      <c r="AS2998">
        <v>1</v>
      </c>
      <c r="AT2998" t="s">
        <v>135</v>
      </c>
      <c r="AU2998">
        <v>44</v>
      </c>
    </row>
    <row r="2999" spans="1:47">
      <c r="A2999" t="s">
        <v>10765</v>
      </c>
      <c r="C2999">
        <v>310</v>
      </c>
      <c r="D2999" t="s">
        <v>10766</v>
      </c>
      <c r="E2999">
        <v>104</v>
      </c>
      <c r="F2999" t="s">
        <v>10767</v>
      </c>
      <c r="G2999" t="s">
        <v>422</v>
      </c>
      <c r="H2999" t="s">
        <v>1213</v>
      </c>
      <c r="I2999" t="s">
        <v>10769</v>
      </c>
      <c r="J2999">
        <v>0.13378000000000001</v>
      </c>
      <c r="K2999">
        <v>0</v>
      </c>
      <c r="L2999">
        <v>0</v>
      </c>
      <c r="M2999">
        <v>1</v>
      </c>
      <c r="N2999">
        <v>1</v>
      </c>
      <c r="O2999" t="s">
        <v>659</v>
      </c>
      <c r="P2999">
        <v>1</v>
      </c>
      <c r="Q2999">
        <v>1</v>
      </c>
      <c r="R2999">
        <v>9300</v>
      </c>
      <c r="S2999" t="s">
        <v>223</v>
      </c>
      <c r="T2999">
        <v>0</v>
      </c>
      <c r="U2999" t="s">
        <v>10765</v>
      </c>
      <c r="V2999" t="s">
        <v>927</v>
      </c>
      <c r="W2999" t="s">
        <v>659</v>
      </c>
      <c r="X2999" t="s">
        <v>659</v>
      </c>
      <c r="Y2999">
        <v>9300</v>
      </c>
      <c r="AB2999">
        <v>0</v>
      </c>
      <c r="AC2999">
        <v>0</v>
      </c>
      <c r="AD2999">
        <v>3</v>
      </c>
      <c r="AE2999">
        <v>1748</v>
      </c>
      <c r="AF2999">
        <v>1.5</v>
      </c>
      <c r="AQ2999">
        <v>0</v>
      </c>
      <c r="AR2999">
        <f t="shared" si="46"/>
        <v>0</v>
      </c>
      <c r="AS2999">
        <v>1</v>
      </c>
      <c r="AT2999" t="s">
        <v>135</v>
      </c>
      <c r="AU2999">
        <v>44</v>
      </c>
    </row>
    <row r="3000" spans="1:47">
      <c r="A3000" t="s">
        <v>10770</v>
      </c>
      <c r="C3000">
        <v>310</v>
      </c>
      <c r="D3000" t="s">
        <v>10680</v>
      </c>
      <c r="E3000">
        <v>0</v>
      </c>
      <c r="F3000" t="s">
        <v>821</v>
      </c>
      <c r="J3000">
        <v>0.44446999999999998</v>
      </c>
      <c r="K3000">
        <v>0</v>
      </c>
      <c r="L3000">
        <v>0</v>
      </c>
      <c r="M3000">
        <v>1</v>
      </c>
      <c r="N3000">
        <v>1</v>
      </c>
      <c r="O3000" t="s">
        <v>659</v>
      </c>
      <c r="P3000">
        <v>0</v>
      </c>
      <c r="Q3000">
        <v>0</v>
      </c>
      <c r="R3000">
        <v>0</v>
      </c>
      <c r="S3000" t="s">
        <v>223</v>
      </c>
      <c r="T3000">
        <v>0</v>
      </c>
      <c r="U3000" t="s">
        <v>10770</v>
      </c>
      <c r="X3000" t="s">
        <v>659</v>
      </c>
      <c r="Y3000">
        <v>0</v>
      </c>
      <c r="AB3000">
        <v>0</v>
      </c>
      <c r="AC3000">
        <v>0</v>
      </c>
      <c r="AD3000">
        <v>0</v>
      </c>
      <c r="AE3000">
        <v>0</v>
      </c>
      <c r="AF3000">
        <v>0</v>
      </c>
      <c r="AQ3000">
        <v>1</v>
      </c>
      <c r="AR3000">
        <f t="shared" si="46"/>
        <v>0</v>
      </c>
      <c r="AS3000">
        <v>1</v>
      </c>
      <c r="AT3000" t="s">
        <v>134</v>
      </c>
      <c r="AU3000">
        <v>43</v>
      </c>
    </row>
    <row r="3001" spans="1:47">
      <c r="A3001" t="s">
        <v>248</v>
      </c>
      <c r="C3001">
        <v>310</v>
      </c>
      <c r="E3001">
        <v>0</v>
      </c>
      <c r="J3001">
        <v>4.0000000000000002E-4</v>
      </c>
      <c r="K3001">
        <v>0</v>
      </c>
      <c r="L3001">
        <v>0</v>
      </c>
      <c r="M3001">
        <v>0</v>
      </c>
      <c r="N3001">
        <v>0</v>
      </c>
      <c r="P3001">
        <v>0</v>
      </c>
      <c r="Q3001">
        <v>0</v>
      </c>
      <c r="R3001">
        <v>0</v>
      </c>
      <c r="S3001" t="s">
        <v>249</v>
      </c>
      <c r="T3001">
        <v>0</v>
      </c>
      <c r="Y3001">
        <v>0</v>
      </c>
      <c r="AB3001">
        <v>0</v>
      </c>
      <c r="AC3001">
        <v>0</v>
      </c>
      <c r="AD3001">
        <v>0</v>
      </c>
      <c r="AE3001">
        <v>0</v>
      </c>
      <c r="AF3001">
        <v>0</v>
      </c>
      <c r="AQ3001">
        <v>0</v>
      </c>
      <c r="AR3001">
        <f t="shared" si="46"/>
        <v>0</v>
      </c>
      <c r="AS3001">
        <v>1</v>
      </c>
      <c r="AT3001" t="s">
        <v>136</v>
      </c>
      <c r="AU3001">
        <v>45</v>
      </c>
    </row>
    <row r="3002" spans="1:47">
      <c r="A3002" t="s">
        <v>10771</v>
      </c>
      <c r="C3002">
        <v>310</v>
      </c>
      <c r="D3002" t="s">
        <v>10772</v>
      </c>
      <c r="E3002">
        <v>101</v>
      </c>
      <c r="F3002" t="s">
        <v>10768</v>
      </c>
      <c r="G3002" t="s">
        <v>422</v>
      </c>
      <c r="H3002" t="s">
        <v>220</v>
      </c>
      <c r="I3002" t="s">
        <v>10773</v>
      </c>
      <c r="J3002">
        <v>0.20022999999999999</v>
      </c>
      <c r="K3002">
        <v>0</v>
      </c>
      <c r="L3002">
        <v>0</v>
      </c>
      <c r="M3002">
        <v>1</v>
      </c>
      <c r="N3002">
        <v>1</v>
      </c>
      <c r="O3002" t="s">
        <v>659</v>
      </c>
      <c r="P3002">
        <v>1</v>
      </c>
      <c r="Q3002">
        <v>1</v>
      </c>
      <c r="R3002">
        <v>4300</v>
      </c>
      <c r="S3002" t="s">
        <v>223</v>
      </c>
      <c r="T3002">
        <v>0</v>
      </c>
      <c r="U3002" t="s">
        <v>10771</v>
      </c>
      <c r="X3002" t="s">
        <v>659</v>
      </c>
      <c r="Y3002">
        <v>4300</v>
      </c>
      <c r="AB3002">
        <v>0</v>
      </c>
      <c r="AC3002">
        <v>0</v>
      </c>
      <c r="AD3002">
        <v>2</v>
      </c>
      <c r="AE3002">
        <v>1162</v>
      </c>
      <c r="AF3002">
        <v>1.75</v>
      </c>
      <c r="AQ3002">
        <v>0</v>
      </c>
      <c r="AR3002">
        <f t="shared" si="46"/>
        <v>0</v>
      </c>
      <c r="AS3002">
        <v>1</v>
      </c>
      <c r="AT3002" t="s">
        <v>135</v>
      </c>
      <c r="AU3002">
        <v>44</v>
      </c>
    </row>
    <row r="3003" spans="1:47">
      <c r="A3003" t="s">
        <v>248</v>
      </c>
      <c r="C3003">
        <v>310</v>
      </c>
      <c r="E3003">
        <v>0</v>
      </c>
      <c r="J3003">
        <v>3.7819999999999999E-2</v>
      </c>
      <c r="K3003">
        <v>0</v>
      </c>
      <c r="L3003">
        <v>0</v>
      </c>
      <c r="M3003">
        <v>0</v>
      </c>
      <c r="N3003">
        <v>0</v>
      </c>
      <c r="P3003">
        <v>0</v>
      </c>
      <c r="Q3003">
        <v>0</v>
      </c>
      <c r="R3003">
        <v>0</v>
      </c>
      <c r="S3003" t="s">
        <v>249</v>
      </c>
      <c r="T3003">
        <v>0</v>
      </c>
      <c r="Y3003">
        <v>0</v>
      </c>
      <c r="AB3003">
        <v>0</v>
      </c>
      <c r="AC3003">
        <v>0</v>
      </c>
      <c r="AD3003">
        <v>0</v>
      </c>
      <c r="AE3003">
        <v>0</v>
      </c>
      <c r="AF3003">
        <v>0</v>
      </c>
      <c r="AQ3003">
        <v>0</v>
      </c>
      <c r="AR3003">
        <f t="shared" si="46"/>
        <v>0</v>
      </c>
      <c r="AS3003">
        <v>1</v>
      </c>
      <c r="AT3003" t="s">
        <v>134</v>
      </c>
      <c r="AU3003">
        <v>43</v>
      </c>
    </row>
    <row r="3004" spans="1:47">
      <c r="A3004" t="s">
        <v>248</v>
      </c>
      <c r="C3004">
        <v>310</v>
      </c>
      <c r="E3004">
        <v>0</v>
      </c>
      <c r="J3004">
        <v>0.29651</v>
      </c>
      <c r="K3004">
        <v>0</v>
      </c>
      <c r="L3004">
        <v>0</v>
      </c>
      <c r="M3004">
        <v>0</v>
      </c>
      <c r="N3004">
        <v>0</v>
      </c>
      <c r="P3004">
        <v>0</v>
      </c>
      <c r="Q3004">
        <v>0</v>
      </c>
      <c r="R3004">
        <v>0</v>
      </c>
      <c r="S3004" t="s">
        <v>249</v>
      </c>
      <c r="T3004">
        <v>0</v>
      </c>
      <c r="Y3004">
        <v>0</v>
      </c>
      <c r="AB3004">
        <v>0</v>
      </c>
      <c r="AC3004">
        <v>0</v>
      </c>
      <c r="AD3004">
        <v>0</v>
      </c>
      <c r="AE3004">
        <v>0</v>
      </c>
      <c r="AF3004">
        <v>0</v>
      </c>
      <c r="AQ3004">
        <v>0</v>
      </c>
      <c r="AR3004">
        <f t="shared" si="46"/>
        <v>0</v>
      </c>
      <c r="AS3004">
        <v>1</v>
      </c>
      <c r="AT3004" t="s">
        <v>135</v>
      </c>
      <c r="AU3004">
        <v>44</v>
      </c>
    </row>
    <row r="3005" spans="1:47">
      <c r="A3005" t="s">
        <v>10774</v>
      </c>
      <c r="C3005">
        <v>310</v>
      </c>
      <c r="D3005" t="s">
        <v>10680</v>
      </c>
      <c r="E3005">
        <v>0</v>
      </c>
      <c r="F3005" t="s">
        <v>821</v>
      </c>
      <c r="J3005">
        <v>0.84016999999999997</v>
      </c>
      <c r="K3005">
        <v>0</v>
      </c>
      <c r="L3005">
        <v>0</v>
      </c>
      <c r="M3005">
        <v>1</v>
      </c>
      <c r="N3005">
        <v>1</v>
      </c>
      <c r="O3005" t="s">
        <v>659</v>
      </c>
      <c r="P3005">
        <v>0</v>
      </c>
      <c r="Q3005">
        <v>0</v>
      </c>
      <c r="R3005">
        <v>0</v>
      </c>
      <c r="S3005" t="s">
        <v>223</v>
      </c>
      <c r="T3005">
        <v>0</v>
      </c>
      <c r="U3005" t="s">
        <v>10774</v>
      </c>
      <c r="X3005" t="s">
        <v>659</v>
      </c>
      <c r="Y3005">
        <v>0</v>
      </c>
      <c r="AB3005">
        <v>0</v>
      </c>
      <c r="AC3005">
        <v>0</v>
      </c>
      <c r="AD3005">
        <v>0</v>
      </c>
      <c r="AE3005">
        <v>0</v>
      </c>
      <c r="AF3005">
        <v>0</v>
      </c>
      <c r="AQ3005">
        <v>1</v>
      </c>
      <c r="AR3005">
        <f t="shared" si="46"/>
        <v>0</v>
      </c>
      <c r="AS3005">
        <v>1</v>
      </c>
      <c r="AT3005" t="s">
        <v>134</v>
      </c>
      <c r="AU3005">
        <v>43</v>
      </c>
    </row>
    <row r="3006" spans="1:47">
      <c r="A3006" t="s">
        <v>248</v>
      </c>
      <c r="C3006">
        <v>310</v>
      </c>
      <c r="E3006">
        <v>0</v>
      </c>
      <c r="J3006">
        <v>4.1860000000000001E-2</v>
      </c>
      <c r="K3006">
        <v>0</v>
      </c>
      <c r="L3006">
        <v>0</v>
      </c>
      <c r="M3006">
        <v>0</v>
      </c>
      <c r="N3006">
        <v>0</v>
      </c>
      <c r="P3006">
        <v>0</v>
      </c>
      <c r="Q3006">
        <v>0</v>
      </c>
      <c r="R3006">
        <v>0</v>
      </c>
      <c r="S3006" t="s">
        <v>249</v>
      </c>
      <c r="T3006">
        <v>0</v>
      </c>
      <c r="Y3006">
        <v>0</v>
      </c>
      <c r="AB3006">
        <v>0</v>
      </c>
      <c r="AC3006">
        <v>0</v>
      </c>
      <c r="AD3006">
        <v>0</v>
      </c>
      <c r="AE3006">
        <v>0</v>
      </c>
      <c r="AF3006">
        <v>0</v>
      </c>
      <c r="AQ3006">
        <v>0</v>
      </c>
      <c r="AR3006">
        <f t="shared" si="46"/>
        <v>0</v>
      </c>
      <c r="AS3006">
        <v>1</v>
      </c>
      <c r="AT3006" t="s">
        <v>134</v>
      </c>
      <c r="AU3006">
        <v>43</v>
      </c>
    </row>
    <row r="3007" spans="1:47">
      <c r="A3007" t="s">
        <v>10775</v>
      </c>
      <c r="C3007">
        <v>310</v>
      </c>
      <c r="D3007" t="s">
        <v>538</v>
      </c>
      <c r="E3007">
        <v>903</v>
      </c>
      <c r="F3007" t="s">
        <v>821</v>
      </c>
      <c r="G3007" t="s">
        <v>422</v>
      </c>
      <c r="H3007" t="s">
        <v>822</v>
      </c>
      <c r="I3007" t="s">
        <v>10776</v>
      </c>
      <c r="J3007">
        <v>1.62978</v>
      </c>
      <c r="K3007">
        <v>0</v>
      </c>
      <c r="L3007">
        <v>0</v>
      </c>
      <c r="M3007">
        <v>0</v>
      </c>
      <c r="N3007">
        <v>0</v>
      </c>
      <c r="P3007">
        <v>0</v>
      </c>
      <c r="Q3007">
        <v>0</v>
      </c>
      <c r="R3007">
        <v>0</v>
      </c>
      <c r="S3007" t="s">
        <v>223</v>
      </c>
      <c r="T3007">
        <v>0</v>
      </c>
      <c r="U3007" t="s">
        <v>10775</v>
      </c>
      <c r="Y3007">
        <v>0</v>
      </c>
      <c r="AB3007">
        <v>0</v>
      </c>
      <c r="AC3007">
        <v>0</v>
      </c>
      <c r="AD3007">
        <v>0</v>
      </c>
      <c r="AE3007">
        <v>0</v>
      </c>
      <c r="AF3007">
        <v>0</v>
      </c>
      <c r="AQ3007">
        <v>1</v>
      </c>
      <c r="AR3007">
        <f t="shared" si="46"/>
        <v>0</v>
      </c>
      <c r="AS3007">
        <v>1</v>
      </c>
      <c r="AT3007" t="s">
        <v>134</v>
      </c>
      <c r="AU3007">
        <v>43</v>
      </c>
    </row>
    <row r="3008" spans="1:47">
      <c r="A3008" t="s">
        <v>248</v>
      </c>
      <c r="C3008">
        <v>310</v>
      </c>
      <c r="E3008">
        <v>0</v>
      </c>
      <c r="J3008">
        <v>1.6800000000000001E-3</v>
      </c>
      <c r="K3008">
        <v>0</v>
      </c>
      <c r="L3008">
        <v>0</v>
      </c>
      <c r="M3008">
        <v>0</v>
      </c>
      <c r="N3008">
        <v>0</v>
      </c>
      <c r="P3008">
        <v>0</v>
      </c>
      <c r="Q3008">
        <v>0</v>
      </c>
      <c r="R3008">
        <v>0</v>
      </c>
      <c r="S3008" t="s">
        <v>249</v>
      </c>
      <c r="T3008">
        <v>0</v>
      </c>
      <c r="Y3008">
        <v>0</v>
      </c>
      <c r="AB3008">
        <v>0</v>
      </c>
      <c r="AC3008">
        <v>0</v>
      </c>
      <c r="AD3008">
        <v>0</v>
      </c>
      <c r="AE3008">
        <v>0</v>
      </c>
      <c r="AF3008">
        <v>0</v>
      </c>
      <c r="AQ3008">
        <v>0</v>
      </c>
      <c r="AR3008">
        <f t="shared" si="46"/>
        <v>0</v>
      </c>
      <c r="AS3008">
        <v>1</v>
      </c>
      <c r="AT3008" t="s">
        <v>133</v>
      </c>
      <c r="AU3008">
        <v>42</v>
      </c>
    </row>
    <row r="3009" spans="1:47">
      <c r="A3009" t="s">
        <v>10777</v>
      </c>
      <c r="C3009">
        <v>310</v>
      </c>
      <c r="D3009" t="s">
        <v>10778</v>
      </c>
      <c r="E3009">
        <v>101</v>
      </c>
      <c r="F3009" t="s">
        <v>10779</v>
      </c>
      <c r="G3009" t="s">
        <v>422</v>
      </c>
      <c r="H3009" t="s">
        <v>220</v>
      </c>
      <c r="I3009" t="s">
        <v>10780</v>
      </c>
      <c r="J3009">
        <v>0.36179</v>
      </c>
      <c r="K3009">
        <v>0</v>
      </c>
      <c r="L3009">
        <v>0</v>
      </c>
      <c r="M3009">
        <v>1</v>
      </c>
      <c r="N3009">
        <v>1</v>
      </c>
      <c r="O3009" t="s">
        <v>659</v>
      </c>
      <c r="P3009">
        <v>1</v>
      </c>
      <c r="Q3009">
        <v>1</v>
      </c>
      <c r="R3009">
        <v>17500</v>
      </c>
      <c r="S3009" t="s">
        <v>223</v>
      </c>
      <c r="T3009">
        <v>0</v>
      </c>
      <c r="U3009" t="s">
        <v>10777</v>
      </c>
      <c r="V3009" t="s">
        <v>893</v>
      </c>
      <c r="W3009" t="s">
        <v>659</v>
      </c>
      <c r="X3009" t="s">
        <v>659</v>
      </c>
      <c r="Y3009">
        <v>17500</v>
      </c>
      <c r="AB3009">
        <v>0</v>
      </c>
      <c r="AC3009">
        <v>0</v>
      </c>
      <c r="AD3009">
        <v>3</v>
      </c>
      <c r="AE3009">
        <v>2073</v>
      </c>
      <c r="AF3009">
        <v>2</v>
      </c>
      <c r="AQ3009">
        <v>1</v>
      </c>
      <c r="AR3009">
        <f t="shared" si="46"/>
        <v>0</v>
      </c>
      <c r="AS3009">
        <v>1</v>
      </c>
      <c r="AT3009" t="s">
        <v>135</v>
      </c>
      <c r="AU3009">
        <v>44</v>
      </c>
    </row>
    <row r="3010" spans="1:47">
      <c r="A3010" t="s">
        <v>248</v>
      </c>
      <c r="C3010">
        <v>310</v>
      </c>
      <c r="E3010">
        <v>0</v>
      </c>
      <c r="J3010">
        <v>2.0999999999999999E-3</v>
      </c>
      <c r="K3010">
        <v>0</v>
      </c>
      <c r="L3010">
        <v>0</v>
      </c>
      <c r="M3010">
        <v>0</v>
      </c>
      <c r="N3010">
        <v>0</v>
      </c>
      <c r="P3010">
        <v>0</v>
      </c>
      <c r="Q3010">
        <v>0</v>
      </c>
      <c r="R3010">
        <v>0</v>
      </c>
      <c r="S3010" t="s">
        <v>249</v>
      </c>
      <c r="T3010">
        <v>0</v>
      </c>
      <c r="Y3010">
        <v>0</v>
      </c>
      <c r="AB3010">
        <v>0</v>
      </c>
      <c r="AC3010">
        <v>0</v>
      </c>
      <c r="AD3010">
        <v>0</v>
      </c>
      <c r="AE3010">
        <v>0</v>
      </c>
      <c r="AF3010">
        <v>0</v>
      </c>
      <c r="AQ3010">
        <v>0</v>
      </c>
      <c r="AR3010">
        <f t="shared" ref="AR3010:AR3073" si="47">AB3010*9.68*VLOOKUP(AU3010,atten,10,FALSE)</f>
        <v>0</v>
      </c>
      <c r="AS3010">
        <v>1</v>
      </c>
      <c r="AT3010" t="s">
        <v>133</v>
      </c>
      <c r="AU3010">
        <v>42</v>
      </c>
    </row>
    <row r="3011" spans="1:47">
      <c r="A3011" t="s">
        <v>10781</v>
      </c>
      <c r="C3011">
        <v>310</v>
      </c>
      <c r="D3011" t="s">
        <v>10782</v>
      </c>
      <c r="E3011">
        <v>342</v>
      </c>
      <c r="F3011" t="s">
        <v>10783</v>
      </c>
      <c r="G3011" t="s">
        <v>10657</v>
      </c>
      <c r="H3011" t="s">
        <v>10784</v>
      </c>
      <c r="I3011" t="s">
        <v>10785</v>
      </c>
      <c r="J3011">
        <v>0.73158999999999996</v>
      </c>
      <c r="K3011">
        <v>0</v>
      </c>
      <c r="L3011">
        <v>0</v>
      </c>
      <c r="M3011">
        <v>1</v>
      </c>
      <c r="N3011">
        <v>1</v>
      </c>
      <c r="O3011" t="s">
        <v>659</v>
      </c>
      <c r="P3011">
        <v>1</v>
      </c>
      <c r="Q3011">
        <v>1</v>
      </c>
      <c r="R3011">
        <v>9400</v>
      </c>
      <c r="S3011" t="s">
        <v>243</v>
      </c>
      <c r="T3011">
        <v>0</v>
      </c>
      <c r="U3011" t="s">
        <v>10781</v>
      </c>
      <c r="V3011" t="s">
        <v>933</v>
      </c>
      <c r="W3011" t="s">
        <v>659</v>
      </c>
      <c r="X3011" t="s">
        <v>659</v>
      </c>
      <c r="Y3011">
        <v>9400</v>
      </c>
      <c r="AB3011">
        <v>0</v>
      </c>
      <c r="AC3011">
        <v>0</v>
      </c>
      <c r="AD3011">
        <v>0</v>
      </c>
      <c r="AE3011">
        <v>7905</v>
      </c>
      <c r="AF3011">
        <v>2</v>
      </c>
      <c r="AQ3011">
        <v>1</v>
      </c>
      <c r="AR3011">
        <f t="shared" si="47"/>
        <v>0</v>
      </c>
      <c r="AS3011">
        <v>1</v>
      </c>
      <c r="AT3011" t="s">
        <v>133</v>
      </c>
      <c r="AU3011">
        <v>42</v>
      </c>
    </row>
    <row r="3012" spans="1:47">
      <c r="A3012" t="s">
        <v>10786</v>
      </c>
      <c r="C3012">
        <v>310</v>
      </c>
      <c r="D3012" t="s">
        <v>10787</v>
      </c>
      <c r="E3012">
        <v>903</v>
      </c>
      <c r="F3012" t="s">
        <v>821</v>
      </c>
      <c r="G3012" t="s">
        <v>219</v>
      </c>
      <c r="H3012" t="s">
        <v>833</v>
      </c>
      <c r="I3012" t="s">
        <v>10788</v>
      </c>
      <c r="J3012">
        <v>1.24569</v>
      </c>
      <c r="K3012">
        <v>0</v>
      </c>
      <c r="L3012">
        <v>0</v>
      </c>
      <c r="M3012">
        <v>0</v>
      </c>
      <c r="N3012">
        <v>0</v>
      </c>
      <c r="P3012">
        <v>0</v>
      </c>
      <c r="Q3012">
        <v>0</v>
      </c>
      <c r="R3012">
        <v>0</v>
      </c>
      <c r="S3012" t="s">
        <v>223</v>
      </c>
      <c r="T3012">
        <v>0</v>
      </c>
      <c r="U3012" t="s">
        <v>10786</v>
      </c>
      <c r="Y3012">
        <v>0</v>
      </c>
      <c r="Z3012" t="s">
        <v>297</v>
      </c>
      <c r="AA3012" t="s">
        <v>223</v>
      </c>
      <c r="AB3012">
        <v>0</v>
      </c>
      <c r="AC3012">
        <v>0</v>
      </c>
      <c r="AD3012">
        <v>0</v>
      </c>
      <c r="AE3012">
        <v>0</v>
      </c>
      <c r="AF3012">
        <v>0</v>
      </c>
      <c r="AQ3012">
        <v>2</v>
      </c>
      <c r="AR3012">
        <f t="shared" si="47"/>
        <v>0</v>
      </c>
      <c r="AS3012">
        <v>1</v>
      </c>
      <c r="AT3012" t="s">
        <v>133</v>
      </c>
      <c r="AU3012">
        <v>42</v>
      </c>
    </row>
    <row r="3013" spans="1:47">
      <c r="A3013" t="s">
        <v>248</v>
      </c>
      <c r="C3013">
        <v>310</v>
      </c>
      <c r="E3013">
        <v>0</v>
      </c>
      <c r="J3013">
        <v>7.43E-3</v>
      </c>
      <c r="K3013">
        <v>0</v>
      </c>
      <c r="L3013">
        <v>0</v>
      </c>
      <c r="M3013">
        <v>0</v>
      </c>
      <c r="N3013">
        <v>0</v>
      </c>
      <c r="P3013">
        <v>0</v>
      </c>
      <c r="Q3013">
        <v>0</v>
      </c>
      <c r="R3013">
        <v>0</v>
      </c>
      <c r="S3013" t="s">
        <v>249</v>
      </c>
      <c r="T3013">
        <v>0</v>
      </c>
      <c r="Y3013">
        <v>0</v>
      </c>
      <c r="AB3013">
        <v>0</v>
      </c>
      <c r="AC3013">
        <v>0</v>
      </c>
      <c r="AD3013">
        <v>0</v>
      </c>
      <c r="AE3013">
        <v>0</v>
      </c>
      <c r="AF3013">
        <v>0</v>
      </c>
      <c r="AQ3013">
        <v>0</v>
      </c>
      <c r="AR3013">
        <f t="shared" si="47"/>
        <v>0</v>
      </c>
      <c r="AS3013">
        <v>1</v>
      </c>
      <c r="AT3013" t="s">
        <v>133</v>
      </c>
      <c r="AU3013">
        <v>42</v>
      </c>
    </row>
    <row r="3014" spans="1:47">
      <c r="A3014" t="s">
        <v>10789</v>
      </c>
      <c r="C3014">
        <v>310</v>
      </c>
      <c r="D3014" t="s">
        <v>10790</v>
      </c>
      <c r="E3014">
        <v>101</v>
      </c>
      <c r="F3014" t="s">
        <v>10791</v>
      </c>
      <c r="G3014" t="s">
        <v>422</v>
      </c>
      <c r="H3014" t="s">
        <v>220</v>
      </c>
      <c r="I3014" t="s">
        <v>10792</v>
      </c>
      <c r="J3014">
        <v>0.11509</v>
      </c>
      <c r="K3014">
        <v>0</v>
      </c>
      <c r="L3014">
        <v>0</v>
      </c>
      <c r="M3014">
        <v>1</v>
      </c>
      <c r="N3014">
        <v>1</v>
      </c>
      <c r="O3014" t="s">
        <v>659</v>
      </c>
      <c r="P3014">
        <v>1</v>
      </c>
      <c r="Q3014">
        <v>1</v>
      </c>
      <c r="R3014">
        <v>5600</v>
      </c>
      <c r="S3014" t="s">
        <v>223</v>
      </c>
      <c r="T3014">
        <v>0</v>
      </c>
      <c r="U3014" t="s">
        <v>10789</v>
      </c>
      <c r="V3014" t="s">
        <v>933</v>
      </c>
      <c r="W3014" t="s">
        <v>659</v>
      </c>
      <c r="X3014" t="s">
        <v>659</v>
      </c>
      <c r="Y3014">
        <v>5600</v>
      </c>
      <c r="AB3014">
        <v>0</v>
      </c>
      <c r="AC3014">
        <v>0</v>
      </c>
      <c r="AD3014">
        <v>3</v>
      </c>
      <c r="AE3014">
        <v>1265</v>
      </c>
      <c r="AF3014">
        <v>1.75</v>
      </c>
      <c r="AQ3014">
        <v>1</v>
      </c>
      <c r="AR3014">
        <f t="shared" si="47"/>
        <v>0</v>
      </c>
      <c r="AS3014">
        <v>1</v>
      </c>
      <c r="AT3014" t="s">
        <v>135</v>
      </c>
      <c r="AU3014">
        <v>44</v>
      </c>
    </row>
    <row r="3015" spans="1:47">
      <c r="A3015" t="s">
        <v>248</v>
      </c>
      <c r="C3015">
        <v>310</v>
      </c>
      <c r="E3015">
        <v>0</v>
      </c>
      <c r="J3015">
        <v>3.5200000000000002E-2</v>
      </c>
      <c r="K3015">
        <v>0</v>
      </c>
      <c r="L3015">
        <v>0</v>
      </c>
      <c r="M3015">
        <v>0</v>
      </c>
      <c r="N3015">
        <v>0</v>
      </c>
      <c r="P3015">
        <v>0</v>
      </c>
      <c r="Q3015">
        <v>0</v>
      </c>
      <c r="R3015">
        <v>0</v>
      </c>
      <c r="S3015" t="s">
        <v>249</v>
      </c>
      <c r="T3015">
        <v>0</v>
      </c>
      <c r="Y3015">
        <v>0</v>
      </c>
      <c r="AB3015">
        <v>0</v>
      </c>
      <c r="AC3015">
        <v>0</v>
      </c>
      <c r="AD3015">
        <v>0</v>
      </c>
      <c r="AE3015">
        <v>0</v>
      </c>
      <c r="AF3015">
        <v>0</v>
      </c>
      <c r="AQ3015">
        <v>0</v>
      </c>
      <c r="AR3015">
        <f t="shared" si="47"/>
        <v>0</v>
      </c>
      <c r="AS3015">
        <v>1</v>
      </c>
      <c r="AT3015" t="s">
        <v>134</v>
      </c>
      <c r="AU3015">
        <v>43</v>
      </c>
    </row>
    <row r="3016" spans="1:47">
      <c r="A3016" t="s">
        <v>248</v>
      </c>
      <c r="C3016">
        <v>310</v>
      </c>
      <c r="E3016">
        <v>0</v>
      </c>
      <c r="J3016">
        <v>7.7600000000000004E-3</v>
      </c>
      <c r="K3016">
        <v>0</v>
      </c>
      <c r="L3016">
        <v>0</v>
      </c>
      <c r="M3016">
        <v>0</v>
      </c>
      <c r="N3016">
        <v>0</v>
      </c>
      <c r="P3016">
        <v>0</v>
      </c>
      <c r="Q3016">
        <v>0</v>
      </c>
      <c r="R3016">
        <v>0</v>
      </c>
      <c r="S3016" t="s">
        <v>249</v>
      </c>
      <c r="T3016">
        <v>0</v>
      </c>
      <c r="Y3016">
        <v>0</v>
      </c>
      <c r="AB3016">
        <v>0</v>
      </c>
      <c r="AC3016">
        <v>0</v>
      </c>
      <c r="AD3016">
        <v>0</v>
      </c>
      <c r="AE3016">
        <v>0</v>
      </c>
      <c r="AF3016">
        <v>0</v>
      </c>
      <c r="AQ3016">
        <v>0</v>
      </c>
      <c r="AR3016">
        <f t="shared" si="47"/>
        <v>0</v>
      </c>
      <c r="AS3016">
        <v>1</v>
      </c>
      <c r="AT3016" t="s">
        <v>134</v>
      </c>
      <c r="AU3016">
        <v>43</v>
      </c>
    </row>
    <row r="3017" spans="1:47">
      <c r="A3017" t="s">
        <v>248</v>
      </c>
      <c r="C3017">
        <v>310</v>
      </c>
      <c r="E3017">
        <v>0</v>
      </c>
      <c r="J3017">
        <v>1.0030000000000001E-2</v>
      </c>
      <c r="K3017">
        <v>0</v>
      </c>
      <c r="L3017">
        <v>0</v>
      </c>
      <c r="M3017">
        <v>0</v>
      </c>
      <c r="N3017">
        <v>0</v>
      </c>
      <c r="P3017">
        <v>0</v>
      </c>
      <c r="Q3017">
        <v>0</v>
      </c>
      <c r="R3017">
        <v>0</v>
      </c>
      <c r="S3017" t="s">
        <v>249</v>
      </c>
      <c r="T3017">
        <v>0</v>
      </c>
      <c r="Y3017">
        <v>0</v>
      </c>
      <c r="AB3017">
        <v>0</v>
      </c>
      <c r="AC3017">
        <v>0</v>
      </c>
      <c r="AD3017">
        <v>0</v>
      </c>
      <c r="AE3017">
        <v>0</v>
      </c>
      <c r="AF3017">
        <v>0</v>
      </c>
      <c r="AQ3017">
        <v>0</v>
      </c>
      <c r="AR3017">
        <f t="shared" si="47"/>
        <v>0</v>
      </c>
      <c r="AS3017">
        <v>1</v>
      </c>
      <c r="AT3017" t="s">
        <v>134</v>
      </c>
      <c r="AU3017">
        <v>43</v>
      </c>
    </row>
    <row r="3018" spans="1:47">
      <c r="A3018" t="s">
        <v>248</v>
      </c>
      <c r="C3018">
        <v>310</v>
      </c>
      <c r="E3018">
        <v>0</v>
      </c>
      <c r="J3018">
        <v>3.1700000000000001E-3</v>
      </c>
      <c r="K3018">
        <v>0</v>
      </c>
      <c r="L3018">
        <v>0</v>
      </c>
      <c r="M3018">
        <v>0</v>
      </c>
      <c r="N3018">
        <v>0</v>
      </c>
      <c r="P3018">
        <v>0</v>
      </c>
      <c r="Q3018">
        <v>0</v>
      </c>
      <c r="R3018">
        <v>0</v>
      </c>
      <c r="S3018" t="s">
        <v>249</v>
      </c>
      <c r="T3018">
        <v>0</v>
      </c>
      <c r="Y3018">
        <v>0</v>
      </c>
      <c r="AB3018">
        <v>0</v>
      </c>
      <c r="AC3018">
        <v>0</v>
      </c>
      <c r="AD3018">
        <v>0</v>
      </c>
      <c r="AE3018">
        <v>0</v>
      </c>
      <c r="AF3018">
        <v>0</v>
      </c>
      <c r="AQ3018">
        <v>0</v>
      </c>
      <c r="AR3018">
        <f t="shared" si="47"/>
        <v>0</v>
      </c>
      <c r="AS3018">
        <v>1</v>
      </c>
      <c r="AT3018" t="s">
        <v>134</v>
      </c>
      <c r="AU3018">
        <v>43</v>
      </c>
    </row>
    <row r="3019" spans="1:47">
      <c r="A3019" t="s">
        <v>10793</v>
      </c>
      <c r="C3019">
        <v>310</v>
      </c>
      <c r="D3019" t="s">
        <v>10794</v>
      </c>
      <c r="E3019">
        <v>101</v>
      </c>
      <c r="F3019" t="s">
        <v>10795</v>
      </c>
      <c r="G3019" t="s">
        <v>422</v>
      </c>
      <c r="H3019" t="s">
        <v>220</v>
      </c>
      <c r="I3019" t="s">
        <v>10796</v>
      </c>
      <c r="J3019">
        <v>0.23017000000000001</v>
      </c>
      <c r="K3019">
        <v>0</v>
      </c>
      <c r="L3019">
        <v>0</v>
      </c>
      <c r="M3019">
        <v>1</v>
      </c>
      <c r="N3019">
        <v>1</v>
      </c>
      <c r="O3019" t="s">
        <v>659</v>
      </c>
      <c r="P3019">
        <v>1</v>
      </c>
      <c r="Q3019">
        <v>1</v>
      </c>
      <c r="R3019">
        <v>4800</v>
      </c>
      <c r="S3019" t="s">
        <v>223</v>
      </c>
      <c r="T3019">
        <v>0</v>
      </c>
      <c r="U3019" t="s">
        <v>10793</v>
      </c>
      <c r="V3019" t="s">
        <v>927</v>
      </c>
      <c r="W3019" t="s">
        <v>659</v>
      </c>
      <c r="X3019" t="s">
        <v>659</v>
      </c>
      <c r="Y3019">
        <v>4800</v>
      </c>
      <c r="AB3019">
        <v>0</v>
      </c>
      <c r="AC3019">
        <v>0</v>
      </c>
      <c r="AD3019">
        <v>1</v>
      </c>
      <c r="AE3019">
        <v>962</v>
      </c>
      <c r="AF3019">
        <v>1</v>
      </c>
      <c r="AQ3019">
        <v>1</v>
      </c>
      <c r="AR3019">
        <f t="shared" si="47"/>
        <v>0</v>
      </c>
      <c r="AS3019">
        <v>1</v>
      </c>
      <c r="AT3019" t="s">
        <v>135</v>
      </c>
      <c r="AU3019">
        <v>44</v>
      </c>
    </row>
    <row r="3020" spans="1:47">
      <c r="A3020" t="s">
        <v>10797</v>
      </c>
      <c r="C3020">
        <v>310</v>
      </c>
      <c r="D3020" t="s">
        <v>10798</v>
      </c>
      <c r="E3020">
        <v>130</v>
      </c>
      <c r="F3020" t="s">
        <v>10799</v>
      </c>
      <c r="G3020" t="s">
        <v>422</v>
      </c>
      <c r="H3020" t="s">
        <v>2642</v>
      </c>
      <c r="I3020" t="s">
        <v>10800</v>
      </c>
      <c r="J3020">
        <v>0.29420000000000002</v>
      </c>
      <c r="K3020">
        <v>0</v>
      </c>
      <c r="L3020">
        <v>0</v>
      </c>
      <c r="M3020">
        <v>1</v>
      </c>
      <c r="N3020">
        <v>1</v>
      </c>
      <c r="O3020" t="s">
        <v>659</v>
      </c>
      <c r="P3020">
        <v>0</v>
      </c>
      <c r="Q3020">
        <v>1</v>
      </c>
      <c r="R3020">
        <v>0</v>
      </c>
      <c r="S3020" t="s">
        <v>223</v>
      </c>
      <c r="T3020">
        <v>0</v>
      </c>
      <c r="U3020" t="s">
        <v>10797</v>
      </c>
      <c r="V3020" t="s">
        <v>933</v>
      </c>
      <c r="W3020" t="s">
        <v>659</v>
      </c>
      <c r="X3020" t="s">
        <v>659</v>
      </c>
      <c r="Y3020">
        <v>0</v>
      </c>
      <c r="AB3020">
        <v>0</v>
      </c>
      <c r="AC3020">
        <v>0</v>
      </c>
      <c r="AD3020">
        <v>0</v>
      </c>
      <c r="AE3020">
        <v>0</v>
      </c>
      <c r="AF3020">
        <v>0</v>
      </c>
      <c r="AQ3020">
        <v>1</v>
      </c>
      <c r="AR3020">
        <f t="shared" si="47"/>
        <v>0</v>
      </c>
      <c r="AS3020">
        <v>1</v>
      </c>
      <c r="AT3020" t="s">
        <v>134</v>
      </c>
      <c r="AU3020">
        <v>43</v>
      </c>
    </row>
    <row r="3021" spans="1:47">
      <c r="A3021" t="s">
        <v>248</v>
      </c>
      <c r="C3021">
        <v>310</v>
      </c>
      <c r="E3021">
        <v>0</v>
      </c>
      <c r="J3021">
        <v>9.2619999999999994E-2</v>
      </c>
      <c r="K3021">
        <v>0</v>
      </c>
      <c r="L3021">
        <v>0</v>
      </c>
      <c r="M3021">
        <v>0</v>
      </c>
      <c r="N3021">
        <v>0</v>
      </c>
      <c r="P3021">
        <v>0</v>
      </c>
      <c r="Q3021">
        <v>0</v>
      </c>
      <c r="R3021">
        <v>0</v>
      </c>
      <c r="S3021" t="s">
        <v>249</v>
      </c>
      <c r="T3021">
        <v>0</v>
      </c>
      <c r="Y3021">
        <v>0</v>
      </c>
      <c r="AB3021">
        <v>0</v>
      </c>
      <c r="AC3021">
        <v>0</v>
      </c>
      <c r="AD3021">
        <v>0</v>
      </c>
      <c r="AE3021">
        <v>0</v>
      </c>
      <c r="AF3021">
        <v>0</v>
      </c>
      <c r="AQ3021">
        <v>0</v>
      </c>
      <c r="AR3021">
        <f t="shared" si="47"/>
        <v>0</v>
      </c>
      <c r="AS3021">
        <v>1</v>
      </c>
      <c r="AT3021" t="s">
        <v>134</v>
      </c>
      <c r="AU3021">
        <v>43</v>
      </c>
    </row>
    <row r="3022" spans="1:47">
      <c r="A3022" t="s">
        <v>10801</v>
      </c>
      <c r="C3022">
        <v>310</v>
      </c>
      <c r="D3022" t="s">
        <v>10802</v>
      </c>
      <c r="E3022">
        <v>923</v>
      </c>
      <c r="F3022" t="s">
        <v>10803</v>
      </c>
      <c r="G3022" t="s">
        <v>219</v>
      </c>
      <c r="H3022" t="s">
        <v>10804</v>
      </c>
      <c r="I3022" t="s">
        <v>10805</v>
      </c>
      <c r="J3022">
        <v>1.88198</v>
      </c>
      <c r="K3022">
        <v>0</v>
      </c>
      <c r="L3022">
        <v>0</v>
      </c>
      <c r="M3022">
        <v>1</v>
      </c>
      <c r="N3022">
        <v>1</v>
      </c>
      <c r="O3022" t="s">
        <v>659</v>
      </c>
      <c r="P3022">
        <v>1</v>
      </c>
      <c r="Q3022">
        <v>1</v>
      </c>
      <c r="R3022">
        <v>28300</v>
      </c>
      <c r="S3022" t="s">
        <v>223</v>
      </c>
      <c r="T3022">
        <v>0</v>
      </c>
      <c r="U3022" t="s">
        <v>10801</v>
      </c>
      <c r="V3022" t="s">
        <v>933</v>
      </c>
      <c r="W3022" t="s">
        <v>659</v>
      </c>
      <c r="X3022" t="s">
        <v>659</v>
      </c>
      <c r="Y3022">
        <v>28300</v>
      </c>
      <c r="AB3022">
        <v>0</v>
      </c>
      <c r="AC3022">
        <v>0</v>
      </c>
      <c r="AD3022">
        <v>0</v>
      </c>
      <c r="AE3022">
        <v>3728</v>
      </c>
      <c r="AF3022">
        <v>1</v>
      </c>
      <c r="AQ3022">
        <v>1</v>
      </c>
      <c r="AR3022">
        <f t="shared" si="47"/>
        <v>0</v>
      </c>
      <c r="AS3022">
        <v>1</v>
      </c>
      <c r="AT3022" t="s">
        <v>134</v>
      </c>
      <c r="AU3022">
        <v>43</v>
      </c>
    </row>
    <row r="3023" spans="1:47">
      <c r="A3023" t="s">
        <v>10806</v>
      </c>
      <c r="C3023">
        <v>310</v>
      </c>
      <c r="D3023" t="s">
        <v>10807</v>
      </c>
      <c r="E3023">
        <v>132</v>
      </c>
      <c r="F3023" t="s">
        <v>10808</v>
      </c>
      <c r="G3023" t="s">
        <v>422</v>
      </c>
      <c r="H3023" t="s">
        <v>260</v>
      </c>
      <c r="I3023" t="s">
        <v>10809</v>
      </c>
      <c r="J3023">
        <v>0.36653999999999998</v>
      </c>
      <c r="K3023">
        <v>0</v>
      </c>
      <c r="L3023">
        <v>0</v>
      </c>
      <c r="M3023">
        <v>0</v>
      </c>
      <c r="N3023">
        <v>0</v>
      </c>
      <c r="P3023">
        <v>0</v>
      </c>
      <c r="Q3023">
        <v>0</v>
      </c>
      <c r="R3023">
        <v>0</v>
      </c>
      <c r="S3023" t="s">
        <v>223</v>
      </c>
      <c r="T3023">
        <v>0</v>
      </c>
      <c r="U3023" t="s">
        <v>10806</v>
      </c>
      <c r="Y3023">
        <v>0</v>
      </c>
      <c r="AB3023">
        <v>0</v>
      </c>
      <c r="AC3023">
        <v>0</v>
      </c>
      <c r="AD3023">
        <v>0</v>
      </c>
      <c r="AE3023">
        <v>0</v>
      </c>
      <c r="AF3023">
        <v>0</v>
      </c>
      <c r="AQ3023">
        <v>1</v>
      </c>
      <c r="AR3023">
        <f t="shared" si="47"/>
        <v>0</v>
      </c>
      <c r="AS3023">
        <v>1</v>
      </c>
      <c r="AT3023" t="s">
        <v>134</v>
      </c>
      <c r="AU3023">
        <v>43</v>
      </c>
    </row>
    <row r="3024" spans="1:47">
      <c r="A3024" t="s">
        <v>248</v>
      </c>
      <c r="C3024">
        <v>310</v>
      </c>
      <c r="E3024">
        <v>0</v>
      </c>
      <c r="J3024">
        <v>1.48427</v>
      </c>
      <c r="K3024">
        <v>0</v>
      </c>
      <c r="L3024">
        <v>0</v>
      </c>
      <c r="M3024">
        <v>0</v>
      </c>
      <c r="N3024">
        <v>0</v>
      </c>
      <c r="P3024">
        <v>0</v>
      </c>
      <c r="Q3024">
        <v>0</v>
      </c>
      <c r="R3024">
        <v>0</v>
      </c>
      <c r="S3024" t="s">
        <v>249</v>
      </c>
      <c r="T3024">
        <v>0</v>
      </c>
      <c r="Y3024">
        <v>0</v>
      </c>
      <c r="AB3024">
        <v>0</v>
      </c>
      <c r="AC3024">
        <v>0</v>
      </c>
      <c r="AD3024">
        <v>0</v>
      </c>
      <c r="AE3024">
        <v>0</v>
      </c>
      <c r="AF3024">
        <v>0</v>
      </c>
      <c r="AQ3024">
        <v>0</v>
      </c>
      <c r="AR3024">
        <f t="shared" si="47"/>
        <v>0</v>
      </c>
      <c r="AS3024">
        <v>1</v>
      </c>
      <c r="AT3024" t="s">
        <v>134</v>
      </c>
      <c r="AU3024">
        <v>43</v>
      </c>
    </row>
    <row r="3025" spans="1:47">
      <c r="A3025" t="s">
        <v>10810</v>
      </c>
      <c r="C3025">
        <v>310</v>
      </c>
      <c r="D3025" t="s">
        <v>10444</v>
      </c>
      <c r="E3025">
        <v>903</v>
      </c>
      <c r="F3025" t="s">
        <v>821</v>
      </c>
      <c r="G3025" t="s">
        <v>10704</v>
      </c>
      <c r="H3025" t="s">
        <v>833</v>
      </c>
      <c r="I3025" t="s">
        <v>10811</v>
      </c>
      <c r="J3025">
        <v>0.82952999999999999</v>
      </c>
      <c r="K3025">
        <v>0</v>
      </c>
      <c r="L3025">
        <v>0</v>
      </c>
      <c r="M3025">
        <v>0</v>
      </c>
      <c r="N3025">
        <v>0</v>
      </c>
      <c r="P3025">
        <v>0</v>
      </c>
      <c r="Q3025">
        <v>0</v>
      </c>
      <c r="R3025">
        <v>0</v>
      </c>
      <c r="S3025" t="s">
        <v>223</v>
      </c>
      <c r="T3025">
        <v>0</v>
      </c>
      <c r="U3025" t="s">
        <v>10810</v>
      </c>
      <c r="Y3025">
        <v>0</v>
      </c>
      <c r="Z3025" t="s">
        <v>297</v>
      </c>
      <c r="AA3025" t="s">
        <v>223</v>
      </c>
      <c r="AB3025">
        <v>0</v>
      </c>
      <c r="AC3025">
        <v>0</v>
      </c>
      <c r="AD3025">
        <v>0</v>
      </c>
      <c r="AE3025">
        <v>0</v>
      </c>
      <c r="AF3025">
        <v>0</v>
      </c>
      <c r="AQ3025">
        <v>1</v>
      </c>
      <c r="AR3025">
        <f t="shared" si="47"/>
        <v>0</v>
      </c>
      <c r="AS3025">
        <v>1</v>
      </c>
      <c r="AT3025" t="s">
        <v>133</v>
      </c>
      <c r="AU3025">
        <v>42</v>
      </c>
    </row>
    <row r="3026" spans="1:47">
      <c r="A3026" t="s">
        <v>10812</v>
      </c>
      <c r="C3026">
        <v>310</v>
      </c>
      <c r="D3026" t="s">
        <v>10813</v>
      </c>
      <c r="E3026">
        <v>101</v>
      </c>
      <c r="F3026" t="s">
        <v>10814</v>
      </c>
      <c r="G3026" t="s">
        <v>422</v>
      </c>
      <c r="H3026" t="s">
        <v>220</v>
      </c>
      <c r="I3026" t="s">
        <v>10815</v>
      </c>
      <c r="J3026">
        <v>0.2354</v>
      </c>
      <c r="K3026">
        <v>0</v>
      </c>
      <c r="L3026">
        <v>0</v>
      </c>
      <c r="M3026">
        <v>1</v>
      </c>
      <c r="N3026">
        <v>1</v>
      </c>
      <c r="O3026" t="s">
        <v>659</v>
      </c>
      <c r="P3026">
        <v>1</v>
      </c>
      <c r="Q3026">
        <v>1</v>
      </c>
      <c r="R3026">
        <v>4400</v>
      </c>
      <c r="S3026" t="s">
        <v>223</v>
      </c>
      <c r="T3026">
        <v>0</v>
      </c>
      <c r="U3026" t="s">
        <v>10812</v>
      </c>
      <c r="V3026" t="s">
        <v>933</v>
      </c>
      <c r="W3026" t="s">
        <v>659</v>
      </c>
      <c r="X3026" t="s">
        <v>659</v>
      </c>
      <c r="Y3026">
        <v>4400</v>
      </c>
      <c r="AB3026">
        <v>0</v>
      </c>
      <c r="AC3026">
        <v>0</v>
      </c>
      <c r="AD3026">
        <v>3</v>
      </c>
      <c r="AE3026">
        <v>1414</v>
      </c>
      <c r="AF3026">
        <v>1.75</v>
      </c>
      <c r="AQ3026">
        <v>1</v>
      </c>
      <c r="AR3026">
        <f t="shared" si="47"/>
        <v>0</v>
      </c>
      <c r="AS3026">
        <v>1</v>
      </c>
      <c r="AT3026" t="s">
        <v>135</v>
      </c>
      <c r="AU3026">
        <v>44</v>
      </c>
    </row>
    <row r="3027" spans="1:47">
      <c r="A3027" t="s">
        <v>10816</v>
      </c>
      <c r="C3027">
        <v>310</v>
      </c>
      <c r="D3027" t="s">
        <v>10817</v>
      </c>
      <c r="E3027">
        <v>101</v>
      </c>
      <c r="F3027" t="s">
        <v>10818</v>
      </c>
      <c r="G3027" t="s">
        <v>422</v>
      </c>
      <c r="H3027" t="s">
        <v>220</v>
      </c>
      <c r="I3027" t="s">
        <v>10819</v>
      </c>
      <c r="J3027">
        <v>0.25370999999999999</v>
      </c>
      <c r="K3027">
        <v>0</v>
      </c>
      <c r="L3027">
        <v>0</v>
      </c>
      <c r="M3027">
        <v>1</v>
      </c>
      <c r="N3027">
        <v>1</v>
      </c>
      <c r="O3027" t="s">
        <v>659</v>
      </c>
      <c r="P3027">
        <v>1</v>
      </c>
      <c r="Q3027">
        <v>1</v>
      </c>
      <c r="R3027">
        <v>16300</v>
      </c>
      <c r="S3027" t="s">
        <v>223</v>
      </c>
      <c r="T3027">
        <v>0</v>
      </c>
      <c r="U3027" t="s">
        <v>10816</v>
      </c>
      <c r="V3027" t="s">
        <v>933</v>
      </c>
      <c r="W3027" t="s">
        <v>659</v>
      </c>
      <c r="X3027" t="s">
        <v>659</v>
      </c>
      <c r="Y3027">
        <v>16300</v>
      </c>
      <c r="AB3027">
        <v>0</v>
      </c>
      <c r="AC3027">
        <v>0</v>
      </c>
      <c r="AD3027">
        <v>3</v>
      </c>
      <c r="AE3027">
        <v>1358</v>
      </c>
      <c r="AF3027">
        <v>1.5</v>
      </c>
      <c r="AQ3027">
        <v>1</v>
      </c>
      <c r="AR3027">
        <f t="shared" si="47"/>
        <v>0</v>
      </c>
      <c r="AS3027">
        <v>1</v>
      </c>
      <c r="AT3027" t="s">
        <v>134</v>
      </c>
      <c r="AU3027">
        <v>43</v>
      </c>
    </row>
    <row r="3028" spans="1:47">
      <c r="A3028" t="s">
        <v>10820</v>
      </c>
      <c r="C3028">
        <v>310</v>
      </c>
      <c r="D3028" t="s">
        <v>10821</v>
      </c>
      <c r="E3028">
        <v>903</v>
      </c>
      <c r="F3028" t="s">
        <v>821</v>
      </c>
      <c r="G3028" t="s">
        <v>219</v>
      </c>
      <c r="H3028" t="s">
        <v>833</v>
      </c>
      <c r="I3028" t="s">
        <v>10822</v>
      </c>
      <c r="J3028">
        <v>2.8431899999999999</v>
      </c>
      <c r="K3028">
        <v>0</v>
      </c>
      <c r="L3028">
        <v>0</v>
      </c>
      <c r="M3028">
        <v>1</v>
      </c>
      <c r="N3028">
        <v>1</v>
      </c>
      <c r="O3028" t="s">
        <v>659</v>
      </c>
      <c r="P3028">
        <v>0</v>
      </c>
      <c r="Q3028">
        <v>0</v>
      </c>
      <c r="R3028">
        <v>0</v>
      </c>
      <c r="S3028" t="s">
        <v>243</v>
      </c>
      <c r="T3028">
        <v>0</v>
      </c>
      <c r="U3028" t="s">
        <v>10820</v>
      </c>
      <c r="V3028" t="s">
        <v>933</v>
      </c>
      <c r="W3028" t="s">
        <v>659</v>
      </c>
      <c r="X3028" t="s">
        <v>659</v>
      </c>
      <c r="Y3028">
        <v>0</v>
      </c>
      <c r="AB3028">
        <v>0</v>
      </c>
      <c r="AC3028">
        <v>0</v>
      </c>
      <c r="AD3028">
        <v>0</v>
      </c>
      <c r="AE3028">
        <v>0</v>
      </c>
      <c r="AF3028">
        <v>0</v>
      </c>
      <c r="AQ3028">
        <v>5</v>
      </c>
      <c r="AR3028">
        <f t="shared" si="47"/>
        <v>0</v>
      </c>
      <c r="AS3028">
        <v>1</v>
      </c>
      <c r="AT3028" t="s">
        <v>134</v>
      </c>
      <c r="AU3028">
        <v>43</v>
      </c>
    </row>
    <row r="3029" spans="1:47">
      <c r="A3029" t="s">
        <v>10823</v>
      </c>
      <c r="C3029">
        <v>310</v>
      </c>
      <c r="D3029" t="s">
        <v>10755</v>
      </c>
      <c r="E3029">
        <v>442</v>
      </c>
      <c r="F3029" t="s">
        <v>7685</v>
      </c>
      <c r="G3029" t="s">
        <v>422</v>
      </c>
      <c r="H3029" t="s">
        <v>10824</v>
      </c>
      <c r="I3029" t="s">
        <v>10825</v>
      </c>
      <c r="J3029">
        <v>0.19402</v>
      </c>
      <c r="K3029">
        <v>0</v>
      </c>
      <c r="L3029">
        <v>0</v>
      </c>
      <c r="M3029">
        <v>0</v>
      </c>
      <c r="N3029">
        <v>0</v>
      </c>
      <c r="P3029">
        <v>0</v>
      </c>
      <c r="Q3029">
        <v>0</v>
      </c>
      <c r="R3029">
        <v>0</v>
      </c>
      <c r="S3029" t="s">
        <v>223</v>
      </c>
      <c r="T3029">
        <v>0</v>
      </c>
      <c r="U3029" t="s">
        <v>10823</v>
      </c>
      <c r="Y3029">
        <v>0</v>
      </c>
      <c r="AB3029">
        <v>0</v>
      </c>
      <c r="AC3029">
        <v>0</v>
      </c>
      <c r="AD3029">
        <v>0</v>
      </c>
      <c r="AE3029">
        <v>0</v>
      </c>
      <c r="AF3029">
        <v>0</v>
      </c>
      <c r="AQ3029">
        <v>1</v>
      </c>
      <c r="AR3029">
        <f t="shared" si="47"/>
        <v>0</v>
      </c>
      <c r="AS3029">
        <v>1</v>
      </c>
      <c r="AT3029" t="s">
        <v>136</v>
      </c>
      <c r="AU3029">
        <v>45</v>
      </c>
    </row>
    <row r="3030" spans="1:47">
      <c r="A3030" t="s">
        <v>248</v>
      </c>
      <c r="C3030">
        <v>310</v>
      </c>
      <c r="E3030">
        <v>0</v>
      </c>
      <c r="J3030">
        <v>4.1200000000000004E-3</v>
      </c>
      <c r="K3030">
        <v>0</v>
      </c>
      <c r="L3030">
        <v>0</v>
      </c>
      <c r="M3030">
        <v>0</v>
      </c>
      <c r="N3030">
        <v>0</v>
      </c>
      <c r="P3030">
        <v>0</v>
      </c>
      <c r="Q3030">
        <v>0</v>
      </c>
      <c r="R3030">
        <v>0</v>
      </c>
      <c r="S3030" t="s">
        <v>249</v>
      </c>
      <c r="T3030">
        <v>0</v>
      </c>
      <c r="Y3030">
        <v>0</v>
      </c>
      <c r="AB3030">
        <v>0</v>
      </c>
      <c r="AC3030">
        <v>0</v>
      </c>
      <c r="AD3030">
        <v>0</v>
      </c>
      <c r="AE3030">
        <v>0</v>
      </c>
      <c r="AF3030">
        <v>0</v>
      </c>
      <c r="AQ3030">
        <v>0</v>
      </c>
      <c r="AR3030">
        <f t="shared" si="47"/>
        <v>0</v>
      </c>
      <c r="AS3030">
        <v>1</v>
      </c>
      <c r="AT3030" t="s">
        <v>133</v>
      </c>
      <c r="AU3030">
        <v>42</v>
      </c>
    </row>
    <row r="3031" spans="1:47">
      <c r="A3031" t="s">
        <v>10826</v>
      </c>
      <c r="C3031">
        <v>310</v>
      </c>
      <c r="D3031" t="s">
        <v>10827</v>
      </c>
      <c r="E3031">
        <v>132</v>
      </c>
      <c r="F3031" t="s">
        <v>10828</v>
      </c>
      <c r="G3031" t="s">
        <v>422</v>
      </c>
      <c r="H3031" t="s">
        <v>260</v>
      </c>
      <c r="I3031" t="s">
        <v>10829</v>
      </c>
      <c r="J3031">
        <v>1.40127</v>
      </c>
      <c r="K3031">
        <v>0</v>
      </c>
      <c r="L3031">
        <v>0</v>
      </c>
      <c r="M3031">
        <v>0</v>
      </c>
      <c r="N3031">
        <v>0</v>
      </c>
      <c r="P3031">
        <v>0</v>
      </c>
      <c r="Q3031">
        <v>0</v>
      </c>
      <c r="R3031">
        <v>0</v>
      </c>
      <c r="S3031" t="s">
        <v>223</v>
      </c>
      <c r="T3031">
        <v>0</v>
      </c>
      <c r="U3031" t="s">
        <v>10826</v>
      </c>
      <c r="V3031" t="s">
        <v>455</v>
      </c>
      <c r="W3031" t="s">
        <v>225</v>
      </c>
      <c r="Y3031">
        <v>0</v>
      </c>
      <c r="AB3031">
        <v>0</v>
      </c>
      <c r="AC3031">
        <v>0</v>
      </c>
      <c r="AD3031">
        <v>0</v>
      </c>
      <c r="AE3031">
        <v>0</v>
      </c>
      <c r="AF3031">
        <v>0</v>
      </c>
      <c r="AQ3031">
        <v>0</v>
      </c>
      <c r="AR3031">
        <f t="shared" si="47"/>
        <v>0</v>
      </c>
      <c r="AS3031">
        <v>1</v>
      </c>
      <c r="AT3031" t="s">
        <v>136</v>
      </c>
      <c r="AU3031">
        <v>45</v>
      </c>
    </row>
    <row r="3032" spans="1:47">
      <c r="A3032" t="s">
        <v>248</v>
      </c>
      <c r="C3032">
        <v>310</v>
      </c>
      <c r="E3032">
        <v>0</v>
      </c>
      <c r="J3032">
        <v>679.26164000000006</v>
      </c>
      <c r="K3032">
        <v>0</v>
      </c>
      <c r="L3032">
        <v>0</v>
      </c>
      <c r="M3032">
        <v>0</v>
      </c>
      <c r="N3032">
        <v>0</v>
      </c>
      <c r="P3032">
        <v>0</v>
      </c>
      <c r="Q3032">
        <v>0</v>
      </c>
      <c r="R3032">
        <v>0</v>
      </c>
      <c r="S3032" t="s">
        <v>249</v>
      </c>
      <c r="T3032">
        <v>0</v>
      </c>
      <c r="Y3032">
        <v>0</v>
      </c>
      <c r="AB3032">
        <v>0</v>
      </c>
      <c r="AC3032">
        <v>0</v>
      </c>
      <c r="AD3032">
        <v>0</v>
      </c>
      <c r="AE3032">
        <v>0</v>
      </c>
      <c r="AF3032">
        <v>0</v>
      </c>
      <c r="AQ3032">
        <v>0</v>
      </c>
      <c r="AR3032">
        <f t="shared" si="47"/>
        <v>0</v>
      </c>
      <c r="AS3032">
        <v>1</v>
      </c>
      <c r="AT3032" t="s">
        <v>136</v>
      </c>
      <c r="AU3032">
        <v>45</v>
      </c>
    </row>
    <row r="3033" spans="1:47">
      <c r="A3033" t="s">
        <v>10830</v>
      </c>
      <c r="C3033">
        <v>310</v>
      </c>
      <c r="D3033" t="s">
        <v>10831</v>
      </c>
      <c r="E3033">
        <v>132</v>
      </c>
      <c r="F3033" t="s">
        <v>10832</v>
      </c>
      <c r="G3033" t="s">
        <v>422</v>
      </c>
      <c r="H3033" t="s">
        <v>260</v>
      </c>
      <c r="I3033" t="s">
        <v>10833</v>
      </c>
      <c r="J3033">
        <v>1.90221</v>
      </c>
      <c r="K3033">
        <v>0</v>
      </c>
      <c r="L3033">
        <v>0</v>
      </c>
      <c r="M3033">
        <v>0</v>
      </c>
      <c r="N3033">
        <v>0</v>
      </c>
      <c r="P3033">
        <v>0</v>
      </c>
      <c r="Q3033">
        <v>0</v>
      </c>
      <c r="R3033">
        <v>0</v>
      </c>
      <c r="S3033" t="s">
        <v>223</v>
      </c>
      <c r="T3033">
        <v>0</v>
      </c>
      <c r="U3033" t="s">
        <v>10830</v>
      </c>
      <c r="Y3033">
        <v>0</v>
      </c>
      <c r="AB3033">
        <v>0</v>
      </c>
      <c r="AC3033">
        <v>0</v>
      </c>
      <c r="AD3033">
        <v>0</v>
      </c>
      <c r="AE3033">
        <v>0</v>
      </c>
      <c r="AF3033">
        <v>0</v>
      </c>
      <c r="AQ3033">
        <v>1</v>
      </c>
      <c r="AR3033">
        <f t="shared" si="47"/>
        <v>0</v>
      </c>
      <c r="AS3033">
        <v>1</v>
      </c>
      <c r="AT3033" t="s">
        <v>135</v>
      </c>
      <c r="AU3033">
        <v>44</v>
      </c>
    </row>
    <row r="3034" spans="1:47">
      <c r="A3034" t="s">
        <v>10834</v>
      </c>
      <c r="B3034" t="s">
        <v>293</v>
      </c>
      <c r="C3034">
        <v>310</v>
      </c>
      <c r="D3034" t="s">
        <v>10498</v>
      </c>
      <c r="E3034">
        <v>0</v>
      </c>
      <c r="J3034">
        <v>9.7033699999999996</v>
      </c>
      <c r="K3034">
        <v>0</v>
      </c>
      <c r="L3034">
        <v>0</v>
      </c>
      <c r="M3034">
        <v>7</v>
      </c>
      <c r="N3034">
        <v>7</v>
      </c>
      <c r="O3034" t="s">
        <v>659</v>
      </c>
      <c r="P3034">
        <v>0</v>
      </c>
      <c r="Q3034">
        <v>0</v>
      </c>
      <c r="R3034">
        <v>0</v>
      </c>
      <c r="S3034" t="s">
        <v>296</v>
      </c>
      <c r="T3034">
        <v>0</v>
      </c>
      <c r="X3034" t="s">
        <v>659</v>
      </c>
      <c r="Y3034">
        <v>0</v>
      </c>
      <c r="AB3034">
        <v>0</v>
      </c>
      <c r="AC3034">
        <v>0</v>
      </c>
      <c r="AD3034">
        <v>0</v>
      </c>
      <c r="AE3034">
        <v>0</v>
      </c>
      <c r="AF3034">
        <v>0</v>
      </c>
      <c r="AG3034" t="s">
        <v>845</v>
      </c>
      <c r="AQ3034">
        <v>1</v>
      </c>
      <c r="AR3034">
        <f t="shared" si="47"/>
        <v>0</v>
      </c>
      <c r="AS3034">
        <v>1</v>
      </c>
      <c r="AT3034" t="s">
        <v>133</v>
      </c>
      <c r="AU3034">
        <v>42</v>
      </c>
    </row>
    <row r="3035" spans="1:47">
      <c r="A3035" t="s">
        <v>248</v>
      </c>
      <c r="C3035">
        <v>310</v>
      </c>
      <c r="E3035">
        <v>0</v>
      </c>
      <c r="J3035">
        <v>1.069E-2</v>
      </c>
      <c r="K3035">
        <v>0</v>
      </c>
      <c r="L3035">
        <v>0</v>
      </c>
      <c r="M3035">
        <v>0</v>
      </c>
      <c r="N3035">
        <v>0</v>
      </c>
      <c r="P3035">
        <v>0</v>
      </c>
      <c r="Q3035">
        <v>0</v>
      </c>
      <c r="R3035">
        <v>0</v>
      </c>
      <c r="S3035" t="s">
        <v>249</v>
      </c>
      <c r="T3035">
        <v>0</v>
      </c>
      <c r="Y3035">
        <v>0</v>
      </c>
      <c r="AB3035">
        <v>0</v>
      </c>
      <c r="AC3035">
        <v>0</v>
      </c>
      <c r="AD3035">
        <v>0</v>
      </c>
      <c r="AE3035">
        <v>0</v>
      </c>
      <c r="AF3035">
        <v>0</v>
      </c>
      <c r="AQ3035">
        <v>0</v>
      </c>
      <c r="AR3035">
        <f t="shared" si="47"/>
        <v>0</v>
      </c>
      <c r="AS3035">
        <v>1</v>
      </c>
      <c r="AT3035" t="s">
        <v>134</v>
      </c>
      <c r="AU3035">
        <v>43</v>
      </c>
    </row>
    <row r="3036" spans="1:47">
      <c r="A3036" t="s">
        <v>10835</v>
      </c>
      <c r="C3036">
        <v>310</v>
      </c>
      <c r="D3036" t="s">
        <v>10836</v>
      </c>
      <c r="E3036">
        <v>101</v>
      </c>
      <c r="F3036" t="s">
        <v>10837</v>
      </c>
      <c r="G3036" t="s">
        <v>422</v>
      </c>
      <c r="H3036" t="s">
        <v>220</v>
      </c>
      <c r="I3036" t="s">
        <v>10838</v>
      </c>
      <c r="J3036">
        <v>0.25518000000000002</v>
      </c>
      <c r="K3036">
        <v>0</v>
      </c>
      <c r="L3036">
        <v>0</v>
      </c>
      <c r="M3036">
        <v>1</v>
      </c>
      <c r="N3036">
        <v>1</v>
      </c>
      <c r="O3036" t="s">
        <v>659</v>
      </c>
      <c r="P3036">
        <v>1</v>
      </c>
      <c r="Q3036">
        <v>1</v>
      </c>
      <c r="R3036">
        <v>10900</v>
      </c>
      <c r="S3036" t="s">
        <v>223</v>
      </c>
      <c r="T3036">
        <v>0</v>
      </c>
      <c r="U3036" t="s">
        <v>10835</v>
      </c>
      <c r="V3036" t="s">
        <v>933</v>
      </c>
      <c r="W3036" t="s">
        <v>659</v>
      </c>
      <c r="X3036" t="s">
        <v>659</v>
      </c>
      <c r="Y3036">
        <v>10900</v>
      </c>
      <c r="AB3036">
        <v>0</v>
      </c>
      <c r="AC3036">
        <v>0</v>
      </c>
      <c r="AD3036">
        <v>3</v>
      </c>
      <c r="AE3036">
        <v>1519</v>
      </c>
      <c r="AF3036">
        <v>1.75</v>
      </c>
      <c r="AQ3036">
        <v>1</v>
      </c>
      <c r="AR3036">
        <f t="shared" si="47"/>
        <v>0</v>
      </c>
      <c r="AS3036">
        <v>1</v>
      </c>
      <c r="AT3036" t="s">
        <v>135</v>
      </c>
      <c r="AU3036">
        <v>44</v>
      </c>
    </row>
    <row r="3037" spans="1:47">
      <c r="A3037" t="s">
        <v>10839</v>
      </c>
      <c r="C3037">
        <v>310</v>
      </c>
      <c r="D3037" t="s">
        <v>10840</v>
      </c>
      <c r="E3037">
        <v>905</v>
      </c>
      <c r="F3037" t="s">
        <v>10841</v>
      </c>
      <c r="G3037" t="s">
        <v>422</v>
      </c>
      <c r="H3037" t="s">
        <v>302</v>
      </c>
      <c r="I3037" t="s">
        <v>10842</v>
      </c>
      <c r="J3037">
        <v>1.0844</v>
      </c>
      <c r="K3037">
        <v>0</v>
      </c>
      <c r="L3037">
        <v>0</v>
      </c>
      <c r="M3037">
        <v>0</v>
      </c>
      <c r="N3037">
        <v>0</v>
      </c>
      <c r="P3037">
        <v>0</v>
      </c>
      <c r="Q3037">
        <v>0</v>
      </c>
      <c r="R3037">
        <v>0</v>
      </c>
      <c r="S3037" t="s">
        <v>223</v>
      </c>
      <c r="T3037">
        <v>0</v>
      </c>
      <c r="U3037" t="s">
        <v>10839</v>
      </c>
      <c r="V3037" t="s">
        <v>455</v>
      </c>
      <c r="W3037" t="s">
        <v>225</v>
      </c>
      <c r="Y3037">
        <v>0</v>
      </c>
      <c r="AB3037">
        <v>0</v>
      </c>
      <c r="AC3037">
        <v>0</v>
      </c>
      <c r="AD3037">
        <v>0</v>
      </c>
      <c r="AE3037">
        <v>0</v>
      </c>
      <c r="AF3037">
        <v>0</v>
      </c>
      <c r="AQ3037">
        <v>1</v>
      </c>
      <c r="AR3037">
        <f t="shared" si="47"/>
        <v>0</v>
      </c>
      <c r="AS3037">
        <v>1</v>
      </c>
      <c r="AT3037" t="s">
        <v>136</v>
      </c>
      <c r="AU3037">
        <v>45</v>
      </c>
    </row>
    <row r="3038" spans="1:47">
      <c r="A3038" t="s">
        <v>10843</v>
      </c>
      <c r="C3038">
        <v>310</v>
      </c>
      <c r="D3038" t="s">
        <v>10844</v>
      </c>
      <c r="E3038">
        <v>903</v>
      </c>
      <c r="F3038" t="s">
        <v>821</v>
      </c>
      <c r="G3038" t="s">
        <v>219</v>
      </c>
      <c r="H3038" t="s">
        <v>833</v>
      </c>
      <c r="I3038" t="s">
        <v>10845</v>
      </c>
      <c r="J3038">
        <v>4.1469899999999997</v>
      </c>
      <c r="K3038">
        <v>0</v>
      </c>
      <c r="L3038">
        <v>0</v>
      </c>
      <c r="M3038">
        <v>0</v>
      </c>
      <c r="N3038">
        <v>0</v>
      </c>
      <c r="P3038">
        <v>0</v>
      </c>
      <c r="Q3038">
        <v>0</v>
      </c>
      <c r="R3038">
        <v>0</v>
      </c>
      <c r="S3038" t="s">
        <v>223</v>
      </c>
      <c r="T3038">
        <v>0</v>
      </c>
      <c r="U3038" t="s">
        <v>10843</v>
      </c>
      <c r="V3038" t="s">
        <v>933</v>
      </c>
      <c r="W3038" t="s">
        <v>659</v>
      </c>
      <c r="Y3038">
        <v>0</v>
      </c>
      <c r="AB3038">
        <v>0</v>
      </c>
      <c r="AC3038">
        <v>0</v>
      </c>
      <c r="AD3038">
        <v>0</v>
      </c>
      <c r="AE3038">
        <v>0</v>
      </c>
      <c r="AF3038">
        <v>0</v>
      </c>
      <c r="AQ3038">
        <v>1</v>
      </c>
      <c r="AR3038">
        <f t="shared" si="47"/>
        <v>0</v>
      </c>
      <c r="AS3038">
        <v>1</v>
      </c>
      <c r="AT3038" t="s">
        <v>134</v>
      </c>
      <c r="AU3038">
        <v>43</v>
      </c>
    </row>
    <row r="3039" spans="1:47">
      <c r="A3039" t="s">
        <v>10846</v>
      </c>
      <c r="C3039">
        <v>310</v>
      </c>
      <c r="D3039" t="s">
        <v>10847</v>
      </c>
      <c r="E3039">
        <v>101</v>
      </c>
      <c r="F3039" t="s">
        <v>10848</v>
      </c>
      <c r="G3039" t="s">
        <v>422</v>
      </c>
      <c r="H3039" t="s">
        <v>220</v>
      </c>
      <c r="I3039" t="s">
        <v>10849</v>
      </c>
      <c r="J3039">
        <v>9.3009999999999995E-2</v>
      </c>
      <c r="K3039">
        <v>0</v>
      </c>
      <c r="L3039">
        <v>0</v>
      </c>
      <c r="M3039">
        <v>1</v>
      </c>
      <c r="N3039">
        <v>1</v>
      </c>
      <c r="O3039" t="s">
        <v>659</v>
      </c>
      <c r="P3039">
        <v>1</v>
      </c>
      <c r="Q3039">
        <v>1</v>
      </c>
      <c r="R3039">
        <v>2500</v>
      </c>
      <c r="S3039" t="s">
        <v>223</v>
      </c>
      <c r="T3039">
        <v>0</v>
      </c>
      <c r="U3039" t="s">
        <v>10846</v>
      </c>
      <c r="V3039" t="s">
        <v>933</v>
      </c>
      <c r="W3039" t="s">
        <v>659</v>
      </c>
      <c r="X3039" t="s">
        <v>659</v>
      </c>
      <c r="Y3039">
        <v>2500</v>
      </c>
      <c r="AB3039">
        <v>0</v>
      </c>
      <c r="AC3039">
        <v>0</v>
      </c>
      <c r="AD3039">
        <v>2</v>
      </c>
      <c r="AE3039">
        <v>570</v>
      </c>
      <c r="AF3039">
        <v>2</v>
      </c>
      <c r="AQ3039">
        <v>1</v>
      </c>
      <c r="AR3039">
        <f t="shared" si="47"/>
        <v>0</v>
      </c>
      <c r="AS3039">
        <v>1</v>
      </c>
      <c r="AT3039" t="s">
        <v>135</v>
      </c>
      <c r="AU3039">
        <v>44</v>
      </c>
    </row>
    <row r="3040" spans="1:47">
      <c r="A3040" t="s">
        <v>10850</v>
      </c>
      <c r="C3040">
        <v>310</v>
      </c>
      <c r="D3040" t="s">
        <v>10851</v>
      </c>
      <c r="E3040">
        <v>342</v>
      </c>
      <c r="F3040" t="s">
        <v>10511</v>
      </c>
      <c r="G3040" t="s">
        <v>10657</v>
      </c>
      <c r="H3040" t="s">
        <v>10784</v>
      </c>
      <c r="I3040" t="s">
        <v>10852</v>
      </c>
      <c r="J3040">
        <v>0.44046000000000002</v>
      </c>
      <c r="K3040">
        <v>0</v>
      </c>
      <c r="L3040">
        <v>0</v>
      </c>
      <c r="M3040">
        <v>1</v>
      </c>
      <c r="N3040">
        <v>1</v>
      </c>
      <c r="O3040" t="s">
        <v>659</v>
      </c>
      <c r="P3040">
        <v>1</v>
      </c>
      <c r="Q3040">
        <v>1</v>
      </c>
      <c r="R3040">
        <v>9300</v>
      </c>
      <c r="S3040" t="s">
        <v>223</v>
      </c>
      <c r="T3040">
        <v>0</v>
      </c>
      <c r="U3040" t="s">
        <v>10850</v>
      </c>
      <c r="V3040" t="s">
        <v>933</v>
      </c>
      <c r="W3040" t="s">
        <v>659</v>
      </c>
      <c r="X3040" t="s">
        <v>659</v>
      </c>
      <c r="Y3040">
        <v>9300</v>
      </c>
      <c r="AB3040">
        <v>0</v>
      </c>
      <c r="AC3040">
        <v>0</v>
      </c>
      <c r="AD3040">
        <v>0</v>
      </c>
      <c r="AE3040">
        <v>3389</v>
      </c>
      <c r="AF3040">
        <v>2</v>
      </c>
      <c r="AQ3040">
        <v>1</v>
      </c>
      <c r="AR3040">
        <f t="shared" si="47"/>
        <v>0</v>
      </c>
      <c r="AS3040">
        <v>1</v>
      </c>
      <c r="AT3040" t="s">
        <v>133</v>
      </c>
      <c r="AU3040">
        <v>42</v>
      </c>
    </row>
    <row r="3041" spans="1:47">
      <c r="A3041" t="s">
        <v>10853</v>
      </c>
      <c r="C3041">
        <v>310</v>
      </c>
      <c r="D3041" t="s">
        <v>10854</v>
      </c>
      <c r="E3041">
        <v>903</v>
      </c>
      <c r="F3041" t="s">
        <v>821</v>
      </c>
      <c r="H3041" t="s">
        <v>10563</v>
      </c>
      <c r="I3041" t="s">
        <v>10855</v>
      </c>
      <c r="J3041">
        <v>15.6936</v>
      </c>
      <c r="K3041">
        <v>0</v>
      </c>
      <c r="L3041">
        <v>0</v>
      </c>
      <c r="M3041">
        <v>2</v>
      </c>
      <c r="N3041">
        <v>2</v>
      </c>
      <c r="O3041" t="s">
        <v>659</v>
      </c>
      <c r="P3041">
        <v>1</v>
      </c>
      <c r="Q3041">
        <v>6</v>
      </c>
      <c r="R3041">
        <v>117000</v>
      </c>
      <c r="S3041" t="s">
        <v>223</v>
      </c>
      <c r="T3041">
        <v>0</v>
      </c>
      <c r="U3041" t="s">
        <v>10853</v>
      </c>
      <c r="X3041" t="s">
        <v>659</v>
      </c>
      <c r="Y3041">
        <v>19500</v>
      </c>
      <c r="AB3041">
        <v>0</v>
      </c>
      <c r="AC3041">
        <v>0</v>
      </c>
      <c r="AD3041">
        <v>0</v>
      </c>
      <c r="AE3041">
        <v>63319</v>
      </c>
      <c r="AF3041">
        <v>2</v>
      </c>
      <c r="AQ3041">
        <v>1</v>
      </c>
      <c r="AR3041">
        <f t="shared" si="47"/>
        <v>0</v>
      </c>
      <c r="AS3041">
        <v>1</v>
      </c>
      <c r="AT3041" t="s">
        <v>133</v>
      </c>
      <c r="AU3041">
        <v>42</v>
      </c>
    </row>
    <row r="3042" spans="1:47">
      <c r="A3042" t="s">
        <v>10856</v>
      </c>
      <c r="C3042">
        <v>310</v>
      </c>
      <c r="D3042" t="s">
        <v>10857</v>
      </c>
      <c r="E3042">
        <v>101</v>
      </c>
      <c r="F3042" t="s">
        <v>10858</v>
      </c>
      <c r="G3042" t="s">
        <v>422</v>
      </c>
      <c r="H3042" t="s">
        <v>220</v>
      </c>
      <c r="I3042" t="s">
        <v>10859</v>
      </c>
      <c r="J3042">
        <v>0.31313999999999997</v>
      </c>
      <c r="K3042">
        <v>0</v>
      </c>
      <c r="L3042">
        <v>0</v>
      </c>
      <c r="M3042">
        <v>1</v>
      </c>
      <c r="N3042">
        <v>1</v>
      </c>
      <c r="O3042" t="s">
        <v>659</v>
      </c>
      <c r="P3042">
        <v>1</v>
      </c>
      <c r="Q3042">
        <v>1</v>
      </c>
      <c r="R3042">
        <v>6800</v>
      </c>
      <c r="S3042" t="s">
        <v>243</v>
      </c>
      <c r="T3042">
        <v>0</v>
      </c>
      <c r="U3042" t="s">
        <v>10856</v>
      </c>
      <c r="V3042" t="s">
        <v>8381</v>
      </c>
      <c r="W3042" t="s">
        <v>659</v>
      </c>
      <c r="X3042" t="s">
        <v>659</v>
      </c>
      <c r="Y3042">
        <v>6800</v>
      </c>
      <c r="AB3042">
        <v>0</v>
      </c>
      <c r="AC3042">
        <v>0</v>
      </c>
      <c r="AD3042">
        <v>2</v>
      </c>
      <c r="AE3042">
        <v>864</v>
      </c>
      <c r="AF3042">
        <v>1</v>
      </c>
      <c r="AQ3042">
        <v>2</v>
      </c>
      <c r="AR3042">
        <f t="shared" si="47"/>
        <v>0</v>
      </c>
      <c r="AS3042">
        <v>1</v>
      </c>
      <c r="AT3042" t="s">
        <v>135</v>
      </c>
      <c r="AU3042">
        <v>44</v>
      </c>
    </row>
    <row r="3043" spans="1:47">
      <c r="A3043" t="s">
        <v>10860</v>
      </c>
      <c r="C3043">
        <v>310</v>
      </c>
      <c r="D3043" t="s">
        <v>10861</v>
      </c>
      <c r="E3043">
        <v>906</v>
      </c>
      <c r="F3043" t="s">
        <v>10862</v>
      </c>
      <c r="G3043" t="s">
        <v>422</v>
      </c>
      <c r="H3043" t="s">
        <v>967</v>
      </c>
      <c r="I3043" t="s">
        <v>10863</v>
      </c>
      <c r="J3043">
        <v>5.1409999999999997E-2</v>
      </c>
      <c r="K3043">
        <v>0</v>
      </c>
      <c r="L3043">
        <v>0</v>
      </c>
      <c r="M3043">
        <v>0</v>
      </c>
      <c r="N3043">
        <v>0</v>
      </c>
      <c r="P3043">
        <v>0</v>
      </c>
      <c r="Q3043">
        <v>0</v>
      </c>
      <c r="R3043">
        <v>0</v>
      </c>
      <c r="S3043" t="s">
        <v>223</v>
      </c>
      <c r="T3043">
        <v>0</v>
      </c>
      <c r="U3043" t="s">
        <v>10860</v>
      </c>
      <c r="Y3043">
        <v>0</v>
      </c>
      <c r="AB3043">
        <v>0</v>
      </c>
      <c r="AC3043">
        <v>0</v>
      </c>
      <c r="AD3043">
        <v>0</v>
      </c>
      <c r="AE3043">
        <v>0</v>
      </c>
      <c r="AF3043">
        <v>0</v>
      </c>
      <c r="AQ3043">
        <v>1</v>
      </c>
      <c r="AR3043">
        <f t="shared" si="47"/>
        <v>0</v>
      </c>
      <c r="AS3043">
        <v>1</v>
      </c>
      <c r="AT3043" t="s">
        <v>134</v>
      </c>
      <c r="AU3043">
        <v>43</v>
      </c>
    </row>
    <row r="3044" spans="1:47">
      <c r="A3044" t="s">
        <v>10864</v>
      </c>
      <c r="C3044">
        <v>310</v>
      </c>
      <c r="D3044" t="s">
        <v>10865</v>
      </c>
      <c r="E3044">
        <v>442</v>
      </c>
      <c r="F3044" t="s">
        <v>7685</v>
      </c>
      <c r="G3044" t="s">
        <v>422</v>
      </c>
      <c r="H3044" t="s">
        <v>10824</v>
      </c>
      <c r="I3044" t="s">
        <v>10866</v>
      </c>
      <c r="J3044">
        <v>0.64293999999999996</v>
      </c>
      <c r="K3044">
        <v>0</v>
      </c>
      <c r="L3044">
        <v>0</v>
      </c>
      <c r="M3044">
        <v>0</v>
      </c>
      <c r="N3044">
        <v>0</v>
      </c>
      <c r="P3044">
        <v>0</v>
      </c>
      <c r="Q3044">
        <v>0</v>
      </c>
      <c r="R3044">
        <v>0</v>
      </c>
      <c r="S3044" t="s">
        <v>223</v>
      </c>
      <c r="T3044">
        <v>0</v>
      </c>
      <c r="U3044" t="s">
        <v>10864</v>
      </c>
      <c r="Y3044">
        <v>0</v>
      </c>
      <c r="AB3044">
        <v>0</v>
      </c>
      <c r="AC3044">
        <v>0</v>
      </c>
      <c r="AD3044">
        <v>0</v>
      </c>
      <c r="AE3044">
        <v>0</v>
      </c>
      <c r="AF3044">
        <v>0</v>
      </c>
      <c r="AQ3044">
        <v>1</v>
      </c>
      <c r="AR3044">
        <f t="shared" si="47"/>
        <v>0</v>
      </c>
      <c r="AS3044">
        <v>1</v>
      </c>
      <c r="AT3044" t="s">
        <v>136</v>
      </c>
      <c r="AU3044">
        <v>45</v>
      </c>
    </row>
    <row r="3045" spans="1:47">
      <c r="A3045" t="s">
        <v>10867</v>
      </c>
      <c r="C3045">
        <v>310</v>
      </c>
      <c r="D3045" t="s">
        <v>10868</v>
      </c>
      <c r="E3045">
        <v>101</v>
      </c>
      <c r="F3045" t="s">
        <v>10869</v>
      </c>
      <c r="G3045" t="s">
        <v>422</v>
      </c>
      <c r="H3045" t="s">
        <v>220</v>
      </c>
      <c r="I3045" t="s">
        <v>10870</v>
      </c>
      <c r="J3045">
        <v>0.80747999999999998</v>
      </c>
      <c r="K3045">
        <v>0</v>
      </c>
      <c r="L3045">
        <v>0</v>
      </c>
      <c r="M3045">
        <v>1</v>
      </c>
      <c r="N3045">
        <v>1</v>
      </c>
      <c r="O3045" t="s">
        <v>659</v>
      </c>
      <c r="P3045">
        <v>1</v>
      </c>
      <c r="Q3045">
        <v>1</v>
      </c>
      <c r="R3045">
        <v>6100</v>
      </c>
      <c r="S3045" t="s">
        <v>223</v>
      </c>
      <c r="T3045">
        <v>0</v>
      </c>
      <c r="U3045" t="s">
        <v>10867</v>
      </c>
      <c r="V3045" t="s">
        <v>933</v>
      </c>
      <c r="W3045" t="s">
        <v>659</v>
      </c>
      <c r="X3045" t="s">
        <v>659</v>
      </c>
      <c r="Y3045">
        <v>6100</v>
      </c>
      <c r="AB3045">
        <v>0</v>
      </c>
      <c r="AC3045">
        <v>0</v>
      </c>
      <c r="AD3045">
        <v>3</v>
      </c>
      <c r="AE3045">
        <v>1832</v>
      </c>
      <c r="AF3045">
        <v>1.75</v>
      </c>
      <c r="AQ3045">
        <v>1</v>
      </c>
      <c r="AR3045">
        <f t="shared" si="47"/>
        <v>0</v>
      </c>
      <c r="AS3045">
        <v>1</v>
      </c>
      <c r="AT3045" t="s">
        <v>135</v>
      </c>
      <c r="AU3045">
        <v>44</v>
      </c>
    </row>
    <row r="3046" spans="1:47">
      <c r="A3046" t="s">
        <v>10871</v>
      </c>
      <c r="C3046">
        <v>310</v>
      </c>
      <c r="D3046" t="s">
        <v>10872</v>
      </c>
      <c r="E3046">
        <v>112</v>
      </c>
      <c r="F3046" t="s">
        <v>10873</v>
      </c>
      <c r="G3046" t="s">
        <v>219</v>
      </c>
      <c r="H3046" t="s">
        <v>10112</v>
      </c>
      <c r="I3046" t="s">
        <v>10874</v>
      </c>
      <c r="J3046">
        <v>12.9679</v>
      </c>
      <c r="K3046">
        <v>0</v>
      </c>
      <c r="L3046">
        <v>0</v>
      </c>
      <c r="M3046">
        <v>7</v>
      </c>
      <c r="N3046">
        <v>7</v>
      </c>
      <c r="O3046" t="s">
        <v>659</v>
      </c>
      <c r="P3046">
        <v>2</v>
      </c>
      <c r="Q3046">
        <v>4</v>
      </c>
      <c r="R3046">
        <v>646400</v>
      </c>
      <c r="S3046" t="s">
        <v>223</v>
      </c>
      <c r="T3046">
        <v>0</v>
      </c>
      <c r="U3046" t="s">
        <v>10871</v>
      </c>
      <c r="V3046" t="s">
        <v>933</v>
      </c>
      <c r="W3046" t="s">
        <v>659</v>
      </c>
      <c r="X3046" t="s">
        <v>659</v>
      </c>
      <c r="Y3046">
        <v>161600</v>
      </c>
      <c r="AB3046">
        <v>0</v>
      </c>
      <c r="AC3046">
        <v>0</v>
      </c>
      <c r="AD3046">
        <v>2</v>
      </c>
      <c r="AE3046">
        <v>12812</v>
      </c>
      <c r="AF3046">
        <v>2</v>
      </c>
      <c r="AQ3046">
        <v>5</v>
      </c>
      <c r="AR3046">
        <f t="shared" si="47"/>
        <v>0</v>
      </c>
      <c r="AS3046">
        <v>1</v>
      </c>
      <c r="AT3046" t="s">
        <v>133</v>
      </c>
      <c r="AU3046">
        <v>42</v>
      </c>
    </row>
    <row r="3047" spans="1:47">
      <c r="A3047" t="s">
        <v>10875</v>
      </c>
      <c r="C3047">
        <v>310</v>
      </c>
      <c r="D3047" t="s">
        <v>10876</v>
      </c>
      <c r="E3047">
        <v>101</v>
      </c>
      <c r="F3047" t="s">
        <v>10848</v>
      </c>
      <c r="G3047" t="s">
        <v>422</v>
      </c>
      <c r="H3047" t="s">
        <v>220</v>
      </c>
      <c r="I3047" t="s">
        <v>10877</v>
      </c>
      <c r="J3047">
        <v>0.22969999999999999</v>
      </c>
      <c r="K3047">
        <v>0</v>
      </c>
      <c r="L3047">
        <v>0</v>
      </c>
      <c r="M3047">
        <v>1</v>
      </c>
      <c r="N3047">
        <v>1</v>
      </c>
      <c r="O3047" t="s">
        <v>659</v>
      </c>
      <c r="P3047">
        <v>1</v>
      </c>
      <c r="Q3047">
        <v>1</v>
      </c>
      <c r="R3047">
        <v>6000</v>
      </c>
      <c r="S3047" t="s">
        <v>223</v>
      </c>
      <c r="T3047">
        <v>0</v>
      </c>
      <c r="U3047" t="s">
        <v>10875</v>
      </c>
      <c r="V3047" t="s">
        <v>933</v>
      </c>
      <c r="W3047" t="s">
        <v>659</v>
      </c>
      <c r="X3047" t="s">
        <v>659</v>
      </c>
      <c r="Y3047">
        <v>6000</v>
      </c>
      <c r="AB3047">
        <v>0</v>
      </c>
      <c r="AC3047">
        <v>0</v>
      </c>
      <c r="AD3047">
        <v>3</v>
      </c>
      <c r="AE3047">
        <v>1524</v>
      </c>
      <c r="AF3047">
        <v>1.3</v>
      </c>
      <c r="AQ3047">
        <v>1</v>
      </c>
      <c r="AR3047">
        <f t="shared" si="47"/>
        <v>0</v>
      </c>
      <c r="AS3047">
        <v>1</v>
      </c>
      <c r="AT3047" t="s">
        <v>135</v>
      </c>
      <c r="AU3047">
        <v>44</v>
      </c>
    </row>
    <row r="3048" spans="1:47">
      <c r="A3048" t="s">
        <v>10878</v>
      </c>
      <c r="C3048">
        <v>310</v>
      </c>
      <c r="D3048" t="s">
        <v>10879</v>
      </c>
      <c r="E3048">
        <v>132</v>
      </c>
      <c r="F3048" t="s">
        <v>10828</v>
      </c>
      <c r="G3048" t="s">
        <v>422</v>
      </c>
      <c r="H3048" t="s">
        <v>260</v>
      </c>
      <c r="I3048" t="s">
        <v>10880</v>
      </c>
      <c r="J3048">
        <v>6.1310000000000003E-2</v>
      </c>
      <c r="K3048">
        <v>0</v>
      </c>
      <c r="L3048">
        <v>0</v>
      </c>
      <c r="M3048">
        <v>0</v>
      </c>
      <c r="N3048">
        <v>0</v>
      </c>
      <c r="P3048">
        <v>0</v>
      </c>
      <c r="Q3048">
        <v>0</v>
      </c>
      <c r="R3048">
        <v>0</v>
      </c>
      <c r="S3048" t="s">
        <v>223</v>
      </c>
      <c r="T3048">
        <v>0</v>
      </c>
      <c r="U3048" t="s">
        <v>10878</v>
      </c>
      <c r="V3048" t="s">
        <v>455</v>
      </c>
      <c r="W3048" t="s">
        <v>225</v>
      </c>
      <c r="Y3048">
        <v>0</v>
      </c>
      <c r="AB3048">
        <v>0</v>
      </c>
      <c r="AC3048">
        <v>0</v>
      </c>
      <c r="AD3048">
        <v>0</v>
      </c>
      <c r="AE3048">
        <v>0</v>
      </c>
      <c r="AF3048">
        <v>0</v>
      </c>
      <c r="AQ3048">
        <v>1</v>
      </c>
      <c r="AR3048">
        <f t="shared" si="47"/>
        <v>0</v>
      </c>
      <c r="AS3048">
        <v>1</v>
      </c>
      <c r="AT3048" t="s">
        <v>136</v>
      </c>
      <c r="AU3048">
        <v>45</v>
      </c>
    </row>
    <row r="3049" spans="1:47">
      <c r="A3049" t="s">
        <v>10881</v>
      </c>
      <c r="C3049">
        <v>310</v>
      </c>
      <c r="D3049" t="s">
        <v>10882</v>
      </c>
      <c r="E3049">
        <v>130</v>
      </c>
      <c r="F3049" t="s">
        <v>10883</v>
      </c>
      <c r="G3049" t="s">
        <v>422</v>
      </c>
      <c r="H3049" t="s">
        <v>2642</v>
      </c>
      <c r="I3049" t="s">
        <v>10884</v>
      </c>
      <c r="J3049">
        <v>4.3783200000000004</v>
      </c>
      <c r="K3049">
        <v>0</v>
      </c>
      <c r="L3049">
        <v>0</v>
      </c>
      <c r="M3049">
        <v>0</v>
      </c>
      <c r="N3049">
        <v>0</v>
      </c>
      <c r="P3049">
        <v>0</v>
      </c>
      <c r="Q3049">
        <v>1</v>
      </c>
      <c r="R3049">
        <v>11300</v>
      </c>
      <c r="S3049" t="s">
        <v>223</v>
      </c>
      <c r="T3049">
        <v>11300</v>
      </c>
      <c r="U3049" t="s">
        <v>10881</v>
      </c>
      <c r="V3049" t="s">
        <v>455</v>
      </c>
      <c r="W3049" t="s">
        <v>225</v>
      </c>
      <c r="Y3049">
        <v>11300</v>
      </c>
      <c r="AB3049">
        <v>0</v>
      </c>
      <c r="AC3049">
        <v>0</v>
      </c>
      <c r="AD3049">
        <v>0</v>
      </c>
      <c r="AE3049">
        <v>0</v>
      </c>
      <c r="AF3049">
        <v>0</v>
      </c>
      <c r="AG3049" t="s">
        <v>10885</v>
      </c>
      <c r="AQ3049">
        <v>1</v>
      </c>
      <c r="AR3049">
        <f t="shared" si="47"/>
        <v>0</v>
      </c>
      <c r="AS3049">
        <v>1</v>
      </c>
      <c r="AT3049" t="s">
        <v>133</v>
      </c>
      <c r="AU3049">
        <v>42</v>
      </c>
    </row>
    <row r="3050" spans="1:47">
      <c r="A3050" t="s">
        <v>10886</v>
      </c>
      <c r="C3050">
        <v>310</v>
      </c>
      <c r="D3050" t="s">
        <v>10887</v>
      </c>
      <c r="E3050">
        <v>101</v>
      </c>
      <c r="F3050" t="s">
        <v>10808</v>
      </c>
      <c r="H3050" t="s">
        <v>220</v>
      </c>
      <c r="I3050" t="s">
        <v>10888</v>
      </c>
      <c r="J3050">
        <v>0.25984000000000002</v>
      </c>
      <c r="K3050">
        <v>0</v>
      </c>
      <c r="L3050">
        <v>0</v>
      </c>
      <c r="M3050">
        <v>1</v>
      </c>
      <c r="N3050">
        <v>1</v>
      </c>
      <c r="O3050" t="s">
        <v>659</v>
      </c>
      <c r="P3050">
        <v>1</v>
      </c>
      <c r="Q3050">
        <v>1</v>
      </c>
      <c r="R3050">
        <v>7000</v>
      </c>
      <c r="S3050" t="s">
        <v>223</v>
      </c>
      <c r="T3050">
        <v>0</v>
      </c>
      <c r="U3050" t="s">
        <v>10886</v>
      </c>
      <c r="V3050" t="s">
        <v>933</v>
      </c>
      <c r="W3050" t="s">
        <v>659</v>
      </c>
      <c r="X3050" t="s">
        <v>659</v>
      </c>
      <c r="Y3050">
        <v>7000</v>
      </c>
      <c r="AB3050">
        <v>0</v>
      </c>
      <c r="AC3050">
        <v>0</v>
      </c>
      <c r="AD3050">
        <v>4</v>
      </c>
      <c r="AE3050">
        <v>2688</v>
      </c>
      <c r="AF3050">
        <v>2</v>
      </c>
      <c r="AQ3050">
        <v>1</v>
      </c>
      <c r="AR3050">
        <f t="shared" si="47"/>
        <v>0</v>
      </c>
      <c r="AS3050">
        <v>1</v>
      </c>
      <c r="AT3050" t="s">
        <v>134</v>
      </c>
      <c r="AU3050">
        <v>43</v>
      </c>
    </row>
    <row r="3051" spans="1:47">
      <c r="A3051" t="s">
        <v>10889</v>
      </c>
      <c r="C3051">
        <v>310</v>
      </c>
      <c r="D3051" t="s">
        <v>10890</v>
      </c>
      <c r="E3051">
        <v>104</v>
      </c>
      <c r="F3051" t="s">
        <v>10891</v>
      </c>
      <c r="G3051" t="s">
        <v>422</v>
      </c>
      <c r="H3051" t="s">
        <v>1213</v>
      </c>
      <c r="I3051" t="s">
        <v>10892</v>
      </c>
      <c r="J3051">
        <v>0.57330000000000003</v>
      </c>
      <c r="K3051">
        <v>0</v>
      </c>
      <c r="L3051">
        <v>0</v>
      </c>
      <c r="M3051">
        <v>1</v>
      </c>
      <c r="N3051">
        <v>1</v>
      </c>
      <c r="O3051" t="s">
        <v>659</v>
      </c>
      <c r="P3051">
        <v>1</v>
      </c>
      <c r="Q3051">
        <v>1</v>
      </c>
      <c r="R3051">
        <v>21100</v>
      </c>
      <c r="S3051" t="s">
        <v>223</v>
      </c>
      <c r="T3051">
        <v>0</v>
      </c>
      <c r="U3051" t="s">
        <v>10889</v>
      </c>
      <c r="V3051" t="s">
        <v>933</v>
      </c>
      <c r="W3051" t="s">
        <v>659</v>
      </c>
      <c r="X3051" t="s">
        <v>659</v>
      </c>
      <c r="Y3051">
        <v>21100</v>
      </c>
      <c r="AB3051">
        <v>0</v>
      </c>
      <c r="AC3051">
        <v>0</v>
      </c>
      <c r="AD3051">
        <v>5</v>
      </c>
      <c r="AE3051">
        <v>2896</v>
      </c>
      <c r="AF3051">
        <v>2</v>
      </c>
      <c r="AQ3051">
        <v>2</v>
      </c>
      <c r="AR3051">
        <f t="shared" si="47"/>
        <v>0</v>
      </c>
      <c r="AS3051">
        <v>1</v>
      </c>
      <c r="AT3051" t="s">
        <v>134</v>
      </c>
      <c r="AU3051">
        <v>43</v>
      </c>
    </row>
    <row r="3052" spans="1:47">
      <c r="A3052" t="s">
        <v>248</v>
      </c>
      <c r="C3052">
        <v>310</v>
      </c>
      <c r="E3052">
        <v>0</v>
      </c>
      <c r="J3052">
        <v>0.21565000000000001</v>
      </c>
      <c r="K3052">
        <v>0</v>
      </c>
      <c r="L3052">
        <v>0</v>
      </c>
      <c r="M3052">
        <v>0</v>
      </c>
      <c r="N3052">
        <v>0</v>
      </c>
      <c r="P3052">
        <v>0</v>
      </c>
      <c r="Q3052">
        <v>0</v>
      </c>
      <c r="R3052">
        <v>0</v>
      </c>
      <c r="S3052" t="s">
        <v>249</v>
      </c>
      <c r="T3052">
        <v>0</v>
      </c>
      <c r="Y3052">
        <v>0</v>
      </c>
      <c r="AB3052">
        <v>0</v>
      </c>
      <c r="AC3052">
        <v>0</v>
      </c>
      <c r="AD3052">
        <v>0</v>
      </c>
      <c r="AE3052">
        <v>0</v>
      </c>
      <c r="AF3052">
        <v>0</v>
      </c>
      <c r="AQ3052">
        <v>0</v>
      </c>
      <c r="AR3052">
        <f t="shared" si="47"/>
        <v>0</v>
      </c>
      <c r="AS3052">
        <v>1</v>
      </c>
      <c r="AT3052" t="s">
        <v>134</v>
      </c>
      <c r="AU3052">
        <v>43</v>
      </c>
    </row>
    <row r="3053" spans="1:47">
      <c r="A3053" t="s">
        <v>10893</v>
      </c>
      <c r="C3053">
        <v>310</v>
      </c>
      <c r="D3053" t="s">
        <v>10894</v>
      </c>
      <c r="E3053">
        <v>924</v>
      </c>
      <c r="F3053" t="s">
        <v>10895</v>
      </c>
      <c r="G3053" t="s">
        <v>422</v>
      </c>
      <c r="H3053" t="s">
        <v>10896</v>
      </c>
      <c r="I3053" t="s">
        <v>10897</v>
      </c>
      <c r="J3053">
        <v>3.9037700000000002</v>
      </c>
      <c r="K3053">
        <v>0</v>
      </c>
      <c r="L3053">
        <v>0</v>
      </c>
      <c r="M3053">
        <v>0</v>
      </c>
      <c r="N3053">
        <v>0</v>
      </c>
      <c r="P3053">
        <v>0</v>
      </c>
      <c r="Q3053">
        <v>0</v>
      </c>
      <c r="R3053">
        <v>0</v>
      </c>
      <c r="S3053" t="s">
        <v>223</v>
      </c>
      <c r="T3053">
        <v>0</v>
      </c>
      <c r="U3053" t="s">
        <v>10893</v>
      </c>
      <c r="V3053" t="s">
        <v>455</v>
      </c>
      <c r="W3053" t="s">
        <v>225</v>
      </c>
      <c r="Y3053">
        <v>0</v>
      </c>
      <c r="AB3053">
        <v>0</v>
      </c>
      <c r="AC3053">
        <v>0</v>
      </c>
      <c r="AD3053">
        <v>0</v>
      </c>
      <c r="AE3053">
        <v>0</v>
      </c>
      <c r="AF3053">
        <v>0</v>
      </c>
      <c r="AQ3053">
        <v>1</v>
      </c>
      <c r="AR3053">
        <f t="shared" si="47"/>
        <v>0</v>
      </c>
      <c r="AS3053">
        <v>1</v>
      </c>
      <c r="AT3053" t="s">
        <v>136</v>
      </c>
      <c r="AU3053">
        <v>45</v>
      </c>
    </row>
    <row r="3054" spans="1:47">
      <c r="A3054" t="s">
        <v>248</v>
      </c>
      <c r="C3054">
        <v>310</v>
      </c>
      <c r="E3054">
        <v>0</v>
      </c>
      <c r="J3054">
        <v>1.0359999999999999E-2</v>
      </c>
      <c r="K3054">
        <v>0</v>
      </c>
      <c r="L3054">
        <v>0</v>
      </c>
      <c r="M3054">
        <v>0</v>
      </c>
      <c r="N3054">
        <v>0</v>
      </c>
      <c r="P3054">
        <v>0</v>
      </c>
      <c r="Q3054">
        <v>0</v>
      </c>
      <c r="R3054">
        <v>0</v>
      </c>
      <c r="S3054" t="s">
        <v>249</v>
      </c>
      <c r="T3054">
        <v>0</v>
      </c>
      <c r="Y3054">
        <v>0</v>
      </c>
      <c r="AB3054">
        <v>0</v>
      </c>
      <c r="AC3054">
        <v>0</v>
      </c>
      <c r="AD3054">
        <v>0</v>
      </c>
      <c r="AE3054">
        <v>0</v>
      </c>
      <c r="AF3054">
        <v>0</v>
      </c>
      <c r="AQ3054">
        <v>0</v>
      </c>
      <c r="AR3054">
        <f t="shared" si="47"/>
        <v>0</v>
      </c>
      <c r="AS3054">
        <v>1</v>
      </c>
      <c r="AT3054" t="s">
        <v>133</v>
      </c>
      <c r="AU3054">
        <v>42</v>
      </c>
    </row>
    <row r="3055" spans="1:47">
      <c r="A3055" t="s">
        <v>10898</v>
      </c>
      <c r="C3055">
        <v>310</v>
      </c>
      <c r="D3055" t="s">
        <v>10899</v>
      </c>
      <c r="E3055">
        <v>101</v>
      </c>
      <c r="F3055" t="s">
        <v>10900</v>
      </c>
      <c r="G3055" t="s">
        <v>422</v>
      </c>
      <c r="H3055" t="s">
        <v>220</v>
      </c>
      <c r="I3055" t="s">
        <v>10901</v>
      </c>
      <c r="J3055">
        <v>0.19259000000000001</v>
      </c>
      <c r="K3055">
        <v>0</v>
      </c>
      <c r="L3055">
        <v>0</v>
      </c>
      <c r="M3055">
        <v>1</v>
      </c>
      <c r="N3055">
        <v>1</v>
      </c>
      <c r="O3055" t="s">
        <v>659</v>
      </c>
      <c r="P3055">
        <v>1</v>
      </c>
      <c r="Q3055">
        <v>1</v>
      </c>
      <c r="R3055">
        <v>2100</v>
      </c>
      <c r="S3055" t="s">
        <v>223</v>
      </c>
      <c r="T3055">
        <v>0</v>
      </c>
      <c r="U3055" t="s">
        <v>10898</v>
      </c>
      <c r="V3055" t="s">
        <v>933</v>
      </c>
      <c r="W3055" t="s">
        <v>659</v>
      </c>
      <c r="X3055" t="s">
        <v>659</v>
      </c>
      <c r="Y3055">
        <v>2100</v>
      </c>
      <c r="AB3055">
        <v>0</v>
      </c>
      <c r="AC3055">
        <v>0</v>
      </c>
      <c r="AD3055">
        <v>3</v>
      </c>
      <c r="AE3055">
        <v>1649</v>
      </c>
      <c r="AF3055">
        <v>1.5</v>
      </c>
      <c r="AQ3055">
        <v>0</v>
      </c>
      <c r="AR3055">
        <f t="shared" si="47"/>
        <v>0</v>
      </c>
      <c r="AS3055">
        <v>1</v>
      </c>
      <c r="AT3055" t="s">
        <v>135</v>
      </c>
      <c r="AU3055">
        <v>44</v>
      </c>
    </row>
    <row r="3056" spans="1:47">
      <c r="A3056" t="s">
        <v>10902</v>
      </c>
      <c r="C3056">
        <v>310</v>
      </c>
      <c r="D3056" t="s">
        <v>10903</v>
      </c>
      <c r="E3056">
        <v>101</v>
      </c>
      <c r="F3056" t="s">
        <v>10904</v>
      </c>
      <c r="G3056" t="s">
        <v>422</v>
      </c>
      <c r="H3056" t="s">
        <v>220</v>
      </c>
      <c r="I3056" t="s">
        <v>10905</v>
      </c>
      <c r="J3056">
        <v>0.84167999999999998</v>
      </c>
      <c r="K3056">
        <v>1</v>
      </c>
      <c r="L3056">
        <v>1</v>
      </c>
      <c r="M3056">
        <v>1</v>
      </c>
      <c r="N3056">
        <v>1</v>
      </c>
      <c r="O3056" t="s">
        <v>225</v>
      </c>
      <c r="P3056">
        <v>0</v>
      </c>
      <c r="Q3056">
        <v>1</v>
      </c>
      <c r="R3056">
        <v>6300</v>
      </c>
      <c r="S3056" t="s">
        <v>223</v>
      </c>
      <c r="T3056">
        <v>6300</v>
      </c>
      <c r="U3056" t="s">
        <v>10902</v>
      </c>
      <c r="V3056" t="s">
        <v>455</v>
      </c>
      <c r="W3056" t="s">
        <v>225</v>
      </c>
      <c r="X3056" t="s">
        <v>225</v>
      </c>
      <c r="Y3056">
        <v>6300</v>
      </c>
      <c r="AB3056">
        <v>1</v>
      </c>
      <c r="AC3056">
        <v>1</v>
      </c>
      <c r="AD3056">
        <v>3</v>
      </c>
      <c r="AE3056">
        <v>1208</v>
      </c>
      <c r="AF3056">
        <v>1</v>
      </c>
      <c r="AQ3056">
        <v>1</v>
      </c>
      <c r="AR3056">
        <f t="shared" si="47"/>
        <v>9.68</v>
      </c>
      <c r="AS3056">
        <v>1</v>
      </c>
      <c r="AT3056" t="s">
        <v>133</v>
      </c>
      <c r="AU3056">
        <v>42</v>
      </c>
    </row>
    <row r="3057" spans="1:47">
      <c r="A3057" t="s">
        <v>10906</v>
      </c>
      <c r="B3057" t="s">
        <v>293</v>
      </c>
      <c r="C3057">
        <v>310</v>
      </c>
      <c r="D3057" t="s">
        <v>10498</v>
      </c>
      <c r="E3057">
        <v>0</v>
      </c>
      <c r="J3057">
        <v>2.6917499999999999</v>
      </c>
      <c r="K3057">
        <v>0</v>
      </c>
      <c r="L3057">
        <v>0</v>
      </c>
      <c r="M3057">
        <v>0</v>
      </c>
      <c r="N3057">
        <v>0</v>
      </c>
      <c r="P3057">
        <v>0</v>
      </c>
      <c r="Q3057">
        <v>0</v>
      </c>
      <c r="R3057">
        <v>0</v>
      </c>
      <c r="S3057" t="s">
        <v>296</v>
      </c>
      <c r="T3057">
        <v>0</v>
      </c>
      <c r="Y3057">
        <v>0</v>
      </c>
      <c r="AB3057">
        <v>0</v>
      </c>
      <c r="AC3057">
        <v>0</v>
      </c>
      <c r="AD3057">
        <v>0</v>
      </c>
      <c r="AE3057">
        <v>0</v>
      </c>
      <c r="AF3057">
        <v>0</v>
      </c>
      <c r="AG3057" t="s">
        <v>845</v>
      </c>
      <c r="AQ3057">
        <v>1</v>
      </c>
      <c r="AR3057">
        <f t="shared" si="47"/>
        <v>0</v>
      </c>
      <c r="AS3057">
        <v>1</v>
      </c>
      <c r="AT3057" t="s">
        <v>133</v>
      </c>
      <c r="AU3057">
        <v>42</v>
      </c>
    </row>
    <row r="3058" spans="1:47">
      <c r="A3058" t="s">
        <v>10907</v>
      </c>
      <c r="C3058">
        <v>310</v>
      </c>
      <c r="D3058" t="s">
        <v>10908</v>
      </c>
      <c r="E3058">
        <v>906</v>
      </c>
      <c r="F3058" t="s">
        <v>10862</v>
      </c>
      <c r="H3058" t="s">
        <v>967</v>
      </c>
      <c r="I3058" t="s">
        <v>10909</v>
      </c>
      <c r="J3058">
        <v>6.4019999999999994E-2</v>
      </c>
      <c r="K3058">
        <v>0</v>
      </c>
      <c r="L3058">
        <v>0</v>
      </c>
      <c r="M3058">
        <v>0</v>
      </c>
      <c r="N3058">
        <v>0</v>
      </c>
      <c r="P3058">
        <v>0</v>
      </c>
      <c r="Q3058">
        <v>0</v>
      </c>
      <c r="R3058">
        <v>0</v>
      </c>
      <c r="S3058" t="s">
        <v>223</v>
      </c>
      <c r="T3058">
        <v>0</v>
      </c>
      <c r="U3058" t="s">
        <v>10907</v>
      </c>
      <c r="V3058" t="s">
        <v>933</v>
      </c>
      <c r="W3058" t="s">
        <v>659</v>
      </c>
      <c r="Y3058">
        <v>0</v>
      </c>
      <c r="AB3058">
        <v>0</v>
      </c>
      <c r="AC3058">
        <v>0</v>
      </c>
      <c r="AD3058">
        <v>0</v>
      </c>
      <c r="AE3058">
        <v>0</v>
      </c>
      <c r="AF3058">
        <v>0</v>
      </c>
      <c r="AQ3058">
        <v>1</v>
      </c>
      <c r="AR3058">
        <f t="shared" si="47"/>
        <v>0</v>
      </c>
      <c r="AS3058">
        <v>1</v>
      </c>
      <c r="AT3058" t="s">
        <v>134</v>
      </c>
      <c r="AU3058">
        <v>43</v>
      </c>
    </row>
    <row r="3059" spans="1:47">
      <c r="A3059" t="s">
        <v>10910</v>
      </c>
      <c r="C3059">
        <v>310</v>
      </c>
      <c r="D3059" t="s">
        <v>10911</v>
      </c>
      <c r="E3059">
        <v>905</v>
      </c>
      <c r="F3059" t="s">
        <v>10912</v>
      </c>
      <c r="G3059" t="s">
        <v>422</v>
      </c>
      <c r="H3059" t="s">
        <v>10913</v>
      </c>
      <c r="I3059" t="s">
        <v>10914</v>
      </c>
      <c r="J3059">
        <v>5.6821700000000002</v>
      </c>
      <c r="K3059">
        <v>0</v>
      </c>
      <c r="L3059">
        <v>0</v>
      </c>
      <c r="M3059">
        <v>1</v>
      </c>
      <c r="N3059">
        <v>1</v>
      </c>
      <c r="O3059" t="s">
        <v>659</v>
      </c>
      <c r="P3059">
        <v>1</v>
      </c>
      <c r="Q3059">
        <v>5</v>
      </c>
      <c r="R3059">
        <v>766000</v>
      </c>
      <c r="S3059" t="s">
        <v>223</v>
      </c>
      <c r="T3059">
        <v>0</v>
      </c>
      <c r="U3059" t="s">
        <v>10910</v>
      </c>
      <c r="V3059" t="s">
        <v>933</v>
      </c>
      <c r="W3059" t="s">
        <v>659</v>
      </c>
      <c r="X3059" t="s">
        <v>659</v>
      </c>
      <c r="Y3059">
        <v>153200</v>
      </c>
      <c r="AB3059">
        <v>0</v>
      </c>
      <c r="AC3059">
        <v>0</v>
      </c>
      <c r="AD3059">
        <v>0</v>
      </c>
      <c r="AE3059">
        <v>157985</v>
      </c>
      <c r="AF3059">
        <v>3</v>
      </c>
      <c r="AQ3059">
        <v>1</v>
      </c>
      <c r="AR3059">
        <f t="shared" si="47"/>
        <v>0</v>
      </c>
      <c r="AS3059">
        <v>1</v>
      </c>
      <c r="AT3059" t="s">
        <v>133</v>
      </c>
      <c r="AU3059">
        <v>42</v>
      </c>
    </row>
    <row r="3060" spans="1:47">
      <c r="A3060" t="s">
        <v>248</v>
      </c>
      <c r="C3060">
        <v>310</v>
      </c>
      <c r="E3060">
        <v>0</v>
      </c>
      <c r="J3060">
        <v>1.0200000000000001E-3</v>
      </c>
      <c r="K3060">
        <v>0</v>
      </c>
      <c r="L3060">
        <v>0</v>
      </c>
      <c r="M3060">
        <v>0</v>
      </c>
      <c r="N3060">
        <v>0</v>
      </c>
      <c r="P3060">
        <v>0</v>
      </c>
      <c r="Q3060">
        <v>0</v>
      </c>
      <c r="R3060">
        <v>0</v>
      </c>
      <c r="S3060" t="s">
        <v>249</v>
      </c>
      <c r="T3060">
        <v>0</v>
      </c>
      <c r="Y3060">
        <v>0</v>
      </c>
      <c r="AB3060">
        <v>0</v>
      </c>
      <c r="AC3060">
        <v>0</v>
      </c>
      <c r="AD3060">
        <v>0</v>
      </c>
      <c r="AE3060">
        <v>0</v>
      </c>
      <c r="AF3060">
        <v>0</v>
      </c>
      <c r="AQ3060">
        <v>0</v>
      </c>
      <c r="AR3060">
        <f t="shared" si="47"/>
        <v>0</v>
      </c>
      <c r="AS3060">
        <v>1</v>
      </c>
      <c r="AT3060" t="s">
        <v>134</v>
      </c>
      <c r="AU3060">
        <v>43</v>
      </c>
    </row>
    <row r="3061" spans="1:47">
      <c r="A3061" t="s">
        <v>10915</v>
      </c>
      <c r="C3061">
        <v>310</v>
      </c>
      <c r="D3061" t="s">
        <v>10916</v>
      </c>
      <c r="E3061">
        <v>906</v>
      </c>
      <c r="F3061" t="s">
        <v>10862</v>
      </c>
      <c r="G3061" t="s">
        <v>422</v>
      </c>
      <c r="H3061" t="s">
        <v>1046</v>
      </c>
      <c r="I3061" t="s">
        <v>10917</v>
      </c>
      <c r="J3061">
        <v>0.52786999999999995</v>
      </c>
      <c r="K3061">
        <v>0</v>
      </c>
      <c r="L3061">
        <v>0</v>
      </c>
      <c r="M3061">
        <v>1</v>
      </c>
      <c r="N3061">
        <v>1</v>
      </c>
      <c r="O3061" t="s">
        <v>659</v>
      </c>
      <c r="P3061">
        <v>1</v>
      </c>
      <c r="Q3061">
        <v>1</v>
      </c>
      <c r="R3061">
        <v>0</v>
      </c>
      <c r="S3061" t="s">
        <v>223</v>
      </c>
      <c r="T3061">
        <v>0</v>
      </c>
      <c r="U3061" t="s">
        <v>10915</v>
      </c>
      <c r="V3061" t="s">
        <v>933</v>
      </c>
      <c r="W3061" t="s">
        <v>659</v>
      </c>
      <c r="X3061" t="s">
        <v>659</v>
      </c>
      <c r="Y3061">
        <v>0</v>
      </c>
      <c r="AB3061">
        <v>0</v>
      </c>
      <c r="AC3061">
        <v>0</v>
      </c>
      <c r="AD3061">
        <v>3</v>
      </c>
      <c r="AE3061">
        <v>1721</v>
      </c>
      <c r="AF3061">
        <v>1.5</v>
      </c>
      <c r="AQ3061">
        <v>1</v>
      </c>
      <c r="AR3061">
        <f t="shared" si="47"/>
        <v>0</v>
      </c>
      <c r="AS3061">
        <v>1</v>
      </c>
      <c r="AT3061" t="s">
        <v>134</v>
      </c>
      <c r="AU3061">
        <v>43</v>
      </c>
    </row>
    <row r="3062" spans="1:47">
      <c r="A3062" t="s">
        <v>248</v>
      </c>
      <c r="C3062">
        <v>310</v>
      </c>
      <c r="E3062">
        <v>0</v>
      </c>
      <c r="J3062">
        <v>2.903E-2</v>
      </c>
      <c r="K3062">
        <v>0</v>
      </c>
      <c r="L3062">
        <v>0</v>
      </c>
      <c r="M3062">
        <v>0</v>
      </c>
      <c r="N3062">
        <v>0</v>
      </c>
      <c r="P3062">
        <v>0</v>
      </c>
      <c r="Q3062">
        <v>0</v>
      </c>
      <c r="R3062">
        <v>0</v>
      </c>
      <c r="S3062" t="s">
        <v>249</v>
      </c>
      <c r="T3062">
        <v>0</v>
      </c>
      <c r="Y3062">
        <v>0</v>
      </c>
      <c r="AB3062">
        <v>0</v>
      </c>
      <c r="AC3062">
        <v>0</v>
      </c>
      <c r="AD3062">
        <v>0</v>
      </c>
      <c r="AE3062">
        <v>0</v>
      </c>
      <c r="AF3062">
        <v>0</v>
      </c>
      <c r="AQ3062">
        <v>0</v>
      </c>
      <c r="AR3062">
        <f t="shared" si="47"/>
        <v>0</v>
      </c>
      <c r="AS3062">
        <v>1</v>
      </c>
      <c r="AT3062" t="s">
        <v>134</v>
      </c>
      <c r="AU3062">
        <v>43</v>
      </c>
    </row>
    <row r="3063" spans="1:47">
      <c r="A3063" t="s">
        <v>10918</v>
      </c>
      <c r="C3063">
        <v>310</v>
      </c>
      <c r="D3063" t="s">
        <v>10919</v>
      </c>
      <c r="E3063">
        <v>101</v>
      </c>
      <c r="F3063" t="s">
        <v>10920</v>
      </c>
      <c r="G3063" t="s">
        <v>422</v>
      </c>
      <c r="H3063" t="s">
        <v>220</v>
      </c>
      <c r="I3063" t="s">
        <v>10921</v>
      </c>
      <c r="J3063">
        <v>0.69398000000000004</v>
      </c>
      <c r="K3063">
        <v>1</v>
      </c>
      <c r="L3063">
        <v>1</v>
      </c>
      <c r="M3063">
        <v>1</v>
      </c>
      <c r="N3063">
        <v>1</v>
      </c>
      <c r="O3063" t="s">
        <v>225</v>
      </c>
      <c r="P3063">
        <v>0</v>
      </c>
      <c r="Q3063">
        <v>1</v>
      </c>
      <c r="R3063">
        <v>7200</v>
      </c>
      <c r="S3063" t="s">
        <v>223</v>
      </c>
      <c r="T3063">
        <v>7200</v>
      </c>
      <c r="U3063" t="s">
        <v>10918</v>
      </c>
      <c r="V3063" t="s">
        <v>455</v>
      </c>
      <c r="W3063" t="s">
        <v>225</v>
      </c>
      <c r="X3063" t="s">
        <v>225</v>
      </c>
      <c r="Y3063">
        <v>7200</v>
      </c>
      <c r="AB3063">
        <v>1</v>
      </c>
      <c r="AC3063">
        <v>1</v>
      </c>
      <c r="AD3063">
        <v>2</v>
      </c>
      <c r="AE3063">
        <v>1134</v>
      </c>
      <c r="AF3063">
        <v>1</v>
      </c>
      <c r="AQ3063">
        <v>1</v>
      </c>
      <c r="AR3063">
        <f t="shared" si="47"/>
        <v>9.68</v>
      </c>
      <c r="AS3063">
        <v>1</v>
      </c>
      <c r="AT3063" t="s">
        <v>133</v>
      </c>
      <c r="AU3063">
        <v>42</v>
      </c>
    </row>
    <row r="3064" spans="1:47">
      <c r="A3064" t="s">
        <v>10922</v>
      </c>
      <c r="C3064">
        <v>310</v>
      </c>
      <c r="D3064" t="s">
        <v>10923</v>
      </c>
      <c r="E3064">
        <v>101</v>
      </c>
      <c r="F3064" t="s">
        <v>10924</v>
      </c>
      <c r="G3064" t="s">
        <v>422</v>
      </c>
      <c r="H3064" t="s">
        <v>220</v>
      </c>
      <c r="I3064" t="s">
        <v>10925</v>
      </c>
      <c r="J3064">
        <v>0.85677999999999999</v>
      </c>
      <c r="K3064">
        <v>1</v>
      </c>
      <c r="L3064">
        <v>1</v>
      </c>
      <c r="M3064">
        <v>1</v>
      </c>
      <c r="N3064">
        <v>1</v>
      </c>
      <c r="O3064" t="s">
        <v>225</v>
      </c>
      <c r="P3064">
        <v>0</v>
      </c>
      <c r="Q3064">
        <v>1</v>
      </c>
      <c r="R3064">
        <v>16100</v>
      </c>
      <c r="S3064" t="s">
        <v>223</v>
      </c>
      <c r="T3064">
        <v>16100</v>
      </c>
      <c r="U3064" t="s">
        <v>10922</v>
      </c>
      <c r="V3064" t="s">
        <v>455</v>
      </c>
      <c r="W3064" t="s">
        <v>225</v>
      </c>
      <c r="X3064" t="s">
        <v>225</v>
      </c>
      <c r="Y3064">
        <v>16100</v>
      </c>
      <c r="AB3064">
        <v>1</v>
      </c>
      <c r="AC3064">
        <v>1</v>
      </c>
      <c r="AD3064">
        <v>3</v>
      </c>
      <c r="AE3064">
        <v>1520</v>
      </c>
      <c r="AF3064">
        <v>2</v>
      </c>
      <c r="AQ3064">
        <v>1</v>
      </c>
      <c r="AR3064">
        <f t="shared" si="47"/>
        <v>9.68</v>
      </c>
      <c r="AS3064">
        <v>1</v>
      </c>
      <c r="AT3064" t="s">
        <v>133</v>
      </c>
      <c r="AU3064">
        <v>42</v>
      </c>
    </row>
    <row r="3065" spans="1:47">
      <c r="A3065" t="s">
        <v>248</v>
      </c>
      <c r="C3065">
        <v>310</v>
      </c>
      <c r="E3065">
        <v>0</v>
      </c>
      <c r="J3065">
        <v>2.5999999999999998E-4</v>
      </c>
      <c r="K3065">
        <v>0</v>
      </c>
      <c r="L3065">
        <v>0</v>
      </c>
      <c r="M3065">
        <v>0</v>
      </c>
      <c r="N3065">
        <v>0</v>
      </c>
      <c r="P3065">
        <v>0</v>
      </c>
      <c r="Q3065">
        <v>0</v>
      </c>
      <c r="R3065">
        <v>0</v>
      </c>
      <c r="S3065" t="s">
        <v>249</v>
      </c>
      <c r="T3065">
        <v>0</v>
      </c>
      <c r="Y3065">
        <v>0</v>
      </c>
      <c r="AB3065">
        <v>0</v>
      </c>
      <c r="AC3065">
        <v>0</v>
      </c>
      <c r="AD3065">
        <v>0</v>
      </c>
      <c r="AE3065">
        <v>0</v>
      </c>
      <c r="AF3065">
        <v>0</v>
      </c>
      <c r="AQ3065">
        <v>0</v>
      </c>
      <c r="AR3065">
        <f t="shared" si="47"/>
        <v>0</v>
      </c>
      <c r="AS3065">
        <v>1</v>
      </c>
      <c r="AT3065" t="s">
        <v>134</v>
      </c>
      <c r="AU3065">
        <v>43</v>
      </c>
    </row>
    <row r="3066" spans="1:47">
      <c r="A3066" t="s">
        <v>248</v>
      </c>
      <c r="C3066">
        <v>310</v>
      </c>
      <c r="E3066">
        <v>0</v>
      </c>
      <c r="J3066">
        <v>3.6000000000000002E-4</v>
      </c>
      <c r="K3066">
        <v>0</v>
      </c>
      <c r="L3066">
        <v>0</v>
      </c>
      <c r="M3066">
        <v>0</v>
      </c>
      <c r="N3066">
        <v>0</v>
      </c>
      <c r="P3066">
        <v>0</v>
      </c>
      <c r="Q3066">
        <v>0</v>
      </c>
      <c r="R3066">
        <v>0</v>
      </c>
      <c r="S3066" t="s">
        <v>249</v>
      </c>
      <c r="T3066">
        <v>0</v>
      </c>
      <c r="Y3066">
        <v>0</v>
      </c>
      <c r="AB3066">
        <v>0</v>
      </c>
      <c r="AC3066">
        <v>0</v>
      </c>
      <c r="AD3066">
        <v>0</v>
      </c>
      <c r="AE3066">
        <v>0</v>
      </c>
      <c r="AF3066">
        <v>0</v>
      </c>
      <c r="AQ3066">
        <v>0</v>
      </c>
      <c r="AR3066">
        <f t="shared" si="47"/>
        <v>0</v>
      </c>
      <c r="AS3066">
        <v>1</v>
      </c>
      <c r="AT3066" t="s">
        <v>134</v>
      </c>
      <c r="AU3066">
        <v>43</v>
      </c>
    </row>
    <row r="3067" spans="1:47">
      <c r="A3067" t="s">
        <v>248</v>
      </c>
      <c r="C3067">
        <v>310</v>
      </c>
      <c r="E3067">
        <v>0</v>
      </c>
      <c r="J3067">
        <v>3.13E-3</v>
      </c>
      <c r="K3067">
        <v>0</v>
      </c>
      <c r="L3067">
        <v>0</v>
      </c>
      <c r="M3067">
        <v>0</v>
      </c>
      <c r="N3067">
        <v>0</v>
      </c>
      <c r="P3067">
        <v>0</v>
      </c>
      <c r="Q3067">
        <v>0</v>
      </c>
      <c r="R3067">
        <v>0</v>
      </c>
      <c r="S3067" t="s">
        <v>249</v>
      </c>
      <c r="T3067">
        <v>0</v>
      </c>
      <c r="Y3067">
        <v>0</v>
      </c>
      <c r="AB3067">
        <v>0</v>
      </c>
      <c r="AC3067">
        <v>0</v>
      </c>
      <c r="AD3067">
        <v>0</v>
      </c>
      <c r="AE3067">
        <v>0</v>
      </c>
      <c r="AF3067">
        <v>0</v>
      </c>
      <c r="AQ3067">
        <v>0</v>
      </c>
      <c r="AR3067">
        <f t="shared" si="47"/>
        <v>0</v>
      </c>
      <c r="AS3067">
        <v>1</v>
      </c>
      <c r="AT3067" t="s">
        <v>133</v>
      </c>
      <c r="AU3067">
        <v>42</v>
      </c>
    </row>
    <row r="3068" spans="1:47">
      <c r="A3068" t="s">
        <v>248</v>
      </c>
      <c r="C3068">
        <v>310</v>
      </c>
      <c r="E3068">
        <v>0</v>
      </c>
      <c r="J3068">
        <v>4.2399999999999998E-3</v>
      </c>
      <c r="K3068">
        <v>0</v>
      </c>
      <c r="L3068">
        <v>0</v>
      </c>
      <c r="M3068">
        <v>0</v>
      </c>
      <c r="N3068">
        <v>0</v>
      </c>
      <c r="P3068">
        <v>0</v>
      </c>
      <c r="Q3068">
        <v>0</v>
      </c>
      <c r="R3068">
        <v>0</v>
      </c>
      <c r="S3068" t="s">
        <v>249</v>
      </c>
      <c r="T3068">
        <v>0</v>
      </c>
      <c r="Y3068">
        <v>0</v>
      </c>
      <c r="AB3068">
        <v>0</v>
      </c>
      <c r="AC3068">
        <v>0</v>
      </c>
      <c r="AD3068">
        <v>0</v>
      </c>
      <c r="AE3068">
        <v>0</v>
      </c>
      <c r="AF3068">
        <v>0</v>
      </c>
      <c r="AQ3068">
        <v>0</v>
      </c>
      <c r="AR3068">
        <f t="shared" si="47"/>
        <v>0</v>
      </c>
      <c r="AS3068">
        <v>1</v>
      </c>
      <c r="AT3068" t="s">
        <v>134</v>
      </c>
      <c r="AU3068">
        <v>43</v>
      </c>
    </row>
    <row r="3069" spans="1:47">
      <c r="A3069" t="s">
        <v>248</v>
      </c>
      <c r="C3069">
        <v>310</v>
      </c>
      <c r="E3069">
        <v>0</v>
      </c>
      <c r="J3069">
        <v>3.8E-3</v>
      </c>
      <c r="K3069">
        <v>0</v>
      </c>
      <c r="L3069">
        <v>0</v>
      </c>
      <c r="M3069">
        <v>0</v>
      </c>
      <c r="N3069">
        <v>0</v>
      </c>
      <c r="P3069">
        <v>0</v>
      </c>
      <c r="Q3069">
        <v>0</v>
      </c>
      <c r="R3069">
        <v>0</v>
      </c>
      <c r="S3069" t="s">
        <v>249</v>
      </c>
      <c r="T3069">
        <v>0</v>
      </c>
      <c r="Y3069">
        <v>0</v>
      </c>
      <c r="AB3069">
        <v>0</v>
      </c>
      <c r="AC3069">
        <v>0</v>
      </c>
      <c r="AD3069">
        <v>0</v>
      </c>
      <c r="AE3069">
        <v>0</v>
      </c>
      <c r="AF3069">
        <v>0</v>
      </c>
      <c r="AQ3069">
        <v>0</v>
      </c>
      <c r="AR3069">
        <f t="shared" si="47"/>
        <v>0</v>
      </c>
      <c r="AS3069">
        <v>1</v>
      </c>
      <c r="AT3069" t="s">
        <v>134</v>
      </c>
      <c r="AU3069">
        <v>43</v>
      </c>
    </row>
    <row r="3070" spans="1:47">
      <c r="A3070" t="s">
        <v>10926</v>
      </c>
      <c r="C3070">
        <v>310</v>
      </c>
      <c r="D3070" t="s">
        <v>10927</v>
      </c>
      <c r="E3070">
        <v>101</v>
      </c>
      <c r="F3070" t="s">
        <v>10928</v>
      </c>
      <c r="G3070" t="s">
        <v>422</v>
      </c>
      <c r="H3070" t="s">
        <v>220</v>
      </c>
      <c r="I3070" t="s">
        <v>10929</v>
      </c>
      <c r="J3070">
        <v>0.25219999999999998</v>
      </c>
      <c r="K3070">
        <v>0</v>
      </c>
      <c r="L3070">
        <v>0</v>
      </c>
      <c r="M3070">
        <v>1</v>
      </c>
      <c r="N3070">
        <v>1</v>
      </c>
      <c r="O3070" t="s">
        <v>659</v>
      </c>
      <c r="P3070">
        <v>1</v>
      </c>
      <c r="Q3070">
        <v>1</v>
      </c>
      <c r="R3070">
        <v>7100</v>
      </c>
      <c r="S3070" t="s">
        <v>223</v>
      </c>
      <c r="T3070">
        <v>0</v>
      </c>
      <c r="U3070" t="s">
        <v>10926</v>
      </c>
      <c r="V3070" t="s">
        <v>933</v>
      </c>
      <c r="W3070" t="s">
        <v>659</v>
      </c>
      <c r="X3070" t="s">
        <v>659</v>
      </c>
      <c r="Y3070">
        <v>7100</v>
      </c>
      <c r="AB3070">
        <v>0</v>
      </c>
      <c r="AC3070">
        <v>0</v>
      </c>
      <c r="AD3070">
        <v>3</v>
      </c>
      <c r="AE3070">
        <v>936</v>
      </c>
      <c r="AF3070">
        <v>1.5</v>
      </c>
      <c r="AQ3070">
        <v>0</v>
      </c>
      <c r="AR3070">
        <f t="shared" si="47"/>
        <v>0</v>
      </c>
      <c r="AS3070">
        <v>1</v>
      </c>
      <c r="AT3070" t="s">
        <v>135</v>
      </c>
      <c r="AU3070">
        <v>44</v>
      </c>
    </row>
    <row r="3071" spans="1:47">
      <c r="A3071" t="s">
        <v>10930</v>
      </c>
      <c r="C3071">
        <v>310</v>
      </c>
      <c r="D3071" t="s">
        <v>10931</v>
      </c>
      <c r="E3071">
        <v>101</v>
      </c>
      <c r="F3071" t="s">
        <v>10932</v>
      </c>
      <c r="G3071" t="s">
        <v>422</v>
      </c>
      <c r="H3071" t="s">
        <v>220</v>
      </c>
      <c r="I3071" t="s">
        <v>10933</v>
      </c>
      <c r="J3071">
        <v>0.71557999999999999</v>
      </c>
      <c r="K3071">
        <v>1</v>
      </c>
      <c r="L3071">
        <v>1</v>
      </c>
      <c r="M3071">
        <v>1</v>
      </c>
      <c r="N3071">
        <v>1</v>
      </c>
      <c r="O3071" t="s">
        <v>225</v>
      </c>
      <c r="P3071">
        <v>0</v>
      </c>
      <c r="Q3071">
        <v>1</v>
      </c>
      <c r="R3071">
        <v>9800</v>
      </c>
      <c r="S3071" t="s">
        <v>223</v>
      </c>
      <c r="T3071">
        <v>9800</v>
      </c>
      <c r="U3071" t="s">
        <v>10930</v>
      </c>
      <c r="V3071" t="s">
        <v>455</v>
      </c>
      <c r="W3071" t="s">
        <v>225</v>
      </c>
      <c r="X3071" t="s">
        <v>225</v>
      </c>
      <c r="Y3071">
        <v>9800</v>
      </c>
      <c r="AB3071">
        <v>1</v>
      </c>
      <c r="AC3071">
        <v>1</v>
      </c>
      <c r="AD3071">
        <v>3</v>
      </c>
      <c r="AE3071">
        <v>1130</v>
      </c>
      <c r="AF3071">
        <v>1</v>
      </c>
      <c r="AQ3071">
        <v>1</v>
      </c>
      <c r="AR3071">
        <f t="shared" si="47"/>
        <v>9.68</v>
      </c>
      <c r="AS3071">
        <v>1</v>
      </c>
      <c r="AT3071" t="s">
        <v>133</v>
      </c>
      <c r="AU3071">
        <v>42</v>
      </c>
    </row>
    <row r="3072" spans="1:47">
      <c r="A3072" t="s">
        <v>10934</v>
      </c>
      <c r="B3072" t="s">
        <v>293</v>
      </c>
      <c r="C3072">
        <v>310</v>
      </c>
      <c r="D3072" t="s">
        <v>10935</v>
      </c>
      <c r="E3072">
        <v>0</v>
      </c>
      <c r="J3072">
        <v>0.13170999999999999</v>
      </c>
      <c r="K3072">
        <v>0</v>
      </c>
      <c r="L3072">
        <v>0</v>
      </c>
      <c r="M3072">
        <v>0</v>
      </c>
      <c r="N3072">
        <v>0</v>
      </c>
      <c r="P3072">
        <v>0</v>
      </c>
      <c r="Q3072">
        <v>0</v>
      </c>
      <c r="R3072">
        <v>0</v>
      </c>
      <c r="S3072" t="s">
        <v>296</v>
      </c>
      <c r="T3072">
        <v>0</v>
      </c>
      <c r="Y3072">
        <v>0</v>
      </c>
      <c r="AB3072">
        <v>0</v>
      </c>
      <c r="AC3072">
        <v>0</v>
      </c>
      <c r="AD3072">
        <v>0</v>
      </c>
      <c r="AE3072">
        <v>0</v>
      </c>
      <c r="AF3072">
        <v>0</v>
      </c>
      <c r="AG3072" t="s">
        <v>845</v>
      </c>
      <c r="AQ3072">
        <v>3</v>
      </c>
      <c r="AR3072">
        <f t="shared" si="47"/>
        <v>0</v>
      </c>
      <c r="AS3072">
        <v>1</v>
      </c>
      <c r="AT3072" t="s">
        <v>135</v>
      </c>
      <c r="AU3072">
        <v>44</v>
      </c>
    </row>
    <row r="3073" spans="1:47">
      <c r="A3073" t="s">
        <v>10936</v>
      </c>
      <c r="C3073">
        <v>310</v>
      </c>
      <c r="D3073" t="s">
        <v>10937</v>
      </c>
      <c r="E3073">
        <v>101</v>
      </c>
      <c r="F3073" t="s">
        <v>10938</v>
      </c>
      <c r="G3073" t="s">
        <v>422</v>
      </c>
      <c r="H3073" t="s">
        <v>220</v>
      </c>
      <c r="I3073" t="s">
        <v>10939</v>
      </c>
      <c r="J3073">
        <v>0.22506000000000001</v>
      </c>
      <c r="K3073">
        <v>1</v>
      </c>
      <c r="L3073">
        <v>1</v>
      </c>
      <c r="M3073">
        <v>1</v>
      </c>
      <c r="N3073">
        <v>1</v>
      </c>
      <c r="O3073" t="s">
        <v>225</v>
      </c>
      <c r="P3073">
        <v>0</v>
      </c>
      <c r="Q3073">
        <v>1</v>
      </c>
      <c r="R3073">
        <v>6500</v>
      </c>
      <c r="S3073" t="s">
        <v>223</v>
      </c>
      <c r="T3073">
        <v>6500</v>
      </c>
      <c r="U3073" t="s">
        <v>10936</v>
      </c>
      <c r="V3073" t="s">
        <v>455</v>
      </c>
      <c r="W3073" t="s">
        <v>225</v>
      </c>
      <c r="X3073" t="s">
        <v>225</v>
      </c>
      <c r="Y3073">
        <v>6500</v>
      </c>
      <c r="AB3073">
        <v>1</v>
      </c>
      <c r="AC3073">
        <v>1</v>
      </c>
      <c r="AD3073">
        <v>4</v>
      </c>
      <c r="AE3073">
        <v>1594</v>
      </c>
      <c r="AF3073">
        <v>1</v>
      </c>
      <c r="AQ3073">
        <v>1</v>
      </c>
      <c r="AR3073">
        <f t="shared" si="47"/>
        <v>9.68</v>
      </c>
      <c r="AS3073">
        <v>1</v>
      </c>
      <c r="AT3073" t="s">
        <v>136</v>
      </c>
      <c r="AU3073">
        <v>45</v>
      </c>
    </row>
    <row r="3074" spans="1:47">
      <c r="A3074" t="s">
        <v>248</v>
      </c>
      <c r="C3074">
        <v>310</v>
      </c>
      <c r="E3074">
        <v>0</v>
      </c>
      <c r="J3074">
        <v>9.5499999999999995E-3</v>
      </c>
      <c r="K3074">
        <v>0</v>
      </c>
      <c r="L3074">
        <v>0</v>
      </c>
      <c r="M3074">
        <v>0</v>
      </c>
      <c r="N3074">
        <v>0</v>
      </c>
      <c r="P3074">
        <v>0</v>
      </c>
      <c r="Q3074">
        <v>0</v>
      </c>
      <c r="R3074">
        <v>0</v>
      </c>
      <c r="S3074" t="s">
        <v>249</v>
      </c>
      <c r="T3074">
        <v>0</v>
      </c>
      <c r="Y3074">
        <v>0</v>
      </c>
      <c r="AB3074">
        <v>0</v>
      </c>
      <c r="AC3074">
        <v>0</v>
      </c>
      <c r="AD3074">
        <v>0</v>
      </c>
      <c r="AE3074">
        <v>0</v>
      </c>
      <c r="AF3074">
        <v>0</v>
      </c>
      <c r="AQ3074">
        <v>0</v>
      </c>
      <c r="AR3074">
        <f t="shared" ref="AR3074:AR3137" si="48">AB3074*9.68*VLOOKUP(AU3074,atten,10,FALSE)</f>
        <v>0</v>
      </c>
      <c r="AS3074">
        <v>1</v>
      </c>
      <c r="AT3074" t="s">
        <v>134</v>
      </c>
      <c r="AU3074">
        <v>43</v>
      </c>
    </row>
    <row r="3075" spans="1:47">
      <c r="A3075" t="s">
        <v>10940</v>
      </c>
      <c r="C3075">
        <v>310</v>
      </c>
      <c r="D3075" t="s">
        <v>10941</v>
      </c>
      <c r="E3075">
        <v>131</v>
      </c>
      <c r="F3075" t="s">
        <v>10942</v>
      </c>
      <c r="G3075" t="s">
        <v>219</v>
      </c>
      <c r="H3075" t="s">
        <v>407</v>
      </c>
      <c r="I3075" t="s">
        <v>10943</v>
      </c>
      <c r="J3075">
        <v>1.03529</v>
      </c>
      <c r="K3075">
        <v>0</v>
      </c>
      <c r="L3075">
        <v>1</v>
      </c>
      <c r="M3075">
        <v>0</v>
      </c>
      <c r="N3075">
        <v>1</v>
      </c>
      <c r="P3075">
        <v>0</v>
      </c>
      <c r="Q3075">
        <v>1</v>
      </c>
      <c r="R3075">
        <v>0</v>
      </c>
      <c r="S3075" t="s">
        <v>223</v>
      </c>
      <c r="T3075">
        <v>0</v>
      </c>
      <c r="U3075" t="s">
        <v>10940</v>
      </c>
      <c r="X3075" t="s">
        <v>225</v>
      </c>
      <c r="Y3075">
        <v>0</v>
      </c>
      <c r="AB3075">
        <v>0</v>
      </c>
      <c r="AC3075">
        <v>1</v>
      </c>
      <c r="AD3075">
        <v>0</v>
      </c>
      <c r="AE3075">
        <v>0</v>
      </c>
      <c r="AF3075">
        <v>0</v>
      </c>
      <c r="AQ3075">
        <v>1</v>
      </c>
      <c r="AR3075">
        <f t="shared" si="48"/>
        <v>0</v>
      </c>
      <c r="AS3075">
        <v>1</v>
      </c>
      <c r="AT3075" t="s">
        <v>133</v>
      </c>
      <c r="AU3075">
        <v>42</v>
      </c>
    </row>
    <row r="3076" spans="1:47">
      <c r="A3076" t="s">
        <v>10944</v>
      </c>
      <c r="C3076">
        <v>310</v>
      </c>
      <c r="D3076" t="s">
        <v>10945</v>
      </c>
      <c r="E3076">
        <v>101</v>
      </c>
      <c r="F3076" t="s">
        <v>10946</v>
      </c>
      <c r="G3076" t="s">
        <v>422</v>
      </c>
      <c r="H3076" t="s">
        <v>220</v>
      </c>
      <c r="I3076" t="s">
        <v>10947</v>
      </c>
      <c r="J3076">
        <v>1.36565</v>
      </c>
      <c r="K3076">
        <v>0</v>
      </c>
      <c r="L3076">
        <v>0</v>
      </c>
      <c r="M3076">
        <v>1</v>
      </c>
      <c r="N3076">
        <v>1</v>
      </c>
      <c r="O3076" t="s">
        <v>659</v>
      </c>
      <c r="P3076">
        <v>1</v>
      </c>
      <c r="Q3076">
        <v>1</v>
      </c>
      <c r="R3076">
        <v>3600</v>
      </c>
      <c r="S3076" t="s">
        <v>243</v>
      </c>
      <c r="T3076">
        <v>0</v>
      </c>
      <c r="U3076" t="s">
        <v>10944</v>
      </c>
      <c r="V3076" t="s">
        <v>611</v>
      </c>
      <c r="X3076" t="s">
        <v>659</v>
      </c>
      <c r="Y3076">
        <v>3600</v>
      </c>
      <c r="AB3076">
        <v>0</v>
      </c>
      <c r="AC3076">
        <v>0</v>
      </c>
      <c r="AD3076">
        <v>1</v>
      </c>
      <c r="AE3076">
        <v>1080</v>
      </c>
      <c r="AF3076">
        <v>1.5</v>
      </c>
      <c r="AQ3076">
        <v>2</v>
      </c>
      <c r="AR3076">
        <f t="shared" si="48"/>
        <v>0</v>
      </c>
      <c r="AS3076">
        <v>1</v>
      </c>
      <c r="AT3076" t="s">
        <v>135</v>
      </c>
      <c r="AU3076">
        <v>44</v>
      </c>
    </row>
    <row r="3077" spans="1:47">
      <c r="A3077" t="s">
        <v>248</v>
      </c>
      <c r="C3077">
        <v>310</v>
      </c>
      <c r="E3077">
        <v>0</v>
      </c>
      <c r="J3077">
        <v>1.8600000000000001E-3</v>
      </c>
      <c r="K3077">
        <v>0</v>
      </c>
      <c r="L3077">
        <v>0</v>
      </c>
      <c r="M3077">
        <v>0</v>
      </c>
      <c r="N3077">
        <v>0</v>
      </c>
      <c r="P3077">
        <v>0</v>
      </c>
      <c r="Q3077">
        <v>0</v>
      </c>
      <c r="R3077">
        <v>0</v>
      </c>
      <c r="S3077" t="s">
        <v>249</v>
      </c>
      <c r="T3077">
        <v>0</v>
      </c>
      <c r="Y3077">
        <v>0</v>
      </c>
      <c r="AB3077">
        <v>0</v>
      </c>
      <c r="AC3077">
        <v>0</v>
      </c>
      <c r="AD3077">
        <v>0</v>
      </c>
      <c r="AE3077">
        <v>0</v>
      </c>
      <c r="AF3077">
        <v>0</v>
      </c>
      <c r="AQ3077">
        <v>0</v>
      </c>
      <c r="AR3077">
        <f t="shared" si="48"/>
        <v>0</v>
      </c>
      <c r="AS3077">
        <v>1</v>
      </c>
      <c r="AT3077" t="s">
        <v>134</v>
      </c>
      <c r="AU3077">
        <v>43</v>
      </c>
    </row>
    <row r="3078" spans="1:47">
      <c r="A3078" t="s">
        <v>10948</v>
      </c>
      <c r="C3078">
        <v>310</v>
      </c>
      <c r="D3078" t="s">
        <v>10305</v>
      </c>
      <c r="E3078">
        <v>923</v>
      </c>
      <c r="F3078" t="s">
        <v>10803</v>
      </c>
      <c r="G3078" t="s">
        <v>219</v>
      </c>
      <c r="H3078" t="s">
        <v>10949</v>
      </c>
      <c r="I3078" t="s">
        <v>10950</v>
      </c>
      <c r="J3078">
        <v>1.0717699999999999</v>
      </c>
      <c r="K3078">
        <v>0</v>
      </c>
      <c r="L3078">
        <v>0</v>
      </c>
      <c r="M3078">
        <v>0</v>
      </c>
      <c r="N3078">
        <v>0</v>
      </c>
      <c r="P3078">
        <v>0</v>
      </c>
      <c r="Q3078">
        <v>0</v>
      </c>
      <c r="R3078">
        <v>0</v>
      </c>
      <c r="S3078" t="s">
        <v>223</v>
      </c>
      <c r="T3078">
        <v>0</v>
      </c>
      <c r="U3078" t="s">
        <v>10948</v>
      </c>
      <c r="V3078" t="s">
        <v>933</v>
      </c>
      <c r="W3078" t="s">
        <v>659</v>
      </c>
      <c r="Y3078">
        <v>0</v>
      </c>
      <c r="AB3078">
        <v>0</v>
      </c>
      <c r="AC3078">
        <v>0</v>
      </c>
      <c r="AD3078">
        <v>0</v>
      </c>
      <c r="AE3078">
        <v>0</v>
      </c>
      <c r="AF3078">
        <v>0</v>
      </c>
      <c r="AQ3078">
        <v>2</v>
      </c>
      <c r="AR3078">
        <f t="shared" si="48"/>
        <v>0</v>
      </c>
      <c r="AS3078">
        <v>1</v>
      </c>
      <c r="AT3078" t="s">
        <v>134</v>
      </c>
      <c r="AU3078">
        <v>43</v>
      </c>
    </row>
    <row r="3079" spans="1:47">
      <c r="A3079" t="s">
        <v>248</v>
      </c>
      <c r="C3079">
        <v>310</v>
      </c>
      <c r="E3079">
        <v>0</v>
      </c>
      <c r="J3079">
        <v>2.99E-3</v>
      </c>
      <c r="K3079">
        <v>0</v>
      </c>
      <c r="L3079">
        <v>0</v>
      </c>
      <c r="M3079">
        <v>0</v>
      </c>
      <c r="N3079">
        <v>0</v>
      </c>
      <c r="P3079">
        <v>0</v>
      </c>
      <c r="Q3079">
        <v>0</v>
      </c>
      <c r="R3079">
        <v>0</v>
      </c>
      <c r="S3079" t="s">
        <v>249</v>
      </c>
      <c r="T3079">
        <v>0</v>
      </c>
      <c r="Y3079">
        <v>0</v>
      </c>
      <c r="AB3079">
        <v>0</v>
      </c>
      <c r="AC3079">
        <v>0</v>
      </c>
      <c r="AD3079">
        <v>0</v>
      </c>
      <c r="AE3079">
        <v>0</v>
      </c>
      <c r="AF3079">
        <v>0</v>
      </c>
      <c r="AQ3079">
        <v>0</v>
      </c>
      <c r="AR3079">
        <f t="shared" si="48"/>
        <v>0</v>
      </c>
      <c r="AS3079">
        <v>1</v>
      </c>
      <c r="AT3079" t="s">
        <v>134</v>
      </c>
      <c r="AU3079">
        <v>43</v>
      </c>
    </row>
    <row r="3080" spans="1:47">
      <c r="A3080" t="s">
        <v>248</v>
      </c>
      <c r="C3080">
        <v>310</v>
      </c>
      <c r="E3080">
        <v>0</v>
      </c>
      <c r="J3080">
        <v>1.9000000000000001E-4</v>
      </c>
      <c r="K3080">
        <v>0</v>
      </c>
      <c r="L3080">
        <v>0</v>
      </c>
      <c r="M3080">
        <v>0</v>
      </c>
      <c r="N3080">
        <v>0</v>
      </c>
      <c r="P3080">
        <v>0</v>
      </c>
      <c r="Q3080">
        <v>0</v>
      </c>
      <c r="R3080">
        <v>0</v>
      </c>
      <c r="S3080" t="s">
        <v>249</v>
      </c>
      <c r="T3080">
        <v>0</v>
      </c>
      <c r="Y3080">
        <v>0</v>
      </c>
      <c r="AB3080">
        <v>0</v>
      </c>
      <c r="AC3080">
        <v>0</v>
      </c>
      <c r="AD3080">
        <v>0</v>
      </c>
      <c r="AE3080">
        <v>0</v>
      </c>
      <c r="AF3080">
        <v>0</v>
      </c>
      <c r="AQ3080">
        <v>0</v>
      </c>
      <c r="AR3080">
        <f t="shared" si="48"/>
        <v>0</v>
      </c>
      <c r="AS3080">
        <v>1</v>
      </c>
      <c r="AT3080" t="s">
        <v>134</v>
      </c>
      <c r="AU3080">
        <v>43</v>
      </c>
    </row>
    <row r="3081" spans="1:47">
      <c r="A3081" t="s">
        <v>10951</v>
      </c>
      <c r="C3081">
        <v>310</v>
      </c>
      <c r="D3081" t="s">
        <v>10952</v>
      </c>
      <c r="E3081">
        <v>903</v>
      </c>
      <c r="F3081" t="s">
        <v>821</v>
      </c>
      <c r="G3081" t="s">
        <v>422</v>
      </c>
      <c r="H3081" t="s">
        <v>833</v>
      </c>
      <c r="I3081" t="s">
        <v>10953</v>
      </c>
      <c r="J3081">
        <v>0.30771999999999999</v>
      </c>
      <c r="K3081">
        <v>0</v>
      </c>
      <c r="L3081">
        <v>0</v>
      </c>
      <c r="M3081">
        <v>0</v>
      </c>
      <c r="N3081">
        <v>0</v>
      </c>
      <c r="P3081">
        <v>0</v>
      </c>
      <c r="Q3081">
        <v>0</v>
      </c>
      <c r="R3081">
        <v>0</v>
      </c>
      <c r="S3081" t="s">
        <v>223</v>
      </c>
      <c r="T3081">
        <v>0</v>
      </c>
      <c r="U3081" t="s">
        <v>10951</v>
      </c>
      <c r="V3081" t="s">
        <v>455</v>
      </c>
      <c r="W3081" t="s">
        <v>225</v>
      </c>
      <c r="Y3081">
        <v>0</v>
      </c>
      <c r="Z3081" t="s">
        <v>297</v>
      </c>
      <c r="AA3081" t="s">
        <v>223</v>
      </c>
      <c r="AB3081">
        <v>0</v>
      </c>
      <c r="AC3081">
        <v>0</v>
      </c>
      <c r="AD3081">
        <v>0</v>
      </c>
      <c r="AE3081">
        <v>0</v>
      </c>
      <c r="AF3081">
        <v>0</v>
      </c>
      <c r="AQ3081">
        <v>1</v>
      </c>
      <c r="AR3081">
        <f t="shared" si="48"/>
        <v>0</v>
      </c>
      <c r="AS3081">
        <v>1</v>
      </c>
      <c r="AT3081" t="s">
        <v>133</v>
      </c>
      <c r="AU3081">
        <v>42</v>
      </c>
    </row>
    <row r="3082" spans="1:47">
      <c r="A3082" t="s">
        <v>10954</v>
      </c>
      <c r="B3082" t="s">
        <v>293</v>
      </c>
      <c r="C3082">
        <v>310</v>
      </c>
      <c r="D3082" t="s">
        <v>10498</v>
      </c>
      <c r="E3082">
        <v>0</v>
      </c>
      <c r="J3082">
        <v>0.3372</v>
      </c>
      <c r="K3082">
        <v>0</v>
      </c>
      <c r="L3082">
        <v>0</v>
      </c>
      <c r="M3082">
        <v>0</v>
      </c>
      <c r="N3082">
        <v>0</v>
      </c>
      <c r="P3082">
        <v>0</v>
      </c>
      <c r="Q3082">
        <v>0</v>
      </c>
      <c r="R3082">
        <v>0</v>
      </c>
      <c r="S3082" t="s">
        <v>296</v>
      </c>
      <c r="T3082">
        <v>0</v>
      </c>
      <c r="Y3082">
        <v>0</v>
      </c>
      <c r="AB3082">
        <v>0</v>
      </c>
      <c r="AC3082">
        <v>0</v>
      </c>
      <c r="AD3082">
        <v>0</v>
      </c>
      <c r="AE3082">
        <v>0</v>
      </c>
      <c r="AF3082">
        <v>0</v>
      </c>
      <c r="AG3082" t="s">
        <v>845</v>
      </c>
      <c r="AQ3082">
        <v>0</v>
      </c>
      <c r="AR3082">
        <f t="shared" si="48"/>
        <v>0</v>
      </c>
      <c r="AS3082">
        <v>1</v>
      </c>
      <c r="AT3082" t="s">
        <v>133</v>
      </c>
      <c r="AU3082">
        <v>42</v>
      </c>
    </row>
    <row r="3083" spans="1:47">
      <c r="A3083" t="s">
        <v>248</v>
      </c>
      <c r="C3083">
        <v>310</v>
      </c>
      <c r="E3083">
        <v>0</v>
      </c>
      <c r="J3083">
        <v>6.5799999999999999E-3</v>
      </c>
      <c r="K3083">
        <v>0</v>
      </c>
      <c r="L3083">
        <v>0</v>
      </c>
      <c r="M3083">
        <v>0</v>
      </c>
      <c r="N3083">
        <v>0</v>
      </c>
      <c r="P3083">
        <v>0</v>
      </c>
      <c r="Q3083">
        <v>0</v>
      </c>
      <c r="R3083">
        <v>0</v>
      </c>
      <c r="S3083" t="s">
        <v>249</v>
      </c>
      <c r="T3083">
        <v>0</v>
      </c>
      <c r="Y3083">
        <v>0</v>
      </c>
      <c r="AB3083">
        <v>0</v>
      </c>
      <c r="AC3083">
        <v>0</v>
      </c>
      <c r="AD3083">
        <v>0</v>
      </c>
      <c r="AE3083">
        <v>0</v>
      </c>
      <c r="AF3083">
        <v>0</v>
      </c>
      <c r="AQ3083">
        <v>0</v>
      </c>
      <c r="AR3083">
        <f t="shared" si="48"/>
        <v>0</v>
      </c>
      <c r="AS3083">
        <v>1</v>
      </c>
      <c r="AT3083" t="s">
        <v>134</v>
      </c>
      <c r="AU3083">
        <v>43</v>
      </c>
    </row>
    <row r="3084" spans="1:47">
      <c r="A3084" t="s">
        <v>10955</v>
      </c>
      <c r="C3084">
        <v>310</v>
      </c>
      <c r="D3084" t="s">
        <v>10956</v>
      </c>
      <c r="E3084">
        <v>101</v>
      </c>
      <c r="F3084" t="s">
        <v>10957</v>
      </c>
      <c r="G3084" t="s">
        <v>422</v>
      </c>
      <c r="H3084" t="s">
        <v>220</v>
      </c>
      <c r="I3084" t="s">
        <v>10958</v>
      </c>
      <c r="J3084">
        <v>0.12222</v>
      </c>
      <c r="K3084">
        <v>0</v>
      </c>
      <c r="L3084">
        <v>0</v>
      </c>
      <c r="M3084">
        <v>1</v>
      </c>
      <c r="N3084">
        <v>1</v>
      </c>
      <c r="O3084" t="s">
        <v>659</v>
      </c>
      <c r="P3084">
        <v>1</v>
      </c>
      <c r="Q3084">
        <v>1</v>
      </c>
      <c r="R3084">
        <v>7900</v>
      </c>
      <c r="S3084" t="s">
        <v>223</v>
      </c>
      <c r="T3084">
        <v>0</v>
      </c>
      <c r="U3084" t="s">
        <v>10955</v>
      </c>
      <c r="V3084" t="s">
        <v>933</v>
      </c>
      <c r="W3084" t="s">
        <v>659</v>
      </c>
      <c r="X3084" t="s">
        <v>659</v>
      </c>
      <c r="Y3084">
        <v>7900</v>
      </c>
      <c r="AB3084">
        <v>0</v>
      </c>
      <c r="AC3084">
        <v>0</v>
      </c>
      <c r="AD3084">
        <v>4</v>
      </c>
      <c r="AE3084">
        <v>1747</v>
      </c>
      <c r="AF3084">
        <v>1.75</v>
      </c>
      <c r="AQ3084">
        <v>1</v>
      </c>
      <c r="AR3084">
        <f t="shared" si="48"/>
        <v>0</v>
      </c>
      <c r="AS3084">
        <v>1</v>
      </c>
      <c r="AT3084" t="s">
        <v>134</v>
      </c>
      <c r="AU3084">
        <v>43</v>
      </c>
    </row>
    <row r="3085" spans="1:47">
      <c r="A3085" t="s">
        <v>10959</v>
      </c>
      <c r="C3085">
        <v>310</v>
      </c>
      <c r="D3085" t="s">
        <v>10960</v>
      </c>
      <c r="E3085">
        <v>906</v>
      </c>
      <c r="F3085" t="s">
        <v>10862</v>
      </c>
      <c r="G3085" t="s">
        <v>422</v>
      </c>
      <c r="H3085" t="s">
        <v>967</v>
      </c>
      <c r="I3085" t="s">
        <v>10961</v>
      </c>
      <c r="J3085">
        <v>0.2671</v>
      </c>
      <c r="K3085">
        <v>0</v>
      </c>
      <c r="L3085">
        <v>0</v>
      </c>
      <c r="M3085">
        <v>0</v>
      </c>
      <c r="N3085">
        <v>0</v>
      </c>
      <c r="P3085">
        <v>0</v>
      </c>
      <c r="Q3085">
        <v>0</v>
      </c>
      <c r="R3085">
        <v>0</v>
      </c>
      <c r="S3085" t="s">
        <v>223</v>
      </c>
      <c r="T3085">
        <v>0</v>
      </c>
      <c r="U3085" t="s">
        <v>10959</v>
      </c>
      <c r="V3085" t="s">
        <v>933</v>
      </c>
      <c r="W3085" t="s">
        <v>659</v>
      </c>
      <c r="Y3085">
        <v>0</v>
      </c>
      <c r="AB3085">
        <v>0</v>
      </c>
      <c r="AC3085">
        <v>0</v>
      </c>
      <c r="AD3085">
        <v>0</v>
      </c>
      <c r="AE3085">
        <v>0</v>
      </c>
      <c r="AF3085">
        <v>0</v>
      </c>
      <c r="AQ3085">
        <v>1</v>
      </c>
      <c r="AR3085">
        <f t="shared" si="48"/>
        <v>0</v>
      </c>
      <c r="AS3085">
        <v>1</v>
      </c>
      <c r="AT3085" t="s">
        <v>134</v>
      </c>
      <c r="AU3085">
        <v>43</v>
      </c>
    </row>
    <row r="3086" spans="1:47">
      <c r="A3086" t="s">
        <v>10730</v>
      </c>
      <c r="C3086">
        <v>310</v>
      </c>
      <c r="D3086" t="s">
        <v>10731</v>
      </c>
      <c r="E3086">
        <v>400</v>
      </c>
      <c r="F3086" t="s">
        <v>10732</v>
      </c>
      <c r="G3086" t="s">
        <v>10704</v>
      </c>
      <c r="H3086" t="s">
        <v>10733</v>
      </c>
      <c r="I3086" t="s">
        <v>10734</v>
      </c>
      <c r="J3086">
        <v>2.9340000000000001E-2</v>
      </c>
      <c r="K3086">
        <v>0</v>
      </c>
      <c r="L3086">
        <v>0</v>
      </c>
      <c r="M3086">
        <v>1</v>
      </c>
      <c r="N3086">
        <v>1</v>
      </c>
      <c r="O3086" t="s">
        <v>659</v>
      </c>
      <c r="P3086">
        <v>1</v>
      </c>
      <c r="Q3086">
        <v>2</v>
      </c>
      <c r="R3086">
        <v>7900</v>
      </c>
      <c r="S3086" t="s">
        <v>223</v>
      </c>
      <c r="T3086">
        <v>0</v>
      </c>
      <c r="U3086" t="s">
        <v>10730</v>
      </c>
      <c r="V3086" t="s">
        <v>933</v>
      </c>
      <c r="W3086" t="s">
        <v>659</v>
      </c>
      <c r="X3086" t="s">
        <v>659</v>
      </c>
      <c r="Y3086">
        <v>3950</v>
      </c>
      <c r="AB3086">
        <v>0</v>
      </c>
      <c r="AC3086">
        <v>0</v>
      </c>
      <c r="AD3086">
        <v>0</v>
      </c>
      <c r="AE3086">
        <v>5652</v>
      </c>
      <c r="AF3086">
        <v>1</v>
      </c>
      <c r="AQ3086">
        <v>0</v>
      </c>
      <c r="AR3086">
        <f t="shared" si="48"/>
        <v>0</v>
      </c>
      <c r="AS3086">
        <v>1</v>
      </c>
      <c r="AT3086" t="s">
        <v>133</v>
      </c>
      <c r="AU3086">
        <v>42</v>
      </c>
    </row>
    <row r="3087" spans="1:47">
      <c r="A3087" t="s">
        <v>10962</v>
      </c>
      <c r="C3087">
        <v>310</v>
      </c>
      <c r="D3087" t="s">
        <v>10963</v>
      </c>
      <c r="E3087">
        <v>131</v>
      </c>
      <c r="F3087" t="s">
        <v>10964</v>
      </c>
      <c r="G3087" t="s">
        <v>219</v>
      </c>
      <c r="H3087" t="s">
        <v>407</v>
      </c>
      <c r="I3087" t="s">
        <v>10965</v>
      </c>
      <c r="J3087">
        <v>1.0431299999999999</v>
      </c>
      <c r="K3087">
        <v>0</v>
      </c>
      <c r="L3087">
        <v>0</v>
      </c>
      <c r="M3087">
        <v>0</v>
      </c>
      <c r="N3087">
        <v>0</v>
      </c>
      <c r="P3087">
        <v>0</v>
      </c>
      <c r="Q3087">
        <v>0</v>
      </c>
      <c r="R3087">
        <v>0</v>
      </c>
      <c r="S3087" t="s">
        <v>223</v>
      </c>
      <c r="T3087">
        <v>0</v>
      </c>
      <c r="U3087" t="s">
        <v>10962</v>
      </c>
      <c r="Y3087">
        <v>0</v>
      </c>
      <c r="AB3087">
        <v>0</v>
      </c>
      <c r="AC3087">
        <v>0</v>
      </c>
      <c r="AD3087">
        <v>0</v>
      </c>
      <c r="AE3087">
        <v>0</v>
      </c>
      <c r="AF3087">
        <v>0</v>
      </c>
      <c r="AQ3087">
        <v>1</v>
      </c>
      <c r="AR3087">
        <f t="shared" si="48"/>
        <v>0</v>
      </c>
      <c r="AS3087">
        <v>1</v>
      </c>
      <c r="AT3087" t="s">
        <v>133</v>
      </c>
      <c r="AU3087">
        <v>42</v>
      </c>
    </row>
    <row r="3088" spans="1:47">
      <c r="A3088" t="s">
        <v>248</v>
      </c>
      <c r="C3088">
        <v>310</v>
      </c>
      <c r="E3088">
        <v>0</v>
      </c>
      <c r="J3088">
        <v>1.7780000000000001E-2</v>
      </c>
      <c r="K3088">
        <v>0</v>
      </c>
      <c r="L3088">
        <v>0</v>
      </c>
      <c r="M3088">
        <v>0</v>
      </c>
      <c r="N3088">
        <v>0</v>
      </c>
      <c r="P3088">
        <v>0</v>
      </c>
      <c r="Q3088">
        <v>0</v>
      </c>
      <c r="R3088">
        <v>0</v>
      </c>
      <c r="S3088" t="s">
        <v>249</v>
      </c>
      <c r="T3088">
        <v>0</v>
      </c>
      <c r="Y3088">
        <v>0</v>
      </c>
      <c r="AB3088">
        <v>0</v>
      </c>
      <c r="AC3088">
        <v>0</v>
      </c>
      <c r="AD3088">
        <v>0</v>
      </c>
      <c r="AE3088">
        <v>0</v>
      </c>
      <c r="AF3088">
        <v>0</v>
      </c>
      <c r="AQ3088">
        <v>0</v>
      </c>
      <c r="AR3088">
        <f t="shared" si="48"/>
        <v>0</v>
      </c>
      <c r="AS3088">
        <v>1</v>
      </c>
      <c r="AT3088" t="s">
        <v>133</v>
      </c>
      <c r="AU3088">
        <v>42</v>
      </c>
    </row>
    <row r="3089" spans="1:47">
      <c r="A3089" t="s">
        <v>10966</v>
      </c>
      <c r="C3089">
        <v>310</v>
      </c>
      <c r="D3089" t="s">
        <v>10967</v>
      </c>
      <c r="E3089">
        <v>903</v>
      </c>
      <c r="F3089" t="s">
        <v>821</v>
      </c>
      <c r="G3089" t="s">
        <v>219</v>
      </c>
      <c r="H3089" t="s">
        <v>833</v>
      </c>
      <c r="I3089" t="s">
        <v>10968</v>
      </c>
      <c r="J3089">
        <v>0.37241999999999997</v>
      </c>
      <c r="K3089">
        <v>0</v>
      </c>
      <c r="L3089">
        <v>0</v>
      </c>
      <c r="M3089">
        <v>0</v>
      </c>
      <c r="N3089">
        <v>0</v>
      </c>
      <c r="P3089">
        <v>0</v>
      </c>
      <c r="Q3089">
        <v>0</v>
      </c>
      <c r="R3089">
        <v>0</v>
      </c>
      <c r="S3089" t="s">
        <v>223</v>
      </c>
      <c r="T3089">
        <v>0</v>
      </c>
      <c r="U3089" t="s">
        <v>10966</v>
      </c>
      <c r="Y3089">
        <v>0</v>
      </c>
      <c r="Z3089" t="s">
        <v>297</v>
      </c>
      <c r="AA3089" t="s">
        <v>223</v>
      </c>
      <c r="AB3089">
        <v>0</v>
      </c>
      <c r="AC3089">
        <v>0</v>
      </c>
      <c r="AD3089">
        <v>0</v>
      </c>
      <c r="AE3089">
        <v>0</v>
      </c>
      <c r="AF3089">
        <v>0</v>
      </c>
      <c r="AQ3089">
        <v>1</v>
      </c>
      <c r="AR3089">
        <f t="shared" si="48"/>
        <v>0</v>
      </c>
      <c r="AS3089">
        <v>1</v>
      </c>
      <c r="AT3089" t="s">
        <v>133</v>
      </c>
      <c r="AU3089">
        <v>42</v>
      </c>
    </row>
    <row r="3090" spans="1:47">
      <c r="A3090" t="s">
        <v>10969</v>
      </c>
      <c r="C3090">
        <v>310</v>
      </c>
      <c r="D3090" t="s">
        <v>10970</v>
      </c>
      <c r="E3090">
        <v>101</v>
      </c>
      <c r="F3090" t="s">
        <v>10971</v>
      </c>
      <c r="G3090" t="s">
        <v>422</v>
      </c>
      <c r="H3090" t="s">
        <v>220</v>
      </c>
      <c r="I3090" t="s">
        <v>10972</v>
      </c>
      <c r="J3090">
        <v>0.43847000000000003</v>
      </c>
      <c r="K3090">
        <v>1</v>
      </c>
      <c r="L3090">
        <v>1</v>
      </c>
      <c r="M3090">
        <v>1</v>
      </c>
      <c r="N3090">
        <v>1</v>
      </c>
      <c r="O3090" t="s">
        <v>225</v>
      </c>
      <c r="P3090">
        <v>0</v>
      </c>
      <c r="Q3090">
        <v>0</v>
      </c>
      <c r="R3090">
        <v>0</v>
      </c>
      <c r="S3090" t="s">
        <v>243</v>
      </c>
      <c r="T3090">
        <v>0</v>
      </c>
      <c r="U3090" t="s">
        <v>10969</v>
      </c>
      <c r="V3090" t="s">
        <v>455</v>
      </c>
      <c r="W3090" t="s">
        <v>225</v>
      </c>
      <c r="X3090" t="s">
        <v>225</v>
      </c>
      <c r="Y3090">
        <v>0</v>
      </c>
      <c r="AB3090">
        <v>1</v>
      </c>
      <c r="AC3090">
        <v>1</v>
      </c>
      <c r="AD3090">
        <v>2</v>
      </c>
      <c r="AE3090">
        <v>1144</v>
      </c>
      <c r="AF3090">
        <v>1</v>
      </c>
      <c r="AQ3090">
        <v>2</v>
      </c>
      <c r="AR3090">
        <f t="shared" si="48"/>
        <v>9.68</v>
      </c>
      <c r="AS3090">
        <v>1</v>
      </c>
      <c r="AT3090" t="s">
        <v>136</v>
      </c>
      <c r="AU3090">
        <v>45</v>
      </c>
    </row>
    <row r="3091" spans="1:47">
      <c r="A3091" t="s">
        <v>10973</v>
      </c>
      <c r="C3091">
        <v>310</v>
      </c>
      <c r="D3091" t="s">
        <v>10974</v>
      </c>
      <c r="E3091">
        <v>112</v>
      </c>
      <c r="F3091" t="s">
        <v>10975</v>
      </c>
      <c r="G3091" t="s">
        <v>219</v>
      </c>
      <c r="H3091" t="s">
        <v>10112</v>
      </c>
      <c r="I3091" t="s">
        <v>10976</v>
      </c>
      <c r="J3091">
        <v>2.5530000000000001E-2</v>
      </c>
      <c r="K3091">
        <v>0</v>
      </c>
      <c r="L3091">
        <v>0</v>
      </c>
      <c r="M3091">
        <v>0</v>
      </c>
      <c r="N3091">
        <v>0</v>
      </c>
      <c r="P3091">
        <v>1</v>
      </c>
      <c r="Q3091">
        <v>2</v>
      </c>
      <c r="R3091">
        <v>174900</v>
      </c>
      <c r="S3091" t="s">
        <v>223</v>
      </c>
      <c r="T3091">
        <v>0</v>
      </c>
      <c r="U3091" t="s">
        <v>10973</v>
      </c>
      <c r="V3091" t="s">
        <v>933</v>
      </c>
      <c r="W3091" t="s">
        <v>659</v>
      </c>
      <c r="Y3091">
        <v>87450</v>
      </c>
      <c r="AB3091">
        <v>0</v>
      </c>
      <c r="AC3091">
        <v>0</v>
      </c>
      <c r="AD3091">
        <v>9</v>
      </c>
      <c r="AE3091">
        <v>24336</v>
      </c>
      <c r="AF3091">
        <v>2</v>
      </c>
      <c r="AQ3091">
        <v>0</v>
      </c>
      <c r="AR3091">
        <f t="shared" si="48"/>
        <v>0</v>
      </c>
      <c r="AS3091">
        <v>1</v>
      </c>
      <c r="AT3091" t="s">
        <v>133</v>
      </c>
      <c r="AU3091">
        <v>42</v>
      </c>
    </row>
    <row r="3092" spans="1:47">
      <c r="A3092" t="s">
        <v>10977</v>
      </c>
      <c r="C3092">
        <v>310</v>
      </c>
      <c r="D3092" t="s">
        <v>10444</v>
      </c>
      <c r="E3092">
        <v>903</v>
      </c>
      <c r="F3092" t="s">
        <v>821</v>
      </c>
      <c r="G3092" t="s">
        <v>10704</v>
      </c>
      <c r="H3092" t="s">
        <v>833</v>
      </c>
      <c r="I3092" t="s">
        <v>10978</v>
      </c>
      <c r="J3092">
        <v>0.64207000000000003</v>
      </c>
      <c r="K3092">
        <v>0</v>
      </c>
      <c r="L3092">
        <v>0</v>
      </c>
      <c r="M3092">
        <v>0</v>
      </c>
      <c r="N3092">
        <v>0</v>
      </c>
      <c r="P3092">
        <v>0</v>
      </c>
      <c r="Q3092">
        <v>0</v>
      </c>
      <c r="R3092">
        <v>0</v>
      </c>
      <c r="S3092" t="s">
        <v>223</v>
      </c>
      <c r="T3092">
        <v>0</v>
      </c>
      <c r="U3092" t="s">
        <v>10977</v>
      </c>
      <c r="Y3092">
        <v>0</v>
      </c>
      <c r="Z3092" t="s">
        <v>297</v>
      </c>
      <c r="AA3092" t="s">
        <v>223</v>
      </c>
      <c r="AB3092">
        <v>0</v>
      </c>
      <c r="AC3092">
        <v>0</v>
      </c>
      <c r="AD3092">
        <v>0</v>
      </c>
      <c r="AE3092">
        <v>0</v>
      </c>
      <c r="AF3092">
        <v>0</v>
      </c>
      <c r="AQ3092">
        <v>3</v>
      </c>
      <c r="AR3092">
        <f t="shared" si="48"/>
        <v>0</v>
      </c>
      <c r="AS3092">
        <v>1</v>
      </c>
      <c r="AT3092" t="s">
        <v>133</v>
      </c>
      <c r="AU3092">
        <v>42</v>
      </c>
    </row>
    <row r="3093" spans="1:47">
      <c r="A3093" t="s">
        <v>10979</v>
      </c>
      <c r="C3093">
        <v>310</v>
      </c>
      <c r="D3093" t="s">
        <v>10980</v>
      </c>
      <c r="E3093">
        <v>106</v>
      </c>
      <c r="F3093" t="s">
        <v>10981</v>
      </c>
      <c r="G3093" t="s">
        <v>422</v>
      </c>
      <c r="H3093" t="s">
        <v>355</v>
      </c>
      <c r="I3093" t="s">
        <v>10982</v>
      </c>
      <c r="J3093">
        <v>0.24166000000000001</v>
      </c>
      <c r="K3093">
        <v>1</v>
      </c>
      <c r="L3093">
        <v>1</v>
      </c>
      <c r="M3093">
        <v>1</v>
      </c>
      <c r="N3093">
        <v>1</v>
      </c>
      <c r="O3093" t="s">
        <v>225</v>
      </c>
      <c r="P3093">
        <v>0</v>
      </c>
      <c r="Q3093">
        <v>0</v>
      </c>
      <c r="R3093">
        <v>0</v>
      </c>
      <c r="S3093" t="s">
        <v>223</v>
      </c>
      <c r="T3093">
        <v>0</v>
      </c>
      <c r="U3093" t="s">
        <v>10979</v>
      </c>
      <c r="V3093" t="s">
        <v>455</v>
      </c>
      <c r="W3093" t="s">
        <v>225</v>
      </c>
      <c r="X3093" t="s">
        <v>225</v>
      </c>
      <c r="Y3093">
        <v>0</v>
      </c>
      <c r="AB3093">
        <v>1</v>
      </c>
      <c r="AC3093">
        <v>1</v>
      </c>
      <c r="AD3093">
        <v>0</v>
      </c>
      <c r="AE3093">
        <v>0</v>
      </c>
      <c r="AF3093">
        <v>0</v>
      </c>
      <c r="AQ3093">
        <v>1</v>
      </c>
      <c r="AR3093">
        <f t="shared" si="48"/>
        <v>9.68</v>
      </c>
      <c r="AS3093">
        <v>1</v>
      </c>
      <c r="AT3093" t="s">
        <v>136</v>
      </c>
      <c r="AU3093">
        <v>45</v>
      </c>
    </row>
    <row r="3094" spans="1:47">
      <c r="A3094" t="s">
        <v>10983</v>
      </c>
      <c r="C3094">
        <v>310</v>
      </c>
      <c r="D3094" t="s">
        <v>10984</v>
      </c>
      <c r="E3094">
        <v>326</v>
      </c>
      <c r="F3094" t="s">
        <v>10985</v>
      </c>
      <c r="G3094" t="s">
        <v>10704</v>
      </c>
      <c r="H3094" t="s">
        <v>10986</v>
      </c>
      <c r="I3094" t="s">
        <v>10987</v>
      </c>
      <c r="J3094">
        <v>0.15679000000000001</v>
      </c>
      <c r="K3094">
        <v>0</v>
      </c>
      <c r="L3094">
        <v>0</v>
      </c>
      <c r="M3094">
        <v>1</v>
      </c>
      <c r="N3094">
        <v>1</v>
      </c>
      <c r="O3094" t="s">
        <v>659</v>
      </c>
      <c r="P3094">
        <v>1</v>
      </c>
      <c r="Q3094">
        <v>1</v>
      </c>
      <c r="R3094">
        <v>52700</v>
      </c>
      <c r="S3094" t="s">
        <v>223</v>
      </c>
      <c r="T3094">
        <v>0</v>
      </c>
      <c r="U3094" t="s">
        <v>10983</v>
      </c>
      <c r="V3094" t="s">
        <v>933</v>
      </c>
      <c r="W3094" t="s">
        <v>659</v>
      </c>
      <c r="X3094" t="s">
        <v>659</v>
      </c>
      <c r="Y3094">
        <v>52700</v>
      </c>
      <c r="AB3094">
        <v>0</v>
      </c>
      <c r="AC3094">
        <v>0</v>
      </c>
      <c r="AD3094">
        <v>0</v>
      </c>
      <c r="AE3094">
        <v>2006</v>
      </c>
      <c r="AF3094">
        <v>1</v>
      </c>
      <c r="AQ3094">
        <v>1</v>
      </c>
      <c r="AR3094">
        <f t="shared" si="48"/>
        <v>0</v>
      </c>
      <c r="AS3094">
        <v>1</v>
      </c>
      <c r="AT3094" t="s">
        <v>133</v>
      </c>
      <c r="AU3094">
        <v>42</v>
      </c>
    </row>
    <row r="3095" spans="1:47">
      <c r="A3095" t="s">
        <v>10988</v>
      </c>
      <c r="C3095">
        <v>310</v>
      </c>
      <c r="D3095" t="s">
        <v>10989</v>
      </c>
      <c r="E3095">
        <v>131</v>
      </c>
      <c r="F3095" t="s">
        <v>10990</v>
      </c>
      <c r="G3095" t="s">
        <v>422</v>
      </c>
      <c r="H3095" t="s">
        <v>407</v>
      </c>
      <c r="I3095" t="s">
        <v>10991</v>
      </c>
      <c r="J3095">
        <v>0.76593999999999995</v>
      </c>
      <c r="K3095">
        <v>0</v>
      </c>
      <c r="L3095">
        <v>0</v>
      </c>
      <c r="M3095">
        <v>0</v>
      </c>
      <c r="N3095">
        <v>0</v>
      </c>
      <c r="P3095">
        <v>0</v>
      </c>
      <c r="Q3095">
        <v>0</v>
      </c>
      <c r="R3095">
        <v>0</v>
      </c>
      <c r="S3095" t="s">
        <v>223</v>
      </c>
      <c r="T3095">
        <v>0</v>
      </c>
      <c r="U3095" t="s">
        <v>10988</v>
      </c>
      <c r="Y3095">
        <v>0</v>
      </c>
      <c r="AB3095">
        <v>0</v>
      </c>
      <c r="AC3095">
        <v>0</v>
      </c>
      <c r="AD3095">
        <v>0</v>
      </c>
      <c r="AE3095">
        <v>0</v>
      </c>
      <c r="AF3095">
        <v>0</v>
      </c>
      <c r="AQ3095">
        <v>1</v>
      </c>
      <c r="AR3095">
        <f t="shared" si="48"/>
        <v>0</v>
      </c>
      <c r="AS3095">
        <v>1</v>
      </c>
      <c r="AT3095" t="s">
        <v>135</v>
      </c>
      <c r="AU3095">
        <v>44</v>
      </c>
    </row>
    <row r="3096" spans="1:47">
      <c r="A3096" t="s">
        <v>10992</v>
      </c>
      <c r="C3096">
        <v>310</v>
      </c>
      <c r="D3096" t="s">
        <v>10993</v>
      </c>
      <c r="E3096">
        <v>101</v>
      </c>
      <c r="F3096" t="s">
        <v>10994</v>
      </c>
      <c r="G3096" t="s">
        <v>422</v>
      </c>
      <c r="H3096" t="s">
        <v>220</v>
      </c>
      <c r="I3096" t="s">
        <v>10995</v>
      </c>
      <c r="J3096">
        <v>1.2034899999999999</v>
      </c>
      <c r="K3096">
        <v>0</v>
      </c>
      <c r="L3096">
        <v>0</v>
      </c>
      <c r="M3096">
        <v>1</v>
      </c>
      <c r="N3096">
        <v>1</v>
      </c>
      <c r="O3096" t="s">
        <v>659</v>
      </c>
      <c r="P3096">
        <v>1</v>
      </c>
      <c r="Q3096">
        <v>1</v>
      </c>
      <c r="R3096">
        <v>9300</v>
      </c>
      <c r="S3096" t="s">
        <v>223</v>
      </c>
      <c r="T3096">
        <v>0</v>
      </c>
      <c r="U3096" t="s">
        <v>10992</v>
      </c>
      <c r="V3096" t="s">
        <v>927</v>
      </c>
      <c r="W3096" t="s">
        <v>659</v>
      </c>
      <c r="X3096" t="s">
        <v>659</v>
      </c>
      <c r="Y3096">
        <v>9300</v>
      </c>
      <c r="AB3096">
        <v>0</v>
      </c>
      <c r="AC3096">
        <v>0</v>
      </c>
      <c r="AD3096">
        <v>2</v>
      </c>
      <c r="AE3096">
        <v>950</v>
      </c>
      <c r="AF3096">
        <v>1</v>
      </c>
      <c r="AQ3096">
        <v>2</v>
      </c>
      <c r="AR3096">
        <f t="shared" si="48"/>
        <v>0</v>
      </c>
      <c r="AS3096">
        <v>1</v>
      </c>
      <c r="AT3096" t="s">
        <v>136</v>
      </c>
      <c r="AU3096">
        <v>45</v>
      </c>
    </row>
    <row r="3097" spans="1:47">
      <c r="A3097" t="s">
        <v>10996</v>
      </c>
      <c r="C3097">
        <v>310</v>
      </c>
      <c r="D3097" t="s">
        <v>10997</v>
      </c>
      <c r="E3097">
        <v>101</v>
      </c>
      <c r="F3097" t="s">
        <v>10998</v>
      </c>
      <c r="G3097" t="s">
        <v>422</v>
      </c>
      <c r="H3097" t="s">
        <v>220</v>
      </c>
      <c r="I3097" t="s">
        <v>10999</v>
      </c>
      <c r="J3097">
        <v>0.20376</v>
      </c>
      <c r="K3097">
        <v>1</v>
      </c>
      <c r="L3097">
        <v>1</v>
      </c>
      <c r="M3097">
        <v>1</v>
      </c>
      <c r="N3097">
        <v>1</v>
      </c>
      <c r="O3097" t="s">
        <v>225</v>
      </c>
      <c r="P3097">
        <v>0</v>
      </c>
      <c r="Q3097">
        <v>1</v>
      </c>
      <c r="R3097">
        <v>0</v>
      </c>
      <c r="S3097" t="s">
        <v>223</v>
      </c>
      <c r="T3097">
        <v>0</v>
      </c>
      <c r="U3097" t="s">
        <v>10996</v>
      </c>
      <c r="V3097" t="s">
        <v>413</v>
      </c>
      <c r="W3097" t="s">
        <v>225</v>
      </c>
      <c r="X3097" t="s">
        <v>225</v>
      </c>
      <c r="Y3097">
        <v>0</v>
      </c>
      <c r="AB3097">
        <v>1</v>
      </c>
      <c r="AC3097">
        <v>1</v>
      </c>
      <c r="AD3097">
        <v>3</v>
      </c>
      <c r="AE3097">
        <v>1120</v>
      </c>
      <c r="AF3097">
        <v>2</v>
      </c>
      <c r="AQ3097">
        <v>3</v>
      </c>
      <c r="AR3097">
        <f t="shared" si="48"/>
        <v>9.68</v>
      </c>
      <c r="AS3097">
        <v>1</v>
      </c>
      <c r="AT3097" t="s">
        <v>133</v>
      </c>
      <c r="AU3097">
        <v>42</v>
      </c>
    </row>
    <row r="3098" spans="1:47">
      <c r="A3098" t="s">
        <v>11000</v>
      </c>
      <c r="C3098">
        <v>310</v>
      </c>
      <c r="D3098" t="s">
        <v>11001</v>
      </c>
      <c r="E3098">
        <v>101</v>
      </c>
      <c r="F3098" t="s">
        <v>11002</v>
      </c>
      <c r="G3098" t="s">
        <v>422</v>
      </c>
      <c r="H3098" t="s">
        <v>220</v>
      </c>
      <c r="I3098" t="s">
        <v>11003</v>
      </c>
      <c r="J3098">
        <v>0.72204000000000002</v>
      </c>
      <c r="K3098">
        <v>1</v>
      </c>
      <c r="L3098">
        <v>1</v>
      </c>
      <c r="M3098">
        <v>1</v>
      </c>
      <c r="N3098">
        <v>1</v>
      </c>
      <c r="O3098" t="s">
        <v>225</v>
      </c>
      <c r="P3098">
        <v>0</v>
      </c>
      <c r="Q3098">
        <v>1</v>
      </c>
      <c r="R3098">
        <v>9100</v>
      </c>
      <c r="S3098" t="s">
        <v>223</v>
      </c>
      <c r="T3098">
        <v>9100</v>
      </c>
      <c r="U3098" t="s">
        <v>11000</v>
      </c>
      <c r="V3098" t="s">
        <v>455</v>
      </c>
      <c r="W3098" t="s">
        <v>225</v>
      </c>
      <c r="X3098" t="s">
        <v>225</v>
      </c>
      <c r="Y3098">
        <v>9100</v>
      </c>
      <c r="AB3098">
        <v>1</v>
      </c>
      <c r="AC3098">
        <v>1</v>
      </c>
      <c r="AD3098">
        <v>4</v>
      </c>
      <c r="AE3098">
        <v>2436</v>
      </c>
      <c r="AF3098">
        <v>2</v>
      </c>
      <c r="AQ3098">
        <v>2</v>
      </c>
      <c r="AR3098">
        <f t="shared" si="48"/>
        <v>9.68</v>
      </c>
      <c r="AS3098">
        <v>1</v>
      </c>
      <c r="AT3098" t="s">
        <v>136</v>
      </c>
      <c r="AU3098">
        <v>45</v>
      </c>
    </row>
    <row r="3099" spans="1:47">
      <c r="A3099" t="s">
        <v>11004</v>
      </c>
      <c r="C3099">
        <v>310</v>
      </c>
      <c r="D3099" t="s">
        <v>11005</v>
      </c>
      <c r="E3099">
        <v>131</v>
      </c>
      <c r="F3099" t="s">
        <v>10942</v>
      </c>
      <c r="G3099" t="s">
        <v>219</v>
      </c>
      <c r="H3099" t="s">
        <v>407</v>
      </c>
      <c r="I3099" t="s">
        <v>11006</v>
      </c>
      <c r="J3099">
        <v>1.0462100000000001</v>
      </c>
      <c r="K3099">
        <v>0</v>
      </c>
      <c r="L3099">
        <v>0</v>
      </c>
      <c r="M3099">
        <v>0</v>
      </c>
      <c r="N3099">
        <v>0</v>
      </c>
      <c r="P3099">
        <v>0</v>
      </c>
      <c r="Q3099">
        <v>0</v>
      </c>
      <c r="R3099">
        <v>0</v>
      </c>
      <c r="S3099" t="s">
        <v>223</v>
      </c>
      <c r="T3099">
        <v>0</v>
      </c>
      <c r="U3099" t="s">
        <v>11004</v>
      </c>
      <c r="Y3099">
        <v>0</v>
      </c>
      <c r="AB3099">
        <v>0</v>
      </c>
      <c r="AC3099">
        <v>0</v>
      </c>
      <c r="AD3099">
        <v>0</v>
      </c>
      <c r="AE3099">
        <v>0</v>
      </c>
      <c r="AF3099">
        <v>0</v>
      </c>
      <c r="AQ3099">
        <v>1</v>
      </c>
      <c r="AR3099">
        <f t="shared" si="48"/>
        <v>0</v>
      </c>
      <c r="AS3099">
        <v>1</v>
      </c>
      <c r="AT3099" t="s">
        <v>133</v>
      </c>
      <c r="AU3099">
        <v>42</v>
      </c>
    </row>
    <row r="3100" spans="1:47">
      <c r="A3100" t="s">
        <v>11007</v>
      </c>
      <c r="C3100">
        <v>310</v>
      </c>
      <c r="D3100" t="s">
        <v>11008</v>
      </c>
      <c r="E3100">
        <v>101</v>
      </c>
      <c r="F3100" t="s">
        <v>11009</v>
      </c>
      <c r="G3100" t="s">
        <v>422</v>
      </c>
      <c r="H3100" t="s">
        <v>220</v>
      </c>
      <c r="I3100" t="s">
        <v>11010</v>
      </c>
      <c r="J3100">
        <v>0.36601</v>
      </c>
      <c r="K3100">
        <v>0</v>
      </c>
      <c r="L3100">
        <v>0</v>
      </c>
      <c r="M3100">
        <v>1</v>
      </c>
      <c r="N3100">
        <v>1</v>
      </c>
      <c r="O3100" t="s">
        <v>659</v>
      </c>
      <c r="P3100">
        <v>1</v>
      </c>
      <c r="Q3100">
        <v>1</v>
      </c>
      <c r="R3100">
        <v>12200</v>
      </c>
      <c r="S3100" t="s">
        <v>223</v>
      </c>
      <c r="T3100">
        <v>0</v>
      </c>
      <c r="U3100" t="s">
        <v>11007</v>
      </c>
      <c r="X3100" t="s">
        <v>659</v>
      </c>
      <c r="Y3100">
        <v>12200</v>
      </c>
      <c r="AB3100">
        <v>0</v>
      </c>
      <c r="AC3100">
        <v>0</v>
      </c>
      <c r="AD3100">
        <v>3</v>
      </c>
      <c r="AE3100">
        <v>1120</v>
      </c>
      <c r="AF3100">
        <v>1</v>
      </c>
      <c r="AQ3100">
        <v>1</v>
      </c>
      <c r="AR3100">
        <f t="shared" si="48"/>
        <v>0</v>
      </c>
      <c r="AS3100">
        <v>1</v>
      </c>
      <c r="AT3100" t="s">
        <v>135</v>
      </c>
      <c r="AU3100">
        <v>44</v>
      </c>
    </row>
    <row r="3101" spans="1:47">
      <c r="A3101" t="s">
        <v>11011</v>
      </c>
      <c r="C3101">
        <v>310</v>
      </c>
      <c r="D3101" t="s">
        <v>11012</v>
      </c>
      <c r="E3101">
        <v>101</v>
      </c>
      <c r="F3101" t="s">
        <v>11013</v>
      </c>
      <c r="G3101" t="s">
        <v>422</v>
      </c>
      <c r="H3101" t="s">
        <v>220</v>
      </c>
      <c r="I3101" t="s">
        <v>11014</v>
      </c>
      <c r="J3101">
        <v>0.19585</v>
      </c>
      <c r="K3101">
        <v>1</v>
      </c>
      <c r="L3101">
        <v>1</v>
      </c>
      <c r="M3101">
        <v>1</v>
      </c>
      <c r="N3101">
        <v>1</v>
      </c>
      <c r="O3101" t="s">
        <v>225</v>
      </c>
      <c r="P3101">
        <v>0</v>
      </c>
      <c r="Q3101">
        <v>1</v>
      </c>
      <c r="R3101">
        <v>9400</v>
      </c>
      <c r="S3101" t="s">
        <v>223</v>
      </c>
      <c r="T3101">
        <v>9400</v>
      </c>
      <c r="U3101" t="s">
        <v>11011</v>
      </c>
      <c r="V3101" t="s">
        <v>455</v>
      </c>
      <c r="W3101" t="s">
        <v>225</v>
      </c>
      <c r="X3101" t="s">
        <v>225</v>
      </c>
      <c r="Y3101">
        <v>9400</v>
      </c>
      <c r="AB3101">
        <v>1</v>
      </c>
      <c r="AC3101">
        <v>1</v>
      </c>
      <c r="AD3101">
        <v>3</v>
      </c>
      <c r="AE3101">
        <v>1056</v>
      </c>
      <c r="AF3101">
        <v>1</v>
      </c>
      <c r="AQ3101">
        <v>1</v>
      </c>
      <c r="AR3101">
        <f t="shared" si="48"/>
        <v>9.68</v>
      </c>
      <c r="AS3101">
        <v>1</v>
      </c>
      <c r="AT3101" t="s">
        <v>136</v>
      </c>
      <c r="AU3101">
        <v>45</v>
      </c>
    </row>
    <row r="3102" spans="1:47">
      <c r="A3102" t="s">
        <v>11015</v>
      </c>
      <c r="C3102">
        <v>310</v>
      </c>
      <c r="D3102" t="s">
        <v>11016</v>
      </c>
      <c r="E3102">
        <v>101</v>
      </c>
      <c r="F3102" t="s">
        <v>11017</v>
      </c>
      <c r="G3102" t="s">
        <v>422</v>
      </c>
      <c r="H3102" t="s">
        <v>220</v>
      </c>
      <c r="I3102" t="s">
        <v>11018</v>
      </c>
      <c r="J3102">
        <v>0.30717</v>
      </c>
      <c r="K3102">
        <v>1</v>
      </c>
      <c r="L3102">
        <v>1</v>
      </c>
      <c r="M3102">
        <v>1</v>
      </c>
      <c r="N3102">
        <v>1</v>
      </c>
      <c r="O3102" t="s">
        <v>225</v>
      </c>
      <c r="P3102">
        <v>0</v>
      </c>
      <c r="Q3102">
        <v>1</v>
      </c>
      <c r="R3102">
        <v>3000</v>
      </c>
      <c r="S3102" t="s">
        <v>223</v>
      </c>
      <c r="T3102">
        <v>3000</v>
      </c>
      <c r="U3102" t="s">
        <v>11015</v>
      </c>
      <c r="V3102" t="s">
        <v>413</v>
      </c>
      <c r="W3102" t="s">
        <v>225</v>
      </c>
      <c r="X3102" t="s">
        <v>225</v>
      </c>
      <c r="Y3102">
        <v>3000</v>
      </c>
      <c r="AB3102">
        <v>1</v>
      </c>
      <c r="AC3102">
        <v>1</v>
      </c>
      <c r="AD3102">
        <v>2</v>
      </c>
      <c r="AE3102">
        <v>1200</v>
      </c>
      <c r="AF3102">
        <v>1</v>
      </c>
      <c r="AQ3102">
        <v>1</v>
      </c>
      <c r="AR3102">
        <f t="shared" si="48"/>
        <v>9.68</v>
      </c>
      <c r="AS3102">
        <v>1</v>
      </c>
      <c r="AT3102" t="s">
        <v>136</v>
      </c>
      <c r="AU3102">
        <v>45</v>
      </c>
    </row>
    <row r="3103" spans="1:47">
      <c r="A3103" t="s">
        <v>11019</v>
      </c>
      <c r="C3103">
        <v>310</v>
      </c>
      <c r="D3103" t="s">
        <v>11020</v>
      </c>
      <c r="E3103">
        <v>101</v>
      </c>
      <c r="F3103" t="s">
        <v>11021</v>
      </c>
      <c r="G3103" t="s">
        <v>422</v>
      </c>
      <c r="H3103" t="s">
        <v>220</v>
      </c>
      <c r="I3103" t="s">
        <v>11022</v>
      </c>
      <c r="J3103">
        <v>0.22869</v>
      </c>
      <c r="K3103">
        <v>1</v>
      </c>
      <c r="L3103">
        <v>1</v>
      </c>
      <c r="M3103">
        <v>1</v>
      </c>
      <c r="N3103">
        <v>1</v>
      </c>
      <c r="O3103" t="s">
        <v>225</v>
      </c>
      <c r="P3103">
        <v>0</v>
      </c>
      <c r="Q3103">
        <v>1</v>
      </c>
      <c r="R3103">
        <v>4200</v>
      </c>
      <c r="S3103" t="s">
        <v>223</v>
      </c>
      <c r="T3103">
        <v>4200</v>
      </c>
      <c r="U3103" t="s">
        <v>11019</v>
      </c>
      <c r="V3103" t="s">
        <v>455</v>
      </c>
      <c r="W3103" t="s">
        <v>225</v>
      </c>
      <c r="X3103" t="s">
        <v>225</v>
      </c>
      <c r="Y3103">
        <v>4200</v>
      </c>
      <c r="AB3103">
        <v>1</v>
      </c>
      <c r="AC3103">
        <v>1</v>
      </c>
      <c r="AD3103">
        <v>3</v>
      </c>
      <c r="AE3103">
        <v>1580</v>
      </c>
      <c r="AF3103">
        <v>1</v>
      </c>
      <c r="AQ3103">
        <v>2</v>
      </c>
      <c r="AR3103">
        <f t="shared" si="48"/>
        <v>9.68</v>
      </c>
      <c r="AS3103">
        <v>1</v>
      </c>
      <c r="AT3103" t="s">
        <v>133</v>
      </c>
      <c r="AU3103">
        <v>42</v>
      </c>
    </row>
    <row r="3104" spans="1:47">
      <c r="A3104" t="s">
        <v>11023</v>
      </c>
      <c r="C3104">
        <v>310</v>
      </c>
      <c r="D3104" t="s">
        <v>11024</v>
      </c>
      <c r="E3104">
        <v>924</v>
      </c>
      <c r="F3104" t="s">
        <v>10895</v>
      </c>
      <c r="G3104" t="s">
        <v>422</v>
      </c>
      <c r="H3104" t="s">
        <v>10896</v>
      </c>
      <c r="I3104" t="s">
        <v>11025</v>
      </c>
      <c r="J3104">
        <v>2.22865</v>
      </c>
      <c r="K3104">
        <v>0</v>
      </c>
      <c r="L3104">
        <v>0</v>
      </c>
      <c r="M3104">
        <v>0</v>
      </c>
      <c r="N3104">
        <v>0</v>
      </c>
      <c r="P3104">
        <v>0</v>
      </c>
      <c r="Q3104">
        <v>0</v>
      </c>
      <c r="R3104">
        <v>0</v>
      </c>
      <c r="S3104" t="s">
        <v>223</v>
      </c>
      <c r="T3104">
        <v>0</v>
      </c>
      <c r="U3104" t="s">
        <v>11023</v>
      </c>
      <c r="V3104" t="s">
        <v>455</v>
      </c>
      <c r="W3104" t="s">
        <v>225</v>
      </c>
      <c r="Y3104">
        <v>0</v>
      </c>
      <c r="AB3104">
        <v>0</v>
      </c>
      <c r="AC3104">
        <v>0</v>
      </c>
      <c r="AD3104">
        <v>0</v>
      </c>
      <c r="AE3104">
        <v>0</v>
      </c>
      <c r="AF3104">
        <v>0</v>
      </c>
      <c r="AQ3104">
        <v>2</v>
      </c>
      <c r="AR3104">
        <f t="shared" si="48"/>
        <v>0</v>
      </c>
      <c r="AS3104">
        <v>1</v>
      </c>
      <c r="AT3104" t="s">
        <v>133</v>
      </c>
      <c r="AU3104">
        <v>42</v>
      </c>
    </row>
    <row r="3105" spans="1:47">
      <c r="A3105" t="s">
        <v>11026</v>
      </c>
      <c r="C3105">
        <v>310</v>
      </c>
      <c r="D3105" t="s">
        <v>11027</v>
      </c>
      <c r="E3105">
        <v>131</v>
      </c>
      <c r="F3105" t="s">
        <v>10942</v>
      </c>
      <c r="G3105" t="s">
        <v>219</v>
      </c>
      <c r="H3105" t="s">
        <v>407</v>
      </c>
      <c r="I3105" t="s">
        <v>11028</v>
      </c>
      <c r="J3105">
        <v>1.0243</v>
      </c>
      <c r="K3105">
        <v>0</v>
      </c>
      <c r="L3105">
        <v>0</v>
      </c>
      <c r="M3105">
        <v>0</v>
      </c>
      <c r="N3105">
        <v>0</v>
      </c>
      <c r="P3105">
        <v>0</v>
      </c>
      <c r="Q3105">
        <v>0</v>
      </c>
      <c r="R3105">
        <v>0</v>
      </c>
      <c r="S3105" t="s">
        <v>223</v>
      </c>
      <c r="T3105">
        <v>0</v>
      </c>
      <c r="U3105" t="s">
        <v>11026</v>
      </c>
      <c r="Y3105">
        <v>0</v>
      </c>
      <c r="AB3105">
        <v>0</v>
      </c>
      <c r="AC3105">
        <v>0</v>
      </c>
      <c r="AD3105">
        <v>0</v>
      </c>
      <c r="AE3105">
        <v>0</v>
      </c>
      <c r="AF3105">
        <v>0</v>
      </c>
      <c r="AQ3105">
        <v>1</v>
      </c>
      <c r="AR3105">
        <f t="shared" si="48"/>
        <v>0</v>
      </c>
      <c r="AS3105">
        <v>1</v>
      </c>
      <c r="AT3105" t="s">
        <v>133</v>
      </c>
      <c r="AU3105">
        <v>42</v>
      </c>
    </row>
    <row r="3106" spans="1:47">
      <c r="A3106" t="s">
        <v>11029</v>
      </c>
      <c r="C3106">
        <v>310</v>
      </c>
      <c r="D3106" t="s">
        <v>11030</v>
      </c>
      <c r="E3106">
        <v>101</v>
      </c>
      <c r="F3106" t="s">
        <v>11031</v>
      </c>
      <c r="G3106" t="s">
        <v>422</v>
      </c>
      <c r="H3106" t="s">
        <v>220</v>
      </c>
      <c r="I3106" t="s">
        <v>11032</v>
      </c>
      <c r="J3106">
        <v>0.84723999999999999</v>
      </c>
      <c r="K3106">
        <v>1</v>
      </c>
      <c r="L3106">
        <v>1</v>
      </c>
      <c r="M3106">
        <v>1</v>
      </c>
      <c r="N3106">
        <v>1</v>
      </c>
      <c r="O3106" t="s">
        <v>225</v>
      </c>
      <c r="P3106">
        <v>0</v>
      </c>
      <c r="Q3106">
        <v>1</v>
      </c>
      <c r="R3106">
        <v>12800</v>
      </c>
      <c r="S3106" t="s">
        <v>223</v>
      </c>
      <c r="T3106">
        <v>12800</v>
      </c>
      <c r="U3106" t="s">
        <v>11029</v>
      </c>
      <c r="V3106" t="s">
        <v>455</v>
      </c>
      <c r="W3106" t="s">
        <v>225</v>
      </c>
      <c r="X3106" t="s">
        <v>225</v>
      </c>
      <c r="Y3106">
        <v>12800</v>
      </c>
      <c r="AB3106">
        <v>1</v>
      </c>
      <c r="AC3106">
        <v>1</v>
      </c>
      <c r="AD3106">
        <v>3</v>
      </c>
      <c r="AE3106">
        <v>1300</v>
      </c>
      <c r="AF3106">
        <v>2</v>
      </c>
      <c r="AQ3106">
        <v>1</v>
      </c>
      <c r="AR3106">
        <f t="shared" si="48"/>
        <v>9.68</v>
      </c>
      <c r="AS3106">
        <v>1</v>
      </c>
      <c r="AT3106" t="s">
        <v>133</v>
      </c>
      <c r="AU3106">
        <v>42</v>
      </c>
    </row>
    <row r="3107" spans="1:47">
      <c r="A3107" t="s">
        <v>11033</v>
      </c>
      <c r="C3107">
        <v>310</v>
      </c>
      <c r="D3107" t="s">
        <v>3858</v>
      </c>
      <c r="E3107">
        <v>132</v>
      </c>
      <c r="F3107" t="s">
        <v>11034</v>
      </c>
      <c r="G3107" t="s">
        <v>422</v>
      </c>
      <c r="H3107" t="s">
        <v>260</v>
      </c>
      <c r="I3107" t="s">
        <v>11035</v>
      </c>
      <c r="J3107">
        <v>0.70386000000000004</v>
      </c>
      <c r="K3107">
        <v>0</v>
      </c>
      <c r="L3107">
        <v>0</v>
      </c>
      <c r="M3107">
        <v>0</v>
      </c>
      <c r="N3107">
        <v>0</v>
      </c>
      <c r="P3107">
        <v>1</v>
      </c>
      <c r="Q3107">
        <v>0</v>
      </c>
      <c r="R3107">
        <v>0</v>
      </c>
      <c r="S3107" t="s">
        <v>223</v>
      </c>
      <c r="T3107">
        <v>0</v>
      </c>
      <c r="U3107" t="s">
        <v>11033</v>
      </c>
      <c r="Y3107">
        <v>0</v>
      </c>
      <c r="AB3107">
        <v>0</v>
      </c>
      <c r="AC3107">
        <v>0</v>
      </c>
      <c r="AD3107">
        <v>0</v>
      </c>
      <c r="AE3107">
        <v>0</v>
      </c>
      <c r="AF3107">
        <v>0</v>
      </c>
      <c r="AQ3107">
        <v>0</v>
      </c>
      <c r="AR3107">
        <f t="shared" si="48"/>
        <v>0</v>
      </c>
      <c r="AS3107">
        <v>1</v>
      </c>
      <c r="AT3107" t="s">
        <v>134</v>
      </c>
      <c r="AU3107">
        <v>43</v>
      </c>
    </row>
    <row r="3108" spans="1:47">
      <c r="A3108" t="s">
        <v>11036</v>
      </c>
      <c r="C3108">
        <v>310</v>
      </c>
      <c r="D3108" t="s">
        <v>11037</v>
      </c>
      <c r="E3108">
        <v>906</v>
      </c>
      <c r="F3108" t="s">
        <v>10862</v>
      </c>
      <c r="G3108" t="s">
        <v>422</v>
      </c>
      <c r="H3108" t="s">
        <v>11038</v>
      </c>
      <c r="I3108" t="s">
        <v>11039</v>
      </c>
      <c r="J3108">
        <v>0.29364000000000001</v>
      </c>
      <c r="K3108">
        <v>0</v>
      </c>
      <c r="L3108">
        <v>0</v>
      </c>
      <c r="M3108">
        <v>1</v>
      </c>
      <c r="N3108">
        <v>1</v>
      </c>
      <c r="O3108" t="s">
        <v>659</v>
      </c>
      <c r="P3108">
        <v>1</v>
      </c>
      <c r="Q3108">
        <v>1</v>
      </c>
      <c r="R3108">
        <v>10500</v>
      </c>
      <c r="S3108" t="s">
        <v>223</v>
      </c>
      <c r="T3108">
        <v>0</v>
      </c>
      <c r="U3108" t="s">
        <v>11036</v>
      </c>
      <c r="V3108" t="s">
        <v>933</v>
      </c>
      <c r="W3108" t="s">
        <v>659</v>
      </c>
      <c r="X3108" t="s">
        <v>659</v>
      </c>
      <c r="Y3108">
        <v>10500</v>
      </c>
      <c r="AB3108">
        <v>0</v>
      </c>
      <c r="AC3108">
        <v>0</v>
      </c>
      <c r="AD3108">
        <v>0</v>
      </c>
      <c r="AE3108">
        <v>8203</v>
      </c>
      <c r="AF3108">
        <v>1</v>
      </c>
      <c r="AQ3108">
        <v>1</v>
      </c>
      <c r="AR3108">
        <f t="shared" si="48"/>
        <v>0</v>
      </c>
      <c r="AS3108">
        <v>1</v>
      </c>
      <c r="AT3108" t="s">
        <v>134</v>
      </c>
      <c r="AU3108">
        <v>43</v>
      </c>
    </row>
    <row r="3109" spans="1:47">
      <c r="A3109" t="s">
        <v>11040</v>
      </c>
      <c r="C3109">
        <v>310</v>
      </c>
      <c r="D3109" t="s">
        <v>10997</v>
      </c>
      <c r="E3109">
        <v>132</v>
      </c>
      <c r="F3109" t="s">
        <v>10998</v>
      </c>
      <c r="G3109" t="s">
        <v>422</v>
      </c>
      <c r="H3109" t="s">
        <v>260</v>
      </c>
      <c r="I3109" t="s">
        <v>11041</v>
      </c>
      <c r="J3109">
        <v>0.24487</v>
      </c>
      <c r="K3109">
        <v>0</v>
      </c>
      <c r="L3109">
        <v>0</v>
      </c>
      <c r="M3109">
        <v>0</v>
      </c>
      <c r="N3109">
        <v>0</v>
      </c>
      <c r="P3109">
        <v>0</v>
      </c>
      <c r="Q3109">
        <v>0</v>
      </c>
      <c r="R3109">
        <v>0</v>
      </c>
      <c r="S3109" t="s">
        <v>223</v>
      </c>
      <c r="T3109">
        <v>0</v>
      </c>
      <c r="U3109" t="s">
        <v>11040</v>
      </c>
      <c r="V3109" t="s">
        <v>455</v>
      </c>
      <c r="W3109" t="s">
        <v>225</v>
      </c>
      <c r="Y3109">
        <v>0</v>
      </c>
      <c r="AB3109">
        <v>0</v>
      </c>
      <c r="AC3109">
        <v>0</v>
      </c>
      <c r="AD3109">
        <v>0</v>
      </c>
      <c r="AE3109">
        <v>0</v>
      </c>
      <c r="AF3109">
        <v>0</v>
      </c>
      <c r="AQ3109">
        <v>2</v>
      </c>
      <c r="AR3109">
        <f t="shared" si="48"/>
        <v>0</v>
      </c>
      <c r="AS3109">
        <v>1</v>
      </c>
      <c r="AT3109" t="s">
        <v>133</v>
      </c>
      <c r="AU3109">
        <v>42</v>
      </c>
    </row>
    <row r="3110" spans="1:47">
      <c r="A3110" t="s">
        <v>248</v>
      </c>
      <c r="C3110">
        <v>310</v>
      </c>
      <c r="E3110">
        <v>0</v>
      </c>
      <c r="J3110">
        <v>1.4999999999999999E-4</v>
      </c>
      <c r="K3110">
        <v>0</v>
      </c>
      <c r="L3110">
        <v>0</v>
      </c>
      <c r="M3110">
        <v>0</v>
      </c>
      <c r="N3110">
        <v>0</v>
      </c>
      <c r="P3110">
        <v>0</v>
      </c>
      <c r="Q3110">
        <v>0</v>
      </c>
      <c r="R3110">
        <v>0</v>
      </c>
      <c r="S3110" t="s">
        <v>249</v>
      </c>
      <c r="T3110">
        <v>0</v>
      </c>
      <c r="Y3110">
        <v>0</v>
      </c>
      <c r="AB3110">
        <v>0</v>
      </c>
      <c r="AC3110">
        <v>0</v>
      </c>
      <c r="AD3110">
        <v>0</v>
      </c>
      <c r="AE3110">
        <v>0</v>
      </c>
      <c r="AF3110">
        <v>0</v>
      </c>
      <c r="AQ3110">
        <v>0</v>
      </c>
      <c r="AR3110">
        <f t="shared" si="48"/>
        <v>0</v>
      </c>
      <c r="AS3110">
        <v>1</v>
      </c>
      <c r="AT3110" t="s">
        <v>133</v>
      </c>
      <c r="AU3110">
        <v>42</v>
      </c>
    </row>
    <row r="3111" spans="1:47">
      <c r="A3111" t="s">
        <v>11042</v>
      </c>
      <c r="C3111">
        <v>310</v>
      </c>
      <c r="D3111" t="s">
        <v>11043</v>
      </c>
      <c r="E3111">
        <v>903</v>
      </c>
      <c r="F3111" t="s">
        <v>821</v>
      </c>
      <c r="H3111" t="s">
        <v>833</v>
      </c>
      <c r="I3111" t="s">
        <v>11044</v>
      </c>
      <c r="J3111">
        <v>8.1921199999999992</v>
      </c>
      <c r="K3111">
        <v>0</v>
      </c>
      <c r="L3111">
        <v>0</v>
      </c>
      <c r="M3111">
        <v>1</v>
      </c>
      <c r="N3111">
        <v>1</v>
      </c>
      <c r="O3111" t="s">
        <v>659</v>
      </c>
      <c r="P3111">
        <v>1</v>
      </c>
      <c r="Q3111">
        <v>1</v>
      </c>
      <c r="R3111">
        <v>3300</v>
      </c>
      <c r="S3111" t="s">
        <v>223</v>
      </c>
      <c r="T3111">
        <v>0</v>
      </c>
      <c r="U3111" t="s">
        <v>11042</v>
      </c>
      <c r="X3111" t="s">
        <v>659</v>
      </c>
      <c r="Y3111">
        <v>3300</v>
      </c>
      <c r="AB3111">
        <v>0</v>
      </c>
      <c r="AC3111">
        <v>0</v>
      </c>
      <c r="AD3111">
        <v>0</v>
      </c>
      <c r="AE3111">
        <v>0</v>
      </c>
      <c r="AF3111">
        <v>0</v>
      </c>
      <c r="AQ3111">
        <v>1</v>
      </c>
      <c r="AR3111">
        <f t="shared" si="48"/>
        <v>0</v>
      </c>
      <c r="AS3111">
        <v>1</v>
      </c>
      <c r="AT3111" t="s">
        <v>134</v>
      </c>
      <c r="AU3111">
        <v>43</v>
      </c>
    </row>
    <row r="3112" spans="1:47">
      <c r="A3112" t="s">
        <v>11045</v>
      </c>
      <c r="C3112">
        <v>310</v>
      </c>
      <c r="D3112" t="s">
        <v>11046</v>
      </c>
      <c r="E3112">
        <v>101</v>
      </c>
      <c r="F3112" t="s">
        <v>11047</v>
      </c>
      <c r="G3112" t="s">
        <v>422</v>
      </c>
      <c r="H3112" t="s">
        <v>220</v>
      </c>
      <c r="I3112" t="s">
        <v>11048</v>
      </c>
      <c r="J3112">
        <v>0.72070000000000001</v>
      </c>
      <c r="K3112">
        <v>1</v>
      </c>
      <c r="L3112">
        <v>1</v>
      </c>
      <c r="M3112">
        <v>1</v>
      </c>
      <c r="N3112">
        <v>1</v>
      </c>
      <c r="O3112" t="s">
        <v>225</v>
      </c>
      <c r="P3112">
        <v>0</v>
      </c>
      <c r="Q3112">
        <v>1</v>
      </c>
      <c r="R3112">
        <v>1100</v>
      </c>
      <c r="S3112" t="s">
        <v>223</v>
      </c>
      <c r="T3112">
        <v>1100</v>
      </c>
      <c r="U3112" t="s">
        <v>11045</v>
      </c>
      <c r="V3112" t="s">
        <v>455</v>
      </c>
      <c r="W3112" t="s">
        <v>225</v>
      </c>
      <c r="X3112" t="s">
        <v>225</v>
      </c>
      <c r="Y3112">
        <v>1100</v>
      </c>
      <c r="AB3112">
        <v>1</v>
      </c>
      <c r="AC3112">
        <v>1</v>
      </c>
      <c r="AD3112">
        <v>3</v>
      </c>
      <c r="AE3112">
        <v>1300</v>
      </c>
      <c r="AF3112">
        <v>2</v>
      </c>
      <c r="AQ3112">
        <v>1</v>
      </c>
      <c r="AR3112">
        <f t="shared" si="48"/>
        <v>9.68</v>
      </c>
      <c r="AS3112">
        <v>1</v>
      </c>
      <c r="AT3112" t="s">
        <v>133</v>
      </c>
      <c r="AU3112">
        <v>42</v>
      </c>
    </row>
    <row r="3113" spans="1:47">
      <c r="A3113" t="s">
        <v>11049</v>
      </c>
      <c r="C3113">
        <v>310</v>
      </c>
      <c r="D3113" t="s">
        <v>11050</v>
      </c>
      <c r="E3113">
        <v>101</v>
      </c>
      <c r="F3113" t="s">
        <v>11051</v>
      </c>
      <c r="G3113" t="s">
        <v>422</v>
      </c>
      <c r="H3113" t="s">
        <v>220</v>
      </c>
      <c r="I3113" t="s">
        <v>11052</v>
      </c>
      <c r="J3113">
        <v>0.98956999999999995</v>
      </c>
      <c r="K3113">
        <v>1</v>
      </c>
      <c r="L3113">
        <v>1</v>
      </c>
      <c r="M3113">
        <v>1</v>
      </c>
      <c r="N3113">
        <v>1</v>
      </c>
      <c r="O3113" t="s">
        <v>225</v>
      </c>
      <c r="P3113">
        <v>0</v>
      </c>
      <c r="Q3113">
        <v>0</v>
      </c>
      <c r="R3113">
        <v>0</v>
      </c>
      <c r="S3113" t="s">
        <v>223</v>
      </c>
      <c r="T3113">
        <v>0</v>
      </c>
      <c r="U3113" t="s">
        <v>11049</v>
      </c>
      <c r="V3113" t="s">
        <v>455</v>
      </c>
      <c r="W3113" t="s">
        <v>225</v>
      </c>
      <c r="X3113" t="s">
        <v>225</v>
      </c>
      <c r="Y3113">
        <v>0</v>
      </c>
      <c r="AB3113">
        <v>1</v>
      </c>
      <c r="AC3113">
        <v>1</v>
      </c>
      <c r="AD3113">
        <v>3</v>
      </c>
      <c r="AE3113">
        <v>1689</v>
      </c>
      <c r="AF3113">
        <v>1.5</v>
      </c>
      <c r="AQ3113">
        <v>1</v>
      </c>
      <c r="AR3113">
        <f t="shared" si="48"/>
        <v>9.68</v>
      </c>
      <c r="AS3113">
        <v>1</v>
      </c>
      <c r="AT3113" t="s">
        <v>136</v>
      </c>
      <c r="AU3113">
        <v>45</v>
      </c>
    </row>
    <row r="3114" spans="1:47">
      <c r="A3114" t="s">
        <v>11053</v>
      </c>
      <c r="C3114">
        <v>310</v>
      </c>
      <c r="D3114" t="s">
        <v>11054</v>
      </c>
      <c r="E3114">
        <v>101</v>
      </c>
      <c r="F3114" t="s">
        <v>11055</v>
      </c>
      <c r="G3114" t="s">
        <v>422</v>
      </c>
      <c r="H3114" t="s">
        <v>220</v>
      </c>
      <c r="I3114" t="s">
        <v>11056</v>
      </c>
      <c r="J3114">
        <v>0.48513000000000001</v>
      </c>
      <c r="K3114">
        <v>0</v>
      </c>
      <c r="L3114">
        <v>0</v>
      </c>
      <c r="M3114">
        <v>1</v>
      </c>
      <c r="N3114">
        <v>1</v>
      </c>
      <c r="O3114" t="s">
        <v>659</v>
      </c>
      <c r="P3114">
        <v>1</v>
      </c>
      <c r="Q3114">
        <v>1</v>
      </c>
      <c r="R3114">
        <v>2100</v>
      </c>
      <c r="S3114" t="s">
        <v>223</v>
      </c>
      <c r="T3114">
        <v>0</v>
      </c>
      <c r="U3114" t="s">
        <v>11053</v>
      </c>
      <c r="V3114" t="s">
        <v>933</v>
      </c>
      <c r="W3114" t="s">
        <v>659</v>
      </c>
      <c r="X3114" t="s">
        <v>659</v>
      </c>
      <c r="Y3114">
        <v>2100</v>
      </c>
      <c r="AB3114">
        <v>0</v>
      </c>
      <c r="AC3114">
        <v>0</v>
      </c>
      <c r="AD3114">
        <v>3</v>
      </c>
      <c r="AE3114">
        <v>1400</v>
      </c>
      <c r="AF3114">
        <v>2</v>
      </c>
      <c r="AQ3114">
        <v>0</v>
      </c>
      <c r="AR3114">
        <f t="shared" si="48"/>
        <v>0</v>
      </c>
      <c r="AS3114">
        <v>1</v>
      </c>
      <c r="AT3114" t="s">
        <v>134</v>
      </c>
      <c r="AU3114">
        <v>43</v>
      </c>
    </row>
    <row r="3115" spans="1:47">
      <c r="A3115" t="s">
        <v>11057</v>
      </c>
      <c r="C3115">
        <v>310</v>
      </c>
      <c r="D3115" t="s">
        <v>11058</v>
      </c>
      <c r="E3115">
        <v>121</v>
      </c>
      <c r="F3115" t="s">
        <v>11059</v>
      </c>
      <c r="G3115" t="s">
        <v>422</v>
      </c>
      <c r="H3115" t="s">
        <v>11060</v>
      </c>
      <c r="I3115" t="s">
        <v>11061</v>
      </c>
      <c r="J3115">
        <v>0.69920000000000004</v>
      </c>
      <c r="K3115">
        <v>0</v>
      </c>
      <c r="L3115">
        <v>0</v>
      </c>
      <c r="M3115">
        <v>1</v>
      </c>
      <c r="N3115">
        <v>1</v>
      </c>
      <c r="O3115" t="s">
        <v>659</v>
      </c>
      <c r="P3115">
        <v>1</v>
      </c>
      <c r="Q3115">
        <v>2</v>
      </c>
      <c r="R3115">
        <v>62900</v>
      </c>
      <c r="S3115" t="s">
        <v>223</v>
      </c>
      <c r="T3115">
        <v>0</v>
      </c>
      <c r="U3115" t="s">
        <v>11057</v>
      </c>
      <c r="X3115" t="s">
        <v>659</v>
      </c>
      <c r="Y3115">
        <v>31450</v>
      </c>
      <c r="AB3115">
        <v>0</v>
      </c>
      <c r="AC3115">
        <v>0</v>
      </c>
      <c r="AD3115">
        <v>8</v>
      </c>
      <c r="AE3115">
        <v>6710</v>
      </c>
      <c r="AF3115">
        <v>2</v>
      </c>
      <c r="AQ3115">
        <v>1</v>
      </c>
      <c r="AR3115">
        <f t="shared" si="48"/>
        <v>0</v>
      </c>
      <c r="AS3115">
        <v>1</v>
      </c>
      <c r="AT3115" t="s">
        <v>134</v>
      </c>
      <c r="AU3115">
        <v>43</v>
      </c>
    </row>
    <row r="3116" spans="1:47">
      <c r="A3116" t="s">
        <v>11062</v>
      </c>
      <c r="C3116">
        <v>310</v>
      </c>
      <c r="D3116" t="s">
        <v>11063</v>
      </c>
      <c r="E3116">
        <v>101</v>
      </c>
      <c r="F3116" t="s">
        <v>11064</v>
      </c>
      <c r="G3116" t="s">
        <v>422</v>
      </c>
      <c r="H3116" t="s">
        <v>220</v>
      </c>
      <c r="I3116" t="s">
        <v>11065</v>
      </c>
      <c r="J3116">
        <v>0.26184000000000002</v>
      </c>
      <c r="K3116">
        <v>0</v>
      </c>
      <c r="L3116">
        <v>0</v>
      </c>
      <c r="M3116">
        <v>1</v>
      </c>
      <c r="N3116">
        <v>1</v>
      </c>
      <c r="O3116" t="s">
        <v>659</v>
      </c>
      <c r="P3116">
        <v>1</v>
      </c>
      <c r="Q3116">
        <v>1</v>
      </c>
      <c r="R3116">
        <v>7400</v>
      </c>
      <c r="S3116" t="s">
        <v>223</v>
      </c>
      <c r="T3116">
        <v>0</v>
      </c>
      <c r="U3116" t="s">
        <v>11062</v>
      </c>
      <c r="V3116" t="s">
        <v>933</v>
      </c>
      <c r="W3116" t="s">
        <v>659</v>
      </c>
      <c r="X3116" t="s">
        <v>659</v>
      </c>
      <c r="Y3116">
        <v>7400</v>
      </c>
      <c r="AB3116">
        <v>0</v>
      </c>
      <c r="AC3116">
        <v>0</v>
      </c>
      <c r="AD3116">
        <v>3</v>
      </c>
      <c r="AE3116">
        <v>1387</v>
      </c>
      <c r="AF3116">
        <v>1.75</v>
      </c>
      <c r="AQ3116">
        <v>1</v>
      </c>
      <c r="AR3116">
        <f t="shared" si="48"/>
        <v>0</v>
      </c>
      <c r="AS3116">
        <v>1</v>
      </c>
      <c r="AT3116" t="s">
        <v>135</v>
      </c>
      <c r="AU3116">
        <v>44</v>
      </c>
    </row>
    <row r="3117" spans="1:47">
      <c r="A3117" t="s">
        <v>11066</v>
      </c>
      <c r="C3117">
        <v>310</v>
      </c>
      <c r="D3117" t="s">
        <v>11067</v>
      </c>
      <c r="E3117">
        <v>101</v>
      </c>
      <c r="F3117" t="s">
        <v>11068</v>
      </c>
      <c r="G3117" t="s">
        <v>422</v>
      </c>
      <c r="H3117" t="s">
        <v>220</v>
      </c>
      <c r="I3117" t="s">
        <v>11069</v>
      </c>
      <c r="J3117">
        <v>0.33504</v>
      </c>
      <c r="K3117">
        <v>0</v>
      </c>
      <c r="L3117">
        <v>0</v>
      </c>
      <c r="M3117">
        <v>1</v>
      </c>
      <c r="N3117">
        <v>1</v>
      </c>
      <c r="O3117" t="s">
        <v>659</v>
      </c>
      <c r="P3117">
        <v>1</v>
      </c>
      <c r="Q3117">
        <v>1</v>
      </c>
      <c r="R3117">
        <v>400</v>
      </c>
      <c r="S3117" t="s">
        <v>223</v>
      </c>
      <c r="T3117">
        <v>0</v>
      </c>
      <c r="U3117" t="s">
        <v>11066</v>
      </c>
      <c r="V3117" t="s">
        <v>933</v>
      </c>
      <c r="W3117" t="s">
        <v>659</v>
      </c>
      <c r="X3117" t="s">
        <v>659</v>
      </c>
      <c r="Y3117">
        <v>400</v>
      </c>
      <c r="AB3117">
        <v>0</v>
      </c>
      <c r="AC3117">
        <v>0</v>
      </c>
      <c r="AD3117">
        <v>3</v>
      </c>
      <c r="AE3117">
        <v>984</v>
      </c>
      <c r="AF3117">
        <v>1</v>
      </c>
      <c r="AQ3117">
        <v>1</v>
      </c>
      <c r="AR3117">
        <f t="shared" si="48"/>
        <v>0</v>
      </c>
      <c r="AS3117">
        <v>1</v>
      </c>
      <c r="AT3117" t="s">
        <v>134</v>
      </c>
      <c r="AU3117">
        <v>43</v>
      </c>
    </row>
    <row r="3118" spans="1:47">
      <c r="A3118" t="s">
        <v>11070</v>
      </c>
      <c r="C3118">
        <v>310</v>
      </c>
      <c r="D3118" t="s">
        <v>11071</v>
      </c>
      <c r="E3118">
        <v>101</v>
      </c>
      <c r="F3118" t="s">
        <v>11072</v>
      </c>
      <c r="G3118" t="s">
        <v>422</v>
      </c>
      <c r="H3118" t="s">
        <v>220</v>
      </c>
      <c r="I3118" t="s">
        <v>11073</v>
      </c>
      <c r="J3118">
        <v>0.12742999999999999</v>
      </c>
      <c r="K3118">
        <v>1</v>
      </c>
      <c r="L3118">
        <v>1</v>
      </c>
      <c r="M3118">
        <v>1</v>
      </c>
      <c r="N3118">
        <v>1</v>
      </c>
      <c r="O3118" t="s">
        <v>225</v>
      </c>
      <c r="P3118">
        <v>0</v>
      </c>
      <c r="Q3118">
        <v>1</v>
      </c>
      <c r="R3118">
        <v>3000</v>
      </c>
      <c r="S3118" t="s">
        <v>223</v>
      </c>
      <c r="T3118">
        <v>3000</v>
      </c>
      <c r="U3118" t="s">
        <v>11070</v>
      </c>
      <c r="V3118" t="s">
        <v>413</v>
      </c>
      <c r="W3118" t="s">
        <v>225</v>
      </c>
      <c r="X3118" t="s">
        <v>225</v>
      </c>
      <c r="Y3118">
        <v>3000</v>
      </c>
      <c r="AB3118">
        <v>1</v>
      </c>
      <c r="AC3118">
        <v>1</v>
      </c>
      <c r="AD3118">
        <v>3</v>
      </c>
      <c r="AE3118">
        <v>1576</v>
      </c>
      <c r="AF3118">
        <v>1.5</v>
      </c>
      <c r="AQ3118">
        <v>1</v>
      </c>
      <c r="AR3118">
        <f t="shared" si="48"/>
        <v>9.68</v>
      </c>
      <c r="AS3118">
        <v>1</v>
      </c>
      <c r="AT3118" t="s">
        <v>136</v>
      </c>
      <c r="AU3118">
        <v>45</v>
      </c>
    </row>
    <row r="3119" spans="1:47">
      <c r="A3119" t="s">
        <v>248</v>
      </c>
      <c r="C3119">
        <v>310</v>
      </c>
      <c r="E3119">
        <v>0</v>
      </c>
      <c r="J3119">
        <v>7.7359999999999998E-2</v>
      </c>
      <c r="K3119">
        <v>0</v>
      </c>
      <c r="L3119">
        <v>0</v>
      </c>
      <c r="M3119">
        <v>0</v>
      </c>
      <c r="N3119">
        <v>0</v>
      </c>
      <c r="P3119">
        <v>0</v>
      </c>
      <c r="Q3119">
        <v>0</v>
      </c>
      <c r="R3119">
        <v>0</v>
      </c>
      <c r="S3119" t="s">
        <v>249</v>
      </c>
      <c r="T3119">
        <v>0</v>
      </c>
      <c r="Y3119">
        <v>0</v>
      </c>
      <c r="AB3119">
        <v>0</v>
      </c>
      <c r="AC3119">
        <v>0</v>
      </c>
      <c r="AD3119">
        <v>0</v>
      </c>
      <c r="AE3119">
        <v>0</v>
      </c>
      <c r="AF3119">
        <v>0</v>
      </c>
      <c r="AQ3119">
        <v>0</v>
      </c>
      <c r="AR3119">
        <f t="shared" si="48"/>
        <v>0</v>
      </c>
      <c r="AS3119">
        <v>1</v>
      </c>
      <c r="AT3119" t="s">
        <v>133</v>
      </c>
      <c r="AU3119">
        <v>42</v>
      </c>
    </row>
    <row r="3120" spans="1:47">
      <c r="A3120" t="s">
        <v>11074</v>
      </c>
      <c r="C3120">
        <v>310</v>
      </c>
      <c r="D3120" t="s">
        <v>11075</v>
      </c>
      <c r="E3120">
        <v>132</v>
      </c>
      <c r="F3120" t="s">
        <v>11076</v>
      </c>
      <c r="G3120" t="s">
        <v>422</v>
      </c>
      <c r="H3120" t="s">
        <v>260</v>
      </c>
      <c r="I3120" t="s">
        <v>11077</v>
      </c>
      <c r="J3120">
        <v>0.49336999999999998</v>
      </c>
      <c r="K3120">
        <v>0</v>
      </c>
      <c r="L3120">
        <v>0</v>
      </c>
      <c r="M3120">
        <v>0</v>
      </c>
      <c r="N3120">
        <v>0</v>
      </c>
      <c r="P3120">
        <v>0</v>
      </c>
      <c r="Q3120">
        <v>0</v>
      </c>
      <c r="R3120">
        <v>0</v>
      </c>
      <c r="S3120" t="s">
        <v>223</v>
      </c>
      <c r="T3120">
        <v>0</v>
      </c>
      <c r="U3120" t="s">
        <v>11074</v>
      </c>
      <c r="V3120" t="s">
        <v>455</v>
      </c>
      <c r="W3120" t="s">
        <v>225</v>
      </c>
      <c r="Y3120">
        <v>0</v>
      </c>
      <c r="AB3120">
        <v>0</v>
      </c>
      <c r="AC3120">
        <v>0</v>
      </c>
      <c r="AD3120">
        <v>0</v>
      </c>
      <c r="AE3120">
        <v>0</v>
      </c>
      <c r="AF3120">
        <v>0</v>
      </c>
      <c r="AQ3120">
        <v>1</v>
      </c>
      <c r="AR3120">
        <f t="shared" si="48"/>
        <v>0</v>
      </c>
      <c r="AS3120">
        <v>1</v>
      </c>
      <c r="AT3120" t="s">
        <v>133</v>
      </c>
      <c r="AU3120">
        <v>42</v>
      </c>
    </row>
    <row r="3121" spans="1:47">
      <c r="A3121" t="s">
        <v>11078</v>
      </c>
      <c r="C3121">
        <v>310</v>
      </c>
      <c r="D3121" t="s">
        <v>11079</v>
      </c>
      <c r="E3121">
        <v>101</v>
      </c>
      <c r="F3121" t="s">
        <v>11080</v>
      </c>
      <c r="G3121" t="s">
        <v>422</v>
      </c>
      <c r="H3121" t="s">
        <v>220</v>
      </c>
      <c r="I3121" t="s">
        <v>11081</v>
      </c>
      <c r="J3121">
        <v>0.77619000000000005</v>
      </c>
      <c r="K3121">
        <v>1</v>
      </c>
      <c r="L3121">
        <v>1</v>
      </c>
      <c r="M3121">
        <v>1</v>
      </c>
      <c r="N3121">
        <v>1</v>
      </c>
      <c r="O3121" t="s">
        <v>225</v>
      </c>
      <c r="P3121">
        <v>0</v>
      </c>
      <c r="Q3121">
        <v>1</v>
      </c>
      <c r="R3121">
        <v>15800</v>
      </c>
      <c r="S3121" t="s">
        <v>223</v>
      </c>
      <c r="T3121">
        <v>15800</v>
      </c>
      <c r="U3121" t="s">
        <v>11078</v>
      </c>
      <c r="V3121" t="s">
        <v>455</v>
      </c>
      <c r="W3121" t="s">
        <v>225</v>
      </c>
      <c r="X3121" t="s">
        <v>225</v>
      </c>
      <c r="Y3121">
        <v>15800</v>
      </c>
      <c r="AB3121">
        <v>1</v>
      </c>
      <c r="AC3121">
        <v>1</v>
      </c>
      <c r="AD3121">
        <v>3</v>
      </c>
      <c r="AE3121">
        <v>960</v>
      </c>
      <c r="AF3121">
        <v>1</v>
      </c>
      <c r="AQ3121">
        <v>1</v>
      </c>
      <c r="AR3121">
        <f t="shared" si="48"/>
        <v>9.68</v>
      </c>
      <c r="AS3121">
        <v>1</v>
      </c>
      <c r="AT3121" t="s">
        <v>133</v>
      </c>
      <c r="AU3121">
        <v>42</v>
      </c>
    </row>
    <row r="3122" spans="1:47">
      <c r="A3122" t="s">
        <v>11082</v>
      </c>
      <c r="C3122">
        <v>310</v>
      </c>
      <c r="D3122" t="s">
        <v>11083</v>
      </c>
      <c r="E3122">
        <v>130</v>
      </c>
      <c r="F3122" t="s">
        <v>10883</v>
      </c>
      <c r="G3122" t="s">
        <v>422</v>
      </c>
      <c r="H3122" t="s">
        <v>2642</v>
      </c>
      <c r="I3122" t="s">
        <v>11084</v>
      </c>
      <c r="J3122">
        <v>3.4553199999999999</v>
      </c>
      <c r="K3122">
        <v>0</v>
      </c>
      <c r="L3122">
        <v>0</v>
      </c>
      <c r="M3122">
        <v>0</v>
      </c>
      <c r="N3122">
        <v>0</v>
      </c>
      <c r="P3122">
        <v>0</v>
      </c>
      <c r="Q3122">
        <v>0</v>
      </c>
      <c r="R3122">
        <v>0</v>
      </c>
      <c r="S3122" t="s">
        <v>223</v>
      </c>
      <c r="T3122">
        <v>0</v>
      </c>
      <c r="U3122" t="s">
        <v>11082</v>
      </c>
      <c r="V3122" t="s">
        <v>455</v>
      </c>
      <c r="W3122" t="s">
        <v>225</v>
      </c>
      <c r="Y3122">
        <v>0</v>
      </c>
      <c r="AB3122">
        <v>0</v>
      </c>
      <c r="AC3122">
        <v>0</v>
      </c>
      <c r="AD3122">
        <v>0</v>
      </c>
      <c r="AE3122">
        <v>0</v>
      </c>
      <c r="AF3122">
        <v>0</v>
      </c>
      <c r="AQ3122">
        <v>1</v>
      </c>
      <c r="AR3122">
        <f t="shared" si="48"/>
        <v>0</v>
      </c>
      <c r="AS3122">
        <v>1</v>
      </c>
      <c r="AT3122" t="s">
        <v>133</v>
      </c>
      <c r="AU3122">
        <v>42</v>
      </c>
    </row>
    <row r="3123" spans="1:47">
      <c r="A3123" t="s">
        <v>92</v>
      </c>
      <c r="C3123">
        <v>310</v>
      </c>
      <c r="E3123">
        <v>0</v>
      </c>
      <c r="J3123">
        <v>1.85541</v>
      </c>
      <c r="K3123">
        <v>0</v>
      </c>
      <c r="L3123">
        <v>0</v>
      </c>
      <c r="M3123">
        <v>0</v>
      </c>
      <c r="N3123">
        <v>0</v>
      </c>
      <c r="P3123">
        <v>0</v>
      </c>
      <c r="Q3123">
        <v>0</v>
      </c>
      <c r="R3123">
        <v>0</v>
      </c>
      <c r="S3123" t="s">
        <v>249</v>
      </c>
      <c r="T3123">
        <v>0</v>
      </c>
      <c r="Y3123">
        <v>0</v>
      </c>
      <c r="AB3123">
        <v>0</v>
      </c>
      <c r="AC3123">
        <v>0</v>
      </c>
      <c r="AD3123">
        <v>0</v>
      </c>
      <c r="AE3123">
        <v>0</v>
      </c>
      <c r="AF3123">
        <v>0</v>
      </c>
      <c r="AQ3123">
        <v>0</v>
      </c>
      <c r="AR3123">
        <f t="shared" si="48"/>
        <v>0</v>
      </c>
      <c r="AS3123">
        <v>1</v>
      </c>
      <c r="AT3123" t="s">
        <v>133</v>
      </c>
      <c r="AU3123">
        <v>42</v>
      </c>
    </row>
    <row r="3124" spans="1:47">
      <c r="A3124" t="s">
        <v>11085</v>
      </c>
      <c r="C3124">
        <v>310</v>
      </c>
      <c r="D3124" t="s">
        <v>11086</v>
      </c>
      <c r="E3124">
        <v>132</v>
      </c>
      <c r="F3124" t="s">
        <v>11087</v>
      </c>
      <c r="G3124" t="s">
        <v>422</v>
      </c>
      <c r="H3124" t="s">
        <v>260</v>
      </c>
      <c r="I3124" t="s">
        <v>11088</v>
      </c>
      <c r="J3124">
        <v>0.2485</v>
      </c>
      <c r="K3124">
        <v>0</v>
      </c>
      <c r="L3124">
        <v>0</v>
      </c>
      <c r="M3124">
        <v>0</v>
      </c>
      <c r="N3124">
        <v>0</v>
      </c>
      <c r="P3124">
        <v>0</v>
      </c>
      <c r="Q3124">
        <v>0</v>
      </c>
      <c r="R3124">
        <v>0</v>
      </c>
      <c r="S3124" t="s">
        <v>223</v>
      </c>
      <c r="T3124">
        <v>0</v>
      </c>
      <c r="U3124" t="s">
        <v>11085</v>
      </c>
      <c r="V3124" t="s">
        <v>455</v>
      </c>
      <c r="W3124" t="s">
        <v>225</v>
      </c>
      <c r="Y3124">
        <v>0</v>
      </c>
      <c r="AB3124">
        <v>0</v>
      </c>
      <c r="AC3124">
        <v>0</v>
      </c>
      <c r="AD3124">
        <v>0</v>
      </c>
      <c r="AE3124">
        <v>0</v>
      </c>
      <c r="AF3124">
        <v>0</v>
      </c>
      <c r="AQ3124">
        <v>1</v>
      </c>
      <c r="AR3124">
        <f t="shared" si="48"/>
        <v>0</v>
      </c>
      <c r="AS3124">
        <v>1</v>
      </c>
      <c r="AT3124" t="s">
        <v>133</v>
      </c>
      <c r="AU3124">
        <v>42</v>
      </c>
    </row>
    <row r="3125" spans="1:47">
      <c r="A3125" t="s">
        <v>11089</v>
      </c>
      <c r="C3125">
        <v>310</v>
      </c>
      <c r="D3125" t="s">
        <v>11090</v>
      </c>
      <c r="E3125">
        <v>101</v>
      </c>
      <c r="F3125" t="s">
        <v>11091</v>
      </c>
      <c r="G3125" t="s">
        <v>422</v>
      </c>
      <c r="H3125" t="s">
        <v>220</v>
      </c>
      <c r="I3125" t="s">
        <v>11092</v>
      </c>
      <c r="J3125">
        <v>0.79193999999999998</v>
      </c>
      <c r="K3125">
        <v>1</v>
      </c>
      <c r="L3125">
        <v>1</v>
      </c>
      <c r="M3125">
        <v>1</v>
      </c>
      <c r="N3125">
        <v>1</v>
      </c>
      <c r="O3125" t="s">
        <v>225</v>
      </c>
      <c r="P3125">
        <v>0</v>
      </c>
      <c r="Q3125">
        <v>1</v>
      </c>
      <c r="R3125">
        <v>6600</v>
      </c>
      <c r="S3125" t="s">
        <v>223</v>
      </c>
      <c r="T3125">
        <v>6600</v>
      </c>
      <c r="U3125" t="s">
        <v>11089</v>
      </c>
      <c r="V3125" t="s">
        <v>455</v>
      </c>
      <c r="W3125" t="s">
        <v>225</v>
      </c>
      <c r="X3125" t="s">
        <v>225</v>
      </c>
      <c r="Y3125">
        <v>6600</v>
      </c>
      <c r="AB3125">
        <v>1</v>
      </c>
      <c r="AC3125">
        <v>1</v>
      </c>
      <c r="AD3125">
        <v>3</v>
      </c>
      <c r="AE3125">
        <v>1036</v>
      </c>
      <c r="AF3125">
        <v>1</v>
      </c>
      <c r="AQ3125">
        <v>1</v>
      </c>
      <c r="AR3125">
        <f t="shared" si="48"/>
        <v>9.68</v>
      </c>
      <c r="AS3125">
        <v>1</v>
      </c>
      <c r="AT3125" t="s">
        <v>133</v>
      </c>
      <c r="AU3125">
        <v>42</v>
      </c>
    </row>
    <row r="3126" spans="1:47">
      <c r="A3126" t="s">
        <v>11093</v>
      </c>
      <c r="C3126">
        <v>310</v>
      </c>
      <c r="D3126" t="s">
        <v>11094</v>
      </c>
      <c r="E3126">
        <v>101</v>
      </c>
      <c r="F3126" t="s">
        <v>11095</v>
      </c>
      <c r="G3126" t="s">
        <v>422</v>
      </c>
      <c r="H3126" t="s">
        <v>220</v>
      </c>
      <c r="I3126" t="s">
        <v>11096</v>
      </c>
      <c r="J3126">
        <v>0.31269999999999998</v>
      </c>
      <c r="K3126">
        <v>1</v>
      </c>
      <c r="L3126">
        <v>1</v>
      </c>
      <c r="M3126">
        <v>1</v>
      </c>
      <c r="N3126">
        <v>1</v>
      </c>
      <c r="O3126" t="s">
        <v>225</v>
      </c>
      <c r="P3126">
        <v>0</v>
      </c>
      <c r="Q3126">
        <v>1</v>
      </c>
      <c r="R3126">
        <v>10900</v>
      </c>
      <c r="S3126" t="s">
        <v>223</v>
      </c>
      <c r="T3126">
        <v>10900</v>
      </c>
      <c r="U3126" t="s">
        <v>11093</v>
      </c>
      <c r="V3126" t="s">
        <v>413</v>
      </c>
      <c r="W3126" t="s">
        <v>225</v>
      </c>
      <c r="X3126" t="s">
        <v>225</v>
      </c>
      <c r="Y3126">
        <v>10900</v>
      </c>
      <c r="AB3126">
        <v>1</v>
      </c>
      <c r="AC3126">
        <v>1</v>
      </c>
      <c r="AD3126">
        <v>3</v>
      </c>
      <c r="AE3126">
        <v>1286</v>
      </c>
      <c r="AF3126">
        <v>1.3</v>
      </c>
      <c r="AQ3126">
        <v>1</v>
      </c>
      <c r="AR3126">
        <f t="shared" si="48"/>
        <v>9.68</v>
      </c>
      <c r="AS3126">
        <v>1</v>
      </c>
      <c r="AT3126" t="s">
        <v>136</v>
      </c>
      <c r="AU3126">
        <v>45</v>
      </c>
    </row>
    <row r="3127" spans="1:47">
      <c r="A3127" t="s">
        <v>11097</v>
      </c>
      <c r="C3127">
        <v>310</v>
      </c>
      <c r="D3127" t="s">
        <v>11098</v>
      </c>
      <c r="E3127">
        <v>101</v>
      </c>
      <c r="F3127" t="s">
        <v>11099</v>
      </c>
      <c r="G3127" t="s">
        <v>422</v>
      </c>
      <c r="H3127" t="s">
        <v>220</v>
      </c>
      <c r="I3127" t="s">
        <v>11100</v>
      </c>
      <c r="J3127">
        <v>0.26074000000000003</v>
      </c>
      <c r="K3127">
        <v>1</v>
      </c>
      <c r="L3127">
        <v>1</v>
      </c>
      <c r="M3127">
        <v>1</v>
      </c>
      <c r="N3127">
        <v>1</v>
      </c>
      <c r="O3127" t="s">
        <v>225</v>
      </c>
      <c r="P3127">
        <v>0</v>
      </c>
      <c r="Q3127">
        <v>0</v>
      </c>
      <c r="R3127">
        <v>0</v>
      </c>
      <c r="S3127" t="s">
        <v>223</v>
      </c>
      <c r="T3127">
        <v>0</v>
      </c>
      <c r="U3127" t="s">
        <v>11097</v>
      </c>
      <c r="V3127" t="s">
        <v>413</v>
      </c>
      <c r="W3127" t="s">
        <v>225</v>
      </c>
      <c r="X3127" t="s">
        <v>225</v>
      </c>
      <c r="Y3127">
        <v>0</v>
      </c>
      <c r="AB3127">
        <v>1</v>
      </c>
      <c r="AC3127">
        <v>1</v>
      </c>
      <c r="AD3127">
        <v>4</v>
      </c>
      <c r="AE3127">
        <v>1456</v>
      </c>
      <c r="AF3127">
        <v>2</v>
      </c>
      <c r="AQ3127">
        <v>1</v>
      </c>
      <c r="AR3127">
        <f t="shared" si="48"/>
        <v>9.68</v>
      </c>
      <c r="AS3127">
        <v>1</v>
      </c>
      <c r="AT3127" t="s">
        <v>136</v>
      </c>
      <c r="AU3127">
        <v>45</v>
      </c>
    </row>
    <row r="3128" spans="1:47">
      <c r="A3128" t="s">
        <v>11101</v>
      </c>
      <c r="C3128">
        <v>310</v>
      </c>
      <c r="D3128" t="s">
        <v>11102</v>
      </c>
      <c r="E3128">
        <v>101</v>
      </c>
      <c r="F3128" t="s">
        <v>11103</v>
      </c>
      <c r="G3128" t="s">
        <v>422</v>
      </c>
      <c r="H3128" t="s">
        <v>220</v>
      </c>
      <c r="I3128" t="s">
        <v>11104</v>
      </c>
      <c r="J3128">
        <v>0.29113</v>
      </c>
      <c r="K3128">
        <v>1</v>
      </c>
      <c r="L3128">
        <v>1</v>
      </c>
      <c r="M3128">
        <v>1</v>
      </c>
      <c r="N3128">
        <v>1</v>
      </c>
      <c r="O3128" t="s">
        <v>225</v>
      </c>
      <c r="P3128">
        <v>0</v>
      </c>
      <c r="Q3128">
        <v>1</v>
      </c>
      <c r="R3128">
        <v>6300</v>
      </c>
      <c r="S3128" t="s">
        <v>223</v>
      </c>
      <c r="T3128">
        <v>6300</v>
      </c>
      <c r="U3128" t="s">
        <v>11101</v>
      </c>
      <c r="V3128" t="s">
        <v>455</v>
      </c>
      <c r="W3128" t="s">
        <v>225</v>
      </c>
      <c r="X3128" t="s">
        <v>225</v>
      </c>
      <c r="Y3128">
        <v>6300</v>
      </c>
      <c r="AB3128">
        <v>1</v>
      </c>
      <c r="AC3128">
        <v>1</v>
      </c>
      <c r="AD3128">
        <v>2</v>
      </c>
      <c r="AE3128">
        <v>1280</v>
      </c>
      <c r="AF3128">
        <v>1</v>
      </c>
      <c r="AQ3128">
        <v>1</v>
      </c>
      <c r="AR3128">
        <f t="shared" si="48"/>
        <v>9.68</v>
      </c>
      <c r="AS3128">
        <v>1</v>
      </c>
      <c r="AT3128" t="s">
        <v>136</v>
      </c>
      <c r="AU3128">
        <v>45</v>
      </c>
    </row>
    <row r="3129" spans="1:47">
      <c r="A3129" t="s">
        <v>11105</v>
      </c>
      <c r="C3129">
        <v>310</v>
      </c>
      <c r="D3129" t="s">
        <v>11106</v>
      </c>
      <c r="E3129">
        <v>101</v>
      </c>
      <c r="F3129" t="s">
        <v>11107</v>
      </c>
      <c r="G3129" t="s">
        <v>422</v>
      </c>
      <c r="H3129" t="s">
        <v>220</v>
      </c>
      <c r="I3129" t="s">
        <v>11108</v>
      </c>
      <c r="J3129">
        <v>0.50605</v>
      </c>
      <c r="K3129">
        <v>0</v>
      </c>
      <c r="L3129">
        <v>0</v>
      </c>
      <c r="M3129">
        <v>1</v>
      </c>
      <c r="N3129">
        <v>1</v>
      </c>
      <c r="O3129" t="s">
        <v>659</v>
      </c>
      <c r="P3129">
        <v>1</v>
      </c>
      <c r="Q3129">
        <v>1</v>
      </c>
      <c r="R3129">
        <v>5200</v>
      </c>
      <c r="S3129" t="s">
        <v>223</v>
      </c>
      <c r="T3129">
        <v>0</v>
      </c>
      <c r="U3129" t="s">
        <v>11105</v>
      </c>
      <c r="V3129" t="s">
        <v>933</v>
      </c>
      <c r="W3129" t="s">
        <v>659</v>
      </c>
      <c r="X3129" t="s">
        <v>659</v>
      </c>
      <c r="Y3129">
        <v>5200</v>
      </c>
      <c r="AB3129">
        <v>0</v>
      </c>
      <c r="AC3129">
        <v>0</v>
      </c>
      <c r="AD3129">
        <v>4</v>
      </c>
      <c r="AE3129">
        <v>1791</v>
      </c>
      <c r="AF3129">
        <v>1.9</v>
      </c>
      <c r="AQ3129">
        <v>2</v>
      </c>
      <c r="AR3129">
        <f t="shared" si="48"/>
        <v>0</v>
      </c>
      <c r="AS3129">
        <v>1</v>
      </c>
      <c r="AT3129" t="s">
        <v>135</v>
      </c>
      <c r="AU3129">
        <v>44</v>
      </c>
    </row>
    <row r="3130" spans="1:47">
      <c r="A3130" t="s">
        <v>11109</v>
      </c>
      <c r="C3130">
        <v>310</v>
      </c>
      <c r="D3130" t="s">
        <v>11110</v>
      </c>
      <c r="E3130">
        <v>101</v>
      </c>
      <c r="F3130" t="s">
        <v>11111</v>
      </c>
      <c r="G3130" t="s">
        <v>422</v>
      </c>
      <c r="H3130" t="s">
        <v>220</v>
      </c>
      <c r="I3130" t="s">
        <v>11112</v>
      </c>
      <c r="J3130">
        <v>0.27006000000000002</v>
      </c>
      <c r="K3130">
        <v>1</v>
      </c>
      <c r="L3130">
        <v>1</v>
      </c>
      <c r="M3130">
        <v>1</v>
      </c>
      <c r="N3130">
        <v>1</v>
      </c>
      <c r="O3130" t="s">
        <v>225</v>
      </c>
      <c r="P3130">
        <v>0</v>
      </c>
      <c r="Q3130">
        <v>1</v>
      </c>
      <c r="R3130">
        <v>1300</v>
      </c>
      <c r="S3130" t="s">
        <v>223</v>
      </c>
      <c r="T3130">
        <v>1300</v>
      </c>
      <c r="U3130" t="s">
        <v>11109</v>
      </c>
      <c r="V3130" t="s">
        <v>413</v>
      </c>
      <c r="W3130" t="s">
        <v>225</v>
      </c>
      <c r="X3130" t="s">
        <v>225</v>
      </c>
      <c r="Y3130">
        <v>1300</v>
      </c>
      <c r="AB3130">
        <v>1</v>
      </c>
      <c r="AC3130">
        <v>1</v>
      </c>
      <c r="AD3130">
        <v>2</v>
      </c>
      <c r="AE3130">
        <v>587</v>
      </c>
      <c r="AF3130">
        <v>1</v>
      </c>
      <c r="AQ3130">
        <v>2</v>
      </c>
      <c r="AR3130">
        <f t="shared" si="48"/>
        <v>9.68</v>
      </c>
      <c r="AS3130">
        <v>1</v>
      </c>
      <c r="AT3130" t="s">
        <v>136</v>
      </c>
      <c r="AU3130">
        <v>45</v>
      </c>
    </row>
    <row r="3131" spans="1:47">
      <c r="A3131" t="s">
        <v>11113</v>
      </c>
      <c r="C3131">
        <v>310</v>
      </c>
      <c r="D3131" t="s">
        <v>11114</v>
      </c>
      <c r="E3131">
        <v>101</v>
      </c>
      <c r="F3131" t="s">
        <v>10981</v>
      </c>
      <c r="G3131" t="s">
        <v>422</v>
      </c>
      <c r="H3131" t="s">
        <v>220</v>
      </c>
      <c r="I3131" t="s">
        <v>11115</v>
      </c>
      <c r="J3131">
        <v>0.19830999999999999</v>
      </c>
      <c r="K3131">
        <v>1</v>
      </c>
      <c r="L3131">
        <v>1</v>
      </c>
      <c r="M3131">
        <v>1</v>
      </c>
      <c r="N3131">
        <v>1</v>
      </c>
      <c r="O3131" t="s">
        <v>225</v>
      </c>
      <c r="P3131">
        <v>0</v>
      </c>
      <c r="Q3131">
        <v>1</v>
      </c>
      <c r="R3131">
        <v>11600</v>
      </c>
      <c r="S3131" t="s">
        <v>223</v>
      </c>
      <c r="T3131">
        <v>11600</v>
      </c>
      <c r="U3131" t="s">
        <v>11113</v>
      </c>
      <c r="V3131" t="s">
        <v>455</v>
      </c>
      <c r="W3131" t="s">
        <v>225</v>
      </c>
      <c r="X3131" t="s">
        <v>225</v>
      </c>
      <c r="Y3131">
        <v>11600</v>
      </c>
      <c r="AB3131">
        <v>1</v>
      </c>
      <c r="AC3131">
        <v>1</v>
      </c>
      <c r="AD3131">
        <v>3</v>
      </c>
      <c r="AE3131">
        <v>1416</v>
      </c>
      <c r="AF3131">
        <v>1.5</v>
      </c>
      <c r="AQ3131">
        <v>1</v>
      </c>
      <c r="AR3131">
        <f t="shared" si="48"/>
        <v>9.68</v>
      </c>
      <c r="AS3131">
        <v>1</v>
      </c>
      <c r="AT3131" t="s">
        <v>136</v>
      </c>
      <c r="AU3131">
        <v>45</v>
      </c>
    </row>
    <row r="3132" spans="1:47">
      <c r="A3132" t="s">
        <v>11116</v>
      </c>
      <c r="C3132">
        <v>310</v>
      </c>
      <c r="D3132" t="s">
        <v>11117</v>
      </c>
      <c r="E3132">
        <v>101</v>
      </c>
      <c r="F3132" t="s">
        <v>11118</v>
      </c>
      <c r="G3132" t="s">
        <v>422</v>
      </c>
      <c r="H3132" t="s">
        <v>220</v>
      </c>
      <c r="I3132" t="s">
        <v>11119</v>
      </c>
      <c r="J3132">
        <v>0.74941999999999998</v>
      </c>
      <c r="K3132">
        <v>1</v>
      </c>
      <c r="L3132">
        <v>1</v>
      </c>
      <c r="M3132">
        <v>1</v>
      </c>
      <c r="N3132">
        <v>1</v>
      </c>
      <c r="O3132" t="s">
        <v>225</v>
      </c>
      <c r="P3132">
        <v>0</v>
      </c>
      <c r="Q3132">
        <v>1</v>
      </c>
      <c r="R3132">
        <v>9200</v>
      </c>
      <c r="S3132" t="s">
        <v>223</v>
      </c>
      <c r="T3132">
        <v>9200</v>
      </c>
      <c r="U3132" t="s">
        <v>11116</v>
      </c>
      <c r="V3132" t="s">
        <v>455</v>
      </c>
      <c r="W3132" t="s">
        <v>225</v>
      </c>
      <c r="X3132" t="s">
        <v>225</v>
      </c>
      <c r="Y3132">
        <v>9200</v>
      </c>
      <c r="AB3132">
        <v>1</v>
      </c>
      <c r="AC3132">
        <v>1</v>
      </c>
      <c r="AD3132">
        <v>3</v>
      </c>
      <c r="AE3132">
        <v>1550</v>
      </c>
      <c r="AF3132">
        <v>1.9</v>
      </c>
      <c r="AQ3132">
        <v>1</v>
      </c>
      <c r="AR3132">
        <f t="shared" si="48"/>
        <v>9.68</v>
      </c>
      <c r="AS3132">
        <v>1</v>
      </c>
      <c r="AT3132" t="s">
        <v>133</v>
      </c>
      <c r="AU3132">
        <v>42</v>
      </c>
    </row>
    <row r="3133" spans="1:47">
      <c r="A3133" t="s">
        <v>11120</v>
      </c>
      <c r="C3133">
        <v>310</v>
      </c>
      <c r="D3133" t="s">
        <v>11121</v>
      </c>
      <c r="E3133">
        <v>101</v>
      </c>
      <c r="F3133" t="s">
        <v>11122</v>
      </c>
      <c r="G3133" t="s">
        <v>422</v>
      </c>
      <c r="H3133" t="s">
        <v>220</v>
      </c>
      <c r="I3133" t="s">
        <v>11123</v>
      </c>
      <c r="J3133">
        <v>0.53525999999999996</v>
      </c>
      <c r="K3133">
        <v>0</v>
      </c>
      <c r="L3133">
        <v>0</v>
      </c>
      <c r="M3133">
        <v>1</v>
      </c>
      <c r="N3133">
        <v>1</v>
      </c>
      <c r="O3133" t="s">
        <v>659</v>
      </c>
      <c r="P3133">
        <v>1</v>
      </c>
      <c r="Q3133">
        <v>1</v>
      </c>
      <c r="R3133">
        <v>7700</v>
      </c>
      <c r="S3133" t="s">
        <v>223</v>
      </c>
      <c r="T3133">
        <v>0</v>
      </c>
      <c r="U3133" t="s">
        <v>11120</v>
      </c>
      <c r="V3133" t="s">
        <v>933</v>
      </c>
      <c r="W3133" t="s">
        <v>659</v>
      </c>
      <c r="X3133" t="s">
        <v>659</v>
      </c>
      <c r="Y3133">
        <v>7700</v>
      </c>
      <c r="AB3133">
        <v>0</v>
      </c>
      <c r="AC3133">
        <v>0</v>
      </c>
      <c r="AD3133">
        <v>5</v>
      </c>
      <c r="AE3133">
        <v>1716</v>
      </c>
      <c r="AF3133">
        <v>2</v>
      </c>
      <c r="AQ3133">
        <v>0</v>
      </c>
      <c r="AR3133">
        <f t="shared" si="48"/>
        <v>0</v>
      </c>
      <c r="AS3133">
        <v>1</v>
      </c>
      <c r="AT3133" t="s">
        <v>134</v>
      </c>
      <c r="AU3133">
        <v>43</v>
      </c>
    </row>
    <row r="3134" spans="1:47">
      <c r="A3134" t="s">
        <v>11124</v>
      </c>
      <c r="C3134">
        <v>310</v>
      </c>
      <c r="D3134" t="s">
        <v>11125</v>
      </c>
      <c r="E3134">
        <v>101</v>
      </c>
      <c r="F3134" t="s">
        <v>11126</v>
      </c>
      <c r="G3134" t="s">
        <v>422</v>
      </c>
      <c r="H3134" t="s">
        <v>220</v>
      </c>
      <c r="I3134" t="s">
        <v>11127</v>
      </c>
      <c r="J3134">
        <v>0.24812999999999999</v>
      </c>
      <c r="K3134">
        <v>0</v>
      </c>
      <c r="L3134">
        <v>0</v>
      </c>
      <c r="M3134">
        <v>1</v>
      </c>
      <c r="N3134">
        <v>1</v>
      </c>
      <c r="O3134" t="s">
        <v>659</v>
      </c>
      <c r="P3134">
        <v>1</v>
      </c>
      <c r="Q3134">
        <v>1</v>
      </c>
      <c r="R3134">
        <v>13000</v>
      </c>
      <c r="S3134" t="s">
        <v>223</v>
      </c>
      <c r="T3134">
        <v>0</v>
      </c>
      <c r="U3134" t="s">
        <v>11124</v>
      </c>
      <c r="V3134" t="s">
        <v>933</v>
      </c>
      <c r="W3134" t="s">
        <v>659</v>
      </c>
      <c r="X3134" t="s">
        <v>659</v>
      </c>
      <c r="Y3134">
        <v>13000</v>
      </c>
      <c r="AB3134">
        <v>0</v>
      </c>
      <c r="AC3134">
        <v>0</v>
      </c>
      <c r="AD3134">
        <v>4</v>
      </c>
      <c r="AE3134">
        <v>2012</v>
      </c>
      <c r="AF3134">
        <v>2</v>
      </c>
      <c r="AQ3134">
        <v>1</v>
      </c>
      <c r="AR3134">
        <f t="shared" si="48"/>
        <v>0</v>
      </c>
      <c r="AS3134">
        <v>1</v>
      </c>
      <c r="AT3134" t="s">
        <v>133</v>
      </c>
      <c r="AU3134">
        <v>42</v>
      </c>
    </row>
    <row r="3135" spans="1:47">
      <c r="A3135" t="s">
        <v>11128</v>
      </c>
      <c r="C3135">
        <v>310</v>
      </c>
      <c r="D3135" t="s">
        <v>11129</v>
      </c>
      <c r="E3135">
        <v>906</v>
      </c>
      <c r="F3135" t="s">
        <v>11130</v>
      </c>
      <c r="G3135" t="s">
        <v>422</v>
      </c>
      <c r="H3135" t="s">
        <v>1046</v>
      </c>
      <c r="I3135" t="s">
        <v>11131</v>
      </c>
      <c r="J3135">
        <v>0.72450000000000003</v>
      </c>
      <c r="K3135">
        <v>0</v>
      </c>
      <c r="L3135">
        <v>0</v>
      </c>
      <c r="M3135">
        <v>1</v>
      </c>
      <c r="N3135">
        <v>1</v>
      </c>
      <c r="O3135" t="s">
        <v>659</v>
      </c>
      <c r="P3135">
        <v>1</v>
      </c>
      <c r="Q3135">
        <v>1</v>
      </c>
      <c r="R3135">
        <v>18500</v>
      </c>
      <c r="S3135" t="s">
        <v>223</v>
      </c>
      <c r="T3135">
        <v>0</v>
      </c>
      <c r="U3135" t="s">
        <v>11128</v>
      </c>
      <c r="V3135" t="s">
        <v>933</v>
      </c>
      <c r="W3135" t="s">
        <v>659</v>
      </c>
      <c r="X3135" t="s">
        <v>659</v>
      </c>
      <c r="Y3135">
        <v>18500</v>
      </c>
      <c r="AB3135">
        <v>0</v>
      </c>
      <c r="AC3135">
        <v>0</v>
      </c>
      <c r="AD3135">
        <v>8</v>
      </c>
      <c r="AE3135">
        <v>3796</v>
      </c>
      <c r="AF3135">
        <v>2</v>
      </c>
      <c r="AQ3135">
        <v>1</v>
      </c>
      <c r="AR3135">
        <f t="shared" si="48"/>
        <v>0</v>
      </c>
      <c r="AS3135">
        <v>1</v>
      </c>
      <c r="AT3135" t="s">
        <v>134</v>
      </c>
      <c r="AU3135">
        <v>43</v>
      </c>
    </row>
    <row r="3136" spans="1:47">
      <c r="A3136" t="s">
        <v>11132</v>
      </c>
      <c r="C3136">
        <v>310</v>
      </c>
      <c r="D3136" t="s">
        <v>11133</v>
      </c>
      <c r="E3136">
        <v>101</v>
      </c>
      <c r="F3136" t="s">
        <v>11134</v>
      </c>
      <c r="G3136" t="s">
        <v>422</v>
      </c>
      <c r="H3136" t="s">
        <v>220</v>
      </c>
      <c r="I3136" t="s">
        <v>11135</v>
      </c>
      <c r="J3136">
        <v>0.21701999999999999</v>
      </c>
      <c r="K3136">
        <v>1</v>
      </c>
      <c r="L3136">
        <v>1</v>
      </c>
      <c r="M3136">
        <v>1</v>
      </c>
      <c r="N3136">
        <v>1</v>
      </c>
      <c r="O3136" t="s">
        <v>225</v>
      </c>
      <c r="P3136">
        <v>0</v>
      </c>
      <c r="Q3136">
        <v>1</v>
      </c>
      <c r="R3136">
        <v>5900</v>
      </c>
      <c r="S3136" t="s">
        <v>223</v>
      </c>
      <c r="T3136">
        <v>5900</v>
      </c>
      <c r="U3136" t="s">
        <v>11132</v>
      </c>
      <c r="V3136" t="s">
        <v>413</v>
      </c>
      <c r="W3136" t="s">
        <v>225</v>
      </c>
      <c r="X3136" t="s">
        <v>225</v>
      </c>
      <c r="Y3136">
        <v>5900</v>
      </c>
      <c r="AB3136">
        <v>1</v>
      </c>
      <c r="AC3136">
        <v>1</v>
      </c>
      <c r="AD3136">
        <v>3</v>
      </c>
      <c r="AE3136">
        <v>1376</v>
      </c>
      <c r="AF3136">
        <v>2</v>
      </c>
      <c r="AQ3136">
        <v>1</v>
      </c>
      <c r="AR3136">
        <f t="shared" si="48"/>
        <v>9.68</v>
      </c>
      <c r="AS3136">
        <v>1</v>
      </c>
      <c r="AT3136" t="s">
        <v>136</v>
      </c>
      <c r="AU3136">
        <v>45</v>
      </c>
    </row>
    <row r="3137" spans="1:47">
      <c r="A3137" t="s">
        <v>11136</v>
      </c>
      <c r="C3137">
        <v>310</v>
      </c>
      <c r="D3137" t="s">
        <v>11137</v>
      </c>
      <c r="E3137">
        <v>132</v>
      </c>
      <c r="F3137" t="s">
        <v>9216</v>
      </c>
      <c r="G3137" t="s">
        <v>422</v>
      </c>
      <c r="H3137" t="s">
        <v>260</v>
      </c>
      <c r="I3137" t="s">
        <v>11138</v>
      </c>
      <c r="J3137">
        <v>8.7129999999999999E-2</v>
      </c>
      <c r="K3137">
        <v>0</v>
      </c>
      <c r="L3137">
        <v>0</v>
      </c>
      <c r="M3137">
        <v>0</v>
      </c>
      <c r="N3137">
        <v>0</v>
      </c>
      <c r="P3137">
        <v>0</v>
      </c>
      <c r="Q3137">
        <v>0</v>
      </c>
      <c r="R3137">
        <v>0</v>
      </c>
      <c r="S3137" t="s">
        <v>223</v>
      </c>
      <c r="T3137">
        <v>0</v>
      </c>
      <c r="U3137" t="s">
        <v>11136</v>
      </c>
      <c r="Y3137">
        <v>0</v>
      </c>
      <c r="AB3137">
        <v>0</v>
      </c>
      <c r="AC3137">
        <v>0</v>
      </c>
      <c r="AD3137">
        <v>0</v>
      </c>
      <c r="AE3137">
        <v>0</v>
      </c>
      <c r="AF3137">
        <v>0</v>
      </c>
      <c r="AQ3137">
        <v>1</v>
      </c>
      <c r="AR3137">
        <f t="shared" si="48"/>
        <v>0</v>
      </c>
      <c r="AS3137">
        <v>1</v>
      </c>
      <c r="AT3137" t="s">
        <v>135</v>
      </c>
      <c r="AU3137">
        <v>44</v>
      </c>
    </row>
    <row r="3138" spans="1:47">
      <c r="A3138" t="s">
        <v>11139</v>
      </c>
      <c r="C3138">
        <v>310</v>
      </c>
      <c r="D3138" t="s">
        <v>11140</v>
      </c>
      <c r="E3138">
        <v>903</v>
      </c>
      <c r="F3138" t="s">
        <v>821</v>
      </c>
      <c r="G3138" t="s">
        <v>219</v>
      </c>
      <c r="H3138" t="s">
        <v>11141</v>
      </c>
      <c r="I3138" t="s">
        <v>11142</v>
      </c>
      <c r="J3138">
        <v>5.8522499999999997</v>
      </c>
      <c r="K3138">
        <v>0</v>
      </c>
      <c r="L3138">
        <v>0</v>
      </c>
      <c r="M3138">
        <v>0</v>
      </c>
      <c r="N3138">
        <v>0</v>
      </c>
      <c r="P3138">
        <v>0</v>
      </c>
      <c r="Q3138">
        <v>0</v>
      </c>
      <c r="R3138">
        <v>0</v>
      </c>
      <c r="S3138" t="s">
        <v>223</v>
      </c>
      <c r="T3138">
        <v>0</v>
      </c>
      <c r="U3138" t="s">
        <v>11139</v>
      </c>
      <c r="Y3138">
        <v>0</v>
      </c>
      <c r="AB3138">
        <v>0</v>
      </c>
      <c r="AC3138">
        <v>0</v>
      </c>
      <c r="AD3138">
        <v>0</v>
      </c>
      <c r="AE3138">
        <v>139335</v>
      </c>
      <c r="AF3138">
        <v>2</v>
      </c>
      <c r="AQ3138">
        <v>1</v>
      </c>
      <c r="AR3138">
        <f t="shared" ref="AR3138:AR3201" si="49">AB3138*9.68*VLOOKUP(AU3138,atten,10,FALSE)</f>
        <v>0</v>
      </c>
      <c r="AS3138">
        <v>1</v>
      </c>
      <c r="AT3138" t="s">
        <v>134</v>
      </c>
      <c r="AU3138">
        <v>43</v>
      </c>
    </row>
    <row r="3139" spans="1:47">
      <c r="A3139" t="s">
        <v>248</v>
      </c>
      <c r="C3139">
        <v>310</v>
      </c>
      <c r="E3139">
        <v>0</v>
      </c>
      <c r="J3139">
        <v>4.6269999999999999E-2</v>
      </c>
      <c r="K3139">
        <v>0</v>
      </c>
      <c r="L3139">
        <v>0</v>
      </c>
      <c r="M3139">
        <v>0</v>
      </c>
      <c r="N3139">
        <v>0</v>
      </c>
      <c r="P3139">
        <v>0</v>
      </c>
      <c r="Q3139">
        <v>0</v>
      </c>
      <c r="R3139">
        <v>0</v>
      </c>
      <c r="S3139" t="s">
        <v>249</v>
      </c>
      <c r="T3139">
        <v>0</v>
      </c>
      <c r="Y3139">
        <v>0</v>
      </c>
      <c r="AB3139">
        <v>0</v>
      </c>
      <c r="AC3139">
        <v>0</v>
      </c>
      <c r="AD3139">
        <v>0</v>
      </c>
      <c r="AE3139">
        <v>0</v>
      </c>
      <c r="AF3139">
        <v>0</v>
      </c>
      <c r="AQ3139">
        <v>0</v>
      </c>
      <c r="AR3139">
        <f t="shared" si="49"/>
        <v>0</v>
      </c>
      <c r="AS3139">
        <v>1</v>
      </c>
      <c r="AT3139" t="s">
        <v>133</v>
      </c>
      <c r="AU3139">
        <v>42</v>
      </c>
    </row>
    <row r="3140" spans="1:47">
      <c r="A3140" t="s">
        <v>11143</v>
      </c>
      <c r="C3140">
        <v>310</v>
      </c>
      <c r="D3140" t="s">
        <v>11144</v>
      </c>
      <c r="E3140">
        <v>322</v>
      </c>
      <c r="F3140" t="s">
        <v>11145</v>
      </c>
      <c r="G3140" t="s">
        <v>422</v>
      </c>
      <c r="H3140" t="s">
        <v>11146</v>
      </c>
      <c r="I3140" t="s">
        <v>11147</v>
      </c>
      <c r="J3140">
        <v>2.623E-2</v>
      </c>
      <c r="K3140">
        <v>0</v>
      </c>
      <c r="L3140">
        <v>0</v>
      </c>
      <c r="M3140">
        <v>1</v>
      </c>
      <c r="N3140">
        <v>1</v>
      </c>
      <c r="O3140" t="s">
        <v>659</v>
      </c>
      <c r="P3140">
        <v>2</v>
      </c>
      <c r="Q3140">
        <v>1</v>
      </c>
      <c r="R3140">
        <v>10000</v>
      </c>
      <c r="S3140" t="s">
        <v>223</v>
      </c>
      <c r="T3140">
        <v>0</v>
      </c>
      <c r="U3140" t="s">
        <v>11143</v>
      </c>
      <c r="V3140" t="s">
        <v>933</v>
      </c>
      <c r="W3140" t="s">
        <v>659</v>
      </c>
      <c r="X3140" t="s">
        <v>659</v>
      </c>
      <c r="Y3140">
        <v>10000</v>
      </c>
      <c r="AB3140">
        <v>0</v>
      </c>
      <c r="AC3140">
        <v>0</v>
      </c>
      <c r="AD3140">
        <v>0</v>
      </c>
      <c r="AE3140">
        <v>2293</v>
      </c>
      <c r="AF3140">
        <v>1</v>
      </c>
      <c r="AQ3140">
        <v>1</v>
      </c>
      <c r="AR3140">
        <f t="shared" si="49"/>
        <v>0</v>
      </c>
      <c r="AS3140">
        <v>1</v>
      </c>
      <c r="AT3140" t="s">
        <v>135</v>
      </c>
      <c r="AU3140">
        <v>44</v>
      </c>
    </row>
    <row r="3141" spans="1:47">
      <c r="A3141" t="s">
        <v>11148</v>
      </c>
      <c r="C3141">
        <v>310</v>
      </c>
      <c r="D3141" t="s">
        <v>11149</v>
      </c>
      <c r="E3141">
        <v>101</v>
      </c>
      <c r="F3141" t="s">
        <v>11150</v>
      </c>
      <c r="G3141" t="s">
        <v>422</v>
      </c>
      <c r="H3141" t="s">
        <v>220</v>
      </c>
      <c r="I3141" t="s">
        <v>11151</v>
      </c>
      <c r="J3141">
        <v>0.33781</v>
      </c>
      <c r="K3141">
        <v>1</v>
      </c>
      <c r="L3141">
        <v>1</v>
      </c>
      <c r="M3141">
        <v>1</v>
      </c>
      <c r="N3141">
        <v>1</v>
      </c>
      <c r="O3141" t="s">
        <v>225</v>
      </c>
      <c r="P3141">
        <v>0</v>
      </c>
      <c r="Q3141">
        <v>1</v>
      </c>
      <c r="R3141">
        <v>8000</v>
      </c>
      <c r="S3141" t="s">
        <v>243</v>
      </c>
      <c r="T3141">
        <v>8000</v>
      </c>
      <c r="U3141" t="s">
        <v>11148</v>
      </c>
      <c r="V3141" t="s">
        <v>927</v>
      </c>
      <c r="W3141" t="s">
        <v>659</v>
      </c>
      <c r="X3141" t="s">
        <v>225</v>
      </c>
      <c r="Y3141">
        <v>8000</v>
      </c>
      <c r="AB3141">
        <v>1</v>
      </c>
      <c r="AC3141">
        <v>1</v>
      </c>
      <c r="AD3141">
        <v>4</v>
      </c>
      <c r="AE3141">
        <v>1423</v>
      </c>
      <c r="AF3141">
        <v>1.9</v>
      </c>
      <c r="AQ3141">
        <v>2</v>
      </c>
      <c r="AR3141">
        <f t="shared" si="49"/>
        <v>9.68</v>
      </c>
      <c r="AS3141">
        <v>1</v>
      </c>
      <c r="AT3141" t="s">
        <v>136</v>
      </c>
      <c r="AU3141">
        <v>45</v>
      </c>
    </row>
    <row r="3142" spans="1:47">
      <c r="A3142" t="s">
        <v>11152</v>
      </c>
      <c r="C3142">
        <v>310</v>
      </c>
      <c r="D3142" t="s">
        <v>11153</v>
      </c>
      <c r="E3142">
        <v>101</v>
      </c>
      <c r="F3142" t="s">
        <v>11154</v>
      </c>
      <c r="G3142" t="s">
        <v>422</v>
      </c>
      <c r="H3142" t="s">
        <v>220</v>
      </c>
      <c r="I3142" t="s">
        <v>11155</v>
      </c>
      <c r="J3142">
        <v>0.72243999999999997</v>
      </c>
      <c r="K3142">
        <v>1</v>
      </c>
      <c r="L3142">
        <v>1</v>
      </c>
      <c r="M3142">
        <v>1</v>
      </c>
      <c r="N3142">
        <v>1</v>
      </c>
      <c r="O3142" t="s">
        <v>225</v>
      </c>
      <c r="P3142">
        <v>0</v>
      </c>
      <c r="Q3142">
        <v>1</v>
      </c>
      <c r="R3142">
        <v>23900</v>
      </c>
      <c r="S3142" t="s">
        <v>223</v>
      </c>
      <c r="T3142">
        <v>23900</v>
      </c>
      <c r="U3142" t="s">
        <v>11152</v>
      </c>
      <c r="V3142" t="s">
        <v>455</v>
      </c>
      <c r="W3142" t="s">
        <v>225</v>
      </c>
      <c r="X3142" t="s">
        <v>225</v>
      </c>
      <c r="Y3142">
        <v>23900</v>
      </c>
      <c r="AB3142">
        <v>1</v>
      </c>
      <c r="AC3142">
        <v>1</v>
      </c>
      <c r="AD3142">
        <v>4</v>
      </c>
      <c r="AE3142">
        <v>1387</v>
      </c>
      <c r="AF3142">
        <v>1.75</v>
      </c>
      <c r="AQ3142">
        <v>1</v>
      </c>
      <c r="AR3142">
        <f t="shared" si="49"/>
        <v>9.68</v>
      </c>
      <c r="AS3142">
        <v>1</v>
      </c>
      <c r="AT3142" t="s">
        <v>133</v>
      </c>
      <c r="AU3142">
        <v>42</v>
      </c>
    </row>
    <row r="3143" spans="1:47">
      <c r="A3143" t="s">
        <v>11156</v>
      </c>
      <c r="C3143">
        <v>310</v>
      </c>
      <c r="D3143" t="s">
        <v>11157</v>
      </c>
      <c r="E3143">
        <v>131</v>
      </c>
      <c r="F3143" t="s">
        <v>11158</v>
      </c>
      <c r="G3143" t="s">
        <v>422</v>
      </c>
      <c r="H3143" t="s">
        <v>407</v>
      </c>
      <c r="I3143" t="s">
        <v>11159</v>
      </c>
      <c r="J3143">
        <v>2.7536900000000002</v>
      </c>
      <c r="K3143">
        <v>0</v>
      </c>
      <c r="L3143">
        <v>0</v>
      </c>
      <c r="M3143">
        <v>0</v>
      </c>
      <c r="N3143">
        <v>0</v>
      </c>
      <c r="P3143">
        <v>0</v>
      </c>
      <c r="Q3143">
        <v>0</v>
      </c>
      <c r="R3143">
        <v>0</v>
      </c>
      <c r="S3143" t="s">
        <v>223</v>
      </c>
      <c r="T3143">
        <v>0</v>
      </c>
      <c r="U3143" t="s">
        <v>11156</v>
      </c>
      <c r="V3143" t="s">
        <v>933</v>
      </c>
      <c r="W3143" t="s">
        <v>659</v>
      </c>
      <c r="Y3143">
        <v>0</v>
      </c>
      <c r="AB3143">
        <v>0</v>
      </c>
      <c r="AC3143">
        <v>0</v>
      </c>
      <c r="AD3143">
        <v>0</v>
      </c>
      <c r="AE3143">
        <v>0</v>
      </c>
      <c r="AF3143">
        <v>0</v>
      </c>
      <c r="AQ3143">
        <v>1</v>
      </c>
      <c r="AR3143">
        <f t="shared" si="49"/>
        <v>0</v>
      </c>
      <c r="AS3143">
        <v>1</v>
      </c>
      <c r="AT3143" t="s">
        <v>133</v>
      </c>
      <c r="AU3143">
        <v>42</v>
      </c>
    </row>
    <row r="3144" spans="1:47">
      <c r="A3144" t="s">
        <v>11160</v>
      </c>
      <c r="C3144">
        <v>310</v>
      </c>
      <c r="D3144" t="s">
        <v>11161</v>
      </c>
      <c r="E3144">
        <v>101</v>
      </c>
      <c r="F3144" t="s">
        <v>11034</v>
      </c>
      <c r="G3144" t="s">
        <v>422</v>
      </c>
      <c r="H3144" t="s">
        <v>220</v>
      </c>
      <c r="I3144" t="s">
        <v>11162</v>
      </c>
      <c r="J3144">
        <v>0.16356999999999999</v>
      </c>
      <c r="K3144">
        <v>0</v>
      </c>
      <c r="L3144">
        <v>0</v>
      </c>
      <c r="M3144">
        <v>1</v>
      </c>
      <c r="N3144">
        <v>1</v>
      </c>
      <c r="O3144" t="s">
        <v>659</v>
      </c>
      <c r="P3144">
        <v>1</v>
      </c>
      <c r="Q3144">
        <v>1</v>
      </c>
      <c r="R3144">
        <v>8800</v>
      </c>
      <c r="S3144" t="s">
        <v>223</v>
      </c>
      <c r="T3144">
        <v>0</v>
      </c>
      <c r="U3144" t="s">
        <v>11160</v>
      </c>
      <c r="V3144" t="s">
        <v>933</v>
      </c>
      <c r="W3144" t="s">
        <v>659</v>
      </c>
      <c r="X3144" t="s">
        <v>659</v>
      </c>
      <c r="Y3144">
        <v>8800</v>
      </c>
      <c r="AB3144">
        <v>0</v>
      </c>
      <c r="AC3144">
        <v>0</v>
      </c>
      <c r="AD3144">
        <v>4</v>
      </c>
      <c r="AE3144">
        <v>1787</v>
      </c>
      <c r="AF3144">
        <v>1.9</v>
      </c>
      <c r="AQ3144">
        <v>1</v>
      </c>
      <c r="AR3144">
        <f t="shared" si="49"/>
        <v>0</v>
      </c>
      <c r="AS3144">
        <v>1</v>
      </c>
      <c r="AT3144" t="s">
        <v>134</v>
      </c>
      <c r="AU3144">
        <v>43</v>
      </c>
    </row>
    <row r="3145" spans="1:47">
      <c r="A3145" t="s">
        <v>11163</v>
      </c>
      <c r="C3145">
        <v>310</v>
      </c>
      <c r="D3145" t="s">
        <v>11164</v>
      </c>
      <c r="E3145">
        <v>131</v>
      </c>
      <c r="F3145" t="s">
        <v>11165</v>
      </c>
      <c r="G3145" t="s">
        <v>422</v>
      </c>
      <c r="H3145" t="s">
        <v>407</v>
      </c>
      <c r="I3145" t="s">
        <v>11166</v>
      </c>
      <c r="J3145">
        <v>1.2220299999999999</v>
      </c>
      <c r="K3145">
        <v>0</v>
      </c>
      <c r="L3145">
        <v>0</v>
      </c>
      <c r="M3145">
        <v>0</v>
      </c>
      <c r="N3145">
        <v>0</v>
      </c>
      <c r="P3145">
        <v>0</v>
      </c>
      <c r="Q3145">
        <v>0</v>
      </c>
      <c r="R3145">
        <v>0</v>
      </c>
      <c r="S3145" t="s">
        <v>223</v>
      </c>
      <c r="T3145">
        <v>0</v>
      </c>
      <c r="U3145" t="s">
        <v>11163</v>
      </c>
      <c r="V3145" t="s">
        <v>933</v>
      </c>
      <c r="W3145" t="s">
        <v>659</v>
      </c>
      <c r="Y3145">
        <v>0</v>
      </c>
      <c r="AB3145">
        <v>0</v>
      </c>
      <c r="AC3145">
        <v>0</v>
      </c>
      <c r="AD3145">
        <v>0</v>
      </c>
      <c r="AE3145">
        <v>0</v>
      </c>
      <c r="AF3145">
        <v>0</v>
      </c>
      <c r="AQ3145">
        <v>1</v>
      </c>
      <c r="AR3145">
        <f t="shared" si="49"/>
        <v>0</v>
      </c>
      <c r="AS3145">
        <v>1</v>
      </c>
      <c r="AT3145" t="s">
        <v>133</v>
      </c>
      <c r="AU3145">
        <v>42</v>
      </c>
    </row>
    <row r="3146" spans="1:47">
      <c r="A3146" t="s">
        <v>11167</v>
      </c>
      <c r="C3146">
        <v>310</v>
      </c>
      <c r="D3146" t="s">
        <v>11168</v>
      </c>
      <c r="E3146">
        <v>340</v>
      </c>
      <c r="F3146" t="s">
        <v>11169</v>
      </c>
      <c r="G3146" t="s">
        <v>10704</v>
      </c>
      <c r="H3146" t="s">
        <v>2199</v>
      </c>
      <c r="I3146" t="s">
        <v>11170</v>
      </c>
      <c r="J3146">
        <v>0.29609999999999997</v>
      </c>
      <c r="K3146">
        <v>0</v>
      </c>
      <c r="L3146">
        <v>0</v>
      </c>
      <c r="M3146">
        <v>1</v>
      </c>
      <c r="N3146">
        <v>1</v>
      </c>
      <c r="O3146" t="s">
        <v>659</v>
      </c>
      <c r="P3146">
        <v>1</v>
      </c>
      <c r="Q3146">
        <v>1</v>
      </c>
      <c r="R3146">
        <v>6600</v>
      </c>
      <c r="S3146" t="s">
        <v>223</v>
      </c>
      <c r="T3146">
        <v>0</v>
      </c>
      <c r="U3146" t="s">
        <v>11167</v>
      </c>
      <c r="V3146" t="s">
        <v>933</v>
      </c>
      <c r="W3146" t="s">
        <v>659</v>
      </c>
      <c r="X3146" t="s">
        <v>659</v>
      </c>
      <c r="Y3146">
        <v>6600</v>
      </c>
      <c r="AB3146">
        <v>0</v>
      </c>
      <c r="AC3146">
        <v>0</v>
      </c>
      <c r="AD3146">
        <v>0</v>
      </c>
      <c r="AE3146">
        <v>1332</v>
      </c>
      <c r="AF3146">
        <v>1</v>
      </c>
      <c r="AQ3146">
        <v>1</v>
      </c>
      <c r="AR3146">
        <f t="shared" si="49"/>
        <v>0</v>
      </c>
      <c r="AS3146">
        <v>1</v>
      </c>
      <c r="AT3146" t="s">
        <v>133</v>
      </c>
      <c r="AU3146">
        <v>42</v>
      </c>
    </row>
    <row r="3147" spans="1:47">
      <c r="A3147" t="s">
        <v>11171</v>
      </c>
      <c r="C3147">
        <v>310</v>
      </c>
      <c r="D3147" t="s">
        <v>11172</v>
      </c>
      <c r="E3147">
        <v>101</v>
      </c>
      <c r="F3147" t="s">
        <v>11173</v>
      </c>
      <c r="G3147" t="s">
        <v>422</v>
      </c>
      <c r="H3147" t="s">
        <v>220</v>
      </c>
      <c r="I3147" t="s">
        <v>11174</v>
      </c>
      <c r="J3147">
        <v>0.31579000000000002</v>
      </c>
      <c r="K3147">
        <v>1</v>
      </c>
      <c r="L3147">
        <v>1</v>
      </c>
      <c r="M3147">
        <v>1</v>
      </c>
      <c r="N3147">
        <v>1</v>
      </c>
      <c r="O3147" t="s">
        <v>225</v>
      </c>
      <c r="P3147">
        <v>0</v>
      </c>
      <c r="Q3147">
        <v>1</v>
      </c>
      <c r="R3147">
        <v>10500</v>
      </c>
      <c r="S3147" t="s">
        <v>223</v>
      </c>
      <c r="T3147">
        <v>10500</v>
      </c>
      <c r="U3147" t="s">
        <v>11171</v>
      </c>
      <c r="V3147" t="s">
        <v>455</v>
      </c>
      <c r="W3147" t="s">
        <v>225</v>
      </c>
      <c r="X3147" t="s">
        <v>225</v>
      </c>
      <c r="Y3147">
        <v>10500</v>
      </c>
      <c r="AB3147">
        <v>1</v>
      </c>
      <c r="AC3147">
        <v>1</v>
      </c>
      <c r="AD3147">
        <v>3</v>
      </c>
      <c r="AE3147">
        <v>1440</v>
      </c>
      <c r="AF3147">
        <v>1.75</v>
      </c>
      <c r="AQ3147">
        <v>1</v>
      </c>
      <c r="AR3147">
        <f t="shared" si="49"/>
        <v>9.68</v>
      </c>
      <c r="AS3147">
        <v>1</v>
      </c>
      <c r="AT3147" t="s">
        <v>133</v>
      </c>
      <c r="AU3147">
        <v>42</v>
      </c>
    </row>
    <row r="3148" spans="1:47">
      <c r="A3148" t="s">
        <v>11175</v>
      </c>
      <c r="C3148">
        <v>310</v>
      </c>
      <c r="D3148" t="s">
        <v>11176</v>
      </c>
      <c r="E3148">
        <v>101</v>
      </c>
      <c r="F3148" t="s">
        <v>11177</v>
      </c>
      <c r="G3148" t="s">
        <v>422</v>
      </c>
      <c r="H3148" t="s">
        <v>220</v>
      </c>
      <c r="I3148" t="s">
        <v>11178</v>
      </c>
      <c r="J3148">
        <v>0.16044</v>
      </c>
      <c r="K3148">
        <v>1</v>
      </c>
      <c r="L3148">
        <v>1</v>
      </c>
      <c r="M3148">
        <v>1</v>
      </c>
      <c r="N3148">
        <v>1</v>
      </c>
      <c r="O3148" t="s">
        <v>225</v>
      </c>
      <c r="P3148">
        <v>0</v>
      </c>
      <c r="Q3148">
        <v>1</v>
      </c>
      <c r="R3148">
        <v>2500</v>
      </c>
      <c r="S3148" t="s">
        <v>223</v>
      </c>
      <c r="T3148">
        <v>2500</v>
      </c>
      <c r="U3148" t="s">
        <v>11175</v>
      </c>
      <c r="V3148" t="s">
        <v>413</v>
      </c>
      <c r="W3148" t="s">
        <v>225</v>
      </c>
      <c r="X3148" t="s">
        <v>225</v>
      </c>
      <c r="Y3148">
        <v>2500</v>
      </c>
      <c r="AB3148">
        <v>1</v>
      </c>
      <c r="AC3148">
        <v>1</v>
      </c>
      <c r="AD3148">
        <v>2</v>
      </c>
      <c r="AE3148">
        <v>822</v>
      </c>
      <c r="AF3148">
        <v>1</v>
      </c>
      <c r="AQ3148">
        <v>2</v>
      </c>
      <c r="AR3148">
        <f t="shared" si="49"/>
        <v>9.68</v>
      </c>
      <c r="AS3148">
        <v>1</v>
      </c>
      <c r="AT3148" t="s">
        <v>136</v>
      </c>
      <c r="AU3148">
        <v>45</v>
      </c>
    </row>
    <row r="3149" spans="1:47">
      <c r="A3149" t="s">
        <v>11179</v>
      </c>
      <c r="C3149">
        <v>310</v>
      </c>
      <c r="D3149" t="s">
        <v>11180</v>
      </c>
      <c r="E3149">
        <v>101</v>
      </c>
      <c r="F3149" t="s">
        <v>11181</v>
      </c>
      <c r="G3149" t="s">
        <v>422</v>
      </c>
      <c r="H3149" t="s">
        <v>220</v>
      </c>
      <c r="I3149" t="s">
        <v>11182</v>
      </c>
      <c r="J3149">
        <v>0.31245000000000001</v>
      </c>
      <c r="K3149">
        <v>0</v>
      </c>
      <c r="L3149">
        <v>0</v>
      </c>
      <c r="M3149">
        <v>1</v>
      </c>
      <c r="N3149">
        <v>1</v>
      </c>
      <c r="O3149" t="s">
        <v>659</v>
      </c>
      <c r="P3149">
        <v>1</v>
      </c>
      <c r="Q3149">
        <v>1</v>
      </c>
      <c r="R3149">
        <v>6500</v>
      </c>
      <c r="S3149" t="s">
        <v>223</v>
      </c>
      <c r="T3149">
        <v>0</v>
      </c>
      <c r="U3149" t="s">
        <v>11179</v>
      </c>
      <c r="V3149" t="s">
        <v>933</v>
      </c>
      <c r="W3149" t="s">
        <v>659</v>
      </c>
      <c r="X3149" t="s">
        <v>659</v>
      </c>
      <c r="Y3149">
        <v>6500</v>
      </c>
      <c r="AB3149">
        <v>0</v>
      </c>
      <c r="AC3149">
        <v>0</v>
      </c>
      <c r="AD3149">
        <v>4</v>
      </c>
      <c r="AE3149">
        <v>2273</v>
      </c>
      <c r="AF3149">
        <v>2</v>
      </c>
      <c r="AQ3149">
        <v>1</v>
      </c>
      <c r="AR3149">
        <f t="shared" si="49"/>
        <v>0</v>
      </c>
      <c r="AS3149">
        <v>1</v>
      </c>
      <c r="AT3149" t="s">
        <v>133</v>
      </c>
      <c r="AU3149">
        <v>42</v>
      </c>
    </row>
    <row r="3150" spans="1:47">
      <c r="A3150" t="s">
        <v>11183</v>
      </c>
      <c r="C3150">
        <v>310</v>
      </c>
      <c r="D3150" t="s">
        <v>11184</v>
      </c>
      <c r="E3150">
        <v>104</v>
      </c>
      <c r="F3150" t="s">
        <v>11185</v>
      </c>
      <c r="G3150" t="s">
        <v>10704</v>
      </c>
      <c r="H3150" t="s">
        <v>1213</v>
      </c>
      <c r="I3150" t="s">
        <v>11186</v>
      </c>
      <c r="J3150">
        <v>0.24346000000000001</v>
      </c>
      <c r="K3150">
        <v>0</v>
      </c>
      <c r="L3150">
        <v>0</v>
      </c>
      <c r="M3150">
        <v>1</v>
      </c>
      <c r="N3150">
        <v>1</v>
      </c>
      <c r="O3150" t="s">
        <v>659</v>
      </c>
      <c r="P3150">
        <v>1</v>
      </c>
      <c r="Q3150">
        <v>1</v>
      </c>
      <c r="R3150">
        <v>12600</v>
      </c>
      <c r="S3150" t="s">
        <v>223</v>
      </c>
      <c r="T3150">
        <v>0</v>
      </c>
      <c r="U3150" t="s">
        <v>11183</v>
      </c>
      <c r="V3150" t="s">
        <v>933</v>
      </c>
      <c r="W3150" t="s">
        <v>659</v>
      </c>
      <c r="X3150" t="s">
        <v>659</v>
      </c>
      <c r="Y3150">
        <v>12600</v>
      </c>
      <c r="AB3150">
        <v>0</v>
      </c>
      <c r="AC3150">
        <v>0</v>
      </c>
      <c r="AD3150">
        <v>4</v>
      </c>
      <c r="AE3150">
        <v>1916</v>
      </c>
      <c r="AF3150">
        <v>2</v>
      </c>
      <c r="AQ3150">
        <v>1</v>
      </c>
      <c r="AR3150">
        <f t="shared" si="49"/>
        <v>0</v>
      </c>
      <c r="AS3150">
        <v>1</v>
      </c>
      <c r="AT3150" t="s">
        <v>133</v>
      </c>
      <c r="AU3150">
        <v>42</v>
      </c>
    </row>
    <row r="3151" spans="1:47">
      <c r="A3151" t="s">
        <v>11187</v>
      </c>
      <c r="C3151">
        <v>310</v>
      </c>
      <c r="D3151" t="s">
        <v>11188</v>
      </c>
      <c r="E3151">
        <v>101</v>
      </c>
      <c r="F3151" t="s">
        <v>11189</v>
      </c>
      <c r="G3151" t="s">
        <v>422</v>
      </c>
      <c r="H3151" t="s">
        <v>220</v>
      </c>
      <c r="I3151" t="s">
        <v>11190</v>
      </c>
      <c r="J3151">
        <v>0.17047000000000001</v>
      </c>
      <c r="K3151">
        <v>0</v>
      </c>
      <c r="L3151">
        <v>0</v>
      </c>
      <c r="M3151">
        <v>1</v>
      </c>
      <c r="N3151">
        <v>1</v>
      </c>
      <c r="O3151" t="s">
        <v>659</v>
      </c>
      <c r="P3151">
        <v>1</v>
      </c>
      <c r="Q3151">
        <v>2</v>
      </c>
      <c r="R3151">
        <v>8200</v>
      </c>
      <c r="S3151" t="s">
        <v>223</v>
      </c>
      <c r="T3151">
        <v>0</v>
      </c>
      <c r="U3151" t="s">
        <v>11187</v>
      </c>
      <c r="V3151" t="s">
        <v>455</v>
      </c>
      <c r="W3151" t="s">
        <v>225</v>
      </c>
      <c r="X3151" t="s">
        <v>659</v>
      </c>
      <c r="Y3151">
        <v>4100</v>
      </c>
      <c r="AB3151">
        <v>0</v>
      </c>
      <c r="AC3151">
        <v>0</v>
      </c>
      <c r="AD3151">
        <v>2</v>
      </c>
      <c r="AE3151">
        <v>920</v>
      </c>
      <c r="AF3151">
        <v>1</v>
      </c>
      <c r="AQ3151">
        <v>1</v>
      </c>
      <c r="AR3151">
        <f t="shared" si="49"/>
        <v>0</v>
      </c>
      <c r="AS3151">
        <v>1</v>
      </c>
      <c r="AT3151" t="s">
        <v>136</v>
      </c>
      <c r="AU3151">
        <v>45</v>
      </c>
    </row>
    <row r="3152" spans="1:47">
      <c r="A3152" t="s">
        <v>11191</v>
      </c>
      <c r="C3152">
        <v>310</v>
      </c>
      <c r="D3152" t="s">
        <v>11192</v>
      </c>
      <c r="E3152">
        <v>101</v>
      </c>
      <c r="F3152" t="s">
        <v>11193</v>
      </c>
      <c r="G3152" t="s">
        <v>422</v>
      </c>
      <c r="H3152" t="s">
        <v>220</v>
      </c>
      <c r="I3152" t="s">
        <v>11194</v>
      </c>
      <c r="J3152">
        <v>0.28119</v>
      </c>
      <c r="K3152">
        <v>1</v>
      </c>
      <c r="L3152">
        <v>1</v>
      </c>
      <c r="M3152">
        <v>1</v>
      </c>
      <c r="N3152">
        <v>1</v>
      </c>
      <c r="O3152" t="s">
        <v>225</v>
      </c>
      <c r="P3152">
        <v>0</v>
      </c>
      <c r="Q3152">
        <v>1</v>
      </c>
      <c r="R3152">
        <v>4200</v>
      </c>
      <c r="S3152" t="s">
        <v>223</v>
      </c>
      <c r="T3152">
        <v>4200</v>
      </c>
      <c r="U3152" t="s">
        <v>11191</v>
      </c>
      <c r="V3152" t="s">
        <v>413</v>
      </c>
      <c r="W3152" t="s">
        <v>225</v>
      </c>
      <c r="X3152" t="s">
        <v>225</v>
      </c>
      <c r="Y3152">
        <v>4200</v>
      </c>
      <c r="AB3152">
        <v>1</v>
      </c>
      <c r="AC3152">
        <v>1</v>
      </c>
      <c r="AD3152">
        <v>1</v>
      </c>
      <c r="AE3152">
        <v>1652</v>
      </c>
      <c r="AF3152">
        <v>1.75</v>
      </c>
      <c r="AQ3152">
        <v>1</v>
      </c>
      <c r="AR3152">
        <f t="shared" si="49"/>
        <v>9.68</v>
      </c>
      <c r="AS3152">
        <v>1</v>
      </c>
      <c r="AT3152" t="s">
        <v>133</v>
      </c>
      <c r="AU3152">
        <v>42</v>
      </c>
    </row>
    <row r="3153" spans="1:47">
      <c r="A3153" t="s">
        <v>11195</v>
      </c>
      <c r="C3153">
        <v>310</v>
      </c>
      <c r="D3153" t="s">
        <v>11196</v>
      </c>
      <c r="E3153">
        <v>130</v>
      </c>
      <c r="F3153" t="s">
        <v>11197</v>
      </c>
      <c r="G3153" t="s">
        <v>10704</v>
      </c>
      <c r="H3153" t="s">
        <v>2825</v>
      </c>
      <c r="I3153" t="s">
        <v>11198</v>
      </c>
      <c r="J3153">
        <v>0.48914000000000002</v>
      </c>
      <c r="K3153">
        <v>0</v>
      </c>
      <c r="L3153">
        <v>0</v>
      </c>
      <c r="M3153">
        <v>1</v>
      </c>
      <c r="N3153">
        <v>1</v>
      </c>
      <c r="O3153" t="s">
        <v>659</v>
      </c>
      <c r="P3153">
        <v>2</v>
      </c>
      <c r="Q3153">
        <v>3</v>
      </c>
      <c r="R3153">
        <v>10200</v>
      </c>
      <c r="S3153" t="s">
        <v>223</v>
      </c>
      <c r="T3153">
        <v>0</v>
      </c>
      <c r="U3153" t="s">
        <v>11195</v>
      </c>
      <c r="V3153" t="s">
        <v>933</v>
      </c>
      <c r="W3153" t="s">
        <v>659</v>
      </c>
      <c r="X3153" t="s">
        <v>659</v>
      </c>
      <c r="Y3153">
        <v>3400</v>
      </c>
      <c r="AB3153">
        <v>0</v>
      </c>
      <c r="AC3153">
        <v>0</v>
      </c>
      <c r="AD3153">
        <v>2</v>
      </c>
      <c r="AE3153">
        <v>1946</v>
      </c>
      <c r="AF3153">
        <v>1.5</v>
      </c>
      <c r="AQ3153">
        <v>1</v>
      </c>
      <c r="AR3153">
        <f t="shared" si="49"/>
        <v>0</v>
      </c>
      <c r="AS3153">
        <v>1</v>
      </c>
      <c r="AT3153" t="s">
        <v>133</v>
      </c>
      <c r="AU3153">
        <v>42</v>
      </c>
    </row>
    <row r="3154" spans="1:47">
      <c r="A3154" t="s">
        <v>11199</v>
      </c>
      <c r="C3154">
        <v>310</v>
      </c>
      <c r="D3154" t="s">
        <v>11200</v>
      </c>
      <c r="E3154">
        <v>132</v>
      </c>
      <c r="F3154" t="s">
        <v>11201</v>
      </c>
      <c r="G3154" t="s">
        <v>422</v>
      </c>
      <c r="H3154" t="s">
        <v>260</v>
      </c>
      <c r="I3154" t="s">
        <v>11202</v>
      </c>
      <c r="J3154">
        <v>0.52380000000000004</v>
      </c>
      <c r="K3154">
        <v>0</v>
      </c>
      <c r="L3154">
        <v>0</v>
      </c>
      <c r="M3154">
        <v>0</v>
      </c>
      <c r="N3154">
        <v>0</v>
      </c>
      <c r="P3154">
        <v>0</v>
      </c>
      <c r="Q3154">
        <v>0</v>
      </c>
      <c r="R3154">
        <v>0</v>
      </c>
      <c r="S3154" t="s">
        <v>243</v>
      </c>
      <c r="T3154">
        <v>0</v>
      </c>
      <c r="U3154" t="s">
        <v>11199</v>
      </c>
      <c r="V3154" t="s">
        <v>455</v>
      </c>
      <c r="W3154" t="s">
        <v>225</v>
      </c>
      <c r="Y3154">
        <v>0</v>
      </c>
      <c r="AB3154">
        <v>0</v>
      </c>
      <c r="AC3154">
        <v>0</v>
      </c>
      <c r="AD3154">
        <v>0</v>
      </c>
      <c r="AE3154">
        <v>0</v>
      </c>
      <c r="AF3154">
        <v>0</v>
      </c>
      <c r="AQ3154">
        <v>1</v>
      </c>
      <c r="AR3154">
        <f t="shared" si="49"/>
        <v>0</v>
      </c>
      <c r="AS3154">
        <v>1</v>
      </c>
      <c r="AT3154" t="s">
        <v>133</v>
      </c>
      <c r="AU3154">
        <v>42</v>
      </c>
    </row>
    <row r="3155" spans="1:47">
      <c r="A3155" t="s">
        <v>11203</v>
      </c>
      <c r="C3155">
        <v>310</v>
      </c>
      <c r="D3155" t="s">
        <v>11204</v>
      </c>
      <c r="E3155">
        <v>101</v>
      </c>
      <c r="F3155" t="s">
        <v>11205</v>
      </c>
      <c r="G3155" t="s">
        <v>422</v>
      </c>
      <c r="H3155" t="s">
        <v>220</v>
      </c>
      <c r="I3155" t="s">
        <v>11206</v>
      </c>
      <c r="J3155">
        <v>7.8209400000000002</v>
      </c>
      <c r="K3155">
        <v>1</v>
      </c>
      <c r="L3155">
        <v>1</v>
      </c>
      <c r="M3155">
        <v>1</v>
      </c>
      <c r="N3155">
        <v>1</v>
      </c>
      <c r="O3155" t="s">
        <v>225</v>
      </c>
      <c r="P3155">
        <v>0</v>
      </c>
      <c r="Q3155">
        <v>1</v>
      </c>
      <c r="R3155">
        <v>5700</v>
      </c>
      <c r="S3155" t="s">
        <v>223</v>
      </c>
      <c r="T3155">
        <v>5700</v>
      </c>
      <c r="U3155" t="s">
        <v>11203</v>
      </c>
      <c r="V3155" t="s">
        <v>413</v>
      </c>
      <c r="W3155" t="s">
        <v>225</v>
      </c>
      <c r="X3155" t="s">
        <v>225</v>
      </c>
      <c r="Y3155">
        <v>5700</v>
      </c>
      <c r="AB3155">
        <v>1</v>
      </c>
      <c r="AC3155">
        <v>1</v>
      </c>
      <c r="AD3155">
        <v>3</v>
      </c>
      <c r="AE3155">
        <v>1719</v>
      </c>
      <c r="AF3155">
        <v>1.75</v>
      </c>
      <c r="AQ3155">
        <v>1</v>
      </c>
      <c r="AR3155">
        <f t="shared" si="49"/>
        <v>9.68</v>
      </c>
      <c r="AS3155">
        <v>1</v>
      </c>
      <c r="AT3155" t="s">
        <v>136</v>
      </c>
      <c r="AU3155">
        <v>45</v>
      </c>
    </row>
    <row r="3156" spans="1:47">
      <c r="A3156" t="s">
        <v>11207</v>
      </c>
      <c r="C3156">
        <v>310</v>
      </c>
      <c r="D3156" t="s">
        <v>11208</v>
      </c>
      <c r="E3156">
        <v>310</v>
      </c>
      <c r="F3156" t="s">
        <v>11209</v>
      </c>
      <c r="G3156" t="s">
        <v>10704</v>
      </c>
      <c r="H3156" t="s">
        <v>11210</v>
      </c>
      <c r="I3156" t="s">
        <v>11211</v>
      </c>
      <c r="J3156">
        <v>0.12529999999999999</v>
      </c>
      <c r="K3156">
        <v>0</v>
      </c>
      <c r="L3156">
        <v>0</v>
      </c>
      <c r="M3156">
        <v>1</v>
      </c>
      <c r="N3156">
        <v>1</v>
      </c>
      <c r="O3156" t="s">
        <v>659</v>
      </c>
      <c r="P3156">
        <v>2</v>
      </c>
      <c r="Q3156">
        <v>2</v>
      </c>
      <c r="R3156">
        <v>12700</v>
      </c>
      <c r="S3156" t="s">
        <v>223</v>
      </c>
      <c r="T3156">
        <v>0</v>
      </c>
      <c r="U3156" t="s">
        <v>11207</v>
      </c>
      <c r="V3156" t="s">
        <v>933</v>
      </c>
      <c r="W3156" t="s">
        <v>659</v>
      </c>
      <c r="X3156" t="s">
        <v>659</v>
      </c>
      <c r="Y3156">
        <v>6350</v>
      </c>
      <c r="AB3156">
        <v>0</v>
      </c>
      <c r="AC3156">
        <v>0</v>
      </c>
      <c r="AD3156">
        <v>0</v>
      </c>
      <c r="AE3156">
        <v>1052</v>
      </c>
      <c r="AF3156">
        <v>1.5</v>
      </c>
      <c r="AQ3156">
        <v>1</v>
      </c>
      <c r="AR3156">
        <f t="shared" si="49"/>
        <v>0</v>
      </c>
      <c r="AS3156">
        <v>1</v>
      </c>
      <c r="AT3156" t="s">
        <v>133</v>
      </c>
      <c r="AU3156">
        <v>42</v>
      </c>
    </row>
    <row r="3157" spans="1:47">
      <c r="A3157" t="s">
        <v>11212</v>
      </c>
      <c r="C3157">
        <v>310</v>
      </c>
      <c r="D3157" t="s">
        <v>11213</v>
      </c>
      <c r="E3157">
        <v>903</v>
      </c>
      <c r="F3157" t="s">
        <v>821</v>
      </c>
      <c r="H3157" t="s">
        <v>833</v>
      </c>
      <c r="I3157" t="s">
        <v>11214</v>
      </c>
      <c r="J3157">
        <v>0.30486999999999997</v>
      </c>
      <c r="K3157">
        <v>0</v>
      </c>
      <c r="L3157">
        <v>0</v>
      </c>
      <c r="M3157">
        <v>0</v>
      </c>
      <c r="N3157">
        <v>0</v>
      </c>
      <c r="P3157">
        <v>0</v>
      </c>
      <c r="Q3157">
        <v>0</v>
      </c>
      <c r="R3157">
        <v>0</v>
      </c>
      <c r="S3157" t="s">
        <v>223</v>
      </c>
      <c r="T3157">
        <v>0</v>
      </c>
      <c r="U3157" t="s">
        <v>11212</v>
      </c>
      <c r="Y3157">
        <v>0</v>
      </c>
      <c r="AB3157">
        <v>0</v>
      </c>
      <c r="AC3157">
        <v>0</v>
      </c>
      <c r="AD3157">
        <v>0</v>
      </c>
      <c r="AE3157">
        <v>0</v>
      </c>
      <c r="AF3157">
        <v>0</v>
      </c>
      <c r="AQ3157">
        <v>1</v>
      </c>
      <c r="AR3157">
        <f t="shared" si="49"/>
        <v>0</v>
      </c>
      <c r="AS3157">
        <v>1</v>
      </c>
      <c r="AT3157" t="s">
        <v>133</v>
      </c>
      <c r="AU3157">
        <v>42</v>
      </c>
    </row>
    <row r="3158" spans="1:47">
      <c r="A3158" t="s">
        <v>11215</v>
      </c>
      <c r="C3158">
        <v>310</v>
      </c>
      <c r="D3158" t="s">
        <v>11216</v>
      </c>
      <c r="E3158">
        <v>906</v>
      </c>
      <c r="F3158" t="s">
        <v>11130</v>
      </c>
      <c r="G3158" t="s">
        <v>422</v>
      </c>
      <c r="H3158" t="s">
        <v>11217</v>
      </c>
      <c r="I3158" t="s">
        <v>11218</v>
      </c>
      <c r="J3158">
        <v>0.74783999999999995</v>
      </c>
      <c r="K3158">
        <v>0</v>
      </c>
      <c r="L3158">
        <v>0</v>
      </c>
      <c r="M3158">
        <v>1</v>
      </c>
      <c r="N3158">
        <v>1</v>
      </c>
      <c r="O3158" t="s">
        <v>659</v>
      </c>
      <c r="P3158">
        <v>1</v>
      </c>
      <c r="Q3158">
        <v>2</v>
      </c>
      <c r="R3158">
        <v>39300</v>
      </c>
      <c r="S3158" t="s">
        <v>223</v>
      </c>
      <c r="T3158">
        <v>0</v>
      </c>
      <c r="U3158" t="s">
        <v>11215</v>
      </c>
      <c r="V3158" t="s">
        <v>933</v>
      </c>
      <c r="W3158" t="s">
        <v>659</v>
      </c>
      <c r="X3158" t="s">
        <v>659</v>
      </c>
      <c r="Y3158">
        <v>19650</v>
      </c>
      <c r="AB3158">
        <v>0</v>
      </c>
      <c r="AC3158">
        <v>0</v>
      </c>
      <c r="AD3158">
        <v>0</v>
      </c>
      <c r="AE3158">
        <v>10868</v>
      </c>
      <c r="AF3158">
        <v>2</v>
      </c>
      <c r="AQ3158">
        <v>1</v>
      </c>
      <c r="AR3158">
        <f t="shared" si="49"/>
        <v>0</v>
      </c>
      <c r="AS3158">
        <v>1</v>
      </c>
      <c r="AT3158" t="s">
        <v>134</v>
      </c>
      <c r="AU3158">
        <v>43</v>
      </c>
    </row>
    <row r="3159" spans="1:47">
      <c r="A3159" t="s">
        <v>11219</v>
      </c>
      <c r="C3159">
        <v>310</v>
      </c>
      <c r="D3159" t="s">
        <v>11220</v>
      </c>
      <c r="E3159">
        <v>101</v>
      </c>
      <c r="F3159" t="s">
        <v>11221</v>
      </c>
      <c r="G3159" t="s">
        <v>422</v>
      </c>
      <c r="H3159" t="s">
        <v>220</v>
      </c>
      <c r="I3159" t="s">
        <v>11222</v>
      </c>
      <c r="J3159">
        <v>0.81872</v>
      </c>
      <c r="K3159">
        <v>0</v>
      </c>
      <c r="L3159">
        <v>0</v>
      </c>
      <c r="M3159">
        <v>1</v>
      </c>
      <c r="N3159">
        <v>1</v>
      </c>
      <c r="O3159" t="s">
        <v>659</v>
      </c>
      <c r="P3159">
        <v>0</v>
      </c>
      <c r="Q3159">
        <v>1</v>
      </c>
      <c r="R3159">
        <v>16500</v>
      </c>
      <c r="S3159" t="s">
        <v>223</v>
      </c>
      <c r="T3159">
        <v>0</v>
      </c>
      <c r="U3159" t="s">
        <v>11219</v>
      </c>
      <c r="X3159" t="s">
        <v>659</v>
      </c>
      <c r="Y3159">
        <v>16500</v>
      </c>
      <c r="AB3159">
        <v>0</v>
      </c>
      <c r="AC3159">
        <v>0</v>
      </c>
      <c r="AD3159">
        <v>3</v>
      </c>
      <c r="AE3159">
        <v>2848</v>
      </c>
      <c r="AF3159">
        <v>3</v>
      </c>
      <c r="AQ3159">
        <v>1</v>
      </c>
      <c r="AR3159">
        <f t="shared" si="49"/>
        <v>0</v>
      </c>
      <c r="AS3159">
        <v>1</v>
      </c>
      <c r="AT3159" t="s">
        <v>134</v>
      </c>
      <c r="AU3159">
        <v>43</v>
      </c>
    </row>
    <row r="3160" spans="1:47">
      <c r="A3160" t="s">
        <v>248</v>
      </c>
      <c r="C3160">
        <v>310</v>
      </c>
      <c r="E3160">
        <v>0</v>
      </c>
      <c r="J3160">
        <v>4.2250000000000003E-2</v>
      </c>
      <c r="K3160">
        <v>0</v>
      </c>
      <c r="L3160">
        <v>0</v>
      </c>
      <c r="M3160">
        <v>0</v>
      </c>
      <c r="N3160">
        <v>0</v>
      </c>
      <c r="P3160">
        <v>0</v>
      </c>
      <c r="Q3160">
        <v>0</v>
      </c>
      <c r="R3160">
        <v>0</v>
      </c>
      <c r="S3160" t="s">
        <v>249</v>
      </c>
      <c r="T3160">
        <v>0</v>
      </c>
      <c r="Y3160">
        <v>0</v>
      </c>
      <c r="AB3160">
        <v>0</v>
      </c>
      <c r="AC3160">
        <v>0</v>
      </c>
      <c r="AD3160">
        <v>0</v>
      </c>
      <c r="AE3160">
        <v>0</v>
      </c>
      <c r="AF3160">
        <v>0</v>
      </c>
      <c r="AQ3160">
        <v>0</v>
      </c>
      <c r="AR3160">
        <f t="shared" si="49"/>
        <v>0</v>
      </c>
      <c r="AS3160">
        <v>1</v>
      </c>
      <c r="AT3160" t="s">
        <v>133</v>
      </c>
      <c r="AU3160">
        <v>42</v>
      </c>
    </row>
    <row r="3161" spans="1:47">
      <c r="A3161" t="s">
        <v>11223</v>
      </c>
      <c r="C3161">
        <v>310</v>
      </c>
      <c r="D3161" t="s">
        <v>11224</v>
      </c>
      <c r="E3161">
        <v>101</v>
      </c>
      <c r="F3161" t="s">
        <v>11225</v>
      </c>
      <c r="G3161" t="s">
        <v>422</v>
      </c>
      <c r="H3161" t="s">
        <v>220</v>
      </c>
      <c r="I3161" t="s">
        <v>11226</v>
      </c>
      <c r="J3161">
        <v>0.44024000000000002</v>
      </c>
      <c r="K3161">
        <v>1</v>
      </c>
      <c r="L3161">
        <v>1</v>
      </c>
      <c r="M3161">
        <v>1</v>
      </c>
      <c r="N3161">
        <v>1</v>
      </c>
      <c r="O3161" t="s">
        <v>225</v>
      </c>
      <c r="P3161">
        <v>0</v>
      </c>
      <c r="Q3161">
        <v>1</v>
      </c>
      <c r="R3161">
        <v>6300</v>
      </c>
      <c r="S3161" t="s">
        <v>223</v>
      </c>
      <c r="T3161">
        <v>6300</v>
      </c>
      <c r="U3161" t="s">
        <v>11223</v>
      </c>
      <c r="V3161" t="s">
        <v>455</v>
      </c>
      <c r="W3161" t="s">
        <v>225</v>
      </c>
      <c r="X3161" t="s">
        <v>225</v>
      </c>
      <c r="Y3161">
        <v>6300</v>
      </c>
      <c r="AB3161">
        <v>1</v>
      </c>
      <c r="AC3161">
        <v>1</v>
      </c>
      <c r="AD3161">
        <v>2</v>
      </c>
      <c r="AE3161">
        <v>2479</v>
      </c>
      <c r="AF3161">
        <v>1.5</v>
      </c>
      <c r="AQ3161">
        <v>2</v>
      </c>
      <c r="AR3161">
        <f t="shared" si="49"/>
        <v>9.68</v>
      </c>
      <c r="AS3161">
        <v>1</v>
      </c>
      <c r="AT3161" t="s">
        <v>136</v>
      </c>
      <c r="AU3161">
        <v>45</v>
      </c>
    </row>
    <row r="3162" spans="1:47">
      <c r="A3162" t="s">
        <v>248</v>
      </c>
      <c r="C3162">
        <v>310</v>
      </c>
      <c r="E3162">
        <v>0</v>
      </c>
      <c r="J3162">
        <v>2.3000000000000001E-4</v>
      </c>
      <c r="K3162">
        <v>0</v>
      </c>
      <c r="L3162">
        <v>0</v>
      </c>
      <c r="M3162">
        <v>0</v>
      </c>
      <c r="N3162">
        <v>0</v>
      </c>
      <c r="P3162">
        <v>0</v>
      </c>
      <c r="Q3162">
        <v>0</v>
      </c>
      <c r="R3162">
        <v>0</v>
      </c>
      <c r="S3162" t="s">
        <v>249</v>
      </c>
      <c r="T3162">
        <v>0</v>
      </c>
      <c r="Y3162">
        <v>0</v>
      </c>
      <c r="AB3162">
        <v>0</v>
      </c>
      <c r="AC3162">
        <v>0</v>
      </c>
      <c r="AD3162">
        <v>0</v>
      </c>
      <c r="AE3162">
        <v>0</v>
      </c>
      <c r="AF3162">
        <v>0</v>
      </c>
      <c r="AQ3162">
        <v>0</v>
      </c>
      <c r="AR3162">
        <f t="shared" si="49"/>
        <v>0</v>
      </c>
      <c r="AS3162">
        <v>1</v>
      </c>
      <c r="AT3162" t="s">
        <v>133</v>
      </c>
      <c r="AU3162">
        <v>42</v>
      </c>
    </row>
    <row r="3163" spans="1:47">
      <c r="A3163" t="s">
        <v>11227</v>
      </c>
      <c r="C3163">
        <v>310</v>
      </c>
      <c r="D3163" t="s">
        <v>11228</v>
      </c>
      <c r="E3163">
        <v>132</v>
      </c>
      <c r="F3163" t="s">
        <v>10732</v>
      </c>
      <c r="G3163" t="s">
        <v>422</v>
      </c>
      <c r="H3163" t="s">
        <v>260</v>
      </c>
      <c r="I3163" t="s">
        <v>11229</v>
      </c>
      <c r="J3163">
        <v>0.16299</v>
      </c>
      <c r="K3163">
        <v>0</v>
      </c>
      <c r="L3163">
        <v>0</v>
      </c>
      <c r="M3163">
        <v>0</v>
      </c>
      <c r="N3163">
        <v>0</v>
      </c>
      <c r="P3163">
        <v>0</v>
      </c>
      <c r="Q3163">
        <v>0</v>
      </c>
      <c r="R3163">
        <v>0</v>
      </c>
      <c r="S3163" t="s">
        <v>223</v>
      </c>
      <c r="T3163">
        <v>0</v>
      </c>
      <c r="U3163" t="s">
        <v>11227</v>
      </c>
      <c r="V3163" t="s">
        <v>455</v>
      </c>
      <c r="W3163" t="s">
        <v>225</v>
      </c>
      <c r="Y3163">
        <v>0</v>
      </c>
      <c r="AB3163">
        <v>0</v>
      </c>
      <c r="AC3163">
        <v>0</v>
      </c>
      <c r="AD3163">
        <v>0</v>
      </c>
      <c r="AE3163">
        <v>0</v>
      </c>
      <c r="AF3163">
        <v>0</v>
      </c>
      <c r="AQ3163">
        <v>1</v>
      </c>
      <c r="AR3163">
        <f t="shared" si="49"/>
        <v>0</v>
      </c>
      <c r="AS3163">
        <v>1</v>
      </c>
      <c r="AT3163" t="s">
        <v>133</v>
      </c>
      <c r="AU3163">
        <v>42</v>
      </c>
    </row>
    <row r="3164" spans="1:47">
      <c r="A3164" t="s">
        <v>11230</v>
      </c>
      <c r="C3164">
        <v>310</v>
      </c>
      <c r="D3164" t="s">
        <v>11231</v>
      </c>
      <c r="E3164">
        <v>903</v>
      </c>
      <c r="F3164" t="s">
        <v>821</v>
      </c>
      <c r="G3164" t="s">
        <v>422</v>
      </c>
      <c r="H3164" t="s">
        <v>833</v>
      </c>
      <c r="I3164" t="s">
        <v>11232</v>
      </c>
      <c r="J3164">
        <v>0.99587999999999999</v>
      </c>
      <c r="K3164">
        <v>0</v>
      </c>
      <c r="L3164">
        <v>0</v>
      </c>
      <c r="M3164">
        <v>0</v>
      </c>
      <c r="N3164">
        <v>0</v>
      </c>
      <c r="P3164">
        <v>0</v>
      </c>
      <c r="Q3164">
        <v>0</v>
      </c>
      <c r="R3164">
        <v>0</v>
      </c>
      <c r="S3164" t="s">
        <v>223</v>
      </c>
      <c r="T3164">
        <v>0</v>
      </c>
      <c r="U3164" t="s">
        <v>11230</v>
      </c>
      <c r="V3164" t="s">
        <v>455</v>
      </c>
      <c r="W3164" t="s">
        <v>225</v>
      </c>
      <c r="Y3164">
        <v>0</v>
      </c>
      <c r="Z3164" t="s">
        <v>297</v>
      </c>
      <c r="AA3164" t="s">
        <v>223</v>
      </c>
      <c r="AB3164">
        <v>0</v>
      </c>
      <c r="AC3164">
        <v>0</v>
      </c>
      <c r="AD3164">
        <v>0</v>
      </c>
      <c r="AE3164">
        <v>0</v>
      </c>
      <c r="AF3164">
        <v>0</v>
      </c>
      <c r="AQ3164">
        <v>1</v>
      </c>
      <c r="AR3164">
        <f t="shared" si="49"/>
        <v>0</v>
      </c>
      <c r="AS3164">
        <v>1</v>
      </c>
      <c r="AT3164" t="s">
        <v>133</v>
      </c>
      <c r="AU3164">
        <v>42</v>
      </c>
    </row>
    <row r="3165" spans="1:47">
      <c r="A3165" t="s">
        <v>11233</v>
      </c>
      <c r="C3165">
        <v>310</v>
      </c>
      <c r="D3165" t="s">
        <v>11234</v>
      </c>
      <c r="E3165">
        <v>104</v>
      </c>
      <c r="F3165" t="s">
        <v>9216</v>
      </c>
      <c r="G3165" t="s">
        <v>422</v>
      </c>
      <c r="H3165" t="s">
        <v>1213</v>
      </c>
      <c r="I3165" t="s">
        <v>11235</v>
      </c>
      <c r="J3165">
        <v>0.19259000000000001</v>
      </c>
      <c r="K3165">
        <v>0</v>
      </c>
      <c r="L3165">
        <v>0</v>
      </c>
      <c r="M3165">
        <v>1</v>
      </c>
      <c r="N3165">
        <v>1</v>
      </c>
      <c r="O3165" t="s">
        <v>659</v>
      </c>
      <c r="P3165">
        <v>1</v>
      </c>
      <c r="Q3165">
        <v>1</v>
      </c>
      <c r="R3165">
        <v>15300</v>
      </c>
      <c r="S3165" t="s">
        <v>223</v>
      </c>
      <c r="T3165">
        <v>0</v>
      </c>
      <c r="U3165" t="s">
        <v>11233</v>
      </c>
      <c r="V3165" t="s">
        <v>933</v>
      </c>
      <c r="W3165" t="s">
        <v>659</v>
      </c>
      <c r="X3165" t="s">
        <v>659</v>
      </c>
      <c r="Y3165">
        <v>15300</v>
      </c>
      <c r="AB3165">
        <v>0</v>
      </c>
      <c r="AC3165">
        <v>0</v>
      </c>
      <c r="AD3165">
        <v>4</v>
      </c>
      <c r="AE3165">
        <v>1728</v>
      </c>
      <c r="AF3165">
        <v>1</v>
      </c>
      <c r="AQ3165">
        <v>1</v>
      </c>
      <c r="AR3165">
        <f t="shared" si="49"/>
        <v>0</v>
      </c>
      <c r="AS3165">
        <v>1</v>
      </c>
      <c r="AT3165" t="s">
        <v>135</v>
      </c>
      <c r="AU3165">
        <v>44</v>
      </c>
    </row>
    <row r="3166" spans="1:47">
      <c r="A3166" t="s">
        <v>11236</v>
      </c>
      <c r="C3166">
        <v>310</v>
      </c>
      <c r="D3166" t="s">
        <v>11237</v>
      </c>
      <c r="E3166">
        <v>903</v>
      </c>
      <c r="F3166" t="s">
        <v>821</v>
      </c>
      <c r="G3166" t="s">
        <v>422</v>
      </c>
      <c r="H3166" t="s">
        <v>833</v>
      </c>
      <c r="I3166" t="s">
        <v>11238</v>
      </c>
      <c r="J3166">
        <v>1.80932</v>
      </c>
      <c r="K3166">
        <v>0</v>
      </c>
      <c r="L3166">
        <v>0</v>
      </c>
      <c r="M3166">
        <v>0</v>
      </c>
      <c r="N3166">
        <v>0</v>
      </c>
      <c r="P3166">
        <v>0</v>
      </c>
      <c r="Q3166">
        <v>18</v>
      </c>
      <c r="R3166">
        <v>92100</v>
      </c>
      <c r="S3166" t="s">
        <v>223</v>
      </c>
      <c r="T3166">
        <v>0</v>
      </c>
      <c r="U3166" t="s">
        <v>11236</v>
      </c>
      <c r="V3166" t="s">
        <v>455</v>
      </c>
      <c r="W3166" t="s">
        <v>225</v>
      </c>
      <c r="Y3166">
        <v>5116.67</v>
      </c>
      <c r="Z3166" t="s">
        <v>297</v>
      </c>
      <c r="AA3166" t="s">
        <v>223</v>
      </c>
      <c r="AB3166">
        <v>0</v>
      </c>
      <c r="AC3166">
        <v>0</v>
      </c>
      <c r="AD3166">
        <v>0</v>
      </c>
      <c r="AE3166">
        <v>0</v>
      </c>
      <c r="AF3166">
        <v>0</v>
      </c>
      <c r="AQ3166">
        <v>1</v>
      </c>
      <c r="AR3166">
        <f t="shared" si="49"/>
        <v>0</v>
      </c>
      <c r="AS3166">
        <v>1</v>
      </c>
      <c r="AT3166" t="s">
        <v>133</v>
      </c>
      <c r="AU3166">
        <v>42</v>
      </c>
    </row>
    <row r="3167" spans="1:47">
      <c r="A3167" t="s">
        <v>11239</v>
      </c>
      <c r="C3167">
        <v>310</v>
      </c>
      <c r="D3167" t="s">
        <v>11240</v>
      </c>
      <c r="E3167">
        <v>101</v>
      </c>
      <c r="F3167" t="s">
        <v>11241</v>
      </c>
      <c r="G3167" t="s">
        <v>422</v>
      </c>
      <c r="H3167" t="s">
        <v>220</v>
      </c>
      <c r="I3167" t="s">
        <v>11242</v>
      </c>
      <c r="J3167">
        <v>0.42537999999999998</v>
      </c>
      <c r="K3167">
        <v>0</v>
      </c>
      <c r="L3167">
        <v>0</v>
      </c>
      <c r="M3167">
        <v>1</v>
      </c>
      <c r="N3167">
        <v>1</v>
      </c>
      <c r="O3167" t="s">
        <v>659</v>
      </c>
      <c r="P3167">
        <v>1</v>
      </c>
      <c r="Q3167">
        <v>1</v>
      </c>
      <c r="R3167">
        <v>5900</v>
      </c>
      <c r="S3167" t="s">
        <v>223</v>
      </c>
      <c r="T3167">
        <v>0</v>
      </c>
      <c r="U3167" t="s">
        <v>11239</v>
      </c>
      <c r="V3167" t="s">
        <v>933</v>
      </c>
      <c r="W3167" t="s">
        <v>659</v>
      </c>
      <c r="X3167" t="s">
        <v>659</v>
      </c>
      <c r="Y3167">
        <v>5900</v>
      </c>
      <c r="AB3167">
        <v>0</v>
      </c>
      <c r="AC3167">
        <v>0</v>
      </c>
      <c r="AD3167">
        <v>3</v>
      </c>
      <c r="AE3167">
        <v>1128</v>
      </c>
      <c r="AF3167">
        <v>1</v>
      </c>
      <c r="AQ3167">
        <v>1</v>
      </c>
      <c r="AR3167">
        <f t="shared" si="49"/>
        <v>0</v>
      </c>
      <c r="AS3167">
        <v>1</v>
      </c>
      <c r="AT3167" t="s">
        <v>134</v>
      </c>
      <c r="AU3167">
        <v>43</v>
      </c>
    </row>
    <row r="3168" spans="1:47">
      <c r="A3168" t="s">
        <v>11243</v>
      </c>
      <c r="C3168">
        <v>310</v>
      </c>
      <c r="D3168" t="s">
        <v>11244</v>
      </c>
      <c r="E3168">
        <v>101</v>
      </c>
      <c r="F3168" t="s">
        <v>11245</v>
      </c>
      <c r="G3168" t="s">
        <v>422</v>
      </c>
      <c r="H3168" t="s">
        <v>220</v>
      </c>
      <c r="I3168" t="s">
        <v>11246</v>
      </c>
      <c r="J3168">
        <v>0.14599000000000001</v>
      </c>
      <c r="K3168">
        <v>0</v>
      </c>
      <c r="L3168">
        <v>0</v>
      </c>
      <c r="M3168">
        <v>1</v>
      </c>
      <c r="N3168">
        <v>1</v>
      </c>
      <c r="O3168" t="s">
        <v>659</v>
      </c>
      <c r="P3168">
        <v>1</v>
      </c>
      <c r="Q3168">
        <v>1</v>
      </c>
      <c r="R3168">
        <v>8500</v>
      </c>
      <c r="S3168" t="s">
        <v>223</v>
      </c>
      <c r="T3168">
        <v>0</v>
      </c>
      <c r="U3168" t="s">
        <v>11243</v>
      </c>
      <c r="V3168" t="s">
        <v>933</v>
      </c>
      <c r="W3168" t="s">
        <v>659</v>
      </c>
      <c r="X3168" t="s">
        <v>659</v>
      </c>
      <c r="Y3168">
        <v>8500</v>
      </c>
      <c r="AB3168">
        <v>0</v>
      </c>
      <c r="AC3168">
        <v>0</v>
      </c>
      <c r="AD3168">
        <v>2</v>
      </c>
      <c r="AE3168">
        <v>960</v>
      </c>
      <c r="AF3168">
        <v>1</v>
      </c>
      <c r="AQ3168">
        <v>1</v>
      </c>
      <c r="AR3168">
        <f t="shared" si="49"/>
        <v>0</v>
      </c>
      <c r="AS3168">
        <v>1</v>
      </c>
      <c r="AT3168" t="s">
        <v>134</v>
      </c>
      <c r="AU3168">
        <v>43</v>
      </c>
    </row>
    <row r="3169" spans="1:47">
      <c r="A3169" t="s">
        <v>11247</v>
      </c>
      <c r="C3169">
        <v>310</v>
      </c>
      <c r="D3169" t="s">
        <v>11248</v>
      </c>
      <c r="E3169">
        <v>101</v>
      </c>
      <c r="F3169" t="s">
        <v>11249</v>
      </c>
      <c r="G3169" t="s">
        <v>422</v>
      </c>
      <c r="H3169" t="s">
        <v>220</v>
      </c>
      <c r="I3169" t="s">
        <v>11250</v>
      </c>
      <c r="J3169">
        <v>0.11808</v>
      </c>
      <c r="K3169">
        <v>1</v>
      </c>
      <c r="L3169">
        <v>1</v>
      </c>
      <c r="M3169">
        <v>1</v>
      </c>
      <c r="N3169">
        <v>1</v>
      </c>
      <c r="O3169" t="s">
        <v>225</v>
      </c>
      <c r="P3169">
        <v>0</v>
      </c>
      <c r="Q3169">
        <v>1</v>
      </c>
      <c r="R3169">
        <v>1600</v>
      </c>
      <c r="S3169" t="s">
        <v>223</v>
      </c>
      <c r="T3169">
        <v>1600</v>
      </c>
      <c r="U3169" t="s">
        <v>11247</v>
      </c>
      <c r="V3169" t="s">
        <v>455</v>
      </c>
      <c r="W3169" t="s">
        <v>225</v>
      </c>
      <c r="X3169" t="s">
        <v>225</v>
      </c>
      <c r="Y3169">
        <v>1600</v>
      </c>
      <c r="AB3169">
        <v>1</v>
      </c>
      <c r="AC3169">
        <v>1</v>
      </c>
      <c r="AD3169">
        <v>2</v>
      </c>
      <c r="AE3169">
        <v>668</v>
      </c>
      <c r="AF3169">
        <v>1</v>
      </c>
      <c r="AQ3169">
        <v>1</v>
      </c>
      <c r="AR3169">
        <f t="shared" si="49"/>
        <v>9.68</v>
      </c>
      <c r="AS3169">
        <v>1</v>
      </c>
      <c r="AT3169" t="s">
        <v>136</v>
      </c>
      <c r="AU3169">
        <v>45</v>
      </c>
    </row>
    <row r="3170" spans="1:47">
      <c r="A3170" t="s">
        <v>11251</v>
      </c>
      <c r="C3170">
        <v>310</v>
      </c>
      <c r="D3170" t="s">
        <v>11252</v>
      </c>
      <c r="E3170">
        <v>322</v>
      </c>
      <c r="F3170" t="s">
        <v>11253</v>
      </c>
      <c r="G3170" t="s">
        <v>10704</v>
      </c>
      <c r="H3170" t="s">
        <v>11146</v>
      </c>
      <c r="I3170" t="s">
        <v>11254</v>
      </c>
      <c r="J3170">
        <v>0.26606000000000002</v>
      </c>
      <c r="K3170">
        <v>0</v>
      </c>
      <c r="L3170">
        <v>0</v>
      </c>
      <c r="M3170">
        <v>1</v>
      </c>
      <c r="N3170">
        <v>1</v>
      </c>
      <c r="O3170" t="s">
        <v>659</v>
      </c>
      <c r="P3170">
        <v>1</v>
      </c>
      <c r="Q3170">
        <v>1</v>
      </c>
      <c r="R3170">
        <v>33500</v>
      </c>
      <c r="S3170" t="s">
        <v>223</v>
      </c>
      <c r="T3170">
        <v>0</v>
      </c>
      <c r="U3170" t="s">
        <v>11251</v>
      </c>
      <c r="V3170" t="s">
        <v>933</v>
      </c>
      <c r="W3170" t="s">
        <v>659</v>
      </c>
      <c r="X3170" t="s">
        <v>659</v>
      </c>
      <c r="Y3170">
        <v>33500</v>
      </c>
      <c r="AB3170">
        <v>0</v>
      </c>
      <c r="AC3170">
        <v>0</v>
      </c>
      <c r="AD3170">
        <v>0</v>
      </c>
      <c r="AE3170">
        <v>3930</v>
      </c>
      <c r="AF3170">
        <v>1</v>
      </c>
      <c r="AQ3170">
        <v>1</v>
      </c>
      <c r="AR3170">
        <f t="shared" si="49"/>
        <v>0</v>
      </c>
      <c r="AS3170">
        <v>1</v>
      </c>
      <c r="AT3170" t="s">
        <v>133</v>
      </c>
      <c r="AU3170">
        <v>42</v>
      </c>
    </row>
    <row r="3171" spans="1:47">
      <c r="A3171" t="s">
        <v>11255</v>
      </c>
      <c r="C3171">
        <v>310</v>
      </c>
      <c r="D3171" t="s">
        <v>11256</v>
      </c>
      <c r="E3171">
        <v>131</v>
      </c>
      <c r="F3171" t="s">
        <v>11158</v>
      </c>
      <c r="G3171" t="s">
        <v>422</v>
      </c>
      <c r="H3171" t="s">
        <v>407</v>
      </c>
      <c r="I3171" t="s">
        <v>11257</v>
      </c>
      <c r="J3171">
        <v>0.59533000000000003</v>
      </c>
      <c r="K3171">
        <v>0</v>
      </c>
      <c r="L3171">
        <v>0</v>
      </c>
      <c r="M3171">
        <v>0</v>
      </c>
      <c r="N3171">
        <v>0</v>
      </c>
      <c r="P3171">
        <v>0</v>
      </c>
      <c r="Q3171">
        <v>0</v>
      </c>
      <c r="R3171">
        <v>0</v>
      </c>
      <c r="S3171" t="s">
        <v>223</v>
      </c>
      <c r="T3171">
        <v>0</v>
      </c>
      <c r="U3171" t="s">
        <v>11255</v>
      </c>
      <c r="V3171" t="s">
        <v>933</v>
      </c>
      <c r="W3171" t="s">
        <v>659</v>
      </c>
      <c r="Y3171">
        <v>0</v>
      </c>
      <c r="AB3171">
        <v>0</v>
      </c>
      <c r="AC3171">
        <v>0</v>
      </c>
      <c r="AD3171">
        <v>0</v>
      </c>
      <c r="AE3171">
        <v>0</v>
      </c>
      <c r="AF3171">
        <v>0</v>
      </c>
      <c r="AQ3171">
        <v>1</v>
      </c>
      <c r="AR3171">
        <f t="shared" si="49"/>
        <v>0</v>
      </c>
      <c r="AS3171">
        <v>1</v>
      </c>
      <c r="AT3171" t="s">
        <v>133</v>
      </c>
      <c r="AU3171">
        <v>42</v>
      </c>
    </row>
    <row r="3172" spans="1:47">
      <c r="A3172" t="s">
        <v>11258</v>
      </c>
      <c r="C3172">
        <v>310</v>
      </c>
      <c r="D3172" t="s">
        <v>11259</v>
      </c>
      <c r="E3172">
        <v>340</v>
      </c>
      <c r="F3172" t="s">
        <v>11260</v>
      </c>
      <c r="G3172" t="s">
        <v>10704</v>
      </c>
      <c r="H3172" t="s">
        <v>2199</v>
      </c>
      <c r="I3172" t="s">
        <v>11261</v>
      </c>
      <c r="J3172">
        <v>0.81835000000000002</v>
      </c>
      <c r="K3172">
        <v>0</v>
      </c>
      <c r="L3172">
        <v>0</v>
      </c>
      <c r="M3172">
        <v>1</v>
      </c>
      <c r="N3172">
        <v>1</v>
      </c>
      <c r="O3172" t="s">
        <v>659</v>
      </c>
      <c r="P3172">
        <v>1</v>
      </c>
      <c r="Q3172">
        <v>1</v>
      </c>
      <c r="R3172">
        <v>3800</v>
      </c>
      <c r="S3172" t="s">
        <v>223</v>
      </c>
      <c r="T3172">
        <v>0</v>
      </c>
      <c r="U3172" t="s">
        <v>11258</v>
      </c>
      <c r="V3172" t="s">
        <v>933</v>
      </c>
      <c r="W3172" t="s">
        <v>659</v>
      </c>
      <c r="X3172" t="s">
        <v>659</v>
      </c>
      <c r="Y3172">
        <v>3800</v>
      </c>
      <c r="AB3172">
        <v>0</v>
      </c>
      <c r="AC3172">
        <v>0</v>
      </c>
      <c r="AD3172">
        <v>0</v>
      </c>
      <c r="AE3172">
        <v>5246</v>
      </c>
      <c r="AF3172">
        <v>1</v>
      </c>
      <c r="AQ3172">
        <v>2</v>
      </c>
      <c r="AR3172">
        <f t="shared" si="49"/>
        <v>0</v>
      </c>
      <c r="AS3172">
        <v>1</v>
      </c>
      <c r="AT3172" t="s">
        <v>133</v>
      </c>
      <c r="AU3172">
        <v>42</v>
      </c>
    </row>
    <row r="3173" spans="1:47">
      <c r="A3173" t="s">
        <v>11262</v>
      </c>
      <c r="C3173">
        <v>310</v>
      </c>
      <c r="D3173" t="s">
        <v>11263</v>
      </c>
      <c r="E3173">
        <v>101</v>
      </c>
      <c r="F3173" t="s">
        <v>11264</v>
      </c>
      <c r="G3173" t="s">
        <v>422</v>
      </c>
      <c r="H3173" t="s">
        <v>220</v>
      </c>
      <c r="I3173" t="s">
        <v>11265</v>
      </c>
      <c r="J3173">
        <v>0.23300000000000001</v>
      </c>
      <c r="K3173">
        <v>1</v>
      </c>
      <c r="L3173">
        <v>1</v>
      </c>
      <c r="M3173">
        <v>1</v>
      </c>
      <c r="N3173">
        <v>1</v>
      </c>
      <c r="O3173" t="s">
        <v>225</v>
      </c>
      <c r="P3173">
        <v>0</v>
      </c>
      <c r="Q3173">
        <v>2</v>
      </c>
      <c r="R3173">
        <v>37100</v>
      </c>
      <c r="S3173" t="s">
        <v>223</v>
      </c>
      <c r="T3173">
        <v>37100</v>
      </c>
      <c r="U3173" t="s">
        <v>11262</v>
      </c>
      <c r="V3173" t="s">
        <v>455</v>
      </c>
      <c r="W3173" t="s">
        <v>225</v>
      </c>
      <c r="X3173" t="s">
        <v>225</v>
      </c>
      <c r="Y3173">
        <v>18550</v>
      </c>
      <c r="AB3173">
        <v>1</v>
      </c>
      <c r="AC3173">
        <v>1</v>
      </c>
      <c r="AD3173">
        <v>3</v>
      </c>
      <c r="AE3173">
        <v>969</v>
      </c>
      <c r="AF3173">
        <v>1.3</v>
      </c>
      <c r="AQ3173">
        <v>1</v>
      </c>
      <c r="AR3173">
        <f t="shared" si="49"/>
        <v>9.68</v>
      </c>
      <c r="AS3173">
        <v>1</v>
      </c>
      <c r="AT3173" t="s">
        <v>133</v>
      </c>
      <c r="AU3173">
        <v>42</v>
      </c>
    </row>
    <row r="3174" spans="1:47">
      <c r="A3174" t="s">
        <v>11266</v>
      </c>
      <c r="C3174">
        <v>310</v>
      </c>
      <c r="D3174" t="s">
        <v>10444</v>
      </c>
      <c r="E3174">
        <v>903</v>
      </c>
      <c r="F3174" t="s">
        <v>821</v>
      </c>
      <c r="G3174" t="s">
        <v>10704</v>
      </c>
      <c r="H3174" t="s">
        <v>833</v>
      </c>
      <c r="I3174" t="s">
        <v>11267</v>
      </c>
      <c r="J3174">
        <v>5.518E-2</v>
      </c>
      <c r="K3174">
        <v>0</v>
      </c>
      <c r="L3174">
        <v>0</v>
      </c>
      <c r="M3174">
        <v>0</v>
      </c>
      <c r="N3174">
        <v>0</v>
      </c>
      <c r="P3174">
        <v>0</v>
      </c>
      <c r="Q3174">
        <v>0</v>
      </c>
      <c r="R3174">
        <v>0</v>
      </c>
      <c r="S3174" t="s">
        <v>223</v>
      </c>
      <c r="T3174">
        <v>0</v>
      </c>
      <c r="U3174" t="s">
        <v>11266</v>
      </c>
      <c r="Y3174">
        <v>0</v>
      </c>
      <c r="AB3174">
        <v>0</v>
      </c>
      <c r="AC3174">
        <v>0</v>
      </c>
      <c r="AD3174">
        <v>0</v>
      </c>
      <c r="AE3174">
        <v>0</v>
      </c>
      <c r="AF3174">
        <v>0</v>
      </c>
      <c r="AQ3174">
        <v>1</v>
      </c>
      <c r="AR3174">
        <f t="shared" si="49"/>
        <v>0</v>
      </c>
      <c r="AS3174">
        <v>1</v>
      </c>
      <c r="AT3174" t="s">
        <v>133</v>
      </c>
      <c r="AU3174">
        <v>42</v>
      </c>
    </row>
    <row r="3175" spans="1:47">
      <c r="A3175" t="s">
        <v>11268</v>
      </c>
      <c r="C3175">
        <v>310</v>
      </c>
      <c r="D3175" t="s">
        <v>11269</v>
      </c>
      <c r="E3175">
        <v>101</v>
      </c>
      <c r="F3175" t="s">
        <v>11270</v>
      </c>
      <c r="G3175" t="s">
        <v>422</v>
      </c>
      <c r="H3175" t="s">
        <v>220</v>
      </c>
      <c r="I3175" t="s">
        <v>11271</v>
      </c>
      <c r="J3175">
        <v>0.14852000000000001</v>
      </c>
      <c r="K3175">
        <v>0</v>
      </c>
      <c r="L3175">
        <v>0</v>
      </c>
      <c r="M3175">
        <v>1</v>
      </c>
      <c r="N3175">
        <v>1</v>
      </c>
      <c r="O3175" t="s">
        <v>659</v>
      </c>
      <c r="P3175">
        <v>1</v>
      </c>
      <c r="Q3175">
        <v>1</v>
      </c>
      <c r="R3175">
        <v>10800</v>
      </c>
      <c r="S3175" t="s">
        <v>223</v>
      </c>
      <c r="T3175">
        <v>0</v>
      </c>
      <c r="U3175" t="s">
        <v>11268</v>
      </c>
      <c r="V3175" t="s">
        <v>933</v>
      </c>
      <c r="W3175" t="s">
        <v>659</v>
      </c>
      <c r="X3175" t="s">
        <v>659</v>
      </c>
      <c r="Y3175">
        <v>10800</v>
      </c>
      <c r="AB3175">
        <v>0</v>
      </c>
      <c r="AC3175">
        <v>0</v>
      </c>
      <c r="AD3175">
        <v>3</v>
      </c>
      <c r="AE3175">
        <v>960</v>
      </c>
      <c r="AF3175">
        <v>1</v>
      </c>
      <c r="AQ3175">
        <v>1</v>
      </c>
      <c r="AR3175">
        <f t="shared" si="49"/>
        <v>0</v>
      </c>
      <c r="AS3175">
        <v>1</v>
      </c>
      <c r="AT3175" t="s">
        <v>134</v>
      </c>
      <c r="AU3175">
        <v>43</v>
      </c>
    </row>
    <row r="3176" spans="1:47">
      <c r="A3176" t="s">
        <v>11272</v>
      </c>
      <c r="C3176">
        <v>310</v>
      </c>
      <c r="D3176" t="s">
        <v>11273</v>
      </c>
      <c r="E3176">
        <v>905</v>
      </c>
      <c r="F3176" t="s">
        <v>10912</v>
      </c>
      <c r="G3176" t="s">
        <v>422</v>
      </c>
      <c r="H3176" t="s">
        <v>10515</v>
      </c>
      <c r="I3176" t="s">
        <v>11274</v>
      </c>
      <c r="J3176">
        <v>0.48093999999999998</v>
      </c>
      <c r="K3176">
        <v>0</v>
      </c>
      <c r="L3176">
        <v>0</v>
      </c>
      <c r="M3176">
        <v>1</v>
      </c>
      <c r="N3176">
        <v>1</v>
      </c>
      <c r="O3176" t="s">
        <v>659</v>
      </c>
      <c r="P3176">
        <v>1</v>
      </c>
      <c r="Q3176">
        <v>1</v>
      </c>
      <c r="R3176">
        <v>0</v>
      </c>
      <c r="S3176" t="s">
        <v>223</v>
      </c>
      <c r="T3176">
        <v>0</v>
      </c>
      <c r="U3176" t="s">
        <v>11272</v>
      </c>
      <c r="V3176" t="s">
        <v>933</v>
      </c>
      <c r="W3176" t="s">
        <v>659</v>
      </c>
      <c r="X3176" t="s">
        <v>659</v>
      </c>
      <c r="Y3176">
        <v>0</v>
      </c>
      <c r="AB3176">
        <v>0</v>
      </c>
      <c r="AC3176">
        <v>0</v>
      </c>
      <c r="AD3176">
        <v>0</v>
      </c>
      <c r="AE3176">
        <v>2550</v>
      </c>
      <c r="AF3176">
        <v>1</v>
      </c>
      <c r="AQ3176">
        <v>1</v>
      </c>
      <c r="AR3176">
        <f t="shared" si="49"/>
        <v>0</v>
      </c>
      <c r="AS3176">
        <v>1</v>
      </c>
      <c r="AT3176" t="s">
        <v>133</v>
      </c>
      <c r="AU3176">
        <v>42</v>
      </c>
    </row>
    <row r="3177" spans="1:47">
      <c r="A3177" t="s">
        <v>11275</v>
      </c>
      <c r="C3177">
        <v>310</v>
      </c>
      <c r="D3177" t="s">
        <v>11276</v>
      </c>
      <c r="E3177">
        <v>333</v>
      </c>
      <c r="F3177" t="s">
        <v>11277</v>
      </c>
      <c r="G3177" t="s">
        <v>10704</v>
      </c>
      <c r="H3177" t="s">
        <v>11278</v>
      </c>
      <c r="I3177" t="s">
        <v>11279</v>
      </c>
      <c r="J3177">
        <v>0.36774000000000001</v>
      </c>
      <c r="K3177">
        <v>0</v>
      </c>
      <c r="L3177">
        <v>0</v>
      </c>
      <c r="M3177">
        <v>1</v>
      </c>
      <c r="N3177">
        <v>1</v>
      </c>
      <c r="O3177" t="s">
        <v>659</v>
      </c>
      <c r="P3177">
        <v>1</v>
      </c>
      <c r="Q3177">
        <v>1</v>
      </c>
      <c r="R3177">
        <v>5500</v>
      </c>
      <c r="S3177" t="s">
        <v>223</v>
      </c>
      <c r="T3177">
        <v>0</v>
      </c>
      <c r="U3177" t="s">
        <v>11275</v>
      </c>
      <c r="V3177" t="s">
        <v>933</v>
      </c>
      <c r="W3177" t="s">
        <v>659</v>
      </c>
      <c r="X3177" t="s">
        <v>659</v>
      </c>
      <c r="Y3177">
        <v>5500</v>
      </c>
      <c r="AB3177">
        <v>0</v>
      </c>
      <c r="AC3177">
        <v>0</v>
      </c>
      <c r="AD3177">
        <v>0</v>
      </c>
      <c r="AE3177">
        <v>853</v>
      </c>
      <c r="AF3177">
        <v>1</v>
      </c>
      <c r="AQ3177">
        <v>3</v>
      </c>
      <c r="AR3177">
        <f t="shared" si="49"/>
        <v>0</v>
      </c>
      <c r="AS3177">
        <v>1</v>
      </c>
      <c r="AT3177" t="s">
        <v>133</v>
      </c>
      <c r="AU3177">
        <v>42</v>
      </c>
    </row>
    <row r="3178" spans="1:47">
      <c r="A3178" t="s">
        <v>11280</v>
      </c>
      <c r="C3178">
        <v>310</v>
      </c>
      <c r="D3178" t="s">
        <v>11281</v>
      </c>
      <c r="E3178">
        <v>101</v>
      </c>
      <c r="F3178" t="s">
        <v>11282</v>
      </c>
      <c r="G3178" t="s">
        <v>422</v>
      </c>
      <c r="H3178" t="s">
        <v>220</v>
      </c>
      <c r="I3178" t="s">
        <v>11283</v>
      </c>
      <c r="J3178">
        <v>0.14912</v>
      </c>
      <c r="K3178">
        <v>0</v>
      </c>
      <c r="L3178">
        <v>0</v>
      </c>
      <c r="M3178">
        <v>1</v>
      </c>
      <c r="N3178">
        <v>1</v>
      </c>
      <c r="O3178" t="s">
        <v>659</v>
      </c>
      <c r="P3178">
        <v>1</v>
      </c>
      <c r="Q3178">
        <v>1</v>
      </c>
      <c r="R3178">
        <v>3500</v>
      </c>
      <c r="S3178" t="s">
        <v>223</v>
      </c>
      <c r="T3178">
        <v>0</v>
      </c>
      <c r="U3178" t="s">
        <v>11280</v>
      </c>
      <c r="V3178" t="s">
        <v>8381</v>
      </c>
      <c r="W3178" t="s">
        <v>659</v>
      </c>
      <c r="X3178" t="s">
        <v>659</v>
      </c>
      <c r="Y3178">
        <v>3500</v>
      </c>
      <c r="AB3178">
        <v>0</v>
      </c>
      <c r="AC3178">
        <v>0</v>
      </c>
      <c r="AD3178">
        <v>3</v>
      </c>
      <c r="AE3178">
        <v>1420</v>
      </c>
      <c r="AF3178">
        <v>2</v>
      </c>
      <c r="AQ3178">
        <v>1</v>
      </c>
      <c r="AR3178">
        <f t="shared" si="49"/>
        <v>0</v>
      </c>
      <c r="AS3178">
        <v>1</v>
      </c>
      <c r="AT3178" t="s">
        <v>134</v>
      </c>
      <c r="AU3178">
        <v>43</v>
      </c>
    </row>
    <row r="3179" spans="1:47">
      <c r="A3179" t="s">
        <v>11284</v>
      </c>
      <c r="C3179">
        <v>310</v>
      </c>
      <c r="D3179" t="s">
        <v>11285</v>
      </c>
      <c r="E3179">
        <v>13</v>
      </c>
      <c r="F3179" t="s">
        <v>11286</v>
      </c>
      <c r="G3179" t="s">
        <v>11287</v>
      </c>
      <c r="H3179" t="s">
        <v>11288</v>
      </c>
      <c r="I3179" t="s">
        <v>11289</v>
      </c>
      <c r="J3179">
        <v>0.29715999999999998</v>
      </c>
      <c r="K3179">
        <v>1</v>
      </c>
      <c r="L3179">
        <v>1</v>
      </c>
      <c r="M3179">
        <v>1</v>
      </c>
      <c r="N3179">
        <v>1</v>
      </c>
      <c r="O3179" t="s">
        <v>225</v>
      </c>
      <c r="P3179">
        <v>0</v>
      </c>
      <c r="Q3179">
        <v>1</v>
      </c>
      <c r="R3179">
        <v>3200</v>
      </c>
      <c r="S3179" t="s">
        <v>223</v>
      </c>
      <c r="T3179">
        <v>3200</v>
      </c>
      <c r="U3179" t="s">
        <v>11284</v>
      </c>
      <c r="V3179" t="s">
        <v>933</v>
      </c>
      <c r="W3179" t="s">
        <v>659</v>
      </c>
      <c r="X3179" t="s">
        <v>225</v>
      </c>
      <c r="Y3179">
        <v>3200</v>
      </c>
      <c r="AB3179">
        <v>1</v>
      </c>
      <c r="AC3179">
        <v>1</v>
      </c>
      <c r="AD3179">
        <v>1</v>
      </c>
      <c r="AE3179">
        <v>1473</v>
      </c>
      <c r="AF3179">
        <v>2.25</v>
      </c>
      <c r="AQ3179">
        <v>1</v>
      </c>
      <c r="AR3179">
        <f t="shared" si="49"/>
        <v>9.68</v>
      </c>
      <c r="AS3179">
        <v>1</v>
      </c>
      <c r="AT3179" t="s">
        <v>133</v>
      </c>
      <c r="AU3179">
        <v>42</v>
      </c>
    </row>
    <row r="3180" spans="1:47">
      <c r="A3180" t="s">
        <v>11290</v>
      </c>
      <c r="C3180">
        <v>310</v>
      </c>
      <c r="D3180" t="s">
        <v>11291</v>
      </c>
      <c r="E3180">
        <v>101</v>
      </c>
      <c r="F3180" t="s">
        <v>11292</v>
      </c>
      <c r="G3180" t="s">
        <v>422</v>
      </c>
      <c r="H3180" t="s">
        <v>220</v>
      </c>
      <c r="I3180" t="s">
        <v>11293</v>
      </c>
      <c r="J3180">
        <v>0.35692000000000002</v>
      </c>
      <c r="K3180">
        <v>0</v>
      </c>
      <c r="L3180">
        <v>0</v>
      </c>
      <c r="M3180">
        <v>1</v>
      </c>
      <c r="N3180">
        <v>1</v>
      </c>
      <c r="O3180" t="s">
        <v>659</v>
      </c>
      <c r="P3180">
        <v>1</v>
      </c>
      <c r="Q3180">
        <v>1</v>
      </c>
      <c r="R3180">
        <v>600</v>
      </c>
      <c r="S3180" t="s">
        <v>223</v>
      </c>
      <c r="T3180">
        <v>0</v>
      </c>
      <c r="U3180" t="s">
        <v>11290</v>
      </c>
      <c r="V3180" t="s">
        <v>933</v>
      </c>
      <c r="W3180" t="s">
        <v>659</v>
      </c>
      <c r="X3180" t="s">
        <v>659</v>
      </c>
      <c r="Y3180">
        <v>600</v>
      </c>
      <c r="AB3180">
        <v>0</v>
      </c>
      <c r="AC3180">
        <v>0</v>
      </c>
      <c r="AD3180">
        <v>2</v>
      </c>
      <c r="AE3180">
        <v>1224</v>
      </c>
      <c r="AF3180">
        <v>1.5</v>
      </c>
      <c r="AQ3180">
        <v>2</v>
      </c>
      <c r="AR3180">
        <f t="shared" si="49"/>
        <v>0</v>
      </c>
      <c r="AS3180">
        <v>1</v>
      </c>
      <c r="AT3180" t="s">
        <v>134</v>
      </c>
      <c r="AU3180">
        <v>43</v>
      </c>
    </row>
    <row r="3181" spans="1:47">
      <c r="A3181" t="s">
        <v>11294</v>
      </c>
      <c r="C3181">
        <v>310</v>
      </c>
      <c r="D3181" t="s">
        <v>11295</v>
      </c>
      <c r="E3181">
        <v>903</v>
      </c>
      <c r="F3181" t="s">
        <v>821</v>
      </c>
      <c r="G3181" t="s">
        <v>219</v>
      </c>
      <c r="H3181" t="s">
        <v>833</v>
      </c>
      <c r="I3181" t="s">
        <v>11296</v>
      </c>
      <c r="J3181">
        <v>0.29724</v>
      </c>
      <c r="K3181">
        <v>0</v>
      </c>
      <c r="L3181">
        <v>0</v>
      </c>
      <c r="M3181">
        <v>0</v>
      </c>
      <c r="N3181">
        <v>0</v>
      </c>
      <c r="P3181">
        <v>0</v>
      </c>
      <c r="Q3181">
        <v>0</v>
      </c>
      <c r="R3181">
        <v>0</v>
      </c>
      <c r="S3181" t="s">
        <v>223</v>
      </c>
      <c r="T3181">
        <v>0</v>
      </c>
      <c r="U3181" t="s">
        <v>11294</v>
      </c>
      <c r="V3181" t="s">
        <v>933</v>
      </c>
      <c r="W3181" t="s">
        <v>659</v>
      </c>
      <c r="Y3181">
        <v>0</v>
      </c>
      <c r="AB3181">
        <v>0</v>
      </c>
      <c r="AC3181">
        <v>0</v>
      </c>
      <c r="AD3181">
        <v>0</v>
      </c>
      <c r="AE3181">
        <v>0</v>
      </c>
      <c r="AF3181">
        <v>0</v>
      </c>
      <c r="AQ3181">
        <v>1</v>
      </c>
      <c r="AR3181">
        <f t="shared" si="49"/>
        <v>0</v>
      </c>
      <c r="AS3181">
        <v>1</v>
      </c>
      <c r="AT3181" t="s">
        <v>134</v>
      </c>
      <c r="AU3181">
        <v>43</v>
      </c>
    </row>
    <row r="3182" spans="1:47">
      <c r="A3182" t="s">
        <v>11297</v>
      </c>
      <c r="C3182">
        <v>310</v>
      </c>
      <c r="D3182" t="s">
        <v>11298</v>
      </c>
      <c r="E3182">
        <v>101</v>
      </c>
      <c r="F3182" t="s">
        <v>11299</v>
      </c>
      <c r="G3182" t="s">
        <v>422</v>
      </c>
      <c r="H3182" t="s">
        <v>220</v>
      </c>
      <c r="I3182" t="s">
        <v>11300</v>
      </c>
      <c r="J3182">
        <v>0.27155000000000001</v>
      </c>
      <c r="K3182">
        <v>1</v>
      </c>
      <c r="L3182">
        <v>1</v>
      </c>
      <c r="M3182">
        <v>1</v>
      </c>
      <c r="N3182">
        <v>1</v>
      </c>
      <c r="O3182" t="s">
        <v>225</v>
      </c>
      <c r="P3182">
        <v>0</v>
      </c>
      <c r="Q3182">
        <v>1</v>
      </c>
      <c r="R3182">
        <v>4600</v>
      </c>
      <c r="S3182" t="s">
        <v>223</v>
      </c>
      <c r="T3182">
        <v>4600</v>
      </c>
      <c r="U3182" t="s">
        <v>11297</v>
      </c>
      <c r="V3182" t="s">
        <v>455</v>
      </c>
      <c r="W3182" t="s">
        <v>225</v>
      </c>
      <c r="X3182" t="s">
        <v>225</v>
      </c>
      <c r="Y3182">
        <v>4600</v>
      </c>
      <c r="AB3182">
        <v>1</v>
      </c>
      <c r="AC3182">
        <v>1</v>
      </c>
      <c r="AD3182">
        <v>2</v>
      </c>
      <c r="AE3182">
        <v>1232</v>
      </c>
      <c r="AF3182">
        <v>1</v>
      </c>
      <c r="AQ3182">
        <v>1</v>
      </c>
      <c r="AR3182">
        <f t="shared" si="49"/>
        <v>9.68</v>
      </c>
      <c r="AS3182">
        <v>1</v>
      </c>
      <c r="AT3182" t="s">
        <v>136</v>
      </c>
      <c r="AU3182">
        <v>45</v>
      </c>
    </row>
    <row r="3183" spans="1:47">
      <c r="A3183" t="s">
        <v>11301</v>
      </c>
      <c r="C3183">
        <v>310</v>
      </c>
      <c r="D3183" t="s">
        <v>11302</v>
      </c>
      <c r="E3183">
        <v>101</v>
      </c>
      <c r="F3183" t="s">
        <v>11303</v>
      </c>
      <c r="G3183" t="s">
        <v>422</v>
      </c>
      <c r="H3183" t="s">
        <v>220</v>
      </c>
      <c r="I3183" t="s">
        <v>11304</v>
      </c>
      <c r="J3183">
        <v>0.14887</v>
      </c>
      <c r="K3183">
        <v>0</v>
      </c>
      <c r="L3183">
        <v>0</v>
      </c>
      <c r="M3183">
        <v>1</v>
      </c>
      <c r="N3183">
        <v>1</v>
      </c>
      <c r="O3183" t="s">
        <v>659</v>
      </c>
      <c r="P3183">
        <v>1</v>
      </c>
      <c r="Q3183">
        <v>1</v>
      </c>
      <c r="R3183">
        <v>10500</v>
      </c>
      <c r="S3183" t="s">
        <v>223</v>
      </c>
      <c r="T3183">
        <v>0</v>
      </c>
      <c r="U3183" t="s">
        <v>11301</v>
      </c>
      <c r="V3183" t="s">
        <v>933</v>
      </c>
      <c r="W3183" t="s">
        <v>659</v>
      </c>
      <c r="X3183" t="s">
        <v>659</v>
      </c>
      <c r="Y3183">
        <v>10500</v>
      </c>
      <c r="AB3183">
        <v>0</v>
      </c>
      <c r="AC3183">
        <v>0</v>
      </c>
      <c r="AD3183">
        <v>3</v>
      </c>
      <c r="AE3183">
        <v>960</v>
      </c>
      <c r="AF3183">
        <v>1</v>
      </c>
      <c r="AQ3183">
        <v>1</v>
      </c>
      <c r="AR3183">
        <f t="shared" si="49"/>
        <v>0</v>
      </c>
      <c r="AS3183">
        <v>1</v>
      </c>
      <c r="AT3183" t="s">
        <v>134</v>
      </c>
      <c r="AU3183">
        <v>43</v>
      </c>
    </row>
    <row r="3184" spans="1:47">
      <c r="A3184" t="s">
        <v>11305</v>
      </c>
      <c r="C3184">
        <v>310</v>
      </c>
      <c r="D3184" t="s">
        <v>11306</v>
      </c>
      <c r="E3184">
        <v>132</v>
      </c>
      <c r="F3184" t="s">
        <v>7685</v>
      </c>
      <c r="G3184" t="s">
        <v>422</v>
      </c>
      <c r="H3184" t="s">
        <v>260</v>
      </c>
      <c r="I3184" t="s">
        <v>11307</v>
      </c>
      <c r="J3184">
        <v>0.71499000000000001</v>
      </c>
      <c r="K3184">
        <v>0</v>
      </c>
      <c r="L3184">
        <v>0</v>
      </c>
      <c r="M3184">
        <v>0</v>
      </c>
      <c r="N3184">
        <v>0</v>
      </c>
      <c r="P3184">
        <v>0</v>
      </c>
      <c r="Q3184">
        <v>0</v>
      </c>
      <c r="R3184">
        <v>0</v>
      </c>
      <c r="S3184" t="s">
        <v>223</v>
      </c>
      <c r="T3184">
        <v>0</v>
      </c>
      <c r="U3184" t="s">
        <v>11305</v>
      </c>
      <c r="V3184" t="s">
        <v>933</v>
      </c>
      <c r="W3184" t="s">
        <v>659</v>
      </c>
      <c r="Y3184">
        <v>0</v>
      </c>
      <c r="AB3184">
        <v>0</v>
      </c>
      <c r="AC3184">
        <v>0</v>
      </c>
      <c r="AD3184">
        <v>0</v>
      </c>
      <c r="AE3184">
        <v>0</v>
      </c>
      <c r="AF3184">
        <v>0</v>
      </c>
      <c r="AQ3184">
        <v>1</v>
      </c>
      <c r="AR3184">
        <f t="shared" si="49"/>
        <v>0</v>
      </c>
      <c r="AS3184">
        <v>1</v>
      </c>
      <c r="AT3184" t="s">
        <v>133</v>
      </c>
      <c r="AU3184">
        <v>42</v>
      </c>
    </row>
    <row r="3185" spans="1:47">
      <c r="A3185" t="s">
        <v>11308</v>
      </c>
      <c r="C3185">
        <v>310</v>
      </c>
      <c r="D3185" t="s">
        <v>11309</v>
      </c>
      <c r="E3185">
        <v>101</v>
      </c>
      <c r="F3185" t="s">
        <v>11310</v>
      </c>
      <c r="G3185" t="s">
        <v>422</v>
      </c>
      <c r="H3185" t="s">
        <v>220</v>
      </c>
      <c r="I3185" t="s">
        <v>11311</v>
      </c>
      <c r="J3185">
        <v>0.14432</v>
      </c>
      <c r="K3185">
        <v>0</v>
      </c>
      <c r="L3185">
        <v>0</v>
      </c>
      <c r="M3185">
        <v>1</v>
      </c>
      <c r="N3185">
        <v>1</v>
      </c>
      <c r="O3185" t="s">
        <v>659</v>
      </c>
      <c r="P3185">
        <v>1</v>
      </c>
      <c r="Q3185">
        <v>1</v>
      </c>
      <c r="R3185">
        <v>12300</v>
      </c>
      <c r="S3185" t="s">
        <v>223</v>
      </c>
      <c r="T3185">
        <v>0</v>
      </c>
      <c r="U3185" t="s">
        <v>11308</v>
      </c>
      <c r="V3185" t="s">
        <v>933</v>
      </c>
      <c r="W3185" t="s">
        <v>659</v>
      </c>
      <c r="X3185" t="s">
        <v>659</v>
      </c>
      <c r="Y3185">
        <v>12300</v>
      </c>
      <c r="AB3185">
        <v>0</v>
      </c>
      <c r="AC3185">
        <v>0</v>
      </c>
      <c r="AD3185">
        <v>3</v>
      </c>
      <c r="AE3185">
        <v>1144</v>
      </c>
      <c r="AF3185">
        <v>1</v>
      </c>
      <c r="AQ3185">
        <v>1</v>
      </c>
      <c r="AR3185">
        <f t="shared" si="49"/>
        <v>0</v>
      </c>
      <c r="AS3185">
        <v>1</v>
      </c>
      <c r="AT3185" t="s">
        <v>134</v>
      </c>
      <c r="AU3185">
        <v>43</v>
      </c>
    </row>
    <row r="3186" spans="1:47">
      <c r="A3186" t="s">
        <v>11312</v>
      </c>
      <c r="C3186">
        <v>310</v>
      </c>
      <c r="D3186" t="s">
        <v>11313</v>
      </c>
      <c r="E3186">
        <v>903</v>
      </c>
      <c r="F3186" t="s">
        <v>821</v>
      </c>
      <c r="G3186" t="s">
        <v>422</v>
      </c>
      <c r="H3186" t="s">
        <v>833</v>
      </c>
      <c r="I3186" t="s">
        <v>11314</v>
      </c>
      <c r="J3186">
        <v>10.87674</v>
      </c>
      <c r="K3186">
        <v>0</v>
      </c>
      <c r="L3186">
        <v>0</v>
      </c>
      <c r="M3186">
        <v>0</v>
      </c>
      <c r="N3186">
        <v>0</v>
      </c>
      <c r="P3186">
        <v>0</v>
      </c>
      <c r="Q3186">
        <v>0</v>
      </c>
      <c r="R3186">
        <v>0</v>
      </c>
      <c r="S3186" t="s">
        <v>223</v>
      </c>
      <c r="T3186">
        <v>0</v>
      </c>
      <c r="U3186" t="s">
        <v>11312</v>
      </c>
      <c r="Y3186">
        <v>0</v>
      </c>
      <c r="AB3186">
        <v>0</v>
      </c>
      <c r="AC3186">
        <v>0</v>
      </c>
      <c r="AD3186">
        <v>0</v>
      </c>
      <c r="AE3186">
        <v>0</v>
      </c>
      <c r="AF3186">
        <v>0</v>
      </c>
      <c r="AQ3186">
        <v>1</v>
      </c>
      <c r="AR3186">
        <f t="shared" si="49"/>
        <v>0</v>
      </c>
      <c r="AS3186">
        <v>1</v>
      </c>
      <c r="AT3186" t="s">
        <v>134</v>
      </c>
      <c r="AU3186">
        <v>43</v>
      </c>
    </row>
    <row r="3187" spans="1:47">
      <c r="A3187" t="s">
        <v>11315</v>
      </c>
      <c r="C3187">
        <v>310</v>
      </c>
      <c r="D3187" t="s">
        <v>11316</v>
      </c>
      <c r="E3187">
        <v>905</v>
      </c>
      <c r="F3187" t="s">
        <v>11317</v>
      </c>
      <c r="H3187" t="s">
        <v>10913</v>
      </c>
      <c r="I3187" t="s">
        <v>11318</v>
      </c>
      <c r="J3187">
        <v>0.44531999999999999</v>
      </c>
      <c r="K3187">
        <v>1</v>
      </c>
      <c r="L3187">
        <v>1</v>
      </c>
      <c r="M3187">
        <v>1</v>
      </c>
      <c r="N3187">
        <v>1</v>
      </c>
      <c r="O3187" t="s">
        <v>225</v>
      </c>
      <c r="P3187">
        <v>0</v>
      </c>
      <c r="Q3187">
        <v>0</v>
      </c>
      <c r="R3187">
        <v>0</v>
      </c>
      <c r="S3187" t="s">
        <v>223</v>
      </c>
      <c r="T3187">
        <v>0</v>
      </c>
      <c r="U3187" t="s">
        <v>11315</v>
      </c>
      <c r="V3187" t="s">
        <v>933</v>
      </c>
      <c r="W3187" t="s">
        <v>659</v>
      </c>
      <c r="X3187" t="s">
        <v>225</v>
      </c>
      <c r="Y3187">
        <v>18550</v>
      </c>
      <c r="AB3187">
        <v>1</v>
      </c>
      <c r="AC3187">
        <v>1</v>
      </c>
      <c r="AD3187">
        <v>0</v>
      </c>
      <c r="AE3187">
        <v>3667</v>
      </c>
      <c r="AF3187">
        <v>1.5</v>
      </c>
      <c r="AQ3187">
        <v>2</v>
      </c>
      <c r="AR3187">
        <f t="shared" si="49"/>
        <v>9.68</v>
      </c>
      <c r="AS3187">
        <v>1</v>
      </c>
      <c r="AT3187" t="s">
        <v>133</v>
      </c>
      <c r="AU3187">
        <v>42</v>
      </c>
    </row>
    <row r="3188" spans="1:47">
      <c r="A3188" t="s">
        <v>11319</v>
      </c>
      <c r="C3188">
        <v>310</v>
      </c>
      <c r="D3188" t="s">
        <v>11320</v>
      </c>
      <c r="E3188">
        <v>132</v>
      </c>
      <c r="F3188" t="s">
        <v>11321</v>
      </c>
      <c r="G3188" t="s">
        <v>422</v>
      </c>
      <c r="H3188" t="s">
        <v>260</v>
      </c>
      <c r="I3188" t="s">
        <v>11322</v>
      </c>
      <c r="J3188">
        <v>0.79381999999999997</v>
      </c>
      <c r="K3188">
        <v>0</v>
      </c>
      <c r="L3188">
        <v>0</v>
      </c>
      <c r="M3188">
        <v>0</v>
      </c>
      <c r="N3188">
        <v>0</v>
      </c>
      <c r="P3188">
        <v>0</v>
      </c>
      <c r="Q3188">
        <v>0</v>
      </c>
      <c r="R3188">
        <v>0</v>
      </c>
      <c r="S3188" t="s">
        <v>223</v>
      </c>
      <c r="T3188">
        <v>0</v>
      </c>
      <c r="U3188" t="s">
        <v>11319</v>
      </c>
      <c r="V3188" t="s">
        <v>933</v>
      </c>
      <c r="W3188" t="s">
        <v>659</v>
      </c>
      <c r="Y3188">
        <v>0</v>
      </c>
      <c r="AB3188">
        <v>0</v>
      </c>
      <c r="AC3188">
        <v>0</v>
      </c>
      <c r="AD3188">
        <v>0</v>
      </c>
      <c r="AE3188">
        <v>0</v>
      </c>
      <c r="AF3188">
        <v>0</v>
      </c>
      <c r="AQ3188">
        <v>1</v>
      </c>
      <c r="AR3188">
        <f t="shared" si="49"/>
        <v>0</v>
      </c>
      <c r="AS3188">
        <v>1</v>
      </c>
      <c r="AT3188" t="s">
        <v>133</v>
      </c>
      <c r="AU3188">
        <v>42</v>
      </c>
    </row>
    <row r="3189" spans="1:47">
      <c r="A3189" t="s">
        <v>11323</v>
      </c>
      <c r="C3189">
        <v>310</v>
      </c>
      <c r="D3189" t="s">
        <v>11324</v>
      </c>
      <c r="E3189">
        <v>132</v>
      </c>
      <c r="F3189" t="s">
        <v>11158</v>
      </c>
      <c r="G3189" t="s">
        <v>422</v>
      </c>
      <c r="H3189" t="s">
        <v>260</v>
      </c>
      <c r="I3189" t="s">
        <v>11325</v>
      </c>
      <c r="J3189">
        <v>1.31894</v>
      </c>
      <c r="K3189">
        <v>0</v>
      </c>
      <c r="L3189">
        <v>0</v>
      </c>
      <c r="M3189">
        <v>0</v>
      </c>
      <c r="N3189">
        <v>0</v>
      </c>
      <c r="P3189">
        <v>0</v>
      </c>
      <c r="Q3189">
        <v>0</v>
      </c>
      <c r="R3189">
        <v>0</v>
      </c>
      <c r="S3189" t="s">
        <v>223</v>
      </c>
      <c r="T3189">
        <v>0</v>
      </c>
      <c r="U3189" t="s">
        <v>11323</v>
      </c>
      <c r="V3189" t="s">
        <v>933</v>
      </c>
      <c r="W3189" t="s">
        <v>659</v>
      </c>
      <c r="Y3189">
        <v>0</v>
      </c>
      <c r="AB3189">
        <v>0</v>
      </c>
      <c r="AC3189">
        <v>0</v>
      </c>
      <c r="AD3189">
        <v>0</v>
      </c>
      <c r="AE3189">
        <v>0</v>
      </c>
      <c r="AF3189">
        <v>0</v>
      </c>
      <c r="AQ3189">
        <v>1</v>
      </c>
      <c r="AR3189">
        <f t="shared" si="49"/>
        <v>0</v>
      </c>
      <c r="AS3189">
        <v>1</v>
      </c>
      <c r="AT3189" t="s">
        <v>133</v>
      </c>
      <c r="AU3189">
        <v>42</v>
      </c>
    </row>
    <row r="3190" spans="1:47">
      <c r="A3190" t="s">
        <v>11326</v>
      </c>
      <c r="C3190">
        <v>310</v>
      </c>
      <c r="D3190" t="s">
        <v>11327</v>
      </c>
      <c r="E3190">
        <v>131</v>
      </c>
      <c r="F3190" t="s">
        <v>11158</v>
      </c>
      <c r="G3190" t="s">
        <v>422</v>
      </c>
      <c r="H3190" t="s">
        <v>407</v>
      </c>
      <c r="I3190" t="s">
        <v>11328</v>
      </c>
      <c r="J3190">
        <v>2.7457500000000001</v>
      </c>
      <c r="K3190">
        <v>0</v>
      </c>
      <c r="L3190">
        <v>0</v>
      </c>
      <c r="M3190">
        <v>0</v>
      </c>
      <c r="N3190">
        <v>0</v>
      </c>
      <c r="P3190">
        <v>0</v>
      </c>
      <c r="Q3190">
        <v>0</v>
      </c>
      <c r="R3190">
        <v>0</v>
      </c>
      <c r="S3190" t="s">
        <v>223</v>
      </c>
      <c r="T3190">
        <v>0</v>
      </c>
      <c r="U3190" t="s">
        <v>11326</v>
      </c>
      <c r="V3190" t="s">
        <v>933</v>
      </c>
      <c r="W3190" t="s">
        <v>659</v>
      </c>
      <c r="Y3190">
        <v>0</v>
      </c>
      <c r="AB3190">
        <v>0</v>
      </c>
      <c r="AC3190">
        <v>0</v>
      </c>
      <c r="AD3190">
        <v>0</v>
      </c>
      <c r="AE3190">
        <v>0</v>
      </c>
      <c r="AF3190">
        <v>0</v>
      </c>
      <c r="AQ3190">
        <v>1</v>
      </c>
      <c r="AR3190">
        <f t="shared" si="49"/>
        <v>0</v>
      </c>
      <c r="AS3190">
        <v>1</v>
      </c>
      <c r="AT3190" t="s">
        <v>133</v>
      </c>
      <c r="AU3190">
        <v>42</v>
      </c>
    </row>
    <row r="3191" spans="1:47">
      <c r="A3191" t="s">
        <v>11329</v>
      </c>
      <c r="C3191">
        <v>310</v>
      </c>
      <c r="D3191" t="s">
        <v>11330</v>
      </c>
      <c r="E3191">
        <v>101</v>
      </c>
      <c r="F3191" t="s">
        <v>11331</v>
      </c>
      <c r="G3191" t="s">
        <v>422</v>
      </c>
      <c r="H3191" t="s">
        <v>220</v>
      </c>
      <c r="I3191" t="s">
        <v>11332</v>
      </c>
      <c r="J3191">
        <v>0.14829000000000001</v>
      </c>
      <c r="K3191">
        <v>1</v>
      </c>
      <c r="L3191">
        <v>1</v>
      </c>
      <c r="M3191">
        <v>1</v>
      </c>
      <c r="N3191">
        <v>1</v>
      </c>
      <c r="O3191" t="s">
        <v>225</v>
      </c>
      <c r="P3191">
        <v>0</v>
      </c>
      <c r="Q3191">
        <v>1</v>
      </c>
      <c r="R3191">
        <v>2400</v>
      </c>
      <c r="S3191" t="s">
        <v>223</v>
      </c>
      <c r="T3191">
        <v>2400</v>
      </c>
      <c r="U3191" t="s">
        <v>11329</v>
      </c>
      <c r="V3191" t="s">
        <v>413</v>
      </c>
      <c r="W3191" t="s">
        <v>225</v>
      </c>
      <c r="X3191" t="s">
        <v>225</v>
      </c>
      <c r="Y3191">
        <v>2400</v>
      </c>
      <c r="AB3191">
        <v>1</v>
      </c>
      <c r="AC3191">
        <v>1</v>
      </c>
      <c r="AD3191">
        <v>2</v>
      </c>
      <c r="AE3191">
        <v>832</v>
      </c>
      <c r="AF3191">
        <v>1</v>
      </c>
      <c r="AQ3191">
        <v>1</v>
      </c>
      <c r="AR3191">
        <f t="shared" si="49"/>
        <v>9.68</v>
      </c>
      <c r="AS3191">
        <v>1</v>
      </c>
      <c r="AT3191" t="s">
        <v>136</v>
      </c>
      <c r="AU3191">
        <v>45</v>
      </c>
    </row>
    <row r="3192" spans="1:47">
      <c r="A3192" t="s">
        <v>11333</v>
      </c>
      <c r="C3192">
        <v>310</v>
      </c>
      <c r="D3192" t="s">
        <v>11334</v>
      </c>
      <c r="E3192">
        <v>330</v>
      </c>
      <c r="F3192" t="s">
        <v>11335</v>
      </c>
      <c r="G3192" t="s">
        <v>422</v>
      </c>
      <c r="H3192" t="s">
        <v>11336</v>
      </c>
      <c r="I3192" t="s">
        <v>11337</v>
      </c>
      <c r="J3192">
        <v>0.67196999999999996</v>
      </c>
      <c r="K3192">
        <v>0</v>
      </c>
      <c r="L3192">
        <v>0</v>
      </c>
      <c r="M3192">
        <v>1</v>
      </c>
      <c r="N3192">
        <v>1</v>
      </c>
      <c r="O3192" t="s">
        <v>659</v>
      </c>
      <c r="P3192">
        <v>1</v>
      </c>
      <c r="Q3192">
        <v>1</v>
      </c>
      <c r="R3192">
        <v>0</v>
      </c>
      <c r="S3192" t="s">
        <v>223</v>
      </c>
      <c r="T3192">
        <v>0</v>
      </c>
      <c r="U3192" t="s">
        <v>11333</v>
      </c>
      <c r="V3192" t="s">
        <v>933</v>
      </c>
      <c r="W3192" t="s">
        <v>659</v>
      </c>
      <c r="X3192" t="s">
        <v>659</v>
      </c>
      <c r="Y3192">
        <v>0</v>
      </c>
      <c r="AB3192">
        <v>0</v>
      </c>
      <c r="AC3192">
        <v>0</v>
      </c>
      <c r="AD3192">
        <v>0</v>
      </c>
      <c r="AE3192">
        <v>7884</v>
      </c>
      <c r="AF3192">
        <v>1</v>
      </c>
      <c r="AQ3192">
        <v>1</v>
      </c>
      <c r="AR3192">
        <f t="shared" si="49"/>
        <v>0</v>
      </c>
      <c r="AS3192">
        <v>1</v>
      </c>
      <c r="AT3192" t="s">
        <v>135</v>
      </c>
      <c r="AU3192">
        <v>44</v>
      </c>
    </row>
    <row r="3193" spans="1:47">
      <c r="A3193" t="s">
        <v>11338</v>
      </c>
      <c r="C3193">
        <v>310</v>
      </c>
      <c r="D3193" t="s">
        <v>11339</v>
      </c>
      <c r="E3193">
        <v>906</v>
      </c>
      <c r="F3193" t="s">
        <v>11340</v>
      </c>
      <c r="G3193" t="s">
        <v>422</v>
      </c>
      <c r="H3193" t="s">
        <v>1046</v>
      </c>
      <c r="I3193" t="s">
        <v>11341</v>
      </c>
      <c r="J3193">
        <v>0.18651999999999999</v>
      </c>
      <c r="K3193">
        <v>0</v>
      </c>
      <c r="L3193">
        <v>0</v>
      </c>
      <c r="M3193">
        <v>1</v>
      </c>
      <c r="N3193">
        <v>1</v>
      </c>
      <c r="O3193" t="s">
        <v>659</v>
      </c>
      <c r="P3193">
        <v>1</v>
      </c>
      <c r="Q3193">
        <v>1</v>
      </c>
      <c r="R3193">
        <v>8000</v>
      </c>
      <c r="S3193" t="s">
        <v>223</v>
      </c>
      <c r="T3193">
        <v>0</v>
      </c>
      <c r="U3193" t="s">
        <v>11338</v>
      </c>
      <c r="V3193" t="s">
        <v>933</v>
      </c>
      <c r="W3193" t="s">
        <v>659</v>
      </c>
      <c r="X3193" t="s">
        <v>659</v>
      </c>
      <c r="Y3193">
        <v>8000</v>
      </c>
      <c r="AB3193">
        <v>0</v>
      </c>
      <c r="AC3193">
        <v>0</v>
      </c>
      <c r="AD3193">
        <v>3</v>
      </c>
      <c r="AE3193">
        <v>3372</v>
      </c>
      <c r="AF3193">
        <v>2</v>
      </c>
      <c r="AQ3193">
        <v>1</v>
      </c>
      <c r="AR3193">
        <f t="shared" si="49"/>
        <v>0</v>
      </c>
      <c r="AS3193">
        <v>1</v>
      </c>
      <c r="AT3193" t="s">
        <v>134</v>
      </c>
      <c r="AU3193">
        <v>43</v>
      </c>
    </row>
    <row r="3194" spans="1:47">
      <c r="A3194" t="s">
        <v>11342</v>
      </c>
      <c r="C3194">
        <v>310</v>
      </c>
      <c r="D3194" t="s">
        <v>11343</v>
      </c>
      <c r="E3194">
        <v>401</v>
      </c>
      <c r="F3194" t="s">
        <v>11344</v>
      </c>
      <c r="G3194" t="s">
        <v>422</v>
      </c>
      <c r="H3194" t="s">
        <v>11345</v>
      </c>
      <c r="I3194" t="s">
        <v>11346</v>
      </c>
      <c r="J3194">
        <v>5.0978000000000003</v>
      </c>
      <c r="K3194">
        <v>0</v>
      </c>
      <c r="L3194">
        <v>0</v>
      </c>
      <c r="M3194">
        <v>1</v>
      </c>
      <c r="N3194">
        <v>1</v>
      </c>
      <c r="O3194" t="s">
        <v>659</v>
      </c>
      <c r="P3194">
        <v>1</v>
      </c>
      <c r="Q3194">
        <v>1</v>
      </c>
      <c r="R3194">
        <v>10200</v>
      </c>
      <c r="S3194" t="s">
        <v>223</v>
      </c>
      <c r="T3194">
        <v>0</v>
      </c>
      <c r="U3194" t="s">
        <v>11342</v>
      </c>
      <c r="V3194" t="s">
        <v>933</v>
      </c>
      <c r="W3194" t="s">
        <v>659</v>
      </c>
      <c r="X3194" t="s">
        <v>659</v>
      </c>
      <c r="Y3194">
        <v>10200</v>
      </c>
      <c r="AB3194">
        <v>0</v>
      </c>
      <c r="AC3194">
        <v>0</v>
      </c>
      <c r="AD3194">
        <v>0</v>
      </c>
      <c r="AE3194">
        <v>17604</v>
      </c>
      <c r="AF3194">
        <v>1</v>
      </c>
      <c r="AQ3194">
        <v>1</v>
      </c>
      <c r="AR3194">
        <f t="shared" si="49"/>
        <v>0</v>
      </c>
      <c r="AS3194">
        <v>1</v>
      </c>
      <c r="AT3194" t="s">
        <v>133</v>
      </c>
      <c r="AU3194">
        <v>42</v>
      </c>
    </row>
    <row r="3195" spans="1:47">
      <c r="A3195" t="s">
        <v>11347</v>
      </c>
      <c r="C3195">
        <v>310</v>
      </c>
      <c r="D3195" t="s">
        <v>11348</v>
      </c>
      <c r="E3195">
        <v>101</v>
      </c>
      <c r="F3195" t="s">
        <v>11349</v>
      </c>
      <c r="G3195" t="s">
        <v>422</v>
      </c>
      <c r="H3195" t="s">
        <v>220</v>
      </c>
      <c r="I3195" t="s">
        <v>11350</v>
      </c>
      <c r="J3195">
        <v>0.14979999999999999</v>
      </c>
      <c r="K3195">
        <v>0</v>
      </c>
      <c r="L3195">
        <v>0</v>
      </c>
      <c r="M3195">
        <v>1</v>
      </c>
      <c r="N3195">
        <v>1</v>
      </c>
      <c r="O3195" t="s">
        <v>659</v>
      </c>
      <c r="P3195">
        <v>1</v>
      </c>
      <c r="Q3195">
        <v>1</v>
      </c>
      <c r="R3195">
        <v>4600</v>
      </c>
      <c r="S3195" t="s">
        <v>223</v>
      </c>
      <c r="T3195">
        <v>0</v>
      </c>
      <c r="U3195" t="s">
        <v>11347</v>
      </c>
      <c r="V3195" t="s">
        <v>933</v>
      </c>
      <c r="W3195" t="s">
        <v>659</v>
      </c>
      <c r="X3195" t="s">
        <v>659</v>
      </c>
      <c r="Y3195">
        <v>4600</v>
      </c>
      <c r="AB3195">
        <v>0</v>
      </c>
      <c r="AC3195">
        <v>0</v>
      </c>
      <c r="AD3195">
        <v>3</v>
      </c>
      <c r="AE3195">
        <v>960</v>
      </c>
      <c r="AF3195">
        <v>1</v>
      </c>
      <c r="AQ3195">
        <v>1</v>
      </c>
      <c r="AR3195">
        <f t="shared" si="49"/>
        <v>0</v>
      </c>
      <c r="AS3195">
        <v>1</v>
      </c>
      <c r="AT3195" t="s">
        <v>134</v>
      </c>
      <c r="AU3195">
        <v>43</v>
      </c>
    </row>
    <row r="3196" spans="1:47">
      <c r="A3196" t="s">
        <v>11351</v>
      </c>
      <c r="C3196">
        <v>310</v>
      </c>
      <c r="D3196" t="s">
        <v>11352</v>
      </c>
      <c r="E3196">
        <v>132</v>
      </c>
      <c r="F3196" t="s">
        <v>11165</v>
      </c>
      <c r="G3196" t="s">
        <v>422</v>
      </c>
      <c r="H3196" t="s">
        <v>260</v>
      </c>
      <c r="I3196" t="s">
        <v>11353</v>
      </c>
      <c r="J3196">
        <v>9.2460000000000001E-2</v>
      </c>
      <c r="K3196">
        <v>0</v>
      </c>
      <c r="L3196">
        <v>0</v>
      </c>
      <c r="M3196">
        <v>0</v>
      </c>
      <c r="N3196">
        <v>0</v>
      </c>
      <c r="P3196">
        <v>0</v>
      </c>
      <c r="Q3196">
        <v>0</v>
      </c>
      <c r="R3196">
        <v>0</v>
      </c>
      <c r="S3196" t="s">
        <v>223</v>
      </c>
      <c r="T3196">
        <v>0</v>
      </c>
      <c r="U3196" t="s">
        <v>11351</v>
      </c>
      <c r="V3196" t="s">
        <v>933</v>
      </c>
      <c r="W3196" t="s">
        <v>659</v>
      </c>
      <c r="Y3196">
        <v>0</v>
      </c>
      <c r="AB3196">
        <v>0</v>
      </c>
      <c r="AC3196">
        <v>0</v>
      </c>
      <c r="AD3196">
        <v>0</v>
      </c>
      <c r="AE3196">
        <v>0</v>
      </c>
      <c r="AF3196">
        <v>0</v>
      </c>
      <c r="AQ3196">
        <v>1</v>
      </c>
      <c r="AR3196">
        <f t="shared" si="49"/>
        <v>0</v>
      </c>
      <c r="AS3196">
        <v>1</v>
      </c>
      <c r="AT3196" t="s">
        <v>133</v>
      </c>
      <c r="AU3196">
        <v>42</v>
      </c>
    </row>
    <row r="3197" spans="1:47">
      <c r="A3197" t="s">
        <v>11354</v>
      </c>
      <c r="C3197">
        <v>310</v>
      </c>
      <c r="D3197" t="s">
        <v>11355</v>
      </c>
      <c r="E3197">
        <v>337</v>
      </c>
      <c r="F3197" t="s">
        <v>11356</v>
      </c>
      <c r="G3197" t="s">
        <v>422</v>
      </c>
      <c r="H3197" t="s">
        <v>11357</v>
      </c>
      <c r="I3197" t="s">
        <v>11358</v>
      </c>
      <c r="J3197">
        <v>9.5659999999999995E-2</v>
      </c>
      <c r="K3197">
        <v>0</v>
      </c>
      <c r="L3197">
        <v>0</v>
      </c>
      <c r="M3197">
        <v>0</v>
      </c>
      <c r="N3197">
        <v>0</v>
      </c>
      <c r="P3197">
        <v>0</v>
      </c>
      <c r="Q3197">
        <v>0</v>
      </c>
      <c r="R3197">
        <v>0</v>
      </c>
      <c r="S3197" t="s">
        <v>223</v>
      </c>
      <c r="T3197">
        <v>0</v>
      </c>
      <c r="U3197" t="s">
        <v>11354</v>
      </c>
      <c r="Y3197">
        <v>0</v>
      </c>
      <c r="AB3197">
        <v>0</v>
      </c>
      <c r="AC3197">
        <v>0</v>
      </c>
      <c r="AD3197">
        <v>0</v>
      </c>
      <c r="AE3197">
        <v>0</v>
      </c>
      <c r="AF3197">
        <v>0</v>
      </c>
      <c r="AQ3197">
        <v>1</v>
      </c>
      <c r="AR3197">
        <f t="shared" si="49"/>
        <v>0</v>
      </c>
      <c r="AS3197">
        <v>1</v>
      </c>
      <c r="AT3197" t="s">
        <v>133</v>
      </c>
      <c r="AU3197">
        <v>42</v>
      </c>
    </row>
    <row r="3198" spans="1:47">
      <c r="A3198" t="s">
        <v>11359</v>
      </c>
      <c r="C3198">
        <v>310</v>
      </c>
      <c r="D3198" t="s">
        <v>11360</v>
      </c>
      <c r="E3198">
        <v>340</v>
      </c>
      <c r="F3198" t="s">
        <v>11361</v>
      </c>
      <c r="G3198" t="s">
        <v>422</v>
      </c>
      <c r="H3198" t="s">
        <v>2199</v>
      </c>
      <c r="I3198" t="s">
        <v>11362</v>
      </c>
      <c r="J3198">
        <v>0.30734</v>
      </c>
      <c r="K3198">
        <v>0</v>
      </c>
      <c r="L3198">
        <v>0</v>
      </c>
      <c r="M3198">
        <v>1</v>
      </c>
      <c r="N3198">
        <v>1</v>
      </c>
      <c r="O3198" t="s">
        <v>659</v>
      </c>
      <c r="P3198">
        <v>1</v>
      </c>
      <c r="Q3198">
        <v>1</v>
      </c>
      <c r="R3198">
        <v>6600</v>
      </c>
      <c r="S3198" t="s">
        <v>223</v>
      </c>
      <c r="T3198">
        <v>0</v>
      </c>
      <c r="U3198" t="s">
        <v>11359</v>
      </c>
      <c r="V3198" t="s">
        <v>933</v>
      </c>
      <c r="W3198" t="s">
        <v>659</v>
      </c>
      <c r="X3198" t="s">
        <v>659</v>
      </c>
      <c r="Y3198">
        <v>6600</v>
      </c>
      <c r="AB3198">
        <v>0</v>
      </c>
      <c r="AC3198">
        <v>0</v>
      </c>
      <c r="AD3198">
        <v>0</v>
      </c>
      <c r="AE3198">
        <v>706</v>
      </c>
      <c r="AF3198">
        <v>1</v>
      </c>
      <c r="AQ3198">
        <v>1</v>
      </c>
      <c r="AR3198">
        <f t="shared" si="49"/>
        <v>0</v>
      </c>
      <c r="AS3198">
        <v>1</v>
      </c>
      <c r="AT3198" t="s">
        <v>134</v>
      </c>
      <c r="AU3198">
        <v>43</v>
      </c>
    </row>
    <row r="3199" spans="1:47">
      <c r="A3199" t="s">
        <v>11363</v>
      </c>
      <c r="C3199">
        <v>310</v>
      </c>
      <c r="D3199" t="s">
        <v>11364</v>
      </c>
      <c r="E3199">
        <v>906</v>
      </c>
      <c r="F3199" t="s">
        <v>11130</v>
      </c>
      <c r="G3199" t="s">
        <v>422</v>
      </c>
      <c r="H3199" t="s">
        <v>11038</v>
      </c>
      <c r="I3199" t="s">
        <v>11365</v>
      </c>
      <c r="J3199">
        <v>0.84209000000000001</v>
      </c>
      <c r="K3199">
        <v>0</v>
      </c>
      <c r="L3199">
        <v>0</v>
      </c>
      <c r="M3199">
        <v>1</v>
      </c>
      <c r="N3199">
        <v>1</v>
      </c>
      <c r="O3199" t="s">
        <v>659</v>
      </c>
      <c r="P3199">
        <v>1</v>
      </c>
      <c r="Q3199">
        <v>0</v>
      </c>
      <c r="R3199">
        <v>0</v>
      </c>
      <c r="S3199" t="s">
        <v>223</v>
      </c>
      <c r="T3199">
        <v>0</v>
      </c>
      <c r="U3199" t="s">
        <v>11363</v>
      </c>
      <c r="V3199" t="s">
        <v>933</v>
      </c>
      <c r="W3199" t="s">
        <v>659</v>
      </c>
      <c r="X3199" t="s">
        <v>659</v>
      </c>
      <c r="Y3199">
        <v>0</v>
      </c>
      <c r="AB3199">
        <v>0</v>
      </c>
      <c r="AC3199">
        <v>0</v>
      </c>
      <c r="AD3199">
        <v>0</v>
      </c>
      <c r="AE3199">
        <v>6684</v>
      </c>
      <c r="AF3199">
        <v>1</v>
      </c>
      <c r="AQ3199">
        <v>1</v>
      </c>
      <c r="AR3199">
        <f t="shared" si="49"/>
        <v>0</v>
      </c>
      <c r="AS3199">
        <v>1</v>
      </c>
      <c r="AT3199" t="s">
        <v>134</v>
      </c>
      <c r="AU3199">
        <v>43</v>
      </c>
    </row>
    <row r="3200" spans="1:47">
      <c r="A3200" t="s">
        <v>11366</v>
      </c>
      <c r="C3200">
        <v>310</v>
      </c>
      <c r="D3200" t="s">
        <v>11367</v>
      </c>
      <c r="E3200">
        <v>101</v>
      </c>
      <c r="F3200" t="s">
        <v>11368</v>
      </c>
      <c r="G3200" t="s">
        <v>422</v>
      </c>
      <c r="H3200" t="s">
        <v>220</v>
      </c>
      <c r="I3200" t="s">
        <v>11369</v>
      </c>
      <c r="J3200">
        <v>0.64688999999999997</v>
      </c>
      <c r="K3200">
        <v>1</v>
      </c>
      <c r="L3200">
        <v>1</v>
      </c>
      <c r="M3200">
        <v>1</v>
      </c>
      <c r="N3200">
        <v>1</v>
      </c>
      <c r="O3200" t="s">
        <v>225</v>
      </c>
      <c r="P3200">
        <v>0</v>
      </c>
      <c r="Q3200">
        <v>1</v>
      </c>
      <c r="R3200">
        <v>8100</v>
      </c>
      <c r="S3200" t="s">
        <v>223</v>
      </c>
      <c r="T3200">
        <v>8100</v>
      </c>
      <c r="U3200" t="s">
        <v>11366</v>
      </c>
      <c r="V3200" t="s">
        <v>413</v>
      </c>
      <c r="W3200" t="s">
        <v>225</v>
      </c>
      <c r="X3200" t="s">
        <v>225</v>
      </c>
      <c r="Y3200">
        <v>8100</v>
      </c>
      <c r="AB3200">
        <v>1</v>
      </c>
      <c r="AC3200">
        <v>1</v>
      </c>
      <c r="AD3200">
        <v>4</v>
      </c>
      <c r="AE3200">
        <v>1819</v>
      </c>
      <c r="AF3200">
        <v>1.9</v>
      </c>
      <c r="AQ3200">
        <v>1</v>
      </c>
      <c r="AR3200">
        <f t="shared" si="49"/>
        <v>9.68</v>
      </c>
      <c r="AS3200">
        <v>1</v>
      </c>
      <c r="AT3200" t="s">
        <v>133</v>
      </c>
      <c r="AU3200">
        <v>42</v>
      </c>
    </row>
    <row r="3201" spans="1:47">
      <c r="A3201" t="s">
        <v>11370</v>
      </c>
      <c r="C3201">
        <v>310</v>
      </c>
      <c r="D3201" t="s">
        <v>11371</v>
      </c>
      <c r="E3201">
        <v>101</v>
      </c>
      <c r="F3201" t="s">
        <v>11372</v>
      </c>
      <c r="G3201" t="s">
        <v>219</v>
      </c>
      <c r="H3201" t="s">
        <v>220</v>
      </c>
      <c r="I3201" t="s">
        <v>11373</v>
      </c>
      <c r="J3201">
        <v>0.51676</v>
      </c>
      <c r="K3201">
        <v>0</v>
      </c>
      <c r="L3201">
        <v>0</v>
      </c>
      <c r="M3201">
        <v>1</v>
      </c>
      <c r="N3201">
        <v>1</v>
      </c>
      <c r="O3201" t="s">
        <v>659</v>
      </c>
      <c r="P3201">
        <v>1</v>
      </c>
      <c r="Q3201">
        <v>1</v>
      </c>
      <c r="R3201">
        <v>6300</v>
      </c>
      <c r="S3201" t="s">
        <v>223</v>
      </c>
      <c r="T3201">
        <v>0</v>
      </c>
      <c r="U3201" t="s">
        <v>11370</v>
      </c>
      <c r="V3201" t="s">
        <v>933</v>
      </c>
      <c r="W3201" t="s">
        <v>659</v>
      </c>
      <c r="X3201" t="s">
        <v>659</v>
      </c>
      <c r="Y3201">
        <v>6300</v>
      </c>
      <c r="AB3201">
        <v>0</v>
      </c>
      <c r="AC3201">
        <v>0</v>
      </c>
      <c r="AD3201">
        <v>2</v>
      </c>
      <c r="AE3201">
        <v>1176</v>
      </c>
      <c r="AF3201">
        <v>1</v>
      </c>
      <c r="AQ3201">
        <v>1</v>
      </c>
      <c r="AR3201">
        <f t="shared" si="49"/>
        <v>0</v>
      </c>
      <c r="AS3201">
        <v>1</v>
      </c>
      <c r="AT3201" t="s">
        <v>134</v>
      </c>
      <c r="AU3201">
        <v>43</v>
      </c>
    </row>
    <row r="3202" spans="1:47">
      <c r="A3202" t="s">
        <v>11374</v>
      </c>
      <c r="C3202">
        <v>310</v>
      </c>
      <c r="D3202" t="s">
        <v>11375</v>
      </c>
      <c r="E3202">
        <v>101</v>
      </c>
      <c r="F3202" t="s">
        <v>11376</v>
      </c>
      <c r="G3202" t="s">
        <v>422</v>
      </c>
      <c r="H3202" t="s">
        <v>220</v>
      </c>
      <c r="I3202" t="s">
        <v>11377</v>
      </c>
      <c r="J3202">
        <v>0.14563999999999999</v>
      </c>
      <c r="K3202">
        <v>0</v>
      </c>
      <c r="L3202">
        <v>0</v>
      </c>
      <c r="M3202">
        <v>1</v>
      </c>
      <c r="N3202">
        <v>1</v>
      </c>
      <c r="O3202" t="s">
        <v>659</v>
      </c>
      <c r="P3202">
        <v>1</v>
      </c>
      <c r="Q3202">
        <v>1</v>
      </c>
      <c r="R3202">
        <v>6000</v>
      </c>
      <c r="S3202" t="s">
        <v>223</v>
      </c>
      <c r="T3202">
        <v>0</v>
      </c>
      <c r="U3202" t="s">
        <v>11374</v>
      </c>
      <c r="V3202" t="s">
        <v>933</v>
      </c>
      <c r="W3202" t="s">
        <v>659</v>
      </c>
      <c r="X3202" t="s">
        <v>659</v>
      </c>
      <c r="Y3202">
        <v>6000</v>
      </c>
      <c r="AB3202">
        <v>0</v>
      </c>
      <c r="AC3202">
        <v>0</v>
      </c>
      <c r="AD3202">
        <v>3</v>
      </c>
      <c r="AE3202">
        <v>960</v>
      </c>
      <c r="AF3202">
        <v>1</v>
      </c>
      <c r="AQ3202">
        <v>1</v>
      </c>
      <c r="AR3202">
        <f t="shared" ref="AR3202:AR3265" si="50">AB3202*9.68*VLOOKUP(AU3202,atten,10,FALSE)</f>
        <v>0</v>
      </c>
      <c r="AS3202">
        <v>1</v>
      </c>
      <c r="AT3202" t="s">
        <v>134</v>
      </c>
      <c r="AU3202">
        <v>43</v>
      </c>
    </row>
    <row r="3203" spans="1:47">
      <c r="A3203" t="s">
        <v>11378</v>
      </c>
      <c r="C3203">
        <v>310</v>
      </c>
      <c r="D3203" t="s">
        <v>11379</v>
      </c>
      <c r="E3203">
        <v>101</v>
      </c>
      <c r="F3203" t="s">
        <v>11380</v>
      </c>
      <c r="G3203" t="s">
        <v>422</v>
      </c>
      <c r="H3203" t="s">
        <v>220</v>
      </c>
      <c r="I3203" t="s">
        <v>11381</v>
      </c>
      <c r="J3203">
        <v>0.34904000000000002</v>
      </c>
      <c r="K3203">
        <v>1</v>
      </c>
      <c r="L3203">
        <v>1</v>
      </c>
      <c r="M3203">
        <v>1</v>
      </c>
      <c r="N3203">
        <v>1</v>
      </c>
      <c r="O3203" t="s">
        <v>225</v>
      </c>
      <c r="P3203">
        <v>0</v>
      </c>
      <c r="Q3203">
        <v>1</v>
      </c>
      <c r="R3203">
        <v>28900</v>
      </c>
      <c r="S3203" t="s">
        <v>223</v>
      </c>
      <c r="T3203">
        <v>28900</v>
      </c>
      <c r="U3203" t="s">
        <v>11378</v>
      </c>
      <c r="V3203" t="s">
        <v>460</v>
      </c>
      <c r="X3203" t="s">
        <v>225</v>
      </c>
      <c r="Y3203">
        <v>28900</v>
      </c>
      <c r="AB3203">
        <v>1</v>
      </c>
      <c r="AC3203">
        <v>1</v>
      </c>
      <c r="AD3203">
        <v>2</v>
      </c>
      <c r="AE3203">
        <v>768</v>
      </c>
      <c r="AF3203">
        <v>1.3</v>
      </c>
      <c r="AQ3203">
        <v>1</v>
      </c>
      <c r="AR3203">
        <f t="shared" si="50"/>
        <v>9.68</v>
      </c>
      <c r="AS3203">
        <v>1</v>
      </c>
      <c r="AT3203" t="s">
        <v>136</v>
      </c>
      <c r="AU3203">
        <v>45</v>
      </c>
    </row>
    <row r="3204" spans="1:47">
      <c r="A3204" t="s">
        <v>11382</v>
      </c>
      <c r="C3204">
        <v>310</v>
      </c>
      <c r="D3204" t="s">
        <v>11383</v>
      </c>
      <c r="E3204">
        <v>101</v>
      </c>
      <c r="F3204" t="s">
        <v>11384</v>
      </c>
      <c r="G3204" t="s">
        <v>422</v>
      </c>
      <c r="H3204" t="s">
        <v>220</v>
      </c>
      <c r="I3204" t="s">
        <v>11385</v>
      </c>
      <c r="J3204">
        <v>0.23497000000000001</v>
      </c>
      <c r="K3204">
        <v>1</v>
      </c>
      <c r="L3204">
        <v>1</v>
      </c>
      <c r="M3204">
        <v>1</v>
      </c>
      <c r="N3204">
        <v>1</v>
      </c>
      <c r="O3204" t="s">
        <v>225</v>
      </c>
      <c r="P3204">
        <v>0</v>
      </c>
      <c r="Q3204">
        <v>1</v>
      </c>
      <c r="R3204">
        <v>0</v>
      </c>
      <c r="S3204" t="s">
        <v>223</v>
      </c>
      <c r="T3204">
        <v>0</v>
      </c>
      <c r="U3204" t="s">
        <v>11382</v>
      </c>
      <c r="V3204" t="s">
        <v>455</v>
      </c>
      <c r="W3204" t="s">
        <v>225</v>
      </c>
      <c r="X3204" t="s">
        <v>225</v>
      </c>
      <c r="Y3204">
        <v>0</v>
      </c>
      <c r="AB3204">
        <v>1</v>
      </c>
      <c r="AC3204">
        <v>1</v>
      </c>
      <c r="AD3204">
        <v>3</v>
      </c>
      <c r="AE3204">
        <v>1470</v>
      </c>
      <c r="AF3204">
        <v>1.5</v>
      </c>
      <c r="AQ3204">
        <v>1</v>
      </c>
      <c r="AR3204">
        <f t="shared" si="50"/>
        <v>9.68</v>
      </c>
      <c r="AS3204">
        <v>1</v>
      </c>
      <c r="AT3204" t="s">
        <v>136</v>
      </c>
      <c r="AU3204">
        <v>45</v>
      </c>
    </row>
    <row r="3205" spans="1:47">
      <c r="A3205" t="s">
        <v>11386</v>
      </c>
      <c r="C3205">
        <v>310</v>
      </c>
      <c r="D3205" t="s">
        <v>11387</v>
      </c>
      <c r="E3205">
        <v>303</v>
      </c>
      <c r="F3205" t="s">
        <v>11388</v>
      </c>
      <c r="G3205" t="s">
        <v>10704</v>
      </c>
      <c r="H3205" t="s">
        <v>11389</v>
      </c>
      <c r="I3205" t="s">
        <v>11390</v>
      </c>
      <c r="J3205">
        <v>0.23327000000000001</v>
      </c>
      <c r="K3205">
        <v>0</v>
      </c>
      <c r="L3205">
        <v>0</v>
      </c>
      <c r="M3205">
        <v>0</v>
      </c>
      <c r="N3205">
        <v>0</v>
      </c>
      <c r="P3205">
        <v>0</v>
      </c>
      <c r="Q3205">
        <v>0</v>
      </c>
      <c r="R3205">
        <v>0</v>
      </c>
      <c r="S3205" t="s">
        <v>223</v>
      </c>
      <c r="T3205">
        <v>0</v>
      </c>
      <c r="U3205" t="s">
        <v>11386</v>
      </c>
      <c r="V3205" t="s">
        <v>933</v>
      </c>
      <c r="W3205" t="s">
        <v>659</v>
      </c>
      <c r="Y3205">
        <v>0</v>
      </c>
      <c r="AB3205">
        <v>0</v>
      </c>
      <c r="AC3205">
        <v>0</v>
      </c>
      <c r="AD3205">
        <v>0</v>
      </c>
      <c r="AE3205">
        <v>0</v>
      </c>
      <c r="AF3205">
        <v>0</v>
      </c>
      <c r="AQ3205">
        <v>1</v>
      </c>
      <c r="AR3205">
        <f t="shared" si="50"/>
        <v>0</v>
      </c>
      <c r="AS3205">
        <v>1</v>
      </c>
      <c r="AT3205" t="s">
        <v>133</v>
      </c>
      <c r="AU3205">
        <v>42</v>
      </c>
    </row>
    <row r="3206" spans="1:47">
      <c r="A3206" t="s">
        <v>11391</v>
      </c>
      <c r="C3206">
        <v>310</v>
      </c>
      <c r="D3206" t="s">
        <v>11392</v>
      </c>
      <c r="E3206">
        <v>101</v>
      </c>
      <c r="F3206" t="s">
        <v>11393</v>
      </c>
      <c r="G3206" t="s">
        <v>219</v>
      </c>
      <c r="H3206" t="s">
        <v>220</v>
      </c>
      <c r="I3206" t="s">
        <v>11394</v>
      </c>
      <c r="J3206">
        <v>0.18679999999999999</v>
      </c>
      <c r="K3206">
        <v>0</v>
      </c>
      <c r="L3206">
        <v>0</v>
      </c>
      <c r="M3206">
        <v>1</v>
      </c>
      <c r="N3206">
        <v>1</v>
      </c>
      <c r="O3206" t="s">
        <v>659</v>
      </c>
      <c r="P3206">
        <v>1</v>
      </c>
      <c r="Q3206">
        <v>1</v>
      </c>
      <c r="R3206">
        <v>8000</v>
      </c>
      <c r="S3206" t="s">
        <v>223</v>
      </c>
      <c r="T3206">
        <v>0</v>
      </c>
      <c r="U3206" t="s">
        <v>11391</v>
      </c>
      <c r="V3206" t="s">
        <v>933</v>
      </c>
      <c r="W3206" t="s">
        <v>659</v>
      </c>
      <c r="X3206" t="s">
        <v>659</v>
      </c>
      <c r="Y3206">
        <v>8000</v>
      </c>
      <c r="AB3206">
        <v>0</v>
      </c>
      <c r="AC3206">
        <v>0</v>
      </c>
      <c r="AD3206">
        <v>3</v>
      </c>
      <c r="AE3206">
        <v>1568</v>
      </c>
      <c r="AF3206">
        <v>2</v>
      </c>
      <c r="AQ3206">
        <v>1</v>
      </c>
      <c r="AR3206">
        <f t="shared" si="50"/>
        <v>0</v>
      </c>
      <c r="AS3206">
        <v>1</v>
      </c>
      <c r="AT3206" t="s">
        <v>134</v>
      </c>
      <c r="AU3206">
        <v>43</v>
      </c>
    </row>
    <row r="3207" spans="1:47">
      <c r="A3207" t="s">
        <v>11395</v>
      </c>
      <c r="C3207">
        <v>310</v>
      </c>
      <c r="D3207" t="s">
        <v>11396</v>
      </c>
      <c r="E3207">
        <v>106</v>
      </c>
      <c r="F3207" t="s">
        <v>11397</v>
      </c>
      <c r="G3207" t="s">
        <v>422</v>
      </c>
      <c r="H3207" t="s">
        <v>355</v>
      </c>
      <c r="I3207" t="s">
        <v>11398</v>
      </c>
      <c r="J3207">
        <v>0.14313999999999999</v>
      </c>
      <c r="K3207">
        <v>0</v>
      </c>
      <c r="L3207">
        <v>0</v>
      </c>
      <c r="M3207">
        <v>0</v>
      </c>
      <c r="N3207">
        <v>0</v>
      </c>
      <c r="P3207">
        <v>0</v>
      </c>
      <c r="Q3207">
        <v>0</v>
      </c>
      <c r="R3207">
        <v>0</v>
      </c>
      <c r="S3207" t="s">
        <v>223</v>
      </c>
      <c r="T3207">
        <v>0</v>
      </c>
      <c r="U3207" t="s">
        <v>11395</v>
      </c>
      <c r="Y3207">
        <v>0</v>
      </c>
      <c r="AB3207">
        <v>0</v>
      </c>
      <c r="AC3207">
        <v>0</v>
      </c>
      <c r="AD3207">
        <v>0</v>
      </c>
      <c r="AE3207">
        <v>0</v>
      </c>
      <c r="AF3207">
        <v>0</v>
      </c>
      <c r="AQ3207">
        <v>1</v>
      </c>
      <c r="AR3207">
        <f t="shared" si="50"/>
        <v>0</v>
      </c>
      <c r="AS3207">
        <v>1</v>
      </c>
      <c r="AT3207" t="s">
        <v>134</v>
      </c>
      <c r="AU3207">
        <v>43</v>
      </c>
    </row>
    <row r="3208" spans="1:47">
      <c r="A3208" t="s">
        <v>11399</v>
      </c>
      <c r="C3208">
        <v>310</v>
      </c>
      <c r="D3208" t="s">
        <v>11400</v>
      </c>
      <c r="E3208">
        <v>390</v>
      </c>
      <c r="F3208" t="s">
        <v>11401</v>
      </c>
      <c r="G3208" t="s">
        <v>11287</v>
      </c>
      <c r="H3208" t="s">
        <v>10741</v>
      </c>
      <c r="I3208" t="s">
        <v>11402</v>
      </c>
      <c r="J3208">
        <v>0.72855000000000003</v>
      </c>
      <c r="K3208">
        <v>0</v>
      </c>
      <c r="L3208">
        <v>0</v>
      </c>
      <c r="M3208">
        <v>0</v>
      </c>
      <c r="N3208">
        <v>0</v>
      </c>
      <c r="P3208">
        <v>0</v>
      </c>
      <c r="Q3208">
        <v>0</v>
      </c>
      <c r="R3208">
        <v>0</v>
      </c>
      <c r="S3208" t="s">
        <v>223</v>
      </c>
      <c r="T3208">
        <v>0</v>
      </c>
      <c r="U3208" t="s">
        <v>11399</v>
      </c>
      <c r="V3208" t="s">
        <v>455</v>
      </c>
      <c r="W3208" t="s">
        <v>225</v>
      </c>
      <c r="Y3208">
        <v>0</v>
      </c>
      <c r="AB3208">
        <v>0</v>
      </c>
      <c r="AC3208">
        <v>0</v>
      </c>
      <c r="AD3208">
        <v>0</v>
      </c>
      <c r="AE3208">
        <v>0</v>
      </c>
      <c r="AF3208">
        <v>0</v>
      </c>
      <c r="AQ3208">
        <v>1</v>
      </c>
      <c r="AR3208">
        <f t="shared" si="50"/>
        <v>0</v>
      </c>
      <c r="AS3208">
        <v>1</v>
      </c>
      <c r="AT3208" t="s">
        <v>133</v>
      </c>
      <c r="AU3208">
        <v>42</v>
      </c>
    </row>
    <row r="3209" spans="1:47">
      <c r="A3209" t="s">
        <v>11403</v>
      </c>
      <c r="C3209">
        <v>310</v>
      </c>
      <c r="D3209" t="s">
        <v>11404</v>
      </c>
      <c r="E3209">
        <v>101</v>
      </c>
      <c r="F3209" t="s">
        <v>11405</v>
      </c>
      <c r="G3209" t="s">
        <v>422</v>
      </c>
      <c r="H3209" t="s">
        <v>220</v>
      </c>
      <c r="I3209" t="s">
        <v>11406</v>
      </c>
      <c r="J3209">
        <v>0.42320000000000002</v>
      </c>
      <c r="K3209">
        <v>1</v>
      </c>
      <c r="L3209">
        <v>1</v>
      </c>
      <c r="M3209">
        <v>1</v>
      </c>
      <c r="N3209">
        <v>1</v>
      </c>
      <c r="O3209" t="s">
        <v>225</v>
      </c>
      <c r="P3209">
        <v>0</v>
      </c>
      <c r="Q3209">
        <v>1</v>
      </c>
      <c r="R3209">
        <v>7100</v>
      </c>
      <c r="S3209" t="s">
        <v>223</v>
      </c>
      <c r="T3209">
        <v>7100</v>
      </c>
      <c r="U3209" t="s">
        <v>11403</v>
      </c>
      <c r="V3209" t="s">
        <v>455</v>
      </c>
      <c r="W3209" t="s">
        <v>225</v>
      </c>
      <c r="X3209" t="s">
        <v>225</v>
      </c>
      <c r="Y3209">
        <v>7100</v>
      </c>
      <c r="AB3209">
        <v>1</v>
      </c>
      <c r="AC3209">
        <v>1</v>
      </c>
      <c r="AD3209">
        <v>3</v>
      </c>
      <c r="AE3209">
        <v>1929</v>
      </c>
      <c r="AF3209">
        <v>1.75</v>
      </c>
      <c r="AQ3209">
        <v>1</v>
      </c>
      <c r="AR3209">
        <f t="shared" si="50"/>
        <v>9.68</v>
      </c>
      <c r="AS3209">
        <v>1</v>
      </c>
      <c r="AT3209" t="s">
        <v>136</v>
      </c>
      <c r="AU3209">
        <v>45</v>
      </c>
    </row>
    <row r="3210" spans="1:47">
      <c r="A3210" t="s">
        <v>11407</v>
      </c>
      <c r="C3210">
        <v>310</v>
      </c>
      <c r="D3210" t="s">
        <v>11408</v>
      </c>
      <c r="E3210">
        <v>325</v>
      </c>
      <c r="F3210" t="s">
        <v>11409</v>
      </c>
      <c r="G3210" t="s">
        <v>10704</v>
      </c>
      <c r="H3210" t="s">
        <v>2396</v>
      </c>
      <c r="I3210" t="s">
        <v>11410</v>
      </c>
      <c r="J3210">
        <v>0.15711</v>
      </c>
      <c r="K3210">
        <v>0</v>
      </c>
      <c r="L3210">
        <v>0</v>
      </c>
      <c r="M3210">
        <v>1</v>
      </c>
      <c r="N3210">
        <v>1</v>
      </c>
      <c r="O3210" t="s">
        <v>659</v>
      </c>
      <c r="P3210">
        <v>1</v>
      </c>
      <c r="Q3210">
        <v>1</v>
      </c>
      <c r="R3210">
        <v>7900</v>
      </c>
      <c r="S3210" t="s">
        <v>223</v>
      </c>
      <c r="T3210">
        <v>0</v>
      </c>
      <c r="U3210" t="s">
        <v>11407</v>
      </c>
      <c r="V3210" t="s">
        <v>933</v>
      </c>
      <c r="W3210" t="s">
        <v>659</v>
      </c>
      <c r="X3210" t="s">
        <v>659</v>
      </c>
      <c r="Y3210">
        <v>7900</v>
      </c>
      <c r="AB3210">
        <v>0</v>
      </c>
      <c r="AC3210">
        <v>0</v>
      </c>
      <c r="AD3210">
        <v>0</v>
      </c>
      <c r="AE3210">
        <v>2880</v>
      </c>
      <c r="AF3210">
        <v>1</v>
      </c>
      <c r="AQ3210">
        <v>1</v>
      </c>
      <c r="AR3210">
        <f t="shared" si="50"/>
        <v>0</v>
      </c>
      <c r="AS3210">
        <v>1</v>
      </c>
      <c r="AT3210" t="s">
        <v>133</v>
      </c>
      <c r="AU3210">
        <v>42</v>
      </c>
    </row>
    <row r="3211" spans="1:47">
      <c r="A3211" t="s">
        <v>11411</v>
      </c>
      <c r="C3211">
        <v>310</v>
      </c>
      <c r="D3211" t="s">
        <v>11412</v>
      </c>
      <c r="E3211">
        <v>101</v>
      </c>
      <c r="F3211" t="s">
        <v>11413</v>
      </c>
      <c r="G3211" t="s">
        <v>422</v>
      </c>
      <c r="H3211" t="s">
        <v>220</v>
      </c>
      <c r="I3211" t="s">
        <v>11414</v>
      </c>
      <c r="J3211">
        <v>0.47409000000000001</v>
      </c>
      <c r="K3211">
        <v>1</v>
      </c>
      <c r="L3211">
        <v>1</v>
      </c>
      <c r="M3211">
        <v>1</v>
      </c>
      <c r="N3211">
        <v>1</v>
      </c>
      <c r="O3211" t="s">
        <v>225</v>
      </c>
      <c r="P3211">
        <v>0</v>
      </c>
      <c r="Q3211">
        <v>1</v>
      </c>
      <c r="R3211">
        <v>7200</v>
      </c>
      <c r="S3211" t="s">
        <v>223</v>
      </c>
      <c r="T3211">
        <v>7200</v>
      </c>
      <c r="U3211" t="s">
        <v>11411</v>
      </c>
      <c r="V3211" t="s">
        <v>413</v>
      </c>
      <c r="W3211" t="s">
        <v>225</v>
      </c>
      <c r="X3211" t="s">
        <v>225</v>
      </c>
      <c r="Y3211">
        <v>7200</v>
      </c>
      <c r="AB3211">
        <v>1</v>
      </c>
      <c r="AC3211">
        <v>1</v>
      </c>
      <c r="AD3211">
        <v>3</v>
      </c>
      <c r="AE3211">
        <v>1474</v>
      </c>
      <c r="AF3211">
        <v>1.5</v>
      </c>
      <c r="AQ3211">
        <v>1</v>
      </c>
      <c r="AR3211">
        <f t="shared" si="50"/>
        <v>9.68</v>
      </c>
      <c r="AS3211">
        <v>1</v>
      </c>
      <c r="AT3211" t="s">
        <v>136</v>
      </c>
      <c r="AU3211">
        <v>45</v>
      </c>
    </row>
    <row r="3212" spans="1:47">
      <c r="A3212" t="s">
        <v>11415</v>
      </c>
      <c r="C3212">
        <v>310</v>
      </c>
      <c r="D3212" t="s">
        <v>11416</v>
      </c>
      <c r="E3212">
        <v>101</v>
      </c>
      <c r="F3212" t="s">
        <v>11417</v>
      </c>
      <c r="G3212" t="s">
        <v>422</v>
      </c>
      <c r="H3212" t="s">
        <v>220</v>
      </c>
      <c r="I3212" t="s">
        <v>11418</v>
      </c>
      <c r="J3212">
        <v>0.37970999999999999</v>
      </c>
      <c r="K3212">
        <v>1</v>
      </c>
      <c r="L3212">
        <v>1</v>
      </c>
      <c r="M3212">
        <v>1</v>
      </c>
      <c r="N3212">
        <v>1</v>
      </c>
      <c r="O3212" t="s">
        <v>225</v>
      </c>
      <c r="P3212">
        <v>0</v>
      </c>
      <c r="Q3212">
        <v>1</v>
      </c>
      <c r="R3212">
        <v>14900</v>
      </c>
      <c r="S3212" t="s">
        <v>223</v>
      </c>
      <c r="T3212">
        <v>14900</v>
      </c>
      <c r="U3212" t="s">
        <v>11415</v>
      </c>
      <c r="V3212" t="s">
        <v>455</v>
      </c>
      <c r="W3212" t="s">
        <v>225</v>
      </c>
      <c r="X3212" t="s">
        <v>225</v>
      </c>
      <c r="Y3212">
        <v>14900</v>
      </c>
      <c r="AB3212">
        <v>1</v>
      </c>
      <c r="AC3212">
        <v>1</v>
      </c>
      <c r="AD3212">
        <v>3</v>
      </c>
      <c r="AE3212">
        <v>1468</v>
      </c>
      <c r="AF3212">
        <v>2</v>
      </c>
      <c r="AQ3212">
        <v>1</v>
      </c>
      <c r="AR3212">
        <f t="shared" si="50"/>
        <v>9.68</v>
      </c>
      <c r="AS3212">
        <v>1</v>
      </c>
      <c r="AT3212" t="s">
        <v>136</v>
      </c>
      <c r="AU3212">
        <v>45</v>
      </c>
    </row>
    <row r="3213" spans="1:47">
      <c r="A3213" t="s">
        <v>11419</v>
      </c>
      <c r="C3213">
        <v>310</v>
      </c>
      <c r="D3213" t="s">
        <v>11420</v>
      </c>
      <c r="E3213">
        <v>340</v>
      </c>
      <c r="F3213" t="s">
        <v>11421</v>
      </c>
      <c r="G3213" t="s">
        <v>10704</v>
      </c>
      <c r="H3213" t="s">
        <v>2199</v>
      </c>
      <c r="I3213" t="s">
        <v>11422</v>
      </c>
      <c r="J3213">
        <v>0.12848999999999999</v>
      </c>
      <c r="K3213">
        <v>0</v>
      </c>
      <c r="L3213">
        <v>0</v>
      </c>
      <c r="M3213">
        <v>1</v>
      </c>
      <c r="N3213">
        <v>1</v>
      </c>
      <c r="O3213" t="s">
        <v>659</v>
      </c>
      <c r="P3213">
        <v>2</v>
      </c>
      <c r="Q3213">
        <v>1</v>
      </c>
      <c r="R3213">
        <v>7000</v>
      </c>
      <c r="S3213" t="s">
        <v>223</v>
      </c>
      <c r="T3213">
        <v>0</v>
      </c>
      <c r="U3213" t="s">
        <v>11419</v>
      </c>
      <c r="V3213" t="s">
        <v>933</v>
      </c>
      <c r="W3213" t="s">
        <v>659</v>
      </c>
      <c r="X3213" t="s">
        <v>659</v>
      </c>
      <c r="Y3213">
        <v>7000</v>
      </c>
      <c r="AB3213">
        <v>0</v>
      </c>
      <c r="AC3213">
        <v>0</v>
      </c>
      <c r="AD3213">
        <v>0</v>
      </c>
      <c r="AE3213">
        <v>3580</v>
      </c>
      <c r="AF3213">
        <v>1</v>
      </c>
      <c r="AQ3213">
        <v>1</v>
      </c>
      <c r="AR3213">
        <f t="shared" si="50"/>
        <v>0</v>
      </c>
      <c r="AS3213">
        <v>1</v>
      </c>
      <c r="AT3213" t="s">
        <v>133</v>
      </c>
      <c r="AU3213">
        <v>42</v>
      </c>
    </row>
    <row r="3214" spans="1:47">
      <c r="A3214" t="s">
        <v>11423</v>
      </c>
      <c r="C3214">
        <v>310</v>
      </c>
      <c r="D3214" t="s">
        <v>11424</v>
      </c>
      <c r="E3214">
        <v>924</v>
      </c>
      <c r="F3214" t="s">
        <v>10895</v>
      </c>
      <c r="G3214" t="s">
        <v>422</v>
      </c>
      <c r="H3214" t="s">
        <v>10896</v>
      </c>
      <c r="I3214" t="s">
        <v>11425</v>
      </c>
      <c r="J3214">
        <v>12.198740000000001</v>
      </c>
      <c r="K3214">
        <v>0</v>
      </c>
      <c r="L3214">
        <v>0</v>
      </c>
      <c r="M3214">
        <v>0</v>
      </c>
      <c r="N3214">
        <v>0</v>
      </c>
      <c r="P3214">
        <v>0</v>
      </c>
      <c r="Q3214">
        <v>0</v>
      </c>
      <c r="R3214">
        <v>0</v>
      </c>
      <c r="S3214" t="s">
        <v>223</v>
      </c>
      <c r="T3214">
        <v>0</v>
      </c>
      <c r="U3214" t="s">
        <v>11423</v>
      </c>
      <c r="V3214" t="s">
        <v>455</v>
      </c>
      <c r="W3214" t="s">
        <v>225</v>
      </c>
      <c r="Y3214">
        <v>0</v>
      </c>
      <c r="AB3214">
        <v>0</v>
      </c>
      <c r="AC3214">
        <v>0</v>
      </c>
      <c r="AD3214">
        <v>0</v>
      </c>
      <c r="AE3214">
        <v>0</v>
      </c>
      <c r="AF3214">
        <v>0</v>
      </c>
      <c r="AQ3214">
        <v>1</v>
      </c>
      <c r="AR3214">
        <f t="shared" si="50"/>
        <v>0</v>
      </c>
      <c r="AS3214">
        <v>1</v>
      </c>
      <c r="AT3214" t="s">
        <v>133</v>
      </c>
      <c r="AU3214">
        <v>42</v>
      </c>
    </row>
    <row r="3215" spans="1:47">
      <c r="A3215" t="s">
        <v>11426</v>
      </c>
      <c r="C3215">
        <v>310</v>
      </c>
      <c r="D3215" t="s">
        <v>11427</v>
      </c>
      <c r="E3215">
        <v>430</v>
      </c>
      <c r="F3215" t="s">
        <v>11428</v>
      </c>
      <c r="G3215" t="s">
        <v>422</v>
      </c>
      <c r="H3215" t="s">
        <v>11429</v>
      </c>
      <c r="I3215" t="s">
        <v>11430</v>
      </c>
      <c r="J3215">
        <v>0.57279000000000002</v>
      </c>
      <c r="K3215">
        <v>0</v>
      </c>
      <c r="L3215">
        <v>0</v>
      </c>
      <c r="M3215">
        <v>1</v>
      </c>
      <c r="N3215">
        <v>1</v>
      </c>
      <c r="O3215" t="s">
        <v>659</v>
      </c>
      <c r="P3215">
        <v>1</v>
      </c>
      <c r="Q3215">
        <v>1</v>
      </c>
      <c r="R3215">
        <v>7200</v>
      </c>
      <c r="S3215" t="s">
        <v>223</v>
      </c>
      <c r="T3215">
        <v>0</v>
      </c>
      <c r="U3215" t="s">
        <v>11426</v>
      </c>
      <c r="V3215" t="s">
        <v>933</v>
      </c>
      <c r="W3215" t="s">
        <v>659</v>
      </c>
      <c r="X3215" t="s">
        <v>659</v>
      </c>
      <c r="Y3215">
        <v>7200</v>
      </c>
      <c r="AB3215">
        <v>0</v>
      </c>
      <c r="AC3215">
        <v>0</v>
      </c>
      <c r="AD3215">
        <v>0</v>
      </c>
      <c r="AE3215">
        <v>25065</v>
      </c>
      <c r="AF3215">
        <v>2</v>
      </c>
      <c r="AQ3215">
        <v>2</v>
      </c>
      <c r="AR3215">
        <f t="shared" si="50"/>
        <v>0</v>
      </c>
      <c r="AS3215">
        <v>1</v>
      </c>
      <c r="AT3215" t="s">
        <v>133</v>
      </c>
      <c r="AU3215">
        <v>42</v>
      </c>
    </row>
    <row r="3216" spans="1:47">
      <c r="A3216" t="s">
        <v>11431</v>
      </c>
      <c r="C3216">
        <v>310</v>
      </c>
      <c r="D3216" t="s">
        <v>11432</v>
      </c>
      <c r="E3216">
        <v>101</v>
      </c>
      <c r="F3216" t="s">
        <v>11433</v>
      </c>
      <c r="G3216" t="s">
        <v>422</v>
      </c>
      <c r="H3216" t="s">
        <v>220</v>
      </c>
      <c r="I3216" t="s">
        <v>11434</v>
      </c>
      <c r="J3216">
        <v>0.14285999999999999</v>
      </c>
      <c r="K3216">
        <v>0</v>
      </c>
      <c r="L3216">
        <v>0</v>
      </c>
      <c r="M3216">
        <v>1</v>
      </c>
      <c r="N3216">
        <v>1</v>
      </c>
      <c r="O3216" t="s">
        <v>659</v>
      </c>
      <c r="P3216">
        <v>1</v>
      </c>
      <c r="Q3216">
        <v>1</v>
      </c>
      <c r="R3216">
        <v>8100</v>
      </c>
      <c r="S3216" t="s">
        <v>223</v>
      </c>
      <c r="T3216">
        <v>0</v>
      </c>
      <c r="U3216" t="s">
        <v>11431</v>
      </c>
      <c r="V3216" t="s">
        <v>933</v>
      </c>
      <c r="W3216" t="s">
        <v>659</v>
      </c>
      <c r="X3216" t="s">
        <v>659</v>
      </c>
      <c r="Y3216">
        <v>8100</v>
      </c>
      <c r="AB3216">
        <v>0</v>
      </c>
      <c r="AC3216">
        <v>0</v>
      </c>
      <c r="AD3216">
        <v>3</v>
      </c>
      <c r="AE3216">
        <v>1971</v>
      </c>
      <c r="AF3216">
        <v>1.75</v>
      </c>
      <c r="AQ3216">
        <v>1</v>
      </c>
      <c r="AR3216">
        <f t="shared" si="50"/>
        <v>0</v>
      </c>
      <c r="AS3216">
        <v>1</v>
      </c>
      <c r="AT3216" t="s">
        <v>134</v>
      </c>
      <c r="AU3216">
        <v>43</v>
      </c>
    </row>
    <row r="3217" spans="1:47">
      <c r="A3217" t="s">
        <v>11435</v>
      </c>
      <c r="C3217">
        <v>310</v>
      </c>
      <c r="D3217" t="s">
        <v>11436</v>
      </c>
      <c r="E3217">
        <v>101</v>
      </c>
      <c r="F3217" t="s">
        <v>11437</v>
      </c>
      <c r="G3217" t="s">
        <v>422</v>
      </c>
      <c r="H3217" t="s">
        <v>220</v>
      </c>
      <c r="I3217" t="s">
        <v>11438</v>
      </c>
      <c r="J3217">
        <v>0.14645</v>
      </c>
      <c r="K3217">
        <v>0</v>
      </c>
      <c r="L3217">
        <v>0</v>
      </c>
      <c r="M3217">
        <v>1</v>
      </c>
      <c r="N3217">
        <v>1</v>
      </c>
      <c r="O3217" t="s">
        <v>659</v>
      </c>
      <c r="P3217">
        <v>1</v>
      </c>
      <c r="Q3217">
        <v>1</v>
      </c>
      <c r="R3217">
        <v>5900</v>
      </c>
      <c r="S3217" t="s">
        <v>223</v>
      </c>
      <c r="T3217">
        <v>0</v>
      </c>
      <c r="U3217" t="s">
        <v>11435</v>
      </c>
      <c r="V3217" t="s">
        <v>933</v>
      </c>
      <c r="W3217" t="s">
        <v>659</v>
      </c>
      <c r="X3217" t="s">
        <v>659</v>
      </c>
      <c r="Y3217">
        <v>5900</v>
      </c>
      <c r="AB3217">
        <v>0</v>
      </c>
      <c r="AC3217">
        <v>0</v>
      </c>
      <c r="AD3217">
        <v>3</v>
      </c>
      <c r="AE3217">
        <v>1104</v>
      </c>
      <c r="AF3217">
        <v>1</v>
      </c>
      <c r="AQ3217">
        <v>1</v>
      </c>
      <c r="AR3217">
        <f t="shared" si="50"/>
        <v>0</v>
      </c>
      <c r="AS3217">
        <v>1</v>
      </c>
      <c r="AT3217" t="s">
        <v>134</v>
      </c>
      <c r="AU3217">
        <v>43</v>
      </c>
    </row>
    <row r="3218" spans="1:47">
      <c r="A3218" t="s">
        <v>11439</v>
      </c>
      <c r="C3218">
        <v>310</v>
      </c>
      <c r="D3218" t="s">
        <v>11440</v>
      </c>
      <c r="E3218">
        <v>337</v>
      </c>
      <c r="F3218" t="s">
        <v>11441</v>
      </c>
      <c r="G3218" t="s">
        <v>422</v>
      </c>
      <c r="H3218" t="s">
        <v>11357</v>
      </c>
      <c r="I3218" t="s">
        <v>11442</v>
      </c>
      <c r="J3218">
        <v>0.20827999999999999</v>
      </c>
      <c r="K3218">
        <v>0</v>
      </c>
      <c r="L3218">
        <v>0</v>
      </c>
      <c r="M3218">
        <v>0</v>
      </c>
      <c r="N3218">
        <v>0</v>
      </c>
      <c r="P3218">
        <v>0</v>
      </c>
      <c r="Q3218">
        <v>0</v>
      </c>
      <c r="R3218">
        <v>0</v>
      </c>
      <c r="S3218" t="s">
        <v>223</v>
      </c>
      <c r="T3218">
        <v>0</v>
      </c>
      <c r="U3218" t="s">
        <v>11439</v>
      </c>
      <c r="Y3218">
        <v>0</v>
      </c>
      <c r="AB3218">
        <v>0</v>
      </c>
      <c r="AC3218">
        <v>0</v>
      </c>
      <c r="AD3218">
        <v>0</v>
      </c>
      <c r="AE3218">
        <v>0</v>
      </c>
      <c r="AF3218">
        <v>0</v>
      </c>
      <c r="AQ3218">
        <v>1</v>
      </c>
      <c r="AR3218">
        <f t="shared" si="50"/>
        <v>0</v>
      </c>
      <c r="AS3218">
        <v>1</v>
      </c>
      <c r="AT3218" t="s">
        <v>133</v>
      </c>
      <c r="AU3218">
        <v>42</v>
      </c>
    </row>
    <row r="3219" spans="1:47">
      <c r="A3219" t="s">
        <v>11443</v>
      </c>
      <c r="C3219">
        <v>310</v>
      </c>
      <c r="D3219" t="s">
        <v>11306</v>
      </c>
      <c r="E3219">
        <v>924</v>
      </c>
      <c r="F3219" t="s">
        <v>10895</v>
      </c>
      <c r="G3219" t="s">
        <v>11287</v>
      </c>
      <c r="H3219" t="s">
        <v>10896</v>
      </c>
      <c r="I3219" t="s">
        <v>11444</v>
      </c>
      <c r="J3219">
        <v>4.3777900000000001</v>
      </c>
      <c r="K3219">
        <v>0</v>
      </c>
      <c r="L3219">
        <v>0</v>
      </c>
      <c r="M3219">
        <v>0</v>
      </c>
      <c r="N3219">
        <v>0</v>
      </c>
      <c r="P3219">
        <v>0</v>
      </c>
      <c r="Q3219">
        <v>0</v>
      </c>
      <c r="R3219">
        <v>0</v>
      </c>
      <c r="S3219" t="s">
        <v>223</v>
      </c>
      <c r="T3219">
        <v>0</v>
      </c>
      <c r="U3219" t="s">
        <v>11443</v>
      </c>
      <c r="V3219" t="s">
        <v>933</v>
      </c>
      <c r="W3219" t="s">
        <v>659</v>
      </c>
      <c r="Y3219">
        <v>0</v>
      </c>
      <c r="AB3219">
        <v>0</v>
      </c>
      <c r="AC3219">
        <v>0</v>
      </c>
      <c r="AD3219">
        <v>0</v>
      </c>
      <c r="AE3219">
        <v>0</v>
      </c>
      <c r="AF3219">
        <v>0</v>
      </c>
      <c r="AQ3219">
        <v>2</v>
      </c>
      <c r="AR3219">
        <f t="shared" si="50"/>
        <v>0</v>
      </c>
      <c r="AS3219">
        <v>1</v>
      </c>
      <c r="AT3219" t="s">
        <v>133</v>
      </c>
      <c r="AU3219">
        <v>42</v>
      </c>
    </row>
    <row r="3220" spans="1:47">
      <c r="A3220" t="s">
        <v>11445</v>
      </c>
      <c r="C3220">
        <v>310</v>
      </c>
      <c r="D3220" t="s">
        <v>11446</v>
      </c>
      <c r="E3220">
        <v>101</v>
      </c>
      <c r="F3220" t="s">
        <v>11447</v>
      </c>
      <c r="G3220" t="s">
        <v>422</v>
      </c>
      <c r="H3220" t="s">
        <v>220</v>
      </c>
      <c r="I3220" t="s">
        <v>11448</v>
      </c>
      <c r="J3220">
        <v>0.15184</v>
      </c>
      <c r="K3220">
        <v>0</v>
      </c>
      <c r="L3220">
        <v>0</v>
      </c>
      <c r="M3220">
        <v>1</v>
      </c>
      <c r="N3220">
        <v>1</v>
      </c>
      <c r="O3220" t="s">
        <v>659</v>
      </c>
      <c r="P3220">
        <v>1</v>
      </c>
      <c r="Q3220">
        <v>1</v>
      </c>
      <c r="R3220">
        <v>5800</v>
      </c>
      <c r="S3220" t="s">
        <v>223</v>
      </c>
      <c r="T3220">
        <v>0</v>
      </c>
      <c r="U3220" t="s">
        <v>11445</v>
      </c>
      <c r="V3220" t="s">
        <v>933</v>
      </c>
      <c r="W3220" t="s">
        <v>659</v>
      </c>
      <c r="X3220" t="s">
        <v>659</v>
      </c>
      <c r="Y3220">
        <v>5800</v>
      </c>
      <c r="AB3220">
        <v>0</v>
      </c>
      <c r="AC3220">
        <v>0</v>
      </c>
      <c r="AD3220">
        <v>2</v>
      </c>
      <c r="AE3220">
        <v>922</v>
      </c>
      <c r="AF3220">
        <v>1.3</v>
      </c>
      <c r="AQ3220">
        <v>1</v>
      </c>
      <c r="AR3220">
        <f t="shared" si="50"/>
        <v>0</v>
      </c>
      <c r="AS3220">
        <v>1</v>
      </c>
      <c r="AT3220" t="s">
        <v>134</v>
      </c>
      <c r="AU3220">
        <v>43</v>
      </c>
    </row>
    <row r="3221" spans="1:47">
      <c r="A3221" t="s">
        <v>11449</v>
      </c>
      <c r="C3221">
        <v>310</v>
      </c>
      <c r="D3221" t="s">
        <v>11450</v>
      </c>
      <c r="E3221">
        <v>101</v>
      </c>
      <c r="F3221" t="s">
        <v>11451</v>
      </c>
      <c r="G3221" t="s">
        <v>422</v>
      </c>
      <c r="H3221" t="s">
        <v>220</v>
      </c>
      <c r="I3221" t="s">
        <v>11452</v>
      </c>
      <c r="J3221">
        <v>0.14061000000000001</v>
      </c>
      <c r="K3221">
        <v>0</v>
      </c>
      <c r="L3221">
        <v>0</v>
      </c>
      <c r="M3221">
        <v>1</v>
      </c>
      <c r="N3221">
        <v>1</v>
      </c>
      <c r="O3221" t="s">
        <v>659</v>
      </c>
      <c r="P3221">
        <v>1</v>
      </c>
      <c r="Q3221">
        <v>1</v>
      </c>
      <c r="R3221">
        <v>4900</v>
      </c>
      <c r="S3221" t="s">
        <v>223</v>
      </c>
      <c r="T3221">
        <v>0</v>
      </c>
      <c r="U3221" t="s">
        <v>11449</v>
      </c>
      <c r="V3221" t="s">
        <v>933</v>
      </c>
      <c r="W3221" t="s">
        <v>659</v>
      </c>
      <c r="X3221" t="s">
        <v>659</v>
      </c>
      <c r="Y3221">
        <v>4900</v>
      </c>
      <c r="AB3221">
        <v>0</v>
      </c>
      <c r="AC3221">
        <v>0</v>
      </c>
      <c r="AD3221">
        <v>3</v>
      </c>
      <c r="AE3221">
        <v>960</v>
      </c>
      <c r="AF3221">
        <v>1</v>
      </c>
      <c r="AQ3221">
        <v>1</v>
      </c>
      <c r="AR3221">
        <f t="shared" si="50"/>
        <v>0</v>
      </c>
      <c r="AS3221">
        <v>1</v>
      </c>
      <c r="AT3221" t="s">
        <v>134</v>
      </c>
      <c r="AU3221">
        <v>43</v>
      </c>
    </row>
    <row r="3222" spans="1:47">
      <c r="A3222" t="s">
        <v>11453</v>
      </c>
      <c r="C3222">
        <v>310</v>
      </c>
      <c r="D3222" t="s">
        <v>11364</v>
      </c>
      <c r="E3222">
        <v>906</v>
      </c>
      <c r="F3222" t="s">
        <v>11130</v>
      </c>
      <c r="G3222" t="s">
        <v>422</v>
      </c>
      <c r="H3222" t="s">
        <v>967</v>
      </c>
      <c r="I3222" t="s">
        <v>11454</v>
      </c>
      <c r="J3222">
        <v>0.38540999999999997</v>
      </c>
      <c r="K3222">
        <v>0</v>
      </c>
      <c r="L3222">
        <v>0</v>
      </c>
      <c r="M3222">
        <v>0</v>
      </c>
      <c r="N3222">
        <v>0</v>
      </c>
      <c r="P3222">
        <v>0</v>
      </c>
      <c r="Q3222">
        <v>0</v>
      </c>
      <c r="R3222">
        <v>0</v>
      </c>
      <c r="S3222" t="s">
        <v>223</v>
      </c>
      <c r="T3222">
        <v>0</v>
      </c>
      <c r="U3222" t="s">
        <v>11453</v>
      </c>
      <c r="V3222" t="s">
        <v>933</v>
      </c>
      <c r="W3222" t="s">
        <v>659</v>
      </c>
      <c r="Y3222">
        <v>0</v>
      </c>
      <c r="AB3222">
        <v>0</v>
      </c>
      <c r="AC3222">
        <v>0</v>
      </c>
      <c r="AD3222">
        <v>0</v>
      </c>
      <c r="AE3222">
        <v>0</v>
      </c>
      <c r="AF3222">
        <v>0</v>
      </c>
      <c r="AQ3222">
        <v>1</v>
      </c>
      <c r="AR3222">
        <f t="shared" si="50"/>
        <v>0</v>
      </c>
      <c r="AS3222">
        <v>1</v>
      </c>
      <c r="AT3222" t="s">
        <v>134</v>
      </c>
      <c r="AU3222">
        <v>43</v>
      </c>
    </row>
    <row r="3223" spans="1:47">
      <c r="A3223" t="s">
        <v>11455</v>
      </c>
      <c r="C3223">
        <v>310</v>
      </c>
      <c r="D3223" t="s">
        <v>11456</v>
      </c>
      <c r="E3223">
        <v>101</v>
      </c>
      <c r="F3223" t="s">
        <v>11457</v>
      </c>
      <c r="G3223" t="s">
        <v>422</v>
      </c>
      <c r="H3223" t="s">
        <v>220</v>
      </c>
      <c r="I3223" t="s">
        <v>11458</v>
      </c>
      <c r="J3223">
        <v>8.8719999999999993E-2</v>
      </c>
      <c r="K3223">
        <v>1</v>
      </c>
      <c r="L3223">
        <v>1</v>
      </c>
      <c r="M3223">
        <v>1</v>
      </c>
      <c r="N3223">
        <v>1</v>
      </c>
      <c r="O3223" t="s">
        <v>225</v>
      </c>
      <c r="P3223">
        <v>0</v>
      </c>
      <c r="Q3223">
        <v>1</v>
      </c>
      <c r="R3223">
        <v>4300</v>
      </c>
      <c r="S3223" t="s">
        <v>223</v>
      </c>
      <c r="T3223">
        <v>4300</v>
      </c>
      <c r="U3223" t="s">
        <v>11455</v>
      </c>
      <c r="V3223" t="s">
        <v>455</v>
      </c>
      <c r="W3223" t="s">
        <v>225</v>
      </c>
      <c r="X3223" t="s">
        <v>225</v>
      </c>
      <c r="Y3223">
        <v>4300</v>
      </c>
      <c r="AB3223">
        <v>1</v>
      </c>
      <c r="AC3223">
        <v>1</v>
      </c>
      <c r="AD3223">
        <v>2</v>
      </c>
      <c r="AE3223">
        <v>914</v>
      </c>
      <c r="AF3223">
        <v>1</v>
      </c>
      <c r="AQ3223">
        <v>1</v>
      </c>
      <c r="AR3223">
        <f t="shared" si="50"/>
        <v>9.68</v>
      </c>
      <c r="AS3223">
        <v>1</v>
      </c>
      <c r="AT3223" t="s">
        <v>136</v>
      </c>
      <c r="AU3223">
        <v>45</v>
      </c>
    </row>
    <row r="3224" spans="1:47">
      <c r="A3224" t="s">
        <v>11459</v>
      </c>
      <c r="C3224">
        <v>310</v>
      </c>
      <c r="D3224" t="s">
        <v>11460</v>
      </c>
      <c r="E3224">
        <v>101</v>
      </c>
      <c r="F3224" t="s">
        <v>11461</v>
      </c>
      <c r="G3224" t="s">
        <v>422</v>
      </c>
      <c r="H3224" t="s">
        <v>220</v>
      </c>
      <c r="I3224" t="s">
        <v>11462</v>
      </c>
      <c r="J3224">
        <v>0.17921000000000001</v>
      </c>
      <c r="K3224">
        <v>0</v>
      </c>
      <c r="L3224">
        <v>0</v>
      </c>
      <c r="M3224">
        <v>1</v>
      </c>
      <c r="N3224">
        <v>1</v>
      </c>
      <c r="O3224" t="s">
        <v>659</v>
      </c>
      <c r="P3224">
        <v>1</v>
      </c>
      <c r="Q3224">
        <v>1</v>
      </c>
      <c r="R3224">
        <v>8100</v>
      </c>
      <c r="S3224" t="s">
        <v>223</v>
      </c>
      <c r="T3224">
        <v>0</v>
      </c>
      <c r="U3224" t="s">
        <v>11459</v>
      </c>
      <c r="V3224" t="s">
        <v>933</v>
      </c>
      <c r="W3224" t="s">
        <v>659</v>
      </c>
      <c r="X3224" t="s">
        <v>659</v>
      </c>
      <c r="Y3224">
        <v>8100</v>
      </c>
      <c r="AB3224">
        <v>0</v>
      </c>
      <c r="AC3224">
        <v>0</v>
      </c>
      <c r="AD3224">
        <v>3</v>
      </c>
      <c r="AE3224">
        <v>1904</v>
      </c>
      <c r="AF3224">
        <v>2</v>
      </c>
      <c r="AQ3224">
        <v>1</v>
      </c>
      <c r="AR3224">
        <f t="shared" si="50"/>
        <v>0</v>
      </c>
      <c r="AS3224">
        <v>1</v>
      </c>
      <c r="AT3224" t="s">
        <v>134</v>
      </c>
      <c r="AU3224">
        <v>43</v>
      </c>
    </row>
    <row r="3225" spans="1:47">
      <c r="A3225" t="s">
        <v>11463</v>
      </c>
      <c r="C3225">
        <v>310</v>
      </c>
      <c r="D3225" t="s">
        <v>11464</v>
      </c>
      <c r="E3225">
        <v>101</v>
      </c>
      <c r="F3225" t="s">
        <v>11465</v>
      </c>
      <c r="G3225" t="s">
        <v>422</v>
      </c>
      <c r="H3225" t="s">
        <v>220</v>
      </c>
      <c r="I3225" t="s">
        <v>11466</v>
      </c>
      <c r="J3225">
        <v>0.34327000000000002</v>
      </c>
      <c r="K3225">
        <v>0</v>
      </c>
      <c r="L3225">
        <v>0</v>
      </c>
      <c r="M3225">
        <v>1</v>
      </c>
      <c r="N3225">
        <v>1</v>
      </c>
      <c r="O3225" t="s">
        <v>659</v>
      </c>
      <c r="P3225">
        <v>1</v>
      </c>
      <c r="Q3225">
        <v>1</v>
      </c>
      <c r="R3225">
        <v>2600</v>
      </c>
      <c r="S3225" t="s">
        <v>223</v>
      </c>
      <c r="T3225">
        <v>0</v>
      </c>
      <c r="U3225" t="s">
        <v>11463</v>
      </c>
      <c r="V3225" t="s">
        <v>933</v>
      </c>
      <c r="W3225" t="s">
        <v>659</v>
      </c>
      <c r="X3225" t="s">
        <v>659</v>
      </c>
      <c r="Y3225">
        <v>2600</v>
      </c>
      <c r="AB3225">
        <v>0</v>
      </c>
      <c r="AC3225">
        <v>0</v>
      </c>
      <c r="AD3225">
        <v>4</v>
      </c>
      <c r="AE3225">
        <v>1408</v>
      </c>
      <c r="AF3225">
        <v>2</v>
      </c>
      <c r="AQ3225">
        <v>1</v>
      </c>
      <c r="AR3225">
        <f t="shared" si="50"/>
        <v>0</v>
      </c>
      <c r="AS3225">
        <v>1</v>
      </c>
      <c r="AT3225" t="s">
        <v>134</v>
      </c>
      <c r="AU3225">
        <v>43</v>
      </c>
    </row>
    <row r="3226" spans="1:47">
      <c r="A3226" t="s">
        <v>11467</v>
      </c>
      <c r="C3226">
        <v>310</v>
      </c>
      <c r="D3226" t="s">
        <v>11468</v>
      </c>
      <c r="E3226">
        <v>106</v>
      </c>
      <c r="F3226" t="s">
        <v>11437</v>
      </c>
      <c r="G3226" t="s">
        <v>422</v>
      </c>
      <c r="H3226" t="s">
        <v>355</v>
      </c>
      <c r="I3226" t="s">
        <v>11469</v>
      </c>
      <c r="J3226">
        <v>0.14208000000000001</v>
      </c>
      <c r="K3226">
        <v>0</v>
      </c>
      <c r="L3226">
        <v>0</v>
      </c>
      <c r="M3226">
        <v>0</v>
      </c>
      <c r="N3226">
        <v>0</v>
      </c>
      <c r="P3226">
        <v>0</v>
      </c>
      <c r="Q3226">
        <v>0</v>
      </c>
      <c r="R3226">
        <v>0</v>
      </c>
      <c r="S3226" t="s">
        <v>223</v>
      </c>
      <c r="T3226">
        <v>0</v>
      </c>
      <c r="U3226" t="s">
        <v>11467</v>
      </c>
      <c r="Y3226">
        <v>0</v>
      </c>
      <c r="AB3226">
        <v>0</v>
      </c>
      <c r="AC3226">
        <v>0</v>
      </c>
      <c r="AD3226">
        <v>0</v>
      </c>
      <c r="AE3226">
        <v>0</v>
      </c>
      <c r="AF3226">
        <v>0</v>
      </c>
      <c r="AQ3226">
        <v>1</v>
      </c>
      <c r="AR3226">
        <f t="shared" si="50"/>
        <v>0</v>
      </c>
      <c r="AS3226">
        <v>1</v>
      </c>
      <c r="AT3226" t="s">
        <v>134</v>
      </c>
      <c r="AU3226">
        <v>43</v>
      </c>
    </row>
    <row r="3227" spans="1:47">
      <c r="A3227" t="s">
        <v>11470</v>
      </c>
      <c r="C3227">
        <v>310</v>
      </c>
      <c r="D3227" t="s">
        <v>11471</v>
      </c>
      <c r="E3227">
        <v>322</v>
      </c>
      <c r="F3227" t="s">
        <v>11472</v>
      </c>
      <c r="G3227" t="s">
        <v>10704</v>
      </c>
      <c r="H3227" t="s">
        <v>11146</v>
      </c>
      <c r="I3227" t="s">
        <v>11473</v>
      </c>
      <c r="J3227">
        <v>0.38912000000000002</v>
      </c>
      <c r="K3227">
        <v>0</v>
      </c>
      <c r="L3227">
        <v>0</v>
      </c>
      <c r="M3227">
        <v>1</v>
      </c>
      <c r="N3227">
        <v>1</v>
      </c>
      <c r="O3227" t="s">
        <v>659</v>
      </c>
      <c r="P3227">
        <v>7</v>
      </c>
      <c r="Q3227">
        <v>2</v>
      </c>
      <c r="R3227">
        <v>53400</v>
      </c>
      <c r="S3227" t="s">
        <v>223</v>
      </c>
      <c r="T3227">
        <v>0</v>
      </c>
      <c r="U3227" t="s">
        <v>11470</v>
      </c>
      <c r="V3227" t="s">
        <v>933</v>
      </c>
      <c r="W3227" t="s">
        <v>659</v>
      </c>
      <c r="X3227" t="s">
        <v>659</v>
      </c>
      <c r="Y3227">
        <v>26700</v>
      </c>
      <c r="AB3227">
        <v>0</v>
      </c>
      <c r="AC3227">
        <v>0</v>
      </c>
      <c r="AD3227">
        <v>4</v>
      </c>
      <c r="AE3227">
        <v>8912</v>
      </c>
      <c r="AF3227">
        <v>1</v>
      </c>
      <c r="AQ3227">
        <v>1</v>
      </c>
      <c r="AR3227">
        <f t="shared" si="50"/>
        <v>0</v>
      </c>
      <c r="AS3227">
        <v>1</v>
      </c>
      <c r="AT3227" t="s">
        <v>133</v>
      </c>
      <c r="AU3227">
        <v>42</v>
      </c>
    </row>
    <row r="3228" spans="1:47">
      <c r="A3228" t="s">
        <v>11474</v>
      </c>
      <c r="C3228">
        <v>310</v>
      </c>
      <c r="D3228" t="s">
        <v>11475</v>
      </c>
      <c r="E3228">
        <v>101</v>
      </c>
      <c r="F3228" t="s">
        <v>11476</v>
      </c>
      <c r="G3228" t="s">
        <v>422</v>
      </c>
      <c r="H3228" t="s">
        <v>220</v>
      </c>
      <c r="I3228" t="s">
        <v>11477</v>
      </c>
      <c r="J3228">
        <v>0.25068000000000001</v>
      </c>
      <c r="K3228">
        <v>1</v>
      </c>
      <c r="L3228">
        <v>1</v>
      </c>
      <c r="M3228">
        <v>1</v>
      </c>
      <c r="N3228">
        <v>1</v>
      </c>
      <c r="O3228" t="s">
        <v>225</v>
      </c>
      <c r="P3228">
        <v>0</v>
      </c>
      <c r="Q3228">
        <v>1</v>
      </c>
      <c r="R3228">
        <v>1500</v>
      </c>
      <c r="S3228" t="s">
        <v>223</v>
      </c>
      <c r="T3228">
        <v>1500</v>
      </c>
      <c r="U3228" t="s">
        <v>11474</v>
      </c>
      <c r="V3228" t="s">
        <v>455</v>
      </c>
      <c r="W3228" t="s">
        <v>225</v>
      </c>
      <c r="X3228" t="s">
        <v>225</v>
      </c>
      <c r="Y3228">
        <v>1500</v>
      </c>
      <c r="AB3228">
        <v>1</v>
      </c>
      <c r="AC3228">
        <v>1</v>
      </c>
      <c r="AD3228">
        <v>2</v>
      </c>
      <c r="AE3228">
        <v>873</v>
      </c>
      <c r="AF3228">
        <v>1.5</v>
      </c>
      <c r="AQ3228">
        <v>1</v>
      </c>
      <c r="AR3228">
        <f t="shared" si="50"/>
        <v>9.68</v>
      </c>
      <c r="AS3228">
        <v>1</v>
      </c>
      <c r="AT3228" t="s">
        <v>136</v>
      </c>
      <c r="AU3228">
        <v>45</v>
      </c>
    </row>
    <row r="3229" spans="1:47">
      <c r="A3229" t="s">
        <v>11478</v>
      </c>
      <c r="C3229">
        <v>310</v>
      </c>
      <c r="D3229" t="s">
        <v>11479</v>
      </c>
      <c r="E3229">
        <v>342</v>
      </c>
      <c r="F3229" t="s">
        <v>11480</v>
      </c>
      <c r="G3229" t="s">
        <v>10704</v>
      </c>
      <c r="H3229" t="s">
        <v>10784</v>
      </c>
      <c r="I3229" t="s">
        <v>11481</v>
      </c>
      <c r="J3229">
        <v>0.16902</v>
      </c>
      <c r="K3229">
        <v>0</v>
      </c>
      <c r="L3229">
        <v>0</v>
      </c>
      <c r="M3229">
        <v>1</v>
      </c>
      <c r="N3229">
        <v>1</v>
      </c>
      <c r="O3229" t="s">
        <v>659</v>
      </c>
      <c r="P3229">
        <v>1</v>
      </c>
      <c r="Q3229">
        <v>1</v>
      </c>
      <c r="R3229">
        <v>5700</v>
      </c>
      <c r="S3229" t="s">
        <v>223</v>
      </c>
      <c r="T3229">
        <v>0</v>
      </c>
      <c r="U3229" t="s">
        <v>11478</v>
      </c>
      <c r="V3229" t="s">
        <v>933</v>
      </c>
      <c r="W3229" t="s">
        <v>659</v>
      </c>
      <c r="X3229" t="s">
        <v>659</v>
      </c>
      <c r="Y3229">
        <v>5700</v>
      </c>
      <c r="AB3229">
        <v>0</v>
      </c>
      <c r="AC3229">
        <v>0</v>
      </c>
      <c r="AD3229">
        <v>0</v>
      </c>
      <c r="AE3229">
        <v>3274</v>
      </c>
      <c r="AF3229">
        <v>1</v>
      </c>
      <c r="AQ3229">
        <v>1</v>
      </c>
      <c r="AR3229">
        <f t="shared" si="50"/>
        <v>0</v>
      </c>
      <c r="AS3229">
        <v>1</v>
      </c>
      <c r="AT3229" t="s">
        <v>133</v>
      </c>
      <c r="AU3229">
        <v>42</v>
      </c>
    </row>
    <row r="3230" spans="1:47">
      <c r="A3230" t="s">
        <v>11482</v>
      </c>
      <c r="C3230">
        <v>310</v>
      </c>
      <c r="D3230" t="s">
        <v>11483</v>
      </c>
      <c r="E3230">
        <v>101</v>
      </c>
      <c r="F3230" t="s">
        <v>11484</v>
      </c>
      <c r="G3230" t="s">
        <v>422</v>
      </c>
      <c r="H3230" t="s">
        <v>220</v>
      </c>
      <c r="I3230" t="s">
        <v>11485</v>
      </c>
      <c r="J3230">
        <v>0.34366000000000002</v>
      </c>
      <c r="K3230">
        <v>1</v>
      </c>
      <c r="L3230">
        <v>1</v>
      </c>
      <c r="M3230">
        <v>1</v>
      </c>
      <c r="N3230">
        <v>1</v>
      </c>
      <c r="O3230" t="s">
        <v>225</v>
      </c>
      <c r="P3230">
        <v>0</v>
      </c>
      <c r="Q3230">
        <v>1</v>
      </c>
      <c r="R3230">
        <v>5000</v>
      </c>
      <c r="S3230" t="s">
        <v>223</v>
      </c>
      <c r="T3230">
        <v>5000</v>
      </c>
      <c r="U3230" t="s">
        <v>11482</v>
      </c>
      <c r="V3230" t="s">
        <v>455</v>
      </c>
      <c r="W3230" t="s">
        <v>225</v>
      </c>
      <c r="X3230" t="s">
        <v>225</v>
      </c>
      <c r="Y3230">
        <v>5000</v>
      </c>
      <c r="AB3230">
        <v>1</v>
      </c>
      <c r="AC3230">
        <v>1</v>
      </c>
      <c r="AD3230">
        <v>2</v>
      </c>
      <c r="AE3230">
        <v>1833</v>
      </c>
      <c r="AF3230">
        <v>1</v>
      </c>
      <c r="AQ3230">
        <v>1</v>
      </c>
      <c r="AR3230">
        <f t="shared" si="50"/>
        <v>9.68</v>
      </c>
      <c r="AS3230">
        <v>1</v>
      </c>
      <c r="AT3230" t="s">
        <v>136</v>
      </c>
      <c r="AU3230">
        <v>45</v>
      </c>
    </row>
    <row r="3231" spans="1:47">
      <c r="A3231" t="s">
        <v>11486</v>
      </c>
      <c r="C3231">
        <v>310</v>
      </c>
      <c r="D3231" t="s">
        <v>11487</v>
      </c>
      <c r="E3231">
        <v>132</v>
      </c>
      <c r="F3231" t="s">
        <v>11488</v>
      </c>
      <c r="G3231" t="s">
        <v>11287</v>
      </c>
      <c r="H3231" t="s">
        <v>260</v>
      </c>
      <c r="I3231" t="s">
        <v>11489</v>
      </c>
      <c r="J3231">
        <v>0.14810000000000001</v>
      </c>
      <c r="K3231">
        <v>0</v>
      </c>
      <c r="L3231">
        <v>0</v>
      </c>
      <c r="M3231">
        <v>0</v>
      </c>
      <c r="N3231">
        <v>0</v>
      </c>
      <c r="P3231">
        <v>0</v>
      </c>
      <c r="Q3231">
        <v>0</v>
      </c>
      <c r="R3231">
        <v>0</v>
      </c>
      <c r="S3231" t="s">
        <v>223</v>
      </c>
      <c r="T3231">
        <v>0</v>
      </c>
      <c r="U3231" t="s">
        <v>11486</v>
      </c>
      <c r="V3231" t="s">
        <v>455</v>
      </c>
      <c r="W3231" t="s">
        <v>225</v>
      </c>
      <c r="Y3231">
        <v>0</v>
      </c>
      <c r="AB3231">
        <v>0</v>
      </c>
      <c r="AC3231">
        <v>0</v>
      </c>
      <c r="AD3231">
        <v>0</v>
      </c>
      <c r="AE3231">
        <v>0</v>
      </c>
      <c r="AF3231">
        <v>0</v>
      </c>
      <c r="AQ3231">
        <v>1</v>
      </c>
      <c r="AR3231">
        <f t="shared" si="50"/>
        <v>0</v>
      </c>
      <c r="AS3231">
        <v>1</v>
      </c>
      <c r="AT3231" t="s">
        <v>133</v>
      </c>
      <c r="AU3231">
        <v>42</v>
      </c>
    </row>
    <row r="3232" spans="1:47">
      <c r="A3232" t="s">
        <v>11490</v>
      </c>
      <c r="C3232">
        <v>310</v>
      </c>
      <c r="D3232" t="s">
        <v>11491</v>
      </c>
      <c r="E3232">
        <v>111</v>
      </c>
      <c r="F3232" t="s">
        <v>11492</v>
      </c>
      <c r="G3232" t="s">
        <v>422</v>
      </c>
      <c r="H3232" t="s">
        <v>10658</v>
      </c>
      <c r="I3232" t="s">
        <v>11493</v>
      </c>
      <c r="J3232">
        <v>0.12451</v>
      </c>
      <c r="K3232">
        <v>0</v>
      </c>
      <c r="L3232">
        <v>0</v>
      </c>
      <c r="M3232">
        <v>1</v>
      </c>
      <c r="N3232">
        <v>1</v>
      </c>
      <c r="O3232" t="s">
        <v>659</v>
      </c>
      <c r="P3232">
        <v>1</v>
      </c>
      <c r="Q3232">
        <v>1</v>
      </c>
      <c r="R3232">
        <v>58600</v>
      </c>
      <c r="S3232" t="s">
        <v>223</v>
      </c>
      <c r="T3232">
        <v>0</v>
      </c>
      <c r="U3232" t="s">
        <v>11490</v>
      </c>
      <c r="V3232" t="s">
        <v>933</v>
      </c>
      <c r="W3232" t="s">
        <v>659</v>
      </c>
      <c r="X3232" t="s">
        <v>659</v>
      </c>
      <c r="Y3232">
        <v>58600</v>
      </c>
      <c r="AB3232">
        <v>0</v>
      </c>
      <c r="AC3232">
        <v>0</v>
      </c>
      <c r="AD3232">
        <v>7</v>
      </c>
      <c r="AE3232">
        <v>2606</v>
      </c>
      <c r="AF3232">
        <v>2</v>
      </c>
      <c r="AQ3232">
        <v>1</v>
      </c>
      <c r="AR3232">
        <f t="shared" si="50"/>
        <v>0</v>
      </c>
      <c r="AS3232">
        <v>1</v>
      </c>
      <c r="AT3232" t="s">
        <v>133</v>
      </c>
      <c r="AU3232">
        <v>42</v>
      </c>
    </row>
    <row r="3233" spans="1:47">
      <c r="A3233" t="s">
        <v>11494</v>
      </c>
      <c r="C3233">
        <v>310</v>
      </c>
      <c r="D3233" t="s">
        <v>11495</v>
      </c>
      <c r="E3233">
        <v>101</v>
      </c>
      <c r="F3233" t="s">
        <v>11496</v>
      </c>
      <c r="G3233" t="s">
        <v>422</v>
      </c>
      <c r="H3233" t="s">
        <v>220</v>
      </c>
      <c r="I3233" t="s">
        <v>11497</v>
      </c>
      <c r="J3233">
        <v>0.19880999999999999</v>
      </c>
      <c r="K3233">
        <v>1</v>
      </c>
      <c r="L3233">
        <v>1</v>
      </c>
      <c r="M3233">
        <v>1</v>
      </c>
      <c r="N3233">
        <v>1</v>
      </c>
      <c r="O3233" t="s">
        <v>225</v>
      </c>
      <c r="P3233">
        <v>0</v>
      </c>
      <c r="Q3233">
        <v>1</v>
      </c>
      <c r="R3233">
        <v>3800</v>
      </c>
      <c r="S3233" t="s">
        <v>223</v>
      </c>
      <c r="T3233">
        <v>3800</v>
      </c>
      <c r="U3233" t="s">
        <v>11494</v>
      </c>
      <c r="V3233" t="s">
        <v>413</v>
      </c>
      <c r="W3233" t="s">
        <v>225</v>
      </c>
      <c r="X3233" t="s">
        <v>225</v>
      </c>
      <c r="Y3233">
        <v>3800</v>
      </c>
      <c r="AB3233">
        <v>1</v>
      </c>
      <c r="AC3233">
        <v>1</v>
      </c>
      <c r="AD3233">
        <v>3</v>
      </c>
      <c r="AE3233">
        <v>936</v>
      </c>
      <c r="AF3233">
        <v>1</v>
      </c>
      <c r="AQ3233">
        <v>1</v>
      </c>
      <c r="AR3233">
        <f t="shared" si="50"/>
        <v>9.68</v>
      </c>
      <c r="AS3233">
        <v>1</v>
      </c>
      <c r="AT3233" t="s">
        <v>136</v>
      </c>
      <c r="AU3233">
        <v>45</v>
      </c>
    </row>
    <row r="3234" spans="1:47">
      <c r="A3234" t="s">
        <v>11498</v>
      </c>
      <c r="C3234">
        <v>310</v>
      </c>
      <c r="D3234" t="s">
        <v>11499</v>
      </c>
      <c r="E3234">
        <v>392</v>
      </c>
      <c r="F3234" t="s">
        <v>11500</v>
      </c>
      <c r="G3234" t="s">
        <v>11287</v>
      </c>
      <c r="H3234" t="s">
        <v>11501</v>
      </c>
      <c r="I3234" t="s">
        <v>11502</v>
      </c>
      <c r="J3234">
        <v>1.1420999999999999</v>
      </c>
      <c r="K3234">
        <v>0</v>
      </c>
      <c r="L3234">
        <v>0</v>
      </c>
      <c r="M3234">
        <v>0</v>
      </c>
      <c r="N3234">
        <v>0</v>
      </c>
      <c r="P3234">
        <v>0</v>
      </c>
      <c r="Q3234">
        <v>0</v>
      </c>
      <c r="R3234">
        <v>0</v>
      </c>
      <c r="S3234" t="s">
        <v>223</v>
      </c>
      <c r="T3234">
        <v>0</v>
      </c>
      <c r="U3234" t="s">
        <v>11498</v>
      </c>
      <c r="V3234" t="s">
        <v>455</v>
      </c>
      <c r="W3234" t="s">
        <v>225</v>
      </c>
      <c r="Y3234">
        <v>0</v>
      </c>
      <c r="AB3234">
        <v>0</v>
      </c>
      <c r="AC3234">
        <v>0</v>
      </c>
      <c r="AD3234">
        <v>0</v>
      </c>
      <c r="AE3234">
        <v>0</v>
      </c>
      <c r="AF3234">
        <v>0</v>
      </c>
      <c r="AQ3234">
        <v>1</v>
      </c>
      <c r="AR3234">
        <f t="shared" si="50"/>
        <v>0</v>
      </c>
      <c r="AS3234">
        <v>1</v>
      </c>
      <c r="AT3234" t="s">
        <v>133</v>
      </c>
      <c r="AU3234">
        <v>42</v>
      </c>
    </row>
    <row r="3235" spans="1:47">
      <c r="A3235" t="s">
        <v>11503</v>
      </c>
      <c r="C3235">
        <v>310</v>
      </c>
      <c r="D3235" t="s">
        <v>11295</v>
      </c>
      <c r="E3235">
        <v>101</v>
      </c>
      <c r="F3235" t="s">
        <v>11504</v>
      </c>
      <c r="G3235" t="s">
        <v>219</v>
      </c>
      <c r="H3235" t="s">
        <v>220</v>
      </c>
      <c r="I3235" t="s">
        <v>11505</v>
      </c>
      <c r="J3235">
        <v>0.53534000000000004</v>
      </c>
      <c r="K3235">
        <v>0</v>
      </c>
      <c r="L3235">
        <v>0</v>
      </c>
      <c r="M3235">
        <v>1</v>
      </c>
      <c r="N3235">
        <v>1</v>
      </c>
      <c r="O3235" t="s">
        <v>659</v>
      </c>
      <c r="P3235">
        <v>1</v>
      </c>
      <c r="Q3235">
        <v>1</v>
      </c>
      <c r="R3235">
        <v>10500</v>
      </c>
      <c r="S3235" t="s">
        <v>223</v>
      </c>
      <c r="T3235">
        <v>0</v>
      </c>
      <c r="U3235" t="s">
        <v>11503</v>
      </c>
      <c r="V3235" t="s">
        <v>933</v>
      </c>
      <c r="W3235" t="s">
        <v>659</v>
      </c>
      <c r="X3235" t="s">
        <v>659</v>
      </c>
      <c r="Y3235">
        <v>10500</v>
      </c>
      <c r="AB3235">
        <v>0</v>
      </c>
      <c r="AC3235">
        <v>0</v>
      </c>
      <c r="AD3235">
        <v>1</v>
      </c>
      <c r="AE3235">
        <v>904</v>
      </c>
      <c r="AF3235">
        <v>1</v>
      </c>
      <c r="AQ3235">
        <v>1</v>
      </c>
      <c r="AR3235">
        <f t="shared" si="50"/>
        <v>0</v>
      </c>
      <c r="AS3235">
        <v>1</v>
      </c>
      <c r="AT3235" t="s">
        <v>134</v>
      </c>
      <c r="AU3235">
        <v>43</v>
      </c>
    </row>
    <row r="3236" spans="1:47">
      <c r="A3236" t="s">
        <v>11506</v>
      </c>
      <c r="C3236">
        <v>310</v>
      </c>
      <c r="D3236" t="s">
        <v>11507</v>
      </c>
      <c r="E3236">
        <v>101</v>
      </c>
      <c r="F3236" t="s">
        <v>11508</v>
      </c>
      <c r="G3236" t="s">
        <v>422</v>
      </c>
      <c r="H3236" t="s">
        <v>220</v>
      </c>
      <c r="I3236" t="s">
        <v>11509</v>
      </c>
      <c r="J3236">
        <v>0.12847</v>
      </c>
      <c r="K3236">
        <v>1</v>
      </c>
      <c r="L3236">
        <v>1</v>
      </c>
      <c r="M3236">
        <v>1</v>
      </c>
      <c r="N3236">
        <v>1</v>
      </c>
      <c r="O3236" t="s">
        <v>225</v>
      </c>
      <c r="P3236">
        <v>0</v>
      </c>
      <c r="Q3236">
        <v>1</v>
      </c>
      <c r="R3236">
        <v>7600</v>
      </c>
      <c r="S3236" t="s">
        <v>223</v>
      </c>
      <c r="T3236">
        <v>7600</v>
      </c>
      <c r="U3236" t="s">
        <v>11506</v>
      </c>
      <c r="V3236" t="s">
        <v>455</v>
      </c>
      <c r="W3236" t="s">
        <v>225</v>
      </c>
      <c r="X3236" t="s">
        <v>225</v>
      </c>
      <c r="Y3236">
        <v>7600</v>
      </c>
      <c r="AB3236">
        <v>1</v>
      </c>
      <c r="AC3236">
        <v>1</v>
      </c>
      <c r="AD3236">
        <v>2</v>
      </c>
      <c r="AE3236">
        <v>753</v>
      </c>
      <c r="AF3236">
        <v>1.5</v>
      </c>
      <c r="AQ3236">
        <v>1</v>
      </c>
      <c r="AR3236">
        <f t="shared" si="50"/>
        <v>9.68</v>
      </c>
      <c r="AS3236">
        <v>1</v>
      </c>
      <c r="AT3236" t="s">
        <v>136</v>
      </c>
      <c r="AU3236">
        <v>45</v>
      </c>
    </row>
    <row r="3237" spans="1:47">
      <c r="A3237" t="s">
        <v>11510</v>
      </c>
      <c r="C3237">
        <v>310</v>
      </c>
      <c r="D3237" t="s">
        <v>11511</v>
      </c>
      <c r="E3237">
        <v>303</v>
      </c>
      <c r="F3237" t="s">
        <v>11335</v>
      </c>
      <c r="G3237" t="s">
        <v>422</v>
      </c>
      <c r="H3237" t="s">
        <v>11389</v>
      </c>
      <c r="I3237" t="s">
        <v>11512</v>
      </c>
      <c r="J3237">
        <v>1.20204</v>
      </c>
      <c r="K3237">
        <v>0</v>
      </c>
      <c r="L3237">
        <v>0</v>
      </c>
      <c r="M3237">
        <v>2</v>
      </c>
      <c r="N3237">
        <v>2</v>
      </c>
      <c r="O3237" t="s">
        <v>659</v>
      </c>
      <c r="P3237">
        <v>0</v>
      </c>
      <c r="Q3237">
        <v>1</v>
      </c>
      <c r="R3237">
        <v>8200</v>
      </c>
      <c r="S3237" t="s">
        <v>223</v>
      </c>
      <c r="T3237">
        <v>0</v>
      </c>
      <c r="U3237" t="s">
        <v>11510</v>
      </c>
      <c r="X3237" t="s">
        <v>659</v>
      </c>
      <c r="Y3237">
        <v>8200</v>
      </c>
      <c r="AB3237">
        <v>0</v>
      </c>
      <c r="AC3237">
        <v>0</v>
      </c>
      <c r="AD3237">
        <v>0</v>
      </c>
      <c r="AE3237">
        <v>0</v>
      </c>
      <c r="AF3237">
        <v>0</v>
      </c>
      <c r="AQ3237">
        <v>1</v>
      </c>
      <c r="AR3237">
        <f t="shared" si="50"/>
        <v>0</v>
      </c>
      <c r="AS3237">
        <v>1</v>
      </c>
      <c r="AT3237" t="s">
        <v>135</v>
      </c>
      <c r="AU3237">
        <v>44</v>
      </c>
    </row>
    <row r="3238" spans="1:47">
      <c r="A3238" t="s">
        <v>11513</v>
      </c>
      <c r="C3238">
        <v>310</v>
      </c>
      <c r="D3238" t="s">
        <v>11514</v>
      </c>
      <c r="E3238">
        <v>101</v>
      </c>
      <c r="F3238" t="s">
        <v>11515</v>
      </c>
      <c r="G3238" t="s">
        <v>422</v>
      </c>
      <c r="H3238" t="s">
        <v>220</v>
      </c>
      <c r="I3238" t="s">
        <v>11516</v>
      </c>
      <c r="J3238">
        <v>0.15522</v>
      </c>
      <c r="K3238">
        <v>0</v>
      </c>
      <c r="L3238">
        <v>0</v>
      </c>
      <c r="M3238">
        <v>1</v>
      </c>
      <c r="N3238">
        <v>1</v>
      </c>
      <c r="O3238" t="s">
        <v>659</v>
      </c>
      <c r="P3238">
        <v>1</v>
      </c>
      <c r="Q3238">
        <v>1</v>
      </c>
      <c r="R3238">
        <v>7300</v>
      </c>
      <c r="S3238" t="s">
        <v>223</v>
      </c>
      <c r="T3238">
        <v>0</v>
      </c>
      <c r="U3238" t="s">
        <v>11513</v>
      </c>
      <c r="V3238" t="s">
        <v>893</v>
      </c>
      <c r="W3238" t="s">
        <v>659</v>
      </c>
      <c r="X3238" t="s">
        <v>659</v>
      </c>
      <c r="Y3238">
        <v>7300</v>
      </c>
      <c r="AB3238">
        <v>0</v>
      </c>
      <c r="AC3238">
        <v>0</v>
      </c>
      <c r="AD3238">
        <v>3</v>
      </c>
      <c r="AE3238">
        <v>960</v>
      </c>
      <c r="AF3238">
        <v>1</v>
      </c>
      <c r="AQ3238">
        <v>1</v>
      </c>
      <c r="AR3238">
        <f t="shared" si="50"/>
        <v>0</v>
      </c>
      <c r="AS3238">
        <v>1</v>
      </c>
      <c r="AT3238" t="s">
        <v>134</v>
      </c>
      <c r="AU3238">
        <v>43</v>
      </c>
    </row>
    <row r="3239" spans="1:47">
      <c r="A3239" t="s">
        <v>11517</v>
      </c>
      <c r="C3239">
        <v>310</v>
      </c>
      <c r="D3239" t="s">
        <v>11518</v>
      </c>
      <c r="E3239">
        <v>393</v>
      </c>
      <c r="F3239" t="s">
        <v>11441</v>
      </c>
      <c r="G3239" t="s">
        <v>10704</v>
      </c>
      <c r="H3239" t="s">
        <v>11519</v>
      </c>
      <c r="I3239" t="s">
        <v>11520</v>
      </c>
      <c r="J3239">
        <v>2.2780000000000002E-2</v>
      </c>
      <c r="K3239">
        <v>0</v>
      </c>
      <c r="L3239">
        <v>0</v>
      </c>
      <c r="M3239">
        <v>0</v>
      </c>
      <c r="N3239">
        <v>0</v>
      </c>
      <c r="P3239">
        <v>0</v>
      </c>
      <c r="Q3239">
        <v>0</v>
      </c>
      <c r="R3239">
        <v>0</v>
      </c>
      <c r="S3239" t="s">
        <v>223</v>
      </c>
      <c r="T3239">
        <v>0</v>
      </c>
      <c r="U3239" t="s">
        <v>11517</v>
      </c>
      <c r="Y3239">
        <v>0</v>
      </c>
      <c r="AB3239">
        <v>0</v>
      </c>
      <c r="AC3239">
        <v>0</v>
      </c>
      <c r="AD3239">
        <v>0</v>
      </c>
      <c r="AE3239">
        <v>0</v>
      </c>
      <c r="AF3239">
        <v>0</v>
      </c>
      <c r="AQ3239">
        <v>1</v>
      </c>
      <c r="AR3239">
        <f t="shared" si="50"/>
        <v>0</v>
      </c>
      <c r="AS3239">
        <v>1</v>
      </c>
      <c r="AT3239" t="s">
        <v>133</v>
      </c>
      <c r="AU3239">
        <v>42</v>
      </c>
    </row>
    <row r="3240" spans="1:47">
      <c r="A3240" t="s">
        <v>11521</v>
      </c>
      <c r="C3240">
        <v>310</v>
      </c>
      <c r="D3240" t="s">
        <v>11522</v>
      </c>
      <c r="E3240">
        <v>101</v>
      </c>
      <c r="F3240" t="s">
        <v>11523</v>
      </c>
      <c r="G3240" t="s">
        <v>422</v>
      </c>
      <c r="H3240" t="s">
        <v>220</v>
      </c>
      <c r="I3240" t="s">
        <v>11524</v>
      </c>
      <c r="J3240">
        <v>0.21349000000000001</v>
      </c>
      <c r="K3240">
        <v>1</v>
      </c>
      <c r="L3240">
        <v>1</v>
      </c>
      <c r="M3240">
        <v>1</v>
      </c>
      <c r="N3240">
        <v>1</v>
      </c>
      <c r="O3240" t="s">
        <v>225</v>
      </c>
      <c r="P3240">
        <v>0</v>
      </c>
      <c r="Q3240">
        <v>1</v>
      </c>
      <c r="R3240">
        <v>1600</v>
      </c>
      <c r="S3240" t="s">
        <v>223</v>
      </c>
      <c r="T3240">
        <v>1600</v>
      </c>
      <c r="U3240" t="s">
        <v>11521</v>
      </c>
      <c r="V3240" t="s">
        <v>455</v>
      </c>
      <c r="W3240" t="s">
        <v>225</v>
      </c>
      <c r="X3240" t="s">
        <v>225</v>
      </c>
      <c r="Y3240">
        <v>1600</v>
      </c>
      <c r="AB3240">
        <v>1</v>
      </c>
      <c r="AC3240">
        <v>1</v>
      </c>
      <c r="AD3240">
        <v>3</v>
      </c>
      <c r="AE3240">
        <v>1095</v>
      </c>
      <c r="AF3240">
        <v>1.5</v>
      </c>
      <c r="AQ3240">
        <v>1</v>
      </c>
      <c r="AR3240">
        <f t="shared" si="50"/>
        <v>9.68</v>
      </c>
      <c r="AS3240">
        <v>1</v>
      </c>
      <c r="AT3240" t="s">
        <v>136</v>
      </c>
      <c r="AU3240">
        <v>45</v>
      </c>
    </row>
    <row r="3241" spans="1:47">
      <c r="A3241" t="s">
        <v>11525</v>
      </c>
      <c r="C3241">
        <v>310</v>
      </c>
      <c r="D3241" t="s">
        <v>11440</v>
      </c>
      <c r="E3241">
        <v>31</v>
      </c>
      <c r="F3241" t="s">
        <v>11441</v>
      </c>
      <c r="G3241" t="s">
        <v>10704</v>
      </c>
      <c r="H3241" t="s">
        <v>11526</v>
      </c>
      <c r="I3241" t="s">
        <v>11527</v>
      </c>
      <c r="J3241">
        <v>0.17463000000000001</v>
      </c>
      <c r="K3241">
        <v>0</v>
      </c>
      <c r="L3241">
        <v>0</v>
      </c>
      <c r="M3241">
        <v>1</v>
      </c>
      <c r="N3241">
        <v>1</v>
      </c>
      <c r="O3241" t="s">
        <v>659</v>
      </c>
      <c r="P3241">
        <v>1</v>
      </c>
      <c r="Q3241">
        <v>1</v>
      </c>
      <c r="R3241">
        <v>11500</v>
      </c>
      <c r="S3241" t="s">
        <v>223</v>
      </c>
      <c r="T3241">
        <v>0</v>
      </c>
      <c r="U3241" t="s">
        <v>11525</v>
      </c>
      <c r="V3241" t="s">
        <v>933</v>
      </c>
      <c r="W3241" t="s">
        <v>659</v>
      </c>
      <c r="X3241" t="s">
        <v>659</v>
      </c>
      <c r="Y3241">
        <v>11500</v>
      </c>
      <c r="AB3241">
        <v>0</v>
      </c>
      <c r="AC3241">
        <v>0</v>
      </c>
      <c r="AD3241">
        <v>3</v>
      </c>
      <c r="AE3241">
        <v>2720</v>
      </c>
      <c r="AF3241">
        <v>2.5</v>
      </c>
      <c r="AQ3241">
        <v>1</v>
      </c>
      <c r="AR3241">
        <f t="shared" si="50"/>
        <v>0</v>
      </c>
      <c r="AS3241">
        <v>1</v>
      </c>
      <c r="AT3241" t="s">
        <v>133</v>
      </c>
      <c r="AU3241">
        <v>42</v>
      </c>
    </row>
    <row r="3242" spans="1:47">
      <c r="A3242" t="s">
        <v>11528</v>
      </c>
      <c r="C3242">
        <v>310</v>
      </c>
      <c r="D3242" t="s">
        <v>11529</v>
      </c>
      <c r="E3242">
        <v>101</v>
      </c>
      <c r="F3242" t="s">
        <v>11530</v>
      </c>
      <c r="G3242" t="s">
        <v>422</v>
      </c>
      <c r="H3242" t="s">
        <v>220</v>
      </c>
      <c r="I3242" t="s">
        <v>11531</v>
      </c>
      <c r="J3242">
        <v>0.14201</v>
      </c>
      <c r="K3242">
        <v>0</v>
      </c>
      <c r="L3242">
        <v>0</v>
      </c>
      <c r="M3242">
        <v>1</v>
      </c>
      <c r="N3242">
        <v>1</v>
      </c>
      <c r="O3242" t="s">
        <v>659</v>
      </c>
      <c r="P3242">
        <v>1</v>
      </c>
      <c r="Q3242">
        <v>1</v>
      </c>
      <c r="R3242">
        <v>1700</v>
      </c>
      <c r="S3242" t="s">
        <v>223</v>
      </c>
      <c r="T3242">
        <v>0</v>
      </c>
      <c r="U3242" t="s">
        <v>11528</v>
      </c>
      <c r="V3242" t="s">
        <v>893</v>
      </c>
      <c r="W3242" t="s">
        <v>659</v>
      </c>
      <c r="X3242" t="s">
        <v>659</v>
      </c>
      <c r="Y3242">
        <v>1700</v>
      </c>
      <c r="AB3242">
        <v>0</v>
      </c>
      <c r="AC3242">
        <v>0</v>
      </c>
      <c r="AD3242">
        <v>3</v>
      </c>
      <c r="AE3242">
        <v>960</v>
      </c>
      <c r="AF3242">
        <v>1</v>
      </c>
      <c r="AQ3242">
        <v>1</v>
      </c>
      <c r="AR3242">
        <f t="shared" si="50"/>
        <v>0</v>
      </c>
      <c r="AS3242">
        <v>1</v>
      </c>
      <c r="AT3242" t="s">
        <v>134</v>
      </c>
      <c r="AU3242">
        <v>43</v>
      </c>
    </row>
    <row r="3243" spans="1:47">
      <c r="A3243" t="s">
        <v>11532</v>
      </c>
      <c r="C3243">
        <v>310</v>
      </c>
      <c r="D3243" t="s">
        <v>11533</v>
      </c>
      <c r="E3243">
        <v>101</v>
      </c>
      <c r="F3243" t="s">
        <v>11534</v>
      </c>
      <c r="G3243" t="s">
        <v>422</v>
      </c>
      <c r="H3243" t="s">
        <v>220</v>
      </c>
      <c r="I3243" t="s">
        <v>11535</v>
      </c>
      <c r="J3243">
        <v>0.19567999999999999</v>
      </c>
      <c r="K3243">
        <v>0</v>
      </c>
      <c r="L3243">
        <v>0</v>
      </c>
      <c r="M3243">
        <v>1</v>
      </c>
      <c r="N3243">
        <v>1</v>
      </c>
      <c r="O3243" t="s">
        <v>659</v>
      </c>
      <c r="P3243">
        <v>1</v>
      </c>
      <c r="Q3243">
        <v>1</v>
      </c>
      <c r="R3243">
        <v>8200</v>
      </c>
      <c r="S3243" t="s">
        <v>223</v>
      </c>
      <c r="T3243">
        <v>0</v>
      </c>
      <c r="U3243" t="s">
        <v>11532</v>
      </c>
      <c r="V3243" t="s">
        <v>933</v>
      </c>
      <c r="W3243" t="s">
        <v>659</v>
      </c>
      <c r="X3243" t="s">
        <v>659</v>
      </c>
      <c r="Y3243">
        <v>8200</v>
      </c>
      <c r="AB3243">
        <v>0</v>
      </c>
      <c r="AC3243">
        <v>0</v>
      </c>
      <c r="AD3243">
        <v>3</v>
      </c>
      <c r="AE3243">
        <v>1816</v>
      </c>
      <c r="AF3243">
        <v>2</v>
      </c>
      <c r="AQ3243">
        <v>1</v>
      </c>
      <c r="AR3243">
        <f t="shared" si="50"/>
        <v>0</v>
      </c>
      <c r="AS3243">
        <v>1</v>
      </c>
      <c r="AT3243" t="s">
        <v>134</v>
      </c>
      <c r="AU3243">
        <v>43</v>
      </c>
    </row>
    <row r="3244" spans="1:47">
      <c r="A3244" t="s">
        <v>11536</v>
      </c>
      <c r="C3244">
        <v>310</v>
      </c>
      <c r="D3244" t="s">
        <v>11537</v>
      </c>
      <c r="E3244">
        <v>101</v>
      </c>
      <c r="F3244" t="s">
        <v>11538</v>
      </c>
      <c r="G3244" t="s">
        <v>422</v>
      </c>
      <c r="H3244" t="s">
        <v>220</v>
      </c>
      <c r="I3244" t="s">
        <v>11539</v>
      </c>
      <c r="J3244">
        <v>0.41343000000000002</v>
      </c>
      <c r="K3244">
        <v>0</v>
      </c>
      <c r="L3244">
        <v>0</v>
      </c>
      <c r="M3244">
        <v>1</v>
      </c>
      <c r="N3244">
        <v>1</v>
      </c>
      <c r="O3244" t="s">
        <v>659</v>
      </c>
      <c r="P3244">
        <v>1</v>
      </c>
      <c r="Q3244">
        <v>1</v>
      </c>
      <c r="R3244">
        <v>5000</v>
      </c>
      <c r="S3244" t="s">
        <v>223</v>
      </c>
      <c r="T3244">
        <v>0</v>
      </c>
      <c r="U3244" t="s">
        <v>11536</v>
      </c>
      <c r="V3244" t="s">
        <v>933</v>
      </c>
      <c r="W3244" t="s">
        <v>659</v>
      </c>
      <c r="X3244" t="s">
        <v>659</v>
      </c>
      <c r="Y3244">
        <v>5000</v>
      </c>
      <c r="AB3244">
        <v>0</v>
      </c>
      <c r="AC3244">
        <v>0</v>
      </c>
      <c r="AD3244">
        <v>4</v>
      </c>
      <c r="AE3244">
        <v>2153</v>
      </c>
      <c r="AF3244">
        <v>2</v>
      </c>
      <c r="AQ3244">
        <v>1</v>
      </c>
      <c r="AR3244">
        <f t="shared" si="50"/>
        <v>0</v>
      </c>
      <c r="AS3244">
        <v>1</v>
      </c>
      <c r="AT3244" t="s">
        <v>133</v>
      </c>
      <c r="AU3244">
        <v>42</v>
      </c>
    </row>
    <row r="3245" spans="1:47">
      <c r="A3245" t="s">
        <v>11540</v>
      </c>
      <c r="C3245">
        <v>310</v>
      </c>
      <c r="D3245" t="s">
        <v>11541</v>
      </c>
      <c r="E3245">
        <v>132</v>
      </c>
      <c r="F3245" t="s">
        <v>11542</v>
      </c>
      <c r="G3245" t="s">
        <v>422</v>
      </c>
      <c r="H3245" t="s">
        <v>260</v>
      </c>
      <c r="I3245" t="s">
        <v>11543</v>
      </c>
      <c r="J3245">
        <v>0.15329000000000001</v>
      </c>
      <c r="K3245">
        <v>0</v>
      </c>
      <c r="L3245">
        <v>0</v>
      </c>
      <c r="M3245">
        <v>0</v>
      </c>
      <c r="N3245">
        <v>0</v>
      </c>
      <c r="P3245">
        <v>0</v>
      </c>
      <c r="Q3245">
        <v>0</v>
      </c>
      <c r="R3245">
        <v>0</v>
      </c>
      <c r="S3245" t="s">
        <v>223</v>
      </c>
      <c r="T3245">
        <v>0</v>
      </c>
      <c r="U3245" t="s">
        <v>11540</v>
      </c>
      <c r="Y3245">
        <v>0</v>
      </c>
      <c r="AB3245">
        <v>0</v>
      </c>
      <c r="AC3245">
        <v>0</v>
      </c>
      <c r="AD3245">
        <v>0</v>
      </c>
      <c r="AE3245">
        <v>0</v>
      </c>
      <c r="AF3245">
        <v>0</v>
      </c>
      <c r="AQ3245">
        <v>1</v>
      </c>
      <c r="AR3245">
        <f t="shared" si="50"/>
        <v>0</v>
      </c>
      <c r="AS3245">
        <v>1</v>
      </c>
      <c r="AT3245" t="s">
        <v>134</v>
      </c>
      <c r="AU3245">
        <v>43</v>
      </c>
    </row>
    <row r="3246" spans="1:47">
      <c r="A3246" t="s">
        <v>11544</v>
      </c>
      <c r="C3246">
        <v>310</v>
      </c>
      <c r="D3246" t="s">
        <v>11545</v>
      </c>
      <c r="E3246">
        <v>101</v>
      </c>
      <c r="F3246" t="s">
        <v>11546</v>
      </c>
      <c r="G3246" t="s">
        <v>422</v>
      </c>
      <c r="H3246" t="s">
        <v>220</v>
      </c>
      <c r="I3246" t="s">
        <v>11547</v>
      </c>
      <c r="J3246">
        <v>0.12964000000000001</v>
      </c>
      <c r="K3246">
        <v>0</v>
      </c>
      <c r="L3246">
        <v>0</v>
      </c>
      <c r="M3246">
        <v>1</v>
      </c>
      <c r="N3246">
        <v>1</v>
      </c>
      <c r="O3246" t="s">
        <v>659</v>
      </c>
      <c r="P3246">
        <v>1</v>
      </c>
      <c r="Q3246">
        <v>1</v>
      </c>
      <c r="R3246">
        <v>6600</v>
      </c>
      <c r="S3246" t="s">
        <v>223</v>
      </c>
      <c r="T3246">
        <v>0</v>
      </c>
      <c r="U3246" t="s">
        <v>11544</v>
      </c>
      <c r="V3246" t="s">
        <v>933</v>
      </c>
      <c r="W3246" t="s">
        <v>659</v>
      </c>
      <c r="X3246" t="s">
        <v>659</v>
      </c>
      <c r="Y3246">
        <v>6600</v>
      </c>
      <c r="AB3246">
        <v>0</v>
      </c>
      <c r="AC3246">
        <v>0</v>
      </c>
      <c r="AD3246">
        <v>2</v>
      </c>
      <c r="AE3246">
        <v>1260</v>
      </c>
      <c r="AF3246">
        <v>1.5</v>
      </c>
      <c r="AQ3246">
        <v>1</v>
      </c>
      <c r="AR3246">
        <f t="shared" si="50"/>
        <v>0</v>
      </c>
      <c r="AS3246">
        <v>1</v>
      </c>
      <c r="AT3246" t="s">
        <v>134</v>
      </c>
      <c r="AU3246">
        <v>43</v>
      </c>
    </row>
    <row r="3247" spans="1:47">
      <c r="A3247" t="s">
        <v>11548</v>
      </c>
      <c r="C3247">
        <v>310</v>
      </c>
      <c r="D3247" t="s">
        <v>11549</v>
      </c>
      <c r="E3247">
        <v>106</v>
      </c>
      <c r="F3247" t="s">
        <v>11550</v>
      </c>
      <c r="H3247" t="s">
        <v>355</v>
      </c>
      <c r="I3247" t="s">
        <v>11551</v>
      </c>
      <c r="J3247">
        <v>0.46722999999999998</v>
      </c>
      <c r="K3247">
        <v>0</v>
      </c>
      <c r="L3247">
        <v>0</v>
      </c>
      <c r="M3247">
        <v>0</v>
      </c>
      <c r="N3247">
        <v>0</v>
      </c>
      <c r="P3247">
        <v>0</v>
      </c>
      <c r="Q3247">
        <v>0</v>
      </c>
      <c r="R3247">
        <v>0</v>
      </c>
      <c r="S3247" t="s">
        <v>223</v>
      </c>
      <c r="T3247">
        <v>0</v>
      </c>
      <c r="U3247" t="s">
        <v>11548</v>
      </c>
      <c r="V3247" t="s">
        <v>933</v>
      </c>
      <c r="W3247" t="s">
        <v>659</v>
      </c>
      <c r="Y3247">
        <v>0</v>
      </c>
      <c r="AB3247">
        <v>0</v>
      </c>
      <c r="AC3247">
        <v>0</v>
      </c>
      <c r="AD3247">
        <v>0</v>
      </c>
      <c r="AE3247">
        <v>0</v>
      </c>
      <c r="AF3247">
        <v>0</v>
      </c>
      <c r="AQ3247">
        <v>2</v>
      </c>
      <c r="AR3247">
        <f t="shared" si="50"/>
        <v>0</v>
      </c>
      <c r="AS3247">
        <v>1</v>
      </c>
      <c r="AT3247" t="s">
        <v>134</v>
      </c>
      <c r="AU3247">
        <v>43</v>
      </c>
    </row>
    <row r="3248" spans="1:47">
      <c r="A3248" t="s">
        <v>11552</v>
      </c>
      <c r="C3248">
        <v>310</v>
      </c>
      <c r="D3248" t="s">
        <v>11553</v>
      </c>
      <c r="E3248">
        <v>101</v>
      </c>
      <c r="F3248" t="s">
        <v>11554</v>
      </c>
      <c r="G3248" t="s">
        <v>422</v>
      </c>
      <c r="H3248" t="s">
        <v>220</v>
      </c>
      <c r="I3248" t="s">
        <v>11555</v>
      </c>
      <c r="J3248">
        <v>0.22137000000000001</v>
      </c>
      <c r="K3248">
        <v>1</v>
      </c>
      <c r="L3248">
        <v>1</v>
      </c>
      <c r="M3248">
        <v>1</v>
      </c>
      <c r="N3248">
        <v>1</v>
      </c>
      <c r="O3248" t="s">
        <v>225</v>
      </c>
      <c r="P3248">
        <v>0</v>
      </c>
      <c r="Q3248">
        <v>1</v>
      </c>
      <c r="R3248">
        <v>7400</v>
      </c>
      <c r="S3248" t="s">
        <v>223</v>
      </c>
      <c r="T3248">
        <v>7400</v>
      </c>
      <c r="U3248" t="s">
        <v>11552</v>
      </c>
      <c r="V3248" t="s">
        <v>455</v>
      </c>
      <c r="W3248" t="s">
        <v>225</v>
      </c>
      <c r="X3248" t="s">
        <v>225</v>
      </c>
      <c r="Y3248">
        <v>7400</v>
      </c>
      <c r="AB3248">
        <v>1</v>
      </c>
      <c r="AC3248">
        <v>1</v>
      </c>
      <c r="AD3248">
        <v>3</v>
      </c>
      <c r="AE3248">
        <v>1106</v>
      </c>
      <c r="AF3248">
        <v>1.75</v>
      </c>
      <c r="AQ3248">
        <v>1</v>
      </c>
      <c r="AR3248">
        <f t="shared" si="50"/>
        <v>9.68</v>
      </c>
      <c r="AS3248">
        <v>1</v>
      </c>
      <c r="AT3248" t="s">
        <v>136</v>
      </c>
      <c r="AU3248">
        <v>45</v>
      </c>
    </row>
    <row r="3249" spans="1:47">
      <c r="A3249" t="s">
        <v>11556</v>
      </c>
      <c r="C3249">
        <v>310</v>
      </c>
      <c r="D3249" t="s">
        <v>11557</v>
      </c>
      <c r="E3249">
        <v>132</v>
      </c>
      <c r="F3249" t="s">
        <v>11558</v>
      </c>
      <c r="G3249" t="s">
        <v>422</v>
      </c>
      <c r="H3249" t="s">
        <v>260</v>
      </c>
      <c r="I3249" t="s">
        <v>11559</v>
      </c>
      <c r="J3249">
        <v>9.1469999999999996E-2</v>
      </c>
      <c r="K3249">
        <v>0</v>
      </c>
      <c r="L3249">
        <v>0</v>
      </c>
      <c r="M3249">
        <v>0</v>
      </c>
      <c r="N3249">
        <v>0</v>
      </c>
      <c r="P3249">
        <v>0</v>
      </c>
      <c r="Q3249">
        <v>0</v>
      </c>
      <c r="R3249">
        <v>0</v>
      </c>
      <c r="S3249" t="s">
        <v>223</v>
      </c>
      <c r="T3249">
        <v>0</v>
      </c>
      <c r="U3249" t="s">
        <v>11556</v>
      </c>
      <c r="V3249" t="s">
        <v>455</v>
      </c>
      <c r="W3249" t="s">
        <v>225</v>
      </c>
      <c r="Y3249">
        <v>5800</v>
      </c>
      <c r="AB3249">
        <v>0</v>
      </c>
      <c r="AC3249">
        <v>0</v>
      </c>
      <c r="AD3249">
        <v>0</v>
      </c>
      <c r="AE3249">
        <v>0</v>
      </c>
      <c r="AF3249">
        <v>0</v>
      </c>
      <c r="AQ3249">
        <v>1</v>
      </c>
      <c r="AR3249">
        <f t="shared" si="50"/>
        <v>0</v>
      </c>
      <c r="AS3249">
        <v>1</v>
      </c>
      <c r="AT3249" t="s">
        <v>136</v>
      </c>
      <c r="AU3249">
        <v>45</v>
      </c>
    </row>
    <row r="3250" spans="1:47">
      <c r="A3250" t="s">
        <v>11560</v>
      </c>
      <c r="C3250">
        <v>310</v>
      </c>
      <c r="D3250" t="s">
        <v>11561</v>
      </c>
      <c r="E3250">
        <v>101</v>
      </c>
      <c r="F3250" t="s">
        <v>11562</v>
      </c>
      <c r="G3250" t="s">
        <v>422</v>
      </c>
      <c r="H3250" t="s">
        <v>220</v>
      </c>
      <c r="I3250" t="s">
        <v>11563</v>
      </c>
      <c r="J3250">
        <v>0.25276999999999999</v>
      </c>
      <c r="K3250">
        <v>0</v>
      </c>
      <c r="L3250">
        <v>0</v>
      </c>
      <c r="M3250">
        <v>1</v>
      </c>
      <c r="N3250">
        <v>1</v>
      </c>
      <c r="O3250" t="s">
        <v>659</v>
      </c>
      <c r="P3250">
        <v>1</v>
      </c>
      <c r="Q3250">
        <v>0</v>
      </c>
      <c r="R3250">
        <v>0</v>
      </c>
      <c r="S3250" t="s">
        <v>223</v>
      </c>
      <c r="T3250">
        <v>0</v>
      </c>
      <c r="U3250" t="s">
        <v>11560</v>
      </c>
      <c r="V3250" t="s">
        <v>933</v>
      </c>
      <c r="W3250" t="s">
        <v>659</v>
      </c>
      <c r="X3250" t="s">
        <v>659</v>
      </c>
      <c r="Y3250">
        <v>0</v>
      </c>
      <c r="AB3250">
        <v>0</v>
      </c>
      <c r="AC3250">
        <v>0</v>
      </c>
      <c r="AD3250">
        <v>4</v>
      </c>
      <c r="AE3250">
        <v>2422</v>
      </c>
      <c r="AF3250">
        <v>2</v>
      </c>
      <c r="AQ3250">
        <v>1</v>
      </c>
      <c r="AR3250">
        <f t="shared" si="50"/>
        <v>0</v>
      </c>
      <c r="AS3250">
        <v>1</v>
      </c>
      <c r="AT3250" t="s">
        <v>134</v>
      </c>
      <c r="AU3250">
        <v>43</v>
      </c>
    </row>
    <row r="3251" spans="1:47">
      <c r="A3251" t="s">
        <v>11564</v>
      </c>
      <c r="C3251">
        <v>310</v>
      </c>
      <c r="D3251" t="s">
        <v>11565</v>
      </c>
      <c r="E3251">
        <v>101</v>
      </c>
      <c r="F3251" t="s">
        <v>11566</v>
      </c>
      <c r="G3251" t="s">
        <v>219</v>
      </c>
      <c r="H3251" t="s">
        <v>220</v>
      </c>
      <c r="I3251" t="s">
        <v>11567</v>
      </c>
      <c r="J3251">
        <v>0.48118</v>
      </c>
      <c r="K3251">
        <v>0</v>
      </c>
      <c r="L3251">
        <v>0</v>
      </c>
      <c r="M3251">
        <v>1</v>
      </c>
      <c r="N3251">
        <v>1</v>
      </c>
      <c r="O3251" t="s">
        <v>659</v>
      </c>
      <c r="P3251">
        <v>1</v>
      </c>
      <c r="Q3251">
        <v>1</v>
      </c>
      <c r="R3251">
        <v>6800</v>
      </c>
      <c r="S3251" t="s">
        <v>223</v>
      </c>
      <c r="T3251">
        <v>0</v>
      </c>
      <c r="U3251" t="s">
        <v>11564</v>
      </c>
      <c r="V3251" t="s">
        <v>933</v>
      </c>
      <c r="W3251" t="s">
        <v>659</v>
      </c>
      <c r="X3251" t="s">
        <v>659</v>
      </c>
      <c r="Y3251">
        <v>6800</v>
      </c>
      <c r="AB3251">
        <v>0</v>
      </c>
      <c r="AC3251">
        <v>0</v>
      </c>
      <c r="AD3251">
        <v>3</v>
      </c>
      <c r="AE3251">
        <v>963</v>
      </c>
      <c r="AF3251">
        <v>1.5</v>
      </c>
      <c r="AQ3251">
        <v>1</v>
      </c>
      <c r="AR3251">
        <f t="shared" si="50"/>
        <v>0</v>
      </c>
      <c r="AS3251">
        <v>1</v>
      </c>
      <c r="AT3251" t="s">
        <v>134</v>
      </c>
      <c r="AU3251">
        <v>43</v>
      </c>
    </row>
    <row r="3252" spans="1:47">
      <c r="A3252" t="s">
        <v>11568</v>
      </c>
      <c r="C3252">
        <v>310</v>
      </c>
      <c r="D3252" t="s">
        <v>11569</v>
      </c>
      <c r="E3252">
        <v>322</v>
      </c>
      <c r="F3252" t="s">
        <v>11570</v>
      </c>
      <c r="G3252" t="s">
        <v>10704</v>
      </c>
      <c r="H3252" t="s">
        <v>11146</v>
      </c>
      <c r="I3252" t="s">
        <v>11571</v>
      </c>
      <c r="J3252">
        <v>8.7900000000000006E-2</v>
      </c>
      <c r="K3252">
        <v>0</v>
      </c>
      <c r="L3252">
        <v>0</v>
      </c>
      <c r="M3252">
        <v>1</v>
      </c>
      <c r="N3252">
        <v>1</v>
      </c>
      <c r="O3252" t="s">
        <v>659</v>
      </c>
      <c r="P3252">
        <v>1</v>
      </c>
      <c r="Q3252">
        <v>1</v>
      </c>
      <c r="R3252">
        <v>1700</v>
      </c>
      <c r="S3252" t="s">
        <v>223</v>
      </c>
      <c r="T3252">
        <v>0</v>
      </c>
      <c r="U3252" t="s">
        <v>11568</v>
      </c>
      <c r="V3252" t="s">
        <v>933</v>
      </c>
      <c r="W3252" t="s">
        <v>659</v>
      </c>
      <c r="X3252" t="s">
        <v>659</v>
      </c>
      <c r="Y3252">
        <v>1700</v>
      </c>
      <c r="AB3252">
        <v>0</v>
      </c>
      <c r="AC3252">
        <v>0</v>
      </c>
      <c r="AD3252">
        <v>0</v>
      </c>
      <c r="AE3252">
        <v>1156</v>
      </c>
      <c r="AF3252">
        <v>1</v>
      </c>
      <c r="AQ3252">
        <v>1</v>
      </c>
      <c r="AR3252">
        <f t="shared" si="50"/>
        <v>0</v>
      </c>
      <c r="AS3252">
        <v>1</v>
      </c>
      <c r="AT3252" t="s">
        <v>133</v>
      </c>
      <c r="AU3252">
        <v>42</v>
      </c>
    </row>
    <row r="3253" spans="1:47">
      <c r="A3253" t="s">
        <v>11572</v>
      </c>
      <c r="C3253">
        <v>310</v>
      </c>
      <c r="D3253" t="s">
        <v>11573</v>
      </c>
      <c r="E3253">
        <v>101</v>
      </c>
      <c r="F3253" t="s">
        <v>11574</v>
      </c>
      <c r="G3253" t="s">
        <v>422</v>
      </c>
      <c r="H3253" t="s">
        <v>220</v>
      </c>
      <c r="I3253" t="s">
        <v>11575</v>
      </c>
      <c r="J3253">
        <v>0.20222000000000001</v>
      </c>
      <c r="K3253">
        <v>0</v>
      </c>
      <c r="L3253">
        <v>0</v>
      </c>
      <c r="M3253">
        <v>1</v>
      </c>
      <c r="N3253">
        <v>1</v>
      </c>
      <c r="O3253" t="s">
        <v>659</v>
      </c>
      <c r="P3253">
        <v>1</v>
      </c>
      <c r="Q3253">
        <v>1</v>
      </c>
      <c r="R3253">
        <v>6500</v>
      </c>
      <c r="S3253" t="s">
        <v>223</v>
      </c>
      <c r="T3253">
        <v>0</v>
      </c>
      <c r="U3253" t="s">
        <v>11572</v>
      </c>
      <c r="V3253" t="s">
        <v>933</v>
      </c>
      <c r="W3253" t="s">
        <v>659</v>
      </c>
      <c r="X3253" t="s">
        <v>659</v>
      </c>
      <c r="Y3253">
        <v>6500</v>
      </c>
      <c r="AB3253">
        <v>0</v>
      </c>
      <c r="AC3253">
        <v>0</v>
      </c>
      <c r="AD3253">
        <v>4</v>
      </c>
      <c r="AE3253">
        <v>1748</v>
      </c>
      <c r="AF3253">
        <v>1.75</v>
      </c>
      <c r="AQ3253">
        <v>1</v>
      </c>
      <c r="AR3253">
        <f t="shared" si="50"/>
        <v>0</v>
      </c>
      <c r="AS3253">
        <v>1</v>
      </c>
      <c r="AT3253" t="s">
        <v>133</v>
      </c>
      <c r="AU3253">
        <v>42</v>
      </c>
    </row>
    <row r="3254" spans="1:47">
      <c r="A3254" t="s">
        <v>11576</v>
      </c>
      <c r="C3254">
        <v>310</v>
      </c>
      <c r="D3254" t="s">
        <v>11577</v>
      </c>
      <c r="E3254">
        <v>101</v>
      </c>
      <c r="F3254" t="s">
        <v>11578</v>
      </c>
      <c r="G3254" t="s">
        <v>422</v>
      </c>
      <c r="H3254" t="s">
        <v>220</v>
      </c>
      <c r="I3254" t="s">
        <v>11579</v>
      </c>
      <c r="J3254">
        <v>0.14198</v>
      </c>
      <c r="K3254">
        <v>0</v>
      </c>
      <c r="L3254">
        <v>0</v>
      </c>
      <c r="M3254">
        <v>1</v>
      </c>
      <c r="N3254">
        <v>1</v>
      </c>
      <c r="O3254" t="s">
        <v>659</v>
      </c>
      <c r="P3254">
        <v>1</v>
      </c>
      <c r="Q3254">
        <v>1</v>
      </c>
      <c r="R3254">
        <v>8400</v>
      </c>
      <c r="S3254" t="s">
        <v>223</v>
      </c>
      <c r="T3254">
        <v>0</v>
      </c>
      <c r="U3254" t="s">
        <v>11576</v>
      </c>
      <c r="V3254" t="s">
        <v>927</v>
      </c>
      <c r="W3254" t="s">
        <v>659</v>
      </c>
      <c r="X3254" t="s">
        <v>659</v>
      </c>
      <c r="Y3254">
        <v>8400</v>
      </c>
      <c r="AB3254">
        <v>0</v>
      </c>
      <c r="AC3254">
        <v>0</v>
      </c>
      <c r="AD3254">
        <v>3</v>
      </c>
      <c r="AE3254">
        <v>1220</v>
      </c>
      <c r="AF3254">
        <v>1</v>
      </c>
      <c r="AQ3254">
        <v>1</v>
      </c>
      <c r="AR3254">
        <f t="shared" si="50"/>
        <v>0</v>
      </c>
      <c r="AS3254">
        <v>1</v>
      </c>
      <c r="AT3254" t="s">
        <v>134</v>
      </c>
      <c r="AU3254">
        <v>43</v>
      </c>
    </row>
    <row r="3255" spans="1:47">
      <c r="A3255" t="s">
        <v>92</v>
      </c>
      <c r="C3255">
        <v>310</v>
      </c>
      <c r="E3255">
        <v>0</v>
      </c>
      <c r="J3255">
        <v>23.730409999999999</v>
      </c>
      <c r="K3255">
        <v>0</v>
      </c>
      <c r="L3255">
        <v>0</v>
      </c>
      <c r="M3255">
        <v>0</v>
      </c>
      <c r="N3255">
        <v>0</v>
      </c>
      <c r="P3255">
        <v>0</v>
      </c>
      <c r="Q3255">
        <v>0</v>
      </c>
      <c r="R3255">
        <v>0</v>
      </c>
      <c r="S3255" t="s">
        <v>249</v>
      </c>
      <c r="T3255">
        <v>0</v>
      </c>
      <c r="Y3255">
        <v>0</v>
      </c>
      <c r="AB3255">
        <v>0</v>
      </c>
      <c r="AC3255">
        <v>0</v>
      </c>
      <c r="AD3255">
        <v>0</v>
      </c>
      <c r="AE3255">
        <v>0</v>
      </c>
      <c r="AF3255">
        <v>0</v>
      </c>
      <c r="AQ3255">
        <v>0</v>
      </c>
      <c r="AR3255">
        <f t="shared" si="50"/>
        <v>0</v>
      </c>
      <c r="AS3255">
        <v>1</v>
      </c>
      <c r="AT3255" t="s">
        <v>133</v>
      </c>
      <c r="AU3255">
        <v>42</v>
      </c>
    </row>
    <row r="3256" spans="1:47">
      <c r="A3256" t="s">
        <v>11580</v>
      </c>
      <c r="C3256">
        <v>310</v>
      </c>
      <c r="D3256" t="s">
        <v>11306</v>
      </c>
      <c r="E3256">
        <v>132</v>
      </c>
      <c r="F3256" t="s">
        <v>1620</v>
      </c>
      <c r="H3256" t="s">
        <v>260</v>
      </c>
      <c r="I3256" t="s">
        <v>11581</v>
      </c>
      <c r="J3256">
        <v>1.0466800000000001</v>
      </c>
      <c r="K3256">
        <v>0</v>
      </c>
      <c r="L3256">
        <v>0</v>
      </c>
      <c r="M3256">
        <v>0</v>
      </c>
      <c r="N3256">
        <v>0</v>
      </c>
      <c r="P3256">
        <v>0</v>
      </c>
      <c r="Q3256">
        <v>0</v>
      </c>
      <c r="R3256">
        <v>0</v>
      </c>
      <c r="S3256" t="s">
        <v>223</v>
      </c>
      <c r="T3256">
        <v>0</v>
      </c>
      <c r="U3256" t="s">
        <v>11580</v>
      </c>
      <c r="V3256" t="s">
        <v>933</v>
      </c>
      <c r="W3256" t="s">
        <v>659</v>
      </c>
      <c r="Y3256">
        <v>0</v>
      </c>
      <c r="Z3256" t="s">
        <v>297</v>
      </c>
      <c r="AA3256" t="s">
        <v>223</v>
      </c>
      <c r="AB3256">
        <v>0</v>
      </c>
      <c r="AC3256">
        <v>0</v>
      </c>
      <c r="AD3256">
        <v>0</v>
      </c>
      <c r="AE3256">
        <v>0</v>
      </c>
      <c r="AF3256">
        <v>0</v>
      </c>
      <c r="AQ3256">
        <v>1</v>
      </c>
      <c r="AR3256">
        <f t="shared" si="50"/>
        <v>0</v>
      </c>
      <c r="AS3256">
        <v>1</v>
      </c>
      <c r="AT3256" t="s">
        <v>133</v>
      </c>
      <c r="AU3256">
        <v>42</v>
      </c>
    </row>
    <row r="3257" spans="1:47">
      <c r="A3257" t="s">
        <v>11582</v>
      </c>
      <c r="C3257">
        <v>310</v>
      </c>
      <c r="D3257" t="s">
        <v>11583</v>
      </c>
      <c r="E3257">
        <v>322</v>
      </c>
      <c r="F3257" t="s">
        <v>11356</v>
      </c>
      <c r="G3257" t="s">
        <v>10704</v>
      </c>
      <c r="H3257" t="s">
        <v>11146</v>
      </c>
      <c r="I3257" t="s">
        <v>11584</v>
      </c>
      <c r="J3257">
        <v>0.22659000000000001</v>
      </c>
      <c r="K3257">
        <v>0</v>
      </c>
      <c r="L3257">
        <v>0</v>
      </c>
      <c r="M3257">
        <v>1</v>
      </c>
      <c r="N3257">
        <v>1</v>
      </c>
      <c r="O3257" t="s">
        <v>659</v>
      </c>
      <c r="P3257">
        <v>2</v>
      </c>
      <c r="Q3257">
        <v>10</v>
      </c>
      <c r="R3257">
        <v>57800</v>
      </c>
      <c r="S3257" t="s">
        <v>223</v>
      </c>
      <c r="T3257">
        <v>0</v>
      </c>
      <c r="U3257" t="s">
        <v>11582</v>
      </c>
      <c r="V3257" t="s">
        <v>933</v>
      </c>
      <c r="W3257" t="s">
        <v>659</v>
      </c>
      <c r="X3257" t="s">
        <v>659</v>
      </c>
      <c r="Y3257">
        <v>5780</v>
      </c>
      <c r="AB3257">
        <v>0</v>
      </c>
      <c r="AC3257">
        <v>0</v>
      </c>
      <c r="AD3257">
        <v>9</v>
      </c>
      <c r="AE3257">
        <v>24275</v>
      </c>
      <c r="AF3257">
        <v>3</v>
      </c>
      <c r="AQ3257">
        <v>1</v>
      </c>
      <c r="AR3257">
        <f t="shared" si="50"/>
        <v>0</v>
      </c>
      <c r="AS3257">
        <v>1</v>
      </c>
      <c r="AT3257" t="s">
        <v>133</v>
      </c>
      <c r="AU3257">
        <v>42</v>
      </c>
    </row>
    <row r="3258" spans="1:47">
      <c r="A3258" t="s">
        <v>248</v>
      </c>
      <c r="C3258">
        <v>310</v>
      </c>
      <c r="E3258">
        <v>0</v>
      </c>
      <c r="J3258">
        <v>0.10571999999999999</v>
      </c>
      <c r="K3258">
        <v>0</v>
      </c>
      <c r="L3258">
        <v>0</v>
      </c>
      <c r="M3258">
        <v>0</v>
      </c>
      <c r="N3258">
        <v>0</v>
      </c>
      <c r="P3258">
        <v>0</v>
      </c>
      <c r="Q3258">
        <v>0</v>
      </c>
      <c r="R3258">
        <v>0</v>
      </c>
      <c r="S3258" t="s">
        <v>249</v>
      </c>
      <c r="T3258">
        <v>0</v>
      </c>
      <c r="Y3258">
        <v>0</v>
      </c>
      <c r="AB3258">
        <v>0</v>
      </c>
      <c r="AC3258">
        <v>0</v>
      </c>
      <c r="AD3258">
        <v>0</v>
      </c>
      <c r="AE3258">
        <v>0</v>
      </c>
      <c r="AF3258">
        <v>0</v>
      </c>
      <c r="AQ3258">
        <v>0</v>
      </c>
      <c r="AR3258">
        <f t="shared" si="50"/>
        <v>0</v>
      </c>
      <c r="AS3258">
        <v>1</v>
      </c>
      <c r="AT3258" t="s">
        <v>133</v>
      </c>
      <c r="AU3258">
        <v>42</v>
      </c>
    </row>
    <row r="3259" spans="1:47">
      <c r="A3259" t="s">
        <v>11585</v>
      </c>
      <c r="C3259">
        <v>310</v>
      </c>
      <c r="D3259" t="s">
        <v>11586</v>
      </c>
      <c r="E3259">
        <v>101</v>
      </c>
      <c r="F3259" t="s">
        <v>11587</v>
      </c>
      <c r="G3259" t="s">
        <v>422</v>
      </c>
      <c r="H3259" t="s">
        <v>220</v>
      </c>
      <c r="I3259" t="s">
        <v>11588</v>
      </c>
      <c r="J3259">
        <v>0.24873999999999999</v>
      </c>
      <c r="K3259">
        <v>1</v>
      </c>
      <c r="L3259">
        <v>1</v>
      </c>
      <c r="M3259">
        <v>1</v>
      </c>
      <c r="N3259">
        <v>1</v>
      </c>
      <c r="O3259" t="s">
        <v>225</v>
      </c>
      <c r="P3259">
        <v>0</v>
      </c>
      <c r="Q3259">
        <v>1</v>
      </c>
      <c r="R3259">
        <v>6200</v>
      </c>
      <c r="S3259" t="s">
        <v>223</v>
      </c>
      <c r="T3259">
        <v>6200</v>
      </c>
      <c r="U3259" t="s">
        <v>11585</v>
      </c>
      <c r="V3259" t="s">
        <v>455</v>
      </c>
      <c r="W3259" t="s">
        <v>225</v>
      </c>
      <c r="X3259" t="s">
        <v>225</v>
      </c>
      <c r="Y3259">
        <v>6200</v>
      </c>
      <c r="AB3259">
        <v>1</v>
      </c>
      <c r="AC3259">
        <v>1</v>
      </c>
      <c r="AD3259">
        <v>1</v>
      </c>
      <c r="AE3259">
        <v>600</v>
      </c>
      <c r="AF3259">
        <v>1</v>
      </c>
      <c r="AQ3259">
        <v>1</v>
      </c>
      <c r="AR3259">
        <f t="shared" si="50"/>
        <v>9.68</v>
      </c>
      <c r="AS3259">
        <v>1</v>
      </c>
      <c r="AT3259" t="s">
        <v>136</v>
      </c>
      <c r="AU3259">
        <v>45</v>
      </c>
    </row>
    <row r="3260" spans="1:47">
      <c r="A3260" t="s">
        <v>11589</v>
      </c>
      <c r="C3260">
        <v>310</v>
      </c>
      <c r="D3260" t="s">
        <v>11590</v>
      </c>
      <c r="E3260">
        <v>322</v>
      </c>
      <c r="F3260" t="s">
        <v>11591</v>
      </c>
      <c r="G3260" t="s">
        <v>10704</v>
      </c>
      <c r="H3260" t="s">
        <v>11146</v>
      </c>
      <c r="I3260" t="s">
        <v>11592</v>
      </c>
      <c r="J3260">
        <v>0.12817000000000001</v>
      </c>
      <c r="K3260">
        <v>0</v>
      </c>
      <c r="L3260">
        <v>0</v>
      </c>
      <c r="M3260">
        <v>1</v>
      </c>
      <c r="N3260">
        <v>1</v>
      </c>
      <c r="O3260" t="s">
        <v>659</v>
      </c>
      <c r="P3260">
        <v>1</v>
      </c>
      <c r="Q3260">
        <v>1</v>
      </c>
      <c r="R3260">
        <v>2100</v>
      </c>
      <c r="S3260" t="s">
        <v>223</v>
      </c>
      <c r="T3260">
        <v>0</v>
      </c>
      <c r="U3260" t="s">
        <v>11589</v>
      </c>
      <c r="V3260" t="s">
        <v>933</v>
      </c>
      <c r="W3260" t="s">
        <v>659</v>
      </c>
      <c r="X3260" t="s">
        <v>659</v>
      </c>
      <c r="Y3260">
        <v>2100</v>
      </c>
      <c r="AB3260">
        <v>0</v>
      </c>
      <c r="AC3260">
        <v>0</v>
      </c>
      <c r="AD3260">
        <v>0</v>
      </c>
      <c r="AE3260">
        <v>1836</v>
      </c>
      <c r="AF3260">
        <v>1</v>
      </c>
      <c r="AQ3260">
        <v>1</v>
      </c>
      <c r="AR3260">
        <f t="shared" si="50"/>
        <v>0</v>
      </c>
      <c r="AS3260">
        <v>1</v>
      </c>
      <c r="AT3260" t="s">
        <v>133</v>
      </c>
      <c r="AU3260">
        <v>42</v>
      </c>
    </row>
    <row r="3261" spans="1:47">
      <c r="A3261" t="s">
        <v>248</v>
      </c>
      <c r="C3261">
        <v>310</v>
      </c>
      <c r="E3261">
        <v>0</v>
      </c>
      <c r="J3261">
        <v>4.1570000000000003E-2</v>
      </c>
      <c r="K3261">
        <v>0</v>
      </c>
      <c r="L3261">
        <v>0</v>
      </c>
      <c r="M3261">
        <v>0</v>
      </c>
      <c r="N3261">
        <v>0</v>
      </c>
      <c r="P3261">
        <v>0</v>
      </c>
      <c r="Q3261">
        <v>0</v>
      </c>
      <c r="R3261">
        <v>0</v>
      </c>
      <c r="S3261" t="s">
        <v>249</v>
      </c>
      <c r="T3261">
        <v>0</v>
      </c>
      <c r="Y3261">
        <v>0</v>
      </c>
      <c r="AB3261">
        <v>0</v>
      </c>
      <c r="AC3261">
        <v>0</v>
      </c>
      <c r="AD3261">
        <v>0</v>
      </c>
      <c r="AE3261">
        <v>0</v>
      </c>
      <c r="AF3261">
        <v>0</v>
      </c>
      <c r="AQ3261">
        <v>0</v>
      </c>
      <c r="AR3261">
        <f t="shared" si="50"/>
        <v>0</v>
      </c>
      <c r="AS3261">
        <v>1</v>
      </c>
      <c r="AT3261" t="s">
        <v>133</v>
      </c>
      <c r="AU3261">
        <v>42</v>
      </c>
    </row>
    <row r="3262" spans="1:47">
      <c r="A3262" t="s">
        <v>11593</v>
      </c>
      <c r="C3262">
        <v>310</v>
      </c>
      <c r="D3262" t="s">
        <v>11594</v>
      </c>
      <c r="E3262">
        <v>101</v>
      </c>
      <c r="F3262" t="s">
        <v>11595</v>
      </c>
      <c r="G3262" t="s">
        <v>422</v>
      </c>
      <c r="H3262" t="s">
        <v>220</v>
      </c>
      <c r="I3262" t="s">
        <v>11596</v>
      </c>
      <c r="J3262">
        <v>0.17093</v>
      </c>
      <c r="K3262">
        <v>0</v>
      </c>
      <c r="L3262">
        <v>0</v>
      </c>
      <c r="M3262">
        <v>1</v>
      </c>
      <c r="N3262">
        <v>1</v>
      </c>
      <c r="O3262" t="s">
        <v>659</v>
      </c>
      <c r="P3262">
        <v>1</v>
      </c>
      <c r="Q3262">
        <v>1</v>
      </c>
      <c r="R3262">
        <v>4500</v>
      </c>
      <c r="S3262" t="s">
        <v>223</v>
      </c>
      <c r="T3262">
        <v>0</v>
      </c>
      <c r="U3262" t="s">
        <v>11593</v>
      </c>
      <c r="V3262" t="s">
        <v>933</v>
      </c>
      <c r="W3262" t="s">
        <v>659</v>
      </c>
      <c r="X3262" t="s">
        <v>659</v>
      </c>
      <c r="Y3262">
        <v>4500</v>
      </c>
      <c r="AB3262">
        <v>0</v>
      </c>
      <c r="AC3262">
        <v>0</v>
      </c>
      <c r="AD3262">
        <v>3</v>
      </c>
      <c r="AE3262">
        <v>1232</v>
      </c>
      <c r="AF3262">
        <v>2</v>
      </c>
      <c r="AQ3262">
        <v>1</v>
      </c>
      <c r="AR3262">
        <f t="shared" si="50"/>
        <v>0</v>
      </c>
      <c r="AS3262">
        <v>1</v>
      </c>
      <c r="AT3262" t="s">
        <v>134</v>
      </c>
      <c r="AU3262">
        <v>43</v>
      </c>
    </row>
    <row r="3263" spans="1:47">
      <c r="A3263" t="s">
        <v>11597</v>
      </c>
      <c r="C3263">
        <v>310</v>
      </c>
      <c r="D3263" t="s">
        <v>11598</v>
      </c>
      <c r="E3263">
        <v>101</v>
      </c>
      <c r="F3263" t="s">
        <v>11599</v>
      </c>
      <c r="G3263" t="s">
        <v>422</v>
      </c>
      <c r="H3263" t="s">
        <v>220</v>
      </c>
      <c r="I3263" t="s">
        <v>11600</v>
      </c>
      <c r="J3263">
        <v>0.14434</v>
      </c>
      <c r="K3263">
        <v>0</v>
      </c>
      <c r="L3263">
        <v>0</v>
      </c>
      <c r="M3263">
        <v>1</v>
      </c>
      <c r="N3263">
        <v>1</v>
      </c>
      <c r="O3263" t="s">
        <v>659</v>
      </c>
      <c r="P3263">
        <v>1</v>
      </c>
      <c r="Q3263">
        <v>1</v>
      </c>
      <c r="R3263">
        <v>10900</v>
      </c>
      <c r="S3263" t="s">
        <v>223</v>
      </c>
      <c r="T3263">
        <v>0</v>
      </c>
      <c r="U3263" t="s">
        <v>11597</v>
      </c>
      <c r="V3263" t="s">
        <v>893</v>
      </c>
      <c r="W3263" t="s">
        <v>659</v>
      </c>
      <c r="X3263" t="s">
        <v>659</v>
      </c>
      <c r="Y3263">
        <v>10900</v>
      </c>
      <c r="AB3263">
        <v>0</v>
      </c>
      <c r="AC3263">
        <v>0</v>
      </c>
      <c r="AD3263">
        <v>4</v>
      </c>
      <c r="AE3263">
        <v>2722</v>
      </c>
      <c r="AF3263">
        <v>2</v>
      </c>
      <c r="AQ3263">
        <v>1</v>
      </c>
      <c r="AR3263">
        <f t="shared" si="50"/>
        <v>0</v>
      </c>
      <c r="AS3263">
        <v>1</v>
      </c>
      <c r="AT3263" t="s">
        <v>134</v>
      </c>
      <c r="AU3263">
        <v>43</v>
      </c>
    </row>
    <row r="3264" spans="1:47">
      <c r="A3264" t="s">
        <v>11601</v>
      </c>
      <c r="C3264">
        <v>310</v>
      </c>
      <c r="D3264" t="s">
        <v>11602</v>
      </c>
      <c r="E3264">
        <v>101</v>
      </c>
      <c r="F3264" t="s">
        <v>11603</v>
      </c>
      <c r="G3264" t="s">
        <v>422</v>
      </c>
      <c r="H3264" t="s">
        <v>220</v>
      </c>
      <c r="I3264" t="s">
        <v>11604</v>
      </c>
      <c r="J3264">
        <v>0.18923999999999999</v>
      </c>
      <c r="K3264">
        <v>0</v>
      </c>
      <c r="L3264">
        <v>0</v>
      </c>
      <c r="M3264">
        <v>1</v>
      </c>
      <c r="N3264">
        <v>1</v>
      </c>
      <c r="O3264" t="s">
        <v>659</v>
      </c>
      <c r="P3264">
        <v>1</v>
      </c>
      <c r="Q3264">
        <v>1</v>
      </c>
      <c r="R3264">
        <v>15700</v>
      </c>
      <c r="S3264" t="s">
        <v>223</v>
      </c>
      <c r="T3264">
        <v>0</v>
      </c>
      <c r="U3264" t="s">
        <v>11601</v>
      </c>
      <c r="V3264" t="s">
        <v>933</v>
      </c>
      <c r="W3264" t="s">
        <v>659</v>
      </c>
      <c r="X3264" t="s">
        <v>659</v>
      </c>
      <c r="Y3264">
        <v>15700</v>
      </c>
      <c r="AB3264">
        <v>0</v>
      </c>
      <c r="AC3264">
        <v>0</v>
      </c>
      <c r="AD3264">
        <v>3</v>
      </c>
      <c r="AE3264">
        <v>1904</v>
      </c>
      <c r="AF3264">
        <v>2</v>
      </c>
      <c r="AQ3264">
        <v>1</v>
      </c>
      <c r="AR3264">
        <f t="shared" si="50"/>
        <v>0</v>
      </c>
      <c r="AS3264">
        <v>1</v>
      </c>
      <c r="AT3264" t="s">
        <v>134</v>
      </c>
      <c r="AU3264">
        <v>43</v>
      </c>
    </row>
    <row r="3265" spans="1:47">
      <c r="A3265" t="s">
        <v>11605</v>
      </c>
      <c r="C3265">
        <v>310</v>
      </c>
      <c r="D3265" t="s">
        <v>11606</v>
      </c>
      <c r="E3265">
        <v>101</v>
      </c>
      <c r="F3265" t="s">
        <v>11607</v>
      </c>
      <c r="G3265" t="s">
        <v>422</v>
      </c>
      <c r="H3265" t="s">
        <v>220</v>
      </c>
      <c r="I3265" t="s">
        <v>11608</v>
      </c>
      <c r="J3265">
        <v>0.22017</v>
      </c>
      <c r="K3265">
        <v>1</v>
      </c>
      <c r="L3265">
        <v>1</v>
      </c>
      <c r="M3265">
        <v>1</v>
      </c>
      <c r="N3265">
        <v>1</v>
      </c>
      <c r="O3265" t="s">
        <v>225</v>
      </c>
      <c r="P3265">
        <v>0</v>
      </c>
      <c r="Q3265">
        <v>1</v>
      </c>
      <c r="R3265">
        <v>6700</v>
      </c>
      <c r="S3265" t="s">
        <v>223</v>
      </c>
      <c r="T3265">
        <v>6700</v>
      </c>
      <c r="U3265" t="s">
        <v>11605</v>
      </c>
      <c r="V3265" t="s">
        <v>455</v>
      </c>
      <c r="W3265" t="s">
        <v>225</v>
      </c>
      <c r="X3265" t="s">
        <v>225</v>
      </c>
      <c r="Y3265">
        <v>6700</v>
      </c>
      <c r="AB3265">
        <v>1</v>
      </c>
      <c r="AC3265">
        <v>1</v>
      </c>
      <c r="AD3265">
        <v>2</v>
      </c>
      <c r="AE3265">
        <v>1249</v>
      </c>
      <c r="AF3265">
        <v>1.3</v>
      </c>
      <c r="AQ3265">
        <v>1</v>
      </c>
      <c r="AR3265">
        <f t="shared" si="50"/>
        <v>9.68</v>
      </c>
      <c r="AS3265">
        <v>1</v>
      </c>
      <c r="AT3265" t="s">
        <v>136</v>
      </c>
      <c r="AU3265">
        <v>45</v>
      </c>
    </row>
    <row r="3266" spans="1:47">
      <c r="A3266" t="s">
        <v>248</v>
      </c>
      <c r="C3266">
        <v>310</v>
      </c>
      <c r="E3266">
        <v>0</v>
      </c>
      <c r="J3266">
        <v>3.159E-2</v>
      </c>
      <c r="K3266">
        <v>0</v>
      </c>
      <c r="L3266">
        <v>0</v>
      </c>
      <c r="M3266">
        <v>0</v>
      </c>
      <c r="N3266">
        <v>0</v>
      </c>
      <c r="P3266">
        <v>0</v>
      </c>
      <c r="Q3266">
        <v>0</v>
      </c>
      <c r="R3266">
        <v>0</v>
      </c>
      <c r="S3266" t="s">
        <v>249</v>
      </c>
      <c r="T3266">
        <v>0</v>
      </c>
      <c r="Y3266">
        <v>0</v>
      </c>
      <c r="AB3266">
        <v>0</v>
      </c>
      <c r="AC3266">
        <v>0</v>
      </c>
      <c r="AD3266">
        <v>0</v>
      </c>
      <c r="AE3266">
        <v>0</v>
      </c>
      <c r="AF3266">
        <v>0</v>
      </c>
      <c r="AQ3266">
        <v>0</v>
      </c>
      <c r="AR3266">
        <f t="shared" ref="AR3266:AR3329" si="51">AB3266*9.68*VLOOKUP(AU3266,atten,10,FALSE)</f>
        <v>0</v>
      </c>
      <c r="AS3266">
        <v>1</v>
      </c>
      <c r="AT3266" t="s">
        <v>133</v>
      </c>
      <c r="AU3266">
        <v>42</v>
      </c>
    </row>
    <row r="3267" spans="1:47">
      <c r="A3267" t="s">
        <v>11609</v>
      </c>
      <c r="C3267">
        <v>310</v>
      </c>
      <c r="D3267" t="s">
        <v>10444</v>
      </c>
      <c r="E3267">
        <v>903</v>
      </c>
      <c r="F3267" t="s">
        <v>821</v>
      </c>
      <c r="H3267" t="s">
        <v>833</v>
      </c>
      <c r="I3267" t="s">
        <v>11610</v>
      </c>
      <c r="J3267">
        <v>0.43380999999999997</v>
      </c>
      <c r="K3267">
        <v>0</v>
      </c>
      <c r="L3267">
        <v>0</v>
      </c>
      <c r="M3267">
        <v>0</v>
      </c>
      <c r="N3267">
        <v>0</v>
      </c>
      <c r="P3267">
        <v>0</v>
      </c>
      <c r="Q3267">
        <v>1</v>
      </c>
      <c r="R3267">
        <v>0</v>
      </c>
      <c r="S3267" t="s">
        <v>223</v>
      </c>
      <c r="T3267">
        <v>0</v>
      </c>
      <c r="U3267" t="s">
        <v>11609</v>
      </c>
      <c r="Y3267">
        <v>0</v>
      </c>
      <c r="AB3267">
        <v>0</v>
      </c>
      <c r="AC3267">
        <v>0</v>
      </c>
      <c r="AD3267">
        <v>0</v>
      </c>
      <c r="AE3267">
        <v>0</v>
      </c>
      <c r="AF3267">
        <v>0</v>
      </c>
      <c r="AQ3267">
        <v>1</v>
      </c>
      <c r="AR3267">
        <f t="shared" si="51"/>
        <v>0</v>
      </c>
      <c r="AS3267">
        <v>1</v>
      </c>
      <c r="AT3267" t="s">
        <v>133</v>
      </c>
      <c r="AU3267">
        <v>42</v>
      </c>
    </row>
    <row r="3268" spans="1:47">
      <c r="A3268" t="s">
        <v>248</v>
      </c>
      <c r="C3268">
        <v>310</v>
      </c>
      <c r="E3268">
        <v>0</v>
      </c>
      <c r="J3268">
        <v>2.7599999999999999E-3</v>
      </c>
      <c r="K3268">
        <v>0</v>
      </c>
      <c r="L3268">
        <v>0</v>
      </c>
      <c r="M3268">
        <v>0</v>
      </c>
      <c r="N3268">
        <v>0</v>
      </c>
      <c r="P3268">
        <v>0</v>
      </c>
      <c r="Q3268">
        <v>0</v>
      </c>
      <c r="R3268">
        <v>0</v>
      </c>
      <c r="S3268" t="s">
        <v>249</v>
      </c>
      <c r="T3268">
        <v>0</v>
      </c>
      <c r="Y3268">
        <v>0</v>
      </c>
      <c r="AB3268">
        <v>0</v>
      </c>
      <c r="AC3268">
        <v>0</v>
      </c>
      <c r="AD3268">
        <v>0</v>
      </c>
      <c r="AE3268">
        <v>0</v>
      </c>
      <c r="AF3268">
        <v>0</v>
      </c>
      <c r="AQ3268">
        <v>0</v>
      </c>
      <c r="AR3268">
        <f t="shared" si="51"/>
        <v>0</v>
      </c>
      <c r="AS3268">
        <v>1</v>
      </c>
      <c r="AT3268" t="s">
        <v>133</v>
      </c>
      <c r="AU3268">
        <v>42</v>
      </c>
    </row>
    <row r="3269" spans="1:47">
      <c r="A3269" t="s">
        <v>248</v>
      </c>
      <c r="C3269">
        <v>310</v>
      </c>
      <c r="E3269">
        <v>0</v>
      </c>
      <c r="J3269">
        <v>2.7359999999999999E-2</v>
      </c>
      <c r="K3269">
        <v>0</v>
      </c>
      <c r="L3269">
        <v>0</v>
      </c>
      <c r="M3269">
        <v>0</v>
      </c>
      <c r="N3269">
        <v>0</v>
      </c>
      <c r="P3269">
        <v>0</v>
      </c>
      <c r="Q3269">
        <v>0</v>
      </c>
      <c r="R3269">
        <v>0</v>
      </c>
      <c r="S3269" t="s">
        <v>249</v>
      </c>
      <c r="T3269">
        <v>0</v>
      </c>
      <c r="Y3269">
        <v>0</v>
      </c>
      <c r="AB3269">
        <v>0</v>
      </c>
      <c r="AC3269">
        <v>0</v>
      </c>
      <c r="AD3269">
        <v>0</v>
      </c>
      <c r="AE3269">
        <v>0</v>
      </c>
      <c r="AF3269">
        <v>0</v>
      </c>
      <c r="AQ3269">
        <v>0</v>
      </c>
      <c r="AR3269">
        <f t="shared" si="51"/>
        <v>0</v>
      </c>
      <c r="AS3269">
        <v>1</v>
      </c>
      <c r="AT3269" t="s">
        <v>133</v>
      </c>
      <c r="AU3269">
        <v>42</v>
      </c>
    </row>
    <row r="3270" spans="1:47">
      <c r="A3270" t="s">
        <v>11611</v>
      </c>
      <c r="C3270">
        <v>310</v>
      </c>
      <c r="D3270" t="s">
        <v>11612</v>
      </c>
      <c r="E3270">
        <v>101</v>
      </c>
      <c r="F3270" t="s">
        <v>11613</v>
      </c>
      <c r="G3270" t="s">
        <v>422</v>
      </c>
      <c r="H3270" t="s">
        <v>220</v>
      </c>
      <c r="I3270" t="s">
        <v>11614</v>
      </c>
      <c r="J3270">
        <v>0.48666999999999999</v>
      </c>
      <c r="K3270">
        <v>0</v>
      </c>
      <c r="L3270">
        <v>0</v>
      </c>
      <c r="M3270">
        <v>1</v>
      </c>
      <c r="N3270">
        <v>1</v>
      </c>
      <c r="O3270" t="s">
        <v>659</v>
      </c>
      <c r="P3270">
        <v>1</v>
      </c>
      <c r="Q3270">
        <v>1</v>
      </c>
      <c r="R3270">
        <v>6600</v>
      </c>
      <c r="S3270" t="s">
        <v>223</v>
      </c>
      <c r="T3270">
        <v>0</v>
      </c>
      <c r="U3270" t="s">
        <v>11611</v>
      </c>
      <c r="V3270" t="s">
        <v>413</v>
      </c>
      <c r="W3270" t="s">
        <v>225</v>
      </c>
      <c r="X3270" t="s">
        <v>659</v>
      </c>
      <c r="Y3270">
        <v>6600</v>
      </c>
      <c r="AB3270">
        <v>0</v>
      </c>
      <c r="AC3270">
        <v>0</v>
      </c>
      <c r="AD3270">
        <v>3</v>
      </c>
      <c r="AE3270">
        <v>1131</v>
      </c>
      <c r="AF3270">
        <v>1.9</v>
      </c>
      <c r="AQ3270">
        <v>1</v>
      </c>
      <c r="AR3270">
        <f t="shared" si="51"/>
        <v>0</v>
      </c>
      <c r="AS3270">
        <v>1</v>
      </c>
      <c r="AT3270" t="s">
        <v>135</v>
      </c>
      <c r="AU3270">
        <v>44</v>
      </c>
    </row>
    <row r="3271" spans="1:47">
      <c r="A3271" t="s">
        <v>11615</v>
      </c>
      <c r="C3271">
        <v>310</v>
      </c>
      <c r="D3271" t="s">
        <v>11616</v>
      </c>
      <c r="E3271">
        <v>903</v>
      </c>
      <c r="F3271" t="s">
        <v>821</v>
      </c>
      <c r="G3271" t="s">
        <v>422</v>
      </c>
      <c r="H3271" t="s">
        <v>833</v>
      </c>
      <c r="I3271" t="s">
        <v>11617</v>
      </c>
      <c r="J3271">
        <v>0.25386999999999998</v>
      </c>
      <c r="K3271">
        <v>0</v>
      </c>
      <c r="L3271">
        <v>0</v>
      </c>
      <c r="M3271">
        <v>0</v>
      </c>
      <c r="N3271">
        <v>0</v>
      </c>
      <c r="P3271">
        <v>0</v>
      </c>
      <c r="Q3271">
        <v>0</v>
      </c>
      <c r="R3271">
        <v>0</v>
      </c>
      <c r="S3271" t="s">
        <v>223</v>
      </c>
      <c r="T3271">
        <v>0</v>
      </c>
      <c r="U3271" t="s">
        <v>11615</v>
      </c>
      <c r="V3271" t="s">
        <v>933</v>
      </c>
      <c r="W3271" t="s">
        <v>659</v>
      </c>
      <c r="Y3271">
        <v>0</v>
      </c>
      <c r="AB3271">
        <v>0</v>
      </c>
      <c r="AC3271">
        <v>0</v>
      </c>
      <c r="AD3271">
        <v>0</v>
      </c>
      <c r="AE3271">
        <v>0</v>
      </c>
      <c r="AF3271">
        <v>0</v>
      </c>
      <c r="AQ3271">
        <v>1</v>
      </c>
      <c r="AR3271">
        <f t="shared" si="51"/>
        <v>0</v>
      </c>
      <c r="AS3271">
        <v>1</v>
      </c>
      <c r="AT3271" t="s">
        <v>134</v>
      </c>
      <c r="AU3271">
        <v>43</v>
      </c>
    </row>
    <row r="3272" spans="1:47">
      <c r="A3272" t="s">
        <v>11618</v>
      </c>
      <c r="C3272">
        <v>310</v>
      </c>
      <c r="D3272" t="s">
        <v>11619</v>
      </c>
      <c r="E3272">
        <v>132</v>
      </c>
      <c r="F3272" t="s">
        <v>11620</v>
      </c>
      <c r="G3272" t="s">
        <v>422</v>
      </c>
      <c r="H3272" t="s">
        <v>260</v>
      </c>
      <c r="I3272" t="s">
        <v>11621</v>
      </c>
      <c r="J3272">
        <v>0.17321</v>
      </c>
      <c r="K3272">
        <v>0</v>
      </c>
      <c r="L3272">
        <v>0</v>
      </c>
      <c r="M3272">
        <v>0</v>
      </c>
      <c r="N3272">
        <v>0</v>
      </c>
      <c r="P3272">
        <v>0</v>
      </c>
      <c r="Q3272">
        <v>0</v>
      </c>
      <c r="R3272">
        <v>0</v>
      </c>
      <c r="S3272" t="s">
        <v>223</v>
      </c>
      <c r="T3272">
        <v>0</v>
      </c>
      <c r="U3272" t="s">
        <v>11618</v>
      </c>
      <c r="V3272" t="s">
        <v>933</v>
      </c>
      <c r="W3272" t="s">
        <v>659</v>
      </c>
      <c r="Y3272">
        <v>0</v>
      </c>
      <c r="AB3272">
        <v>0</v>
      </c>
      <c r="AC3272">
        <v>0</v>
      </c>
      <c r="AD3272">
        <v>0</v>
      </c>
      <c r="AE3272">
        <v>0</v>
      </c>
      <c r="AF3272">
        <v>0</v>
      </c>
      <c r="AQ3272">
        <v>1</v>
      </c>
      <c r="AR3272">
        <f t="shared" si="51"/>
        <v>0</v>
      </c>
      <c r="AS3272">
        <v>1</v>
      </c>
      <c r="AT3272" t="s">
        <v>134</v>
      </c>
      <c r="AU3272">
        <v>43</v>
      </c>
    </row>
    <row r="3273" spans="1:47">
      <c r="A3273" t="s">
        <v>11622</v>
      </c>
      <c r="C3273">
        <v>310</v>
      </c>
      <c r="D3273" t="s">
        <v>11623</v>
      </c>
      <c r="E3273">
        <v>101</v>
      </c>
      <c r="F3273" t="s">
        <v>11624</v>
      </c>
      <c r="G3273" t="s">
        <v>422</v>
      </c>
      <c r="H3273" t="s">
        <v>220</v>
      </c>
      <c r="I3273" t="s">
        <v>11625</v>
      </c>
      <c r="J3273">
        <v>0.15390000000000001</v>
      </c>
      <c r="K3273">
        <v>0</v>
      </c>
      <c r="L3273">
        <v>0</v>
      </c>
      <c r="M3273">
        <v>1</v>
      </c>
      <c r="N3273">
        <v>1</v>
      </c>
      <c r="O3273" t="s">
        <v>659</v>
      </c>
      <c r="P3273">
        <v>1</v>
      </c>
      <c r="Q3273">
        <v>1</v>
      </c>
      <c r="R3273">
        <v>11600</v>
      </c>
      <c r="S3273" t="s">
        <v>223</v>
      </c>
      <c r="T3273">
        <v>0</v>
      </c>
      <c r="U3273" t="s">
        <v>11622</v>
      </c>
      <c r="V3273" t="s">
        <v>933</v>
      </c>
      <c r="W3273" t="s">
        <v>659</v>
      </c>
      <c r="X3273" t="s">
        <v>659</v>
      </c>
      <c r="Y3273">
        <v>11600</v>
      </c>
      <c r="AB3273">
        <v>0</v>
      </c>
      <c r="AC3273">
        <v>0</v>
      </c>
      <c r="AD3273">
        <v>3</v>
      </c>
      <c r="AE3273">
        <v>2112</v>
      </c>
      <c r="AF3273">
        <v>2</v>
      </c>
      <c r="AQ3273">
        <v>1</v>
      </c>
      <c r="AR3273">
        <f t="shared" si="51"/>
        <v>0</v>
      </c>
      <c r="AS3273">
        <v>1</v>
      </c>
      <c r="AT3273" t="s">
        <v>134</v>
      </c>
      <c r="AU3273">
        <v>43</v>
      </c>
    </row>
    <row r="3274" spans="1:47">
      <c r="A3274" t="s">
        <v>11626</v>
      </c>
      <c r="C3274">
        <v>310</v>
      </c>
      <c r="D3274" t="s">
        <v>11627</v>
      </c>
      <c r="E3274">
        <v>322</v>
      </c>
      <c r="F3274" t="s">
        <v>11051</v>
      </c>
      <c r="G3274" t="s">
        <v>10704</v>
      </c>
      <c r="H3274" t="s">
        <v>11146</v>
      </c>
      <c r="I3274" t="s">
        <v>11628</v>
      </c>
      <c r="J3274">
        <v>0.14982999999999999</v>
      </c>
      <c r="K3274">
        <v>0</v>
      </c>
      <c r="L3274">
        <v>0</v>
      </c>
      <c r="M3274">
        <v>1</v>
      </c>
      <c r="N3274">
        <v>1</v>
      </c>
      <c r="O3274" t="s">
        <v>659</v>
      </c>
      <c r="P3274">
        <v>2</v>
      </c>
      <c r="Q3274">
        <v>1</v>
      </c>
      <c r="R3274">
        <v>5400</v>
      </c>
      <c r="S3274" t="s">
        <v>223</v>
      </c>
      <c r="T3274">
        <v>0</v>
      </c>
      <c r="U3274" t="s">
        <v>11626</v>
      </c>
      <c r="V3274" t="s">
        <v>933</v>
      </c>
      <c r="W3274" t="s">
        <v>659</v>
      </c>
      <c r="X3274" t="s">
        <v>659</v>
      </c>
      <c r="Y3274">
        <v>5400</v>
      </c>
      <c r="AB3274">
        <v>0</v>
      </c>
      <c r="AC3274">
        <v>0</v>
      </c>
      <c r="AD3274">
        <v>0</v>
      </c>
      <c r="AE3274">
        <v>9614</v>
      </c>
      <c r="AF3274">
        <v>2</v>
      </c>
      <c r="AQ3274">
        <v>1</v>
      </c>
      <c r="AR3274">
        <f t="shared" si="51"/>
        <v>0</v>
      </c>
      <c r="AS3274">
        <v>1</v>
      </c>
      <c r="AT3274" t="s">
        <v>133</v>
      </c>
      <c r="AU3274">
        <v>42</v>
      </c>
    </row>
    <row r="3275" spans="1:47">
      <c r="A3275" t="s">
        <v>11629</v>
      </c>
      <c r="C3275">
        <v>310</v>
      </c>
      <c r="D3275" t="s">
        <v>11630</v>
      </c>
      <c r="E3275">
        <v>903</v>
      </c>
      <c r="F3275" t="s">
        <v>821</v>
      </c>
      <c r="H3275" t="s">
        <v>10563</v>
      </c>
      <c r="I3275" t="s">
        <v>11631</v>
      </c>
      <c r="J3275">
        <v>27.26398</v>
      </c>
      <c r="K3275">
        <v>0</v>
      </c>
      <c r="L3275">
        <v>0</v>
      </c>
      <c r="M3275">
        <v>4</v>
      </c>
      <c r="N3275">
        <v>4</v>
      </c>
      <c r="O3275" t="s">
        <v>659</v>
      </c>
      <c r="P3275">
        <v>5</v>
      </c>
      <c r="Q3275">
        <v>10</v>
      </c>
      <c r="R3275">
        <v>481900</v>
      </c>
      <c r="S3275" t="s">
        <v>223</v>
      </c>
      <c r="T3275">
        <v>0</v>
      </c>
      <c r="U3275" t="s">
        <v>11629</v>
      </c>
      <c r="X3275" t="s">
        <v>659</v>
      </c>
      <c r="Y3275">
        <v>48190</v>
      </c>
      <c r="AB3275">
        <v>0</v>
      </c>
      <c r="AC3275">
        <v>0</v>
      </c>
      <c r="AD3275">
        <v>2</v>
      </c>
      <c r="AE3275">
        <v>30807</v>
      </c>
      <c r="AF3275">
        <v>2</v>
      </c>
      <c r="AQ3275">
        <v>1</v>
      </c>
      <c r="AR3275">
        <f t="shared" si="51"/>
        <v>0</v>
      </c>
      <c r="AS3275">
        <v>1</v>
      </c>
      <c r="AT3275" t="s">
        <v>134</v>
      </c>
      <c r="AU3275">
        <v>43</v>
      </c>
    </row>
    <row r="3276" spans="1:47">
      <c r="A3276" t="s">
        <v>11632</v>
      </c>
      <c r="C3276">
        <v>310</v>
      </c>
      <c r="D3276" t="s">
        <v>11633</v>
      </c>
      <c r="E3276">
        <v>101</v>
      </c>
      <c r="F3276" t="s">
        <v>11634</v>
      </c>
      <c r="G3276" t="s">
        <v>422</v>
      </c>
      <c r="H3276" t="s">
        <v>220</v>
      </c>
      <c r="I3276" t="s">
        <v>11635</v>
      </c>
      <c r="J3276">
        <v>0.26350000000000001</v>
      </c>
      <c r="K3276">
        <v>1</v>
      </c>
      <c r="L3276">
        <v>1</v>
      </c>
      <c r="M3276">
        <v>1</v>
      </c>
      <c r="N3276">
        <v>1</v>
      </c>
      <c r="O3276" t="s">
        <v>225</v>
      </c>
      <c r="P3276">
        <v>0</v>
      </c>
      <c r="Q3276">
        <v>1</v>
      </c>
      <c r="R3276">
        <v>6200</v>
      </c>
      <c r="S3276" t="s">
        <v>223</v>
      </c>
      <c r="T3276">
        <v>6200</v>
      </c>
      <c r="U3276" t="s">
        <v>11632</v>
      </c>
      <c r="V3276" t="s">
        <v>933</v>
      </c>
      <c r="W3276" t="s">
        <v>659</v>
      </c>
      <c r="X3276" t="s">
        <v>225</v>
      </c>
      <c r="Y3276">
        <v>6200</v>
      </c>
      <c r="AB3276">
        <v>1</v>
      </c>
      <c r="AC3276">
        <v>1</v>
      </c>
      <c r="AD3276">
        <v>5</v>
      </c>
      <c r="AE3276">
        <v>2402</v>
      </c>
      <c r="AF3276">
        <v>1.5</v>
      </c>
      <c r="AQ3276">
        <v>1</v>
      </c>
      <c r="AR3276">
        <f t="shared" si="51"/>
        <v>9.68</v>
      </c>
      <c r="AS3276">
        <v>1</v>
      </c>
      <c r="AT3276" t="s">
        <v>133</v>
      </c>
      <c r="AU3276">
        <v>42</v>
      </c>
    </row>
    <row r="3277" spans="1:47">
      <c r="A3277" t="s">
        <v>11636</v>
      </c>
      <c r="C3277">
        <v>310</v>
      </c>
      <c r="D3277" t="s">
        <v>11637</v>
      </c>
      <c r="E3277">
        <v>322</v>
      </c>
      <c r="F3277" t="s">
        <v>11638</v>
      </c>
      <c r="G3277" t="s">
        <v>422</v>
      </c>
      <c r="H3277" t="s">
        <v>11146</v>
      </c>
      <c r="I3277" t="s">
        <v>11639</v>
      </c>
      <c r="J3277">
        <v>0.29918</v>
      </c>
      <c r="K3277">
        <v>1</v>
      </c>
      <c r="L3277">
        <v>1</v>
      </c>
      <c r="M3277">
        <v>1</v>
      </c>
      <c r="N3277">
        <v>1</v>
      </c>
      <c r="O3277" t="s">
        <v>225</v>
      </c>
      <c r="P3277">
        <v>0</v>
      </c>
      <c r="Q3277">
        <v>1</v>
      </c>
      <c r="R3277">
        <v>1000</v>
      </c>
      <c r="S3277" t="s">
        <v>223</v>
      </c>
      <c r="T3277">
        <v>1000</v>
      </c>
      <c r="U3277" t="s">
        <v>11636</v>
      </c>
      <c r="V3277" t="s">
        <v>933</v>
      </c>
      <c r="W3277" t="s">
        <v>659</v>
      </c>
      <c r="X3277" t="s">
        <v>225</v>
      </c>
      <c r="Y3277">
        <v>1000</v>
      </c>
      <c r="AB3277">
        <v>1</v>
      </c>
      <c r="AC3277">
        <v>1</v>
      </c>
      <c r="AD3277">
        <v>0</v>
      </c>
      <c r="AE3277">
        <v>3494</v>
      </c>
      <c r="AF3277">
        <v>1</v>
      </c>
      <c r="AQ3277">
        <v>1</v>
      </c>
      <c r="AR3277">
        <f t="shared" si="51"/>
        <v>9.68</v>
      </c>
      <c r="AS3277">
        <v>1</v>
      </c>
      <c r="AT3277" t="s">
        <v>136</v>
      </c>
      <c r="AU3277">
        <v>45</v>
      </c>
    </row>
    <row r="3278" spans="1:47">
      <c r="A3278" t="s">
        <v>11640</v>
      </c>
      <c r="C3278">
        <v>310</v>
      </c>
      <c r="D3278" t="s">
        <v>11641</v>
      </c>
      <c r="E3278">
        <v>101</v>
      </c>
      <c r="F3278" t="s">
        <v>11638</v>
      </c>
      <c r="G3278" t="s">
        <v>422</v>
      </c>
      <c r="H3278" t="s">
        <v>220</v>
      </c>
      <c r="I3278" t="s">
        <v>11642</v>
      </c>
      <c r="J3278">
        <v>0.23696</v>
      </c>
      <c r="K3278">
        <v>1</v>
      </c>
      <c r="L3278">
        <v>1</v>
      </c>
      <c r="M3278">
        <v>1</v>
      </c>
      <c r="N3278">
        <v>1</v>
      </c>
      <c r="O3278" t="s">
        <v>225</v>
      </c>
      <c r="P3278">
        <v>0</v>
      </c>
      <c r="Q3278">
        <v>1</v>
      </c>
      <c r="R3278">
        <v>5800</v>
      </c>
      <c r="S3278" t="s">
        <v>223</v>
      </c>
      <c r="T3278">
        <v>5800</v>
      </c>
      <c r="U3278" t="s">
        <v>11640</v>
      </c>
      <c r="V3278" t="s">
        <v>455</v>
      </c>
      <c r="W3278" t="s">
        <v>225</v>
      </c>
      <c r="X3278" t="s">
        <v>225</v>
      </c>
      <c r="Y3278">
        <v>5800</v>
      </c>
      <c r="AB3278">
        <v>1</v>
      </c>
      <c r="AC3278">
        <v>1</v>
      </c>
      <c r="AD3278">
        <v>2</v>
      </c>
      <c r="AE3278">
        <v>850</v>
      </c>
      <c r="AF3278">
        <v>1</v>
      </c>
      <c r="AQ3278">
        <v>1</v>
      </c>
      <c r="AR3278">
        <f t="shared" si="51"/>
        <v>9.68</v>
      </c>
      <c r="AS3278">
        <v>1</v>
      </c>
      <c r="AT3278" t="s">
        <v>136</v>
      </c>
      <c r="AU3278">
        <v>45</v>
      </c>
    </row>
    <row r="3279" spans="1:47">
      <c r="A3279" t="s">
        <v>11643</v>
      </c>
      <c r="C3279">
        <v>310</v>
      </c>
      <c r="D3279" t="s">
        <v>11644</v>
      </c>
      <c r="E3279">
        <v>316</v>
      </c>
      <c r="F3279" t="s">
        <v>11645</v>
      </c>
      <c r="G3279" t="s">
        <v>11287</v>
      </c>
      <c r="H3279" t="s">
        <v>10705</v>
      </c>
      <c r="I3279" t="s">
        <v>11646</v>
      </c>
      <c r="J3279">
        <v>1.44465</v>
      </c>
      <c r="K3279">
        <v>1</v>
      </c>
      <c r="L3279">
        <v>1</v>
      </c>
      <c r="M3279">
        <v>1</v>
      </c>
      <c r="N3279">
        <v>1</v>
      </c>
      <c r="O3279" t="s">
        <v>225</v>
      </c>
      <c r="P3279">
        <v>0</v>
      </c>
      <c r="Q3279">
        <v>1</v>
      </c>
      <c r="R3279">
        <v>9000</v>
      </c>
      <c r="S3279" t="s">
        <v>243</v>
      </c>
      <c r="T3279">
        <v>9000</v>
      </c>
      <c r="U3279" t="s">
        <v>11643</v>
      </c>
      <c r="V3279" t="s">
        <v>933</v>
      </c>
      <c r="W3279" t="s">
        <v>659</v>
      </c>
      <c r="X3279" t="s">
        <v>225</v>
      </c>
      <c r="Y3279">
        <v>9000</v>
      </c>
      <c r="AB3279">
        <v>1</v>
      </c>
      <c r="AC3279">
        <v>1</v>
      </c>
      <c r="AD3279">
        <v>0</v>
      </c>
      <c r="AE3279">
        <v>15300</v>
      </c>
      <c r="AF3279">
        <v>1</v>
      </c>
      <c r="AQ3279">
        <v>3</v>
      </c>
      <c r="AR3279">
        <f t="shared" si="51"/>
        <v>9.68</v>
      </c>
      <c r="AS3279">
        <v>1</v>
      </c>
      <c r="AT3279" t="s">
        <v>133</v>
      </c>
      <c r="AU3279">
        <v>42</v>
      </c>
    </row>
    <row r="3280" spans="1:47">
      <c r="A3280" t="s">
        <v>11647</v>
      </c>
      <c r="C3280">
        <v>310</v>
      </c>
      <c r="D3280" t="s">
        <v>11648</v>
      </c>
      <c r="E3280">
        <v>132</v>
      </c>
      <c r="F3280" t="s">
        <v>11649</v>
      </c>
      <c r="G3280" t="s">
        <v>422</v>
      </c>
      <c r="H3280" t="s">
        <v>260</v>
      </c>
      <c r="I3280" t="s">
        <v>11650</v>
      </c>
      <c r="J3280">
        <v>0.20496</v>
      </c>
      <c r="K3280">
        <v>0</v>
      </c>
      <c r="L3280">
        <v>0</v>
      </c>
      <c r="M3280">
        <v>0</v>
      </c>
      <c r="N3280">
        <v>0</v>
      </c>
      <c r="P3280">
        <v>0</v>
      </c>
      <c r="Q3280">
        <v>0</v>
      </c>
      <c r="R3280">
        <v>0</v>
      </c>
      <c r="S3280" t="s">
        <v>223</v>
      </c>
      <c r="T3280">
        <v>0</v>
      </c>
      <c r="U3280" t="s">
        <v>11647</v>
      </c>
      <c r="V3280" t="s">
        <v>455</v>
      </c>
      <c r="W3280" t="s">
        <v>225</v>
      </c>
      <c r="Y3280">
        <v>0</v>
      </c>
      <c r="AB3280">
        <v>0</v>
      </c>
      <c r="AC3280">
        <v>0</v>
      </c>
      <c r="AD3280">
        <v>0</v>
      </c>
      <c r="AE3280">
        <v>0</v>
      </c>
      <c r="AF3280">
        <v>0</v>
      </c>
      <c r="AQ3280">
        <v>1</v>
      </c>
      <c r="AR3280">
        <f t="shared" si="51"/>
        <v>0</v>
      </c>
      <c r="AS3280">
        <v>1</v>
      </c>
      <c r="AT3280" t="s">
        <v>133</v>
      </c>
      <c r="AU3280">
        <v>42</v>
      </c>
    </row>
    <row r="3281" spans="1:47">
      <c r="A3281" t="s">
        <v>11651</v>
      </c>
      <c r="C3281">
        <v>310</v>
      </c>
      <c r="D3281" t="s">
        <v>11652</v>
      </c>
      <c r="E3281">
        <v>101</v>
      </c>
      <c r="F3281" t="s">
        <v>11653</v>
      </c>
      <c r="G3281" t="s">
        <v>219</v>
      </c>
      <c r="H3281" t="s">
        <v>220</v>
      </c>
      <c r="I3281" t="s">
        <v>11654</v>
      </c>
      <c r="J3281">
        <v>0.49862000000000001</v>
      </c>
      <c r="K3281">
        <v>0</v>
      </c>
      <c r="L3281">
        <v>0</v>
      </c>
      <c r="M3281">
        <v>1</v>
      </c>
      <c r="N3281">
        <v>1</v>
      </c>
      <c r="O3281" t="s">
        <v>659</v>
      </c>
      <c r="P3281">
        <v>1</v>
      </c>
      <c r="Q3281">
        <v>1</v>
      </c>
      <c r="R3281">
        <v>2300</v>
      </c>
      <c r="S3281" t="s">
        <v>223</v>
      </c>
      <c r="T3281">
        <v>0</v>
      </c>
      <c r="U3281" t="s">
        <v>11651</v>
      </c>
      <c r="V3281" t="s">
        <v>933</v>
      </c>
      <c r="W3281" t="s">
        <v>659</v>
      </c>
      <c r="X3281" t="s">
        <v>659</v>
      </c>
      <c r="Y3281">
        <v>2300</v>
      </c>
      <c r="AB3281">
        <v>0</v>
      </c>
      <c r="AC3281">
        <v>0</v>
      </c>
      <c r="AD3281">
        <v>2</v>
      </c>
      <c r="AE3281">
        <v>1070</v>
      </c>
      <c r="AF3281">
        <v>1</v>
      </c>
      <c r="AQ3281">
        <v>1</v>
      </c>
      <c r="AR3281">
        <f t="shared" si="51"/>
        <v>0</v>
      </c>
      <c r="AS3281">
        <v>1</v>
      </c>
      <c r="AT3281" t="s">
        <v>134</v>
      </c>
      <c r="AU3281">
        <v>43</v>
      </c>
    </row>
    <row r="3282" spans="1:47">
      <c r="A3282" t="s">
        <v>11655</v>
      </c>
      <c r="C3282">
        <v>310</v>
      </c>
      <c r="D3282" t="s">
        <v>11656</v>
      </c>
      <c r="E3282">
        <v>316</v>
      </c>
      <c r="F3282" t="s">
        <v>11657</v>
      </c>
      <c r="G3282" t="s">
        <v>10704</v>
      </c>
      <c r="H3282" t="s">
        <v>11658</v>
      </c>
      <c r="I3282" t="s">
        <v>11659</v>
      </c>
      <c r="J3282">
        <v>0.52930999999999995</v>
      </c>
      <c r="K3282">
        <v>0</v>
      </c>
      <c r="L3282">
        <v>0</v>
      </c>
      <c r="M3282">
        <v>0</v>
      </c>
      <c r="N3282">
        <v>0</v>
      </c>
      <c r="P3282">
        <v>0</v>
      </c>
      <c r="Q3282">
        <v>0</v>
      </c>
      <c r="R3282">
        <v>0</v>
      </c>
      <c r="S3282" t="s">
        <v>223</v>
      </c>
      <c r="T3282">
        <v>0</v>
      </c>
      <c r="U3282" t="s">
        <v>11655</v>
      </c>
      <c r="V3282" t="s">
        <v>933</v>
      </c>
      <c r="W3282" t="s">
        <v>659</v>
      </c>
      <c r="Y3282">
        <v>0</v>
      </c>
      <c r="AB3282">
        <v>0</v>
      </c>
      <c r="AC3282">
        <v>0</v>
      </c>
      <c r="AD3282">
        <v>0</v>
      </c>
      <c r="AE3282">
        <v>960</v>
      </c>
      <c r="AF3282">
        <v>1</v>
      </c>
      <c r="AQ3282">
        <v>1</v>
      </c>
      <c r="AR3282">
        <f t="shared" si="51"/>
        <v>0</v>
      </c>
      <c r="AS3282">
        <v>1</v>
      </c>
      <c r="AT3282" t="s">
        <v>133</v>
      </c>
      <c r="AU3282">
        <v>42</v>
      </c>
    </row>
    <row r="3283" spans="1:47">
      <c r="A3283" t="s">
        <v>11660</v>
      </c>
      <c r="C3283">
        <v>310</v>
      </c>
      <c r="D3283" t="s">
        <v>11661</v>
      </c>
      <c r="E3283">
        <v>340</v>
      </c>
      <c r="F3283" t="s">
        <v>11550</v>
      </c>
      <c r="G3283" t="s">
        <v>422</v>
      </c>
      <c r="H3283" t="s">
        <v>11662</v>
      </c>
      <c r="I3283" t="s">
        <v>11663</v>
      </c>
      <c r="J3283">
        <v>0.52341000000000004</v>
      </c>
      <c r="K3283">
        <v>0</v>
      </c>
      <c r="L3283">
        <v>0</v>
      </c>
      <c r="M3283">
        <v>1</v>
      </c>
      <c r="N3283">
        <v>1</v>
      </c>
      <c r="O3283" t="s">
        <v>659</v>
      </c>
      <c r="P3283">
        <v>2</v>
      </c>
      <c r="Q3283">
        <v>2</v>
      </c>
      <c r="R3283">
        <v>18000</v>
      </c>
      <c r="S3283" t="s">
        <v>223</v>
      </c>
      <c r="T3283">
        <v>0</v>
      </c>
      <c r="U3283" t="s">
        <v>11660</v>
      </c>
      <c r="V3283" t="s">
        <v>933</v>
      </c>
      <c r="W3283" t="s">
        <v>659</v>
      </c>
      <c r="X3283" t="s">
        <v>659</v>
      </c>
      <c r="Y3283">
        <v>9000</v>
      </c>
      <c r="AB3283">
        <v>0</v>
      </c>
      <c r="AC3283">
        <v>0</v>
      </c>
      <c r="AD3283">
        <v>0</v>
      </c>
      <c r="AE3283">
        <v>1216</v>
      </c>
      <c r="AF3283">
        <v>1</v>
      </c>
      <c r="AQ3283">
        <v>1</v>
      </c>
      <c r="AR3283">
        <f t="shared" si="51"/>
        <v>0</v>
      </c>
      <c r="AS3283">
        <v>1</v>
      </c>
      <c r="AT3283" t="s">
        <v>134</v>
      </c>
      <c r="AU3283">
        <v>43</v>
      </c>
    </row>
    <row r="3284" spans="1:47">
      <c r="A3284" t="s">
        <v>11664</v>
      </c>
      <c r="C3284">
        <v>310</v>
      </c>
      <c r="D3284" t="s">
        <v>11665</v>
      </c>
      <c r="E3284">
        <v>316</v>
      </c>
      <c r="F3284" t="s">
        <v>11666</v>
      </c>
      <c r="G3284" t="s">
        <v>11287</v>
      </c>
      <c r="H3284" t="s">
        <v>11667</v>
      </c>
      <c r="I3284" t="s">
        <v>11668</v>
      </c>
      <c r="J3284">
        <v>0.77751000000000003</v>
      </c>
      <c r="K3284">
        <v>1</v>
      </c>
      <c r="L3284">
        <v>1</v>
      </c>
      <c r="M3284">
        <v>1</v>
      </c>
      <c r="N3284">
        <v>1</v>
      </c>
      <c r="O3284" t="s">
        <v>225</v>
      </c>
      <c r="P3284">
        <v>0</v>
      </c>
      <c r="Q3284">
        <v>2</v>
      </c>
      <c r="R3284">
        <v>12100</v>
      </c>
      <c r="S3284" t="s">
        <v>223</v>
      </c>
      <c r="T3284">
        <v>12100</v>
      </c>
      <c r="U3284" t="s">
        <v>11664</v>
      </c>
      <c r="X3284" t="s">
        <v>225</v>
      </c>
      <c r="Y3284">
        <v>6050</v>
      </c>
      <c r="AB3284">
        <v>1</v>
      </c>
      <c r="AC3284">
        <v>1</v>
      </c>
      <c r="AD3284">
        <v>0</v>
      </c>
      <c r="AE3284">
        <v>4400</v>
      </c>
      <c r="AF3284">
        <v>1</v>
      </c>
      <c r="AQ3284">
        <v>2</v>
      </c>
      <c r="AR3284">
        <f t="shared" si="51"/>
        <v>9.68</v>
      </c>
      <c r="AS3284">
        <v>1</v>
      </c>
      <c r="AT3284" t="s">
        <v>133</v>
      </c>
      <c r="AU3284">
        <v>42</v>
      </c>
    </row>
    <row r="3285" spans="1:47">
      <c r="A3285" t="s">
        <v>11669</v>
      </c>
      <c r="C3285">
        <v>310</v>
      </c>
      <c r="D3285" t="s">
        <v>11670</v>
      </c>
      <c r="E3285">
        <v>101</v>
      </c>
      <c r="F3285" t="s">
        <v>11671</v>
      </c>
      <c r="G3285" t="s">
        <v>422</v>
      </c>
      <c r="H3285" t="s">
        <v>220</v>
      </c>
      <c r="I3285" t="s">
        <v>11672</v>
      </c>
      <c r="J3285">
        <v>0.23088</v>
      </c>
      <c r="K3285">
        <v>1</v>
      </c>
      <c r="L3285">
        <v>1</v>
      </c>
      <c r="M3285">
        <v>1</v>
      </c>
      <c r="N3285">
        <v>1</v>
      </c>
      <c r="O3285" t="s">
        <v>225</v>
      </c>
      <c r="P3285">
        <v>0</v>
      </c>
      <c r="Q3285">
        <v>1</v>
      </c>
      <c r="R3285">
        <v>13200</v>
      </c>
      <c r="S3285" t="s">
        <v>223</v>
      </c>
      <c r="T3285">
        <v>13200</v>
      </c>
      <c r="U3285" t="s">
        <v>11669</v>
      </c>
      <c r="V3285" t="s">
        <v>413</v>
      </c>
      <c r="W3285" t="s">
        <v>225</v>
      </c>
      <c r="X3285" t="s">
        <v>225</v>
      </c>
      <c r="Y3285">
        <v>13200</v>
      </c>
      <c r="AB3285">
        <v>1</v>
      </c>
      <c r="AC3285">
        <v>1</v>
      </c>
      <c r="AD3285">
        <v>3</v>
      </c>
      <c r="AE3285">
        <v>1814</v>
      </c>
      <c r="AF3285">
        <v>2</v>
      </c>
      <c r="AQ3285">
        <v>1</v>
      </c>
      <c r="AR3285">
        <f t="shared" si="51"/>
        <v>9.68</v>
      </c>
      <c r="AS3285">
        <v>1</v>
      </c>
      <c r="AT3285" t="s">
        <v>136</v>
      </c>
      <c r="AU3285">
        <v>45</v>
      </c>
    </row>
    <row r="3286" spans="1:47">
      <c r="A3286" t="s">
        <v>11673</v>
      </c>
      <c r="C3286">
        <v>310</v>
      </c>
      <c r="D3286" t="s">
        <v>11674</v>
      </c>
      <c r="E3286">
        <v>903</v>
      </c>
      <c r="F3286" t="s">
        <v>11675</v>
      </c>
      <c r="G3286" t="s">
        <v>422</v>
      </c>
      <c r="H3286" t="s">
        <v>10563</v>
      </c>
      <c r="I3286" t="s">
        <v>11676</v>
      </c>
      <c r="J3286">
        <v>5.2995299999999999</v>
      </c>
      <c r="K3286">
        <v>0</v>
      </c>
      <c r="L3286">
        <v>0</v>
      </c>
      <c r="M3286">
        <v>26</v>
      </c>
      <c r="N3286">
        <v>26</v>
      </c>
      <c r="O3286" t="s">
        <v>659</v>
      </c>
      <c r="P3286">
        <v>2</v>
      </c>
      <c r="Q3286">
        <v>6</v>
      </c>
      <c r="R3286">
        <v>142300</v>
      </c>
      <c r="S3286" t="s">
        <v>223</v>
      </c>
      <c r="T3286">
        <v>0</v>
      </c>
      <c r="U3286" t="s">
        <v>11673</v>
      </c>
      <c r="V3286" t="s">
        <v>455</v>
      </c>
      <c r="W3286" t="s">
        <v>225</v>
      </c>
      <c r="X3286" t="s">
        <v>659</v>
      </c>
      <c r="Y3286">
        <v>23716.67</v>
      </c>
      <c r="AB3286">
        <v>0</v>
      </c>
      <c r="AC3286">
        <v>0</v>
      </c>
      <c r="AD3286">
        <v>1</v>
      </c>
      <c r="AE3286">
        <v>19532</v>
      </c>
      <c r="AF3286">
        <v>1</v>
      </c>
      <c r="AQ3286">
        <v>1</v>
      </c>
      <c r="AR3286">
        <f t="shared" si="51"/>
        <v>0</v>
      </c>
      <c r="AS3286">
        <v>1</v>
      </c>
      <c r="AT3286" t="s">
        <v>136</v>
      </c>
      <c r="AU3286">
        <v>45</v>
      </c>
    </row>
    <row r="3287" spans="1:47">
      <c r="A3287" t="s">
        <v>11677</v>
      </c>
      <c r="C3287">
        <v>310</v>
      </c>
      <c r="D3287" t="s">
        <v>11678</v>
      </c>
      <c r="E3287">
        <v>310</v>
      </c>
      <c r="F3287" t="s">
        <v>11679</v>
      </c>
      <c r="G3287" t="s">
        <v>10704</v>
      </c>
      <c r="H3287" t="s">
        <v>11210</v>
      </c>
      <c r="I3287" t="s">
        <v>11680</v>
      </c>
      <c r="J3287">
        <v>6.4920000000000005E-2</v>
      </c>
      <c r="K3287">
        <v>0</v>
      </c>
      <c r="L3287">
        <v>0</v>
      </c>
      <c r="M3287">
        <v>1</v>
      </c>
      <c r="N3287">
        <v>1</v>
      </c>
      <c r="O3287" t="s">
        <v>659</v>
      </c>
      <c r="P3287">
        <v>2</v>
      </c>
      <c r="Q3287">
        <v>1</v>
      </c>
      <c r="R3287">
        <v>13300</v>
      </c>
      <c r="S3287" t="s">
        <v>223</v>
      </c>
      <c r="T3287">
        <v>0</v>
      </c>
      <c r="U3287" t="s">
        <v>11677</v>
      </c>
      <c r="V3287" t="s">
        <v>933</v>
      </c>
      <c r="W3287" t="s">
        <v>659</v>
      </c>
      <c r="X3287" t="s">
        <v>659</v>
      </c>
      <c r="Y3287">
        <v>13300</v>
      </c>
      <c r="AB3287">
        <v>0</v>
      </c>
      <c r="AC3287">
        <v>0</v>
      </c>
      <c r="AD3287">
        <v>2</v>
      </c>
      <c r="AE3287">
        <v>3285</v>
      </c>
      <c r="AF3287">
        <v>2</v>
      </c>
      <c r="AQ3287">
        <v>1</v>
      </c>
      <c r="AR3287">
        <f t="shared" si="51"/>
        <v>0</v>
      </c>
      <c r="AS3287">
        <v>1</v>
      </c>
      <c r="AT3287" t="s">
        <v>133</v>
      </c>
      <c r="AU3287">
        <v>42</v>
      </c>
    </row>
    <row r="3288" spans="1:47">
      <c r="A3288" t="s">
        <v>11681</v>
      </c>
      <c r="C3288">
        <v>310</v>
      </c>
      <c r="D3288" t="s">
        <v>11682</v>
      </c>
      <c r="E3288">
        <v>101</v>
      </c>
      <c r="F3288" t="s">
        <v>11683</v>
      </c>
      <c r="G3288" t="s">
        <v>422</v>
      </c>
      <c r="H3288" t="s">
        <v>220</v>
      </c>
      <c r="I3288" t="s">
        <v>11684</v>
      </c>
      <c r="J3288">
        <v>0.43791000000000002</v>
      </c>
      <c r="K3288">
        <v>0</v>
      </c>
      <c r="L3288">
        <v>0</v>
      </c>
      <c r="M3288">
        <v>1</v>
      </c>
      <c r="N3288">
        <v>1</v>
      </c>
      <c r="O3288" t="s">
        <v>659</v>
      </c>
      <c r="P3288">
        <v>1</v>
      </c>
      <c r="Q3288">
        <v>1</v>
      </c>
      <c r="R3288">
        <v>4500</v>
      </c>
      <c r="S3288" t="s">
        <v>223</v>
      </c>
      <c r="T3288">
        <v>0</v>
      </c>
      <c r="U3288" t="s">
        <v>11681</v>
      </c>
      <c r="V3288" t="s">
        <v>933</v>
      </c>
      <c r="W3288" t="s">
        <v>659</v>
      </c>
      <c r="X3288" t="s">
        <v>659</v>
      </c>
      <c r="Y3288">
        <v>4500</v>
      </c>
      <c r="AB3288">
        <v>0</v>
      </c>
      <c r="AC3288">
        <v>0</v>
      </c>
      <c r="AD3288">
        <v>4</v>
      </c>
      <c r="AE3288">
        <v>3012</v>
      </c>
      <c r="AF3288">
        <v>2</v>
      </c>
      <c r="AQ3288">
        <v>1</v>
      </c>
      <c r="AR3288">
        <f t="shared" si="51"/>
        <v>0</v>
      </c>
      <c r="AS3288">
        <v>1</v>
      </c>
      <c r="AT3288" t="s">
        <v>133</v>
      </c>
      <c r="AU3288">
        <v>42</v>
      </c>
    </row>
    <row r="3289" spans="1:47">
      <c r="A3289" t="s">
        <v>248</v>
      </c>
      <c r="C3289">
        <v>310</v>
      </c>
      <c r="E3289">
        <v>0</v>
      </c>
      <c r="J3289">
        <v>8.0999999999999996E-4</v>
      </c>
      <c r="K3289">
        <v>0</v>
      </c>
      <c r="L3289">
        <v>0</v>
      </c>
      <c r="M3289">
        <v>0</v>
      </c>
      <c r="N3289">
        <v>0</v>
      </c>
      <c r="P3289">
        <v>0</v>
      </c>
      <c r="Q3289">
        <v>0</v>
      </c>
      <c r="R3289">
        <v>0</v>
      </c>
      <c r="S3289" t="s">
        <v>249</v>
      </c>
      <c r="T3289">
        <v>0</v>
      </c>
      <c r="Y3289">
        <v>0</v>
      </c>
      <c r="AB3289">
        <v>0</v>
      </c>
      <c r="AC3289">
        <v>0</v>
      </c>
      <c r="AD3289">
        <v>0</v>
      </c>
      <c r="AE3289">
        <v>0</v>
      </c>
      <c r="AF3289">
        <v>0</v>
      </c>
      <c r="AQ3289">
        <v>0</v>
      </c>
      <c r="AR3289">
        <f t="shared" si="51"/>
        <v>0</v>
      </c>
      <c r="AS3289">
        <v>1</v>
      </c>
      <c r="AT3289" t="s">
        <v>133</v>
      </c>
      <c r="AU3289">
        <v>42</v>
      </c>
    </row>
    <row r="3290" spans="1:47">
      <c r="A3290" t="s">
        <v>11685</v>
      </c>
      <c r="C3290">
        <v>310</v>
      </c>
      <c r="D3290" t="s">
        <v>11686</v>
      </c>
      <c r="E3290">
        <v>131</v>
      </c>
      <c r="F3290" t="s">
        <v>11687</v>
      </c>
      <c r="G3290" t="s">
        <v>422</v>
      </c>
      <c r="H3290" t="s">
        <v>407</v>
      </c>
      <c r="I3290" t="s">
        <v>11688</v>
      </c>
      <c r="J3290">
        <v>0.16281000000000001</v>
      </c>
      <c r="K3290">
        <v>0</v>
      </c>
      <c r="L3290">
        <v>0</v>
      </c>
      <c r="M3290">
        <v>0</v>
      </c>
      <c r="N3290">
        <v>0</v>
      </c>
      <c r="P3290">
        <v>0</v>
      </c>
      <c r="Q3290">
        <v>1</v>
      </c>
      <c r="R3290">
        <v>13500</v>
      </c>
      <c r="S3290" t="s">
        <v>223</v>
      </c>
      <c r="T3290">
        <v>0</v>
      </c>
      <c r="U3290" t="s">
        <v>11685</v>
      </c>
      <c r="Y3290">
        <v>13500</v>
      </c>
      <c r="AB3290">
        <v>0</v>
      </c>
      <c r="AC3290">
        <v>0</v>
      </c>
      <c r="AD3290">
        <v>0</v>
      </c>
      <c r="AE3290">
        <v>0</v>
      </c>
      <c r="AF3290">
        <v>0</v>
      </c>
      <c r="AQ3290">
        <v>1</v>
      </c>
      <c r="AR3290">
        <f t="shared" si="51"/>
        <v>0</v>
      </c>
      <c r="AS3290">
        <v>1</v>
      </c>
      <c r="AT3290" t="s">
        <v>134</v>
      </c>
      <c r="AU3290">
        <v>43</v>
      </c>
    </row>
    <row r="3291" spans="1:47">
      <c r="A3291" t="s">
        <v>11689</v>
      </c>
      <c r="C3291">
        <v>310</v>
      </c>
      <c r="D3291" t="s">
        <v>11690</v>
      </c>
      <c r="E3291">
        <v>101</v>
      </c>
      <c r="F3291" t="s">
        <v>11691</v>
      </c>
      <c r="G3291" t="s">
        <v>422</v>
      </c>
      <c r="H3291" t="s">
        <v>220</v>
      </c>
      <c r="I3291" t="s">
        <v>11692</v>
      </c>
      <c r="J3291">
        <v>0.19041</v>
      </c>
      <c r="K3291">
        <v>0</v>
      </c>
      <c r="L3291">
        <v>0</v>
      </c>
      <c r="M3291">
        <v>1</v>
      </c>
      <c r="N3291">
        <v>1</v>
      </c>
      <c r="O3291" t="s">
        <v>659</v>
      </c>
      <c r="P3291">
        <v>1</v>
      </c>
      <c r="Q3291">
        <v>1</v>
      </c>
      <c r="R3291">
        <v>10800</v>
      </c>
      <c r="S3291" t="s">
        <v>223</v>
      </c>
      <c r="T3291">
        <v>0</v>
      </c>
      <c r="U3291" t="s">
        <v>11689</v>
      </c>
      <c r="V3291" t="s">
        <v>933</v>
      </c>
      <c r="W3291" t="s">
        <v>659</v>
      </c>
      <c r="X3291" t="s">
        <v>659</v>
      </c>
      <c r="Y3291">
        <v>10800</v>
      </c>
      <c r="AB3291">
        <v>0</v>
      </c>
      <c r="AC3291">
        <v>0</v>
      </c>
      <c r="AD3291">
        <v>3</v>
      </c>
      <c r="AE3291">
        <v>1485</v>
      </c>
      <c r="AF3291">
        <v>1.75</v>
      </c>
      <c r="AQ3291">
        <v>1</v>
      </c>
      <c r="AR3291">
        <f t="shared" si="51"/>
        <v>0</v>
      </c>
      <c r="AS3291">
        <v>1</v>
      </c>
      <c r="AT3291" t="s">
        <v>134</v>
      </c>
      <c r="AU3291">
        <v>43</v>
      </c>
    </row>
    <row r="3292" spans="1:47">
      <c r="A3292" t="s">
        <v>11693</v>
      </c>
      <c r="C3292">
        <v>310</v>
      </c>
      <c r="D3292" t="s">
        <v>10497</v>
      </c>
      <c r="E3292">
        <v>903</v>
      </c>
      <c r="F3292" t="s">
        <v>821</v>
      </c>
      <c r="G3292" t="s">
        <v>422</v>
      </c>
      <c r="H3292" t="s">
        <v>833</v>
      </c>
      <c r="I3292" t="s">
        <v>11694</v>
      </c>
      <c r="J3292">
        <v>1.0075799999999999</v>
      </c>
      <c r="K3292">
        <v>0</v>
      </c>
      <c r="L3292">
        <v>0</v>
      </c>
      <c r="M3292">
        <v>0</v>
      </c>
      <c r="N3292">
        <v>0</v>
      </c>
      <c r="P3292">
        <v>0</v>
      </c>
      <c r="Q3292">
        <v>0</v>
      </c>
      <c r="R3292">
        <v>0</v>
      </c>
      <c r="S3292" t="s">
        <v>223</v>
      </c>
      <c r="T3292">
        <v>0</v>
      </c>
      <c r="U3292" t="s">
        <v>11693</v>
      </c>
      <c r="V3292" t="s">
        <v>455</v>
      </c>
      <c r="W3292" t="s">
        <v>225</v>
      </c>
      <c r="Y3292">
        <v>0</v>
      </c>
      <c r="Z3292" t="s">
        <v>297</v>
      </c>
      <c r="AA3292" t="s">
        <v>223</v>
      </c>
      <c r="AB3292">
        <v>0</v>
      </c>
      <c r="AC3292">
        <v>0</v>
      </c>
      <c r="AD3292">
        <v>0</v>
      </c>
      <c r="AE3292">
        <v>0</v>
      </c>
      <c r="AF3292">
        <v>0</v>
      </c>
      <c r="AQ3292">
        <v>1</v>
      </c>
      <c r="AR3292">
        <f t="shared" si="51"/>
        <v>0</v>
      </c>
      <c r="AS3292">
        <v>1</v>
      </c>
      <c r="AT3292" t="s">
        <v>133</v>
      </c>
      <c r="AU3292">
        <v>42</v>
      </c>
    </row>
    <row r="3293" spans="1:47">
      <c r="A3293" t="s">
        <v>248</v>
      </c>
      <c r="C3293">
        <v>310</v>
      </c>
      <c r="E3293">
        <v>0</v>
      </c>
      <c r="J3293">
        <v>0.13016</v>
      </c>
      <c r="K3293">
        <v>0</v>
      </c>
      <c r="L3293">
        <v>0</v>
      </c>
      <c r="M3293">
        <v>0</v>
      </c>
      <c r="N3293">
        <v>0</v>
      </c>
      <c r="P3293">
        <v>0</v>
      </c>
      <c r="Q3293">
        <v>0</v>
      </c>
      <c r="R3293">
        <v>0</v>
      </c>
      <c r="S3293" t="s">
        <v>249</v>
      </c>
      <c r="T3293">
        <v>0</v>
      </c>
      <c r="Y3293">
        <v>0</v>
      </c>
      <c r="AB3293">
        <v>0</v>
      </c>
      <c r="AC3293">
        <v>0</v>
      </c>
      <c r="AD3293">
        <v>0</v>
      </c>
      <c r="AE3293">
        <v>0</v>
      </c>
      <c r="AF3293">
        <v>0</v>
      </c>
      <c r="AQ3293">
        <v>0</v>
      </c>
      <c r="AR3293">
        <f t="shared" si="51"/>
        <v>0</v>
      </c>
      <c r="AS3293">
        <v>1</v>
      </c>
      <c r="AT3293" t="s">
        <v>133</v>
      </c>
      <c r="AU3293">
        <v>42</v>
      </c>
    </row>
    <row r="3294" spans="1:47">
      <c r="A3294" t="s">
        <v>11695</v>
      </c>
      <c r="C3294">
        <v>310</v>
      </c>
      <c r="D3294" t="s">
        <v>11696</v>
      </c>
      <c r="E3294">
        <v>101</v>
      </c>
      <c r="F3294" t="s">
        <v>11697</v>
      </c>
      <c r="G3294" t="s">
        <v>422</v>
      </c>
      <c r="H3294" t="s">
        <v>220</v>
      </c>
      <c r="I3294" t="s">
        <v>11698</v>
      </c>
      <c r="J3294">
        <v>0.43075000000000002</v>
      </c>
      <c r="K3294">
        <v>1</v>
      </c>
      <c r="L3294">
        <v>1</v>
      </c>
      <c r="M3294">
        <v>1</v>
      </c>
      <c r="N3294">
        <v>1</v>
      </c>
      <c r="O3294" t="s">
        <v>225</v>
      </c>
      <c r="P3294">
        <v>0</v>
      </c>
      <c r="Q3294">
        <v>1</v>
      </c>
      <c r="R3294">
        <v>3900</v>
      </c>
      <c r="S3294" t="s">
        <v>223</v>
      </c>
      <c r="T3294">
        <v>3900</v>
      </c>
      <c r="U3294" t="s">
        <v>11695</v>
      </c>
      <c r="V3294" t="s">
        <v>455</v>
      </c>
      <c r="W3294" t="s">
        <v>225</v>
      </c>
      <c r="X3294" t="s">
        <v>225</v>
      </c>
      <c r="Y3294">
        <v>3900</v>
      </c>
      <c r="AB3294">
        <v>1</v>
      </c>
      <c r="AC3294">
        <v>1</v>
      </c>
      <c r="AD3294">
        <v>3</v>
      </c>
      <c r="AE3294">
        <v>792</v>
      </c>
      <c r="AF3294">
        <v>1</v>
      </c>
      <c r="AQ3294">
        <v>1</v>
      </c>
      <c r="AR3294">
        <f t="shared" si="51"/>
        <v>9.68</v>
      </c>
      <c r="AS3294">
        <v>1</v>
      </c>
      <c r="AT3294" t="s">
        <v>133</v>
      </c>
      <c r="AU3294">
        <v>42</v>
      </c>
    </row>
    <row r="3295" spans="1:47">
      <c r="A3295" t="s">
        <v>11699</v>
      </c>
      <c r="C3295">
        <v>310</v>
      </c>
      <c r="D3295" t="s">
        <v>11700</v>
      </c>
      <c r="E3295">
        <v>101</v>
      </c>
      <c r="F3295" t="s">
        <v>11701</v>
      </c>
      <c r="G3295" t="s">
        <v>422</v>
      </c>
      <c r="H3295" t="s">
        <v>220</v>
      </c>
      <c r="I3295" t="s">
        <v>11702</v>
      </c>
      <c r="J3295">
        <v>0.16184000000000001</v>
      </c>
      <c r="K3295">
        <v>1</v>
      </c>
      <c r="L3295">
        <v>1</v>
      </c>
      <c r="M3295">
        <v>1</v>
      </c>
      <c r="N3295">
        <v>1</v>
      </c>
      <c r="O3295" t="s">
        <v>225</v>
      </c>
      <c r="P3295">
        <v>0</v>
      </c>
      <c r="Q3295">
        <v>1</v>
      </c>
      <c r="R3295">
        <v>8100</v>
      </c>
      <c r="S3295" t="s">
        <v>223</v>
      </c>
      <c r="T3295">
        <v>8100</v>
      </c>
      <c r="U3295" t="s">
        <v>11699</v>
      </c>
      <c r="V3295" t="s">
        <v>413</v>
      </c>
      <c r="W3295" t="s">
        <v>225</v>
      </c>
      <c r="X3295" t="s">
        <v>225</v>
      </c>
      <c r="Y3295">
        <v>8100</v>
      </c>
      <c r="AB3295">
        <v>1</v>
      </c>
      <c r="AC3295">
        <v>1</v>
      </c>
      <c r="AD3295">
        <v>3</v>
      </c>
      <c r="AE3295">
        <v>1035</v>
      </c>
      <c r="AF3295">
        <v>1.75</v>
      </c>
      <c r="AQ3295">
        <v>1</v>
      </c>
      <c r="AR3295">
        <f t="shared" si="51"/>
        <v>9.68</v>
      </c>
      <c r="AS3295">
        <v>1</v>
      </c>
      <c r="AT3295" t="s">
        <v>136</v>
      </c>
      <c r="AU3295">
        <v>45</v>
      </c>
    </row>
    <row r="3296" spans="1:47">
      <c r="A3296" t="s">
        <v>11703</v>
      </c>
      <c r="C3296">
        <v>310</v>
      </c>
      <c r="D3296" t="s">
        <v>11704</v>
      </c>
      <c r="E3296">
        <v>340</v>
      </c>
      <c r="F3296" t="s">
        <v>11705</v>
      </c>
      <c r="G3296" t="s">
        <v>422</v>
      </c>
      <c r="H3296" t="s">
        <v>2199</v>
      </c>
      <c r="I3296" t="s">
        <v>11706</v>
      </c>
      <c r="J3296">
        <v>0.22178999999999999</v>
      </c>
      <c r="K3296">
        <v>1</v>
      </c>
      <c r="L3296">
        <v>1</v>
      </c>
      <c r="M3296">
        <v>1</v>
      </c>
      <c r="N3296">
        <v>1</v>
      </c>
      <c r="O3296" t="s">
        <v>225</v>
      </c>
      <c r="P3296">
        <v>0</v>
      </c>
      <c r="Q3296">
        <v>1</v>
      </c>
      <c r="R3296">
        <v>2400</v>
      </c>
      <c r="S3296" t="s">
        <v>223</v>
      </c>
      <c r="T3296">
        <v>2400</v>
      </c>
      <c r="U3296" t="s">
        <v>11703</v>
      </c>
      <c r="V3296" t="s">
        <v>933</v>
      </c>
      <c r="W3296" t="s">
        <v>659</v>
      </c>
      <c r="X3296" t="s">
        <v>225</v>
      </c>
      <c r="Y3296">
        <v>2400</v>
      </c>
      <c r="AB3296">
        <v>1</v>
      </c>
      <c r="AC3296">
        <v>1</v>
      </c>
      <c r="AD3296">
        <v>0</v>
      </c>
      <c r="AE3296">
        <v>2340</v>
      </c>
      <c r="AF3296">
        <v>1</v>
      </c>
      <c r="AQ3296">
        <v>1</v>
      </c>
      <c r="AR3296">
        <f t="shared" si="51"/>
        <v>9.68</v>
      </c>
      <c r="AS3296">
        <v>1</v>
      </c>
      <c r="AT3296" t="s">
        <v>136</v>
      </c>
      <c r="AU3296">
        <v>45</v>
      </c>
    </row>
    <row r="3297" spans="1:47">
      <c r="A3297" t="s">
        <v>11707</v>
      </c>
      <c r="C3297">
        <v>310</v>
      </c>
      <c r="D3297" t="s">
        <v>11708</v>
      </c>
      <c r="E3297">
        <v>101</v>
      </c>
      <c r="F3297" t="s">
        <v>11620</v>
      </c>
      <c r="G3297" t="s">
        <v>422</v>
      </c>
      <c r="H3297" t="s">
        <v>220</v>
      </c>
      <c r="I3297" t="s">
        <v>11709</v>
      </c>
      <c r="J3297">
        <v>0.16324</v>
      </c>
      <c r="K3297">
        <v>0</v>
      </c>
      <c r="L3297">
        <v>0</v>
      </c>
      <c r="M3297">
        <v>1</v>
      </c>
      <c r="N3297">
        <v>1</v>
      </c>
      <c r="O3297" t="s">
        <v>659</v>
      </c>
      <c r="P3297">
        <v>1</v>
      </c>
      <c r="Q3297">
        <v>1</v>
      </c>
      <c r="R3297">
        <v>3800</v>
      </c>
      <c r="S3297" t="s">
        <v>223</v>
      </c>
      <c r="T3297">
        <v>0</v>
      </c>
      <c r="U3297" t="s">
        <v>11707</v>
      </c>
      <c r="V3297" t="s">
        <v>933</v>
      </c>
      <c r="W3297" t="s">
        <v>659</v>
      </c>
      <c r="X3297" t="s">
        <v>659</v>
      </c>
      <c r="Y3297">
        <v>3800</v>
      </c>
      <c r="AB3297">
        <v>0</v>
      </c>
      <c r="AC3297">
        <v>0</v>
      </c>
      <c r="AD3297">
        <v>3</v>
      </c>
      <c r="AE3297">
        <v>1080</v>
      </c>
      <c r="AF3297">
        <v>1</v>
      </c>
      <c r="AQ3297">
        <v>1</v>
      </c>
      <c r="AR3297">
        <f t="shared" si="51"/>
        <v>0</v>
      </c>
      <c r="AS3297">
        <v>1</v>
      </c>
      <c r="AT3297" t="s">
        <v>134</v>
      </c>
      <c r="AU3297">
        <v>43</v>
      </c>
    </row>
    <row r="3298" spans="1:47">
      <c r="A3298" t="s">
        <v>11710</v>
      </c>
      <c r="C3298">
        <v>310</v>
      </c>
      <c r="D3298" t="s">
        <v>10763</v>
      </c>
      <c r="E3298">
        <v>903</v>
      </c>
      <c r="F3298" t="s">
        <v>821</v>
      </c>
      <c r="G3298" t="s">
        <v>422</v>
      </c>
      <c r="H3298" t="s">
        <v>833</v>
      </c>
      <c r="I3298" t="s">
        <v>11711</v>
      </c>
      <c r="J3298">
        <v>0.22708</v>
      </c>
      <c r="K3298">
        <v>0</v>
      </c>
      <c r="L3298">
        <v>0</v>
      </c>
      <c r="M3298">
        <v>0</v>
      </c>
      <c r="N3298">
        <v>0</v>
      </c>
      <c r="P3298">
        <v>0</v>
      </c>
      <c r="Q3298">
        <v>0</v>
      </c>
      <c r="R3298">
        <v>0</v>
      </c>
      <c r="S3298" t="s">
        <v>223</v>
      </c>
      <c r="T3298">
        <v>0</v>
      </c>
      <c r="U3298" t="s">
        <v>11710</v>
      </c>
      <c r="Y3298">
        <v>0</v>
      </c>
      <c r="AB3298">
        <v>0</v>
      </c>
      <c r="AC3298">
        <v>0</v>
      </c>
      <c r="AD3298">
        <v>0</v>
      </c>
      <c r="AE3298">
        <v>0</v>
      </c>
      <c r="AF3298">
        <v>0</v>
      </c>
      <c r="AQ3298">
        <v>1</v>
      </c>
      <c r="AR3298">
        <f t="shared" si="51"/>
        <v>0</v>
      </c>
      <c r="AS3298">
        <v>1</v>
      </c>
      <c r="AT3298" t="s">
        <v>134</v>
      </c>
      <c r="AU3298">
        <v>43</v>
      </c>
    </row>
    <row r="3299" spans="1:47">
      <c r="A3299" t="s">
        <v>11712</v>
      </c>
      <c r="C3299">
        <v>310</v>
      </c>
      <c r="D3299" t="s">
        <v>11713</v>
      </c>
      <c r="E3299">
        <v>101</v>
      </c>
      <c r="F3299" t="s">
        <v>11714</v>
      </c>
      <c r="G3299" t="s">
        <v>422</v>
      </c>
      <c r="H3299" t="s">
        <v>220</v>
      </c>
      <c r="I3299" t="s">
        <v>11715</v>
      </c>
      <c r="J3299">
        <v>0.16775999999999999</v>
      </c>
      <c r="K3299">
        <v>0</v>
      </c>
      <c r="L3299">
        <v>0</v>
      </c>
      <c r="M3299">
        <v>1</v>
      </c>
      <c r="N3299">
        <v>1</v>
      </c>
      <c r="O3299" t="s">
        <v>659</v>
      </c>
      <c r="P3299">
        <v>1</v>
      </c>
      <c r="Q3299">
        <v>1</v>
      </c>
      <c r="R3299">
        <v>3800</v>
      </c>
      <c r="S3299" t="s">
        <v>223</v>
      </c>
      <c r="T3299">
        <v>0</v>
      </c>
      <c r="U3299" t="s">
        <v>11712</v>
      </c>
      <c r="V3299" t="s">
        <v>933</v>
      </c>
      <c r="W3299" t="s">
        <v>659</v>
      </c>
      <c r="X3299" t="s">
        <v>659</v>
      </c>
      <c r="Y3299">
        <v>3800</v>
      </c>
      <c r="AB3299">
        <v>0</v>
      </c>
      <c r="AC3299">
        <v>0</v>
      </c>
      <c r="AD3299">
        <v>2</v>
      </c>
      <c r="AE3299">
        <v>1224</v>
      </c>
      <c r="AF3299">
        <v>1.75</v>
      </c>
      <c r="AQ3299">
        <v>1</v>
      </c>
      <c r="AR3299">
        <f t="shared" si="51"/>
        <v>0</v>
      </c>
      <c r="AS3299">
        <v>1</v>
      </c>
      <c r="AT3299" t="s">
        <v>134</v>
      </c>
      <c r="AU3299">
        <v>43</v>
      </c>
    </row>
    <row r="3300" spans="1:47">
      <c r="A3300" t="s">
        <v>248</v>
      </c>
      <c r="C3300">
        <v>310</v>
      </c>
      <c r="E3300">
        <v>0</v>
      </c>
      <c r="J3300">
        <v>0.29171999999999998</v>
      </c>
      <c r="K3300">
        <v>0</v>
      </c>
      <c r="L3300">
        <v>0</v>
      </c>
      <c r="M3300">
        <v>0</v>
      </c>
      <c r="N3300">
        <v>0</v>
      </c>
      <c r="P3300">
        <v>0</v>
      </c>
      <c r="Q3300">
        <v>0</v>
      </c>
      <c r="R3300">
        <v>0</v>
      </c>
      <c r="S3300" t="s">
        <v>249</v>
      </c>
      <c r="T3300">
        <v>0</v>
      </c>
      <c r="Y3300">
        <v>0</v>
      </c>
      <c r="AB3300">
        <v>0</v>
      </c>
      <c r="AC3300">
        <v>0</v>
      </c>
      <c r="AD3300">
        <v>0</v>
      </c>
      <c r="AE3300">
        <v>0</v>
      </c>
      <c r="AF3300">
        <v>0</v>
      </c>
      <c r="AQ3300">
        <v>0</v>
      </c>
      <c r="AR3300">
        <f t="shared" si="51"/>
        <v>0</v>
      </c>
      <c r="AS3300">
        <v>1</v>
      </c>
      <c r="AT3300" t="s">
        <v>133</v>
      </c>
      <c r="AU3300">
        <v>42</v>
      </c>
    </row>
    <row r="3301" spans="1:47">
      <c r="A3301" t="s">
        <v>11716</v>
      </c>
      <c r="C3301">
        <v>310</v>
      </c>
      <c r="D3301" t="s">
        <v>11717</v>
      </c>
      <c r="E3301">
        <v>903</v>
      </c>
      <c r="F3301" t="s">
        <v>821</v>
      </c>
      <c r="G3301" t="s">
        <v>422</v>
      </c>
      <c r="H3301" t="s">
        <v>833</v>
      </c>
      <c r="I3301" t="s">
        <v>11718</v>
      </c>
      <c r="J3301">
        <v>0.34734999999999999</v>
      </c>
      <c r="K3301">
        <v>0</v>
      </c>
      <c r="L3301">
        <v>0</v>
      </c>
      <c r="M3301">
        <v>0</v>
      </c>
      <c r="N3301">
        <v>0</v>
      </c>
      <c r="P3301">
        <v>0</v>
      </c>
      <c r="Q3301">
        <v>0</v>
      </c>
      <c r="R3301">
        <v>0</v>
      </c>
      <c r="S3301" t="s">
        <v>223</v>
      </c>
      <c r="T3301">
        <v>0</v>
      </c>
      <c r="U3301" t="s">
        <v>11716</v>
      </c>
      <c r="V3301" t="s">
        <v>933</v>
      </c>
      <c r="W3301" t="s">
        <v>659</v>
      </c>
      <c r="Y3301">
        <v>0</v>
      </c>
      <c r="AB3301">
        <v>0</v>
      </c>
      <c r="AC3301">
        <v>0</v>
      </c>
      <c r="AD3301">
        <v>0</v>
      </c>
      <c r="AE3301">
        <v>0</v>
      </c>
      <c r="AF3301">
        <v>0</v>
      </c>
      <c r="AQ3301">
        <v>1</v>
      </c>
      <c r="AR3301">
        <f t="shared" si="51"/>
        <v>0</v>
      </c>
      <c r="AS3301">
        <v>1</v>
      </c>
      <c r="AT3301" t="s">
        <v>134</v>
      </c>
      <c r="AU3301">
        <v>43</v>
      </c>
    </row>
    <row r="3302" spans="1:47">
      <c r="A3302" t="s">
        <v>11719</v>
      </c>
      <c r="C3302">
        <v>310</v>
      </c>
      <c r="D3302" t="s">
        <v>11720</v>
      </c>
      <c r="E3302">
        <v>340</v>
      </c>
      <c r="F3302" t="s">
        <v>11721</v>
      </c>
      <c r="G3302" t="s">
        <v>10704</v>
      </c>
      <c r="H3302" t="s">
        <v>2199</v>
      </c>
      <c r="I3302" t="s">
        <v>11722</v>
      </c>
      <c r="J3302">
        <v>0.28512999999999999</v>
      </c>
      <c r="K3302">
        <v>0</v>
      </c>
      <c r="L3302">
        <v>0</v>
      </c>
      <c r="M3302">
        <v>1</v>
      </c>
      <c r="N3302">
        <v>1</v>
      </c>
      <c r="O3302" t="s">
        <v>659</v>
      </c>
      <c r="P3302">
        <v>1</v>
      </c>
      <c r="Q3302">
        <v>0</v>
      </c>
      <c r="R3302">
        <v>0</v>
      </c>
      <c r="S3302" t="s">
        <v>223</v>
      </c>
      <c r="T3302">
        <v>0</v>
      </c>
      <c r="U3302" t="s">
        <v>11719</v>
      </c>
      <c r="V3302" t="s">
        <v>933</v>
      </c>
      <c r="W3302" t="s">
        <v>659</v>
      </c>
      <c r="X3302" t="s">
        <v>659</v>
      </c>
      <c r="Y3302">
        <v>0</v>
      </c>
      <c r="AB3302">
        <v>0</v>
      </c>
      <c r="AC3302">
        <v>0</v>
      </c>
      <c r="AD3302">
        <v>0</v>
      </c>
      <c r="AE3302">
        <v>2258</v>
      </c>
      <c r="AF3302">
        <v>1.5</v>
      </c>
      <c r="AQ3302">
        <v>1</v>
      </c>
      <c r="AR3302">
        <f t="shared" si="51"/>
        <v>0</v>
      </c>
      <c r="AS3302">
        <v>1</v>
      </c>
      <c r="AT3302" t="s">
        <v>134</v>
      </c>
      <c r="AU3302">
        <v>43</v>
      </c>
    </row>
    <row r="3303" spans="1:47">
      <c r="A3303" t="s">
        <v>11723</v>
      </c>
      <c r="C3303">
        <v>310</v>
      </c>
      <c r="D3303" t="s">
        <v>11724</v>
      </c>
      <c r="E3303">
        <v>326</v>
      </c>
      <c r="F3303" t="s">
        <v>11725</v>
      </c>
      <c r="G3303" t="s">
        <v>10704</v>
      </c>
      <c r="H3303" t="s">
        <v>10986</v>
      </c>
      <c r="I3303" t="s">
        <v>11726</v>
      </c>
      <c r="J3303">
        <v>6.5530000000000005E-2</v>
      </c>
      <c r="K3303">
        <v>0</v>
      </c>
      <c r="L3303">
        <v>0</v>
      </c>
      <c r="M3303">
        <v>1</v>
      </c>
      <c r="N3303">
        <v>1</v>
      </c>
      <c r="O3303" t="s">
        <v>659</v>
      </c>
      <c r="P3303">
        <v>1</v>
      </c>
      <c r="Q3303">
        <v>1</v>
      </c>
      <c r="R3303">
        <v>7200</v>
      </c>
      <c r="S3303" t="s">
        <v>223</v>
      </c>
      <c r="T3303">
        <v>0</v>
      </c>
      <c r="U3303" t="s">
        <v>11723</v>
      </c>
      <c r="V3303" t="s">
        <v>933</v>
      </c>
      <c r="W3303" t="s">
        <v>659</v>
      </c>
      <c r="X3303" t="s">
        <v>659</v>
      </c>
      <c r="Y3303">
        <v>7200</v>
      </c>
      <c r="AB3303">
        <v>0</v>
      </c>
      <c r="AC3303">
        <v>0</v>
      </c>
      <c r="AD3303">
        <v>0</v>
      </c>
      <c r="AE3303">
        <v>2016</v>
      </c>
      <c r="AF3303">
        <v>2</v>
      </c>
      <c r="AQ3303">
        <v>1</v>
      </c>
      <c r="AR3303">
        <f t="shared" si="51"/>
        <v>0</v>
      </c>
      <c r="AS3303">
        <v>1</v>
      </c>
      <c r="AT3303" t="s">
        <v>133</v>
      </c>
      <c r="AU3303">
        <v>42</v>
      </c>
    </row>
    <row r="3304" spans="1:47">
      <c r="A3304" t="s">
        <v>11727</v>
      </c>
      <c r="C3304">
        <v>310</v>
      </c>
      <c r="D3304" t="s">
        <v>11656</v>
      </c>
      <c r="E3304">
        <v>341</v>
      </c>
      <c r="F3304" t="s">
        <v>11657</v>
      </c>
      <c r="G3304" t="s">
        <v>10704</v>
      </c>
      <c r="H3304" t="s">
        <v>11728</v>
      </c>
      <c r="I3304" t="s">
        <v>11729</v>
      </c>
      <c r="J3304">
        <v>0.44527</v>
      </c>
      <c r="K3304">
        <v>0</v>
      </c>
      <c r="L3304">
        <v>0</v>
      </c>
      <c r="M3304">
        <v>1</v>
      </c>
      <c r="N3304">
        <v>1</v>
      </c>
      <c r="O3304" t="s">
        <v>659</v>
      </c>
      <c r="P3304">
        <v>1</v>
      </c>
      <c r="Q3304">
        <v>1</v>
      </c>
      <c r="R3304">
        <v>15200</v>
      </c>
      <c r="S3304" t="s">
        <v>223</v>
      </c>
      <c r="T3304">
        <v>0</v>
      </c>
      <c r="U3304" t="s">
        <v>11727</v>
      </c>
      <c r="V3304" t="s">
        <v>933</v>
      </c>
      <c r="W3304" t="s">
        <v>659</v>
      </c>
      <c r="X3304" t="s">
        <v>659</v>
      </c>
      <c r="Y3304">
        <v>15200</v>
      </c>
      <c r="AB3304">
        <v>0</v>
      </c>
      <c r="AC3304">
        <v>0</v>
      </c>
      <c r="AD3304">
        <v>0</v>
      </c>
      <c r="AE3304">
        <v>10281</v>
      </c>
      <c r="AF3304">
        <v>1.5</v>
      </c>
      <c r="AQ3304">
        <v>2</v>
      </c>
      <c r="AR3304">
        <f t="shared" si="51"/>
        <v>0</v>
      </c>
      <c r="AS3304">
        <v>1</v>
      </c>
      <c r="AT3304" t="s">
        <v>133</v>
      </c>
      <c r="AU3304">
        <v>42</v>
      </c>
    </row>
    <row r="3305" spans="1:47">
      <c r="A3305" t="s">
        <v>11730</v>
      </c>
      <c r="C3305">
        <v>310</v>
      </c>
      <c r="D3305" t="s">
        <v>11731</v>
      </c>
      <c r="E3305">
        <v>101</v>
      </c>
      <c r="F3305" t="s">
        <v>11732</v>
      </c>
      <c r="G3305" t="s">
        <v>422</v>
      </c>
      <c r="H3305" t="s">
        <v>220</v>
      </c>
      <c r="I3305" t="s">
        <v>11733</v>
      </c>
      <c r="J3305">
        <v>0.19181999999999999</v>
      </c>
      <c r="K3305">
        <v>0</v>
      </c>
      <c r="L3305">
        <v>0</v>
      </c>
      <c r="M3305">
        <v>1</v>
      </c>
      <c r="N3305">
        <v>1</v>
      </c>
      <c r="O3305" t="s">
        <v>659</v>
      </c>
      <c r="P3305">
        <v>1</v>
      </c>
      <c r="Q3305">
        <v>0</v>
      </c>
      <c r="R3305">
        <v>0</v>
      </c>
      <c r="S3305" t="s">
        <v>223</v>
      </c>
      <c r="T3305">
        <v>0</v>
      </c>
      <c r="U3305" t="s">
        <v>11730</v>
      </c>
      <c r="V3305" t="s">
        <v>460</v>
      </c>
      <c r="X3305" t="s">
        <v>659</v>
      </c>
      <c r="Y3305">
        <v>0</v>
      </c>
      <c r="AB3305">
        <v>0</v>
      </c>
      <c r="AC3305">
        <v>0</v>
      </c>
      <c r="AD3305">
        <v>3</v>
      </c>
      <c r="AE3305">
        <v>1836</v>
      </c>
      <c r="AF3305">
        <v>1.75</v>
      </c>
      <c r="AQ3305">
        <v>1</v>
      </c>
      <c r="AR3305">
        <f t="shared" si="51"/>
        <v>0</v>
      </c>
      <c r="AS3305">
        <v>1</v>
      </c>
      <c r="AT3305" t="s">
        <v>134</v>
      </c>
      <c r="AU3305">
        <v>43</v>
      </c>
    </row>
    <row r="3306" spans="1:47">
      <c r="A3306" t="s">
        <v>248</v>
      </c>
      <c r="C3306">
        <v>310</v>
      </c>
      <c r="E3306">
        <v>0</v>
      </c>
      <c r="J3306">
        <v>1.8010000000000002E-2</v>
      </c>
      <c r="K3306">
        <v>0</v>
      </c>
      <c r="L3306">
        <v>0</v>
      </c>
      <c r="M3306">
        <v>0</v>
      </c>
      <c r="N3306">
        <v>0</v>
      </c>
      <c r="P3306">
        <v>0</v>
      </c>
      <c r="Q3306">
        <v>0</v>
      </c>
      <c r="R3306">
        <v>0</v>
      </c>
      <c r="S3306" t="s">
        <v>249</v>
      </c>
      <c r="T3306">
        <v>0</v>
      </c>
      <c r="Y3306">
        <v>0</v>
      </c>
      <c r="AB3306">
        <v>0</v>
      </c>
      <c r="AC3306">
        <v>0</v>
      </c>
      <c r="AD3306">
        <v>0</v>
      </c>
      <c r="AE3306">
        <v>0</v>
      </c>
      <c r="AF3306">
        <v>0</v>
      </c>
      <c r="AQ3306">
        <v>0</v>
      </c>
      <c r="AR3306">
        <f t="shared" si="51"/>
        <v>0</v>
      </c>
      <c r="AS3306">
        <v>1</v>
      </c>
      <c r="AT3306" t="s">
        <v>133</v>
      </c>
      <c r="AU3306">
        <v>42</v>
      </c>
    </row>
    <row r="3307" spans="1:47">
      <c r="A3307" t="s">
        <v>11734</v>
      </c>
      <c r="C3307">
        <v>310</v>
      </c>
      <c r="D3307" t="s">
        <v>11735</v>
      </c>
      <c r="E3307">
        <v>101</v>
      </c>
      <c r="F3307" t="s">
        <v>11736</v>
      </c>
      <c r="G3307" t="s">
        <v>422</v>
      </c>
      <c r="H3307" t="s">
        <v>220</v>
      </c>
      <c r="I3307" t="s">
        <v>11737</v>
      </c>
      <c r="J3307">
        <v>0.22442000000000001</v>
      </c>
      <c r="K3307">
        <v>1</v>
      </c>
      <c r="L3307">
        <v>1</v>
      </c>
      <c r="M3307">
        <v>1</v>
      </c>
      <c r="N3307">
        <v>1</v>
      </c>
      <c r="O3307" t="s">
        <v>225</v>
      </c>
      <c r="P3307">
        <v>0</v>
      </c>
      <c r="Q3307">
        <v>0</v>
      </c>
      <c r="R3307">
        <v>0</v>
      </c>
      <c r="S3307" t="s">
        <v>223</v>
      </c>
      <c r="T3307">
        <v>0</v>
      </c>
      <c r="U3307" t="s">
        <v>11734</v>
      </c>
      <c r="V3307" t="s">
        <v>455</v>
      </c>
      <c r="W3307" t="s">
        <v>225</v>
      </c>
      <c r="X3307" t="s">
        <v>225</v>
      </c>
      <c r="Y3307">
        <v>9150</v>
      </c>
      <c r="AB3307">
        <v>1</v>
      </c>
      <c r="AC3307">
        <v>1</v>
      </c>
      <c r="AD3307">
        <v>2</v>
      </c>
      <c r="AE3307">
        <v>864</v>
      </c>
      <c r="AF3307">
        <v>1.25</v>
      </c>
      <c r="AQ3307">
        <v>1</v>
      </c>
      <c r="AR3307">
        <f t="shared" si="51"/>
        <v>9.68</v>
      </c>
      <c r="AS3307">
        <v>1</v>
      </c>
      <c r="AT3307" t="s">
        <v>136</v>
      </c>
      <c r="AU3307">
        <v>45</v>
      </c>
    </row>
    <row r="3308" spans="1:47">
      <c r="A3308" t="s">
        <v>11738</v>
      </c>
      <c r="C3308">
        <v>310</v>
      </c>
      <c r="D3308" t="s">
        <v>11739</v>
      </c>
      <c r="E3308">
        <v>101</v>
      </c>
      <c r="F3308" t="s">
        <v>11740</v>
      </c>
      <c r="G3308" t="s">
        <v>422</v>
      </c>
      <c r="H3308" t="s">
        <v>220</v>
      </c>
      <c r="I3308" t="s">
        <v>11741</v>
      </c>
      <c r="J3308">
        <v>0.18093999999999999</v>
      </c>
      <c r="K3308">
        <v>0</v>
      </c>
      <c r="L3308">
        <v>0</v>
      </c>
      <c r="M3308">
        <v>1</v>
      </c>
      <c r="N3308">
        <v>1</v>
      </c>
      <c r="O3308" t="s">
        <v>659</v>
      </c>
      <c r="P3308">
        <v>1</v>
      </c>
      <c r="Q3308">
        <v>1</v>
      </c>
      <c r="R3308">
        <v>10100</v>
      </c>
      <c r="S3308" t="s">
        <v>223</v>
      </c>
      <c r="T3308">
        <v>0</v>
      </c>
      <c r="U3308" t="s">
        <v>11738</v>
      </c>
      <c r="V3308" t="s">
        <v>893</v>
      </c>
      <c r="W3308" t="s">
        <v>659</v>
      </c>
      <c r="X3308" t="s">
        <v>659</v>
      </c>
      <c r="Y3308">
        <v>10100</v>
      </c>
      <c r="AB3308">
        <v>0</v>
      </c>
      <c r="AC3308">
        <v>0</v>
      </c>
      <c r="AD3308">
        <v>2</v>
      </c>
      <c r="AE3308">
        <v>1224</v>
      </c>
      <c r="AF3308">
        <v>1.75</v>
      </c>
      <c r="AQ3308">
        <v>1</v>
      </c>
      <c r="AR3308">
        <f t="shared" si="51"/>
        <v>0</v>
      </c>
      <c r="AS3308">
        <v>1</v>
      </c>
      <c r="AT3308" t="s">
        <v>134</v>
      </c>
      <c r="AU3308">
        <v>43</v>
      </c>
    </row>
    <row r="3309" spans="1:47">
      <c r="A3309" t="s">
        <v>11742</v>
      </c>
      <c r="C3309">
        <v>310</v>
      </c>
      <c r="D3309" t="s">
        <v>11573</v>
      </c>
      <c r="E3309">
        <v>106</v>
      </c>
      <c r="F3309" t="s">
        <v>11574</v>
      </c>
      <c r="G3309" t="s">
        <v>422</v>
      </c>
      <c r="H3309" t="s">
        <v>355</v>
      </c>
      <c r="I3309" t="s">
        <v>11743</v>
      </c>
      <c r="J3309">
        <v>0.21024000000000001</v>
      </c>
      <c r="K3309">
        <v>0</v>
      </c>
      <c r="L3309">
        <v>0</v>
      </c>
      <c r="M3309">
        <v>0</v>
      </c>
      <c r="N3309">
        <v>0</v>
      </c>
      <c r="P3309">
        <v>0</v>
      </c>
      <c r="Q3309">
        <v>0</v>
      </c>
      <c r="R3309">
        <v>0</v>
      </c>
      <c r="S3309" t="s">
        <v>223</v>
      </c>
      <c r="T3309">
        <v>0</v>
      </c>
      <c r="U3309" t="s">
        <v>11742</v>
      </c>
      <c r="V3309" t="s">
        <v>933</v>
      </c>
      <c r="W3309" t="s">
        <v>659</v>
      </c>
      <c r="Y3309">
        <v>0</v>
      </c>
      <c r="AB3309">
        <v>0</v>
      </c>
      <c r="AC3309">
        <v>0</v>
      </c>
      <c r="AD3309">
        <v>0</v>
      </c>
      <c r="AE3309">
        <v>0</v>
      </c>
      <c r="AF3309">
        <v>0</v>
      </c>
      <c r="AQ3309">
        <v>1</v>
      </c>
      <c r="AR3309">
        <f t="shared" si="51"/>
        <v>0</v>
      </c>
      <c r="AS3309">
        <v>1</v>
      </c>
      <c r="AT3309" t="s">
        <v>133</v>
      </c>
      <c r="AU3309">
        <v>42</v>
      </c>
    </row>
    <row r="3310" spans="1:47">
      <c r="A3310" t="s">
        <v>248</v>
      </c>
      <c r="C3310">
        <v>310</v>
      </c>
      <c r="E3310">
        <v>0</v>
      </c>
      <c r="J3310">
        <v>9.3399999999999993E-3</v>
      </c>
      <c r="K3310">
        <v>0</v>
      </c>
      <c r="L3310">
        <v>0</v>
      </c>
      <c r="M3310">
        <v>0</v>
      </c>
      <c r="N3310">
        <v>0</v>
      </c>
      <c r="P3310">
        <v>0</v>
      </c>
      <c r="Q3310">
        <v>0</v>
      </c>
      <c r="R3310">
        <v>0</v>
      </c>
      <c r="S3310" t="s">
        <v>249</v>
      </c>
      <c r="T3310">
        <v>0</v>
      </c>
      <c r="Y3310">
        <v>0</v>
      </c>
      <c r="AB3310">
        <v>0</v>
      </c>
      <c r="AC3310">
        <v>0</v>
      </c>
      <c r="AD3310">
        <v>0</v>
      </c>
      <c r="AE3310">
        <v>0</v>
      </c>
      <c r="AF3310">
        <v>0</v>
      </c>
      <c r="AQ3310">
        <v>0</v>
      </c>
      <c r="AR3310">
        <f t="shared" si="51"/>
        <v>0</v>
      </c>
      <c r="AS3310">
        <v>1</v>
      </c>
      <c r="AT3310" t="s">
        <v>133</v>
      </c>
      <c r="AU3310">
        <v>42</v>
      </c>
    </row>
    <row r="3311" spans="1:47">
      <c r="A3311" t="s">
        <v>11744</v>
      </c>
      <c r="C3311">
        <v>310</v>
      </c>
      <c r="D3311" t="s">
        <v>11745</v>
      </c>
      <c r="E3311">
        <v>392</v>
      </c>
      <c r="F3311" t="s">
        <v>11500</v>
      </c>
      <c r="G3311" t="s">
        <v>11287</v>
      </c>
      <c r="H3311" t="s">
        <v>11501</v>
      </c>
      <c r="I3311" t="s">
        <v>11746</v>
      </c>
      <c r="J3311">
        <v>4.8657599999999999</v>
      </c>
      <c r="K3311">
        <v>0</v>
      </c>
      <c r="L3311">
        <v>0</v>
      </c>
      <c r="M3311">
        <v>0</v>
      </c>
      <c r="N3311">
        <v>0</v>
      </c>
      <c r="P3311">
        <v>0</v>
      </c>
      <c r="Q3311">
        <v>0</v>
      </c>
      <c r="R3311">
        <v>0</v>
      </c>
      <c r="S3311" t="s">
        <v>223</v>
      </c>
      <c r="T3311">
        <v>0</v>
      </c>
      <c r="U3311" t="s">
        <v>11744</v>
      </c>
      <c r="V3311" t="s">
        <v>455</v>
      </c>
      <c r="W3311" t="s">
        <v>225</v>
      </c>
      <c r="Y3311">
        <v>0</v>
      </c>
      <c r="AB3311">
        <v>0</v>
      </c>
      <c r="AC3311">
        <v>0</v>
      </c>
      <c r="AD3311">
        <v>0</v>
      </c>
      <c r="AE3311">
        <v>0</v>
      </c>
      <c r="AF3311">
        <v>0</v>
      </c>
      <c r="AQ3311">
        <v>1</v>
      </c>
      <c r="AR3311">
        <f t="shared" si="51"/>
        <v>0</v>
      </c>
      <c r="AS3311">
        <v>1</v>
      </c>
      <c r="AT3311" t="s">
        <v>133</v>
      </c>
      <c r="AU3311">
        <v>42</v>
      </c>
    </row>
    <row r="3312" spans="1:47">
      <c r="A3312" t="s">
        <v>11747</v>
      </c>
      <c r="C3312">
        <v>310</v>
      </c>
      <c r="D3312" t="s">
        <v>11748</v>
      </c>
      <c r="E3312">
        <v>101</v>
      </c>
      <c r="F3312" t="s">
        <v>11749</v>
      </c>
      <c r="G3312" t="s">
        <v>422</v>
      </c>
      <c r="H3312" t="s">
        <v>220</v>
      </c>
      <c r="I3312" t="s">
        <v>11750</v>
      </c>
      <c r="J3312">
        <v>0.34964000000000001</v>
      </c>
      <c r="K3312">
        <v>0</v>
      </c>
      <c r="L3312">
        <v>0</v>
      </c>
      <c r="M3312">
        <v>1</v>
      </c>
      <c r="N3312">
        <v>1</v>
      </c>
      <c r="O3312" t="s">
        <v>659</v>
      </c>
      <c r="P3312">
        <v>1</v>
      </c>
      <c r="Q3312">
        <v>1</v>
      </c>
      <c r="R3312">
        <v>7500</v>
      </c>
      <c r="S3312" t="s">
        <v>223</v>
      </c>
      <c r="T3312">
        <v>0</v>
      </c>
      <c r="U3312" t="s">
        <v>11747</v>
      </c>
      <c r="V3312" t="s">
        <v>933</v>
      </c>
      <c r="W3312" t="s">
        <v>659</v>
      </c>
      <c r="X3312" t="s">
        <v>659</v>
      </c>
      <c r="Y3312">
        <v>7500</v>
      </c>
      <c r="AB3312">
        <v>0</v>
      </c>
      <c r="AC3312">
        <v>0</v>
      </c>
      <c r="AD3312">
        <v>3</v>
      </c>
      <c r="AE3312">
        <v>1344</v>
      </c>
      <c r="AF3312">
        <v>1</v>
      </c>
      <c r="AQ3312">
        <v>1</v>
      </c>
      <c r="AR3312">
        <f t="shared" si="51"/>
        <v>0</v>
      </c>
      <c r="AS3312">
        <v>1</v>
      </c>
      <c r="AT3312" t="s">
        <v>134</v>
      </c>
      <c r="AU3312">
        <v>43</v>
      </c>
    </row>
    <row r="3313" spans="1:47">
      <c r="A3313" t="s">
        <v>11751</v>
      </c>
      <c r="C3313">
        <v>310</v>
      </c>
      <c r="D3313" t="s">
        <v>11752</v>
      </c>
      <c r="E3313">
        <v>101</v>
      </c>
      <c r="F3313" t="s">
        <v>11753</v>
      </c>
      <c r="G3313" t="s">
        <v>422</v>
      </c>
      <c r="H3313" t="s">
        <v>220</v>
      </c>
      <c r="I3313" t="s">
        <v>11754</v>
      </c>
      <c r="J3313">
        <v>0.22849</v>
      </c>
      <c r="K3313">
        <v>1</v>
      </c>
      <c r="L3313">
        <v>1</v>
      </c>
      <c r="M3313">
        <v>1</v>
      </c>
      <c r="N3313">
        <v>1</v>
      </c>
      <c r="O3313" t="s">
        <v>225</v>
      </c>
      <c r="P3313">
        <v>0</v>
      </c>
      <c r="Q3313">
        <v>1</v>
      </c>
      <c r="R3313">
        <v>5200</v>
      </c>
      <c r="S3313" t="s">
        <v>223</v>
      </c>
      <c r="T3313">
        <v>5200</v>
      </c>
      <c r="U3313" t="s">
        <v>11751</v>
      </c>
      <c r="V3313" t="s">
        <v>455</v>
      </c>
      <c r="W3313" t="s">
        <v>225</v>
      </c>
      <c r="X3313" t="s">
        <v>225</v>
      </c>
      <c r="Y3313">
        <v>5200</v>
      </c>
      <c r="AB3313">
        <v>1</v>
      </c>
      <c r="AC3313">
        <v>1</v>
      </c>
      <c r="AD3313">
        <v>3</v>
      </c>
      <c r="AE3313">
        <v>1061</v>
      </c>
      <c r="AF3313">
        <v>1.5</v>
      </c>
      <c r="AQ3313">
        <v>1</v>
      </c>
      <c r="AR3313">
        <f t="shared" si="51"/>
        <v>9.68</v>
      </c>
      <c r="AS3313">
        <v>1</v>
      </c>
      <c r="AT3313" t="s">
        <v>136</v>
      </c>
      <c r="AU3313">
        <v>45</v>
      </c>
    </row>
    <row r="3314" spans="1:47">
      <c r="A3314" t="s">
        <v>11755</v>
      </c>
      <c r="C3314">
        <v>310</v>
      </c>
      <c r="D3314" t="s">
        <v>11756</v>
      </c>
      <c r="E3314">
        <v>101</v>
      </c>
      <c r="F3314" t="s">
        <v>11757</v>
      </c>
      <c r="G3314" t="s">
        <v>422</v>
      </c>
      <c r="H3314" t="s">
        <v>220</v>
      </c>
      <c r="I3314" t="s">
        <v>11758</v>
      </c>
      <c r="J3314">
        <v>0.27218999999999999</v>
      </c>
      <c r="K3314">
        <v>1</v>
      </c>
      <c r="L3314">
        <v>1</v>
      </c>
      <c r="M3314">
        <v>1</v>
      </c>
      <c r="N3314">
        <v>1</v>
      </c>
      <c r="O3314" t="s">
        <v>225</v>
      </c>
      <c r="P3314">
        <v>0</v>
      </c>
      <c r="Q3314">
        <v>1</v>
      </c>
      <c r="R3314">
        <v>8700</v>
      </c>
      <c r="S3314" t="s">
        <v>223</v>
      </c>
      <c r="T3314">
        <v>8700</v>
      </c>
      <c r="U3314" t="s">
        <v>11755</v>
      </c>
      <c r="V3314" t="s">
        <v>455</v>
      </c>
      <c r="W3314" t="s">
        <v>225</v>
      </c>
      <c r="X3314" t="s">
        <v>225</v>
      </c>
      <c r="Y3314">
        <v>8700</v>
      </c>
      <c r="AB3314">
        <v>1</v>
      </c>
      <c r="AC3314">
        <v>1</v>
      </c>
      <c r="AD3314">
        <v>2</v>
      </c>
      <c r="AE3314">
        <v>788</v>
      </c>
      <c r="AF3314">
        <v>1.5</v>
      </c>
      <c r="AQ3314">
        <v>0</v>
      </c>
      <c r="AR3314">
        <f t="shared" si="51"/>
        <v>9.68</v>
      </c>
      <c r="AS3314">
        <v>1</v>
      </c>
      <c r="AT3314" t="s">
        <v>133</v>
      </c>
      <c r="AU3314">
        <v>42</v>
      </c>
    </row>
    <row r="3315" spans="1:47">
      <c r="A3315" t="s">
        <v>11759</v>
      </c>
      <c r="C3315">
        <v>310</v>
      </c>
      <c r="D3315" t="s">
        <v>11760</v>
      </c>
      <c r="E3315">
        <v>101</v>
      </c>
      <c r="F3315" t="s">
        <v>11761</v>
      </c>
      <c r="G3315" t="s">
        <v>422</v>
      </c>
      <c r="H3315" t="s">
        <v>220</v>
      </c>
      <c r="I3315" t="s">
        <v>11762</v>
      </c>
      <c r="J3315">
        <v>0.44918999999999998</v>
      </c>
      <c r="K3315">
        <v>1</v>
      </c>
      <c r="L3315">
        <v>1</v>
      </c>
      <c r="M3315">
        <v>1</v>
      </c>
      <c r="N3315">
        <v>1</v>
      </c>
      <c r="O3315" t="s">
        <v>225</v>
      </c>
      <c r="P3315">
        <v>0</v>
      </c>
      <c r="Q3315">
        <v>0</v>
      </c>
      <c r="R3315">
        <v>0</v>
      </c>
      <c r="S3315" t="s">
        <v>243</v>
      </c>
      <c r="T3315">
        <v>0</v>
      </c>
      <c r="U3315" t="s">
        <v>11759</v>
      </c>
      <c r="V3315" t="s">
        <v>413</v>
      </c>
      <c r="W3315" t="s">
        <v>225</v>
      </c>
      <c r="X3315" t="s">
        <v>225</v>
      </c>
      <c r="Y3315">
        <v>6050</v>
      </c>
      <c r="AB3315">
        <v>1</v>
      </c>
      <c r="AC3315">
        <v>1</v>
      </c>
      <c r="AD3315">
        <v>3</v>
      </c>
      <c r="AE3315">
        <v>1092</v>
      </c>
      <c r="AF3315">
        <v>1.75</v>
      </c>
      <c r="AQ3315">
        <v>2</v>
      </c>
      <c r="AR3315">
        <f t="shared" si="51"/>
        <v>9.68</v>
      </c>
      <c r="AS3315">
        <v>1</v>
      </c>
      <c r="AT3315" t="s">
        <v>136</v>
      </c>
      <c r="AU3315">
        <v>45</v>
      </c>
    </row>
    <row r="3316" spans="1:47">
      <c r="A3316" t="s">
        <v>11763</v>
      </c>
      <c r="C3316">
        <v>310</v>
      </c>
      <c r="D3316" t="s">
        <v>11764</v>
      </c>
      <c r="E3316">
        <v>101</v>
      </c>
      <c r="F3316" t="s">
        <v>11765</v>
      </c>
      <c r="G3316" t="s">
        <v>422</v>
      </c>
      <c r="H3316" t="s">
        <v>220</v>
      </c>
      <c r="I3316" t="s">
        <v>11766</v>
      </c>
      <c r="J3316">
        <v>2.9319299999999999</v>
      </c>
      <c r="K3316">
        <v>1</v>
      </c>
      <c r="L3316">
        <v>1</v>
      </c>
      <c r="M3316">
        <v>1</v>
      </c>
      <c r="N3316">
        <v>1</v>
      </c>
      <c r="O3316" t="s">
        <v>225</v>
      </c>
      <c r="P3316">
        <v>0</v>
      </c>
      <c r="Q3316">
        <v>1</v>
      </c>
      <c r="R3316">
        <v>1600</v>
      </c>
      <c r="S3316" t="s">
        <v>223</v>
      </c>
      <c r="T3316">
        <v>1600</v>
      </c>
      <c r="U3316" t="s">
        <v>11763</v>
      </c>
      <c r="V3316" t="s">
        <v>455</v>
      </c>
      <c r="W3316" t="s">
        <v>225</v>
      </c>
      <c r="X3316" t="s">
        <v>225</v>
      </c>
      <c r="Y3316">
        <v>1600</v>
      </c>
      <c r="AB3316">
        <v>1</v>
      </c>
      <c r="AC3316">
        <v>1</v>
      </c>
      <c r="AD3316">
        <v>3</v>
      </c>
      <c r="AE3316">
        <v>1176</v>
      </c>
      <c r="AF3316">
        <v>1</v>
      </c>
      <c r="AQ3316">
        <v>1</v>
      </c>
      <c r="AR3316">
        <f t="shared" si="51"/>
        <v>9.68</v>
      </c>
      <c r="AS3316">
        <v>1</v>
      </c>
      <c r="AT3316" t="s">
        <v>133</v>
      </c>
      <c r="AU3316">
        <v>42</v>
      </c>
    </row>
    <row r="3317" spans="1:47">
      <c r="A3317" t="s">
        <v>11767</v>
      </c>
      <c r="C3317">
        <v>310</v>
      </c>
      <c r="D3317" t="s">
        <v>11768</v>
      </c>
      <c r="E3317">
        <v>101</v>
      </c>
      <c r="F3317" t="s">
        <v>11769</v>
      </c>
      <c r="H3317" t="s">
        <v>220</v>
      </c>
      <c r="I3317" t="s">
        <v>11770</v>
      </c>
      <c r="J3317">
        <v>0.30835000000000001</v>
      </c>
      <c r="K3317">
        <v>0</v>
      </c>
      <c r="L3317">
        <v>0</v>
      </c>
      <c r="M3317">
        <v>1</v>
      </c>
      <c r="N3317">
        <v>1</v>
      </c>
      <c r="O3317" t="s">
        <v>659</v>
      </c>
      <c r="P3317">
        <v>1</v>
      </c>
      <c r="Q3317">
        <v>2</v>
      </c>
      <c r="R3317">
        <v>20300</v>
      </c>
      <c r="S3317" t="s">
        <v>223</v>
      </c>
      <c r="T3317">
        <v>0</v>
      </c>
      <c r="U3317" t="s">
        <v>11767</v>
      </c>
      <c r="V3317" t="s">
        <v>933</v>
      </c>
      <c r="W3317" t="s">
        <v>659</v>
      </c>
      <c r="X3317" t="s">
        <v>659</v>
      </c>
      <c r="Y3317">
        <v>10150</v>
      </c>
      <c r="AB3317">
        <v>0</v>
      </c>
      <c r="AC3317">
        <v>0</v>
      </c>
      <c r="AD3317">
        <v>5</v>
      </c>
      <c r="AE3317">
        <v>2443</v>
      </c>
      <c r="AF3317">
        <v>2</v>
      </c>
      <c r="AQ3317">
        <v>1</v>
      </c>
      <c r="AR3317">
        <f t="shared" si="51"/>
        <v>0</v>
      </c>
      <c r="AS3317">
        <v>1</v>
      </c>
      <c r="AT3317" t="s">
        <v>134</v>
      </c>
      <c r="AU3317">
        <v>43</v>
      </c>
    </row>
    <row r="3318" spans="1:47">
      <c r="A3318" t="s">
        <v>11771</v>
      </c>
      <c r="C3318">
        <v>310</v>
      </c>
      <c r="D3318" t="s">
        <v>11772</v>
      </c>
      <c r="E3318">
        <v>322</v>
      </c>
      <c r="F3318" t="s">
        <v>11773</v>
      </c>
      <c r="G3318" t="s">
        <v>10704</v>
      </c>
      <c r="H3318" t="s">
        <v>11146</v>
      </c>
      <c r="I3318" t="s">
        <v>11774</v>
      </c>
      <c r="J3318">
        <v>0.21776000000000001</v>
      </c>
      <c r="K3318">
        <v>0</v>
      </c>
      <c r="L3318">
        <v>0</v>
      </c>
      <c r="M3318">
        <v>3</v>
      </c>
      <c r="N3318">
        <v>3</v>
      </c>
      <c r="O3318" t="s">
        <v>659</v>
      </c>
      <c r="P3318">
        <v>1</v>
      </c>
      <c r="Q3318">
        <v>4</v>
      </c>
      <c r="R3318">
        <v>21500</v>
      </c>
      <c r="S3318" t="s">
        <v>223</v>
      </c>
      <c r="T3318">
        <v>0</v>
      </c>
      <c r="U3318" t="s">
        <v>11771</v>
      </c>
      <c r="V3318" t="s">
        <v>933</v>
      </c>
      <c r="W3318" t="s">
        <v>659</v>
      </c>
      <c r="X3318" t="s">
        <v>659</v>
      </c>
      <c r="Y3318">
        <v>5375</v>
      </c>
      <c r="AB3318">
        <v>0</v>
      </c>
      <c r="AC3318">
        <v>0</v>
      </c>
      <c r="AD3318">
        <v>0</v>
      </c>
      <c r="AE3318">
        <v>12378</v>
      </c>
      <c r="AF3318">
        <v>2</v>
      </c>
      <c r="AQ3318">
        <v>1</v>
      </c>
      <c r="AR3318">
        <f t="shared" si="51"/>
        <v>0</v>
      </c>
      <c r="AS3318">
        <v>1</v>
      </c>
      <c r="AT3318" t="s">
        <v>133</v>
      </c>
      <c r="AU3318">
        <v>42</v>
      </c>
    </row>
    <row r="3319" spans="1:47">
      <c r="A3319" t="s">
        <v>11775</v>
      </c>
      <c r="C3319">
        <v>310</v>
      </c>
      <c r="D3319" t="s">
        <v>11776</v>
      </c>
      <c r="E3319">
        <v>101</v>
      </c>
      <c r="F3319" t="s">
        <v>11777</v>
      </c>
      <c r="G3319" t="s">
        <v>422</v>
      </c>
      <c r="H3319" t="s">
        <v>220</v>
      </c>
      <c r="I3319" t="s">
        <v>11778</v>
      </c>
      <c r="J3319">
        <v>0.23241000000000001</v>
      </c>
      <c r="K3319">
        <v>1</v>
      </c>
      <c r="L3319">
        <v>1</v>
      </c>
      <c r="M3319">
        <v>1</v>
      </c>
      <c r="N3319">
        <v>1</v>
      </c>
      <c r="O3319" t="s">
        <v>225</v>
      </c>
      <c r="P3319">
        <v>0</v>
      </c>
      <c r="Q3319">
        <v>1</v>
      </c>
      <c r="R3319">
        <v>5500</v>
      </c>
      <c r="S3319" t="s">
        <v>223</v>
      </c>
      <c r="T3319">
        <v>5500</v>
      </c>
      <c r="U3319" t="s">
        <v>11775</v>
      </c>
      <c r="V3319" t="s">
        <v>455</v>
      </c>
      <c r="W3319" t="s">
        <v>225</v>
      </c>
      <c r="X3319" t="s">
        <v>225</v>
      </c>
      <c r="Y3319">
        <v>5500</v>
      </c>
      <c r="AB3319">
        <v>1</v>
      </c>
      <c r="AC3319">
        <v>1</v>
      </c>
      <c r="AD3319">
        <v>2</v>
      </c>
      <c r="AE3319">
        <v>1010</v>
      </c>
      <c r="AF3319">
        <v>1</v>
      </c>
      <c r="AQ3319">
        <v>1</v>
      </c>
      <c r="AR3319">
        <f t="shared" si="51"/>
        <v>9.68</v>
      </c>
      <c r="AS3319">
        <v>1</v>
      </c>
      <c r="AT3319" t="s">
        <v>136</v>
      </c>
      <c r="AU3319">
        <v>45</v>
      </c>
    </row>
    <row r="3320" spans="1:47">
      <c r="A3320" t="s">
        <v>11779</v>
      </c>
      <c r="B3320" t="s">
        <v>293</v>
      </c>
      <c r="C3320">
        <v>310</v>
      </c>
      <c r="D3320" t="s">
        <v>11780</v>
      </c>
      <c r="E3320">
        <v>0</v>
      </c>
      <c r="J3320">
        <v>16.512080000000001</v>
      </c>
      <c r="K3320">
        <v>0</v>
      </c>
      <c r="L3320">
        <v>0</v>
      </c>
      <c r="M3320">
        <v>0</v>
      </c>
      <c r="N3320">
        <v>0</v>
      </c>
      <c r="P3320">
        <v>0</v>
      </c>
      <c r="Q3320">
        <v>0</v>
      </c>
      <c r="R3320">
        <v>0</v>
      </c>
      <c r="S3320" t="s">
        <v>296</v>
      </c>
      <c r="T3320">
        <v>0</v>
      </c>
      <c r="Y3320">
        <v>0</v>
      </c>
      <c r="AB3320">
        <v>0</v>
      </c>
      <c r="AC3320">
        <v>0</v>
      </c>
      <c r="AD3320">
        <v>0</v>
      </c>
      <c r="AE3320">
        <v>0</v>
      </c>
      <c r="AF3320">
        <v>0</v>
      </c>
      <c r="AG3320" t="s">
        <v>845</v>
      </c>
      <c r="AQ3320">
        <v>1</v>
      </c>
      <c r="AR3320">
        <f t="shared" si="51"/>
        <v>0</v>
      </c>
      <c r="AS3320">
        <v>1</v>
      </c>
      <c r="AT3320" t="s">
        <v>134</v>
      </c>
      <c r="AU3320">
        <v>43</v>
      </c>
    </row>
    <row r="3321" spans="1:47">
      <c r="A3321" t="s">
        <v>11781</v>
      </c>
      <c r="C3321">
        <v>310</v>
      </c>
      <c r="D3321" t="s">
        <v>11782</v>
      </c>
      <c r="E3321">
        <v>131</v>
      </c>
      <c r="F3321" t="s">
        <v>11783</v>
      </c>
      <c r="G3321" t="s">
        <v>422</v>
      </c>
      <c r="H3321" t="s">
        <v>407</v>
      </c>
      <c r="I3321" t="s">
        <v>11784</v>
      </c>
      <c r="J3321">
        <v>0.21174999999999999</v>
      </c>
      <c r="K3321">
        <v>0</v>
      </c>
      <c r="L3321">
        <v>0</v>
      </c>
      <c r="M3321">
        <v>0</v>
      </c>
      <c r="N3321">
        <v>0</v>
      </c>
      <c r="P3321">
        <v>0</v>
      </c>
      <c r="Q3321">
        <v>0</v>
      </c>
      <c r="R3321">
        <v>0</v>
      </c>
      <c r="S3321" t="s">
        <v>223</v>
      </c>
      <c r="T3321">
        <v>0</v>
      </c>
      <c r="U3321" t="s">
        <v>11781</v>
      </c>
      <c r="Y3321">
        <v>0</v>
      </c>
      <c r="AB3321">
        <v>0</v>
      </c>
      <c r="AC3321">
        <v>0</v>
      </c>
      <c r="AD3321">
        <v>0</v>
      </c>
      <c r="AE3321">
        <v>0</v>
      </c>
      <c r="AF3321">
        <v>0</v>
      </c>
      <c r="AQ3321">
        <v>1</v>
      </c>
      <c r="AR3321">
        <f t="shared" si="51"/>
        <v>0</v>
      </c>
      <c r="AS3321">
        <v>1</v>
      </c>
      <c r="AT3321" t="s">
        <v>134</v>
      </c>
      <c r="AU3321">
        <v>43</v>
      </c>
    </row>
    <row r="3322" spans="1:47">
      <c r="A3322" t="s">
        <v>11785</v>
      </c>
      <c r="C3322">
        <v>310</v>
      </c>
      <c r="D3322" t="s">
        <v>11786</v>
      </c>
      <c r="E3322">
        <v>31</v>
      </c>
      <c r="F3322" t="s">
        <v>11787</v>
      </c>
      <c r="G3322" t="s">
        <v>422</v>
      </c>
      <c r="H3322" t="s">
        <v>11526</v>
      </c>
      <c r="I3322" t="s">
        <v>11788</v>
      </c>
      <c r="J3322">
        <v>1.13469</v>
      </c>
      <c r="K3322">
        <v>0</v>
      </c>
      <c r="L3322">
        <v>0</v>
      </c>
      <c r="M3322">
        <v>1</v>
      </c>
      <c r="N3322">
        <v>1</v>
      </c>
      <c r="O3322" t="s">
        <v>659</v>
      </c>
      <c r="P3322">
        <v>1</v>
      </c>
      <c r="Q3322">
        <v>2</v>
      </c>
      <c r="R3322">
        <v>13900</v>
      </c>
      <c r="S3322" t="s">
        <v>223</v>
      </c>
      <c r="T3322">
        <v>0</v>
      </c>
      <c r="U3322" t="s">
        <v>11785</v>
      </c>
      <c r="V3322" t="s">
        <v>933</v>
      </c>
      <c r="W3322" t="s">
        <v>659</v>
      </c>
      <c r="X3322" t="s">
        <v>659</v>
      </c>
      <c r="Y3322">
        <v>6950</v>
      </c>
      <c r="AB3322">
        <v>0</v>
      </c>
      <c r="AC3322">
        <v>0</v>
      </c>
      <c r="AD3322">
        <v>6</v>
      </c>
      <c r="AE3322">
        <v>2903</v>
      </c>
      <c r="AF3322">
        <v>2.5</v>
      </c>
      <c r="AQ3322">
        <v>1</v>
      </c>
      <c r="AR3322">
        <f t="shared" si="51"/>
        <v>0</v>
      </c>
      <c r="AS3322">
        <v>1</v>
      </c>
      <c r="AT3322" t="s">
        <v>133</v>
      </c>
      <c r="AU3322">
        <v>42</v>
      </c>
    </row>
    <row r="3323" spans="1:47">
      <c r="A3323" t="s">
        <v>11789</v>
      </c>
      <c r="C3323">
        <v>310</v>
      </c>
      <c r="D3323" t="s">
        <v>11790</v>
      </c>
      <c r="E3323">
        <v>101</v>
      </c>
      <c r="F3323" t="s">
        <v>11791</v>
      </c>
      <c r="G3323" t="s">
        <v>422</v>
      </c>
      <c r="H3323" t="s">
        <v>220</v>
      </c>
      <c r="I3323" t="s">
        <v>11792</v>
      </c>
      <c r="J3323">
        <v>0.22892999999999999</v>
      </c>
      <c r="K3323">
        <v>1</v>
      </c>
      <c r="L3323">
        <v>1</v>
      </c>
      <c r="M3323">
        <v>1</v>
      </c>
      <c r="N3323">
        <v>1</v>
      </c>
      <c r="O3323" t="s">
        <v>225</v>
      </c>
      <c r="P3323">
        <v>0</v>
      </c>
      <c r="Q3323">
        <v>1</v>
      </c>
      <c r="R3323">
        <v>4800</v>
      </c>
      <c r="S3323" t="s">
        <v>223</v>
      </c>
      <c r="T3323">
        <v>4800</v>
      </c>
      <c r="U3323" t="s">
        <v>11789</v>
      </c>
      <c r="V3323" t="s">
        <v>413</v>
      </c>
      <c r="W3323" t="s">
        <v>225</v>
      </c>
      <c r="X3323" t="s">
        <v>225</v>
      </c>
      <c r="Y3323">
        <v>4800</v>
      </c>
      <c r="AB3323">
        <v>1</v>
      </c>
      <c r="AC3323">
        <v>1</v>
      </c>
      <c r="AD3323">
        <v>2</v>
      </c>
      <c r="AE3323">
        <v>939</v>
      </c>
      <c r="AF3323">
        <v>1.5</v>
      </c>
      <c r="AQ3323">
        <v>1</v>
      </c>
      <c r="AR3323">
        <f t="shared" si="51"/>
        <v>9.68</v>
      </c>
      <c r="AS3323">
        <v>1</v>
      </c>
      <c r="AT3323" t="s">
        <v>136</v>
      </c>
      <c r="AU3323">
        <v>45</v>
      </c>
    </row>
    <row r="3324" spans="1:47">
      <c r="A3324" t="s">
        <v>11793</v>
      </c>
      <c r="C3324">
        <v>310</v>
      </c>
      <c r="D3324" t="s">
        <v>11794</v>
      </c>
      <c r="E3324">
        <v>101</v>
      </c>
      <c r="F3324" t="s">
        <v>11795</v>
      </c>
      <c r="G3324" t="s">
        <v>422</v>
      </c>
      <c r="H3324" t="s">
        <v>220</v>
      </c>
      <c r="I3324" t="s">
        <v>11796</v>
      </c>
      <c r="J3324">
        <v>0.32488</v>
      </c>
      <c r="K3324">
        <v>0</v>
      </c>
      <c r="L3324">
        <v>0</v>
      </c>
      <c r="M3324">
        <v>1</v>
      </c>
      <c r="N3324">
        <v>1</v>
      </c>
      <c r="O3324" t="s">
        <v>659</v>
      </c>
      <c r="P3324">
        <v>1</v>
      </c>
      <c r="Q3324">
        <v>1</v>
      </c>
      <c r="R3324">
        <v>11800</v>
      </c>
      <c r="S3324" t="s">
        <v>223</v>
      </c>
      <c r="T3324">
        <v>0</v>
      </c>
      <c r="U3324" t="s">
        <v>11793</v>
      </c>
      <c r="V3324" t="s">
        <v>933</v>
      </c>
      <c r="W3324" t="s">
        <v>659</v>
      </c>
      <c r="X3324" t="s">
        <v>659</v>
      </c>
      <c r="Y3324">
        <v>11800</v>
      </c>
      <c r="AB3324">
        <v>0</v>
      </c>
      <c r="AC3324">
        <v>0</v>
      </c>
      <c r="AD3324">
        <v>3</v>
      </c>
      <c r="AE3324">
        <v>2350</v>
      </c>
      <c r="AF3324">
        <v>1.75</v>
      </c>
      <c r="AQ3324">
        <v>1</v>
      </c>
      <c r="AR3324">
        <f t="shared" si="51"/>
        <v>0</v>
      </c>
      <c r="AS3324">
        <v>1</v>
      </c>
      <c r="AT3324" t="s">
        <v>134</v>
      </c>
      <c r="AU3324">
        <v>43</v>
      </c>
    </row>
    <row r="3325" spans="1:47">
      <c r="A3325" t="s">
        <v>248</v>
      </c>
      <c r="C3325">
        <v>310</v>
      </c>
      <c r="E3325">
        <v>0</v>
      </c>
      <c r="J3325">
        <v>8.1999999999999998E-4</v>
      </c>
      <c r="K3325">
        <v>0</v>
      </c>
      <c r="L3325">
        <v>0</v>
      </c>
      <c r="M3325">
        <v>0</v>
      </c>
      <c r="N3325">
        <v>0</v>
      </c>
      <c r="P3325">
        <v>0</v>
      </c>
      <c r="Q3325">
        <v>0</v>
      </c>
      <c r="R3325">
        <v>0</v>
      </c>
      <c r="S3325" t="s">
        <v>249</v>
      </c>
      <c r="T3325">
        <v>0</v>
      </c>
      <c r="Y3325">
        <v>0</v>
      </c>
      <c r="AB3325">
        <v>0</v>
      </c>
      <c r="AC3325">
        <v>0</v>
      </c>
      <c r="AD3325">
        <v>0</v>
      </c>
      <c r="AE3325">
        <v>0</v>
      </c>
      <c r="AF3325">
        <v>0</v>
      </c>
      <c r="AQ3325">
        <v>0</v>
      </c>
      <c r="AR3325">
        <f t="shared" si="51"/>
        <v>0</v>
      </c>
      <c r="AS3325">
        <v>1</v>
      </c>
      <c r="AT3325" t="s">
        <v>133</v>
      </c>
      <c r="AU3325">
        <v>42</v>
      </c>
    </row>
    <row r="3326" spans="1:47">
      <c r="A3326" t="s">
        <v>11797</v>
      </c>
      <c r="C3326">
        <v>310</v>
      </c>
      <c r="D3326" t="s">
        <v>11798</v>
      </c>
      <c r="E3326">
        <v>101</v>
      </c>
      <c r="F3326" t="s">
        <v>11799</v>
      </c>
      <c r="G3326" t="s">
        <v>422</v>
      </c>
      <c r="H3326" t="s">
        <v>220</v>
      </c>
      <c r="I3326" t="s">
        <v>11800</v>
      </c>
      <c r="J3326">
        <v>0.45612000000000003</v>
      </c>
      <c r="K3326">
        <v>1</v>
      </c>
      <c r="L3326">
        <v>1</v>
      </c>
      <c r="M3326">
        <v>1</v>
      </c>
      <c r="N3326">
        <v>1</v>
      </c>
      <c r="O3326" t="s">
        <v>225</v>
      </c>
      <c r="P3326">
        <v>0</v>
      </c>
      <c r="Q3326">
        <v>1</v>
      </c>
      <c r="R3326">
        <v>10600</v>
      </c>
      <c r="S3326" t="s">
        <v>223</v>
      </c>
      <c r="T3326">
        <v>10600</v>
      </c>
      <c r="U3326" t="s">
        <v>11797</v>
      </c>
      <c r="V3326" t="s">
        <v>455</v>
      </c>
      <c r="W3326" t="s">
        <v>225</v>
      </c>
      <c r="X3326" t="s">
        <v>225</v>
      </c>
      <c r="Y3326">
        <v>10600</v>
      </c>
      <c r="AB3326">
        <v>1</v>
      </c>
      <c r="AC3326">
        <v>1</v>
      </c>
      <c r="AD3326">
        <v>2</v>
      </c>
      <c r="AE3326">
        <v>1122</v>
      </c>
      <c r="AF3326">
        <v>1.75</v>
      </c>
      <c r="AQ3326">
        <v>1</v>
      </c>
      <c r="AR3326">
        <f t="shared" si="51"/>
        <v>9.68</v>
      </c>
      <c r="AS3326">
        <v>1</v>
      </c>
      <c r="AT3326" t="s">
        <v>133</v>
      </c>
      <c r="AU3326">
        <v>42</v>
      </c>
    </row>
    <row r="3327" spans="1:47">
      <c r="A3327" t="s">
        <v>11801</v>
      </c>
      <c r="C3327">
        <v>310</v>
      </c>
      <c r="D3327" t="s">
        <v>11802</v>
      </c>
      <c r="E3327">
        <v>341</v>
      </c>
      <c r="F3327" t="s">
        <v>11803</v>
      </c>
      <c r="G3327" t="s">
        <v>10704</v>
      </c>
      <c r="H3327" t="s">
        <v>11728</v>
      </c>
      <c r="I3327" t="s">
        <v>11804</v>
      </c>
      <c r="J3327">
        <v>0.53863000000000005</v>
      </c>
      <c r="K3327">
        <v>0</v>
      </c>
      <c r="L3327">
        <v>0</v>
      </c>
      <c r="M3327">
        <v>1</v>
      </c>
      <c r="N3327">
        <v>1</v>
      </c>
      <c r="O3327" t="s">
        <v>659</v>
      </c>
      <c r="P3327">
        <v>0</v>
      </c>
      <c r="Q3327">
        <v>1</v>
      </c>
      <c r="R3327">
        <v>34900</v>
      </c>
      <c r="S3327" t="s">
        <v>243</v>
      </c>
      <c r="T3327">
        <v>0</v>
      </c>
      <c r="U3327" t="s">
        <v>11801</v>
      </c>
      <c r="V3327" t="s">
        <v>933</v>
      </c>
      <c r="W3327" t="s">
        <v>659</v>
      </c>
      <c r="X3327" t="s">
        <v>659</v>
      </c>
      <c r="Y3327">
        <v>34900</v>
      </c>
      <c r="AB3327">
        <v>0</v>
      </c>
      <c r="AC3327">
        <v>0</v>
      </c>
      <c r="AD3327">
        <v>0</v>
      </c>
      <c r="AE3327">
        <v>336</v>
      </c>
      <c r="AF3327">
        <v>1</v>
      </c>
      <c r="AQ3327">
        <v>4</v>
      </c>
      <c r="AR3327">
        <f t="shared" si="51"/>
        <v>0</v>
      </c>
      <c r="AS3327">
        <v>1</v>
      </c>
      <c r="AT3327" t="s">
        <v>133</v>
      </c>
      <c r="AU3327">
        <v>42</v>
      </c>
    </row>
    <row r="3328" spans="1:47">
      <c r="A3328" t="s">
        <v>11805</v>
      </c>
      <c r="C3328">
        <v>310</v>
      </c>
      <c r="D3328" t="s">
        <v>11806</v>
      </c>
      <c r="E3328">
        <v>101</v>
      </c>
      <c r="F3328" t="s">
        <v>11807</v>
      </c>
      <c r="G3328" t="s">
        <v>422</v>
      </c>
      <c r="H3328" t="s">
        <v>220</v>
      </c>
      <c r="I3328" t="s">
        <v>11808</v>
      </c>
      <c r="J3328">
        <v>0.19001000000000001</v>
      </c>
      <c r="K3328">
        <v>1</v>
      </c>
      <c r="L3328">
        <v>1</v>
      </c>
      <c r="M3328">
        <v>1</v>
      </c>
      <c r="N3328">
        <v>1</v>
      </c>
      <c r="O3328" t="s">
        <v>225</v>
      </c>
      <c r="P3328">
        <v>0</v>
      </c>
      <c r="Q3328">
        <v>1</v>
      </c>
      <c r="R3328">
        <v>3900</v>
      </c>
      <c r="S3328" t="s">
        <v>223</v>
      </c>
      <c r="T3328">
        <v>3900</v>
      </c>
      <c r="U3328" t="s">
        <v>11805</v>
      </c>
      <c r="V3328" t="s">
        <v>455</v>
      </c>
      <c r="W3328" t="s">
        <v>225</v>
      </c>
      <c r="X3328" t="s">
        <v>225</v>
      </c>
      <c r="Y3328">
        <v>3900</v>
      </c>
      <c r="AB3328">
        <v>1</v>
      </c>
      <c r="AC3328">
        <v>1</v>
      </c>
      <c r="AD3328">
        <v>3</v>
      </c>
      <c r="AE3328">
        <v>672</v>
      </c>
      <c r="AF3328">
        <v>1.5</v>
      </c>
      <c r="AQ3328">
        <v>1</v>
      </c>
      <c r="AR3328">
        <f t="shared" si="51"/>
        <v>9.68</v>
      </c>
      <c r="AS3328">
        <v>1</v>
      </c>
      <c r="AT3328" t="s">
        <v>136</v>
      </c>
      <c r="AU3328">
        <v>45</v>
      </c>
    </row>
    <row r="3329" spans="1:47">
      <c r="A3329" t="s">
        <v>11809</v>
      </c>
      <c r="C3329">
        <v>310</v>
      </c>
      <c r="D3329" t="s">
        <v>11810</v>
      </c>
      <c r="E3329">
        <v>132</v>
      </c>
      <c r="F3329" t="s">
        <v>11649</v>
      </c>
      <c r="G3329" t="s">
        <v>422</v>
      </c>
      <c r="H3329" t="s">
        <v>260</v>
      </c>
      <c r="I3329" t="s">
        <v>11811</v>
      </c>
      <c r="J3329">
        <v>5.8357200000000002</v>
      </c>
      <c r="K3329">
        <v>0</v>
      </c>
      <c r="L3329">
        <v>0</v>
      </c>
      <c r="M3329">
        <v>0</v>
      </c>
      <c r="N3329">
        <v>0</v>
      </c>
      <c r="P3329">
        <v>0</v>
      </c>
      <c r="Q3329">
        <v>0</v>
      </c>
      <c r="R3329">
        <v>0</v>
      </c>
      <c r="S3329" t="s">
        <v>223</v>
      </c>
      <c r="T3329">
        <v>0</v>
      </c>
      <c r="U3329" t="s">
        <v>11809</v>
      </c>
      <c r="V3329" t="s">
        <v>455</v>
      </c>
      <c r="W3329" t="s">
        <v>225</v>
      </c>
      <c r="Y3329">
        <v>0</v>
      </c>
      <c r="AB3329">
        <v>0</v>
      </c>
      <c r="AC3329">
        <v>0</v>
      </c>
      <c r="AD3329">
        <v>0</v>
      </c>
      <c r="AE3329">
        <v>0</v>
      </c>
      <c r="AF3329">
        <v>0</v>
      </c>
      <c r="AQ3329">
        <v>2</v>
      </c>
      <c r="AR3329">
        <f t="shared" si="51"/>
        <v>0</v>
      </c>
      <c r="AS3329">
        <v>1</v>
      </c>
      <c r="AT3329" t="s">
        <v>133</v>
      </c>
      <c r="AU3329">
        <v>42</v>
      </c>
    </row>
    <row r="3330" spans="1:47">
      <c r="A3330" t="s">
        <v>11812</v>
      </c>
      <c r="C3330">
        <v>310</v>
      </c>
      <c r="D3330" t="s">
        <v>11813</v>
      </c>
      <c r="E3330">
        <v>905</v>
      </c>
      <c r="F3330" t="s">
        <v>11814</v>
      </c>
      <c r="G3330" t="s">
        <v>11287</v>
      </c>
      <c r="H3330" t="s">
        <v>302</v>
      </c>
      <c r="I3330" t="s">
        <v>11815</v>
      </c>
      <c r="J3330">
        <v>4.6776</v>
      </c>
      <c r="K3330">
        <v>0</v>
      </c>
      <c r="L3330">
        <v>0</v>
      </c>
      <c r="M3330">
        <v>0</v>
      </c>
      <c r="N3330">
        <v>0</v>
      </c>
      <c r="P3330">
        <v>0</v>
      </c>
      <c r="Q3330">
        <v>0</v>
      </c>
      <c r="R3330">
        <v>0</v>
      </c>
      <c r="S3330" t="s">
        <v>223</v>
      </c>
      <c r="T3330">
        <v>0</v>
      </c>
      <c r="U3330" t="s">
        <v>11812</v>
      </c>
      <c r="V3330" t="s">
        <v>455</v>
      </c>
      <c r="W3330" t="s">
        <v>225</v>
      </c>
      <c r="Y3330">
        <v>0</v>
      </c>
      <c r="Z3330" t="s">
        <v>297</v>
      </c>
      <c r="AA3330" t="s">
        <v>223</v>
      </c>
      <c r="AB3330">
        <v>0</v>
      </c>
      <c r="AC3330">
        <v>0</v>
      </c>
      <c r="AD3330">
        <v>0</v>
      </c>
      <c r="AE3330">
        <v>0</v>
      </c>
      <c r="AF3330">
        <v>0</v>
      </c>
      <c r="AQ3330">
        <v>2</v>
      </c>
      <c r="AR3330">
        <f t="shared" ref="AR3330:AR3393" si="52">AB3330*9.68*VLOOKUP(AU3330,atten,10,FALSE)</f>
        <v>0</v>
      </c>
      <c r="AS3330">
        <v>1</v>
      </c>
      <c r="AT3330" t="s">
        <v>133</v>
      </c>
      <c r="AU3330">
        <v>42</v>
      </c>
    </row>
    <row r="3331" spans="1:47">
      <c r="A3331" t="s">
        <v>11816</v>
      </c>
      <c r="C3331">
        <v>310</v>
      </c>
      <c r="D3331" t="s">
        <v>11817</v>
      </c>
      <c r="E3331">
        <v>132</v>
      </c>
      <c r="F3331" t="s">
        <v>11818</v>
      </c>
      <c r="G3331" t="s">
        <v>422</v>
      </c>
      <c r="H3331" t="s">
        <v>260</v>
      </c>
      <c r="I3331" t="s">
        <v>11819</v>
      </c>
      <c r="J3331">
        <v>0.28062999999999999</v>
      </c>
      <c r="K3331">
        <v>0</v>
      </c>
      <c r="L3331">
        <v>0</v>
      </c>
      <c r="M3331">
        <v>0</v>
      </c>
      <c r="N3331">
        <v>0</v>
      </c>
      <c r="P3331">
        <v>0</v>
      </c>
      <c r="Q3331">
        <v>0</v>
      </c>
      <c r="R3331">
        <v>0</v>
      </c>
      <c r="S3331" t="s">
        <v>223</v>
      </c>
      <c r="T3331">
        <v>0</v>
      </c>
      <c r="U3331" t="s">
        <v>11816</v>
      </c>
      <c r="V3331" t="s">
        <v>455</v>
      </c>
      <c r="W3331" t="s">
        <v>225</v>
      </c>
      <c r="Y3331">
        <v>0</v>
      </c>
      <c r="AB3331">
        <v>0</v>
      </c>
      <c r="AC3331">
        <v>0</v>
      </c>
      <c r="AD3331">
        <v>0</v>
      </c>
      <c r="AE3331">
        <v>0</v>
      </c>
      <c r="AF3331">
        <v>0</v>
      </c>
      <c r="AQ3331">
        <v>1</v>
      </c>
      <c r="AR3331">
        <f t="shared" si="52"/>
        <v>0</v>
      </c>
      <c r="AS3331">
        <v>1</v>
      </c>
      <c r="AT3331" t="s">
        <v>133</v>
      </c>
      <c r="AU3331">
        <v>42</v>
      </c>
    </row>
    <row r="3332" spans="1:47">
      <c r="A3332" t="s">
        <v>11820</v>
      </c>
      <c r="C3332">
        <v>310</v>
      </c>
      <c r="D3332" t="s">
        <v>11821</v>
      </c>
      <c r="E3332">
        <v>101</v>
      </c>
      <c r="F3332" t="s">
        <v>11822</v>
      </c>
      <c r="G3332" t="s">
        <v>422</v>
      </c>
      <c r="H3332" t="s">
        <v>220</v>
      </c>
      <c r="I3332" t="s">
        <v>11823</v>
      </c>
      <c r="J3332">
        <v>9.9640000000000006E-2</v>
      </c>
      <c r="K3332">
        <v>0</v>
      </c>
      <c r="L3332">
        <v>0</v>
      </c>
      <c r="M3332">
        <v>0</v>
      </c>
      <c r="N3332">
        <v>0</v>
      </c>
      <c r="P3332">
        <v>1</v>
      </c>
      <c r="Q3332">
        <v>1</v>
      </c>
      <c r="R3332">
        <v>12500</v>
      </c>
      <c r="S3332" t="s">
        <v>223</v>
      </c>
      <c r="T3332">
        <v>0</v>
      </c>
      <c r="U3332" t="s">
        <v>11820</v>
      </c>
      <c r="V3332" t="s">
        <v>927</v>
      </c>
      <c r="W3332" t="s">
        <v>659</v>
      </c>
      <c r="Y3332">
        <v>12500</v>
      </c>
      <c r="AB3332">
        <v>0</v>
      </c>
      <c r="AC3332">
        <v>0</v>
      </c>
      <c r="AD3332">
        <v>3</v>
      </c>
      <c r="AE3332">
        <v>1284</v>
      </c>
      <c r="AF3332">
        <v>1.5</v>
      </c>
      <c r="AQ3332">
        <v>1</v>
      </c>
      <c r="AR3332">
        <f t="shared" si="52"/>
        <v>0</v>
      </c>
      <c r="AS3332">
        <v>1</v>
      </c>
      <c r="AT3332" t="s">
        <v>133</v>
      </c>
      <c r="AU3332">
        <v>42</v>
      </c>
    </row>
    <row r="3333" spans="1:47">
      <c r="A3333" t="s">
        <v>11824</v>
      </c>
      <c r="C3333">
        <v>310</v>
      </c>
      <c r="D3333" t="s">
        <v>11825</v>
      </c>
      <c r="E3333">
        <v>101</v>
      </c>
      <c r="F3333" t="s">
        <v>11826</v>
      </c>
      <c r="G3333" t="s">
        <v>422</v>
      </c>
      <c r="H3333" t="s">
        <v>220</v>
      </c>
      <c r="I3333" t="s">
        <v>11827</v>
      </c>
      <c r="J3333">
        <v>0.26101999999999997</v>
      </c>
      <c r="K3333">
        <v>0</v>
      </c>
      <c r="L3333">
        <v>0</v>
      </c>
      <c r="M3333">
        <v>1</v>
      </c>
      <c r="N3333">
        <v>1</v>
      </c>
      <c r="O3333" t="s">
        <v>659</v>
      </c>
      <c r="P3333">
        <v>1</v>
      </c>
      <c r="Q3333">
        <v>1</v>
      </c>
      <c r="R3333">
        <v>16500</v>
      </c>
      <c r="S3333" t="s">
        <v>223</v>
      </c>
      <c r="T3333">
        <v>0</v>
      </c>
      <c r="U3333" t="s">
        <v>11824</v>
      </c>
      <c r="V3333" t="s">
        <v>933</v>
      </c>
      <c r="W3333" t="s">
        <v>659</v>
      </c>
      <c r="X3333" t="s">
        <v>659</v>
      </c>
      <c r="Y3333">
        <v>16500</v>
      </c>
      <c r="AB3333">
        <v>0</v>
      </c>
      <c r="AC3333">
        <v>0</v>
      </c>
      <c r="AD3333">
        <v>4</v>
      </c>
      <c r="AE3333">
        <v>1625</v>
      </c>
      <c r="AF3333">
        <v>1.5</v>
      </c>
      <c r="AQ3333">
        <v>1</v>
      </c>
      <c r="AR3333">
        <f t="shared" si="52"/>
        <v>0</v>
      </c>
      <c r="AS3333">
        <v>1</v>
      </c>
      <c r="AT3333" t="s">
        <v>134</v>
      </c>
      <c r="AU3333">
        <v>43</v>
      </c>
    </row>
    <row r="3334" spans="1:47">
      <c r="A3334" t="s">
        <v>11828</v>
      </c>
      <c r="B3334" t="s">
        <v>293</v>
      </c>
      <c r="C3334">
        <v>310</v>
      </c>
      <c r="D3334" t="s">
        <v>11829</v>
      </c>
      <c r="E3334">
        <v>0</v>
      </c>
      <c r="J3334">
        <v>0.22678999999999999</v>
      </c>
      <c r="K3334">
        <v>0</v>
      </c>
      <c r="L3334">
        <v>0</v>
      </c>
      <c r="M3334">
        <v>0</v>
      </c>
      <c r="N3334">
        <v>0</v>
      </c>
      <c r="P3334">
        <v>0</v>
      </c>
      <c r="Q3334">
        <v>0</v>
      </c>
      <c r="R3334">
        <v>0</v>
      </c>
      <c r="S3334" t="s">
        <v>296</v>
      </c>
      <c r="T3334">
        <v>0</v>
      </c>
      <c r="Y3334">
        <v>0</v>
      </c>
      <c r="AB3334">
        <v>0</v>
      </c>
      <c r="AC3334">
        <v>0</v>
      </c>
      <c r="AD3334">
        <v>0</v>
      </c>
      <c r="AE3334">
        <v>0</v>
      </c>
      <c r="AF3334">
        <v>0</v>
      </c>
      <c r="AG3334" t="s">
        <v>845</v>
      </c>
      <c r="AQ3334">
        <v>1</v>
      </c>
      <c r="AR3334">
        <f t="shared" si="52"/>
        <v>0</v>
      </c>
      <c r="AS3334">
        <v>1</v>
      </c>
      <c r="AT3334" t="s">
        <v>136</v>
      </c>
      <c r="AU3334">
        <v>45</v>
      </c>
    </row>
    <row r="3335" spans="1:47">
      <c r="A3335" t="s">
        <v>11830</v>
      </c>
      <c r="C3335">
        <v>310</v>
      </c>
      <c r="D3335" t="s">
        <v>11831</v>
      </c>
      <c r="E3335">
        <v>101</v>
      </c>
      <c r="F3335" t="s">
        <v>11832</v>
      </c>
      <c r="G3335" t="s">
        <v>422</v>
      </c>
      <c r="H3335" t="s">
        <v>220</v>
      </c>
      <c r="I3335" t="s">
        <v>11833</v>
      </c>
      <c r="J3335">
        <v>0.13145999999999999</v>
      </c>
      <c r="K3335">
        <v>1</v>
      </c>
      <c r="L3335">
        <v>1</v>
      </c>
      <c r="M3335">
        <v>1</v>
      </c>
      <c r="N3335">
        <v>1</v>
      </c>
      <c r="O3335" t="s">
        <v>225</v>
      </c>
      <c r="P3335">
        <v>0</v>
      </c>
      <c r="Q3335">
        <v>1</v>
      </c>
      <c r="R3335">
        <v>6600</v>
      </c>
      <c r="S3335" t="s">
        <v>223</v>
      </c>
      <c r="T3335">
        <v>6600</v>
      </c>
      <c r="U3335" t="s">
        <v>11830</v>
      </c>
      <c r="V3335" t="s">
        <v>455</v>
      </c>
      <c r="W3335" t="s">
        <v>225</v>
      </c>
      <c r="X3335" t="s">
        <v>225</v>
      </c>
      <c r="Y3335">
        <v>6600</v>
      </c>
      <c r="AB3335">
        <v>1</v>
      </c>
      <c r="AC3335">
        <v>1</v>
      </c>
      <c r="AD3335">
        <v>2</v>
      </c>
      <c r="AE3335">
        <v>1012</v>
      </c>
      <c r="AF3335">
        <v>1</v>
      </c>
      <c r="AQ3335">
        <v>1</v>
      </c>
      <c r="AR3335">
        <f t="shared" si="52"/>
        <v>9.68</v>
      </c>
      <c r="AS3335">
        <v>1</v>
      </c>
      <c r="AT3335" t="s">
        <v>136</v>
      </c>
      <c r="AU3335">
        <v>45</v>
      </c>
    </row>
    <row r="3336" spans="1:47">
      <c r="A3336" t="s">
        <v>11834</v>
      </c>
      <c r="C3336">
        <v>310</v>
      </c>
      <c r="D3336" t="s">
        <v>11835</v>
      </c>
      <c r="E3336">
        <v>903</v>
      </c>
      <c r="F3336" t="s">
        <v>821</v>
      </c>
      <c r="G3336" t="s">
        <v>422</v>
      </c>
      <c r="H3336" t="s">
        <v>833</v>
      </c>
      <c r="I3336" t="s">
        <v>11836</v>
      </c>
      <c r="J3336">
        <v>2.5510000000000001E-2</v>
      </c>
      <c r="K3336">
        <v>0</v>
      </c>
      <c r="L3336">
        <v>0</v>
      </c>
      <c r="M3336">
        <v>0</v>
      </c>
      <c r="N3336">
        <v>0</v>
      </c>
      <c r="P3336">
        <v>0</v>
      </c>
      <c r="Q3336">
        <v>1</v>
      </c>
      <c r="R3336">
        <v>0</v>
      </c>
      <c r="S3336" t="s">
        <v>223</v>
      </c>
      <c r="T3336">
        <v>0</v>
      </c>
      <c r="U3336" t="s">
        <v>11834</v>
      </c>
      <c r="V3336" t="s">
        <v>455</v>
      </c>
      <c r="W3336" t="s">
        <v>225</v>
      </c>
      <c r="Y3336">
        <v>0</v>
      </c>
      <c r="AB3336">
        <v>0</v>
      </c>
      <c r="AC3336">
        <v>0</v>
      </c>
      <c r="AD3336">
        <v>0</v>
      </c>
      <c r="AE3336">
        <v>0</v>
      </c>
      <c r="AF3336">
        <v>0</v>
      </c>
      <c r="AQ3336">
        <v>1</v>
      </c>
      <c r="AR3336">
        <f t="shared" si="52"/>
        <v>0</v>
      </c>
      <c r="AS3336">
        <v>1</v>
      </c>
      <c r="AT3336" t="s">
        <v>133</v>
      </c>
      <c r="AU3336">
        <v>42</v>
      </c>
    </row>
    <row r="3337" spans="1:47">
      <c r="A3337" t="s">
        <v>11837</v>
      </c>
      <c r="C3337">
        <v>310</v>
      </c>
      <c r="D3337" t="s">
        <v>11313</v>
      </c>
      <c r="E3337">
        <v>132</v>
      </c>
      <c r="F3337" t="s">
        <v>11838</v>
      </c>
      <c r="G3337" t="s">
        <v>422</v>
      </c>
      <c r="H3337" t="s">
        <v>260</v>
      </c>
      <c r="I3337" t="s">
        <v>11839</v>
      </c>
      <c r="J3337">
        <v>0.77459999999999996</v>
      </c>
      <c r="K3337">
        <v>0</v>
      </c>
      <c r="L3337">
        <v>0</v>
      </c>
      <c r="M3337">
        <v>0</v>
      </c>
      <c r="N3337">
        <v>0</v>
      </c>
      <c r="P3337">
        <v>0</v>
      </c>
      <c r="Q3337">
        <v>0</v>
      </c>
      <c r="R3337">
        <v>0</v>
      </c>
      <c r="S3337" t="s">
        <v>223</v>
      </c>
      <c r="T3337">
        <v>0</v>
      </c>
      <c r="U3337" t="s">
        <v>11837</v>
      </c>
      <c r="Y3337">
        <v>0</v>
      </c>
      <c r="AB3337">
        <v>0</v>
      </c>
      <c r="AC3337">
        <v>0</v>
      </c>
      <c r="AD3337">
        <v>0</v>
      </c>
      <c r="AE3337">
        <v>0</v>
      </c>
      <c r="AF3337">
        <v>0</v>
      </c>
      <c r="AQ3337">
        <v>1</v>
      </c>
      <c r="AR3337">
        <f t="shared" si="52"/>
        <v>0</v>
      </c>
      <c r="AS3337">
        <v>1</v>
      </c>
      <c r="AT3337" t="s">
        <v>134</v>
      </c>
      <c r="AU3337">
        <v>43</v>
      </c>
    </row>
    <row r="3338" spans="1:47">
      <c r="A3338" t="s">
        <v>11840</v>
      </c>
      <c r="C3338">
        <v>310</v>
      </c>
      <c r="D3338" t="s">
        <v>11841</v>
      </c>
      <c r="E3338">
        <v>900</v>
      </c>
      <c r="F3338" t="s">
        <v>11842</v>
      </c>
      <c r="G3338" t="s">
        <v>10704</v>
      </c>
      <c r="H3338" t="s">
        <v>11843</v>
      </c>
      <c r="I3338" t="s">
        <v>11844</v>
      </c>
      <c r="J3338">
        <v>0.16488</v>
      </c>
      <c r="K3338">
        <v>0</v>
      </c>
      <c r="L3338">
        <v>0</v>
      </c>
      <c r="M3338">
        <v>1</v>
      </c>
      <c r="N3338">
        <v>1</v>
      </c>
      <c r="O3338" t="s">
        <v>659</v>
      </c>
      <c r="P3338">
        <v>0</v>
      </c>
      <c r="Q3338">
        <v>1</v>
      </c>
      <c r="R3338">
        <v>9900</v>
      </c>
      <c r="S3338" t="s">
        <v>223</v>
      </c>
      <c r="T3338">
        <v>0</v>
      </c>
      <c r="U3338" t="s">
        <v>11840</v>
      </c>
      <c r="V3338" t="s">
        <v>933</v>
      </c>
      <c r="W3338" t="s">
        <v>659</v>
      </c>
      <c r="X3338" t="s">
        <v>659</v>
      </c>
      <c r="Y3338">
        <v>9900</v>
      </c>
      <c r="AB3338">
        <v>0</v>
      </c>
      <c r="AC3338">
        <v>0</v>
      </c>
      <c r="AD3338">
        <v>0</v>
      </c>
      <c r="AE3338">
        <v>0</v>
      </c>
      <c r="AF3338">
        <v>0</v>
      </c>
      <c r="AQ3338">
        <v>1</v>
      </c>
      <c r="AR3338">
        <f t="shared" si="52"/>
        <v>0</v>
      </c>
      <c r="AS3338">
        <v>1</v>
      </c>
      <c r="AT3338" t="s">
        <v>133</v>
      </c>
      <c r="AU3338">
        <v>42</v>
      </c>
    </row>
    <row r="3339" spans="1:47">
      <c r="A3339" t="s">
        <v>11845</v>
      </c>
      <c r="C3339">
        <v>310</v>
      </c>
      <c r="D3339" t="s">
        <v>11846</v>
      </c>
      <c r="E3339">
        <v>341</v>
      </c>
      <c r="F3339" t="s">
        <v>11803</v>
      </c>
      <c r="G3339" t="s">
        <v>10704</v>
      </c>
      <c r="H3339" t="s">
        <v>11728</v>
      </c>
      <c r="I3339" t="s">
        <v>11847</v>
      </c>
      <c r="J3339">
        <v>0.24964</v>
      </c>
      <c r="K3339">
        <v>0</v>
      </c>
      <c r="L3339">
        <v>0</v>
      </c>
      <c r="M3339">
        <v>1</v>
      </c>
      <c r="N3339">
        <v>1</v>
      </c>
      <c r="O3339" t="s">
        <v>659</v>
      </c>
      <c r="P3339">
        <v>1</v>
      </c>
      <c r="Q3339">
        <v>1</v>
      </c>
      <c r="R3339">
        <v>4100</v>
      </c>
      <c r="S3339" t="s">
        <v>223</v>
      </c>
      <c r="T3339">
        <v>0</v>
      </c>
      <c r="U3339" t="s">
        <v>11845</v>
      </c>
      <c r="V3339" t="s">
        <v>933</v>
      </c>
      <c r="W3339" t="s">
        <v>659</v>
      </c>
      <c r="X3339" t="s">
        <v>659</v>
      </c>
      <c r="Y3339">
        <v>4100</v>
      </c>
      <c r="AB3339">
        <v>0</v>
      </c>
      <c r="AC3339">
        <v>0</v>
      </c>
      <c r="AD3339">
        <v>0</v>
      </c>
      <c r="AE3339">
        <v>5312</v>
      </c>
      <c r="AF3339">
        <v>2</v>
      </c>
      <c r="AQ3339">
        <v>2</v>
      </c>
      <c r="AR3339">
        <f t="shared" si="52"/>
        <v>0</v>
      </c>
      <c r="AS3339">
        <v>1</v>
      </c>
      <c r="AT3339" t="s">
        <v>133</v>
      </c>
      <c r="AU3339">
        <v>42</v>
      </c>
    </row>
    <row r="3340" spans="1:47">
      <c r="A3340" t="s">
        <v>11848</v>
      </c>
      <c r="C3340">
        <v>310</v>
      </c>
      <c r="D3340" t="s">
        <v>11849</v>
      </c>
      <c r="E3340">
        <v>101</v>
      </c>
      <c r="F3340" t="s">
        <v>11850</v>
      </c>
      <c r="G3340" t="s">
        <v>422</v>
      </c>
      <c r="H3340" t="s">
        <v>220</v>
      </c>
      <c r="I3340" t="s">
        <v>11851</v>
      </c>
      <c r="J3340">
        <v>0.23623</v>
      </c>
      <c r="K3340">
        <v>1</v>
      </c>
      <c r="L3340">
        <v>1</v>
      </c>
      <c r="M3340">
        <v>1</v>
      </c>
      <c r="N3340">
        <v>1</v>
      </c>
      <c r="O3340" t="s">
        <v>225</v>
      </c>
      <c r="P3340">
        <v>0</v>
      </c>
      <c r="Q3340">
        <v>1</v>
      </c>
      <c r="R3340">
        <v>3600</v>
      </c>
      <c r="S3340" t="s">
        <v>223</v>
      </c>
      <c r="T3340">
        <v>3600</v>
      </c>
      <c r="U3340" t="s">
        <v>11848</v>
      </c>
      <c r="V3340" t="s">
        <v>455</v>
      </c>
      <c r="W3340" t="s">
        <v>225</v>
      </c>
      <c r="X3340" t="s">
        <v>225</v>
      </c>
      <c r="Y3340">
        <v>3600</v>
      </c>
      <c r="AB3340">
        <v>1</v>
      </c>
      <c r="AC3340">
        <v>1</v>
      </c>
      <c r="AD3340">
        <v>2</v>
      </c>
      <c r="AE3340">
        <v>864</v>
      </c>
      <c r="AF3340">
        <v>1</v>
      </c>
      <c r="AQ3340">
        <v>1</v>
      </c>
      <c r="AR3340">
        <f t="shared" si="52"/>
        <v>9.68</v>
      </c>
      <c r="AS3340">
        <v>1</v>
      </c>
      <c r="AT3340" t="s">
        <v>136</v>
      </c>
      <c r="AU3340">
        <v>45</v>
      </c>
    </row>
    <row r="3341" spans="1:47">
      <c r="A3341" t="s">
        <v>11852</v>
      </c>
      <c r="C3341">
        <v>310</v>
      </c>
      <c r="D3341" t="s">
        <v>11853</v>
      </c>
      <c r="E3341">
        <v>101</v>
      </c>
      <c r="F3341" t="s">
        <v>11854</v>
      </c>
      <c r="G3341" t="s">
        <v>422</v>
      </c>
      <c r="H3341" t="s">
        <v>220</v>
      </c>
      <c r="I3341" t="s">
        <v>11855</v>
      </c>
      <c r="J3341">
        <v>0.33450999999999997</v>
      </c>
      <c r="K3341">
        <v>0</v>
      </c>
      <c r="L3341">
        <v>0</v>
      </c>
      <c r="M3341">
        <v>1</v>
      </c>
      <c r="N3341">
        <v>1</v>
      </c>
      <c r="O3341" t="s">
        <v>659</v>
      </c>
      <c r="P3341">
        <v>1</v>
      </c>
      <c r="Q3341">
        <v>1</v>
      </c>
      <c r="R3341">
        <v>10400</v>
      </c>
      <c r="S3341" t="s">
        <v>243</v>
      </c>
      <c r="T3341">
        <v>0</v>
      </c>
      <c r="U3341" t="s">
        <v>11852</v>
      </c>
      <c r="V3341" t="s">
        <v>933</v>
      </c>
      <c r="W3341" t="s">
        <v>659</v>
      </c>
      <c r="X3341" t="s">
        <v>659</v>
      </c>
      <c r="Y3341">
        <v>10400</v>
      </c>
      <c r="AB3341">
        <v>0</v>
      </c>
      <c r="AC3341">
        <v>0</v>
      </c>
      <c r="AD3341">
        <v>5</v>
      </c>
      <c r="AE3341">
        <v>2708</v>
      </c>
      <c r="AF3341">
        <v>2.5</v>
      </c>
      <c r="AQ3341">
        <v>2</v>
      </c>
      <c r="AR3341">
        <f t="shared" si="52"/>
        <v>0</v>
      </c>
      <c r="AS3341">
        <v>1</v>
      </c>
      <c r="AT3341" t="s">
        <v>134</v>
      </c>
      <c r="AU3341">
        <v>43</v>
      </c>
    </row>
    <row r="3342" spans="1:47">
      <c r="A3342" t="s">
        <v>11856</v>
      </c>
      <c r="C3342">
        <v>310</v>
      </c>
      <c r="D3342" t="s">
        <v>11857</v>
      </c>
      <c r="E3342">
        <v>101</v>
      </c>
      <c r="F3342" t="s">
        <v>11838</v>
      </c>
      <c r="G3342" t="s">
        <v>422</v>
      </c>
      <c r="H3342" t="s">
        <v>220</v>
      </c>
      <c r="I3342" t="s">
        <v>11858</v>
      </c>
      <c r="J3342">
        <v>1.27474</v>
      </c>
      <c r="K3342">
        <v>0</v>
      </c>
      <c r="L3342">
        <v>0</v>
      </c>
      <c r="M3342">
        <v>1</v>
      </c>
      <c r="N3342">
        <v>1</v>
      </c>
      <c r="O3342" t="s">
        <v>659</v>
      </c>
      <c r="P3342">
        <v>1</v>
      </c>
      <c r="Q3342">
        <v>1</v>
      </c>
      <c r="R3342">
        <v>13200</v>
      </c>
      <c r="S3342" t="s">
        <v>223</v>
      </c>
      <c r="T3342">
        <v>0</v>
      </c>
      <c r="U3342" t="s">
        <v>11856</v>
      </c>
      <c r="V3342" t="s">
        <v>927</v>
      </c>
      <c r="W3342" t="s">
        <v>659</v>
      </c>
      <c r="X3342" t="s">
        <v>659</v>
      </c>
      <c r="Y3342">
        <v>13200</v>
      </c>
      <c r="AB3342">
        <v>0</v>
      </c>
      <c r="AC3342">
        <v>0</v>
      </c>
      <c r="AD3342">
        <v>4</v>
      </c>
      <c r="AE3342">
        <v>1663</v>
      </c>
      <c r="AF3342">
        <v>2</v>
      </c>
      <c r="AQ3342">
        <v>1</v>
      </c>
      <c r="AR3342">
        <f t="shared" si="52"/>
        <v>0</v>
      </c>
      <c r="AS3342">
        <v>1</v>
      </c>
      <c r="AT3342" t="s">
        <v>134</v>
      </c>
      <c r="AU3342">
        <v>43</v>
      </c>
    </row>
    <row r="3343" spans="1:47">
      <c r="A3343" t="s">
        <v>11859</v>
      </c>
      <c r="C3343">
        <v>310</v>
      </c>
      <c r="D3343" t="s">
        <v>10685</v>
      </c>
      <c r="E3343">
        <v>903</v>
      </c>
      <c r="F3343" t="s">
        <v>821</v>
      </c>
      <c r="G3343" t="s">
        <v>10704</v>
      </c>
      <c r="H3343" t="s">
        <v>833</v>
      </c>
      <c r="I3343" t="s">
        <v>11860</v>
      </c>
      <c r="J3343">
        <v>3.13896</v>
      </c>
      <c r="K3343">
        <v>0</v>
      </c>
      <c r="L3343">
        <v>0</v>
      </c>
      <c r="M3343">
        <v>1</v>
      </c>
      <c r="N3343">
        <v>1</v>
      </c>
      <c r="O3343" t="s">
        <v>659</v>
      </c>
      <c r="P3343">
        <v>1</v>
      </c>
      <c r="Q3343">
        <v>2</v>
      </c>
      <c r="R3343">
        <v>1800</v>
      </c>
      <c r="S3343" t="s">
        <v>223</v>
      </c>
      <c r="T3343">
        <v>0</v>
      </c>
      <c r="U3343" t="s">
        <v>11859</v>
      </c>
      <c r="V3343" t="s">
        <v>933</v>
      </c>
      <c r="W3343" t="s">
        <v>659</v>
      </c>
      <c r="X3343" t="s">
        <v>659</v>
      </c>
      <c r="Y3343">
        <v>900</v>
      </c>
      <c r="AB3343">
        <v>0</v>
      </c>
      <c r="AC3343">
        <v>0</v>
      </c>
      <c r="AD3343">
        <v>0</v>
      </c>
      <c r="AE3343">
        <v>0</v>
      </c>
      <c r="AF3343">
        <v>0</v>
      </c>
      <c r="AQ3343">
        <v>1</v>
      </c>
      <c r="AR3343">
        <f t="shared" si="52"/>
        <v>0</v>
      </c>
      <c r="AS3343">
        <v>1</v>
      </c>
      <c r="AT3343" t="s">
        <v>133</v>
      </c>
      <c r="AU3343">
        <v>42</v>
      </c>
    </row>
    <row r="3344" spans="1:47">
      <c r="A3344" t="s">
        <v>11861</v>
      </c>
      <c r="C3344">
        <v>310</v>
      </c>
      <c r="D3344" t="s">
        <v>11862</v>
      </c>
      <c r="E3344">
        <v>101</v>
      </c>
      <c r="F3344" t="s">
        <v>11863</v>
      </c>
      <c r="G3344" t="s">
        <v>422</v>
      </c>
      <c r="H3344" t="s">
        <v>220</v>
      </c>
      <c r="I3344" t="s">
        <v>11864</v>
      </c>
      <c r="J3344">
        <v>0.63280000000000003</v>
      </c>
      <c r="K3344">
        <v>1</v>
      </c>
      <c r="L3344">
        <v>1</v>
      </c>
      <c r="M3344">
        <v>1</v>
      </c>
      <c r="N3344">
        <v>1</v>
      </c>
      <c r="O3344" t="s">
        <v>225</v>
      </c>
      <c r="P3344">
        <v>0</v>
      </c>
      <c r="Q3344">
        <v>1</v>
      </c>
      <c r="R3344">
        <v>4200</v>
      </c>
      <c r="S3344" t="s">
        <v>223</v>
      </c>
      <c r="T3344">
        <v>4200</v>
      </c>
      <c r="U3344" t="s">
        <v>11861</v>
      </c>
      <c r="V3344" t="s">
        <v>455</v>
      </c>
      <c r="W3344" t="s">
        <v>225</v>
      </c>
      <c r="X3344" t="s">
        <v>225</v>
      </c>
      <c r="Y3344">
        <v>4200</v>
      </c>
      <c r="AB3344">
        <v>1</v>
      </c>
      <c r="AC3344">
        <v>1</v>
      </c>
      <c r="AD3344">
        <v>4</v>
      </c>
      <c r="AE3344">
        <v>994</v>
      </c>
      <c r="AF3344">
        <v>1</v>
      </c>
      <c r="AQ3344">
        <v>3</v>
      </c>
      <c r="AR3344">
        <f t="shared" si="52"/>
        <v>9.68</v>
      </c>
      <c r="AS3344">
        <v>1</v>
      </c>
      <c r="AT3344" t="s">
        <v>136</v>
      </c>
      <c r="AU3344">
        <v>45</v>
      </c>
    </row>
    <row r="3345" spans="1:47">
      <c r="A3345" t="s">
        <v>11865</v>
      </c>
      <c r="C3345">
        <v>310</v>
      </c>
      <c r="D3345" t="s">
        <v>11866</v>
      </c>
      <c r="E3345">
        <v>101</v>
      </c>
      <c r="F3345" t="s">
        <v>11867</v>
      </c>
      <c r="G3345" t="s">
        <v>422</v>
      </c>
      <c r="H3345" t="s">
        <v>220</v>
      </c>
      <c r="I3345" t="s">
        <v>11868</v>
      </c>
      <c r="J3345">
        <v>1.0617700000000001</v>
      </c>
      <c r="K3345">
        <v>1</v>
      </c>
      <c r="L3345">
        <v>1</v>
      </c>
      <c r="M3345">
        <v>1</v>
      </c>
      <c r="N3345">
        <v>1</v>
      </c>
      <c r="O3345" t="s">
        <v>225</v>
      </c>
      <c r="P3345">
        <v>0</v>
      </c>
      <c r="Q3345">
        <v>1</v>
      </c>
      <c r="R3345">
        <v>6600</v>
      </c>
      <c r="S3345" t="s">
        <v>223</v>
      </c>
      <c r="T3345">
        <v>6600</v>
      </c>
      <c r="U3345" t="s">
        <v>11865</v>
      </c>
      <c r="V3345" t="s">
        <v>413</v>
      </c>
      <c r="W3345" t="s">
        <v>225</v>
      </c>
      <c r="X3345" t="s">
        <v>225</v>
      </c>
      <c r="Y3345">
        <v>6600</v>
      </c>
      <c r="AB3345">
        <v>1</v>
      </c>
      <c r="AC3345">
        <v>1</v>
      </c>
      <c r="AD3345">
        <v>3</v>
      </c>
      <c r="AE3345">
        <v>912</v>
      </c>
      <c r="AF3345">
        <v>1</v>
      </c>
      <c r="AQ3345">
        <v>2</v>
      </c>
      <c r="AR3345">
        <f t="shared" si="52"/>
        <v>9.68</v>
      </c>
      <c r="AS3345">
        <v>1</v>
      </c>
      <c r="AT3345" t="s">
        <v>133</v>
      </c>
      <c r="AU3345">
        <v>42</v>
      </c>
    </row>
    <row r="3346" spans="1:47">
      <c r="A3346" t="s">
        <v>11869</v>
      </c>
      <c r="C3346">
        <v>310</v>
      </c>
      <c r="D3346" t="s">
        <v>11870</v>
      </c>
      <c r="E3346">
        <v>340</v>
      </c>
      <c r="F3346" t="s">
        <v>11871</v>
      </c>
      <c r="G3346" t="s">
        <v>10704</v>
      </c>
      <c r="H3346" t="s">
        <v>2199</v>
      </c>
      <c r="I3346" t="s">
        <v>11872</v>
      </c>
      <c r="J3346">
        <v>0.72284999999999999</v>
      </c>
      <c r="K3346">
        <v>0</v>
      </c>
      <c r="L3346">
        <v>0</v>
      </c>
      <c r="M3346">
        <v>1</v>
      </c>
      <c r="N3346">
        <v>1</v>
      </c>
      <c r="O3346" t="s">
        <v>659</v>
      </c>
      <c r="P3346">
        <v>1</v>
      </c>
      <c r="Q3346">
        <v>1</v>
      </c>
      <c r="R3346">
        <v>9300</v>
      </c>
      <c r="S3346" t="s">
        <v>223</v>
      </c>
      <c r="T3346">
        <v>0</v>
      </c>
      <c r="U3346" t="s">
        <v>11869</v>
      </c>
      <c r="V3346" t="s">
        <v>933</v>
      </c>
      <c r="W3346" t="s">
        <v>659</v>
      </c>
      <c r="X3346" t="s">
        <v>659</v>
      </c>
      <c r="Y3346">
        <v>9300</v>
      </c>
      <c r="AB3346">
        <v>0</v>
      </c>
      <c r="AC3346">
        <v>0</v>
      </c>
      <c r="AD3346">
        <v>0</v>
      </c>
      <c r="AE3346">
        <v>5114</v>
      </c>
      <c r="AF3346">
        <v>2</v>
      </c>
      <c r="AQ3346">
        <v>1</v>
      </c>
      <c r="AR3346">
        <f t="shared" si="52"/>
        <v>0</v>
      </c>
      <c r="AS3346">
        <v>1</v>
      </c>
      <c r="AT3346" t="s">
        <v>133</v>
      </c>
      <c r="AU3346">
        <v>42</v>
      </c>
    </row>
    <row r="3347" spans="1:47">
      <c r="A3347" t="s">
        <v>11873</v>
      </c>
      <c r="C3347">
        <v>310</v>
      </c>
      <c r="D3347" t="s">
        <v>11874</v>
      </c>
      <c r="E3347">
        <v>903</v>
      </c>
      <c r="F3347" t="s">
        <v>821</v>
      </c>
      <c r="G3347" t="s">
        <v>422</v>
      </c>
      <c r="H3347" t="s">
        <v>833</v>
      </c>
      <c r="I3347" t="s">
        <v>11875</v>
      </c>
      <c r="J3347">
        <v>0.43028</v>
      </c>
      <c r="K3347">
        <v>0</v>
      </c>
      <c r="L3347">
        <v>0</v>
      </c>
      <c r="M3347">
        <v>0</v>
      </c>
      <c r="N3347">
        <v>0</v>
      </c>
      <c r="P3347">
        <v>0</v>
      </c>
      <c r="Q3347">
        <v>0</v>
      </c>
      <c r="R3347">
        <v>0</v>
      </c>
      <c r="S3347" t="s">
        <v>223</v>
      </c>
      <c r="T3347">
        <v>0</v>
      </c>
      <c r="U3347" t="s">
        <v>11873</v>
      </c>
      <c r="Y3347">
        <v>0</v>
      </c>
      <c r="AB3347">
        <v>0</v>
      </c>
      <c r="AC3347">
        <v>0</v>
      </c>
      <c r="AD3347">
        <v>0</v>
      </c>
      <c r="AE3347">
        <v>0</v>
      </c>
      <c r="AF3347">
        <v>0</v>
      </c>
      <c r="AQ3347">
        <v>1</v>
      </c>
      <c r="AR3347">
        <f t="shared" si="52"/>
        <v>0</v>
      </c>
      <c r="AS3347">
        <v>1</v>
      </c>
      <c r="AT3347" t="s">
        <v>134</v>
      </c>
      <c r="AU3347">
        <v>43</v>
      </c>
    </row>
    <row r="3348" spans="1:47">
      <c r="A3348" t="s">
        <v>11876</v>
      </c>
      <c r="C3348">
        <v>310</v>
      </c>
      <c r="D3348" t="s">
        <v>11877</v>
      </c>
      <c r="E3348">
        <v>105</v>
      </c>
      <c r="F3348" t="s">
        <v>11878</v>
      </c>
      <c r="G3348" t="s">
        <v>422</v>
      </c>
      <c r="H3348" t="s">
        <v>10378</v>
      </c>
      <c r="I3348" t="s">
        <v>11879</v>
      </c>
      <c r="J3348">
        <v>0.35826000000000002</v>
      </c>
      <c r="K3348">
        <v>0</v>
      </c>
      <c r="L3348">
        <v>0</v>
      </c>
      <c r="M3348">
        <v>1</v>
      </c>
      <c r="N3348">
        <v>1</v>
      </c>
      <c r="O3348" t="s">
        <v>659</v>
      </c>
      <c r="P3348">
        <v>1</v>
      </c>
      <c r="Q3348">
        <v>1</v>
      </c>
      <c r="R3348">
        <v>19800</v>
      </c>
      <c r="S3348" t="s">
        <v>223</v>
      </c>
      <c r="T3348">
        <v>0</v>
      </c>
      <c r="U3348" t="s">
        <v>11876</v>
      </c>
      <c r="V3348" t="s">
        <v>933</v>
      </c>
      <c r="W3348" t="s">
        <v>659</v>
      </c>
      <c r="X3348" t="s">
        <v>659</v>
      </c>
      <c r="Y3348">
        <v>19800</v>
      </c>
      <c r="AB3348">
        <v>0</v>
      </c>
      <c r="AC3348">
        <v>0</v>
      </c>
      <c r="AD3348">
        <v>7</v>
      </c>
      <c r="AE3348">
        <v>4417</v>
      </c>
      <c r="AF3348">
        <v>2</v>
      </c>
      <c r="AQ3348">
        <v>1</v>
      </c>
      <c r="AR3348">
        <f t="shared" si="52"/>
        <v>0</v>
      </c>
      <c r="AS3348">
        <v>1</v>
      </c>
      <c r="AT3348" t="s">
        <v>134</v>
      </c>
      <c r="AU3348">
        <v>43</v>
      </c>
    </row>
    <row r="3349" spans="1:47">
      <c r="A3349" t="s">
        <v>11880</v>
      </c>
      <c r="C3349">
        <v>310</v>
      </c>
      <c r="D3349" t="s">
        <v>11881</v>
      </c>
      <c r="E3349">
        <v>101</v>
      </c>
      <c r="F3349" t="s">
        <v>11882</v>
      </c>
      <c r="G3349" t="s">
        <v>422</v>
      </c>
      <c r="H3349" t="s">
        <v>220</v>
      </c>
      <c r="I3349" t="s">
        <v>11883</v>
      </c>
      <c r="J3349">
        <v>0.19886999999999999</v>
      </c>
      <c r="K3349">
        <v>1</v>
      </c>
      <c r="L3349">
        <v>1</v>
      </c>
      <c r="M3349">
        <v>1</v>
      </c>
      <c r="N3349">
        <v>1</v>
      </c>
      <c r="O3349" t="s">
        <v>225</v>
      </c>
      <c r="P3349">
        <v>0</v>
      </c>
      <c r="Q3349">
        <v>1</v>
      </c>
      <c r="R3349">
        <v>3300</v>
      </c>
      <c r="S3349" t="s">
        <v>223</v>
      </c>
      <c r="T3349">
        <v>3300</v>
      </c>
      <c r="U3349" t="s">
        <v>11880</v>
      </c>
      <c r="V3349" t="s">
        <v>455</v>
      </c>
      <c r="W3349" t="s">
        <v>225</v>
      </c>
      <c r="X3349" t="s">
        <v>225</v>
      </c>
      <c r="Y3349">
        <v>3300</v>
      </c>
      <c r="AB3349">
        <v>1</v>
      </c>
      <c r="AC3349">
        <v>1</v>
      </c>
      <c r="AD3349">
        <v>3</v>
      </c>
      <c r="AE3349">
        <v>1006</v>
      </c>
      <c r="AF3349">
        <v>1</v>
      </c>
      <c r="AQ3349">
        <v>1</v>
      </c>
      <c r="AR3349">
        <f t="shared" si="52"/>
        <v>9.68</v>
      </c>
      <c r="AS3349">
        <v>1</v>
      </c>
      <c r="AT3349" t="s">
        <v>136</v>
      </c>
      <c r="AU3349">
        <v>45</v>
      </c>
    </row>
    <row r="3350" spans="1:47">
      <c r="A3350" t="s">
        <v>11884</v>
      </c>
      <c r="C3350">
        <v>310</v>
      </c>
      <c r="D3350" t="s">
        <v>11885</v>
      </c>
      <c r="E3350">
        <v>900</v>
      </c>
      <c r="F3350" t="s">
        <v>11842</v>
      </c>
      <c r="G3350" t="s">
        <v>10704</v>
      </c>
      <c r="H3350" t="s">
        <v>11886</v>
      </c>
      <c r="I3350" t="s">
        <v>11887</v>
      </c>
      <c r="J3350">
        <v>0.15645000000000001</v>
      </c>
      <c r="K3350">
        <v>0</v>
      </c>
      <c r="L3350">
        <v>0</v>
      </c>
      <c r="M3350">
        <v>1</v>
      </c>
      <c r="N3350">
        <v>1</v>
      </c>
      <c r="O3350" t="s">
        <v>659</v>
      </c>
      <c r="P3350">
        <v>1</v>
      </c>
      <c r="Q3350">
        <v>0</v>
      </c>
      <c r="R3350">
        <v>0</v>
      </c>
      <c r="S3350" t="s">
        <v>223</v>
      </c>
      <c r="T3350">
        <v>0</v>
      </c>
      <c r="U3350" t="s">
        <v>11884</v>
      </c>
      <c r="V3350" t="s">
        <v>933</v>
      </c>
      <c r="W3350" t="s">
        <v>659</v>
      </c>
      <c r="X3350" t="s">
        <v>659</v>
      </c>
      <c r="Y3350">
        <v>0</v>
      </c>
      <c r="AB3350">
        <v>0</v>
      </c>
      <c r="AC3350">
        <v>0</v>
      </c>
      <c r="AD3350">
        <v>0</v>
      </c>
      <c r="AE3350">
        <v>3480</v>
      </c>
      <c r="AF3350">
        <v>1</v>
      </c>
      <c r="AQ3350">
        <v>1</v>
      </c>
      <c r="AR3350">
        <f t="shared" si="52"/>
        <v>0</v>
      </c>
      <c r="AS3350">
        <v>1</v>
      </c>
      <c r="AT3350" t="s">
        <v>133</v>
      </c>
      <c r="AU3350">
        <v>42</v>
      </c>
    </row>
    <row r="3351" spans="1:47">
      <c r="A3351" t="s">
        <v>11888</v>
      </c>
      <c r="C3351">
        <v>310</v>
      </c>
      <c r="D3351" t="s">
        <v>11889</v>
      </c>
      <c r="E3351">
        <v>101</v>
      </c>
      <c r="F3351" t="s">
        <v>11818</v>
      </c>
      <c r="G3351" t="s">
        <v>422</v>
      </c>
      <c r="H3351" t="s">
        <v>220</v>
      </c>
      <c r="I3351" t="s">
        <v>11890</v>
      </c>
      <c r="J3351">
        <v>0.28632000000000002</v>
      </c>
      <c r="K3351">
        <v>1</v>
      </c>
      <c r="L3351">
        <v>1</v>
      </c>
      <c r="M3351">
        <v>1</v>
      </c>
      <c r="N3351">
        <v>1</v>
      </c>
      <c r="O3351" t="s">
        <v>225</v>
      </c>
      <c r="P3351">
        <v>0</v>
      </c>
      <c r="Q3351">
        <v>1</v>
      </c>
      <c r="R3351">
        <v>100</v>
      </c>
      <c r="S3351" t="s">
        <v>223</v>
      </c>
      <c r="T3351">
        <v>100</v>
      </c>
      <c r="U3351" t="s">
        <v>11888</v>
      </c>
      <c r="V3351" t="s">
        <v>455</v>
      </c>
      <c r="W3351" t="s">
        <v>225</v>
      </c>
      <c r="X3351" t="s">
        <v>225</v>
      </c>
      <c r="Y3351">
        <v>100</v>
      </c>
      <c r="AB3351">
        <v>1</v>
      </c>
      <c r="AC3351">
        <v>1</v>
      </c>
      <c r="AD3351">
        <v>3</v>
      </c>
      <c r="AE3351">
        <v>1072</v>
      </c>
      <c r="AF3351">
        <v>1.3</v>
      </c>
      <c r="AQ3351">
        <v>1</v>
      </c>
      <c r="AR3351">
        <f t="shared" si="52"/>
        <v>9.68</v>
      </c>
      <c r="AS3351">
        <v>1</v>
      </c>
      <c r="AT3351" t="s">
        <v>133</v>
      </c>
      <c r="AU3351">
        <v>42</v>
      </c>
    </row>
    <row r="3352" spans="1:47">
      <c r="A3352" t="s">
        <v>11891</v>
      </c>
      <c r="C3352">
        <v>310</v>
      </c>
      <c r="D3352" t="s">
        <v>10618</v>
      </c>
      <c r="E3352">
        <v>903</v>
      </c>
      <c r="F3352" t="s">
        <v>821</v>
      </c>
      <c r="H3352" t="s">
        <v>833</v>
      </c>
      <c r="I3352" t="s">
        <v>11892</v>
      </c>
      <c r="J3352">
        <v>2.6901700000000002</v>
      </c>
      <c r="K3352">
        <v>0</v>
      </c>
      <c r="L3352">
        <v>0</v>
      </c>
      <c r="M3352">
        <v>0</v>
      </c>
      <c r="N3352">
        <v>0</v>
      </c>
      <c r="P3352">
        <v>0</v>
      </c>
      <c r="Q3352">
        <v>0</v>
      </c>
      <c r="R3352">
        <v>0</v>
      </c>
      <c r="S3352" t="s">
        <v>223</v>
      </c>
      <c r="T3352">
        <v>0</v>
      </c>
      <c r="U3352" t="s">
        <v>11891</v>
      </c>
      <c r="Y3352">
        <v>0</v>
      </c>
      <c r="AB3352">
        <v>0</v>
      </c>
      <c r="AC3352">
        <v>0</v>
      </c>
      <c r="AD3352">
        <v>0</v>
      </c>
      <c r="AE3352">
        <v>0</v>
      </c>
      <c r="AF3352">
        <v>0</v>
      </c>
      <c r="AQ3352">
        <v>1</v>
      </c>
      <c r="AR3352">
        <f t="shared" si="52"/>
        <v>0</v>
      </c>
      <c r="AS3352">
        <v>1</v>
      </c>
      <c r="AT3352" t="s">
        <v>134</v>
      </c>
      <c r="AU3352">
        <v>43</v>
      </c>
    </row>
    <row r="3353" spans="1:47">
      <c r="A3353" t="s">
        <v>11893</v>
      </c>
      <c r="C3353">
        <v>310</v>
      </c>
      <c r="D3353" t="s">
        <v>11894</v>
      </c>
      <c r="E3353">
        <v>101</v>
      </c>
      <c r="F3353" t="s">
        <v>11895</v>
      </c>
      <c r="G3353" t="s">
        <v>422</v>
      </c>
      <c r="H3353" t="s">
        <v>220</v>
      </c>
      <c r="I3353" t="s">
        <v>11896</v>
      </c>
      <c r="J3353">
        <v>0.33986</v>
      </c>
      <c r="K3353">
        <v>1</v>
      </c>
      <c r="L3353">
        <v>1</v>
      </c>
      <c r="M3353">
        <v>1</v>
      </c>
      <c r="N3353">
        <v>1</v>
      </c>
      <c r="O3353" t="s">
        <v>225</v>
      </c>
      <c r="P3353">
        <v>0</v>
      </c>
      <c r="Q3353">
        <v>1</v>
      </c>
      <c r="R3353">
        <v>500</v>
      </c>
      <c r="S3353" t="s">
        <v>223</v>
      </c>
      <c r="T3353">
        <v>500</v>
      </c>
      <c r="U3353" t="s">
        <v>11893</v>
      </c>
      <c r="V3353" t="s">
        <v>455</v>
      </c>
      <c r="W3353" t="s">
        <v>225</v>
      </c>
      <c r="X3353" t="s">
        <v>225</v>
      </c>
      <c r="Y3353">
        <v>500</v>
      </c>
      <c r="AB3353">
        <v>1</v>
      </c>
      <c r="AC3353">
        <v>1</v>
      </c>
      <c r="AD3353">
        <v>3</v>
      </c>
      <c r="AE3353">
        <v>1076</v>
      </c>
      <c r="AF3353">
        <v>1</v>
      </c>
      <c r="AQ3353">
        <v>1</v>
      </c>
      <c r="AR3353">
        <f t="shared" si="52"/>
        <v>9.68</v>
      </c>
      <c r="AS3353">
        <v>1</v>
      </c>
      <c r="AT3353" t="s">
        <v>133</v>
      </c>
      <c r="AU3353">
        <v>42</v>
      </c>
    </row>
    <row r="3354" spans="1:47">
      <c r="A3354" t="s">
        <v>11897</v>
      </c>
      <c r="C3354">
        <v>310</v>
      </c>
      <c r="D3354" t="s">
        <v>11898</v>
      </c>
      <c r="E3354">
        <v>303</v>
      </c>
      <c r="F3354" t="s">
        <v>11803</v>
      </c>
      <c r="G3354" t="s">
        <v>10704</v>
      </c>
      <c r="H3354" t="s">
        <v>11389</v>
      </c>
      <c r="I3354" t="s">
        <v>11899</v>
      </c>
      <c r="J3354">
        <v>0.1336</v>
      </c>
      <c r="K3354">
        <v>1</v>
      </c>
      <c r="L3354">
        <v>1</v>
      </c>
      <c r="M3354">
        <v>1</v>
      </c>
      <c r="N3354">
        <v>1</v>
      </c>
      <c r="O3354" t="s">
        <v>225</v>
      </c>
      <c r="P3354">
        <v>0</v>
      </c>
      <c r="Q3354">
        <v>0</v>
      </c>
      <c r="R3354">
        <v>0</v>
      </c>
      <c r="S3354" t="s">
        <v>223</v>
      </c>
      <c r="T3354">
        <v>0</v>
      </c>
      <c r="U3354" t="s">
        <v>11897</v>
      </c>
      <c r="V3354" t="s">
        <v>933</v>
      </c>
      <c r="W3354" t="s">
        <v>659</v>
      </c>
      <c r="X3354" t="s">
        <v>225</v>
      </c>
      <c r="Y3354">
        <v>0</v>
      </c>
      <c r="AB3354">
        <v>1</v>
      </c>
      <c r="AC3354">
        <v>1</v>
      </c>
      <c r="AD3354">
        <v>0</v>
      </c>
      <c r="AE3354">
        <v>0</v>
      </c>
      <c r="AF3354">
        <v>0</v>
      </c>
      <c r="AQ3354">
        <v>1</v>
      </c>
      <c r="AR3354">
        <f t="shared" si="52"/>
        <v>9.68</v>
      </c>
      <c r="AS3354">
        <v>1</v>
      </c>
      <c r="AT3354" t="s">
        <v>133</v>
      </c>
      <c r="AU3354">
        <v>42</v>
      </c>
    </row>
    <row r="3355" spans="1:47">
      <c r="A3355" t="s">
        <v>11900</v>
      </c>
      <c r="C3355">
        <v>310</v>
      </c>
      <c r="D3355" t="s">
        <v>11901</v>
      </c>
      <c r="E3355">
        <v>101</v>
      </c>
      <c r="F3355" t="s">
        <v>11902</v>
      </c>
      <c r="G3355" t="s">
        <v>422</v>
      </c>
      <c r="H3355" t="s">
        <v>220</v>
      </c>
      <c r="I3355" t="s">
        <v>11903</v>
      </c>
      <c r="J3355">
        <v>8.516E-2</v>
      </c>
      <c r="K3355">
        <v>1</v>
      </c>
      <c r="L3355">
        <v>1</v>
      </c>
      <c r="M3355">
        <v>1</v>
      </c>
      <c r="N3355">
        <v>1</v>
      </c>
      <c r="O3355" t="s">
        <v>225</v>
      </c>
      <c r="P3355">
        <v>0</v>
      </c>
      <c r="Q3355">
        <v>1</v>
      </c>
      <c r="R3355">
        <v>2200</v>
      </c>
      <c r="S3355" t="s">
        <v>223</v>
      </c>
      <c r="T3355">
        <v>2200</v>
      </c>
      <c r="U3355" t="s">
        <v>11900</v>
      </c>
      <c r="V3355" t="s">
        <v>413</v>
      </c>
      <c r="W3355" t="s">
        <v>225</v>
      </c>
      <c r="X3355" t="s">
        <v>225</v>
      </c>
      <c r="Y3355">
        <v>2200</v>
      </c>
      <c r="AB3355">
        <v>1</v>
      </c>
      <c r="AC3355">
        <v>1</v>
      </c>
      <c r="AD3355">
        <v>2</v>
      </c>
      <c r="AE3355">
        <v>768</v>
      </c>
      <c r="AF3355">
        <v>1</v>
      </c>
      <c r="AQ3355">
        <v>1</v>
      </c>
      <c r="AR3355">
        <f t="shared" si="52"/>
        <v>9.68</v>
      </c>
      <c r="AS3355">
        <v>1</v>
      </c>
      <c r="AT3355" t="s">
        <v>136</v>
      </c>
      <c r="AU3355">
        <v>45</v>
      </c>
    </row>
    <row r="3356" spans="1:47">
      <c r="A3356" t="s">
        <v>248</v>
      </c>
      <c r="C3356">
        <v>310</v>
      </c>
      <c r="E3356">
        <v>0</v>
      </c>
      <c r="J3356">
        <v>6.8110000000000004E-2</v>
      </c>
      <c r="K3356">
        <v>0</v>
      </c>
      <c r="L3356">
        <v>0</v>
      </c>
      <c r="M3356">
        <v>0</v>
      </c>
      <c r="N3356">
        <v>0</v>
      </c>
      <c r="P3356">
        <v>0</v>
      </c>
      <c r="Q3356">
        <v>0</v>
      </c>
      <c r="R3356">
        <v>0</v>
      </c>
      <c r="S3356" t="s">
        <v>249</v>
      </c>
      <c r="T3356">
        <v>0</v>
      </c>
      <c r="Y3356">
        <v>0</v>
      </c>
      <c r="AB3356">
        <v>0</v>
      </c>
      <c r="AC3356">
        <v>0</v>
      </c>
      <c r="AD3356">
        <v>0</v>
      </c>
      <c r="AE3356">
        <v>0</v>
      </c>
      <c r="AF3356">
        <v>0</v>
      </c>
      <c r="AQ3356">
        <v>0</v>
      </c>
      <c r="AR3356">
        <f t="shared" si="52"/>
        <v>0</v>
      </c>
      <c r="AS3356">
        <v>1</v>
      </c>
      <c r="AT3356" t="s">
        <v>133</v>
      </c>
      <c r="AU3356">
        <v>42</v>
      </c>
    </row>
    <row r="3357" spans="1:47">
      <c r="A3357" t="s">
        <v>11904</v>
      </c>
      <c r="C3357">
        <v>310</v>
      </c>
      <c r="D3357" t="s">
        <v>11905</v>
      </c>
      <c r="E3357">
        <v>101</v>
      </c>
      <c r="F3357" t="s">
        <v>11906</v>
      </c>
      <c r="G3357" t="s">
        <v>422</v>
      </c>
      <c r="H3357" t="s">
        <v>220</v>
      </c>
      <c r="I3357" t="s">
        <v>11907</v>
      </c>
      <c r="J3357">
        <v>0.48166999999999999</v>
      </c>
      <c r="K3357">
        <v>0</v>
      </c>
      <c r="L3357">
        <v>0</v>
      </c>
      <c r="M3357">
        <v>1</v>
      </c>
      <c r="N3357">
        <v>1</v>
      </c>
      <c r="O3357" t="s">
        <v>659</v>
      </c>
      <c r="P3357">
        <v>1</v>
      </c>
      <c r="Q3357">
        <v>1</v>
      </c>
      <c r="R3357">
        <v>14300</v>
      </c>
      <c r="S3357" t="s">
        <v>223</v>
      </c>
      <c r="T3357">
        <v>0</v>
      </c>
      <c r="U3357" t="s">
        <v>11904</v>
      </c>
      <c r="V3357" t="s">
        <v>933</v>
      </c>
      <c r="W3357" t="s">
        <v>659</v>
      </c>
      <c r="X3357" t="s">
        <v>659</v>
      </c>
      <c r="Y3357">
        <v>14300</v>
      </c>
      <c r="AB3357">
        <v>0</v>
      </c>
      <c r="AC3357">
        <v>0</v>
      </c>
      <c r="AD3357">
        <v>4</v>
      </c>
      <c r="AE3357">
        <v>1938</v>
      </c>
      <c r="AF3357">
        <v>1.5</v>
      </c>
      <c r="AQ3357">
        <v>1</v>
      </c>
      <c r="AR3357">
        <f t="shared" si="52"/>
        <v>0</v>
      </c>
      <c r="AS3357">
        <v>1</v>
      </c>
      <c r="AT3357" t="s">
        <v>134</v>
      </c>
      <c r="AU3357">
        <v>43</v>
      </c>
    </row>
    <row r="3358" spans="1:47">
      <c r="A3358" t="s">
        <v>11908</v>
      </c>
      <c r="C3358">
        <v>310</v>
      </c>
      <c r="D3358" t="s">
        <v>11909</v>
      </c>
      <c r="E3358">
        <v>903</v>
      </c>
      <c r="F3358" t="s">
        <v>821</v>
      </c>
      <c r="G3358" t="s">
        <v>422</v>
      </c>
      <c r="H3358" t="s">
        <v>10563</v>
      </c>
      <c r="I3358" t="s">
        <v>11910</v>
      </c>
      <c r="J3358">
        <v>0.83223999999999998</v>
      </c>
      <c r="K3358">
        <v>0</v>
      </c>
      <c r="L3358">
        <v>0</v>
      </c>
      <c r="M3358">
        <v>1</v>
      </c>
      <c r="N3358">
        <v>1</v>
      </c>
      <c r="O3358" t="s">
        <v>659</v>
      </c>
      <c r="P3358">
        <v>0</v>
      </c>
      <c r="Q3358">
        <v>0</v>
      </c>
      <c r="R3358">
        <v>0</v>
      </c>
      <c r="S3358" t="s">
        <v>223</v>
      </c>
      <c r="T3358">
        <v>0</v>
      </c>
      <c r="U3358" t="s">
        <v>11908</v>
      </c>
      <c r="V3358" t="s">
        <v>455</v>
      </c>
      <c r="W3358" t="s">
        <v>225</v>
      </c>
      <c r="X3358" t="s">
        <v>659</v>
      </c>
      <c r="Y3358">
        <v>0</v>
      </c>
      <c r="AB3358">
        <v>0</v>
      </c>
      <c r="AC3358">
        <v>0</v>
      </c>
      <c r="AD3358">
        <v>0</v>
      </c>
      <c r="AE3358">
        <v>14057</v>
      </c>
      <c r="AF3358">
        <v>2</v>
      </c>
      <c r="AQ3358">
        <v>1</v>
      </c>
      <c r="AR3358">
        <f t="shared" si="52"/>
        <v>0</v>
      </c>
      <c r="AS3358">
        <v>1</v>
      </c>
      <c r="AT3358" t="s">
        <v>133</v>
      </c>
      <c r="AU3358">
        <v>42</v>
      </c>
    </row>
    <row r="3359" spans="1:47">
      <c r="A3359" t="s">
        <v>248</v>
      </c>
      <c r="C3359">
        <v>310</v>
      </c>
      <c r="E3359">
        <v>0</v>
      </c>
      <c r="J3359">
        <v>0.34188000000000002</v>
      </c>
      <c r="K3359">
        <v>0</v>
      </c>
      <c r="L3359">
        <v>0</v>
      </c>
      <c r="M3359">
        <v>0</v>
      </c>
      <c r="N3359">
        <v>0</v>
      </c>
      <c r="P3359">
        <v>0</v>
      </c>
      <c r="Q3359">
        <v>0</v>
      </c>
      <c r="R3359">
        <v>0</v>
      </c>
      <c r="S3359" t="s">
        <v>249</v>
      </c>
      <c r="T3359">
        <v>0</v>
      </c>
      <c r="Y3359">
        <v>0</v>
      </c>
      <c r="AB3359">
        <v>0</v>
      </c>
      <c r="AC3359">
        <v>0</v>
      </c>
      <c r="AD3359">
        <v>0</v>
      </c>
      <c r="AE3359">
        <v>0</v>
      </c>
      <c r="AF3359">
        <v>0</v>
      </c>
      <c r="AQ3359">
        <v>0</v>
      </c>
      <c r="AR3359">
        <f t="shared" si="52"/>
        <v>0</v>
      </c>
      <c r="AS3359">
        <v>1</v>
      </c>
      <c r="AT3359" t="s">
        <v>133</v>
      </c>
      <c r="AU3359">
        <v>42</v>
      </c>
    </row>
    <row r="3360" spans="1:47">
      <c r="A3360" t="s">
        <v>11911</v>
      </c>
      <c r="C3360">
        <v>310</v>
      </c>
      <c r="D3360" t="s">
        <v>11912</v>
      </c>
      <c r="E3360">
        <v>101</v>
      </c>
      <c r="F3360" t="s">
        <v>11913</v>
      </c>
      <c r="G3360" t="s">
        <v>422</v>
      </c>
      <c r="H3360" t="s">
        <v>220</v>
      </c>
      <c r="I3360" t="s">
        <v>11914</v>
      </c>
      <c r="J3360">
        <v>0.56362000000000001</v>
      </c>
      <c r="K3360">
        <v>0</v>
      </c>
      <c r="L3360">
        <v>0</v>
      </c>
      <c r="M3360">
        <v>1</v>
      </c>
      <c r="N3360">
        <v>1</v>
      </c>
      <c r="O3360" t="s">
        <v>659</v>
      </c>
      <c r="P3360">
        <v>1</v>
      </c>
      <c r="Q3360">
        <v>1</v>
      </c>
      <c r="R3360">
        <v>15700</v>
      </c>
      <c r="S3360" t="s">
        <v>223</v>
      </c>
      <c r="T3360">
        <v>0</v>
      </c>
      <c r="U3360" t="s">
        <v>11911</v>
      </c>
      <c r="V3360" t="s">
        <v>933</v>
      </c>
      <c r="W3360" t="s">
        <v>659</v>
      </c>
      <c r="X3360" t="s">
        <v>659</v>
      </c>
      <c r="Y3360">
        <v>15700</v>
      </c>
      <c r="AB3360">
        <v>0</v>
      </c>
      <c r="AC3360">
        <v>0</v>
      </c>
      <c r="AD3360">
        <v>6</v>
      </c>
      <c r="AE3360">
        <v>2974</v>
      </c>
      <c r="AF3360">
        <v>2</v>
      </c>
      <c r="AQ3360">
        <v>1</v>
      </c>
      <c r="AR3360">
        <f t="shared" si="52"/>
        <v>0</v>
      </c>
      <c r="AS3360">
        <v>1</v>
      </c>
      <c r="AT3360" t="s">
        <v>134</v>
      </c>
      <c r="AU3360">
        <v>43</v>
      </c>
    </row>
    <row r="3361" spans="1:47">
      <c r="A3361" t="s">
        <v>11915</v>
      </c>
      <c r="C3361">
        <v>310</v>
      </c>
      <c r="D3361" t="s">
        <v>11916</v>
      </c>
      <c r="E3361">
        <v>131</v>
      </c>
      <c r="F3361" t="s">
        <v>11917</v>
      </c>
      <c r="G3361" t="s">
        <v>422</v>
      </c>
      <c r="H3361" t="s">
        <v>407</v>
      </c>
      <c r="I3361" t="s">
        <v>11918</v>
      </c>
      <c r="J3361">
        <v>0.63466</v>
      </c>
      <c r="K3361">
        <v>0</v>
      </c>
      <c r="L3361">
        <v>0</v>
      </c>
      <c r="M3361">
        <v>0</v>
      </c>
      <c r="N3361">
        <v>0</v>
      </c>
      <c r="P3361">
        <v>0</v>
      </c>
      <c r="Q3361">
        <v>0</v>
      </c>
      <c r="R3361">
        <v>0</v>
      </c>
      <c r="S3361" t="s">
        <v>223</v>
      </c>
      <c r="T3361">
        <v>0</v>
      </c>
      <c r="U3361" t="s">
        <v>11915</v>
      </c>
      <c r="V3361" t="s">
        <v>455</v>
      </c>
      <c r="W3361" t="s">
        <v>225</v>
      </c>
      <c r="Y3361">
        <v>0</v>
      </c>
      <c r="AB3361">
        <v>0</v>
      </c>
      <c r="AC3361">
        <v>0</v>
      </c>
      <c r="AD3361">
        <v>0</v>
      </c>
      <c r="AE3361">
        <v>0</v>
      </c>
      <c r="AF3361">
        <v>0</v>
      </c>
      <c r="AQ3361">
        <v>1</v>
      </c>
      <c r="AR3361">
        <f t="shared" si="52"/>
        <v>0</v>
      </c>
      <c r="AS3361">
        <v>1</v>
      </c>
      <c r="AT3361" t="s">
        <v>133</v>
      </c>
      <c r="AU3361">
        <v>42</v>
      </c>
    </row>
    <row r="3362" spans="1:47">
      <c r="A3362" t="s">
        <v>11919</v>
      </c>
      <c r="C3362">
        <v>310</v>
      </c>
      <c r="D3362" t="s">
        <v>11920</v>
      </c>
      <c r="E3362">
        <v>132</v>
      </c>
      <c r="F3362" t="s">
        <v>11921</v>
      </c>
      <c r="G3362" t="s">
        <v>422</v>
      </c>
      <c r="H3362" t="s">
        <v>260</v>
      </c>
      <c r="I3362" t="s">
        <v>11922</v>
      </c>
      <c r="J3362">
        <v>0.57628999999999997</v>
      </c>
      <c r="K3362">
        <v>0</v>
      </c>
      <c r="L3362">
        <v>0</v>
      </c>
      <c r="M3362">
        <v>0</v>
      </c>
      <c r="N3362">
        <v>0</v>
      </c>
      <c r="P3362">
        <v>0</v>
      </c>
      <c r="Q3362">
        <v>0</v>
      </c>
      <c r="R3362">
        <v>0</v>
      </c>
      <c r="S3362" t="s">
        <v>223</v>
      </c>
      <c r="T3362">
        <v>0</v>
      </c>
      <c r="U3362" t="s">
        <v>11919</v>
      </c>
      <c r="V3362" t="s">
        <v>455</v>
      </c>
      <c r="W3362" t="s">
        <v>225</v>
      </c>
      <c r="Y3362">
        <v>0</v>
      </c>
      <c r="AB3362">
        <v>0</v>
      </c>
      <c r="AC3362">
        <v>0</v>
      </c>
      <c r="AD3362">
        <v>0</v>
      </c>
      <c r="AE3362">
        <v>0</v>
      </c>
      <c r="AF3362">
        <v>0</v>
      </c>
      <c r="AQ3362">
        <v>1</v>
      </c>
      <c r="AR3362">
        <f t="shared" si="52"/>
        <v>0</v>
      </c>
      <c r="AS3362">
        <v>1</v>
      </c>
      <c r="AT3362" t="s">
        <v>133</v>
      </c>
      <c r="AU3362">
        <v>42</v>
      </c>
    </row>
    <row r="3363" spans="1:47">
      <c r="A3363" t="s">
        <v>11923</v>
      </c>
      <c r="C3363">
        <v>310</v>
      </c>
      <c r="D3363" t="s">
        <v>11924</v>
      </c>
      <c r="E3363">
        <v>101</v>
      </c>
      <c r="F3363" t="s">
        <v>11925</v>
      </c>
      <c r="G3363" t="s">
        <v>422</v>
      </c>
      <c r="H3363" t="s">
        <v>220</v>
      </c>
      <c r="I3363" t="s">
        <v>11926</v>
      </c>
      <c r="J3363">
        <v>0.24768999999999999</v>
      </c>
      <c r="K3363">
        <v>0</v>
      </c>
      <c r="L3363">
        <v>1</v>
      </c>
      <c r="M3363">
        <v>0</v>
      </c>
      <c r="N3363">
        <v>1</v>
      </c>
      <c r="P3363">
        <v>0</v>
      </c>
      <c r="Q3363">
        <v>1</v>
      </c>
      <c r="R3363">
        <v>5000</v>
      </c>
      <c r="S3363" t="s">
        <v>223</v>
      </c>
      <c r="T3363">
        <v>5000</v>
      </c>
      <c r="U3363" t="s">
        <v>11923</v>
      </c>
      <c r="V3363" t="s">
        <v>455</v>
      </c>
      <c r="W3363" t="s">
        <v>225</v>
      </c>
      <c r="X3363" t="s">
        <v>225</v>
      </c>
      <c r="Y3363">
        <v>5000</v>
      </c>
      <c r="AB3363">
        <v>0</v>
      </c>
      <c r="AC3363">
        <v>1</v>
      </c>
      <c r="AD3363">
        <v>3</v>
      </c>
      <c r="AE3363">
        <v>1068</v>
      </c>
      <c r="AF3363">
        <v>1</v>
      </c>
      <c r="AQ3363">
        <v>0</v>
      </c>
      <c r="AR3363">
        <f t="shared" si="52"/>
        <v>0</v>
      </c>
      <c r="AS3363">
        <v>1</v>
      </c>
      <c r="AT3363" t="s">
        <v>136</v>
      </c>
      <c r="AU3363">
        <v>45</v>
      </c>
    </row>
    <row r="3364" spans="1:47">
      <c r="A3364" t="s">
        <v>11927</v>
      </c>
      <c r="C3364">
        <v>310</v>
      </c>
      <c r="D3364" t="s">
        <v>11928</v>
      </c>
      <c r="E3364">
        <v>101</v>
      </c>
      <c r="F3364" t="s">
        <v>11929</v>
      </c>
      <c r="G3364" t="s">
        <v>422</v>
      </c>
      <c r="H3364" t="s">
        <v>220</v>
      </c>
      <c r="I3364" t="s">
        <v>11930</v>
      </c>
      <c r="J3364">
        <v>1.3711800000000001</v>
      </c>
      <c r="K3364">
        <v>1</v>
      </c>
      <c r="L3364">
        <v>1</v>
      </c>
      <c r="M3364">
        <v>1</v>
      </c>
      <c r="N3364">
        <v>1</v>
      </c>
      <c r="O3364" t="s">
        <v>225</v>
      </c>
      <c r="P3364">
        <v>0</v>
      </c>
      <c r="Q3364">
        <v>1</v>
      </c>
      <c r="R3364">
        <v>17900</v>
      </c>
      <c r="S3364" t="s">
        <v>223</v>
      </c>
      <c r="T3364">
        <v>17900</v>
      </c>
      <c r="U3364" t="s">
        <v>11927</v>
      </c>
      <c r="V3364" t="s">
        <v>11931</v>
      </c>
      <c r="W3364" t="s">
        <v>659</v>
      </c>
      <c r="X3364" t="s">
        <v>225</v>
      </c>
      <c r="Y3364">
        <v>17900</v>
      </c>
      <c r="AB3364">
        <v>1</v>
      </c>
      <c r="AC3364">
        <v>1</v>
      </c>
      <c r="AD3364">
        <v>4</v>
      </c>
      <c r="AE3364">
        <v>3375</v>
      </c>
      <c r="AF3364">
        <v>2</v>
      </c>
      <c r="AQ3364">
        <v>1</v>
      </c>
      <c r="AR3364">
        <f t="shared" si="52"/>
        <v>9.68</v>
      </c>
      <c r="AS3364">
        <v>1</v>
      </c>
      <c r="AT3364" t="s">
        <v>133</v>
      </c>
      <c r="AU3364">
        <v>42</v>
      </c>
    </row>
    <row r="3365" spans="1:47">
      <c r="A3365" t="s">
        <v>11932</v>
      </c>
      <c r="C3365">
        <v>310</v>
      </c>
      <c r="D3365" t="s">
        <v>11933</v>
      </c>
      <c r="E3365">
        <v>130</v>
      </c>
      <c r="F3365" t="s">
        <v>11934</v>
      </c>
      <c r="G3365" t="s">
        <v>422</v>
      </c>
      <c r="H3365" t="s">
        <v>2825</v>
      </c>
      <c r="I3365" t="s">
        <v>11935</v>
      </c>
      <c r="J3365">
        <v>0.59284000000000003</v>
      </c>
      <c r="K3365">
        <v>0</v>
      </c>
      <c r="L3365">
        <v>0</v>
      </c>
      <c r="M3365">
        <v>1</v>
      </c>
      <c r="N3365">
        <v>1</v>
      </c>
      <c r="O3365" t="s">
        <v>659</v>
      </c>
      <c r="P3365">
        <v>2</v>
      </c>
      <c r="Q3365">
        <v>1</v>
      </c>
      <c r="R3365">
        <v>21400</v>
      </c>
      <c r="S3365" t="s">
        <v>223</v>
      </c>
      <c r="T3365">
        <v>0</v>
      </c>
      <c r="U3365" t="s">
        <v>11932</v>
      </c>
      <c r="V3365" t="s">
        <v>933</v>
      </c>
      <c r="W3365" t="s">
        <v>659</v>
      </c>
      <c r="X3365" t="s">
        <v>659</v>
      </c>
      <c r="Y3365">
        <v>21400</v>
      </c>
      <c r="AB3365">
        <v>0</v>
      </c>
      <c r="AC3365">
        <v>0</v>
      </c>
      <c r="AD3365">
        <v>5</v>
      </c>
      <c r="AE3365">
        <v>4878</v>
      </c>
      <c r="AF3365">
        <v>2</v>
      </c>
      <c r="AQ3365">
        <v>1</v>
      </c>
      <c r="AR3365">
        <f t="shared" si="52"/>
        <v>0</v>
      </c>
      <c r="AS3365">
        <v>1</v>
      </c>
      <c r="AT3365" t="s">
        <v>134</v>
      </c>
      <c r="AU3365">
        <v>43</v>
      </c>
    </row>
    <row r="3366" spans="1:47">
      <c r="A3366" t="s">
        <v>11936</v>
      </c>
      <c r="C3366">
        <v>310</v>
      </c>
      <c r="D3366" t="s">
        <v>11937</v>
      </c>
      <c r="E3366">
        <v>101</v>
      </c>
      <c r="F3366" t="s">
        <v>11938</v>
      </c>
      <c r="G3366" t="s">
        <v>422</v>
      </c>
      <c r="H3366" t="s">
        <v>220</v>
      </c>
      <c r="I3366" t="s">
        <v>11939</v>
      </c>
      <c r="J3366">
        <v>0.61189000000000004</v>
      </c>
      <c r="K3366">
        <v>1</v>
      </c>
      <c r="L3366">
        <v>1</v>
      </c>
      <c r="M3366">
        <v>1</v>
      </c>
      <c r="N3366">
        <v>1</v>
      </c>
      <c r="O3366" t="s">
        <v>225</v>
      </c>
      <c r="P3366">
        <v>0</v>
      </c>
      <c r="Q3366">
        <v>0</v>
      </c>
      <c r="R3366">
        <v>0</v>
      </c>
      <c r="S3366" t="s">
        <v>223</v>
      </c>
      <c r="T3366">
        <v>0</v>
      </c>
      <c r="U3366" t="s">
        <v>11936</v>
      </c>
      <c r="V3366" t="s">
        <v>455</v>
      </c>
      <c r="W3366" t="s">
        <v>225</v>
      </c>
      <c r="X3366" t="s">
        <v>225</v>
      </c>
      <c r="Y3366">
        <v>11650</v>
      </c>
      <c r="AB3366">
        <v>1</v>
      </c>
      <c r="AC3366">
        <v>1</v>
      </c>
      <c r="AD3366">
        <v>3</v>
      </c>
      <c r="AE3366">
        <v>1986</v>
      </c>
      <c r="AF3366">
        <v>1.5</v>
      </c>
      <c r="AQ3366">
        <v>1</v>
      </c>
      <c r="AR3366">
        <f t="shared" si="52"/>
        <v>9.68</v>
      </c>
      <c r="AS3366">
        <v>1</v>
      </c>
      <c r="AT3366" t="s">
        <v>136</v>
      </c>
      <c r="AU3366">
        <v>45</v>
      </c>
    </row>
    <row r="3367" spans="1:47">
      <c r="A3367" t="s">
        <v>11940</v>
      </c>
      <c r="C3367">
        <v>310</v>
      </c>
      <c r="D3367" t="s">
        <v>11941</v>
      </c>
      <c r="E3367">
        <v>322</v>
      </c>
      <c r="F3367" t="s">
        <v>11942</v>
      </c>
      <c r="G3367" t="s">
        <v>10704</v>
      </c>
      <c r="H3367" t="s">
        <v>11146</v>
      </c>
      <c r="I3367" t="s">
        <v>11943</v>
      </c>
      <c r="J3367">
        <v>0.17388999999999999</v>
      </c>
      <c r="K3367">
        <v>0</v>
      </c>
      <c r="L3367">
        <v>0</v>
      </c>
      <c r="M3367">
        <v>1</v>
      </c>
      <c r="N3367">
        <v>1</v>
      </c>
      <c r="O3367" t="s">
        <v>659</v>
      </c>
      <c r="P3367">
        <v>1</v>
      </c>
      <c r="Q3367">
        <v>1</v>
      </c>
      <c r="R3367">
        <v>4000</v>
      </c>
      <c r="S3367" t="s">
        <v>223</v>
      </c>
      <c r="T3367">
        <v>0</v>
      </c>
      <c r="U3367" t="s">
        <v>11940</v>
      </c>
      <c r="V3367" t="s">
        <v>933</v>
      </c>
      <c r="W3367" t="s">
        <v>659</v>
      </c>
      <c r="X3367" t="s">
        <v>659</v>
      </c>
      <c r="Y3367">
        <v>4000</v>
      </c>
      <c r="AB3367">
        <v>0</v>
      </c>
      <c r="AC3367">
        <v>0</v>
      </c>
      <c r="AD3367">
        <v>0</v>
      </c>
      <c r="AE3367">
        <v>7192</v>
      </c>
      <c r="AF3367">
        <v>1</v>
      </c>
      <c r="AQ3367">
        <v>1</v>
      </c>
      <c r="AR3367">
        <f t="shared" si="52"/>
        <v>0</v>
      </c>
      <c r="AS3367">
        <v>1</v>
      </c>
      <c r="AT3367" t="s">
        <v>133</v>
      </c>
      <c r="AU3367">
        <v>42</v>
      </c>
    </row>
    <row r="3368" spans="1:47">
      <c r="A3368" t="s">
        <v>11944</v>
      </c>
      <c r="C3368">
        <v>310</v>
      </c>
      <c r="D3368" t="s">
        <v>11945</v>
      </c>
      <c r="E3368">
        <v>101</v>
      </c>
      <c r="F3368" t="s">
        <v>11946</v>
      </c>
      <c r="G3368" t="s">
        <v>422</v>
      </c>
      <c r="H3368" t="s">
        <v>220</v>
      </c>
      <c r="I3368" t="s">
        <v>11947</v>
      </c>
      <c r="J3368">
        <v>0.62687000000000004</v>
      </c>
      <c r="K3368">
        <v>1</v>
      </c>
      <c r="L3368">
        <v>1</v>
      </c>
      <c r="M3368">
        <v>1</v>
      </c>
      <c r="N3368">
        <v>1</v>
      </c>
      <c r="O3368" t="s">
        <v>225</v>
      </c>
      <c r="P3368">
        <v>0</v>
      </c>
      <c r="Q3368">
        <v>1</v>
      </c>
      <c r="R3368">
        <v>7100</v>
      </c>
      <c r="S3368" t="s">
        <v>223</v>
      </c>
      <c r="T3368">
        <v>7100</v>
      </c>
      <c r="U3368" t="s">
        <v>11944</v>
      </c>
      <c r="V3368" t="s">
        <v>413</v>
      </c>
      <c r="W3368" t="s">
        <v>225</v>
      </c>
      <c r="X3368" t="s">
        <v>225</v>
      </c>
      <c r="Y3368">
        <v>7100</v>
      </c>
      <c r="AB3368">
        <v>1</v>
      </c>
      <c r="AC3368">
        <v>1</v>
      </c>
      <c r="AD3368">
        <v>4</v>
      </c>
      <c r="AE3368">
        <v>1456</v>
      </c>
      <c r="AF3368">
        <v>2</v>
      </c>
      <c r="AQ3368">
        <v>1</v>
      </c>
      <c r="AR3368">
        <f t="shared" si="52"/>
        <v>9.68</v>
      </c>
      <c r="AS3368">
        <v>1</v>
      </c>
      <c r="AT3368" t="s">
        <v>136</v>
      </c>
      <c r="AU3368">
        <v>45</v>
      </c>
    </row>
    <row r="3369" spans="1:47">
      <c r="A3369" t="s">
        <v>11948</v>
      </c>
      <c r="C3369">
        <v>310</v>
      </c>
      <c r="D3369" t="s">
        <v>11949</v>
      </c>
      <c r="E3369">
        <v>101</v>
      </c>
      <c r="F3369" t="s">
        <v>11950</v>
      </c>
      <c r="G3369" t="s">
        <v>422</v>
      </c>
      <c r="H3369" t="s">
        <v>220</v>
      </c>
      <c r="I3369" t="s">
        <v>11951</v>
      </c>
      <c r="J3369">
        <v>6.8049999999999999E-2</v>
      </c>
      <c r="K3369">
        <v>1</v>
      </c>
      <c r="L3369">
        <v>1</v>
      </c>
      <c r="M3369">
        <v>1</v>
      </c>
      <c r="N3369">
        <v>1</v>
      </c>
      <c r="O3369" t="s">
        <v>225</v>
      </c>
      <c r="P3369">
        <v>0</v>
      </c>
      <c r="Q3369">
        <v>1</v>
      </c>
      <c r="R3369">
        <v>1700</v>
      </c>
      <c r="S3369" t="s">
        <v>223</v>
      </c>
      <c r="T3369">
        <v>1700</v>
      </c>
      <c r="U3369" t="s">
        <v>11948</v>
      </c>
      <c r="V3369" t="s">
        <v>455</v>
      </c>
      <c r="W3369" t="s">
        <v>225</v>
      </c>
      <c r="X3369" t="s">
        <v>225</v>
      </c>
      <c r="Y3369">
        <v>1700</v>
      </c>
      <c r="AB3369">
        <v>1</v>
      </c>
      <c r="AC3369">
        <v>1</v>
      </c>
      <c r="AD3369">
        <v>2</v>
      </c>
      <c r="AE3369">
        <v>680</v>
      </c>
      <c r="AF3369">
        <v>1</v>
      </c>
      <c r="AQ3369">
        <v>1</v>
      </c>
      <c r="AR3369">
        <f t="shared" si="52"/>
        <v>9.68</v>
      </c>
      <c r="AS3369">
        <v>1</v>
      </c>
      <c r="AT3369" t="s">
        <v>136</v>
      </c>
      <c r="AU3369">
        <v>45</v>
      </c>
    </row>
    <row r="3370" spans="1:47">
      <c r="A3370" t="s">
        <v>11952</v>
      </c>
      <c r="C3370">
        <v>310</v>
      </c>
      <c r="D3370" t="s">
        <v>11953</v>
      </c>
      <c r="E3370">
        <v>326</v>
      </c>
      <c r="F3370" t="s">
        <v>11954</v>
      </c>
      <c r="G3370" t="s">
        <v>10704</v>
      </c>
      <c r="H3370" t="s">
        <v>10986</v>
      </c>
      <c r="I3370" t="s">
        <v>11955</v>
      </c>
      <c r="J3370">
        <v>3.1230000000000001E-2</v>
      </c>
      <c r="K3370">
        <v>0</v>
      </c>
      <c r="L3370">
        <v>0</v>
      </c>
      <c r="M3370">
        <v>1</v>
      </c>
      <c r="N3370">
        <v>1</v>
      </c>
      <c r="O3370" t="s">
        <v>659</v>
      </c>
      <c r="P3370">
        <v>1</v>
      </c>
      <c r="Q3370">
        <v>1</v>
      </c>
      <c r="R3370">
        <v>4100</v>
      </c>
      <c r="S3370" t="s">
        <v>223</v>
      </c>
      <c r="T3370">
        <v>0</v>
      </c>
      <c r="U3370" t="s">
        <v>11952</v>
      </c>
      <c r="V3370" t="s">
        <v>933</v>
      </c>
      <c r="W3370" t="s">
        <v>659</v>
      </c>
      <c r="X3370" t="s">
        <v>659</v>
      </c>
      <c r="Y3370">
        <v>4100</v>
      </c>
      <c r="AB3370">
        <v>0</v>
      </c>
      <c r="AC3370">
        <v>0</v>
      </c>
      <c r="AD3370">
        <v>0</v>
      </c>
      <c r="AE3370">
        <v>2075</v>
      </c>
      <c r="AF3370">
        <v>2</v>
      </c>
      <c r="AQ3370">
        <v>1</v>
      </c>
      <c r="AR3370">
        <f t="shared" si="52"/>
        <v>0</v>
      </c>
      <c r="AS3370">
        <v>1</v>
      </c>
      <c r="AT3370" t="s">
        <v>133</v>
      </c>
      <c r="AU3370">
        <v>42</v>
      </c>
    </row>
    <row r="3371" spans="1:47">
      <c r="A3371" t="s">
        <v>11956</v>
      </c>
      <c r="C3371">
        <v>310</v>
      </c>
      <c r="D3371" t="s">
        <v>11957</v>
      </c>
      <c r="E3371">
        <v>340</v>
      </c>
      <c r="F3371" t="s">
        <v>11958</v>
      </c>
      <c r="G3371" t="s">
        <v>422</v>
      </c>
      <c r="H3371" t="s">
        <v>2199</v>
      </c>
      <c r="I3371" t="s">
        <v>11959</v>
      </c>
      <c r="J3371">
        <v>1.16021</v>
      </c>
      <c r="K3371">
        <v>1</v>
      </c>
      <c r="L3371">
        <v>1</v>
      </c>
      <c r="M3371">
        <v>1</v>
      </c>
      <c r="N3371">
        <v>1</v>
      </c>
      <c r="O3371" t="s">
        <v>225</v>
      </c>
      <c r="P3371">
        <v>0</v>
      </c>
      <c r="Q3371">
        <v>1</v>
      </c>
      <c r="R3371">
        <v>1100</v>
      </c>
      <c r="S3371" t="s">
        <v>223</v>
      </c>
      <c r="T3371">
        <v>1100</v>
      </c>
      <c r="U3371" t="s">
        <v>11956</v>
      </c>
      <c r="V3371" t="s">
        <v>933</v>
      </c>
      <c r="W3371" t="s">
        <v>659</v>
      </c>
      <c r="X3371" t="s">
        <v>225</v>
      </c>
      <c r="Y3371">
        <v>1100</v>
      </c>
      <c r="AB3371">
        <v>1</v>
      </c>
      <c r="AC3371">
        <v>1</v>
      </c>
      <c r="AD3371">
        <v>0</v>
      </c>
      <c r="AE3371">
        <v>660</v>
      </c>
      <c r="AF3371">
        <v>1</v>
      </c>
      <c r="AQ3371">
        <v>2</v>
      </c>
      <c r="AR3371">
        <f t="shared" si="52"/>
        <v>9.68</v>
      </c>
      <c r="AS3371">
        <v>1</v>
      </c>
      <c r="AT3371" t="s">
        <v>133</v>
      </c>
      <c r="AU3371">
        <v>42</v>
      </c>
    </row>
    <row r="3372" spans="1:47">
      <c r="A3372" t="s">
        <v>11960</v>
      </c>
      <c r="C3372">
        <v>310</v>
      </c>
      <c r="D3372" t="s">
        <v>11961</v>
      </c>
      <c r="E3372">
        <v>101</v>
      </c>
      <c r="F3372" t="s">
        <v>11962</v>
      </c>
      <c r="G3372" t="s">
        <v>422</v>
      </c>
      <c r="H3372" t="s">
        <v>220</v>
      </c>
      <c r="I3372" t="s">
        <v>11963</v>
      </c>
      <c r="J3372">
        <v>0.28893000000000002</v>
      </c>
      <c r="K3372">
        <v>1</v>
      </c>
      <c r="L3372">
        <v>1</v>
      </c>
      <c r="M3372">
        <v>1</v>
      </c>
      <c r="N3372">
        <v>1</v>
      </c>
      <c r="O3372" t="s">
        <v>225</v>
      </c>
      <c r="P3372">
        <v>0</v>
      </c>
      <c r="Q3372">
        <v>1</v>
      </c>
      <c r="R3372">
        <v>10200</v>
      </c>
      <c r="S3372" t="s">
        <v>223</v>
      </c>
      <c r="T3372">
        <v>10200</v>
      </c>
      <c r="U3372" t="s">
        <v>11960</v>
      </c>
      <c r="V3372" t="s">
        <v>455</v>
      </c>
      <c r="W3372" t="s">
        <v>225</v>
      </c>
      <c r="X3372" t="s">
        <v>225</v>
      </c>
      <c r="Y3372">
        <v>10200</v>
      </c>
      <c r="AB3372">
        <v>1</v>
      </c>
      <c r="AC3372">
        <v>1</v>
      </c>
      <c r="AD3372">
        <v>3</v>
      </c>
      <c r="AE3372">
        <v>942</v>
      </c>
      <c r="AF3372">
        <v>1</v>
      </c>
      <c r="AQ3372">
        <v>1</v>
      </c>
      <c r="AR3372">
        <f t="shared" si="52"/>
        <v>9.68</v>
      </c>
      <c r="AS3372">
        <v>1</v>
      </c>
      <c r="AT3372" t="s">
        <v>133</v>
      </c>
      <c r="AU3372">
        <v>42</v>
      </c>
    </row>
    <row r="3373" spans="1:47">
      <c r="A3373" t="s">
        <v>11964</v>
      </c>
      <c r="C3373">
        <v>310</v>
      </c>
      <c r="D3373" t="s">
        <v>11965</v>
      </c>
      <c r="E3373">
        <v>109</v>
      </c>
      <c r="F3373" t="s">
        <v>11966</v>
      </c>
      <c r="G3373" t="s">
        <v>422</v>
      </c>
      <c r="H3373" t="s">
        <v>743</v>
      </c>
      <c r="I3373" t="s">
        <v>11967</v>
      </c>
      <c r="J3373">
        <v>0.51019999999999999</v>
      </c>
      <c r="K3373">
        <v>0</v>
      </c>
      <c r="L3373">
        <v>0</v>
      </c>
      <c r="M3373">
        <v>2</v>
      </c>
      <c r="N3373">
        <v>2</v>
      </c>
      <c r="O3373" t="s">
        <v>659</v>
      </c>
      <c r="P3373">
        <v>1</v>
      </c>
      <c r="Q3373">
        <v>2</v>
      </c>
      <c r="R3373">
        <v>3000</v>
      </c>
      <c r="S3373" t="s">
        <v>223</v>
      </c>
      <c r="T3373">
        <v>0</v>
      </c>
      <c r="U3373" t="s">
        <v>11964</v>
      </c>
      <c r="V3373" t="s">
        <v>933</v>
      </c>
      <c r="W3373" t="s">
        <v>659</v>
      </c>
      <c r="X3373" t="s">
        <v>659</v>
      </c>
      <c r="Y3373">
        <v>1500</v>
      </c>
      <c r="AB3373">
        <v>0</v>
      </c>
      <c r="AC3373">
        <v>0</v>
      </c>
      <c r="AD3373">
        <v>4</v>
      </c>
      <c r="AE3373">
        <v>1740</v>
      </c>
      <c r="AF3373">
        <v>2</v>
      </c>
      <c r="AQ3373">
        <v>1</v>
      </c>
      <c r="AR3373">
        <f t="shared" si="52"/>
        <v>0</v>
      </c>
      <c r="AS3373">
        <v>1</v>
      </c>
      <c r="AT3373" t="s">
        <v>134</v>
      </c>
      <c r="AU3373">
        <v>43</v>
      </c>
    </row>
    <row r="3374" spans="1:47">
      <c r="A3374" t="s">
        <v>248</v>
      </c>
      <c r="C3374">
        <v>310</v>
      </c>
      <c r="E3374">
        <v>0</v>
      </c>
      <c r="J3374">
        <v>2.9999999999999997E-4</v>
      </c>
      <c r="K3374">
        <v>0</v>
      </c>
      <c r="L3374">
        <v>0</v>
      </c>
      <c r="M3374">
        <v>0</v>
      </c>
      <c r="N3374">
        <v>0</v>
      </c>
      <c r="P3374">
        <v>0</v>
      </c>
      <c r="Q3374">
        <v>0</v>
      </c>
      <c r="R3374">
        <v>0</v>
      </c>
      <c r="S3374" t="s">
        <v>249</v>
      </c>
      <c r="T3374">
        <v>0</v>
      </c>
      <c r="Y3374">
        <v>0</v>
      </c>
      <c r="AB3374">
        <v>0</v>
      </c>
      <c r="AC3374">
        <v>0</v>
      </c>
      <c r="AD3374">
        <v>0</v>
      </c>
      <c r="AE3374">
        <v>0</v>
      </c>
      <c r="AF3374">
        <v>0</v>
      </c>
      <c r="AQ3374">
        <v>0</v>
      </c>
      <c r="AR3374">
        <f t="shared" si="52"/>
        <v>0</v>
      </c>
      <c r="AS3374">
        <v>1</v>
      </c>
      <c r="AT3374" t="s">
        <v>133</v>
      </c>
      <c r="AU3374">
        <v>42</v>
      </c>
    </row>
    <row r="3375" spans="1:47">
      <c r="A3375" t="s">
        <v>11968</v>
      </c>
      <c r="C3375">
        <v>310</v>
      </c>
      <c r="D3375" t="s">
        <v>11969</v>
      </c>
      <c r="E3375">
        <v>340</v>
      </c>
      <c r="F3375" t="s">
        <v>11970</v>
      </c>
      <c r="G3375" t="s">
        <v>10704</v>
      </c>
      <c r="H3375" t="s">
        <v>11971</v>
      </c>
      <c r="I3375" t="s">
        <v>11972</v>
      </c>
      <c r="J3375">
        <v>0.21082000000000001</v>
      </c>
      <c r="K3375">
        <v>0</v>
      </c>
      <c r="L3375">
        <v>0</v>
      </c>
      <c r="M3375">
        <v>1</v>
      </c>
      <c r="N3375">
        <v>1</v>
      </c>
      <c r="O3375" t="s">
        <v>659</v>
      </c>
      <c r="P3375">
        <v>1</v>
      </c>
      <c r="Q3375">
        <v>1</v>
      </c>
      <c r="R3375">
        <v>3500</v>
      </c>
      <c r="S3375" t="s">
        <v>223</v>
      </c>
      <c r="T3375">
        <v>0</v>
      </c>
      <c r="U3375" t="s">
        <v>11968</v>
      </c>
      <c r="V3375" t="s">
        <v>933</v>
      </c>
      <c r="W3375" t="s">
        <v>659</v>
      </c>
      <c r="X3375" t="s">
        <v>659</v>
      </c>
      <c r="Y3375">
        <v>3500</v>
      </c>
      <c r="AB3375">
        <v>0</v>
      </c>
      <c r="AC3375">
        <v>0</v>
      </c>
      <c r="AD3375">
        <v>2</v>
      </c>
      <c r="AE3375">
        <v>1840</v>
      </c>
      <c r="AF3375">
        <v>1.5</v>
      </c>
      <c r="AQ3375">
        <v>1</v>
      </c>
      <c r="AR3375">
        <f t="shared" si="52"/>
        <v>0</v>
      </c>
      <c r="AS3375">
        <v>1</v>
      </c>
      <c r="AT3375" t="s">
        <v>133</v>
      </c>
      <c r="AU3375">
        <v>42</v>
      </c>
    </row>
    <row r="3376" spans="1:47">
      <c r="A3376" t="s">
        <v>11973</v>
      </c>
      <c r="C3376">
        <v>310</v>
      </c>
      <c r="D3376" t="s">
        <v>11974</v>
      </c>
      <c r="E3376">
        <v>332</v>
      </c>
      <c r="F3376" t="s">
        <v>11975</v>
      </c>
      <c r="G3376" t="s">
        <v>11287</v>
      </c>
      <c r="H3376" t="s">
        <v>11976</v>
      </c>
      <c r="I3376" t="s">
        <v>11977</v>
      </c>
      <c r="J3376">
        <v>0.53566999999999998</v>
      </c>
      <c r="K3376">
        <v>1</v>
      </c>
      <c r="L3376">
        <v>1</v>
      </c>
      <c r="M3376">
        <v>1</v>
      </c>
      <c r="N3376">
        <v>1</v>
      </c>
      <c r="O3376" t="s">
        <v>225</v>
      </c>
      <c r="P3376">
        <v>0</v>
      </c>
      <c r="Q3376">
        <v>1</v>
      </c>
      <c r="R3376">
        <v>1100</v>
      </c>
      <c r="S3376" t="s">
        <v>223</v>
      </c>
      <c r="T3376">
        <v>1100</v>
      </c>
      <c r="U3376" t="s">
        <v>11973</v>
      </c>
      <c r="V3376" t="s">
        <v>933</v>
      </c>
      <c r="W3376" t="s">
        <v>659</v>
      </c>
      <c r="X3376" t="s">
        <v>225</v>
      </c>
      <c r="Y3376">
        <v>1100</v>
      </c>
      <c r="AB3376">
        <v>1</v>
      </c>
      <c r="AC3376">
        <v>1</v>
      </c>
      <c r="AD3376">
        <v>0</v>
      </c>
      <c r="AE3376">
        <v>1379</v>
      </c>
      <c r="AF3376">
        <v>1</v>
      </c>
      <c r="AQ3376">
        <v>1</v>
      </c>
      <c r="AR3376">
        <f t="shared" si="52"/>
        <v>9.68</v>
      </c>
      <c r="AS3376">
        <v>1</v>
      </c>
      <c r="AT3376" t="s">
        <v>133</v>
      </c>
      <c r="AU3376">
        <v>42</v>
      </c>
    </row>
    <row r="3377" spans="1:47">
      <c r="A3377" t="s">
        <v>11978</v>
      </c>
      <c r="C3377">
        <v>310</v>
      </c>
      <c r="D3377" t="s">
        <v>11979</v>
      </c>
      <c r="E3377">
        <v>104</v>
      </c>
      <c r="F3377" t="s">
        <v>11980</v>
      </c>
      <c r="G3377" t="s">
        <v>422</v>
      </c>
      <c r="H3377" t="s">
        <v>1213</v>
      </c>
      <c r="I3377" t="s">
        <v>11981</v>
      </c>
      <c r="J3377">
        <v>0.56898000000000004</v>
      </c>
      <c r="K3377">
        <v>0</v>
      </c>
      <c r="L3377">
        <v>0</v>
      </c>
      <c r="M3377">
        <v>1</v>
      </c>
      <c r="N3377">
        <v>1</v>
      </c>
      <c r="O3377" t="s">
        <v>659</v>
      </c>
      <c r="P3377">
        <v>2</v>
      </c>
      <c r="Q3377">
        <v>2</v>
      </c>
      <c r="R3377">
        <v>10700</v>
      </c>
      <c r="S3377" t="s">
        <v>243</v>
      </c>
      <c r="T3377">
        <v>0</v>
      </c>
      <c r="U3377" t="s">
        <v>11978</v>
      </c>
      <c r="V3377" t="s">
        <v>933</v>
      </c>
      <c r="W3377" t="s">
        <v>659</v>
      </c>
      <c r="X3377" t="s">
        <v>659</v>
      </c>
      <c r="Y3377">
        <v>5350</v>
      </c>
      <c r="AB3377">
        <v>0</v>
      </c>
      <c r="AC3377">
        <v>0</v>
      </c>
      <c r="AD3377">
        <v>6</v>
      </c>
      <c r="AE3377">
        <v>2400</v>
      </c>
      <c r="AF3377">
        <v>2</v>
      </c>
      <c r="AQ3377">
        <v>3</v>
      </c>
      <c r="AR3377">
        <f t="shared" si="52"/>
        <v>0</v>
      </c>
      <c r="AS3377">
        <v>1</v>
      </c>
      <c r="AT3377" t="s">
        <v>134</v>
      </c>
      <c r="AU3377">
        <v>43</v>
      </c>
    </row>
    <row r="3378" spans="1:47">
      <c r="A3378" t="s">
        <v>11982</v>
      </c>
      <c r="C3378">
        <v>310</v>
      </c>
      <c r="D3378" t="s">
        <v>11983</v>
      </c>
      <c r="E3378">
        <v>101</v>
      </c>
      <c r="F3378" t="s">
        <v>11984</v>
      </c>
      <c r="G3378" t="s">
        <v>422</v>
      </c>
      <c r="H3378" t="s">
        <v>220</v>
      </c>
      <c r="I3378" t="s">
        <v>11985</v>
      </c>
      <c r="J3378">
        <v>0.19183</v>
      </c>
      <c r="K3378">
        <v>0</v>
      </c>
      <c r="L3378">
        <v>0</v>
      </c>
      <c r="M3378">
        <v>1</v>
      </c>
      <c r="N3378">
        <v>1</v>
      </c>
      <c r="O3378" t="s">
        <v>659</v>
      </c>
      <c r="P3378">
        <v>1</v>
      </c>
      <c r="Q3378">
        <v>1</v>
      </c>
      <c r="R3378">
        <v>2500</v>
      </c>
      <c r="S3378" t="s">
        <v>223</v>
      </c>
      <c r="T3378">
        <v>0</v>
      </c>
      <c r="U3378" t="s">
        <v>11982</v>
      </c>
      <c r="V3378" t="s">
        <v>927</v>
      </c>
      <c r="W3378" t="s">
        <v>659</v>
      </c>
      <c r="X3378" t="s">
        <v>659</v>
      </c>
      <c r="Y3378">
        <v>2500</v>
      </c>
      <c r="AB3378">
        <v>0</v>
      </c>
      <c r="AC3378">
        <v>0</v>
      </c>
      <c r="AD3378">
        <v>3</v>
      </c>
      <c r="AE3378">
        <v>1311</v>
      </c>
      <c r="AF3378">
        <v>2</v>
      </c>
      <c r="AQ3378">
        <v>0</v>
      </c>
      <c r="AR3378">
        <f t="shared" si="52"/>
        <v>0</v>
      </c>
      <c r="AS3378">
        <v>1</v>
      </c>
      <c r="AT3378" t="s">
        <v>133</v>
      </c>
      <c r="AU3378">
        <v>42</v>
      </c>
    </row>
    <row r="3379" spans="1:47">
      <c r="A3379" t="s">
        <v>11986</v>
      </c>
      <c r="C3379">
        <v>310</v>
      </c>
      <c r="D3379" t="s">
        <v>11987</v>
      </c>
      <c r="E3379">
        <v>101</v>
      </c>
      <c r="F3379" t="s">
        <v>11988</v>
      </c>
      <c r="G3379" t="s">
        <v>422</v>
      </c>
      <c r="H3379" t="s">
        <v>220</v>
      </c>
      <c r="I3379" t="s">
        <v>11989</v>
      </c>
      <c r="J3379">
        <v>0.24879999999999999</v>
      </c>
      <c r="K3379">
        <v>1</v>
      </c>
      <c r="L3379">
        <v>1</v>
      </c>
      <c r="M3379">
        <v>1</v>
      </c>
      <c r="N3379">
        <v>1</v>
      </c>
      <c r="O3379" t="s">
        <v>225</v>
      </c>
      <c r="P3379">
        <v>0</v>
      </c>
      <c r="Q3379">
        <v>1</v>
      </c>
      <c r="R3379">
        <v>0</v>
      </c>
      <c r="S3379" t="s">
        <v>223</v>
      </c>
      <c r="T3379">
        <v>0</v>
      </c>
      <c r="U3379" t="s">
        <v>11986</v>
      </c>
      <c r="V3379" t="s">
        <v>413</v>
      </c>
      <c r="W3379" t="s">
        <v>225</v>
      </c>
      <c r="X3379" t="s">
        <v>225</v>
      </c>
      <c r="Y3379">
        <v>0</v>
      </c>
      <c r="AB3379">
        <v>1</v>
      </c>
      <c r="AC3379">
        <v>1</v>
      </c>
      <c r="AD3379">
        <v>2</v>
      </c>
      <c r="AE3379">
        <v>624</v>
      </c>
      <c r="AF3379">
        <v>1</v>
      </c>
      <c r="AQ3379">
        <v>0</v>
      </c>
      <c r="AR3379">
        <f t="shared" si="52"/>
        <v>9.68</v>
      </c>
      <c r="AS3379">
        <v>1</v>
      </c>
      <c r="AT3379" t="s">
        <v>136</v>
      </c>
      <c r="AU3379">
        <v>45</v>
      </c>
    </row>
    <row r="3380" spans="1:47">
      <c r="A3380" t="s">
        <v>11990</v>
      </c>
      <c r="C3380">
        <v>310</v>
      </c>
      <c r="D3380" t="s">
        <v>11991</v>
      </c>
      <c r="E3380">
        <v>101</v>
      </c>
      <c r="F3380" t="s">
        <v>11992</v>
      </c>
      <c r="G3380" t="s">
        <v>422</v>
      </c>
      <c r="H3380" t="s">
        <v>220</v>
      </c>
      <c r="I3380" t="s">
        <v>11993</v>
      </c>
      <c r="J3380">
        <v>0.60280999999999996</v>
      </c>
      <c r="K3380">
        <v>1</v>
      </c>
      <c r="L3380">
        <v>1</v>
      </c>
      <c r="M3380">
        <v>1</v>
      </c>
      <c r="N3380">
        <v>1</v>
      </c>
      <c r="O3380" t="s">
        <v>225</v>
      </c>
      <c r="P3380">
        <v>0</v>
      </c>
      <c r="Q3380">
        <v>1</v>
      </c>
      <c r="R3380">
        <v>15500</v>
      </c>
      <c r="S3380" t="s">
        <v>223</v>
      </c>
      <c r="T3380">
        <v>15500</v>
      </c>
      <c r="U3380" t="s">
        <v>11990</v>
      </c>
      <c r="V3380" t="s">
        <v>455</v>
      </c>
      <c r="W3380" t="s">
        <v>225</v>
      </c>
      <c r="X3380" t="s">
        <v>225</v>
      </c>
      <c r="Y3380">
        <v>15500</v>
      </c>
      <c r="AB3380">
        <v>1</v>
      </c>
      <c r="AC3380">
        <v>1</v>
      </c>
      <c r="AD3380">
        <v>3</v>
      </c>
      <c r="AE3380">
        <v>1712</v>
      </c>
      <c r="AF3380">
        <v>2</v>
      </c>
      <c r="AQ3380">
        <v>1</v>
      </c>
      <c r="AR3380">
        <f t="shared" si="52"/>
        <v>9.68</v>
      </c>
      <c r="AS3380">
        <v>1</v>
      </c>
      <c r="AT3380" t="s">
        <v>133</v>
      </c>
      <c r="AU3380">
        <v>42</v>
      </c>
    </row>
    <row r="3381" spans="1:47">
      <c r="A3381" t="s">
        <v>11994</v>
      </c>
      <c r="C3381">
        <v>310</v>
      </c>
      <c r="D3381" t="s">
        <v>11995</v>
      </c>
      <c r="E3381">
        <v>322</v>
      </c>
      <c r="F3381" t="s">
        <v>11996</v>
      </c>
      <c r="G3381" t="s">
        <v>10704</v>
      </c>
      <c r="H3381" t="s">
        <v>11146</v>
      </c>
      <c r="I3381" t="s">
        <v>11997</v>
      </c>
      <c r="J3381">
        <v>0.16392999999999999</v>
      </c>
      <c r="K3381">
        <v>0</v>
      </c>
      <c r="L3381">
        <v>0</v>
      </c>
      <c r="M3381">
        <v>1</v>
      </c>
      <c r="N3381">
        <v>1</v>
      </c>
      <c r="O3381" t="s">
        <v>659</v>
      </c>
      <c r="P3381">
        <v>3</v>
      </c>
      <c r="Q3381">
        <v>0</v>
      </c>
      <c r="R3381">
        <v>0</v>
      </c>
      <c r="S3381" t="s">
        <v>223</v>
      </c>
      <c r="T3381">
        <v>0</v>
      </c>
      <c r="U3381" t="s">
        <v>11994</v>
      </c>
      <c r="V3381" t="s">
        <v>933</v>
      </c>
      <c r="W3381" t="s">
        <v>659</v>
      </c>
      <c r="X3381" t="s">
        <v>659</v>
      </c>
      <c r="Y3381">
        <v>0</v>
      </c>
      <c r="AB3381">
        <v>0</v>
      </c>
      <c r="AC3381">
        <v>0</v>
      </c>
      <c r="AD3381">
        <v>0</v>
      </c>
      <c r="AE3381">
        <v>4160</v>
      </c>
      <c r="AF3381">
        <v>1</v>
      </c>
      <c r="AQ3381">
        <v>1</v>
      </c>
      <c r="AR3381">
        <f t="shared" si="52"/>
        <v>0</v>
      </c>
      <c r="AS3381">
        <v>1</v>
      </c>
      <c r="AT3381" t="s">
        <v>133</v>
      </c>
      <c r="AU3381">
        <v>42</v>
      </c>
    </row>
    <row r="3382" spans="1:47">
      <c r="A3382" t="s">
        <v>11998</v>
      </c>
      <c r="C3382">
        <v>310</v>
      </c>
      <c r="D3382" t="s">
        <v>11999</v>
      </c>
      <c r="E3382">
        <v>101</v>
      </c>
      <c r="F3382" t="s">
        <v>12000</v>
      </c>
      <c r="G3382" t="s">
        <v>422</v>
      </c>
      <c r="H3382" t="s">
        <v>220</v>
      </c>
      <c r="I3382" t="s">
        <v>12001</v>
      </c>
      <c r="J3382">
        <v>0.25584000000000001</v>
      </c>
      <c r="K3382">
        <v>1</v>
      </c>
      <c r="L3382">
        <v>1</v>
      </c>
      <c r="M3382">
        <v>1</v>
      </c>
      <c r="N3382">
        <v>1</v>
      </c>
      <c r="O3382" t="s">
        <v>225</v>
      </c>
      <c r="P3382">
        <v>0</v>
      </c>
      <c r="Q3382">
        <v>1</v>
      </c>
      <c r="R3382">
        <v>2500</v>
      </c>
      <c r="S3382" t="s">
        <v>223</v>
      </c>
      <c r="T3382">
        <v>2500</v>
      </c>
      <c r="U3382" t="s">
        <v>11998</v>
      </c>
      <c r="V3382" t="s">
        <v>455</v>
      </c>
      <c r="W3382" t="s">
        <v>225</v>
      </c>
      <c r="X3382" t="s">
        <v>225</v>
      </c>
      <c r="Y3382">
        <v>2500</v>
      </c>
      <c r="AB3382">
        <v>1</v>
      </c>
      <c r="AC3382">
        <v>1</v>
      </c>
      <c r="AD3382">
        <v>4</v>
      </c>
      <c r="AE3382">
        <v>1429</v>
      </c>
      <c r="AF3382">
        <v>1.9</v>
      </c>
      <c r="AQ3382">
        <v>1</v>
      </c>
      <c r="AR3382">
        <f t="shared" si="52"/>
        <v>9.68</v>
      </c>
      <c r="AS3382">
        <v>1</v>
      </c>
      <c r="AT3382" t="s">
        <v>133</v>
      </c>
      <c r="AU3382">
        <v>42</v>
      </c>
    </row>
    <row r="3383" spans="1:47">
      <c r="A3383" t="s">
        <v>12002</v>
      </c>
      <c r="C3383">
        <v>310</v>
      </c>
      <c r="D3383" t="s">
        <v>12003</v>
      </c>
      <c r="E3383">
        <v>101</v>
      </c>
      <c r="F3383" t="s">
        <v>12004</v>
      </c>
      <c r="G3383" t="s">
        <v>422</v>
      </c>
      <c r="H3383" t="s">
        <v>220</v>
      </c>
      <c r="I3383" t="s">
        <v>12005</v>
      </c>
      <c r="J3383">
        <v>0.22989999999999999</v>
      </c>
      <c r="K3383">
        <v>1</v>
      </c>
      <c r="L3383">
        <v>1</v>
      </c>
      <c r="M3383">
        <v>1</v>
      </c>
      <c r="N3383">
        <v>1</v>
      </c>
      <c r="O3383" t="s">
        <v>225</v>
      </c>
      <c r="P3383">
        <v>0</v>
      </c>
      <c r="Q3383">
        <v>1</v>
      </c>
      <c r="R3383">
        <v>9000</v>
      </c>
      <c r="S3383" t="s">
        <v>223</v>
      </c>
      <c r="T3383">
        <v>9000</v>
      </c>
      <c r="U3383" t="s">
        <v>12002</v>
      </c>
      <c r="V3383" t="s">
        <v>455</v>
      </c>
      <c r="W3383" t="s">
        <v>225</v>
      </c>
      <c r="X3383" t="s">
        <v>225</v>
      </c>
      <c r="Y3383">
        <v>9000</v>
      </c>
      <c r="AB3383">
        <v>1</v>
      </c>
      <c r="AC3383">
        <v>1</v>
      </c>
      <c r="AD3383">
        <v>3</v>
      </c>
      <c r="AE3383">
        <v>1074</v>
      </c>
      <c r="AF3383">
        <v>1.5</v>
      </c>
      <c r="AQ3383">
        <v>1</v>
      </c>
      <c r="AR3383">
        <f t="shared" si="52"/>
        <v>9.68</v>
      </c>
      <c r="AS3383">
        <v>1</v>
      </c>
      <c r="AT3383" t="s">
        <v>133</v>
      </c>
      <c r="AU3383">
        <v>42</v>
      </c>
    </row>
    <row r="3384" spans="1:47">
      <c r="A3384" t="s">
        <v>12006</v>
      </c>
      <c r="C3384">
        <v>310</v>
      </c>
      <c r="D3384" t="s">
        <v>12007</v>
      </c>
      <c r="E3384">
        <v>337</v>
      </c>
      <c r="F3384" t="s">
        <v>12008</v>
      </c>
      <c r="G3384" t="s">
        <v>10704</v>
      </c>
      <c r="H3384" t="s">
        <v>11357</v>
      </c>
      <c r="I3384" t="s">
        <v>12009</v>
      </c>
      <c r="J3384">
        <v>0.24273</v>
      </c>
      <c r="K3384">
        <v>0</v>
      </c>
      <c r="L3384">
        <v>0</v>
      </c>
      <c r="M3384">
        <v>0</v>
      </c>
      <c r="N3384">
        <v>0</v>
      </c>
      <c r="P3384">
        <v>0</v>
      </c>
      <c r="Q3384">
        <v>0</v>
      </c>
      <c r="R3384">
        <v>0</v>
      </c>
      <c r="S3384" t="s">
        <v>223</v>
      </c>
      <c r="T3384">
        <v>0</v>
      </c>
      <c r="U3384" t="s">
        <v>12006</v>
      </c>
      <c r="V3384" t="s">
        <v>933</v>
      </c>
      <c r="W3384" t="s">
        <v>659</v>
      </c>
      <c r="Y3384">
        <v>0</v>
      </c>
      <c r="AB3384">
        <v>0</v>
      </c>
      <c r="AC3384">
        <v>0</v>
      </c>
      <c r="AD3384">
        <v>0</v>
      </c>
      <c r="AE3384">
        <v>0</v>
      </c>
      <c r="AF3384">
        <v>0</v>
      </c>
      <c r="AQ3384">
        <v>1</v>
      </c>
      <c r="AR3384">
        <f t="shared" si="52"/>
        <v>0</v>
      </c>
      <c r="AS3384">
        <v>1</v>
      </c>
      <c r="AT3384" t="s">
        <v>133</v>
      </c>
      <c r="AU3384">
        <v>42</v>
      </c>
    </row>
    <row r="3385" spans="1:47">
      <c r="A3385" t="s">
        <v>12010</v>
      </c>
      <c r="C3385">
        <v>310</v>
      </c>
      <c r="D3385" t="s">
        <v>12011</v>
      </c>
      <c r="E3385">
        <v>101</v>
      </c>
      <c r="F3385" t="s">
        <v>12012</v>
      </c>
      <c r="G3385" t="s">
        <v>422</v>
      </c>
      <c r="H3385" t="s">
        <v>220</v>
      </c>
      <c r="I3385" t="s">
        <v>12013</v>
      </c>
      <c r="J3385">
        <v>0.11555</v>
      </c>
      <c r="K3385">
        <v>0</v>
      </c>
      <c r="L3385">
        <v>0</v>
      </c>
      <c r="M3385">
        <v>1</v>
      </c>
      <c r="N3385">
        <v>1</v>
      </c>
      <c r="O3385" t="s">
        <v>659</v>
      </c>
      <c r="P3385">
        <v>1</v>
      </c>
      <c r="Q3385">
        <v>1</v>
      </c>
      <c r="R3385">
        <v>8900</v>
      </c>
      <c r="S3385" t="s">
        <v>223</v>
      </c>
      <c r="T3385">
        <v>0</v>
      </c>
      <c r="U3385" t="s">
        <v>12010</v>
      </c>
      <c r="V3385" t="s">
        <v>933</v>
      </c>
      <c r="W3385" t="s">
        <v>659</v>
      </c>
      <c r="X3385" t="s">
        <v>659</v>
      </c>
      <c r="Y3385">
        <v>8900</v>
      </c>
      <c r="AB3385">
        <v>0</v>
      </c>
      <c r="AC3385">
        <v>0</v>
      </c>
      <c r="AD3385">
        <v>4</v>
      </c>
      <c r="AE3385">
        <v>1488</v>
      </c>
      <c r="AF3385">
        <v>2</v>
      </c>
      <c r="AQ3385">
        <v>1</v>
      </c>
      <c r="AR3385">
        <f t="shared" si="52"/>
        <v>0</v>
      </c>
      <c r="AS3385">
        <v>1</v>
      </c>
      <c r="AT3385" t="s">
        <v>134</v>
      </c>
      <c r="AU3385">
        <v>43</v>
      </c>
    </row>
    <row r="3386" spans="1:47">
      <c r="A3386" t="s">
        <v>12014</v>
      </c>
      <c r="C3386">
        <v>310</v>
      </c>
      <c r="D3386" t="s">
        <v>12015</v>
      </c>
      <c r="E3386">
        <v>101</v>
      </c>
      <c r="F3386" t="s">
        <v>11992</v>
      </c>
      <c r="G3386" t="s">
        <v>422</v>
      </c>
      <c r="H3386" t="s">
        <v>220</v>
      </c>
      <c r="I3386" t="s">
        <v>12016</v>
      </c>
      <c r="J3386">
        <v>0.58950000000000002</v>
      </c>
      <c r="K3386">
        <v>0</v>
      </c>
      <c r="L3386">
        <v>1</v>
      </c>
      <c r="M3386">
        <v>0</v>
      </c>
      <c r="N3386">
        <v>1</v>
      </c>
      <c r="P3386">
        <v>0</v>
      </c>
      <c r="Q3386">
        <v>1</v>
      </c>
      <c r="R3386">
        <v>20900</v>
      </c>
      <c r="S3386" t="s">
        <v>223</v>
      </c>
      <c r="T3386">
        <v>20900</v>
      </c>
      <c r="U3386" t="s">
        <v>12014</v>
      </c>
      <c r="V3386" t="s">
        <v>455</v>
      </c>
      <c r="W3386" t="s">
        <v>225</v>
      </c>
      <c r="X3386" t="s">
        <v>225</v>
      </c>
      <c r="Y3386">
        <v>20900</v>
      </c>
      <c r="AB3386">
        <v>0</v>
      </c>
      <c r="AC3386">
        <v>1</v>
      </c>
      <c r="AD3386">
        <v>3</v>
      </c>
      <c r="AE3386">
        <v>1696</v>
      </c>
      <c r="AF3386">
        <v>2</v>
      </c>
      <c r="AQ3386">
        <v>1</v>
      </c>
      <c r="AR3386">
        <f t="shared" si="52"/>
        <v>0</v>
      </c>
      <c r="AS3386">
        <v>1</v>
      </c>
      <c r="AT3386" t="s">
        <v>133</v>
      </c>
      <c r="AU3386">
        <v>42</v>
      </c>
    </row>
    <row r="3387" spans="1:47">
      <c r="A3387" t="s">
        <v>12017</v>
      </c>
      <c r="C3387">
        <v>310</v>
      </c>
      <c r="D3387" t="s">
        <v>12018</v>
      </c>
      <c r="E3387">
        <v>101</v>
      </c>
      <c r="F3387" t="s">
        <v>402</v>
      </c>
      <c r="G3387" t="s">
        <v>422</v>
      </c>
      <c r="H3387" t="s">
        <v>220</v>
      </c>
      <c r="I3387" t="s">
        <v>12019</v>
      </c>
      <c r="J3387">
        <v>0.11776</v>
      </c>
      <c r="K3387">
        <v>0</v>
      </c>
      <c r="L3387">
        <v>0</v>
      </c>
      <c r="M3387">
        <v>1</v>
      </c>
      <c r="N3387">
        <v>1</v>
      </c>
      <c r="O3387" t="s">
        <v>659</v>
      </c>
      <c r="P3387">
        <v>1</v>
      </c>
      <c r="Q3387">
        <v>1</v>
      </c>
      <c r="R3387">
        <v>3400</v>
      </c>
      <c r="S3387" t="s">
        <v>223</v>
      </c>
      <c r="T3387">
        <v>0</v>
      </c>
      <c r="U3387" t="s">
        <v>12017</v>
      </c>
      <c r="V3387" t="s">
        <v>933</v>
      </c>
      <c r="W3387" t="s">
        <v>659</v>
      </c>
      <c r="X3387" t="s">
        <v>659</v>
      </c>
      <c r="Y3387">
        <v>3400</v>
      </c>
      <c r="AB3387">
        <v>0</v>
      </c>
      <c r="AC3387">
        <v>0</v>
      </c>
      <c r="AD3387">
        <v>4</v>
      </c>
      <c r="AE3387">
        <v>1768</v>
      </c>
      <c r="AF3387">
        <v>2</v>
      </c>
      <c r="AQ3387">
        <v>1</v>
      </c>
      <c r="AR3387">
        <f t="shared" si="52"/>
        <v>0</v>
      </c>
      <c r="AS3387">
        <v>1</v>
      </c>
      <c r="AT3387" t="s">
        <v>134</v>
      </c>
      <c r="AU3387">
        <v>43</v>
      </c>
    </row>
    <row r="3388" spans="1:47">
      <c r="A3388" t="s">
        <v>12020</v>
      </c>
      <c r="C3388">
        <v>310</v>
      </c>
      <c r="D3388" t="s">
        <v>12021</v>
      </c>
      <c r="E3388">
        <v>13</v>
      </c>
      <c r="F3388" t="s">
        <v>12022</v>
      </c>
      <c r="G3388" t="s">
        <v>10704</v>
      </c>
      <c r="H3388" t="s">
        <v>11288</v>
      </c>
      <c r="I3388" t="s">
        <v>12023</v>
      </c>
      <c r="J3388">
        <v>9.214E-2</v>
      </c>
      <c r="K3388">
        <v>0</v>
      </c>
      <c r="L3388">
        <v>0</v>
      </c>
      <c r="M3388">
        <v>1</v>
      </c>
      <c r="N3388">
        <v>1</v>
      </c>
      <c r="O3388" t="s">
        <v>659</v>
      </c>
      <c r="P3388">
        <v>2</v>
      </c>
      <c r="Q3388">
        <v>1</v>
      </c>
      <c r="R3388">
        <v>28600</v>
      </c>
      <c r="S3388" t="s">
        <v>223</v>
      </c>
      <c r="T3388">
        <v>0</v>
      </c>
      <c r="U3388" t="s">
        <v>12020</v>
      </c>
      <c r="V3388" t="s">
        <v>933</v>
      </c>
      <c r="W3388" t="s">
        <v>659</v>
      </c>
      <c r="X3388" t="s">
        <v>659</v>
      </c>
      <c r="Y3388">
        <v>28600</v>
      </c>
      <c r="AB3388">
        <v>0</v>
      </c>
      <c r="AC3388">
        <v>0</v>
      </c>
      <c r="AD3388">
        <v>5</v>
      </c>
      <c r="AE3388">
        <v>4104</v>
      </c>
      <c r="AF3388">
        <v>2</v>
      </c>
      <c r="AQ3388">
        <v>1</v>
      </c>
      <c r="AR3388">
        <f t="shared" si="52"/>
        <v>0</v>
      </c>
      <c r="AS3388">
        <v>1</v>
      </c>
      <c r="AT3388" t="s">
        <v>133</v>
      </c>
      <c r="AU3388">
        <v>42</v>
      </c>
    </row>
    <row r="3389" spans="1:47">
      <c r="A3389" t="s">
        <v>12024</v>
      </c>
      <c r="C3389">
        <v>310</v>
      </c>
      <c r="D3389" t="s">
        <v>12025</v>
      </c>
      <c r="E3389">
        <v>104</v>
      </c>
      <c r="F3389" t="s">
        <v>12026</v>
      </c>
      <c r="G3389" t="s">
        <v>422</v>
      </c>
      <c r="H3389" t="s">
        <v>1213</v>
      </c>
      <c r="I3389" t="s">
        <v>12027</v>
      </c>
      <c r="J3389">
        <v>0.25985999999999998</v>
      </c>
      <c r="K3389">
        <v>1</v>
      </c>
      <c r="L3389">
        <v>1</v>
      </c>
      <c r="M3389">
        <v>1</v>
      </c>
      <c r="N3389">
        <v>1</v>
      </c>
      <c r="O3389" t="s">
        <v>225</v>
      </c>
      <c r="P3389">
        <v>0</v>
      </c>
      <c r="Q3389">
        <v>1</v>
      </c>
      <c r="R3389">
        <v>4100</v>
      </c>
      <c r="S3389" t="s">
        <v>223</v>
      </c>
      <c r="T3389">
        <v>4100</v>
      </c>
      <c r="U3389" t="s">
        <v>12024</v>
      </c>
      <c r="V3389" t="s">
        <v>455</v>
      </c>
      <c r="W3389" t="s">
        <v>225</v>
      </c>
      <c r="X3389" t="s">
        <v>225</v>
      </c>
      <c r="Y3389">
        <v>4100</v>
      </c>
      <c r="AB3389">
        <v>2</v>
      </c>
      <c r="AC3389">
        <v>2</v>
      </c>
      <c r="AD3389">
        <v>4</v>
      </c>
      <c r="AE3389">
        <v>1560</v>
      </c>
      <c r="AF3389">
        <v>2</v>
      </c>
      <c r="AQ3389">
        <v>1</v>
      </c>
      <c r="AR3389">
        <f t="shared" si="52"/>
        <v>19.36</v>
      </c>
      <c r="AS3389">
        <v>1</v>
      </c>
      <c r="AT3389" t="s">
        <v>133</v>
      </c>
      <c r="AU3389">
        <v>42</v>
      </c>
    </row>
    <row r="3390" spans="1:47">
      <c r="A3390" t="s">
        <v>12028</v>
      </c>
      <c r="C3390">
        <v>310</v>
      </c>
      <c r="D3390" t="s">
        <v>12029</v>
      </c>
      <c r="E3390">
        <v>101</v>
      </c>
      <c r="F3390" t="s">
        <v>12030</v>
      </c>
      <c r="G3390" t="s">
        <v>422</v>
      </c>
      <c r="H3390" t="s">
        <v>220</v>
      </c>
      <c r="I3390" t="s">
        <v>12031</v>
      </c>
      <c r="J3390">
        <v>1.56951</v>
      </c>
      <c r="K3390">
        <v>1</v>
      </c>
      <c r="L3390">
        <v>1</v>
      </c>
      <c r="M3390">
        <v>1</v>
      </c>
      <c r="N3390">
        <v>1</v>
      </c>
      <c r="O3390" t="s">
        <v>225</v>
      </c>
      <c r="P3390">
        <v>0</v>
      </c>
      <c r="Q3390">
        <v>1</v>
      </c>
      <c r="R3390">
        <v>6900</v>
      </c>
      <c r="S3390" t="s">
        <v>223</v>
      </c>
      <c r="T3390">
        <v>6900</v>
      </c>
      <c r="U3390" t="s">
        <v>12028</v>
      </c>
      <c r="V3390" t="s">
        <v>455</v>
      </c>
      <c r="W3390" t="s">
        <v>225</v>
      </c>
      <c r="X3390" t="s">
        <v>225</v>
      </c>
      <c r="Y3390">
        <v>6900</v>
      </c>
      <c r="AB3390">
        <v>1</v>
      </c>
      <c r="AC3390">
        <v>1</v>
      </c>
      <c r="AD3390">
        <v>3</v>
      </c>
      <c r="AE3390">
        <v>2356</v>
      </c>
      <c r="AF3390">
        <v>2</v>
      </c>
      <c r="AQ3390">
        <v>1</v>
      </c>
      <c r="AR3390">
        <f t="shared" si="52"/>
        <v>9.68</v>
      </c>
      <c r="AS3390">
        <v>1</v>
      </c>
      <c r="AT3390" t="s">
        <v>133</v>
      </c>
      <c r="AU3390">
        <v>42</v>
      </c>
    </row>
    <row r="3391" spans="1:47">
      <c r="A3391" t="s">
        <v>12032</v>
      </c>
      <c r="C3391">
        <v>310</v>
      </c>
      <c r="D3391" t="s">
        <v>12033</v>
      </c>
      <c r="E3391">
        <v>101</v>
      </c>
      <c r="F3391" t="s">
        <v>12034</v>
      </c>
      <c r="G3391" t="s">
        <v>422</v>
      </c>
      <c r="H3391" t="s">
        <v>220</v>
      </c>
      <c r="I3391" t="s">
        <v>12035</v>
      </c>
      <c r="J3391">
        <v>0.43402000000000002</v>
      </c>
      <c r="K3391">
        <v>0</v>
      </c>
      <c r="L3391">
        <v>0</v>
      </c>
      <c r="M3391">
        <v>1</v>
      </c>
      <c r="N3391">
        <v>1</v>
      </c>
      <c r="O3391" t="s">
        <v>659</v>
      </c>
      <c r="P3391">
        <v>1</v>
      </c>
      <c r="Q3391">
        <v>0</v>
      </c>
      <c r="R3391">
        <v>0</v>
      </c>
      <c r="S3391" t="s">
        <v>223</v>
      </c>
      <c r="T3391">
        <v>0</v>
      </c>
      <c r="U3391" t="s">
        <v>12032</v>
      </c>
      <c r="V3391" t="s">
        <v>933</v>
      </c>
      <c r="W3391" t="s">
        <v>659</v>
      </c>
      <c r="X3391" t="s">
        <v>659</v>
      </c>
      <c r="Y3391">
        <v>0</v>
      </c>
      <c r="AB3391">
        <v>0</v>
      </c>
      <c r="AC3391">
        <v>0</v>
      </c>
      <c r="AD3391">
        <v>4</v>
      </c>
      <c r="AE3391">
        <v>1954</v>
      </c>
      <c r="AF3391">
        <v>2</v>
      </c>
      <c r="AQ3391">
        <v>3</v>
      </c>
      <c r="AR3391">
        <f t="shared" si="52"/>
        <v>0</v>
      </c>
      <c r="AS3391">
        <v>1</v>
      </c>
      <c r="AT3391" t="s">
        <v>134</v>
      </c>
      <c r="AU3391">
        <v>43</v>
      </c>
    </row>
    <row r="3392" spans="1:47">
      <c r="A3392" t="s">
        <v>12036</v>
      </c>
      <c r="C3392">
        <v>310</v>
      </c>
      <c r="D3392" t="s">
        <v>12037</v>
      </c>
      <c r="E3392">
        <v>322</v>
      </c>
      <c r="F3392" t="s">
        <v>12038</v>
      </c>
      <c r="G3392" t="s">
        <v>10704</v>
      </c>
      <c r="H3392" t="s">
        <v>12039</v>
      </c>
      <c r="I3392" t="s">
        <v>12040</v>
      </c>
      <c r="J3392">
        <v>0.19656000000000001</v>
      </c>
      <c r="K3392">
        <v>0</v>
      </c>
      <c r="L3392">
        <v>0</v>
      </c>
      <c r="M3392">
        <v>1</v>
      </c>
      <c r="N3392">
        <v>1</v>
      </c>
      <c r="O3392" t="s">
        <v>659</v>
      </c>
      <c r="P3392">
        <v>1</v>
      </c>
      <c r="Q3392">
        <v>1</v>
      </c>
      <c r="R3392">
        <v>0</v>
      </c>
      <c r="S3392" t="s">
        <v>223</v>
      </c>
      <c r="T3392">
        <v>0</v>
      </c>
      <c r="U3392" t="s">
        <v>12036</v>
      </c>
      <c r="V3392" t="s">
        <v>933</v>
      </c>
      <c r="W3392" t="s">
        <v>659</v>
      </c>
      <c r="X3392" t="s">
        <v>659</v>
      </c>
      <c r="Y3392">
        <v>0</v>
      </c>
      <c r="AB3392">
        <v>0</v>
      </c>
      <c r="AC3392">
        <v>0</v>
      </c>
      <c r="AD3392">
        <v>0</v>
      </c>
      <c r="AE3392">
        <v>2052</v>
      </c>
      <c r="AF3392">
        <v>1</v>
      </c>
      <c r="AQ3392">
        <v>1</v>
      </c>
      <c r="AR3392">
        <f t="shared" si="52"/>
        <v>0</v>
      </c>
      <c r="AS3392">
        <v>1</v>
      </c>
      <c r="AT3392" t="s">
        <v>133</v>
      </c>
      <c r="AU3392">
        <v>42</v>
      </c>
    </row>
    <row r="3393" spans="1:47">
      <c r="A3393" t="s">
        <v>12041</v>
      </c>
      <c r="C3393">
        <v>310</v>
      </c>
      <c r="D3393" t="s">
        <v>12042</v>
      </c>
      <c r="E3393">
        <v>101</v>
      </c>
      <c r="F3393" t="s">
        <v>12043</v>
      </c>
      <c r="G3393" t="s">
        <v>422</v>
      </c>
      <c r="H3393" t="s">
        <v>220</v>
      </c>
      <c r="I3393" t="s">
        <v>12044</v>
      </c>
      <c r="J3393">
        <v>0.80617000000000005</v>
      </c>
      <c r="K3393">
        <v>1</v>
      </c>
      <c r="L3393">
        <v>1</v>
      </c>
      <c r="M3393">
        <v>1</v>
      </c>
      <c r="N3393">
        <v>1</v>
      </c>
      <c r="O3393" t="s">
        <v>225</v>
      </c>
      <c r="P3393">
        <v>0</v>
      </c>
      <c r="Q3393">
        <v>1</v>
      </c>
      <c r="R3393">
        <v>6300</v>
      </c>
      <c r="S3393" t="s">
        <v>243</v>
      </c>
      <c r="T3393">
        <v>6300</v>
      </c>
      <c r="U3393" t="s">
        <v>12041</v>
      </c>
      <c r="V3393" t="s">
        <v>455</v>
      </c>
      <c r="W3393" t="s">
        <v>225</v>
      </c>
      <c r="X3393" t="s">
        <v>225</v>
      </c>
      <c r="Y3393">
        <v>6300</v>
      </c>
      <c r="AB3393">
        <v>1</v>
      </c>
      <c r="AC3393">
        <v>1</v>
      </c>
      <c r="AD3393">
        <v>3</v>
      </c>
      <c r="AE3393">
        <v>1398</v>
      </c>
      <c r="AF3393">
        <v>1</v>
      </c>
      <c r="AQ3393">
        <v>3</v>
      </c>
      <c r="AR3393">
        <f t="shared" si="52"/>
        <v>9.68</v>
      </c>
      <c r="AS3393">
        <v>1</v>
      </c>
      <c r="AT3393" t="s">
        <v>133</v>
      </c>
      <c r="AU3393">
        <v>42</v>
      </c>
    </row>
    <row r="3394" spans="1:47">
      <c r="A3394" t="s">
        <v>248</v>
      </c>
      <c r="C3394">
        <v>310</v>
      </c>
      <c r="E3394">
        <v>0</v>
      </c>
      <c r="J3394">
        <v>1.2699999999999999E-2</v>
      </c>
      <c r="K3394">
        <v>0</v>
      </c>
      <c r="L3394">
        <v>0</v>
      </c>
      <c r="M3394">
        <v>0</v>
      </c>
      <c r="N3394">
        <v>0</v>
      </c>
      <c r="P3394">
        <v>0</v>
      </c>
      <c r="Q3394">
        <v>0</v>
      </c>
      <c r="R3394">
        <v>0</v>
      </c>
      <c r="S3394" t="s">
        <v>249</v>
      </c>
      <c r="T3394">
        <v>0</v>
      </c>
      <c r="Y3394">
        <v>0</v>
      </c>
      <c r="AB3394">
        <v>0</v>
      </c>
      <c r="AC3394">
        <v>0</v>
      </c>
      <c r="AD3394">
        <v>0</v>
      </c>
      <c r="AE3394">
        <v>0</v>
      </c>
      <c r="AF3394">
        <v>0</v>
      </c>
      <c r="AQ3394">
        <v>0</v>
      </c>
      <c r="AR3394">
        <f t="shared" ref="AR3394:AR3457" si="53">AB3394*9.68*VLOOKUP(AU3394,atten,10,FALSE)</f>
        <v>0</v>
      </c>
      <c r="AS3394">
        <v>1</v>
      </c>
      <c r="AT3394" t="s">
        <v>133</v>
      </c>
      <c r="AU3394">
        <v>42</v>
      </c>
    </row>
    <row r="3395" spans="1:47">
      <c r="A3395" t="s">
        <v>12045</v>
      </c>
      <c r="C3395">
        <v>310</v>
      </c>
      <c r="D3395" t="s">
        <v>12046</v>
      </c>
      <c r="E3395">
        <v>323</v>
      </c>
      <c r="F3395" t="s">
        <v>12047</v>
      </c>
      <c r="G3395" t="s">
        <v>11287</v>
      </c>
      <c r="H3395" t="s">
        <v>12048</v>
      </c>
      <c r="I3395" t="s">
        <v>12049</v>
      </c>
      <c r="J3395">
        <v>12.134270000000001</v>
      </c>
      <c r="K3395">
        <v>0</v>
      </c>
      <c r="L3395">
        <v>0</v>
      </c>
      <c r="M3395">
        <v>1</v>
      </c>
      <c r="N3395">
        <v>1</v>
      </c>
      <c r="O3395" t="s">
        <v>659</v>
      </c>
      <c r="P3395">
        <v>7</v>
      </c>
      <c r="Q3395">
        <v>2</v>
      </c>
      <c r="R3395">
        <v>66900</v>
      </c>
      <c r="S3395" t="s">
        <v>223</v>
      </c>
      <c r="T3395">
        <v>0</v>
      </c>
      <c r="U3395" t="s">
        <v>12045</v>
      </c>
      <c r="V3395" t="s">
        <v>933</v>
      </c>
      <c r="W3395" t="s">
        <v>659</v>
      </c>
      <c r="X3395" t="s">
        <v>659</v>
      </c>
      <c r="Y3395">
        <v>33450</v>
      </c>
      <c r="AB3395">
        <v>0</v>
      </c>
      <c r="AC3395">
        <v>0</v>
      </c>
      <c r="AD3395">
        <v>0</v>
      </c>
      <c r="AE3395">
        <v>24112</v>
      </c>
      <c r="AF3395">
        <v>1</v>
      </c>
      <c r="AQ3395">
        <v>1</v>
      </c>
      <c r="AR3395">
        <f t="shared" si="53"/>
        <v>0</v>
      </c>
      <c r="AS3395">
        <v>1</v>
      </c>
      <c r="AT3395" t="s">
        <v>134</v>
      </c>
      <c r="AU3395">
        <v>43</v>
      </c>
    </row>
    <row r="3396" spans="1:47">
      <c r="A3396" t="s">
        <v>12050</v>
      </c>
      <c r="C3396">
        <v>310</v>
      </c>
      <c r="D3396" t="s">
        <v>12051</v>
      </c>
      <c r="E3396">
        <v>132</v>
      </c>
      <c r="F3396" t="s">
        <v>12052</v>
      </c>
      <c r="G3396" t="s">
        <v>422</v>
      </c>
      <c r="H3396" t="s">
        <v>260</v>
      </c>
      <c r="I3396" t="s">
        <v>12053</v>
      </c>
      <c r="J3396">
        <v>0.38145000000000001</v>
      </c>
      <c r="K3396">
        <v>0</v>
      </c>
      <c r="L3396">
        <v>0</v>
      </c>
      <c r="M3396">
        <v>0</v>
      </c>
      <c r="N3396">
        <v>0</v>
      </c>
      <c r="P3396">
        <v>0</v>
      </c>
      <c r="Q3396">
        <v>0</v>
      </c>
      <c r="R3396">
        <v>0</v>
      </c>
      <c r="S3396" t="s">
        <v>223</v>
      </c>
      <c r="T3396">
        <v>0</v>
      </c>
      <c r="U3396" t="s">
        <v>12050</v>
      </c>
      <c r="V3396" t="s">
        <v>455</v>
      </c>
      <c r="W3396" t="s">
        <v>225</v>
      </c>
      <c r="Y3396">
        <v>0</v>
      </c>
      <c r="AB3396">
        <v>0</v>
      </c>
      <c r="AC3396">
        <v>0</v>
      </c>
      <c r="AD3396">
        <v>0</v>
      </c>
      <c r="AE3396">
        <v>0</v>
      </c>
      <c r="AF3396">
        <v>0</v>
      </c>
      <c r="AQ3396">
        <v>1</v>
      </c>
      <c r="AR3396">
        <f t="shared" si="53"/>
        <v>0</v>
      </c>
      <c r="AS3396">
        <v>1</v>
      </c>
      <c r="AT3396" t="s">
        <v>133</v>
      </c>
      <c r="AU3396">
        <v>42</v>
      </c>
    </row>
    <row r="3397" spans="1:47">
      <c r="A3397" t="s">
        <v>12054</v>
      </c>
      <c r="C3397">
        <v>310</v>
      </c>
      <c r="D3397" t="s">
        <v>12055</v>
      </c>
      <c r="E3397">
        <v>104</v>
      </c>
      <c r="F3397" t="s">
        <v>12056</v>
      </c>
      <c r="G3397" t="s">
        <v>422</v>
      </c>
      <c r="H3397" t="s">
        <v>1213</v>
      </c>
      <c r="I3397" t="s">
        <v>12057</v>
      </c>
      <c r="J3397">
        <v>0.36681999999999998</v>
      </c>
      <c r="K3397">
        <v>0</v>
      </c>
      <c r="L3397">
        <v>0</v>
      </c>
      <c r="M3397">
        <v>1</v>
      </c>
      <c r="N3397">
        <v>1</v>
      </c>
      <c r="O3397" t="s">
        <v>659</v>
      </c>
      <c r="P3397">
        <v>1</v>
      </c>
      <c r="Q3397">
        <v>1</v>
      </c>
      <c r="R3397">
        <v>13600</v>
      </c>
      <c r="S3397" t="s">
        <v>223</v>
      </c>
      <c r="T3397">
        <v>0</v>
      </c>
      <c r="U3397" t="s">
        <v>12054</v>
      </c>
      <c r="V3397" t="s">
        <v>933</v>
      </c>
      <c r="W3397" t="s">
        <v>659</v>
      </c>
      <c r="X3397" t="s">
        <v>659</v>
      </c>
      <c r="Y3397">
        <v>13600</v>
      </c>
      <c r="AB3397">
        <v>0</v>
      </c>
      <c r="AC3397">
        <v>0</v>
      </c>
      <c r="AD3397">
        <v>5</v>
      </c>
      <c r="AE3397">
        <v>2104</v>
      </c>
      <c r="AF3397">
        <v>2</v>
      </c>
      <c r="AQ3397">
        <v>1</v>
      </c>
      <c r="AR3397">
        <f t="shared" si="53"/>
        <v>0</v>
      </c>
      <c r="AS3397">
        <v>1</v>
      </c>
      <c r="AT3397" t="s">
        <v>133</v>
      </c>
      <c r="AU3397">
        <v>42</v>
      </c>
    </row>
    <row r="3398" spans="1:47">
      <c r="A3398" t="s">
        <v>12058</v>
      </c>
      <c r="C3398">
        <v>310</v>
      </c>
      <c r="D3398" t="s">
        <v>12059</v>
      </c>
      <c r="E3398">
        <v>101</v>
      </c>
      <c r="F3398" t="s">
        <v>12060</v>
      </c>
      <c r="G3398" t="s">
        <v>422</v>
      </c>
      <c r="H3398" t="s">
        <v>220</v>
      </c>
      <c r="I3398" t="s">
        <v>12061</v>
      </c>
      <c r="J3398">
        <v>0.23055</v>
      </c>
      <c r="K3398">
        <v>1</v>
      </c>
      <c r="L3398">
        <v>1</v>
      </c>
      <c r="M3398">
        <v>1</v>
      </c>
      <c r="N3398">
        <v>1</v>
      </c>
      <c r="O3398" t="s">
        <v>225</v>
      </c>
      <c r="P3398">
        <v>0</v>
      </c>
      <c r="Q3398">
        <v>1</v>
      </c>
      <c r="R3398">
        <v>3100</v>
      </c>
      <c r="S3398" t="s">
        <v>223</v>
      </c>
      <c r="T3398">
        <v>3100</v>
      </c>
      <c r="U3398" t="s">
        <v>12058</v>
      </c>
      <c r="V3398" t="s">
        <v>455</v>
      </c>
      <c r="W3398" t="s">
        <v>225</v>
      </c>
      <c r="X3398" t="s">
        <v>225</v>
      </c>
      <c r="Y3398">
        <v>3100</v>
      </c>
      <c r="AB3398">
        <v>1</v>
      </c>
      <c r="AC3398">
        <v>1</v>
      </c>
      <c r="AD3398">
        <v>2</v>
      </c>
      <c r="AE3398">
        <v>988</v>
      </c>
      <c r="AF3398">
        <v>1</v>
      </c>
      <c r="AQ3398">
        <v>1</v>
      </c>
      <c r="AR3398">
        <f t="shared" si="53"/>
        <v>9.68</v>
      </c>
      <c r="AS3398">
        <v>1</v>
      </c>
      <c r="AT3398" t="s">
        <v>133</v>
      </c>
      <c r="AU3398">
        <v>42</v>
      </c>
    </row>
    <row r="3399" spans="1:47">
      <c r="A3399" t="s">
        <v>12062</v>
      </c>
      <c r="C3399">
        <v>310</v>
      </c>
      <c r="D3399" t="s">
        <v>12063</v>
      </c>
      <c r="E3399">
        <v>101</v>
      </c>
      <c r="F3399" t="s">
        <v>12064</v>
      </c>
      <c r="G3399" t="s">
        <v>422</v>
      </c>
      <c r="H3399" t="s">
        <v>220</v>
      </c>
      <c r="I3399" t="s">
        <v>12065</v>
      </c>
      <c r="J3399">
        <v>1.0429200000000001</v>
      </c>
      <c r="K3399">
        <v>1</v>
      </c>
      <c r="L3399">
        <v>1</v>
      </c>
      <c r="M3399">
        <v>1</v>
      </c>
      <c r="N3399">
        <v>1</v>
      </c>
      <c r="O3399" t="s">
        <v>225</v>
      </c>
      <c r="P3399">
        <v>0</v>
      </c>
      <c r="Q3399">
        <v>1</v>
      </c>
      <c r="R3399">
        <v>9200</v>
      </c>
      <c r="S3399" t="s">
        <v>243</v>
      </c>
      <c r="T3399">
        <v>9200</v>
      </c>
      <c r="U3399" t="s">
        <v>12062</v>
      </c>
      <c r="V3399" t="s">
        <v>455</v>
      </c>
      <c r="W3399" t="s">
        <v>225</v>
      </c>
      <c r="X3399" t="s">
        <v>225</v>
      </c>
      <c r="Y3399">
        <v>9200</v>
      </c>
      <c r="AB3399">
        <v>1</v>
      </c>
      <c r="AC3399">
        <v>1</v>
      </c>
      <c r="AD3399">
        <v>3</v>
      </c>
      <c r="AE3399">
        <v>1719</v>
      </c>
      <c r="AF3399">
        <v>2</v>
      </c>
      <c r="AQ3399">
        <v>1</v>
      </c>
      <c r="AR3399">
        <f t="shared" si="53"/>
        <v>9.68</v>
      </c>
      <c r="AS3399">
        <v>1</v>
      </c>
      <c r="AT3399" t="s">
        <v>136</v>
      </c>
      <c r="AU3399">
        <v>45</v>
      </c>
    </row>
    <row r="3400" spans="1:47">
      <c r="A3400" t="s">
        <v>12066</v>
      </c>
      <c r="C3400">
        <v>310</v>
      </c>
      <c r="D3400" t="s">
        <v>12067</v>
      </c>
      <c r="E3400">
        <v>101</v>
      </c>
      <c r="F3400" t="s">
        <v>12068</v>
      </c>
      <c r="G3400" t="s">
        <v>422</v>
      </c>
      <c r="H3400" t="s">
        <v>220</v>
      </c>
      <c r="I3400" t="s">
        <v>12069</v>
      </c>
      <c r="J3400">
        <v>0.11172</v>
      </c>
      <c r="K3400">
        <v>0</v>
      </c>
      <c r="L3400">
        <v>0</v>
      </c>
      <c r="M3400">
        <v>1</v>
      </c>
      <c r="N3400">
        <v>1</v>
      </c>
      <c r="O3400" t="s">
        <v>659</v>
      </c>
      <c r="P3400">
        <v>1</v>
      </c>
      <c r="Q3400">
        <v>1</v>
      </c>
      <c r="R3400">
        <v>7100</v>
      </c>
      <c r="S3400" t="s">
        <v>223</v>
      </c>
      <c r="T3400">
        <v>0</v>
      </c>
      <c r="U3400" t="s">
        <v>12066</v>
      </c>
      <c r="V3400" t="s">
        <v>933</v>
      </c>
      <c r="W3400" t="s">
        <v>659</v>
      </c>
      <c r="X3400" t="s">
        <v>659</v>
      </c>
      <c r="Y3400">
        <v>7100</v>
      </c>
      <c r="AB3400">
        <v>0</v>
      </c>
      <c r="AC3400">
        <v>0</v>
      </c>
      <c r="AD3400">
        <v>3</v>
      </c>
      <c r="AE3400">
        <v>1358</v>
      </c>
      <c r="AF3400">
        <v>1.25</v>
      </c>
      <c r="AQ3400">
        <v>1</v>
      </c>
      <c r="AR3400">
        <f t="shared" si="53"/>
        <v>0</v>
      </c>
      <c r="AS3400">
        <v>1</v>
      </c>
      <c r="AT3400" t="s">
        <v>134</v>
      </c>
      <c r="AU3400">
        <v>43</v>
      </c>
    </row>
    <row r="3401" spans="1:47">
      <c r="A3401" t="s">
        <v>12070</v>
      </c>
      <c r="C3401">
        <v>310</v>
      </c>
      <c r="D3401" t="s">
        <v>12071</v>
      </c>
      <c r="E3401">
        <v>341</v>
      </c>
      <c r="F3401" t="s">
        <v>12072</v>
      </c>
      <c r="G3401" t="s">
        <v>10704</v>
      </c>
      <c r="H3401" t="s">
        <v>11728</v>
      </c>
      <c r="I3401" t="s">
        <v>12073</v>
      </c>
      <c r="J3401">
        <v>0.17871999999999999</v>
      </c>
      <c r="K3401">
        <v>0</v>
      </c>
      <c r="L3401">
        <v>0</v>
      </c>
      <c r="M3401">
        <v>1</v>
      </c>
      <c r="N3401">
        <v>1</v>
      </c>
      <c r="O3401" t="s">
        <v>659</v>
      </c>
      <c r="P3401">
        <v>1</v>
      </c>
      <c r="Q3401">
        <v>0</v>
      </c>
      <c r="R3401">
        <v>0</v>
      </c>
      <c r="S3401" t="s">
        <v>223</v>
      </c>
      <c r="T3401">
        <v>0</v>
      </c>
      <c r="U3401" t="s">
        <v>12070</v>
      </c>
      <c r="V3401" t="s">
        <v>933</v>
      </c>
      <c r="W3401" t="s">
        <v>659</v>
      </c>
      <c r="X3401" t="s">
        <v>659</v>
      </c>
      <c r="Y3401">
        <v>0</v>
      </c>
      <c r="AB3401">
        <v>0</v>
      </c>
      <c r="AC3401">
        <v>0</v>
      </c>
      <c r="AD3401">
        <v>0</v>
      </c>
      <c r="AE3401">
        <v>2986</v>
      </c>
      <c r="AF3401">
        <v>1.5</v>
      </c>
      <c r="AQ3401">
        <v>1</v>
      </c>
      <c r="AR3401">
        <f t="shared" si="53"/>
        <v>0</v>
      </c>
      <c r="AS3401">
        <v>1</v>
      </c>
      <c r="AT3401" t="s">
        <v>133</v>
      </c>
      <c r="AU3401">
        <v>42</v>
      </c>
    </row>
    <row r="3402" spans="1:47">
      <c r="A3402" t="s">
        <v>12074</v>
      </c>
      <c r="C3402">
        <v>310</v>
      </c>
      <c r="D3402" t="s">
        <v>12075</v>
      </c>
      <c r="E3402">
        <v>101</v>
      </c>
      <c r="F3402" t="s">
        <v>11938</v>
      </c>
      <c r="G3402" t="s">
        <v>422</v>
      </c>
      <c r="H3402" t="s">
        <v>220</v>
      </c>
      <c r="I3402" t="s">
        <v>12076</v>
      </c>
      <c r="J3402">
        <v>0.25189</v>
      </c>
      <c r="K3402">
        <v>1</v>
      </c>
      <c r="L3402">
        <v>1</v>
      </c>
      <c r="M3402">
        <v>1</v>
      </c>
      <c r="N3402">
        <v>1</v>
      </c>
      <c r="O3402" t="s">
        <v>225</v>
      </c>
      <c r="P3402">
        <v>0</v>
      </c>
      <c r="Q3402">
        <v>2</v>
      </c>
      <c r="R3402">
        <v>10500</v>
      </c>
      <c r="S3402" t="s">
        <v>223</v>
      </c>
      <c r="T3402">
        <v>10500</v>
      </c>
      <c r="U3402" t="s">
        <v>12074</v>
      </c>
      <c r="V3402" t="s">
        <v>455</v>
      </c>
      <c r="W3402" t="s">
        <v>225</v>
      </c>
      <c r="X3402" t="s">
        <v>225</v>
      </c>
      <c r="Y3402">
        <v>5250</v>
      </c>
      <c r="AB3402">
        <v>1</v>
      </c>
      <c r="AC3402">
        <v>1</v>
      </c>
      <c r="AD3402">
        <v>3</v>
      </c>
      <c r="AE3402">
        <v>1080</v>
      </c>
      <c r="AF3402">
        <v>1</v>
      </c>
      <c r="AQ3402">
        <v>0</v>
      </c>
      <c r="AR3402">
        <f t="shared" si="53"/>
        <v>9.68</v>
      </c>
      <c r="AS3402">
        <v>1</v>
      </c>
      <c r="AT3402" t="s">
        <v>136</v>
      </c>
      <c r="AU3402">
        <v>45</v>
      </c>
    </row>
    <row r="3403" spans="1:47">
      <c r="A3403" t="s">
        <v>12077</v>
      </c>
      <c r="C3403">
        <v>310</v>
      </c>
      <c r="D3403" t="s">
        <v>12078</v>
      </c>
      <c r="E3403">
        <v>109</v>
      </c>
      <c r="F3403" t="s">
        <v>12079</v>
      </c>
      <c r="G3403" t="s">
        <v>422</v>
      </c>
      <c r="H3403" t="s">
        <v>743</v>
      </c>
      <c r="I3403" t="s">
        <v>12080</v>
      </c>
      <c r="J3403">
        <v>0.41732999999999998</v>
      </c>
      <c r="K3403">
        <v>2</v>
      </c>
      <c r="L3403">
        <v>2</v>
      </c>
      <c r="M3403">
        <v>2</v>
      </c>
      <c r="N3403">
        <v>2</v>
      </c>
      <c r="O3403" t="s">
        <v>225</v>
      </c>
      <c r="P3403">
        <v>0</v>
      </c>
      <c r="Q3403">
        <v>1</v>
      </c>
      <c r="R3403">
        <v>11800</v>
      </c>
      <c r="S3403" t="s">
        <v>223</v>
      </c>
      <c r="T3403">
        <v>11800</v>
      </c>
      <c r="U3403" t="s">
        <v>12077</v>
      </c>
      <c r="V3403" t="s">
        <v>455</v>
      </c>
      <c r="W3403" t="s">
        <v>225</v>
      </c>
      <c r="X3403" t="s">
        <v>225</v>
      </c>
      <c r="Y3403">
        <v>11800</v>
      </c>
      <c r="AB3403">
        <v>2</v>
      </c>
      <c r="AC3403">
        <v>2</v>
      </c>
      <c r="AD3403">
        <v>3</v>
      </c>
      <c r="AE3403">
        <v>1311</v>
      </c>
      <c r="AF3403">
        <v>1.9</v>
      </c>
      <c r="AQ3403">
        <v>2</v>
      </c>
      <c r="AR3403">
        <f t="shared" si="53"/>
        <v>19.36</v>
      </c>
      <c r="AS3403">
        <v>1</v>
      </c>
      <c r="AT3403" t="s">
        <v>133</v>
      </c>
      <c r="AU3403">
        <v>42</v>
      </c>
    </row>
    <row r="3404" spans="1:47">
      <c r="A3404" t="s">
        <v>248</v>
      </c>
      <c r="C3404">
        <v>310</v>
      </c>
      <c r="E3404">
        <v>0</v>
      </c>
      <c r="J3404">
        <v>0.57088000000000005</v>
      </c>
      <c r="K3404">
        <v>0</v>
      </c>
      <c r="L3404">
        <v>0</v>
      </c>
      <c r="M3404">
        <v>0</v>
      </c>
      <c r="N3404">
        <v>0</v>
      </c>
      <c r="P3404">
        <v>0</v>
      </c>
      <c r="Q3404">
        <v>0</v>
      </c>
      <c r="R3404">
        <v>0</v>
      </c>
      <c r="S3404" t="s">
        <v>249</v>
      </c>
      <c r="T3404">
        <v>0</v>
      </c>
      <c r="Y3404">
        <v>0</v>
      </c>
      <c r="AB3404">
        <v>0</v>
      </c>
      <c r="AC3404">
        <v>0</v>
      </c>
      <c r="AD3404">
        <v>0</v>
      </c>
      <c r="AE3404">
        <v>0</v>
      </c>
      <c r="AF3404">
        <v>0</v>
      </c>
      <c r="AQ3404">
        <v>0</v>
      </c>
      <c r="AR3404">
        <f t="shared" si="53"/>
        <v>0</v>
      </c>
      <c r="AS3404">
        <v>1</v>
      </c>
      <c r="AT3404" t="s">
        <v>133</v>
      </c>
      <c r="AU3404">
        <v>42</v>
      </c>
    </row>
    <row r="3405" spans="1:47">
      <c r="A3405" t="s">
        <v>12081</v>
      </c>
      <c r="C3405">
        <v>310</v>
      </c>
      <c r="D3405" t="s">
        <v>12082</v>
      </c>
      <c r="E3405">
        <v>130</v>
      </c>
      <c r="F3405" t="s">
        <v>12083</v>
      </c>
      <c r="G3405" t="s">
        <v>422</v>
      </c>
      <c r="H3405" t="s">
        <v>2825</v>
      </c>
      <c r="I3405" t="s">
        <v>12084</v>
      </c>
      <c r="J3405">
        <v>0.23286000000000001</v>
      </c>
      <c r="K3405">
        <v>0</v>
      </c>
      <c r="L3405">
        <v>0</v>
      </c>
      <c r="M3405">
        <v>1</v>
      </c>
      <c r="N3405">
        <v>1</v>
      </c>
      <c r="O3405" t="s">
        <v>659</v>
      </c>
      <c r="P3405">
        <v>1</v>
      </c>
      <c r="Q3405">
        <v>1</v>
      </c>
      <c r="R3405">
        <v>4600</v>
      </c>
      <c r="S3405" t="s">
        <v>223</v>
      </c>
      <c r="T3405">
        <v>0</v>
      </c>
      <c r="U3405" t="s">
        <v>12081</v>
      </c>
      <c r="V3405" t="s">
        <v>927</v>
      </c>
      <c r="W3405" t="s">
        <v>659</v>
      </c>
      <c r="X3405" t="s">
        <v>659</v>
      </c>
      <c r="Y3405">
        <v>4600</v>
      </c>
      <c r="AB3405">
        <v>0</v>
      </c>
      <c r="AC3405">
        <v>0</v>
      </c>
      <c r="AD3405">
        <v>4</v>
      </c>
      <c r="AE3405">
        <v>2590</v>
      </c>
      <c r="AF3405">
        <v>1.9</v>
      </c>
      <c r="AQ3405">
        <v>0</v>
      </c>
      <c r="AR3405">
        <f t="shared" si="53"/>
        <v>0</v>
      </c>
      <c r="AS3405">
        <v>1</v>
      </c>
      <c r="AT3405" t="s">
        <v>133</v>
      </c>
      <c r="AU3405">
        <v>42</v>
      </c>
    </row>
    <row r="3406" spans="1:47">
      <c r="A3406" t="s">
        <v>12085</v>
      </c>
      <c r="C3406">
        <v>310</v>
      </c>
      <c r="D3406" t="s">
        <v>12086</v>
      </c>
      <c r="E3406">
        <v>101</v>
      </c>
      <c r="F3406" t="s">
        <v>12087</v>
      </c>
      <c r="G3406" t="s">
        <v>422</v>
      </c>
      <c r="H3406" t="s">
        <v>220</v>
      </c>
      <c r="I3406" t="s">
        <v>12088</v>
      </c>
      <c r="J3406">
        <v>0.13883000000000001</v>
      </c>
      <c r="K3406">
        <v>0</v>
      </c>
      <c r="L3406">
        <v>0</v>
      </c>
      <c r="M3406">
        <v>1</v>
      </c>
      <c r="N3406">
        <v>1</v>
      </c>
      <c r="O3406" t="s">
        <v>659</v>
      </c>
      <c r="P3406">
        <v>1</v>
      </c>
      <c r="Q3406">
        <v>1</v>
      </c>
      <c r="R3406">
        <v>14500</v>
      </c>
      <c r="S3406" t="s">
        <v>223</v>
      </c>
      <c r="T3406">
        <v>0</v>
      </c>
      <c r="U3406" t="s">
        <v>12085</v>
      </c>
      <c r="V3406" t="s">
        <v>933</v>
      </c>
      <c r="W3406" t="s">
        <v>659</v>
      </c>
      <c r="X3406" t="s">
        <v>659</v>
      </c>
      <c r="Y3406">
        <v>14500</v>
      </c>
      <c r="AB3406">
        <v>0</v>
      </c>
      <c r="AC3406">
        <v>0</v>
      </c>
      <c r="AD3406">
        <v>4</v>
      </c>
      <c r="AE3406">
        <v>1984</v>
      </c>
      <c r="AF3406">
        <v>2</v>
      </c>
      <c r="AQ3406">
        <v>1</v>
      </c>
      <c r="AR3406">
        <f t="shared" si="53"/>
        <v>0</v>
      </c>
      <c r="AS3406">
        <v>1</v>
      </c>
      <c r="AT3406" t="s">
        <v>134</v>
      </c>
      <c r="AU3406">
        <v>43</v>
      </c>
    </row>
    <row r="3407" spans="1:47">
      <c r="A3407" t="s">
        <v>12089</v>
      </c>
      <c r="C3407">
        <v>310</v>
      </c>
      <c r="D3407" t="s">
        <v>10444</v>
      </c>
      <c r="E3407">
        <v>303</v>
      </c>
      <c r="F3407" t="s">
        <v>12090</v>
      </c>
      <c r="G3407" t="s">
        <v>10704</v>
      </c>
      <c r="H3407" t="s">
        <v>11389</v>
      </c>
      <c r="I3407" t="s">
        <v>12091</v>
      </c>
      <c r="J3407">
        <v>2.6780000000000002E-2</v>
      </c>
      <c r="K3407">
        <v>0</v>
      </c>
      <c r="L3407">
        <v>0</v>
      </c>
      <c r="M3407">
        <v>0</v>
      </c>
      <c r="N3407">
        <v>0</v>
      </c>
      <c r="P3407">
        <v>0</v>
      </c>
      <c r="Q3407">
        <v>1</v>
      </c>
      <c r="R3407">
        <v>8300</v>
      </c>
      <c r="S3407" t="s">
        <v>223</v>
      </c>
      <c r="T3407">
        <v>0</v>
      </c>
      <c r="U3407" t="s">
        <v>12089</v>
      </c>
      <c r="Y3407">
        <v>8300</v>
      </c>
      <c r="AB3407">
        <v>0</v>
      </c>
      <c r="AC3407">
        <v>0</v>
      </c>
      <c r="AD3407">
        <v>0</v>
      </c>
      <c r="AE3407">
        <v>0</v>
      </c>
      <c r="AF3407">
        <v>0</v>
      </c>
      <c r="AQ3407">
        <v>1</v>
      </c>
      <c r="AR3407">
        <f t="shared" si="53"/>
        <v>0</v>
      </c>
      <c r="AS3407">
        <v>1</v>
      </c>
      <c r="AT3407" t="s">
        <v>133</v>
      </c>
      <c r="AU3407">
        <v>42</v>
      </c>
    </row>
    <row r="3408" spans="1:47">
      <c r="A3408" t="s">
        <v>12092</v>
      </c>
      <c r="C3408">
        <v>310</v>
      </c>
      <c r="D3408" t="s">
        <v>12093</v>
      </c>
      <c r="E3408">
        <v>101</v>
      </c>
      <c r="F3408" t="s">
        <v>12094</v>
      </c>
      <c r="G3408" t="s">
        <v>422</v>
      </c>
      <c r="H3408" t="s">
        <v>220</v>
      </c>
      <c r="I3408" t="s">
        <v>12095</v>
      </c>
      <c r="J3408">
        <v>0.46554000000000001</v>
      </c>
      <c r="K3408">
        <v>1</v>
      </c>
      <c r="L3408">
        <v>1</v>
      </c>
      <c r="M3408">
        <v>1</v>
      </c>
      <c r="N3408">
        <v>1</v>
      </c>
      <c r="O3408" t="s">
        <v>225</v>
      </c>
      <c r="P3408">
        <v>0</v>
      </c>
      <c r="Q3408">
        <v>1</v>
      </c>
      <c r="R3408">
        <v>5400</v>
      </c>
      <c r="S3408" t="s">
        <v>223</v>
      </c>
      <c r="T3408">
        <v>5400</v>
      </c>
      <c r="U3408" t="s">
        <v>12092</v>
      </c>
      <c r="V3408" t="s">
        <v>413</v>
      </c>
      <c r="W3408" t="s">
        <v>225</v>
      </c>
      <c r="X3408" t="s">
        <v>225</v>
      </c>
      <c r="Y3408">
        <v>5400</v>
      </c>
      <c r="AB3408">
        <v>1</v>
      </c>
      <c r="AC3408">
        <v>1</v>
      </c>
      <c r="AD3408">
        <v>3</v>
      </c>
      <c r="AE3408">
        <v>1541</v>
      </c>
      <c r="AF3408">
        <v>1.75</v>
      </c>
      <c r="AQ3408">
        <v>1</v>
      </c>
      <c r="AR3408">
        <f t="shared" si="53"/>
        <v>9.68</v>
      </c>
      <c r="AS3408">
        <v>1</v>
      </c>
      <c r="AT3408" t="s">
        <v>133</v>
      </c>
      <c r="AU3408">
        <v>42</v>
      </c>
    </row>
    <row r="3409" spans="1:47">
      <c r="A3409" t="s">
        <v>12096</v>
      </c>
      <c r="C3409">
        <v>310</v>
      </c>
      <c r="D3409" t="s">
        <v>12097</v>
      </c>
      <c r="E3409">
        <v>104</v>
      </c>
      <c r="F3409" t="s">
        <v>12098</v>
      </c>
      <c r="G3409" t="s">
        <v>422</v>
      </c>
      <c r="H3409" t="s">
        <v>1213</v>
      </c>
      <c r="I3409" t="s">
        <v>12099</v>
      </c>
      <c r="J3409">
        <v>0.1178</v>
      </c>
      <c r="K3409">
        <v>0</v>
      </c>
      <c r="L3409">
        <v>0</v>
      </c>
      <c r="M3409">
        <v>1</v>
      </c>
      <c r="N3409">
        <v>1</v>
      </c>
      <c r="O3409" t="s">
        <v>659</v>
      </c>
      <c r="P3409">
        <v>1</v>
      </c>
      <c r="Q3409">
        <v>1</v>
      </c>
      <c r="R3409">
        <v>11400</v>
      </c>
      <c r="S3409" t="s">
        <v>223</v>
      </c>
      <c r="T3409">
        <v>0</v>
      </c>
      <c r="U3409" t="s">
        <v>12096</v>
      </c>
      <c r="V3409" t="s">
        <v>933</v>
      </c>
      <c r="W3409" t="s">
        <v>659</v>
      </c>
      <c r="X3409" t="s">
        <v>659</v>
      </c>
      <c r="Y3409">
        <v>11400</v>
      </c>
      <c r="AB3409">
        <v>0</v>
      </c>
      <c r="AC3409">
        <v>0</v>
      </c>
      <c r="AD3409">
        <v>4</v>
      </c>
      <c r="AE3409">
        <v>1790</v>
      </c>
      <c r="AF3409">
        <v>2</v>
      </c>
      <c r="AQ3409">
        <v>1</v>
      </c>
      <c r="AR3409">
        <f t="shared" si="53"/>
        <v>0</v>
      </c>
      <c r="AS3409">
        <v>1</v>
      </c>
      <c r="AT3409" t="s">
        <v>134</v>
      </c>
      <c r="AU3409">
        <v>43</v>
      </c>
    </row>
    <row r="3410" spans="1:47">
      <c r="A3410" t="s">
        <v>12100</v>
      </c>
      <c r="C3410">
        <v>310</v>
      </c>
      <c r="D3410" t="s">
        <v>12101</v>
      </c>
      <c r="E3410">
        <v>111</v>
      </c>
      <c r="F3410" t="s">
        <v>12102</v>
      </c>
      <c r="G3410" t="s">
        <v>10704</v>
      </c>
      <c r="H3410" t="s">
        <v>10658</v>
      </c>
      <c r="I3410" t="s">
        <v>12103</v>
      </c>
      <c r="J3410">
        <v>0.47083000000000003</v>
      </c>
      <c r="K3410">
        <v>0</v>
      </c>
      <c r="L3410">
        <v>0</v>
      </c>
      <c r="M3410">
        <v>1</v>
      </c>
      <c r="N3410">
        <v>1</v>
      </c>
      <c r="O3410" t="s">
        <v>659</v>
      </c>
      <c r="P3410">
        <v>1</v>
      </c>
      <c r="Q3410">
        <v>1</v>
      </c>
      <c r="R3410">
        <v>20700</v>
      </c>
      <c r="S3410" t="s">
        <v>243</v>
      </c>
      <c r="T3410">
        <v>0</v>
      </c>
      <c r="U3410" t="s">
        <v>12100</v>
      </c>
      <c r="V3410" t="s">
        <v>933</v>
      </c>
      <c r="W3410" t="s">
        <v>659</v>
      </c>
      <c r="X3410" t="s">
        <v>659</v>
      </c>
      <c r="Y3410">
        <v>20700</v>
      </c>
      <c r="AB3410">
        <v>0</v>
      </c>
      <c r="AC3410">
        <v>0</v>
      </c>
      <c r="AD3410">
        <v>8</v>
      </c>
      <c r="AE3410">
        <v>3311</v>
      </c>
      <c r="AF3410">
        <v>2</v>
      </c>
      <c r="AQ3410">
        <v>2</v>
      </c>
      <c r="AR3410">
        <f t="shared" si="53"/>
        <v>0</v>
      </c>
      <c r="AS3410">
        <v>1</v>
      </c>
      <c r="AT3410" t="s">
        <v>133</v>
      </c>
      <c r="AU3410">
        <v>42</v>
      </c>
    </row>
    <row r="3411" spans="1:47">
      <c r="A3411" t="s">
        <v>12104</v>
      </c>
      <c r="C3411">
        <v>310</v>
      </c>
      <c r="D3411" t="s">
        <v>12105</v>
      </c>
      <c r="E3411">
        <v>101</v>
      </c>
      <c r="F3411" t="s">
        <v>12106</v>
      </c>
      <c r="G3411" t="s">
        <v>422</v>
      </c>
      <c r="H3411" t="s">
        <v>220</v>
      </c>
      <c r="I3411" t="s">
        <v>12107</v>
      </c>
      <c r="J3411">
        <v>0.20308999999999999</v>
      </c>
      <c r="K3411">
        <v>0</v>
      </c>
      <c r="L3411">
        <v>0</v>
      </c>
      <c r="M3411">
        <v>1</v>
      </c>
      <c r="N3411">
        <v>1</v>
      </c>
      <c r="O3411" t="s">
        <v>659</v>
      </c>
      <c r="P3411">
        <v>1</v>
      </c>
      <c r="Q3411">
        <v>1</v>
      </c>
      <c r="R3411">
        <v>15800</v>
      </c>
      <c r="S3411" t="s">
        <v>223</v>
      </c>
      <c r="T3411">
        <v>0</v>
      </c>
      <c r="U3411" t="s">
        <v>12104</v>
      </c>
      <c r="V3411" t="s">
        <v>927</v>
      </c>
      <c r="W3411" t="s">
        <v>659</v>
      </c>
      <c r="X3411" t="s">
        <v>659</v>
      </c>
      <c r="Y3411">
        <v>15800</v>
      </c>
      <c r="AB3411">
        <v>0</v>
      </c>
      <c r="AC3411">
        <v>0</v>
      </c>
      <c r="AD3411">
        <v>3</v>
      </c>
      <c r="AE3411">
        <v>1361</v>
      </c>
      <c r="AF3411">
        <v>1.9</v>
      </c>
      <c r="AQ3411">
        <v>1</v>
      </c>
      <c r="AR3411">
        <f t="shared" si="53"/>
        <v>0</v>
      </c>
      <c r="AS3411">
        <v>1</v>
      </c>
      <c r="AT3411" t="s">
        <v>134</v>
      </c>
      <c r="AU3411">
        <v>43</v>
      </c>
    </row>
    <row r="3412" spans="1:47">
      <c r="A3412" t="s">
        <v>12108</v>
      </c>
      <c r="C3412">
        <v>310</v>
      </c>
      <c r="D3412" t="s">
        <v>12109</v>
      </c>
      <c r="E3412">
        <v>101</v>
      </c>
      <c r="F3412" t="s">
        <v>12110</v>
      </c>
      <c r="G3412" t="s">
        <v>422</v>
      </c>
      <c r="H3412" t="s">
        <v>220</v>
      </c>
      <c r="I3412" t="s">
        <v>12111</v>
      </c>
      <c r="J3412">
        <v>0.41071999999999997</v>
      </c>
      <c r="K3412">
        <v>1</v>
      </c>
      <c r="L3412">
        <v>1</v>
      </c>
      <c r="M3412">
        <v>1</v>
      </c>
      <c r="N3412">
        <v>1</v>
      </c>
      <c r="O3412" t="s">
        <v>225</v>
      </c>
      <c r="P3412">
        <v>0</v>
      </c>
      <c r="Q3412">
        <v>1</v>
      </c>
      <c r="R3412">
        <v>8800</v>
      </c>
      <c r="S3412" t="s">
        <v>223</v>
      </c>
      <c r="T3412">
        <v>8800</v>
      </c>
      <c r="U3412" t="s">
        <v>12108</v>
      </c>
      <c r="V3412" t="s">
        <v>455</v>
      </c>
      <c r="W3412" t="s">
        <v>225</v>
      </c>
      <c r="X3412" t="s">
        <v>225</v>
      </c>
      <c r="Y3412">
        <v>8800</v>
      </c>
      <c r="AB3412">
        <v>1</v>
      </c>
      <c r="AC3412">
        <v>1</v>
      </c>
      <c r="AD3412">
        <v>4</v>
      </c>
      <c r="AE3412">
        <v>1784</v>
      </c>
      <c r="AF3412">
        <v>1.75</v>
      </c>
      <c r="AQ3412">
        <v>1</v>
      </c>
      <c r="AR3412">
        <f t="shared" si="53"/>
        <v>9.68</v>
      </c>
      <c r="AS3412">
        <v>1</v>
      </c>
      <c r="AT3412" t="s">
        <v>133</v>
      </c>
      <c r="AU3412">
        <v>42</v>
      </c>
    </row>
    <row r="3413" spans="1:47">
      <c r="A3413" t="s">
        <v>12112</v>
      </c>
      <c r="C3413">
        <v>310</v>
      </c>
      <c r="D3413" t="s">
        <v>12113</v>
      </c>
      <c r="E3413">
        <v>340</v>
      </c>
      <c r="F3413" t="s">
        <v>12090</v>
      </c>
      <c r="G3413" t="s">
        <v>10704</v>
      </c>
      <c r="H3413" t="s">
        <v>2199</v>
      </c>
      <c r="I3413" t="s">
        <v>12114</v>
      </c>
      <c r="J3413">
        <v>0.11162999999999999</v>
      </c>
      <c r="K3413">
        <v>0</v>
      </c>
      <c r="L3413">
        <v>0</v>
      </c>
      <c r="M3413">
        <v>1</v>
      </c>
      <c r="N3413">
        <v>1</v>
      </c>
      <c r="O3413" t="s">
        <v>659</v>
      </c>
      <c r="P3413">
        <v>1</v>
      </c>
      <c r="Q3413">
        <v>1</v>
      </c>
      <c r="R3413">
        <v>3200</v>
      </c>
      <c r="S3413" t="s">
        <v>223</v>
      </c>
      <c r="T3413">
        <v>0</v>
      </c>
      <c r="U3413" t="s">
        <v>12112</v>
      </c>
      <c r="V3413" t="s">
        <v>933</v>
      </c>
      <c r="W3413" t="s">
        <v>659</v>
      </c>
      <c r="X3413" t="s">
        <v>659</v>
      </c>
      <c r="Y3413">
        <v>3200</v>
      </c>
      <c r="AB3413">
        <v>0</v>
      </c>
      <c r="AC3413">
        <v>0</v>
      </c>
      <c r="AD3413">
        <v>0</v>
      </c>
      <c r="AE3413">
        <v>3166</v>
      </c>
      <c r="AF3413">
        <v>2</v>
      </c>
      <c r="AQ3413">
        <v>1</v>
      </c>
      <c r="AR3413">
        <f t="shared" si="53"/>
        <v>0</v>
      </c>
      <c r="AS3413">
        <v>1</v>
      </c>
      <c r="AT3413" t="s">
        <v>133</v>
      </c>
      <c r="AU3413">
        <v>42</v>
      </c>
    </row>
    <row r="3414" spans="1:47">
      <c r="A3414" t="s">
        <v>12115</v>
      </c>
      <c r="C3414">
        <v>310</v>
      </c>
      <c r="D3414" t="s">
        <v>12116</v>
      </c>
      <c r="E3414">
        <v>132</v>
      </c>
      <c r="F3414" t="s">
        <v>12087</v>
      </c>
      <c r="G3414" t="s">
        <v>422</v>
      </c>
      <c r="H3414" t="s">
        <v>260</v>
      </c>
      <c r="I3414" t="s">
        <v>12117</v>
      </c>
      <c r="J3414">
        <v>0.16732</v>
      </c>
      <c r="K3414">
        <v>0</v>
      </c>
      <c r="L3414">
        <v>0</v>
      </c>
      <c r="M3414">
        <v>0</v>
      </c>
      <c r="N3414">
        <v>0</v>
      </c>
      <c r="P3414">
        <v>0</v>
      </c>
      <c r="Q3414">
        <v>0</v>
      </c>
      <c r="R3414">
        <v>0</v>
      </c>
      <c r="S3414" t="s">
        <v>223</v>
      </c>
      <c r="T3414">
        <v>0</v>
      </c>
      <c r="U3414" t="s">
        <v>12115</v>
      </c>
      <c r="V3414" t="s">
        <v>933</v>
      </c>
      <c r="W3414" t="s">
        <v>659</v>
      </c>
      <c r="Y3414">
        <v>0</v>
      </c>
      <c r="AB3414">
        <v>0</v>
      </c>
      <c r="AC3414">
        <v>0</v>
      </c>
      <c r="AD3414">
        <v>0</v>
      </c>
      <c r="AE3414">
        <v>0</v>
      </c>
      <c r="AF3414">
        <v>0</v>
      </c>
      <c r="AQ3414">
        <v>1</v>
      </c>
      <c r="AR3414">
        <f t="shared" si="53"/>
        <v>0</v>
      </c>
      <c r="AS3414">
        <v>1</v>
      </c>
      <c r="AT3414" t="s">
        <v>134</v>
      </c>
      <c r="AU3414">
        <v>43</v>
      </c>
    </row>
    <row r="3415" spans="1:47">
      <c r="A3415" t="s">
        <v>12118</v>
      </c>
      <c r="C3415">
        <v>310</v>
      </c>
      <c r="D3415" t="s">
        <v>12119</v>
      </c>
      <c r="E3415">
        <v>101</v>
      </c>
      <c r="F3415" t="s">
        <v>12120</v>
      </c>
      <c r="G3415" t="s">
        <v>422</v>
      </c>
      <c r="H3415" t="s">
        <v>220</v>
      </c>
      <c r="I3415" t="s">
        <v>12121</v>
      </c>
      <c r="J3415">
        <v>0.60121000000000002</v>
      </c>
      <c r="K3415">
        <v>0</v>
      </c>
      <c r="L3415">
        <v>0</v>
      </c>
      <c r="M3415">
        <v>1</v>
      </c>
      <c r="N3415">
        <v>1</v>
      </c>
      <c r="O3415" t="s">
        <v>659</v>
      </c>
      <c r="P3415">
        <v>1</v>
      </c>
      <c r="Q3415">
        <v>0</v>
      </c>
      <c r="R3415">
        <v>0</v>
      </c>
      <c r="S3415" t="s">
        <v>223</v>
      </c>
      <c r="T3415">
        <v>0</v>
      </c>
      <c r="U3415" t="s">
        <v>12118</v>
      </c>
      <c r="V3415" t="s">
        <v>933</v>
      </c>
      <c r="W3415" t="s">
        <v>659</v>
      </c>
      <c r="X3415" t="s">
        <v>659</v>
      </c>
      <c r="Y3415">
        <v>0</v>
      </c>
      <c r="AB3415">
        <v>0</v>
      </c>
      <c r="AC3415">
        <v>0</v>
      </c>
      <c r="AD3415">
        <v>3</v>
      </c>
      <c r="AE3415">
        <v>1293</v>
      </c>
      <c r="AF3415">
        <v>1</v>
      </c>
      <c r="AQ3415">
        <v>2</v>
      </c>
      <c r="AR3415">
        <f t="shared" si="53"/>
        <v>0</v>
      </c>
      <c r="AS3415">
        <v>1</v>
      </c>
      <c r="AT3415" t="s">
        <v>134</v>
      </c>
      <c r="AU3415">
        <v>43</v>
      </c>
    </row>
    <row r="3416" spans="1:47">
      <c r="A3416" t="s">
        <v>12122</v>
      </c>
      <c r="C3416">
        <v>310</v>
      </c>
      <c r="D3416" t="s">
        <v>12123</v>
      </c>
      <c r="E3416">
        <v>101</v>
      </c>
      <c r="F3416" t="s">
        <v>12124</v>
      </c>
      <c r="G3416" t="s">
        <v>422</v>
      </c>
      <c r="H3416" t="s">
        <v>220</v>
      </c>
      <c r="I3416" t="s">
        <v>12125</v>
      </c>
      <c r="J3416">
        <v>0.28692000000000001</v>
      </c>
      <c r="K3416">
        <v>1</v>
      </c>
      <c r="L3416">
        <v>1</v>
      </c>
      <c r="M3416">
        <v>1</v>
      </c>
      <c r="N3416">
        <v>1</v>
      </c>
      <c r="O3416" t="s">
        <v>225</v>
      </c>
      <c r="P3416">
        <v>0</v>
      </c>
      <c r="Q3416">
        <v>0</v>
      </c>
      <c r="R3416">
        <v>0</v>
      </c>
      <c r="S3416" t="s">
        <v>223</v>
      </c>
      <c r="T3416">
        <v>0</v>
      </c>
      <c r="U3416" t="s">
        <v>12122</v>
      </c>
      <c r="V3416" t="s">
        <v>455</v>
      </c>
      <c r="W3416" t="s">
        <v>225</v>
      </c>
      <c r="X3416" t="s">
        <v>225</v>
      </c>
      <c r="Y3416">
        <v>5250</v>
      </c>
      <c r="AB3416">
        <v>1</v>
      </c>
      <c r="AC3416">
        <v>1</v>
      </c>
      <c r="AD3416">
        <v>3</v>
      </c>
      <c r="AE3416">
        <v>1252</v>
      </c>
      <c r="AF3416">
        <v>1</v>
      </c>
      <c r="AQ3416">
        <v>0</v>
      </c>
      <c r="AR3416">
        <f t="shared" si="53"/>
        <v>9.68</v>
      </c>
      <c r="AS3416">
        <v>1</v>
      </c>
      <c r="AT3416" t="s">
        <v>133</v>
      </c>
      <c r="AU3416">
        <v>42</v>
      </c>
    </row>
    <row r="3417" spans="1:47">
      <c r="A3417" t="s">
        <v>12126</v>
      </c>
      <c r="C3417">
        <v>310</v>
      </c>
      <c r="D3417" t="s">
        <v>12127</v>
      </c>
      <c r="E3417">
        <v>101</v>
      </c>
      <c r="F3417" t="s">
        <v>11051</v>
      </c>
      <c r="G3417" t="s">
        <v>10704</v>
      </c>
      <c r="H3417" t="s">
        <v>220</v>
      </c>
      <c r="I3417" t="s">
        <v>12128</v>
      </c>
      <c r="J3417">
        <v>0.30475999999999998</v>
      </c>
      <c r="K3417">
        <v>0</v>
      </c>
      <c r="L3417">
        <v>0</v>
      </c>
      <c r="M3417">
        <v>1</v>
      </c>
      <c r="N3417">
        <v>1</v>
      </c>
      <c r="O3417" t="s">
        <v>659</v>
      </c>
      <c r="P3417">
        <v>1</v>
      </c>
      <c r="Q3417">
        <v>1</v>
      </c>
      <c r="R3417">
        <v>8000</v>
      </c>
      <c r="S3417" t="s">
        <v>223</v>
      </c>
      <c r="T3417">
        <v>0</v>
      </c>
      <c r="U3417" t="s">
        <v>12126</v>
      </c>
      <c r="V3417" t="s">
        <v>933</v>
      </c>
      <c r="W3417" t="s">
        <v>659</v>
      </c>
      <c r="X3417" t="s">
        <v>659</v>
      </c>
      <c r="Y3417">
        <v>8000</v>
      </c>
      <c r="AB3417">
        <v>0</v>
      </c>
      <c r="AC3417">
        <v>0</v>
      </c>
      <c r="AD3417">
        <v>4</v>
      </c>
      <c r="AE3417">
        <v>1758</v>
      </c>
      <c r="AF3417">
        <v>1.75</v>
      </c>
      <c r="AQ3417">
        <v>1</v>
      </c>
      <c r="AR3417">
        <f t="shared" si="53"/>
        <v>0</v>
      </c>
      <c r="AS3417">
        <v>1</v>
      </c>
      <c r="AT3417" t="s">
        <v>134</v>
      </c>
      <c r="AU3417">
        <v>43</v>
      </c>
    </row>
    <row r="3418" spans="1:47">
      <c r="A3418" t="s">
        <v>12129</v>
      </c>
      <c r="C3418">
        <v>310</v>
      </c>
      <c r="D3418" t="s">
        <v>12130</v>
      </c>
      <c r="E3418">
        <v>101</v>
      </c>
      <c r="F3418" t="s">
        <v>12131</v>
      </c>
      <c r="G3418" t="s">
        <v>422</v>
      </c>
      <c r="H3418" t="s">
        <v>220</v>
      </c>
      <c r="I3418" t="s">
        <v>12132</v>
      </c>
      <c r="J3418">
        <v>0.21837000000000001</v>
      </c>
      <c r="K3418">
        <v>0</v>
      </c>
      <c r="L3418">
        <v>0</v>
      </c>
      <c r="M3418">
        <v>1</v>
      </c>
      <c r="N3418">
        <v>1</v>
      </c>
      <c r="O3418" t="s">
        <v>659</v>
      </c>
      <c r="P3418">
        <v>1</v>
      </c>
      <c r="Q3418">
        <v>1</v>
      </c>
      <c r="R3418">
        <v>15300</v>
      </c>
      <c r="S3418" t="s">
        <v>223</v>
      </c>
      <c r="T3418">
        <v>0</v>
      </c>
      <c r="U3418" t="s">
        <v>12129</v>
      </c>
      <c r="V3418" t="s">
        <v>927</v>
      </c>
      <c r="W3418" t="s">
        <v>659</v>
      </c>
      <c r="X3418" t="s">
        <v>659</v>
      </c>
      <c r="Y3418">
        <v>15300</v>
      </c>
      <c r="AB3418">
        <v>0</v>
      </c>
      <c r="AC3418">
        <v>0</v>
      </c>
      <c r="AD3418">
        <v>4</v>
      </c>
      <c r="AE3418">
        <v>1949</v>
      </c>
      <c r="AF3418">
        <v>1.9</v>
      </c>
      <c r="AQ3418">
        <v>1</v>
      </c>
      <c r="AR3418">
        <f t="shared" si="53"/>
        <v>0</v>
      </c>
      <c r="AS3418">
        <v>1</v>
      </c>
      <c r="AT3418" t="s">
        <v>134</v>
      </c>
      <c r="AU3418">
        <v>43</v>
      </c>
    </row>
    <row r="3419" spans="1:47">
      <c r="A3419" t="s">
        <v>12133</v>
      </c>
      <c r="C3419">
        <v>310</v>
      </c>
      <c r="D3419" t="s">
        <v>12134</v>
      </c>
      <c r="E3419">
        <v>101</v>
      </c>
      <c r="F3419" t="s">
        <v>12135</v>
      </c>
      <c r="G3419" t="s">
        <v>422</v>
      </c>
      <c r="H3419" t="s">
        <v>220</v>
      </c>
      <c r="I3419" t="s">
        <v>12136</v>
      </c>
      <c r="J3419">
        <v>0.33734999999999998</v>
      </c>
      <c r="K3419">
        <v>1</v>
      </c>
      <c r="L3419">
        <v>1</v>
      </c>
      <c r="M3419">
        <v>1</v>
      </c>
      <c r="N3419">
        <v>1</v>
      </c>
      <c r="O3419" t="s">
        <v>225</v>
      </c>
      <c r="P3419">
        <v>0</v>
      </c>
      <c r="Q3419">
        <v>1</v>
      </c>
      <c r="R3419">
        <v>10700</v>
      </c>
      <c r="S3419" t="s">
        <v>223</v>
      </c>
      <c r="T3419">
        <v>10700</v>
      </c>
      <c r="U3419" t="s">
        <v>12133</v>
      </c>
      <c r="V3419" t="s">
        <v>455</v>
      </c>
      <c r="W3419" t="s">
        <v>225</v>
      </c>
      <c r="X3419" t="s">
        <v>225</v>
      </c>
      <c r="Y3419">
        <v>10700</v>
      </c>
      <c r="AB3419">
        <v>1</v>
      </c>
      <c r="AC3419">
        <v>1</v>
      </c>
      <c r="AD3419">
        <v>4</v>
      </c>
      <c r="AE3419">
        <v>1432</v>
      </c>
      <c r="AF3419">
        <v>2</v>
      </c>
      <c r="AQ3419">
        <v>1</v>
      </c>
      <c r="AR3419">
        <f t="shared" si="53"/>
        <v>9.68</v>
      </c>
      <c r="AS3419">
        <v>1</v>
      </c>
      <c r="AT3419" t="s">
        <v>133</v>
      </c>
      <c r="AU3419">
        <v>42</v>
      </c>
    </row>
    <row r="3420" spans="1:47">
      <c r="A3420" t="s">
        <v>12137</v>
      </c>
      <c r="C3420">
        <v>310</v>
      </c>
      <c r="D3420" t="s">
        <v>12138</v>
      </c>
      <c r="E3420">
        <v>101</v>
      </c>
      <c r="F3420" t="s">
        <v>12139</v>
      </c>
      <c r="G3420" t="s">
        <v>10704</v>
      </c>
      <c r="H3420" t="s">
        <v>220</v>
      </c>
      <c r="I3420" t="s">
        <v>12140</v>
      </c>
      <c r="J3420">
        <v>0.12672</v>
      </c>
      <c r="K3420">
        <v>0</v>
      </c>
      <c r="L3420">
        <v>0</v>
      </c>
      <c r="M3420">
        <v>1</v>
      </c>
      <c r="N3420">
        <v>1</v>
      </c>
      <c r="O3420" t="s">
        <v>659</v>
      </c>
      <c r="P3420">
        <v>1</v>
      </c>
      <c r="Q3420">
        <v>1</v>
      </c>
      <c r="R3420">
        <v>1600</v>
      </c>
      <c r="S3420" t="s">
        <v>223</v>
      </c>
      <c r="T3420">
        <v>0</v>
      </c>
      <c r="U3420" t="s">
        <v>12137</v>
      </c>
      <c r="V3420" t="s">
        <v>933</v>
      </c>
      <c r="W3420" t="s">
        <v>659</v>
      </c>
      <c r="X3420" t="s">
        <v>659</v>
      </c>
      <c r="Y3420">
        <v>1600</v>
      </c>
      <c r="AB3420">
        <v>0</v>
      </c>
      <c r="AC3420">
        <v>0</v>
      </c>
      <c r="AD3420">
        <v>3</v>
      </c>
      <c r="AE3420">
        <v>1539</v>
      </c>
      <c r="AF3420">
        <v>1.75</v>
      </c>
      <c r="AQ3420">
        <v>1</v>
      </c>
      <c r="AR3420">
        <f t="shared" si="53"/>
        <v>0</v>
      </c>
      <c r="AS3420">
        <v>1</v>
      </c>
      <c r="AT3420" t="s">
        <v>133</v>
      </c>
      <c r="AU3420">
        <v>42</v>
      </c>
    </row>
    <row r="3421" spans="1:47">
      <c r="A3421" t="s">
        <v>248</v>
      </c>
      <c r="C3421">
        <v>310</v>
      </c>
      <c r="E3421">
        <v>0</v>
      </c>
      <c r="J3421">
        <v>6.071E-2</v>
      </c>
      <c r="K3421">
        <v>0</v>
      </c>
      <c r="L3421">
        <v>0</v>
      </c>
      <c r="M3421">
        <v>0</v>
      </c>
      <c r="N3421">
        <v>0</v>
      </c>
      <c r="P3421">
        <v>0</v>
      </c>
      <c r="Q3421">
        <v>0</v>
      </c>
      <c r="R3421">
        <v>0</v>
      </c>
      <c r="S3421" t="s">
        <v>249</v>
      </c>
      <c r="T3421">
        <v>0</v>
      </c>
      <c r="Y3421">
        <v>0</v>
      </c>
      <c r="AB3421">
        <v>0</v>
      </c>
      <c r="AC3421">
        <v>0</v>
      </c>
      <c r="AD3421">
        <v>0</v>
      </c>
      <c r="AE3421">
        <v>0</v>
      </c>
      <c r="AF3421">
        <v>0</v>
      </c>
      <c r="AQ3421">
        <v>0</v>
      </c>
      <c r="AR3421">
        <f t="shared" si="53"/>
        <v>0</v>
      </c>
      <c r="AS3421">
        <v>1</v>
      </c>
      <c r="AT3421" t="s">
        <v>133</v>
      </c>
      <c r="AU3421">
        <v>42</v>
      </c>
    </row>
    <row r="3422" spans="1:47">
      <c r="A3422" t="s">
        <v>12141</v>
      </c>
      <c r="C3422">
        <v>310</v>
      </c>
      <c r="D3422" t="s">
        <v>12142</v>
      </c>
      <c r="E3422">
        <v>132</v>
      </c>
      <c r="F3422" t="s">
        <v>12143</v>
      </c>
      <c r="G3422" t="s">
        <v>422</v>
      </c>
      <c r="H3422" t="s">
        <v>260</v>
      </c>
      <c r="I3422" t="s">
        <v>12144</v>
      </c>
      <c r="J3422">
        <v>0.24645</v>
      </c>
      <c r="K3422">
        <v>0</v>
      </c>
      <c r="L3422">
        <v>0</v>
      </c>
      <c r="M3422">
        <v>0</v>
      </c>
      <c r="N3422">
        <v>0</v>
      </c>
      <c r="P3422">
        <v>0</v>
      </c>
      <c r="Q3422">
        <v>0</v>
      </c>
      <c r="R3422">
        <v>0</v>
      </c>
      <c r="S3422" t="s">
        <v>223</v>
      </c>
      <c r="T3422">
        <v>0</v>
      </c>
      <c r="U3422" t="s">
        <v>12141</v>
      </c>
      <c r="V3422" t="s">
        <v>455</v>
      </c>
      <c r="W3422" t="s">
        <v>225</v>
      </c>
      <c r="Y3422">
        <v>0</v>
      </c>
      <c r="AB3422">
        <v>0</v>
      </c>
      <c r="AC3422">
        <v>0</v>
      </c>
      <c r="AD3422">
        <v>0</v>
      </c>
      <c r="AE3422">
        <v>0</v>
      </c>
      <c r="AF3422">
        <v>0</v>
      </c>
      <c r="AQ3422">
        <v>1</v>
      </c>
      <c r="AR3422">
        <f t="shared" si="53"/>
        <v>0</v>
      </c>
      <c r="AS3422">
        <v>1</v>
      </c>
      <c r="AT3422" t="s">
        <v>133</v>
      </c>
      <c r="AU3422">
        <v>42</v>
      </c>
    </row>
    <row r="3423" spans="1:47">
      <c r="A3423" t="s">
        <v>248</v>
      </c>
      <c r="C3423">
        <v>310</v>
      </c>
      <c r="E3423">
        <v>0</v>
      </c>
      <c r="J3423">
        <v>7.9880000000000007E-2</v>
      </c>
      <c r="K3423">
        <v>0</v>
      </c>
      <c r="L3423">
        <v>0</v>
      </c>
      <c r="M3423">
        <v>0</v>
      </c>
      <c r="N3423">
        <v>0</v>
      </c>
      <c r="P3423">
        <v>0</v>
      </c>
      <c r="Q3423">
        <v>0</v>
      </c>
      <c r="R3423">
        <v>0</v>
      </c>
      <c r="S3423" t="s">
        <v>249</v>
      </c>
      <c r="T3423">
        <v>0</v>
      </c>
      <c r="Y3423">
        <v>0</v>
      </c>
      <c r="AB3423">
        <v>0</v>
      </c>
      <c r="AC3423">
        <v>0</v>
      </c>
      <c r="AD3423">
        <v>0</v>
      </c>
      <c r="AE3423">
        <v>0</v>
      </c>
      <c r="AF3423">
        <v>0</v>
      </c>
      <c r="AQ3423">
        <v>0</v>
      </c>
      <c r="AR3423">
        <f t="shared" si="53"/>
        <v>0</v>
      </c>
      <c r="AS3423">
        <v>1</v>
      </c>
      <c r="AT3423" t="s">
        <v>133</v>
      </c>
      <c r="AU3423">
        <v>42</v>
      </c>
    </row>
    <row r="3424" spans="1:47">
      <c r="A3424" t="s">
        <v>12145</v>
      </c>
      <c r="C3424">
        <v>310</v>
      </c>
      <c r="D3424" t="s">
        <v>12146</v>
      </c>
      <c r="E3424">
        <v>903</v>
      </c>
      <c r="F3424" t="s">
        <v>821</v>
      </c>
      <c r="G3424" t="s">
        <v>11287</v>
      </c>
      <c r="H3424" t="s">
        <v>11141</v>
      </c>
      <c r="I3424" t="s">
        <v>12147</v>
      </c>
      <c r="J3424">
        <v>0.73467000000000005</v>
      </c>
      <c r="K3424">
        <v>1</v>
      </c>
      <c r="L3424">
        <v>1</v>
      </c>
      <c r="M3424">
        <v>1</v>
      </c>
      <c r="N3424">
        <v>1</v>
      </c>
      <c r="O3424" t="s">
        <v>225</v>
      </c>
      <c r="P3424">
        <v>0</v>
      </c>
      <c r="Q3424">
        <v>1</v>
      </c>
      <c r="R3424">
        <v>6300</v>
      </c>
      <c r="S3424" t="s">
        <v>223</v>
      </c>
      <c r="T3424">
        <v>6300</v>
      </c>
      <c r="U3424" t="s">
        <v>12145</v>
      </c>
      <c r="V3424" t="s">
        <v>933</v>
      </c>
      <c r="W3424" t="s">
        <v>659</v>
      </c>
      <c r="X3424" t="s">
        <v>225</v>
      </c>
      <c r="Y3424">
        <v>6300</v>
      </c>
      <c r="AB3424">
        <v>1</v>
      </c>
      <c r="AC3424">
        <v>1</v>
      </c>
      <c r="AD3424">
        <v>0</v>
      </c>
      <c r="AE3424">
        <v>5720</v>
      </c>
      <c r="AF3424">
        <v>1.5</v>
      </c>
      <c r="AQ3424">
        <v>3</v>
      </c>
      <c r="AR3424">
        <f t="shared" si="53"/>
        <v>9.68</v>
      </c>
      <c r="AS3424">
        <v>1</v>
      </c>
      <c r="AT3424" t="s">
        <v>133</v>
      </c>
      <c r="AU3424">
        <v>42</v>
      </c>
    </row>
    <row r="3425" spans="1:47">
      <c r="A3425" t="s">
        <v>12148</v>
      </c>
      <c r="C3425">
        <v>310</v>
      </c>
      <c r="D3425" t="s">
        <v>12149</v>
      </c>
      <c r="E3425">
        <v>101</v>
      </c>
      <c r="F3425" t="s">
        <v>12150</v>
      </c>
      <c r="G3425" t="s">
        <v>422</v>
      </c>
      <c r="H3425" t="s">
        <v>220</v>
      </c>
      <c r="I3425" t="s">
        <v>12151</v>
      </c>
      <c r="J3425">
        <v>0.2298</v>
      </c>
      <c r="K3425">
        <v>0</v>
      </c>
      <c r="L3425">
        <v>0</v>
      </c>
      <c r="M3425">
        <v>1</v>
      </c>
      <c r="N3425">
        <v>1</v>
      </c>
      <c r="O3425" t="s">
        <v>659</v>
      </c>
      <c r="P3425">
        <v>1</v>
      </c>
      <c r="Q3425">
        <v>1</v>
      </c>
      <c r="R3425">
        <v>9400</v>
      </c>
      <c r="S3425" t="s">
        <v>223</v>
      </c>
      <c r="T3425">
        <v>0</v>
      </c>
      <c r="U3425" t="s">
        <v>12148</v>
      </c>
      <c r="V3425" t="s">
        <v>933</v>
      </c>
      <c r="W3425" t="s">
        <v>659</v>
      </c>
      <c r="X3425" t="s">
        <v>659</v>
      </c>
      <c r="Y3425">
        <v>9400</v>
      </c>
      <c r="AB3425">
        <v>0</v>
      </c>
      <c r="AC3425">
        <v>0</v>
      </c>
      <c r="AD3425">
        <v>3</v>
      </c>
      <c r="AE3425">
        <v>1463</v>
      </c>
      <c r="AF3425">
        <v>1.75</v>
      </c>
      <c r="AQ3425">
        <v>1</v>
      </c>
      <c r="AR3425">
        <f t="shared" si="53"/>
        <v>0</v>
      </c>
      <c r="AS3425">
        <v>1</v>
      </c>
      <c r="AT3425" t="s">
        <v>134</v>
      </c>
      <c r="AU3425">
        <v>43</v>
      </c>
    </row>
    <row r="3426" spans="1:47">
      <c r="A3426" t="s">
        <v>12152</v>
      </c>
      <c r="C3426">
        <v>310</v>
      </c>
      <c r="D3426" t="s">
        <v>12153</v>
      </c>
      <c r="E3426">
        <v>111</v>
      </c>
      <c r="F3426" t="s">
        <v>12154</v>
      </c>
      <c r="G3426" t="s">
        <v>422</v>
      </c>
      <c r="H3426" t="s">
        <v>10658</v>
      </c>
      <c r="I3426" t="s">
        <v>12155</v>
      </c>
      <c r="J3426">
        <v>0.59011999999999998</v>
      </c>
      <c r="K3426">
        <v>0</v>
      </c>
      <c r="L3426">
        <v>0</v>
      </c>
      <c r="M3426">
        <v>1</v>
      </c>
      <c r="N3426">
        <v>1</v>
      </c>
      <c r="O3426" t="s">
        <v>659</v>
      </c>
      <c r="P3426">
        <v>1</v>
      </c>
      <c r="Q3426">
        <v>1</v>
      </c>
      <c r="R3426">
        <v>7800</v>
      </c>
      <c r="S3426" t="s">
        <v>223</v>
      </c>
      <c r="T3426">
        <v>0</v>
      </c>
      <c r="U3426" t="s">
        <v>12152</v>
      </c>
      <c r="V3426" t="s">
        <v>933</v>
      </c>
      <c r="W3426" t="s">
        <v>659</v>
      </c>
      <c r="X3426" t="s">
        <v>659</v>
      </c>
      <c r="Y3426">
        <v>7800</v>
      </c>
      <c r="AB3426">
        <v>0</v>
      </c>
      <c r="AC3426">
        <v>0</v>
      </c>
      <c r="AD3426">
        <v>8</v>
      </c>
      <c r="AE3426">
        <v>2683</v>
      </c>
      <c r="AF3426">
        <v>2</v>
      </c>
      <c r="AQ3426">
        <v>1</v>
      </c>
      <c r="AR3426">
        <f t="shared" si="53"/>
        <v>0</v>
      </c>
      <c r="AS3426">
        <v>1</v>
      </c>
      <c r="AT3426" t="s">
        <v>134</v>
      </c>
      <c r="AU3426">
        <v>43</v>
      </c>
    </row>
    <row r="3427" spans="1:47">
      <c r="A3427" t="s">
        <v>12156</v>
      </c>
      <c r="C3427">
        <v>310</v>
      </c>
      <c r="D3427" t="s">
        <v>12157</v>
      </c>
      <c r="E3427">
        <v>101</v>
      </c>
      <c r="F3427" t="s">
        <v>12158</v>
      </c>
      <c r="G3427" t="s">
        <v>422</v>
      </c>
      <c r="H3427" t="s">
        <v>220</v>
      </c>
      <c r="I3427" t="s">
        <v>12159</v>
      </c>
      <c r="J3427">
        <v>0.17408999999999999</v>
      </c>
      <c r="K3427">
        <v>0</v>
      </c>
      <c r="L3427">
        <v>0</v>
      </c>
      <c r="M3427">
        <v>1</v>
      </c>
      <c r="N3427">
        <v>1</v>
      </c>
      <c r="O3427" t="s">
        <v>659</v>
      </c>
      <c r="P3427">
        <v>1</v>
      </c>
      <c r="Q3427">
        <v>1</v>
      </c>
      <c r="R3427">
        <v>4100</v>
      </c>
      <c r="S3427" t="s">
        <v>223</v>
      </c>
      <c r="T3427">
        <v>0</v>
      </c>
      <c r="U3427" t="s">
        <v>12156</v>
      </c>
      <c r="V3427" t="s">
        <v>927</v>
      </c>
      <c r="W3427" t="s">
        <v>659</v>
      </c>
      <c r="X3427" t="s">
        <v>659</v>
      </c>
      <c r="Y3427">
        <v>4100</v>
      </c>
      <c r="AB3427">
        <v>0</v>
      </c>
      <c r="AC3427">
        <v>0</v>
      </c>
      <c r="AD3427">
        <v>2</v>
      </c>
      <c r="AE3427">
        <v>1045</v>
      </c>
      <c r="AF3427">
        <v>1.5</v>
      </c>
      <c r="AQ3427">
        <v>0</v>
      </c>
      <c r="AR3427">
        <f t="shared" si="53"/>
        <v>0</v>
      </c>
      <c r="AS3427">
        <v>1</v>
      </c>
      <c r="AT3427" t="s">
        <v>133</v>
      </c>
      <c r="AU3427">
        <v>42</v>
      </c>
    </row>
    <row r="3428" spans="1:47">
      <c r="A3428" t="s">
        <v>12160</v>
      </c>
      <c r="C3428">
        <v>310</v>
      </c>
      <c r="D3428" t="s">
        <v>12161</v>
      </c>
      <c r="E3428">
        <v>903</v>
      </c>
      <c r="F3428" t="s">
        <v>821</v>
      </c>
      <c r="G3428" t="s">
        <v>422</v>
      </c>
      <c r="H3428" t="s">
        <v>833</v>
      </c>
      <c r="I3428" t="s">
        <v>12162</v>
      </c>
      <c r="J3428">
        <v>0.98472999999999999</v>
      </c>
      <c r="K3428">
        <v>0</v>
      </c>
      <c r="L3428">
        <v>0</v>
      </c>
      <c r="M3428">
        <v>0</v>
      </c>
      <c r="N3428">
        <v>0</v>
      </c>
      <c r="P3428">
        <v>0</v>
      </c>
      <c r="Q3428">
        <v>0</v>
      </c>
      <c r="R3428">
        <v>0</v>
      </c>
      <c r="S3428" t="s">
        <v>223</v>
      </c>
      <c r="T3428">
        <v>0</v>
      </c>
      <c r="U3428" t="s">
        <v>12160</v>
      </c>
      <c r="V3428" t="s">
        <v>933</v>
      </c>
      <c r="W3428" t="s">
        <v>659</v>
      </c>
      <c r="Y3428">
        <v>0</v>
      </c>
      <c r="AB3428">
        <v>0</v>
      </c>
      <c r="AC3428">
        <v>0</v>
      </c>
      <c r="AD3428">
        <v>0</v>
      </c>
      <c r="AE3428">
        <v>0</v>
      </c>
      <c r="AF3428">
        <v>0</v>
      </c>
      <c r="AQ3428">
        <v>1</v>
      </c>
      <c r="AR3428">
        <f t="shared" si="53"/>
        <v>0</v>
      </c>
      <c r="AS3428">
        <v>1</v>
      </c>
      <c r="AT3428" t="s">
        <v>134</v>
      </c>
      <c r="AU3428">
        <v>43</v>
      </c>
    </row>
    <row r="3429" spans="1:47">
      <c r="A3429" t="s">
        <v>12163</v>
      </c>
      <c r="C3429">
        <v>310</v>
      </c>
      <c r="D3429" t="s">
        <v>12164</v>
      </c>
      <c r="E3429">
        <v>903</v>
      </c>
      <c r="F3429" t="s">
        <v>1042</v>
      </c>
      <c r="G3429" t="s">
        <v>10704</v>
      </c>
      <c r="H3429" t="s">
        <v>833</v>
      </c>
      <c r="I3429" t="s">
        <v>12165</v>
      </c>
      <c r="J3429">
        <v>0.23103000000000001</v>
      </c>
      <c r="K3429">
        <v>0</v>
      </c>
      <c r="L3429">
        <v>0</v>
      </c>
      <c r="M3429">
        <v>0</v>
      </c>
      <c r="N3429">
        <v>0</v>
      </c>
      <c r="P3429">
        <v>0</v>
      </c>
      <c r="Q3429">
        <v>0</v>
      </c>
      <c r="R3429">
        <v>0</v>
      </c>
      <c r="S3429" t="s">
        <v>223</v>
      </c>
      <c r="T3429">
        <v>0</v>
      </c>
      <c r="U3429" t="s">
        <v>12163</v>
      </c>
      <c r="V3429" t="s">
        <v>933</v>
      </c>
      <c r="W3429" t="s">
        <v>659</v>
      </c>
      <c r="Y3429">
        <v>0</v>
      </c>
      <c r="AB3429">
        <v>0</v>
      </c>
      <c r="AC3429">
        <v>0</v>
      </c>
      <c r="AD3429">
        <v>0</v>
      </c>
      <c r="AE3429">
        <v>0</v>
      </c>
      <c r="AF3429">
        <v>0</v>
      </c>
      <c r="AQ3429">
        <v>1</v>
      </c>
      <c r="AR3429">
        <f t="shared" si="53"/>
        <v>0</v>
      </c>
      <c r="AS3429">
        <v>1</v>
      </c>
      <c r="AT3429" t="s">
        <v>133</v>
      </c>
      <c r="AU3429">
        <v>42</v>
      </c>
    </row>
    <row r="3430" spans="1:47">
      <c r="A3430" t="s">
        <v>12166</v>
      </c>
      <c r="C3430">
        <v>310</v>
      </c>
      <c r="D3430" t="s">
        <v>12167</v>
      </c>
      <c r="E3430">
        <v>903</v>
      </c>
      <c r="F3430" t="s">
        <v>821</v>
      </c>
      <c r="H3430" t="s">
        <v>11141</v>
      </c>
      <c r="I3430" t="s">
        <v>12168</v>
      </c>
      <c r="J3430">
        <v>0.80533999999999994</v>
      </c>
      <c r="K3430">
        <v>0</v>
      </c>
      <c r="L3430">
        <v>0</v>
      </c>
      <c r="M3430">
        <v>1</v>
      </c>
      <c r="N3430">
        <v>1</v>
      </c>
      <c r="O3430" t="s">
        <v>659</v>
      </c>
      <c r="P3430">
        <v>0</v>
      </c>
      <c r="Q3430">
        <v>1</v>
      </c>
      <c r="R3430">
        <v>33200</v>
      </c>
      <c r="S3430" t="s">
        <v>223</v>
      </c>
      <c r="T3430">
        <v>0</v>
      </c>
      <c r="U3430" t="s">
        <v>12166</v>
      </c>
      <c r="X3430" t="s">
        <v>659</v>
      </c>
      <c r="Y3430">
        <v>33200</v>
      </c>
      <c r="AB3430">
        <v>0</v>
      </c>
      <c r="AC3430">
        <v>0</v>
      </c>
      <c r="AD3430">
        <v>0</v>
      </c>
      <c r="AE3430">
        <v>26729</v>
      </c>
      <c r="AF3430">
        <v>2</v>
      </c>
      <c r="AQ3430">
        <v>0</v>
      </c>
      <c r="AR3430">
        <f t="shared" si="53"/>
        <v>0</v>
      </c>
      <c r="AS3430">
        <v>1</v>
      </c>
      <c r="AT3430" t="s">
        <v>134</v>
      </c>
      <c r="AU3430">
        <v>43</v>
      </c>
    </row>
    <row r="3431" spans="1:47">
      <c r="A3431" t="s">
        <v>12169</v>
      </c>
      <c r="C3431">
        <v>310</v>
      </c>
      <c r="D3431" t="s">
        <v>12170</v>
      </c>
      <c r="E3431">
        <v>101</v>
      </c>
      <c r="F3431" t="s">
        <v>12171</v>
      </c>
      <c r="G3431" t="s">
        <v>422</v>
      </c>
      <c r="H3431" t="s">
        <v>220</v>
      </c>
      <c r="I3431" t="s">
        <v>12172</v>
      </c>
      <c r="J3431">
        <v>0.25255</v>
      </c>
      <c r="K3431">
        <v>0</v>
      </c>
      <c r="L3431">
        <v>0</v>
      </c>
      <c r="M3431">
        <v>1</v>
      </c>
      <c r="N3431">
        <v>1</v>
      </c>
      <c r="O3431" t="s">
        <v>659</v>
      </c>
      <c r="P3431">
        <v>1</v>
      </c>
      <c r="Q3431">
        <v>1</v>
      </c>
      <c r="R3431">
        <v>10000</v>
      </c>
      <c r="S3431" t="s">
        <v>223</v>
      </c>
      <c r="T3431">
        <v>0</v>
      </c>
      <c r="U3431" t="s">
        <v>12169</v>
      </c>
      <c r="V3431" t="s">
        <v>927</v>
      </c>
      <c r="W3431" t="s">
        <v>659</v>
      </c>
      <c r="X3431" t="s">
        <v>659</v>
      </c>
      <c r="Y3431">
        <v>10000</v>
      </c>
      <c r="AB3431">
        <v>0</v>
      </c>
      <c r="AC3431">
        <v>0</v>
      </c>
      <c r="AD3431">
        <v>3</v>
      </c>
      <c r="AE3431">
        <v>1725</v>
      </c>
      <c r="AF3431">
        <v>2</v>
      </c>
      <c r="AQ3431">
        <v>1</v>
      </c>
      <c r="AR3431">
        <f t="shared" si="53"/>
        <v>0</v>
      </c>
      <c r="AS3431">
        <v>1</v>
      </c>
      <c r="AT3431" t="s">
        <v>134</v>
      </c>
      <c r="AU3431">
        <v>43</v>
      </c>
    </row>
    <row r="3432" spans="1:47">
      <c r="A3432" t="s">
        <v>12173</v>
      </c>
      <c r="C3432">
        <v>310</v>
      </c>
      <c r="D3432" t="s">
        <v>12174</v>
      </c>
      <c r="E3432">
        <v>132</v>
      </c>
      <c r="F3432" t="s">
        <v>12175</v>
      </c>
      <c r="G3432" t="s">
        <v>422</v>
      </c>
      <c r="H3432" t="s">
        <v>260</v>
      </c>
      <c r="I3432" t="s">
        <v>12176</v>
      </c>
      <c r="J3432">
        <v>0.25329000000000002</v>
      </c>
      <c r="K3432">
        <v>0</v>
      </c>
      <c r="L3432">
        <v>0</v>
      </c>
      <c r="M3432">
        <v>0</v>
      </c>
      <c r="N3432">
        <v>0</v>
      </c>
      <c r="P3432">
        <v>0</v>
      </c>
      <c r="Q3432">
        <v>0</v>
      </c>
      <c r="R3432">
        <v>0</v>
      </c>
      <c r="S3432" t="s">
        <v>223</v>
      </c>
      <c r="T3432">
        <v>0</v>
      </c>
      <c r="U3432" t="s">
        <v>12173</v>
      </c>
      <c r="V3432" t="s">
        <v>455</v>
      </c>
      <c r="W3432" t="s">
        <v>225</v>
      </c>
      <c r="Y3432">
        <v>0</v>
      </c>
      <c r="AB3432">
        <v>0</v>
      </c>
      <c r="AC3432">
        <v>0</v>
      </c>
      <c r="AD3432">
        <v>0</v>
      </c>
      <c r="AE3432">
        <v>0</v>
      </c>
      <c r="AF3432">
        <v>0</v>
      </c>
      <c r="AQ3432">
        <v>1</v>
      </c>
      <c r="AR3432">
        <f t="shared" si="53"/>
        <v>0</v>
      </c>
      <c r="AS3432">
        <v>1</v>
      </c>
      <c r="AT3432" t="s">
        <v>133</v>
      </c>
      <c r="AU3432">
        <v>42</v>
      </c>
    </row>
    <row r="3433" spans="1:47">
      <c r="A3433" t="s">
        <v>12177</v>
      </c>
      <c r="C3433">
        <v>310</v>
      </c>
      <c r="D3433" t="s">
        <v>12178</v>
      </c>
      <c r="E3433">
        <v>101</v>
      </c>
      <c r="F3433" t="s">
        <v>12179</v>
      </c>
      <c r="G3433" t="s">
        <v>422</v>
      </c>
      <c r="H3433" t="s">
        <v>220</v>
      </c>
      <c r="I3433" t="s">
        <v>12180</v>
      </c>
      <c r="J3433">
        <v>0.18662000000000001</v>
      </c>
      <c r="K3433">
        <v>0</v>
      </c>
      <c r="L3433">
        <v>0</v>
      </c>
      <c r="M3433">
        <v>1</v>
      </c>
      <c r="N3433">
        <v>1</v>
      </c>
      <c r="O3433" t="s">
        <v>659</v>
      </c>
      <c r="P3433">
        <v>1</v>
      </c>
      <c r="Q3433">
        <v>1</v>
      </c>
      <c r="R3433">
        <v>20900</v>
      </c>
      <c r="S3433" t="s">
        <v>223</v>
      </c>
      <c r="T3433">
        <v>0</v>
      </c>
      <c r="U3433" t="s">
        <v>12177</v>
      </c>
      <c r="V3433" t="s">
        <v>933</v>
      </c>
      <c r="W3433" t="s">
        <v>659</v>
      </c>
      <c r="X3433" t="s">
        <v>659</v>
      </c>
      <c r="Y3433">
        <v>20900</v>
      </c>
      <c r="AB3433">
        <v>0</v>
      </c>
      <c r="AC3433">
        <v>0</v>
      </c>
      <c r="AD3433">
        <v>3</v>
      </c>
      <c r="AE3433">
        <v>1456</v>
      </c>
      <c r="AF3433">
        <v>2</v>
      </c>
      <c r="AQ3433">
        <v>1</v>
      </c>
      <c r="AR3433">
        <f t="shared" si="53"/>
        <v>0</v>
      </c>
      <c r="AS3433">
        <v>1</v>
      </c>
      <c r="AT3433" t="s">
        <v>134</v>
      </c>
      <c r="AU3433">
        <v>43</v>
      </c>
    </row>
    <row r="3434" spans="1:47">
      <c r="A3434" t="s">
        <v>12181</v>
      </c>
      <c r="C3434">
        <v>310</v>
      </c>
      <c r="D3434" t="s">
        <v>12182</v>
      </c>
      <c r="E3434">
        <v>903</v>
      </c>
      <c r="F3434" t="s">
        <v>821</v>
      </c>
      <c r="G3434" t="s">
        <v>422</v>
      </c>
      <c r="H3434" t="s">
        <v>833</v>
      </c>
      <c r="I3434" t="s">
        <v>12183</v>
      </c>
      <c r="J3434">
        <v>89.576610000000002</v>
      </c>
      <c r="K3434">
        <v>0</v>
      </c>
      <c r="L3434">
        <v>0</v>
      </c>
      <c r="M3434">
        <v>0</v>
      </c>
      <c r="N3434">
        <v>0</v>
      </c>
      <c r="P3434">
        <v>0</v>
      </c>
      <c r="Q3434">
        <v>1</v>
      </c>
      <c r="R3434">
        <v>9900</v>
      </c>
      <c r="S3434" t="s">
        <v>223</v>
      </c>
      <c r="T3434">
        <v>0</v>
      </c>
      <c r="U3434" t="s">
        <v>12181</v>
      </c>
      <c r="V3434" t="s">
        <v>933</v>
      </c>
      <c r="W3434" t="s">
        <v>659</v>
      </c>
      <c r="Y3434">
        <v>9900</v>
      </c>
      <c r="Z3434" t="s">
        <v>297</v>
      </c>
      <c r="AA3434" t="s">
        <v>223</v>
      </c>
      <c r="AB3434">
        <v>0</v>
      </c>
      <c r="AC3434">
        <v>0</v>
      </c>
      <c r="AD3434">
        <v>0</v>
      </c>
      <c r="AE3434">
        <v>0</v>
      </c>
      <c r="AF3434">
        <v>0</v>
      </c>
      <c r="AQ3434">
        <v>1</v>
      </c>
      <c r="AR3434">
        <f t="shared" si="53"/>
        <v>0</v>
      </c>
      <c r="AS3434">
        <v>1</v>
      </c>
      <c r="AT3434" t="s">
        <v>133</v>
      </c>
      <c r="AU3434">
        <v>42</v>
      </c>
    </row>
    <row r="3435" spans="1:47">
      <c r="A3435" t="s">
        <v>12184</v>
      </c>
      <c r="C3435">
        <v>310</v>
      </c>
      <c r="D3435" t="s">
        <v>12185</v>
      </c>
      <c r="E3435">
        <v>101</v>
      </c>
      <c r="F3435" t="s">
        <v>12186</v>
      </c>
      <c r="G3435" t="s">
        <v>10704</v>
      </c>
      <c r="H3435" t="s">
        <v>220</v>
      </c>
      <c r="I3435" t="s">
        <v>12187</v>
      </c>
      <c r="J3435">
        <v>0.12598999999999999</v>
      </c>
      <c r="K3435">
        <v>0</v>
      </c>
      <c r="L3435">
        <v>0</v>
      </c>
      <c r="M3435">
        <v>1</v>
      </c>
      <c r="N3435">
        <v>1</v>
      </c>
      <c r="O3435" t="s">
        <v>659</v>
      </c>
      <c r="P3435">
        <v>1</v>
      </c>
      <c r="Q3435">
        <v>1</v>
      </c>
      <c r="R3435">
        <v>9000</v>
      </c>
      <c r="S3435" t="s">
        <v>223</v>
      </c>
      <c r="T3435">
        <v>0</v>
      </c>
      <c r="U3435" t="s">
        <v>12184</v>
      </c>
      <c r="V3435" t="s">
        <v>933</v>
      </c>
      <c r="W3435" t="s">
        <v>659</v>
      </c>
      <c r="X3435" t="s">
        <v>659</v>
      </c>
      <c r="Y3435">
        <v>9000</v>
      </c>
      <c r="AB3435">
        <v>0</v>
      </c>
      <c r="AC3435">
        <v>0</v>
      </c>
      <c r="AD3435">
        <v>3</v>
      </c>
      <c r="AE3435">
        <v>1576</v>
      </c>
      <c r="AF3435">
        <v>2</v>
      </c>
      <c r="AQ3435">
        <v>1</v>
      </c>
      <c r="AR3435">
        <f t="shared" si="53"/>
        <v>0</v>
      </c>
      <c r="AS3435">
        <v>1</v>
      </c>
      <c r="AT3435" t="s">
        <v>133</v>
      </c>
      <c r="AU3435">
        <v>42</v>
      </c>
    </row>
    <row r="3436" spans="1:47">
      <c r="A3436" t="s">
        <v>12188</v>
      </c>
      <c r="C3436">
        <v>310</v>
      </c>
      <c r="D3436" t="s">
        <v>12189</v>
      </c>
      <c r="E3436">
        <v>903</v>
      </c>
      <c r="F3436" t="s">
        <v>821</v>
      </c>
      <c r="G3436" t="s">
        <v>422</v>
      </c>
      <c r="H3436" t="s">
        <v>11141</v>
      </c>
      <c r="I3436" t="s">
        <v>12190</v>
      </c>
      <c r="J3436">
        <v>54.511830000000003</v>
      </c>
      <c r="K3436">
        <v>0</v>
      </c>
      <c r="L3436">
        <v>0</v>
      </c>
      <c r="M3436">
        <v>3</v>
      </c>
      <c r="N3436">
        <v>3</v>
      </c>
      <c r="O3436" t="s">
        <v>659</v>
      </c>
      <c r="P3436">
        <v>0</v>
      </c>
      <c r="Q3436">
        <v>5</v>
      </c>
      <c r="R3436">
        <v>58300</v>
      </c>
      <c r="S3436" t="s">
        <v>223</v>
      </c>
      <c r="T3436">
        <v>0</v>
      </c>
      <c r="U3436" t="s">
        <v>12188</v>
      </c>
      <c r="V3436" t="s">
        <v>455</v>
      </c>
      <c r="W3436" t="s">
        <v>225</v>
      </c>
      <c r="X3436" t="s">
        <v>659</v>
      </c>
      <c r="Y3436">
        <v>11660</v>
      </c>
      <c r="AB3436">
        <v>0</v>
      </c>
      <c r="AC3436">
        <v>0</v>
      </c>
      <c r="AD3436">
        <v>0</v>
      </c>
      <c r="AE3436">
        <v>4757</v>
      </c>
      <c r="AF3436">
        <v>1</v>
      </c>
      <c r="AQ3436">
        <v>1</v>
      </c>
      <c r="AR3436">
        <f t="shared" si="53"/>
        <v>0</v>
      </c>
      <c r="AS3436">
        <v>1</v>
      </c>
      <c r="AT3436" t="s">
        <v>133</v>
      </c>
      <c r="AU3436">
        <v>42</v>
      </c>
    </row>
    <row r="3437" spans="1:47">
      <c r="A3437" t="s">
        <v>12191</v>
      </c>
      <c r="C3437">
        <v>310</v>
      </c>
      <c r="D3437" t="s">
        <v>12192</v>
      </c>
      <c r="E3437">
        <v>101</v>
      </c>
      <c r="F3437" t="s">
        <v>12193</v>
      </c>
      <c r="G3437" t="s">
        <v>422</v>
      </c>
      <c r="H3437" t="s">
        <v>220</v>
      </c>
      <c r="I3437" t="s">
        <v>12194</v>
      </c>
      <c r="J3437">
        <v>0.31678000000000001</v>
      </c>
      <c r="K3437">
        <v>1</v>
      </c>
      <c r="L3437">
        <v>1</v>
      </c>
      <c r="M3437">
        <v>1</v>
      </c>
      <c r="N3437">
        <v>1</v>
      </c>
      <c r="O3437" t="s">
        <v>225</v>
      </c>
      <c r="P3437">
        <v>0</v>
      </c>
      <c r="Q3437">
        <v>1</v>
      </c>
      <c r="R3437">
        <v>7600</v>
      </c>
      <c r="S3437" t="s">
        <v>223</v>
      </c>
      <c r="T3437">
        <v>7600</v>
      </c>
      <c r="U3437" t="s">
        <v>12191</v>
      </c>
      <c r="X3437" t="s">
        <v>225</v>
      </c>
      <c r="Y3437">
        <v>7600</v>
      </c>
      <c r="AB3437">
        <v>1</v>
      </c>
      <c r="AC3437">
        <v>1</v>
      </c>
      <c r="AD3437">
        <v>3</v>
      </c>
      <c r="AE3437">
        <v>1501</v>
      </c>
      <c r="AF3437">
        <v>1.75</v>
      </c>
      <c r="AQ3437">
        <v>1</v>
      </c>
      <c r="AR3437">
        <f t="shared" si="53"/>
        <v>9.68</v>
      </c>
      <c r="AS3437">
        <v>1</v>
      </c>
      <c r="AT3437" t="s">
        <v>133</v>
      </c>
      <c r="AU3437">
        <v>42</v>
      </c>
    </row>
    <row r="3438" spans="1:47">
      <c r="A3438" t="s">
        <v>12195</v>
      </c>
      <c r="C3438">
        <v>310</v>
      </c>
      <c r="D3438" t="s">
        <v>12196</v>
      </c>
      <c r="E3438">
        <v>101</v>
      </c>
      <c r="F3438" t="s">
        <v>12175</v>
      </c>
      <c r="G3438" t="s">
        <v>422</v>
      </c>
      <c r="H3438" t="s">
        <v>220</v>
      </c>
      <c r="I3438" t="s">
        <v>12197</v>
      </c>
      <c r="J3438">
        <v>0.34406999999999999</v>
      </c>
      <c r="K3438">
        <v>1</v>
      </c>
      <c r="L3438">
        <v>1</v>
      </c>
      <c r="M3438">
        <v>1</v>
      </c>
      <c r="N3438">
        <v>1</v>
      </c>
      <c r="O3438" t="s">
        <v>225</v>
      </c>
      <c r="P3438">
        <v>0</v>
      </c>
      <c r="Q3438">
        <v>1</v>
      </c>
      <c r="R3438">
        <v>7400</v>
      </c>
      <c r="S3438" t="s">
        <v>223</v>
      </c>
      <c r="T3438">
        <v>7400</v>
      </c>
      <c r="U3438" t="s">
        <v>12195</v>
      </c>
      <c r="V3438" t="s">
        <v>455</v>
      </c>
      <c r="W3438" t="s">
        <v>225</v>
      </c>
      <c r="X3438" t="s">
        <v>225</v>
      </c>
      <c r="Y3438">
        <v>7400</v>
      </c>
      <c r="AB3438">
        <v>1</v>
      </c>
      <c r="AC3438">
        <v>1</v>
      </c>
      <c r="AD3438">
        <v>2</v>
      </c>
      <c r="AE3438">
        <v>1075</v>
      </c>
      <c r="AF3438">
        <v>1</v>
      </c>
      <c r="AQ3438">
        <v>1</v>
      </c>
      <c r="AR3438">
        <f t="shared" si="53"/>
        <v>9.68</v>
      </c>
      <c r="AS3438">
        <v>1</v>
      </c>
      <c r="AT3438" t="s">
        <v>133</v>
      </c>
      <c r="AU3438">
        <v>42</v>
      </c>
    </row>
    <row r="3439" spans="1:47">
      <c r="A3439" t="s">
        <v>12198</v>
      </c>
      <c r="C3439">
        <v>310</v>
      </c>
      <c r="D3439" t="s">
        <v>12199</v>
      </c>
      <c r="E3439">
        <v>101</v>
      </c>
      <c r="F3439" t="s">
        <v>12200</v>
      </c>
      <c r="G3439" t="s">
        <v>422</v>
      </c>
      <c r="H3439" t="s">
        <v>220</v>
      </c>
      <c r="I3439" t="s">
        <v>12201</v>
      </c>
      <c r="J3439">
        <v>0.32993</v>
      </c>
      <c r="K3439">
        <v>1</v>
      </c>
      <c r="L3439">
        <v>1</v>
      </c>
      <c r="M3439">
        <v>1</v>
      </c>
      <c r="N3439">
        <v>1</v>
      </c>
      <c r="O3439" t="s">
        <v>225</v>
      </c>
      <c r="P3439">
        <v>0</v>
      </c>
      <c r="Q3439">
        <v>1</v>
      </c>
      <c r="R3439">
        <v>16400</v>
      </c>
      <c r="S3439" t="s">
        <v>223</v>
      </c>
      <c r="T3439">
        <v>16400</v>
      </c>
      <c r="U3439" t="s">
        <v>12198</v>
      </c>
      <c r="V3439" t="s">
        <v>455</v>
      </c>
      <c r="W3439" t="s">
        <v>225</v>
      </c>
      <c r="X3439" t="s">
        <v>225</v>
      </c>
      <c r="Y3439">
        <v>16400</v>
      </c>
      <c r="AB3439">
        <v>1</v>
      </c>
      <c r="AC3439">
        <v>1</v>
      </c>
      <c r="AD3439">
        <v>3</v>
      </c>
      <c r="AE3439">
        <v>1609</v>
      </c>
      <c r="AF3439">
        <v>1.5</v>
      </c>
      <c r="AQ3439">
        <v>1</v>
      </c>
      <c r="AR3439">
        <f t="shared" si="53"/>
        <v>9.68</v>
      </c>
      <c r="AS3439">
        <v>1</v>
      </c>
      <c r="AT3439" t="s">
        <v>133</v>
      </c>
      <c r="AU3439">
        <v>42</v>
      </c>
    </row>
    <row r="3440" spans="1:47">
      <c r="A3440" t="s">
        <v>12202</v>
      </c>
      <c r="C3440">
        <v>310</v>
      </c>
      <c r="D3440" t="s">
        <v>12203</v>
      </c>
      <c r="E3440">
        <v>101</v>
      </c>
      <c r="F3440" t="s">
        <v>12204</v>
      </c>
      <c r="G3440" t="s">
        <v>422</v>
      </c>
      <c r="H3440" t="s">
        <v>220</v>
      </c>
      <c r="I3440" t="s">
        <v>12205</v>
      </c>
      <c r="J3440">
        <v>0.11278000000000001</v>
      </c>
      <c r="K3440">
        <v>0</v>
      </c>
      <c r="L3440">
        <v>0</v>
      </c>
      <c r="M3440">
        <v>1</v>
      </c>
      <c r="N3440">
        <v>1</v>
      </c>
      <c r="O3440" t="s">
        <v>659</v>
      </c>
      <c r="P3440">
        <v>1</v>
      </c>
      <c r="Q3440">
        <v>1</v>
      </c>
      <c r="R3440">
        <v>5700</v>
      </c>
      <c r="S3440" t="s">
        <v>223</v>
      </c>
      <c r="T3440">
        <v>0</v>
      </c>
      <c r="U3440" t="s">
        <v>12202</v>
      </c>
      <c r="V3440" t="s">
        <v>927</v>
      </c>
      <c r="W3440" t="s">
        <v>659</v>
      </c>
      <c r="X3440" t="s">
        <v>659</v>
      </c>
      <c r="Y3440">
        <v>5700</v>
      </c>
      <c r="AB3440">
        <v>0</v>
      </c>
      <c r="AC3440">
        <v>0</v>
      </c>
      <c r="AD3440">
        <v>4</v>
      </c>
      <c r="AE3440">
        <v>1348</v>
      </c>
      <c r="AF3440">
        <v>1.3</v>
      </c>
      <c r="AQ3440">
        <v>0</v>
      </c>
      <c r="AR3440">
        <f t="shared" si="53"/>
        <v>0</v>
      </c>
      <c r="AS3440">
        <v>1</v>
      </c>
      <c r="AT3440" t="s">
        <v>133</v>
      </c>
      <c r="AU3440">
        <v>42</v>
      </c>
    </row>
    <row r="3441" spans="1:47">
      <c r="A3441" t="s">
        <v>12206</v>
      </c>
      <c r="C3441">
        <v>310</v>
      </c>
      <c r="D3441" t="s">
        <v>12207</v>
      </c>
      <c r="E3441">
        <v>340</v>
      </c>
      <c r="F3441" t="s">
        <v>12208</v>
      </c>
      <c r="G3441" t="s">
        <v>422</v>
      </c>
      <c r="H3441" t="s">
        <v>11971</v>
      </c>
      <c r="I3441" t="s">
        <v>12209</v>
      </c>
      <c r="J3441">
        <v>0.22903000000000001</v>
      </c>
      <c r="K3441">
        <v>0</v>
      </c>
      <c r="L3441">
        <v>0</v>
      </c>
      <c r="M3441">
        <v>1</v>
      </c>
      <c r="N3441">
        <v>1</v>
      </c>
      <c r="O3441" t="s">
        <v>659</v>
      </c>
      <c r="P3441">
        <v>1</v>
      </c>
      <c r="Q3441">
        <v>1</v>
      </c>
      <c r="R3441">
        <v>9500</v>
      </c>
      <c r="S3441" t="s">
        <v>223</v>
      </c>
      <c r="T3441">
        <v>0</v>
      </c>
      <c r="U3441" t="s">
        <v>12206</v>
      </c>
      <c r="X3441" t="s">
        <v>659</v>
      </c>
      <c r="Y3441">
        <v>9500</v>
      </c>
      <c r="AB3441">
        <v>0</v>
      </c>
      <c r="AC3441">
        <v>0</v>
      </c>
      <c r="AD3441">
        <v>3</v>
      </c>
      <c r="AE3441">
        <v>2623</v>
      </c>
      <c r="AF3441">
        <v>1.75</v>
      </c>
      <c r="AQ3441">
        <v>1</v>
      </c>
      <c r="AR3441">
        <f t="shared" si="53"/>
        <v>0</v>
      </c>
      <c r="AS3441">
        <v>1</v>
      </c>
      <c r="AT3441" t="s">
        <v>134</v>
      </c>
      <c r="AU3441">
        <v>43</v>
      </c>
    </row>
    <row r="3442" spans="1:47">
      <c r="A3442" t="s">
        <v>12210</v>
      </c>
      <c r="C3442">
        <v>310</v>
      </c>
      <c r="D3442" t="s">
        <v>12211</v>
      </c>
      <c r="E3442">
        <v>101</v>
      </c>
      <c r="F3442" t="s">
        <v>12212</v>
      </c>
      <c r="G3442" t="s">
        <v>422</v>
      </c>
      <c r="H3442" t="s">
        <v>220</v>
      </c>
      <c r="I3442" t="s">
        <v>12213</v>
      </c>
      <c r="J3442">
        <v>0.27753</v>
      </c>
      <c r="K3442">
        <v>1</v>
      </c>
      <c r="L3442">
        <v>1</v>
      </c>
      <c r="M3442">
        <v>1</v>
      </c>
      <c r="N3442">
        <v>1</v>
      </c>
      <c r="O3442" t="s">
        <v>225</v>
      </c>
      <c r="P3442">
        <v>0</v>
      </c>
      <c r="Q3442">
        <v>1</v>
      </c>
      <c r="R3442">
        <v>9900</v>
      </c>
      <c r="S3442" t="s">
        <v>223</v>
      </c>
      <c r="T3442">
        <v>9900</v>
      </c>
      <c r="U3442" t="s">
        <v>12210</v>
      </c>
      <c r="X3442" t="s">
        <v>225</v>
      </c>
      <c r="Y3442">
        <v>9900</v>
      </c>
      <c r="AB3442">
        <v>1</v>
      </c>
      <c r="AC3442">
        <v>1</v>
      </c>
      <c r="AD3442">
        <v>3</v>
      </c>
      <c r="AE3442">
        <v>1423</v>
      </c>
      <c r="AF3442">
        <v>1.75</v>
      </c>
      <c r="AQ3442">
        <v>1</v>
      </c>
      <c r="AR3442">
        <f t="shared" si="53"/>
        <v>9.68</v>
      </c>
      <c r="AS3442">
        <v>1</v>
      </c>
      <c r="AT3442" t="s">
        <v>133</v>
      </c>
      <c r="AU3442">
        <v>42</v>
      </c>
    </row>
    <row r="3443" spans="1:47">
      <c r="A3443" t="s">
        <v>12214</v>
      </c>
      <c r="C3443">
        <v>310</v>
      </c>
      <c r="D3443" t="s">
        <v>12215</v>
      </c>
      <c r="E3443">
        <v>101</v>
      </c>
      <c r="F3443" t="s">
        <v>12216</v>
      </c>
      <c r="G3443" t="s">
        <v>422</v>
      </c>
      <c r="H3443" t="s">
        <v>220</v>
      </c>
      <c r="I3443" t="s">
        <v>12217</v>
      </c>
      <c r="J3443">
        <v>0.26389000000000001</v>
      </c>
      <c r="K3443">
        <v>0</v>
      </c>
      <c r="L3443">
        <v>0</v>
      </c>
      <c r="M3443">
        <v>1</v>
      </c>
      <c r="N3443">
        <v>1</v>
      </c>
      <c r="O3443" t="s">
        <v>659</v>
      </c>
      <c r="P3443">
        <v>1</v>
      </c>
      <c r="Q3443">
        <v>1</v>
      </c>
      <c r="R3443">
        <v>4700</v>
      </c>
      <c r="S3443" t="s">
        <v>223</v>
      </c>
      <c r="T3443">
        <v>0</v>
      </c>
      <c r="U3443" t="s">
        <v>12214</v>
      </c>
      <c r="V3443" t="s">
        <v>933</v>
      </c>
      <c r="W3443" t="s">
        <v>659</v>
      </c>
      <c r="X3443" t="s">
        <v>659</v>
      </c>
      <c r="Y3443">
        <v>4700</v>
      </c>
      <c r="AB3443">
        <v>0</v>
      </c>
      <c r="AC3443">
        <v>0</v>
      </c>
      <c r="AD3443">
        <v>4</v>
      </c>
      <c r="AE3443">
        <v>2410</v>
      </c>
      <c r="AF3443">
        <v>2</v>
      </c>
      <c r="AQ3443">
        <v>1</v>
      </c>
      <c r="AR3443">
        <f t="shared" si="53"/>
        <v>0</v>
      </c>
      <c r="AS3443">
        <v>1</v>
      </c>
      <c r="AT3443" t="s">
        <v>134</v>
      </c>
      <c r="AU3443">
        <v>43</v>
      </c>
    </row>
    <row r="3444" spans="1:47">
      <c r="A3444" t="s">
        <v>12218</v>
      </c>
      <c r="C3444">
        <v>310</v>
      </c>
      <c r="D3444" t="s">
        <v>12219</v>
      </c>
      <c r="E3444">
        <v>101</v>
      </c>
      <c r="F3444" t="s">
        <v>12220</v>
      </c>
      <c r="G3444" t="s">
        <v>422</v>
      </c>
      <c r="H3444" t="s">
        <v>220</v>
      </c>
      <c r="I3444" t="s">
        <v>12221</v>
      </c>
      <c r="J3444">
        <v>0.46243000000000001</v>
      </c>
      <c r="K3444">
        <v>0</v>
      </c>
      <c r="L3444">
        <v>0</v>
      </c>
      <c r="M3444">
        <v>1</v>
      </c>
      <c r="N3444">
        <v>1</v>
      </c>
      <c r="O3444" t="s">
        <v>659</v>
      </c>
      <c r="P3444">
        <v>1</v>
      </c>
      <c r="Q3444">
        <v>1</v>
      </c>
      <c r="R3444">
        <v>3100</v>
      </c>
      <c r="S3444" t="s">
        <v>223</v>
      </c>
      <c r="T3444">
        <v>0</v>
      </c>
      <c r="U3444" t="s">
        <v>12218</v>
      </c>
      <c r="V3444" t="s">
        <v>927</v>
      </c>
      <c r="W3444" t="s">
        <v>659</v>
      </c>
      <c r="X3444" t="s">
        <v>659</v>
      </c>
      <c r="Y3444">
        <v>3100</v>
      </c>
      <c r="AB3444">
        <v>0</v>
      </c>
      <c r="AC3444">
        <v>0</v>
      </c>
      <c r="AD3444">
        <v>3</v>
      </c>
      <c r="AE3444">
        <v>1351</v>
      </c>
      <c r="AF3444">
        <v>1.75</v>
      </c>
      <c r="AQ3444">
        <v>1</v>
      </c>
      <c r="AR3444">
        <f t="shared" si="53"/>
        <v>0</v>
      </c>
      <c r="AS3444">
        <v>1</v>
      </c>
      <c r="AT3444" t="s">
        <v>134</v>
      </c>
      <c r="AU3444">
        <v>43</v>
      </c>
    </row>
    <row r="3445" spans="1:47">
      <c r="A3445" t="s">
        <v>12222</v>
      </c>
      <c r="C3445">
        <v>310</v>
      </c>
      <c r="D3445" t="s">
        <v>12223</v>
      </c>
      <c r="E3445">
        <v>101</v>
      </c>
      <c r="F3445" t="s">
        <v>12224</v>
      </c>
      <c r="G3445" t="s">
        <v>422</v>
      </c>
      <c r="H3445" t="s">
        <v>220</v>
      </c>
      <c r="I3445" t="s">
        <v>12225</v>
      </c>
      <c r="J3445">
        <v>9.4039999999999999E-2</v>
      </c>
      <c r="K3445">
        <v>1</v>
      </c>
      <c r="L3445">
        <v>1</v>
      </c>
      <c r="M3445">
        <v>1</v>
      </c>
      <c r="N3445">
        <v>1</v>
      </c>
      <c r="O3445" t="s">
        <v>225</v>
      </c>
      <c r="P3445">
        <v>0</v>
      </c>
      <c r="Q3445">
        <v>1</v>
      </c>
      <c r="R3445">
        <v>900</v>
      </c>
      <c r="S3445" t="s">
        <v>223</v>
      </c>
      <c r="T3445">
        <v>900</v>
      </c>
      <c r="U3445" t="s">
        <v>12222</v>
      </c>
      <c r="V3445" t="s">
        <v>455</v>
      </c>
      <c r="W3445" t="s">
        <v>225</v>
      </c>
      <c r="X3445" t="s">
        <v>225</v>
      </c>
      <c r="Y3445">
        <v>900</v>
      </c>
      <c r="AB3445">
        <v>1</v>
      </c>
      <c r="AC3445">
        <v>1</v>
      </c>
      <c r="AD3445">
        <v>2</v>
      </c>
      <c r="AE3445">
        <v>710</v>
      </c>
      <c r="AF3445">
        <v>1</v>
      </c>
      <c r="AQ3445">
        <v>1</v>
      </c>
      <c r="AR3445">
        <f t="shared" si="53"/>
        <v>9.68</v>
      </c>
      <c r="AS3445">
        <v>1</v>
      </c>
      <c r="AT3445" t="s">
        <v>133</v>
      </c>
      <c r="AU3445">
        <v>42</v>
      </c>
    </row>
    <row r="3446" spans="1:47">
      <c r="A3446" t="s">
        <v>12226</v>
      </c>
      <c r="C3446">
        <v>310</v>
      </c>
      <c r="D3446" t="s">
        <v>12227</v>
      </c>
      <c r="E3446">
        <v>101</v>
      </c>
      <c r="F3446" t="s">
        <v>12228</v>
      </c>
      <c r="G3446" t="s">
        <v>422</v>
      </c>
      <c r="H3446" t="s">
        <v>220</v>
      </c>
      <c r="I3446" t="s">
        <v>12229</v>
      </c>
      <c r="J3446">
        <v>1.4913099999999999</v>
      </c>
      <c r="K3446">
        <v>1</v>
      </c>
      <c r="L3446">
        <v>1</v>
      </c>
      <c r="M3446">
        <v>1</v>
      </c>
      <c r="N3446">
        <v>1</v>
      </c>
      <c r="O3446" t="s">
        <v>225</v>
      </c>
      <c r="P3446">
        <v>0</v>
      </c>
      <c r="Q3446">
        <v>1</v>
      </c>
      <c r="R3446">
        <v>7100</v>
      </c>
      <c r="S3446" t="s">
        <v>223</v>
      </c>
      <c r="T3446">
        <v>7100</v>
      </c>
      <c r="U3446" t="s">
        <v>12226</v>
      </c>
      <c r="V3446" t="s">
        <v>455</v>
      </c>
      <c r="W3446" t="s">
        <v>225</v>
      </c>
      <c r="X3446" t="s">
        <v>225</v>
      </c>
      <c r="Y3446">
        <v>7100</v>
      </c>
      <c r="AB3446">
        <v>1</v>
      </c>
      <c r="AC3446">
        <v>1</v>
      </c>
      <c r="AD3446">
        <v>3</v>
      </c>
      <c r="AE3446">
        <v>1450</v>
      </c>
      <c r="AF3446">
        <v>1</v>
      </c>
      <c r="AQ3446">
        <v>1</v>
      </c>
      <c r="AR3446">
        <f t="shared" si="53"/>
        <v>9.68</v>
      </c>
      <c r="AS3446">
        <v>1</v>
      </c>
      <c r="AT3446" t="s">
        <v>133</v>
      </c>
      <c r="AU3446">
        <v>42</v>
      </c>
    </row>
    <row r="3447" spans="1:47">
      <c r="A3447" t="s">
        <v>12230</v>
      </c>
      <c r="C3447">
        <v>310</v>
      </c>
      <c r="D3447" t="s">
        <v>12231</v>
      </c>
      <c r="E3447">
        <v>130</v>
      </c>
      <c r="F3447" t="s">
        <v>12232</v>
      </c>
      <c r="G3447" t="s">
        <v>10704</v>
      </c>
      <c r="H3447" t="s">
        <v>2825</v>
      </c>
      <c r="I3447" t="s">
        <v>12233</v>
      </c>
      <c r="J3447">
        <v>8.3220000000000002E-2</v>
      </c>
      <c r="K3447">
        <v>0</v>
      </c>
      <c r="L3447">
        <v>0</v>
      </c>
      <c r="M3447">
        <v>1</v>
      </c>
      <c r="N3447">
        <v>1</v>
      </c>
      <c r="O3447" t="s">
        <v>659</v>
      </c>
      <c r="P3447">
        <v>2</v>
      </c>
      <c r="Q3447">
        <v>1</v>
      </c>
      <c r="R3447">
        <v>19200</v>
      </c>
      <c r="S3447" t="s">
        <v>223</v>
      </c>
      <c r="T3447">
        <v>0</v>
      </c>
      <c r="U3447" t="s">
        <v>12230</v>
      </c>
      <c r="V3447" t="s">
        <v>933</v>
      </c>
      <c r="W3447" t="s">
        <v>659</v>
      </c>
      <c r="X3447" t="s">
        <v>659</v>
      </c>
      <c r="Y3447">
        <v>19200</v>
      </c>
      <c r="AB3447">
        <v>0</v>
      </c>
      <c r="AC3447">
        <v>0</v>
      </c>
      <c r="AD3447">
        <v>4</v>
      </c>
      <c r="AE3447">
        <v>2090</v>
      </c>
      <c r="AF3447">
        <v>2.5</v>
      </c>
      <c r="AQ3447">
        <v>1</v>
      </c>
      <c r="AR3447">
        <f t="shared" si="53"/>
        <v>0</v>
      </c>
      <c r="AS3447">
        <v>1</v>
      </c>
      <c r="AT3447" t="s">
        <v>133</v>
      </c>
      <c r="AU3447">
        <v>42</v>
      </c>
    </row>
    <row r="3448" spans="1:47">
      <c r="A3448" t="s">
        <v>12234</v>
      </c>
      <c r="C3448">
        <v>310</v>
      </c>
      <c r="D3448" t="s">
        <v>12235</v>
      </c>
      <c r="E3448">
        <v>101</v>
      </c>
      <c r="F3448" t="s">
        <v>12236</v>
      </c>
      <c r="G3448" t="s">
        <v>422</v>
      </c>
      <c r="H3448" t="s">
        <v>220</v>
      </c>
      <c r="I3448" t="s">
        <v>12237</v>
      </c>
      <c r="J3448">
        <v>0.38577</v>
      </c>
      <c r="K3448">
        <v>1</v>
      </c>
      <c r="L3448">
        <v>1</v>
      </c>
      <c r="M3448">
        <v>1</v>
      </c>
      <c r="N3448">
        <v>1</v>
      </c>
      <c r="O3448" t="s">
        <v>225</v>
      </c>
      <c r="P3448">
        <v>0</v>
      </c>
      <c r="Q3448">
        <v>2</v>
      </c>
      <c r="R3448">
        <v>23300</v>
      </c>
      <c r="S3448" t="s">
        <v>223</v>
      </c>
      <c r="T3448">
        <v>23300</v>
      </c>
      <c r="U3448" t="s">
        <v>12234</v>
      </c>
      <c r="X3448" t="s">
        <v>225</v>
      </c>
      <c r="Y3448">
        <v>11650</v>
      </c>
      <c r="AB3448">
        <v>1</v>
      </c>
      <c r="AC3448">
        <v>1</v>
      </c>
      <c r="AD3448">
        <v>3</v>
      </c>
      <c r="AE3448">
        <v>1741</v>
      </c>
      <c r="AF3448">
        <v>1.75</v>
      </c>
      <c r="AQ3448">
        <v>1</v>
      </c>
      <c r="AR3448">
        <f t="shared" si="53"/>
        <v>9.68</v>
      </c>
      <c r="AS3448">
        <v>1</v>
      </c>
      <c r="AT3448" t="s">
        <v>133</v>
      </c>
      <c r="AU3448">
        <v>42</v>
      </c>
    </row>
    <row r="3449" spans="1:47">
      <c r="A3449" t="s">
        <v>12238</v>
      </c>
      <c r="C3449">
        <v>310</v>
      </c>
      <c r="D3449" t="s">
        <v>12239</v>
      </c>
      <c r="E3449">
        <v>903</v>
      </c>
      <c r="F3449" t="s">
        <v>821</v>
      </c>
      <c r="G3449" t="s">
        <v>422</v>
      </c>
      <c r="H3449" t="s">
        <v>833</v>
      </c>
      <c r="I3449" t="s">
        <v>12240</v>
      </c>
      <c r="J3449">
        <v>1.0554699999999999</v>
      </c>
      <c r="K3449">
        <v>0</v>
      </c>
      <c r="L3449">
        <v>0</v>
      </c>
      <c r="M3449">
        <v>0</v>
      </c>
      <c r="N3449">
        <v>0</v>
      </c>
      <c r="P3449">
        <v>0</v>
      </c>
      <c r="Q3449">
        <v>0</v>
      </c>
      <c r="R3449">
        <v>0</v>
      </c>
      <c r="S3449" t="s">
        <v>223</v>
      </c>
      <c r="T3449">
        <v>0</v>
      </c>
      <c r="U3449" t="s">
        <v>12238</v>
      </c>
      <c r="V3449" t="s">
        <v>933</v>
      </c>
      <c r="W3449" t="s">
        <v>659</v>
      </c>
      <c r="Y3449">
        <v>0</v>
      </c>
      <c r="AB3449">
        <v>0</v>
      </c>
      <c r="AC3449">
        <v>0</v>
      </c>
      <c r="AD3449">
        <v>0</v>
      </c>
      <c r="AE3449">
        <v>0</v>
      </c>
      <c r="AF3449">
        <v>0</v>
      </c>
      <c r="AQ3449">
        <v>1</v>
      </c>
      <c r="AR3449">
        <f t="shared" si="53"/>
        <v>0</v>
      </c>
      <c r="AS3449">
        <v>1</v>
      </c>
      <c r="AT3449" t="s">
        <v>133</v>
      </c>
      <c r="AU3449">
        <v>42</v>
      </c>
    </row>
    <row r="3450" spans="1:47">
      <c r="A3450" t="s">
        <v>12241</v>
      </c>
      <c r="C3450">
        <v>310</v>
      </c>
      <c r="D3450" t="s">
        <v>12242</v>
      </c>
      <c r="E3450">
        <v>101</v>
      </c>
      <c r="F3450" t="s">
        <v>12243</v>
      </c>
      <c r="G3450" t="s">
        <v>422</v>
      </c>
      <c r="H3450" t="s">
        <v>220</v>
      </c>
      <c r="I3450" t="s">
        <v>12244</v>
      </c>
      <c r="J3450">
        <v>0.26959</v>
      </c>
      <c r="K3450">
        <v>1</v>
      </c>
      <c r="L3450">
        <v>1</v>
      </c>
      <c r="M3450">
        <v>1</v>
      </c>
      <c r="N3450">
        <v>1</v>
      </c>
      <c r="O3450" t="s">
        <v>225</v>
      </c>
      <c r="P3450">
        <v>0</v>
      </c>
      <c r="Q3450">
        <v>1</v>
      </c>
      <c r="R3450">
        <v>10800</v>
      </c>
      <c r="S3450" t="s">
        <v>223</v>
      </c>
      <c r="T3450">
        <v>10800</v>
      </c>
      <c r="U3450" t="s">
        <v>12241</v>
      </c>
      <c r="V3450" t="s">
        <v>455</v>
      </c>
      <c r="W3450" t="s">
        <v>225</v>
      </c>
      <c r="X3450" t="s">
        <v>225</v>
      </c>
      <c r="Y3450">
        <v>10800</v>
      </c>
      <c r="AB3450">
        <v>1</v>
      </c>
      <c r="AC3450">
        <v>1</v>
      </c>
      <c r="AD3450">
        <v>4</v>
      </c>
      <c r="AE3450">
        <v>1152</v>
      </c>
      <c r="AF3450">
        <v>2</v>
      </c>
      <c r="AQ3450">
        <v>1</v>
      </c>
      <c r="AR3450">
        <f t="shared" si="53"/>
        <v>9.68</v>
      </c>
      <c r="AS3450">
        <v>1</v>
      </c>
      <c r="AT3450" t="s">
        <v>133</v>
      </c>
      <c r="AU3450">
        <v>42</v>
      </c>
    </row>
    <row r="3451" spans="1:47">
      <c r="A3451" t="s">
        <v>12245</v>
      </c>
      <c r="C3451">
        <v>310</v>
      </c>
      <c r="D3451" t="s">
        <v>12116</v>
      </c>
      <c r="E3451">
        <v>132</v>
      </c>
      <c r="F3451" t="s">
        <v>12246</v>
      </c>
      <c r="G3451" t="s">
        <v>422</v>
      </c>
      <c r="H3451" t="s">
        <v>260</v>
      </c>
      <c r="I3451" t="s">
        <v>12247</v>
      </c>
      <c r="J3451">
        <v>0.21640000000000001</v>
      </c>
      <c r="K3451">
        <v>0</v>
      </c>
      <c r="L3451">
        <v>0</v>
      </c>
      <c r="M3451">
        <v>0</v>
      </c>
      <c r="N3451">
        <v>0</v>
      </c>
      <c r="P3451">
        <v>0</v>
      </c>
      <c r="Q3451">
        <v>0</v>
      </c>
      <c r="R3451">
        <v>0</v>
      </c>
      <c r="S3451" t="s">
        <v>223</v>
      </c>
      <c r="T3451">
        <v>0</v>
      </c>
      <c r="U3451" t="s">
        <v>12245</v>
      </c>
      <c r="V3451" t="s">
        <v>933</v>
      </c>
      <c r="W3451" t="s">
        <v>659</v>
      </c>
      <c r="Y3451">
        <v>0</v>
      </c>
      <c r="AB3451">
        <v>0</v>
      </c>
      <c r="AC3451">
        <v>0</v>
      </c>
      <c r="AD3451">
        <v>0</v>
      </c>
      <c r="AE3451">
        <v>0</v>
      </c>
      <c r="AF3451">
        <v>0</v>
      </c>
      <c r="AQ3451">
        <v>1</v>
      </c>
      <c r="AR3451">
        <f t="shared" si="53"/>
        <v>0</v>
      </c>
      <c r="AS3451">
        <v>1</v>
      </c>
      <c r="AT3451" t="s">
        <v>134</v>
      </c>
      <c r="AU3451">
        <v>43</v>
      </c>
    </row>
    <row r="3452" spans="1:47">
      <c r="A3452" t="s">
        <v>12248</v>
      </c>
      <c r="C3452">
        <v>310</v>
      </c>
      <c r="D3452" t="s">
        <v>12249</v>
      </c>
      <c r="E3452">
        <v>101</v>
      </c>
      <c r="F3452" t="s">
        <v>12250</v>
      </c>
      <c r="G3452" t="s">
        <v>422</v>
      </c>
      <c r="H3452" t="s">
        <v>220</v>
      </c>
      <c r="I3452" t="s">
        <v>12251</v>
      </c>
      <c r="J3452">
        <v>0.29746</v>
      </c>
      <c r="K3452">
        <v>0</v>
      </c>
      <c r="L3452">
        <v>0</v>
      </c>
      <c r="M3452">
        <v>1</v>
      </c>
      <c r="N3452">
        <v>1</v>
      </c>
      <c r="O3452" t="s">
        <v>659</v>
      </c>
      <c r="P3452">
        <v>1</v>
      </c>
      <c r="Q3452">
        <v>1</v>
      </c>
      <c r="R3452">
        <v>7100</v>
      </c>
      <c r="S3452" t="s">
        <v>223</v>
      </c>
      <c r="T3452">
        <v>0</v>
      </c>
      <c r="U3452" t="s">
        <v>12248</v>
      </c>
      <c r="V3452" t="s">
        <v>933</v>
      </c>
      <c r="W3452" t="s">
        <v>659</v>
      </c>
      <c r="X3452" t="s">
        <v>659</v>
      </c>
      <c r="Y3452">
        <v>7100</v>
      </c>
      <c r="AB3452">
        <v>0</v>
      </c>
      <c r="AC3452">
        <v>0</v>
      </c>
      <c r="AD3452">
        <v>4</v>
      </c>
      <c r="AE3452">
        <v>1746</v>
      </c>
      <c r="AF3452">
        <v>1</v>
      </c>
      <c r="AQ3452">
        <v>1</v>
      </c>
      <c r="AR3452">
        <f t="shared" si="53"/>
        <v>0</v>
      </c>
      <c r="AS3452">
        <v>1</v>
      </c>
      <c r="AT3452" t="s">
        <v>134</v>
      </c>
      <c r="AU3452">
        <v>43</v>
      </c>
    </row>
    <row r="3453" spans="1:47">
      <c r="A3453" t="s">
        <v>12252</v>
      </c>
      <c r="C3453">
        <v>310</v>
      </c>
      <c r="D3453" t="s">
        <v>12253</v>
      </c>
      <c r="E3453">
        <v>101</v>
      </c>
      <c r="F3453" t="s">
        <v>12254</v>
      </c>
      <c r="G3453" t="s">
        <v>422</v>
      </c>
      <c r="H3453" t="s">
        <v>220</v>
      </c>
      <c r="I3453" t="s">
        <v>12256</v>
      </c>
      <c r="J3453">
        <v>0.42493999999999998</v>
      </c>
      <c r="K3453">
        <v>1</v>
      </c>
      <c r="L3453">
        <v>1</v>
      </c>
      <c r="M3453">
        <v>1</v>
      </c>
      <c r="N3453">
        <v>1</v>
      </c>
      <c r="O3453" t="s">
        <v>225</v>
      </c>
      <c r="P3453">
        <v>0</v>
      </c>
      <c r="Q3453">
        <v>1</v>
      </c>
      <c r="R3453">
        <v>8200</v>
      </c>
      <c r="S3453" t="s">
        <v>223</v>
      </c>
      <c r="T3453">
        <v>8200</v>
      </c>
      <c r="U3453" t="s">
        <v>12252</v>
      </c>
      <c r="V3453" t="s">
        <v>455</v>
      </c>
      <c r="W3453" t="s">
        <v>225</v>
      </c>
      <c r="X3453" t="s">
        <v>225</v>
      </c>
      <c r="Y3453">
        <v>8200</v>
      </c>
      <c r="AB3453">
        <v>1</v>
      </c>
      <c r="AC3453">
        <v>1</v>
      </c>
      <c r="AD3453">
        <v>2</v>
      </c>
      <c r="AE3453">
        <v>1632</v>
      </c>
      <c r="AF3453">
        <v>1</v>
      </c>
      <c r="AQ3453">
        <v>1</v>
      </c>
      <c r="AR3453">
        <f t="shared" si="53"/>
        <v>9.68</v>
      </c>
      <c r="AS3453">
        <v>1</v>
      </c>
      <c r="AT3453" t="s">
        <v>133</v>
      </c>
      <c r="AU3453">
        <v>42</v>
      </c>
    </row>
    <row r="3454" spans="1:47">
      <c r="A3454" t="s">
        <v>12257</v>
      </c>
      <c r="C3454">
        <v>310</v>
      </c>
      <c r="D3454" t="s">
        <v>12258</v>
      </c>
      <c r="E3454">
        <v>101</v>
      </c>
      <c r="F3454" t="s">
        <v>12259</v>
      </c>
      <c r="G3454" t="s">
        <v>422</v>
      </c>
      <c r="H3454" t="s">
        <v>220</v>
      </c>
      <c r="I3454" t="s">
        <v>12260</v>
      </c>
      <c r="J3454">
        <v>8.7730000000000002E-2</v>
      </c>
      <c r="K3454">
        <v>1</v>
      </c>
      <c r="L3454">
        <v>1</v>
      </c>
      <c r="M3454">
        <v>1</v>
      </c>
      <c r="N3454">
        <v>1</v>
      </c>
      <c r="O3454" t="s">
        <v>225</v>
      </c>
      <c r="P3454">
        <v>0</v>
      </c>
      <c r="Q3454">
        <v>1</v>
      </c>
      <c r="R3454">
        <v>3300</v>
      </c>
      <c r="S3454" t="s">
        <v>223</v>
      </c>
      <c r="T3454">
        <v>3300</v>
      </c>
      <c r="U3454" t="s">
        <v>12257</v>
      </c>
      <c r="V3454" t="s">
        <v>455</v>
      </c>
      <c r="W3454" t="s">
        <v>225</v>
      </c>
      <c r="X3454" t="s">
        <v>225</v>
      </c>
      <c r="Y3454">
        <v>3300</v>
      </c>
      <c r="AB3454">
        <v>1</v>
      </c>
      <c r="AC3454">
        <v>1</v>
      </c>
      <c r="AD3454">
        <v>3</v>
      </c>
      <c r="AE3454">
        <v>1032</v>
      </c>
      <c r="AF3454">
        <v>1.5</v>
      </c>
      <c r="AQ3454">
        <v>1</v>
      </c>
      <c r="AR3454">
        <f t="shared" si="53"/>
        <v>9.68</v>
      </c>
      <c r="AS3454">
        <v>1</v>
      </c>
      <c r="AT3454" t="s">
        <v>133</v>
      </c>
      <c r="AU3454">
        <v>42</v>
      </c>
    </row>
    <row r="3455" spans="1:47">
      <c r="A3455" t="s">
        <v>12261</v>
      </c>
      <c r="C3455">
        <v>310</v>
      </c>
      <c r="D3455" t="s">
        <v>12262</v>
      </c>
      <c r="E3455">
        <v>101</v>
      </c>
      <c r="F3455" t="s">
        <v>12263</v>
      </c>
      <c r="G3455" t="s">
        <v>422</v>
      </c>
      <c r="H3455" t="s">
        <v>220</v>
      </c>
      <c r="I3455" t="s">
        <v>12264</v>
      </c>
      <c r="J3455">
        <v>0.40503</v>
      </c>
      <c r="K3455">
        <v>1</v>
      </c>
      <c r="L3455">
        <v>1</v>
      </c>
      <c r="M3455">
        <v>1</v>
      </c>
      <c r="N3455">
        <v>1</v>
      </c>
      <c r="O3455" t="s">
        <v>225</v>
      </c>
      <c r="P3455">
        <v>0</v>
      </c>
      <c r="Q3455">
        <v>1</v>
      </c>
      <c r="R3455">
        <v>6300</v>
      </c>
      <c r="S3455" t="s">
        <v>223</v>
      </c>
      <c r="T3455">
        <v>6300</v>
      </c>
      <c r="U3455" t="s">
        <v>12261</v>
      </c>
      <c r="X3455" t="s">
        <v>225</v>
      </c>
      <c r="Y3455">
        <v>6300</v>
      </c>
      <c r="AB3455">
        <v>1</v>
      </c>
      <c r="AC3455">
        <v>1</v>
      </c>
      <c r="AD3455">
        <v>3</v>
      </c>
      <c r="AE3455">
        <v>1591</v>
      </c>
      <c r="AF3455">
        <v>1.75</v>
      </c>
      <c r="AQ3455">
        <v>1</v>
      </c>
      <c r="AR3455">
        <f t="shared" si="53"/>
        <v>9.68</v>
      </c>
      <c r="AS3455">
        <v>1</v>
      </c>
      <c r="AT3455" t="s">
        <v>133</v>
      </c>
      <c r="AU3455">
        <v>42</v>
      </c>
    </row>
    <row r="3456" spans="1:47">
      <c r="A3456" t="s">
        <v>12265</v>
      </c>
      <c r="C3456">
        <v>310</v>
      </c>
      <c r="D3456" t="s">
        <v>12266</v>
      </c>
      <c r="E3456">
        <v>109</v>
      </c>
      <c r="F3456" t="s">
        <v>12267</v>
      </c>
      <c r="G3456" t="s">
        <v>10704</v>
      </c>
      <c r="H3456" t="s">
        <v>743</v>
      </c>
      <c r="I3456" t="s">
        <v>12268</v>
      </c>
      <c r="J3456">
        <v>0.18798000000000001</v>
      </c>
      <c r="K3456">
        <v>0</v>
      </c>
      <c r="L3456">
        <v>0</v>
      </c>
      <c r="M3456">
        <v>2</v>
      </c>
      <c r="N3456">
        <v>2</v>
      </c>
      <c r="O3456" t="s">
        <v>659</v>
      </c>
      <c r="P3456">
        <v>1</v>
      </c>
      <c r="Q3456">
        <v>1</v>
      </c>
      <c r="R3456">
        <v>16600</v>
      </c>
      <c r="S3456" t="s">
        <v>223</v>
      </c>
      <c r="T3456">
        <v>0</v>
      </c>
      <c r="U3456" t="s">
        <v>12265</v>
      </c>
      <c r="V3456" t="s">
        <v>933</v>
      </c>
      <c r="W3456" t="s">
        <v>659</v>
      </c>
      <c r="X3456" t="s">
        <v>659</v>
      </c>
      <c r="Y3456">
        <v>16600</v>
      </c>
      <c r="AB3456">
        <v>0</v>
      </c>
      <c r="AC3456">
        <v>0</v>
      </c>
      <c r="AD3456">
        <v>4</v>
      </c>
      <c r="AE3456">
        <v>1548</v>
      </c>
      <c r="AF3456">
        <v>1.75</v>
      </c>
      <c r="AQ3456">
        <v>1</v>
      </c>
      <c r="AR3456">
        <f t="shared" si="53"/>
        <v>0</v>
      </c>
      <c r="AS3456">
        <v>1</v>
      </c>
      <c r="AT3456" t="s">
        <v>133</v>
      </c>
      <c r="AU3456">
        <v>42</v>
      </c>
    </row>
    <row r="3457" spans="1:47">
      <c r="A3457" t="s">
        <v>12269</v>
      </c>
      <c r="C3457">
        <v>310</v>
      </c>
      <c r="D3457" t="s">
        <v>12270</v>
      </c>
      <c r="E3457">
        <v>130</v>
      </c>
      <c r="F3457" t="s">
        <v>12271</v>
      </c>
      <c r="G3457" t="s">
        <v>422</v>
      </c>
      <c r="H3457" t="s">
        <v>2642</v>
      </c>
      <c r="I3457" t="s">
        <v>12272</v>
      </c>
      <c r="J3457">
        <v>1.1402000000000001</v>
      </c>
      <c r="K3457">
        <v>0</v>
      </c>
      <c r="L3457">
        <v>0</v>
      </c>
      <c r="M3457">
        <v>1</v>
      </c>
      <c r="N3457">
        <v>4</v>
      </c>
      <c r="O3457" t="s">
        <v>659</v>
      </c>
      <c r="P3457">
        <v>0</v>
      </c>
      <c r="Q3457">
        <v>2</v>
      </c>
      <c r="R3457">
        <v>0</v>
      </c>
      <c r="S3457" t="s">
        <v>243</v>
      </c>
      <c r="T3457">
        <v>0</v>
      </c>
      <c r="U3457" t="s">
        <v>12269</v>
      </c>
      <c r="V3457" t="s">
        <v>933</v>
      </c>
      <c r="W3457" t="s">
        <v>659</v>
      </c>
      <c r="X3457" t="s">
        <v>659</v>
      </c>
      <c r="Y3457">
        <v>0</v>
      </c>
      <c r="AB3457">
        <v>0</v>
      </c>
      <c r="AC3457">
        <v>0</v>
      </c>
      <c r="AD3457">
        <v>0</v>
      </c>
      <c r="AE3457">
        <v>0</v>
      </c>
      <c r="AF3457">
        <v>0</v>
      </c>
      <c r="AQ3457">
        <v>0</v>
      </c>
      <c r="AR3457">
        <f t="shared" si="53"/>
        <v>0</v>
      </c>
      <c r="AS3457">
        <v>1</v>
      </c>
      <c r="AT3457" t="s">
        <v>134</v>
      </c>
      <c r="AU3457">
        <v>43</v>
      </c>
    </row>
    <row r="3458" spans="1:47">
      <c r="A3458" t="s">
        <v>12273</v>
      </c>
      <c r="C3458">
        <v>310</v>
      </c>
      <c r="D3458" t="s">
        <v>12274</v>
      </c>
      <c r="E3458">
        <v>130</v>
      </c>
      <c r="F3458" t="s">
        <v>12232</v>
      </c>
      <c r="G3458" t="s">
        <v>10704</v>
      </c>
      <c r="H3458" t="s">
        <v>2825</v>
      </c>
      <c r="I3458" t="s">
        <v>12275</v>
      </c>
      <c r="J3458">
        <v>0.10294</v>
      </c>
      <c r="K3458">
        <v>0</v>
      </c>
      <c r="L3458">
        <v>0</v>
      </c>
      <c r="M3458">
        <v>1</v>
      </c>
      <c r="N3458">
        <v>1</v>
      </c>
      <c r="O3458" t="s">
        <v>659</v>
      </c>
      <c r="P3458">
        <v>2</v>
      </c>
      <c r="Q3458">
        <v>1</v>
      </c>
      <c r="R3458">
        <v>32800</v>
      </c>
      <c r="S3458" t="s">
        <v>223</v>
      </c>
      <c r="T3458">
        <v>0</v>
      </c>
      <c r="U3458" t="s">
        <v>12273</v>
      </c>
      <c r="V3458" t="s">
        <v>933</v>
      </c>
      <c r="W3458" t="s">
        <v>659</v>
      </c>
      <c r="X3458" t="s">
        <v>659</v>
      </c>
      <c r="Y3458">
        <v>32800</v>
      </c>
      <c r="AB3458">
        <v>0</v>
      </c>
      <c r="AC3458">
        <v>0</v>
      </c>
      <c r="AD3458">
        <v>9</v>
      </c>
      <c r="AE3458">
        <v>4302</v>
      </c>
      <c r="AF3458">
        <v>2.5</v>
      </c>
      <c r="AQ3458">
        <v>1</v>
      </c>
      <c r="AR3458">
        <f t="shared" ref="AR3458:AR3521" si="54">AB3458*9.68*VLOOKUP(AU3458,atten,10,FALSE)</f>
        <v>0</v>
      </c>
      <c r="AS3458">
        <v>1</v>
      </c>
      <c r="AT3458" t="s">
        <v>133</v>
      </c>
      <c r="AU3458">
        <v>42</v>
      </c>
    </row>
    <row r="3459" spans="1:47">
      <c r="A3459" t="s">
        <v>12276</v>
      </c>
      <c r="C3459">
        <v>310</v>
      </c>
      <c r="D3459" t="s">
        <v>12277</v>
      </c>
      <c r="E3459">
        <v>101</v>
      </c>
      <c r="F3459" t="s">
        <v>12278</v>
      </c>
      <c r="G3459" t="s">
        <v>422</v>
      </c>
      <c r="H3459" t="s">
        <v>220</v>
      </c>
      <c r="I3459" t="s">
        <v>12279</v>
      </c>
      <c r="J3459">
        <v>0.49029</v>
      </c>
      <c r="K3459">
        <v>1</v>
      </c>
      <c r="L3459">
        <v>1</v>
      </c>
      <c r="M3459">
        <v>1</v>
      </c>
      <c r="N3459">
        <v>1</v>
      </c>
      <c r="O3459" t="s">
        <v>225</v>
      </c>
      <c r="P3459">
        <v>0</v>
      </c>
      <c r="Q3459">
        <v>1</v>
      </c>
      <c r="R3459">
        <v>10700</v>
      </c>
      <c r="S3459" t="s">
        <v>223</v>
      </c>
      <c r="T3459">
        <v>10700</v>
      </c>
      <c r="U3459" t="s">
        <v>12276</v>
      </c>
      <c r="V3459" t="s">
        <v>455</v>
      </c>
      <c r="W3459" t="s">
        <v>225</v>
      </c>
      <c r="X3459" t="s">
        <v>225</v>
      </c>
      <c r="Y3459">
        <v>10700</v>
      </c>
      <c r="AB3459">
        <v>1</v>
      </c>
      <c r="AC3459">
        <v>1</v>
      </c>
      <c r="AD3459">
        <v>2</v>
      </c>
      <c r="AE3459">
        <v>875</v>
      </c>
      <c r="AF3459">
        <v>1</v>
      </c>
      <c r="AQ3459">
        <v>1</v>
      </c>
      <c r="AR3459">
        <f t="shared" si="54"/>
        <v>9.68</v>
      </c>
      <c r="AS3459">
        <v>1</v>
      </c>
      <c r="AT3459" t="s">
        <v>133</v>
      </c>
      <c r="AU3459">
        <v>42</v>
      </c>
    </row>
    <row r="3460" spans="1:47">
      <c r="A3460" t="s">
        <v>12280</v>
      </c>
      <c r="C3460">
        <v>310</v>
      </c>
      <c r="D3460" t="s">
        <v>12281</v>
      </c>
      <c r="E3460">
        <v>101</v>
      </c>
      <c r="F3460" t="s">
        <v>12282</v>
      </c>
      <c r="G3460" t="s">
        <v>422</v>
      </c>
      <c r="H3460" t="s">
        <v>220</v>
      </c>
      <c r="I3460" t="s">
        <v>12283</v>
      </c>
      <c r="J3460">
        <v>0.50048000000000004</v>
      </c>
      <c r="K3460">
        <v>0</v>
      </c>
      <c r="L3460">
        <v>0</v>
      </c>
      <c r="M3460">
        <v>1</v>
      </c>
      <c r="N3460">
        <v>1</v>
      </c>
      <c r="O3460" t="s">
        <v>659</v>
      </c>
      <c r="P3460">
        <v>1</v>
      </c>
      <c r="Q3460">
        <v>2</v>
      </c>
      <c r="R3460">
        <v>7700</v>
      </c>
      <c r="S3460" t="s">
        <v>223</v>
      </c>
      <c r="T3460">
        <v>0</v>
      </c>
      <c r="U3460" t="s">
        <v>12280</v>
      </c>
      <c r="V3460" t="s">
        <v>927</v>
      </c>
      <c r="W3460" t="s">
        <v>659</v>
      </c>
      <c r="X3460" t="s">
        <v>659</v>
      </c>
      <c r="Y3460">
        <v>3850</v>
      </c>
      <c r="AB3460">
        <v>0</v>
      </c>
      <c r="AC3460">
        <v>0</v>
      </c>
      <c r="AD3460">
        <v>3</v>
      </c>
      <c r="AE3460">
        <v>1456</v>
      </c>
      <c r="AF3460">
        <v>2</v>
      </c>
      <c r="AQ3460">
        <v>1</v>
      </c>
      <c r="AR3460">
        <f t="shared" si="54"/>
        <v>0</v>
      </c>
      <c r="AS3460">
        <v>1</v>
      </c>
      <c r="AT3460" t="s">
        <v>134</v>
      </c>
      <c r="AU3460">
        <v>43</v>
      </c>
    </row>
    <row r="3461" spans="1:47">
      <c r="A3461" t="s">
        <v>12284</v>
      </c>
      <c r="C3461">
        <v>310</v>
      </c>
      <c r="D3461" t="s">
        <v>12285</v>
      </c>
      <c r="E3461">
        <v>101</v>
      </c>
      <c r="F3461" t="s">
        <v>12286</v>
      </c>
      <c r="G3461" t="s">
        <v>422</v>
      </c>
      <c r="H3461" t="s">
        <v>220</v>
      </c>
      <c r="I3461" t="s">
        <v>12287</v>
      </c>
      <c r="J3461">
        <v>0.37009999999999998</v>
      </c>
      <c r="K3461">
        <v>1</v>
      </c>
      <c r="L3461">
        <v>1</v>
      </c>
      <c r="M3461">
        <v>1</v>
      </c>
      <c r="N3461">
        <v>1</v>
      </c>
      <c r="O3461" t="s">
        <v>225</v>
      </c>
      <c r="P3461">
        <v>0</v>
      </c>
      <c r="Q3461">
        <v>1</v>
      </c>
      <c r="R3461">
        <v>25000</v>
      </c>
      <c r="S3461" t="s">
        <v>223</v>
      </c>
      <c r="T3461">
        <v>25000</v>
      </c>
      <c r="U3461" t="s">
        <v>12284</v>
      </c>
      <c r="X3461" t="s">
        <v>225</v>
      </c>
      <c r="Y3461">
        <v>25000</v>
      </c>
      <c r="AB3461">
        <v>1</v>
      </c>
      <c r="AC3461">
        <v>1</v>
      </c>
      <c r="AD3461">
        <v>3</v>
      </c>
      <c r="AE3461">
        <v>1717</v>
      </c>
      <c r="AF3461">
        <v>1.75</v>
      </c>
      <c r="AQ3461">
        <v>1</v>
      </c>
      <c r="AR3461">
        <f t="shared" si="54"/>
        <v>9.68</v>
      </c>
      <c r="AS3461">
        <v>1</v>
      </c>
      <c r="AT3461" t="s">
        <v>133</v>
      </c>
      <c r="AU3461">
        <v>42</v>
      </c>
    </row>
    <row r="3462" spans="1:47">
      <c r="A3462" t="s">
        <v>12288</v>
      </c>
      <c r="C3462">
        <v>310</v>
      </c>
      <c r="D3462" t="s">
        <v>12289</v>
      </c>
      <c r="E3462">
        <v>101</v>
      </c>
      <c r="F3462" t="s">
        <v>12290</v>
      </c>
      <c r="G3462" t="s">
        <v>422</v>
      </c>
      <c r="H3462" t="s">
        <v>220</v>
      </c>
      <c r="I3462" t="s">
        <v>12291</v>
      </c>
      <c r="J3462">
        <v>0.61350000000000005</v>
      </c>
      <c r="K3462">
        <v>0</v>
      </c>
      <c r="L3462">
        <v>0</v>
      </c>
      <c r="M3462">
        <v>1</v>
      </c>
      <c r="N3462">
        <v>1</v>
      </c>
      <c r="O3462" t="s">
        <v>659</v>
      </c>
      <c r="P3462">
        <v>1</v>
      </c>
      <c r="Q3462">
        <v>1</v>
      </c>
      <c r="R3462">
        <v>11200</v>
      </c>
      <c r="S3462" t="s">
        <v>223</v>
      </c>
      <c r="T3462">
        <v>0</v>
      </c>
      <c r="U3462" t="s">
        <v>12288</v>
      </c>
      <c r="V3462" t="s">
        <v>933</v>
      </c>
      <c r="W3462" t="s">
        <v>659</v>
      </c>
      <c r="X3462" t="s">
        <v>659</v>
      </c>
      <c r="Y3462">
        <v>11200</v>
      </c>
      <c r="AB3462">
        <v>0</v>
      </c>
      <c r="AC3462">
        <v>0</v>
      </c>
      <c r="AD3462">
        <v>3</v>
      </c>
      <c r="AE3462">
        <v>2351</v>
      </c>
      <c r="AF3462">
        <v>1</v>
      </c>
      <c r="AQ3462">
        <v>2</v>
      </c>
      <c r="AR3462">
        <f t="shared" si="54"/>
        <v>0</v>
      </c>
      <c r="AS3462">
        <v>1</v>
      </c>
      <c r="AT3462" t="s">
        <v>134</v>
      </c>
      <c r="AU3462">
        <v>43</v>
      </c>
    </row>
    <row r="3463" spans="1:47">
      <c r="A3463" t="s">
        <v>12292</v>
      </c>
      <c r="C3463">
        <v>310</v>
      </c>
      <c r="D3463" t="s">
        <v>12293</v>
      </c>
      <c r="E3463">
        <v>101</v>
      </c>
      <c r="F3463" t="s">
        <v>12143</v>
      </c>
      <c r="G3463" t="s">
        <v>422</v>
      </c>
      <c r="H3463" t="s">
        <v>220</v>
      </c>
      <c r="I3463" t="s">
        <v>12294</v>
      </c>
      <c r="J3463">
        <v>0.28643999999999997</v>
      </c>
      <c r="K3463">
        <v>1</v>
      </c>
      <c r="L3463">
        <v>1</v>
      </c>
      <c r="M3463">
        <v>1</v>
      </c>
      <c r="N3463">
        <v>1</v>
      </c>
      <c r="O3463" t="s">
        <v>225</v>
      </c>
      <c r="P3463">
        <v>0</v>
      </c>
      <c r="Q3463">
        <v>1</v>
      </c>
      <c r="R3463">
        <v>0</v>
      </c>
      <c r="S3463" t="s">
        <v>223</v>
      </c>
      <c r="T3463">
        <v>0</v>
      </c>
      <c r="U3463" t="s">
        <v>12292</v>
      </c>
      <c r="V3463" t="s">
        <v>455</v>
      </c>
      <c r="W3463" t="s">
        <v>225</v>
      </c>
      <c r="X3463" t="s">
        <v>225</v>
      </c>
      <c r="Y3463">
        <v>0</v>
      </c>
      <c r="AB3463">
        <v>1</v>
      </c>
      <c r="AC3463">
        <v>1</v>
      </c>
      <c r="AD3463">
        <v>3</v>
      </c>
      <c r="AE3463">
        <v>1047</v>
      </c>
      <c r="AF3463">
        <v>1</v>
      </c>
      <c r="AQ3463">
        <v>2</v>
      </c>
      <c r="AR3463">
        <f t="shared" si="54"/>
        <v>9.68</v>
      </c>
      <c r="AS3463">
        <v>1</v>
      </c>
      <c r="AT3463" t="s">
        <v>133</v>
      </c>
      <c r="AU3463">
        <v>42</v>
      </c>
    </row>
    <row r="3464" spans="1:47">
      <c r="A3464" t="s">
        <v>12295</v>
      </c>
      <c r="C3464">
        <v>310</v>
      </c>
      <c r="D3464" t="s">
        <v>12296</v>
      </c>
      <c r="E3464">
        <v>111</v>
      </c>
      <c r="F3464" t="s">
        <v>12297</v>
      </c>
      <c r="G3464" t="s">
        <v>10704</v>
      </c>
      <c r="H3464" t="s">
        <v>10658</v>
      </c>
      <c r="I3464" t="s">
        <v>12298</v>
      </c>
      <c r="J3464">
        <v>0.13063</v>
      </c>
      <c r="K3464">
        <v>0</v>
      </c>
      <c r="L3464">
        <v>0</v>
      </c>
      <c r="M3464">
        <v>1</v>
      </c>
      <c r="N3464">
        <v>1</v>
      </c>
      <c r="O3464" t="s">
        <v>659</v>
      </c>
      <c r="P3464">
        <v>1</v>
      </c>
      <c r="Q3464">
        <v>1</v>
      </c>
      <c r="R3464">
        <v>25700</v>
      </c>
      <c r="S3464" t="s">
        <v>223</v>
      </c>
      <c r="T3464">
        <v>0</v>
      </c>
      <c r="U3464" t="s">
        <v>12295</v>
      </c>
      <c r="V3464" t="s">
        <v>933</v>
      </c>
      <c r="W3464" t="s">
        <v>659</v>
      </c>
      <c r="X3464" t="s">
        <v>659</v>
      </c>
      <c r="Y3464">
        <v>25700</v>
      </c>
      <c r="AB3464">
        <v>0</v>
      </c>
      <c r="AC3464">
        <v>0</v>
      </c>
      <c r="AD3464">
        <v>8</v>
      </c>
      <c r="AE3464">
        <v>3731</v>
      </c>
      <c r="AF3464">
        <v>2</v>
      </c>
      <c r="AQ3464">
        <v>1</v>
      </c>
      <c r="AR3464">
        <f t="shared" si="54"/>
        <v>0</v>
      </c>
      <c r="AS3464">
        <v>1</v>
      </c>
      <c r="AT3464" t="s">
        <v>133</v>
      </c>
      <c r="AU3464">
        <v>42</v>
      </c>
    </row>
    <row r="3465" spans="1:47">
      <c r="A3465" t="s">
        <v>12299</v>
      </c>
      <c r="C3465">
        <v>310</v>
      </c>
      <c r="D3465" t="s">
        <v>12300</v>
      </c>
      <c r="E3465">
        <v>903</v>
      </c>
      <c r="F3465" t="s">
        <v>1042</v>
      </c>
      <c r="G3465" t="s">
        <v>10704</v>
      </c>
      <c r="H3465" t="s">
        <v>11141</v>
      </c>
      <c r="I3465" t="s">
        <v>12301</v>
      </c>
      <c r="J3465">
        <v>0.44163000000000002</v>
      </c>
      <c r="K3465">
        <v>0</v>
      </c>
      <c r="L3465">
        <v>0</v>
      </c>
      <c r="M3465">
        <v>1</v>
      </c>
      <c r="N3465">
        <v>1</v>
      </c>
      <c r="O3465" t="s">
        <v>659</v>
      </c>
      <c r="P3465">
        <v>1</v>
      </c>
      <c r="Q3465">
        <v>1</v>
      </c>
      <c r="R3465">
        <v>29000</v>
      </c>
      <c r="S3465" t="s">
        <v>223</v>
      </c>
      <c r="T3465">
        <v>0</v>
      </c>
      <c r="U3465" t="s">
        <v>12299</v>
      </c>
      <c r="V3465" t="s">
        <v>933</v>
      </c>
      <c r="W3465" t="s">
        <v>659</v>
      </c>
      <c r="X3465" t="s">
        <v>659</v>
      </c>
      <c r="Y3465">
        <v>29000</v>
      </c>
      <c r="AB3465">
        <v>0</v>
      </c>
      <c r="AC3465">
        <v>0</v>
      </c>
      <c r="AD3465">
        <v>0</v>
      </c>
      <c r="AE3465">
        <v>9237</v>
      </c>
      <c r="AF3465">
        <v>1</v>
      </c>
      <c r="AQ3465">
        <v>1</v>
      </c>
      <c r="AR3465">
        <f t="shared" si="54"/>
        <v>0</v>
      </c>
      <c r="AS3465">
        <v>1</v>
      </c>
      <c r="AT3465" t="s">
        <v>133</v>
      </c>
      <c r="AU3465">
        <v>42</v>
      </c>
    </row>
    <row r="3466" spans="1:47">
      <c r="A3466" t="s">
        <v>12302</v>
      </c>
      <c r="C3466">
        <v>310</v>
      </c>
      <c r="D3466" t="s">
        <v>12303</v>
      </c>
      <c r="E3466">
        <v>132</v>
      </c>
      <c r="F3466" t="s">
        <v>12143</v>
      </c>
      <c r="G3466" t="s">
        <v>422</v>
      </c>
      <c r="H3466" t="s">
        <v>260</v>
      </c>
      <c r="I3466" t="s">
        <v>12304</v>
      </c>
      <c r="J3466">
        <v>0.29357</v>
      </c>
      <c r="K3466">
        <v>0</v>
      </c>
      <c r="L3466">
        <v>0</v>
      </c>
      <c r="M3466">
        <v>0</v>
      </c>
      <c r="N3466">
        <v>0</v>
      </c>
      <c r="P3466">
        <v>0</v>
      </c>
      <c r="Q3466">
        <v>0</v>
      </c>
      <c r="R3466">
        <v>0</v>
      </c>
      <c r="S3466" t="s">
        <v>223</v>
      </c>
      <c r="T3466">
        <v>0</v>
      </c>
      <c r="U3466" t="s">
        <v>12302</v>
      </c>
      <c r="V3466" t="s">
        <v>455</v>
      </c>
      <c r="W3466" t="s">
        <v>225</v>
      </c>
      <c r="Y3466">
        <v>0</v>
      </c>
      <c r="AB3466">
        <v>0</v>
      </c>
      <c r="AC3466">
        <v>0</v>
      </c>
      <c r="AD3466">
        <v>0</v>
      </c>
      <c r="AE3466">
        <v>0</v>
      </c>
      <c r="AF3466">
        <v>0</v>
      </c>
      <c r="AQ3466">
        <v>1</v>
      </c>
      <c r="AR3466">
        <f t="shared" si="54"/>
        <v>0</v>
      </c>
      <c r="AS3466">
        <v>1</v>
      </c>
      <c r="AT3466" t="s">
        <v>133</v>
      </c>
      <c r="AU3466">
        <v>42</v>
      </c>
    </row>
    <row r="3467" spans="1:47">
      <c r="A3467" t="s">
        <v>12305</v>
      </c>
      <c r="C3467">
        <v>310</v>
      </c>
      <c r="D3467" t="s">
        <v>12306</v>
      </c>
      <c r="E3467">
        <v>101</v>
      </c>
      <c r="F3467" t="s">
        <v>12307</v>
      </c>
      <c r="G3467" t="s">
        <v>422</v>
      </c>
      <c r="H3467" t="s">
        <v>220</v>
      </c>
      <c r="I3467" t="s">
        <v>12308</v>
      </c>
      <c r="J3467">
        <v>0.29919000000000001</v>
      </c>
      <c r="K3467">
        <v>1</v>
      </c>
      <c r="L3467">
        <v>1</v>
      </c>
      <c r="M3467">
        <v>1</v>
      </c>
      <c r="N3467">
        <v>1</v>
      </c>
      <c r="O3467" t="s">
        <v>225</v>
      </c>
      <c r="P3467">
        <v>0</v>
      </c>
      <c r="Q3467">
        <v>1</v>
      </c>
      <c r="R3467">
        <v>3400</v>
      </c>
      <c r="S3467" t="s">
        <v>223</v>
      </c>
      <c r="T3467">
        <v>3400</v>
      </c>
      <c r="U3467" t="s">
        <v>12305</v>
      </c>
      <c r="V3467" t="s">
        <v>455</v>
      </c>
      <c r="W3467" t="s">
        <v>225</v>
      </c>
      <c r="X3467" t="s">
        <v>225</v>
      </c>
      <c r="Y3467">
        <v>3400</v>
      </c>
      <c r="AB3467">
        <v>1</v>
      </c>
      <c r="AC3467">
        <v>1</v>
      </c>
      <c r="AD3467">
        <v>3</v>
      </c>
      <c r="AE3467">
        <v>1340</v>
      </c>
      <c r="AF3467">
        <v>2</v>
      </c>
      <c r="AQ3467">
        <v>1</v>
      </c>
      <c r="AR3467">
        <f t="shared" si="54"/>
        <v>9.68</v>
      </c>
      <c r="AS3467">
        <v>1</v>
      </c>
      <c r="AT3467" t="s">
        <v>133</v>
      </c>
      <c r="AU3467">
        <v>42</v>
      </c>
    </row>
    <row r="3468" spans="1:47">
      <c r="A3468" t="s">
        <v>12309</v>
      </c>
      <c r="C3468">
        <v>310</v>
      </c>
      <c r="D3468" t="s">
        <v>12310</v>
      </c>
      <c r="E3468">
        <v>101</v>
      </c>
      <c r="F3468" t="s">
        <v>12311</v>
      </c>
      <c r="G3468" t="s">
        <v>422</v>
      </c>
      <c r="H3468" t="s">
        <v>220</v>
      </c>
      <c r="I3468" t="s">
        <v>12312</v>
      </c>
      <c r="J3468">
        <v>6.0479999999999999E-2</v>
      </c>
      <c r="K3468">
        <v>0</v>
      </c>
      <c r="L3468">
        <v>0</v>
      </c>
      <c r="M3468">
        <v>1</v>
      </c>
      <c r="N3468">
        <v>1</v>
      </c>
      <c r="O3468" t="s">
        <v>659</v>
      </c>
      <c r="P3468">
        <v>1</v>
      </c>
      <c r="Q3468">
        <v>1</v>
      </c>
      <c r="R3468">
        <v>6600</v>
      </c>
      <c r="S3468" t="s">
        <v>223</v>
      </c>
      <c r="T3468">
        <v>0</v>
      </c>
      <c r="U3468" t="s">
        <v>12309</v>
      </c>
      <c r="V3468" t="s">
        <v>927</v>
      </c>
      <c r="W3468" t="s">
        <v>659</v>
      </c>
      <c r="X3468" t="s">
        <v>659</v>
      </c>
      <c r="Y3468">
        <v>6600</v>
      </c>
      <c r="AB3468">
        <v>0</v>
      </c>
      <c r="AC3468">
        <v>0</v>
      </c>
      <c r="AD3468">
        <v>3</v>
      </c>
      <c r="AE3468">
        <v>1834</v>
      </c>
      <c r="AF3468">
        <v>2</v>
      </c>
      <c r="AQ3468">
        <v>0</v>
      </c>
      <c r="AR3468">
        <f t="shared" si="54"/>
        <v>0</v>
      </c>
      <c r="AS3468">
        <v>1</v>
      </c>
      <c r="AT3468" t="s">
        <v>133</v>
      </c>
      <c r="AU3468">
        <v>42</v>
      </c>
    </row>
    <row r="3469" spans="1:47">
      <c r="A3469" t="s">
        <v>12313</v>
      </c>
      <c r="C3469">
        <v>310</v>
      </c>
      <c r="D3469" t="s">
        <v>12314</v>
      </c>
      <c r="E3469">
        <v>101</v>
      </c>
      <c r="F3469" t="s">
        <v>12246</v>
      </c>
      <c r="G3469" t="s">
        <v>422</v>
      </c>
      <c r="H3469" t="s">
        <v>220</v>
      </c>
      <c r="I3469" t="s">
        <v>12315</v>
      </c>
      <c r="J3469">
        <v>0.26608999999999999</v>
      </c>
      <c r="K3469">
        <v>0</v>
      </c>
      <c r="L3469">
        <v>0</v>
      </c>
      <c r="M3469">
        <v>1</v>
      </c>
      <c r="N3469">
        <v>1</v>
      </c>
      <c r="O3469" t="s">
        <v>659</v>
      </c>
      <c r="P3469">
        <v>1</v>
      </c>
      <c r="Q3469">
        <v>1</v>
      </c>
      <c r="R3469">
        <v>5800</v>
      </c>
      <c r="S3469" t="s">
        <v>223</v>
      </c>
      <c r="T3469">
        <v>0</v>
      </c>
      <c r="U3469" t="s">
        <v>12313</v>
      </c>
      <c r="V3469" t="s">
        <v>933</v>
      </c>
      <c r="W3469" t="s">
        <v>659</v>
      </c>
      <c r="X3469" t="s">
        <v>659</v>
      </c>
      <c r="Y3469">
        <v>5800</v>
      </c>
      <c r="AB3469">
        <v>0</v>
      </c>
      <c r="AC3469">
        <v>0</v>
      </c>
      <c r="AD3469">
        <v>3</v>
      </c>
      <c r="AE3469">
        <v>1120</v>
      </c>
      <c r="AF3469">
        <v>1</v>
      </c>
      <c r="AQ3469">
        <v>1</v>
      </c>
      <c r="AR3469">
        <f t="shared" si="54"/>
        <v>0</v>
      </c>
      <c r="AS3469">
        <v>1</v>
      </c>
      <c r="AT3469" t="s">
        <v>134</v>
      </c>
      <c r="AU3469">
        <v>43</v>
      </c>
    </row>
    <row r="3470" spans="1:47">
      <c r="A3470" t="s">
        <v>12316</v>
      </c>
      <c r="C3470">
        <v>310</v>
      </c>
      <c r="D3470" t="s">
        <v>12317</v>
      </c>
      <c r="E3470">
        <v>340</v>
      </c>
      <c r="F3470" t="s">
        <v>12318</v>
      </c>
      <c r="G3470" t="s">
        <v>422</v>
      </c>
      <c r="H3470" t="s">
        <v>2199</v>
      </c>
      <c r="I3470" t="s">
        <v>12319</v>
      </c>
      <c r="J3470">
        <v>0.25663999999999998</v>
      </c>
      <c r="K3470">
        <v>0</v>
      </c>
      <c r="L3470">
        <v>0</v>
      </c>
      <c r="M3470">
        <v>1</v>
      </c>
      <c r="N3470">
        <v>1</v>
      </c>
      <c r="O3470" t="s">
        <v>659</v>
      </c>
      <c r="P3470">
        <v>1</v>
      </c>
      <c r="Q3470">
        <v>1</v>
      </c>
      <c r="R3470">
        <v>24000</v>
      </c>
      <c r="S3470" t="s">
        <v>223</v>
      </c>
      <c r="T3470">
        <v>0</v>
      </c>
      <c r="U3470" t="s">
        <v>12316</v>
      </c>
      <c r="V3470" t="s">
        <v>933</v>
      </c>
      <c r="W3470" t="s">
        <v>659</v>
      </c>
      <c r="X3470" t="s">
        <v>659</v>
      </c>
      <c r="Y3470">
        <v>24000</v>
      </c>
      <c r="AB3470">
        <v>0</v>
      </c>
      <c r="AC3470">
        <v>0</v>
      </c>
      <c r="AD3470">
        <v>0</v>
      </c>
      <c r="AE3470">
        <v>2012</v>
      </c>
      <c r="AF3470">
        <v>1</v>
      </c>
      <c r="AQ3470">
        <v>1</v>
      </c>
      <c r="AR3470">
        <f t="shared" si="54"/>
        <v>0</v>
      </c>
      <c r="AS3470">
        <v>1</v>
      </c>
      <c r="AT3470" t="s">
        <v>133</v>
      </c>
      <c r="AU3470">
        <v>42</v>
      </c>
    </row>
    <row r="3471" spans="1:47">
      <c r="A3471" t="s">
        <v>12320</v>
      </c>
      <c r="C3471">
        <v>310</v>
      </c>
      <c r="D3471" t="s">
        <v>12321</v>
      </c>
      <c r="E3471">
        <v>101</v>
      </c>
      <c r="F3471" t="s">
        <v>12322</v>
      </c>
      <c r="G3471" t="s">
        <v>422</v>
      </c>
      <c r="H3471" t="s">
        <v>220</v>
      </c>
      <c r="I3471" t="s">
        <v>12323</v>
      </c>
      <c r="J3471">
        <v>0.40647</v>
      </c>
      <c r="K3471">
        <v>0</v>
      </c>
      <c r="L3471">
        <v>0</v>
      </c>
      <c r="M3471">
        <v>1</v>
      </c>
      <c r="N3471">
        <v>1</v>
      </c>
      <c r="O3471" t="s">
        <v>659</v>
      </c>
      <c r="P3471">
        <v>1</v>
      </c>
      <c r="Q3471">
        <v>2</v>
      </c>
      <c r="R3471">
        <v>14000</v>
      </c>
      <c r="S3471" t="s">
        <v>223</v>
      </c>
      <c r="T3471">
        <v>0</v>
      </c>
      <c r="U3471" t="s">
        <v>12320</v>
      </c>
      <c r="V3471" t="s">
        <v>927</v>
      </c>
      <c r="W3471" t="s">
        <v>659</v>
      </c>
      <c r="X3471" t="s">
        <v>659</v>
      </c>
      <c r="Y3471">
        <v>7000</v>
      </c>
      <c r="AB3471">
        <v>0</v>
      </c>
      <c r="AC3471">
        <v>0</v>
      </c>
      <c r="AD3471">
        <v>4</v>
      </c>
      <c r="AE3471">
        <v>1436</v>
      </c>
      <c r="AF3471">
        <v>1.5</v>
      </c>
      <c r="AQ3471">
        <v>1</v>
      </c>
      <c r="AR3471">
        <f t="shared" si="54"/>
        <v>0</v>
      </c>
      <c r="AS3471">
        <v>1</v>
      </c>
      <c r="AT3471" t="s">
        <v>134</v>
      </c>
      <c r="AU3471">
        <v>43</v>
      </c>
    </row>
    <row r="3472" spans="1:47">
      <c r="A3472" t="s">
        <v>12324</v>
      </c>
      <c r="C3472">
        <v>310</v>
      </c>
      <c r="D3472" t="s">
        <v>12325</v>
      </c>
      <c r="E3472">
        <v>101</v>
      </c>
      <c r="F3472" t="s">
        <v>12326</v>
      </c>
      <c r="G3472" t="s">
        <v>422</v>
      </c>
      <c r="H3472" t="s">
        <v>220</v>
      </c>
      <c r="I3472" t="s">
        <v>12328</v>
      </c>
      <c r="J3472">
        <v>0.58504999999999996</v>
      </c>
      <c r="K3472">
        <v>1</v>
      </c>
      <c r="L3472">
        <v>1</v>
      </c>
      <c r="M3472">
        <v>1</v>
      </c>
      <c r="N3472">
        <v>1</v>
      </c>
      <c r="O3472" t="s">
        <v>225</v>
      </c>
      <c r="P3472">
        <v>0</v>
      </c>
      <c r="Q3472">
        <v>1</v>
      </c>
      <c r="R3472">
        <v>0</v>
      </c>
      <c r="S3472" t="s">
        <v>223</v>
      </c>
      <c r="T3472">
        <v>0</v>
      </c>
      <c r="U3472" t="s">
        <v>12324</v>
      </c>
      <c r="V3472" t="s">
        <v>455</v>
      </c>
      <c r="W3472" t="s">
        <v>225</v>
      </c>
      <c r="X3472" t="s">
        <v>225</v>
      </c>
      <c r="Y3472">
        <v>0</v>
      </c>
      <c r="AB3472">
        <v>1</v>
      </c>
      <c r="AC3472">
        <v>1</v>
      </c>
      <c r="AD3472">
        <v>4</v>
      </c>
      <c r="AE3472">
        <v>0</v>
      </c>
      <c r="AF3472">
        <v>1.75</v>
      </c>
      <c r="AQ3472">
        <v>1</v>
      </c>
      <c r="AR3472">
        <f t="shared" si="54"/>
        <v>9.68</v>
      </c>
      <c r="AS3472">
        <v>1</v>
      </c>
      <c r="AT3472" t="s">
        <v>133</v>
      </c>
      <c r="AU3472">
        <v>42</v>
      </c>
    </row>
    <row r="3473" spans="1:47">
      <c r="A3473" t="s">
        <v>12329</v>
      </c>
      <c r="C3473">
        <v>310</v>
      </c>
      <c r="D3473" t="s">
        <v>12330</v>
      </c>
      <c r="E3473">
        <v>130</v>
      </c>
      <c r="F3473" t="s">
        <v>12331</v>
      </c>
      <c r="G3473" t="s">
        <v>422</v>
      </c>
      <c r="H3473" t="s">
        <v>2825</v>
      </c>
      <c r="I3473" t="s">
        <v>12332</v>
      </c>
      <c r="J3473">
        <v>0.70455999999999996</v>
      </c>
      <c r="K3473">
        <v>1</v>
      </c>
      <c r="L3473">
        <v>1</v>
      </c>
      <c r="M3473">
        <v>1</v>
      </c>
      <c r="N3473">
        <v>1</v>
      </c>
      <c r="O3473" t="s">
        <v>225</v>
      </c>
      <c r="P3473">
        <v>0</v>
      </c>
      <c r="Q3473">
        <v>1</v>
      </c>
      <c r="R3473">
        <v>23800</v>
      </c>
      <c r="S3473" t="s">
        <v>223</v>
      </c>
      <c r="T3473">
        <v>23800</v>
      </c>
      <c r="U3473" t="s">
        <v>12329</v>
      </c>
      <c r="V3473" t="s">
        <v>455</v>
      </c>
      <c r="W3473" t="s">
        <v>225</v>
      </c>
      <c r="X3473" t="s">
        <v>225</v>
      </c>
      <c r="Y3473">
        <v>23800</v>
      </c>
      <c r="AB3473">
        <v>1</v>
      </c>
      <c r="AC3473">
        <v>1</v>
      </c>
      <c r="AD3473">
        <v>4</v>
      </c>
      <c r="AE3473">
        <v>2462</v>
      </c>
      <c r="AF3473">
        <v>1.75</v>
      </c>
      <c r="AQ3473">
        <v>1</v>
      </c>
      <c r="AR3473">
        <f t="shared" si="54"/>
        <v>9.68</v>
      </c>
      <c r="AS3473">
        <v>1</v>
      </c>
      <c r="AT3473" t="s">
        <v>133</v>
      </c>
      <c r="AU3473">
        <v>42</v>
      </c>
    </row>
    <row r="3474" spans="1:47">
      <c r="A3474" t="s">
        <v>248</v>
      </c>
      <c r="C3474">
        <v>310</v>
      </c>
      <c r="E3474">
        <v>0</v>
      </c>
      <c r="J3474">
        <v>7.9299999999999995E-3</v>
      </c>
      <c r="K3474">
        <v>0</v>
      </c>
      <c r="L3474">
        <v>0</v>
      </c>
      <c r="M3474">
        <v>0</v>
      </c>
      <c r="N3474">
        <v>0</v>
      </c>
      <c r="P3474">
        <v>0</v>
      </c>
      <c r="Q3474">
        <v>0</v>
      </c>
      <c r="R3474">
        <v>0</v>
      </c>
      <c r="S3474" t="s">
        <v>249</v>
      </c>
      <c r="T3474">
        <v>0</v>
      </c>
      <c r="Y3474">
        <v>0</v>
      </c>
      <c r="AB3474">
        <v>0</v>
      </c>
      <c r="AC3474">
        <v>0</v>
      </c>
      <c r="AD3474">
        <v>0</v>
      </c>
      <c r="AE3474">
        <v>0</v>
      </c>
      <c r="AF3474">
        <v>0</v>
      </c>
      <c r="AQ3474">
        <v>0</v>
      </c>
      <c r="AR3474">
        <f t="shared" si="54"/>
        <v>0</v>
      </c>
      <c r="AS3474">
        <v>1</v>
      </c>
      <c r="AT3474" t="s">
        <v>133</v>
      </c>
      <c r="AU3474">
        <v>42</v>
      </c>
    </row>
    <row r="3475" spans="1:47">
      <c r="A3475" t="s">
        <v>12333</v>
      </c>
      <c r="C3475">
        <v>310</v>
      </c>
      <c r="D3475" t="s">
        <v>12334</v>
      </c>
      <c r="E3475">
        <v>132</v>
      </c>
      <c r="F3475" t="s">
        <v>10369</v>
      </c>
      <c r="G3475" t="s">
        <v>422</v>
      </c>
      <c r="H3475" t="s">
        <v>260</v>
      </c>
      <c r="I3475" t="s">
        <v>12335</v>
      </c>
      <c r="J3475">
        <v>4.8519699999999997</v>
      </c>
      <c r="K3475">
        <v>0</v>
      </c>
      <c r="L3475">
        <v>0</v>
      </c>
      <c r="M3475">
        <v>0</v>
      </c>
      <c r="N3475">
        <v>0</v>
      </c>
      <c r="P3475">
        <v>0</v>
      </c>
      <c r="Q3475">
        <v>0</v>
      </c>
      <c r="R3475">
        <v>0</v>
      </c>
      <c r="S3475" t="s">
        <v>223</v>
      </c>
      <c r="T3475">
        <v>0</v>
      </c>
      <c r="U3475" t="s">
        <v>12333</v>
      </c>
      <c r="V3475" t="s">
        <v>455</v>
      </c>
      <c r="W3475" t="s">
        <v>225</v>
      </c>
      <c r="Y3475">
        <v>0</v>
      </c>
      <c r="AB3475">
        <v>0</v>
      </c>
      <c r="AC3475">
        <v>0</v>
      </c>
      <c r="AD3475">
        <v>0</v>
      </c>
      <c r="AE3475">
        <v>0</v>
      </c>
      <c r="AF3475">
        <v>0</v>
      </c>
      <c r="AQ3475">
        <v>1</v>
      </c>
      <c r="AR3475">
        <f t="shared" si="54"/>
        <v>0</v>
      </c>
      <c r="AS3475">
        <v>1</v>
      </c>
      <c r="AT3475" t="s">
        <v>133</v>
      </c>
      <c r="AU3475">
        <v>42</v>
      </c>
    </row>
    <row r="3476" spans="1:47">
      <c r="A3476" t="s">
        <v>12336</v>
      </c>
      <c r="C3476">
        <v>310</v>
      </c>
      <c r="D3476" t="s">
        <v>12337</v>
      </c>
      <c r="E3476">
        <v>101</v>
      </c>
      <c r="F3476" t="s">
        <v>12338</v>
      </c>
      <c r="G3476" t="s">
        <v>422</v>
      </c>
      <c r="H3476" t="s">
        <v>220</v>
      </c>
      <c r="I3476" t="s">
        <v>12339</v>
      </c>
      <c r="J3476">
        <v>0.29805999999999999</v>
      </c>
      <c r="K3476">
        <v>1</v>
      </c>
      <c r="L3476">
        <v>1</v>
      </c>
      <c r="M3476">
        <v>1</v>
      </c>
      <c r="N3476">
        <v>1</v>
      </c>
      <c r="O3476" t="s">
        <v>225</v>
      </c>
      <c r="P3476">
        <v>0</v>
      </c>
      <c r="Q3476">
        <v>1</v>
      </c>
      <c r="R3476">
        <v>2500</v>
      </c>
      <c r="S3476" t="s">
        <v>223</v>
      </c>
      <c r="T3476">
        <v>2500</v>
      </c>
      <c r="U3476" t="s">
        <v>12336</v>
      </c>
      <c r="V3476" t="s">
        <v>455</v>
      </c>
      <c r="W3476" t="s">
        <v>225</v>
      </c>
      <c r="X3476" t="s">
        <v>225</v>
      </c>
      <c r="Y3476">
        <v>2500</v>
      </c>
      <c r="AB3476">
        <v>1</v>
      </c>
      <c r="AC3476">
        <v>1</v>
      </c>
      <c r="AD3476">
        <v>3</v>
      </c>
      <c r="AE3476">
        <v>1080</v>
      </c>
      <c r="AF3476">
        <v>1.5</v>
      </c>
      <c r="AQ3476">
        <v>1</v>
      </c>
      <c r="AR3476">
        <f t="shared" si="54"/>
        <v>9.68</v>
      </c>
      <c r="AS3476">
        <v>1</v>
      </c>
      <c r="AT3476" t="s">
        <v>133</v>
      </c>
      <c r="AU3476">
        <v>42</v>
      </c>
    </row>
    <row r="3477" spans="1:47">
      <c r="A3477" t="s">
        <v>12340</v>
      </c>
      <c r="C3477">
        <v>310</v>
      </c>
      <c r="D3477" t="s">
        <v>10618</v>
      </c>
      <c r="E3477">
        <v>132</v>
      </c>
      <c r="F3477" t="s">
        <v>12341</v>
      </c>
      <c r="G3477" t="s">
        <v>422</v>
      </c>
      <c r="H3477" t="s">
        <v>260</v>
      </c>
      <c r="I3477" t="s">
        <v>12342</v>
      </c>
      <c r="J3477">
        <v>8.3430000000000004E-2</v>
      </c>
      <c r="K3477">
        <v>0</v>
      </c>
      <c r="L3477">
        <v>0</v>
      </c>
      <c r="M3477">
        <v>0</v>
      </c>
      <c r="N3477">
        <v>0</v>
      </c>
      <c r="P3477">
        <v>0</v>
      </c>
      <c r="Q3477">
        <v>0</v>
      </c>
      <c r="R3477">
        <v>0</v>
      </c>
      <c r="S3477" t="s">
        <v>223</v>
      </c>
      <c r="T3477">
        <v>0</v>
      </c>
      <c r="U3477" t="s">
        <v>12340</v>
      </c>
      <c r="V3477" t="s">
        <v>933</v>
      </c>
      <c r="W3477" t="s">
        <v>659</v>
      </c>
      <c r="Y3477">
        <v>0</v>
      </c>
      <c r="AB3477">
        <v>0</v>
      </c>
      <c r="AC3477">
        <v>0</v>
      </c>
      <c r="AD3477">
        <v>0</v>
      </c>
      <c r="AE3477">
        <v>0</v>
      </c>
      <c r="AF3477">
        <v>0</v>
      </c>
      <c r="AQ3477">
        <v>1</v>
      </c>
      <c r="AR3477">
        <f t="shared" si="54"/>
        <v>0</v>
      </c>
      <c r="AS3477">
        <v>1</v>
      </c>
      <c r="AT3477" t="s">
        <v>133</v>
      </c>
      <c r="AU3477">
        <v>42</v>
      </c>
    </row>
    <row r="3478" spans="1:47">
      <c r="A3478" t="s">
        <v>12343</v>
      </c>
      <c r="C3478">
        <v>310</v>
      </c>
      <c r="D3478" t="s">
        <v>12344</v>
      </c>
      <c r="E3478">
        <v>101</v>
      </c>
      <c r="F3478" t="s">
        <v>12345</v>
      </c>
      <c r="G3478" t="s">
        <v>422</v>
      </c>
      <c r="H3478" t="s">
        <v>220</v>
      </c>
      <c r="I3478" t="s">
        <v>12346</v>
      </c>
      <c r="J3478">
        <v>0.23648</v>
      </c>
      <c r="K3478">
        <v>0</v>
      </c>
      <c r="L3478">
        <v>0</v>
      </c>
      <c r="M3478">
        <v>1</v>
      </c>
      <c r="N3478">
        <v>1</v>
      </c>
      <c r="O3478" t="s">
        <v>659</v>
      </c>
      <c r="P3478">
        <v>1</v>
      </c>
      <c r="Q3478">
        <v>1</v>
      </c>
      <c r="R3478">
        <v>4200</v>
      </c>
      <c r="S3478" t="s">
        <v>223</v>
      </c>
      <c r="T3478">
        <v>0</v>
      </c>
      <c r="U3478" t="s">
        <v>12343</v>
      </c>
      <c r="V3478" t="s">
        <v>927</v>
      </c>
      <c r="W3478" t="s">
        <v>659</v>
      </c>
      <c r="X3478" t="s">
        <v>659</v>
      </c>
      <c r="Y3478">
        <v>4200</v>
      </c>
      <c r="AB3478">
        <v>0</v>
      </c>
      <c r="AC3478">
        <v>0</v>
      </c>
      <c r="AD3478">
        <v>3</v>
      </c>
      <c r="AE3478">
        <v>1846</v>
      </c>
      <c r="AF3478">
        <v>1.9</v>
      </c>
      <c r="AQ3478">
        <v>2</v>
      </c>
      <c r="AR3478">
        <f t="shared" si="54"/>
        <v>0</v>
      </c>
      <c r="AS3478">
        <v>1</v>
      </c>
      <c r="AT3478" t="s">
        <v>134</v>
      </c>
      <c r="AU3478">
        <v>43</v>
      </c>
    </row>
    <row r="3479" spans="1:47">
      <c r="A3479" t="s">
        <v>12347</v>
      </c>
      <c r="C3479">
        <v>310</v>
      </c>
      <c r="D3479" t="s">
        <v>12348</v>
      </c>
      <c r="E3479">
        <v>101</v>
      </c>
      <c r="F3479" t="s">
        <v>12349</v>
      </c>
      <c r="G3479" t="s">
        <v>422</v>
      </c>
      <c r="H3479" t="s">
        <v>220</v>
      </c>
      <c r="I3479" t="s">
        <v>12351</v>
      </c>
      <c r="J3479">
        <v>0.73321000000000003</v>
      </c>
      <c r="K3479">
        <v>1</v>
      </c>
      <c r="L3479">
        <v>1</v>
      </c>
      <c r="M3479">
        <v>1</v>
      </c>
      <c r="N3479">
        <v>1</v>
      </c>
      <c r="O3479" t="s">
        <v>225</v>
      </c>
      <c r="P3479">
        <v>0</v>
      </c>
      <c r="Q3479">
        <v>1</v>
      </c>
      <c r="R3479">
        <v>0</v>
      </c>
      <c r="S3479" t="s">
        <v>223</v>
      </c>
      <c r="T3479">
        <v>0</v>
      </c>
      <c r="U3479" t="s">
        <v>12347</v>
      </c>
      <c r="V3479" t="s">
        <v>455</v>
      </c>
      <c r="W3479" t="s">
        <v>225</v>
      </c>
      <c r="X3479" t="s">
        <v>225</v>
      </c>
      <c r="Y3479">
        <v>0</v>
      </c>
      <c r="AB3479">
        <v>1</v>
      </c>
      <c r="AC3479">
        <v>1</v>
      </c>
      <c r="AD3479">
        <v>3</v>
      </c>
      <c r="AE3479">
        <v>3953</v>
      </c>
      <c r="AF3479">
        <v>1.5</v>
      </c>
      <c r="AQ3479">
        <v>4</v>
      </c>
      <c r="AR3479">
        <f t="shared" si="54"/>
        <v>9.68</v>
      </c>
      <c r="AS3479">
        <v>1</v>
      </c>
      <c r="AT3479" t="s">
        <v>133</v>
      </c>
      <c r="AU3479">
        <v>42</v>
      </c>
    </row>
    <row r="3480" spans="1:47">
      <c r="A3480" t="s">
        <v>12352</v>
      </c>
      <c r="B3480" t="s">
        <v>293</v>
      </c>
      <c r="C3480">
        <v>310</v>
      </c>
      <c r="D3480" t="s">
        <v>12255</v>
      </c>
      <c r="E3480">
        <v>0</v>
      </c>
      <c r="J3480">
        <v>0.14248</v>
      </c>
      <c r="K3480">
        <v>0</v>
      </c>
      <c r="L3480">
        <v>0</v>
      </c>
      <c r="M3480">
        <v>0</v>
      </c>
      <c r="N3480">
        <v>0</v>
      </c>
      <c r="P3480">
        <v>0</v>
      </c>
      <c r="Q3480">
        <v>0</v>
      </c>
      <c r="R3480">
        <v>0</v>
      </c>
      <c r="S3480" t="s">
        <v>296</v>
      </c>
      <c r="T3480">
        <v>0</v>
      </c>
      <c r="Y3480">
        <v>0</v>
      </c>
      <c r="AB3480">
        <v>0</v>
      </c>
      <c r="AC3480">
        <v>0</v>
      </c>
      <c r="AD3480">
        <v>0</v>
      </c>
      <c r="AE3480">
        <v>0</v>
      </c>
      <c r="AF3480">
        <v>0</v>
      </c>
      <c r="AG3480" t="s">
        <v>845</v>
      </c>
      <c r="AQ3480">
        <v>1</v>
      </c>
      <c r="AR3480">
        <f t="shared" si="54"/>
        <v>0</v>
      </c>
      <c r="AS3480">
        <v>1</v>
      </c>
      <c r="AT3480" t="s">
        <v>133</v>
      </c>
      <c r="AU3480">
        <v>42</v>
      </c>
    </row>
    <row r="3481" spans="1:47">
      <c r="A3481" t="s">
        <v>12353</v>
      </c>
      <c r="C3481">
        <v>310</v>
      </c>
      <c r="D3481" t="s">
        <v>12354</v>
      </c>
      <c r="E3481">
        <v>101</v>
      </c>
      <c r="F3481" t="s">
        <v>445</v>
      </c>
      <c r="G3481" t="s">
        <v>422</v>
      </c>
      <c r="H3481" t="s">
        <v>220</v>
      </c>
      <c r="I3481" t="s">
        <v>12355</v>
      </c>
      <c r="J3481">
        <v>0.24861</v>
      </c>
      <c r="K3481">
        <v>1</v>
      </c>
      <c r="L3481">
        <v>1</v>
      </c>
      <c r="M3481">
        <v>1</v>
      </c>
      <c r="N3481">
        <v>1</v>
      </c>
      <c r="O3481" t="s">
        <v>225</v>
      </c>
      <c r="P3481">
        <v>0</v>
      </c>
      <c r="Q3481">
        <v>1</v>
      </c>
      <c r="R3481">
        <v>14700</v>
      </c>
      <c r="S3481" t="s">
        <v>223</v>
      </c>
      <c r="T3481">
        <v>14700</v>
      </c>
      <c r="U3481" t="s">
        <v>12353</v>
      </c>
      <c r="V3481" t="s">
        <v>455</v>
      </c>
      <c r="W3481" t="s">
        <v>225</v>
      </c>
      <c r="X3481" t="s">
        <v>225</v>
      </c>
      <c r="Y3481">
        <v>14700</v>
      </c>
      <c r="AB3481">
        <v>1</v>
      </c>
      <c r="AC3481">
        <v>1</v>
      </c>
      <c r="AD3481">
        <v>4</v>
      </c>
      <c r="AE3481">
        <v>1272</v>
      </c>
      <c r="AF3481">
        <v>1</v>
      </c>
      <c r="AQ3481">
        <v>1</v>
      </c>
      <c r="AR3481">
        <f t="shared" si="54"/>
        <v>9.68</v>
      </c>
      <c r="AS3481">
        <v>1</v>
      </c>
      <c r="AT3481" t="s">
        <v>133</v>
      </c>
      <c r="AU3481">
        <v>42</v>
      </c>
    </row>
    <row r="3482" spans="1:47">
      <c r="A3482" t="s">
        <v>12356</v>
      </c>
      <c r="C3482">
        <v>310</v>
      </c>
      <c r="D3482" t="s">
        <v>12357</v>
      </c>
      <c r="E3482">
        <v>906</v>
      </c>
      <c r="F3482" t="s">
        <v>12358</v>
      </c>
      <c r="G3482" t="s">
        <v>422</v>
      </c>
      <c r="H3482" t="s">
        <v>967</v>
      </c>
      <c r="I3482" t="s">
        <v>12359</v>
      </c>
      <c r="J3482">
        <v>0.95942000000000005</v>
      </c>
      <c r="K3482">
        <v>0</v>
      </c>
      <c r="L3482">
        <v>0</v>
      </c>
      <c r="M3482">
        <v>0</v>
      </c>
      <c r="N3482">
        <v>0</v>
      </c>
      <c r="P3482">
        <v>0</v>
      </c>
      <c r="Q3482">
        <v>0</v>
      </c>
      <c r="R3482">
        <v>0</v>
      </c>
      <c r="S3482" t="s">
        <v>223</v>
      </c>
      <c r="T3482">
        <v>0</v>
      </c>
      <c r="U3482" t="s">
        <v>12356</v>
      </c>
      <c r="V3482" t="s">
        <v>455</v>
      </c>
      <c r="W3482" t="s">
        <v>225</v>
      </c>
      <c r="Y3482">
        <v>0</v>
      </c>
      <c r="AB3482">
        <v>0</v>
      </c>
      <c r="AC3482">
        <v>0</v>
      </c>
      <c r="AD3482">
        <v>0</v>
      </c>
      <c r="AE3482">
        <v>0</v>
      </c>
      <c r="AF3482">
        <v>0</v>
      </c>
      <c r="AQ3482">
        <v>1</v>
      </c>
      <c r="AR3482">
        <f t="shared" si="54"/>
        <v>0</v>
      </c>
      <c r="AS3482">
        <v>1</v>
      </c>
      <c r="AT3482" t="s">
        <v>133</v>
      </c>
      <c r="AU3482">
        <v>42</v>
      </c>
    </row>
    <row r="3483" spans="1:47">
      <c r="A3483" t="s">
        <v>12360</v>
      </c>
      <c r="C3483">
        <v>310</v>
      </c>
      <c r="D3483" t="s">
        <v>12116</v>
      </c>
      <c r="E3483">
        <v>132</v>
      </c>
      <c r="F3483" t="s">
        <v>12246</v>
      </c>
      <c r="G3483" t="s">
        <v>422</v>
      </c>
      <c r="H3483" t="s">
        <v>260</v>
      </c>
      <c r="I3483" t="s">
        <v>12361</v>
      </c>
      <c r="J3483">
        <v>0.31956000000000001</v>
      </c>
      <c r="K3483">
        <v>0</v>
      </c>
      <c r="L3483">
        <v>0</v>
      </c>
      <c r="M3483">
        <v>0</v>
      </c>
      <c r="N3483">
        <v>0</v>
      </c>
      <c r="P3483">
        <v>0</v>
      </c>
      <c r="Q3483">
        <v>0</v>
      </c>
      <c r="R3483">
        <v>0</v>
      </c>
      <c r="S3483" t="s">
        <v>223</v>
      </c>
      <c r="T3483">
        <v>0</v>
      </c>
      <c r="U3483" t="s">
        <v>12360</v>
      </c>
      <c r="V3483" t="s">
        <v>933</v>
      </c>
      <c r="W3483" t="s">
        <v>659</v>
      </c>
      <c r="Y3483">
        <v>0</v>
      </c>
      <c r="AB3483">
        <v>0</v>
      </c>
      <c r="AC3483">
        <v>0</v>
      </c>
      <c r="AD3483">
        <v>0</v>
      </c>
      <c r="AE3483">
        <v>0</v>
      </c>
      <c r="AF3483">
        <v>0</v>
      </c>
      <c r="AQ3483">
        <v>1</v>
      </c>
      <c r="AR3483">
        <f t="shared" si="54"/>
        <v>0</v>
      </c>
      <c r="AS3483">
        <v>1</v>
      </c>
      <c r="AT3483" t="s">
        <v>134</v>
      </c>
      <c r="AU3483">
        <v>43</v>
      </c>
    </row>
    <row r="3484" spans="1:47">
      <c r="A3484" t="s">
        <v>12362</v>
      </c>
      <c r="C3484">
        <v>310</v>
      </c>
      <c r="D3484" t="s">
        <v>12363</v>
      </c>
      <c r="E3484">
        <v>905</v>
      </c>
      <c r="F3484" t="s">
        <v>12364</v>
      </c>
      <c r="G3484" t="s">
        <v>422</v>
      </c>
      <c r="H3484" t="s">
        <v>12365</v>
      </c>
      <c r="I3484" t="s">
        <v>12366</v>
      </c>
      <c r="J3484">
        <v>0.18115000000000001</v>
      </c>
      <c r="K3484">
        <v>1</v>
      </c>
      <c r="L3484">
        <v>1</v>
      </c>
      <c r="M3484">
        <v>1</v>
      </c>
      <c r="N3484">
        <v>1</v>
      </c>
      <c r="O3484" t="s">
        <v>225</v>
      </c>
      <c r="P3484">
        <v>0</v>
      </c>
      <c r="Q3484">
        <v>1</v>
      </c>
      <c r="R3484">
        <v>11500</v>
      </c>
      <c r="S3484" t="s">
        <v>223</v>
      </c>
      <c r="T3484">
        <v>11500</v>
      </c>
      <c r="U3484" t="s">
        <v>12362</v>
      </c>
      <c r="V3484" t="s">
        <v>455</v>
      </c>
      <c r="W3484" t="s">
        <v>225</v>
      </c>
      <c r="X3484" t="s">
        <v>225</v>
      </c>
      <c r="Y3484">
        <v>11500</v>
      </c>
      <c r="AB3484">
        <v>1</v>
      </c>
      <c r="AC3484">
        <v>1</v>
      </c>
      <c r="AD3484">
        <v>3</v>
      </c>
      <c r="AE3484">
        <v>1096</v>
      </c>
      <c r="AF3484">
        <v>1.75</v>
      </c>
      <c r="AQ3484">
        <v>1</v>
      </c>
      <c r="AR3484">
        <f t="shared" si="54"/>
        <v>9.68</v>
      </c>
      <c r="AS3484">
        <v>1</v>
      </c>
      <c r="AT3484" t="s">
        <v>133</v>
      </c>
      <c r="AU3484">
        <v>42</v>
      </c>
    </row>
    <row r="3485" spans="1:47">
      <c r="A3485" t="s">
        <v>12367</v>
      </c>
      <c r="C3485">
        <v>310</v>
      </c>
      <c r="D3485" t="s">
        <v>12368</v>
      </c>
      <c r="E3485">
        <v>31</v>
      </c>
      <c r="F3485" t="s">
        <v>12369</v>
      </c>
      <c r="G3485" t="s">
        <v>10704</v>
      </c>
      <c r="H3485" t="s">
        <v>11526</v>
      </c>
      <c r="I3485" t="s">
        <v>12370</v>
      </c>
      <c r="J3485">
        <v>0.19281000000000001</v>
      </c>
      <c r="K3485">
        <v>0</v>
      </c>
      <c r="L3485">
        <v>0</v>
      </c>
      <c r="M3485">
        <v>1</v>
      </c>
      <c r="N3485">
        <v>1</v>
      </c>
      <c r="O3485" t="s">
        <v>659</v>
      </c>
      <c r="P3485">
        <v>2</v>
      </c>
      <c r="Q3485">
        <v>1</v>
      </c>
      <c r="R3485">
        <v>8900</v>
      </c>
      <c r="S3485" t="s">
        <v>223</v>
      </c>
      <c r="T3485">
        <v>0</v>
      </c>
      <c r="U3485" t="s">
        <v>12367</v>
      </c>
      <c r="V3485" t="s">
        <v>933</v>
      </c>
      <c r="W3485" t="s">
        <v>659</v>
      </c>
      <c r="X3485" t="s">
        <v>659</v>
      </c>
      <c r="Y3485">
        <v>8900</v>
      </c>
      <c r="AB3485">
        <v>0</v>
      </c>
      <c r="AC3485">
        <v>0</v>
      </c>
      <c r="AD3485">
        <v>2</v>
      </c>
      <c r="AE3485">
        <v>2262</v>
      </c>
      <c r="AF3485">
        <v>2</v>
      </c>
      <c r="AQ3485">
        <v>1</v>
      </c>
      <c r="AR3485">
        <f t="shared" si="54"/>
        <v>0</v>
      </c>
      <c r="AS3485">
        <v>1</v>
      </c>
      <c r="AT3485" t="s">
        <v>133</v>
      </c>
      <c r="AU3485">
        <v>42</v>
      </c>
    </row>
    <row r="3486" spans="1:47">
      <c r="A3486" t="s">
        <v>12371</v>
      </c>
      <c r="C3486">
        <v>310</v>
      </c>
      <c r="D3486" t="s">
        <v>12372</v>
      </c>
      <c r="E3486">
        <v>101</v>
      </c>
      <c r="F3486" t="s">
        <v>12373</v>
      </c>
      <c r="G3486" t="s">
        <v>422</v>
      </c>
      <c r="H3486" t="s">
        <v>220</v>
      </c>
      <c r="I3486" t="s">
        <v>12374</v>
      </c>
      <c r="J3486">
        <v>0.28917999999999999</v>
      </c>
      <c r="K3486">
        <v>1</v>
      </c>
      <c r="L3486">
        <v>1</v>
      </c>
      <c r="M3486">
        <v>1</v>
      </c>
      <c r="N3486">
        <v>1</v>
      </c>
      <c r="O3486" t="s">
        <v>225</v>
      </c>
      <c r="P3486">
        <v>0</v>
      </c>
      <c r="Q3486">
        <v>1</v>
      </c>
      <c r="R3486">
        <v>8000</v>
      </c>
      <c r="S3486" t="s">
        <v>223</v>
      </c>
      <c r="T3486">
        <v>8000</v>
      </c>
      <c r="U3486" t="s">
        <v>12371</v>
      </c>
      <c r="V3486" t="s">
        <v>455</v>
      </c>
      <c r="W3486" t="s">
        <v>225</v>
      </c>
      <c r="X3486" t="s">
        <v>225</v>
      </c>
      <c r="Y3486">
        <v>8000</v>
      </c>
      <c r="AB3486">
        <v>1</v>
      </c>
      <c r="AC3486">
        <v>1</v>
      </c>
      <c r="AD3486">
        <v>3</v>
      </c>
      <c r="AE3486">
        <v>936</v>
      </c>
      <c r="AF3486">
        <v>1.75</v>
      </c>
      <c r="AQ3486">
        <v>1</v>
      </c>
      <c r="AR3486">
        <f t="shared" si="54"/>
        <v>9.68</v>
      </c>
      <c r="AS3486">
        <v>1</v>
      </c>
      <c r="AT3486" t="s">
        <v>133</v>
      </c>
      <c r="AU3486">
        <v>42</v>
      </c>
    </row>
    <row r="3487" spans="1:47">
      <c r="A3487" t="s">
        <v>12375</v>
      </c>
      <c r="C3487">
        <v>310</v>
      </c>
      <c r="D3487" t="s">
        <v>12376</v>
      </c>
      <c r="E3487">
        <v>101</v>
      </c>
      <c r="F3487" t="s">
        <v>12377</v>
      </c>
      <c r="G3487" t="s">
        <v>422</v>
      </c>
      <c r="H3487" t="s">
        <v>12378</v>
      </c>
      <c r="I3487" t="s">
        <v>12379</v>
      </c>
      <c r="J3487">
        <v>0.15567</v>
      </c>
      <c r="K3487">
        <v>0</v>
      </c>
      <c r="L3487">
        <v>0</v>
      </c>
      <c r="M3487">
        <v>1</v>
      </c>
      <c r="N3487">
        <v>1</v>
      </c>
      <c r="O3487" t="s">
        <v>659</v>
      </c>
      <c r="P3487">
        <v>1</v>
      </c>
      <c r="Q3487">
        <v>1</v>
      </c>
      <c r="R3487">
        <v>5300</v>
      </c>
      <c r="S3487" t="s">
        <v>223</v>
      </c>
      <c r="T3487">
        <v>0</v>
      </c>
      <c r="U3487" t="s">
        <v>12375</v>
      </c>
      <c r="V3487" t="s">
        <v>927</v>
      </c>
      <c r="W3487" t="s">
        <v>659</v>
      </c>
      <c r="X3487" t="s">
        <v>659</v>
      </c>
      <c r="Y3487">
        <v>5300</v>
      </c>
      <c r="AB3487">
        <v>0</v>
      </c>
      <c r="AC3487">
        <v>0</v>
      </c>
      <c r="AD3487">
        <v>2</v>
      </c>
      <c r="AE3487">
        <v>1458</v>
      </c>
      <c r="AF3487">
        <v>1.5</v>
      </c>
      <c r="AQ3487">
        <v>0</v>
      </c>
      <c r="AR3487">
        <f t="shared" si="54"/>
        <v>0</v>
      </c>
      <c r="AS3487">
        <v>1</v>
      </c>
      <c r="AT3487" t="s">
        <v>133</v>
      </c>
      <c r="AU3487">
        <v>42</v>
      </c>
    </row>
    <row r="3488" spans="1:47">
      <c r="A3488" t="s">
        <v>12380</v>
      </c>
      <c r="C3488">
        <v>310</v>
      </c>
      <c r="D3488" t="s">
        <v>12381</v>
      </c>
      <c r="E3488">
        <v>101</v>
      </c>
      <c r="F3488" t="s">
        <v>12382</v>
      </c>
      <c r="G3488" t="s">
        <v>422</v>
      </c>
      <c r="H3488" t="s">
        <v>220</v>
      </c>
      <c r="I3488" t="s">
        <v>12383</v>
      </c>
      <c r="J3488">
        <v>0.24762000000000001</v>
      </c>
      <c r="K3488">
        <v>1</v>
      </c>
      <c r="L3488">
        <v>1</v>
      </c>
      <c r="M3488">
        <v>1</v>
      </c>
      <c r="N3488">
        <v>1</v>
      </c>
      <c r="O3488" t="s">
        <v>225</v>
      </c>
      <c r="P3488">
        <v>0</v>
      </c>
      <c r="Q3488">
        <v>1</v>
      </c>
      <c r="R3488">
        <v>2700</v>
      </c>
      <c r="S3488" t="s">
        <v>223</v>
      </c>
      <c r="T3488">
        <v>2700</v>
      </c>
      <c r="U3488" t="s">
        <v>12380</v>
      </c>
      <c r="V3488" t="s">
        <v>455</v>
      </c>
      <c r="W3488" t="s">
        <v>225</v>
      </c>
      <c r="X3488" t="s">
        <v>225</v>
      </c>
      <c r="Y3488">
        <v>2700</v>
      </c>
      <c r="AB3488">
        <v>1</v>
      </c>
      <c r="AC3488">
        <v>1</v>
      </c>
      <c r="AD3488">
        <v>3</v>
      </c>
      <c r="AE3488">
        <v>1591</v>
      </c>
      <c r="AF3488">
        <v>1.75</v>
      </c>
      <c r="AQ3488">
        <v>1</v>
      </c>
      <c r="AR3488">
        <f t="shared" si="54"/>
        <v>9.68</v>
      </c>
      <c r="AS3488">
        <v>1</v>
      </c>
      <c r="AT3488" t="s">
        <v>133</v>
      </c>
      <c r="AU3488">
        <v>42</v>
      </c>
    </row>
    <row r="3489" spans="1:47">
      <c r="A3489" t="s">
        <v>12384</v>
      </c>
      <c r="C3489">
        <v>310</v>
      </c>
      <c r="D3489" t="s">
        <v>12385</v>
      </c>
      <c r="E3489">
        <v>101</v>
      </c>
      <c r="F3489" t="s">
        <v>12341</v>
      </c>
      <c r="G3489" t="s">
        <v>422</v>
      </c>
      <c r="H3489" t="s">
        <v>220</v>
      </c>
      <c r="I3489" t="s">
        <v>12386</v>
      </c>
      <c r="J3489">
        <v>0.27488000000000001</v>
      </c>
      <c r="K3489">
        <v>0</v>
      </c>
      <c r="L3489">
        <v>0</v>
      </c>
      <c r="M3489">
        <v>1</v>
      </c>
      <c r="N3489">
        <v>1</v>
      </c>
      <c r="O3489" t="s">
        <v>659</v>
      </c>
      <c r="P3489">
        <v>1</v>
      </c>
      <c r="Q3489">
        <v>1</v>
      </c>
      <c r="R3489">
        <v>10400</v>
      </c>
      <c r="S3489" t="s">
        <v>223</v>
      </c>
      <c r="T3489">
        <v>0</v>
      </c>
      <c r="U3489" t="s">
        <v>12384</v>
      </c>
      <c r="V3489" t="s">
        <v>933</v>
      </c>
      <c r="W3489" t="s">
        <v>659</v>
      </c>
      <c r="X3489" t="s">
        <v>659</v>
      </c>
      <c r="Y3489">
        <v>10400</v>
      </c>
      <c r="AB3489">
        <v>0</v>
      </c>
      <c r="AC3489">
        <v>0</v>
      </c>
      <c r="AD3489">
        <v>3</v>
      </c>
      <c r="AE3489">
        <v>1925</v>
      </c>
      <c r="AF3489">
        <v>1.75</v>
      </c>
      <c r="AQ3489">
        <v>1</v>
      </c>
      <c r="AR3489">
        <f t="shared" si="54"/>
        <v>0</v>
      </c>
      <c r="AS3489">
        <v>1</v>
      </c>
      <c r="AT3489" t="s">
        <v>133</v>
      </c>
      <c r="AU3489">
        <v>42</v>
      </c>
    </row>
    <row r="3490" spans="1:47">
      <c r="A3490" t="s">
        <v>12387</v>
      </c>
      <c r="C3490">
        <v>310</v>
      </c>
      <c r="D3490" t="s">
        <v>12388</v>
      </c>
      <c r="E3490">
        <v>132</v>
      </c>
      <c r="F3490" t="s">
        <v>12389</v>
      </c>
      <c r="G3490" t="s">
        <v>422</v>
      </c>
      <c r="H3490" t="s">
        <v>260</v>
      </c>
      <c r="I3490" t="s">
        <v>12390</v>
      </c>
      <c r="J3490">
        <v>0.11139</v>
      </c>
      <c r="K3490">
        <v>0</v>
      </c>
      <c r="L3490">
        <v>0</v>
      </c>
      <c r="M3490">
        <v>0</v>
      </c>
      <c r="N3490">
        <v>0</v>
      </c>
      <c r="P3490">
        <v>0</v>
      </c>
      <c r="Q3490">
        <v>0</v>
      </c>
      <c r="R3490">
        <v>0</v>
      </c>
      <c r="S3490" t="s">
        <v>223</v>
      </c>
      <c r="T3490">
        <v>0</v>
      </c>
      <c r="U3490" t="s">
        <v>12387</v>
      </c>
      <c r="Y3490">
        <v>0</v>
      </c>
      <c r="AB3490">
        <v>0</v>
      </c>
      <c r="AC3490">
        <v>0</v>
      </c>
      <c r="AD3490">
        <v>0</v>
      </c>
      <c r="AE3490">
        <v>0</v>
      </c>
      <c r="AF3490">
        <v>0</v>
      </c>
      <c r="AQ3490">
        <v>1</v>
      </c>
      <c r="AR3490">
        <f t="shared" si="54"/>
        <v>0</v>
      </c>
      <c r="AS3490">
        <v>1</v>
      </c>
      <c r="AT3490" t="s">
        <v>133</v>
      </c>
      <c r="AU3490">
        <v>42</v>
      </c>
    </row>
    <row r="3491" spans="1:47">
      <c r="A3491" t="s">
        <v>12391</v>
      </c>
      <c r="C3491">
        <v>310</v>
      </c>
      <c r="D3491" t="s">
        <v>12392</v>
      </c>
      <c r="E3491">
        <v>101</v>
      </c>
      <c r="F3491" t="s">
        <v>12393</v>
      </c>
      <c r="G3491" t="s">
        <v>422</v>
      </c>
      <c r="H3491" t="s">
        <v>220</v>
      </c>
      <c r="I3491" t="s">
        <v>12394</v>
      </c>
      <c r="J3491">
        <v>0.32455000000000001</v>
      </c>
      <c r="K3491">
        <v>1</v>
      </c>
      <c r="L3491">
        <v>1</v>
      </c>
      <c r="M3491">
        <v>1</v>
      </c>
      <c r="N3491">
        <v>1</v>
      </c>
      <c r="O3491" t="s">
        <v>225</v>
      </c>
      <c r="P3491">
        <v>0</v>
      </c>
      <c r="Q3491">
        <v>1</v>
      </c>
      <c r="R3491">
        <v>12900</v>
      </c>
      <c r="S3491" t="s">
        <v>223</v>
      </c>
      <c r="T3491">
        <v>12900</v>
      </c>
      <c r="U3491" t="s">
        <v>12391</v>
      </c>
      <c r="X3491" t="s">
        <v>225</v>
      </c>
      <c r="Y3491">
        <v>12900</v>
      </c>
      <c r="AB3491">
        <v>1</v>
      </c>
      <c r="AC3491">
        <v>1</v>
      </c>
      <c r="AD3491">
        <v>3</v>
      </c>
      <c r="AE3491">
        <v>1423</v>
      </c>
      <c r="AF3491">
        <v>1.75</v>
      </c>
      <c r="AQ3491">
        <v>1</v>
      </c>
      <c r="AR3491">
        <f t="shared" si="54"/>
        <v>9.68</v>
      </c>
      <c r="AS3491">
        <v>1</v>
      </c>
      <c r="AT3491" t="s">
        <v>133</v>
      </c>
      <c r="AU3491">
        <v>42</v>
      </c>
    </row>
    <row r="3492" spans="1:47">
      <c r="A3492" t="s">
        <v>12395</v>
      </c>
      <c r="B3492" t="s">
        <v>293</v>
      </c>
      <c r="C3492">
        <v>310</v>
      </c>
      <c r="D3492" t="s">
        <v>12255</v>
      </c>
      <c r="E3492">
        <v>0</v>
      </c>
      <c r="J3492">
        <v>3.4090000000000002E-2</v>
      </c>
      <c r="K3492">
        <v>0</v>
      </c>
      <c r="L3492">
        <v>0</v>
      </c>
      <c r="M3492">
        <v>0</v>
      </c>
      <c r="N3492">
        <v>0</v>
      </c>
      <c r="P3492">
        <v>0</v>
      </c>
      <c r="Q3492">
        <v>0</v>
      </c>
      <c r="R3492">
        <v>0</v>
      </c>
      <c r="S3492" t="s">
        <v>296</v>
      </c>
      <c r="T3492">
        <v>0</v>
      </c>
      <c r="Y3492">
        <v>0</v>
      </c>
      <c r="AB3492">
        <v>0</v>
      </c>
      <c r="AC3492">
        <v>0</v>
      </c>
      <c r="AD3492">
        <v>0</v>
      </c>
      <c r="AE3492">
        <v>0</v>
      </c>
      <c r="AF3492">
        <v>0</v>
      </c>
      <c r="AG3492" t="s">
        <v>845</v>
      </c>
      <c r="AQ3492">
        <v>1</v>
      </c>
      <c r="AR3492">
        <f t="shared" si="54"/>
        <v>0</v>
      </c>
      <c r="AS3492">
        <v>1</v>
      </c>
      <c r="AT3492" t="s">
        <v>133</v>
      </c>
      <c r="AU3492">
        <v>42</v>
      </c>
    </row>
    <row r="3493" spans="1:47">
      <c r="A3493" t="s">
        <v>12396</v>
      </c>
      <c r="C3493">
        <v>310</v>
      </c>
      <c r="D3493" t="s">
        <v>12397</v>
      </c>
      <c r="E3493">
        <v>104</v>
      </c>
      <c r="F3493" t="s">
        <v>12398</v>
      </c>
      <c r="G3493" t="s">
        <v>422</v>
      </c>
      <c r="H3493" t="s">
        <v>1213</v>
      </c>
      <c r="I3493" t="s">
        <v>12399</v>
      </c>
      <c r="J3493">
        <v>0.31107000000000001</v>
      </c>
      <c r="K3493">
        <v>0</v>
      </c>
      <c r="L3493">
        <v>0</v>
      </c>
      <c r="M3493">
        <v>1</v>
      </c>
      <c r="N3493">
        <v>1</v>
      </c>
      <c r="O3493" t="s">
        <v>659</v>
      </c>
      <c r="P3493">
        <v>1</v>
      </c>
      <c r="Q3493">
        <v>1</v>
      </c>
      <c r="R3493">
        <v>9300</v>
      </c>
      <c r="S3493" t="s">
        <v>223</v>
      </c>
      <c r="T3493">
        <v>0</v>
      </c>
      <c r="U3493" t="s">
        <v>12396</v>
      </c>
      <c r="V3493" t="s">
        <v>933</v>
      </c>
      <c r="W3493" t="s">
        <v>659</v>
      </c>
      <c r="X3493" t="s">
        <v>659</v>
      </c>
      <c r="Y3493">
        <v>9300</v>
      </c>
      <c r="AB3493">
        <v>0</v>
      </c>
      <c r="AC3493">
        <v>0</v>
      </c>
      <c r="AD3493">
        <v>6</v>
      </c>
      <c r="AE3493">
        <v>3246</v>
      </c>
      <c r="AF3493">
        <v>2</v>
      </c>
      <c r="AQ3493">
        <v>1</v>
      </c>
      <c r="AR3493">
        <f t="shared" si="54"/>
        <v>0</v>
      </c>
      <c r="AS3493">
        <v>1</v>
      </c>
      <c r="AT3493" t="s">
        <v>133</v>
      </c>
      <c r="AU3493">
        <v>42</v>
      </c>
    </row>
    <row r="3494" spans="1:47">
      <c r="A3494" t="s">
        <v>12400</v>
      </c>
      <c r="C3494">
        <v>310</v>
      </c>
      <c r="D3494" t="s">
        <v>12401</v>
      </c>
      <c r="E3494">
        <v>104</v>
      </c>
      <c r="F3494" t="s">
        <v>12402</v>
      </c>
      <c r="G3494" t="s">
        <v>422</v>
      </c>
      <c r="H3494" t="s">
        <v>1213</v>
      </c>
      <c r="I3494" t="s">
        <v>12403</v>
      </c>
      <c r="J3494">
        <v>0.40614</v>
      </c>
      <c r="K3494">
        <v>0</v>
      </c>
      <c r="L3494">
        <v>0</v>
      </c>
      <c r="M3494">
        <v>1</v>
      </c>
      <c r="N3494">
        <v>1</v>
      </c>
      <c r="O3494" t="s">
        <v>659</v>
      </c>
      <c r="P3494">
        <v>1</v>
      </c>
      <c r="Q3494">
        <v>2</v>
      </c>
      <c r="R3494">
        <v>27600</v>
      </c>
      <c r="S3494" t="s">
        <v>223</v>
      </c>
      <c r="T3494">
        <v>0</v>
      </c>
      <c r="U3494" t="s">
        <v>12400</v>
      </c>
      <c r="V3494" t="s">
        <v>933</v>
      </c>
      <c r="W3494" t="s">
        <v>659</v>
      </c>
      <c r="X3494" t="s">
        <v>659</v>
      </c>
      <c r="Y3494">
        <v>13800</v>
      </c>
      <c r="AB3494">
        <v>0</v>
      </c>
      <c r="AC3494">
        <v>0</v>
      </c>
      <c r="AD3494">
        <v>4</v>
      </c>
      <c r="AE3494">
        <v>690</v>
      </c>
      <c r="AF3494">
        <v>1.3</v>
      </c>
      <c r="AQ3494">
        <v>1</v>
      </c>
      <c r="AR3494">
        <f t="shared" si="54"/>
        <v>0</v>
      </c>
      <c r="AS3494">
        <v>1</v>
      </c>
      <c r="AT3494" t="s">
        <v>134</v>
      </c>
      <c r="AU3494">
        <v>43</v>
      </c>
    </row>
    <row r="3495" spans="1:47">
      <c r="A3495" t="s">
        <v>12404</v>
      </c>
      <c r="C3495">
        <v>310</v>
      </c>
      <c r="D3495" t="s">
        <v>12405</v>
      </c>
      <c r="E3495">
        <v>132</v>
      </c>
      <c r="F3495" t="s">
        <v>5663</v>
      </c>
      <c r="G3495" t="s">
        <v>422</v>
      </c>
      <c r="H3495" t="s">
        <v>260</v>
      </c>
      <c r="I3495" t="s">
        <v>12406</v>
      </c>
      <c r="J3495">
        <v>0.28100999999999998</v>
      </c>
      <c r="K3495">
        <v>0</v>
      </c>
      <c r="L3495">
        <v>0</v>
      </c>
      <c r="M3495">
        <v>0</v>
      </c>
      <c r="N3495">
        <v>0</v>
      </c>
      <c r="P3495">
        <v>0</v>
      </c>
      <c r="Q3495">
        <v>3</v>
      </c>
      <c r="R3495">
        <v>29600</v>
      </c>
      <c r="S3495" t="s">
        <v>223</v>
      </c>
      <c r="T3495">
        <v>0</v>
      </c>
      <c r="U3495" t="s">
        <v>12404</v>
      </c>
      <c r="V3495" t="s">
        <v>933</v>
      </c>
      <c r="W3495" t="s">
        <v>659</v>
      </c>
      <c r="Y3495">
        <v>9866.67</v>
      </c>
      <c r="AB3495">
        <v>0</v>
      </c>
      <c r="AC3495">
        <v>0</v>
      </c>
      <c r="AD3495">
        <v>0</v>
      </c>
      <c r="AE3495">
        <v>0</v>
      </c>
      <c r="AF3495">
        <v>0</v>
      </c>
      <c r="AQ3495">
        <v>1</v>
      </c>
      <c r="AR3495">
        <f t="shared" si="54"/>
        <v>0</v>
      </c>
      <c r="AS3495">
        <v>1</v>
      </c>
      <c r="AT3495" t="s">
        <v>134</v>
      </c>
      <c r="AU3495">
        <v>43</v>
      </c>
    </row>
    <row r="3496" spans="1:47">
      <c r="A3496" t="s">
        <v>248</v>
      </c>
      <c r="C3496">
        <v>310</v>
      </c>
      <c r="E3496">
        <v>0</v>
      </c>
      <c r="J3496">
        <v>5.9429999999999997E-2</v>
      </c>
      <c r="K3496">
        <v>0</v>
      </c>
      <c r="L3496">
        <v>0</v>
      </c>
      <c r="M3496">
        <v>0</v>
      </c>
      <c r="N3496">
        <v>0</v>
      </c>
      <c r="P3496">
        <v>0</v>
      </c>
      <c r="Q3496">
        <v>0</v>
      </c>
      <c r="R3496">
        <v>0</v>
      </c>
      <c r="S3496" t="s">
        <v>249</v>
      </c>
      <c r="T3496">
        <v>0</v>
      </c>
      <c r="Y3496">
        <v>0</v>
      </c>
      <c r="AB3496">
        <v>0</v>
      </c>
      <c r="AC3496">
        <v>0</v>
      </c>
      <c r="AD3496">
        <v>0</v>
      </c>
      <c r="AE3496">
        <v>0</v>
      </c>
      <c r="AF3496">
        <v>0</v>
      </c>
      <c r="AQ3496">
        <v>0</v>
      </c>
      <c r="AR3496">
        <f t="shared" si="54"/>
        <v>0</v>
      </c>
      <c r="AS3496">
        <v>1</v>
      </c>
      <c r="AT3496" t="s">
        <v>133</v>
      </c>
      <c r="AU3496">
        <v>42</v>
      </c>
    </row>
    <row r="3497" spans="1:47">
      <c r="A3497" t="s">
        <v>12407</v>
      </c>
      <c r="C3497">
        <v>310</v>
      </c>
      <c r="D3497" t="s">
        <v>12408</v>
      </c>
      <c r="E3497">
        <v>903</v>
      </c>
      <c r="F3497" t="s">
        <v>821</v>
      </c>
      <c r="G3497" t="s">
        <v>422</v>
      </c>
      <c r="H3497" t="s">
        <v>833</v>
      </c>
      <c r="I3497" t="s">
        <v>12410</v>
      </c>
      <c r="J3497">
        <v>3.5954999999999999</v>
      </c>
      <c r="K3497">
        <v>0</v>
      </c>
      <c r="L3497">
        <v>0</v>
      </c>
      <c r="M3497">
        <v>0</v>
      </c>
      <c r="N3497">
        <v>0</v>
      </c>
      <c r="P3497">
        <v>0</v>
      </c>
      <c r="Q3497">
        <v>0</v>
      </c>
      <c r="R3497">
        <v>0</v>
      </c>
      <c r="S3497" t="s">
        <v>223</v>
      </c>
      <c r="T3497">
        <v>0</v>
      </c>
      <c r="U3497" t="s">
        <v>12407</v>
      </c>
      <c r="V3497" t="s">
        <v>455</v>
      </c>
      <c r="W3497" t="s">
        <v>225</v>
      </c>
      <c r="Y3497">
        <v>0</v>
      </c>
      <c r="Z3497" t="s">
        <v>297</v>
      </c>
      <c r="AA3497" t="s">
        <v>223</v>
      </c>
      <c r="AB3497">
        <v>0</v>
      </c>
      <c r="AC3497">
        <v>0</v>
      </c>
      <c r="AD3497">
        <v>0</v>
      </c>
      <c r="AE3497">
        <v>0</v>
      </c>
      <c r="AF3497">
        <v>0</v>
      </c>
      <c r="AQ3497">
        <v>1</v>
      </c>
      <c r="AR3497">
        <f t="shared" si="54"/>
        <v>0</v>
      </c>
      <c r="AS3497">
        <v>1</v>
      </c>
      <c r="AT3497" t="s">
        <v>133</v>
      </c>
      <c r="AU3497">
        <v>42</v>
      </c>
    </row>
    <row r="3498" spans="1:47">
      <c r="A3498" t="s">
        <v>12411</v>
      </c>
      <c r="C3498">
        <v>310</v>
      </c>
      <c r="D3498" t="s">
        <v>12412</v>
      </c>
      <c r="E3498">
        <v>101</v>
      </c>
      <c r="F3498" t="s">
        <v>12413</v>
      </c>
      <c r="G3498" t="s">
        <v>422</v>
      </c>
      <c r="H3498" t="s">
        <v>220</v>
      </c>
      <c r="I3498" t="s">
        <v>12414</v>
      </c>
      <c r="J3498">
        <v>0.27800000000000002</v>
      </c>
      <c r="K3498">
        <v>1</v>
      </c>
      <c r="L3498">
        <v>1</v>
      </c>
      <c r="M3498">
        <v>1</v>
      </c>
      <c r="N3498">
        <v>1</v>
      </c>
      <c r="O3498" t="s">
        <v>225</v>
      </c>
      <c r="P3498">
        <v>0</v>
      </c>
      <c r="Q3498">
        <v>1</v>
      </c>
      <c r="R3498">
        <v>100</v>
      </c>
      <c r="S3498" t="s">
        <v>223</v>
      </c>
      <c r="T3498">
        <v>100</v>
      </c>
      <c r="U3498" t="s">
        <v>12411</v>
      </c>
      <c r="V3498" t="s">
        <v>455</v>
      </c>
      <c r="W3498" t="s">
        <v>225</v>
      </c>
      <c r="X3498" t="s">
        <v>225</v>
      </c>
      <c r="Y3498">
        <v>100</v>
      </c>
      <c r="AB3498">
        <v>1</v>
      </c>
      <c r="AC3498">
        <v>1</v>
      </c>
      <c r="AD3498">
        <v>2</v>
      </c>
      <c r="AE3498">
        <v>693</v>
      </c>
      <c r="AF3498">
        <v>1</v>
      </c>
      <c r="AQ3498">
        <v>1</v>
      </c>
      <c r="AR3498">
        <f t="shared" si="54"/>
        <v>9.68</v>
      </c>
      <c r="AS3498">
        <v>1</v>
      </c>
      <c r="AT3498" t="s">
        <v>133</v>
      </c>
      <c r="AU3498">
        <v>42</v>
      </c>
    </row>
    <row r="3499" spans="1:47">
      <c r="A3499" t="s">
        <v>12415</v>
      </c>
      <c r="C3499">
        <v>310</v>
      </c>
      <c r="D3499" t="s">
        <v>12416</v>
      </c>
      <c r="E3499">
        <v>310</v>
      </c>
      <c r="F3499" t="s">
        <v>12417</v>
      </c>
      <c r="G3499" t="s">
        <v>10704</v>
      </c>
      <c r="H3499" t="s">
        <v>11210</v>
      </c>
      <c r="I3499" t="s">
        <v>12418</v>
      </c>
      <c r="J3499">
        <v>0.37487999999999999</v>
      </c>
      <c r="K3499">
        <v>0</v>
      </c>
      <c r="L3499">
        <v>0</v>
      </c>
      <c r="M3499">
        <v>1</v>
      </c>
      <c r="N3499">
        <v>1</v>
      </c>
      <c r="O3499" t="s">
        <v>659</v>
      </c>
      <c r="P3499">
        <v>2</v>
      </c>
      <c r="Q3499">
        <v>1</v>
      </c>
      <c r="R3499">
        <v>6500</v>
      </c>
      <c r="S3499" t="s">
        <v>223</v>
      </c>
      <c r="T3499">
        <v>0</v>
      </c>
      <c r="U3499" t="s">
        <v>12415</v>
      </c>
      <c r="V3499" t="s">
        <v>933</v>
      </c>
      <c r="W3499" t="s">
        <v>659</v>
      </c>
      <c r="X3499" t="s">
        <v>659</v>
      </c>
      <c r="Y3499">
        <v>6500</v>
      </c>
      <c r="AB3499">
        <v>0</v>
      </c>
      <c r="AC3499">
        <v>0</v>
      </c>
      <c r="AD3499">
        <v>2</v>
      </c>
      <c r="AE3499">
        <v>4003</v>
      </c>
      <c r="AF3499">
        <v>2</v>
      </c>
      <c r="AQ3499">
        <v>1</v>
      </c>
      <c r="AR3499">
        <f t="shared" si="54"/>
        <v>0</v>
      </c>
      <c r="AS3499">
        <v>1</v>
      </c>
      <c r="AT3499" t="s">
        <v>133</v>
      </c>
      <c r="AU3499">
        <v>42</v>
      </c>
    </row>
    <row r="3500" spans="1:47">
      <c r="A3500" t="s">
        <v>12419</v>
      </c>
      <c r="C3500">
        <v>310</v>
      </c>
      <c r="D3500" t="s">
        <v>12420</v>
      </c>
      <c r="E3500">
        <v>101</v>
      </c>
      <c r="F3500" t="s">
        <v>12421</v>
      </c>
      <c r="G3500" t="s">
        <v>422</v>
      </c>
      <c r="H3500" t="s">
        <v>220</v>
      </c>
      <c r="I3500" t="s">
        <v>12422</v>
      </c>
      <c r="J3500">
        <v>0.47151999999999999</v>
      </c>
      <c r="K3500">
        <v>1</v>
      </c>
      <c r="L3500">
        <v>1</v>
      </c>
      <c r="M3500">
        <v>1</v>
      </c>
      <c r="N3500">
        <v>1</v>
      </c>
      <c r="O3500" t="s">
        <v>225</v>
      </c>
      <c r="P3500">
        <v>0</v>
      </c>
      <c r="Q3500">
        <v>1</v>
      </c>
      <c r="R3500">
        <v>10200</v>
      </c>
      <c r="S3500" t="s">
        <v>223</v>
      </c>
      <c r="T3500">
        <v>10200</v>
      </c>
      <c r="U3500" t="s">
        <v>12419</v>
      </c>
      <c r="V3500" t="s">
        <v>455</v>
      </c>
      <c r="W3500" t="s">
        <v>225</v>
      </c>
      <c r="X3500" t="s">
        <v>225</v>
      </c>
      <c r="Y3500">
        <v>10200</v>
      </c>
      <c r="AB3500">
        <v>1</v>
      </c>
      <c r="AC3500">
        <v>1</v>
      </c>
      <c r="AD3500">
        <v>3</v>
      </c>
      <c r="AE3500">
        <v>936</v>
      </c>
      <c r="AF3500">
        <v>1</v>
      </c>
      <c r="AQ3500">
        <v>1</v>
      </c>
      <c r="AR3500">
        <f t="shared" si="54"/>
        <v>9.68</v>
      </c>
      <c r="AS3500">
        <v>1</v>
      </c>
      <c r="AT3500" t="s">
        <v>133</v>
      </c>
      <c r="AU3500">
        <v>42</v>
      </c>
    </row>
    <row r="3501" spans="1:47">
      <c r="A3501" t="s">
        <v>248</v>
      </c>
      <c r="C3501">
        <v>310</v>
      </c>
      <c r="E3501">
        <v>0</v>
      </c>
      <c r="J3501">
        <v>2.3439999999999999E-2</v>
      </c>
      <c r="K3501">
        <v>0</v>
      </c>
      <c r="L3501">
        <v>0</v>
      </c>
      <c r="M3501">
        <v>0</v>
      </c>
      <c r="N3501">
        <v>0</v>
      </c>
      <c r="P3501">
        <v>0</v>
      </c>
      <c r="Q3501">
        <v>0</v>
      </c>
      <c r="R3501">
        <v>0</v>
      </c>
      <c r="S3501" t="s">
        <v>249</v>
      </c>
      <c r="T3501">
        <v>0</v>
      </c>
      <c r="Y3501">
        <v>0</v>
      </c>
      <c r="AB3501">
        <v>0</v>
      </c>
      <c r="AC3501">
        <v>0</v>
      </c>
      <c r="AD3501">
        <v>0</v>
      </c>
      <c r="AE3501">
        <v>0</v>
      </c>
      <c r="AF3501">
        <v>0</v>
      </c>
      <c r="AQ3501">
        <v>0</v>
      </c>
      <c r="AR3501">
        <f t="shared" si="54"/>
        <v>0</v>
      </c>
      <c r="AS3501">
        <v>1</v>
      </c>
      <c r="AT3501" t="s">
        <v>133</v>
      </c>
      <c r="AU3501">
        <v>42</v>
      </c>
    </row>
    <row r="3502" spans="1:47">
      <c r="A3502" t="s">
        <v>12423</v>
      </c>
      <c r="C3502">
        <v>310</v>
      </c>
      <c r="D3502" t="s">
        <v>12424</v>
      </c>
      <c r="E3502">
        <v>101</v>
      </c>
      <c r="F3502" t="s">
        <v>12425</v>
      </c>
      <c r="G3502" t="s">
        <v>422</v>
      </c>
      <c r="H3502" t="s">
        <v>220</v>
      </c>
      <c r="I3502" t="s">
        <v>12426</v>
      </c>
      <c r="J3502">
        <v>0.29777999999999999</v>
      </c>
      <c r="K3502">
        <v>1</v>
      </c>
      <c r="L3502">
        <v>1</v>
      </c>
      <c r="M3502">
        <v>1</v>
      </c>
      <c r="N3502">
        <v>1</v>
      </c>
      <c r="O3502" t="s">
        <v>225</v>
      </c>
      <c r="P3502">
        <v>0</v>
      </c>
      <c r="Q3502">
        <v>1</v>
      </c>
      <c r="R3502">
        <v>6800</v>
      </c>
      <c r="S3502" t="s">
        <v>223</v>
      </c>
      <c r="T3502">
        <v>6800</v>
      </c>
      <c r="U3502" t="s">
        <v>12423</v>
      </c>
      <c r="X3502" t="s">
        <v>225</v>
      </c>
      <c r="Y3502">
        <v>6800</v>
      </c>
      <c r="AB3502">
        <v>1</v>
      </c>
      <c r="AC3502">
        <v>1</v>
      </c>
      <c r="AD3502">
        <v>2</v>
      </c>
      <c r="AE3502">
        <v>1713</v>
      </c>
      <c r="AF3502">
        <v>1.75</v>
      </c>
      <c r="AQ3502">
        <v>1</v>
      </c>
      <c r="AR3502">
        <f t="shared" si="54"/>
        <v>9.68</v>
      </c>
      <c r="AS3502">
        <v>1</v>
      </c>
      <c r="AT3502" t="s">
        <v>133</v>
      </c>
      <c r="AU3502">
        <v>42</v>
      </c>
    </row>
    <row r="3503" spans="1:47">
      <c r="A3503" t="s">
        <v>12427</v>
      </c>
      <c r="C3503">
        <v>310</v>
      </c>
      <c r="D3503" t="s">
        <v>12428</v>
      </c>
      <c r="E3503">
        <v>101</v>
      </c>
      <c r="F3503" t="s">
        <v>12429</v>
      </c>
      <c r="G3503" t="s">
        <v>422</v>
      </c>
      <c r="H3503" t="s">
        <v>220</v>
      </c>
      <c r="I3503" t="s">
        <v>12430</v>
      </c>
      <c r="J3503">
        <v>0.30201</v>
      </c>
      <c r="K3503">
        <v>0</v>
      </c>
      <c r="L3503">
        <v>0</v>
      </c>
      <c r="M3503">
        <v>1</v>
      </c>
      <c r="N3503">
        <v>1</v>
      </c>
      <c r="O3503" t="s">
        <v>659</v>
      </c>
      <c r="P3503">
        <v>1</v>
      </c>
      <c r="Q3503">
        <v>1</v>
      </c>
      <c r="R3503">
        <v>4700</v>
      </c>
      <c r="S3503" t="s">
        <v>223</v>
      </c>
      <c r="T3503">
        <v>0</v>
      </c>
      <c r="U3503" t="s">
        <v>12427</v>
      </c>
      <c r="V3503" t="s">
        <v>927</v>
      </c>
      <c r="W3503" t="s">
        <v>659</v>
      </c>
      <c r="X3503" t="s">
        <v>659</v>
      </c>
      <c r="Y3503">
        <v>4700</v>
      </c>
      <c r="AB3503">
        <v>0</v>
      </c>
      <c r="AC3503">
        <v>0</v>
      </c>
      <c r="AD3503">
        <v>3</v>
      </c>
      <c r="AE3503">
        <v>1258</v>
      </c>
      <c r="AF3503">
        <v>1.75</v>
      </c>
      <c r="AQ3503">
        <v>0</v>
      </c>
      <c r="AR3503">
        <f t="shared" si="54"/>
        <v>0</v>
      </c>
      <c r="AS3503">
        <v>1</v>
      </c>
      <c r="AT3503" t="s">
        <v>133</v>
      </c>
      <c r="AU3503">
        <v>42</v>
      </c>
    </row>
    <row r="3504" spans="1:47">
      <c r="A3504" t="s">
        <v>12431</v>
      </c>
      <c r="C3504">
        <v>310</v>
      </c>
      <c r="D3504" t="s">
        <v>12432</v>
      </c>
      <c r="E3504">
        <v>101</v>
      </c>
      <c r="F3504" t="s">
        <v>12433</v>
      </c>
      <c r="G3504" t="s">
        <v>422</v>
      </c>
      <c r="H3504" t="s">
        <v>220</v>
      </c>
      <c r="I3504" t="s">
        <v>12434</v>
      </c>
      <c r="J3504">
        <v>1.8422499999999999</v>
      </c>
      <c r="K3504">
        <v>1</v>
      </c>
      <c r="L3504">
        <v>1</v>
      </c>
      <c r="M3504">
        <v>1</v>
      </c>
      <c r="N3504">
        <v>1</v>
      </c>
      <c r="O3504" t="s">
        <v>225</v>
      </c>
      <c r="P3504">
        <v>0</v>
      </c>
      <c r="Q3504">
        <v>1</v>
      </c>
      <c r="R3504">
        <v>5400</v>
      </c>
      <c r="S3504" t="s">
        <v>243</v>
      </c>
      <c r="T3504">
        <v>5400</v>
      </c>
      <c r="U3504" t="s">
        <v>12431</v>
      </c>
      <c r="V3504" t="s">
        <v>224</v>
      </c>
      <c r="W3504" t="s">
        <v>225</v>
      </c>
      <c r="X3504" t="s">
        <v>225</v>
      </c>
      <c r="Y3504">
        <v>5400</v>
      </c>
      <c r="AB3504">
        <v>1</v>
      </c>
      <c r="AC3504">
        <v>1</v>
      </c>
      <c r="AD3504">
        <v>2</v>
      </c>
      <c r="AE3504">
        <v>1468</v>
      </c>
      <c r="AF3504">
        <v>1.5</v>
      </c>
      <c r="AQ3504">
        <v>3</v>
      </c>
      <c r="AR3504">
        <f t="shared" si="54"/>
        <v>9.68</v>
      </c>
      <c r="AS3504">
        <v>1</v>
      </c>
      <c r="AT3504" t="s">
        <v>133</v>
      </c>
      <c r="AU3504">
        <v>42</v>
      </c>
    </row>
    <row r="3505" spans="1:47">
      <c r="A3505" t="s">
        <v>12435</v>
      </c>
      <c r="C3505">
        <v>310</v>
      </c>
      <c r="D3505" t="s">
        <v>12436</v>
      </c>
      <c r="E3505">
        <v>101</v>
      </c>
      <c r="F3505" t="s">
        <v>12437</v>
      </c>
      <c r="G3505" t="s">
        <v>422</v>
      </c>
      <c r="H3505" t="s">
        <v>220</v>
      </c>
      <c r="I3505" t="s">
        <v>12438</v>
      </c>
      <c r="J3505">
        <v>0.49797000000000002</v>
      </c>
      <c r="K3505">
        <v>0</v>
      </c>
      <c r="L3505">
        <v>0</v>
      </c>
      <c r="M3505">
        <v>1</v>
      </c>
      <c r="N3505">
        <v>1</v>
      </c>
      <c r="O3505" t="s">
        <v>659</v>
      </c>
      <c r="P3505">
        <v>1</v>
      </c>
      <c r="Q3505">
        <v>1</v>
      </c>
      <c r="R3505">
        <v>6900</v>
      </c>
      <c r="S3505" t="s">
        <v>223</v>
      </c>
      <c r="T3505">
        <v>0</v>
      </c>
      <c r="U3505" t="s">
        <v>12435</v>
      </c>
      <c r="V3505" t="s">
        <v>933</v>
      </c>
      <c r="W3505" t="s">
        <v>659</v>
      </c>
      <c r="X3505" t="s">
        <v>659</v>
      </c>
      <c r="Y3505">
        <v>6900</v>
      </c>
      <c r="AB3505">
        <v>0</v>
      </c>
      <c r="AC3505">
        <v>0</v>
      </c>
      <c r="AD3505">
        <v>3</v>
      </c>
      <c r="AE3505">
        <v>1456</v>
      </c>
      <c r="AF3505">
        <v>1.3</v>
      </c>
      <c r="AQ3505">
        <v>1</v>
      </c>
      <c r="AR3505">
        <f t="shared" si="54"/>
        <v>0</v>
      </c>
      <c r="AS3505">
        <v>1</v>
      </c>
      <c r="AT3505" t="s">
        <v>134</v>
      </c>
      <c r="AU3505">
        <v>43</v>
      </c>
    </row>
    <row r="3506" spans="1:47">
      <c r="A3506" t="s">
        <v>12439</v>
      </c>
      <c r="C3506">
        <v>310</v>
      </c>
      <c r="D3506" t="s">
        <v>12440</v>
      </c>
      <c r="E3506">
        <v>333</v>
      </c>
      <c r="F3506" t="s">
        <v>12441</v>
      </c>
      <c r="G3506" t="s">
        <v>10704</v>
      </c>
      <c r="H3506" t="s">
        <v>11278</v>
      </c>
      <c r="I3506" t="s">
        <v>12442</v>
      </c>
      <c r="J3506">
        <v>7.5160000000000005E-2</v>
      </c>
      <c r="K3506">
        <v>0</v>
      </c>
      <c r="L3506">
        <v>0</v>
      </c>
      <c r="M3506">
        <v>1</v>
      </c>
      <c r="N3506">
        <v>1</v>
      </c>
      <c r="O3506" t="s">
        <v>659</v>
      </c>
      <c r="P3506">
        <v>1</v>
      </c>
      <c r="Q3506">
        <v>1</v>
      </c>
      <c r="R3506">
        <v>1700</v>
      </c>
      <c r="S3506" t="s">
        <v>223</v>
      </c>
      <c r="T3506">
        <v>0</v>
      </c>
      <c r="U3506" t="s">
        <v>12439</v>
      </c>
      <c r="V3506" t="s">
        <v>933</v>
      </c>
      <c r="W3506" t="s">
        <v>659</v>
      </c>
      <c r="X3506" t="s">
        <v>659</v>
      </c>
      <c r="Y3506">
        <v>1700</v>
      </c>
      <c r="AB3506">
        <v>0</v>
      </c>
      <c r="AC3506">
        <v>0</v>
      </c>
      <c r="AD3506">
        <v>0</v>
      </c>
      <c r="AE3506">
        <v>684</v>
      </c>
      <c r="AF3506">
        <v>1</v>
      </c>
      <c r="AQ3506">
        <v>1</v>
      </c>
      <c r="AR3506">
        <f t="shared" si="54"/>
        <v>0</v>
      </c>
      <c r="AS3506">
        <v>1</v>
      </c>
      <c r="AT3506" t="s">
        <v>133</v>
      </c>
      <c r="AU3506">
        <v>42</v>
      </c>
    </row>
    <row r="3507" spans="1:47">
      <c r="A3507" t="s">
        <v>12443</v>
      </c>
      <c r="C3507">
        <v>310</v>
      </c>
      <c r="D3507" t="s">
        <v>12444</v>
      </c>
      <c r="E3507">
        <v>101</v>
      </c>
      <c r="F3507" t="s">
        <v>12445</v>
      </c>
      <c r="G3507" t="s">
        <v>422</v>
      </c>
      <c r="H3507" t="s">
        <v>220</v>
      </c>
      <c r="I3507" t="s">
        <v>12446</v>
      </c>
      <c r="J3507">
        <v>0.39007999999999998</v>
      </c>
      <c r="K3507">
        <v>1</v>
      </c>
      <c r="L3507">
        <v>1</v>
      </c>
      <c r="M3507">
        <v>1</v>
      </c>
      <c r="N3507">
        <v>1</v>
      </c>
      <c r="O3507" t="s">
        <v>225</v>
      </c>
      <c r="P3507">
        <v>0</v>
      </c>
      <c r="Q3507">
        <v>1</v>
      </c>
      <c r="R3507">
        <v>0</v>
      </c>
      <c r="S3507" t="s">
        <v>223</v>
      </c>
      <c r="T3507">
        <v>0</v>
      </c>
      <c r="U3507" t="s">
        <v>12443</v>
      </c>
      <c r="V3507" t="s">
        <v>455</v>
      </c>
      <c r="W3507" t="s">
        <v>225</v>
      </c>
      <c r="X3507" t="s">
        <v>225</v>
      </c>
      <c r="Y3507">
        <v>0</v>
      </c>
      <c r="AB3507">
        <v>1</v>
      </c>
      <c r="AC3507">
        <v>1</v>
      </c>
      <c r="AD3507">
        <v>2</v>
      </c>
      <c r="AE3507">
        <v>544</v>
      </c>
      <c r="AF3507">
        <v>1.3</v>
      </c>
      <c r="AQ3507">
        <v>1</v>
      </c>
      <c r="AR3507">
        <f t="shared" si="54"/>
        <v>9.68</v>
      </c>
      <c r="AS3507">
        <v>1</v>
      </c>
      <c r="AT3507" t="s">
        <v>133</v>
      </c>
      <c r="AU3507">
        <v>42</v>
      </c>
    </row>
    <row r="3508" spans="1:47">
      <c r="A3508" t="s">
        <v>12447</v>
      </c>
      <c r="C3508">
        <v>310</v>
      </c>
      <c r="D3508" t="s">
        <v>12448</v>
      </c>
      <c r="E3508">
        <v>130</v>
      </c>
      <c r="F3508" t="s">
        <v>12449</v>
      </c>
      <c r="G3508" t="s">
        <v>422</v>
      </c>
      <c r="H3508" t="s">
        <v>2642</v>
      </c>
      <c r="I3508" t="s">
        <v>12450</v>
      </c>
      <c r="J3508">
        <v>3.9059999999999997E-2</v>
      </c>
      <c r="K3508">
        <v>0</v>
      </c>
      <c r="L3508">
        <v>0</v>
      </c>
      <c r="M3508">
        <v>0</v>
      </c>
      <c r="N3508">
        <v>0</v>
      </c>
      <c r="P3508">
        <v>0</v>
      </c>
      <c r="Q3508">
        <v>0</v>
      </c>
      <c r="R3508">
        <v>0</v>
      </c>
      <c r="S3508" t="s">
        <v>223</v>
      </c>
      <c r="T3508">
        <v>0</v>
      </c>
      <c r="U3508" t="s">
        <v>12447</v>
      </c>
      <c r="V3508" t="s">
        <v>455</v>
      </c>
      <c r="W3508" t="s">
        <v>225</v>
      </c>
      <c r="Y3508">
        <v>0</v>
      </c>
      <c r="AB3508">
        <v>0</v>
      </c>
      <c r="AC3508">
        <v>0</v>
      </c>
      <c r="AD3508">
        <v>0</v>
      </c>
      <c r="AE3508">
        <v>0</v>
      </c>
      <c r="AF3508">
        <v>0</v>
      </c>
      <c r="AQ3508">
        <v>1</v>
      </c>
      <c r="AR3508">
        <f t="shared" si="54"/>
        <v>0</v>
      </c>
      <c r="AS3508">
        <v>1</v>
      </c>
      <c r="AT3508" t="s">
        <v>133</v>
      </c>
      <c r="AU3508">
        <v>42</v>
      </c>
    </row>
    <row r="3509" spans="1:47">
      <c r="A3509" t="s">
        <v>12451</v>
      </c>
      <c r="C3509">
        <v>310</v>
      </c>
      <c r="D3509" t="s">
        <v>12452</v>
      </c>
      <c r="E3509">
        <v>101</v>
      </c>
      <c r="F3509" t="s">
        <v>12453</v>
      </c>
      <c r="G3509" t="s">
        <v>422</v>
      </c>
      <c r="H3509" t="s">
        <v>220</v>
      </c>
      <c r="I3509" t="s">
        <v>12454</v>
      </c>
      <c r="J3509">
        <v>0.11824999999999999</v>
      </c>
      <c r="K3509">
        <v>1</v>
      </c>
      <c r="L3509">
        <v>1</v>
      </c>
      <c r="M3509">
        <v>1</v>
      </c>
      <c r="N3509">
        <v>1</v>
      </c>
      <c r="O3509" t="s">
        <v>225</v>
      </c>
      <c r="P3509">
        <v>0</v>
      </c>
      <c r="Q3509">
        <v>1</v>
      </c>
      <c r="R3509">
        <v>6700</v>
      </c>
      <c r="S3509" t="s">
        <v>223</v>
      </c>
      <c r="T3509">
        <v>6700</v>
      </c>
      <c r="U3509" t="s">
        <v>12451</v>
      </c>
      <c r="V3509" t="s">
        <v>455</v>
      </c>
      <c r="W3509" t="s">
        <v>225</v>
      </c>
      <c r="X3509" t="s">
        <v>225</v>
      </c>
      <c r="Y3509">
        <v>6700</v>
      </c>
      <c r="AB3509">
        <v>1</v>
      </c>
      <c r="AC3509">
        <v>1</v>
      </c>
      <c r="AD3509">
        <v>2</v>
      </c>
      <c r="AE3509">
        <v>712</v>
      </c>
      <c r="AF3509">
        <v>1</v>
      </c>
      <c r="AQ3509">
        <v>1</v>
      </c>
      <c r="AR3509">
        <f t="shared" si="54"/>
        <v>9.68</v>
      </c>
      <c r="AS3509">
        <v>1</v>
      </c>
      <c r="AT3509" t="s">
        <v>133</v>
      </c>
      <c r="AU3509">
        <v>42</v>
      </c>
    </row>
    <row r="3510" spans="1:47">
      <c r="A3510" t="s">
        <v>12455</v>
      </c>
      <c r="B3510" t="s">
        <v>293</v>
      </c>
      <c r="C3510">
        <v>310</v>
      </c>
      <c r="D3510" t="s">
        <v>12350</v>
      </c>
      <c r="E3510">
        <v>0</v>
      </c>
      <c r="J3510">
        <v>0.12651999999999999</v>
      </c>
      <c r="K3510">
        <v>0</v>
      </c>
      <c r="L3510">
        <v>0</v>
      </c>
      <c r="M3510">
        <v>0</v>
      </c>
      <c r="N3510">
        <v>0</v>
      </c>
      <c r="P3510">
        <v>0</v>
      </c>
      <c r="Q3510">
        <v>0</v>
      </c>
      <c r="R3510">
        <v>0</v>
      </c>
      <c r="S3510" t="s">
        <v>296</v>
      </c>
      <c r="T3510">
        <v>0</v>
      </c>
      <c r="Y3510">
        <v>0</v>
      </c>
      <c r="AB3510">
        <v>0</v>
      </c>
      <c r="AC3510">
        <v>0</v>
      </c>
      <c r="AD3510">
        <v>0</v>
      </c>
      <c r="AE3510">
        <v>0</v>
      </c>
      <c r="AF3510">
        <v>0</v>
      </c>
      <c r="AG3510" t="s">
        <v>845</v>
      </c>
      <c r="AQ3510">
        <v>1</v>
      </c>
      <c r="AR3510">
        <f t="shared" si="54"/>
        <v>0</v>
      </c>
      <c r="AS3510">
        <v>1</v>
      </c>
      <c r="AT3510" t="s">
        <v>133</v>
      </c>
      <c r="AU3510">
        <v>42</v>
      </c>
    </row>
    <row r="3511" spans="1:47">
      <c r="A3511" t="s">
        <v>12456</v>
      </c>
      <c r="C3511">
        <v>310</v>
      </c>
      <c r="D3511" t="s">
        <v>12457</v>
      </c>
      <c r="E3511">
        <v>101</v>
      </c>
      <c r="F3511" t="s">
        <v>12458</v>
      </c>
      <c r="G3511" t="s">
        <v>422</v>
      </c>
      <c r="H3511" t="s">
        <v>220</v>
      </c>
      <c r="I3511" t="s">
        <v>12459</v>
      </c>
      <c r="J3511">
        <v>0.30238999999999999</v>
      </c>
      <c r="K3511">
        <v>0</v>
      </c>
      <c r="L3511">
        <v>0</v>
      </c>
      <c r="M3511">
        <v>1</v>
      </c>
      <c r="N3511">
        <v>1</v>
      </c>
      <c r="O3511" t="s">
        <v>659</v>
      </c>
      <c r="P3511">
        <v>1</v>
      </c>
      <c r="Q3511">
        <v>1</v>
      </c>
      <c r="R3511">
        <v>4500</v>
      </c>
      <c r="S3511" t="s">
        <v>223</v>
      </c>
      <c r="T3511">
        <v>0</v>
      </c>
      <c r="U3511" t="s">
        <v>12456</v>
      </c>
      <c r="V3511" t="s">
        <v>927</v>
      </c>
      <c r="W3511" t="s">
        <v>659</v>
      </c>
      <c r="X3511" t="s">
        <v>659</v>
      </c>
      <c r="Y3511">
        <v>4500</v>
      </c>
      <c r="AB3511">
        <v>0</v>
      </c>
      <c r="AC3511">
        <v>0</v>
      </c>
      <c r="AD3511">
        <v>3</v>
      </c>
      <c r="AE3511">
        <v>1139</v>
      </c>
      <c r="AF3511">
        <v>1.5</v>
      </c>
      <c r="AQ3511">
        <v>1</v>
      </c>
      <c r="AR3511">
        <f t="shared" si="54"/>
        <v>0</v>
      </c>
      <c r="AS3511">
        <v>1</v>
      </c>
      <c r="AT3511" t="s">
        <v>134</v>
      </c>
      <c r="AU3511">
        <v>43</v>
      </c>
    </row>
    <row r="3512" spans="1:47">
      <c r="A3512" t="s">
        <v>12460</v>
      </c>
      <c r="B3512" t="s">
        <v>293</v>
      </c>
      <c r="C3512">
        <v>310</v>
      </c>
      <c r="D3512" t="s">
        <v>12461</v>
      </c>
      <c r="E3512">
        <v>111</v>
      </c>
      <c r="F3512" t="s">
        <v>12462</v>
      </c>
      <c r="G3512" t="s">
        <v>422</v>
      </c>
      <c r="H3512" t="s">
        <v>12463</v>
      </c>
      <c r="J3512">
        <v>0.43575000000000003</v>
      </c>
      <c r="K3512">
        <v>0</v>
      </c>
      <c r="L3512">
        <v>0</v>
      </c>
      <c r="M3512">
        <v>1</v>
      </c>
      <c r="N3512">
        <v>1</v>
      </c>
      <c r="O3512" t="s">
        <v>659</v>
      </c>
      <c r="P3512">
        <v>0</v>
      </c>
      <c r="Q3512">
        <v>0</v>
      </c>
      <c r="R3512">
        <v>0</v>
      </c>
      <c r="S3512" t="s">
        <v>296</v>
      </c>
      <c r="T3512">
        <v>0</v>
      </c>
      <c r="X3512" t="s">
        <v>659</v>
      </c>
      <c r="Y3512">
        <v>0</v>
      </c>
      <c r="AB3512">
        <v>0</v>
      </c>
      <c r="AC3512">
        <v>0</v>
      </c>
      <c r="AD3512">
        <v>0</v>
      </c>
      <c r="AE3512">
        <v>0</v>
      </c>
      <c r="AF3512">
        <v>0</v>
      </c>
      <c r="AG3512" t="s">
        <v>12464</v>
      </c>
      <c r="AQ3512">
        <v>1</v>
      </c>
      <c r="AR3512">
        <f t="shared" si="54"/>
        <v>0</v>
      </c>
      <c r="AS3512">
        <v>1</v>
      </c>
      <c r="AT3512" t="s">
        <v>133</v>
      </c>
      <c r="AU3512">
        <v>42</v>
      </c>
    </row>
    <row r="3513" spans="1:47">
      <c r="A3513" t="s">
        <v>12465</v>
      </c>
      <c r="C3513">
        <v>310</v>
      </c>
      <c r="D3513" t="s">
        <v>12466</v>
      </c>
      <c r="E3513">
        <v>101</v>
      </c>
      <c r="F3513" t="s">
        <v>12467</v>
      </c>
      <c r="G3513" t="s">
        <v>422</v>
      </c>
      <c r="H3513" t="s">
        <v>220</v>
      </c>
      <c r="I3513" t="s">
        <v>12468</v>
      </c>
      <c r="J3513">
        <v>0.22667000000000001</v>
      </c>
      <c r="K3513">
        <v>0</v>
      </c>
      <c r="L3513">
        <v>0</v>
      </c>
      <c r="M3513">
        <v>1</v>
      </c>
      <c r="N3513">
        <v>1</v>
      </c>
      <c r="O3513" t="s">
        <v>659</v>
      </c>
      <c r="P3513">
        <v>1</v>
      </c>
      <c r="Q3513">
        <v>1</v>
      </c>
      <c r="R3513">
        <v>13900</v>
      </c>
      <c r="S3513" t="s">
        <v>223</v>
      </c>
      <c r="T3513">
        <v>0</v>
      </c>
      <c r="U3513" t="s">
        <v>12465</v>
      </c>
      <c r="V3513" t="s">
        <v>927</v>
      </c>
      <c r="W3513" t="s">
        <v>659</v>
      </c>
      <c r="X3513" t="s">
        <v>659</v>
      </c>
      <c r="Y3513">
        <v>13900</v>
      </c>
      <c r="AB3513">
        <v>0</v>
      </c>
      <c r="AC3513">
        <v>0</v>
      </c>
      <c r="AD3513">
        <v>3</v>
      </c>
      <c r="AE3513">
        <v>1953</v>
      </c>
      <c r="AF3513">
        <v>1.5</v>
      </c>
      <c r="AQ3513">
        <v>1</v>
      </c>
      <c r="AR3513">
        <f t="shared" si="54"/>
        <v>0</v>
      </c>
      <c r="AS3513">
        <v>1</v>
      </c>
      <c r="AT3513" t="s">
        <v>133</v>
      </c>
      <c r="AU3513">
        <v>42</v>
      </c>
    </row>
    <row r="3514" spans="1:47">
      <c r="A3514" t="s">
        <v>12469</v>
      </c>
      <c r="C3514">
        <v>310</v>
      </c>
      <c r="D3514" t="s">
        <v>12470</v>
      </c>
      <c r="E3514">
        <v>101</v>
      </c>
      <c r="F3514" t="s">
        <v>12471</v>
      </c>
      <c r="G3514" t="s">
        <v>422</v>
      </c>
      <c r="H3514" t="s">
        <v>220</v>
      </c>
      <c r="I3514" t="s">
        <v>12472</v>
      </c>
      <c r="J3514">
        <v>0.32436999999999999</v>
      </c>
      <c r="K3514">
        <v>1</v>
      </c>
      <c r="L3514">
        <v>1</v>
      </c>
      <c r="M3514">
        <v>1</v>
      </c>
      <c r="N3514">
        <v>1</v>
      </c>
      <c r="O3514" t="s">
        <v>225</v>
      </c>
      <c r="P3514">
        <v>0</v>
      </c>
      <c r="Q3514">
        <v>1</v>
      </c>
      <c r="R3514">
        <v>8200</v>
      </c>
      <c r="S3514" t="s">
        <v>223</v>
      </c>
      <c r="T3514">
        <v>8200</v>
      </c>
      <c r="U3514" t="s">
        <v>12469</v>
      </c>
      <c r="V3514" t="s">
        <v>455</v>
      </c>
      <c r="W3514" t="s">
        <v>225</v>
      </c>
      <c r="X3514" t="s">
        <v>225</v>
      </c>
      <c r="Y3514">
        <v>8200</v>
      </c>
      <c r="AB3514">
        <v>1</v>
      </c>
      <c r="AC3514">
        <v>1</v>
      </c>
      <c r="AD3514">
        <v>3</v>
      </c>
      <c r="AE3514">
        <v>1217</v>
      </c>
      <c r="AF3514">
        <v>1.75</v>
      </c>
      <c r="AQ3514">
        <v>1</v>
      </c>
      <c r="AR3514">
        <f t="shared" si="54"/>
        <v>9.68</v>
      </c>
      <c r="AS3514">
        <v>1</v>
      </c>
      <c r="AT3514" t="s">
        <v>133</v>
      </c>
      <c r="AU3514">
        <v>42</v>
      </c>
    </row>
    <row r="3515" spans="1:47">
      <c r="A3515" t="s">
        <v>12473</v>
      </c>
      <c r="C3515">
        <v>310</v>
      </c>
      <c r="D3515" t="s">
        <v>12474</v>
      </c>
      <c r="E3515">
        <v>101</v>
      </c>
      <c r="F3515" t="s">
        <v>12475</v>
      </c>
      <c r="G3515" t="s">
        <v>422</v>
      </c>
      <c r="H3515" t="s">
        <v>220</v>
      </c>
      <c r="I3515" t="s">
        <v>12476</v>
      </c>
      <c r="J3515">
        <v>0.56201000000000001</v>
      </c>
      <c r="K3515">
        <v>1</v>
      </c>
      <c r="L3515">
        <v>1</v>
      </c>
      <c r="M3515">
        <v>1</v>
      </c>
      <c r="N3515">
        <v>1</v>
      </c>
      <c r="O3515" t="s">
        <v>225</v>
      </c>
      <c r="P3515">
        <v>0</v>
      </c>
      <c r="Q3515">
        <v>1</v>
      </c>
      <c r="R3515">
        <v>3500</v>
      </c>
      <c r="S3515" t="s">
        <v>223</v>
      </c>
      <c r="T3515">
        <v>3500</v>
      </c>
      <c r="U3515" t="s">
        <v>12473</v>
      </c>
      <c r="V3515" t="s">
        <v>455</v>
      </c>
      <c r="W3515" t="s">
        <v>225</v>
      </c>
      <c r="X3515" t="s">
        <v>225</v>
      </c>
      <c r="Y3515">
        <v>3500</v>
      </c>
      <c r="AB3515">
        <v>1</v>
      </c>
      <c r="AC3515">
        <v>1</v>
      </c>
      <c r="AD3515">
        <v>4</v>
      </c>
      <c r="AE3515">
        <v>1302</v>
      </c>
      <c r="AF3515">
        <v>1.5</v>
      </c>
      <c r="AQ3515">
        <v>2</v>
      </c>
      <c r="AR3515">
        <f t="shared" si="54"/>
        <v>9.68</v>
      </c>
      <c r="AS3515">
        <v>1</v>
      </c>
      <c r="AT3515" t="s">
        <v>133</v>
      </c>
      <c r="AU3515">
        <v>42</v>
      </c>
    </row>
    <row r="3516" spans="1:47">
      <c r="A3516" t="s">
        <v>12477</v>
      </c>
      <c r="C3516">
        <v>310</v>
      </c>
      <c r="D3516" t="s">
        <v>12478</v>
      </c>
      <c r="E3516">
        <v>101</v>
      </c>
      <c r="F3516" t="s">
        <v>12479</v>
      </c>
      <c r="G3516" t="s">
        <v>422</v>
      </c>
      <c r="H3516" t="s">
        <v>220</v>
      </c>
      <c r="I3516" t="s">
        <v>12480</v>
      </c>
      <c r="J3516">
        <v>0.46282000000000001</v>
      </c>
      <c r="K3516">
        <v>1</v>
      </c>
      <c r="L3516">
        <v>1</v>
      </c>
      <c r="M3516">
        <v>1</v>
      </c>
      <c r="N3516">
        <v>1</v>
      </c>
      <c r="O3516" t="s">
        <v>225</v>
      </c>
      <c r="P3516">
        <v>0</v>
      </c>
      <c r="Q3516">
        <v>1</v>
      </c>
      <c r="R3516">
        <v>6900</v>
      </c>
      <c r="S3516" t="s">
        <v>223</v>
      </c>
      <c r="T3516">
        <v>6900</v>
      </c>
      <c r="U3516" t="s">
        <v>12477</v>
      </c>
      <c r="V3516" t="s">
        <v>455</v>
      </c>
      <c r="W3516" t="s">
        <v>225</v>
      </c>
      <c r="X3516" t="s">
        <v>225</v>
      </c>
      <c r="Y3516">
        <v>6900</v>
      </c>
      <c r="AB3516">
        <v>1</v>
      </c>
      <c r="AC3516">
        <v>1</v>
      </c>
      <c r="AD3516">
        <v>4</v>
      </c>
      <c r="AE3516">
        <v>1600</v>
      </c>
      <c r="AF3516">
        <v>2</v>
      </c>
      <c r="AQ3516">
        <v>1</v>
      </c>
      <c r="AR3516">
        <f t="shared" si="54"/>
        <v>9.68</v>
      </c>
      <c r="AS3516">
        <v>1</v>
      </c>
      <c r="AT3516" t="s">
        <v>133</v>
      </c>
      <c r="AU3516">
        <v>42</v>
      </c>
    </row>
    <row r="3517" spans="1:47">
      <c r="A3517" t="s">
        <v>12481</v>
      </c>
      <c r="C3517">
        <v>310</v>
      </c>
      <c r="D3517" t="s">
        <v>12482</v>
      </c>
      <c r="E3517">
        <v>903</v>
      </c>
      <c r="F3517" t="s">
        <v>821</v>
      </c>
      <c r="G3517" t="s">
        <v>422</v>
      </c>
      <c r="H3517" t="s">
        <v>833</v>
      </c>
      <c r="I3517" t="s">
        <v>12483</v>
      </c>
      <c r="J3517">
        <v>0.31358000000000003</v>
      </c>
      <c r="K3517">
        <v>0</v>
      </c>
      <c r="L3517">
        <v>0</v>
      </c>
      <c r="M3517">
        <v>0</v>
      </c>
      <c r="N3517">
        <v>0</v>
      </c>
      <c r="P3517">
        <v>0</v>
      </c>
      <c r="Q3517">
        <v>0</v>
      </c>
      <c r="R3517">
        <v>0</v>
      </c>
      <c r="S3517" t="s">
        <v>223</v>
      </c>
      <c r="T3517">
        <v>0</v>
      </c>
      <c r="U3517" t="s">
        <v>12481</v>
      </c>
      <c r="V3517" t="s">
        <v>455</v>
      </c>
      <c r="W3517" t="s">
        <v>225</v>
      </c>
      <c r="Y3517">
        <v>0</v>
      </c>
      <c r="AB3517">
        <v>0</v>
      </c>
      <c r="AC3517">
        <v>0</v>
      </c>
      <c r="AD3517">
        <v>0</v>
      </c>
      <c r="AE3517">
        <v>0</v>
      </c>
      <c r="AF3517">
        <v>0</v>
      </c>
      <c r="AQ3517">
        <v>0</v>
      </c>
      <c r="AR3517">
        <f t="shared" si="54"/>
        <v>0</v>
      </c>
      <c r="AS3517">
        <v>1</v>
      </c>
      <c r="AT3517" t="s">
        <v>133</v>
      </c>
      <c r="AU3517">
        <v>42</v>
      </c>
    </row>
    <row r="3518" spans="1:47">
      <c r="A3518" t="s">
        <v>12484</v>
      </c>
      <c r="C3518">
        <v>310</v>
      </c>
      <c r="D3518" t="s">
        <v>12485</v>
      </c>
      <c r="E3518">
        <v>131</v>
      </c>
      <c r="F3518" t="s">
        <v>1620</v>
      </c>
      <c r="G3518" t="s">
        <v>422</v>
      </c>
      <c r="H3518" t="s">
        <v>407</v>
      </c>
      <c r="I3518" t="s">
        <v>12486</v>
      </c>
      <c r="J3518">
        <v>0.48026999999999997</v>
      </c>
      <c r="K3518">
        <v>0</v>
      </c>
      <c r="L3518">
        <v>0</v>
      </c>
      <c r="M3518">
        <v>0</v>
      </c>
      <c r="N3518">
        <v>0</v>
      </c>
      <c r="P3518">
        <v>0</v>
      </c>
      <c r="Q3518">
        <v>0</v>
      </c>
      <c r="R3518">
        <v>0</v>
      </c>
      <c r="S3518" t="s">
        <v>223</v>
      </c>
      <c r="T3518">
        <v>0</v>
      </c>
      <c r="U3518" t="s">
        <v>12484</v>
      </c>
      <c r="V3518" t="s">
        <v>455</v>
      </c>
      <c r="W3518" t="s">
        <v>225</v>
      </c>
      <c r="Y3518">
        <v>0</v>
      </c>
      <c r="Z3518" t="s">
        <v>297</v>
      </c>
      <c r="AA3518" t="s">
        <v>223</v>
      </c>
      <c r="AB3518">
        <v>0</v>
      </c>
      <c r="AC3518">
        <v>0</v>
      </c>
      <c r="AD3518">
        <v>0</v>
      </c>
      <c r="AE3518">
        <v>0</v>
      </c>
      <c r="AF3518">
        <v>0</v>
      </c>
      <c r="AQ3518">
        <v>1</v>
      </c>
      <c r="AR3518">
        <f t="shared" si="54"/>
        <v>0</v>
      </c>
      <c r="AS3518">
        <v>1</v>
      </c>
      <c r="AT3518" t="s">
        <v>133</v>
      </c>
      <c r="AU3518">
        <v>42</v>
      </c>
    </row>
    <row r="3519" spans="1:47">
      <c r="A3519" t="s">
        <v>12487</v>
      </c>
      <c r="C3519">
        <v>310</v>
      </c>
      <c r="D3519" t="s">
        <v>12488</v>
      </c>
      <c r="E3519">
        <v>101</v>
      </c>
      <c r="F3519" t="s">
        <v>12489</v>
      </c>
      <c r="G3519" t="s">
        <v>422</v>
      </c>
      <c r="H3519" t="s">
        <v>220</v>
      </c>
      <c r="I3519" t="s">
        <v>12490</v>
      </c>
      <c r="J3519">
        <v>0.48397000000000001</v>
      </c>
      <c r="K3519">
        <v>1</v>
      </c>
      <c r="L3519">
        <v>1</v>
      </c>
      <c r="M3519">
        <v>1</v>
      </c>
      <c r="N3519">
        <v>1</v>
      </c>
      <c r="O3519" t="s">
        <v>225</v>
      </c>
      <c r="P3519">
        <v>0</v>
      </c>
      <c r="Q3519">
        <v>1</v>
      </c>
      <c r="R3519">
        <v>10000</v>
      </c>
      <c r="S3519" t="s">
        <v>243</v>
      </c>
      <c r="T3519">
        <v>10000</v>
      </c>
      <c r="U3519" t="s">
        <v>12487</v>
      </c>
      <c r="V3519" t="s">
        <v>455</v>
      </c>
      <c r="W3519" t="s">
        <v>225</v>
      </c>
      <c r="X3519" t="s">
        <v>225</v>
      </c>
      <c r="Y3519">
        <v>10000</v>
      </c>
      <c r="AB3519">
        <v>1</v>
      </c>
      <c r="AC3519">
        <v>1</v>
      </c>
      <c r="AD3519">
        <v>3</v>
      </c>
      <c r="AE3519">
        <v>3195</v>
      </c>
      <c r="AF3519">
        <v>2</v>
      </c>
      <c r="AQ3519">
        <v>2</v>
      </c>
      <c r="AR3519">
        <f t="shared" si="54"/>
        <v>9.68</v>
      </c>
      <c r="AS3519">
        <v>1</v>
      </c>
      <c r="AT3519" t="s">
        <v>133</v>
      </c>
      <c r="AU3519">
        <v>42</v>
      </c>
    </row>
    <row r="3520" spans="1:47">
      <c r="A3520" t="s">
        <v>12491</v>
      </c>
      <c r="C3520">
        <v>310</v>
      </c>
      <c r="D3520" t="s">
        <v>12492</v>
      </c>
      <c r="E3520">
        <v>132</v>
      </c>
      <c r="F3520" t="s">
        <v>12493</v>
      </c>
      <c r="G3520" t="s">
        <v>422</v>
      </c>
      <c r="H3520" t="s">
        <v>260</v>
      </c>
      <c r="I3520" t="s">
        <v>12494</v>
      </c>
      <c r="J3520">
        <v>2.6689999999999998E-2</v>
      </c>
      <c r="K3520">
        <v>0</v>
      </c>
      <c r="L3520">
        <v>0</v>
      </c>
      <c r="M3520">
        <v>0</v>
      </c>
      <c r="N3520">
        <v>0</v>
      </c>
      <c r="P3520">
        <v>0</v>
      </c>
      <c r="Q3520">
        <v>0</v>
      </c>
      <c r="R3520">
        <v>0</v>
      </c>
      <c r="S3520" t="s">
        <v>223</v>
      </c>
      <c r="T3520">
        <v>0</v>
      </c>
      <c r="U3520" t="s">
        <v>12491</v>
      </c>
      <c r="V3520" t="s">
        <v>455</v>
      </c>
      <c r="W3520" t="s">
        <v>225</v>
      </c>
      <c r="Y3520">
        <v>0</v>
      </c>
      <c r="AB3520">
        <v>0</v>
      </c>
      <c r="AC3520">
        <v>0</v>
      </c>
      <c r="AD3520">
        <v>0</v>
      </c>
      <c r="AE3520">
        <v>0</v>
      </c>
      <c r="AF3520">
        <v>0</v>
      </c>
      <c r="AQ3520">
        <v>1</v>
      </c>
      <c r="AR3520">
        <f t="shared" si="54"/>
        <v>0</v>
      </c>
      <c r="AS3520">
        <v>1</v>
      </c>
      <c r="AT3520" t="s">
        <v>133</v>
      </c>
      <c r="AU3520">
        <v>42</v>
      </c>
    </row>
    <row r="3521" spans="1:47">
      <c r="A3521" t="s">
        <v>248</v>
      </c>
      <c r="C3521">
        <v>310</v>
      </c>
      <c r="E3521">
        <v>0</v>
      </c>
      <c r="J3521">
        <v>3.98E-3</v>
      </c>
      <c r="K3521">
        <v>0</v>
      </c>
      <c r="L3521">
        <v>0</v>
      </c>
      <c r="M3521">
        <v>0</v>
      </c>
      <c r="N3521">
        <v>0</v>
      </c>
      <c r="P3521">
        <v>0</v>
      </c>
      <c r="Q3521">
        <v>0</v>
      </c>
      <c r="R3521">
        <v>0</v>
      </c>
      <c r="S3521" t="s">
        <v>249</v>
      </c>
      <c r="T3521">
        <v>0</v>
      </c>
      <c r="Y3521">
        <v>0</v>
      </c>
      <c r="AB3521">
        <v>0</v>
      </c>
      <c r="AC3521">
        <v>0</v>
      </c>
      <c r="AD3521">
        <v>0</v>
      </c>
      <c r="AE3521">
        <v>0</v>
      </c>
      <c r="AF3521">
        <v>0</v>
      </c>
      <c r="AQ3521">
        <v>0</v>
      </c>
      <c r="AR3521">
        <f t="shared" si="54"/>
        <v>0</v>
      </c>
      <c r="AS3521">
        <v>1</v>
      </c>
      <c r="AT3521" t="s">
        <v>133</v>
      </c>
      <c r="AU3521">
        <v>42</v>
      </c>
    </row>
    <row r="3522" spans="1:47">
      <c r="A3522" t="s">
        <v>12495</v>
      </c>
      <c r="C3522">
        <v>310</v>
      </c>
      <c r="D3522" t="s">
        <v>12496</v>
      </c>
      <c r="E3522">
        <v>132</v>
      </c>
      <c r="F3522" t="s">
        <v>12497</v>
      </c>
      <c r="G3522" t="s">
        <v>422</v>
      </c>
      <c r="H3522" t="s">
        <v>260</v>
      </c>
      <c r="I3522" t="s">
        <v>12498</v>
      </c>
      <c r="J3522">
        <v>2.7730000000000001E-2</v>
      </c>
      <c r="K3522">
        <v>0</v>
      </c>
      <c r="L3522">
        <v>0</v>
      </c>
      <c r="M3522">
        <v>0</v>
      </c>
      <c r="N3522">
        <v>0</v>
      </c>
      <c r="P3522">
        <v>0</v>
      </c>
      <c r="Q3522">
        <v>0</v>
      </c>
      <c r="R3522">
        <v>0</v>
      </c>
      <c r="S3522" t="s">
        <v>223</v>
      </c>
      <c r="T3522">
        <v>0</v>
      </c>
      <c r="U3522" t="s">
        <v>12495</v>
      </c>
      <c r="V3522" t="s">
        <v>455</v>
      </c>
      <c r="W3522" t="s">
        <v>225</v>
      </c>
      <c r="Y3522">
        <v>0</v>
      </c>
      <c r="AB3522">
        <v>0</v>
      </c>
      <c r="AC3522">
        <v>0</v>
      </c>
      <c r="AD3522">
        <v>0</v>
      </c>
      <c r="AE3522">
        <v>0</v>
      </c>
      <c r="AF3522">
        <v>0</v>
      </c>
      <c r="AQ3522">
        <v>1</v>
      </c>
      <c r="AR3522">
        <f t="shared" ref="AR3522:AR3585" si="55">AB3522*9.68*VLOOKUP(AU3522,atten,10,FALSE)</f>
        <v>0</v>
      </c>
      <c r="AS3522">
        <v>1</v>
      </c>
      <c r="AT3522" t="s">
        <v>133</v>
      </c>
      <c r="AU3522">
        <v>42</v>
      </c>
    </row>
    <row r="3523" spans="1:47">
      <c r="A3523" t="s">
        <v>12499</v>
      </c>
      <c r="C3523">
        <v>310</v>
      </c>
      <c r="D3523" t="s">
        <v>12500</v>
      </c>
      <c r="E3523">
        <v>111</v>
      </c>
      <c r="F3523" t="s">
        <v>12398</v>
      </c>
      <c r="G3523" t="s">
        <v>422</v>
      </c>
      <c r="H3523" t="s">
        <v>12501</v>
      </c>
      <c r="I3523" t="s">
        <v>12502</v>
      </c>
      <c r="J3523">
        <v>0.14502999999999999</v>
      </c>
      <c r="K3523">
        <v>0</v>
      </c>
      <c r="L3523">
        <v>0</v>
      </c>
      <c r="M3523">
        <v>1</v>
      </c>
      <c r="N3523">
        <v>1</v>
      </c>
      <c r="O3523" t="s">
        <v>659</v>
      </c>
      <c r="P3523">
        <v>1</v>
      </c>
      <c r="Q3523">
        <v>1</v>
      </c>
      <c r="R3523">
        <v>7300</v>
      </c>
      <c r="S3523" t="s">
        <v>223</v>
      </c>
      <c r="T3523">
        <v>0</v>
      </c>
      <c r="U3523" t="s">
        <v>12499</v>
      </c>
      <c r="V3523" t="s">
        <v>933</v>
      </c>
      <c r="W3523" t="s">
        <v>659</v>
      </c>
      <c r="X3523" t="s">
        <v>659</v>
      </c>
      <c r="Y3523">
        <v>7300</v>
      </c>
      <c r="AB3523">
        <v>0</v>
      </c>
      <c r="AC3523">
        <v>0</v>
      </c>
      <c r="AD3523">
        <v>4</v>
      </c>
      <c r="AE3523">
        <v>2273</v>
      </c>
      <c r="AF3523">
        <v>2</v>
      </c>
      <c r="AQ3523">
        <v>1</v>
      </c>
      <c r="AR3523">
        <f t="shared" si="55"/>
        <v>0</v>
      </c>
      <c r="AS3523">
        <v>1</v>
      </c>
      <c r="AT3523" t="s">
        <v>133</v>
      </c>
      <c r="AU3523">
        <v>42</v>
      </c>
    </row>
    <row r="3524" spans="1:47">
      <c r="A3524" t="s">
        <v>12503</v>
      </c>
      <c r="C3524">
        <v>310</v>
      </c>
      <c r="D3524" t="s">
        <v>12492</v>
      </c>
      <c r="E3524">
        <v>132</v>
      </c>
      <c r="F3524" t="s">
        <v>12497</v>
      </c>
      <c r="G3524" t="s">
        <v>422</v>
      </c>
      <c r="H3524" t="s">
        <v>260</v>
      </c>
      <c r="I3524" t="s">
        <v>12504</v>
      </c>
      <c r="J3524">
        <v>8.6749999999999994E-2</v>
      </c>
      <c r="K3524">
        <v>0</v>
      </c>
      <c r="L3524">
        <v>0</v>
      </c>
      <c r="M3524">
        <v>0</v>
      </c>
      <c r="N3524">
        <v>0</v>
      </c>
      <c r="P3524">
        <v>0</v>
      </c>
      <c r="Q3524">
        <v>0</v>
      </c>
      <c r="R3524">
        <v>0</v>
      </c>
      <c r="S3524" t="s">
        <v>223</v>
      </c>
      <c r="T3524">
        <v>0</v>
      </c>
      <c r="U3524" t="s">
        <v>12503</v>
      </c>
      <c r="V3524" t="s">
        <v>455</v>
      </c>
      <c r="W3524" t="s">
        <v>225</v>
      </c>
      <c r="Y3524">
        <v>0</v>
      </c>
      <c r="AB3524">
        <v>0</v>
      </c>
      <c r="AC3524">
        <v>0</v>
      </c>
      <c r="AD3524">
        <v>0</v>
      </c>
      <c r="AE3524">
        <v>0</v>
      </c>
      <c r="AF3524">
        <v>0</v>
      </c>
      <c r="AQ3524">
        <v>1</v>
      </c>
      <c r="AR3524">
        <f t="shared" si="55"/>
        <v>0</v>
      </c>
      <c r="AS3524">
        <v>1</v>
      </c>
      <c r="AT3524" t="s">
        <v>133</v>
      </c>
      <c r="AU3524">
        <v>42</v>
      </c>
    </row>
    <row r="3525" spans="1:47">
      <c r="A3525" t="s">
        <v>12505</v>
      </c>
      <c r="C3525">
        <v>310</v>
      </c>
      <c r="D3525" t="s">
        <v>12506</v>
      </c>
      <c r="E3525">
        <v>906</v>
      </c>
      <c r="F3525" t="s">
        <v>12507</v>
      </c>
      <c r="G3525" t="s">
        <v>422</v>
      </c>
      <c r="H3525" t="s">
        <v>967</v>
      </c>
      <c r="I3525" t="s">
        <v>12508</v>
      </c>
      <c r="J3525">
        <v>0.18703</v>
      </c>
      <c r="K3525">
        <v>1</v>
      </c>
      <c r="L3525">
        <v>1</v>
      </c>
      <c r="M3525">
        <v>1</v>
      </c>
      <c r="N3525">
        <v>1</v>
      </c>
      <c r="O3525" t="s">
        <v>225</v>
      </c>
      <c r="P3525">
        <v>0</v>
      </c>
      <c r="Q3525">
        <v>1</v>
      </c>
      <c r="R3525">
        <v>0</v>
      </c>
      <c r="S3525" t="s">
        <v>223</v>
      </c>
      <c r="T3525">
        <v>0</v>
      </c>
      <c r="U3525" t="s">
        <v>12505</v>
      </c>
      <c r="V3525" t="s">
        <v>455</v>
      </c>
      <c r="W3525" t="s">
        <v>225</v>
      </c>
      <c r="X3525" t="s">
        <v>225</v>
      </c>
      <c r="Y3525">
        <v>0</v>
      </c>
      <c r="AB3525">
        <v>1</v>
      </c>
      <c r="AC3525">
        <v>1</v>
      </c>
      <c r="AD3525">
        <v>0</v>
      </c>
      <c r="AE3525">
        <v>0</v>
      </c>
      <c r="AF3525">
        <v>0</v>
      </c>
      <c r="AQ3525">
        <v>1</v>
      </c>
      <c r="AR3525">
        <f t="shared" si="55"/>
        <v>9.68</v>
      </c>
      <c r="AS3525">
        <v>1</v>
      </c>
      <c r="AT3525" t="s">
        <v>133</v>
      </c>
      <c r="AU3525">
        <v>42</v>
      </c>
    </row>
    <row r="3526" spans="1:47">
      <c r="A3526" t="s">
        <v>12509</v>
      </c>
      <c r="C3526">
        <v>310</v>
      </c>
      <c r="D3526" t="s">
        <v>12510</v>
      </c>
      <c r="E3526">
        <v>101</v>
      </c>
      <c r="F3526" t="s">
        <v>12511</v>
      </c>
      <c r="G3526" t="s">
        <v>422</v>
      </c>
      <c r="H3526" t="s">
        <v>220</v>
      </c>
      <c r="I3526" t="s">
        <v>12512</v>
      </c>
      <c r="J3526">
        <v>0.31442999999999999</v>
      </c>
      <c r="K3526">
        <v>0</v>
      </c>
      <c r="L3526">
        <v>0</v>
      </c>
      <c r="M3526">
        <v>1</v>
      </c>
      <c r="N3526">
        <v>1</v>
      </c>
      <c r="O3526" t="s">
        <v>659</v>
      </c>
      <c r="P3526">
        <v>1</v>
      </c>
      <c r="Q3526">
        <v>0</v>
      </c>
      <c r="R3526">
        <v>0</v>
      </c>
      <c r="S3526" t="s">
        <v>223</v>
      </c>
      <c r="T3526">
        <v>0</v>
      </c>
      <c r="U3526" t="s">
        <v>12509</v>
      </c>
      <c r="V3526" t="s">
        <v>927</v>
      </c>
      <c r="W3526" t="s">
        <v>659</v>
      </c>
      <c r="X3526" t="s">
        <v>659</v>
      </c>
      <c r="Y3526">
        <v>0</v>
      </c>
      <c r="AB3526">
        <v>0</v>
      </c>
      <c r="AC3526">
        <v>0</v>
      </c>
      <c r="AD3526">
        <v>3</v>
      </c>
      <c r="AE3526">
        <v>1383</v>
      </c>
      <c r="AF3526">
        <v>1.9</v>
      </c>
      <c r="AQ3526">
        <v>1</v>
      </c>
      <c r="AR3526">
        <f t="shared" si="55"/>
        <v>0</v>
      </c>
      <c r="AS3526">
        <v>1</v>
      </c>
      <c r="AT3526" t="s">
        <v>134</v>
      </c>
      <c r="AU3526">
        <v>43</v>
      </c>
    </row>
    <row r="3527" spans="1:47">
      <c r="A3527" t="s">
        <v>12513</v>
      </c>
      <c r="C3527">
        <v>310</v>
      </c>
      <c r="D3527" t="s">
        <v>12514</v>
      </c>
      <c r="E3527">
        <v>101</v>
      </c>
      <c r="F3527" t="s">
        <v>12515</v>
      </c>
      <c r="G3527" t="s">
        <v>422</v>
      </c>
      <c r="H3527" t="s">
        <v>220</v>
      </c>
      <c r="I3527" t="s">
        <v>12516</v>
      </c>
      <c r="J3527">
        <v>0.34049000000000001</v>
      </c>
      <c r="K3527">
        <v>1</v>
      </c>
      <c r="L3527">
        <v>1</v>
      </c>
      <c r="M3527">
        <v>1</v>
      </c>
      <c r="N3527">
        <v>1</v>
      </c>
      <c r="O3527" t="s">
        <v>225</v>
      </c>
      <c r="P3527">
        <v>0</v>
      </c>
      <c r="Q3527">
        <v>1</v>
      </c>
      <c r="R3527">
        <v>14700</v>
      </c>
      <c r="S3527" t="s">
        <v>223</v>
      </c>
      <c r="T3527">
        <v>14700</v>
      </c>
      <c r="U3527" t="s">
        <v>12513</v>
      </c>
      <c r="X3527" t="s">
        <v>225</v>
      </c>
      <c r="Y3527">
        <v>14700</v>
      </c>
      <c r="AB3527">
        <v>1</v>
      </c>
      <c r="AC3527">
        <v>1</v>
      </c>
      <c r="AD3527">
        <v>3</v>
      </c>
      <c r="AE3527">
        <v>1515</v>
      </c>
      <c r="AF3527">
        <v>1.75</v>
      </c>
      <c r="AQ3527">
        <v>1</v>
      </c>
      <c r="AR3527">
        <f t="shared" si="55"/>
        <v>9.68</v>
      </c>
      <c r="AS3527">
        <v>1</v>
      </c>
      <c r="AT3527" t="s">
        <v>133</v>
      </c>
      <c r="AU3527">
        <v>42</v>
      </c>
    </row>
    <row r="3528" spans="1:47">
      <c r="A3528" t="s">
        <v>12517</v>
      </c>
      <c r="C3528">
        <v>310</v>
      </c>
      <c r="D3528" t="s">
        <v>12518</v>
      </c>
      <c r="E3528">
        <v>101</v>
      </c>
      <c r="F3528" t="s">
        <v>12449</v>
      </c>
      <c r="G3528" t="s">
        <v>422</v>
      </c>
      <c r="H3528" t="s">
        <v>220</v>
      </c>
      <c r="I3528" t="s">
        <v>12519</v>
      </c>
      <c r="J3528">
        <v>9.9570000000000006E-2</v>
      </c>
      <c r="K3528">
        <v>1</v>
      </c>
      <c r="L3528">
        <v>1</v>
      </c>
      <c r="M3528">
        <v>1</v>
      </c>
      <c r="N3528">
        <v>1</v>
      </c>
      <c r="O3528" t="s">
        <v>225</v>
      </c>
      <c r="P3528">
        <v>0</v>
      </c>
      <c r="Q3528">
        <v>0</v>
      </c>
      <c r="R3528">
        <v>0</v>
      </c>
      <c r="S3528" t="s">
        <v>223</v>
      </c>
      <c r="T3528">
        <v>0</v>
      </c>
      <c r="U3528" t="s">
        <v>12517</v>
      </c>
      <c r="V3528" t="s">
        <v>455</v>
      </c>
      <c r="W3528" t="s">
        <v>225</v>
      </c>
      <c r="X3528" t="s">
        <v>225</v>
      </c>
      <c r="Y3528">
        <v>0</v>
      </c>
      <c r="AB3528">
        <v>1</v>
      </c>
      <c r="AC3528">
        <v>1</v>
      </c>
      <c r="AD3528">
        <v>4</v>
      </c>
      <c r="AE3528">
        <v>2064</v>
      </c>
      <c r="AF3528">
        <v>2</v>
      </c>
      <c r="AQ3528">
        <v>1</v>
      </c>
      <c r="AR3528">
        <f t="shared" si="55"/>
        <v>9.68</v>
      </c>
      <c r="AS3528">
        <v>1</v>
      </c>
      <c r="AT3528" t="s">
        <v>133</v>
      </c>
      <c r="AU3528">
        <v>42</v>
      </c>
    </row>
    <row r="3529" spans="1:47">
      <c r="A3529" t="s">
        <v>12520</v>
      </c>
      <c r="C3529">
        <v>310</v>
      </c>
      <c r="D3529" t="s">
        <v>12521</v>
      </c>
      <c r="E3529">
        <v>104</v>
      </c>
      <c r="F3529" t="s">
        <v>12522</v>
      </c>
      <c r="G3529" t="s">
        <v>422</v>
      </c>
      <c r="H3529" t="s">
        <v>1213</v>
      </c>
      <c r="I3529" t="s">
        <v>12523</v>
      </c>
      <c r="J3529">
        <v>0.32586999999999999</v>
      </c>
      <c r="K3529">
        <v>0</v>
      </c>
      <c r="L3529">
        <v>0</v>
      </c>
      <c r="M3529">
        <v>1</v>
      </c>
      <c r="N3529">
        <v>1</v>
      </c>
      <c r="O3529" t="s">
        <v>659</v>
      </c>
      <c r="P3529">
        <v>1</v>
      </c>
      <c r="Q3529">
        <v>1</v>
      </c>
      <c r="R3529">
        <v>7700</v>
      </c>
      <c r="S3529" t="s">
        <v>223</v>
      </c>
      <c r="T3529">
        <v>0</v>
      </c>
      <c r="U3529" t="s">
        <v>12520</v>
      </c>
      <c r="V3529" t="s">
        <v>933</v>
      </c>
      <c r="W3529" t="s">
        <v>659</v>
      </c>
      <c r="X3529" t="s">
        <v>659</v>
      </c>
      <c r="Y3529">
        <v>7700</v>
      </c>
      <c r="AB3529">
        <v>0</v>
      </c>
      <c r="AC3529">
        <v>0</v>
      </c>
      <c r="AD3529">
        <v>4</v>
      </c>
      <c r="AE3529">
        <v>2788</v>
      </c>
      <c r="AF3529">
        <v>2</v>
      </c>
      <c r="AQ3529">
        <v>1</v>
      </c>
      <c r="AR3529">
        <f t="shared" si="55"/>
        <v>0</v>
      </c>
      <c r="AS3529">
        <v>1</v>
      </c>
      <c r="AT3529" t="s">
        <v>133</v>
      </c>
      <c r="AU3529">
        <v>42</v>
      </c>
    </row>
    <row r="3530" spans="1:47">
      <c r="A3530" t="s">
        <v>248</v>
      </c>
      <c r="C3530">
        <v>310</v>
      </c>
      <c r="E3530">
        <v>0</v>
      </c>
      <c r="J3530">
        <v>1.97E-3</v>
      </c>
      <c r="K3530">
        <v>0</v>
      </c>
      <c r="L3530">
        <v>0</v>
      </c>
      <c r="M3530">
        <v>0</v>
      </c>
      <c r="N3530">
        <v>0</v>
      </c>
      <c r="P3530">
        <v>0</v>
      </c>
      <c r="Q3530">
        <v>0</v>
      </c>
      <c r="R3530">
        <v>0</v>
      </c>
      <c r="S3530" t="s">
        <v>249</v>
      </c>
      <c r="T3530">
        <v>0</v>
      </c>
      <c r="Y3530">
        <v>0</v>
      </c>
      <c r="AB3530">
        <v>0</v>
      </c>
      <c r="AC3530">
        <v>0</v>
      </c>
      <c r="AD3530">
        <v>0</v>
      </c>
      <c r="AE3530">
        <v>0</v>
      </c>
      <c r="AF3530">
        <v>0</v>
      </c>
      <c r="AQ3530">
        <v>0</v>
      </c>
      <c r="AR3530">
        <f t="shared" si="55"/>
        <v>0</v>
      </c>
      <c r="AS3530">
        <v>1</v>
      </c>
      <c r="AT3530" t="s">
        <v>133</v>
      </c>
      <c r="AU3530">
        <v>42</v>
      </c>
    </row>
    <row r="3531" spans="1:47">
      <c r="A3531" t="s">
        <v>12524</v>
      </c>
      <c r="C3531">
        <v>310</v>
      </c>
      <c r="D3531" t="s">
        <v>12525</v>
      </c>
      <c r="E3531">
        <v>101</v>
      </c>
      <c r="F3531" t="s">
        <v>12526</v>
      </c>
      <c r="G3531" t="s">
        <v>422</v>
      </c>
      <c r="H3531" t="s">
        <v>220</v>
      </c>
      <c r="I3531" t="s">
        <v>12527</v>
      </c>
      <c r="J3531">
        <v>6.2710000000000002E-2</v>
      </c>
      <c r="K3531">
        <v>0</v>
      </c>
      <c r="L3531">
        <v>0</v>
      </c>
      <c r="M3531">
        <v>1</v>
      </c>
      <c r="N3531">
        <v>1</v>
      </c>
      <c r="O3531" t="s">
        <v>659</v>
      </c>
      <c r="P3531">
        <v>1</v>
      </c>
      <c r="Q3531">
        <v>1</v>
      </c>
      <c r="R3531">
        <v>3300</v>
      </c>
      <c r="S3531" t="s">
        <v>223</v>
      </c>
      <c r="T3531">
        <v>0</v>
      </c>
      <c r="U3531" t="s">
        <v>12524</v>
      </c>
      <c r="V3531" t="s">
        <v>933</v>
      </c>
      <c r="W3531" t="s">
        <v>659</v>
      </c>
      <c r="X3531" t="s">
        <v>659</v>
      </c>
      <c r="Y3531">
        <v>3300</v>
      </c>
      <c r="AB3531">
        <v>0</v>
      </c>
      <c r="AC3531">
        <v>0</v>
      </c>
      <c r="AD3531">
        <v>3</v>
      </c>
      <c r="AE3531">
        <v>924</v>
      </c>
      <c r="AF3531">
        <v>1</v>
      </c>
      <c r="AQ3531">
        <v>1</v>
      </c>
      <c r="AR3531">
        <f t="shared" si="55"/>
        <v>0</v>
      </c>
      <c r="AS3531">
        <v>1</v>
      </c>
      <c r="AT3531" t="s">
        <v>133</v>
      </c>
      <c r="AU3531">
        <v>42</v>
      </c>
    </row>
    <row r="3532" spans="1:47">
      <c r="A3532" t="s">
        <v>248</v>
      </c>
      <c r="C3532">
        <v>310</v>
      </c>
      <c r="E3532">
        <v>0</v>
      </c>
      <c r="J3532">
        <v>1.7129999999999999E-2</v>
      </c>
      <c r="K3532">
        <v>0</v>
      </c>
      <c r="L3532">
        <v>0</v>
      </c>
      <c r="M3532">
        <v>0</v>
      </c>
      <c r="N3532">
        <v>0</v>
      </c>
      <c r="P3532">
        <v>0</v>
      </c>
      <c r="Q3532">
        <v>0</v>
      </c>
      <c r="R3532">
        <v>0</v>
      </c>
      <c r="S3532" t="s">
        <v>249</v>
      </c>
      <c r="T3532">
        <v>0</v>
      </c>
      <c r="Y3532">
        <v>0</v>
      </c>
      <c r="AB3532">
        <v>0</v>
      </c>
      <c r="AC3532">
        <v>0</v>
      </c>
      <c r="AD3532">
        <v>0</v>
      </c>
      <c r="AE3532">
        <v>0</v>
      </c>
      <c r="AF3532">
        <v>0</v>
      </c>
      <c r="AQ3532">
        <v>0</v>
      </c>
      <c r="AR3532">
        <f t="shared" si="55"/>
        <v>0</v>
      </c>
      <c r="AS3532">
        <v>1</v>
      </c>
      <c r="AT3532" t="s">
        <v>133</v>
      </c>
      <c r="AU3532">
        <v>42</v>
      </c>
    </row>
    <row r="3533" spans="1:47">
      <c r="A3533" t="s">
        <v>12528</v>
      </c>
      <c r="C3533">
        <v>310</v>
      </c>
      <c r="D3533" t="s">
        <v>12529</v>
      </c>
      <c r="E3533">
        <v>101</v>
      </c>
      <c r="F3533" t="s">
        <v>12530</v>
      </c>
      <c r="G3533" t="s">
        <v>422</v>
      </c>
      <c r="H3533" t="s">
        <v>220</v>
      </c>
      <c r="I3533" t="s">
        <v>12531</v>
      </c>
      <c r="J3533">
        <v>0.43902000000000002</v>
      </c>
      <c r="K3533">
        <v>1</v>
      </c>
      <c r="L3533">
        <v>1</v>
      </c>
      <c r="M3533">
        <v>1</v>
      </c>
      <c r="N3533">
        <v>1</v>
      </c>
      <c r="O3533" t="s">
        <v>225</v>
      </c>
      <c r="P3533">
        <v>0</v>
      </c>
      <c r="Q3533">
        <v>1</v>
      </c>
      <c r="R3533">
        <v>5000</v>
      </c>
      <c r="S3533" t="s">
        <v>223</v>
      </c>
      <c r="T3533">
        <v>5000</v>
      </c>
      <c r="U3533" t="s">
        <v>12528</v>
      </c>
      <c r="V3533" t="s">
        <v>455</v>
      </c>
      <c r="W3533" t="s">
        <v>225</v>
      </c>
      <c r="X3533" t="s">
        <v>225</v>
      </c>
      <c r="Y3533">
        <v>5000</v>
      </c>
      <c r="AB3533">
        <v>1</v>
      </c>
      <c r="AC3533">
        <v>1</v>
      </c>
      <c r="AD3533">
        <v>3</v>
      </c>
      <c r="AE3533">
        <v>1328</v>
      </c>
      <c r="AF3533">
        <v>1</v>
      </c>
      <c r="AQ3533">
        <v>1</v>
      </c>
      <c r="AR3533">
        <f t="shared" si="55"/>
        <v>9.68</v>
      </c>
      <c r="AS3533">
        <v>1</v>
      </c>
      <c r="AT3533" t="s">
        <v>133</v>
      </c>
      <c r="AU3533">
        <v>42</v>
      </c>
    </row>
    <row r="3534" spans="1:47">
      <c r="A3534" t="s">
        <v>12532</v>
      </c>
      <c r="C3534">
        <v>310</v>
      </c>
      <c r="D3534" t="s">
        <v>12496</v>
      </c>
      <c r="E3534">
        <v>132</v>
      </c>
      <c r="F3534" t="s">
        <v>12533</v>
      </c>
      <c r="G3534" t="s">
        <v>422</v>
      </c>
      <c r="H3534" t="s">
        <v>260</v>
      </c>
      <c r="I3534" t="s">
        <v>12534</v>
      </c>
      <c r="J3534">
        <v>1.9099999999999999E-2</v>
      </c>
      <c r="K3534">
        <v>0</v>
      </c>
      <c r="L3534">
        <v>0</v>
      </c>
      <c r="M3534">
        <v>0</v>
      </c>
      <c r="N3534">
        <v>0</v>
      </c>
      <c r="P3534">
        <v>0</v>
      </c>
      <c r="Q3534">
        <v>0</v>
      </c>
      <c r="R3534">
        <v>0</v>
      </c>
      <c r="S3534" t="s">
        <v>223</v>
      </c>
      <c r="T3534">
        <v>0</v>
      </c>
      <c r="U3534" t="s">
        <v>12532</v>
      </c>
      <c r="V3534" t="s">
        <v>455</v>
      </c>
      <c r="W3534" t="s">
        <v>225</v>
      </c>
      <c r="Y3534">
        <v>0</v>
      </c>
      <c r="AB3534">
        <v>0</v>
      </c>
      <c r="AC3534">
        <v>0</v>
      </c>
      <c r="AD3534">
        <v>0</v>
      </c>
      <c r="AE3534">
        <v>0</v>
      </c>
      <c r="AF3534">
        <v>0</v>
      </c>
      <c r="AQ3534">
        <v>1</v>
      </c>
      <c r="AR3534">
        <f t="shared" si="55"/>
        <v>0</v>
      </c>
      <c r="AS3534">
        <v>1</v>
      </c>
      <c r="AT3534" t="s">
        <v>133</v>
      </c>
      <c r="AU3534">
        <v>42</v>
      </c>
    </row>
    <row r="3535" spans="1:47">
      <c r="A3535" t="s">
        <v>12535</v>
      </c>
      <c r="C3535">
        <v>310</v>
      </c>
      <c r="D3535" t="s">
        <v>12536</v>
      </c>
      <c r="E3535">
        <v>101</v>
      </c>
      <c r="F3535" t="s">
        <v>12537</v>
      </c>
      <c r="G3535" t="s">
        <v>422</v>
      </c>
      <c r="H3535" t="s">
        <v>220</v>
      </c>
      <c r="I3535" t="s">
        <v>12538</v>
      </c>
      <c r="J3535">
        <v>0.24313000000000001</v>
      </c>
      <c r="K3535">
        <v>0</v>
      </c>
      <c r="L3535">
        <v>0</v>
      </c>
      <c r="M3535">
        <v>1</v>
      </c>
      <c r="N3535">
        <v>1</v>
      </c>
      <c r="O3535" t="s">
        <v>659</v>
      </c>
      <c r="P3535">
        <v>0</v>
      </c>
      <c r="Q3535">
        <v>1</v>
      </c>
      <c r="R3535">
        <v>0</v>
      </c>
      <c r="S3535" t="s">
        <v>223</v>
      </c>
      <c r="T3535">
        <v>0</v>
      </c>
      <c r="U3535" t="s">
        <v>12535</v>
      </c>
      <c r="V3535" t="s">
        <v>927</v>
      </c>
      <c r="W3535" t="s">
        <v>659</v>
      </c>
      <c r="X3535" t="s">
        <v>659</v>
      </c>
      <c r="Y3535">
        <v>0</v>
      </c>
      <c r="AB3535">
        <v>0</v>
      </c>
      <c r="AC3535">
        <v>0</v>
      </c>
      <c r="AD3535">
        <v>2</v>
      </c>
      <c r="AE3535">
        <v>835</v>
      </c>
      <c r="AF3535">
        <v>1</v>
      </c>
      <c r="AQ3535">
        <v>1</v>
      </c>
      <c r="AR3535">
        <f t="shared" si="55"/>
        <v>0</v>
      </c>
      <c r="AS3535">
        <v>1</v>
      </c>
      <c r="AT3535" t="s">
        <v>133</v>
      </c>
      <c r="AU3535">
        <v>42</v>
      </c>
    </row>
    <row r="3536" spans="1:47">
      <c r="A3536" t="s">
        <v>12539</v>
      </c>
      <c r="C3536">
        <v>310</v>
      </c>
      <c r="D3536" t="s">
        <v>12540</v>
      </c>
      <c r="E3536">
        <v>101</v>
      </c>
      <c r="F3536" t="s">
        <v>12541</v>
      </c>
      <c r="G3536" t="s">
        <v>422</v>
      </c>
      <c r="H3536" t="s">
        <v>220</v>
      </c>
      <c r="I3536" t="s">
        <v>12542</v>
      </c>
      <c r="J3536">
        <v>7.1370000000000003E-2</v>
      </c>
      <c r="K3536">
        <v>1</v>
      </c>
      <c r="L3536">
        <v>1</v>
      </c>
      <c r="M3536">
        <v>1</v>
      </c>
      <c r="N3536">
        <v>1</v>
      </c>
      <c r="O3536" t="s">
        <v>225</v>
      </c>
      <c r="P3536">
        <v>0</v>
      </c>
      <c r="Q3536">
        <v>1</v>
      </c>
      <c r="R3536">
        <v>15100</v>
      </c>
      <c r="S3536" t="s">
        <v>223</v>
      </c>
      <c r="T3536">
        <v>15100</v>
      </c>
      <c r="U3536" t="s">
        <v>12539</v>
      </c>
      <c r="V3536" t="s">
        <v>455</v>
      </c>
      <c r="W3536" t="s">
        <v>225</v>
      </c>
      <c r="X3536" t="s">
        <v>225</v>
      </c>
      <c r="Y3536">
        <v>15100</v>
      </c>
      <c r="AB3536">
        <v>1</v>
      </c>
      <c r="AC3536">
        <v>1</v>
      </c>
      <c r="AD3536">
        <v>2</v>
      </c>
      <c r="AE3536">
        <v>1145</v>
      </c>
      <c r="AF3536">
        <v>1</v>
      </c>
      <c r="AQ3536">
        <v>1</v>
      </c>
      <c r="AR3536">
        <f t="shared" si="55"/>
        <v>9.68</v>
      </c>
      <c r="AS3536">
        <v>1</v>
      </c>
      <c r="AT3536" t="s">
        <v>133</v>
      </c>
      <c r="AU3536">
        <v>42</v>
      </c>
    </row>
    <row r="3537" spans="1:47">
      <c r="A3537" t="s">
        <v>12543</v>
      </c>
      <c r="C3537">
        <v>310</v>
      </c>
      <c r="D3537" t="s">
        <v>12544</v>
      </c>
      <c r="E3537">
        <v>903</v>
      </c>
      <c r="F3537" t="s">
        <v>821</v>
      </c>
      <c r="G3537" t="s">
        <v>422</v>
      </c>
      <c r="H3537" t="s">
        <v>833</v>
      </c>
      <c r="I3537" t="s">
        <v>12545</v>
      </c>
      <c r="J3537">
        <v>0.55954000000000004</v>
      </c>
      <c r="K3537">
        <v>0</v>
      </c>
      <c r="L3537">
        <v>0</v>
      </c>
      <c r="M3537">
        <v>0</v>
      </c>
      <c r="N3537">
        <v>0</v>
      </c>
      <c r="P3537">
        <v>0</v>
      </c>
      <c r="Q3537">
        <v>1</v>
      </c>
      <c r="R3537">
        <v>34600</v>
      </c>
      <c r="S3537" t="s">
        <v>223</v>
      </c>
      <c r="T3537">
        <v>0</v>
      </c>
      <c r="U3537" t="s">
        <v>12543</v>
      </c>
      <c r="V3537" t="s">
        <v>933</v>
      </c>
      <c r="W3537" t="s">
        <v>659</v>
      </c>
      <c r="Y3537">
        <v>34600</v>
      </c>
      <c r="AB3537">
        <v>0</v>
      </c>
      <c r="AC3537">
        <v>0</v>
      </c>
      <c r="AD3537">
        <v>0</v>
      </c>
      <c r="AE3537">
        <v>0</v>
      </c>
      <c r="AF3537">
        <v>0</v>
      </c>
      <c r="AQ3537">
        <v>0</v>
      </c>
      <c r="AR3537">
        <f t="shared" si="55"/>
        <v>0</v>
      </c>
      <c r="AS3537">
        <v>1</v>
      </c>
      <c r="AT3537" t="s">
        <v>134</v>
      </c>
      <c r="AU3537">
        <v>43</v>
      </c>
    </row>
    <row r="3538" spans="1:47">
      <c r="A3538" t="s">
        <v>12546</v>
      </c>
      <c r="C3538">
        <v>310</v>
      </c>
      <c r="D3538" t="s">
        <v>12547</v>
      </c>
      <c r="E3538">
        <v>903</v>
      </c>
      <c r="F3538" t="s">
        <v>1042</v>
      </c>
      <c r="G3538" t="s">
        <v>10704</v>
      </c>
      <c r="H3538" t="s">
        <v>10563</v>
      </c>
      <c r="I3538" t="s">
        <v>12548</v>
      </c>
      <c r="J3538">
        <v>0.10813</v>
      </c>
      <c r="K3538">
        <v>0</v>
      </c>
      <c r="L3538">
        <v>0</v>
      </c>
      <c r="M3538">
        <v>1</v>
      </c>
      <c r="N3538">
        <v>1</v>
      </c>
      <c r="O3538" t="s">
        <v>659</v>
      </c>
      <c r="P3538">
        <v>1</v>
      </c>
      <c r="Q3538">
        <v>1</v>
      </c>
      <c r="R3538">
        <v>1400</v>
      </c>
      <c r="S3538" t="s">
        <v>223</v>
      </c>
      <c r="T3538">
        <v>0</v>
      </c>
      <c r="U3538" t="s">
        <v>12546</v>
      </c>
      <c r="V3538" t="s">
        <v>933</v>
      </c>
      <c r="W3538" t="s">
        <v>659</v>
      </c>
      <c r="X3538" t="s">
        <v>659</v>
      </c>
      <c r="Y3538">
        <v>1400</v>
      </c>
      <c r="AB3538">
        <v>0</v>
      </c>
      <c r="AC3538">
        <v>0</v>
      </c>
      <c r="AD3538">
        <v>0</v>
      </c>
      <c r="AE3538">
        <v>1344</v>
      </c>
      <c r="AF3538">
        <v>1</v>
      </c>
      <c r="AQ3538">
        <v>1</v>
      </c>
      <c r="AR3538">
        <f t="shared" si="55"/>
        <v>0</v>
      </c>
      <c r="AS3538">
        <v>1</v>
      </c>
      <c r="AT3538" t="s">
        <v>133</v>
      </c>
      <c r="AU3538">
        <v>42</v>
      </c>
    </row>
    <row r="3539" spans="1:47">
      <c r="A3539" t="s">
        <v>12549</v>
      </c>
      <c r="C3539">
        <v>310</v>
      </c>
      <c r="D3539" t="s">
        <v>12550</v>
      </c>
      <c r="E3539">
        <v>101</v>
      </c>
      <c r="F3539" t="s">
        <v>12551</v>
      </c>
      <c r="G3539" t="s">
        <v>422</v>
      </c>
      <c r="H3539" t="s">
        <v>220</v>
      </c>
      <c r="I3539" t="s">
        <v>12552</v>
      </c>
      <c r="J3539">
        <v>0.33267999999999998</v>
      </c>
      <c r="K3539">
        <v>1</v>
      </c>
      <c r="L3539">
        <v>1</v>
      </c>
      <c r="M3539">
        <v>1</v>
      </c>
      <c r="N3539">
        <v>1</v>
      </c>
      <c r="O3539" t="s">
        <v>225</v>
      </c>
      <c r="P3539">
        <v>0</v>
      </c>
      <c r="Q3539">
        <v>1</v>
      </c>
      <c r="R3539">
        <v>10300</v>
      </c>
      <c r="S3539" t="s">
        <v>223</v>
      </c>
      <c r="T3539">
        <v>10300</v>
      </c>
      <c r="U3539" t="s">
        <v>12549</v>
      </c>
      <c r="X3539" t="s">
        <v>225</v>
      </c>
      <c r="Y3539">
        <v>10300</v>
      </c>
      <c r="AB3539">
        <v>1</v>
      </c>
      <c r="AC3539">
        <v>1</v>
      </c>
      <c r="AD3539">
        <v>3</v>
      </c>
      <c r="AE3539">
        <v>1423</v>
      </c>
      <c r="AF3539">
        <v>1.75</v>
      </c>
      <c r="AQ3539">
        <v>1</v>
      </c>
      <c r="AR3539">
        <f t="shared" si="55"/>
        <v>9.68</v>
      </c>
      <c r="AS3539">
        <v>1</v>
      </c>
      <c r="AT3539" t="s">
        <v>133</v>
      </c>
      <c r="AU3539">
        <v>42</v>
      </c>
    </row>
    <row r="3540" spans="1:47">
      <c r="A3540" t="s">
        <v>12553</v>
      </c>
      <c r="C3540">
        <v>310</v>
      </c>
      <c r="D3540" t="s">
        <v>12554</v>
      </c>
      <c r="E3540">
        <v>101</v>
      </c>
      <c r="F3540" t="s">
        <v>12555</v>
      </c>
      <c r="G3540" t="s">
        <v>422</v>
      </c>
      <c r="H3540" t="s">
        <v>220</v>
      </c>
      <c r="I3540" t="s">
        <v>12556</v>
      </c>
      <c r="J3540">
        <v>0.13191</v>
      </c>
      <c r="K3540">
        <v>0</v>
      </c>
      <c r="L3540">
        <v>0</v>
      </c>
      <c r="M3540">
        <v>1</v>
      </c>
      <c r="N3540">
        <v>1</v>
      </c>
      <c r="O3540" t="s">
        <v>659</v>
      </c>
      <c r="P3540">
        <v>1</v>
      </c>
      <c r="Q3540">
        <v>1</v>
      </c>
      <c r="R3540">
        <v>8300</v>
      </c>
      <c r="S3540" t="s">
        <v>223</v>
      </c>
      <c r="T3540">
        <v>0</v>
      </c>
      <c r="U3540" t="s">
        <v>12553</v>
      </c>
      <c r="X3540" t="s">
        <v>659</v>
      </c>
      <c r="Y3540">
        <v>8300</v>
      </c>
      <c r="AB3540">
        <v>0</v>
      </c>
      <c r="AC3540">
        <v>0</v>
      </c>
      <c r="AD3540">
        <v>3</v>
      </c>
      <c r="AE3540">
        <v>1684</v>
      </c>
      <c r="AF3540">
        <v>1.75</v>
      </c>
      <c r="AQ3540">
        <v>1</v>
      </c>
      <c r="AR3540">
        <f t="shared" si="55"/>
        <v>0</v>
      </c>
      <c r="AS3540">
        <v>1</v>
      </c>
      <c r="AT3540" t="s">
        <v>133</v>
      </c>
      <c r="AU3540">
        <v>42</v>
      </c>
    </row>
    <row r="3541" spans="1:47">
      <c r="A3541" t="s">
        <v>12557</v>
      </c>
      <c r="C3541">
        <v>310</v>
      </c>
      <c r="D3541" t="s">
        <v>12558</v>
      </c>
      <c r="E3541">
        <v>101</v>
      </c>
      <c r="F3541" t="s">
        <v>12559</v>
      </c>
      <c r="G3541" t="s">
        <v>422</v>
      </c>
      <c r="H3541" t="s">
        <v>220</v>
      </c>
      <c r="I3541" t="s">
        <v>12560</v>
      </c>
      <c r="J3541">
        <v>0.51917999999999997</v>
      </c>
      <c r="K3541">
        <v>0</v>
      </c>
      <c r="L3541">
        <v>0</v>
      </c>
      <c r="M3541">
        <v>1</v>
      </c>
      <c r="N3541">
        <v>1</v>
      </c>
      <c r="O3541" t="s">
        <v>659</v>
      </c>
      <c r="P3541">
        <v>1</v>
      </c>
      <c r="Q3541">
        <v>1</v>
      </c>
      <c r="R3541">
        <v>6000</v>
      </c>
      <c r="S3541" t="s">
        <v>223</v>
      </c>
      <c r="T3541">
        <v>0</v>
      </c>
      <c r="U3541" t="s">
        <v>12557</v>
      </c>
      <c r="V3541" t="s">
        <v>933</v>
      </c>
      <c r="W3541" t="s">
        <v>659</v>
      </c>
      <c r="X3541" t="s">
        <v>659</v>
      </c>
      <c r="Y3541">
        <v>6000</v>
      </c>
      <c r="AB3541">
        <v>0</v>
      </c>
      <c r="AC3541">
        <v>0</v>
      </c>
      <c r="AD3541">
        <v>3</v>
      </c>
      <c r="AE3541">
        <v>1568</v>
      </c>
      <c r="AF3541">
        <v>2</v>
      </c>
      <c r="AQ3541">
        <v>2</v>
      </c>
      <c r="AR3541">
        <f t="shared" si="55"/>
        <v>0</v>
      </c>
      <c r="AS3541">
        <v>1</v>
      </c>
      <c r="AT3541" t="s">
        <v>134</v>
      </c>
      <c r="AU3541">
        <v>43</v>
      </c>
    </row>
    <row r="3542" spans="1:47">
      <c r="A3542" t="s">
        <v>12561</v>
      </c>
      <c r="C3542">
        <v>310</v>
      </c>
      <c r="D3542" t="s">
        <v>12562</v>
      </c>
      <c r="E3542">
        <v>326</v>
      </c>
      <c r="F3542" t="s">
        <v>12271</v>
      </c>
      <c r="G3542" t="s">
        <v>10704</v>
      </c>
      <c r="H3542" t="s">
        <v>12563</v>
      </c>
      <c r="I3542" t="s">
        <v>12564</v>
      </c>
      <c r="J3542">
        <v>0.76441999999999999</v>
      </c>
      <c r="K3542">
        <v>0</v>
      </c>
      <c r="L3542">
        <v>0</v>
      </c>
      <c r="M3542">
        <v>1</v>
      </c>
      <c r="N3542">
        <v>1</v>
      </c>
      <c r="O3542" t="s">
        <v>659</v>
      </c>
      <c r="P3542">
        <v>1</v>
      </c>
      <c r="Q3542">
        <v>1</v>
      </c>
      <c r="R3542">
        <v>3100</v>
      </c>
      <c r="S3542" t="s">
        <v>223</v>
      </c>
      <c r="T3542">
        <v>0</v>
      </c>
      <c r="U3542" t="s">
        <v>12561</v>
      </c>
      <c r="V3542" t="s">
        <v>933</v>
      </c>
      <c r="W3542" t="s">
        <v>659</v>
      </c>
      <c r="X3542" t="s">
        <v>659</v>
      </c>
      <c r="Y3542">
        <v>3100</v>
      </c>
      <c r="AB3542">
        <v>0</v>
      </c>
      <c r="AC3542">
        <v>0</v>
      </c>
      <c r="AD3542">
        <v>3</v>
      </c>
      <c r="AE3542">
        <v>3437</v>
      </c>
      <c r="AF3542">
        <v>2</v>
      </c>
      <c r="AQ3542">
        <v>1</v>
      </c>
      <c r="AR3542">
        <f t="shared" si="55"/>
        <v>0</v>
      </c>
      <c r="AS3542">
        <v>1</v>
      </c>
      <c r="AT3542" t="s">
        <v>133</v>
      </c>
      <c r="AU3542">
        <v>42</v>
      </c>
    </row>
    <row r="3543" spans="1:47">
      <c r="A3543" t="s">
        <v>248</v>
      </c>
      <c r="C3543">
        <v>310</v>
      </c>
      <c r="E3543">
        <v>0</v>
      </c>
      <c r="J3543">
        <v>1.2930000000000001E-2</v>
      </c>
      <c r="K3543">
        <v>0</v>
      </c>
      <c r="L3543">
        <v>0</v>
      </c>
      <c r="M3543">
        <v>0</v>
      </c>
      <c r="N3543">
        <v>0</v>
      </c>
      <c r="P3543">
        <v>0</v>
      </c>
      <c r="Q3543">
        <v>0</v>
      </c>
      <c r="R3543">
        <v>0</v>
      </c>
      <c r="S3543" t="s">
        <v>249</v>
      </c>
      <c r="T3543">
        <v>0</v>
      </c>
      <c r="Y3543">
        <v>0</v>
      </c>
      <c r="AB3543">
        <v>0</v>
      </c>
      <c r="AC3543">
        <v>0</v>
      </c>
      <c r="AD3543">
        <v>0</v>
      </c>
      <c r="AE3543">
        <v>0</v>
      </c>
      <c r="AF3543">
        <v>0</v>
      </c>
      <c r="AQ3543">
        <v>0</v>
      </c>
      <c r="AR3543">
        <f t="shared" si="55"/>
        <v>0</v>
      </c>
      <c r="AS3543">
        <v>1</v>
      </c>
      <c r="AT3543" t="s">
        <v>133</v>
      </c>
      <c r="AU3543">
        <v>42</v>
      </c>
    </row>
    <row r="3544" spans="1:47">
      <c r="A3544" t="s">
        <v>12565</v>
      </c>
      <c r="C3544">
        <v>310</v>
      </c>
      <c r="D3544" t="s">
        <v>12566</v>
      </c>
      <c r="E3544">
        <v>101</v>
      </c>
      <c r="F3544" t="s">
        <v>12497</v>
      </c>
      <c r="G3544" t="s">
        <v>422</v>
      </c>
      <c r="H3544" t="s">
        <v>220</v>
      </c>
      <c r="I3544" t="s">
        <v>12567</v>
      </c>
      <c r="J3544">
        <v>0.17523</v>
      </c>
      <c r="K3544">
        <v>1</v>
      </c>
      <c r="L3544">
        <v>1</v>
      </c>
      <c r="M3544">
        <v>1</v>
      </c>
      <c r="N3544">
        <v>1</v>
      </c>
      <c r="O3544" t="s">
        <v>225</v>
      </c>
      <c r="P3544">
        <v>0</v>
      </c>
      <c r="Q3544">
        <v>1</v>
      </c>
      <c r="R3544">
        <v>4700</v>
      </c>
      <c r="S3544" t="s">
        <v>223</v>
      </c>
      <c r="T3544">
        <v>4700</v>
      </c>
      <c r="U3544" t="s">
        <v>12565</v>
      </c>
      <c r="V3544" t="s">
        <v>455</v>
      </c>
      <c r="W3544" t="s">
        <v>225</v>
      </c>
      <c r="X3544" t="s">
        <v>225</v>
      </c>
      <c r="Y3544">
        <v>4700</v>
      </c>
      <c r="AB3544">
        <v>1</v>
      </c>
      <c r="AC3544">
        <v>1</v>
      </c>
      <c r="AD3544">
        <v>3</v>
      </c>
      <c r="AE3544">
        <v>1310</v>
      </c>
      <c r="AF3544">
        <v>1</v>
      </c>
      <c r="AQ3544">
        <v>1</v>
      </c>
      <c r="AR3544">
        <f t="shared" si="55"/>
        <v>9.68</v>
      </c>
      <c r="AS3544">
        <v>1</v>
      </c>
      <c r="AT3544" t="s">
        <v>133</v>
      </c>
      <c r="AU3544">
        <v>42</v>
      </c>
    </row>
    <row r="3545" spans="1:47">
      <c r="A3545" t="s">
        <v>12568</v>
      </c>
      <c r="C3545">
        <v>310</v>
      </c>
      <c r="D3545" t="s">
        <v>12569</v>
      </c>
      <c r="E3545">
        <v>106</v>
      </c>
      <c r="F3545" t="s">
        <v>12398</v>
      </c>
      <c r="G3545" t="s">
        <v>422</v>
      </c>
      <c r="H3545" t="s">
        <v>355</v>
      </c>
      <c r="I3545" t="s">
        <v>12570</v>
      </c>
      <c r="J3545">
        <v>0.14826</v>
      </c>
      <c r="K3545">
        <v>0</v>
      </c>
      <c r="L3545">
        <v>0</v>
      </c>
      <c r="M3545">
        <v>1</v>
      </c>
      <c r="N3545">
        <v>1</v>
      </c>
      <c r="O3545" t="s">
        <v>659</v>
      </c>
      <c r="P3545">
        <v>0</v>
      </c>
      <c r="Q3545">
        <v>0</v>
      </c>
      <c r="R3545">
        <v>0</v>
      </c>
      <c r="S3545" t="s">
        <v>223</v>
      </c>
      <c r="T3545">
        <v>0</v>
      </c>
      <c r="U3545" t="s">
        <v>12568</v>
      </c>
      <c r="X3545" t="s">
        <v>659</v>
      </c>
      <c r="Y3545">
        <v>0</v>
      </c>
      <c r="AB3545">
        <v>0</v>
      </c>
      <c r="AC3545">
        <v>0</v>
      </c>
      <c r="AD3545">
        <v>0</v>
      </c>
      <c r="AE3545">
        <v>0</v>
      </c>
      <c r="AF3545">
        <v>0</v>
      </c>
      <c r="AQ3545">
        <v>1</v>
      </c>
      <c r="AR3545">
        <f t="shared" si="55"/>
        <v>0</v>
      </c>
      <c r="AS3545">
        <v>1</v>
      </c>
      <c r="AT3545" t="s">
        <v>133</v>
      </c>
      <c r="AU3545">
        <v>42</v>
      </c>
    </row>
    <row r="3546" spans="1:47">
      <c r="A3546" t="s">
        <v>12571</v>
      </c>
      <c r="C3546">
        <v>310</v>
      </c>
      <c r="D3546" t="s">
        <v>12572</v>
      </c>
      <c r="E3546">
        <v>101</v>
      </c>
      <c r="F3546" t="s">
        <v>12573</v>
      </c>
      <c r="G3546" t="s">
        <v>422</v>
      </c>
      <c r="H3546" t="s">
        <v>220</v>
      </c>
      <c r="I3546" t="s">
        <v>12574</v>
      </c>
      <c r="J3546">
        <v>1.6363300000000001</v>
      </c>
      <c r="K3546">
        <v>0</v>
      </c>
      <c r="L3546">
        <v>0</v>
      </c>
      <c r="M3546">
        <v>1</v>
      </c>
      <c r="N3546">
        <v>1</v>
      </c>
      <c r="O3546" t="s">
        <v>659</v>
      </c>
      <c r="P3546">
        <v>1</v>
      </c>
      <c r="Q3546">
        <v>0</v>
      </c>
      <c r="R3546">
        <v>0</v>
      </c>
      <c r="S3546" t="s">
        <v>223</v>
      </c>
      <c r="T3546">
        <v>0</v>
      </c>
      <c r="U3546" t="s">
        <v>12571</v>
      </c>
      <c r="V3546" t="s">
        <v>927</v>
      </c>
      <c r="W3546" t="s">
        <v>659</v>
      </c>
      <c r="X3546" t="s">
        <v>659</v>
      </c>
      <c r="Y3546">
        <v>0</v>
      </c>
      <c r="AB3546">
        <v>0</v>
      </c>
      <c r="AC3546">
        <v>0</v>
      </c>
      <c r="AD3546">
        <v>5</v>
      </c>
      <c r="AE3546">
        <v>2486</v>
      </c>
      <c r="AF3546">
        <v>2</v>
      </c>
      <c r="AQ3546">
        <v>1</v>
      </c>
      <c r="AR3546">
        <f t="shared" si="55"/>
        <v>0</v>
      </c>
      <c r="AS3546">
        <v>1</v>
      </c>
      <c r="AT3546" t="s">
        <v>134</v>
      </c>
      <c r="AU3546">
        <v>43</v>
      </c>
    </row>
    <row r="3547" spans="1:47">
      <c r="A3547" t="s">
        <v>12575</v>
      </c>
      <c r="C3547">
        <v>310</v>
      </c>
      <c r="D3547" t="s">
        <v>10763</v>
      </c>
      <c r="E3547">
        <v>903</v>
      </c>
      <c r="F3547" t="s">
        <v>821</v>
      </c>
      <c r="G3547" t="s">
        <v>422</v>
      </c>
      <c r="H3547" t="s">
        <v>833</v>
      </c>
      <c r="I3547" t="s">
        <v>12576</v>
      </c>
      <c r="J3547">
        <v>0.17848</v>
      </c>
      <c r="K3547">
        <v>0</v>
      </c>
      <c r="L3547">
        <v>0</v>
      </c>
      <c r="M3547">
        <v>0</v>
      </c>
      <c r="N3547">
        <v>0</v>
      </c>
      <c r="P3547">
        <v>0</v>
      </c>
      <c r="Q3547">
        <v>0</v>
      </c>
      <c r="R3547">
        <v>0</v>
      </c>
      <c r="S3547" t="s">
        <v>223</v>
      </c>
      <c r="T3547">
        <v>0</v>
      </c>
      <c r="U3547" t="s">
        <v>12575</v>
      </c>
      <c r="V3547" t="s">
        <v>933</v>
      </c>
      <c r="W3547" t="s">
        <v>659</v>
      </c>
      <c r="Y3547">
        <v>0</v>
      </c>
      <c r="AB3547">
        <v>0</v>
      </c>
      <c r="AC3547">
        <v>0</v>
      </c>
      <c r="AD3547">
        <v>0</v>
      </c>
      <c r="AE3547">
        <v>0</v>
      </c>
      <c r="AF3547">
        <v>0</v>
      </c>
      <c r="AQ3547">
        <v>1</v>
      </c>
      <c r="AR3547">
        <f t="shared" si="55"/>
        <v>0</v>
      </c>
      <c r="AS3547">
        <v>1</v>
      </c>
      <c r="AT3547" t="s">
        <v>133</v>
      </c>
      <c r="AU3547">
        <v>42</v>
      </c>
    </row>
    <row r="3548" spans="1:47">
      <c r="A3548" t="s">
        <v>12577</v>
      </c>
      <c r="C3548">
        <v>310</v>
      </c>
      <c r="D3548" t="s">
        <v>12578</v>
      </c>
      <c r="E3548">
        <v>101</v>
      </c>
      <c r="F3548" t="s">
        <v>12579</v>
      </c>
      <c r="G3548" t="s">
        <v>422</v>
      </c>
      <c r="H3548" t="s">
        <v>220</v>
      </c>
      <c r="I3548" t="s">
        <v>12580</v>
      </c>
      <c r="J3548">
        <v>0.15218000000000001</v>
      </c>
      <c r="K3548">
        <v>1</v>
      </c>
      <c r="L3548">
        <v>1</v>
      </c>
      <c r="M3548">
        <v>1</v>
      </c>
      <c r="N3548">
        <v>1</v>
      </c>
      <c r="O3548" t="s">
        <v>225</v>
      </c>
      <c r="P3548">
        <v>0</v>
      </c>
      <c r="Q3548">
        <v>1</v>
      </c>
      <c r="R3548">
        <v>13100</v>
      </c>
      <c r="S3548" t="s">
        <v>223</v>
      </c>
      <c r="T3548">
        <v>13100</v>
      </c>
      <c r="U3548" t="s">
        <v>12577</v>
      </c>
      <c r="V3548" t="s">
        <v>455</v>
      </c>
      <c r="W3548" t="s">
        <v>225</v>
      </c>
      <c r="X3548" t="s">
        <v>225</v>
      </c>
      <c r="Y3548">
        <v>13100</v>
      </c>
      <c r="AB3548">
        <v>1</v>
      </c>
      <c r="AC3548">
        <v>1</v>
      </c>
      <c r="AD3548">
        <v>1</v>
      </c>
      <c r="AE3548">
        <v>455</v>
      </c>
      <c r="AF3548">
        <v>1</v>
      </c>
      <c r="AQ3548">
        <v>1</v>
      </c>
      <c r="AR3548">
        <f t="shared" si="55"/>
        <v>9.68</v>
      </c>
      <c r="AS3548">
        <v>1</v>
      </c>
      <c r="AT3548" t="s">
        <v>133</v>
      </c>
      <c r="AU3548">
        <v>42</v>
      </c>
    </row>
    <row r="3549" spans="1:47">
      <c r="A3549" t="s">
        <v>12581</v>
      </c>
      <c r="C3549">
        <v>310</v>
      </c>
      <c r="D3549" t="s">
        <v>12582</v>
      </c>
      <c r="E3549">
        <v>101</v>
      </c>
      <c r="F3549" t="s">
        <v>12583</v>
      </c>
      <c r="G3549" t="s">
        <v>422</v>
      </c>
      <c r="H3549" t="s">
        <v>220</v>
      </c>
      <c r="I3549" t="s">
        <v>12584</v>
      </c>
      <c r="J3549">
        <v>0.37728</v>
      </c>
      <c r="K3549">
        <v>1</v>
      </c>
      <c r="L3549">
        <v>1</v>
      </c>
      <c r="M3549">
        <v>1</v>
      </c>
      <c r="N3549">
        <v>1</v>
      </c>
      <c r="O3549" t="s">
        <v>225</v>
      </c>
      <c r="P3549">
        <v>0</v>
      </c>
      <c r="Q3549">
        <v>1</v>
      </c>
      <c r="R3549">
        <v>4400</v>
      </c>
      <c r="S3549" t="s">
        <v>223</v>
      </c>
      <c r="T3549">
        <v>4400</v>
      </c>
      <c r="U3549" t="s">
        <v>12581</v>
      </c>
      <c r="V3549" t="s">
        <v>413</v>
      </c>
      <c r="W3549" t="s">
        <v>225</v>
      </c>
      <c r="X3549" t="s">
        <v>225</v>
      </c>
      <c r="Y3549">
        <v>4400</v>
      </c>
      <c r="AB3549">
        <v>1</v>
      </c>
      <c r="AC3549">
        <v>1</v>
      </c>
      <c r="AD3549">
        <v>2</v>
      </c>
      <c r="AE3549">
        <v>872</v>
      </c>
      <c r="AF3549">
        <v>1</v>
      </c>
      <c r="AQ3549">
        <v>1</v>
      </c>
      <c r="AR3549">
        <f t="shared" si="55"/>
        <v>9.68</v>
      </c>
      <c r="AS3549">
        <v>1</v>
      </c>
      <c r="AT3549" t="s">
        <v>133</v>
      </c>
      <c r="AU3549">
        <v>42</v>
      </c>
    </row>
    <row r="3550" spans="1:47">
      <c r="A3550" t="s">
        <v>12585</v>
      </c>
      <c r="C3550">
        <v>310</v>
      </c>
      <c r="D3550" t="s">
        <v>12586</v>
      </c>
      <c r="E3550">
        <v>101</v>
      </c>
      <c r="F3550" t="s">
        <v>12587</v>
      </c>
      <c r="G3550" t="s">
        <v>422</v>
      </c>
      <c r="H3550" t="s">
        <v>220</v>
      </c>
      <c r="I3550" t="s">
        <v>12588</v>
      </c>
      <c r="J3550">
        <v>0.47813</v>
      </c>
      <c r="K3550">
        <v>1</v>
      </c>
      <c r="L3550">
        <v>1</v>
      </c>
      <c r="M3550">
        <v>1</v>
      </c>
      <c r="N3550">
        <v>1</v>
      </c>
      <c r="O3550" t="s">
        <v>225</v>
      </c>
      <c r="P3550">
        <v>0</v>
      </c>
      <c r="Q3550">
        <v>1</v>
      </c>
      <c r="R3550">
        <v>12000</v>
      </c>
      <c r="S3550" t="s">
        <v>223</v>
      </c>
      <c r="T3550">
        <v>12000</v>
      </c>
      <c r="U3550" t="s">
        <v>12585</v>
      </c>
      <c r="V3550" t="s">
        <v>455</v>
      </c>
      <c r="W3550" t="s">
        <v>225</v>
      </c>
      <c r="X3550" t="s">
        <v>225</v>
      </c>
      <c r="Y3550">
        <v>12000</v>
      </c>
      <c r="AB3550">
        <v>1</v>
      </c>
      <c r="AC3550">
        <v>1</v>
      </c>
      <c r="AD3550">
        <v>3</v>
      </c>
      <c r="AE3550">
        <v>1776</v>
      </c>
      <c r="AF3550">
        <v>1.75</v>
      </c>
      <c r="AQ3550">
        <v>1</v>
      </c>
      <c r="AR3550">
        <f t="shared" si="55"/>
        <v>9.68</v>
      </c>
      <c r="AS3550">
        <v>1</v>
      </c>
      <c r="AT3550" t="s">
        <v>133</v>
      </c>
      <c r="AU3550">
        <v>42</v>
      </c>
    </row>
    <row r="3551" spans="1:47">
      <c r="A3551" t="s">
        <v>12589</v>
      </c>
      <c r="C3551">
        <v>310</v>
      </c>
      <c r="D3551" t="s">
        <v>12590</v>
      </c>
      <c r="E3551">
        <v>101</v>
      </c>
      <c r="F3551" t="s">
        <v>12591</v>
      </c>
      <c r="G3551" t="s">
        <v>422</v>
      </c>
      <c r="H3551" t="s">
        <v>220</v>
      </c>
      <c r="I3551" t="s">
        <v>12592</v>
      </c>
      <c r="J3551">
        <v>0.22267000000000001</v>
      </c>
      <c r="K3551">
        <v>0</v>
      </c>
      <c r="L3551">
        <v>0</v>
      </c>
      <c r="M3551">
        <v>1</v>
      </c>
      <c r="N3551">
        <v>1</v>
      </c>
      <c r="O3551" t="s">
        <v>659</v>
      </c>
      <c r="P3551">
        <v>1</v>
      </c>
      <c r="Q3551">
        <v>1</v>
      </c>
      <c r="R3551">
        <v>100</v>
      </c>
      <c r="S3551" t="s">
        <v>223</v>
      </c>
      <c r="T3551">
        <v>0</v>
      </c>
      <c r="U3551" t="s">
        <v>12589</v>
      </c>
      <c r="V3551" t="s">
        <v>933</v>
      </c>
      <c r="W3551" t="s">
        <v>659</v>
      </c>
      <c r="X3551" t="s">
        <v>659</v>
      </c>
      <c r="Y3551">
        <v>100</v>
      </c>
      <c r="AB3551">
        <v>0</v>
      </c>
      <c r="AC3551">
        <v>0</v>
      </c>
      <c r="AD3551">
        <v>5</v>
      </c>
      <c r="AE3551">
        <v>2618</v>
      </c>
      <c r="AF3551">
        <v>2</v>
      </c>
      <c r="AQ3551">
        <v>1</v>
      </c>
      <c r="AR3551">
        <f t="shared" si="55"/>
        <v>0</v>
      </c>
      <c r="AS3551">
        <v>1</v>
      </c>
      <c r="AT3551" t="s">
        <v>133</v>
      </c>
      <c r="AU3551">
        <v>42</v>
      </c>
    </row>
    <row r="3552" spans="1:47">
      <c r="A3552" t="s">
        <v>12593</v>
      </c>
      <c r="C3552">
        <v>310</v>
      </c>
      <c r="D3552" t="s">
        <v>12594</v>
      </c>
      <c r="E3552">
        <v>132</v>
      </c>
      <c r="F3552" t="s">
        <v>12595</v>
      </c>
      <c r="G3552" t="s">
        <v>422</v>
      </c>
      <c r="H3552" t="s">
        <v>260</v>
      </c>
      <c r="I3552" t="s">
        <v>12596</v>
      </c>
      <c r="J3552">
        <v>1.703E-2</v>
      </c>
      <c r="K3552">
        <v>0</v>
      </c>
      <c r="L3552">
        <v>0</v>
      </c>
      <c r="M3552">
        <v>0</v>
      </c>
      <c r="N3552">
        <v>0</v>
      </c>
      <c r="P3552">
        <v>0</v>
      </c>
      <c r="Q3552">
        <v>0</v>
      </c>
      <c r="R3552">
        <v>0</v>
      </c>
      <c r="S3552" t="s">
        <v>223</v>
      </c>
      <c r="T3552">
        <v>0</v>
      </c>
      <c r="U3552" t="s">
        <v>12593</v>
      </c>
      <c r="V3552" t="s">
        <v>455</v>
      </c>
      <c r="W3552" t="s">
        <v>225</v>
      </c>
      <c r="Y3552">
        <v>0</v>
      </c>
      <c r="AB3552">
        <v>0</v>
      </c>
      <c r="AC3552">
        <v>0</v>
      </c>
      <c r="AD3552">
        <v>0</v>
      </c>
      <c r="AE3552">
        <v>0</v>
      </c>
      <c r="AF3552">
        <v>0</v>
      </c>
      <c r="AQ3552">
        <v>1</v>
      </c>
      <c r="AR3552">
        <f t="shared" si="55"/>
        <v>0</v>
      </c>
      <c r="AS3552">
        <v>1</v>
      </c>
      <c r="AT3552" t="s">
        <v>133</v>
      </c>
      <c r="AU3552">
        <v>42</v>
      </c>
    </row>
    <row r="3553" spans="1:47">
      <c r="A3553" t="s">
        <v>12597</v>
      </c>
      <c r="C3553">
        <v>310</v>
      </c>
      <c r="D3553" t="s">
        <v>12598</v>
      </c>
      <c r="E3553">
        <v>903</v>
      </c>
      <c r="F3553" t="s">
        <v>821</v>
      </c>
      <c r="G3553" t="s">
        <v>422</v>
      </c>
      <c r="H3553" t="s">
        <v>822</v>
      </c>
      <c r="I3553" t="s">
        <v>12599</v>
      </c>
      <c r="J3553">
        <v>5.8792200000000001</v>
      </c>
      <c r="K3553">
        <v>0</v>
      </c>
      <c r="L3553">
        <v>0</v>
      </c>
      <c r="M3553">
        <v>0</v>
      </c>
      <c r="N3553">
        <v>0</v>
      </c>
      <c r="P3553">
        <v>0</v>
      </c>
      <c r="Q3553">
        <v>0</v>
      </c>
      <c r="R3553">
        <v>0</v>
      </c>
      <c r="S3553" t="s">
        <v>223</v>
      </c>
      <c r="T3553">
        <v>0</v>
      </c>
      <c r="U3553" t="s">
        <v>12597</v>
      </c>
      <c r="V3553" t="s">
        <v>455</v>
      </c>
      <c r="W3553" t="s">
        <v>225</v>
      </c>
      <c r="Y3553">
        <v>0</v>
      </c>
      <c r="AB3553">
        <v>0</v>
      </c>
      <c r="AC3553">
        <v>0</v>
      </c>
      <c r="AD3553">
        <v>0</v>
      </c>
      <c r="AE3553">
        <v>0</v>
      </c>
      <c r="AF3553">
        <v>0</v>
      </c>
      <c r="AQ3553">
        <v>1</v>
      </c>
      <c r="AR3553">
        <f t="shared" si="55"/>
        <v>0</v>
      </c>
      <c r="AS3553">
        <v>1</v>
      </c>
      <c r="AT3553" t="s">
        <v>133</v>
      </c>
      <c r="AU3553">
        <v>42</v>
      </c>
    </row>
    <row r="3554" spans="1:47">
      <c r="A3554" t="s">
        <v>248</v>
      </c>
      <c r="C3554">
        <v>310</v>
      </c>
      <c r="E3554">
        <v>0</v>
      </c>
      <c r="J3554">
        <v>1.549E-2</v>
      </c>
      <c r="K3554">
        <v>0</v>
      </c>
      <c r="L3554">
        <v>0</v>
      </c>
      <c r="M3554">
        <v>0</v>
      </c>
      <c r="N3554">
        <v>0</v>
      </c>
      <c r="P3554">
        <v>0</v>
      </c>
      <c r="Q3554">
        <v>0</v>
      </c>
      <c r="R3554">
        <v>0</v>
      </c>
      <c r="S3554" t="s">
        <v>249</v>
      </c>
      <c r="T3554">
        <v>0</v>
      </c>
      <c r="Y3554">
        <v>0</v>
      </c>
      <c r="AB3554">
        <v>0</v>
      </c>
      <c r="AC3554">
        <v>0</v>
      </c>
      <c r="AD3554">
        <v>0</v>
      </c>
      <c r="AE3554">
        <v>0</v>
      </c>
      <c r="AF3554">
        <v>0</v>
      </c>
      <c r="AQ3554">
        <v>0</v>
      </c>
      <c r="AR3554">
        <f t="shared" si="55"/>
        <v>0</v>
      </c>
      <c r="AS3554">
        <v>1</v>
      </c>
      <c r="AT3554" t="s">
        <v>133</v>
      </c>
      <c r="AU3554">
        <v>42</v>
      </c>
    </row>
    <row r="3555" spans="1:47">
      <c r="A3555" t="s">
        <v>12600</v>
      </c>
      <c r="C3555">
        <v>310</v>
      </c>
      <c r="D3555" t="s">
        <v>12601</v>
      </c>
      <c r="E3555">
        <v>101</v>
      </c>
      <c r="F3555" t="s">
        <v>12602</v>
      </c>
      <c r="G3555" t="s">
        <v>422</v>
      </c>
      <c r="H3555" t="s">
        <v>220</v>
      </c>
      <c r="I3555" t="s">
        <v>12603</v>
      </c>
      <c r="J3555">
        <v>0.15048</v>
      </c>
      <c r="K3555">
        <v>0</v>
      </c>
      <c r="L3555">
        <v>0</v>
      </c>
      <c r="M3555">
        <v>1</v>
      </c>
      <c r="N3555">
        <v>1</v>
      </c>
      <c r="O3555" t="s">
        <v>659</v>
      </c>
      <c r="P3555">
        <v>1</v>
      </c>
      <c r="Q3555">
        <v>1</v>
      </c>
      <c r="R3555">
        <v>6500</v>
      </c>
      <c r="S3555" t="s">
        <v>223</v>
      </c>
      <c r="T3555">
        <v>0</v>
      </c>
      <c r="U3555" t="s">
        <v>12600</v>
      </c>
      <c r="V3555" t="s">
        <v>927</v>
      </c>
      <c r="W3555" t="s">
        <v>659</v>
      </c>
      <c r="X3555" t="s">
        <v>659</v>
      </c>
      <c r="Y3555">
        <v>6500</v>
      </c>
      <c r="AB3555">
        <v>0</v>
      </c>
      <c r="AC3555">
        <v>0</v>
      </c>
      <c r="AD3555">
        <v>2</v>
      </c>
      <c r="AE3555">
        <v>876</v>
      </c>
      <c r="AF3555">
        <v>1</v>
      </c>
      <c r="AQ3555">
        <v>1</v>
      </c>
      <c r="AR3555">
        <f t="shared" si="55"/>
        <v>0</v>
      </c>
      <c r="AS3555">
        <v>1</v>
      </c>
      <c r="AT3555" t="s">
        <v>133</v>
      </c>
      <c r="AU3555">
        <v>42</v>
      </c>
    </row>
    <row r="3556" spans="1:47">
      <c r="A3556" t="s">
        <v>12604</v>
      </c>
      <c r="C3556">
        <v>310</v>
      </c>
      <c r="D3556" t="s">
        <v>12605</v>
      </c>
      <c r="E3556">
        <v>101</v>
      </c>
      <c r="F3556" t="s">
        <v>12595</v>
      </c>
      <c r="G3556" t="s">
        <v>422</v>
      </c>
      <c r="H3556" t="s">
        <v>220</v>
      </c>
      <c r="I3556" t="s">
        <v>12606</v>
      </c>
      <c r="J3556">
        <v>0.13617000000000001</v>
      </c>
      <c r="K3556">
        <v>1</v>
      </c>
      <c r="L3556">
        <v>1</v>
      </c>
      <c r="M3556">
        <v>1</v>
      </c>
      <c r="N3556">
        <v>1</v>
      </c>
      <c r="O3556" t="s">
        <v>225</v>
      </c>
      <c r="P3556">
        <v>0</v>
      </c>
      <c r="Q3556">
        <v>1</v>
      </c>
      <c r="R3556">
        <v>5900</v>
      </c>
      <c r="S3556" t="s">
        <v>223</v>
      </c>
      <c r="T3556">
        <v>5900</v>
      </c>
      <c r="U3556" t="s">
        <v>12604</v>
      </c>
      <c r="V3556" t="s">
        <v>455</v>
      </c>
      <c r="W3556" t="s">
        <v>225</v>
      </c>
      <c r="X3556" t="s">
        <v>225</v>
      </c>
      <c r="Y3556">
        <v>5900</v>
      </c>
      <c r="AB3556">
        <v>1</v>
      </c>
      <c r="AC3556">
        <v>1</v>
      </c>
      <c r="AD3556">
        <v>2</v>
      </c>
      <c r="AE3556">
        <v>1261</v>
      </c>
      <c r="AF3556">
        <v>2</v>
      </c>
      <c r="AQ3556">
        <v>3</v>
      </c>
      <c r="AR3556">
        <f t="shared" si="55"/>
        <v>9.68</v>
      </c>
      <c r="AS3556">
        <v>1</v>
      </c>
      <c r="AT3556" t="s">
        <v>133</v>
      </c>
      <c r="AU3556">
        <v>42</v>
      </c>
    </row>
    <row r="3557" spans="1:47">
      <c r="A3557" t="s">
        <v>12607</v>
      </c>
      <c r="C3557">
        <v>310</v>
      </c>
      <c r="D3557" t="s">
        <v>12608</v>
      </c>
      <c r="E3557">
        <v>101</v>
      </c>
      <c r="F3557" t="s">
        <v>12609</v>
      </c>
      <c r="G3557" t="s">
        <v>422</v>
      </c>
      <c r="H3557" t="s">
        <v>220</v>
      </c>
      <c r="I3557" t="s">
        <v>12610</v>
      </c>
      <c r="J3557">
        <v>0.35296</v>
      </c>
      <c r="K3557">
        <v>1</v>
      </c>
      <c r="L3557">
        <v>1</v>
      </c>
      <c r="M3557">
        <v>1</v>
      </c>
      <c r="N3557">
        <v>1</v>
      </c>
      <c r="O3557" t="s">
        <v>225</v>
      </c>
      <c r="P3557">
        <v>0</v>
      </c>
      <c r="Q3557">
        <v>1</v>
      </c>
      <c r="R3557">
        <v>5300</v>
      </c>
      <c r="S3557" t="s">
        <v>223</v>
      </c>
      <c r="T3557">
        <v>5300</v>
      </c>
      <c r="U3557" t="s">
        <v>12607</v>
      </c>
      <c r="X3557" t="s">
        <v>225</v>
      </c>
      <c r="Y3557">
        <v>5300</v>
      </c>
      <c r="AB3557">
        <v>1</v>
      </c>
      <c r="AC3557">
        <v>1</v>
      </c>
      <c r="AD3557">
        <v>2</v>
      </c>
      <c r="AE3557">
        <v>1501</v>
      </c>
      <c r="AF3557">
        <v>1.75</v>
      </c>
      <c r="AQ3557">
        <v>1</v>
      </c>
      <c r="AR3557">
        <f t="shared" si="55"/>
        <v>9.68</v>
      </c>
      <c r="AS3557">
        <v>1</v>
      </c>
      <c r="AT3557" t="s">
        <v>133</v>
      </c>
      <c r="AU3557">
        <v>42</v>
      </c>
    </row>
    <row r="3558" spans="1:47">
      <c r="A3558" t="s">
        <v>12611</v>
      </c>
      <c r="C3558">
        <v>310</v>
      </c>
      <c r="D3558" t="s">
        <v>12612</v>
      </c>
      <c r="E3558">
        <v>101</v>
      </c>
      <c r="F3558" t="s">
        <v>12613</v>
      </c>
      <c r="G3558" t="s">
        <v>10704</v>
      </c>
      <c r="H3558" t="s">
        <v>220</v>
      </c>
      <c r="I3558" t="s">
        <v>12614</v>
      </c>
      <c r="J3558">
        <v>0.27157999999999999</v>
      </c>
      <c r="K3558">
        <v>0</v>
      </c>
      <c r="L3558">
        <v>0</v>
      </c>
      <c r="M3558">
        <v>1</v>
      </c>
      <c r="N3558">
        <v>1</v>
      </c>
      <c r="O3558" t="s">
        <v>659</v>
      </c>
      <c r="P3558">
        <v>1</v>
      </c>
      <c r="Q3558">
        <v>1</v>
      </c>
      <c r="R3558">
        <v>11900</v>
      </c>
      <c r="S3558" t="s">
        <v>223</v>
      </c>
      <c r="T3558">
        <v>0</v>
      </c>
      <c r="U3558" t="s">
        <v>12611</v>
      </c>
      <c r="X3558" t="s">
        <v>659</v>
      </c>
      <c r="Y3558">
        <v>11900</v>
      </c>
      <c r="AB3558">
        <v>0</v>
      </c>
      <c r="AC3558">
        <v>0</v>
      </c>
      <c r="AD3558">
        <v>3</v>
      </c>
      <c r="AE3558">
        <v>1575</v>
      </c>
      <c r="AF3558">
        <v>1.75</v>
      </c>
      <c r="AQ3558">
        <v>1</v>
      </c>
      <c r="AR3558">
        <f t="shared" si="55"/>
        <v>0</v>
      </c>
      <c r="AS3558">
        <v>1</v>
      </c>
      <c r="AT3558" t="s">
        <v>133</v>
      </c>
      <c r="AU3558">
        <v>42</v>
      </c>
    </row>
    <row r="3559" spans="1:47">
      <c r="A3559" t="s">
        <v>12615</v>
      </c>
      <c r="C3559">
        <v>310</v>
      </c>
      <c r="D3559" t="s">
        <v>12616</v>
      </c>
      <c r="E3559">
        <v>101</v>
      </c>
      <c r="F3559" t="s">
        <v>12617</v>
      </c>
      <c r="G3559" t="s">
        <v>422</v>
      </c>
      <c r="H3559" t="s">
        <v>220</v>
      </c>
      <c r="I3559" t="s">
        <v>12618</v>
      </c>
      <c r="J3559">
        <v>0.40054000000000001</v>
      </c>
      <c r="K3559">
        <v>1</v>
      </c>
      <c r="L3559">
        <v>1</v>
      </c>
      <c r="M3559">
        <v>1</v>
      </c>
      <c r="N3559">
        <v>1</v>
      </c>
      <c r="O3559" t="s">
        <v>225</v>
      </c>
      <c r="P3559">
        <v>0</v>
      </c>
      <c r="Q3559">
        <v>1</v>
      </c>
      <c r="R3559">
        <v>7200</v>
      </c>
      <c r="S3559" t="s">
        <v>223</v>
      </c>
      <c r="T3559">
        <v>7200</v>
      </c>
      <c r="U3559" t="s">
        <v>12615</v>
      </c>
      <c r="V3559" t="s">
        <v>455</v>
      </c>
      <c r="W3559" t="s">
        <v>225</v>
      </c>
      <c r="X3559" t="s">
        <v>225</v>
      </c>
      <c r="Y3559">
        <v>7200</v>
      </c>
      <c r="AB3559">
        <v>1</v>
      </c>
      <c r="AC3559">
        <v>1</v>
      </c>
      <c r="AD3559">
        <v>3</v>
      </c>
      <c r="AE3559">
        <v>1125</v>
      </c>
      <c r="AF3559">
        <v>1</v>
      </c>
      <c r="AQ3559">
        <v>1</v>
      </c>
      <c r="AR3559">
        <f t="shared" si="55"/>
        <v>9.68</v>
      </c>
      <c r="AS3559">
        <v>1</v>
      </c>
      <c r="AT3559" t="s">
        <v>133</v>
      </c>
      <c r="AU3559">
        <v>42</v>
      </c>
    </row>
    <row r="3560" spans="1:47">
      <c r="A3560" t="s">
        <v>12619</v>
      </c>
      <c r="C3560">
        <v>310</v>
      </c>
      <c r="D3560" t="s">
        <v>12620</v>
      </c>
      <c r="E3560">
        <v>101</v>
      </c>
      <c r="F3560" t="s">
        <v>12621</v>
      </c>
      <c r="G3560" t="s">
        <v>422</v>
      </c>
      <c r="H3560" t="s">
        <v>220</v>
      </c>
      <c r="I3560" t="s">
        <v>12622</v>
      </c>
      <c r="J3560">
        <v>0.48387000000000002</v>
      </c>
      <c r="K3560">
        <v>1</v>
      </c>
      <c r="L3560">
        <v>1</v>
      </c>
      <c r="M3560">
        <v>1</v>
      </c>
      <c r="N3560">
        <v>1</v>
      </c>
      <c r="O3560" t="s">
        <v>225</v>
      </c>
      <c r="P3560">
        <v>0</v>
      </c>
      <c r="Q3560">
        <v>1</v>
      </c>
      <c r="R3560">
        <v>5200</v>
      </c>
      <c r="S3560" t="s">
        <v>223</v>
      </c>
      <c r="T3560">
        <v>5200</v>
      </c>
      <c r="U3560" t="s">
        <v>12619</v>
      </c>
      <c r="V3560" t="s">
        <v>455</v>
      </c>
      <c r="W3560" t="s">
        <v>225</v>
      </c>
      <c r="X3560" t="s">
        <v>225</v>
      </c>
      <c r="Y3560">
        <v>5200</v>
      </c>
      <c r="AB3560">
        <v>1</v>
      </c>
      <c r="AC3560">
        <v>1</v>
      </c>
      <c r="AD3560">
        <v>2</v>
      </c>
      <c r="AE3560">
        <v>821</v>
      </c>
      <c r="AF3560">
        <v>1.9</v>
      </c>
      <c r="AQ3560">
        <v>1</v>
      </c>
      <c r="AR3560">
        <f t="shared" si="55"/>
        <v>9.68</v>
      </c>
      <c r="AS3560">
        <v>1</v>
      </c>
      <c r="AT3560" t="s">
        <v>133</v>
      </c>
      <c r="AU3560">
        <v>42</v>
      </c>
    </row>
    <row r="3561" spans="1:47">
      <c r="A3561" t="s">
        <v>12623</v>
      </c>
      <c r="C3561">
        <v>310</v>
      </c>
      <c r="D3561" t="s">
        <v>12624</v>
      </c>
      <c r="E3561">
        <v>101</v>
      </c>
      <c r="F3561" t="s">
        <v>12625</v>
      </c>
      <c r="G3561" t="s">
        <v>422</v>
      </c>
      <c r="H3561" t="s">
        <v>220</v>
      </c>
      <c r="I3561" t="s">
        <v>12626</v>
      </c>
      <c r="J3561">
        <v>0.28534999999999999</v>
      </c>
      <c r="K3561">
        <v>1</v>
      </c>
      <c r="L3561">
        <v>1</v>
      </c>
      <c r="M3561">
        <v>1</v>
      </c>
      <c r="N3561">
        <v>1</v>
      </c>
      <c r="O3561" t="s">
        <v>225</v>
      </c>
      <c r="P3561">
        <v>0</v>
      </c>
      <c r="Q3561">
        <v>1</v>
      </c>
      <c r="R3561">
        <v>24300</v>
      </c>
      <c r="S3561" t="s">
        <v>223</v>
      </c>
      <c r="T3561">
        <v>24300</v>
      </c>
      <c r="U3561" t="s">
        <v>12623</v>
      </c>
      <c r="V3561" t="s">
        <v>455</v>
      </c>
      <c r="W3561" t="s">
        <v>225</v>
      </c>
      <c r="X3561" t="s">
        <v>225</v>
      </c>
      <c r="Y3561">
        <v>24300</v>
      </c>
      <c r="AB3561">
        <v>1</v>
      </c>
      <c r="AC3561">
        <v>1</v>
      </c>
      <c r="AD3561">
        <v>3</v>
      </c>
      <c r="AE3561">
        <v>1682</v>
      </c>
      <c r="AF3561">
        <v>1.5</v>
      </c>
      <c r="AQ3561">
        <v>2</v>
      </c>
      <c r="AR3561">
        <f t="shared" si="55"/>
        <v>9.68</v>
      </c>
      <c r="AS3561">
        <v>1</v>
      </c>
      <c r="AT3561" t="s">
        <v>133</v>
      </c>
      <c r="AU3561">
        <v>42</v>
      </c>
    </row>
    <row r="3562" spans="1:47">
      <c r="A3562" t="s">
        <v>12627</v>
      </c>
      <c r="C3562">
        <v>310</v>
      </c>
      <c r="D3562" t="s">
        <v>12628</v>
      </c>
      <c r="E3562">
        <v>101</v>
      </c>
      <c r="F3562" t="s">
        <v>12629</v>
      </c>
      <c r="G3562" t="s">
        <v>422</v>
      </c>
      <c r="H3562" t="s">
        <v>220</v>
      </c>
      <c r="I3562" t="s">
        <v>12630</v>
      </c>
      <c r="J3562">
        <v>0.15203</v>
      </c>
      <c r="K3562">
        <v>0</v>
      </c>
      <c r="L3562">
        <v>0</v>
      </c>
      <c r="M3562">
        <v>1</v>
      </c>
      <c r="N3562">
        <v>1</v>
      </c>
      <c r="O3562" t="s">
        <v>659</v>
      </c>
      <c r="P3562">
        <v>1</v>
      </c>
      <c r="Q3562">
        <v>1</v>
      </c>
      <c r="R3562">
        <v>8800</v>
      </c>
      <c r="S3562" t="s">
        <v>223</v>
      </c>
      <c r="T3562">
        <v>0</v>
      </c>
      <c r="U3562" t="s">
        <v>12627</v>
      </c>
      <c r="V3562" t="s">
        <v>933</v>
      </c>
      <c r="W3562" t="s">
        <v>659</v>
      </c>
      <c r="X3562" t="s">
        <v>659</v>
      </c>
      <c r="Y3562">
        <v>8800</v>
      </c>
      <c r="AB3562">
        <v>0</v>
      </c>
      <c r="AC3562">
        <v>0</v>
      </c>
      <c r="AD3562">
        <v>2</v>
      </c>
      <c r="AE3562">
        <v>1088</v>
      </c>
      <c r="AF3562">
        <v>1</v>
      </c>
      <c r="AQ3562">
        <v>1</v>
      </c>
      <c r="AR3562">
        <f t="shared" si="55"/>
        <v>0</v>
      </c>
      <c r="AS3562">
        <v>1</v>
      </c>
      <c r="AT3562" t="s">
        <v>133</v>
      </c>
      <c r="AU3562">
        <v>42</v>
      </c>
    </row>
    <row r="3563" spans="1:47">
      <c r="A3563" t="s">
        <v>248</v>
      </c>
      <c r="C3563">
        <v>310</v>
      </c>
      <c r="E3563">
        <v>0</v>
      </c>
      <c r="J3563">
        <v>1.8610000000000002E-2</v>
      </c>
      <c r="K3563">
        <v>0</v>
      </c>
      <c r="L3563">
        <v>0</v>
      </c>
      <c r="M3563">
        <v>0</v>
      </c>
      <c r="N3563">
        <v>0</v>
      </c>
      <c r="P3563">
        <v>0</v>
      </c>
      <c r="Q3563">
        <v>0</v>
      </c>
      <c r="R3563">
        <v>0</v>
      </c>
      <c r="S3563" t="s">
        <v>249</v>
      </c>
      <c r="T3563">
        <v>0</v>
      </c>
      <c r="Y3563">
        <v>0</v>
      </c>
      <c r="AB3563">
        <v>0</v>
      </c>
      <c r="AC3563">
        <v>0</v>
      </c>
      <c r="AD3563">
        <v>0</v>
      </c>
      <c r="AE3563">
        <v>0</v>
      </c>
      <c r="AF3563">
        <v>0</v>
      </c>
      <c r="AQ3563">
        <v>0</v>
      </c>
      <c r="AR3563">
        <f t="shared" si="55"/>
        <v>0</v>
      </c>
      <c r="AS3563">
        <v>1</v>
      </c>
      <c r="AT3563" t="s">
        <v>133</v>
      </c>
      <c r="AU3563">
        <v>42</v>
      </c>
    </row>
    <row r="3564" spans="1:47">
      <c r="A3564" t="s">
        <v>12631</v>
      </c>
      <c r="C3564">
        <v>310</v>
      </c>
      <c r="D3564" t="s">
        <v>12632</v>
      </c>
      <c r="E3564">
        <v>101</v>
      </c>
      <c r="F3564" t="s">
        <v>10369</v>
      </c>
      <c r="G3564" t="s">
        <v>422</v>
      </c>
      <c r="H3564" t="s">
        <v>220</v>
      </c>
      <c r="I3564" t="s">
        <v>12633</v>
      </c>
      <c r="J3564">
        <v>4.9948100000000002</v>
      </c>
      <c r="K3564">
        <v>1</v>
      </c>
      <c r="L3564">
        <v>1</v>
      </c>
      <c r="M3564">
        <v>1</v>
      </c>
      <c r="N3564">
        <v>1</v>
      </c>
      <c r="O3564" t="s">
        <v>225</v>
      </c>
      <c r="P3564">
        <v>0</v>
      </c>
      <c r="Q3564">
        <v>1</v>
      </c>
      <c r="R3564">
        <v>100</v>
      </c>
      <c r="S3564" t="s">
        <v>223</v>
      </c>
      <c r="T3564">
        <v>100</v>
      </c>
      <c r="U3564" t="s">
        <v>12631</v>
      </c>
      <c r="V3564" t="s">
        <v>455</v>
      </c>
      <c r="W3564" t="s">
        <v>225</v>
      </c>
      <c r="X3564" t="s">
        <v>225</v>
      </c>
      <c r="Y3564">
        <v>100</v>
      </c>
      <c r="AB3564">
        <v>1</v>
      </c>
      <c r="AC3564">
        <v>1</v>
      </c>
      <c r="AD3564">
        <v>1</v>
      </c>
      <c r="AE3564">
        <v>1052</v>
      </c>
      <c r="AF3564">
        <v>1.75</v>
      </c>
      <c r="AQ3564">
        <v>2</v>
      </c>
      <c r="AR3564">
        <f t="shared" si="55"/>
        <v>9.68</v>
      </c>
      <c r="AS3564">
        <v>1</v>
      </c>
      <c r="AT3564" t="s">
        <v>133</v>
      </c>
      <c r="AU3564">
        <v>42</v>
      </c>
    </row>
    <row r="3565" spans="1:47">
      <c r="A3565" t="s">
        <v>12634</v>
      </c>
      <c r="C3565">
        <v>310</v>
      </c>
      <c r="D3565" t="s">
        <v>12635</v>
      </c>
      <c r="E3565">
        <v>101</v>
      </c>
      <c r="F3565" t="s">
        <v>12636</v>
      </c>
      <c r="G3565" t="s">
        <v>422</v>
      </c>
      <c r="H3565" t="s">
        <v>220</v>
      </c>
      <c r="I3565" t="s">
        <v>12637</v>
      </c>
      <c r="J3565">
        <v>0.26704</v>
      </c>
      <c r="K3565">
        <v>1</v>
      </c>
      <c r="L3565">
        <v>1</v>
      </c>
      <c r="M3565">
        <v>1</v>
      </c>
      <c r="N3565">
        <v>1</v>
      </c>
      <c r="O3565" t="s">
        <v>225</v>
      </c>
      <c r="P3565">
        <v>0</v>
      </c>
      <c r="Q3565">
        <v>1</v>
      </c>
      <c r="R3565">
        <v>2100</v>
      </c>
      <c r="S3565" t="s">
        <v>223</v>
      </c>
      <c r="T3565">
        <v>2100</v>
      </c>
      <c r="U3565" t="s">
        <v>12634</v>
      </c>
      <c r="V3565" t="s">
        <v>455</v>
      </c>
      <c r="W3565" t="s">
        <v>225</v>
      </c>
      <c r="X3565" t="s">
        <v>225</v>
      </c>
      <c r="Y3565">
        <v>2100</v>
      </c>
      <c r="AB3565">
        <v>1</v>
      </c>
      <c r="AC3565">
        <v>1</v>
      </c>
      <c r="AD3565">
        <v>3</v>
      </c>
      <c r="AE3565">
        <v>1346</v>
      </c>
      <c r="AF3565">
        <v>1</v>
      </c>
      <c r="AQ3565">
        <v>1</v>
      </c>
      <c r="AR3565">
        <f t="shared" si="55"/>
        <v>9.68</v>
      </c>
      <c r="AS3565">
        <v>1</v>
      </c>
      <c r="AT3565" t="s">
        <v>133</v>
      </c>
      <c r="AU3565">
        <v>42</v>
      </c>
    </row>
    <row r="3566" spans="1:47">
      <c r="A3566" t="s">
        <v>12638</v>
      </c>
      <c r="C3566">
        <v>310</v>
      </c>
      <c r="D3566" t="s">
        <v>12639</v>
      </c>
      <c r="E3566">
        <v>101</v>
      </c>
      <c r="F3566" t="s">
        <v>12640</v>
      </c>
      <c r="G3566" t="s">
        <v>422</v>
      </c>
      <c r="H3566" t="s">
        <v>220</v>
      </c>
      <c r="I3566" t="s">
        <v>12641</v>
      </c>
      <c r="J3566">
        <v>0.32950000000000002</v>
      </c>
      <c r="K3566">
        <v>1</v>
      </c>
      <c r="L3566">
        <v>1</v>
      </c>
      <c r="M3566">
        <v>1</v>
      </c>
      <c r="N3566">
        <v>1</v>
      </c>
      <c r="O3566" t="s">
        <v>225</v>
      </c>
      <c r="P3566">
        <v>0</v>
      </c>
      <c r="Q3566">
        <v>1</v>
      </c>
      <c r="R3566">
        <v>19000</v>
      </c>
      <c r="S3566" t="s">
        <v>223</v>
      </c>
      <c r="T3566">
        <v>19000</v>
      </c>
      <c r="U3566" t="s">
        <v>12638</v>
      </c>
      <c r="V3566" t="s">
        <v>933</v>
      </c>
      <c r="W3566" t="s">
        <v>659</v>
      </c>
      <c r="X3566" t="s">
        <v>225</v>
      </c>
      <c r="Y3566">
        <v>19000</v>
      </c>
      <c r="AB3566">
        <v>1</v>
      </c>
      <c r="AC3566">
        <v>1</v>
      </c>
      <c r="AD3566">
        <v>3</v>
      </c>
      <c r="AE3566">
        <v>1714</v>
      </c>
      <c r="AF3566">
        <v>1.75</v>
      </c>
      <c r="AQ3566">
        <v>1</v>
      </c>
      <c r="AR3566">
        <f t="shared" si="55"/>
        <v>9.68</v>
      </c>
      <c r="AS3566">
        <v>1</v>
      </c>
      <c r="AT3566" t="s">
        <v>133</v>
      </c>
      <c r="AU3566">
        <v>42</v>
      </c>
    </row>
    <row r="3567" spans="1:47">
      <c r="A3567" t="s">
        <v>12642</v>
      </c>
      <c r="C3567">
        <v>310</v>
      </c>
      <c r="D3567" t="s">
        <v>12643</v>
      </c>
      <c r="E3567">
        <v>101</v>
      </c>
      <c r="F3567" t="s">
        <v>12644</v>
      </c>
      <c r="G3567" t="s">
        <v>422</v>
      </c>
      <c r="H3567" t="s">
        <v>220</v>
      </c>
      <c r="I3567" t="s">
        <v>12645</v>
      </c>
      <c r="J3567">
        <v>0.24939</v>
      </c>
      <c r="K3567">
        <v>0</v>
      </c>
      <c r="L3567">
        <v>0</v>
      </c>
      <c r="M3567">
        <v>1</v>
      </c>
      <c r="N3567">
        <v>1</v>
      </c>
      <c r="O3567" t="s">
        <v>659</v>
      </c>
      <c r="P3567">
        <v>0</v>
      </c>
      <c r="Q3567">
        <v>1</v>
      </c>
      <c r="R3567">
        <v>0</v>
      </c>
      <c r="S3567" t="s">
        <v>223</v>
      </c>
      <c r="T3567">
        <v>0</v>
      </c>
      <c r="U3567" t="s">
        <v>12642</v>
      </c>
      <c r="V3567" t="s">
        <v>933</v>
      </c>
      <c r="W3567" t="s">
        <v>659</v>
      </c>
      <c r="X3567" t="s">
        <v>659</v>
      </c>
      <c r="Y3567">
        <v>0</v>
      </c>
      <c r="AB3567">
        <v>0</v>
      </c>
      <c r="AC3567">
        <v>0</v>
      </c>
      <c r="AD3567">
        <v>3</v>
      </c>
      <c r="AE3567">
        <v>1469</v>
      </c>
      <c r="AF3567">
        <v>1.5</v>
      </c>
      <c r="AQ3567">
        <v>1</v>
      </c>
      <c r="AR3567">
        <f t="shared" si="55"/>
        <v>0</v>
      </c>
      <c r="AS3567">
        <v>1</v>
      </c>
      <c r="AT3567" t="s">
        <v>133</v>
      </c>
      <c r="AU3567">
        <v>42</v>
      </c>
    </row>
    <row r="3568" spans="1:47">
      <c r="A3568" t="s">
        <v>12646</v>
      </c>
      <c r="C3568">
        <v>310</v>
      </c>
      <c r="D3568" t="s">
        <v>12647</v>
      </c>
      <c r="E3568">
        <v>342</v>
      </c>
      <c r="F3568" t="s">
        <v>12648</v>
      </c>
      <c r="G3568" t="s">
        <v>422</v>
      </c>
      <c r="H3568" t="s">
        <v>10784</v>
      </c>
      <c r="I3568" t="s">
        <v>12649</v>
      </c>
      <c r="J3568">
        <v>1.0714900000000001</v>
      </c>
      <c r="K3568">
        <v>0</v>
      </c>
      <c r="L3568">
        <v>0</v>
      </c>
      <c r="M3568">
        <v>1</v>
      </c>
      <c r="N3568">
        <v>1</v>
      </c>
      <c r="O3568" t="s">
        <v>659</v>
      </c>
      <c r="P3568">
        <v>1</v>
      </c>
      <c r="Q3568">
        <v>12</v>
      </c>
      <c r="R3568">
        <v>36700</v>
      </c>
      <c r="S3568" t="s">
        <v>223</v>
      </c>
      <c r="T3568">
        <v>0</v>
      </c>
      <c r="U3568" t="s">
        <v>12646</v>
      </c>
      <c r="V3568" t="s">
        <v>933</v>
      </c>
      <c r="W3568" t="s">
        <v>659</v>
      </c>
      <c r="X3568" t="s">
        <v>659</v>
      </c>
      <c r="Y3568">
        <v>3058.33</v>
      </c>
      <c r="AB3568">
        <v>0</v>
      </c>
      <c r="AC3568">
        <v>0</v>
      </c>
      <c r="AD3568">
        <v>0</v>
      </c>
      <c r="AE3568">
        <v>15750</v>
      </c>
      <c r="AF3568">
        <v>1</v>
      </c>
      <c r="AQ3568">
        <v>1</v>
      </c>
      <c r="AR3568">
        <f t="shared" si="55"/>
        <v>0</v>
      </c>
      <c r="AS3568">
        <v>1</v>
      </c>
      <c r="AT3568" t="s">
        <v>133</v>
      </c>
      <c r="AU3568">
        <v>42</v>
      </c>
    </row>
    <row r="3569" spans="1:47">
      <c r="A3569" t="s">
        <v>12650</v>
      </c>
      <c r="C3569">
        <v>310</v>
      </c>
      <c r="D3569" t="s">
        <v>12651</v>
      </c>
      <c r="E3569">
        <v>101</v>
      </c>
      <c r="F3569" t="s">
        <v>12652</v>
      </c>
      <c r="G3569" t="s">
        <v>422</v>
      </c>
      <c r="H3569" t="s">
        <v>220</v>
      </c>
      <c r="I3569" t="s">
        <v>12653</v>
      </c>
      <c r="J3569">
        <v>0.37453999999999998</v>
      </c>
      <c r="K3569">
        <v>1</v>
      </c>
      <c r="L3569">
        <v>1</v>
      </c>
      <c r="M3569">
        <v>1</v>
      </c>
      <c r="N3569">
        <v>1</v>
      </c>
      <c r="O3569" t="s">
        <v>225</v>
      </c>
      <c r="P3569">
        <v>0</v>
      </c>
      <c r="Q3569">
        <v>1</v>
      </c>
      <c r="R3569">
        <v>19900</v>
      </c>
      <c r="S3569" t="s">
        <v>223</v>
      </c>
      <c r="T3569">
        <v>19900</v>
      </c>
      <c r="U3569" t="s">
        <v>12650</v>
      </c>
      <c r="V3569" t="s">
        <v>455</v>
      </c>
      <c r="W3569" t="s">
        <v>225</v>
      </c>
      <c r="X3569" t="s">
        <v>225</v>
      </c>
      <c r="Y3569">
        <v>19900</v>
      </c>
      <c r="AB3569">
        <v>1</v>
      </c>
      <c r="AC3569">
        <v>1</v>
      </c>
      <c r="AD3569">
        <v>4</v>
      </c>
      <c r="AE3569">
        <v>1248</v>
      </c>
      <c r="AF3569">
        <v>1</v>
      </c>
      <c r="AQ3569">
        <v>2</v>
      </c>
      <c r="AR3569">
        <f t="shared" si="55"/>
        <v>9.68</v>
      </c>
      <c r="AS3569">
        <v>1</v>
      </c>
      <c r="AT3569" t="s">
        <v>133</v>
      </c>
      <c r="AU3569">
        <v>42</v>
      </c>
    </row>
    <row r="3570" spans="1:47">
      <c r="A3570" t="s">
        <v>248</v>
      </c>
      <c r="C3570">
        <v>310</v>
      </c>
      <c r="E3570">
        <v>0</v>
      </c>
      <c r="J3570">
        <v>0.43858999999999998</v>
      </c>
      <c r="K3570">
        <v>0</v>
      </c>
      <c r="L3570">
        <v>0</v>
      </c>
      <c r="M3570">
        <v>0</v>
      </c>
      <c r="N3570">
        <v>0</v>
      </c>
      <c r="P3570">
        <v>0</v>
      </c>
      <c r="Q3570">
        <v>0</v>
      </c>
      <c r="R3570">
        <v>0</v>
      </c>
      <c r="S3570" t="s">
        <v>249</v>
      </c>
      <c r="T3570">
        <v>0</v>
      </c>
      <c r="Y3570">
        <v>0</v>
      </c>
      <c r="AB3570">
        <v>0</v>
      </c>
      <c r="AC3570">
        <v>0</v>
      </c>
      <c r="AD3570">
        <v>0</v>
      </c>
      <c r="AE3570">
        <v>0</v>
      </c>
      <c r="AF3570">
        <v>0</v>
      </c>
      <c r="AQ3570">
        <v>0</v>
      </c>
      <c r="AR3570">
        <f t="shared" si="55"/>
        <v>0</v>
      </c>
      <c r="AS3570">
        <v>1</v>
      </c>
      <c r="AT3570" t="s">
        <v>133</v>
      </c>
      <c r="AU3570">
        <v>42</v>
      </c>
    </row>
    <row r="3571" spans="1:47">
      <c r="A3571" t="s">
        <v>12654</v>
      </c>
      <c r="C3571">
        <v>310</v>
      </c>
      <c r="D3571" t="s">
        <v>10685</v>
      </c>
      <c r="E3571">
        <v>929</v>
      </c>
      <c r="F3571" t="s">
        <v>10895</v>
      </c>
      <c r="G3571" t="s">
        <v>422</v>
      </c>
      <c r="H3571" t="s">
        <v>12655</v>
      </c>
      <c r="I3571" t="s">
        <v>12656</v>
      </c>
      <c r="J3571">
        <v>7.2447600000000003</v>
      </c>
      <c r="K3571">
        <v>0</v>
      </c>
      <c r="L3571">
        <v>0</v>
      </c>
      <c r="M3571">
        <v>0</v>
      </c>
      <c r="N3571">
        <v>0</v>
      </c>
      <c r="P3571">
        <v>0</v>
      </c>
      <c r="Q3571">
        <v>0</v>
      </c>
      <c r="R3571">
        <v>0</v>
      </c>
      <c r="S3571" t="s">
        <v>223</v>
      </c>
      <c r="T3571">
        <v>0</v>
      </c>
      <c r="U3571" t="s">
        <v>12654</v>
      </c>
      <c r="V3571" t="s">
        <v>455</v>
      </c>
      <c r="W3571" t="s">
        <v>225</v>
      </c>
      <c r="Y3571">
        <v>0</v>
      </c>
      <c r="AB3571">
        <v>0</v>
      </c>
      <c r="AC3571">
        <v>0</v>
      </c>
      <c r="AD3571">
        <v>0</v>
      </c>
      <c r="AE3571">
        <v>0</v>
      </c>
      <c r="AF3571">
        <v>0</v>
      </c>
      <c r="AQ3571">
        <v>1</v>
      </c>
      <c r="AR3571">
        <f t="shared" si="55"/>
        <v>0</v>
      </c>
      <c r="AS3571">
        <v>1</v>
      </c>
      <c r="AT3571" t="s">
        <v>133</v>
      </c>
      <c r="AU3571">
        <v>42</v>
      </c>
    </row>
    <row r="3572" spans="1:47">
      <c r="A3572" t="s">
        <v>12657</v>
      </c>
      <c r="C3572">
        <v>310</v>
      </c>
      <c r="D3572" t="s">
        <v>12658</v>
      </c>
      <c r="E3572">
        <v>101</v>
      </c>
      <c r="F3572" t="s">
        <v>12659</v>
      </c>
      <c r="G3572" t="s">
        <v>422</v>
      </c>
      <c r="H3572" t="s">
        <v>220</v>
      </c>
      <c r="I3572" t="s">
        <v>12660</v>
      </c>
      <c r="J3572">
        <v>0.16961999999999999</v>
      </c>
      <c r="K3572">
        <v>0</v>
      </c>
      <c r="L3572">
        <v>0</v>
      </c>
      <c r="M3572">
        <v>1</v>
      </c>
      <c r="N3572">
        <v>1</v>
      </c>
      <c r="O3572" t="s">
        <v>659</v>
      </c>
      <c r="P3572">
        <v>1</v>
      </c>
      <c r="Q3572">
        <v>1</v>
      </c>
      <c r="R3572">
        <v>0</v>
      </c>
      <c r="S3572" t="s">
        <v>223</v>
      </c>
      <c r="T3572">
        <v>0</v>
      </c>
      <c r="U3572" t="s">
        <v>12657</v>
      </c>
      <c r="V3572" t="s">
        <v>933</v>
      </c>
      <c r="W3572" t="s">
        <v>659</v>
      </c>
      <c r="X3572" t="s">
        <v>659</v>
      </c>
      <c r="Y3572">
        <v>0</v>
      </c>
      <c r="AB3572">
        <v>0</v>
      </c>
      <c r="AC3572">
        <v>0</v>
      </c>
      <c r="AD3572">
        <v>3</v>
      </c>
      <c r="AE3572">
        <v>1672</v>
      </c>
      <c r="AF3572">
        <v>1</v>
      </c>
      <c r="AQ3572">
        <v>1</v>
      </c>
      <c r="AR3572">
        <f t="shared" si="55"/>
        <v>0</v>
      </c>
      <c r="AS3572">
        <v>1</v>
      </c>
      <c r="AT3572" t="s">
        <v>133</v>
      </c>
      <c r="AU3572">
        <v>42</v>
      </c>
    </row>
    <row r="3573" spans="1:47">
      <c r="A3573" t="s">
        <v>12661</v>
      </c>
      <c r="C3573">
        <v>310</v>
      </c>
      <c r="D3573" t="s">
        <v>12662</v>
      </c>
      <c r="E3573">
        <v>101</v>
      </c>
      <c r="F3573" t="s">
        <v>12663</v>
      </c>
      <c r="G3573" t="s">
        <v>422</v>
      </c>
      <c r="H3573" t="s">
        <v>220</v>
      </c>
      <c r="I3573" t="s">
        <v>12664</v>
      </c>
      <c r="J3573">
        <v>0.35563</v>
      </c>
      <c r="K3573">
        <v>0</v>
      </c>
      <c r="L3573">
        <v>0</v>
      </c>
      <c r="M3573">
        <v>1</v>
      </c>
      <c r="N3573">
        <v>1</v>
      </c>
      <c r="O3573" t="s">
        <v>659</v>
      </c>
      <c r="P3573">
        <v>1</v>
      </c>
      <c r="Q3573">
        <v>1</v>
      </c>
      <c r="R3573">
        <v>8100</v>
      </c>
      <c r="S3573" t="s">
        <v>223</v>
      </c>
      <c r="T3573">
        <v>0</v>
      </c>
      <c r="U3573" t="s">
        <v>12661</v>
      </c>
      <c r="V3573" t="s">
        <v>933</v>
      </c>
      <c r="W3573" t="s">
        <v>659</v>
      </c>
      <c r="X3573" t="s">
        <v>659</v>
      </c>
      <c r="Y3573">
        <v>8100</v>
      </c>
      <c r="AB3573">
        <v>0</v>
      </c>
      <c r="AC3573">
        <v>0</v>
      </c>
      <c r="AD3573">
        <v>3</v>
      </c>
      <c r="AE3573">
        <v>1846</v>
      </c>
      <c r="AF3573">
        <v>1.5</v>
      </c>
      <c r="AQ3573">
        <v>1</v>
      </c>
      <c r="AR3573">
        <f t="shared" si="55"/>
        <v>0</v>
      </c>
      <c r="AS3573">
        <v>1</v>
      </c>
      <c r="AT3573" t="s">
        <v>133</v>
      </c>
      <c r="AU3573">
        <v>42</v>
      </c>
    </row>
    <row r="3574" spans="1:47">
      <c r="A3574" t="s">
        <v>12665</v>
      </c>
      <c r="C3574">
        <v>310</v>
      </c>
      <c r="D3574" t="s">
        <v>12666</v>
      </c>
      <c r="E3574">
        <v>101</v>
      </c>
      <c r="F3574" t="s">
        <v>12667</v>
      </c>
      <c r="G3574" t="s">
        <v>422</v>
      </c>
      <c r="H3574" t="s">
        <v>220</v>
      </c>
      <c r="I3574" t="s">
        <v>12668</v>
      </c>
      <c r="J3574">
        <v>0.24127999999999999</v>
      </c>
      <c r="K3574">
        <v>1</v>
      </c>
      <c r="L3574">
        <v>1</v>
      </c>
      <c r="M3574">
        <v>1</v>
      </c>
      <c r="N3574">
        <v>1</v>
      </c>
      <c r="O3574" t="s">
        <v>225</v>
      </c>
      <c r="P3574">
        <v>0</v>
      </c>
      <c r="Q3574">
        <v>1</v>
      </c>
      <c r="R3574">
        <v>1200</v>
      </c>
      <c r="S3574" t="s">
        <v>223</v>
      </c>
      <c r="T3574">
        <v>1200</v>
      </c>
      <c r="U3574" t="s">
        <v>12665</v>
      </c>
      <c r="V3574" t="s">
        <v>413</v>
      </c>
      <c r="W3574" t="s">
        <v>225</v>
      </c>
      <c r="X3574" t="s">
        <v>225</v>
      </c>
      <c r="Y3574">
        <v>1200</v>
      </c>
      <c r="AB3574">
        <v>1</v>
      </c>
      <c r="AC3574">
        <v>1</v>
      </c>
      <c r="AD3574">
        <v>3</v>
      </c>
      <c r="AE3574">
        <v>1414</v>
      </c>
      <c r="AF3574">
        <v>1.75</v>
      </c>
      <c r="AQ3574">
        <v>1</v>
      </c>
      <c r="AR3574">
        <f t="shared" si="55"/>
        <v>9.68</v>
      </c>
      <c r="AS3574">
        <v>1</v>
      </c>
      <c r="AT3574" t="s">
        <v>133</v>
      </c>
      <c r="AU3574">
        <v>42</v>
      </c>
    </row>
    <row r="3575" spans="1:47">
      <c r="A3575" t="s">
        <v>12669</v>
      </c>
      <c r="C3575">
        <v>310</v>
      </c>
      <c r="D3575" t="s">
        <v>12670</v>
      </c>
      <c r="E3575">
        <v>101</v>
      </c>
      <c r="F3575" t="s">
        <v>12671</v>
      </c>
      <c r="G3575" t="s">
        <v>422</v>
      </c>
      <c r="H3575" t="s">
        <v>220</v>
      </c>
      <c r="I3575" t="s">
        <v>12672</v>
      </c>
      <c r="J3575">
        <v>0.317</v>
      </c>
      <c r="K3575">
        <v>1</v>
      </c>
      <c r="L3575">
        <v>1</v>
      </c>
      <c r="M3575">
        <v>1</v>
      </c>
      <c r="N3575">
        <v>1</v>
      </c>
      <c r="O3575" t="s">
        <v>225</v>
      </c>
      <c r="P3575">
        <v>0</v>
      </c>
      <c r="Q3575">
        <v>1</v>
      </c>
      <c r="R3575">
        <v>6300</v>
      </c>
      <c r="S3575" t="s">
        <v>223</v>
      </c>
      <c r="T3575">
        <v>6300</v>
      </c>
      <c r="U3575" t="s">
        <v>12669</v>
      </c>
      <c r="V3575" t="s">
        <v>455</v>
      </c>
      <c r="W3575" t="s">
        <v>225</v>
      </c>
      <c r="X3575" t="s">
        <v>225</v>
      </c>
      <c r="Y3575">
        <v>6300</v>
      </c>
      <c r="AB3575">
        <v>1</v>
      </c>
      <c r="AC3575">
        <v>1</v>
      </c>
      <c r="AD3575">
        <v>3</v>
      </c>
      <c r="AE3575">
        <v>1716</v>
      </c>
      <c r="AF3575">
        <v>2</v>
      </c>
      <c r="AQ3575">
        <v>1</v>
      </c>
      <c r="AR3575">
        <f t="shared" si="55"/>
        <v>9.68</v>
      </c>
      <c r="AS3575">
        <v>1</v>
      </c>
      <c r="AT3575" t="s">
        <v>133</v>
      </c>
      <c r="AU3575">
        <v>42</v>
      </c>
    </row>
    <row r="3576" spans="1:47">
      <c r="A3576" t="s">
        <v>12673</v>
      </c>
      <c r="C3576">
        <v>310</v>
      </c>
      <c r="D3576" t="s">
        <v>12674</v>
      </c>
      <c r="E3576">
        <v>101</v>
      </c>
      <c r="F3576" t="s">
        <v>12675</v>
      </c>
      <c r="G3576" t="s">
        <v>422</v>
      </c>
      <c r="H3576" t="s">
        <v>220</v>
      </c>
      <c r="I3576" t="s">
        <v>12676</v>
      </c>
      <c r="J3576">
        <v>2.4289900000000002</v>
      </c>
      <c r="K3576">
        <v>1</v>
      </c>
      <c r="L3576">
        <v>1</v>
      </c>
      <c r="M3576">
        <v>2</v>
      </c>
      <c r="N3576">
        <v>2</v>
      </c>
      <c r="O3576" t="s">
        <v>225</v>
      </c>
      <c r="P3576">
        <v>0</v>
      </c>
      <c r="Q3576">
        <v>1</v>
      </c>
      <c r="R3576">
        <v>7200</v>
      </c>
      <c r="S3576" t="s">
        <v>223</v>
      </c>
      <c r="T3576">
        <v>7200</v>
      </c>
      <c r="U3576" t="s">
        <v>12673</v>
      </c>
      <c r="V3576" t="s">
        <v>455</v>
      </c>
      <c r="W3576" t="s">
        <v>225</v>
      </c>
      <c r="X3576" t="s">
        <v>225</v>
      </c>
      <c r="Y3576">
        <v>7200</v>
      </c>
      <c r="AB3576">
        <v>1</v>
      </c>
      <c r="AC3576">
        <v>1</v>
      </c>
      <c r="AD3576">
        <v>5</v>
      </c>
      <c r="AE3576">
        <v>2576</v>
      </c>
      <c r="AF3576">
        <v>1.75</v>
      </c>
      <c r="AQ3576">
        <v>1</v>
      </c>
      <c r="AR3576">
        <f t="shared" si="55"/>
        <v>9.68</v>
      </c>
      <c r="AS3576">
        <v>1</v>
      </c>
      <c r="AT3576" t="s">
        <v>133</v>
      </c>
      <c r="AU3576">
        <v>42</v>
      </c>
    </row>
    <row r="3577" spans="1:47">
      <c r="A3577" t="s">
        <v>12677</v>
      </c>
      <c r="C3577">
        <v>310</v>
      </c>
      <c r="D3577" t="s">
        <v>12678</v>
      </c>
      <c r="E3577">
        <v>132</v>
      </c>
      <c r="F3577" t="s">
        <v>11649</v>
      </c>
      <c r="G3577" t="s">
        <v>422</v>
      </c>
      <c r="H3577" t="s">
        <v>260</v>
      </c>
      <c r="I3577" t="s">
        <v>12679</v>
      </c>
      <c r="J3577">
        <v>2.0823299999999998</v>
      </c>
      <c r="K3577">
        <v>0</v>
      </c>
      <c r="L3577">
        <v>0</v>
      </c>
      <c r="M3577">
        <v>0</v>
      </c>
      <c r="N3577">
        <v>0</v>
      </c>
      <c r="P3577">
        <v>0</v>
      </c>
      <c r="Q3577">
        <v>0</v>
      </c>
      <c r="R3577">
        <v>0</v>
      </c>
      <c r="S3577" t="s">
        <v>223</v>
      </c>
      <c r="T3577">
        <v>0</v>
      </c>
      <c r="U3577" t="s">
        <v>12677</v>
      </c>
      <c r="V3577" t="s">
        <v>455</v>
      </c>
      <c r="W3577" t="s">
        <v>225</v>
      </c>
      <c r="Y3577">
        <v>0</v>
      </c>
      <c r="AB3577">
        <v>0</v>
      </c>
      <c r="AC3577">
        <v>0</v>
      </c>
      <c r="AD3577">
        <v>0</v>
      </c>
      <c r="AE3577">
        <v>0</v>
      </c>
      <c r="AF3577">
        <v>0</v>
      </c>
      <c r="AQ3577">
        <v>1</v>
      </c>
      <c r="AR3577">
        <f t="shared" si="55"/>
        <v>0</v>
      </c>
      <c r="AS3577">
        <v>1</v>
      </c>
      <c r="AT3577" t="s">
        <v>133</v>
      </c>
      <c r="AU3577">
        <v>42</v>
      </c>
    </row>
    <row r="3578" spans="1:47">
      <c r="A3578" t="s">
        <v>12680</v>
      </c>
      <c r="C3578">
        <v>310</v>
      </c>
      <c r="D3578" t="s">
        <v>12681</v>
      </c>
      <c r="E3578">
        <v>101</v>
      </c>
      <c r="F3578" t="s">
        <v>12682</v>
      </c>
      <c r="G3578" t="s">
        <v>422</v>
      </c>
      <c r="H3578" t="s">
        <v>220</v>
      </c>
      <c r="I3578" t="s">
        <v>12683</v>
      </c>
      <c r="J3578">
        <v>0.13078000000000001</v>
      </c>
      <c r="K3578">
        <v>0</v>
      </c>
      <c r="L3578">
        <v>0</v>
      </c>
      <c r="M3578">
        <v>1</v>
      </c>
      <c r="N3578">
        <v>1</v>
      </c>
      <c r="O3578" t="s">
        <v>659</v>
      </c>
      <c r="P3578">
        <v>1</v>
      </c>
      <c r="Q3578">
        <v>1</v>
      </c>
      <c r="R3578">
        <v>10600</v>
      </c>
      <c r="S3578" t="s">
        <v>223</v>
      </c>
      <c r="T3578">
        <v>0</v>
      </c>
      <c r="U3578" t="s">
        <v>12680</v>
      </c>
      <c r="V3578" t="s">
        <v>927</v>
      </c>
      <c r="W3578" t="s">
        <v>659</v>
      </c>
      <c r="X3578" t="s">
        <v>659</v>
      </c>
      <c r="Y3578">
        <v>10600</v>
      </c>
      <c r="AB3578">
        <v>0</v>
      </c>
      <c r="AC3578">
        <v>0</v>
      </c>
      <c r="AD3578">
        <v>2</v>
      </c>
      <c r="AE3578">
        <v>954</v>
      </c>
      <c r="AF3578">
        <v>1</v>
      </c>
      <c r="AQ3578">
        <v>1</v>
      </c>
      <c r="AR3578">
        <f t="shared" si="55"/>
        <v>0</v>
      </c>
      <c r="AS3578">
        <v>1</v>
      </c>
      <c r="AT3578" t="s">
        <v>133</v>
      </c>
      <c r="AU3578">
        <v>42</v>
      </c>
    </row>
    <row r="3579" spans="1:47">
      <c r="A3579" t="s">
        <v>12684</v>
      </c>
      <c r="C3579">
        <v>310</v>
      </c>
      <c r="D3579" t="s">
        <v>12685</v>
      </c>
      <c r="E3579">
        <v>105</v>
      </c>
      <c r="F3579" t="s">
        <v>12686</v>
      </c>
      <c r="G3579" t="s">
        <v>10704</v>
      </c>
      <c r="H3579" t="s">
        <v>10378</v>
      </c>
      <c r="I3579" t="s">
        <v>12687</v>
      </c>
      <c r="J3579">
        <v>0.18365000000000001</v>
      </c>
      <c r="K3579">
        <v>0</v>
      </c>
      <c r="L3579">
        <v>0</v>
      </c>
      <c r="M3579">
        <v>1</v>
      </c>
      <c r="N3579">
        <v>1</v>
      </c>
      <c r="O3579" t="s">
        <v>659</v>
      </c>
      <c r="P3579">
        <v>1</v>
      </c>
      <c r="Q3579">
        <v>1</v>
      </c>
      <c r="R3579">
        <v>19000</v>
      </c>
      <c r="S3579" t="s">
        <v>223</v>
      </c>
      <c r="T3579">
        <v>0</v>
      </c>
      <c r="U3579" t="s">
        <v>12684</v>
      </c>
      <c r="V3579" t="s">
        <v>933</v>
      </c>
      <c r="W3579" t="s">
        <v>659</v>
      </c>
      <c r="X3579" t="s">
        <v>659</v>
      </c>
      <c r="Y3579">
        <v>19000</v>
      </c>
      <c r="AB3579">
        <v>0</v>
      </c>
      <c r="AC3579">
        <v>0</v>
      </c>
      <c r="AD3579">
        <v>9</v>
      </c>
      <c r="AE3579">
        <v>3755</v>
      </c>
      <c r="AF3579">
        <v>2</v>
      </c>
      <c r="AQ3579">
        <v>1</v>
      </c>
      <c r="AR3579">
        <f t="shared" si="55"/>
        <v>0</v>
      </c>
      <c r="AS3579">
        <v>1</v>
      </c>
      <c r="AT3579" t="s">
        <v>133</v>
      </c>
      <c r="AU3579">
        <v>42</v>
      </c>
    </row>
    <row r="3580" spans="1:47">
      <c r="A3580" t="s">
        <v>12688</v>
      </c>
      <c r="C3580">
        <v>310</v>
      </c>
      <c r="D3580" t="s">
        <v>12689</v>
      </c>
      <c r="E3580">
        <v>104</v>
      </c>
      <c r="F3580" t="s">
        <v>12690</v>
      </c>
      <c r="G3580" t="s">
        <v>422</v>
      </c>
      <c r="H3580" t="s">
        <v>1213</v>
      </c>
      <c r="I3580" t="s">
        <v>12691</v>
      </c>
      <c r="J3580">
        <v>0.41243000000000002</v>
      </c>
      <c r="K3580">
        <v>1</v>
      </c>
      <c r="L3580">
        <v>1</v>
      </c>
      <c r="M3580">
        <v>1</v>
      </c>
      <c r="N3580">
        <v>1</v>
      </c>
      <c r="O3580" t="s">
        <v>225</v>
      </c>
      <c r="P3580">
        <v>0</v>
      </c>
      <c r="Q3580">
        <v>1</v>
      </c>
      <c r="R3580">
        <v>15600</v>
      </c>
      <c r="S3580" t="s">
        <v>223</v>
      </c>
      <c r="T3580">
        <v>15600</v>
      </c>
      <c r="U3580" t="s">
        <v>12688</v>
      </c>
      <c r="V3580" t="s">
        <v>455</v>
      </c>
      <c r="W3580" t="s">
        <v>225</v>
      </c>
      <c r="X3580" t="s">
        <v>225</v>
      </c>
      <c r="Y3580">
        <v>15600</v>
      </c>
      <c r="AB3580">
        <v>2</v>
      </c>
      <c r="AC3580">
        <v>2</v>
      </c>
      <c r="AD3580">
        <v>4</v>
      </c>
      <c r="AE3580">
        <v>2125</v>
      </c>
      <c r="AF3580">
        <v>1.5</v>
      </c>
      <c r="AQ3580">
        <v>1</v>
      </c>
      <c r="AR3580">
        <f t="shared" si="55"/>
        <v>19.36</v>
      </c>
      <c r="AS3580">
        <v>1</v>
      </c>
      <c r="AT3580" t="s">
        <v>133</v>
      </c>
      <c r="AU3580">
        <v>42</v>
      </c>
    </row>
    <row r="3581" spans="1:47">
      <c r="A3581" t="s">
        <v>12692</v>
      </c>
      <c r="C3581">
        <v>310</v>
      </c>
      <c r="D3581" t="s">
        <v>12693</v>
      </c>
      <c r="E3581">
        <v>132</v>
      </c>
      <c r="F3581" t="s">
        <v>12694</v>
      </c>
      <c r="G3581" t="s">
        <v>422</v>
      </c>
      <c r="H3581" t="s">
        <v>260</v>
      </c>
      <c r="I3581" t="s">
        <v>12695</v>
      </c>
      <c r="J3581">
        <v>0.37203000000000003</v>
      </c>
      <c r="K3581">
        <v>0</v>
      </c>
      <c r="L3581">
        <v>0</v>
      </c>
      <c r="M3581">
        <v>0</v>
      </c>
      <c r="N3581">
        <v>0</v>
      </c>
      <c r="P3581">
        <v>0</v>
      </c>
      <c r="Q3581">
        <v>0</v>
      </c>
      <c r="R3581">
        <v>0</v>
      </c>
      <c r="S3581" t="s">
        <v>223</v>
      </c>
      <c r="T3581">
        <v>0</v>
      </c>
      <c r="U3581" t="s">
        <v>12692</v>
      </c>
      <c r="V3581" t="s">
        <v>455</v>
      </c>
      <c r="W3581" t="s">
        <v>225</v>
      </c>
      <c r="Y3581">
        <v>0</v>
      </c>
      <c r="AB3581">
        <v>0</v>
      </c>
      <c r="AC3581">
        <v>0</v>
      </c>
      <c r="AD3581">
        <v>0</v>
      </c>
      <c r="AE3581">
        <v>0</v>
      </c>
      <c r="AF3581">
        <v>0</v>
      </c>
      <c r="AQ3581">
        <v>1</v>
      </c>
      <c r="AR3581">
        <f t="shared" si="55"/>
        <v>0</v>
      </c>
      <c r="AS3581">
        <v>1</v>
      </c>
      <c r="AT3581" t="s">
        <v>133</v>
      </c>
      <c r="AU3581">
        <v>42</v>
      </c>
    </row>
    <row r="3582" spans="1:47">
      <c r="A3582" t="s">
        <v>12696</v>
      </c>
      <c r="C3582">
        <v>310</v>
      </c>
      <c r="D3582" t="s">
        <v>12697</v>
      </c>
      <c r="E3582">
        <v>132</v>
      </c>
      <c r="F3582" t="s">
        <v>12698</v>
      </c>
      <c r="G3582" t="s">
        <v>422</v>
      </c>
      <c r="H3582" t="s">
        <v>260</v>
      </c>
      <c r="I3582" t="s">
        <v>12699</v>
      </c>
      <c r="J3582">
        <v>0.36948999999999999</v>
      </c>
      <c r="K3582">
        <v>0</v>
      </c>
      <c r="L3582">
        <v>0</v>
      </c>
      <c r="M3582">
        <v>0</v>
      </c>
      <c r="N3582">
        <v>0</v>
      </c>
      <c r="P3582">
        <v>0</v>
      </c>
      <c r="Q3582">
        <v>0</v>
      </c>
      <c r="R3582">
        <v>0</v>
      </c>
      <c r="S3582" t="s">
        <v>223</v>
      </c>
      <c r="T3582">
        <v>0</v>
      </c>
      <c r="U3582" t="s">
        <v>12696</v>
      </c>
      <c r="V3582" t="s">
        <v>455</v>
      </c>
      <c r="W3582" t="s">
        <v>225</v>
      </c>
      <c r="Y3582">
        <v>0</v>
      </c>
      <c r="AB3582">
        <v>0</v>
      </c>
      <c r="AC3582">
        <v>0</v>
      </c>
      <c r="AD3582">
        <v>0</v>
      </c>
      <c r="AE3582">
        <v>0</v>
      </c>
      <c r="AF3582">
        <v>0</v>
      </c>
      <c r="AQ3582">
        <v>1</v>
      </c>
      <c r="AR3582">
        <f t="shared" si="55"/>
        <v>0</v>
      </c>
      <c r="AS3582">
        <v>1</v>
      </c>
      <c r="AT3582" t="s">
        <v>133</v>
      </c>
      <c r="AU3582">
        <v>42</v>
      </c>
    </row>
    <row r="3583" spans="1:47">
      <c r="A3583" t="s">
        <v>12700</v>
      </c>
      <c r="C3583">
        <v>310</v>
      </c>
      <c r="D3583" t="s">
        <v>12594</v>
      </c>
      <c r="E3583">
        <v>101</v>
      </c>
      <c r="F3583" t="s">
        <v>12595</v>
      </c>
      <c r="G3583" t="s">
        <v>422</v>
      </c>
      <c r="H3583" t="s">
        <v>220</v>
      </c>
      <c r="I3583" t="s">
        <v>12701</v>
      </c>
      <c r="J3583">
        <v>0.28888999999999998</v>
      </c>
      <c r="K3583">
        <v>1</v>
      </c>
      <c r="L3583">
        <v>1</v>
      </c>
      <c r="M3583">
        <v>1</v>
      </c>
      <c r="N3583">
        <v>1</v>
      </c>
      <c r="O3583" t="s">
        <v>225</v>
      </c>
      <c r="P3583">
        <v>0</v>
      </c>
      <c r="Q3583">
        <v>1</v>
      </c>
      <c r="R3583">
        <v>4000</v>
      </c>
      <c r="S3583" t="s">
        <v>223</v>
      </c>
      <c r="T3583">
        <v>4000</v>
      </c>
      <c r="U3583" t="s">
        <v>12700</v>
      </c>
      <c r="V3583" t="s">
        <v>455</v>
      </c>
      <c r="W3583" t="s">
        <v>225</v>
      </c>
      <c r="X3583" t="s">
        <v>225</v>
      </c>
      <c r="Y3583">
        <v>4000</v>
      </c>
      <c r="AB3583">
        <v>1</v>
      </c>
      <c r="AC3583">
        <v>1</v>
      </c>
      <c r="AD3583">
        <v>2</v>
      </c>
      <c r="AE3583">
        <v>683</v>
      </c>
      <c r="AF3583">
        <v>1.3</v>
      </c>
      <c r="AQ3583">
        <v>1</v>
      </c>
      <c r="AR3583">
        <f t="shared" si="55"/>
        <v>9.68</v>
      </c>
      <c r="AS3583">
        <v>1</v>
      </c>
      <c r="AT3583" t="s">
        <v>133</v>
      </c>
      <c r="AU3583">
        <v>42</v>
      </c>
    </row>
    <row r="3584" spans="1:47">
      <c r="A3584" t="s">
        <v>12702</v>
      </c>
      <c r="C3584">
        <v>310</v>
      </c>
      <c r="D3584" t="s">
        <v>12544</v>
      </c>
      <c r="E3584">
        <v>903</v>
      </c>
      <c r="F3584" t="s">
        <v>821</v>
      </c>
      <c r="G3584" t="s">
        <v>422</v>
      </c>
      <c r="H3584" t="s">
        <v>10563</v>
      </c>
      <c r="I3584" t="s">
        <v>12703</v>
      </c>
      <c r="J3584">
        <v>2.90957</v>
      </c>
      <c r="K3584">
        <v>0</v>
      </c>
      <c r="L3584">
        <v>0</v>
      </c>
      <c r="M3584">
        <v>1</v>
      </c>
      <c r="N3584">
        <v>1</v>
      </c>
      <c r="O3584" t="s">
        <v>659</v>
      </c>
      <c r="P3584">
        <v>1</v>
      </c>
      <c r="Q3584">
        <v>0</v>
      </c>
      <c r="R3584">
        <v>0</v>
      </c>
      <c r="S3584" t="s">
        <v>223</v>
      </c>
      <c r="T3584">
        <v>0</v>
      </c>
      <c r="U3584" t="s">
        <v>12702</v>
      </c>
      <c r="V3584" t="s">
        <v>933</v>
      </c>
      <c r="W3584" t="s">
        <v>659</v>
      </c>
      <c r="X3584" t="s">
        <v>659</v>
      </c>
      <c r="Y3584">
        <v>0</v>
      </c>
      <c r="AB3584">
        <v>0</v>
      </c>
      <c r="AC3584">
        <v>0</v>
      </c>
      <c r="AD3584">
        <v>0</v>
      </c>
      <c r="AE3584">
        <v>19700</v>
      </c>
      <c r="AF3584">
        <v>1</v>
      </c>
      <c r="AQ3584">
        <v>1</v>
      </c>
      <c r="AR3584">
        <f t="shared" si="55"/>
        <v>0</v>
      </c>
      <c r="AS3584">
        <v>1</v>
      </c>
      <c r="AT3584" t="s">
        <v>134</v>
      </c>
      <c r="AU3584">
        <v>43</v>
      </c>
    </row>
    <row r="3585" spans="1:47">
      <c r="A3585" t="s">
        <v>12704</v>
      </c>
      <c r="C3585">
        <v>310</v>
      </c>
      <c r="D3585" t="s">
        <v>12705</v>
      </c>
      <c r="E3585">
        <v>130</v>
      </c>
      <c r="F3585" t="s">
        <v>12706</v>
      </c>
      <c r="G3585" t="s">
        <v>422</v>
      </c>
      <c r="H3585" t="s">
        <v>2642</v>
      </c>
      <c r="I3585" t="s">
        <v>12707</v>
      </c>
      <c r="J3585">
        <v>0.95845999999999998</v>
      </c>
      <c r="K3585">
        <v>0</v>
      </c>
      <c r="L3585">
        <v>0</v>
      </c>
      <c r="M3585">
        <v>0</v>
      </c>
      <c r="N3585">
        <v>0</v>
      </c>
      <c r="P3585">
        <v>0</v>
      </c>
      <c r="Q3585">
        <v>0</v>
      </c>
      <c r="R3585">
        <v>0</v>
      </c>
      <c r="S3585" t="s">
        <v>223</v>
      </c>
      <c r="T3585">
        <v>0</v>
      </c>
      <c r="U3585" t="s">
        <v>12704</v>
      </c>
      <c r="V3585" t="s">
        <v>455</v>
      </c>
      <c r="W3585" t="s">
        <v>225</v>
      </c>
      <c r="Y3585">
        <v>0</v>
      </c>
      <c r="AB3585">
        <v>0</v>
      </c>
      <c r="AC3585">
        <v>0</v>
      </c>
      <c r="AD3585">
        <v>0</v>
      </c>
      <c r="AE3585">
        <v>0</v>
      </c>
      <c r="AF3585">
        <v>0</v>
      </c>
      <c r="AQ3585">
        <v>1</v>
      </c>
      <c r="AR3585">
        <f t="shared" si="55"/>
        <v>0</v>
      </c>
      <c r="AS3585">
        <v>1</v>
      </c>
      <c r="AT3585" t="s">
        <v>133</v>
      </c>
      <c r="AU3585">
        <v>42</v>
      </c>
    </row>
    <row r="3586" spans="1:47">
      <c r="A3586" t="s">
        <v>12708</v>
      </c>
      <c r="C3586">
        <v>310</v>
      </c>
      <c r="D3586" t="s">
        <v>12709</v>
      </c>
      <c r="E3586">
        <v>132</v>
      </c>
      <c r="F3586" t="s">
        <v>9477</v>
      </c>
      <c r="G3586" t="s">
        <v>422</v>
      </c>
      <c r="H3586" t="s">
        <v>260</v>
      </c>
      <c r="I3586" t="s">
        <v>12710</v>
      </c>
      <c r="J3586">
        <v>7.3870000000000005E-2</v>
      </c>
      <c r="K3586">
        <v>0</v>
      </c>
      <c r="L3586">
        <v>0</v>
      </c>
      <c r="M3586">
        <v>0</v>
      </c>
      <c r="N3586">
        <v>0</v>
      </c>
      <c r="P3586">
        <v>0</v>
      </c>
      <c r="Q3586">
        <v>0</v>
      </c>
      <c r="R3586">
        <v>0</v>
      </c>
      <c r="S3586" t="s">
        <v>223</v>
      </c>
      <c r="T3586">
        <v>0</v>
      </c>
      <c r="U3586" t="s">
        <v>12708</v>
      </c>
      <c r="V3586" t="s">
        <v>933</v>
      </c>
      <c r="W3586" t="s">
        <v>659</v>
      </c>
      <c r="Y3586">
        <v>0</v>
      </c>
      <c r="AB3586">
        <v>0</v>
      </c>
      <c r="AC3586">
        <v>0</v>
      </c>
      <c r="AD3586">
        <v>0</v>
      </c>
      <c r="AE3586">
        <v>0</v>
      </c>
      <c r="AF3586">
        <v>0</v>
      </c>
      <c r="AQ3586">
        <v>1</v>
      </c>
      <c r="AR3586">
        <f t="shared" ref="AR3586:AR3649" si="56">AB3586*9.68*VLOOKUP(AU3586,atten,10,FALSE)</f>
        <v>0</v>
      </c>
      <c r="AS3586">
        <v>1</v>
      </c>
      <c r="AT3586" t="s">
        <v>133</v>
      </c>
      <c r="AU3586">
        <v>42</v>
      </c>
    </row>
    <row r="3587" spans="1:47">
      <c r="A3587" t="s">
        <v>248</v>
      </c>
      <c r="C3587">
        <v>310</v>
      </c>
      <c r="E3587">
        <v>0</v>
      </c>
      <c r="J3587">
        <v>0.15518999999999999</v>
      </c>
      <c r="K3587">
        <v>0</v>
      </c>
      <c r="L3587">
        <v>0</v>
      </c>
      <c r="M3587">
        <v>0</v>
      </c>
      <c r="N3587">
        <v>0</v>
      </c>
      <c r="P3587">
        <v>0</v>
      </c>
      <c r="Q3587">
        <v>0</v>
      </c>
      <c r="R3587">
        <v>0</v>
      </c>
      <c r="S3587" t="s">
        <v>249</v>
      </c>
      <c r="T3587">
        <v>0</v>
      </c>
      <c r="Y3587">
        <v>0</v>
      </c>
      <c r="AB3587">
        <v>0</v>
      </c>
      <c r="AC3587">
        <v>0</v>
      </c>
      <c r="AD3587">
        <v>0</v>
      </c>
      <c r="AE3587">
        <v>0</v>
      </c>
      <c r="AF3587">
        <v>0</v>
      </c>
      <c r="AQ3587">
        <v>0</v>
      </c>
      <c r="AR3587">
        <f t="shared" si="56"/>
        <v>0</v>
      </c>
      <c r="AS3587">
        <v>1</v>
      </c>
      <c r="AT3587" t="s">
        <v>133</v>
      </c>
      <c r="AU3587">
        <v>42</v>
      </c>
    </row>
    <row r="3588" spans="1:47">
      <c r="A3588" t="s">
        <v>12711</v>
      </c>
      <c r="C3588">
        <v>310</v>
      </c>
      <c r="D3588" t="s">
        <v>12712</v>
      </c>
      <c r="E3588">
        <v>101</v>
      </c>
      <c r="F3588" t="s">
        <v>12713</v>
      </c>
      <c r="G3588" t="s">
        <v>422</v>
      </c>
      <c r="H3588" t="s">
        <v>220</v>
      </c>
      <c r="I3588" t="s">
        <v>12714</v>
      </c>
      <c r="J3588">
        <v>0.53256000000000003</v>
      </c>
      <c r="K3588">
        <v>1</v>
      </c>
      <c r="L3588">
        <v>1</v>
      </c>
      <c r="M3588">
        <v>1</v>
      </c>
      <c r="N3588">
        <v>1</v>
      </c>
      <c r="O3588" t="s">
        <v>225</v>
      </c>
      <c r="P3588">
        <v>0</v>
      </c>
      <c r="Q3588">
        <v>1</v>
      </c>
      <c r="R3588">
        <v>2200</v>
      </c>
      <c r="S3588" t="s">
        <v>223</v>
      </c>
      <c r="T3588">
        <v>2200</v>
      </c>
      <c r="U3588" t="s">
        <v>12711</v>
      </c>
      <c r="V3588" t="s">
        <v>455</v>
      </c>
      <c r="W3588" t="s">
        <v>225</v>
      </c>
      <c r="X3588" t="s">
        <v>225</v>
      </c>
      <c r="Y3588">
        <v>2200</v>
      </c>
      <c r="AB3588">
        <v>1</v>
      </c>
      <c r="AC3588">
        <v>1</v>
      </c>
      <c r="AD3588">
        <v>2</v>
      </c>
      <c r="AE3588">
        <v>648</v>
      </c>
      <c r="AF3588">
        <v>1</v>
      </c>
      <c r="AQ3588">
        <v>2</v>
      </c>
      <c r="AR3588">
        <f t="shared" si="56"/>
        <v>9.68</v>
      </c>
      <c r="AS3588">
        <v>1</v>
      </c>
      <c r="AT3588" t="s">
        <v>133</v>
      </c>
      <c r="AU3588">
        <v>42</v>
      </c>
    </row>
    <row r="3589" spans="1:47">
      <c r="A3589" t="s">
        <v>12715</v>
      </c>
      <c r="C3589">
        <v>310</v>
      </c>
      <c r="D3589" t="s">
        <v>12716</v>
      </c>
      <c r="E3589">
        <v>104</v>
      </c>
      <c r="F3589" t="s">
        <v>12522</v>
      </c>
      <c r="G3589" t="s">
        <v>422</v>
      </c>
      <c r="H3589" t="s">
        <v>1213</v>
      </c>
      <c r="I3589" t="s">
        <v>12717</v>
      </c>
      <c r="J3589">
        <v>1.61212</v>
      </c>
      <c r="K3589">
        <v>0</v>
      </c>
      <c r="L3589">
        <v>0</v>
      </c>
      <c r="M3589">
        <v>1</v>
      </c>
      <c r="N3589">
        <v>1</v>
      </c>
      <c r="O3589" t="s">
        <v>659</v>
      </c>
      <c r="P3589">
        <v>1</v>
      </c>
      <c r="Q3589">
        <v>0</v>
      </c>
      <c r="R3589">
        <v>0</v>
      </c>
      <c r="S3589" t="s">
        <v>223</v>
      </c>
      <c r="T3589">
        <v>0</v>
      </c>
      <c r="U3589" t="s">
        <v>12715</v>
      </c>
      <c r="V3589" t="s">
        <v>933</v>
      </c>
      <c r="W3589" t="s">
        <v>659</v>
      </c>
      <c r="X3589" t="s">
        <v>659</v>
      </c>
      <c r="Y3589">
        <v>0</v>
      </c>
      <c r="AB3589">
        <v>0</v>
      </c>
      <c r="AC3589">
        <v>0</v>
      </c>
      <c r="AD3589">
        <v>2</v>
      </c>
      <c r="AE3589">
        <v>1514</v>
      </c>
      <c r="AF3589">
        <v>1.75</v>
      </c>
      <c r="AQ3589">
        <v>1</v>
      </c>
      <c r="AR3589">
        <f t="shared" si="56"/>
        <v>0</v>
      </c>
      <c r="AS3589">
        <v>1</v>
      </c>
      <c r="AT3589" t="s">
        <v>134</v>
      </c>
      <c r="AU3589">
        <v>43</v>
      </c>
    </row>
    <row r="3590" spans="1:47">
      <c r="A3590" t="s">
        <v>12718</v>
      </c>
      <c r="C3590">
        <v>310</v>
      </c>
      <c r="D3590" t="s">
        <v>12719</v>
      </c>
      <c r="E3590">
        <v>132</v>
      </c>
      <c r="F3590" t="s">
        <v>12595</v>
      </c>
      <c r="G3590" t="s">
        <v>422</v>
      </c>
      <c r="H3590" t="s">
        <v>260</v>
      </c>
      <c r="I3590" t="s">
        <v>12720</v>
      </c>
      <c r="J3590">
        <v>6.9389999999999993E-2</v>
      </c>
      <c r="K3590">
        <v>0</v>
      </c>
      <c r="L3590">
        <v>0</v>
      </c>
      <c r="M3590">
        <v>0</v>
      </c>
      <c r="N3590">
        <v>0</v>
      </c>
      <c r="P3590">
        <v>0</v>
      </c>
      <c r="Q3590">
        <v>0</v>
      </c>
      <c r="R3590">
        <v>0</v>
      </c>
      <c r="S3590" t="s">
        <v>223</v>
      </c>
      <c r="T3590">
        <v>0</v>
      </c>
      <c r="U3590" t="s">
        <v>12718</v>
      </c>
      <c r="V3590" t="s">
        <v>455</v>
      </c>
      <c r="W3590" t="s">
        <v>225</v>
      </c>
      <c r="Y3590">
        <v>0</v>
      </c>
      <c r="AB3590">
        <v>0</v>
      </c>
      <c r="AC3590">
        <v>0</v>
      </c>
      <c r="AD3590">
        <v>0</v>
      </c>
      <c r="AE3590">
        <v>0</v>
      </c>
      <c r="AF3590">
        <v>0</v>
      </c>
      <c r="AQ3590">
        <v>1</v>
      </c>
      <c r="AR3590">
        <f t="shared" si="56"/>
        <v>0</v>
      </c>
      <c r="AS3590">
        <v>1</v>
      </c>
      <c r="AT3590" t="s">
        <v>133</v>
      </c>
      <c r="AU3590">
        <v>42</v>
      </c>
    </row>
    <row r="3591" spans="1:47">
      <c r="A3591" t="s">
        <v>12721</v>
      </c>
      <c r="C3591">
        <v>310</v>
      </c>
      <c r="D3591" t="s">
        <v>12722</v>
      </c>
      <c r="E3591">
        <v>101</v>
      </c>
      <c r="F3591" t="s">
        <v>12723</v>
      </c>
      <c r="G3591" t="s">
        <v>422</v>
      </c>
      <c r="H3591" t="s">
        <v>220</v>
      </c>
      <c r="I3591" t="s">
        <v>12724</v>
      </c>
      <c r="J3591">
        <v>0.44507000000000002</v>
      </c>
      <c r="K3591">
        <v>1</v>
      </c>
      <c r="L3591">
        <v>1</v>
      </c>
      <c r="M3591">
        <v>1</v>
      </c>
      <c r="N3591">
        <v>1</v>
      </c>
      <c r="O3591" t="s">
        <v>225</v>
      </c>
      <c r="P3591">
        <v>0</v>
      </c>
      <c r="Q3591">
        <v>1</v>
      </c>
      <c r="R3591">
        <v>7200</v>
      </c>
      <c r="S3591" t="s">
        <v>223</v>
      </c>
      <c r="T3591">
        <v>7200</v>
      </c>
      <c r="U3591" t="s">
        <v>12721</v>
      </c>
      <c r="V3591" t="s">
        <v>455</v>
      </c>
      <c r="W3591" t="s">
        <v>225</v>
      </c>
      <c r="X3591" t="s">
        <v>225</v>
      </c>
      <c r="Y3591">
        <v>7200</v>
      </c>
      <c r="AB3591">
        <v>1</v>
      </c>
      <c r="AC3591">
        <v>1</v>
      </c>
      <c r="AD3591">
        <v>3</v>
      </c>
      <c r="AE3591">
        <v>1409</v>
      </c>
      <c r="AF3591">
        <v>1.75</v>
      </c>
      <c r="AQ3591">
        <v>1</v>
      </c>
      <c r="AR3591">
        <f t="shared" si="56"/>
        <v>9.68</v>
      </c>
      <c r="AS3591">
        <v>1</v>
      </c>
      <c r="AT3591" t="s">
        <v>133</v>
      </c>
      <c r="AU3591">
        <v>42</v>
      </c>
    </row>
    <row r="3592" spans="1:47">
      <c r="A3592" t="s">
        <v>12725</v>
      </c>
      <c r="C3592">
        <v>310</v>
      </c>
      <c r="D3592" t="s">
        <v>12726</v>
      </c>
      <c r="E3592">
        <v>101</v>
      </c>
      <c r="F3592" t="s">
        <v>12727</v>
      </c>
      <c r="G3592" t="s">
        <v>422</v>
      </c>
      <c r="H3592" t="s">
        <v>220</v>
      </c>
      <c r="I3592" t="s">
        <v>12728</v>
      </c>
      <c r="J3592">
        <v>0.17086999999999999</v>
      </c>
      <c r="K3592">
        <v>0</v>
      </c>
      <c r="L3592">
        <v>0</v>
      </c>
      <c r="M3592">
        <v>1</v>
      </c>
      <c r="N3592">
        <v>1</v>
      </c>
      <c r="O3592" t="s">
        <v>659</v>
      </c>
      <c r="P3592">
        <v>1</v>
      </c>
      <c r="Q3592">
        <v>1</v>
      </c>
      <c r="R3592">
        <v>4800</v>
      </c>
      <c r="S3592" t="s">
        <v>223</v>
      </c>
      <c r="T3592">
        <v>0</v>
      </c>
      <c r="U3592" t="s">
        <v>12725</v>
      </c>
      <c r="X3592" t="s">
        <v>659</v>
      </c>
      <c r="Y3592">
        <v>4800</v>
      </c>
      <c r="AB3592">
        <v>0</v>
      </c>
      <c r="AC3592">
        <v>0</v>
      </c>
      <c r="AD3592">
        <v>3</v>
      </c>
      <c r="AE3592">
        <v>1491</v>
      </c>
      <c r="AF3592">
        <v>1.75</v>
      </c>
      <c r="AQ3592">
        <v>1</v>
      </c>
      <c r="AR3592">
        <f t="shared" si="56"/>
        <v>0</v>
      </c>
      <c r="AS3592">
        <v>1</v>
      </c>
      <c r="AT3592" t="s">
        <v>133</v>
      </c>
      <c r="AU3592">
        <v>42</v>
      </c>
    </row>
    <row r="3593" spans="1:47">
      <c r="A3593" t="s">
        <v>12729</v>
      </c>
      <c r="C3593">
        <v>310</v>
      </c>
      <c r="D3593" t="s">
        <v>12730</v>
      </c>
      <c r="E3593">
        <v>101</v>
      </c>
      <c r="F3593" t="s">
        <v>12731</v>
      </c>
      <c r="G3593" t="s">
        <v>422</v>
      </c>
      <c r="H3593" t="s">
        <v>220</v>
      </c>
      <c r="I3593" t="s">
        <v>12732</v>
      </c>
      <c r="J3593">
        <v>0.29214000000000001</v>
      </c>
      <c r="K3593">
        <v>0</v>
      </c>
      <c r="L3593">
        <v>0</v>
      </c>
      <c r="M3593">
        <v>1</v>
      </c>
      <c r="N3593">
        <v>1</v>
      </c>
      <c r="O3593" t="s">
        <v>659</v>
      </c>
      <c r="P3593">
        <v>1</v>
      </c>
      <c r="Q3593">
        <v>1</v>
      </c>
      <c r="R3593">
        <v>28400</v>
      </c>
      <c r="S3593" t="s">
        <v>223</v>
      </c>
      <c r="T3593">
        <v>0</v>
      </c>
      <c r="U3593" t="s">
        <v>12729</v>
      </c>
      <c r="V3593" t="s">
        <v>927</v>
      </c>
      <c r="W3593" t="s">
        <v>659</v>
      </c>
      <c r="X3593" t="s">
        <v>659</v>
      </c>
      <c r="Y3593">
        <v>28400</v>
      </c>
      <c r="AB3593">
        <v>0</v>
      </c>
      <c r="AC3593">
        <v>0</v>
      </c>
      <c r="AD3593">
        <v>3</v>
      </c>
      <c r="AE3593">
        <v>2594</v>
      </c>
      <c r="AF3593">
        <v>2</v>
      </c>
      <c r="AQ3593">
        <v>1</v>
      </c>
      <c r="AR3593">
        <f t="shared" si="56"/>
        <v>0</v>
      </c>
      <c r="AS3593">
        <v>1</v>
      </c>
      <c r="AT3593" t="s">
        <v>133</v>
      </c>
      <c r="AU3593">
        <v>42</v>
      </c>
    </row>
    <row r="3594" spans="1:47">
      <c r="A3594" t="s">
        <v>12733</v>
      </c>
      <c r="C3594">
        <v>310</v>
      </c>
      <c r="D3594" t="s">
        <v>12734</v>
      </c>
      <c r="E3594">
        <v>388</v>
      </c>
      <c r="F3594" t="s">
        <v>12735</v>
      </c>
      <c r="G3594" t="s">
        <v>422</v>
      </c>
      <c r="H3594" t="s">
        <v>12736</v>
      </c>
      <c r="I3594" t="s">
        <v>12737</v>
      </c>
      <c r="J3594">
        <v>11.827070000000001</v>
      </c>
      <c r="K3594">
        <v>1</v>
      </c>
      <c r="L3594">
        <v>1</v>
      </c>
      <c r="M3594">
        <v>1</v>
      </c>
      <c r="N3594">
        <v>1</v>
      </c>
      <c r="O3594" t="s">
        <v>225</v>
      </c>
      <c r="P3594">
        <v>0</v>
      </c>
      <c r="Q3594">
        <v>0</v>
      </c>
      <c r="R3594">
        <v>0</v>
      </c>
      <c r="S3594" t="s">
        <v>223</v>
      </c>
      <c r="T3594">
        <v>0</v>
      </c>
      <c r="U3594" t="s">
        <v>12733</v>
      </c>
      <c r="X3594" t="s">
        <v>225</v>
      </c>
      <c r="Y3594">
        <v>0</v>
      </c>
      <c r="AB3594">
        <v>1</v>
      </c>
      <c r="AC3594">
        <v>1</v>
      </c>
      <c r="AD3594">
        <v>0</v>
      </c>
      <c r="AE3594">
        <v>1120</v>
      </c>
      <c r="AF3594">
        <v>1</v>
      </c>
      <c r="AQ3594">
        <v>1</v>
      </c>
      <c r="AR3594">
        <f t="shared" si="56"/>
        <v>9.68</v>
      </c>
      <c r="AS3594">
        <v>1</v>
      </c>
      <c r="AT3594" t="s">
        <v>133</v>
      </c>
      <c r="AU3594">
        <v>42</v>
      </c>
    </row>
    <row r="3595" spans="1:47">
      <c r="A3595" t="s">
        <v>248</v>
      </c>
      <c r="C3595">
        <v>310</v>
      </c>
      <c r="E3595">
        <v>0</v>
      </c>
      <c r="J3595">
        <v>1.524E-2</v>
      </c>
      <c r="K3595">
        <v>0</v>
      </c>
      <c r="L3595">
        <v>0</v>
      </c>
      <c r="M3595">
        <v>0</v>
      </c>
      <c r="N3595">
        <v>0</v>
      </c>
      <c r="P3595">
        <v>0</v>
      </c>
      <c r="Q3595">
        <v>0</v>
      </c>
      <c r="R3595">
        <v>0</v>
      </c>
      <c r="S3595" t="s">
        <v>249</v>
      </c>
      <c r="T3595">
        <v>0</v>
      </c>
      <c r="Y3595">
        <v>0</v>
      </c>
      <c r="AB3595">
        <v>0</v>
      </c>
      <c r="AC3595">
        <v>0</v>
      </c>
      <c r="AD3595">
        <v>0</v>
      </c>
      <c r="AE3595">
        <v>0</v>
      </c>
      <c r="AF3595">
        <v>0</v>
      </c>
      <c r="AQ3595">
        <v>0</v>
      </c>
      <c r="AR3595">
        <f t="shared" si="56"/>
        <v>0</v>
      </c>
      <c r="AS3595">
        <v>1</v>
      </c>
      <c r="AT3595" t="s">
        <v>133</v>
      </c>
      <c r="AU3595">
        <v>42</v>
      </c>
    </row>
    <row r="3596" spans="1:47">
      <c r="A3596" t="s">
        <v>12738</v>
      </c>
      <c r="C3596">
        <v>310</v>
      </c>
      <c r="D3596" t="s">
        <v>12739</v>
      </c>
      <c r="E3596">
        <v>101</v>
      </c>
      <c r="F3596" t="s">
        <v>12740</v>
      </c>
      <c r="G3596" t="s">
        <v>422</v>
      </c>
      <c r="H3596" t="s">
        <v>220</v>
      </c>
      <c r="I3596" t="s">
        <v>12741</v>
      </c>
      <c r="J3596">
        <v>0.2452</v>
      </c>
      <c r="K3596">
        <v>1</v>
      </c>
      <c r="L3596">
        <v>1</v>
      </c>
      <c r="M3596">
        <v>1</v>
      </c>
      <c r="N3596">
        <v>1</v>
      </c>
      <c r="O3596" t="s">
        <v>225</v>
      </c>
      <c r="P3596">
        <v>0</v>
      </c>
      <c r="Q3596">
        <v>2</v>
      </c>
      <c r="R3596">
        <v>32900</v>
      </c>
      <c r="S3596" t="s">
        <v>223</v>
      </c>
      <c r="T3596">
        <v>32900</v>
      </c>
      <c r="U3596" t="s">
        <v>12738</v>
      </c>
      <c r="V3596" t="s">
        <v>413</v>
      </c>
      <c r="W3596" t="s">
        <v>225</v>
      </c>
      <c r="X3596" t="s">
        <v>225</v>
      </c>
      <c r="Y3596">
        <v>16450</v>
      </c>
      <c r="AB3596">
        <v>1</v>
      </c>
      <c r="AC3596">
        <v>1</v>
      </c>
      <c r="AD3596">
        <v>3</v>
      </c>
      <c r="AE3596">
        <v>1414</v>
      </c>
      <c r="AF3596">
        <v>1.75</v>
      </c>
      <c r="AQ3596">
        <v>1</v>
      </c>
      <c r="AR3596">
        <f t="shared" si="56"/>
        <v>9.68</v>
      </c>
      <c r="AS3596">
        <v>1</v>
      </c>
      <c r="AT3596" t="s">
        <v>133</v>
      </c>
      <c r="AU3596">
        <v>42</v>
      </c>
    </row>
    <row r="3597" spans="1:47">
      <c r="A3597" t="s">
        <v>12742</v>
      </c>
      <c r="C3597">
        <v>310</v>
      </c>
      <c r="D3597" t="s">
        <v>12743</v>
      </c>
      <c r="E3597">
        <v>101</v>
      </c>
      <c r="F3597" t="s">
        <v>12744</v>
      </c>
      <c r="G3597" t="s">
        <v>422</v>
      </c>
      <c r="H3597" t="s">
        <v>220</v>
      </c>
      <c r="I3597" t="s">
        <v>12745</v>
      </c>
      <c r="J3597">
        <v>0.21767</v>
      </c>
      <c r="K3597">
        <v>0</v>
      </c>
      <c r="L3597">
        <v>0</v>
      </c>
      <c r="M3597">
        <v>1</v>
      </c>
      <c r="N3597">
        <v>1</v>
      </c>
      <c r="O3597" t="s">
        <v>659</v>
      </c>
      <c r="P3597">
        <v>1</v>
      </c>
      <c r="Q3597">
        <v>1</v>
      </c>
      <c r="R3597">
        <v>4100</v>
      </c>
      <c r="S3597" t="s">
        <v>223</v>
      </c>
      <c r="T3597">
        <v>0</v>
      </c>
      <c r="U3597" t="s">
        <v>12742</v>
      </c>
      <c r="V3597" t="s">
        <v>933</v>
      </c>
      <c r="W3597" t="s">
        <v>659</v>
      </c>
      <c r="X3597" t="s">
        <v>659</v>
      </c>
      <c r="Y3597">
        <v>4100</v>
      </c>
      <c r="AB3597">
        <v>0</v>
      </c>
      <c r="AC3597">
        <v>0</v>
      </c>
      <c r="AD3597">
        <v>3</v>
      </c>
      <c r="AE3597">
        <v>1120</v>
      </c>
      <c r="AF3597">
        <v>1</v>
      </c>
      <c r="AQ3597">
        <v>2</v>
      </c>
      <c r="AR3597">
        <f t="shared" si="56"/>
        <v>0</v>
      </c>
      <c r="AS3597">
        <v>1</v>
      </c>
      <c r="AT3597" t="s">
        <v>134</v>
      </c>
      <c r="AU3597">
        <v>43</v>
      </c>
    </row>
    <row r="3598" spans="1:47">
      <c r="A3598" t="s">
        <v>12746</v>
      </c>
      <c r="C3598">
        <v>310</v>
      </c>
      <c r="D3598" t="s">
        <v>12747</v>
      </c>
      <c r="E3598">
        <v>101</v>
      </c>
      <c r="F3598" t="s">
        <v>12748</v>
      </c>
      <c r="G3598" t="s">
        <v>422</v>
      </c>
      <c r="H3598" t="s">
        <v>220</v>
      </c>
      <c r="I3598" t="s">
        <v>12749</v>
      </c>
      <c r="J3598">
        <v>0.68383000000000005</v>
      </c>
      <c r="K3598">
        <v>1</v>
      </c>
      <c r="L3598">
        <v>1</v>
      </c>
      <c r="M3598">
        <v>1</v>
      </c>
      <c r="N3598">
        <v>1</v>
      </c>
      <c r="O3598" t="s">
        <v>225</v>
      </c>
      <c r="P3598">
        <v>0</v>
      </c>
      <c r="Q3598">
        <v>1</v>
      </c>
      <c r="R3598">
        <v>11400</v>
      </c>
      <c r="S3598" t="s">
        <v>223</v>
      </c>
      <c r="T3598">
        <v>11400</v>
      </c>
      <c r="U3598" t="s">
        <v>12746</v>
      </c>
      <c r="V3598" t="s">
        <v>455</v>
      </c>
      <c r="W3598" t="s">
        <v>225</v>
      </c>
      <c r="X3598" t="s">
        <v>225</v>
      </c>
      <c r="Y3598">
        <v>11400</v>
      </c>
      <c r="AB3598">
        <v>1</v>
      </c>
      <c r="AC3598">
        <v>1</v>
      </c>
      <c r="AD3598">
        <v>2</v>
      </c>
      <c r="AE3598">
        <v>1146</v>
      </c>
      <c r="AF3598">
        <v>1</v>
      </c>
      <c r="AQ3598">
        <v>1</v>
      </c>
      <c r="AR3598">
        <f t="shared" si="56"/>
        <v>9.68</v>
      </c>
      <c r="AS3598">
        <v>1</v>
      </c>
      <c r="AT3598" t="s">
        <v>133</v>
      </c>
      <c r="AU3598">
        <v>42</v>
      </c>
    </row>
    <row r="3599" spans="1:47">
      <c r="A3599" t="s">
        <v>12750</v>
      </c>
      <c r="C3599">
        <v>310</v>
      </c>
      <c r="D3599" t="s">
        <v>12751</v>
      </c>
      <c r="E3599">
        <v>111</v>
      </c>
      <c r="F3599" t="s">
        <v>10185</v>
      </c>
      <c r="G3599" t="s">
        <v>10704</v>
      </c>
      <c r="H3599" t="s">
        <v>10658</v>
      </c>
      <c r="I3599" t="s">
        <v>12752</v>
      </c>
      <c r="J3599">
        <v>0.26796999999999999</v>
      </c>
      <c r="K3599">
        <v>0</v>
      </c>
      <c r="L3599">
        <v>0</v>
      </c>
      <c r="M3599">
        <v>1</v>
      </c>
      <c r="N3599">
        <v>1</v>
      </c>
      <c r="O3599" t="s">
        <v>659</v>
      </c>
      <c r="P3599">
        <v>1</v>
      </c>
      <c r="Q3599">
        <v>0</v>
      </c>
      <c r="R3599">
        <v>0</v>
      </c>
      <c r="S3599" t="s">
        <v>223</v>
      </c>
      <c r="T3599">
        <v>0</v>
      </c>
      <c r="U3599" t="s">
        <v>12750</v>
      </c>
      <c r="V3599" t="s">
        <v>933</v>
      </c>
      <c r="W3599" t="s">
        <v>659</v>
      </c>
      <c r="X3599" t="s">
        <v>659</v>
      </c>
      <c r="Y3599">
        <v>0</v>
      </c>
      <c r="AB3599">
        <v>0</v>
      </c>
      <c r="AC3599">
        <v>0</v>
      </c>
      <c r="AD3599">
        <v>8</v>
      </c>
      <c r="AE3599">
        <v>2877</v>
      </c>
      <c r="AF3599">
        <v>1.5</v>
      </c>
      <c r="AQ3599">
        <v>1</v>
      </c>
      <c r="AR3599">
        <f t="shared" si="56"/>
        <v>0</v>
      </c>
      <c r="AS3599">
        <v>1</v>
      </c>
      <c r="AT3599" t="s">
        <v>133</v>
      </c>
      <c r="AU3599">
        <v>42</v>
      </c>
    </row>
    <row r="3600" spans="1:47">
      <c r="A3600" t="s">
        <v>12753</v>
      </c>
      <c r="C3600">
        <v>310</v>
      </c>
      <c r="D3600" t="s">
        <v>12754</v>
      </c>
      <c r="E3600">
        <v>322</v>
      </c>
      <c r="F3600" t="s">
        <v>10185</v>
      </c>
      <c r="G3600" t="s">
        <v>10704</v>
      </c>
      <c r="H3600" t="s">
        <v>11146</v>
      </c>
      <c r="I3600" t="s">
        <v>12755</v>
      </c>
      <c r="J3600">
        <v>0.41844999999999999</v>
      </c>
      <c r="K3600">
        <v>0</v>
      </c>
      <c r="L3600">
        <v>0</v>
      </c>
      <c r="M3600">
        <v>1</v>
      </c>
      <c r="N3600">
        <v>1</v>
      </c>
      <c r="O3600" t="s">
        <v>659</v>
      </c>
      <c r="P3600">
        <v>2</v>
      </c>
      <c r="Q3600">
        <v>1</v>
      </c>
      <c r="R3600">
        <v>20000</v>
      </c>
      <c r="S3600" t="s">
        <v>243</v>
      </c>
      <c r="T3600">
        <v>0</v>
      </c>
      <c r="U3600" t="s">
        <v>12753</v>
      </c>
      <c r="V3600" t="s">
        <v>933</v>
      </c>
      <c r="W3600" t="s">
        <v>659</v>
      </c>
      <c r="X3600" t="s">
        <v>659</v>
      </c>
      <c r="Y3600">
        <v>20000</v>
      </c>
      <c r="AB3600">
        <v>0</v>
      </c>
      <c r="AC3600">
        <v>0</v>
      </c>
      <c r="AD3600">
        <v>2</v>
      </c>
      <c r="AE3600">
        <v>2198</v>
      </c>
      <c r="AF3600">
        <v>2</v>
      </c>
      <c r="AQ3600">
        <v>2</v>
      </c>
      <c r="AR3600">
        <f t="shared" si="56"/>
        <v>0</v>
      </c>
      <c r="AS3600">
        <v>1</v>
      </c>
      <c r="AT3600" t="s">
        <v>133</v>
      </c>
      <c r="AU3600">
        <v>42</v>
      </c>
    </row>
    <row r="3601" spans="1:47">
      <c r="A3601" t="s">
        <v>12756</v>
      </c>
      <c r="C3601">
        <v>310</v>
      </c>
      <c r="D3601" t="s">
        <v>12757</v>
      </c>
      <c r="E3601">
        <v>101</v>
      </c>
      <c r="F3601" t="s">
        <v>12758</v>
      </c>
      <c r="G3601" t="s">
        <v>422</v>
      </c>
      <c r="H3601" t="s">
        <v>220</v>
      </c>
      <c r="I3601" t="s">
        <v>12759</v>
      </c>
      <c r="J3601">
        <v>0.23047000000000001</v>
      </c>
      <c r="K3601">
        <v>1</v>
      </c>
      <c r="L3601">
        <v>1</v>
      </c>
      <c r="M3601">
        <v>1</v>
      </c>
      <c r="N3601">
        <v>1</v>
      </c>
      <c r="O3601" t="s">
        <v>225</v>
      </c>
      <c r="P3601">
        <v>0</v>
      </c>
      <c r="Q3601">
        <v>1</v>
      </c>
      <c r="R3601">
        <v>23500</v>
      </c>
      <c r="S3601" t="s">
        <v>223</v>
      </c>
      <c r="T3601">
        <v>23500</v>
      </c>
      <c r="U3601" t="s">
        <v>12756</v>
      </c>
      <c r="V3601" t="s">
        <v>455</v>
      </c>
      <c r="W3601" t="s">
        <v>225</v>
      </c>
      <c r="X3601" t="s">
        <v>225</v>
      </c>
      <c r="Y3601">
        <v>23500</v>
      </c>
      <c r="AB3601">
        <v>1</v>
      </c>
      <c r="AC3601">
        <v>1</v>
      </c>
      <c r="AD3601">
        <v>3</v>
      </c>
      <c r="AE3601">
        <v>1028</v>
      </c>
      <c r="AF3601">
        <v>1</v>
      </c>
      <c r="AQ3601">
        <v>2</v>
      </c>
      <c r="AR3601">
        <f t="shared" si="56"/>
        <v>9.68</v>
      </c>
      <c r="AS3601">
        <v>1</v>
      </c>
      <c r="AT3601" t="s">
        <v>133</v>
      </c>
      <c r="AU3601">
        <v>42</v>
      </c>
    </row>
    <row r="3602" spans="1:47">
      <c r="A3602" t="s">
        <v>12760</v>
      </c>
      <c r="C3602">
        <v>310</v>
      </c>
      <c r="D3602" t="s">
        <v>12761</v>
      </c>
      <c r="E3602">
        <v>101</v>
      </c>
      <c r="F3602" t="s">
        <v>12762</v>
      </c>
      <c r="G3602" t="s">
        <v>422</v>
      </c>
      <c r="H3602" t="s">
        <v>220</v>
      </c>
      <c r="I3602" t="s">
        <v>12763</v>
      </c>
      <c r="J3602">
        <v>0.38346999999999998</v>
      </c>
      <c r="K3602">
        <v>1</v>
      </c>
      <c r="L3602">
        <v>1</v>
      </c>
      <c r="M3602">
        <v>1</v>
      </c>
      <c r="N3602">
        <v>1</v>
      </c>
      <c r="O3602" t="s">
        <v>225</v>
      </c>
      <c r="P3602">
        <v>0</v>
      </c>
      <c r="Q3602">
        <v>1</v>
      </c>
      <c r="R3602">
        <v>8800</v>
      </c>
      <c r="S3602" t="s">
        <v>223</v>
      </c>
      <c r="T3602">
        <v>8800</v>
      </c>
      <c r="U3602" t="s">
        <v>12760</v>
      </c>
      <c r="V3602" t="s">
        <v>455</v>
      </c>
      <c r="W3602" t="s">
        <v>225</v>
      </c>
      <c r="X3602" t="s">
        <v>225</v>
      </c>
      <c r="Y3602">
        <v>8800</v>
      </c>
      <c r="AB3602">
        <v>1</v>
      </c>
      <c r="AC3602">
        <v>1</v>
      </c>
      <c r="AD3602">
        <v>3</v>
      </c>
      <c r="AE3602">
        <v>2287</v>
      </c>
      <c r="AF3602">
        <v>2</v>
      </c>
      <c r="AQ3602">
        <v>1</v>
      </c>
      <c r="AR3602">
        <f t="shared" si="56"/>
        <v>9.68</v>
      </c>
      <c r="AS3602">
        <v>1</v>
      </c>
      <c r="AT3602" t="s">
        <v>133</v>
      </c>
      <c r="AU3602">
        <v>42</v>
      </c>
    </row>
    <row r="3603" spans="1:47">
      <c r="A3603" t="s">
        <v>12764</v>
      </c>
      <c r="C3603">
        <v>310</v>
      </c>
      <c r="D3603" t="s">
        <v>12765</v>
      </c>
      <c r="E3603">
        <v>101</v>
      </c>
      <c r="F3603" t="s">
        <v>12766</v>
      </c>
      <c r="G3603" t="s">
        <v>422</v>
      </c>
      <c r="H3603" t="s">
        <v>220</v>
      </c>
      <c r="I3603" t="s">
        <v>12767</v>
      </c>
      <c r="J3603">
        <v>0.15892000000000001</v>
      </c>
      <c r="K3603">
        <v>0</v>
      </c>
      <c r="L3603">
        <v>0</v>
      </c>
      <c r="M3603">
        <v>1</v>
      </c>
      <c r="N3603">
        <v>1</v>
      </c>
      <c r="O3603" t="s">
        <v>659</v>
      </c>
      <c r="P3603">
        <v>1</v>
      </c>
      <c r="Q3603">
        <v>1</v>
      </c>
      <c r="R3603">
        <v>7700</v>
      </c>
      <c r="S3603" t="s">
        <v>223</v>
      </c>
      <c r="T3603">
        <v>0</v>
      </c>
      <c r="U3603" t="s">
        <v>12764</v>
      </c>
      <c r="V3603" t="s">
        <v>927</v>
      </c>
      <c r="W3603" t="s">
        <v>659</v>
      </c>
      <c r="X3603" t="s">
        <v>659</v>
      </c>
      <c r="Y3603">
        <v>7700</v>
      </c>
      <c r="AB3603">
        <v>0</v>
      </c>
      <c r="AC3603">
        <v>0</v>
      </c>
      <c r="AD3603">
        <v>3</v>
      </c>
      <c r="AE3603">
        <v>1000</v>
      </c>
      <c r="AF3603">
        <v>1</v>
      </c>
      <c r="AQ3603">
        <v>1</v>
      </c>
      <c r="AR3603">
        <f t="shared" si="56"/>
        <v>0</v>
      </c>
      <c r="AS3603">
        <v>1</v>
      </c>
      <c r="AT3603" t="s">
        <v>133</v>
      </c>
      <c r="AU3603">
        <v>42</v>
      </c>
    </row>
    <row r="3604" spans="1:47">
      <c r="A3604" t="s">
        <v>12768</v>
      </c>
      <c r="C3604">
        <v>310</v>
      </c>
      <c r="D3604" t="s">
        <v>12769</v>
      </c>
      <c r="E3604">
        <v>101</v>
      </c>
      <c r="F3604" t="s">
        <v>12770</v>
      </c>
      <c r="G3604" t="s">
        <v>422</v>
      </c>
      <c r="H3604" t="s">
        <v>220</v>
      </c>
      <c r="I3604" t="s">
        <v>12771</v>
      </c>
      <c r="J3604">
        <v>0.35186000000000001</v>
      </c>
      <c r="K3604">
        <v>1</v>
      </c>
      <c r="L3604">
        <v>1</v>
      </c>
      <c r="M3604">
        <v>1</v>
      </c>
      <c r="N3604">
        <v>1</v>
      </c>
      <c r="O3604" t="s">
        <v>225</v>
      </c>
      <c r="P3604">
        <v>0</v>
      </c>
      <c r="Q3604">
        <v>1</v>
      </c>
      <c r="R3604">
        <v>10100</v>
      </c>
      <c r="S3604" t="s">
        <v>223</v>
      </c>
      <c r="T3604">
        <v>10100</v>
      </c>
      <c r="U3604" t="s">
        <v>12768</v>
      </c>
      <c r="V3604" t="s">
        <v>455</v>
      </c>
      <c r="W3604" t="s">
        <v>225</v>
      </c>
      <c r="X3604" t="s">
        <v>225</v>
      </c>
      <c r="Y3604">
        <v>10100</v>
      </c>
      <c r="AB3604">
        <v>1</v>
      </c>
      <c r="AC3604">
        <v>1</v>
      </c>
      <c r="AD3604">
        <v>3</v>
      </c>
      <c r="AE3604">
        <v>1784</v>
      </c>
      <c r="AF3604">
        <v>1.75</v>
      </c>
      <c r="AQ3604">
        <v>1</v>
      </c>
      <c r="AR3604">
        <f t="shared" si="56"/>
        <v>9.68</v>
      </c>
      <c r="AS3604">
        <v>1</v>
      </c>
      <c r="AT3604" t="s">
        <v>133</v>
      </c>
      <c r="AU3604">
        <v>42</v>
      </c>
    </row>
    <row r="3605" spans="1:47">
      <c r="A3605" t="s">
        <v>12772</v>
      </c>
      <c r="B3605" t="s">
        <v>293</v>
      </c>
      <c r="C3605">
        <v>310</v>
      </c>
      <c r="D3605" t="s">
        <v>12773</v>
      </c>
      <c r="E3605">
        <v>102</v>
      </c>
      <c r="F3605" t="s">
        <v>12774</v>
      </c>
      <c r="G3605" t="s">
        <v>422</v>
      </c>
      <c r="H3605" t="s">
        <v>12775</v>
      </c>
      <c r="J3605">
        <v>0.18396999999999999</v>
      </c>
      <c r="K3605">
        <v>1</v>
      </c>
      <c r="L3605">
        <v>1</v>
      </c>
      <c r="M3605">
        <v>1</v>
      </c>
      <c r="N3605">
        <v>1</v>
      </c>
      <c r="O3605" t="s">
        <v>225</v>
      </c>
      <c r="P3605">
        <v>0</v>
      </c>
      <c r="Q3605">
        <v>0</v>
      </c>
      <c r="R3605">
        <v>0</v>
      </c>
      <c r="T3605">
        <v>0</v>
      </c>
      <c r="X3605" t="s">
        <v>225</v>
      </c>
      <c r="Y3605">
        <v>0</v>
      </c>
      <c r="AB3605">
        <v>1</v>
      </c>
      <c r="AC3605">
        <v>1</v>
      </c>
      <c r="AD3605">
        <v>0</v>
      </c>
      <c r="AE3605">
        <v>0</v>
      </c>
      <c r="AF3605">
        <v>0</v>
      </c>
      <c r="AG3605" t="s">
        <v>12776</v>
      </c>
      <c r="AQ3605">
        <v>1</v>
      </c>
      <c r="AR3605">
        <f t="shared" si="56"/>
        <v>9.68</v>
      </c>
      <c r="AS3605">
        <v>1</v>
      </c>
      <c r="AT3605" t="s">
        <v>133</v>
      </c>
      <c r="AU3605">
        <v>42</v>
      </c>
    </row>
    <row r="3606" spans="1:47">
      <c r="A3606" t="s">
        <v>12777</v>
      </c>
      <c r="C3606">
        <v>310</v>
      </c>
      <c r="D3606" t="s">
        <v>12778</v>
      </c>
      <c r="E3606">
        <v>101</v>
      </c>
      <c r="F3606" t="s">
        <v>12779</v>
      </c>
      <c r="G3606" t="s">
        <v>422</v>
      </c>
      <c r="H3606" t="s">
        <v>220</v>
      </c>
      <c r="I3606" t="s">
        <v>12780</v>
      </c>
      <c r="J3606">
        <v>0.28265000000000001</v>
      </c>
      <c r="K3606">
        <v>1</v>
      </c>
      <c r="L3606">
        <v>1</v>
      </c>
      <c r="M3606">
        <v>1</v>
      </c>
      <c r="N3606">
        <v>1</v>
      </c>
      <c r="O3606" t="s">
        <v>225</v>
      </c>
      <c r="P3606">
        <v>0</v>
      </c>
      <c r="Q3606">
        <v>2</v>
      </c>
      <c r="R3606">
        <v>18300</v>
      </c>
      <c r="S3606" t="s">
        <v>223</v>
      </c>
      <c r="T3606">
        <v>18300</v>
      </c>
      <c r="U3606" t="s">
        <v>12777</v>
      </c>
      <c r="X3606" t="s">
        <v>225</v>
      </c>
      <c r="Y3606">
        <v>9150</v>
      </c>
      <c r="AB3606">
        <v>1</v>
      </c>
      <c r="AC3606">
        <v>1</v>
      </c>
      <c r="AD3606">
        <v>3</v>
      </c>
      <c r="AE3606">
        <v>1423</v>
      </c>
      <c r="AF3606">
        <v>1.75</v>
      </c>
      <c r="AQ3606">
        <v>1</v>
      </c>
      <c r="AR3606">
        <f t="shared" si="56"/>
        <v>9.68</v>
      </c>
      <c r="AS3606">
        <v>1</v>
      </c>
      <c r="AT3606" t="s">
        <v>133</v>
      </c>
      <c r="AU3606">
        <v>42</v>
      </c>
    </row>
    <row r="3607" spans="1:47">
      <c r="A3607" t="s">
        <v>12781</v>
      </c>
      <c r="C3607">
        <v>310</v>
      </c>
      <c r="D3607" t="s">
        <v>12782</v>
      </c>
      <c r="E3607">
        <v>101</v>
      </c>
      <c r="F3607" t="s">
        <v>12783</v>
      </c>
      <c r="G3607" t="s">
        <v>422</v>
      </c>
      <c r="H3607" t="s">
        <v>220</v>
      </c>
      <c r="I3607" t="s">
        <v>12784</v>
      </c>
      <c r="J3607">
        <v>0.43707000000000001</v>
      </c>
      <c r="K3607">
        <v>1</v>
      </c>
      <c r="L3607">
        <v>1</v>
      </c>
      <c r="M3607">
        <v>1</v>
      </c>
      <c r="N3607">
        <v>1</v>
      </c>
      <c r="O3607" t="s">
        <v>225</v>
      </c>
      <c r="P3607">
        <v>0</v>
      </c>
      <c r="Q3607">
        <v>1</v>
      </c>
      <c r="R3607">
        <v>13100</v>
      </c>
      <c r="S3607" t="s">
        <v>223</v>
      </c>
      <c r="T3607">
        <v>13100</v>
      </c>
      <c r="U3607" t="s">
        <v>12781</v>
      </c>
      <c r="V3607" t="s">
        <v>455</v>
      </c>
      <c r="W3607" t="s">
        <v>225</v>
      </c>
      <c r="X3607" t="s">
        <v>225</v>
      </c>
      <c r="Y3607">
        <v>13100</v>
      </c>
      <c r="AB3607">
        <v>1</v>
      </c>
      <c r="AC3607">
        <v>1</v>
      </c>
      <c r="AD3607">
        <v>3</v>
      </c>
      <c r="AE3607">
        <v>1300</v>
      </c>
      <c r="AF3607">
        <v>2</v>
      </c>
      <c r="AQ3607">
        <v>1</v>
      </c>
      <c r="AR3607">
        <f t="shared" si="56"/>
        <v>9.68</v>
      </c>
      <c r="AS3607">
        <v>1</v>
      </c>
      <c r="AT3607" t="s">
        <v>133</v>
      </c>
      <c r="AU3607">
        <v>42</v>
      </c>
    </row>
    <row r="3608" spans="1:47">
      <c r="A3608" t="s">
        <v>12785</v>
      </c>
      <c r="C3608">
        <v>310</v>
      </c>
      <c r="D3608" t="s">
        <v>12786</v>
      </c>
      <c r="E3608">
        <v>101</v>
      </c>
      <c r="F3608" t="s">
        <v>12787</v>
      </c>
      <c r="G3608" t="s">
        <v>10704</v>
      </c>
      <c r="H3608" t="s">
        <v>220</v>
      </c>
      <c r="I3608" t="s">
        <v>12788</v>
      </c>
      <c r="J3608">
        <v>0.73209000000000002</v>
      </c>
      <c r="K3608">
        <v>0</v>
      </c>
      <c r="L3608">
        <v>0</v>
      </c>
      <c r="M3608">
        <v>1</v>
      </c>
      <c r="N3608">
        <v>1</v>
      </c>
      <c r="O3608" t="s">
        <v>659</v>
      </c>
      <c r="P3608">
        <v>1</v>
      </c>
      <c r="Q3608">
        <v>1</v>
      </c>
      <c r="R3608">
        <v>8100</v>
      </c>
      <c r="S3608" t="s">
        <v>223</v>
      </c>
      <c r="T3608">
        <v>0</v>
      </c>
      <c r="U3608" t="s">
        <v>12785</v>
      </c>
      <c r="V3608" t="s">
        <v>933</v>
      </c>
      <c r="W3608" t="s">
        <v>659</v>
      </c>
      <c r="X3608" t="s">
        <v>659</v>
      </c>
      <c r="Y3608">
        <v>8100</v>
      </c>
      <c r="AB3608">
        <v>0</v>
      </c>
      <c r="AC3608">
        <v>0</v>
      </c>
      <c r="AD3608">
        <v>4</v>
      </c>
      <c r="AE3608">
        <v>3199</v>
      </c>
      <c r="AF3608">
        <v>2</v>
      </c>
      <c r="AQ3608">
        <v>1</v>
      </c>
      <c r="AR3608">
        <f t="shared" si="56"/>
        <v>0</v>
      </c>
      <c r="AS3608">
        <v>1</v>
      </c>
      <c r="AT3608" t="s">
        <v>133</v>
      </c>
      <c r="AU3608">
        <v>42</v>
      </c>
    </row>
    <row r="3609" spans="1:47">
      <c r="A3609" t="s">
        <v>12789</v>
      </c>
      <c r="C3609">
        <v>310</v>
      </c>
      <c r="D3609" t="s">
        <v>12790</v>
      </c>
      <c r="E3609">
        <v>101</v>
      </c>
      <c r="F3609" t="s">
        <v>12652</v>
      </c>
      <c r="G3609" t="s">
        <v>422</v>
      </c>
      <c r="H3609" t="s">
        <v>220</v>
      </c>
      <c r="I3609" t="s">
        <v>12791</v>
      </c>
      <c r="J3609">
        <v>0.36248999999999998</v>
      </c>
      <c r="K3609">
        <v>1</v>
      </c>
      <c r="L3609">
        <v>1</v>
      </c>
      <c r="M3609">
        <v>1</v>
      </c>
      <c r="N3609">
        <v>1</v>
      </c>
      <c r="O3609" t="s">
        <v>225</v>
      </c>
      <c r="P3609">
        <v>0</v>
      </c>
      <c r="Q3609">
        <v>1</v>
      </c>
      <c r="R3609">
        <v>15700</v>
      </c>
      <c r="S3609" t="s">
        <v>223</v>
      </c>
      <c r="T3609">
        <v>15700</v>
      </c>
      <c r="U3609" t="s">
        <v>12789</v>
      </c>
      <c r="V3609" t="s">
        <v>455</v>
      </c>
      <c r="W3609" t="s">
        <v>225</v>
      </c>
      <c r="X3609" t="s">
        <v>225</v>
      </c>
      <c r="Y3609">
        <v>15700</v>
      </c>
      <c r="AB3609">
        <v>1</v>
      </c>
      <c r="AC3609">
        <v>1</v>
      </c>
      <c r="AD3609">
        <v>4</v>
      </c>
      <c r="AE3609">
        <v>1816</v>
      </c>
      <c r="AF3609">
        <v>1</v>
      </c>
      <c r="AQ3609">
        <v>1</v>
      </c>
      <c r="AR3609">
        <f t="shared" si="56"/>
        <v>9.68</v>
      </c>
      <c r="AS3609">
        <v>1</v>
      </c>
      <c r="AT3609" t="s">
        <v>133</v>
      </c>
      <c r="AU3609">
        <v>42</v>
      </c>
    </row>
    <row r="3610" spans="1:47">
      <c r="A3610" t="s">
        <v>12792</v>
      </c>
      <c r="C3610">
        <v>310</v>
      </c>
      <c r="D3610" t="s">
        <v>12793</v>
      </c>
      <c r="E3610">
        <v>906</v>
      </c>
      <c r="F3610" t="s">
        <v>12358</v>
      </c>
      <c r="G3610" t="s">
        <v>422</v>
      </c>
      <c r="H3610" t="s">
        <v>967</v>
      </c>
      <c r="I3610" t="s">
        <v>12794</v>
      </c>
      <c r="J3610">
        <v>6.1334099999999996</v>
      </c>
      <c r="K3610">
        <v>0</v>
      </c>
      <c r="L3610">
        <v>0</v>
      </c>
      <c r="M3610">
        <v>0</v>
      </c>
      <c r="N3610">
        <v>0</v>
      </c>
      <c r="P3610">
        <v>0</v>
      </c>
      <c r="Q3610">
        <v>0</v>
      </c>
      <c r="R3610">
        <v>0</v>
      </c>
      <c r="S3610" t="s">
        <v>223</v>
      </c>
      <c r="T3610">
        <v>0</v>
      </c>
      <c r="U3610" t="s">
        <v>12792</v>
      </c>
      <c r="V3610" t="s">
        <v>455</v>
      </c>
      <c r="W3610" t="s">
        <v>225</v>
      </c>
      <c r="Y3610">
        <v>0</v>
      </c>
      <c r="AB3610">
        <v>0</v>
      </c>
      <c r="AC3610">
        <v>0</v>
      </c>
      <c r="AD3610">
        <v>0</v>
      </c>
      <c r="AE3610">
        <v>0</v>
      </c>
      <c r="AF3610">
        <v>0</v>
      </c>
      <c r="AQ3610">
        <v>1</v>
      </c>
      <c r="AR3610">
        <f t="shared" si="56"/>
        <v>0</v>
      </c>
      <c r="AS3610">
        <v>1</v>
      </c>
      <c r="AT3610" t="s">
        <v>133</v>
      </c>
      <c r="AU3610">
        <v>42</v>
      </c>
    </row>
    <row r="3611" spans="1:47">
      <c r="A3611" t="s">
        <v>248</v>
      </c>
      <c r="C3611">
        <v>310</v>
      </c>
      <c r="E3611">
        <v>0</v>
      </c>
      <c r="J3611">
        <v>7.3200000000000001E-3</v>
      </c>
      <c r="K3611">
        <v>0</v>
      </c>
      <c r="L3611">
        <v>0</v>
      </c>
      <c r="M3611">
        <v>0</v>
      </c>
      <c r="N3611">
        <v>0</v>
      </c>
      <c r="P3611">
        <v>0</v>
      </c>
      <c r="Q3611">
        <v>0</v>
      </c>
      <c r="R3611">
        <v>0</v>
      </c>
      <c r="S3611" t="s">
        <v>249</v>
      </c>
      <c r="T3611">
        <v>0</v>
      </c>
      <c r="Y3611">
        <v>0</v>
      </c>
      <c r="AB3611">
        <v>0</v>
      </c>
      <c r="AC3611">
        <v>0</v>
      </c>
      <c r="AD3611">
        <v>0</v>
      </c>
      <c r="AE3611">
        <v>0</v>
      </c>
      <c r="AF3611">
        <v>0</v>
      </c>
      <c r="AQ3611">
        <v>0</v>
      </c>
      <c r="AR3611">
        <f t="shared" si="56"/>
        <v>0</v>
      </c>
      <c r="AS3611">
        <v>1</v>
      </c>
      <c r="AT3611" t="s">
        <v>133</v>
      </c>
      <c r="AU3611">
        <v>42</v>
      </c>
    </row>
    <row r="3612" spans="1:47">
      <c r="A3612" t="s">
        <v>248</v>
      </c>
      <c r="C3612">
        <v>310</v>
      </c>
      <c r="E3612">
        <v>0</v>
      </c>
      <c r="J3612">
        <v>4.5609999999999998E-2</v>
      </c>
      <c r="K3612">
        <v>0</v>
      </c>
      <c r="L3612">
        <v>0</v>
      </c>
      <c r="M3612">
        <v>0</v>
      </c>
      <c r="N3612">
        <v>0</v>
      </c>
      <c r="P3612">
        <v>0</v>
      </c>
      <c r="Q3612">
        <v>0</v>
      </c>
      <c r="R3612">
        <v>0</v>
      </c>
      <c r="S3612" t="s">
        <v>249</v>
      </c>
      <c r="T3612">
        <v>0</v>
      </c>
      <c r="Y3612">
        <v>0</v>
      </c>
      <c r="AB3612">
        <v>0</v>
      </c>
      <c r="AC3612">
        <v>0</v>
      </c>
      <c r="AD3612">
        <v>0</v>
      </c>
      <c r="AE3612">
        <v>0</v>
      </c>
      <c r="AF3612">
        <v>0</v>
      </c>
      <c r="AQ3612">
        <v>0</v>
      </c>
      <c r="AR3612">
        <f t="shared" si="56"/>
        <v>0</v>
      </c>
      <c r="AS3612">
        <v>1</v>
      </c>
      <c r="AT3612" t="s">
        <v>133</v>
      </c>
      <c r="AU3612">
        <v>42</v>
      </c>
    </row>
    <row r="3613" spans="1:47">
      <c r="A3613" t="s">
        <v>12795</v>
      </c>
      <c r="C3613">
        <v>310</v>
      </c>
      <c r="D3613" t="s">
        <v>12796</v>
      </c>
      <c r="E3613">
        <v>316</v>
      </c>
      <c r="F3613" t="s">
        <v>12797</v>
      </c>
      <c r="G3613" t="s">
        <v>10704</v>
      </c>
      <c r="H3613" t="s">
        <v>10705</v>
      </c>
      <c r="I3613" t="s">
        <v>12798</v>
      </c>
      <c r="J3613">
        <v>0.21076</v>
      </c>
      <c r="K3613">
        <v>0</v>
      </c>
      <c r="L3613">
        <v>0</v>
      </c>
      <c r="M3613">
        <v>0</v>
      </c>
      <c r="N3613">
        <v>0</v>
      </c>
      <c r="P3613">
        <v>0</v>
      </c>
      <c r="Q3613">
        <v>0</v>
      </c>
      <c r="R3613">
        <v>0</v>
      </c>
      <c r="S3613" t="s">
        <v>223</v>
      </c>
      <c r="T3613">
        <v>0</v>
      </c>
      <c r="U3613" t="s">
        <v>12795</v>
      </c>
      <c r="V3613" t="s">
        <v>933</v>
      </c>
      <c r="W3613" t="s">
        <v>659</v>
      </c>
      <c r="Y3613">
        <v>0</v>
      </c>
      <c r="AB3613">
        <v>0</v>
      </c>
      <c r="AC3613">
        <v>0</v>
      </c>
      <c r="AD3613">
        <v>0</v>
      </c>
      <c r="AE3613">
        <v>4104</v>
      </c>
      <c r="AF3613">
        <v>1</v>
      </c>
      <c r="AQ3613">
        <v>1</v>
      </c>
      <c r="AR3613">
        <f t="shared" si="56"/>
        <v>0</v>
      </c>
      <c r="AS3613">
        <v>1</v>
      </c>
      <c r="AT3613" t="s">
        <v>133</v>
      </c>
      <c r="AU3613">
        <v>42</v>
      </c>
    </row>
    <row r="3614" spans="1:47">
      <c r="A3614" t="s">
        <v>12799</v>
      </c>
      <c r="C3614">
        <v>310</v>
      </c>
      <c r="D3614" t="s">
        <v>12800</v>
      </c>
      <c r="E3614">
        <v>101</v>
      </c>
      <c r="F3614" t="s">
        <v>12801</v>
      </c>
      <c r="G3614" t="s">
        <v>422</v>
      </c>
      <c r="H3614" t="s">
        <v>220</v>
      </c>
      <c r="I3614" t="s">
        <v>12802</v>
      </c>
      <c r="J3614">
        <v>0.51871999999999996</v>
      </c>
      <c r="K3614">
        <v>1</v>
      </c>
      <c r="L3614">
        <v>1</v>
      </c>
      <c r="M3614">
        <v>1</v>
      </c>
      <c r="N3614">
        <v>1</v>
      </c>
      <c r="O3614" t="s">
        <v>225</v>
      </c>
      <c r="P3614">
        <v>0</v>
      </c>
      <c r="Q3614">
        <v>1</v>
      </c>
      <c r="R3614">
        <v>8100</v>
      </c>
      <c r="S3614" t="s">
        <v>223</v>
      </c>
      <c r="T3614">
        <v>8100</v>
      </c>
      <c r="U3614" t="s">
        <v>12799</v>
      </c>
      <c r="V3614" t="s">
        <v>455</v>
      </c>
      <c r="W3614" t="s">
        <v>225</v>
      </c>
      <c r="X3614" t="s">
        <v>225</v>
      </c>
      <c r="Y3614">
        <v>8100</v>
      </c>
      <c r="AB3614">
        <v>1</v>
      </c>
      <c r="AC3614">
        <v>1</v>
      </c>
      <c r="AD3614">
        <v>3</v>
      </c>
      <c r="AE3614">
        <v>1200</v>
      </c>
      <c r="AF3614">
        <v>1</v>
      </c>
      <c r="AQ3614">
        <v>2</v>
      </c>
      <c r="AR3614">
        <f t="shared" si="56"/>
        <v>9.68</v>
      </c>
      <c r="AS3614">
        <v>1</v>
      </c>
      <c r="AT3614" t="s">
        <v>133</v>
      </c>
      <c r="AU3614">
        <v>42</v>
      </c>
    </row>
    <row r="3615" spans="1:47">
      <c r="A3615" t="s">
        <v>12803</v>
      </c>
      <c r="C3615">
        <v>310</v>
      </c>
      <c r="D3615" t="s">
        <v>12804</v>
      </c>
      <c r="E3615">
        <v>101</v>
      </c>
      <c r="F3615" t="s">
        <v>12805</v>
      </c>
      <c r="G3615" t="s">
        <v>422</v>
      </c>
      <c r="H3615" t="s">
        <v>220</v>
      </c>
      <c r="I3615" t="s">
        <v>12806</v>
      </c>
      <c r="J3615">
        <v>0.22683</v>
      </c>
      <c r="K3615">
        <v>1</v>
      </c>
      <c r="L3615">
        <v>1</v>
      </c>
      <c r="M3615">
        <v>1</v>
      </c>
      <c r="N3615">
        <v>1</v>
      </c>
      <c r="O3615" t="s">
        <v>225</v>
      </c>
      <c r="P3615">
        <v>0</v>
      </c>
      <c r="Q3615">
        <v>1</v>
      </c>
      <c r="R3615">
        <v>4600</v>
      </c>
      <c r="S3615" t="s">
        <v>243</v>
      </c>
      <c r="T3615">
        <v>4600</v>
      </c>
      <c r="U3615" t="s">
        <v>12803</v>
      </c>
      <c r="V3615" t="s">
        <v>455</v>
      </c>
      <c r="W3615" t="s">
        <v>225</v>
      </c>
      <c r="X3615" t="s">
        <v>225</v>
      </c>
      <c r="Y3615">
        <v>4600</v>
      </c>
      <c r="AB3615">
        <v>1</v>
      </c>
      <c r="AC3615">
        <v>1</v>
      </c>
      <c r="AD3615">
        <v>2</v>
      </c>
      <c r="AE3615">
        <v>984</v>
      </c>
      <c r="AF3615">
        <v>1</v>
      </c>
      <c r="AQ3615">
        <v>2</v>
      </c>
      <c r="AR3615">
        <f t="shared" si="56"/>
        <v>9.68</v>
      </c>
      <c r="AS3615">
        <v>1</v>
      </c>
      <c r="AT3615" t="s">
        <v>133</v>
      </c>
      <c r="AU3615">
        <v>42</v>
      </c>
    </row>
    <row r="3616" spans="1:47">
      <c r="A3616" t="s">
        <v>12807</v>
      </c>
      <c r="C3616">
        <v>310</v>
      </c>
      <c r="D3616" t="s">
        <v>12808</v>
      </c>
      <c r="E3616">
        <v>101</v>
      </c>
      <c r="F3616" t="s">
        <v>12809</v>
      </c>
      <c r="G3616" t="s">
        <v>422</v>
      </c>
      <c r="H3616" t="s">
        <v>220</v>
      </c>
      <c r="I3616" t="s">
        <v>12810</v>
      </c>
      <c r="J3616">
        <v>0.35428999999999999</v>
      </c>
      <c r="K3616">
        <v>1</v>
      </c>
      <c r="L3616">
        <v>1</v>
      </c>
      <c r="M3616">
        <v>1</v>
      </c>
      <c r="N3616">
        <v>1</v>
      </c>
      <c r="O3616" t="s">
        <v>225</v>
      </c>
      <c r="P3616">
        <v>0</v>
      </c>
      <c r="Q3616">
        <v>1</v>
      </c>
      <c r="R3616">
        <v>14800</v>
      </c>
      <c r="S3616" t="s">
        <v>223</v>
      </c>
      <c r="T3616">
        <v>14800</v>
      </c>
      <c r="U3616" t="s">
        <v>12807</v>
      </c>
      <c r="V3616" t="s">
        <v>455</v>
      </c>
      <c r="W3616" t="s">
        <v>225</v>
      </c>
      <c r="X3616" t="s">
        <v>225</v>
      </c>
      <c r="Y3616">
        <v>14800</v>
      </c>
      <c r="AB3616">
        <v>1</v>
      </c>
      <c r="AC3616">
        <v>1</v>
      </c>
      <c r="AD3616">
        <v>3</v>
      </c>
      <c r="AE3616">
        <v>1298</v>
      </c>
      <c r="AF3616">
        <v>1</v>
      </c>
      <c r="AQ3616">
        <v>1</v>
      </c>
      <c r="AR3616">
        <f t="shared" si="56"/>
        <v>9.68</v>
      </c>
      <c r="AS3616">
        <v>1</v>
      </c>
      <c r="AT3616" t="s">
        <v>133</v>
      </c>
      <c r="AU3616">
        <v>42</v>
      </c>
    </row>
    <row r="3617" spans="1:47">
      <c r="A3617" t="s">
        <v>12811</v>
      </c>
      <c r="B3617" t="s">
        <v>293</v>
      </c>
      <c r="C3617">
        <v>310</v>
      </c>
      <c r="D3617" t="s">
        <v>12812</v>
      </c>
      <c r="E3617">
        <v>102</v>
      </c>
      <c r="F3617" t="s">
        <v>12813</v>
      </c>
      <c r="G3617" t="s">
        <v>422</v>
      </c>
      <c r="H3617" t="s">
        <v>12775</v>
      </c>
      <c r="J3617">
        <v>0.36581999999999998</v>
      </c>
      <c r="K3617">
        <v>1</v>
      </c>
      <c r="L3617">
        <v>1</v>
      </c>
      <c r="M3617">
        <v>1</v>
      </c>
      <c r="N3617">
        <v>1</v>
      </c>
      <c r="O3617" t="s">
        <v>225</v>
      </c>
      <c r="P3617">
        <v>0</v>
      </c>
      <c r="Q3617">
        <v>0</v>
      </c>
      <c r="R3617">
        <v>0</v>
      </c>
      <c r="T3617">
        <v>0</v>
      </c>
      <c r="X3617" t="s">
        <v>225</v>
      </c>
      <c r="Y3617">
        <v>0</v>
      </c>
      <c r="AB3617">
        <v>1</v>
      </c>
      <c r="AC3617">
        <v>1</v>
      </c>
      <c r="AD3617">
        <v>0</v>
      </c>
      <c r="AE3617">
        <v>0</v>
      </c>
      <c r="AF3617">
        <v>0</v>
      </c>
      <c r="AG3617" t="s">
        <v>12814</v>
      </c>
      <c r="AQ3617">
        <v>1</v>
      </c>
      <c r="AR3617">
        <f t="shared" si="56"/>
        <v>9.68</v>
      </c>
      <c r="AS3617">
        <v>1</v>
      </c>
      <c r="AT3617" t="s">
        <v>133</v>
      </c>
      <c r="AU3617">
        <v>42</v>
      </c>
    </row>
    <row r="3618" spans="1:47">
      <c r="A3618" t="s">
        <v>12815</v>
      </c>
      <c r="C3618">
        <v>310</v>
      </c>
      <c r="D3618" t="s">
        <v>12816</v>
      </c>
      <c r="E3618">
        <v>132</v>
      </c>
      <c r="F3618" t="s">
        <v>10369</v>
      </c>
      <c r="G3618" t="s">
        <v>422</v>
      </c>
      <c r="H3618" t="s">
        <v>260</v>
      </c>
      <c r="I3618" t="s">
        <v>12817</v>
      </c>
      <c r="J3618">
        <v>2.0305900000000001</v>
      </c>
      <c r="K3618">
        <v>0</v>
      </c>
      <c r="L3618">
        <v>0</v>
      </c>
      <c r="M3618">
        <v>0</v>
      </c>
      <c r="N3618">
        <v>0</v>
      </c>
      <c r="P3618">
        <v>0</v>
      </c>
      <c r="Q3618">
        <v>0</v>
      </c>
      <c r="R3618">
        <v>0</v>
      </c>
      <c r="S3618" t="s">
        <v>223</v>
      </c>
      <c r="T3618">
        <v>0</v>
      </c>
      <c r="U3618" t="s">
        <v>12815</v>
      </c>
      <c r="V3618" t="s">
        <v>455</v>
      </c>
      <c r="W3618" t="s">
        <v>225</v>
      </c>
      <c r="Y3618">
        <v>0</v>
      </c>
      <c r="AB3618">
        <v>0</v>
      </c>
      <c r="AC3618">
        <v>0</v>
      </c>
      <c r="AD3618">
        <v>0</v>
      </c>
      <c r="AE3618">
        <v>0</v>
      </c>
      <c r="AF3618">
        <v>0</v>
      </c>
      <c r="AQ3618">
        <v>1</v>
      </c>
      <c r="AR3618">
        <f t="shared" si="56"/>
        <v>0</v>
      </c>
      <c r="AS3618">
        <v>1</v>
      </c>
      <c r="AT3618" t="s">
        <v>133</v>
      </c>
      <c r="AU3618">
        <v>42</v>
      </c>
    </row>
    <row r="3619" spans="1:47">
      <c r="A3619" t="s">
        <v>12818</v>
      </c>
      <c r="C3619">
        <v>310</v>
      </c>
      <c r="D3619" t="s">
        <v>12819</v>
      </c>
      <c r="E3619">
        <v>101</v>
      </c>
      <c r="F3619" t="s">
        <v>12820</v>
      </c>
      <c r="G3619" t="s">
        <v>422</v>
      </c>
      <c r="H3619" t="s">
        <v>220</v>
      </c>
      <c r="I3619" t="s">
        <v>12821</v>
      </c>
      <c r="J3619">
        <v>1.14697</v>
      </c>
      <c r="K3619">
        <v>1</v>
      </c>
      <c r="L3619">
        <v>1</v>
      </c>
      <c r="M3619">
        <v>1</v>
      </c>
      <c r="N3619">
        <v>1</v>
      </c>
      <c r="O3619" t="s">
        <v>225</v>
      </c>
      <c r="P3619">
        <v>0</v>
      </c>
      <c r="Q3619">
        <v>1</v>
      </c>
      <c r="R3619">
        <v>4000</v>
      </c>
      <c r="S3619" t="s">
        <v>223</v>
      </c>
      <c r="T3619">
        <v>4000</v>
      </c>
      <c r="U3619" t="s">
        <v>12818</v>
      </c>
      <c r="V3619" t="s">
        <v>413</v>
      </c>
      <c r="W3619" t="s">
        <v>225</v>
      </c>
      <c r="X3619" t="s">
        <v>225</v>
      </c>
      <c r="Y3619">
        <v>4000</v>
      </c>
      <c r="AB3619">
        <v>1</v>
      </c>
      <c r="AC3619">
        <v>1</v>
      </c>
      <c r="AD3619">
        <v>2</v>
      </c>
      <c r="AE3619">
        <v>953</v>
      </c>
      <c r="AF3619">
        <v>1.5</v>
      </c>
      <c r="AQ3619">
        <v>2</v>
      </c>
      <c r="AR3619">
        <f t="shared" si="56"/>
        <v>9.68</v>
      </c>
      <c r="AS3619">
        <v>1</v>
      </c>
      <c r="AT3619" t="s">
        <v>133</v>
      </c>
      <c r="AU3619">
        <v>42</v>
      </c>
    </row>
    <row r="3620" spans="1:47">
      <c r="A3620" t="s">
        <v>12822</v>
      </c>
      <c r="C3620">
        <v>310</v>
      </c>
      <c r="D3620" t="s">
        <v>12823</v>
      </c>
      <c r="E3620">
        <v>101</v>
      </c>
      <c r="F3620" t="s">
        <v>9477</v>
      </c>
      <c r="G3620" t="s">
        <v>422</v>
      </c>
      <c r="H3620" t="s">
        <v>220</v>
      </c>
      <c r="I3620" t="s">
        <v>12824</v>
      </c>
      <c r="J3620">
        <v>0.33928999999999998</v>
      </c>
      <c r="K3620">
        <v>0</v>
      </c>
      <c r="L3620">
        <v>0</v>
      </c>
      <c r="M3620">
        <v>1</v>
      </c>
      <c r="N3620">
        <v>1</v>
      </c>
      <c r="O3620" t="s">
        <v>659</v>
      </c>
      <c r="P3620">
        <v>1</v>
      </c>
      <c r="Q3620">
        <v>1</v>
      </c>
      <c r="R3620">
        <v>12900</v>
      </c>
      <c r="S3620" t="s">
        <v>223</v>
      </c>
      <c r="T3620">
        <v>0</v>
      </c>
      <c r="U3620" t="s">
        <v>12822</v>
      </c>
      <c r="V3620" t="s">
        <v>927</v>
      </c>
      <c r="W3620" t="s">
        <v>659</v>
      </c>
      <c r="X3620" t="s">
        <v>659</v>
      </c>
      <c r="Y3620">
        <v>12900</v>
      </c>
      <c r="AB3620">
        <v>0</v>
      </c>
      <c r="AC3620">
        <v>0</v>
      </c>
      <c r="AD3620">
        <v>4</v>
      </c>
      <c r="AE3620">
        <v>2080</v>
      </c>
      <c r="AF3620">
        <v>1.75</v>
      </c>
      <c r="AQ3620">
        <v>1</v>
      </c>
      <c r="AR3620">
        <f t="shared" si="56"/>
        <v>0</v>
      </c>
      <c r="AS3620">
        <v>1</v>
      </c>
      <c r="AT3620" t="s">
        <v>133</v>
      </c>
      <c r="AU3620">
        <v>42</v>
      </c>
    </row>
    <row r="3621" spans="1:47">
      <c r="A3621" t="s">
        <v>12825</v>
      </c>
      <c r="C3621">
        <v>310</v>
      </c>
      <c r="D3621" t="s">
        <v>12826</v>
      </c>
      <c r="E3621">
        <v>101</v>
      </c>
      <c r="F3621" t="s">
        <v>12827</v>
      </c>
      <c r="G3621" t="s">
        <v>422</v>
      </c>
      <c r="H3621" t="s">
        <v>220</v>
      </c>
      <c r="I3621" t="s">
        <v>12828</v>
      </c>
      <c r="J3621">
        <v>0.1787</v>
      </c>
      <c r="K3621">
        <v>0</v>
      </c>
      <c r="L3621">
        <v>0</v>
      </c>
      <c r="M3621">
        <v>1</v>
      </c>
      <c r="N3621">
        <v>1</v>
      </c>
      <c r="O3621" t="s">
        <v>659</v>
      </c>
      <c r="P3621">
        <v>1</v>
      </c>
      <c r="Q3621">
        <v>1</v>
      </c>
      <c r="R3621">
        <v>3900</v>
      </c>
      <c r="S3621" t="s">
        <v>223</v>
      </c>
      <c r="T3621">
        <v>0</v>
      </c>
      <c r="U3621" t="s">
        <v>12825</v>
      </c>
      <c r="V3621" t="s">
        <v>927</v>
      </c>
      <c r="W3621" t="s">
        <v>659</v>
      </c>
      <c r="X3621" t="s">
        <v>659</v>
      </c>
      <c r="Y3621">
        <v>3900</v>
      </c>
      <c r="AB3621">
        <v>0</v>
      </c>
      <c r="AC3621">
        <v>0</v>
      </c>
      <c r="AD3621">
        <v>2</v>
      </c>
      <c r="AE3621">
        <v>1144</v>
      </c>
      <c r="AF3621">
        <v>1</v>
      </c>
      <c r="AQ3621">
        <v>1</v>
      </c>
      <c r="AR3621">
        <f t="shared" si="56"/>
        <v>0</v>
      </c>
      <c r="AS3621">
        <v>1</v>
      </c>
      <c r="AT3621" t="s">
        <v>133</v>
      </c>
      <c r="AU3621">
        <v>42</v>
      </c>
    </row>
    <row r="3622" spans="1:47">
      <c r="A3622" t="s">
        <v>12829</v>
      </c>
      <c r="C3622">
        <v>310</v>
      </c>
      <c r="D3622" t="s">
        <v>12830</v>
      </c>
      <c r="E3622">
        <v>101</v>
      </c>
      <c r="F3622" t="s">
        <v>12831</v>
      </c>
      <c r="G3622" t="s">
        <v>422</v>
      </c>
      <c r="H3622" t="s">
        <v>220</v>
      </c>
      <c r="I3622" t="s">
        <v>12832</v>
      </c>
      <c r="J3622">
        <v>0.1401</v>
      </c>
      <c r="K3622">
        <v>0</v>
      </c>
      <c r="L3622">
        <v>0</v>
      </c>
      <c r="M3622">
        <v>1</v>
      </c>
      <c r="N3622">
        <v>1</v>
      </c>
      <c r="O3622" t="s">
        <v>659</v>
      </c>
      <c r="P3622">
        <v>1</v>
      </c>
      <c r="Q3622">
        <v>1</v>
      </c>
      <c r="R3622">
        <v>9300</v>
      </c>
      <c r="S3622" t="s">
        <v>223</v>
      </c>
      <c r="T3622">
        <v>0</v>
      </c>
      <c r="U3622" t="s">
        <v>12829</v>
      </c>
      <c r="V3622" t="s">
        <v>927</v>
      </c>
      <c r="W3622" t="s">
        <v>659</v>
      </c>
      <c r="X3622" t="s">
        <v>659</v>
      </c>
      <c r="Y3622">
        <v>9300</v>
      </c>
      <c r="AB3622">
        <v>0</v>
      </c>
      <c r="AC3622">
        <v>0</v>
      </c>
      <c r="AD3622">
        <v>2</v>
      </c>
      <c r="AE3622">
        <v>1240</v>
      </c>
      <c r="AF3622">
        <v>1.5</v>
      </c>
      <c r="AQ3622">
        <v>1</v>
      </c>
      <c r="AR3622">
        <f t="shared" si="56"/>
        <v>0</v>
      </c>
      <c r="AS3622">
        <v>1</v>
      </c>
      <c r="AT3622" t="s">
        <v>133</v>
      </c>
      <c r="AU3622">
        <v>42</v>
      </c>
    </row>
    <row r="3623" spans="1:47">
      <c r="A3623" t="s">
        <v>248</v>
      </c>
      <c r="C3623">
        <v>310</v>
      </c>
      <c r="E3623">
        <v>0</v>
      </c>
      <c r="J3623">
        <v>5.3899999999999998E-3</v>
      </c>
      <c r="K3623">
        <v>0</v>
      </c>
      <c r="L3623">
        <v>0</v>
      </c>
      <c r="M3623">
        <v>0</v>
      </c>
      <c r="N3623">
        <v>0</v>
      </c>
      <c r="P3623">
        <v>0</v>
      </c>
      <c r="Q3623">
        <v>0</v>
      </c>
      <c r="R3623">
        <v>0</v>
      </c>
      <c r="S3623" t="s">
        <v>249</v>
      </c>
      <c r="T3623">
        <v>0</v>
      </c>
      <c r="Y3623">
        <v>0</v>
      </c>
      <c r="AB3623">
        <v>0</v>
      </c>
      <c r="AC3623">
        <v>0</v>
      </c>
      <c r="AD3623">
        <v>0</v>
      </c>
      <c r="AE3623">
        <v>0</v>
      </c>
      <c r="AF3623">
        <v>0</v>
      </c>
      <c r="AQ3623">
        <v>0</v>
      </c>
      <c r="AR3623">
        <f t="shared" si="56"/>
        <v>0</v>
      </c>
      <c r="AS3623">
        <v>1</v>
      </c>
      <c r="AT3623" t="s">
        <v>133</v>
      </c>
      <c r="AU3623">
        <v>42</v>
      </c>
    </row>
    <row r="3624" spans="1:47">
      <c r="A3624" t="s">
        <v>248</v>
      </c>
      <c r="C3624">
        <v>310</v>
      </c>
      <c r="E3624">
        <v>0</v>
      </c>
      <c r="J3624">
        <v>3.8370000000000001E-2</v>
      </c>
      <c r="K3624">
        <v>0</v>
      </c>
      <c r="L3624">
        <v>0</v>
      </c>
      <c r="M3624">
        <v>0</v>
      </c>
      <c r="N3624">
        <v>0</v>
      </c>
      <c r="P3624">
        <v>0</v>
      </c>
      <c r="Q3624">
        <v>0</v>
      </c>
      <c r="R3624">
        <v>0</v>
      </c>
      <c r="S3624" t="s">
        <v>249</v>
      </c>
      <c r="T3624">
        <v>0</v>
      </c>
      <c r="Y3624">
        <v>0</v>
      </c>
      <c r="AB3624">
        <v>0</v>
      </c>
      <c r="AC3624">
        <v>0</v>
      </c>
      <c r="AD3624">
        <v>0</v>
      </c>
      <c r="AE3624">
        <v>0</v>
      </c>
      <c r="AF3624">
        <v>0</v>
      </c>
      <c r="AQ3624">
        <v>0</v>
      </c>
      <c r="AR3624">
        <f t="shared" si="56"/>
        <v>0</v>
      </c>
      <c r="AS3624">
        <v>1</v>
      </c>
      <c r="AT3624" t="s">
        <v>133</v>
      </c>
      <c r="AU3624">
        <v>42</v>
      </c>
    </row>
    <row r="3625" spans="1:47">
      <c r="A3625" t="s">
        <v>12833</v>
      </c>
      <c r="C3625">
        <v>310</v>
      </c>
      <c r="D3625" t="s">
        <v>12834</v>
      </c>
      <c r="E3625">
        <v>101</v>
      </c>
      <c r="F3625" t="s">
        <v>12835</v>
      </c>
      <c r="G3625" t="s">
        <v>422</v>
      </c>
      <c r="H3625" t="s">
        <v>220</v>
      </c>
      <c r="I3625" t="s">
        <v>12836</v>
      </c>
      <c r="J3625">
        <v>0.77493000000000001</v>
      </c>
      <c r="K3625">
        <v>1</v>
      </c>
      <c r="L3625">
        <v>1</v>
      </c>
      <c r="M3625">
        <v>1</v>
      </c>
      <c r="N3625">
        <v>1</v>
      </c>
      <c r="O3625" t="s">
        <v>225</v>
      </c>
      <c r="P3625">
        <v>0</v>
      </c>
      <c r="Q3625">
        <v>1</v>
      </c>
      <c r="R3625">
        <v>1100</v>
      </c>
      <c r="S3625" t="s">
        <v>223</v>
      </c>
      <c r="T3625">
        <v>1100</v>
      </c>
      <c r="U3625" t="s">
        <v>12833</v>
      </c>
      <c r="V3625" t="s">
        <v>455</v>
      </c>
      <c r="W3625" t="s">
        <v>225</v>
      </c>
      <c r="X3625" t="s">
        <v>225</v>
      </c>
      <c r="Y3625">
        <v>1100</v>
      </c>
      <c r="AB3625">
        <v>1</v>
      </c>
      <c r="AC3625">
        <v>1</v>
      </c>
      <c r="AD3625">
        <v>2</v>
      </c>
      <c r="AE3625">
        <v>576</v>
      </c>
      <c r="AF3625">
        <v>1.5</v>
      </c>
      <c r="AQ3625">
        <v>1</v>
      </c>
      <c r="AR3625">
        <f t="shared" si="56"/>
        <v>9.68</v>
      </c>
      <c r="AS3625">
        <v>1</v>
      </c>
      <c r="AT3625" t="s">
        <v>133</v>
      </c>
      <c r="AU3625">
        <v>42</v>
      </c>
    </row>
    <row r="3626" spans="1:47">
      <c r="A3626" t="s">
        <v>12837</v>
      </c>
      <c r="C3626">
        <v>310</v>
      </c>
      <c r="D3626" t="s">
        <v>12838</v>
      </c>
      <c r="E3626">
        <v>132</v>
      </c>
      <c r="F3626" t="s">
        <v>12839</v>
      </c>
      <c r="G3626" t="s">
        <v>422</v>
      </c>
      <c r="H3626" t="s">
        <v>260</v>
      </c>
      <c r="I3626" t="s">
        <v>12840</v>
      </c>
      <c r="J3626">
        <v>8.9840000000000003E-2</v>
      </c>
      <c r="K3626">
        <v>0</v>
      </c>
      <c r="L3626">
        <v>0</v>
      </c>
      <c r="M3626">
        <v>0</v>
      </c>
      <c r="N3626">
        <v>0</v>
      </c>
      <c r="P3626">
        <v>0</v>
      </c>
      <c r="Q3626">
        <v>0</v>
      </c>
      <c r="R3626">
        <v>0</v>
      </c>
      <c r="S3626" t="s">
        <v>223</v>
      </c>
      <c r="T3626">
        <v>0</v>
      </c>
      <c r="U3626" t="s">
        <v>12837</v>
      </c>
      <c r="V3626" t="s">
        <v>933</v>
      </c>
      <c r="W3626" t="s">
        <v>659</v>
      </c>
      <c r="Y3626">
        <v>0</v>
      </c>
      <c r="AB3626">
        <v>0</v>
      </c>
      <c r="AC3626">
        <v>0</v>
      </c>
      <c r="AD3626">
        <v>0</v>
      </c>
      <c r="AE3626">
        <v>0</v>
      </c>
      <c r="AF3626">
        <v>0</v>
      </c>
      <c r="AQ3626">
        <v>1</v>
      </c>
      <c r="AR3626">
        <f t="shared" si="56"/>
        <v>0</v>
      </c>
      <c r="AS3626">
        <v>1</v>
      </c>
      <c r="AT3626" t="s">
        <v>133</v>
      </c>
      <c r="AU3626">
        <v>42</v>
      </c>
    </row>
    <row r="3627" spans="1:47">
      <c r="A3627" t="s">
        <v>12841</v>
      </c>
      <c r="C3627">
        <v>310</v>
      </c>
      <c r="D3627" t="s">
        <v>12842</v>
      </c>
      <c r="E3627">
        <v>101</v>
      </c>
      <c r="F3627" t="s">
        <v>12843</v>
      </c>
      <c r="G3627" t="s">
        <v>422</v>
      </c>
      <c r="H3627" t="s">
        <v>220</v>
      </c>
      <c r="I3627" t="s">
        <v>12844</v>
      </c>
      <c r="J3627">
        <v>0.2082</v>
      </c>
      <c r="K3627">
        <v>0</v>
      </c>
      <c r="L3627">
        <v>0</v>
      </c>
      <c r="M3627">
        <v>1</v>
      </c>
      <c r="N3627">
        <v>1</v>
      </c>
      <c r="O3627" t="s">
        <v>659</v>
      </c>
      <c r="P3627">
        <v>1</v>
      </c>
      <c r="Q3627">
        <v>1</v>
      </c>
      <c r="R3627">
        <v>9200</v>
      </c>
      <c r="S3627" t="s">
        <v>223</v>
      </c>
      <c r="T3627">
        <v>0</v>
      </c>
      <c r="U3627" t="s">
        <v>12841</v>
      </c>
      <c r="V3627" t="s">
        <v>933</v>
      </c>
      <c r="W3627" t="s">
        <v>659</v>
      </c>
      <c r="X3627" t="s">
        <v>659</v>
      </c>
      <c r="Y3627">
        <v>9200</v>
      </c>
      <c r="AB3627">
        <v>0</v>
      </c>
      <c r="AC3627">
        <v>0</v>
      </c>
      <c r="AD3627">
        <v>4</v>
      </c>
      <c r="AE3627">
        <v>1611</v>
      </c>
      <c r="AF3627">
        <v>2</v>
      </c>
      <c r="AQ3627">
        <v>1</v>
      </c>
      <c r="AR3627">
        <f t="shared" si="56"/>
        <v>0</v>
      </c>
      <c r="AS3627">
        <v>1</v>
      </c>
      <c r="AT3627" t="s">
        <v>133</v>
      </c>
      <c r="AU3627">
        <v>42</v>
      </c>
    </row>
    <row r="3628" spans="1:47">
      <c r="A3628" t="s">
        <v>12845</v>
      </c>
      <c r="C3628">
        <v>310</v>
      </c>
      <c r="D3628" t="s">
        <v>12846</v>
      </c>
      <c r="E3628">
        <v>101</v>
      </c>
      <c r="F3628" t="s">
        <v>12847</v>
      </c>
      <c r="G3628" t="s">
        <v>422</v>
      </c>
      <c r="H3628" t="s">
        <v>220</v>
      </c>
      <c r="I3628" t="s">
        <v>12848</v>
      </c>
      <c r="J3628">
        <v>0.46858</v>
      </c>
      <c r="K3628">
        <v>0</v>
      </c>
      <c r="L3628">
        <v>0</v>
      </c>
      <c r="M3628">
        <v>1</v>
      </c>
      <c r="N3628">
        <v>1</v>
      </c>
      <c r="O3628" t="s">
        <v>659</v>
      </c>
      <c r="P3628">
        <v>1</v>
      </c>
      <c r="Q3628">
        <v>1</v>
      </c>
      <c r="R3628">
        <v>13700</v>
      </c>
      <c r="S3628" t="s">
        <v>223</v>
      </c>
      <c r="T3628">
        <v>0</v>
      </c>
      <c r="U3628" t="s">
        <v>12845</v>
      </c>
      <c r="V3628" t="s">
        <v>927</v>
      </c>
      <c r="W3628" t="s">
        <v>659</v>
      </c>
      <c r="X3628" t="s">
        <v>659</v>
      </c>
      <c r="Y3628">
        <v>13700</v>
      </c>
      <c r="AB3628">
        <v>0</v>
      </c>
      <c r="AC3628">
        <v>0</v>
      </c>
      <c r="AD3628">
        <v>4</v>
      </c>
      <c r="AE3628">
        <v>1516</v>
      </c>
      <c r="AF3628">
        <v>2</v>
      </c>
      <c r="AQ3628">
        <v>2</v>
      </c>
      <c r="AR3628">
        <f t="shared" si="56"/>
        <v>0</v>
      </c>
      <c r="AS3628">
        <v>1</v>
      </c>
      <c r="AT3628" t="s">
        <v>133</v>
      </c>
      <c r="AU3628">
        <v>42</v>
      </c>
    </row>
    <row r="3629" spans="1:47">
      <c r="A3629" t="s">
        <v>12849</v>
      </c>
      <c r="C3629">
        <v>310</v>
      </c>
      <c r="D3629" t="s">
        <v>12850</v>
      </c>
      <c r="E3629">
        <v>101</v>
      </c>
      <c r="F3629" t="s">
        <v>12851</v>
      </c>
      <c r="G3629" t="s">
        <v>422</v>
      </c>
      <c r="H3629" t="s">
        <v>220</v>
      </c>
      <c r="I3629" t="s">
        <v>12852</v>
      </c>
      <c r="J3629">
        <v>0.10513</v>
      </c>
      <c r="K3629">
        <v>1</v>
      </c>
      <c r="L3629">
        <v>1</v>
      </c>
      <c r="M3629">
        <v>1</v>
      </c>
      <c r="N3629">
        <v>1</v>
      </c>
      <c r="O3629" t="s">
        <v>225</v>
      </c>
      <c r="P3629">
        <v>0</v>
      </c>
      <c r="Q3629">
        <v>1</v>
      </c>
      <c r="R3629">
        <v>0</v>
      </c>
      <c r="S3629" t="s">
        <v>223</v>
      </c>
      <c r="T3629">
        <v>0</v>
      </c>
      <c r="U3629" t="s">
        <v>12849</v>
      </c>
      <c r="V3629" t="s">
        <v>455</v>
      </c>
      <c r="W3629" t="s">
        <v>225</v>
      </c>
      <c r="X3629" t="s">
        <v>225</v>
      </c>
      <c r="Y3629">
        <v>0</v>
      </c>
      <c r="AB3629">
        <v>1</v>
      </c>
      <c r="AC3629">
        <v>1</v>
      </c>
      <c r="AD3629">
        <v>1</v>
      </c>
      <c r="AE3629">
        <v>484</v>
      </c>
      <c r="AF3629">
        <v>1</v>
      </c>
      <c r="AQ3629">
        <v>1</v>
      </c>
      <c r="AR3629">
        <f t="shared" si="56"/>
        <v>9.68</v>
      </c>
      <c r="AS3629">
        <v>1</v>
      </c>
      <c r="AT3629" t="s">
        <v>133</v>
      </c>
      <c r="AU3629">
        <v>42</v>
      </c>
    </row>
    <row r="3630" spans="1:47">
      <c r="A3630" t="s">
        <v>12853</v>
      </c>
      <c r="C3630">
        <v>310</v>
      </c>
      <c r="D3630" t="s">
        <v>12854</v>
      </c>
      <c r="E3630">
        <v>334</v>
      </c>
      <c r="F3630" t="s">
        <v>12855</v>
      </c>
      <c r="G3630" t="s">
        <v>10704</v>
      </c>
      <c r="H3630" t="s">
        <v>10639</v>
      </c>
      <c r="I3630" t="s">
        <v>12856</v>
      </c>
      <c r="J3630">
        <v>0.39635999999999999</v>
      </c>
      <c r="K3630">
        <v>0</v>
      </c>
      <c r="L3630">
        <v>0</v>
      </c>
      <c r="M3630">
        <v>1</v>
      </c>
      <c r="N3630">
        <v>1</v>
      </c>
      <c r="O3630" t="s">
        <v>659</v>
      </c>
      <c r="P3630">
        <v>1</v>
      </c>
      <c r="Q3630">
        <v>1</v>
      </c>
      <c r="R3630">
        <v>2200</v>
      </c>
      <c r="S3630" t="s">
        <v>223</v>
      </c>
      <c r="T3630">
        <v>0</v>
      </c>
      <c r="U3630" t="s">
        <v>12853</v>
      </c>
      <c r="V3630" t="s">
        <v>933</v>
      </c>
      <c r="W3630" t="s">
        <v>659</v>
      </c>
      <c r="X3630" t="s">
        <v>659</v>
      </c>
      <c r="Y3630">
        <v>2200</v>
      </c>
      <c r="AB3630">
        <v>0</v>
      </c>
      <c r="AC3630">
        <v>0</v>
      </c>
      <c r="AD3630">
        <v>0</v>
      </c>
      <c r="AE3630">
        <v>1297</v>
      </c>
      <c r="AF3630">
        <v>1</v>
      </c>
      <c r="AQ3630">
        <v>1</v>
      </c>
      <c r="AR3630">
        <f t="shared" si="56"/>
        <v>0</v>
      </c>
      <c r="AS3630">
        <v>1</v>
      </c>
      <c r="AT3630" t="s">
        <v>133</v>
      </c>
      <c r="AU3630">
        <v>42</v>
      </c>
    </row>
    <row r="3631" spans="1:47">
      <c r="A3631" t="s">
        <v>12857</v>
      </c>
      <c r="C3631">
        <v>310</v>
      </c>
      <c r="D3631" t="s">
        <v>12858</v>
      </c>
      <c r="E3631">
        <v>132</v>
      </c>
      <c r="F3631" t="s">
        <v>12859</v>
      </c>
      <c r="G3631" t="s">
        <v>422</v>
      </c>
      <c r="H3631" t="s">
        <v>260</v>
      </c>
      <c r="I3631" t="s">
        <v>12860</v>
      </c>
      <c r="J3631">
        <v>0.57647000000000004</v>
      </c>
      <c r="K3631">
        <v>0</v>
      </c>
      <c r="L3631">
        <v>0</v>
      </c>
      <c r="M3631">
        <v>0</v>
      </c>
      <c r="N3631">
        <v>0</v>
      </c>
      <c r="P3631">
        <v>0</v>
      </c>
      <c r="Q3631">
        <v>0</v>
      </c>
      <c r="R3631">
        <v>0</v>
      </c>
      <c r="S3631" t="s">
        <v>223</v>
      </c>
      <c r="T3631">
        <v>0</v>
      </c>
      <c r="U3631" t="s">
        <v>12857</v>
      </c>
      <c r="V3631" t="s">
        <v>933</v>
      </c>
      <c r="W3631" t="s">
        <v>659</v>
      </c>
      <c r="Y3631">
        <v>0</v>
      </c>
      <c r="AB3631">
        <v>0</v>
      </c>
      <c r="AC3631">
        <v>0</v>
      </c>
      <c r="AD3631">
        <v>0</v>
      </c>
      <c r="AE3631">
        <v>0</v>
      </c>
      <c r="AF3631">
        <v>0</v>
      </c>
      <c r="AQ3631">
        <v>1</v>
      </c>
      <c r="AR3631">
        <f t="shared" si="56"/>
        <v>0</v>
      </c>
      <c r="AS3631">
        <v>1</v>
      </c>
      <c r="AT3631" t="s">
        <v>134</v>
      </c>
      <c r="AU3631">
        <v>43</v>
      </c>
    </row>
    <row r="3632" spans="1:47">
      <c r="A3632" t="s">
        <v>12861</v>
      </c>
      <c r="C3632">
        <v>310</v>
      </c>
      <c r="D3632" t="s">
        <v>12862</v>
      </c>
      <c r="E3632">
        <v>105</v>
      </c>
      <c r="F3632" t="s">
        <v>12859</v>
      </c>
      <c r="G3632" t="s">
        <v>422</v>
      </c>
      <c r="H3632" t="s">
        <v>10378</v>
      </c>
      <c r="I3632" t="s">
        <v>12863</v>
      </c>
      <c r="J3632">
        <v>0.30177999999999999</v>
      </c>
      <c r="K3632">
        <v>0</v>
      </c>
      <c r="L3632">
        <v>0</v>
      </c>
      <c r="M3632">
        <v>1</v>
      </c>
      <c r="N3632">
        <v>1</v>
      </c>
      <c r="O3632" t="s">
        <v>659</v>
      </c>
      <c r="P3632">
        <v>1</v>
      </c>
      <c r="Q3632">
        <v>1</v>
      </c>
      <c r="R3632">
        <v>14700</v>
      </c>
      <c r="S3632" t="s">
        <v>223</v>
      </c>
      <c r="T3632">
        <v>0</v>
      </c>
      <c r="U3632" t="s">
        <v>12861</v>
      </c>
      <c r="V3632" t="s">
        <v>933</v>
      </c>
      <c r="W3632" t="s">
        <v>659</v>
      </c>
      <c r="X3632" t="s">
        <v>659</v>
      </c>
      <c r="Y3632">
        <v>14700</v>
      </c>
      <c r="AB3632">
        <v>0</v>
      </c>
      <c r="AC3632">
        <v>0</v>
      </c>
      <c r="AD3632">
        <v>5</v>
      </c>
      <c r="AE3632">
        <v>2276</v>
      </c>
      <c r="AF3632">
        <v>1.5</v>
      </c>
      <c r="AQ3632">
        <v>1</v>
      </c>
      <c r="AR3632">
        <f t="shared" si="56"/>
        <v>0</v>
      </c>
      <c r="AS3632">
        <v>1</v>
      </c>
      <c r="AT3632" t="s">
        <v>134</v>
      </c>
      <c r="AU3632">
        <v>43</v>
      </c>
    </row>
    <row r="3633" spans="1:47">
      <c r="A3633" t="s">
        <v>12864</v>
      </c>
      <c r="C3633">
        <v>310</v>
      </c>
      <c r="D3633" t="s">
        <v>12865</v>
      </c>
      <c r="E3633">
        <v>101</v>
      </c>
      <c r="F3633" t="s">
        <v>12866</v>
      </c>
      <c r="G3633" t="s">
        <v>422</v>
      </c>
      <c r="H3633" t="s">
        <v>220</v>
      </c>
      <c r="I3633" t="s">
        <v>12867</v>
      </c>
      <c r="J3633">
        <v>0.34755000000000003</v>
      </c>
      <c r="K3633">
        <v>1</v>
      </c>
      <c r="L3633">
        <v>1</v>
      </c>
      <c r="M3633">
        <v>1</v>
      </c>
      <c r="N3633">
        <v>1</v>
      </c>
      <c r="O3633" t="s">
        <v>225</v>
      </c>
      <c r="P3633">
        <v>0</v>
      </c>
      <c r="Q3633">
        <v>1</v>
      </c>
      <c r="R3633">
        <v>10300</v>
      </c>
      <c r="S3633" t="s">
        <v>223</v>
      </c>
      <c r="T3633">
        <v>10300</v>
      </c>
      <c r="U3633" t="s">
        <v>12864</v>
      </c>
      <c r="V3633" t="s">
        <v>413</v>
      </c>
      <c r="W3633" t="s">
        <v>225</v>
      </c>
      <c r="X3633" t="s">
        <v>225</v>
      </c>
      <c r="Y3633">
        <v>10300</v>
      </c>
      <c r="AB3633">
        <v>1</v>
      </c>
      <c r="AC3633">
        <v>1</v>
      </c>
      <c r="AD3633">
        <v>3</v>
      </c>
      <c r="AE3633">
        <v>1248</v>
      </c>
      <c r="AF3633">
        <v>1.5</v>
      </c>
      <c r="AQ3633">
        <v>1</v>
      </c>
      <c r="AR3633">
        <f t="shared" si="56"/>
        <v>9.68</v>
      </c>
      <c r="AS3633">
        <v>1</v>
      </c>
      <c r="AT3633" t="s">
        <v>133</v>
      </c>
      <c r="AU3633">
        <v>42</v>
      </c>
    </row>
    <row r="3634" spans="1:47">
      <c r="A3634" t="s">
        <v>12868</v>
      </c>
      <c r="C3634">
        <v>310</v>
      </c>
      <c r="D3634" t="s">
        <v>12869</v>
      </c>
      <c r="E3634">
        <v>101</v>
      </c>
      <c r="F3634" t="s">
        <v>12870</v>
      </c>
      <c r="G3634" t="s">
        <v>422</v>
      </c>
      <c r="H3634" t="s">
        <v>220</v>
      </c>
      <c r="I3634" t="s">
        <v>12871</v>
      </c>
      <c r="J3634">
        <v>0.33056999999999997</v>
      </c>
      <c r="K3634">
        <v>0</v>
      </c>
      <c r="L3634">
        <v>0</v>
      </c>
      <c r="M3634">
        <v>1</v>
      </c>
      <c r="N3634">
        <v>1</v>
      </c>
      <c r="O3634" t="s">
        <v>659</v>
      </c>
      <c r="P3634">
        <v>1</v>
      </c>
      <c r="Q3634">
        <v>1</v>
      </c>
      <c r="R3634">
        <v>9600</v>
      </c>
      <c r="S3634" t="s">
        <v>223</v>
      </c>
      <c r="T3634">
        <v>0</v>
      </c>
      <c r="U3634" t="s">
        <v>12868</v>
      </c>
      <c r="V3634" t="s">
        <v>927</v>
      </c>
      <c r="W3634" t="s">
        <v>659</v>
      </c>
      <c r="X3634" t="s">
        <v>659</v>
      </c>
      <c r="Y3634">
        <v>9600</v>
      </c>
      <c r="AB3634">
        <v>0</v>
      </c>
      <c r="AC3634">
        <v>0</v>
      </c>
      <c r="AD3634">
        <v>3</v>
      </c>
      <c r="AE3634">
        <v>2010</v>
      </c>
      <c r="AF3634">
        <v>2</v>
      </c>
      <c r="AQ3634">
        <v>1</v>
      </c>
      <c r="AR3634">
        <f t="shared" si="56"/>
        <v>0</v>
      </c>
      <c r="AS3634">
        <v>1</v>
      </c>
      <c r="AT3634" t="s">
        <v>133</v>
      </c>
      <c r="AU3634">
        <v>42</v>
      </c>
    </row>
    <row r="3635" spans="1:47">
      <c r="A3635" t="s">
        <v>12872</v>
      </c>
      <c r="C3635">
        <v>310</v>
      </c>
      <c r="D3635" t="s">
        <v>12873</v>
      </c>
      <c r="E3635">
        <v>101</v>
      </c>
      <c r="F3635" t="s">
        <v>12874</v>
      </c>
      <c r="G3635" t="s">
        <v>422</v>
      </c>
      <c r="H3635" t="s">
        <v>220</v>
      </c>
      <c r="I3635" t="s">
        <v>12875</v>
      </c>
      <c r="J3635">
        <v>0.58384999999999998</v>
      </c>
      <c r="K3635">
        <v>1</v>
      </c>
      <c r="L3635">
        <v>1</v>
      </c>
      <c r="M3635">
        <v>1</v>
      </c>
      <c r="N3635">
        <v>1</v>
      </c>
      <c r="O3635" t="s">
        <v>225</v>
      </c>
      <c r="P3635">
        <v>0</v>
      </c>
      <c r="Q3635">
        <v>1</v>
      </c>
      <c r="R3635">
        <v>4200</v>
      </c>
      <c r="S3635" t="s">
        <v>223</v>
      </c>
      <c r="T3635">
        <v>4200</v>
      </c>
      <c r="U3635" t="s">
        <v>12872</v>
      </c>
      <c r="V3635" t="s">
        <v>455</v>
      </c>
      <c r="W3635" t="s">
        <v>225</v>
      </c>
      <c r="X3635" t="s">
        <v>225</v>
      </c>
      <c r="Y3635">
        <v>4200</v>
      </c>
      <c r="AB3635">
        <v>1</v>
      </c>
      <c r="AC3635">
        <v>1</v>
      </c>
      <c r="AD3635">
        <v>4</v>
      </c>
      <c r="AE3635">
        <v>2356</v>
      </c>
      <c r="AF3635">
        <v>1.75</v>
      </c>
      <c r="AQ3635">
        <v>1</v>
      </c>
      <c r="AR3635">
        <f t="shared" si="56"/>
        <v>9.68</v>
      </c>
      <c r="AS3635">
        <v>1</v>
      </c>
      <c r="AT3635" t="s">
        <v>134</v>
      </c>
      <c r="AU3635">
        <v>43</v>
      </c>
    </row>
    <row r="3636" spans="1:47">
      <c r="A3636" t="s">
        <v>12876</v>
      </c>
      <c r="C3636">
        <v>310</v>
      </c>
      <c r="D3636" t="s">
        <v>12877</v>
      </c>
      <c r="E3636">
        <v>101</v>
      </c>
      <c r="F3636" t="s">
        <v>12878</v>
      </c>
      <c r="G3636" t="s">
        <v>422</v>
      </c>
      <c r="H3636" t="s">
        <v>220</v>
      </c>
      <c r="I3636" t="s">
        <v>12879</v>
      </c>
      <c r="J3636">
        <v>0.80908000000000002</v>
      </c>
      <c r="K3636">
        <v>1</v>
      </c>
      <c r="L3636">
        <v>1</v>
      </c>
      <c r="M3636">
        <v>1</v>
      </c>
      <c r="N3636">
        <v>1</v>
      </c>
      <c r="O3636" t="s">
        <v>225</v>
      </c>
      <c r="P3636">
        <v>0</v>
      </c>
      <c r="Q3636">
        <v>1</v>
      </c>
      <c r="R3636">
        <v>1700</v>
      </c>
      <c r="S3636" t="s">
        <v>223</v>
      </c>
      <c r="T3636">
        <v>1700</v>
      </c>
      <c r="U3636" t="s">
        <v>12876</v>
      </c>
      <c r="X3636" t="s">
        <v>225</v>
      </c>
      <c r="Y3636">
        <v>1700</v>
      </c>
      <c r="AB3636">
        <v>1</v>
      </c>
      <c r="AC3636">
        <v>1</v>
      </c>
      <c r="AD3636">
        <v>1</v>
      </c>
      <c r="AE3636">
        <v>446</v>
      </c>
      <c r="AF3636">
        <v>1</v>
      </c>
      <c r="AQ3636">
        <v>1</v>
      </c>
      <c r="AR3636">
        <f t="shared" si="56"/>
        <v>9.68</v>
      </c>
      <c r="AS3636">
        <v>1</v>
      </c>
      <c r="AT3636" t="s">
        <v>133</v>
      </c>
      <c r="AU3636">
        <v>42</v>
      </c>
    </row>
    <row r="3637" spans="1:47">
      <c r="A3637" t="s">
        <v>12880</v>
      </c>
      <c r="C3637">
        <v>310</v>
      </c>
      <c r="D3637" t="s">
        <v>12881</v>
      </c>
      <c r="E3637">
        <v>101</v>
      </c>
      <c r="F3637" t="s">
        <v>12882</v>
      </c>
      <c r="G3637" t="s">
        <v>422</v>
      </c>
      <c r="H3637" t="s">
        <v>220</v>
      </c>
      <c r="I3637" t="s">
        <v>12883</v>
      </c>
      <c r="J3637">
        <v>0.44005</v>
      </c>
      <c r="K3637">
        <v>1</v>
      </c>
      <c r="L3637">
        <v>1</v>
      </c>
      <c r="M3637">
        <v>1</v>
      </c>
      <c r="N3637">
        <v>1</v>
      </c>
      <c r="O3637" t="s">
        <v>225</v>
      </c>
      <c r="P3637">
        <v>0</v>
      </c>
      <c r="Q3637">
        <v>1</v>
      </c>
      <c r="R3637">
        <v>2200</v>
      </c>
      <c r="S3637" t="s">
        <v>223</v>
      </c>
      <c r="T3637">
        <v>2200</v>
      </c>
      <c r="U3637" t="s">
        <v>12880</v>
      </c>
      <c r="V3637" t="s">
        <v>455</v>
      </c>
      <c r="W3637" t="s">
        <v>225</v>
      </c>
      <c r="X3637" t="s">
        <v>225</v>
      </c>
      <c r="Y3637">
        <v>2200</v>
      </c>
      <c r="AB3637">
        <v>1</v>
      </c>
      <c r="AC3637">
        <v>1</v>
      </c>
      <c r="AD3637">
        <v>2</v>
      </c>
      <c r="AE3637">
        <v>660</v>
      </c>
      <c r="AF3637">
        <v>1</v>
      </c>
      <c r="AQ3637">
        <v>2</v>
      </c>
      <c r="AR3637">
        <f t="shared" si="56"/>
        <v>9.68</v>
      </c>
      <c r="AS3637">
        <v>1</v>
      </c>
      <c r="AT3637" t="s">
        <v>133</v>
      </c>
      <c r="AU3637">
        <v>42</v>
      </c>
    </row>
    <row r="3638" spans="1:47">
      <c r="A3638" t="s">
        <v>12884</v>
      </c>
      <c r="C3638">
        <v>310</v>
      </c>
      <c r="D3638" t="s">
        <v>12885</v>
      </c>
      <c r="E3638">
        <v>101</v>
      </c>
      <c r="F3638" t="s">
        <v>12886</v>
      </c>
      <c r="G3638" t="s">
        <v>422</v>
      </c>
      <c r="H3638" t="s">
        <v>220</v>
      </c>
      <c r="I3638" t="s">
        <v>12887</v>
      </c>
      <c r="J3638">
        <v>0.24055000000000001</v>
      </c>
      <c r="K3638">
        <v>0</v>
      </c>
      <c r="L3638">
        <v>0</v>
      </c>
      <c r="M3638">
        <v>1</v>
      </c>
      <c r="N3638">
        <v>1</v>
      </c>
      <c r="O3638" t="s">
        <v>659</v>
      </c>
      <c r="P3638">
        <v>1</v>
      </c>
      <c r="Q3638">
        <v>1</v>
      </c>
      <c r="R3638">
        <v>13700</v>
      </c>
      <c r="S3638" t="s">
        <v>223</v>
      </c>
      <c r="T3638">
        <v>0</v>
      </c>
      <c r="U3638" t="s">
        <v>12884</v>
      </c>
      <c r="V3638" t="s">
        <v>933</v>
      </c>
      <c r="W3638" t="s">
        <v>659</v>
      </c>
      <c r="X3638" t="s">
        <v>659</v>
      </c>
      <c r="Y3638">
        <v>13700</v>
      </c>
      <c r="AB3638">
        <v>0</v>
      </c>
      <c r="AC3638">
        <v>0</v>
      </c>
      <c r="AD3638">
        <v>3</v>
      </c>
      <c r="AE3638">
        <v>1570</v>
      </c>
      <c r="AF3638">
        <v>2</v>
      </c>
      <c r="AQ3638">
        <v>1</v>
      </c>
      <c r="AR3638">
        <f t="shared" si="56"/>
        <v>0</v>
      </c>
      <c r="AS3638">
        <v>1</v>
      </c>
      <c r="AT3638" t="s">
        <v>134</v>
      </c>
      <c r="AU3638">
        <v>43</v>
      </c>
    </row>
    <row r="3639" spans="1:47">
      <c r="A3639" t="s">
        <v>12888</v>
      </c>
      <c r="C3639">
        <v>310</v>
      </c>
      <c r="D3639" t="s">
        <v>12889</v>
      </c>
      <c r="E3639">
        <v>101</v>
      </c>
      <c r="F3639" t="s">
        <v>12890</v>
      </c>
      <c r="G3639" t="s">
        <v>422</v>
      </c>
      <c r="H3639" t="s">
        <v>220</v>
      </c>
      <c r="I3639" t="s">
        <v>12891</v>
      </c>
      <c r="J3639">
        <v>0.31444</v>
      </c>
      <c r="K3639">
        <v>1</v>
      </c>
      <c r="L3639">
        <v>1</v>
      </c>
      <c r="M3639">
        <v>1</v>
      </c>
      <c r="N3639">
        <v>1</v>
      </c>
      <c r="O3639" t="s">
        <v>225</v>
      </c>
      <c r="P3639">
        <v>0</v>
      </c>
      <c r="Q3639">
        <v>1</v>
      </c>
      <c r="R3639">
        <v>4700</v>
      </c>
      <c r="S3639" t="s">
        <v>223</v>
      </c>
      <c r="T3639">
        <v>4700</v>
      </c>
      <c r="U3639" t="s">
        <v>12888</v>
      </c>
      <c r="V3639" t="s">
        <v>455</v>
      </c>
      <c r="W3639" t="s">
        <v>225</v>
      </c>
      <c r="X3639" t="s">
        <v>225</v>
      </c>
      <c r="Y3639">
        <v>4700</v>
      </c>
      <c r="AB3639">
        <v>1</v>
      </c>
      <c r="AC3639">
        <v>1</v>
      </c>
      <c r="AD3639">
        <v>3</v>
      </c>
      <c r="AE3639">
        <v>1591</v>
      </c>
      <c r="AF3639">
        <v>1.75</v>
      </c>
      <c r="AQ3639">
        <v>1</v>
      </c>
      <c r="AR3639">
        <f t="shared" si="56"/>
        <v>9.68</v>
      </c>
      <c r="AS3639">
        <v>1</v>
      </c>
      <c r="AT3639" t="s">
        <v>133</v>
      </c>
      <c r="AU3639">
        <v>42</v>
      </c>
    </row>
    <row r="3640" spans="1:47">
      <c r="A3640" t="s">
        <v>12892</v>
      </c>
      <c r="C3640">
        <v>310</v>
      </c>
      <c r="D3640" t="s">
        <v>12893</v>
      </c>
      <c r="E3640">
        <v>322</v>
      </c>
      <c r="F3640" t="s">
        <v>12894</v>
      </c>
      <c r="G3640" t="s">
        <v>10704</v>
      </c>
      <c r="H3640" t="s">
        <v>11146</v>
      </c>
      <c r="I3640" t="s">
        <v>12895</v>
      </c>
      <c r="J3640">
        <v>0.19646</v>
      </c>
      <c r="K3640">
        <v>1</v>
      </c>
      <c r="L3640">
        <v>1</v>
      </c>
      <c r="M3640">
        <v>1</v>
      </c>
      <c r="N3640">
        <v>1</v>
      </c>
      <c r="O3640" t="s">
        <v>225</v>
      </c>
      <c r="P3640">
        <v>0</v>
      </c>
      <c r="Q3640">
        <v>1</v>
      </c>
      <c r="R3640">
        <v>0</v>
      </c>
      <c r="S3640" t="s">
        <v>223</v>
      </c>
      <c r="T3640">
        <v>0</v>
      </c>
      <c r="U3640" t="s">
        <v>12892</v>
      </c>
      <c r="V3640" t="s">
        <v>933</v>
      </c>
      <c r="W3640" t="s">
        <v>659</v>
      </c>
      <c r="X3640" t="s">
        <v>225</v>
      </c>
      <c r="Y3640">
        <v>0</v>
      </c>
      <c r="AB3640">
        <v>1</v>
      </c>
      <c r="AC3640">
        <v>1</v>
      </c>
      <c r="AD3640">
        <v>0</v>
      </c>
      <c r="AE3640">
        <v>1200</v>
      </c>
      <c r="AF3640">
        <v>2</v>
      </c>
      <c r="AQ3640">
        <v>1</v>
      </c>
      <c r="AR3640">
        <f t="shared" si="56"/>
        <v>9.68</v>
      </c>
      <c r="AS3640">
        <v>1</v>
      </c>
      <c r="AT3640" t="s">
        <v>133</v>
      </c>
      <c r="AU3640">
        <v>42</v>
      </c>
    </row>
    <row r="3641" spans="1:47">
      <c r="A3641" t="s">
        <v>248</v>
      </c>
      <c r="C3641">
        <v>310</v>
      </c>
      <c r="E3641">
        <v>0</v>
      </c>
      <c r="J3641">
        <v>1.7229999999999999E-2</v>
      </c>
      <c r="K3641">
        <v>0</v>
      </c>
      <c r="L3641">
        <v>0</v>
      </c>
      <c r="M3641">
        <v>0</v>
      </c>
      <c r="N3641">
        <v>0</v>
      </c>
      <c r="P3641">
        <v>0</v>
      </c>
      <c r="Q3641">
        <v>0</v>
      </c>
      <c r="R3641">
        <v>0</v>
      </c>
      <c r="S3641" t="s">
        <v>249</v>
      </c>
      <c r="T3641">
        <v>0</v>
      </c>
      <c r="Y3641">
        <v>0</v>
      </c>
      <c r="AB3641">
        <v>0</v>
      </c>
      <c r="AC3641">
        <v>0</v>
      </c>
      <c r="AD3641">
        <v>0</v>
      </c>
      <c r="AE3641">
        <v>0</v>
      </c>
      <c r="AF3641">
        <v>0</v>
      </c>
      <c r="AQ3641">
        <v>0</v>
      </c>
      <c r="AR3641">
        <f t="shared" si="56"/>
        <v>0</v>
      </c>
      <c r="AS3641">
        <v>1</v>
      </c>
      <c r="AT3641" t="s">
        <v>133</v>
      </c>
      <c r="AU3641">
        <v>42</v>
      </c>
    </row>
    <row r="3642" spans="1:47">
      <c r="A3642" t="s">
        <v>12896</v>
      </c>
      <c r="C3642">
        <v>310</v>
      </c>
      <c r="D3642" t="s">
        <v>12897</v>
      </c>
      <c r="E3642">
        <v>101</v>
      </c>
      <c r="F3642" t="s">
        <v>12898</v>
      </c>
      <c r="G3642" t="s">
        <v>422</v>
      </c>
      <c r="H3642" t="s">
        <v>220</v>
      </c>
      <c r="I3642" t="s">
        <v>12899</v>
      </c>
      <c r="J3642">
        <v>0.30343999999999999</v>
      </c>
      <c r="K3642">
        <v>0</v>
      </c>
      <c r="L3642">
        <v>0</v>
      </c>
      <c r="M3642">
        <v>1</v>
      </c>
      <c r="N3642">
        <v>1</v>
      </c>
      <c r="O3642" t="s">
        <v>659</v>
      </c>
      <c r="P3642">
        <v>1</v>
      </c>
      <c r="Q3642">
        <v>1</v>
      </c>
      <c r="R3642">
        <v>14900</v>
      </c>
      <c r="S3642" t="s">
        <v>223</v>
      </c>
      <c r="T3642">
        <v>0</v>
      </c>
      <c r="U3642" t="s">
        <v>12896</v>
      </c>
      <c r="V3642" t="s">
        <v>927</v>
      </c>
      <c r="W3642" t="s">
        <v>659</v>
      </c>
      <c r="X3642" t="s">
        <v>659</v>
      </c>
      <c r="Y3642">
        <v>14900</v>
      </c>
      <c r="AB3642">
        <v>0</v>
      </c>
      <c r="AC3642">
        <v>0</v>
      </c>
      <c r="AD3642">
        <v>3</v>
      </c>
      <c r="AE3642">
        <v>1876</v>
      </c>
      <c r="AF3642">
        <v>1.5</v>
      </c>
      <c r="AQ3642">
        <v>1</v>
      </c>
      <c r="AR3642">
        <f t="shared" si="56"/>
        <v>0</v>
      </c>
      <c r="AS3642">
        <v>1</v>
      </c>
      <c r="AT3642" t="s">
        <v>134</v>
      </c>
      <c r="AU3642">
        <v>43</v>
      </c>
    </row>
    <row r="3643" spans="1:47">
      <c r="A3643" t="s">
        <v>12900</v>
      </c>
      <c r="C3643">
        <v>310</v>
      </c>
      <c r="D3643" t="s">
        <v>12901</v>
      </c>
      <c r="E3643">
        <v>101</v>
      </c>
      <c r="F3643" t="s">
        <v>12902</v>
      </c>
      <c r="G3643" t="s">
        <v>422</v>
      </c>
      <c r="H3643" t="s">
        <v>220</v>
      </c>
      <c r="I3643" t="s">
        <v>12903</v>
      </c>
      <c r="J3643">
        <v>0.18615999999999999</v>
      </c>
      <c r="K3643">
        <v>0</v>
      </c>
      <c r="L3643">
        <v>0</v>
      </c>
      <c r="M3643">
        <v>1</v>
      </c>
      <c r="N3643">
        <v>1</v>
      </c>
      <c r="O3643" t="s">
        <v>659</v>
      </c>
      <c r="P3643">
        <v>1</v>
      </c>
      <c r="Q3643">
        <v>1</v>
      </c>
      <c r="R3643">
        <v>6700</v>
      </c>
      <c r="S3643" t="s">
        <v>223</v>
      </c>
      <c r="T3643">
        <v>0</v>
      </c>
      <c r="U3643" t="s">
        <v>12900</v>
      </c>
      <c r="V3643" t="s">
        <v>927</v>
      </c>
      <c r="W3643" t="s">
        <v>659</v>
      </c>
      <c r="X3643" t="s">
        <v>659</v>
      </c>
      <c r="Y3643">
        <v>6700</v>
      </c>
      <c r="AB3643">
        <v>0</v>
      </c>
      <c r="AC3643">
        <v>0</v>
      </c>
      <c r="AD3643">
        <v>3</v>
      </c>
      <c r="AE3643">
        <v>1177</v>
      </c>
      <c r="AF3643">
        <v>1</v>
      </c>
      <c r="AQ3643">
        <v>1</v>
      </c>
      <c r="AR3643">
        <f t="shared" si="56"/>
        <v>0</v>
      </c>
      <c r="AS3643">
        <v>1</v>
      </c>
      <c r="AT3643" t="s">
        <v>133</v>
      </c>
      <c r="AU3643">
        <v>42</v>
      </c>
    </row>
    <row r="3644" spans="1:47">
      <c r="A3644" t="s">
        <v>12904</v>
      </c>
      <c r="C3644">
        <v>310</v>
      </c>
      <c r="D3644" t="s">
        <v>12905</v>
      </c>
      <c r="E3644">
        <v>101</v>
      </c>
      <c r="F3644" t="s">
        <v>12906</v>
      </c>
      <c r="G3644" t="s">
        <v>422</v>
      </c>
      <c r="H3644" t="s">
        <v>220</v>
      </c>
      <c r="I3644" t="s">
        <v>12907</v>
      </c>
      <c r="J3644">
        <v>0.22181999999999999</v>
      </c>
      <c r="K3644">
        <v>0</v>
      </c>
      <c r="L3644">
        <v>0</v>
      </c>
      <c r="M3644">
        <v>1</v>
      </c>
      <c r="N3644">
        <v>1</v>
      </c>
      <c r="O3644" t="s">
        <v>659</v>
      </c>
      <c r="P3644">
        <v>1</v>
      </c>
      <c r="Q3644">
        <v>1</v>
      </c>
      <c r="R3644">
        <v>3900</v>
      </c>
      <c r="S3644" t="s">
        <v>223</v>
      </c>
      <c r="T3644">
        <v>0</v>
      </c>
      <c r="U3644" t="s">
        <v>12904</v>
      </c>
      <c r="V3644" t="s">
        <v>933</v>
      </c>
      <c r="W3644" t="s">
        <v>659</v>
      </c>
      <c r="X3644" t="s">
        <v>659</v>
      </c>
      <c r="Y3644">
        <v>3900</v>
      </c>
      <c r="AB3644">
        <v>0</v>
      </c>
      <c r="AC3644">
        <v>0</v>
      </c>
      <c r="AD3644">
        <v>3</v>
      </c>
      <c r="AE3644">
        <v>1627</v>
      </c>
      <c r="AF3644">
        <v>1.5</v>
      </c>
      <c r="AQ3644">
        <v>1</v>
      </c>
      <c r="AR3644">
        <f t="shared" si="56"/>
        <v>0</v>
      </c>
      <c r="AS3644">
        <v>1</v>
      </c>
      <c r="AT3644" t="s">
        <v>133</v>
      </c>
      <c r="AU3644">
        <v>42</v>
      </c>
    </row>
    <row r="3645" spans="1:47">
      <c r="A3645" t="s">
        <v>12908</v>
      </c>
      <c r="C3645">
        <v>310</v>
      </c>
      <c r="D3645" t="s">
        <v>12909</v>
      </c>
      <c r="E3645">
        <v>101</v>
      </c>
      <c r="F3645" t="s">
        <v>12910</v>
      </c>
      <c r="G3645" t="s">
        <v>422</v>
      </c>
      <c r="H3645" t="s">
        <v>220</v>
      </c>
      <c r="I3645" t="s">
        <v>12911</v>
      </c>
      <c r="J3645">
        <v>0.43403999999999998</v>
      </c>
      <c r="K3645">
        <v>1</v>
      </c>
      <c r="L3645">
        <v>1</v>
      </c>
      <c r="M3645">
        <v>1</v>
      </c>
      <c r="N3645">
        <v>1</v>
      </c>
      <c r="O3645" t="s">
        <v>225</v>
      </c>
      <c r="P3645">
        <v>0</v>
      </c>
      <c r="Q3645">
        <v>1</v>
      </c>
      <c r="R3645">
        <v>6500</v>
      </c>
      <c r="S3645" t="s">
        <v>223</v>
      </c>
      <c r="T3645">
        <v>6500</v>
      </c>
      <c r="U3645" t="s">
        <v>12908</v>
      </c>
      <c r="V3645" t="s">
        <v>455</v>
      </c>
      <c r="W3645" t="s">
        <v>225</v>
      </c>
      <c r="X3645" t="s">
        <v>225</v>
      </c>
      <c r="Y3645">
        <v>6500</v>
      </c>
      <c r="AB3645">
        <v>1</v>
      </c>
      <c r="AC3645">
        <v>1</v>
      </c>
      <c r="AD3645">
        <v>3</v>
      </c>
      <c r="AE3645">
        <v>1456</v>
      </c>
      <c r="AF3645">
        <v>1</v>
      </c>
      <c r="AQ3645">
        <v>1</v>
      </c>
      <c r="AR3645">
        <f t="shared" si="56"/>
        <v>9.68</v>
      </c>
      <c r="AS3645">
        <v>1</v>
      </c>
      <c r="AT3645" t="s">
        <v>133</v>
      </c>
      <c r="AU3645">
        <v>42</v>
      </c>
    </row>
    <row r="3646" spans="1:47">
      <c r="A3646" t="s">
        <v>12912</v>
      </c>
      <c r="C3646">
        <v>310</v>
      </c>
      <c r="D3646" t="s">
        <v>12913</v>
      </c>
      <c r="E3646">
        <v>101</v>
      </c>
      <c r="F3646" t="s">
        <v>12914</v>
      </c>
      <c r="G3646" t="s">
        <v>422</v>
      </c>
      <c r="H3646" t="s">
        <v>220</v>
      </c>
      <c r="I3646" t="s">
        <v>12915</v>
      </c>
      <c r="J3646">
        <v>0.50038000000000005</v>
      </c>
      <c r="K3646">
        <v>1</v>
      </c>
      <c r="L3646">
        <v>1</v>
      </c>
      <c r="M3646">
        <v>1</v>
      </c>
      <c r="N3646">
        <v>1</v>
      </c>
      <c r="O3646" t="s">
        <v>225</v>
      </c>
      <c r="P3646">
        <v>0</v>
      </c>
      <c r="Q3646">
        <v>1</v>
      </c>
      <c r="R3646">
        <v>500</v>
      </c>
      <c r="S3646" t="s">
        <v>223</v>
      </c>
      <c r="T3646">
        <v>500</v>
      </c>
      <c r="U3646" t="s">
        <v>12912</v>
      </c>
      <c r="V3646" t="s">
        <v>413</v>
      </c>
      <c r="W3646" t="s">
        <v>225</v>
      </c>
      <c r="X3646" t="s">
        <v>225</v>
      </c>
      <c r="Y3646">
        <v>500</v>
      </c>
      <c r="AB3646">
        <v>1</v>
      </c>
      <c r="AC3646">
        <v>1</v>
      </c>
      <c r="AD3646">
        <v>2</v>
      </c>
      <c r="AE3646">
        <v>568</v>
      </c>
      <c r="AF3646">
        <v>1</v>
      </c>
      <c r="AQ3646">
        <v>2</v>
      </c>
      <c r="AR3646">
        <f t="shared" si="56"/>
        <v>9.68</v>
      </c>
      <c r="AS3646">
        <v>1</v>
      </c>
      <c r="AT3646" t="s">
        <v>133</v>
      </c>
      <c r="AU3646">
        <v>42</v>
      </c>
    </row>
    <row r="3647" spans="1:47">
      <c r="A3647" t="s">
        <v>12916</v>
      </c>
      <c r="C3647">
        <v>310</v>
      </c>
      <c r="D3647" t="s">
        <v>12917</v>
      </c>
      <c r="E3647">
        <v>101</v>
      </c>
      <c r="F3647" t="s">
        <v>12918</v>
      </c>
      <c r="G3647" t="s">
        <v>422</v>
      </c>
      <c r="H3647" t="s">
        <v>220</v>
      </c>
      <c r="I3647" t="s">
        <v>12919</v>
      </c>
      <c r="J3647">
        <v>0.2089</v>
      </c>
      <c r="K3647">
        <v>0</v>
      </c>
      <c r="L3647">
        <v>0</v>
      </c>
      <c r="M3647">
        <v>1</v>
      </c>
      <c r="N3647">
        <v>1</v>
      </c>
      <c r="O3647" t="s">
        <v>659</v>
      </c>
      <c r="P3647">
        <v>1</v>
      </c>
      <c r="Q3647">
        <v>1</v>
      </c>
      <c r="R3647">
        <v>7900</v>
      </c>
      <c r="S3647" t="s">
        <v>223</v>
      </c>
      <c r="T3647">
        <v>0</v>
      </c>
      <c r="U3647" t="s">
        <v>12916</v>
      </c>
      <c r="V3647" t="s">
        <v>927</v>
      </c>
      <c r="W3647" t="s">
        <v>659</v>
      </c>
      <c r="X3647" t="s">
        <v>659</v>
      </c>
      <c r="Y3647">
        <v>7900</v>
      </c>
      <c r="AB3647">
        <v>0</v>
      </c>
      <c r="AC3647">
        <v>0</v>
      </c>
      <c r="AD3647">
        <v>3</v>
      </c>
      <c r="AE3647">
        <v>1154</v>
      </c>
      <c r="AF3647">
        <v>1</v>
      </c>
      <c r="AQ3647">
        <v>1</v>
      </c>
      <c r="AR3647">
        <f t="shared" si="56"/>
        <v>0</v>
      </c>
      <c r="AS3647">
        <v>1</v>
      </c>
      <c r="AT3647" t="s">
        <v>133</v>
      </c>
      <c r="AU3647">
        <v>42</v>
      </c>
    </row>
    <row r="3648" spans="1:47">
      <c r="A3648" t="s">
        <v>248</v>
      </c>
      <c r="C3648">
        <v>310</v>
      </c>
      <c r="E3648">
        <v>0</v>
      </c>
      <c r="J3648">
        <v>1.627E-2</v>
      </c>
      <c r="K3648">
        <v>0</v>
      </c>
      <c r="L3648">
        <v>0</v>
      </c>
      <c r="M3648">
        <v>0</v>
      </c>
      <c r="N3648">
        <v>0</v>
      </c>
      <c r="P3648">
        <v>0</v>
      </c>
      <c r="Q3648">
        <v>0</v>
      </c>
      <c r="R3648">
        <v>0</v>
      </c>
      <c r="S3648" t="s">
        <v>249</v>
      </c>
      <c r="T3648">
        <v>0</v>
      </c>
      <c r="Y3648">
        <v>0</v>
      </c>
      <c r="AB3648">
        <v>0</v>
      </c>
      <c r="AC3648">
        <v>0</v>
      </c>
      <c r="AD3648">
        <v>0</v>
      </c>
      <c r="AE3648">
        <v>0</v>
      </c>
      <c r="AF3648">
        <v>0</v>
      </c>
      <c r="AQ3648">
        <v>0</v>
      </c>
      <c r="AR3648">
        <f t="shared" si="56"/>
        <v>0</v>
      </c>
      <c r="AS3648">
        <v>1</v>
      </c>
      <c r="AT3648" t="s">
        <v>133</v>
      </c>
      <c r="AU3648">
        <v>42</v>
      </c>
    </row>
    <row r="3649" spans="1:47">
      <c r="A3649" t="s">
        <v>12920</v>
      </c>
      <c r="C3649">
        <v>310</v>
      </c>
      <c r="D3649" t="s">
        <v>12921</v>
      </c>
      <c r="E3649">
        <v>101</v>
      </c>
      <c r="F3649" t="s">
        <v>12922</v>
      </c>
      <c r="G3649" t="s">
        <v>422</v>
      </c>
      <c r="H3649" t="s">
        <v>220</v>
      </c>
      <c r="I3649" t="s">
        <v>12923</v>
      </c>
      <c r="J3649">
        <v>0.33945999999999998</v>
      </c>
      <c r="K3649">
        <v>1</v>
      </c>
      <c r="L3649">
        <v>1</v>
      </c>
      <c r="M3649">
        <v>1</v>
      </c>
      <c r="N3649">
        <v>1</v>
      </c>
      <c r="O3649" t="s">
        <v>225</v>
      </c>
      <c r="P3649">
        <v>0</v>
      </c>
      <c r="Q3649">
        <v>1</v>
      </c>
      <c r="R3649">
        <v>7800</v>
      </c>
      <c r="S3649" t="s">
        <v>223</v>
      </c>
      <c r="T3649">
        <v>7800</v>
      </c>
      <c r="U3649" t="s">
        <v>12920</v>
      </c>
      <c r="V3649" t="s">
        <v>455</v>
      </c>
      <c r="W3649" t="s">
        <v>225</v>
      </c>
      <c r="X3649" t="s">
        <v>225</v>
      </c>
      <c r="Y3649">
        <v>7800</v>
      </c>
      <c r="AB3649">
        <v>1</v>
      </c>
      <c r="AC3649">
        <v>1</v>
      </c>
      <c r="AD3649">
        <v>2</v>
      </c>
      <c r="AE3649">
        <v>880</v>
      </c>
      <c r="AF3649">
        <v>1</v>
      </c>
      <c r="AQ3649">
        <v>1</v>
      </c>
      <c r="AR3649">
        <f t="shared" si="56"/>
        <v>9.68</v>
      </c>
      <c r="AS3649">
        <v>1</v>
      </c>
      <c r="AT3649" t="s">
        <v>133</v>
      </c>
      <c r="AU3649">
        <v>42</v>
      </c>
    </row>
    <row r="3650" spans="1:47">
      <c r="A3650" t="s">
        <v>12924</v>
      </c>
      <c r="C3650">
        <v>310</v>
      </c>
      <c r="D3650" t="s">
        <v>12925</v>
      </c>
      <c r="E3650">
        <v>101</v>
      </c>
      <c r="F3650" t="s">
        <v>12839</v>
      </c>
      <c r="G3650" t="s">
        <v>422</v>
      </c>
      <c r="H3650" t="s">
        <v>220</v>
      </c>
      <c r="I3650" t="s">
        <v>12926</v>
      </c>
      <c r="J3650">
        <v>0.30097000000000002</v>
      </c>
      <c r="K3650">
        <v>0</v>
      </c>
      <c r="L3650">
        <v>0</v>
      </c>
      <c r="M3650">
        <v>1</v>
      </c>
      <c r="N3650">
        <v>1</v>
      </c>
      <c r="O3650" t="s">
        <v>659</v>
      </c>
      <c r="P3650">
        <v>1</v>
      </c>
      <c r="Q3650">
        <v>1</v>
      </c>
      <c r="R3650">
        <v>2100</v>
      </c>
      <c r="S3650" t="s">
        <v>223</v>
      </c>
      <c r="T3650">
        <v>0</v>
      </c>
      <c r="U3650" t="s">
        <v>12924</v>
      </c>
      <c r="V3650" t="s">
        <v>927</v>
      </c>
      <c r="W3650" t="s">
        <v>659</v>
      </c>
      <c r="X3650" t="s">
        <v>659</v>
      </c>
      <c r="Y3650">
        <v>2100</v>
      </c>
      <c r="AB3650">
        <v>0</v>
      </c>
      <c r="AC3650">
        <v>0</v>
      </c>
      <c r="AD3650">
        <v>3</v>
      </c>
      <c r="AE3650">
        <v>1434</v>
      </c>
      <c r="AF3650">
        <v>1</v>
      </c>
      <c r="AQ3650">
        <v>1</v>
      </c>
      <c r="AR3650">
        <f t="shared" ref="AR3650:AR3713" si="57">AB3650*9.68*VLOOKUP(AU3650,atten,10,FALSE)</f>
        <v>0</v>
      </c>
      <c r="AS3650">
        <v>1</v>
      </c>
      <c r="AT3650" t="s">
        <v>133</v>
      </c>
      <c r="AU3650">
        <v>42</v>
      </c>
    </row>
    <row r="3651" spans="1:47">
      <c r="A3651" t="s">
        <v>12927</v>
      </c>
      <c r="B3651" t="s">
        <v>293</v>
      </c>
      <c r="C3651">
        <v>310</v>
      </c>
      <c r="D3651" t="s">
        <v>12928</v>
      </c>
      <c r="E3651">
        <v>0</v>
      </c>
      <c r="J3651">
        <v>0.20285</v>
      </c>
      <c r="K3651">
        <v>0</v>
      </c>
      <c r="L3651">
        <v>0</v>
      </c>
      <c r="M3651">
        <v>0</v>
      </c>
      <c r="N3651">
        <v>0</v>
      </c>
      <c r="P3651">
        <v>0</v>
      </c>
      <c r="Q3651">
        <v>0</v>
      </c>
      <c r="R3651">
        <v>0</v>
      </c>
      <c r="S3651" t="s">
        <v>296</v>
      </c>
      <c r="T3651">
        <v>0</v>
      </c>
      <c r="Y3651">
        <v>0</v>
      </c>
      <c r="AB3651">
        <v>0</v>
      </c>
      <c r="AC3651">
        <v>0</v>
      </c>
      <c r="AD3651">
        <v>0</v>
      </c>
      <c r="AE3651">
        <v>0</v>
      </c>
      <c r="AF3651">
        <v>0</v>
      </c>
      <c r="AG3651" t="s">
        <v>845</v>
      </c>
      <c r="AQ3651">
        <v>1</v>
      </c>
      <c r="AR3651">
        <f t="shared" si="57"/>
        <v>0</v>
      </c>
      <c r="AS3651">
        <v>1</v>
      </c>
      <c r="AT3651" t="s">
        <v>133</v>
      </c>
      <c r="AU3651">
        <v>42</v>
      </c>
    </row>
    <row r="3652" spans="1:47">
      <c r="A3652" t="s">
        <v>12929</v>
      </c>
      <c r="C3652">
        <v>310</v>
      </c>
      <c r="D3652" t="s">
        <v>12930</v>
      </c>
      <c r="E3652">
        <v>101</v>
      </c>
      <c r="F3652" t="s">
        <v>12931</v>
      </c>
      <c r="G3652" t="s">
        <v>422</v>
      </c>
      <c r="H3652" t="s">
        <v>220</v>
      </c>
      <c r="I3652" t="s">
        <v>12932</v>
      </c>
      <c r="J3652">
        <v>1.12967</v>
      </c>
      <c r="K3652">
        <v>1</v>
      </c>
      <c r="L3652">
        <v>1</v>
      </c>
      <c r="M3652">
        <v>1</v>
      </c>
      <c r="N3652">
        <v>1</v>
      </c>
      <c r="O3652" t="s">
        <v>225</v>
      </c>
      <c r="P3652">
        <v>0</v>
      </c>
      <c r="Q3652">
        <v>1</v>
      </c>
      <c r="R3652">
        <v>5500</v>
      </c>
      <c r="S3652" t="s">
        <v>223</v>
      </c>
      <c r="T3652">
        <v>5500</v>
      </c>
      <c r="U3652" t="s">
        <v>12929</v>
      </c>
      <c r="V3652" t="s">
        <v>413</v>
      </c>
      <c r="W3652" t="s">
        <v>225</v>
      </c>
      <c r="X3652" t="s">
        <v>225</v>
      </c>
      <c r="Y3652">
        <v>5500</v>
      </c>
      <c r="AB3652">
        <v>1</v>
      </c>
      <c r="AC3652">
        <v>1</v>
      </c>
      <c r="AD3652">
        <v>3</v>
      </c>
      <c r="AE3652">
        <v>1008</v>
      </c>
      <c r="AF3652">
        <v>1</v>
      </c>
      <c r="AQ3652">
        <v>1</v>
      </c>
      <c r="AR3652">
        <f t="shared" si="57"/>
        <v>9.68</v>
      </c>
      <c r="AS3652">
        <v>1</v>
      </c>
      <c r="AT3652" t="s">
        <v>133</v>
      </c>
      <c r="AU3652">
        <v>42</v>
      </c>
    </row>
    <row r="3653" spans="1:47">
      <c r="A3653" t="s">
        <v>248</v>
      </c>
      <c r="C3653">
        <v>310</v>
      </c>
      <c r="E3653">
        <v>0</v>
      </c>
      <c r="J3653">
        <v>6.4999999999999997E-4</v>
      </c>
      <c r="K3653">
        <v>0</v>
      </c>
      <c r="L3653">
        <v>0</v>
      </c>
      <c r="M3653">
        <v>0</v>
      </c>
      <c r="N3653">
        <v>0</v>
      </c>
      <c r="P3653">
        <v>0</v>
      </c>
      <c r="Q3653">
        <v>0</v>
      </c>
      <c r="R3653">
        <v>0</v>
      </c>
      <c r="S3653" t="s">
        <v>249</v>
      </c>
      <c r="T3653">
        <v>0</v>
      </c>
      <c r="Y3653">
        <v>0</v>
      </c>
      <c r="AB3653">
        <v>0</v>
      </c>
      <c r="AC3653">
        <v>0</v>
      </c>
      <c r="AD3653">
        <v>0</v>
      </c>
      <c r="AE3653">
        <v>0</v>
      </c>
      <c r="AF3653">
        <v>0</v>
      </c>
      <c r="AQ3653">
        <v>0</v>
      </c>
      <c r="AR3653">
        <f t="shared" si="57"/>
        <v>0</v>
      </c>
      <c r="AS3653">
        <v>1</v>
      </c>
      <c r="AT3653" t="s">
        <v>133</v>
      </c>
      <c r="AU3653">
        <v>42</v>
      </c>
    </row>
    <row r="3654" spans="1:47">
      <c r="A3654" t="s">
        <v>12933</v>
      </c>
      <c r="C3654">
        <v>310</v>
      </c>
      <c r="D3654" t="s">
        <v>12934</v>
      </c>
      <c r="E3654">
        <v>132</v>
      </c>
      <c r="F3654" t="s">
        <v>1620</v>
      </c>
      <c r="G3654" t="s">
        <v>422</v>
      </c>
      <c r="H3654" t="s">
        <v>260</v>
      </c>
      <c r="I3654" t="s">
        <v>12936</v>
      </c>
      <c r="J3654">
        <v>6.3810000000000006E-2</v>
      </c>
      <c r="K3654">
        <v>0</v>
      </c>
      <c r="L3654">
        <v>0</v>
      </c>
      <c r="M3654">
        <v>0</v>
      </c>
      <c r="N3654">
        <v>0</v>
      </c>
      <c r="P3654">
        <v>0</v>
      </c>
      <c r="Q3654">
        <v>0</v>
      </c>
      <c r="R3654">
        <v>0</v>
      </c>
      <c r="S3654" t="s">
        <v>223</v>
      </c>
      <c r="T3654">
        <v>0</v>
      </c>
      <c r="U3654" t="s">
        <v>12933</v>
      </c>
      <c r="V3654" t="s">
        <v>455</v>
      </c>
      <c r="W3654" t="s">
        <v>225</v>
      </c>
      <c r="Y3654">
        <v>0</v>
      </c>
      <c r="Z3654" t="s">
        <v>297</v>
      </c>
      <c r="AA3654" t="s">
        <v>223</v>
      </c>
      <c r="AB3654">
        <v>0</v>
      </c>
      <c r="AC3654">
        <v>0</v>
      </c>
      <c r="AD3654">
        <v>0</v>
      </c>
      <c r="AE3654">
        <v>0</v>
      </c>
      <c r="AF3654">
        <v>0</v>
      </c>
      <c r="AQ3654">
        <v>1</v>
      </c>
      <c r="AR3654">
        <f t="shared" si="57"/>
        <v>0</v>
      </c>
      <c r="AS3654">
        <v>1</v>
      </c>
      <c r="AT3654" t="s">
        <v>133</v>
      </c>
      <c r="AU3654">
        <v>42</v>
      </c>
    </row>
    <row r="3655" spans="1:47">
      <c r="A3655" t="s">
        <v>12937</v>
      </c>
      <c r="C3655">
        <v>310</v>
      </c>
      <c r="D3655" t="s">
        <v>12938</v>
      </c>
      <c r="E3655">
        <v>105</v>
      </c>
      <c r="F3655" t="s">
        <v>10099</v>
      </c>
      <c r="G3655" t="s">
        <v>422</v>
      </c>
      <c r="H3655" t="s">
        <v>10378</v>
      </c>
      <c r="I3655" t="s">
        <v>12939</v>
      </c>
      <c r="J3655">
        <v>0.49298999999999998</v>
      </c>
      <c r="K3655">
        <v>0</v>
      </c>
      <c r="L3655">
        <v>0</v>
      </c>
      <c r="M3655">
        <v>1</v>
      </c>
      <c r="N3655">
        <v>1</v>
      </c>
      <c r="O3655" t="s">
        <v>659</v>
      </c>
      <c r="P3655">
        <v>1</v>
      </c>
      <c r="Q3655">
        <v>1</v>
      </c>
      <c r="R3655">
        <v>11100</v>
      </c>
      <c r="S3655" t="s">
        <v>223</v>
      </c>
      <c r="T3655">
        <v>0</v>
      </c>
      <c r="U3655" t="s">
        <v>12937</v>
      </c>
      <c r="V3655" t="s">
        <v>933</v>
      </c>
      <c r="W3655" t="s">
        <v>659</v>
      </c>
      <c r="X3655" t="s">
        <v>659</v>
      </c>
      <c r="Y3655">
        <v>11100</v>
      </c>
      <c r="AB3655">
        <v>0</v>
      </c>
      <c r="AC3655">
        <v>0</v>
      </c>
      <c r="AD3655">
        <v>4</v>
      </c>
      <c r="AE3655">
        <v>2647</v>
      </c>
      <c r="AF3655">
        <v>1.75</v>
      </c>
      <c r="AQ3655">
        <v>1</v>
      </c>
      <c r="AR3655">
        <f t="shared" si="57"/>
        <v>0</v>
      </c>
      <c r="AS3655">
        <v>1</v>
      </c>
      <c r="AT3655" t="s">
        <v>133</v>
      </c>
      <c r="AU3655">
        <v>42</v>
      </c>
    </row>
    <row r="3656" spans="1:47">
      <c r="A3656" t="s">
        <v>12940</v>
      </c>
      <c r="C3656">
        <v>310</v>
      </c>
      <c r="D3656" t="s">
        <v>12941</v>
      </c>
      <c r="E3656">
        <v>101</v>
      </c>
      <c r="F3656" t="s">
        <v>12942</v>
      </c>
      <c r="G3656" t="s">
        <v>422</v>
      </c>
      <c r="H3656" t="s">
        <v>220</v>
      </c>
      <c r="I3656" t="s">
        <v>12943</v>
      </c>
      <c r="J3656">
        <v>0.30884</v>
      </c>
      <c r="K3656">
        <v>1</v>
      </c>
      <c r="L3656">
        <v>1</v>
      </c>
      <c r="M3656">
        <v>1</v>
      </c>
      <c r="N3656">
        <v>1</v>
      </c>
      <c r="O3656" t="s">
        <v>225</v>
      </c>
      <c r="P3656">
        <v>0</v>
      </c>
      <c r="Q3656">
        <v>1</v>
      </c>
      <c r="R3656">
        <v>11100</v>
      </c>
      <c r="S3656" t="s">
        <v>223</v>
      </c>
      <c r="T3656">
        <v>11100</v>
      </c>
      <c r="U3656" t="s">
        <v>12940</v>
      </c>
      <c r="V3656" t="s">
        <v>413</v>
      </c>
      <c r="W3656" t="s">
        <v>225</v>
      </c>
      <c r="X3656" t="s">
        <v>225</v>
      </c>
      <c r="Y3656">
        <v>11100</v>
      </c>
      <c r="AB3656">
        <v>1</v>
      </c>
      <c r="AC3656">
        <v>1</v>
      </c>
      <c r="AD3656">
        <v>3</v>
      </c>
      <c r="AE3656">
        <v>1248</v>
      </c>
      <c r="AF3656">
        <v>1.5</v>
      </c>
      <c r="AQ3656">
        <v>1</v>
      </c>
      <c r="AR3656">
        <f t="shared" si="57"/>
        <v>9.68</v>
      </c>
      <c r="AS3656">
        <v>1</v>
      </c>
      <c r="AT3656" t="s">
        <v>133</v>
      </c>
      <c r="AU3656">
        <v>42</v>
      </c>
    </row>
    <row r="3657" spans="1:47">
      <c r="A3657" t="s">
        <v>12944</v>
      </c>
      <c r="C3657">
        <v>310</v>
      </c>
      <c r="D3657" t="s">
        <v>12945</v>
      </c>
      <c r="E3657">
        <v>101</v>
      </c>
      <c r="F3657" t="s">
        <v>12946</v>
      </c>
      <c r="G3657" t="s">
        <v>422</v>
      </c>
      <c r="H3657" t="s">
        <v>220</v>
      </c>
      <c r="I3657" t="s">
        <v>12947</v>
      </c>
      <c r="J3657">
        <v>0.32566000000000001</v>
      </c>
      <c r="K3657">
        <v>0</v>
      </c>
      <c r="L3657">
        <v>0</v>
      </c>
      <c r="M3657">
        <v>1</v>
      </c>
      <c r="N3657">
        <v>1</v>
      </c>
      <c r="O3657" t="s">
        <v>659</v>
      </c>
      <c r="P3657">
        <v>1</v>
      </c>
      <c r="Q3657">
        <v>1</v>
      </c>
      <c r="R3657">
        <v>1900</v>
      </c>
      <c r="S3657" t="s">
        <v>223</v>
      </c>
      <c r="T3657">
        <v>0</v>
      </c>
      <c r="U3657" t="s">
        <v>12944</v>
      </c>
      <c r="V3657" t="s">
        <v>927</v>
      </c>
      <c r="W3657" t="s">
        <v>659</v>
      </c>
      <c r="X3657" t="s">
        <v>659</v>
      </c>
      <c r="Y3657">
        <v>1900</v>
      </c>
      <c r="AB3657">
        <v>0</v>
      </c>
      <c r="AC3657">
        <v>0</v>
      </c>
      <c r="AD3657">
        <v>3</v>
      </c>
      <c r="AE3657">
        <v>1320</v>
      </c>
      <c r="AF3657">
        <v>1</v>
      </c>
      <c r="AQ3657">
        <v>1</v>
      </c>
      <c r="AR3657">
        <f t="shared" si="57"/>
        <v>0</v>
      </c>
      <c r="AS3657">
        <v>1</v>
      </c>
      <c r="AT3657" t="s">
        <v>133</v>
      </c>
      <c r="AU3657">
        <v>42</v>
      </c>
    </row>
    <row r="3658" spans="1:47">
      <c r="A3658" t="s">
        <v>12948</v>
      </c>
      <c r="C3658">
        <v>310</v>
      </c>
      <c r="D3658" t="s">
        <v>12949</v>
      </c>
      <c r="E3658">
        <v>101</v>
      </c>
      <c r="F3658" t="s">
        <v>12950</v>
      </c>
      <c r="G3658" t="s">
        <v>422</v>
      </c>
      <c r="H3658" t="s">
        <v>220</v>
      </c>
      <c r="I3658" t="s">
        <v>12951</v>
      </c>
      <c r="J3658">
        <v>0.1724</v>
      </c>
      <c r="K3658">
        <v>0</v>
      </c>
      <c r="L3658">
        <v>0</v>
      </c>
      <c r="M3658">
        <v>1</v>
      </c>
      <c r="N3658">
        <v>1</v>
      </c>
      <c r="O3658" t="s">
        <v>659</v>
      </c>
      <c r="P3658">
        <v>1</v>
      </c>
      <c r="Q3658">
        <v>1</v>
      </c>
      <c r="R3658">
        <v>5800</v>
      </c>
      <c r="S3658" t="s">
        <v>223</v>
      </c>
      <c r="T3658">
        <v>0</v>
      </c>
      <c r="U3658" t="s">
        <v>12948</v>
      </c>
      <c r="V3658" t="s">
        <v>927</v>
      </c>
      <c r="W3658" t="s">
        <v>659</v>
      </c>
      <c r="X3658" t="s">
        <v>659</v>
      </c>
      <c r="Y3658">
        <v>5800</v>
      </c>
      <c r="AB3658">
        <v>0</v>
      </c>
      <c r="AC3658">
        <v>0</v>
      </c>
      <c r="AD3658">
        <v>3</v>
      </c>
      <c r="AE3658">
        <v>1394</v>
      </c>
      <c r="AF3658">
        <v>2</v>
      </c>
      <c r="AQ3658">
        <v>0</v>
      </c>
      <c r="AR3658">
        <f t="shared" si="57"/>
        <v>0</v>
      </c>
      <c r="AS3658">
        <v>1</v>
      </c>
      <c r="AT3658" t="s">
        <v>133</v>
      </c>
      <c r="AU3658">
        <v>42</v>
      </c>
    </row>
    <row r="3659" spans="1:47">
      <c r="A3659" t="s">
        <v>12952</v>
      </c>
      <c r="C3659">
        <v>310</v>
      </c>
      <c r="D3659" t="s">
        <v>12953</v>
      </c>
      <c r="E3659">
        <v>101</v>
      </c>
      <c r="F3659" t="s">
        <v>12954</v>
      </c>
      <c r="G3659" t="s">
        <v>422</v>
      </c>
      <c r="H3659" t="s">
        <v>220</v>
      </c>
      <c r="I3659" t="s">
        <v>12955</v>
      </c>
      <c r="J3659">
        <v>0.22350999999999999</v>
      </c>
      <c r="K3659">
        <v>1</v>
      </c>
      <c r="L3659">
        <v>1</v>
      </c>
      <c r="M3659">
        <v>1</v>
      </c>
      <c r="N3659">
        <v>1</v>
      </c>
      <c r="O3659" t="s">
        <v>225</v>
      </c>
      <c r="P3659">
        <v>0</v>
      </c>
      <c r="Q3659">
        <v>1</v>
      </c>
      <c r="R3659">
        <v>11000</v>
      </c>
      <c r="S3659" t="s">
        <v>223</v>
      </c>
      <c r="T3659">
        <v>11000</v>
      </c>
      <c r="U3659" t="s">
        <v>12952</v>
      </c>
      <c r="V3659" t="s">
        <v>455</v>
      </c>
      <c r="W3659" t="s">
        <v>225</v>
      </c>
      <c r="X3659" t="s">
        <v>225</v>
      </c>
      <c r="Y3659">
        <v>11000</v>
      </c>
      <c r="AB3659">
        <v>1</v>
      </c>
      <c r="AC3659">
        <v>1</v>
      </c>
      <c r="AD3659">
        <v>3</v>
      </c>
      <c r="AE3659">
        <v>1260</v>
      </c>
      <c r="AF3659">
        <v>1</v>
      </c>
      <c r="AQ3659">
        <v>1</v>
      </c>
      <c r="AR3659">
        <f t="shared" si="57"/>
        <v>9.68</v>
      </c>
      <c r="AS3659">
        <v>1</v>
      </c>
      <c r="AT3659" t="s">
        <v>133</v>
      </c>
      <c r="AU3659">
        <v>42</v>
      </c>
    </row>
    <row r="3660" spans="1:47">
      <c r="A3660" t="s">
        <v>12956</v>
      </c>
      <c r="C3660">
        <v>310</v>
      </c>
      <c r="D3660" t="s">
        <v>12957</v>
      </c>
      <c r="E3660">
        <v>101</v>
      </c>
      <c r="F3660" t="s">
        <v>12958</v>
      </c>
      <c r="G3660" t="s">
        <v>422</v>
      </c>
      <c r="H3660" t="s">
        <v>220</v>
      </c>
      <c r="I3660" t="s">
        <v>12959</v>
      </c>
      <c r="J3660">
        <v>1.0129999999999999</v>
      </c>
      <c r="K3660">
        <v>0</v>
      </c>
      <c r="L3660">
        <v>0</v>
      </c>
      <c r="M3660">
        <v>1</v>
      </c>
      <c r="N3660">
        <v>1</v>
      </c>
      <c r="O3660" t="s">
        <v>659</v>
      </c>
      <c r="P3660">
        <v>1</v>
      </c>
      <c r="Q3660">
        <v>1</v>
      </c>
      <c r="R3660">
        <v>9300</v>
      </c>
      <c r="S3660" t="s">
        <v>223</v>
      </c>
      <c r="T3660">
        <v>0</v>
      </c>
      <c r="U3660" t="s">
        <v>12956</v>
      </c>
      <c r="V3660" t="s">
        <v>933</v>
      </c>
      <c r="W3660" t="s">
        <v>659</v>
      </c>
      <c r="X3660" t="s">
        <v>659</v>
      </c>
      <c r="Y3660">
        <v>9300</v>
      </c>
      <c r="AB3660">
        <v>0</v>
      </c>
      <c r="AC3660">
        <v>0</v>
      </c>
      <c r="AD3660">
        <v>3</v>
      </c>
      <c r="AE3660">
        <v>1932</v>
      </c>
      <c r="AF3660">
        <v>2</v>
      </c>
      <c r="AQ3660">
        <v>2</v>
      </c>
      <c r="AR3660">
        <f t="shared" si="57"/>
        <v>0</v>
      </c>
      <c r="AS3660">
        <v>1</v>
      </c>
      <c r="AT3660" t="s">
        <v>134</v>
      </c>
      <c r="AU3660">
        <v>43</v>
      </c>
    </row>
    <row r="3661" spans="1:47">
      <c r="A3661" t="s">
        <v>12960</v>
      </c>
      <c r="C3661">
        <v>310</v>
      </c>
      <c r="D3661" t="s">
        <v>12961</v>
      </c>
      <c r="E3661">
        <v>101</v>
      </c>
      <c r="F3661" t="s">
        <v>12962</v>
      </c>
      <c r="G3661" t="s">
        <v>422</v>
      </c>
      <c r="H3661" t="s">
        <v>220</v>
      </c>
      <c r="I3661" t="s">
        <v>12963</v>
      </c>
      <c r="J3661">
        <v>0.16037999999999999</v>
      </c>
      <c r="K3661">
        <v>0</v>
      </c>
      <c r="L3661">
        <v>0</v>
      </c>
      <c r="M3661">
        <v>1</v>
      </c>
      <c r="N3661">
        <v>1</v>
      </c>
      <c r="O3661" t="s">
        <v>659</v>
      </c>
      <c r="P3661">
        <v>1</v>
      </c>
      <c r="Q3661">
        <v>1</v>
      </c>
      <c r="R3661">
        <v>2900</v>
      </c>
      <c r="S3661" t="s">
        <v>223</v>
      </c>
      <c r="T3661">
        <v>0</v>
      </c>
      <c r="U3661" t="s">
        <v>12960</v>
      </c>
      <c r="V3661" t="s">
        <v>927</v>
      </c>
      <c r="W3661" t="s">
        <v>659</v>
      </c>
      <c r="X3661" t="s">
        <v>659</v>
      </c>
      <c r="Y3661">
        <v>2900</v>
      </c>
      <c r="AB3661">
        <v>0</v>
      </c>
      <c r="AC3661">
        <v>0</v>
      </c>
      <c r="AD3661">
        <v>3</v>
      </c>
      <c r="AE3661">
        <v>1206</v>
      </c>
      <c r="AF3661">
        <v>1.5</v>
      </c>
      <c r="AQ3661">
        <v>1</v>
      </c>
      <c r="AR3661">
        <f t="shared" si="57"/>
        <v>0</v>
      </c>
      <c r="AS3661">
        <v>1</v>
      </c>
      <c r="AT3661" t="s">
        <v>133</v>
      </c>
      <c r="AU3661">
        <v>42</v>
      </c>
    </row>
    <row r="3662" spans="1:47">
      <c r="A3662" t="s">
        <v>12964</v>
      </c>
      <c r="C3662">
        <v>310</v>
      </c>
      <c r="D3662" t="s">
        <v>12965</v>
      </c>
      <c r="E3662">
        <v>101</v>
      </c>
      <c r="F3662" t="s">
        <v>12966</v>
      </c>
      <c r="G3662" t="s">
        <v>422</v>
      </c>
      <c r="H3662" t="s">
        <v>220</v>
      </c>
      <c r="I3662" t="s">
        <v>12967</v>
      </c>
      <c r="J3662">
        <v>0.432</v>
      </c>
      <c r="K3662">
        <v>1</v>
      </c>
      <c r="L3662">
        <v>1</v>
      </c>
      <c r="M3662">
        <v>1</v>
      </c>
      <c r="N3662">
        <v>1</v>
      </c>
      <c r="O3662" t="s">
        <v>225</v>
      </c>
      <c r="P3662">
        <v>0</v>
      </c>
      <c r="Q3662">
        <v>1</v>
      </c>
      <c r="R3662">
        <v>17300</v>
      </c>
      <c r="S3662" t="s">
        <v>223</v>
      </c>
      <c r="T3662">
        <v>17300</v>
      </c>
      <c r="U3662" t="s">
        <v>12964</v>
      </c>
      <c r="V3662" t="s">
        <v>455</v>
      </c>
      <c r="W3662" t="s">
        <v>225</v>
      </c>
      <c r="X3662" t="s">
        <v>225</v>
      </c>
      <c r="Y3662">
        <v>17300</v>
      </c>
      <c r="AB3662">
        <v>1</v>
      </c>
      <c r="AC3662">
        <v>1</v>
      </c>
      <c r="AD3662">
        <v>4</v>
      </c>
      <c r="AE3662">
        <v>1776</v>
      </c>
      <c r="AF3662">
        <v>2</v>
      </c>
      <c r="AQ3662">
        <v>2</v>
      </c>
      <c r="AR3662">
        <f t="shared" si="57"/>
        <v>9.68</v>
      </c>
      <c r="AS3662">
        <v>1</v>
      </c>
      <c r="AT3662" t="s">
        <v>133</v>
      </c>
      <c r="AU3662">
        <v>42</v>
      </c>
    </row>
    <row r="3663" spans="1:47">
      <c r="A3663" t="s">
        <v>248</v>
      </c>
      <c r="C3663">
        <v>310</v>
      </c>
      <c r="E3663">
        <v>0</v>
      </c>
      <c r="J3663">
        <v>4.0999999999999999E-4</v>
      </c>
      <c r="K3663">
        <v>0</v>
      </c>
      <c r="L3663">
        <v>0</v>
      </c>
      <c r="M3663">
        <v>0</v>
      </c>
      <c r="N3663">
        <v>0</v>
      </c>
      <c r="P3663">
        <v>0</v>
      </c>
      <c r="Q3663">
        <v>0</v>
      </c>
      <c r="R3663">
        <v>0</v>
      </c>
      <c r="S3663" t="s">
        <v>249</v>
      </c>
      <c r="T3663">
        <v>0</v>
      </c>
      <c r="Y3663">
        <v>0</v>
      </c>
      <c r="AB3663">
        <v>0</v>
      </c>
      <c r="AC3663">
        <v>0</v>
      </c>
      <c r="AD3663">
        <v>0</v>
      </c>
      <c r="AE3663">
        <v>0</v>
      </c>
      <c r="AF3663">
        <v>0</v>
      </c>
      <c r="AQ3663">
        <v>0</v>
      </c>
      <c r="AR3663">
        <f t="shared" si="57"/>
        <v>0</v>
      </c>
      <c r="AS3663">
        <v>1</v>
      </c>
      <c r="AT3663" t="s">
        <v>133</v>
      </c>
      <c r="AU3663">
        <v>42</v>
      </c>
    </row>
    <row r="3664" spans="1:47">
      <c r="A3664" t="s">
        <v>12968</v>
      </c>
      <c r="C3664">
        <v>310</v>
      </c>
      <c r="D3664" t="s">
        <v>12969</v>
      </c>
      <c r="E3664">
        <v>392</v>
      </c>
      <c r="F3664" t="s">
        <v>12970</v>
      </c>
      <c r="G3664" t="s">
        <v>10704</v>
      </c>
      <c r="H3664" t="s">
        <v>11501</v>
      </c>
      <c r="I3664" t="s">
        <v>12971</v>
      </c>
      <c r="J3664">
        <v>0.23039999999999999</v>
      </c>
      <c r="K3664">
        <v>0</v>
      </c>
      <c r="L3664">
        <v>0</v>
      </c>
      <c r="M3664">
        <v>0</v>
      </c>
      <c r="N3664">
        <v>0</v>
      </c>
      <c r="P3664">
        <v>0</v>
      </c>
      <c r="Q3664">
        <v>0</v>
      </c>
      <c r="R3664">
        <v>0</v>
      </c>
      <c r="S3664" t="s">
        <v>223</v>
      </c>
      <c r="T3664">
        <v>0</v>
      </c>
      <c r="U3664" t="s">
        <v>12968</v>
      </c>
      <c r="Y3664">
        <v>0</v>
      </c>
      <c r="AB3664">
        <v>0</v>
      </c>
      <c r="AC3664">
        <v>0</v>
      </c>
      <c r="AD3664">
        <v>0</v>
      </c>
      <c r="AE3664">
        <v>0</v>
      </c>
      <c r="AF3664">
        <v>0</v>
      </c>
      <c r="AQ3664">
        <v>1</v>
      </c>
      <c r="AR3664">
        <f t="shared" si="57"/>
        <v>0</v>
      </c>
      <c r="AS3664">
        <v>1</v>
      </c>
      <c r="AT3664" t="s">
        <v>133</v>
      </c>
      <c r="AU3664">
        <v>42</v>
      </c>
    </row>
    <row r="3665" spans="1:47">
      <c r="A3665" t="s">
        <v>12972</v>
      </c>
      <c r="C3665">
        <v>310</v>
      </c>
      <c r="D3665" t="s">
        <v>12973</v>
      </c>
      <c r="E3665">
        <v>101</v>
      </c>
      <c r="F3665" t="s">
        <v>12974</v>
      </c>
      <c r="G3665" t="s">
        <v>422</v>
      </c>
      <c r="H3665" t="s">
        <v>220</v>
      </c>
      <c r="I3665" t="s">
        <v>12975</v>
      </c>
      <c r="J3665">
        <v>0.35876999999999998</v>
      </c>
      <c r="K3665">
        <v>0</v>
      </c>
      <c r="L3665">
        <v>0</v>
      </c>
      <c r="M3665">
        <v>1</v>
      </c>
      <c r="N3665">
        <v>1</v>
      </c>
      <c r="O3665" t="s">
        <v>659</v>
      </c>
      <c r="P3665">
        <v>1</v>
      </c>
      <c r="Q3665">
        <v>1</v>
      </c>
      <c r="R3665">
        <v>13500</v>
      </c>
      <c r="S3665" t="s">
        <v>223</v>
      </c>
      <c r="T3665">
        <v>0</v>
      </c>
      <c r="U3665" t="s">
        <v>12972</v>
      </c>
      <c r="V3665" t="s">
        <v>927</v>
      </c>
      <c r="W3665" t="s">
        <v>659</v>
      </c>
      <c r="X3665" t="s">
        <v>659</v>
      </c>
      <c r="Y3665">
        <v>13500</v>
      </c>
      <c r="AB3665">
        <v>0</v>
      </c>
      <c r="AC3665">
        <v>0</v>
      </c>
      <c r="AD3665">
        <v>3</v>
      </c>
      <c r="AE3665">
        <v>1652</v>
      </c>
      <c r="AF3665">
        <v>1</v>
      </c>
      <c r="AQ3665">
        <v>1</v>
      </c>
      <c r="AR3665">
        <f t="shared" si="57"/>
        <v>0</v>
      </c>
      <c r="AS3665">
        <v>1</v>
      </c>
      <c r="AT3665" t="s">
        <v>133</v>
      </c>
      <c r="AU3665">
        <v>42</v>
      </c>
    </row>
    <row r="3666" spans="1:47">
      <c r="A3666" t="s">
        <v>248</v>
      </c>
      <c r="C3666">
        <v>310</v>
      </c>
      <c r="E3666">
        <v>0</v>
      </c>
      <c r="J3666">
        <v>0.11051999999999999</v>
      </c>
      <c r="K3666">
        <v>0</v>
      </c>
      <c r="L3666">
        <v>0</v>
      </c>
      <c r="M3666">
        <v>0</v>
      </c>
      <c r="N3666">
        <v>0</v>
      </c>
      <c r="P3666">
        <v>0</v>
      </c>
      <c r="Q3666">
        <v>0</v>
      </c>
      <c r="R3666">
        <v>0</v>
      </c>
      <c r="S3666" t="s">
        <v>249</v>
      </c>
      <c r="T3666">
        <v>0</v>
      </c>
      <c r="Y3666">
        <v>0</v>
      </c>
      <c r="AB3666">
        <v>0</v>
      </c>
      <c r="AC3666">
        <v>0</v>
      </c>
      <c r="AD3666">
        <v>0</v>
      </c>
      <c r="AE3666">
        <v>0</v>
      </c>
      <c r="AF3666">
        <v>0</v>
      </c>
      <c r="AQ3666">
        <v>0</v>
      </c>
      <c r="AR3666">
        <f t="shared" si="57"/>
        <v>0</v>
      </c>
      <c r="AS3666">
        <v>1</v>
      </c>
      <c r="AT3666" t="s">
        <v>133</v>
      </c>
      <c r="AU3666">
        <v>42</v>
      </c>
    </row>
    <row r="3667" spans="1:47">
      <c r="A3667" t="s">
        <v>12976</v>
      </c>
      <c r="C3667">
        <v>310</v>
      </c>
      <c r="D3667" t="s">
        <v>12977</v>
      </c>
      <c r="E3667">
        <v>101</v>
      </c>
      <c r="F3667" t="s">
        <v>12978</v>
      </c>
      <c r="G3667" t="s">
        <v>422</v>
      </c>
      <c r="H3667" t="s">
        <v>220</v>
      </c>
      <c r="I3667" t="s">
        <v>12979</v>
      </c>
      <c r="J3667">
        <v>0.20362</v>
      </c>
      <c r="K3667">
        <v>0</v>
      </c>
      <c r="L3667">
        <v>0</v>
      </c>
      <c r="M3667">
        <v>1</v>
      </c>
      <c r="N3667">
        <v>1</v>
      </c>
      <c r="O3667" t="s">
        <v>659</v>
      </c>
      <c r="P3667">
        <v>1</v>
      </c>
      <c r="Q3667">
        <v>1</v>
      </c>
      <c r="R3667">
        <v>5700</v>
      </c>
      <c r="S3667" t="s">
        <v>223</v>
      </c>
      <c r="T3667">
        <v>0</v>
      </c>
      <c r="U3667" t="s">
        <v>12976</v>
      </c>
      <c r="V3667" t="s">
        <v>927</v>
      </c>
      <c r="W3667" t="s">
        <v>659</v>
      </c>
      <c r="X3667" t="s">
        <v>659</v>
      </c>
      <c r="Y3667">
        <v>5700</v>
      </c>
      <c r="AB3667">
        <v>0</v>
      </c>
      <c r="AC3667">
        <v>0</v>
      </c>
      <c r="AD3667">
        <v>3</v>
      </c>
      <c r="AE3667">
        <v>1320</v>
      </c>
      <c r="AF3667">
        <v>2</v>
      </c>
      <c r="AQ3667">
        <v>1</v>
      </c>
      <c r="AR3667">
        <f t="shared" si="57"/>
        <v>0</v>
      </c>
      <c r="AS3667">
        <v>1</v>
      </c>
      <c r="AT3667" t="s">
        <v>134</v>
      </c>
      <c r="AU3667">
        <v>43</v>
      </c>
    </row>
    <row r="3668" spans="1:47">
      <c r="A3668" t="s">
        <v>12980</v>
      </c>
      <c r="C3668">
        <v>310</v>
      </c>
      <c r="D3668" t="s">
        <v>12981</v>
      </c>
      <c r="E3668">
        <v>131</v>
      </c>
      <c r="F3668" t="s">
        <v>10715</v>
      </c>
      <c r="G3668" t="s">
        <v>422</v>
      </c>
      <c r="H3668" t="s">
        <v>407</v>
      </c>
      <c r="I3668" t="s">
        <v>12982</v>
      </c>
      <c r="J3668">
        <v>0.22831000000000001</v>
      </c>
      <c r="K3668">
        <v>0</v>
      </c>
      <c r="L3668">
        <v>0</v>
      </c>
      <c r="M3668">
        <v>0</v>
      </c>
      <c r="N3668">
        <v>0</v>
      </c>
      <c r="P3668">
        <v>0</v>
      </c>
      <c r="Q3668">
        <v>0</v>
      </c>
      <c r="R3668">
        <v>0</v>
      </c>
      <c r="S3668" t="s">
        <v>223</v>
      </c>
      <c r="T3668">
        <v>0</v>
      </c>
      <c r="U3668" t="s">
        <v>12980</v>
      </c>
      <c r="V3668" t="s">
        <v>455</v>
      </c>
      <c r="W3668" t="s">
        <v>225</v>
      </c>
      <c r="Y3668">
        <v>0</v>
      </c>
      <c r="AB3668">
        <v>0</v>
      </c>
      <c r="AC3668">
        <v>0</v>
      </c>
      <c r="AD3668">
        <v>0</v>
      </c>
      <c r="AE3668">
        <v>0</v>
      </c>
      <c r="AF3668">
        <v>0</v>
      </c>
      <c r="AQ3668">
        <v>1</v>
      </c>
      <c r="AR3668">
        <f t="shared" si="57"/>
        <v>0</v>
      </c>
      <c r="AS3668">
        <v>1</v>
      </c>
      <c r="AT3668" t="s">
        <v>133</v>
      </c>
      <c r="AU3668">
        <v>42</v>
      </c>
    </row>
    <row r="3669" spans="1:47">
      <c r="A3669" t="s">
        <v>12983</v>
      </c>
      <c r="C3669">
        <v>310</v>
      </c>
      <c r="D3669" t="s">
        <v>12984</v>
      </c>
      <c r="E3669">
        <v>101</v>
      </c>
      <c r="F3669" t="s">
        <v>12985</v>
      </c>
      <c r="G3669" t="s">
        <v>422</v>
      </c>
      <c r="H3669" t="s">
        <v>220</v>
      </c>
      <c r="I3669" t="s">
        <v>12986</v>
      </c>
      <c r="J3669">
        <v>0.13466</v>
      </c>
      <c r="K3669">
        <v>0</v>
      </c>
      <c r="L3669">
        <v>0</v>
      </c>
      <c r="M3669">
        <v>1</v>
      </c>
      <c r="N3669">
        <v>1</v>
      </c>
      <c r="O3669" t="s">
        <v>659</v>
      </c>
      <c r="P3669">
        <v>1</v>
      </c>
      <c r="Q3669">
        <v>1</v>
      </c>
      <c r="R3669">
        <v>5500</v>
      </c>
      <c r="S3669" t="s">
        <v>223</v>
      </c>
      <c r="T3669">
        <v>0</v>
      </c>
      <c r="U3669" t="s">
        <v>12983</v>
      </c>
      <c r="V3669" t="s">
        <v>933</v>
      </c>
      <c r="W3669" t="s">
        <v>659</v>
      </c>
      <c r="X3669" t="s">
        <v>659</v>
      </c>
      <c r="Y3669">
        <v>5500</v>
      </c>
      <c r="AB3669">
        <v>0</v>
      </c>
      <c r="AC3669">
        <v>0</v>
      </c>
      <c r="AD3669">
        <v>3</v>
      </c>
      <c r="AE3669">
        <v>1148</v>
      </c>
      <c r="AF3669">
        <v>2</v>
      </c>
      <c r="AQ3669">
        <v>1</v>
      </c>
      <c r="AR3669">
        <f t="shared" si="57"/>
        <v>0</v>
      </c>
      <c r="AS3669">
        <v>1</v>
      </c>
      <c r="AT3669" t="s">
        <v>134</v>
      </c>
      <c r="AU3669">
        <v>43</v>
      </c>
    </row>
    <row r="3670" spans="1:47">
      <c r="A3670" t="s">
        <v>12987</v>
      </c>
      <c r="C3670">
        <v>310</v>
      </c>
      <c r="D3670" t="s">
        <v>12988</v>
      </c>
      <c r="E3670">
        <v>322</v>
      </c>
      <c r="F3670" t="s">
        <v>12989</v>
      </c>
      <c r="G3670" t="s">
        <v>10704</v>
      </c>
      <c r="H3670" t="s">
        <v>12039</v>
      </c>
      <c r="I3670" t="s">
        <v>12990</v>
      </c>
      <c r="J3670">
        <v>0.45384999999999998</v>
      </c>
      <c r="K3670">
        <v>0</v>
      </c>
      <c r="L3670">
        <v>0</v>
      </c>
      <c r="M3670">
        <v>1</v>
      </c>
      <c r="N3670">
        <v>1</v>
      </c>
      <c r="O3670" t="s">
        <v>659</v>
      </c>
      <c r="P3670">
        <v>1</v>
      </c>
      <c r="Q3670">
        <v>1</v>
      </c>
      <c r="R3670">
        <v>0</v>
      </c>
      <c r="S3670" t="s">
        <v>223</v>
      </c>
      <c r="T3670">
        <v>0</v>
      </c>
      <c r="U3670" t="s">
        <v>12987</v>
      </c>
      <c r="V3670" t="s">
        <v>933</v>
      </c>
      <c r="W3670" t="s">
        <v>659</v>
      </c>
      <c r="X3670" t="s">
        <v>659</v>
      </c>
      <c r="Y3670">
        <v>0</v>
      </c>
      <c r="AB3670">
        <v>0</v>
      </c>
      <c r="AC3670">
        <v>0</v>
      </c>
      <c r="AD3670">
        <v>0</v>
      </c>
      <c r="AE3670">
        <v>11974</v>
      </c>
      <c r="AF3670">
        <v>3</v>
      </c>
      <c r="AQ3670">
        <v>1</v>
      </c>
      <c r="AR3670">
        <f t="shared" si="57"/>
        <v>0</v>
      </c>
      <c r="AS3670">
        <v>1</v>
      </c>
      <c r="AT3670" t="s">
        <v>133</v>
      </c>
      <c r="AU3670">
        <v>42</v>
      </c>
    </row>
    <row r="3671" spans="1:47">
      <c r="A3671" t="s">
        <v>12991</v>
      </c>
      <c r="C3671">
        <v>310</v>
      </c>
      <c r="D3671" t="s">
        <v>12992</v>
      </c>
      <c r="E3671">
        <v>301</v>
      </c>
      <c r="F3671" t="s">
        <v>12993</v>
      </c>
      <c r="G3671" t="s">
        <v>11287</v>
      </c>
      <c r="H3671" t="s">
        <v>12994</v>
      </c>
      <c r="I3671" t="s">
        <v>12995</v>
      </c>
      <c r="J3671">
        <v>0.71047000000000005</v>
      </c>
      <c r="K3671">
        <v>0</v>
      </c>
      <c r="L3671">
        <v>0</v>
      </c>
      <c r="M3671">
        <v>1</v>
      </c>
      <c r="N3671">
        <v>1</v>
      </c>
      <c r="O3671" t="s">
        <v>659</v>
      </c>
      <c r="P3671">
        <v>1</v>
      </c>
      <c r="Q3671">
        <v>3</v>
      </c>
      <c r="R3671">
        <v>114500</v>
      </c>
      <c r="S3671" t="s">
        <v>223</v>
      </c>
      <c r="T3671">
        <v>0</v>
      </c>
      <c r="U3671" t="s">
        <v>12991</v>
      </c>
      <c r="V3671" t="s">
        <v>933</v>
      </c>
      <c r="W3671" t="s">
        <v>659</v>
      </c>
      <c r="X3671" t="s">
        <v>659</v>
      </c>
      <c r="Y3671">
        <v>38166.67</v>
      </c>
      <c r="AB3671">
        <v>0</v>
      </c>
      <c r="AC3671">
        <v>0</v>
      </c>
      <c r="AD3671">
        <v>3</v>
      </c>
      <c r="AE3671">
        <v>1882</v>
      </c>
      <c r="AF3671">
        <v>2</v>
      </c>
      <c r="AQ3671">
        <v>1</v>
      </c>
      <c r="AR3671">
        <f t="shared" si="57"/>
        <v>0</v>
      </c>
      <c r="AS3671">
        <v>1</v>
      </c>
      <c r="AT3671" t="s">
        <v>133</v>
      </c>
      <c r="AU3671">
        <v>42</v>
      </c>
    </row>
    <row r="3672" spans="1:47">
      <c r="A3672" t="s">
        <v>12996</v>
      </c>
      <c r="C3672">
        <v>310</v>
      </c>
      <c r="D3672" t="s">
        <v>12997</v>
      </c>
      <c r="E3672">
        <v>101</v>
      </c>
      <c r="F3672" t="s">
        <v>12998</v>
      </c>
      <c r="G3672" t="s">
        <v>422</v>
      </c>
      <c r="H3672" t="s">
        <v>220</v>
      </c>
      <c r="I3672" t="s">
        <v>12999</v>
      </c>
      <c r="J3672">
        <v>0.34098000000000001</v>
      </c>
      <c r="K3672">
        <v>0</v>
      </c>
      <c r="L3672">
        <v>0</v>
      </c>
      <c r="M3672">
        <v>1</v>
      </c>
      <c r="N3672">
        <v>1</v>
      </c>
      <c r="O3672" t="s">
        <v>659</v>
      </c>
      <c r="P3672">
        <v>1</v>
      </c>
      <c r="Q3672">
        <v>1</v>
      </c>
      <c r="R3672">
        <v>2600</v>
      </c>
      <c r="S3672" t="s">
        <v>243</v>
      </c>
      <c r="T3672">
        <v>0</v>
      </c>
      <c r="U3672" t="s">
        <v>12996</v>
      </c>
      <c r="V3672" t="s">
        <v>927</v>
      </c>
      <c r="W3672" t="s">
        <v>659</v>
      </c>
      <c r="X3672" t="s">
        <v>659</v>
      </c>
      <c r="Y3672">
        <v>2600</v>
      </c>
      <c r="AB3672">
        <v>0</v>
      </c>
      <c r="AC3672">
        <v>0</v>
      </c>
      <c r="AD3672">
        <v>3</v>
      </c>
      <c r="AE3672">
        <v>1366</v>
      </c>
      <c r="AF3672">
        <v>1.3</v>
      </c>
      <c r="AQ3672">
        <v>4</v>
      </c>
      <c r="AR3672">
        <f t="shared" si="57"/>
        <v>0</v>
      </c>
      <c r="AS3672">
        <v>1</v>
      </c>
      <c r="AT3672" t="s">
        <v>133</v>
      </c>
      <c r="AU3672">
        <v>42</v>
      </c>
    </row>
    <row r="3673" spans="1:47">
      <c r="A3673" t="s">
        <v>248</v>
      </c>
      <c r="C3673">
        <v>310</v>
      </c>
      <c r="E3673">
        <v>0</v>
      </c>
      <c r="J3673">
        <v>1.3699999999999999E-3</v>
      </c>
      <c r="K3673">
        <v>0</v>
      </c>
      <c r="L3673">
        <v>0</v>
      </c>
      <c r="M3673">
        <v>0</v>
      </c>
      <c r="N3673">
        <v>0</v>
      </c>
      <c r="P3673">
        <v>0</v>
      </c>
      <c r="Q3673">
        <v>0</v>
      </c>
      <c r="R3673">
        <v>0</v>
      </c>
      <c r="S3673" t="s">
        <v>249</v>
      </c>
      <c r="T3673">
        <v>0</v>
      </c>
      <c r="Y3673">
        <v>0</v>
      </c>
      <c r="AB3673">
        <v>0</v>
      </c>
      <c r="AC3673">
        <v>0</v>
      </c>
      <c r="AD3673">
        <v>0</v>
      </c>
      <c r="AE3673">
        <v>0</v>
      </c>
      <c r="AF3673">
        <v>0</v>
      </c>
      <c r="AQ3673">
        <v>0</v>
      </c>
      <c r="AR3673">
        <f t="shared" si="57"/>
        <v>0</v>
      </c>
      <c r="AS3673">
        <v>1</v>
      </c>
      <c r="AT3673" t="s">
        <v>133</v>
      </c>
      <c r="AU3673">
        <v>42</v>
      </c>
    </row>
    <row r="3674" spans="1:47">
      <c r="A3674" t="s">
        <v>13000</v>
      </c>
      <c r="C3674">
        <v>310</v>
      </c>
      <c r="D3674" t="s">
        <v>13001</v>
      </c>
      <c r="E3674">
        <v>101</v>
      </c>
      <c r="F3674" t="s">
        <v>13002</v>
      </c>
      <c r="G3674" t="s">
        <v>422</v>
      </c>
      <c r="H3674" t="s">
        <v>220</v>
      </c>
      <c r="I3674" t="s">
        <v>13003</v>
      </c>
      <c r="J3674">
        <v>0.23300999999999999</v>
      </c>
      <c r="K3674">
        <v>1</v>
      </c>
      <c r="L3674">
        <v>1</v>
      </c>
      <c r="M3674">
        <v>1</v>
      </c>
      <c r="N3674">
        <v>1</v>
      </c>
      <c r="O3674" t="s">
        <v>225</v>
      </c>
      <c r="P3674">
        <v>0</v>
      </c>
      <c r="Q3674">
        <v>1</v>
      </c>
      <c r="R3674">
        <v>1200</v>
      </c>
      <c r="S3674" t="s">
        <v>243</v>
      </c>
      <c r="T3674">
        <v>1200</v>
      </c>
      <c r="U3674" t="s">
        <v>13000</v>
      </c>
      <c r="V3674" t="s">
        <v>455</v>
      </c>
      <c r="W3674" t="s">
        <v>225</v>
      </c>
      <c r="X3674" t="s">
        <v>225</v>
      </c>
      <c r="Y3674">
        <v>1200</v>
      </c>
      <c r="AB3674">
        <v>1</v>
      </c>
      <c r="AC3674">
        <v>1</v>
      </c>
      <c r="AD3674">
        <v>1</v>
      </c>
      <c r="AE3674">
        <v>576</v>
      </c>
      <c r="AF3674">
        <v>1</v>
      </c>
      <c r="AQ3674">
        <v>2</v>
      </c>
      <c r="AR3674">
        <f t="shared" si="57"/>
        <v>9.68</v>
      </c>
      <c r="AS3674">
        <v>1</v>
      </c>
      <c r="AT3674" t="s">
        <v>133</v>
      </c>
      <c r="AU3674">
        <v>42</v>
      </c>
    </row>
    <row r="3675" spans="1:47">
      <c r="A3675" t="s">
        <v>13004</v>
      </c>
      <c r="C3675">
        <v>310</v>
      </c>
      <c r="D3675" t="s">
        <v>13005</v>
      </c>
      <c r="E3675">
        <v>101</v>
      </c>
      <c r="F3675" t="s">
        <v>13006</v>
      </c>
      <c r="G3675" t="s">
        <v>422</v>
      </c>
      <c r="H3675" t="s">
        <v>220</v>
      </c>
      <c r="I3675" t="s">
        <v>13007</v>
      </c>
      <c r="J3675">
        <v>0.26891999999999999</v>
      </c>
      <c r="K3675">
        <v>1</v>
      </c>
      <c r="L3675">
        <v>1</v>
      </c>
      <c r="M3675">
        <v>1</v>
      </c>
      <c r="N3675">
        <v>1</v>
      </c>
      <c r="O3675" t="s">
        <v>225</v>
      </c>
      <c r="P3675">
        <v>0</v>
      </c>
      <c r="Q3675">
        <v>1</v>
      </c>
      <c r="R3675">
        <v>10300</v>
      </c>
      <c r="S3675" t="s">
        <v>223</v>
      </c>
      <c r="T3675">
        <v>10300</v>
      </c>
      <c r="U3675" t="s">
        <v>13004</v>
      </c>
      <c r="V3675" t="s">
        <v>455</v>
      </c>
      <c r="W3675" t="s">
        <v>225</v>
      </c>
      <c r="X3675" t="s">
        <v>225</v>
      </c>
      <c r="Y3675">
        <v>10300</v>
      </c>
      <c r="AB3675">
        <v>1</v>
      </c>
      <c r="AC3675">
        <v>1</v>
      </c>
      <c r="AD3675">
        <v>3</v>
      </c>
      <c r="AE3675">
        <v>1248</v>
      </c>
      <c r="AF3675">
        <v>1.5</v>
      </c>
      <c r="AQ3675">
        <v>1</v>
      </c>
      <c r="AR3675">
        <f t="shared" si="57"/>
        <v>9.68</v>
      </c>
      <c r="AS3675">
        <v>1</v>
      </c>
      <c r="AT3675" t="s">
        <v>133</v>
      </c>
      <c r="AU3675">
        <v>42</v>
      </c>
    </row>
    <row r="3676" spans="1:47">
      <c r="A3676" t="s">
        <v>13008</v>
      </c>
      <c r="C3676">
        <v>310</v>
      </c>
      <c r="D3676" t="s">
        <v>13009</v>
      </c>
      <c r="E3676">
        <v>101</v>
      </c>
      <c r="F3676" t="s">
        <v>13010</v>
      </c>
      <c r="G3676" t="s">
        <v>422</v>
      </c>
      <c r="H3676" t="s">
        <v>220</v>
      </c>
      <c r="I3676" t="s">
        <v>13011</v>
      </c>
      <c r="J3676">
        <v>0.33896999999999999</v>
      </c>
      <c r="K3676">
        <v>1</v>
      </c>
      <c r="L3676">
        <v>1</v>
      </c>
      <c r="M3676">
        <v>1</v>
      </c>
      <c r="N3676">
        <v>1</v>
      </c>
      <c r="O3676" t="s">
        <v>225</v>
      </c>
      <c r="P3676">
        <v>0</v>
      </c>
      <c r="Q3676">
        <v>1</v>
      </c>
      <c r="R3676">
        <v>6300</v>
      </c>
      <c r="S3676" t="s">
        <v>223</v>
      </c>
      <c r="T3676">
        <v>6300</v>
      </c>
      <c r="U3676" t="s">
        <v>13008</v>
      </c>
      <c r="V3676" t="s">
        <v>455</v>
      </c>
      <c r="W3676" t="s">
        <v>225</v>
      </c>
      <c r="X3676" t="s">
        <v>225</v>
      </c>
      <c r="Y3676">
        <v>6300</v>
      </c>
      <c r="AB3676">
        <v>1</v>
      </c>
      <c r="AC3676">
        <v>1</v>
      </c>
      <c r="AD3676">
        <v>3</v>
      </c>
      <c r="AE3676">
        <v>832</v>
      </c>
      <c r="AF3676">
        <v>1</v>
      </c>
      <c r="AQ3676">
        <v>1</v>
      </c>
      <c r="AR3676">
        <f t="shared" si="57"/>
        <v>9.68</v>
      </c>
      <c r="AS3676">
        <v>1</v>
      </c>
      <c r="AT3676" t="s">
        <v>133</v>
      </c>
      <c r="AU3676">
        <v>42</v>
      </c>
    </row>
    <row r="3677" spans="1:47">
      <c r="A3677" t="s">
        <v>13012</v>
      </c>
      <c r="C3677">
        <v>310</v>
      </c>
      <c r="D3677" t="s">
        <v>13013</v>
      </c>
      <c r="E3677">
        <v>131</v>
      </c>
      <c r="F3677" t="s">
        <v>13014</v>
      </c>
      <c r="G3677" t="s">
        <v>422</v>
      </c>
      <c r="H3677" t="s">
        <v>407</v>
      </c>
      <c r="I3677" t="s">
        <v>13015</v>
      </c>
      <c r="J3677">
        <v>0.28597</v>
      </c>
      <c r="K3677">
        <v>0</v>
      </c>
      <c r="L3677">
        <v>0</v>
      </c>
      <c r="M3677">
        <v>0</v>
      </c>
      <c r="N3677">
        <v>0</v>
      </c>
      <c r="P3677">
        <v>0</v>
      </c>
      <c r="Q3677">
        <v>0</v>
      </c>
      <c r="R3677">
        <v>0</v>
      </c>
      <c r="S3677" t="s">
        <v>223</v>
      </c>
      <c r="T3677">
        <v>0</v>
      </c>
      <c r="U3677" t="s">
        <v>13012</v>
      </c>
      <c r="V3677" t="s">
        <v>455</v>
      </c>
      <c r="W3677" t="s">
        <v>225</v>
      </c>
      <c r="Y3677">
        <v>0</v>
      </c>
      <c r="AB3677">
        <v>0</v>
      </c>
      <c r="AC3677">
        <v>0</v>
      </c>
      <c r="AD3677">
        <v>0</v>
      </c>
      <c r="AE3677">
        <v>0</v>
      </c>
      <c r="AF3677">
        <v>0</v>
      </c>
      <c r="AQ3677">
        <v>1</v>
      </c>
      <c r="AR3677">
        <f t="shared" si="57"/>
        <v>0</v>
      </c>
      <c r="AS3677">
        <v>1</v>
      </c>
      <c r="AT3677" t="s">
        <v>133</v>
      </c>
      <c r="AU3677">
        <v>42</v>
      </c>
    </row>
    <row r="3678" spans="1:47">
      <c r="A3678" t="s">
        <v>13016</v>
      </c>
      <c r="C3678">
        <v>310</v>
      </c>
      <c r="D3678" t="s">
        <v>13017</v>
      </c>
      <c r="E3678">
        <v>132</v>
      </c>
      <c r="F3678" t="s">
        <v>13018</v>
      </c>
      <c r="G3678" t="s">
        <v>422</v>
      </c>
      <c r="H3678" t="s">
        <v>260</v>
      </c>
      <c r="I3678" t="s">
        <v>13019</v>
      </c>
      <c r="J3678">
        <v>0.62790999999999997</v>
      </c>
      <c r="K3678">
        <v>0</v>
      </c>
      <c r="L3678">
        <v>0</v>
      </c>
      <c r="M3678">
        <v>0</v>
      </c>
      <c r="N3678">
        <v>0</v>
      </c>
      <c r="P3678">
        <v>0</v>
      </c>
      <c r="Q3678">
        <v>0</v>
      </c>
      <c r="R3678">
        <v>0</v>
      </c>
      <c r="S3678" t="s">
        <v>223</v>
      </c>
      <c r="T3678">
        <v>0</v>
      </c>
      <c r="U3678" t="s">
        <v>13016</v>
      </c>
      <c r="V3678" t="s">
        <v>933</v>
      </c>
      <c r="W3678" t="s">
        <v>659</v>
      </c>
      <c r="Y3678">
        <v>0</v>
      </c>
      <c r="AB3678">
        <v>0</v>
      </c>
      <c r="AC3678">
        <v>0</v>
      </c>
      <c r="AD3678">
        <v>0</v>
      </c>
      <c r="AE3678">
        <v>0</v>
      </c>
      <c r="AF3678">
        <v>0</v>
      </c>
      <c r="AQ3678">
        <v>1</v>
      </c>
      <c r="AR3678">
        <f t="shared" si="57"/>
        <v>0</v>
      </c>
      <c r="AS3678">
        <v>1</v>
      </c>
      <c r="AT3678" t="s">
        <v>134</v>
      </c>
      <c r="AU3678">
        <v>43</v>
      </c>
    </row>
    <row r="3679" spans="1:47">
      <c r="A3679" t="s">
        <v>13020</v>
      </c>
      <c r="C3679">
        <v>310</v>
      </c>
      <c r="D3679" t="s">
        <v>13021</v>
      </c>
      <c r="E3679">
        <v>105</v>
      </c>
      <c r="F3679" t="s">
        <v>13022</v>
      </c>
      <c r="G3679" t="s">
        <v>422</v>
      </c>
      <c r="H3679" t="s">
        <v>10378</v>
      </c>
      <c r="I3679" t="s">
        <v>13023</v>
      </c>
      <c r="J3679">
        <v>0.30884</v>
      </c>
      <c r="K3679">
        <v>0</v>
      </c>
      <c r="L3679">
        <v>0</v>
      </c>
      <c r="M3679">
        <v>1</v>
      </c>
      <c r="N3679">
        <v>1</v>
      </c>
      <c r="O3679" t="s">
        <v>659</v>
      </c>
      <c r="P3679">
        <v>1</v>
      </c>
      <c r="Q3679">
        <v>1</v>
      </c>
      <c r="R3679">
        <v>17400</v>
      </c>
      <c r="S3679" t="s">
        <v>223</v>
      </c>
      <c r="T3679">
        <v>0</v>
      </c>
      <c r="U3679" t="s">
        <v>13020</v>
      </c>
      <c r="V3679" t="s">
        <v>933</v>
      </c>
      <c r="W3679" t="s">
        <v>659</v>
      </c>
      <c r="X3679" t="s">
        <v>659</v>
      </c>
      <c r="Y3679">
        <v>17400</v>
      </c>
      <c r="AB3679">
        <v>0</v>
      </c>
      <c r="AC3679">
        <v>0</v>
      </c>
      <c r="AD3679">
        <v>6</v>
      </c>
      <c r="AE3679">
        <v>3214</v>
      </c>
      <c r="AF3679">
        <v>2.5</v>
      </c>
      <c r="AQ3679">
        <v>1</v>
      </c>
      <c r="AR3679">
        <f t="shared" si="57"/>
        <v>0</v>
      </c>
      <c r="AS3679">
        <v>1</v>
      </c>
      <c r="AT3679" t="s">
        <v>133</v>
      </c>
      <c r="AU3679">
        <v>42</v>
      </c>
    </row>
    <row r="3680" spans="1:47">
      <c r="A3680" t="s">
        <v>13024</v>
      </c>
      <c r="C3680">
        <v>310</v>
      </c>
      <c r="D3680" t="s">
        <v>13025</v>
      </c>
      <c r="E3680">
        <v>101</v>
      </c>
      <c r="F3680" t="s">
        <v>13026</v>
      </c>
      <c r="G3680" t="s">
        <v>422</v>
      </c>
      <c r="H3680" t="s">
        <v>220</v>
      </c>
      <c r="I3680" t="s">
        <v>13027</v>
      </c>
      <c r="J3680">
        <v>1.5089999999999999E-2</v>
      </c>
      <c r="K3680">
        <v>0</v>
      </c>
      <c r="L3680">
        <v>0</v>
      </c>
      <c r="M3680">
        <v>1</v>
      </c>
      <c r="N3680">
        <v>1</v>
      </c>
      <c r="O3680" t="s">
        <v>659</v>
      </c>
      <c r="P3680">
        <v>1</v>
      </c>
      <c r="Q3680">
        <v>1</v>
      </c>
      <c r="R3680">
        <v>7400</v>
      </c>
      <c r="S3680" t="s">
        <v>223</v>
      </c>
      <c r="T3680">
        <v>0</v>
      </c>
      <c r="U3680" t="s">
        <v>13024</v>
      </c>
      <c r="V3680" t="s">
        <v>927</v>
      </c>
      <c r="W3680" t="s">
        <v>659</v>
      </c>
      <c r="X3680" t="s">
        <v>659</v>
      </c>
      <c r="Y3680">
        <v>7400</v>
      </c>
      <c r="AB3680">
        <v>0</v>
      </c>
      <c r="AC3680">
        <v>0</v>
      </c>
      <c r="AD3680">
        <v>3</v>
      </c>
      <c r="AE3680">
        <v>1516</v>
      </c>
      <c r="AF3680">
        <v>1.5</v>
      </c>
      <c r="AQ3680">
        <v>1</v>
      </c>
      <c r="AR3680">
        <f t="shared" si="57"/>
        <v>0</v>
      </c>
      <c r="AS3680">
        <v>1</v>
      </c>
      <c r="AT3680" t="s">
        <v>133</v>
      </c>
      <c r="AU3680">
        <v>42</v>
      </c>
    </row>
    <row r="3681" spans="1:47">
      <c r="A3681" t="s">
        <v>13028</v>
      </c>
      <c r="B3681" t="s">
        <v>293</v>
      </c>
      <c r="C3681">
        <v>310</v>
      </c>
      <c r="D3681" t="s">
        <v>12327</v>
      </c>
      <c r="E3681">
        <v>0</v>
      </c>
      <c r="J3681">
        <v>1.5126200000000001</v>
      </c>
      <c r="K3681">
        <v>0</v>
      </c>
      <c r="L3681">
        <v>0</v>
      </c>
      <c r="M3681">
        <v>0</v>
      </c>
      <c r="N3681">
        <v>0</v>
      </c>
      <c r="P3681">
        <v>0</v>
      </c>
      <c r="Q3681">
        <v>0</v>
      </c>
      <c r="R3681">
        <v>0</v>
      </c>
      <c r="S3681" t="s">
        <v>296</v>
      </c>
      <c r="T3681">
        <v>0</v>
      </c>
      <c r="Y3681">
        <v>0</v>
      </c>
      <c r="AB3681">
        <v>0</v>
      </c>
      <c r="AC3681">
        <v>0</v>
      </c>
      <c r="AD3681">
        <v>0</v>
      </c>
      <c r="AE3681">
        <v>0</v>
      </c>
      <c r="AF3681">
        <v>0</v>
      </c>
      <c r="AG3681" t="s">
        <v>845</v>
      </c>
      <c r="AQ3681">
        <v>4</v>
      </c>
      <c r="AR3681">
        <f t="shared" si="57"/>
        <v>0</v>
      </c>
      <c r="AS3681">
        <v>1</v>
      </c>
      <c r="AT3681" t="s">
        <v>133</v>
      </c>
      <c r="AU3681">
        <v>42</v>
      </c>
    </row>
    <row r="3682" spans="1:47">
      <c r="A3682" t="s">
        <v>13029</v>
      </c>
      <c r="C3682">
        <v>310</v>
      </c>
      <c r="D3682" t="s">
        <v>13030</v>
      </c>
      <c r="E3682">
        <v>101</v>
      </c>
      <c r="F3682" t="s">
        <v>13031</v>
      </c>
      <c r="G3682" t="s">
        <v>422</v>
      </c>
      <c r="H3682" t="s">
        <v>220</v>
      </c>
      <c r="I3682" t="s">
        <v>13032</v>
      </c>
      <c r="J3682">
        <v>0.31886999999999999</v>
      </c>
      <c r="K3682">
        <v>0</v>
      </c>
      <c r="L3682">
        <v>0</v>
      </c>
      <c r="M3682">
        <v>1</v>
      </c>
      <c r="N3682">
        <v>1</v>
      </c>
      <c r="O3682" t="s">
        <v>659</v>
      </c>
      <c r="P3682">
        <v>1</v>
      </c>
      <c r="Q3682">
        <v>1</v>
      </c>
      <c r="R3682">
        <v>3500</v>
      </c>
      <c r="S3682" t="s">
        <v>223</v>
      </c>
      <c r="T3682">
        <v>0</v>
      </c>
      <c r="U3682" t="s">
        <v>13029</v>
      </c>
      <c r="V3682" t="s">
        <v>927</v>
      </c>
      <c r="W3682" t="s">
        <v>659</v>
      </c>
      <c r="X3682" t="s">
        <v>659</v>
      </c>
      <c r="Y3682">
        <v>3500</v>
      </c>
      <c r="AB3682">
        <v>0</v>
      </c>
      <c r="AC3682">
        <v>0</v>
      </c>
      <c r="AD3682">
        <v>3</v>
      </c>
      <c r="AE3682">
        <v>1350</v>
      </c>
      <c r="AF3682">
        <v>1</v>
      </c>
      <c r="AQ3682">
        <v>2</v>
      </c>
      <c r="AR3682">
        <f t="shared" si="57"/>
        <v>0</v>
      </c>
      <c r="AS3682">
        <v>1</v>
      </c>
      <c r="AT3682" t="s">
        <v>133</v>
      </c>
      <c r="AU3682">
        <v>42</v>
      </c>
    </row>
    <row r="3683" spans="1:47">
      <c r="A3683" t="s">
        <v>13033</v>
      </c>
      <c r="C3683">
        <v>310</v>
      </c>
      <c r="D3683" t="s">
        <v>13034</v>
      </c>
      <c r="E3683">
        <v>131</v>
      </c>
      <c r="F3683" t="s">
        <v>12878</v>
      </c>
      <c r="G3683" t="s">
        <v>422</v>
      </c>
      <c r="H3683" t="s">
        <v>407</v>
      </c>
      <c r="I3683" t="s">
        <v>13035</v>
      </c>
      <c r="J3683">
        <v>0.20568</v>
      </c>
      <c r="K3683">
        <v>0</v>
      </c>
      <c r="L3683">
        <v>0</v>
      </c>
      <c r="M3683">
        <v>0</v>
      </c>
      <c r="N3683">
        <v>0</v>
      </c>
      <c r="P3683">
        <v>0</v>
      </c>
      <c r="Q3683">
        <v>0</v>
      </c>
      <c r="R3683">
        <v>0</v>
      </c>
      <c r="S3683" t="s">
        <v>223</v>
      </c>
      <c r="T3683">
        <v>0</v>
      </c>
      <c r="U3683" t="s">
        <v>13033</v>
      </c>
      <c r="V3683" t="s">
        <v>455</v>
      </c>
      <c r="W3683" t="s">
        <v>225</v>
      </c>
      <c r="Y3683">
        <v>0</v>
      </c>
      <c r="AB3683">
        <v>0</v>
      </c>
      <c r="AC3683">
        <v>0</v>
      </c>
      <c r="AD3683">
        <v>0</v>
      </c>
      <c r="AE3683">
        <v>0</v>
      </c>
      <c r="AF3683">
        <v>0</v>
      </c>
      <c r="AQ3683">
        <v>1</v>
      </c>
      <c r="AR3683">
        <f t="shared" si="57"/>
        <v>0</v>
      </c>
      <c r="AS3683">
        <v>1</v>
      </c>
      <c r="AT3683" t="s">
        <v>133</v>
      </c>
      <c r="AU3683">
        <v>42</v>
      </c>
    </row>
    <row r="3684" spans="1:47">
      <c r="A3684" t="s">
        <v>13036</v>
      </c>
      <c r="C3684">
        <v>310</v>
      </c>
      <c r="D3684" t="s">
        <v>13037</v>
      </c>
      <c r="E3684">
        <v>132</v>
      </c>
      <c r="F3684" t="s">
        <v>13038</v>
      </c>
      <c r="G3684" t="s">
        <v>422</v>
      </c>
      <c r="H3684" t="s">
        <v>260</v>
      </c>
      <c r="I3684" t="s">
        <v>13039</v>
      </c>
      <c r="J3684">
        <v>1.74779</v>
      </c>
      <c r="K3684">
        <v>0</v>
      </c>
      <c r="L3684">
        <v>0</v>
      </c>
      <c r="M3684">
        <v>0</v>
      </c>
      <c r="N3684">
        <v>0</v>
      </c>
      <c r="P3684">
        <v>0</v>
      </c>
      <c r="Q3684">
        <v>0</v>
      </c>
      <c r="R3684">
        <v>0</v>
      </c>
      <c r="S3684" t="s">
        <v>223</v>
      </c>
      <c r="T3684">
        <v>0</v>
      </c>
      <c r="U3684" t="s">
        <v>13036</v>
      </c>
      <c r="V3684" t="s">
        <v>455</v>
      </c>
      <c r="W3684" t="s">
        <v>225</v>
      </c>
      <c r="Y3684">
        <v>0</v>
      </c>
      <c r="AB3684">
        <v>0</v>
      </c>
      <c r="AC3684">
        <v>0</v>
      </c>
      <c r="AD3684">
        <v>0</v>
      </c>
      <c r="AE3684">
        <v>0</v>
      </c>
      <c r="AF3684">
        <v>0</v>
      </c>
      <c r="AQ3684">
        <v>4</v>
      </c>
      <c r="AR3684">
        <f t="shared" si="57"/>
        <v>0</v>
      </c>
      <c r="AS3684">
        <v>1</v>
      </c>
      <c r="AT3684" t="s">
        <v>133</v>
      </c>
      <c r="AU3684">
        <v>42</v>
      </c>
    </row>
    <row r="3685" spans="1:47">
      <c r="A3685" t="s">
        <v>248</v>
      </c>
      <c r="C3685">
        <v>310</v>
      </c>
      <c r="E3685">
        <v>0</v>
      </c>
      <c r="J3685">
        <v>8.8000000000000003E-4</v>
      </c>
      <c r="K3685">
        <v>0</v>
      </c>
      <c r="L3685">
        <v>0</v>
      </c>
      <c r="M3685">
        <v>0</v>
      </c>
      <c r="N3685">
        <v>0</v>
      </c>
      <c r="P3685">
        <v>0</v>
      </c>
      <c r="Q3685">
        <v>0</v>
      </c>
      <c r="R3685">
        <v>0</v>
      </c>
      <c r="S3685" t="s">
        <v>249</v>
      </c>
      <c r="T3685">
        <v>0</v>
      </c>
      <c r="Y3685">
        <v>0</v>
      </c>
      <c r="AB3685">
        <v>0</v>
      </c>
      <c r="AC3685">
        <v>0</v>
      </c>
      <c r="AD3685">
        <v>0</v>
      </c>
      <c r="AE3685">
        <v>0</v>
      </c>
      <c r="AF3685">
        <v>0</v>
      </c>
      <c r="AQ3685">
        <v>0</v>
      </c>
      <c r="AR3685">
        <f t="shared" si="57"/>
        <v>0</v>
      </c>
      <c r="AS3685">
        <v>1</v>
      </c>
      <c r="AT3685" t="s">
        <v>133</v>
      </c>
      <c r="AU3685">
        <v>42</v>
      </c>
    </row>
    <row r="3686" spans="1:47">
      <c r="A3686" t="s">
        <v>248</v>
      </c>
      <c r="C3686">
        <v>310</v>
      </c>
      <c r="E3686">
        <v>0</v>
      </c>
      <c r="J3686">
        <v>2.0200000000000001E-3</v>
      </c>
      <c r="K3686">
        <v>0</v>
      </c>
      <c r="L3686">
        <v>0</v>
      </c>
      <c r="M3686">
        <v>0</v>
      </c>
      <c r="N3686">
        <v>0</v>
      </c>
      <c r="P3686">
        <v>0</v>
      </c>
      <c r="Q3686">
        <v>0</v>
      </c>
      <c r="R3686">
        <v>0</v>
      </c>
      <c r="S3686" t="s">
        <v>249</v>
      </c>
      <c r="T3686">
        <v>0</v>
      </c>
      <c r="Y3686">
        <v>0</v>
      </c>
      <c r="AB3686">
        <v>0</v>
      </c>
      <c r="AC3686">
        <v>0</v>
      </c>
      <c r="AD3686">
        <v>0</v>
      </c>
      <c r="AE3686">
        <v>0</v>
      </c>
      <c r="AF3686">
        <v>0</v>
      </c>
      <c r="AQ3686">
        <v>0</v>
      </c>
      <c r="AR3686">
        <f t="shared" si="57"/>
        <v>0</v>
      </c>
      <c r="AS3686">
        <v>1</v>
      </c>
      <c r="AT3686" t="s">
        <v>133</v>
      </c>
      <c r="AU3686">
        <v>42</v>
      </c>
    </row>
    <row r="3687" spans="1:47">
      <c r="A3687" t="s">
        <v>13040</v>
      </c>
      <c r="C3687">
        <v>310</v>
      </c>
      <c r="D3687" t="s">
        <v>13041</v>
      </c>
      <c r="E3687">
        <v>132</v>
      </c>
      <c r="F3687" t="s">
        <v>13042</v>
      </c>
      <c r="G3687" t="s">
        <v>422</v>
      </c>
      <c r="H3687" t="s">
        <v>260</v>
      </c>
      <c r="I3687" t="s">
        <v>13043</v>
      </c>
      <c r="J3687">
        <v>0.21415000000000001</v>
      </c>
      <c r="K3687">
        <v>0</v>
      </c>
      <c r="L3687">
        <v>0</v>
      </c>
      <c r="M3687">
        <v>0</v>
      </c>
      <c r="N3687">
        <v>0</v>
      </c>
      <c r="P3687">
        <v>0</v>
      </c>
      <c r="Q3687">
        <v>0</v>
      </c>
      <c r="R3687">
        <v>0</v>
      </c>
      <c r="S3687" t="s">
        <v>223</v>
      </c>
      <c r="T3687">
        <v>0</v>
      </c>
      <c r="U3687" t="s">
        <v>13040</v>
      </c>
      <c r="V3687" t="s">
        <v>455</v>
      </c>
      <c r="W3687" t="s">
        <v>225</v>
      </c>
      <c r="Y3687">
        <v>0</v>
      </c>
      <c r="AB3687">
        <v>0</v>
      </c>
      <c r="AC3687">
        <v>0</v>
      </c>
      <c r="AD3687">
        <v>0</v>
      </c>
      <c r="AE3687">
        <v>0</v>
      </c>
      <c r="AF3687">
        <v>0</v>
      </c>
      <c r="AQ3687">
        <v>1</v>
      </c>
      <c r="AR3687">
        <f t="shared" si="57"/>
        <v>0</v>
      </c>
      <c r="AS3687">
        <v>1</v>
      </c>
      <c r="AT3687" t="s">
        <v>133</v>
      </c>
      <c r="AU3687">
        <v>42</v>
      </c>
    </row>
    <row r="3688" spans="1:47">
      <c r="A3688" t="s">
        <v>13044</v>
      </c>
      <c r="C3688">
        <v>310</v>
      </c>
      <c r="D3688" t="s">
        <v>13045</v>
      </c>
      <c r="E3688">
        <v>101</v>
      </c>
      <c r="F3688" t="s">
        <v>13046</v>
      </c>
      <c r="G3688" t="s">
        <v>422</v>
      </c>
      <c r="H3688" t="s">
        <v>220</v>
      </c>
      <c r="I3688" t="s">
        <v>13047</v>
      </c>
      <c r="J3688">
        <v>0.72307999999999995</v>
      </c>
      <c r="K3688">
        <v>1</v>
      </c>
      <c r="L3688">
        <v>1</v>
      </c>
      <c r="M3688">
        <v>1</v>
      </c>
      <c r="N3688">
        <v>1</v>
      </c>
      <c r="O3688" t="s">
        <v>225</v>
      </c>
      <c r="P3688">
        <v>0</v>
      </c>
      <c r="Q3688">
        <v>1</v>
      </c>
      <c r="R3688">
        <v>5600</v>
      </c>
      <c r="S3688" t="s">
        <v>223</v>
      </c>
      <c r="T3688">
        <v>5600</v>
      </c>
      <c r="U3688" t="s">
        <v>13044</v>
      </c>
      <c r="V3688" t="s">
        <v>455</v>
      </c>
      <c r="W3688" t="s">
        <v>225</v>
      </c>
      <c r="X3688" t="s">
        <v>225</v>
      </c>
      <c r="Y3688">
        <v>5600</v>
      </c>
      <c r="AB3688">
        <v>1</v>
      </c>
      <c r="AC3688">
        <v>1</v>
      </c>
      <c r="AD3688">
        <v>3</v>
      </c>
      <c r="AE3688">
        <v>910</v>
      </c>
      <c r="AF3688">
        <v>1.75</v>
      </c>
      <c r="AQ3688">
        <v>1</v>
      </c>
      <c r="AR3688">
        <f t="shared" si="57"/>
        <v>9.68</v>
      </c>
      <c r="AS3688">
        <v>1</v>
      </c>
      <c r="AT3688" t="s">
        <v>133</v>
      </c>
      <c r="AU3688">
        <v>42</v>
      </c>
    </row>
    <row r="3689" spans="1:47">
      <c r="A3689" t="s">
        <v>13048</v>
      </c>
      <c r="C3689">
        <v>310</v>
      </c>
      <c r="D3689" t="s">
        <v>13049</v>
      </c>
      <c r="E3689">
        <v>101</v>
      </c>
      <c r="F3689" t="s">
        <v>13050</v>
      </c>
      <c r="G3689" t="s">
        <v>422</v>
      </c>
      <c r="H3689" t="s">
        <v>220</v>
      </c>
      <c r="I3689" t="s">
        <v>13051</v>
      </c>
      <c r="J3689">
        <v>0.32046000000000002</v>
      </c>
      <c r="K3689">
        <v>0</v>
      </c>
      <c r="L3689">
        <v>0</v>
      </c>
      <c r="M3689">
        <v>1</v>
      </c>
      <c r="N3689">
        <v>1</v>
      </c>
      <c r="O3689" t="s">
        <v>659</v>
      </c>
      <c r="P3689">
        <v>1</v>
      </c>
      <c r="Q3689">
        <v>1</v>
      </c>
      <c r="R3689">
        <v>6400</v>
      </c>
      <c r="S3689" t="s">
        <v>223</v>
      </c>
      <c r="T3689">
        <v>0</v>
      </c>
      <c r="U3689" t="s">
        <v>13048</v>
      </c>
      <c r="V3689" t="s">
        <v>927</v>
      </c>
      <c r="W3689" t="s">
        <v>659</v>
      </c>
      <c r="X3689" t="s">
        <v>659</v>
      </c>
      <c r="Y3689">
        <v>6400</v>
      </c>
      <c r="AB3689">
        <v>0</v>
      </c>
      <c r="AC3689">
        <v>0</v>
      </c>
      <c r="AD3689">
        <v>3</v>
      </c>
      <c r="AE3689">
        <v>1633</v>
      </c>
      <c r="AF3689">
        <v>2.2999999999999998</v>
      </c>
      <c r="AQ3689">
        <v>1</v>
      </c>
      <c r="AR3689">
        <f t="shared" si="57"/>
        <v>0</v>
      </c>
      <c r="AS3689">
        <v>1</v>
      </c>
      <c r="AT3689" t="s">
        <v>134</v>
      </c>
      <c r="AU3689">
        <v>43</v>
      </c>
    </row>
    <row r="3690" spans="1:47">
      <c r="A3690" t="s">
        <v>13052</v>
      </c>
      <c r="C3690">
        <v>310</v>
      </c>
      <c r="D3690" t="s">
        <v>13053</v>
      </c>
      <c r="E3690">
        <v>132</v>
      </c>
      <c r="F3690" t="s">
        <v>13054</v>
      </c>
      <c r="G3690" t="s">
        <v>422</v>
      </c>
      <c r="H3690" t="s">
        <v>260</v>
      </c>
      <c r="I3690" t="s">
        <v>13055</v>
      </c>
      <c r="J3690">
        <v>1.4724200000000001</v>
      </c>
      <c r="K3690">
        <v>0</v>
      </c>
      <c r="L3690">
        <v>0</v>
      </c>
      <c r="M3690">
        <v>0</v>
      </c>
      <c r="N3690">
        <v>0</v>
      </c>
      <c r="P3690">
        <v>0</v>
      </c>
      <c r="Q3690">
        <v>0</v>
      </c>
      <c r="R3690">
        <v>0</v>
      </c>
      <c r="S3690" t="s">
        <v>223</v>
      </c>
      <c r="T3690">
        <v>0</v>
      </c>
      <c r="U3690" t="s">
        <v>13052</v>
      </c>
      <c r="Y3690">
        <v>0</v>
      </c>
      <c r="AB3690">
        <v>0</v>
      </c>
      <c r="AC3690">
        <v>0</v>
      </c>
      <c r="AD3690">
        <v>0</v>
      </c>
      <c r="AE3690">
        <v>0</v>
      </c>
      <c r="AF3690">
        <v>0</v>
      </c>
      <c r="AQ3690">
        <v>1</v>
      </c>
      <c r="AR3690">
        <f t="shared" si="57"/>
        <v>0</v>
      </c>
      <c r="AS3690">
        <v>1</v>
      </c>
      <c r="AT3690" t="s">
        <v>133</v>
      </c>
      <c r="AU3690">
        <v>42</v>
      </c>
    </row>
    <row r="3691" spans="1:47">
      <c r="A3691" t="s">
        <v>13056</v>
      </c>
      <c r="C3691">
        <v>310</v>
      </c>
      <c r="D3691" t="s">
        <v>13057</v>
      </c>
      <c r="E3691">
        <v>101</v>
      </c>
      <c r="F3691" t="s">
        <v>13058</v>
      </c>
      <c r="G3691" t="s">
        <v>422</v>
      </c>
      <c r="H3691" t="s">
        <v>220</v>
      </c>
      <c r="I3691" t="s">
        <v>13059</v>
      </c>
      <c r="J3691">
        <v>0.96045999999999998</v>
      </c>
      <c r="K3691">
        <v>1</v>
      </c>
      <c r="L3691">
        <v>1</v>
      </c>
      <c r="M3691">
        <v>1</v>
      </c>
      <c r="N3691">
        <v>1</v>
      </c>
      <c r="O3691" t="s">
        <v>225</v>
      </c>
      <c r="P3691">
        <v>0</v>
      </c>
      <c r="Q3691">
        <v>1</v>
      </c>
      <c r="R3691">
        <v>16700</v>
      </c>
      <c r="S3691" t="s">
        <v>223</v>
      </c>
      <c r="T3691">
        <v>16700</v>
      </c>
      <c r="U3691" t="s">
        <v>13056</v>
      </c>
      <c r="V3691" t="s">
        <v>455</v>
      </c>
      <c r="W3691" t="s">
        <v>225</v>
      </c>
      <c r="X3691" t="s">
        <v>225</v>
      </c>
      <c r="Y3691">
        <v>16700</v>
      </c>
      <c r="AB3691">
        <v>1</v>
      </c>
      <c r="AC3691">
        <v>1</v>
      </c>
      <c r="AD3691">
        <v>4</v>
      </c>
      <c r="AE3691">
        <v>2593</v>
      </c>
      <c r="AF3691">
        <v>1.75</v>
      </c>
      <c r="AQ3691">
        <v>1</v>
      </c>
      <c r="AR3691">
        <f t="shared" si="57"/>
        <v>9.68</v>
      </c>
      <c r="AS3691">
        <v>1</v>
      </c>
      <c r="AT3691" t="s">
        <v>133</v>
      </c>
      <c r="AU3691">
        <v>42</v>
      </c>
    </row>
    <row r="3692" spans="1:47">
      <c r="A3692" t="s">
        <v>13060</v>
      </c>
      <c r="C3692">
        <v>310</v>
      </c>
      <c r="D3692" t="s">
        <v>13061</v>
      </c>
      <c r="E3692">
        <v>101</v>
      </c>
      <c r="F3692" t="s">
        <v>13062</v>
      </c>
      <c r="G3692" t="s">
        <v>422</v>
      </c>
      <c r="H3692" t="s">
        <v>220</v>
      </c>
      <c r="I3692" t="s">
        <v>13063</v>
      </c>
      <c r="J3692">
        <v>0.32421</v>
      </c>
      <c r="K3692">
        <v>0</v>
      </c>
      <c r="L3692">
        <v>0</v>
      </c>
      <c r="M3692">
        <v>1</v>
      </c>
      <c r="N3692">
        <v>1</v>
      </c>
      <c r="O3692" t="s">
        <v>659</v>
      </c>
      <c r="P3692">
        <v>1</v>
      </c>
      <c r="Q3692">
        <v>1</v>
      </c>
      <c r="R3692">
        <v>10400</v>
      </c>
      <c r="S3692" t="s">
        <v>223</v>
      </c>
      <c r="T3692">
        <v>0</v>
      </c>
      <c r="U3692" t="s">
        <v>13060</v>
      </c>
      <c r="V3692" t="s">
        <v>927</v>
      </c>
      <c r="W3692" t="s">
        <v>659</v>
      </c>
      <c r="X3692" t="s">
        <v>659</v>
      </c>
      <c r="Y3692">
        <v>10400</v>
      </c>
      <c r="AB3692">
        <v>0</v>
      </c>
      <c r="AC3692">
        <v>0</v>
      </c>
      <c r="AD3692">
        <v>3</v>
      </c>
      <c r="AE3692">
        <v>1169</v>
      </c>
      <c r="AF3692">
        <v>1.75</v>
      </c>
      <c r="AQ3692">
        <v>1</v>
      </c>
      <c r="AR3692">
        <f t="shared" si="57"/>
        <v>0</v>
      </c>
      <c r="AS3692">
        <v>1</v>
      </c>
      <c r="AT3692" t="s">
        <v>134</v>
      </c>
      <c r="AU3692">
        <v>43</v>
      </c>
    </row>
    <row r="3693" spans="1:47">
      <c r="A3693" t="s">
        <v>13064</v>
      </c>
      <c r="C3693">
        <v>310</v>
      </c>
      <c r="D3693" t="s">
        <v>13065</v>
      </c>
      <c r="E3693">
        <v>101</v>
      </c>
      <c r="F3693" t="s">
        <v>13066</v>
      </c>
      <c r="G3693" t="s">
        <v>422</v>
      </c>
      <c r="H3693" t="s">
        <v>220</v>
      </c>
      <c r="I3693" t="s">
        <v>13067</v>
      </c>
      <c r="J3693">
        <v>0.36464000000000002</v>
      </c>
      <c r="K3693">
        <v>0</v>
      </c>
      <c r="L3693">
        <v>0</v>
      </c>
      <c r="M3693">
        <v>1</v>
      </c>
      <c r="N3693">
        <v>1</v>
      </c>
      <c r="O3693" t="s">
        <v>659</v>
      </c>
      <c r="P3693">
        <v>1</v>
      </c>
      <c r="Q3693">
        <v>1</v>
      </c>
      <c r="R3693">
        <v>3700</v>
      </c>
      <c r="S3693" t="s">
        <v>223</v>
      </c>
      <c r="T3693">
        <v>0</v>
      </c>
      <c r="U3693" t="s">
        <v>13064</v>
      </c>
      <c r="V3693" t="s">
        <v>927</v>
      </c>
      <c r="W3693" t="s">
        <v>659</v>
      </c>
      <c r="X3693" t="s">
        <v>659</v>
      </c>
      <c r="Y3693">
        <v>3700</v>
      </c>
      <c r="AB3693">
        <v>0</v>
      </c>
      <c r="AC3693">
        <v>0</v>
      </c>
      <c r="AD3693">
        <v>4</v>
      </c>
      <c r="AE3693">
        <v>1664</v>
      </c>
      <c r="AF3693">
        <v>2</v>
      </c>
      <c r="AQ3693">
        <v>1</v>
      </c>
      <c r="AR3693">
        <f t="shared" si="57"/>
        <v>0</v>
      </c>
      <c r="AS3693">
        <v>1</v>
      </c>
      <c r="AT3693" t="s">
        <v>133</v>
      </c>
      <c r="AU3693">
        <v>42</v>
      </c>
    </row>
    <row r="3694" spans="1:47">
      <c r="A3694" t="s">
        <v>13068</v>
      </c>
      <c r="C3694">
        <v>310</v>
      </c>
      <c r="D3694" t="s">
        <v>13069</v>
      </c>
      <c r="E3694">
        <v>109</v>
      </c>
      <c r="F3694" t="s">
        <v>13070</v>
      </c>
      <c r="G3694" t="s">
        <v>422</v>
      </c>
      <c r="H3694" t="s">
        <v>743</v>
      </c>
      <c r="I3694" t="s">
        <v>13071</v>
      </c>
      <c r="J3694">
        <v>0.39868999999999999</v>
      </c>
      <c r="K3694">
        <v>0</v>
      </c>
      <c r="L3694">
        <v>0</v>
      </c>
      <c r="M3694">
        <v>2</v>
      </c>
      <c r="N3694">
        <v>2</v>
      </c>
      <c r="O3694" t="s">
        <v>659</v>
      </c>
      <c r="P3694">
        <v>1</v>
      </c>
      <c r="Q3694">
        <v>1</v>
      </c>
      <c r="R3694">
        <v>9400</v>
      </c>
      <c r="S3694" t="s">
        <v>223</v>
      </c>
      <c r="T3694">
        <v>0</v>
      </c>
      <c r="U3694" t="s">
        <v>13068</v>
      </c>
      <c r="V3694" t="s">
        <v>933</v>
      </c>
      <c r="W3694" t="s">
        <v>659</v>
      </c>
      <c r="X3694" t="s">
        <v>659</v>
      </c>
      <c r="Y3694">
        <v>9400</v>
      </c>
      <c r="AB3694">
        <v>0</v>
      </c>
      <c r="AC3694">
        <v>0</v>
      </c>
      <c r="AD3694">
        <v>3</v>
      </c>
      <c r="AE3694">
        <v>1955</v>
      </c>
      <c r="AF3694">
        <v>1.5</v>
      </c>
      <c r="AQ3694">
        <v>1</v>
      </c>
      <c r="AR3694">
        <f t="shared" si="57"/>
        <v>0</v>
      </c>
      <c r="AS3694">
        <v>1</v>
      </c>
      <c r="AT3694" t="s">
        <v>133</v>
      </c>
      <c r="AU3694">
        <v>42</v>
      </c>
    </row>
    <row r="3695" spans="1:47">
      <c r="A3695" t="s">
        <v>13072</v>
      </c>
      <c r="C3695">
        <v>310</v>
      </c>
      <c r="D3695" t="s">
        <v>13073</v>
      </c>
      <c r="E3695">
        <v>101</v>
      </c>
      <c r="F3695" t="s">
        <v>13074</v>
      </c>
      <c r="G3695" t="s">
        <v>422</v>
      </c>
      <c r="H3695" t="s">
        <v>220</v>
      </c>
      <c r="I3695" t="s">
        <v>13075</v>
      </c>
      <c r="J3695">
        <v>0.54218999999999995</v>
      </c>
      <c r="K3695">
        <v>1</v>
      </c>
      <c r="L3695">
        <v>1</v>
      </c>
      <c r="M3695">
        <v>1</v>
      </c>
      <c r="N3695">
        <v>1</v>
      </c>
      <c r="O3695" t="s">
        <v>225</v>
      </c>
      <c r="P3695">
        <v>0</v>
      </c>
      <c r="Q3695">
        <v>1</v>
      </c>
      <c r="R3695">
        <v>3800</v>
      </c>
      <c r="S3695" t="s">
        <v>223</v>
      </c>
      <c r="T3695">
        <v>3800</v>
      </c>
      <c r="U3695" t="s">
        <v>13072</v>
      </c>
      <c r="V3695" t="s">
        <v>455</v>
      </c>
      <c r="W3695" t="s">
        <v>225</v>
      </c>
      <c r="X3695" t="s">
        <v>225</v>
      </c>
      <c r="Y3695">
        <v>3800</v>
      </c>
      <c r="AB3695">
        <v>1</v>
      </c>
      <c r="AC3695">
        <v>1</v>
      </c>
      <c r="AD3695">
        <v>2</v>
      </c>
      <c r="AE3695">
        <v>1032</v>
      </c>
      <c r="AF3695">
        <v>1.3</v>
      </c>
      <c r="AQ3695">
        <v>1</v>
      </c>
      <c r="AR3695">
        <f t="shared" si="57"/>
        <v>9.68</v>
      </c>
      <c r="AS3695">
        <v>1</v>
      </c>
      <c r="AT3695" t="s">
        <v>133</v>
      </c>
      <c r="AU3695">
        <v>42</v>
      </c>
    </row>
    <row r="3696" spans="1:47">
      <c r="A3696" t="s">
        <v>13076</v>
      </c>
      <c r="C3696">
        <v>310</v>
      </c>
      <c r="D3696" t="s">
        <v>13077</v>
      </c>
      <c r="E3696">
        <v>111</v>
      </c>
      <c r="F3696" t="s">
        <v>13078</v>
      </c>
      <c r="G3696" t="s">
        <v>422</v>
      </c>
      <c r="H3696" t="s">
        <v>12501</v>
      </c>
      <c r="I3696" t="s">
        <v>13079</v>
      </c>
      <c r="J3696">
        <v>0.77124000000000004</v>
      </c>
      <c r="K3696">
        <v>0</v>
      </c>
      <c r="L3696">
        <v>0</v>
      </c>
      <c r="M3696">
        <v>0</v>
      </c>
      <c r="N3696">
        <v>0</v>
      </c>
      <c r="P3696">
        <v>0</v>
      </c>
      <c r="Q3696">
        <v>0</v>
      </c>
      <c r="R3696">
        <v>0</v>
      </c>
      <c r="S3696" t="s">
        <v>223</v>
      </c>
      <c r="T3696">
        <v>0</v>
      </c>
      <c r="U3696" t="s">
        <v>13076</v>
      </c>
      <c r="V3696" t="s">
        <v>455</v>
      </c>
      <c r="W3696" t="s">
        <v>225</v>
      </c>
      <c r="Y3696">
        <v>0</v>
      </c>
      <c r="AB3696">
        <v>0</v>
      </c>
      <c r="AC3696">
        <v>0</v>
      </c>
      <c r="AD3696">
        <v>8</v>
      </c>
      <c r="AE3696">
        <v>3494</v>
      </c>
      <c r="AF3696">
        <v>2</v>
      </c>
      <c r="AQ3696">
        <v>2</v>
      </c>
      <c r="AR3696">
        <f t="shared" si="57"/>
        <v>0</v>
      </c>
      <c r="AS3696">
        <v>1</v>
      </c>
      <c r="AT3696" t="s">
        <v>133</v>
      </c>
      <c r="AU3696">
        <v>42</v>
      </c>
    </row>
    <row r="3697" spans="1:47">
      <c r="A3697" t="s">
        <v>13080</v>
      </c>
      <c r="C3697">
        <v>310</v>
      </c>
      <c r="D3697" t="s">
        <v>13081</v>
      </c>
      <c r="E3697">
        <v>310</v>
      </c>
      <c r="F3697" t="s">
        <v>13082</v>
      </c>
      <c r="G3697" t="s">
        <v>10704</v>
      </c>
      <c r="H3697" t="s">
        <v>11210</v>
      </c>
      <c r="I3697" t="s">
        <v>13083</v>
      </c>
      <c r="J3697">
        <v>0.84963999999999995</v>
      </c>
      <c r="K3697">
        <v>0</v>
      </c>
      <c r="L3697">
        <v>0</v>
      </c>
      <c r="M3697">
        <v>1</v>
      </c>
      <c r="N3697">
        <v>1</v>
      </c>
      <c r="O3697" t="s">
        <v>659</v>
      </c>
      <c r="P3697">
        <v>2</v>
      </c>
      <c r="Q3697">
        <v>2</v>
      </c>
      <c r="R3697">
        <v>31600</v>
      </c>
      <c r="S3697" t="s">
        <v>223</v>
      </c>
      <c r="T3697">
        <v>0</v>
      </c>
      <c r="U3697" t="s">
        <v>13080</v>
      </c>
      <c r="V3697" t="s">
        <v>933</v>
      </c>
      <c r="W3697" t="s">
        <v>659</v>
      </c>
      <c r="X3697" t="s">
        <v>659</v>
      </c>
      <c r="Y3697">
        <v>15800</v>
      </c>
      <c r="AB3697">
        <v>0</v>
      </c>
      <c r="AC3697">
        <v>0</v>
      </c>
      <c r="AD3697">
        <v>3</v>
      </c>
      <c r="AE3697">
        <v>2668</v>
      </c>
      <c r="AF3697">
        <v>1.5</v>
      </c>
      <c r="AQ3697">
        <v>1</v>
      </c>
      <c r="AR3697">
        <f t="shared" si="57"/>
        <v>0</v>
      </c>
      <c r="AS3697">
        <v>1</v>
      </c>
      <c r="AT3697" t="s">
        <v>133</v>
      </c>
      <c r="AU3697">
        <v>42</v>
      </c>
    </row>
    <row r="3698" spans="1:47">
      <c r="A3698" t="s">
        <v>13084</v>
      </c>
      <c r="C3698">
        <v>310</v>
      </c>
      <c r="D3698" t="s">
        <v>13085</v>
      </c>
      <c r="E3698">
        <v>101</v>
      </c>
      <c r="F3698" t="s">
        <v>13086</v>
      </c>
      <c r="G3698" t="s">
        <v>422</v>
      </c>
      <c r="H3698" t="s">
        <v>220</v>
      </c>
      <c r="I3698" t="s">
        <v>13087</v>
      </c>
      <c r="J3698">
        <v>0.43681999999999999</v>
      </c>
      <c r="K3698">
        <v>1</v>
      </c>
      <c r="L3698">
        <v>1</v>
      </c>
      <c r="M3698">
        <v>1</v>
      </c>
      <c r="N3698">
        <v>1</v>
      </c>
      <c r="O3698" t="s">
        <v>225</v>
      </c>
      <c r="P3698">
        <v>0</v>
      </c>
      <c r="Q3698">
        <v>1</v>
      </c>
      <c r="R3698">
        <v>11200</v>
      </c>
      <c r="S3698" t="s">
        <v>223</v>
      </c>
      <c r="T3698">
        <v>11200</v>
      </c>
      <c r="U3698" t="s">
        <v>13084</v>
      </c>
      <c r="V3698" t="s">
        <v>455</v>
      </c>
      <c r="W3698" t="s">
        <v>225</v>
      </c>
      <c r="X3698" t="s">
        <v>225</v>
      </c>
      <c r="Y3698">
        <v>11200</v>
      </c>
      <c r="AB3698">
        <v>1</v>
      </c>
      <c r="AC3698">
        <v>1</v>
      </c>
      <c r="AD3698">
        <v>3</v>
      </c>
      <c r="AE3698">
        <v>1881</v>
      </c>
      <c r="AF3698">
        <v>2</v>
      </c>
      <c r="AQ3698">
        <v>1</v>
      </c>
      <c r="AR3698">
        <f t="shared" si="57"/>
        <v>9.68</v>
      </c>
      <c r="AS3698">
        <v>1</v>
      </c>
      <c r="AT3698" t="s">
        <v>133</v>
      </c>
      <c r="AU3698">
        <v>42</v>
      </c>
    </row>
    <row r="3699" spans="1:47">
      <c r="A3699" t="s">
        <v>13088</v>
      </c>
      <c r="C3699">
        <v>310</v>
      </c>
      <c r="D3699" t="s">
        <v>10618</v>
      </c>
      <c r="E3699">
        <v>132</v>
      </c>
      <c r="F3699" t="s">
        <v>13089</v>
      </c>
      <c r="G3699" t="s">
        <v>422</v>
      </c>
      <c r="H3699" t="s">
        <v>260</v>
      </c>
      <c r="I3699" t="s">
        <v>13090</v>
      </c>
      <c r="J3699">
        <v>0.22814999999999999</v>
      </c>
      <c r="K3699">
        <v>0</v>
      </c>
      <c r="L3699">
        <v>0</v>
      </c>
      <c r="M3699">
        <v>0</v>
      </c>
      <c r="N3699">
        <v>0</v>
      </c>
      <c r="P3699">
        <v>0</v>
      </c>
      <c r="Q3699">
        <v>0</v>
      </c>
      <c r="R3699">
        <v>0</v>
      </c>
      <c r="S3699" t="s">
        <v>223</v>
      </c>
      <c r="T3699">
        <v>0</v>
      </c>
      <c r="U3699" t="s">
        <v>13088</v>
      </c>
      <c r="V3699" t="s">
        <v>933</v>
      </c>
      <c r="W3699" t="s">
        <v>659</v>
      </c>
      <c r="Y3699">
        <v>0</v>
      </c>
      <c r="AB3699">
        <v>0</v>
      </c>
      <c r="AC3699">
        <v>0</v>
      </c>
      <c r="AD3699">
        <v>0</v>
      </c>
      <c r="AE3699">
        <v>0</v>
      </c>
      <c r="AF3699">
        <v>0</v>
      </c>
      <c r="AQ3699">
        <v>1</v>
      </c>
      <c r="AR3699">
        <f t="shared" si="57"/>
        <v>0</v>
      </c>
      <c r="AS3699">
        <v>1</v>
      </c>
      <c r="AT3699" t="s">
        <v>133</v>
      </c>
      <c r="AU3699">
        <v>42</v>
      </c>
    </row>
    <row r="3700" spans="1:47">
      <c r="A3700" t="s">
        <v>13091</v>
      </c>
      <c r="C3700">
        <v>310</v>
      </c>
      <c r="D3700" t="s">
        <v>13092</v>
      </c>
      <c r="E3700">
        <v>105</v>
      </c>
      <c r="F3700" t="s">
        <v>13093</v>
      </c>
      <c r="G3700" t="s">
        <v>422</v>
      </c>
      <c r="H3700" t="s">
        <v>10378</v>
      </c>
      <c r="I3700" t="s">
        <v>13094</v>
      </c>
      <c r="J3700">
        <v>0.37303999999999998</v>
      </c>
      <c r="K3700">
        <v>0</v>
      </c>
      <c r="L3700">
        <v>0</v>
      </c>
      <c r="M3700">
        <v>1</v>
      </c>
      <c r="N3700">
        <v>1</v>
      </c>
      <c r="O3700" t="s">
        <v>659</v>
      </c>
      <c r="P3700">
        <v>1</v>
      </c>
      <c r="Q3700">
        <v>1</v>
      </c>
      <c r="R3700">
        <v>25600</v>
      </c>
      <c r="S3700" t="s">
        <v>223</v>
      </c>
      <c r="T3700">
        <v>0</v>
      </c>
      <c r="U3700" t="s">
        <v>13091</v>
      </c>
      <c r="V3700" t="s">
        <v>927</v>
      </c>
      <c r="W3700" t="s">
        <v>659</v>
      </c>
      <c r="X3700" t="s">
        <v>659</v>
      </c>
      <c r="Y3700">
        <v>25600</v>
      </c>
      <c r="AB3700">
        <v>0</v>
      </c>
      <c r="AC3700">
        <v>0</v>
      </c>
      <c r="AD3700">
        <v>9</v>
      </c>
      <c r="AE3700">
        <v>3601</v>
      </c>
      <c r="AF3700">
        <v>2.75</v>
      </c>
      <c r="AQ3700">
        <v>1</v>
      </c>
      <c r="AR3700">
        <f t="shared" si="57"/>
        <v>0</v>
      </c>
      <c r="AS3700">
        <v>1</v>
      </c>
      <c r="AT3700" t="s">
        <v>133</v>
      </c>
      <c r="AU3700">
        <v>42</v>
      </c>
    </row>
    <row r="3701" spans="1:47">
      <c r="A3701" t="s">
        <v>13095</v>
      </c>
      <c r="C3701">
        <v>310</v>
      </c>
      <c r="D3701" t="s">
        <v>13096</v>
      </c>
      <c r="E3701">
        <v>101</v>
      </c>
      <c r="F3701" t="s">
        <v>13097</v>
      </c>
      <c r="G3701" t="s">
        <v>422</v>
      </c>
      <c r="H3701" t="s">
        <v>220</v>
      </c>
      <c r="I3701" t="s">
        <v>13098</v>
      </c>
      <c r="J3701">
        <v>0.46373999999999999</v>
      </c>
      <c r="K3701">
        <v>0</v>
      </c>
      <c r="L3701">
        <v>0</v>
      </c>
      <c r="M3701">
        <v>1</v>
      </c>
      <c r="N3701">
        <v>1</v>
      </c>
      <c r="O3701" t="s">
        <v>659</v>
      </c>
      <c r="P3701">
        <v>1</v>
      </c>
      <c r="Q3701">
        <v>1</v>
      </c>
      <c r="R3701">
        <v>8600</v>
      </c>
      <c r="S3701" t="s">
        <v>223</v>
      </c>
      <c r="T3701">
        <v>0</v>
      </c>
      <c r="U3701" t="s">
        <v>13095</v>
      </c>
      <c r="V3701" t="s">
        <v>927</v>
      </c>
      <c r="W3701" t="s">
        <v>659</v>
      </c>
      <c r="X3701" t="s">
        <v>659</v>
      </c>
      <c r="Y3701">
        <v>8600</v>
      </c>
      <c r="AB3701">
        <v>0</v>
      </c>
      <c r="AC3701">
        <v>0</v>
      </c>
      <c r="AD3701">
        <v>4</v>
      </c>
      <c r="AE3701">
        <v>1721</v>
      </c>
      <c r="AF3701">
        <v>1.75</v>
      </c>
      <c r="AQ3701">
        <v>2</v>
      </c>
      <c r="AR3701">
        <f t="shared" si="57"/>
        <v>0</v>
      </c>
      <c r="AS3701">
        <v>1</v>
      </c>
      <c r="AT3701" t="s">
        <v>133</v>
      </c>
      <c r="AU3701">
        <v>42</v>
      </c>
    </row>
    <row r="3702" spans="1:47">
      <c r="A3702" t="s">
        <v>13099</v>
      </c>
      <c r="C3702">
        <v>310</v>
      </c>
      <c r="D3702" t="s">
        <v>13100</v>
      </c>
      <c r="E3702">
        <v>101</v>
      </c>
      <c r="F3702" t="s">
        <v>13101</v>
      </c>
      <c r="G3702" t="s">
        <v>422</v>
      </c>
      <c r="H3702" t="s">
        <v>220</v>
      </c>
      <c r="I3702" t="s">
        <v>13102</v>
      </c>
      <c r="J3702">
        <v>0.56132000000000004</v>
      </c>
      <c r="K3702">
        <v>1</v>
      </c>
      <c r="L3702">
        <v>1</v>
      </c>
      <c r="M3702">
        <v>1</v>
      </c>
      <c r="N3702">
        <v>1</v>
      </c>
      <c r="O3702" t="s">
        <v>225</v>
      </c>
      <c r="P3702">
        <v>0</v>
      </c>
      <c r="Q3702">
        <v>1</v>
      </c>
      <c r="R3702">
        <v>11300</v>
      </c>
      <c r="S3702" t="s">
        <v>223</v>
      </c>
      <c r="T3702">
        <v>11300</v>
      </c>
      <c r="U3702" t="s">
        <v>13099</v>
      </c>
      <c r="V3702" t="s">
        <v>455</v>
      </c>
      <c r="W3702" t="s">
        <v>225</v>
      </c>
      <c r="X3702" t="s">
        <v>225</v>
      </c>
      <c r="Y3702">
        <v>11300</v>
      </c>
      <c r="AB3702">
        <v>1</v>
      </c>
      <c r="AC3702">
        <v>1</v>
      </c>
      <c r="AD3702">
        <v>3</v>
      </c>
      <c r="AE3702">
        <v>1826</v>
      </c>
      <c r="AF3702">
        <v>2</v>
      </c>
      <c r="AQ3702">
        <v>2</v>
      </c>
      <c r="AR3702">
        <f t="shared" si="57"/>
        <v>9.68</v>
      </c>
      <c r="AS3702">
        <v>1</v>
      </c>
      <c r="AT3702" t="s">
        <v>133</v>
      </c>
      <c r="AU3702">
        <v>42</v>
      </c>
    </row>
    <row r="3703" spans="1:47">
      <c r="A3703" t="s">
        <v>13103</v>
      </c>
      <c r="C3703">
        <v>310</v>
      </c>
      <c r="D3703" t="s">
        <v>13104</v>
      </c>
      <c r="E3703">
        <v>101</v>
      </c>
      <c r="F3703" t="s">
        <v>13105</v>
      </c>
      <c r="G3703" t="s">
        <v>422</v>
      </c>
      <c r="H3703" t="s">
        <v>220</v>
      </c>
      <c r="I3703" t="s">
        <v>13106</v>
      </c>
      <c r="J3703">
        <v>0.24132000000000001</v>
      </c>
      <c r="K3703">
        <v>0</v>
      </c>
      <c r="L3703">
        <v>0</v>
      </c>
      <c r="M3703">
        <v>1</v>
      </c>
      <c r="N3703">
        <v>1</v>
      </c>
      <c r="O3703" t="s">
        <v>659</v>
      </c>
      <c r="P3703">
        <v>1</v>
      </c>
      <c r="Q3703">
        <v>1</v>
      </c>
      <c r="R3703">
        <v>5600</v>
      </c>
      <c r="S3703" t="s">
        <v>223</v>
      </c>
      <c r="T3703">
        <v>0</v>
      </c>
      <c r="U3703" t="s">
        <v>13103</v>
      </c>
      <c r="V3703" t="s">
        <v>933</v>
      </c>
      <c r="W3703" t="s">
        <v>659</v>
      </c>
      <c r="X3703" t="s">
        <v>659</v>
      </c>
      <c r="Y3703">
        <v>5600</v>
      </c>
      <c r="AB3703">
        <v>0</v>
      </c>
      <c r="AC3703">
        <v>0</v>
      </c>
      <c r="AD3703">
        <v>4</v>
      </c>
      <c r="AE3703">
        <v>1680</v>
      </c>
      <c r="AF3703">
        <v>2</v>
      </c>
      <c r="AQ3703">
        <v>1</v>
      </c>
      <c r="AR3703">
        <f t="shared" si="57"/>
        <v>0</v>
      </c>
      <c r="AS3703">
        <v>1</v>
      </c>
      <c r="AT3703" t="s">
        <v>134</v>
      </c>
      <c r="AU3703">
        <v>43</v>
      </c>
    </row>
    <row r="3704" spans="1:47">
      <c r="A3704" t="s">
        <v>13107</v>
      </c>
      <c r="C3704">
        <v>310</v>
      </c>
      <c r="D3704" t="s">
        <v>13108</v>
      </c>
      <c r="E3704">
        <v>101</v>
      </c>
      <c r="F3704" t="s">
        <v>13109</v>
      </c>
      <c r="G3704" t="s">
        <v>422</v>
      </c>
      <c r="H3704" t="s">
        <v>220</v>
      </c>
      <c r="I3704" t="s">
        <v>13110</v>
      </c>
      <c r="J3704">
        <v>0.45096999999999998</v>
      </c>
      <c r="K3704">
        <v>1</v>
      </c>
      <c r="L3704">
        <v>1</v>
      </c>
      <c r="M3704">
        <v>1</v>
      </c>
      <c r="N3704">
        <v>1</v>
      </c>
      <c r="O3704" t="s">
        <v>225</v>
      </c>
      <c r="P3704">
        <v>0</v>
      </c>
      <c r="Q3704">
        <v>1</v>
      </c>
      <c r="R3704">
        <v>7600</v>
      </c>
      <c r="S3704" t="s">
        <v>223</v>
      </c>
      <c r="T3704">
        <v>7600</v>
      </c>
      <c r="U3704" t="s">
        <v>13107</v>
      </c>
      <c r="V3704" t="s">
        <v>455</v>
      </c>
      <c r="W3704" t="s">
        <v>225</v>
      </c>
      <c r="X3704" t="s">
        <v>225</v>
      </c>
      <c r="Y3704">
        <v>7600</v>
      </c>
      <c r="AB3704">
        <v>1</v>
      </c>
      <c r="AC3704">
        <v>1</v>
      </c>
      <c r="AD3704">
        <v>3</v>
      </c>
      <c r="AE3704">
        <v>1800</v>
      </c>
      <c r="AF3704">
        <v>1.3</v>
      </c>
      <c r="AQ3704">
        <v>1</v>
      </c>
      <c r="AR3704">
        <f t="shared" si="57"/>
        <v>9.68</v>
      </c>
      <c r="AS3704">
        <v>1</v>
      </c>
      <c r="AT3704" t="s">
        <v>133</v>
      </c>
      <c r="AU3704">
        <v>42</v>
      </c>
    </row>
    <row r="3705" spans="1:47">
      <c r="A3705" t="s">
        <v>248</v>
      </c>
      <c r="C3705">
        <v>310</v>
      </c>
      <c r="E3705">
        <v>0</v>
      </c>
      <c r="J3705">
        <v>4.2300000000000003E-3</v>
      </c>
      <c r="K3705">
        <v>0</v>
      </c>
      <c r="L3705">
        <v>0</v>
      </c>
      <c r="M3705">
        <v>0</v>
      </c>
      <c r="N3705">
        <v>0</v>
      </c>
      <c r="P3705">
        <v>0</v>
      </c>
      <c r="Q3705">
        <v>0</v>
      </c>
      <c r="R3705">
        <v>0</v>
      </c>
      <c r="S3705" t="s">
        <v>249</v>
      </c>
      <c r="T3705">
        <v>0</v>
      </c>
      <c r="Y3705">
        <v>0</v>
      </c>
      <c r="AB3705">
        <v>0</v>
      </c>
      <c r="AC3705">
        <v>0</v>
      </c>
      <c r="AD3705">
        <v>0</v>
      </c>
      <c r="AE3705">
        <v>0</v>
      </c>
      <c r="AF3705">
        <v>0</v>
      </c>
      <c r="AQ3705">
        <v>0</v>
      </c>
      <c r="AR3705">
        <f t="shared" si="57"/>
        <v>0</v>
      </c>
      <c r="AS3705">
        <v>1</v>
      </c>
      <c r="AT3705" t="s">
        <v>133</v>
      </c>
      <c r="AU3705">
        <v>42</v>
      </c>
    </row>
    <row r="3706" spans="1:47">
      <c r="A3706" t="s">
        <v>13111</v>
      </c>
      <c r="C3706">
        <v>310</v>
      </c>
      <c r="D3706" t="s">
        <v>13112</v>
      </c>
      <c r="E3706">
        <v>101</v>
      </c>
      <c r="F3706" t="s">
        <v>13113</v>
      </c>
      <c r="G3706" t="s">
        <v>422</v>
      </c>
      <c r="H3706" t="s">
        <v>220</v>
      </c>
      <c r="I3706" t="s">
        <v>13114</v>
      </c>
      <c r="J3706">
        <v>0.26705000000000001</v>
      </c>
      <c r="K3706">
        <v>0</v>
      </c>
      <c r="L3706">
        <v>0</v>
      </c>
      <c r="M3706">
        <v>1</v>
      </c>
      <c r="N3706">
        <v>1</v>
      </c>
      <c r="O3706" t="s">
        <v>659</v>
      </c>
      <c r="P3706">
        <v>1</v>
      </c>
      <c r="Q3706">
        <v>1</v>
      </c>
      <c r="R3706">
        <v>8000</v>
      </c>
      <c r="S3706" t="s">
        <v>223</v>
      </c>
      <c r="T3706">
        <v>0</v>
      </c>
      <c r="U3706" t="s">
        <v>13111</v>
      </c>
      <c r="V3706" t="s">
        <v>927</v>
      </c>
      <c r="W3706" t="s">
        <v>659</v>
      </c>
      <c r="X3706" t="s">
        <v>659</v>
      </c>
      <c r="Y3706">
        <v>8000</v>
      </c>
      <c r="AB3706">
        <v>0</v>
      </c>
      <c r="AC3706">
        <v>0</v>
      </c>
      <c r="AD3706">
        <v>4</v>
      </c>
      <c r="AE3706">
        <v>1996</v>
      </c>
      <c r="AF3706">
        <v>2</v>
      </c>
      <c r="AQ3706">
        <v>1</v>
      </c>
      <c r="AR3706">
        <f t="shared" si="57"/>
        <v>0</v>
      </c>
      <c r="AS3706">
        <v>1</v>
      </c>
      <c r="AT3706" t="s">
        <v>133</v>
      </c>
      <c r="AU3706">
        <v>42</v>
      </c>
    </row>
    <row r="3707" spans="1:47">
      <c r="A3707" t="s">
        <v>13115</v>
      </c>
      <c r="C3707">
        <v>310</v>
      </c>
      <c r="D3707" t="s">
        <v>13116</v>
      </c>
      <c r="E3707">
        <v>101</v>
      </c>
      <c r="F3707" t="s">
        <v>13117</v>
      </c>
      <c r="G3707" t="s">
        <v>422</v>
      </c>
      <c r="H3707" t="s">
        <v>220</v>
      </c>
      <c r="I3707" t="s">
        <v>13118</v>
      </c>
      <c r="J3707">
        <v>0.25233</v>
      </c>
      <c r="K3707">
        <v>0</v>
      </c>
      <c r="L3707">
        <v>0</v>
      </c>
      <c r="M3707">
        <v>1</v>
      </c>
      <c r="N3707">
        <v>1</v>
      </c>
      <c r="O3707" t="s">
        <v>659</v>
      </c>
      <c r="P3707">
        <v>1</v>
      </c>
      <c r="Q3707">
        <v>1</v>
      </c>
      <c r="R3707">
        <v>9700</v>
      </c>
      <c r="S3707" t="s">
        <v>223</v>
      </c>
      <c r="T3707">
        <v>0</v>
      </c>
      <c r="U3707" t="s">
        <v>13115</v>
      </c>
      <c r="V3707" t="s">
        <v>927</v>
      </c>
      <c r="W3707" t="s">
        <v>659</v>
      </c>
      <c r="X3707" t="s">
        <v>659</v>
      </c>
      <c r="Y3707">
        <v>9700</v>
      </c>
      <c r="AB3707">
        <v>0</v>
      </c>
      <c r="AC3707">
        <v>0</v>
      </c>
      <c r="AD3707">
        <v>3</v>
      </c>
      <c r="AE3707">
        <v>1024</v>
      </c>
      <c r="AF3707">
        <v>1.25</v>
      </c>
      <c r="AQ3707">
        <v>1</v>
      </c>
      <c r="AR3707">
        <f t="shared" si="57"/>
        <v>0</v>
      </c>
      <c r="AS3707">
        <v>1</v>
      </c>
      <c r="AT3707" t="s">
        <v>133</v>
      </c>
      <c r="AU3707">
        <v>42</v>
      </c>
    </row>
    <row r="3708" spans="1:47">
      <c r="A3708" t="s">
        <v>248</v>
      </c>
      <c r="C3708">
        <v>310</v>
      </c>
      <c r="E3708">
        <v>0</v>
      </c>
      <c r="J3708">
        <v>1.7099999999999999E-3</v>
      </c>
      <c r="K3708">
        <v>0</v>
      </c>
      <c r="L3708">
        <v>0</v>
      </c>
      <c r="M3708">
        <v>0</v>
      </c>
      <c r="N3708">
        <v>0</v>
      </c>
      <c r="P3708">
        <v>0</v>
      </c>
      <c r="Q3708">
        <v>0</v>
      </c>
      <c r="R3708">
        <v>0</v>
      </c>
      <c r="S3708" t="s">
        <v>249</v>
      </c>
      <c r="T3708">
        <v>0</v>
      </c>
      <c r="Y3708">
        <v>0</v>
      </c>
      <c r="AB3708">
        <v>0</v>
      </c>
      <c r="AC3708">
        <v>0</v>
      </c>
      <c r="AD3708">
        <v>0</v>
      </c>
      <c r="AE3708">
        <v>0</v>
      </c>
      <c r="AF3708">
        <v>0</v>
      </c>
      <c r="AQ3708">
        <v>0</v>
      </c>
      <c r="AR3708">
        <f t="shared" si="57"/>
        <v>0</v>
      </c>
      <c r="AS3708">
        <v>1</v>
      </c>
      <c r="AT3708" t="s">
        <v>133</v>
      </c>
      <c r="AU3708">
        <v>42</v>
      </c>
    </row>
    <row r="3709" spans="1:47">
      <c r="A3709" t="s">
        <v>13119</v>
      </c>
      <c r="C3709">
        <v>310</v>
      </c>
      <c r="D3709" t="s">
        <v>13120</v>
      </c>
      <c r="E3709">
        <v>101</v>
      </c>
      <c r="F3709" t="s">
        <v>13121</v>
      </c>
      <c r="G3709" t="s">
        <v>422</v>
      </c>
      <c r="H3709" t="s">
        <v>220</v>
      </c>
      <c r="I3709" t="s">
        <v>13122</v>
      </c>
      <c r="J3709">
        <v>0.29505999999999999</v>
      </c>
      <c r="K3709">
        <v>0</v>
      </c>
      <c r="L3709">
        <v>0</v>
      </c>
      <c r="M3709">
        <v>1</v>
      </c>
      <c r="N3709">
        <v>1</v>
      </c>
      <c r="O3709" t="s">
        <v>659</v>
      </c>
      <c r="P3709">
        <v>1</v>
      </c>
      <c r="Q3709">
        <v>1</v>
      </c>
      <c r="R3709">
        <v>2500</v>
      </c>
      <c r="S3709" t="s">
        <v>223</v>
      </c>
      <c r="T3709">
        <v>0</v>
      </c>
      <c r="U3709" t="s">
        <v>13119</v>
      </c>
      <c r="V3709" t="s">
        <v>13123</v>
      </c>
      <c r="W3709" t="s">
        <v>659</v>
      </c>
      <c r="X3709" t="s">
        <v>659</v>
      </c>
      <c r="Y3709">
        <v>2500</v>
      </c>
      <c r="AB3709">
        <v>0</v>
      </c>
      <c r="AC3709">
        <v>0</v>
      </c>
      <c r="AD3709">
        <v>3</v>
      </c>
      <c r="AE3709">
        <v>2772</v>
      </c>
      <c r="AF3709">
        <v>2.2999999999999998</v>
      </c>
      <c r="AQ3709">
        <v>1</v>
      </c>
      <c r="AR3709">
        <f t="shared" si="57"/>
        <v>0</v>
      </c>
      <c r="AS3709">
        <v>1</v>
      </c>
      <c r="AT3709" t="s">
        <v>133</v>
      </c>
      <c r="AU3709">
        <v>42</v>
      </c>
    </row>
    <row r="3710" spans="1:47">
      <c r="A3710" t="s">
        <v>13124</v>
      </c>
      <c r="C3710">
        <v>310</v>
      </c>
      <c r="D3710" t="s">
        <v>13125</v>
      </c>
      <c r="E3710">
        <v>101</v>
      </c>
      <c r="F3710" t="s">
        <v>13126</v>
      </c>
      <c r="G3710" t="s">
        <v>422</v>
      </c>
      <c r="H3710" t="s">
        <v>220</v>
      </c>
      <c r="I3710" t="s">
        <v>13127</v>
      </c>
      <c r="J3710">
        <v>0.76326000000000005</v>
      </c>
      <c r="K3710">
        <v>1</v>
      </c>
      <c r="L3710">
        <v>1</v>
      </c>
      <c r="M3710">
        <v>1</v>
      </c>
      <c r="N3710">
        <v>1</v>
      </c>
      <c r="O3710" t="s">
        <v>225</v>
      </c>
      <c r="P3710">
        <v>0</v>
      </c>
      <c r="Q3710">
        <v>1</v>
      </c>
      <c r="R3710">
        <v>5600</v>
      </c>
      <c r="S3710" t="s">
        <v>243</v>
      </c>
      <c r="T3710">
        <v>5600</v>
      </c>
      <c r="U3710" t="s">
        <v>13124</v>
      </c>
      <c r="V3710" t="s">
        <v>455</v>
      </c>
      <c r="W3710" t="s">
        <v>225</v>
      </c>
      <c r="X3710" t="s">
        <v>225</v>
      </c>
      <c r="Y3710">
        <v>5600</v>
      </c>
      <c r="AB3710">
        <v>1</v>
      </c>
      <c r="AC3710">
        <v>1</v>
      </c>
      <c r="AD3710">
        <v>2</v>
      </c>
      <c r="AE3710">
        <v>1019</v>
      </c>
      <c r="AF3710">
        <v>1</v>
      </c>
      <c r="AQ3710">
        <v>2</v>
      </c>
      <c r="AR3710">
        <f t="shared" si="57"/>
        <v>9.68</v>
      </c>
      <c r="AS3710">
        <v>1</v>
      </c>
      <c r="AT3710" t="s">
        <v>133</v>
      </c>
      <c r="AU3710">
        <v>42</v>
      </c>
    </row>
    <row r="3711" spans="1:47">
      <c r="A3711" t="s">
        <v>13128</v>
      </c>
      <c r="C3711">
        <v>310</v>
      </c>
      <c r="D3711" t="s">
        <v>13129</v>
      </c>
      <c r="E3711">
        <v>101</v>
      </c>
      <c r="F3711" t="s">
        <v>13130</v>
      </c>
      <c r="G3711" t="s">
        <v>422</v>
      </c>
      <c r="H3711" t="s">
        <v>220</v>
      </c>
      <c r="I3711" t="s">
        <v>13131</v>
      </c>
      <c r="J3711">
        <v>0.89085000000000003</v>
      </c>
      <c r="K3711">
        <v>1</v>
      </c>
      <c r="L3711">
        <v>1</v>
      </c>
      <c r="M3711">
        <v>1</v>
      </c>
      <c r="N3711">
        <v>1</v>
      </c>
      <c r="O3711" t="s">
        <v>225</v>
      </c>
      <c r="P3711">
        <v>0</v>
      </c>
      <c r="Q3711">
        <v>1</v>
      </c>
      <c r="R3711">
        <v>0</v>
      </c>
      <c r="S3711" t="s">
        <v>223</v>
      </c>
      <c r="T3711">
        <v>0</v>
      </c>
      <c r="U3711" t="s">
        <v>13128</v>
      </c>
      <c r="V3711" t="s">
        <v>455</v>
      </c>
      <c r="W3711" t="s">
        <v>225</v>
      </c>
      <c r="X3711" t="s">
        <v>225</v>
      </c>
      <c r="Y3711">
        <v>0</v>
      </c>
      <c r="AB3711">
        <v>1</v>
      </c>
      <c r="AC3711">
        <v>1</v>
      </c>
      <c r="AD3711">
        <v>3</v>
      </c>
      <c r="AE3711">
        <v>1320</v>
      </c>
      <c r="AF3711">
        <v>2</v>
      </c>
      <c r="AQ3711">
        <v>1</v>
      </c>
      <c r="AR3711">
        <f t="shared" si="57"/>
        <v>9.68</v>
      </c>
      <c r="AS3711">
        <v>1</v>
      </c>
      <c r="AT3711" t="s">
        <v>133</v>
      </c>
      <c r="AU3711">
        <v>42</v>
      </c>
    </row>
    <row r="3712" spans="1:47">
      <c r="A3712" t="s">
        <v>13132</v>
      </c>
      <c r="C3712">
        <v>310</v>
      </c>
      <c r="D3712" t="s">
        <v>13133</v>
      </c>
      <c r="E3712">
        <v>132</v>
      </c>
      <c r="F3712" t="s">
        <v>13134</v>
      </c>
      <c r="G3712" t="s">
        <v>422</v>
      </c>
      <c r="H3712" t="s">
        <v>260</v>
      </c>
      <c r="I3712" t="s">
        <v>13135</v>
      </c>
      <c r="J3712">
        <v>0.64432</v>
      </c>
      <c r="K3712">
        <v>0</v>
      </c>
      <c r="L3712">
        <v>0</v>
      </c>
      <c r="M3712">
        <v>0</v>
      </c>
      <c r="N3712">
        <v>0</v>
      </c>
      <c r="P3712">
        <v>0</v>
      </c>
      <c r="Q3712">
        <v>0</v>
      </c>
      <c r="R3712">
        <v>0</v>
      </c>
      <c r="S3712" t="s">
        <v>223</v>
      </c>
      <c r="T3712">
        <v>0</v>
      </c>
      <c r="U3712" t="s">
        <v>13132</v>
      </c>
      <c r="V3712" t="s">
        <v>455</v>
      </c>
      <c r="W3712" t="s">
        <v>225</v>
      </c>
      <c r="Y3712">
        <v>0</v>
      </c>
      <c r="AB3712">
        <v>0</v>
      </c>
      <c r="AC3712">
        <v>0</v>
      </c>
      <c r="AD3712">
        <v>0</v>
      </c>
      <c r="AE3712">
        <v>0</v>
      </c>
      <c r="AF3712">
        <v>0</v>
      </c>
      <c r="AQ3712">
        <v>1</v>
      </c>
      <c r="AR3712">
        <f t="shared" si="57"/>
        <v>0</v>
      </c>
      <c r="AS3712">
        <v>1</v>
      </c>
      <c r="AT3712" t="s">
        <v>133</v>
      </c>
      <c r="AU3712">
        <v>42</v>
      </c>
    </row>
    <row r="3713" spans="1:47">
      <c r="A3713" t="s">
        <v>13136</v>
      </c>
      <c r="C3713">
        <v>310</v>
      </c>
      <c r="D3713" t="s">
        <v>13137</v>
      </c>
      <c r="E3713">
        <v>101</v>
      </c>
      <c r="F3713" t="s">
        <v>10369</v>
      </c>
      <c r="G3713" t="s">
        <v>422</v>
      </c>
      <c r="H3713" t="s">
        <v>220</v>
      </c>
      <c r="I3713" t="s">
        <v>13138</v>
      </c>
      <c r="J3713">
        <v>0.96133000000000002</v>
      </c>
      <c r="K3713">
        <v>1</v>
      </c>
      <c r="L3713">
        <v>1</v>
      </c>
      <c r="M3713">
        <v>1</v>
      </c>
      <c r="N3713">
        <v>1</v>
      </c>
      <c r="O3713" t="s">
        <v>225</v>
      </c>
      <c r="P3713">
        <v>0</v>
      </c>
      <c r="Q3713">
        <v>0</v>
      </c>
      <c r="R3713">
        <v>0</v>
      </c>
      <c r="S3713" t="s">
        <v>223</v>
      </c>
      <c r="T3713">
        <v>0</v>
      </c>
      <c r="U3713" t="s">
        <v>13136</v>
      </c>
      <c r="V3713" t="s">
        <v>455</v>
      </c>
      <c r="W3713" t="s">
        <v>225</v>
      </c>
      <c r="X3713" t="s">
        <v>225</v>
      </c>
      <c r="Y3713">
        <v>0</v>
      </c>
      <c r="AB3713">
        <v>1</v>
      </c>
      <c r="AC3713">
        <v>1</v>
      </c>
      <c r="AD3713">
        <v>1</v>
      </c>
      <c r="AE3713">
        <v>478</v>
      </c>
      <c r="AF3713">
        <v>1</v>
      </c>
      <c r="AQ3713">
        <v>1</v>
      </c>
      <c r="AR3713">
        <f t="shared" si="57"/>
        <v>9.68</v>
      </c>
      <c r="AS3713">
        <v>1</v>
      </c>
      <c r="AT3713" t="s">
        <v>133</v>
      </c>
      <c r="AU3713">
        <v>42</v>
      </c>
    </row>
    <row r="3714" spans="1:47">
      <c r="A3714" t="s">
        <v>13139</v>
      </c>
      <c r="C3714">
        <v>310</v>
      </c>
      <c r="D3714" t="s">
        <v>12408</v>
      </c>
      <c r="E3714">
        <v>132</v>
      </c>
      <c r="F3714" t="s">
        <v>13140</v>
      </c>
      <c r="G3714" t="s">
        <v>422</v>
      </c>
      <c r="H3714" t="s">
        <v>260</v>
      </c>
      <c r="I3714" t="s">
        <v>13141</v>
      </c>
      <c r="J3714">
        <v>0.28505000000000003</v>
      </c>
      <c r="K3714">
        <v>0</v>
      </c>
      <c r="L3714">
        <v>0</v>
      </c>
      <c r="M3714">
        <v>0</v>
      </c>
      <c r="N3714">
        <v>0</v>
      </c>
      <c r="P3714">
        <v>0</v>
      </c>
      <c r="Q3714">
        <v>0</v>
      </c>
      <c r="R3714">
        <v>0</v>
      </c>
      <c r="S3714" t="s">
        <v>223</v>
      </c>
      <c r="T3714">
        <v>0</v>
      </c>
      <c r="U3714" t="s">
        <v>13139</v>
      </c>
      <c r="V3714" t="s">
        <v>455</v>
      </c>
      <c r="W3714" t="s">
        <v>225</v>
      </c>
      <c r="Y3714">
        <v>0</v>
      </c>
      <c r="AB3714">
        <v>0</v>
      </c>
      <c r="AC3714">
        <v>0</v>
      </c>
      <c r="AD3714">
        <v>0</v>
      </c>
      <c r="AE3714">
        <v>0</v>
      </c>
      <c r="AF3714">
        <v>0</v>
      </c>
      <c r="AQ3714">
        <v>1</v>
      </c>
      <c r="AR3714">
        <f t="shared" ref="AR3714:AR3777" si="58">AB3714*9.68*VLOOKUP(AU3714,atten,10,FALSE)</f>
        <v>0</v>
      </c>
      <c r="AS3714">
        <v>1</v>
      </c>
      <c r="AT3714" t="s">
        <v>133</v>
      </c>
      <c r="AU3714">
        <v>42</v>
      </c>
    </row>
    <row r="3715" spans="1:47">
      <c r="A3715" t="s">
        <v>13142</v>
      </c>
      <c r="C3715">
        <v>310</v>
      </c>
      <c r="D3715" t="s">
        <v>13143</v>
      </c>
      <c r="E3715">
        <v>111</v>
      </c>
      <c r="F3715" t="s">
        <v>13078</v>
      </c>
      <c r="G3715" t="s">
        <v>422</v>
      </c>
      <c r="H3715" t="s">
        <v>12501</v>
      </c>
      <c r="I3715" t="s">
        <v>13144</v>
      </c>
      <c r="J3715">
        <v>0.9546</v>
      </c>
      <c r="K3715">
        <v>1</v>
      </c>
      <c r="L3715">
        <v>1</v>
      </c>
      <c r="M3715">
        <v>1</v>
      </c>
      <c r="N3715">
        <v>1</v>
      </c>
      <c r="O3715" t="s">
        <v>225</v>
      </c>
      <c r="P3715">
        <v>0</v>
      </c>
      <c r="Q3715">
        <v>1</v>
      </c>
      <c r="R3715">
        <v>22000</v>
      </c>
      <c r="S3715" t="s">
        <v>223</v>
      </c>
      <c r="T3715">
        <v>22000</v>
      </c>
      <c r="U3715" t="s">
        <v>13142</v>
      </c>
      <c r="V3715" t="s">
        <v>7648</v>
      </c>
      <c r="W3715" t="s">
        <v>225</v>
      </c>
      <c r="X3715" t="s">
        <v>225</v>
      </c>
      <c r="Y3715">
        <v>22000</v>
      </c>
      <c r="AB3715">
        <v>1</v>
      </c>
      <c r="AC3715">
        <v>1</v>
      </c>
      <c r="AD3715">
        <v>8</v>
      </c>
      <c r="AE3715">
        <v>3494</v>
      </c>
      <c r="AF3715">
        <v>2</v>
      </c>
      <c r="AQ3715">
        <v>2</v>
      </c>
      <c r="AR3715">
        <f t="shared" si="58"/>
        <v>9.68</v>
      </c>
      <c r="AS3715">
        <v>1</v>
      </c>
      <c r="AT3715" t="s">
        <v>133</v>
      </c>
      <c r="AU3715">
        <v>42</v>
      </c>
    </row>
    <row r="3716" spans="1:47">
      <c r="A3716" t="s">
        <v>13145</v>
      </c>
      <c r="C3716">
        <v>310</v>
      </c>
      <c r="D3716" t="s">
        <v>13017</v>
      </c>
      <c r="E3716">
        <v>101</v>
      </c>
      <c r="F3716" t="s">
        <v>13146</v>
      </c>
      <c r="G3716" t="s">
        <v>422</v>
      </c>
      <c r="H3716" t="s">
        <v>220</v>
      </c>
      <c r="I3716" t="s">
        <v>13147</v>
      </c>
      <c r="J3716">
        <v>0.18189</v>
      </c>
      <c r="K3716">
        <v>0</v>
      </c>
      <c r="L3716">
        <v>0</v>
      </c>
      <c r="M3716">
        <v>1</v>
      </c>
      <c r="N3716">
        <v>1</v>
      </c>
      <c r="O3716" t="s">
        <v>659</v>
      </c>
      <c r="P3716">
        <v>1</v>
      </c>
      <c r="Q3716">
        <v>1</v>
      </c>
      <c r="R3716">
        <v>500</v>
      </c>
      <c r="S3716" t="s">
        <v>223</v>
      </c>
      <c r="T3716">
        <v>0</v>
      </c>
      <c r="U3716" t="s">
        <v>13145</v>
      </c>
      <c r="V3716" t="s">
        <v>933</v>
      </c>
      <c r="W3716" t="s">
        <v>659</v>
      </c>
      <c r="X3716" t="s">
        <v>659</v>
      </c>
      <c r="Y3716">
        <v>500</v>
      </c>
      <c r="AB3716">
        <v>0</v>
      </c>
      <c r="AC3716">
        <v>0</v>
      </c>
      <c r="AD3716">
        <v>3</v>
      </c>
      <c r="AE3716">
        <v>1282</v>
      </c>
      <c r="AF3716">
        <v>1.75</v>
      </c>
      <c r="AQ3716">
        <v>1</v>
      </c>
      <c r="AR3716">
        <f t="shared" si="58"/>
        <v>0</v>
      </c>
      <c r="AS3716">
        <v>1</v>
      </c>
      <c r="AT3716" t="s">
        <v>134</v>
      </c>
      <c r="AU3716">
        <v>43</v>
      </c>
    </row>
    <row r="3717" spans="1:47">
      <c r="A3717" t="s">
        <v>13148</v>
      </c>
      <c r="C3717">
        <v>310</v>
      </c>
      <c r="D3717" t="s">
        <v>13149</v>
      </c>
      <c r="E3717">
        <v>101</v>
      </c>
      <c r="F3717" t="s">
        <v>13150</v>
      </c>
      <c r="G3717" t="s">
        <v>422</v>
      </c>
      <c r="H3717" t="s">
        <v>220</v>
      </c>
      <c r="I3717" t="s">
        <v>13151</v>
      </c>
      <c r="J3717">
        <v>0.54193000000000002</v>
      </c>
      <c r="K3717">
        <v>1</v>
      </c>
      <c r="L3717">
        <v>1</v>
      </c>
      <c r="M3717">
        <v>1</v>
      </c>
      <c r="N3717">
        <v>1</v>
      </c>
      <c r="O3717" t="s">
        <v>225</v>
      </c>
      <c r="P3717">
        <v>0</v>
      </c>
      <c r="Q3717">
        <v>1</v>
      </c>
      <c r="R3717">
        <v>41500</v>
      </c>
      <c r="S3717" t="s">
        <v>223</v>
      </c>
      <c r="T3717">
        <v>41500</v>
      </c>
      <c r="U3717" t="s">
        <v>13148</v>
      </c>
      <c r="V3717" t="s">
        <v>455</v>
      </c>
      <c r="W3717" t="s">
        <v>225</v>
      </c>
      <c r="X3717" t="s">
        <v>225</v>
      </c>
      <c r="Y3717">
        <v>41500</v>
      </c>
      <c r="AB3717">
        <v>1</v>
      </c>
      <c r="AC3717">
        <v>1</v>
      </c>
      <c r="AD3717">
        <v>3</v>
      </c>
      <c r="AE3717">
        <v>2232</v>
      </c>
      <c r="AF3717">
        <v>1.75</v>
      </c>
      <c r="AQ3717">
        <v>1</v>
      </c>
      <c r="AR3717">
        <f t="shared" si="58"/>
        <v>9.68</v>
      </c>
      <c r="AS3717">
        <v>1</v>
      </c>
      <c r="AT3717" t="s">
        <v>134</v>
      </c>
      <c r="AU3717">
        <v>43</v>
      </c>
    </row>
    <row r="3718" spans="1:47">
      <c r="A3718" t="s">
        <v>13152</v>
      </c>
      <c r="C3718">
        <v>310</v>
      </c>
      <c r="D3718" t="s">
        <v>13153</v>
      </c>
      <c r="E3718">
        <v>132</v>
      </c>
      <c r="F3718" t="s">
        <v>13154</v>
      </c>
      <c r="G3718" t="s">
        <v>422</v>
      </c>
      <c r="H3718" t="s">
        <v>260</v>
      </c>
      <c r="I3718" t="s">
        <v>13155</v>
      </c>
      <c r="J3718">
        <v>4.4249999999999998E-2</v>
      </c>
      <c r="K3718">
        <v>0</v>
      </c>
      <c r="L3718">
        <v>0</v>
      </c>
      <c r="M3718">
        <v>0</v>
      </c>
      <c r="N3718">
        <v>0</v>
      </c>
      <c r="P3718">
        <v>0</v>
      </c>
      <c r="Q3718">
        <v>0</v>
      </c>
      <c r="R3718">
        <v>0</v>
      </c>
      <c r="S3718" t="s">
        <v>223</v>
      </c>
      <c r="T3718">
        <v>0</v>
      </c>
      <c r="U3718" t="s">
        <v>13152</v>
      </c>
      <c r="V3718" t="s">
        <v>933</v>
      </c>
      <c r="W3718" t="s">
        <v>659</v>
      </c>
      <c r="Y3718">
        <v>0</v>
      </c>
      <c r="AB3718">
        <v>0</v>
      </c>
      <c r="AC3718">
        <v>0</v>
      </c>
      <c r="AD3718">
        <v>0</v>
      </c>
      <c r="AE3718">
        <v>0</v>
      </c>
      <c r="AF3718">
        <v>0</v>
      </c>
      <c r="AQ3718">
        <v>1</v>
      </c>
      <c r="AR3718">
        <f t="shared" si="58"/>
        <v>0</v>
      </c>
      <c r="AS3718">
        <v>1</v>
      </c>
      <c r="AT3718" t="s">
        <v>133</v>
      </c>
      <c r="AU3718">
        <v>42</v>
      </c>
    </row>
    <row r="3719" spans="1:47">
      <c r="A3719" t="s">
        <v>248</v>
      </c>
      <c r="C3719">
        <v>310</v>
      </c>
      <c r="E3719">
        <v>0</v>
      </c>
      <c r="J3719">
        <v>7.6999999999999996E-4</v>
      </c>
      <c r="K3719">
        <v>0</v>
      </c>
      <c r="L3719">
        <v>0</v>
      </c>
      <c r="M3719">
        <v>0</v>
      </c>
      <c r="N3719">
        <v>0</v>
      </c>
      <c r="P3719">
        <v>0</v>
      </c>
      <c r="Q3719">
        <v>0</v>
      </c>
      <c r="R3719">
        <v>0</v>
      </c>
      <c r="S3719" t="s">
        <v>249</v>
      </c>
      <c r="T3719">
        <v>0</v>
      </c>
      <c r="Y3719">
        <v>0</v>
      </c>
      <c r="AB3719">
        <v>0</v>
      </c>
      <c r="AC3719">
        <v>0</v>
      </c>
      <c r="AD3719">
        <v>0</v>
      </c>
      <c r="AE3719">
        <v>0</v>
      </c>
      <c r="AF3719">
        <v>0</v>
      </c>
      <c r="AQ3719">
        <v>0</v>
      </c>
      <c r="AR3719">
        <f t="shared" si="58"/>
        <v>0</v>
      </c>
      <c r="AS3719">
        <v>1</v>
      </c>
      <c r="AT3719" t="s">
        <v>133</v>
      </c>
      <c r="AU3719">
        <v>42</v>
      </c>
    </row>
    <row r="3720" spans="1:47">
      <c r="A3720" t="s">
        <v>13156</v>
      </c>
      <c r="C3720">
        <v>310</v>
      </c>
      <c r="D3720" t="s">
        <v>13157</v>
      </c>
      <c r="E3720">
        <v>101</v>
      </c>
      <c r="F3720" t="s">
        <v>13038</v>
      </c>
      <c r="G3720" t="s">
        <v>422</v>
      </c>
      <c r="H3720" t="s">
        <v>220</v>
      </c>
      <c r="I3720" t="s">
        <v>13158</v>
      </c>
      <c r="J3720">
        <v>1.5064</v>
      </c>
      <c r="K3720">
        <v>1</v>
      </c>
      <c r="L3720">
        <v>1</v>
      </c>
      <c r="M3720">
        <v>1</v>
      </c>
      <c r="N3720">
        <v>1</v>
      </c>
      <c r="O3720" t="s">
        <v>225</v>
      </c>
      <c r="P3720">
        <v>0</v>
      </c>
      <c r="Q3720">
        <v>1</v>
      </c>
      <c r="R3720">
        <v>6800</v>
      </c>
      <c r="S3720" t="s">
        <v>223</v>
      </c>
      <c r="T3720">
        <v>6800</v>
      </c>
      <c r="U3720" t="s">
        <v>13156</v>
      </c>
      <c r="V3720" t="s">
        <v>455</v>
      </c>
      <c r="W3720" t="s">
        <v>225</v>
      </c>
      <c r="X3720" t="s">
        <v>225</v>
      </c>
      <c r="Y3720">
        <v>6800</v>
      </c>
      <c r="AB3720">
        <v>1</v>
      </c>
      <c r="AC3720">
        <v>1</v>
      </c>
      <c r="AD3720">
        <v>3</v>
      </c>
      <c r="AE3720">
        <v>1570</v>
      </c>
      <c r="AF3720">
        <v>1.75</v>
      </c>
      <c r="AQ3720">
        <v>2</v>
      </c>
      <c r="AR3720">
        <f t="shared" si="58"/>
        <v>9.68</v>
      </c>
      <c r="AS3720">
        <v>1</v>
      </c>
      <c r="AT3720" t="s">
        <v>133</v>
      </c>
      <c r="AU3720">
        <v>42</v>
      </c>
    </row>
    <row r="3721" spans="1:47">
      <c r="A3721" t="s">
        <v>248</v>
      </c>
      <c r="C3721">
        <v>310</v>
      </c>
      <c r="E3721">
        <v>0</v>
      </c>
      <c r="J3721">
        <v>3.4199999999999999E-3</v>
      </c>
      <c r="K3721">
        <v>0</v>
      </c>
      <c r="L3721">
        <v>0</v>
      </c>
      <c r="M3721">
        <v>0</v>
      </c>
      <c r="N3721">
        <v>0</v>
      </c>
      <c r="P3721">
        <v>0</v>
      </c>
      <c r="Q3721">
        <v>0</v>
      </c>
      <c r="R3721">
        <v>0</v>
      </c>
      <c r="S3721" t="s">
        <v>249</v>
      </c>
      <c r="T3721">
        <v>0</v>
      </c>
      <c r="Y3721">
        <v>0</v>
      </c>
      <c r="AB3721">
        <v>0</v>
      </c>
      <c r="AC3721">
        <v>0</v>
      </c>
      <c r="AD3721">
        <v>0</v>
      </c>
      <c r="AE3721">
        <v>0</v>
      </c>
      <c r="AF3721">
        <v>0</v>
      </c>
      <c r="AQ3721">
        <v>0</v>
      </c>
      <c r="AR3721">
        <f t="shared" si="58"/>
        <v>0</v>
      </c>
      <c r="AS3721">
        <v>1</v>
      </c>
      <c r="AT3721" t="s">
        <v>133</v>
      </c>
      <c r="AU3721">
        <v>42</v>
      </c>
    </row>
    <row r="3722" spans="1:47">
      <c r="A3722" t="s">
        <v>13159</v>
      </c>
      <c r="C3722">
        <v>310</v>
      </c>
      <c r="D3722" t="s">
        <v>13160</v>
      </c>
      <c r="E3722">
        <v>101</v>
      </c>
      <c r="F3722" t="s">
        <v>13161</v>
      </c>
      <c r="G3722" t="s">
        <v>422</v>
      </c>
      <c r="H3722" t="s">
        <v>220</v>
      </c>
      <c r="I3722" t="s">
        <v>13162</v>
      </c>
      <c r="J3722">
        <v>0.28225</v>
      </c>
      <c r="K3722">
        <v>0</v>
      </c>
      <c r="L3722">
        <v>0</v>
      </c>
      <c r="M3722">
        <v>1</v>
      </c>
      <c r="N3722">
        <v>1</v>
      </c>
      <c r="O3722" t="s">
        <v>659</v>
      </c>
      <c r="P3722">
        <v>1</v>
      </c>
      <c r="Q3722">
        <v>1</v>
      </c>
      <c r="R3722">
        <v>13200</v>
      </c>
      <c r="S3722" t="s">
        <v>223</v>
      </c>
      <c r="T3722">
        <v>0</v>
      </c>
      <c r="U3722" t="s">
        <v>13159</v>
      </c>
      <c r="V3722" t="s">
        <v>927</v>
      </c>
      <c r="W3722" t="s">
        <v>659</v>
      </c>
      <c r="X3722" t="s">
        <v>659</v>
      </c>
      <c r="Y3722">
        <v>13200</v>
      </c>
      <c r="AB3722">
        <v>0</v>
      </c>
      <c r="AC3722">
        <v>0</v>
      </c>
      <c r="AD3722">
        <v>3</v>
      </c>
      <c r="AE3722">
        <v>1608</v>
      </c>
      <c r="AF3722">
        <v>1.9</v>
      </c>
      <c r="AQ3722">
        <v>2</v>
      </c>
      <c r="AR3722">
        <f t="shared" si="58"/>
        <v>0</v>
      </c>
      <c r="AS3722">
        <v>1</v>
      </c>
      <c r="AT3722" t="s">
        <v>133</v>
      </c>
      <c r="AU3722">
        <v>42</v>
      </c>
    </row>
    <row r="3723" spans="1:47">
      <c r="A3723" t="s">
        <v>13163</v>
      </c>
      <c r="C3723">
        <v>310</v>
      </c>
      <c r="D3723" t="s">
        <v>12409</v>
      </c>
      <c r="E3723">
        <v>132</v>
      </c>
      <c r="F3723" t="s">
        <v>13164</v>
      </c>
      <c r="G3723" t="s">
        <v>422</v>
      </c>
      <c r="H3723" t="s">
        <v>260</v>
      </c>
      <c r="I3723" t="s">
        <v>13165</v>
      </c>
      <c r="J3723">
        <v>8.3690000000000001E-2</v>
      </c>
      <c r="K3723">
        <v>0</v>
      </c>
      <c r="L3723">
        <v>0</v>
      </c>
      <c r="M3723">
        <v>0</v>
      </c>
      <c r="N3723">
        <v>0</v>
      </c>
      <c r="P3723">
        <v>0</v>
      </c>
      <c r="Q3723">
        <v>0</v>
      </c>
      <c r="R3723">
        <v>0</v>
      </c>
      <c r="S3723" t="s">
        <v>223</v>
      </c>
      <c r="T3723">
        <v>0</v>
      </c>
      <c r="U3723" t="s">
        <v>13163</v>
      </c>
      <c r="Y3723">
        <v>0</v>
      </c>
      <c r="AB3723">
        <v>0</v>
      </c>
      <c r="AC3723">
        <v>0</v>
      </c>
      <c r="AD3723">
        <v>0</v>
      </c>
      <c r="AE3723">
        <v>0</v>
      </c>
      <c r="AF3723">
        <v>0</v>
      </c>
      <c r="AQ3723">
        <v>1</v>
      </c>
      <c r="AR3723">
        <f t="shared" si="58"/>
        <v>0</v>
      </c>
      <c r="AS3723">
        <v>1</v>
      </c>
      <c r="AT3723" t="s">
        <v>133</v>
      </c>
      <c r="AU3723">
        <v>42</v>
      </c>
    </row>
    <row r="3724" spans="1:47">
      <c r="A3724" t="s">
        <v>13166</v>
      </c>
      <c r="C3724">
        <v>310</v>
      </c>
      <c r="D3724" t="s">
        <v>13167</v>
      </c>
      <c r="E3724">
        <v>101</v>
      </c>
      <c r="F3724" t="s">
        <v>13168</v>
      </c>
      <c r="G3724" t="s">
        <v>422</v>
      </c>
      <c r="H3724" t="s">
        <v>220</v>
      </c>
      <c r="I3724" t="s">
        <v>13169</v>
      </c>
      <c r="J3724">
        <v>1.95553</v>
      </c>
      <c r="K3724">
        <v>0</v>
      </c>
      <c r="L3724">
        <v>0</v>
      </c>
      <c r="M3724">
        <v>1</v>
      </c>
      <c r="N3724">
        <v>1</v>
      </c>
      <c r="O3724" t="s">
        <v>659</v>
      </c>
      <c r="P3724">
        <v>1</v>
      </c>
      <c r="Q3724">
        <v>1</v>
      </c>
      <c r="R3724">
        <v>5000</v>
      </c>
      <c r="S3724" t="s">
        <v>223</v>
      </c>
      <c r="T3724">
        <v>0</v>
      </c>
      <c r="U3724" t="s">
        <v>13166</v>
      </c>
      <c r="V3724" t="s">
        <v>933</v>
      </c>
      <c r="W3724" t="s">
        <v>659</v>
      </c>
      <c r="X3724" t="s">
        <v>659</v>
      </c>
      <c r="Y3724">
        <v>5000</v>
      </c>
      <c r="AB3724">
        <v>0</v>
      </c>
      <c r="AC3724">
        <v>0</v>
      </c>
      <c r="AD3724">
        <v>4</v>
      </c>
      <c r="AE3724">
        <v>2194</v>
      </c>
      <c r="AF3724">
        <v>2.5</v>
      </c>
      <c r="AQ3724">
        <v>1</v>
      </c>
      <c r="AR3724">
        <f t="shared" si="58"/>
        <v>0</v>
      </c>
      <c r="AS3724">
        <v>1</v>
      </c>
      <c r="AT3724" t="s">
        <v>134</v>
      </c>
      <c r="AU3724">
        <v>43</v>
      </c>
    </row>
    <row r="3725" spans="1:47">
      <c r="A3725" t="s">
        <v>13170</v>
      </c>
      <c r="C3725">
        <v>310</v>
      </c>
      <c r="D3725" t="s">
        <v>13171</v>
      </c>
      <c r="E3725">
        <v>131</v>
      </c>
      <c r="F3725" t="s">
        <v>13172</v>
      </c>
      <c r="G3725" t="s">
        <v>422</v>
      </c>
      <c r="H3725" t="s">
        <v>407</v>
      </c>
      <c r="I3725" t="s">
        <v>13173</v>
      </c>
      <c r="J3725">
        <v>1.4036500000000001</v>
      </c>
      <c r="K3725">
        <v>0</v>
      </c>
      <c r="L3725">
        <v>0</v>
      </c>
      <c r="M3725">
        <v>0</v>
      </c>
      <c r="N3725">
        <v>0</v>
      </c>
      <c r="P3725">
        <v>0</v>
      </c>
      <c r="Q3725">
        <v>0</v>
      </c>
      <c r="R3725">
        <v>0</v>
      </c>
      <c r="S3725" t="s">
        <v>243</v>
      </c>
      <c r="T3725">
        <v>0</v>
      </c>
      <c r="U3725" t="s">
        <v>13170</v>
      </c>
      <c r="V3725" t="s">
        <v>455</v>
      </c>
      <c r="W3725" t="s">
        <v>225</v>
      </c>
      <c r="Y3725">
        <v>0</v>
      </c>
      <c r="AB3725">
        <v>0</v>
      </c>
      <c r="AC3725">
        <v>0</v>
      </c>
      <c r="AD3725">
        <v>0</v>
      </c>
      <c r="AE3725">
        <v>0</v>
      </c>
      <c r="AF3725">
        <v>0</v>
      </c>
      <c r="AQ3725">
        <v>5</v>
      </c>
      <c r="AR3725">
        <f t="shared" si="58"/>
        <v>0</v>
      </c>
      <c r="AS3725">
        <v>1</v>
      </c>
      <c r="AT3725" t="s">
        <v>133</v>
      </c>
      <c r="AU3725">
        <v>42</v>
      </c>
    </row>
    <row r="3726" spans="1:47">
      <c r="A3726" t="s">
        <v>13174</v>
      </c>
      <c r="C3726">
        <v>310</v>
      </c>
      <c r="D3726" t="s">
        <v>13175</v>
      </c>
      <c r="E3726">
        <v>111</v>
      </c>
      <c r="F3726" t="s">
        <v>437</v>
      </c>
      <c r="G3726" t="s">
        <v>422</v>
      </c>
      <c r="H3726" t="s">
        <v>10658</v>
      </c>
      <c r="I3726" t="s">
        <v>13176</v>
      </c>
      <c r="J3726">
        <v>0.95821999999999996</v>
      </c>
      <c r="K3726">
        <v>0</v>
      </c>
      <c r="L3726">
        <v>0</v>
      </c>
      <c r="M3726">
        <v>1</v>
      </c>
      <c r="N3726">
        <v>1</v>
      </c>
      <c r="O3726" t="s">
        <v>659</v>
      </c>
      <c r="P3726">
        <v>1</v>
      </c>
      <c r="Q3726">
        <v>1</v>
      </c>
      <c r="R3726">
        <v>21100</v>
      </c>
      <c r="S3726" t="s">
        <v>223</v>
      </c>
      <c r="T3726">
        <v>0</v>
      </c>
      <c r="U3726" t="s">
        <v>13174</v>
      </c>
      <c r="V3726" t="s">
        <v>933</v>
      </c>
      <c r="W3726" t="s">
        <v>659</v>
      </c>
      <c r="X3726" t="s">
        <v>659</v>
      </c>
      <c r="Y3726">
        <v>21100</v>
      </c>
      <c r="AB3726">
        <v>0</v>
      </c>
      <c r="AC3726">
        <v>0</v>
      </c>
      <c r="AD3726">
        <v>8</v>
      </c>
      <c r="AE3726">
        <v>3401</v>
      </c>
      <c r="AF3726">
        <v>2</v>
      </c>
      <c r="AQ3726">
        <v>1</v>
      </c>
      <c r="AR3726">
        <f t="shared" si="58"/>
        <v>0</v>
      </c>
      <c r="AS3726">
        <v>1</v>
      </c>
      <c r="AT3726" t="s">
        <v>133</v>
      </c>
      <c r="AU3726">
        <v>42</v>
      </c>
    </row>
    <row r="3727" spans="1:47">
      <c r="A3727" t="s">
        <v>13177</v>
      </c>
      <c r="C3727">
        <v>310</v>
      </c>
      <c r="D3727" t="s">
        <v>13178</v>
      </c>
      <c r="E3727">
        <v>132</v>
      </c>
      <c r="F3727" t="s">
        <v>13179</v>
      </c>
      <c r="G3727" t="s">
        <v>422</v>
      </c>
      <c r="H3727" t="s">
        <v>260</v>
      </c>
      <c r="I3727" t="s">
        <v>13180</v>
      </c>
      <c r="J3727">
        <v>0.44358999999999998</v>
      </c>
      <c r="K3727">
        <v>0</v>
      </c>
      <c r="L3727">
        <v>0</v>
      </c>
      <c r="M3727">
        <v>0</v>
      </c>
      <c r="N3727">
        <v>0</v>
      </c>
      <c r="P3727">
        <v>0</v>
      </c>
      <c r="Q3727">
        <v>0</v>
      </c>
      <c r="R3727">
        <v>0</v>
      </c>
      <c r="S3727" t="s">
        <v>223</v>
      </c>
      <c r="T3727">
        <v>0</v>
      </c>
      <c r="U3727" t="s">
        <v>13177</v>
      </c>
      <c r="V3727" t="s">
        <v>455</v>
      </c>
      <c r="W3727" t="s">
        <v>225</v>
      </c>
      <c r="Y3727">
        <v>0</v>
      </c>
      <c r="AB3727">
        <v>0</v>
      </c>
      <c r="AC3727">
        <v>0</v>
      </c>
      <c r="AD3727">
        <v>0</v>
      </c>
      <c r="AE3727">
        <v>0</v>
      </c>
      <c r="AF3727">
        <v>0</v>
      </c>
      <c r="AQ3727">
        <v>0</v>
      </c>
      <c r="AR3727">
        <f t="shared" si="58"/>
        <v>0</v>
      </c>
      <c r="AS3727">
        <v>1</v>
      </c>
      <c r="AT3727" t="s">
        <v>133</v>
      </c>
      <c r="AU3727">
        <v>42</v>
      </c>
    </row>
    <row r="3728" spans="1:47">
      <c r="A3728" t="s">
        <v>13181</v>
      </c>
      <c r="C3728">
        <v>310</v>
      </c>
      <c r="D3728" t="s">
        <v>13182</v>
      </c>
      <c r="E3728">
        <v>326</v>
      </c>
      <c r="F3728" t="s">
        <v>13183</v>
      </c>
      <c r="G3728" t="s">
        <v>11287</v>
      </c>
      <c r="H3728" t="s">
        <v>10986</v>
      </c>
      <c r="I3728" t="s">
        <v>13184</v>
      </c>
      <c r="J3728">
        <v>0.22678999999999999</v>
      </c>
      <c r="K3728">
        <v>0</v>
      </c>
      <c r="L3728">
        <v>0</v>
      </c>
      <c r="M3728">
        <v>1</v>
      </c>
      <c r="N3728">
        <v>1</v>
      </c>
      <c r="O3728" t="s">
        <v>659</v>
      </c>
      <c r="P3728">
        <v>1</v>
      </c>
      <c r="Q3728">
        <v>0</v>
      </c>
      <c r="R3728">
        <v>0</v>
      </c>
      <c r="S3728" t="s">
        <v>223</v>
      </c>
      <c r="T3728">
        <v>0</v>
      </c>
      <c r="U3728" t="s">
        <v>13181</v>
      </c>
      <c r="V3728" t="s">
        <v>933</v>
      </c>
      <c r="W3728" t="s">
        <v>659</v>
      </c>
      <c r="X3728" t="s">
        <v>659</v>
      </c>
      <c r="Y3728">
        <v>0</v>
      </c>
      <c r="AB3728">
        <v>0</v>
      </c>
      <c r="AC3728">
        <v>0</v>
      </c>
      <c r="AD3728">
        <v>0</v>
      </c>
      <c r="AE3728">
        <v>5200</v>
      </c>
      <c r="AF3728">
        <v>1</v>
      </c>
      <c r="AQ3728">
        <v>1</v>
      </c>
      <c r="AR3728">
        <f t="shared" si="58"/>
        <v>0</v>
      </c>
      <c r="AS3728">
        <v>1</v>
      </c>
      <c r="AT3728" t="s">
        <v>133</v>
      </c>
      <c r="AU3728">
        <v>42</v>
      </c>
    </row>
    <row r="3729" spans="1:47">
      <c r="A3729" t="s">
        <v>13185</v>
      </c>
      <c r="C3729">
        <v>310</v>
      </c>
      <c r="D3729" t="s">
        <v>13186</v>
      </c>
      <c r="E3729">
        <v>101</v>
      </c>
      <c r="F3729" t="s">
        <v>13042</v>
      </c>
      <c r="G3729" t="s">
        <v>422</v>
      </c>
      <c r="H3729" t="s">
        <v>220</v>
      </c>
      <c r="I3729" t="s">
        <v>13187</v>
      </c>
      <c r="J3729">
        <v>0.23071</v>
      </c>
      <c r="K3729">
        <v>1</v>
      </c>
      <c r="L3729">
        <v>1</v>
      </c>
      <c r="M3729">
        <v>1</v>
      </c>
      <c r="N3729">
        <v>1</v>
      </c>
      <c r="O3729" t="s">
        <v>225</v>
      </c>
      <c r="P3729">
        <v>0</v>
      </c>
      <c r="Q3729">
        <v>1</v>
      </c>
      <c r="R3729">
        <v>6700</v>
      </c>
      <c r="S3729" t="s">
        <v>223</v>
      </c>
      <c r="T3729">
        <v>6700</v>
      </c>
      <c r="U3729" t="s">
        <v>13185</v>
      </c>
      <c r="V3729" t="s">
        <v>455</v>
      </c>
      <c r="W3729" t="s">
        <v>225</v>
      </c>
      <c r="X3729" t="s">
        <v>225</v>
      </c>
      <c r="Y3729">
        <v>6700</v>
      </c>
      <c r="AB3729">
        <v>1</v>
      </c>
      <c r="AC3729">
        <v>1</v>
      </c>
      <c r="AD3729">
        <v>3</v>
      </c>
      <c r="AE3729">
        <v>1000</v>
      </c>
      <c r="AF3729">
        <v>1</v>
      </c>
      <c r="AQ3729">
        <v>1</v>
      </c>
      <c r="AR3729">
        <f t="shared" si="58"/>
        <v>9.68</v>
      </c>
      <c r="AS3729">
        <v>1</v>
      </c>
      <c r="AT3729" t="s">
        <v>133</v>
      </c>
      <c r="AU3729">
        <v>42</v>
      </c>
    </row>
    <row r="3730" spans="1:47">
      <c r="A3730" t="s">
        <v>13188</v>
      </c>
      <c r="C3730">
        <v>310</v>
      </c>
      <c r="D3730" t="s">
        <v>13189</v>
      </c>
      <c r="E3730">
        <v>101</v>
      </c>
      <c r="F3730" t="s">
        <v>13190</v>
      </c>
      <c r="G3730" t="s">
        <v>422</v>
      </c>
      <c r="H3730" t="s">
        <v>220</v>
      </c>
      <c r="I3730" t="s">
        <v>13191</v>
      </c>
      <c r="J3730">
        <v>0.32973000000000002</v>
      </c>
      <c r="K3730">
        <v>0</v>
      </c>
      <c r="L3730">
        <v>0</v>
      </c>
      <c r="M3730">
        <v>1</v>
      </c>
      <c r="N3730">
        <v>1</v>
      </c>
      <c r="O3730" t="s">
        <v>659</v>
      </c>
      <c r="P3730">
        <v>1</v>
      </c>
      <c r="Q3730">
        <v>1</v>
      </c>
      <c r="R3730">
        <v>7400</v>
      </c>
      <c r="S3730" t="s">
        <v>223</v>
      </c>
      <c r="T3730">
        <v>0</v>
      </c>
      <c r="U3730" t="s">
        <v>13188</v>
      </c>
      <c r="V3730" t="s">
        <v>927</v>
      </c>
      <c r="W3730" t="s">
        <v>659</v>
      </c>
      <c r="X3730" t="s">
        <v>659</v>
      </c>
      <c r="Y3730">
        <v>7400</v>
      </c>
      <c r="AB3730">
        <v>0</v>
      </c>
      <c r="AC3730">
        <v>0</v>
      </c>
      <c r="AD3730">
        <v>4</v>
      </c>
      <c r="AE3730">
        <v>2285</v>
      </c>
      <c r="AF3730">
        <v>1.75</v>
      </c>
      <c r="AQ3730">
        <v>1</v>
      </c>
      <c r="AR3730">
        <f t="shared" si="58"/>
        <v>0</v>
      </c>
      <c r="AS3730">
        <v>1</v>
      </c>
      <c r="AT3730" t="s">
        <v>133</v>
      </c>
      <c r="AU3730">
        <v>42</v>
      </c>
    </row>
    <row r="3731" spans="1:47">
      <c r="A3731" t="s">
        <v>13192</v>
      </c>
      <c r="C3731">
        <v>310</v>
      </c>
      <c r="D3731" t="s">
        <v>13193</v>
      </c>
      <c r="E3731">
        <v>310</v>
      </c>
      <c r="F3731" t="s">
        <v>13194</v>
      </c>
      <c r="G3731" t="s">
        <v>422</v>
      </c>
      <c r="H3731" t="s">
        <v>13195</v>
      </c>
      <c r="I3731" t="s">
        <v>13196</v>
      </c>
      <c r="J3731">
        <v>0.28942000000000001</v>
      </c>
      <c r="K3731">
        <v>0</v>
      </c>
      <c r="L3731">
        <v>0</v>
      </c>
      <c r="M3731">
        <v>0</v>
      </c>
      <c r="N3731">
        <v>0</v>
      </c>
      <c r="P3731">
        <v>0</v>
      </c>
      <c r="Q3731">
        <v>0</v>
      </c>
      <c r="R3731">
        <v>0</v>
      </c>
      <c r="S3731" t="s">
        <v>223</v>
      </c>
      <c r="T3731">
        <v>0</v>
      </c>
      <c r="U3731" t="s">
        <v>13192</v>
      </c>
      <c r="V3731" t="s">
        <v>933</v>
      </c>
      <c r="W3731" t="s">
        <v>659</v>
      </c>
      <c r="Y3731">
        <v>0</v>
      </c>
      <c r="AB3731">
        <v>0</v>
      </c>
      <c r="AC3731">
        <v>0</v>
      </c>
      <c r="AD3731">
        <v>0</v>
      </c>
      <c r="AE3731">
        <v>0</v>
      </c>
      <c r="AF3731">
        <v>0</v>
      </c>
      <c r="AQ3731">
        <v>1</v>
      </c>
      <c r="AR3731">
        <f t="shared" si="58"/>
        <v>0</v>
      </c>
      <c r="AS3731">
        <v>1</v>
      </c>
      <c r="AT3731" t="s">
        <v>133</v>
      </c>
      <c r="AU3731">
        <v>42</v>
      </c>
    </row>
    <row r="3732" spans="1:47">
      <c r="A3732" t="s">
        <v>13197</v>
      </c>
      <c r="C3732">
        <v>310</v>
      </c>
      <c r="D3732" t="s">
        <v>13198</v>
      </c>
      <c r="E3732">
        <v>101</v>
      </c>
      <c r="F3732" t="s">
        <v>13179</v>
      </c>
      <c r="G3732" t="s">
        <v>422</v>
      </c>
      <c r="H3732" t="s">
        <v>220</v>
      </c>
      <c r="I3732" t="s">
        <v>13199</v>
      </c>
      <c r="J3732">
        <v>0.24457999999999999</v>
      </c>
      <c r="K3732">
        <v>1</v>
      </c>
      <c r="L3732">
        <v>1</v>
      </c>
      <c r="M3732">
        <v>1</v>
      </c>
      <c r="N3732">
        <v>1</v>
      </c>
      <c r="O3732" t="s">
        <v>225</v>
      </c>
      <c r="P3732">
        <v>0</v>
      </c>
      <c r="Q3732">
        <v>1</v>
      </c>
      <c r="R3732">
        <v>4600</v>
      </c>
      <c r="S3732" t="s">
        <v>223</v>
      </c>
      <c r="T3732">
        <v>4600</v>
      </c>
      <c r="U3732" t="s">
        <v>13197</v>
      </c>
      <c r="V3732" t="s">
        <v>455</v>
      </c>
      <c r="W3732" t="s">
        <v>225</v>
      </c>
      <c r="X3732" t="s">
        <v>225</v>
      </c>
      <c r="Y3732">
        <v>4600</v>
      </c>
      <c r="AB3732">
        <v>1</v>
      </c>
      <c r="AC3732">
        <v>1</v>
      </c>
      <c r="AD3732">
        <v>2</v>
      </c>
      <c r="AE3732">
        <v>973</v>
      </c>
      <c r="AF3732">
        <v>1</v>
      </c>
      <c r="AQ3732">
        <v>1</v>
      </c>
      <c r="AR3732">
        <f t="shared" si="58"/>
        <v>9.68</v>
      </c>
      <c r="AS3732">
        <v>1</v>
      </c>
      <c r="AT3732" t="s">
        <v>133</v>
      </c>
      <c r="AU3732">
        <v>42</v>
      </c>
    </row>
    <row r="3733" spans="1:47">
      <c r="A3733" t="s">
        <v>13200</v>
      </c>
      <c r="C3733">
        <v>310</v>
      </c>
      <c r="D3733" t="s">
        <v>13201</v>
      </c>
      <c r="E3733">
        <v>101</v>
      </c>
      <c r="F3733" t="s">
        <v>13202</v>
      </c>
      <c r="G3733" t="s">
        <v>422</v>
      </c>
      <c r="H3733" t="s">
        <v>220</v>
      </c>
      <c r="I3733" t="s">
        <v>13203</v>
      </c>
      <c r="J3733">
        <v>0.89554</v>
      </c>
      <c r="K3733">
        <v>1</v>
      </c>
      <c r="L3733">
        <v>1</v>
      </c>
      <c r="M3733">
        <v>1</v>
      </c>
      <c r="N3733">
        <v>1</v>
      </c>
      <c r="O3733" t="s">
        <v>225</v>
      </c>
      <c r="P3733">
        <v>0</v>
      </c>
      <c r="Q3733">
        <v>1</v>
      </c>
      <c r="R3733">
        <v>5000</v>
      </c>
      <c r="S3733" t="s">
        <v>223</v>
      </c>
      <c r="T3733">
        <v>5000</v>
      </c>
      <c r="U3733" t="s">
        <v>13200</v>
      </c>
      <c r="V3733" t="s">
        <v>933</v>
      </c>
      <c r="W3733" t="s">
        <v>659</v>
      </c>
      <c r="X3733" t="s">
        <v>225</v>
      </c>
      <c r="Y3733">
        <v>5000</v>
      </c>
      <c r="AB3733">
        <v>1</v>
      </c>
      <c r="AC3733">
        <v>1</v>
      </c>
      <c r="AD3733">
        <v>3</v>
      </c>
      <c r="AE3733">
        <v>1008</v>
      </c>
      <c r="AF3733">
        <v>1</v>
      </c>
      <c r="AQ3733">
        <v>1</v>
      </c>
      <c r="AR3733">
        <f t="shared" si="58"/>
        <v>9.68</v>
      </c>
      <c r="AS3733">
        <v>1</v>
      </c>
      <c r="AT3733" t="s">
        <v>133</v>
      </c>
      <c r="AU3733">
        <v>42</v>
      </c>
    </row>
    <row r="3734" spans="1:47">
      <c r="A3734" t="s">
        <v>13204</v>
      </c>
      <c r="C3734">
        <v>310</v>
      </c>
      <c r="D3734" t="s">
        <v>13205</v>
      </c>
      <c r="E3734">
        <v>132</v>
      </c>
      <c r="F3734" t="s">
        <v>7685</v>
      </c>
      <c r="G3734" t="s">
        <v>422</v>
      </c>
      <c r="H3734" t="s">
        <v>260</v>
      </c>
      <c r="I3734" t="s">
        <v>13206</v>
      </c>
      <c r="J3734">
        <v>0.21101</v>
      </c>
      <c r="K3734">
        <v>0</v>
      </c>
      <c r="L3734">
        <v>0</v>
      </c>
      <c r="M3734">
        <v>0</v>
      </c>
      <c r="N3734">
        <v>0</v>
      </c>
      <c r="P3734">
        <v>0</v>
      </c>
      <c r="Q3734">
        <v>0</v>
      </c>
      <c r="R3734">
        <v>0</v>
      </c>
      <c r="S3734" t="s">
        <v>223</v>
      </c>
      <c r="T3734">
        <v>0</v>
      </c>
      <c r="U3734" t="s">
        <v>13204</v>
      </c>
      <c r="V3734" t="s">
        <v>455</v>
      </c>
      <c r="W3734" t="s">
        <v>225</v>
      </c>
      <c r="Y3734">
        <v>0</v>
      </c>
      <c r="AB3734">
        <v>0</v>
      </c>
      <c r="AC3734">
        <v>0</v>
      </c>
      <c r="AD3734">
        <v>0</v>
      </c>
      <c r="AE3734">
        <v>0</v>
      </c>
      <c r="AF3734">
        <v>0</v>
      </c>
      <c r="AQ3734">
        <v>2</v>
      </c>
      <c r="AR3734">
        <f t="shared" si="58"/>
        <v>0</v>
      </c>
      <c r="AS3734">
        <v>1</v>
      </c>
      <c r="AT3734" t="s">
        <v>133</v>
      </c>
      <c r="AU3734">
        <v>42</v>
      </c>
    </row>
    <row r="3735" spans="1:47">
      <c r="A3735" t="s">
        <v>13207</v>
      </c>
      <c r="C3735">
        <v>310</v>
      </c>
      <c r="D3735" t="s">
        <v>13208</v>
      </c>
      <c r="E3735">
        <v>132</v>
      </c>
      <c r="F3735" t="s">
        <v>13209</v>
      </c>
      <c r="G3735" t="s">
        <v>422</v>
      </c>
      <c r="H3735" t="s">
        <v>260</v>
      </c>
      <c r="I3735" t="s">
        <v>13210</v>
      </c>
      <c r="J3735">
        <v>4.895E-2</v>
      </c>
      <c r="K3735">
        <v>0</v>
      </c>
      <c r="L3735">
        <v>0</v>
      </c>
      <c r="M3735">
        <v>0</v>
      </c>
      <c r="N3735">
        <v>0</v>
      </c>
      <c r="P3735">
        <v>0</v>
      </c>
      <c r="Q3735">
        <v>0</v>
      </c>
      <c r="R3735">
        <v>0</v>
      </c>
      <c r="S3735" t="s">
        <v>223</v>
      </c>
      <c r="T3735">
        <v>0</v>
      </c>
      <c r="U3735" t="s">
        <v>13207</v>
      </c>
      <c r="V3735" t="s">
        <v>455</v>
      </c>
      <c r="W3735" t="s">
        <v>225</v>
      </c>
      <c r="Y3735">
        <v>0</v>
      </c>
      <c r="AB3735">
        <v>0</v>
      </c>
      <c r="AC3735">
        <v>0</v>
      </c>
      <c r="AD3735">
        <v>0</v>
      </c>
      <c r="AE3735">
        <v>0</v>
      </c>
      <c r="AF3735">
        <v>0</v>
      </c>
      <c r="AQ3735">
        <v>1</v>
      </c>
      <c r="AR3735">
        <f t="shared" si="58"/>
        <v>0</v>
      </c>
      <c r="AS3735">
        <v>1</v>
      </c>
      <c r="AT3735" t="s">
        <v>133</v>
      </c>
      <c r="AU3735">
        <v>42</v>
      </c>
    </row>
    <row r="3736" spans="1:47">
      <c r="A3736" t="s">
        <v>13211</v>
      </c>
      <c r="C3736">
        <v>310</v>
      </c>
      <c r="D3736" t="s">
        <v>13212</v>
      </c>
      <c r="E3736">
        <v>353</v>
      </c>
      <c r="F3736" t="s">
        <v>13213</v>
      </c>
      <c r="G3736" t="s">
        <v>11287</v>
      </c>
      <c r="H3736" t="s">
        <v>7120</v>
      </c>
      <c r="I3736" t="s">
        <v>13214</v>
      </c>
      <c r="J3736">
        <v>2.7909999999999999</v>
      </c>
      <c r="K3736">
        <v>0</v>
      </c>
      <c r="L3736">
        <v>0</v>
      </c>
      <c r="M3736">
        <v>1</v>
      </c>
      <c r="N3736">
        <v>1</v>
      </c>
      <c r="O3736" t="s">
        <v>659</v>
      </c>
      <c r="P3736">
        <v>0</v>
      </c>
      <c r="Q3736">
        <v>1</v>
      </c>
      <c r="R3736">
        <v>26400</v>
      </c>
      <c r="S3736" t="s">
        <v>223</v>
      </c>
      <c r="T3736">
        <v>0</v>
      </c>
      <c r="U3736" t="s">
        <v>13211</v>
      </c>
      <c r="V3736" t="s">
        <v>933</v>
      </c>
      <c r="W3736" t="s">
        <v>659</v>
      </c>
      <c r="X3736" t="s">
        <v>659</v>
      </c>
      <c r="Y3736">
        <v>26400</v>
      </c>
      <c r="AB3736">
        <v>0</v>
      </c>
      <c r="AC3736">
        <v>0</v>
      </c>
      <c r="AD3736">
        <v>0</v>
      </c>
      <c r="AE3736">
        <v>12604</v>
      </c>
      <c r="AF3736">
        <v>1</v>
      </c>
      <c r="AQ3736">
        <v>1</v>
      </c>
      <c r="AR3736">
        <f t="shared" si="58"/>
        <v>0</v>
      </c>
      <c r="AS3736">
        <v>1</v>
      </c>
      <c r="AT3736" t="s">
        <v>133</v>
      </c>
      <c r="AU3736">
        <v>42</v>
      </c>
    </row>
    <row r="3737" spans="1:47">
      <c r="A3737" t="s">
        <v>13215</v>
      </c>
      <c r="C3737">
        <v>310</v>
      </c>
      <c r="D3737" t="s">
        <v>13216</v>
      </c>
      <c r="E3737">
        <v>101</v>
      </c>
      <c r="F3737" t="s">
        <v>13217</v>
      </c>
      <c r="G3737" t="s">
        <v>422</v>
      </c>
      <c r="H3737" t="s">
        <v>220</v>
      </c>
      <c r="I3737" t="s">
        <v>13218</v>
      </c>
      <c r="J3737">
        <v>0.31658999999999998</v>
      </c>
      <c r="K3737">
        <v>0</v>
      </c>
      <c r="L3737">
        <v>0</v>
      </c>
      <c r="M3737">
        <v>1</v>
      </c>
      <c r="N3737">
        <v>1</v>
      </c>
      <c r="O3737" t="s">
        <v>659</v>
      </c>
      <c r="P3737">
        <v>1</v>
      </c>
      <c r="Q3737">
        <v>1</v>
      </c>
      <c r="R3737">
        <v>2800</v>
      </c>
      <c r="S3737" t="s">
        <v>223</v>
      </c>
      <c r="T3737">
        <v>0</v>
      </c>
      <c r="U3737" t="s">
        <v>13215</v>
      </c>
      <c r="V3737" t="s">
        <v>927</v>
      </c>
      <c r="W3737" t="s">
        <v>659</v>
      </c>
      <c r="X3737" t="s">
        <v>659</v>
      </c>
      <c r="Y3737">
        <v>2800</v>
      </c>
      <c r="AB3737">
        <v>0</v>
      </c>
      <c r="AC3737">
        <v>0</v>
      </c>
      <c r="AD3737">
        <v>3</v>
      </c>
      <c r="AE3737">
        <v>1183</v>
      </c>
      <c r="AF3737">
        <v>1</v>
      </c>
      <c r="AQ3737">
        <v>1</v>
      </c>
      <c r="AR3737">
        <f t="shared" si="58"/>
        <v>0</v>
      </c>
      <c r="AS3737">
        <v>1</v>
      </c>
      <c r="AT3737" t="s">
        <v>133</v>
      </c>
      <c r="AU3737">
        <v>42</v>
      </c>
    </row>
    <row r="3738" spans="1:47">
      <c r="A3738" t="s">
        <v>13219</v>
      </c>
      <c r="C3738">
        <v>310</v>
      </c>
      <c r="D3738" t="s">
        <v>13220</v>
      </c>
      <c r="E3738">
        <v>109</v>
      </c>
      <c r="F3738" t="s">
        <v>13221</v>
      </c>
      <c r="G3738" t="s">
        <v>422</v>
      </c>
      <c r="H3738" t="s">
        <v>743</v>
      </c>
      <c r="I3738" t="s">
        <v>13222</v>
      </c>
      <c r="J3738">
        <v>0.40245999999999998</v>
      </c>
      <c r="K3738">
        <v>0</v>
      </c>
      <c r="L3738">
        <v>0</v>
      </c>
      <c r="M3738">
        <v>2</v>
      </c>
      <c r="N3738">
        <v>2</v>
      </c>
      <c r="O3738" t="s">
        <v>659</v>
      </c>
      <c r="P3738">
        <v>1</v>
      </c>
      <c r="Q3738">
        <v>1</v>
      </c>
      <c r="R3738">
        <v>5300</v>
      </c>
      <c r="S3738" t="s">
        <v>243</v>
      </c>
      <c r="T3738">
        <v>0</v>
      </c>
      <c r="U3738" t="s">
        <v>13219</v>
      </c>
      <c r="V3738" t="s">
        <v>927</v>
      </c>
      <c r="W3738" t="s">
        <v>659</v>
      </c>
      <c r="X3738" t="s">
        <v>659</v>
      </c>
      <c r="Y3738">
        <v>5300</v>
      </c>
      <c r="AB3738">
        <v>0</v>
      </c>
      <c r="AC3738">
        <v>0</v>
      </c>
      <c r="AD3738">
        <v>3</v>
      </c>
      <c r="AE3738">
        <v>1300</v>
      </c>
      <c r="AF3738">
        <v>1.9</v>
      </c>
      <c r="AQ3738">
        <v>2</v>
      </c>
      <c r="AR3738">
        <f t="shared" si="58"/>
        <v>0</v>
      </c>
      <c r="AS3738">
        <v>1</v>
      </c>
      <c r="AT3738" t="s">
        <v>133</v>
      </c>
      <c r="AU3738">
        <v>42</v>
      </c>
    </row>
    <row r="3739" spans="1:47">
      <c r="A3739" t="s">
        <v>13223</v>
      </c>
      <c r="C3739">
        <v>310</v>
      </c>
      <c r="D3739" t="s">
        <v>13224</v>
      </c>
      <c r="E3739">
        <v>101</v>
      </c>
      <c r="F3739" t="s">
        <v>13225</v>
      </c>
      <c r="G3739" t="s">
        <v>422</v>
      </c>
      <c r="H3739" t="s">
        <v>220</v>
      </c>
      <c r="I3739" t="s">
        <v>13226</v>
      </c>
      <c r="J3739">
        <v>0.48742000000000002</v>
      </c>
      <c r="K3739">
        <v>1</v>
      </c>
      <c r="L3739">
        <v>1</v>
      </c>
      <c r="M3739">
        <v>1</v>
      </c>
      <c r="N3739">
        <v>1</v>
      </c>
      <c r="O3739" t="s">
        <v>225</v>
      </c>
      <c r="P3739">
        <v>0</v>
      </c>
      <c r="Q3739">
        <v>1</v>
      </c>
      <c r="R3739">
        <v>4600</v>
      </c>
      <c r="S3739" t="s">
        <v>223</v>
      </c>
      <c r="T3739">
        <v>4600</v>
      </c>
      <c r="U3739" t="s">
        <v>13223</v>
      </c>
      <c r="V3739" t="s">
        <v>455</v>
      </c>
      <c r="W3739" t="s">
        <v>225</v>
      </c>
      <c r="X3739" t="s">
        <v>225</v>
      </c>
      <c r="Y3739">
        <v>4600</v>
      </c>
      <c r="AB3739">
        <v>1</v>
      </c>
      <c r="AC3739">
        <v>1</v>
      </c>
      <c r="AD3739">
        <v>3</v>
      </c>
      <c r="AE3739">
        <v>1260</v>
      </c>
      <c r="AF3739">
        <v>1</v>
      </c>
      <c r="AQ3739">
        <v>1</v>
      </c>
      <c r="AR3739">
        <f t="shared" si="58"/>
        <v>9.68</v>
      </c>
      <c r="AS3739">
        <v>1</v>
      </c>
      <c r="AT3739" t="s">
        <v>133</v>
      </c>
      <c r="AU3739">
        <v>42</v>
      </c>
    </row>
    <row r="3740" spans="1:47">
      <c r="A3740" t="s">
        <v>13227</v>
      </c>
      <c r="C3740">
        <v>310</v>
      </c>
      <c r="D3740" t="s">
        <v>13228</v>
      </c>
      <c r="E3740">
        <v>906</v>
      </c>
      <c r="F3740" t="s">
        <v>13229</v>
      </c>
      <c r="G3740" t="s">
        <v>422</v>
      </c>
      <c r="H3740" t="s">
        <v>1046</v>
      </c>
      <c r="I3740" t="s">
        <v>13230</v>
      </c>
      <c r="J3740">
        <v>0.39104</v>
      </c>
      <c r="K3740">
        <v>1</v>
      </c>
      <c r="L3740">
        <v>1</v>
      </c>
      <c r="M3740">
        <v>1</v>
      </c>
      <c r="N3740">
        <v>1</v>
      </c>
      <c r="O3740" t="s">
        <v>225</v>
      </c>
      <c r="P3740">
        <v>0</v>
      </c>
      <c r="Q3740">
        <v>0</v>
      </c>
      <c r="R3740">
        <v>0</v>
      </c>
      <c r="S3740" t="s">
        <v>223</v>
      </c>
      <c r="T3740">
        <v>0</v>
      </c>
      <c r="U3740" t="s">
        <v>13227</v>
      </c>
      <c r="V3740" t="s">
        <v>455</v>
      </c>
      <c r="W3740" t="s">
        <v>225</v>
      </c>
      <c r="X3740" t="s">
        <v>225</v>
      </c>
      <c r="Y3740">
        <v>0</v>
      </c>
      <c r="AB3740">
        <v>1</v>
      </c>
      <c r="AC3740">
        <v>1</v>
      </c>
      <c r="AD3740">
        <v>3</v>
      </c>
      <c r="AE3740">
        <v>1646</v>
      </c>
      <c r="AF3740">
        <v>1.75</v>
      </c>
      <c r="AQ3740">
        <v>1</v>
      </c>
      <c r="AR3740">
        <f t="shared" si="58"/>
        <v>9.68</v>
      </c>
      <c r="AS3740">
        <v>1</v>
      </c>
      <c r="AT3740" t="s">
        <v>133</v>
      </c>
      <c r="AU3740">
        <v>42</v>
      </c>
    </row>
    <row r="3741" spans="1:47">
      <c r="A3741" t="s">
        <v>13231</v>
      </c>
      <c r="C3741">
        <v>310</v>
      </c>
      <c r="D3741" t="s">
        <v>13232</v>
      </c>
      <c r="E3741">
        <v>101</v>
      </c>
      <c r="F3741" t="s">
        <v>13233</v>
      </c>
      <c r="G3741" t="s">
        <v>422</v>
      </c>
      <c r="H3741" t="s">
        <v>220</v>
      </c>
      <c r="I3741" t="s">
        <v>13234</v>
      </c>
      <c r="J3741">
        <v>7.9654499999999997</v>
      </c>
      <c r="K3741">
        <v>1</v>
      </c>
      <c r="L3741">
        <v>1</v>
      </c>
      <c r="M3741">
        <v>1</v>
      </c>
      <c r="N3741">
        <v>1</v>
      </c>
      <c r="O3741" t="s">
        <v>225</v>
      </c>
      <c r="P3741">
        <v>0</v>
      </c>
      <c r="Q3741">
        <v>1</v>
      </c>
      <c r="R3741">
        <v>8600</v>
      </c>
      <c r="S3741" t="s">
        <v>223</v>
      </c>
      <c r="T3741">
        <v>8600</v>
      </c>
      <c r="U3741" t="s">
        <v>13231</v>
      </c>
      <c r="V3741" t="s">
        <v>455</v>
      </c>
      <c r="W3741" t="s">
        <v>225</v>
      </c>
      <c r="X3741" t="s">
        <v>225</v>
      </c>
      <c r="Y3741">
        <v>8600</v>
      </c>
      <c r="AB3741">
        <v>1</v>
      </c>
      <c r="AC3741">
        <v>1</v>
      </c>
      <c r="AD3741">
        <v>3</v>
      </c>
      <c r="AE3741">
        <v>1772</v>
      </c>
      <c r="AF3741">
        <v>1.75</v>
      </c>
      <c r="AQ3741">
        <v>1</v>
      </c>
      <c r="AR3741">
        <f t="shared" si="58"/>
        <v>9.68</v>
      </c>
      <c r="AS3741">
        <v>1</v>
      </c>
      <c r="AT3741" t="s">
        <v>134</v>
      </c>
      <c r="AU3741">
        <v>43</v>
      </c>
    </row>
    <row r="3742" spans="1:47">
      <c r="A3742" t="s">
        <v>248</v>
      </c>
      <c r="C3742">
        <v>310</v>
      </c>
      <c r="E3742">
        <v>0</v>
      </c>
      <c r="J3742">
        <v>3.909E-2</v>
      </c>
      <c r="K3742">
        <v>0</v>
      </c>
      <c r="L3742">
        <v>0</v>
      </c>
      <c r="M3742">
        <v>0</v>
      </c>
      <c r="N3742">
        <v>0</v>
      </c>
      <c r="P3742">
        <v>0</v>
      </c>
      <c r="Q3742">
        <v>0</v>
      </c>
      <c r="R3742">
        <v>0</v>
      </c>
      <c r="S3742" t="s">
        <v>249</v>
      </c>
      <c r="T3742">
        <v>0</v>
      </c>
      <c r="Y3742">
        <v>0</v>
      </c>
      <c r="AB3742">
        <v>0</v>
      </c>
      <c r="AC3742">
        <v>0</v>
      </c>
      <c r="AD3742">
        <v>0</v>
      </c>
      <c r="AE3742">
        <v>0</v>
      </c>
      <c r="AF3742">
        <v>0</v>
      </c>
      <c r="AQ3742">
        <v>0</v>
      </c>
      <c r="AR3742">
        <f t="shared" si="58"/>
        <v>0</v>
      </c>
      <c r="AS3742">
        <v>1</v>
      </c>
      <c r="AT3742" t="s">
        <v>133</v>
      </c>
      <c r="AU3742">
        <v>42</v>
      </c>
    </row>
    <row r="3743" spans="1:47">
      <c r="A3743" t="s">
        <v>248</v>
      </c>
      <c r="C3743">
        <v>310</v>
      </c>
      <c r="E3743">
        <v>0</v>
      </c>
      <c r="J3743">
        <v>1.5339999999999999E-2</v>
      </c>
      <c r="K3743">
        <v>0</v>
      </c>
      <c r="L3743">
        <v>0</v>
      </c>
      <c r="M3743">
        <v>0</v>
      </c>
      <c r="N3743">
        <v>0</v>
      </c>
      <c r="P3743">
        <v>0</v>
      </c>
      <c r="Q3743">
        <v>0</v>
      </c>
      <c r="R3743">
        <v>0</v>
      </c>
      <c r="S3743" t="s">
        <v>249</v>
      </c>
      <c r="T3743">
        <v>0</v>
      </c>
      <c r="Y3743">
        <v>0</v>
      </c>
      <c r="AB3743">
        <v>0</v>
      </c>
      <c r="AC3743">
        <v>0</v>
      </c>
      <c r="AD3743">
        <v>0</v>
      </c>
      <c r="AE3743">
        <v>0</v>
      </c>
      <c r="AF3743">
        <v>0</v>
      </c>
      <c r="AQ3743">
        <v>0</v>
      </c>
      <c r="AR3743">
        <f t="shared" si="58"/>
        <v>0</v>
      </c>
      <c r="AS3743">
        <v>1</v>
      </c>
      <c r="AT3743" t="s">
        <v>133</v>
      </c>
      <c r="AU3743">
        <v>42</v>
      </c>
    </row>
    <row r="3744" spans="1:47">
      <c r="A3744" t="s">
        <v>248</v>
      </c>
      <c r="C3744">
        <v>310</v>
      </c>
      <c r="E3744">
        <v>0</v>
      </c>
      <c r="J3744">
        <v>3.066E-2</v>
      </c>
      <c r="K3744">
        <v>0</v>
      </c>
      <c r="L3744">
        <v>0</v>
      </c>
      <c r="M3744">
        <v>0</v>
      </c>
      <c r="N3744">
        <v>0</v>
      </c>
      <c r="P3744">
        <v>0</v>
      </c>
      <c r="Q3744">
        <v>0</v>
      </c>
      <c r="R3744">
        <v>0</v>
      </c>
      <c r="S3744" t="s">
        <v>249</v>
      </c>
      <c r="T3744">
        <v>0</v>
      </c>
      <c r="Y3744">
        <v>0</v>
      </c>
      <c r="AB3744">
        <v>0</v>
      </c>
      <c r="AC3744">
        <v>0</v>
      </c>
      <c r="AD3744">
        <v>0</v>
      </c>
      <c r="AE3744">
        <v>0</v>
      </c>
      <c r="AF3744">
        <v>0</v>
      </c>
      <c r="AQ3744">
        <v>0</v>
      </c>
      <c r="AR3744">
        <f t="shared" si="58"/>
        <v>0</v>
      </c>
      <c r="AS3744">
        <v>1</v>
      </c>
      <c r="AT3744" t="s">
        <v>133</v>
      </c>
      <c r="AU3744">
        <v>42</v>
      </c>
    </row>
    <row r="3745" spans="1:47">
      <c r="A3745" t="s">
        <v>13235</v>
      </c>
      <c r="C3745">
        <v>310</v>
      </c>
      <c r="D3745" t="s">
        <v>13236</v>
      </c>
      <c r="E3745">
        <v>101</v>
      </c>
      <c r="F3745" t="s">
        <v>13042</v>
      </c>
      <c r="G3745" t="s">
        <v>422</v>
      </c>
      <c r="H3745" t="s">
        <v>220</v>
      </c>
      <c r="I3745" t="s">
        <v>13237</v>
      </c>
      <c r="J3745">
        <v>0.71609999999999996</v>
      </c>
      <c r="K3745">
        <v>1</v>
      </c>
      <c r="L3745">
        <v>1</v>
      </c>
      <c r="M3745">
        <v>1</v>
      </c>
      <c r="N3745">
        <v>1</v>
      </c>
      <c r="O3745" t="s">
        <v>225</v>
      </c>
      <c r="P3745">
        <v>0</v>
      </c>
      <c r="Q3745">
        <v>1</v>
      </c>
      <c r="R3745">
        <v>11500</v>
      </c>
      <c r="S3745" t="s">
        <v>223</v>
      </c>
      <c r="T3745">
        <v>11500</v>
      </c>
      <c r="U3745" t="s">
        <v>13235</v>
      </c>
      <c r="V3745" t="s">
        <v>455</v>
      </c>
      <c r="W3745" t="s">
        <v>225</v>
      </c>
      <c r="X3745" t="s">
        <v>225</v>
      </c>
      <c r="Y3745">
        <v>11500</v>
      </c>
      <c r="AB3745">
        <v>1</v>
      </c>
      <c r="AC3745">
        <v>1</v>
      </c>
      <c r="AD3745">
        <v>2</v>
      </c>
      <c r="AE3745">
        <v>1380</v>
      </c>
      <c r="AF3745">
        <v>1.75</v>
      </c>
      <c r="AQ3745">
        <v>1</v>
      </c>
      <c r="AR3745">
        <f t="shared" si="58"/>
        <v>9.68</v>
      </c>
      <c r="AS3745">
        <v>1</v>
      </c>
      <c r="AT3745" t="s">
        <v>133</v>
      </c>
      <c r="AU3745">
        <v>42</v>
      </c>
    </row>
    <row r="3746" spans="1:47">
      <c r="A3746" t="s">
        <v>13238</v>
      </c>
      <c r="C3746">
        <v>310</v>
      </c>
      <c r="D3746" t="s">
        <v>12408</v>
      </c>
      <c r="E3746">
        <v>132</v>
      </c>
      <c r="F3746" t="s">
        <v>13054</v>
      </c>
      <c r="G3746" t="s">
        <v>422</v>
      </c>
      <c r="H3746" t="s">
        <v>260</v>
      </c>
      <c r="I3746" t="s">
        <v>13239</v>
      </c>
      <c r="J3746">
        <v>3.3986200000000002</v>
      </c>
      <c r="K3746">
        <v>0</v>
      </c>
      <c r="L3746">
        <v>0</v>
      </c>
      <c r="M3746">
        <v>0</v>
      </c>
      <c r="N3746">
        <v>0</v>
      </c>
      <c r="P3746">
        <v>0</v>
      </c>
      <c r="Q3746">
        <v>0</v>
      </c>
      <c r="R3746">
        <v>0</v>
      </c>
      <c r="S3746" t="s">
        <v>223</v>
      </c>
      <c r="T3746">
        <v>0</v>
      </c>
      <c r="U3746" t="s">
        <v>13238</v>
      </c>
      <c r="V3746" t="s">
        <v>455</v>
      </c>
      <c r="W3746" t="s">
        <v>225</v>
      </c>
      <c r="Y3746">
        <v>0</v>
      </c>
      <c r="AB3746">
        <v>0</v>
      </c>
      <c r="AC3746">
        <v>0</v>
      </c>
      <c r="AD3746">
        <v>0</v>
      </c>
      <c r="AE3746">
        <v>0</v>
      </c>
      <c r="AF3746">
        <v>0</v>
      </c>
      <c r="AQ3746">
        <v>1</v>
      </c>
      <c r="AR3746">
        <f t="shared" si="58"/>
        <v>0</v>
      </c>
      <c r="AS3746">
        <v>1</v>
      </c>
      <c r="AT3746" t="s">
        <v>133</v>
      </c>
      <c r="AU3746">
        <v>42</v>
      </c>
    </row>
    <row r="3747" spans="1:47">
      <c r="A3747" t="s">
        <v>13240</v>
      </c>
      <c r="C3747">
        <v>310</v>
      </c>
      <c r="D3747" t="s">
        <v>13241</v>
      </c>
      <c r="E3747">
        <v>332</v>
      </c>
      <c r="F3747" t="s">
        <v>13242</v>
      </c>
      <c r="G3747" t="s">
        <v>10704</v>
      </c>
      <c r="H3747" t="s">
        <v>13243</v>
      </c>
      <c r="I3747" t="s">
        <v>13244</v>
      </c>
      <c r="J3747">
        <v>1.77382</v>
      </c>
      <c r="K3747">
        <v>0</v>
      </c>
      <c r="L3747">
        <v>0</v>
      </c>
      <c r="M3747">
        <v>1</v>
      </c>
      <c r="N3747">
        <v>1</v>
      </c>
      <c r="O3747" t="s">
        <v>659</v>
      </c>
      <c r="P3747">
        <v>2</v>
      </c>
      <c r="Q3747">
        <v>2</v>
      </c>
      <c r="R3747">
        <v>0</v>
      </c>
      <c r="S3747" t="s">
        <v>223</v>
      </c>
      <c r="T3747">
        <v>0</v>
      </c>
      <c r="U3747" t="s">
        <v>13240</v>
      </c>
      <c r="V3747" t="s">
        <v>933</v>
      </c>
      <c r="W3747" t="s">
        <v>659</v>
      </c>
      <c r="X3747" t="s">
        <v>659</v>
      </c>
      <c r="Y3747">
        <v>0</v>
      </c>
      <c r="AB3747">
        <v>0</v>
      </c>
      <c r="AC3747">
        <v>0</v>
      </c>
      <c r="AD3747">
        <v>0</v>
      </c>
      <c r="AE3747">
        <v>2400</v>
      </c>
      <c r="AF3747">
        <v>1</v>
      </c>
      <c r="AQ3747">
        <v>2</v>
      </c>
      <c r="AR3747">
        <f t="shared" si="58"/>
        <v>0</v>
      </c>
      <c r="AS3747">
        <v>1</v>
      </c>
      <c r="AT3747" t="s">
        <v>133</v>
      </c>
      <c r="AU3747">
        <v>42</v>
      </c>
    </row>
    <row r="3748" spans="1:47">
      <c r="A3748" t="s">
        <v>13245</v>
      </c>
      <c r="C3748">
        <v>310</v>
      </c>
      <c r="D3748" t="s">
        <v>13246</v>
      </c>
      <c r="E3748">
        <v>101</v>
      </c>
      <c r="F3748" t="s">
        <v>13247</v>
      </c>
      <c r="G3748" t="s">
        <v>422</v>
      </c>
      <c r="H3748" t="s">
        <v>220</v>
      </c>
      <c r="I3748" t="s">
        <v>13248</v>
      </c>
      <c r="J3748">
        <v>0.17451</v>
      </c>
      <c r="K3748">
        <v>0</v>
      </c>
      <c r="L3748">
        <v>0</v>
      </c>
      <c r="M3748">
        <v>1</v>
      </c>
      <c r="N3748">
        <v>1</v>
      </c>
      <c r="O3748" t="s">
        <v>659</v>
      </c>
      <c r="P3748">
        <v>1</v>
      </c>
      <c r="Q3748">
        <v>1</v>
      </c>
      <c r="R3748">
        <v>8500</v>
      </c>
      <c r="S3748" t="s">
        <v>223</v>
      </c>
      <c r="T3748">
        <v>0</v>
      </c>
      <c r="U3748" t="s">
        <v>13245</v>
      </c>
      <c r="V3748" t="s">
        <v>933</v>
      </c>
      <c r="W3748" t="s">
        <v>659</v>
      </c>
      <c r="X3748" t="s">
        <v>659</v>
      </c>
      <c r="Y3748">
        <v>8500</v>
      </c>
      <c r="AB3748">
        <v>0</v>
      </c>
      <c r="AC3748">
        <v>0</v>
      </c>
      <c r="AD3748">
        <v>3</v>
      </c>
      <c r="AE3748">
        <v>1372</v>
      </c>
      <c r="AF3748">
        <v>1.75</v>
      </c>
      <c r="AQ3748">
        <v>1</v>
      </c>
      <c r="AR3748">
        <f t="shared" si="58"/>
        <v>0</v>
      </c>
      <c r="AS3748">
        <v>1</v>
      </c>
      <c r="AT3748" t="s">
        <v>134</v>
      </c>
      <c r="AU3748">
        <v>43</v>
      </c>
    </row>
    <row r="3749" spans="1:47">
      <c r="A3749" t="s">
        <v>13249</v>
      </c>
      <c r="C3749">
        <v>310</v>
      </c>
      <c r="D3749" t="s">
        <v>13250</v>
      </c>
      <c r="E3749">
        <v>101</v>
      </c>
      <c r="F3749" t="s">
        <v>13194</v>
      </c>
      <c r="G3749" t="s">
        <v>422</v>
      </c>
      <c r="H3749" t="s">
        <v>220</v>
      </c>
      <c r="I3749" t="s">
        <v>13251</v>
      </c>
      <c r="J3749">
        <v>0.50915999999999995</v>
      </c>
      <c r="K3749">
        <v>1</v>
      </c>
      <c r="L3749">
        <v>1</v>
      </c>
      <c r="M3749">
        <v>1</v>
      </c>
      <c r="N3749">
        <v>1</v>
      </c>
      <c r="O3749" t="s">
        <v>225</v>
      </c>
      <c r="P3749">
        <v>0</v>
      </c>
      <c r="Q3749">
        <v>1</v>
      </c>
      <c r="R3749">
        <v>0</v>
      </c>
      <c r="S3749" t="s">
        <v>223</v>
      </c>
      <c r="T3749">
        <v>0</v>
      </c>
      <c r="U3749" t="s">
        <v>13249</v>
      </c>
      <c r="V3749" t="s">
        <v>413</v>
      </c>
      <c r="W3749" t="s">
        <v>225</v>
      </c>
      <c r="X3749" t="s">
        <v>225</v>
      </c>
      <c r="Y3749">
        <v>0</v>
      </c>
      <c r="AB3749">
        <v>1</v>
      </c>
      <c r="AC3749">
        <v>1</v>
      </c>
      <c r="AD3749">
        <v>1</v>
      </c>
      <c r="AE3749">
        <v>616</v>
      </c>
      <c r="AF3749">
        <v>1</v>
      </c>
      <c r="AQ3749">
        <v>0</v>
      </c>
      <c r="AR3749">
        <f t="shared" si="58"/>
        <v>9.68</v>
      </c>
      <c r="AS3749">
        <v>1</v>
      </c>
      <c r="AT3749" t="s">
        <v>133</v>
      </c>
      <c r="AU3749">
        <v>42</v>
      </c>
    </row>
    <row r="3750" spans="1:47">
      <c r="A3750" t="s">
        <v>13252</v>
      </c>
      <c r="C3750">
        <v>310</v>
      </c>
      <c r="D3750" t="s">
        <v>13253</v>
      </c>
      <c r="E3750">
        <v>101</v>
      </c>
      <c r="F3750" t="s">
        <v>13254</v>
      </c>
      <c r="G3750" t="s">
        <v>422</v>
      </c>
      <c r="H3750" t="s">
        <v>220</v>
      </c>
      <c r="I3750" t="s">
        <v>13255</v>
      </c>
      <c r="J3750">
        <v>0.64980000000000004</v>
      </c>
      <c r="K3750">
        <v>1</v>
      </c>
      <c r="L3750">
        <v>1</v>
      </c>
      <c r="M3750">
        <v>1</v>
      </c>
      <c r="N3750">
        <v>1</v>
      </c>
      <c r="O3750" t="s">
        <v>225</v>
      </c>
      <c r="P3750">
        <v>0</v>
      </c>
      <c r="Q3750">
        <v>1</v>
      </c>
      <c r="R3750">
        <v>3400</v>
      </c>
      <c r="S3750" t="s">
        <v>223</v>
      </c>
      <c r="T3750">
        <v>3400</v>
      </c>
      <c r="U3750" t="s">
        <v>13252</v>
      </c>
      <c r="V3750" t="s">
        <v>413</v>
      </c>
      <c r="W3750" t="s">
        <v>225</v>
      </c>
      <c r="X3750" t="s">
        <v>225</v>
      </c>
      <c r="Y3750">
        <v>3400</v>
      </c>
      <c r="AB3750">
        <v>1</v>
      </c>
      <c r="AC3750">
        <v>1</v>
      </c>
      <c r="AD3750">
        <v>3</v>
      </c>
      <c r="AE3750">
        <v>1008</v>
      </c>
      <c r="AF3750">
        <v>1</v>
      </c>
      <c r="AQ3750">
        <v>1</v>
      </c>
      <c r="AR3750">
        <f t="shared" si="58"/>
        <v>9.68</v>
      </c>
      <c r="AS3750">
        <v>1</v>
      </c>
      <c r="AT3750" t="s">
        <v>133</v>
      </c>
      <c r="AU3750">
        <v>42</v>
      </c>
    </row>
    <row r="3751" spans="1:47">
      <c r="A3751" t="s">
        <v>13256</v>
      </c>
      <c r="C3751">
        <v>310</v>
      </c>
      <c r="D3751" t="s">
        <v>13257</v>
      </c>
      <c r="E3751">
        <v>101</v>
      </c>
      <c r="F3751" t="s">
        <v>13258</v>
      </c>
      <c r="G3751" t="s">
        <v>422</v>
      </c>
      <c r="H3751" t="s">
        <v>220</v>
      </c>
      <c r="I3751" t="s">
        <v>13259</v>
      </c>
      <c r="J3751">
        <v>0.17075000000000001</v>
      </c>
      <c r="K3751">
        <v>1</v>
      </c>
      <c r="L3751">
        <v>1</v>
      </c>
      <c r="M3751">
        <v>1</v>
      </c>
      <c r="N3751">
        <v>1</v>
      </c>
      <c r="O3751" t="s">
        <v>225</v>
      </c>
      <c r="P3751">
        <v>0</v>
      </c>
      <c r="Q3751">
        <v>1</v>
      </c>
      <c r="R3751">
        <v>9300</v>
      </c>
      <c r="S3751" t="s">
        <v>223</v>
      </c>
      <c r="T3751">
        <v>9300</v>
      </c>
      <c r="U3751" t="s">
        <v>13256</v>
      </c>
      <c r="V3751" t="s">
        <v>413</v>
      </c>
      <c r="W3751" t="s">
        <v>225</v>
      </c>
      <c r="X3751" t="s">
        <v>225</v>
      </c>
      <c r="Y3751">
        <v>9300</v>
      </c>
      <c r="AB3751">
        <v>1</v>
      </c>
      <c r="AC3751">
        <v>1</v>
      </c>
      <c r="AD3751">
        <v>2</v>
      </c>
      <c r="AE3751">
        <v>864</v>
      </c>
      <c r="AF3751">
        <v>1</v>
      </c>
      <c r="AQ3751">
        <v>1</v>
      </c>
      <c r="AR3751">
        <f t="shared" si="58"/>
        <v>9.68</v>
      </c>
      <c r="AS3751">
        <v>1</v>
      </c>
      <c r="AT3751" t="s">
        <v>133</v>
      </c>
      <c r="AU3751">
        <v>42</v>
      </c>
    </row>
    <row r="3752" spans="1:47">
      <c r="A3752" t="s">
        <v>13260</v>
      </c>
      <c r="C3752">
        <v>310</v>
      </c>
      <c r="D3752" t="s">
        <v>13261</v>
      </c>
      <c r="E3752">
        <v>101</v>
      </c>
      <c r="F3752" t="s">
        <v>13262</v>
      </c>
      <c r="G3752" t="s">
        <v>422</v>
      </c>
      <c r="H3752" t="s">
        <v>220</v>
      </c>
      <c r="I3752" t="s">
        <v>13263</v>
      </c>
      <c r="J3752">
        <v>0.14932999999999999</v>
      </c>
      <c r="K3752">
        <v>0</v>
      </c>
      <c r="L3752">
        <v>0</v>
      </c>
      <c r="M3752">
        <v>1</v>
      </c>
      <c r="N3752">
        <v>1</v>
      </c>
      <c r="O3752" t="s">
        <v>659</v>
      </c>
      <c r="P3752">
        <v>1</v>
      </c>
      <c r="Q3752">
        <v>1</v>
      </c>
      <c r="R3752">
        <v>21600</v>
      </c>
      <c r="S3752" t="s">
        <v>223</v>
      </c>
      <c r="T3752">
        <v>0</v>
      </c>
      <c r="U3752" t="s">
        <v>13260</v>
      </c>
      <c r="V3752" t="s">
        <v>927</v>
      </c>
      <c r="W3752" t="s">
        <v>659</v>
      </c>
      <c r="X3752" t="s">
        <v>659</v>
      </c>
      <c r="Y3752">
        <v>21600</v>
      </c>
      <c r="AB3752">
        <v>0</v>
      </c>
      <c r="AC3752">
        <v>0</v>
      </c>
      <c r="AD3752">
        <v>4</v>
      </c>
      <c r="AE3752">
        <v>1545</v>
      </c>
      <c r="AF3752">
        <v>2</v>
      </c>
      <c r="AQ3752">
        <v>0</v>
      </c>
      <c r="AR3752">
        <f t="shared" si="58"/>
        <v>0</v>
      </c>
      <c r="AS3752">
        <v>1</v>
      </c>
      <c r="AT3752" t="s">
        <v>134</v>
      </c>
      <c r="AU3752">
        <v>43</v>
      </c>
    </row>
    <row r="3753" spans="1:47">
      <c r="A3753" t="s">
        <v>13264</v>
      </c>
      <c r="C3753">
        <v>310</v>
      </c>
      <c r="D3753" t="s">
        <v>13265</v>
      </c>
      <c r="E3753">
        <v>903</v>
      </c>
      <c r="F3753" t="s">
        <v>821</v>
      </c>
      <c r="G3753" t="s">
        <v>422</v>
      </c>
      <c r="H3753" t="s">
        <v>833</v>
      </c>
      <c r="I3753" t="s">
        <v>13266</v>
      </c>
      <c r="J3753">
        <v>0.43274000000000001</v>
      </c>
      <c r="K3753">
        <v>0</v>
      </c>
      <c r="L3753">
        <v>0</v>
      </c>
      <c r="M3753">
        <v>0</v>
      </c>
      <c r="N3753">
        <v>0</v>
      </c>
      <c r="P3753">
        <v>0</v>
      </c>
      <c r="Q3753">
        <v>1</v>
      </c>
      <c r="R3753">
        <v>0</v>
      </c>
      <c r="S3753" t="s">
        <v>223</v>
      </c>
      <c r="T3753">
        <v>0</v>
      </c>
      <c r="U3753" t="s">
        <v>13264</v>
      </c>
      <c r="V3753" t="s">
        <v>455</v>
      </c>
      <c r="W3753" t="s">
        <v>225</v>
      </c>
      <c r="Y3753">
        <v>0</v>
      </c>
      <c r="Z3753" t="s">
        <v>297</v>
      </c>
      <c r="AA3753" t="s">
        <v>223</v>
      </c>
      <c r="AB3753">
        <v>0</v>
      </c>
      <c r="AC3753">
        <v>0</v>
      </c>
      <c r="AD3753">
        <v>0</v>
      </c>
      <c r="AE3753">
        <v>0</v>
      </c>
      <c r="AF3753">
        <v>0</v>
      </c>
      <c r="AQ3753">
        <v>2</v>
      </c>
      <c r="AR3753">
        <f t="shared" si="58"/>
        <v>0</v>
      </c>
      <c r="AS3753">
        <v>1</v>
      </c>
      <c r="AT3753" t="s">
        <v>133</v>
      </c>
      <c r="AU3753">
        <v>42</v>
      </c>
    </row>
    <row r="3754" spans="1:47">
      <c r="A3754" t="s">
        <v>248</v>
      </c>
      <c r="C3754">
        <v>310</v>
      </c>
      <c r="E3754">
        <v>0</v>
      </c>
      <c r="J3754">
        <v>1.27258</v>
      </c>
      <c r="K3754">
        <v>0</v>
      </c>
      <c r="L3754">
        <v>0</v>
      </c>
      <c r="M3754">
        <v>0</v>
      </c>
      <c r="N3754">
        <v>0</v>
      </c>
      <c r="P3754">
        <v>0</v>
      </c>
      <c r="Q3754">
        <v>0</v>
      </c>
      <c r="R3754">
        <v>0</v>
      </c>
      <c r="S3754" t="s">
        <v>249</v>
      </c>
      <c r="T3754">
        <v>0</v>
      </c>
      <c r="Y3754">
        <v>0</v>
      </c>
      <c r="AB3754">
        <v>0</v>
      </c>
      <c r="AC3754">
        <v>0</v>
      </c>
      <c r="AD3754">
        <v>0</v>
      </c>
      <c r="AE3754">
        <v>0</v>
      </c>
      <c r="AF3754">
        <v>0</v>
      </c>
      <c r="AQ3754">
        <v>0</v>
      </c>
      <c r="AR3754">
        <f t="shared" si="58"/>
        <v>0</v>
      </c>
      <c r="AS3754">
        <v>1</v>
      </c>
      <c r="AT3754" t="s">
        <v>133</v>
      </c>
      <c r="AU3754">
        <v>42</v>
      </c>
    </row>
    <row r="3755" spans="1:47">
      <c r="A3755" t="s">
        <v>13267</v>
      </c>
      <c r="C3755">
        <v>310</v>
      </c>
      <c r="D3755" t="s">
        <v>13268</v>
      </c>
      <c r="E3755">
        <v>101</v>
      </c>
      <c r="F3755" t="s">
        <v>13269</v>
      </c>
      <c r="G3755" t="s">
        <v>422</v>
      </c>
      <c r="H3755" t="s">
        <v>220</v>
      </c>
      <c r="I3755" t="s">
        <v>13270</v>
      </c>
      <c r="J3755">
        <v>0.21684999999999999</v>
      </c>
      <c r="K3755">
        <v>1</v>
      </c>
      <c r="L3755">
        <v>1</v>
      </c>
      <c r="M3755">
        <v>1</v>
      </c>
      <c r="N3755">
        <v>1</v>
      </c>
      <c r="O3755" t="s">
        <v>225</v>
      </c>
      <c r="P3755">
        <v>0</v>
      </c>
      <c r="Q3755">
        <v>1</v>
      </c>
      <c r="R3755">
        <v>4400</v>
      </c>
      <c r="S3755" t="s">
        <v>223</v>
      </c>
      <c r="T3755">
        <v>4400</v>
      </c>
      <c r="U3755" t="s">
        <v>13267</v>
      </c>
      <c r="V3755" t="s">
        <v>460</v>
      </c>
      <c r="X3755" t="s">
        <v>225</v>
      </c>
      <c r="Y3755">
        <v>4400</v>
      </c>
      <c r="AB3755">
        <v>1</v>
      </c>
      <c r="AC3755">
        <v>1</v>
      </c>
      <c r="AD3755">
        <v>3</v>
      </c>
      <c r="AE3755">
        <v>1714</v>
      </c>
      <c r="AF3755">
        <v>1.75</v>
      </c>
      <c r="AQ3755">
        <v>1</v>
      </c>
      <c r="AR3755">
        <f t="shared" si="58"/>
        <v>9.68</v>
      </c>
      <c r="AS3755">
        <v>1</v>
      </c>
      <c r="AT3755" t="s">
        <v>133</v>
      </c>
      <c r="AU3755">
        <v>42</v>
      </c>
    </row>
    <row r="3756" spans="1:47">
      <c r="A3756" t="s">
        <v>13271</v>
      </c>
      <c r="C3756">
        <v>310</v>
      </c>
      <c r="D3756" t="s">
        <v>13272</v>
      </c>
      <c r="E3756">
        <v>101</v>
      </c>
      <c r="F3756" t="s">
        <v>7965</v>
      </c>
      <c r="G3756" t="s">
        <v>422</v>
      </c>
      <c r="H3756" t="s">
        <v>220</v>
      </c>
      <c r="I3756" t="s">
        <v>13273</v>
      </c>
      <c r="J3756">
        <v>0.31284000000000001</v>
      </c>
      <c r="K3756">
        <v>0</v>
      </c>
      <c r="L3756">
        <v>0</v>
      </c>
      <c r="M3756">
        <v>1</v>
      </c>
      <c r="N3756">
        <v>1</v>
      </c>
      <c r="O3756" t="s">
        <v>659</v>
      </c>
      <c r="P3756">
        <v>1</v>
      </c>
      <c r="Q3756">
        <v>1</v>
      </c>
      <c r="R3756">
        <v>10800</v>
      </c>
      <c r="S3756" t="s">
        <v>223</v>
      </c>
      <c r="T3756">
        <v>0</v>
      </c>
      <c r="U3756" t="s">
        <v>13271</v>
      </c>
      <c r="V3756" t="s">
        <v>933</v>
      </c>
      <c r="W3756" t="s">
        <v>659</v>
      </c>
      <c r="X3756" t="s">
        <v>659</v>
      </c>
      <c r="Y3756">
        <v>10800</v>
      </c>
      <c r="AB3756">
        <v>0</v>
      </c>
      <c r="AC3756">
        <v>0</v>
      </c>
      <c r="AD3756">
        <v>4</v>
      </c>
      <c r="AE3756">
        <v>2338</v>
      </c>
      <c r="AF3756">
        <v>2</v>
      </c>
      <c r="AQ3756">
        <v>1</v>
      </c>
      <c r="AR3756">
        <f t="shared" si="58"/>
        <v>0</v>
      </c>
      <c r="AS3756">
        <v>1</v>
      </c>
      <c r="AT3756" t="s">
        <v>133</v>
      </c>
      <c r="AU3756">
        <v>42</v>
      </c>
    </row>
    <row r="3757" spans="1:47">
      <c r="A3757" t="s">
        <v>13274</v>
      </c>
      <c r="C3757">
        <v>310</v>
      </c>
      <c r="D3757" t="s">
        <v>13275</v>
      </c>
      <c r="E3757">
        <v>101</v>
      </c>
      <c r="F3757" t="s">
        <v>13276</v>
      </c>
      <c r="G3757" t="s">
        <v>422</v>
      </c>
      <c r="H3757" t="s">
        <v>220</v>
      </c>
      <c r="I3757" t="s">
        <v>13277</v>
      </c>
      <c r="J3757">
        <v>0.66188000000000002</v>
      </c>
      <c r="K3757">
        <v>1</v>
      </c>
      <c r="L3757">
        <v>1</v>
      </c>
      <c r="M3757">
        <v>1</v>
      </c>
      <c r="N3757">
        <v>1</v>
      </c>
      <c r="O3757" t="s">
        <v>225</v>
      </c>
      <c r="P3757">
        <v>0</v>
      </c>
      <c r="Q3757">
        <v>1</v>
      </c>
      <c r="R3757">
        <v>18600</v>
      </c>
      <c r="S3757" t="s">
        <v>223</v>
      </c>
      <c r="T3757">
        <v>18600</v>
      </c>
      <c r="U3757" t="s">
        <v>13274</v>
      </c>
      <c r="V3757" t="s">
        <v>455</v>
      </c>
      <c r="W3757" t="s">
        <v>225</v>
      </c>
      <c r="X3757" t="s">
        <v>225</v>
      </c>
      <c r="Y3757">
        <v>18600</v>
      </c>
      <c r="AB3757">
        <v>1</v>
      </c>
      <c r="AC3757">
        <v>1</v>
      </c>
      <c r="AD3757">
        <v>3</v>
      </c>
      <c r="AE3757">
        <v>1899</v>
      </c>
      <c r="AF3757">
        <v>1.75</v>
      </c>
      <c r="AQ3757">
        <v>1</v>
      </c>
      <c r="AR3757">
        <f t="shared" si="58"/>
        <v>9.68</v>
      </c>
      <c r="AS3757">
        <v>1</v>
      </c>
      <c r="AT3757" t="s">
        <v>134</v>
      </c>
      <c r="AU3757">
        <v>43</v>
      </c>
    </row>
    <row r="3758" spans="1:47">
      <c r="A3758" t="s">
        <v>13278</v>
      </c>
      <c r="C3758">
        <v>310</v>
      </c>
      <c r="D3758" t="s">
        <v>13279</v>
      </c>
      <c r="E3758">
        <v>101</v>
      </c>
      <c r="F3758" t="s">
        <v>13280</v>
      </c>
      <c r="G3758" t="s">
        <v>422</v>
      </c>
      <c r="H3758" t="s">
        <v>220</v>
      </c>
      <c r="I3758" t="s">
        <v>13281</v>
      </c>
      <c r="J3758">
        <v>0.30026999999999998</v>
      </c>
      <c r="K3758">
        <v>0</v>
      </c>
      <c r="L3758">
        <v>0</v>
      </c>
      <c r="M3758">
        <v>1</v>
      </c>
      <c r="N3758">
        <v>1</v>
      </c>
      <c r="O3758" t="s">
        <v>659</v>
      </c>
      <c r="P3758">
        <v>1</v>
      </c>
      <c r="Q3758">
        <v>1</v>
      </c>
      <c r="R3758">
        <v>10800</v>
      </c>
      <c r="S3758" t="s">
        <v>223</v>
      </c>
      <c r="T3758">
        <v>0</v>
      </c>
      <c r="U3758" t="s">
        <v>13278</v>
      </c>
      <c r="V3758" t="s">
        <v>927</v>
      </c>
      <c r="W3758" t="s">
        <v>659</v>
      </c>
      <c r="X3758" t="s">
        <v>659</v>
      </c>
      <c r="Y3758">
        <v>10800</v>
      </c>
      <c r="AB3758">
        <v>0</v>
      </c>
      <c r="AC3758">
        <v>0</v>
      </c>
      <c r="AD3758">
        <v>3</v>
      </c>
      <c r="AE3758">
        <v>1828</v>
      </c>
      <c r="AF3758">
        <v>1.75</v>
      </c>
      <c r="AQ3758">
        <v>2</v>
      </c>
      <c r="AR3758">
        <f t="shared" si="58"/>
        <v>0</v>
      </c>
      <c r="AS3758">
        <v>1</v>
      </c>
      <c r="AT3758" t="s">
        <v>133</v>
      </c>
      <c r="AU3758">
        <v>42</v>
      </c>
    </row>
    <row r="3759" spans="1:47">
      <c r="A3759" t="s">
        <v>248</v>
      </c>
      <c r="C3759">
        <v>310</v>
      </c>
      <c r="E3759">
        <v>0</v>
      </c>
      <c r="J3759">
        <v>4.28E-3</v>
      </c>
      <c r="K3759">
        <v>0</v>
      </c>
      <c r="L3759">
        <v>0</v>
      </c>
      <c r="M3759">
        <v>0</v>
      </c>
      <c r="N3759">
        <v>0</v>
      </c>
      <c r="P3759">
        <v>0</v>
      </c>
      <c r="Q3759">
        <v>0</v>
      </c>
      <c r="R3759">
        <v>0</v>
      </c>
      <c r="S3759" t="s">
        <v>249</v>
      </c>
      <c r="T3759">
        <v>0</v>
      </c>
      <c r="Y3759">
        <v>0</v>
      </c>
      <c r="AB3759">
        <v>0</v>
      </c>
      <c r="AC3759">
        <v>0</v>
      </c>
      <c r="AD3759">
        <v>0</v>
      </c>
      <c r="AE3759">
        <v>0</v>
      </c>
      <c r="AF3759">
        <v>0</v>
      </c>
      <c r="AQ3759">
        <v>0</v>
      </c>
      <c r="AR3759">
        <f t="shared" si="58"/>
        <v>0</v>
      </c>
      <c r="AS3759">
        <v>1</v>
      </c>
      <c r="AT3759" t="s">
        <v>133</v>
      </c>
      <c r="AU3759">
        <v>42</v>
      </c>
    </row>
    <row r="3760" spans="1:47">
      <c r="A3760" t="s">
        <v>13282</v>
      </c>
      <c r="C3760">
        <v>310</v>
      </c>
      <c r="D3760" t="s">
        <v>13283</v>
      </c>
      <c r="E3760">
        <v>101</v>
      </c>
      <c r="F3760" t="s">
        <v>13284</v>
      </c>
      <c r="G3760" t="s">
        <v>422</v>
      </c>
      <c r="H3760" t="s">
        <v>220</v>
      </c>
      <c r="I3760" t="s">
        <v>13285</v>
      </c>
      <c r="J3760">
        <v>0.19472</v>
      </c>
      <c r="K3760">
        <v>0</v>
      </c>
      <c r="L3760">
        <v>0</v>
      </c>
      <c r="M3760">
        <v>1</v>
      </c>
      <c r="N3760">
        <v>1</v>
      </c>
      <c r="O3760" t="s">
        <v>659</v>
      </c>
      <c r="P3760">
        <v>1</v>
      </c>
      <c r="Q3760">
        <v>1</v>
      </c>
      <c r="R3760">
        <v>26300</v>
      </c>
      <c r="S3760" t="s">
        <v>223</v>
      </c>
      <c r="T3760">
        <v>0</v>
      </c>
      <c r="U3760" t="s">
        <v>13282</v>
      </c>
      <c r="V3760" t="s">
        <v>927</v>
      </c>
      <c r="W3760" t="s">
        <v>659</v>
      </c>
      <c r="X3760" t="s">
        <v>659</v>
      </c>
      <c r="Y3760">
        <v>26300</v>
      </c>
      <c r="AB3760">
        <v>0</v>
      </c>
      <c r="AC3760">
        <v>0</v>
      </c>
      <c r="AD3760">
        <v>3</v>
      </c>
      <c r="AE3760">
        <v>1841</v>
      </c>
      <c r="AF3760">
        <v>1.9</v>
      </c>
      <c r="AQ3760">
        <v>1</v>
      </c>
      <c r="AR3760">
        <f t="shared" si="58"/>
        <v>0</v>
      </c>
      <c r="AS3760">
        <v>1</v>
      </c>
      <c r="AT3760" t="s">
        <v>133</v>
      </c>
      <c r="AU3760">
        <v>42</v>
      </c>
    </row>
    <row r="3761" spans="1:47">
      <c r="A3761" t="s">
        <v>13286</v>
      </c>
      <c r="C3761">
        <v>310</v>
      </c>
      <c r="D3761" t="s">
        <v>13287</v>
      </c>
      <c r="E3761">
        <v>131</v>
      </c>
      <c r="F3761" t="s">
        <v>13288</v>
      </c>
      <c r="G3761" t="s">
        <v>422</v>
      </c>
      <c r="H3761" t="s">
        <v>407</v>
      </c>
      <c r="I3761" t="s">
        <v>13289</v>
      </c>
      <c r="J3761">
        <v>1.31789</v>
      </c>
      <c r="K3761">
        <v>0</v>
      </c>
      <c r="L3761">
        <v>0</v>
      </c>
      <c r="M3761">
        <v>0</v>
      </c>
      <c r="N3761">
        <v>0</v>
      </c>
      <c r="P3761">
        <v>0</v>
      </c>
      <c r="Q3761">
        <v>0</v>
      </c>
      <c r="R3761">
        <v>0</v>
      </c>
      <c r="S3761" t="s">
        <v>223</v>
      </c>
      <c r="T3761">
        <v>0</v>
      </c>
      <c r="U3761" t="s">
        <v>13286</v>
      </c>
      <c r="V3761" t="s">
        <v>455</v>
      </c>
      <c r="W3761" t="s">
        <v>225</v>
      </c>
      <c r="Y3761">
        <v>0</v>
      </c>
      <c r="AB3761">
        <v>0</v>
      </c>
      <c r="AC3761">
        <v>0</v>
      </c>
      <c r="AD3761">
        <v>0</v>
      </c>
      <c r="AE3761">
        <v>0</v>
      </c>
      <c r="AF3761">
        <v>0</v>
      </c>
      <c r="AQ3761">
        <v>1</v>
      </c>
      <c r="AR3761">
        <f t="shared" si="58"/>
        <v>0</v>
      </c>
      <c r="AS3761">
        <v>1</v>
      </c>
      <c r="AT3761" t="s">
        <v>133</v>
      </c>
      <c r="AU3761">
        <v>42</v>
      </c>
    </row>
    <row r="3762" spans="1:47">
      <c r="A3762" t="s">
        <v>13290</v>
      </c>
      <c r="C3762">
        <v>310</v>
      </c>
      <c r="D3762" t="s">
        <v>13291</v>
      </c>
      <c r="E3762">
        <v>132</v>
      </c>
      <c r="F3762" t="s">
        <v>13292</v>
      </c>
      <c r="G3762" t="s">
        <v>422</v>
      </c>
      <c r="H3762" t="s">
        <v>260</v>
      </c>
      <c r="I3762" t="s">
        <v>13293</v>
      </c>
      <c r="J3762">
        <v>1.1126499999999999</v>
      </c>
      <c r="K3762">
        <v>0</v>
      </c>
      <c r="L3762">
        <v>0</v>
      </c>
      <c r="M3762">
        <v>0</v>
      </c>
      <c r="N3762">
        <v>0</v>
      </c>
      <c r="P3762">
        <v>0</v>
      </c>
      <c r="Q3762">
        <v>0</v>
      </c>
      <c r="R3762">
        <v>0</v>
      </c>
      <c r="S3762" t="s">
        <v>223</v>
      </c>
      <c r="T3762">
        <v>0</v>
      </c>
      <c r="U3762" t="s">
        <v>13290</v>
      </c>
      <c r="V3762" t="s">
        <v>455</v>
      </c>
      <c r="W3762" t="s">
        <v>225</v>
      </c>
      <c r="Y3762">
        <v>0</v>
      </c>
      <c r="AB3762">
        <v>0</v>
      </c>
      <c r="AC3762">
        <v>0</v>
      </c>
      <c r="AD3762">
        <v>0</v>
      </c>
      <c r="AE3762">
        <v>0</v>
      </c>
      <c r="AF3762">
        <v>0</v>
      </c>
      <c r="AQ3762">
        <v>1</v>
      </c>
      <c r="AR3762">
        <f t="shared" si="58"/>
        <v>0</v>
      </c>
      <c r="AS3762">
        <v>1</v>
      </c>
      <c r="AT3762" t="s">
        <v>133</v>
      </c>
      <c r="AU3762">
        <v>42</v>
      </c>
    </row>
    <row r="3763" spans="1:47">
      <c r="A3763" t="s">
        <v>13294</v>
      </c>
      <c r="C3763">
        <v>310</v>
      </c>
      <c r="D3763" t="s">
        <v>13295</v>
      </c>
      <c r="E3763">
        <v>101</v>
      </c>
      <c r="F3763" t="s">
        <v>13296</v>
      </c>
      <c r="G3763" t="s">
        <v>422</v>
      </c>
      <c r="H3763" t="s">
        <v>220</v>
      </c>
      <c r="I3763" t="s">
        <v>13297</v>
      </c>
      <c r="J3763">
        <v>0.13653999999999999</v>
      </c>
      <c r="K3763">
        <v>0</v>
      </c>
      <c r="L3763">
        <v>0</v>
      </c>
      <c r="M3763">
        <v>1</v>
      </c>
      <c r="N3763">
        <v>1</v>
      </c>
      <c r="O3763" t="s">
        <v>659</v>
      </c>
      <c r="P3763">
        <v>1</v>
      </c>
      <c r="Q3763">
        <v>1</v>
      </c>
      <c r="R3763">
        <v>9100</v>
      </c>
      <c r="S3763" t="s">
        <v>223</v>
      </c>
      <c r="T3763">
        <v>0</v>
      </c>
      <c r="U3763" t="s">
        <v>13294</v>
      </c>
      <c r="V3763" t="s">
        <v>927</v>
      </c>
      <c r="W3763" t="s">
        <v>659</v>
      </c>
      <c r="X3763" t="s">
        <v>659</v>
      </c>
      <c r="Y3763">
        <v>9100</v>
      </c>
      <c r="AB3763">
        <v>0</v>
      </c>
      <c r="AC3763">
        <v>0</v>
      </c>
      <c r="AD3763">
        <v>3</v>
      </c>
      <c r="AE3763">
        <v>1680</v>
      </c>
      <c r="AF3763">
        <v>1.85</v>
      </c>
      <c r="AQ3763">
        <v>1</v>
      </c>
      <c r="AR3763">
        <f t="shared" si="58"/>
        <v>0</v>
      </c>
      <c r="AS3763">
        <v>1</v>
      </c>
      <c r="AT3763" t="s">
        <v>133</v>
      </c>
      <c r="AU3763">
        <v>42</v>
      </c>
    </row>
    <row r="3764" spans="1:47">
      <c r="A3764" t="s">
        <v>12481</v>
      </c>
      <c r="C3764">
        <v>310</v>
      </c>
      <c r="D3764" t="s">
        <v>12482</v>
      </c>
      <c r="E3764">
        <v>903</v>
      </c>
      <c r="F3764" t="s">
        <v>821</v>
      </c>
      <c r="G3764" t="s">
        <v>422</v>
      </c>
      <c r="H3764" t="s">
        <v>833</v>
      </c>
      <c r="I3764" t="s">
        <v>12483</v>
      </c>
      <c r="J3764">
        <v>9.4149999999999998E-2</v>
      </c>
      <c r="K3764">
        <v>0</v>
      </c>
      <c r="L3764">
        <v>0</v>
      </c>
      <c r="M3764">
        <v>0</v>
      </c>
      <c r="N3764">
        <v>0</v>
      </c>
      <c r="P3764">
        <v>0</v>
      </c>
      <c r="Q3764">
        <v>0</v>
      </c>
      <c r="R3764">
        <v>0</v>
      </c>
      <c r="S3764" t="s">
        <v>223</v>
      </c>
      <c r="T3764">
        <v>0</v>
      </c>
      <c r="U3764" t="s">
        <v>12481</v>
      </c>
      <c r="V3764" t="s">
        <v>455</v>
      </c>
      <c r="W3764" t="s">
        <v>225</v>
      </c>
      <c r="Y3764">
        <v>0</v>
      </c>
      <c r="AB3764">
        <v>0</v>
      </c>
      <c r="AC3764">
        <v>0</v>
      </c>
      <c r="AD3764">
        <v>0</v>
      </c>
      <c r="AE3764">
        <v>0</v>
      </c>
      <c r="AF3764">
        <v>0</v>
      </c>
      <c r="AQ3764">
        <v>0</v>
      </c>
      <c r="AR3764">
        <f t="shared" si="58"/>
        <v>0</v>
      </c>
      <c r="AS3764">
        <v>1</v>
      </c>
      <c r="AT3764" t="s">
        <v>133</v>
      </c>
      <c r="AU3764">
        <v>42</v>
      </c>
    </row>
    <row r="3765" spans="1:47">
      <c r="A3765" t="s">
        <v>13298</v>
      </c>
      <c r="C3765">
        <v>310</v>
      </c>
      <c r="D3765" t="s">
        <v>13299</v>
      </c>
      <c r="E3765">
        <v>340</v>
      </c>
      <c r="F3765" t="s">
        <v>13194</v>
      </c>
      <c r="G3765" t="s">
        <v>11287</v>
      </c>
      <c r="H3765" t="s">
        <v>2199</v>
      </c>
      <c r="I3765" t="s">
        <v>13300</v>
      </c>
      <c r="J3765">
        <v>0.68259999999999998</v>
      </c>
      <c r="K3765">
        <v>1</v>
      </c>
      <c r="L3765">
        <v>1</v>
      </c>
      <c r="M3765">
        <v>1</v>
      </c>
      <c r="N3765">
        <v>1</v>
      </c>
      <c r="O3765" t="s">
        <v>225</v>
      </c>
      <c r="P3765">
        <v>0</v>
      </c>
      <c r="Q3765">
        <v>0</v>
      </c>
      <c r="R3765">
        <v>0</v>
      </c>
      <c r="S3765" t="s">
        <v>223</v>
      </c>
      <c r="T3765">
        <v>0</v>
      </c>
      <c r="U3765" t="s">
        <v>13298</v>
      </c>
      <c r="V3765" t="s">
        <v>933</v>
      </c>
      <c r="W3765" t="s">
        <v>659</v>
      </c>
      <c r="X3765" t="s">
        <v>225</v>
      </c>
      <c r="Y3765">
        <v>0</v>
      </c>
      <c r="AB3765">
        <v>1</v>
      </c>
      <c r="AC3765">
        <v>1</v>
      </c>
      <c r="AD3765">
        <v>0</v>
      </c>
      <c r="AE3765">
        <v>320</v>
      </c>
      <c r="AF3765">
        <v>1</v>
      </c>
      <c r="AQ3765">
        <v>2</v>
      </c>
      <c r="AR3765">
        <f t="shared" si="58"/>
        <v>9.68</v>
      </c>
      <c r="AS3765">
        <v>1</v>
      </c>
      <c r="AT3765" t="s">
        <v>133</v>
      </c>
      <c r="AU3765">
        <v>42</v>
      </c>
    </row>
    <row r="3766" spans="1:47">
      <c r="A3766" t="s">
        <v>13301</v>
      </c>
      <c r="C3766">
        <v>310</v>
      </c>
      <c r="D3766" t="s">
        <v>13302</v>
      </c>
      <c r="E3766">
        <v>101</v>
      </c>
      <c r="F3766" t="s">
        <v>13303</v>
      </c>
      <c r="G3766" t="s">
        <v>422</v>
      </c>
      <c r="H3766" t="s">
        <v>220</v>
      </c>
      <c r="I3766" t="s">
        <v>13304</v>
      </c>
      <c r="J3766">
        <v>0.28619</v>
      </c>
      <c r="K3766">
        <v>1</v>
      </c>
      <c r="L3766">
        <v>1</v>
      </c>
      <c r="M3766">
        <v>1</v>
      </c>
      <c r="N3766">
        <v>1</v>
      </c>
      <c r="O3766" t="s">
        <v>225</v>
      </c>
      <c r="P3766">
        <v>0</v>
      </c>
      <c r="Q3766">
        <v>1</v>
      </c>
      <c r="R3766">
        <v>6500</v>
      </c>
      <c r="S3766" t="s">
        <v>223</v>
      </c>
      <c r="T3766">
        <v>6500</v>
      </c>
      <c r="U3766" t="s">
        <v>13301</v>
      </c>
      <c r="V3766" t="s">
        <v>455</v>
      </c>
      <c r="W3766" t="s">
        <v>225</v>
      </c>
      <c r="X3766" t="s">
        <v>225</v>
      </c>
      <c r="Y3766">
        <v>6500</v>
      </c>
      <c r="AB3766">
        <v>1</v>
      </c>
      <c r="AC3766">
        <v>1</v>
      </c>
      <c r="AD3766">
        <v>2</v>
      </c>
      <c r="AE3766">
        <v>875</v>
      </c>
      <c r="AF3766">
        <v>1</v>
      </c>
      <c r="AQ3766">
        <v>1</v>
      </c>
      <c r="AR3766">
        <f t="shared" si="58"/>
        <v>9.68</v>
      </c>
      <c r="AS3766">
        <v>1</v>
      </c>
      <c r="AT3766" t="s">
        <v>133</v>
      </c>
      <c r="AU3766">
        <v>42</v>
      </c>
    </row>
    <row r="3767" spans="1:47">
      <c r="A3767" t="s">
        <v>13305</v>
      </c>
      <c r="C3767">
        <v>310</v>
      </c>
      <c r="D3767" t="s">
        <v>13306</v>
      </c>
      <c r="E3767">
        <v>132</v>
      </c>
      <c r="F3767" t="s">
        <v>13307</v>
      </c>
      <c r="G3767" t="s">
        <v>422</v>
      </c>
      <c r="H3767" t="s">
        <v>260</v>
      </c>
      <c r="I3767" t="s">
        <v>13308</v>
      </c>
      <c r="J3767">
        <v>1.27535</v>
      </c>
      <c r="K3767">
        <v>0</v>
      </c>
      <c r="L3767">
        <v>0</v>
      </c>
      <c r="M3767">
        <v>0</v>
      </c>
      <c r="N3767">
        <v>0</v>
      </c>
      <c r="P3767">
        <v>0</v>
      </c>
      <c r="Q3767">
        <v>0</v>
      </c>
      <c r="R3767">
        <v>0</v>
      </c>
      <c r="S3767" t="s">
        <v>223</v>
      </c>
      <c r="T3767">
        <v>0</v>
      </c>
      <c r="U3767" t="s">
        <v>13305</v>
      </c>
      <c r="V3767" t="s">
        <v>933</v>
      </c>
      <c r="W3767" t="s">
        <v>659</v>
      </c>
      <c r="Y3767">
        <v>0</v>
      </c>
      <c r="AB3767">
        <v>0</v>
      </c>
      <c r="AC3767">
        <v>0</v>
      </c>
      <c r="AD3767">
        <v>0</v>
      </c>
      <c r="AE3767">
        <v>0</v>
      </c>
      <c r="AF3767">
        <v>0</v>
      </c>
      <c r="AQ3767">
        <v>1</v>
      </c>
      <c r="AR3767">
        <f t="shared" si="58"/>
        <v>0</v>
      </c>
      <c r="AS3767">
        <v>1</v>
      </c>
      <c r="AT3767" t="s">
        <v>134</v>
      </c>
      <c r="AU3767">
        <v>43</v>
      </c>
    </row>
    <row r="3768" spans="1:47">
      <c r="A3768" t="s">
        <v>13309</v>
      </c>
      <c r="C3768">
        <v>310</v>
      </c>
      <c r="D3768" t="s">
        <v>13310</v>
      </c>
      <c r="E3768">
        <v>104</v>
      </c>
      <c r="F3768" t="s">
        <v>12989</v>
      </c>
      <c r="G3768" t="s">
        <v>422</v>
      </c>
      <c r="H3768" t="s">
        <v>1213</v>
      </c>
      <c r="I3768" t="s">
        <v>13311</v>
      </c>
      <c r="J3768">
        <v>0.23849000000000001</v>
      </c>
      <c r="K3768">
        <v>0</v>
      </c>
      <c r="L3768">
        <v>0</v>
      </c>
      <c r="M3768">
        <v>1</v>
      </c>
      <c r="N3768">
        <v>1</v>
      </c>
      <c r="O3768" t="s">
        <v>659</v>
      </c>
      <c r="P3768">
        <v>1</v>
      </c>
      <c r="Q3768">
        <v>1</v>
      </c>
      <c r="R3768">
        <v>32800</v>
      </c>
      <c r="S3768" t="s">
        <v>223</v>
      </c>
      <c r="T3768">
        <v>0</v>
      </c>
      <c r="U3768" t="s">
        <v>13309</v>
      </c>
      <c r="V3768" t="s">
        <v>933</v>
      </c>
      <c r="W3768" t="s">
        <v>659</v>
      </c>
      <c r="X3768" t="s">
        <v>659</v>
      </c>
      <c r="Y3768">
        <v>32800</v>
      </c>
      <c r="AB3768">
        <v>0</v>
      </c>
      <c r="AC3768">
        <v>0</v>
      </c>
      <c r="AD3768">
        <v>6</v>
      </c>
      <c r="AE3768">
        <v>2554</v>
      </c>
      <c r="AF3768">
        <v>1.75</v>
      </c>
      <c r="AQ3768">
        <v>1</v>
      </c>
      <c r="AR3768">
        <f t="shared" si="58"/>
        <v>0</v>
      </c>
      <c r="AS3768">
        <v>1</v>
      </c>
      <c r="AT3768" t="s">
        <v>133</v>
      </c>
      <c r="AU3768">
        <v>42</v>
      </c>
    </row>
    <row r="3769" spans="1:47">
      <c r="A3769" t="s">
        <v>13312</v>
      </c>
      <c r="C3769">
        <v>310</v>
      </c>
      <c r="D3769" t="s">
        <v>13313</v>
      </c>
      <c r="E3769">
        <v>132</v>
      </c>
      <c r="F3769" t="s">
        <v>13179</v>
      </c>
      <c r="G3769" t="s">
        <v>422</v>
      </c>
      <c r="H3769" t="s">
        <v>260</v>
      </c>
      <c r="I3769" t="s">
        <v>13314</v>
      </c>
      <c r="J3769">
        <v>0.21548</v>
      </c>
      <c r="K3769">
        <v>0</v>
      </c>
      <c r="L3769">
        <v>0</v>
      </c>
      <c r="M3769">
        <v>0</v>
      </c>
      <c r="N3769">
        <v>0</v>
      </c>
      <c r="P3769">
        <v>0</v>
      </c>
      <c r="Q3769">
        <v>0</v>
      </c>
      <c r="R3769">
        <v>0</v>
      </c>
      <c r="S3769" t="s">
        <v>223</v>
      </c>
      <c r="T3769">
        <v>0</v>
      </c>
      <c r="U3769" t="s">
        <v>13312</v>
      </c>
      <c r="V3769" t="s">
        <v>455</v>
      </c>
      <c r="W3769" t="s">
        <v>225</v>
      </c>
      <c r="Y3769">
        <v>0</v>
      </c>
      <c r="AB3769">
        <v>0</v>
      </c>
      <c r="AC3769">
        <v>0</v>
      </c>
      <c r="AD3769">
        <v>0</v>
      </c>
      <c r="AE3769">
        <v>0</v>
      </c>
      <c r="AF3769">
        <v>0</v>
      </c>
      <c r="AQ3769">
        <v>1</v>
      </c>
      <c r="AR3769">
        <f t="shared" si="58"/>
        <v>0</v>
      </c>
      <c r="AS3769">
        <v>1</v>
      </c>
      <c r="AT3769" t="s">
        <v>133</v>
      </c>
      <c r="AU3769">
        <v>42</v>
      </c>
    </row>
    <row r="3770" spans="1:47">
      <c r="A3770" t="s">
        <v>13315</v>
      </c>
      <c r="C3770">
        <v>310</v>
      </c>
      <c r="D3770" t="s">
        <v>13316</v>
      </c>
      <c r="E3770">
        <v>101</v>
      </c>
      <c r="F3770" t="s">
        <v>13317</v>
      </c>
      <c r="G3770" t="s">
        <v>422</v>
      </c>
      <c r="H3770" t="s">
        <v>220</v>
      </c>
      <c r="I3770" t="s">
        <v>13318</v>
      </c>
      <c r="J3770">
        <v>0.40123999999999999</v>
      </c>
      <c r="K3770">
        <v>0</v>
      </c>
      <c r="L3770">
        <v>0</v>
      </c>
      <c r="M3770">
        <v>1</v>
      </c>
      <c r="N3770">
        <v>1</v>
      </c>
      <c r="O3770" t="s">
        <v>659</v>
      </c>
      <c r="P3770">
        <v>1</v>
      </c>
      <c r="Q3770">
        <v>1</v>
      </c>
      <c r="R3770">
        <v>6000</v>
      </c>
      <c r="S3770" t="s">
        <v>223</v>
      </c>
      <c r="T3770">
        <v>0</v>
      </c>
      <c r="U3770" t="s">
        <v>13315</v>
      </c>
      <c r="V3770" t="s">
        <v>933</v>
      </c>
      <c r="W3770" t="s">
        <v>659</v>
      </c>
      <c r="X3770" t="s">
        <v>659</v>
      </c>
      <c r="Y3770">
        <v>6000</v>
      </c>
      <c r="AB3770">
        <v>0</v>
      </c>
      <c r="AC3770">
        <v>0</v>
      </c>
      <c r="AD3770">
        <v>3</v>
      </c>
      <c r="AE3770">
        <v>1890</v>
      </c>
      <c r="AF3770">
        <v>1.5</v>
      </c>
      <c r="AQ3770">
        <v>1</v>
      </c>
      <c r="AR3770">
        <f t="shared" si="58"/>
        <v>0</v>
      </c>
      <c r="AS3770">
        <v>1</v>
      </c>
      <c r="AT3770" t="s">
        <v>134</v>
      </c>
      <c r="AU3770">
        <v>43</v>
      </c>
    </row>
    <row r="3771" spans="1:47">
      <c r="A3771" t="s">
        <v>13319</v>
      </c>
      <c r="C3771">
        <v>310</v>
      </c>
      <c r="D3771" t="s">
        <v>13320</v>
      </c>
      <c r="E3771">
        <v>101</v>
      </c>
      <c r="F3771" t="s">
        <v>13321</v>
      </c>
      <c r="G3771" t="s">
        <v>422</v>
      </c>
      <c r="H3771" t="s">
        <v>220</v>
      </c>
      <c r="I3771" t="s">
        <v>13322</v>
      </c>
      <c r="J3771">
        <v>0.18174000000000001</v>
      </c>
      <c r="K3771">
        <v>0</v>
      </c>
      <c r="L3771">
        <v>0</v>
      </c>
      <c r="M3771">
        <v>1</v>
      </c>
      <c r="N3771">
        <v>1</v>
      </c>
      <c r="O3771" t="s">
        <v>659</v>
      </c>
      <c r="P3771">
        <v>1</v>
      </c>
      <c r="Q3771">
        <v>1</v>
      </c>
      <c r="R3771">
        <v>7400</v>
      </c>
      <c r="S3771" t="s">
        <v>223</v>
      </c>
      <c r="T3771">
        <v>0</v>
      </c>
      <c r="U3771" t="s">
        <v>13319</v>
      </c>
      <c r="V3771" t="s">
        <v>933</v>
      </c>
      <c r="W3771" t="s">
        <v>659</v>
      </c>
      <c r="X3771" t="s">
        <v>659</v>
      </c>
      <c r="Y3771">
        <v>7400</v>
      </c>
      <c r="AB3771">
        <v>0</v>
      </c>
      <c r="AC3771">
        <v>0</v>
      </c>
      <c r="AD3771">
        <v>3</v>
      </c>
      <c r="AE3771">
        <v>1792</v>
      </c>
      <c r="AF3771">
        <v>2</v>
      </c>
      <c r="AQ3771">
        <v>1</v>
      </c>
      <c r="AR3771">
        <f t="shared" si="58"/>
        <v>0</v>
      </c>
      <c r="AS3771">
        <v>1</v>
      </c>
      <c r="AT3771" t="s">
        <v>133</v>
      </c>
      <c r="AU3771">
        <v>42</v>
      </c>
    </row>
    <row r="3772" spans="1:47">
      <c r="A3772" t="s">
        <v>13323</v>
      </c>
      <c r="C3772">
        <v>310</v>
      </c>
      <c r="D3772" t="s">
        <v>13324</v>
      </c>
      <c r="E3772">
        <v>905</v>
      </c>
      <c r="F3772" t="s">
        <v>13325</v>
      </c>
      <c r="H3772" t="s">
        <v>302</v>
      </c>
      <c r="I3772" t="s">
        <v>13326</v>
      </c>
      <c r="J3772">
        <v>13.189249999999999</v>
      </c>
      <c r="K3772">
        <v>0</v>
      </c>
      <c r="L3772">
        <v>0</v>
      </c>
      <c r="M3772">
        <v>0</v>
      </c>
      <c r="N3772">
        <v>0</v>
      </c>
      <c r="P3772">
        <v>0</v>
      </c>
      <c r="Q3772">
        <v>0</v>
      </c>
      <c r="R3772">
        <v>0</v>
      </c>
      <c r="S3772" t="s">
        <v>223</v>
      </c>
      <c r="T3772">
        <v>0</v>
      </c>
      <c r="U3772" t="s">
        <v>13323</v>
      </c>
      <c r="Y3772">
        <v>0</v>
      </c>
      <c r="AB3772">
        <v>0</v>
      </c>
      <c r="AC3772">
        <v>0</v>
      </c>
      <c r="AD3772">
        <v>0</v>
      </c>
      <c r="AE3772">
        <v>0</v>
      </c>
      <c r="AF3772">
        <v>0</v>
      </c>
      <c r="AQ3772">
        <v>1</v>
      </c>
      <c r="AR3772">
        <f t="shared" si="58"/>
        <v>0</v>
      </c>
      <c r="AS3772">
        <v>1</v>
      </c>
      <c r="AT3772" t="s">
        <v>134</v>
      </c>
      <c r="AU3772">
        <v>43</v>
      </c>
    </row>
    <row r="3773" spans="1:47">
      <c r="A3773" t="s">
        <v>13327</v>
      </c>
      <c r="C3773">
        <v>310</v>
      </c>
      <c r="D3773" t="s">
        <v>13328</v>
      </c>
      <c r="E3773">
        <v>101</v>
      </c>
      <c r="F3773" t="s">
        <v>13329</v>
      </c>
      <c r="G3773" t="s">
        <v>422</v>
      </c>
      <c r="H3773" t="s">
        <v>220</v>
      </c>
      <c r="I3773" t="s">
        <v>13330</v>
      </c>
      <c r="J3773">
        <v>4.2035799999999997</v>
      </c>
      <c r="K3773">
        <v>1</v>
      </c>
      <c r="L3773">
        <v>1</v>
      </c>
      <c r="M3773">
        <v>1</v>
      </c>
      <c r="N3773">
        <v>1</v>
      </c>
      <c r="O3773" t="s">
        <v>225</v>
      </c>
      <c r="P3773">
        <v>0</v>
      </c>
      <c r="Q3773">
        <v>1</v>
      </c>
      <c r="R3773">
        <v>0</v>
      </c>
      <c r="S3773" t="s">
        <v>223</v>
      </c>
      <c r="T3773">
        <v>0</v>
      </c>
      <c r="U3773" t="s">
        <v>13327</v>
      </c>
      <c r="V3773" t="s">
        <v>455</v>
      </c>
      <c r="W3773" t="s">
        <v>225</v>
      </c>
      <c r="X3773" t="s">
        <v>225</v>
      </c>
      <c r="Y3773">
        <v>0</v>
      </c>
      <c r="AB3773">
        <v>1</v>
      </c>
      <c r="AC3773">
        <v>1</v>
      </c>
      <c r="AD3773">
        <v>4</v>
      </c>
      <c r="AE3773">
        <v>1156</v>
      </c>
      <c r="AF3773">
        <v>1.75</v>
      </c>
      <c r="AQ3773">
        <v>1</v>
      </c>
      <c r="AR3773">
        <f t="shared" si="58"/>
        <v>9.68</v>
      </c>
      <c r="AS3773">
        <v>1</v>
      </c>
      <c r="AT3773" t="s">
        <v>133</v>
      </c>
      <c r="AU3773">
        <v>42</v>
      </c>
    </row>
    <row r="3774" spans="1:47">
      <c r="A3774" t="s">
        <v>13331</v>
      </c>
      <c r="C3774">
        <v>310</v>
      </c>
      <c r="D3774" t="s">
        <v>13332</v>
      </c>
      <c r="E3774">
        <v>101</v>
      </c>
      <c r="F3774" t="s">
        <v>13333</v>
      </c>
      <c r="G3774" t="s">
        <v>422</v>
      </c>
      <c r="H3774" t="s">
        <v>220</v>
      </c>
      <c r="I3774" t="s">
        <v>13334</v>
      </c>
      <c r="J3774">
        <v>0.13253000000000001</v>
      </c>
      <c r="K3774">
        <v>0</v>
      </c>
      <c r="L3774">
        <v>0</v>
      </c>
      <c r="M3774">
        <v>1</v>
      </c>
      <c r="N3774">
        <v>1</v>
      </c>
      <c r="O3774" t="s">
        <v>659</v>
      </c>
      <c r="P3774">
        <v>1</v>
      </c>
      <c r="Q3774">
        <v>1</v>
      </c>
      <c r="R3774">
        <v>2600</v>
      </c>
      <c r="S3774" t="s">
        <v>223</v>
      </c>
      <c r="T3774">
        <v>0</v>
      </c>
      <c r="U3774" t="s">
        <v>13331</v>
      </c>
      <c r="V3774" t="s">
        <v>927</v>
      </c>
      <c r="W3774" t="s">
        <v>659</v>
      </c>
      <c r="X3774" t="s">
        <v>659</v>
      </c>
      <c r="Y3774">
        <v>2600</v>
      </c>
      <c r="AB3774">
        <v>0</v>
      </c>
      <c r="AC3774">
        <v>0</v>
      </c>
      <c r="AD3774">
        <v>3</v>
      </c>
      <c r="AE3774">
        <v>927</v>
      </c>
      <c r="AF3774">
        <v>1</v>
      </c>
      <c r="AQ3774">
        <v>1</v>
      </c>
      <c r="AR3774">
        <f t="shared" si="58"/>
        <v>0</v>
      </c>
      <c r="AS3774">
        <v>1</v>
      </c>
      <c r="AT3774" t="s">
        <v>133</v>
      </c>
      <c r="AU3774">
        <v>42</v>
      </c>
    </row>
    <row r="3775" spans="1:47">
      <c r="A3775" t="s">
        <v>13335</v>
      </c>
      <c r="C3775">
        <v>310</v>
      </c>
      <c r="D3775" t="s">
        <v>13336</v>
      </c>
      <c r="E3775">
        <v>132</v>
      </c>
      <c r="F3775" t="s">
        <v>13126</v>
      </c>
      <c r="G3775" t="s">
        <v>422</v>
      </c>
      <c r="H3775" t="s">
        <v>260</v>
      </c>
      <c r="I3775" t="s">
        <v>13337</v>
      </c>
      <c r="J3775">
        <v>0.64405000000000001</v>
      </c>
      <c r="K3775">
        <v>0</v>
      </c>
      <c r="L3775">
        <v>0</v>
      </c>
      <c r="M3775">
        <v>0</v>
      </c>
      <c r="N3775">
        <v>0</v>
      </c>
      <c r="P3775">
        <v>0</v>
      </c>
      <c r="Q3775">
        <v>0</v>
      </c>
      <c r="R3775">
        <v>0</v>
      </c>
      <c r="S3775" t="s">
        <v>223</v>
      </c>
      <c r="T3775">
        <v>0</v>
      </c>
      <c r="U3775" t="s">
        <v>13335</v>
      </c>
      <c r="Y3775">
        <v>0</v>
      </c>
      <c r="AB3775">
        <v>0</v>
      </c>
      <c r="AC3775">
        <v>0</v>
      </c>
      <c r="AD3775">
        <v>0</v>
      </c>
      <c r="AE3775">
        <v>0</v>
      </c>
      <c r="AF3775">
        <v>0</v>
      </c>
      <c r="AQ3775">
        <v>1</v>
      </c>
      <c r="AR3775">
        <f t="shared" si="58"/>
        <v>0</v>
      </c>
      <c r="AS3775">
        <v>1</v>
      </c>
      <c r="AT3775" t="s">
        <v>133</v>
      </c>
      <c r="AU3775">
        <v>42</v>
      </c>
    </row>
    <row r="3776" spans="1:47">
      <c r="A3776" t="s">
        <v>248</v>
      </c>
      <c r="C3776">
        <v>310</v>
      </c>
      <c r="E3776">
        <v>0</v>
      </c>
      <c r="J3776">
        <v>1.92E-3</v>
      </c>
      <c r="K3776">
        <v>0</v>
      </c>
      <c r="L3776">
        <v>0</v>
      </c>
      <c r="M3776">
        <v>0</v>
      </c>
      <c r="N3776">
        <v>0</v>
      </c>
      <c r="P3776">
        <v>0</v>
      </c>
      <c r="Q3776">
        <v>0</v>
      </c>
      <c r="R3776">
        <v>0</v>
      </c>
      <c r="S3776" t="s">
        <v>249</v>
      </c>
      <c r="T3776">
        <v>0</v>
      </c>
      <c r="Y3776">
        <v>0</v>
      </c>
      <c r="AB3776">
        <v>0</v>
      </c>
      <c r="AC3776">
        <v>0</v>
      </c>
      <c r="AD3776">
        <v>0</v>
      </c>
      <c r="AE3776">
        <v>0</v>
      </c>
      <c r="AF3776">
        <v>0</v>
      </c>
      <c r="AQ3776">
        <v>0</v>
      </c>
      <c r="AR3776">
        <f t="shared" si="58"/>
        <v>0</v>
      </c>
      <c r="AS3776">
        <v>1</v>
      </c>
      <c r="AT3776" t="s">
        <v>133</v>
      </c>
      <c r="AU3776">
        <v>42</v>
      </c>
    </row>
    <row r="3777" spans="1:47">
      <c r="A3777" t="s">
        <v>13338</v>
      </c>
      <c r="C3777">
        <v>310</v>
      </c>
      <c r="D3777" t="s">
        <v>13339</v>
      </c>
      <c r="E3777">
        <v>390</v>
      </c>
      <c r="F3777" t="s">
        <v>13340</v>
      </c>
      <c r="G3777" t="s">
        <v>11287</v>
      </c>
      <c r="H3777" t="s">
        <v>10741</v>
      </c>
      <c r="I3777" t="s">
        <v>13341</v>
      </c>
      <c r="J3777">
        <v>3.00434</v>
      </c>
      <c r="K3777">
        <v>0</v>
      </c>
      <c r="L3777">
        <v>0</v>
      </c>
      <c r="M3777">
        <v>0</v>
      </c>
      <c r="N3777">
        <v>0</v>
      </c>
      <c r="P3777">
        <v>1</v>
      </c>
      <c r="Q3777">
        <v>0</v>
      </c>
      <c r="R3777">
        <v>0</v>
      </c>
      <c r="S3777" t="s">
        <v>223</v>
      </c>
      <c r="T3777">
        <v>0</v>
      </c>
      <c r="U3777" t="s">
        <v>13338</v>
      </c>
      <c r="Y3777">
        <v>0</v>
      </c>
      <c r="AB3777">
        <v>0</v>
      </c>
      <c r="AC3777">
        <v>0</v>
      </c>
      <c r="AD3777">
        <v>0</v>
      </c>
      <c r="AE3777">
        <v>0</v>
      </c>
      <c r="AF3777">
        <v>0</v>
      </c>
      <c r="AQ3777">
        <v>1</v>
      </c>
      <c r="AR3777">
        <f t="shared" si="58"/>
        <v>0</v>
      </c>
      <c r="AS3777">
        <v>1</v>
      </c>
      <c r="AT3777" t="s">
        <v>133</v>
      </c>
      <c r="AU3777">
        <v>42</v>
      </c>
    </row>
    <row r="3778" spans="1:47">
      <c r="A3778" t="s">
        <v>13342</v>
      </c>
      <c r="C3778">
        <v>310</v>
      </c>
      <c r="D3778" t="s">
        <v>13343</v>
      </c>
      <c r="E3778">
        <v>101</v>
      </c>
      <c r="F3778" t="s">
        <v>13344</v>
      </c>
      <c r="G3778" t="s">
        <v>422</v>
      </c>
      <c r="H3778" t="s">
        <v>220</v>
      </c>
      <c r="I3778" t="s">
        <v>13345</v>
      </c>
      <c r="J3778">
        <v>0.22836999999999999</v>
      </c>
      <c r="K3778">
        <v>0</v>
      </c>
      <c r="L3778">
        <v>0</v>
      </c>
      <c r="M3778">
        <v>1</v>
      </c>
      <c r="N3778">
        <v>1</v>
      </c>
      <c r="O3778" t="s">
        <v>659</v>
      </c>
      <c r="P3778">
        <v>1</v>
      </c>
      <c r="Q3778">
        <v>1</v>
      </c>
      <c r="R3778">
        <v>7200</v>
      </c>
      <c r="S3778" t="s">
        <v>243</v>
      </c>
      <c r="T3778">
        <v>0</v>
      </c>
      <c r="U3778" t="s">
        <v>13342</v>
      </c>
      <c r="V3778" t="s">
        <v>927</v>
      </c>
      <c r="W3778" t="s">
        <v>659</v>
      </c>
      <c r="X3778" t="s">
        <v>659</v>
      </c>
      <c r="Y3778">
        <v>7200</v>
      </c>
      <c r="AB3778">
        <v>0</v>
      </c>
      <c r="AC3778">
        <v>0</v>
      </c>
      <c r="AD3778">
        <v>2</v>
      </c>
      <c r="AE3778">
        <v>1791</v>
      </c>
      <c r="AF3778">
        <v>2</v>
      </c>
      <c r="AQ3778">
        <v>2</v>
      </c>
      <c r="AR3778">
        <f t="shared" ref="AR3778:AR3841" si="59">AB3778*9.68*VLOOKUP(AU3778,atten,10,FALSE)</f>
        <v>0</v>
      </c>
      <c r="AS3778">
        <v>1</v>
      </c>
      <c r="AT3778" t="s">
        <v>133</v>
      </c>
      <c r="AU3778">
        <v>42</v>
      </c>
    </row>
    <row r="3779" spans="1:47">
      <c r="A3779" t="s">
        <v>13346</v>
      </c>
      <c r="C3779">
        <v>310</v>
      </c>
      <c r="D3779" t="s">
        <v>13347</v>
      </c>
      <c r="E3779">
        <v>101</v>
      </c>
      <c r="F3779" t="s">
        <v>13348</v>
      </c>
      <c r="G3779" t="s">
        <v>422</v>
      </c>
      <c r="H3779" t="s">
        <v>220</v>
      </c>
      <c r="I3779" t="s">
        <v>13349</v>
      </c>
      <c r="J3779">
        <v>1.4135800000000001</v>
      </c>
      <c r="K3779">
        <v>1</v>
      </c>
      <c r="L3779">
        <v>1</v>
      </c>
      <c r="M3779">
        <v>1</v>
      </c>
      <c r="N3779">
        <v>1</v>
      </c>
      <c r="O3779" t="s">
        <v>225</v>
      </c>
      <c r="P3779">
        <v>0</v>
      </c>
      <c r="Q3779">
        <v>1</v>
      </c>
      <c r="R3779">
        <v>13300</v>
      </c>
      <c r="S3779" t="s">
        <v>223</v>
      </c>
      <c r="T3779">
        <v>13300</v>
      </c>
      <c r="U3779" t="s">
        <v>13346</v>
      </c>
      <c r="V3779" t="s">
        <v>455</v>
      </c>
      <c r="W3779" t="s">
        <v>225</v>
      </c>
      <c r="X3779" t="s">
        <v>225</v>
      </c>
      <c r="Y3779">
        <v>13300</v>
      </c>
      <c r="AB3779">
        <v>1</v>
      </c>
      <c r="AC3779">
        <v>1</v>
      </c>
      <c r="AD3779">
        <v>3</v>
      </c>
      <c r="AE3779">
        <v>4132</v>
      </c>
      <c r="AF3779">
        <v>2</v>
      </c>
      <c r="AQ3779">
        <v>1</v>
      </c>
      <c r="AR3779">
        <f t="shared" si="59"/>
        <v>9.68</v>
      </c>
      <c r="AS3779">
        <v>1</v>
      </c>
      <c r="AT3779" t="s">
        <v>133</v>
      </c>
      <c r="AU3779">
        <v>42</v>
      </c>
    </row>
    <row r="3780" spans="1:47">
      <c r="A3780" t="s">
        <v>13350</v>
      </c>
      <c r="C3780">
        <v>310</v>
      </c>
      <c r="D3780" t="s">
        <v>13351</v>
      </c>
      <c r="E3780">
        <v>101</v>
      </c>
      <c r="F3780" t="s">
        <v>13352</v>
      </c>
      <c r="G3780" t="s">
        <v>422</v>
      </c>
      <c r="H3780" t="s">
        <v>220</v>
      </c>
      <c r="I3780" t="s">
        <v>13353</v>
      </c>
      <c r="J3780">
        <v>0.72994000000000003</v>
      </c>
      <c r="K3780">
        <v>1</v>
      </c>
      <c r="L3780">
        <v>1</v>
      </c>
      <c r="M3780">
        <v>1</v>
      </c>
      <c r="N3780">
        <v>1</v>
      </c>
      <c r="O3780" t="s">
        <v>225</v>
      </c>
      <c r="P3780">
        <v>0</v>
      </c>
      <c r="Q3780">
        <v>1</v>
      </c>
      <c r="R3780">
        <v>6500</v>
      </c>
      <c r="S3780" t="s">
        <v>223</v>
      </c>
      <c r="T3780">
        <v>6500</v>
      </c>
      <c r="U3780" t="s">
        <v>13350</v>
      </c>
      <c r="V3780" t="s">
        <v>413</v>
      </c>
      <c r="W3780" t="s">
        <v>225</v>
      </c>
      <c r="X3780" t="s">
        <v>225</v>
      </c>
      <c r="Y3780">
        <v>6500</v>
      </c>
      <c r="AB3780">
        <v>1</v>
      </c>
      <c r="AC3780">
        <v>1</v>
      </c>
      <c r="AD3780">
        <v>3</v>
      </c>
      <c r="AE3780">
        <v>1344</v>
      </c>
      <c r="AF3780">
        <v>1</v>
      </c>
      <c r="AQ3780">
        <v>1</v>
      </c>
      <c r="AR3780">
        <f t="shared" si="59"/>
        <v>9.68</v>
      </c>
      <c r="AS3780">
        <v>1</v>
      </c>
      <c r="AT3780" t="s">
        <v>133</v>
      </c>
      <c r="AU3780">
        <v>42</v>
      </c>
    </row>
    <row r="3781" spans="1:47">
      <c r="A3781" t="s">
        <v>13354</v>
      </c>
      <c r="C3781">
        <v>310</v>
      </c>
      <c r="D3781" t="s">
        <v>13355</v>
      </c>
      <c r="E3781">
        <v>132</v>
      </c>
      <c r="F3781" t="s">
        <v>13356</v>
      </c>
      <c r="G3781" t="s">
        <v>422</v>
      </c>
      <c r="H3781" t="s">
        <v>260</v>
      </c>
      <c r="I3781" t="s">
        <v>13357</v>
      </c>
      <c r="J3781">
        <v>0.39291999999999999</v>
      </c>
      <c r="K3781">
        <v>0</v>
      </c>
      <c r="L3781">
        <v>0</v>
      </c>
      <c r="M3781">
        <v>0</v>
      </c>
      <c r="N3781">
        <v>0</v>
      </c>
      <c r="P3781">
        <v>0</v>
      </c>
      <c r="Q3781">
        <v>0</v>
      </c>
      <c r="R3781">
        <v>0</v>
      </c>
      <c r="S3781" t="s">
        <v>223</v>
      </c>
      <c r="T3781">
        <v>0</v>
      </c>
      <c r="U3781" t="s">
        <v>13354</v>
      </c>
      <c r="V3781" t="s">
        <v>455</v>
      </c>
      <c r="W3781" t="s">
        <v>225</v>
      </c>
      <c r="Y3781">
        <v>0</v>
      </c>
      <c r="AB3781">
        <v>0</v>
      </c>
      <c r="AC3781">
        <v>0</v>
      </c>
      <c r="AD3781">
        <v>0</v>
      </c>
      <c r="AE3781">
        <v>0</v>
      </c>
      <c r="AF3781">
        <v>0</v>
      </c>
      <c r="AQ3781">
        <v>5</v>
      </c>
      <c r="AR3781">
        <f t="shared" si="59"/>
        <v>0</v>
      </c>
      <c r="AS3781">
        <v>1</v>
      </c>
      <c r="AT3781" t="s">
        <v>133</v>
      </c>
      <c r="AU3781">
        <v>42</v>
      </c>
    </row>
    <row r="3782" spans="1:47">
      <c r="A3782" t="s">
        <v>13358</v>
      </c>
      <c r="C3782">
        <v>310</v>
      </c>
      <c r="D3782" t="s">
        <v>13359</v>
      </c>
      <c r="E3782">
        <v>906</v>
      </c>
      <c r="F3782" t="s">
        <v>13229</v>
      </c>
      <c r="G3782" t="s">
        <v>422</v>
      </c>
      <c r="H3782" t="s">
        <v>11038</v>
      </c>
      <c r="I3782" t="s">
        <v>13360</v>
      </c>
      <c r="J3782">
        <v>0.30229</v>
      </c>
      <c r="K3782">
        <v>1</v>
      </c>
      <c r="L3782">
        <v>1</v>
      </c>
      <c r="M3782">
        <v>1</v>
      </c>
      <c r="N3782">
        <v>1</v>
      </c>
      <c r="O3782" t="s">
        <v>225</v>
      </c>
      <c r="P3782">
        <v>0</v>
      </c>
      <c r="Q3782">
        <v>2</v>
      </c>
      <c r="R3782">
        <v>17000</v>
      </c>
      <c r="S3782" t="s">
        <v>223</v>
      </c>
      <c r="T3782">
        <v>17000</v>
      </c>
      <c r="U3782" t="s">
        <v>13358</v>
      </c>
      <c r="V3782" t="s">
        <v>455</v>
      </c>
      <c r="W3782" t="s">
        <v>225</v>
      </c>
      <c r="X3782" t="s">
        <v>225</v>
      </c>
      <c r="Y3782">
        <v>8500</v>
      </c>
      <c r="AB3782">
        <v>1</v>
      </c>
      <c r="AC3782">
        <v>1</v>
      </c>
      <c r="AD3782">
        <v>0</v>
      </c>
      <c r="AE3782">
        <v>11196</v>
      </c>
      <c r="AF3782">
        <v>1</v>
      </c>
      <c r="AQ3782">
        <v>1</v>
      </c>
      <c r="AR3782">
        <f t="shared" si="59"/>
        <v>9.68</v>
      </c>
      <c r="AS3782">
        <v>1</v>
      </c>
      <c r="AT3782" t="s">
        <v>133</v>
      </c>
      <c r="AU3782">
        <v>42</v>
      </c>
    </row>
    <row r="3783" spans="1:47">
      <c r="A3783" t="s">
        <v>13361</v>
      </c>
      <c r="C3783">
        <v>310</v>
      </c>
      <c r="D3783" t="s">
        <v>13362</v>
      </c>
      <c r="E3783">
        <v>101</v>
      </c>
      <c r="F3783" t="s">
        <v>13363</v>
      </c>
      <c r="G3783" t="s">
        <v>422</v>
      </c>
      <c r="H3783" t="s">
        <v>220</v>
      </c>
      <c r="I3783" t="s">
        <v>13364</v>
      </c>
      <c r="J3783">
        <v>0.61531000000000002</v>
      </c>
      <c r="K3783">
        <v>1</v>
      </c>
      <c r="L3783">
        <v>1</v>
      </c>
      <c r="M3783">
        <v>1</v>
      </c>
      <c r="N3783">
        <v>1</v>
      </c>
      <c r="O3783" t="s">
        <v>225</v>
      </c>
      <c r="P3783">
        <v>0</v>
      </c>
      <c r="Q3783">
        <v>1</v>
      </c>
      <c r="R3783">
        <v>3300</v>
      </c>
      <c r="S3783" t="s">
        <v>223</v>
      </c>
      <c r="T3783">
        <v>3300</v>
      </c>
      <c r="U3783" t="s">
        <v>13361</v>
      </c>
      <c r="V3783" t="s">
        <v>413</v>
      </c>
      <c r="W3783" t="s">
        <v>225</v>
      </c>
      <c r="X3783" t="s">
        <v>225</v>
      </c>
      <c r="Y3783">
        <v>3300</v>
      </c>
      <c r="AB3783">
        <v>1</v>
      </c>
      <c r="AC3783">
        <v>1</v>
      </c>
      <c r="AD3783">
        <v>2</v>
      </c>
      <c r="AE3783">
        <v>1008</v>
      </c>
      <c r="AF3783">
        <v>1</v>
      </c>
      <c r="AQ3783">
        <v>1</v>
      </c>
      <c r="AR3783">
        <f t="shared" si="59"/>
        <v>9.68</v>
      </c>
      <c r="AS3783">
        <v>1</v>
      </c>
      <c r="AT3783" t="s">
        <v>133</v>
      </c>
      <c r="AU3783">
        <v>42</v>
      </c>
    </row>
    <row r="3784" spans="1:47">
      <c r="A3784" t="s">
        <v>13365</v>
      </c>
      <c r="C3784">
        <v>310</v>
      </c>
      <c r="D3784" t="s">
        <v>12408</v>
      </c>
      <c r="E3784">
        <v>132</v>
      </c>
      <c r="F3784" t="s">
        <v>13366</v>
      </c>
      <c r="G3784" t="s">
        <v>422</v>
      </c>
      <c r="H3784" t="s">
        <v>260</v>
      </c>
      <c r="I3784" t="s">
        <v>13367</v>
      </c>
      <c r="J3784">
        <v>1.4171800000000001</v>
      </c>
      <c r="K3784">
        <v>0</v>
      </c>
      <c r="L3784">
        <v>0</v>
      </c>
      <c r="M3784">
        <v>0</v>
      </c>
      <c r="N3784">
        <v>0</v>
      </c>
      <c r="P3784">
        <v>0</v>
      </c>
      <c r="Q3784">
        <v>0</v>
      </c>
      <c r="R3784">
        <v>0</v>
      </c>
      <c r="S3784" t="s">
        <v>223</v>
      </c>
      <c r="T3784">
        <v>0</v>
      </c>
      <c r="U3784" t="s">
        <v>13365</v>
      </c>
      <c r="V3784" t="s">
        <v>455</v>
      </c>
      <c r="W3784" t="s">
        <v>225</v>
      </c>
      <c r="Y3784">
        <v>0</v>
      </c>
      <c r="AB3784">
        <v>0</v>
      </c>
      <c r="AC3784">
        <v>0</v>
      </c>
      <c r="AD3784">
        <v>0</v>
      </c>
      <c r="AE3784">
        <v>0</v>
      </c>
      <c r="AF3784">
        <v>0</v>
      </c>
      <c r="AQ3784">
        <v>1</v>
      </c>
      <c r="AR3784">
        <f t="shared" si="59"/>
        <v>0</v>
      </c>
      <c r="AS3784">
        <v>1</v>
      </c>
      <c r="AT3784" t="s">
        <v>133</v>
      </c>
      <c r="AU3784">
        <v>42</v>
      </c>
    </row>
    <row r="3785" spans="1:47">
      <c r="A3785" t="s">
        <v>13368</v>
      </c>
      <c r="C3785">
        <v>310</v>
      </c>
      <c r="D3785" t="s">
        <v>13369</v>
      </c>
      <c r="E3785">
        <v>101</v>
      </c>
      <c r="F3785" t="s">
        <v>13292</v>
      </c>
      <c r="G3785" t="s">
        <v>422</v>
      </c>
      <c r="H3785" t="s">
        <v>220</v>
      </c>
      <c r="I3785" t="s">
        <v>13370</v>
      </c>
      <c r="J3785">
        <v>1.9672400000000001</v>
      </c>
      <c r="K3785">
        <v>1</v>
      </c>
      <c r="L3785">
        <v>1</v>
      </c>
      <c r="M3785">
        <v>1</v>
      </c>
      <c r="N3785">
        <v>1</v>
      </c>
      <c r="O3785" t="s">
        <v>225</v>
      </c>
      <c r="P3785">
        <v>0</v>
      </c>
      <c r="Q3785">
        <v>1</v>
      </c>
      <c r="R3785">
        <v>31900</v>
      </c>
      <c r="S3785" t="s">
        <v>223</v>
      </c>
      <c r="T3785">
        <v>31900</v>
      </c>
      <c r="U3785" t="s">
        <v>13368</v>
      </c>
      <c r="V3785" t="s">
        <v>455</v>
      </c>
      <c r="W3785" t="s">
        <v>225</v>
      </c>
      <c r="X3785" t="s">
        <v>225</v>
      </c>
      <c r="Y3785">
        <v>31900</v>
      </c>
      <c r="AB3785">
        <v>1</v>
      </c>
      <c r="AC3785">
        <v>1</v>
      </c>
      <c r="AD3785">
        <v>4</v>
      </c>
      <c r="AE3785">
        <v>1836</v>
      </c>
      <c r="AF3785">
        <v>1</v>
      </c>
      <c r="AQ3785">
        <v>2</v>
      </c>
      <c r="AR3785">
        <f t="shared" si="59"/>
        <v>9.68</v>
      </c>
      <c r="AS3785">
        <v>1</v>
      </c>
      <c r="AT3785" t="s">
        <v>133</v>
      </c>
      <c r="AU3785">
        <v>42</v>
      </c>
    </row>
    <row r="3786" spans="1:47">
      <c r="A3786" t="s">
        <v>13371</v>
      </c>
      <c r="C3786">
        <v>310</v>
      </c>
      <c r="D3786" t="s">
        <v>13372</v>
      </c>
      <c r="E3786">
        <v>101</v>
      </c>
      <c r="F3786" t="s">
        <v>13373</v>
      </c>
      <c r="G3786" t="s">
        <v>422</v>
      </c>
      <c r="H3786" t="s">
        <v>220</v>
      </c>
      <c r="I3786" t="s">
        <v>13374</v>
      </c>
      <c r="J3786">
        <v>0.16841</v>
      </c>
      <c r="K3786">
        <v>1</v>
      </c>
      <c r="L3786">
        <v>1</v>
      </c>
      <c r="M3786">
        <v>1</v>
      </c>
      <c r="N3786">
        <v>1</v>
      </c>
      <c r="O3786" t="s">
        <v>225</v>
      </c>
      <c r="P3786">
        <v>0</v>
      </c>
      <c r="Q3786">
        <v>1</v>
      </c>
      <c r="R3786">
        <v>3600</v>
      </c>
      <c r="S3786" t="s">
        <v>223</v>
      </c>
      <c r="T3786">
        <v>3600</v>
      </c>
      <c r="U3786" t="s">
        <v>13371</v>
      </c>
      <c r="V3786" t="s">
        <v>455</v>
      </c>
      <c r="W3786" t="s">
        <v>225</v>
      </c>
      <c r="X3786" t="s">
        <v>225</v>
      </c>
      <c r="Y3786">
        <v>3600</v>
      </c>
      <c r="AB3786">
        <v>1</v>
      </c>
      <c r="AC3786">
        <v>1</v>
      </c>
      <c r="AD3786">
        <v>3</v>
      </c>
      <c r="AE3786">
        <v>1176</v>
      </c>
      <c r="AF3786">
        <v>1.5</v>
      </c>
      <c r="AQ3786">
        <v>1</v>
      </c>
      <c r="AR3786">
        <f t="shared" si="59"/>
        <v>9.68</v>
      </c>
      <c r="AS3786">
        <v>1</v>
      </c>
      <c r="AT3786" t="s">
        <v>133</v>
      </c>
      <c r="AU3786">
        <v>42</v>
      </c>
    </row>
    <row r="3787" spans="1:47">
      <c r="A3787" t="s">
        <v>12481</v>
      </c>
      <c r="C3787">
        <v>310</v>
      </c>
      <c r="D3787" t="s">
        <v>12482</v>
      </c>
      <c r="E3787">
        <v>903</v>
      </c>
      <c r="F3787" t="s">
        <v>821</v>
      </c>
      <c r="G3787" t="s">
        <v>422</v>
      </c>
      <c r="H3787" t="s">
        <v>833</v>
      </c>
      <c r="I3787" t="s">
        <v>12483</v>
      </c>
      <c r="J3787">
        <v>4.4269999999999997E-2</v>
      </c>
      <c r="K3787">
        <v>0</v>
      </c>
      <c r="L3787">
        <v>0</v>
      </c>
      <c r="M3787">
        <v>0</v>
      </c>
      <c r="N3787">
        <v>0</v>
      </c>
      <c r="P3787">
        <v>0</v>
      </c>
      <c r="Q3787">
        <v>0</v>
      </c>
      <c r="R3787">
        <v>0</v>
      </c>
      <c r="S3787" t="s">
        <v>223</v>
      </c>
      <c r="T3787">
        <v>0</v>
      </c>
      <c r="U3787" t="s">
        <v>12481</v>
      </c>
      <c r="V3787" t="s">
        <v>455</v>
      </c>
      <c r="W3787" t="s">
        <v>225</v>
      </c>
      <c r="Y3787">
        <v>0</v>
      </c>
      <c r="AB3787">
        <v>0</v>
      </c>
      <c r="AC3787">
        <v>0</v>
      </c>
      <c r="AD3787">
        <v>0</v>
      </c>
      <c r="AE3787">
        <v>0</v>
      </c>
      <c r="AF3787">
        <v>0</v>
      </c>
      <c r="AQ3787">
        <v>0</v>
      </c>
      <c r="AR3787">
        <f t="shared" si="59"/>
        <v>0</v>
      </c>
      <c r="AS3787">
        <v>1</v>
      </c>
      <c r="AT3787" t="s">
        <v>133</v>
      </c>
      <c r="AU3787">
        <v>42</v>
      </c>
    </row>
    <row r="3788" spans="1:47">
      <c r="A3788" t="s">
        <v>13375</v>
      </c>
      <c r="C3788">
        <v>310</v>
      </c>
      <c r="D3788" t="s">
        <v>13376</v>
      </c>
      <c r="E3788">
        <v>101</v>
      </c>
      <c r="F3788" t="s">
        <v>13377</v>
      </c>
      <c r="G3788" t="s">
        <v>422</v>
      </c>
      <c r="H3788" t="s">
        <v>220</v>
      </c>
      <c r="I3788" t="s">
        <v>13378</v>
      </c>
      <c r="J3788">
        <v>0.15581</v>
      </c>
      <c r="K3788">
        <v>0</v>
      </c>
      <c r="L3788">
        <v>0</v>
      </c>
      <c r="M3788">
        <v>1</v>
      </c>
      <c r="N3788">
        <v>1</v>
      </c>
      <c r="O3788" t="s">
        <v>659</v>
      </c>
      <c r="P3788">
        <v>1</v>
      </c>
      <c r="Q3788">
        <v>1</v>
      </c>
      <c r="R3788">
        <v>10700</v>
      </c>
      <c r="S3788" t="s">
        <v>223</v>
      </c>
      <c r="T3788">
        <v>0</v>
      </c>
      <c r="U3788" t="s">
        <v>13375</v>
      </c>
      <c r="V3788" t="s">
        <v>933</v>
      </c>
      <c r="W3788" t="s">
        <v>659</v>
      </c>
      <c r="X3788" t="s">
        <v>659</v>
      </c>
      <c r="Y3788">
        <v>10700</v>
      </c>
      <c r="AB3788">
        <v>0</v>
      </c>
      <c r="AC3788">
        <v>0</v>
      </c>
      <c r="AD3788">
        <v>3</v>
      </c>
      <c r="AE3788">
        <v>1815</v>
      </c>
      <c r="AF3788">
        <v>1.9</v>
      </c>
      <c r="AQ3788">
        <v>1</v>
      </c>
      <c r="AR3788">
        <f t="shared" si="59"/>
        <v>0</v>
      </c>
      <c r="AS3788">
        <v>1</v>
      </c>
      <c r="AT3788" t="s">
        <v>133</v>
      </c>
      <c r="AU3788">
        <v>42</v>
      </c>
    </row>
    <row r="3789" spans="1:47">
      <c r="A3789" t="s">
        <v>13379</v>
      </c>
      <c r="C3789">
        <v>310</v>
      </c>
      <c r="D3789" t="s">
        <v>13380</v>
      </c>
      <c r="E3789">
        <v>101</v>
      </c>
      <c r="F3789" t="s">
        <v>13381</v>
      </c>
      <c r="G3789" t="s">
        <v>422</v>
      </c>
      <c r="H3789" t="s">
        <v>220</v>
      </c>
      <c r="I3789" t="s">
        <v>13382</v>
      </c>
      <c r="J3789">
        <v>0.40216000000000002</v>
      </c>
      <c r="K3789">
        <v>0</v>
      </c>
      <c r="L3789">
        <v>0</v>
      </c>
      <c r="M3789">
        <v>1</v>
      </c>
      <c r="N3789">
        <v>1</v>
      </c>
      <c r="O3789" t="s">
        <v>659</v>
      </c>
      <c r="P3789">
        <v>1</v>
      </c>
      <c r="Q3789">
        <v>1</v>
      </c>
      <c r="R3789">
        <v>10100</v>
      </c>
      <c r="S3789" t="s">
        <v>223</v>
      </c>
      <c r="T3789">
        <v>0</v>
      </c>
      <c r="U3789" t="s">
        <v>13379</v>
      </c>
      <c r="V3789" t="s">
        <v>933</v>
      </c>
      <c r="W3789" t="s">
        <v>659</v>
      </c>
      <c r="X3789" t="s">
        <v>659</v>
      </c>
      <c r="Y3789">
        <v>10100</v>
      </c>
      <c r="AB3789">
        <v>0</v>
      </c>
      <c r="AC3789">
        <v>0</v>
      </c>
      <c r="AD3789">
        <v>4</v>
      </c>
      <c r="AE3789">
        <v>2324</v>
      </c>
      <c r="AF3789">
        <v>1.75</v>
      </c>
      <c r="AQ3789">
        <v>1</v>
      </c>
      <c r="AR3789">
        <f t="shared" si="59"/>
        <v>0</v>
      </c>
      <c r="AS3789">
        <v>1</v>
      </c>
      <c r="AT3789" t="s">
        <v>133</v>
      </c>
      <c r="AU3789">
        <v>42</v>
      </c>
    </row>
    <row r="3790" spans="1:47">
      <c r="A3790" t="s">
        <v>13383</v>
      </c>
      <c r="C3790">
        <v>310</v>
      </c>
      <c r="D3790" t="s">
        <v>13384</v>
      </c>
      <c r="E3790">
        <v>132</v>
      </c>
      <c r="F3790" t="s">
        <v>13042</v>
      </c>
      <c r="G3790" t="s">
        <v>422</v>
      </c>
      <c r="H3790" t="s">
        <v>260</v>
      </c>
      <c r="I3790" t="s">
        <v>13385</v>
      </c>
      <c r="J3790">
        <v>0.41835</v>
      </c>
      <c r="K3790">
        <v>0</v>
      </c>
      <c r="L3790">
        <v>0</v>
      </c>
      <c r="M3790">
        <v>0</v>
      </c>
      <c r="N3790">
        <v>0</v>
      </c>
      <c r="P3790">
        <v>0</v>
      </c>
      <c r="Q3790">
        <v>0</v>
      </c>
      <c r="R3790">
        <v>0</v>
      </c>
      <c r="S3790" t="s">
        <v>223</v>
      </c>
      <c r="T3790">
        <v>0</v>
      </c>
      <c r="U3790" t="s">
        <v>13383</v>
      </c>
      <c r="V3790" t="s">
        <v>455</v>
      </c>
      <c r="W3790" t="s">
        <v>225</v>
      </c>
      <c r="Y3790">
        <v>0</v>
      </c>
      <c r="AB3790">
        <v>0</v>
      </c>
      <c r="AC3790">
        <v>0</v>
      </c>
      <c r="AD3790">
        <v>0</v>
      </c>
      <c r="AE3790">
        <v>0</v>
      </c>
      <c r="AF3790">
        <v>0</v>
      </c>
      <c r="AQ3790">
        <v>1</v>
      </c>
      <c r="AR3790">
        <f t="shared" si="59"/>
        <v>0</v>
      </c>
      <c r="AS3790">
        <v>1</v>
      </c>
      <c r="AT3790" t="s">
        <v>133</v>
      </c>
      <c r="AU3790">
        <v>42</v>
      </c>
    </row>
    <row r="3791" spans="1:47">
      <c r="A3791" t="s">
        <v>13386</v>
      </c>
      <c r="C3791">
        <v>310</v>
      </c>
      <c r="D3791" t="s">
        <v>13387</v>
      </c>
      <c r="E3791">
        <v>101</v>
      </c>
      <c r="F3791" t="s">
        <v>13388</v>
      </c>
      <c r="G3791" t="s">
        <v>422</v>
      </c>
      <c r="H3791" t="s">
        <v>220</v>
      </c>
      <c r="I3791" t="s">
        <v>13389</v>
      </c>
      <c r="J3791">
        <v>0.16542000000000001</v>
      </c>
      <c r="K3791">
        <v>1</v>
      </c>
      <c r="L3791">
        <v>1</v>
      </c>
      <c r="M3791">
        <v>1</v>
      </c>
      <c r="N3791">
        <v>1</v>
      </c>
      <c r="O3791" t="s">
        <v>225</v>
      </c>
      <c r="P3791">
        <v>0</v>
      </c>
      <c r="Q3791">
        <v>1</v>
      </c>
      <c r="R3791">
        <v>11500</v>
      </c>
      <c r="S3791" t="s">
        <v>223</v>
      </c>
      <c r="T3791">
        <v>11500</v>
      </c>
      <c r="U3791" t="s">
        <v>13386</v>
      </c>
      <c r="V3791" t="s">
        <v>455</v>
      </c>
      <c r="W3791" t="s">
        <v>225</v>
      </c>
      <c r="X3791" t="s">
        <v>225</v>
      </c>
      <c r="Y3791">
        <v>11500</v>
      </c>
      <c r="AB3791">
        <v>1</v>
      </c>
      <c r="AC3791">
        <v>1</v>
      </c>
      <c r="AD3791">
        <v>4</v>
      </c>
      <c r="AE3791">
        <v>1600</v>
      </c>
      <c r="AF3791">
        <v>2</v>
      </c>
      <c r="AQ3791">
        <v>1</v>
      </c>
      <c r="AR3791">
        <f t="shared" si="59"/>
        <v>9.68</v>
      </c>
      <c r="AS3791">
        <v>1</v>
      </c>
      <c r="AT3791" t="s">
        <v>134</v>
      </c>
      <c r="AU3791">
        <v>43</v>
      </c>
    </row>
    <row r="3792" spans="1:47">
      <c r="A3792" t="s">
        <v>13390</v>
      </c>
      <c r="C3792">
        <v>310</v>
      </c>
      <c r="D3792" t="s">
        <v>13391</v>
      </c>
      <c r="E3792">
        <v>104</v>
      </c>
      <c r="F3792" t="s">
        <v>13392</v>
      </c>
      <c r="G3792" t="s">
        <v>422</v>
      </c>
      <c r="H3792" t="s">
        <v>1213</v>
      </c>
      <c r="I3792" t="s">
        <v>13393</v>
      </c>
      <c r="J3792">
        <v>0.14951</v>
      </c>
      <c r="K3792">
        <v>0</v>
      </c>
      <c r="L3792">
        <v>0</v>
      </c>
      <c r="M3792">
        <v>1</v>
      </c>
      <c r="N3792">
        <v>1</v>
      </c>
      <c r="O3792" t="s">
        <v>659</v>
      </c>
      <c r="P3792">
        <v>1</v>
      </c>
      <c r="Q3792">
        <v>1</v>
      </c>
      <c r="R3792">
        <v>18100</v>
      </c>
      <c r="S3792" t="s">
        <v>223</v>
      </c>
      <c r="T3792">
        <v>0</v>
      </c>
      <c r="U3792" t="s">
        <v>13390</v>
      </c>
      <c r="V3792" t="s">
        <v>927</v>
      </c>
      <c r="W3792" t="s">
        <v>659</v>
      </c>
      <c r="X3792" t="s">
        <v>659</v>
      </c>
      <c r="Y3792">
        <v>18100</v>
      </c>
      <c r="AB3792">
        <v>0</v>
      </c>
      <c r="AC3792">
        <v>0</v>
      </c>
      <c r="AD3792">
        <v>6</v>
      </c>
      <c r="AE3792">
        <v>1895</v>
      </c>
      <c r="AF3792">
        <v>1.5</v>
      </c>
      <c r="AQ3792">
        <v>1</v>
      </c>
      <c r="AR3792">
        <f t="shared" si="59"/>
        <v>0</v>
      </c>
      <c r="AS3792">
        <v>1</v>
      </c>
      <c r="AT3792" t="s">
        <v>133</v>
      </c>
      <c r="AU3792">
        <v>42</v>
      </c>
    </row>
    <row r="3793" spans="1:47">
      <c r="A3793" t="s">
        <v>13394</v>
      </c>
      <c r="C3793">
        <v>310</v>
      </c>
      <c r="D3793" t="s">
        <v>13395</v>
      </c>
      <c r="E3793">
        <v>101</v>
      </c>
      <c r="F3793" t="s">
        <v>13396</v>
      </c>
      <c r="G3793" t="s">
        <v>422</v>
      </c>
      <c r="H3793" t="s">
        <v>220</v>
      </c>
      <c r="I3793" t="s">
        <v>13397</v>
      </c>
      <c r="J3793">
        <v>0.15493999999999999</v>
      </c>
      <c r="K3793">
        <v>0</v>
      </c>
      <c r="L3793">
        <v>0</v>
      </c>
      <c r="M3793">
        <v>1</v>
      </c>
      <c r="N3793">
        <v>1</v>
      </c>
      <c r="O3793" t="s">
        <v>659</v>
      </c>
      <c r="P3793">
        <v>1</v>
      </c>
      <c r="Q3793">
        <v>1</v>
      </c>
      <c r="R3793">
        <v>21400</v>
      </c>
      <c r="S3793" t="s">
        <v>223</v>
      </c>
      <c r="T3793">
        <v>0</v>
      </c>
      <c r="U3793" t="s">
        <v>13394</v>
      </c>
      <c r="V3793" t="s">
        <v>927</v>
      </c>
      <c r="W3793" t="s">
        <v>659</v>
      </c>
      <c r="X3793" t="s">
        <v>659</v>
      </c>
      <c r="Y3793">
        <v>21400</v>
      </c>
      <c r="AB3793">
        <v>0</v>
      </c>
      <c r="AC3793">
        <v>0</v>
      </c>
      <c r="AD3793">
        <v>4</v>
      </c>
      <c r="AE3793">
        <v>1388</v>
      </c>
      <c r="AF3793">
        <v>2</v>
      </c>
      <c r="AQ3793">
        <v>1</v>
      </c>
      <c r="AR3793">
        <f t="shared" si="59"/>
        <v>0</v>
      </c>
      <c r="AS3793">
        <v>1</v>
      </c>
      <c r="AT3793" t="s">
        <v>133</v>
      </c>
      <c r="AU3793">
        <v>42</v>
      </c>
    </row>
    <row r="3794" spans="1:47">
      <c r="A3794" t="s">
        <v>248</v>
      </c>
      <c r="C3794">
        <v>310</v>
      </c>
      <c r="E3794">
        <v>0</v>
      </c>
      <c r="J3794">
        <v>6.2399999999999999E-3</v>
      </c>
      <c r="K3794">
        <v>0</v>
      </c>
      <c r="L3794">
        <v>0</v>
      </c>
      <c r="M3794">
        <v>0</v>
      </c>
      <c r="N3794">
        <v>0</v>
      </c>
      <c r="P3794">
        <v>0</v>
      </c>
      <c r="Q3794">
        <v>0</v>
      </c>
      <c r="R3794">
        <v>0</v>
      </c>
      <c r="S3794" t="s">
        <v>249</v>
      </c>
      <c r="T3794">
        <v>0</v>
      </c>
      <c r="Y3794">
        <v>0</v>
      </c>
      <c r="AB3794">
        <v>0</v>
      </c>
      <c r="AC3794">
        <v>0</v>
      </c>
      <c r="AD3794">
        <v>0</v>
      </c>
      <c r="AE3794">
        <v>0</v>
      </c>
      <c r="AF3794">
        <v>0</v>
      </c>
      <c r="AQ3794">
        <v>0</v>
      </c>
      <c r="AR3794">
        <f t="shared" si="59"/>
        <v>0</v>
      </c>
      <c r="AS3794">
        <v>1</v>
      </c>
      <c r="AT3794" t="s">
        <v>133</v>
      </c>
      <c r="AU3794">
        <v>42</v>
      </c>
    </row>
    <row r="3795" spans="1:47">
      <c r="A3795" t="s">
        <v>13398</v>
      </c>
      <c r="C3795">
        <v>310</v>
      </c>
      <c r="D3795" t="s">
        <v>13399</v>
      </c>
      <c r="E3795">
        <v>101</v>
      </c>
      <c r="F3795" t="s">
        <v>13400</v>
      </c>
      <c r="G3795" t="s">
        <v>422</v>
      </c>
      <c r="H3795" t="s">
        <v>220</v>
      </c>
      <c r="I3795" t="s">
        <v>13401</v>
      </c>
      <c r="J3795">
        <v>0.20396</v>
      </c>
      <c r="K3795">
        <v>1</v>
      </c>
      <c r="L3795">
        <v>1</v>
      </c>
      <c r="M3795">
        <v>1</v>
      </c>
      <c r="N3795">
        <v>1</v>
      </c>
      <c r="O3795" t="s">
        <v>225</v>
      </c>
      <c r="P3795">
        <v>0</v>
      </c>
      <c r="Q3795">
        <v>1</v>
      </c>
      <c r="R3795">
        <v>1800</v>
      </c>
      <c r="S3795" t="s">
        <v>223</v>
      </c>
      <c r="T3795">
        <v>1800</v>
      </c>
      <c r="U3795" t="s">
        <v>13398</v>
      </c>
      <c r="V3795" t="s">
        <v>455</v>
      </c>
      <c r="W3795" t="s">
        <v>225</v>
      </c>
      <c r="X3795" t="s">
        <v>225</v>
      </c>
      <c r="Y3795">
        <v>1800</v>
      </c>
      <c r="AB3795">
        <v>1</v>
      </c>
      <c r="AC3795">
        <v>1</v>
      </c>
      <c r="AD3795">
        <v>3</v>
      </c>
      <c r="AE3795">
        <v>884</v>
      </c>
      <c r="AF3795">
        <v>1</v>
      </c>
      <c r="AQ3795">
        <v>1</v>
      </c>
      <c r="AR3795">
        <f t="shared" si="59"/>
        <v>9.68</v>
      </c>
      <c r="AS3795">
        <v>1</v>
      </c>
      <c r="AT3795" t="s">
        <v>133</v>
      </c>
      <c r="AU3795">
        <v>42</v>
      </c>
    </row>
    <row r="3796" spans="1:47">
      <c r="A3796" t="s">
        <v>13402</v>
      </c>
      <c r="C3796">
        <v>310</v>
      </c>
      <c r="D3796" t="s">
        <v>13403</v>
      </c>
      <c r="E3796">
        <v>31</v>
      </c>
      <c r="F3796" t="s">
        <v>13404</v>
      </c>
      <c r="G3796" t="s">
        <v>422</v>
      </c>
      <c r="H3796" t="s">
        <v>11526</v>
      </c>
      <c r="I3796" t="s">
        <v>13405</v>
      </c>
      <c r="J3796">
        <v>9.1750000000000007</v>
      </c>
      <c r="K3796">
        <v>1</v>
      </c>
      <c r="L3796">
        <v>1</v>
      </c>
      <c r="M3796">
        <v>1</v>
      </c>
      <c r="N3796">
        <v>1</v>
      </c>
      <c r="O3796" t="s">
        <v>225</v>
      </c>
      <c r="P3796">
        <v>0</v>
      </c>
      <c r="Q3796">
        <v>1</v>
      </c>
      <c r="R3796">
        <v>2800</v>
      </c>
      <c r="S3796" t="s">
        <v>223</v>
      </c>
      <c r="T3796">
        <v>2800</v>
      </c>
      <c r="U3796" t="s">
        <v>13402</v>
      </c>
      <c r="V3796" t="s">
        <v>460</v>
      </c>
      <c r="X3796" t="s">
        <v>225</v>
      </c>
      <c r="Y3796">
        <v>2800</v>
      </c>
      <c r="AB3796">
        <v>1</v>
      </c>
      <c r="AC3796">
        <v>1</v>
      </c>
      <c r="AD3796">
        <v>3</v>
      </c>
      <c r="AE3796">
        <v>1931</v>
      </c>
      <c r="AF3796">
        <v>1.75</v>
      </c>
      <c r="AQ3796">
        <v>1</v>
      </c>
      <c r="AR3796">
        <f t="shared" si="59"/>
        <v>9.68</v>
      </c>
      <c r="AS3796">
        <v>1</v>
      </c>
      <c r="AT3796" t="s">
        <v>133</v>
      </c>
      <c r="AU3796">
        <v>42</v>
      </c>
    </row>
    <row r="3797" spans="1:47">
      <c r="A3797" t="s">
        <v>13406</v>
      </c>
      <c r="C3797">
        <v>310</v>
      </c>
      <c r="D3797" t="s">
        <v>13407</v>
      </c>
      <c r="E3797">
        <v>101</v>
      </c>
      <c r="F3797" t="s">
        <v>13408</v>
      </c>
      <c r="G3797" t="s">
        <v>422</v>
      </c>
      <c r="H3797" t="s">
        <v>220</v>
      </c>
      <c r="I3797" t="s">
        <v>13409</v>
      </c>
      <c r="J3797">
        <v>0.70284999999999997</v>
      </c>
      <c r="K3797">
        <v>0</v>
      </c>
      <c r="L3797">
        <v>0</v>
      </c>
      <c r="M3797">
        <v>1</v>
      </c>
      <c r="N3797">
        <v>1</v>
      </c>
      <c r="O3797" t="s">
        <v>659</v>
      </c>
      <c r="P3797">
        <v>1</v>
      </c>
      <c r="Q3797">
        <v>1</v>
      </c>
      <c r="R3797">
        <v>8000</v>
      </c>
      <c r="S3797" t="s">
        <v>243</v>
      </c>
      <c r="T3797">
        <v>0</v>
      </c>
      <c r="U3797" t="s">
        <v>13406</v>
      </c>
      <c r="V3797" t="s">
        <v>933</v>
      </c>
      <c r="W3797" t="s">
        <v>659</v>
      </c>
      <c r="X3797" t="s">
        <v>659</v>
      </c>
      <c r="Y3797">
        <v>8000</v>
      </c>
      <c r="AB3797">
        <v>0</v>
      </c>
      <c r="AC3797">
        <v>0</v>
      </c>
      <c r="AD3797">
        <v>3</v>
      </c>
      <c r="AE3797">
        <v>2088</v>
      </c>
      <c r="AF3797">
        <v>1.5</v>
      </c>
      <c r="AQ3797">
        <v>1</v>
      </c>
      <c r="AR3797">
        <f t="shared" si="59"/>
        <v>0</v>
      </c>
      <c r="AS3797">
        <v>1</v>
      </c>
      <c r="AT3797" t="s">
        <v>133</v>
      </c>
      <c r="AU3797">
        <v>42</v>
      </c>
    </row>
    <row r="3798" spans="1:47">
      <c r="A3798" t="s">
        <v>13410</v>
      </c>
      <c r="C3798">
        <v>310</v>
      </c>
      <c r="D3798" t="s">
        <v>13411</v>
      </c>
      <c r="E3798">
        <v>101</v>
      </c>
      <c r="F3798" t="s">
        <v>13412</v>
      </c>
      <c r="G3798" t="s">
        <v>422</v>
      </c>
      <c r="H3798" t="s">
        <v>220</v>
      </c>
      <c r="I3798" t="s">
        <v>13413</v>
      </c>
      <c r="J3798">
        <v>0.14574000000000001</v>
      </c>
      <c r="K3798">
        <v>0</v>
      </c>
      <c r="L3798">
        <v>0</v>
      </c>
      <c r="M3798">
        <v>1</v>
      </c>
      <c r="N3798">
        <v>1</v>
      </c>
      <c r="O3798" t="s">
        <v>659</v>
      </c>
      <c r="P3798">
        <v>1</v>
      </c>
      <c r="Q3798">
        <v>1</v>
      </c>
      <c r="R3798">
        <v>10900</v>
      </c>
      <c r="S3798" t="s">
        <v>223</v>
      </c>
      <c r="T3798">
        <v>0</v>
      </c>
      <c r="U3798" t="s">
        <v>13410</v>
      </c>
      <c r="V3798" t="s">
        <v>927</v>
      </c>
      <c r="W3798" t="s">
        <v>659</v>
      </c>
      <c r="X3798" t="s">
        <v>659</v>
      </c>
      <c r="Y3798">
        <v>10900</v>
      </c>
      <c r="AB3798">
        <v>0</v>
      </c>
      <c r="AC3798">
        <v>0</v>
      </c>
      <c r="AD3798">
        <v>3</v>
      </c>
      <c r="AE3798">
        <v>1273</v>
      </c>
      <c r="AF3798">
        <v>1.75</v>
      </c>
      <c r="AQ3798">
        <v>1</v>
      </c>
      <c r="AR3798">
        <f t="shared" si="59"/>
        <v>0</v>
      </c>
      <c r="AS3798">
        <v>1</v>
      </c>
      <c r="AT3798" t="s">
        <v>133</v>
      </c>
      <c r="AU3798">
        <v>42</v>
      </c>
    </row>
    <row r="3799" spans="1:47">
      <c r="A3799" t="s">
        <v>13414</v>
      </c>
      <c r="C3799">
        <v>310</v>
      </c>
      <c r="D3799" t="s">
        <v>12408</v>
      </c>
      <c r="E3799">
        <v>101</v>
      </c>
      <c r="F3799" t="s">
        <v>13415</v>
      </c>
      <c r="G3799" t="s">
        <v>422</v>
      </c>
      <c r="H3799" t="s">
        <v>220</v>
      </c>
      <c r="I3799" t="s">
        <v>13416</v>
      </c>
      <c r="J3799">
        <v>0.67107000000000006</v>
      </c>
      <c r="K3799">
        <v>1</v>
      </c>
      <c r="L3799">
        <v>1</v>
      </c>
      <c r="M3799">
        <v>1</v>
      </c>
      <c r="N3799">
        <v>1</v>
      </c>
      <c r="O3799" t="s">
        <v>225</v>
      </c>
      <c r="P3799">
        <v>0</v>
      </c>
      <c r="Q3799">
        <v>0</v>
      </c>
      <c r="R3799">
        <v>0</v>
      </c>
      <c r="S3799" t="s">
        <v>223</v>
      </c>
      <c r="T3799">
        <v>0</v>
      </c>
      <c r="U3799" t="s">
        <v>13414</v>
      </c>
      <c r="V3799" t="s">
        <v>455</v>
      </c>
      <c r="W3799" t="s">
        <v>225</v>
      </c>
      <c r="X3799" t="s">
        <v>225</v>
      </c>
      <c r="Y3799">
        <v>0</v>
      </c>
      <c r="AB3799">
        <v>1</v>
      </c>
      <c r="AC3799">
        <v>1</v>
      </c>
      <c r="AD3799">
        <v>3</v>
      </c>
      <c r="AE3799">
        <v>1520</v>
      </c>
      <c r="AF3799">
        <v>1</v>
      </c>
      <c r="AQ3799">
        <v>2</v>
      </c>
      <c r="AR3799">
        <f t="shared" si="59"/>
        <v>9.68</v>
      </c>
      <c r="AS3799">
        <v>1</v>
      </c>
      <c r="AT3799" t="s">
        <v>133</v>
      </c>
      <c r="AU3799">
        <v>42</v>
      </c>
    </row>
    <row r="3800" spans="1:47">
      <c r="A3800" t="s">
        <v>13417</v>
      </c>
      <c r="C3800">
        <v>310</v>
      </c>
      <c r="D3800" t="s">
        <v>13418</v>
      </c>
      <c r="E3800">
        <v>111</v>
      </c>
      <c r="F3800" t="s">
        <v>13419</v>
      </c>
      <c r="G3800" t="s">
        <v>422</v>
      </c>
      <c r="H3800" t="s">
        <v>12501</v>
      </c>
      <c r="I3800" t="s">
        <v>13420</v>
      </c>
      <c r="J3800">
        <v>0.72108000000000005</v>
      </c>
      <c r="K3800">
        <v>1</v>
      </c>
      <c r="L3800">
        <v>1</v>
      </c>
      <c r="M3800">
        <v>1</v>
      </c>
      <c r="N3800">
        <v>1</v>
      </c>
      <c r="O3800" t="s">
        <v>225</v>
      </c>
      <c r="P3800">
        <v>0</v>
      </c>
      <c r="Q3800">
        <v>1</v>
      </c>
      <c r="R3800">
        <v>14300</v>
      </c>
      <c r="S3800" t="s">
        <v>223</v>
      </c>
      <c r="T3800">
        <v>14300</v>
      </c>
      <c r="U3800" t="s">
        <v>13417</v>
      </c>
      <c r="V3800" t="s">
        <v>455</v>
      </c>
      <c r="W3800" t="s">
        <v>225</v>
      </c>
      <c r="X3800" t="s">
        <v>225</v>
      </c>
      <c r="Y3800">
        <v>14300</v>
      </c>
      <c r="AB3800">
        <v>1</v>
      </c>
      <c r="AC3800">
        <v>1</v>
      </c>
      <c r="AD3800">
        <v>8</v>
      </c>
      <c r="AE3800">
        <v>3373</v>
      </c>
      <c r="AF3800">
        <v>2</v>
      </c>
      <c r="AQ3800">
        <v>1</v>
      </c>
      <c r="AR3800">
        <f t="shared" si="59"/>
        <v>9.68</v>
      </c>
      <c r="AS3800">
        <v>1</v>
      </c>
      <c r="AT3800" t="s">
        <v>133</v>
      </c>
      <c r="AU3800">
        <v>42</v>
      </c>
    </row>
    <row r="3801" spans="1:47">
      <c r="A3801" t="s">
        <v>13421</v>
      </c>
      <c r="C3801">
        <v>310</v>
      </c>
      <c r="D3801" t="s">
        <v>13422</v>
      </c>
      <c r="E3801">
        <v>101</v>
      </c>
      <c r="F3801" t="s">
        <v>13423</v>
      </c>
      <c r="G3801" t="s">
        <v>422</v>
      </c>
      <c r="H3801" t="s">
        <v>220</v>
      </c>
      <c r="I3801" t="s">
        <v>13424</v>
      </c>
      <c r="J3801">
        <v>0.87031999999999998</v>
      </c>
      <c r="K3801">
        <v>0</v>
      </c>
      <c r="L3801">
        <v>0</v>
      </c>
      <c r="M3801">
        <v>1</v>
      </c>
      <c r="N3801">
        <v>1</v>
      </c>
      <c r="O3801" t="s">
        <v>659</v>
      </c>
      <c r="P3801">
        <v>1</v>
      </c>
      <c r="Q3801">
        <v>1</v>
      </c>
      <c r="R3801">
        <v>5400</v>
      </c>
      <c r="S3801" t="s">
        <v>223</v>
      </c>
      <c r="T3801">
        <v>0</v>
      </c>
      <c r="U3801" t="s">
        <v>13421</v>
      </c>
      <c r="V3801" t="s">
        <v>933</v>
      </c>
      <c r="W3801" t="s">
        <v>659</v>
      </c>
      <c r="X3801" t="s">
        <v>659</v>
      </c>
      <c r="Y3801">
        <v>5400</v>
      </c>
      <c r="AB3801">
        <v>0</v>
      </c>
      <c r="AC3801">
        <v>0</v>
      </c>
      <c r="AD3801">
        <v>3</v>
      </c>
      <c r="AE3801">
        <v>1786</v>
      </c>
      <c r="AF3801">
        <v>1.75</v>
      </c>
      <c r="AQ3801">
        <v>1</v>
      </c>
      <c r="AR3801">
        <f t="shared" si="59"/>
        <v>0</v>
      </c>
      <c r="AS3801">
        <v>1</v>
      </c>
      <c r="AT3801" t="s">
        <v>134</v>
      </c>
      <c r="AU3801">
        <v>43</v>
      </c>
    </row>
    <row r="3802" spans="1:47">
      <c r="A3802" t="s">
        <v>13425</v>
      </c>
      <c r="C3802">
        <v>310</v>
      </c>
      <c r="D3802" t="s">
        <v>13426</v>
      </c>
      <c r="E3802">
        <v>132</v>
      </c>
      <c r="F3802" t="s">
        <v>13427</v>
      </c>
      <c r="G3802" t="s">
        <v>422</v>
      </c>
      <c r="H3802" t="s">
        <v>260</v>
      </c>
      <c r="I3802" t="s">
        <v>13428</v>
      </c>
      <c r="J3802">
        <v>0.20308999999999999</v>
      </c>
      <c r="K3802">
        <v>0</v>
      </c>
      <c r="L3802">
        <v>0</v>
      </c>
      <c r="M3802">
        <v>0</v>
      </c>
      <c r="N3802">
        <v>0</v>
      </c>
      <c r="P3802">
        <v>0</v>
      </c>
      <c r="Q3802">
        <v>0</v>
      </c>
      <c r="R3802">
        <v>0</v>
      </c>
      <c r="S3802" t="s">
        <v>223</v>
      </c>
      <c r="T3802">
        <v>0</v>
      </c>
      <c r="U3802" t="s">
        <v>13425</v>
      </c>
      <c r="V3802" t="s">
        <v>455</v>
      </c>
      <c r="W3802" t="s">
        <v>225</v>
      </c>
      <c r="Y3802">
        <v>0</v>
      </c>
      <c r="AB3802">
        <v>0</v>
      </c>
      <c r="AC3802">
        <v>0</v>
      </c>
      <c r="AD3802">
        <v>0</v>
      </c>
      <c r="AE3802">
        <v>0</v>
      </c>
      <c r="AF3802">
        <v>0</v>
      </c>
      <c r="AQ3802">
        <v>1</v>
      </c>
      <c r="AR3802">
        <f t="shared" si="59"/>
        <v>0</v>
      </c>
      <c r="AS3802">
        <v>1</v>
      </c>
      <c r="AT3802" t="s">
        <v>133</v>
      </c>
      <c r="AU3802">
        <v>42</v>
      </c>
    </row>
    <row r="3803" spans="1:47">
      <c r="A3803" t="s">
        <v>13429</v>
      </c>
      <c r="C3803">
        <v>310</v>
      </c>
      <c r="D3803" t="s">
        <v>13430</v>
      </c>
      <c r="E3803">
        <v>906</v>
      </c>
      <c r="F3803" t="s">
        <v>12358</v>
      </c>
      <c r="G3803" t="s">
        <v>422</v>
      </c>
      <c r="H3803" t="s">
        <v>967</v>
      </c>
      <c r="I3803" t="s">
        <v>13431</v>
      </c>
      <c r="J3803">
        <v>0.14530999999999999</v>
      </c>
      <c r="K3803">
        <v>0</v>
      </c>
      <c r="L3803">
        <v>0</v>
      </c>
      <c r="M3803">
        <v>0</v>
      </c>
      <c r="N3803">
        <v>0</v>
      </c>
      <c r="P3803">
        <v>0</v>
      </c>
      <c r="Q3803">
        <v>0</v>
      </c>
      <c r="R3803">
        <v>0</v>
      </c>
      <c r="S3803" t="s">
        <v>223</v>
      </c>
      <c r="T3803">
        <v>0</v>
      </c>
      <c r="U3803" t="s">
        <v>13429</v>
      </c>
      <c r="V3803" t="s">
        <v>455</v>
      </c>
      <c r="W3803" t="s">
        <v>225</v>
      </c>
      <c r="Y3803">
        <v>0</v>
      </c>
      <c r="AB3803">
        <v>0</v>
      </c>
      <c r="AC3803">
        <v>0</v>
      </c>
      <c r="AD3803">
        <v>0</v>
      </c>
      <c r="AE3803">
        <v>0</v>
      </c>
      <c r="AF3803">
        <v>0</v>
      </c>
      <c r="AQ3803">
        <v>1</v>
      </c>
      <c r="AR3803">
        <f t="shared" si="59"/>
        <v>0</v>
      </c>
      <c r="AS3803">
        <v>1</v>
      </c>
      <c r="AT3803" t="s">
        <v>133</v>
      </c>
      <c r="AU3803">
        <v>42</v>
      </c>
    </row>
    <row r="3804" spans="1:47">
      <c r="A3804" t="s">
        <v>13432</v>
      </c>
      <c r="C3804">
        <v>310</v>
      </c>
      <c r="D3804" t="s">
        <v>13433</v>
      </c>
      <c r="E3804">
        <v>392</v>
      </c>
      <c r="F3804" t="s">
        <v>1620</v>
      </c>
      <c r="G3804" t="s">
        <v>11287</v>
      </c>
      <c r="H3804" t="s">
        <v>11501</v>
      </c>
      <c r="I3804" t="s">
        <v>13434</v>
      </c>
      <c r="J3804">
        <v>0.64656999999999998</v>
      </c>
      <c r="K3804">
        <v>0</v>
      </c>
      <c r="L3804">
        <v>0</v>
      </c>
      <c r="M3804">
        <v>0</v>
      </c>
      <c r="N3804">
        <v>0</v>
      </c>
      <c r="P3804">
        <v>0</v>
      </c>
      <c r="Q3804">
        <v>0</v>
      </c>
      <c r="R3804">
        <v>0</v>
      </c>
      <c r="S3804" t="s">
        <v>223</v>
      </c>
      <c r="T3804">
        <v>0</v>
      </c>
      <c r="U3804" t="s">
        <v>13432</v>
      </c>
      <c r="Y3804">
        <v>0</v>
      </c>
      <c r="Z3804" t="s">
        <v>297</v>
      </c>
      <c r="AA3804" t="s">
        <v>223</v>
      </c>
      <c r="AB3804">
        <v>0</v>
      </c>
      <c r="AC3804">
        <v>0</v>
      </c>
      <c r="AD3804">
        <v>0</v>
      </c>
      <c r="AE3804">
        <v>0</v>
      </c>
      <c r="AF3804">
        <v>0</v>
      </c>
      <c r="AQ3804">
        <v>1</v>
      </c>
      <c r="AR3804">
        <f t="shared" si="59"/>
        <v>0</v>
      </c>
      <c r="AS3804">
        <v>1</v>
      </c>
      <c r="AT3804" t="s">
        <v>133</v>
      </c>
      <c r="AU3804">
        <v>42</v>
      </c>
    </row>
    <row r="3805" spans="1:47">
      <c r="A3805" t="s">
        <v>13435</v>
      </c>
      <c r="C3805">
        <v>310</v>
      </c>
      <c r="D3805" t="s">
        <v>13436</v>
      </c>
      <c r="E3805">
        <v>101</v>
      </c>
      <c r="F3805" t="s">
        <v>13437</v>
      </c>
      <c r="G3805" t="s">
        <v>422</v>
      </c>
      <c r="H3805" t="s">
        <v>220</v>
      </c>
      <c r="I3805" t="s">
        <v>13438</v>
      </c>
      <c r="J3805">
        <v>0.11766</v>
      </c>
      <c r="K3805">
        <v>0</v>
      </c>
      <c r="L3805">
        <v>0</v>
      </c>
      <c r="M3805">
        <v>1</v>
      </c>
      <c r="N3805">
        <v>1</v>
      </c>
      <c r="O3805" t="s">
        <v>659</v>
      </c>
      <c r="P3805">
        <v>1</v>
      </c>
      <c r="Q3805">
        <v>1</v>
      </c>
      <c r="R3805">
        <v>1100</v>
      </c>
      <c r="S3805" t="s">
        <v>223</v>
      </c>
      <c r="T3805">
        <v>0</v>
      </c>
      <c r="U3805" t="s">
        <v>13435</v>
      </c>
      <c r="V3805" t="s">
        <v>933</v>
      </c>
      <c r="W3805" t="s">
        <v>659</v>
      </c>
      <c r="X3805" t="s">
        <v>659</v>
      </c>
      <c r="Y3805">
        <v>1100</v>
      </c>
      <c r="AB3805">
        <v>0</v>
      </c>
      <c r="AC3805">
        <v>0</v>
      </c>
      <c r="AD3805">
        <v>3</v>
      </c>
      <c r="AE3805">
        <v>1131</v>
      </c>
      <c r="AF3805">
        <v>1.9</v>
      </c>
      <c r="AQ3805">
        <v>1</v>
      </c>
      <c r="AR3805">
        <f t="shared" si="59"/>
        <v>0</v>
      </c>
      <c r="AS3805">
        <v>1</v>
      </c>
      <c r="AT3805" t="s">
        <v>133</v>
      </c>
      <c r="AU3805">
        <v>42</v>
      </c>
    </row>
    <row r="3806" spans="1:47">
      <c r="A3806" t="s">
        <v>13439</v>
      </c>
      <c r="C3806">
        <v>310</v>
      </c>
      <c r="D3806" t="s">
        <v>13440</v>
      </c>
      <c r="E3806">
        <v>132</v>
      </c>
      <c r="F3806" t="s">
        <v>13441</v>
      </c>
      <c r="G3806" t="s">
        <v>422</v>
      </c>
      <c r="H3806" t="s">
        <v>260</v>
      </c>
      <c r="I3806" t="s">
        <v>13442</v>
      </c>
      <c r="J3806">
        <v>1.66E-3</v>
      </c>
      <c r="K3806">
        <v>0</v>
      </c>
      <c r="L3806">
        <v>0</v>
      </c>
      <c r="M3806">
        <v>0</v>
      </c>
      <c r="N3806">
        <v>0</v>
      </c>
      <c r="P3806">
        <v>0</v>
      </c>
      <c r="Q3806">
        <v>0</v>
      </c>
      <c r="R3806">
        <v>0</v>
      </c>
      <c r="S3806" t="s">
        <v>223</v>
      </c>
      <c r="T3806">
        <v>0</v>
      </c>
      <c r="U3806" t="s">
        <v>13439</v>
      </c>
      <c r="V3806" t="s">
        <v>455</v>
      </c>
      <c r="W3806" t="s">
        <v>225</v>
      </c>
      <c r="Y3806">
        <v>0</v>
      </c>
      <c r="AB3806">
        <v>0</v>
      </c>
      <c r="AC3806">
        <v>0</v>
      </c>
      <c r="AD3806">
        <v>0</v>
      </c>
      <c r="AE3806">
        <v>0</v>
      </c>
      <c r="AF3806">
        <v>0</v>
      </c>
      <c r="AQ3806">
        <v>0</v>
      </c>
      <c r="AR3806">
        <f t="shared" si="59"/>
        <v>0</v>
      </c>
      <c r="AS3806">
        <v>1</v>
      </c>
      <c r="AT3806" t="s">
        <v>133</v>
      </c>
      <c r="AU3806">
        <v>42</v>
      </c>
    </row>
    <row r="3807" spans="1:47">
      <c r="A3807" t="s">
        <v>13443</v>
      </c>
      <c r="C3807">
        <v>310</v>
      </c>
      <c r="D3807" t="s">
        <v>13444</v>
      </c>
      <c r="E3807">
        <v>101</v>
      </c>
      <c r="F3807" t="s">
        <v>13445</v>
      </c>
      <c r="G3807" t="s">
        <v>422</v>
      </c>
      <c r="H3807" t="s">
        <v>220</v>
      </c>
      <c r="I3807" t="s">
        <v>13446</v>
      </c>
      <c r="J3807">
        <v>0.62319999999999998</v>
      </c>
      <c r="K3807">
        <v>1</v>
      </c>
      <c r="L3807">
        <v>1</v>
      </c>
      <c r="M3807">
        <v>1</v>
      </c>
      <c r="N3807">
        <v>1</v>
      </c>
      <c r="O3807" t="s">
        <v>225</v>
      </c>
      <c r="P3807">
        <v>0</v>
      </c>
      <c r="Q3807">
        <v>1</v>
      </c>
      <c r="R3807">
        <v>3000</v>
      </c>
      <c r="S3807" t="s">
        <v>223</v>
      </c>
      <c r="T3807">
        <v>3000</v>
      </c>
      <c r="U3807" t="s">
        <v>13443</v>
      </c>
      <c r="V3807" t="s">
        <v>455</v>
      </c>
      <c r="W3807" t="s">
        <v>225</v>
      </c>
      <c r="X3807" t="s">
        <v>225</v>
      </c>
      <c r="Y3807">
        <v>3000</v>
      </c>
      <c r="AB3807">
        <v>1</v>
      </c>
      <c r="AC3807">
        <v>1</v>
      </c>
      <c r="AD3807">
        <v>3</v>
      </c>
      <c r="AE3807">
        <v>1104</v>
      </c>
      <c r="AF3807">
        <v>2</v>
      </c>
      <c r="AQ3807">
        <v>1</v>
      </c>
      <c r="AR3807">
        <f t="shared" si="59"/>
        <v>9.68</v>
      </c>
      <c r="AS3807">
        <v>1</v>
      </c>
      <c r="AT3807" t="s">
        <v>133</v>
      </c>
      <c r="AU3807">
        <v>42</v>
      </c>
    </row>
    <row r="3808" spans="1:47">
      <c r="A3808" t="s">
        <v>13447</v>
      </c>
      <c r="C3808">
        <v>310</v>
      </c>
      <c r="D3808" t="s">
        <v>13448</v>
      </c>
      <c r="E3808">
        <v>101</v>
      </c>
      <c r="F3808" t="s">
        <v>13449</v>
      </c>
      <c r="G3808" t="s">
        <v>422</v>
      </c>
      <c r="H3808" t="s">
        <v>220</v>
      </c>
      <c r="I3808" t="s">
        <v>13450</v>
      </c>
      <c r="J3808">
        <v>0.13613</v>
      </c>
      <c r="K3808">
        <v>0</v>
      </c>
      <c r="L3808">
        <v>0</v>
      </c>
      <c r="M3808">
        <v>1</v>
      </c>
      <c r="N3808">
        <v>1</v>
      </c>
      <c r="O3808" t="s">
        <v>659</v>
      </c>
      <c r="P3808">
        <v>1</v>
      </c>
      <c r="Q3808">
        <v>1</v>
      </c>
      <c r="R3808">
        <v>4300</v>
      </c>
      <c r="S3808" t="s">
        <v>223</v>
      </c>
      <c r="T3808">
        <v>0</v>
      </c>
      <c r="U3808" t="s">
        <v>13447</v>
      </c>
      <c r="V3808" t="s">
        <v>927</v>
      </c>
      <c r="W3808" t="s">
        <v>659</v>
      </c>
      <c r="X3808" t="s">
        <v>659</v>
      </c>
      <c r="Y3808">
        <v>4300</v>
      </c>
      <c r="AB3808">
        <v>0</v>
      </c>
      <c r="AC3808">
        <v>0</v>
      </c>
      <c r="AD3808">
        <v>3</v>
      </c>
      <c r="AE3808">
        <v>1471</v>
      </c>
      <c r="AF3808">
        <v>1.9</v>
      </c>
      <c r="AQ3808">
        <v>1</v>
      </c>
      <c r="AR3808">
        <f t="shared" si="59"/>
        <v>0</v>
      </c>
      <c r="AS3808">
        <v>1</v>
      </c>
      <c r="AT3808" t="s">
        <v>133</v>
      </c>
      <c r="AU3808">
        <v>42</v>
      </c>
    </row>
    <row r="3809" spans="1:47">
      <c r="A3809" t="s">
        <v>13451</v>
      </c>
      <c r="C3809">
        <v>310</v>
      </c>
      <c r="D3809" t="s">
        <v>13452</v>
      </c>
      <c r="E3809">
        <v>106</v>
      </c>
      <c r="F3809" t="s">
        <v>13373</v>
      </c>
      <c r="G3809" t="s">
        <v>422</v>
      </c>
      <c r="H3809" t="s">
        <v>355</v>
      </c>
      <c r="I3809" t="s">
        <v>13453</v>
      </c>
      <c r="J3809">
        <v>0.16486000000000001</v>
      </c>
      <c r="K3809">
        <v>0</v>
      </c>
      <c r="L3809">
        <v>0</v>
      </c>
      <c r="M3809">
        <v>0</v>
      </c>
      <c r="N3809">
        <v>0</v>
      </c>
      <c r="P3809">
        <v>0</v>
      </c>
      <c r="Q3809">
        <v>0</v>
      </c>
      <c r="R3809">
        <v>0</v>
      </c>
      <c r="S3809" t="s">
        <v>223</v>
      </c>
      <c r="T3809">
        <v>0</v>
      </c>
      <c r="U3809" t="s">
        <v>13451</v>
      </c>
      <c r="V3809" t="s">
        <v>455</v>
      </c>
      <c r="W3809" t="s">
        <v>225</v>
      </c>
      <c r="Y3809">
        <v>0</v>
      </c>
      <c r="AB3809">
        <v>0</v>
      </c>
      <c r="AC3809">
        <v>0</v>
      </c>
      <c r="AD3809">
        <v>0</v>
      </c>
      <c r="AE3809">
        <v>0</v>
      </c>
      <c r="AF3809">
        <v>0</v>
      </c>
      <c r="AQ3809">
        <v>1</v>
      </c>
      <c r="AR3809">
        <f t="shared" si="59"/>
        <v>0</v>
      </c>
      <c r="AS3809">
        <v>1</v>
      </c>
      <c r="AT3809" t="s">
        <v>133</v>
      </c>
      <c r="AU3809">
        <v>42</v>
      </c>
    </row>
    <row r="3810" spans="1:47">
      <c r="A3810" t="s">
        <v>13454</v>
      </c>
      <c r="C3810">
        <v>310</v>
      </c>
      <c r="D3810" t="s">
        <v>13455</v>
      </c>
      <c r="E3810">
        <v>101</v>
      </c>
      <c r="F3810" t="s">
        <v>13456</v>
      </c>
      <c r="G3810" t="s">
        <v>422</v>
      </c>
      <c r="H3810" t="s">
        <v>220</v>
      </c>
      <c r="I3810" t="s">
        <v>13457</v>
      </c>
      <c r="J3810">
        <v>0.17948</v>
      </c>
      <c r="K3810">
        <v>0</v>
      </c>
      <c r="L3810">
        <v>0</v>
      </c>
      <c r="M3810">
        <v>1</v>
      </c>
      <c r="N3810">
        <v>1</v>
      </c>
      <c r="O3810" t="s">
        <v>659</v>
      </c>
      <c r="P3810">
        <v>1</v>
      </c>
      <c r="Q3810">
        <v>1</v>
      </c>
      <c r="R3810">
        <v>9100</v>
      </c>
      <c r="S3810" t="s">
        <v>223</v>
      </c>
      <c r="T3810">
        <v>0</v>
      </c>
      <c r="U3810" t="s">
        <v>13454</v>
      </c>
      <c r="V3810" t="s">
        <v>927</v>
      </c>
      <c r="W3810" t="s">
        <v>659</v>
      </c>
      <c r="X3810" t="s">
        <v>659</v>
      </c>
      <c r="Y3810">
        <v>9100</v>
      </c>
      <c r="AB3810">
        <v>0</v>
      </c>
      <c r="AC3810">
        <v>0</v>
      </c>
      <c r="AD3810">
        <v>3</v>
      </c>
      <c r="AE3810">
        <v>1335</v>
      </c>
      <c r="AF3810">
        <v>1.9</v>
      </c>
      <c r="AQ3810">
        <v>1</v>
      </c>
      <c r="AR3810">
        <f t="shared" si="59"/>
        <v>0</v>
      </c>
      <c r="AS3810">
        <v>1</v>
      </c>
      <c r="AT3810" t="s">
        <v>133</v>
      </c>
      <c r="AU3810">
        <v>42</v>
      </c>
    </row>
    <row r="3811" spans="1:47">
      <c r="A3811" t="s">
        <v>248</v>
      </c>
      <c r="C3811">
        <v>310</v>
      </c>
      <c r="E3811">
        <v>0</v>
      </c>
      <c r="J3811">
        <v>0.85260999999999998</v>
      </c>
      <c r="K3811">
        <v>0</v>
      </c>
      <c r="L3811">
        <v>0</v>
      </c>
      <c r="M3811">
        <v>0</v>
      </c>
      <c r="N3811">
        <v>0</v>
      </c>
      <c r="P3811">
        <v>0</v>
      </c>
      <c r="Q3811">
        <v>0</v>
      </c>
      <c r="R3811">
        <v>0</v>
      </c>
      <c r="S3811" t="s">
        <v>249</v>
      </c>
      <c r="T3811">
        <v>0</v>
      </c>
      <c r="Y3811">
        <v>0</v>
      </c>
      <c r="AB3811">
        <v>0</v>
      </c>
      <c r="AC3811">
        <v>0</v>
      </c>
      <c r="AD3811">
        <v>0</v>
      </c>
      <c r="AE3811">
        <v>0</v>
      </c>
      <c r="AF3811">
        <v>0</v>
      </c>
      <c r="AQ3811">
        <v>0</v>
      </c>
      <c r="AR3811">
        <f t="shared" si="59"/>
        <v>0</v>
      </c>
      <c r="AS3811">
        <v>1</v>
      </c>
      <c r="AT3811" t="s">
        <v>134</v>
      </c>
      <c r="AU3811">
        <v>43</v>
      </c>
    </row>
    <row r="3812" spans="1:47">
      <c r="A3812" t="s">
        <v>13458</v>
      </c>
      <c r="C3812">
        <v>310</v>
      </c>
      <c r="D3812" t="s">
        <v>13459</v>
      </c>
      <c r="E3812">
        <v>101</v>
      </c>
      <c r="F3812" t="s">
        <v>11150</v>
      </c>
      <c r="G3812" t="s">
        <v>422</v>
      </c>
      <c r="H3812" t="s">
        <v>220</v>
      </c>
      <c r="I3812" t="s">
        <v>13460</v>
      </c>
      <c r="J3812">
        <v>8.3229999999999998E-2</v>
      </c>
      <c r="K3812">
        <v>0</v>
      </c>
      <c r="L3812">
        <v>0</v>
      </c>
      <c r="M3812">
        <v>1</v>
      </c>
      <c r="N3812">
        <v>1</v>
      </c>
      <c r="O3812" t="s">
        <v>659</v>
      </c>
      <c r="P3812">
        <v>1</v>
      </c>
      <c r="Q3812">
        <v>1</v>
      </c>
      <c r="R3812">
        <v>1400</v>
      </c>
      <c r="S3812" t="s">
        <v>223</v>
      </c>
      <c r="T3812">
        <v>0</v>
      </c>
      <c r="U3812" t="s">
        <v>13458</v>
      </c>
      <c r="V3812" t="s">
        <v>927</v>
      </c>
      <c r="W3812" t="s">
        <v>659</v>
      </c>
      <c r="X3812" t="s">
        <v>659</v>
      </c>
      <c r="Y3812">
        <v>1400</v>
      </c>
      <c r="AB3812">
        <v>0</v>
      </c>
      <c r="AC3812">
        <v>0</v>
      </c>
      <c r="AD3812">
        <v>1</v>
      </c>
      <c r="AE3812">
        <v>560</v>
      </c>
      <c r="AF3812">
        <v>1</v>
      </c>
      <c r="AQ3812">
        <v>1</v>
      </c>
      <c r="AR3812">
        <f t="shared" si="59"/>
        <v>0</v>
      </c>
      <c r="AS3812">
        <v>1</v>
      </c>
      <c r="AT3812" t="s">
        <v>133</v>
      </c>
      <c r="AU3812">
        <v>42</v>
      </c>
    </row>
    <row r="3813" spans="1:47">
      <c r="A3813" t="s">
        <v>13421</v>
      </c>
      <c r="C3813">
        <v>310</v>
      </c>
      <c r="D3813" t="s">
        <v>13422</v>
      </c>
      <c r="E3813">
        <v>101</v>
      </c>
      <c r="F3813" t="s">
        <v>13423</v>
      </c>
      <c r="G3813" t="s">
        <v>422</v>
      </c>
      <c r="H3813" t="s">
        <v>220</v>
      </c>
      <c r="I3813" t="s">
        <v>13424</v>
      </c>
      <c r="J3813">
        <v>0.24403</v>
      </c>
      <c r="K3813">
        <v>0</v>
      </c>
      <c r="L3813">
        <v>0</v>
      </c>
      <c r="M3813">
        <v>1</v>
      </c>
      <c r="N3813">
        <v>1</v>
      </c>
      <c r="O3813" t="s">
        <v>659</v>
      </c>
      <c r="P3813">
        <v>1</v>
      </c>
      <c r="Q3813">
        <v>1</v>
      </c>
      <c r="R3813">
        <v>5400</v>
      </c>
      <c r="S3813" t="s">
        <v>223</v>
      </c>
      <c r="T3813">
        <v>0</v>
      </c>
      <c r="U3813" t="s">
        <v>13421</v>
      </c>
      <c r="V3813" t="s">
        <v>933</v>
      </c>
      <c r="W3813" t="s">
        <v>659</v>
      </c>
      <c r="X3813" t="s">
        <v>659</v>
      </c>
      <c r="Y3813">
        <v>5400</v>
      </c>
      <c r="AB3813">
        <v>0</v>
      </c>
      <c r="AC3813">
        <v>0</v>
      </c>
      <c r="AD3813">
        <v>3</v>
      </c>
      <c r="AE3813">
        <v>1786</v>
      </c>
      <c r="AF3813">
        <v>1.75</v>
      </c>
      <c r="AQ3813">
        <v>1</v>
      </c>
      <c r="AR3813">
        <f t="shared" si="59"/>
        <v>0</v>
      </c>
      <c r="AS3813">
        <v>1</v>
      </c>
      <c r="AT3813" t="s">
        <v>134</v>
      </c>
      <c r="AU3813">
        <v>43</v>
      </c>
    </row>
    <row r="3814" spans="1:47">
      <c r="A3814" t="s">
        <v>13461</v>
      </c>
      <c r="C3814">
        <v>310</v>
      </c>
      <c r="D3814" t="s">
        <v>13462</v>
      </c>
      <c r="E3814">
        <v>31</v>
      </c>
      <c r="F3814" t="s">
        <v>13463</v>
      </c>
      <c r="G3814" t="s">
        <v>422</v>
      </c>
      <c r="H3814" t="s">
        <v>11526</v>
      </c>
      <c r="I3814" t="s">
        <v>13464</v>
      </c>
      <c r="J3814">
        <v>0.19319</v>
      </c>
      <c r="K3814">
        <v>0</v>
      </c>
      <c r="L3814">
        <v>0</v>
      </c>
      <c r="M3814">
        <v>1</v>
      </c>
      <c r="N3814">
        <v>1</v>
      </c>
      <c r="O3814" t="s">
        <v>659</v>
      </c>
      <c r="P3814">
        <v>2</v>
      </c>
      <c r="Q3814">
        <v>1</v>
      </c>
      <c r="R3814">
        <v>7500</v>
      </c>
      <c r="S3814" t="s">
        <v>223</v>
      </c>
      <c r="T3814">
        <v>0</v>
      </c>
      <c r="U3814" t="s">
        <v>13461</v>
      </c>
      <c r="V3814" t="s">
        <v>933</v>
      </c>
      <c r="W3814" t="s">
        <v>659</v>
      </c>
      <c r="X3814" t="s">
        <v>659</v>
      </c>
      <c r="Y3814">
        <v>7500</v>
      </c>
      <c r="AB3814">
        <v>0</v>
      </c>
      <c r="AC3814">
        <v>0</v>
      </c>
      <c r="AD3814">
        <v>2</v>
      </c>
      <c r="AE3814">
        <v>2044</v>
      </c>
      <c r="AF3814">
        <v>1.5</v>
      </c>
      <c r="AQ3814">
        <v>1</v>
      </c>
      <c r="AR3814">
        <f t="shared" si="59"/>
        <v>0</v>
      </c>
      <c r="AS3814">
        <v>1</v>
      </c>
      <c r="AT3814" t="s">
        <v>133</v>
      </c>
      <c r="AU3814">
        <v>42</v>
      </c>
    </row>
    <row r="3815" spans="1:47">
      <c r="A3815" t="s">
        <v>13465</v>
      </c>
      <c r="C3815">
        <v>310</v>
      </c>
      <c r="D3815" t="s">
        <v>13466</v>
      </c>
      <c r="E3815">
        <v>101</v>
      </c>
      <c r="F3815" t="s">
        <v>13467</v>
      </c>
      <c r="G3815" t="s">
        <v>422</v>
      </c>
      <c r="H3815" t="s">
        <v>220</v>
      </c>
      <c r="I3815" t="s">
        <v>13468</v>
      </c>
      <c r="J3815">
        <v>0.19505</v>
      </c>
      <c r="K3815">
        <v>0</v>
      </c>
      <c r="L3815">
        <v>0</v>
      </c>
      <c r="M3815">
        <v>1</v>
      </c>
      <c r="N3815">
        <v>1</v>
      </c>
      <c r="O3815" t="s">
        <v>659</v>
      </c>
      <c r="P3815">
        <v>1</v>
      </c>
      <c r="Q3815">
        <v>1</v>
      </c>
      <c r="R3815">
        <v>5400</v>
      </c>
      <c r="S3815" t="s">
        <v>223</v>
      </c>
      <c r="T3815">
        <v>0</v>
      </c>
      <c r="U3815" t="s">
        <v>13465</v>
      </c>
      <c r="V3815" t="s">
        <v>927</v>
      </c>
      <c r="W3815" t="s">
        <v>659</v>
      </c>
      <c r="X3815" t="s">
        <v>659</v>
      </c>
      <c r="Y3815">
        <v>5400</v>
      </c>
      <c r="AB3815">
        <v>0</v>
      </c>
      <c r="AC3815">
        <v>0</v>
      </c>
      <c r="AD3815">
        <v>4</v>
      </c>
      <c r="AE3815">
        <v>1292</v>
      </c>
      <c r="AF3815">
        <v>1.5</v>
      </c>
      <c r="AQ3815">
        <v>1</v>
      </c>
      <c r="AR3815">
        <f t="shared" si="59"/>
        <v>0</v>
      </c>
      <c r="AS3815">
        <v>1</v>
      </c>
      <c r="AT3815" t="s">
        <v>133</v>
      </c>
      <c r="AU3815">
        <v>42</v>
      </c>
    </row>
    <row r="3816" spans="1:47">
      <c r="A3816" t="s">
        <v>248</v>
      </c>
      <c r="C3816">
        <v>310</v>
      </c>
      <c r="E3816">
        <v>0</v>
      </c>
      <c r="J3816">
        <v>3.8800000000000002E-3</v>
      </c>
      <c r="K3816">
        <v>0</v>
      </c>
      <c r="L3816">
        <v>0</v>
      </c>
      <c r="M3816">
        <v>0</v>
      </c>
      <c r="N3816">
        <v>0</v>
      </c>
      <c r="P3816">
        <v>0</v>
      </c>
      <c r="Q3816">
        <v>0</v>
      </c>
      <c r="R3816">
        <v>0</v>
      </c>
      <c r="S3816" t="s">
        <v>249</v>
      </c>
      <c r="T3816">
        <v>0</v>
      </c>
      <c r="Y3816">
        <v>0</v>
      </c>
      <c r="AB3816">
        <v>0</v>
      </c>
      <c r="AC3816">
        <v>0</v>
      </c>
      <c r="AD3816">
        <v>0</v>
      </c>
      <c r="AE3816">
        <v>0</v>
      </c>
      <c r="AF3816">
        <v>0</v>
      </c>
      <c r="AQ3816">
        <v>0</v>
      </c>
      <c r="AR3816">
        <f t="shared" si="59"/>
        <v>0</v>
      </c>
      <c r="AS3816">
        <v>1</v>
      </c>
      <c r="AT3816" t="s">
        <v>133</v>
      </c>
      <c r="AU3816">
        <v>42</v>
      </c>
    </row>
    <row r="3817" spans="1:47">
      <c r="A3817" t="s">
        <v>13469</v>
      </c>
      <c r="C3817">
        <v>310</v>
      </c>
      <c r="D3817" t="s">
        <v>13470</v>
      </c>
      <c r="E3817">
        <v>132</v>
      </c>
      <c r="F3817" t="s">
        <v>13471</v>
      </c>
      <c r="G3817" t="s">
        <v>422</v>
      </c>
      <c r="H3817" t="s">
        <v>260</v>
      </c>
      <c r="I3817" t="s">
        <v>13472</v>
      </c>
      <c r="J3817">
        <v>0.11215</v>
      </c>
      <c r="K3817">
        <v>0</v>
      </c>
      <c r="L3817">
        <v>0</v>
      </c>
      <c r="M3817">
        <v>0</v>
      </c>
      <c r="N3817">
        <v>0</v>
      </c>
      <c r="P3817">
        <v>0</v>
      </c>
      <c r="Q3817">
        <v>0</v>
      </c>
      <c r="R3817">
        <v>0</v>
      </c>
      <c r="S3817" t="s">
        <v>223</v>
      </c>
      <c r="T3817">
        <v>0</v>
      </c>
      <c r="U3817" t="s">
        <v>13469</v>
      </c>
      <c r="V3817" t="s">
        <v>933</v>
      </c>
      <c r="W3817" t="s">
        <v>659</v>
      </c>
      <c r="Y3817">
        <v>0</v>
      </c>
      <c r="AB3817">
        <v>0</v>
      </c>
      <c r="AC3817">
        <v>0</v>
      </c>
      <c r="AD3817">
        <v>0</v>
      </c>
      <c r="AE3817">
        <v>0</v>
      </c>
      <c r="AF3817">
        <v>0</v>
      </c>
      <c r="AQ3817">
        <v>1</v>
      </c>
      <c r="AR3817">
        <f t="shared" si="59"/>
        <v>0</v>
      </c>
      <c r="AS3817">
        <v>1</v>
      </c>
      <c r="AT3817" t="s">
        <v>133</v>
      </c>
      <c r="AU3817">
        <v>42</v>
      </c>
    </row>
    <row r="3818" spans="1:47">
      <c r="A3818" t="s">
        <v>13473</v>
      </c>
      <c r="C3818">
        <v>310</v>
      </c>
      <c r="D3818" t="s">
        <v>13474</v>
      </c>
      <c r="E3818">
        <v>101</v>
      </c>
      <c r="F3818" t="s">
        <v>13475</v>
      </c>
      <c r="G3818" t="s">
        <v>422</v>
      </c>
      <c r="H3818" t="s">
        <v>220</v>
      </c>
      <c r="I3818" t="s">
        <v>13476</v>
      </c>
      <c r="J3818">
        <v>0.17593</v>
      </c>
      <c r="K3818">
        <v>0</v>
      </c>
      <c r="L3818">
        <v>0</v>
      </c>
      <c r="M3818">
        <v>1</v>
      </c>
      <c r="N3818">
        <v>1</v>
      </c>
      <c r="O3818" t="s">
        <v>659</v>
      </c>
      <c r="P3818">
        <v>1</v>
      </c>
      <c r="Q3818">
        <v>1</v>
      </c>
      <c r="R3818">
        <v>3700</v>
      </c>
      <c r="S3818" t="s">
        <v>223</v>
      </c>
      <c r="T3818">
        <v>0</v>
      </c>
      <c r="U3818" t="s">
        <v>13473</v>
      </c>
      <c r="V3818" t="s">
        <v>933</v>
      </c>
      <c r="W3818" t="s">
        <v>659</v>
      </c>
      <c r="X3818" t="s">
        <v>659</v>
      </c>
      <c r="Y3818">
        <v>3700</v>
      </c>
      <c r="AB3818">
        <v>0</v>
      </c>
      <c r="AC3818">
        <v>0</v>
      </c>
      <c r="AD3818">
        <v>3</v>
      </c>
      <c r="AE3818">
        <v>1528</v>
      </c>
      <c r="AF3818">
        <v>2</v>
      </c>
      <c r="AQ3818">
        <v>1</v>
      </c>
      <c r="AR3818">
        <f t="shared" si="59"/>
        <v>0</v>
      </c>
      <c r="AS3818">
        <v>1</v>
      </c>
      <c r="AT3818" t="s">
        <v>133</v>
      </c>
      <c r="AU3818">
        <v>42</v>
      </c>
    </row>
    <row r="3819" spans="1:47">
      <c r="A3819" t="s">
        <v>13477</v>
      </c>
      <c r="C3819">
        <v>310</v>
      </c>
      <c r="D3819" t="s">
        <v>13478</v>
      </c>
      <c r="E3819">
        <v>101</v>
      </c>
      <c r="F3819" t="s">
        <v>13479</v>
      </c>
      <c r="G3819" t="s">
        <v>422</v>
      </c>
      <c r="H3819" t="s">
        <v>220</v>
      </c>
      <c r="I3819" t="s">
        <v>13480</v>
      </c>
      <c r="J3819">
        <v>0.28688999999999998</v>
      </c>
      <c r="K3819">
        <v>1</v>
      </c>
      <c r="L3819">
        <v>1</v>
      </c>
      <c r="M3819">
        <v>1</v>
      </c>
      <c r="N3819">
        <v>1</v>
      </c>
      <c r="O3819" t="s">
        <v>225</v>
      </c>
      <c r="P3819">
        <v>0</v>
      </c>
      <c r="Q3819">
        <v>1</v>
      </c>
      <c r="R3819">
        <v>7600</v>
      </c>
      <c r="S3819" t="s">
        <v>223</v>
      </c>
      <c r="T3819">
        <v>7600</v>
      </c>
      <c r="U3819" t="s">
        <v>13477</v>
      </c>
      <c r="V3819" t="s">
        <v>455</v>
      </c>
      <c r="W3819" t="s">
        <v>225</v>
      </c>
      <c r="X3819" t="s">
        <v>225</v>
      </c>
      <c r="Y3819">
        <v>7600</v>
      </c>
      <c r="AB3819">
        <v>1</v>
      </c>
      <c r="AC3819">
        <v>1</v>
      </c>
      <c r="AD3819">
        <v>2</v>
      </c>
      <c r="AE3819">
        <v>728</v>
      </c>
      <c r="AF3819">
        <v>1</v>
      </c>
      <c r="AQ3819">
        <v>1</v>
      </c>
      <c r="AR3819">
        <f t="shared" si="59"/>
        <v>9.68</v>
      </c>
      <c r="AS3819">
        <v>1</v>
      </c>
      <c r="AT3819" t="s">
        <v>133</v>
      </c>
      <c r="AU3819">
        <v>42</v>
      </c>
    </row>
    <row r="3820" spans="1:47">
      <c r="A3820" t="s">
        <v>13481</v>
      </c>
      <c r="C3820">
        <v>310</v>
      </c>
      <c r="D3820" t="s">
        <v>13482</v>
      </c>
      <c r="E3820">
        <v>322</v>
      </c>
      <c r="F3820" t="s">
        <v>13483</v>
      </c>
      <c r="G3820" t="s">
        <v>11287</v>
      </c>
      <c r="H3820" t="s">
        <v>12039</v>
      </c>
      <c r="I3820" t="s">
        <v>13484</v>
      </c>
      <c r="J3820">
        <v>0.14576</v>
      </c>
      <c r="K3820">
        <v>1</v>
      </c>
      <c r="L3820">
        <v>1</v>
      </c>
      <c r="M3820">
        <v>1</v>
      </c>
      <c r="N3820">
        <v>1</v>
      </c>
      <c r="O3820" t="s">
        <v>225</v>
      </c>
      <c r="P3820">
        <v>0</v>
      </c>
      <c r="Q3820">
        <v>1</v>
      </c>
      <c r="R3820">
        <v>1200</v>
      </c>
      <c r="S3820" t="s">
        <v>223</v>
      </c>
      <c r="T3820">
        <v>1200</v>
      </c>
      <c r="U3820" t="s">
        <v>13481</v>
      </c>
      <c r="V3820" t="s">
        <v>933</v>
      </c>
      <c r="W3820" t="s">
        <v>659</v>
      </c>
      <c r="X3820" t="s">
        <v>225</v>
      </c>
      <c r="Y3820">
        <v>1200</v>
      </c>
      <c r="AB3820">
        <v>1</v>
      </c>
      <c r="AC3820">
        <v>1</v>
      </c>
      <c r="AD3820">
        <v>0</v>
      </c>
      <c r="AE3820">
        <v>933</v>
      </c>
      <c r="AF3820">
        <v>1</v>
      </c>
      <c r="AQ3820">
        <v>1</v>
      </c>
      <c r="AR3820">
        <f t="shared" si="59"/>
        <v>9.68</v>
      </c>
      <c r="AS3820">
        <v>1</v>
      </c>
      <c r="AT3820" t="s">
        <v>133</v>
      </c>
      <c r="AU3820">
        <v>42</v>
      </c>
    </row>
    <row r="3821" spans="1:47">
      <c r="A3821" t="s">
        <v>13485</v>
      </c>
      <c r="C3821">
        <v>310</v>
      </c>
      <c r="D3821" t="s">
        <v>13486</v>
      </c>
      <c r="E3821">
        <v>906</v>
      </c>
      <c r="F3821" t="s">
        <v>13229</v>
      </c>
      <c r="G3821" t="s">
        <v>422</v>
      </c>
      <c r="H3821" t="s">
        <v>967</v>
      </c>
      <c r="I3821" t="s">
        <v>13487</v>
      </c>
      <c r="J3821">
        <v>1.728E-2</v>
      </c>
      <c r="K3821">
        <v>0</v>
      </c>
      <c r="L3821">
        <v>0</v>
      </c>
      <c r="M3821">
        <v>0</v>
      </c>
      <c r="N3821">
        <v>0</v>
      </c>
      <c r="P3821">
        <v>0</v>
      </c>
      <c r="Q3821">
        <v>0</v>
      </c>
      <c r="R3821">
        <v>0</v>
      </c>
      <c r="S3821" t="s">
        <v>223</v>
      </c>
      <c r="T3821">
        <v>0</v>
      </c>
      <c r="U3821" t="s">
        <v>13485</v>
      </c>
      <c r="V3821" t="s">
        <v>455</v>
      </c>
      <c r="W3821" t="s">
        <v>225</v>
      </c>
      <c r="Y3821">
        <v>0</v>
      </c>
      <c r="AB3821">
        <v>0</v>
      </c>
      <c r="AC3821">
        <v>0</v>
      </c>
      <c r="AD3821">
        <v>0</v>
      </c>
      <c r="AE3821">
        <v>0</v>
      </c>
      <c r="AF3821">
        <v>0</v>
      </c>
      <c r="AQ3821">
        <v>1</v>
      </c>
      <c r="AR3821">
        <f t="shared" si="59"/>
        <v>0</v>
      </c>
      <c r="AS3821">
        <v>1</v>
      </c>
      <c r="AT3821" t="s">
        <v>133</v>
      </c>
      <c r="AU3821">
        <v>42</v>
      </c>
    </row>
    <row r="3822" spans="1:47">
      <c r="A3822" t="s">
        <v>13488</v>
      </c>
      <c r="C3822">
        <v>310</v>
      </c>
      <c r="D3822" t="s">
        <v>13489</v>
      </c>
      <c r="E3822">
        <v>101</v>
      </c>
      <c r="F3822" t="s">
        <v>13471</v>
      </c>
      <c r="G3822" t="s">
        <v>422</v>
      </c>
      <c r="H3822" t="s">
        <v>220</v>
      </c>
      <c r="I3822" t="s">
        <v>13490</v>
      </c>
      <c r="J3822">
        <v>0.18901999999999999</v>
      </c>
      <c r="K3822">
        <v>0</v>
      </c>
      <c r="L3822">
        <v>0</v>
      </c>
      <c r="M3822">
        <v>1</v>
      </c>
      <c r="N3822">
        <v>1</v>
      </c>
      <c r="O3822" t="s">
        <v>659</v>
      </c>
      <c r="P3822">
        <v>1</v>
      </c>
      <c r="Q3822">
        <v>1</v>
      </c>
      <c r="R3822">
        <v>2500</v>
      </c>
      <c r="S3822" t="s">
        <v>223</v>
      </c>
      <c r="T3822">
        <v>0</v>
      </c>
      <c r="U3822" t="s">
        <v>13488</v>
      </c>
      <c r="V3822" t="s">
        <v>933</v>
      </c>
      <c r="W3822" t="s">
        <v>659</v>
      </c>
      <c r="X3822" t="s">
        <v>659</v>
      </c>
      <c r="Y3822">
        <v>2500</v>
      </c>
      <c r="AB3822">
        <v>0</v>
      </c>
      <c r="AC3822">
        <v>0</v>
      </c>
      <c r="AD3822">
        <v>3</v>
      </c>
      <c r="AE3822">
        <v>1288</v>
      </c>
      <c r="AF3822">
        <v>1.5</v>
      </c>
      <c r="AQ3822">
        <v>1</v>
      </c>
      <c r="AR3822">
        <f t="shared" si="59"/>
        <v>0</v>
      </c>
      <c r="AS3822">
        <v>1</v>
      </c>
      <c r="AT3822" t="s">
        <v>133</v>
      </c>
      <c r="AU3822">
        <v>42</v>
      </c>
    </row>
    <row r="3823" spans="1:47">
      <c r="A3823" t="s">
        <v>13491</v>
      </c>
      <c r="C3823">
        <v>310</v>
      </c>
      <c r="D3823" t="s">
        <v>13426</v>
      </c>
      <c r="E3823">
        <v>132</v>
      </c>
      <c r="F3823" t="s">
        <v>13427</v>
      </c>
      <c r="G3823" t="s">
        <v>422</v>
      </c>
      <c r="H3823" t="s">
        <v>260</v>
      </c>
      <c r="I3823" t="s">
        <v>13492</v>
      </c>
      <c r="J3823">
        <v>0.19818</v>
      </c>
      <c r="K3823">
        <v>0</v>
      </c>
      <c r="L3823">
        <v>0</v>
      </c>
      <c r="M3823">
        <v>0</v>
      </c>
      <c r="N3823">
        <v>0</v>
      </c>
      <c r="P3823">
        <v>0</v>
      </c>
      <c r="Q3823">
        <v>0</v>
      </c>
      <c r="R3823">
        <v>0</v>
      </c>
      <c r="S3823" t="s">
        <v>223</v>
      </c>
      <c r="T3823">
        <v>0</v>
      </c>
      <c r="U3823" t="s">
        <v>13491</v>
      </c>
      <c r="V3823" t="s">
        <v>455</v>
      </c>
      <c r="W3823" t="s">
        <v>225</v>
      </c>
      <c r="Y3823">
        <v>0</v>
      </c>
      <c r="AB3823">
        <v>0</v>
      </c>
      <c r="AC3823">
        <v>0</v>
      </c>
      <c r="AD3823">
        <v>0</v>
      </c>
      <c r="AE3823">
        <v>0</v>
      </c>
      <c r="AF3823">
        <v>0</v>
      </c>
      <c r="AQ3823">
        <v>1</v>
      </c>
      <c r="AR3823">
        <f t="shared" si="59"/>
        <v>0</v>
      </c>
      <c r="AS3823">
        <v>1</v>
      </c>
      <c r="AT3823" t="s">
        <v>133</v>
      </c>
      <c r="AU3823">
        <v>42</v>
      </c>
    </row>
    <row r="3824" spans="1:47">
      <c r="A3824" t="s">
        <v>13493</v>
      </c>
      <c r="C3824">
        <v>310</v>
      </c>
      <c r="D3824" t="s">
        <v>13494</v>
      </c>
      <c r="E3824">
        <v>101</v>
      </c>
      <c r="F3824" t="s">
        <v>13288</v>
      </c>
      <c r="G3824" t="s">
        <v>422</v>
      </c>
      <c r="H3824" t="s">
        <v>220</v>
      </c>
      <c r="I3824" t="s">
        <v>13495</v>
      </c>
      <c r="J3824">
        <v>0.93691999999999998</v>
      </c>
      <c r="K3824">
        <v>1</v>
      </c>
      <c r="L3824">
        <v>1</v>
      </c>
      <c r="M3824">
        <v>1</v>
      </c>
      <c r="N3824">
        <v>1</v>
      </c>
      <c r="O3824" t="s">
        <v>225</v>
      </c>
      <c r="P3824">
        <v>0</v>
      </c>
      <c r="Q3824">
        <v>1</v>
      </c>
      <c r="R3824">
        <v>6200</v>
      </c>
      <c r="S3824" t="s">
        <v>223</v>
      </c>
      <c r="T3824">
        <v>6200</v>
      </c>
      <c r="U3824" t="s">
        <v>13493</v>
      </c>
      <c r="V3824" t="s">
        <v>455</v>
      </c>
      <c r="W3824" t="s">
        <v>225</v>
      </c>
      <c r="X3824" t="s">
        <v>225</v>
      </c>
      <c r="Y3824">
        <v>6200</v>
      </c>
      <c r="AB3824">
        <v>1</v>
      </c>
      <c r="AC3824">
        <v>1</v>
      </c>
      <c r="AD3824">
        <v>3</v>
      </c>
      <c r="AE3824">
        <v>1760</v>
      </c>
      <c r="AF3824">
        <v>1</v>
      </c>
      <c r="AQ3824">
        <v>1</v>
      </c>
      <c r="AR3824">
        <f t="shared" si="59"/>
        <v>9.68</v>
      </c>
      <c r="AS3824">
        <v>1</v>
      </c>
      <c r="AT3824" t="s">
        <v>133</v>
      </c>
      <c r="AU3824">
        <v>42</v>
      </c>
    </row>
    <row r="3825" spans="1:47">
      <c r="A3825" t="s">
        <v>13496</v>
      </c>
      <c r="C3825">
        <v>310</v>
      </c>
      <c r="D3825" t="s">
        <v>13497</v>
      </c>
      <c r="E3825">
        <v>104</v>
      </c>
      <c r="F3825" t="s">
        <v>13498</v>
      </c>
      <c r="G3825" t="s">
        <v>422</v>
      </c>
      <c r="H3825" t="s">
        <v>1213</v>
      </c>
      <c r="I3825" t="s">
        <v>13499</v>
      </c>
      <c r="J3825">
        <v>0.23044999999999999</v>
      </c>
      <c r="K3825">
        <v>0</v>
      </c>
      <c r="L3825">
        <v>0</v>
      </c>
      <c r="M3825">
        <v>1</v>
      </c>
      <c r="N3825">
        <v>1</v>
      </c>
      <c r="O3825" t="s">
        <v>659</v>
      </c>
      <c r="P3825">
        <v>1</v>
      </c>
      <c r="Q3825">
        <v>1</v>
      </c>
      <c r="R3825">
        <v>10900</v>
      </c>
      <c r="S3825" t="s">
        <v>223</v>
      </c>
      <c r="T3825">
        <v>0</v>
      </c>
      <c r="U3825" t="s">
        <v>13496</v>
      </c>
      <c r="V3825" t="s">
        <v>933</v>
      </c>
      <c r="W3825" t="s">
        <v>659</v>
      </c>
      <c r="X3825" t="s">
        <v>659</v>
      </c>
      <c r="Y3825">
        <v>10900</v>
      </c>
      <c r="AB3825">
        <v>0</v>
      </c>
      <c r="AC3825">
        <v>0</v>
      </c>
      <c r="AD3825">
        <v>6</v>
      </c>
      <c r="AE3825">
        <v>2055</v>
      </c>
      <c r="AF3825">
        <v>1.5</v>
      </c>
      <c r="AQ3825">
        <v>1</v>
      </c>
      <c r="AR3825">
        <f t="shared" si="59"/>
        <v>0</v>
      </c>
      <c r="AS3825">
        <v>1</v>
      </c>
      <c r="AT3825" t="s">
        <v>133</v>
      </c>
      <c r="AU3825">
        <v>42</v>
      </c>
    </row>
    <row r="3826" spans="1:47">
      <c r="A3826" t="s">
        <v>248</v>
      </c>
      <c r="C3826">
        <v>310</v>
      </c>
      <c r="E3826">
        <v>0</v>
      </c>
      <c r="J3826">
        <v>7.0900000000000005E-2</v>
      </c>
      <c r="K3826">
        <v>0</v>
      </c>
      <c r="L3826">
        <v>0</v>
      </c>
      <c r="M3826">
        <v>0</v>
      </c>
      <c r="N3826">
        <v>0</v>
      </c>
      <c r="P3826">
        <v>0</v>
      </c>
      <c r="Q3826">
        <v>0</v>
      </c>
      <c r="R3826">
        <v>0</v>
      </c>
      <c r="S3826" t="s">
        <v>249</v>
      </c>
      <c r="T3826">
        <v>0</v>
      </c>
      <c r="Y3826">
        <v>0</v>
      </c>
      <c r="AB3826">
        <v>0</v>
      </c>
      <c r="AC3826">
        <v>0</v>
      </c>
      <c r="AD3826">
        <v>0</v>
      </c>
      <c r="AE3826">
        <v>0</v>
      </c>
      <c r="AF3826">
        <v>0</v>
      </c>
      <c r="AQ3826">
        <v>0</v>
      </c>
      <c r="AR3826">
        <f t="shared" si="59"/>
        <v>0</v>
      </c>
      <c r="AS3826">
        <v>1</v>
      </c>
      <c r="AT3826" t="s">
        <v>133</v>
      </c>
      <c r="AU3826">
        <v>42</v>
      </c>
    </row>
    <row r="3827" spans="1:47">
      <c r="A3827" t="s">
        <v>13500</v>
      </c>
      <c r="C3827">
        <v>310</v>
      </c>
      <c r="D3827" t="s">
        <v>13501</v>
      </c>
      <c r="E3827">
        <v>101</v>
      </c>
      <c r="F3827" t="s">
        <v>13502</v>
      </c>
      <c r="G3827" t="s">
        <v>422</v>
      </c>
      <c r="H3827" t="s">
        <v>220</v>
      </c>
      <c r="I3827" t="s">
        <v>13503</v>
      </c>
      <c r="J3827">
        <v>0.17327000000000001</v>
      </c>
      <c r="K3827">
        <v>1</v>
      </c>
      <c r="L3827">
        <v>1</v>
      </c>
      <c r="M3827">
        <v>1</v>
      </c>
      <c r="N3827">
        <v>1</v>
      </c>
      <c r="O3827" t="s">
        <v>225</v>
      </c>
      <c r="P3827">
        <v>0</v>
      </c>
      <c r="Q3827">
        <v>1</v>
      </c>
      <c r="R3827">
        <v>7200</v>
      </c>
      <c r="S3827" t="s">
        <v>223</v>
      </c>
      <c r="T3827">
        <v>7200</v>
      </c>
      <c r="U3827" t="s">
        <v>13500</v>
      </c>
      <c r="V3827" t="s">
        <v>413</v>
      </c>
      <c r="W3827" t="s">
        <v>225</v>
      </c>
      <c r="X3827" t="s">
        <v>225</v>
      </c>
      <c r="Y3827">
        <v>7200</v>
      </c>
      <c r="AB3827">
        <v>1</v>
      </c>
      <c r="AC3827">
        <v>1</v>
      </c>
      <c r="AD3827">
        <v>3</v>
      </c>
      <c r="AE3827">
        <v>1590</v>
      </c>
      <c r="AF3827">
        <v>1.5</v>
      </c>
      <c r="AQ3827">
        <v>1</v>
      </c>
      <c r="AR3827">
        <f t="shared" si="59"/>
        <v>9.68</v>
      </c>
      <c r="AS3827">
        <v>1</v>
      </c>
      <c r="AT3827" t="s">
        <v>133</v>
      </c>
      <c r="AU3827">
        <v>42</v>
      </c>
    </row>
    <row r="3828" spans="1:47">
      <c r="A3828" t="s">
        <v>248</v>
      </c>
      <c r="C3828">
        <v>310</v>
      </c>
      <c r="E3828">
        <v>0</v>
      </c>
      <c r="J3828">
        <v>0.12859000000000001</v>
      </c>
      <c r="K3828">
        <v>0</v>
      </c>
      <c r="L3828">
        <v>0</v>
      </c>
      <c r="M3828">
        <v>0</v>
      </c>
      <c r="N3828">
        <v>0</v>
      </c>
      <c r="P3828">
        <v>0</v>
      </c>
      <c r="Q3828">
        <v>0</v>
      </c>
      <c r="R3828">
        <v>0</v>
      </c>
      <c r="S3828" t="s">
        <v>249</v>
      </c>
      <c r="T3828">
        <v>0</v>
      </c>
      <c r="Y3828">
        <v>0</v>
      </c>
      <c r="AB3828">
        <v>0</v>
      </c>
      <c r="AC3828">
        <v>0</v>
      </c>
      <c r="AD3828">
        <v>0</v>
      </c>
      <c r="AE3828">
        <v>0</v>
      </c>
      <c r="AF3828">
        <v>0</v>
      </c>
      <c r="AQ3828">
        <v>0</v>
      </c>
      <c r="AR3828">
        <f t="shared" si="59"/>
        <v>0</v>
      </c>
      <c r="AS3828">
        <v>1</v>
      </c>
      <c r="AT3828" t="s">
        <v>133</v>
      </c>
      <c r="AU3828">
        <v>42</v>
      </c>
    </row>
    <row r="3829" spans="1:47">
      <c r="A3829" t="s">
        <v>13504</v>
      </c>
      <c r="C3829">
        <v>310</v>
      </c>
      <c r="D3829" t="s">
        <v>13505</v>
      </c>
      <c r="E3829">
        <v>101</v>
      </c>
      <c r="F3829" t="s">
        <v>13506</v>
      </c>
      <c r="G3829" t="s">
        <v>422</v>
      </c>
      <c r="H3829" t="s">
        <v>220</v>
      </c>
      <c r="I3829" t="s">
        <v>13507</v>
      </c>
      <c r="J3829">
        <v>1.13914</v>
      </c>
      <c r="K3829">
        <v>1</v>
      </c>
      <c r="L3829">
        <v>1</v>
      </c>
      <c r="M3829">
        <v>1</v>
      </c>
      <c r="N3829">
        <v>1</v>
      </c>
      <c r="O3829" t="s">
        <v>225</v>
      </c>
      <c r="P3829">
        <v>0</v>
      </c>
      <c r="Q3829">
        <v>0</v>
      </c>
      <c r="R3829">
        <v>0</v>
      </c>
      <c r="S3829" t="s">
        <v>223</v>
      </c>
      <c r="T3829">
        <v>0</v>
      </c>
      <c r="U3829" t="s">
        <v>13504</v>
      </c>
      <c r="V3829" t="s">
        <v>455</v>
      </c>
      <c r="W3829" t="s">
        <v>225</v>
      </c>
      <c r="X3829" t="s">
        <v>225</v>
      </c>
      <c r="Y3829">
        <v>0</v>
      </c>
      <c r="AB3829">
        <v>1</v>
      </c>
      <c r="AC3829">
        <v>1</v>
      </c>
      <c r="AD3829">
        <v>0</v>
      </c>
      <c r="AE3829">
        <v>587</v>
      </c>
      <c r="AF3829">
        <v>1</v>
      </c>
      <c r="AQ3829">
        <v>2</v>
      </c>
      <c r="AR3829">
        <f t="shared" si="59"/>
        <v>9.68</v>
      </c>
      <c r="AS3829">
        <v>1</v>
      </c>
      <c r="AT3829" t="s">
        <v>133</v>
      </c>
      <c r="AU3829">
        <v>42</v>
      </c>
    </row>
    <row r="3830" spans="1:47">
      <c r="A3830" t="s">
        <v>248</v>
      </c>
      <c r="C3830">
        <v>310</v>
      </c>
      <c r="E3830">
        <v>0</v>
      </c>
      <c r="J3830">
        <v>1.8429999999999998E-2</v>
      </c>
      <c r="K3830">
        <v>0</v>
      </c>
      <c r="L3830">
        <v>0</v>
      </c>
      <c r="M3830">
        <v>0</v>
      </c>
      <c r="N3830">
        <v>0</v>
      </c>
      <c r="P3830">
        <v>0</v>
      </c>
      <c r="Q3830">
        <v>0</v>
      </c>
      <c r="R3830">
        <v>0</v>
      </c>
      <c r="S3830" t="s">
        <v>249</v>
      </c>
      <c r="T3830">
        <v>0</v>
      </c>
      <c r="Y3830">
        <v>0</v>
      </c>
      <c r="AB3830">
        <v>0</v>
      </c>
      <c r="AC3830">
        <v>0</v>
      </c>
      <c r="AD3830">
        <v>0</v>
      </c>
      <c r="AE3830">
        <v>0</v>
      </c>
      <c r="AF3830">
        <v>0</v>
      </c>
      <c r="AQ3830">
        <v>0</v>
      </c>
      <c r="AR3830">
        <f t="shared" si="59"/>
        <v>0</v>
      </c>
      <c r="AS3830">
        <v>1</v>
      </c>
      <c r="AT3830" t="s">
        <v>133</v>
      </c>
      <c r="AU3830">
        <v>42</v>
      </c>
    </row>
    <row r="3831" spans="1:47">
      <c r="A3831" t="s">
        <v>13508</v>
      </c>
      <c r="C3831">
        <v>310</v>
      </c>
      <c r="D3831" t="s">
        <v>13509</v>
      </c>
      <c r="E3831">
        <v>101</v>
      </c>
      <c r="F3831" t="s">
        <v>13510</v>
      </c>
      <c r="G3831" t="s">
        <v>422</v>
      </c>
      <c r="H3831" t="s">
        <v>220</v>
      </c>
      <c r="I3831" t="s">
        <v>13511</v>
      </c>
      <c r="J3831">
        <v>0.35117999999999999</v>
      </c>
      <c r="K3831">
        <v>1</v>
      </c>
      <c r="L3831">
        <v>1</v>
      </c>
      <c r="M3831">
        <v>1</v>
      </c>
      <c r="N3831">
        <v>1</v>
      </c>
      <c r="O3831" t="s">
        <v>225</v>
      </c>
      <c r="P3831">
        <v>0</v>
      </c>
      <c r="Q3831">
        <v>1</v>
      </c>
      <c r="R3831">
        <v>6900</v>
      </c>
      <c r="S3831" t="s">
        <v>223</v>
      </c>
      <c r="T3831">
        <v>6900</v>
      </c>
      <c r="U3831" t="s">
        <v>13508</v>
      </c>
      <c r="V3831" t="s">
        <v>455</v>
      </c>
      <c r="W3831" t="s">
        <v>225</v>
      </c>
      <c r="X3831" t="s">
        <v>225</v>
      </c>
      <c r="Y3831">
        <v>6900</v>
      </c>
      <c r="AB3831">
        <v>1</v>
      </c>
      <c r="AC3831">
        <v>1</v>
      </c>
      <c r="AD3831">
        <v>2</v>
      </c>
      <c r="AE3831">
        <v>1104</v>
      </c>
      <c r="AF3831">
        <v>1</v>
      </c>
      <c r="AQ3831">
        <v>1</v>
      </c>
      <c r="AR3831">
        <f t="shared" si="59"/>
        <v>9.68</v>
      </c>
      <c r="AS3831">
        <v>1</v>
      </c>
      <c r="AT3831" t="s">
        <v>133</v>
      </c>
      <c r="AU3831">
        <v>42</v>
      </c>
    </row>
    <row r="3832" spans="1:47">
      <c r="A3832" t="s">
        <v>13512</v>
      </c>
      <c r="C3832">
        <v>310</v>
      </c>
      <c r="D3832" t="s">
        <v>13513</v>
      </c>
      <c r="E3832">
        <v>101</v>
      </c>
      <c r="F3832" t="s">
        <v>13514</v>
      </c>
      <c r="G3832" t="s">
        <v>422</v>
      </c>
      <c r="H3832" t="s">
        <v>220</v>
      </c>
      <c r="I3832" t="s">
        <v>13515</v>
      </c>
      <c r="J3832">
        <v>0.18855</v>
      </c>
      <c r="K3832">
        <v>0</v>
      </c>
      <c r="L3832">
        <v>0</v>
      </c>
      <c r="M3832">
        <v>1</v>
      </c>
      <c r="N3832">
        <v>1</v>
      </c>
      <c r="O3832" t="s">
        <v>659</v>
      </c>
      <c r="P3832">
        <v>1</v>
      </c>
      <c r="Q3832">
        <v>1</v>
      </c>
      <c r="R3832">
        <v>3700</v>
      </c>
      <c r="S3832" t="s">
        <v>223</v>
      </c>
      <c r="T3832">
        <v>0</v>
      </c>
      <c r="U3832" t="s">
        <v>13512</v>
      </c>
      <c r="V3832" t="s">
        <v>933</v>
      </c>
      <c r="W3832" t="s">
        <v>659</v>
      </c>
      <c r="X3832" t="s">
        <v>659</v>
      </c>
      <c r="Y3832">
        <v>3700</v>
      </c>
      <c r="AB3832">
        <v>0</v>
      </c>
      <c r="AC3832">
        <v>0</v>
      </c>
      <c r="AD3832">
        <v>3</v>
      </c>
      <c r="AE3832">
        <v>1284</v>
      </c>
      <c r="AF3832">
        <v>1.9</v>
      </c>
      <c r="AQ3832">
        <v>1</v>
      </c>
      <c r="AR3832">
        <f t="shared" si="59"/>
        <v>0</v>
      </c>
      <c r="AS3832">
        <v>1</v>
      </c>
      <c r="AT3832" t="s">
        <v>133</v>
      </c>
      <c r="AU3832">
        <v>42</v>
      </c>
    </row>
    <row r="3833" spans="1:47">
      <c r="A3833" t="s">
        <v>13516</v>
      </c>
      <c r="C3833">
        <v>310</v>
      </c>
      <c r="D3833" t="s">
        <v>13517</v>
      </c>
      <c r="E3833">
        <v>101</v>
      </c>
      <c r="F3833" t="s">
        <v>13518</v>
      </c>
      <c r="G3833" t="s">
        <v>422</v>
      </c>
      <c r="H3833" t="s">
        <v>220</v>
      </c>
      <c r="I3833" t="s">
        <v>13519</v>
      </c>
      <c r="J3833">
        <v>0.26296000000000003</v>
      </c>
      <c r="K3833">
        <v>1</v>
      </c>
      <c r="L3833">
        <v>1</v>
      </c>
      <c r="M3833">
        <v>1</v>
      </c>
      <c r="N3833">
        <v>1</v>
      </c>
      <c r="O3833" t="s">
        <v>225</v>
      </c>
      <c r="P3833">
        <v>0</v>
      </c>
      <c r="Q3833">
        <v>1</v>
      </c>
      <c r="R3833">
        <v>400</v>
      </c>
      <c r="S3833" t="s">
        <v>243</v>
      </c>
      <c r="T3833">
        <v>400</v>
      </c>
      <c r="U3833" t="s">
        <v>13516</v>
      </c>
      <c r="V3833" t="s">
        <v>455</v>
      </c>
      <c r="W3833" t="s">
        <v>225</v>
      </c>
      <c r="X3833" t="s">
        <v>225</v>
      </c>
      <c r="Y3833">
        <v>400</v>
      </c>
      <c r="AB3833">
        <v>1</v>
      </c>
      <c r="AC3833">
        <v>1</v>
      </c>
      <c r="AD3833">
        <v>2</v>
      </c>
      <c r="AE3833">
        <v>1748</v>
      </c>
      <c r="AF3833">
        <v>2</v>
      </c>
      <c r="AQ3833">
        <v>2</v>
      </c>
      <c r="AR3833">
        <f t="shared" si="59"/>
        <v>9.68</v>
      </c>
      <c r="AS3833">
        <v>1</v>
      </c>
      <c r="AT3833" t="s">
        <v>133</v>
      </c>
      <c r="AU3833">
        <v>42</v>
      </c>
    </row>
    <row r="3834" spans="1:47">
      <c r="A3834" t="s">
        <v>13520</v>
      </c>
      <c r="C3834">
        <v>310</v>
      </c>
      <c r="D3834" t="s">
        <v>13521</v>
      </c>
      <c r="E3834">
        <v>101</v>
      </c>
      <c r="F3834" t="s">
        <v>13522</v>
      </c>
      <c r="G3834" t="s">
        <v>422</v>
      </c>
      <c r="H3834" t="s">
        <v>220</v>
      </c>
      <c r="I3834" t="s">
        <v>13523</v>
      </c>
      <c r="J3834">
        <v>0.81855999999999995</v>
      </c>
      <c r="K3834">
        <v>0</v>
      </c>
      <c r="L3834">
        <v>0</v>
      </c>
      <c r="M3834">
        <v>1</v>
      </c>
      <c r="N3834">
        <v>1</v>
      </c>
      <c r="O3834" t="s">
        <v>659</v>
      </c>
      <c r="P3834">
        <v>1</v>
      </c>
      <c r="Q3834">
        <v>1</v>
      </c>
      <c r="R3834">
        <v>17200</v>
      </c>
      <c r="S3834" t="s">
        <v>223</v>
      </c>
      <c r="T3834">
        <v>0</v>
      </c>
      <c r="U3834" t="s">
        <v>13520</v>
      </c>
      <c r="V3834" t="s">
        <v>933</v>
      </c>
      <c r="W3834" t="s">
        <v>659</v>
      </c>
      <c r="X3834" t="s">
        <v>659</v>
      </c>
      <c r="Y3834">
        <v>17200</v>
      </c>
      <c r="AB3834">
        <v>0</v>
      </c>
      <c r="AC3834">
        <v>0</v>
      </c>
      <c r="AD3834">
        <v>4</v>
      </c>
      <c r="AE3834">
        <v>2358</v>
      </c>
      <c r="AF3834">
        <v>2</v>
      </c>
      <c r="AQ3834">
        <v>1</v>
      </c>
      <c r="AR3834">
        <f t="shared" si="59"/>
        <v>0</v>
      </c>
      <c r="AS3834">
        <v>1</v>
      </c>
      <c r="AT3834" t="s">
        <v>133</v>
      </c>
      <c r="AU3834">
        <v>42</v>
      </c>
    </row>
    <row r="3835" spans="1:47">
      <c r="A3835" t="s">
        <v>13524</v>
      </c>
      <c r="C3835">
        <v>310</v>
      </c>
      <c r="D3835" t="s">
        <v>6729</v>
      </c>
      <c r="E3835">
        <v>106</v>
      </c>
      <c r="F3835" t="s">
        <v>13525</v>
      </c>
      <c r="G3835" t="s">
        <v>422</v>
      </c>
      <c r="H3835" t="s">
        <v>355</v>
      </c>
      <c r="I3835" t="s">
        <v>13526</v>
      </c>
      <c r="J3835">
        <v>0.27939000000000003</v>
      </c>
      <c r="K3835">
        <v>0</v>
      </c>
      <c r="L3835">
        <v>0</v>
      </c>
      <c r="M3835">
        <v>0</v>
      </c>
      <c r="N3835">
        <v>0</v>
      </c>
      <c r="P3835">
        <v>0</v>
      </c>
      <c r="Q3835">
        <v>0</v>
      </c>
      <c r="R3835">
        <v>0</v>
      </c>
      <c r="S3835" t="s">
        <v>223</v>
      </c>
      <c r="T3835">
        <v>0</v>
      </c>
      <c r="U3835" t="s">
        <v>13524</v>
      </c>
      <c r="V3835" t="s">
        <v>455</v>
      </c>
      <c r="W3835" t="s">
        <v>225</v>
      </c>
      <c r="Y3835">
        <v>0</v>
      </c>
      <c r="AB3835">
        <v>0</v>
      </c>
      <c r="AC3835">
        <v>0</v>
      </c>
      <c r="AD3835">
        <v>0</v>
      </c>
      <c r="AE3835">
        <v>0</v>
      </c>
      <c r="AF3835">
        <v>0</v>
      </c>
      <c r="AQ3835">
        <v>1</v>
      </c>
      <c r="AR3835">
        <f t="shared" si="59"/>
        <v>0</v>
      </c>
      <c r="AS3835">
        <v>1</v>
      </c>
      <c r="AT3835" t="s">
        <v>133</v>
      </c>
      <c r="AU3835">
        <v>42</v>
      </c>
    </row>
    <row r="3836" spans="1:47">
      <c r="A3836" t="s">
        <v>13527</v>
      </c>
      <c r="C3836">
        <v>310</v>
      </c>
      <c r="D3836" t="s">
        <v>13528</v>
      </c>
      <c r="E3836">
        <v>101</v>
      </c>
      <c r="F3836" t="s">
        <v>13529</v>
      </c>
      <c r="G3836" t="s">
        <v>422</v>
      </c>
      <c r="H3836" t="s">
        <v>220</v>
      </c>
      <c r="I3836" t="s">
        <v>13531</v>
      </c>
      <c r="J3836">
        <v>0.55776000000000003</v>
      </c>
      <c r="K3836">
        <v>1</v>
      </c>
      <c r="L3836">
        <v>1</v>
      </c>
      <c r="M3836">
        <v>1</v>
      </c>
      <c r="N3836">
        <v>1</v>
      </c>
      <c r="O3836" t="s">
        <v>225</v>
      </c>
      <c r="P3836">
        <v>0</v>
      </c>
      <c r="Q3836">
        <v>1</v>
      </c>
      <c r="R3836">
        <v>5900</v>
      </c>
      <c r="S3836" t="s">
        <v>223</v>
      </c>
      <c r="T3836">
        <v>5900</v>
      </c>
      <c r="U3836" t="s">
        <v>13527</v>
      </c>
      <c r="V3836" t="s">
        <v>413</v>
      </c>
      <c r="W3836" t="s">
        <v>225</v>
      </c>
      <c r="X3836" t="s">
        <v>225</v>
      </c>
      <c r="Y3836">
        <v>5900</v>
      </c>
      <c r="AB3836">
        <v>1</v>
      </c>
      <c r="AC3836">
        <v>1</v>
      </c>
      <c r="AD3836">
        <v>3</v>
      </c>
      <c r="AE3836">
        <v>1155</v>
      </c>
      <c r="AF3836">
        <v>1.5</v>
      </c>
      <c r="AQ3836">
        <v>1</v>
      </c>
      <c r="AR3836">
        <f t="shared" si="59"/>
        <v>9.68</v>
      </c>
      <c r="AS3836">
        <v>1</v>
      </c>
      <c r="AT3836" t="s">
        <v>133</v>
      </c>
      <c r="AU3836">
        <v>42</v>
      </c>
    </row>
    <row r="3837" spans="1:47">
      <c r="A3837" t="s">
        <v>13532</v>
      </c>
      <c r="C3837">
        <v>310</v>
      </c>
      <c r="D3837" t="s">
        <v>13533</v>
      </c>
      <c r="E3837">
        <v>104</v>
      </c>
      <c r="F3837" t="s">
        <v>13534</v>
      </c>
      <c r="G3837" t="s">
        <v>422</v>
      </c>
      <c r="H3837" t="s">
        <v>1213</v>
      </c>
      <c r="I3837" t="s">
        <v>13535</v>
      </c>
      <c r="J3837">
        <v>0.35292000000000001</v>
      </c>
      <c r="K3837">
        <v>0</v>
      </c>
      <c r="L3837">
        <v>0</v>
      </c>
      <c r="M3837">
        <v>1</v>
      </c>
      <c r="N3837">
        <v>1</v>
      </c>
      <c r="O3837" t="s">
        <v>659</v>
      </c>
      <c r="P3837">
        <v>1</v>
      </c>
      <c r="Q3837">
        <v>1</v>
      </c>
      <c r="R3837">
        <v>9600</v>
      </c>
      <c r="S3837" t="s">
        <v>223</v>
      </c>
      <c r="T3837">
        <v>0</v>
      </c>
      <c r="U3837" t="s">
        <v>13532</v>
      </c>
      <c r="V3837" t="s">
        <v>933</v>
      </c>
      <c r="W3837" t="s">
        <v>659</v>
      </c>
      <c r="X3837" t="s">
        <v>659</v>
      </c>
      <c r="Y3837">
        <v>9600</v>
      </c>
      <c r="AB3837">
        <v>0</v>
      </c>
      <c r="AC3837">
        <v>0</v>
      </c>
      <c r="AD3837">
        <v>3</v>
      </c>
      <c r="AE3837">
        <v>1110</v>
      </c>
      <c r="AF3837">
        <v>1</v>
      </c>
      <c r="AQ3837">
        <v>1</v>
      </c>
      <c r="AR3837">
        <f t="shared" si="59"/>
        <v>0</v>
      </c>
      <c r="AS3837">
        <v>1</v>
      </c>
      <c r="AT3837" t="s">
        <v>134</v>
      </c>
      <c r="AU3837">
        <v>43</v>
      </c>
    </row>
    <row r="3838" spans="1:47">
      <c r="A3838" t="s">
        <v>13536</v>
      </c>
      <c r="C3838">
        <v>310</v>
      </c>
      <c r="D3838" t="s">
        <v>13537</v>
      </c>
      <c r="E3838">
        <v>340</v>
      </c>
      <c r="F3838" t="s">
        <v>13538</v>
      </c>
      <c r="G3838" t="s">
        <v>11287</v>
      </c>
      <c r="H3838" t="s">
        <v>2199</v>
      </c>
      <c r="I3838" t="s">
        <v>13539</v>
      </c>
      <c r="J3838">
        <v>0.81923000000000001</v>
      </c>
      <c r="K3838">
        <v>1</v>
      </c>
      <c r="L3838">
        <v>1</v>
      </c>
      <c r="M3838">
        <v>1</v>
      </c>
      <c r="N3838">
        <v>1</v>
      </c>
      <c r="O3838" t="s">
        <v>225</v>
      </c>
      <c r="P3838">
        <v>0</v>
      </c>
      <c r="Q3838">
        <v>1</v>
      </c>
      <c r="R3838">
        <v>5600</v>
      </c>
      <c r="S3838" t="s">
        <v>223</v>
      </c>
      <c r="T3838">
        <v>5600</v>
      </c>
      <c r="U3838" t="s">
        <v>13536</v>
      </c>
      <c r="V3838" t="s">
        <v>933</v>
      </c>
      <c r="W3838" t="s">
        <v>659</v>
      </c>
      <c r="X3838" t="s">
        <v>225</v>
      </c>
      <c r="Y3838">
        <v>5600</v>
      </c>
      <c r="AB3838">
        <v>1</v>
      </c>
      <c r="AC3838">
        <v>1</v>
      </c>
      <c r="AD3838">
        <v>0</v>
      </c>
      <c r="AE3838">
        <v>572</v>
      </c>
      <c r="AF3838">
        <v>1</v>
      </c>
      <c r="AQ3838">
        <v>1</v>
      </c>
      <c r="AR3838">
        <f t="shared" si="59"/>
        <v>9.68</v>
      </c>
      <c r="AS3838">
        <v>1</v>
      </c>
      <c r="AT3838" t="s">
        <v>133</v>
      </c>
      <c r="AU3838">
        <v>42</v>
      </c>
    </row>
    <row r="3839" spans="1:47">
      <c r="A3839" t="s">
        <v>13540</v>
      </c>
      <c r="C3839">
        <v>310</v>
      </c>
      <c r="D3839" t="s">
        <v>13541</v>
      </c>
      <c r="E3839">
        <v>101</v>
      </c>
      <c r="F3839" t="s">
        <v>13542</v>
      </c>
      <c r="G3839" t="s">
        <v>422</v>
      </c>
      <c r="H3839" t="s">
        <v>220</v>
      </c>
      <c r="I3839" t="s">
        <v>13543</v>
      </c>
      <c r="J3839">
        <v>0.32955000000000001</v>
      </c>
      <c r="K3839">
        <v>1</v>
      </c>
      <c r="L3839">
        <v>1</v>
      </c>
      <c r="M3839">
        <v>1</v>
      </c>
      <c r="N3839">
        <v>1</v>
      </c>
      <c r="O3839" t="s">
        <v>225</v>
      </c>
      <c r="P3839">
        <v>0</v>
      </c>
      <c r="Q3839">
        <v>1</v>
      </c>
      <c r="R3839">
        <v>7400</v>
      </c>
      <c r="S3839" t="s">
        <v>223</v>
      </c>
      <c r="T3839">
        <v>7400</v>
      </c>
      <c r="U3839" t="s">
        <v>13540</v>
      </c>
      <c r="V3839" t="s">
        <v>455</v>
      </c>
      <c r="W3839" t="s">
        <v>225</v>
      </c>
      <c r="X3839" t="s">
        <v>225</v>
      </c>
      <c r="Y3839">
        <v>7400</v>
      </c>
      <c r="AB3839">
        <v>1</v>
      </c>
      <c r="AC3839">
        <v>1</v>
      </c>
      <c r="AD3839">
        <v>4</v>
      </c>
      <c r="AE3839">
        <v>1056</v>
      </c>
      <c r="AF3839">
        <v>2</v>
      </c>
      <c r="AQ3839">
        <v>1</v>
      </c>
      <c r="AR3839">
        <f t="shared" si="59"/>
        <v>9.68</v>
      </c>
      <c r="AS3839">
        <v>1</v>
      </c>
      <c r="AT3839" t="s">
        <v>133</v>
      </c>
      <c r="AU3839">
        <v>42</v>
      </c>
    </row>
    <row r="3840" spans="1:47">
      <c r="A3840" t="s">
        <v>13544</v>
      </c>
      <c r="C3840">
        <v>310</v>
      </c>
      <c r="D3840" t="s">
        <v>13545</v>
      </c>
      <c r="E3840">
        <v>316</v>
      </c>
      <c r="F3840" t="s">
        <v>13546</v>
      </c>
      <c r="G3840" t="s">
        <v>11287</v>
      </c>
      <c r="H3840" t="s">
        <v>10705</v>
      </c>
      <c r="I3840" t="s">
        <v>13547</v>
      </c>
      <c r="J3840">
        <v>1.07403</v>
      </c>
      <c r="K3840">
        <v>1</v>
      </c>
      <c r="L3840">
        <v>1</v>
      </c>
      <c r="M3840">
        <v>1</v>
      </c>
      <c r="N3840">
        <v>1</v>
      </c>
      <c r="O3840" t="s">
        <v>225</v>
      </c>
      <c r="P3840">
        <v>0</v>
      </c>
      <c r="Q3840">
        <v>1</v>
      </c>
      <c r="R3840">
        <v>9200</v>
      </c>
      <c r="S3840" t="s">
        <v>223</v>
      </c>
      <c r="T3840">
        <v>9200</v>
      </c>
      <c r="U3840" t="s">
        <v>13544</v>
      </c>
      <c r="V3840" t="s">
        <v>933</v>
      </c>
      <c r="W3840" t="s">
        <v>659</v>
      </c>
      <c r="X3840" t="s">
        <v>225</v>
      </c>
      <c r="Y3840">
        <v>9200</v>
      </c>
      <c r="AB3840">
        <v>1</v>
      </c>
      <c r="AC3840">
        <v>1</v>
      </c>
      <c r="AD3840">
        <v>0</v>
      </c>
      <c r="AE3840">
        <v>30420</v>
      </c>
      <c r="AF3840">
        <v>2</v>
      </c>
      <c r="AQ3840">
        <v>1</v>
      </c>
      <c r="AR3840">
        <f t="shared" si="59"/>
        <v>9.68</v>
      </c>
      <c r="AS3840">
        <v>1</v>
      </c>
      <c r="AT3840" t="s">
        <v>133</v>
      </c>
      <c r="AU3840">
        <v>42</v>
      </c>
    </row>
    <row r="3841" spans="1:47">
      <c r="A3841" t="s">
        <v>13548</v>
      </c>
      <c r="C3841">
        <v>310</v>
      </c>
      <c r="D3841" t="s">
        <v>13549</v>
      </c>
      <c r="E3841">
        <v>101</v>
      </c>
      <c r="F3841" t="s">
        <v>13550</v>
      </c>
      <c r="G3841" t="s">
        <v>422</v>
      </c>
      <c r="H3841" t="s">
        <v>220</v>
      </c>
      <c r="I3841" t="s">
        <v>13551</v>
      </c>
      <c r="J3841">
        <v>0.99238999999999999</v>
      </c>
      <c r="K3841">
        <v>1</v>
      </c>
      <c r="L3841">
        <v>1</v>
      </c>
      <c r="M3841">
        <v>1</v>
      </c>
      <c r="N3841">
        <v>1</v>
      </c>
      <c r="O3841" t="s">
        <v>225</v>
      </c>
      <c r="P3841">
        <v>0</v>
      </c>
      <c r="Q3841">
        <v>1</v>
      </c>
      <c r="R3841">
        <v>11400</v>
      </c>
      <c r="S3841" t="s">
        <v>223</v>
      </c>
      <c r="T3841">
        <v>11400</v>
      </c>
      <c r="U3841" t="s">
        <v>13548</v>
      </c>
      <c r="V3841" t="s">
        <v>455</v>
      </c>
      <c r="W3841" t="s">
        <v>225</v>
      </c>
      <c r="X3841" t="s">
        <v>225</v>
      </c>
      <c r="Y3841">
        <v>11400</v>
      </c>
      <c r="AB3841">
        <v>1</v>
      </c>
      <c r="AC3841">
        <v>1</v>
      </c>
      <c r="AD3841">
        <v>4</v>
      </c>
      <c r="AE3841">
        <v>1776</v>
      </c>
      <c r="AF3841">
        <v>2</v>
      </c>
      <c r="AQ3841">
        <v>1</v>
      </c>
      <c r="AR3841">
        <f t="shared" si="59"/>
        <v>9.68</v>
      </c>
      <c r="AS3841">
        <v>1</v>
      </c>
      <c r="AT3841" t="s">
        <v>134</v>
      </c>
      <c r="AU3841">
        <v>43</v>
      </c>
    </row>
    <row r="3842" spans="1:47">
      <c r="A3842" t="s">
        <v>13552</v>
      </c>
      <c r="C3842">
        <v>310</v>
      </c>
      <c r="D3842" t="s">
        <v>13553</v>
      </c>
      <c r="E3842">
        <v>132</v>
      </c>
      <c r="F3842" t="s">
        <v>13530</v>
      </c>
      <c r="G3842" t="s">
        <v>422</v>
      </c>
      <c r="H3842" t="s">
        <v>260</v>
      </c>
      <c r="I3842" t="s">
        <v>13554</v>
      </c>
      <c r="J3842">
        <v>1.8509999999999999E-2</v>
      </c>
      <c r="K3842">
        <v>0</v>
      </c>
      <c r="L3842">
        <v>0</v>
      </c>
      <c r="M3842">
        <v>0</v>
      </c>
      <c r="N3842">
        <v>0</v>
      </c>
      <c r="P3842">
        <v>0</v>
      </c>
      <c r="Q3842">
        <v>0</v>
      </c>
      <c r="R3842">
        <v>0</v>
      </c>
      <c r="S3842" t="s">
        <v>223</v>
      </c>
      <c r="T3842">
        <v>0</v>
      </c>
      <c r="U3842" t="s">
        <v>13552</v>
      </c>
      <c r="V3842" t="s">
        <v>455</v>
      </c>
      <c r="W3842" t="s">
        <v>225</v>
      </c>
      <c r="Y3842">
        <v>0</v>
      </c>
      <c r="AB3842">
        <v>0</v>
      </c>
      <c r="AC3842">
        <v>0</v>
      </c>
      <c r="AD3842">
        <v>0</v>
      </c>
      <c r="AE3842">
        <v>0</v>
      </c>
      <c r="AF3842">
        <v>0</v>
      </c>
      <c r="AQ3842">
        <v>1</v>
      </c>
      <c r="AR3842">
        <f t="shared" ref="AR3842:AR3905" si="60">AB3842*9.68*VLOOKUP(AU3842,atten,10,FALSE)</f>
        <v>0</v>
      </c>
      <c r="AS3842">
        <v>1</v>
      </c>
      <c r="AT3842" t="s">
        <v>133</v>
      </c>
      <c r="AU3842">
        <v>42</v>
      </c>
    </row>
    <row r="3843" spans="1:47">
      <c r="A3843" t="s">
        <v>13555</v>
      </c>
      <c r="C3843">
        <v>310</v>
      </c>
      <c r="D3843" t="s">
        <v>13306</v>
      </c>
      <c r="E3843">
        <v>132</v>
      </c>
      <c r="F3843" t="s">
        <v>13307</v>
      </c>
      <c r="G3843" t="s">
        <v>422</v>
      </c>
      <c r="H3843" t="s">
        <v>260</v>
      </c>
      <c r="I3843" t="s">
        <v>13556</v>
      </c>
      <c r="J3843">
        <v>1.33887</v>
      </c>
      <c r="K3843">
        <v>0</v>
      </c>
      <c r="L3843">
        <v>0</v>
      </c>
      <c r="M3843">
        <v>0</v>
      </c>
      <c r="N3843">
        <v>0</v>
      </c>
      <c r="P3843">
        <v>0</v>
      </c>
      <c r="Q3843">
        <v>0</v>
      </c>
      <c r="R3843">
        <v>0</v>
      </c>
      <c r="S3843" t="s">
        <v>223</v>
      </c>
      <c r="T3843">
        <v>0</v>
      </c>
      <c r="U3843" t="s">
        <v>13555</v>
      </c>
      <c r="V3843" t="s">
        <v>933</v>
      </c>
      <c r="W3843" t="s">
        <v>659</v>
      </c>
      <c r="Y3843">
        <v>0</v>
      </c>
      <c r="AB3843">
        <v>0</v>
      </c>
      <c r="AC3843">
        <v>0</v>
      </c>
      <c r="AD3843">
        <v>0</v>
      </c>
      <c r="AE3843">
        <v>0</v>
      </c>
      <c r="AF3843">
        <v>0</v>
      </c>
      <c r="AQ3843">
        <v>1</v>
      </c>
      <c r="AR3843">
        <f t="shared" si="60"/>
        <v>0</v>
      </c>
      <c r="AS3843">
        <v>1</v>
      </c>
      <c r="AT3843" t="s">
        <v>134</v>
      </c>
      <c r="AU3843">
        <v>43</v>
      </c>
    </row>
    <row r="3844" spans="1:47">
      <c r="A3844" t="s">
        <v>13557</v>
      </c>
      <c r="C3844">
        <v>310</v>
      </c>
      <c r="D3844" t="s">
        <v>13558</v>
      </c>
      <c r="E3844">
        <v>101</v>
      </c>
      <c r="F3844" t="s">
        <v>13559</v>
      </c>
      <c r="G3844" t="s">
        <v>422</v>
      </c>
      <c r="H3844" t="s">
        <v>220</v>
      </c>
      <c r="I3844" t="s">
        <v>13560</v>
      </c>
      <c r="J3844">
        <v>8.7090000000000001E-2</v>
      </c>
      <c r="K3844">
        <v>1</v>
      </c>
      <c r="L3844">
        <v>1</v>
      </c>
      <c r="M3844">
        <v>1</v>
      </c>
      <c r="N3844">
        <v>1</v>
      </c>
      <c r="O3844" t="s">
        <v>225</v>
      </c>
      <c r="P3844">
        <v>0</v>
      </c>
      <c r="Q3844">
        <v>1</v>
      </c>
      <c r="R3844">
        <v>5200</v>
      </c>
      <c r="S3844" t="s">
        <v>223</v>
      </c>
      <c r="T3844">
        <v>5200</v>
      </c>
      <c r="U3844" t="s">
        <v>13557</v>
      </c>
      <c r="V3844" t="s">
        <v>413</v>
      </c>
      <c r="W3844" t="s">
        <v>225</v>
      </c>
      <c r="X3844" t="s">
        <v>225</v>
      </c>
      <c r="Y3844">
        <v>5200</v>
      </c>
      <c r="AB3844">
        <v>1</v>
      </c>
      <c r="AC3844">
        <v>1</v>
      </c>
      <c r="AD3844">
        <v>3</v>
      </c>
      <c r="AE3844">
        <v>1452</v>
      </c>
      <c r="AF3844">
        <v>1</v>
      </c>
      <c r="AQ3844">
        <v>1</v>
      </c>
      <c r="AR3844">
        <f t="shared" si="60"/>
        <v>9.68</v>
      </c>
      <c r="AS3844">
        <v>1</v>
      </c>
      <c r="AT3844" t="s">
        <v>133</v>
      </c>
      <c r="AU3844">
        <v>42</v>
      </c>
    </row>
    <row r="3845" spans="1:47">
      <c r="A3845" t="s">
        <v>13561</v>
      </c>
      <c r="C3845">
        <v>310</v>
      </c>
      <c r="D3845" t="s">
        <v>13562</v>
      </c>
      <c r="E3845">
        <v>101</v>
      </c>
      <c r="F3845" t="s">
        <v>13563</v>
      </c>
      <c r="H3845" t="s">
        <v>220</v>
      </c>
      <c r="I3845" t="s">
        <v>13564</v>
      </c>
      <c r="J3845">
        <v>0.45134000000000002</v>
      </c>
      <c r="K3845">
        <v>1</v>
      </c>
      <c r="L3845">
        <v>1</v>
      </c>
      <c r="M3845">
        <v>1</v>
      </c>
      <c r="N3845">
        <v>1</v>
      </c>
      <c r="O3845" t="s">
        <v>225</v>
      </c>
      <c r="P3845">
        <v>0</v>
      </c>
      <c r="Q3845">
        <v>1</v>
      </c>
      <c r="R3845">
        <v>9100</v>
      </c>
      <c r="S3845" t="s">
        <v>223</v>
      </c>
      <c r="T3845">
        <v>9100</v>
      </c>
      <c r="U3845" t="s">
        <v>13561</v>
      </c>
      <c r="V3845" t="s">
        <v>455</v>
      </c>
      <c r="W3845" t="s">
        <v>225</v>
      </c>
      <c r="X3845" t="s">
        <v>225</v>
      </c>
      <c r="Y3845">
        <v>9100</v>
      </c>
      <c r="AB3845">
        <v>1</v>
      </c>
      <c r="AC3845">
        <v>1</v>
      </c>
      <c r="AD3845">
        <v>3</v>
      </c>
      <c r="AE3845">
        <v>1036</v>
      </c>
      <c r="AF3845">
        <v>1.3</v>
      </c>
      <c r="AQ3845">
        <v>1</v>
      </c>
      <c r="AR3845">
        <f t="shared" si="60"/>
        <v>9.68</v>
      </c>
      <c r="AS3845">
        <v>1</v>
      </c>
      <c r="AT3845" t="s">
        <v>133</v>
      </c>
      <c r="AU3845">
        <v>42</v>
      </c>
    </row>
    <row r="3846" spans="1:47">
      <c r="A3846" t="s">
        <v>13565</v>
      </c>
      <c r="C3846">
        <v>310</v>
      </c>
      <c r="D3846" t="s">
        <v>13566</v>
      </c>
      <c r="E3846">
        <v>323</v>
      </c>
      <c r="F3846" t="s">
        <v>13567</v>
      </c>
      <c r="G3846" t="s">
        <v>10704</v>
      </c>
      <c r="H3846" t="s">
        <v>12048</v>
      </c>
      <c r="I3846" t="s">
        <v>13568</v>
      </c>
      <c r="J3846">
        <v>2.8858600000000001</v>
      </c>
      <c r="K3846">
        <v>0</v>
      </c>
      <c r="L3846">
        <v>0</v>
      </c>
      <c r="M3846">
        <v>1</v>
      </c>
      <c r="N3846">
        <v>1</v>
      </c>
      <c r="O3846" t="s">
        <v>659</v>
      </c>
      <c r="P3846">
        <v>5</v>
      </c>
      <c r="Q3846">
        <v>4</v>
      </c>
      <c r="R3846">
        <v>50600</v>
      </c>
      <c r="S3846" t="s">
        <v>223</v>
      </c>
      <c r="T3846">
        <v>0</v>
      </c>
      <c r="U3846" t="s">
        <v>13565</v>
      </c>
      <c r="V3846" t="s">
        <v>933</v>
      </c>
      <c r="W3846" t="s">
        <v>659</v>
      </c>
      <c r="X3846" t="s">
        <v>659</v>
      </c>
      <c r="Y3846">
        <v>12650</v>
      </c>
      <c r="AB3846">
        <v>0</v>
      </c>
      <c r="AC3846">
        <v>0</v>
      </c>
      <c r="AD3846">
        <v>0</v>
      </c>
      <c r="AE3846">
        <v>18346</v>
      </c>
      <c r="AF3846">
        <v>1</v>
      </c>
      <c r="AQ3846">
        <v>1</v>
      </c>
      <c r="AR3846">
        <f t="shared" si="60"/>
        <v>0</v>
      </c>
      <c r="AS3846">
        <v>1</v>
      </c>
      <c r="AT3846" t="s">
        <v>133</v>
      </c>
      <c r="AU3846">
        <v>42</v>
      </c>
    </row>
    <row r="3847" spans="1:47">
      <c r="A3847" t="s">
        <v>13569</v>
      </c>
      <c r="C3847">
        <v>310</v>
      </c>
      <c r="D3847" t="s">
        <v>13570</v>
      </c>
      <c r="E3847">
        <v>101</v>
      </c>
      <c r="F3847" t="s">
        <v>13571</v>
      </c>
      <c r="G3847" t="s">
        <v>422</v>
      </c>
      <c r="H3847" t="s">
        <v>220</v>
      </c>
      <c r="I3847" t="s">
        <v>13572</v>
      </c>
      <c r="J3847">
        <v>0.20003000000000001</v>
      </c>
      <c r="K3847">
        <v>0</v>
      </c>
      <c r="L3847">
        <v>0</v>
      </c>
      <c r="M3847">
        <v>1</v>
      </c>
      <c r="N3847">
        <v>1</v>
      </c>
      <c r="O3847" t="s">
        <v>659</v>
      </c>
      <c r="P3847">
        <v>1</v>
      </c>
      <c r="Q3847">
        <v>1</v>
      </c>
      <c r="R3847">
        <v>8400</v>
      </c>
      <c r="S3847" t="s">
        <v>223</v>
      </c>
      <c r="T3847">
        <v>0</v>
      </c>
      <c r="U3847" t="s">
        <v>13569</v>
      </c>
      <c r="V3847" t="s">
        <v>927</v>
      </c>
      <c r="W3847" t="s">
        <v>659</v>
      </c>
      <c r="X3847" t="s">
        <v>659</v>
      </c>
      <c r="Y3847">
        <v>8400</v>
      </c>
      <c r="AB3847">
        <v>0</v>
      </c>
      <c r="AC3847">
        <v>0</v>
      </c>
      <c r="AD3847">
        <v>3</v>
      </c>
      <c r="AE3847">
        <v>1757</v>
      </c>
      <c r="AF3847">
        <v>1.75</v>
      </c>
      <c r="AQ3847">
        <v>1</v>
      </c>
      <c r="AR3847">
        <f t="shared" si="60"/>
        <v>0</v>
      </c>
      <c r="AS3847">
        <v>1</v>
      </c>
      <c r="AT3847" t="s">
        <v>133</v>
      </c>
      <c r="AU3847">
        <v>42</v>
      </c>
    </row>
    <row r="3848" spans="1:47">
      <c r="A3848" t="s">
        <v>13573</v>
      </c>
      <c r="C3848">
        <v>310</v>
      </c>
      <c r="D3848" t="s">
        <v>13574</v>
      </c>
      <c r="E3848">
        <v>104</v>
      </c>
      <c r="F3848" t="s">
        <v>13575</v>
      </c>
      <c r="G3848" t="s">
        <v>422</v>
      </c>
      <c r="H3848" t="s">
        <v>1213</v>
      </c>
      <c r="I3848" t="s">
        <v>13576</v>
      </c>
      <c r="J3848">
        <v>0.22314000000000001</v>
      </c>
      <c r="K3848">
        <v>0</v>
      </c>
      <c r="L3848">
        <v>0</v>
      </c>
      <c r="M3848">
        <v>1</v>
      </c>
      <c r="N3848">
        <v>1</v>
      </c>
      <c r="O3848" t="s">
        <v>659</v>
      </c>
      <c r="P3848">
        <v>1</v>
      </c>
      <c r="Q3848">
        <v>1</v>
      </c>
      <c r="R3848">
        <v>6200</v>
      </c>
      <c r="S3848" t="s">
        <v>223</v>
      </c>
      <c r="T3848">
        <v>0</v>
      </c>
      <c r="U3848" t="s">
        <v>13573</v>
      </c>
      <c r="V3848" t="s">
        <v>933</v>
      </c>
      <c r="W3848" t="s">
        <v>659</v>
      </c>
      <c r="X3848" t="s">
        <v>659</v>
      </c>
      <c r="Y3848">
        <v>6200</v>
      </c>
      <c r="AB3848">
        <v>0</v>
      </c>
      <c r="AC3848">
        <v>0</v>
      </c>
      <c r="AD3848">
        <v>3</v>
      </c>
      <c r="AE3848">
        <v>2108</v>
      </c>
      <c r="AF3848">
        <v>1.5</v>
      </c>
      <c r="AQ3848">
        <v>1</v>
      </c>
      <c r="AR3848">
        <f t="shared" si="60"/>
        <v>0</v>
      </c>
      <c r="AS3848">
        <v>1</v>
      </c>
      <c r="AT3848" t="s">
        <v>133</v>
      </c>
      <c r="AU3848">
        <v>42</v>
      </c>
    </row>
    <row r="3849" spans="1:47">
      <c r="A3849" t="s">
        <v>13577</v>
      </c>
      <c r="C3849">
        <v>310</v>
      </c>
      <c r="D3849" t="s">
        <v>13578</v>
      </c>
      <c r="E3849">
        <v>132</v>
      </c>
      <c r="F3849" t="s">
        <v>13579</v>
      </c>
      <c r="G3849" t="s">
        <v>422</v>
      </c>
      <c r="H3849" t="s">
        <v>260</v>
      </c>
      <c r="I3849" t="s">
        <v>13580</v>
      </c>
      <c r="J3849">
        <v>0.30669999999999997</v>
      </c>
      <c r="K3849">
        <v>0</v>
      </c>
      <c r="L3849">
        <v>0</v>
      </c>
      <c r="M3849">
        <v>0</v>
      </c>
      <c r="N3849">
        <v>0</v>
      </c>
      <c r="P3849">
        <v>0</v>
      </c>
      <c r="Q3849">
        <v>0</v>
      </c>
      <c r="R3849">
        <v>0</v>
      </c>
      <c r="S3849" t="s">
        <v>223</v>
      </c>
      <c r="T3849">
        <v>0</v>
      </c>
      <c r="U3849" t="s">
        <v>13577</v>
      </c>
      <c r="V3849" t="s">
        <v>455</v>
      </c>
      <c r="W3849" t="s">
        <v>225</v>
      </c>
      <c r="Y3849">
        <v>0</v>
      </c>
      <c r="AB3849">
        <v>0</v>
      </c>
      <c r="AC3849">
        <v>0</v>
      </c>
      <c r="AD3849">
        <v>0</v>
      </c>
      <c r="AE3849">
        <v>0</v>
      </c>
      <c r="AF3849">
        <v>0</v>
      </c>
      <c r="AQ3849">
        <v>1</v>
      </c>
      <c r="AR3849">
        <f t="shared" si="60"/>
        <v>0</v>
      </c>
      <c r="AS3849">
        <v>1</v>
      </c>
      <c r="AT3849" t="s">
        <v>133</v>
      </c>
      <c r="AU3849">
        <v>42</v>
      </c>
    </row>
    <row r="3850" spans="1:47">
      <c r="A3850" t="s">
        <v>13581</v>
      </c>
      <c r="C3850">
        <v>310</v>
      </c>
      <c r="D3850" t="s">
        <v>13541</v>
      </c>
      <c r="E3850">
        <v>106</v>
      </c>
      <c r="F3850" t="s">
        <v>13582</v>
      </c>
      <c r="G3850" t="s">
        <v>422</v>
      </c>
      <c r="H3850" t="s">
        <v>355</v>
      </c>
      <c r="I3850" t="s">
        <v>13583</v>
      </c>
      <c r="J3850">
        <v>0.15892999999999999</v>
      </c>
      <c r="K3850">
        <v>1</v>
      </c>
      <c r="L3850">
        <v>1</v>
      </c>
      <c r="M3850">
        <v>1</v>
      </c>
      <c r="N3850">
        <v>1</v>
      </c>
      <c r="O3850" t="s">
        <v>225</v>
      </c>
      <c r="P3850">
        <v>0</v>
      </c>
      <c r="Q3850">
        <v>1</v>
      </c>
      <c r="R3850">
        <v>4700</v>
      </c>
      <c r="S3850" t="s">
        <v>223</v>
      </c>
      <c r="T3850">
        <v>4700</v>
      </c>
      <c r="U3850" t="s">
        <v>13581</v>
      </c>
      <c r="V3850" t="s">
        <v>455</v>
      </c>
      <c r="W3850" t="s">
        <v>225</v>
      </c>
      <c r="X3850" t="s">
        <v>225</v>
      </c>
      <c r="Y3850">
        <v>4700</v>
      </c>
      <c r="AB3850">
        <v>1</v>
      </c>
      <c r="AC3850">
        <v>1</v>
      </c>
      <c r="AD3850">
        <v>0</v>
      </c>
      <c r="AE3850">
        <v>0</v>
      </c>
      <c r="AF3850">
        <v>0</v>
      </c>
      <c r="AQ3850">
        <v>1</v>
      </c>
      <c r="AR3850">
        <f t="shared" si="60"/>
        <v>9.68</v>
      </c>
      <c r="AS3850">
        <v>1</v>
      </c>
      <c r="AT3850" t="s">
        <v>133</v>
      </c>
      <c r="AU3850">
        <v>42</v>
      </c>
    </row>
    <row r="3851" spans="1:47">
      <c r="A3851" t="s">
        <v>13584</v>
      </c>
      <c r="C3851">
        <v>310</v>
      </c>
      <c r="D3851" t="s">
        <v>13585</v>
      </c>
      <c r="E3851">
        <v>131</v>
      </c>
      <c r="F3851" t="s">
        <v>12421</v>
      </c>
      <c r="G3851" t="s">
        <v>422</v>
      </c>
      <c r="H3851" t="s">
        <v>407</v>
      </c>
      <c r="I3851" t="s">
        <v>13586</v>
      </c>
      <c r="J3851">
        <v>0.37430999999999998</v>
      </c>
      <c r="K3851">
        <v>0</v>
      </c>
      <c r="L3851">
        <v>0</v>
      </c>
      <c r="M3851">
        <v>0</v>
      </c>
      <c r="N3851">
        <v>0</v>
      </c>
      <c r="P3851">
        <v>0</v>
      </c>
      <c r="Q3851">
        <v>0</v>
      </c>
      <c r="R3851">
        <v>0</v>
      </c>
      <c r="S3851" t="s">
        <v>223</v>
      </c>
      <c r="T3851">
        <v>0</v>
      </c>
      <c r="U3851" t="s">
        <v>13584</v>
      </c>
      <c r="V3851" t="s">
        <v>455</v>
      </c>
      <c r="W3851" t="s">
        <v>225</v>
      </c>
      <c r="Y3851">
        <v>0</v>
      </c>
      <c r="AB3851">
        <v>0</v>
      </c>
      <c r="AC3851">
        <v>0</v>
      </c>
      <c r="AD3851">
        <v>0</v>
      </c>
      <c r="AE3851">
        <v>0</v>
      </c>
      <c r="AF3851">
        <v>0</v>
      </c>
      <c r="AQ3851">
        <v>1</v>
      </c>
      <c r="AR3851">
        <f t="shared" si="60"/>
        <v>0</v>
      </c>
      <c r="AS3851">
        <v>1</v>
      </c>
      <c r="AT3851" t="s">
        <v>133</v>
      </c>
      <c r="AU3851">
        <v>42</v>
      </c>
    </row>
    <row r="3852" spans="1:47">
      <c r="A3852" t="s">
        <v>248</v>
      </c>
      <c r="C3852">
        <v>310</v>
      </c>
      <c r="E3852">
        <v>0</v>
      </c>
      <c r="J3852">
        <v>0.71081000000000005</v>
      </c>
      <c r="K3852">
        <v>0</v>
      </c>
      <c r="L3852">
        <v>0</v>
      </c>
      <c r="M3852">
        <v>0</v>
      </c>
      <c r="N3852">
        <v>0</v>
      </c>
      <c r="P3852">
        <v>0</v>
      </c>
      <c r="Q3852">
        <v>0</v>
      </c>
      <c r="R3852">
        <v>0</v>
      </c>
      <c r="S3852" t="s">
        <v>249</v>
      </c>
      <c r="T3852">
        <v>0</v>
      </c>
      <c r="Y3852">
        <v>0</v>
      </c>
      <c r="AB3852">
        <v>0</v>
      </c>
      <c r="AC3852">
        <v>0</v>
      </c>
      <c r="AD3852">
        <v>0</v>
      </c>
      <c r="AE3852">
        <v>0</v>
      </c>
      <c r="AF3852">
        <v>0</v>
      </c>
      <c r="AQ3852">
        <v>0</v>
      </c>
      <c r="AR3852">
        <f t="shared" si="60"/>
        <v>0</v>
      </c>
      <c r="AS3852">
        <v>1</v>
      </c>
      <c r="AT3852" t="s">
        <v>133</v>
      </c>
      <c r="AU3852">
        <v>42</v>
      </c>
    </row>
    <row r="3853" spans="1:47">
      <c r="A3853" t="s">
        <v>13587</v>
      </c>
      <c r="C3853">
        <v>310</v>
      </c>
      <c r="D3853" t="s">
        <v>13588</v>
      </c>
      <c r="E3853">
        <v>101</v>
      </c>
      <c r="F3853" t="s">
        <v>13589</v>
      </c>
      <c r="G3853" t="s">
        <v>422</v>
      </c>
      <c r="H3853" t="s">
        <v>220</v>
      </c>
      <c r="I3853" t="s">
        <v>13590</v>
      </c>
      <c r="J3853">
        <v>0.12981000000000001</v>
      </c>
      <c r="K3853">
        <v>0</v>
      </c>
      <c r="L3853">
        <v>0</v>
      </c>
      <c r="M3853">
        <v>1</v>
      </c>
      <c r="N3853">
        <v>1</v>
      </c>
      <c r="O3853" t="s">
        <v>659</v>
      </c>
      <c r="P3853">
        <v>1</v>
      </c>
      <c r="Q3853">
        <v>1</v>
      </c>
      <c r="R3853">
        <v>9700</v>
      </c>
      <c r="S3853" t="s">
        <v>223</v>
      </c>
      <c r="T3853">
        <v>0</v>
      </c>
      <c r="U3853" t="s">
        <v>13587</v>
      </c>
      <c r="V3853" t="s">
        <v>933</v>
      </c>
      <c r="W3853" t="s">
        <v>659</v>
      </c>
      <c r="X3853" t="s">
        <v>659</v>
      </c>
      <c r="Y3853">
        <v>9700</v>
      </c>
      <c r="AB3853">
        <v>0</v>
      </c>
      <c r="AC3853">
        <v>0</v>
      </c>
      <c r="AD3853">
        <v>2</v>
      </c>
      <c r="AE3853">
        <v>860</v>
      </c>
      <c r="AF3853">
        <v>1</v>
      </c>
      <c r="AQ3853">
        <v>1</v>
      </c>
      <c r="AR3853">
        <f t="shared" si="60"/>
        <v>0</v>
      </c>
      <c r="AS3853">
        <v>1</v>
      </c>
      <c r="AT3853" t="s">
        <v>133</v>
      </c>
      <c r="AU3853">
        <v>42</v>
      </c>
    </row>
    <row r="3854" spans="1:47">
      <c r="A3854" t="s">
        <v>13591</v>
      </c>
      <c r="C3854">
        <v>310</v>
      </c>
      <c r="D3854" t="s">
        <v>13592</v>
      </c>
      <c r="E3854">
        <v>132</v>
      </c>
      <c r="F3854" t="s">
        <v>13559</v>
      </c>
      <c r="G3854" t="s">
        <v>422</v>
      </c>
      <c r="H3854" t="s">
        <v>260</v>
      </c>
      <c r="I3854" t="s">
        <v>13593</v>
      </c>
      <c r="J3854">
        <v>8.3900000000000002E-2</v>
      </c>
      <c r="K3854">
        <v>0</v>
      </c>
      <c r="L3854">
        <v>0</v>
      </c>
      <c r="M3854">
        <v>0</v>
      </c>
      <c r="N3854">
        <v>0</v>
      </c>
      <c r="P3854">
        <v>0</v>
      </c>
      <c r="Q3854">
        <v>0</v>
      </c>
      <c r="R3854">
        <v>0</v>
      </c>
      <c r="S3854" t="s">
        <v>223</v>
      </c>
      <c r="T3854">
        <v>0</v>
      </c>
      <c r="U3854" t="s">
        <v>13591</v>
      </c>
      <c r="V3854" t="s">
        <v>455</v>
      </c>
      <c r="W3854" t="s">
        <v>225</v>
      </c>
      <c r="Y3854">
        <v>0</v>
      </c>
      <c r="AB3854">
        <v>0</v>
      </c>
      <c r="AC3854">
        <v>0</v>
      </c>
      <c r="AD3854">
        <v>0</v>
      </c>
      <c r="AE3854">
        <v>0</v>
      </c>
      <c r="AF3854">
        <v>0</v>
      </c>
      <c r="AQ3854">
        <v>1</v>
      </c>
      <c r="AR3854">
        <f t="shared" si="60"/>
        <v>0</v>
      </c>
      <c r="AS3854">
        <v>1</v>
      </c>
      <c r="AT3854" t="s">
        <v>133</v>
      </c>
      <c r="AU3854">
        <v>42</v>
      </c>
    </row>
    <row r="3855" spans="1:47">
      <c r="A3855" t="s">
        <v>13594</v>
      </c>
      <c r="C3855">
        <v>310</v>
      </c>
      <c r="D3855" t="s">
        <v>13578</v>
      </c>
      <c r="E3855">
        <v>101</v>
      </c>
      <c r="F3855" t="s">
        <v>13579</v>
      </c>
      <c r="G3855" t="s">
        <v>422</v>
      </c>
      <c r="H3855" t="s">
        <v>220</v>
      </c>
      <c r="I3855" t="s">
        <v>13595</v>
      </c>
      <c r="J3855">
        <v>0.25670999999999999</v>
      </c>
      <c r="K3855">
        <v>1</v>
      </c>
      <c r="L3855">
        <v>1</v>
      </c>
      <c r="M3855">
        <v>1</v>
      </c>
      <c r="N3855">
        <v>1</v>
      </c>
      <c r="O3855" t="s">
        <v>225</v>
      </c>
      <c r="P3855">
        <v>0</v>
      </c>
      <c r="Q3855">
        <v>1</v>
      </c>
      <c r="R3855">
        <v>1800</v>
      </c>
      <c r="S3855" t="s">
        <v>223</v>
      </c>
      <c r="T3855">
        <v>1800</v>
      </c>
      <c r="U3855" t="s">
        <v>13594</v>
      </c>
      <c r="V3855" t="s">
        <v>413</v>
      </c>
      <c r="W3855" t="s">
        <v>225</v>
      </c>
      <c r="X3855" t="s">
        <v>225</v>
      </c>
      <c r="Y3855">
        <v>1800</v>
      </c>
      <c r="AB3855">
        <v>1</v>
      </c>
      <c r="AC3855">
        <v>1</v>
      </c>
      <c r="AD3855">
        <v>3</v>
      </c>
      <c r="AE3855">
        <v>1176</v>
      </c>
      <c r="AF3855">
        <v>1.5</v>
      </c>
      <c r="AQ3855">
        <v>1</v>
      </c>
      <c r="AR3855">
        <f t="shared" si="60"/>
        <v>9.68</v>
      </c>
      <c r="AS3855">
        <v>1</v>
      </c>
      <c r="AT3855" t="s">
        <v>133</v>
      </c>
      <c r="AU3855">
        <v>42</v>
      </c>
    </row>
    <row r="3856" spans="1:47">
      <c r="A3856" t="s">
        <v>13596</v>
      </c>
      <c r="C3856">
        <v>310</v>
      </c>
      <c r="D3856" t="s">
        <v>13597</v>
      </c>
      <c r="E3856">
        <v>101</v>
      </c>
      <c r="F3856" t="s">
        <v>13598</v>
      </c>
      <c r="G3856" t="s">
        <v>422</v>
      </c>
      <c r="H3856" t="s">
        <v>220</v>
      </c>
      <c r="I3856" t="s">
        <v>13599</v>
      </c>
      <c r="J3856">
        <v>0.10656</v>
      </c>
      <c r="K3856">
        <v>1</v>
      </c>
      <c r="L3856">
        <v>1</v>
      </c>
      <c r="M3856">
        <v>1</v>
      </c>
      <c r="N3856">
        <v>1</v>
      </c>
      <c r="O3856" t="s">
        <v>225</v>
      </c>
      <c r="P3856">
        <v>0</v>
      </c>
      <c r="Q3856">
        <v>1</v>
      </c>
      <c r="R3856">
        <v>4500</v>
      </c>
      <c r="S3856" t="s">
        <v>223</v>
      </c>
      <c r="T3856">
        <v>4500</v>
      </c>
      <c r="U3856" t="s">
        <v>13596</v>
      </c>
      <c r="V3856" t="s">
        <v>455</v>
      </c>
      <c r="W3856" t="s">
        <v>225</v>
      </c>
      <c r="X3856" t="s">
        <v>225</v>
      </c>
      <c r="Y3856">
        <v>4500</v>
      </c>
      <c r="AB3856">
        <v>1</v>
      </c>
      <c r="AC3856">
        <v>1</v>
      </c>
      <c r="AD3856">
        <v>2</v>
      </c>
      <c r="AE3856">
        <v>680</v>
      </c>
      <c r="AF3856">
        <v>1</v>
      </c>
      <c r="AQ3856">
        <v>1</v>
      </c>
      <c r="AR3856">
        <f t="shared" si="60"/>
        <v>9.68</v>
      </c>
      <c r="AS3856">
        <v>1</v>
      </c>
      <c r="AT3856" t="s">
        <v>133</v>
      </c>
      <c r="AU3856">
        <v>42</v>
      </c>
    </row>
    <row r="3857" spans="1:47">
      <c r="A3857" t="s">
        <v>13600</v>
      </c>
      <c r="C3857">
        <v>310</v>
      </c>
      <c r="D3857" t="s">
        <v>13601</v>
      </c>
      <c r="E3857">
        <v>340</v>
      </c>
      <c r="F3857" t="s">
        <v>13602</v>
      </c>
      <c r="G3857" t="s">
        <v>11287</v>
      </c>
      <c r="H3857" t="s">
        <v>11971</v>
      </c>
      <c r="I3857" t="s">
        <v>13603</v>
      </c>
      <c r="J3857">
        <v>0.64354</v>
      </c>
      <c r="K3857">
        <v>1</v>
      </c>
      <c r="L3857">
        <v>1</v>
      </c>
      <c r="M3857">
        <v>1</v>
      </c>
      <c r="N3857">
        <v>1</v>
      </c>
      <c r="O3857" t="s">
        <v>225</v>
      </c>
      <c r="P3857">
        <v>0</v>
      </c>
      <c r="Q3857">
        <v>1</v>
      </c>
      <c r="R3857">
        <v>3600</v>
      </c>
      <c r="S3857" t="s">
        <v>223</v>
      </c>
      <c r="T3857">
        <v>3600</v>
      </c>
      <c r="U3857" t="s">
        <v>13600</v>
      </c>
      <c r="X3857" t="s">
        <v>225</v>
      </c>
      <c r="Y3857">
        <v>3600</v>
      </c>
      <c r="AB3857">
        <v>1</v>
      </c>
      <c r="AC3857">
        <v>1</v>
      </c>
      <c r="AD3857">
        <v>3</v>
      </c>
      <c r="AE3857">
        <v>1591</v>
      </c>
      <c r="AF3857">
        <v>1.75</v>
      </c>
      <c r="AQ3857">
        <v>1</v>
      </c>
      <c r="AR3857">
        <f t="shared" si="60"/>
        <v>9.68</v>
      </c>
      <c r="AS3857">
        <v>1</v>
      </c>
      <c r="AT3857" t="s">
        <v>133</v>
      </c>
      <c r="AU3857">
        <v>42</v>
      </c>
    </row>
    <row r="3858" spans="1:47">
      <c r="A3858" t="s">
        <v>13604</v>
      </c>
      <c r="C3858">
        <v>310</v>
      </c>
      <c r="D3858" t="s">
        <v>13605</v>
      </c>
      <c r="E3858">
        <v>101</v>
      </c>
      <c r="F3858" t="s">
        <v>13606</v>
      </c>
      <c r="G3858" t="s">
        <v>422</v>
      </c>
      <c r="H3858" t="s">
        <v>220</v>
      </c>
      <c r="I3858" t="s">
        <v>13607</v>
      </c>
      <c r="J3858">
        <v>0.50080000000000002</v>
      </c>
      <c r="K3858">
        <v>0</v>
      </c>
      <c r="L3858">
        <v>0</v>
      </c>
      <c r="M3858">
        <v>1</v>
      </c>
      <c r="N3858">
        <v>1</v>
      </c>
      <c r="O3858" t="s">
        <v>659</v>
      </c>
      <c r="P3858">
        <v>1</v>
      </c>
      <c r="Q3858">
        <v>1</v>
      </c>
      <c r="R3858">
        <v>20500</v>
      </c>
      <c r="S3858" t="s">
        <v>223</v>
      </c>
      <c r="T3858">
        <v>0</v>
      </c>
      <c r="U3858" t="s">
        <v>13604</v>
      </c>
      <c r="V3858" t="s">
        <v>927</v>
      </c>
      <c r="W3858" t="s">
        <v>659</v>
      </c>
      <c r="X3858" t="s">
        <v>659</v>
      </c>
      <c r="Y3858">
        <v>20500</v>
      </c>
      <c r="AB3858">
        <v>0</v>
      </c>
      <c r="AC3858">
        <v>0</v>
      </c>
      <c r="AD3858">
        <v>4</v>
      </c>
      <c r="AE3858">
        <v>1995</v>
      </c>
      <c r="AF3858">
        <v>2</v>
      </c>
      <c r="AQ3858">
        <v>1</v>
      </c>
      <c r="AR3858">
        <f t="shared" si="60"/>
        <v>0</v>
      </c>
      <c r="AS3858">
        <v>1</v>
      </c>
      <c r="AT3858" t="s">
        <v>133</v>
      </c>
      <c r="AU3858">
        <v>42</v>
      </c>
    </row>
    <row r="3859" spans="1:47">
      <c r="A3859" t="s">
        <v>13608</v>
      </c>
      <c r="C3859">
        <v>310</v>
      </c>
      <c r="D3859" t="s">
        <v>13609</v>
      </c>
      <c r="E3859">
        <v>101</v>
      </c>
      <c r="F3859" t="s">
        <v>13610</v>
      </c>
      <c r="G3859" t="s">
        <v>422</v>
      </c>
      <c r="H3859" t="s">
        <v>220</v>
      </c>
      <c r="I3859" t="s">
        <v>13611</v>
      </c>
      <c r="J3859">
        <v>0.12436</v>
      </c>
      <c r="K3859">
        <v>0</v>
      </c>
      <c r="L3859">
        <v>0</v>
      </c>
      <c r="M3859">
        <v>1</v>
      </c>
      <c r="N3859">
        <v>1</v>
      </c>
      <c r="O3859" t="s">
        <v>659</v>
      </c>
      <c r="P3859">
        <v>1</v>
      </c>
      <c r="Q3859">
        <v>1</v>
      </c>
      <c r="R3859">
        <v>8400</v>
      </c>
      <c r="S3859" t="s">
        <v>223</v>
      </c>
      <c r="T3859">
        <v>0</v>
      </c>
      <c r="U3859" t="s">
        <v>13608</v>
      </c>
      <c r="V3859" t="s">
        <v>933</v>
      </c>
      <c r="W3859" t="s">
        <v>659</v>
      </c>
      <c r="X3859" t="s">
        <v>659</v>
      </c>
      <c r="Y3859">
        <v>8400</v>
      </c>
      <c r="AB3859">
        <v>0</v>
      </c>
      <c r="AC3859">
        <v>0</v>
      </c>
      <c r="AD3859">
        <v>3</v>
      </c>
      <c r="AE3859">
        <v>1437</v>
      </c>
      <c r="AF3859">
        <v>1.9</v>
      </c>
      <c r="AQ3859">
        <v>1</v>
      </c>
      <c r="AR3859">
        <f t="shared" si="60"/>
        <v>0</v>
      </c>
      <c r="AS3859">
        <v>1</v>
      </c>
      <c r="AT3859" t="s">
        <v>133</v>
      </c>
      <c r="AU3859">
        <v>42</v>
      </c>
    </row>
    <row r="3860" spans="1:47">
      <c r="A3860" t="s">
        <v>13612</v>
      </c>
      <c r="C3860">
        <v>310</v>
      </c>
      <c r="D3860" t="s">
        <v>13613</v>
      </c>
      <c r="E3860">
        <v>101</v>
      </c>
      <c r="F3860" t="s">
        <v>13614</v>
      </c>
      <c r="G3860" t="s">
        <v>11287</v>
      </c>
      <c r="H3860" t="s">
        <v>220</v>
      </c>
      <c r="I3860" t="s">
        <v>13615</v>
      </c>
      <c r="J3860">
        <v>0.44017000000000001</v>
      </c>
      <c r="K3860">
        <v>1</v>
      </c>
      <c r="L3860">
        <v>1</v>
      </c>
      <c r="M3860">
        <v>1</v>
      </c>
      <c r="N3860">
        <v>1</v>
      </c>
      <c r="O3860" t="s">
        <v>225</v>
      </c>
      <c r="P3860">
        <v>0</v>
      </c>
      <c r="Q3860">
        <v>1</v>
      </c>
      <c r="R3860">
        <v>16100</v>
      </c>
      <c r="S3860" t="s">
        <v>223</v>
      </c>
      <c r="T3860">
        <v>16100</v>
      </c>
      <c r="U3860" t="s">
        <v>13612</v>
      </c>
      <c r="V3860" t="s">
        <v>455</v>
      </c>
      <c r="W3860" t="s">
        <v>225</v>
      </c>
      <c r="X3860" t="s">
        <v>225</v>
      </c>
      <c r="Y3860">
        <v>16100</v>
      </c>
      <c r="AB3860">
        <v>1</v>
      </c>
      <c r="AC3860">
        <v>1</v>
      </c>
      <c r="AD3860">
        <v>3</v>
      </c>
      <c r="AE3860">
        <v>958</v>
      </c>
      <c r="AF3860">
        <v>1</v>
      </c>
      <c r="AQ3860">
        <v>1</v>
      </c>
      <c r="AR3860">
        <f t="shared" si="60"/>
        <v>9.68</v>
      </c>
      <c r="AS3860">
        <v>1</v>
      </c>
      <c r="AT3860" t="s">
        <v>133</v>
      </c>
      <c r="AU3860">
        <v>42</v>
      </c>
    </row>
    <row r="3861" spans="1:47">
      <c r="A3861" t="s">
        <v>13616</v>
      </c>
      <c r="C3861">
        <v>310</v>
      </c>
      <c r="D3861" t="s">
        <v>13617</v>
      </c>
      <c r="E3861">
        <v>104</v>
      </c>
      <c r="F3861" t="s">
        <v>13618</v>
      </c>
      <c r="G3861" t="s">
        <v>422</v>
      </c>
      <c r="H3861" t="s">
        <v>1213</v>
      </c>
      <c r="I3861" t="s">
        <v>13619</v>
      </c>
      <c r="J3861">
        <v>0.21482000000000001</v>
      </c>
      <c r="K3861">
        <v>0</v>
      </c>
      <c r="L3861">
        <v>0</v>
      </c>
      <c r="M3861">
        <v>1</v>
      </c>
      <c r="N3861">
        <v>1</v>
      </c>
      <c r="O3861" t="s">
        <v>659</v>
      </c>
      <c r="P3861">
        <v>1</v>
      </c>
      <c r="Q3861">
        <v>1</v>
      </c>
      <c r="R3861">
        <v>26300</v>
      </c>
      <c r="S3861" t="s">
        <v>223</v>
      </c>
      <c r="T3861">
        <v>0</v>
      </c>
      <c r="U3861" t="s">
        <v>13616</v>
      </c>
      <c r="V3861" t="s">
        <v>933</v>
      </c>
      <c r="W3861" t="s">
        <v>659</v>
      </c>
      <c r="X3861" t="s">
        <v>659</v>
      </c>
      <c r="Y3861">
        <v>26300</v>
      </c>
      <c r="AB3861">
        <v>0</v>
      </c>
      <c r="AC3861">
        <v>0</v>
      </c>
      <c r="AD3861">
        <v>6</v>
      </c>
      <c r="AE3861">
        <v>2386</v>
      </c>
      <c r="AF3861">
        <v>2</v>
      </c>
      <c r="AQ3861">
        <v>1</v>
      </c>
      <c r="AR3861">
        <f t="shared" si="60"/>
        <v>0</v>
      </c>
      <c r="AS3861">
        <v>1</v>
      </c>
      <c r="AT3861" t="s">
        <v>133</v>
      </c>
      <c r="AU3861">
        <v>42</v>
      </c>
    </row>
    <row r="3862" spans="1:47">
      <c r="A3862" t="s">
        <v>13620</v>
      </c>
      <c r="C3862">
        <v>310</v>
      </c>
      <c r="D3862" t="s">
        <v>13621</v>
      </c>
      <c r="E3862">
        <v>101</v>
      </c>
      <c r="F3862" t="s">
        <v>13622</v>
      </c>
      <c r="G3862" t="s">
        <v>422</v>
      </c>
      <c r="H3862" t="s">
        <v>220</v>
      </c>
      <c r="I3862" t="s">
        <v>13623</v>
      </c>
      <c r="J3862">
        <v>0.54074</v>
      </c>
      <c r="K3862">
        <v>1</v>
      </c>
      <c r="L3862">
        <v>1</v>
      </c>
      <c r="M3862">
        <v>1</v>
      </c>
      <c r="N3862">
        <v>1</v>
      </c>
      <c r="O3862" t="s">
        <v>225</v>
      </c>
      <c r="P3862">
        <v>0</v>
      </c>
      <c r="Q3862">
        <v>1</v>
      </c>
      <c r="R3862">
        <v>7400</v>
      </c>
      <c r="S3862" t="s">
        <v>223</v>
      </c>
      <c r="T3862">
        <v>7400</v>
      </c>
      <c r="U3862" t="s">
        <v>13620</v>
      </c>
      <c r="V3862" t="s">
        <v>413</v>
      </c>
      <c r="W3862" t="s">
        <v>225</v>
      </c>
      <c r="X3862" t="s">
        <v>225</v>
      </c>
      <c r="Y3862">
        <v>7400</v>
      </c>
      <c r="AB3862">
        <v>1</v>
      </c>
      <c r="AC3862">
        <v>1</v>
      </c>
      <c r="AD3862">
        <v>3</v>
      </c>
      <c r="AE3862">
        <v>1280</v>
      </c>
      <c r="AF3862">
        <v>1</v>
      </c>
      <c r="AQ3862">
        <v>1</v>
      </c>
      <c r="AR3862">
        <f t="shared" si="60"/>
        <v>9.68</v>
      </c>
      <c r="AS3862">
        <v>1</v>
      </c>
      <c r="AT3862" t="s">
        <v>133</v>
      </c>
      <c r="AU3862">
        <v>42</v>
      </c>
    </row>
    <row r="3863" spans="1:47">
      <c r="A3863" t="s">
        <v>248</v>
      </c>
      <c r="C3863">
        <v>310</v>
      </c>
      <c r="E3863">
        <v>0</v>
      </c>
      <c r="J3863">
        <v>3.3400000000000001E-3</v>
      </c>
      <c r="K3863">
        <v>0</v>
      </c>
      <c r="L3863">
        <v>0</v>
      </c>
      <c r="M3863">
        <v>0</v>
      </c>
      <c r="N3863">
        <v>0</v>
      </c>
      <c r="P3863">
        <v>0</v>
      </c>
      <c r="Q3863">
        <v>0</v>
      </c>
      <c r="R3863">
        <v>0</v>
      </c>
      <c r="S3863" t="s">
        <v>249</v>
      </c>
      <c r="T3863">
        <v>0</v>
      </c>
      <c r="Y3863">
        <v>0</v>
      </c>
      <c r="AB3863">
        <v>0</v>
      </c>
      <c r="AC3863">
        <v>0</v>
      </c>
      <c r="AD3863">
        <v>0</v>
      </c>
      <c r="AE3863">
        <v>0</v>
      </c>
      <c r="AF3863">
        <v>0</v>
      </c>
      <c r="AQ3863">
        <v>0</v>
      </c>
      <c r="AR3863">
        <f t="shared" si="60"/>
        <v>0</v>
      </c>
      <c r="AS3863">
        <v>1</v>
      </c>
      <c r="AT3863" t="s">
        <v>133</v>
      </c>
      <c r="AU3863">
        <v>42</v>
      </c>
    </row>
    <row r="3864" spans="1:47">
      <c r="A3864" t="s">
        <v>13624</v>
      </c>
      <c r="C3864">
        <v>310</v>
      </c>
      <c r="D3864" t="s">
        <v>13625</v>
      </c>
      <c r="E3864">
        <v>101</v>
      </c>
      <c r="F3864" t="s">
        <v>13626</v>
      </c>
      <c r="G3864" t="s">
        <v>422</v>
      </c>
      <c r="H3864" t="s">
        <v>220</v>
      </c>
      <c r="I3864" t="s">
        <v>13627</v>
      </c>
      <c r="J3864">
        <v>0.55100000000000005</v>
      </c>
      <c r="K3864">
        <v>0</v>
      </c>
      <c r="L3864">
        <v>0</v>
      </c>
      <c r="M3864">
        <v>1</v>
      </c>
      <c r="N3864">
        <v>1</v>
      </c>
      <c r="O3864" t="s">
        <v>659</v>
      </c>
      <c r="P3864">
        <v>1</v>
      </c>
      <c r="Q3864">
        <v>1</v>
      </c>
      <c r="R3864">
        <v>4200</v>
      </c>
      <c r="S3864" t="s">
        <v>223</v>
      </c>
      <c r="T3864">
        <v>0</v>
      </c>
      <c r="U3864" t="s">
        <v>13624</v>
      </c>
      <c r="V3864" t="s">
        <v>455</v>
      </c>
      <c r="W3864" t="s">
        <v>225</v>
      </c>
      <c r="X3864" t="s">
        <v>659</v>
      </c>
      <c r="Y3864">
        <v>4200</v>
      </c>
      <c r="AB3864">
        <v>0</v>
      </c>
      <c r="AC3864">
        <v>0</v>
      </c>
      <c r="AD3864">
        <v>3</v>
      </c>
      <c r="AE3864">
        <v>952</v>
      </c>
      <c r="AF3864">
        <v>2</v>
      </c>
      <c r="AQ3864">
        <v>1</v>
      </c>
      <c r="AR3864">
        <f t="shared" si="60"/>
        <v>0</v>
      </c>
      <c r="AS3864">
        <v>1</v>
      </c>
      <c r="AT3864" t="s">
        <v>134</v>
      </c>
      <c r="AU3864">
        <v>43</v>
      </c>
    </row>
    <row r="3865" spans="1:47">
      <c r="A3865" t="s">
        <v>13628</v>
      </c>
      <c r="C3865">
        <v>310</v>
      </c>
      <c r="D3865" t="s">
        <v>13629</v>
      </c>
      <c r="E3865">
        <v>101</v>
      </c>
      <c r="F3865" t="s">
        <v>13630</v>
      </c>
      <c r="G3865" t="s">
        <v>422</v>
      </c>
      <c r="H3865" t="s">
        <v>220</v>
      </c>
      <c r="I3865" t="s">
        <v>13631</v>
      </c>
      <c r="J3865">
        <v>0.12402000000000001</v>
      </c>
      <c r="K3865">
        <v>0</v>
      </c>
      <c r="L3865">
        <v>0</v>
      </c>
      <c r="M3865">
        <v>1</v>
      </c>
      <c r="N3865">
        <v>1</v>
      </c>
      <c r="O3865" t="s">
        <v>659</v>
      </c>
      <c r="P3865">
        <v>1</v>
      </c>
      <c r="Q3865">
        <v>1</v>
      </c>
      <c r="R3865">
        <v>3300</v>
      </c>
      <c r="S3865" t="s">
        <v>223</v>
      </c>
      <c r="T3865">
        <v>0</v>
      </c>
      <c r="U3865" t="s">
        <v>13628</v>
      </c>
      <c r="V3865" t="s">
        <v>927</v>
      </c>
      <c r="W3865" t="s">
        <v>659</v>
      </c>
      <c r="X3865" t="s">
        <v>659</v>
      </c>
      <c r="Y3865">
        <v>3300</v>
      </c>
      <c r="AB3865">
        <v>0</v>
      </c>
      <c r="AC3865">
        <v>0</v>
      </c>
      <c r="AD3865">
        <v>3</v>
      </c>
      <c r="AE3865">
        <v>1279</v>
      </c>
      <c r="AF3865">
        <v>1.9</v>
      </c>
      <c r="AQ3865">
        <v>1</v>
      </c>
      <c r="AR3865">
        <f t="shared" si="60"/>
        <v>0</v>
      </c>
      <c r="AS3865">
        <v>1</v>
      </c>
      <c r="AT3865" t="s">
        <v>133</v>
      </c>
      <c r="AU3865">
        <v>42</v>
      </c>
    </row>
    <row r="3866" spans="1:47">
      <c r="A3866" t="s">
        <v>13632</v>
      </c>
      <c r="C3866">
        <v>310</v>
      </c>
      <c r="D3866" t="s">
        <v>13633</v>
      </c>
      <c r="E3866">
        <v>101</v>
      </c>
      <c r="F3866" t="s">
        <v>13634</v>
      </c>
      <c r="G3866" t="s">
        <v>422</v>
      </c>
      <c r="H3866" t="s">
        <v>220</v>
      </c>
      <c r="I3866" t="s">
        <v>13635</v>
      </c>
      <c r="J3866">
        <v>0.71389000000000002</v>
      </c>
      <c r="K3866">
        <v>1</v>
      </c>
      <c r="L3866">
        <v>1</v>
      </c>
      <c r="M3866">
        <v>1</v>
      </c>
      <c r="N3866">
        <v>1</v>
      </c>
      <c r="O3866" t="s">
        <v>225</v>
      </c>
      <c r="P3866">
        <v>0</v>
      </c>
      <c r="Q3866">
        <v>1</v>
      </c>
      <c r="R3866">
        <v>20200</v>
      </c>
      <c r="S3866" t="s">
        <v>223</v>
      </c>
      <c r="T3866">
        <v>20200</v>
      </c>
      <c r="U3866" t="s">
        <v>13632</v>
      </c>
      <c r="V3866" t="s">
        <v>455</v>
      </c>
      <c r="W3866" t="s">
        <v>225</v>
      </c>
      <c r="X3866" t="s">
        <v>225</v>
      </c>
      <c r="Y3866">
        <v>20200</v>
      </c>
      <c r="AB3866">
        <v>1</v>
      </c>
      <c r="AC3866">
        <v>1</v>
      </c>
      <c r="AD3866">
        <v>4</v>
      </c>
      <c r="AE3866">
        <v>1924</v>
      </c>
      <c r="AF3866">
        <v>2</v>
      </c>
      <c r="AQ3866">
        <v>1</v>
      </c>
      <c r="AR3866">
        <f t="shared" si="60"/>
        <v>9.68</v>
      </c>
      <c r="AS3866">
        <v>1</v>
      </c>
      <c r="AT3866" t="s">
        <v>134</v>
      </c>
      <c r="AU3866">
        <v>43</v>
      </c>
    </row>
    <row r="3867" spans="1:47">
      <c r="A3867" t="s">
        <v>13636</v>
      </c>
      <c r="C3867">
        <v>310</v>
      </c>
      <c r="D3867" t="s">
        <v>13637</v>
      </c>
      <c r="E3867">
        <v>111</v>
      </c>
      <c r="F3867" t="s">
        <v>12232</v>
      </c>
      <c r="G3867" t="s">
        <v>422</v>
      </c>
      <c r="H3867" t="s">
        <v>10658</v>
      </c>
      <c r="I3867" t="s">
        <v>13638</v>
      </c>
      <c r="J3867">
        <v>0.26106000000000001</v>
      </c>
      <c r="K3867">
        <v>0</v>
      </c>
      <c r="L3867">
        <v>0</v>
      </c>
      <c r="M3867">
        <v>1</v>
      </c>
      <c r="N3867">
        <v>1</v>
      </c>
      <c r="O3867" t="s">
        <v>659</v>
      </c>
      <c r="P3867">
        <v>1</v>
      </c>
      <c r="Q3867">
        <v>1</v>
      </c>
      <c r="R3867">
        <v>30100</v>
      </c>
      <c r="S3867" t="s">
        <v>223</v>
      </c>
      <c r="T3867">
        <v>0</v>
      </c>
      <c r="U3867" t="s">
        <v>13636</v>
      </c>
      <c r="V3867" t="s">
        <v>933</v>
      </c>
      <c r="W3867" t="s">
        <v>659</v>
      </c>
      <c r="X3867" t="s">
        <v>659</v>
      </c>
      <c r="Y3867">
        <v>30100</v>
      </c>
      <c r="AB3867">
        <v>0</v>
      </c>
      <c r="AC3867">
        <v>0</v>
      </c>
      <c r="AD3867">
        <v>9</v>
      </c>
      <c r="AE3867">
        <v>3828</v>
      </c>
      <c r="AF3867">
        <v>2.2999999999999998</v>
      </c>
      <c r="AQ3867">
        <v>1</v>
      </c>
      <c r="AR3867">
        <f t="shared" si="60"/>
        <v>0</v>
      </c>
      <c r="AS3867">
        <v>1</v>
      </c>
      <c r="AT3867" t="s">
        <v>133</v>
      </c>
      <c r="AU3867">
        <v>42</v>
      </c>
    </row>
    <row r="3868" spans="1:47">
      <c r="A3868" t="s">
        <v>13639</v>
      </c>
      <c r="C3868">
        <v>310</v>
      </c>
      <c r="D3868" t="s">
        <v>13640</v>
      </c>
      <c r="E3868">
        <v>903</v>
      </c>
      <c r="F3868" t="s">
        <v>821</v>
      </c>
      <c r="G3868" t="s">
        <v>422</v>
      </c>
      <c r="H3868" t="s">
        <v>833</v>
      </c>
      <c r="I3868" t="s">
        <v>13641</v>
      </c>
      <c r="J3868">
        <v>0.32895000000000002</v>
      </c>
      <c r="K3868">
        <v>0</v>
      </c>
      <c r="L3868">
        <v>0</v>
      </c>
      <c r="M3868">
        <v>0</v>
      </c>
      <c r="N3868">
        <v>0</v>
      </c>
      <c r="P3868">
        <v>0</v>
      </c>
      <c r="Q3868">
        <v>0</v>
      </c>
      <c r="R3868">
        <v>0</v>
      </c>
      <c r="S3868" t="s">
        <v>243</v>
      </c>
      <c r="T3868">
        <v>0</v>
      </c>
      <c r="U3868" t="s">
        <v>13639</v>
      </c>
      <c r="V3868" t="s">
        <v>455</v>
      </c>
      <c r="W3868" t="s">
        <v>225</v>
      </c>
      <c r="Y3868">
        <v>0</v>
      </c>
      <c r="AB3868">
        <v>0</v>
      </c>
      <c r="AC3868">
        <v>0</v>
      </c>
      <c r="AD3868">
        <v>0</v>
      </c>
      <c r="AE3868">
        <v>0</v>
      </c>
      <c r="AF3868">
        <v>0</v>
      </c>
      <c r="AQ3868">
        <v>3</v>
      </c>
      <c r="AR3868">
        <f t="shared" si="60"/>
        <v>0</v>
      </c>
      <c r="AS3868">
        <v>1</v>
      </c>
      <c r="AT3868" t="s">
        <v>133</v>
      </c>
      <c r="AU3868">
        <v>42</v>
      </c>
    </row>
    <row r="3869" spans="1:47">
      <c r="A3869" t="s">
        <v>13642</v>
      </c>
      <c r="C3869">
        <v>310</v>
      </c>
      <c r="D3869" t="s">
        <v>13545</v>
      </c>
      <c r="E3869">
        <v>924</v>
      </c>
      <c r="F3869" t="s">
        <v>13643</v>
      </c>
      <c r="G3869" t="s">
        <v>11287</v>
      </c>
      <c r="H3869" t="s">
        <v>10896</v>
      </c>
      <c r="I3869" t="s">
        <v>13644</v>
      </c>
      <c r="J3869">
        <v>0.25074000000000002</v>
      </c>
      <c r="K3869">
        <v>0</v>
      </c>
      <c r="L3869">
        <v>0</v>
      </c>
      <c r="M3869">
        <v>0</v>
      </c>
      <c r="N3869">
        <v>0</v>
      </c>
      <c r="P3869">
        <v>0</v>
      </c>
      <c r="Q3869">
        <v>0</v>
      </c>
      <c r="R3869">
        <v>0</v>
      </c>
      <c r="S3869" t="s">
        <v>223</v>
      </c>
      <c r="T3869">
        <v>0</v>
      </c>
      <c r="U3869" t="s">
        <v>13642</v>
      </c>
      <c r="Y3869">
        <v>0</v>
      </c>
      <c r="AB3869">
        <v>0</v>
      </c>
      <c r="AC3869">
        <v>0</v>
      </c>
      <c r="AD3869">
        <v>0</v>
      </c>
      <c r="AE3869">
        <v>0</v>
      </c>
      <c r="AF3869">
        <v>0</v>
      </c>
      <c r="AQ3869">
        <v>1</v>
      </c>
      <c r="AR3869">
        <f t="shared" si="60"/>
        <v>0</v>
      </c>
      <c r="AS3869">
        <v>1</v>
      </c>
      <c r="AT3869" t="s">
        <v>133</v>
      </c>
      <c r="AU3869">
        <v>42</v>
      </c>
    </row>
    <row r="3870" spans="1:47">
      <c r="A3870" t="s">
        <v>13645</v>
      </c>
      <c r="C3870">
        <v>310</v>
      </c>
      <c r="D3870" t="s">
        <v>13646</v>
      </c>
      <c r="E3870">
        <v>101</v>
      </c>
      <c r="F3870" t="s">
        <v>13582</v>
      </c>
      <c r="G3870" t="s">
        <v>422</v>
      </c>
      <c r="H3870" t="s">
        <v>220</v>
      </c>
      <c r="I3870" t="s">
        <v>13647</v>
      </c>
      <c r="J3870">
        <v>9.5009999999999997E-2</v>
      </c>
      <c r="K3870">
        <v>1</v>
      </c>
      <c r="L3870">
        <v>1</v>
      </c>
      <c r="M3870">
        <v>1</v>
      </c>
      <c r="N3870">
        <v>1</v>
      </c>
      <c r="O3870" t="s">
        <v>225</v>
      </c>
      <c r="P3870">
        <v>0</v>
      </c>
      <c r="Q3870">
        <v>0</v>
      </c>
      <c r="R3870">
        <v>0</v>
      </c>
      <c r="S3870" t="s">
        <v>223</v>
      </c>
      <c r="T3870">
        <v>0</v>
      </c>
      <c r="U3870" t="s">
        <v>13645</v>
      </c>
      <c r="V3870" t="s">
        <v>413</v>
      </c>
      <c r="W3870" t="s">
        <v>225</v>
      </c>
      <c r="X3870" t="s">
        <v>225</v>
      </c>
      <c r="Y3870">
        <v>0</v>
      </c>
      <c r="AB3870">
        <v>1</v>
      </c>
      <c r="AC3870">
        <v>1</v>
      </c>
      <c r="AD3870">
        <v>2</v>
      </c>
      <c r="AE3870">
        <v>928</v>
      </c>
      <c r="AF3870">
        <v>1</v>
      </c>
      <c r="AQ3870">
        <v>1</v>
      </c>
      <c r="AR3870">
        <f t="shared" si="60"/>
        <v>9.68</v>
      </c>
      <c r="AS3870">
        <v>1</v>
      </c>
      <c r="AT3870" t="s">
        <v>133</v>
      </c>
      <c r="AU3870">
        <v>42</v>
      </c>
    </row>
    <row r="3871" spans="1:47">
      <c r="A3871" t="s">
        <v>13648</v>
      </c>
      <c r="C3871">
        <v>310</v>
      </c>
      <c r="D3871" t="s">
        <v>13649</v>
      </c>
      <c r="E3871">
        <v>101</v>
      </c>
      <c r="F3871" t="s">
        <v>13650</v>
      </c>
      <c r="G3871" t="s">
        <v>422</v>
      </c>
      <c r="H3871" t="s">
        <v>220</v>
      </c>
      <c r="I3871" t="s">
        <v>13651</v>
      </c>
      <c r="J3871">
        <v>0.46601999999999999</v>
      </c>
      <c r="K3871">
        <v>1</v>
      </c>
      <c r="L3871">
        <v>1</v>
      </c>
      <c r="M3871">
        <v>1</v>
      </c>
      <c r="N3871">
        <v>1</v>
      </c>
      <c r="O3871" t="s">
        <v>225</v>
      </c>
      <c r="P3871">
        <v>0</v>
      </c>
      <c r="Q3871">
        <v>1</v>
      </c>
      <c r="R3871">
        <v>7600</v>
      </c>
      <c r="S3871" t="s">
        <v>223</v>
      </c>
      <c r="T3871">
        <v>7600</v>
      </c>
      <c r="U3871" t="s">
        <v>13648</v>
      </c>
      <c r="V3871" t="s">
        <v>455</v>
      </c>
      <c r="W3871" t="s">
        <v>225</v>
      </c>
      <c r="X3871" t="s">
        <v>225</v>
      </c>
      <c r="Y3871">
        <v>7600</v>
      </c>
      <c r="AB3871">
        <v>1</v>
      </c>
      <c r="AC3871">
        <v>1</v>
      </c>
      <c r="AD3871">
        <v>1</v>
      </c>
      <c r="AE3871">
        <v>907</v>
      </c>
      <c r="AF3871">
        <v>1</v>
      </c>
      <c r="AQ3871">
        <v>2</v>
      </c>
      <c r="AR3871">
        <f t="shared" si="60"/>
        <v>9.68</v>
      </c>
      <c r="AS3871">
        <v>1</v>
      </c>
      <c r="AT3871" t="s">
        <v>133</v>
      </c>
      <c r="AU3871">
        <v>42</v>
      </c>
    </row>
    <row r="3872" spans="1:47">
      <c r="A3872" t="s">
        <v>13652</v>
      </c>
      <c r="C3872">
        <v>310</v>
      </c>
      <c r="D3872" t="s">
        <v>13653</v>
      </c>
      <c r="E3872">
        <v>132</v>
      </c>
      <c r="F3872" t="s">
        <v>13654</v>
      </c>
      <c r="G3872" t="s">
        <v>422</v>
      </c>
      <c r="H3872" t="s">
        <v>260</v>
      </c>
      <c r="I3872" t="s">
        <v>13655</v>
      </c>
      <c r="J3872">
        <v>0.29393000000000002</v>
      </c>
      <c r="K3872">
        <v>0</v>
      </c>
      <c r="L3872">
        <v>0</v>
      </c>
      <c r="M3872">
        <v>0</v>
      </c>
      <c r="N3872">
        <v>0</v>
      </c>
      <c r="P3872">
        <v>0</v>
      </c>
      <c r="Q3872">
        <v>0</v>
      </c>
      <c r="R3872">
        <v>0</v>
      </c>
      <c r="S3872" t="s">
        <v>223</v>
      </c>
      <c r="T3872">
        <v>0</v>
      </c>
      <c r="U3872" t="s">
        <v>13652</v>
      </c>
      <c r="V3872" t="s">
        <v>455</v>
      </c>
      <c r="W3872" t="s">
        <v>225</v>
      </c>
      <c r="Y3872">
        <v>0</v>
      </c>
      <c r="AB3872">
        <v>0</v>
      </c>
      <c r="AC3872">
        <v>0</v>
      </c>
      <c r="AD3872">
        <v>0</v>
      </c>
      <c r="AE3872">
        <v>0</v>
      </c>
      <c r="AF3872">
        <v>0</v>
      </c>
      <c r="AQ3872">
        <v>1</v>
      </c>
      <c r="AR3872">
        <f t="shared" si="60"/>
        <v>0</v>
      </c>
      <c r="AS3872">
        <v>1</v>
      </c>
      <c r="AT3872" t="s">
        <v>133</v>
      </c>
      <c r="AU3872">
        <v>42</v>
      </c>
    </row>
    <row r="3873" spans="1:47">
      <c r="A3873" t="s">
        <v>13656</v>
      </c>
      <c r="C3873">
        <v>310</v>
      </c>
      <c r="D3873" t="s">
        <v>13657</v>
      </c>
      <c r="E3873">
        <v>101</v>
      </c>
      <c r="F3873" t="s">
        <v>13658</v>
      </c>
      <c r="G3873" t="s">
        <v>422</v>
      </c>
      <c r="H3873" t="s">
        <v>220</v>
      </c>
      <c r="I3873" t="s">
        <v>13659</v>
      </c>
      <c r="J3873">
        <v>0.10656</v>
      </c>
      <c r="K3873">
        <v>1</v>
      </c>
      <c r="L3873">
        <v>1</v>
      </c>
      <c r="M3873">
        <v>1</v>
      </c>
      <c r="N3873">
        <v>1</v>
      </c>
      <c r="O3873" t="s">
        <v>225</v>
      </c>
      <c r="P3873">
        <v>0</v>
      </c>
      <c r="Q3873">
        <v>1</v>
      </c>
      <c r="R3873">
        <v>1100</v>
      </c>
      <c r="S3873" t="s">
        <v>223</v>
      </c>
      <c r="T3873">
        <v>1100</v>
      </c>
      <c r="U3873" t="s">
        <v>13656</v>
      </c>
      <c r="V3873" t="s">
        <v>413</v>
      </c>
      <c r="W3873" t="s">
        <v>225</v>
      </c>
      <c r="X3873" t="s">
        <v>225</v>
      </c>
      <c r="Y3873">
        <v>1100</v>
      </c>
      <c r="AB3873">
        <v>1</v>
      </c>
      <c r="AC3873">
        <v>1</v>
      </c>
      <c r="AD3873">
        <v>2</v>
      </c>
      <c r="AE3873">
        <v>672</v>
      </c>
      <c r="AF3873">
        <v>1</v>
      </c>
      <c r="AQ3873">
        <v>1</v>
      </c>
      <c r="AR3873">
        <f t="shared" si="60"/>
        <v>9.68</v>
      </c>
      <c r="AS3873">
        <v>1</v>
      </c>
      <c r="AT3873" t="s">
        <v>133</v>
      </c>
      <c r="AU3873">
        <v>42</v>
      </c>
    </row>
    <row r="3874" spans="1:47">
      <c r="A3874" t="s">
        <v>13660</v>
      </c>
      <c r="C3874">
        <v>310</v>
      </c>
      <c r="D3874" t="s">
        <v>13661</v>
      </c>
      <c r="E3874">
        <v>132</v>
      </c>
      <c r="F3874" t="s">
        <v>13559</v>
      </c>
      <c r="G3874" t="s">
        <v>422</v>
      </c>
      <c r="H3874" t="s">
        <v>260</v>
      </c>
      <c r="I3874" t="s">
        <v>13662</v>
      </c>
      <c r="J3874">
        <v>8.8450000000000001E-2</v>
      </c>
      <c r="K3874">
        <v>0</v>
      </c>
      <c r="L3874">
        <v>0</v>
      </c>
      <c r="M3874">
        <v>0</v>
      </c>
      <c r="N3874">
        <v>0</v>
      </c>
      <c r="P3874">
        <v>0</v>
      </c>
      <c r="Q3874">
        <v>0</v>
      </c>
      <c r="R3874">
        <v>0</v>
      </c>
      <c r="S3874" t="s">
        <v>223</v>
      </c>
      <c r="T3874">
        <v>0</v>
      </c>
      <c r="U3874" t="s">
        <v>13660</v>
      </c>
      <c r="V3874" t="s">
        <v>455</v>
      </c>
      <c r="W3874" t="s">
        <v>225</v>
      </c>
      <c r="Y3874">
        <v>0</v>
      </c>
      <c r="AB3874">
        <v>0</v>
      </c>
      <c r="AC3874">
        <v>0</v>
      </c>
      <c r="AD3874">
        <v>0</v>
      </c>
      <c r="AE3874">
        <v>0</v>
      </c>
      <c r="AF3874">
        <v>0</v>
      </c>
      <c r="AQ3874">
        <v>1</v>
      </c>
      <c r="AR3874">
        <f t="shared" si="60"/>
        <v>0</v>
      </c>
      <c r="AS3874">
        <v>1</v>
      </c>
      <c r="AT3874" t="s">
        <v>133</v>
      </c>
      <c r="AU3874">
        <v>42</v>
      </c>
    </row>
    <row r="3875" spans="1:47">
      <c r="A3875" t="s">
        <v>13663</v>
      </c>
      <c r="C3875">
        <v>310</v>
      </c>
      <c r="D3875" t="s">
        <v>13664</v>
      </c>
      <c r="E3875">
        <v>101</v>
      </c>
      <c r="F3875" t="s">
        <v>13665</v>
      </c>
      <c r="G3875" t="s">
        <v>422</v>
      </c>
      <c r="H3875" t="s">
        <v>220</v>
      </c>
      <c r="I3875" t="s">
        <v>13666</v>
      </c>
      <c r="J3875">
        <v>0.73875000000000002</v>
      </c>
      <c r="K3875">
        <v>1</v>
      </c>
      <c r="L3875">
        <v>1</v>
      </c>
      <c r="M3875">
        <v>1</v>
      </c>
      <c r="N3875">
        <v>1</v>
      </c>
      <c r="O3875" t="s">
        <v>225</v>
      </c>
      <c r="P3875">
        <v>0</v>
      </c>
      <c r="Q3875">
        <v>1</v>
      </c>
      <c r="R3875">
        <v>15500</v>
      </c>
      <c r="S3875" t="s">
        <v>223</v>
      </c>
      <c r="T3875">
        <v>15500</v>
      </c>
      <c r="U3875" t="s">
        <v>13663</v>
      </c>
      <c r="V3875" t="s">
        <v>455</v>
      </c>
      <c r="W3875" t="s">
        <v>225</v>
      </c>
      <c r="X3875" t="s">
        <v>225</v>
      </c>
      <c r="Y3875">
        <v>15500</v>
      </c>
      <c r="AB3875">
        <v>1</v>
      </c>
      <c r="AC3875">
        <v>1</v>
      </c>
      <c r="AD3875">
        <v>4</v>
      </c>
      <c r="AE3875">
        <v>2501</v>
      </c>
      <c r="AF3875">
        <v>1.75</v>
      </c>
      <c r="AQ3875">
        <v>1</v>
      </c>
      <c r="AR3875">
        <f t="shared" si="60"/>
        <v>9.68</v>
      </c>
      <c r="AS3875">
        <v>1</v>
      </c>
      <c r="AT3875" t="s">
        <v>134</v>
      </c>
      <c r="AU3875">
        <v>43</v>
      </c>
    </row>
    <row r="3876" spans="1:47">
      <c r="A3876" t="s">
        <v>13667</v>
      </c>
      <c r="C3876">
        <v>310</v>
      </c>
      <c r="D3876" t="s">
        <v>13668</v>
      </c>
      <c r="E3876">
        <v>903</v>
      </c>
      <c r="F3876" t="s">
        <v>821</v>
      </c>
      <c r="G3876" t="s">
        <v>422</v>
      </c>
      <c r="H3876" t="s">
        <v>822</v>
      </c>
      <c r="I3876" t="s">
        <v>13669</v>
      </c>
      <c r="J3876">
        <v>1.2248699999999999</v>
      </c>
      <c r="K3876">
        <v>0</v>
      </c>
      <c r="L3876">
        <v>0</v>
      </c>
      <c r="M3876">
        <v>0</v>
      </c>
      <c r="N3876">
        <v>0</v>
      </c>
      <c r="P3876">
        <v>0</v>
      </c>
      <c r="Q3876">
        <v>0</v>
      </c>
      <c r="R3876">
        <v>0</v>
      </c>
      <c r="S3876" t="s">
        <v>223</v>
      </c>
      <c r="T3876">
        <v>0</v>
      </c>
      <c r="U3876" t="s">
        <v>13667</v>
      </c>
      <c r="V3876" t="s">
        <v>455</v>
      </c>
      <c r="W3876" t="s">
        <v>225</v>
      </c>
      <c r="Y3876">
        <v>0</v>
      </c>
      <c r="AB3876">
        <v>0</v>
      </c>
      <c r="AC3876">
        <v>0</v>
      </c>
      <c r="AD3876">
        <v>0</v>
      </c>
      <c r="AE3876">
        <v>0</v>
      </c>
      <c r="AF3876">
        <v>0</v>
      </c>
      <c r="AQ3876">
        <v>1</v>
      </c>
      <c r="AR3876">
        <f t="shared" si="60"/>
        <v>0</v>
      </c>
      <c r="AS3876">
        <v>1</v>
      </c>
      <c r="AT3876" t="s">
        <v>133</v>
      </c>
      <c r="AU3876">
        <v>42</v>
      </c>
    </row>
    <row r="3877" spans="1:47">
      <c r="A3877" t="s">
        <v>13670</v>
      </c>
      <c r="C3877">
        <v>310</v>
      </c>
      <c r="D3877" t="s">
        <v>13653</v>
      </c>
      <c r="E3877">
        <v>101</v>
      </c>
      <c r="F3877" t="s">
        <v>13671</v>
      </c>
      <c r="G3877" t="s">
        <v>11287</v>
      </c>
      <c r="H3877" t="s">
        <v>220</v>
      </c>
      <c r="I3877" t="s">
        <v>13672</v>
      </c>
      <c r="J3877">
        <v>0.17348</v>
      </c>
      <c r="K3877">
        <v>1</v>
      </c>
      <c r="L3877">
        <v>1</v>
      </c>
      <c r="M3877">
        <v>1</v>
      </c>
      <c r="N3877">
        <v>1</v>
      </c>
      <c r="O3877" t="s">
        <v>225</v>
      </c>
      <c r="P3877">
        <v>0</v>
      </c>
      <c r="Q3877">
        <v>1</v>
      </c>
      <c r="R3877">
        <v>4500</v>
      </c>
      <c r="S3877" t="s">
        <v>223</v>
      </c>
      <c r="T3877">
        <v>4500</v>
      </c>
      <c r="U3877" t="s">
        <v>13670</v>
      </c>
      <c r="V3877" t="s">
        <v>455</v>
      </c>
      <c r="W3877" t="s">
        <v>225</v>
      </c>
      <c r="X3877" t="s">
        <v>225</v>
      </c>
      <c r="Y3877">
        <v>4500</v>
      </c>
      <c r="AB3877">
        <v>1</v>
      </c>
      <c r="AC3877">
        <v>1</v>
      </c>
      <c r="AD3877">
        <v>2</v>
      </c>
      <c r="AE3877">
        <v>1187</v>
      </c>
      <c r="AF3877">
        <v>1.5</v>
      </c>
      <c r="AQ3877">
        <v>1</v>
      </c>
      <c r="AR3877">
        <f t="shared" si="60"/>
        <v>9.68</v>
      </c>
      <c r="AS3877">
        <v>1</v>
      </c>
      <c r="AT3877" t="s">
        <v>133</v>
      </c>
      <c r="AU3877">
        <v>42</v>
      </c>
    </row>
    <row r="3878" spans="1:47">
      <c r="A3878" t="s">
        <v>13673</v>
      </c>
      <c r="C3878">
        <v>310</v>
      </c>
      <c r="D3878" t="s">
        <v>13674</v>
      </c>
      <c r="E3878">
        <v>101</v>
      </c>
      <c r="F3878" t="s">
        <v>13675</v>
      </c>
      <c r="G3878" t="s">
        <v>422</v>
      </c>
      <c r="H3878" t="s">
        <v>220</v>
      </c>
      <c r="I3878" t="s">
        <v>13676</v>
      </c>
      <c r="J3878">
        <v>0.31779000000000002</v>
      </c>
      <c r="K3878">
        <v>1</v>
      </c>
      <c r="L3878">
        <v>1</v>
      </c>
      <c r="M3878">
        <v>1</v>
      </c>
      <c r="N3878">
        <v>1</v>
      </c>
      <c r="O3878" t="s">
        <v>225</v>
      </c>
      <c r="P3878">
        <v>0</v>
      </c>
      <c r="Q3878">
        <v>1</v>
      </c>
      <c r="R3878">
        <v>6800</v>
      </c>
      <c r="S3878" t="s">
        <v>223</v>
      </c>
      <c r="T3878">
        <v>6800</v>
      </c>
      <c r="U3878" t="s">
        <v>13673</v>
      </c>
      <c r="V3878" t="s">
        <v>455</v>
      </c>
      <c r="W3878" t="s">
        <v>225</v>
      </c>
      <c r="X3878" t="s">
        <v>225</v>
      </c>
      <c r="Y3878">
        <v>6800</v>
      </c>
      <c r="AB3878">
        <v>1</v>
      </c>
      <c r="AC3878">
        <v>1</v>
      </c>
      <c r="AD3878">
        <v>4</v>
      </c>
      <c r="AE3878">
        <v>1552</v>
      </c>
      <c r="AF3878">
        <v>2</v>
      </c>
      <c r="AQ3878">
        <v>1</v>
      </c>
      <c r="AR3878">
        <f t="shared" si="60"/>
        <v>9.68</v>
      </c>
      <c r="AS3878">
        <v>1</v>
      </c>
      <c r="AT3878" t="s">
        <v>133</v>
      </c>
      <c r="AU3878">
        <v>42</v>
      </c>
    </row>
    <row r="3879" spans="1:47">
      <c r="A3879" t="s">
        <v>13677</v>
      </c>
      <c r="C3879">
        <v>310</v>
      </c>
      <c r="D3879" t="s">
        <v>13678</v>
      </c>
      <c r="E3879">
        <v>101</v>
      </c>
      <c r="F3879" t="s">
        <v>13679</v>
      </c>
      <c r="G3879" t="s">
        <v>422</v>
      </c>
      <c r="H3879" t="s">
        <v>220</v>
      </c>
      <c r="I3879" t="s">
        <v>13680</v>
      </c>
      <c r="J3879">
        <v>0.78556999999999999</v>
      </c>
      <c r="K3879">
        <v>1</v>
      </c>
      <c r="L3879">
        <v>1</v>
      </c>
      <c r="M3879">
        <v>1</v>
      </c>
      <c r="N3879">
        <v>1</v>
      </c>
      <c r="O3879" t="s">
        <v>225</v>
      </c>
      <c r="P3879">
        <v>0</v>
      </c>
      <c r="Q3879">
        <v>1</v>
      </c>
      <c r="R3879">
        <v>4200</v>
      </c>
      <c r="S3879" t="s">
        <v>223</v>
      </c>
      <c r="T3879">
        <v>4200</v>
      </c>
      <c r="U3879" t="s">
        <v>13677</v>
      </c>
      <c r="V3879" t="s">
        <v>455</v>
      </c>
      <c r="W3879" t="s">
        <v>225</v>
      </c>
      <c r="X3879" t="s">
        <v>225</v>
      </c>
      <c r="Y3879">
        <v>4200</v>
      </c>
      <c r="AB3879">
        <v>1</v>
      </c>
      <c r="AC3879">
        <v>1</v>
      </c>
      <c r="AD3879">
        <v>4</v>
      </c>
      <c r="AE3879">
        <v>1896</v>
      </c>
      <c r="AF3879">
        <v>2</v>
      </c>
      <c r="AQ3879">
        <v>1</v>
      </c>
      <c r="AR3879">
        <f t="shared" si="60"/>
        <v>9.68</v>
      </c>
      <c r="AS3879">
        <v>1</v>
      </c>
      <c r="AT3879" t="s">
        <v>134</v>
      </c>
      <c r="AU3879">
        <v>43</v>
      </c>
    </row>
    <row r="3880" spans="1:47">
      <c r="A3880" t="s">
        <v>13681</v>
      </c>
      <c r="C3880">
        <v>310</v>
      </c>
      <c r="D3880" t="s">
        <v>13625</v>
      </c>
      <c r="E3880">
        <v>104</v>
      </c>
      <c r="F3880" t="s">
        <v>13682</v>
      </c>
      <c r="G3880" t="s">
        <v>422</v>
      </c>
      <c r="H3880" t="s">
        <v>1213</v>
      </c>
      <c r="I3880" t="s">
        <v>13683</v>
      </c>
      <c r="J3880">
        <v>0.51434000000000002</v>
      </c>
      <c r="K3880">
        <v>0</v>
      </c>
      <c r="L3880">
        <v>0</v>
      </c>
      <c r="M3880">
        <v>1</v>
      </c>
      <c r="N3880">
        <v>1</v>
      </c>
      <c r="O3880" t="s">
        <v>659</v>
      </c>
      <c r="P3880">
        <v>1</v>
      </c>
      <c r="Q3880">
        <v>1</v>
      </c>
      <c r="R3880">
        <v>20800</v>
      </c>
      <c r="S3880" t="s">
        <v>223</v>
      </c>
      <c r="T3880">
        <v>0</v>
      </c>
      <c r="U3880" t="s">
        <v>13681</v>
      </c>
      <c r="V3880" t="s">
        <v>933</v>
      </c>
      <c r="W3880" t="s">
        <v>659</v>
      </c>
      <c r="X3880" t="s">
        <v>659</v>
      </c>
      <c r="Y3880">
        <v>20800</v>
      </c>
      <c r="AB3880">
        <v>0</v>
      </c>
      <c r="AC3880">
        <v>0</v>
      </c>
      <c r="AD3880">
        <v>4</v>
      </c>
      <c r="AE3880">
        <v>2129</v>
      </c>
      <c r="AF3880">
        <v>2</v>
      </c>
      <c r="AQ3880">
        <v>1</v>
      </c>
      <c r="AR3880">
        <f t="shared" si="60"/>
        <v>0</v>
      </c>
      <c r="AS3880">
        <v>1</v>
      </c>
      <c r="AT3880" t="s">
        <v>134</v>
      </c>
      <c r="AU3880">
        <v>43</v>
      </c>
    </row>
    <row r="3881" spans="1:47">
      <c r="A3881" t="s">
        <v>13684</v>
      </c>
      <c r="C3881">
        <v>310</v>
      </c>
      <c r="D3881" t="s">
        <v>13558</v>
      </c>
      <c r="E3881">
        <v>132</v>
      </c>
      <c r="F3881" t="s">
        <v>13685</v>
      </c>
      <c r="G3881" t="s">
        <v>422</v>
      </c>
      <c r="H3881" t="s">
        <v>260</v>
      </c>
      <c r="I3881" t="s">
        <v>13686</v>
      </c>
      <c r="J3881">
        <v>9.2910000000000006E-2</v>
      </c>
      <c r="K3881">
        <v>0</v>
      </c>
      <c r="L3881">
        <v>0</v>
      </c>
      <c r="M3881">
        <v>0</v>
      </c>
      <c r="N3881">
        <v>0</v>
      </c>
      <c r="P3881">
        <v>0</v>
      </c>
      <c r="Q3881">
        <v>0</v>
      </c>
      <c r="R3881">
        <v>0</v>
      </c>
      <c r="S3881" t="s">
        <v>223</v>
      </c>
      <c r="T3881">
        <v>0</v>
      </c>
      <c r="U3881" t="s">
        <v>13684</v>
      </c>
      <c r="V3881" t="s">
        <v>455</v>
      </c>
      <c r="W3881" t="s">
        <v>225</v>
      </c>
      <c r="Y3881">
        <v>0</v>
      </c>
      <c r="AB3881">
        <v>0</v>
      </c>
      <c r="AC3881">
        <v>0</v>
      </c>
      <c r="AD3881">
        <v>0</v>
      </c>
      <c r="AE3881">
        <v>0</v>
      </c>
      <c r="AF3881">
        <v>0</v>
      </c>
      <c r="AQ3881">
        <v>1</v>
      </c>
      <c r="AR3881">
        <f t="shared" si="60"/>
        <v>0</v>
      </c>
      <c r="AS3881">
        <v>1</v>
      </c>
      <c r="AT3881" t="s">
        <v>133</v>
      </c>
      <c r="AU3881">
        <v>42</v>
      </c>
    </row>
    <row r="3882" spans="1:47">
      <c r="A3882" t="s">
        <v>13687</v>
      </c>
      <c r="C3882">
        <v>310</v>
      </c>
      <c r="D3882" t="s">
        <v>13208</v>
      </c>
      <c r="E3882">
        <v>132</v>
      </c>
      <c r="F3882" t="s">
        <v>12421</v>
      </c>
      <c r="G3882" t="s">
        <v>422</v>
      </c>
      <c r="H3882" t="s">
        <v>260</v>
      </c>
      <c r="I3882" t="s">
        <v>13688</v>
      </c>
      <c r="J3882">
        <v>8.9010000000000006E-2</v>
      </c>
      <c r="K3882">
        <v>0</v>
      </c>
      <c r="L3882">
        <v>0</v>
      </c>
      <c r="M3882">
        <v>0</v>
      </c>
      <c r="N3882">
        <v>0</v>
      </c>
      <c r="P3882">
        <v>0</v>
      </c>
      <c r="Q3882">
        <v>0</v>
      </c>
      <c r="R3882">
        <v>0</v>
      </c>
      <c r="S3882" t="s">
        <v>223</v>
      </c>
      <c r="T3882">
        <v>0</v>
      </c>
      <c r="U3882" t="s">
        <v>13687</v>
      </c>
      <c r="V3882" t="s">
        <v>455</v>
      </c>
      <c r="W3882" t="s">
        <v>225</v>
      </c>
      <c r="Y3882">
        <v>0</v>
      </c>
      <c r="AB3882">
        <v>0</v>
      </c>
      <c r="AC3882">
        <v>0</v>
      </c>
      <c r="AD3882">
        <v>0</v>
      </c>
      <c r="AE3882">
        <v>0</v>
      </c>
      <c r="AF3882">
        <v>0</v>
      </c>
      <c r="AQ3882">
        <v>0</v>
      </c>
      <c r="AR3882">
        <f t="shared" si="60"/>
        <v>0</v>
      </c>
      <c r="AS3882">
        <v>1</v>
      </c>
      <c r="AT3882" t="s">
        <v>133</v>
      </c>
      <c r="AU3882">
        <v>42</v>
      </c>
    </row>
    <row r="3883" spans="1:47">
      <c r="A3883" t="s">
        <v>13689</v>
      </c>
      <c r="C3883">
        <v>310</v>
      </c>
      <c r="D3883" t="s">
        <v>13690</v>
      </c>
      <c r="E3883">
        <v>101</v>
      </c>
      <c r="F3883" t="s">
        <v>13140</v>
      </c>
      <c r="G3883" t="s">
        <v>422</v>
      </c>
      <c r="H3883" t="s">
        <v>220</v>
      </c>
      <c r="I3883" t="s">
        <v>13691</v>
      </c>
      <c r="J3883">
        <v>1.4991300000000001</v>
      </c>
      <c r="K3883">
        <v>1</v>
      </c>
      <c r="L3883">
        <v>1</v>
      </c>
      <c r="M3883">
        <v>1</v>
      </c>
      <c r="N3883">
        <v>1</v>
      </c>
      <c r="O3883" t="s">
        <v>225</v>
      </c>
      <c r="P3883">
        <v>0</v>
      </c>
      <c r="Q3883">
        <v>1</v>
      </c>
      <c r="R3883">
        <v>2000</v>
      </c>
      <c r="S3883" t="s">
        <v>223</v>
      </c>
      <c r="T3883">
        <v>2000</v>
      </c>
      <c r="U3883" t="s">
        <v>13689</v>
      </c>
      <c r="V3883" t="s">
        <v>455</v>
      </c>
      <c r="W3883" t="s">
        <v>225</v>
      </c>
      <c r="X3883" t="s">
        <v>225</v>
      </c>
      <c r="Y3883">
        <v>2000</v>
      </c>
      <c r="AB3883">
        <v>1</v>
      </c>
      <c r="AC3883">
        <v>1</v>
      </c>
      <c r="AD3883">
        <v>2</v>
      </c>
      <c r="AE3883">
        <v>1725</v>
      </c>
      <c r="AF3883">
        <v>1</v>
      </c>
      <c r="AQ3883">
        <v>2</v>
      </c>
      <c r="AR3883">
        <f t="shared" si="60"/>
        <v>9.68</v>
      </c>
      <c r="AS3883">
        <v>1</v>
      </c>
      <c r="AT3883" t="s">
        <v>133</v>
      </c>
      <c r="AU3883">
        <v>42</v>
      </c>
    </row>
    <row r="3884" spans="1:47">
      <c r="A3884" t="s">
        <v>13692</v>
      </c>
      <c r="C3884">
        <v>310</v>
      </c>
      <c r="D3884" t="s">
        <v>13693</v>
      </c>
      <c r="E3884">
        <v>101</v>
      </c>
      <c r="F3884" t="s">
        <v>13694</v>
      </c>
      <c r="G3884" t="s">
        <v>422</v>
      </c>
      <c r="H3884" t="s">
        <v>220</v>
      </c>
      <c r="I3884" t="s">
        <v>13695</v>
      </c>
      <c r="J3884">
        <v>0.28786</v>
      </c>
      <c r="K3884">
        <v>0</v>
      </c>
      <c r="L3884">
        <v>0</v>
      </c>
      <c r="M3884">
        <v>1</v>
      </c>
      <c r="N3884">
        <v>1</v>
      </c>
      <c r="O3884" t="s">
        <v>659</v>
      </c>
      <c r="P3884">
        <v>1</v>
      </c>
      <c r="Q3884">
        <v>1</v>
      </c>
      <c r="R3884">
        <v>12400</v>
      </c>
      <c r="S3884" t="s">
        <v>223</v>
      </c>
      <c r="T3884">
        <v>0</v>
      </c>
      <c r="U3884" t="s">
        <v>13692</v>
      </c>
      <c r="V3884" t="s">
        <v>927</v>
      </c>
      <c r="W3884" t="s">
        <v>659</v>
      </c>
      <c r="X3884" t="s">
        <v>659</v>
      </c>
      <c r="Y3884">
        <v>12400</v>
      </c>
      <c r="AB3884">
        <v>0</v>
      </c>
      <c r="AC3884">
        <v>0</v>
      </c>
      <c r="AD3884">
        <v>4</v>
      </c>
      <c r="AE3884">
        <v>2525</v>
      </c>
      <c r="AF3884">
        <v>2</v>
      </c>
      <c r="AQ3884">
        <v>0</v>
      </c>
      <c r="AR3884">
        <f t="shared" si="60"/>
        <v>0</v>
      </c>
      <c r="AS3884">
        <v>1</v>
      </c>
      <c r="AT3884" t="s">
        <v>133</v>
      </c>
      <c r="AU3884">
        <v>42</v>
      </c>
    </row>
    <row r="3885" spans="1:47">
      <c r="A3885" t="s">
        <v>13696</v>
      </c>
      <c r="C3885">
        <v>310</v>
      </c>
      <c r="D3885" t="s">
        <v>13697</v>
      </c>
      <c r="E3885">
        <v>101</v>
      </c>
      <c r="F3885" t="s">
        <v>13559</v>
      </c>
      <c r="G3885" t="s">
        <v>422</v>
      </c>
      <c r="H3885" t="s">
        <v>220</v>
      </c>
      <c r="I3885" t="s">
        <v>13698</v>
      </c>
      <c r="J3885">
        <v>8.727E-2</v>
      </c>
      <c r="K3885">
        <v>1</v>
      </c>
      <c r="L3885">
        <v>1</v>
      </c>
      <c r="M3885">
        <v>1</v>
      </c>
      <c r="N3885">
        <v>1</v>
      </c>
      <c r="O3885" t="s">
        <v>225</v>
      </c>
      <c r="P3885">
        <v>0</v>
      </c>
      <c r="Q3885">
        <v>1</v>
      </c>
      <c r="R3885">
        <v>4400</v>
      </c>
      <c r="S3885" t="s">
        <v>223</v>
      </c>
      <c r="T3885">
        <v>4400</v>
      </c>
      <c r="U3885" t="s">
        <v>13696</v>
      </c>
      <c r="V3885" t="s">
        <v>413</v>
      </c>
      <c r="W3885" t="s">
        <v>225</v>
      </c>
      <c r="X3885" t="s">
        <v>225</v>
      </c>
      <c r="Y3885">
        <v>4400</v>
      </c>
      <c r="AB3885">
        <v>1</v>
      </c>
      <c r="AC3885">
        <v>1</v>
      </c>
      <c r="AD3885">
        <v>3</v>
      </c>
      <c r="AE3885">
        <v>1043</v>
      </c>
      <c r="AF3885">
        <v>1.9</v>
      </c>
      <c r="AQ3885">
        <v>1</v>
      </c>
      <c r="AR3885">
        <f t="shared" si="60"/>
        <v>9.68</v>
      </c>
      <c r="AS3885">
        <v>1</v>
      </c>
      <c r="AT3885" t="s">
        <v>133</v>
      </c>
      <c r="AU3885">
        <v>42</v>
      </c>
    </row>
    <row r="3886" spans="1:47">
      <c r="A3886" t="s">
        <v>13699</v>
      </c>
      <c r="C3886">
        <v>310</v>
      </c>
      <c r="D3886" t="s">
        <v>13700</v>
      </c>
      <c r="E3886">
        <v>101</v>
      </c>
      <c r="F3886" t="s">
        <v>13701</v>
      </c>
      <c r="G3886" t="s">
        <v>422</v>
      </c>
      <c r="H3886" t="s">
        <v>220</v>
      </c>
      <c r="I3886" t="s">
        <v>13702</v>
      </c>
      <c r="J3886">
        <v>0.12203</v>
      </c>
      <c r="K3886">
        <v>0</v>
      </c>
      <c r="L3886">
        <v>0</v>
      </c>
      <c r="M3886">
        <v>0</v>
      </c>
      <c r="N3886">
        <v>0</v>
      </c>
      <c r="P3886">
        <v>0</v>
      </c>
      <c r="Q3886">
        <v>1</v>
      </c>
      <c r="R3886">
        <v>4200</v>
      </c>
      <c r="S3886" t="s">
        <v>223</v>
      </c>
      <c r="T3886">
        <v>0</v>
      </c>
      <c r="U3886" t="s">
        <v>13699</v>
      </c>
      <c r="V3886" t="s">
        <v>455</v>
      </c>
      <c r="W3886" t="s">
        <v>225</v>
      </c>
      <c r="Y3886">
        <v>4200</v>
      </c>
      <c r="AB3886">
        <v>0</v>
      </c>
      <c r="AC3886">
        <v>0</v>
      </c>
      <c r="AD3886">
        <v>3</v>
      </c>
      <c r="AE3886">
        <v>1502</v>
      </c>
      <c r="AF3886">
        <v>1</v>
      </c>
      <c r="AQ3886">
        <v>1</v>
      </c>
      <c r="AR3886">
        <f t="shared" si="60"/>
        <v>0</v>
      </c>
      <c r="AS3886">
        <v>1</v>
      </c>
      <c r="AT3886" t="s">
        <v>134</v>
      </c>
      <c r="AU3886">
        <v>43</v>
      </c>
    </row>
    <row r="3887" spans="1:47">
      <c r="A3887" t="s">
        <v>13703</v>
      </c>
      <c r="C3887">
        <v>310</v>
      </c>
      <c r="D3887" t="s">
        <v>13704</v>
      </c>
      <c r="E3887">
        <v>101</v>
      </c>
      <c r="F3887" t="s">
        <v>13525</v>
      </c>
      <c r="G3887" t="s">
        <v>422</v>
      </c>
      <c r="H3887" t="s">
        <v>220</v>
      </c>
      <c r="I3887" t="s">
        <v>13705</v>
      </c>
      <c r="J3887">
        <v>0.21634</v>
      </c>
      <c r="K3887">
        <v>1</v>
      </c>
      <c r="L3887">
        <v>1</v>
      </c>
      <c r="M3887">
        <v>1</v>
      </c>
      <c r="N3887">
        <v>1</v>
      </c>
      <c r="O3887" t="s">
        <v>225</v>
      </c>
      <c r="P3887">
        <v>0</v>
      </c>
      <c r="Q3887">
        <v>1</v>
      </c>
      <c r="R3887">
        <v>16800</v>
      </c>
      <c r="S3887" t="s">
        <v>243</v>
      </c>
      <c r="T3887">
        <v>16800</v>
      </c>
      <c r="U3887" t="s">
        <v>13703</v>
      </c>
      <c r="V3887" t="s">
        <v>455</v>
      </c>
      <c r="W3887" t="s">
        <v>225</v>
      </c>
      <c r="X3887" t="s">
        <v>225</v>
      </c>
      <c r="Y3887">
        <v>16800</v>
      </c>
      <c r="AB3887">
        <v>1</v>
      </c>
      <c r="AC3887">
        <v>1</v>
      </c>
      <c r="AD3887">
        <v>3</v>
      </c>
      <c r="AE3887">
        <v>1098</v>
      </c>
      <c r="AF3887">
        <v>1</v>
      </c>
      <c r="AQ3887">
        <v>2</v>
      </c>
      <c r="AR3887">
        <f t="shared" si="60"/>
        <v>9.68</v>
      </c>
      <c r="AS3887">
        <v>1</v>
      </c>
      <c r="AT3887" t="s">
        <v>133</v>
      </c>
      <c r="AU3887">
        <v>42</v>
      </c>
    </row>
    <row r="3888" spans="1:47">
      <c r="A3888" t="s">
        <v>13706</v>
      </c>
      <c r="C3888">
        <v>310</v>
      </c>
      <c r="D3888" t="s">
        <v>13707</v>
      </c>
      <c r="E3888">
        <v>101</v>
      </c>
      <c r="F3888" t="s">
        <v>13708</v>
      </c>
      <c r="G3888" t="s">
        <v>422</v>
      </c>
      <c r="H3888" t="s">
        <v>220</v>
      </c>
      <c r="I3888" t="s">
        <v>13709</v>
      </c>
      <c r="J3888">
        <v>0.59111999999999998</v>
      </c>
      <c r="K3888">
        <v>0</v>
      </c>
      <c r="L3888">
        <v>0</v>
      </c>
      <c r="M3888">
        <v>1</v>
      </c>
      <c r="N3888">
        <v>1</v>
      </c>
      <c r="O3888" t="s">
        <v>659</v>
      </c>
      <c r="P3888">
        <v>1</v>
      </c>
      <c r="Q3888">
        <v>1</v>
      </c>
      <c r="R3888">
        <v>200</v>
      </c>
      <c r="S3888" t="s">
        <v>223</v>
      </c>
      <c r="T3888">
        <v>0</v>
      </c>
      <c r="U3888" t="s">
        <v>13706</v>
      </c>
      <c r="V3888" t="s">
        <v>933</v>
      </c>
      <c r="W3888" t="s">
        <v>659</v>
      </c>
      <c r="X3888" t="s">
        <v>659</v>
      </c>
      <c r="Y3888">
        <v>200</v>
      </c>
      <c r="AB3888">
        <v>0</v>
      </c>
      <c r="AC3888">
        <v>0</v>
      </c>
      <c r="AD3888">
        <v>4</v>
      </c>
      <c r="AE3888">
        <v>2068</v>
      </c>
      <c r="AF3888">
        <v>2</v>
      </c>
      <c r="AQ3888">
        <v>1</v>
      </c>
      <c r="AR3888">
        <f t="shared" si="60"/>
        <v>0</v>
      </c>
      <c r="AS3888">
        <v>1</v>
      </c>
      <c r="AT3888" t="s">
        <v>133</v>
      </c>
      <c r="AU3888">
        <v>42</v>
      </c>
    </row>
    <row r="3889" spans="1:47">
      <c r="A3889" t="s">
        <v>13710</v>
      </c>
      <c r="C3889">
        <v>310</v>
      </c>
      <c r="D3889" t="s">
        <v>13711</v>
      </c>
      <c r="E3889">
        <v>101</v>
      </c>
      <c r="F3889" t="s">
        <v>13712</v>
      </c>
      <c r="G3889" t="s">
        <v>422</v>
      </c>
      <c r="H3889" t="s">
        <v>220</v>
      </c>
      <c r="I3889" t="s">
        <v>13713</v>
      </c>
      <c r="J3889">
        <v>0.37645000000000001</v>
      </c>
      <c r="K3889">
        <v>1</v>
      </c>
      <c r="L3889">
        <v>1</v>
      </c>
      <c r="M3889">
        <v>1</v>
      </c>
      <c r="N3889">
        <v>1</v>
      </c>
      <c r="O3889" t="s">
        <v>225</v>
      </c>
      <c r="P3889">
        <v>0</v>
      </c>
      <c r="Q3889">
        <v>1</v>
      </c>
      <c r="R3889">
        <v>2100</v>
      </c>
      <c r="S3889" t="s">
        <v>223</v>
      </c>
      <c r="T3889">
        <v>2100</v>
      </c>
      <c r="U3889" t="s">
        <v>13710</v>
      </c>
      <c r="V3889" t="s">
        <v>455</v>
      </c>
      <c r="W3889" t="s">
        <v>225</v>
      </c>
      <c r="X3889" t="s">
        <v>225</v>
      </c>
      <c r="Y3889">
        <v>2100</v>
      </c>
      <c r="AB3889">
        <v>1</v>
      </c>
      <c r="AC3889">
        <v>1</v>
      </c>
      <c r="AD3889">
        <v>2</v>
      </c>
      <c r="AE3889">
        <v>880</v>
      </c>
      <c r="AF3889">
        <v>1</v>
      </c>
      <c r="AQ3889">
        <v>1</v>
      </c>
      <c r="AR3889">
        <f t="shared" si="60"/>
        <v>9.68</v>
      </c>
      <c r="AS3889">
        <v>1</v>
      </c>
      <c r="AT3889" t="s">
        <v>133</v>
      </c>
      <c r="AU3889">
        <v>42</v>
      </c>
    </row>
    <row r="3890" spans="1:47">
      <c r="A3890" t="s">
        <v>248</v>
      </c>
      <c r="C3890">
        <v>310</v>
      </c>
      <c r="E3890">
        <v>0</v>
      </c>
      <c r="J3890">
        <v>8.7550000000000003E-2</v>
      </c>
      <c r="K3890">
        <v>0</v>
      </c>
      <c r="L3890">
        <v>0</v>
      </c>
      <c r="M3890">
        <v>0</v>
      </c>
      <c r="N3890">
        <v>0</v>
      </c>
      <c r="P3890">
        <v>0</v>
      </c>
      <c r="Q3890">
        <v>0</v>
      </c>
      <c r="R3890">
        <v>0</v>
      </c>
      <c r="S3890" t="s">
        <v>249</v>
      </c>
      <c r="T3890">
        <v>0</v>
      </c>
      <c r="Y3890">
        <v>0</v>
      </c>
      <c r="AB3890">
        <v>0</v>
      </c>
      <c r="AC3890">
        <v>0</v>
      </c>
      <c r="AD3890">
        <v>0</v>
      </c>
      <c r="AE3890">
        <v>0</v>
      </c>
      <c r="AF3890">
        <v>0</v>
      </c>
      <c r="AQ3890">
        <v>0</v>
      </c>
      <c r="AR3890">
        <f t="shared" si="60"/>
        <v>0</v>
      </c>
      <c r="AS3890">
        <v>1</v>
      </c>
      <c r="AT3890" t="s">
        <v>133</v>
      </c>
      <c r="AU3890">
        <v>42</v>
      </c>
    </row>
    <row r="3891" spans="1:47">
      <c r="A3891" t="s">
        <v>13714</v>
      </c>
      <c r="C3891">
        <v>310</v>
      </c>
      <c r="D3891" t="s">
        <v>13715</v>
      </c>
      <c r="E3891">
        <v>101</v>
      </c>
      <c r="F3891" t="s">
        <v>13716</v>
      </c>
      <c r="G3891" t="s">
        <v>422</v>
      </c>
      <c r="H3891" t="s">
        <v>220</v>
      </c>
      <c r="I3891" t="s">
        <v>13717</v>
      </c>
      <c r="J3891">
        <v>0.45399</v>
      </c>
      <c r="K3891">
        <v>1</v>
      </c>
      <c r="L3891">
        <v>1</v>
      </c>
      <c r="M3891">
        <v>1</v>
      </c>
      <c r="N3891">
        <v>1</v>
      </c>
      <c r="O3891" t="s">
        <v>225</v>
      </c>
      <c r="P3891">
        <v>0</v>
      </c>
      <c r="Q3891">
        <v>1</v>
      </c>
      <c r="R3891">
        <v>4300</v>
      </c>
      <c r="S3891" t="s">
        <v>223</v>
      </c>
      <c r="T3891">
        <v>4300</v>
      </c>
      <c r="U3891" t="s">
        <v>13714</v>
      </c>
      <c r="V3891" t="s">
        <v>455</v>
      </c>
      <c r="W3891" t="s">
        <v>225</v>
      </c>
      <c r="X3891" t="s">
        <v>225</v>
      </c>
      <c r="Y3891">
        <v>4300</v>
      </c>
      <c r="AB3891">
        <v>1</v>
      </c>
      <c r="AC3891">
        <v>1</v>
      </c>
      <c r="AD3891">
        <v>2</v>
      </c>
      <c r="AE3891">
        <v>864</v>
      </c>
      <c r="AF3891">
        <v>1</v>
      </c>
      <c r="AQ3891">
        <v>1</v>
      </c>
      <c r="AR3891">
        <f t="shared" si="60"/>
        <v>9.68</v>
      </c>
      <c r="AS3891">
        <v>1</v>
      </c>
      <c r="AT3891" t="s">
        <v>133</v>
      </c>
      <c r="AU3891">
        <v>42</v>
      </c>
    </row>
    <row r="3892" spans="1:47">
      <c r="A3892" t="s">
        <v>13718</v>
      </c>
      <c r="C3892">
        <v>310</v>
      </c>
      <c r="D3892" t="s">
        <v>13719</v>
      </c>
      <c r="E3892">
        <v>101</v>
      </c>
      <c r="F3892" t="s">
        <v>13720</v>
      </c>
      <c r="G3892" t="s">
        <v>422</v>
      </c>
      <c r="H3892" t="s">
        <v>220</v>
      </c>
      <c r="I3892" t="s">
        <v>13721</v>
      </c>
      <c r="J3892">
        <v>0.23097999999999999</v>
      </c>
      <c r="K3892">
        <v>1</v>
      </c>
      <c r="L3892">
        <v>1</v>
      </c>
      <c r="M3892">
        <v>1</v>
      </c>
      <c r="N3892">
        <v>1</v>
      </c>
      <c r="O3892" t="s">
        <v>225</v>
      </c>
      <c r="P3892">
        <v>0</v>
      </c>
      <c r="Q3892">
        <v>1</v>
      </c>
      <c r="R3892">
        <v>4400</v>
      </c>
      <c r="S3892" t="s">
        <v>243</v>
      </c>
      <c r="T3892">
        <v>4400</v>
      </c>
      <c r="U3892" t="s">
        <v>13718</v>
      </c>
      <c r="V3892" t="s">
        <v>455</v>
      </c>
      <c r="W3892" t="s">
        <v>225</v>
      </c>
      <c r="X3892" t="s">
        <v>225</v>
      </c>
      <c r="Y3892">
        <v>4400</v>
      </c>
      <c r="AB3892">
        <v>1</v>
      </c>
      <c r="AC3892">
        <v>1</v>
      </c>
      <c r="AD3892">
        <v>2</v>
      </c>
      <c r="AE3892">
        <v>976</v>
      </c>
      <c r="AF3892">
        <v>1</v>
      </c>
      <c r="AQ3892">
        <v>2</v>
      </c>
      <c r="AR3892">
        <f t="shared" si="60"/>
        <v>9.68</v>
      </c>
      <c r="AS3892">
        <v>1</v>
      </c>
      <c r="AT3892" t="s">
        <v>133</v>
      </c>
      <c r="AU3892">
        <v>42</v>
      </c>
    </row>
    <row r="3893" spans="1:47">
      <c r="A3893" t="s">
        <v>13722</v>
      </c>
      <c r="C3893">
        <v>310</v>
      </c>
      <c r="D3893" t="s">
        <v>13723</v>
      </c>
      <c r="E3893">
        <v>101</v>
      </c>
      <c r="F3893" t="s">
        <v>13724</v>
      </c>
      <c r="G3893" t="s">
        <v>422</v>
      </c>
      <c r="H3893" t="s">
        <v>220</v>
      </c>
      <c r="I3893" t="s">
        <v>13725</v>
      </c>
      <c r="J3893">
        <v>0.2452</v>
      </c>
      <c r="K3893">
        <v>1</v>
      </c>
      <c r="L3893">
        <v>1</v>
      </c>
      <c r="M3893">
        <v>1</v>
      </c>
      <c r="N3893">
        <v>1</v>
      </c>
      <c r="O3893" t="s">
        <v>225</v>
      </c>
      <c r="P3893">
        <v>0</v>
      </c>
      <c r="Q3893">
        <v>1</v>
      </c>
      <c r="R3893">
        <v>8400</v>
      </c>
      <c r="S3893" t="s">
        <v>223</v>
      </c>
      <c r="T3893">
        <v>8400</v>
      </c>
      <c r="U3893" t="s">
        <v>13722</v>
      </c>
      <c r="V3893" t="s">
        <v>455</v>
      </c>
      <c r="W3893" t="s">
        <v>225</v>
      </c>
      <c r="X3893" t="s">
        <v>225</v>
      </c>
      <c r="Y3893">
        <v>8400</v>
      </c>
      <c r="AB3893">
        <v>1</v>
      </c>
      <c r="AC3893">
        <v>1</v>
      </c>
      <c r="AD3893">
        <v>2</v>
      </c>
      <c r="AE3893">
        <v>1441</v>
      </c>
      <c r="AF3893">
        <v>1</v>
      </c>
      <c r="AQ3893">
        <v>1</v>
      </c>
      <c r="AR3893">
        <f t="shared" si="60"/>
        <v>9.68</v>
      </c>
      <c r="AS3893">
        <v>1</v>
      </c>
      <c r="AT3893" t="s">
        <v>133</v>
      </c>
      <c r="AU3893">
        <v>42</v>
      </c>
    </row>
    <row r="3894" spans="1:47">
      <c r="A3894" t="s">
        <v>13726</v>
      </c>
      <c r="C3894">
        <v>310</v>
      </c>
      <c r="D3894" t="s">
        <v>13727</v>
      </c>
      <c r="E3894">
        <v>101</v>
      </c>
      <c r="F3894" t="s">
        <v>13728</v>
      </c>
      <c r="G3894" t="s">
        <v>422</v>
      </c>
      <c r="H3894" t="s">
        <v>220</v>
      </c>
      <c r="I3894" t="s">
        <v>13729</v>
      </c>
      <c r="J3894">
        <v>9.3060000000000004E-2</v>
      </c>
      <c r="K3894">
        <v>1</v>
      </c>
      <c r="L3894">
        <v>1</v>
      </c>
      <c r="M3894">
        <v>1</v>
      </c>
      <c r="N3894">
        <v>1</v>
      </c>
      <c r="O3894" t="s">
        <v>225</v>
      </c>
      <c r="P3894">
        <v>0</v>
      </c>
      <c r="Q3894">
        <v>1</v>
      </c>
      <c r="R3894">
        <v>8500</v>
      </c>
      <c r="S3894" t="s">
        <v>223</v>
      </c>
      <c r="T3894">
        <v>8500</v>
      </c>
      <c r="U3894" t="s">
        <v>13726</v>
      </c>
      <c r="V3894" t="s">
        <v>413</v>
      </c>
      <c r="W3894" t="s">
        <v>225</v>
      </c>
      <c r="X3894" t="s">
        <v>225</v>
      </c>
      <c r="Y3894">
        <v>8500</v>
      </c>
      <c r="AB3894">
        <v>1</v>
      </c>
      <c r="AC3894">
        <v>1</v>
      </c>
      <c r="AD3894">
        <v>3</v>
      </c>
      <c r="AE3894">
        <v>938</v>
      </c>
      <c r="AF3894">
        <v>1.75</v>
      </c>
      <c r="AQ3894">
        <v>1</v>
      </c>
      <c r="AR3894">
        <f t="shared" si="60"/>
        <v>9.68</v>
      </c>
      <c r="AS3894">
        <v>1</v>
      </c>
      <c r="AT3894" t="s">
        <v>133</v>
      </c>
      <c r="AU3894">
        <v>42</v>
      </c>
    </row>
    <row r="3895" spans="1:47">
      <c r="A3895" t="s">
        <v>13730</v>
      </c>
      <c r="C3895">
        <v>310</v>
      </c>
      <c r="D3895" t="s">
        <v>13558</v>
      </c>
      <c r="E3895">
        <v>132</v>
      </c>
      <c r="F3895" t="s">
        <v>13559</v>
      </c>
      <c r="G3895" t="s">
        <v>422</v>
      </c>
      <c r="H3895" t="s">
        <v>260</v>
      </c>
      <c r="I3895" t="s">
        <v>13731</v>
      </c>
      <c r="J3895">
        <v>0.18071000000000001</v>
      </c>
      <c r="K3895">
        <v>0</v>
      </c>
      <c r="L3895">
        <v>0</v>
      </c>
      <c r="M3895">
        <v>0</v>
      </c>
      <c r="N3895">
        <v>0</v>
      </c>
      <c r="P3895">
        <v>0</v>
      </c>
      <c r="Q3895">
        <v>0</v>
      </c>
      <c r="R3895">
        <v>0</v>
      </c>
      <c r="S3895" t="s">
        <v>223</v>
      </c>
      <c r="T3895">
        <v>0</v>
      </c>
      <c r="U3895" t="s">
        <v>13730</v>
      </c>
      <c r="V3895" t="s">
        <v>455</v>
      </c>
      <c r="W3895" t="s">
        <v>225</v>
      </c>
      <c r="Y3895">
        <v>0</v>
      </c>
      <c r="AB3895">
        <v>0</v>
      </c>
      <c r="AC3895">
        <v>0</v>
      </c>
      <c r="AD3895">
        <v>0</v>
      </c>
      <c r="AE3895">
        <v>0</v>
      </c>
      <c r="AF3895">
        <v>0</v>
      </c>
      <c r="AQ3895">
        <v>2</v>
      </c>
      <c r="AR3895">
        <f t="shared" si="60"/>
        <v>0</v>
      </c>
      <c r="AS3895">
        <v>1</v>
      </c>
      <c r="AT3895" t="s">
        <v>133</v>
      </c>
      <c r="AU3895">
        <v>42</v>
      </c>
    </row>
    <row r="3896" spans="1:47">
      <c r="A3896" t="s">
        <v>13732</v>
      </c>
      <c r="C3896">
        <v>310</v>
      </c>
      <c r="D3896" t="s">
        <v>13733</v>
      </c>
      <c r="E3896">
        <v>101</v>
      </c>
      <c r="F3896" t="s">
        <v>13734</v>
      </c>
      <c r="G3896" t="s">
        <v>422</v>
      </c>
      <c r="H3896" t="s">
        <v>220</v>
      </c>
      <c r="I3896" t="s">
        <v>13735</v>
      </c>
      <c r="J3896">
        <v>0.62763999999999998</v>
      </c>
      <c r="K3896">
        <v>1</v>
      </c>
      <c r="L3896">
        <v>1</v>
      </c>
      <c r="M3896">
        <v>1</v>
      </c>
      <c r="N3896">
        <v>1</v>
      </c>
      <c r="O3896" t="s">
        <v>225</v>
      </c>
      <c r="P3896">
        <v>0</v>
      </c>
      <c r="Q3896">
        <v>0</v>
      </c>
      <c r="R3896">
        <v>0</v>
      </c>
      <c r="S3896" t="s">
        <v>243</v>
      </c>
      <c r="T3896">
        <v>0</v>
      </c>
      <c r="U3896" t="s">
        <v>13732</v>
      </c>
      <c r="V3896" t="s">
        <v>413</v>
      </c>
      <c r="W3896" t="s">
        <v>225</v>
      </c>
      <c r="X3896" t="s">
        <v>225</v>
      </c>
      <c r="Y3896">
        <v>0</v>
      </c>
      <c r="AB3896">
        <v>1</v>
      </c>
      <c r="AC3896">
        <v>1</v>
      </c>
      <c r="AD3896">
        <v>1</v>
      </c>
      <c r="AE3896">
        <v>1205</v>
      </c>
      <c r="AF3896">
        <v>1.75</v>
      </c>
      <c r="AQ3896">
        <v>4</v>
      </c>
      <c r="AR3896">
        <f t="shared" si="60"/>
        <v>9.68</v>
      </c>
      <c r="AS3896">
        <v>1</v>
      </c>
      <c r="AT3896" t="s">
        <v>133</v>
      </c>
      <c r="AU3896">
        <v>42</v>
      </c>
    </row>
    <row r="3897" spans="1:47">
      <c r="A3897" t="s">
        <v>13736</v>
      </c>
      <c r="C3897">
        <v>310</v>
      </c>
      <c r="D3897" t="s">
        <v>13737</v>
      </c>
      <c r="E3897">
        <v>101</v>
      </c>
      <c r="F3897" t="s">
        <v>13738</v>
      </c>
      <c r="G3897" t="s">
        <v>422</v>
      </c>
      <c r="H3897" t="s">
        <v>220</v>
      </c>
      <c r="I3897" t="s">
        <v>13739</v>
      </c>
      <c r="J3897">
        <v>1.1121000000000001</v>
      </c>
      <c r="K3897">
        <v>1</v>
      </c>
      <c r="L3897">
        <v>1</v>
      </c>
      <c r="M3897">
        <v>1</v>
      </c>
      <c r="N3897">
        <v>1</v>
      </c>
      <c r="O3897" t="s">
        <v>225</v>
      </c>
      <c r="P3897">
        <v>0</v>
      </c>
      <c r="Q3897">
        <v>0</v>
      </c>
      <c r="R3897">
        <v>0</v>
      </c>
      <c r="S3897" t="s">
        <v>223</v>
      </c>
      <c r="T3897">
        <v>0</v>
      </c>
      <c r="U3897" t="s">
        <v>13736</v>
      </c>
      <c r="V3897" t="s">
        <v>460</v>
      </c>
      <c r="X3897" t="s">
        <v>225</v>
      </c>
      <c r="Y3897">
        <v>0</v>
      </c>
      <c r="AB3897">
        <v>1</v>
      </c>
      <c r="AC3897">
        <v>1</v>
      </c>
      <c r="AD3897">
        <v>3</v>
      </c>
      <c r="AE3897">
        <v>1503</v>
      </c>
      <c r="AF3897">
        <v>1.75</v>
      </c>
      <c r="AQ3897">
        <v>3</v>
      </c>
      <c r="AR3897">
        <f t="shared" si="60"/>
        <v>9.68</v>
      </c>
      <c r="AS3897">
        <v>1</v>
      </c>
      <c r="AT3897" t="s">
        <v>133</v>
      </c>
      <c r="AU3897">
        <v>42</v>
      </c>
    </row>
    <row r="3898" spans="1:47">
      <c r="A3898" t="s">
        <v>248</v>
      </c>
      <c r="C3898">
        <v>310</v>
      </c>
      <c r="E3898">
        <v>0</v>
      </c>
      <c r="J3898">
        <v>0.70703000000000005</v>
      </c>
      <c r="K3898">
        <v>0</v>
      </c>
      <c r="L3898">
        <v>0</v>
      </c>
      <c r="M3898">
        <v>0</v>
      </c>
      <c r="N3898">
        <v>0</v>
      </c>
      <c r="P3898">
        <v>0</v>
      </c>
      <c r="Q3898">
        <v>0</v>
      </c>
      <c r="R3898">
        <v>0</v>
      </c>
      <c r="S3898" t="s">
        <v>249</v>
      </c>
      <c r="T3898">
        <v>0</v>
      </c>
      <c r="Y3898">
        <v>0</v>
      </c>
      <c r="AB3898">
        <v>0</v>
      </c>
      <c r="AC3898">
        <v>0</v>
      </c>
      <c r="AD3898">
        <v>0</v>
      </c>
      <c r="AE3898">
        <v>0</v>
      </c>
      <c r="AF3898">
        <v>0</v>
      </c>
      <c r="AQ3898">
        <v>0</v>
      </c>
      <c r="AR3898">
        <f t="shared" si="60"/>
        <v>0</v>
      </c>
      <c r="AS3898">
        <v>1</v>
      </c>
      <c r="AT3898" t="s">
        <v>133</v>
      </c>
      <c r="AU3898">
        <v>42</v>
      </c>
    </row>
    <row r="3899" spans="1:47">
      <c r="A3899" t="s">
        <v>13740</v>
      </c>
      <c r="C3899">
        <v>310</v>
      </c>
      <c r="D3899" t="s">
        <v>13741</v>
      </c>
      <c r="E3899">
        <v>105</v>
      </c>
      <c r="F3899" t="s">
        <v>13742</v>
      </c>
      <c r="G3899" t="s">
        <v>422</v>
      </c>
      <c r="H3899" t="s">
        <v>10378</v>
      </c>
      <c r="I3899" t="s">
        <v>13743</v>
      </c>
      <c r="J3899">
        <v>0.26677000000000001</v>
      </c>
      <c r="K3899">
        <v>0</v>
      </c>
      <c r="L3899">
        <v>0</v>
      </c>
      <c r="M3899">
        <v>1</v>
      </c>
      <c r="N3899">
        <v>1</v>
      </c>
      <c r="O3899" t="s">
        <v>659</v>
      </c>
      <c r="P3899">
        <v>2</v>
      </c>
      <c r="Q3899">
        <v>1</v>
      </c>
      <c r="R3899">
        <v>13100</v>
      </c>
      <c r="S3899" t="s">
        <v>223</v>
      </c>
      <c r="T3899">
        <v>0</v>
      </c>
      <c r="U3899" t="s">
        <v>13740</v>
      </c>
      <c r="V3899" t="s">
        <v>933</v>
      </c>
      <c r="W3899" t="s">
        <v>659</v>
      </c>
      <c r="X3899" t="s">
        <v>659</v>
      </c>
      <c r="Y3899">
        <v>13100</v>
      </c>
      <c r="AB3899">
        <v>0</v>
      </c>
      <c r="AC3899">
        <v>0</v>
      </c>
      <c r="AD3899">
        <v>4</v>
      </c>
      <c r="AE3899">
        <v>1659</v>
      </c>
      <c r="AF3899">
        <v>1.5</v>
      </c>
      <c r="AQ3899">
        <v>1</v>
      </c>
      <c r="AR3899">
        <f t="shared" si="60"/>
        <v>0</v>
      </c>
      <c r="AS3899">
        <v>1</v>
      </c>
      <c r="AT3899" t="s">
        <v>133</v>
      </c>
      <c r="AU3899">
        <v>42</v>
      </c>
    </row>
    <row r="3900" spans="1:47">
      <c r="A3900" t="s">
        <v>13744</v>
      </c>
      <c r="C3900">
        <v>310</v>
      </c>
      <c r="D3900" t="s">
        <v>13745</v>
      </c>
      <c r="E3900">
        <v>101</v>
      </c>
      <c r="F3900" t="s">
        <v>13746</v>
      </c>
      <c r="G3900" t="s">
        <v>422</v>
      </c>
      <c r="H3900" t="s">
        <v>220</v>
      </c>
      <c r="I3900" t="s">
        <v>13747</v>
      </c>
      <c r="J3900">
        <v>0.31031999999999998</v>
      </c>
      <c r="K3900">
        <v>0</v>
      </c>
      <c r="L3900">
        <v>0</v>
      </c>
      <c r="M3900">
        <v>1</v>
      </c>
      <c r="N3900">
        <v>1</v>
      </c>
      <c r="O3900" t="s">
        <v>659</v>
      </c>
      <c r="P3900">
        <v>1</v>
      </c>
      <c r="Q3900">
        <v>1</v>
      </c>
      <c r="R3900">
        <v>23600</v>
      </c>
      <c r="S3900" t="s">
        <v>223</v>
      </c>
      <c r="T3900">
        <v>0</v>
      </c>
      <c r="U3900" t="s">
        <v>13744</v>
      </c>
      <c r="V3900" t="s">
        <v>927</v>
      </c>
      <c r="W3900" t="s">
        <v>659</v>
      </c>
      <c r="X3900" t="s">
        <v>659</v>
      </c>
      <c r="Y3900">
        <v>23600</v>
      </c>
      <c r="AB3900">
        <v>0</v>
      </c>
      <c r="AC3900">
        <v>0</v>
      </c>
      <c r="AD3900">
        <v>3</v>
      </c>
      <c r="AE3900">
        <v>1571</v>
      </c>
      <c r="AF3900">
        <v>1.75</v>
      </c>
      <c r="AQ3900">
        <v>1</v>
      </c>
      <c r="AR3900">
        <f t="shared" si="60"/>
        <v>0</v>
      </c>
      <c r="AS3900">
        <v>1</v>
      </c>
      <c r="AT3900" t="s">
        <v>133</v>
      </c>
      <c r="AU3900">
        <v>42</v>
      </c>
    </row>
    <row r="3901" spans="1:47">
      <c r="A3901" t="s">
        <v>13748</v>
      </c>
      <c r="C3901">
        <v>310</v>
      </c>
      <c r="D3901" t="s">
        <v>13749</v>
      </c>
      <c r="E3901">
        <v>132</v>
      </c>
      <c r="F3901" t="s">
        <v>13724</v>
      </c>
      <c r="G3901" t="s">
        <v>422</v>
      </c>
      <c r="H3901" t="s">
        <v>260</v>
      </c>
      <c r="I3901" t="s">
        <v>13750</v>
      </c>
      <c r="J3901">
        <v>0.26939999999999997</v>
      </c>
      <c r="K3901">
        <v>0</v>
      </c>
      <c r="L3901">
        <v>0</v>
      </c>
      <c r="M3901">
        <v>0</v>
      </c>
      <c r="N3901">
        <v>0</v>
      </c>
      <c r="P3901">
        <v>0</v>
      </c>
      <c r="Q3901">
        <v>0</v>
      </c>
      <c r="R3901">
        <v>0</v>
      </c>
      <c r="S3901" t="s">
        <v>223</v>
      </c>
      <c r="T3901">
        <v>0</v>
      </c>
      <c r="U3901" t="s">
        <v>13748</v>
      </c>
      <c r="V3901" t="s">
        <v>455</v>
      </c>
      <c r="W3901" t="s">
        <v>225</v>
      </c>
      <c r="Y3901">
        <v>0</v>
      </c>
      <c r="AB3901">
        <v>0</v>
      </c>
      <c r="AC3901">
        <v>0</v>
      </c>
      <c r="AD3901">
        <v>0</v>
      </c>
      <c r="AE3901">
        <v>0</v>
      </c>
      <c r="AF3901">
        <v>0</v>
      </c>
      <c r="AQ3901">
        <v>1</v>
      </c>
      <c r="AR3901">
        <f t="shared" si="60"/>
        <v>0</v>
      </c>
      <c r="AS3901">
        <v>1</v>
      </c>
      <c r="AT3901" t="s">
        <v>133</v>
      </c>
      <c r="AU3901">
        <v>42</v>
      </c>
    </row>
    <row r="3902" spans="1:47">
      <c r="A3902" t="s">
        <v>248</v>
      </c>
      <c r="C3902">
        <v>310</v>
      </c>
      <c r="E3902">
        <v>0</v>
      </c>
      <c r="J3902">
        <v>4.5530000000000001E-2</v>
      </c>
      <c r="K3902">
        <v>0</v>
      </c>
      <c r="L3902">
        <v>0</v>
      </c>
      <c r="M3902">
        <v>0</v>
      </c>
      <c r="N3902">
        <v>0</v>
      </c>
      <c r="P3902">
        <v>0</v>
      </c>
      <c r="Q3902">
        <v>0</v>
      </c>
      <c r="R3902">
        <v>0</v>
      </c>
      <c r="S3902" t="s">
        <v>249</v>
      </c>
      <c r="T3902">
        <v>0</v>
      </c>
      <c r="Y3902">
        <v>0</v>
      </c>
      <c r="AB3902">
        <v>0</v>
      </c>
      <c r="AC3902">
        <v>0</v>
      </c>
      <c r="AD3902">
        <v>0</v>
      </c>
      <c r="AE3902">
        <v>0</v>
      </c>
      <c r="AF3902">
        <v>0</v>
      </c>
      <c r="AQ3902">
        <v>0</v>
      </c>
      <c r="AR3902">
        <f t="shared" si="60"/>
        <v>0</v>
      </c>
      <c r="AS3902">
        <v>1</v>
      </c>
      <c r="AT3902" t="s">
        <v>133</v>
      </c>
      <c r="AU3902">
        <v>42</v>
      </c>
    </row>
    <row r="3903" spans="1:47">
      <c r="A3903" t="s">
        <v>248</v>
      </c>
      <c r="C3903">
        <v>310</v>
      </c>
      <c r="E3903">
        <v>0</v>
      </c>
      <c r="J3903">
        <v>9.443E-2</v>
      </c>
      <c r="K3903">
        <v>0</v>
      </c>
      <c r="L3903">
        <v>0</v>
      </c>
      <c r="M3903">
        <v>0</v>
      </c>
      <c r="N3903">
        <v>0</v>
      </c>
      <c r="P3903">
        <v>0</v>
      </c>
      <c r="Q3903">
        <v>0</v>
      </c>
      <c r="R3903">
        <v>0</v>
      </c>
      <c r="S3903" t="s">
        <v>249</v>
      </c>
      <c r="T3903">
        <v>0</v>
      </c>
      <c r="Y3903">
        <v>0</v>
      </c>
      <c r="AB3903">
        <v>0</v>
      </c>
      <c r="AC3903">
        <v>0</v>
      </c>
      <c r="AD3903">
        <v>0</v>
      </c>
      <c r="AE3903">
        <v>0</v>
      </c>
      <c r="AF3903">
        <v>0</v>
      </c>
      <c r="AQ3903">
        <v>0</v>
      </c>
      <c r="AR3903">
        <f t="shared" si="60"/>
        <v>0</v>
      </c>
      <c r="AS3903">
        <v>1</v>
      </c>
      <c r="AT3903" t="s">
        <v>133</v>
      </c>
      <c r="AU3903">
        <v>42</v>
      </c>
    </row>
    <row r="3904" spans="1:47">
      <c r="A3904" t="s">
        <v>13751</v>
      </c>
      <c r="C3904">
        <v>310</v>
      </c>
      <c r="D3904" t="s">
        <v>13752</v>
      </c>
      <c r="E3904">
        <v>101</v>
      </c>
      <c r="F3904" t="s">
        <v>13753</v>
      </c>
      <c r="G3904" t="s">
        <v>422</v>
      </c>
      <c r="H3904" t="s">
        <v>220</v>
      </c>
      <c r="I3904" t="s">
        <v>13754</v>
      </c>
      <c r="J3904">
        <v>9.0459999999999999E-2</v>
      </c>
      <c r="K3904">
        <v>1</v>
      </c>
      <c r="L3904">
        <v>1</v>
      </c>
      <c r="M3904">
        <v>1</v>
      </c>
      <c r="N3904">
        <v>1</v>
      </c>
      <c r="O3904" t="s">
        <v>225</v>
      </c>
      <c r="P3904">
        <v>0</v>
      </c>
      <c r="Q3904">
        <v>1</v>
      </c>
      <c r="R3904">
        <v>2500</v>
      </c>
      <c r="S3904" t="s">
        <v>223</v>
      </c>
      <c r="T3904">
        <v>2500</v>
      </c>
      <c r="U3904" t="s">
        <v>13751</v>
      </c>
      <c r="V3904" t="s">
        <v>455</v>
      </c>
      <c r="W3904" t="s">
        <v>225</v>
      </c>
      <c r="X3904" t="s">
        <v>225</v>
      </c>
      <c r="Y3904">
        <v>2500</v>
      </c>
      <c r="AB3904">
        <v>1</v>
      </c>
      <c r="AC3904">
        <v>1</v>
      </c>
      <c r="AD3904">
        <v>3</v>
      </c>
      <c r="AE3904">
        <v>938</v>
      </c>
      <c r="AF3904">
        <v>1.75</v>
      </c>
      <c r="AQ3904">
        <v>1</v>
      </c>
      <c r="AR3904">
        <f t="shared" si="60"/>
        <v>9.68</v>
      </c>
      <c r="AS3904">
        <v>1</v>
      </c>
      <c r="AT3904" t="s">
        <v>133</v>
      </c>
      <c r="AU3904">
        <v>42</v>
      </c>
    </row>
    <row r="3905" spans="1:47">
      <c r="A3905" t="s">
        <v>13755</v>
      </c>
      <c r="C3905">
        <v>310</v>
      </c>
      <c r="D3905" t="s">
        <v>13756</v>
      </c>
      <c r="E3905">
        <v>104</v>
      </c>
      <c r="F3905" t="s">
        <v>13757</v>
      </c>
      <c r="G3905" t="s">
        <v>422</v>
      </c>
      <c r="H3905" t="s">
        <v>1213</v>
      </c>
      <c r="I3905" t="s">
        <v>13758</v>
      </c>
      <c r="J3905">
        <v>0.18629000000000001</v>
      </c>
      <c r="K3905">
        <v>0</v>
      </c>
      <c r="L3905">
        <v>0</v>
      </c>
      <c r="M3905">
        <v>1</v>
      </c>
      <c r="N3905">
        <v>1</v>
      </c>
      <c r="O3905" t="s">
        <v>659</v>
      </c>
      <c r="P3905">
        <v>1</v>
      </c>
      <c r="Q3905">
        <v>0</v>
      </c>
      <c r="R3905">
        <v>0</v>
      </c>
      <c r="S3905" t="s">
        <v>243</v>
      </c>
      <c r="T3905">
        <v>0</v>
      </c>
      <c r="U3905" t="s">
        <v>13755</v>
      </c>
      <c r="V3905" t="s">
        <v>933</v>
      </c>
      <c r="W3905" t="s">
        <v>659</v>
      </c>
      <c r="X3905" t="s">
        <v>659</v>
      </c>
      <c r="Y3905">
        <v>0</v>
      </c>
      <c r="AB3905">
        <v>0</v>
      </c>
      <c r="AC3905">
        <v>0</v>
      </c>
      <c r="AD3905">
        <v>8</v>
      </c>
      <c r="AE3905">
        <v>2924</v>
      </c>
      <c r="AF3905">
        <v>2</v>
      </c>
      <c r="AQ3905">
        <v>2</v>
      </c>
      <c r="AR3905">
        <f t="shared" si="60"/>
        <v>0</v>
      </c>
      <c r="AS3905">
        <v>1</v>
      </c>
      <c r="AT3905" t="s">
        <v>133</v>
      </c>
      <c r="AU3905">
        <v>42</v>
      </c>
    </row>
    <row r="3906" spans="1:47">
      <c r="A3906" t="s">
        <v>13759</v>
      </c>
      <c r="C3906">
        <v>310</v>
      </c>
      <c r="D3906" t="s">
        <v>13760</v>
      </c>
      <c r="E3906">
        <v>101</v>
      </c>
      <c r="F3906" t="s">
        <v>13761</v>
      </c>
      <c r="G3906" t="s">
        <v>422</v>
      </c>
      <c r="H3906" t="s">
        <v>220</v>
      </c>
      <c r="I3906" t="s">
        <v>13762</v>
      </c>
      <c r="J3906">
        <v>0.49367</v>
      </c>
      <c r="K3906">
        <v>1</v>
      </c>
      <c r="L3906">
        <v>1</v>
      </c>
      <c r="M3906">
        <v>1</v>
      </c>
      <c r="N3906">
        <v>1</v>
      </c>
      <c r="O3906" t="s">
        <v>225</v>
      </c>
      <c r="P3906">
        <v>0</v>
      </c>
      <c r="Q3906">
        <v>1</v>
      </c>
      <c r="R3906">
        <v>1300</v>
      </c>
      <c r="S3906" t="s">
        <v>223</v>
      </c>
      <c r="T3906">
        <v>1300</v>
      </c>
      <c r="U3906" t="s">
        <v>13759</v>
      </c>
      <c r="V3906" t="s">
        <v>455</v>
      </c>
      <c r="W3906" t="s">
        <v>225</v>
      </c>
      <c r="X3906" t="s">
        <v>225</v>
      </c>
      <c r="Y3906">
        <v>1300</v>
      </c>
      <c r="AB3906">
        <v>1</v>
      </c>
      <c r="AC3906">
        <v>1</v>
      </c>
      <c r="AD3906">
        <v>3</v>
      </c>
      <c r="AE3906">
        <v>1566</v>
      </c>
      <c r="AF3906">
        <v>1</v>
      </c>
      <c r="AQ3906">
        <v>1</v>
      </c>
      <c r="AR3906">
        <f t="shared" ref="AR3906:AR3969" si="61">AB3906*9.68*VLOOKUP(AU3906,atten,10,FALSE)</f>
        <v>9.68</v>
      </c>
      <c r="AS3906">
        <v>1</v>
      </c>
      <c r="AT3906" t="s">
        <v>133</v>
      </c>
      <c r="AU3906">
        <v>42</v>
      </c>
    </row>
    <row r="3907" spans="1:47">
      <c r="A3907" t="s">
        <v>13763</v>
      </c>
      <c r="C3907">
        <v>310</v>
      </c>
      <c r="D3907" t="s">
        <v>13764</v>
      </c>
      <c r="E3907">
        <v>101</v>
      </c>
      <c r="F3907" t="s">
        <v>13765</v>
      </c>
      <c r="G3907" t="s">
        <v>422</v>
      </c>
      <c r="H3907" t="s">
        <v>220</v>
      </c>
      <c r="I3907" t="s">
        <v>13766</v>
      </c>
      <c r="J3907">
        <v>0.41621999999999998</v>
      </c>
      <c r="K3907">
        <v>0</v>
      </c>
      <c r="L3907">
        <v>0</v>
      </c>
      <c r="M3907">
        <v>1</v>
      </c>
      <c r="N3907">
        <v>1</v>
      </c>
      <c r="O3907" t="s">
        <v>659</v>
      </c>
      <c r="P3907">
        <v>1</v>
      </c>
      <c r="Q3907">
        <v>1</v>
      </c>
      <c r="R3907">
        <v>8200</v>
      </c>
      <c r="S3907" t="s">
        <v>223</v>
      </c>
      <c r="T3907">
        <v>0</v>
      </c>
      <c r="U3907" t="s">
        <v>13763</v>
      </c>
      <c r="V3907" t="s">
        <v>933</v>
      </c>
      <c r="W3907" t="s">
        <v>659</v>
      </c>
      <c r="X3907" t="s">
        <v>659</v>
      </c>
      <c r="Y3907">
        <v>8200</v>
      </c>
      <c r="AB3907">
        <v>0</v>
      </c>
      <c r="AC3907">
        <v>0</v>
      </c>
      <c r="AD3907">
        <v>4</v>
      </c>
      <c r="AE3907">
        <v>1950</v>
      </c>
      <c r="AF3907">
        <v>2</v>
      </c>
      <c r="AQ3907">
        <v>1</v>
      </c>
      <c r="AR3907">
        <f t="shared" si="61"/>
        <v>0</v>
      </c>
      <c r="AS3907">
        <v>1</v>
      </c>
      <c r="AT3907" t="s">
        <v>133</v>
      </c>
      <c r="AU3907">
        <v>42</v>
      </c>
    </row>
    <row r="3908" spans="1:47">
      <c r="A3908" t="s">
        <v>248</v>
      </c>
      <c r="C3908">
        <v>310</v>
      </c>
      <c r="E3908">
        <v>0</v>
      </c>
      <c r="J3908">
        <v>9.7999999999999997E-3</v>
      </c>
      <c r="K3908">
        <v>0</v>
      </c>
      <c r="L3908">
        <v>0</v>
      </c>
      <c r="M3908">
        <v>0</v>
      </c>
      <c r="N3908">
        <v>0</v>
      </c>
      <c r="P3908">
        <v>0</v>
      </c>
      <c r="Q3908">
        <v>0</v>
      </c>
      <c r="R3908">
        <v>0</v>
      </c>
      <c r="S3908" t="s">
        <v>249</v>
      </c>
      <c r="T3908">
        <v>0</v>
      </c>
      <c r="Y3908">
        <v>0</v>
      </c>
      <c r="AB3908">
        <v>0</v>
      </c>
      <c r="AC3908">
        <v>0</v>
      </c>
      <c r="AD3908">
        <v>0</v>
      </c>
      <c r="AE3908">
        <v>0</v>
      </c>
      <c r="AF3908">
        <v>0</v>
      </c>
      <c r="AQ3908">
        <v>0</v>
      </c>
      <c r="AR3908">
        <f t="shared" si="61"/>
        <v>0</v>
      </c>
      <c r="AS3908">
        <v>1</v>
      </c>
      <c r="AT3908" t="s">
        <v>133</v>
      </c>
      <c r="AU3908">
        <v>42</v>
      </c>
    </row>
    <row r="3909" spans="1:47">
      <c r="A3909" t="s">
        <v>13767</v>
      </c>
      <c r="C3909">
        <v>310</v>
      </c>
      <c r="D3909" t="s">
        <v>13768</v>
      </c>
      <c r="E3909">
        <v>101</v>
      </c>
      <c r="F3909" t="s">
        <v>13769</v>
      </c>
      <c r="G3909" t="s">
        <v>422</v>
      </c>
      <c r="H3909" t="s">
        <v>220</v>
      </c>
      <c r="I3909" t="s">
        <v>13770</v>
      </c>
      <c r="J3909">
        <v>0.32636999999999999</v>
      </c>
      <c r="K3909">
        <v>1</v>
      </c>
      <c r="L3909">
        <v>1</v>
      </c>
      <c r="M3909">
        <v>1</v>
      </c>
      <c r="N3909">
        <v>1</v>
      </c>
      <c r="O3909" t="s">
        <v>225</v>
      </c>
      <c r="P3909">
        <v>0</v>
      </c>
      <c r="Q3909">
        <v>1</v>
      </c>
      <c r="R3909">
        <v>1300</v>
      </c>
      <c r="S3909" t="s">
        <v>223</v>
      </c>
      <c r="T3909">
        <v>1300</v>
      </c>
      <c r="U3909" t="s">
        <v>13767</v>
      </c>
      <c r="V3909" t="s">
        <v>455</v>
      </c>
      <c r="W3909" t="s">
        <v>225</v>
      </c>
      <c r="X3909" t="s">
        <v>225</v>
      </c>
      <c r="Y3909">
        <v>1300</v>
      </c>
      <c r="AB3909">
        <v>1</v>
      </c>
      <c r="AC3909">
        <v>1</v>
      </c>
      <c r="AD3909">
        <v>2</v>
      </c>
      <c r="AE3909">
        <v>944</v>
      </c>
      <c r="AF3909">
        <v>1</v>
      </c>
      <c r="AQ3909">
        <v>1</v>
      </c>
      <c r="AR3909">
        <f t="shared" si="61"/>
        <v>9.68</v>
      </c>
      <c r="AS3909">
        <v>1</v>
      </c>
      <c r="AT3909" t="s">
        <v>133</v>
      </c>
      <c r="AU3909">
        <v>42</v>
      </c>
    </row>
    <row r="3910" spans="1:47">
      <c r="A3910" t="s">
        <v>13771</v>
      </c>
      <c r="C3910">
        <v>310</v>
      </c>
      <c r="D3910" t="s">
        <v>13772</v>
      </c>
      <c r="E3910">
        <v>131</v>
      </c>
      <c r="F3910" t="s">
        <v>13506</v>
      </c>
      <c r="G3910" t="s">
        <v>422</v>
      </c>
      <c r="H3910" t="s">
        <v>407</v>
      </c>
      <c r="I3910" t="s">
        <v>13773</v>
      </c>
      <c r="J3910">
        <v>0.68901999999999997</v>
      </c>
      <c r="K3910">
        <v>0</v>
      </c>
      <c r="L3910">
        <v>0</v>
      </c>
      <c r="M3910">
        <v>0</v>
      </c>
      <c r="N3910">
        <v>0</v>
      </c>
      <c r="P3910">
        <v>0</v>
      </c>
      <c r="Q3910">
        <v>1</v>
      </c>
      <c r="R3910">
        <v>300</v>
      </c>
      <c r="S3910" t="s">
        <v>223</v>
      </c>
      <c r="T3910">
        <v>0</v>
      </c>
      <c r="U3910" t="s">
        <v>13771</v>
      </c>
      <c r="V3910" t="s">
        <v>455</v>
      </c>
      <c r="W3910" t="s">
        <v>225</v>
      </c>
      <c r="Y3910">
        <v>300</v>
      </c>
      <c r="AB3910">
        <v>0</v>
      </c>
      <c r="AC3910">
        <v>0</v>
      </c>
      <c r="AD3910">
        <v>0</v>
      </c>
      <c r="AE3910">
        <v>0</v>
      </c>
      <c r="AF3910">
        <v>0</v>
      </c>
      <c r="AQ3910">
        <v>1</v>
      </c>
      <c r="AR3910">
        <f t="shared" si="61"/>
        <v>0</v>
      </c>
      <c r="AS3910">
        <v>1</v>
      </c>
      <c r="AT3910" t="s">
        <v>133</v>
      </c>
      <c r="AU3910">
        <v>42</v>
      </c>
    </row>
    <row r="3911" spans="1:47">
      <c r="A3911" t="s">
        <v>13774</v>
      </c>
      <c r="C3911">
        <v>310</v>
      </c>
      <c r="D3911" t="s">
        <v>13137</v>
      </c>
      <c r="E3911">
        <v>132</v>
      </c>
      <c r="F3911" t="s">
        <v>13775</v>
      </c>
      <c r="G3911" t="s">
        <v>422</v>
      </c>
      <c r="H3911" t="s">
        <v>260</v>
      </c>
      <c r="I3911" t="s">
        <v>13776</v>
      </c>
      <c r="J3911">
        <v>8.7010000000000004E-2</v>
      </c>
      <c r="K3911">
        <v>0</v>
      </c>
      <c r="L3911">
        <v>0</v>
      </c>
      <c r="M3911">
        <v>0</v>
      </c>
      <c r="N3911">
        <v>0</v>
      </c>
      <c r="P3911">
        <v>0</v>
      </c>
      <c r="Q3911">
        <v>0</v>
      </c>
      <c r="R3911">
        <v>0</v>
      </c>
      <c r="S3911" t="s">
        <v>223</v>
      </c>
      <c r="T3911">
        <v>0</v>
      </c>
      <c r="U3911" t="s">
        <v>13774</v>
      </c>
      <c r="V3911" t="s">
        <v>455</v>
      </c>
      <c r="W3911" t="s">
        <v>225</v>
      </c>
      <c r="Y3911">
        <v>0</v>
      </c>
      <c r="AB3911">
        <v>0</v>
      </c>
      <c r="AC3911">
        <v>0</v>
      </c>
      <c r="AD3911">
        <v>0</v>
      </c>
      <c r="AE3911">
        <v>0</v>
      </c>
      <c r="AF3911">
        <v>0</v>
      </c>
      <c r="AQ3911">
        <v>1</v>
      </c>
      <c r="AR3911">
        <f t="shared" si="61"/>
        <v>0</v>
      </c>
      <c r="AS3911">
        <v>1</v>
      </c>
      <c r="AT3911" t="s">
        <v>133</v>
      </c>
      <c r="AU3911">
        <v>42</v>
      </c>
    </row>
    <row r="3912" spans="1:47">
      <c r="A3912" t="s">
        <v>13777</v>
      </c>
      <c r="C3912">
        <v>310</v>
      </c>
      <c r="D3912" t="s">
        <v>13778</v>
      </c>
      <c r="E3912">
        <v>390</v>
      </c>
      <c r="F3912" t="s">
        <v>13602</v>
      </c>
      <c r="G3912" t="s">
        <v>11287</v>
      </c>
      <c r="H3912" t="s">
        <v>10741</v>
      </c>
      <c r="I3912" t="s">
        <v>13779</v>
      </c>
      <c r="J3912">
        <v>0.73080999999999996</v>
      </c>
      <c r="K3912">
        <v>0</v>
      </c>
      <c r="L3912">
        <v>0</v>
      </c>
      <c r="M3912">
        <v>0</v>
      </c>
      <c r="N3912">
        <v>0</v>
      </c>
      <c r="P3912">
        <v>0</v>
      </c>
      <c r="Q3912">
        <v>0</v>
      </c>
      <c r="R3912">
        <v>0</v>
      </c>
      <c r="S3912" t="s">
        <v>223</v>
      </c>
      <c r="T3912">
        <v>0</v>
      </c>
      <c r="U3912" t="s">
        <v>13777</v>
      </c>
      <c r="Y3912">
        <v>0</v>
      </c>
      <c r="AB3912">
        <v>0</v>
      </c>
      <c r="AC3912">
        <v>0</v>
      </c>
      <c r="AD3912">
        <v>0</v>
      </c>
      <c r="AE3912">
        <v>0</v>
      </c>
      <c r="AF3912">
        <v>0</v>
      </c>
      <c r="AQ3912">
        <v>1</v>
      </c>
      <c r="AR3912">
        <f t="shared" si="61"/>
        <v>0</v>
      </c>
      <c r="AS3912">
        <v>1</v>
      </c>
      <c r="AT3912" t="s">
        <v>112</v>
      </c>
      <c r="AU3912">
        <v>20</v>
      </c>
    </row>
    <row r="3913" spans="1:47">
      <c r="A3913" t="s">
        <v>13780</v>
      </c>
      <c r="C3913">
        <v>310</v>
      </c>
      <c r="D3913" t="s">
        <v>13781</v>
      </c>
      <c r="E3913">
        <v>101</v>
      </c>
      <c r="F3913" t="s">
        <v>13782</v>
      </c>
      <c r="G3913" t="s">
        <v>422</v>
      </c>
      <c r="H3913" t="s">
        <v>220</v>
      </c>
      <c r="I3913" t="s">
        <v>13783</v>
      </c>
      <c r="J3913">
        <v>0.24063000000000001</v>
      </c>
      <c r="K3913">
        <v>1</v>
      </c>
      <c r="L3913">
        <v>1</v>
      </c>
      <c r="M3913">
        <v>1</v>
      </c>
      <c r="N3913">
        <v>1</v>
      </c>
      <c r="O3913" t="s">
        <v>225</v>
      </c>
      <c r="P3913">
        <v>0</v>
      </c>
      <c r="Q3913">
        <v>0</v>
      </c>
      <c r="R3913">
        <v>0</v>
      </c>
      <c r="S3913" t="s">
        <v>223</v>
      </c>
      <c r="T3913">
        <v>0</v>
      </c>
      <c r="U3913" t="s">
        <v>13780</v>
      </c>
      <c r="V3913" t="s">
        <v>455</v>
      </c>
      <c r="W3913" t="s">
        <v>225</v>
      </c>
      <c r="X3913" t="s">
        <v>225</v>
      </c>
      <c r="Y3913">
        <v>0</v>
      </c>
      <c r="AB3913">
        <v>1</v>
      </c>
      <c r="AC3913">
        <v>1</v>
      </c>
      <c r="AD3913">
        <v>3</v>
      </c>
      <c r="AE3913">
        <v>1860</v>
      </c>
      <c r="AF3913">
        <v>2</v>
      </c>
      <c r="AQ3913">
        <v>1</v>
      </c>
      <c r="AR3913">
        <f t="shared" si="61"/>
        <v>9.68</v>
      </c>
      <c r="AS3913">
        <v>1</v>
      </c>
      <c r="AT3913" t="s">
        <v>133</v>
      </c>
      <c r="AU3913">
        <v>42</v>
      </c>
    </row>
    <row r="3914" spans="1:47">
      <c r="A3914" t="s">
        <v>13784</v>
      </c>
      <c r="C3914">
        <v>310</v>
      </c>
      <c r="D3914" t="s">
        <v>13785</v>
      </c>
      <c r="E3914">
        <v>101</v>
      </c>
      <c r="F3914" t="s">
        <v>13786</v>
      </c>
      <c r="G3914" t="s">
        <v>422</v>
      </c>
      <c r="H3914" t="s">
        <v>220</v>
      </c>
      <c r="I3914" t="s">
        <v>13787</v>
      </c>
      <c r="J3914">
        <v>9.2480000000000007E-2</v>
      </c>
      <c r="K3914">
        <v>1</v>
      </c>
      <c r="L3914">
        <v>1</v>
      </c>
      <c r="M3914">
        <v>1</v>
      </c>
      <c r="N3914">
        <v>1</v>
      </c>
      <c r="O3914" t="s">
        <v>225</v>
      </c>
      <c r="P3914">
        <v>0</v>
      </c>
      <c r="Q3914">
        <v>1</v>
      </c>
      <c r="R3914">
        <v>9400</v>
      </c>
      <c r="S3914" t="s">
        <v>223</v>
      </c>
      <c r="T3914">
        <v>9400</v>
      </c>
      <c r="U3914" t="s">
        <v>13784</v>
      </c>
      <c r="V3914" t="s">
        <v>413</v>
      </c>
      <c r="W3914" t="s">
        <v>225</v>
      </c>
      <c r="X3914" t="s">
        <v>225</v>
      </c>
      <c r="Y3914">
        <v>9400</v>
      </c>
      <c r="AB3914">
        <v>1</v>
      </c>
      <c r="AC3914">
        <v>1</v>
      </c>
      <c r="AD3914">
        <v>3</v>
      </c>
      <c r="AE3914">
        <v>1115</v>
      </c>
      <c r="AF3914">
        <v>1.75</v>
      </c>
      <c r="AQ3914">
        <v>1</v>
      </c>
      <c r="AR3914">
        <f t="shared" si="61"/>
        <v>9.68</v>
      </c>
      <c r="AS3914">
        <v>1</v>
      </c>
      <c r="AT3914" t="s">
        <v>133</v>
      </c>
      <c r="AU3914">
        <v>42</v>
      </c>
    </row>
    <row r="3915" spans="1:47">
      <c r="A3915" t="s">
        <v>13788</v>
      </c>
      <c r="C3915">
        <v>310</v>
      </c>
      <c r="D3915" t="s">
        <v>13789</v>
      </c>
      <c r="E3915">
        <v>132</v>
      </c>
      <c r="F3915" t="s">
        <v>13708</v>
      </c>
      <c r="G3915" t="s">
        <v>422</v>
      </c>
      <c r="H3915" t="s">
        <v>260</v>
      </c>
      <c r="I3915" t="s">
        <v>13790</v>
      </c>
      <c r="J3915">
        <v>6.9040000000000004E-2</v>
      </c>
      <c r="K3915">
        <v>0</v>
      </c>
      <c r="L3915">
        <v>0</v>
      </c>
      <c r="M3915">
        <v>0</v>
      </c>
      <c r="N3915">
        <v>0</v>
      </c>
      <c r="P3915">
        <v>0</v>
      </c>
      <c r="Q3915">
        <v>0</v>
      </c>
      <c r="R3915">
        <v>0</v>
      </c>
      <c r="S3915" t="s">
        <v>223</v>
      </c>
      <c r="T3915">
        <v>0</v>
      </c>
      <c r="U3915" t="s">
        <v>13788</v>
      </c>
      <c r="V3915" t="s">
        <v>933</v>
      </c>
      <c r="W3915" t="s">
        <v>659</v>
      </c>
      <c r="Y3915">
        <v>0</v>
      </c>
      <c r="AB3915">
        <v>0</v>
      </c>
      <c r="AC3915">
        <v>0</v>
      </c>
      <c r="AD3915">
        <v>0</v>
      </c>
      <c r="AE3915">
        <v>0</v>
      </c>
      <c r="AF3915">
        <v>0</v>
      </c>
      <c r="AQ3915">
        <v>1</v>
      </c>
      <c r="AR3915">
        <f t="shared" si="61"/>
        <v>0</v>
      </c>
      <c r="AS3915">
        <v>1</v>
      </c>
      <c r="AT3915" t="s">
        <v>133</v>
      </c>
      <c r="AU3915">
        <v>42</v>
      </c>
    </row>
    <row r="3916" spans="1:47">
      <c r="A3916" t="s">
        <v>13791</v>
      </c>
      <c r="C3916">
        <v>310</v>
      </c>
      <c r="D3916" t="s">
        <v>13792</v>
      </c>
      <c r="E3916">
        <v>101</v>
      </c>
      <c r="F3916" t="s">
        <v>13793</v>
      </c>
      <c r="G3916" t="s">
        <v>422</v>
      </c>
      <c r="H3916" t="s">
        <v>220</v>
      </c>
      <c r="I3916" t="s">
        <v>13794</v>
      </c>
      <c r="J3916">
        <v>0.32044</v>
      </c>
      <c r="K3916">
        <v>0</v>
      </c>
      <c r="L3916">
        <v>0</v>
      </c>
      <c r="M3916">
        <v>1</v>
      </c>
      <c r="N3916">
        <v>1</v>
      </c>
      <c r="O3916" t="s">
        <v>659</v>
      </c>
      <c r="P3916">
        <v>1</v>
      </c>
      <c r="Q3916">
        <v>1</v>
      </c>
      <c r="R3916">
        <v>2700</v>
      </c>
      <c r="S3916" t="s">
        <v>223</v>
      </c>
      <c r="T3916">
        <v>0</v>
      </c>
      <c r="U3916" t="s">
        <v>13791</v>
      </c>
      <c r="V3916" t="s">
        <v>933</v>
      </c>
      <c r="W3916" t="s">
        <v>659</v>
      </c>
      <c r="X3916" t="s">
        <v>659</v>
      </c>
      <c r="Y3916">
        <v>2700</v>
      </c>
      <c r="AB3916">
        <v>0</v>
      </c>
      <c r="AC3916">
        <v>0</v>
      </c>
      <c r="AD3916">
        <v>3</v>
      </c>
      <c r="AE3916">
        <v>1347</v>
      </c>
      <c r="AF3916">
        <v>1.75</v>
      </c>
      <c r="AQ3916">
        <v>1</v>
      </c>
      <c r="AR3916">
        <f t="shared" si="61"/>
        <v>0</v>
      </c>
      <c r="AS3916">
        <v>1</v>
      </c>
      <c r="AT3916" t="s">
        <v>133</v>
      </c>
      <c r="AU3916">
        <v>42</v>
      </c>
    </row>
    <row r="3917" spans="1:47">
      <c r="A3917" t="s">
        <v>13795</v>
      </c>
      <c r="C3917">
        <v>310</v>
      </c>
      <c r="D3917" t="s">
        <v>13796</v>
      </c>
      <c r="E3917">
        <v>101</v>
      </c>
      <c r="F3917" t="s">
        <v>13797</v>
      </c>
      <c r="G3917" t="s">
        <v>422</v>
      </c>
      <c r="H3917" t="s">
        <v>220</v>
      </c>
      <c r="I3917" t="s">
        <v>13798</v>
      </c>
      <c r="J3917">
        <v>0.23386000000000001</v>
      </c>
      <c r="K3917">
        <v>1</v>
      </c>
      <c r="L3917">
        <v>1</v>
      </c>
      <c r="M3917">
        <v>1</v>
      </c>
      <c r="N3917">
        <v>1</v>
      </c>
      <c r="O3917" t="s">
        <v>225</v>
      </c>
      <c r="P3917">
        <v>0</v>
      </c>
      <c r="Q3917">
        <v>1</v>
      </c>
      <c r="R3917">
        <v>14200</v>
      </c>
      <c r="S3917" t="s">
        <v>243</v>
      </c>
      <c r="T3917">
        <v>14200</v>
      </c>
      <c r="U3917" t="s">
        <v>13795</v>
      </c>
      <c r="V3917" t="s">
        <v>413</v>
      </c>
      <c r="W3917" t="s">
        <v>225</v>
      </c>
      <c r="X3917" t="s">
        <v>225</v>
      </c>
      <c r="Y3917">
        <v>14200</v>
      </c>
      <c r="AB3917">
        <v>1</v>
      </c>
      <c r="AC3917">
        <v>1</v>
      </c>
      <c r="AD3917">
        <v>4</v>
      </c>
      <c r="AE3917">
        <v>1536</v>
      </c>
      <c r="AF3917">
        <v>1.5</v>
      </c>
      <c r="AQ3917">
        <v>2</v>
      </c>
      <c r="AR3917">
        <f t="shared" si="61"/>
        <v>9.68</v>
      </c>
      <c r="AS3917">
        <v>1</v>
      </c>
      <c r="AT3917" t="s">
        <v>133</v>
      </c>
      <c r="AU3917">
        <v>42</v>
      </c>
    </row>
    <row r="3918" spans="1:47">
      <c r="A3918" t="s">
        <v>13799</v>
      </c>
      <c r="B3918" t="s">
        <v>293</v>
      </c>
      <c r="C3918">
        <v>310</v>
      </c>
      <c r="D3918" t="s">
        <v>13800</v>
      </c>
      <c r="E3918">
        <v>102</v>
      </c>
      <c r="F3918" t="s">
        <v>13801</v>
      </c>
      <c r="G3918" t="s">
        <v>422</v>
      </c>
      <c r="H3918" t="s">
        <v>13802</v>
      </c>
      <c r="J3918">
        <v>0.68461000000000005</v>
      </c>
      <c r="K3918">
        <v>0</v>
      </c>
      <c r="L3918">
        <v>0</v>
      </c>
      <c r="M3918">
        <v>0</v>
      </c>
      <c r="N3918">
        <v>2</v>
      </c>
      <c r="P3918">
        <v>0</v>
      </c>
      <c r="Q3918">
        <v>0</v>
      </c>
      <c r="R3918">
        <v>0</v>
      </c>
      <c r="S3918" t="s">
        <v>296</v>
      </c>
      <c r="T3918">
        <v>0</v>
      </c>
      <c r="X3918" t="s">
        <v>659</v>
      </c>
      <c r="Y3918">
        <v>0</v>
      </c>
      <c r="AB3918">
        <v>0</v>
      </c>
      <c r="AC3918">
        <v>0</v>
      </c>
      <c r="AD3918">
        <v>0</v>
      </c>
      <c r="AE3918">
        <v>0</v>
      </c>
      <c r="AF3918">
        <v>0</v>
      </c>
      <c r="AG3918" t="s">
        <v>13803</v>
      </c>
      <c r="AQ3918">
        <v>1</v>
      </c>
      <c r="AR3918">
        <f t="shared" si="61"/>
        <v>0</v>
      </c>
      <c r="AS3918">
        <v>1</v>
      </c>
      <c r="AT3918" t="s">
        <v>133</v>
      </c>
      <c r="AU3918">
        <v>42</v>
      </c>
    </row>
    <row r="3919" spans="1:47">
      <c r="A3919" t="s">
        <v>13804</v>
      </c>
      <c r="C3919">
        <v>310</v>
      </c>
      <c r="D3919" t="s">
        <v>13805</v>
      </c>
      <c r="E3919">
        <v>101</v>
      </c>
      <c r="F3919" t="s">
        <v>13806</v>
      </c>
      <c r="G3919" t="s">
        <v>422</v>
      </c>
      <c r="H3919" t="s">
        <v>220</v>
      </c>
      <c r="I3919" t="s">
        <v>13807</v>
      </c>
      <c r="J3919">
        <v>1.3263</v>
      </c>
      <c r="K3919">
        <v>1</v>
      </c>
      <c r="L3919">
        <v>1</v>
      </c>
      <c r="M3919">
        <v>1</v>
      </c>
      <c r="N3919">
        <v>1</v>
      </c>
      <c r="O3919" t="s">
        <v>225</v>
      </c>
      <c r="P3919">
        <v>0</v>
      </c>
      <c r="Q3919">
        <v>1</v>
      </c>
      <c r="R3919">
        <v>7500</v>
      </c>
      <c r="S3919" t="s">
        <v>223</v>
      </c>
      <c r="T3919">
        <v>7500</v>
      </c>
      <c r="U3919" t="s">
        <v>13804</v>
      </c>
      <c r="V3919" t="s">
        <v>933</v>
      </c>
      <c r="W3919" t="s">
        <v>659</v>
      </c>
      <c r="X3919" t="s">
        <v>225</v>
      </c>
      <c r="Y3919">
        <v>7500</v>
      </c>
      <c r="AB3919">
        <v>1</v>
      </c>
      <c r="AC3919">
        <v>1</v>
      </c>
      <c r="AD3919">
        <v>2</v>
      </c>
      <c r="AE3919">
        <v>864</v>
      </c>
      <c r="AF3919">
        <v>1</v>
      </c>
      <c r="AQ3919">
        <v>1</v>
      </c>
      <c r="AR3919">
        <f t="shared" si="61"/>
        <v>9.68</v>
      </c>
      <c r="AS3919">
        <v>1</v>
      </c>
      <c r="AT3919" t="s">
        <v>134</v>
      </c>
      <c r="AU3919">
        <v>43</v>
      </c>
    </row>
    <row r="3920" spans="1:47">
      <c r="A3920" t="s">
        <v>13808</v>
      </c>
      <c r="C3920">
        <v>310</v>
      </c>
      <c r="D3920" t="s">
        <v>13809</v>
      </c>
      <c r="E3920">
        <v>101</v>
      </c>
      <c r="F3920" t="s">
        <v>13738</v>
      </c>
      <c r="G3920" t="s">
        <v>422</v>
      </c>
      <c r="H3920" t="s">
        <v>220</v>
      </c>
      <c r="I3920" t="s">
        <v>13810</v>
      </c>
      <c r="J3920">
        <v>0.72723000000000004</v>
      </c>
      <c r="K3920">
        <v>1</v>
      </c>
      <c r="L3920">
        <v>1</v>
      </c>
      <c r="M3920">
        <v>1</v>
      </c>
      <c r="N3920">
        <v>1</v>
      </c>
      <c r="O3920" t="s">
        <v>225</v>
      </c>
      <c r="P3920">
        <v>0</v>
      </c>
      <c r="Q3920">
        <v>0</v>
      </c>
      <c r="R3920">
        <v>0</v>
      </c>
      <c r="S3920" t="s">
        <v>223</v>
      </c>
      <c r="T3920">
        <v>0</v>
      </c>
      <c r="U3920" t="s">
        <v>13808</v>
      </c>
      <c r="V3920" t="s">
        <v>455</v>
      </c>
      <c r="W3920" t="s">
        <v>225</v>
      </c>
      <c r="X3920" t="s">
        <v>225</v>
      </c>
      <c r="Y3920">
        <v>0</v>
      </c>
      <c r="AB3920">
        <v>1</v>
      </c>
      <c r="AC3920">
        <v>1</v>
      </c>
      <c r="AD3920">
        <v>3</v>
      </c>
      <c r="AE3920">
        <v>1417</v>
      </c>
      <c r="AF3920">
        <v>1.75</v>
      </c>
      <c r="AQ3920">
        <v>4</v>
      </c>
      <c r="AR3920">
        <f t="shared" si="61"/>
        <v>9.68</v>
      </c>
      <c r="AS3920">
        <v>1</v>
      </c>
      <c r="AT3920" t="s">
        <v>133</v>
      </c>
      <c r="AU3920">
        <v>42</v>
      </c>
    </row>
    <row r="3921" spans="1:47">
      <c r="A3921" t="s">
        <v>13811</v>
      </c>
      <c r="C3921">
        <v>310</v>
      </c>
      <c r="D3921" t="s">
        <v>13812</v>
      </c>
      <c r="E3921">
        <v>101</v>
      </c>
      <c r="F3921" t="s">
        <v>13813</v>
      </c>
      <c r="G3921" t="s">
        <v>422</v>
      </c>
      <c r="H3921" t="s">
        <v>220</v>
      </c>
      <c r="I3921" t="s">
        <v>13814</v>
      </c>
      <c r="J3921">
        <v>0.25541999999999998</v>
      </c>
      <c r="K3921">
        <v>1</v>
      </c>
      <c r="L3921">
        <v>1</v>
      </c>
      <c r="M3921">
        <v>1</v>
      </c>
      <c r="N3921">
        <v>1</v>
      </c>
      <c r="O3921" t="s">
        <v>225</v>
      </c>
      <c r="P3921">
        <v>0</v>
      </c>
      <c r="Q3921">
        <v>1</v>
      </c>
      <c r="R3921">
        <v>3800</v>
      </c>
      <c r="S3921" t="s">
        <v>223</v>
      </c>
      <c r="T3921">
        <v>3800</v>
      </c>
      <c r="U3921" t="s">
        <v>13811</v>
      </c>
      <c r="V3921" t="s">
        <v>413</v>
      </c>
      <c r="W3921" t="s">
        <v>225</v>
      </c>
      <c r="X3921" t="s">
        <v>225</v>
      </c>
      <c r="Y3921">
        <v>3800</v>
      </c>
      <c r="AB3921">
        <v>1</v>
      </c>
      <c r="AC3921">
        <v>1</v>
      </c>
      <c r="AD3921">
        <v>1</v>
      </c>
      <c r="AE3921">
        <v>622</v>
      </c>
      <c r="AF3921">
        <v>1</v>
      </c>
      <c r="AQ3921">
        <v>1</v>
      </c>
      <c r="AR3921">
        <f t="shared" si="61"/>
        <v>9.68</v>
      </c>
      <c r="AS3921">
        <v>1</v>
      </c>
      <c r="AT3921" t="s">
        <v>133</v>
      </c>
      <c r="AU3921">
        <v>42</v>
      </c>
    </row>
    <row r="3922" spans="1:47">
      <c r="A3922" t="s">
        <v>13815</v>
      </c>
      <c r="C3922">
        <v>310</v>
      </c>
      <c r="D3922" t="s">
        <v>13816</v>
      </c>
      <c r="E3922">
        <v>101</v>
      </c>
      <c r="F3922" t="s">
        <v>13817</v>
      </c>
      <c r="G3922" t="s">
        <v>422</v>
      </c>
      <c r="H3922" t="s">
        <v>220</v>
      </c>
      <c r="I3922" t="s">
        <v>13818</v>
      </c>
      <c r="J3922">
        <v>0.30345</v>
      </c>
      <c r="K3922">
        <v>0</v>
      </c>
      <c r="L3922">
        <v>0</v>
      </c>
      <c r="M3922">
        <v>1</v>
      </c>
      <c r="N3922">
        <v>1</v>
      </c>
      <c r="O3922" t="s">
        <v>659</v>
      </c>
      <c r="P3922">
        <v>1</v>
      </c>
      <c r="Q3922">
        <v>1</v>
      </c>
      <c r="R3922">
        <v>16500</v>
      </c>
      <c r="S3922" t="s">
        <v>223</v>
      </c>
      <c r="T3922">
        <v>0</v>
      </c>
      <c r="U3922" t="s">
        <v>13815</v>
      </c>
      <c r="V3922" t="s">
        <v>933</v>
      </c>
      <c r="W3922" t="s">
        <v>659</v>
      </c>
      <c r="X3922" t="s">
        <v>659</v>
      </c>
      <c r="Y3922">
        <v>16500</v>
      </c>
      <c r="AB3922">
        <v>0</v>
      </c>
      <c r="AC3922">
        <v>0</v>
      </c>
      <c r="AD3922">
        <v>3</v>
      </c>
      <c r="AE3922">
        <v>1575</v>
      </c>
      <c r="AF3922">
        <v>1.9</v>
      </c>
      <c r="AQ3922">
        <v>1</v>
      </c>
      <c r="AR3922">
        <f t="shared" si="61"/>
        <v>0</v>
      </c>
      <c r="AS3922">
        <v>1</v>
      </c>
      <c r="AT3922" t="s">
        <v>133</v>
      </c>
      <c r="AU3922">
        <v>42</v>
      </c>
    </row>
    <row r="3923" spans="1:47">
      <c r="A3923" t="s">
        <v>13819</v>
      </c>
      <c r="C3923">
        <v>310</v>
      </c>
      <c r="D3923" t="s">
        <v>13820</v>
      </c>
      <c r="E3923">
        <v>132</v>
      </c>
      <c r="F3923" t="s">
        <v>13761</v>
      </c>
      <c r="G3923" t="s">
        <v>422</v>
      </c>
      <c r="H3923" t="s">
        <v>260</v>
      </c>
      <c r="I3923" t="s">
        <v>13821</v>
      </c>
      <c r="J3923">
        <v>0.53498999999999997</v>
      </c>
      <c r="K3923">
        <v>0</v>
      </c>
      <c r="L3923">
        <v>0</v>
      </c>
      <c r="M3923">
        <v>0</v>
      </c>
      <c r="N3923">
        <v>0</v>
      </c>
      <c r="P3923">
        <v>0</v>
      </c>
      <c r="Q3923">
        <v>0</v>
      </c>
      <c r="R3923">
        <v>0</v>
      </c>
      <c r="S3923" t="s">
        <v>223</v>
      </c>
      <c r="T3923">
        <v>0</v>
      </c>
      <c r="U3923" t="s">
        <v>13819</v>
      </c>
      <c r="V3923" t="s">
        <v>455</v>
      </c>
      <c r="W3923" t="s">
        <v>225</v>
      </c>
      <c r="Y3923">
        <v>0</v>
      </c>
      <c r="AB3923">
        <v>0</v>
      </c>
      <c r="AC3923">
        <v>0</v>
      </c>
      <c r="AD3923">
        <v>0</v>
      </c>
      <c r="AE3923">
        <v>0</v>
      </c>
      <c r="AF3923">
        <v>0</v>
      </c>
      <c r="AQ3923">
        <v>1</v>
      </c>
      <c r="AR3923">
        <f t="shared" si="61"/>
        <v>0</v>
      </c>
      <c r="AS3923">
        <v>1</v>
      </c>
      <c r="AT3923" t="s">
        <v>133</v>
      </c>
      <c r="AU3923">
        <v>42</v>
      </c>
    </row>
    <row r="3924" spans="1:47">
      <c r="A3924" t="s">
        <v>13822</v>
      </c>
      <c r="C3924">
        <v>310</v>
      </c>
      <c r="D3924" t="s">
        <v>13823</v>
      </c>
      <c r="E3924">
        <v>101</v>
      </c>
      <c r="F3924" t="s">
        <v>13824</v>
      </c>
      <c r="G3924" t="s">
        <v>1783</v>
      </c>
      <c r="H3924" t="s">
        <v>220</v>
      </c>
      <c r="I3924" t="s">
        <v>13825</v>
      </c>
      <c r="J3924">
        <v>0.26807999999999998</v>
      </c>
      <c r="K3924">
        <v>1</v>
      </c>
      <c r="L3924">
        <v>1</v>
      </c>
      <c r="M3924">
        <v>1</v>
      </c>
      <c r="N3924">
        <v>1</v>
      </c>
      <c r="O3924" t="s">
        <v>225</v>
      </c>
      <c r="P3924">
        <v>0</v>
      </c>
      <c r="Q3924">
        <v>1</v>
      </c>
      <c r="R3924">
        <v>0</v>
      </c>
      <c r="S3924" t="s">
        <v>223</v>
      </c>
      <c r="T3924">
        <v>0</v>
      </c>
      <c r="U3924" t="s">
        <v>13822</v>
      </c>
      <c r="V3924" t="s">
        <v>413</v>
      </c>
      <c r="W3924" t="s">
        <v>225</v>
      </c>
      <c r="X3924" t="s">
        <v>225</v>
      </c>
      <c r="Y3924">
        <v>0</v>
      </c>
      <c r="AB3924">
        <v>1</v>
      </c>
      <c r="AC3924">
        <v>1</v>
      </c>
      <c r="AD3924">
        <v>1</v>
      </c>
      <c r="AE3924">
        <v>415</v>
      </c>
      <c r="AF3924">
        <v>1</v>
      </c>
      <c r="AQ3924">
        <v>1</v>
      </c>
      <c r="AR3924">
        <f t="shared" si="61"/>
        <v>4.6463999999999999</v>
      </c>
      <c r="AS3924">
        <v>1</v>
      </c>
      <c r="AT3924" t="s">
        <v>112</v>
      </c>
      <c r="AU3924">
        <v>20</v>
      </c>
    </row>
    <row r="3925" spans="1:47">
      <c r="A3925" t="s">
        <v>13826</v>
      </c>
      <c r="C3925">
        <v>310</v>
      </c>
      <c r="D3925" t="s">
        <v>13827</v>
      </c>
      <c r="E3925">
        <v>101</v>
      </c>
      <c r="F3925" t="s">
        <v>13828</v>
      </c>
      <c r="G3925" t="s">
        <v>422</v>
      </c>
      <c r="H3925" t="s">
        <v>220</v>
      </c>
      <c r="I3925" t="s">
        <v>13829</v>
      </c>
      <c r="J3925">
        <v>0.48737999999999998</v>
      </c>
      <c r="K3925">
        <v>0</v>
      </c>
      <c r="L3925">
        <v>0</v>
      </c>
      <c r="M3925">
        <v>1</v>
      </c>
      <c r="N3925">
        <v>1</v>
      </c>
      <c r="O3925" t="s">
        <v>659</v>
      </c>
      <c r="P3925">
        <v>1</v>
      </c>
      <c r="Q3925">
        <v>1</v>
      </c>
      <c r="R3925">
        <v>2600</v>
      </c>
      <c r="S3925" t="s">
        <v>223</v>
      </c>
      <c r="T3925">
        <v>0</v>
      </c>
      <c r="U3925" t="s">
        <v>13826</v>
      </c>
      <c r="V3925" t="s">
        <v>933</v>
      </c>
      <c r="W3925" t="s">
        <v>659</v>
      </c>
      <c r="X3925" t="s">
        <v>659</v>
      </c>
      <c r="Y3925">
        <v>2600</v>
      </c>
      <c r="AB3925">
        <v>0</v>
      </c>
      <c r="AC3925">
        <v>0</v>
      </c>
      <c r="AD3925">
        <v>3</v>
      </c>
      <c r="AE3925">
        <v>1405</v>
      </c>
      <c r="AF3925">
        <v>1</v>
      </c>
      <c r="AQ3925">
        <v>1</v>
      </c>
      <c r="AR3925">
        <f t="shared" si="61"/>
        <v>0</v>
      </c>
      <c r="AS3925">
        <v>1</v>
      </c>
      <c r="AT3925" t="s">
        <v>133</v>
      </c>
      <c r="AU3925">
        <v>42</v>
      </c>
    </row>
    <row r="3926" spans="1:47">
      <c r="A3926" t="s">
        <v>13830</v>
      </c>
      <c r="C3926">
        <v>310</v>
      </c>
      <c r="D3926" t="s">
        <v>13831</v>
      </c>
      <c r="E3926">
        <v>101</v>
      </c>
      <c r="F3926" t="s">
        <v>13307</v>
      </c>
      <c r="G3926" t="s">
        <v>422</v>
      </c>
      <c r="H3926" t="s">
        <v>220</v>
      </c>
      <c r="I3926" t="s">
        <v>13832</v>
      </c>
      <c r="J3926">
        <v>0.49631999999999998</v>
      </c>
      <c r="K3926">
        <v>0</v>
      </c>
      <c r="L3926">
        <v>0</v>
      </c>
      <c r="M3926">
        <v>1</v>
      </c>
      <c r="N3926">
        <v>1</v>
      </c>
      <c r="O3926" t="s">
        <v>659</v>
      </c>
      <c r="P3926">
        <v>1</v>
      </c>
      <c r="Q3926">
        <v>1</v>
      </c>
      <c r="R3926">
        <v>11600</v>
      </c>
      <c r="S3926" t="s">
        <v>223</v>
      </c>
      <c r="T3926">
        <v>0</v>
      </c>
      <c r="U3926" t="s">
        <v>13830</v>
      </c>
      <c r="V3926" t="s">
        <v>933</v>
      </c>
      <c r="W3926" t="s">
        <v>659</v>
      </c>
      <c r="X3926" t="s">
        <v>659</v>
      </c>
      <c r="Y3926">
        <v>11600</v>
      </c>
      <c r="AB3926">
        <v>0</v>
      </c>
      <c r="AC3926">
        <v>0</v>
      </c>
      <c r="AD3926">
        <v>3</v>
      </c>
      <c r="AE3926">
        <v>1130</v>
      </c>
      <c r="AF3926">
        <v>1</v>
      </c>
      <c r="AQ3926">
        <v>1</v>
      </c>
      <c r="AR3926">
        <f t="shared" si="61"/>
        <v>0</v>
      </c>
      <c r="AS3926">
        <v>1</v>
      </c>
      <c r="AT3926" t="s">
        <v>134</v>
      </c>
      <c r="AU3926">
        <v>43</v>
      </c>
    </row>
    <row r="3927" spans="1:47">
      <c r="A3927" t="s">
        <v>13833</v>
      </c>
      <c r="C3927">
        <v>310</v>
      </c>
      <c r="D3927" t="s">
        <v>13834</v>
      </c>
      <c r="E3927">
        <v>905</v>
      </c>
      <c r="F3927" t="s">
        <v>13835</v>
      </c>
      <c r="G3927" t="s">
        <v>422</v>
      </c>
      <c r="H3927" t="s">
        <v>10515</v>
      </c>
      <c r="I3927" t="s">
        <v>13836</v>
      </c>
      <c r="J3927">
        <v>0.26139000000000001</v>
      </c>
      <c r="K3927">
        <v>1</v>
      </c>
      <c r="L3927">
        <v>1</v>
      </c>
      <c r="M3927">
        <v>1</v>
      </c>
      <c r="N3927">
        <v>1</v>
      </c>
      <c r="O3927" t="s">
        <v>225</v>
      </c>
      <c r="P3927">
        <v>0</v>
      </c>
      <c r="Q3927">
        <v>1</v>
      </c>
      <c r="R3927">
        <v>3700</v>
      </c>
      <c r="S3927" t="s">
        <v>223</v>
      </c>
      <c r="T3927">
        <v>3700</v>
      </c>
      <c r="U3927" t="s">
        <v>13833</v>
      </c>
      <c r="V3927" t="s">
        <v>455</v>
      </c>
      <c r="W3927" t="s">
        <v>225</v>
      </c>
      <c r="X3927" t="s">
        <v>225</v>
      </c>
      <c r="Y3927">
        <v>3700</v>
      </c>
      <c r="AB3927">
        <v>1</v>
      </c>
      <c r="AC3927">
        <v>1</v>
      </c>
      <c r="AD3927">
        <v>0</v>
      </c>
      <c r="AE3927">
        <v>3386</v>
      </c>
      <c r="AF3927">
        <v>1.75</v>
      </c>
      <c r="AQ3927">
        <v>1</v>
      </c>
      <c r="AR3927">
        <f t="shared" si="61"/>
        <v>9.68</v>
      </c>
      <c r="AS3927">
        <v>1</v>
      </c>
      <c r="AT3927" t="s">
        <v>133</v>
      </c>
      <c r="AU3927">
        <v>42</v>
      </c>
    </row>
    <row r="3928" spans="1:47">
      <c r="A3928" t="s">
        <v>13837</v>
      </c>
      <c r="C3928">
        <v>310</v>
      </c>
      <c r="D3928" t="s">
        <v>13838</v>
      </c>
      <c r="E3928">
        <v>101</v>
      </c>
      <c r="F3928" t="s">
        <v>13839</v>
      </c>
      <c r="G3928" t="s">
        <v>422</v>
      </c>
      <c r="H3928" t="s">
        <v>220</v>
      </c>
      <c r="I3928" t="s">
        <v>13840</v>
      </c>
      <c r="J3928">
        <v>0.31042999999999998</v>
      </c>
      <c r="K3928">
        <v>1</v>
      </c>
      <c r="L3928">
        <v>1</v>
      </c>
      <c r="M3928">
        <v>1</v>
      </c>
      <c r="N3928">
        <v>1</v>
      </c>
      <c r="O3928" t="s">
        <v>225</v>
      </c>
      <c r="P3928">
        <v>0</v>
      </c>
      <c r="Q3928">
        <v>1</v>
      </c>
      <c r="R3928">
        <v>2500</v>
      </c>
      <c r="S3928" t="s">
        <v>223</v>
      </c>
      <c r="T3928">
        <v>2500</v>
      </c>
      <c r="U3928" t="s">
        <v>13837</v>
      </c>
      <c r="V3928" t="s">
        <v>455</v>
      </c>
      <c r="W3928" t="s">
        <v>225</v>
      </c>
      <c r="X3928" t="s">
        <v>225</v>
      </c>
      <c r="Y3928">
        <v>2500</v>
      </c>
      <c r="AB3928">
        <v>1</v>
      </c>
      <c r="AC3928">
        <v>1</v>
      </c>
      <c r="AD3928">
        <v>3</v>
      </c>
      <c r="AE3928">
        <v>840</v>
      </c>
      <c r="AF3928">
        <v>1</v>
      </c>
      <c r="AQ3928">
        <v>1</v>
      </c>
      <c r="AR3928">
        <f t="shared" si="61"/>
        <v>9.68</v>
      </c>
      <c r="AS3928">
        <v>1</v>
      </c>
      <c r="AT3928" t="s">
        <v>133</v>
      </c>
      <c r="AU3928">
        <v>42</v>
      </c>
    </row>
    <row r="3929" spans="1:47">
      <c r="A3929" t="s">
        <v>13841</v>
      </c>
      <c r="C3929">
        <v>310</v>
      </c>
      <c r="D3929" t="s">
        <v>13842</v>
      </c>
      <c r="E3929">
        <v>101</v>
      </c>
      <c r="F3929" t="s">
        <v>13843</v>
      </c>
      <c r="G3929" t="s">
        <v>422</v>
      </c>
      <c r="H3929" t="s">
        <v>220</v>
      </c>
      <c r="I3929" t="s">
        <v>13844</v>
      </c>
      <c r="J3929">
        <v>0.11443</v>
      </c>
      <c r="K3929">
        <v>1</v>
      </c>
      <c r="L3929">
        <v>1</v>
      </c>
      <c r="M3929">
        <v>1</v>
      </c>
      <c r="N3929">
        <v>1</v>
      </c>
      <c r="O3929" t="s">
        <v>225</v>
      </c>
      <c r="P3929">
        <v>0</v>
      </c>
      <c r="Q3929">
        <v>1</v>
      </c>
      <c r="R3929">
        <v>17200</v>
      </c>
      <c r="S3929" t="s">
        <v>223</v>
      </c>
      <c r="T3929">
        <v>17200</v>
      </c>
      <c r="U3929" t="s">
        <v>13841</v>
      </c>
      <c r="V3929" t="s">
        <v>413</v>
      </c>
      <c r="W3929" t="s">
        <v>225</v>
      </c>
      <c r="X3929" t="s">
        <v>225</v>
      </c>
      <c r="Y3929">
        <v>17200</v>
      </c>
      <c r="AB3929">
        <v>1</v>
      </c>
      <c r="AC3929">
        <v>1</v>
      </c>
      <c r="AD3929">
        <v>3</v>
      </c>
      <c r="AE3929">
        <v>1008</v>
      </c>
      <c r="AF3929">
        <v>1.5</v>
      </c>
      <c r="AQ3929">
        <v>1</v>
      </c>
      <c r="AR3929">
        <f t="shared" si="61"/>
        <v>9.68</v>
      </c>
      <c r="AS3929">
        <v>1</v>
      </c>
      <c r="AT3929" t="s">
        <v>133</v>
      </c>
      <c r="AU3929">
        <v>42</v>
      </c>
    </row>
    <row r="3930" spans="1:47">
      <c r="A3930" t="s">
        <v>13845</v>
      </c>
      <c r="C3930">
        <v>310</v>
      </c>
      <c r="D3930" t="s">
        <v>13846</v>
      </c>
      <c r="E3930">
        <v>101</v>
      </c>
      <c r="F3930" t="s">
        <v>13847</v>
      </c>
      <c r="G3930" t="s">
        <v>422</v>
      </c>
      <c r="H3930" t="s">
        <v>220</v>
      </c>
      <c r="I3930" t="s">
        <v>13848</v>
      </c>
      <c r="J3930">
        <v>0.23613999999999999</v>
      </c>
      <c r="K3930">
        <v>0</v>
      </c>
      <c r="L3930">
        <v>0</v>
      </c>
      <c r="M3930">
        <v>1</v>
      </c>
      <c r="N3930">
        <v>1</v>
      </c>
      <c r="O3930" t="s">
        <v>659</v>
      </c>
      <c r="P3930">
        <v>1</v>
      </c>
      <c r="Q3930">
        <v>1</v>
      </c>
      <c r="R3930">
        <v>6800</v>
      </c>
      <c r="S3930" t="s">
        <v>223</v>
      </c>
      <c r="T3930">
        <v>0</v>
      </c>
      <c r="U3930" t="s">
        <v>13845</v>
      </c>
      <c r="V3930" t="s">
        <v>933</v>
      </c>
      <c r="W3930" t="s">
        <v>659</v>
      </c>
      <c r="X3930" t="s">
        <v>659</v>
      </c>
      <c r="Y3930">
        <v>6800</v>
      </c>
      <c r="AB3930">
        <v>0</v>
      </c>
      <c r="AC3930">
        <v>0</v>
      </c>
      <c r="AD3930">
        <v>3</v>
      </c>
      <c r="AE3930">
        <v>1116</v>
      </c>
      <c r="AF3930">
        <v>1.5</v>
      </c>
      <c r="AQ3930">
        <v>1</v>
      </c>
      <c r="AR3930">
        <f t="shared" si="61"/>
        <v>0</v>
      </c>
      <c r="AS3930">
        <v>1</v>
      </c>
      <c r="AT3930" t="s">
        <v>134</v>
      </c>
      <c r="AU3930">
        <v>43</v>
      </c>
    </row>
    <row r="3931" spans="1:47">
      <c r="A3931" t="s">
        <v>13849</v>
      </c>
      <c r="C3931">
        <v>310</v>
      </c>
      <c r="D3931" t="s">
        <v>13850</v>
      </c>
      <c r="E3931">
        <v>104</v>
      </c>
      <c r="F3931" t="s">
        <v>13851</v>
      </c>
      <c r="G3931" t="s">
        <v>422</v>
      </c>
      <c r="H3931" t="s">
        <v>1213</v>
      </c>
      <c r="I3931" t="s">
        <v>13852</v>
      </c>
      <c r="J3931">
        <v>0.17624000000000001</v>
      </c>
      <c r="K3931">
        <v>0</v>
      </c>
      <c r="L3931">
        <v>0</v>
      </c>
      <c r="M3931">
        <v>1</v>
      </c>
      <c r="N3931">
        <v>1</v>
      </c>
      <c r="O3931" t="s">
        <v>659</v>
      </c>
      <c r="P3931">
        <v>1</v>
      </c>
      <c r="Q3931">
        <v>2</v>
      </c>
      <c r="R3931">
        <v>257200</v>
      </c>
      <c r="S3931" t="s">
        <v>223</v>
      </c>
      <c r="T3931">
        <v>0</v>
      </c>
      <c r="U3931" t="s">
        <v>13849</v>
      </c>
      <c r="V3931" t="s">
        <v>933</v>
      </c>
      <c r="W3931" t="s">
        <v>659</v>
      </c>
      <c r="X3931" t="s">
        <v>659</v>
      </c>
      <c r="Y3931">
        <v>128600</v>
      </c>
      <c r="AB3931">
        <v>0</v>
      </c>
      <c r="AC3931">
        <v>0</v>
      </c>
      <c r="AD3931">
        <v>5</v>
      </c>
      <c r="AE3931">
        <v>2221</v>
      </c>
      <c r="AF3931">
        <v>2</v>
      </c>
      <c r="AQ3931">
        <v>1</v>
      </c>
      <c r="AR3931">
        <f t="shared" si="61"/>
        <v>0</v>
      </c>
      <c r="AS3931">
        <v>1</v>
      </c>
      <c r="AT3931" t="s">
        <v>133</v>
      </c>
      <c r="AU3931">
        <v>42</v>
      </c>
    </row>
    <row r="3932" spans="1:47">
      <c r="A3932" t="s">
        <v>13853</v>
      </c>
      <c r="C3932">
        <v>310</v>
      </c>
      <c r="D3932" t="s">
        <v>13727</v>
      </c>
      <c r="E3932">
        <v>131</v>
      </c>
      <c r="F3932" t="s">
        <v>13685</v>
      </c>
      <c r="G3932" t="s">
        <v>422</v>
      </c>
      <c r="H3932" t="s">
        <v>407</v>
      </c>
      <c r="I3932" t="s">
        <v>13854</v>
      </c>
      <c r="J3932">
        <v>0.28123999999999999</v>
      </c>
      <c r="K3932">
        <v>0</v>
      </c>
      <c r="L3932">
        <v>0</v>
      </c>
      <c r="M3932">
        <v>0</v>
      </c>
      <c r="N3932">
        <v>0</v>
      </c>
      <c r="P3932">
        <v>0</v>
      </c>
      <c r="Q3932">
        <v>0</v>
      </c>
      <c r="R3932">
        <v>0</v>
      </c>
      <c r="S3932" t="s">
        <v>223</v>
      </c>
      <c r="T3932">
        <v>0</v>
      </c>
      <c r="U3932" t="s">
        <v>13853</v>
      </c>
      <c r="V3932" t="s">
        <v>455</v>
      </c>
      <c r="W3932" t="s">
        <v>225</v>
      </c>
      <c r="Y3932">
        <v>0</v>
      </c>
      <c r="AB3932">
        <v>0</v>
      </c>
      <c r="AC3932">
        <v>0</v>
      </c>
      <c r="AD3932">
        <v>0</v>
      </c>
      <c r="AE3932">
        <v>0</v>
      </c>
      <c r="AF3932">
        <v>0</v>
      </c>
      <c r="AQ3932">
        <v>3</v>
      </c>
      <c r="AR3932">
        <f t="shared" si="61"/>
        <v>0</v>
      </c>
      <c r="AS3932">
        <v>1</v>
      </c>
      <c r="AT3932" t="s">
        <v>133</v>
      </c>
      <c r="AU3932">
        <v>42</v>
      </c>
    </row>
    <row r="3933" spans="1:47">
      <c r="A3933" t="s">
        <v>13855</v>
      </c>
      <c r="C3933">
        <v>310</v>
      </c>
      <c r="D3933" t="s">
        <v>13856</v>
      </c>
      <c r="E3933">
        <v>104</v>
      </c>
      <c r="F3933" t="s">
        <v>13857</v>
      </c>
      <c r="G3933" t="s">
        <v>11287</v>
      </c>
      <c r="H3933" t="s">
        <v>1213</v>
      </c>
      <c r="I3933" t="s">
        <v>13859</v>
      </c>
      <c r="J3933">
        <v>0.17155999999999999</v>
      </c>
      <c r="K3933">
        <v>1</v>
      </c>
      <c r="L3933">
        <v>1</v>
      </c>
      <c r="M3933">
        <v>1</v>
      </c>
      <c r="N3933">
        <v>1</v>
      </c>
      <c r="O3933" t="s">
        <v>225</v>
      </c>
      <c r="P3933">
        <v>0</v>
      </c>
      <c r="Q3933">
        <v>1</v>
      </c>
      <c r="R3933">
        <v>6900</v>
      </c>
      <c r="S3933" t="s">
        <v>223</v>
      </c>
      <c r="T3933">
        <v>6900</v>
      </c>
      <c r="U3933" t="s">
        <v>13855</v>
      </c>
      <c r="V3933" t="s">
        <v>413</v>
      </c>
      <c r="W3933" t="s">
        <v>225</v>
      </c>
      <c r="X3933" t="s">
        <v>225</v>
      </c>
      <c r="Y3933">
        <v>6900</v>
      </c>
      <c r="AB3933">
        <v>2</v>
      </c>
      <c r="AC3933">
        <v>2</v>
      </c>
      <c r="AD3933">
        <v>6</v>
      </c>
      <c r="AE3933">
        <v>1856</v>
      </c>
      <c r="AF3933">
        <v>1.75</v>
      </c>
      <c r="AQ3933">
        <v>1</v>
      </c>
      <c r="AR3933">
        <f t="shared" si="61"/>
        <v>19.36</v>
      </c>
      <c r="AS3933">
        <v>1</v>
      </c>
      <c r="AT3933" t="s">
        <v>133</v>
      </c>
      <c r="AU3933">
        <v>42</v>
      </c>
    </row>
    <row r="3934" spans="1:47">
      <c r="A3934" t="s">
        <v>13860</v>
      </c>
      <c r="C3934">
        <v>310</v>
      </c>
      <c r="D3934" t="s">
        <v>13861</v>
      </c>
      <c r="E3934">
        <v>104</v>
      </c>
      <c r="F3934" t="s">
        <v>13862</v>
      </c>
      <c r="G3934" t="s">
        <v>422</v>
      </c>
      <c r="H3934" t="s">
        <v>1213</v>
      </c>
      <c r="I3934" t="s">
        <v>13863</v>
      </c>
      <c r="J3934">
        <v>0.53659000000000001</v>
      </c>
      <c r="K3934">
        <v>0</v>
      </c>
      <c r="L3934">
        <v>0</v>
      </c>
      <c r="M3934">
        <v>1</v>
      </c>
      <c r="N3934">
        <v>1</v>
      </c>
      <c r="O3934" t="s">
        <v>659</v>
      </c>
      <c r="P3934">
        <v>1</v>
      </c>
      <c r="Q3934">
        <v>1</v>
      </c>
      <c r="R3934">
        <v>19000</v>
      </c>
      <c r="S3934" t="s">
        <v>223</v>
      </c>
      <c r="T3934">
        <v>0</v>
      </c>
      <c r="U3934" t="s">
        <v>13860</v>
      </c>
      <c r="V3934" t="s">
        <v>933</v>
      </c>
      <c r="W3934" t="s">
        <v>659</v>
      </c>
      <c r="X3934" t="s">
        <v>659</v>
      </c>
      <c r="Y3934">
        <v>19000</v>
      </c>
      <c r="AB3934">
        <v>0</v>
      </c>
      <c r="AC3934">
        <v>0</v>
      </c>
      <c r="AD3934">
        <v>4</v>
      </c>
      <c r="AE3934">
        <v>2763</v>
      </c>
      <c r="AF3934">
        <v>2.2999999999999998</v>
      </c>
      <c r="AQ3934">
        <v>1</v>
      </c>
      <c r="AR3934">
        <f t="shared" si="61"/>
        <v>0</v>
      </c>
      <c r="AS3934">
        <v>1</v>
      </c>
      <c r="AT3934" t="s">
        <v>134</v>
      </c>
      <c r="AU3934">
        <v>43</v>
      </c>
    </row>
    <row r="3935" spans="1:47">
      <c r="A3935" t="s">
        <v>13864</v>
      </c>
      <c r="C3935">
        <v>310</v>
      </c>
      <c r="D3935" t="s">
        <v>13865</v>
      </c>
      <c r="E3935">
        <v>340</v>
      </c>
      <c r="F3935" t="s">
        <v>13866</v>
      </c>
      <c r="G3935" t="s">
        <v>11287</v>
      </c>
      <c r="H3935" t="s">
        <v>2199</v>
      </c>
      <c r="I3935" t="s">
        <v>13867</v>
      </c>
      <c r="J3935">
        <v>0.13222999999999999</v>
      </c>
      <c r="K3935">
        <v>1</v>
      </c>
      <c r="L3935">
        <v>1</v>
      </c>
      <c r="M3935">
        <v>1</v>
      </c>
      <c r="N3935">
        <v>1</v>
      </c>
      <c r="O3935" t="s">
        <v>225</v>
      </c>
      <c r="P3935">
        <v>0</v>
      </c>
      <c r="Q3935">
        <v>1</v>
      </c>
      <c r="R3935">
        <v>4700</v>
      </c>
      <c r="S3935" t="s">
        <v>223</v>
      </c>
      <c r="T3935">
        <v>4700</v>
      </c>
      <c r="U3935" t="s">
        <v>13864</v>
      </c>
      <c r="V3935" t="s">
        <v>933</v>
      </c>
      <c r="W3935" t="s">
        <v>659</v>
      </c>
      <c r="X3935" t="s">
        <v>225</v>
      </c>
      <c r="Y3935">
        <v>4700</v>
      </c>
      <c r="AB3935">
        <v>1</v>
      </c>
      <c r="AC3935">
        <v>1</v>
      </c>
      <c r="AD3935">
        <v>0</v>
      </c>
      <c r="AE3935">
        <v>1122</v>
      </c>
      <c r="AF3935">
        <v>1.5</v>
      </c>
      <c r="AQ3935">
        <v>1</v>
      </c>
      <c r="AR3935">
        <f t="shared" si="61"/>
        <v>9.68</v>
      </c>
      <c r="AS3935">
        <v>1</v>
      </c>
      <c r="AT3935" t="s">
        <v>133</v>
      </c>
      <c r="AU3935">
        <v>42</v>
      </c>
    </row>
    <row r="3936" spans="1:47">
      <c r="A3936" t="s">
        <v>13868</v>
      </c>
      <c r="C3936">
        <v>310</v>
      </c>
      <c r="D3936" t="s">
        <v>13869</v>
      </c>
      <c r="E3936">
        <v>392</v>
      </c>
      <c r="F3936" t="s">
        <v>1620</v>
      </c>
      <c r="G3936" t="s">
        <v>11287</v>
      </c>
      <c r="H3936" t="s">
        <v>11501</v>
      </c>
      <c r="I3936" t="s">
        <v>13870</v>
      </c>
      <c r="J3936">
        <v>0.39615</v>
      </c>
      <c r="K3936">
        <v>0</v>
      </c>
      <c r="L3936">
        <v>0</v>
      </c>
      <c r="M3936">
        <v>0</v>
      </c>
      <c r="N3936">
        <v>0</v>
      </c>
      <c r="P3936">
        <v>0</v>
      </c>
      <c r="Q3936">
        <v>0</v>
      </c>
      <c r="R3936">
        <v>0</v>
      </c>
      <c r="S3936" t="s">
        <v>223</v>
      </c>
      <c r="T3936">
        <v>0</v>
      </c>
      <c r="U3936" t="s">
        <v>13868</v>
      </c>
      <c r="Y3936">
        <v>0</v>
      </c>
      <c r="Z3936" t="s">
        <v>297</v>
      </c>
      <c r="AA3936" t="s">
        <v>223</v>
      </c>
      <c r="AB3936">
        <v>0</v>
      </c>
      <c r="AC3936">
        <v>0</v>
      </c>
      <c r="AD3936">
        <v>0</v>
      </c>
      <c r="AE3936">
        <v>0</v>
      </c>
      <c r="AF3936">
        <v>0</v>
      </c>
      <c r="AQ3936">
        <v>1</v>
      </c>
      <c r="AR3936">
        <f t="shared" si="61"/>
        <v>0</v>
      </c>
      <c r="AS3936">
        <v>1</v>
      </c>
      <c r="AT3936" t="s">
        <v>112</v>
      </c>
      <c r="AU3936">
        <v>20</v>
      </c>
    </row>
    <row r="3937" spans="1:47">
      <c r="A3937" t="s">
        <v>13871</v>
      </c>
      <c r="C3937">
        <v>310</v>
      </c>
      <c r="D3937" t="s">
        <v>13872</v>
      </c>
      <c r="E3937">
        <v>101</v>
      </c>
      <c r="F3937" t="s">
        <v>13873</v>
      </c>
      <c r="G3937" t="s">
        <v>422</v>
      </c>
      <c r="H3937" t="s">
        <v>220</v>
      </c>
      <c r="I3937" t="s">
        <v>13874</v>
      </c>
      <c r="J3937">
        <v>0.34803000000000001</v>
      </c>
      <c r="K3937">
        <v>0</v>
      </c>
      <c r="L3937">
        <v>0</v>
      </c>
      <c r="M3937">
        <v>1</v>
      </c>
      <c r="N3937">
        <v>1</v>
      </c>
      <c r="O3937" t="s">
        <v>659</v>
      </c>
      <c r="P3937">
        <v>1</v>
      </c>
      <c r="Q3937">
        <v>1</v>
      </c>
      <c r="R3937">
        <v>6600</v>
      </c>
      <c r="S3937" t="s">
        <v>223</v>
      </c>
      <c r="T3937">
        <v>0</v>
      </c>
      <c r="U3937" t="s">
        <v>13871</v>
      </c>
      <c r="V3937" t="s">
        <v>933</v>
      </c>
      <c r="W3937" t="s">
        <v>659</v>
      </c>
      <c r="X3937" t="s">
        <v>659</v>
      </c>
      <c r="Y3937">
        <v>6600</v>
      </c>
      <c r="AB3937">
        <v>0</v>
      </c>
      <c r="AC3937">
        <v>0</v>
      </c>
      <c r="AD3937">
        <v>2</v>
      </c>
      <c r="AE3937">
        <v>1461</v>
      </c>
      <c r="AF3937">
        <v>2</v>
      </c>
      <c r="AQ3937">
        <v>1</v>
      </c>
      <c r="AR3937">
        <f t="shared" si="61"/>
        <v>0</v>
      </c>
      <c r="AS3937">
        <v>1</v>
      </c>
      <c r="AT3937" t="s">
        <v>134</v>
      </c>
      <c r="AU3937">
        <v>43</v>
      </c>
    </row>
    <row r="3938" spans="1:47">
      <c r="A3938" t="s">
        <v>13875</v>
      </c>
      <c r="C3938">
        <v>310</v>
      </c>
      <c r="D3938" t="s">
        <v>13876</v>
      </c>
      <c r="E3938">
        <v>130</v>
      </c>
      <c r="F3938" t="s">
        <v>13877</v>
      </c>
      <c r="G3938" t="s">
        <v>11287</v>
      </c>
      <c r="H3938" t="s">
        <v>2825</v>
      </c>
      <c r="I3938" t="s">
        <v>13878</v>
      </c>
      <c r="J3938">
        <v>0.15595999999999999</v>
      </c>
      <c r="K3938">
        <v>1</v>
      </c>
      <c r="L3938">
        <v>1</v>
      </c>
      <c r="M3938">
        <v>1</v>
      </c>
      <c r="N3938">
        <v>1</v>
      </c>
      <c r="O3938" t="s">
        <v>225</v>
      </c>
      <c r="P3938">
        <v>0</v>
      </c>
      <c r="Q3938">
        <v>1</v>
      </c>
      <c r="R3938">
        <v>13500</v>
      </c>
      <c r="S3938" t="s">
        <v>223</v>
      </c>
      <c r="T3938">
        <v>13500</v>
      </c>
      <c r="U3938" t="s">
        <v>13875</v>
      </c>
      <c r="V3938" t="s">
        <v>413</v>
      </c>
      <c r="W3938" t="s">
        <v>225</v>
      </c>
      <c r="X3938" t="s">
        <v>225</v>
      </c>
      <c r="Y3938">
        <v>13500</v>
      </c>
      <c r="AB3938">
        <v>1</v>
      </c>
      <c r="AC3938">
        <v>1</v>
      </c>
      <c r="AD3938">
        <v>3</v>
      </c>
      <c r="AE3938">
        <v>1317</v>
      </c>
      <c r="AF3938">
        <v>1.75</v>
      </c>
      <c r="AQ3938">
        <v>1</v>
      </c>
      <c r="AR3938">
        <f t="shared" si="61"/>
        <v>9.68</v>
      </c>
      <c r="AS3938">
        <v>1</v>
      </c>
      <c r="AT3938" t="s">
        <v>133</v>
      </c>
      <c r="AU3938">
        <v>42</v>
      </c>
    </row>
    <row r="3939" spans="1:47">
      <c r="A3939" t="s">
        <v>13879</v>
      </c>
      <c r="B3939" t="s">
        <v>293</v>
      </c>
      <c r="C3939">
        <v>310</v>
      </c>
      <c r="D3939" t="s">
        <v>13800</v>
      </c>
      <c r="E3939">
        <v>102</v>
      </c>
      <c r="F3939" t="s">
        <v>13801</v>
      </c>
      <c r="G3939" t="s">
        <v>422</v>
      </c>
      <c r="H3939" t="s">
        <v>13802</v>
      </c>
      <c r="J3939">
        <v>0.67029000000000005</v>
      </c>
      <c r="K3939">
        <v>0</v>
      </c>
      <c r="L3939">
        <v>0</v>
      </c>
      <c r="M3939">
        <v>0</v>
      </c>
      <c r="N3939">
        <v>1</v>
      </c>
      <c r="P3939">
        <v>0</v>
      </c>
      <c r="Q3939">
        <v>0</v>
      </c>
      <c r="R3939">
        <v>0</v>
      </c>
      <c r="S3939" t="s">
        <v>296</v>
      </c>
      <c r="T3939">
        <v>0</v>
      </c>
      <c r="X3939" t="s">
        <v>659</v>
      </c>
      <c r="Y3939">
        <v>0</v>
      </c>
      <c r="AB3939">
        <v>0</v>
      </c>
      <c r="AC3939">
        <v>0</v>
      </c>
      <c r="AD3939">
        <v>0</v>
      </c>
      <c r="AE3939">
        <v>0</v>
      </c>
      <c r="AF3939">
        <v>0</v>
      </c>
      <c r="AG3939" t="s">
        <v>13803</v>
      </c>
      <c r="AQ3939">
        <v>1</v>
      </c>
      <c r="AR3939">
        <f t="shared" si="61"/>
        <v>0</v>
      </c>
      <c r="AS3939">
        <v>1</v>
      </c>
      <c r="AT3939" t="s">
        <v>133</v>
      </c>
      <c r="AU3939">
        <v>42</v>
      </c>
    </row>
    <row r="3940" spans="1:47">
      <c r="A3940" t="s">
        <v>13880</v>
      </c>
      <c r="C3940">
        <v>310</v>
      </c>
      <c r="D3940" t="s">
        <v>13881</v>
      </c>
      <c r="E3940">
        <v>101</v>
      </c>
      <c r="F3940" t="s">
        <v>13882</v>
      </c>
      <c r="G3940" t="s">
        <v>422</v>
      </c>
      <c r="H3940" t="s">
        <v>220</v>
      </c>
      <c r="I3940" t="s">
        <v>13883</v>
      </c>
      <c r="J3940">
        <v>0.20441000000000001</v>
      </c>
      <c r="K3940">
        <v>1</v>
      </c>
      <c r="L3940">
        <v>1</v>
      </c>
      <c r="M3940">
        <v>1</v>
      </c>
      <c r="N3940">
        <v>1</v>
      </c>
      <c r="O3940" t="s">
        <v>225</v>
      </c>
      <c r="P3940">
        <v>0</v>
      </c>
      <c r="Q3940">
        <v>1</v>
      </c>
      <c r="R3940">
        <v>10000</v>
      </c>
      <c r="S3940" t="s">
        <v>243</v>
      </c>
      <c r="T3940">
        <v>10000</v>
      </c>
      <c r="U3940" t="s">
        <v>13880</v>
      </c>
      <c r="V3940" t="s">
        <v>413</v>
      </c>
      <c r="W3940" t="s">
        <v>225</v>
      </c>
      <c r="X3940" t="s">
        <v>225</v>
      </c>
      <c r="Y3940">
        <v>10000</v>
      </c>
      <c r="AB3940">
        <v>1</v>
      </c>
      <c r="AC3940">
        <v>1</v>
      </c>
      <c r="AD3940">
        <v>3</v>
      </c>
      <c r="AE3940">
        <v>1167</v>
      </c>
      <c r="AF3940">
        <v>1.75</v>
      </c>
      <c r="AQ3940">
        <v>2</v>
      </c>
      <c r="AR3940">
        <f t="shared" si="61"/>
        <v>9.68</v>
      </c>
      <c r="AS3940">
        <v>1</v>
      </c>
      <c r="AT3940" t="s">
        <v>133</v>
      </c>
      <c r="AU3940">
        <v>42</v>
      </c>
    </row>
    <row r="3941" spans="1:47">
      <c r="A3941" t="s">
        <v>13884</v>
      </c>
      <c r="C3941">
        <v>310</v>
      </c>
      <c r="D3941" t="s">
        <v>13885</v>
      </c>
      <c r="E3941">
        <v>101</v>
      </c>
      <c r="F3941" t="s">
        <v>13886</v>
      </c>
      <c r="G3941" t="s">
        <v>422</v>
      </c>
      <c r="H3941" t="s">
        <v>220</v>
      </c>
      <c r="I3941" t="s">
        <v>13887</v>
      </c>
      <c r="J3941">
        <v>0.26538</v>
      </c>
      <c r="K3941">
        <v>1</v>
      </c>
      <c r="L3941">
        <v>1</v>
      </c>
      <c r="M3941">
        <v>1</v>
      </c>
      <c r="N3941">
        <v>1</v>
      </c>
      <c r="O3941" t="s">
        <v>225</v>
      </c>
      <c r="P3941">
        <v>0</v>
      </c>
      <c r="Q3941">
        <v>1</v>
      </c>
      <c r="R3941">
        <v>14300</v>
      </c>
      <c r="S3941" t="s">
        <v>223</v>
      </c>
      <c r="T3941">
        <v>14300</v>
      </c>
      <c r="U3941" t="s">
        <v>13884</v>
      </c>
      <c r="V3941" t="s">
        <v>413</v>
      </c>
      <c r="W3941" t="s">
        <v>225</v>
      </c>
      <c r="X3941" t="s">
        <v>225</v>
      </c>
      <c r="Y3941">
        <v>14300</v>
      </c>
      <c r="AB3941">
        <v>1</v>
      </c>
      <c r="AC3941">
        <v>1</v>
      </c>
      <c r="AD3941">
        <v>4</v>
      </c>
      <c r="AE3941">
        <v>1195</v>
      </c>
      <c r="AF3941">
        <v>1.5</v>
      </c>
      <c r="AQ3941">
        <v>1</v>
      </c>
      <c r="AR3941">
        <f t="shared" si="61"/>
        <v>9.68</v>
      </c>
      <c r="AS3941">
        <v>1</v>
      </c>
      <c r="AT3941" t="s">
        <v>133</v>
      </c>
      <c r="AU3941">
        <v>42</v>
      </c>
    </row>
    <row r="3942" spans="1:47">
      <c r="A3942" t="s">
        <v>13888</v>
      </c>
      <c r="C3942">
        <v>310</v>
      </c>
      <c r="D3942" t="s">
        <v>13889</v>
      </c>
      <c r="E3942">
        <v>101</v>
      </c>
      <c r="F3942" t="s">
        <v>13890</v>
      </c>
      <c r="G3942" t="s">
        <v>11287</v>
      </c>
      <c r="H3942" t="s">
        <v>220</v>
      </c>
      <c r="I3942" t="s">
        <v>13891</v>
      </c>
      <c r="J3942">
        <v>0.12984999999999999</v>
      </c>
      <c r="K3942">
        <v>1</v>
      </c>
      <c r="L3942">
        <v>1</v>
      </c>
      <c r="M3942">
        <v>1</v>
      </c>
      <c r="N3942">
        <v>1</v>
      </c>
      <c r="O3942" t="s">
        <v>225</v>
      </c>
      <c r="P3942">
        <v>0</v>
      </c>
      <c r="Q3942">
        <v>1</v>
      </c>
      <c r="R3942">
        <v>0</v>
      </c>
      <c r="S3942" t="s">
        <v>223</v>
      </c>
      <c r="T3942">
        <v>0</v>
      </c>
      <c r="U3942" t="s">
        <v>13888</v>
      </c>
      <c r="V3942" t="s">
        <v>413</v>
      </c>
      <c r="W3942" t="s">
        <v>225</v>
      </c>
      <c r="X3942" t="s">
        <v>225</v>
      </c>
      <c r="Y3942">
        <v>0</v>
      </c>
      <c r="AB3942">
        <v>1</v>
      </c>
      <c r="AC3942">
        <v>1</v>
      </c>
      <c r="AD3942">
        <v>4</v>
      </c>
      <c r="AE3942">
        <v>1698</v>
      </c>
      <c r="AF3942">
        <v>1.5</v>
      </c>
      <c r="AQ3942">
        <v>1</v>
      </c>
      <c r="AR3942">
        <f t="shared" si="61"/>
        <v>9.68</v>
      </c>
      <c r="AS3942">
        <v>1</v>
      </c>
      <c r="AT3942" t="s">
        <v>133</v>
      </c>
      <c r="AU3942">
        <v>42</v>
      </c>
    </row>
    <row r="3943" spans="1:47">
      <c r="A3943" t="s">
        <v>13892</v>
      </c>
      <c r="C3943">
        <v>310</v>
      </c>
      <c r="D3943" t="s">
        <v>13893</v>
      </c>
      <c r="E3943">
        <v>392</v>
      </c>
      <c r="F3943" t="s">
        <v>13894</v>
      </c>
      <c r="G3943" t="s">
        <v>11287</v>
      </c>
      <c r="H3943" t="s">
        <v>11501</v>
      </c>
      <c r="I3943" t="s">
        <v>13895</v>
      </c>
      <c r="J3943">
        <v>8.9200000000000002E-2</v>
      </c>
      <c r="K3943">
        <v>0</v>
      </c>
      <c r="L3943">
        <v>0</v>
      </c>
      <c r="M3943">
        <v>0</v>
      </c>
      <c r="N3943">
        <v>0</v>
      </c>
      <c r="P3943">
        <v>0</v>
      </c>
      <c r="Q3943">
        <v>0</v>
      </c>
      <c r="R3943">
        <v>0</v>
      </c>
      <c r="S3943" t="s">
        <v>223</v>
      </c>
      <c r="T3943">
        <v>0</v>
      </c>
      <c r="U3943" t="s">
        <v>13892</v>
      </c>
      <c r="Y3943">
        <v>0</v>
      </c>
      <c r="AB3943">
        <v>0</v>
      </c>
      <c r="AC3943">
        <v>0</v>
      </c>
      <c r="AD3943">
        <v>0</v>
      </c>
      <c r="AE3943">
        <v>0</v>
      </c>
      <c r="AF3943">
        <v>0</v>
      </c>
      <c r="AQ3943">
        <v>1</v>
      </c>
      <c r="AR3943">
        <f t="shared" si="61"/>
        <v>0</v>
      </c>
      <c r="AS3943">
        <v>1</v>
      </c>
      <c r="AT3943" t="s">
        <v>133</v>
      </c>
      <c r="AU3943">
        <v>42</v>
      </c>
    </row>
    <row r="3944" spans="1:47">
      <c r="A3944" t="s">
        <v>13896</v>
      </c>
      <c r="C3944">
        <v>310</v>
      </c>
      <c r="D3944" t="s">
        <v>13897</v>
      </c>
      <c r="E3944">
        <v>101</v>
      </c>
      <c r="F3944" t="s">
        <v>1368</v>
      </c>
      <c r="G3944" t="s">
        <v>422</v>
      </c>
      <c r="H3944" t="s">
        <v>220</v>
      </c>
      <c r="I3944" t="s">
        <v>13898</v>
      </c>
      <c r="J3944">
        <v>0.39694000000000002</v>
      </c>
      <c r="K3944">
        <v>0</v>
      </c>
      <c r="L3944">
        <v>0</v>
      </c>
      <c r="M3944">
        <v>1</v>
      </c>
      <c r="N3944">
        <v>1</v>
      </c>
      <c r="O3944" t="s">
        <v>659</v>
      </c>
      <c r="P3944">
        <v>1</v>
      </c>
      <c r="Q3944">
        <v>1</v>
      </c>
      <c r="R3944">
        <v>12700</v>
      </c>
      <c r="S3944" t="s">
        <v>223</v>
      </c>
      <c r="T3944">
        <v>0</v>
      </c>
      <c r="U3944" t="s">
        <v>13896</v>
      </c>
      <c r="V3944" t="s">
        <v>933</v>
      </c>
      <c r="W3944" t="s">
        <v>659</v>
      </c>
      <c r="X3944" t="s">
        <v>659</v>
      </c>
      <c r="Y3944">
        <v>12700</v>
      </c>
      <c r="AB3944">
        <v>0</v>
      </c>
      <c r="AC3944">
        <v>0</v>
      </c>
      <c r="AD3944">
        <v>4</v>
      </c>
      <c r="AE3944">
        <v>1498</v>
      </c>
      <c r="AF3944">
        <v>1.5</v>
      </c>
      <c r="AQ3944">
        <v>1</v>
      </c>
      <c r="AR3944">
        <f t="shared" si="61"/>
        <v>0</v>
      </c>
      <c r="AS3944">
        <v>1</v>
      </c>
      <c r="AT3944" t="s">
        <v>133</v>
      </c>
      <c r="AU3944">
        <v>42</v>
      </c>
    </row>
    <row r="3945" spans="1:47">
      <c r="A3945" t="s">
        <v>13899</v>
      </c>
      <c r="C3945">
        <v>310</v>
      </c>
      <c r="D3945" t="s">
        <v>13900</v>
      </c>
      <c r="E3945">
        <v>104</v>
      </c>
      <c r="F3945" t="s">
        <v>13901</v>
      </c>
      <c r="G3945" t="s">
        <v>422</v>
      </c>
      <c r="H3945" t="s">
        <v>1213</v>
      </c>
      <c r="I3945" t="s">
        <v>13902</v>
      </c>
      <c r="J3945">
        <v>0.71220000000000006</v>
      </c>
      <c r="K3945">
        <v>1</v>
      </c>
      <c r="L3945">
        <v>1</v>
      </c>
      <c r="M3945">
        <v>1</v>
      </c>
      <c r="N3945">
        <v>1</v>
      </c>
      <c r="O3945" t="s">
        <v>225</v>
      </c>
      <c r="P3945">
        <v>0</v>
      </c>
      <c r="Q3945">
        <v>1</v>
      </c>
      <c r="R3945">
        <v>22900</v>
      </c>
      <c r="S3945" t="s">
        <v>223</v>
      </c>
      <c r="T3945">
        <v>22900</v>
      </c>
      <c r="U3945" t="s">
        <v>13899</v>
      </c>
      <c r="V3945" t="s">
        <v>455</v>
      </c>
      <c r="W3945" t="s">
        <v>225</v>
      </c>
      <c r="X3945" t="s">
        <v>225</v>
      </c>
      <c r="Y3945">
        <v>22900</v>
      </c>
      <c r="AB3945">
        <v>2</v>
      </c>
      <c r="AC3945">
        <v>2</v>
      </c>
      <c r="AD3945">
        <v>4</v>
      </c>
      <c r="AE3945">
        <v>1286</v>
      </c>
      <c r="AF3945">
        <v>1</v>
      </c>
      <c r="AQ3945">
        <v>2</v>
      </c>
      <c r="AR3945">
        <f t="shared" si="61"/>
        <v>19.36</v>
      </c>
      <c r="AS3945">
        <v>1</v>
      </c>
      <c r="AT3945" t="s">
        <v>133</v>
      </c>
      <c r="AU3945">
        <v>42</v>
      </c>
    </row>
    <row r="3946" spans="1:47">
      <c r="A3946" t="s">
        <v>13903</v>
      </c>
      <c r="C3946">
        <v>310</v>
      </c>
      <c r="D3946" t="s">
        <v>13904</v>
      </c>
      <c r="E3946">
        <v>106</v>
      </c>
      <c r="F3946" t="s">
        <v>13905</v>
      </c>
      <c r="G3946" t="s">
        <v>422</v>
      </c>
      <c r="H3946" t="s">
        <v>355</v>
      </c>
      <c r="I3946" t="s">
        <v>13906</v>
      </c>
      <c r="J3946">
        <v>0.17027</v>
      </c>
      <c r="K3946">
        <v>0</v>
      </c>
      <c r="L3946">
        <v>0</v>
      </c>
      <c r="M3946">
        <v>0</v>
      </c>
      <c r="N3946">
        <v>0</v>
      </c>
      <c r="P3946">
        <v>0</v>
      </c>
      <c r="Q3946">
        <v>0</v>
      </c>
      <c r="R3946">
        <v>0</v>
      </c>
      <c r="S3946" t="s">
        <v>223</v>
      </c>
      <c r="T3946">
        <v>0</v>
      </c>
      <c r="U3946" t="s">
        <v>13903</v>
      </c>
      <c r="V3946" t="s">
        <v>455</v>
      </c>
      <c r="W3946" t="s">
        <v>225</v>
      </c>
      <c r="Y3946">
        <v>0</v>
      </c>
      <c r="AB3946">
        <v>0</v>
      </c>
      <c r="AC3946">
        <v>0</v>
      </c>
      <c r="AD3946">
        <v>0</v>
      </c>
      <c r="AE3946">
        <v>0</v>
      </c>
      <c r="AF3946">
        <v>0</v>
      </c>
      <c r="AQ3946">
        <v>1</v>
      </c>
      <c r="AR3946">
        <f t="shared" si="61"/>
        <v>0</v>
      </c>
      <c r="AS3946">
        <v>1</v>
      </c>
      <c r="AT3946" t="s">
        <v>133</v>
      </c>
      <c r="AU3946">
        <v>42</v>
      </c>
    </row>
    <row r="3947" spans="1:47">
      <c r="A3947" t="s">
        <v>13907</v>
      </c>
      <c r="C3947">
        <v>310</v>
      </c>
      <c r="D3947" t="s">
        <v>13908</v>
      </c>
      <c r="E3947">
        <v>101</v>
      </c>
      <c r="F3947" t="s">
        <v>13909</v>
      </c>
      <c r="G3947" t="s">
        <v>422</v>
      </c>
      <c r="H3947" t="s">
        <v>220</v>
      </c>
      <c r="I3947" t="s">
        <v>13910</v>
      </c>
      <c r="J3947">
        <v>0.36170000000000002</v>
      </c>
      <c r="K3947">
        <v>1</v>
      </c>
      <c r="L3947">
        <v>1</v>
      </c>
      <c r="M3947">
        <v>1</v>
      </c>
      <c r="N3947">
        <v>1</v>
      </c>
      <c r="O3947" t="s">
        <v>225</v>
      </c>
      <c r="P3947">
        <v>0</v>
      </c>
      <c r="Q3947">
        <v>1</v>
      </c>
      <c r="R3947">
        <v>100</v>
      </c>
      <c r="S3947" t="s">
        <v>223</v>
      </c>
      <c r="T3947">
        <v>100</v>
      </c>
      <c r="U3947" t="s">
        <v>13907</v>
      </c>
      <c r="V3947" t="s">
        <v>455</v>
      </c>
      <c r="W3947" t="s">
        <v>225</v>
      </c>
      <c r="X3947" t="s">
        <v>225</v>
      </c>
      <c r="Y3947">
        <v>100</v>
      </c>
      <c r="AB3947">
        <v>1</v>
      </c>
      <c r="AC3947">
        <v>1</v>
      </c>
      <c r="AD3947">
        <v>2</v>
      </c>
      <c r="AE3947">
        <v>704</v>
      </c>
      <c r="AF3947">
        <v>1</v>
      </c>
      <c r="AQ3947">
        <v>1</v>
      </c>
      <c r="AR3947">
        <f t="shared" si="61"/>
        <v>9.68</v>
      </c>
      <c r="AS3947">
        <v>1</v>
      </c>
      <c r="AT3947" t="s">
        <v>133</v>
      </c>
      <c r="AU3947">
        <v>42</v>
      </c>
    </row>
    <row r="3948" spans="1:47">
      <c r="A3948" t="s">
        <v>13911</v>
      </c>
      <c r="C3948">
        <v>310</v>
      </c>
      <c r="D3948" t="s">
        <v>13912</v>
      </c>
      <c r="E3948">
        <v>101</v>
      </c>
      <c r="F3948" t="s">
        <v>13913</v>
      </c>
      <c r="G3948" t="s">
        <v>422</v>
      </c>
      <c r="H3948" t="s">
        <v>220</v>
      </c>
      <c r="I3948" t="s">
        <v>13914</v>
      </c>
      <c r="J3948">
        <v>0.18637999999999999</v>
      </c>
      <c r="K3948">
        <v>0</v>
      </c>
      <c r="L3948">
        <v>0</v>
      </c>
      <c r="M3948">
        <v>1</v>
      </c>
      <c r="N3948">
        <v>1</v>
      </c>
      <c r="O3948" t="s">
        <v>659</v>
      </c>
      <c r="P3948">
        <v>1</v>
      </c>
      <c r="Q3948">
        <v>1</v>
      </c>
      <c r="R3948">
        <v>3400</v>
      </c>
      <c r="S3948" t="s">
        <v>223</v>
      </c>
      <c r="T3948">
        <v>0</v>
      </c>
      <c r="U3948" t="s">
        <v>13911</v>
      </c>
      <c r="V3948" t="s">
        <v>933</v>
      </c>
      <c r="W3948" t="s">
        <v>659</v>
      </c>
      <c r="X3948" t="s">
        <v>659</v>
      </c>
      <c r="Y3948">
        <v>3400</v>
      </c>
      <c r="AB3948">
        <v>0</v>
      </c>
      <c r="AC3948">
        <v>0</v>
      </c>
      <c r="AD3948">
        <v>4</v>
      </c>
      <c r="AE3948">
        <v>1922</v>
      </c>
      <c r="AF3948">
        <v>1.75</v>
      </c>
      <c r="AQ3948">
        <v>1</v>
      </c>
      <c r="AR3948">
        <f t="shared" si="61"/>
        <v>0</v>
      </c>
      <c r="AS3948">
        <v>1</v>
      </c>
      <c r="AT3948" t="s">
        <v>133</v>
      </c>
      <c r="AU3948">
        <v>42</v>
      </c>
    </row>
    <row r="3949" spans="1:47">
      <c r="A3949" t="s">
        <v>13915</v>
      </c>
      <c r="C3949">
        <v>310</v>
      </c>
      <c r="D3949" t="s">
        <v>13916</v>
      </c>
      <c r="E3949">
        <v>340</v>
      </c>
      <c r="F3949" t="s">
        <v>13917</v>
      </c>
      <c r="G3949" t="s">
        <v>11287</v>
      </c>
      <c r="H3949" t="s">
        <v>11971</v>
      </c>
      <c r="I3949" t="s">
        <v>13918</v>
      </c>
      <c r="J3949">
        <v>0.30497999999999997</v>
      </c>
      <c r="K3949">
        <v>1</v>
      </c>
      <c r="L3949">
        <v>1</v>
      </c>
      <c r="M3949">
        <v>1</v>
      </c>
      <c r="N3949">
        <v>1</v>
      </c>
      <c r="O3949" t="s">
        <v>225</v>
      </c>
      <c r="P3949">
        <v>0</v>
      </c>
      <c r="Q3949">
        <v>1</v>
      </c>
      <c r="R3949">
        <v>0</v>
      </c>
      <c r="S3949" t="s">
        <v>223</v>
      </c>
      <c r="T3949">
        <v>0</v>
      </c>
      <c r="U3949" t="s">
        <v>13915</v>
      </c>
      <c r="V3949" t="s">
        <v>933</v>
      </c>
      <c r="W3949" t="s">
        <v>659</v>
      </c>
      <c r="X3949" t="s">
        <v>225</v>
      </c>
      <c r="Y3949">
        <v>0</v>
      </c>
      <c r="AB3949">
        <v>1</v>
      </c>
      <c r="AC3949">
        <v>1</v>
      </c>
      <c r="AD3949">
        <v>1</v>
      </c>
      <c r="AE3949">
        <v>1716</v>
      </c>
      <c r="AF3949">
        <v>1.5</v>
      </c>
      <c r="AQ3949">
        <v>1</v>
      </c>
      <c r="AR3949">
        <f t="shared" si="61"/>
        <v>9.68</v>
      </c>
      <c r="AS3949">
        <v>1</v>
      </c>
      <c r="AT3949" t="s">
        <v>133</v>
      </c>
      <c r="AU3949">
        <v>42</v>
      </c>
    </row>
    <row r="3950" spans="1:47">
      <c r="A3950" t="s">
        <v>13919</v>
      </c>
      <c r="C3950">
        <v>310</v>
      </c>
      <c r="D3950" t="s">
        <v>13920</v>
      </c>
      <c r="E3950">
        <v>101</v>
      </c>
      <c r="F3950" t="s">
        <v>6851</v>
      </c>
      <c r="G3950" t="s">
        <v>422</v>
      </c>
      <c r="H3950" t="s">
        <v>220</v>
      </c>
      <c r="I3950" t="s">
        <v>13921</v>
      </c>
      <c r="J3950">
        <v>0.28827000000000003</v>
      </c>
      <c r="K3950">
        <v>0</v>
      </c>
      <c r="L3950">
        <v>0</v>
      </c>
      <c r="M3950">
        <v>1</v>
      </c>
      <c r="N3950">
        <v>1</v>
      </c>
      <c r="O3950" t="s">
        <v>659</v>
      </c>
      <c r="P3950">
        <v>1</v>
      </c>
      <c r="Q3950">
        <v>1</v>
      </c>
      <c r="R3950">
        <v>9000</v>
      </c>
      <c r="S3950" t="s">
        <v>223</v>
      </c>
      <c r="T3950">
        <v>0</v>
      </c>
      <c r="U3950" t="s">
        <v>13919</v>
      </c>
      <c r="V3950" t="s">
        <v>927</v>
      </c>
      <c r="W3950" t="s">
        <v>659</v>
      </c>
      <c r="X3950" t="s">
        <v>659</v>
      </c>
      <c r="Y3950">
        <v>9000</v>
      </c>
      <c r="AB3950">
        <v>0</v>
      </c>
      <c r="AC3950">
        <v>0</v>
      </c>
      <c r="AD3950">
        <v>4</v>
      </c>
      <c r="AE3950">
        <v>1728</v>
      </c>
      <c r="AF3950">
        <v>2</v>
      </c>
      <c r="AQ3950">
        <v>1</v>
      </c>
      <c r="AR3950">
        <f t="shared" si="61"/>
        <v>0</v>
      </c>
      <c r="AS3950">
        <v>1</v>
      </c>
      <c r="AT3950" t="s">
        <v>133</v>
      </c>
      <c r="AU3950">
        <v>42</v>
      </c>
    </row>
    <row r="3951" spans="1:47">
      <c r="A3951" t="s">
        <v>13922</v>
      </c>
      <c r="C3951">
        <v>310</v>
      </c>
      <c r="D3951" t="s">
        <v>13923</v>
      </c>
      <c r="E3951">
        <v>390</v>
      </c>
      <c r="F3951" t="s">
        <v>13924</v>
      </c>
      <c r="G3951" t="s">
        <v>11287</v>
      </c>
      <c r="H3951" t="s">
        <v>10741</v>
      </c>
      <c r="I3951" t="s">
        <v>13925</v>
      </c>
      <c r="J3951">
        <v>1.25068</v>
      </c>
      <c r="K3951">
        <v>0</v>
      </c>
      <c r="L3951">
        <v>0</v>
      </c>
      <c r="M3951">
        <v>0</v>
      </c>
      <c r="N3951">
        <v>0</v>
      </c>
      <c r="P3951">
        <v>0</v>
      </c>
      <c r="Q3951">
        <v>0</v>
      </c>
      <c r="R3951">
        <v>0</v>
      </c>
      <c r="S3951" t="s">
        <v>223</v>
      </c>
      <c r="T3951">
        <v>0</v>
      </c>
      <c r="U3951" t="s">
        <v>13922</v>
      </c>
      <c r="V3951" t="s">
        <v>455</v>
      </c>
      <c r="W3951" t="s">
        <v>225</v>
      </c>
      <c r="Y3951">
        <v>0</v>
      </c>
      <c r="AB3951">
        <v>0</v>
      </c>
      <c r="AC3951">
        <v>0</v>
      </c>
      <c r="AD3951">
        <v>0</v>
      </c>
      <c r="AE3951">
        <v>0</v>
      </c>
      <c r="AF3951">
        <v>0</v>
      </c>
      <c r="AQ3951">
        <v>1</v>
      </c>
      <c r="AR3951">
        <f t="shared" si="61"/>
        <v>0</v>
      </c>
      <c r="AS3951">
        <v>1</v>
      </c>
      <c r="AT3951" t="s">
        <v>133</v>
      </c>
      <c r="AU3951">
        <v>42</v>
      </c>
    </row>
    <row r="3952" spans="1:47">
      <c r="A3952" t="s">
        <v>13926</v>
      </c>
      <c r="C3952">
        <v>310</v>
      </c>
      <c r="D3952" t="s">
        <v>13927</v>
      </c>
      <c r="E3952">
        <v>101</v>
      </c>
      <c r="F3952" t="s">
        <v>13928</v>
      </c>
      <c r="G3952" t="s">
        <v>422</v>
      </c>
      <c r="H3952" t="s">
        <v>220</v>
      </c>
      <c r="I3952" t="s">
        <v>13929</v>
      </c>
      <c r="J3952">
        <v>0.28192</v>
      </c>
      <c r="K3952">
        <v>1</v>
      </c>
      <c r="L3952">
        <v>1</v>
      </c>
      <c r="M3952">
        <v>1</v>
      </c>
      <c r="N3952">
        <v>1</v>
      </c>
      <c r="O3952" t="s">
        <v>225</v>
      </c>
      <c r="P3952">
        <v>0</v>
      </c>
      <c r="Q3952">
        <v>1</v>
      </c>
      <c r="R3952">
        <v>5400</v>
      </c>
      <c r="S3952" t="s">
        <v>223</v>
      </c>
      <c r="T3952">
        <v>5400</v>
      </c>
      <c r="U3952" t="s">
        <v>13926</v>
      </c>
      <c r="V3952" t="s">
        <v>413</v>
      </c>
      <c r="W3952" t="s">
        <v>225</v>
      </c>
      <c r="X3952" t="s">
        <v>225</v>
      </c>
      <c r="Y3952">
        <v>5400</v>
      </c>
      <c r="AB3952">
        <v>1</v>
      </c>
      <c r="AC3952">
        <v>1</v>
      </c>
      <c r="AD3952">
        <v>4</v>
      </c>
      <c r="AE3952">
        <v>1668</v>
      </c>
      <c r="AF3952">
        <v>2</v>
      </c>
      <c r="AQ3952">
        <v>1</v>
      </c>
      <c r="AR3952">
        <f t="shared" si="61"/>
        <v>9.68</v>
      </c>
      <c r="AS3952">
        <v>1</v>
      </c>
      <c r="AT3952" t="s">
        <v>133</v>
      </c>
      <c r="AU3952">
        <v>42</v>
      </c>
    </row>
    <row r="3953" spans="1:47">
      <c r="A3953" t="s">
        <v>13930</v>
      </c>
      <c r="C3953">
        <v>310</v>
      </c>
      <c r="D3953" t="s">
        <v>13931</v>
      </c>
      <c r="E3953">
        <v>101</v>
      </c>
      <c r="F3953" t="s">
        <v>13932</v>
      </c>
      <c r="G3953" t="s">
        <v>422</v>
      </c>
      <c r="H3953" t="s">
        <v>220</v>
      </c>
      <c r="I3953" t="s">
        <v>13933</v>
      </c>
      <c r="J3953">
        <v>0.36321999999999999</v>
      </c>
      <c r="K3953">
        <v>0</v>
      </c>
      <c r="L3953">
        <v>0</v>
      </c>
      <c r="M3953">
        <v>1</v>
      </c>
      <c r="N3953">
        <v>1</v>
      </c>
      <c r="O3953" t="s">
        <v>659</v>
      </c>
      <c r="P3953">
        <v>1</v>
      </c>
      <c r="Q3953">
        <v>1</v>
      </c>
      <c r="R3953">
        <v>10000</v>
      </c>
      <c r="S3953" t="s">
        <v>223</v>
      </c>
      <c r="T3953">
        <v>0</v>
      </c>
      <c r="U3953" t="s">
        <v>13930</v>
      </c>
      <c r="V3953" t="s">
        <v>933</v>
      </c>
      <c r="W3953" t="s">
        <v>659</v>
      </c>
      <c r="X3953" t="s">
        <v>659</v>
      </c>
      <c r="Y3953">
        <v>10000</v>
      </c>
      <c r="AB3953">
        <v>0</v>
      </c>
      <c r="AC3953">
        <v>0</v>
      </c>
      <c r="AD3953">
        <v>4</v>
      </c>
      <c r="AE3953">
        <v>3298</v>
      </c>
      <c r="AF3953">
        <v>1.75</v>
      </c>
      <c r="AQ3953">
        <v>1</v>
      </c>
      <c r="AR3953">
        <f t="shared" si="61"/>
        <v>0</v>
      </c>
      <c r="AS3953">
        <v>1</v>
      </c>
      <c r="AT3953" t="s">
        <v>133</v>
      </c>
      <c r="AU3953">
        <v>42</v>
      </c>
    </row>
    <row r="3954" spans="1:47">
      <c r="A3954" t="s">
        <v>13934</v>
      </c>
      <c r="C3954">
        <v>310</v>
      </c>
      <c r="D3954" t="s">
        <v>13935</v>
      </c>
      <c r="E3954">
        <v>332</v>
      </c>
      <c r="F3954" t="s">
        <v>13936</v>
      </c>
      <c r="G3954" t="s">
        <v>11287</v>
      </c>
      <c r="H3954" t="s">
        <v>11976</v>
      </c>
      <c r="I3954" t="s">
        <v>13937</v>
      </c>
      <c r="J3954">
        <v>0.22223999999999999</v>
      </c>
      <c r="K3954">
        <v>1</v>
      </c>
      <c r="L3954">
        <v>1</v>
      </c>
      <c r="M3954">
        <v>1</v>
      </c>
      <c r="N3954">
        <v>1</v>
      </c>
      <c r="O3954" t="s">
        <v>225</v>
      </c>
      <c r="P3954">
        <v>0</v>
      </c>
      <c r="Q3954">
        <v>1</v>
      </c>
      <c r="R3954">
        <v>400</v>
      </c>
      <c r="S3954" t="s">
        <v>223</v>
      </c>
      <c r="T3954">
        <v>400</v>
      </c>
      <c r="U3954" t="s">
        <v>13934</v>
      </c>
      <c r="V3954" t="s">
        <v>933</v>
      </c>
      <c r="W3954" t="s">
        <v>659</v>
      </c>
      <c r="X3954" t="s">
        <v>225</v>
      </c>
      <c r="Y3954">
        <v>400</v>
      </c>
      <c r="AB3954">
        <v>1</v>
      </c>
      <c r="AC3954">
        <v>1</v>
      </c>
      <c r="AD3954">
        <v>0</v>
      </c>
      <c r="AE3954">
        <v>1750</v>
      </c>
      <c r="AF3954">
        <v>1</v>
      </c>
      <c r="AQ3954">
        <v>1</v>
      </c>
      <c r="AR3954">
        <f t="shared" si="61"/>
        <v>4.6463999999999999</v>
      </c>
      <c r="AS3954">
        <v>1</v>
      </c>
      <c r="AT3954" t="s">
        <v>112</v>
      </c>
      <c r="AU3954">
        <v>20</v>
      </c>
    </row>
    <row r="3955" spans="1:47">
      <c r="A3955" t="s">
        <v>13938</v>
      </c>
      <c r="C3955">
        <v>310</v>
      </c>
      <c r="D3955" t="s">
        <v>13939</v>
      </c>
      <c r="E3955">
        <v>101</v>
      </c>
      <c r="F3955" t="s">
        <v>13940</v>
      </c>
      <c r="G3955" t="s">
        <v>422</v>
      </c>
      <c r="H3955" t="s">
        <v>220</v>
      </c>
      <c r="I3955" t="s">
        <v>13941</v>
      </c>
      <c r="J3955">
        <v>0.2024</v>
      </c>
      <c r="K3955">
        <v>1</v>
      </c>
      <c r="L3955">
        <v>1</v>
      </c>
      <c r="M3955">
        <v>1</v>
      </c>
      <c r="N3955">
        <v>1</v>
      </c>
      <c r="O3955" t="s">
        <v>225</v>
      </c>
      <c r="P3955">
        <v>0</v>
      </c>
      <c r="Q3955">
        <v>1</v>
      </c>
      <c r="R3955">
        <v>11800</v>
      </c>
      <c r="S3955" t="s">
        <v>223</v>
      </c>
      <c r="T3955">
        <v>11800</v>
      </c>
      <c r="U3955" t="s">
        <v>13938</v>
      </c>
      <c r="V3955" t="s">
        <v>455</v>
      </c>
      <c r="W3955" t="s">
        <v>225</v>
      </c>
      <c r="X3955" t="s">
        <v>225</v>
      </c>
      <c r="Y3955">
        <v>11800</v>
      </c>
      <c r="AB3955">
        <v>1</v>
      </c>
      <c r="AC3955">
        <v>1</v>
      </c>
      <c r="AD3955">
        <v>3</v>
      </c>
      <c r="AE3955">
        <v>1144</v>
      </c>
      <c r="AF3955">
        <v>1</v>
      </c>
      <c r="AQ3955">
        <v>1</v>
      </c>
      <c r="AR3955">
        <f t="shared" si="61"/>
        <v>9.68</v>
      </c>
      <c r="AS3955">
        <v>1</v>
      </c>
      <c r="AT3955" t="s">
        <v>133</v>
      </c>
      <c r="AU3955">
        <v>42</v>
      </c>
    </row>
    <row r="3956" spans="1:47">
      <c r="A3956" t="s">
        <v>13942</v>
      </c>
      <c r="C3956">
        <v>310</v>
      </c>
      <c r="D3956" t="s">
        <v>13943</v>
      </c>
      <c r="E3956">
        <v>101</v>
      </c>
      <c r="F3956" t="s">
        <v>13944</v>
      </c>
      <c r="G3956" t="s">
        <v>422</v>
      </c>
      <c r="H3956" t="s">
        <v>220</v>
      </c>
      <c r="I3956" t="s">
        <v>13945</v>
      </c>
      <c r="J3956">
        <v>0.36096</v>
      </c>
      <c r="K3956">
        <v>1</v>
      </c>
      <c r="L3956">
        <v>1</v>
      </c>
      <c r="M3956">
        <v>1</v>
      </c>
      <c r="N3956">
        <v>1</v>
      </c>
      <c r="O3956" t="s">
        <v>225</v>
      </c>
      <c r="P3956">
        <v>0</v>
      </c>
      <c r="Q3956">
        <v>0</v>
      </c>
      <c r="R3956">
        <v>0</v>
      </c>
      <c r="S3956" t="s">
        <v>223</v>
      </c>
      <c r="T3956">
        <v>0</v>
      </c>
      <c r="U3956" t="s">
        <v>13942</v>
      </c>
      <c r="V3956" t="s">
        <v>224</v>
      </c>
      <c r="W3956" t="s">
        <v>225</v>
      </c>
      <c r="X3956" t="s">
        <v>225</v>
      </c>
      <c r="Y3956">
        <v>0</v>
      </c>
      <c r="AB3956">
        <v>1</v>
      </c>
      <c r="AC3956">
        <v>1</v>
      </c>
      <c r="AD3956">
        <v>1</v>
      </c>
      <c r="AE3956">
        <v>520</v>
      </c>
      <c r="AF3956">
        <v>1</v>
      </c>
      <c r="AQ3956">
        <v>1</v>
      </c>
      <c r="AR3956">
        <f t="shared" si="61"/>
        <v>9.68</v>
      </c>
      <c r="AS3956">
        <v>1</v>
      </c>
      <c r="AT3956" t="s">
        <v>133</v>
      </c>
      <c r="AU3956">
        <v>42</v>
      </c>
    </row>
    <row r="3957" spans="1:47">
      <c r="A3957" t="s">
        <v>13946</v>
      </c>
      <c r="C3957">
        <v>310</v>
      </c>
      <c r="D3957" t="s">
        <v>13947</v>
      </c>
      <c r="E3957">
        <v>104</v>
      </c>
      <c r="F3957" t="s">
        <v>13948</v>
      </c>
      <c r="G3957" t="s">
        <v>422</v>
      </c>
      <c r="H3957" t="s">
        <v>1213</v>
      </c>
      <c r="I3957" t="s">
        <v>13949</v>
      </c>
      <c r="J3957">
        <v>0.11395</v>
      </c>
      <c r="K3957">
        <v>1</v>
      </c>
      <c r="L3957">
        <v>1</v>
      </c>
      <c r="M3957">
        <v>1</v>
      </c>
      <c r="N3957">
        <v>1</v>
      </c>
      <c r="O3957" t="s">
        <v>225</v>
      </c>
      <c r="P3957">
        <v>0</v>
      </c>
      <c r="Q3957">
        <v>1</v>
      </c>
      <c r="R3957">
        <v>4700</v>
      </c>
      <c r="S3957" t="s">
        <v>223</v>
      </c>
      <c r="T3957">
        <v>4700</v>
      </c>
      <c r="U3957" t="s">
        <v>13946</v>
      </c>
      <c r="V3957" t="s">
        <v>413</v>
      </c>
      <c r="W3957" t="s">
        <v>225</v>
      </c>
      <c r="X3957" t="s">
        <v>225</v>
      </c>
      <c r="Y3957">
        <v>4700</v>
      </c>
      <c r="AB3957">
        <v>2</v>
      </c>
      <c r="AC3957">
        <v>2</v>
      </c>
      <c r="AD3957">
        <v>4</v>
      </c>
      <c r="AE3957">
        <v>1456</v>
      </c>
      <c r="AF3957">
        <v>2</v>
      </c>
      <c r="AQ3957">
        <v>1</v>
      </c>
      <c r="AR3957">
        <f t="shared" si="61"/>
        <v>19.36</v>
      </c>
      <c r="AS3957">
        <v>1</v>
      </c>
      <c r="AT3957" t="s">
        <v>133</v>
      </c>
      <c r="AU3957">
        <v>42</v>
      </c>
    </row>
    <row r="3958" spans="1:47">
      <c r="A3958" t="s">
        <v>13950</v>
      </c>
      <c r="C3958">
        <v>310</v>
      </c>
      <c r="D3958" t="s">
        <v>13951</v>
      </c>
      <c r="E3958">
        <v>101</v>
      </c>
      <c r="F3958" t="s">
        <v>13952</v>
      </c>
      <c r="G3958" t="s">
        <v>422</v>
      </c>
      <c r="H3958" t="s">
        <v>220</v>
      </c>
      <c r="I3958" t="s">
        <v>13953</v>
      </c>
      <c r="J3958">
        <v>0.52958000000000005</v>
      </c>
      <c r="K3958">
        <v>0</v>
      </c>
      <c r="L3958">
        <v>0</v>
      </c>
      <c r="M3958">
        <v>1</v>
      </c>
      <c r="N3958">
        <v>1</v>
      </c>
      <c r="O3958" t="s">
        <v>659</v>
      </c>
      <c r="P3958">
        <v>0</v>
      </c>
      <c r="Q3958">
        <v>1</v>
      </c>
      <c r="R3958">
        <v>1800</v>
      </c>
      <c r="S3958" t="s">
        <v>223</v>
      </c>
      <c r="T3958">
        <v>0</v>
      </c>
      <c r="U3958" t="s">
        <v>13950</v>
      </c>
      <c r="V3958" t="s">
        <v>927</v>
      </c>
      <c r="W3958" t="s">
        <v>659</v>
      </c>
      <c r="X3958" t="s">
        <v>659</v>
      </c>
      <c r="Y3958">
        <v>1800</v>
      </c>
      <c r="AB3958">
        <v>0</v>
      </c>
      <c r="AC3958">
        <v>0</v>
      </c>
      <c r="AD3958">
        <v>3</v>
      </c>
      <c r="AE3958">
        <v>954</v>
      </c>
      <c r="AF3958">
        <v>1</v>
      </c>
      <c r="AQ3958">
        <v>1</v>
      </c>
      <c r="AR3958">
        <f t="shared" si="61"/>
        <v>0</v>
      </c>
      <c r="AS3958">
        <v>1</v>
      </c>
      <c r="AT3958" t="s">
        <v>133</v>
      </c>
      <c r="AU3958">
        <v>42</v>
      </c>
    </row>
    <row r="3959" spans="1:47">
      <c r="A3959" t="s">
        <v>13954</v>
      </c>
      <c r="C3959">
        <v>310</v>
      </c>
      <c r="D3959" t="s">
        <v>13955</v>
      </c>
      <c r="E3959">
        <v>101</v>
      </c>
      <c r="F3959" t="s">
        <v>13956</v>
      </c>
      <c r="G3959" t="s">
        <v>422</v>
      </c>
      <c r="H3959" t="s">
        <v>220</v>
      </c>
      <c r="I3959" t="s">
        <v>13957</v>
      </c>
      <c r="J3959">
        <v>0.79498999999999997</v>
      </c>
      <c r="K3959">
        <v>1</v>
      </c>
      <c r="L3959">
        <v>1</v>
      </c>
      <c r="M3959">
        <v>1</v>
      </c>
      <c r="N3959">
        <v>1</v>
      </c>
      <c r="O3959" t="s">
        <v>225</v>
      </c>
      <c r="P3959">
        <v>0</v>
      </c>
      <c r="Q3959">
        <v>1</v>
      </c>
      <c r="R3959">
        <v>7100</v>
      </c>
      <c r="S3959" t="s">
        <v>223</v>
      </c>
      <c r="T3959">
        <v>7100</v>
      </c>
      <c r="U3959" t="s">
        <v>13954</v>
      </c>
      <c r="V3959" t="s">
        <v>413</v>
      </c>
      <c r="W3959" t="s">
        <v>225</v>
      </c>
      <c r="X3959" t="s">
        <v>225</v>
      </c>
      <c r="Y3959">
        <v>7100</v>
      </c>
      <c r="AB3959">
        <v>1</v>
      </c>
      <c r="AC3959">
        <v>1</v>
      </c>
      <c r="AD3959">
        <v>3</v>
      </c>
      <c r="AE3959">
        <v>988</v>
      </c>
      <c r="AF3959">
        <v>1</v>
      </c>
      <c r="AQ3959">
        <v>1</v>
      </c>
      <c r="AR3959">
        <f t="shared" si="61"/>
        <v>9.68</v>
      </c>
      <c r="AS3959">
        <v>1</v>
      </c>
      <c r="AT3959" t="s">
        <v>133</v>
      </c>
      <c r="AU3959">
        <v>42</v>
      </c>
    </row>
    <row r="3960" spans="1:47">
      <c r="A3960" t="s">
        <v>13958</v>
      </c>
      <c r="C3960">
        <v>310</v>
      </c>
      <c r="D3960" t="s">
        <v>13959</v>
      </c>
      <c r="E3960">
        <v>101</v>
      </c>
      <c r="F3960" t="s">
        <v>13960</v>
      </c>
      <c r="G3960" t="s">
        <v>422</v>
      </c>
      <c r="H3960" t="s">
        <v>220</v>
      </c>
      <c r="I3960" t="s">
        <v>13961</v>
      </c>
      <c r="J3960">
        <v>5.43912</v>
      </c>
      <c r="K3960">
        <v>1</v>
      </c>
      <c r="L3960">
        <v>1</v>
      </c>
      <c r="M3960">
        <v>1</v>
      </c>
      <c r="N3960">
        <v>1</v>
      </c>
      <c r="O3960" t="s">
        <v>225</v>
      </c>
      <c r="P3960">
        <v>0</v>
      </c>
      <c r="Q3960">
        <v>1</v>
      </c>
      <c r="R3960">
        <v>0</v>
      </c>
      <c r="S3960" t="s">
        <v>223</v>
      </c>
      <c r="T3960">
        <v>0</v>
      </c>
      <c r="U3960" t="s">
        <v>13958</v>
      </c>
      <c r="V3960" t="s">
        <v>455</v>
      </c>
      <c r="W3960" t="s">
        <v>225</v>
      </c>
      <c r="X3960" t="s">
        <v>225</v>
      </c>
      <c r="Y3960">
        <v>0</v>
      </c>
      <c r="AB3960">
        <v>1</v>
      </c>
      <c r="AC3960">
        <v>1</v>
      </c>
      <c r="AD3960">
        <v>3</v>
      </c>
      <c r="AE3960">
        <v>1288</v>
      </c>
      <c r="AF3960">
        <v>1</v>
      </c>
      <c r="AQ3960">
        <v>1</v>
      </c>
      <c r="AR3960">
        <f t="shared" si="61"/>
        <v>9.68</v>
      </c>
      <c r="AS3960">
        <v>1</v>
      </c>
      <c r="AT3960" t="s">
        <v>133</v>
      </c>
      <c r="AU3960">
        <v>42</v>
      </c>
    </row>
    <row r="3961" spans="1:47">
      <c r="A3961" t="s">
        <v>13962</v>
      </c>
      <c r="C3961">
        <v>310</v>
      </c>
      <c r="D3961" t="s">
        <v>13963</v>
      </c>
      <c r="E3961">
        <v>101</v>
      </c>
      <c r="F3961" t="s">
        <v>13964</v>
      </c>
      <c r="G3961" t="s">
        <v>422</v>
      </c>
      <c r="H3961" t="s">
        <v>220</v>
      </c>
      <c r="I3961" t="s">
        <v>13965</v>
      </c>
      <c r="J3961">
        <v>9.572E-2</v>
      </c>
      <c r="K3961">
        <v>1</v>
      </c>
      <c r="L3961">
        <v>1</v>
      </c>
      <c r="M3961">
        <v>1</v>
      </c>
      <c r="N3961">
        <v>1</v>
      </c>
      <c r="O3961" t="s">
        <v>225</v>
      </c>
      <c r="P3961">
        <v>0</v>
      </c>
      <c r="Q3961">
        <v>1</v>
      </c>
      <c r="R3961">
        <v>5300</v>
      </c>
      <c r="S3961" t="s">
        <v>223</v>
      </c>
      <c r="T3961">
        <v>5300</v>
      </c>
      <c r="U3961" t="s">
        <v>13962</v>
      </c>
      <c r="V3961" t="s">
        <v>455</v>
      </c>
      <c r="W3961" t="s">
        <v>225</v>
      </c>
      <c r="X3961" t="s">
        <v>225</v>
      </c>
      <c r="Y3961">
        <v>5300</v>
      </c>
      <c r="AB3961">
        <v>1</v>
      </c>
      <c r="AC3961">
        <v>1</v>
      </c>
      <c r="AD3961">
        <v>2</v>
      </c>
      <c r="AE3961">
        <v>811</v>
      </c>
      <c r="AF3961">
        <v>1</v>
      </c>
      <c r="AQ3961">
        <v>1</v>
      </c>
      <c r="AR3961">
        <f t="shared" si="61"/>
        <v>9.68</v>
      </c>
      <c r="AS3961">
        <v>1</v>
      </c>
      <c r="AT3961" t="s">
        <v>133</v>
      </c>
      <c r="AU3961">
        <v>42</v>
      </c>
    </row>
    <row r="3962" spans="1:47">
      <c r="A3962" t="s">
        <v>13966</v>
      </c>
      <c r="C3962">
        <v>310</v>
      </c>
      <c r="D3962" t="s">
        <v>13967</v>
      </c>
      <c r="E3962">
        <v>101</v>
      </c>
      <c r="F3962" t="s">
        <v>13968</v>
      </c>
      <c r="G3962" t="s">
        <v>422</v>
      </c>
      <c r="H3962" t="s">
        <v>220</v>
      </c>
      <c r="I3962" t="s">
        <v>13969</v>
      </c>
      <c r="J3962">
        <v>0.30371999999999999</v>
      </c>
      <c r="K3962">
        <v>0</v>
      </c>
      <c r="L3962">
        <v>0</v>
      </c>
      <c r="M3962">
        <v>1</v>
      </c>
      <c r="N3962">
        <v>1</v>
      </c>
      <c r="O3962" t="s">
        <v>659</v>
      </c>
      <c r="P3962">
        <v>1</v>
      </c>
      <c r="Q3962">
        <v>1</v>
      </c>
      <c r="R3962">
        <v>6700</v>
      </c>
      <c r="S3962" t="s">
        <v>223</v>
      </c>
      <c r="T3962">
        <v>0</v>
      </c>
      <c r="U3962" t="s">
        <v>13966</v>
      </c>
      <c r="V3962" t="s">
        <v>933</v>
      </c>
      <c r="W3962" t="s">
        <v>659</v>
      </c>
      <c r="X3962" t="s">
        <v>659</v>
      </c>
      <c r="Y3962">
        <v>6700</v>
      </c>
      <c r="AB3962">
        <v>0</v>
      </c>
      <c r="AC3962">
        <v>0</v>
      </c>
      <c r="AD3962">
        <v>2</v>
      </c>
      <c r="AE3962">
        <v>2079</v>
      </c>
      <c r="AF3962">
        <v>1.5</v>
      </c>
      <c r="AQ3962">
        <v>1</v>
      </c>
      <c r="AR3962">
        <f t="shared" si="61"/>
        <v>0</v>
      </c>
      <c r="AS3962">
        <v>1</v>
      </c>
      <c r="AT3962" t="s">
        <v>133</v>
      </c>
      <c r="AU3962">
        <v>42</v>
      </c>
    </row>
    <row r="3963" spans="1:47">
      <c r="A3963" t="s">
        <v>13970</v>
      </c>
      <c r="C3963">
        <v>310</v>
      </c>
      <c r="D3963" t="s">
        <v>13971</v>
      </c>
      <c r="E3963">
        <v>101</v>
      </c>
      <c r="F3963" t="s">
        <v>13972</v>
      </c>
      <c r="G3963" t="s">
        <v>422</v>
      </c>
      <c r="H3963" t="s">
        <v>220</v>
      </c>
      <c r="I3963" t="s">
        <v>13973</v>
      </c>
      <c r="J3963">
        <v>0.23491999999999999</v>
      </c>
      <c r="K3963">
        <v>1</v>
      </c>
      <c r="L3963">
        <v>1</v>
      </c>
      <c r="M3963">
        <v>1</v>
      </c>
      <c r="N3963">
        <v>1</v>
      </c>
      <c r="O3963" t="s">
        <v>225</v>
      </c>
      <c r="P3963">
        <v>0</v>
      </c>
      <c r="Q3963">
        <v>1</v>
      </c>
      <c r="R3963">
        <v>500</v>
      </c>
      <c r="S3963" t="s">
        <v>223</v>
      </c>
      <c r="T3963">
        <v>500</v>
      </c>
      <c r="U3963" t="s">
        <v>13970</v>
      </c>
      <c r="V3963" t="s">
        <v>455</v>
      </c>
      <c r="W3963" t="s">
        <v>225</v>
      </c>
      <c r="X3963" t="s">
        <v>225</v>
      </c>
      <c r="Y3963">
        <v>500</v>
      </c>
      <c r="AB3963">
        <v>1</v>
      </c>
      <c r="AC3963">
        <v>1</v>
      </c>
      <c r="AD3963">
        <v>1</v>
      </c>
      <c r="AE3963">
        <v>920</v>
      </c>
      <c r="AF3963">
        <v>1</v>
      </c>
      <c r="AQ3963">
        <v>1</v>
      </c>
      <c r="AR3963">
        <f t="shared" si="61"/>
        <v>9.68</v>
      </c>
      <c r="AS3963">
        <v>1</v>
      </c>
      <c r="AT3963" t="s">
        <v>133</v>
      </c>
      <c r="AU3963">
        <v>42</v>
      </c>
    </row>
    <row r="3964" spans="1:47">
      <c r="A3964" t="s">
        <v>13974</v>
      </c>
      <c r="C3964">
        <v>310</v>
      </c>
      <c r="D3964" t="s">
        <v>13975</v>
      </c>
      <c r="E3964">
        <v>101</v>
      </c>
      <c r="F3964" t="s">
        <v>13924</v>
      </c>
      <c r="G3964" t="s">
        <v>11287</v>
      </c>
      <c r="H3964" t="s">
        <v>220</v>
      </c>
      <c r="I3964" t="s">
        <v>13976</v>
      </c>
      <c r="J3964">
        <v>0.84621000000000002</v>
      </c>
      <c r="K3964">
        <v>1</v>
      </c>
      <c r="L3964">
        <v>1</v>
      </c>
      <c r="M3964">
        <v>1</v>
      </c>
      <c r="N3964">
        <v>1</v>
      </c>
      <c r="O3964" t="s">
        <v>225</v>
      </c>
      <c r="P3964">
        <v>0</v>
      </c>
      <c r="Q3964">
        <v>1</v>
      </c>
      <c r="R3964">
        <v>0</v>
      </c>
      <c r="S3964" t="s">
        <v>223</v>
      </c>
      <c r="T3964">
        <v>0</v>
      </c>
      <c r="U3964" t="s">
        <v>13974</v>
      </c>
      <c r="V3964" t="s">
        <v>455</v>
      </c>
      <c r="W3964" t="s">
        <v>225</v>
      </c>
      <c r="X3964" t="s">
        <v>225</v>
      </c>
      <c r="Y3964">
        <v>0</v>
      </c>
      <c r="AB3964">
        <v>1</v>
      </c>
      <c r="AC3964">
        <v>1</v>
      </c>
      <c r="AD3964">
        <v>4</v>
      </c>
      <c r="AE3964">
        <v>2018</v>
      </c>
      <c r="AF3964">
        <v>1.75</v>
      </c>
      <c r="AQ3964">
        <v>1</v>
      </c>
      <c r="AR3964">
        <f t="shared" si="61"/>
        <v>9.68</v>
      </c>
      <c r="AS3964">
        <v>1</v>
      </c>
      <c r="AT3964" t="s">
        <v>133</v>
      </c>
      <c r="AU3964">
        <v>42</v>
      </c>
    </row>
    <row r="3965" spans="1:47">
      <c r="A3965" t="s">
        <v>13977</v>
      </c>
      <c r="C3965">
        <v>310</v>
      </c>
      <c r="D3965" t="s">
        <v>13978</v>
      </c>
      <c r="E3965">
        <v>104</v>
      </c>
      <c r="F3965" t="s">
        <v>13602</v>
      </c>
      <c r="G3965" t="s">
        <v>422</v>
      </c>
      <c r="H3965" t="s">
        <v>1213</v>
      </c>
      <c r="I3965" t="s">
        <v>13979</v>
      </c>
      <c r="J3965">
        <v>0.11012</v>
      </c>
      <c r="K3965">
        <v>1</v>
      </c>
      <c r="L3965">
        <v>1</v>
      </c>
      <c r="M3965">
        <v>1</v>
      </c>
      <c r="N3965">
        <v>1</v>
      </c>
      <c r="O3965" t="s">
        <v>225</v>
      </c>
      <c r="P3965">
        <v>0</v>
      </c>
      <c r="Q3965">
        <v>1</v>
      </c>
      <c r="R3965">
        <v>15300</v>
      </c>
      <c r="S3965" t="s">
        <v>223</v>
      </c>
      <c r="T3965">
        <v>15300</v>
      </c>
      <c r="U3965" t="s">
        <v>13977</v>
      </c>
      <c r="V3965" t="s">
        <v>413</v>
      </c>
      <c r="W3965" t="s">
        <v>225</v>
      </c>
      <c r="X3965" t="s">
        <v>225</v>
      </c>
      <c r="Y3965">
        <v>15300</v>
      </c>
      <c r="AB3965">
        <v>2</v>
      </c>
      <c r="AC3965">
        <v>2</v>
      </c>
      <c r="AD3965">
        <v>4</v>
      </c>
      <c r="AE3965">
        <v>1372</v>
      </c>
      <c r="AF3965">
        <v>2</v>
      </c>
      <c r="AQ3965">
        <v>1</v>
      </c>
      <c r="AR3965">
        <f t="shared" si="61"/>
        <v>19.36</v>
      </c>
      <c r="AS3965">
        <v>1</v>
      </c>
      <c r="AT3965" t="s">
        <v>133</v>
      </c>
      <c r="AU3965">
        <v>42</v>
      </c>
    </row>
    <row r="3966" spans="1:47">
      <c r="A3966" t="s">
        <v>13980</v>
      </c>
      <c r="C3966">
        <v>310</v>
      </c>
      <c r="D3966" t="s">
        <v>13981</v>
      </c>
      <c r="E3966">
        <v>911</v>
      </c>
      <c r="F3966" t="s">
        <v>13982</v>
      </c>
      <c r="G3966" t="s">
        <v>13983</v>
      </c>
      <c r="H3966" t="s">
        <v>13984</v>
      </c>
      <c r="I3966" t="s">
        <v>13985</v>
      </c>
      <c r="J3966">
        <v>1.3971100000000001</v>
      </c>
      <c r="K3966">
        <v>0</v>
      </c>
      <c r="L3966">
        <v>0</v>
      </c>
      <c r="M3966">
        <v>0</v>
      </c>
      <c r="N3966">
        <v>0</v>
      </c>
      <c r="P3966">
        <v>0</v>
      </c>
      <c r="Q3966">
        <v>0</v>
      </c>
      <c r="R3966">
        <v>0</v>
      </c>
      <c r="S3966" t="s">
        <v>223</v>
      </c>
      <c r="T3966">
        <v>0</v>
      </c>
      <c r="U3966" t="s">
        <v>13980</v>
      </c>
      <c r="Y3966">
        <v>0</v>
      </c>
      <c r="Z3966" t="s">
        <v>297</v>
      </c>
      <c r="AA3966" t="s">
        <v>223</v>
      </c>
      <c r="AB3966">
        <v>0</v>
      </c>
      <c r="AC3966">
        <v>0</v>
      </c>
      <c r="AD3966">
        <v>0</v>
      </c>
      <c r="AE3966">
        <v>0</v>
      </c>
      <c r="AF3966">
        <v>0</v>
      </c>
      <c r="AQ3966">
        <v>1</v>
      </c>
      <c r="AR3966">
        <f t="shared" si="61"/>
        <v>0</v>
      </c>
      <c r="AS3966">
        <v>1</v>
      </c>
      <c r="AT3966" t="s">
        <v>112</v>
      </c>
      <c r="AU3966">
        <v>20</v>
      </c>
    </row>
    <row r="3967" spans="1:47">
      <c r="A3967" t="s">
        <v>13986</v>
      </c>
      <c r="C3967">
        <v>310</v>
      </c>
      <c r="D3967" t="s">
        <v>13987</v>
      </c>
      <c r="E3967">
        <v>101</v>
      </c>
      <c r="F3967" t="s">
        <v>13988</v>
      </c>
      <c r="G3967" t="s">
        <v>422</v>
      </c>
      <c r="H3967" t="s">
        <v>220</v>
      </c>
      <c r="I3967" t="s">
        <v>13989</v>
      </c>
      <c r="J3967">
        <v>0.84201999999999999</v>
      </c>
      <c r="K3967">
        <v>1</v>
      </c>
      <c r="L3967">
        <v>1</v>
      </c>
      <c r="M3967">
        <v>1</v>
      </c>
      <c r="N3967">
        <v>1</v>
      </c>
      <c r="O3967" t="s">
        <v>225</v>
      </c>
      <c r="P3967">
        <v>0</v>
      </c>
      <c r="Q3967">
        <v>0</v>
      </c>
      <c r="R3967">
        <v>0</v>
      </c>
      <c r="S3967" t="s">
        <v>223</v>
      </c>
      <c r="T3967">
        <v>0</v>
      </c>
      <c r="U3967" t="s">
        <v>13986</v>
      </c>
      <c r="V3967" t="s">
        <v>455</v>
      </c>
      <c r="W3967" t="s">
        <v>225</v>
      </c>
      <c r="X3967" t="s">
        <v>225</v>
      </c>
      <c r="Y3967">
        <v>0</v>
      </c>
      <c r="AB3967">
        <v>1</v>
      </c>
      <c r="AC3967">
        <v>1</v>
      </c>
      <c r="AD3967">
        <v>3</v>
      </c>
      <c r="AE3967">
        <v>2145</v>
      </c>
      <c r="AF3967">
        <v>1</v>
      </c>
      <c r="AQ3967">
        <v>2</v>
      </c>
      <c r="AR3967">
        <f t="shared" si="61"/>
        <v>9.68</v>
      </c>
      <c r="AS3967">
        <v>1</v>
      </c>
      <c r="AT3967" t="s">
        <v>133</v>
      </c>
      <c r="AU3967">
        <v>42</v>
      </c>
    </row>
    <row r="3968" spans="1:47">
      <c r="A3968" t="s">
        <v>13990</v>
      </c>
      <c r="C3968">
        <v>310</v>
      </c>
      <c r="D3968" t="s">
        <v>13991</v>
      </c>
      <c r="E3968">
        <v>101</v>
      </c>
      <c r="F3968" t="s">
        <v>13824</v>
      </c>
      <c r="G3968" t="s">
        <v>1783</v>
      </c>
      <c r="H3968" t="s">
        <v>220</v>
      </c>
      <c r="I3968" t="s">
        <v>13992</v>
      </c>
      <c r="J3968">
        <v>0.33500000000000002</v>
      </c>
      <c r="K3968">
        <v>1</v>
      </c>
      <c r="L3968">
        <v>1</v>
      </c>
      <c r="M3968">
        <v>1</v>
      </c>
      <c r="N3968">
        <v>1</v>
      </c>
      <c r="O3968" t="s">
        <v>225</v>
      </c>
      <c r="P3968">
        <v>0</v>
      </c>
      <c r="Q3968">
        <v>1</v>
      </c>
      <c r="R3968">
        <v>1800</v>
      </c>
      <c r="S3968" t="s">
        <v>223</v>
      </c>
      <c r="T3968">
        <v>1800</v>
      </c>
      <c r="U3968" t="s">
        <v>13990</v>
      </c>
      <c r="V3968" t="s">
        <v>455</v>
      </c>
      <c r="W3968" t="s">
        <v>225</v>
      </c>
      <c r="X3968" t="s">
        <v>225</v>
      </c>
      <c r="Y3968">
        <v>1800</v>
      </c>
      <c r="AB3968">
        <v>1</v>
      </c>
      <c r="AC3968">
        <v>1</v>
      </c>
      <c r="AD3968">
        <v>3</v>
      </c>
      <c r="AE3968">
        <v>1464</v>
      </c>
      <c r="AF3968">
        <v>1</v>
      </c>
      <c r="AQ3968">
        <v>1</v>
      </c>
      <c r="AR3968">
        <f t="shared" si="61"/>
        <v>4.6463999999999999</v>
      </c>
      <c r="AS3968">
        <v>1</v>
      </c>
      <c r="AT3968" t="s">
        <v>112</v>
      </c>
      <c r="AU3968">
        <v>20</v>
      </c>
    </row>
    <row r="3969" spans="1:47">
      <c r="A3969" t="s">
        <v>13993</v>
      </c>
      <c r="C3969">
        <v>310</v>
      </c>
      <c r="D3969" t="s">
        <v>13994</v>
      </c>
      <c r="E3969">
        <v>101</v>
      </c>
      <c r="F3969" t="s">
        <v>13995</v>
      </c>
      <c r="G3969" t="s">
        <v>422</v>
      </c>
      <c r="H3969" t="s">
        <v>220</v>
      </c>
      <c r="I3969" t="s">
        <v>13996</v>
      </c>
      <c r="J3969">
        <v>2.1193399999999998</v>
      </c>
      <c r="K3969">
        <v>1</v>
      </c>
      <c r="L3969">
        <v>1</v>
      </c>
      <c r="M3969">
        <v>1</v>
      </c>
      <c r="N3969">
        <v>1</v>
      </c>
      <c r="O3969" t="s">
        <v>225</v>
      </c>
      <c r="P3969">
        <v>0</v>
      </c>
      <c r="Q3969">
        <v>1</v>
      </c>
      <c r="R3969">
        <v>1400</v>
      </c>
      <c r="S3969" t="s">
        <v>223</v>
      </c>
      <c r="T3969">
        <v>1400</v>
      </c>
      <c r="U3969" t="s">
        <v>13993</v>
      </c>
      <c r="V3969" t="s">
        <v>455</v>
      </c>
      <c r="W3969" t="s">
        <v>225</v>
      </c>
      <c r="X3969" t="s">
        <v>225</v>
      </c>
      <c r="Y3969">
        <v>1400</v>
      </c>
      <c r="AB3969">
        <v>1</v>
      </c>
      <c r="AC3969">
        <v>1</v>
      </c>
      <c r="AD3969">
        <v>2</v>
      </c>
      <c r="AE3969">
        <v>784</v>
      </c>
      <c r="AF3969">
        <v>1</v>
      </c>
      <c r="AQ3969">
        <v>1</v>
      </c>
      <c r="AR3969">
        <f t="shared" si="61"/>
        <v>9.68</v>
      </c>
      <c r="AS3969">
        <v>1</v>
      </c>
      <c r="AT3969" t="s">
        <v>133</v>
      </c>
      <c r="AU3969">
        <v>42</v>
      </c>
    </row>
    <row r="3970" spans="1:47">
      <c r="A3970" t="s">
        <v>13997</v>
      </c>
      <c r="C3970">
        <v>310</v>
      </c>
      <c r="D3970" t="s">
        <v>13998</v>
      </c>
      <c r="E3970">
        <v>101</v>
      </c>
      <c r="F3970" t="s">
        <v>13999</v>
      </c>
      <c r="G3970" t="s">
        <v>422</v>
      </c>
      <c r="H3970" t="s">
        <v>220</v>
      </c>
      <c r="I3970" t="s">
        <v>14000</v>
      </c>
      <c r="J3970">
        <v>0.33123000000000002</v>
      </c>
      <c r="K3970">
        <v>1</v>
      </c>
      <c r="L3970">
        <v>1</v>
      </c>
      <c r="M3970">
        <v>1</v>
      </c>
      <c r="N3970">
        <v>1</v>
      </c>
      <c r="O3970" t="s">
        <v>225</v>
      </c>
      <c r="P3970">
        <v>0</v>
      </c>
      <c r="Q3970">
        <v>1</v>
      </c>
      <c r="R3970">
        <v>6700</v>
      </c>
      <c r="S3970" t="s">
        <v>223</v>
      </c>
      <c r="T3970">
        <v>6700</v>
      </c>
      <c r="U3970" t="s">
        <v>13997</v>
      </c>
      <c r="V3970" t="s">
        <v>455</v>
      </c>
      <c r="W3970" t="s">
        <v>225</v>
      </c>
      <c r="X3970" t="s">
        <v>225</v>
      </c>
      <c r="Y3970">
        <v>6700</v>
      </c>
      <c r="AB3970">
        <v>1</v>
      </c>
      <c r="AC3970">
        <v>1</v>
      </c>
      <c r="AD3970">
        <v>2</v>
      </c>
      <c r="AE3970">
        <v>1244</v>
      </c>
      <c r="AF3970">
        <v>1</v>
      </c>
      <c r="AQ3970">
        <v>1</v>
      </c>
      <c r="AR3970">
        <f t="shared" ref="AR3970:AR4033" si="62">AB3970*9.68*VLOOKUP(AU3970,atten,10,FALSE)</f>
        <v>9.68</v>
      </c>
      <c r="AS3970">
        <v>1</v>
      </c>
      <c r="AT3970" t="s">
        <v>133</v>
      </c>
      <c r="AU3970">
        <v>42</v>
      </c>
    </row>
    <row r="3971" spans="1:47">
      <c r="A3971" t="s">
        <v>14001</v>
      </c>
      <c r="C3971">
        <v>310</v>
      </c>
      <c r="D3971" t="s">
        <v>14002</v>
      </c>
      <c r="E3971">
        <v>101</v>
      </c>
      <c r="F3971" t="s">
        <v>14003</v>
      </c>
      <c r="G3971" t="s">
        <v>422</v>
      </c>
      <c r="H3971" t="s">
        <v>220</v>
      </c>
      <c r="I3971" t="s">
        <v>14004</v>
      </c>
      <c r="J3971">
        <v>0.55901000000000001</v>
      </c>
      <c r="K3971">
        <v>1</v>
      </c>
      <c r="L3971">
        <v>1</v>
      </c>
      <c r="M3971">
        <v>1</v>
      </c>
      <c r="N3971">
        <v>1</v>
      </c>
      <c r="O3971" t="s">
        <v>225</v>
      </c>
      <c r="P3971">
        <v>0</v>
      </c>
      <c r="Q3971">
        <v>1</v>
      </c>
      <c r="R3971">
        <v>3900</v>
      </c>
      <c r="S3971" t="s">
        <v>223</v>
      </c>
      <c r="T3971">
        <v>3900</v>
      </c>
      <c r="U3971" t="s">
        <v>14001</v>
      </c>
      <c r="V3971" t="s">
        <v>455</v>
      </c>
      <c r="W3971" t="s">
        <v>225</v>
      </c>
      <c r="X3971" t="s">
        <v>225</v>
      </c>
      <c r="Y3971">
        <v>3900</v>
      </c>
      <c r="AB3971">
        <v>1</v>
      </c>
      <c r="AC3971">
        <v>1</v>
      </c>
      <c r="AD3971">
        <v>3</v>
      </c>
      <c r="AE3971">
        <v>1605</v>
      </c>
      <c r="AF3971">
        <v>1.75</v>
      </c>
      <c r="AQ3971">
        <v>2</v>
      </c>
      <c r="AR3971">
        <f t="shared" si="62"/>
        <v>9.68</v>
      </c>
      <c r="AS3971">
        <v>1</v>
      </c>
      <c r="AT3971" t="s">
        <v>133</v>
      </c>
      <c r="AU3971">
        <v>42</v>
      </c>
    </row>
    <row r="3972" spans="1:47">
      <c r="A3972" t="s">
        <v>248</v>
      </c>
      <c r="C3972">
        <v>310</v>
      </c>
      <c r="E3972">
        <v>0</v>
      </c>
      <c r="J3972">
        <v>0.11335000000000001</v>
      </c>
      <c r="K3972">
        <v>0</v>
      </c>
      <c r="L3972">
        <v>0</v>
      </c>
      <c r="M3972">
        <v>0</v>
      </c>
      <c r="N3972">
        <v>0</v>
      </c>
      <c r="P3972">
        <v>0</v>
      </c>
      <c r="Q3972">
        <v>0</v>
      </c>
      <c r="R3972">
        <v>0</v>
      </c>
      <c r="S3972" t="s">
        <v>249</v>
      </c>
      <c r="T3972">
        <v>0</v>
      </c>
      <c r="Y3972">
        <v>0</v>
      </c>
      <c r="AB3972">
        <v>0</v>
      </c>
      <c r="AC3972">
        <v>0</v>
      </c>
      <c r="AD3972">
        <v>0</v>
      </c>
      <c r="AE3972">
        <v>0</v>
      </c>
      <c r="AF3972">
        <v>0</v>
      </c>
      <c r="AQ3972">
        <v>0</v>
      </c>
      <c r="AR3972">
        <f t="shared" si="62"/>
        <v>0</v>
      </c>
      <c r="AS3972">
        <v>1</v>
      </c>
      <c r="AT3972" t="s">
        <v>133</v>
      </c>
      <c r="AU3972">
        <v>42</v>
      </c>
    </row>
    <row r="3973" spans="1:47">
      <c r="A3973" t="s">
        <v>14005</v>
      </c>
      <c r="C3973">
        <v>310</v>
      </c>
      <c r="D3973" t="s">
        <v>14006</v>
      </c>
      <c r="E3973">
        <v>101</v>
      </c>
      <c r="F3973" t="s">
        <v>14007</v>
      </c>
      <c r="G3973" t="s">
        <v>422</v>
      </c>
      <c r="H3973" t="s">
        <v>220</v>
      </c>
      <c r="I3973" t="s">
        <v>14008</v>
      </c>
      <c r="J3973">
        <v>0.25775999999999999</v>
      </c>
      <c r="K3973">
        <v>0</v>
      </c>
      <c r="L3973">
        <v>0</v>
      </c>
      <c r="M3973">
        <v>1</v>
      </c>
      <c r="N3973">
        <v>1</v>
      </c>
      <c r="O3973" t="s">
        <v>659</v>
      </c>
      <c r="P3973">
        <v>1</v>
      </c>
      <c r="Q3973">
        <v>1</v>
      </c>
      <c r="R3973">
        <v>6900</v>
      </c>
      <c r="S3973" t="s">
        <v>223</v>
      </c>
      <c r="T3973">
        <v>0</v>
      </c>
      <c r="U3973" t="s">
        <v>14005</v>
      </c>
      <c r="V3973" t="s">
        <v>933</v>
      </c>
      <c r="W3973" t="s">
        <v>659</v>
      </c>
      <c r="X3973" t="s">
        <v>659</v>
      </c>
      <c r="Y3973">
        <v>6900</v>
      </c>
      <c r="AB3973">
        <v>0</v>
      </c>
      <c r="AC3973">
        <v>0</v>
      </c>
      <c r="AD3973">
        <v>4</v>
      </c>
      <c r="AE3973">
        <v>2429</v>
      </c>
      <c r="AF3973">
        <v>1.9</v>
      </c>
      <c r="AQ3973">
        <v>1</v>
      </c>
      <c r="AR3973">
        <f t="shared" si="62"/>
        <v>0</v>
      </c>
      <c r="AS3973">
        <v>1</v>
      </c>
      <c r="AT3973" t="s">
        <v>133</v>
      </c>
      <c r="AU3973">
        <v>42</v>
      </c>
    </row>
    <row r="3974" spans="1:47">
      <c r="A3974" t="s">
        <v>248</v>
      </c>
      <c r="C3974">
        <v>310</v>
      </c>
      <c r="E3974">
        <v>0</v>
      </c>
      <c r="J3974">
        <v>0.10074</v>
      </c>
      <c r="K3974">
        <v>0</v>
      </c>
      <c r="L3974">
        <v>0</v>
      </c>
      <c r="M3974">
        <v>0</v>
      </c>
      <c r="N3974">
        <v>0</v>
      </c>
      <c r="P3974">
        <v>0</v>
      </c>
      <c r="Q3974">
        <v>0</v>
      </c>
      <c r="R3974">
        <v>0</v>
      </c>
      <c r="S3974" t="s">
        <v>249</v>
      </c>
      <c r="T3974">
        <v>0</v>
      </c>
      <c r="Y3974">
        <v>0</v>
      </c>
      <c r="AB3974">
        <v>0</v>
      </c>
      <c r="AC3974">
        <v>0</v>
      </c>
      <c r="AD3974">
        <v>0</v>
      </c>
      <c r="AE3974">
        <v>0</v>
      </c>
      <c r="AF3974">
        <v>0</v>
      </c>
      <c r="AQ3974">
        <v>0</v>
      </c>
      <c r="AR3974">
        <f t="shared" si="62"/>
        <v>0</v>
      </c>
      <c r="AS3974">
        <v>1</v>
      </c>
      <c r="AT3974" t="s">
        <v>133</v>
      </c>
      <c r="AU3974">
        <v>42</v>
      </c>
    </row>
    <row r="3975" spans="1:47">
      <c r="A3975" t="s">
        <v>14009</v>
      </c>
      <c r="C3975">
        <v>310</v>
      </c>
      <c r="D3975" t="s">
        <v>14010</v>
      </c>
      <c r="E3975">
        <v>905</v>
      </c>
      <c r="F3975" t="s">
        <v>14011</v>
      </c>
      <c r="G3975" t="s">
        <v>422</v>
      </c>
      <c r="H3975" t="s">
        <v>12365</v>
      </c>
      <c r="I3975" t="s">
        <v>14012</v>
      </c>
      <c r="J3975">
        <v>0.88168999999999997</v>
      </c>
      <c r="K3975">
        <v>1</v>
      </c>
      <c r="L3975">
        <v>1</v>
      </c>
      <c r="M3975">
        <v>1</v>
      </c>
      <c r="N3975">
        <v>1</v>
      </c>
      <c r="O3975" t="s">
        <v>225</v>
      </c>
      <c r="P3975">
        <v>0</v>
      </c>
      <c r="Q3975">
        <v>1</v>
      </c>
      <c r="R3975">
        <v>27800</v>
      </c>
      <c r="S3975" t="s">
        <v>223</v>
      </c>
      <c r="T3975">
        <v>27800</v>
      </c>
      <c r="U3975" t="s">
        <v>14009</v>
      </c>
      <c r="V3975" t="s">
        <v>413</v>
      </c>
      <c r="W3975" t="s">
        <v>225</v>
      </c>
      <c r="X3975" t="s">
        <v>225</v>
      </c>
      <c r="Y3975">
        <v>27800</v>
      </c>
      <c r="AB3975">
        <v>1</v>
      </c>
      <c r="AC3975">
        <v>1</v>
      </c>
      <c r="AD3975">
        <v>3</v>
      </c>
      <c r="AE3975">
        <v>1560</v>
      </c>
      <c r="AF3975">
        <v>1</v>
      </c>
      <c r="AQ3975">
        <v>1</v>
      </c>
      <c r="AR3975">
        <f t="shared" si="62"/>
        <v>9.68</v>
      </c>
      <c r="AS3975">
        <v>1</v>
      </c>
      <c r="AT3975" t="s">
        <v>133</v>
      </c>
      <c r="AU3975">
        <v>42</v>
      </c>
    </row>
    <row r="3976" spans="1:47">
      <c r="A3976" t="s">
        <v>14013</v>
      </c>
      <c r="C3976">
        <v>310</v>
      </c>
      <c r="D3976" t="s">
        <v>14014</v>
      </c>
      <c r="E3976">
        <v>101</v>
      </c>
      <c r="F3976" t="s">
        <v>14015</v>
      </c>
      <c r="G3976" t="s">
        <v>422</v>
      </c>
      <c r="H3976" t="s">
        <v>220</v>
      </c>
      <c r="I3976" t="s">
        <v>14016</v>
      </c>
      <c r="J3976">
        <v>0.32286999999999999</v>
      </c>
      <c r="K3976">
        <v>1</v>
      </c>
      <c r="L3976">
        <v>1</v>
      </c>
      <c r="M3976">
        <v>1</v>
      </c>
      <c r="N3976">
        <v>1</v>
      </c>
      <c r="O3976" t="s">
        <v>225</v>
      </c>
      <c r="P3976">
        <v>0</v>
      </c>
      <c r="Q3976">
        <v>1</v>
      </c>
      <c r="R3976">
        <v>3400</v>
      </c>
      <c r="S3976" t="s">
        <v>223</v>
      </c>
      <c r="T3976">
        <v>3400</v>
      </c>
      <c r="U3976" t="s">
        <v>14013</v>
      </c>
      <c r="V3976" t="s">
        <v>455</v>
      </c>
      <c r="W3976" t="s">
        <v>225</v>
      </c>
      <c r="X3976" t="s">
        <v>225</v>
      </c>
      <c r="Y3976">
        <v>3400</v>
      </c>
      <c r="AB3976">
        <v>1</v>
      </c>
      <c r="AC3976">
        <v>1</v>
      </c>
      <c r="AD3976">
        <v>2</v>
      </c>
      <c r="AE3976">
        <v>720</v>
      </c>
      <c r="AF3976">
        <v>1</v>
      </c>
      <c r="AQ3976">
        <v>1</v>
      </c>
      <c r="AR3976">
        <f t="shared" si="62"/>
        <v>9.68</v>
      </c>
      <c r="AS3976">
        <v>1</v>
      </c>
      <c r="AT3976" t="s">
        <v>133</v>
      </c>
      <c r="AU3976">
        <v>42</v>
      </c>
    </row>
    <row r="3977" spans="1:47">
      <c r="A3977" t="s">
        <v>14017</v>
      </c>
      <c r="C3977">
        <v>310</v>
      </c>
      <c r="D3977" t="s">
        <v>14018</v>
      </c>
      <c r="E3977">
        <v>101</v>
      </c>
      <c r="F3977" t="s">
        <v>14019</v>
      </c>
      <c r="G3977" t="s">
        <v>422</v>
      </c>
      <c r="H3977" t="s">
        <v>220</v>
      </c>
      <c r="I3977" t="s">
        <v>14020</v>
      </c>
      <c r="J3977">
        <v>1.6460999999999999</v>
      </c>
      <c r="K3977">
        <v>1</v>
      </c>
      <c r="L3977">
        <v>1</v>
      </c>
      <c r="M3977">
        <v>1</v>
      </c>
      <c r="N3977">
        <v>1</v>
      </c>
      <c r="O3977" t="s">
        <v>225</v>
      </c>
      <c r="P3977">
        <v>0</v>
      </c>
      <c r="Q3977">
        <v>1</v>
      </c>
      <c r="R3977">
        <v>3400</v>
      </c>
      <c r="S3977" t="s">
        <v>223</v>
      </c>
      <c r="T3977">
        <v>3400</v>
      </c>
      <c r="U3977" t="s">
        <v>14017</v>
      </c>
      <c r="V3977" t="s">
        <v>413</v>
      </c>
      <c r="W3977" t="s">
        <v>225</v>
      </c>
      <c r="X3977" t="s">
        <v>225</v>
      </c>
      <c r="Y3977">
        <v>3400</v>
      </c>
      <c r="AB3977">
        <v>1</v>
      </c>
      <c r="AC3977">
        <v>1</v>
      </c>
      <c r="AD3977">
        <v>2</v>
      </c>
      <c r="AE3977">
        <v>651</v>
      </c>
      <c r="AF3977">
        <v>1</v>
      </c>
      <c r="AQ3977">
        <v>8</v>
      </c>
      <c r="AR3977">
        <f t="shared" si="62"/>
        <v>9.68</v>
      </c>
      <c r="AS3977">
        <v>1</v>
      </c>
      <c r="AT3977" t="s">
        <v>133</v>
      </c>
      <c r="AU3977">
        <v>42</v>
      </c>
    </row>
    <row r="3978" spans="1:47">
      <c r="A3978" t="s">
        <v>14021</v>
      </c>
      <c r="C3978">
        <v>310</v>
      </c>
      <c r="D3978" t="s">
        <v>14022</v>
      </c>
      <c r="E3978">
        <v>101</v>
      </c>
      <c r="F3978" t="s">
        <v>14023</v>
      </c>
      <c r="G3978" t="s">
        <v>422</v>
      </c>
      <c r="H3978" t="s">
        <v>220</v>
      </c>
      <c r="I3978" t="s">
        <v>14024</v>
      </c>
      <c r="J3978">
        <v>0.43280000000000002</v>
      </c>
      <c r="K3978">
        <v>1</v>
      </c>
      <c r="L3978">
        <v>1</v>
      </c>
      <c r="M3978">
        <v>1</v>
      </c>
      <c r="N3978">
        <v>1</v>
      </c>
      <c r="O3978" t="s">
        <v>225</v>
      </c>
      <c r="P3978">
        <v>0</v>
      </c>
      <c r="Q3978">
        <v>1</v>
      </c>
      <c r="R3978">
        <v>600</v>
      </c>
      <c r="S3978" t="s">
        <v>223</v>
      </c>
      <c r="T3978">
        <v>600</v>
      </c>
      <c r="U3978" t="s">
        <v>14021</v>
      </c>
      <c r="V3978" t="s">
        <v>455</v>
      </c>
      <c r="W3978" t="s">
        <v>225</v>
      </c>
      <c r="X3978" t="s">
        <v>225</v>
      </c>
      <c r="Y3978">
        <v>600</v>
      </c>
      <c r="AB3978">
        <v>1</v>
      </c>
      <c r="AC3978">
        <v>1</v>
      </c>
      <c r="AD3978">
        <v>4</v>
      </c>
      <c r="AE3978">
        <v>1082</v>
      </c>
      <c r="AF3978">
        <v>1.3</v>
      </c>
      <c r="AQ3978">
        <v>2</v>
      </c>
      <c r="AR3978">
        <f t="shared" si="62"/>
        <v>9.68</v>
      </c>
      <c r="AS3978">
        <v>1</v>
      </c>
      <c r="AT3978" t="s">
        <v>133</v>
      </c>
      <c r="AU3978">
        <v>42</v>
      </c>
    </row>
    <row r="3979" spans="1:47">
      <c r="A3979" t="s">
        <v>14025</v>
      </c>
      <c r="C3979">
        <v>310</v>
      </c>
      <c r="D3979" t="s">
        <v>14026</v>
      </c>
      <c r="E3979">
        <v>131</v>
      </c>
      <c r="F3979" t="s">
        <v>14027</v>
      </c>
      <c r="G3979" t="s">
        <v>422</v>
      </c>
      <c r="H3979" t="s">
        <v>407</v>
      </c>
      <c r="I3979" t="s">
        <v>14028</v>
      </c>
      <c r="J3979">
        <v>0.27432000000000001</v>
      </c>
      <c r="K3979">
        <v>0</v>
      </c>
      <c r="L3979">
        <v>0</v>
      </c>
      <c r="M3979">
        <v>0</v>
      </c>
      <c r="N3979">
        <v>0</v>
      </c>
      <c r="P3979">
        <v>0</v>
      </c>
      <c r="Q3979">
        <v>0</v>
      </c>
      <c r="R3979">
        <v>0</v>
      </c>
      <c r="S3979" t="s">
        <v>223</v>
      </c>
      <c r="T3979">
        <v>0</v>
      </c>
      <c r="U3979" t="s">
        <v>14025</v>
      </c>
      <c r="V3979" t="s">
        <v>455</v>
      </c>
      <c r="W3979" t="s">
        <v>225</v>
      </c>
      <c r="Y3979">
        <v>0</v>
      </c>
      <c r="AB3979">
        <v>0</v>
      </c>
      <c r="AC3979">
        <v>0</v>
      </c>
      <c r="AD3979">
        <v>0</v>
      </c>
      <c r="AE3979">
        <v>0</v>
      </c>
      <c r="AF3979">
        <v>0</v>
      </c>
      <c r="AQ3979">
        <v>1</v>
      </c>
      <c r="AR3979">
        <f t="shared" si="62"/>
        <v>0</v>
      </c>
      <c r="AS3979">
        <v>1</v>
      </c>
      <c r="AT3979" t="s">
        <v>133</v>
      </c>
      <c r="AU3979">
        <v>42</v>
      </c>
    </row>
    <row r="3980" spans="1:47">
      <c r="A3980" t="s">
        <v>14029</v>
      </c>
      <c r="C3980">
        <v>310</v>
      </c>
      <c r="D3980" t="s">
        <v>14030</v>
      </c>
      <c r="E3980">
        <v>101</v>
      </c>
      <c r="F3980" t="s">
        <v>14031</v>
      </c>
      <c r="G3980" t="s">
        <v>422</v>
      </c>
      <c r="H3980" t="s">
        <v>220</v>
      </c>
      <c r="I3980" t="s">
        <v>14032</v>
      </c>
      <c r="J3980">
        <v>0.49995000000000001</v>
      </c>
      <c r="K3980">
        <v>1</v>
      </c>
      <c r="L3980">
        <v>1</v>
      </c>
      <c r="M3980">
        <v>1</v>
      </c>
      <c r="N3980">
        <v>1</v>
      </c>
      <c r="O3980" t="s">
        <v>225</v>
      </c>
      <c r="P3980">
        <v>0</v>
      </c>
      <c r="Q3980">
        <v>1</v>
      </c>
      <c r="R3980">
        <v>19600</v>
      </c>
      <c r="S3980" t="s">
        <v>223</v>
      </c>
      <c r="T3980">
        <v>19600</v>
      </c>
      <c r="U3980" t="s">
        <v>14029</v>
      </c>
      <c r="V3980" t="s">
        <v>413</v>
      </c>
      <c r="W3980" t="s">
        <v>225</v>
      </c>
      <c r="X3980" t="s">
        <v>225</v>
      </c>
      <c r="Y3980">
        <v>19600</v>
      </c>
      <c r="AB3980">
        <v>1</v>
      </c>
      <c r="AC3980">
        <v>1</v>
      </c>
      <c r="AD3980">
        <v>4</v>
      </c>
      <c r="AE3980">
        <v>2037</v>
      </c>
      <c r="AF3980">
        <v>1.75</v>
      </c>
      <c r="AQ3980">
        <v>2</v>
      </c>
      <c r="AR3980">
        <f t="shared" si="62"/>
        <v>9.68</v>
      </c>
      <c r="AS3980">
        <v>1</v>
      </c>
      <c r="AT3980" t="s">
        <v>133</v>
      </c>
      <c r="AU3980">
        <v>42</v>
      </c>
    </row>
    <row r="3981" spans="1:47">
      <c r="A3981" t="s">
        <v>14033</v>
      </c>
      <c r="C3981">
        <v>310</v>
      </c>
      <c r="D3981" t="s">
        <v>14034</v>
      </c>
      <c r="E3981">
        <v>101</v>
      </c>
      <c r="F3981" t="s">
        <v>14035</v>
      </c>
      <c r="G3981" t="s">
        <v>422</v>
      </c>
      <c r="H3981" t="s">
        <v>220</v>
      </c>
      <c r="I3981" t="s">
        <v>14036</v>
      </c>
      <c r="J3981">
        <v>0.82525999999999999</v>
      </c>
      <c r="K3981">
        <v>0</v>
      </c>
      <c r="L3981">
        <v>0</v>
      </c>
      <c r="M3981">
        <v>1</v>
      </c>
      <c r="N3981">
        <v>1</v>
      </c>
      <c r="O3981" t="s">
        <v>659</v>
      </c>
      <c r="P3981">
        <v>1</v>
      </c>
      <c r="Q3981">
        <v>1</v>
      </c>
      <c r="R3981">
        <v>14800</v>
      </c>
      <c r="S3981" t="s">
        <v>223</v>
      </c>
      <c r="T3981">
        <v>0</v>
      </c>
      <c r="U3981" t="s">
        <v>14033</v>
      </c>
      <c r="V3981" t="s">
        <v>933</v>
      </c>
      <c r="W3981" t="s">
        <v>659</v>
      </c>
      <c r="X3981" t="s">
        <v>659</v>
      </c>
      <c r="Y3981">
        <v>14800</v>
      </c>
      <c r="AB3981">
        <v>0</v>
      </c>
      <c r="AC3981">
        <v>0</v>
      </c>
      <c r="AD3981">
        <v>4</v>
      </c>
      <c r="AE3981">
        <v>3579</v>
      </c>
      <c r="AF3981">
        <v>2.2999999999999998</v>
      </c>
      <c r="AQ3981">
        <v>1</v>
      </c>
      <c r="AR3981">
        <f t="shared" si="62"/>
        <v>0</v>
      </c>
      <c r="AS3981">
        <v>1</v>
      </c>
      <c r="AT3981" t="s">
        <v>133</v>
      </c>
      <c r="AU3981">
        <v>42</v>
      </c>
    </row>
    <row r="3982" spans="1:47">
      <c r="A3982" t="s">
        <v>14037</v>
      </c>
      <c r="C3982">
        <v>310</v>
      </c>
      <c r="D3982" t="s">
        <v>14038</v>
      </c>
      <c r="E3982">
        <v>109</v>
      </c>
      <c r="F3982" t="s">
        <v>14039</v>
      </c>
      <c r="G3982" t="s">
        <v>422</v>
      </c>
      <c r="H3982" t="s">
        <v>743</v>
      </c>
      <c r="I3982" t="s">
        <v>14040</v>
      </c>
      <c r="J3982">
        <v>0.55757999999999996</v>
      </c>
      <c r="K3982">
        <v>0</v>
      </c>
      <c r="L3982">
        <v>0</v>
      </c>
      <c r="M3982">
        <v>0</v>
      </c>
      <c r="N3982">
        <v>0</v>
      </c>
      <c r="P3982">
        <v>0</v>
      </c>
      <c r="Q3982">
        <v>1</v>
      </c>
      <c r="R3982">
        <v>9400</v>
      </c>
      <c r="S3982" t="s">
        <v>243</v>
      </c>
      <c r="T3982">
        <v>0</v>
      </c>
      <c r="U3982" t="s">
        <v>14037</v>
      </c>
      <c r="V3982" t="s">
        <v>455</v>
      </c>
      <c r="W3982" t="s">
        <v>225</v>
      </c>
      <c r="Y3982">
        <v>9400</v>
      </c>
      <c r="AB3982">
        <v>0</v>
      </c>
      <c r="AC3982">
        <v>0</v>
      </c>
      <c r="AD3982">
        <v>3</v>
      </c>
      <c r="AE3982">
        <v>1457</v>
      </c>
      <c r="AF3982">
        <v>1.25</v>
      </c>
      <c r="AQ3982">
        <v>3</v>
      </c>
      <c r="AR3982">
        <f t="shared" si="62"/>
        <v>0</v>
      </c>
      <c r="AS3982">
        <v>1</v>
      </c>
      <c r="AT3982" t="s">
        <v>112</v>
      </c>
      <c r="AU3982">
        <v>20</v>
      </c>
    </row>
    <row r="3983" spans="1:47">
      <c r="A3983" t="s">
        <v>14041</v>
      </c>
      <c r="C3983">
        <v>310</v>
      </c>
      <c r="D3983" t="s">
        <v>14042</v>
      </c>
      <c r="E3983">
        <v>101</v>
      </c>
      <c r="F3983" t="s">
        <v>14043</v>
      </c>
      <c r="G3983" t="s">
        <v>422</v>
      </c>
      <c r="H3983" t="s">
        <v>220</v>
      </c>
      <c r="I3983" t="s">
        <v>14044</v>
      </c>
      <c r="J3983">
        <v>1.69154</v>
      </c>
      <c r="K3983">
        <v>0</v>
      </c>
      <c r="L3983">
        <v>0</v>
      </c>
      <c r="M3983">
        <v>1</v>
      </c>
      <c r="N3983">
        <v>1</v>
      </c>
      <c r="O3983" t="s">
        <v>659</v>
      </c>
      <c r="P3983">
        <v>1</v>
      </c>
      <c r="Q3983">
        <v>1</v>
      </c>
      <c r="R3983">
        <v>7800</v>
      </c>
      <c r="S3983" t="s">
        <v>223</v>
      </c>
      <c r="T3983">
        <v>0</v>
      </c>
      <c r="U3983" t="s">
        <v>14041</v>
      </c>
      <c r="V3983" t="s">
        <v>933</v>
      </c>
      <c r="W3983" t="s">
        <v>659</v>
      </c>
      <c r="X3983" t="s">
        <v>659</v>
      </c>
      <c r="Y3983">
        <v>7800</v>
      </c>
      <c r="AB3983">
        <v>0</v>
      </c>
      <c r="AC3983">
        <v>0</v>
      </c>
      <c r="AD3983">
        <v>6</v>
      </c>
      <c r="AE3983">
        <v>4753</v>
      </c>
      <c r="AF3983">
        <v>2</v>
      </c>
      <c r="AQ3983">
        <v>1</v>
      </c>
      <c r="AR3983">
        <f t="shared" si="62"/>
        <v>0</v>
      </c>
      <c r="AS3983">
        <v>1</v>
      </c>
      <c r="AT3983" t="s">
        <v>133</v>
      </c>
      <c r="AU3983">
        <v>42</v>
      </c>
    </row>
    <row r="3984" spans="1:47">
      <c r="A3984" t="s">
        <v>14045</v>
      </c>
      <c r="C3984">
        <v>310</v>
      </c>
      <c r="D3984" t="s">
        <v>14046</v>
      </c>
      <c r="E3984">
        <v>111</v>
      </c>
      <c r="F3984" t="s">
        <v>13078</v>
      </c>
      <c r="G3984" t="s">
        <v>422</v>
      </c>
      <c r="H3984" t="s">
        <v>12501</v>
      </c>
      <c r="I3984" t="s">
        <v>14047</v>
      </c>
      <c r="J3984">
        <v>0.41221000000000002</v>
      </c>
      <c r="K3984">
        <v>1</v>
      </c>
      <c r="L3984">
        <v>1</v>
      </c>
      <c r="M3984">
        <v>1</v>
      </c>
      <c r="N3984">
        <v>1</v>
      </c>
      <c r="O3984" t="s">
        <v>225</v>
      </c>
      <c r="P3984">
        <v>0</v>
      </c>
      <c r="Q3984">
        <v>1</v>
      </c>
      <c r="R3984">
        <v>19600</v>
      </c>
      <c r="S3984" t="s">
        <v>223</v>
      </c>
      <c r="T3984">
        <v>19600</v>
      </c>
      <c r="U3984" t="s">
        <v>14045</v>
      </c>
      <c r="V3984" t="s">
        <v>455</v>
      </c>
      <c r="W3984" t="s">
        <v>225</v>
      </c>
      <c r="X3984" t="s">
        <v>225</v>
      </c>
      <c r="Y3984">
        <v>19600</v>
      </c>
      <c r="AB3984">
        <v>1</v>
      </c>
      <c r="AC3984">
        <v>1</v>
      </c>
      <c r="AD3984">
        <v>8</v>
      </c>
      <c r="AE3984">
        <v>3245</v>
      </c>
      <c r="AF3984">
        <v>2</v>
      </c>
      <c r="AQ3984">
        <v>1</v>
      </c>
      <c r="AR3984">
        <f t="shared" si="62"/>
        <v>9.68</v>
      </c>
      <c r="AS3984">
        <v>1</v>
      </c>
      <c r="AT3984" t="s">
        <v>133</v>
      </c>
      <c r="AU3984">
        <v>42</v>
      </c>
    </row>
    <row r="3985" spans="1:47">
      <c r="A3985" t="s">
        <v>14048</v>
      </c>
      <c r="C3985">
        <v>310</v>
      </c>
      <c r="D3985" t="s">
        <v>14049</v>
      </c>
      <c r="E3985">
        <v>101</v>
      </c>
      <c r="F3985" t="s">
        <v>13905</v>
      </c>
      <c r="G3985" t="s">
        <v>422</v>
      </c>
      <c r="H3985" t="s">
        <v>220</v>
      </c>
      <c r="I3985" t="s">
        <v>14050</v>
      </c>
      <c r="J3985">
        <v>0.21254000000000001</v>
      </c>
      <c r="K3985">
        <v>1</v>
      </c>
      <c r="L3985">
        <v>1</v>
      </c>
      <c r="M3985">
        <v>1</v>
      </c>
      <c r="N3985">
        <v>1</v>
      </c>
      <c r="O3985" t="s">
        <v>225</v>
      </c>
      <c r="P3985">
        <v>0</v>
      </c>
      <c r="Q3985">
        <v>1</v>
      </c>
      <c r="R3985">
        <v>5100</v>
      </c>
      <c r="S3985" t="s">
        <v>223</v>
      </c>
      <c r="T3985">
        <v>5100</v>
      </c>
      <c r="U3985" t="s">
        <v>14048</v>
      </c>
      <c r="V3985" t="s">
        <v>413</v>
      </c>
      <c r="W3985" t="s">
        <v>225</v>
      </c>
      <c r="X3985" t="s">
        <v>225</v>
      </c>
      <c r="Y3985">
        <v>5100</v>
      </c>
      <c r="AB3985">
        <v>1</v>
      </c>
      <c r="AC3985">
        <v>1</v>
      </c>
      <c r="AD3985">
        <v>3</v>
      </c>
      <c r="AE3985">
        <v>2126</v>
      </c>
      <c r="AF3985">
        <v>1.5</v>
      </c>
      <c r="AQ3985">
        <v>1</v>
      </c>
      <c r="AR3985">
        <f t="shared" si="62"/>
        <v>9.68</v>
      </c>
      <c r="AS3985">
        <v>1</v>
      </c>
      <c r="AT3985" t="s">
        <v>133</v>
      </c>
      <c r="AU3985">
        <v>42</v>
      </c>
    </row>
    <row r="3986" spans="1:47">
      <c r="A3986" t="s">
        <v>14051</v>
      </c>
      <c r="C3986">
        <v>310</v>
      </c>
      <c r="D3986" t="s">
        <v>14052</v>
      </c>
      <c r="E3986">
        <v>310</v>
      </c>
      <c r="F3986" t="s">
        <v>14053</v>
      </c>
      <c r="G3986" t="s">
        <v>11287</v>
      </c>
      <c r="H3986" t="s">
        <v>11210</v>
      </c>
      <c r="I3986" t="s">
        <v>14054</v>
      </c>
      <c r="J3986">
        <v>0.28033000000000002</v>
      </c>
      <c r="K3986">
        <v>1</v>
      </c>
      <c r="L3986">
        <v>1</v>
      </c>
      <c r="M3986">
        <v>1</v>
      </c>
      <c r="N3986">
        <v>1</v>
      </c>
      <c r="O3986" t="s">
        <v>225</v>
      </c>
      <c r="P3986">
        <v>0</v>
      </c>
      <c r="Q3986">
        <v>2</v>
      </c>
      <c r="R3986">
        <v>3500</v>
      </c>
      <c r="S3986" t="s">
        <v>223</v>
      </c>
      <c r="T3986">
        <v>3500</v>
      </c>
      <c r="U3986" t="s">
        <v>14051</v>
      </c>
      <c r="V3986" t="s">
        <v>933</v>
      </c>
      <c r="W3986" t="s">
        <v>659</v>
      </c>
      <c r="X3986" t="s">
        <v>225</v>
      </c>
      <c r="Y3986">
        <v>1750</v>
      </c>
      <c r="AB3986">
        <v>1</v>
      </c>
      <c r="AC3986">
        <v>1</v>
      </c>
      <c r="AD3986">
        <v>0</v>
      </c>
      <c r="AE3986">
        <v>2206</v>
      </c>
      <c r="AF3986">
        <v>1</v>
      </c>
      <c r="AQ3986">
        <v>1</v>
      </c>
      <c r="AR3986">
        <f t="shared" si="62"/>
        <v>9.68</v>
      </c>
      <c r="AS3986">
        <v>1</v>
      </c>
      <c r="AT3986" t="s">
        <v>133</v>
      </c>
      <c r="AU3986">
        <v>42</v>
      </c>
    </row>
    <row r="3987" spans="1:47">
      <c r="A3987" t="s">
        <v>14055</v>
      </c>
      <c r="C3987">
        <v>310</v>
      </c>
      <c r="D3987" t="s">
        <v>14056</v>
      </c>
      <c r="E3987">
        <v>101</v>
      </c>
      <c r="F3987" t="s">
        <v>14057</v>
      </c>
      <c r="G3987" t="s">
        <v>422</v>
      </c>
      <c r="H3987" t="s">
        <v>220</v>
      </c>
      <c r="I3987" t="s">
        <v>14058</v>
      </c>
      <c r="J3987">
        <v>1.68943</v>
      </c>
      <c r="K3987">
        <v>1</v>
      </c>
      <c r="L3987">
        <v>1</v>
      </c>
      <c r="M3987">
        <v>1</v>
      </c>
      <c r="N3987">
        <v>1</v>
      </c>
      <c r="O3987" t="s">
        <v>225</v>
      </c>
      <c r="P3987">
        <v>0</v>
      </c>
      <c r="Q3987">
        <v>1</v>
      </c>
      <c r="R3987">
        <v>5300</v>
      </c>
      <c r="S3987" t="s">
        <v>223</v>
      </c>
      <c r="T3987">
        <v>5300</v>
      </c>
      <c r="U3987" t="s">
        <v>14055</v>
      </c>
      <c r="V3987" t="s">
        <v>455</v>
      </c>
      <c r="W3987" t="s">
        <v>225</v>
      </c>
      <c r="X3987" t="s">
        <v>225</v>
      </c>
      <c r="Y3987">
        <v>5300</v>
      </c>
      <c r="AB3987">
        <v>1</v>
      </c>
      <c r="AC3987">
        <v>1</v>
      </c>
      <c r="AD3987">
        <v>3</v>
      </c>
      <c r="AE3987">
        <v>1744</v>
      </c>
      <c r="AF3987">
        <v>1</v>
      </c>
      <c r="AQ3987">
        <v>2</v>
      </c>
      <c r="AR3987">
        <f t="shared" si="62"/>
        <v>9.68</v>
      </c>
      <c r="AS3987">
        <v>1</v>
      </c>
      <c r="AT3987" t="s">
        <v>133</v>
      </c>
      <c r="AU3987">
        <v>42</v>
      </c>
    </row>
    <row r="3988" spans="1:47">
      <c r="A3988" t="s">
        <v>14059</v>
      </c>
      <c r="C3988">
        <v>310</v>
      </c>
      <c r="D3988" t="s">
        <v>14060</v>
      </c>
      <c r="E3988">
        <v>111</v>
      </c>
      <c r="F3988" t="s">
        <v>14061</v>
      </c>
      <c r="G3988" t="s">
        <v>422</v>
      </c>
      <c r="H3988" t="s">
        <v>12501</v>
      </c>
      <c r="I3988" t="s">
        <v>14062</v>
      </c>
      <c r="J3988">
        <v>0.45656000000000002</v>
      </c>
      <c r="K3988">
        <v>1</v>
      </c>
      <c r="L3988">
        <v>1</v>
      </c>
      <c r="M3988">
        <v>1</v>
      </c>
      <c r="N3988">
        <v>1</v>
      </c>
      <c r="O3988" t="s">
        <v>225</v>
      </c>
      <c r="P3988">
        <v>0</v>
      </c>
      <c r="Q3988">
        <v>1</v>
      </c>
      <c r="R3988">
        <v>22400</v>
      </c>
      <c r="S3988" t="s">
        <v>223</v>
      </c>
      <c r="T3988">
        <v>22400</v>
      </c>
      <c r="U3988" t="s">
        <v>14059</v>
      </c>
      <c r="V3988" t="s">
        <v>455</v>
      </c>
      <c r="W3988" t="s">
        <v>225</v>
      </c>
      <c r="X3988" t="s">
        <v>225</v>
      </c>
      <c r="Y3988">
        <v>22400</v>
      </c>
      <c r="AB3988">
        <v>1</v>
      </c>
      <c r="AC3988">
        <v>1</v>
      </c>
      <c r="AD3988">
        <v>7</v>
      </c>
      <c r="AE3988">
        <v>2981</v>
      </c>
      <c r="AF3988">
        <v>2</v>
      </c>
      <c r="AQ3988">
        <v>1</v>
      </c>
      <c r="AR3988">
        <f t="shared" si="62"/>
        <v>9.68</v>
      </c>
      <c r="AS3988">
        <v>1</v>
      </c>
      <c r="AT3988" t="s">
        <v>133</v>
      </c>
      <c r="AU3988">
        <v>42</v>
      </c>
    </row>
    <row r="3989" spans="1:47">
      <c r="A3989" t="s">
        <v>248</v>
      </c>
      <c r="C3989">
        <v>310</v>
      </c>
      <c r="E3989">
        <v>0</v>
      </c>
      <c r="J3989">
        <v>3.4130000000000001E-2</v>
      </c>
      <c r="K3989">
        <v>0</v>
      </c>
      <c r="L3989">
        <v>0</v>
      </c>
      <c r="M3989">
        <v>0</v>
      </c>
      <c r="N3989">
        <v>0</v>
      </c>
      <c r="P3989">
        <v>0</v>
      </c>
      <c r="Q3989">
        <v>0</v>
      </c>
      <c r="R3989">
        <v>0</v>
      </c>
      <c r="S3989" t="s">
        <v>249</v>
      </c>
      <c r="T3989">
        <v>0</v>
      </c>
      <c r="Y3989">
        <v>0</v>
      </c>
      <c r="AB3989">
        <v>0</v>
      </c>
      <c r="AC3989">
        <v>0</v>
      </c>
      <c r="AD3989">
        <v>0</v>
      </c>
      <c r="AE3989">
        <v>0</v>
      </c>
      <c r="AF3989">
        <v>0</v>
      </c>
      <c r="AQ3989">
        <v>0</v>
      </c>
      <c r="AR3989">
        <f t="shared" si="62"/>
        <v>0</v>
      </c>
      <c r="AS3989">
        <v>1</v>
      </c>
      <c r="AT3989" t="s">
        <v>133</v>
      </c>
      <c r="AU3989">
        <v>42</v>
      </c>
    </row>
    <row r="3990" spans="1:47">
      <c r="A3990" t="s">
        <v>14063</v>
      </c>
      <c r="C3990">
        <v>310</v>
      </c>
      <c r="D3990" t="s">
        <v>14064</v>
      </c>
      <c r="E3990">
        <v>101</v>
      </c>
      <c r="F3990" t="s">
        <v>14065</v>
      </c>
      <c r="G3990" t="s">
        <v>422</v>
      </c>
      <c r="H3990" t="s">
        <v>220</v>
      </c>
      <c r="I3990" t="s">
        <v>14066</v>
      </c>
      <c r="J3990">
        <v>0.34601999999999999</v>
      </c>
      <c r="K3990">
        <v>1</v>
      </c>
      <c r="L3990">
        <v>1</v>
      </c>
      <c r="M3990">
        <v>1</v>
      </c>
      <c r="N3990">
        <v>1</v>
      </c>
      <c r="O3990" t="s">
        <v>225</v>
      </c>
      <c r="P3990">
        <v>0</v>
      </c>
      <c r="Q3990">
        <v>1</v>
      </c>
      <c r="R3990">
        <v>5300</v>
      </c>
      <c r="S3990" t="s">
        <v>223</v>
      </c>
      <c r="T3990">
        <v>5300</v>
      </c>
      <c r="U3990" t="s">
        <v>14063</v>
      </c>
      <c r="V3990" t="s">
        <v>455</v>
      </c>
      <c r="W3990" t="s">
        <v>225</v>
      </c>
      <c r="X3990" t="s">
        <v>225</v>
      </c>
      <c r="Y3990">
        <v>5300</v>
      </c>
      <c r="AB3990">
        <v>1</v>
      </c>
      <c r="AC3990">
        <v>1</v>
      </c>
      <c r="AD3990">
        <v>2</v>
      </c>
      <c r="AE3990">
        <v>1312</v>
      </c>
      <c r="AF3990">
        <v>1</v>
      </c>
      <c r="AQ3990">
        <v>2</v>
      </c>
      <c r="AR3990">
        <f t="shared" si="62"/>
        <v>9.68</v>
      </c>
      <c r="AS3990">
        <v>1</v>
      </c>
      <c r="AT3990" t="s">
        <v>133</v>
      </c>
      <c r="AU3990">
        <v>42</v>
      </c>
    </row>
    <row r="3991" spans="1:47">
      <c r="A3991" t="s">
        <v>14067</v>
      </c>
      <c r="C3991">
        <v>310</v>
      </c>
      <c r="D3991" t="s">
        <v>14068</v>
      </c>
      <c r="E3991">
        <v>903</v>
      </c>
      <c r="F3991" t="s">
        <v>821</v>
      </c>
      <c r="G3991" t="s">
        <v>422</v>
      </c>
      <c r="H3991" t="s">
        <v>833</v>
      </c>
      <c r="I3991" t="s">
        <v>14069</v>
      </c>
      <c r="J3991">
        <v>0.17996999999999999</v>
      </c>
      <c r="K3991">
        <v>0</v>
      </c>
      <c r="L3991">
        <v>0</v>
      </c>
      <c r="M3991">
        <v>0</v>
      </c>
      <c r="N3991">
        <v>0</v>
      </c>
      <c r="P3991">
        <v>0</v>
      </c>
      <c r="Q3991">
        <v>0</v>
      </c>
      <c r="R3991">
        <v>0</v>
      </c>
      <c r="S3991" t="s">
        <v>223</v>
      </c>
      <c r="T3991">
        <v>0</v>
      </c>
      <c r="U3991" t="s">
        <v>14067</v>
      </c>
      <c r="Y3991">
        <v>0</v>
      </c>
      <c r="Z3991" t="s">
        <v>297</v>
      </c>
      <c r="AA3991" t="s">
        <v>223</v>
      </c>
      <c r="AB3991">
        <v>0</v>
      </c>
      <c r="AC3991">
        <v>0</v>
      </c>
      <c r="AD3991">
        <v>0</v>
      </c>
      <c r="AE3991">
        <v>0</v>
      </c>
      <c r="AF3991">
        <v>0</v>
      </c>
      <c r="AQ3991">
        <v>1</v>
      </c>
      <c r="AR3991">
        <f t="shared" si="62"/>
        <v>0</v>
      </c>
      <c r="AS3991">
        <v>1</v>
      </c>
      <c r="AT3991" t="s">
        <v>112</v>
      </c>
      <c r="AU3991">
        <v>20</v>
      </c>
    </row>
    <row r="3992" spans="1:47">
      <c r="A3992" t="s">
        <v>248</v>
      </c>
      <c r="C3992">
        <v>310</v>
      </c>
      <c r="E3992">
        <v>0</v>
      </c>
      <c r="J3992">
        <v>8.43E-3</v>
      </c>
      <c r="K3992">
        <v>0</v>
      </c>
      <c r="L3992">
        <v>0</v>
      </c>
      <c r="M3992">
        <v>0</v>
      </c>
      <c r="N3992">
        <v>0</v>
      </c>
      <c r="P3992">
        <v>0</v>
      </c>
      <c r="Q3992">
        <v>0</v>
      </c>
      <c r="R3992">
        <v>0</v>
      </c>
      <c r="S3992" t="s">
        <v>249</v>
      </c>
      <c r="T3992">
        <v>0</v>
      </c>
      <c r="Y3992">
        <v>0</v>
      </c>
      <c r="AB3992">
        <v>0</v>
      </c>
      <c r="AC3992">
        <v>0</v>
      </c>
      <c r="AD3992">
        <v>0</v>
      </c>
      <c r="AE3992">
        <v>0</v>
      </c>
      <c r="AF3992">
        <v>0</v>
      </c>
      <c r="AQ3992">
        <v>0</v>
      </c>
      <c r="AR3992">
        <f t="shared" si="62"/>
        <v>0</v>
      </c>
      <c r="AS3992">
        <v>1</v>
      </c>
      <c r="AT3992" t="s">
        <v>133</v>
      </c>
      <c r="AU3992">
        <v>42</v>
      </c>
    </row>
    <row r="3993" spans="1:47">
      <c r="A3993" t="s">
        <v>14070</v>
      </c>
      <c r="C3993">
        <v>310</v>
      </c>
      <c r="D3993" t="s">
        <v>14071</v>
      </c>
      <c r="E3993">
        <v>101</v>
      </c>
      <c r="F3993" t="s">
        <v>14072</v>
      </c>
      <c r="G3993" t="s">
        <v>422</v>
      </c>
      <c r="H3993" t="s">
        <v>220</v>
      </c>
      <c r="I3993" t="s">
        <v>14073</v>
      </c>
      <c r="J3993">
        <v>0.25773000000000001</v>
      </c>
      <c r="K3993">
        <v>1</v>
      </c>
      <c r="L3993">
        <v>1</v>
      </c>
      <c r="M3993">
        <v>1</v>
      </c>
      <c r="N3993">
        <v>1</v>
      </c>
      <c r="O3993" t="s">
        <v>225</v>
      </c>
      <c r="P3993">
        <v>0</v>
      </c>
      <c r="Q3993">
        <v>1</v>
      </c>
      <c r="R3993">
        <v>19800</v>
      </c>
      <c r="S3993" t="s">
        <v>223</v>
      </c>
      <c r="T3993">
        <v>19800</v>
      </c>
      <c r="U3993" t="s">
        <v>14070</v>
      </c>
      <c r="V3993" t="s">
        <v>455</v>
      </c>
      <c r="W3993" t="s">
        <v>225</v>
      </c>
      <c r="X3993" t="s">
        <v>225</v>
      </c>
      <c r="Y3993">
        <v>19800</v>
      </c>
      <c r="AB3993">
        <v>1</v>
      </c>
      <c r="AC3993">
        <v>1</v>
      </c>
      <c r="AD3993">
        <v>3</v>
      </c>
      <c r="AE3993">
        <v>1000</v>
      </c>
      <c r="AF3993">
        <v>1</v>
      </c>
      <c r="AQ3993">
        <v>1</v>
      </c>
      <c r="AR3993">
        <f t="shared" si="62"/>
        <v>9.68</v>
      </c>
      <c r="AS3993">
        <v>1</v>
      </c>
      <c r="AT3993" t="s">
        <v>133</v>
      </c>
      <c r="AU3993">
        <v>42</v>
      </c>
    </row>
    <row r="3994" spans="1:47">
      <c r="A3994" t="s">
        <v>14074</v>
      </c>
      <c r="C3994">
        <v>310</v>
      </c>
      <c r="D3994" t="s">
        <v>14075</v>
      </c>
      <c r="E3994">
        <v>101</v>
      </c>
      <c r="F3994" t="s">
        <v>14076</v>
      </c>
      <c r="G3994" t="s">
        <v>422</v>
      </c>
      <c r="H3994" t="s">
        <v>220</v>
      </c>
      <c r="I3994" t="s">
        <v>14077</v>
      </c>
      <c r="J3994">
        <v>0.57177999999999995</v>
      </c>
      <c r="K3994">
        <v>0</v>
      </c>
      <c r="L3994">
        <v>0</v>
      </c>
      <c r="M3994">
        <v>1</v>
      </c>
      <c r="N3994">
        <v>1</v>
      </c>
      <c r="O3994" t="s">
        <v>659</v>
      </c>
      <c r="P3994">
        <v>1</v>
      </c>
      <c r="Q3994">
        <v>1</v>
      </c>
      <c r="R3994">
        <v>7600</v>
      </c>
      <c r="S3994" t="s">
        <v>223</v>
      </c>
      <c r="T3994">
        <v>0</v>
      </c>
      <c r="U3994" t="s">
        <v>14074</v>
      </c>
      <c r="V3994" t="s">
        <v>933</v>
      </c>
      <c r="W3994" t="s">
        <v>659</v>
      </c>
      <c r="X3994" t="s">
        <v>659</v>
      </c>
      <c r="Y3994">
        <v>7600</v>
      </c>
      <c r="AB3994">
        <v>0</v>
      </c>
      <c r="AC3994">
        <v>0</v>
      </c>
      <c r="AD3994">
        <v>3</v>
      </c>
      <c r="AE3994">
        <v>1626</v>
      </c>
      <c r="AF3994">
        <v>2</v>
      </c>
      <c r="AQ3994">
        <v>1</v>
      </c>
      <c r="AR3994">
        <f t="shared" si="62"/>
        <v>0</v>
      </c>
      <c r="AS3994">
        <v>1</v>
      </c>
      <c r="AT3994" t="s">
        <v>134</v>
      </c>
      <c r="AU3994">
        <v>43</v>
      </c>
    </row>
    <row r="3995" spans="1:47">
      <c r="A3995" t="s">
        <v>14078</v>
      </c>
      <c r="C3995">
        <v>310</v>
      </c>
      <c r="D3995" t="s">
        <v>14079</v>
      </c>
      <c r="E3995">
        <v>101</v>
      </c>
      <c r="F3995" t="s">
        <v>14080</v>
      </c>
      <c r="G3995" t="s">
        <v>422</v>
      </c>
      <c r="H3995" t="s">
        <v>220</v>
      </c>
      <c r="I3995" t="s">
        <v>14081</v>
      </c>
      <c r="J3995">
        <v>8.7309999999999999E-2</v>
      </c>
      <c r="K3995">
        <v>1</v>
      </c>
      <c r="L3995">
        <v>1</v>
      </c>
      <c r="M3995">
        <v>1</v>
      </c>
      <c r="N3995">
        <v>1</v>
      </c>
      <c r="O3995" t="s">
        <v>225</v>
      </c>
      <c r="P3995">
        <v>0</v>
      </c>
      <c r="Q3995">
        <v>1</v>
      </c>
      <c r="R3995">
        <v>2600</v>
      </c>
      <c r="S3995" t="s">
        <v>223</v>
      </c>
      <c r="T3995">
        <v>2600</v>
      </c>
      <c r="U3995" t="s">
        <v>14078</v>
      </c>
      <c r="V3995" t="s">
        <v>455</v>
      </c>
      <c r="W3995" t="s">
        <v>225</v>
      </c>
      <c r="X3995" t="s">
        <v>225</v>
      </c>
      <c r="Y3995">
        <v>2600</v>
      </c>
      <c r="AB3995">
        <v>1</v>
      </c>
      <c r="AC3995">
        <v>1</v>
      </c>
      <c r="AD3995">
        <v>4</v>
      </c>
      <c r="AE3995">
        <v>1020</v>
      </c>
      <c r="AF3995">
        <v>1.75</v>
      </c>
      <c r="AQ3995">
        <v>1</v>
      </c>
      <c r="AR3995">
        <f t="shared" si="62"/>
        <v>4.6463999999999999</v>
      </c>
      <c r="AS3995">
        <v>1</v>
      </c>
      <c r="AT3995" t="s">
        <v>112</v>
      </c>
      <c r="AU3995">
        <v>20</v>
      </c>
    </row>
    <row r="3996" spans="1:47">
      <c r="A3996" t="s">
        <v>248</v>
      </c>
      <c r="C3996">
        <v>310</v>
      </c>
      <c r="E3996">
        <v>0</v>
      </c>
      <c r="J3996">
        <v>8.3580000000000002E-2</v>
      </c>
      <c r="K3996">
        <v>0</v>
      </c>
      <c r="L3996">
        <v>0</v>
      </c>
      <c r="M3996">
        <v>0</v>
      </c>
      <c r="N3996">
        <v>0</v>
      </c>
      <c r="P3996">
        <v>0</v>
      </c>
      <c r="Q3996">
        <v>0</v>
      </c>
      <c r="R3996">
        <v>0</v>
      </c>
      <c r="S3996" t="s">
        <v>249</v>
      </c>
      <c r="T3996">
        <v>0</v>
      </c>
      <c r="Y3996">
        <v>0</v>
      </c>
      <c r="AB3996">
        <v>0</v>
      </c>
      <c r="AC3996">
        <v>0</v>
      </c>
      <c r="AD3996">
        <v>0</v>
      </c>
      <c r="AE3996">
        <v>0</v>
      </c>
      <c r="AF3996">
        <v>0</v>
      </c>
      <c r="AQ3996">
        <v>0</v>
      </c>
      <c r="AR3996">
        <f t="shared" si="62"/>
        <v>0</v>
      </c>
      <c r="AS3996">
        <v>1</v>
      </c>
      <c r="AT3996" t="s">
        <v>133</v>
      </c>
      <c r="AU3996">
        <v>42</v>
      </c>
    </row>
    <row r="3997" spans="1:47">
      <c r="A3997" t="s">
        <v>14082</v>
      </c>
      <c r="C3997">
        <v>310</v>
      </c>
      <c r="D3997" t="s">
        <v>14083</v>
      </c>
      <c r="E3997">
        <v>132</v>
      </c>
      <c r="F3997" t="s">
        <v>13913</v>
      </c>
      <c r="G3997" t="s">
        <v>422</v>
      </c>
      <c r="H3997" t="s">
        <v>260</v>
      </c>
      <c r="I3997" t="s">
        <v>14084</v>
      </c>
      <c r="J3997">
        <v>0.64615</v>
      </c>
      <c r="K3997">
        <v>0</v>
      </c>
      <c r="L3997">
        <v>0</v>
      </c>
      <c r="M3997">
        <v>0</v>
      </c>
      <c r="N3997">
        <v>0</v>
      </c>
      <c r="P3997">
        <v>0</v>
      </c>
      <c r="Q3997">
        <v>0</v>
      </c>
      <c r="R3997">
        <v>0</v>
      </c>
      <c r="S3997" t="s">
        <v>223</v>
      </c>
      <c r="T3997">
        <v>0</v>
      </c>
      <c r="U3997" t="s">
        <v>14082</v>
      </c>
      <c r="V3997" t="s">
        <v>933</v>
      </c>
      <c r="W3997" t="s">
        <v>659</v>
      </c>
      <c r="Y3997">
        <v>0</v>
      </c>
      <c r="AB3997">
        <v>0</v>
      </c>
      <c r="AC3997">
        <v>0</v>
      </c>
      <c r="AD3997">
        <v>0</v>
      </c>
      <c r="AE3997">
        <v>0</v>
      </c>
      <c r="AF3997">
        <v>0</v>
      </c>
      <c r="AQ3997">
        <v>1</v>
      </c>
      <c r="AR3997">
        <f t="shared" si="62"/>
        <v>0</v>
      </c>
      <c r="AS3997">
        <v>1</v>
      </c>
      <c r="AT3997" t="s">
        <v>133</v>
      </c>
      <c r="AU3997">
        <v>42</v>
      </c>
    </row>
    <row r="3998" spans="1:47">
      <c r="A3998" t="s">
        <v>248</v>
      </c>
      <c r="C3998">
        <v>310</v>
      </c>
      <c r="E3998">
        <v>0</v>
      </c>
      <c r="J3998">
        <v>6.4000000000000005E-4</v>
      </c>
      <c r="K3998">
        <v>0</v>
      </c>
      <c r="L3998">
        <v>0</v>
      </c>
      <c r="M3998">
        <v>0</v>
      </c>
      <c r="N3998">
        <v>0</v>
      </c>
      <c r="P3998">
        <v>0</v>
      </c>
      <c r="Q3998">
        <v>0</v>
      </c>
      <c r="R3998">
        <v>0</v>
      </c>
      <c r="S3998" t="s">
        <v>249</v>
      </c>
      <c r="T3998">
        <v>0</v>
      </c>
      <c r="Y3998">
        <v>0</v>
      </c>
      <c r="AB3998">
        <v>0</v>
      </c>
      <c r="AC3998">
        <v>0</v>
      </c>
      <c r="AD3998">
        <v>0</v>
      </c>
      <c r="AE3998">
        <v>0</v>
      </c>
      <c r="AF3998">
        <v>0</v>
      </c>
      <c r="AQ3998">
        <v>0</v>
      </c>
      <c r="AR3998">
        <f t="shared" si="62"/>
        <v>0</v>
      </c>
      <c r="AS3998">
        <v>1</v>
      </c>
      <c r="AT3998" t="s">
        <v>133</v>
      </c>
      <c r="AU3998">
        <v>42</v>
      </c>
    </row>
    <row r="3999" spans="1:47">
      <c r="A3999" t="s">
        <v>14085</v>
      </c>
      <c r="C3999">
        <v>310</v>
      </c>
      <c r="D3999" t="s">
        <v>14086</v>
      </c>
      <c r="E3999">
        <v>101</v>
      </c>
      <c r="F3999" t="s">
        <v>14087</v>
      </c>
      <c r="G3999" t="s">
        <v>422</v>
      </c>
      <c r="H3999" t="s">
        <v>220</v>
      </c>
      <c r="I3999" t="s">
        <v>14088</v>
      </c>
      <c r="J3999">
        <v>0.19499</v>
      </c>
      <c r="K3999">
        <v>0</v>
      </c>
      <c r="L3999">
        <v>0</v>
      </c>
      <c r="M3999">
        <v>1</v>
      </c>
      <c r="N3999">
        <v>1</v>
      </c>
      <c r="O3999" t="s">
        <v>659</v>
      </c>
      <c r="P3999">
        <v>1</v>
      </c>
      <c r="Q3999">
        <v>1</v>
      </c>
      <c r="R3999">
        <v>94100</v>
      </c>
      <c r="S3999" t="s">
        <v>223</v>
      </c>
      <c r="T3999">
        <v>0</v>
      </c>
      <c r="U3999" t="s">
        <v>14085</v>
      </c>
      <c r="V3999" t="s">
        <v>933</v>
      </c>
      <c r="W3999" t="s">
        <v>659</v>
      </c>
      <c r="X3999" t="s">
        <v>659</v>
      </c>
      <c r="Y3999">
        <v>94100</v>
      </c>
      <c r="AB3999">
        <v>0</v>
      </c>
      <c r="AC3999">
        <v>0</v>
      </c>
      <c r="AD3999">
        <v>3</v>
      </c>
      <c r="AE3999">
        <v>1809</v>
      </c>
      <c r="AF3999">
        <v>1.75</v>
      </c>
      <c r="AQ3999">
        <v>2</v>
      </c>
      <c r="AR3999">
        <f t="shared" si="62"/>
        <v>0</v>
      </c>
      <c r="AS3999">
        <v>1</v>
      </c>
      <c r="AT3999" t="s">
        <v>133</v>
      </c>
      <c r="AU3999">
        <v>42</v>
      </c>
    </row>
    <row r="4000" spans="1:47">
      <c r="A4000" t="s">
        <v>14089</v>
      </c>
      <c r="C4000">
        <v>310</v>
      </c>
      <c r="D4000" t="s">
        <v>14090</v>
      </c>
      <c r="E4000">
        <v>101</v>
      </c>
      <c r="F4000" t="s">
        <v>14091</v>
      </c>
      <c r="G4000" t="s">
        <v>422</v>
      </c>
      <c r="H4000" t="s">
        <v>220</v>
      </c>
      <c r="I4000" t="s">
        <v>14092</v>
      </c>
      <c r="J4000">
        <v>0.3054</v>
      </c>
      <c r="K4000">
        <v>1</v>
      </c>
      <c r="L4000">
        <v>1</v>
      </c>
      <c r="M4000">
        <v>1</v>
      </c>
      <c r="N4000">
        <v>1</v>
      </c>
      <c r="O4000" t="s">
        <v>225</v>
      </c>
      <c r="P4000">
        <v>0</v>
      </c>
      <c r="Q4000">
        <v>1</v>
      </c>
      <c r="R4000">
        <v>6300</v>
      </c>
      <c r="S4000" t="s">
        <v>223</v>
      </c>
      <c r="T4000">
        <v>6300</v>
      </c>
      <c r="U4000" t="s">
        <v>14089</v>
      </c>
      <c r="V4000" t="s">
        <v>455</v>
      </c>
      <c r="W4000" t="s">
        <v>225</v>
      </c>
      <c r="X4000" t="s">
        <v>225</v>
      </c>
      <c r="Y4000">
        <v>6300</v>
      </c>
      <c r="AB4000">
        <v>1</v>
      </c>
      <c r="AC4000">
        <v>1</v>
      </c>
      <c r="AD4000">
        <v>3</v>
      </c>
      <c r="AE4000">
        <v>1000</v>
      </c>
      <c r="AF4000">
        <v>1</v>
      </c>
      <c r="AQ4000">
        <v>1</v>
      </c>
      <c r="AR4000">
        <f t="shared" si="62"/>
        <v>9.68</v>
      </c>
      <c r="AS4000">
        <v>1</v>
      </c>
      <c r="AT4000" t="s">
        <v>133</v>
      </c>
      <c r="AU4000">
        <v>42</v>
      </c>
    </row>
    <row r="4001" spans="1:47">
      <c r="A4001" t="s">
        <v>14093</v>
      </c>
      <c r="C4001">
        <v>310</v>
      </c>
      <c r="D4001" t="s">
        <v>14094</v>
      </c>
      <c r="E4001">
        <v>101</v>
      </c>
      <c r="F4001" t="s">
        <v>14095</v>
      </c>
      <c r="G4001" t="s">
        <v>422</v>
      </c>
      <c r="H4001" t="s">
        <v>220</v>
      </c>
      <c r="I4001" t="s">
        <v>14096</v>
      </c>
      <c r="J4001">
        <v>0.76937999999999995</v>
      </c>
      <c r="K4001">
        <v>0</v>
      </c>
      <c r="L4001">
        <v>0</v>
      </c>
      <c r="M4001">
        <v>1</v>
      </c>
      <c r="N4001">
        <v>1</v>
      </c>
      <c r="O4001" t="s">
        <v>659</v>
      </c>
      <c r="P4001">
        <v>1</v>
      </c>
      <c r="Q4001">
        <v>1</v>
      </c>
      <c r="R4001">
        <v>11900</v>
      </c>
      <c r="S4001" t="s">
        <v>223</v>
      </c>
      <c r="T4001">
        <v>0</v>
      </c>
      <c r="U4001" t="s">
        <v>14093</v>
      </c>
      <c r="V4001" t="s">
        <v>933</v>
      </c>
      <c r="W4001" t="s">
        <v>659</v>
      </c>
      <c r="X4001" t="s">
        <v>659</v>
      </c>
      <c r="Y4001">
        <v>11900</v>
      </c>
      <c r="AB4001">
        <v>0</v>
      </c>
      <c r="AC4001">
        <v>0</v>
      </c>
      <c r="AD4001">
        <v>3</v>
      </c>
      <c r="AE4001">
        <v>1882</v>
      </c>
      <c r="AF4001">
        <v>1.75</v>
      </c>
      <c r="AQ4001">
        <v>1</v>
      </c>
      <c r="AR4001">
        <f t="shared" si="62"/>
        <v>0</v>
      </c>
      <c r="AS4001">
        <v>1</v>
      </c>
      <c r="AT4001" t="s">
        <v>133</v>
      </c>
      <c r="AU4001">
        <v>42</v>
      </c>
    </row>
    <row r="4002" spans="1:47">
      <c r="A4002" t="s">
        <v>14097</v>
      </c>
      <c r="C4002">
        <v>310</v>
      </c>
      <c r="D4002" t="s">
        <v>14098</v>
      </c>
      <c r="E4002">
        <v>109</v>
      </c>
      <c r="F4002" t="s">
        <v>13944</v>
      </c>
      <c r="G4002" t="s">
        <v>422</v>
      </c>
      <c r="H4002" t="s">
        <v>743</v>
      </c>
      <c r="I4002" t="s">
        <v>14099</v>
      </c>
      <c r="J4002">
        <v>4.5907600000000004</v>
      </c>
      <c r="K4002">
        <v>4</v>
      </c>
      <c r="L4002">
        <v>4</v>
      </c>
      <c r="M4002">
        <v>4</v>
      </c>
      <c r="N4002">
        <v>4</v>
      </c>
      <c r="O4002" t="s">
        <v>225</v>
      </c>
      <c r="P4002">
        <v>0</v>
      </c>
      <c r="Q4002">
        <v>0</v>
      </c>
      <c r="R4002">
        <v>0</v>
      </c>
      <c r="S4002" t="s">
        <v>223</v>
      </c>
      <c r="T4002">
        <v>0</v>
      </c>
      <c r="U4002" t="s">
        <v>14097</v>
      </c>
      <c r="V4002" t="s">
        <v>224</v>
      </c>
      <c r="W4002" t="s">
        <v>225</v>
      </c>
      <c r="X4002" t="s">
        <v>225</v>
      </c>
      <c r="Y4002">
        <v>0</v>
      </c>
      <c r="AB4002">
        <v>4</v>
      </c>
      <c r="AC4002">
        <v>4</v>
      </c>
      <c r="AD4002">
        <v>2</v>
      </c>
      <c r="AE4002">
        <v>1767</v>
      </c>
      <c r="AF4002">
        <v>1</v>
      </c>
      <c r="AQ4002">
        <v>1</v>
      </c>
      <c r="AR4002">
        <f t="shared" si="62"/>
        <v>38.72</v>
      </c>
      <c r="AS4002">
        <v>1</v>
      </c>
      <c r="AT4002" t="s">
        <v>133</v>
      </c>
      <c r="AU4002">
        <v>42</v>
      </c>
    </row>
    <row r="4003" spans="1:47">
      <c r="A4003" t="s">
        <v>248</v>
      </c>
      <c r="C4003">
        <v>310</v>
      </c>
      <c r="E4003">
        <v>0</v>
      </c>
      <c r="J4003">
        <v>8.7000000000000001E-4</v>
      </c>
      <c r="K4003">
        <v>0</v>
      </c>
      <c r="L4003">
        <v>0</v>
      </c>
      <c r="M4003">
        <v>0</v>
      </c>
      <c r="N4003">
        <v>0</v>
      </c>
      <c r="P4003">
        <v>0</v>
      </c>
      <c r="Q4003">
        <v>0</v>
      </c>
      <c r="R4003">
        <v>0</v>
      </c>
      <c r="S4003" t="s">
        <v>249</v>
      </c>
      <c r="T4003">
        <v>0</v>
      </c>
      <c r="Y4003">
        <v>0</v>
      </c>
      <c r="AB4003">
        <v>0</v>
      </c>
      <c r="AC4003">
        <v>0</v>
      </c>
      <c r="AD4003">
        <v>0</v>
      </c>
      <c r="AE4003">
        <v>0</v>
      </c>
      <c r="AF4003">
        <v>0</v>
      </c>
      <c r="AQ4003">
        <v>0</v>
      </c>
      <c r="AR4003">
        <f t="shared" si="62"/>
        <v>0</v>
      </c>
      <c r="AS4003">
        <v>1</v>
      </c>
      <c r="AT4003" t="s">
        <v>133</v>
      </c>
      <c r="AU4003">
        <v>42</v>
      </c>
    </row>
    <row r="4004" spans="1:47">
      <c r="A4004" t="s">
        <v>14100</v>
      </c>
      <c r="C4004">
        <v>310</v>
      </c>
      <c r="D4004" t="s">
        <v>14101</v>
      </c>
      <c r="E4004">
        <v>101</v>
      </c>
      <c r="F4004" t="s">
        <v>14102</v>
      </c>
      <c r="G4004" t="s">
        <v>422</v>
      </c>
      <c r="H4004" t="s">
        <v>220</v>
      </c>
      <c r="I4004" t="s">
        <v>14103</v>
      </c>
      <c r="J4004">
        <v>0.56560999999999995</v>
      </c>
      <c r="K4004">
        <v>1</v>
      </c>
      <c r="L4004">
        <v>1</v>
      </c>
      <c r="M4004">
        <v>1</v>
      </c>
      <c r="N4004">
        <v>1</v>
      </c>
      <c r="O4004" t="s">
        <v>225</v>
      </c>
      <c r="P4004">
        <v>0</v>
      </c>
      <c r="Q4004">
        <v>1</v>
      </c>
      <c r="R4004">
        <v>5100</v>
      </c>
      <c r="S4004" t="s">
        <v>223</v>
      </c>
      <c r="T4004">
        <v>5100</v>
      </c>
      <c r="U4004" t="s">
        <v>14100</v>
      </c>
      <c r="V4004" t="s">
        <v>455</v>
      </c>
      <c r="W4004" t="s">
        <v>225</v>
      </c>
      <c r="X4004" t="s">
        <v>225</v>
      </c>
      <c r="Y4004">
        <v>5100</v>
      </c>
      <c r="AB4004">
        <v>1</v>
      </c>
      <c r="AC4004">
        <v>1</v>
      </c>
      <c r="AD4004">
        <v>5</v>
      </c>
      <c r="AE4004">
        <v>3570</v>
      </c>
      <c r="AF4004">
        <v>1.75</v>
      </c>
      <c r="AQ4004">
        <v>1</v>
      </c>
      <c r="AR4004">
        <f t="shared" si="62"/>
        <v>4.6463999999999999</v>
      </c>
      <c r="AS4004">
        <v>1</v>
      </c>
      <c r="AT4004" t="s">
        <v>112</v>
      </c>
      <c r="AU4004">
        <v>20</v>
      </c>
    </row>
    <row r="4005" spans="1:47">
      <c r="A4005" t="s">
        <v>14104</v>
      </c>
      <c r="C4005">
        <v>310</v>
      </c>
      <c r="D4005" t="s">
        <v>14105</v>
      </c>
      <c r="E4005">
        <v>101</v>
      </c>
      <c r="F4005" t="s">
        <v>14106</v>
      </c>
      <c r="G4005" t="s">
        <v>422</v>
      </c>
      <c r="H4005" t="s">
        <v>220</v>
      </c>
      <c r="I4005" t="s">
        <v>14107</v>
      </c>
      <c r="J4005">
        <v>0.71382999999999996</v>
      </c>
      <c r="K4005">
        <v>1</v>
      </c>
      <c r="L4005">
        <v>1</v>
      </c>
      <c r="M4005">
        <v>1</v>
      </c>
      <c r="N4005">
        <v>1</v>
      </c>
      <c r="O4005" t="s">
        <v>225</v>
      </c>
      <c r="P4005">
        <v>0</v>
      </c>
      <c r="Q4005">
        <v>1</v>
      </c>
      <c r="R4005">
        <v>900</v>
      </c>
      <c r="S4005" t="s">
        <v>223</v>
      </c>
      <c r="T4005">
        <v>900</v>
      </c>
      <c r="U4005" t="s">
        <v>14104</v>
      </c>
      <c r="V4005" t="s">
        <v>455</v>
      </c>
      <c r="W4005" t="s">
        <v>225</v>
      </c>
      <c r="X4005" t="s">
        <v>225</v>
      </c>
      <c r="Y4005">
        <v>900</v>
      </c>
      <c r="AB4005">
        <v>1</v>
      </c>
      <c r="AC4005">
        <v>1</v>
      </c>
      <c r="AD4005">
        <v>2</v>
      </c>
      <c r="AE4005">
        <v>1150</v>
      </c>
      <c r="AF4005">
        <v>2</v>
      </c>
      <c r="AQ4005">
        <v>1</v>
      </c>
      <c r="AR4005">
        <f t="shared" si="62"/>
        <v>9.68</v>
      </c>
      <c r="AS4005">
        <v>1</v>
      </c>
      <c r="AT4005" t="s">
        <v>133</v>
      </c>
      <c r="AU4005">
        <v>42</v>
      </c>
    </row>
    <row r="4006" spans="1:47">
      <c r="A4006" t="s">
        <v>248</v>
      </c>
      <c r="C4006">
        <v>310</v>
      </c>
      <c r="E4006">
        <v>0</v>
      </c>
      <c r="J4006">
        <v>5.5999999999999995E-4</v>
      </c>
      <c r="K4006">
        <v>0</v>
      </c>
      <c r="L4006">
        <v>0</v>
      </c>
      <c r="M4006">
        <v>0</v>
      </c>
      <c r="N4006">
        <v>0</v>
      </c>
      <c r="P4006">
        <v>0</v>
      </c>
      <c r="Q4006">
        <v>0</v>
      </c>
      <c r="R4006">
        <v>0</v>
      </c>
      <c r="S4006" t="s">
        <v>249</v>
      </c>
      <c r="T4006">
        <v>0</v>
      </c>
      <c r="Y4006">
        <v>0</v>
      </c>
      <c r="AB4006">
        <v>0</v>
      </c>
      <c r="AC4006">
        <v>0</v>
      </c>
      <c r="AD4006">
        <v>0</v>
      </c>
      <c r="AE4006">
        <v>0</v>
      </c>
      <c r="AF4006">
        <v>0</v>
      </c>
      <c r="AQ4006">
        <v>0</v>
      </c>
      <c r="AR4006">
        <f t="shared" si="62"/>
        <v>0</v>
      </c>
      <c r="AS4006">
        <v>1</v>
      </c>
      <c r="AT4006" t="s">
        <v>133</v>
      </c>
      <c r="AU4006">
        <v>42</v>
      </c>
    </row>
    <row r="4007" spans="1:47">
      <c r="A4007" t="s">
        <v>248</v>
      </c>
      <c r="C4007">
        <v>310</v>
      </c>
      <c r="E4007">
        <v>0</v>
      </c>
      <c r="J4007">
        <v>6.0999999999999997E-4</v>
      </c>
      <c r="K4007">
        <v>0</v>
      </c>
      <c r="L4007">
        <v>0</v>
      </c>
      <c r="M4007">
        <v>0</v>
      </c>
      <c r="N4007">
        <v>0</v>
      </c>
      <c r="P4007">
        <v>0</v>
      </c>
      <c r="Q4007">
        <v>0</v>
      </c>
      <c r="R4007">
        <v>0</v>
      </c>
      <c r="S4007" t="s">
        <v>249</v>
      </c>
      <c r="T4007">
        <v>0</v>
      </c>
      <c r="Y4007">
        <v>0</v>
      </c>
      <c r="AB4007">
        <v>0</v>
      </c>
      <c r="AC4007">
        <v>0</v>
      </c>
      <c r="AD4007">
        <v>0</v>
      </c>
      <c r="AE4007">
        <v>0</v>
      </c>
      <c r="AF4007">
        <v>0</v>
      </c>
      <c r="AQ4007">
        <v>0</v>
      </c>
      <c r="AR4007">
        <f t="shared" si="62"/>
        <v>0</v>
      </c>
      <c r="AS4007">
        <v>1</v>
      </c>
      <c r="AT4007" t="s">
        <v>133</v>
      </c>
      <c r="AU4007">
        <v>42</v>
      </c>
    </row>
    <row r="4008" spans="1:47">
      <c r="A4008" t="s">
        <v>14108</v>
      </c>
      <c r="C4008">
        <v>310</v>
      </c>
      <c r="D4008" t="s">
        <v>14109</v>
      </c>
      <c r="E4008">
        <v>101</v>
      </c>
      <c r="F4008" t="s">
        <v>14110</v>
      </c>
      <c r="G4008" t="s">
        <v>422</v>
      </c>
      <c r="H4008" t="s">
        <v>220</v>
      </c>
      <c r="I4008" t="s">
        <v>14111</v>
      </c>
      <c r="J4008">
        <v>0.29874000000000001</v>
      </c>
      <c r="K4008">
        <v>0</v>
      </c>
      <c r="L4008">
        <v>0</v>
      </c>
      <c r="M4008">
        <v>1</v>
      </c>
      <c r="N4008">
        <v>1</v>
      </c>
      <c r="O4008" t="s">
        <v>659</v>
      </c>
      <c r="P4008">
        <v>1</v>
      </c>
      <c r="Q4008">
        <v>1</v>
      </c>
      <c r="R4008">
        <v>8600</v>
      </c>
      <c r="S4008" t="s">
        <v>223</v>
      </c>
      <c r="T4008">
        <v>0</v>
      </c>
      <c r="U4008" t="s">
        <v>14108</v>
      </c>
      <c r="V4008" t="s">
        <v>933</v>
      </c>
      <c r="W4008" t="s">
        <v>659</v>
      </c>
      <c r="X4008" t="s">
        <v>659</v>
      </c>
      <c r="Y4008">
        <v>8600</v>
      </c>
      <c r="AB4008">
        <v>0</v>
      </c>
      <c r="AC4008">
        <v>0</v>
      </c>
      <c r="AD4008">
        <v>4</v>
      </c>
      <c r="AE4008">
        <v>1841</v>
      </c>
      <c r="AF4008">
        <v>1.75</v>
      </c>
      <c r="AQ4008">
        <v>1</v>
      </c>
      <c r="AR4008">
        <f t="shared" si="62"/>
        <v>0</v>
      </c>
      <c r="AS4008">
        <v>1</v>
      </c>
      <c r="AT4008" t="s">
        <v>134</v>
      </c>
      <c r="AU4008">
        <v>43</v>
      </c>
    </row>
    <row r="4009" spans="1:47">
      <c r="A4009" t="s">
        <v>14112</v>
      </c>
      <c r="C4009">
        <v>310</v>
      </c>
      <c r="D4009" t="s">
        <v>14113</v>
      </c>
      <c r="E4009">
        <v>906</v>
      </c>
      <c r="F4009" t="s">
        <v>14114</v>
      </c>
      <c r="G4009" t="s">
        <v>422</v>
      </c>
      <c r="H4009" t="s">
        <v>11038</v>
      </c>
      <c r="I4009" t="s">
        <v>14115</v>
      </c>
      <c r="J4009">
        <v>13.01207</v>
      </c>
      <c r="K4009">
        <v>1</v>
      </c>
      <c r="L4009">
        <v>1</v>
      </c>
      <c r="M4009">
        <v>1</v>
      </c>
      <c r="N4009">
        <v>1</v>
      </c>
      <c r="O4009" t="s">
        <v>225</v>
      </c>
      <c r="P4009">
        <v>0</v>
      </c>
      <c r="Q4009">
        <v>1</v>
      </c>
      <c r="R4009">
        <v>1500</v>
      </c>
      <c r="S4009" t="s">
        <v>223</v>
      </c>
      <c r="T4009">
        <v>1500</v>
      </c>
      <c r="U4009" t="s">
        <v>14112</v>
      </c>
      <c r="X4009" t="s">
        <v>225</v>
      </c>
      <c r="Y4009">
        <v>1500</v>
      </c>
      <c r="AB4009">
        <v>1</v>
      </c>
      <c r="AC4009">
        <v>1</v>
      </c>
      <c r="AD4009">
        <v>0</v>
      </c>
      <c r="AE4009">
        <v>12377</v>
      </c>
      <c r="AF4009">
        <v>1</v>
      </c>
      <c r="AQ4009">
        <v>1</v>
      </c>
      <c r="AR4009">
        <f t="shared" si="62"/>
        <v>9.68</v>
      </c>
      <c r="AS4009">
        <v>1</v>
      </c>
      <c r="AT4009" t="s">
        <v>134</v>
      </c>
      <c r="AU4009">
        <v>43</v>
      </c>
    </row>
    <row r="4010" spans="1:47">
      <c r="A4010" t="s">
        <v>14116</v>
      </c>
      <c r="C4010">
        <v>310</v>
      </c>
      <c r="D4010" t="s">
        <v>14117</v>
      </c>
      <c r="E4010">
        <v>101</v>
      </c>
      <c r="F4010" t="s">
        <v>14118</v>
      </c>
      <c r="G4010" t="s">
        <v>422</v>
      </c>
      <c r="H4010" t="s">
        <v>220</v>
      </c>
      <c r="I4010" t="s">
        <v>14119</v>
      </c>
      <c r="J4010">
        <v>0.53208999999999995</v>
      </c>
      <c r="K4010">
        <v>1</v>
      </c>
      <c r="L4010">
        <v>1</v>
      </c>
      <c r="M4010">
        <v>1</v>
      </c>
      <c r="N4010">
        <v>1</v>
      </c>
      <c r="O4010" t="s">
        <v>225</v>
      </c>
      <c r="P4010">
        <v>0</v>
      </c>
      <c r="Q4010">
        <v>0</v>
      </c>
      <c r="R4010">
        <v>0</v>
      </c>
      <c r="S4010" t="s">
        <v>223</v>
      </c>
      <c r="T4010">
        <v>0</v>
      </c>
      <c r="U4010" t="s">
        <v>14116</v>
      </c>
      <c r="V4010" t="s">
        <v>455</v>
      </c>
      <c r="W4010" t="s">
        <v>225</v>
      </c>
      <c r="X4010" t="s">
        <v>225</v>
      </c>
      <c r="Y4010">
        <v>0</v>
      </c>
      <c r="AB4010">
        <v>1</v>
      </c>
      <c r="AC4010">
        <v>1</v>
      </c>
      <c r="AD4010">
        <v>3</v>
      </c>
      <c r="AE4010">
        <v>1591</v>
      </c>
      <c r="AF4010">
        <v>1.75</v>
      </c>
      <c r="AQ4010">
        <v>2</v>
      </c>
      <c r="AR4010">
        <f t="shared" si="62"/>
        <v>9.68</v>
      </c>
      <c r="AS4010">
        <v>1</v>
      </c>
      <c r="AT4010" t="s">
        <v>133</v>
      </c>
      <c r="AU4010">
        <v>42</v>
      </c>
    </row>
    <row r="4011" spans="1:47">
      <c r="A4011" t="s">
        <v>14120</v>
      </c>
      <c r="C4011">
        <v>310</v>
      </c>
      <c r="D4011" t="s">
        <v>14121</v>
      </c>
      <c r="E4011">
        <v>390</v>
      </c>
      <c r="F4011" t="s">
        <v>14122</v>
      </c>
      <c r="G4011" t="s">
        <v>11287</v>
      </c>
      <c r="H4011" t="s">
        <v>10741</v>
      </c>
      <c r="I4011" t="s">
        <v>14123</v>
      </c>
      <c r="J4011">
        <v>0.49001</v>
      </c>
      <c r="K4011">
        <v>0</v>
      </c>
      <c r="L4011">
        <v>0</v>
      </c>
      <c r="M4011">
        <v>0</v>
      </c>
      <c r="N4011">
        <v>0</v>
      </c>
      <c r="P4011">
        <v>0</v>
      </c>
      <c r="Q4011">
        <v>1</v>
      </c>
      <c r="R4011">
        <v>300</v>
      </c>
      <c r="S4011" t="s">
        <v>223</v>
      </c>
      <c r="T4011">
        <v>0</v>
      </c>
      <c r="U4011" t="s">
        <v>14120</v>
      </c>
      <c r="Y4011">
        <v>300</v>
      </c>
      <c r="AB4011">
        <v>0</v>
      </c>
      <c r="AC4011">
        <v>0</v>
      </c>
      <c r="AD4011">
        <v>0</v>
      </c>
      <c r="AE4011">
        <v>0</v>
      </c>
      <c r="AF4011">
        <v>0</v>
      </c>
      <c r="AQ4011">
        <v>1</v>
      </c>
      <c r="AR4011">
        <f t="shared" si="62"/>
        <v>0</v>
      </c>
      <c r="AS4011">
        <v>1</v>
      </c>
      <c r="AT4011" t="s">
        <v>133</v>
      </c>
      <c r="AU4011">
        <v>42</v>
      </c>
    </row>
    <row r="4012" spans="1:47">
      <c r="A4012" t="s">
        <v>14124</v>
      </c>
      <c r="C4012">
        <v>310</v>
      </c>
      <c r="D4012" t="s">
        <v>14125</v>
      </c>
      <c r="E4012">
        <v>101</v>
      </c>
      <c r="F4012" t="s">
        <v>14126</v>
      </c>
      <c r="G4012" t="s">
        <v>422</v>
      </c>
      <c r="H4012" t="s">
        <v>220</v>
      </c>
      <c r="I4012" t="s">
        <v>14127</v>
      </c>
      <c r="J4012">
        <v>0.55786000000000002</v>
      </c>
      <c r="K4012">
        <v>1</v>
      </c>
      <c r="L4012">
        <v>1</v>
      </c>
      <c r="M4012">
        <v>1</v>
      </c>
      <c r="N4012">
        <v>1</v>
      </c>
      <c r="O4012" t="s">
        <v>225</v>
      </c>
      <c r="P4012">
        <v>0</v>
      </c>
      <c r="Q4012">
        <v>1</v>
      </c>
      <c r="R4012">
        <v>10100</v>
      </c>
      <c r="S4012" t="s">
        <v>223</v>
      </c>
      <c r="T4012">
        <v>10100</v>
      </c>
      <c r="U4012" t="s">
        <v>14124</v>
      </c>
      <c r="V4012" t="s">
        <v>455</v>
      </c>
      <c r="W4012" t="s">
        <v>225</v>
      </c>
      <c r="X4012" t="s">
        <v>225</v>
      </c>
      <c r="Y4012">
        <v>10100</v>
      </c>
      <c r="AB4012">
        <v>1</v>
      </c>
      <c r="AC4012">
        <v>1</v>
      </c>
      <c r="AD4012">
        <v>4</v>
      </c>
      <c r="AE4012">
        <v>1809</v>
      </c>
      <c r="AF4012">
        <v>1.75</v>
      </c>
      <c r="AQ4012">
        <v>1</v>
      </c>
      <c r="AR4012">
        <f t="shared" si="62"/>
        <v>9.68</v>
      </c>
      <c r="AS4012">
        <v>1</v>
      </c>
      <c r="AT4012" t="s">
        <v>133</v>
      </c>
      <c r="AU4012">
        <v>42</v>
      </c>
    </row>
    <row r="4013" spans="1:47">
      <c r="A4013" t="s">
        <v>14128</v>
      </c>
      <c r="C4013">
        <v>310</v>
      </c>
      <c r="D4013" t="s">
        <v>14129</v>
      </c>
      <c r="E4013">
        <v>101</v>
      </c>
      <c r="F4013" t="s">
        <v>14130</v>
      </c>
      <c r="G4013" t="s">
        <v>422</v>
      </c>
      <c r="H4013" t="s">
        <v>220</v>
      </c>
      <c r="I4013" t="s">
        <v>14131</v>
      </c>
      <c r="J4013">
        <v>0.24252000000000001</v>
      </c>
      <c r="K4013">
        <v>1</v>
      </c>
      <c r="L4013">
        <v>1</v>
      </c>
      <c r="M4013">
        <v>1</v>
      </c>
      <c r="N4013">
        <v>1</v>
      </c>
      <c r="O4013" t="s">
        <v>225</v>
      </c>
      <c r="P4013">
        <v>0</v>
      </c>
      <c r="Q4013">
        <v>1</v>
      </c>
      <c r="R4013">
        <v>6600</v>
      </c>
      <c r="S4013" t="s">
        <v>223</v>
      </c>
      <c r="T4013">
        <v>6600</v>
      </c>
      <c r="U4013" t="s">
        <v>14128</v>
      </c>
      <c r="V4013" t="s">
        <v>455</v>
      </c>
      <c r="W4013" t="s">
        <v>225</v>
      </c>
      <c r="X4013" t="s">
        <v>225</v>
      </c>
      <c r="Y4013">
        <v>6600</v>
      </c>
      <c r="AB4013">
        <v>1</v>
      </c>
      <c r="AC4013">
        <v>1</v>
      </c>
      <c r="AD4013">
        <v>2</v>
      </c>
      <c r="AE4013">
        <v>1032</v>
      </c>
      <c r="AF4013">
        <v>1</v>
      </c>
      <c r="AQ4013">
        <v>1</v>
      </c>
      <c r="AR4013">
        <f t="shared" si="62"/>
        <v>9.68</v>
      </c>
      <c r="AS4013">
        <v>1</v>
      </c>
      <c r="AT4013" t="s">
        <v>133</v>
      </c>
      <c r="AU4013">
        <v>42</v>
      </c>
    </row>
    <row r="4014" spans="1:47">
      <c r="A4014" t="s">
        <v>248</v>
      </c>
      <c r="C4014">
        <v>310</v>
      </c>
      <c r="E4014">
        <v>0</v>
      </c>
      <c r="J4014">
        <v>1.1199999999999999E-3</v>
      </c>
      <c r="K4014">
        <v>0</v>
      </c>
      <c r="L4014">
        <v>0</v>
      </c>
      <c r="M4014">
        <v>0</v>
      </c>
      <c r="N4014">
        <v>0</v>
      </c>
      <c r="P4014">
        <v>0</v>
      </c>
      <c r="Q4014">
        <v>0</v>
      </c>
      <c r="R4014">
        <v>0</v>
      </c>
      <c r="S4014" t="s">
        <v>249</v>
      </c>
      <c r="T4014">
        <v>0</v>
      </c>
      <c r="Y4014">
        <v>0</v>
      </c>
      <c r="AB4014">
        <v>0</v>
      </c>
      <c r="AC4014">
        <v>0</v>
      </c>
      <c r="AD4014">
        <v>0</v>
      </c>
      <c r="AE4014">
        <v>0</v>
      </c>
      <c r="AF4014">
        <v>0</v>
      </c>
      <c r="AQ4014">
        <v>0</v>
      </c>
      <c r="AR4014">
        <f t="shared" si="62"/>
        <v>0</v>
      </c>
      <c r="AS4014">
        <v>1</v>
      </c>
      <c r="AT4014" t="s">
        <v>133</v>
      </c>
      <c r="AU4014">
        <v>42</v>
      </c>
    </row>
    <row r="4015" spans="1:47">
      <c r="A4015" t="s">
        <v>14132</v>
      </c>
      <c r="C4015">
        <v>310</v>
      </c>
      <c r="D4015" t="s">
        <v>14133</v>
      </c>
      <c r="E4015">
        <v>316</v>
      </c>
      <c r="F4015" t="s">
        <v>14134</v>
      </c>
      <c r="G4015" t="s">
        <v>11287</v>
      </c>
      <c r="H4015" t="s">
        <v>10705</v>
      </c>
      <c r="I4015" t="s">
        <v>14135</v>
      </c>
      <c r="J4015">
        <v>0.65556999999999999</v>
      </c>
      <c r="K4015">
        <v>1</v>
      </c>
      <c r="L4015">
        <v>1</v>
      </c>
      <c r="M4015">
        <v>1</v>
      </c>
      <c r="N4015">
        <v>1</v>
      </c>
      <c r="O4015" t="s">
        <v>225</v>
      </c>
      <c r="P4015">
        <v>0</v>
      </c>
      <c r="Q4015">
        <v>1</v>
      </c>
      <c r="R4015">
        <v>4800</v>
      </c>
      <c r="S4015" t="s">
        <v>223</v>
      </c>
      <c r="T4015">
        <v>4800</v>
      </c>
      <c r="U4015" t="s">
        <v>14132</v>
      </c>
      <c r="V4015" t="s">
        <v>933</v>
      </c>
      <c r="W4015" t="s">
        <v>659</v>
      </c>
      <c r="X4015" t="s">
        <v>225</v>
      </c>
      <c r="Y4015">
        <v>4800</v>
      </c>
      <c r="AB4015">
        <v>1</v>
      </c>
      <c r="AC4015">
        <v>1</v>
      </c>
      <c r="AD4015">
        <v>0</v>
      </c>
      <c r="AE4015">
        <v>3750</v>
      </c>
      <c r="AF4015">
        <v>1</v>
      </c>
      <c r="AQ4015">
        <v>1</v>
      </c>
      <c r="AR4015">
        <f t="shared" si="62"/>
        <v>4.6463999999999999</v>
      </c>
      <c r="AS4015">
        <v>1</v>
      </c>
      <c r="AT4015" t="s">
        <v>112</v>
      </c>
      <c r="AU4015">
        <v>20</v>
      </c>
    </row>
    <row r="4016" spans="1:47">
      <c r="A4016" t="s">
        <v>248</v>
      </c>
      <c r="C4016">
        <v>310</v>
      </c>
      <c r="E4016">
        <v>0</v>
      </c>
      <c r="J4016">
        <v>1.1199999999999999E-3</v>
      </c>
      <c r="K4016">
        <v>0</v>
      </c>
      <c r="L4016">
        <v>0</v>
      </c>
      <c r="M4016">
        <v>0</v>
      </c>
      <c r="N4016">
        <v>0</v>
      </c>
      <c r="P4016">
        <v>0</v>
      </c>
      <c r="Q4016">
        <v>0</v>
      </c>
      <c r="R4016">
        <v>0</v>
      </c>
      <c r="S4016" t="s">
        <v>249</v>
      </c>
      <c r="T4016">
        <v>0</v>
      </c>
      <c r="Y4016">
        <v>0</v>
      </c>
      <c r="AB4016">
        <v>0</v>
      </c>
      <c r="AC4016">
        <v>0</v>
      </c>
      <c r="AD4016">
        <v>0</v>
      </c>
      <c r="AE4016">
        <v>0</v>
      </c>
      <c r="AF4016">
        <v>0</v>
      </c>
      <c r="AQ4016">
        <v>0</v>
      </c>
      <c r="AR4016">
        <f t="shared" si="62"/>
        <v>0</v>
      </c>
      <c r="AS4016">
        <v>1</v>
      </c>
      <c r="AT4016" t="s">
        <v>133</v>
      </c>
      <c r="AU4016">
        <v>42</v>
      </c>
    </row>
    <row r="4017" spans="1:47">
      <c r="A4017" t="s">
        <v>14136</v>
      </c>
      <c r="C4017">
        <v>310</v>
      </c>
      <c r="D4017" t="s">
        <v>14137</v>
      </c>
      <c r="E4017">
        <v>101</v>
      </c>
      <c r="F4017" t="s">
        <v>14138</v>
      </c>
      <c r="G4017" t="s">
        <v>422</v>
      </c>
      <c r="H4017" t="s">
        <v>220</v>
      </c>
      <c r="I4017" t="s">
        <v>14139</v>
      </c>
      <c r="J4017">
        <v>1.0443</v>
      </c>
      <c r="K4017">
        <v>1</v>
      </c>
      <c r="L4017">
        <v>1</v>
      </c>
      <c r="M4017">
        <v>1</v>
      </c>
      <c r="N4017">
        <v>1</v>
      </c>
      <c r="O4017" t="s">
        <v>225</v>
      </c>
      <c r="P4017">
        <v>0</v>
      </c>
      <c r="Q4017">
        <v>1</v>
      </c>
      <c r="R4017">
        <v>7400</v>
      </c>
      <c r="S4017" t="s">
        <v>223</v>
      </c>
      <c r="T4017">
        <v>7400</v>
      </c>
      <c r="U4017" t="s">
        <v>14136</v>
      </c>
      <c r="V4017" t="s">
        <v>455</v>
      </c>
      <c r="W4017" t="s">
        <v>225</v>
      </c>
      <c r="X4017" t="s">
        <v>225</v>
      </c>
      <c r="Y4017">
        <v>7400</v>
      </c>
      <c r="AB4017">
        <v>1</v>
      </c>
      <c r="AC4017">
        <v>1</v>
      </c>
      <c r="AD4017">
        <v>3</v>
      </c>
      <c r="AE4017">
        <v>1728</v>
      </c>
      <c r="AF4017">
        <v>2</v>
      </c>
      <c r="AQ4017">
        <v>1</v>
      </c>
      <c r="AR4017">
        <f t="shared" si="62"/>
        <v>9.68</v>
      </c>
      <c r="AS4017">
        <v>1</v>
      </c>
      <c r="AT4017" t="s">
        <v>134</v>
      </c>
      <c r="AU4017">
        <v>43</v>
      </c>
    </row>
    <row r="4018" spans="1:47">
      <c r="A4018" t="s">
        <v>14140</v>
      </c>
      <c r="C4018">
        <v>310</v>
      </c>
      <c r="D4018" t="s">
        <v>14141</v>
      </c>
      <c r="E4018">
        <v>101</v>
      </c>
      <c r="F4018" t="s">
        <v>14142</v>
      </c>
      <c r="G4018" t="s">
        <v>422</v>
      </c>
      <c r="H4018" t="s">
        <v>220</v>
      </c>
      <c r="I4018" t="s">
        <v>14143</v>
      </c>
      <c r="J4018">
        <v>0.32074000000000003</v>
      </c>
      <c r="K4018">
        <v>1</v>
      </c>
      <c r="L4018">
        <v>1</v>
      </c>
      <c r="M4018">
        <v>1</v>
      </c>
      <c r="N4018">
        <v>1</v>
      </c>
      <c r="O4018" t="s">
        <v>225</v>
      </c>
      <c r="P4018">
        <v>0</v>
      </c>
      <c r="Q4018">
        <v>1</v>
      </c>
      <c r="R4018">
        <v>5400</v>
      </c>
      <c r="S4018" t="s">
        <v>223</v>
      </c>
      <c r="T4018">
        <v>5400</v>
      </c>
      <c r="U4018" t="s">
        <v>14140</v>
      </c>
      <c r="V4018" t="s">
        <v>455</v>
      </c>
      <c r="W4018" t="s">
        <v>225</v>
      </c>
      <c r="X4018" t="s">
        <v>225</v>
      </c>
      <c r="Y4018">
        <v>5400</v>
      </c>
      <c r="AB4018">
        <v>1</v>
      </c>
      <c r="AC4018">
        <v>1</v>
      </c>
      <c r="AD4018">
        <v>3</v>
      </c>
      <c r="AE4018">
        <v>1234</v>
      </c>
      <c r="AF4018">
        <v>1.5</v>
      </c>
      <c r="AQ4018">
        <v>1</v>
      </c>
      <c r="AR4018">
        <f t="shared" si="62"/>
        <v>9.68</v>
      </c>
      <c r="AS4018">
        <v>1</v>
      </c>
      <c r="AT4018" t="s">
        <v>133</v>
      </c>
      <c r="AU4018">
        <v>42</v>
      </c>
    </row>
    <row r="4019" spans="1:47">
      <c r="A4019" t="s">
        <v>14144</v>
      </c>
      <c r="C4019">
        <v>310</v>
      </c>
      <c r="D4019" t="s">
        <v>14145</v>
      </c>
      <c r="E4019">
        <v>101</v>
      </c>
      <c r="F4019" t="s">
        <v>14146</v>
      </c>
      <c r="G4019" t="s">
        <v>422</v>
      </c>
      <c r="H4019" t="s">
        <v>220</v>
      </c>
      <c r="I4019" t="s">
        <v>14147</v>
      </c>
      <c r="J4019">
        <v>0.21817</v>
      </c>
      <c r="K4019">
        <v>1</v>
      </c>
      <c r="L4019">
        <v>1</v>
      </c>
      <c r="M4019">
        <v>1</v>
      </c>
      <c r="N4019">
        <v>1</v>
      </c>
      <c r="O4019" t="s">
        <v>225</v>
      </c>
      <c r="P4019">
        <v>0</v>
      </c>
      <c r="Q4019">
        <v>1</v>
      </c>
      <c r="R4019">
        <v>10400</v>
      </c>
      <c r="S4019" t="s">
        <v>223</v>
      </c>
      <c r="T4019">
        <v>10400</v>
      </c>
      <c r="U4019" t="s">
        <v>14144</v>
      </c>
      <c r="V4019" t="s">
        <v>455</v>
      </c>
      <c r="W4019" t="s">
        <v>225</v>
      </c>
      <c r="X4019" t="s">
        <v>225</v>
      </c>
      <c r="Y4019">
        <v>10400</v>
      </c>
      <c r="AB4019">
        <v>1</v>
      </c>
      <c r="AC4019">
        <v>1</v>
      </c>
      <c r="AD4019">
        <v>3</v>
      </c>
      <c r="AE4019">
        <v>1050</v>
      </c>
      <c r="AF4019">
        <v>1</v>
      </c>
      <c r="AQ4019">
        <v>1</v>
      </c>
      <c r="AR4019">
        <f t="shared" si="62"/>
        <v>9.68</v>
      </c>
      <c r="AS4019">
        <v>1</v>
      </c>
      <c r="AT4019" t="s">
        <v>133</v>
      </c>
      <c r="AU4019">
        <v>42</v>
      </c>
    </row>
    <row r="4020" spans="1:47">
      <c r="A4020" t="s">
        <v>248</v>
      </c>
      <c r="C4020">
        <v>310</v>
      </c>
      <c r="E4020">
        <v>0</v>
      </c>
      <c r="J4020">
        <v>1.6549999999999999E-2</v>
      </c>
      <c r="K4020">
        <v>0</v>
      </c>
      <c r="L4020">
        <v>0</v>
      </c>
      <c r="M4020">
        <v>0</v>
      </c>
      <c r="N4020">
        <v>0</v>
      </c>
      <c r="P4020">
        <v>0</v>
      </c>
      <c r="Q4020">
        <v>0</v>
      </c>
      <c r="R4020">
        <v>0</v>
      </c>
      <c r="S4020" t="s">
        <v>249</v>
      </c>
      <c r="T4020">
        <v>0</v>
      </c>
      <c r="Y4020">
        <v>0</v>
      </c>
      <c r="AB4020">
        <v>0</v>
      </c>
      <c r="AC4020">
        <v>0</v>
      </c>
      <c r="AD4020">
        <v>0</v>
      </c>
      <c r="AE4020">
        <v>0</v>
      </c>
      <c r="AF4020">
        <v>0</v>
      </c>
      <c r="AQ4020">
        <v>0</v>
      </c>
      <c r="AR4020">
        <f t="shared" si="62"/>
        <v>0</v>
      </c>
      <c r="AS4020">
        <v>1</v>
      </c>
      <c r="AT4020" t="s">
        <v>133</v>
      </c>
      <c r="AU4020">
        <v>42</v>
      </c>
    </row>
    <row r="4021" spans="1:47">
      <c r="A4021" t="s">
        <v>248</v>
      </c>
      <c r="C4021">
        <v>310</v>
      </c>
      <c r="E4021">
        <v>0</v>
      </c>
      <c r="J4021">
        <v>6.6E-4</v>
      </c>
      <c r="K4021">
        <v>0</v>
      </c>
      <c r="L4021">
        <v>0</v>
      </c>
      <c r="M4021">
        <v>0</v>
      </c>
      <c r="N4021">
        <v>0</v>
      </c>
      <c r="P4021">
        <v>0</v>
      </c>
      <c r="Q4021">
        <v>0</v>
      </c>
      <c r="R4021">
        <v>0</v>
      </c>
      <c r="S4021" t="s">
        <v>249</v>
      </c>
      <c r="T4021">
        <v>0</v>
      </c>
      <c r="Y4021">
        <v>0</v>
      </c>
      <c r="AB4021">
        <v>0</v>
      </c>
      <c r="AC4021">
        <v>0</v>
      </c>
      <c r="AD4021">
        <v>0</v>
      </c>
      <c r="AE4021">
        <v>0</v>
      </c>
      <c r="AF4021">
        <v>0</v>
      </c>
      <c r="AQ4021">
        <v>0</v>
      </c>
      <c r="AR4021">
        <f t="shared" si="62"/>
        <v>0</v>
      </c>
      <c r="AS4021">
        <v>1</v>
      </c>
      <c r="AT4021" t="s">
        <v>133</v>
      </c>
      <c r="AU4021">
        <v>42</v>
      </c>
    </row>
    <row r="4022" spans="1:47">
      <c r="A4022" t="s">
        <v>14148</v>
      </c>
      <c r="C4022">
        <v>310</v>
      </c>
      <c r="D4022" t="s">
        <v>14149</v>
      </c>
      <c r="E4022">
        <v>31</v>
      </c>
      <c r="F4022" t="s">
        <v>14150</v>
      </c>
      <c r="G4022" t="s">
        <v>11287</v>
      </c>
      <c r="H4022" t="s">
        <v>11526</v>
      </c>
      <c r="I4022" t="s">
        <v>14151</v>
      </c>
      <c r="J4022">
        <v>1.04799</v>
      </c>
      <c r="K4022">
        <v>1</v>
      </c>
      <c r="L4022">
        <v>1</v>
      </c>
      <c r="M4022">
        <v>1</v>
      </c>
      <c r="N4022">
        <v>1</v>
      </c>
      <c r="O4022" t="s">
        <v>225</v>
      </c>
      <c r="P4022">
        <v>0</v>
      </c>
      <c r="Q4022">
        <v>1</v>
      </c>
      <c r="R4022">
        <v>7700</v>
      </c>
      <c r="S4022" t="s">
        <v>223</v>
      </c>
      <c r="T4022">
        <v>7700</v>
      </c>
      <c r="U4022" t="s">
        <v>14148</v>
      </c>
      <c r="V4022" t="s">
        <v>455</v>
      </c>
      <c r="W4022" t="s">
        <v>225</v>
      </c>
      <c r="X4022" t="s">
        <v>225</v>
      </c>
      <c r="Y4022">
        <v>7700</v>
      </c>
      <c r="AB4022">
        <v>1</v>
      </c>
      <c r="AC4022">
        <v>1</v>
      </c>
      <c r="AD4022">
        <v>4</v>
      </c>
      <c r="AE4022">
        <v>1461</v>
      </c>
      <c r="AF4022">
        <v>1</v>
      </c>
      <c r="AQ4022">
        <v>1</v>
      </c>
      <c r="AR4022">
        <f t="shared" si="62"/>
        <v>9.68</v>
      </c>
      <c r="AS4022">
        <v>1</v>
      </c>
      <c r="AT4022" t="s">
        <v>133</v>
      </c>
      <c r="AU4022">
        <v>42</v>
      </c>
    </row>
    <row r="4023" spans="1:47">
      <c r="A4023" t="s">
        <v>14152</v>
      </c>
      <c r="C4023">
        <v>310</v>
      </c>
      <c r="D4023" t="s">
        <v>14153</v>
      </c>
      <c r="E4023">
        <v>132</v>
      </c>
      <c r="F4023" t="s">
        <v>14154</v>
      </c>
      <c r="G4023" t="s">
        <v>422</v>
      </c>
      <c r="H4023" t="s">
        <v>260</v>
      </c>
      <c r="I4023" t="s">
        <v>14155</v>
      </c>
      <c r="J4023">
        <v>0.10854</v>
      </c>
      <c r="K4023">
        <v>0</v>
      </c>
      <c r="L4023">
        <v>0</v>
      </c>
      <c r="M4023">
        <v>0</v>
      </c>
      <c r="N4023">
        <v>0</v>
      </c>
      <c r="P4023">
        <v>0</v>
      </c>
      <c r="Q4023">
        <v>0</v>
      </c>
      <c r="R4023">
        <v>0</v>
      </c>
      <c r="S4023" t="s">
        <v>223</v>
      </c>
      <c r="T4023">
        <v>0</v>
      </c>
      <c r="U4023" t="s">
        <v>14152</v>
      </c>
      <c r="Y4023">
        <v>0</v>
      </c>
      <c r="AB4023">
        <v>0</v>
      </c>
      <c r="AC4023">
        <v>0</v>
      </c>
      <c r="AD4023">
        <v>0</v>
      </c>
      <c r="AE4023">
        <v>0</v>
      </c>
      <c r="AF4023">
        <v>0</v>
      </c>
      <c r="AQ4023">
        <v>1</v>
      </c>
      <c r="AR4023">
        <f t="shared" si="62"/>
        <v>0</v>
      </c>
      <c r="AS4023">
        <v>1</v>
      </c>
      <c r="AT4023" t="s">
        <v>112</v>
      </c>
      <c r="AU4023">
        <v>20</v>
      </c>
    </row>
    <row r="4024" spans="1:47">
      <c r="A4024" t="s">
        <v>14156</v>
      </c>
      <c r="C4024">
        <v>310</v>
      </c>
      <c r="D4024" t="s">
        <v>14157</v>
      </c>
      <c r="E4024">
        <v>322</v>
      </c>
      <c r="F4024" t="s">
        <v>14158</v>
      </c>
      <c r="G4024" t="s">
        <v>11287</v>
      </c>
      <c r="H4024" t="s">
        <v>11146</v>
      </c>
      <c r="I4024" t="s">
        <v>14159</v>
      </c>
      <c r="J4024">
        <v>0.47933999999999999</v>
      </c>
      <c r="K4024">
        <v>1</v>
      </c>
      <c r="L4024">
        <v>1</v>
      </c>
      <c r="M4024">
        <v>1</v>
      </c>
      <c r="N4024">
        <v>1</v>
      </c>
      <c r="O4024" t="s">
        <v>225</v>
      </c>
      <c r="P4024">
        <v>0</v>
      </c>
      <c r="Q4024">
        <v>1</v>
      </c>
      <c r="R4024">
        <v>2200</v>
      </c>
      <c r="S4024" t="s">
        <v>223</v>
      </c>
      <c r="T4024">
        <v>2200</v>
      </c>
      <c r="U4024" t="s">
        <v>14156</v>
      </c>
      <c r="V4024" t="s">
        <v>933</v>
      </c>
      <c r="W4024" t="s">
        <v>659</v>
      </c>
      <c r="X4024" t="s">
        <v>225</v>
      </c>
      <c r="Y4024">
        <v>2200</v>
      </c>
      <c r="AB4024">
        <v>1</v>
      </c>
      <c r="AC4024">
        <v>1</v>
      </c>
      <c r="AD4024">
        <v>0</v>
      </c>
      <c r="AE4024">
        <v>1618</v>
      </c>
      <c r="AF4024">
        <v>1</v>
      </c>
      <c r="AQ4024">
        <v>1</v>
      </c>
      <c r="AR4024">
        <f t="shared" si="62"/>
        <v>9.68</v>
      </c>
      <c r="AS4024">
        <v>1</v>
      </c>
      <c r="AT4024" t="s">
        <v>133</v>
      </c>
      <c r="AU4024">
        <v>42</v>
      </c>
    </row>
    <row r="4025" spans="1:47">
      <c r="A4025" t="s">
        <v>14160</v>
      </c>
      <c r="C4025">
        <v>310</v>
      </c>
      <c r="D4025" t="s">
        <v>14161</v>
      </c>
      <c r="E4025">
        <v>111</v>
      </c>
      <c r="F4025" t="s">
        <v>14162</v>
      </c>
      <c r="G4025" t="s">
        <v>422</v>
      </c>
      <c r="H4025" t="s">
        <v>10658</v>
      </c>
      <c r="I4025" t="s">
        <v>14163</v>
      </c>
      <c r="J4025">
        <v>0.55120999999999998</v>
      </c>
      <c r="K4025">
        <v>0</v>
      </c>
      <c r="L4025">
        <v>0</v>
      </c>
      <c r="M4025">
        <v>1</v>
      </c>
      <c r="N4025">
        <v>1</v>
      </c>
      <c r="O4025" t="s">
        <v>659</v>
      </c>
      <c r="P4025">
        <v>1</v>
      </c>
      <c r="Q4025">
        <v>1</v>
      </c>
      <c r="R4025">
        <v>23100</v>
      </c>
      <c r="S4025" t="s">
        <v>223</v>
      </c>
      <c r="T4025">
        <v>0</v>
      </c>
      <c r="U4025" t="s">
        <v>14160</v>
      </c>
      <c r="V4025" t="s">
        <v>933</v>
      </c>
      <c r="W4025" t="s">
        <v>659</v>
      </c>
      <c r="X4025" t="s">
        <v>659</v>
      </c>
      <c r="Y4025">
        <v>23100</v>
      </c>
      <c r="AB4025">
        <v>0</v>
      </c>
      <c r="AC4025">
        <v>0</v>
      </c>
      <c r="AD4025">
        <v>9</v>
      </c>
      <c r="AE4025">
        <v>4645</v>
      </c>
      <c r="AF4025">
        <v>2.5</v>
      </c>
      <c r="AQ4025">
        <v>1</v>
      </c>
      <c r="AR4025">
        <f t="shared" si="62"/>
        <v>0</v>
      </c>
      <c r="AS4025">
        <v>1</v>
      </c>
      <c r="AT4025" t="s">
        <v>133</v>
      </c>
      <c r="AU4025">
        <v>42</v>
      </c>
    </row>
    <row r="4026" spans="1:47">
      <c r="A4026" t="s">
        <v>14164</v>
      </c>
      <c r="C4026">
        <v>310</v>
      </c>
      <c r="D4026" t="s">
        <v>14165</v>
      </c>
      <c r="E4026">
        <v>101</v>
      </c>
      <c r="F4026" t="s">
        <v>14166</v>
      </c>
      <c r="G4026" t="s">
        <v>422</v>
      </c>
      <c r="H4026" t="s">
        <v>220</v>
      </c>
      <c r="I4026" t="s">
        <v>14167</v>
      </c>
      <c r="J4026">
        <v>0.28473999999999999</v>
      </c>
      <c r="K4026">
        <v>0</v>
      </c>
      <c r="L4026">
        <v>0</v>
      </c>
      <c r="M4026">
        <v>1</v>
      </c>
      <c r="N4026">
        <v>1</v>
      </c>
      <c r="O4026" t="s">
        <v>659</v>
      </c>
      <c r="P4026">
        <v>1</v>
      </c>
      <c r="Q4026">
        <v>1</v>
      </c>
      <c r="R4026">
        <v>6800</v>
      </c>
      <c r="S4026" t="s">
        <v>223</v>
      </c>
      <c r="T4026">
        <v>0</v>
      </c>
      <c r="U4026" t="s">
        <v>14164</v>
      </c>
      <c r="V4026" t="s">
        <v>927</v>
      </c>
      <c r="W4026" t="s">
        <v>659</v>
      </c>
      <c r="X4026" t="s">
        <v>659</v>
      </c>
      <c r="Y4026">
        <v>6800</v>
      </c>
      <c r="AB4026">
        <v>0</v>
      </c>
      <c r="AC4026">
        <v>0</v>
      </c>
      <c r="AD4026">
        <v>4</v>
      </c>
      <c r="AE4026">
        <v>2249</v>
      </c>
      <c r="AF4026">
        <v>1.75</v>
      </c>
      <c r="AQ4026">
        <v>1</v>
      </c>
      <c r="AR4026">
        <f t="shared" si="62"/>
        <v>0</v>
      </c>
      <c r="AS4026">
        <v>1</v>
      </c>
      <c r="AT4026" t="s">
        <v>133</v>
      </c>
      <c r="AU4026">
        <v>42</v>
      </c>
    </row>
    <row r="4027" spans="1:47">
      <c r="A4027" t="s">
        <v>14168</v>
      </c>
      <c r="C4027">
        <v>310</v>
      </c>
      <c r="D4027" t="s">
        <v>14169</v>
      </c>
      <c r="E4027">
        <v>903</v>
      </c>
      <c r="F4027" t="s">
        <v>821</v>
      </c>
      <c r="G4027" t="s">
        <v>422</v>
      </c>
      <c r="H4027" t="s">
        <v>833</v>
      </c>
      <c r="I4027" t="s">
        <v>14170</v>
      </c>
      <c r="J4027">
        <v>6.4046799999999999</v>
      </c>
      <c r="K4027">
        <v>0</v>
      </c>
      <c r="L4027">
        <v>0</v>
      </c>
      <c r="M4027">
        <v>0</v>
      </c>
      <c r="N4027">
        <v>0</v>
      </c>
      <c r="P4027">
        <v>0</v>
      </c>
      <c r="Q4027">
        <v>0</v>
      </c>
      <c r="R4027">
        <v>0</v>
      </c>
      <c r="S4027" t="s">
        <v>223</v>
      </c>
      <c r="T4027">
        <v>0</v>
      </c>
      <c r="U4027" t="s">
        <v>14168</v>
      </c>
      <c r="Y4027">
        <v>0</v>
      </c>
      <c r="Z4027" t="s">
        <v>297</v>
      </c>
      <c r="AA4027" t="s">
        <v>223</v>
      </c>
      <c r="AB4027">
        <v>0</v>
      </c>
      <c r="AC4027">
        <v>0</v>
      </c>
      <c r="AD4027">
        <v>0</v>
      </c>
      <c r="AE4027">
        <v>0</v>
      </c>
      <c r="AF4027">
        <v>0</v>
      </c>
      <c r="AQ4027">
        <v>1</v>
      </c>
      <c r="AR4027">
        <f t="shared" si="62"/>
        <v>0</v>
      </c>
      <c r="AS4027">
        <v>1</v>
      </c>
      <c r="AT4027" t="s">
        <v>134</v>
      </c>
      <c r="AU4027">
        <v>43</v>
      </c>
    </row>
    <row r="4028" spans="1:47">
      <c r="A4028" t="s">
        <v>14171</v>
      </c>
      <c r="C4028">
        <v>310</v>
      </c>
      <c r="D4028" t="s">
        <v>14172</v>
      </c>
      <c r="E4028">
        <v>101</v>
      </c>
      <c r="F4028" t="s">
        <v>14173</v>
      </c>
      <c r="G4028" t="s">
        <v>11287</v>
      </c>
      <c r="H4028" t="s">
        <v>220</v>
      </c>
      <c r="I4028" t="s">
        <v>14174</v>
      </c>
      <c r="J4028">
        <v>0.88017000000000001</v>
      </c>
      <c r="K4028">
        <v>1</v>
      </c>
      <c r="L4028">
        <v>1</v>
      </c>
      <c r="M4028">
        <v>1</v>
      </c>
      <c r="N4028">
        <v>1</v>
      </c>
      <c r="O4028" t="s">
        <v>225</v>
      </c>
      <c r="P4028">
        <v>0</v>
      </c>
      <c r="Q4028">
        <v>1</v>
      </c>
      <c r="R4028">
        <v>0</v>
      </c>
      <c r="S4028" t="s">
        <v>223</v>
      </c>
      <c r="T4028">
        <v>0</v>
      </c>
      <c r="U4028" t="s">
        <v>14171</v>
      </c>
      <c r="V4028" t="s">
        <v>455</v>
      </c>
      <c r="W4028" t="s">
        <v>225</v>
      </c>
      <c r="X4028" t="s">
        <v>225</v>
      </c>
      <c r="Y4028">
        <v>0</v>
      </c>
      <c r="AB4028">
        <v>1</v>
      </c>
      <c r="AC4028">
        <v>1</v>
      </c>
      <c r="AD4028">
        <v>3</v>
      </c>
      <c r="AE4028">
        <v>1167</v>
      </c>
      <c r="AF4028">
        <v>1.75</v>
      </c>
      <c r="AQ4028">
        <v>1</v>
      </c>
      <c r="AR4028">
        <f t="shared" si="62"/>
        <v>4.6463999999999999</v>
      </c>
      <c r="AS4028">
        <v>1</v>
      </c>
      <c r="AT4028" t="s">
        <v>112</v>
      </c>
      <c r="AU4028">
        <v>20</v>
      </c>
    </row>
    <row r="4029" spans="1:47">
      <c r="A4029" t="s">
        <v>14175</v>
      </c>
      <c r="C4029">
        <v>310</v>
      </c>
      <c r="D4029" t="s">
        <v>14176</v>
      </c>
      <c r="E4029">
        <v>132</v>
      </c>
      <c r="F4029" t="s">
        <v>14177</v>
      </c>
      <c r="G4029" t="s">
        <v>422</v>
      </c>
      <c r="H4029" t="s">
        <v>260</v>
      </c>
      <c r="I4029" t="s">
        <v>14178</v>
      </c>
      <c r="J4029">
        <v>0.30398999999999998</v>
      </c>
      <c r="K4029">
        <v>0</v>
      </c>
      <c r="L4029">
        <v>0</v>
      </c>
      <c r="M4029">
        <v>0</v>
      </c>
      <c r="N4029">
        <v>0</v>
      </c>
      <c r="P4029">
        <v>0</v>
      </c>
      <c r="Q4029">
        <v>0</v>
      </c>
      <c r="R4029">
        <v>0</v>
      </c>
      <c r="S4029" t="s">
        <v>223</v>
      </c>
      <c r="T4029">
        <v>0</v>
      </c>
      <c r="U4029" t="s">
        <v>14175</v>
      </c>
      <c r="V4029" t="s">
        <v>455</v>
      </c>
      <c r="W4029" t="s">
        <v>225</v>
      </c>
      <c r="Y4029">
        <v>0</v>
      </c>
      <c r="AB4029">
        <v>0</v>
      </c>
      <c r="AC4029">
        <v>0</v>
      </c>
      <c r="AD4029">
        <v>0</v>
      </c>
      <c r="AE4029">
        <v>0</v>
      </c>
      <c r="AF4029">
        <v>0</v>
      </c>
      <c r="AQ4029">
        <v>1</v>
      </c>
      <c r="AR4029">
        <f t="shared" si="62"/>
        <v>0</v>
      </c>
      <c r="AS4029">
        <v>1</v>
      </c>
      <c r="AT4029" t="s">
        <v>133</v>
      </c>
      <c r="AU4029">
        <v>42</v>
      </c>
    </row>
    <row r="4030" spans="1:47">
      <c r="A4030" t="s">
        <v>14179</v>
      </c>
      <c r="C4030">
        <v>310</v>
      </c>
      <c r="D4030" t="s">
        <v>14180</v>
      </c>
      <c r="E4030">
        <v>131</v>
      </c>
      <c r="F4030" t="s">
        <v>14181</v>
      </c>
      <c r="G4030" t="s">
        <v>422</v>
      </c>
      <c r="H4030" t="s">
        <v>407</v>
      </c>
      <c r="I4030" t="s">
        <v>14182</v>
      </c>
      <c r="J4030">
        <v>0.25728000000000001</v>
      </c>
      <c r="K4030">
        <v>0</v>
      </c>
      <c r="L4030">
        <v>0</v>
      </c>
      <c r="M4030">
        <v>0</v>
      </c>
      <c r="N4030">
        <v>0</v>
      </c>
      <c r="P4030">
        <v>0</v>
      </c>
      <c r="Q4030">
        <v>0</v>
      </c>
      <c r="R4030">
        <v>0</v>
      </c>
      <c r="S4030" t="s">
        <v>223</v>
      </c>
      <c r="T4030">
        <v>0</v>
      </c>
      <c r="U4030" t="s">
        <v>14179</v>
      </c>
      <c r="V4030" t="s">
        <v>455</v>
      </c>
      <c r="W4030" t="s">
        <v>225</v>
      </c>
      <c r="Y4030">
        <v>0</v>
      </c>
      <c r="AB4030">
        <v>0</v>
      </c>
      <c r="AC4030">
        <v>0</v>
      </c>
      <c r="AD4030">
        <v>0</v>
      </c>
      <c r="AE4030">
        <v>0</v>
      </c>
      <c r="AF4030">
        <v>0</v>
      </c>
      <c r="AQ4030">
        <v>1</v>
      </c>
      <c r="AR4030">
        <f t="shared" si="62"/>
        <v>0</v>
      </c>
      <c r="AS4030">
        <v>1</v>
      </c>
      <c r="AT4030" t="s">
        <v>133</v>
      </c>
      <c r="AU4030">
        <v>42</v>
      </c>
    </row>
    <row r="4031" spans="1:47">
      <c r="A4031" t="s">
        <v>14183</v>
      </c>
      <c r="C4031">
        <v>310</v>
      </c>
      <c r="D4031" t="s">
        <v>12934</v>
      </c>
      <c r="E4031">
        <v>132</v>
      </c>
      <c r="F4031" t="s">
        <v>14184</v>
      </c>
      <c r="G4031" t="s">
        <v>11287</v>
      </c>
      <c r="H4031" t="s">
        <v>260</v>
      </c>
      <c r="I4031" t="s">
        <v>14185</v>
      </c>
      <c r="J4031">
        <v>2.96E-3</v>
      </c>
      <c r="K4031">
        <v>0</v>
      </c>
      <c r="L4031">
        <v>0</v>
      </c>
      <c r="M4031">
        <v>0</v>
      </c>
      <c r="N4031">
        <v>0</v>
      </c>
      <c r="P4031">
        <v>0</v>
      </c>
      <c r="Q4031">
        <v>0</v>
      </c>
      <c r="R4031">
        <v>0</v>
      </c>
      <c r="S4031" t="s">
        <v>223</v>
      </c>
      <c r="T4031">
        <v>0</v>
      </c>
      <c r="U4031" t="s">
        <v>14183</v>
      </c>
      <c r="Y4031">
        <v>0</v>
      </c>
      <c r="AB4031">
        <v>0</v>
      </c>
      <c r="AC4031">
        <v>0</v>
      </c>
      <c r="AD4031">
        <v>0</v>
      </c>
      <c r="AE4031">
        <v>0</v>
      </c>
      <c r="AF4031">
        <v>0</v>
      </c>
      <c r="AQ4031">
        <v>0</v>
      </c>
      <c r="AR4031">
        <f t="shared" si="62"/>
        <v>0</v>
      </c>
      <c r="AS4031">
        <v>1</v>
      </c>
      <c r="AT4031" t="s">
        <v>112</v>
      </c>
      <c r="AU4031">
        <v>20</v>
      </c>
    </row>
    <row r="4032" spans="1:47">
      <c r="A4032" t="s">
        <v>14186</v>
      </c>
      <c r="C4032">
        <v>310</v>
      </c>
      <c r="D4032" t="s">
        <v>14187</v>
      </c>
      <c r="E4032">
        <v>101</v>
      </c>
      <c r="F4032" t="s">
        <v>14188</v>
      </c>
      <c r="G4032" t="s">
        <v>422</v>
      </c>
      <c r="H4032" t="s">
        <v>220</v>
      </c>
      <c r="I4032" t="s">
        <v>14189</v>
      </c>
      <c r="J4032">
        <v>0.98956</v>
      </c>
      <c r="K4032">
        <v>0</v>
      </c>
      <c r="L4032">
        <v>0</v>
      </c>
      <c r="M4032">
        <v>1</v>
      </c>
      <c r="N4032">
        <v>1</v>
      </c>
      <c r="O4032" t="s">
        <v>659</v>
      </c>
      <c r="P4032">
        <v>1</v>
      </c>
      <c r="Q4032">
        <v>1</v>
      </c>
      <c r="R4032">
        <v>5300</v>
      </c>
      <c r="S4032" t="s">
        <v>223</v>
      </c>
      <c r="T4032">
        <v>0</v>
      </c>
      <c r="U4032" t="s">
        <v>14186</v>
      </c>
      <c r="V4032" t="s">
        <v>933</v>
      </c>
      <c r="W4032" t="s">
        <v>659</v>
      </c>
      <c r="X4032" t="s">
        <v>659</v>
      </c>
      <c r="Y4032">
        <v>5300</v>
      </c>
      <c r="AB4032">
        <v>0</v>
      </c>
      <c r="AC4032">
        <v>0</v>
      </c>
      <c r="AD4032">
        <v>4</v>
      </c>
      <c r="AE4032">
        <v>2738</v>
      </c>
      <c r="AF4032">
        <v>2</v>
      </c>
      <c r="AQ4032">
        <v>1</v>
      </c>
      <c r="AR4032">
        <f t="shared" si="62"/>
        <v>0</v>
      </c>
      <c r="AS4032">
        <v>1</v>
      </c>
      <c r="AT4032" t="s">
        <v>133</v>
      </c>
      <c r="AU4032">
        <v>42</v>
      </c>
    </row>
    <row r="4033" spans="1:47">
      <c r="A4033" t="s">
        <v>14190</v>
      </c>
      <c r="C4033">
        <v>310</v>
      </c>
      <c r="D4033" t="s">
        <v>14191</v>
      </c>
      <c r="E4033">
        <v>101</v>
      </c>
      <c r="F4033" t="s">
        <v>14192</v>
      </c>
      <c r="G4033" t="s">
        <v>422</v>
      </c>
      <c r="H4033" t="s">
        <v>220</v>
      </c>
      <c r="I4033" t="s">
        <v>14193</v>
      </c>
      <c r="J4033">
        <v>0.25974000000000003</v>
      </c>
      <c r="K4033">
        <v>1</v>
      </c>
      <c r="L4033">
        <v>1</v>
      </c>
      <c r="M4033">
        <v>1</v>
      </c>
      <c r="N4033">
        <v>1</v>
      </c>
      <c r="O4033" t="s">
        <v>225</v>
      </c>
      <c r="P4033">
        <v>0</v>
      </c>
      <c r="Q4033">
        <v>1</v>
      </c>
      <c r="R4033">
        <v>14700</v>
      </c>
      <c r="S4033" t="s">
        <v>223</v>
      </c>
      <c r="T4033">
        <v>14700</v>
      </c>
      <c r="U4033" t="s">
        <v>14190</v>
      </c>
      <c r="V4033" t="s">
        <v>927</v>
      </c>
      <c r="W4033" t="s">
        <v>659</v>
      </c>
      <c r="X4033" t="s">
        <v>225</v>
      </c>
      <c r="Y4033">
        <v>14700</v>
      </c>
      <c r="AB4033">
        <v>1</v>
      </c>
      <c r="AC4033">
        <v>1</v>
      </c>
      <c r="AD4033">
        <v>3</v>
      </c>
      <c r="AE4033">
        <v>1888</v>
      </c>
      <c r="AF4033">
        <v>2</v>
      </c>
      <c r="AQ4033">
        <v>1</v>
      </c>
      <c r="AR4033">
        <f t="shared" si="62"/>
        <v>9.68</v>
      </c>
      <c r="AS4033">
        <v>1</v>
      </c>
      <c r="AT4033" t="s">
        <v>134</v>
      </c>
      <c r="AU4033">
        <v>43</v>
      </c>
    </row>
    <row r="4034" spans="1:47">
      <c r="A4034" t="s">
        <v>248</v>
      </c>
      <c r="C4034">
        <v>310</v>
      </c>
      <c r="E4034">
        <v>0</v>
      </c>
      <c r="J4034">
        <v>2.1000000000000001E-4</v>
      </c>
      <c r="K4034">
        <v>0</v>
      </c>
      <c r="L4034">
        <v>0</v>
      </c>
      <c r="M4034">
        <v>0</v>
      </c>
      <c r="N4034">
        <v>0</v>
      </c>
      <c r="P4034">
        <v>0</v>
      </c>
      <c r="Q4034">
        <v>0</v>
      </c>
      <c r="R4034">
        <v>0</v>
      </c>
      <c r="S4034" t="s">
        <v>249</v>
      </c>
      <c r="T4034">
        <v>0</v>
      </c>
      <c r="Y4034">
        <v>0</v>
      </c>
      <c r="AB4034">
        <v>0</v>
      </c>
      <c r="AC4034">
        <v>0</v>
      </c>
      <c r="AD4034">
        <v>0</v>
      </c>
      <c r="AE4034">
        <v>0</v>
      </c>
      <c r="AF4034">
        <v>0</v>
      </c>
      <c r="AQ4034">
        <v>0</v>
      </c>
      <c r="AR4034">
        <f t="shared" ref="AR4034:AR4097" si="63">AB4034*9.68*VLOOKUP(AU4034,atten,10,FALSE)</f>
        <v>0</v>
      </c>
      <c r="AS4034">
        <v>1</v>
      </c>
      <c r="AT4034" t="s">
        <v>133</v>
      </c>
      <c r="AU4034">
        <v>42</v>
      </c>
    </row>
    <row r="4035" spans="1:47">
      <c r="A4035" t="s">
        <v>248</v>
      </c>
      <c r="C4035">
        <v>310</v>
      </c>
      <c r="E4035">
        <v>0</v>
      </c>
      <c r="J4035">
        <v>1.14E-3</v>
      </c>
      <c r="K4035">
        <v>0</v>
      </c>
      <c r="L4035">
        <v>0</v>
      </c>
      <c r="M4035">
        <v>0</v>
      </c>
      <c r="N4035">
        <v>0</v>
      </c>
      <c r="P4035">
        <v>0</v>
      </c>
      <c r="Q4035">
        <v>0</v>
      </c>
      <c r="R4035">
        <v>0</v>
      </c>
      <c r="S4035" t="s">
        <v>249</v>
      </c>
      <c r="T4035">
        <v>0</v>
      </c>
      <c r="Y4035">
        <v>0</v>
      </c>
      <c r="AB4035">
        <v>0</v>
      </c>
      <c r="AC4035">
        <v>0</v>
      </c>
      <c r="AD4035">
        <v>0</v>
      </c>
      <c r="AE4035">
        <v>0</v>
      </c>
      <c r="AF4035">
        <v>0</v>
      </c>
      <c r="AQ4035">
        <v>0</v>
      </c>
      <c r="AR4035">
        <f t="shared" si="63"/>
        <v>0</v>
      </c>
      <c r="AS4035">
        <v>1</v>
      </c>
      <c r="AT4035" t="s">
        <v>133</v>
      </c>
      <c r="AU4035">
        <v>42</v>
      </c>
    </row>
    <row r="4036" spans="1:47">
      <c r="A4036" t="s">
        <v>14194</v>
      </c>
      <c r="C4036">
        <v>310</v>
      </c>
      <c r="D4036" t="s">
        <v>14195</v>
      </c>
      <c r="E4036">
        <v>101</v>
      </c>
      <c r="F4036" t="s">
        <v>14196</v>
      </c>
      <c r="G4036" t="s">
        <v>422</v>
      </c>
      <c r="H4036" t="s">
        <v>220</v>
      </c>
      <c r="I4036" t="s">
        <v>14197</v>
      </c>
      <c r="J4036">
        <v>0.55400000000000005</v>
      </c>
      <c r="K4036">
        <v>0</v>
      </c>
      <c r="L4036">
        <v>0</v>
      </c>
      <c r="M4036">
        <v>0</v>
      </c>
      <c r="N4036">
        <v>0</v>
      </c>
      <c r="P4036">
        <v>0</v>
      </c>
      <c r="Q4036">
        <v>1</v>
      </c>
      <c r="R4036">
        <v>6200</v>
      </c>
      <c r="S4036" t="s">
        <v>223</v>
      </c>
      <c r="T4036">
        <v>6200</v>
      </c>
      <c r="U4036" t="s">
        <v>14194</v>
      </c>
      <c r="V4036" t="s">
        <v>455</v>
      </c>
      <c r="W4036" t="s">
        <v>225</v>
      </c>
      <c r="Y4036">
        <v>6200</v>
      </c>
      <c r="AB4036">
        <v>0</v>
      </c>
      <c r="AC4036">
        <v>0</v>
      </c>
      <c r="AD4036">
        <v>3</v>
      </c>
      <c r="AE4036">
        <v>2159</v>
      </c>
      <c r="AF4036">
        <v>2</v>
      </c>
      <c r="AQ4036">
        <v>1</v>
      </c>
      <c r="AR4036">
        <f t="shared" si="63"/>
        <v>0</v>
      </c>
      <c r="AS4036">
        <v>1</v>
      </c>
      <c r="AT4036" t="s">
        <v>112</v>
      </c>
      <c r="AU4036">
        <v>20</v>
      </c>
    </row>
    <row r="4037" spans="1:47">
      <c r="A4037" t="s">
        <v>248</v>
      </c>
      <c r="C4037">
        <v>310</v>
      </c>
      <c r="E4037">
        <v>0</v>
      </c>
      <c r="J4037">
        <v>1.39E-3</v>
      </c>
      <c r="K4037">
        <v>0</v>
      </c>
      <c r="L4037">
        <v>0</v>
      </c>
      <c r="M4037">
        <v>0</v>
      </c>
      <c r="N4037">
        <v>0</v>
      </c>
      <c r="P4037">
        <v>0</v>
      </c>
      <c r="Q4037">
        <v>0</v>
      </c>
      <c r="R4037">
        <v>0</v>
      </c>
      <c r="S4037" t="s">
        <v>249</v>
      </c>
      <c r="T4037">
        <v>0</v>
      </c>
      <c r="Y4037">
        <v>0</v>
      </c>
      <c r="AB4037">
        <v>0</v>
      </c>
      <c r="AC4037">
        <v>0</v>
      </c>
      <c r="AD4037">
        <v>0</v>
      </c>
      <c r="AE4037">
        <v>0</v>
      </c>
      <c r="AF4037">
        <v>0</v>
      </c>
      <c r="AQ4037">
        <v>0</v>
      </c>
      <c r="AR4037">
        <f t="shared" si="63"/>
        <v>0</v>
      </c>
      <c r="AS4037">
        <v>1</v>
      </c>
      <c r="AT4037" t="s">
        <v>133</v>
      </c>
      <c r="AU4037">
        <v>42</v>
      </c>
    </row>
    <row r="4038" spans="1:47">
      <c r="A4038" t="s">
        <v>14198</v>
      </c>
      <c r="C4038">
        <v>310</v>
      </c>
      <c r="D4038" t="s">
        <v>14199</v>
      </c>
      <c r="E4038">
        <v>101</v>
      </c>
      <c r="F4038" t="s">
        <v>14200</v>
      </c>
      <c r="G4038" t="s">
        <v>422</v>
      </c>
      <c r="H4038" t="s">
        <v>220</v>
      </c>
      <c r="I4038" t="s">
        <v>14201</v>
      </c>
      <c r="J4038">
        <v>0.71326999999999996</v>
      </c>
      <c r="K4038">
        <v>1</v>
      </c>
      <c r="L4038">
        <v>1</v>
      </c>
      <c r="M4038">
        <v>1</v>
      </c>
      <c r="N4038">
        <v>1</v>
      </c>
      <c r="O4038" t="s">
        <v>225</v>
      </c>
      <c r="P4038">
        <v>0</v>
      </c>
      <c r="Q4038">
        <v>0</v>
      </c>
      <c r="R4038">
        <v>0</v>
      </c>
      <c r="S4038" t="s">
        <v>223</v>
      </c>
      <c r="T4038">
        <v>0</v>
      </c>
      <c r="U4038" t="s">
        <v>14198</v>
      </c>
      <c r="V4038" t="s">
        <v>455</v>
      </c>
      <c r="W4038" t="s">
        <v>225</v>
      </c>
      <c r="X4038" t="s">
        <v>225</v>
      </c>
      <c r="Y4038">
        <v>0</v>
      </c>
      <c r="AB4038">
        <v>1</v>
      </c>
      <c r="AC4038">
        <v>1</v>
      </c>
      <c r="AD4038">
        <v>4</v>
      </c>
      <c r="AE4038">
        <v>1909</v>
      </c>
      <c r="AF4038">
        <v>1</v>
      </c>
      <c r="AQ4038">
        <v>2</v>
      </c>
      <c r="AR4038">
        <f t="shared" si="63"/>
        <v>9.68</v>
      </c>
      <c r="AS4038">
        <v>1</v>
      </c>
      <c r="AT4038" t="s">
        <v>133</v>
      </c>
      <c r="AU4038">
        <v>42</v>
      </c>
    </row>
    <row r="4039" spans="1:47">
      <c r="A4039" t="s">
        <v>14202</v>
      </c>
      <c r="C4039">
        <v>310</v>
      </c>
      <c r="D4039" t="s">
        <v>14203</v>
      </c>
      <c r="E4039">
        <v>101</v>
      </c>
      <c r="F4039" t="s">
        <v>14204</v>
      </c>
      <c r="G4039" t="s">
        <v>422</v>
      </c>
      <c r="H4039" t="s">
        <v>220</v>
      </c>
      <c r="I4039" t="s">
        <v>14205</v>
      </c>
      <c r="J4039">
        <v>0.36135</v>
      </c>
      <c r="K4039">
        <v>1</v>
      </c>
      <c r="L4039">
        <v>1</v>
      </c>
      <c r="M4039">
        <v>1</v>
      </c>
      <c r="N4039">
        <v>1</v>
      </c>
      <c r="O4039" t="s">
        <v>225</v>
      </c>
      <c r="P4039">
        <v>0</v>
      </c>
      <c r="Q4039">
        <v>1</v>
      </c>
      <c r="R4039">
        <v>2300</v>
      </c>
      <c r="S4039" t="s">
        <v>223</v>
      </c>
      <c r="T4039">
        <v>2300</v>
      </c>
      <c r="U4039" t="s">
        <v>14202</v>
      </c>
      <c r="V4039" t="s">
        <v>455</v>
      </c>
      <c r="W4039" t="s">
        <v>225</v>
      </c>
      <c r="X4039" t="s">
        <v>225</v>
      </c>
      <c r="Y4039">
        <v>2300</v>
      </c>
      <c r="AB4039">
        <v>1</v>
      </c>
      <c r="AC4039">
        <v>1</v>
      </c>
      <c r="AD4039">
        <v>4</v>
      </c>
      <c r="AE4039">
        <v>1387</v>
      </c>
      <c r="AF4039">
        <v>1.75</v>
      </c>
      <c r="AQ4039">
        <v>1</v>
      </c>
      <c r="AR4039">
        <f t="shared" si="63"/>
        <v>9.68</v>
      </c>
      <c r="AS4039">
        <v>1</v>
      </c>
      <c r="AT4039" t="s">
        <v>133</v>
      </c>
      <c r="AU4039">
        <v>42</v>
      </c>
    </row>
    <row r="4040" spans="1:47">
      <c r="A4040" t="s">
        <v>14206</v>
      </c>
      <c r="C4040">
        <v>310</v>
      </c>
      <c r="D4040" t="s">
        <v>14207</v>
      </c>
      <c r="E4040">
        <v>131</v>
      </c>
      <c r="F4040" t="s">
        <v>14208</v>
      </c>
      <c r="G4040" t="s">
        <v>422</v>
      </c>
      <c r="H4040" t="s">
        <v>407</v>
      </c>
      <c r="I4040" t="s">
        <v>14209</v>
      </c>
      <c r="J4040">
        <v>8.3128499999999992</v>
      </c>
      <c r="K4040">
        <v>0</v>
      </c>
      <c r="L4040">
        <v>0</v>
      </c>
      <c r="M4040">
        <v>0</v>
      </c>
      <c r="N4040">
        <v>0</v>
      </c>
      <c r="P4040">
        <v>0</v>
      </c>
      <c r="Q4040">
        <v>0</v>
      </c>
      <c r="R4040">
        <v>0</v>
      </c>
      <c r="S4040" t="s">
        <v>223</v>
      </c>
      <c r="T4040">
        <v>0</v>
      </c>
      <c r="U4040" t="s">
        <v>14206</v>
      </c>
      <c r="V4040" t="s">
        <v>224</v>
      </c>
      <c r="W4040" t="s">
        <v>225</v>
      </c>
      <c r="Y4040">
        <v>0</v>
      </c>
      <c r="AB4040">
        <v>0</v>
      </c>
      <c r="AC4040">
        <v>0</v>
      </c>
      <c r="AD4040">
        <v>0</v>
      </c>
      <c r="AE4040">
        <v>0</v>
      </c>
      <c r="AF4040">
        <v>0</v>
      </c>
      <c r="AQ4040">
        <v>1</v>
      </c>
      <c r="AR4040">
        <f t="shared" si="63"/>
        <v>0</v>
      </c>
      <c r="AS4040">
        <v>1</v>
      </c>
      <c r="AT4040" t="s">
        <v>133</v>
      </c>
      <c r="AU4040">
        <v>42</v>
      </c>
    </row>
    <row r="4041" spans="1:47">
      <c r="A4041" t="s">
        <v>14210</v>
      </c>
      <c r="C4041">
        <v>310</v>
      </c>
      <c r="D4041" t="s">
        <v>14211</v>
      </c>
      <c r="E4041">
        <v>109</v>
      </c>
      <c r="F4041" t="s">
        <v>14212</v>
      </c>
      <c r="G4041" t="s">
        <v>422</v>
      </c>
      <c r="H4041" t="s">
        <v>743</v>
      </c>
      <c r="I4041" t="s">
        <v>14213</v>
      </c>
      <c r="J4041">
        <v>0.35205999999999998</v>
      </c>
      <c r="K4041">
        <v>0</v>
      </c>
      <c r="L4041">
        <v>0</v>
      </c>
      <c r="M4041">
        <v>2</v>
      </c>
      <c r="N4041">
        <v>2</v>
      </c>
      <c r="O4041" t="s">
        <v>659</v>
      </c>
      <c r="P4041">
        <v>1</v>
      </c>
      <c r="Q4041">
        <v>1</v>
      </c>
      <c r="R4041">
        <v>9600</v>
      </c>
      <c r="S4041" t="s">
        <v>223</v>
      </c>
      <c r="T4041">
        <v>0</v>
      </c>
      <c r="U4041" t="s">
        <v>14210</v>
      </c>
      <c r="V4041" t="s">
        <v>927</v>
      </c>
      <c r="W4041" t="s">
        <v>659</v>
      </c>
      <c r="X4041" t="s">
        <v>659</v>
      </c>
      <c r="Y4041">
        <v>9600</v>
      </c>
      <c r="AB4041">
        <v>0</v>
      </c>
      <c r="AC4041">
        <v>0</v>
      </c>
      <c r="AD4041">
        <v>3</v>
      </c>
      <c r="AE4041">
        <v>1450</v>
      </c>
      <c r="AF4041">
        <v>1.75</v>
      </c>
      <c r="AQ4041">
        <v>1</v>
      </c>
      <c r="AR4041">
        <f t="shared" si="63"/>
        <v>0</v>
      </c>
      <c r="AS4041">
        <v>1</v>
      </c>
      <c r="AT4041" t="s">
        <v>133</v>
      </c>
      <c r="AU4041">
        <v>42</v>
      </c>
    </row>
    <row r="4042" spans="1:47">
      <c r="A4042" t="s">
        <v>14214</v>
      </c>
      <c r="C4042">
        <v>310</v>
      </c>
      <c r="D4042" t="s">
        <v>14215</v>
      </c>
      <c r="E4042">
        <v>101</v>
      </c>
      <c r="F4042" t="s">
        <v>14216</v>
      </c>
      <c r="G4042" t="s">
        <v>422</v>
      </c>
      <c r="H4042" t="s">
        <v>220</v>
      </c>
      <c r="I4042" t="s">
        <v>14218</v>
      </c>
      <c r="J4042">
        <v>0.46172000000000002</v>
      </c>
      <c r="K4042">
        <v>1</v>
      </c>
      <c r="L4042">
        <v>1</v>
      </c>
      <c r="M4042">
        <v>1</v>
      </c>
      <c r="N4042">
        <v>1</v>
      </c>
      <c r="O4042" t="s">
        <v>225</v>
      </c>
      <c r="P4042">
        <v>0</v>
      </c>
      <c r="Q4042">
        <v>1</v>
      </c>
      <c r="R4042">
        <v>4800</v>
      </c>
      <c r="S4042" t="s">
        <v>223</v>
      </c>
      <c r="T4042">
        <v>4800</v>
      </c>
      <c r="U4042" t="s">
        <v>14214</v>
      </c>
      <c r="V4042" t="s">
        <v>455</v>
      </c>
      <c r="W4042" t="s">
        <v>225</v>
      </c>
      <c r="X4042" t="s">
        <v>225</v>
      </c>
      <c r="Y4042">
        <v>4800</v>
      </c>
      <c r="AB4042">
        <v>1</v>
      </c>
      <c r="AC4042">
        <v>1</v>
      </c>
      <c r="AD4042">
        <v>3</v>
      </c>
      <c r="AE4042">
        <v>1275</v>
      </c>
      <c r="AF4042">
        <v>1</v>
      </c>
      <c r="AQ4042">
        <v>1</v>
      </c>
      <c r="AR4042">
        <f t="shared" si="63"/>
        <v>9.68</v>
      </c>
      <c r="AS4042">
        <v>1</v>
      </c>
      <c r="AT4042" t="s">
        <v>133</v>
      </c>
      <c r="AU4042">
        <v>42</v>
      </c>
    </row>
    <row r="4043" spans="1:47">
      <c r="A4043" t="s">
        <v>14219</v>
      </c>
      <c r="C4043">
        <v>310</v>
      </c>
      <c r="D4043" t="s">
        <v>14220</v>
      </c>
      <c r="E4043">
        <v>101</v>
      </c>
      <c r="F4043" t="s">
        <v>14221</v>
      </c>
      <c r="G4043" t="s">
        <v>422</v>
      </c>
      <c r="H4043" t="s">
        <v>220</v>
      </c>
      <c r="I4043" t="s">
        <v>14222</v>
      </c>
      <c r="J4043">
        <v>0.51846000000000003</v>
      </c>
      <c r="K4043">
        <v>1</v>
      </c>
      <c r="L4043">
        <v>1</v>
      </c>
      <c r="M4043">
        <v>1</v>
      </c>
      <c r="N4043">
        <v>1</v>
      </c>
      <c r="O4043" t="s">
        <v>225</v>
      </c>
      <c r="P4043">
        <v>0</v>
      </c>
      <c r="Q4043">
        <v>1</v>
      </c>
      <c r="R4043">
        <v>12200</v>
      </c>
      <c r="S4043" t="s">
        <v>223</v>
      </c>
      <c r="T4043">
        <v>12200</v>
      </c>
      <c r="U4043" t="s">
        <v>14219</v>
      </c>
      <c r="V4043" t="s">
        <v>455</v>
      </c>
      <c r="W4043" t="s">
        <v>225</v>
      </c>
      <c r="X4043" t="s">
        <v>225</v>
      </c>
      <c r="Y4043">
        <v>12200</v>
      </c>
      <c r="AB4043">
        <v>1</v>
      </c>
      <c r="AC4043">
        <v>1</v>
      </c>
      <c r="AD4043">
        <v>2</v>
      </c>
      <c r="AE4043">
        <v>864</v>
      </c>
      <c r="AF4043">
        <v>1</v>
      </c>
      <c r="AQ4043">
        <v>1</v>
      </c>
      <c r="AR4043">
        <f t="shared" si="63"/>
        <v>9.68</v>
      </c>
      <c r="AS4043">
        <v>1</v>
      </c>
      <c r="AT4043" t="s">
        <v>133</v>
      </c>
      <c r="AU4043">
        <v>42</v>
      </c>
    </row>
    <row r="4044" spans="1:47">
      <c r="A4044" t="s">
        <v>248</v>
      </c>
      <c r="C4044">
        <v>310</v>
      </c>
      <c r="E4044">
        <v>0</v>
      </c>
      <c r="J4044">
        <v>2.7399999999999998E-3</v>
      </c>
      <c r="K4044">
        <v>0</v>
      </c>
      <c r="L4044">
        <v>0</v>
      </c>
      <c r="M4044">
        <v>0</v>
      </c>
      <c r="N4044">
        <v>0</v>
      </c>
      <c r="P4044">
        <v>0</v>
      </c>
      <c r="Q4044">
        <v>0</v>
      </c>
      <c r="R4044">
        <v>0</v>
      </c>
      <c r="S4044" t="s">
        <v>249</v>
      </c>
      <c r="T4044">
        <v>0</v>
      </c>
      <c r="Y4044">
        <v>0</v>
      </c>
      <c r="AB4044">
        <v>0</v>
      </c>
      <c r="AC4044">
        <v>0</v>
      </c>
      <c r="AD4044">
        <v>0</v>
      </c>
      <c r="AE4044">
        <v>0</v>
      </c>
      <c r="AF4044">
        <v>0</v>
      </c>
      <c r="AQ4044">
        <v>0</v>
      </c>
      <c r="AR4044">
        <f t="shared" si="63"/>
        <v>0</v>
      </c>
      <c r="AS4044">
        <v>1</v>
      </c>
      <c r="AT4044" t="s">
        <v>133</v>
      </c>
      <c r="AU4044">
        <v>42</v>
      </c>
    </row>
    <row r="4045" spans="1:47">
      <c r="A4045" t="s">
        <v>14223</v>
      </c>
      <c r="C4045">
        <v>310</v>
      </c>
      <c r="D4045" t="s">
        <v>14224</v>
      </c>
      <c r="E4045">
        <v>101</v>
      </c>
      <c r="F4045" t="s">
        <v>14225</v>
      </c>
      <c r="G4045" t="s">
        <v>422</v>
      </c>
      <c r="H4045" t="s">
        <v>220</v>
      </c>
      <c r="I4045" t="s">
        <v>14227</v>
      </c>
      <c r="J4045">
        <v>0.23885000000000001</v>
      </c>
      <c r="K4045">
        <v>1</v>
      </c>
      <c r="L4045">
        <v>1</v>
      </c>
      <c r="M4045">
        <v>1</v>
      </c>
      <c r="N4045">
        <v>1</v>
      </c>
      <c r="O4045" t="s">
        <v>225</v>
      </c>
      <c r="P4045">
        <v>0</v>
      </c>
      <c r="Q4045">
        <v>1</v>
      </c>
      <c r="R4045">
        <v>10500</v>
      </c>
      <c r="S4045" t="s">
        <v>223</v>
      </c>
      <c r="T4045">
        <v>10500</v>
      </c>
      <c r="U4045" t="s">
        <v>14223</v>
      </c>
      <c r="V4045" t="s">
        <v>455</v>
      </c>
      <c r="W4045" t="s">
        <v>225</v>
      </c>
      <c r="X4045" t="s">
        <v>225</v>
      </c>
      <c r="Y4045">
        <v>10500</v>
      </c>
      <c r="AB4045">
        <v>1</v>
      </c>
      <c r="AC4045">
        <v>1</v>
      </c>
      <c r="AD4045">
        <v>2</v>
      </c>
      <c r="AE4045">
        <v>880</v>
      </c>
      <c r="AF4045">
        <v>1</v>
      </c>
      <c r="AQ4045">
        <v>1</v>
      </c>
      <c r="AR4045">
        <f t="shared" si="63"/>
        <v>9.68</v>
      </c>
      <c r="AS4045">
        <v>1</v>
      </c>
      <c r="AT4045" t="s">
        <v>133</v>
      </c>
      <c r="AU4045">
        <v>42</v>
      </c>
    </row>
    <row r="4046" spans="1:47">
      <c r="A4046" t="s">
        <v>14228</v>
      </c>
      <c r="C4046">
        <v>310</v>
      </c>
      <c r="D4046" t="s">
        <v>12116</v>
      </c>
      <c r="E4046">
        <v>903</v>
      </c>
      <c r="F4046" t="s">
        <v>821</v>
      </c>
      <c r="G4046" t="s">
        <v>422</v>
      </c>
      <c r="H4046" t="s">
        <v>833</v>
      </c>
      <c r="I4046" t="s">
        <v>14229</v>
      </c>
      <c r="J4046">
        <v>0.36598999999999998</v>
      </c>
      <c r="K4046">
        <v>0</v>
      </c>
      <c r="L4046">
        <v>0</v>
      </c>
      <c r="M4046">
        <v>0</v>
      </c>
      <c r="N4046">
        <v>0</v>
      </c>
      <c r="P4046">
        <v>0</v>
      </c>
      <c r="Q4046">
        <v>0</v>
      </c>
      <c r="R4046">
        <v>0</v>
      </c>
      <c r="S4046" t="s">
        <v>223</v>
      </c>
      <c r="T4046">
        <v>0</v>
      </c>
      <c r="U4046" t="s">
        <v>14228</v>
      </c>
      <c r="V4046" t="s">
        <v>933</v>
      </c>
      <c r="W4046" t="s">
        <v>659</v>
      </c>
      <c r="Y4046">
        <v>0</v>
      </c>
      <c r="AB4046">
        <v>0</v>
      </c>
      <c r="AC4046">
        <v>0</v>
      </c>
      <c r="AD4046">
        <v>0</v>
      </c>
      <c r="AE4046">
        <v>0</v>
      </c>
      <c r="AF4046">
        <v>0</v>
      </c>
      <c r="AQ4046">
        <v>1</v>
      </c>
      <c r="AR4046">
        <f t="shared" si="63"/>
        <v>0</v>
      </c>
      <c r="AS4046">
        <v>1</v>
      </c>
      <c r="AT4046" t="s">
        <v>133</v>
      </c>
      <c r="AU4046">
        <v>42</v>
      </c>
    </row>
    <row r="4047" spans="1:47">
      <c r="A4047" t="s">
        <v>14230</v>
      </c>
      <c r="C4047">
        <v>310</v>
      </c>
      <c r="D4047" t="s">
        <v>14231</v>
      </c>
      <c r="E4047">
        <v>393</v>
      </c>
      <c r="F4047" t="s">
        <v>13782</v>
      </c>
      <c r="G4047" t="s">
        <v>11287</v>
      </c>
      <c r="H4047" t="s">
        <v>11519</v>
      </c>
      <c r="I4047" t="s">
        <v>14232</v>
      </c>
      <c r="J4047">
        <v>6.5342099999999999</v>
      </c>
      <c r="K4047">
        <v>0</v>
      </c>
      <c r="L4047">
        <v>0</v>
      </c>
      <c r="M4047">
        <v>0</v>
      </c>
      <c r="N4047">
        <v>0</v>
      </c>
      <c r="P4047">
        <v>0</v>
      </c>
      <c r="Q4047">
        <v>1</v>
      </c>
      <c r="R4047">
        <v>17000</v>
      </c>
      <c r="S4047" t="s">
        <v>223</v>
      </c>
      <c r="T4047">
        <v>0</v>
      </c>
      <c r="U4047" t="s">
        <v>14230</v>
      </c>
      <c r="Y4047">
        <v>17000</v>
      </c>
      <c r="AB4047">
        <v>0</v>
      </c>
      <c r="AC4047">
        <v>0</v>
      </c>
      <c r="AD4047">
        <v>0</v>
      </c>
      <c r="AE4047">
        <v>0</v>
      </c>
      <c r="AF4047">
        <v>0</v>
      </c>
      <c r="AQ4047">
        <v>1</v>
      </c>
      <c r="AR4047">
        <f t="shared" si="63"/>
        <v>0</v>
      </c>
      <c r="AS4047">
        <v>1</v>
      </c>
      <c r="AT4047" t="s">
        <v>133</v>
      </c>
      <c r="AU4047">
        <v>42</v>
      </c>
    </row>
    <row r="4048" spans="1:47">
      <c r="A4048" t="s">
        <v>14233</v>
      </c>
      <c r="C4048">
        <v>310</v>
      </c>
      <c r="D4048" t="s">
        <v>14234</v>
      </c>
      <c r="E4048">
        <v>101</v>
      </c>
      <c r="F4048" t="s">
        <v>14235</v>
      </c>
      <c r="G4048" t="s">
        <v>11287</v>
      </c>
      <c r="H4048" t="s">
        <v>220</v>
      </c>
      <c r="I4048" t="s">
        <v>14236</v>
      </c>
      <c r="J4048">
        <v>9.6479999999999996E-2</v>
      </c>
      <c r="K4048">
        <v>1</v>
      </c>
      <c r="L4048">
        <v>1</v>
      </c>
      <c r="M4048">
        <v>1</v>
      </c>
      <c r="N4048">
        <v>1</v>
      </c>
      <c r="O4048" t="s">
        <v>225</v>
      </c>
      <c r="P4048">
        <v>0</v>
      </c>
      <c r="Q4048">
        <v>1</v>
      </c>
      <c r="R4048">
        <v>5300</v>
      </c>
      <c r="S4048" t="s">
        <v>243</v>
      </c>
      <c r="T4048">
        <v>5300</v>
      </c>
      <c r="U4048" t="s">
        <v>14233</v>
      </c>
      <c r="V4048" t="s">
        <v>413</v>
      </c>
      <c r="W4048" t="s">
        <v>225</v>
      </c>
      <c r="X4048" t="s">
        <v>225</v>
      </c>
      <c r="Y4048">
        <v>5300</v>
      </c>
      <c r="AB4048">
        <v>1</v>
      </c>
      <c r="AC4048">
        <v>1</v>
      </c>
      <c r="AD4048">
        <v>4</v>
      </c>
      <c r="AE4048">
        <v>1404</v>
      </c>
      <c r="AF4048">
        <v>1</v>
      </c>
      <c r="AQ4048">
        <v>1</v>
      </c>
      <c r="AR4048">
        <f t="shared" si="63"/>
        <v>4.6463999999999999</v>
      </c>
      <c r="AS4048">
        <v>1</v>
      </c>
      <c r="AT4048" t="s">
        <v>112</v>
      </c>
      <c r="AU4048">
        <v>20</v>
      </c>
    </row>
    <row r="4049" spans="1:47">
      <c r="A4049" t="s">
        <v>14237</v>
      </c>
      <c r="C4049">
        <v>310</v>
      </c>
      <c r="D4049" t="s">
        <v>14238</v>
      </c>
      <c r="E4049">
        <v>105</v>
      </c>
      <c r="F4049" t="s">
        <v>14239</v>
      </c>
      <c r="G4049" t="s">
        <v>422</v>
      </c>
      <c r="H4049" t="s">
        <v>10378</v>
      </c>
      <c r="I4049" t="s">
        <v>14240</v>
      </c>
      <c r="J4049">
        <v>0.71016999999999997</v>
      </c>
      <c r="K4049">
        <v>0</v>
      </c>
      <c r="L4049">
        <v>0</v>
      </c>
      <c r="M4049">
        <v>1</v>
      </c>
      <c r="N4049">
        <v>1</v>
      </c>
      <c r="O4049" t="s">
        <v>659</v>
      </c>
      <c r="P4049">
        <v>1</v>
      </c>
      <c r="Q4049">
        <v>1</v>
      </c>
      <c r="R4049">
        <v>12800</v>
      </c>
      <c r="S4049" t="s">
        <v>223</v>
      </c>
      <c r="T4049">
        <v>0</v>
      </c>
      <c r="U4049" t="s">
        <v>14237</v>
      </c>
      <c r="V4049" t="s">
        <v>933</v>
      </c>
      <c r="W4049" t="s">
        <v>659</v>
      </c>
      <c r="X4049" t="s">
        <v>659</v>
      </c>
      <c r="Y4049">
        <v>12800</v>
      </c>
      <c r="AB4049">
        <v>0</v>
      </c>
      <c r="AC4049">
        <v>0</v>
      </c>
      <c r="AD4049">
        <v>7</v>
      </c>
      <c r="AE4049">
        <v>3990</v>
      </c>
      <c r="AF4049">
        <v>2.5</v>
      </c>
      <c r="AQ4049">
        <v>1</v>
      </c>
      <c r="AR4049">
        <f t="shared" si="63"/>
        <v>0</v>
      </c>
      <c r="AS4049">
        <v>1</v>
      </c>
      <c r="AT4049" t="s">
        <v>133</v>
      </c>
      <c r="AU4049">
        <v>42</v>
      </c>
    </row>
    <row r="4050" spans="1:47">
      <c r="A4050" t="s">
        <v>14241</v>
      </c>
      <c r="C4050">
        <v>310</v>
      </c>
      <c r="D4050" t="s">
        <v>14242</v>
      </c>
      <c r="E4050">
        <v>105</v>
      </c>
      <c r="F4050" t="s">
        <v>14243</v>
      </c>
      <c r="G4050" t="s">
        <v>422</v>
      </c>
      <c r="H4050" t="s">
        <v>10378</v>
      </c>
      <c r="I4050" t="s">
        <v>14244</v>
      </c>
      <c r="J4050">
        <v>0.24879000000000001</v>
      </c>
      <c r="K4050">
        <v>0</v>
      </c>
      <c r="L4050">
        <v>0</v>
      </c>
      <c r="M4050">
        <v>1</v>
      </c>
      <c r="N4050">
        <v>1</v>
      </c>
      <c r="O4050" t="s">
        <v>659</v>
      </c>
      <c r="P4050">
        <v>1</v>
      </c>
      <c r="Q4050">
        <v>0</v>
      </c>
      <c r="R4050">
        <v>0</v>
      </c>
      <c r="S4050" t="s">
        <v>223</v>
      </c>
      <c r="T4050">
        <v>0</v>
      </c>
      <c r="U4050" t="s">
        <v>14241</v>
      </c>
      <c r="V4050" t="s">
        <v>933</v>
      </c>
      <c r="W4050" t="s">
        <v>659</v>
      </c>
      <c r="X4050" t="s">
        <v>659</v>
      </c>
      <c r="Y4050">
        <v>0</v>
      </c>
      <c r="AB4050">
        <v>0</v>
      </c>
      <c r="AC4050">
        <v>0</v>
      </c>
      <c r="AD4050">
        <v>8</v>
      </c>
      <c r="AE4050">
        <v>2934</v>
      </c>
      <c r="AF4050">
        <v>2.5</v>
      </c>
      <c r="AQ4050">
        <v>1</v>
      </c>
      <c r="AR4050">
        <f t="shared" si="63"/>
        <v>0</v>
      </c>
      <c r="AS4050">
        <v>1</v>
      </c>
      <c r="AT4050" t="s">
        <v>133</v>
      </c>
      <c r="AU4050">
        <v>42</v>
      </c>
    </row>
    <row r="4051" spans="1:47">
      <c r="A4051" t="s">
        <v>14245</v>
      </c>
      <c r="C4051">
        <v>310</v>
      </c>
      <c r="D4051" t="s">
        <v>14246</v>
      </c>
      <c r="E4051">
        <v>101</v>
      </c>
      <c r="F4051" t="s">
        <v>14247</v>
      </c>
      <c r="G4051" t="s">
        <v>422</v>
      </c>
      <c r="H4051" t="s">
        <v>220</v>
      </c>
      <c r="I4051" t="s">
        <v>14248</v>
      </c>
      <c r="J4051">
        <v>0.33171</v>
      </c>
      <c r="K4051">
        <v>1</v>
      </c>
      <c r="L4051">
        <v>1</v>
      </c>
      <c r="M4051">
        <v>1</v>
      </c>
      <c r="N4051">
        <v>1</v>
      </c>
      <c r="O4051" t="s">
        <v>225</v>
      </c>
      <c r="P4051">
        <v>0</v>
      </c>
      <c r="Q4051">
        <v>1</v>
      </c>
      <c r="R4051">
        <v>8200</v>
      </c>
      <c r="S4051" t="s">
        <v>223</v>
      </c>
      <c r="T4051">
        <v>8200</v>
      </c>
      <c r="U4051" t="s">
        <v>14245</v>
      </c>
      <c r="V4051" t="s">
        <v>455</v>
      </c>
      <c r="W4051" t="s">
        <v>225</v>
      </c>
      <c r="X4051" t="s">
        <v>225</v>
      </c>
      <c r="Y4051">
        <v>8200</v>
      </c>
      <c r="AB4051">
        <v>1</v>
      </c>
      <c r="AC4051">
        <v>1</v>
      </c>
      <c r="AD4051">
        <v>2</v>
      </c>
      <c r="AE4051">
        <v>832</v>
      </c>
      <c r="AF4051">
        <v>1</v>
      </c>
      <c r="AQ4051">
        <v>1</v>
      </c>
      <c r="AR4051">
        <f t="shared" si="63"/>
        <v>9.68</v>
      </c>
      <c r="AS4051">
        <v>1</v>
      </c>
      <c r="AT4051" t="s">
        <v>133</v>
      </c>
      <c r="AU4051">
        <v>42</v>
      </c>
    </row>
    <row r="4052" spans="1:47">
      <c r="A4052" t="s">
        <v>14249</v>
      </c>
      <c r="C4052">
        <v>310</v>
      </c>
      <c r="D4052" t="s">
        <v>14250</v>
      </c>
      <c r="E4052">
        <v>106</v>
      </c>
      <c r="F4052" t="s">
        <v>14251</v>
      </c>
      <c r="G4052" t="s">
        <v>422</v>
      </c>
      <c r="H4052" t="s">
        <v>355</v>
      </c>
      <c r="I4052" t="s">
        <v>14252</v>
      </c>
      <c r="J4052">
        <v>0.34392</v>
      </c>
      <c r="K4052">
        <v>0</v>
      </c>
      <c r="L4052">
        <v>0</v>
      </c>
      <c r="M4052">
        <v>0</v>
      </c>
      <c r="N4052">
        <v>0</v>
      </c>
      <c r="P4052">
        <v>0</v>
      </c>
      <c r="Q4052">
        <v>0</v>
      </c>
      <c r="R4052">
        <v>0</v>
      </c>
      <c r="S4052" t="s">
        <v>223</v>
      </c>
      <c r="T4052">
        <v>0</v>
      </c>
      <c r="U4052" t="s">
        <v>14249</v>
      </c>
      <c r="V4052" t="s">
        <v>418</v>
      </c>
      <c r="W4052" t="s">
        <v>225</v>
      </c>
      <c r="Y4052">
        <v>0</v>
      </c>
      <c r="AB4052">
        <v>0</v>
      </c>
      <c r="AC4052">
        <v>0</v>
      </c>
      <c r="AD4052">
        <v>0</v>
      </c>
      <c r="AE4052">
        <v>0</v>
      </c>
      <c r="AF4052">
        <v>0</v>
      </c>
      <c r="AQ4052">
        <v>1</v>
      </c>
      <c r="AR4052">
        <f t="shared" si="63"/>
        <v>0</v>
      </c>
      <c r="AS4052">
        <v>1</v>
      </c>
      <c r="AT4052" t="s">
        <v>133</v>
      </c>
      <c r="AU4052">
        <v>42</v>
      </c>
    </row>
    <row r="4053" spans="1:47">
      <c r="A4053" t="s">
        <v>14253</v>
      </c>
      <c r="C4053">
        <v>310</v>
      </c>
      <c r="D4053" t="s">
        <v>14254</v>
      </c>
      <c r="E4053">
        <v>301</v>
      </c>
      <c r="F4053" t="s">
        <v>14255</v>
      </c>
      <c r="G4053" t="s">
        <v>11287</v>
      </c>
      <c r="H4053" t="s">
        <v>12994</v>
      </c>
      <c r="I4053" t="s">
        <v>14256</v>
      </c>
      <c r="J4053">
        <v>0.63041999999999998</v>
      </c>
      <c r="K4053">
        <v>1</v>
      </c>
      <c r="L4053">
        <v>1</v>
      </c>
      <c r="M4053">
        <v>1</v>
      </c>
      <c r="N4053">
        <v>1</v>
      </c>
      <c r="O4053" t="s">
        <v>225</v>
      </c>
      <c r="P4053">
        <v>0</v>
      </c>
      <c r="Q4053">
        <v>1</v>
      </c>
      <c r="R4053">
        <v>7200</v>
      </c>
      <c r="S4053" t="s">
        <v>223</v>
      </c>
      <c r="T4053">
        <v>7200</v>
      </c>
      <c r="U4053" t="s">
        <v>14253</v>
      </c>
      <c r="V4053" t="s">
        <v>933</v>
      </c>
      <c r="W4053" t="s">
        <v>659</v>
      </c>
      <c r="X4053" t="s">
        <v>225</v>
      </c>
      <c r="Y4053">
        <v>7200</v>
      </c>
      <c r="AB4053">
        <v>1</v>
      </c>
      <c r="AC4053">
        <v>1</v>
      </c>
      <c r="AD4053">
        <v>0</v>
      </c>
      <c r="AE4053">
        <v>1600</v>
      </c>
      <c r="AF4053">
        <v>1</v>
      </c>
      <c r="AQ4053">
        <v>1</v>
      </c>
      <c r="AR4053">
        <f t="shared" si="63"/>
        <v>9.68</v>
      </c>
      <c r="AS4053">
        <v>1</v>
      </c>
      <c r="AT4053" t="s">
        <v>133</v>
      </c>
      <c r="AU4053">
        <v>42</v>
      </c>
    </row>
    <row r="4054" spans="1:47">
      <c r="A4054" t="s">
        <v>14257</v>
      </c>
      <c r="C4054">
        <v>310</v>
      </c>
      <c r="D4054" t="s">
        <v>14258</v>
      </c>
      <c r="E4054">
        <v>101</v>
      </c>
      <c r="F4054" t="s">
        <v>14259</v>
      </c>
      <c r="G4054" t="s">
        <v>422</v>
      </c>
      <c r="H4054" t="s">
        <v>220</v>
      </c>
      <c r="I4054" t="s">
        <v>14260</v>
      </c>
      <c r="J4054">
        <v>0.31652000000000002</v>
      </c>
      <c r="K4054">
        <v>1</v>
      </c>
      <c r="L4054">
        <v>1</v>
      </c>
      <c r="M4054">
        <v>1</v>
      </c>
      <c r="N4054">
        <v>1</v>
      </c>
      <c r="O4054" t="s">
        <v>225</v>
      </c>
      <c r="P4054">
        <v>0</v>
      </c>
      <c r="Q4054">
        <v>1</v>
      </c>
      <c r="R4054">
        <v>7700</v>
      </c>
      <c r="S4054" t="s">
        <v>223</v>
      </c>
      <c r="T4054">
        <v>7700</v>
      </c>
      <c r="U4054" t="s">
        <v>14257</v>
      </c>
      <c r="V4054" t="s">
        <v>455</v>
      </c>
      <c r="W4054" t="s">
        <v>225</v>
      </c>
      <c r="X4054" t="s">
        <v>225</v>
      </c>
      <c r="Y4054">
        <v>7700</v>
      </c>
      <c r="AB4054">
        <v>1</v>
      </c>
      <c r="AC4054">
        <v>1</v>
      </c>
      <c r="AD4054">
        <v>4</v>
      </c>
      <c r="AE4054">
        <v>2624</v>
      </c>
      <c r="AF4054">
        <v>2</v>
      </c>
      <c r="AQ4054">
        <v>1</v>
      </c>
      <c r="AR4054">
        <f t="shared" si="63"/>
        <v>9.68</v>
      </c>
      <c r="AS4054">
        <v>1</v>
      </c>
      <c r="AT4054" t="s">
        <v>133</v>
      </c>
      <c r="AU4054">
        <v>42</v>
      </c>
    </row>
    <row r="4055" spans="1:47">
      <c r="A4055" t="s">
        <v>14261</v>
      </c>
      <c r="C4055">
        <v>310</v>
      </c>
      <c r="D4055" t="s">
        <v>14262</v>
      </c>
      <c r="E4055">
        <v>101</v>
      </c>
      <c r="F4055" t="s">
        <v>14263</v>
      </c>
      <c r="G4055" t="s">
        <v>422</v>
      </c>
      <c r="H4055" t="s">
        <v>220</v>
      </c>
      <c r="I4055" t="s">
        <v>14264</v>
      </c>
      <c r="J4055">
        <v>0.35489999999999999</v>
      </c>
      <c r="K4055">
        <v>0</v>
      </c>
      <c r="L4055">
        <v>0</v>
      </c>
      <c r="M4055">
        <v>1</v>
      </c>
      <c r="N4055">
        <v>1</v>
      </c>
      <c r="O4055" t="s">
        <v>659</v>
      </c>
      <c r="P4055">
        <v>1</v>
      </c>
      <c r="Q4055">
        <v>1</v>
      </c>
      <c r="R4055">
        <v>6700</v>
      </c>
      <c r="S4055" t="s">
        <v>223</v>
      </c>
      <c r="T4055">
        <v>0</v>
      </c>
      <c r="U4055" t="s">
        <v>14261</v>
      </c>
      <c r="V4055" t="s">
        <v>927</v>
      </c>
      <c r="W4055" t="s">
        <v>659</v>
      </c>
      <c r="X4055" t="s">
        <v>659</v>
      </c>
      <c r="Y4055">
        <v>6700</v>
      </c>
      <c r="AB4055">
        <v>0</v>
      </c>
      <c r="AC4055">
        <v>0</v>
      </c>
      <c r="AD4055">
        <v>4</v>
      </c>
      <c r="AE4055">
        <v>1538</v>
      </c>
      <c r="AF4055">
        <v>1.5</v>
      </c>
      <c r="AQ4055">
        <v>1</v>
      </c>
      <c r="AR4055">
        <f t="shared" si="63"/>
        <v>0</v>
      </c>
      <c r="AS4055">
        <v>1</v>
      </c>
      <c r="AT4055" t="s">
        <v>133</v>
      </c>
      <c r="AU4055">
        <v>42</v>
      </c>
    </row>
    <row r="4056" spans="1:47">
      <c r="A4056" t="s">
        <v>14265</v>
      </c>
      <c r="C4056">
        <v>310</v>
      </c>
      <c r="D4056" t="s">
        <v>14266</v>
      </c>
      <c r="E4056">
        <v>132</v>
      </c>
      <c r="F4056" t="s">
        <v>14267</v>
      </c>
      <c r="G4056" t="s">
        <v>422</v>
      </c>
      <c r="H4056" t="s">
        <v>260</v>
      </c>
      <c r="I4056" t="s">
        <v>14269</v>
      </c>
      <c r="J4056">
        <v>0.23455999999999999</v>
      </c>
      <c r="K4056">
        <v>0</v>
      </c>
      <c r="L4056">
        <v>0</v>
      </c>
      <c r="M4056">
        <v>0</v>
      </c>
      <c r="N4056">
        <v>0</v>
      </c>
      <c r="P4056">
        <v>0</v>
      </c>
      <c r="Q4056">
        <v>0</v>
      </c>
      <c r="R4056">
        <v>0</v>
      </c>
      <c r="S4056" t="s">
        <v>223</v>
      </c>
      <c r="T4056">
        <v>0</v>
      </c>
      <c r="U4056" t="s">
        <v>14265</v>
      </c>
      <c r="V4056" t="s">
        <v>455</v>
      </c>
      <c r="W4056" t="s">
        <v>225</v>
      </c>
      <c r="Y4056">
        <v>0</v>
      </c>
      <c r="AB4056">
        <v>0</v>
      </c>
      <c r="AC4056">
        <v>0</v>
      </c>
      <c r="AD4056">
        <v>0</v>
      </c>
      <c r="AE4056">
        <v>0</v>
      </c>
      <c r="AF4056">
        <v>0</v>
      </c>
      <c r="AQ4056">
        <v>1</v>
      </c>
      <c r="AR4056">
        <f t="shared" si="63"/>
        <v>0</v>
      </c>
      <c r="AS4056">
        <v>1</v>
      </c>
      <c r="AT4056" t="s">
        <v>133</v>
      </c>
      <c r="AU4056">
        <v>42</v>
      </c>
    </row>
    <row r="4057" spans="1:47">
      <c r="A4057" t="s">
        <v>14270</v>
      </c>
      <c r="C4057">
        <v>310</v>
      </c>
      <c r="D4057" t="s">
        <v>14271</v>
      </c>
      <c r="E4057">
        <v>332</v>
      </c>
      <c r="F4057" t="s">
        <v>14272</v>
      </c>
      <c r="G4057" t="s">
        <v>422</v>
      </c>
      <c r="H4057" t="s">
        <v>11976</v>
      </c>
      <c r="I4057" t="s">
        <v>14273</v>
      </c>
      <c r="J4057">
        <v>0.24199000000000001</v>
      </c>
      <c r="K4057">
        <v>1</v>
      </c>
      <c r="L4057">
        <v>1</v>
      </c>
      <c r="M4057">
        <v>1</v>
      </c>
      <c r="N4057">
        <v>1</v>
      </c>
      <c r="O4057" t="s">
        <v>225</v>
      </c>
      <c r="P4057">
        <v>0</v>
      </c>
      <c r="Q4057">
        <v>1</v>
      </c>
      <c r="R4057">
        <v>0</v>
      </c>
      <c r="S4057" t="s">
        <v>223</v>
      </c>
      <c r="T4057">
        <v>0</v>
      </c>
      <c r="U4057" t="s">
        <v>14270</v>
      </c>
      <c r="V4057" t="s">
        <v>933</v>
      </c>
      <c r="W4057" t="s">
        <v>659</v>
      </c>
      <c r="X4057" t="s">
        <v>225</v>
      </c>
      <c r="Y4057">
        <v>0</v>
      </c>
      <c r="AB4057">
        <v>1</v>
      </c>
      <c r="AC4057">
        <v>1</v>
      </c>
      <c r="AD4057">
        <v>0</v>
      </c>
      <c r="AE4057">
        <v>3600</v>
      </c>
      <c r="AF4057">
        <v>1</v>
      </c>
      <c r="AQ4057">
        <v>1</v>
      </c>
      <c r="AR4057">
        <f t="shared" si="63"/>
        <v>9.68</v>
      </c>
      <c r="AS4057">
        <v>1</v>
      </c>
      <c r="AT4057" t="s">
        <v>133</v>
      </c>
      <c r="AU4057">
        <v>42</v>
      </c>
    </row>
    <row r="4058" spans="1:47">
      <c r="A4058" t="s">
        <v>248</v>
      </c>
      <c r="C4058">
        <v>310</v>
      </c>
      <c r="E4058">
        <v>0</v>
      </c>
      <c r="J4058">
        <v>9.9900000000000006E-3</v>
      </c>
      <c r="K4058">
        <v>0</v>
      </c>
      <c r="L4058">
        <v>0</v>
      </c>
      <c r="M4058">
        <v>0</v>
      </c>
      <c r="N4058">
        <v>0</v>
      </c>
      <c r="P4058">
        <v>0</v>
      </c>
      <c r="Q4058">
        <v>0</v>
      </c>
      <c r="R4058">
        <v>0</v>
      </c>
      <c r="S4058" t="s">
        <v>249</v>
      </c>
      <c r="T4058">
        <v>0</v>
      </c>
      <c r="Y4058">
        <v>0</v>
      </c>
      <c r="AB4058">
        <v>0</v>
      </c>
      <c r="AC4058">
        <v>0</v>
      </c>
      <c r="AD4058">
        <v>0</v>
      </c>
      <c r="AE4058">
        <v>0</v>
      </c>
      <c r="AF4058">
        <v>0</v>
      </c>
      <c r="AQ4058">
        <v>0</v>
      </c>
      <c r="AR4058">
        <f t="shared" si="63"/>
        <v>0</v>
      </c>
      <c r="AS4058">
        <v>1</v>
      </c>
      <c r="AT4058" t="s">
        <v>133</v>
      </c>
      <c r="AU4058">
        <v>42</v>
      </c>
    </row>
    <row r="4059" spans="1:47">
      <c r="A4059" t="s">
        <v>248</v>
      </c>
      <c r="C4059">
        <v>310</v>
      </c>
      <c r="E4059">
        <v>0</v>
      </c>
      <c r="J4059">
        <v>1.2099999999999999E-3</v>
      </c>
      <c r="K4059">
        <v>0</v>
      </c>
      <c r="L4059">
        <v>0</v>
      </c>
      <c r="M4059">
        <v>0</v>
      </c>
      <c r="N4059">
        <v>0</v>
      </c>
      <c r="P4059">
        <v>0</v>
      </c>
      <c r="Q4059">
        <v>0</v>
      </c>
      <c r="R4059">
        <v>0</v>
      </c>
      <c r="S4059" t="s">
        <v>249</v>
      </c>
      <c r="T4059">
        <v>0</v>
      </c>
      <c r="Y4059">
        <v>0</v>
      </c>
      <c r="AB4059">
        <v>0</v>
      </c>
      <c r="AC4059">
        <v>0</v>
      </c>
      <c r="AD4059">
        <v>0</v>
      </c>
      <c r="AE4059">
        <v>0</v>
      </c>
      <c r="AF4059">
        <v>0</v>
      </c>
      <c r="AQ4059">
        <v>0</v>
      </c>
      <c r="AR4059">
        <f t="shared" si="63"/>
        <v>0</v>
      </c>
      <c r="AS4059">
        <v>1</v>
      </c>
      <c r="AT4059" t="s">
        <v>133</v>
      </c>
      <c r="AU4059">
        <v>42</v>
      </c>
    </row>
    <row r="4060" spans="1:47">
      <c r="A4060" t="s">
        <v>14274</v>
      </c>
      <c r="C4060">
        <v>310</v>
      </c>
      <c r="D4060" t="s">
        <v>14275</v>
      </c>
      <c r="E4060">
        <v>101</v>
      </c>
      <c r="F4060" t="s">
        <v>14276</v>
      </c>
      <c r="G4060" t="s">
        <v>422</v>
      </c>
      <c r="H4060" t="s">
        <v>220</v>
      </c>
      <c r="I4060" t="s">
        <v>14277</v>
      </c>
      <c r="J4060">
        <v>2.4824000000000002</v>
      </c>
      <c r="K4060">
        <v>1</v>
      </c>
      <c r="L4060">
        <v>1</v>
      </c>
      <c r="M4060">
        <v>1</v>
      </c>
      <c r="N4060">
        <v>1</v>
      </c>
      <c r="O4060" t="s">
        <v>225</v>
      </c>
      <c r="P4060">
        <v>0</v>
      </c>
      <c r="Q4060">
        <v>0</v>
      </c>
      <c r="R4060">
        <v>0</v>
      </c>
      <c r="S4060" t="s">
        <v>223</v>
      </c>
      <c r="T4060">
        <v>0</v>
      </c>
      <c r="U4060" t="s">
        <v>14274</v>
      </c>
      <c r="V4060" t="s">
        <v>224</v>
      </c>
      <c r="W4060" t="s">
        <v>225</v>
      </c>
      <c r="X4060" t="s">
        <v>225</v>
      </c>
      <c r="Y4060">
        <v>0</v>
      </c>
      <c r="AB4060">
        <v>1</v>
      </c>
      <c r="AC4060">
        <v>1</v>
      </c>
      <c r="AD4060">
        <v>1</v>
      </c>
      <c r="AE4060">
        <v>540</v>
      </c>
      <c r="AF4060">
        <v>1</v>
      </c>
      <c r="AQ4060">
        <v>1</v>
      </c>
      <c r="AR4060">
        <f t="shared" si="63"/>
        <v>9.68</v>
      </c>
      <c r="AS4060">
        <v>1</v>
      </c>
      <c r="AT4060" t="s">
        <v>133</v>
      </c>
      <c r="AU4060">
        <v>42</v>
      </c>
    </row>
    <row r="4061" spans="1:47">
      <c r="A4061" t="s">
        <v>14278</v>
      </c>
      <c r="C4061">
        <v>310</v>
      </c>
      <c r="D4061" t="s">
        <v>14279</v>
      </c>
      <c r="E4061">
        <v>101</v>
      </c>
      <c r="F4061" t="s">
        <v>14280</v>
      </c>
      <c r="G4061" t="s">
        <v>422</v>
      </c>
      <c r="H4061" t="s">
        <v>220</v>
      </c>
      <c r="I4061" t="s">
        <v>14281</v>
      </c>
      <c r="J4061">
        <v>0.58218999999999999</v>
      </c>
      <c r="K4061">
        <v>1</v>
      </c>
      <c r="L4061">
        <v>1</v>
      </c>
      <c r="M4061">
        <v>1</v>
      </c>
      <c r="N4061">
        <v>1</v>
      </c>
      <c r="O4061" t="s">
        <v>225</v>
      </c>
      <c r="P4061">
        <v>0</v>
      </c>
      <c r="Q4061">
        <v>1</v>
      </c>
      <c r="R4061">
        <v>17200</v>
      </c>
      <c r="S4061" t="s">
        <v>243</v>
      </c>
      <c r="T4061">
        <v>17200</v>
      </c>
      <c r="U4061" t="s">
        <v>14278</v>
      </c>
      <c r="V4061" t="s">
        <v>455</v>
      </c>
      <c r="W4061" t="s">
        <v>225</v>
      </c>
      <c r="X4061" t="s">
        <v>225</v>
      </c>
      <c r="Y4061">
        <v>17200</v>
      </c>
      <c r="AB4061">
        <v>1</v>
      </c>
      <c r="AC4061">
        <v>1</v>
      </c>
      <c r="AD4061">
        <v>3</v>
      </c>
      <c r="AE4061">
        <v>1991</v>
      </c>
      <c r="AF4061">
        <v>1.75</v>
      </c>
      <c r="AQ4061">
        <v>2</v>
      </c>
      <c r="AR4061">
        <f t="shared" si="63"/>
        <v>9.68</v>
      </c>
      <c r="AS4061">
        <v>1</v>
      </c>
      <c r="AT4061" t="s">
        <v>133</v>
      </c>
      <c r="AU4061">
        <v>42</v>
      </c>
    </row>
    <row r="4062" spans="1:47">
      <c r="A4062" t="s">
        <v>14282</v>
      </c>
      <c r="C4062">
        <v>310</v>
      </c>
      <c r="D4062" t="s">
        <v>14283</v>
      </c>
      <c r="E4062">
        <v>101</v>
      </c>
      <c r="F4062" t="s">
        <v>14284</v>
      </c>
      <c r="G4062" t="s">
        <v>11287</v>
      </c>
      <c r="H4062" t="s">
        <v>220</v>
      </c>
      <c r="I4062" t="s">
        <v>14285</v>
      </c>
      <c r="J4062">
        <v>0.54054999999999997</v>
      </c>
      <c r="K4062">
        <v>1</v>
      </c>
      <c r="L4062">
        <v>1</v>
      </c>
      <c r="M4062">
        <v>1</v>
      </c>
      <c r="N4062">
        <v>1</v>
      </c>
      <c r="O4062" t="s">
        <v>225</v>
      </c>
      <c r="P4062">
        <v>0</v>
      </c>
      <c r="Q4062">
        <v>1</v>
      </c>
      <c r="R4062">
        <v>5700</v>
      </c>
      <c r="S4062" t="s">
        <v>223</v>
      </c>
      <c r="T4062">
        <v>5700</v>
      </c>
      <c r="U4062" t="s">
        <v>14282</v>
      </c>
      <c r="V4062" t="s">
        <v>455</v>
      </c>
      <c r="W4062" t="s">
        <v>225</v>
      </c>
      <c r="X4062" t="s">
        <v>225</v>
      </c>
      <c r="Y4062">
        <v>5700</v>
      </c>
      <c r="AB4062">
        <v>1</v>
      </c>
      <c r="AC4062">
        <v>1</v>
      </c>
      <c r="AD4062">
        <v>2</v>
      </c>
      <c r="AE4062">
        <v>876</v>
      </c>
      <c r="AF4062">
        <v>1.3</v>
      </c>
      <c r="AQ4062">
        <v>1</v>
      </c>
      <c r="AR4062">
        <f t="shared" si="63"/>
        <v>9.68</v>
      </c>
      <c r="AS4062">
        <v>1</v>
      </c>
      <c r="AT4062" t="s">
        <v>133</v>
      </c>
      <c r="AU4062">
        <v>42</v>
      </c>
    </row>
    <row r="4063" spans="1:47">
      <c r="A4063" t="s">
        <v>14286</v>
      </c>
      <c r="C4063">
        <v>310</v>
      </c>
      <c r="D4063" t="s">
        <v>14266</v>
      </c>
      <c r="E4063">
        <v>132</v>
      </c>
      <c r="F4063" t="s">
        <v>14267</v>
      </c>
      <c r="G4063" t="s">
        <v>422</v>
      </c>
      <c r="H4063" t="s">
        <v>260</v>
      </c>
      <c r="I4063" t="s">
        <v>14287</v>
      </c>
      <c r="J4063">
        <v>1.4487000000000001</v>
      </c>
      <c r="K4063">
        <v>0</v>
      </c>
      <c r="L4063">
        <v>0</v>
      </c>
      <c r="M4063">
        <v>0</v>
      </c>
      <c r="N4063">
        <v>0</v>
      </c>
      <c r="P4063">
        <v>0</v>
      </c>
      <c r="Q4063">
        <v>0</v>
      </c>
      <c r="R4063">
        <v>0</v>
      </c>
      <c r="S4063" t="s">
        <v>223</v>
      </c>
      <c r="T4063">
        <v>0</v>
      </c>
      <c r="U4063" t="s">
        <v>14286</v>
      </c>
      <c r="V4063" t="s">
        <v>455</v>
      </c>
      <c r="W4063" t="s">
        <v>225</v>
      </c>
      <c r="Y4063">
        <v>0</v>
      </c>
      <c r="AB4063">
        <v>0</v>
      </c>
      <c r="AC4063">
        <v>0</v>
      </c>
      <c r="AD4063">
        <v>0</v>
      </c>
      <c r="AE4063">
        <v>0</v>
      </c>
      <c r="AF4063">
        <v>0</v>
      </c>
      <c r="AQ4063">
        <v>2</v>
      </c>
      <c r="AR4063">
        <f t="shared" si="63"/>
        <v>0</v>
      </c>
      <c r="AS4063">
        <v>1</v>
      </c>
      <c r="AT4063" t="s">
        <v>133</v>
      </c>
      <c r="AU4063">
        <v>42</v>
      </c>
    </row>
    <row r="4064" spans="1:47">
      <c r="A4064" t="s">
        <v>14288</v>
      </c>
      <c r="C4064">
        <v>310</v>
      </c>
      <c r="D4064" t="s">
        <v>14289</v>
      </c>
      <c r="E4064">
        <v>101</v>
      </c>
      <c r="F4064" t="s">
        <v>14290</v>
      </c>
      <c r="G4064" t="s">
        <v>422</v>
      </c>
      <c r="H4064" t="s">
        <v>220</v>
      </c>
      <c r="I4064" t="s">
        <v>14291</v>
      </c>
      <c r="J4064">
        <v>0.24723000000000001</v>
      </c>
      <c r="K4064">
        <v>1</v>
      </c>
      <c r="L4064">
        <v>1</v>
      </c>
      <c r="M4064">
        <v>1</v>
      </c>
      <c r="N4064">
        <v>1</v>
      </c>
      <c r="O4064" t="s">
        <v>225</v>
      </c>
      <c r="P4064">
        <v>0</v>
      </c>
      <c r="Q4064">
        <v>1</v>
      </c>
      <c r="R4064">
        <v>6200</v>
      </c>
      <c r="S4064" t="s">
        <v>223</v>
      </c>
      <c r="T4064">
        <v>6200</v>
      </c>
      <c r="U4064" t="s">
        <v>14288</v>
      </c>
      <c r="V4064" t="s">
        <v>455</v>
      </c>
      <c r="W4064" t="s">
        <v>225</v>
      </c>
      <c r="X4064" t="s">
        <v>225</v>
      </c>
      <c r="Y4064">
        <v>6200</v>
      </c>
      <c r="AB4064">
        <v>1</v>
      </c>
      <c r="AC4064">
        <v>1</v>
      </c>
      <c r="AD4064">
        <v>2</v>
      </c>
      <c r="AE4064">
        <v>792</v>
      </c>
      <c r="AF4064">
        <v>1</v>
      </c>
      <c r="AQ4064">
        <v>1</v>
      </c>
      <c r="AR4064">
        <f t="shared" si="63"/>
        <v>9.68</v>
      </c>
      <c r="AS4064">
        <v>1</v>
      </c>
      <c r="AT4064" t="s">
        <v>133</v>
      </c>
      <c r="AU4064">
        <v>42</v>
      </c>
    </row>
    <row r="4065" spans="1:47">
      <c r="A4065" t="s">
        <v>248</v>
      </c>
      <c r="C4065">
        <v>310</v>
      </c>
      <c r="E4065">
        <v>0</v>
      </c>
      <c r="J4065">
        <v>4.6000000000000001E-4</v>
      </c>
      <c r="K4065">
        <v>0</v>
      </c>
      <c r="L4065">
        <v>0</v>
      </c>
      <c r="M4065">
        <v>0</v>
      </c>
      <c r="N4065">
        <v>0</v>
      </c>
      <c r="P4065">
        <v>0</v>
      </c>
      <c r="Q4065">
        <v>0</v>
      </c>
      <c r="R4065">
        <v>0</v>
      </c>
      <c r="S4065" t="s">
        <v>249</v>
      </c>
      <c r="T4065">
        <v>0</v>
      </c>
      <c r="Y4065">
        <v>0</v>
      </c>
      <c r="AB4065">
        <v>0</v>
      </c>
      <c r="AC4065">
        <v>0</v>
      </c>
      <c r="AD4065">
        <v>0</v>
      </c>
      <c r="AE4065">
        <v>0</v>
      </c>
      <c r="AF4065">
        <v>0</v>
      </c>
      <c r="AQ4065">
        <v>0</v>
      </c>
      <c r="AR4065">
        <f t="shared" si="63"/>
        <v>0</v>
      </c>
      <c r="AS4065">
        <v>1</v>
      </c>
      <c r="AT4065" t="s">
        <v>133</v>
      </c>
      <c r="AU4065">
        <v>42</v>
      </c>
    </row>
    <row r="4066" spans="1:47">
      <c r="A4066" t="s">
        <v>14292</v>
      </c>
      <c r="C4066">
        <v>310</v>
      </c>
      <c r="D4066" t="s">
        <v>14293</v>
      </c>
      <c r="E4066">
        <v>392</v>
      </c>
      <c r="F4066" t="s">
        <v>14294</v>
      </c>
      <c r="G4066" t="s">
        <v>11287</v>
      </c>
      <c r="H4066" t="s">
        <v>11501</v>
      </c>
      <c r="I4066" t="s">
        <v>14295</v>
      </c>
      <c r="J4066">
        <v>0.31428</v>
      </c>
      <c r="K4066">
        <v>0</v>
      </c>
      <c r="L4066">
        <v>0</v>
      </c>
      <c r="M4066">
        <v>0</v>
      </c>
      <c r="N4066">
        <v>0</v>
      </c>
      <c r="P4066">
        <v>0</v>
      </c>
      <c r="Q4066">
        <v>0</v>
      </c>
      <c r="R4066">
        <v>0</v>
      </c>
      <c r="S4066" t="s">
        <v>223</v>
      </c>
      <c r="T4066">
        <v>0</v>
      </c>
      <c r="U4066" t="s">
        <v>14292</v>
      </c>
      <c r="Y4066">
        <v>0</v>
      </c>
      <c r="AB4066">
        <v>0</v>
      </c>
      <c r="AC4066">
        <v>0</v>
      </c>
      <c r="AD4066">
        <v>0</v>
      </c>
      <c r="AE4066">
        <v>0</v>
      </c>
      <c r="AF4066">
        <v>0</v>
      </c>
      <c r="AQ4066">
        <v>1</v>
      </c>
      <c r="AR4066">
        <f t="shared" si="63"/>
        <v>0</v>
      </c>
      <c r="AS4066">
        <v>1</v>
      </c>
      <c r="AT4066" t="s">
        <v>112</v>
      </c>
      <c r="AU4066">
        <v>20</v>
      </c>
    </row>
    <row r="4067" spans="1:47">
      <c r="A4067" t="s">
        <v>248</v>
      </c>
      <c r="C4067">
        <v>310</v>
      </c>
      <c r="E4067">
        <v>0</v>
      </c>
      <c r="J4067">
        <v>2.5649999999999999E-2</v>
      </c>
      <c r="K4067">
        <v>0</v>
      </c>
      <c r="L4067">
        <v>0</v>
      </c>
      <c r="M4067">
        <v>0</v>
      </c>
      <c r="N4067">
        <v>0</v>
      </c>
      <c r="P4067">
        <v>0</v>
      </c>
      <c r="Q4067">
        <v>0</v>
      </c>
      <c r="R4067">
        <v>0</v>
      </c>
      <c r="S4067" t="s">
        <v>249</v>
      </c>
      <c r="T4067">
        <v>0</v>
      </c>
      <c r="Y4067">
        <v>0</v>
      </c>
      <c r="AB4067">
        <v>0</v>
      </c>
      <c r="AC4067">
        <v>0</v>
      </c>
      <c r="AD4067">
        <v>0</v>
      </c>
      <c r="AE4067">
        <v>0</v>
      </c>
      <c r="AF4067">
        <v>0</v>
      </c>
      <c r="AQ4067">
        <v>0</v>
      </c>
      <c r="AR4067">
        <f t="shared" si="63"/>
        <v>0</v>
      </c>
      <c r="AS4067">
        <v>1</v>
      </c>
      <c r="AT4067" t="s">
        <v>133</v>
      </c>
      <c r="AU4067">
        <v>42</v>
      </c>
    </row>
    <row r="4068" spans="1:47">
      <c r="A4068" t="s">
        <v>248</v>
      </c>
      <c r="C4068">
        <v>310</v>
      </c>
      <c r="E4068">
        <v>0</v>
      </c>
      <c r="J4068">
        <v>3.79E-3</v>
      </c>
      <c r="K4068">
        <v>0</v>
      </c>
      <c r="L4068">
        <v>0</v>
      </c>
      <c r="M4068">
        <v>0</v>
      </c>
      <c r="N4068">
        <v>0</v>
      </c>
      <c r="P4068">
        <v>0</v>
      </c>
      <c r="Q4068">
        <v>0</v>
      </c>
      <c r="R4068">
        <v>0</v>
      </c>
      <c r="S4068" t="s">
        <v>249</v>
      </c>
      <c r="T4068">
        <v>0</v>
      </c>
      <c r="Y4068">
        <v>0</v>
      </c>
      <c r="AB4068">
        <v>0</v>
      </c>
      <c r="AC4068">
        <v>0</v>
      </c>
      <c r="AD4068">
        <v>0</v>
      </c>
      <c r="AE4068">
        <v>0</v>
      </c>
      <c r="AF4068">
        <v>0</v>
      </c>
      <c r="AQ4068">
        <v>0</v>
      </c>
      <c r="AR4068">
        <f t="shared" si="63"/>
        <v>0</v>
      </c>
      <c r="AS4068">
        <v>1</v>
      </c>
      <c r="AT4068" t="s">
        <v>133</v>
      </c>
      <c r="AU4068">
        <v>42</v>
      </c>
    </row>
    <row r="4069" spans="1:47">
      <c r="A4069" t="s">
        <v>248</v>
      </c>
      <c r="C4069">
        <v>310</v>
      </c>
      <c r="E4069">
        <v>0</v>
      </c>
      <c r="J4069">
        <v>0.14313000000000001</v>
      </c>
      <c r="K4069">
        <v>0</v>
      </c>
      <c r="L4069">
        <v>0</v>
      </c>
      <c r="M4069">
        <v>0</v>
      </c>
      <c r="N4069">
        <v>0</v>
      </c>
      <c r="P4069">
        <v>0</v>
      </c>
      <c r="Q4069">
        <v>0</v>
      </c>
      <c r="R4069">
        <v>0</v>
      </c>
      <c r="S4069" t="s">
        <v>249</v>
      </c>
      <c r="T4069">
        <v>0</v>
      </c>
      <c r="Y4069">
        <v>0</v>
      </c>
      <c r="AB4069">
        <v>0</v>
      </c>
      <c r="AC4069">
        <v>0</v>
      </c>
      <c r="AD4069">
        <v>0</v>
      </c>
      <c r="AE4069">
        <v>0</v>
      </c>
      <c r="AF4069">
        <v>0</v>
      </c>
      <c r="AQ4069">
        <v>0</v>
      </c>
      <c r="AR4069">
        <f t="shared" si="63"/>
        <v>0</v>
      </c>
      <c r="AS4069">
        <v>1</v>
      </c>
      <c r="AT4069" t="s">
        <v>133</v>
      </c>
      <c r="AU4069">
        <v>42</v>
      </c>
    </row>
    <row r="4070" spans="1:47">
      <c r="A4070" t="s">
        <v>14296</v>
      </c>
      <c r="C4070">
        <v>310</v>
      </c>
      <c r="D4070" t="s">
        <v>14297</v>
      </c>
      <c r="E4070">
        <v>101</v>
      </c>
      <c r="F4070" t="s">
        <v>14298</v>
      </c>
      <c r="G4070" t="s">
        <v>11287</v>
      </c>
      <c r="H4070" t="s">
        <v>220</v>
      </c>
      <c r="I4070" t="s">
        <v>14299</v>
      </c>
      <c r="J4070">
        <v>0.31777</v>
      </c>
      <c r="K4070">
        <v>1</v>
      </c>
      <c r="L4070">
        <v>1</v>
      </c>
      <c r="M4070">
        <v>1</v>
      </c>
      <c r="N4070">
        <v>1</v>
      </c>
      <c r="O4070" t="s">
        <v>225</v>
      </c>
      <c r="P4070">
        <v>0</v>
      </c>
      <c r="Q4070">
        <v>1</v>
      </c>
      <c r="R4070">
        <v>9800</v>
      </c>
      <c r="S4070" t="s">
        <v>223</v>
      </c>
      <c r="T4070">
        <v>9800</v>
      </c>
      <c r="U4070" t="s">
        <v>14296</v>
      </c>
      <c r="V4070" t="s">
        <v>413</v>
      </c>
      <c r="W4070" t="s">
        <v>225</v>
      </c>
      <c r="X4070" t="s">
        <v>225</v>
      </c>
      <c r="Y4070">
        <v>9800</v>
      </c>
      <c r="AB4070">
        <v>1</v>
      </c>
      <c r="AC4070">
        <v>1</v>
      </c>
      <c r="AD4070">
        <v>3</v>
      </c>
      <c r="AE4070">
        <v>882</v>
      </c>
      <c r="AF4070">
        <v>1.5</v>
      </c>
      <c r="AQ4070">
        <v>1</v>
      </c>
      <c r="AR4070">
        <f t="shared" si="63"/>
        <v>9.68</v>
      </c>
      <c r="AS4070">
        <v>1</v>
      </c>
      <c r="AT4070" t="s">
        <v>133</v>
      </c>
      <c r="AU4070">
        <v>42</v>
      </c>
    </row>
    <row r="4071" spans="1:47">
      <c r="A4071" t="s">
        <v>14300</v>
      </c>
      <c r="C4071">
        <v>310</v>
      </c>
      <c r="D4071" t="s">
        <v>14301</v>
      </c>
      <c r="E4071">
        <v>303</v>
      </c>
      <c r="F4071" t="s">
        <v>14255</v>
      </c>
      <c r="G4071" t="s">
        <v>422</v>
      </c>
      <c r="H4071" t="s">
        <v>11389</v>
      </c>
      <c r="I4071" t="s">
        <v>14302</v>
      </c>
      <c r="J4071">
        <v>0.25790999999999997</v>
      </c>
      <c r="K4071">
        <v>1</v>
      </c>
      <c r="L4071">
        <v>1</v>
      </c>
      <c r="M4071">
        <v>1</v>
      </c>
      <c r="N4071">
        <v>1</v>
      </c>
      <c r="O4071" t="s">
        <v>225</v>
      </c>
      <c r="P4071">
        <v>0</v>
      </c>
      <c r="Q4071">
        <v>0</v>
      </c>
      <c r="R4071">
        <v>0</v>
      </c>
      <c r="S4071" t="s">
        <v>223</v>
      </c>
      <c r="T4071">
        <v>0</v>
      </c>
      <c r="U4071" t="s">
        <v>14300</v>
      </c>
      <c r="X4071" t="s">
        <v>225</v>
      </c>
      <c r="Y4071">
        <v>0</v>
      </c>
      <c r="AB4071">
        <v>1</v>
      </c>
      <c r="AC4071">
        <v>1</v>
      </c>
      <c r="AD4071">
        <v>0</v>
      </c>
      <c r="AE4071">
        <v>0</v>
      </c>
      <c r="AF4071">
        <v>0</v>
      </c>
      <c r="AQ4071">
        <v>1</v>
      </c>
      <c r="AR4071">
        <f t="shared" si="63"/>
        <v>9.68</v>
      </c>
      <c r="AS4071">
        <v>1</v>
      </c>
      <c r="AT4071" t="s">
        <v>133</v>
      </c>
      <c r="AU4071">
        <v>42</v>
      </c>
    </row>
    <row r="4072" spans="1:47">
      <c r="A4072" t="s">
        <v>14303</v>
      </c>
      <c r="C4072">
        <v>310</v>
      </c>
      <c r="D4072" t="s">
        <v>14304</v>
      </c>
      <c r="E4072">
        <v>104</v>
      </c>
      <c r="F4072" t="s">
        <v>14305</v>
      </c>
      <c r="G4072" t="s">
        <v>422</v>
      </c>
      <c r="H4072" t="s">
        <v>1213</v>
      </c>
      <c r="I4072" t="s">
        <v>14306</v>
      </c>
      <c r="J4072">
        <v>0.24609</v>
      </c>
      <c r="K4072">
        <v>1</v>
      </c>
      <c r="L4072">
        <v>1</v>
      </c>
      <c r="M4072">
        <v>1</v>
      </c>
      <c r="N4072">
        <v>1</v>
      </c>
      <c r="O4072" t="s">
        <v>225</v>
      </c>
      <c r="P4072">
        <v>0</v>
      </c>
      <c r="Q4072">
        <v>1</v>
      </c>
      <c r="R4072">
        <v>16400</v>
      </c>
      <c r="S4072" t="s">
        <v>223</v>
      </c>
      <c r="T4072">
        <v>16400</v>
      </c>
      <c r="U4072" t="s">
        <v>14303</v>
      </c>
      <c r="V4072" t="s">
        <v>455</v>
      </c>
      <c r="W4072" t="s">
        <v>225</v>
      </c>
      <c r="X4072" t="s">
        <v>225</v>
      </c>
      <c r="Y4072">
        <v>16400</v>
      </c>
      <c r="AB4072">
        <v>2</v>
      </c>
      <c r="AC4072">
        <v>2</v>
      </c>
      <c r="AD4072">
        <v>3</v>
      </c>
      <c r="AE4072">
        <v>1184</v>
      </c>
      <c r="AF4072">
        <v>1</v>
      </c>
      <c r="AQ4072">
        <v>1</v>
      </c>
      <c r="AR4072">
        <f t="shared" si="63"/>
        <v>19.36</v>
      </c>
      <c r="AS4072">
        <v>1</v>
      </c>
      <c r="AT4072" t="s">
        <v>133</v>
      </c>
      <c r="AU4072">
        <v>42</v>
      </c>
    </row>
    <row r="4073" spans="1:47">
      <c r="A4073" t="s">
        <v>14307</v>
      </c>
      <c r="C4073">
        <v>310</v>
      </c>
      <c r="D4073" t="s">
        <v>14308</v>
      </c>
      <c r="E4073">
        <v>101</v>
      </c>
      <c r="F4073" t="s">
        <v>14309</v>
      </c>
      <c r="G4073" t="s">
        <v>422</v>
      </c>
      <c r="H4073" t="s">
        <v>220</v>
      </c>
      <c r="I4073" t="s">
        <v>14310</v>
      </c>
      <c r="J4073">
        <v>0.31796000000000002</v>
      </c>
      <c r="K4073">
        <v>1</v>
      </c>
      <c r="L4073">
        <v>1</v>
      </c>
      <c r="M4073">
        <v>1</v>
      </c>
      <c r="N4073">
        <v>1</v>
      </c>
      <c r="O4073" t="s">
        <v>225</v>
      </c>
      <c r="P4073">
        <v>0</v>
      </c>
      <c r="Q4073">
        <v>1</v>
      </c>
      <c r="R4073">
        <v>13400</v>
      </c>
      <c r="S4073" t="s">
        <v>223</v>
      </c>
      <c r="T4073">
        <v>13400</v>
      </c>
      <c r="U4073" t="s">
        <v>14307</v>
      </c>
      <c r="V4073" t="s">
        <v>455</v>
      </c>
      <c r="W4073" t="s">
        <v>225</v>
      </c>
      <c r="X4073" t="s">
        <v>225</v>
      </c>
      <c r="Y4073">
        <v>13400</v>
      </c>
      <c r="AB4073">
        <v>1</v>
      </c>
      <c r="AC4073">
        <v>1</v>
      </c>
      <c r="AD4073">
        <v>2</v>
      </c>
      <c r="AE4073">
        <v>620</v>
      </c>
      <c r="AF4073">
        <v>1</v>
      </c>
      <c r="AQ4073">
        <v>1</v>
      </c>
      <c r="AR4073">
        <f t="shared" si="63"/>
        <v>9.68</v>
      </c>
      <c r="AS4073">
        <v>1</v>
      </c>
      <c r="AT4073" t="s">
        <v>133</v>
      </c>
      <c r="AU4073">
        <v>42</v>
      </c>
    </row>
    <row r="4074" spans="1:47">
      <c r="A4074" t="s">
        <v>14311</v>
      </c>
      <c r="C4074">
        <v>310</v>
      </c>
      <c r="D4074" t="s">
        <v>14312</v>
      </c>
      <c r="E4074">
        <v>130</v>
      </c>
      <c r="F4074" t="s">
        <v>14313</v>
      </c>
      <c r="G4074" t="s">
        <v>422</v>
      </c>
      <c r="H4074" t="s">
        <v>2642</v>
      </c>
      <c r="I4074" t="s">
        <v>14314</v>
      </c>
      <c r="J4074">
        <v>0.41678999999999999</v>
      </c>
      <c r="K4074">
        <v>0</v>
      </c>
      <c r="L4074">
        <v>0</v>
      </c>
      <c r="M4074">
        <v>0</v>
      </c>
      <c r="N4074">
        <v>0</v>
      </c>
      <c r="P4074">
        <v>0</v>
      </c>
      <c r="Q4074">
        <v>0</v>
      </c>
      <c r="R4074">
        <v>0</v>
      </c>
      <c r="S4074" t="s">
        <v>223</v>
      </c>
      <c r="T4074">
        <v>0</v>
      </c>
      <c r="U4074" t="s">
        <v>14311</v>
      </c>
      <c r="Y4074">
        <v>0</v>
      </c>
      <c r="AB4074">
        <v>0</v>
      </c>
      <c r="AC4074">
        <v>0</v>
      </c>
      <c r="AD4074">
        <v>0</v>
      </c>
      <c r="AE4074">
        <v>0</v>
      </c>
      <c r="AF4074">
        <v>0</v>
      </c>
      <c r="AQ4074">
        <v>2</v>
      </c>
      <c r="AR4074">
        <f t="shared" si="63"/>
        <v>0</v>
      </c>
      <c r="AS4074">
        <v>1</v>
      </c>
      <c r="AT4074" t="s">
        <v>134</v>
      </c>
      <c r="AU4074">
        <v>43</v>
      </c>
    </row>
    <row r="4075" spans="1:47">
      <c r="A4075" t="s">
        <v>14315</v>
      </c>
      <c r="C4075">
        <v>310</v>
      </c>
      <c r="D4075" t="s">
        <v>14316</v>
      </c>
      <c r="E4075">
        <v>101</v>
      </c>
      <c r="F4075" t="s">
        <v>14317</v>
      </c>
      <c r="G4075" t="s">
        <v>422</v>
      </c>
      <c r="H4075" t="s">
        <v>220</v>
      </c>
      <c r="I4075" t="s">
        <v>14318</v>
      </c>
      <c r="J4075">
        <v>0.25662000000000001</v>
      </c>
      <c r="K4075">
        <v>1</v>
      </c>
      <c r="L4075">
        <v>1</v>
      </c>
      <c r="M4075">
        <v>1</v>
      </c>
      <c r="N4075">
        <v>1</v>
      </c>
      <c r="O4075" t="s">
        <v>225</v>
      </c>
      <c r="P4075">
        <v>0</v>
      </c>
      <c r="Q4075">
        <v>1</v>
      </c>
      <c r="R4075">
        <v>0</v>
      </c>
      <c r="S4075" t="s">
        <v>223</v>
      </c>
      <c r="T4075">
        <v>0</v>
      </c>
      <c r="U4075" t="s">
        <v>14315</v>
      </c>
      <c r="V4075" t="s">
        <v>455</v>
      </c>
      <c r="W4075" t="s">
        <v>225</v>
      </c>
      <c r="X4075" t="s">
        <v>225</v>
      </c>
      <c r="Y4075">
        <v>0</v>
      </c>
      <c r="AB4075">
        <v>1</v>
      </c>
      <c r="AC4075">
        <v>1</v>
      </c>
      <c r="AD4075">
        <v>2</v>
      </c>
      <c r="AE4075">
        <v>836</v>
      </c>
      <c r="AF4075">
        <v>1</v>
      </c>
      <c r="AQ4075">
        <v>1</v>
      </c>
      <c r="AR4075">
        <f t="shared" si="63"/>
        <v>9.68</v>
      </c>
      <c r="AS4075">
        <v>1</v>
      </c>
      <c r="AT4075" t="s">
        <v>133</v>
      </c>
      <c r="AU4075">
        <v>42</v>
      </c>
    </row>
    <row r="4076" spans="1:47">
      <c r="A4076" t="s">
        <v>248</v>
      </c>
      <c r="C4076">
        <v>310</v>
      </c>
      <c r="E4076">
        <v>0</v>
      </c>
      <c r="J4076">
        <v>0.25180999999999998</v>
      </c>
      <c r="K4076">
        <v>0</v>
      </c>
      <c r="L4076">
        <v>0</v>
      </c>
      <c r="M4076">
        <v>0</v>
      </c>
      <c r="N4076">
        <v>0</v>
      </c>
      <c r="P4076">
        <v>0</v>
      </c>
      <c r="Q4076">
        <v>0</v>
      </c>
      <c r="R4076">
        <v>0</v>
      </c>
      <c r="S4076" t="s">
        <v>249</v>
      </c>
      <c r="T4076">
        <v>0</v>
      </c>
      <c r="Y4076">
        <v>0</v>
      </c>
      <c r="AB4076">
        <v>0</v>
      </c>
      <c r="AC4076">
        <v>0</v>
      </c>
      <c r="AD4076">
        <v>0</v>
      </c>
      <c r="AE4076">
        <v>0</v>
      </c>
      <c r="AF4076">
        <v>0</v>
      </c>
      <c r="AQ4076">
        <v>0</v>
      </c>
      <c r="AR4076">
        <f t="shared" si="63"/>
        <v>0</v>
      </c>
      <c r="AS4076">
        <v>1</v>
      </c>
      <c r="AT4076" t="s">
        <v>133</v>
      </c>
      <c r="AU4076">
        <v>42</v>
      </c>
    </row>
    <row r="4077" spans="1:47">
      <c r="A4077" t="s">
        <v>14319</v>
      </c>
      <c r="C4077">
        <v>310</v>
      </c>
      <c r="D4077" t="s">
        <v>14320</v>
      </c>
      <c r="E4077">
        <v>106</v>
      </c>
      <c r="F4077" t="s">
        <v>14217</v>
      </c>
      <c r="G4077" t="s">
        <v>422</v>
      </c>
      <c r="H4077" t="s">
        <v>355</v>
      </c>
      <c r="I4077" t="s">
        <v>14321</v>
      </c>
      <c r="J4077">
        <v>0.19813</v>
      </c>
      <c r="K4077">
        <v>0</v>
      </c>
      <c r="L4077">
        <v>0</v>
      </c>
      <c r="M4077">
        <v>0</v>
      </c>
      <c r="N4077">
        <v>0</v>
      </c>
      <c r="P4077">
        <v>0</v>
      </c>
      <c r="Q4077">
        <v>0</v>
      </c>
      <c r="R4077">
        <v>0</v>
      </c>
      <c r="S4077" t="s">
        <v>223</v>
      </c>
      <c r="T4077">
        <v>0</v>
      </c>
      <c r="U4077" t="s">
        <v>14319</v>
      </c>
      <c r="V4077" t="s">
        <v>460</v>
      </c>
      <c r="Y4077">
        <v>0</v>
      </c>
      <c r="AB4077">
        <v>0</v>
      </c>
      <c r="AC4077">
        <v>0</v>
      </c>
      <c r="AD4077">
        <v>0</v>
      </c>
      <c r="AE4077">
        <v>0</v>
      </c>
      <c r="AF4077">
        <v>0</v>
      </c>
      <c r="AQ4077">
        <v>1</v>
      </c>
      <c r="AR4077">
        <f t="shared" si="63"/>
        <v>0</v>
      </c>
      <c r="AS4077">
        <v>1</v>
      </c>
      <c r="AT4077" t="s">
        <v>133</v>
      </c>
      <c r="AU4077">
        <v>42</v>
      </c>
    </row>
    <row r="4078" spans="1:47">
      <c r="A4078" t="s">
        <v>14322</v>
      </c>
      <c r="C4078">
        <v>310</v>
      </c>
      <c r="D4078" t="s">
        <v>14323</v>
      </c>
      <c r="E4078">
        <v>104</v>
      </c>
      <c r="F4078" t="s">
        <v>14324</v>
      </c>
      <c r="G4078" t="s">
        <v>422</v>
      </c>
      <c r="H4078" t="s">
        <v>1213</v>
      </c>
      <c r="I4078" t="s">
        <v>14325</v>
      </c>
      <c r="J4078">
        <v>6.4089999999999994E-2</v>
      </c>
      <c r="K4078">
        <v>0</v>
      </c>
      <c r="L4078">
        <v>0</v>
      </c>
      <c r="M4078">
        <v>1</v>
      </c>
      <c r="N4078">
        <v>1</v>
      </c>
      <c r="O4078" t="s">
        <v>659</v>
      </c>
      <c r="P4078">
        <v>1</v>
      </c>
      <c r="Q4078">
        <v>1</v>
      </c>
      <c r="R4078">
        <v>9900</v>
      </c>
      <c r="S4078" t="s">
        <v>223</v>
      </c>
      <c r="T4078">
        <v>0</v>
      </c>
      <c r="U4078" t="s">
        <v>14322</v>
      </c>
      <c r="V4078" t="s">
        <v>933</v>
      </c>
      <c r="W4078" t="s">
        <v>659</v>
      </c>
      <c r="X4078" t="s">
        <v>659</v>
      </c>
      <c r="Y4078">
        <v>9900</v>
      </c>
      <c r="AB4078">
        <v>0</v>
      </c>
      <c r="AC4078">
        <v>0</v>
      </c>
      <c r="AD4078">
        <v>2</v>
      </c>
      <c r="AE4078">
        <v>1760</v>
      </c>
      <c r="AF4078">
        <v>2</v>
      </c>
      <c r="AQ4078">
        <v>1</v>
      </c>
      <c r="AR4078">
        <f t="shared" si="63"/>
        <v>0</v>
      </c>
      <c r="AS4078">
        <v>1</v>
      </c>
      <c r="AT4078" t="s">
        <v>133</v>
      </c>
      <c r="AU4078">
        <v>42</v>
      </c>
    </row>
    <row r="4079" spans="1:47">
      <c r="A4079" t="s">
        <v>14326</v>
      </c>
      <c r="C4079">
        <v>310</v>
      </c>
      <c r="D4079" t="s">
        <v>14327</v>
      </c>
      <c r="E4079">
        <v>101</v>
      </c>
      <c r="F4079" t="s">
        <v>14328</v>
      </c>
      <c r="G4079" t="s">
        <v>422</v>
      </c>
      <c r="H4079" t="s">
        <v>220</v>
      </c>
      <c r="I4079" t="s">
        <v>14329</v>
      </c>
      <c r="J4079">
        <v>0.40064</v>
      </c>
      <c r="K4079">
        <v>1</v>
      </c>
      <c r="L4079">
        <v>1</v>
      </c>
      <c r="M4079">
        <v>1</v>
      </c>
      <c r="N4079">
        <v>1</v>
      </c>
      <c r="O4079" t="s">
        <v>225</v>
      </c>
      <c r="P4079">
        <v>0</v>
      </c>
      <c r="Q4079">
        <v>1</v>
      </c>
      <c r="R4079">
        <v>6200</v>
      </c>
      <c r="S4079" t="s">
        <v>223</v>
      </c>
      <c r="T4079">
        <v>6200</v>
      </c>
      <c r="U4079" t="s">
        <v>14326</v>
      </c>
      <c r="V4079" t="s">
        <v>455</v>
      </c>
      <c r="W4079" t="s">
        <v>225</v>
      </c>
      <c r="X4079" t="s">
        <v>225</v>
      </c>
      <c r="Y4079">
        <v>6200</v>
      </c>
      <c r="AB4079">
        <v>1</v>
      </c>
      <c r="AC4079">
        <v>1</v>
      </c>
      <c r="AD4079">
        <v>3</v>
      </c>
      <c r="AE4079">
        <v>1148</v>
      </c>
      <c r="AF4079">
        <v>1</v>
      </c>
      <c r="AQ4079">
        <v>1</v>
      </c>
      <c r="AR4079">
        <f t="shared" si="63"/>
        <v>9.68</v>
      </c>
      <c r="AS4079">
        <v>1</v>
      </c>
      <c r="AT4079" t="s">
        <v>133</v>
      </c>
      <c r="AU4079">
        <v>42</v>
      </c>
    </row>
    <row r="4080" spans="1:47">
      <c r="A4080" t="s">
        <v>14330</v>
      </c>
      <c r="C4080">
        <v>310</v>
      </c>
      <c r="D4080" t="s">
        <v>14331</v>
      </c>
      <c r="E4080">
        <v>101</v>
      </c>
      <c r="F4080" t="s">
        <v>14332</v>
      </c>
      <c r="G4080" t="s">
        <v>422</v>
      </c>
      <c r="H4080" t="s">
        <v>220</v>
      </c>
      <c r="I4080" t="s">
        <v>14333</v>
      </c>
      <c r="J4080">
        <v>0.76185999999999998</v>
      </c>
      <c r="K4080">
        <v>1</v>
      </c>
      <c r="L4080">
        <v>1</v>
      </c>
      <c r="M4080">
        <v>1</v>
      </c>
      <c r="N4080">
        <v>1</v>
      </c>
      <c r="O4080" t="s">
        <v>225</v>
      </c>
      <c r="P4080">
        <v>0</v>
      </c>
      <c r="Q4080">
        <v>1</v>
      </c>
      <c r="R4080">
        <v>2400</v>
      </c>
      <c r="S4080" t="s">
        <v>223</v>
      </c>
      <c r="T4080">
        <v>2400</v>
      </c>
      <c r="U4080" t="s">
        <v>14330</v>
      </c>
      <c r="V4080" t="s">
        <v>455</v>
      </c>
      <c r="W4080" t="s">
        <v>225</v>
      </c>
      <c r="X4080" t="s">
        <v>225</v>
      </c>
      <c r="Y4080">
        <v>2400</v>
      </c>
      <c r="AB4080">
        <v>1</v>
      </c>
      <c r="AC4080">
        <v>1</v>
      </c>
      <c r="AD4080">
        <v>3</v>
      </c>
      <c r="AE4080">
        <v>1387</v>
      </c>
      <c r="AF4080">
        <v>1.75</v>
      </c>
      <c r="AQ4080">
        <v>1</v>
      </c>
      <c r="AR4080">
        <f t="shared" si="63"/>
        <v>4.6463999999999999</v>
      </c>
      <c r="AS4080">
        <v>1</v>
      </c>
      <c r="AT4080" t="s">
        <v>112</v>
      </c>
      <c r="AU4080">
        <v>20</v>
      </c>
    </row>
    <row r="4081" spans="1:47">
      <c r="A4081" t="s">
        <v>14334</v>
      </c>
      <c r="C4081">
        <v>310</v>
      </c>
      <c r="D4081" t="s">
        <v>14335</v>
      </c>
      <c r="E4081">
        <v>101</v>
      </c>
      <c r="F4081" t="s">
        <v>14200</v>
      </c>
      <c r="G4081" t="s">
        <v>422</v>
      </c>
      <c r="H4081" t="s">
        <v>220</v>
      </c>
      <c r="I4081" t="s">
        <v>14336</v>
      </c>
      <c r="J4081">
        <v>0.41647000000000001</v>
      </c>
      <c r="K4081">
        <v>1</v>
      </c>
      <c r="L4081">
        <v>1</v>
      </c>
      <c r="M4081">
        <v>1</v>
      </c>
      <c r="N4081">
        <v>1</v>
      </c>
      <c r="O4081" t="s">
        <v>225</v>
      </c>
      <c r="P4081">
        <v>0</v>
      </c>
      <c r="Q4081">
        <v>1</v>
      </c>
      <c r="R4081">
        <v>6600</v>
      </c>
      <c r="S4081" t="s">
        <v>223</v>
      </c>
      <c r="T4081">
        <v>6600</v>
      </c>
      <c r="U4081" t="s">
        <v>14334</v>
      </c>
      <c r="V4081" t="s">
        <v>455</v>
      </c>
      <c r="W4081" t="s">
        <v>225</v>
      </c>
      <c r="X4081" t="s">
        <v>225</v>
      </c>
      <c r="Y4081">
        <v>6600</v>
      </c>
      <c r="AB4081">
        <v>1</v>
      </c>
      <c r="AC4081">
        <v>1</v>
      </c>
      <c r="AD4081">
        <v>3</v>
      </c>
      <c r="AE4081">
        <v>1173</v>
      </c>
      <c r="AF4081">
        <v>1.5</v>
      </c>
      <c r="AQ4081">
        <v>1</v>
      </c>
      <c r="AR4081">
        <f t="shared" si="63"/>
        <v>9.68</v>
      </c>
      <c r="AS4081">
        <v>1</v>
      </c>
      <c r="AT4081" t="s">
        <v>133</v>
      </c>
      <c r="AU4081">
        <v>42</v>
      </c>
    </row>
    <row r="4082" spans="1:47">
      <c r="A4082" t="s">
        <v>14337</v>
      </c>
      <c r="C4082">
        <v>310</v>
      </c>
      <c r="D4082" t="s">
        <v>14338</v>
      </c>
      <c r="E4082">
        <v>132</v>
      </c>
      <c r="F4082" t="s">
        <v>13782</v>
      </c>
      <c r="G4082" t="s">
        <v>422</v>
      </c>
      <c r="H4082" t="s">
        <v>260</v>
      </c>
      <c r="I4082" t="s">
        <v>14339</v>
      </c>
      <c r="J4082">
        <v>0.21657000000000001</v>
      </c>
      <c r="K4082">
        <v>0</v>
      </c>
      <c r="L4082">
        <v>0</v>
      </c>
      <c r="M4082">
        <v>0</v>
      </c>
      <c r="N4082">
        <v>0</v>
      </c>
      <c r="P4082">
        <v>0</v>
      </c>
      <c r="Q4082">
        <v>0</v>
      </c>
      <c r="R4082">
        <v>0</v>
      </c>
      <c r="S4082" t="s">
        <v>223</v>
      </c>
      <c r="T4082">
        <v>0</v>
      </c>
      <c r="U4082" t="s">
        <v>14337</v>
      </c>
      <c r="V4082" t="s">
        <v>455</v>
      </c>
      <c r="W4082" t="s">
        <v>225</v>
      </c>
      <c r="Y4082">
        <v>0</v>
      </c>
      <c r="AB4082">
        <v>0</v>
      </c>
      <c r="AC4082">
        <v>0</v>
      </c>
      <c r="AD4082">
        <v>0</v>
      </c>
      <c r="AE4082">
        <v>0</v>
      </c>
      <c r="AF4082">
        <v>0</v>
      </c>
      <c r="AQ4082">
        <v>1</v>
      </c>
      <c r="AR4082">
        <f t="shared" si="63"/>
        <v>0</v>
      </c>
      <c r="AS4082">
        <v>1</v>
      </c>
      <c r="AT4082" t="s">
        <v>133</v>
      </c>
      <c r="AU4082">
        <v>42</v>
      </c>
    </row>
    <row r="4083" spans="1:47">
      <c r="A4083" t="s">
        <v>14340</v>
      </c>
      <c r="C4083">
        <v>310</v>
      </c>
      <c r="D4083" t="s">
        <v>14341</v>
      </c>
      <c r="E4083">
        <v>101</v>
      </c>
      <c r="F4083" t="s">
        <v>14342</v>
      </c>
      <c r="G4083" t="s">
        <v>422</v>
      </c>
      <c r="H4083" t="s">
        <v>220</v>
      </c>
      <c r="I4083" t="s">
        <v>14343</v>
      </c>
      <c r="J4083">
        <v>1.02433</v>
      </c>
      <c r="K4083">
        <v>0</v>
      </c>
      <c r="L4083">
        <v>0</v>
      </c>
      <c r="M4083">
        <v>1</v>
      </c>
      <c r="N4083">
        <v>1</v>
      </c>
      <c r="O4083" t="s">
        <v>659</v>
      </c>
      <c r="P4083">
        <v>1</v>
      </c>
      <c r="Q4083">
        <v>3</v>
      </c>
      <c r="R4083">
        <v>19500</v>
      </c>
      <c r="S4083" t="s">
        <v>243</v>
      </c>
      <c r="T4083">
        <v>0</v>
      </c>
      <c r="U4083" t="s">
        <v>14340</v>
      </c>
      <c r="V4083" t="s">
        <v>927</v>
      </c>
      <c r="W4083" t="s">
        <v>659</v>
      </c>
      <c r="X4083" t="s">
        <v>659</v>
      </c>
      <c r="Y4083">
        <v>6500</v>
      </c>
      <c r="AB4083">
        <v>0</v>
      </c>
      <c r="AC4083">
        <v>0</v>
      </c>
      <c r="AD4083">
        <v>3</v>
      </c>
      <c r="AE4083">
        <v>1184</v>
      </c>
      <c r="AF4083">
        <v>1</v>
      </c>
      <c r="AQ4083">
        <v>2</v>
      </c>
      <c r="AR4083">
        <f t="shared" si="63"/>
        <v>0</v>
      </c>
      <c r="AS4083">
        <v>1</v>
      </c>
      <c r="AT4083" t="s">
        <v>133</v>
      </c>
      <c r="AU4083">
        <v>42</v>
      </c>
    </row>
    <row r="4084" spans="1:47">
      <c r="A4084" t="s">
        <v>14344</v>
      </c>
      <c r="C4084">
        <v>310</v>
      </c>
      <c r="D4084" t="s">
        <v>14345</v>
      </c>
      <c r="E4084">
        <v>101</v>
      </c>
      <c r="F4084" t="s">
        <v>14346</v>
      </c>
      <c r="G4084" t="s">
        <v>1783</v>
      </c>
      <c r="H4084" t="s">
        <v>220</v>
      </c>
      <c r="I4084" t="s">
        <v>14347</v>
      </c>
      <c r="J4084">
        <v>0.20626</v>
      </c>
      <c r="K4084">
        <v>1</v>
      </c>
      <c r="L4084">
        <v>1</v>
      </c>
      <c r="M4084">
        <v>1</v>
      </c>
      <c r="N4084">
        <v>1</v>
      </c>
      <c r="O4084" t="s">
        <v>225</v>
      </c>
      <c r="P4084">
        <v>0</v>
      </c>
      <c r="Q4084">
        <v>1</v>
      </c>
      <c r="R4084">
        <v>1900</v>
      </c>
      <c r="S4084" t="s">
        <v>223</v>
      </c>
      <c r="T4084">
        <v>1900</v>
      </c>
      <c r="U4084" t="s">
        <v>14344</v>
      </c>
      <c r="V4084" t="s">
        <v>455</v>
      </c>
      <c r="W4084" t="s">
        <v>225</v>
      </c>
      <c r="X4084" t="s">
        <v>225</v>
      </c>
      <c r="Y4084">
        <v>1900</v>
      </c>
      <c r="AB4084">
        <v>1</v>
      </c>
      <c r="AC4084">
        <v>1</v>
      </c>
      <c r="AD4084">
        <v>2</v>
      </c>
      <c r="AE4084">
        <v>890</v>
      </c>
      <c r="AF4084">
        <v>1</v>
      </c>
      <c r="AQ4084">
        <v>1</v>
      </c>
      <c r="AR4084">
        <f t="shared" si="63"/>
        <v>4.6463999999999999</v>
      </c>
      <c r="AS4084">
        <v>1</v>
      </c>
      <c r="AT4084" t="s">
        <v>112</v>
      </c>
      <c r="AU4084">
        <v>20</v>
      </c>
    </row>
    <row r="4085" spans="1:47">
      <c r="A4085" t="s">
        <v>14348</v>
      </c>
      <c r="C4085">
        <v>310</v>
      </c>
      <c r="D4085" t="s">
        <v>12934</v>
      </c>
      <c r="E4085">
        <v>132</v>
      </c>
      <c r="F4085" t="s">
        <v>14053</v>
      </c>
      <c r="G4085" t="s">
        <v>422</v>
      </c>
      <c r="H4085" t="s">
        <v>260</v>
      </c>
      <c r="I4085" t="s">
        <v>14349</v>
      </c>
      <c r="J4085">
        <v>7.1000000000000002E-4</v>
      </c>
      <c r="K4085">
        <v>0</v>
      </c>
      <c r="L4085">
        <v>0</v>
      </c>
      <c r="M4085">
        <v>0</v>
      </c>
      <c r="N4085">
        <v>0</v>
      </c>
      <c r="P4085">
        <v>0</v>
      </c>
      <c r="Q4085">
        <v>0</v>
      </c>
      <c r="R4085">
        <v>0</v>
      </c>
      <c r="S4085" t="s">
        <v>223</v>
      </c>
      <c r="T4085">
        <v>0</v>
      </c>
      <c r="U4085" t="s">
        <v>14348</v>
      </c>
      <c r="V4085" t="s">
        <v>455</v>
      </c>
      <c r="W4085" t="s">
        <v>225</v>
      </c>
      <c r="Y4085">
        <v>0</v>
      </c>
      <c r="AB4085">
        <v>0</v>
      </c>
      <c r="AC4085">
        <v>0</v>
      </c>
      <c r="AD4085">
        <v>0</v>
      </c>
      <c r="AE4085">
        <v>0</v>
      </c>
      <c r="AF4085">
        <v>0</v>
      </c>
      <c r="AQ4085">
        <v>0</v>
      </c>
      <c r="AR4085">
        <f t="shared" si="63"/>
        <v>0</v>
      </c>
      <c r="AS4085">
        <v>1</v>
      </c>
      <c r="AT4085" t="s">
        <v>133</v>
      </c>
      <c r="AU4085">
        <v>42</v>
      </c>
    </row>
    <row r="4086" spans="1:47">
      <c r="A4086" t="s">
        <v>248</v>
      </c>
      <c r="C4086">
        <v>310</v>
      </c>
      <c r="E4086">
        <v>0</v>
      </c>
      <c r="J4086">
        <v>4.5300000000000002E-3</v>
      </c>
      <c r="K4086">
        <v>0</v>
      </c>
      <c r="L4086">
        <v>0</v>
      </c>
      <c r="M4086">
        <v>0</v>
      </c>
      <c r="N4086">
        <v>0</v>
      </c>
      <c r="P4086">
        <v>0</v>
      </c>
      <c r="Q4086">
        <v>0</v>
      </c>
      <c r="R4086">
        <v>0</v>
      </c>
      <c r="S4086" t="s">
        <v>249</v>
      </c>
      <c r="T4086">
        <v>0</v>
      </c>
      <c r="Y4086">
        <v>0</v>
      </c>
      <c r="AB4086">
        <v>0</v>
      </c>
      <c r="AC4086">
        <v>0</v>
      </c>
      <c r="AD4086">
        <v>0</v>
      </c>
      <c r="AE4086">
        <v>0</v>
      </c>
      <c r="AF4086">
        <v>0</v>
      </c>
      <c r="AQ4086">
        <v>0</v>
      </c>
      <c r="AR4086">
        <f t="shared" si="63"/>
        <v>0</v>
      </c>
      <c r="AS4086">
        <v>1</v>
      </c>
      <c r="AT4086" t="s">
        <v>133</v>
      </c>
      <c r="AU4086">
        <v>42</v>
      </c>
    </row>
    <row r="4087" spans="1:47">
      <c r="A4087" t="s">
        <v>14350</v>
      </c>
      <c r="C4087">
        <v>310</v>
      </c>
      <c r="D4087" t="s">
        <v>14351</v>
      </c>
      <c r="E4087">
        <v>111</v>
      </c>
      <c r="F4087" t="s">
        <v>14352</v>
      </c>
      <c r="G4087" t="s">
        <v>422</v>
      </c>
      <c r="H4087" t="s">
        <v>10658</v>
      </c>
      <c r="I4087" t="s">
        <v>14353</v>
      </c>
      <c r="J4087">
        <v>0.27332000000000001</v>
      </c>
      <c r="K4087">
        <v>0</v>
      </c>
      <c r="L4087">
        <v>0</v>
      </c>
      <c r="M4087">
        <v>1</v>
      </c>
      <c r="N4087">
        <v>1</v>
      </c>
      <c r="O4087" t="s">
        <v>659</v>
      </c>
      <c r="P4087">
        <v>1</v>
      </c>
      <c r="Q4087">
        <v>1</v>
      </c>
      <c r="R4087">
        <v>23900</v>
      </c>
      <c r="S4087" t="s">
        <v>223</v>
      </c>
      <c r="T4087">
        <v>0</v>
      </c>
      <c r="U4087" t="s">
        <v>14350</v>
      </c>
      <c r="V4087" t="s">
        <v>933</v>
      </c>
      <c r="W4087" t="s">
        <v>659</v>
      </c>
      <c r="X4087" t="s">
        <v>659</v>
      </c>
      <c r="Y4087">
        <v>23900</v>
      </c>
      <c r="AB4087">
        <v>0</v>
      </c>
      <c r="AC4087">
        <v>0</v>
      </c>
      <c r="AD4087">
        <v>8</v>
      </c>
      <c r="AE4087">
        <v>4329</v>
      </c>
      <c r="AF4087">
        <v>2</v>
      </c>
      <c r="AQ4087">
        <v>1</v>
      </c>
      <c r="AR4087">
        <f t="shared" si="63"/>
        <v>0</v>
      </c>
      <c r="AS4087">
        <v>1</v>
      </c>
      <c r="AT4087" t="s">
        <v>133</v>
      </c>
      <c r="AU4087">
        <v>42</v>
      </c>
    </row>
    <row r="4088" spans="1:47">
      <c r="A4088" t="s">
        <v>14354</v>
      </c>
      <c r="C4088">
        <v>310</v>
      </c>
      <c r="D4088" t="s">
        <v>14355</v>
      </c>
      <c r="E4088">
        <v>101</v>
      </c>
      <c r="F4088" t="s">
        <v>14356</v>
      </c>
      <c r="G4088" t="s">
        <v>422</v>
      </c>
      <c r="H4088" t="s">
        <v>220</v>
      </c>
      <c r="I4088" t="s">
        <v>14357</v>
      </c>
      <c r="J4088">
        <v>0.24754999999999999</v>
      </c>
      <c r="K4088">
        <v>1</v>
      </c>
      <c r="L4088">
        <v>1</v>
      </c>
      <c r="M4088">
        <v>1</v>
      </c>
      <c r="N4088">
        <v>1</v>
      </c>
      <c r="O4088" t="s">
        <v>225</v>
      </c>
      <c r="P4088">
        <v>0</v>
      </c>
      <c r="Q4088">
        <v>1</v>
      </c>
      <c r="R4088">
        <v>5600</v>
      </c>
      <c r="S4088" t="s">
        <v>243</v>
      </c>
      <c r="T4088">
        <v>5600</v>
      </c>
      <c r="U4088" t="s">
        <v>14354</v>
      </c>
      <c r="V4088" t="s">
        <v>455</v>
      </c>
      <c r="W4088" t="s">
        <v>225</v>
      </c>
      <c r="X4088" t="s">
        <v>225</v>
      </c>
      <c r="Y4088">
        <v>5600</v>
      </c>
      <c r="AB4088">
        <v>1</v>
      </c>
      <c r="AC4088">
        <v>1</v>
      </c>
      <c r="AD4088">
        <v>3</v>
      </c>
      <c r="AE4088">
        <v>892</v>
      </c>
      <c r="AF4088">
        <v>1</v>
      </c>
      <c r="AQ4088">
        <v>2</v>
      </c>
      <c r="AR4088">
        <f t="shared" si="63"/>
        <v>9.68</v>
      </c>
      <c r="AS4088">
        <v>1</v>
      </c>
      <c r="AT4088" t="s">
        <v>133</v>
      </c>
      <c r="AU4088">
        <v>42</v>
      </c>
    </row>
    <row r="4089" spans="1:47">
      <c r="A4089" t="s">
        <v>14348</v>
      </c>
      <c r="C4089">
        <v>310</v>
      </c>
      <c r="D4089" t="s">
        <v>12934</v>
      </c>
      <c r="E4089">
        <v>132</v>
      </c>
      <c r="F4089" t="s">
        <v>14053</v>
      </c>
      <c r="G4089" t="s">
        <v>422</v>
      </c>
      <c r="H4089" t="s">
        <v>260</v>
      </c>
      <c r="I4089" t="s">
        <v>14349</v>
      </c>
      <c r="J4089">
        <v>2.7099999999999999E-2</v>
      </c>
      <c r="K4089">
        <v>0</v>
      </c>
      <c r="L4089">
        <v>0</v>
      </c>
      <c r="M4089">
        <v>0</v>
      </c>
      <c r="N4089">
        <v>0</v>
      </c>
      <c r="P4089">
        <v>0</v>
      </c>
      <c r="Q4089">
        <v>0</v>
      </c>
      <c r="R4089">
        <v>0</v>
      </c>
      <c r="S4089" t="s">
        <v>223</v>
      </c>
      <c r="T4089">
        <v>0</v>
      </c>
      <c r="U4089" t="s">
        <v>14348</v>
      </c>
      <c r="V4089" t="s">
        <v>455</v>
      </c>
      <c r="W4089" t="s">
        <v>225</v>
      </c>
      <c r="Y4089">
        <v>0</v>
      </c>
      <c r="AB4089">
        <v>0</v>
      </c>
      <c r="AC4089">
        <v>0</v>
      </c>
      <c r="AD4089">
        <v>0</v>
      </c>
      <c r="AE4089">
        <v>0</v>
      </c>
      <c r="AF4089">
        <v>0</v>
      </c>
      <c r="AQ4089">
        <v>0</v>
      </c>
      <c r="AR4089">
        <f t="shared" si="63"/>
        <v>0</v>
      </c>
      <c r="AS4089">
        <v>1</v>
      </c>
      <c r="AT4089" t="s">
        <v>133</v>
      </c>
      <c r="AU4089">
        <v>42</v>
      </c>
    </row>
    <row r="4090" spans="1:47">
      <c r="A4090" t="s">
        <v>14358</v>
      </c>
      <c r="C4090">
        <v>310</v>
      </c>
      <c r="D4090" t="s">
        <v>14359</v>
      </c>
      <c r="E4090">
        <v>104</v>
      </c>
      <c r="F4090" t="s">
        <v>14360</v>
      </c>
      <c r="G4090" t="s">
        <v>422</v>
      </c>
      <c r="H4090" t="s">
        <v>1213</v>
      </c>
      <c r="I4090" t="s">
        <v>14361</v>
      </c>
      <c r="J4090">
        <v>0.29346</v>
      </c>
      <c r="K4090">
        <v>0</v>
      </c>
      <c r="L4090">
        <v>0</v>
      </c>
      <c r="M4090">
        <v>1</v>
      </c>
      <c r="N4090">
        <v>1</v>
      </c>
      <c r="O4090" t="s">
        <v>659</v>
      </c>
      <c r="P4090">
        <v>1</v>
      </c>
      <c r="Q4090">
        <v>1</v>
      </c>
      <c r="R4090">
        <v>13900</v>
      </c>
      <c r="S4090" t="s">
        <v>223</v>
      </c>
      <c r="T4090">
        <v>0</v>
      </c>
      <c r="U4090" t="s">
        <v>14358</v>
      </c>
      <c r="V4090" t="s">
        <v>927</v>
      </c>
      <c r="W4090" t="s">
        <v>659</v>
      </c>
      <c r="X4090" t="s">
        <v>659</v>
      </c>
      <c r="Y4090">
        <v>13900</v>
      </c>
      <c r="AB4090">
        <v>0</v>
      </c>
      <c r="AC4090">
        <v>0</v>
      </c>
      <c r="AD4090">
        <v>4</v>
      </c>
      <c r="AE4090">
        <v>1784</v>
      </c>
      <c r="AF4090">
        <v>1.75</v>
      </c>
      <c r="AQ4090">
        <v>1</v>
      </c>
      <c r="AR4090">
        <f t="shared" si="63"/>
        <v>0</v>
      </c>
      <c r="AS4090">
        <v>1</v>
      </c>
      <c r="AT4090" t="s">
        <v>133</v>
      </c>
      <c r="AU4090">
        <v>42</v>
      </c>
    </row>
    <row r="4091" spans="1:47">
      <c r="A4091" t="s">
        <v>14362</v>
      </c>
      <c r="C4091">
        <v>310</v>
      </c>
      <c r="D4091" t="s">
        <v>14363</v>
      </c>
      <c r="E4091">
        <v>101</v>
      </c>
      <c r="F4091" t="s">
        <v>14364</v>
      </c>
      <c r="G4091" t="s">
        <v>422</v>
      </c>
      <c r="H4091" t="s">
        <v>220</v>
      </c>
      <c r="I4091" t="s">
        <v>14365</v>
      </c>
      <c r="J4091">
        <v>0.23741000000000001</v>
      </c>
      <c r="K4091">
        <v>1</v>
      </c>
      <c r="L4091">
        <v>1</v>
      </c>
      <c r="M4091">
        <v>1</v>
      </c>
      <c r="N4091">
        <v>1</v>
      </c>
      <c r="O4091" t="s">
        <v>225</v>
      </c>
      <c r="P4091">
        <v>0</v>
      </c>
      <c r="Q4091">
        <v>1</v>
      </c>
      <c r="R4091">
        <v>6000</v>
      </c>
      <c r="S4091" t="s">
        <v>223</v>
      </c>
      <c r="T4091">
        <v>6000</v>
      </c>
      <c r="U4091" t="s">
        <v>14362</v>
      </c>
      <c r="V4091" t="s">
        <v>455</v>
      </c>
      <c r="W4091" t="s">
        <v>225</v>
      </c>
      <c r="X4091" t="s">
        <v>225</v>
      </c>
      <c r="Y4091">
        <v>6000</v>
      </c>
      <c r="AB4091">
        <v>1</v>
      </c>
      <c r="AC4091">
        <v>1</v>
      </c>
      <c r="AD4091">
        <v>3</v>
      </c>
      <c r="AE4091">
        <v>1238</v>
      </c>
      <c r="AF4091">
        <v>1</v>
      </c>
      <c r="AQ4091">
        <v>1</v>
      </c>
      <c r="AR4091">
        <f t="shared" si="63"/>
        <v>9.68</v>
      </c>
      <c r="AS4091">
        <v>1</v>
      </c>
      <c r="AT4091" t="s">
        <v>133</v>
      </c>
      <c r="AU4091">
        <v>42</v>
      </c>
    </row>
    <row r="4092" spans="1:47">
      <c r="A4092" t="s">
        <v>14366</v>
      </c>
      <c r="C4092">
        <v>310</v>
      </c>
      <c r="D4092" t="s">
        <v>14367</v>
      </c>
      <c r="E4092">
        <v>101</v>
      </c>
      <c r="F4092" t="s">
        <v>14368</v>
      </c>
      <c r="G4092" t="s">
        <v>422</v>
      </c>
      <c r="H4092" t="s">
        <v>220</v>
      </c>
      <c r="I4092" t="s">
        <v>14369</v>
      </c>
      <c r="J4092">
        <v>0.23935999999999999</v>
      </c>
      <c r="K4092">
        <v>1</v>
      </c>
      <c r="L4092">
        <v>1</v>
      </c>
      <c r="M4092">
        <v>1</v>
      </c>
      <c r="N4092">
        <v>1</v>
      </c>
      <c r="O4092" t="s">
        <v>225</v>
      </c>
      <c r="P4092">
        <v>0</v>
      </c>
      <c r="Q4092">
        <v>1</v>
      </c>
      <c r="R4092">
        <v>33400</v>
      </c>
      <c r="S4092" t="s">
        <v>223</v>
      </c>
      <c r="T4092">
        <v>33400</v>
      </c>
      <c r="U4092" t="s">
        <v>14366</v>
      </c>
      <c r="V4092" t="s">
        <v>455</v>
      </c>
      <c r="W4092" t="s">
        <v>225</v>
      </c>
      <c r="X4092" t="s">
        <v>225</v>
      </c>
      <c r="Y4092">
        <v>33400</v>
      </c>
      <c r="AB4092">
        <v>1</v>
      </c>
      <c r="AC4092">
        <v>1</v>
      </c>
      <c r="AD4092">
        <v>2</v>
      </c>
      <c r="AE4092">
        <v>960</v>
      </c>
      <c r="AF4092">
        <v>1</v>
      </c>
      <c r="AQ4092">
        <v>1</v>
      </c>
      <c r="AR4092">
        <f t="shared" si="63"/>
        <v>9.68</v>
      </c>
      <c r="AS4092">
        <v>1</v>
      </c>
      <c r="AT4092" t="s">
        <v>133</v>
      </c>
      <c r="AU4092">
        <v>42</v>
      </c>
    </row>
    <row r="4093" spans="1:47">
      <c r="A4093" t="s">
        <v>14370</v>
      </c>
      <c r="C4093">
        <v>310</v>
      </c>
      <c r="D4093" t="s">
        <v>14371</v>
      </c>
      <c r="E4093">
        <v>105</v>
      </c>
      <c r="F4093" t="s">
        <v>14372</v>
      </c>
      <c r="G4093" t="s">
        <v>422</v>
      </c>
      <c r="H4093" t="s">
        <v>10378</v>
      </c>
      <c r="I4093" t="s">
        <v>14373</v>
      </c>
      <c r="J4093">
        <v>0.25631999999999999</v>
      </c>
      <c r="K4093">
        <v>0</v>
      </c>
      <c r="L4093">
        <v>0</v>
      </c>
      <c r="M4093">
        <v>1</v>
      </c>
      <c r="N4093">
        <v>1</v>
      </c>
      <c r="O4093" t="s">
        <v>659</v>
      </c>
      <c r="P4093">
        <v>1</v>
      </c>
      <c r="Q4093">
        <v>1</v>
      </c>
      <c r="R4093">
        <v>24100</v>
      </c>
      <c r="S4093" t="s">
        <v>223</v>
      </c>
      <c r="T4093">
        <v>0</v>
      </c>
      <c r="U4093" t="s">
        <v>14370</v>
      </c>
      <c r="V4093" t="s">
        <v>933</v>
      </c>
      <c r="W4093" t="s">
        <v>659</v>
      </c>
      <c r="X4093" t="s">
        <v>659</v>
      </c>
      <c r="Y4093">
        <v>24100</v>
      </c>
      <c r="AB4093">
        <v>0</v>
      </c>
      <c r="AC4093">
        <v>0</v>
      </c>
      <c r="AD4093">
        <v>5</v>
      </c>
      <c r="AE4093">
        <v>2456</v>
      </c>
      <c r="AF4093">
        <v>1.75</v>
      </c>
      <c r="AQ4093">
        <v>1</v>
      </c>
      <c r="AR4093">
        <f t="shared" si="63"/>
        <v>0</v>
      </c>
      <c r="AS4093">
        <v>1</v>
      </c>
      <c r="AT4093" t="s">
        <v>133</v>
      </c>
      <c r="AU4093">
        <v>42</v>
      </c>
    </row>
    <row r="4094" spans="1:47">
      <c r="A4094" t="s">
        <v>14374</v>
      </c>
      <c r="C4094">
        <v>310</v>
      </c>
      <c r="D4094" t="s">
        <v>14375</v>
      </c>
      <c r="E4094">
        <v>101</v>
      </c>
      <c r="F4094" t="s">
        <v>14376</v>
      </c>
      <c r="G4094" t="s">
        <v>422</v>
      </c>
      <c r="H4094" t="s">
        <v>220</v>
      </c>
      <c r="I4094" t="s">
        <v>14377</v>
      </c>
      <c r="J4094">
        <v>0.72665000000000002</v>
      </c>
      <c r="K4094">
        <v>1</v>
      </c>
      <c r="L4094">
        <v>1</v>
      </c>
      <c r="M4094">
        <v>1</v>
      </c>
      <c r="N4094">
        <v>1</v>
      </c>
      <c r="O4094" t="s">
        <v>225</v>
      </c>
      <c r="P4094">
        <v>0</v>
      </c>
      <c r="Q4094">
        <v>1</v>
      </c>
      <c r="R4094">
        <v>8100</v>
      </c>
      <c r="S4094" t="s">
        <v>223</v>
      </c>
      <c r="T4094">
        <v>8100</v>
      </c>
      <c r="U4094" t="s">
        <v>14374</v>
      </c>
      <c r="V4094" t="s">
        <v>455</v>
      </c>
      <c r="W4094" t="s">
        <v>225</v>
      </c>
      <c r="X4094" t="s">
        <v>225</v>
      </c>
      <c r="Y4094">
        <v>8100</v>
      </c>
      <c r="AB4094">
        <v>1</v>
      </c>
      <c r="AC4094">
        <v>1</v>
      </c>
      <c r="AD4094">
        <v>3</v>
      </c>
      <c r="AE4094">
        <v>1632</v>
      </c>
      <c r="AF4094">
        <v>2</v>
      </c>
      <c r="AQ4094">
        <v>1</v>
      </c>
      <c r="AR4094">
        <f t="shared" si="63"/>
        <v>9.68</v>
      </c>
      <c r="AS4094">
        <v>1</v>
      </c>
      <c r="AT4094" t="s">
        <v>133</v>
      </c>
      <c r="AU4094">
        <v>42</v>
      </c>
    </row>
    <row r="4095" spans="1:47">
      <c r="A4095" t="s">
        <v>14378</v>
      </c>
      <c r="C4095">
        <v>310</v>
      </c>
      <c r="D4095" t="s">
        <v>14379</v>
      </c>
      <c r="E4095">
        <v>101</v>
      </c>
      <c r="F4095" t="s">
        <v>14380</v>
      </c>
      <c r="G4095" t="s">
        <v>422</v>
      </c>
      <c r="H4095" t="s">
        <v>220</v>
      </c>
      <c r="I4095" t="s">
        <v>14381</v>
      </c>
      <c r="J4095">
        <v>0.53974999999999995</v>
      </c>
      <c r="K4095">
        <v>1</v>
      </c>
      <c r="L4095">
        <v>1</v>
      </c>
      <c r="M4095">
        <v>1</v>
      </c>
      <c r="N4095">
        <v>1</v>
      </c>
      <c r="O4095" t="s">
        <v>225</v>
      </c>
      <c r="P4095">
        <v>0</v>
      </c>
      <c r="Q4095">
        <v>1</v>
      </c>
      <c r="R4095">
        <v>12500</v>
      </c>
      <c r="S4095" t="s">
        <v>223</v>
      </c>
      <c r="T4095">
        <v>12500</v>
      </c>
      <c r="U4095" t="s">
        <v>14378</v>
      </c>
      <c r="V4095" t="s">
        <v>455</v>
      </c>
      <c r="W4095" t="s">
        <v>225</v>
      </c>
      <c r="X4095" t="s">
        <v>225</v>
      </c>
      <c r="Y4095">
        <v>12500</v>
      </c>
      <c r="AB4095">
        <v>1</v>
      </c>
      <c r="AC4095">
        <v>1</v>
      </c>
      <c r="AD4095">
        <v>4</v>
      </c>
      <c r="AE4095">
        <v>2132</v>
      </c>
      <c r="AF4095">
        <v>2</v>
      </c>
      <c r="AQ4095">
        <v>1</v>
      </c>
      <c r="AR4095">
        <f t="shared" si="63"/>
        <v>9.68</v>
      </c>
      <c r="AS4095">
        <v>1</v>
      </c>
      <c r="AT4095" t="s">
        <v>133</v>
      </c>
      <c r="AU4095">
        <v>42</v>
      </c>
    </row>
    <row r="4096" spans="1:47">
      <c r="A4096" t="s">
        <v>14382</v>
      </c>
      <c r="C4096">
        <v>310</v>
      </c>
      <c r="D4096" t="s">
        <v>14383</v>
      </c>
      <c r="E4096">
        <v>903</v>
      </c>
      <c r="F4096" t="s">
        <v>821</v>
      </c>
      <c r="G4096" t="s">
        <v>422</v>
      </c>
      <c r="H4096" t="s">
        <v>822</v>
      </c>
      <c r="I4096" t="s">
        <v>14384</v>
      </c>
      <c r="J4096">
        <v>0.30330000000000001</v>
      </c>
      <c r="K4096">
        <v>0</v>
      </c>
      <c r="L4096">
        <v>0</v>
      </c>
      <c r="M4096">
        <v>0</v>
      </c>
      <c r="N4096">
        <v>0</v>
      </c>
      <c r="P4096">
        <v>0</v>
      </c>
      <c r="Q4096">
        <v>0</v>
      </c>
      <c r="R4096">
        <v>0</v>
      </c>
      <c r="S4096" t="s">
        <v>223</v>
      </c>
      <c r="T4096">
        <v>0</v>
      </c>
      <c r="U4096" t="s">
        <v>14382</v>
      </c>
      <c r="V4096" t="s">
        <v>455</v>
      </c>
      <c r="W4096" t="s">
        <v>225</v>
      </c>
      <c r="Y4096">
        <v>0</v>
      </c>
      <c r="AB4096">
        <v>0</v>
      </c>
      <c r="AC4096">
        <v>0</v>
      </c>
      <c r="AD4096">
        <v>0</v>
      </c>
      <c r="AE4096">
        <v>0</v>
      </c>
      <c r="AF4096">
        <v>0</v>
      </c>
      <c r="AQ4096">
        <v>1</v>
      </c>
      <c r="AR4096">
        <f t="shared" si="63"/>
        <v>0</v>
      </c>
      <c r="AS4096">
        <v>1</v>
      </c>
      <c r="AT4096" t="s">
        <v>133</v>
      </c>
      <c r="AU4096">
        <v>42</v>
      </c>
    </row>
    <row r="4097" spans="1:47">
      <c r="A4097" t="s">
        <v>14385</v>
      </c>
      <c r="C4097">
        <v>310</v>
      </c>
      <c r="D4097" t="s">
        <v>14386</v>
      </c>
      <c r="E4097">
        <v>101</v>
      </c>
      <c r="F4097" t="s">
        <v>14387</v>
      </c>
      <c r="G4097" t="s">
        <v>422</v>
      </c>
      <c r="H4097" t="s">
        <v>220</v>
      </c>
      <c r="I4097" t="s">
        <v>14388</v>
      </c>
      <c r="J4097">
        <v>0.22783999999999999</v>
      </c>
      <c r="K4097">
        <v>1</v>
      </c>
      <c r="L4097">
        <v>1</v>
      </c>
      <c r="M4097">
        <v>1</v>
      </c>
      <c r="N4097">
        <v>1</v>
      </c>
      <c r="O4097" t="s">
        <v>225</v>
      </c>
      <c r="P4097">
        <v>0</v>
      </c>
      <c r="Q4097">
        <v>1</v>
      </c>
      <c r="R4097">
        <v>100</v>
      </c>
      <c r="S4097" t="s">
        <v>223</v>
      </c>
      <c r="T4097">
        <v>100</v>
      </c>
      <c r="U4097" t="s">
        <v>14385</v>
      </c>
      <c r="V4097" t="s">
        <v>455</v>
      </c>
      <c r="W4097" t="s">
        <v>225</v>
      </c>
      <c r="X4097" t="s">
        <v>225</v>
      </c>
      <c r="Y4097">
        <v>100</v>
      </c>
      <c r="AB4097">
        <v>1</v>
      </c>
      <c r="AC4097">
        <v>1</v>
      </c>
      <c r="AD4097">
        <v>3</v>
      </c>
      <c r="AE4097">
        <v>1582</v>
      </c>
      <c r="AF4097">
        <v>1</v>
      </c>
      <c r="AQ4097">
        <v>1</v>
      </c>
      <c r="AR4097">
        <f t="shared" si="63"/>
        <v>9.68</v>
      </c>
      <c r="AS4097">
        <v>1</v>
      </c>
      <c r="AT4097" t="s">
        <v>133</v>
      </c>
      <c r="AU4097">
        <v>42</v>
      </c>
    </row>
    <row r="4098" spans="1:47">
      <c r="A4098" t="s">
        <v>14348</v>
      </c>
      <c r="C4098">
        <v>310</v>
      </c>
      <c r="D4098" t="s">
        <v>12934</v>
      </c>
      <c r="E4098">
        <v>132</v>
      </c>
      <c r="F4098" t="s">
        <v>14053</v>
      </c>
      <c r="G4098" t="s">
        <v>422</v>
      </c>
      <c r="H4098" t="s">
        <v>260</v>
      </c>
      <c r="I4098" t="s">
        <v>14349</v>
      </c>
      <c r="J4098">
        <v>0.20219000000000001</v>
      </c>
      <c r="K4098">
        <v>0</v>
      </c>
      <c r="L4098">
        <v>0</v>
      </c>
      <c r="M4098">
        <v>0</v>
      </c>
      <c r="N4098">
        <v>0</v>
      </c>
      <c r="P4098">
        <v>0</v>
      </c>
      <c r="Q4098">
        <v>0</v>
      </c>
      <c r="R4098">
        <v>0</v>
      </c>
      <c r="S4098" t="s">
        <v>223</v>
      </c>
      <c r="T4098">
        <v>0</v>
      </c>
      <c r="U4098" t="s">
        <v>14348</v>
      </c>
      <c r="V4098" t="s">
        <v>455</v>
      </c>
      <c r="W4098" t="s">
        <v>225</v>
      </c>
      <c r="Y4098">
        <v>0</v>
      </c>
      <c r="AB4098">
        <v>0</v>
      </c>
      <c r="AC4098">
        <v>0</v>
      </c>
      <c r="AD4098">
        <v>0</v>
      </c>
      <c r="AE4098">
        <v>0</v>
      </c>
      <c r="AF4098">
        <v>0</v>
      </c>
      <c r="AQ4098">
        <v>2</v>
      </c>
      <c r="AR4098">
        <f t="shared" ref="AR4098:AR4161" si="64">AB4098*9.68*VLOOKUP(AU4098,atten,10,FALSE)</f>
        <v>0</v>
      </c>
      <c r="AS4098">
        <v>1</v>
      </c>
      <c r="AT4098" t="s">
        <v>133</v>
      </c>
      <c r="AU4098">
        <v>42</v>
      </c>
    </row>
    <row r="4099" spans="1:47">
      <c r="A4099" t="s">
        <v>14389</v>
      </c>
      <c r="C4099">
        <v>310</v>
      </c>
      <c r="D4099" t="s">
        <v>14390</v>
      </c>
      <c r="E4099">
        <v>101</v>
      </c>
      <c r="F4099" t="s">
        <v>14391</v>
      </c>
      <c r="G4099" t="s">
        <v>11287</v>
      </c>
      <c r="H4099" t="s">
        <v>220</v>
      </c>
      <c r="I4099" t="s">
        <v>14392</v>
      </c>
      <c r="J4099">
        <v>0.20483000000000001</v>
      </c>
      <c r="K4099">
        <v>1</v>
      </c>
      <c r="L4099">
        <v>1</v>
      </c>
      <c r="M4099">
        <v>1</v>
      </c>
      <c r="N4099">
        <v>1</v>
      </c>
      <c r="O4099" t="s">
        <v>225</v>
      </c>
      <c r="P4099">
        <v>0</v>
      </c>
      <c r="Q4099">
        <v>1</v>
      </c>
      <c r="R4099">
        <v>6100</v>
      </c>
      <c r="S4099" t="s">
        <v>223</v>
      </c>
      <c r="T4099">
        <v>6100</v>
      </c>
      <c r="U4099" t="s">
        <v>14389</v>
      </c>
      <c r="V4099" t="s">
        <v>413</v>
      </c>
      <c r="W4099" t="s">
        <v>225</v>
      </c>
      <c r="X4099" t="s">
        <v>225</v>
      </c>
      <c r="Y4099">
        <v>6100</v>
      </c>
      <c r="AB4099">
        <v>1</v>
      </c>
      <c r="AC4099">
        <v>1</v>
      </c>
      <c r="AD4099">
        <v>3</v>
      </c>
      <c r="AE4099">
        <v>1094</v>
      </c>
      <c r="AF4099">
        <v>1.5</v>
      </c>
      <c r="AQ4099">
        <v>1</v>
      </c>
      <c r="AR4099">
        <f t="shared" si="64"/>
        <v>9.68</v>
      </c>
      <c r="AS4099">
        <v>1</v>
      </c>
      <c r="AT4099" t="s">
        <v>133</v>
      </c>
      <c r="AU4099">
        <v>42</v>
      </c>
    </row>
    <row r="4100" spans="1:47">
      <c r="A4100" t="s">
        <v>14393</v>
      </c>
      <c r="C4100">
        <v>310</v>
      </c>
      <c r="D4100" t="s">
        <v>14394</v>
      </c>
      <c r="E4100">
        <v>101</v>
      </c>
      <c r="F4100" t="s">
        <v>14395</v>
      </c>
      <c r="G4100" t="s">
        <v>422</v>
      </c>
      <c r="H4100" t="s">
        <v>220</v>
      </c>
      <c r="I4100" t="s">
        <v>14396</v>
      </c>
      <c r="J4100">
        <v>0.25398999999999999</v>
      </c>
      <c r="K4100">
        <v>1</v>
      </c>
      <c r="L4100">
        <v>1</v>
      </c>
      <c r="M4100">
        <v>1</v>
      </c>
      <c r="N4100">
        <v>1</v>
      </c>
      <c r="O4100" t="s">
        <v>225</v>
      </c>
      <c r="P4100">
        <v>0</v>
      </c>
      <c r="Q4100">
        <v>1</v>
      </c>
      <c r="R4100">
        <v>11400</v>
      </c>
      <c r="S4100" t="s">
        <v>223</v>
      </c>
      <c r="T4100">
        <v>11400</v>
      </c>
      <c r="U4100" t="s">
        <v>14393</v>
      </c>
      <c r="V4100" t="s">
        <v>455</v>
      </c>
      <c r="W4100" t="s">
        <v>225</v>
      </c>
      <c r="X4100" t="s">
        <v>225</v>
      </c>
      <c r="Y4100">
        <v>11400</v>
      </c>
      <c r="AB4100">
        <v>1</v>
      </c>
      <c r="AC4100">
        <v>1</v>
      </c>
      <c r="AD4100">
        <v>2</v>
      </c>
      <c r="AE4100">
        <v>720</v>
      </c>
      <c r="AF4100">
        <v>1</v>
      </c>
      <c r="AQ4100">
        <v>1</v>
      </c>
      <c r="AR4100">
        <f t="shared" si="64"/>
        <v>9.68</v>
      </c>
      <c r="AS4100">
        <v>1</v>
      </c>
      <c r="AT4100" t="s">
        <v>133</v>
      </c>
      <c r="AU4100">
        <v>42</v>
      </c>
    </row>
    <row r="4101" spans="1:47">
      <c r="A4101" t="s">
        <v>14397</v>
      </c>
      <c r="C4101">
        <v>310</v>
      </c>
      <c r="D4101" t="s">
        <v>14398</v>
      </c>
      <c r="E4101">
        <v>104</v>
      </c>
      <c r="F4101" t="s">
        <v>14399</v>
      </c>
      <c r="G4101" t="s">
        <v>422</v>
      </c>
      <c r="H4101" t="s">
        <v>1213</v>
      </c>
      <c r="I4101" t="s">
        <v>14400</v>
      </c>
      <c r="J4101">
        <v>1.67296</v>
      </c>
      <c r="K4101">
        <v>0</v>
      </c>
      <c r="L4101">
        <v>0</v>
      </c>
      <c r="M4101">
        <v>1</v>
      </c>
      <c r="N4101">
        <v>1</v>
      </c>
      <c r="O4101" t="s">
        <v>659</v>
      </c>
      <c r="P4101">
        <v>1</v>
      </c>
      <c r="Q4101">
        <v>2</v>
      </c>
      <c r="R4101">
        <v>21500</v>
      </c>
      <c r="S4101" t="s">
        <v>223</v>
      </c>
      <c r="T4101">
        <v>0</v>
      </c>
      <c r="U4101" t="s">
        <v>14397</v>
      </c>
      <c r="V4101" t="s">
        <v>933</v>
      </c>
      <c r="W4101" t="s">
        <v>659</v>
      </c>
      <c r="X4101" t="s">
        <v>659</v>
      </c>
      <c r="Y4101">
        <v>10750</v>
      </c>
      <c r="AB4101">
        <v>0</v>
      </c>
      <c r="AC4101">
        <v>0</v>
      </c>
      <c r="AD4101">
        <v>6</v>
      </c>
      <c r="AE4101">
        <v>2898</v>
      </c>
      <c r="AF4101">
        <v>2.2999999999999998</v>
      </c>
      <c r="AQ4101">
        <v>2</v>
      </c>
      <c r="AR4101">
        <f t="shared" si="64"/>
        <v>0</v>
      </c>
      <c r="AS4101">
        <v>1</v>
      </c>
      <c r="AT4101" t="s">
        <v>133</v>
      </c>
      <c r="AU4101">
        <v>42</v>
      </c>
    </row>
    <row r="4102" spans="1:47">
      <c r="A4102" t="s">
        <v>14348</v>
      </c>
      <c r="C4102">
        <v>310</v>
      </c>
      <c r="D4102" t="s">
        <v>12934</v>
      </c>
      <c r="E4102">
        <v>132</v>
      </c>
      <c r="F4102" t="s">
        <v>14053</v>
      </c>
      <c r="G4102" t="s">
        <v>422</v>
      </c>
      <c r="H4102" t="s">
        <v>260</v>
      </c>
      <c r="I4102" t="s">
        <v>14349</v>
      </c>
      <c r="J4102">
        <v>4.4400000000000004E-3</v>
      </c>
      <c r="K4102">
        <v>0</v>
      </c>
      <c r="L4102">
        <v>0</v>
      </c>
      <c r="M4102">
        <v>0</v>
      </c>
      <c r="N4102">
        <v>0</v>
      </c>
      <c r="P4102">
        <v>0</v>
      </c>
      <c r="Q4102">
        <v>0</v>
      </c>
      <c r="R4102">
        <v>0</v>
      </c>
      <c r="S4102" t="s">
        <v>223</v>
      </c>
      <c r="T4102">
        <v>0</v>
      </c>
      <c r="U4102" t="s">
        <v>14348</v>
      </c>
      <c r="V4102" t="s">
        <v>455</v>
      </c>
      <c r="W4102" t="s">
        <v>225</v>
      </c>
      <c r="Y4102">
        <v>0</v>
      </c>
      <c r="AB4102">
        <v>0</v>
      </c>
      <c r="AC4102">
        <v>0</v>
      </c>
      <c r="AD4102">
        <v>0</v>
      </c>
      <c r="AE4102">
        <v>0</v>
      </c>
      <c r="AF4102">
        <v>0</v>
      </c>
      <c r="AQ4102">
        <v>0</v>
      </c>
      <c r="AR4102">
        <f t="shared" si="64"/>
        <v>0</v>
      </c>
      <c r="AS4102">
        <v>1</v>
      </c>
      <c r="AT4102" t="s">
        <v>133</v>
      </c>
      <c r="AU4102">
        <v>42</v>
      </c>
    </row>
    <row r="4103" spans="1:47">
      <c r="A4103" t="s">
        <v>14401</v>
      </c>
      <c r="B4103" t="s">
        <v>293</v>
      </c>
      <c r="C4103">
        <v>310</v>
      </c>
      <c r="D4103" t="s">
        <v>12935</v>
      </c>
      <c r="E4103">
        <v>0</v>
      </c>
      <c r="J4103">
        <v>4.0188300000000003</v>
      </c>
      <c r="K4103">
        <v>0</v>
      </c>
      <c r="L4103">
        <v>0</v>
      </c>
      <c r="M4103">
        <v>0</v>
      </c>
      <c r="N4103">
        <v>0</v>
      </c>
      <c r="P4103">
        <v>0</v>
      </c>
      <c r="Q4103">
        <v>0</v>
      </c>
      <c r="R4103">
        <v>0</v>
      </c>
      <c r="S4103" t="s">
        <v>296</v>
      </c>
      <c r="T4103">
        <v>0</v>
      </c>
      <c r="Y4103">
        <v>0</v>
      </c>
      <c r="AB4103">
        <v>0</v>
      </c>
      <c r="AC4103">
        <v>0</v>
      </c>
      <c r="AD4103">
        <v>0</v>
      </c>
      <c r="AE4103">
        <v>0</v>
      </c>
      <c r="AF4103">
        <v>0</v>
      </c>
      <c r="AG4103" t="s">
        <v>845</v>
      </c>
      <c r="AQ4103">
        <v>10</v>
      </c>
      <c r="AR4103">
        <f t="shared" si="64"/>
        <v>0</v>
      </c>
      <c r="AS4103">
        <v>1</v>
      </c>
      <c r="AT4103" t="s">
        <v>133</v>
      </c>
      <c r="AU4103">
        <v>42</v>
      </c>
    </row>
    <row r="4104" spans="1:47">
      <c r="A4104" t="s">
        <v>14402</v>
      </c>
      <c r="C4104">
        <v>310</v>
      </c>
      <c r="D4104" t="s">
        <v>14403</v>
      </c>
      <c r="E4104">
        <v>101</v>
      </c>
      <c r="F4104" t="s">
        <v>14404</v>
      </c>
      <c r="G4104" t="s">
        <v>422</v>
      </c>
      <c r="H4104" t="s">
        <v>220</v>
      </c>
      <c r="I4104" t="s">
        <v>14405</v>
      </c>
      <c r="J4104">
        <v>0.64134999999999998</v>
      </c>
      <c r="K4104">
        <v>0</v>
      </c>
      <c r="L4104">
        <v>0</v>
      </c>
      <c r="M4104">
        <v>1</v>
      </c>
      <c r="N4104">
        <v>1</v>
      </c>
      <c r="O4104" t="s">
        <v>659</v>
      </c>
      <c r="P4104">
        <v>1</v>
      </c>
      <c r="Q4104">
        <v>1</v>
      </c>
      <c r="R4104">
        <v>9700</v>
      </c>
      <c r="S4104" t="s">
        <v>223</v>
      </c>
      <c r="T4104">
        <v>0</v>
      </c>
      <c r="U4104" t="s">
        <v>14402</v>
      </c>
      <c r="V4104" t="s">
        <v>933</v>
      </c>
      <c r="W4104" t="s">
        <v>659</v>
      </c>
      <c r="X4104" t="s">
        <v>659</v>
      </c>
      <c r="Y4104">
        <v>9700</v>
      </c>
      <c r="AB4104">
        <v>0</v>
      </c>
      <c r="AC4104">
        <v>0</v>
      </c>
      <c r="AD4104">
        <v>4</v>
      </c>
      <c r="AE4104">
        <v>1840</v>
      </c>
      <c r="AF4104">
        <v>1.9</v>
      </c>
      <c r="AQ4104">
        <v>1</v>
      </c>
      <c r="AR4104">
        <f t="shared" si="64"/>
        <v>0</v>
      </c>
      <c r="AS4104">
        <v>1</v>
      </c>
      <c r="AT4104" t="s">
        <v>133</v>
      </c>
      <c r="AU4104">
        <v>42</v>
      </c>
    </row>
    <row r="4105" spans="1:47">
      <c r="A4105" t="s">
        <v>14406</v>
      </c>
      <c r="C4105">
        <v>310</v>
      </c>
      <c r="D4105" t="s">
        <v>14407</v>
      </c>
      <c r="E4105">
        <v>132</v>
      </c>
      <c r="F4105" t="s">
        <v>14408</v>
      </c>
      <c r="G4105" t="s">
        <v>1783</v>
      </c>
      <c r="H4105" t="s">
        <v>260</v>
      </c>
      <c r="I4105" t="s">
        <v>14410</v>
      </c>
      <c r="J4105">
        <v>0.44663999999999998</v>
      </c>
      <c r="K4105">
        <v>0</v>
      </c>
      <c r="L4105">
        <v>0</v>
      </c>
      <c r="M4105">
        <v>0</v>
      </c>
      <c r="N4105">
        <v>0</v>
      </c>
      <c r="P4105">
        <v>0</v>
      </c>
      <c r="Q4105">
        <v>0</v>
      </c>
      <c r="R4105">
        <v>0</v>
      </c>
      <c r="S4105" t="s">
        <v>223</v>
      </c>
      <c r="T4105">
        <v>0</v>
      </c>
      <c r="U4105" t="s">
        <v>14406</v>
      </c>
      <c r="Y4105">
        <v>0</v>
      </c>
      <c r="AB4105">
        <v>0</v>
      </c>
      <c r="AC4105">
        <v>0</v>
      </c>
      <c r="AD4105">
        <v>0</v>
      </c>
      <c r="AE4105">
        <v>0</v>
      </c>
      <c r="AF4105">
        <v>0</v>
      </c>
      <c r="AQ4105">
        <v>1</v>
      </c>
      <c r="AR4105">
        <f t="shared" si="64"/>
        <v>0</v>
      </c>
      <c r="AS4105">
        <v>1</v>
      </c>
      <c r="AT4105" t="s">
        <v>112</v>
      </c>
      <c r="AU4105">
        <v>20</v>
      </c>
    </row>
    <row r="4106" spans="1:47">
      <c r="A4106" t="s">
        <v>14411</v>
      </c>
      <c r="C4106">
        <v>310</v>
      </c>
      <c r="D4106" t="s">
        <v>14412</v>
      </c>
      <c r="E4106">
        <v>101</v>
      </c>
      <c r="F4106" t="s">
        <v>14184</v>
      </c>
      <c r="G4106" t="s">
        <v>11287</v>
      </c>
      <c r="H4106" t="s">
        <v>220</v>
      </c>
      <c r="I4106" t="s">
        <v>14413</v>
      </c>
      <c r="J4106">
        <v>1.02237</v>
      </c>
      <c r="K4106">
        <v>1</v>
      </c>
      <c r="L4106">
        <v>1</v>
      </c>
      <c r="M4106">
        <v>1</v>
      </c>
      <c r="N4106">
        <v>1</v>
      </c>
      <c r="O4106" t="s">
        <v>225</v>
      </c>
      <c r="P4106">
        <v>0</v>
      </c>
      <c r="Q4106">
        <v>1</v>
      </c>
      <c r="R4106">
        <v>0</v>
      </c>
      <c r="S4106" t="s">
        <v>223</v>
      </c>
      <c r="T4106">
        <v>0</v>
      </c>
      <c r="U4106" t="s">
        <v>14411</v>
      </c>
      <c r="V4106" t="s">
        <v>455</v>
      </c>
      <c r="W4106" t="s">
        <v>225</v>
      </c>
      <c r="X4106" t="s">
        <v>225</v>
      </c>
      <c r="Y4106">
        <v>0</v>
      </c>
      <c r="AB4106">
        <v>1</v>
      </c>
      <c r="AC4106">
        <v>1</v>
      </c>
      <c r="AD4106">
        <v>4</v>
      </c>
      <c r="AE4106">
        <v>1163</v>
      </c>
      <c r="AF4106">
        <v>1.5</v>
      </c>
      <c r="AQ4106">
        <v>1</v>
      </c>
      <c r="AR4106">
        <f t="shared" si="64"/>
        <v>4.6463999999999999</v>
      </c>
      <c r="AS4106">
        <v>1</v>
      </c>
      <c r="AT4106" t="s">
        <v>112</v>
      </c>
      <c r="AU4106">
        <v>20</v>
      </c>
    </row>
    <row r="4107" spans="1:47">
      <c r="A4107" t="s">
        <v>14414</v>
      </c>
      <c r="C4107">
        <v>310</v>
      </c>
      <c r="D4107" t="s">
        <v>14415</v>
      </c>
      <c r="E4107">
        <v>101</v>
      </c>
      <c r="F4107" t="s">
        <v>14416</v>
      </c>
      <c r="G4107" t="s">
        <v>422</v>
      </c>
      <c r="H4107" t="s">
        <v>220</v>
      </c>
      <c r="I4107" t="s">
        <v>14417</v>
      </c>
      <c r="J4107">
        <v>0.60989000000000004</v>
      </c>
      <c r="K4107">
        <v>0</v>
      </c>
      <c r="L4107">
        <v>0</v>
      </c>
      <c r="M4107">
        <v>1</v>
      </c>
      <c r="N4107">
        <v>1</v>
      </c>
      <c r="O4107" t="s">
        <v>659</v>
      </c>
      <c r="P4107">
        <v>1</v>
      </c>
      <c r="Q4107">
        <v>1</v>
      </c>
      <c r="R4107">
        <v>4800</v>
      </c>
      <c r="S4107" t="s">
        <v>223</v>
      </c>
      <c r="T4107">
        <v>0</v>
      </c>
      <c r="U4107" t="s">
        <v>14414</v>
      </c>
      <c r="V4107" t="s">
        <v>933</v>
      </c>
      <c r="W4107" t="s">
        <v>659</v>
      </c>
      <c r="X4107" t="s">
        <v>659</v>
      </c>
      <c r="Y4107">
        <v>4800</v>
      </c>
      <c r="AB4107">
        <v>0</v>
      </c>
      <c r="AC4107">
        <v>0</v>
      </c>
      <c r="AD4107">
        <v>4</v>
      </c>
      <c r="AE4107">
        <v>2000</v>
      </c>
      <c r="AF4107">
        <v>2</v>
      </c>
      <c r="AQ4107">
        <v>1</v>
      </c>
      <c r="AR4107">
        <f t="shared" si="64"/>
        <v>0</v>
      </c>
      <c r="AS4107">
        <v>1</v>
      </c>
      <c r="AT4107" t="s">
        <v>133</v>
      </c>
      <c r="AU4107">
        <v>42</v>
      </c>
    </row>
    <row r="4108" spans="1:47">
      <c r="A4108" t="s">
        <v>14418</v>
      </c>
      <c r="C4108">
        <v>310</v>
      </c>
      <c r="D4108" t="s">
        <v>14419</v>
      </c>
      <c r="E4108">
        <v>104</v>
      </c>
      <c r="F4108" t="s">
        <v>14420</v>
      </c>
      <c r="G4108" t="s">
        <v>422</v>
      </c>
      <c r="H4108" t="s">
        <v>1213</v>
      </c>
      <c r="I4108" t="s">
        <v>14421</v>
      </c>
      <c r="J4108">
        <v>0.13327</v>
      </c>
      <c r="K4108">
        <v>0</v>
      </c>
      <c r="L4108">
        <v>0</v>
      </c>
      <c r="M4108">
        <v>1</v>
      </c>
      <c r="N4108">
        <v>1</v>
      </c>
      <c r="O4108" t="s">
        <v>659</v>
      </c>
      <c r="P4108">
        <v>1</v>
      </c>
      <c r="Q4108">
        <v>1</v>
      </c>
      <c r="R4108">
        <v>13300</v>
      </c>
      <c r="S4108" t="s">
        <v>223</v>
      </c>
      <c r="T4108">
        <v>0</v>
      </c>
      <c r="U4108" t="s">
        <v>14418</v>
      </c>
      <c r="V4108" t="s">
        <v>933</v>
      </c>
      <c r="W4108" t="s">
        <v>659</v>
      </c>
      <c r="X4108" t="s">
        <v>659</v>
      </c>
      <c r="Y4108">
        <v>13300</v>
      </c>
      <c r="AB4108">
        <v>0</v>
      </c>
      <c r="AC4108">
        <v>0</v>
      </c>
      <c r="AD4108">
        <v>6</v>
      </c>
      <c r="AE4108">
        <v>2394</v>
      </c>
      <c r="AF4108">
        <v>2</v>
      </c>
      <c r="AQ4108">
        <v>1</v>
      </c>
      <c r="AR4108">
        <f t="shared" si="64"/>
        <v>0</v>
      </c>
      <c r="AS4108">
        <v>1</v>
      </c>
      <c r="AT4108" t="s">
        <v>133</v>
      </c>
      <c r="AU4108">
        <v>42</v>
      </c>
    </row>
    <row r="4109" spans="1:47">
      <c r="A4109" t="s">
        <v>248</v>
      </c>
      <c r="C4109">
        <v>310</v>
      </c>
      <c r="E4109">
        <v>0</v>
      </c>
      <c r="J4109">
        <v>0.15945000000000001</v>
      </c>
      <c r="K4109">
        <v>0</v>
      </c>
      <c r="L4109">
        <v>0</v>
      </c>
      <c r="M4109">
        <v>0</v>
      </c>
      <c r="N4109">
        <v>0</v>
      </c>
      <c r="P4109">
        <v>0</v>
      </c>
      <c r="Q4109">
        <v>0</v>
      </c>
      <c r="R4109">
        <v>0</v>
      </c>
      <c r="S4109" t="s">
        <v>249</v>
      </c>
      <c r="T4109">
        <v>0</v>
      </c>
      <c r="Y4109">
        <v>0</v>
      </c>
      <c r="AB4109">
        <v>0</v>
      </c>
      <c r="AC4109">
        <v>0</v>
      </c>
      <c r="AD4109">
        <v>0</v>
      </c>
      <c r="AE4109">
        <v>0</v>
      </c>
      <c r="AF4109">
        <v>0</v>
      </c>
      <c r="AQ4109">
        <v>0</v>
      </c>
      <c r="AR4109">
        <f t="shared" si="64"/>
        <v>0</v>
      </c>
      <c r="AS4109">
        <v>1</v>
      </c>
      <c r="AT4109" t="s">
        <v>133</v>
      </c>
      <c r="AU4109">
        <v>42</v>
      </c>
    </row>
    <row r="4110" spans="1:47">
      <c r="A4110" t="s">
        <v>14422</v>
      </c>
      <c r="C4110">
        <v>310</v>
      </c>
      <c r="D4110" t="s">
        <v>14423</v>
      </c>
      <c r="E4110">
        <v>101</v>
      </c>
      <c r="F4110" t="s">
        <v>14424</v>
      </c>
      <c r="G4110" t="s">
        <v>1783</v>
      </c>
      <c r="H4110" t="s">
        <v>220</v>
      </c>
      <c r="I4110" t="s">
        <v>14425</v>
      </c>
      <c r="J4110">
        <v>9.69E-2</v>
      </c>
      <c r="K4110">
        <v>1</v>
      </c>
      <c r="L4110">
        <v>1</v>
      </c>
      <c r="M4110">
        <v>1</v>
      </c>
      <c r="N4110">
        <v>1</v>
      </c>
      <c r="O4110" t="s">
        <v>225</v>
      </c>
      <c r="P4110">
        <v>0</v>
      </c>
      <c r="Q4110">
        <v>0</v>
      </c>
      <c r="R4110">
        <v>0</v>
      </c>
      <c r="S4110" t="s">
        <v>223</v>
      </c>
      <c r="T4110">
        <v>0</v>
      </c>
      <c r="U4110" t="s">
        <v>14422</v>
      </c>
      <c r="X4110" t="s">
        <v>225</v>
      </c>
      <c r="Y4110">
        <v>0</v>
      </c>
      <c r="AB4110">
        <v>1</v>
      </c>
      <c r="AC4110">
        <v>1</v>
      </c>
      <c r="AD4110">
        <v>0</v>
      </c>
      <c r="AE4110">
        <v>354</v>
      </c>
      <c r="AF4110">
        <v>1.25</v>
      </c>
      <c r="AQ4110">
        <v>1</v>
      </c>
      <c r="AR4110">
        <f t="shared" si="64"/>
        <v>4.6463999999999999</v>
      </c>
      <c r="AS4110">
        <v>1</v>
      </c>
      <c r="AT4110" t="s">
        <v>112</v>
      </c>
      <c r="AU4110">
        <v>20</v>
      </c>
    </row>
    <row r="4111" spans="1:47">
      <c r="A4111" t="s">
        <v>14426</v>
      </c>
      <c r="C4111">
        <v>310</v>
      </c>
      <c r="D4111" t="s">
        <v>14427</v>
      </c>
      <c r="E4111">
        <v>101</v>
      </c>
      <c r="F4111" t="s">
        <v>14428</v>
      </c>
      <c r="G4111" t="s">
        <v>422</v>
      </c>
      <c r="H4111" t="s">
        <v>220</v>
      </c>
      <c r="I4111" t="s">
        <v>14429</v>
      </c>
      <c r="J4111">
        <v>0.41721999999999998</v>
      </c>
      <c r="K4111">
        <v>1</v>
      </c>
      <c r="L4111">
        <v>1</v>
      </c>
      <c r="M4111">
        <v>1</v>
      </c>
      <c r="N4111">
        <v>1</v>
      </c>
      <c r="O4111" t="s">
        <v>225</v>
      </c>
      <c r="P4111">
        <v>0</v>
      </c>
      <c r="Q4111">
        <v>1</v>
      </c>
      <c r="R4111">
        <v>6800</v>
      </c>
      <c r="S4111" t="s">
        <v>223</v>
      </c>
      <c r="T4111">
        <v>6800</v>
      </c>
      <c r="U4111" t="s">
        <v>14426</v>
      </c>
      <c r="V4111" t="s">
        <v>455</v>
      </c>
      <c r="W4111" t="s">
        <v>225</v>
      </c>
      <c r="X4111" t="s">
        <v>225</v>
      </c>
      <c r="Y4111">
        <v>6800</v>
      </c>
      <c r="AB4111">
        <v>1</v>
      </c>
      <c r="AC4111">
        <v>1</v>
      </c>
      <c r="AD4111">
        <v>3</v>
      </c>
      <c r="AE4111">
        <v>1470</v>
      </c>
      <c r="AF4111">
        <v>1.75</v>
      </c>
      <c r="AQ4111">
        <v>1</v>
      </c>
      <c r="AR4111">
        <f t="shared" si="64"/>
        <v>9.68</v>
      </c>
      <c r="AS4111">
        <v>1</v>
      </c>
      <c r="AT4111" t="s">
        <v>133</v>
      </c>
      <c r="AU4111">
        <v>42</v>
      </c>
    </row>
    <row r="4112" spans="1:47">
      <c r="A4112" t="s">
        <v>14430</v>
      </c>
      <c r="C4112">
        <v>310</v>
      </c>
      <c r="D4112" t="s">
        <v>14431</v>
      </c>
      <c r="E4112">
        <v>101</v>
      </c>
      <c r="F4112" t="s">
        <v>14432</v>
      </c>
      <c r="G4112" t="s">
        <v>11287</v>
      </c>
      <c r="H4112" t="s">
        <v>220</v>
      </c>
      <c r="I4112" t="s">
        <v>14433</v>
      </c>
      <c r="J4112">
        <v>0.62436000000000003</v>
      </c>
      <c r="K4112">
        <v>1</v>
      </c>
      <c r="L4112">
        <v>1</v>
      </c>
      <c r="M4112">
        <v>1</v>
      </c>
      <c r="N4112">
        <v>1</v>
      </c>
      <c r="O4112" t="s">
        <v>225</v>
      </c>
      <c r="P4112">
        <v>0</v>
      </c>
      <c r="Q4112">
        <v>1</v>
      </c>
      <c r="R4112">
        <v>11100</v>
      </c>
      <c r="S4112" t="s">
        <v>223</v>
      </c>
      <c r="T4112">
        <v>11100</v>
      </c>
      <c r="U4112" t="s">
        <v>14430</v>
      </c>
      <c r="V4112" t="s">
        <v>413</v>
      </c>
      <c r="W4112" t="s">
        <v>225</v>
      </c>
      <c r="X4112" t="s">
        <v>225</v>
      </c>
      <c r="Y4112">
        <v>11100</v>
      </c>
      <c r="AB4112">
        <v>1</v>
      </c>
      <c r="AC4112">
        <v>1</v>
      </c>
      <c r="AD4112">
        <v>3</v>
      </c>
      <c r="AE4112">
        <v>1112</v>
      </c>
      <c r="AF4112">
        <v>1.5</v>
      </c>
      <c r="AQ4112">
        <v>1</v>
      </c>
      <c r="AR4112">
        <f t="shared" si="64"/>
        <v>9.68</v>
      </c>
      <c r="AS4112">
        <v>1</v>
      </c>
      <c r="AT4112" t="s">
        <v>133</v>
      </c>
      <c r="AU4112">
        <v>42</v>
      </c>
    </row>
    <row r="4113" spans="1:47">
      <c r="A4113" t="s">
        <v>14434</v>
      </c>
      <c r="C4113">
        <v>310</v>
      </c>
      <c r="D4113" t="s">
        <v>14435</v>
      </c>
      <c r="E4113">
        <v>130</v>
      </c>
      <c r="F4113" t="s">
        <v>14436</v>
      </c>
      <c r="G4113" t="s">
        <v>422</v>
      </c>
      <c r="H4113" t="s">
        <v>2825</v>
      </c>
      <c r="I4113" t="s">
        <v>14437</v>
      </c>
      <c r="J4113">
        <v>0.31630999999999998</v>
      </c>
      <c r="K4113">
        <v>0</v>
      </c>
      <c r="L4113">
        <v>0</v>
      </c>
      <c r="M4113">
        <v>1</v>
      </c>
      <c r="N4113">
        <v>1</v>
      </c>
      <c r="O4113" t="s">
        <v>659</v>
      </c>
      <c r="P4113">
        <v>2</v>
      </c>
      <c r="Q4113">
        <v>1</v>
      </c>
      <c r="R4113">
        <v>8700</v>
      </c>
      <c r="S4113" t="s">
        <v>223</v>
      </c>
      <c r="T4113">
        <v>0</v>
      </c>
      <c r="U4113" t="s">
        <v>14434</v>
      </c>
      <c r="V4113" t="s">
        <v>927</v>
      </c>
      <c r="W4113" t="s">
        <v>659</v>
      </c>
      <c r="X4113" t="s">
        <v>659</v>
      </c>
      <c r="Y4113">
        <v>8700</v>
      </c>
      <c r="AB4113">
        <v>0</v>
      </c>
      <c r="AC4113">
        <v>0</v>
      </c>
      <c r="AD4113">
        <v>3</v>
      </c>
      <c r="AE4113">
        <v>1493</v>
      </c>
      <c r="AF4113">
        <v>1.75</v>
      </c>
      <c r="AQ4113">
        <v>1</v>
      </c>
      <c r="AR4113">
        <f t="shared" si="64"/>
        <v>0</v>
      </c>
      <c r="AS4113">
        <v>1</v>
      </c>
      <c r="AT4113" t="s">
        <v>133</v>
      </c>
      <c r="AU4113">
        <v>42</v>
      </c>
    </row>
    <row r="4114" spans="1:47">
      <c r="A4114" t="s">
        <v>248</v>
      </c>
      <c r="C4114">
        <v>310</v>
      </c>
      <c r="E4114">
        <v>0</v>
      </c>
      <c r="J4114">
        <v>2.5389999999999999E-2</v>
      </c>
      <c r="K4114">
        <v>0</v>
      </c>
      <c r="L4114">
        <v>0</v>
      </c>
      <c r="M4114">
        <v>0</v>
      </c>
      <c r="N4114">
        <v>0</v>
      </c>
      <c r="P4114">
        <v>0</v>
      </c>
      <c r="Q4114">
        <v>0</v>
      </c>
      <c r="R4114">
        <v>0</v>
      </c>
      <c r="S4114" t="s">
        <v>249</v>
      </c>
      <c r="T4114">
        <v>0</v>
      </c>
      <c r="Y4114">
        <v>0</v>
      </c>
      <c r="AB4114">
        <v>0</v>
      </c>
      <c r="AC4114">
        <v>0</v>
      </c>
      <c r="AD4114">
        <v>0</v>
      </c>
      <c r="AE4114">
        <v>0</v>
      </c>
      <c r="AF4114">
        <v>0</v>
      </c>
      <c r="AQ4114">
        <v>0</v>
      </c>
      <c r="AR4114">
        <f t="shared" si="64"/>
        <v>0</v>
      </c>
      <c r="AS4114">
        <v>1</v>
      </c>
      <c r="AT4114" t="s">
        <v>133</v>
      </c>
      <c r="AU4114">
        <v>42</v>
      </c>
    </row>
    <row r="4115" spans="1:47">
      <c r="A4115" t="s">
        <v>14438</v>
      </c>
      <c r="C4115">
        <v>310</v>
      </c>
      <c r="D4115" t="s">
        <v>14439</v>
      </c>
      <c r="E4115">
        <v>101</v>
      </c>
      <c r="F4115" t="s">
        <v>14440</v>
      </c>
      <c r="G4115" t="s">
        <v>422</v>
      </c>
      <c r="H4115" t="s">
        <v>220</v>
      </c>
      <c r="I4115" t="s">
        <v>14441</v>
      </c>
      <c r="J4115">
        <v>0.24002999999999999</v>
      </c>
      <c r="K4115">
        <v>1</v>
      </c>
      <c r="L4115">
        <v>1</v>
      </c>
      <c r="M4115">
        <v>1</v>
      </c>
      <c r="N4115">
        <v>1</v>
      </c>
      <c r="O4115" t="s">
        <v>225</v>
      </c>
      <c r="P4115">
        <v>0</v>
      </c>
      <c r="Q4115">
        <v>1</v>
      </c>
      <c r="R4115">
        <v>5700</v>
      </c>
      <c r="S4115" t="s">
        <v>223</v>
      </c>
      <c r="T4115">
        <v>5700</v>
      </c>
      <c r="U4115" t="s">
        <v>14438</v>
      </c>
      <c r="V4115" t="s">
        <v>455</v>
      </c>
      <c r="W4115" t="s">
        <v>225</v>
      </c>
      <c r="X4115" t="s">
        <v>225</v>
      </c>
      <c r="Y4115">
        <v>5700</v>
      </c>
      <c r="AB4115">
        <v>1</v>
      </c>
      <c r="AC4115">
        <v>1</v>
      </c>
      <c r="AD4115">
        <v>2</v>
      </c>
      <c r="AE4115">
        <v>1061</v>
      </c>
      <c r="AF4115">
        <v>1.3</v>
      </c>
      <c r="AQ4115">
        <v>1</v>
      </c>
      <c r="AR4115">
        <f t="shared" si="64"/>
        <v>9.68</v>
      </c>
      <c r="AS4115">
        <v>1</v>
      </c>
      <c r="AT4115" t="s">
        <v>133</v>
      </c>
      <c r="AU4115">
        <v>42</v>
      </c>
    </row>
    <row r="4116" spans="1:47">
      <c r="A4116" t="s">
        <v>14442</v>
      </c>
      <c r="C4116">
        <v>310</v>
      </c>
      <c r="D4116" t="s">
        <v>14443</v>
      </c>
      <c r="E4116">
        <v>101</v>
      </c>
      <c r="F4116" t="s">
        <v>14444</v>
      </c>
      <c r="G4116" t="s">
        <v>422</v>
      </c>
      <c r="H4116" t="s">
        <v>220</v>
      </c>
      <c r="I4116" t="s">
        <v>14445</v>
      </c>
      <c r="J4116">
        <v>0.46145000000000003</v>
      </c>
      <c r="K4116">
        <v>1</v>
      </c>
      <c r="L4116">
        <v>1</v>
      </c>
      <c r="M4116">
        <v>1</v>
      </c>
      <c r="N4116">
        <v>1</v>
      </c>
      <c r="O4116" t="s">
        <v>225</v>
      </c>
      <c r="P4116">
        <v>0</v>
      </c>
      <c r="Q4116">
        <v>1</v>
      </c>
      <c r="R4116">
        <v>30200</v>
      </c>
      <c r="S4116" t="s">
        <v>223</v>
      </c>
      <c r="T4116">
        <v>30200</v>
      </c>
      <c r="U4116" t="s">
        <v>14442</v>
      </c>
      <c r="V4116" t="s">
        <v>455</v>
      </c>
      <c r="W4116" t="s">
        <v>225</v>
      </c>
      <c r="X4116" t="s">
        <v>225</v>
      </c>
      <c r="Y4116">
        <v>30200</v>
      </c>
      <c r="AB4116">
        <v>1</v>
      </c>
      <c r="AC4116">
        <v>1</v>
      </c>
      <c r="AD4116">
        <v>2</v>
      </c>
      <c r="AE4116">
        <v>1376</v>
      </c>
      <c r="AF4116">
        <v>2</v>
      </c>
      <c r="AQ4116">
        <v>1</v>
      </c>
      <c r="AR4116">
        <f t="shared" si="64"/>
        <v>9.68</v>
      </c>
      <c r="AS4116">
        <v>1</v>
      </c>
      <c r="AT4116" t="s">
        <v>133</v>
      </c>
      <c r="AU4116">
        <v>42</v>
      </c>
    </row>
    <row r="4117" spans="1:47">
      <c r="A4117" t="s">
        <v>14348</v>
      </c>
      <c r="C4117">
        <v>310</v>
      </c>
      <c r="D4117" t="s">
        <v>12934</v>
      </c>
      <c r="E4117">
        <v>132</v>
      </c>
      <c r="F4117" t="s">
        <v>14053</v>
      </c>
      <c r="G4117" t="s">
        <v>422</v>
      </c>
      <c r="H4117" t="s">
        <v>260</v>
      </c>
      <c r="I4117" t="s">
        <v>14349</v>
      </c>
      <c r="J4117">
        <v>1.3500000000000001E-3</v>
      </c>
      <c r="K4117">
        <v>0</v>
      </c>
      <c r="L4117">
        <v>0</v>
      </c>
      <c r="M4117">
        <v>0</v>
      </c>
      <c r="N4117">
        <v>0</v>
      </c>
      <c r="P4117">
        <v>0</v>
      </c>
      <c r="Q4117">
        <v>0</v>
      </c>
      <c r="R4117">
        <v>0</v>
      </c>
      <c r="S4117" t="s">
        <v>223</v>
      </c>
      <c r="T4117">
        <v>0</v>
      </c>
      <c r="U4117" t="s">
        <v>14348</v>
      </c>
      <c r="V4117" t="s">
        <v>455</v>
      </c>
      <c r="W4117" t="s">
        <v>225</v>
      </c>
      <c r="Y4117">
        <v>0</v>
      </c>
      <c r="AB4117">
        <v>0</v>
      </c>
      <c r="AC4117">
        <v>0</v>
      </c>
      <c r="AD4117">
        <v>0</v>
      </c>
      <c r="AE4117">
        <v>0</v>
      </c>
      <c r="AF4117">
        <v>0</v>
      </c>
      <c r="AQ4117">
        <v>0</v>
      </c>
      <c r="AR4117">
        <f t="shared" si="64"/>
        <v>0</v>
      </c>
      <c r="AS4117">
        <v>1</v>
      </c>
      <c r="AT4117" t="s">
        <v>133</v>
      </c>
      <c r="AU4117">
        <v>42</v>
      </c>
    </row>
    <row r="4118" spans="1:47">
      <c r="A4118" t="s">
        <v>14446</v>
      </c>
      <c r="C4118">
        <v>310</v>
      </c>
      <c r="D4118" t="s">
        <v>14447</v>
      </c>
      <c r="E4118">
        <v>101</v>
      </c>
      <c r="F4118" t="s">
        <v>14448</v>
      </c>
      <c r="G4118" t="s">
        <v>422</v>
      </c>
      <c r="H4118" t="s">
        <v>220</v>
      </c>
      <c r="I4118" t="s">
        <v>14449</v>
      </c>
      <c r="J4118">
        <v>0.65619000000000005</v>
      </c>
      <c r="K4118">
        <v>1</v>
      </c>
      <c r="L4118">
        <v>1</v>
      </c>
      <c r="M4118">
        <v>1</v>
      </c>
      <c r="N4118">
        <v>1</v>
      </c>
      <c r="O4118" t="s">
        <v>225</v>
      </c>
      <c r="P4118">
        <v>0</v>
      </c>
      <c r="Q4118">
        <v>1</v>
      </c>
      <c r="R4118">
        <v>8600</v>
      </c>
      <c r="S4118" t="s">
        <v>223</v>
      </c>
      <c r="T4118">
        <v>8600</v>
      </c>
      <c r="U4118" t="s">
        <v>14446</v>
      </c>
      <c r="V4118" t="s">
        <v>455</v>
      </c>
      <c r="W4118" t="s">
        <v>225</v>
      </c>
      <c r="X4118" t="s">
        <v>225</v>
      </c>
      <c r="Y4118">
        <v>8600</v>
      </c>
      <c r="AB4118">
        <v>1</v>
      </c>
      <c r="AC4118">
        <v>1</v>
      </c>
      <c r="AD4118">
        <v>3</v>
      </c>
      <c r="AE4118">
        <v>1536</v>
      </c>
      <c r="AF4118">
        <v>2</v>
      </c>
      <c r="AQ4118">
        <v>1</v>
      </c>
      <c r="AR4118">
        <f t="shared" si="64"/>
        <v>9.68</v>
      </c>
      <c r="AS4118">
        <v>1</v>
      </c>
      <c r="AT4118" t="s">
        <v>133</v>
      </c>
      <c r="AU4118">
        <v>42</v>
      </c>
    </row>
    <row r="4119" spans="1:47">
      <c r="A4119" t="s">
        <v>14450</v>
      </c>
      <c r="C4119">
        <v>310</v>
      </c>
      <c r="D4119" t="s">
        <v>14451</v>
      </c>
      <c r="E4119">
        <v>101</v>
      </c>
      <c r="F4119" t="s">
        <v>14452</v>
      </c>
      <c r="G4119" t="s">
        <v>422</v>
      </c>
      <c r="H4119" t="s">
        <v>220</v>
      </c>
      <c r="I4119" t="s">
        <v>14453</v>
      </c>
      <c r="J4119">
        <v>0.30479000000000001</v>
      </c>
      <c r="K4119">
        <v>1</v>
      </c>
      <c r="L4119">
        <v>1</v>
      </c>
      <c r="M4119">
        <v>1</v>
      </c>
      <c r="N4119">
        <v>1</v>
      </c>
      <c r="O4119" t="s">
        <v>225</v>
      </c>
      <c r="P4119">
        <v>0</v>
      </c>
      <c r="Q4119">
        <v>1</v>
      </c>
      <c r="R4119">
        <v>1800</v>
      </c>
      <c r="S4119" t="s">
        <v>223</v>
      </c>
      <c r="T4119">
        <v>1800</v>
      </c>
      <c r="U4119" t="s">
        <v>14450</v>
      </c>
      <c r="V4119" t="s">
        <v>927</v>
      </c>
      <c r="W4119" t="s">
        <v>659</v>
      </c>
      <c r="X4119" t="s">
        <v>225</v>
      </c>
      <c r="Y4119">
        <v>1800</v>
      </c>
      <c r="AB4119">
        <v>1</v>
      </c>
      <c r="AC4119">
        <v>1</v>
      </c>
      <c r="AD4119">
        <v>2</v>
      </c>
      <c r="AE4119">
        <v>1148</v>
      </c>
      <c r="AF4119">
        <v>1</v>
      </c>
      <c r="AQ4119">
        <v>1</v>
      </c>
      <c r="AR4119">
        <f t="shared" si="64"/>
        <v>9.68</v>
      </c>
      <c r="AS4119">
        <v>1</v>
      </c>
      <c r="AT4119" t="s">
        <v>134</v>
      </c>
      <c r="AU4119">
        <v>43</v>
      </c>
    </row>
    <row r="4120" spans="1:47">
      <c r="A4120" t="s">
        <v>14454</v>
      </c>
      <c r="C4120">
        <v>310</v>
      </c>
      <c r="D4120" t="s">
        <v>14455</v>
      </c>
      <c r="E4120">
        <v>130</v>
      </c>
      <c r="F4120" t="s">
        <v>14456</v>
      </c>
      <c r="G4120" t="s">
        <v>11287</v>
      </c>
      <c r="H4120" t="s">
        <v>2825</v>
      </c>
      <c r="I4120" t="s">
        <v>14457</v>
      </c>
      <c r="J4120">
        <v>1.0582499999999999</v>
      </c>
      <c r="K4120">
        <v>1</v>
      </c>
      <c r="L4120">
        <v>1</v>
      </c>
      <c r="M4120">
        <v>1</v>
      </c>
      <c r="N4120">
        <v>1</v>
      </c>
      <c r="O4120" t="s">
        <v>225</v>
      </c>
      <c r="P4120">
        <v>0</v>
      </c>
      <c r="Q4120">
        <v>1</v>
      </c>
      <c r="R4120">
        <v>14500</v>
      </c>
      <c r="S4120" t="s">
        <v>223</v>
      </c>
      <c r="T4120">
        <v>14500</v>
      </c>
      <c r="U4120" t="s">
        <v>14454</v>
      </c>
      <c r="X4120" t="s">
        <v>225</v>
      </c>
      <c r="Y4120">
        <v>14500</v>
      </c>
      <c r="AB4120">
        <v>1</v>
      </c>
      <c r="AC4120">
        <v>1</v>
      </c>
      <c r="AD4120">
        <v>3</v>
      </c>
      <c r="AE4120">
        <v>1591</v>
      </c>
      <c r="AF4120">
        <v>1.75</v>
      </c>
      <c r="AQ4120">
        <v>1</v>
      </c>
      <c r="AR4120">
        <f t="shared" si="64"/>
        <v>4.6463999999999999</v>
      </c>
      <c r="AS4120">
        <v>1</v>
      </c>
      <c r="AT4120" t="s">
        <v>112</v>
      </c>
      <c r="AU4120">
        <v>20</v>
      </c>
    </row>
    <row r="4121" spans="1:47">
      <c r="A4121" t="s">
        <v>14458</v>
      </c>
      <c r="C4121">
        <v>310</v>
      </c>
      <c r="D4121" t="s">
        <v>14459</v>
      </c>
      <c r="E4121">
        <v>132</v>
      </c>
      <c r="F4121" t="s">
        <v>14460</v>
      </c>
      <c r="G4121" t="s">
        <v>422</v>
      </c>
      <c r="H4121" t="s">
        <v>260</v>
      </c>
      <c r="I4121" t="s">
        <v>14461</v>
      </c>
      <c r="J4121">
        <v>0.10938000000000001</v>
      </c>
      <c r="K4121">
        <v>0</v>
      </c>
      <c r="L4121">
        <v>0</v>
      </c>
      <c r="M4121">
        <v>0</v>
      </c>
      <c r="N4121">
        <v>0</v>
      </c>
      <c r="P4121">
        <v>0</v>
      </c>
      <c r="Q4121">
        <v>0</v>
      </c>
      <c r="R4121">
        <v>0</v>
      </c>
      <c r="S4121" t="s">
        <v>223</v>
      </c>
      <c r="T4121">
        <v>0</v>
      </c>
      <c r="U4121" t="s">
        <v>14458</v>
      </c>
      <c r="Y4121">
        <v>0</v>
      </c>
      <c r="AB4121">
        <v>0</v>
      </c>
      <c r="AC4121">
        <v>0</v>
      </c>
      <c r="AD4121">
        <v>0</v>
      </c>
      <c r="AE4121">
        <v>0</v>
      </c>
      <c r="AF4121">
        <v>0</v>
      </c>
      <c r="AQ4121">
        <v>4</v>
      </c>
      <c r="AR4121">
        <f t="shared" si="64"/>
        <v>0</v>
      </c>
      <c r="AS4121">
        <v>1</v>
      </c>
      <c r="AT4121" t="s">
        <v>134</v>
      </c>
      <c r="AU4121">
        <v>43</v>
      </c>
    </row>
    <row r="4122" spans="1:47">
      <c r="A4122" t="s">
        <v>14462</v>
      </c>
      <c r="B4122" t="s">
        <v>293</v>
      </c>
      <c r="C4122">
        <v>310</v>
      </c>
      <c r="D4122" t="s">
        <v>12935</v>
      </c>
      <c r="E4122">
        <v>0</v>
      </c>
      <c r="J4122">
        <v>5.0720000000000001E-2</v>
      </c>
      <c r="K4122">
        <v>0</v>
      </c>
      <c r="L4122">
        <v>0</v>
      </c>
      <c r="M4122">
        <v>0</v>
      </c>
      <c r="N4122">
        <v>0</v>
      </c>
      <c r="P4122">
        <v>0</v>
      </c>
      <c r="Q4122">
        <v>0</v>
      </c>
      <c r="R4122">
        <v>0</v>
      </c>
      <c r="S4122" t="s">
        <v>296</v>
      </c>
      <c r="T4122">
        <v>0</v>
      </c>
      <c r="Y4122">
        <v>0</v>
      </c>
      <c r="AB4122">
        <v>0</v>
      </c>
      <c r="AC4122">
        <v>0</v>
      </c>
      <c r="AD4122">
        <v>0</v>
      </c>
      <c r="AE4122">
        <v>0</v>
      </c>
      <c r="AF4122">
        <v>0</v>
      </c>
      <c r="AG4122" t="s">
        <v>845</v>
      </c>
      <c r="AQ4122">
        <v>0</v>
      </c>
      <c r="AR4122">
        <f t="shared" si="64"/>
        <v>0</v>
      </c>
      <c r="AS4122">
        <v>1</v>
      </c>
      <c r="AT4122" t="s">
        <v>133</v>
      </c>
      <c r="AU4122">
        <v>42</v>
      </c>
    </row>
    <row r="4123" spans="1:47">
      <c r="A4123" t="s">
        <v>14463</v>
      </c>
      <c r="C4123">
        <v>310</v>
      </c>
      <c r="D4123" t="s">
        <v>14464</v>
      </c>
      <c r="E4123">
        <v>101</v>
      </c>
      <c r="F4123" t="s">
        <v>14465</v>
      </c>
      <c r="G4123" t="s">
        <v>422</v>
      </c>
      <c r="H4123" t="s">
        <v>220</v>
      </c>
      <c r="I4123" t="s">
        <v>14466</v>
      </c>
      <c r="J4123">
        <v>0.29759999999999998</v>
      </c>
      <c r="K4123">
        <v>0</v>
      </c>
      <c r="L4123">
        <v>0</v>
      </c>
      <c r="M4123">
        <v>1</v>
      </c>
      <c r="N4123">
        <v>1</v>
      </c>
      <c r="O4123" t="s">
        <v>659</v>
      </c>
      <c r="P4123">
        <v>1</v>
      </c>
      <c r="Q4123">
        <v>1</v>
      </c>
      <c r="R4123">
        <v>6200</v>
      </c>
      <c r="S4123" t="s">
        <v>223</v>
      </c>
      <c r="T4123">
        <v>0</v>
      </c>
      <c r="U4123" t="s">
        <v>14463</v>
      </c>
      <c r="V4123" t="s">
        <v>927</v>
      </c>
      <c r="W4123" t="s">
        <v>659</v>
      </c>
      <c r="X4123" t="s">
        <v>659</v>
      </c>
      <c r="Y4123">
        <v>6200</v>
      </c>
      <c r="AB4123">
        <v>0</v>
      </c>
      <c r="AC4123">
        <v>0</v>
      </c>
      <c r="AD4123">
        <v>3</v>
      </c>
      <c r="AE4123">
        <v>1304</v>
      </c>
      <c r="AF4123">
        <v>1</v>
      </c>
      <c r="AQ4123">
        <v>1</v>
      </c>
      <c r="AR4123">
        <f t="shared" si="64"/>
        <v>0</v>
      </c>
      <c r="AS4123">
        <v>1</v>
      </c>
      <c r="AT4123" t="s">
        <v>134</v>
      </c>
      <c r="AU4123">
        <v>43</v>
      </c>
    </row>
    <row r="4124" spans="1:47">
      <c r="A4124" t="s">
        <v>14467</v>
      </c>
      <c r="C4124">
        <v>310</v>
      </c>
      <c r="D4124" t="s">
        <v>14468</v>
      </c>
      <c r="E4124">
        <v>101</v>
      </c>
      <c r="F4124" t="s">
        <v>14469</v>
      </c>
      <c r="G4124" t="s">
        <v>422</v>
      </c>
      <c r="H4124" t="s">
        <v>220</v>
      </c>
      <c r="I4124" t="s">
        <v>14470</v>
      </c>
      <c r="J4124">
        <v>0.33001000000000003</v>
      </c>
      <c r="K4124">
        <v>1</v>
      </c>
      <c r="L4124">
        <v>1</v>
      </c>
      <c r="M4124">
        <v>1</v>
      </c>
      <c r="N4124">
        <v>1</v>
      </c>
      <c r="O4124" t="s">
        <v>225</v>
      </c>
      <c r="P4124">
        <v>0</v>
      </c>
      <c r="Q4124">
        <v>1</v>
      </c>
      <c r="R4124">
        <v>1900</v>
      </c>
      <c r="S4124" t="s">
        <v>223</v>
      </c>
      <c r="T4124">
        <v>1900</v>
      </c>
      <c r="U4124" t="s">
        <v>14467</v>
      </c>
      <c r="V4124" t="s">
        <v>455</v>
      </c>
      <c r="W4124" t="s">
        <v>225</v>
      </c>
      <c r="X4124" t="s">
        <v>225</v>
      </c>
      <c r="Y4124">
        <v>1900</v>
      </c>
      <c r="AB4124">
        <v>1</v>
      </c>
      <c r="AC4124">
        <v>1</v>
      </c>
      <c r="AD4124">
        <v>3</v>
      </c>
      <c r="AE4124">
        <v>1048</v>
      </c>
      <c r="AF4124">
        <v>1.5</v>
      </c>
      <c r="AQ4124">
        <v>1</v>
      </c>
      <c r="AR4124">
        <f t="shared" si="64"/>
        <v>9.68</v>
      </c>
      <c r="AS4124">
        <v>1</v>
      </c>
      <c r="AT4124" t="s">
        <v>134</v>
      </c>
      <c r="AU4124">
        <v>43</v>
      </c>
    </row>
    <row r="4125" spans="1:47">
      <c r="A4125" t="s">
        <v>14471</v>
      </c>
      <c r="C4125">
        <v>310</v>
      </c>
      <c r="D4125" t="s">
        <v>14472</v>
      </c>
      <c r="E4125">
        <v>101</v>
      </c>
      <c r="F4125" t="s">
        <v>14473</v>
      </c>
      <c r="G4125" t="s">
        <v>422</v>
      </c>
      <c r="H4125" t="s">
        <v>220</v>
      </c>
      <c r="I4125" t="s">
        <v>14474</v>
      </c>
      <c r="J4125">
        <v>0.84143000000000001</v>
      </c>
      <c r="K4125">
        <v>1</v>
      </c>
      <c r="L4125">
        <v>1</v>
      </c>
      <c r="M4125">
        <v>1</v>
      </c>
      <c r="N4125">
        <v>1</v>
      </c>
      <c r="O4125" t="s">
        <v>225</v>
      </c>
      <c r="P4125">
        <v>0</v>
      </c>
      <c r="Q4125">
        <v>1</v>
      </c>
      <c r="R4125">
        <v>11700</v>
      </c>
      <c r="S4125" t="s">
        <v>223</v>
      </c>
      <c r="T4125">
        <v>11700</v>
      </c>
      <c r="U4125" t="s">
        <v>14471</v>
      </c>
      <c r="V4125" t="s">
        <v>455</v>
      </c>
      <c r="W4125" t="s">
        <v>225</v>
      </c>
      <c r="X4125" t="s">
        <v>225</v>
      </c>
      <c r="Y4125">
        <v>11700</v>
      </c>
      <c r="AB4125">
        <v>1</v>
      </c>
      <c r="AC4125">
        <v>1</v>
      </c>
      <c r="AD4125">
        <v>3</v>
      </c>
      <c r="AE4125">
        <v>1536</v>
      </c>
      <c r="AF4125">
        <v>2</v>
      </c>
      <c r="AQ4125">
        <v>1</v>
      </c>
      <c r="AR4125">
        <f t="shared" si="64"/>
        <v>9.68</v>
      </c>
      <c r="AS4125">
        <v>1</v>
      </c>
      <c r="AT4125" t="s">
        <v>133</v>
      </c>
      <c r="AU4125">
        <v>42</v>
      </c>
    </row>
    <row r="4126" spans="1:47">
      <c r="A4126" t="s">
        <v>14475</v>
      </c>
      <c r="C4126">
        <v>310</v>
      </c>
      <c r="D4126" t="s">
        <v>13893</v>
      </c>
      <c r="E4126">
        <v>132</v>
      </c>
      <c r="F4126" t="s">
        <v>14476</v>
      </c>
      <c r="G4126" t="s">
        <v>422</v>
      </c>
      <c r="H4126" t="s">
        <v>260</v>
      </c>
      <c r="I4126" t="s">
        <v>14477</v>
      </c>
      <c r="J4126">
        <v>0.30403999999999998</v>
      </c>
      <c r="K4126">
        <v>0</v>
      </c>
      <c r="L4126">
        <v>0</v>
      </c>
      <c r="M4126">
        <v>0</v>
      </c>
      <c r="N4126">
        <v>0</v>
      </c>
      <c r="P4126">
        <v>0</v>
      </c>
      <c r="Q4126">
        <v>0</v>
      </c>
      <c r="R4126">
        <v>0</v>
      </c>
      <c r="S4126" t="s">
        <v>223</v>
      </c>
      <c r="T4126">
        <v>0</v>
      </c>
      <c r="U4126" t="s">
        <v>14475</v>
      </c>
      <c r="V4126" t="s">
        <v>224</v>
      </c>
      <c r="W4126" t="s">
        <v>225</v>
      </c>
      <c r="Y4126">
        <v>0</v>
      </c>
      <c r="AB4126">
        <v>0</v>
      </c>
      <c r="AC4126">
        <v>0</v>
      </c>
      <c r="AD4126">
        <v>0</v>
      </c>
      <c r="AE4126">
        <v>0</v>
      </c>
      <c r="AF4126">
        <v>0</v>
      </c>
      <c r="AQ4126">
        <v>1</v>
      </c>
      <c r="AR4126">
        <f t="shared" si="64"/>
        <v>0</v>
      </c>
      <c r="AS4126">
        <v>1</v>
      </c>
      <c r="AT4126" t="s">
        <v>133</v>
      </c>
      <c r="AU4126">
        <v>42</v>
      </c>
    </row>
    <row r="4127" spans="1:47">
      <c r="A4127" t="s">
        <v>14478</v>
      </c>
      <c r="C4127">
        <v>310</v>
      </c>
      <c r="D4127" t="s">
        <v>14479</v>
      </c>
      <c r="E4127">
        <v>101</v>
      </c>
      <c r="F4127" t="s">
        <v>14480</v>
      </c>
      <c r="G4127" t="s">
        <v>422</v>
      </c>
      <c r="H4127" t="s">
        <v>220</v>
      </c>
      <c r="I4127" t="s">
        <v>14481</v>
      </c>
      <c r="J4127">
        <v>0.48042000000000001</v>
      </c>
      <c r="K4127">
        <v>1</v>
      </c>
      <c r="L4127">
        <v>1</v>
      </c>
      <c r="M4127">
        <v>1</v>
      </c>
      <c r="N4127">
        <v>1</v>
      </c>
      <c r="O4127" t="s">
        <v>225</v>
      </c>
      <c r="P4127">
        <v>0</v>
      </c>
      <c r="Q4127">
        <v>1</v>
      </c>
      <c r="R4127">
        <v>8800</v>
      </c>
      <c r="S4127" t="s">
        <v>223</v>
      </c>
      <c r="T4127">
        <v>8800</v>
      </c>
      <c r="U4127" t="s">
        <v>14478</v>
      </c>
      <c r="V4127" t="s">
        <v>455</v>
      </c>
      <c r="W4127" t="s">
        <v>225</v>
      </c>
      <c r="X4127" t="s">
        <v>225</v>
      </c>
      <c r="Y4127">
        <v>8800</v>
      </c>
      <c r="AB4127">
        <v>1</v>
      </c>
      <c r="AC4127">
        <v>1</v>
      </c>
      <c r="AD4127">
        <v>2</v>
      </c>
      <c r="AE4127">
        <v>676</v>
      </c>
      <c r="AF4127">
        <v>2</v>
      </c>
      <c r="AQ4127">
        <v>1</v>
      </c>
      <c r="AR4127">
        <f t="shared" si="64"/>
        <v>9.68</v>
      </c>
      <c r="AS4127">
        <v>1</v>
      </c>
      <c r="AT4127" t="s">
        <v>133</v>
      </c>
      <c r="AU4127">
        <v>42</v>
      </c>
    </row>
    <row r="4128" spans="1:47">
      <c r="A4128" t="s">
        <v>14482</v>
      </c>
      <c r="C4128">
        <v>310</v>
      </c>
      <c r="D4128" t="s">
        <v>14483</v>
      </c>
      <c r="E4128">
        <v>101</v>
      </c>
      <c r="F4128" t="s">
        <v>14424</v>
      </c>
      <c r="G4128" t="s">
        <v>1783</v>
      </c>
      <c r="H4128" t="s">
        <v>220</v>
      </c>
      <c r="I4128" t="s">
        <v>14484</v>
      </c>
      <c r="J4128">
        <v>0.12257999999999999</v>
      </c>
      <c r="K4128">
        <v>1</v>
      </c>
      <c r="L4128">
        <v>1</v>
      </c>
      <c r="M4128">
        <v>1</v>
      </c>
      <c r="N4128">
        <v>1</v>
      </c>
      <c r="O4128" t="s">
        <v>225</v>
      </c>
      <c r="P4128">
        <v>0</v>
      </c>
      <c r="Q4128">
        <v>1</v>
      </c>
      <c r="R4128">
        <v>13200</v>
      </c>
      <c r="S4128" t="s">
        <v>223</v>
      </c>
      <c r="T4128">
        <v>13200</v>
      </c>
      <c r="U4128" t="s">
        <v>14482</v>
      </c>
      <c r="V4128" t="s">
        <v>224</v>
      </c>
      <c r="W4128" t="s">
        <v>225</v>
      </c>
      <c r="X4128" t="s">
        <v>225</v>
      </c>
      <c r="Y4128">
        <v>13200</v>
      </c>
      <c r="AB4128">
        <v>1</v>
      </c>
      <c r="AC4128">
        <v>1</v>
      </c>
      <c r="AD4128">
        <v>3</v>
      </c>
      <c r="AE4128">
        <v>1416</v>
      </c>
      <c r="AF4128">
        <v>1</v>
      </c>
      <c r="AQ4128">
        <v>1</v>
      </c>
      <c r="AR4128">
        <f t="shared" si="64"/>
        <v>4.6463999999999999</v>
      </c>
      <c r="AS4128">
        <v>1</v>
      </c>
      <c r="AT4128" t="s">
        <v>112</v>
      </c>
      <c r="AU4128">
        <v>20</v>
      </c>
    </row>
    <row r="4129" spans="1:47">
      <c r="A4129" t="s">
        <v>14485</v>
      </c>
      <c r="C4129">
        <v>310</v>
      </c>
      <c r="D4129" t="s">
        <v>14486</v>
      </c>
      <c r="E4129">
        <v>101</v>
      </c>
      <c r="F4129" t="s">
        <v>14487</v>
      </c>
      <c r="G4129" t="s">
        <v>422</v>
      </c>
      <c r="H4129" t="s">
        <v>220</v>
      </c>
      <c r="I4129" t="s">
        <v>14488</v>
      </c>
      <c r="J4129">
        <v>0.57399</v>
      </c>
      <c r="K4129">
        <v>1</v>
      </c>
      <c r="L4129">
        <v>1</v>
      </c>
      <c r="M4129">
        <v>1</v>
      </c>
      <c r="N4129">
        <v>1</v>
      </c>
      <c r="O4129" t="s">
        <v>225</v>
      </c>
      <c r="P4129">
        <v>0</v>
      </c>
      <c r="Q4129">
        <v>1</v>
      </c>
      <c r="R4129">
        <v>14700</v>
      </c>
      <c r="S4129" t="s">
        <v>223</v>
      </c>
      <c r="T4129">
        <v>14700</v>
      </c>
      <c r="U4129" t="s">
        <v>14485</v>
      </c>
      <c r="V4129" t="s">
        <v>224</v>
      </c>
      <c r="W4129" t="s">
        <v>225</v>
      </c>
      <c r="X4129" t="s">
        <v>225</v>
      </c>
      <c r="Y4129">
        <v>14700</v>
      </c>
      <c r="AB4129">
        <v>1</v>
      </c>
      <c r="AC4129">
        <v>1</v>
      </c>
      <c r="AD4129">
        <v>3</v>
      </c>
      <c r="AE4129">
        <v>1714</v>
      </c>
      <c r="AF4129">
        <v>1.75</v>
      </c>
      <c r="AQ4129">
        <v>1</v>
      </c>
      <c r="AR4129">
        <f t="shared" si="64"/>
        <v>9.68</v>
      </c>
      <c r="AS4129">
        <v>1</v>
      </c>
      <c r="AT4129" t="s">
        <v>133</v>
      </c>
      <c r="AU4129">
        <v>42</v>
      </c>
    </row>
    <row r="4130" spans="1:47">
      <c r="A4130" t="s">
        <v>14489</v>
      </c>
      <c r="C4130">
        <v>310</v>
      </c>
      <c r="D4130" t="s">
        <v>14312</v>
      </c>
      <c r="E4130">
        <v>130</v>
      </c>
      <c r="F4130" t="s">
        <v>14490</v>
      </c>
      <c r="G4130" t="s">
        <v>422</v>
      </c>
      <c r="H4130" t="s">
        <v>2642</v>
      </c>
      <c r="I4130" t="s">
        <v>14491</v>
      </c>
      <c r="J4130">
        <v>0.44912999999999997</v>
      </c>
      <c r="K4130">
        <v>0</v>
      </c>
      <c r="L4130">
        <v>0</v>
      </c>
      <c r="M4130">
        <v>0</v>
      </c>
      <c r="N4130">
        <v>0</v>
      </c>
      <c r="P4130">
        <v>0</v>
      </c>
      <c r="Q4130">
        <v>0</v>
      </c>
      <c r="R4130">
        <v>0</v>
      </c>
      <c r="S4130" t="s">
        <v>223</v>
      </c>
      <c r="T4130">
        <v>0</v>
      </c>
      <c r="U4130" t="s">
        <v>14489</v>
      </c>
      <c r="V4130" t="s">
        <v>455</v>
      </c>
      <c r="W4130" t="s">
        <v>225</v>
      </c>
      <c r="Y4130">
        <v>0</v>
      </c>
      <c r="AB4130">
        <v>0</v>
      </c>
      <c r="AC4130">
        <v>0</v>
      </c>
      <c r="AD4130">
        <v>0</v>
      </c>
      <c r="AE4130">
        <v>0</v>
      </c>
      <c r="AF4130">
        <v>0</v>
      </c>
      <c r="AQ4130">
        <v>0</v>
      </c>
      <c r="AR4130">
        <f t="shared" si="64"/>
        <v>0</v>
      </c>
      <c r="AS4130">
        <v>1</v>
      </c>
      <c r="AT4130" t="s">
        <v>134</v>
      </c>
      <c r="AU4130">
        <v>43</v>
      </c>
    </row>
    <row r="4131" spans="1:47">
      <c r="A4131" t="s">
        <v>14492</v>
      </c>
      <c r="C4131">
        <v>310</v>
      </c>
      <c r="D4131" t="s">
        <v>14493</v>
      </c>
      <c r="E4131">
        <v>101</v>
      </c>
      <c r="F4131" t="s">
        <v>14494</v>
      </c>
      <c r="G4131" t="s">
        <v>422</v>
      </c>
      <c r="H4131" t="s">
        <v>220</v>
      </c>
      <c r="I4131" t="s">
        <v>14495</v>
      </c>
      <c r="J4131">
        <v>0.31873000000000001</v>
      </c>
      <c r="K4131">
        <v>0</v>
      </c>
      <c r="L4131">
        <v>0</v>
      </c>
      <c r="M4131">
        <v>1</v>
      </c>
      <c r="N4131">
        <v>1</v>
      </c>
      <c r="O4131" t="s">
        <v>659</v>
      </c>
      <c r="P4131">
        <v>1</v>
      </c>
      <c r="Q4131">
        <v>1</v>
      </c>
      <c r="R4131">
        <v>3500</v>
      </c>
      <c r="S4131" t="s">
        <v>223</v>
      </c>
      <c r="T4131">
        <v>0</v>
      </c>
      <c r="U4131" t="s">
        <v>14492</v>
      </c>
      <c r="V4131" t="s">
        <v>933</v>
      </c>
      <c r="W4131" t="s">
        <v>659</v>
      </c>
      <c r="X4131" t="s">
        <v>659</v>
      </c>
      <c r="Y4131">
        <v>3500</v>
      </c>
      <c r="AB4131">
        <v>0</v>
      </c>
      <c r="AC4131">
        <v>0</v>
      </c>
      <c r="AD4131">
        <v>3</v>
      </c>
      <c r="AE4131">
        <v>1470</v>
      </c>
      <c r="AF4131">
        <v>1.9</v>
      </c>
      <c r="AQ4131">
        <v>1</v>
      </c>
      <c r="AR4131">
        <f t="shared" si="64"/>
        <v>0</v>
      </c>
      <c r="AS4131">
        <v>1</v>
      </c>
      <c r="AT4131" t="s">
        <v>133</v>
      </c>
      <c r="AU4131">
        <v>42</v>
      </c>
    </row>
    <row r="4132" spans="1:47">
      <c r="A4132" t="s">
        <v>14496</v>
      </c>
      <c r="C4132">
        <v>310</v>
      </c>
      <c r="D4132" t="s">
        <v>14497</v>
      </c>
      <c r="E4132">
        <v>101</v>
      </c>
      <c r="F4132" t="s">
        <v>14498</v>
      </c>
      <c r="G4132" t="s">
        <v>422</v>
      </c>
      <c r="H4132" t="s">
        <v>220</v>
      </c>
      <c r="I4132" t="s">
        <v>14499</v>
      </c>
      <c r="J4132">
        <v>0.32606000000000002</v>
      </c>
      <c r="K4132">
        <v>1</v>
      </c>
      <c r="L4132">
        <v>1</v>
      </c>
      <c r="M4132">
        <v>1</v>
      </c>
      <c r="N4132">
        <v>1</v>
      </c>
      <c r="O4132" t="s">
        <v>225</v>
      </c>
      <c r="P4132">
        <v>0</v>
      </c>
      <c r="Q4132">
        <v>1</v>
      </c>
      <c r="R4132">
        <v>13300</v>
      </c>
      <c r="S4132" t="s">
        <v>223</v>
      </c>
      <c r="T4132">
        <v>13300</v>
      </c>
      <c r="U4132" t="s">
        <v>14496</v>
      </c>
      <c r="V4132" t="s">
        <v>455</v>
      </c>
      <c r="W4132" t="s">
        <v>225</v>
      </c>
      <c r="X4132" t="s">
        <v>225</v>
      </c>
      <c r="Y4132">
        <v>13300</v>
      </c>
      <c r="AB4132">
        <v>1</v>
      </c>
      <c r="AC4132">
        <v>1</v>
      </c>
      <c r="AD4132">
        <v>2</v>
      </c>
      <c r="AE4132">
        <v>3202</v>
      </c>
      <c r="AF4132">
        <v>2</v>
      </c>
      <c r="AQ4132">
        <v>1</v>
      </c>
      <c r="AR4132">
        <f t="shared" si="64"/>
        <v>9.68</v>
      </c>
      <c r="AS4132">
        <v>1</v>
      </c>
      <c r="AT4132" t="s">
        <v>133</v>
      </c>
      <c r="AU4132">
        <v>42</v>
      </c>
    </row>
    <row r="4133" spans="1:47">
      <c r="A4133" t="s">
        <v>14500</v>
      </c>
      <c r="C4133">
        <v>310</v>
      </c>
      <c r="D4133" t="s">
        <v>14501</v>
      </c>
      <c r="E4133">
        <v>101</v>
      </c>
      <c r="F4133" t="s">
        <v>14502</v>
      </c>
      <c r="G4133" t="s">
        <v>422</v>
      </c>
      <c r="H4133" t="s">
        <v>220</v>
      </c>
      <c r="I4133" t="s">
        <v>14503</v>
      </c>
      <c r="J4133">
        <v>0.23294000000000001</v>
      </c>
      <c r="K4133">
        <v>1</v>
      </c>
      <c r="L4133">
        <v>1</v>
      </c>
      <c r="M4133">
        <v>1</v>
      </c>
      <c r="N4133">
        <v>1</v>
      </c>
      <c r="O4133" t="s">
        <v>225</v>
      </c>
      <c r="P4133">
        <v>0</v>
      </c>
      <c r="Q4133">
        <v>1</v>
      </c>
      <c r="R4133">
        <v>3300</v>
      </c>
      <c r="S4133" t="s">
        <v>223</v>
      </c>
      <c r="T4133">
        <v>3300</v>
      </c>
      <c r="U4133" t="s">
        <v>14500</v>
      </c>
      <c r="V4133" t="s">
        <v>455</v>
      </c>
      <c r="W4133" t="s">
        <v>225</v>
      </c>
      <c r="X4133" t="s">
        <v>225</v>
      </c>
      <c r="Y4133">
        <v>3300</v>
      </c>
      <c r="AB4133">
        <v>1</v>
      </c>
      <c r="AC4133">
        <v>1</v>
      </c>
      <c r="AD4133">
        <v>3</v>
      </c>
      <c r="AE4133">
        <v>1184</v>
      </c>
      <c r="AF4133">
        <v>1</v>
      </c>
      <c r="AQ4133">
        <v>1</v>
      </c>
      <c r="AR4133">
        <f t="shared" si="64"/>
        <v>9.68</v>
      </c>
      <c r="AS4133">
        <v>1</v>
      </c>
      <c r="AT4133" t="s">
        <v>133</v>
      </c>
      <c r="AU4133">
        <v>42</v>
      </c>
    </row>
    <row r="4134" spans="1:47">
      <c r="A4134" t="s">
        <v>14504</v>
      </c>
      <c r="C4134">
        <v>310</v>
      </c>
      <c r="D4134" t="s">
        <v>14505</v>
      </c>
      <c r="E4134">
        <v>101</v>
      </c>
      <c r="F4134" t="s">
        <v>14506</v>
      </c>
      <c r="G4134" t="s">
        <v>422</v>
      </c>
      <c r="H4134" t="s">
        <v>220</v>
      </c>
      <c r="I4134" t="s">
        <v>14507</v>
      </c>
      <c r="J4134">
        <v>0.23421</v>
      </c>
      <c r="K4134">
        <v>1</v>
      </c>
      <c r="L4134">
        <v>1</v>
      </c>
      <c r="M4134">
        <v>1</v>
      </c>
      <c r="N4134">
        <v>1</v>
      </c>
      <c r="O4134" t="s">
        <v>225</v>
      </c>
      <c r="P4134">
        <v>0</v>
      </c>
      <c r="Q4134">
        <v>1</v>
      </c>
      <c r="R4134">
        <v>19800</v>
      </c>
      <c r="S4134" t="s">
        <v>223</v>
      </c>
      <c r="T4134">
        <v>19800</v>
      </c>
      <c r="U4134" t="s">
        <v>14504</v>
      </c>
      <c r="V4134" t="s">
        <v>455</v>
      </c>
      <c r="W4134" t="s">
        <v>225</v>
      </c>
      <c r="X4134" t="s">
        <v>225</v>
      </c>
      <c r="Y4134">
        <v>19800</v>
      </c>
      <c r="AB4134">
        <v>1</v>
      </c>
      <c r="AC4134">
        <v>1</v>
      </c>
      <c r="AD4134">
        <v>3</v>
      </c>
      <c r="AE4134">
        <v>1512</v>
      </c>
      <c r="AF4134">
        <v>2</v>
      </c>
      <c r="AQ4134">
        <v>1</v>
      </c>
      <c r="AR4134">
        <f t="shared" si="64"/>
        <v>9.68</v>
      </c>
      <c r="AS4134">
        <v>1</v>
      </c>
      <c r="AT4134" t="s">
        <v>133</v>
      </c>
      <c r="AU4134">
        <v>42</v>
      </c>
    </row>
    <row r="4135" spans="1:47">
      <c r="A4135" t="s">
        <v>14508</v>
      </c>
      <c r="C4135">
        <v>310</v>
      </c>
      <c r="D4135" t="s">
        <v>14509</v>
      </c>
      <c r="E4135">
        <v>101</v>
      </c>
      <c r="F4135" t="s">
        <v>14510</v>
      </c>
      <c r="G4135" t="s">
        <v>422</v>
      </c>
      <c r="H4135" t="s">
        <v>220</v>
      </c>
      <c r="I4135" t="s">
        <v>14511</v>
      </c>
      <c r="J4135">
        <v>0.47638999999999998</v>
      </c>
      <c r="K4135">
        <v>1</v>
      </c>
      <c r="L4135">
        <v>1</v>
      </c>
      <c r="M4135">
        <v>1</v>
      </c>
      <c r="N4135">
        <v>1</v>
      </c>
      <c r="O4135" t="s">
        <v>225</v>
      </c>
      <c r="P4135">
        <v>0</v>
      </c>
      <c r="Q4135">
        <v>1</v>
      </c>
      <c r="R4135">
        <v>900</v>
      </c>
      <c r="S4135" t="s">
        <v>223</v>
      </c>
      <c r="T4135">
        <v>900</v>
      </c>
      <c r="U4135" t="s">
        <v>14508</v>
      </c>
      <c r="V4135" t="s">
        <v>413</v>
      </c>
      <c r="W4135" t="s">
        <v>225</v>
      </c>
      <c r="X4135" t="s">
        <v>225</v>
      </c>
      <c r="Y4135">
        <v>900</v>
      </c>
      <c r="AB4135">
        <v>1</v>
      </c>
      <c r="AC4135">
        <v>1</v>
      </c>
      <c r="AD4135">
        <v>2</v>
      </c>
      <c r="AE4135">
        <v>956</v>
      </c>
      <c r="AF4135">
        <v>1</v>
      </c>
      <c r="AQ4135">
        <v>2</v>
      </c>
      <c r="AR4135">
        <f t="shared" si="64"/>
        <v>4.6463999999999999</v>
      </c>
      <c r="AS4135">
        <v>1</v>
      </c>
      <c r="AT4135" t="s">
        <v>112</v>
      </c>
      <c r="AU4135">
        <v>20</v>
      </c>
    </row>
    <row r="4136" spans="1:47">
      <c r="A4136" t="s">
        <v>14512</v>
      </c>
      <c r="C4136">
        <v>310</v>
      </c>
      <c r="D4136" t="s">
        <v>14513</v>
      </c>
      <c r="E4136">
        <v>903</v>
      </c>
      <c r="F4136" t="s">
        <v>821</v>
      </c>
      <c r="G4136" t="s">
        <v>422</v>
      </c>
      <c r="H4136" t="s">
        <v>822</v>
      </c>
      <c r="I4136" t="s">
        <v>14515</v>
      </c>
      <c r="J4136">
        <v>0.27829999999999999</v>
      </c>
      <c r="K4136">
        <v>0</v>
      </c>
      <c r="L4136">
        <v>0</v>
      </c>
      <c r="M4136">
        <v>0</v>
      </c>
      <c r="N4136">
        <v>0</v>
      </c>
      <c r="P4136">
        <v>0</v>
      </c>
      <c r="Q4136">
        <v>0</v>
      </c>
      <c r="R4136">
        <v>0</v>
      </c>
      <c r="S4136" t="s">
        <v>223</v>
      </c>
      <c r="T4136">
        <v>0</v>
      </c>
      <c r="U4136" t="s">
        <v>14512</v>
      </c>
      <c r="V4136" t="s">
        <v>455</v>
      </c>
      <c r="W4136" t="s">
        <v>225</v>
      </c>
      <c r="Y4136">
        <v>0</v>
      </c>
      <c r="AB4136">
        <v>0</v>
      </c>
      <c r="AC4136">
        <v>0</v>
      </c>
      <c r="AD4136">
        <v>0</v>
      </c>
      <c r="AE4136">
        <v>0</v>
      </c>
      <c r="AF4136">
        <v>0</v>
      </c>
      <c r="AQ4136">
        <v>1</v>
      </c>
      <c r="AR4136">
        <f t="shared" si="64"/>
        <v>0</v>
      </c>
      <c r="AS4136">
        <v>1</v>
      </c>
      <c r="AT4136" t="s">
        <v>133</v>
      </c>
      <c r="AU4136">
        <v>42</v>
      </c>
    </row>
    <row r="4137" spans="1:47">
      <c r="A4137" t="s">
        <v>248</v>
      </c>
      <c r="C4137">
        <v>310</v>
      </c>
      <c r="E4137">
        <v>0</v>
      </c>
      <c r="J4137">
        <v>3.4000000000000002E-4</v>
      </c>
      <c r="K4137">
        <v>0</v>
      </c>
      <c r="L4137">
        <v>0</v>
      </c>
      <c r="M4137">
        <v>0</v>
      </c>
      <c r="N4137">
        <v>0</v>
      </c>
      <c r="P4137">
        <v>0</v>
      </c>
      <c r="Q4137">
        <v>0</v>
      </c>
      <c r="R4137">
        <v>0</v>
      </c>
      <c r="S4137" t="s">
        <v>249</v>
      </c>
      <c r="T4137">
        <v>0</v>
      </c>
      <c r="Y4137">
        <v>0</v>
      </c>
      <c r="AB4137">
        <v>0</v>
      </c>
      <c r="AC4137">
        <v>0</v>
      </c>
      <c r="AD4137">
        <v>0</v>
      </c>
      <c r="AE4137">
        <v>0</v>
      </c>
      <c r="AF4137">
        <v>0</v>
      </c>
      <c r="AQ4137">
        <v>0</v>
      </c>
      <c r="AR4137">
        <f t="shared" si="64"/>
        <v>0</v>
      </c>
      <c r="AS4137">
        <v>1</v>
      </c>
      <c r="AT4137" t="s">
        <v>133</v>
      </c>
      <c r="AU4137">
        <v>42</v>
      </c>
    </row>
    <row r="4138" spans="1:47">
      <c r="A4138" t="s">
        <v>14516</v>
      </c>
      <c r="C4138">
        <v>310</v>
      </c>
      <c r="D4138" t="s">
        <v>14517</v>
      </c>
      <c r="E4138">
        <v>101</v>
      </c>
      <c r="F4138" t="s">
        <v>14518</v>
      </c>
      <c r="G4138" t="s">
        <v>422</v>
      </c>
      <c r="H4138" t="s">
        <v>220</v>
      </c>
      <c r="I4138" t="s">
        <v>14519</v>
      </c>
      <c r="J4138">
        <v>0.23017000000000001</v>
      </c>
      <c r="K4138">
        <v>0</v>
      </c>
      <c r="L4138">
        <v>0</v>
      </c>
      <c r="M4138">
        <v>1</v>
      </c>
      <c r="N4138">
        <v>1</v>
      </c>
      <c r="O4138" t="s">
        <v>659</v>
      </c>
      <c r="P4138">
        <v>1</v>
      </c>
      <c r="Q4138">
        <v>1</v>
      </c>
      <c r="R4138">
        <v>17000</v>
      </c>
      <c r="S4138" t="s">
        <v>223</v>
      </c>
      <c r="T4138">
        <v>0</v>
      </c>
      <c r="U4138" t="s">
        <v>14516</v>
      </c>
      <c r="V4138" t="s">
        <v>927</v>
      </c>
      <c r="W4138" t="s">
        <v>659</v>
      </c>
      <c r="X4138" t="s">
        <v>659</v>
      </c>
      <c r="Y4138">
        <v>17000</v>
      </c>
      <c r="AB4138">
        <v>0</v>
      </c>
      <c r="AC4138">
        <v>0</v>
      </c>
      <c r="AD4138">
        <v>4</v>
      </c>
      <c r="AE4138">
        <v>1944</v>
      </c>
      <c r="AF4138">
        <v>2</v>
      </c>
      <c r="AQ4138">
        <v>1</v>
      </c>
      <c r="AR4138">
        <f t="shared" si="64"/>
        <v>0</v>
      </c>
      <c r="AS4138">
        <v>1</v>
      </c>
      <c r="AT4138" t="s">
        <v>133</v>
      </c>
      <c r="AU4138">
        <v>42</v>
      </c>
    </row>
    <row r="4139" spans="1:47">
      <c r="A4139" t="s">
        <v>14520</v>
      </c>
      <c r="C4139">
        <v>310</v>
      </c>
      <c r="D4139" t="s">
        <v>14266</v>
      </c>
      <c r="E4139">
        <v>132</v>
      </c>
      <c r="F4139" t="s">
        <v>14267</v>
      </c>
      <c r="G4139" t="s">
        <v>422</v>
      </c>
      <c r="H4139" t="s">
        <v>260</v>
      </c>
      <c r="I4139" t="s">
        <v>14521</v>
      </c>
      <c r="J4139">
        <v>0.45507999999999998</v>
      </c>
      <c r="K4139">
        <v>0</v>
      </c>
      <c r="L4139">
        <v>0</v>
      </c>
      <c r="M4139">
        <v>0</v>
      </c>
      <c r="N4139">
        <v>0</v>
      </c>
      <c r="P4139">
        <v>0</v>
      </c>
      <c r="Q4139">
        <v>0</v>
      </c>
      <c r="R4139">
        <v>0</v>
      </c>
      <c r="S4139" t="s">
        <v>223</v>
      </c>
      <c r="T4139">
        <v>0</v>
      </c>
      <c r="U4139" t="s">
        <v>14520</v>
      </c>
      <c r="V4139" t="s">
        <v>455</v>
      </c>
      <c r="W4139" t="s">
        <v>225</v>
      </c>
      <c r="Y4139">
        <v>0</v>
      </c>
      <c r="AB4139">
        <v>0</v>
      </c>
      <c r="AC4139">
        <v>0</v>
      </c>
      <c r="AD4139">
        <v>0</v>
      </c>
      <c r="AE4139">
        <v>0</v>
      </c>
      <c r="AF4139">
        <v>0</v>
      </c>
      <c r="AQ4139">
        <v>1</v>
      </c>
      <c r="AR4139">
        <f t="shared" si="64"/>
        <v>0</v>
      </c>
      <c r="AS4139">
        <v>1</v>
      </c>
      <c r="AT4139" t="s">
        <v>133</v>
      </c>
      <c r="AU4139">
        <v>42</v>
      </c>
    </row>
    <row r="4140" spans="1:47">
      <c r="A4140" t="s">
        <v>14522</v>
      </c>
      <c r="C4140">
        <v>310</v>
      </c>
      <c r="D4140" t="s">
        <v>14312</v>
      </c>
      <c r="E4140">
        <v>130</v>
      </c>
      <c r="F4140" t="s">
        <v>14313</v>
      </c>
      <c r="G4140" t="s">
        <v>422</v>
      </c>
      <c r="H4140" t="s">
        <v>2642</v>
      </c>
      <c r="I4140" t="s">
        <v>14523</v>
      </c>
      <c r="J4140">
        <v>0.27632000000000001</v>
      </c>
      <c r="K4140">
        <v>0</v>
      </c>
      <c r="L4140">
        <v>0</v>
      </c>
      <c r="M4140">
        <v>0</v>
      </c>
      <c r="N4140">
        <v>0</v>
      </c>
      <c r="P4140">
        <v>0</v>
      </c>
      <c r="Q4140">
        <v>0</v>
      </c>
      <c r="R4140">
        <v>0</v>
      </c>
      <c r="S4140" t="s">
        <v>223</v>
      </c>
      <c r="T4140">
        <v>0</v>
      </c>
      <c r="U4140" t="s">
        <v>14522</v>
      </c>
      <c r="V4140" t="s">
        <v>455</v>
      </c>
      <c r="W4140" t="s">
        <v>225</v>
      </c>
      <c r="Y4140">
        <v>0</v>
      </c>
      <c r="AB4140">
        <v>0</v>
      </c>
      <c r="AC4140">
        <v>0</v>
      </c>
      <c r="AD4140">
        <v>0</v>
      </c>
      <c r="AE4140">
        <v>0</v>
      </c>
      <c r="AF4140">
        <v>0</v>
      </c>
      <c r="AQ4140">
        <v>3</v>
      </c>
      <c r="AR4140">
        <f t="shared" si="64"/>
        <v>0</v>
      </c>
      <c r="AS4140">
        <v>1</v>
      </c>
      <c r="AT4140" t="s">
        <v>134</v>
      </c>
      <c r="AU4140">
        <v>43</v>
      </c>
    </row>
    <row r="4141" spans="1:47">
      <c r="A4141" t="s">
        <v>14524</v>
      </c>
      <c r="C4141">
        <v>310</v>
      </c>
      <c r="D4141" t="s">
        <v>14525</v>
      </c>
      <c r="E4141">
        <v>132</v>
      </c>
      <c r="F4141" t="s">
        <v>14424</v>
      </c>
      <c r="G4141" t="s">
        <v>1783</v>
      </c>
      <c r="H4141" t="s">
        <v>260</v>
      </c>
      <c r="I4141" t="s">
        <v>14526</v>
      </c>
      <c r="J4141">
        <v>0.16089000000000001</v>
      </c>
      <c r="K4141">
        <v>0</v>
      </c>
      <c r="L4141">
        <v>0</v>
      </c>
      <c r="M4141">
        <v>0</v>
      </c>
      <c r="N4141">
        <v>0</v>
      </c>
      <c r="P4141">
        <v>0</v>
      </c>
      <c r="Q4141">
        <v>0</v>
      </c>
      <c r="R4141">
        <v>0</v>
      </c>
      <c r="S4141" t="s">
        <v>223</v>
      </c>
      <c r="T4141">
        <v>0</v>
      </c>
      <c r="U4141" t="s">
        <v>14524</v>
      </c>
      <c r="Y4141">
        <v>0</v>
      </c>
      <c r="AB4141">
        <v>0</v>
      </c>
      <c r="AC4141">
        <v>0</v>
      </c>
      <c r="AD4141">
        <v>0</v>
      </c>
      <c r="AE4141">
        <v>0</v>
      </c>
      <c r="AF4141">
        <v>0</v>
      </c>
      <c r="AQ4141">
        <v>2</v>
      </c>
      <c r="AR4141">
        <f t="shared" si="64"/>
        <v>0</v>
      </c>
      <c r="AS4141">
        <v>1</v>
      </c>
      <c r="AT4141" t="s">
        <v>112</v>
      </c>
      <c r="AU4141">
        <v>20</v>
      </c>
    </row>
    <row r="4142" spans="1:47">
      <c r="A4142" t="s">
        <v>248</v>
      </c>
      <c r="C4142">
        <v>310</v>
      </c>
      <c r="E4142">
        <v>0</v>
      </c>
      <c r="J4142">
        <v>1.205E-2</v>
      </c>
      <c r="K4142">
        <v>0</v>
      </c>
      <c r="L4142">
        <v>0</v>
      </c>
      <c r="M4142">
        <v>0</v>
      </c>
      <c r="N4142">
        <v>0</v>
      </c>
      <c r="P4142">
        <v>0</v>
      </c>
      <c r="Q4142">
        <v>0</v>
      </c>
      <c r="R4142">
        <v>0</v>
      </c>
      <c r="S4142" t="s">
        <v>249</v>
      </c>
      <c r="T4142">
        <v>0</v>
      </c>
      <c r="Y4142">
        <v>0</v>
      </c>
      <c r="AB4142">
        <v>0</v>
      </c>
      <c r="AC4142">
        <v>0</v>
      </c>
      <c r="AD4142">
        <v>0</v>
      </c>
      <c r="AE4142">
        <v>0</v>
      </c>
      <c r="AF4142">
        <v>0</v>
      </c>
      <c r="AQ4142">
        <v>0</v>
      </c>
      <c r="AR4142">
        <f t="shared" si="64"/>
        <v>0</v>
      </c>
      <c r="AS4142">
        <v>1</v>
      </c>
      <c r="AT4142" t="s">
        <v>133</v>
      </c>
      <c r="AU4142">
        <v>42</v>
      </c>
    </row>
    <row r="4143" spans="1:47">
      <c r="A4143" t="s">
        <v>14527</v>
      </c>
      <c r="C4143">
        <v>310</v>
      </c>
      <c r="D4143" t="s">
        <v>12934</v>
      </c>
      <c r="E4143">
        <v>924</v>
      </c>
      <c r="F4143" t="s">
        <v>13982</v>
      </c>
      <c r="G4143" t="s">
        <v>11287</v>
      </c>
      <c r="H4143" t="s">
        <v>10896</v>
      </c>
      <c r="I4143" t="s">
        <v>14528</v>
      </c>
      <c r="J4143">
        <v>2.588E-2</v>
      </c>
      <c r="K4143">
        <v>0</v>
      </c>
      <c r="L4143">
        <v>0</v>
      </c>
      <c r="M4143">
        <v>0</v>
      </c>
      <c r="N4143">
        <v>0</v>
      </c>
      <c r="P4143">
        <v>0</v>
      </c>
      <c r="Q4143">
        <v>0</v>
      </c>
      <c r="R4143">
        <v>0</v>
      </c>
      <c r="S4143" t="s">
        <v>223</v>
      </c>
      <c r="T4143">
        <v>0</v>
      </c>
      <c r="U4143" t="s">
        <v>14527</v>
      </c>
      <c r="Y4143">
        <v>0</v>
      </c>
      <c r="AB4143">
        <v>0</v>
      </c>
      <c r="AC4143">
        <v>0</v>
      </c>
      <c r="AD4143">
        <v>0</v>
      </c>
      <c r="AE4143">
        <v>0</v>
      </c>
      <c r="AF4143">
        <v>0</v>
      </c>
      <c r="AQ4143">
        <v>1</v>
      </c>
      <c r="AR4143">
        <f t="shared" si="64"/>
        <v>0</v>
      </c>
      <c r="AS4143">
        <v>1</v>
      </c>
      <c r="AT4143" t="s">
        <v>112</v>
      </c>
      <c r="AU4143">
        <v>20</v>
      </c>
    </row>
    <row r="4144" spans="1:47">
      <c r="A4144" t="s">
        <v>14529</v>
      </c>
      <c r="C4144">
        <v>310</v>
      </c>
      <c r="D4144" t="s">
        <v>14530</v>
      </c>
      <c r="E4144">
        <v>101</v>
      </c>
      <c r="F4144" t="s">
        <v>14531</v>
      </c>
      <c r="G4144" t="s">
        <v>422</v>
      </c>
      <c r="H4144" t="s">
        <v>220</v>
      </c>
      <c r="I4144" t="s">
        <v>14532</v>
      </c>
      <c r="J4144">
        <v>0.89995999999999998</v>
      </c>
      <c r="K4144">
        <v>1</v>
      </c>
      <c r="L4144">
        <v>1</v>
      </c>
      <c r="M4144">
        <v>1</v>
      </c>
      <c r="N4144">
        <v>1</v>
      </c>
      <c r="O4144" t="s">
        <v>225</v>
      </c>
      <c r="P4144">
        <v>0</v>
      </c>
      <c r="Q4144">
        <v>1</v>
      </c>
      <c r="R4144">
        <v>9700</v>
      </c>
      <c r="S4144" t="s">
        <v>223</v>
      </c>
      <c r="T4144">
        <v>9700</v>
      </c>
      <c r="U4144" t="s">
        <v>14529</v>
      </c>
      <c r="V4144" t="s">
        <v>927</v>
      </c>
      <c r="W4144" t="s">
        <v>659</v>
      </c>
      <c r="X4144" t="s">
        <v>225</v>
      </c>
      <c r="Y4144">
        <v>9700</v>
      </c>
      <c r="AB4144">
        <v>1</v>
      </c>
      <c r="AC4144">
        <v>1</v>
      </c>
      <c r="AD4144">
        <v>5</v>
      </c>
      <c r="AE4144">
        <v>3460</v>
      </c>
      <c r="AF4144">
        <v>2</v>
      </c>
      <c r="AQ4144">
        <v>3</v>
      </c>
      <c r="AR4144">
        <f t="shared" si="64"/>
        <v>9.68</v>
      </c>
      <c r="AS4144">
        <v>1</v>
      </c>
      <c r="AT4144" t="s">
        <v>134</v>
      </c>
      <c r="AU4144">
        <v>43</v>
      </c>
    </row>
    <row r="4145" spans="1:47">
      <c r="A4145" t="s">
        <v>14533</v>
      </c>
      <c r="C4145">
        <v>310</v>
      </c>
      <c r="D4145" t="s">
        <v>14534</v>
      </c>
      <c r="E4145">
        <v>101</v>
      </c>
      <c r="F4145" t="s">
        <v>14535</v>
      </c>
      <c r="G4145" t="s">
        <v>422</v>
      </c>
      <c r="H4145" t="s">
        <v>220</v>
      </c>
      <c r="I4145" t="s">
        <v>14536</v>
      </c>
      <c r="J4145">
        <v>0.23454</v>
      </c>
      <c r="K4145">
        <v>1</v>
      </c>
      <c r="L4145">
        <v>1</v>
      </c>
      <c r="M4145">
        <v>1</v>
      </c>
      <c r="N4145">
        <v>1</v>
      </c>
      <c r="O4145" t="s">
        <v>225</v>
      </c>
      <c r="P4145">
        <v>0</v>
      </c>
      <c r="Q4145">
        <v>1</v>
      </c>
      <c r="R4145">
        <v>6000</v>
      </c>
      <c r="S4145" t="s">
        <v>223</v>
      </c>
      <c r="T4145">
        <v>6000</v>
      </c>
      <c r="U4145" t="s">
        <v>14533</v>
      </c>
      <c r="V4145" t="s">
        <v>455</v>
      </c>
      <c r="W4145" t="s">
        <v>225</v>
      </c>
      <c r="X4145" t="s">
        <v>225</v>
      </c>
      <c r="Y4145">
        <v>6000</v>
      </c>
      <c r="AB4145">
        <v>1</v>
      </c>
      <c r="AC4145">
        <v>1</v>
      </c>
      <c r="AD4145">
        <v>2</v>
      </c>
      <c r="AE4145">
        <v>792</v>
      </c>
      <c r="AF4145">
        <v>1</v>
      </c>
      <c r="AQ4145">
        <v>1</v>
      </c>
      <c r="AR4145">
        <f t="shared" si="64"/>
        <v>9.68</v>
      </c>
      <c r="AS4145">
        <v>1</v>
      </c>
      <c r="AT4145" t="s">
        <v>133</v>
      </c>
      <c r="AU4145">
        <v>42</v>
      </c>
    </row>
    <row r="4146" spans="1:47">
      <c r="A4146" t="s">
        <v>14537</v>
      </c>
      <c r="C4146">
        <v>310</v>
      </c>
      <c r="D4146" t="s">
        <v>14538</v>
      </c>
      <c r="E4146">
        <v>101</v>
      </c>
      <c r="F4146" t="s">
        <v>14539</v>
      </c>
      <c r="G4146" t="s">
        <v>422</v>
      </c>
      <c r="H4146" t="s">
        <v>220</v>
      </c>
      <c r="I4146" t="s">
        <v>14540</v>
      </c>
      <c r="J4146">
        <v>0.22116</v>
      </c>
      <c r="K4146">
        <v>1</v>
      </c>
      <c r="L4146">
        <v>1</v>
      </c>
      <c r="M4146">
        <v>1</v>
      </c>
      <c r="N4146">
        <v>1</v>
      </c>
      <c r="O4146" t="s">
        <v>225</v>
      </c>
      <c r="P4146">
        <v>0</v>
      </c>
      <c r="Q4146">
        <v>1</v>
      </c>
      <c r="R4146">
        <v>9900</v>
      </c>
      <c r="S4146" t="s">
        <v>223</v>
      </c>
      <c r="T4146">
        <v>9900</v>
      </c>
      <c r="U4146" t="s">
        <v>14537</v>
      </c>
      <c r="V4146" t="s">
        <v>455</v>
      </c>
      <c r="W4146" t="s">
        <v>225</v>
      </c>
      <c r="X4146" t="s">
        <v>225</v>
      </c>
      <c r="Y4146">
        <v>9900</v>
      </c>
      <c r="AB4146">
        <v>1</v>
      </c>
      <c r="AC4146">
        <v>1</v>
      </c>
      <c r="AD4146">
        <v>2</v>
      </c>
      <c r="AE4146">
        <v>720</v>
      </c>
      <c r="AF4146">
        <v>1</v>
      </c>
      <c r="AQ4146">
        <v>1</v>
      </c>
      <c r="AR4146">
        <f t="shared" si="64"/>
        <v>9.68</v>
      </c>
      <c r="AS4146">
        <v>1</v>
      </c>
      <c r="AT4146" t="s">
        <v>133</v>
      </c>
      <c r="AU4146">
        <v>42</v>
      </c>
    </row>
    <row r="4147" spans="1:47">
      <c r="A4147" t="s">
        <v>14541</v>
      </c>
      <c r="C4147">
        <v>310</v>
      </c>
      <c r="D4147" t="s">
        <v>14542</v>
      </c>
      <c r="E4147">
        <v>903</v>
      </c>
      <c r="F4147" t="s">
        <v>821</v>
      </c>
      <c r="G4147" t="s">
        <v>422</v>
      </c>
      <c r="H4147" t="s">
        <v>833</v>
      </c>
      <c r="I4147" t="s">
        <v>14543</v>
      </c>
      <c r="J4147">
        <v>1.67954</v>
      </c>
      <c r="K4147">
        <v>0</v>
      </c>
      <c r="L4147">
        <v>0</v>
      </c>
      <c r="M4147">
        <v>0</v>
      </c>
      <c r="N4147">
        <v>0</v>
      </c>
      <c r="P4147">
        <v>0</v>
      </c>
      <c r="Q4147">
        <v>0</v>
      </c>
      <c r="R4147">
        <v>0</v>
      </c>
      <c r="S4147" t="s">
        <v>243</v>
      </c>
      <c r="T4147">
        <v>0</v>
      </c>
      <c r="U4147" t="s">
        <v>14541</v>
      </c>
      <c r="Y4147">
        <v>0</v>
      </c>
      <c r="Z4147" t="s">
        <v>297</v>
      </c>
      <c r="AA4147" t="s">
        <v>223</v>
      </c>
      <c r="AB4147">
        <v>0</v>
      </c>
      <c r="AC4147">
        <v>0</v>
      </c>
      <c r="AD4147">
        <v>0</v>
      </c>
      <c r="AE4147">
        <v>0</v>
      </c>
      <c r="AF4147">
        <v>0</v>
      </c>
      <c r="AQ4147">
        <v>5</v>
      </c>
      <c r="AR4147">
        <f t="shared" si="64"/>
        <v>0</v>
      </c>
      <c r="AS4147">
        <v>1</v>
      </c>
      <c r="AT4147" t="s">
        <v>134</v>
      </c>
      <c r="AU4147">
        <v>43</v>
      </c>
    </row>
    <row r="4148" spans="1:47">
      <c r="A4148" t="s">
        <v>14544</v>
      </c>
      <c r="C4148">
        <v>310</v>
      </c>
      <c r="D4148" t="s">
        <v>14545</v>
      </c>
      <c r="E4148">
        <v>101</v>
      </c>
      <c r="F4148" t="s">
        <v>14546</v>
      </c>
      <c r="G4148" t="s">
        <v>422</v>
      </c>
      <c r="H4148" t="s">
        <v>220</v>
      </c>
      <c r="I4148" t="s">
        <v>14547</v>
      </c>
      <c r="J4148">
        <v>0.43297000000000002</v>
      </c>
      <c r="K4148">
        <v>1</v>
      </c>
      <c r="L4148">
        <v>1</v>
      </c>
      <c r="M4148">
        <v>1</v>
      </c>
      <c r="N4148">
        <v>1</v>
      </c>
      <c r="O4148" t="s">
        <v>225</v>
      </c>
      <c r="P4148">
        <v>0</v>
      </c>
      <c r="Q4148">
        <v>1</v>
      </c>
      <c r="R4148">
        <v>5100</v>
      </c>
      <c r="S4148" t="s">
        <v>223</v>
      </c>
      <c r="T4148">
        <v>5100</v>
      </c>
      <c r="U4148" t="s">
        <v>14544</v>
      </c>
      <c r="V4148" t="s">
        <v>455</v>
      </c>
      <c r="W4148" t="s">
        <v>225</v>
      </c>
      <c r="X4148" t="s">
        <v>225</v>
      </c>
      <c r="Y4148">
        <v>5100</v>
      </c>
      <c r="AB4148">
        <v>1</v>
      </c>
      <c r="AC4148">
        <v>1</v>
      </c>
      <c r="AD4148">
        <v>3</v>
      </c>
      <c r="AE4148">
        <v>1618</v>
      </c>
      <c r="AF4148">
        <v>1.75</v>
      </c>
      <c r="AQ4148">
        <v>1</v>
      </c>
      <c r="AR4148">
        <f t="shared" si="64"/>
        <v>9.68</v>
      </c>
      <c r="AS4148">
        <v>1</v>
      </c>
      <c r="AT4148" t="s">
        <v>133</v>
      </c>
      <c r="AU4148">
        <v>42</v>
      </c>
    </row>
    <row r="4149" spans="1:47">
      <c r="A4149" t="s">
        <v>14548</v>
      </c>
      <c r="C4149">
        <v>310</v>
      </c>
      <c r="D4149" t="s">
        <v>14549</v>
      </c>
      <c r="E4149">
        <v>101</v>
      </c>
      <c r="F4149" t="s">
        <v>14550</v>
      </c>
      <c r="G4149" t="s">
        <v>422</v>
      </c>
      <c r="H4149" t="s">
        <v>220</v>
      </c>
      <c r="I4149" t="s">
        <v>14551</v>
      </c>
      <c r="J4149">
        <v>0.88739999999999997</v>
      </c>
      <c r="K4149">
        <v>1</v>
      </c>
      <c r="L4149">
        <v>1</v>
      </c>
      <c r="M4149">
        <v>1</v>
      </c>
      <c r="N4149">
        <v>1</v>
      </c>
      <c r="O4149" t="s">
        <v>225</v>
      </c>
      <c r="P4149">
        <v>0</v>
      </c>
      <c r="Q4149">
        <v>1</v>
      </c>
      <c r="R4149">
        <v>7800</v>
      </c>
      <c r="S4149" t="s">
        <v>223</v>
      </c>
      <c r="T4149">
        <v>7800</v>
      </c>
      <c r="U4149" t="s">
        <v>14548</v>
      </c>
      <c r="V4149" t="s">
        <v>455</v>
      </c>
      <c r="W4149" t="s">
        <v>225</v>
      </c>
      <c r="X4149" t="s">
        <v>225</v>
      </c>
      <c r="Y4149">
        <v>7800</v>
      </c>
      <c r="AB4149">
        <v>1</v>
      </c>
      <c r="AC4149">
        <v>1</v>
      </c>
      <c r="AD4149">
        <v>3</v>
      </c>
      <c r="AE4149">
        <v>2349</v>
      </c>
      <c r="AF4149">
        <v>1.9</v>
      </c>
      <c r="AQ4149">
        <v>1</v>
      </c>
      <c r="AR4149">
        <f t="shared" si="64"/>
        <v>9.68</v>
      </c>
      <c r="AS4149">
        <v>1</v>
      </c>
      <c r="AT4149" t="s">
        <v>133</v>
      </c>
      <c r="AU4149">
        <v>42</v>
      </c>
    </row>
    <row r="4150" spans="1:47">
      <c r="A4150" t="s">
        <v>92</v>
      </c>
      <c r="C4150">
        <v>310</v>
      </c>
      <c r="E4150">
        <v>0</v>
      </c>
      <c r="J4150">
        <v>139.04363000000001</v>
      </c>
      <c r="K4150">
        <v>0</v>
      </c>
      <c r="L4150">
        <v>0</v>
      </c>
      <c r="M4150">
        <v>0</v>
      </c>
      <c r="N4150">
        <v>0</v>
      </c>
      <c r="P4150">
        <v>0</v>
      </c>
      <c r="Q4150">
        <v>0</v>
      </c>
      <c r="R4150">
        <v>0</v>
      </c>
      <c r="S4150" t="s">
        <v>249</v>
      </c>
      <c r="T4150">
        <v>0</v>
      </c>
      <c r="Y4150">
        <v>0</v>
      </c>
      <c r="AB4150">
        <v>0</v>
      </c>
      <c r="AC4150">
        <v>0</v>
      </c>
      <c r="AD4150">
        <v>0</v>
      </c>
      <c r="AE4150">
        <v>0</v>
      </c>
      <c r="AF4150">
        <v>0</v>
      </c>
      <c r="AQ4150">
        <v>0</v>
      </c>
      <c r="AR4150">
        <f t="shared" si="64"/>
        <v>0</v>
      </c>
      <c r="AS4150">
        <v>1</v>
      </c>
      <c r="AT4150" t="s">
        <v>133</v>
      </c>
      <c r="AU4150">
        <v>42</v>
      </c>
    </row>
    <row r="4151" spans="1:47">
      <c r="A4151" t="s">
        <v>14552</v>
      </c>
      <c r="C4151">
        <v>310</v>
      </c>
      <c r="D4151" t="s">
        <v>14553</v>
      </c>
      <c r="E4151">
        <v>104</v>
      </c>
      <c r="F4151" t="s">
        <v>14554</v>
      </c>
      <c r="G4151" t="s">
        <v>422</v>
      </c>
      <c r="H4151" t="s">
        <v>1213</v>
      </c>
      <c r="I4151" t="s">
        <v>14555</v>
      </c>
      <c r="J4151">
        <v>0.94389999999999996</v>
      </c>
      <c r="K4151">
        <v>1</v>
      </c>
      <c r="L4151">
        <v>1</v>
      </c>
      <c r="M4151">
        <v>1</v>
      </c>
      <c r="N4151">
        <v>1</v>
      </c>
      <c r="O4151" t="s">
        <v>225</v>
      </c>
      <c r="P4151">
        <v>0</v>
      </c>
      <c r="Q4151">
        <v>1</v>
      </c>
      <c r="R4151">
        <v>9000</v>
      </c>
      <c r="S4151" t="s">
        <v>223</v>
      </c>
      <c r="T4151">
        <v>9000</v>
      </c>
      <c r="U4151" t="s">
        <v>14552</v>
      </c>
      <c r="V4151" t="s">
        <v>455</v>
      </c>
      <c r="W4151" t="s">
        <v>225</v>
      </c>
      <c r="X4151" t="s">
        <v>225</v>
      </c>
      <c r="Y4151">
        <v>9000</v>
      </c>
      <c r="AB4151">
        <v>2</v>
      </c>
      <c r="AC4151">
        <v>2</v>
      </c>
      <c r="AD4151">
        <v>4</v>
      </c>
      <c r="AE4151">
        <v>1784</v>
      </c>
      <c r="AF4151">
        <v>1</v>
      </c>
      <c r="AQ4151">
        <v>1</v>
      </c>
      <c r="AR4151">
        <f t="shared" si="64"/>
        <v>9.2927999999999997</v>
      </c>
      <c r="AS4151">
        <v>1</v>
      </c>
      <c r="AT4151" t="s">
        <v>112</v>
      </c>
      <c r="AU4151">
        <v>20</v>
      </c>
    </row>
    <row r="4152" spans="1:47">
      <c r="A4152" t="s">
        <v>14556</v>
      </c>
      <c r="C4152">
        <v>310</v>
      </c>
      <c r="D4152" t="s">
        <v>14557</v>
      </c>
      <c r="E4152">
        <v>101</v>
      </c>
      <c r="F4152" t="s">
        <v>14558</v>
      </c>
      <c r="G4152" t="s">
        <v>422</v>
      </c>
      <c r="H4152" t="s">
        <v>220</v>
      </c>
      <c r="I4152" t="s">
        <v>14559</v>
      </c>
      <c r="J4152">
        <v>0.37568000000000001</v>
      </c>
      <c r="K4152">
        <v>0</v>
      </c>
      <c r="L4152">
        <v>0</v>
      </c>
      <c r="M4152">
        <v>1</v>
      </c>
      <c r="N4152">
        <v>1</v>
      </c>
      <c r="O4152" t="s">
        <v>659</v>
      </c>
      <c r="P4152">
        <v>1</v>
      </c>
      <c r="Q4152">
        <v>1</v>
      </c>
      <c r="R4152">
        <v>9000</v>
      </c>
      <c r="S4152" t="s">
        <v>223</v>
      </c>
      <c r="T4152">
        <v>0</v>
      </c>
      <c r="U4152" t="s">
        <v>14556</v>
      </c>
      <c r="V4152" t="s">
        <v>933</v>
      </c>
      <c r="W4152" t="s">
        <v>659</v>
      </c>
      <c r="X4152" t="s">
        <v>659</v>
      </c>
      <c r="Y4152">
        <v>9000</v>
      </c>
      <c r="AB4152">
        <v>0</v>
      </c>
      <c r="AC4152">
        <v>0</v>
      </c>
      <c r="AD4152">
        <v>3</v>
      </c>
      <c r="AE4152">
        <v>1422</v>
      </c>
      <c r="AF4152">
        <v>1.5</v>
      </c>
      <c r="AQ4152">
        <v>1</v>
      </c>
      <c r="AR4152">
        <f t="shared" si="64"/>
        <v>0</v>
      </c>
      <c r="AS4152">
        <v>1</v>
      </c>
      <c r="AT4152" t="s">
        <v>133</v>
      </c>
      <c r="AU4152">
        <v>42</v>
      </c>
    </row>
    <row r="4153" spans="1:47">
      <c r="A4153" t="s">
        <v>14560</v>
      </c>
      <c r="C4153">
        <v>310</v>
      </c>
      <c r="D4153" t="s">
        <v>14561</v>
      </c>
      <c r="E4153">
        <v>101</v>
      </c>
      <c r="F4153" t="s">
        <v>14562</v>
      </c>
      <c r="G4153" t="s">
        <v>1783</v>
      </c>
      <c r="H4153" t="s">
        <v>220</v>
      </c>
      <c r="I4153" t="s">
        <v>14563</v>
      </c>
      <c r="J4153">
        <v>0.12263</v>
      </c>
      <c r="K4153">
        <v>1</v>
      </c>
      <c r="L4153">
        <v>1</v>
      </c>
      <c r="M4153">
        <v>1</v>
      </c>
      <c r="N4153">
        <v>1</v>
      </c>
      <c r="O4153" t="s">
        <v>225</v>
      </c>
      <c r="P4153">
        <v>0</v>
      </c>
      <c r="Q4153">
        <v>1</v>
      </c>
      <c r="R4153">
        <v>800</v>
      </c>
      <c r="S4153" t="s">
        <v>223</v>
      </c>
      <c r="T4153">
        <v>800</v>
      </c>
      <c r="U4153" t="s">
        <v>14560</v>
      </c>
      <c r="V4153" t="s">
        <v>224</v>
      </c>
      <c r="W4153" t="s">
        <v>225</v>
      </c>
      <c r="X4153" t="s">
        <v>225</v>
      </c>
      <c r="Y4153">
        <v>800</v>
      </c>
      <c r="AB4153">
        <v>1</v>
      </c>
      <c r="AC4153">
        <v>1</v>
      </c>
      <c r="AD4153">
        <v>2</v>
      </c>
      <c r="AE4153">
        <v>626</v>
      </c>
      <c r="AF4153">
        <v>1</v>
      </c>
      <c r="AQ4153">
        <v>1</v>
      </c>
      <c r="AR4153">
        <f t="shared" si="64"/>
        <v>4.6463999999999999</v>
      </c>
      <c r="AS4153">
        <v>1</v>
      </c>
      <c r="AT4153" t="s">
        <v>112</v>
      </c>
      <c r="AU4153">
        <v>20</v>
      </c>
    </row>
    <row r="4154" spans="1:47">
      <c r="A4154" t="s">
        <v>248</v>
      </c>
      <c r="C4154">
        <v>310</v>
      </c>
      <c r="E4154">
        <v>0</v>
      </c>
      <c r="J4154">
        <v>1.4499999999999999E-3</v>
      </c>
      <c r="K4154">
        <v>0</v>
      </c>
      <c r="L4154">
        <v>0</v>
      </c>
      <c r="M4154">
        <v>0</v>
      </c>
      <c r="N4154">
        <v>0</v>
      </c>
      <c r="P4154">
        <v>0</v>
      </c>
      <c r="Q4154">
        <v>0</v>
      </c>
      <c r="R4154">
        <v>0</v>
      </c>
      <c r="S4154" t="s">
        <v>249</v>
      </c>
      <c r="T4154">
        <v>0</v>
      </c>
      <c r="Y4154">
        <v>0</v>
      </c>
      <c r="AB4154">
        <v>0</v>
      </c>
      <c r="AC4154">
        <v>0</v>
      </c>
      <c r="AD4154">
        <v>0</v>
      </c>
      <c r="AE4154">
        <v>0</v>
      </c>
      <c r="AF4154">
        <v>0</v>
      </c>
      <c r="AQ4154">
        <v>0</v>
      </c>
      <c r="AR4154">
        <f t="shared" si="64"/>
        <v>0</v>
      </c>
      <c r="AS4154">
        <v>1</v>
      </c>
      <c r="AT4154" t="s">
        <v>133</v>
      </c>
      <c r="AU4154">
        <v>42</v>
      </c>
    </row>
    <row r="4155" spans="1:47">
      <c r="A4155" t="s">
        <v>14564</v>
      </c>
      <c r="C4155">
        <v>310</v>
      </c>
      <c r="D4155" t="s">
        <v>14565</v>
      </c>
      <c r="E4155">
        <v>101</v>
      </c>
      <c r="F4155" t="s">
        <v>14566</v>
      </c>
      <c r="G4155" t="s">
        <v>11287</v>
      </c>
      <c r="H4155" t="s">
        <v>220</v>
      </c>
      <c r="I4155" t="s">
        <v>14567</v>
      </c>
      <c r="J4155">
        <v>0.25941999999999998</v>
      </c>
      <c r="K4155">
        <v>1</v>
      </c>
      <c r="L4155">
        <v>1</v>
      </c>
      <c r="M4155">
        <v>1</v>
      </c>
      <c r="N4155">
        <v>1</v>
      </c>
      <c r="O4155" t="s">
        <v>225</v>
      </c>
      <c r="P4155">
        <v>0</v>
      </c>
      <c r="Q4155">
        <v>1</v>
      </c>
      <c r="R4155">
        <v>6000</v>
      </c>
      <c r="S4155" t="s">
        <v>223</v>
      </c>
      <c r="T4155">
        <v>6000</v>
      </c>
      <c r="U4155" t="s">
        <v>14564</v>
      </c>
      <c r="V4155" t="s">
        <v>455</v>
      </c>
      <c r="W4155" t="s">
        <v>225</v>
      </c>
      <c r="X4155" t="s">
        <v>225</v>
      </c>
      <c r="Y4155">
        <v>6000</v>
      </c>
      <c r="AB4155">
        <v>1</v>
      </c>
      <c r="AC4155">
        <v>1</v>
      </c>
      <c r="AD4155">
        <v>2</v>
      </c>
      <c r="AE4155">
        <v>892</v>
      </c>
      <c r="AF4155">
        <v>1.5</v>
      </c>
      <c r="AQ4155">
        <v>1</v>
      </c>
      <c r="AR4155">
        <f t="shared" si="64"/>
        <v>9.68</v>
      </c>
      <c r="AS4155">
        <v>1</v>
      </c>
      <c r="AT4155" t="s">
        <v>133</v>
      </c>
      <c r="AU4155">
        <v>42</v>
      </c>
    </row>
    <row r="4156" spans="1:47">
      <c r="A4156" t="s">
        <v>14568</v>
      </c>
      <c r="C4156">
        <v>310</v>
      </c>
      <c r="D4156" t="s">
        <v>12408</v>
      </c>
      <c r="E4156">
        <v>132</v>
      </c>
      <c r="F4156" t="s">
        <v>14569</v>
      </c>
      <c r="G4156" t="s">
        <v>422</v>
      </c>
      <c r="H4156" t="s">
        <v>260</v>
      </c>
      <c r="I4156" t="s">
        <v>14570</v>
      </c>
      <c r="J4156">
        <v>0.18583</v>
      </c>
      <c r="K4156">
        <v>0</v>
      </c>
      <c r="L4156">
        <v>0</v>
      </c>
      <c r="M4156">
        <v>0</v>
      </c>
      <c r="N4156">
        <v>0</v>
      </c>
      <c r="P4156">
        <v>0</v>
      </c>
      <c r="Q4156">
        <v>0</v>
      </c>
      <c r="R4156">
        <v>0</v>
      </c>
      <c r="S4156" t="s">
        <v>223</v>
      </c>
      <c r="T4156">
        <v>0</v>
      </c>
      <c r="U4156" t="s">
        <v>14568</v>
      </c>
      <c r="Y4156">
        <v>0</v>
      </c>
      <c r="AB4156">
        <v>0</v>
      </c>
      <c r="AC4156">
        <v>0</v>
      </c>
      <c r="AD4156">
        <v>0</v>
      </c>
      <c r="AE4156">
        <v>0</v>
      </c>
      <c r="AF4156">
        <v>0</v>
      </c>
      <c r="AQ4156">
        <v>1</v>
      </c>
      <c r="AR4156">
        <f t="shared" si="64"/>
        <v>0</v>
      </c>
      <c r="AS4156">
        <v>1</v>
      </c>
      <c r="AT4156" t="s">
        <v>133</v>
      </c>
      <c r="AU4156">
        <v>42</v>
      </c>
    </row>
    <row r="4157" spans="1:47">
      <c r="A4157" t="s">
        <v>14571</v>
      </c>
      <c r="C4157">
        <v>310</v>
      </c>
      <c r="D4157" t="s">
        <v>14572</v>
      </c>
      <c r="E4157">
        <v>101</v>
      </c>
      <c r="F4157" t="s">
        <v>14573</v>
      </c>
      <c r="G4157" t="s">
        <v>422</v>
      </c>
      <c r="H4157" t="s">
        <v>220</v>
      </c>
      <c r="I4157" t="s">
        <v>14574</v>
      </c>
      <c r="J4157">
        <v>0.96414</v>
      </c>
      <c r="K4157">
        <v>0</v>
      </c>
      <c r="L4157">
        <v>0</v>
      </c>
      <c r="M4157">
        <v>1</v>
      </c>
      <c r="N4157">
        <v>1</v>
      </c>
      <c r="O4157" t="s">
        <v>659</v>
      </c>
      <c r="P4157">
        <v>1</v>
      </c>
      <c r="Q4157">
        <v>0</v>
      </c>
      <c r="R4157">
        <v>0</v>
      </c>
      <c r="S4157" t="s">
        <v>223</v>
      </c>
      <c r="T4157">
        <v>0</v>
      </c>
      <c r="U4157" t="s">
        <v>14571</v>
      </c>
      <c r="V4157" t="s">
        <v>933</v>
      </c>
      <c r="W4157" t="s">
        <v>659</v>
      </c>
      <c r="X4157" t="s">
        <v>659</v>
      </c>
      <c r="Y4157">
        <v>0</v>
      </c>
      <c r="AB4157">
        <v>0</v>
      </c>
      <c r="AC4157">
        <v>0</v>
      </c>
      <c r="AD4157">
        <v>5</v>
      </c>
      <c r="AE4157">
        <v>1932</v>
      </c>
      <c r="AF4157">
        <v>1.9</v>
      </c>
      <c r="AQ4157">
        <v>1</v>
      </c>
      <c r="AR4157">
        <f t="shared" si="64"/>
        <v>0</v>
      </c>
      <c r="AS4157">
        <v>1</v>
      </c>
      <c r="AT4157" t="s">
        <v>133</v>
      </c>
      <c r="AU4157">
        <v>42</v>
      </c>
    </row>
    <row r="4158" spans="1:47">
      <c r="A4158" t="s">
        <v>14575</v>
      </c>
      <c r="C4158">
        <v>310</v>
      </c>
      <c r="D4158" t="s">
        <v>14576</v>
      </c>
      <c r="E4158">
        <v>101</v>
      </c>
      <c r="F4158" t="s">
        <v>14577</v>
      </c>
      <c r="G4158" t="s">
        <v>422</v>
      </c>
      <c r="H4158" t="s">
        <v>220</v>
      </c>
      <c r="I4158" t="s">
        <v>14578</v>
      </c>
      <c r="J4158">
        <v>0.22744</v>
      </c>
      <c r="K4158">
        <v>1</v>
      </c>
      <c r="L4158">
        <v>1</v>
      </c>
      <c r="M4158">
        <v>1</v>
      </c>
      <c r="N4158">
        <v>1</v>
      </c>
      <c r="O4158" t="s">
        <v>225</v>
      </c>
      <c r="P4158">
        <v>0</v>
      </c>
      <c r="Q4158">
        <v>1</v>
      </c>
      <c r="R4158">
        <v>8900</v>
      </c>
      <c r="S4158" t="s">
        <v>223</v>
      </c>
      <c r="T4158">
        <v>8900</v>
      </c>
      <c r="U4158" t="s">
        <v>14575</v>
      </c>
      <c r="V4158" t="s">
        <v>455</v>
      </c>
      <c r="W4158" t="s">
        <v>225</v>
      </c>
      <c r="X4158" t="s">
        <v>225</v>
      </c>
      <c r="Y4158">
        <v>8900</v>
      </c>
      <c r="AB4158">
        <v>1</v>
      </c>
      <c r="AC4158">
        <v>1</v>
      </c>
      <c r="AD4158">
        <v>2</v>
      </c>
      <c r="AE4158">
        <v>720</v>
      </c>
      <c r="AF4158">
        <v>1</v>
      </c>
      <c r="AQ4158">
        <v>1</v>
      </c>
      <c r="AR4158">
        <f t="shared" si="64"/>
        <v>9.68</v>
      </c>
      <c r="AS4158">
        <v>1</v>
      </c>
      <c r="AT4158" t="s">
        <v>133</v>
      </c>
      <c r="AU4158">
        <v>42</v>
      </c>
    </row>
    <row r="4159" spans="1:47">
      <c r="A4159" t="s">
        <v>14579</v>
      </c>
      <c r="C4159">
        <v>310</v>
      </c>
      <c r="D4159" t="s">
        <v>14580</v>
      </c>
      <c r="E4159">
        <v>130</v>
      </c>
      <c r="F4159" t="s">
        <v>14581</v>
      </c>
      <c r="G4159" t="s">
        <v>422</v>
      </c>
      <c r="H4159" t="s">
        <v>2642</v>
      </c>
      <c r="I4159" t="s">
        <v>14582</v>
      </c>
      <c r="J4159">
        <v>0.64180000000000004</v>
      </c>
      <c r="K4159">
        <v>1</v>
      </c>
      <c r="L4159">
        <v>1</v>
      </c>
      <c r="M4159">
        <v>1</v>
      </c>
      <c r="N4159">
        <v>1</v>
      </c>
      <c r="O4159" t="s">
        <v>225</v>
      </c>
      <c r="P4159">
        <v>0</v>
      </c>
      <c r="Q4159">
        <v>1</v>
      </c>
      <c r="R4159">
        <v>0</v>
      </c>
      <c r="S4159" t="s">
        <v>223</v>
      </c>
      <c r="T4159">
        <v>0</v>
      </c>
      <c r="U4159" t="s">
        <v>14579</v>
      </c>
      <c r="V4159" t="s">
        <v>455</v>
      </c>
      <c r="W4159" t="s">
        <v>225</v>
      </c>
      <c r="X4159" t="s">
        <v>225</v>
      </c>
      <c r="Y4159">
        <v>0</v>
      </c>
      <c r="AB4159">
        <v>1</v>
      </c>
      <c r="AC4159">
        <v>1</v>
      </c>
      <c r="AD4159">
        <v>0</v>
      </c>
      <c r="AE4159">
        <v>0</v>
      </c>
      <c r="AF4159">
        <v>0</v>
      </c>
      <c r="AQ4159">
        <v>1</v>
      </c>
      <c r="AR4159">
        <f t="shared" si="64"/>
        <v>9.68</v>
      </c>
      <c r="AS4159">
        <v>1</v>
      </c>
      <c r="AT4159" t="s">
        <v>133</v>
      </c>
      <c r="AU4159">
        <v>42</v>
      </c>
    </row>
    <row r="4160" spans="1:47">
      <c r="A4160" t="s">
        <v>14541</v>
      </c>
      <c r="C4160">
        <v>310</v>
      </c>
      <c r="D4160" t="s">
        <v>14542</v>
      </c>
      <c r="E4160">
        <v>903</v>
      </c>
      <c r="F4160" t="s">
        <v>821</v>
      </c>
      <c r="G4160" t="s">
        <v>422</v>
      </c>
      <c r="H4160" t="s">
        <v>833</v>
      </c>
      <c r="I4160" t="s">
        <v>14543</v>
      </c>
      <c r="J4160">
        <v>0.76683999999999997</v>
      </c>
      <c r="K4160">
        <v>0</v>
      </c>
      <c r="L4160">
        <v>0</v>
      </c>
      <c r="M4160">
        <v>0</v>
      </c>
      <c r="N4160">
        <v>0</v>
      </c>
      <c r="P4160">
        <v>0</v>
      </c>
      <c r="Q4160">
        <v>0</v>
      </c>
      <c r="R4160">
        <v>0</v>
      </c>
      <c r="S4160" t="s">
        <v>243</v>
      </c>
      <c r="T4160">
        <v>0</v>
      </c>
      <c r="U4160" t="s">
        <v>14541</v>
      </c>
      <c r="Y4160">
        <v>0</v>
      </c>
      <c r="Z4160" t="s">
        <v>297</v>
      </c>
      <c r="AA4160" t="s">
        <v>223</v>
      </c>
      <c r="AB4160">
        <v>0</v>
      </c>
      <c r="AC4160">
        <v>0</v>
      </c>
      <c r="AD4160">
        <v>0</v>
      </c>
      <c r="AE4160">
        <v>0</v>
      </c>
      <c r="AF4160">
        <v>0</v>
      </c>
      <c r="AQ4160">
        <v>2</v>
      </c>
      <c r="AR4160">
        <f t="shared" si="64"/>
        <v>0</v>
      </c>
      <c r="AS4160">
        <v>1</v>
      </c>
      <c r="AT4160" t="s">
        <v>134</v>
      </c>
      <c r="AU4160">
        <v>43</v>
      </c>
    </row>
    <row r="4161" spans="1:47">
      <c r="A4161" t="s">
        <v>248</v>
      </c>
      <c r="C4161">
        <v>310</v>
      </c>
      <c r="E4161">
        <v>0</v>
      </c>
      <c r="J4161">
        <v>6.2300000000000003E-3</v>
      </c>
      <c r="K4161">
        <v>0</v>
      </c>
      <c r="L4161">
        <v>0</v>
      </c>
      <c r="M4161">
        <v>0</v>
      </c>
      <c r="N4161">
        <v>0</v>
      </c>
      <c r="P4161">
        <v>0</v>
      </c>
      <c r="Q4161">
        <v>0</v>
      </c>
      <c r="R4161">
        <v>0</v>
      </c>
      <c r="S4161" t="s">
        <v>249</v>
      </c>
      <c r="T4161">
        <v>0</v>
      </c>
      <c r="Y4161">
        <v>0</v>
      </c>
      <c r="AB4161">
        <v>0</v>
      </c>
      <c r="AC4161">
        <v>0</v>
      </c>
      <c r="AD4161">
        <v>0</v>
      </c>
      <c r="AE4161">
        <v>0</v>
      </c>
      <c r="AF4161">
        <v>0</v>
      </c>
      <c r="AQ4161">
        <v>0</v>
      </c>
      <c r="AR4161">
        <f t="shared" si="64"/>
        <v>0</v>
      </c>
      <c r="AS4161">
        <v>1</v>
      </c>
      <c r="AT4161" t="s">
        <v>133</v>
      </c>
      <c r="AU4161">
        <v>42</v>
      </c>
    </row>
    <row r="4162" spans="1:47">
      <c r="A4162" t="s">
        <v>248</v>
      </c>
      <c r="C4162">
        <v>310</v>
      </c>
      <c r="E4162">
        <v>0</v>
      </c>
      <c r="J4162">
        <v>6.4099999999999999E-3</v>
      </c>
      <c r="K4162">
        <v>0</v>
      </c>
      <c r="L4162">
        <v>0</v>
      </c>
      <c r="M4162">
        <v>0</v>
      </c>
      <c r="N4162">
        <v>0</v>
      </c>
      <c r="P4162">
        <v>0</v>
      </c>
      <c r="Q4162">
        <v>0</v>
      </c>
      <c r="R4162">
        <v>0</v>
      </c>
      <c r="S4162" t="s">
        <v>249</v>
      </c>
      <c r="T4162">
        <v>0</v>
      </c>
      <c r="Y4162">
        <v>0</v>
      </c>
      <c r="AB4162">
        <v>0</v>
      </c>
      <c r="AC4162">
        <v>0</v>
      </c>
      <c r="AD4162">
        <v>0</v>
      </c>
      <c r="AE4162">
        <v>0</v>
      </c>
      <c r="AF4162">
        <v>0</v>
      </c>
      <c r="AQ4162">
        <v>0</v>
      </c>
      <c r="AR4162">
        <f t="shared" ref="AR4162:AR4225" si="65">AB4162*9.68*VLOOKUP(AU4162,atten,10,FALSE)</f>
        <v>0</v>
      </c>
      <c r="AS4162">
        <v>1</v>
      </c>
      <c r="AT4162" t="s">
        <v>112</v>
      </c>
      <c r="AU4162">
        <v>20</v>
      </c>
    </row>
    <row r="4163" spans="1:47">
      <c r="A4163" t="s">
        <v>14583</v>
      </c>
      <c r="C4163">
        <v>310</v>
      </c>
      <c r="D4163" t="s">
        <v>14584</v>
      </c>
      <c r="E4163">
        <v>924</v>
      </c>
      <c r="F4163" t="s">
        <v>13982</v>
      </c>
      <c r="G4163" t="s">
        <v>11287</v>
      </c>
      <c r="H4163" t="s">
        <v>10896</v>
      </c>
      <c r="I4163" t="s">
        <v>14585</v>
      </c>
      <c r="J4163">
        <v>0.40799999999999997</v>
      </c>
      <c r="K4163">
        <v>0</v>
      </c>
      <c r="L4163">
        <v>0</v>
      </c>
      <c r="M4163">
        <v>0</v>
      </c>
      <c r="N4163">
        <v>0</v>
      </c>
      <c r="P4163">
        <v>0</v>
      </c>
      <c r="Q4163">
        <v>0</v>
      </c>
      <c r="R4163">
        <v>0</v>
      </c>
      <c r="S4163" t="s">
        <v>223</v>
      </c>
      <c r="T4163">
        <v>0</v>
      </c>
      <c r="U4163" t="s">
        <v>14583</v>
      </c>
      <c r="Y4163">
        <v>0</v>
      </c>
      <c r="AB4163">
        <v>0</v>
      </c>
      <c r="AC4163">
        <v>0</v>
      </c>
      <c r="AD4163">
        <v>0</v>
      </c>
      <c r="AE4163">
        <v>0</v>
      </c>
      <c r="AF4163">
        <v>0</v>
      </c>
      <c r="AQ4163">
        <v>1</v>
      </c>
      <c r="AR4163">
        <f t="shared" si="65"/>
        <v>0</v>
      </c>
      <c r="AS4163">
        <v>1</v>
      </c>
      <c r="AT4163" t="s">
        <v>112</v>
      </c>
      <c r="AU4163">
        <v>20</v>
      </c>
    </row>
    <row r="4164" spans="1:47">
      <c r="A4164" t="s">
        <v>14586</v>
      </c>
      <c r="C4164">
        <v>310</v>
      </c>
      <c r="D4164" t="s">
        <v>14266</v>
      </c>
      <c r="E4164">
        <v>132</v>
      </c>
      <c r="F4164" t="s">
        <v>14587</v>
      </c>
      <c r="G4164" t="s">
        <v>422</v>
      </c>
      <c r="H4164" t="s">
        <v>260</v>
      </c>
      <c r="I4164" t="s">
        <v>14588</v>
      </c>
      <c r="J4164">
        <v>0.42952000000000001</v>
      </c>
      <c r="K4164">
        <v>0</v>
      </c>
      <c r="L4164">
        <v>0</v>
      </c>
      <c r="M4164">
        <v>0</v>
      </c>
      <c r="N4164">
        <v>0</v>
      </c>
      <c r="P4164">
        <v>0</v>
      </c>
      <c r="Q4164">
        <v>0</v>
      </c>
      <c r="R4164">
        <v>0</v>
      </c>
      <c r="S4164" t="s">
        <v>223</v>
      </c>
      <c r="T4164">
        <v>0</v>
      </c>
      <c r="U4164" t="s">
        <v>14586</v>
      </c>
      <c r="V4164" t="s">
        <v>455</v>
      </c>
      <c r="W4164" t="s">
        <v>225</v>
      </c>
      <c r="Y4164">
        <v>0</v>
      </c>
      <c r="AB4164">
        <v>0</v>
      </c>
      <c r="AC4164">
        <v>0</v>
      </c>
      <c r="AD4164">
        <v>0</v>
      </c>
      <c r="AE4164">
        <v>0</v>
      </c>
      <c r="AF4164">
        <v>0</v>
      </c>
      <c r="AQ4164">
        <v>1</v>
      </c>
      <c r="AR4164">
        <f t="shared" si="65"/>
        <v>0</v>
      </c>
      <c r="AS4164">
        <v>1</v>
      </c>
      <c r="AT4164" t="s">
        <v>133</v>
      </c>
      <c r="AU4164">
        <v>42</v>
      </c>
    </row>
    <row r="4165" spans="1:47">
      <c r="A4165" t="s">
        <v>14589</v>
      </c>
      <c r="C4165">
        <v>310</v>
      </c>
      <c r="D4165" t="s">
        <v>14590</v>
      </c>
      <c r="E4165">
        <v>903</v>
      </c>
      <c r="F4165" t="s">
        <v>821</v>
      </c>
      <c r="G4165" t="s">
        <v>422</v>
      </c>
      <c r="H4165" t="s">
        <v>833</v>
      </c>
      <c r="I4165" t="s">
        <v>14591</v>
      </c>
      <c r="J4165">
        <v>0.42346</v>
      </c>
      <c r="K4165">
        <v>0</v>
      </c>
      <c r="L4165">
        <v>0</v>
      </c>
      <c r="M4165">
        <v>0</v>
      </c>
      <c r="N4165">
        <v>0</v>
      </c>
      <c r="P4165">
        <v>0</v>
      </c>
      <c r="Q4165">
        <v>0</v>
      </c>
      <c r="R4165">
        <v>0</v>
      </c>
      <c r="S4165" t="s">
        <v>223</v>
      </c>
      <c r="T4165">
        <v>0</v>
      </c>
      <c r="U4165" t="s">
        <v>14589</v>
      </c>
      <c r="Y4165">
        <v>0</v>
      </c>
      <c r="Z4165" t="s">
        <v>297</v>
      </c>
      <c r="AA4165" t="s">
        <v>223</v>
      </c>
      <c r="AB4165">
        <v>0</v>
      </c>
      <c r="AC4165">
        <v>0</v>
      </c>
      <c r="AD4165">
        <v>0</v>
      </c>
      <c r="AE4165">
        <v>0</v>
      </c>
      <c r="AF4165">
        <v>0</v>
      </c>
      <c r="AQ4165">
        <v>1</v>
      </c>
      <c r="AR4165">
        <f t="shared" si="65"/>
        <v>0</v>
      </c>
      <c r="AS4165">
        <v>1</v>
      </c>
      <c r="AT4165" t="s">
        <v>134</v>
      </c>
      <c r="AU4165">
        <v>43</v>
      </c>
    </row>
    <row r="4166" spans="1:47">
      <c r="A4166" t="s">
        <v>14592</v>
      </c>
      <c r="C4166">
        <v>310</v>
      </c>
      <c r="D4166" t="s">
        <v>14593</v>
      </c>
      <c r="E4166">
        <v>101</v>
      </c>
      <c r="F4166" t="s">
        <v>14594</v>
      </c>
      <c r="G4166" t="s">
        <v>422</v>
      </c>
      <c r="H4166" t="s">
        <v>220</v>
      </c>
      <c r="I4166" t="s">
        <v>14595</v>
      </c>
      <c r="J4166">
        <v>0.38451999999999997</v>
      </c>
      <c r="K4166">
        <v>0</v>
      </c>
      <c r="L4166">
        <v>0</v>
      </c>
      <c r="M4166">
        <v>1</v>
      </c>
      <c r="N4166">
        <v>1</v>
      </c>
      <c r="O4166" t="s">
        <v>659</v>
      </c>
      <c r="P4166">
        <v>1</v>
      </c>
      <c r="Q4166">
        <v>1</v>
      </c>
      <c r="R4166">
        <v>5900</v>
      </c>
      <c r="S4166" t="s">
        <v>223</v>
      </c>
      <c r="T4166">
        <v>0</v>
      </c>
      <c r="U4166" t="s">
        <v>14592</v>
      </c>
      <c r="V4166" t="s">
        <v>933</v>
      </c>
      <c r="W4166" t="s">
        <v>659</v>
      </c>
      <c r="X4166" t="s">
        <v>659</v>
      </c>
      <c r="Y4166">
        <v>5900</v>
      </c>
      <c r="AB4166">
        <v>0</v>
      </c>
      <c r="AC4166">
        <v>0</v>
      </c>
      <c r="AD4166">
        <v>4</v>
      </c>
      <c r="AE4166">
        <v>2056</v>
      </c>
      <c r="AF4166">
        <v>2</v>
      </c>
      <c r="AQ4166">
        <v>1</v>
      </c>
      <c r="AR4166">
        <f t="shared" si="65"/>
        <v>0</v>
      </c>
      <c r="AS4166">
        <v>1</v>
      </c>
      <c r="AT4166" t="s">
        <v>133</v>
      </c>
      <c r="AU4166">
        <v>42</v>
      </c>
    </row>
    <row r="4167" spans="1:47">
      <c r="A4167" t="s">
        <v>14596</v>
      </c>
      <c r="C4167">
        <v>310</v>
      </c>
      <c r="D4167" t="s">
        <v>14312</v>
      </c>
      <c r="E4167">
        <v>130</v>
      </c>
      <c r="F4167" t="s">
        <v>14490</v>
      </c>
      <c r="G4167" t="s">
        <v>422</v>
      </c>
      <c r="H4167" t="s">
        <v>2642</v>
      </c>
      <c r="I4167" t="s">
        <v>14597</v>
      </c>
      <c r="J4167">
        <v>1.6704699999999999</v>
      </c>
      <c r="K4167">
        <v>0</v>
      </c>
      <c r="L4167">
        <v>0</v>
      </c>
      <c r="M4167">
        <v>0</v>
      </c>
      <c r="N4167">
        <v>0</v>
      </c>
      <c r="P4167">
        <v>0</v>
      </c>
      <c r="Q4167">
        <v>0</v>
      </c>
      <c r="R4167">
        <v>0</v>
      </c>
      <c r="S4167" t="s">
        <v>223</v>
      </c>
      <c r="T4167">
        <v>0</v>
      </c>
      <c r="U4167" t="s">
        <v>14596</v>
      </c>
      <c r="V4167" t="s">
        <v>455</v>
      </c>
      <c r="W4167" t="s">
        <v>225</v>
      </c>
      <c r="Y4167">
        <v>0</v>
      </c>
      <c r="AB4167">
        <v>0</v>
      </c>
      <c r="AC4167">
        <v>0</v>
      </c>
      <c r="AD4167">
        <v>0</v>
      </c>
      <c r="AE4167">
        <v>0</v>
      </c>
      <c r="AF4167">
        <v>0</v>
      </c>
      <c r="AQ4167">
        <v>2</v>
      </c>
      <c r="AR4167">
        <f t="shared" si="65"/>
        <v>0</v>
      </c>
      <c r="AS4167">
        <v>1</v>
      </c>
      <c r="AT4167" t="s">
        <v>134</v>
      </c>
      <c r="AU4167">
        <v>43</v>
      </c>
    </row>
    <row r="4168" spans="1:47">
      <c r="A4168" t="s">
        <v>14598</v>
      </c>
      <c r="C4168">
        <v>310</v>
      </c>
      <c r="D4168" t="s">
        <v>14266</v>
      </c>
      <c r="E4168">
        <v>132</v>
      </c>
      <c r="F4168" t="s">
        <v>14267</v>
      </c>
      <c r="G4168" t="s">
        <v>422</v>
      </c>
      <c r="H4168" t="s">
        <v>260</v>
      </c>
      <c r="I4168" t="s">
        <v>14599</v>
      </c>
      <c r="J4168">
        <v>0.21379999999999999</v>
      </c>
      <c r="K4168">
        <v>0</v>
      </c>
      <c r="L4168">
        <v>0</v>
      </c>
      <c r="M4168">
        <v>0</v>
      </c>
      <c r="N4168">
        <v>0</v>
      </c>
      <c r="P4168">
        <v>0</v>
      </c>
      <c r="Q4168">
        <v>0</v>
      </c>
      <c r="R4168">
        <v>0</v>
      </c>
      <c r="S4168" t="s">
        <v>223</v>
      </c>
      <c r="T4168">
        <v>0</v>
      </c>
      <c r="U4168" t="s">
        <v>14598</v>
      </c>
      <c r="V4168" t="s">
        <v>455</v>
      </c>
      <c r="W4168" t="s">
        <v>225</v>
      </c>
      <c r="Y4168">
        <v>0</v>
      </c>
      <c r="AB4168">
        <v>0</v>
      </c>
      <c r="AC4168">
        <v>0</v>
      </c>
      <c r="AD4168">
        <v>0</v>
      </c>
      <c r="AE4168">
        <v>0</v>
      </c>
      <c r="AF4168">
        <v>0</v>
      </c>
      <c r="AQ4168">
        <v>1</v>
      </c>
      <c r="AR4168">
        <f t="shared" si="65"/>
        <v>0</v>
      </c>
      <c r="AS4168">
        <v>1</v>
      </c>
      <c r="AT4168" t="s">
        <v>133</v>
      </c>
      <c r="AU4168">
        <v>42</v>
      </c>
    </row>
    <row r="4169" spans="1:47">
      <c r="A4169" t="s">
        <v>248</v>
      </c>
      <c r="C4169">
        <v>310</v>
      </c>
      <c r="E4169">
        <v>0</v>
      </c>
      <c r="J4169">
        <v>3.7200000000000002E-3</v>
      </c>
      <c r="K4169">
        <v>0</v>
      </c>
      <c r="L4169">
        <v>0</v>
      </c>
      <c r="M4169">
        <v>0</v>
      </c>
      <c r="N4169">
        <v>0</v>
      </c>
      <c r="P4169">
        <v>0</v>
      </c>
      <c r="Q4169">
        <v>0</v>
      </c>
      <c r="R4169">
        <v>0</v>
      </c>
      <c r="S4169" t="s">
        <v>249</v>
      </c>
      <c r="T4169">
        <v>0</v>
      </c>
      <c r="Y4169">
        <v>0</v>
      </c>
      <c r="AB4169">
        <v>0</v>
      </c>
      <c r="AC4169">
        <v>0</v>
      </c>
      <c r="AD4169">
        <v>0</v>
      </c>
      <c r="AE4169">
        <v>0</v>
      </c>
      <c r="AF4169">
        <v>0</v>
      </c>
      <c r="AQ4169">
        <v>0</v>
      </c>
      <c r="AR4169">
        <f t="shared" si="65"/>
        <v>0</v>
      </c>
      <c r="AS4169">
        <v>1</v>
      </c>
      <c r="AT4169" t="s">
        <v>133</v>
      </c>
      <c r="AU4169">
        <v>42</v>
      </c>
    </row>
    <row r="4170" spans="1:47">
      <c r="A4170" t="s">
        <v>14600</v>
      </c>
      <c r="C4170">
        <v>310</v>
      </c>
      <c r="D4170" t="s">
        <v>14601</v>
      </c>
      <c r="E4170">
        <v>903</v>
      </c>
      <c r="F4170" t="s">
        <v>821</v>
      </c>
      <c r="G4170" t="s">
        <v>422</v>
      </c>
      <c r="H4170" t="s">
        <v>822</v>
      </c>
      <c r="I4170" t="s">
        <v>14602</v>
      </c>
      <c r="J4170">
        <v>0.28222999999999998</v>
      </c>
      <c r="K4170">
        <v>0</v>
      </c>
      <c r="L4170">
        <v>0</v>
      </c>
      <c r="M4170">
        <v>0</v>
      </c>
      <c r="N4170">
        <v>0</v>
      </c>
      <c r="P4170">
        <v>0</v>
      </c>
      <c r="Q4170">
        <v>0</v>
      </c>
      <c r="R4170">
        <v>0</v>
      </c>
      <c r="S4170" t="s">
        <v>223</v>
      </c>
      <c r="T4170">
        <v>0</v>
      </c>
      <c r="U4170" t="s">
        <v>14600</v>
      </c>
      <c r="V4170" t="s">
        <v>455</v>
      </c>
      <c r="W4170" t="s">
        <v>225</v>
      </c>
      <c r="Y4170">
        <v>0</v>
      </c>
      <c r="AB4170">
        <v>0</v>
      </c>
      <c r="AC4170">
        <v>0</v>
      </c>
      <c r="AD4170">
        <v>0</v>
      </c>
      <c r="AE4170">
        <v>0</v>
      </c>
      <c r="AF4170">
        <v>0</v>
      </c>
      <c r="AQ4170">
        <v>1</v>
      </c>
      <c r="AR4170">
        <f t="shared" si="65"/>
        <v>0</v>
      </c>
      <c r="AS4170">
        <v>1</v>
      </c>
      <c r="AT4170" t="s">
        <v>133</v>
      </c>
      <c r="AU4170">
        <v>42</v>
      </c>
    </row>
    <row r="4171" spans="1:47">
      <c r="A4171" t="s">
        <v>14603</v>
      </c>
      <c r="C4171">
        <v>310</v>
      </c>
      <c r="D4171" t="s">
        <v>14604</v>
      </c>
      <c r="E4171">
        <v>132</v>
      </c>
      <c r="F4171" t="s">
        <v>14605</v>
      </c>
      <c r="G4171" t="s">
        <v>422</v>
      </c>
      <c r="H4171" t="s">
        <v>260</v>
      </c>
      <c r="I4171" t="s">
        <v>14606</v>
      </c>
      <c r="J4171">
        <v>0.25562000000000001</v>
      </c>
      <c r="K4171">
        <v>0</v>
      </c>
      <c r="L4171">
        <v>0</v>
      </c>
      <c r="M4171">
        <v>0</v>
      </c>
      <c r="N4171">
        <v>0</v>
      </c>
      <c r="P4171">
        <v>0</v>
      </c>
      <c r="Q4171">
        <v>0</v>
      </c>
      <c r="R4171">
        <v>0</v>
      </c>
      <c r="S4171" t="s">
        <v>223</v>
      </c>
      <c r="T4171">
        <v>0</v>
      </c>
      <c r="U4171" t="s">
        <v>14603</v>
      </c>
      <c r="V4171" t="s">
        <v>927</v>
      </c>
      <c r="W4171" t="s">
        <v>659</v>
      </c>
      <c r="Y4171">
        <v>0</v>
      </c>
      <c r="AB4171">
        <v>0</v>
      </c>
      <c r="AC4171">
        <v>0</v>
      </c>
      <c r="AD4171">
        <v>0</v>
      </c>
      <c r="AE4171">
        <v>0</v>
      </c>
      <c r="AF4171">
        <v>0</v>
      </c>
      <c r="AQ4171">
        <v>1</v>
      </c>
      <c r="AR4171">
        <f t="shared" si="65"/>
        <v>0</v>
      </c>
      <c r="AS4171">
        <v>1</v>
      </c>
      <c r="AT4171" t="s">
        <v>134</v>
      </c>
      <c r="AU4171">
        <v>43</v>
      </c>
    </row>
    <row r="4172" spans="1:47">
      <c r="A4172" t="s">
        <v>248</v>
      </c>
      <c r="C4172">
        <v>310</v>
      </c>
      <c r="E4172">
        <v>0</v>
      </c>
      <c r="J4172">
        <v>1.9871799999999999</v>
      </c>
      <c r="K4172">
        <v>0</v>
      </c>
      <c r="L4172">
        <v>0</v>
      </c>
      <c r="M4172">
        <v>0</v>
      </c>
      <c r="N4172">
        <v>0</v>
      </c>
      <c r="P4172">
        <v>0</v>
      </c>
      <c r="Q4172">
        <v>0</v>
      </c>
      <c r="R4172">
        <v>0</v>
      </c>
      <c r="S4172" t="s">
        <v>249</v>
      </c>
      <c r="T4172">
        <v>0</v>
      </c>
      <c r="Y4172">
        <v>0</v>
      </c>
      <c r="AB4172">
        <v>0</v>
      </c>
      <c r="AC4172">
        <v>0</v>
      </c>
      <c r="AD4172">
        <v>0</v>
      </c>
      <c r="AE4172">
        <v>0</v>
      </c>
      <c r="AF4172">
        <v>0</v>
      </c>
      <c r="AQ4172">
        <v>0</v>
      </c>
      <c r="AR4172">
        <f t="shared" si="65"/>
        <v>0</v>
      </c>
      <c r="AS4172">
        <v>1</v>
      </c>
      <c r="AT4172" t="s">
        <v>112</v>
      </c>
      <c r="AU4172">
        <v>20</v>
      </c>
    </row>
    <row r="4173" spans="1:47">
      <c r="A4173" t="s">
        <v>14462</v>
      </c>
      <c r="B4173" t="s">
        <v>293</v>
      </c>
      <c r="C4173">
        <v>310</v>
      </c>
      <c r="D4173" t="s">
        <v>12935</v>
      </c>
      <c r="E4173">
        <v>0</v>
      </c>
      <c r="J4173">
        <v>26.491019999999999</v>
      </c>
      <c r="K4173">
        <v>0</v>
      </c>
      <c r="L4173">
        <v>0</v>
      </c>
      <c r="M4173">
        <v>0</v>
      </c>
      <c r="N4173">
        <v>0</v>
      </c>
      <c r="P4173">
        <v>0</v>
      </c>
      <c r="Q4173">
        <v>0</v>
      </c>
      <c r="R4173">
        <v>0</v>
      </c>
      <c r="S4173" t="s">
        <v>296</v>
      </c>
      <c r="T4173">
        <v>0</v>
      </c>
      <c r="Y4173">
        <v>0</v>
      </c>
      <c r="AB4173">
        <v>0</v>
      </c>
      <c r="AC4173">
        <v>0</v>
      </c>
      <c r="AD4173">
        <v>0</v>
      </c>
      <c r="AE4173">
        <v>0</v>
      </c>
      <c r="AF4173">
        <v>0</v>
      </c>
      <c r="AG4173" t="s">
        <v>845</v>
      </c>
      <c r="AQ4173">
        <v>6</v>
      </c>
      <c r="AR4173">
        <f t="shared" si="65"/>
        <v>0</v>
      </c>
      <c r="AS4173">
        <v>1</v>
      </c>
      <c r="AT4173" t="s">
        <v>133</v>
      </c>
      <c r="AU4173">
        <v>42</v>
      </c>
    </row>
    <row r="4174" spans="1:47">
      <c r="A4174" t="s">
        <v>14607</v>
      </c>
      <c r="C4174">
        <v>310</v>
      </c>
      <c r="D4174" t="s">
        <v>14608</v>
      </c>
      <c r="E4174">
        <v>130</v>
      </c>
      <c r="F4174" t="s">
        <v>14609</v>
      </c>
      <c r="G4174" t="s">
        <v>422</v>
      </c>
      <c r="H4174" t="s">
        <v>1823</v>
      </c>
      <c r="I4174" t="s">
        <v>14610</v>
      </c>
      <c r="J4174">
        <v>0.38157000000000002</v>
      </c>
      <c r="K4174">
        <v>1</v>
      </c>
      <c r="L4174">
        <v>1</v>
      </c>
      <c r="M4174">
        <v>1</v>
      </c>
      <c r="N4174">
        <v>1</v>
      </c>
      <c r="O4174" t="s">
        <v>225</v>
      </c>
      <c r="P4174">
        <v>0</v>
      </c>
      <c r="Q4174">
        <v>1</v>
      </c>
      <c r="R4174">
        <v>0</v>
      </c>
      <c r="S4174" t="s">
        <v>223</v>
      </c>
      <c r="T4174">
        <v>0</v>
      </c>
      <c r="U4174" t="s">
        <v>14607</v>
      </c>
      <c r="V4174" t="s">
        <v>455</v>
      </c>
      <c r="W4174" t="s">
        <v>225</v>
      </c>
      <c r="X4174" t="s">
        <v>225</v>
      </c>
      <c r="Y4174">
        <v>0</v>
      </c>
      <c r="AB4174">
        <v>1</v>
      </c>
      <c r="AC4174">
        <v>1</v>
      </c>
      <c r="AD4174">
        <v>2</v>
      </c>
      <c r="AE4174">
        <v>1040</v>
      </c>
      <c r="AF4174">
        <v>1.5</v>
      </c>
      <c r="AQ4174">
        <v>1</v>
      </c>
      <c r="AR4174">
        <f t="shared" si="65"/>
        <v>9.68</v>
      </c>
      <c r="AS4174">
        <v>1</v>
      </c>
      <c r="AT4174" t="s">
        <v>133</v>
      </c>
      <c r="AU4174">
        <v>42</v>
      </c>
    </row>
    <row r="4175" spans="1:47">
      <c r="A4175" t="s">
        <v>14611</v>
      </c>
      <c r="C4175">
        <v>310</v>
      </c>
      <c r="D4175" t="s">
        <v>14612</v>
      </c>
      <c r="E4175">
        <v>132</v>
      </c>
      <c r="F4175" t="s">
        <v>14613</v>
      </c>
      <c r="G4175" t="s">
        <v>11287</v>
      </c>
      <c r="H4175" t="s">
        <v>260</v>
      </c>
      <c r="I4175" t="s">
        <v>14614</v>
      </c>
      <c r="J4175">
        <v>0.14352000000000001</v>
      </c>
      <c r="K4175">
        <v>0</v>
      </c>
      <c r="L4175">
        <v>0</v>
      </c>
      <c r="M4175">
        <v>0</v>
      </c>
      <c r="N4175">
        <v>0</v>
      </c>
      <c r="P4175">
        <v>0</v>
      </c>
      <c r="Q4175">
        <v>0</v>
      </c>
      <c r="R4175">
        <v>0</v>
      </c>
      <c r="S4175" t="s">
        <v>223</v>
      </c>
      <c r="T4175">
        <v>0</v>
      </c>
      <c r="U4175" t="s">
        <v>14611</v>
      </c>
      <c r="V4175" t="s">
        <v>455</v>
      </c>
      <c r="W4175" t="s">
        <v>225</v>
      </c>
      <c r="Y4175">
        <v>0</v>
      </c>
      <c r="AB4175">
        <v>0</v>
      </c>
      <c r="AC4175">
        <v>0</v>
      </c>
      <c r="AD4175">
        <v>0</v>
      </c>
      <c r="AE4175">
        <v>0</v>
      </c>
      <c r="AF4175">
        <v>0</v>
      </c>
      <c r="AQ4175">
        <v>1</v>
      </c>
      <c r="AR4175">
        <f t="shared" si="65"/>
        <v>0</v>
      </c>
      <c r="AS4175">
        <v>1</v>
      </c>
      <c r="AT4175" t="s">
        <v>133</v>
      </c>
      <c r="AU4175">
        <v>42</v>
      </c>
    </row>
    <row r="4176" spans="1:47">
      <c r="A4176" t="s">
        <v>14615</v>
      </c>
      <c r="C4176">
        <v>310</v>
      </c>
      <c r="D4176" t="s">
        <v>14616</v>
      </c>
      <c r="E4176">
        <v>101</v>
      </c>
      <c r="F4176" t="s">
        <v>14617</v>
      </c>
      <c r="G4176" t="s">
        <v>422</v>
      </c>
      <c r="H4176" t="s">
        <v>220</v>
      </c>
      <c r="I4176" t="s">
        <v>14618</v>
      </c>
      <c r="J4176">
        <v>0.20605999999999999</v>
      </c>
      <c r="K4176">
        <v>1</v>
      </c>
      <c r="L4176">
        <v>1</v>
      </c>
      <c r="M4176">
        <v>1</v>
      </c>
      <c r="N4176">
        <v>1</v>
      </c>
      <c r="O4176" t="s">
        <v>225</v>
      </c>
      <c r="P4176">
        <v>0</v>
      </c>
      <c r="Q4176">
        <v>1</v>
      </c>
      <c r="R4176">
        <v>4700</v>
      </c>
      <c r="S4176" t="s">
        <v>223</v>
      </c>
      <c r="T4176">
        <v>4700</v>
      </c>
      <c r="U4176" t="s">
        <v>14615</v>
      </c>
      <c r="V4176" t="s">
        <v>455</v>
      </c>
      <c r="W4176" t="s">
        <v>225</v>
      </c>
      <c r="X4176" t="s">
        <v>225</v>
      </c>
      <c r="Y4176">
        <v>4700</v>
      </c>
      <c r="AB4176">
        <v>1</v>
      </c>
      <c r="AC4176">
        <v>1</v>
      </c>
      <c r="AD4176">
        <v>3</v>
      </c>
      <c r="AE4176">
        <v>1120</v>
      </c>
      <c r="AF4176">
        <v>1</v>
      </c>
      <c r="AQ4176">
        <v>1</v>
      </c>
      <c r="AR4176">
        <f t="shared" si="65"/>
        <v>4.6463999999999999</v>
      </c>
      <c r="AS4176">
        <v>1</v>
      </c>
      <c r="AT4176" t="s">
        <v>112</v>
      </c>
      <c r="AU4176">
        <v>20</v>
      </c>
    </row>
    <row r="4177" spans="1:47">
      <c r="A4177" t="s">
        <v>14619</v>
      </c>
      <c r="C4177">
        <v>310</v>
      </c>
      <c r="D4177" t="s">
        <v>14620</v>
      </c>
      <c r="E4177">
        <v>132</v>
      </c>
      <c r="F4177" t="s">
        <v>14408</v>
      </c>
      <c r="G4177" t="s">
        <v>422</v>
      </c>
      <c r="H4177" t="s">
        <v>260</v>
      </c>
      <c r="I4177" t="s">
        <v>14621</v>
      </c>
      <c r="J4177">
        <v>0.58689000000000002</v>
      </c>
      <c r="K4177">
        <v>0</v>
      </c>
      <c r="L4177">
        <v>0</v>
      </c>
      <c r="M4177">
        <v>0</v>
      </c>
      <c r="N4177">
        <v>0</v>
      </c>
      <c r="P4177">
        <v>0</v>
      </c>
      <c r="Q4177">
        <v>0</v>
      </c>
      <c r="R4177">
        <v>0</v>
      </c>
      <c r="S4177" t="s">
        <v>223</v>
      </c>
      <c r="T4177">
        <v>0</v>
      </c>
      <c r="U4177" t="s">
        <v>14619</v>
      </c>
      <c r="Y4177">
        <v>0</v>
      </c>
      <c r="AB4177">
        <v>0</v>
      </c>
      <c r="AC4177">
        <v>0</v>
      </c>
      <c r="AD4177">
        <v>0</v>
      </c>
      <c r="AE4177">
        <v>0</v>
      </c>
      <c r="AF4177">
        <v>0</v>
      </c>
      <c r="AQ4177">
        <v>2</v>
      </c>
      <c r="AR4177">
        <f t="shared" si="65"/>
        <v>0</v>
      </c>
      <c r="AS4177">
        <v>1</v>
      </c>
      <c r="AT4177" t="s">
        <v>112</v>
      </c>
      <c r="AU4177">
        <v>20</v>
      </c>
    </row>
    <row r="4178" spans="1:47">
      <c r="A4178" t="s">
        <v>14622</v>
      </c>
      <c r="C4178">
        <v>310</v>
      </c>
      <c r="D4178" t="s">
        <v>14623</v>
      </c>
      <c r="E4178">
        <v>132</v>
      </c>
      <c r="F4178" t="s">
        <v>14624</v>
      </c>
      <c r="G4178" t="s">
        <v>422</v>
      </c>
      <c r="H4178" t="s">
        <v>260</v>
      </c>
      <c r="I4178" t="s">
        <v>14625</v>
      </c>
      <c r="J4178">
        <v>0.23760000000000001</v>
      </c>
      <c r="K4178">
        <v>0</v>
      </c>
      <c r="L4178">
        <v>0</v>
      </c>
      <c r="M4178">
        <v>0</v>
      </c>
      <c r="N4178">
        <v>0</v>
      </c>
      <c r="P4178">
        <v>0</v>
      </c>
      <c r="Q4178">
        <v>0</v>
      </c>
      <c r="R4178">
        <v>0</v>
      </c>
      <c r="S4178" t="s">
        <v>223</v>
      </c>
      <c r="T4178">
        <v>0</v>
      </c>
      <c r="U4178" t="s">
        <v>14622</v>
      </c>
      <c r="V4178" t="s">
        <v>455</v>
      </c>
      <c r="W4178" t="s">
        <v>225</v>
      </c>
      <c r="Y4178">
        <v>0</v>
      </c>
      <c r="AB4178">
        <v>0</v>
      </c>
      <c r="AC4178">
        <v>0</v>
      </c>
      <c r="AD4178">
        <v>0</v>
      </c>
      <c r="AE4178">
        <v>0</v>
      </c>
      <c r="AF4178">
        <v>0</v>
      </c>
      <c r="AQ4178">
        <v>1</v>
      </c>
      <c r="AR4178">
        <f t="shared" si="65"/>
        <v>0</v>
      </c>
      <c r="AS4178">
        <v>1</v>
      </c>
      <c r="AT4178" t="s">
        <v>133</v>
      </c>
      <c r="AU4178">
        <v>42</v>
      </c>
    </row>
    <row r="4179" spans="1:47">
      <c r="A4179" t="s">
        <v>14462</v>
      </c>
      <c r="B4179" t="s">
        <v>293</v>
      </c>
      <c r="C4179">
        <v>310</v>
      </c>
      <c r="D4179" t="s">
        <v>12935</v>
      </c>
      <c r="E4179">
        <v>0</v>
      </c>
      <c r="J4179">
        <v>5.9520000000000003E-2</v>
      </c>
      <c r="K4179">
        <v>0</v>
      </c>
      <c r="L4179">
        <v>0</v>
      </c>
      <c r="M4179">
        <v>0</v>
      </c>
      <c r="N4179">
        <v>0</v>
      </c>
      <c r="P4179">
        <v>0</v>
      </c>
      <c r="Q4179">
        <v>0</v>
      </c>
      <c r="R4179">
        <v>0</v>
      </c>
      <c r="S4179" t="s">
        <v>296</v>
      </c>
      <c r="T4179">
        <v>0</v>
      </c>
      <c r="Y4179">
        <v>0</v>
      </c>
      <c r="AB4179">
        <v>0</v>
      </c>
      <c r="AC4179">
        <v>0</v>
      </c>
      <c r="AD4179">
        <v>0</v>
      </c>
      <c r="AE4179">
        <v>0</v>
      </c>
      <c r="AF4179">
        <v>0</v>
      </c>
      <c r="AG4179" t="s">
        <v>845</v>
      </c>
      <c r="AQ4179">
        <v>0</v>
      </c>
      <c r="AR4179">
        <f t="shared" si="65"/>
        <v>0</v>
      </c>
      <c r="AS4179">
        <v>1</v>
      </c>
      <c r="AT4179" t="s">
        <v>133</v>
      </c>
      <c r="AU4179">
        <v>42</v>
      </c>
    </row>
    <row r="4180" spans="1:47">
      <c r="A4180" t="s">
        <v>14626</v>
      </c>
      <c r="C4180">
        <v>310</v>
      </c>
      <c r="D4180" t="s">
        <v>13137</v>
      </c>
      <c r="E4180">
        <v>132</v>
      </c>
      <c r="F4180" t="s">
        <v>14476</v>
      </c>
      <c r="G4180" t="s">
        <v>422</v>
      </c>
      <c r="H4180" t="s">
        <v>260</v>
      </c>
      <c r="I4180" t="s">
        <v>14627</v>
      </c>
      <c r="J4180">
        <v>9.7960000000000005E-2</v>
      </c>
      <c r="K4180">
        <v>0</v>
      </c>
      <c r="L4180">
        <v>0</v>
      </c>
      <c r="M4180">
        <v>0</v>
      </c>
      <c r="N4180">
        <v>0</v>
      </c>
      <c r="P4180">
        <v>0</v>
      </c>
      <c r="Q4180">
        <v>0</v>
      </c>
      <c r="R4180">
        <v>0</v>
      </c>
      <c r="S4180" t="s">
        <v>223</v>
      </c>
      <c r="T4180">
        <v>0</v>
      </c>
      <c r="U4180" t="s">
        <v>14626</v>
      </c>
      <c r="V4180" t="s">
        <v>224</v>
      </c>
      <c r="W4180" t="s">
        <v>225</v>
      </c>
      <c r="Y4180">
        <v>0</v>
      </c>
      <c r="AB4180">
        <v>0</v>
      </c>
      <c r="AC4180">
        <v>0</v>
      </c>
      <c r="AD4180">
        <v>0</v>
      </c>
      <c r="AE4180">
        <v>0</v>
      </c>
      <c r="AF4180">
        <v>0</v>
      </c>
      <c r="AQ4180">
        <v>1</v>
      </c>
      <c r="AR4180">
        <f t="shared" si="65"/>
        <v>0</v>
      </c>
      <c r="AS4180">
        <v>1</v>
      </c>
      <c r="AT4180" t="s">
        <v>133</v>
      </c>
      <c r="AU4180">
        <v>42</v>
      </c>
    </row>
    <row r="4181" spans="1:47">
      <c r="A4181" t="s">
        <v>14628</v>
      </c>
      <c r="C4181">
        <v>310</v>
      </c>
      <c r="D4181" t="s">
        <v>14629</v>
      </c>
      <c r="E4181">
        <v>101</v>
      </c>
      <c r="F4181" t="s">
        <v>14630</v>
      </c>
      <c r="G4181" t="s">
        <v>1783</v>
      </c>
      <c r="H4181" t="s">
        <v>220</v>
      </c>
      <c r="I4181" t="s">
        <v>14631</v>
      </c>
      <c r="J4181">
        <v>0.10391</v>
      </c>
      <c r="K4181">
        <v>1</v>
      </c>
      <c r="L4181">
        <v>1</v>
      </c>
      <c r="M4181">
        <v>1</v>
      </c>
      <c r="N4181">
        <v>1</v>
      </c>
      <c r="O4181" t="s">
        <v>225</v>
      </c>
      <c r="P4181">
        <v>0</v>
      </c>
      <c r="Q4181">
        <v>1</v>
      </c>
      <c r="R4181">
        <v>2400</v>
      </c>
      <c r="S4181" t="s">
        <v>223</v>
      </c>
      <c r="T4181">
        <v>2400</v>
      </c>
      <c r="U4181" t="s">
        <v>14628</v>
      </c>
      <c r="V4181" t="s">
        <v>224</v>
      </c>
      <c r="W4181" t="s">
        <v>225</v>
      </c>
      <c r="X4181" t="s">
        <v>225</v>
      </c>
      <c r="Y4181">
        <v>2400</v>
      </c>
      <c r="AB4181">
        <v>1</v>
      </c>
      <c r="AC4181">
        <v>1</v>
      </c>
      <c r="AD4181">
        <v>1</v>
      </c>
      <c r="AE4181">
        <v>748</v>
      </c>
      <c r="AF4181">
        <v>1</v>
      </c>
      <c r="AQ4181">
        <v>1</v>
      </c>
      <c r="AR4181">
        <f t="shared" si="65"/>
        <v>4.6463999999999999</v>
      </c>
      <c r="AS4181">
        <v>1</v>
      </c>
      <c r="AT4181" t="s">
        <v>112</v>
      </c>
      <c r="AU4181">
        <v>20</v>
      </c>
    </row>
    <row r="4182" spans="1:47">
      <c r="A4182" t="s">
        <v>14632</v>
      </c>
      <c r="C4182">
        <v>310</v>
      </c>
      <c r="D4182" t="s">
        <v>14633</v>
      </c>
      <c r="E4182">
        <v>101</v>
      </c>
      <c r="F4182" t="s">
        <v>14634</v>
      </c>
      <c r="G4182" t="s">
        <v>422</v>
      </c>
      <c r="H4182" t="s">
        <v>220</v>
      </c>
      <c r="I4182" t="s">
        <v>14635</v>
      </c>
      <c r="J4182">
        <v>2.6431399999999998</v>
      </c>
      <c r="K4182">
        <v>1</v>
      </c>
      <c r="L4182">
        <v>1</v>
      </c>
      <c r="M4182">
        <v>1</v>
      </c>
      <c r="N4182">
        <v>1</v>
      </c>
      <c r="O4182" t="s">
        <v>225</v>
      </c>
      <c r="P4182">
        <v>0</v>
      </c>
      <c r="Q4182">
        <v>1</v>
      </c>
      <c r="R4182">
        <v>18600</v>
      </c>
      <c r="S4182" t="s">
        <v>223</v>
      </c>
      <c r="T4182">
        <v>18600</v>
      </c>
      <c r="U4182" t="s">
        <v>14632</v>
      </c>
      <c r="V4182" t="s">
        <v>455</v>
      </c>
      <c r="W4182" t="s">
        <v>225</v>
      </c>
      <c r="X4182" t="s">
        <v>225</v>
      </c>
      <c r="Y4182">
        <v>18600</v>
      </c>
      <c r="AB4182">
        <v>1</v>
      </c>
      <c r="AC4182">
        <v>1</v>
      </c>
      <c r="AD4182">
        <v>3</v>
      </c>
      <c r="AE4182">
        <v>3494</v>
      </c>
      <c r="AF4182">
        <v>2</v>
      </c>
      <c r="AQ4182">
        <v>1</v>
      </c>
      <c r="AR4182">
        <f t="shared" si="65"/>
        <v>9.68</v>
      </c>
      <c r="AS4182">
        <v>1</v>
      </c>
      <c r="AT4182" t="s">
        <v>133</v>
      </c>
      <c r="AU4182">
        <v>42</v>
      </c>
    </row>
    <row r="4183" spans="1:47">
      <c r="A4183" t="s">
        <v>14636</v>
      </c>
      <c r="C4183">
        <v>310</v>
      </c>
      <c r="D4183" t="s">
        <v>14637</v>
      </c>
      <c r="E4183">
        <v>101</v>
      </c>
      <c r="F4183" t="s">
        <v>14638</v>
      </c>
      <c r="G4183" t="s">
        <v>11287</v>
      </c>
      <c r="H4183" t="s">
        <v>220</v>
      </c>
      <c r="I4183" t="s">
        <v>14639</v>
      </c>
      <c r="J4183">
        <v>0.43178</v>
      </c>
      <c r="K4183">
        <v>1</v>
      </c>
      <c r="L4183">
        <v>1</v>
      </c>
      <c r="M4183">
        <v>1</v>
      </c>
      <c r="N4183">
        <v>1</v>
      </c>
      <c r="O4183" t="s">
        <v>225</v>
      </c>
      <c r="P4183">
        <v>0</v>
      </c>
      <c r="Q4183">
        <v>1</v>
      </c>
      <c r="R4183">
        <v>900</v>
      </c>
      <c r="S4183" t="s">
        <v>223</v>
      </c>
      <c r="T4183">
        <v>900</v>
      </c>
      <c r="U4183" t="s">
        <v>14636</v>
      </c>
      <c r="X4183" t="s">
        <v>225</v>
      </c>
      <c r="Y4183">
        <v>900</v>
      </c>
      <c r="AB4183">
        <v>1</v>
      </c>
      <c r="AC4183">
        <v>1</v>
      </c>
      <c r="AD4183">
        <v>3</v>
      </c>
      <c r="AE4183">
        <v>1064</v>
      </c>
      <c r="AF4183">
        <v>1</v>
      </c>
      <c r="AQ4183">
        <v>1</v>
      </c>
      <c r="AR4183">
        <f t="shared" si="65"/>
        <v>9.68</v>
      </c>
      <c r="AS4183">
        <v>1</v>
      </c>
      <c r="AT4183" t="s">
        <v>133</v>
      </c>
      <c r="AU4183">
        <v>42</v>
      </c>
    </row>
    <row r="4184" spans="1:47">
      <c r="A4184" t="s">
        <v>14640</v>
      </c>
      <c r="C4184">
        <v>310</v>
      </c>
      <c r="D4184" t="s">
        <v>14584</v>
      </c>
      <c r="E4184">
        <v>924</v>
      </c>
      <c r="F4184" t="s">
        <v>13982</v>
      </c>
      <c r="G4184" t="s">
        <v>11287</v>
      </c>
      <c r="H4184" t="s">
        <v>10896</v>
      </c>
      <c r="I4184" t="s">
        <v>14641</v>
      </c>
      <c r="J4184">
        <v>0.27007999999999999</v>
      </c>
      <c r="K4184">
        <v>0</v>
      </c>
      <c r="L4184">
        <v>0</v>
      </c>
      <c r="M4184">
        <v>0</v>
      </c>
      <c r="N4184">
        <v>0</v>
      </c>
      <c r="P4184">
        <v>0</v>
      </c>
      <c r="Q4184">
        <v>0</v>
      </c>
      <c r="R4184">
        <v>0</v>
      </c>
      <c r="S4184" t="s">
        <v>223</v>
      </c>
      <c r="T4184">
        <v>0</v>
      </c>
      <c r="U4184" t="s">
        <v>14640</v>
      </c>
      <c r="Y4184">
        <v>0</v>
      </c>
      <c r="AB4184">
        <v>0</v>
      </c>
      <c r="AC4184">
        <v>0</v>
      </c>
      <c r="AD4184">
        <v>0</v>
      </c>
      <c r="AE4184">
        <v>0</v>
      </c>
      <c r="AF4184">
        <v>0</v>
      </c>
      <c r="AQ4184">
        <v>1</v>
      </c>
      <c r="AR4184">
        <f t="shared" si="65"/>
        <v>0</v>
      </c>
      <c r="AS4184">
        <v>1</v>
      </c>
      <c r="AT4184" t="s">
        <v>112</v>
      </c>
      <c r="AU4184">
        <v>20</v>
      </c>
    </row>
    <row r="4185" spans="1:47">
      <c r="A4185" t="s">
        <v>14642</v>
      </c>
      <c r="C4185">
        <v>310</v>
      </c>
      <c r="D4185" t="s">
        <v>14266</v>
      </c>
      <c r="E4185">
        <v>132</v>
      </c>
      <c r="F4185" t="s">
        <v>14643</v>
      </c>
      <c r="G4185" t="s">
        <v>422</v>
      </c>
      <c r="H4185" t="s">
        <v>260</v>
      </c>
      <c r="I4185" t="s">
        <v>14644</v>
      </c>
      <c r="J4185">
        <v>0.41406999999999999</v>
      </c>
      <c r="K4185">
        <v>0</v>
      </c>
      <c r="L4185">
        <v>0</v>
      </c>
      <c r="M4185">
        <v>0</v>
      </c>
      <c r="N4185">
        <v>0</v>
      </c>
      <c r="P4185">
        <v>0</v>
      </c>
      <c r="Q4185">
        <v>0</v>
      </c>
      <c r="R4185">
        <v>0</v>
      </c>
      <c r="S4185" t="s">
        <v>223</v>
      </c>
      <c r="T4185">
        <v>0</v>
      </c>
      <c r="U4185" t="s">
        <v>14642</v>
      </c>
      <c r="V4185" t="s">
        <v>455</v>
      </c>
      <c r="W4185" t="s">
        <v>225</v>
      </c>
      <c r="Y4185">
        <v>0</v>
      </c>
      <c r="AB4185">
        <v>0</v>
      </c>
      <c r="AC4185">
        <v>0</v>
      </c>
      <c r="AD4185">
        <v>0</v>
      </c>
      <c r="AE4185">
        <v>0</v>
      </c>
      <c r="AF4185">
        <v>0</v>
      </c>
      <c r="AQ4185">
        <v>1</v>
      </c>
      <c r="AR4185">
        <f t="shared" si="65"/>
        <v>0</v>
      </c>
      <c r="AS4185">
        <v>1</v>
      </c>
      <c r="AT4185" t="s">
        <v>133</v>
      </c>
      <c r="AU4185">
        <v>42</v>
      </c>
    </row>
    <row r="4186" spans="1:47">
      <c r="A4186" t="s">
        <v>14645</v>
      </c>
      <c r="C4186">
        <v>310</v>
      </c>
      <c r="D4186" t="s">
        <v>14646</v>
      </c>
      <c r="E4186">
        <v>101</v>
      </c>
      <c r="F4186" t="s">
        <v>14647</v>
      </c>
      <c r="G4186" t="s">
        <v>422</v>
      </c>
      <c r="H4186" t="s">
        <v>220</v>
      </c>
      <c r="I4186" t="s">
        <v>14648</v>
      </c>
      <c r="J4186">
        <v>0.24107999999999999</v>
      </c>
      <c r="K4186">
        <v>1</v>
      </c>
      <c r="L4186">
        <v>1</v>
      </c>
      <c r="M4186">
        <v>1</v>
      </c>
      <c r="N4186">
        <v>1</v>
      </c>
      <c r="O4186" t="s">
        <v>225</v>
      </c>
      <c r="P4186">
        <v>0</v>
      </c>
      <c r="Q4186">
        <v>1</v>
      </c>
      <c r="R4186">
        <v>5700</v>
      </c>
      <c r="S4186" t="s">
        <v>223</v>
      </c>
      <c r="T4186">
        <v>5700</v>
      </c>
      <c r="U4186" t="s">
        <v>14645</v>
      </c>
      <c r="V4186" t="s">
        <v>455</v>
      </c>
      <c r="W4186" t="s">
        <v>225</v>
      </c>
      <c r="X4186" t="s">
        <v>225</v>
      </c>
      <c r="Y4186">
        <v>5700</v>
      </c>
      <c r="AB4186">
        <v>1</v>
      </c>
      <c r="AC4186">
        <v>1</v>
      </c>
      <c r="AD4186">
        <v>3</v>
      </c>
      <c r="AE4186">
        <v>1163</v>
      </c>
      <c r="AF4186">
        <v>1.5</v>
      </c>
      <c r="AQ4186">
        <v>1</v>
      </c>
      <c r="AR4186">
        <f t="shared" si="65"/>
        <v>9.68</v>
      </c>
      <c r="AS4186">
        <v>1</v>
      </c>
      <c r="AT4186" t="s">
        <v>133</v>
      </c>
      <c r="AU4186">
        <v>42</v>
      </c>
    </row>
    <row r="4187" spans="1:47">
      <c r="A4187" t="s">
        <v>14649</v>
      </c>
      <c r="C4187">
        <v>310</v>
      </c>
      <c r="D4187" t="s">
        <v>14650</v>
      </c>
      <c r="E4187">
        <v>132</v>
      </c>
      <c r="F4187" t="s">
        <v>14651</v>
      </c>
      <c r="G4187" t="s">
        <v>422</v>
      </c>
      <c r="H4187" t="s">
        <v>260</v>
      </c>
      <c r="I4187" t="s">
        <v>14652</v>
      </c>
      <c r="J4187">
        <v>1.0866400000000001</v>
      </c>
      <c r="K4187">
        <v>0</v>
      </c>
      <c r="L4187">
        <v>0</v>
      </c>
      <c r="M4187">
        <v>0</v>
      </c>
      <c r="N4187">
        <v>0</v>
      </c>
      <c r="P4187">
        <v>0</v>
      </c>
      <c r="Q4187">
        <v>0</v>
      </c>
      <c r="R4187">
        <v>0</v>
      </c>
      <c r="S4187" t="s">
        <v>223</v>
      </c>
      <c r="T4187">
        <v>0</v>
      </c>
      <c r="U4187" t="s">
        <v>14649</v>
      </c>
      <c r="V4187" t="s">
        <v>224</v>
      </c>
      <c r="W4187" t="s">
        <v>225</v>
      </c>
      <c r="Y4187">
        <v>0</v>
      </c>
      <c r="AB4187">
        <v>0</v>
      </c>
      <c r="AC4187">
        <v>0</v>
      </c>
      <c r="AD4187">
        <v>0</v>
      </c>
      <c r="AE4187">
        <v>0</v>
      </c>
      <c r="AF4187">
        <v>0</v>
      </c>
      <c r="AQ4187">
        <v>2</v>
      </c>
      <c r="AR4187">
        <f t="shared" si="65"/>
        <v>0</v>
      </c>
      <c r="AS4187">
        <v>1</v>
      </c>
      <c r="AT4187" t="s">
        <v>133</v>
      </c>
      <c r="AU4187">
        <v>42</v>
      </c>
    </row>
    <row r="4188" spans="1:47">
      <c r="A4188" t="s">
        <v>14653</v>
      </c>
      <c r="C4188">
        <v>310</v>
      </c>
      <c r="D4188" t="s">
        <v>14654</v>
      </c>
      <c r="E4188">
        <v>302</v>
      </c>
      <c r="F4188" t="s">
        <v>14655</v>
      </c>
      <c r="G4188" t="s">
        <v>422</v>
      </c>
      <c r="H4188" t="s">
        <v>14656</v>
      </c>
      <c r="I4188" t="s">
        <v>14657</v>
      </c>
      <c r="J4188">
        <v>0.33159</v>
      </c>
      <c r="K4188">
        <v>0</v>
      </c>
      <c r="L4188">
        <v>0</v>
      </c>
      <c r="M4188">
        <v>1</v>
      </c>
      <c r="N4188">
        <v>1</v>
      </c>
      <c r="O4188" t="s">
        <v>659</v>
      </c>
      <c r="P4188">
        <v>1</v>
      </c>
      <c r="Q4188">
        <v>1</v>
      </c>
      <c r="R4188">
        <v>9000</v>
      </c>
      <c r="S4188" t="s">
        <v>223</v>
      </c>
      <c r="T4188">
        <v>0</v>
      </c>
      <c r="U4188" t="s">
        <v>14653</v>
      </c>
      <c r="V4188" t="s">
        <v>927</v>
      </c>
      <c r="W4188" t="s">
        <v>659</v>
      </c>
      <c r="X4188" t="s">
        <v>659</v>
      </c>
      <c r="Y4188">
        <v>9000</v>
      </c>
      <c r="AB4188">
        <v>0</v>
      </c>
      <c r="AC4188">
        <v>0</v>
      </c>
      <c r="AD4188">
        <v>4</v>
      </c>
      <c r="AE4188">
        <v>1542</v>
      </c>
      <c r="AF4188">
        <v>1.5</v>
      </c>
      <c r="AQ4188">
        <v>1</v>
      </c>
      <c r="AR4188">
        <f t="shared" si="65"/>
        <v>0</v>
      </c>
      <c r="AS4188">
        <v>1</v>
      </c>
      <c r="AT4188" t="s">
        <v>133</v>
      </c>
      <c r="AU4188">
        <v>42</v>
      </c>
    </row>
    <row r="4189" spans="1:47">
      <c r="A4189" t="s">
        <v>14658</v>
      </c>
      <c r="C4189">
        <v>310</v>
      </c>
      <c r="D4189" t="s">
        <v>14659</v>
      </c>
      <c r="E4189">
        <v>101</v>
      </c>
      <c r="F4189" t="s">
        <v>14605</v>
      </c>
      <c r="G4189" t="s">
        <v>422</v>
      </c>
      <c r="H4189" t="s">
        <v>220</v>
      </c>
      <c r="I4189" t="s">
        <v>14660</v>
      </c>
      <c r="J4189">
        <v>0.32186999999999999</v>
      </c>
      <c r="K4189">
        <v>0</v>
      </c>
      <c r="L4189">
        <v>0</v>
      </c>
      <c r="M4189">
        <v>1</v>
      </c>
      <c r="N4189">
        <v>1</v>
      </c>
      <c r="O4189" t="s">
        <v>659</v>
      </c>
      <c r="P4189">
        <v>1</v>
      </c>
      <c r="Q4189">
        <v>1</v>
      </c>
      <c r="R4189">
        <v>12800</v>
      </c>
      <c r="S4189" t="s">
        <v>223</v>
      </c>
      <c r="T4189">
        <v>0</v>
      </c>
      <c r="U4189" t="s">
        <v>14658</v>
      </c>
      <c r="V4189" t="s">
        <v>927</v>
      </c>
      <c r="W4189" t="s">
        <v>659</v>
      </c>
      <c r="X4189" t="s">
        <v>659</v>
      </c>
      <c r="Y4189">
        <v>12800</v>
      </c>
      <c r="AB4189">
        <v>0</v>
      </c>
      <c r="AC4189">
        <v>0</v>
      </c>
      <c r="AD4189">
        <v>3</v>
      </c>
      <c r="AE4189">
        <v>1608</v>
      </c>
      <c r="AF4189">
        <v>1</v>
      </c>
      <c r="AQ4189">
        <v>0</v>
      </c>
      <c r="AR4189">
        <f t="shared" si="65"/>
        <v>0</v>
      </c>
      <c r="AS4189">
        <v>1</v>
      </c>
      <c r="AT4189" t="s">
        <v>134</v>
      </c>
      <c r="AU4189">
        <v>43</v>
      </c>
    </row>
    <row r="4190" spans="1:47">
      <c r="A4190" t="s">
        <v>14661</v>
      </c>
      <c r="C4190">
        <v>310</v>
      </c>
      <c r="D4190" t="s">
        <v>14662</v>
      </c>
      <c r="E4190">
        <v>316</v>
      </c>
      <c r="F4190" t="s">
        <v>14663</v>
      </c>
      <c r="G4190" t="s">
        <v>422</v>
      </c>
      <c r="H4190" t="s">
        <v>10705</v>
      </c>
      <c r="I4190" t="s">
        <v>14664</v>
      </c>
      <c r="J4190">
        <v>1.9635199999999999</v>
      </c>
      <c r="K4190">
        <v>1</v>
      </c>
      <c r="L4190">
        <v>1</v>
      </c>
      <c r="M4190">
        <v>1</v>
      </c>
      <c r="N4190">
        <v>1</v>
      </c>
      <c r="O4190" t="s">
        <v>225</v>
      </c>
      <c r="P4190">
        <v>0</v>
      </c>
      <c r="Q4190">
        <v>0</v>
      </c>
      <c r="R4190">
        <v>0</v>
      </c>
      <c r="S4190" t="s">
        <v>223</v>
      </c>
      <c r="T4190">
        <v>0</v>
      </c>
      <c r="U4190" t="s">
        <v>14661</v>
      </c>
      <c r="V4190" t="s">
        <v>933</v>
      </c>
      <c r="W4190" t="s">
        <v>659</v>
      </c>
      <c r="X4190" t="s">
        <v>225</v>
      </c>
      <c r="Y4190">
        <v>0</v>
      </c>
      <c r="AB4190">
        <v>1</v>
      </c>
      <c r="AC4190">
        <v>1</v>
      </c>
      <c r="AD4190">
        <v>0</v>
      </c>
      <c r="AE4190">
        <v>6390</v>
      </c>
      <c r="AF4190">
        <v>2</v>
      </c>
      <c r="AQ4190">
        <v>3</v>
      </c>
      <c r="AR4190">
        <f t="shared" si="65"/>
        <v>9.68</v>
      </c>
      <c r="AS4190">
        <v>1</v>
      </c>
      <c r="AT4190" t="s">
        <v>133</v>
      </c>
      <c r="AU4190">
        <v>42</v>
      </c>
    </row>
    <row r="4191" spans="1:47">
      <c r="A4191" t="s">
        <v>14665</v>
      </c>
      <c r="C4191">
        <v>310</v>
      </c>
      <c r="D4191" t="s">
        <v>14666</v>
      </c>
      <c r="E4191">
        <v>132</v>
      </c>
      <c r="F4191" t="s">
        <v>14424</v>
      </c>
      <c r="G4191" t="s">
        <v>1783</v>
      </c>
      <c r="H4191" t="s">
        <v>260</v>
      </c>
      <c r="I4191" t="s">
        <v>14667</v>
      </c>
      <c r="J4191">
        <v>7.8579999999999997E-2</v>
      </c>
      <c r="K4191">
        <v>0</v>
      </c>
      <c r="L4191">
        <v>0</v>
      </c>
      <c r="M4191">
        <v>0</v>
      </c>
      <c r="N4191">
        <v>0</v>
      </c>
      <c r="P4191">
        <v>0</v>
      </c>
      <c r="Q4191">
        <v>0</v>
      </c>
      <c r="R4191">
        <v>0</v>
      </c>
      <c r="S4191" t="s">
        <v>223</v>
      </c>
      <c r="T4191">
        <v>0</v>
      </c>
      <c r="U4191" t="s">
        <v>14665</v>
      </c>
      <c r="Y4191">
        <v>0</v>
      </c>
      <c r="AB4191">
        <v>0</v>
      </c>
      <c r="AC4191">
        <v>0</v>
      </c>
      <c r="AD4191">
        <v>0</v>
      </c>
      <c r="AE4191">
        <v>0</v>
      </c>
      <c r="AF4191">
        <v>0</v>
      </c>
      <c r="AQ4191">
        <v>1</v>
      </c>
      <c r="AR4191">
        <f t="shared" si="65"/>
        <v>0</v>
      </c>
      <c r="AS4191">
        <v>1</v>
      </c>
      <c r="AT4191" t="s">
        <v>112</v>
      </c>
      <c r="AU4191">
        <v>20</v>
      </c>
    </row>
    <row r="4192" spans="1:47">
      <c r="A4192" t="s">
        <v>14668</v>
      </c>
      <c r="C4192">
        <v>310</v>
      </c>
      <c r="D4192" t="s">
        <v>14669</v>
      </c>
      <c r="E4192">
        <v>101</v>
      </c>
      <c r="F4192" t="s">
        <v>14670</v>
      </c>
      <c r="G4192" t="s">
        <v>422</v>
      </c>
      <c r="H4192" t="s">
        <v>220</v>
      </c>
      <c r="I4192" t="s">
        <v>14671</v>
      </c>
      <c r="J4192">
        <v>0.70496000000000003</v>
      </c>
      <c r="K4192">
        <v>1</v>
      </c>
      <c r="L4192">
        <v>1</v>
      </c>
      <c r="M4192">
        <v>1</v>
      </c>
      <c r="N4192">
        <v>1</v>
      </c>
      <c r="O4192" t="s">
        <v>225</v>
      </c>
      <c r="P4192">
        <v>0</v>
      </c>
      <c r="Q4192">
        <v>1</v>
      </c>
      <c r="R4192">
        <v>6500</v>
      </c>
      <c r="S4192" t="s">
        <v>223</v>
      </c>
      <c r="T4192">
        <v>6500</v>
      </c>
      <c r="U4192" t="s">
        <v>14668</v>
      </c>
      <c r="V4192" t="s">
        <v>455</v>
      </c>
      <c r="W4192" t="s">
        <v>225</v>
      </c>
      <c r="X4192" t="s">
        <v>225</v>
      </c>
      <c r="Y4192">
        <v>6500</v>
      </c>
      <c r="AB4192">
        <v>1</v>
      </c>
      <c r="AC4192">
        <v>1</v>
      </c>
      <c r="AD4192">
        <v>4</v>
      </c>
      <c r="AE4192">
        <v>3719</v>
      </c>
      <c r="AF4192">
        <v>2</v>
      </c>
      <c r="AQ4192">
        <v>1</v>
      </c>
      <c r="AR4192">
        <f t="shared" si="65"/>
        <v>9.68</v>
      </c>
      <c r="AS4192">
        <v>1</v>
      </c>
      <c r="AT4192" t="s">
        <v>133</v>
      </c>
      <c r="AU4192">
        <v>42</v>
      </c>
    </row>
    <row r="4193" spans="1:47">
      <c r="A4193" t="s">
        <v>14672</v>
      </c>
      <c r="C4193">
        <v>310</v>
      </c>
      <c r="D4193" t="s">
        <v>14673</v>
      </c>
      <c r="E4193">
        <v>101</v>
      </c>
      <c r="F4193" t="s">
        <v>14674</v>
      </c>
      <c r="G4193" t="s">
        <v>422</v>
      </c>
      <c r="H4193" t="s">
        <v>220</v>
      </c>
      <c r="I4193" t="s">
        <v>14675</v>
      </c>
      <c r="J4193">
        <v>0.23993</v>
      </c>
      <c r="K4193">
        <v>1</v>
      </c>
      <c r="L4193">
        <v>1</v>
      </c>
      <c r="M4193">
        <v>1</v>
      </c>
      <c r="N4193">
        <v>1</v>
      </c>
      <c r="O4193" t="s">
        <v>225</v>
      </c>
      <c r="P4193">
        <v>0</v>
      </c>
      <c r="Q4193">
        <v>1</v>
      </c>
      <c r="R4193">
        <v>21300</v>
      </c>
      <c r="S4193" t="s">
        <v>223</v>
      </c>
      <c r="T4193">
        <v>21300</v>
      </c>
      <c r="U4193" t="s">
        <v>14672</v>
      </c>
      <c r="V4193" t="s">
        <v>455</v>
      </c>
      <c r="W4193" t="s">
        <v>225</v>
      </c>
      <c r="X4193" t="s">
        <v>225</v>
      </c>
      <c r="Y4193">
        <v>21300</v>
      </c>
      <c r="AB4193">
        <v>1</v>
      </c>
      <c r="AC4193">
        <v>1</v>
      </c>
      <c r="AD4193">
        <v>2</v>
      </c>
      <c r="AE4193">
        <v>1288</v>
      </c>
      <c r="AF4193">
        <v>1</v>
      </c>
      <c r="AQ4193">
        <v>1</v>
      </c>
      <c r="AR4193">
        <f t="shared" si="65"/>
        <v>9.68</v>
      </c>
      <c r="AS4193">
        <v>1</v>
      </c>
      <c r="AT4193" t="s">
        <v>133</v>
      </c>
      <c r="AU4193">
        <v>42</v>
      </c>
    </row>
    <row r="4194" spans="1:47">
      <c r="A4194" t="s">
        <v>248</v>
      </c>
      <c r="C4194">
        <v>310</v>
      </c>
      <c r="E4194">
        <v>0</v>
      </c>
      <c r="J4194">
        <v>9.4900000000000002E-3</v>
      </c>
      <c r="K4194">
        <v>0</v>
      </c>
      <c r="L4194">
        <v>0</v>
      </c>
      <c r="M4194">
        <v>0</v>
      </c>
      <c r="N4194">
        <v>0</v>
      </c>
      <c r="P4194">
        <v>0</v>
      </c>
      <c r="Q4194">
        <v>0</v>
      </c>
      <c r="R4194">
        <v>0</v>
      </c>
      <c r="S4194" t="s">
        <v>249</v>
      </c>
      <c r="T4194">
        <v>0</v>
      </c>
      <c r="Y4194">
        <v>0</v>
      </c>
      <c r="AB4194">
        <v>0</v>
      </c>
      <c r="AC4194">
        <v>0</v>
      </c>
      <c r="AD4194">
        <v>0</v>
      </c>
      <c r="AE4194">
        <v>0</v>
      </c>
      <c r="AF4194">
        <v>0</v>
      </c>
      <c r="AQ4194">
        <v>0</v>
      </c>
      <c r="AR4194">
        <f t="shared" si="65"/>
        <v>0</v>
      </c>
      <c r="AS4194">
        <v>1</v>
      </c>
      <c r="AT4194" t="s">
        <v>133</v>
      </c>
      <c r="AU4194">
        <v>42</v>
      </c>
    </row>
    <row r="4195" spans="1:47">
      <c r="A4195" t="s">
        <v>14676</v>
      </c>
      <c r="C4195">
        <v>310</v>
      </c>
      <c r="D4195" t="s">
        <v>14677</v>
      </c>
      <c r="E4195">
        <v>101</v>
      </c>
      <c r="F4195" t="s">
        <v>14678</v>
      </c>
      <c r="G4195" t="s">
        <v>422</v>
      </c>
      <c r="H4195" t="s">
        <v>220</v>
      </c>
      <c r="I4195" t="s">
        <v>14679</v>
      </c>
      <c r="J4195">
        <v>0.26289000000000001</v>
      </c>
      <c r="K4195">
        <v>1</v>
      </c>
      <c r="L4195">
        <v>1</v>
      </c>
      <c r="M4195">
        <v>1</v>
      </c>
      <c r="N4195">
        <v>1</v>
      </c>
      <c r="O4195" t="s">
        <v>225</v>
      </c>
      <c r="P4195">
        <v>0</v>
      </c>
      <c r="Q4195">
        <v>1</v>
      </c>
      <c r="R4195">
        <v>7000</v>
      </c>
      <c r="S4195" t="s">
        <v>223</v>
      </c>
      <c r="T4195">
        <v>7000</v>
      </c>
      <c r="U4195" t="s">
        <v>14676</v>
      </c>
      <c r="V4195" t="s">
        <v>413</v>
      </c>
      <c r="W4195" t="s">
        <v>225</v>
      </c>
      <c r="X4195" t="s">
        <v>225</v>
      </c>
      <c r="Y4195">
        <v>7000</v>
      </c>
      <c r="AB4195">
        <v>1</v>
      </c>
      <c r="AC4195">
        <v>1</v>
      </c>
      <c r="AD4195">
        <v>3</v>
      </c>
      <c r="AE4195">
        <v>960</v>
      </c>
      <c r="AF4195">
        <v>1</v>
      </c>
      <c r="AQ4195">
        <v>1</v>
      </c>
      <c r="AR4195">
        <f t="shared" si="65"/>
        <v>4.6463999999999999</v>
      </c>
      <c r="AS4195">
        <v>1</v>
      </c>
      <c r="AT4195" t="s">
        <v>112</v>
      </c>
      <c r="AU4195">
        <v>20</v>
      </c>
    </row>
    <row r="4196" spans="1:47">
      <c r="A4196" t="s">
        <v>14680</v>
      </c>
      <c r="C4196">
        <v>310</v>
      </c>
      <c r="D4196" t="s">
        <v>14681</v>
      </c>
      <c r="E4196">
        <v>101</v>
      </c>
      <c r="F4196" t="s">
        <v>14682</v>
      </c>
      <c r="G4196" t="s">
        <v>422</v>
      </c>
      <c r="H4196" t="s">
        <v>220</v>
      </c>
      <c r="I4196" t="s">
        <v>14683</v>
      </c>
      <c r="J4196">
        <v>0.22664999999999999</v>
      </c>
      <c r="K4196">
        <v>0</v>
      </c>
      <c r="L4196">
        <v>0</v>
      </c>
      <c r="M4196">
        <v>1</v>
      </c>
      <c r="N4196">
        <v>1</v>
      </c>
      <c r="O4196" t="s">
        <v>659</v>
      </c>
      <c r="P4196">
        <v>1</v>
      </c>
      <c r="Q4196">
        <v>1</v>
      </c>
      <c r="R4196">
        <v>5300</v>
      </c>
      <c r="S4196" t="s">
        <v>223</v>
      </c>
      <c r="T4196">
        <v>0</v>
      </c>
      <c r="U4196" t="s">
        <v>14680</v>
      </c>
      <c r="V4196" t="s">
        <v>927</v>
      </c>
      <c r="W4196" t="s">
        <v>659</v>
      </c>
      <c r="X4196" t="s">
        <v>659</v>
      </c>
      <c r="Y4196">
        <v>5300</v>
      </c>
      <c r="AB4196">
        <v>0</v>
      </c>
      <c r="AC4196">
        <v>0</v>
      </c>
      <c r="AD4196">
        <v>3</v>
      </c>
      <c r="AE4196">
        <v>1092</v>
      </c>
      <c r="AF4196">
        <v>1</v>
      </c>
      <c r="AQ4196">
        <v>1</v>
      </c>
      <c r="AR4196">
        <f t="shared" si="65"/>
        <v>0</v>
      </c>
      <c r="AS4196">
        <v>1</v>
      </c>
      <c r="AT4196" t="s">
        <v>133</v>
      </c>
      <c r="AU4196">
        <v>42</v>
      </c>
    </row>
    <row r="4197" spans="1:47">
      <c r="A4197" t="s">
        <v>14684</v>
      </c>
      <c r="C4197">
        <v>310</v>
      </c>
      <c r="D4197" t="s">
        <v>14685</v>
      </c>
      <c r="E4197">
        <v>130</v>
      </c>
      <c r="F4197" t="s">
        <v>14686</v>
      </c>
      <c r="G4197" t="s">
        <v>422</v>
      </c>
      <c r="H4197" t="s">
        <v>2642</v>
      </c>
      <c r="I4197" t="s">
        <v>14687</v>
      </c>
      <c r="J4197">
        <v>0.23457</v>
      </c>
      <c r="K4197">
        <v>0</v>
      </c>
      <c r="L4197">
        <v>0</v>
      </c>
      <c r="M4197">
        <v>0</v>
      </c>
      <c r="N4197">
        <v>0</v>
      </c>
      <c r="P4197">
        <v>0</v>
      </c>
      <c r="Q4197">
        <v>0</v>
      </c>
      <c r="R4197">
        <v>0</v>
      </c>
      <c r="S4197" t="s">
        <v>243</v>
      </c>
      <c r="T4197">
        <v>0</v>
      </c>
      <c r="U4197" t="s">
        <v>14684</v>
      </c>
      <c r="V4197" t="s">
        <v>455</v>
      </c>
      <c r="W4197" t="s">
        <v>225</v>
      </c>
      <c r="Y4197">
        <v>0</v>
      </c>
      <c r="AB4197">
        <v>0</v>
      </c>
      <c r="AC4197">
        <v>0</v>
      </c>
      <c r="AD4197">
        <v>0</v>
      </c>
      <c r="AE4197">
        <v>0</v>
      </c>
      <c r="AF4197">
        <v>0</v>
      </c>
      <c r="AQ4197">
        <v>1</v>
      </c>
      <c r="AR4197">
        <f t="shared" si="65"/>
        <v>0</v>
      </c>
      <c r="AS4197">
        <v>1</v>
      </c>
      <c r="AT4197" t="s">
        <v>133</v>
      </c>
      <c r="AU4197">
        <v>42</v>
      </c>
    </row>
    <row r="4198" spans="1:47">
      <c r="A4198" t="s">
        <v>14688</v>
      </c>
      <c r="C4198">
        <v>310</v>
      </c>
      <c r="D4198" t="s">
        <v>13137</v>
      </c>
      <c r="E4198">
        <v>132</v>
      </c>
      <c r="F4198" t="s">
        <v>14689</v>
      </c>
      <c r="G4198" t="s">
        <v>422</v>
      </c>
      <c r="H4198" t="s">
        <v>260</v>
      </c>
      <c r="I4198" t="s">
        <v>14690</v>
      </c>
      <c r="J4198">
        <v>0.30315999999999999</v>
      </c>
      <c r="K4198">
        <v>0</v>
      </c>
      <c r="L4198">
        <v>0</v>
      </c>
      <c r="M4198">
        <v>0</v>
      </c>
      <c r="N4198">
        <v>0</v>
      </c>
      <c r="P4198">
        <v>0</v>
      </c>
      <c r="Q4198">
        <v>0</v>
      </c>
      <c r="R4198">
        <v>0</v>
      </c>
      <c r="S4198" t="s">
        <v>223</v>
      </c>
      <c r="T4198">
        <v>0</v>
      </c>
      <c r="U4198" t="s">
        <v>14688</v>
      </c>
      <c r="V4198" t="s">
        <v>224</v>
      </c>
      <c r="W4198" t="s">
        <v>225</v>
      </c>
      <c r="Y4198">
        <v>0</v>
      </c>
      <c r="AB4198">
        <v>0</v>
      </c>
      <c r="AC4198">
        <v>0</v>
      </c>
      <c r="AD4198">
        <v>0</v>
      </c>
      <c r="AE4198">
        <v>0</v>
      </c>
      <c r="AF4198">
        <v>0</v>
      </c>
      <c r="AQ4198">
        <v>1</v>
      </c>
      <c r="AR4198">
        <f t="shared" si="65"/>
        <v>0</v>
      </c>
      <c r="AS4198">
        <v>1</v>
      </c>
      <c r="AT4198" t="s">
        <v>133</v>
      </c>
      <c r="AU4198">
        <v>42</v>
      </c>
    </row>
    <row r="4199" spans="1:47">
      <c r="A4199" t="s">
        <v>14691</v>
      </c>
      <c r="C4199">
        <v>310</v>
      </c>
      <c r="D4199" t="s">
        <v>14692</v>
      </c>
      <c r="E4199">
        <v>903</v>
      </c>
      <c r="F4199" t="s">
        <v>821</v>
      </c>
      <c r="G4199" t="s">
        <v>422</v>
      </c>
      <c r="H4199" t="s">
        <v>833</v>
      </c>
      <c r="I4199" t="s">
        <v>14693</v>
      </c>
      <c r="J4199">
        <v>1.9890099999999999</v>
      </c>
      <c r="K4199">
        <v>0</v>
      </c>
      <c r="L4199">
        <v>0</v>
      </c>
      <c r="M4199">
        <v>0</v>
      </c>
      <c r="N4199">
        <v>0</v>
      </c>
      <c r="P4199">
        <v>0</v>
      </c>
      <c r="Q4199">
        <v>0</v>
      </c>
      <c r="R4199">
        <v>0</v>
      </c>
      <c r="S4199" t="s">
        <v>243</v>
      </c>
      <c r="T4199">
        <v>0</v>
      </c>
      <c r="U4199" t="s">
        <v>14691</v>
      </c>
      <c r="Y4199">
        <v>0</v>
      </c>
      <c r="Z4199" t="s">
        <v>297</v>
      </c>
      <c r="AA4199" t="s">
        <v>223</v>
      </c>
      <c r="AB4199">
        <v>0</v>
      </c>
      <c r="AC4199">
        <v>0</v>
      </c>
      <c r="AD4199">
        <v>0</v>
      </c>
      <c r="AE4199">
        <v>0</v>
      </c>
      <c r="AF4199">
        <v>0</v>
      </c>
      <c r="AQ4199">
        <v>7</v>
      </c>
      <c r="AR4199">
        <f t="shared" si="65"/>
        <v>0</v>
      </c>
      <c r="AS4199">
        <v>1</v>
      </c>
      <c r="AT4199" t="s">
        <v>134</v>
      </c>
      <c r="AU4199">
        <v>43</v>
      </c>
    </row>
    <row r="4200" spans="1:47">
      <c r="A4200" t="s">
        <v>248</v>
      </c>
      <c r="C4200">
        <v>310</v>
      </c>
      <c r="E4200">
        <v>0</v>
      </c>
      <c r="J4200">
        <v>0.40633999999999998</v>
      </c>
      <c r="K4200">
        <v>0</v>
      </c>
      <c r="L4200">
        <v>0</v>
      </c>
      <c r="M4200">
        <v>0</v>
      </c>
      <c r="N4200">
        <v>0</v>
      </c>
      <c r="P4200">
        <v>0</v>
      </c>
      <c r="Q4200">
        <v>0</v>
      </c>
      <c r="R4200">
        <v>0</v>
      </c>
      <c r="S4200" t="s">
        <v>249</v>
      </c>
      <c r="T4200">
        <v>0</v>
      </c>
      <c r="Y4200">
        <v>0</v>
      </c>
      <c r="AB4200">
        <v>0</v>
      </c>
      <c r="AC4200">
        <v>0</v>
      </c>
      <c r="AD4200">
        <v>0</v>
      </c>
      <c r="AE4200">
        <v>0</v>
      </c>
      <c r="AF4200">
        <v>0</v>
      </c>
      <c r="AQ4200">
        <v>0</v>
      </c>
      <c r="AR4200">
        <f t="shared" si="65"/>
        <v>0</v>
      </c>
      <c r="AS4200">
        <v>1</v>
      </c>
      <c r="AT4200" t="s">
        <v>112</v>
      </c>
      <c r="AU4200">
        <v>20</v>
      </c>
    </row>
    <row r="4201" spans="1:47">
      <c r="A4201" t="s">
        <v>14694</v>
      </c>
      <c r="C4201">
        <v>310</v>
      </c>
      <c r="D4201" t="s">
        <v>14695</v>
      </c>
      <c r="E4201">
        <v>101</v>
      </c>
      <c r="F4201" t="s">
        <v>14696</v>
      </c>
      <c r="G4201" t="s">
        <v>422</v>
      </c>
      <c r="H4201" t="s">
        <v>220</v>
      </c>
      <c r="I4201" t="s">
        <v>14697</v>
      </c>
      <c r="J4201">
        <v>0.65032999999999996</v>
      </c>
      <c r="K4201">
        <v>1</v>
      </c>
      <c r="L4201">
        <v>1</v>
      </c>
      <c r="M4201">
        <v>1</v>
      </c>
      <c r="N4201">
        <v>1</v>
      </c>
      <c r="O4201" t="s">
        <v>225</v>
      </c>
      <c r="P4201">
        <v>0</v>
      </c>
      <c r="Q4201">
        <v>1</v>
      </c>
      <c r="R4201">
        <v>10700</v>
      </c>
      <c r="S4201" t="s">
        <v>223</v>
      </c>
      <c r="T4201">
        <v>10700</v>
      </c>
      <c r="U4201" t="s">
        <v>14694</v>
      </c>
      <c r="V4201" t="s">
        <v>455</v>
      </c>
      <c r="W4201" t="s">
        <v>225</v>
      </c>
      <c r="X4201" t="s">
        <v>225</v>
      </c>
      <c r="Y4201">
        <v>10700</v>
      </c>
      <c r="AB4201">
        <v>1</v>
      </c>
      <c r="AC4201">
        <v>1</v>
      </c>
      <c r="AD4201">
        <v>4</v>
      </c>
      <c r="AE4201">
        <v>1990</v>
      </c>
      <c r="AF4201">
        <v>1.5</v>
      </c>
      <c r="AQ4201">
        <v>1</v>
      </c>
      <c r="AR4201">
        <f t="shared" si="65"/>
        <v>9.68</v>
      </c>
      <c r="AS4201">
        <v>1</v>
      </c>
      <c r="AT4201" t="s">
        <v>134</v>
      </c>
      <c r="AU4201">
        <v>43</v>
      </c>
    </row>
    <row r="4202" spans="1:47">
      <c r="A4202" t="s">
        <v>248</v>
      </c>
      <c r="C4202">
        <v>310</v>
      </c>
      <c r="E4202">
        <v>0</v>
      </c>
      <c r="J4202">
        <v>0.12781000000000001</v>
      </c>
      <c r="K4202">
        <v>0</v>
      </c>
      <c r="L4202">
        <v>0</v>
      </c>
      <c r="M4202">
        <v>0</v>
      </c>
      <c r="N4202">
        <v>0</v>
      </c>
      <c r="P4202">
        <v>0</v>
      </c>
      <c r="Q4202">
        <v>0</v>
      </c>
      <c r="R4202">
        <v>0</v>
      </c>
      <c r="S4202" t="s">
        <v>249</v>
      </c>
      <c r="T4202">
        <v>0</v>
      </c>
      <c r="Y4202">
        <v>0</v>
      </c>
      <c r="AB4202">
        <v>0</v>
      </c>
      <c r="AC4202">
        <v>0</v>
      </c>
      <c r="AD4202">
        <v>0</v>
      </c>
      <c r="AE4202">
        <v>0</v>
      </c>
      <c r="AF4202">
        <v>0</v>
      </c>
      <c r="AQ4202">
        <v>0</v>
      </c>
      <c r="AR4202">
        <f t="shared" si="65"/>
        <v>0</v>
      </c>
      <c r="AS4202">
        <v>1</v>
      </c>
      <c r="AT4202" t="s">
        <v>133</v>
      </c>
      <c r="AU4202">
        <v>42</v>
      </c>
    </row>
    <row r="4203" spans="1:47">
      <c r="A4203" t="s">
        <v>14698</v>
      </c>
      <c r="C4203">
        <v>310</v>
      </c>
      <c r="D4203" t="s">
        <v>14699</v>
      </c>
      <c r="E4203">
        <v>132</v>
      </c>
      <c r="F4203" t="s">
        <v>14700</v>
      </c>
      <c r="G4203" t="s">
        <v>422</v>
      </c>
      <c r="H4203" t="s">
        <v>260</v>
      </c>
      <c r="I4203" t="s">
        <v>14701</v>
      </c>
      <c r="J4203">
        <v>1.26065</v>
      </c>
      <c r="K4203">
        <v>0</v>
      </c>
      <c r="L4203">
        <v>0</v>
      </c>
      <c r="M4203">
        <v>0</v>
      </c>
      <c r="N4203">
        <v>0</v>
      </c>
      <c r="P4203">
        <v>0</v>
      </c>
      <c r="Q4203">
        <v>0</v>
      </c>
      <c r="R4203">
        <v>0</v>
      </c>
      <c r="S4203" t="s">
        <v>223</v>
      </c>
      <c r="T4203">
        <v>0</v>
      </c>
      <c r="U4203" t="s">
        <v>14698</v>
      </c>
      <c r="V4203" t="s">
        <v>224</v>
      </c>
      <c r="W4203" t="s">
        <v>225</v>
      </c>
      <c r="Y4203">
        <v>0</v>
      </c>
      <c r="AB4203">
        <v>0</v>
      </c>
      <c r="AC4203">
        <v>0</v>
      </c>
      <c r="AD4203">
        <v>0</v>
      </c>
      <c r="AE4203">
        <v>0</v>
      </c>
      <c r="AF4203">
        <v>0</v>
      </c>
      <c r="AQ4203">
        <v>1</v>
      </c>
      <c r="AR4203">
        <f t="shared" si="65"/>
        <v>0</v>
      </c>
      <c r="AS4203">
        <v>1</v>
      </c>
      <c r="AT4203" t="s">
        <v>133</v>
      </c>
      <c r="AU4203">
        <v>42</v>
      </c>
    </row>
    <row r="4204" spans="1:47">
      <c r="A4204" t="s">
        <v>248</v>
      </c>
      <c r="C4204">
        <v>310</v>
      </c>
      <c r="E4204">
        <v>0</v>
      </c>
      <c r="J4204">
        <v>5.6100000000000004E-3</v>
      </c>
      <c r="K4204">
        <v>0</v>
      </c>
      <c r="L4204">
        <v>0</v>
      </c>
      <c r="M4204">
        <v>0</v>
      </c>
      <c r="N4204">
        <v>0</v>
      </c>
      <c r="P4204">
        <v>0</v>
      </c>
      <c r="Q4204">
        <v>0</v>
      </c>
      <c r="R4204">
        <v>0</v>
      </c>
      <c r="S4204" t="s">
        <v>249</v>
      </c>
      <c r="T4204">
        <v>0</v>
      </c>
      <c r="Y4204">
        <v>0</v>
      </c>
      <c r="AB4204">
        <v>0</v>
      </c>
      <c r="AC4204">
        <v>0</v>
      </c>
      <c r="AD4204">
        <v>0</v>
      </c>
      <c r="AE4204">
        <v>0</v>
      </c>
      <c r="AF4204">
        <v>0</v>
      </c>
      <c r="AQ4204">
        <v>0</v>
      </c>
      <c r="AR4204">
        <f t="shared" si="65"/>
        <v>0</v>
      </c>
      <c r="AS4204">
        <v>1</v>
      </c>
      <c r="AT4204" t="s">
        <v>112</v>
      </c>
      <c r="AU4204">
        <v>20</v>
      </c>
    </row>
    <row r="4205" spans="1:47">
      <c r="A4205" t="s">
        <v>14702</v>
      </c>
      <c r="C4205">
        <v>310</v>
      </c>
      <c r="D4205" t="s">
        <v>14703</v>
      </c>
      <c r="E4205">
        <v>132</v>
      </c>
      <c r="F4205" t="s">
        <v>14704</v>
      </c>
      <c r="G4205" t="s">
        <v>422</v>
      </c>
      <c r="H4205" t="s">
        <v>260</v>
      </c>
      <c r="I4205" t="s">
        <v>14705</v>
      </c>
      <c r="J4205">
        <v>2.4299999999999999E-2</v>
      </c>
      <c r="K4205">
        <v>0</v>
      </c>
      <c r="L4205">
        <v>0</v>
      </c>
      <c r="M4205">
        <v>0</v>
      </c>
      <c r="N4205">
        <v>0</v>
      </c>
      <c r="P4205">
        <v>0</v>
      </c>
      <c r="Q4205">
        <v>0</v>
      </c>
      <c r="R4205">
        <v>0</v>
      </c>
      <c r="S4205" t="s">
        <v>223</v>
      </c>
      <c r="T4205">
        <v>0</v>
      </c>
      <c r="U4205" t="s">
        <v>14702</v>
      </c>
      <c r="V4205" t="s">
        <v>927</v>
      </c>
      <c r="W4205" t="s">
        <v>659</v>
      </c>
      <c r="Y4205">
        <v>0</v>
      </c>
      <c r="AB4205">
        <v>0</v>
      </c>
      <c r="AC4205">
        <v>0</v>
      </c>
      <c r="AD4205">
        <v>0</v>
      </c>
      <c r="AE4205">
        <v>0</v>
      </c>
      <c r="AF4205">
        <v>0</v>
      </c>
      <c r="AQ4205">
        <v>1</v>
      </c>
      <c r="AR4205">
        <f t="shared" si="65"/>
        <v>0</v>
      </c>
      <c r="AS4205">
        <v>1</v>
      </c>
      <c r="AT4205" t="s">
        <v>134</v>
      </c>
      <c r="AU4205">
        <v>43</v>
      </c>
    </row>
    <row r="4206" spans="1:47">
      <c r="A4206" t="s">
        <v>14706</v>
      </c>
      <c r="C4206">
        <v>310</v>
      </c>
      <c r="D4206" t="s">
        <v>14707</v>
      </c>
      <c r="E4206">
        <v>101</v>
      </c>
      <c r="F4206" t="s">
        <v>14708</v>
      </c>
      <c r="G4206" t="s">
        <v>422</v>
      </c>
      <c r="H4206" t="s">
        <v>220</v>
      </c>
      <c r="I4206" t="s">
        <v>14709</v>
      </c>
      <c r="J4206">
        <v>0.42193000000000003</v>
      </c>
      <c r="K4206">
        <v>0</v>
      </c>
      <c r="L4206">
        <v>0</v>
      </c>
      <c r="M4206">
        <v>1</v>
      </c>
      <c r="N4206">
        <v>1</v>
      </c>
      <c r="O4206" t="s">
        <v>659</v>
      </c>
      <c r="P4206">
        <v>1</v>
      </c>
      <c r="Q4206">
        <v>1</v>
      </c>
      <c r="R4206">
        <v>10700</v>
      </c>
      <c r="S4206" t="s">
        <v>223</v>
      </c>
      <c r="T4206">
        <v>0</v>
      </c>
      <c r="U4206" t="s">
        <v>14706</v>
      </c>
      <c r="V4206" t="s">
        <v>933</v>
      </c>
      <c r="W4206" t="s">
        <v>659</v>
      </c>
      <c r="X4206" t="s">
        <v>659</v>
      </c>
      <c r="Y4206">
        <v>10700</v>
      </c>
      <c r="AB4206">
        <v>0</v>
      </c>
      <c r="AC4206">
        <v>0</v>
      </c>
      <c r="AD4206">
        <v>6</v>
      </c>
      <c r="AE4206">
        <v>2631</v>
      </c>
      <c r="AF4206">
        <v>1.75</v>
      </c>
      <c r="AQ4206">
        <v>1</v>
      </c>
      <c r="AR4206">
        <f t="shared" si="65"/>
        <v>0</v>
      </c>
      <c r="AS4206">
        <v>1</v>
      </c>
      <c r="AT4206" t="s">
        <v>133</v>
      </c>
      <c r="AU4206">
        <v>42</v>
      </c>
    </row>
    <row r="4207" spans="1:47">
      <c r="A4207" t="s">
        <v>14710</v>
      </c>
      <c r="C4207">
        <v>310</v>
      </c>
      <c r="D4207" t="s">
        <v>14612</v>
      </c>
      <c r="E4207">
        <v>101</v>
      </c>
      <c r="F4207" t="s">
        <v>14613</v>
      </c>
      <c r="G4207" t="s">
        <v>11287</v>
      </c>
      <c r="H4207" t="s">
        <v>220</v>
      </c>
      <c r="I4207" t="s">
        <v>14711</v>
      </c>
      <c r="J4207">
        <v>0.23945</v>
      </c>
      <c r="K4207">
        <v>1</v>
      </c>
      <c r="L4207">
        <v>1</v>
      </c>
      <c r="M4207">
        <v>1</v>
      </c>
      <c r="N4207">
        <v>1</v>
      </c>
      <c r="O4207" t="s">
        <v>225</v>
      </c>
      <c r="P4207">
        <v>0</v>
      </c>
      <c r="Q4207">
        <v>1</v>
      </c>
      <c r="R4207">
        <v>13000</v>
      </c>
      <c r="S4207" t="s">
        <v>223</v>
      </c>
      <c r="T4207">
        <v>13000</v>
      </c>
      <c r="U4207" t="s">
        <v>14710</v>
      </c>
      <c r="V4207" t="s">
        <v>455</v>
      </c>
      <c r="W4207" t="s">
        <v>225</v>
      </c>
      <c r="X4207" t="s">
        <v>225</v>
      </c>
      <c r="Y4207">
        <v>13000</v>
      </c>
      <c r="AB4207">
        <v>1</v>
      </c>
      <c r="AC4207">
        <v>1</v>
      </c>
      <c r="AD4207">
        <v>3</v>
      </c>
      <c r="AE4207">
        <v>1381</v>
      </c>
      <c r="AF4207">
        <v>1.5</v>
      </c>
      <c r="AQ4207">
        <v>1</v>
      </c>
      <c r="AR4207">
        <f t="shared" si="65"/>
        <v>9.68</v>
      </c>
      <c r="AS4207">
        <v>1</v>
      </c>
      <c r="AT4207" t="s">
        <v>133</v>
      </c>
      <c r="AU4207">
        <v>42</v>
      </c>
    </row>
    <row r="4208" spans="1:47">
      <c r="A4208" t="s">
        <v>14712</v>
      </c>
      <c r="C4208">
        <v>310</v>
      </c>
      <c r="D4208" t="s">
        <v>14713</v>
      </c>
      <c r="E4208">
        <v>101</v>
      </c>
      <c r="F4208" t="s">
        <v>14714</v>
      </c>
      <c r="G4208" t="s">
        <v>422</v>
      </c>
      <c r="H4208" t="s">
        <v>220</v>
      </c>
      <c r="I4208" t="s">
        <v>14715</v>
      </c>
      <c r="J4208">
        <v>0.25653999999999999</v>
      </c>
      <c r="K4208">
        <v>1</v>
      </c>
      <c r="L4208">
        <v>1</v>
      </c>
      <c r="M4208">
        <v>1</v>
      </c>
      <c r="N4208">
        <v>1</v>
      </c>
      <c r="O4208" t="s">
        <v>225</v>
      </c>
      <c r="P4208">
        <v>0</v>
      </c>
      <c r="Q4208">
        <v>1</v>
      </c>
      <c r="R4208">
        <v>9200</v>
      </c>
      <c r="S4208" t="s">
        <v>223</v>
      </c>
      <c r="T4208">
        <v>9200</v>
      </c>
      <c r="U4208" t="s">
        <v>14712</v>
      </c>
      <c r="V4208" t="s">
        <v>455</v>
      </c>
      <c r="W4208" t="s">
        <v>225</v>
      </c>
      <c r="X4208" t="s">
        <v>225</v>
      </c>
      <c r="Y4208">
        <v>9200</v>
      </c>
      <c r="AB4208">
        <v>1</v>
      </c>
      <c r="AC4208">
        <v>1</v>
      </c>
      <c r="AD4208">
        <v>3</v>
      </c>
      <c r="AE4208">
        <v>720</v>
      </c>
      <c r="AF4208">
        <v>1</v>
      </c>
      <c r="AQ4208">
        <v>1</v>
      </c>
      <c r="AR4208">
        <f t="shared" si="65"/>
        <v>9.68</v>
      </c>
      <c r="AS4208">
        <v>1</v>
      </c>
      <c r="AT4208" t="s">
        <v>133</v>
      </c>
      <c r="AU4208">
        <v>42</v>
      </c>
    </row>
    <row r="4209" spans="1:47">
      <c r="A4209" t="s">
        <v>14716</v>
      </c>
      <c r="C4209">
        <v>310</v>
      </c>
      <c r="D4209" t="s">
        <v>14717</v>
      </c>
      <c r="E4209">
        <v>903</v>
      </c>
      <c r="F4209" t="s">
        <v>821</v>
      </c>
      <c r="G4209" t="s">
        <v>422</v>
      </c>
      <c r="H4209" t="s">
        <v>833</v>
      </c>
      <c r="I4209" t="s">
        <v>14718</v>
      </c>
      <c r="J4209">
        <v>0.97047000000000005</v>
      </c>
      <c r="K4209">
        <v>0</v>
      </c>
      <c r="L4209">
        <v>0</v>
      </c>
      <c r="M4209">
        <v>0</v>
      </c>
      <c r="N4209">
        <v>0</v>
      </c>
      <c r="P4209">
        <v>0</v>
      </c>
      <c r="Q4209">
        <v>0</v>
      </c>
      <c r="R4209">
        <v>0</v>
      </c>
      <c r="S4209" t="s">
        <v>223</v>
      </c>
      <c r="T4209">
        <v>0</v>
      </c>
      <c r="U4209" t="s">
        <v>14716</v>
      </c>
      <c r="V4209" t="s">
        <v>224</v>
      </c>
      <c r="W4209" t="s">
        <v>225</v>
      </c>
      <c r="Y4209">
        <v>0</v>
      </c>
      <c r="AB4209">
        <v>0</v>
      </c>
      <c r="AC4209">
        <v>0</v>
      </c>
      <c r="AD4209">
        <v>0</v>
      </c>
      <c r="AE4209">
        <v>0</v>
      </c>
      <c r="AF4209">
        <v>0</v>
      </c>
      <c r="AQ4209">
        <v>1</v>
      </c>
      <c r="AR4209">
        <f t="shared" si="65"/>
        <v>0</v>
      </c>
      <c r="AS4209">
        <v>1</v>
      </c>
      <c r="AT4209" t="s">
        <v>133</v>
      </c>
      <c r="AU4209">
        <v>42</v>
      </c>
    </row>
    <row r="4210" spans="1:47">
      <c r="A4210" t="s">
        <v>14719</v>
      </c>
      <c r="B4210" t="s">
        <v>293</v>
      </c>
      <c r="C4210">
        <v>310</v>
      </c>
      <c r="D4210" t="s">
        <v>14226</v>
      </c>
      <c r="E4210">
        <v>0</v>
      </c>
      <c r="J4210">
        <v>0.22434000000000001</v>
      </c>
      <c r="K4210">
        <v>0</v>
      </c>
      <c r="L4210">
        <v>0</v>
      </c>
      <c r="M4210">
        <v>0</v>
      </c>
      <c r="N4210">
        <v>0</v>
      </c>
      <c r="P4210">
        <v>0</v>
      </c>
      <c r="Q4210">
        <v>0</v>
      </c>
      <c r="R4210">
        <v>0</v>
      </c>
      <c r="S4210" t="s">
        <v>296</v>
      </c>
      <c r="T4210">
        <v>0</v>
      </c>
      <c r="Y4210">
        <v>0</v>
      </c>
      <c r="AB4210">
        <v>0</v>
      </c>
      <c r="AC4210">
        <v>0</v>
      </c>
      <c r="AD4210">
        <v>0</v>
      </c>
      <c r="AE4210">
        <v>0</v>
      </c>
      <c r="AF4210">
        <v>0</v>
      </c>
      <c r="AG4210" t="s">
        <v>845</v>
      </c>
      <c r="AQ4210">
        <v>1</v>
      </c>
      <c r="AR4210">
        <f t="shared" si="65"/>
        <v>0</v>
      </c>
      <c r="AS4210">
        <v>1</v>
      </c>
      <c r="AT4210" t="s">
        <v>133</v>
      </c>
      <c r="AU4210">
        <v>42</v>
      </c>
    </row>
    <row r="4211" spans="1:47">
      <c r="A4211" t="s">
        <v>14720</v>
      </c>
      <c r="C4211">
        <v>310</v>
      </c>
      <c r="D4211" t="s">
        <v>14721</v>
      </c>
      <c r="E4211">
        <v>924</v>
      </c>
      <c r="F4211" t="s">
        <v>13982</v>
      </c>
      <c r="G4211" t="s">
        <v>11287</v>
      </c>
      <c r="H4211" t="s">
        <v>10896</v>
      </c>
      <c r="I4211" t="s">
        <v>14722</v>
      </c>
      <c r="J4211">
        <v>0.51141000000000003</v>
      </c>
      <c r="K4211">
        <v>0</v>
      </c>
      <c r="L4211">
        <v>0</v>
      </c>
      <c r="M4211">
        <v>0</v>
      </c>
      <c r="N4211">
        <v>0</v>
      </c>
      <c r="P4211">
        <v>0</v>
      </c>
      <c r="Q4211">
        <v>0</v>
      </c>
      <c r="R4211">
        <v>0</v>
      </c>
      <c r="S4211" t="s">
        <v>223</v>
      </c>
      <c r="T4211">
        <v>0</v>
      </c>
      <c r="U4211" t="s">
        <v>14720</v>
      </c>
      <c r="Y4211">
        <v>0</v>
      </c>
      <c r="AB4211">
        <v>0</v>
      </c>
      <c r="AC4211">
        <v>0</v>
      </c>
      <c r="AD4211">
        <v>0</v>
      </c>
      <c r="AE4211">
        <v>0</v>
      </c>
      <c r="AF4211">
        <v>0</v>
      </c>
      <c r="AQ4211">
        <v>1</v>
      </c>
      <c r="AR4211">
        <f t="shared" si="65"/>
        <v>0</v>
      </c>
      <c r="AS4211">
        <v>1</v>
      </c>
      <c r="AT4211" t="s">
        <v>112</v>
      </c>
      <c r="AU4211">
        <v>20</v>
      </c>
    </row>
    <row r="4212" spans="1:47">
      <c r="A4212" t="s">
        <v>14723</v>
      </c>
      <c r="C4212">
        <v>310</v>
      </c>
      <c r="D4212" t="s">
        <v>14266</v>
      </c>
      <c r="E4212">
        <v>132</v>
      </c>
      <c r="F4212" t="s">
        <v>14267</v>
      </c>
      <c r="G4212" t="s">
        <v>422</v>
      </c>
      <c r="H4212" t="s">
        <v>260</v>
      </c>
      <c r="I4212" t="s">
        <v>14724</v>
      </c>
      <c r="J4212">
        <v>0.37594</v>
      </c>
      <c r="K4212">
        <v>0</v>
      </c>
      <c r="L4212">
        <v>0</v>
      </c>
      <c r="M4212">
        <v>0</v>
      </c>
      <c r="N4212">
        <v>0</v>
      </c>
      <c r="P4212">
        <v>0</v>
      </c>
      <c r="Q4212">
        <v>0</v>
      </c>
      <c r="R4212">
        <v>0</v>
      </c>
      <c r="S4212" t="s">
        <v>223</v>
      </c>
      <c r="T4212">
        <v>0</v>
      </c>
      <c r="U4212" t="s">
        <v>14723</v>
      </c>
      <c r="V4212" t="s">
        <v>455</v>
      </c>
      <c r="W4212" t="s">
        <v>225</v>
      </c>
      <c r="Y4212">
        <v>0</v>
      </c>
      <c r="AB4212">
        <v>0</v>
      </c>
      <c r="AC4212">
        <v>0</v>
      </c>
      <c r="AD4212">
        <v>0</v>
      </c>
      <c r="AE4212">
        <v>0</v>
      </c>
      <c r="AF4212">
        <v>0</v>
      </c>
      <c r="AQ4212">
        <v>1</v>
      </c>
      <c r="AR4212">
        <f t="shared" si="65"/>
        <v>0</v>
      </c>
      <c r="AS4212">
        <v>1</v>
      </c>
      <c r="AT4212" t="s">
        <v>133</v>
      </c>
      <c r="AU4212">
        <v>42</v>
      </c>
    </row>
    <row r="4213" spans="1:47">
      <c r="A4213" t="s">
        <v>14725</v>
      </c>
      <c r="C4213">
        <v>310</v>
      </c>
      <c r="D4213" t="s">
        <v>14726</v>
      </c>
      <c r="E4213">
        <v>0</v>
      </c>
      <c r="F4213" t="s">
        <v>14313</v>
      </c>
      <c r="J4213">
        <v>0.32721</v>
      </c>
      <c r="K4213">
        <v>0</v>
      </c>
      <c r="L4213">
        <v>0</v>
      </c>
      <c r="M4213">
        <v>0</v>
      </c>
      <c r="N4213">
        <v>0</v>
      </c>
      <c r="P4213">
        <v>0</v>
      </c>
      <c r="Q4213">
        <v>0</v>
      </c>
      <c r="R4213">
        <v>0</v>
      </c>
      <c r="S4213" t="s">
        <v>223</v>
      </c>
      <c r="T4213">
        <v>0</v>
      </c>
      <c r="U4213" t="s">
        <v>14725</v>
      </c>
      <c r="Y4213">
        <v>0</v>
      </c>
      <c r="AB4213">
        <v>0</v>
      </c>
      <c r="AC4213">
        <v>0</v>
      </c>
      <c r="AD4213">
        <v>0</v>
      </c>
      <c r="AE4213">
        <v>0</v>
      </c>
      <c r="AF4213">
        <v>0</v>
      </c>
      <c r="AQ4213">
        <v>2</v>
      </c>
      <c r="AR4213">
        <f t="shared" si="65"/>
        <v>0</v>
      </c>
      <c r="AS4213">
        <v>1</v>
      </c>
      <c r="AT4213" t="s">
        <v>134</v>
      </c>
      <c r="AU4213">
        <v>43</v>
      </c>
    </row>
    <row r="4214" spans="1:47">
      <c r="A4214" t="s">
        <v>14727</v>
      </c>
      <c r="C4214">
        <v>310</v>
      </c>
      <c r="D4214" t="s">
        <v>14728</v>
      </c>
      <c r="E4214">
        <v>903</v>
      </c>
      <c r="F4214" t="s">
        <v>821</v>
      </c>
      <c r="G4214" t="s">
        <v>422</v>
      </c>
      <c r="H4214" t="s">
        <v>822</v>
      </c>
      <c r="I4214" t="s">
        <v>14729</v>
      </c>
      <c r="J4214">
        <v>0.30610999999999999</v>
      </c>
      <c r="K4214">
        <v>0</v>
      </c>
      <c r="L4214">
        <v>0</v>
      </c>
      <c r="M4214">
        <v>0</v>
      </c>
      <c r="N4214">
        <v>0</v>
      </c>
      <c r="P4214">
        <v>0</v>
      </c>
      <c r="Q4214">
        <v>0</v>
      </c>
      <c r="R4214">
        <v>0</v>
      </c>
      <c r="S4214" t="s">
        <v>223</v>
      </c>
      <c r="T4214">
        <v>0</v>
      </c>
      <c r="U4214" t="s">
        <v>14727</v>
      </c>
      <c r="V4214" t="s">
        <v>455</v>
      </c>
      <c r="W4214" t="s">
        <v>225</v>
      </c>
      <c r="Y4214">
        <v>0</v>
      </c>
      <c r="AB4214">
        <v>0</v>
      </c>
      <c r="AC4214">
        <v>0</v>
      </c>
      <c r="AD4214">
        <v>0</v>
      </c>
      <c r="AE4214">
        <v>0</v>
      </c>
      <c r="AF4214">
        <v>0</v>
      </c>
      <c r="AQ4214">
        <v>1</v>
      </c>
      <c r="AR4214">
        <f t="shared" si="65"/>
        <v>0</v>
      </c>
      <c r="AS4214">
        <v>1</v>
      </c>
      <c r="AT4214" t="s">
        <v>133</v>
      </c>
      <c r="AU4214">
        <v>42</v>
      </c>
    </row>
    <row r="4215" spans="1:47">
      <c r="A4215" t="s">
        <v>14730</v>
      </c>
      <c r="C4215">
        <v>310</v>
      </c>
      <c r="D4215" t="s">
        <v>14731</v>
      </c>
      <c r="E4215">
        <v>104</v>
      </c>
      <c r="F4215" t="s">
        <v>14732</v>
      </c>
      <c r="G4215" t="s">
        <v>422</v>
      </c>
      <c r="H4215" t="s">
        <v>1213</v>
      </c>
      <c r="I4215" t="s">
        <v>14733</v>
      </c>
      <c r="J4215">
        <v>0.11076</v>
      </c>
      <c r="K4215">
        <v>0</v>
      </c>
      <c r="L4215">
        <v>0</v>
      </c>
      <c r="M4215">
        <v>1</v>
      </c>
      <c r="N4215">
        <v>1</v>
      </c>
      <c r="O4215" t="s">
        <v>659</v>
      </c>
      <c r="P4215">
        <v>1</v>
      </c>
      <c r="Q4215">
        <v>1</v>
      </c>
      <c r="R4215">
        <v>12000</v>
      </c>
      <c r="S4215" t="s">
        <v>223</v>
      </c>
      <c r="T4215">
        <v>0</v>
      </c>
      <c r="U4215" t="s">
        <v>14730</v>
      </c>
      <c r="V4215" t="s">
        <v>933</v>
      </c>
      <c r="W4215" t="s">
        <v>659</v>
      </c>
      <c r="X4215" t="s">
        <v>659</v>
      </c>
      <c r="Y4215">
        <v>12000</v>
      </c>
      <c r="AB4215">
        <v>0</v>
      </c>
      <c r="AC4215">
        <v>0</v>
      </c>
      <c r="AD4215">
        <v>4</v>
      </c>
      <c r="AE4215">
        <v>2080</v>
      </c>
      <c r="AF4215">
        <v>2</v>
      </c>
      <c r="AQ4215">
        <v>1</v>
      </c>
      <c r="AR4215">
        <f t="shared" si="65"/>
        <v>0</v>
      </c>
      <c r="AS4215">
        <v>1</v>
      </c>
      <c r="AT4215" t="s">
        <v>133</v>
      </c>
      <c r="AU4215">
        <v>42</v>
      </c>
    </row>
    <row r="4216" spans="1:47">
      <c r="A4216" t="s">
        <v>248</v>
      </c>
      <c r="C4216">
        <v>310</v>
      </c>
      <c r="E4216">
        <v>0</v>
      </c>
      <c r="J4216">
        <v>6.9899999999999997E-3</v>
      </c>
      <c r="K4216">
        <v>0</v>
      </c>
      <c r="L4216">
        <v>0</v>
      </c>
      <c r="M4216">
        <v>0</v>
      </c>
      <c r="N4216">
        <v>0</v>
      </c>
      <c r="P4216">
        <v>0</v>
      </c>
      <c r="Q4216">
        <v>0</v>
      </c>
      <c r="R4216">
        <v>0</v>
      </c>
      <c r="S4216" t="s">
        <v>249</v>
      </c>
      <c r="T4216">
        <v>0</v>
      </c>
      <c r="Y4216">
        <v>0</v>
      </c>
      <c r="AB4216">
        <v>0</v>
      </c>
      <c r="AC4216">
        <v>0</v>
      </c>
      <c r="AD4216">
        <v>0</v>
      </c>
      <c r="AE4216">
        <v>0</v>
      </c>
      <c r="AF4216">
        <v>0</v>
      </c>
      <c r="AQ4216">
        <v>0</v>
      </c>
      <c r="AR4216">
        <f t="shared" si="65"/>
        <v>0</v>
      </c>
      <c r="AS4216">
        <v>1</v>
      </c>
      <c r="AT4216" t="s">
        <v>133</v>
      </c>
      <c r="AU4216">
        <v>42</v>
      </c>
    </row>
    <row r="4217" spans="1:47">
      <c r="A4217" t="s">
        <v>14734</v>
      </c>
      <c r="C4217">
        <v>310</v>
      </c>
      <c r="D4217" t="s">
        <v>14735</v>
      </c>
      <c r="E4217">
        <v>101</v>
      </c>
      <c r="F4217" t="s">
        <v>14736</v>
      </c>
      <c r="G4217" t="s">
        <v>1783</v>
      </c>
      <c r="H4217" t="s">
        <v>220</v>
      </c>
      <c r="I4217" t="s">
        <v>14737</v>
      </c>
      <c r="J4217">
        <v>0.11700000000000001</v>
      </c>
      <c r="K4217">
        <v>1</v>
      </c>
      <c r="L4217">
        <v>1</v>
      </c>
      <c r="M4217">
        <v>1</v>
      </c>
      <c r="N4217">
        <v>1</v>
      </c>
      <c r="O4217" t="s">
        <v>225</v>
      </c>
      <c r="P4217">
        <v>0</v>
      </c>
      <c r="Q4217">
        <v>1</v>
      </c>
      <c r="R4217">
        <v>5100</v>
      </c>
      <c r="S4217" t="s">
        <v>223</v>
      </c>
      <c r="T4217">
        <v>5100</v>
      </c>
      <c r="U4217" t="s">
        <v>14734</v>
      </c>
      <c r="V4217" t="s">
        <v>224</v>
      </c>
      <c r="W4217" t="s">
        <v>225</v>
      </c>
      <c r="X4217" t="s">
        <v>225</v>
      </c>
      <c r="Y4217">
        <v>5100</v>
      </c>
      <c r="AB4217">
        <v>1</v>
      </c>
      <c r="AC4217">
        <v>1</v>
      </c>
      <c r="AD4217">
        <v>2</v>
      </c>
      <c r="AE4217">
        <v>1044</v>
      </c>
      <c r="AF4217">
        <v>1</v>
      </c>
      <c r="AQ4217">
        <v>1</v>
      </c>
      <c r="AR4217">
        <f t="shared" si="65"/>
        <v>4.6463999999999999</v>
      </c>
      <c r="AS4217">
        <v>1</v>
      </c>
      <c r="AT4217" t="s">
        <v>112</v>
      </c>
      <c r="AU4217">
        <v>20</v>
      </c>
    </row>
    <row r="4218" spans="1:47">
      <c r="A4218" t="s">
        <v>14738</v>
      </c>
      <c r="C4218">
        <v>310</v>
      </c>
      <c r="D4218" t="s">
        <v>14739</v>
      </c>
      <c r="E4218">
        <v>101</v>
      </c>
      <c r="F4218" t="s">
        <v>14740</v>
      </c>
      <c r="G4218" t="s">
        <v>422</v>
      </c>
      <c r="H4218" t="s">
        <v>220</v>
      </c>
      <c r="I4218" t="s">
        <v>14741</v>
      </c>
      <c r="J4218">
        <v>1.1426499999999999</v>
      </c>
      <c r="K4218">
        <v>1</v>
      </c>
      <c r="L4218">
        <v>1</v>
      </c>
      <c r="M4218">
        <v>1</v>
      </c>
      <c r="N4218">
        <v>1</v>
      </c>
      <c r="O4218" t="s">
        <v>225</v>
      </c>
      <c r="P4218">
        <v>0</v>
      </c>
      <c r="Q4218">
        <v>1</v>
      </c>
      <c r="R4218">
        <v>17500</v>
      </c>
      <c r="S4218" t="s">
        <v>223</v>
      </c>
      <c r="T4218">
        <v>17500</v>
      </c>
      <c r="U4218" t="s">
        <v>14738</v>
      </c>
      <c r="V4218" t="s">
        <v>455</v>
      </c>
      <c r="W4218" t="s">
        <v>225</v>
      </c>
      <c r="X4218" t="s">
        <v>225</v>
      </c>
      <c r="Y4218">
        <v>17500</v>
      </c>
      <c r="AB4218">
        <v>1</v>
      </c>
      <c r="AC4218">
        <v>1</v>
      </c>
      <c r="AD4218">
        <v>3</v>
      </c>
      <c r="AE4218">
        <v>1778</v>
      </c>
      <c r="AF4218">
        <v>1.75</v>
      </c>
      <c r="AQ4218">
        <v>1</v>
      </c>
      <c r="AR4218">
        <f t="shared" si="65"/>
        <v>9.68</v>
      </c>
      <c r="AS4218">
        <v>1</v>
      </c>
      <c r="AT4218" t="s">
        <v>133</v>
      </c>
      <c r="AU4218">
        <v>42</v>
      </c>
    </row>
    <row r="4219" spans="1:47">
      <c r="A4219" t="s">
        <v>14742</v>
      </c>
      <c r="C4219">
        <v>310</v>
      </c>
      <c r="D4219" t="s">
        <v>14743</v>
      </c>
      <c r="E4219">
        <v>101</v>
      </c>
      <c r="F4219" t="s">
        <v>14744</v>
      </c>
      <c r="G4219" t="s">
        <v>422</v>
      </c>
      <c r="H4219" t="s">
        <v>220</v>
      </c>
      <c r="I4219" t="s">
        <v>14745</v>
      </c>
      <c r="J4219">
        <v>0.69684000000000001</v>
      </c>
      <c r="K4219">
        <v>1</v>
      </c>
      <c r="L4219">
        <v>1</v>
      </c>
      <c r="M4219">
        <v>1</v>
      </c>
      <c r="N4219">
        <v>1</v>
      </c>
      <c r="O4219" t="s">
        <v>225</v>
      </c>
      <c r="P4219">
        <v>0</v>
      </c>
      <c r="Q4219">
        <v>1</v>
      </c>
      <c r="R4219">
        <v>25100</v>
      </c>
      <c r="S4219" t="s">
        <v>223</v>
      </c>
      <c r="T4219">
        <v>25100</v>
      </c>
      <c r="U4219" t="s">
        <v>14742</v>
      </c>
      <c r="V4219" t="s">
        <v>455</v>
      </c>
      <c r="W4219" t="s">
        <v>225</v>
      </c>
      <c r="X4219" t="s">
        <v>225</v>
      </c>
      <c r="Y4219">
        <v>25100</v>
      </c>
      <c r="AB4219">
        <v>1</v>
      </c>
      <c r="AC4219">
        <v>1</v>
      </c>
      <c r="AD4219">
        <v>4</v>
      </c>
      <c r="AE4219">
        <v>2912</v>
      </c>
      <c r="AF4219">
        <v>2</v>
      </c>
      <c r="AQ4219">
        <v>1</v>
      </c>
      <c r="AR4219">
        <f t="shared" si="65"/>
        <v>9.68</v>
      </c>
      <c r="AS4219">
        <v>1</v>
      </c>
      <c r="AT4219" t="s">
        <v>133</v>
      </c>
      <c r="AU4219">
        <v>42</v>
      </c>
    </row>
    <row r="4220" spans="1:47">
      <c r="A4220" t="s">
        <v>248</v>
      </c>
      <c r="C4220">
        <v>310</v>
      </c>
      <c r="E4220">
        <v>0</v>
      </c>
      <c r="J4220">
        <v>4.2000000000000002E-4</v>
      </c>
      <c r="K4220">
        <v>0</v>
      </c>
      <c r="L4220">
        <v>0</v>
      </c>
      <c r="M4220">
        <v>0</v>
      </c>
      <c r="N4220">
        <v>0</v>
      </c>
      <c r="P4220">
        <v>0</v>
      </c>
      <c r="Q4220">
        <v>0</v>
      </c>
      <c r="R4220">
        <v>0</v>
      </c>
      <c r="S4220" t="s">
        <v>249</v>
      </c>
      <c r="T4220">
        <v>0</v>
      </c>
      <c r="Y4220">
        <v>0</v>
      </c>
      <c r="AB4220">
        <v>0</v>
      </c>
      <c r="AC4220">
        <v>0</v>
      </c>
      <c r="AD4220">
        <v>0</v>
      </c>
      <c r="AE4220">
        <v>0</v>
      </c>
      <c r="AF4220">
        <v>0</v>
      </c>
      <c r="AQ4220">
        <v>0</v>
      </c>
      <c r="AR4220">
        <f t="shared" si="65"/>
        <v>0</v>
      </c>
      <c r="AS4220">
        <v>1</v>
      </c>
      <c r="AT4220" t="s">
        <v>133</v>
      </c>
      <c r="AU4220">
        <v>42</v>
      </c>
    </row>
    <row r="4221" spans="1:47">
      <c r="A4221" t="s">
        <v>14746</v>
      </c>
      <c r="C4221">
        <v>310</v>
      </c>
      <c r="D4221" t="s">
        <v>14747</v>
      </c>
      <c r="E4221">
        <v>131</v>
      </c>
      <c r="F4221" t="s">
        <v>14617</v>
      </c>
      <c r="G4221" t="s">
        <v>422</v>
      </c>
      <c r="H4221" t="s">
        <v>407</v>
      </c>
      <c r="I4221" t="s">
        <v>14748</v>
      </c>
      <c r="J4221">
        <v>0.25155</v>
      </c>
      <c r="K4221">
        <v>0</v>
      </c>
      <c r="L4221">
        <v>0</v>
      </c>
      <c r="M4221">
        <v>0</v>
      </c>
      <c r="N4221">
        <v>0</v>
      </c>
      <c r="P4221">
        <v>0</v>
      </c>
      <c r="Q4221">
        <v>0</v>
      </c>
      <c r="R4221">
        <v>0</v>
      </c>
      <c r="S4221" t="s">
        <v>223</v>
      </c>
      <c r="T4221">
        <v>0</v>
      </c>
      <c r="U4221" t="s">
        <v>14746</v>
      </c>
      <c r="Y4221">
        <v>0</v>
      </c>
      <c r="AB4221">
        <v>0</v>
      </c>
      <c r="AC4221">
        <v>0</v>
      </c>
      <c r="AD4221">
        <v>0</v>
      </c>
      <c r="AE4221">
        <v>0</v>
      </c>
      <c r="AF4221">
        <v>0</v>
      </c>
      <c r="AQ4221">
        <v>1</v>
      </c>
      <c r="AR4221">
        <f t="shared" si="65"/>
        <v>0</v>
      </c>
      <c r="AS4221">
        <v>1</v>
      </c>
      <c r="AT4221" t="s">
        <v>112</v>
      </c>
      <c r="AU4221">
        <v>20</v>
      </c>
    </row>
    <row r="4222" spans="1:47">
      <c r="A4222" t="s">
        <v>14749</v>
      </c>
      <c r="C4222">
        <v>310</v>
      </c>
      <c r="D4222" t="s">
        <v>14750</v>
      </c>
      <c r="E4222">
        <v>924</v>
      </c>
      <c r="F4222" t="s">
        <v>13982</v>
      </c>
      <c r="G4222" t="s">
        <v>422</v>
      </c>
      <c r="H4222" t="s">
        <v>10896</v>
      </c>
      <c r="I4222" t="s">
        <v>14751</v>
      </c>
      <c r="J4222">
        <v>0.17842</v>
      </c>
      <c r="K4222">
        <v>0</v>
      </c>
      <c r="L4222">
        <v>0</v>
      </c>
      <c r="M4222">
        <v>0</v>
      </c>
      <c r="N4222">
        <v>0</v>
      </c>
      <c r="P4222">
        <v>0</v>
      </c>
      <c r="Q4222">
        <v>0</v>
      </c>
      <c r="R4222">
        <v>0</v>
      </c>
      <c r="S4222" t="s">
        <v>223</v>
      </c>
      <c r="T4222">
        <v>0</v>
      </c>
      <c r="U4222" t="s">
        <v>14749</v>
      </c>
      <c r="Y4222">
        <v>0</v>
      </c>
      <c r="AB4222">
        <v>0</v>
      </c>
      <c r="AC4222">
        <v>0</v>
      </c>
      <c r="AD4222">
        <v>0</v>
      </c>
      <c r="AE4222">
        <v>0</v>
      </c>
      <c r="AF4222">
        <v>0</v>
      </c>
      <c r="AQ4222">
        <v>1</v>
      </c>
      <c r="AR4222">
        <f t="shared" si="65"/>
        <v>0</v>
      </c>
      <c r="AS4222">
        <v>1</v>
      </c>
      <c r="AT4222" t="s">
        <v>112</v>
      </c>
      <c r="AU4222">
        <v>20</v>
      </c>
    </row>
    <row r="4223" spans="1:47">
      <c r="A4223" t="s">
        <v>248</v>
      </c>
      <c r="C4223">
        <v>310</v>
      </c>
      <c r="E4223">
        <v>0</v>
      </c>
      <c r="J4223">
        <v>3.2200000000000002E-3</v>
      </c>
      <c r="K4223">
        <v>0</v>
      </c>
      <c r="L4223">
        <v>0</v>
      </c>
      <c r="M4223">
        <v>0</v>
      </c>
      <c r="N4223">
        <v>0</v>
      </c>
      <c r="P4223">
        <v>0</v>
      </c>
      <c r="Q4223">
        <v>0</v>
      </c>
      <c r="R4223">
        <v>0</v>
      </c>
      <c r="S4223" t="s">
        <v>249</v>
      </c>
      <c r="T4223">
        <v>0</v>
      </c>
      <c r="Y4223">
        <v>0</v>
      </c>
      <c r="AB4223">
        <v>0</v>
      </c>
      <c r="AC4223">
        <v>0</v>
      </c>
      <c r="AD4223">
        <v>0</v>
      </c>
      <c r="AE4223">
        <v>0</v>
      </c>
      <c r="AF4223">
        <v>0</v>
      </c>
      <c r="AQ4223">
        <v>0</v>
      </c>
      <c r="AR4223">
        <f t="shared" si="65"/>
        <v>0</v>
      </c>
      <c r="AS4223">
        <v>1</v>
      </c>
      <c r="AT4223" t="s">
        <v>133</v>
      </c>
      <c r="AU4223">
        <v>42</v>
      </c>
    </row>
    <row r="4224" spans="1:47">
      <c r="A4224" t="s">
        <v>14752</v>
      </c>
      <c r="C4224">
        <v>310</v>
      </c>
      <c r="D4224" t="s">
        <v>14753</v>
      </c>
      <c r="E4224">
        <v>101</v>
      </c>
      <c r="F4224" t="s">
        <v>14754</v>
      </c>
      <c r="G4224" t="s">
        <v>422</v>
      </c>
      <c r="H4224" t="s">
        <v>220</v>
      </c>
      <c r="I4224" t="s">
        <v>14755</v>
      </c>
      <c r="J4224">
        <v>0.24959999999999999</v>
      </c>
      <c r="K4224">
        <v>1</v>
      </c>
      <c r="L4224">
        <v>1</v>
      </c>
      <c r="M4224">
        <v>1</v>
      </c>
      <c r="N4224">
        <v>1</v>
      </c>
      <c r="O4224" t="s">
        <v>225</v>
      </c>
      <c r="P4224">
        <v>0</v>
      </c>
      <c r="Q4224">
        <v>1</v>
      </c>
      <c r="R4224">
        <v>1000</v>
      </c>
      <c r="S4224" t="s">
        <v>223</v>
      </c>
      <c r="T4224">
        <v>1000</v>
      </c>
      <c r="U4224" t="s">
        <v>14752</v>
      </c>
      <c r="V4224" t="s">
        <v>455</v>
      </c>
      <c r="W4224" t="s">
        <v>225</v>
      </c>
      <c r="X4224" t="s">
        <v>225</v>
      </c>
      <c r="Y4224">
        <v>1000</v>
      </c>
      <c r="AB4224">
        <v>1</v>
      </c>
      <c r="AC4224">
        <v>1</v>
      </c>
      <c r="AD4224">
        <v>2</v>
      </c>
      <c r="AE4224">
        <v>1000</v>
      </c>
      <c r="AF4224">
        <v>1</v>
      </c>
      <c r="AQ4224">
        <v>1</v>
      </c>
      <c r="AR4224">
        <f t="shared" si="65"/>
        <v>9.68</v>
      </c>
      <c r="AS4224">
        <v>1</v>
      </c>
      <c r="AT4224" t="s">
        <v>133</v>
      </c>
      <c r="AU4224">
        <v>42</v>
      </c>
    </row>
    <row r="4225" spans="1:47">
      <c r="A4225" t="s">
        <v>14756</v>
      </c>
      <c r="C4225">
        <v>310</v>
      </c>
      <c r="D4225" t="s">
        <v>14717</v>
      </c>
      <c r="E4225">
        <v>903</v>
      </c>
      <c r="F4225" t="s">
        <v>821</v>
      </c>
      <c r="G4225" t="s">
        <v>422</v>
      </c>
      <c r="H4225" t="s">
        <v>833</v>
      </c>
      <c r="I4225" t="s">
        <v>14757</v>
      </c>
      <c r="J4225">
        <v>1.26309</v>
      </c>
      <c r="K4225">
        <v>0</v>
      </c>
      <c r="L4225">
        <v>0</v>
      </c>
      <c r="M4225">
        <v>0</v>
      </c>
      <c r="N4225">
        <v>0</v>
      </c>
      <c r="P4225">
        <v>0</v>
      </c>
      <c r="Q4225">
        <v>0</v>
      </c>
      <c r="R4225">
        <v>0</v>
      </c>
      <c r="S4225" t="s">
        <v>223</v>
      </c>
      <c r="T4225">
        <v>0</v>
      </c>
      <c r="U4225" t="s">
        <v>14756</v>
      </c>
      <c r="V4225" t="s">
        <v>224</v>
      </c>
      <c r="W4225" t="s">
        <v>225</v>
      </c>
      <c r="Y4225">
        <v>0</v>
      </c>
      <c r="AB4225">
        <v>0</v>
      </c>
      <c r="AC4225">
        <v>0</v>
      </c>
      <c r="AD4225">
        <v>0</v>
      </c>
      <c r="AE4225">
        <v>0</v>
      </c>
      <c r="AF4225">
        <v>0</v>
      </c>
      <c r="AQ4225">
        <v>1</v>
      </c>
      <c r="AR4225">
        <f t="shared" si="65"/>
        <v>0</v>
      </c>
      <c r="AS4225">
        <v>1</v>
      </c>
      <c r="AT4225" t="s">
        <v>133</v>
      </c>
      <c r="AU4225">
        <v>42</v>
      </c>
    </row>
    <row r="4226" spans="1:47">
      <c r="A4226" t="s">
        <v>14758</v>
      </c>
      <c r="C4226">
        <v>310</v>
      </c>
      <c r="D4226" t="s">
        <v>14759</v>
      </c>
      <c r="E4226">
        <v>101</v>
      </c>
      <c r="F4226" t="s">
        <v>14760</v>
      </c>
      <c r="G4226" t="s">
        <v>1783</v>
      </c>
      <c r="H4226" t="s">
        <v>220</v>
      </c>
      <c r="I4226" t="s">
        <v>14761</v>
      </c>
      <c r="J4226">
        <v>0.24840000000000001</v>
      </c>
      <c r="K4226">
        <v>1</v>
      </c>
      <c r="L4226">
        <v>1</v>
      </c>
      <c r="M4226">
        <v>1</v>
      </c>
      <c r="N4226">
        <v>1</v>
      </c>
      <c r="O4226" t="s">
        <v>225</v>
      </c>
      <c r="P4226">
        <v>0</v>
      </c>
      <c r="Q4226">
        <v>0</v>
      </c>
      <c r="R4226">
        <v>0</v>
      </c>
      <c r="S4226" t="s">
        <v>243</v>
      </c>
      <c r="T4226">
        <v>0</v>
      </c>
      <c r="U4226" t="s">
        <v>14758</v>
      </c>
      <c r="V4226" t="s">
        <v>224</v>
      </c>
      <c r="W4226" t="s">
        <v>225</v>
      </c>
      <c r="X4226" t="s">
        <v>225</v>
      </c>
      <c r="Y4226">
        <v>0</v>
      </c>
      <c r="AB4226">
        <v>1</v>
      </c>
      <c r="AC4226">
        <v>1</v>
      </c>
      <c r="AD4226">
        <v>1</v>
      </c>
      <c r="AE4226">
        <v>760</v>
      </c>
      <c r="AF4226">
        <v>1</v>
      </c>
      <c r="AQ4226">
        <v>4</v>
      </c>
      <c r="AR4226">
        <f t="shared" ref="AR4226:AR4289" si="66">AB4226*9.68*VLOOKUP(AU4226,atten,10,FALSE)</f>
        <v>4.6463999999999999</v>
      </c>
      <c r="AS4226">
        <v>1</v>
      </c>
      <c r="AT4226" t="s">
        <v>112</v>
      </c>
      <c r="AU4226">
        <v>20</v>
      </c>
    </row>
    <row r="4227" spans="1:47">
      <c r="A4227" t="s">
        <v>14762</v>
      </c>
      <c r="C4227">
        <v>310</v>
      </c>
      <c r="D4227" t="s">
        <v>14763</v>
      </c>
      <c r="E4227">
        <v>903</v>
      </c>
      <c r="F4227" t="s">
        <v>821</v>
      </c>
      <c r="G4227" t="s">
        <v>422</v>
      </c>
      <c r="H4227" t="s">
        <v>833</v>
      </c>
      <c r="I4227" t="s">
        <v>14765</v>
      </c>
      <c r="J4227">
        <v>10.71184</v>
      </c>
      <c r="K4227">
        <v>0</v>
      </c>
      <c r="L4227">
        <v>0</v>
      </c>
      <c r="M4227">
        <v>0</v>
      </c>
      <c r="N4227">
        <v>0</v>
      </c>
      <c r="P4227">
        <v>0</v>
      </c>
      <c r="Q4227">
        <v>0</v>
      </c>
      <c r="R4227">
        <v>0</v>
      </c>
      <c r="S4227" t="s">
        <v>223</v>
      </c>
      <c r="T4227">
        <v>0</v>
      </c>
      <c r="U4227" t="s">
        <v>14762</v>
      </c>
      <c r="V4227" t="s">
        <v>455</v>
      </c>
      <c r="W4227" t="s">
        <v>225</v>
      </c>
      <c r="Y4227">
        <v>0</v>
      </c>
      <c r="Z4227" t="s">
        <v>297</v>
      </c>
      <c r="AA4227" t="s">
        <v>223</v>
      </c>
      <c r="AB4227">
        <v>0</v>
      </c>
      <c r="AC4227">
        <v>0</v>
      </c>
      <c r="AD4227">
        <v>0</v>
      </c>
      <c r="AE4227">
        <v>0</v>
      </c>
      <c r="AF4227">
        <v>0</v>
      </c>
      <c r="AQ4227">
        <v>1</v>
      </c>
      <c r="AR4227">
        <f t="shared" si="66"/>
        <v>0</v>
      </c>
      <c r="AS4227">
        <v>1</v>
      </c>
      <c r="AT4227" t="s">
        <v>133</v>
      </c>
      <c r="AU4227">
        <v>42</v>
      </c>
    </row>
    <row r="4228" spans="1:47">
      <c r="A4228" t="s">
        <v>14766</v>
      </c>
      <c r="C4228">
        <v>310</v>
      </c>
      <c r="D4228" t="s">
        <v>14767</v>
      </c>
      <c r="E4228">
        <v>101</v>
      </c>
      <c r="F4228" t="s">
        <v>14476</v>
      </c>
      <c r="G4228" t="s">
        <v>422</v>
      </c>
      <c r="H4228" t="s">
        <v>220</v>
      </c>
      <c r="I4228" t="s">
        <v>14768</v>
      </c>
      <c r="J4228">
        <v>0.52176</v>
      </c>
      <c r="K4228">
        <v>1</v>
      </c>
      <c r="L4228">
        <v>1</v>
      </c>
      <c r="M4228">
        <v>1</v>
      </c>
      <c r="N4228">
        <v>1</v>
      </c>
      <c r="O4228" t="s">
        <v>225</v>
      </c>
      <c r="P4228">
        <v>0</v>
      </c>
      <c r="Q4228">
        <v>1</v>
      </c>
      <c r="R4228">
        <v>7900</v>
      </c>
      <c r="S4228" t="s">
        <v>223</v>
      </c>
      <c r="T4228">
        <v>7900</v>
      </c>
      <c r="U4228" t="s">
        <v>14766</v>
      </c>
      <c r="V4228" t="s">
        <v>455</v>
      </c>
      <c r="W4228" t="s">
        <v>225</v>
      </c>
      <c r="X4228" t="s">
        <v>225</v>
      </c>
      <c r="Y4228">
        <v>7900</v>
      </c>
      <c r="AB4228">
        <v>1</v>
      </c>
      <c r="AC4228">
        <v>1</v>
      </c>
      <c r="AD4228">
        <v>3</v>
      </c>
      <c r="AE4228">
        <v>1029</v>
      </c>
      <c r="AF4228">
        <v>1.5</v>
      </c>
      <c r="AQ4228">
        <v>3</v>
      </c>
      <c r="AR4228">
        <f t="shared" si="66"/>
        <v>9.68</v>
      </c>
      <c r="AS4228">
        <v>1</v>
      </c>
      <c r="AT4228" t="s">
        <v>133</v>
      </c>
      <c r="AU4228">
        <v>42</v>
      </c>
    </row>
    <row r="4229" spans="1:47">
      <c r="A4229" t="s">
        <v>14769</v>
      </c>
      <c r="C4229">
        <v>310</v>
      </c>
      <c r="D4229" t="s">
        <v>14770</v>
      </c>
      <c r="E4229">
        <v>101</v>
      </c>
      <c r="F4229" t="s">
        <v>14771</v>
      </c>
      <c r="G4229" t="s">
        <v>11287</v>
      </c>
      <c r="H4229" t="s">
        <v>220</v>
      </c>
      <c r="I4229" t="s">
        <v>14772</v>
      </c>
      <c r="J4229">
        <v>0.54161000000000004</v>
      </c>
      <c r="K4229">
        <v>1</v>
      </c>
      <c r="L4229">
        <v>1</v>
      </c>
      <c r="M4229">
        <v>1</v>
      </c>
      <c r="N4229">
        <v>1</v>
      </c>
      <c r="O4229" t="s">
        <v>225</v>
      </c>
      <c r="P4229">
        <v>0</v>
      </c>
      <c r="Q4229">
        <v>1</v>
      </c>
      <c r="R4229">
        <v>10700</v>
      </c>
      <c r="S4229" t="s">
        <v>223</v>
      </c>
      <c r="T4229">
        <v>10700</v>
      </c>
      <c r="U4229" t="s">
        <v>14769</v>
      </c>
      <c r="V4229" t="s">
        <v>455</v>
      </c>
      <c r="W4229" t="s">
        <v>225</v>
      </c>
      <c r="X4229" t="s">
        <v>225</v>
      </c>
      <c r="Y4229">
        <v>10700</v>
      </c>
      <c r="AB4229">
        <v>1</v>
      </c>
      <c r="AC4229">
        <v>1</v>
      </c>
      <c r="AD4229">
        <v>3</v>
      </c>
      <c r="AE4229">
        <v>1348</v>
      </c>
      <c r="AF4229">
        <v>1</v>
      </c>
      <c r="AQ4229">
        <v>1</v>
      </c>
      <c r="AR4229">
        <f t="shared" si="66"/>
        <v>9.68</v>
      </c>
      <c r="AS4229">
        <v>1</v>
      </c>
      <c r="AT4229" t="s">
        <v>133</v>
      </c>
      <c r="AU4229">
        <v>42</v>
      </c>
    </row>
    <row r="4230" spans="1:47">
      <c r="A4230" t="s">
        <v>14773</v>
      </c>
      <c r="C4230">
        <v>310</v>
      </c>
      <c r="D4230" t="s">
        <v>14774</v>
      </c>
      <c r="E4230">
        <v>132</v>
      </c>
      <c r="F4230" t="s">
        <v>14775</v>
      </c>
      <c r="G4230" t="s">
        <v>11287</v>
      </c>
      <c r="H4230" t="s">
        <v>260</v>
      </c>
      <c r="I4230" t="s">
        <v>14776</v>
      </c>
      <c r="J4230">
        <v>0.21918000000000001</v>
      </c>
      <c r="K4230">
        <v>0</v>
      </c>
      <c r="L4230">
        <v>0</v>
      </c>
      <c r="M4230">
        <v>0</v>
      </c>
      <c r="N4230">
        <v>0</v>
      </c>
      <c r="P4230">
        <v>0</v>
      </c>
      <c r="Q4230">
        <v>0</v>
      </c>
      <c r="R4230">
        <v>0</v>
      </c>
      <c r="S4230" t="s">
        <v>223</v>
      </c>
      <c r="T4230">
        <v>0</v>
      </c>
      <c r="U4230" t="s">
        <v>14773</v>
      </c>
      <c r="V4230" t="s">
        <v>455</v>
      </c>
      <c r="W4230" t="s">
        <v>225</v>
      </c>
      <c r="Y4230">
        <v>0</v>
      </c>
      <c r="AB4230">
        <v>0</v>
      </c>
      <c r="AC4230">
        <v>0</v>
      </c>
      <c r="AD4230">
        <v>0</v>
      </c>
      <c r="AE4230">
        <v>0</v>
      </c>
      <c r="AF4230">
        <v>0</v>
      </c>
      <c r="AQ4230">
        <v>1</v>
      </c>
      <c r="AR4230">
        <f t="shared" si="66"/>
        <v>0</v>
      </c>
      <c r="AS4230">
        <v>1</v>
      </c>
      <c r="AT4230" t="s">
        <v>133</v>
      </c>
      <c r="AU4230">
        <v>42</v>
      </c>
    </row>
    <row r="4231" spans="1:47">
      <c r="A4231" t="s">
        <v>14777</v>
      </c>
      <c r="C4231">
        <v>310</v>
      </c>
      <c r="D4231" t="s">
        <v>14778</v>
      </c>
      <c r="E4231">
        <v>132</v>
      </c>
      <c r="F4231" t="s">
        <v>14704</v>
      </c>
      <c r="G4231" t="s">
        <v>422</v>
      </c>
      <c r="H4231" t="s">
        <v>260</v>
      </c>
      <c r="I4231" t="s">
        <v>14779</v>
      </c>
      <c r="J4231">
        <v>0.19750999999999999</v>
      </c>
      <c r="K4231">
        <v>0</v>
      </c>
      <c r="L4231">
        <v>0</v>
      </c>
      <c r="M4231">
        <v>0</v>
      </c>
      <c r="N4231">
        <v>0</v>
      </c>
      <c r="P4231">
        <v>0</v>
      </c>
      <c r="Q4231">
        <v>0</v>
      </c>
      <c r="R4231">
        <v>0</v>
      </c>
      <c r="S4231" t="s">
        <v>223</v>
      </c>
      <c r="T4231">
        <v>0</v>
      </c>
      <c r="U4231" t="s">
        <v>14777</v>
      </c>
      <c r="V4231" t="s">
        <v>927</v>
      </c>
      <c r="W4231" t="s">
        <v>659</v>
      </c>
      <c r="Y4231">
        <v>0</v>
      </c>
      <c r="Z4231" t="s">
        <v>297</v>
      </c>
      <c r="AA4231" t="s">
        <v>223</v>
      </c>
      <c r="AB4231">
        <v>0</v>
      </c>
      <c r="AC4231">
        <v>0</v>
      </c>
      <c r="AD4231">
        <v>0</v>
      </c>
      <c r="AE4231">
        <v>0</v>
      </c>
      <c r="AF4231">
        <v>0</v>
      </c>
      <c r="AQ4231">
        <v>0</v>
      </c>
      <c r="AR4231">
        <f t="shared" si="66"/>
        <v>0</v>
      </c>
      <c r="AS4231">
        <v>1</v>
      </c>
      <c r="AT4231" t="s">
        <v>134</v>
      </c>
      <c r="AU4231">
        <v>43</v>
      </c>
    </row>
    <row r="4232" spans="1:47">
      <c r="A4232" t="s">
        <v>14780</v>
      </c>
      <c r="C4232">
        <v>310</v>
      </c>
      <c r="D4232" t="s">
        <v>14781</v>
      </c>
      <c r="E4232">
        <v>101</v>
      </c>
      <c r="F4232" t="s">
        <v>14782</v>
      </c>
      <c r="G4232" t="s">
        <v>422</v>
      </c>
      <c r="H4232" t="s">
        <v>220</v>
      </c>
      <c r="I4232" t="s">
        <v>14783</v>
      </c>
      <c r="J4232">
        <v>0.23429</v>
      </c>
      <c r="K4232">
        <v>1</v>
      </c>
      <c r="L4232">
        <v>1</v>
      </c>
      <c r="M4232">
        <v>1</v>
      </c>
      <c r="N4232">
        <v>1</v>
      </c>
      <c r="O4232" t="s">
        <v>225</v>
      </c>
      <c r="P4232">
        <v>0</v>
      </c>
      <c r="Q4232">
        <v>1</v>
      </c>
      <c r="R4232">
        <v>16600</v>
      </c>
      <c r="S4232" t="s">
        <v>223</v>
      </c>
      <c r="T4232">
        <v>16600</v>
      </c>
      <c r="U4232" t="s">
        <v>14780</v>
      </c>
      <c r="V4232" t="s">
        <v>455</v>
      </c>
      <c r="W4232" t="s">
        <v>225</v>
      </c>
      <c r="X4232" t="s">
        <v>225</v>
      </c>
      <c r="Y4232">
        <v>16600</v>
      </c>
      <c r="AB4232">
        <v>1</v>
      </c>
      <c r="AC4232">
        <v>1</v>
      </c>
      <c r="AD4232">
        <v>3</v>
      </c>
      <c r="AE4232">
        <v>1424</v>
      </c>
      <c r="AF4232">
        <v>1</v>
      </c>
      <c r="AQ4232">
        <v>1</v>
      </c>
      <c r="AR4232">
        <f t="shared" si="66"/>
        <v>9.68</v>
      </c>
      <c r="AS4232">
        <v>1</v>
      </c>
      <c r="AT4232" t="s">
        <v>133</v>
      </c>
      <c r="AU4232">
        <v>42</v>
      </c>
    </row>
    <row r="4233" spans="1:47">
      <c r="A4233" t="s">
        <v>14784</v>
      </c>
      <c r="C4233">
        <v>310</v>
      </c>
      <c r="D4233" t="s">
        <v>14266</v>
      </c>
      <c r="E4233">
        <v>132</v>
      </c>
      <c r="F4233" t="s">
        <v>14785</v>
      </c>
      <c r="G4233" t="s">
        <v>422</v>
      </c>
      <c r="H4233" t="s">
        <v>260</v>
      </c>
      <c r="I4233" t="s">
        <v>14786</v>
      </c>
      <c r="J4233">
        <v>0.22639999999999999</v>
      </c>
      <c r="K4233">
        <v>0</v>
      </c>
      <c r="L4233">
        <v>0</v>
      </c>
      <c r="M4233">
        <v>0</v>
      </c>
      <c r="N4233">
        <v>0</v>
      </c>
      <c r="P4233">
        <v>0</v>
      </c>
      <c r="Q4233">
        <v>0</v>
      </c>
      <c r="R4233">
        <v>0</v>
      </c>
      <c r="S4233" t="s">
        <v>223</v>
      </c>
      <c r="T4233">
        <v>0</v>
      </c>
      <c r="U4233" t="s">
        <v>14784</v>
      </c>
      <c r="V4233" t="s">
        <v>455</v>
      </c>
      <c r="W4233" t="s">
        <v>225</v>
      </c>
      <c r="Y4233">
        <v>0</v>
      </c>
      <c r="AB4233">
        <v>0</v>
      </c>
      <c r="AC4233">
        <v>0</v>
      </c>
      <c r="AD4233">
        <v>0</v>
      </c>
      <c r="AE4233">
        <v>0</v>
      </c>
      <c r="AF4233">
        <v>0</v>
      </c>
      <c r="AQ4233">
        <v>1</v>
      </c>
      <c r="AR4233">
        <f t="shared" si="66"/>
        <v>0</v>
      </c>
      <c r="AS4233">
        <v>1</v>
      </c>
      <c r="AT4233" t="s">
        <v>133</v>
      </c>
      <c r="AU4233">
        <v>42</v>
      </c>
    </row>
    <row r="4234" spans="1:47">
      <c r="A4234" t="s">
        <v>14787</v>
      </c>
      <c r="C4234">
        <v>310</v>
      </c>
      <c r="D4234" t="s">
        <v>14703</v>
      </c>
      <c r="E4234">
        <v>132</v>
      </c>
      <c r="F4234" t="s">
        <v>14704</v>
      </c>
      <c r="G4234" t="s">
        <v>422</v>
      </c>
      <c r="H4234" t="s">
        <v>260</v>
      </c>
      <c r="I4234" t="s">
        <v>14788</v>
      </c>
      <c r="J4234">
        <v>1.7649999999999999E-2</v>
      </c>
      <c r="K4234">
        <v>0</v>
      </c>
      <c r="L4234">
        <v>0</v>
      </c>
      <c r="M4234">
        <v>0</v>
      </c>
      <c r="N4234">
        <v>0</v>
      </c>
      <c r="P4234">
        <v>0</v>
      </c>
      <c r="Q4234">
        <v>0</v>
      </c>
      <c r="R4234">
        <v>0</v>
      </c>
      <c r="S4234" t="s">
        <v>223</v>
      </c>
      <c r="T4234">
        <v>0</v>
      </c>
      <c r="U4234" t="s">
        <v>14787</v>
      </c>
      <c r="V4234" t="s">
        <v>927</v>
      </c>
      <c r="W4234" t="s">
        <v>659</v>
      </c>
      <c r="Y4234">
        <v>0</v>
      </c>
      <c r="AB4234">
        <v>0</v>
      </c>
      <c r="AC4234">
        <v>0</v>
      </c>
      <c r="AD4234">
        <v>0</v>
      </c>
      <c r="AE4234">
        <v>0</v>
      </c>
      <c r="AF4234">
        <v>0</v>
      </c>
      <c r="AQ4234">
        <v>0</v>
      </c>
      <c r="AR4234">
        <f t="shared" si="66"/>
        <v>0</v>
      </c>
      <c r="AS4234">
        <v>1</v>
      </c>
      <c r="AT4234" t="s">
        <v>134</v>
      </c>
      <c r="AU4234">
        <v>43</v>
      </c>
    </row>
    <row r="4235" spans="1:47">
      <c r="A4235" t="s">
        <v>14789</v>
      </c>
      <c r="C4235">
        <v>310</v>
      </c>
      <c r="D4235" t="s">
        <v>14790</v>
      </c>
      <c r="E4235">
        <v>132</v>
      </c>
      <c r="F4235" t="s">
        <v>14791</v>
      </c>
      <c r="G4235" t="s">
        <v>422</v>
      </c>
      <c r="H4235" t="s">
        <v>260</v>
      </c>
      <c r="I4235" t="s">
        <v>14792</v>
      </c>
      <c r="J4235">
        <v>0.82050000000000001</v>
      </c>
      <c r="K4235">
        <v>0</v>
      </c>
      <c r="L4235">
        <v>0</v>
      </c>
      <c r="M4235">
        <v>0</v>
      </c>
      <c r="N4235">
        <v>0</v>
      </c>
      <c r="P4235">
        <v>0</v>
      </c>
      <c r="Q4235">
        <v>0</v>
      </c>
      <c r="R4235">
        <v>0</v>
      </c>
      <c r="S4235" t="s">
        <v>223</v>
      </c>
      <c r="T4235">
        <v>0</v>
      </c>
      <c r="U4235" t="s">
        <v>14789</v>
      </c>
      <c r="V4235" t="s">
        <v>224</v>
      </c>
      <c r="W4235" t="s">
        <v>225</v>
      </c>
      <c r="Y4235">
        <v>0</v>
      </c>
      <c r="AB4235">
        <v>0</v>
      </c>
      <c r="AC4235">
        <v>0</v>
      </c>
      <c r="AD4235">
        <v>0</v>
      </c>
      <c r="AE4235">
        <v>0</v>
      </c>
      <c r="AF4235">
        <v>0</v>
      </c>
      <c r="AQ4235">
        <v>1</v>
      </c>
      <c r="AR4235">
        <f t="shared" si="66"/>
        <v>0</v>
      </c>
      <c r="AS4235">
        <v>1</v>
      </c>
      <c r="AT4235" t="s">
        <v>133</v>
      </c>
      <c r="AU4235">
        <v>42</v>
      </c>
    </row>
    <row r="4236" spans="1:47">
      <c r="A4236" t="s">
        <v>14793</v>
      </c>
      <c r="C4236">
        <v>310</v>
      </c>
      <c r="D4236" t="s">
        <v>14266</v>
      </c>
      <c r="E4236">
        <v>132</v>
      </c>
      <c r="F4236" t="s">
        <v>14267</v>
      </c>
      <c r="G4236" t="s">
        <v>422</v>
      </c>
      <c r="H4236" t="s">
        <v>260</v>
      </c>
      <c r="I4236" t="s">
        <v>14794</v>
      </c>
      <c r="J4236">
        <v>0.44941999999999999</v>
      </c>
      <c r="K4236">
        <v>0</v>
      </c>
      <c r="L4236">
        <v>0</v>
      </c>
      <c r="M4236">
        <v>0</v>
      </c>
      <c r="N4236">
        <v>0</v>
      </c>
      <c r="P4236">
        <v>0</v>
      </c>
      <c r="Q4236">
        <v>0</v>
      </c>
      <c r="R4236">
        <v>0</v>
      </c>
      <c r="S4236" t="s">
        <v>223</v>
      </c>
      <c r="T4236">
        <v>0</v>
      </c>
      <c r="U4236" t="s">
        <v>14793</v>
      </c>
      <c r="V4236" t="s">
        <v>455</v>
      </c>
      <c r="W4236" t="s">
        <v>225</v>
      </c>
      <c r="Y4236">
        <v>0</v>
      </c>
      <c r="AB4236">
        <v>0</v>
      </c>
      <c r="AC4236">
        <v>0</v>
      </c>
      <c r="AD4236">
        <v>0</v>
      </c>
      <c r="AE4236">
        <v>0</v>
      </c>
      <c r="AF4236">
        <v>0</v>
      </c>
      <c r="AQ4236">
        <v>1</v>
      </c>
      <c r="AR4236">
        <f t="shared" si="66"/>
        <v>0</v>
      </c>
      <c r="AS4236">
        <v>1</v>
      </c>
      <c r="AT4236" t="s">
        <v>133</v>
      </c>
      <c r="AU4236">
        <v>42</v>
      </c>
    </row>
    <row r="4237" spans="1:47">
      <c r="A4237" t="s">
        <v>14795</v>
      </c>
      <c r="C4237">
        <v>310</v>
      </c>
      <c r="D4237" t="s">
        <v>14796</v>
      </c>
      <c r="E4237">
        <v>906</v>
      </c>
      <c r="F4237" t="s">
        <v>14797</v>
      </c>
      <c r="G4237" t="s">
        <v>422</v>
      </c>
      <c r="H4237" t="s">
        <v>11038</v>
      </c>
      <c r="I4237" t="s">
        <v>14798</v>
      </c>
      <c r="J4237">
        <v>0.52532999999999996</v>
      </c>
      <c r="K4237">
        <v>0</v>
      </c>
      <c r="L4237">
        <v>0</v>
      </c>
      <c r="M4237">
        <v>1</v>
      </c>
      <c r="N4237">
        <v>1</v>
      </c>
      <c r="O4237" t="s">
        <v>659</v>
      </c>
      <c r="P4237">
        <v>1</v>
      </c>
      <c r="Q4237">
        <v>1</v>
      </c>
      <c r="R4237">
        <v>1400</v>
      </c>
      <c r="S4237" t="s">
        <v>223</v>
      </c>
      <c r="T4237">
        <v>0</v>
      </c>
      <c r="U4237" t="s">
        <v>14795</v>
      </c>
      <c r="V4237" t="s">
        <v>933</v>
      </c>
      <c r="W4237" t="s">
        <v>659</v>
      </c>
      <c r="X4237" t="s">
        <v>659</v>
      </c>
      <c r="Y4237">
        <v>1400</v>
      </c>
      <c r="AB4237">
        <v>0</v>
      </c>
      <c r="AC4237">
        <v>0</v>
      </c>
      <c r="AD4237">
        <v>0</v>
      </c>
      <c r="AE4237">
        <v>6378</v>
      </c>
      <c r="AF4237">
        <v>1</v>
      </c>
      <c r="AQ4237">
        <v>2</v>
      </c>
      <c r="AR4237">
        <f t="shared" si="66"/>
        <v>0</v>
      </c>
      <c r="AS4237">
        <v>1</v>
      </c>
      <c r="AT4237" t="s">
        <v>133</v>
      </c>
      <c r="AU4237">
        <v>42</v>
      </c>
    </row>
    <row r="4238" spans="1:47">
      <c r="A4238" t="s">
        <v>14799</v>
      </c>
      <c r="C4238">
        <v>310</v>
      </c>
      <c r="D4238" t="s">
        <v>14800</v>
      </c>
      <c r="E4238">
        <v>101</v>
      </c>
      <c r="F4238" t="s">
        <v>14801</v>
      </c>
      <c r="G4238" t="s">
        <v>422</v>
      </c>
      <c r="H4238" t="s">
        <v>220</v>
      </c>
      <c r="I4238" t="s">
        <v>14802</v>
      </c>
      <c r="J4238">
        <v>0.34183000000000002</v>
      </c>
      <c r="K4238">
        <v>0</v>
      </c>
      <c r="L4238">
        <v>0</v>
      </c>
      <c r="M4238">
        <v>1</v>
      </c>
      <c r="N4238">
        <v>1</v>
      </c>
      <c r="O4238" t="s">
        <v>659</v>
      </c>
      <c r="P4238">
        <v>1</v>
      </c>
      <c r="Q4238">
        <v>1</v>
      </c>
      <c r="R4238">
        <v>16100</v>
      </c>
      <c r="S4238" t="s">
        <v>223</v>
      </c>
      <c r="T4238">
        <v>0</v>
      </c>
      <c r="U4238" t="s">
        <v>14799</v>
      </c>
      <c r="V4238" t="s">
        <v>927</v>
      </c>
      <c r="W4238" t="s">
        <v>659</v>
      </c>
      <c r="X4238" t="s">
        <v>659</v>
      </c>
      <c r="Y4238">
        <v>16100</v>
      </c>
      <c r="AB4238">
        <v>0</v>
      </c>
      <c r="AC4238">
        <v>0</v>
      </c>
      <c r="AD4238">
        <v>3</v>
      </c>
      <c r="AE4238">
        <v>1656</v>
      </c>
      <c r="AF4238">
        <v>2</v>
      </c>
      <c r="AQ4238">
        <v>0</v>
      </c>
      <c r="AR4238">
        <f t="shared" si="66"/>
        <v>0</v>
      </c>
      <c r="AS4238">
        <v>1</v>
      </c>
      <c r="AT4238" t="s">
        <v>133</v>
      </c>
      <c r="AU4238">
        <v>42</v>
      </c>
    </row>
    <row r="4239" spans="1:47">
      <c r="A4239" t="s">
        <v>248</v>
      </c>
      <c r="C4239">
        <v>310</v>
      </c>
      <c r="E4239">
        <v>0</v>
      </c>
      <c r="J4239">
        <v>1.9800000000000002E-2</v>
      </c>
      <c r="K4239">
        <v>0</v>
      </c>
      <c r="L4239">
        <v>0</v>
      </c>
      <c r="M4239">
        <v>0</v>
      </c>
      <c r="N4239">
        <v>0</v>
      </c>
      <c r="P4239">
        <v>0</v>
      </c>
      <c r="Q4239">
        <v>0</v>
      </c>
      <c r="R4239">
        <v>0</v>
      </c>
      <c r="S4239" t="s">
        <v>249</v>
      </c>
      <c r="T4239">
        <v>0</v>
      </c>
      <c r="Y4239">
        <v>0</v>
      </c>
      <c r="AB4239">
        <v>0</v>
      </c>
      <c r="AC4239">
        <v>0</v>
      </c>
      <c r="AD4239">
        <v>0</v>
      </c>
      <c r="AE4239">
        <v>0</v>
      </c>
      <c r="AF4239">
        <v>0</v>
      </c>
      <c r="AQ4239">
        <v>0</v>
      </c>
      <c r="AR4239">
        <f t="shared" si="66"/>
        <v>0</v>
      </c>
      <c r="AS4239">
        <v>1</v>
      </c>
      <c r="AT4239" t="s">
        <v>133</v>
      </c>
      <c r="AU4239">
        <v>42</v>
      </c>
    </row>
    <row r="4240" spans="1:47">
      <c r="A4240" t="s">
        <v>14803</v>
      </c>
      <c r="C4240">
        <v>310</v>
      </c>
      <c r="D4240" t="s">
        <v>14804</v>
      </c>
      <c r="E4240">
        <v>101</v>
      </c>
      <c r="F4240" t="s">
        <v>14805</v>
      </c>
      <c r="G4240" t="s">
        <v>1783</v>
      </c>
      <c r="H4240" t="s">
        <v>220</v>
      </c>
      <c r="I4240" t="s">
        <v>14806</v>
      </c>
      <c r="J4240">
        <v>9.6839999999999996E-2</v>
      </c>
      <c r="K4240">
        <v>1</v>
      </c>
      <c r="L4240">
        <v>1</v>
      </c>
      <c r="M4240">
        <v>1</v>
      </c>
      <c r="N4240">
        <v>1</v>
      </c>
      <c r="O4240" t="s">
        <v>225</v>
      </c>
      <c r="P4240">
        <v>0</v>
      </c>
      <c r="Q4240">
        <v>1</v>
      </c>
      <c r="R4240">
        <v>2200</v>
      </c>
      <c r="S4240" t="s">
        <v>223</v>
      </c>
      <c r="T4240">
        <v>2200</v>
      </c>
      <c r="U4240" t="s">
        <v>14803</v>
      </c>
      <c r="V4240" t="s">
        <v>224</v>
      </c>
      <c r="W4240" t="s">
        <v>225</v>
      </c>
      <c r="X4240" t="s">
        <v>225</v>
      </c>
      <c r="Y4240">
        <v>2200</v>
      </c>
      <c r="AB4240">
        <v>1</v>
      </c>
      <c r="AC4240">
        <v>1</v>
      </c>
      <c r="AD4240">
        <v>2</v>
      </c>
      <c r="AE4240">
        <v>910</v>
      </c>
      <c r="AF4240">
        <v>1</v>
      </c>
      <c r="AQ4240">
        <v>1</v>
      </c>
      <c r="AR4240">
        <f t="shared" si="66"/>
        <v>4.6463999999999999</v>
      </c>
      <c r="AS4240">
        <v>1</v>
      </c>
      <c r="AT4240" t="s">
        <v>112</v>
      </c>
      <c r="AU4240">
        <v>20</v>
      </c>
    </row>
    <row r="4241" spans="1:47">
      <c r="A4241" t="s">
        <v>14807</v>
      </c>
      <c r="C4241">
        <v>310</v>
      </c>
      <c r="D4241" t="s">
        <v>14266</v>
      </c>
      <c r="E4241">
        <v>132</v>
      </c>
      <c r="F4241" t="s">
        <v>14587</v>
      </c>
      <c r="G4241" t="s">
        <v>422</v>
      </c>
      <c r="H4241" t="s">
        <v>260</v>
      </c>
      <c r="I4241" t="s">
        <v>14808</v>
      </c>
      <c r="J4241">
        <v>0.30936000000000002</v>
      </c>
      <c r="K4241">
        <v>0</v>
      </c>
      <c r="L4241">
        <v>0</v>
      </c>
      <c r="M4241">
        <v>0</v>
      </c>
      <c r="N4241">
        <v>0</v>
      </c>
      <c r="P4241">
        <v>0</v>
      </c>
      <c r="Q4241">
        <v>0</v>
      </c>
      <c r="R4241">
        <v>0</v>
      </c>
      <c r="S4241" t="s">
        <v>223</v>
      </c>
      <c r="T4241">
        <v>0</v>
      </c>
      <c r="U4241" t="s">
        <v>14807</v>
      </c>
      <c r="V4241" t="s">
        <v>455</v>
      </c>
      <c r="W4241" t="s">
        <v>225</v>
      </c>
      <c r="Y4241">
        <v>0</v>
      </c>
      <c r="AB4241">
        <v>0</v>
      </c>
      <c r="AC4241">
        <v>0</v>
      </c>
      <c r="AD4241">
        <v>0</v>
      </c>
      <c r="AE4241">
        <v>0</v>
      </c>
      <c r="AF4241">
        <v>0</v>
      </c>
      <c r="AQ4241">
        <v>1</v>
      </c>
      <c r="AR4241">
        <f t="shared" si="66"/>
        <v>0</v>
      </c>
      <c r="AS4241">
        <v>1</v>
      </c>
      <c r="AT4241" t="s">
        <v>133</v>
      </c>
      <c r="AU4241">
        <v>42</v>
      </c>
    </row>
    <row r="4242" spans="1:47">
      <c r="A4242" t="s">
        <v>14809</v>
      </c>
      <c r="C4242">
        <v>310</v>
      </c>
      <c r="D4242" t="s">
        <v>14810</v>
      </c>
      <c r="E4242">
        <v>903</v>
      </c>
      <c r="F4242" t="s">
        <v>821</v>
      </c>
      <c r="G4242" t="s">
        <v>422</v>
      </c>
      <c r="H4242" t="s">
        <v>10563</v>
      </c>
      <c r="I4242" t="s">
        <v>14811</v>
      </c>
      <c r="J4242">
        <v>1.96024</v>
      </c>
      <c r="K4242">
        <v>0</v>
      </c>
      <c r="L4242">
        <v>0</v>
      </c>
      <c r="M4242">
        <v>1</v>
      </c>
      <c r="N4242">
        <v>1</v>
      </c>
      <c r="O4242" t="s">
        <v>659</v>
      </c>
      <c r="P4242">
        <v>1</v>
      </c>
      <c r="Q4242">
        <v>1</v>
      </c>
      <c r="R4242">
        <v>2500</v>
      </c>
      <c r="S4242" t="s">
        <v>223</v>
      </c>
      <c r="T4242">
        <v>0</v>
      </c>
      <c r="U4242" t="s">
        <v>14809</v>
      </c>
      <c r="V4242" t="s">
        <v>933</v>
      </c>
      <c r="W4242" t="s">
        <v>659</v>
      </c>
      <c r="X4242" t="s">
        <v>659</v>
      </c>
      <c r="Y4242">
        <v>2500</v>
      </c>
      <c r="AB4242">
        <v>0</v>
      </c>
      <c r="AC4242">
        <v>0</v>
      </c>
      <c r="AD4242">
        <v>0</v>
      </c>
      <c r="AE4242">
        <v>3950</v>
      </c>
      <c r="AF4242">
        <v>1.5</v>
      </c>
      <c r="AQ4242">
        <v>1</v>
      </c>
      <c r="AR4242">
        <f t="shared" si="66"/>
        <v>0</v>
      </c>
      <c r="AS4242">
        <v>1</v>
      </c>
      <c r="AT4242" t="s">
        <v>133</v>
      </c>
      <c r="AU4242">
        <v>42</v>
      </c>
    </row>
    <row r="4243" spans="1:47">
      <c r="A4243" t="s">
        <v>14812</v>
      </c>
      <c r="C4243">
        <v>310</v>
      </c>
      <c r="D4243" t="s">
        <v>14813</v>
      </c>
      <c r="E4243">
        <v>101</v>
      </c>
      <c r="F4243" t="s">
        <v>14814</v>
      </c>
      <c r="G4243" t="s">
        <v>422</v>
      </c>
      <c r="H4243" t="s">
        <v>220</v>
      </c>
      <c r="I4243" t="s">
        <v>14815</v>
      </c>
      <c r="J4243">
        <v>11.921889999999999</v>
      </c>
      <c r="K4243">
        <v>1</v>
      </c>
      <c r="L4243">
        <v>1</v>
      </c>
      <c r="M4243">
        <v>1</v>
      </c>
      <c r="N4243">
        <v>1</v>
      </c>
      <c r="O4243" t="s">
        <v>225</v>
      </c>
      <c r="P4243">
        <v>0</v>
      </c>
      <c r="Q4243">
        <v>1</v>
      </c>
      <c r="R4243">
        <v>8100</v>
      </c>
      <c r="S4243" t="s">
        <v>223</v>
      </c>
      <c r="T4243">
        <v>8100</v>
      </c>
      <c r="U4243" t="s">
        <v>14812</v>
      </c>
      <c r="V4243" t="s">
        <v>455</v>
      </c>
      <c r="W4243" t="s">
        <v>225</v>
      </c>
      <c r="X4243" t="s">
        <v>225</v>
      </c>
      <c r="Y4243">
        <v>8100</v>
      </c>
      <c r="AB4243">
        <v>1</v>
      </c>
      <c r="AC4243">
        <v>1</v>
      </c>
      <c r="AD4243">
        <v>3</v>
      </c>
      <c r="AE4243">
        <v>1712</v>
      </c>
      <c r="AF4243">
        <v>2</v>
      </c>
      <c r="AQ4243">
        <v>1</v>
      </c>
      <c r="AR4243">
        <f t="shared" si="66"/>
        <v>9.68</v>
      </c>
      <c r="AS4243">
        <v>1</v>
      </c>
      <c r="AT4243" t="s">
        <v>133</v>
      </c>
      <c r="AU4243">
        <v>42</v>
      </c>
    </row>
    <row r="4244" spans="1:47">
      <c r="A4244" t="s">
        <v>14816</v>
      </c>
      <c r="B4244" t="s">
        <v>293</v>
      </c>
      <c r="C4244">
        <v>310</v>
      </c>
      <c r="D4244" t="s">
        <v>14514</v>
      </c>
      <c r="E4244">
        <v>0</v>
      </c>
      <c r="J4244">
        <v>0.24584</v>
      </c>
      <c r="K4244">
        <v>0</v>
      </c>
      <c r="L4244">
        <v>0</v>
      </c>
      <c r="M4244">
        <v>0</v>
      </c>
      <c r="N4244">
        <v>0</v>
      </c>
      <c r="P4244">
        <v>0</v>
      </c>
      <c r="Q4244">
        <v>0</v>
      </c>
      <c r="R4244">
        <v>0</v>
      </c>
      <c r="S4244" t="s">
        <v>296</v>
      </c>
      <c r="T4244">
        <v>0</v>
      </c>
      <c r="Y4244">
        <v>0</v>
      </c>
      <c r="AB4244">
        <v>0</v>
      </c>
      <c r="AC4244">
        <v>0</v>
      </c>
      <c r="AD4244">
        <v>0</v>
      </c>
      <c r="AE4244">
        <v>0</v>
      </c>
      <c r="AF4244">
        <v>0</v>
      </c>
      <c r="AG4244" t="s">
        <v>845</v>
      </c>
      <c r="AQ4244">
        <v>1</v>
      </c>
      <c r="AR4244">
        <f t="shared" si="66"/>
        <v>0</v>
      </c>
      <c r="AS4244">
        <v>1</v>
      </c>
      <c r="AT4244" t="s">
        <v>133</v>
      </c>
      <c r="AU4244">
        <v>42</v>
      </c>
    </row>
    <row r="4245" spans="1:47">
      <c r="A4245" t="s">
        <v>248</v>
      </c>
      <c r="C4245">
        <v>310</v>
      </c>
      <c r="E4245">
        <v>0</v>
      </c>
      <c r="J4245">
        <v>7.5100000000000002E-3</v>
      </c>
      <c r="K4245">
        <v>0</v>
      </c>
      <c r="L4245">
        <v>0</v>
      </c>
      <c r="M4245">
        <v>0</v>
      </c>
      <c r="N4245">
        <v>0</v>
      </c>
      <c r="P4245">
        <v>0</v>
      </c>
      <c r="Q4245">
        <v>0</v>
      </c>
      <c r="R4245">
        <v>0</v>
      </c>
      <c r="S4245" t="s">
        <v>249</v>
      </c>
      <c r="T4245">
        <v>0</v>
      </c>
      <c r="Y4245">
        <v>0</v>
      </c>
      <c r="AB4245">
        <v>0</v>
      </c>
      <c r="AC4245">
        <v>0</v>
      </c>
      <c r="AD4245">
        <v>0</v>
      </c>
      <c r="AE4245">
        <v>0</v>
      </c>
      <c r="AF4245">
        <v>0</v>
      </c>
      <c r="AQ4245">
        <v>0</v>
      </c>
      <c r="AR4245">
        <f t="shared" si="66"/>
        <v>0</v>
      </c>
      <c r="AS4245">
        <v>1</v>
      </c>
      <c r="AT4245" t="s">
        <v>133</v>
      </c>
      <c r="AU4245">
        <v>42</v>
      </c>
    </row>
    <row r="4246" spans="1:47">
      <c r="A4246" t="s">
        <v>14817</v>
      </c>
      <c r="C4246">
        <v>310</v>
      </c>
      <c r="D4246" t="s">
        <v>14818</v>
      </c>
      <c r="E4246">
        <v>101</v>
      </c>
      <c r="F4246" t="s">
        <v>14819</v>
      </c>
      <c r="G4246" t="s">
        <v>422</v>
      </c>
      <c r="H4246" t="s">
        <v>220</v>
      </c>
      <c r="I4246" t="s">
        <v>14820</v>
      </c>
      <c r="J4246">
        <v>0.24757999999999999</v>
      </c>
      <c r="K4246">
        <v>0</v>
      </c>
      <c r="L4246">
        <v>0</v>
      </c>
      <c r="M4246">
        <v>1</v>
      </c>
      <c r="N4246">
        <v>1</v>
      </c>
      <c r="O4246" t="s">
        <v>659</v>
      </c>
      <c r="P4246">
        <v>1</v>
      </c>
      <c r="Q4246">
        <v>1</v>
      </c>
      <c r="R4246">
        <v>9000</v>
      </c>
      <c r="S4246" t="s">
        <v>223</v>
      </c>
      <c r="T4246">
        <v>0</v>
      </c>
      <c r="U4246" t="s">
        <v>14817</v>
      </c>
      <c r="V4246" t="s">
        <v>927</v>
      </c>
      <c r="W4246" t="s">
        <v>659</v>
      </c>
      <c r="X4246" t="s">
        <v>659</v>
      </c>
      <c r="Y4246">
        <v>9000</v>
      </c>
      <c r="AB4246">
        <v>0</v>
      </c>
      <c r="AC4246">
        <v>0</v>
      </c>
      <c r="AD4246">
        <v>3</v>
      </c>
      <c r="AE4246">
        <v>1266</v>
      </c>
      <c r="AF4246">
        <v>1</v>
      </c>
      <c r="AQ4246">
        <v>1</v>
      </c>
      <c r="AR4246">
        <f t="shared" si="66"/>
        <v>0</v>
      </c>
      <c r="AS4246">
        <v>1</v>
      </c>
      <c r="AT4246" t="s">
        <v>133</v>
      </c>
      <c r="AU4246">
        <v>42</v>
      </c>
    </row>
    <row r="4247" spans="1:47">
      <c r="A4247" t="s">
        <v>14821</v>
      </c>
      <c r="C4247">
        <v>310</v>
      </c>
      <c r="D4247" t="s">
        <v>14822</v>
      </c>
      <c r="E4247">
        <v>130</v>
      </c>
      <c r="F4247" t="s">
        <v>14823</v>
      </c>
      <c r="G4247" t="s">
        <v>422</v>
      </c>
      <c r="H4247" t="s">
        <v>2825</v>
      </c>
      <c r="I4247" t="s">
        <v>14824</v>
      </c>
      <c r="J4247">
        <v>0.55266999999999999</v>
      </c>
      <c r="K4247">
        <v>0</v>
      </c>
      <c r="L4247">
        <v>0</v>
      </c>
      <c r="M4247">
        <v>1</v>
      </c>
      <c r="N4247">
        <v>1</v>
      </c>
      <c r="O4247" t="s">
        <v>659</v>
      </c>
      <c r="P4247">
        <v>1</v>
      </c>
      <c r="Q4247">
        <v>2</v>
      </c>
      <c r="R4247">
        <v>14600</v>
      </c>
      <c r="S4247" t="s">
        <v>223</v>
      </c>
      <c r="T4247">
        <v>0</v>
      </c>
      <c r="U4247" t="s">
        <v>14821</v>
      </c>
      <c r="V4247" t="s">
        <v>933</v>
      </c>
      <c r="W4247" t="s">
        <v>659</v>
      </c>
      <c r="X4247" t="s">
        <v>659</v>
      </c>
      <c r="Y4247">
        <v>7300</v>
      </c>
      <c r="AB4247">
        <v>0</v>
      </c>
      <c r="AC4247">
        <v>0</v>
      </c>
      <c r="AD4247">
        <v>3</v>
      </c>
      <c r="AE4247">
        <v>1954</v>
      </c>
      <c r="AF4247">
        <v>1.5</v>
      </c>
      <c r="AQ4247">
        <v>1</v>
      </c>
      <c r="AR4247">
        <f t="shared" si="66"/>
        <v>0</v>
      </c>
      <c r="AS4247">
        <v>1</v>
      </c>
      <c r="AT4247" t="s">
        <v>133</v>
      </c>
      <c r="AU4247">
        <v>42</v>
      </c>
    </row>
    <row r="4248" spans="1:47">
      <c r="A4248" t="s">
        <v>14825</v>
      </c>
      <c r="C4248">
        <v>310</v>
      </c>
      <c r="D4248" t="s">
        <v>14826</v>
      </c>
      <c r="E4248">
        <v>101</v>
      </c>
      <c r="F4248" t="s">
        <v>14827</v>
      </c>
      <c r="G4248" t="s">
        <v>422</v>
      </c>
      <c r="H4248" t="s">
        <v>220</v>
      </c>
      <c r="I4248" t="s">
        <v>14828</v>
      </c>
      <c r="J4248">
        <v>0.35598999999999997</v>
      </c>
      <c r="K4248">
        <v>1</v>
      </c>
      <c r="L4248">
        <v>1</v>
      </c>
      <c r="M4248">
        <v>1</v>
      </c>
      <c r="N4248">
        <v>1</v>
      </c>
      <c r="O4248" t="s">
        <v>225</v>
      </c>
      <c r="P4248">
        <v>0</v>
      </c>
      <c r="Q4248">
        <v>1</v>
      </c>
      <c r="R4248">
        <v>5700</v>
      </c>
      <c r="S4248" t="s">
        <v>223</v>
      </c>
      <c r="T4248">
        <v>5700</v>
      </c>
      <c r="U4248" t="s">
        <v>14825</v>
      </c>
      <c r="V4248" t="s">
        <v>455</v>
      </c>
      <c r="W4248" t="s">
        <v>225</v>
      </c>
      <c r="X4248" t="s">
        <v>225</v>
      </c>
      <c r="Y4248">
        <v>5700</v>
      </c>
      <c r="AB4248">
        <v>1</v>
      </c>
      <c r="AC4248">
        <v>1</v>
      </c>
      <c r="AD4248">
        <v>3</v>
      </c>
      <c r="AE4248">
        <v>988</v>
      </c>
      <c r="AF4248">
        <v>1</v>
      </c>
      <c r="AQ4248">
        <v>1</v>
      </c>
      <c r="AR4248">
        <f t="shared" si="66"/>
        <v>9.68</v>
      </c>
      <c r="AS4248">
        <v>1</v>
      </c>
      <c r="AT4248" t="s">
        <v>133</v>
      </c>
      <c r="AU4248">
        <v>42</v>
      </c>
    </row>
    <row r="4249" spans="1:47">
      <c r="A4249" t="s">
        <v>14829</v>
      </c>
      <c r="C4249">
        <v>310</v>
      </c>
      <c r="D4249" t="s">
        <v>14830</v>
      </c>
      <c r="E4249">
        <v>101</v>
      </c>
      <c r="F4249" t="s">
        <v>14831</v>
      </c>
      <c r="G4249" t="s">
        <v>11287</v>
      </c>
      <c r="H4249" t="s">
        <v>220</v>
      </c>
      <c r="I4249" t="s">
        <v>14832</v>
      </c>
      <c r="J4249">
        <v>0.15351000000000001</v>
      </c>
      <c r="K4249">
        <v>1</v>
      </c>
      <c r="L4249">
        <v>1</v>
      </c>
      <c r="M4249">
        <v>1</v>
      </c>
      <c r="N4249">
        <v>1</v>
      </c>
      <c r="O4249" t="s">
        <v>225</v>
      </c>
      <c r="P4249">
        <v>0</v>
      </c>
      <c r="Q4249">
        <v>1</v>
      </c>
      <c r="R4249">
        <v>2000</v>
      </c>
      <c r="S4249" t="s">
        <v>223</v>
      </c>
      <c r="T4249">
        <v>2000</v>
      </c>
      <c r="U4249" t="s">
        <v>14829</v>
      </c>
      <c r="V4249" t="s">
        <v>455</v>
      </c>
      <c r="W4249" t="s">
        <v>225</v>
      </c>
      <c r="X4249" t="s">
        <v>225</v>
      </c>
      <c r="Y4249">
        <v>2000</v>
      </c>
      <c r="AB4249">
        <v>1</v>
      </c>
      <c r="AC4249">
        <v>1</v>
      </c>
      <c r="AD4249">
        <v>4</v>
      </c>
      <c r="AE4249">
        <v>1306</v>
      </c>
      <c r="AF4249">
        <v>1.75</v>
      </c>
      <c r="AQ4249">
        <v>1</v>
      </c>
      <c r="AR4249">
        <f t="shared" si="66"/>
        <v>9.68</v>
      </c>
      <c r="AS4249">
        <v>1</v>
      </c>
      <c r="AT4249" t="s">
        <v>133</v>
      </c>
      <c r="AU4249">
        <v>42</v>
      </c>
    </row>
    <row r="4250" spans="1:47">
      <c r="A4250" t="s">
        <v>14833</v>
      </c>
      <c r="C4250">
        <v>310</v>
      </c>
      <c r="D4250" t="s">
        <v>14834</v>
      </c>
      <c r="E4250">
        <v>0</v>
      </c>
      <c r="F4250" t="s">
        <v>14835</v>
      </c>
      <c r="J4250">
        <v>1.4851000000000001</v>
      </c>
      <c r="K4250">
        <v>1</v>
      </c>
      <c r="L4250">
        <v>1</v>
      </c>
      <c r="M4250">
        <v>1</v>
      </c>
      <c r="N4250">
        <v>1</v>
      </c>
      <c r="O4250" t="s">
        <v>225</v>
      </c>
      <c r="P4250">
        <v>0</v>
      </c>
      <c r="Q4250">
        <v>0</v>
      </c>
      <c r="R4250">
        <v>0</v>
      </c>
      <c r="S4250" t="s">
        <v>223</v>
      </c>
      <c r="T4250">
        <v>0</v>
      </c>
      <c r="U4250" t="s">
        <v>14833</v>
      </c>
      <c r="X4250" t="s">
        <v>225</v>
      </c>
      <c r="Y4250">
        <v>0</v>
      </c>
      <c r="AB4250">
        <v>1</v>
      </c>
      <c r="AC4250">
        <v>1</v>
      </c>
      <c r="AD4250">
        <v>0</v>
      </c>
      <c r="AE4250">
        <v>0</v>
      </c>
      <c r="AF4250">
        <v>0</v>
      </c>
      <c r="AQ4250">
        <v>1</v>
      </c>
      <c r="AR4250">
        <f t="shared" si="66"/>
        <v>9.68</v>
      </c>
      <c r="AS4250">
        <v>1</v>
      </c>
      <c r="AT4250" t="s">
        <v>133</v>
      </c>
      <c r="AU4250">
        <v>42</v>
      </c>
    </row>
    <row r="4251" spans="1:47">
      <c r="A4251" t="s">
        <v>14836</v>
      </c>
      <c r="C4251">
        <v>310</v>
      </c>
      <c r="D4251" t="s">
        <v>14837</v>
      </c>
      <c r="E4251">
        <v>101</v>
      </c>
      <c r="F4251" t="s">
        <v>14838</v>
      </c>
      <c r="G4251" t="s">
        <v>422</v>
      </c>
      <c r="H4251" t="s">
        <v>220</v>
      </c>
      <c r="I4251" t="s">
        <v>14839</v>
      </c>
      <c r="J4251">
        <v>0.33654000000000001</v>
      </c>
      <c r="K4251">
        <v>1</v>
      </c>
      <c r="L4251">
        <v>1</v>
      </c>
      <c r="M4251">
        <v>1</v>
      </c>
      <c r="N4251">
        <v>1</v>
      </c>
      <c r="O4251" t="s">
        <v>225</v>
      </c>
      <c r="P4251">
        <v>0</v>
      </c>
      <c r="Q4251">
        <v>1</v>
      </c>
      <c r="R4251">
        <v>3300</v>
      </c>
      <c r="S4251" t="s">
        <v>223</v>
      </c>
      <c r="T4251">
        <v>3300</v>
      </c>
      <c r="U4251" t="s">
        <v>14836</v>
      </c>
      <c r="V4251" t="s">
        <v>7648</v>
      </c>
      <c r="W4251" t="s">
        <v>225</v>
      </c>
      <c r="X4251" t="s">
        <v>225</v>
      </c>
      <c r="Y4251">
        <v>3300</v>
      </c>
      <c r="AB4251">
        <v>1</v>
      </c>
      <c r="AC4251">
        <v>1</v>
      </c>
      <c r="AD4251">
        <v>2</v>
      </c>
      <c r="AE4251">
        <v>768</v>
      </c>
      <c r="AF4251">
        <v>1</v>
      </c>
      <c r="AQ4251">
        <v>1</v>
      </c>
      <c r="AR4251">
        <f t="shared" si="66"/>
        <v>9.68</v>
      </c>
      <c r="AS4251">
        <v>1</v>
      </c>
      <c r="AT4251" t="s">
        <v>133</v>
      </c>
      <c r="AU4251">
        <v>42</v>
      </c>
    </row>
    <row r="4252" spans="1:47">
      <c r="A4252" t="s">
        <v>14840</v>
      </c>
      <c r="C4252">
        <v>310</v>
      </c>
      <c r="D4252" t="s">
        <v>14841</v>
      </c>
      <c r="E4252">
        <v>101</v>
      </c>
      <c r="F4252" t="s">
        <v>13559</v>
      </c>
      <c r="G4252" t="s">
        <v>422</v>
      </c>
      <c r="H4252" t="s">
        <v>220</v>
      </c>
      <c r="I4252" t="s">
        <v>14842</v>
      </c>
      <c r="J4252">
        <v>0.42552000000000001</v>
      </c>
      <c r="K4252">
        <v>1</v>
      </c>
      <c r="L4252">
        <v>1</v>
      </c>
      <c r="M4252">
        <v>1</v>
      </c>
      <c r="N4252">
        <v>1</v>
      </c>
      <c r="O4252" t="s">
        <v>225</v>
      </c>
      <c r="P4252">
        <v>0</v>
      </c>
      <c r="Q4252">
        <v>1</v>
      </c>
      <c r="R4252">
        <v>8800</v>
      </c>
      <c r="S4252" t="s">
        <v>223</v>
      </c>
      <c r="T4252">
        <v>8800</v>
      </c>
      <c r="U4252" t="s">
        <v>14840</v>
      </c>
      <c r="V4252" t="s">
        <v>224</v>
      </c>
      <c r="W4252" t="s">
        <v>225</v>
      </c>
      <c r="X4252" t="s">
        <v>225</v>
      </c>
      <c r="Y4252">
        <v>8800</v>
      </c>
      <c r="AB4252">
        <v>1</v>
      </c>
      <c r="AC4252">
        <v>1</v>
      </c>
      <c r="AD4252">
        <v>3</v>
      </c>
      <c r="AE4252">
        <v>1420</v>
      </c>
      <c r="AF4252">
        <v>1</v>
      </c>
      <c r="AQ4252">
        <v>1</v>
      </c>
      <c r="AR4252">
        <f t="shared" si="66"/>
        <v>9.68</v>
      </c>
      <c r="AS4252">
        <v>1</v>
      </c>
      <c r="AT4252" t="s">
        <v>133</v>
      </c>
      <c r="AU4252">
        <v>42</v>
      </c>
    </row>
    <row r="4253" spans="1:47">
      <c r="A4253" t="s">
        <v>14684</v>
      </c>
      <c r="C4253">
        <v>310</v>
      </c>
      <c r="D4253" t="s">
        <v>14685</v>
      </c>
      <c r="E4253">
        <v>130</v>
      </c>
      <c r="F4253" t="s">
        <v>14686</v>
      </c>
      <c r="G4253" t="s">
        <v>422</v>
      </c>
      <c r="H4253" t="s">
        <v>2642</v>
      </c>
      <c r="I4253" t="s">
        <v>14687</v>
      </c>
      <c r="J4253">
        <v>0.23497999999999999</v>
      </c>
      <c r="K4253">
        <v>0</v>
      </c>
      <c r="L4253">
        <v>0</v>
      </c>
      <c r="M4253">
        <v>0</v>
      </c>
      <c r="N4253">
        <v>0</v>
      </c>
      <c r="P4253">
        <v>0</v>
      </c>
      <c r="Q4253">
        <v>0</v>
      </c>
      <c r="R4253">
        <v>0</v>
      </c>
      <c r="S4253" t="s">
        <v>243</v>
      </c>
      <c r="T4253">
        <v>0</v>
      </c>
      <c r="U4253" t="s">
        <v>14684</v>
      </c>
      <c r="V4253" t="s">
        <v>455</v>
      </c>
      <c r="W4253" t="s">
        <v>225</v>
      </c>
      <c r="Y4253">
        <v>0</v>
      </c>
      <c r="AB4253">
        <v>0</v>
      </c>
      <c r="AC4253">
        <v>0</v>
      </c>
      <c r="AD4253">
        <v>0</v>
      </c>
      <c r="AE4253">
        <v>0</v>
      </c>
      <c r="AF4253">
        <v>0</v>
      </c>
      <c r="AQ4253">
        <v>1</v>
      </c>
      <c r="AR4253">
        <f t="shared" si="66"/>
        <v>0</v>
      </c>
      <c r="AS4253">
        <v>1</v>
      </c>
      <c r="AT4253" t="s">
        <v>133</v>
      </c>
      <c r="AU4253">
        <v>42</v>
      </c>
    </row>
    <row r="4254" spans="1:47">
      <c r="A4254" t="s">
        <v>14843</v>
      </c>
      <c r="C4254">
        <v>310</v>
      </c>
      <c r="D4254" t="s">
        <v>14844</v>
      </c>
      <c r="E4254">
        <v>101</v>
      </c>
      <c r="F4254" t="s">
        <v>14845</v>
      </c>
      <c r="G4254" t="s">
        <v>422</v>
      </c>
      <c r="H4254" t="s">
        <v>220</v>
      </c>
      <c r="I4254" t="s">
        <v>14846</v>
      </c>
      <c r="J4254">
        <v>0.60468</v>
      </c>
      <c r="K4254">
        <v>1</v>
      </c>
      <c r="L4254">
        <v>1</v>
      </c>
      <c r="M4254">
        <v>1</v>
      </c>
      <c r="N4254">
        <v>1</v>
      </c>
      <c r="O4254" t="s">
        <v>225</v>
      </c>
      <c r="P4254">
        <v>0</v>
      </c>
      <c r="Q4254">
        <v>1</v>
      </c>
      <c r="R4254">
        <v>1400</v>
      </c>
      <c r="S4254" t="s">
        <v>223</v>
      </c>
      <c r="T4254">
        <v>1400</v>
      </c>
      <c r="U4254" t="s">
        <v>14843</v>
      </c>
      <c r="V4254" t="s">
        <v>455</v>
      </c>
      <c r="W4254" t="s">
        <v>225</v>
      </c>
      <c r="X4254" t="s">
        <v>225</v>
      </c>
      <c r="Y4254">
        <v>1400</v>
      </c>
      <c r="AB4254">
        <v>1</v>
      </c>
      <c r="AC4254">
        <v>1</v>
      </c>
      <c r="AD4254">
        <v>4</v>
      </c>
      <c r="AE4254">
        <v>2280</v>
      </c>
      <c r="AF4254">
        <v>2</v>
      </c>
      <c r="AQ4254">
        <v>2</v>
      </c>
      <c r="AR4254">
        <f t="shared" si="66"/>
        <v>9.68</v>
      </c>
      <c r="AS4254">
        <v>1</v>
      </c>
      <c r="AT4254" t="s">
        <v>133</v>
      </c>
      <c r="AU4254">
        <v>42</v>
      </c>
    </row>
    <row r="4255" spans="1:47">
      <c r="A4255" t="s">
        <v>14847</v>
      </c>
      <c r="C4255">
        <v>310</v>
      </c>
      <c r="D4255" t="s">
        <v>12934</v>
      </c>
      <c r="E4255">
        <v>132</v>
      </c>
      <c r="F4255" t="s">
        <v>14848</v>
      </c>
      <c r="G4255" t="s">
        <v>422</v>
      </c>
      <c r="H4255" t="s">
        <v>260</v>
      </c>
      <c r="I4255" t="s">
        <v>14849</v>
      </c>
      <c r="J4255">
        <v>0.21887999999999999</v>
      </c>
      <c r="K4255">
        <v>0</v>
      </c>
      <c r="L4255">
        <v>0</v>
      </c>
      <c r="M4255">
        <v>0</v>
      </c>
      <c r="N4255">
        <v>0</v>
      </c>
      <c r="P4255">
        <v>0</v>
      </c>
      <c r="Q4255">
        <v>0</v>
      </c>
      <c r="R4255">
        <v>0</v>
      </c>
      <c r="S4255" t="s">
        <v>223</v>
      </c>
      <c r="T4255">
        <v>0</v>
      </c>
      <c r="U4255" t="s">
        <v>14847</v>
      </c>
      <c r="V4255" t="s">
        <v>224</v>
      </c>
      <c r="W4255" t="s">
        <v>225</v>
      </c>
      <c r="Y4255">
        <v>0</v>
      </c>
      <c r="AB4255">
        <v>0</v>
      </c>
      <c r="AC4255">
        <v>0</v>
      </c>
      <c r="AD4255">
        <v>0</v>
      </c>
      <c r="AE4255">
        <v>0</v>
      </c>
      <c r="AF4255">
        <v>0</v>
      </c>
      <c r="AQ4255">
        <v>1</v>
      </c>
      <c r="AR4255">
        <f t="shared" si="66"/>
        <v>0</v>
      </c>
      <c r="AS4255">
        <v>1</v>
      </c>
      <c r="AT4255" t="s">
        <v>133</v>
      </c>
      <c r="AU4255">
        <v>42</v>
      </c>
    </row>
    <row r="4256" spans="1:47">
      <c r="A4256" t="s">
        <v>14850</v>
      </c>
      <c r="C4256">
        <v>310</v>
      </c>
      <c r="D4256" t="s">
        <v>14851</v>
      </c>
      <c r="E4256">
        <v>104</v>
      </c>
      <c r="F4256" t="s">
        <v>14852</v>
      </c>
      <c r="G4256" t="s">
        <v>422</v>
      </c>
      <c r="H4256" t="s">
        <v>1213</v>
      </c>
      <c r="I4256" t="s">
        <v>14853</v>
      </c>
      <c r="J4256">
        <v>0.21274000000000001</v>
      </c>
      <c r="K4256">
        <v>0</v>
      </c>
      <c r="L4256">
        <v>0</v>
      </c>
      <c r="M4256">
        <v>1</v>
      </c>
      <c r="N4256">
        <v>1</v>
      </c>
      <c r="O4256" t="s">
        <v>659</v>
      </c>
      <c r="P4256">
        <v>1</v>
      </c>
      <c r="Q4256">
        <v>1</v>
      </c>
      <c r="R4256">
        <v>16700</v>
      </c>
      <c r="S4256" t="s">
        <v>223</v>
      </c>
      <c r="T4256">
        <v>0</v>
      </c>
      <c r="U4256" t="s">
        <v>14850</v>
      </c>
      <c r="V4256" t="s">
        <v>933</v>
      </c>
      <c r="W4256" t="s">
        <v>659</v>
      </c>
      <c r="X4256" t="s">
        <v>659</v>
      </c>
      <c r="Y4256">
        <v>16700</v>
      </c>
      <c r="AB4256">
        <v>0</v>
      </c>
      <c r="AC4256">
        <v>0</v>
      </c>
      <c r="AD4256">
        <v>5</v>
      </c>
      <c r="AE4256">
        <v>1908</v>
      </c>
      <c r="AF4256">
        <v>1.75</v>
      </c>
      <c r="AQ4256">
        <v>1</v>
      </c>
      <c r="AR4256">
        <f t="shared" si="66"/>
        <v>0</v>
      </c>
      <c r="AS4256">
        <v>1</v>
      </c>
      <c r="AT4256" t="s">
        <v>133</v>
      </c>
      <c r="AU4256">
        <v>42</v>
      </c>
    </row>
    <row r="4257" spans="1:47">
      <c r="A4257" t="s">
        <v>14854</v>
      </c>
      <c r="C4257">
        <v>310</v>
      </c>
      <c r="D4257" t="s">
        <v>14855</v>
      </c>
      <c r="E4257">
        <v>132</v>
      </c>
      <c r="F4257" t="s">
        <v>14856</v>
      </c>
      <c r="G4257" t="s">
        <v>422</v>
      </c>
      <c r="H4257" t="s">
        <v>260</v>
      </c>
      <c r="I4257" t="s">
        <v>14857</v>
      </c>
      <c r="J4257">
        <v>0.29864000000000002</v>
      </c>
      <c r="K4257">
        <v>0</v>
      </c>
      <c r="L4257">
        <v>0</v>
      </c>
      <c r="M4257">
        <v>0</v>
      </c>
      <c r="N4257">
        <v>0</v>
      </c>
      <c r="P4257">
        <v>0</v>
      </c>
      <c r="Q4257">
        <v>0</v>
      </c>
      <c r="R4257">
        <v>0</v>
      </c>
      <c r="S4257" t="s">
        <v>223</v>
      </c>
      <c r="T4257">
        <v>0</v>
      </c>
      <c r="U4257" t="s">
        <v>14854</v>
      </c>
      <c r="Y4257">
        <v>0</v>
      </c>
      <c r="AB4257">
        <v>0</v>
      </c>
      <c r="AC4257">
        <v>0</v>
      </c>
      <c r="AD4257">
        <v>0</v>
      </c>
      <c r="AE4257">
        <v>0</v>
      </c>
      <c r="AF4257">
        <v>0</v>
      </c>
      <c r="AQ4257">
        <v>1</v>
      </c>
      <c r="AR4257">
        <f t="shared" si="66"/>
        <v>0</v>
      </c>
      <c r="AS4257">
        <v>1</v>
      </c>
      <c r="AT4257" t="s">
        <v>112</v>
      </c>
      <c r="AU4257">
        <v>20</v>
      </c>
    </row>
    <row r="4258" spans="1:47">
      <c r="A4258" t="s">
        <v>14858</v>
      </c>
      <c r="C4258">
        <v>310</v>
      </c>
      <c r="D4258" t="s">
        <v>14859</v>
      </c>
      <c r="E4258">
        <v>101</v>
      </c>
      <c r="F4258" t="s">
        <v>14860</v>
      </c>
      <c r="G4258" t="s">
        <v>422</v>
      </c>
      <c r="H4258" t="s">
        <v>220</v>
      </c>
      <c r="I4258" t="s">
        <v>14861</v>
      </c>
      <c r="J4258">
        <v>0.63495000000000001</v>
      </c>
      <c r="K4258">
        <v>1</v>
      </c>
      <c r="L4258">
        <v>1</v>
      </c>
      <c r="M4258">
        <v>1</v>
      </c>
      <c r="N4258">
        <v>1</v>
      </c>
      <c r="O4258" t="s">
        <v>225</v>
      </c>
      <c r="P4258">
        <v>0</v>
      </c>
      <c r="Q4258">
        <v>1</v>
      </c>
      <c r="R4258">
        <v>7800</v>
      </c>
      <c r="S4258" t="s">
        <v>243</v>
      </c>
      <c r="T4258">
        <v>7800</v>
      </c>
      <c r="U4258" t="s">
        <v>14858</v>
      </c>
      <c r="V4258" t="s">
        <v>455</v>
      </c>
      <c r="W4258" t="s">
        <v>225</v>
      </c>
      <c r="X4258" t="s">
        <v>225</v>
      </c>
      <c r="Y4258">
        <v>7800</v>
      </c>
      <c r="AB4258">
        <v>1</v>
      </c>
      <c r="AC4258">
        <v>1</v>
      </c>
      <c r="AD4258">
        <v>3</v>
      </c>
      <c r="AE4258">
        <v>1800</v>
      </c>
      <c r="AF4258">
        <v>1.75</v>
      </c>
      <c r="AQ4258">
        <v>2</v>
      </c>
      <c r="AR4258">
        <f t="shared" si="66"/>
        <v>9.68</v>
      </c>
      <c r="AS4258">
        <v>1</v>
      </c>
      <c r="AT4258" t="s">
        <v>134</v>
      </c>
      <c r="AU4258">
        <v>43</v>
      </c>
    </row>
    <row r="4259" spans="1:47">
      <c r="A4259" t="s">
        <v>248</v>
      </c>
      <c r="C4259">
        <v>310</v>
      </c>
      <c r="E4259">
        <v>0</v>
      </c>
      <c r="J4259">
        <v>5.0800000000000003E-3</v>
      </c>
      <c r="K4259">
        <v>0</v>
      </c>
      <c r="L4259">
        <v>0</v>
      </c>
      <c r="M4259">
        <v>0</v>
      </c>
      <c r="N4259">
        <v>0</v>
      </c>
      <c r="P4259">
        <v>0</v>
      </c>
      <c r="Q4259">
        <v>0</v>
      </c>
      <c r="R4259">
        <v>0</v>
      </c>
      <c r="S4259" t="s">
        <v>249</v>
      </c>
      <c r="T4259">
        <v>0</v>
      </c>
      <c r="Y4259">
        <v>0</v>
      </c>
      <c r="AB4259">
        <v>0</v>
      </c>
      <c r="AC4259">
        <v>0</v>
      </c>
      <c r="AD4259">
        <v>0</v>
      </c>
      <c r="AE4259">
        <v>0</v>
      </c>
      <c r="AF4259">
        <v>0</v>
      </c>
      <c r="AQ4259">
        <v>0</v>
      </c>
      <c r="AR4259">
        <f t="shared" si="66"/>
        <v>0</v>
      </c>
      <c r="AS4259">
        <v>1</v>
      </c>
      <c r="AT4259" t="s">
        <v>133</v>
      </c>
      <c r="AU4259">
        <v>42</v>
      </c>
    </row>
    <row r="4260" spans="1:47">
      <c r="A4260" t="s">
        <v>14862</v>
      </c>
      <c r="C4260">
        <v>310</v>
      </c>
      <c r="D4260" t="s">
        <v>13137</v>
      </c>
      <c r="E4260">
        <v>132</v>
      </c>
      <c r="F4260" t="s">
        <v>14476</v>
      </c>
      <c r="G4260" t="s">
        <v>422</v>
      </c>
      <c r="H4260" t="s">
        <v>260</v>
      </c>
      <c r="I4260" t="s">
        <v>14863</v>
      </c>
      <c r="J4260">
        <v>5.8790000000000002E-2</v>
      </c>
      <c r="K4260">
        <v>0</v>
      </c>
      <c r="L4260">
        <v>0</v>
      </c>
      <c r="M4260">
        <v>0</v>
      </c>
      <c r="N4260">
        <v>0</v>
      </c>
      <c r="P4260">
        <v>0</v>
      </c>
      <c r="Q4260">
        <v>0</v>
      </c>
      <c r="R4260">
        <v>0</v>
      </c>
      <c r="S4260" t="s">
        <v>223</v>
      </c>
      <c r="T4260">
        <v>0</v>
      </c>
      <c r="U4260" t="s">
        <v>14862</v>
      </c>
      <c r="V4260" t="s">
        <v>224</v>
      </c>
      <c r="W4260" t="s">
        <v>225</v>
      </c>
      <c r="Y4260">
        <v>0</v>
      </c>
      <c r="AB4260">
        <v>0</v>
      </c>
      <c r="AC4260">
        <v>0</v>
      </c>
      <c r="AD4260">
        <v>0</v>
      </c>
      <c r="AE4260">
        <v>0</v>
      </c>
      <c r="AF4260">
        <v>0</v>
      </c>
      <c r="AQ4260">
        <v>1</v>
      </c>
      <c r="AR4260">
        <f t="shared" si="66"/>
        <v>0</v>
      </c>
      <c r="AS4260">
        <v>1</v>
      </c>
      <c r="AT4260" t="s">
        <v>133</v>
      </c>
      <c r="AU4260">
        <v>42</v>
      </c>
    </row>
    <row r="4261" spans="1:47">
      <c r="A4261" t="s">
        <v>14864</v>
      </c>
      <c r="C4261">
        <v>310</v>
      </c>
      <c r="D4261" t="s">
        <v>14865</v>
      </c>
      <c r="E4261">
        <v>101</v>
      </c>
      <c r="F4261" t="s">
        <v>14866</v>
      </c>
      <c r="G4261" t="s">
        <v>422</v>
      </c>
      <c r="H4261" t="s">
        <v>220</v>
      </c>
      <c r="I4261" t="s">
        <v>14867</v>
      </c>
      <c r="J4261">
        <v>0.45528999999999997</v>
      </c>
      <c r="K4261">
        <v>1</v>
      </c>
      <c r="L4261">
        <v>1</v>
      </c>
      <c r="M4261">
        <v>1</v>
      </c>
      <c r="N4261">
        <v>1</v>
      </c>
      <c r="O4261" t="s">
        <v>225</v>
      </c>
      <c r="P4261">
        <v>0</v>
      </c>
      <c r="Q4261">
        <v>1</v>
      </c>
      <c r="R4261">
        <v>6200</v>
      </c>
      <c r="S4261" t="s">
        <v>243</v>
      </c>
      <c r="T4261">
        <v>6200</v>
      </c>
      <c r="U4261" t="s">
        <v>14864</v>
      </c>
      <c r="V4261" t="s">
        <v>455</v>
      </c>
      <c r="W4261" t="s">
        <v>225</v>
      </c>
      <c r="X4261" t="s">
        <v>225</v>
      </c>
      <c r="Y4261">
        <v>6200</v>
      </c>
      <c r="AB4261">
        <v>1</v>
      </c>
      <c r="AC4261">
        <v>1</v>
      </c>
      <c r="AD4261">
        <v>2</v>
      </c>
      <c r="AE4261">
        <v>1144</v>
      </c>
      <c r="AF4261">
        <v>1</v>
      </c>
      <c r="AQ4261">
        <v>2</v>
      </c>
      <c r="AR4261">
        <f t="shared" si="66"/>
        <v>9.68</v>
      </c>
      <c r="AS4261">
        <v>1</v>
      </c>
      <c r="AT4261" t="s">
        <v>133</v>
      </c>
      <c r="AU4261">
        <v>42</v>
      </c>
    </row>
    <row r="4262" spans="1:47">
      <c r="A4262" t="s">
        <v>248</v>
      </c>
      <c r="C4262">
        <v>310</v>
      </c>
      <c r="E4262">
        <v>0</v>
      </c>
      <c r="J4262">
        <v>0.95474000000000003</v>
      </c>
      <c r="K4262">
        <v>0</v>
      </c>
      <c r="L4262">
        <v>0</v>
      </c>
      <c r="M4262">
        <v>0</v>
      </c>
      <c r="N4262">
        <v>0</v>
      </c>
      <c r="P4262">
        <v>0</v>
      </c>
      <c r="Q4262">
        <v>0</v>
      </c>
      <c r="R4262">
        <v>0</v>
      </c>
      <c r="S4262" t="s">
        <v>249</v>
      </c>
      <c r="T4262">
        <v>0</v>
      </c>
      <c r="Y4262">
        <v>0</v>
      </c>
      <c r="AB4262">
        <v>0</v>
      </c>
      <c r="AC4262">
        <v>0</v>
      </c>
      <c r="AD4262">
        <v>0</v>
      </c>
      <c r="AE4262">
        <v>0</v>
      </c>
      <c r="AF4262">
        <v>0</v>
      </c>
      <c r="AQ4262">
        <v>0</v>
      </c>
      <c r="AR4262">
        <f t="shared" si="66"/>
        <v>0</v>
      </c>
      <c r="AS4262">
        <v>1</v>
      </c>
      <c r="AT4262" t="s">
        <v>134</v>
      </c>
      <c r="AU4262">
        <v>43</v>
      </c>
    </row>
    <row r="4263" spans="1:47">
      <c r="A4263" t="s">
        <v>14868</v>
      </c>
      <c r="C4263">
        <v>310</v>
      </c>
      <c r="D4263" t="s">
        <v>14869</v>
      </c>
      <c r="E4263">
        <v>924</v>
      </c>
      <c r="F4263" t="s">
        <v>13982</v>
      </c>
      <c r="G4263" t="s">
        <v>11287</v>
      </c>
      <c r="H4263" t="s">
        <v>10896</v>
      </c>
      <c r="I4263" t="s">
        <v>14870</v>
      </c>
      <c r="J4263">
        <v>0.19839999999999999</v>
      </c>
      <c r="K4263">
        <v>0</v>
      </c>
      <c r="L4263">
        <v>0</v>
      </c>
      <c r="M4263">
        <v>0</v>
      </c>
      <c r="N4263">
        <v>0</v>
      </c>
      <c r="P4263">
        <v>0</v>
      </c>
      <c r="Q4263">
        <v>0</v>
      </c>
      <c r="R4263">
        <v>0</v>
      </c>
      <c r="S4263" t="s">
        <v>223</v>
      </c>
      <c r="T4263">
        <v>0</v>
      </c>
      <c r="U4263" t="s">
        <v>14868</v>
      </c>
      <c r="Y4263">
        <v>0</v>
      </c>
      <c r="AB4263">
        <v>0</v>
      </c>
      <c r="AC4263">
        <v>0</v>
      </c>
      <c r="AD4263">
        <v>0</v>
      </c>
      <c r="AE4263">
        <v>0</v>
      </c>
      <c r="AF4263">
        <v>0</v>
      </c>
      <c r="AQ4263">
        <v>1</v>
      </c>
      <c r="AR4263">
        <f t="shared" si="66"/>
        <v>0</v>
      </c>
      <c r="AS4263">
        <v>1</v>
      </c>
      <c r="AT4263" t="s">
        <v>112</v>
      </c>
      <c r="AU4263">
        <v>20</v>
      </c>
    </row>
    <row r="4264" spans="1:47">
      <c r="A4264" t="s">
        <v>248</v>
      </c>
      <c r="C4264">
        <v>310</v>
      </c>
      <c r="E4264">
        <v>0</v>
      </c>
      <c r="J4264">
        <v>2.9090000000000001E-2</v>
      </c>
      <c r="K4264">
        <v>0</v>
      </c>
      <c r="L4264">
        <v>0</v>
      </c>
      <c r="M4264">
        <v>0</v>
      </c>
      <c r="N4264">
        <v>0</v>
      </c>
      <c r="P4264">
        <v>0</v>
      </c>
      <c r="Q4264">
        <v>0</v>
      </c>
      <c r="R4264">
        <v>0</v>
      </c>
      <c r="S4264" t="s">
        <v>249</v>
      </c>
      <c r="T4264">
        <v>0</v>
      </c>
      <c r="Y4264">
        <v>0</v>
      </c>
      <c r="AB4264">
        <v>0</v>
      </c>
      <c r="AC4264">
        <v>0</v>
      </c>
      <c r="AD4264">
        <v>0</v>
      </c>
      <c r="AE4264">
        <v>0</v>
      </c>
      <c r="AF4264">
        <v>0</v>
      </c>
      <c r="AQ4264">
        <v>0</v>
      </c>
      <c r="AR4264">
        <f t="shared" si="66"/>
        <v>0</v>
      </c>
      <c r="AS4264">
        <v>1</v>
      </c>
      <c r="AT4264" t="s">
        <v>133</v>
      </c>
      <c r="AU4264">
        <v>42</v>
      </c>
    </row>
    <row r="4265" spans="1:47">
      <c r="A4265" t="s">
        <v>14871</v>
      </c>
      <c r="C4265">
        <v>310</v>
      </c>
      <c r="E4265">
        <v>0</v>
      </c>
      <c r="J4265">
        <v>13.489050000000001</v>
      </c>
      <c r="K4265">
        <v>0</v>
      </c>
      <c r="L4265">
        <v>0</v>
      </c>
      <c r="M4265">
        <v>0</v>
      </c>
      <c r="N4265">
        <v>0</v>
      </c>
      <c r="P4265">
        <v>0</v>
      </c>
      <c r="Q4265">
        <v>0</v>
      </c>
      <c r="R4265">
        <v>0</v>
      </c>
      <c r="S4265" t="s">
        <v>249</v>
      </c>
      <c r="T4265">
        <v>0</v>
      </c>
      <c r="Y4265">
        <v>0</v>
      </c>
      <c r="AB4265">
        <v>0</v>
      </c>
      <c r="AC4265">
        <v>0</v>
      </c>
      <c r="AD4265">
        <v>0</v>
      </c>
      <c r="AE4265">
        <v>0</v>
      </c>
      <c r="AF4265">
        <v>0</v>
      </c>
      <c r="AQ4265">
        <v>0</v>
      </c>
      <c r="AR4265">
        <f t="shared" si="66"/>
        <v>0</v>
      </c>
      <c r="AS4265">
        <v>1</v>
      </c>
      <c r="AT4265" t="s">
        <v>112</v>
      </c>
      <c r="AU4265">
        <v>20</v>
      </c>
    </row>
    <row r="4266" spans="1:47">
      <c r="A4266" t="s">
        <v>14872</v>
      </c>
      <c r="C4266">
        <v>310</v>
      </c>
      <c r="D4266" t="s">
        <v>14873</v>
      </c>
      <c r="E4266">
        <v>101</v>
      </c>
      <c r="F4266" t="s">
        <v>14874</v>
      </c>
      <c r="G4266" t="s">
        <v>1783</v>
      </c>
      <c r="H4266" t="s">
        <v>220</v>
      </c>
      <c r="I4266" t="s">
        <v>14875</v>
      </c>
      <c r="J4266">
        <v>7.4099999999999999E-2</v>
      </c>
      <c r="K4266">
        <v>1</v>
      </c>
      <c r="L4266">
        <v>1</v>
      </c>
      <c r="M4266">
        <v>1</v>
      </c>
      <c r="N4266">
        <v>1</v>
      </c>
      <c r="O4266" t="s">
        <v>225</v>
      </c>
      <c r="P4266">
        <v>0</v>
      </c>
      <c r="Q4266">
        <v>0</v>
      </c>
      <c r="R4266">
        <v>0</v>
      </c>
      <c r="S4266" t="s">
        <v>223</v>
      </c>
      <c r="T4266">
        <v>0</v>
      </c>
      <c r="U4266" t="s">
        <v>14872</v>
      </c>
      <c r="V4266" t="s">
        <v>224</v>
      </c>
      <c r="W4266" t="s">
        <v>225</v>
      </c>
      <c r="X4266" t="s">
        <v>225</v>
      </c>
      <c r="Y4266">
        <v>0</v>
      </c>
      <c r="AB4266">
        <v>1</v>
      </c>
      <c r="AC4266">
        <v>1</v>
      </c>
      <c r="AD4266">
        <v>2</v>
      </c>
      <c r="AE4266">
        <v>674</v>
      </c>
      <c r="AF4266">
        <v>1</v>
      </c>
      <c r="AQ4266">
        <v>1</v>
      </c>
      <c r="AR4266">
        <f t="shared" si="66"/>
        <v>4.6463999999999999</v>
      </c>
      <c r="AS4266">
        <v>1</v>
      </c>
      <c r="AT4266" t="s">
        <v>112</v>
      </c>
      <c r="AU4266">
        <v>20</v>
      </c>
    </row>
    <row r="4267" spans="1:47">
      <c r="A4267" t="s">
        <v>14876</v>
      </c>
      <c r="C4267">
        <v>310</v>
      </c>
      <c r="D4267" t="s">
        <v>14877</v>
      </c>
      <c r="E4267">
        <v>101</v>
      </c>
      <c r="F4267" t="s">
        <v>14878</v>
      </c>
      <c r="G4267" t="s">
        <v>422</v>
      </c>
      <c r="H4267" t="s">
        <v>220</v>
      </c>
      <c r="I4267" t="s">
        <v>14879</v>
      </c>
      <c r="J4267">
        <v>0.65722000000000003</v>
      </c>
      <c r="K4267">
        <v>1</v>
      </c>
      <c r="L4267">
        <v>1</v>
      </c>
      <c r="M4267">
        <v>1</v>
      </c>
      <c r="N4267">
        <v>1</v>
      </c>
      <c r="O4267" t="s">
        <v>225</v>
      </c>
      <c r="P4267">
        <v>0</v>
      </c>
      <c r="Q4267">
        <v>1</v>
      </c>
      <c r="R4267">
        <v>1800</v>
      </c>
      <c r="S4267" t="s">
        <v>223</v>
      </c>
      <c r="T4267">
        <v>1800</v>
      </c>
      <c r="U4267" t="s">
        <v>14876</v>
      </c>
      <c r="V4267" t="s">
        <v>455</v>
      </c>
      <c r="W4267" t="s">
        <v>225</v>
      </c>
      <c r="X4267" t="s">
        <v>225</v>
      </c>
      <c r="Y4267">
        <v>1800</v>
      </c>
      <c r="AB4267">
        <v>1</v>
      </c>
      <c r="AC4267">
        <v>1</v>
      </c>
      <c r="AD4267">
        <v>3</v>
      </c>
      <c r="AE4267">
        <v>960</v>
      </c>
      <c r="AF4267">
        <v>1</v>
      </c>
      <c r="AQ4267">
        <v>1</v>
      </c>
      <c r="AR4267">
        <f t="shared" si="66"/>
        <v>9.68</v>
      </c>
      <c r="AS4267">
        <v>1</v>
      </c>
      <c r="AT4267" t="s">
        <v>133</v>
      </c>
      <c r="AU4267">
        <v>42</v>
      </c>
    </row>
    <row r="4268" spans="1:47">
      <c r="A4268" t="s">
        <v>14880</v>
      </c>
      <c r="C4268">
        <v>310</v>
      </c>
      <c r="D4268" t="s">
        <v>14881</v>
      </c>
      <c r="E4268">
        <v>131</v>
      </c>
      <c r="F4268" t="s">
        <v>14882</v>
      </c>
      <c r="G4268" t="s">
        <v>1783</v>
      </c>
      <c r="H4268" t="s">
        <v>407</v>
      </c>
      <c r="I4268" t="s">
        <v>14883</v>
      </c>
      <c r="J4268">
        <v>0.26211000000000001</v>
      </c>
      <c r="K4268">
        <v>0</v>
      </c>
      <c r="L4268">
        <v>0</v>
      </c>
      <c r="M4268">
        <v>0</v>
      </c>
      <c r="N4268">
        <v>0</v>
      </c>
      <c r="P4268">
        <v>0</v>
      </c>
      <c r="Q4268">
        <v>0</v>
      </c>
      <c r="R4268">
        <v>0</v>
      </c>
      <c r="S4268" t="s">
        <v>223</v>
      </c>
      <c r="T4268">
        <v>0</v>
      </c>
      <c r="U4268" t="s">
        <v>14880</v>
      </c>
      <c r="Y4268">
        <v>0</v>
      </c>
      <c r="AB4268">
        <v>0</v>
      </c>
      <c r="AC4268">
        <v>0</v>
      </c>
      <c r="AD4268">
        <v>0</v>
      </c>
      <c r="AE4268">
        <v>0</v>
      </c>
      <c r="AF4268">
        <v>0</v>
      </c>
      <c r="AQ4268">
        <v>4</v>
      </c>
      <c r="AR4268">
        <f t="shared" si="66"/>
        <v>0</v>
      </c>
      <c r="AS4268">
        <v>1</v>
      </c>
      <c r="AT4268" t="s">
        <v>112</v>
      </c>
      <c r="AU4268">
        <v>20</v>
      </c>
    </row>
    <row r="4269" spans="1:47">
      <c r="A4269" t="s">
        <v>14884</v>
      </c>
      <c r="C4269">
        <v>310</v>
      </c>
      <c r="D4269" t="s">
        <v>14726</v>
      </c>
      <c r="E4269">
        <v>0</v>
      </c>
      <c r="F4269" t="s">
        <v>14313</v>
      </c>
      <c r="J4269">
        <v>4.4119999999999999E-2</v>
      </c>
      <c r="K4269">
        <v>0</v>
      </c>
      <c r="L4269">
        <v>0</v>
      </c>
      <c r="M4269">
        <v>0</v>
      </c>
      <c r="N4269">
        <v>0</v>
      </c>
      <c r="P4269">
        <v>0</v>
      </c>
      <c r="Q4269">
        <v>0</v>
      </c>
      <c r="R4269">
        <v>0</v>
      </c>
      <c r="S4269" t="s">
        <v>223</v>
      </c>
      <c r="T4269">
        <v>0</v>
      </c>
      <c r="U4269" t="s">
        <v>14884</v>
      </c>
      <c r="Y4269">
        <v>0</v>
      </c>
      <c r="AB4269">
        <v>0</v>
      </c>
      <c r="AC4269">
        <v>0</v>
      </c>
      <c r="AD4269">
        <v>0</v>
      </c>
      <c r="AE4269">
        <v>0</v>
      </c>
      <c r="AF4269">
        <v>0</v>
      </c>
      <c r="AQ4269">
        <v>0</v>
      </c>
      <c r="AR4269">
        <f t="shared" si="66"/>
        <v>0</v>
      </c>
      <c r="AS4269">
        <v>1</v>
      </c>
      <c r="AT4269" t="s">
        <v>134</v>
      </c>
      <c r="AU4269">
        <v>43</v>
      </c>
    </row>
    <row r="4270" spans="1:47">
      <c r="A4270" t="s">
        <v>14458</v>
      </c>
      <c r="C4270">
        <v>310</v>
      </c>
      <c r="D4270" t="s">
        <v>14459</v>
      </c>
      <c r="E4270">
        <v>132</v>
      </c>
      <c r="F4270" t="s">
        <v>14460</v>
      </c>
      <c r="G4270" t="s">
        <v>422</v>
      </c>
      <c r="H4270" t="s">
        <v>260</v>
      </c>
      <c r="I4270" t="s">
        <v>14461</v>
      </c>
      <c r="J4270">
        <v>15.835100000000001</v>
      </c>
      <c r="K4270">
        <v>0</v>
      </c>
      <c r="L4270">
        <v>0</v>
      </c>
      <c r="M4270">
        <v>0</v>
      </c>
      <c r="N4270">
        <v>0</v>
      </c>
      <c r="P4270">
        <v>0</v>
      </c>
      <c r="Q4270">
        <v>0</v>
      </c>
      <c r="R4270">
        <v>0</v>
      </c>
      <c r="S4270" t="s">
        <v>223</v>
      </c>
      <c r="T4270">
        <v>0</v>
      </c>
      <c r="U4270" t="s">
        <v>14458</v>
      </c>
      <c r="Y4270">
        <v>0</v>
      </c>
      <c r="AB4270">
        <v>0</v>
      </c>
      <c r="AC4270">
        <v>0</v>
      </c>
      <c r="AD4270">
        <v>0</v>
      </c>
      <c r="AE4270">
        <v>0</v>
      </c>
      <c r="AF4270">
        <v>0</v>
      </c>
      <c r="AQ4270">
        <v>6</v>
      </c>
      <c r="AR4270">
        <f t="shared" si="66"/>
        <v>0</v>
      </c>
      <c r="AS4270">
        <v>1</v>
      </c>
      <c r="AT4270" t="s">
        <v>134</v>
      </c>
      <c r="AU4270">
        <v>43</v>
      </c>
    </row>
    <row r="4271" spans="1:47">
      <c r="A4271" t="s">
        <v>248</v>
      </c>
      <c r="C4271">
        <v>310</v>
      </c>
      <c r="E4271">
        <v>0</v>
      </c>
      <c r="J4271">
        <v>7.6600000000000001E-3</v>
      </c>
      <c r="K4271">
        <v>0</v>
      </c>
      <c r="L4271">
        <v>0</v>
      </c>
      <c r="M4271">
        <v>0</v>
      </c>
      <c r="N4271">
        <v>0</v>
      </c>
      <c r="P4271">
        <v>0</v>
      </c>
      <c r="Q4271">
        <v>0</v>
      </c>
      <c r="R4271">
        <v>0</v>
      </c>
      <c r="S4271" t="s">
        <v>249</v>
      </c>
      <c r="T4271">
        <v>0</v>
      </c>
      <c r="Y4271">
        <v>0</v>
      </c>
      <c r="AB4271">
        <v>0</v>
      </c>
      <c r="AC4271">
        <v>0</v>
      </c>
      <c r="AD4271">
        <v>0</v>
      </c>
      <c r="AE4271">
        <v>0</v>
      </c>
      <c r="AF4271">
        <v>0</v>
      </c>
      <c r="AQ4271">
        <v>0</v>
      </c>
      <c r="AR4271">
        <f t="shared" si="66"/>
        <v>0</v>
      </c>
      <c r="AS4271">
        <v>1</v>
      </c>
      <c r="AT4271" t="s">
        <v>127</v>
      </c>
      <c r="AU4271">
        <v>35</v>
      </c>
    </row>
    <row r="4272" spans="1:47">
      <c r="A4272" t="s">
        <v>14885</v>
      </c>
      <c r="C4272">
        <v>310</v>
      </c>
      <c r="D4272" t="s">
        <v>14886</v>
      </c>
      <c r="E4272">
        <v>101</v>
      </c>
      <c r="F4272" t="s">
        <v>14887</v>
      </c>
      <c r="G4272" t="s">
        <v>422</v>
      </c>
      <c r="H4272" t="s">
        <v>220</v>
      </c>
      <c r="I4272" t="s">
        <v>14888</v>
      </c>
      <c r="J4272">
        <v>0.22309000000000001</v>
      </c>
      <c r="K4272">
        <v>1</v>
      </c>
      <c r="L4272">
        <v>1</v>
      </c>
      <c r="M4272">
        <v>1</v>
      </c>
      <c r="N4272">
        <v>1</v>
      </c>
      <c r="O4272" t="s">
        <v>225</v>
      </c>
      <c r="P4272">
        <v>0</v>
      </c>
      <c r="Q4272">
        <v>1</v>
      </c>
      <c r="R4272">
        <v>2700</v>
      </c>
      <c r="S4272" t="s">
        <v>223</v>
      </c>
      <c r="T4272">
        <v>2700</v>
      </c>
      <c r="U4272" t="s">
        <v>14885</v>
      </c>
      <c r="V4272" t="s">
        <v>455</v>
      </c>
      <c r="W4272" t="s">
        <v>225</v>
      </c>
      <c r="X4272" t="s">
        <v>225</v>
      </c>
      <c r="Y4272">
        <v>2700</v>
      </c>
      <c r="AB4272">
        <v>1</v>
      </c>
      <c r="AC4272">
        <v>1</v>
      </c>
      <c r="AD4272">
        <v>3</v>
      </c>
      <c r="AE4272">
        <v>988</v>
      </c>
      <c r="AF4272">
        <v>1</v>
      </c>
      <c r="AQ4272">
        <v>1</v>
      </c>
      <c r="AR4272">
        <f t="shared" si="66"/>
        <v>9.68</v>
      </c>
      <c r="AS4272">
        <v>1</v>
      </c>
      <c r="AT4272" t="s">
        <v>133</v>
      </c>
      <c r="AU4272">
        <v>42</v>
      </c>
    </row>
    <row r="4273" spans="1:47">
      <c r="A4273" t="s">
        <v>14889</v>
      </c>
      <c r="C4273">
        <v>310</v>
      </c>
      <c r="D4273" t="s">
        <v>14890</v>
      </c>
      <c r="E4273">
        <v>101</v>
      </c>
      <c r="F4273" t="s">
        <v>14891</v>
      </c>
      <c r="G4273" t="s">
        <v>422</v>
      </c>
      <c r="H4273" t="s">
        <v>220</v>
      </c>
      <c r="I4273" t="s">
        <v>14893</v>
      </c>
      <c r="J4273">
        <v>0.35647000000000001</v>
      </c>
      <c r="K4273">
        <v>1</v>
      </c>
      <c r="L4273">
        <v>1</v>
      </c>
      <c r="M4273">
        <v>1</v>
      </c>
      <c r="N4273">
        <v>1</v>
      </c>
      <c r="O4273" t="s">
        <v>225</v>
      </c>
      <c r="P4273">
        <v>0</v>
      </c>
      <c r="Q4273">
        <v>1</v>
      </c>
      <c r="R4273">
        <v>8800</v>
      </c>
      <c r="S4273" t="s">
        <v>223</v>
      </c>
      <c r="T4273">
        <v>8800</v>
      </c>
      <c r="U4273" t="s">
        <v>14889</v>
      </c>
      <c r="V4273" t="s">
        <v>455</v>
      </c>
      <c r="W4273" t="s">
        <v>225</v>
      </c>
      <c r="X4273" t="s">
        <v>225</v>
      </c>
      <c r="Y4273">
        <v>8800</v>
      </c>
      <c r="AB4273">
        <v>1</v>
      </c>
      <c r="AC4273">
        <v>1</v>
      </c>
      <c r="AD4273">
        <v>5</v>
      </c>
      <c r="AE4273">
        <v>1387</v>
      </c>
      <c r="AF4273">
        <v>1.75</v>
      </c>
      <c r="AQ4273">
        <v>1</v>
      </c>
      <c r="AR4273">
        <f t="shared" si="66"/>
        <v>9.68</v>
      </c>
      <c r="AS4273">
        <v>1</v>
      </c>
      <c r="AT4273" t="s">
        <v>133</v>
      </c>
      <c r="AU4273">
        <v>42</v>
      </c>
    </row>
    <row r="4274" spans="1:47">
      <c r="A4274" t="s">
        <v>248</v>
      </c>
      <c r="C4274">
        <v>310</v>
      </c>
      <c r="E4274">
        <v>0</v>
      </c>
      <c r="J4274">
        <v>8.8000000000000003E-4</v>
      </c>
      <c r="K4274">
        <v>0</v>
      </c>
      <c r="L4274">
        <v>0</v>
      </c>
      <c r="M4274">
        <v>0</v>
      </c>
      <c r="N4274">
        <v>0</v>
      </c>
      <c r="P4274">
        <v>0</v>
      </c>
      <c r="Q4274">
        <v>0</v>
      </c>
      <c r="R4274">
        <v>0</v>
      </c>
      <c r="S4274" t="s">
        <v>249</v>
      </c>
      <c r="T4274">
        <v>0</v>
      </c>
      <c r="Y4274">
        <v>0</v>
      </c>
      <c r="AB4274">
        <v>0</v>
      </c>
      <c r="AC4274">
        <v>0</v>
      </c>
      <c r="AD4274">
        <v>0</v>
      </c>
      <c r="AE4274">
        <v>0</v>
      </c>
      <c r="AF4274">
        <v>0</v>
      </c>
      <c r="AQ4274">
        <v>0</v>
      </c>
      <c r="AR4274">
        <f t="shared" si="66"/>
        <v>0</v>
      </c>
      <c r="AS4274">
        <v>1</v>
      </c>
      <c r="AT4274" t="s">
        <v>133</v>
      </c>
      <c r="AU4274">
        <v>42</v>
      </c>
    </row>
    <row r="4275" spans="1:47">
      <c r="A4275" t="s">
        <v>14894</v>
      </c>
      <c r="C4275">
        <v>310</v>
      </c>
      <c r="D4275" t="s">
        <v>14266</v>
      </c>
      <c r="E4275">
        <v>132</v>
      </c>
      <c r="F4275" t="s">
        <v>14895</v>
      </c>
      <c r="G4275" t="s">
        <v>422</v>
      </c>
      <c r="H4275" t="s">
        <v>260</v>
      </c>
      <c r="I4275" t="s">
        <v>14896</v>
      </c>
      <c r="J4275">
        <v>0.29729</v>
      </c>
      <c r="K4275">
        <v>0</v>
      </c>
      <c r="L4275">
        <v>0</v>
      </c>
      <c r="M4275">
        <v>0</v>
      </c>
      <c r="N4275">
        <v>0</v>
      </c>
      <c r="P4275">
        <v>0</v>
      </c>
      <c r="Q4275">
        <v>0</v>
      </c>
      <c r="R4275">
        <v>0</v>
      </c>
      <c r="S4275" t="s">
        <v>223</v>
      </c>
      <c r="T4275">
        <v>0</v>
      </c>
      <c r="U4275" t="s">
        <v>14894</v>
      </c>
      <c r="V4275" t="s">
        <v>455</v>
      </c>
      <c r="W4275" t="s">
        <v>225</v>
      </c>
      <c r="Y4275">
        <v>0</v>
      </c>
      <c r="AB4275">
        <v>0</v>
      </c>
      <c r="AC4275">
        <v>0</v>
      </c>
      <c r="AD4275">
        <v>0</v>
      </c>
      <c r="AE4275">
        <v>0</v>
      </c>
      <c r="AF4275">
        <v>0</v>
      </c>
      <c r="AQ4275">
        <v>1</v>
      </c>
      <c r="AR4275">
        <f t="shared" si="66"/>
        <v>0</v>
      </c>
      <c r="AS4275">
        <v>1</v>
      </c>
      <c r="AT4275" t="s">
        <v>133</v>
      </c>
      <c r="AU4275">
        <v>42</v>
      </c>
    </row>
    <row r="4276" spans="1:47">
      <c r="A4276" t="s">
        <v>14897</v>
      </c>
      <c r="C4276">
        <v>310</v>
      </c>
      <c r="D4276" t="s">
        <v>14898</v>
      </c>
      <c r="E4276">
        <v>101</v>
      </c>
      <c r="F4276" t="s">
        <v>14899</v>
      </c>
      <c r="G4276" t="s">
        <v>422</v>
      </c>
      <c r="H4276" t="s">
        <v>220</v>
      </c>
      <c r="I4276" t="s">
        <v>14900</v>
      </c>
      <c r="J4276">
        <v>0.75978999999999997</v>
      </c>
      <c r="K4276">
        <v>0</v>
      </c>
      <c r="L4276">
        <v>0</v>
      </c>
      <c r="M4276">
        <v>1</v>
      </c>
      <c r="N4276">
        <v>1</v>
      </c>
      <c r="O4276" t="s">
        <v>659</v>
      </c>
      <c r="P4276">
        <v>1</v>
      </c>
      <c r="Q4276">
        <v>1</v>
      </c>
      <c r="R4276">
        <v>4200</v>
      </c>
      <c r="S4276" t="s">
        <v>223</v>
      </c>
      <c r="T4276">
        <v>0</v>
      </c>
      <c r="U4276" t="s">
        <v>14897</v>
      </c>
      <c r="V4276" t="s">
        <v>933</v>
      </c>
      <c r="W4276" t="s">
        <v>659</v>
      </c>
      <c r="X4276" t="s">
        <v>659</v>
      </c>
      <c r="Y4276">
        <v>4200</v>
      </c>
      <c r="AB4276">
        <v>0</v>
      </c>
      <c r="AC4276">
        <v>0</v>
      </c>
      <c r="AD4276">
        <v>4</v>
      </c>
      <c r="AE4276">
        <v>2028</v>
      </c>
      <c r="AF4276">
        <v>2</v>
      </c>
      <c r="AQ4276">
        <v>1</v>
      </c>
      <c r="AR4276">
        <f t="shared" si="66"/>
        <v>0</v>
      </c>
      <c r="AS4276">
        <v>1</v>
      </c>
      <c r="AT4276" t="s">
        <v>133</v>
      </c>
      <c r="AU4276">
        <v>42</v>
      </c>
    </row>
    <row r="4277" spans="1:47">
      <c r="A4277" t="s">
        <v>14901</v>
      </c>
      <c r="C4277">
        <v>310</v>
      </c>
      <c r="D4277" t="s">
        <v>12934</v>
      </c>
      <c r="E4277">
        <v>132</v>
      </c>
      <c r="F4277" t="s">
        <v>14902</v>
      </c>
      <c r="G4277" t="s">
        <v>11287</v>
      </c>
      <c r="H4277" t="s">
        <v>260</v>
      </c>
      <c r="I4277" t="s">
        <v>14903</v>
      </c>
      <c r="J4277">
        <v>0.34687000000000001</v>
      </c>
      <c r="K4277">
        <v>0</v>
      </c>
      <c r="L4277">
        <v>0</v>
      </c>
      <c r="M4277">
        <v>0</v>
      </c>
      <c r="N4277">
        <v>0</v>
      </c>
      <c r="P4277">
        <v>0</v>
      </c>
      <c r="Q4277">
        <v>0</v>
      </c>
      <c r="R4277">
        <v>0</v>
      </c>
      <c r="S4277" t="s">
        <v>223</v>
      </c>
      <c r="T4277">
        <v>0</v>
      </c>
      <c r="U4277" t="s">
        <v>14901</v>
      </c>
      <c r="V4277" t="s">
        <v>455</v>
      </c>
      <c r="W4277" t="s">
        <v>225</v>
      </c>
      <c r="Y4277">
        <v>0</v>
      </c>
      <c r="AB4277">
        <v>0</v>
      </c>
      <c r="AC4277">
        <v>0</v>
      </c>
      <c r="AD4277">
        <v>0</v>
      </c>
      <c r="AE4277">
        <v>0</v>
      </c>
      <c r="AF4277">
        <v>0</v>
      </c>
      <c r="AQ4277">
        <v>1</v>
      </c>
      <c r="AR4277">
        <f t="shared" si="66"/>
        <v>0</v>
      </c>
      <c r="AS4277">
        <v>1</v>
      </c>
      <c r="AT4277" t="s">
        <v>133</v>
      </c>
      <c r="AU4277">
        <v>42</v>
      </c>
    </row>
    <row r="4278" spans="1:47">
      <c r="A4278" t="s">
        <v>14904</v>
      </c>
      <c r="C4278">
        <v>310</v>
      </c>
      <c r="D4278" t="s">
        <v>14905</v>
      </c>
      <c r="E4278">
        <v>101</v>
      </c>
      <c r="F4278" t="s">
        <v>14906</v>
      </c>
      <c r="G4278" t="s">
        <v>422</v>
      </c>
      <c r="H4278" t="s">
        <v>220</v>
      </c>
      <c r="I4278" t="s">
        <v>14907</v>
      </c>
      <c r="J4278">
        <v>0.27263999999999999</v>
      </c>
      <c r="K4278">
        <v>1</v>
      </c>
      <c r="L4278">
        <v>1</v>
      </c>
      <c r="M4278">
        <v>1</v>
      </c>
      <c r="N4278">
        <v>1</v>
      </c>
      <c r="O4278" t="s">
        <v>225</v>
      </c>
      <c r="P4278">
        <v>0</v>
      </c>
      <c r="Q4278">
        <v>1</v>
      </c>
      <c r="R4278">
        <v>9100</v>
      </c>
      <c r="S4278" t="s">
        <v>223</v>
      </c>
      <c r="T4278">
        <v>9100</v>
      </c>
      <c r="U4278" t="s">
        <v>14904</v>
      </c>
      <c r="V4278" t="s">
        <v>455</v>
      </c>
      <c r="W4278" t="s">
        <v>225</v>
      </c>
      <c r="X4278" t="s">
        <v>225</v>
      </c>
      <c r="Y4278">
        <v>9100</v>
      </c>
      <c r="AB4278">
        <v>1</v>
      </c>
      <c r="AC4278">
        <v>1</v>
      </c>
      <c r="AD4278">
        <v>3</v>
      </c>
      <c r="AE4278">
        <v>988</v>
      </c>
      <c r="AF4278">
        <v>1</v>
      </c>
      <c r="AQ4278">
        <v>1</v>
      </c>
      <c r="AR4278">
        <f t="shared" si="66"/>
        <v>9.68</v>
      </c>
      <c r="AS4278">
        <v>1</v>
      </c>
      <c r="AT4278" t="s">
        <v>133</v>
      </c>
      <c r="AU4278">
        <v>42</v>
      </c>
    </row>
    <row r="4279" spans="1:47">
      <c r="A4279" t="s">
        <v>14908</v>
      </c>
      <c r="C4279">
        <v>310</v>
      </c>
      <c r="D4279" t="s">
        <v>14266</v>
      </c>
      <c r="E4279">
        <v>132</v>
      </c>
      <c r="F4279" t="s">
        <v>14909</v>
      </c>
      <c r="G4279" t="s">
        <v>422</v>
      </c>
      <c r="H4279" t="s">
        <v>260</v>
      </c>
      <c r="I4279" t="s">
        <v>14910</v>
      </c>
      <c r="J4279">
        <v>0.39521000000000001</v>
      </c>
      <c r="K4279">
        <v>0</v>
      </c>
      <c r="L4279">
        <v>0</v>
      </c>
      <c r="M4279">
        <v>0</v>
      </c>
      <c r="N4279">
        <v>0</v>
      </c>
      <c r="P4279">
        <v>0</v>
      </c>
      <c r="Q4279">
        <v>0</v>
      </c>
      <c r="R4279">
        <v>0</v>
      </c>
      <c r="S4279" t="s">
        <v>223</v>
      </c>
      <c r="T4279">
        <v>0</v>
      </c>
      <c r="U4279" t="s">
        <v>14908</v>
      </c>
      <c r="V4279" t="s">
        <v>455</v>
      </c>
      <c r="W4279" t="s">
        <v>225</v>
      </c>
      <c r="Y4279">
        <v>0</v>
      </c>
      <c r="AB4279">
        <v>0</v>
      </c>
      <c r="AC4279">
        <v>0</v>
      </c>
      <c r="AD4279">
        <v>0</v>
      </c>
      <c r="AE4279">
        <v>0</v>
      </c>
      <c r="AF4279">
        <v>0</v>
      </c>
      <c r="AQ4279">
        <v>1</v>
      </c>
      <c r="AR4279">
        <f t="shared" si="66"/>
        <v>0</v>
      </c>
      <c r="AS4279">
        <v>1</v>
      </c>
      <c r="AT4279" t="s">
        <v>133</v>
      </c>
      <c r="AU4279">
        <v>42</v>
      </c>
    </row>
    <row r="4280" spans="1:47">
      <c r="A4280" t="s">
        <v>14911</v>
      </c>
      <c r="C4280">
        <v>310</v>
      </c>
      <c r="D4280" t="s">
        <v>14912</v>
      </c>
      <c r="E4280">
        <v>104</v>
      </c>
      <c r="F4280" t="s">
        <v>2664</v>
      </c>
      <c r="G4280" t="s">
        <v>11287</v>
      </c>
      <c r="H4280" t="s">
        <v>1213</v>
      </c>
      <c r="I4280" t="s">
        <v>14913</v>
      </c>
      <c r="J4280">
        <v>0.22237999999999999</v>
      </c>
      <c r="K4280">
        <v>1</v>
      </c>
      <c r="L4280">
        <v>1</v>
      </c>
      <c r="M4280">
        <v>1</v>
      </c>
      <c r="N4280">
        <v>1</v>
      </c>
      <c r="O4280" t="s">
        <v>225</v>
      </c>
      <c r="P4280">
        <v>0</v>
      </c>
      <c r="Q4280">
        <v>1</v>
      </c>
      <c r="R4280">
        <v>6300</v>
      </c>
      <c r="S4280" t="s">
        <v>223</v>
      </c>
      <c r="T4280">
        <v>6300</v>
      </c>
      <c r="U4280" t="s">
        <v>14911</v>
      </c>
      <c r="V4280" t="s">
        <v>455</v>
      </c>
      <c r="W4280" t="s">
        <v>225</v>
      </c>
      <c r="X4280" t="s">
        <v>225</v>
      </c>
      <c r="Y4280">
        <v>6300</v>
      </c>
      <c r="AB4280">
        <v>2</v>
      </c>
      <c r="AC4280">
        <v>2</v>
      </c>
      <c r="AD4280">
        <v>4</v>
      </c>
      <c r="AE4280">
        <v>1284</v>
      </c>
      <c r="AF4280">
        <v>1.75</v>
      </c>
      <c r="AQ4280">
        <v>1</v>
      </c>
      <c r="AR4280">
        <f t="shared" si="66"/>
        <v>19.36</v>
      </c>
      <c r="AS4280">
        <v>1</v>
      </c>
      <c r="AT4280" t="s">
        <v>133</v>
      </c>
      <c r="AU4280">
        <v>42</v>
      </c>
    </row>
    <row r="4281" spans="1:47">
      <c r="A4281" t="s">
        <v>248</v>
      </c>
      <c r="C4281">
        <v>310</v>
      </c>
      <c r="E4281">
        <v>0</v>
      </c>
      <c r="J4281">
        <v>3.4040000000000001E-2</v>
      </c>
      <c r="K4281">
        <v>0</v>
      </c>
      <c r="L4281">
        <v>0</v>
      </c>
      <c r="M4281">
        <v>0</v>
      </c>
      <c r="N4281">
        <v>0</v>
      </c>
      <c r="P4281">
        <v>0</v>
      </c>
      <c r="Q4281">
        <v>0</v>
      </c>
      <c r="R4281">
        <v>0</v>
      </c>
      <c r="S4281" t="s">
        <v>249</v>
      </c>
      <c r="T4281">
        <v>0</v>
      </c>
      <c r="Y4281">
        <v>0</v>
      </c>
      <c r="AB4281">
        <v>0</v>
      </c>
      <c r="AC4281">
        <v>0</v>
      </c>
      <c r="AD4281">
        <v>0</v>
      </c>
      <c r="AE4281">
        <v>0</v>
      </c>
      <c r="AF4281">
        <v>0</v>
      </c>
      <c r="AQ4281">
        <v>0</v>
      </c>
      <c r="AR4281">
        <f t="shared" si="66"/>
        <v>0</v>
      </c>
      <c r="AS4281">
        <v>1</v>
      </c>
      <c r="AT4281" t="s">
        <v>112</v>
      </c>
      <c r="AU4281">
        <v>20</v>
      </c>
    </row>
    <row r="4282" spans="1:47">
      <c r="A4282" t="s">
        <v>14914</v>
      </c>
      <c r="C4282">
        <v>310</v>
      </c>
      <c r="D4282" t="s">
        <v>14915</v>
      </c>
      <c r="E4282">
        <v>132</v>
      </c>
      <c r="F4282" t="s">
        <v>14916</v>
      </c>
      <c r="G4282" t="s">
        <v>422</v>
      </c>
      <c r="H4282" t="s">
        <v>260</v>
      </c>
      <c r="I4282" t="s">
        <v>14917</v>
      </c>
      <c r="J4282">
        <v>0.62973999999999997</v>
      </c>
      <c r="K4282">
        <v>0</v>
      </c>
      <c r="L4282">
        <v>0</v>
      </c>
      <c r="M4282">
        <v>0</v>
      </c>
      <c r="N4282">
        <v>0</v>
      </c>
      <c r="P4282">
        <v>0</v>
      </c>
      <c r="Q4282">
        <v>0</v>
      </c>
      <c r="R4282">
        <v>0</v>
      </c>
      <c r="S4282" t="s">
        <v>223</v>
      </c>
      <c r="T4282">
        <v>0</v>
      </c>
      <c r="U4282" t="s">
        <v>14914</v>
      </c>
      <c r="V4282" t="s">
        <v>455</v>
      </c>
      <c r="W4282" t="s">
        <v>225</v>
      </c>
      <c r="Y4282">
        <v>0</v>
      </c>
      <c r="AB4282">
        <v>0</v>
      </c>
      <c r="AC4282">
        <v>0</v>
      </c>
      <c r="AD4282">
        <v>0</v>
      </c>
      <c r="AE4282">
        <v>0</v>
      </c>
      <c r="AF4282">
        <v>0</v>
      </c>
      <c r="AQ4282">
        <v>1</v>
      </c>
      <c r="AR4282">
        <f t="shared" si="66"/>
        <v>0</v>
      </c>
      <c r="AS4282">
        <v>1</v>
      </c>
      <c r="AT4282" t="s">
        <v>127</v>
      </c>
      <c r="AU4282">
        <v>35</v>
      </c>
    </row>
    <row r="4283" spans="1:47">
      <c r="A4283" t="s">
        <v>14918</v>
      </c>
      <c r="C4283">
        <v>310</v>
      </c>
      <c r="D4283" t="s">
        <v>14919</v>
      </c>
      <c r="E4283">
        <v>390</v>
      </c>
      <c r="F4283" t="s">
        <v>14920</v>
      </c>
      <c r="G4283" t="s">
        <v>422</v>
      </c>
      <c r="H4283" t="s">
        <v>10741</v>
      </c>
      <c r="I4283" t="s">
        <v>14921</v>
      </c>
      <c r="J4283">
        <v>0.81154000000000004</v>
      </c>
      <c r="K4283">
        <v>1</v>
      </c>
      <c r="L4283">
        <v>1</v>
      </c>
      <c r="M4283">
        <v>1</v>
      </c>
      <c r="N4283">
        <v>1</v>
      </c>
      <c r="O4283" t="s">
        <v>225</v>
      </c>
      <c r="P4283">
        <v>0</v>
      </c>
      <c r="Q4283">
        <v>0</v>
      </c>
      <c r="R4283">
        <v>0</v>
      </c>
      <c r="S4283" t="s">
        <v>223</v>
      </c>
      <c r="T4283">
        <v>0</v>
      </c>
      <c r="U4283" t="s">
        <v>14918</v>
      </c>
      <c r="V4283" t="s">
        <v>933</v>
      </c>
      <c r="W4283" t="s">
        <v>659</v>
      </c>
      <c r="X4283" t="s">
        <v>225</v>
      </c>
      <c r="Y4283">
        <v>0</v>
      </c>
      <c r="AB4283">
        <v>1</v>
      </c>
      <c r="AC4283">
        <v>1</v>
      </c>
      <c r="AD4283">
        <v>0</v>
      </c>
      <c r="AE4283">
        <v>0</v>
      </c>
      <c r="AF4283">
        <v>0</v>
      </c>
      <c r="AQ4283">
        <v>1</v>
      </c>
      <c r="AR4283">
        <f t="shared" si="66"/>
        <v>9.68</v>
      </c>
      <c r="AS4283">
        <v>1</v>
      </c>
      <c r="AT4283" t="s">
        <v>133</v>
      </c>
      <c r="AU4283">
        <v>42</v>
      </c>
    </row>
    <row r="4284" spans="1:47">
      <c r="A4284" t="s">
        <v>14922</v>
      </c>
      <c r="C4284">
        <v>310</v>
      </c>
      <c r="D4284" t="s">
        <v>14266</v>
      </c>
      <c r="E4284">
        <v>132</v>
      </c>
      <c r="F4284" t="s">
        <v>13782</v>
      </c>
      <c r="G4284" t="s">
        <v>422</v>
      </c>
      <c r="H4284" t="s">
        <v>260</v>
      </c>
      <c r="I4284" t="s">
        <v>14923</v>
      </c>
      <c r="J4284">
        <v>4.51091</v>
      </c>
      <c r="K4284">
        <v>0</v>
      </c>
      <c r="L4284">
        <v>0</v>
      </c>
      <c r="M4284">
        <v>0</v>
      </c>
      <c r="N4284">
        <v>0</v>
      </c>
      <c r="P4284">
        <v>0</v>
      </c>
      <c r="Q4284">
        <v>0</v>
      </c>
      <c r="R4284">
        <v>0</v>
      </c>
      <c r="S4284" t="s">
        <v>223</v>
      </c>
      <c r="T4284">
        <v>0</v>
      </c>
      <c r="U4284" t="s">
        <v>14922</v>
      </c>
      <c r="V4284" t="s">
        <v>455</v>
      </c>
      <c r="W4284" t="s">
        <v>225</v>
      </c>
      <c r="Y4284">
        <v>0</v>
      </c>
      <c r="AB4284">
        <v>0</v>
      </c>
      <c r="AC4284">
        <v>0</v>
      </c>
      <c r="AD4284">
        <v>0</v>
      </c>
      <c r="AE4284">
        <v>0</v>
      </c>
      <c r="AF4284">
        <v>0</v>
      </c>
      <c r="AQ4284">
        <v>1</v>
      </c>
      <c r="AR4284">
        <f t="shared" si="66"/>
        <v>0</v>
      </c>
      <c r="AS4284">
        <v>1</v>
      </c>
      <c r="AT4284" t="s">
        <v>133</v>
      </c>
      <c r="AU4284">
        <v>42</v>
      </c>
    </row>
    <row r="4285" spans="1:47">
      <c r="A4285" t="s">
        <v>14924</v>
      </c>
      <c r="C4285">
        <v>310</v>
      </c>
      <c r="D4285" t="s">
        <v>14925</v>
      </c>
      <c r="E4285">
        <v>132</v>
      </c>
      <c r="F4285" t="s">
        <v>14926</v>
      </c>
      <c r="G4285" t="s">
        <v>422</v>
      </c>
      <c r="H4285" t="s">
        <v>260</v>
      </c>
      <c r="I4285" t="s">
        <v>14927</v>
      </c>
      <c r="J4285">
        <v>0.33528000000000002</v>
      </c>
      <c r="K4285">
        <v>0</v>
      </c>
      <c r="L4285">
        <v>0</v>
      </c>
      <c r="M4285">
        <v>0</v>
      </c>
      <c r="N4285">
        <v>0</v>
      </c>
      <c r="P4285">
        <v>0</v>
      </c>
      <c r="Q4285">
        <v>0</v>
      </c>
      <c r="R4285">
        <v>0</v>
      </c>
      <c r="S4285" t="s">
        <v>223</v>
      </c>
      <c r="T4285">
        <v>0</v>
      </c>
      <c r="U4285" t="s">
        <v>14924</v>
      </c>
      <c r="V4285" t="s">
        <v>455</v>
      </c>
      <c r="W4285" t="s">
        <v>225</v>
      </c>
      <c r="Y4285">
        <v>0</v>
      </c>
      <c r="AB4285">
        <v>0</v>
      </c>
      <c r="AC4285">
        <v>0</v>
      </c>
      <c r="AD4285">
        <v>0</v>
      </c>
      <c r="AE4285">
        <v>0</v>
      </c>
      <c r="AF4285">
        <v>0</v>
      </c>
      <c r="AQ4285">
        <v>1</v>
      </c>
      <c r="AR4285">
        <f t="shared" si="66"/>
        <v>0</v>
      </c>
      <c r="AS4285">
        <v>1</v>
      </c>
      <c r="AT4285" t="s">
        <v>133</v>
      </c>
      <c r="AU4285">
        <v>42</v>
      </c>
    </row>
    <row r="4286" spans="1:47">
      <c r="A4286" t="s">
        <v>14928</v>
      </c>
      <c r="C4286">
        <v>310</v>
      </c>
      <c r="D4286" t="s">
        <v>14929</v>
      </c>
      <c r="E4286">
        <v>132</v>
      </c>
      <c r="F4286" t="s">
        <v>14587</v>
      </c>
      <c r="G4286" t="s">
        <v>422</v>
      </c>
      <c r="H4286" t="s">
        <v>260</v>
      </c>
      <c r="I4286" t="s">
        <v>14930</v>
      </c>
      <c r="J4286">
        <v>0.24969</v>
      </c>
      <c r="K4286">
        <v>0</v>
      </c>
      <c r="L4286">
        <v>0</v>
      </c>
      <c r="M4286">
        <v>0</v>
      </c>
      <c r="N4286">
        <v>0</v>
      </c>
      <c r="P4286">
        <v>0</v>
      </c>
      <c r="Q4286">
        <v>0</v>
      </c>
      <c r="R4286">
        <v>0</v>
      </c>
      <c r="S4286" t="s">
        <v>223</v>
      </c>
      <c r="T4286">
        <v>0</v>
      </c>
      <c r="U4286" t="s">
        <v>14928</v>
      </c>
      <c r="V4286" t="s">
        <v>455</v>
      </c>
      <c r="W4286" t="s">
        <v>225</v>
      </c>
      <c r="Y4286">
        <v>0</v>
      </c>
      <c r="AB4286">
        <v>0</v>
      </c>
      <c r="AC4286">
        <v>0</v>
      </c>
      <c r="AD4286">
        <v>0</v>
      </c>
      <c r="AE4286">
        <v>0</v>
      </c>
      <c r="AF4286">
        <v>0</v>
      </c>
      <c r="AQ4286">
        <v>1</v>
      </c>
      <c r="AR4286">
        <f t="shared" si="66"/>
        <v>0</v>
      </c>
      <c r="AS4286">
        <v>1</v>
      </c>
      <c r="AT4286" t="s">
        <v>133</v>
      </c>
      <c r="AU4286">
        <v>42</v>
      </c>
    </row>
    <row r="4287" spans="1:47">
      <c r="A4287" t="s">
        <v>14931</v>
      </c>
      <c r="C4287">
        <v>310</v>
      </c>
      <c r="D4287" t="s">
        <v>14266</v>
      </c>
      <c r="E4287">
        <v>132</v>
      </c>
      <c r="F4287" t="s">
        <v>14785</v>
      </c>
      <c r="G4287" t="s">
        <v>422</v>
      </c>
      <c r="H4287" t="s">
        <v>260</v>
      </c>
      <c r="I4287" t="s">
        <v>14932</v>
      </c>
      <c r="J4287">
        <v>0.27211999999999997</v>
      </c>
      <c r="K4287">
        <v>0</v>
      </c>
      <c r="L4287">
        <v>0</v>
      </c>
      <c r="M4287">
        <v>0</v>
      </c>
      <c r="N4287">
        <v>0</v>
      </c>
      <c r="P4287">
        <v>0</v>
      </c>
      <c r="Q4287">
        <v>0</v>
      </c>
      <c r="R4287">
        <v>0</v>
      </c>
      <c r="S4287" t="s">
        <v>223</v>
      </c>
      <c r="T4287">
        <v>0</v>
      </c>
      <c r="U4287" t="s">
        <v>14931</v>
      </c>
      <c r="V4287" t="s">
        <v>455</v>
      </c>
      <c r="W4287" t="s">
        <v>225</v>
      </c>
      <c r="Y4287">
        <v>0</v>
      </c>
      <c r="AB4287">
        <v>0</v>
      </c>
      <c r="AC4287">
        <v>0</v>
      </c>
      <c r="AD4287">
        <v>0</v>
      </c>
      <c r="AE4287">
        <v>0</v>
      </c>
      <c r="AF4287">
        <v>0</v>
      </c>
      <c r="AQ4287">
        <v>1</v>
      </c>
      <c r="AR4287">
        <f t="shared" si="66"/>
        <v>0</v>
      </c>
      <c r="AS4287">
        <v>1</v>
      </c>
      <c r="AT4287" t="s">
        <v>133</v>
      </c>
      <c r="AU4287">
        <v>42</v>
      </c>
    </row>
    <row r="4288" spans="1:47">
      <c r="A4288" t="s">
        <v>14933</v>
      </c>
      <c r="C4288">
        <v>310</v>
      </c>
      <c r="D4288" t="s">
        <v>14934</v>
      </c>
      <c r="E4288">
        <v>132</v>
      </c>
      <c r="F4288" t="s">
        <v>3871</v>
      </c>
      <c r="G4288" t="s">
        <v>1783</v>
      </c>
      <c r="H4288" t="s">
        <v>260</v>
      </c>
      <c r="I4288" t="s">
        <v>14936</v>
      </c>
      <c r="J4288">
        <v>6.2520000000000006E-2</v>
      </c>
      <c r="K4288">
        <v>0</v>
      </c>
      <c r="L4288">
        <v>0</v>
      </c>
      <c r="M4288">
        <v>0</v>
      </c>
      <c r="N4288">
        <v>0</v>
      </c>
      <c r="P4288">
        <v>0</v>
      </c>
      <c r="Q4288">
        <v>0</v>
      </c>
      <c r="R4288">
        <v>0</v>
      </c>
      <c r="S4288" t="s">
        <v>223</v>
      </c>
      <c r="T4288">
        <v>0</v>
      </c>
      <c r="U4288" t="s">
        <v>14933</v>
      </c>
      <c r="Y4288">
        <v>0</v>
      </c>
      <c r="AB4288">
        <v>0</v>
      </c>
      <c r="AC4288">
        <v>0</v>
      </c>
      <c r="AD4288">
        <v>0</v>
      </c>
      <c r="AE4288">
        <v>0</v>
      </c>
      <c r="AF4288">
        <v>0</v>
      </c>
      <c r="AQ4288">
        <v>1</v>
      </c>
      <c r="AR4288">
        <f t="shared" si="66"/>
        <v>0</v>
      </c>
      <c r="AS4288">
        <v>1</v>
      </c>
      <c r="AT4288" t="s">
        <v>112</v>
      </c>
      <c r="AU4288">
        <v>20</v>
      </c>
    </row>
    <row r="4289" spans="1:47">
      <c r="A4289" t="s">
        <v>14937</v>
      </c>
      <c r="C4289">
        <v>310</v>
      </c>
      <c r="D4289" t="s">
        <v>14938</v>
      </c>
      <c r="E4289">
        <v>101</v>
      </c>
      <c r="F4289" t="s">
        <v>14939</v>
      </c>
      <c r="G4289" t="s">
        <v>422</v>
      </c>
      <c r="H4289" t="s">
        <v>220</v>
      </c>
      <c r="I4289" t="s">
        <v>14940</v>
      </c>
      <c r="J4289">
        <v>0.34144999999999998</v>
      </c>
      <c r="K4289">
        <v>1</v>
      </c>
      <c r="L4289">
        <v>1</v>
      </c>
      <c r="M4289">
        <v>1</v>
      </c>
      <c r="N4289">
        <v>1</v>
      </c>
      <c r="O4289" t="s">
        <v>225</v>
      </c>
      <c r="P4289">
        <v>0</v>
      </c>
      <c r="Q4289">
        <v>1</v>
      </c>
      <c r="R4289">
        <v>2500</v>
      </c>
      <c r="S4289" t="s">
        <v>223</v>
      </c>
      <c r="T4289">
        <v>2500</v>
      </c>
      <c r="U4289" t="s">
        <v>14937</v>
      </c>
      <c r="V4289" t="s">
        <v>455</v>
      </c>
      <c r="W4289" t="s">
        <v>225</v>
      </c>
      <c r="X4289" t="s">
        <v>225</v>
      </c>
      <c r="Y4289">
        <v>2500</v>
      </c>
      <c r="AB4289">
        <v>1</v>
      </c>
      <c r="AC4289">
        <v>1</v>
      </c>
      <c r="AD4289">
        <v>2</v>
      </c>
      <c r="AE4289">
        <v>1152</v>
      </c>
      <c r="AF4289">
        <v>1</v>
      </c>
      <c r="AQ4289">
        <v>1</v>
      </c>
      <c r="AR4289">
        <f t="shared" si="66"/>
        <v>9.68</v>
      </c>
      <c r="AS4289">
        <v>1</v>
      </c>
      <c r="AT4289" t="s">
        <v>133</v>
      </c>
      <c r="AU4289">
        <v>42</v>
      </c>
    </row>
    <row r="4290" spans="1:47">
      <c r="A4290" t="s">
        <v>14941</v>
      </c>
      <c r="C4290">
        <v>310</v>
      </c>
      <c r="D4290" t="s">
        <v>14942</v>
      </c>
      <c r="E4290">
        <v>101</v>
      </c>
      <c r="F4290" t="s">
        <v>14943</v>
      </c>
      <c r="G4290" t="s">
        <v>422</v>
      </c>
      <c r="H4290" t="s">
        <v>220</v>
      </c>
      <c r="I4290" t="s">
        <v>14944</v>
      </c>
      <c r="J4290">
        <v>0.12712999999999999</v>
      </c>
      <c r="K4290">
        <v>0</v>
      </c>
      <c r="L4290">
        <v>0</v>
      </c>
      <c r="M4290">
        <v>1</v>
      </c>
      <c r="N4290">
        <v>1</v>
      </c>
      <c r="O4290" t="s">
        <v>659</v>
      </c>
      <c r="P4290">
        <v>1</v>
      </c>
      <c r="Q4290">
        <v>1</v>
      </c>
      <c r="R4290">
        <v>3900</v>
      </c>
      <c r="S4290" t="s">
        <v>223</v>
      </c>
      <c r="T4290">
        <v>0</v>
      </c>
      <c r="U4290" t="s">
        <v>14941</v>
      </c>
      <c r="V4290" t="s">
        <v>933</v>
      </c>
      <c r="W4290" t="s">
        <v>659</v>
      </c>
      <c r="X4290" t="s">
        <v>659</v>
      </c>
      <c r="Y4290">
        <v>3900</v>
      </c>
      <c r="AB4290">
        <v>0</v>
      </c>
      <c r="AC4290">
        <v>0</v>
      </c>
      <c r="AD4290">
        <v>4</v>
      </c>
      <c r="AE4290">
        <v>1705</v>
      </c>
      <c r="AF4290">
        <v>2</v>
      </c>
      <c r="AQ4290">
        <v>1</v>
      </c>
      <c r="AR4290">
        <f t="shared" ref="AR4290:AR4353" si="67">AB4290*9.68*VLOOKUP(AU4290,atten,10,FALSE)</f>
        <v>0</v>
      </c>
      <c r="AS4290">
        <v>1</v>
      </c>
      <c r="AT4290" t="s">
        <v>133</v>
      </c>
      <c r="AU4290">
        <v>42</v>
      </c>
    </row>
    <row r="4291" spans="1:47">
      <c r="A4291" t="s">
        <v>14945</v>
      </c>
      <c r="C4291">
        <v>310</v>
      </c>
      <c r="D4291" t="s">
        <v>14946</v>
      </c>
      <c r="E4291">
        <v>101</v>
      </c>
      <c r="F4291" t="s">
        <v>14947</v>
      </c>
      <c r="G4291" t="s">
        <v>422</v>
      </c>
      <c r="H4291" t="s">
        <v>220</v>
      </c>
      <c r="I4291" t="s">
        <v>14948</v>
      </c>
      <c r="J4291">
        <v>0.25355</v>
      </c>
      <c r="K4291">
        <v>1</v>
      </c>
      <c r="L4291">
        <v>1</v>
      </c>
      <c r="M4291">
        <v>1</v>
      </c>
      <c r="N4291">
        <v>1</v>
      </c>
      <c r="O4291" t="s">
        <v>225</v>
      </c>
      <c r="P4291">
        <v>0</v>
      </c>
      <c r="Q4291">
        <v>1</v>
      </c>
      <c r="R4291">
        <v>7500</v>
      </c>
      <c r="S4291" t="s">
        <v>223</v>
      </c>
      <c r="T4291">
        <v>7500</v>
      </c>
      <c r="U4291" t="s">
        <v>14945</v>
      </c>
      <c r="V4291" t="s">
        <v>460</v>
      </c>
      <c r="X4291" t="s">
        <v>225</v>
      </c>
      <c r="Y4291">
        <v>7500</v>
      </c>
      <c r="AB4291">
        <v>1</v>
      </c>
      <c r="AC4291">
        <v>1</v>
      </c>
      <c r="AD4291">
        <v>1</v>
      </c>
      <c r="AE4291">
        <v>880</v>
      </c>
      <c r="AF4291">
        <v>1</v>
      </c>
      <c r="AQ4291">
        <v>1</v>
      </c>
      <c r="AR4291">
        <f t="shared" si="67"/>
        <v>9.68</v>
      </c>
      <c r="AS4291">
        <v>1</v>
      </c>
      <c r="AT4291" t="s">
        <v>133</v>
      </c>
      <c r="AU4291">
        <v>42</v>
      </c>
    </row>
    <row r="4292" spans="1:47">
      <c r="A4292" t="s">
        <v>14949</v>
      </c>
      <c r="C4292">
        <v>310</v>
      </c>
      <c r="D4292" t="s">
        <v>14312</v>
      </c>
      <c r="E4292">
        <v>130</v>
      </c>
      <c r="F4292" t="s">
        <v>14490</v>
      </c>
      <c r="G4292" t="s">
        <v>422</v>
      </c>
      <c r="H4292" t="s">
        <v>2642</v>
      </c>
      <c r="I4292" t="s">
        <v>14950</v>
      </c>
      <c r="J4292">
        <v>0.86580999999999997</v>
      </c>
      <c r="K4292">
        <v>0</v>
      </c>
      <c r="L4292">
        <v>0</v>
      </c>
      <c r="M4292">
        <v>0</v>
      </c>
      <c r="N4292">
        <v>0</v>
      </c>
      <c r="P4292">
        <v>0</v>
      </c>
      <c r="Q4292">
        <v>0</v>
      </c>
      <c r="R4292">
        <v>0</v>
      </c>
      <c r="S4292" t="s">
        <v>223</v>
      </c>
      <c r="T4292">
        <v>0</v>
      </c>
      <c r="U4292" t="s">
        <v>14949</v>
      </c>
      <c r="V4292" t="s">
        <v>455</v>
      </c>
      <c r="W4292" t="s">
        <v>225</v>
      </c>
      <c r="Y4292">
        <v>0</v>
      </c>
      <c r="AB4292">
        <v>0</v>
      </c>
      <c r="AC4292">
        <v>0</v>
      </c>
      <c r="AD4292">
        <v>0</v>
      </c>
      <c r="AE4292">
        <v>0</v>
      </c>
      <c r="AF4292">
        <v>0</v>
      </c>
      <c r="AQ4292">
        <v>2</v>
      </c>
      <c r="AR4292">
        <f t="shared" si="67"/>
        <v>0</v>
      </c>
      <c r="AS4292">
        <v>1</v>
      </c>
      <c r="AT4292" t="s">
        <v>134</v>
      </c>
      <c r="AU4292">
        <v>43</v>
      </c>
    </row>
    <row r="4293" spans="1:47">
      <c r="A4293" t="s">
        <v>14951</v>
      </c>
      <c r="C4293">
        <v>310</v>
      </c>
      <c r="D4293" t="s">
        <v>14952</v>
      </c>
      <c r="E4293">
        <v>903</v>
      </c>
      <c r="F4293" t="s">
        <v>821</v>
      </c>
      <c r="G4293" t="s">
        <v>422</v>
      </c>
      <c r="H4293" t="s">
        <v>833</v>
      </c>
      <c r="I4293" t="s">
        <v>14953</v>
      </c>
      <c r="J4293">
        <v>2.97946</v>
      </c>
      <c r="K4293">
        <v>0</v>
      </c>
      <c r="L4293">
        <v>0</v>
      </c>
      <c r="M4293">
        <v>0</v>
      </c>
      <c r="N4293">
        <v>0</v>
      </c>
      <c r="P4293">
        <v>0</v>
      </c>
      <c r="Q4293">
        <v>0</v>
      </c>
      <c r="R4293">
        <v>0</v>
      </c>
      <c r="S4293" t="s">
        <v>243</v>
      </c>
      <c r="T4293">
        <v>0</v>
      </c>
      <c r="U4293" t="s">
        <v>14951</v>
      </c>
      <c r="Y4293">
        <v>0</v>
      </c>
      <c r="Z4293" t="s">
        <v>297</v>
      </c>
      <c r="AA4293" t="s">
        <v>223</v>
      </c>
      <c r="AB4293">
        <v>0</v>
      </c>
      <c r="AC4293">
        <v>0</v>
      </c>
      <c r="AD4293">
        <v>0</v>
      </c>
      <c r="AE4293">
        <v>0</v>
      </c>
      <c r="AF4293">
        <v>0</v>
      </c>
      <c r="AQ4293">
        <v>11</v>
      </c>
      <c r="AR4293">
        <f t="shared" si="67"/>
        <v>0</v>
      </c>
      <c r="AS4293">
        <v>1</v>
      </c>
      <c r="AT4293" t="s">
        <v>134</v>
      </c>
      <c r="AU4293">
        <v>43</v>
      </c>
    </row>
    <row r="4294" spans="1:47">
      <c r="A4294" t="s">
        <v>14954</v>
      </c>
      <c r="C4294">
        <v>310</v>
      </c>
      <c r="D4294" t="s">
        <v>14955</v>
      </c>
      <c r="E4294">
        <v>924</v>
      </c>
      <c r="F4294" t="s">
        <v>13982</v>
      </c>
      <c r="G4294" t="s">
        <v>422</v>
      </c>
      <c r="H4294" t="s">
        <v>10896</v>
      </c>
      <c r="I4294" t="s">
        <v>14956</v>
      </c>
      <c r="J4294">
        <v>1.8691800000000001</v>
      </c>
      <c r="K4294">
        <v>0</v>
      </c>
      <c r="L4294">
        <v>0</v>
      </c>
      <c r="M4294">
        <v>0</v>
      </c>
      <c r="N4294">
        <v>0</v>
      </c>
      <c r="P4294">
        <v>0</v>
      </c>
      <c r="Q4294">
        <v>0</v>
      </c>
      <c r="R4294">
        <v>0</v>
      </c>
      <c r="S4294" t="s">
        <v>223</v>
      </c>
      <c r="T4294">
        <v>0</v>
      </c>
      <c r="U4294" t="s">
        <v>14954</v>
      </c>
      <c r="Y4294">
        <v>0</v>
      </c>
      <c r="AB4294">
        <v>0</v>
      </c>
      <c r="AC4294">
        <v>0</v>
      </c>
      <c r="AD4294">
        <v>0</v>
      </c>
      <c r="AE4294">
        <v>0</v>
      </c>
      <c r="AF4294">
        <v>0</v>
      </c>
      <c r="AQ4294">
        <v>1</v>
      </c>
      <c r="AR4294">
        <f t="shared" si="67"/>
        <v>0</v>
      </c>
      <c r="AS4294">
        <v>1</v>
      </c>
      <c r="AT4294" t="s">
        <v>112</v>
      </c>
      <c r="AU4294">
        <v>20</v>
      </c>
    </row>
    <row r="4295" spans="1:47">
      <c r="A4295" t="s">
        <v>14957</v>
      </c>
      <c r="C4295">
        <v>310</v>
      </c>
      <c r="D4295" t="s">
        <v>14958</v>
      </c>
      <c r="E4295">
        <v>101</v>
      </c>
      <c r="F4295" t="s">
        <v>14959</v>
      </c>
      <c r="G4295" t="s">
        <v>422</v>
      </c>
      <c r="H4295" t="s">
        <v>220</v>
      </c>
      <c r="I4295" t="s">
        <v>14960</v>
      </c>
      <c r="J4295">
        <v>1.1836199999999999</v>
      </c>
      <c r="K4295">
        <v>0</v>
      </c>
      <c r="L4295">
        <v>0</v>
      </c>
      <c r="M4295">
        <v>1</v>
      </c>
      <c r="N4295">
        <v>1</v>
      </c>
      <c r="O4295" t="s">
        <v>659</v>
      </c>
      <c r="P4295">
        <v>1</v>
      </c>
      <c r="Q4295">
        <v>1</v>
      </c>
      <c r="R4295">
        <v>5600</v>
      </c>
      <c r="S4295" t="s">
        <v>223</v>
      </c>
      <c r="T4295">
        <v>0</v>
      </c>
      <c r="U4295" t="s">
        <v>14957</v>
      </c>
      <c r="V4295" t="s">
        <v>927</v>
      </c>
      <c r="W4295" t="s">
        <v>659</v>
      </c>
      <c r="X4295" t="s">
        <v>659</v>
      </c>
      <c r="Y4295">
        <v>5600</v>
      </c>
      <c r="AB4295">
        <v>0</v>
      </c>
      <c r="AC4295">
        <v>0</v>
      </c>
      <c r="AD4295">
        <v>3</v>
      </c>
      <c r="AE4295">
        <v>1684</v>
      </c>
      <c r="AF4295">
        <v>1.75</v>
      </c>
      <c r="AQ4295">
        <v>2</v>
      </c>
      <c r="AR4295">
        <f t="shared" si="67"/>
        <v>0</v>
      </c>
      <c r="AS4295">
        <v>1</v>
      </c>
      <c r="AT4295" t="s">
        <v>133</v>
      </c>
      <c r="AU4295">
        <v>42</v>
      </c>
    </row>
    <row r="4296" spans="1:47">
      <c r="A4296" t="s">
        <v>14961</v>
      </c>
      <c r="C4296">
        <v>310</v>
      </c>
      <c r="D4296" t="s">
        <v>14962</v>
      </c>
      <c r="E4296">
        <v>101</v>
      </c>
      <c r="F4296" t="s">
        <v>14963</v>
      </c>
      <c r="G4296" t="s">
        <v>422</v>
      </c>
      <c r="H4296" t="s">
        <v>220</v>
      </c>
      <c r="I4296" t="s">
        <v>14964</v>
      </c>
      <c r="J4296">
        <v>0.28227000000000002</v>
      </c>
      <c r="K4296">
        <v>0</v>
      </c>
      <c r="L4296">
        <v>0</v>
      </c>
      <c r="M4296">
        <v>1</v>
      </c>
      <c r="N4296">
        <v>1</v>
      </c>
      <c r="O4296" t="s">
        <v>659</v>
      </c>
      <c r="P4296">
        <v>1</v>
      </c>
      <c r="Q4296">
        <v>1</v>
      </c>
      <c r="R4296">
        <v>7000</v>
      </c>
      <c r="S4296" t="s">
        <v>223</v>
      </c>
      <c r="T4296">
        <v>0</v>
      </c>
      <c r="U4296" t="s">
        <v>14961</v>
      </c>
      <c r="V4296" t="s">
        <v>927</v>
      </c>
      <c r="W4296" t="s">
        <v>659</v>
      </c>
      <c r="X4296" t="s">
        <v>659</v>
      </c>
      <c r="Y4296">
        <v>7000</v>
      </c>
      <c r="AB4296">
        <v>0</v>
      </c>
      <c r="AC4296">
        <v>0</v>
      </c>
      <c r="AD4296">
        <v>2</v>
      </c>
      <c r="AE4296">
        <v>1416</v>
      </c>
      <c r="AF4296">
        <v>1</v>
      </c>
      <c r="AQ4296">
        <v>1</v>
      </c>
      <c r="AR4296">
        <f t="shared" si="67"/>
        <v>0</v>
      </c>
      <c r="AS4296">
        <v>1</v>
      </c>
      <c r="AT4296" t="s">
        <v>133</v>
      </c>
      <c r="AU4296">
        <v>42</v>
      </c>
    </row>
    <row r="4297" spans="1:47">
      <c r="A4297" t="s">
        <v>14965</v>
      </c>
      <c r="C4297">
        <v>310</v>
      </c>
      <c r="D4297" t="s">
        <v>14966</v>
      </c>
      <c r="E4297">
        <v>101</v>
      </c>
      <c r="F4297" t="s">
        <v>14967</v>
      </c>
      <c r="G4297" t="s">
        <v>422</v>
      </c>
      <c r="H4297" t="s">
        <v>220</v>
      </c>
      <c r="I4297" t="s">
        <v>14968</v>
      </c>
      <c r="J4297">
        <v>0.48508000000000001</v>
      </c>
      <c r="K4297">
        <v>1</v>
      </c>
      <c r="L4297">
        <v>1</v>
      </c>
      <c r="M4297">
        <v>1</v>
      </c>
      <c r="N4297">
        <v>1</v>
      </c>
      <c r="O4297" t="s">
        <v>225</v>
      </c>
      <c r="P4297">
        <v>0</v>
      </c>
      <c r="Q4297">
        <v>1</v>
      </c>
      <c r="R4297">
        <v>4500</v>
      </c>
      <c r="S4297" t="s">
        <v>223</v>
      </c>
      <c r="T4297">
        <v>4500</v>
      </c>
      <c r="U4297" t="s">
        <v>14965</v>
      </c>
      <c r="V4297" t="s">
        <v>455</v>
      </c>
      <c r="W4297" t="s">
        <v>225</v>
      </c>
      <c r="X4297" t="s">
        <v>225</v>
      </c>
      <c r="Y4297">
        <v>4500</v>
      </c>
      <c r="AB4297">
        <v>1</v>
      </c>
      <c r="AC4297">
        <v>1</v>
      </c>
      <c r="AD4297">
        <v>4</v>
      </c>
      <c r="AE4297">
        <v>2754</v>
      </c>
      <c r="AF4297">
        <v>1.75</v>
      </c>
      <c r="AQ4297">
        <v>1</v>
      </c>
      <c r="AR4297">
        <f t="shared" si="67"/>
        <v>9.68</v>
      </c>
      <c r="AS4297">
        <v>1</v>
      </c>
      <c r="AT4297" t="s">
        <v>134</v>
      </c>
      <c r="AU4297">
        <v>43</v>
      </c>
    </row>
    <row r="4298" spans="1:47">
      <c r="A4298" t="s">
        <v>14969</v>
      </c>
      <c r="C4298">
        <v>310</v>
      </c>
      <c r="D4298" t="s">
        <v>14970</v>
      </c>
      <c r="E4298">
        <v>101</v>
      </c>
      <c r="F4298" t="s">
        <v>14971</v>
      </c>
      <c r="G4298" t="s">
        <v>422</v>
      </c>
      <c r="H4298" t="s">
        <v>220</v>
      </c>
      <c r="I4298" t="s">
        <v>14972</v>
      </c>
      <c r="J4298">
        <v>0.85348999999999997</v>
      </c>
      <c r="K4298">
        <v>1</v>
      </c>
      <c r="L4298">
        <v>1</v>
      </c>
      <c r="M4298">
        <v>1</v>
      </c>
      <c r="N4298">
        <v>1</v>
      </c>
      <c r="O4298" t="s">
        <v>225</v>
      </c>
      <c r="P4298">
        <v>0</v>
      </c>
      <c r="Q4298">
        <v>1</v>
      </c>
      <c r="R4298">
        <v>15800</v>
      </c>
      <c r="S4298" t="s">
        <v>223</v>
      </c>
      <c r="T4298">
        <v>15800</v>
      </c>
      <c r="U4298" t="s">
        <v>14969</v>
      </c>
      <c r="V4298" t="s">
        <v>455</v>
      </c>
      <c r="W4298" t="s">
        <v>225</v>
      </c>
      <c r="X4298" t="s">
        <v>225</v>
      </c>
      <c r="Y4298">
        <v>15800</v>
      </c>
      <c r="AB4298">
        <v>1</v>
      </c>
      <c r="AC4298">
        <v>1</v>
      </c>
      <c r="AD4298">
        <v>4</v>
      </c>
      <c r="AE4298">
        <v>2583</v>
      </c>
      <c r="AF4298">
        <v>2</v>
      </c>
      <c r="AQ4298">
        <v>1</v>
      </c>
      <c r="AR4298">
        <f t="shared" si="67"/>
        <v>9.68</v>
      </c>
      <c r="AS4298">
        <v>1</v>
      </c>
      <c r="AT4298" t="s">
        <v>133</v>
      </c>
      <c r="AU4298">
        <v>42</v>
      </c>
    </row>
    <row r="4299" spans="1:47">
      <c r="A4299" t="s">
        <v>14973</v>
      </c>
      <c r="C4299">
        <v>310</v>
      </c>
      <c r="D4299" t="s">
        <v>14974</v>
      </c>
      <c r="E4299">
        <v>132</v>
      </c>
      <c r="F4299" t="s">
        <v>14975</v>
      </c>
      <c r="G4299" t="s">
        <v>422</v>
      </c>
      <c r="H4299" t="s">
        <v>260</v>
      </c>
      <c r="I4299" t="s">
        <v>14976</v>
      </c>
      <c r="J4299">
        <v>0.22441</v>
      </c>
      <c r="K4299">
        <v>0</v>
      </c>
      <c r="L4299">
        <v>0</v>
      </c>
      <c r="M4299">
        <v>0</v>
      </c>
      <c r="N4299">
        <v>0</v>
      </c>
      <c r="P4299">
        <v>0</v>
      </c>
      <c r="Q4299">
        <v>0</v>
      </c>
      <c r="R4299">
        <v>0</v>
      </c>
      <c r="S4299" t="s">
        <v>223</v>
      </c>
      <c r="T4299">
        <v>0</v>
      </c>
      <c r="U4299" t="s">
        <v>14973</v>
      </c>
      <c r="V4299" t="s">
        <v>455</v>
      </c>
      <c r="W4299" t="s">
        <v>225</v>
      </c>
      <c r="Y4299">
        <v>0</v>
      </c>
      <c r="AB4299">
        <v>0</v>
      </c>
      <c r="AC4299">
        <v>0</v>
      </c>
      <c r="AD4299">
        <v>0</v>
      </c>
      <c r="AE4299">
        <v>0</v>
      </c>
      <c r="AF4299">
        <v>0</v>
      </c>
      <c r="AQ4299">
        <v>1</v>
      </c>
      <c r="AR4299">
        <f t="shared" si="67"/>
        <v>0</v>
      </c>
      <c r="AS4299">
        <v>1</v>
      </c>
      <c r="AT4299" t="s">
        <v>133</v>
      </c>
      <c r="AU4299">
        <v>42</v>
      </c>
    </row>
    <row r="4300" spans="1:47">
      <c r="A4300" t="s">
        <v>14977</v>
      </c>
      <c r="C4300">
        <v>310</v>
      </c>
      <c r="D4300" t="s">
        <v>14978</v>
      </c>
      <c r="E4300">
        <v>101</v>
      </c>
      <c r="F4300" t="s">
        <v>14979</v>
      </c>
      <c r="G4300" t="s">
        <v>11287</v>
      </c>
      <c r="H4300" t="s">
        <v>220</v>
      </c>
      <c r="I4300" t="s">
        <v>14980</v>
      </c>
      <c r="J4300">
        <v>0.32924999999999999</v>
      </c>
      <c r="K4300">
        <v>1</v>
      </c>
      <c r="L4300">
        <v>1</v>
      </c>
      <c r="M4300">
        <v>1</v>
      </c>
      <c r="N4300">
        <v>1</v>
      </c>
      <c r="O4300" t="s">
        <v>225</v>
      </c>
      <c r="P4300">
        <v>0</v>
      </c>
      <c r="Q4300">
        <v>1</v>
      </c>
      <c r="R4300">
        <v>2700</v>
      </c>
      <c r="S4300" t="s">
        <v>223</v>
      </c>
      <c r="T4300">
        <v>2700</v>
      </c>
      <c r="U4300" t="s">
        <v>14977</v>
      </c>
      <c r="V4300" t="s">
        <v>455</v>
      </c>
      <c r="W4300" t="s">
        <v>225</v>
      </c>
      <c r="X4300" t="s">
        <v>225</v>
      </c>
      <c r="Y4300">
        <v>2700</v>
      </c>
      <c r="AB4300">
        <v>1</v>
      </c>
      <c r="AC4300">
        <v>1</v>
      </c>
      <c r="AD4300">
        <v>3</v>
      </c>
      <c r="AE4300">
        <v>1144</v>
      </c>
      <c r="AF4300">
        <v>1</v>
      </c>
      <c r="AQ4300">
        <v>1</v>
      </c>
      <c r="AR4300">
        <f t="shared" si="67"/>
        <v>9.68</v>
      </c>
      <c r="AS4300">
        <v>1</v>
      </c>
      <c r="AT4300" t="s">
        <v>133</v>
      </c>
      <c r="AU4300">
        <v>42</v>
      </c>
    </row>
    <row r="4301" spans="1:47">
      <c r="A4301" t="s">
        <v>14981</v>
      </c>
      <c r="C4301">
        <v>310</v>
      </c>
      <c r="D4301" t="s">
        <v>14982</v>
      </c>
      <c r="E4301">
        <v>132</v>
      </c>
      <c r="F4301" t="s">
        <v>14983</v>
      </c>
      <c r="G4301" t="s">
        <v>11287</v>
      </c>
      <c r="H4301" t="s">
        <v>260</v>
      </c>
      <c r="I4301" t="s">
        <v>14984</v>
      </c>
      <c r="J4301">
        <v>7.6759999999999995E-2</v>
      </c>
      <c r="K4301">
        <v>0</v>
      </c>
      <c r="L4301">
        <v>0</v>
      </c>
      <c r="M4301">
        <v>0</v>
      </c>
      <c r="N4301">
        <v>0</v>
      </c>
      <c r="P4301">
        <v>0</v>
      </c>
      <c r="Q4301">
        <v>0</v>
      </c>
      <c r="R4301">
        <v>0</v>
      </c>
      <c r="S4301" t="s">
        <v>223</v>
      </c>
      <c r="T4301">
        <v>0</v>
      </c>
      <c r="U4301" t="s">
        <v>14981</v>
      </c>
      <c r="V4301" t="s">
        <v>455</v>
      </c>
      <c r="W4301" t="s">
        <v>225</v>
      </c>
      <c r="Y4301">
        <v>0</v>
      </c>
      <c r="AB4301">
        <v>0</v>
      </c>
      <c r="AC4301">
        <v>0</v>
      </c>
      <c r="AD4301">
        <v>0</v>
      </c>
      <c r="AE4301">
        <v>0</v>
      </c>
      <c r="AF4301">
        <v>0</v>
      </c>
      <c r="AQ4301">
        <v>1</v>
      </c>
      <c r="AR4301">
        <f t="shared" si="67"/>
        <v>0</v>
      </c>
      <c r="AS4301">
        <v>1</v>
      </c>
      <c r="AT4301" t="s">
        <v>133</v>
      </c>
      <c r="AU4301">
        <v>42</v>
      </c>
    </row>
    <row r="4302" spans="1:47">
      <c r="A4302" t="s">
        <v>14985</v>
      </c>
      <c r="C4302">
        <v>310</v>
      </c>
      <c r="D4302" t="s">
        <v>14986</v>
      </c>
      <c r="E4302">
        <v>906</v>
      </c>
      <c r="F4302" t="s">
        <v>14987</v>
      </c>
      <c r="G4302" t="s">
        <v>422</v>
      </c>
      <c r="H4302" t="s">
        <v>11217</v>
      </c>
      <c r="I4302" t="s">
        <v>14988</v>
      </c>
      <c r="J4302">
        <v>0.23111000000000001</v>
      </c>
      <c r="K4302">
        <v>0</v>
      </c>
      <c r="L4302">
        <v>0</v>
      </c>
      <c r="M4302">
        <v>1</v>
      </c>
      <c r="N4302">
        <v>1</v>
      </c>
      <c r="O4302" t="s">
        <v>659</v>
      </c>
      <c r="P4302">
        <v>2</v>
      </c>
      <c r="Q4302">
        <v>2</v>
      </c>
      <c r="R4302">
        <v>8600</v>
      </c>
      <c r="S4302" t="s">
        <v>223</v>
      </c>
      <c r="T4302">
        <v>0</v>
      </c>
      <c r="U4302" t="s">
        <v>14985</v>
      </c>
      <c r="V4302" t="s">
        <v>933</v>
      </c>
      <c r="W4302" t="s">
        <v>659</v>
      </c>
      <c r="X4302" t="s">
        <v>659</v>
      </c>
      <c r="Y4302">
        <v>4300</v>
      </c>
      <c r="AB4302">
        <v>0</v>
      </c>
      <c r="AC4302">
        <v>0</v>
      </c>
      <c r="AD4302">
        <v>0</v>
      </c>
      <c r="AE4302">
        <v>7330</v>
      </c>
      <c r="AF4302">
        <v>1</v>
      </c>
      <c r="AQ4302">
        <v>1</v>
      </c>
      <c r="AR4302">
        <f t="shared" si="67"/>
        <v>0</v>
      </c>
      <c r="AS4302">
        <v>1</v>
      </c>
      <c r="AT4302" t="s">
        <v>133</v>
      </c>
      <c r="AU4302">
        <v>42</v>
      </c>
    </row>
    <row r="4303" spans="1:47">
      <c r="A4303" t="s">
        <v>14989</v>
      </c>
      <c r="C4303">
        <v>310</v>
      </c>
      <c r="D4303" t="s">
        <v>14990</v>
      </c>
      <c r="E4303">
        <v>391</v>
      </c>
      <c r="F4303" t="s">
        <v>14991</v>
      </c>
      <c r="G4303" t="s">
        <v>11287</v>
      </c>
      <c r="H4303" t="s">
        <v>14992</v>
      </c>
      <c r="I4303" t="s">
        <v>14993</v>
      </c>
      <c r="J4303">
        <v>9.75E-3</v>
      </c>
      <c r="K4303">
        <v>0</v>
      </c>
      <c r="L4303">
        <v>0</v>
      </c>
      <c r="M4303">
        <v>0</v>
      </c>
      <c r="N4303">
        <v>0</v>
      </c>
      <c r="P4303">
        <v>0</v>
      </c>
      <c r="Q4303">
        <v>0</v>
      </c>
      <c r="R4303">
        <v>0</v>
      </c>
      <c r="S4303" t="s">
        <v>223</v>
      </c>
      <c r="T4303">
        <v>0</v>
      </c>
      <c r="U4303" t="s">
        <v>14989</v>
      </c>
      <c r="V4303" t="s">
        <v>455</v>
      </c>
      <c r="W4303" t="s">
        <v>225</v>
      </c>
      <c r="Y4303">
        <v>0</v>
      </c>
      <c r="AB4303">
        <v>0</v>
      </c>
      <c r="AC4303">
        <v>0</v>
      </c>
      <c r="AD4303">
        <v>0</v>
      </c>
      <c r="AE4303">
        <v>0</v>
      </c>
      <c r="AF4303">
        <v>0</v>
      </c>
      <c r="AQ4303">
        <v>0</v>
      </c>
      <c r="AR4303">
        <f t="shared" si="67"/>
        <v>0</v>
      </c>
      <c r="AS4303">
        <v>1</v>
      </c>
      <c r="AT4303" t="s">
        <v>133</v>
      </c>
      <c r="AU4303">
        <v>42</v>
      </c>
    </row>
    <row r="4304" spans="1:47">
      <c r="A4304" t="s">
        <v>14994</v>
      </c>
      <c r="C4304">
        <v>310</v>
      </c>
      <c r="D4304" t="s">
        <v>14995</v>
      </c>
      <c r="E4304">
        <v>101</v>
      </c>
      <c r="F4304" t="s">
        <v>14996</v>
      </c>
      <c r="G4304" t="s">
        <v>14997</v>
      </c>
      <c r="H4304" t="s">
        <v>220</v>
      </c>
      <c r="I4304" t="s">
        <v>14998</v>
      </c>
      <c r="J4304">
        <v>7.6108599999999997</v>
      </c>
      <c r="K4304">
        <v>1</v>
      </c>
      <c r="L4304">
        <v>1</v>
      </c>
      <c r="M4304">
        <v>1</v>
      </c>
      <c r="N4304">
        <v>1</v>
      </c>
      <c r="O4304" t="s">
        <v>225</v>
      </c>
      <c r="P4304">
        <v>0</v>
      </c>
      <c r="Q4304">
        <v>0</v>
      </c>
      <c r="R4304">
        <v>0</v>
      </c>
      <c r="S4304" t="s">
        <v>223</v>
      </c>
      <c r="T4304">
        <v>0</v>
      </c>
      <c r="U4304" t="s">
        <v>14994</v>
      </c>
      <c r="V4304" t="s">
        <v>224</v>
      </c>
      <c r="W4304" t="s">
        <v>225</v>
      </c>
      <c r="X4304" t="s">
        <v>225</v>
      </c>
      <c r="Y4304">
        <v>0</v>
      </c>
      <c r="AB4304">
        <v>1</v>
      </c>
      <c r="AC4304">
        <v>1</v>
      </c>
      <c r="AD4304">
        <v>2</v>
      </c>
      <c r="AE4304">
        <v>500</v>
      </c>
      <c r="AF4304">
        <v>1</v>
      </c>
      <c r="AQ4304">
        <v>1</v>
      </c>
      <c r="AR4304">
        <f t="shared" si="67"/>
        <v>9.68</v>
      </c>
      <c r="AS4304">
        <v>1</v>
      </c>
      <c r="AT4304" t="s">
        <v>133</v>
      </c>
      <c r="AU4304">
        <v>42</v>
      </c>
    </row>
    <row r="4305" spans="1:47">
      <c r="A4305" t="s">
        <v>14999</v>
      </c>
      <c r="C4305">
        <v>310</v>
      </c>
      <c r="D4305" t="s">
        <v>15000</v>
      </c>
      <c r="E4305">
        <v>132</v>
      </c>
      <c r="F4305" t="s">
        <v>15001</v>
      </c>
      <c r="G4305" t="s">
        <v>422</v>
      </c>
      <c r="H4305" t="s">
        <v>260</v>
      </c>
      <c r="I4305" t="s">
        <v>15002</v>
      </c>
      <c r="J4305">
        <v>0.31891999999999998</v>
      </c>
      <c r="K4305">
        <v>0</v>
      </c>
      <c r="L4305">
        <v>0</v>
      </c>
      <c r="M4305">
        <v>0</v>
      </c>
      <c r="N4305">
        <v>0</v>
      </c>
      <c r="P4305">
        <v>0</v>
      </c>
      <c r="Q4305">
        <v>0</v>
      </c>
      <c r="R4305">
        <v>0</v>
      </c>
      <c r="S4305" t="s">
        <v>223</v>
      </c>
      <c r="T4305">
        <v>0</v>
      </c>
      <c r="U4305" t="s">
        <v>14999</v>
      </c>
      <c r="V4305" t="s">
        <v>224</v>
      </c>
      <c r="W4305" t="s">
        <v>225</v>
      </c>
      <c r="Y4305">
        <v>0</v>
      </c>
      <c r="AB4305">
        <v>0</v>
      </c>
      <c r="AC4305">
        <v>0</v>
      </c>
      <c r="AD4305">
        <v>0</v>
      </c>
      <c r="AE4305">
        <v>0</v>
      </c>
      <c r="AF4305">
        <v>0</v>
      </c>
      <c r="AQ4305">
        <v>1</v>
      </c>
      <c r="AR4305">
        <f t="shared" si="67"/>
        <v>0</v>
      </c>
      <c r="AS4305">
        <v>1</v>
      </c>
      <c r="AT4305" t="s">
        <v>133</v>
      </c>
      <c r="AU4305">
        <v>42</v>
      </c>
    </row>
    <row r="4306" spans="1:47">
      <c r="A4306" t="s">
        <v>15003</v>
      </c>
      <c r="C4306">
        <v>310</v>
      </c>
      <c r="D4306" t="s">
        <v>15004</v>
      </c>
      <c r="E4306">
        <v>132</v>
      </c>
      <c r="F4306" t="s">
        <v>14895</v>
      </c>
      <c r="G4306" t="s">
        <v>422</v>
      </c>
      <c r="H4306" t="s">
        <v>260</v>
      </c>
      <c r="I4306" t="s">
        <v>15005</v>
      </c>
      <c r="J4306">
        <v>0.20810000000000001</v>
      </c>
      <c r="K4306">
        <v>0</v>
      </c>
      <c r="L4306">
        <v>0</v>
      </c>
      <c r="M4306">
        <v>0</v>
      </c>
      <c r="N4306">
        <v>0</v>
      </c>
      <c r="P4306">
        <v>0</v>
      </c>
      <c r="Q4306">
        <v>0</v>
      </c>
      <c r="R4306">
        <v>0</v>
      </c>
      <c r="S4306" t="s">
        <v>223</v>
      </c>
      <c r="T4306">
        <v>0</v>
      </c>
      <c r="U4306" t="s">
        <v>15003</v>
      </c>
      <c r="V4306" t="s">
        <v>455</v>
      </c>
      <c r="W4306" t="s">
        <v>225</v>
      </c>
      <c r="Y4306">
        <v>0</v>
      </c>
      <c r="AB4306">
        <v>0</v>
      </c>
      <c r="AC4306">
        <v>0</v>
      </c>
      <c r="AD4306">
        <v>0</v>
      </c>
      <c r="AE4306">
        <v>0</v>
      </c>
      <c r="AF4306">
        <v>0</v>
      </c>
      <c r="AQ4306">
        <v>1</v>
      </c>
      <c r="AR4306">
        <f t="shared" si="67"/>
        <v>0</v>
      </c>
      <c r="AS4306">
        <v>1</v>
      </c>
      <c r="AT4306" t="s">
        <v>133</v>
      </c>
      <c r="AU4306">
        <v>42</v>
      </c>
    </row>
    <row r="4307" spans="1:47">
      <c r="A4307" t="s">
        <v>15006</v>
      </c>
      <c r="C4307">
        <v>310</v>
      </c>
      <c r="D4307" t="s">
        <v>15007</v>
      </c>
      <c r="E4307">
        <v>101</v>
      </c>
      <c r="F4307" t="s">
        <v>15008</v>
      </c>
      <c r="G4307" t="s">
        <v>422</v>
      </c>
      <c r="H4307" t="s">
        <v>220</v>
      </c>
      <c r="I4307" t="s">
        <v>15009</v>
      </c>
      <c r="J4307">
        <v>0.48421999999999998</v>
      </c>
      <c r="K4307">
        <v>1</v>
      </c>
      <c r="L4307">
        <v>1</v>
      </c>
      <c r="M4307">
        <v>1</v>
      </c>
      <c r="N4307">
        <v>1</v>
      </c>
      <c r="O4307" t="s">
        <v>225</v>
      </c>
      <c r="P4307">
        <v>0</v>
      </c>
      <c r="Q4307">
        <v>0</v>
      </c>
      <c r="R4307">
        <v>0</v>
      </c>
      <c r="S4307" t="s">
        <v>223</v>
      </c>
      <c r="T4307">
        <v>0</v>
      </c>
      <c r="U4307" t="s">
        <v>15006</v>
      </c>
      <c r="V4307" t="s">
        <v>224</v>
      </c>
      <c r="W4307" t="s">
        <v>225</v>
      </c>
      <c r="X4307" t="s">
        <v>225</v>
      </c>
      <c r="Y4307">
        <v>0</v>
      </c>
      <c r="AB4307">
        <v>1</v>
      </c>
      <c r="AC4307">
        <v>1</v>
      </c>
      <c r="AD4307">
        <v>3</v>
      </c>
      <c r="AE4307">
        <v>1056</v>
      </c>
      <c r="AF4307">
        <v>1</v>
      </c>
      <c r="AQ4307">
        <v>1</v>
      </c>
      <c r="AR4307">
        <f t="shared" si="67"/>
        <v>9.68</v>
      </c>
      <c r="AS4307">
        <v>1</v>
      </c>
      <c r="AT4307" t="s">
        <v>133</v>
      </c>
      <c r="AU4307">
        <v>42</v>
      </c>
    </row>
    <row r="4308" spans="1:47">
      <c r="A4308" t="s">
        <v>15010</v>
      </c>
      <c r="C4308">
        <v>310</v>
      </c>
      <c r="D4308" t="s">
        <v>15011</v>
      </c>
      <c r="E4308">
        <v>924</v>
      </c>
      <c r="F4308" t="s">
        <v>13982</v>
      </c>
      <c r="G4308" t="s">
        <v>422</v>
      </c>
      <c r="H4308" t="s">
        <v>10896</v>
      </c>
      <c r="I4308" t="s">
        <v>15012</v>
      </c>
      <c r="J4308">
        <v>3.2696200000000002</v>
      </c>
      <c r="K4308">
        <v>0</v>
      </c>
      <c r="L4308">
        <v>0</v>
      </c>
      <c r="M4308">
        <v>0</v>
      </c>
      <c r="N4308">
        <v>0</v>
      </c>
      <c r="P4308">
        <v>0</v>
      </c>
      <c r="Q4308">
        <v>0</v>
      </c>
      <c r="R4308">
        <v>0</v>
      </c>
      <c r="S4308" t="s">
        <v>223</v>
      </c>
      <c r="T4308">
        <v>0</v>
      </c>
      <c r="U4308" t="s">
        <v>15010</v>
      </c>
      <c r="Y4308">
        <v>0</v>
      </c>
      <c r="AB4308">
        <v>0</v>
      </c>
      <c r="AC4308">
        <v>0</v>
      </c>
      <c r="AD4308">
        <v>0</v>
      </c>
      <c r="AE4308">
        <v>0</v>
      </c>
      <c r="AF4308">
        <v>0</v>
      </c>
      <c r="AQ4308">
        <v>1</v>
      </c>
      <c r="AR4308">
        <f t="shared" si="67"/>
        <v>0</v>
      </c>
      <c r="AS4308">
        <v>1</v>
      </c>
      <c r="AT4308" t="s">
        <v>112</v>
      </c>
      <c r="AU4308">
        <v>20</v>
      </c>
    </row>
    <row r="4309" spans="1:47">
      <c r="A4309" t="s">
        <v>15013</v>
      </c>
      <c r="C4309">
        <v>310</v>
      </c>
      <c r="D4309" t="s">
        <v>15014</v>
      </c>
      <c r="E4309">
        <v>101</v>
      </c>
      <c r="F4309" t="s">
        <v>15015</v>
      </c>
      <c r="G4309" t="s">
        <v>1783</v>
      </c>
      <c r="H4309" t="s">
        <v>220</v>
      </c>
      <c r="I4309" t="s">
        <v>15016</v>
      </c>
      <c r="J4309">
        <v>0.24273</v>
      </c>
      <c r="K4309">
        <v>1</v>
      </c>
      <c r="L4309">
        <v>1</v>
      </c>
      <c r="M4309">
        <v>1</v>
      </c>
      <c r="N4309">
        <v>1</v>
      </c>
      <c r="O4309" t="s">
        <v>225</v>
      </c>
      <c r="P4309">
        <v>0</v>
      </c>
      <c r="Q4309">
        <v>1</v>
      </c>
      <c r="R4309">
        <v>5200</v>
      </c>
      <c r="S4309" t="s">
        <v>243</v>
      </c>
      <c r="T4309">
        <v>5200</v>
      </c>
      <c r="U4309" t="s">
        <v>15013</v>
      </c>
      <c r="V4309" t="s">
        <v>224</v>
      </c>
      <c r="W4309" t="s">
        <v>225</v>
      </c>
      <c r="X4309" t="s">
        <v>225</v>
      </c>
      <c r="Y4309">
        <v>5200</v>
      </c>
      <c r="AB4309">
        <v>1</v>
      </c>
      <c r="AC4309">
        <v>1</v>
      </c>
      <c r="AD4309">
        <v>4</v>
      </c>
      <c r="AE4309">
        <v>2244</v>
      </c>
      <c r="AF4309">
        <v>2</v>
      </c>
      <c r="AQ4309">
        <v>4</v>
      </c>
      <c r="AR4309">
        <f t="shared" si="67"/>
        <v>4.6463999999999999</v>
      </c>
      <c r="AS4309">
        <v>1</v>
      </c>
      <c r="AT4309" t="s">
        <v>112</v>
      </c>
      <c r="AU4309">
        <v>20</v>
      </c>
    </row>
    <row r="4310" spans="1:47">
      <c r="A4310" t="s">
        <v>15017</v>
      </c>
      <c r="C4310">
        <v>310</v>
      </c>
      <c r="D4310" t="s">
        <v>14266</v>
      </c>
      <c r="E4310">
        <v>132</v>
      </c>
      <c r="F4310" t="s">
        <v>14895</v>
      </c>
      <c r="G4310" t="s">
        <v>422</v>
      </c>
      <c r="H4310" t="s">
        <v>260</v>
      </c>
      <c r="I4310" t="s">
        <v>15018</v>
      </c>
      <c r="J4310">
        <v>0.34420000000000001</v>
      </c>
      <c r="K4310">
        <v>0</v>
      </c>
      <c r="L4310">
        <v>0</v>
      </c>
      <c r="M4310">
        <v>0</v>
      </c>
      <c r="N4310">
        <v>0</v>
      </c>
      <c r="P4310">
        <v>0</v>
      </c>
      <c r="Q4310">
        <v>0</v>
      </c>
      <c r="R4310">
        <v>0</v>
      </c>
      <c r="S4310" t="s">
        <v>223</v>
      </c>
      <c r="T4310">
        <v>0</v>
      </c>
      <c r="U4310" t="s">
        <v>15017</v>
      </c>
      <c r="V4310" t="s">
        <v>455</v>
      </c>
      <c r="W4310" t="s">
        <v>225</v>
      </c>
      <c r="Y4310">
        <v>0</v>
      </c>
      <c r="AB4310">
        <v>0</v>
      </c>
      <c r="AC4310">
        <v>0</v>
      </c>
      <c r="AD4310">
        <v>0</v>
      </c>
      <c r="AE4310">
        <v>0</v>
      </c>
      <c r="AF4310">
        <v>0</v>
      </c>
      <c r="AQ4310">
        <v>1</v>
      </c>
      <c r="AR4310">
        <f t="shared" si="67"/>
        <v>0</v>
      </c>
      <c r="AS4310">
        <v>1</v>
      </c>
      <c r="AT4310" t="s">
        <v>133</v>
      </c>
      <c r="AU4310">
        <v>42</v>
      </c>
    </row>
    <row r="4311" spans="1:47">
      <c r="A4311" t="s">
        <v>15019</v>
      </c>
      <c r="C4311">
        <v>310</v>
      </c>
      <c r="D4311" t="s">
        <v>15020</v>
      </c>
      <c r="E4311">
        <v>131</v>
      </c>
      <c r="F4311" t="s">
        <v>14920</v>
      </c>
      <c r="G4311" t="s">
        <v>422</v>
      </c>
      <c r="H4311" t="s">
        <v>407</v>
      </c>
      <c r="I4311" t="s">
        <v>15021</v>
      </c>
      <c r="J4311">
        <v>0.49926999999999999</v>
      </c>
      <c r="K4311">
        <v>0</v>
      </c>
      <c r="L4311">
        <v>0</v>
      </c>
      <c r="M4311">
        <v>0</v>
      </c>
      <c r="N4311">
        <v>0</v>
      </c>
      <c r="P4311">
        <v>0</v>
      </c>
      <c r="Q4311">
        <v>0</v>
      </c>
      <c r="R4311">
        <v>0</v>
      </c>
      <c r="S4311" t="s">
        <v>223</v>
      </c>
      <c r="T4311">
        <v>0</v>
      </c>
      <c r="U4311" t="s">
        <v>15019</v>
      </c>
      <c r="V4311" t="s">
        <v>933</v>
      </c>
      <c r="W4311" t="s">
        <v>659</v>
      </c>
      <c r="Y4311">
        <v>0</v>
      </c>
      <c r="AB4311">
        <v>0</v>
      </c>
      <c r="AC4311">
        <v>0</v>
      </c>
      <c r="AD4311">
        <v>0</v>
      </c>
      <c r="AE4311">
        <v>0</v>
      </c>
      <c r="AF4311">
        <v>0</v>
      </c>
      <c r="AQ4311">
        <v>1</v>
      </c>
      <c r="AR4311">
        <f t="shared" si="67"/>
        <v>0</v>
      </c>
      <c r="AS4311">
        <v>1</v>
      </c>
      <c r="AT4311" t="s">
        <v>133</v>
      </c>
      <c r="AU4311">
        <v>42</v>
      </c>
    </row>
    <row r="4312" spans="1:47">
      <c r="A4312" t="s">
        <v>15022</v>
      </c>
      <c r="C4312">
        <v>310</v>
      </c>
      <c r="D4312" t="s">
        <v>15023</v>
      </c>
      <c r="E4312">
        <v>101</v>
      </c>
      <c r="F4312" t="s">
        <v>14935</v>
      </c>
      <c r="G4312" t="s">
        <v>1783</v>
      </c>
      <c r="H4312" t="s">
        <v>220</v>
      </c>
      <c r="I4312" t="s">
        <v>15024</v>
      </c>
      <c r="J4312">
        <v>0.11940000000000001</v>
      </c>
      <c r="K4312">
        <v>1</v>
      </c>
      <c r="L4312">
        <v>1</v>
      </c>
      <c r="M4312">
        <v>1</v>
      </c>
      <c r="N4312">
        <v>1</v>
      </c>
      <c r="O4312" t="s">
        <v>225</v>
      </c>
      <c r="P4312">
        <v>0</v>
      </c>
      <c r="Q4312">
        <v>1</v>
      </c>
      <c r="R4312">
        <v>4200</v>
      </c>
      <c r="S4312" t="s">
        <v>223</v>
      </c>
      <c r="T4312">
        <v>4200</v>
      </c>
      <c r="U4312" t="s">
        <v>15022</v>
      </c>
      <c r="V4312" t="s">
        <v>224</v>
      </c>
      <c r="W4312" t="s">
        <v>225</v>
      </c>
      <c r="X4312" t="s">
        <v>225</v>
      </c>
      <c r="Y4312">
        <v>4200</v>
      </c>
      <c r="AB4312">
        <v>1</v>
      </c>
      <c r="AC4312">
        <v>1</v>
      </c>
      <c r="AD4312">
        <v>2</v>
      </c>
      <c r="AE4312">
        <v>660</v>
      </c>
      <c r="AF4312">
        <v>1</v>
      </c>
      <c r="AQ4312">
        <v>2</v>
      </c>
      <c r="AR4312">
        <f t="shared" si="67"/>
        <v>4.6463999999999999</v>
      </c>
      <c r="AS4312">
        <v>1</v>
      </c>
      <c r="AT4312" t="s">
        <v>112</v>
      </c>
      <c r="AU4312">
        <v>20</v>
      </c>
    </row>
    <row r="4313" spans="1:47">
      <c r="A4313" t="s">
        <v>15025</v>
      </c>
      <c r="C4313">
        <v>310</v>
      </c>
      <c r="D4313" t="s">
        <v>15026</v>
      </c>
      <c r="E4313">
        <v>131</v>
      </c>
      <c r="F4313" t="s">
        <v>14424</v>
      </c>
      <c r="G4313" t="s">
        <v>422</v>
      </c>
      <c r="H4313" t="s">
        <v>407</v>
      </c>
      <c r="I4313" t="s">
        <v>15027</v>
      </c>
      <c r="J4313">
        <v>1.38472</v>
      </c>
      <c r="K4313">
        <v>0</v>
      </c>
      <c r="L4313">
        <v>0</v>
      </c>
      <c r="M4313">
        <v>0</v>
      </c>
      <c r="N4313">
        <v>0</v>
      </c>
      <c r="P4313">
        <v>0</v>
      </c>
      <c r="Q4313">
        <v>0</v>
      </c>
      <c r="R4313">
        <v>0</v>
      </c>
      <c r="S4313" t="s">
        <v>223</v>
      </c>
      <c r="T4313">
        <v>0</v>
      </c>
      <c r="U4313" t="s">
        <v>15025</v>
      </c>
      <c r="Y4313">
        <v>0</v>
      </c>
      <c r="AB4313">
        <v>0</v>
      </c>
      <c r="AC4313">
        <v>0</v>
      </c>
      <c r="AD4313">
        <v>0</v>
      </c>
      <c r="AE4313">
        <v>0</v>
      </c>
      <c r="AF4313">
        <v>0</v>
      </c>
      <c r="AQ4313">
        <v>1</v>
      </c>
      <c r="AR4313">
        <f t="shared" si="67"/>
        <v>0</v>
      </c>
      <c r="AS4313">
        <v>1</v>
      </c>
      <c r="AT4313" t="s">
        <v>112</v>
      </c>
      <c r="AU4313">
        <v>20</v>
      </c>
    </row>
    <row r="4314" spans="1:47">
      <c r="A4314" t="s">
        <v>15028</v>
      </c>
      <c r="C4314">
        <v>310</v>
      </c>
      <c r="D4314" t="s">
        <v>15029</v>
      </c>
      <c r="E4314">
        <v>130</v>
      </c>
      <c r="F4314" t="s">
        <v>15030</v>
      </c>
      <c r="G4314" t="s">
        <v>422</v>
      </c>
      <c r="H4314" t="s">
        <v>2642</v>
      </c>
      <c r="I4314" t="s">
        <v>15031</v>
      </c>
      <c r="J4314">
        <v>1.08775</v>
      </c>
      <c r="K4314">
        <v>0</v>
      </c>
      <c r="L4314">
        <v>0</v>
      </c>
      <c r="M4314">
        <v>0</v>
      </c>
      <c r="N4314">
        <v>0</v>
      </c>
      <c r="P4314">
        <v>0</v>
      </c>
      <c r="Q4314">
        <v>0</v>
      </c>
      <c r="R4314">
        <v>0</v>
      </c>
      <c r="S4314" t="s">
        <v>223</v>
      </c>
      <c r="T4314">
        <v>0</v>
      </c>
      <c r="U4314" t="s">
        <v>15028</v>
      </c>
      <c r="V4314" t="s">
        <v>455</v>
      </c>
      <c r="W4314" t="s">
        <v>225</v>
      </c>
      <c r="Y4314">
        <v>0</v>
      </c>
      <c r="AB4314">
        <v>0</v>
      </c>
      <c r="AC4314">
        <v>0</v>
      </c>
      <c r="AD4314">
        <v>0</v>
      </c>
      <c r="AE4314">
        <v>0</v>
      </c>
      <c r="AF4314">
        <v>0</v>
      </c>
      <c r="AQ4314">
        <v>1</v>
      </c>
      <c r="AR4314">
        <f t="shared" si="67"/>
        <v>0</v>
      </c>
      <c r="AS4314">
        <v>1</v>
      </c>
      <c r="AT4314" t="s">
        <v>133</v>
      </c>
      <c r="AU4314">
        <v>42</v>
      </c>
    </row>
    <row r="4315" spans="1:47">
      <c r="A4315" t="s">
        <v>15032</v>
      </c>
      <c r="C4315">
        <v>310</v>
      </c>
      <c r="D4315" t="s">
        <v>14266</v>
      </c>
      <c r="E4315">
        <v>132</v>
      </c>
      <c r="F4315" t="s">
        <v>15001</v>
      </c>
      <c r="G4315" t="s">
        <v>422</v>
      </c>
      <c r="H4315" t="s">
        <v>260</v>
      </c>
      <c r="I4315" t="s">
        <v>15033</v>
      </c>
      <c r="J4315">
        <v>0.24085999999999999</v>
      </c>
      <c r="K4315">
        <v>0</v>
      </c>
      <c r="L4315">
        <v>0</v>
      </c>
      <c r="M4315">
        <v>0</v>
      </c>
      <c r="N4315">
        <v>0</v>
      </c>
      <c r="P4315">
        <v>0</v>
      </c>
      <c r="Q4315">
        <v>0</v>
      </c>
      <c r="R4315">
        <v>0</v>
      </c>
      <c r="S4315" t="s">
        <v>223</v>
      </c>
      <c r="T4315">
        <v>0</v>
      </c>
      <c r="U4315" t="s">
        <v>15032</v>
      </c>
      <c r="V4315" t="s">
        <v>224</v>
      </c>
      <c r="W4315" t="s">
        <v>225</v>
      </c>
      <c r="Y4315">
        <v>0</v>
      </c>
      <c r="AB4315">
        <v>0</v>
      </c>
      <c r="AC4315">
        <v>0</v>
      </c>
      <c r="AD4315">
        <v>0</v>
      </c>
      <c r="AE4315">
        <v>0</v>
      </c>
      <c r="AF4315">
        <v>0</v>
      </c>
      <c r="AQ4315">
        <v>1</v>
      </c>
      <c r="AR4315">
        <f t="shared" si="67"/>
        <v>0</v>
      </c>
      <c r="AS4315">
        <v>1</v>
      </c>
      <c r="AT4315" t="s">
        <v>133</v>
      </c>
      <c r="AU4315">
        <v>42</v>
      </c>
    </row>
    <row r="4316" spans="1:47">
      <c r="A4316" t="s">
        <v>15034</v>
      </c>
      <c r="C4316">
        <v>310</v>
      </c>
      <c r="D4316" t="s">
        <v>15035</v>
      </c>
      <c r="E4316">
        <v>101</v>
      </c>
      <c r="F4316" t="s">
        <v>15036</v>
      </c>
      <c r="G4316" t="s">
        <v>422</v>
      </c>
      <c r="H4316" t="s">
        <v>220</v>
      </c>
      <c r="I4316" t="s">
        <v>15037</v>
      </c>
      <c r="J4316">
        <v>0.25899</v>
      </c>
      <c r="K4316">
        <v>1</v>
      </c>
      <c r="L4316">
        <v>1</v>
      </c>
      <c r="M4316">
        <v>1</v>
      </c>
      <c r="N4316">
        <v>1</v>
      </c>
      <c r="O4316" t="s">
        <v>225</v>
      </c>
      <c r="P4316">
        <v>0</v>
      </c>
      <c r="Q4316">
        <v>1</v>
      </c>
      <c r="R4316">
        <v>15800</v>
      </c>
      <c r="S4316" t="s">
        <v>223</v>
      </c>
      <c r="T4316">
        <v>15800</v>
      </c>
      <c r="U4316" t="s">
        <v>15034</v>
      </c>
      <c r="V4316" t="s">
        <v>455</v>
      </c>
      <c r="W4316" t="s">
        <v>225</v>
      </c>
      <c r="X4316" t="s">
        <v>225</v>
      </c>
      <c r="Y4316">
        <v>15800</v>
      </c>
      <c r="AB4316">
        <v>1</v>
      </c>
      <c r="AC4316">
        <v>1</v>
      </c>
      <c r="AD4316">
        <v>2</v>
      </c>
      <c r="AE4316">
        <v>1392</v>
      </c>
      <c r="AF4316">
        <v>1</v>
      </c>
      <c r="AQ4316">
        <v>1</v>
      </c>
      <c r="AR4316">
        <f t="shared" si="67"/>
        <v>9.68</v>
      </c>
      <c r="AS4316">
        <v>1</v>
      </c>
      <c r="AT4316" t="s">
        <v>133</v>
      </c>
      <c r="AU4316">
        <v>42</v>
      </c>
    </row>
    <row r="4317" spans="1:47">
      <c r="A4317" t="s">
        <v>15038</v>
      </c>
      <c r="C4317">
        <v>310</v>
      </c>
      <c r="D4317" t="s">
        <v>15039</v>
      </c>
      <c r="E4317">
        <v>101</v>
      </c>
      <c r="F4317" t="s">
        <v>15040</v>
      </c>
      <c r="G4317" t="s">
        <v>11287</v>
      </c>
      <c r="H4317" t="s">
        <v>220</v>
      </c>
      <c r="I4317" t="s">
        <v>15041</v>
      </c>
      <c r="J4317">
        <v>0.44194</v>
      </c>
      <c r="K4317">
        <v>1</v>
      </c>
      <c r="L4317">
        <v>1</v>
      </c>
      <c r="M4317">
        <v>1</v>
      </c>
      <c r="N4317">
        <v>1</v>
      </c>
      <c r="O4317" t="s">
        <v>225</v>
      </c>
      <c r="P4317">
        <v>0</v>
      </c>
      <c r="Q4317">
        <v>1</v>
      </c>
      <c r="R4317">
        <v>0</v>
      </c>
      <c r="S4317" t="s">
        <v>223</v>
      </c>
      <c r="T4317">
        <v>0</v>
      </c>
      <c r="U4317" t="s">
        <v>15038</v>
      </c>
      <c r="V4317" t="s">
        <v>455</v>
      </c>
      <c r="W4317" t="s">
        <v>225</v>
      </c>
      <c r="X4317" t="s">
        <v>225</v>
      </c>
      <c r="Y4317">
        <v>0</v>
      </c>
      <c r="AB4317">
        <v>1</v>
      </c>
      <c r="AC4317">
        <v>1</v>
      </c>
      <c r="AD4317">
        <v>2</v>
      </c>
      <c r="AE4317">
        <v>950</v>
      </c>
      <c r="AF4317">
        <v>1</v>
      </c>
      <c r="AQ4317">
        <v>1</v>
      </c>
      <c r="AR4317">
        <f t="shared" si="67"/>
        <v>9.68</v>
      </c>
      <c r="AS4317">
        <v>1</v>
      </c>
      <c r="AT4317" t="s">
        <v>133</v>
      </c>
      <c r="AU4317">
        <v>42</v>
      </c>
    </row>
    <row r="4318" spans="1:47">
      <c r="A4318" t="s">
        <v>15042</v>
      </c>
      <c r="C4318">
        <v>310</v>
      </c>
      <c r="D4318" t="s">
        <v>15043</v>
      </c>
      <c r="E4318">
        <v>132</v>
      </c>
      <c r="F4318" t="s">
        <v>15015</v>
      </c>
      <c r="G4318" t="s">
        <v>422</v>
      </c>
      <c r="H4318" t="s">
        <v>260</v>
      </c>
      <c r="I4318" t="s">
        <v>15044</v>
      </c>
      <c r="J4318">
        <v>7.5719999999999996E-2</v>
      </c>
      <c r="K4318">
        <v>0</v>
      </c>
      <c r="L4318">
        <v>0</v>
      </c>
      <c r="M4318">
        <v>0</v>
      </c>
      <c r="N4318">
        <v>0</v>
      </c>
      <c r="P4318">
        <v>0</v>
      </c>
      <c r="Q4318">
        <v>0</v>
      </c>
      <c r="R4318">
        <v>0</v>
      </c>
      <c r="S4318" t="s">
        <v>223</v>
      </c>
      <c r="T4318">
        <v>0</v>
      </c>
      <c r="U4318" t="s">
        <v>15042</v>
      </c>
      <c r="Y4318">
        <v>0</v>
      </c>
      <c r="AB4318">
        <v>0</v>
      </c>
      <c r="AC4318">
        <v>0</v>
      </c>
      <c r="AD4318">
        <v>0</v>
      </c>
      <c r="AE4318">
        <v>0</v>
      </c>
      <c r="AF4318">
        <v>0</v>
      </c>
      <c r="AQ4318">
        <v>1</v>
      </c>
      <c r="AR4318">
        <f t="shared" si="67"/>
        <v>0</v>
      </c>
      <c r="AS4318">
        <v>1</v>
      </c>
      <c r="AT4318" t="s">
        <v>112</v>
      </c>
      <c r="AU4318">
        <v>20</v>
      </c>
    </row>
    <row r="4319" spans="1:47">
      <c r="A4319" t="s">
        <v>15045</v>
      </c>
      <c r="C4319">
        <v>310</v>
      </c>
      <c r="D4319" t="s">
        <v>14266</v>
      </c>
      <c r="E4319">
        <v>132</v>
      </c>
      <c r="F4319" t="s">
        <v>14267</v>
      </c>
      <c r="G4319" t="s">
        <v>422</v>
      </c>
      <c r="H4319" t="s">
        <v>260</v>
      </c>
      <c r="I4319" t="s">
        <v>15046</v>
      </c>
      <c r="J4319">
        <v>0.27311999999999997</v>
      </c>
      <c r="K4319">
        <v>0</v>
      </c>
      <c r="L4319">
        <v>0</v>
      </c>
      <c r="M4319">
        <v>0</v>
      </c>
      <c r="N4319">
        <v>0</v>
      </c>
      <c r="P4319">
        <v>0</v>
      </c>
      <c r="Q4319">
        <v>0</v>
      </c>
      <c r="R4319">
        <v>0</v>
      </c>
      <c r="S4319" t="s">
        <v>223</v>
      </c>
      <c r="T4319">
        <v>0</v>
      </c>
      <c r="U4319" t="s">
        <v>15045</v>
      </c>
      <c r="V4319" t="s">
        <v>455</v>
      </c>
      <c r="W4319" t="s">
        <v>225</v>
      </c>
      <c r="Y4319">
        <v>0</v>
      </c>
      <c r="AB4319">
        <v>0</v>
      </c>
      <c r="AC4319">
        <v>0</v>
      </c>
      <c r="AD4319">
        <v>0</v>
      </c>
      <c r="AE4319">
        <v>0</v>
      </c>
      <c r="AF4319">
        <v>0</v>
      </c>
      <c r="AQ4319">
        <v>1</v>
      </c>
      <c r="AR4319">
        <f t="shared" si="67"/>
        <v>0</v>
      </c>
      <c r="AS4319">
        <v>1</v>
      </c>
      <c r="AT4319" t="s">
        <v>133</v>
      </c>
      <c r="AU4319">
        <v>42</v>
      </c>
    </row>
    <row r="4320" spans="1:47">
      <c r="A4320" t="s">
        <v>15047</v>
      </c>
      <c r="C4320">
        <v>310</v>
      </c>
      <c r="D4320" t="s">
        <v>15048</v>
      </c>
      <c r="E4320">
        <v>101</v>
      </c>
      <c r="F4320" t="s">
        <v>15049</v>
      </c>
      <c r="G4320" t="s">
        <v>422</v>
      </c>
      <c r="H4320" t="s">
        <v>220</v>
      </c>
      <c r="I4320" t="s">
        <v>15050</v>
      </c>
      <c r="J4320">
        <v>0.22961000000000001</v>
      </c>
      <c r="K4320">
        <v>0</v>
      </c>
      <c r="L4320">
        <v>0</v>
      </c>
      <c r="M4320">
        <v>1</v>
      </c>
      <c r="N4320">
        <v>1</v>
      </c>
      <c r="O4320" t="s">
        <v>659</v>
      </c>
      <c r="P4320">
        <v>1</v>
      </c>
      <c r="Q4320">
        <v>1</v>
      </c>
      <c r="R4320">
        <v>11300</v>
      </c>
      <c r="S4320" t="s">
        <v>223</v>
      </c>
      <c r="T4320">
        <v>0</v>
      </c>
      <c r="U4320" t="s">
        <v>15047</v>
      </c>
      <c r="V4320" t="s">
        <v>927</v>
      </c>
      <c r="W4320" t="s">
        <v>659</v>
      </c>
      <c r="X4320" t="s">
        <v>659</v>
      </c>
      <c r="Y4320">
        <v>11300</v>
      </c>
      <c r="AB4320">
        <v>0</v>
      </c>
      <c r="AC4320">
        <v>0</v>
      </c>
      <c r="AD4320">
        <v>3</v>
      </c>
      <c r="AE4320">
        <v>1714</v>
      </c>
      <c r="AF4320">
        <v>1.75</v>
      </c>
      <c r="AQ4320">
        <v>1</v>
      </c>
      <c r="AR4320">
        <f t="shared" si="67"/>
        <v>0</v>
      </c>
      <c r="AS4320">
        <v>1</v>
      </c>
      <c r="AT4320" t="s">
        <v>133</v>
      </c>
      <c r="AU4320">
        <v>42</v>
      </c>
    </row>
    <row r="4321" spans="1:47">
      <c r="A4321" t="s">
        <v>15051</v>
      </c>
      <c r="C4321">
        <v>310</v>
      </c>
      <c r="D4321" t="s">
        <v>15052</v>
      </c>
      <c r="E4321">
        <v>131</v>
      </c>
      <c r="F4321" t="s">
        <v>15053</v>
      </c>
      <c r="G4321" t="s">
        <v>422</v>
      </c>
      <c r="H4321" t="s">
        <v>407</v>
      </c>
      <c r="I4321" t="s">
        <v>15054</v>
      </c>
      <c r="J4321">
        <v>0.32973999999999998</v>
      </c>
      <c r="K4321">
        <v>0</v>
      </c>
      <c r="L4321">
        <v>0</v>
      </c>
      <c r="M4321">
        <v>0</v>
      </c>
      <c r="N4321">
        <v>0</v>
      </c>
      <c r="P4321">
        <v>0</v>
      </c>
      <c r="Q4321">
        <v>0</v>
      </c>
      <c r="R4321">
        <v>0</v>
      </c>
      <c r="S4321" t="s">
        <v>223</v>
      </c>
      <c r="T4321">
        <v>0</v>
      </c>
      <c r="U4321" t="s">
        <v>15051</v>
      </c>
      <c r="V4321" t="s">
        <v>455</v>
      </c>
      <c r="W4321" t="s">
        <v>225</v>
      </c>
      <c r="Y4321">
        <v>0</v>
      </c>
      <c r="AB4321">
        <v>0</v>
      </c>
      <c r="AC4321">
        <v>0</v>
      </c>
      <c r="AD4321">
        <v>0</v>
      </c>
      <c r="AE4321">
        <v>0</v>
      </c>
      <c r="AF4321">
        <v>0</v>
      </c>
      <c r="AQ4321">
        <v>1</v>
      </c>
      <c r="AR4321">
        <f t="shared" si="67"/>
        <v>0</v>
      </c>
      <c r="AS4321">
        <v>1</v>
      </c>
      <c r="AT4321" t="s">
        <v>133</v>
      </c>
      <c r="AU4321">
        <v>42</v>
      </c>
    </row>
    <row r="4322" spans="1:47">
      <c r="A4322" t="s">
        <v>15055</v>
      </c>
      <c r="C4322">
        <v>310</v>
      </c>
      <c r="D4322" t="s">
        <v>15056</v>
      </c>
      <c r="E4322">
        <v>101</v>
      </c>
      <c r="F4322" t="s">
        <v>15057</v>
      </c>
      <c r="G4322" t="s">
        <v>422</v>
      </c>
      <c r="H4322" t="s">
        <v>220</v>
      </c>
      <c r="I4322" t="s">
        <v>15058</v>
      </c>
      <c r="J4322">
        <v>0.21912000000000001</v>
      </c>
      <c r="K4322">
        <v>1</v>
      </c>
      <c r="L4322">
        <v>1</v>
      </c>
      <c r="M4322">
        <v>1</v>
      </c>
      <c r="N4322">
        <v>1</v>
      </c>
      <c r="O4322" t="s">
        <v>225</v>
      </c>
      <c r="P4322">
        <v>0</v>
      </c>
      <c r="Q4322">
        <v>1</v>
      </c>
      <c r="R4322">
        <v>12600</v>
      </c>
      <c r="S4322" t="s">
        <v>223</v>
      </c>
      <c r="T4322">
        <v>12600</v>
      </c>
      <c r="U4322" t="s">
        <v>15055</v>
      </c>
      <c r="V4322" t="s">
        <v>455</v>
      </c>
      <c r="W4322" t="s">
        <v>225</v>
      </c>
      <c r="X4322" t="s">
        <v>225</v>
      </c>
      <c r="Y4322">
        <v>12600</v>
      </c>
      <c r="AB4322">
        <v>1</v>
      </c>
      <c r="AC4322">
        <v>1</v>
      </c>
      <c r="AD4322">
        <v>2</v>
      </c>
      <c r="AE4322">
        <v>872</v>
      </c>
      <c r="AF4322">
        <v>1</v>
      </c>
      <c r="AQ4322">
        <v>1</v>
      </c>
      <c r="AR4322">
        <f t="shared" si="67"/>
        <v>9.68</v>
      </c>
      <c r="AS4322">
        <v>1</v>
      </c>
      <c r="AT4322" t="s">
        <v>133</v>
      </c>
      <c r="AU4322">
        <v>42</v>
      </c>
    </row>
    <row r="4323" spans="1:47">
      <c r="A4323" t="s">
        <v>15059</v>
      </c>
      <c r="C4323">
        <v>310</v>
      </c>
      <c r="D4323" t="s">
        <v>15060</v>
      </c>
      <c r="E4323">
        <v>111</v>
      </c>
      <c r="F4323" t="s">
        <v>15061</v>
      </c>
      <c r="G4323" t="s">
        <v>422</v>
      </c>
      <c r="H4323" t="s">
        <v>10658</v>
      </c>
      <c r="I4323" t="s">
        <v>15062</v>
      </c>
      <c r="J4323">
        <v>1.1901600000000001</v>
      </c>
      <c r="K4323">
        <v>0</v>
      </c>
      <c r="L4323">
        <v>0</v>
      </c>
      <c r="M4323">
        <v>1</v>
      </c>
      <c r="N4323">
        <v>1</v>
      </c>
      <c r="O4323" t="s">
        <v>659</v>
      </c>
      <c r="P4323">
        <v>1</v>
      </c>
      <c r="Q4323">
        <v>1</v>
      </c>
      <c r="R4323">
        <v>56300</v>
      </c>
      <c r="S4323" t="s">
        <v>223</v>
      </c>
      <c r="T4323">
        <v>0</v>
      </c>
      <c r="U4323" t="s">
        <v>15059</v>
      </c>
      <c r="V4323" t="s">
        <v>933</v>
      </c>
      <c r="W4323" t="s">
        <v>659</v>
      </c>
      <c r="X4323" t="s">
        <v>659</v>
      </c>
      <c r="Y4323">
        <v>56300</v>
      </c>
      <c r="AB4323">
        <v>0</v>
      </c>
      <c r="AC4323">
        <v>0</v>
      </c>
      <c r="AD4323">
        <v>9</v>
      </c>
      <c r="AE4323">
        <v>7082</v>
      </c>
      <c r="AF4323">
        <v>2</v>
      </c>
      <c r="AQ4323">
        <v>1</v>
      </c>
      <c r="AR4323">
        <f t="shared" si="67"/>
        <v>0</v>
      </c>
      <c r="AS4323">
        <v>1</v>
      </c>
      <c r="AT4323" t="s">
        <v>133</v>
      </c>
      <c r="AU4323">
        <v>42</v>
      </c>
    </row>
    <row r="4324" spans="1:47">
      <c r="A4324" t="s">
        <v>15063</v>
      </c>
      <c r="C4324">
        <v>310</v>
      </c>
      <c r="D4324" t="s">
        <v>15064</v>
      </c>
      <c r="E4324">
        <v>106</v>
      </c>
      <c r="F4324" t="s">
        <v>14208</v>
      </c>
      <c r="G4324" t="s">
        <v>422</v>
      </c>
      <c r="H4324" t="s">
        <v>15065</v>
      </c>
      <c r="I4324" t="s">
        <v>15066</v>
      </c>
      <c r="J4324">
        <v>10.3025</v>
      </c>
      <c r="K4324">
        <v>0</v>
      </c>
      <c r="L4324">
        <v>0</v>
      </c>
      <c r="M4324">
        <v>0</v>
      </c>
      <c r="N4324">
        <v>0</v>
      </c>
      <c r="P4324">
        <v>0</v>
      </c>
      <c r="Q4324">
        <v>0</v>
      </c>
      <c r="R4324">
        <v>0</v>
      </c>
      <c r="S4324" t="s">
        <v>223</v>
      </c>
      <c r="T4324">
        <v>0</v>
      </c>
      <c r="U4324" t="s">
        <v>15063</v>
      </c>
      <c r="V4324" t="s">
        <v>15067</v>
      </c>
      <c r="Y4324">
        <v>0</v>
      </c>
      <c r="AB4324">
        <v>0</v>
      </c>
      <c r="AC4324">
        <v>0</v>
      </c>
      <c r="AD4324">
        <v>1</v>
      </c>
      <c r="AE4324">
        <v>268</v>
      </c>
      <c r="AF4324">
        <v>1</v>
      </c>
      <c r="AQ4324">
        <v>1</v>
      </c>
      <c r="AR4324">
        <f t="shared" si="67"/>
        <v>0</v>
      </c>
      <c r="AS4324">
        <v>1</v>
      </c>
      <c r="AT4324" t="s">
        <v>133</v>
      </c>
      <c r="AU4324">
        <v>42</v>
      </c>
    </row>
    <row r="4325" spans="1:47">
      <c r="A4325" t="s">
        <v>15068</v>
      </c>
      <c r="C4325">
        <v>310</v>
      </c>
      <c r="D4325" t="s">
        <v>15069</v>
      </c>
      <c r="E4325">
        <v>903</v>
      </c>
      <c r="F4325" t="s">
        <v>821</v>
      </c>
      <c r="G4325" t="s">
        <v>422</v>
      </c>
      <c r="H4325" t="s">
        <v>15070</v>
      </c>
      <c r="I4325" t="s">
        <v>15071</v>
      </c>
      <c r="J4325">
        <v>0.51861000000000002</v>
      </c>
      <c r="K4325">
        <v>1</v>
      </c>
      <c r="L4325">
        <v>1</v>
      </c>
      <c r="M4325">
        <v>1</v>
      </c>
      <c r="N4325">
        <v>1</v>
      </c>
      <c r="O4325" t="s">
        <v>225</v>
      </c>
      <c r="P4325">
        <v>0</v>
      </c>
      <c r="Q4325">
        <v>1</v>
      </c>
      <c r="R4325">
        <v>0</v>
      </c>
      <c r="S4325" t="s">
        <v>223</v>
      </c>
      <c r="T4325">
        <v>0</v>
      </c>
      <c r="U4325" t="s">
        <v>15068</v>
      </c>
      <c r="V4325" t="s">
        <v>455</v>
      </c>
      <c r="W4325" t="s">
        <v>225</v>
      </c>
      <c r="X4325" t="s">
        <v>225</v>
      </c>
      <c r="Y4325">
        <v>0</v>
      </c>
      <c r="AB4325">
        <v>1</v>
      </c>
      <c r="AC4325">
        <v>1</v>
      </c>
      <c r="AD4325">
        <v>2</v>
      </c>
      <c r="AE4325">
        <v>752</v>
      </c>
      <c r="AF4325">
        <v>1</v>
      </c>
      <c r="AQ4325">
        <v>1</v>
      </c>
      <c r="AR4325">
        <f t="shared" si="67"/>
        <v>9.68</v>
      </c>
      <c r="AS4325">
        <v>1</v>
      </c>
      <c r="AT4325" t="s">
        <v>133</v>
      </c>
      <c r="AU4325">
        <v>42</v>
      </c>
    </row>
    <row r="4326" spans="1:47">
      <c r="A4326" t="s">
        <v>15072</v>
      </c>
      <c r="C4326">
        <v>310</v>
      </c>
      <c r="D4326" t="s">
        <v>15073</v>
      </c>
      <c r="E4326">
        <v>101</v>
      </c>
      <c r="F4326" t="s">
        <v>15074</v>
      </c>
      <c r="G4326" t="s">
        <v>422</v>
      </c>
      <c r="H4326" t="s">
        <v>220</v>
      </c>
      <c r="I4326" t="s">
        <v>15075</v>
      </c>
      <c r="J4326">
        <v>0.23607</v>
      </c>
      <c r="K4326">
        <v>1</v>
      </c>
      <c r="L4326">
        <v>1</v>
      </c>
      <c r="M4326">
        <v>1</v>
      </c>
      <c r="N4326">
        <v>1</v>
      </c>
      <c r="O4326" t="s">
        <v>225</v>
      </c>
      <c r="P4326">
        <v>0</v>
      </c>
      <c r="Q4326">
        <v>1</v>
      </c>
      <c r="R4326">
        <v>8000</v>
      </c>
      <c r="S4326" t="s">
        <v>223</v>
      </c>
      <c r="T4326">
        <v>8000</v>
      </c>
      <c r="U4326" t="s">
        <v>15072</v>
      </c>
      <c r="V4326" t="s">
        <v>455</v>
      </c>
      <c r="W4326" t="s">
        <v>225</v>
      </c>
      <c r="X4326" t="s">
        <v>225</v>
      </c>
      <c r="Y4326">
        <v>8000</v>
      </c>
      <c r="AB4326">
        <v>1</v>
      </c>
      <c r="AC4326">
        <v>1</v>
      </c>
      <c r="AD4326">
        <v>2</v>
      </c>
      <c r="AE4326">
        <v>720</v>
      </c>
      <c r="AF4326">
        <v>1</v>
      </c>
      <c r="AQ4326">
        <v>1</v>
      </c>
      <c r="AR4326">
        <f t="shared" si="67"/>
        <v>9.68</v>
      </c>
      <c r="AS4326">
        <v>1</v>
      </c>
      <c r="AT4326" t="s">
        <v>133</v>
      </c>
      <c r="AU4326">
        <v>42</v>
      </c>
    </row>
    <row r="4327" spans="1:47">
      <c r="A4327" t="s">
        <v>15076</v>
      </c>
      <c r="C4327">
        <v>310</v>
      </c>
      <c r="D4327" t="s">
        <v>15077</v>
      </c>
      <c r="E4327">
        <v>101</v>
      </c>
      <c r="F4327" t="s">
        <v>15078</v>
      </c>
      <c r="G4327" t="s">
        <v>11287</v>
      </c>
      <c r="H4327" t="s">
        <v>220</v>
      </c>
      <c r="I4327" t="s">
        <v>15079</v>
      </c>
      <c r="J4327">
        <v>0.16536999999999999</v>
      </c>
      <c r="K4327">
        <v>1</v>
      </c>
      <c r="L4327">
        <v>1</v>
      </c>
      <c r="M4327">
        <v>1</v>
      </c>
      <c r="N4327">
        <v>1</v>
      </c>
      <c r="O4327" t="s">
        <v>225</v>
      </c>
      <c r="P4327">
        <v>0</v>
      </c>
      <c r="Q4327">
        <v>1</v>
      </c>
      <c r="R4327">
        <v>10900</v>
      </c>
      <c r="S4327" t="s">
        <v>223</v>
      </c>
      <c r="T4327">
        <v>10900</v>
      </c>
      <c r="U4327" t="s">
        <v>15076</v>
      </c>
      <c r="V4327" t="s">
        <v>455</v>
      </c>
      <c r="W4327" t="s">
        <v>225</v>
      </c>
      <c r="X4327" t="s">
        <v>225</v>
      </c>
      <c r="Y4327">
        <v>10900</v>
      </c>
      <c r="AB4327">
        <v>1</v>
      </c>
      <c r="AC4327">
        <v>1</v>
      </c>
      <c r="AD4327">
        <v>3</v>
      </c>
      <c r="AE4327">
        <v>1208</v>
      </c>
      <c r="AF4327">
        <v>1</v>
      </c>
      <c r="AQ4327">
        <v>1</v>
      </c>
      <c r="AR4327">
        <f t="shared" si="67"/>
        <v>9.68</v>
      </c>
      <c r="AS4327">
        <v>1</v>
      </c>
      <c r="AT4327" t="s">
        <v>133</v>
      </c>
      <c r="AU4327">
        <v>42</v>
      </c>
    </row>
    <row r="4328" spans="1:47">
      <c r="A4328" t="s">
        <v>15080</v>
      </c>
      <c r="C4328">
        <v>310</v>
      </c>
      <c r="D4328" t="s">
        <v>15081</v>
      </c>
      <c r="E4328">
        <v>101</v>
      </c>
      <c r="F4328" t="s">
        <v>15082</v>
      </c>
      <c r="G4328" t="s">
        <v>422</v>
      </c>
      <c r="H4328" t="s">
        <v>220</v>
      </c>
      <c r="I4328" t="s">
        <v>15083</v>
      </c>
      <c r="J4328">
        <v>0.22372</v>
      </c>
      <c r="K4328">
        <v>1</v>
      </c>
      <c r="L4328">
        <v>1</v>
      </c>
      <c r="M4328">
        <v>1</v>
      </c>
      <c r="N4328">
        <v>1</v>
      </c>
      <c r="O4328" t="s">
        <v>225</v>
      </c>
      <c r="P4328">
        <v>0</v>
      </c>
      <c r="Q4328">
        <v>1</v>
      </c>
      <c r="R4328">
        <v>2100</v>
      </c>
      <c r="S4328" t="s">
        <v>223</v>
      </c>
      <c r="T4328">
        <v>2100</v>
      </c>
      <c r="U4328" t="s">
        <v>15080</v>
      </c>
      <c r="V4328" t="s">
        <v>455</v>
      </c>
      <c r="W4328" t="s">
        <v>225</v>
      </c>
      <c r="X4328" t="s">
        <v>225</v>
      </c>
      <c r="Y4328">
        <v>2100</v>
      </c>
      <c r="AB4328">
        <v>1</v>
      </c>
      <c r="AC4328">
        <v>1</v>
      </c>
      <c r="AD4328">
        <v>2</v>
      </c>
      <c r="AE4328">
        <v>364</v>
      </c>
      <c r="AF4328">
        <v>1</v>
      </c>
      <c r="AQ4328">
        <v>1</v>
      </c>
      <c r="AR4328">
        <f t="shared" si="67"/>
        <v>9.68</v>
      </c>
      <c r="AS4328">
        <v>1</v>
      </c>
      <c r="AT4328" t="s">
        <v>133</v>
      </c>
      <c r="AU4328">
        <v>42</v>
      </c>
    </row>
    <row r="4329" spans="1:47">
      <c r="A4329" t="s">
        <v>248</v>
      </c>
      <c r="C4329">
        <v>310</v>
      </c>
      <c r="E4329">
        <v>0</v>
      </c>
      <c r="J4329">
        <v>2.7820000000000001E-2</v>
      </c>
      <c r="K4329">
        <v>0</v>
      </c>
      <c r="L4329">
        <v>0</v>
      </c>
      <c r="M4329">
        <v>0</v>
      </c>
      <c r="N4329">
        <v>0</v>
      </c>
      <c r="P4329">
        <v>0</v>
      </c>
      <c r="Q4329">
        <v>0</v>
      </c>
      <c r="R4329">
        <v>0</v>
      </c>
      <c r="S4329" t="s">
        <v>249</v>
      </c>
      <c r="T4329">
        <v>0</v>
      </c>
      <c r="Y4329">
        <v>0</v>
      </c>
      <c r="AB4329">
        <v>0</v>
      </c>
      <c r="AC4329">
        <v>0</v>
      </c>
      <c r="AD4329">
        <v>0</v>
      </c>
      <c r="AE4329">
        <v>0</v>
      </c>
      <c r="AF4329">
        <v>0</v>
      </c>
      <c r="AQ4329">
        <v>0</v>
      </c>
      <c r="AR4329">
        <f t="shared" si="67"/>
        <v>0</v>
      </c>
      <c r="AS4329">
        <v>1</v>
      </c>
      <c r="AT4329" t="s">
        <v>112</v>
      </c>
      <c r="AU4329">
        <v>20</v>
      </c>
    </row>
    <row r="4330" spans="1:47">
      <c r="A4330" t="s">
        <v>15084</v>
      </c>
      <c r="C4330">
        <v>310</v>
      </c>
      <c r="D4330" t="s">
        <v>15085</v>
      </c>
      <c r="E4330">
        <v>101</v>
      </c>
      <c r="F4330" t="s">
        <v>15086</v>
      </c>
      <c r="G4330" t="s">
        <v>422</v>
      </c>
      <c r="H4330" t="s">
        <v>220</v>
      </c>
      <c r="I4330" t="s">
        <v>15087</v>
      </c>
      <c r="J4330">
        <v>0.24027999999999999</v>
      </c>
      <c r="K4330">
        <v>1</v>
      </c>
      <c r="L4330">
        <v>1</v>
      </c>
      <c r="M4330">
        <v>1</v>
      </c>
      <c r="N4330">
        <v>1</v>
      </c>
      <c r="O4330" t="s">
        <v>225</v>
      </c>
      <c r="P4330">
        <v>0</v>
      </c>
      <c r="Q4330">
        <v>1</v>
      </c>
      <c r="R4330">
        <v>7800</v>
      </c>
      <c r="S4330" t="s">
        <v>223</v>
      </c>
      <c r="T4330">
        <v>7800</v>
      </c>
      <c r="U4330" t="s">
        <v>15084</v>
      </c>
      <c r="V4330" t="s">
        <v>455</v>
      </c>
      <c r="W4330" t="s">
        <v>225</v>
      </c>
      <c r="X4330" t="s">
        <v>225</v>
      </c>
      <c r="Y4330">
        <v>7800</v>
      </c>
      <c r="AB4330">
        <v>1</v>
      </c>
      <c r="AC4330">
        <v>1</v>
      </c>
      <c r="AD4330">
        <v>3</v>
      </c>
      <c r="AE4330">
        <v>1300</v>
      </c>
      <c r="AF4330">
        <v>2</v>
      </c>
      <c r="AQ4330">
        <v>1</v>
      </c>
      <c r="AR4330">
        <f t="shared" si="67"/>
        <v>9.68</v>
      </c>
      <c r="AS4330">
        <v>1</v>
      </c>
      <c r="AT4330" t="s">
        <v>133</v>
      </c>
      <c r="AU4330">
        <v>42</v>
      </c>
    </row>
    <row r="4331" spans="1:47">
      <c r="A4331" t="s">
        <v>15088</v>
      </c>
      <c r="C4331">
        <v>310</v>
      </c>
      <c r="D4331" t="s">
        <v>14266</v>
      </c>
      <c r="E4331">
        <v>132</v>
      </c>
      <c r="F4331" t="s">
        <v>14895</v>
      </c>
      <c r="G4331" t="s">
        <v>422</v>
      </c>
      <c r="H4331" t="s">
        <v>260</v>
      </c>
      <c r="I4331" t="s">
        <v>15089</v>
      </c>
      <c r="J4331">
        <v>0.25768999999999997</v>
      </c>
      <c r="K4331">
        <v>0</v>
      </c>
      <c r="L4331">
        <v>0</v>
      </c>
      <c r="M4331">
        <v>0</v>
      </c>
      <c r="N4331">
        <v>0</v>
      </c>
      <c r="P4331">
        <v>0</v>
      </c>
      <c r="Q4331">
        <v>0</v>
      </c>
      <c r="R4331">
        <v>0</v>
      </c>
      <c r="S4331" t="s">
        <v>223</v>
      </c>
      <c r="T4331">
        <v>0</v>
      </c>
      <c r="U4331" t="s">
        <v>15088</v>
      </c>
      <c r="V4331" t="s">
        <v>455</v>
      </c>
      <c r="W4331" t="s">
        <v>225</v>
      </c>
      <c r="Y4331">
        <v>0</v>
      </c>
      <c r="AB4331">
        <v>0</v>
      </c>
      <c r="AC4331">
        <v>0</v>
      </c>
      <c r="AD4331">
        <v>0</v>
      </c>
      <c r="AE4331">
        <v>0</v>
      </c>
      <c r="AF4331">
        <v>0</v>
      </c>
      <c r="AQ4331">
        <v>1</v>
      </c>
      <c r="AR4331">
        <f t="shared" si="67"/>
        <v>0</v>
      </c>
      <c r="AS4331">
        <v>1</v>
      </c>
      <c r="AT4331" t="s">
        <v>133</v>
      </c>
      <c r="AU4331">
        <v>42</v>
      </c>
    </row>
    <row r="4332" spans="1:47">
      <c r="A4332" t="s">
        <v>15090</v>
      </c>
      <c r="C4332">
        <v>310</v>
      </c>
      <c r="D4332" t="s">
        <v>15091</v>
      </c>
      <c r="E4332">
        <v>101</v>
      </c>
      <c r="F4332" t="s">
        <v>14902</v>
      </c>
      <c r="G4332" t="s">
        <v>11287</v>
      </c>
      <c r="H4332" t="s">
        <v>220</v>
      </c>
      <c r="I4332" t="s">
        <v>15092</v>
      </c>
      <c r="J4332">
        <v>0.50197999999999998</v>
      </c>
      <c r="K4332">
        <v>1</v>
      </c>
      <c r="L4332">
        <v>1</v>
      </c>
      <c r="M4332">
        <v>1</v>
      </c>
      <c r="N4332">
        <v>1</v>
      </c>
      <c r="O4332" t="s">
        <v>225</v>
      </c>
      <c r="P4332">
        <v>0</v>
      </c>
      <c r="Q4332">
        <v>1</v>
      </c>
      <c r="R4332">
        <v>5100</v>
      </c>
      <c r="S4332" t="s">
        <v>223</v>
      </c>
      <c r="T4332">
        <v>5100</v>
      </c>
      <c r="U4332" t="s">
        <v>15090</v>
      </c>
      <c r="V4332" t="s">
        <v>455</v>
      </c>
      <c r="W4332" t="s">
        <v>225</v>
      </c>
      <c r="X4332" t="s">
        <v>225</v>
      </c>
      <c r="Y4332">
        <v>5100</v>
      </c>
      <c r="AB4332">
        <v>1</v>
      </c>
      <c r="AC4332">
        <v>1</v>
      </c>
      <c r="AD4332">
        <v>3</v>
      </c>
      <c r="AE4332">
        <v>1928</v>
      </c>
      <c r="AF4332">
        <v>2</v>
      </c>
      <c r="AQ4332">
        <v>1</v>
      </c>
      <c r="AR4332">
        <f t="shared" si="67"/>
        <v>9.68</v>
      </c>
      <c r="AS4332">
        <v>1</v>
      </c>
      <c r="AT4332" t="s">
        <v>133</v>
      </c>
      <c r="AU4332">
        <v>42</v>
      </c>
    </row>
    <row r="4333" spans="1:47">
      <c r="A4333" t="s">
        <v>15093</v>
      </c>
      <c r="C4333">
        <v>310</v>
      </c>
      <c r="D4333" t="s">
        <v>15094</v>
      </c>
      <c r="E4333">
        <v>101</v>
      </c>
      <c r="F4333" t="s">
        <v>15095</v>
      </c>
      <c r="G4333" t="s">
        <v>422</v>
      </c>
      <c r="H4333" t="s">
        <v>220</v>
      </c>
      <c r="I4333" t="s">
        <v>15096</v>
      </c>
      <c r="J4333">
        <v>0.25516</v>
      </c>
      <c r="K4333">
        <v>1</v>
      </c>
      <c r="L4333">
        <v>1</v>
      </c>
      <c r="M4333">
        <v>1</v>
      </c>
      <c r="N4333">
        <v>1</v>
      </c>
      <c r="O4333" t="s">
        <v>225</v>
      </c>
      <c r="P4333">
        <v>0</v>
      </c>
      <c r="Q4333">
        <v>1</v>
      </c>
      <c r="R4333">
        <v>12000</v>
      </c>
      <c r="S4333" t="s">
        <v>223</v>
      </c>
      <c r="T4333">
        <v>12000</v>
      </c>
      <c r="U4333" t="s">
        <v>15093</v>
      </c>
      <c r="V4333" t="s">
        <v>455</v>
      </c>
      <c r="W4333" t="s">
        <v>225</v>
      </c>
      <c r="X4333" t="s">
        <v>225</v>
      </c>
      <c r="Y4333">
        <v>12000</v>
      </c>
      <c r="AB4333">
        <v>1</v>
      </c>
      <c r="AC4333">
        <v>1</v>
      </c>
      <c r="AD4333">
        <v>3</v>
      </c>
      <c r="AE4333">
        <v>1469</v>
      </c>
      <c r="AF4333">
        <v>1.75</v>
      </c>
      <c r="AQ4333">
        <v>1</v>
      </c>
      <c r="AR4333">
        <f t="shared" si="67"/>
        <v>9.68</v>
      </c>
      <c r="AS4333">
        <v>1</v>
      </c>
      <c r="AT4333" t="s">
        <v>133</v>
      </c>
      <c r="AU4333">
        <v>42</v>
      </c>
    </row>
    <row r="4334" spans="1:47">
      <c r="A4334" t="s">
        <v>15097</v>
      </c>
      <c r="C4334">
        <v>310</v>
      </c>
      <c r="D4334" t="s">
        <v>15098</v>
      </c>
      <c r="E4334">
        <v>101</v>
      </c>
      <c r="F4334" t="s">
        <v>15099</v>
      </c>
      <c r="G4334" t="s">
        <v>1783</v>
      </c>
      <c r="H4334" t="s">
        <v>220</v>
      </c>
      <c r="I4334" t="s">
        <v>15100</v>
      </c>
      <c r="J4334">
        <v>0.11189</v>
      </c>
      <c r="K4334">
        <v>1</v>
      </c>
      <c r="L4334">
        <v>1</v>
      </c>
      <c r="M4334">
        <v>1</v>
      </c>
      <c r="N4334">
        <v>1</v>
      </c>
      <c r="O4334" t="s">
        <v>225</v>
      </c>
      <c r="P4334">
        <v>0</v>
      </c>
      <c r="Q4334">
        <v>1</v>
      </c>
      <c r="R4334">
        <v>5800</v>
      </c>
      <c r="S4334" t="s">
        <v>243</v>
      </c>
      <c r="T4334">
        <v>5800</v>
      </c>
      <c r="U4334" t="s">
        <v>15097</v>
      </c>
      <c r="V4334" t="s">
        <v>224</v>
      </c>
      <c r="W4334" t="s">
        <v>225</v>
      </c>
      <c r="X4334" t="s">
        <v>225</v>
      </c>
      <c r="Y4334">
        <v>5800</v>
      </c>
      <c r="AB4334">
        <v>1</v>
      </c>
      <c r="AC4334">
        <v>1</v>
      </c>
      <c r="AD4334">
        <v>2</v>
      </c>
      <c r="AE4334">
        <v>520</v>
      </c>
      <c r="AF4334">
        <v>1</v>
      </c>
      <c r="AQ4334">
        <v>2</v>
      </c>
      <c r="AR4334">
        <f t="shared" si="67"/>
        <v>4.6463999999999999</v>
      </c>
      <c r="AS4334">
        <v>1</v>
      </c>
      <c r="AT4334" t="s">
        <v>112</v>
      </c>
      <c r="AU4334">
        <v>20</v>
      </c>
    </row>
    <row r="4335" spans="1:47">
      <c r="A4335" t="s">
        <v>15101</v>
      </c>
      <c r="C4335">
        <v>310</v>
      </c>
      <c r="D4335" t="s">
        <v>15102</v>
      </c>
      <c r="E4335">
        <v>101</v>
      </c>
      <c r="F4335" t="s">
        <v>15103</v>
      </c>
      <c r="G4335" t="s">
        <v>422</v>
      </c>
      <c r="H4335" t="s">
        <v>220</v>
      </c>
      <c r="I4335" t="s">
        <v>15104</v>
      </c>
      <c r="J4335">
        <v>0.56279000000000001</v>
      </c>
      <c r="K4335">
        <v>1</v>
      </c>
      <c r="L4335">
        <v>1</v>
      </c>
      <c r="M4335">
        <v>1</v>
      </c>
      <c r="N4335">
        <v>1</v>
      </c>
      <c r="O4335" t="s">
        <v>225</v>
      </c>
      <c r="P4335">
        <v>0</v>
      </c>
      <c r="Q4335">
        <v>1</v>
      </c>
      <c r="R4335">
        <v>5200</v>
      </c>
      <c r="S4335" t="s">
        <v>223</v>
      </c>
      <c r="T4335">
        <v>5200</v>
      </c>
      <c r="U4335" t="s">
        <v>15101</v>
      </c>
      <c r="V4335" t="s">
        <v>455</v>
      </c>
      <c r="W4335" t="s">
        <v>225</v>
      </c>
      <c r="X4335" t="s">
        <v>225</v>
      </c>
      <c r="Y4335">
        <v>5200</v>
      </c>
      <c r="AB4335">
        <v>1</v>
      </c>
      <c r="AC4335">
        <v>1</v>
      </c>
      <c r="AD4335">
        <v>2</v>
      </c>
      <c r="AE4335">
        <v>1460</v>
      </c>
      <c r="AF4335">
        <v>2</v>
      </c>
      <c r="AQ4335">
        <v>3</v>
      </c>
      <c r="AR4335">
        <f t="shared" si="67"/>
        <v>9.68</v>
      </c>
      <c r="AS4335">
        <v>1</v>
      </c>
      <c r="AT4335" t="s">
        <v>133</v>
      </c>
      <c r="AU4335">
        <v>42</v>
      </c>
    </row>
    <row r="4336" spans="1:47">
      <c r="A4336" t="s">
        <v>15105</v>
      </c>
      <c r="C4336">
        <v>310</v>
      </c>
      <c r="D4336" t="s">
        <v>15106</v>
      </c>
      <c r="E4336">
        <v>132</v>
      </c>
      <c r="F4336" t="s">
        <v>14267</v>
      </c>
      <c r="G4336" t="s">
        <v>422</v>
      </c>
      <c r="H4336" t="s">
        <v>260</v>
      </c>
      <c r="I4336" t="s">
        <v>15107</v>
      </c>
      <c r="J4336">
        <v>0.19750000000000001</v>
      </c>
      <c r="K4336">
        <v>0</v>
      </c>
      <c r="L4336">
        <v>0</v>
      </c>
      <c r="M4336">
        <v>0</v>
      </c>
      <c r="N4336">
        <v>0</v>
      </c>
      <c r="P4336">
        <v>0</v>
      </c>
      <c r="Q4336">
        <v>0</v>
      </c>
      <c r="R4336">
        <v>0</v>
      </c>
      <c r="S4336" t="s">
        <v>223</v>
      </c>
      <c r="T4336">
        <v>0</v>
      </c>
      <c r="U4336" t="s">
        <v>15105</v>
      </c>
      <c r="V4336" t="s">
        <v>455</v>
      </c>
      <c r="W4336" t="s">
        <v>225</v>
      </c>
      <c r="Y4336">
        <v>0</v>
      </c>
      <c r="AB4336">
        <v>0</v>
      </c>
      <c r="AC4336">
        <v>0</v>
      </c>
      <c r="AD4336">
        <v>0</v>
      </c>
      <c r="AE4336">
        <v>0</v>
      </c>
      <c r="AF4336">
        <v>0</v>
      </c>
      <c r="AQ4336">
        <v>1</v>
      </c>
      <c r="AR4336">
        <f t="shared" si="67"/>
        <v>0</v>
      </c>
      <c r="AS4336">
        <v>1</v>
      </c>
      <c r="AT4336" t="s">
        <v>133</v>
      </c>
      <c r="AU4336">
        <v>42</v>
      </c>
    </row>
    <row r="4337" spans="1:47">
      <c r="A4337" t="s">
        <v>15108</v>
      </c>
      <c r="C4337">
        <v>310</v>
      </c>
      <c r="D4337" t="s">
        <v>15109</v>
      </c>
      <c r="E4337">
        <v>101</v>
      </c>
      <c r="F4337" t="s">
        <v>15110</v>
      </c>
      <c r="G4337" t="s">
        <v>1783</v>
      </c>
      <c r="H4337" t="s">
        <v>220</v>
      </c>
      <c r="I4337" t="s">
        <v>15111</v>
      </c>
      <c r="J4337">
        <v>0.13528000000000001</v>
      </c>
      <c r="K4337">
        <v>1</v>
      </c>
      <c r="L4337">
        <v>1</v>
      </c>
      <c r="M4337">
        <v>1</v>
      </c>
      <c r="N4337">
        <v>1</v>
      </c>
      <c r="O4337" t="s">
        <v>225</v>
      </c>
      <c r="P4337">
        <v>0</v>
      </c>
      <c r="Q4337">
        <v>1</v>
      </c>
      <c r="R4337">
        <v>3100</v>
      </c>
      <c r="S4337" t="s">
        <v>223</v>
      </c>
      <c r="T4337">
        <v>3100</v>
      </c>
      <c r="U4337" t="s">
        <v>15108</v>
      </c>
      <c r="V4337" t="s">
        <v>224</v>
      </c>
      <c r="W4337" t="s">
        <v>225</v>
      </c>
      <c r="X4337" t="s">
        <v>225</v>
      </c>
      <c r="Y4337">
        <v>3100</v>
      </c>
      <c r="AB4337">
        <v>1</v>
      </c>
      <c r="AC4337">
        <v>1</v>
      </c>
      <c r="AD4337">
        <v>1</v>
      </c>
      <c r="AE4337">
        <v>922</v>
      </c>
      <c r="AF4337">
        <v>1</v>
      </c>
      <c r="AQ4337">
        <v>1</v>
      </c>
      <c r="AR4337">
        <f t="shared" si="67"/>
        <v>4.6463999999999999</v>
      </c>
      <c r="AS4337">
        <v>1</v>
      </c>
      <c r="AT4337" t="s">
        <v>112</v>
      </c>
      <c r="AU4337">
        <v>20</v>
      </c>
    </row>
    <row r="4338" spans="1:47">
      <c r="A4338" t="s">
        <v>15112</v>
      </c>
      <c r="C4338">
        <v>310</v>
      </c>
      <c r="D4338" t="s">
        <v>15113</v>
      </c>
      <c r="E4338">
        <v>132</v>
      </c>
      <c r="F4338" t="s">
        <v>15114</v>
      </c>
      <c r="G4338" t="s">
        <v>422</v>
      </c>
      <c r="H4338" t="s">
        <v>260</v>
      </c>
      <c r="I4338" t="s">
        <v>15115</v>
      </c>
      <c r="J4338">
        <v>0.25623000000000001</v>
      </c>
      <c r="K4338">
        <v>0</v>
      </c>
      <c r="L4338">
        <v>0</v>
      </c>
      <c r="M4338">
        <v>0</v>
      </c>
      <c r="N4338">
        <v>0</v>
      </c>
      <c r="P4338">
        <v>0</v>
      </c>
      <c r="Q4338">
        <v>0</v>
      </c>
      <c r="R4338">
        <v>0</v>
      </c>
      <c r="S4338" t="s">
        <v>223</v>
      </c>
      <c r="T4338">
        <v>0</v>
      </c>
      <c r="U4338" t="s">
        <v>15112</v>
      </c>
      <c r="V4338" t="s">
        <v>224</v>
      </c>
      <c r="W4338" t="s">
        <v>225</v>
      </c>
      <c r="Y4338">
        <v>0</v>
      </c>
      <c r="AB4338">
        <v>0</v>
      </c>
      <c r="AC4338">
        <v>0</v>
      </c>
      <c r="AD4338">
        <v>0</v>
      </c>
      <c r="AE4338">
        <v>0</v>
      </c>
      <c r="AF4338">
        <v>0</v>
      </c>
      <c r="AQ4338">
        <v>2</v>
      </c>
      <c r="AR4338">
        <f t="shared" si="67"/>
        <v>0</v>
      </c>
      <c r="AS4338">
        <v>1</v>
      </c>
      <c r="AT4338" t="s">
        <v>133</v>
      </c>
      <c r="AU4338">
        <v>42</v>
      </c>
    </row>
    <row r="4339" spans="1:47">
      <c r="A4339" t="s">
        <v>15116</v>
      </c>
      <c r="C4339">
        <v>310</v>
      </c>
      <c r="D4339" t="s">
        <v>15117</v>
      </c>
      <c r="E4339">
        <v>101</v>
      </c>
      <c r="F4339" t="s">
        <v>15118</v>
      </c>
      <c r="G4339" t="s">
        <v>422</v>
      </c>
      <c r="H4339" t="s">
        <v>220</v>
      </c>
      <c r="I4339" t="s">
        <v>15119</v>
      </c>
      <c r="J4339">
        <v>0.27850000000000003</v>
      </c>
      <c r="K4339">
        <v>1</v>
      </c>
      <c r="L4339">
        <v>1</v>
      </c>
      <c r="M4339">
        <v>1</v>
      </c>
      <c r="N4339">
        <v>1</v>
      </c>
      <c r="O4339" t="s">
        <v>225</v>
      </c>
      <c r="P4339">
        <v>0</v>
      </c>
      <c r="Q4339">
        <v>1</v>
      </c>
      <c r="R4339">
        <v>12000</v>
      </c>
      <c r="S4339" t="s">
        <v>223</v>
      </c>
      <c r="T4339">
        <v>12000</v>
      </c>
      <c r="U4339" t="s">
        <v>15116</v>
      </c>
      <c r="V4339" t="s">
        <v>455</v>
      </c>
      <c r="W4339" t="s">
        <v>225</v>
      </c>
      <c r="X4339" t="s">
        <v>225</v>
      </c>
      <c r="Y4339">
        <v>12000</v>
      </c>
      <c r="AB4339">
        <v>1</v>
      </c>
      <c r="AC4339">
        <v>1</v>
      </c>
      <c r="AD4339">
        <v>3</v>
      </c>
      <c r="AE4339">
        <v>988</v>
      </c>
      <c r="AF4339">
        <v>1</v>
      </c>
      <c r="AQ4339">
        <v>1</v>
      </c>
      <c r="AR4339">
        <f t="shared" si="67"/>
        <v>9.68</v>
      </c>
      <c r="AS4339">
        <v>1</v>
      </c>
      <c r="AT4339" t="s">
        <v>133</v>
      </c>
      <c r="AU4339">
        <v>42</v>
      </c>
    </row>
    <row r="4340" spans="1:47">
      <c r="A4340" t="s">
        <v>15120</v>
      </c>
      <c r="C4340">
        <v>310</v>
      </c>
      <c r="D4340" t="s">
        <v>14409</v>
      </c>
      <c r="E4340">
        <v>132</v>
      </c>
      <c r="F4340" t="s">
        <v>15099</v>
      </c>
      <c r="G4340" t="s">
        <v>422</v>
      </c>
      <c r="H4340" t="s">
        <v>260</v>
      </c>
      <c r="I4340" t="s">
        <v>15121</v>
      </c>
      <c r="J4340">
        <v>5.8160000000000003E-2</v>
      </c>
      <c r="K4340">
        <v>0</v>
      </c>
      <c r="L4340">
        <v>0</v>
      </c>
      <c r="M4340">
        <v>0</v>
      </c>
      <c r="N4340">
        <v>0</v>
      </c>
      <c r="P4340">
        <v>0</v>
      </c>
      <c r="Q4340">
        <v>0</v>
      </c>
      <c r="R4340">
        <v>0</v>
      </c>
      <c r="S4340" t="s">
        <v>223</v>
      </c>
      <c r="T4340">
        <v>0</v>
      </c>
      <c r="U4340" t="s">
        <v>15120</v>
      </c>
      <c r="Y4340">
        <v>0</v>
      </c>
      <c r="AB4340">
        <v>0</v>
      </c>
      <c r="AC4340">
        <v>0</v>
      </c>
      <c r="AD4340">
        <v>0</v>
      </c>
      <c r="AE4340">
        <v>0</v>
      </c>
      <c r="AF4340">
        <v>0</v>
      </c>
      <c r="AQ4340">
        <v>1</v>
      </c>
      <c r="AR4340">
        <f t="shared" si="67"/>
        <v>0</v>
      </c>
      <c r="AS4340">
        <v>1</v>
      </c>
      <c r="AT4340" t="s">
        <v>112</v>
      </c>
      <c r="AU4340">
        <v>20</v>
      </c>
    </row>
    <row r="4341" spans="1:47">
      <c r="A4341" t="s">
        <v>15122</v>
      </c>
      <c r="C4341">
        <v>310</v>
      </c>
      <c r="D4341" t="s">
        <v>15123</v>
      </c>
      <c r="E4341">
        <v>906</v>
      </c>
      <c r="F4341" t="s">
        <v>14797</v>
      </c>
      <c r="G4341" t="s">
        <v>422</v>
      </c>
      <c r="H4341" t="s">
        <v>1046</v>
      </c>
      <c r="I4341" t="s">
        <v>15124</v>
      </c>
      <c r="J4341">
        <v>0.53878999999999999</v>
      </c>
      <c r="K4341">
        <v>0</v>
      </c>
      <c r="L4341">
        <v>0</v>
      </c>
      <c r="M4341">
        <v>1</v>
      </c>
      <c r="N4341">
        <v>1</v>
      </c>
      <c r="O4341" t="s">
        <v>659</v>
      </c>
      <c r="P4341">
        <v>1</v>
      </c>
      <c r="Q4341">
        <v>1</v>
      </c>
      <c r="R4341">
        <v>31200</v>
      </c>
      <c r="S4341" t="s">
        <v>223</v>
      </c>
      <c r="T4341">
        <v>0</v>
      </c>
      <c r="U4341" t="s">
        <v>15122</v>
      </c>
      <c r="V4341" t="s">
        <v>933</v>
      </c>
      <c r="W4341" t="s">
        <v>659</v>
      </c>
      <c r="X4341" t="s">
        <v>659</v>
      </c>
      <c r="Y4341">
        <v>31200</v>
      </c>
      <c r="AB4341">
        <v>0</v>
      </c>
      <c r="AC4341">
        <v>0</v>
      </c>
      <c r="AD4341">
        <v>3</v>
      </c>
      <c r="AE4341">
        <v>1445</v>
      </c>
      <c r="AF4341">
        <v>1.75</v>
      </c>
      <c r="AQ4341">
        <v>1</v>
      </c>
      <c r="AR4341">
        <f t="shared" si="67"/>
        <v>0</v>
      </c>
      <c r="AS4341">
        <v>1</v>
      </c>
      <c r="AT4341" t="s">
        <v>133</v>
      </c>
      <c r="AU4341">
        <v>42</v>
      </c>
    </row>
    <row r="4342" spans="1:47">
      <c r="A4342" t="s">
        <v>15125</v>
      </c>
      <c r="C4342">
        <v>310</v>
      </c>
      <c r="D4342" t="s">
        <v>15126</v>
      </c>
      <c r="E4342">
        <v>132</v>
      </c>
      <c r="F4342" t="s">
        <v>14166</v>
      </c>
      <c r="G4342" t="s">
        <v>422</v>
      </c>
      <c r="H4342" t="s">
        <v>260</v>
      </c>
      <c r="I4342" t="s">
        <v>15127</v>
      </c>
      <c r="J4342">
        <v>2.3424100000000001</v>
      </c>
      <c r="K4342">
        <v>0</v>
      </c>
      <c r="L4342">
        <v>0</v>
      </c>
      <c r="M4342">
        <v>0</v>
      </c>
      <c r="N4342">
        <v>0</v>
      </c>
      <c r="P4342">
        <v>0</v>
      </c>
      <c r="Q4342">
        <v>0</v>
      </c>
      <c r="R4342">
        <v>0</v>
      </c>
      <c r="S4342" t="s">
        <v>223</v>
      </c>
      <c r="T4342">
        <v>0</v>
      </c>
      <c r="U4342" t="s">
        <v>15125</v>
      </c>
      <c r="Y4342">
        <v>0</v>
      </c>
      <c r="AB4342">
        <v>0</v>
      </c>
      <c r="AC4342">
        <v>0</v>
      </c>
      <c r="AD4342">
        <v>0</v>
      </c>
      <c r="AE4342">
        <v>0</v>
      </c>
      <c r="AF4342">
        <v>0</v>
      </c>
      <c r="AQ4342">
        <v>1</v>
      </c>
      <c r="AR4342">
        <f t="shared" si="67"/>
        <v>0</v>
      </c>
      <c r="AS4342">
        <v>1</v>
      </c>
      <c r="AT4342" t="s">
        <v>133</v>
      </c>
      <c r="AU4342">
        <v>42</v>
      </c>
    </row>
    <row r="4343" spans="1:47">
      <c r="A4343" t="s">
        <v>15128</v>
      </c>
      <c r="C4343">
        <v>310</v>
      </c>
      <c r="D4343" t="s">
        <v>15129</v>
      </c>
      <c r="E4343">
        <v>131</v>
      </c>
      <c r="F4343" t="s">
        <v>15130</v>
      </c>
      <c r="G4343" t="s">
        <v>422</v>
      </c>
      <c r="H4343" t="s">
        <v>407</v>
      </c>
      <c r="I4343" t="s">
        <v>15131</v>
      </c>
      <c r="J4343">
        <v>0.34361999999999998</v>
      </c>
      <c r="K4343">
        <v>0</v>
      </c>
      <c r="L4343">
        <v>0</v>
      </c>
      <c r="M4343">
        <v>0</v>
      </c>
      <c r="N4343">
        <v>0</v>
      </c>
      <c r="P4343">
        <v>0</v>
      </c>
      <c r="Q4343">
        <v>0</v>
      </c>
      <c r="R4343">
        <v>0</v>
      </c>
      <c r="S4343" t="s">
        <v>223</v>
      </c>
      <c r="T4343">
        <v>0</v>
      </c>
      <c r="U4343" t="s">
        <v>15128</v>
      </c>
      <c r="V4343" t="s">
        <v>455</v>
      </c>
      <c r="W4343" t="s">
        <v>225</v>
      </c>
      <c r="Y4343">
        <v>0</v>
      </c>
      <c r="AB4343">
        <v>0</v>
      </c>
      <c r="AC4343">
        <v>0</v>
      </c>
      <c r="AD4343">
        <v>0</v>
      </c>
      <c r="AE4343">
        <v>0</v>
      </c>
      <c r="AF4343">
        <v>0</v>
      </c>
      <c r="AQ4343">
        <v>1</v>
      </c>
      <c r="AR4343">
        <f t="shared" si="67"/>
        <v>0</v>
      </c>
      <c r="AS4343">
        <v>1</v>
      </c>
      <c r="AT4343" t="s">
        <v>133</v>
      </c>
      <c r="AU4343">
        <v>42</v>
      </c>
    </row>
    <row r="4344" spans="1:47">
      <c r="A4344" t="s">
        <v>15132</v>
      </c>
      <c r="C4344">
        <v>310</v>
      </c>
      <c r="D4344" t="s">
        <v>15133</v>
      </c>
      <c r="E4344">
        <v>132</v>
      </c>
      <c r="F4344" t="s">
        <v>14267</v>
      </c>
      <c r="G4344" t="s">
        <v>422</v>
      </c>
      <c r="H4344" t="s">
        <v>260</v>
      </c>
      <c r="I4344" t="s">
        <v>15134</v>
      </c>
      <c r="J4344">
        <v>0.27699000000000001</v>
      </c>
      <c r="K4344">
        <v>0</v>
      </c>
      <c r="L4344">
        <v>0</v>
      </c>
      <c r="M4344">
        <v>0</v>
      </c>
      <c r="N4344">
        <v>0</v>
      </c>
      <c r="P4344">
        <v>0</v>
      </c>
      <c r="Q4344">
        <v>0</v>
      </c>
      <c r="R4344">
        <v>0</v>
      </c>
      <c r="S4344" t="s">
        <v>223</v>
      </c>
      <c r="T4344">
        <v>0</v>
      </c>
      <c r="U4344" t="s">
        <v>15132</v>
      </c>
      <c r="V4344" t="s">
        <v>455</v>
      </c>
      <c r="W4344" t="s">
        <v>225</v>
      </c>
      <c r="Y4344">
        <v>0</v>
      </c>
      <c r="AB4344">
        <v>0</v>
      </c>
      <c r="AC4344">
        <v>0</v>
      </c>
      <c r="AD4344">
        <v>0</v>
      </c>
      <c r="AE4344">
        <v>0</v>
      </c>
      <c r="AF4344">
        <v>0</v>
      </c>
      <c r="AQ4344">
        <v>1</v>
      </c>
      <c r="AR4344">
        <f t="shared" si="67"/>
        <v>0</v>
      </c>
      <c r="AS4344">
        <v>1</v>
      </c>
      <c r="AT4344" t="s">
        <v>127</v>
      </c>
      <c r="AU4344">
        <v>35</v>
      </c>
    </row>
    <row r="4345" spans="1:47">
      <c r="A4345" t="s">
        <v>15135</v>
      </c>
      <c r="C4345">
        <v>310</v>
      </c>
      <c r="D4345" t="s">
        <v>15136</v>
      </c>
      <c r="E4345">
        <v>906</v>
      </c>
      <c r="F4345" t="s">
        <v>14987</v>
      </c>
      <c r="G4345" t="s">
        <v>422</v>
      </c>
      <c r="H4345" t="s">
        <v>11038</v>
      </c>
      <c r="I4345" t="s">
        <v>15137</v>
      </c>
      <c r="J4345">
        <v>1.0970800000000001</v>
      </c>
      <c r="K4345">
        <v>0</v>
      </c>
      <c r="L4345">
        <v>0</v>
      </c>
      <c r="M4345">
        <v>1</v>
      </c>
      <c r="N4345">
        <v>1</v>
      </c>
      <c r="O4345" t="s">
        <v>659</v>
      </c>
      <c r="P4345">
        <v>1</v>
      </c>
      <c r="Q4345">
        <v>0</v>
      </c>
      <c r="R4345">
        <v>0</v>
      </c>
      <c r="S4345" t="s">
        <v>223</v>
      </c>
      <c r="T4345">
        <v>0</v>
      </c>
      <c r="U4345" t="s">
        <v>15135</v>
      </c>
      <c r="V4345" t="s">
        <v>933</v>
      </c>
      <c r="W4345" t="s">
        <v>659</v>
      </c>
      <c r="X4345" t="s">
        <v>659</v>
      </c>
      <c r="Y4345">
        <v>0</v>
      </c>
      <c r="AB4345">
        <v>0</v>
      </c>
      <c r="AC4345">
        <v>0</v>
      </c>
      <c r="AD4345">
        <v>0</v>
      </c>
      <c r="AE4345">
        <v>5350</v>
      </c>
      <c r="AF4345">
        <v>1</v>
      </c>
      <c r="AQ4345">
        <v>1</v>
      </c>
      <c r="AR4345">
        <f t="shared" si="67"/>
        <v>0</v>
      </c>
      <c r="AS4345">
        <v>1</v>
      </c>
      <c r="AT4345" t="s">
        <v>133</v>
      </c>
      <c r="AU4345">
        <v>42</v>
      </c>
    </row>
    <row r="4346" spans="1:47">
      <c r="A4346" t="s">
        <v>15138</v>
      </c>
      <c r="C4346">
        <v>310</v>
      </c>
      <c r="D4346" t="s">
        <v>14266</v>
      </c>
      <c r="E4346">
        <v>132</v>
      </c>
      <c r="F4346" t="s">
        <v>14267</v>
      </c>
      <c r="G4346" t="s">
        <v>422</v>
      </c>
      <c r="H4346" t="s">
        <v>260</v>
      </c>
      <c r="I4346" t="s">
        <v>15139</v>
      </c>
      <c r="J4346">
        <v>0.23149</v>
      </c>
      <c r="K4346">
        <v>0</v>
      </c>
      <c r="L4346">
        <v>0</v>
      </c>
      <c r="M4346">
        <v>0</v>
      </c>
      <c r="N4346">
        <v>0</v>
      </c>
      <c r="P4346">
        <v>0</v>
      </c>
      <c r="Q4346">
        <v>0</v>
      </c>
      <c r="R4346">
        <v>0</v>
      </c>
      <c r="S4346" t="s">
        <v>223</v>
      </c>
      <c r="T4346">
        <v>0</v>
      </c>
      <c r="U4346" t="s">
        <v>15138</v>
      </c>
      <c r="V4346" t="s">
        <v>455</v>
      </c>
      <c r="W4346" t="s">
        <v>225</v>
      </c>
      <c r="Y4346">
        <v>0</v>
      </c>
      <c r="AB4346">
        <v>0</v>
      </c>
      <c r="AC4346">
        <v>0</v>
      </c>
      <c r="AD4346">
        <v>0</v>
      </c>
      <c r="AE4346">
        <v>0</v>
      </c>
      <c r="AF4346">
        <v>0</v>
      </c>
      <c r="AQ4346">
        <v>1</v>
      </c>
      <c r="AR4346">
        <f t="shared" si="67"/>
        <v>0</v>
      </c>
      <c r="AS4346">
        <v>1</v>
      </c>
      <c r="AT4346" t="s">
        <v>133</v>
      </c>
      <c r="AU4346">
        <v>42</v>
      </c>
    </row>
    <row r="4347" spans="1:47">
      <c r="A4347" t="s">
        <v>15140</v>
      </c>
      <c r="C4347">
        <v>310</v>
      </c>
      <c r="D4347" t="s">
        <v>10444</v>
      </c>
      <c r="E4347">
        <v>132</v>
      </c>
      <c r="F4347" t="s">
        <v>15141</v>
      </c>
      <c r="G4347" t="s">
        <v>422</v>
      </c>
      <c r="H4347" t="s">
        <v>260</v>
      </c>
      <c r="I4347" t="s">
        <v>15142</v>
      </c>
      <c r="J4347">
        <v>2.7869299999999999</v>
      </c>
      <c r="K4347">
        <v>0</v>
      </c>
      <c r="L4347">
        <v>0</v>
      </c>
      <c r="M4347">
        <v>0</v>
      </c>
      <c r="N4347">
        <v>0</v>
      </c>
      <c r="P4347">
        <v>0</v>
      </c>
      <c r="Q4347">
        <v>0</v>
      </c>
      <c r="R4347">
        <v>0</v>
      </c>
      <c r="S4347" t="s">
        <v>223</v>
      </c>
      <c r="T4347">
        <v>0</v>
      </c>
      <c r="U4347" t="s">
        <v>15140</v>
      </c>
      <c r="Y4347">
        <v>0</v>
      </c>
      <c r="AB4347">
        <v>0</v>
      </c>
      <c r="AC4347">
        <v>0</v>
      </c>
      <c r="AD4347">
        <v>0</v>
      </c>
      <c r="AE4347">
        <v>0</v>
      </c>
      <c r="AF4347">
        <v>0</v>
      </c>
      <c r="AQ4347">
        <v>1</v>
      </c>
      <c r="AR4347">
        <f t="shared" si="67"/>
        <v>0</v>
      </c>
      <c r="AS4347">
        <v>1</v>
      </c>
      <c r="AT4347" t="s">
        <v>134</v>
      </c>
      <c r="AU4347">
        <v>43</v>
      </c>
    </row>
    <row r="4348" spans="1:47">
      <c r="A4348" t="s">
        <v>15143</v>
      </c>
      <c r="C4348">
        <v>310</v>
      </c>
      <c r="D4348" t="s">
        <v>15144</v>
      </c>
      <c r="E4348">
        <v>104</v>
      </c>
      <c r="F4348" t="s">
        <v>15145</v>
      </c>
      <c r="G4348" t="s">
        <v>422</v>
      </c>
      <c r="H4348" t="s">
        <v>1213</v>
      </c>
      <c r="I4348" t="s">
        <v>15146</v>
      </c>
      <c r="J4348">
        <v>2.86917</v>
      </c>
      <c r="K4348">
        <v>0</v>
      </c>
      <c r="L4348">
        <v>0</v>
      </c>
      <c r="M4348">
        <v>1</v>
      </c>
      <c r="N4348">
        <v>1</v>
      </c>
      <c r="O4348" t="s">
        <v>659</v>
      </c>
      <c r="P4348">
        <v>1</v>
      </c>
      <c r="Q4348">
        <v>1</v>
      </c>
      <c r="R4348">
        <v>17800</v>
      </c>
      <c r="S4348" t="s">
        <v>223</v>
      </c>
      <c r="T4348">
        <v>0</v>
      </c>
      <c r="U4348" t="s">
        <v>15143</v>
      </c>
      <c r="V4348" t="s">
        <v>933</v>
      </c>
      <c r="W4348" t="s">
        <v>659</v>
      </c>
      <c r="X4348" t="s">
        <v>659</v>
      </c>
      <c r="Y4348">
        <v>17800</v>
      </c>
      <c r="AB4348">
        <v>0</v>
      </c>
      <c r="AC4348">
        <v>0</v>
      </c>
      <c r="AD4348">
        <v>6</v>
      </c>
      <c r="AE4348">
        <v>3418</v>
      </c>
      <c r="AF4348">
        <v>2</v>
      </c>
      <c r="AQ4348">
        <v>1</v>
      </c>
      <c r="AR4348">
        <f t="shared" si="67"/>
        <v>0</v>
      </c>
      <c r="AS4348">
        <v>1</v>
      </c>
      <c r="AT4348" t="s">
        <v>134</v>
      </c>
      <c r="AU4348">
        <v>43</v>
      </c>
    </row>
    <row r="4349" spans="1:47">
      <c r="A4349" t="s">
        <v>15147</v>
      </c>
      <c r="C4349">
        <v>310</v>
      </c>
      <c r="D4349" t="s">
        <v>15148</v>
      </c>
      <c r="E4349">
        <v>101</v>
      </c>
      <c r="F4349" t="s">
        <v>15149</v>
      </c>
      <c r="G4349" t="s">
        <v>422</v>
      </c>
      <c r="H4349" t="s">
        <v>220</v>
      </c>
      <c r="I4349" t="s">
        <v>15150</v>
      </c>
      <c r="J4349">
        <v>0.29082999999999998</v>
      </c>
      <c r="K4349">
        <v>1</v>
      </c>
      <c r="L4349">
        <v>1</v>
      </c>
      <c r="M4349">
        <v>1</v>
      </c>
      <c r="N4349">
        <v>1</v>
      </c>
      <c r="O4349" t="s">
        <v>225</v>
      </c>
      <c r="P4349">
        <v>0</v>
      </c>
      <c r="Q4349">
        <v>1</v>
      </c>
      <c r="R4349">
        <v>11400</v>
      </c>
      <c r="S4349" t="s">
        <v>223</v>
      </c>
      <c r="T4349">
        <v>11400</v>
      </c>
      <c r="U4349" t="s">
        <v>15147</v>
      </c>
      <c r="V4349" t="s">
        <v>455</v>
      </c>
      <c r="W4349" t="s">
        <v>225</v>
      </c>
      <c r="X4349" t="s">
        <v>225</v>
      </c>
      <c r="Y4349">
        <v>11400</v>
      </c>
      <c r="AB4349">
        <v>1</v>
      </c>
      <c r="AC4349">
        <v>1</v>
      </c>
      <c r="AD4349">
        <v>3</v>
      </c>
      <c r="AE4349">
        <v>1973</v>
      </c>
      <c r="AF4349">
        <v>1.75</v>
      </c>
      <c r="AQ4349">
        <v>1</v>
      </c>
      <c r="AR4349">
        <f t="shared" si="67"/>
        <v>9.68</v>
      </c>
      <c r="AS4349">
        <v>1</v>
      </c>
      <c r="AT4349" t="s">
        <v>133</v>
      </c>
      <c r="AU4349">
        <v>42</v>
      </c>
    </row>
    <row r="4350" spans="1:47">
      <c r="A4350" t="s">
        <v>15151</v>
      </c>
      <c r="C4350">
        <v>310</v>
      </c>
      <c r="D4350" t="s">
        <v>15152</v>
      </c>
      <c r="E4350">
        <v>132</v>
      </c>
      <c r="F4350" t="s">
        <v>15153</v>
      </c>
      <c r="G4350" t="s">
        <v>422</v>
      </c>
      <c r="H4350" t="s">
        <v>260</v>
      </c>
      <c r="I4350" t="s">
        <v>15154</v>
      </c>
      <c r="J4350">
        <v>0.17282</v>
      </c>
      <c r="K4350">
        <v>0</v>
      </c>
      <c r="L4350">
        <v>0</v>
      </c>
      <c r="M4350">
        <v>0</v>
      </c>
      <c r="N4350">
        <v>0</v>
      </c>
      <c r="P4350">
        <v>0</v>
      </c>
      <c r="Q4350">
        <v>0</v>
      </c>
      <c r="R4350">
        <v>0</v>
      </c>
      <c r="S4350" t="s">
        <v>223</v>
      </c>
      <c r="T4350">
        <v>0</v>
      </c>
      <c r="U4350" t="s">
        <v>15151</v>
      </c>
      <c r="Y4350">
        <v>0</v>
      </c>
      <c r="AB4350">
        <v>0</v>
      </c>
      <c r="AC4350">
        <v>0</v>
      </c>
      <c r="AD4350">
        <v>0</v>
      </c>
      <c r="AE4350">
        <v>0</v>
      </c>
      <c r="AF4350">
        <v>0</v>
      </c>
      <c r="AQ4350">
        <v>1</v>
      </c>
      <c r="AR4350">
        <f t="shared" si="67"/>
        <v>0</v>
      </c>
      <c r="AS4350">
        <v>1</v>
      </c>
      <c r="AT4350" t="s">
        <v>112</v>
      </c>
      <c r="AU4350">
        <v>20</v>
      </c>
    </row>
    <row r="4351" spans="1:47">
      <c r="A4351" t="s">
        <v>15155</v>
      </c>
      <c r="C4351">
        <v>310</v>
      </c>
      <c r="D4351" t="s">
        <v>15156</v>
      </c>
      <c r="E4351">
        <v>132</v>
      </c>
      <c r="F4351" t="s">
        <v>15157</v>
      </c>
      <c r="G4351" t="s">
        <v>422</v>
      </c>
      <c r="H4351" t="s">
        <v>260</v>
      </c>
      <c r="I4351" t="s">
        <v>15158</v>
      </c>
      <c r="J4351">
        <v>0.26334000000000002</v>
      </c>
      <c r="K4351">
        <v>0</v>
      </c>
      <c r="L4351">
        <v>0</v>
      </c>
      <c r="M4351">
        <v>0</v>
      </c>
      <c r="N4351">
        <v>0</v>
      </c>
      <c r="P4351">
        <v>0</v>
      </c>
      <c r="Q4351">
        <v>0</v>
      </c>
      <c r="R4351">
        <v>0</v>
      </c>
      <c r="S4351" t="s">
        <v>223</v>
      </c>
      <c r="T4351">
        <v>0</v>
      </c>
      <c r="U4351" t="s">
        <v>15155</v>
      </c>
      <c r="V4351" t="s">
        <v>224</v>
      </c>
      <c r="W4351" t="s">
        <v>225</v>
      </c>
      <c r="Y4351">
        <v>0</v>
      </c>
      <c r="AB4351">
        <v>0</v>
      </c>
      <c r="AC4351">
        <v>0</v>
      </c>
      <c r="AD4351">
        <v>0</v>
      </c>
      <c r="AE4351">
        <v>0</v>
      </c>
      <c r="AF4351">
        <v>0</v>
      </c>
      <c r="AQ4351">
        <v>1</v>
      </c>
      <c r="AR4351">
        <f t="shared" si="67"/>
        <v>0</v>
      </c>
      <c r="AS4351">
        <v>1</v>
      </c>
      <c r="AT4351" t="s">
        <v>133</v>
      </c>
      <c r="AU4351">
        <v>42</v>
      </c>
    </row>
    <row r="4352" spans="1:47">
      <c r="A4352" t="s">
        <v>15159</v>
      </c>
      <c r="C4352">
        <v>310</v>
      </c>
      <c r="D4352" t="s">
        <v>10444</v>
      </c>
      <c r="E4352">
        <v>906</v>
      </c>
      <c r="F4352" t="s">
        <v>14797</v>
      </c>
      <c r="G4352" t="s">
        <v>422</v>
      </c>
      <c r="H4352" t="s">
        <v>967</v>
      </c>
      <c r="I4352" t="s">
        <v>15160</v>
      </c>
      <c r="J4352">
        <v>8.2030000000000006E-2</v>
      </c>
      <c r="K4352">
        <v>0</v>
      </c>
      <c r="L4352">
        <v>0</v>
      </c>
      <c r="M4352">
        <v>0</v>
      </c>
      <c r="N4352">
        <v>0</v>
      </c>
      <c r="P4352">
        <v>0</v>
      </c>
      <c r="Q4352">
        <v>0</v>
      </c>
      <c r="R4352">
        <v>0</v>
      </c>
      <c r="S4352" t="s">
        <v>223</v>
      </c>
      <c r="T4352">
        <v>0</v>
      </c>
      <c r="U4352" t="s">
        <v>15159</v>
      </c>
      <c r="V4352" t="s">
        <v>933</v>
      </c>
      <c r="W4352" t="s">
        <v>659</v>
      </c>
      <c r="Y4352">
        <v>0</v>
      </c>
      <c r="AB4352">
        <v>0</v>
      </c>
      <c r="AC4352">
        <v>0</v>
      </c>
      <c r="AD4352">
        <v>0</v>
      </c>
      <c r="AE4352">
        <v>0</v>
      </c>
      <c r="AF4352">
        <v>0</v>
      </c>
      <c r="AQ4352">
        <v>1</v>
      </c>
      <c r="AR4352">
        <f t="shared" si="67"/>
        <v>0</v>
      </c>
      <c r="AS4352">
        <v>1</v>
      </c>
      <c r="AT4352" t="s">
        <v>133</v>
      </c>
      <c r="AU4352">
        <v>42</v>
      </c>
    </row>
    <row r="4353" spans="1:47">
      <c r="A4353" t="s">
        <v>15161</v>
      </c>
      <c r="C4353">
        <v>310</v>
      </c>
      <c r="D4353" t="s">
        <v>15162</v>
      </c>
      <c r="E4353">
        <v>101</v>
      </c>
      <c r="F4353" t="s">
        <v>15163</v>
      </c>
      <c r="G4353" t="s">
        <v>11287</v>
      </c>
      <c r="H4353" t="s">
        <v>220</v>
      </c>
      <c r="I4353" t="s">
        <v>15164</v>
      </c>
      <c r="J4353">
        <v>0.51124999999999998</v>
      </c>
      <c r="K4353">
        <v>1</v>
      </c>
      <c r="L4353">
        <v>1</v>
      </c>
      <c r="M4353">
        <v>1</v>
      </c>
      <c r="N4353">
        <v>1</v>
      </c>
      <c r="O4353" t="s">
        <v>225</v>
      </c>
      <c r="P4353">
        <v>0</v>
      </c>
      <c r="Q4353">
        <v>1</v>
      </c>
      <c r="R4353">
        <v>1600</v>
      </c>
      <c r="S4353" t="s">
        <v>223</v>
      </c>
      <c r="T4353">
        <v>1600</v>
      </c>
      <c r="U4353" t="s">
        <v>15161</v>
      </c>
      <c r="V4353" t="s">
        <v>455</v>
      </c>
      <c r="W4353" t="s">
        <v>225</v>
      </c>
      <c r="X4353" t="s">
        <v>225</v>
      </c>
      <c r="Y4353">
        <v>1600</v>
      </c>
      <c r="AB4353">
        <v>1</v>
      </c>
      <c r="AC4353">
        <v>1</v>
      </c>
      <c r="AD4353">
        <v>3</v>
      </c>
      <c r="AE4353">
        <v>979</v>
      </c>
      <c r="AF4353">
        <v>1.75</v>
      </c>
      <c r="AQ4353">
        <v>1</v>
      </c>
      <c r="AR4353">
        <f t="shared" si="67"/>
        <v>9.68</v>
      </c>
      <c r="AS4353">
        <v>1</v>
      </c>
      <c r="AT4353" t="s">
        <v>133</v>
      </c>
      <c r="AU4353">
        <v>42</v>
      </c>
    </row>
    <row r="4354" spans="1:47">
      <c r="A4354" t="s">
        <v>15165</v>
      </c>
      <c r="C4354">
        <v>310</v>
      </c>
      <c r="D4354" t="s">
        <v>15166</v>
      </c>
      <c r="E4354">
        <v>101</v>
      </c>
      <c r="F4354" t="s">
        <v>15167</v>
      </c>
      <c r="G4354" t="s">
        <v>422</v>
      </c>
      <c r="H4354" t="s">
        <v>220</v>
      </c>
      <c r="I4354" t="s">
        <v>15168</v>
      </c>
      <c r="J4354">
        <v>0.48531000000000002</v>
      </c>
      <c r="K4354">
        <v>1</v>
      </c>
      <c r="L4354">
        <v>1</v>
      </c>
      <c r="M4354">
        <v>1</v>
      </c>
      <c r="N4354">
        <v>1</v>
      </c>
      <c r="O4354" t="s">
        <v>225</v>
      </c>
      <c r="P4354">
        <v>0</v>
      </c>
      <c r="Q4354">
        <v>1</v>
      </c>
      <c r="R4354">
        <v>5100</v>
      </c>
      <c r="S4354" t="s">
        <v>223</v>
      </c>
      <c r="T4354">
        <v>5100</v>
      </c>
      <c r="U4354" t="s">
        <v>15165</v>
      </c>
      <c r="V4354" t="s">
        <v>927</v>
      </c>
      <c r="W4354" t="s">
        <v>659</v>
      </c>
      <c r="X4354" t="s">
        <v>225</v>
      </c>
      <c r="Y4354">
        <v>5100</v>
      </c>
      <c r="AB4354">
        <v>1</v>
      </c>
      <c r="AC4354">
        <v>1</v>
      </c>
      <c r="AD4354">
        <v>3</v>
      </c>
      <c r="AE4354">
        <v>1734</v>
      </c>
      <c r="AF4354">
        <v>2</v>
      </c>
      <c r="AQ4354">
        <v>1</v>
      </c>
      <c r="AR4354">
        <f t="shared" ref="AR4354:AR4417" si="68">AB4354*9.68*VLOOKUP(AU4354,atten,10,FALSE)</f>
        <v>9.68</v>
      </c>
      <c r="AS4354">
        <v>1</v>
      </c>
      <c r="AT4354" t="s">
        <v>133</v>
      </c>
      <c r="AU4354">
        <v>42</v>
      </c>
    </row>
    <row r="4355" spans="1:47">
      <c r="A4355" t="s">
        <v>15169</v>
      </c>
      <c r="C4355">
        <v>310</v>
      </c>
      <c r="D4355" t="s">
        <v>15170</v>
      </c>
      <c r="E4355">
        <v>101</v>
      </c>
      <c r="F4355" t="s">
        <v>15171</v>
      </c>
      <c r="G4355" t="s">
        <v>422</v>
      </c>
      <c r="H4355" t="s">
        <v>220</v>
      </c>
      <c r="I4355" t="s">
        <v>15172</v>
      </c>
      <c r="J4355">
        <v>0.23685999999999999</v>
      </c>
      <c r="K4355">
        <v>1</v>
      </c>
      <c r="L4355">
        <v>1</v>
      </c>
      <c r="M4355">
        <v>1</v>
      </c>
      <c r="N4355">
        <v>1</v>
      </c>
      <c r="O4355" t="s">
        <v>225</v>
      </c>
      <c r="P4355">
        <v>0</v>
      </c>
      <c r="Q4355">
        <v>1</v>
      </c>
      <c r="R4355">
        <v>4800</v>
      </c>
      <c r="S4355" t="s">
        <v>223</v>
      </c>
      <c r="T4355">
        <v>4800</v>
      </c>
      <c r="U4355" t="s">
        <v>15169</v>
      </c>
      <c r="V4355" t="s">
        <v>455</v>
      </c>
      <c r="W4355" t="s">
        <v>225</v>
      </c>
      <c r="X4355" t="s">
        <v>225</v>
      </c>
      <c r="Y4355">
        <v>4800</v>
      </c>
      <c r="AB4355">
        <v>1</v>
      </c>
      <c r="AC4355">
        <v>1</v>
      </c>
      <c r="AD4355">
        <v>3</v>
      </c>
      <c r="AE4355">
        <v>1144</v>
      </c>
      <c r="AF4355">
        <v>1</v>
      </c>
      <c r="AQ4355">
        <v>1</v>
      </c>
      <c r="AR4355">
        <f t="shared" si="68"/>
        <v>9.68</v>
      </c>
      <c r="AS4355">
        <v>1</v>
      </c>
      <c r="AT4355" t="s">
        <v>133</v>
      </c>
      <c r="AU4355">
        <v>42</v>
      </c>
    </row>
    <row r="4356" spans="1:47">
      <c r="A4356" t="s">
        <v>15173</v>
      </c>
      <c r="C4356">
        <v>310</v>
      </c>
      <c r="D4356" t="s">
        <v>15174</v>
      </c>
      <c r="E4356">
        <v>924</v>
      </c>
      <c r="F4356" t="s">
        <v>10895</v>
      </c>
      <c r="G4356" t="s">
        <v>422</v>
      </c>
      <c r="H4356" t="s">
        <v>10896</v>
      </c>
      <c r="I4356" t="s">
        <v>15175</v>
      </c>
      <c r="J4356">
        <v>1.21898</v>
      </c>
      <c r="K4356">
        <v>0</v>
      </c>
      <c r="L4356">
        <v>0</v>
      </c>
      <c r="M4356">
        <v>0</v>
      </c>
      <c r="N4356">
        <v>0</v>
      </c>
      <c r="P4356">
        <v>0</v>
      </c>
      <c r="Q4356">
        <v>0</v>
      </c>
      <c r="R4356">
        <v>0</v>
      </c>
      <c r="S4356" t="s">
        <v>223</v>
      </c>
      <c r="T4356">
        <v>0</v>
      </c>
      <c r="U4356" t="s">
        <v>15173</v>
      </c>
      <c r="V4356" t="s">
        <v>933</v>
      </c>
      <c r="W4356" t="s">
        <v>659</v>
      </c>
      <c r="Y4356">
        <v>0</v>
      </c>
      <c r="AB4356">
        <v>0</v>
      </c>
      <c r="AC4356">
        <v>0</v>
      </c>
      <c r="AD4356">
        <v>0</v>
      </c>
      <c r="AE4356">
        <v>0</v>
      </c>
      <c r="AF4356">
        <v>0</v>
      </c>
      <c r="AQ4356">
        <v>1</v>
      </c>
      <c r="AR4356">
        <f t="shared" si="68"/>
        <v>0</v>
      </c>
      <c r="AS4356">
        <v>1</v>
      </c>
      <c r="AT4356" t="s">
        <v>133</v>
      </c>
      <c r="AU4356">
        <v>42</v>
      </c>
    </row>
    <row r="4357" spans="1:47">
      <c r="A4357" t="s">
        <v>15176</v>
      </c>
      <c r="C4357">
        <v>310</v>
      </c>
      <c r="D4357" t="s">
        <v>15177</v>
      </c>
      <c r="E4357">
        <v>132</v>
      </c>
      <c r="F4357" t="s">
        <v>12154</v>
      </c>
      <c r="G4357" t="s">
        <v>422</v>
      </c>
      <c r="H4357" t="s">
        <v>260</v>
      </c>
      <c r="I4357" t="s">
        <v>15178</v>
      </c>
      <c r="J4357">
        <v>9.8752800000000001</v>
      </c>
      <c r="K4357">
        <v>0</v>
      </c>
      <c r="L4357">
        <v>0</v>
      </c>
      <c r="M4357">
        <v>0</v>
      </c>
      <c r="N4357">
        <v>0</v>
      </c>
      <c r="P4357">
        <v>0</v>
      </c>
      <c r="Q4357">
        <v>0</v>
      </c>
      <c r="R4357">
        <v>0</v>
      </c>
      <c r="S4357" t="s">
        <v>223</v>
      </c>
      <c r="T4357">
        <v>0</v>
      </c>
      <c r="U4357" t="s">
        <v>15176</v>
      </c>
      <c r="V4357" t="s">
        <v>455</v>
      </c>
      <c r="W4357" t="s">
        <v>225</v>
      </c>
      <c r="Y4357">
        <v>0</v>
      </c>
      <c r="AB4357">
        <v>0</v>
      </c>
      <c r="AC4357">
        <v>0</v>
      </c>
      <c r="AD4357">
        <v>0</v>
      </c>
      <c r="AE4357">
        <v>0</v>
      </c>
      <c r="AF4357">
        <v>0</v>
      </c>
      <c r="AQ4357">
        <v>1</v>
      </c>
      <c r="AR4357">
        <f t="shared" si="68"/>
        <v>0</v>
      </c>
      <c r="AS4357">
        <v>1</v>
      </c>
      <c r="AT4357" t="s">
        <v>133</v>
      </c>
      <c r="AU4357">
        <v>42</v>
      </c>
    </row>
    <row r="4358" spans="1:47">
      <c r="A4358" t="s">
        <v>15179</v>
      </c>
      <c r="C4358">
        <v>310</v>
      </c>
      <c r="D4358" t="s">
        <v>15180</v>
      </c>
      <c r="E4358">
        <v>101</v>
      </c>
      <c r="F4358" t="s">
        <v>15181</v>
      </c>
      <c r="G4358" t="s">
        <v>422</v>
      </c>
      <c r="H4358" t="s">
        <v>220</v>
      </c>
      <c r="I4358" t="s">
        <v>15182</v>
      </c>
      <c r="J4358">
        <v>0.86272000000000004</v>
      </c>
      <c r="K4358">
        <v>1</v>
      </c>
      <c r="L4358">
        <v>1</v>
      </c>
      <c r="M4358">
        <v>1</v>
      </c>
      <c r="N4358">
        <v>1</v>
      </c>
      <c r="O4358" t="s">
        <v>225</v>
      </c>
      <c r="P4358">
        <v>0</v>
      </c>
      <c r="Q4358">
        <v>1</v>
      </c>
      <c r="R4358">
        <v>24200</v>
      </c>
      <c r="S4358" t="s">
        <v>223</v>
      </c>
      <c r="T4358">
        <v>24200</v>
      </c>
      <c r="U4358" t="s">
        <v>15179</v>
      </c>
      <c r="V4358" t="s">
        <v>455</v>
      </c>
      <c r="W4358" t="s">
        <v>225</v>
      </c>
      <c r="X4358" t="s">
        <v>225</v>
      </c>
      <c r="Y4358">
        <v>24200</v>
      </c>
      <c r="AB4358">
        <v>1</v>
      </c>
      <c r="AC4358">
        <v>1</v>
      </c>
      <c r="AD4358">
        <v>3</v>
      </c>
      <c r="AE4358">
        <v>1503</v>
      </c>
      <c r="AF4358">
        <v>1.75</v>
      </c>
      <c r="AQ4358">
        <v>1</v>
      </c>
      <c r="AR4358">
        <f t="shared" si="68"/>
        <v>9.68</v>
      </c>
      <c r="AS4358">
        <v>1</v>
      </c>
      <c r="AT4358" t="s">
        <v>134</v>
      </c>
      <c r="AU4358">
        <v>43</v>
      </c>
    </row>
    <row r="4359" spans="1:47">
      <c r="A4359" t="s">
        <v>15183</v>
      </c>
      <c r="C4359">
        <v>310</v>
      </c>
      <c r="D4359" t="s">
        <v>15184</v>
      </c>
      <c r="E4359">
        <v>101</v>
      </c>
      <c r="F4359" t="s">
        <v>15185</v>
      </c>
      <c r="G4359" t="s">
        <v>422</v>
      </c>
      <c r="H4359" t="s">
        <v>220</v>
      </c>
      <c r="I4359" t="s">
        <v>15186</v>
      </c>
      <c r="J4359">
        <v>0.22195999999999999</v>
      </c>
      <c r="K4359">
        <v>1</v>
      </c>
      <c r="L4359">
        <v>1</v>
      </c>
      <c r="M4359">
        <v>1</v>
      </c>
      <c r="N4359">
        <v>1</v>
      </c>
      <c r="O4359" t="s">
        <v>225</v>
      </c>
      <c r="P4359">
        <v>0</v>
      </c>
      <c r="Q4359">
        <v>1</v>
      </c>
      <c r="R4359">
        <v>23700</v>
      </c>
      <c r="S4359" t="s">
        <v>223</v>
      </c>
      <c r="T4359">
        <v>23700</v>
      </c>
      <c r="U4359" t="s">
        <v>15183</v>
      </c>
      <c r="V4359" t="s">
        <v>455</v>
      </c>
      <c r="W4359" t="s">
        <v>225</v>
      </c>
      <c r="X4359" t="s">
        <v>225</v>
      </c>
      <c r="Y4359">
        <v>23700</v>
      </c>
      <c r="AB4359">
        <v>1</v>
      </c>
      <c r="AC4359">
        <v>1</v>
      </c>
      <c r="AD4359">
        <v>3</v>
      </c>
      <c r="AE4359">
        <v>1387</v>
      </c>
      <c r="AF4359">
        <v>1.75</v>
      </c>
      <c r="AQ4359">
        <v>1</v>
      </c>
      <c r="AR4359">
        <f t="shared" si="68"/>
        <v>9.68</v>
      </c>
      <c r="AS4359">
        <v>1</v>
      </c>
      <c r="AT4359" t="s">
        <v>133</v>
      </c>
      <c r="AU4359">
        <v>42</v>
      </c>
    </row>
    <row r="4360" spans="1:47">
      <c r="A4360" t="s">
        <v>15187</v>
      </c>
      <c r="C4360">
        <v>310</v>
      </c>
      <c r="D4360" t="s">
        <v>15188</v>
      </c>
      <c r="E4360">
        <v>101</v>
      </c>
      <c r="F4360" t="s">
        <v>15189</v>
      </c>
      <c r="G4360" t="s">
        <v>1783</v>
      </c>
      <c r="H4360" t="s">
        <v>220</v>
      </c>
      <c r="I4360" t="s">
        <v>15190</v>
      </c>
      <c r="J4360">
        <v>8.8419999999999999E-2</v>
      </c>
      <c r="K4360">
        <v>1</v>
      </c>
      <c r="L4360">
        <v>1</v>
      </c>
      <c r="M4360">
        <v>1</v>
      </c>
      <c r="N4360">
        <v>1</v>
      </c>
      <c r="O4360" t="s">
        <v>225</v>
      </c>
      <c r="P4360">
        <v>0</v>
      </c>
      <c r="Q4360">
        <v>1</v>
      </c>
      <c r="R4360">
        <v>11700</v>
      </c>
      <c r="S4360" t="s">
        <v>223</v>
      </c>
      <c r="T4360">
        <v>11700</v>
      </c>
      <c r="U4360" t="s">
        <v>15187</v>
      </c>
      <c r="V4360" t="s">
        <v>224</v>
      </c>
      <c r="W4360" t="s">
        <v>225</v>
      </c>
      <c r="X4360" t="s">
        <v>225</v>
      </c>
      <c r="Y4360">
        <v>11700</v>
      </c>
      <c r="AB4360">
        <v>1</v>
      </c>
      <c r="AC4360">
        <v>1</v>
      </c>
      <c r="AD4360">
        <v>3</v>
      </c>
      <c r="AE4360">
        <v>1488</v>
      </c>
      <c r="AF4360">
        <v>2</v>
      </c>
      <c r="AQ4360">
        <v>1</v>
      </c>
      <c r="AR4360">
        <f t="shared" si="68"/>
        <v>4.6463999999999999</v>
      </c>
      <c r="AS4360">
        <v>1</v>
      </c>
      <c r="AT4360" t="s">
        <v>112</v>
      </c>
      <c r="AU4360">
        <v>20</v>
      </c>
    </row>
    <row r="4361" spans="1:47">
      <c r="A4361" t="s">
        <v>15191</v>
      </c>
      <c r="C4361">
        <v>310</v>
      </c>
      <c r="D4361" t="s">
        <v>15192</v>
      </c>
      <c r="E4361">
        <v>101</v>
      </c>
      <c r="F4361" t="s">
        <v>15193</v>
      </c>
      <c r="G4361" t="s">
        <v>422</v>
      </c>
      <c r="H4361" t="s">
        <v>220</v>
      </c>
      <c r="I4361" t="s">
        <v>15194</v>
      </c>
      <c r="J4361">
        <v>0.27743000000000001</v>
      </c>
      <c r="K4361">
        <v>1</v>
      </c>
      <c r="L4361">
        <v>1</v>
      </c>
      <c r="M4361">
        <v>1</v>
      </c>
      <c r="N4361">
        <v>1</v>
      </c>
      <c r="O4361" t="s">
        <v>225</v>
      </c>
      <c r="P4361">
        <v>0</v>
      </c>
      <c r="Q4361">
        <v>1</v>
      </c>
      <c r="R4361">
        <v>1400</v>
      </c>
      <c r="S4361" t="s">
        <v>223</v>
      </c>
      <c r="T4361">
        <v>1400</v>
      </c>
      <c r="U4361" t="s">
        <v>15191</v>
      </c>
      <c r="V4361" t="s">
        <v>455</v>
      </c>
      <c r="W4361" t="s">
        <v>225</v>
      </c>
      <c r="X4361" t="s">
        <v>225</v>
      </c>
      <c r="Y4361">
        <v>1400</v>
      </c>
      <c r="AB4361">
        <v>1</v>
      </c>
      <c r="AC4361">
        <v>1</v>
      </c>
      <c r="AD4361">
        <v>3</v>
      </c>
      <c r="AE4361">
        <v>1040</v>
      </c>
      <c r="AF4361">
        <v>1</v>
      </c>
      <c r="AQ4361">
        <v>1</v>
      </c>
      <c r="AR4361">
        <f t="shared" si="68"/>
        <v>9.68</v>
      </c>
      <c r="AS4361">
        <v>1</v>
      </c>
      <c r="AT4361" t="s">
        <v>133</v>
      </c>
      <c r="AU4361">
        <v>42</v>
      </c>
    </row>
    <row r="4362" spans="1:47">
      <c r="A4362" t="s">
        <v>15195</v>
      </c>
      <c r="C4362">
        <v>310</v>
      </c>
      <c r="D4362" t="s">
        <v>15196</v>
      </c>
      <c r="E4362">
        <v>101</v>
      </c>
      <c r="F4362" t="s">
        <v>15197</v>
      </c>
      <c r="G4362" t="s">
        <v>422</v>
      </c>
      <c r="H4362" t="s">
        <v>220</v>
      </c>
      <c r="I4362" t="s">
        <v>15198</v>
      </c>
      <c r="J4362">
        <v>0.24590999999999999</v>
      </c>
      <c r="K4362">
        <v>1</v>
      </c>
      <c r="L4362">
        <v>1</v>
      </c>
      <c r="M4362">
        <v>1</v>
      </c>
      <c r="N4362">
        <v>1</v>
      </c>
      <c r="O4362" t="s">
        <v>225</v>
      </c>
      <c r="P4362">
        <v>0</v>
      </c>
      <c r="Q4362">
        <v>1</v>
      </c>
      <c r="R4362">
        <v>800</v>
      </c>
      <c r="S4362" t="s">
        <v>223</v>
      </c>
      <c r="T4362">
        <v>800</v>
      </c>
      <c r="U4362" t="s">
        <v>15195</v>
      </c>
      <c r="V4362" t="s">
        <v>460</v>
      </c>
      <c r="X4362" t="s">
        <v>225</v>
      </c>
      <c r="Y4362">
        <v>800</v>
      </c>
      <c r="AB4362">
        <v>1</v>
      </c>
      <c r="AC4362">
        <v>1</v>
      </c>
      <c r="AD4362">
        <v>3</v>
      </c>
      <c r="AE4362">
        <v>880</v>
      </c>
      <c r="AF4362">
        <v>1</v>
      </c>
      <c r="AQ4362">
        <v>1</v>
      </c>
      <c r="AR4362">
        <f t="shared" si="68"/>
        <v>9.68</v>
      </c>
      <c r="AS4362">
        <v>1</v>
      </c>
      <c r="AT4362" t="s">
        <v>133</v>
      </c>
      <c r="AU4362">
        <v>42</v>
      </c>
    </row>
    <row r="4363" spans="1:47">
      <c r="A4363" t="s">
        <v>15199</v>
      </c>
      <c r="C4363">
        <v>310</v>
      </c>
      <c r="D4363" t="s">
        <v>15200</v>
      </c>
      <c r="E4363">
        <v>101</v>
      </c>
      <c r="F4363" t="s">
        <v>15201</v>
      </c>
      <c r="G4363" t="s">
        <v>422</v>
      </c>
      <c r="H4363" t="s">
        <v>220</v>
      </c>
      <c r="I4363" t="s">
        <v>15202</v>
      </c>
      <c r="J4363">
        <v>1.5385</v>
      </c>
      <c r="K4363">
        <v>0</v>
      </c>
      <c r="L4363">
        <v>0</v>
      </c>
      <c r="M4363">
        <v>1</v>
      </c>
      <c r="N4363">
        <v>1</v>
      </c>
      <c r="O4363" t="s">
        <v>659</v>
      </c>
      <c r="P4363">
        <v>1</v>
      </c>
      <c r="Q4363">
        <v>0</v>
      </c>
      <c r="R4363">
        <v>0</v>
      </c>
      <c r="S4363" t="s">
        <v>223</v>
      </c>
      <c r="T4363">
        <v>0</v>
      </c>
      <c r="U4363" t="s">
        <v>15199</v>
      </c>
      <c r="V4363" t="s">
        <v>933</v>
      </c>
      <c r="W4363" t="s">
        <v>659</v>
      </c>
      <c r="X4363" t="s">
        <v>659</v>
      </c>
      <c r="Y4363">
        <v>0</v>
      </c>
      <c r="AB4363">
        <v>0</v>
      </c>
      <c r="AC4363">
        <v>0</v>
      </c>
      <c r="AD4363">
        <v>4</v>
      </c>
      <c r="AE4363">
        <v>3202</v>
      </c>
      <c r="AF4363">
        <v>2</v>
      </c>
      <c r="AQ4363">
        <v>2</v>
      </c>
      <c r="AR4363">
        <f t="shared" si="68"/>
        <v>0</v>
      </c>
      <c r="AS4363">
        <v>1</v>
      </c>
      <c r="AT4363" t="s">
        <v>133</v>
      </c>
      <c r="AU4363">
        <v>42</v>
      </c>
    </row>
    <row r="4364" spans="1:47">
      <c r="A4364" t="s">
        <v>15203</v>
      </c>
      <c r="C4364">
        <v>310</v>
      </c>
      <c r="D4364" t="s">
        <v>14266</v>
      </c>
      <c r="E4364">
        <v>132</v>
      </c>
      <c r="F4364" t="s">
        <v>14785</v>
      </c>
      <c r="G4364" t="s">
        <v>422</v>
      </c>
      <c r="H4364" t="s">
        <v>260</v>
      </c>
      <c r="I4364" t="s">
        <v>15204</v>
      </c>
      <c r="J4364">
        <v>0.31153999999999998</v>
      </c>
      <c r="K4364">
        <v>0</v>
      </c>
      <c r="L4364">
        <v>0</v>
      </c>
      <c r="M4364">
        <v>0</v>
      </c>
      <c r="N4364">
        <v>0</v>
      </c>
      <c r="P4364">
        <v>0</v>
      </c>
      <c r="Q4364">
        <v>0</v>
      </c>
      <c r="R4364">
        <v>0</v>
      </c>
      <c r="S4364" t="s">
        <v>223</v>
      </c>
      <c r="T4364">
        <v>0</v>
      </c>
      <c r="U4364" t="s">
        <v>15203</v>
      </c>
      <c r="V4364" t="s">
        <v>455</v>
      </c>
      <c r="W4364" t="s">
        <v>225</v>
      </c>
      <c r="Y4364">
        <v>0</v>
      </c>
      <c r="AB4364">
        <v>0</v>
      </c>
      <c r="AC4364">
        <v>0</v>
      </c>
      <c r="AD4364">
        <v>0</v>
      </c>
      <c r="AE4364">
        <v>0</v>
      </c>
      <c r="AF4364">
        <v>0</v>
      </c>
      <c r="AQ4364">
        <v>1</v>
      </c>
      <c r="AR4364">
        <f t="shared" si="68"/>
        <v>0</v>
      </c>
      <c r="AS4364">
        <v>1</v>
      </c>
      <c r="AT4364" t="s">
        <v>133</v>
      </c>
      <c r="AU4364">
        <v>42</v>
      </c>
    </row>
    <row r="4365" spans="1:47">
      <c r="A4365" t="s">
        <v>15205</v>
      </c>
      <c r="C4365">
        <v>310</v>
      </c>
      <c r="D4365" t="s">
        <v>15206</v>
      </c>
      <c r="E4365">
        <v>132</v>
      </c>
      <c r="F4365" t="s">
        <v>15189</v>
      </c>
      <c r="G4365" t="s">
        <v>1783</v>
      </c>
      <c r="H4365" t="s">
        <v>260</v>
      </c>
      <c r="I4365" t="s">
        <v>15207</v>
      </c>
      <c r="J4365">
        <v>6.2260000000000003E-2</v>
      </c>
      <c r="K4365">
        <v>0</v>
      </c>
      <c r="L4365">
        <v>0</v>
      </c>
      <c r="M4365">
        <v>0</v>
      </c>
      <c r="N4365">
        <v>0</v>
      </c>
      <c r="P4365">
        <v>0</v>
      </c>
      <c r="Q4365">
        <v>0</v>
      </c>
      <c r="R4365">
        <v>0</v>
      </c>
      <c r="S4365" t="s">
        <v>223</v>
      </c>
      <c r="T4365">
        <v>0</v>
      </c>
      <c r="U4365" t="s">
        <v>15205</v>
      </c>
      <c r="Y4365">
        <v>0</v>
      </c>
      <c r="AB4365">
        <v>0</v>
      </c>
      <c r="AC4365">
        <v>0</v>
      </c>
      <c r="AD4365">
        <v>0</v>
      </c>
      <c r="AE4365">
        <v>0</v>
      </c>
      <c r="AF4365">
        <v>0</v>
      </c>
      <c r="AQ4365">
        <v>1</v>
      </c>
      <c r="AR4365">
        <f t="shared" si="68"/>
        <v>0</v>
      </c>
      <c r="AS4365">
        <v>1</v>
      </c>
      <c r="AT4365" t="s">
        <v>112</v>
      </c>
      <c r="AU4365">
        <v>20</v>
      </c>
    </row>
    <row r="4366" spans="1:47">
      <c r="A4366" t="s">
        <v>15208</v>
      </c>
      <c r="C4366">
        <v>310</v>
      </c>
      <c r="D4366" t="s">
        <v>15209</v>
      </c>
      <c r="E4366">
        <v>322</v>
      </c>
      <c r="F4366" t="s">
        <v>15210</v>
      </c>
      <c r="G4366" t="s">
        <v>11287</v>
      </c>
      <c r="H4366" t="s">
        <v>12039</v>
      </c>
      <c r="I4366" t="s">
        <v>15211</v>
      </c>
      <c r="J4366">
        <v>1.7518400000000001</v>
      </c>
      <c r="K4366">
        <v>1</v>
      </c>
      <c r="L4366">
        <v>1</v>
      </c>
      <c r="M4366">
        <v>1</v>
      </c>
      <c r="N4366">
        <v>1</v>
      </c>
      <c r="O4366" t="s">
        <v>225</v>
      </c>
      <c r="P4366">
        <v>0</v>
      </c>
      <c r="Q4366">
        <v>1</v>
      </c>
      <c r="R4366">
        <v>17500</v>
      </c>
      <c r="S4366" t="s">
        <v>223</v>
      </c>
      <c r="T4366">
        <v>17500</v>
      </c>
      <c r="U4366" t="s">
        <v>15208</v>
      </c>
      <c r="V4366" t="s">
        <v>933</v>
      </c>
      <c r="W4366" t="s">
        <v>659</v>
      </c>
      <c r="X4366" t="s">
        <v>225</v>
      </c>
      <c r="Y4366">
        <v>17500</v>
      </c>
      <c r="AB4366">
        <v>1</v>
      </c>
      <c r="AC4366">
        <v>1</v>
      </c>
      <c r="AD4366">
        <v>0</v>
      </c>
      <c r="AE4366">
        <v>5040</v>
      </c>
      <c r="AF4366">
        <v>1</v>
      </c>
      <c r="AQ4366">
        <v>3</v>
      </c>
      <c r="AR4366">
        <f t="shared" si="68"/>
        <v>9.68</v>
      </c>
      <c r="AS4366">
        <v>1</v>
      </c>
      <c r="AT4366" t="s">
        <v>133</v>
      </c>
      <c r="AU4366">
        <v>42</v>
      </c>
    </row>
    <row r="4367" spans="1:47">
      <c r="A4367" t="s">
        <v>15212</v>
      </c>
      <c r="C4367">
        <v>310</v>
      </c>
      <c r="D4367" t="s">
        <v>15213</v>
      </c>
      <c r="E4367">
        <v>131</v>
      </c>
      <c r="F4367" t="s">
        <v>15214</v>
      </c>
      <c r="G4367" t="s">
        <v>422</v>
      </c>
      <c r="H4367" t="s">
        <v>407</v>
      </c>
      <c r="I4367" t="s">
        <v>15215</v>
      </c>
      <c r="J4367">
        <v>0.35632000000000003</v>
      </c>
      <c r="K4367">
        <v>0</v>
      </c>
      <c r="L4367">
        <v>0</v>
      </c>
      <c r="M4367">
        <v>0</v>
      </c>
      <c r="N4367">
        <v>0</v>
      </c>
      <c r="P4367">
        <v>0</v>
      </c>
      <c r="Q4367">
        <v>0</v>
      </c>
      <c r="R4367">
        <v>0</v>
      </c>
      <c r="S4367" t="s">
        <v>223</v>
      </c>
      <c r="T4367">
        <v>0</v>
      </c>
      <c r="U4367" t="s">
        <v>15212</v>
      </c>
      <c r="V4367" t="s">
        <v>455</v>
      </c>
      <c r="W4367" t="s">
        <v>225</v>
      </c>
      <c r="Y4367">
        <v>0</v>
      </c>
      <c r="AB4367">
        <v>0</v>
      </c>
      <c r="AC4367">
        <v>0</v>
      </c>
      <c r="AD4367">
        <v>0</v>
      </c>
      <c r="AE4367">
        <v>0</v>
      </c>
      <c r="AF4367">
        <v>0</v>
      </c>
      <c r="AQ4367">
        <v>1</v>
      </c>
      <c r="AR4367">
        <f t="shared" si="68"/>
        <v>0</v>
      </c>
      <c r="AS4367">
        <v>1</v>
      </c>
      <c r="AT4367" t="s">
        <v>133</v>
      </c>
      <c r="AU4367">
        <v>42</v>
      </c>
    </row>
    <row r="4368" spans="1:47">
      <c r="A4368" t="s">
        <v>15216</v>
      </c>
      <c r="C4368">
        <v>310</v>
      </c>
      <c r="D4368" t="s">
        <v>15217</v>
      </c>
      <c r="E4368">
        <v>316</v>
      </c>
      <c r="F4368" t="s">
        <v>15218</v>
      </c>
      <c r="G4368" t="s">
        <v>11287</v>
      </c>
      <c r="H4368" t="s">
        <v>10705</v>
      </c>
      <c r="I4368" t="s">
        <v>15219</v>
      </c>
      <c r="J4368">
        <v>0.66771000000000003</v>
      </c>
      <c r="K4368">
        <v>1</v>
      </c>
      <c r="L4368">
        <v>1</v>
      </c>
      <c r="M4368">
        <v>1</v>
      </c>
      <c r="N4368">
        <v>1</v>
      </c>
      <c r="O4368" t="s">
        <v>225</v>
      </c>
      <c r="P4368">
        <v>0</v>
      </c>
      <c r="Q4368">
        <v>1</v>
      </c>
      <c r="R4368">
        <v>35900</v>
      </c>
      <c r="S4368" t="s">
        <v>223</v>
      </c>
      <c r="T4368">
        <v>35900</v>
      </c>
      <c r="U4368" t="s">
        <v>15216</v>
      </c>
      <c r="X4368" t="s">
        <v>225</v>
      </c>
      <c r="Y4368">
        <v>35900</v>
      </c>
      <c r="AB4368">
        <v>1</v>
      </c>
      <c r="AC4368">
        <v>1</v>
      </c>
      <c r="AD4368">
        <v>0</v>
      </c>
      <c r="AE4368">
        <v>8120</v>
      </c>
      <c r="AF4368">
        <v>1</v>
      </c>
      <c r="AQ4368">
        <v>2</v>
      </c>
      <c r="AR4368">
        <f t="shared" si="68"/>
        <v>9.68</v>
      </c>
      <c r="AS4368">
        <v>1</v>
      </c>
      <c r="AT4368" t="s">
        <v>133</v>
      </c>
      <c r="AU4368">
        <v>42</v>
      </c>
    </row>
    <row r="4369" spans="1:47">
      <c r="A4369" t="s">
        <v>15220</v>
      </c>
      <c r="C4369">
        <v>310</v>
      </c>
      <c r="D4369" t="s">
        <v>14266</v>
      </c>
      <c r="E4369">
        <v>132</v>
      </c>
      <c r="F4369" t="s">
        <v>14785</v>
      </c>
      <c r="G4369" t="s">
        <v>422</v>
      </c>
      <c r="H4369" t="s">
        <v>260</v>
      </c>
      <c r="I4369" t="s">
        <v>15221</v>
      </c>
      <c r="J4369">
        <v>6.3329999999999997E-2</v>
      </c>
      <c r="K4369">
        <v>0</v>
      </c>
      <c r="L4369">
        <v>0</v>
      </c>
      <c r="M4369">
        <v>0</v>
      </c>
      <c r="N4369">
        <v>0</v>
      </c>
      <c r="P4369">
        <v>0</v>
      </c>
      <c r="Q4369">
        <v>0</v>
      </c>
      <c r="R4369">
        <v>0</v>
      </c>
      <c r="S4369" t="s">
        <v>223</v>
      </c>
      <c r="T4369">
        <v>0</v>
      </c>
      <c r="U4369" t="s">
        <v>15220</v>
      </c>
      <c r="V4369" t="s">
        <v>455</v>
      </c>
      <c r="W4369" t="s">
        <v>225</v>
      </c>
      <c r="Y4369">
        <v>0</v>
      </c>
      <c r="AB4369">
        <v>0</v>
      </c>
      <c r="AC4369">
        <v>0</v>
      </c>
      <c r="AD4369">
        <v>0</v>
      </c>
      <c r="AE4369">
        <v>0</v>
      </c>
      <c r="AF4369">
        <v>0</v>
      </c>
      <c r="AQ4369">
        <v>1</v>
      </c>
      <c r="AR4369">
        <f t="shared" si="68"/>
        <v>0</v>
      </c>
      <c r="AS4369">
        <v>1</v>
      </c>
      <c r="AT4369" t="s">
        <v>133</v>
      </c>
      <c r="AU4369">
        <v>42</v>
      </c>
    </row>
    <row r="4370" spans="1:47">
      <c r="A4370" t="s">
        <v>15222</v>
      </c>
      <c r="C4370">
        <v>310</v>
      </c>
      <c r="D4370" t="s">
        <v>15223</v>
      </c>
      <c r="E4370">
        <v>131</v>
      </c>
      <c r="F4370" t="s">
        <v>15224</v>
      </c>
      <c r="G4370" t="s">
        <v>422</v>
      </c>
      <c r="H4370" t="s">
        <v>407</v>
      </c>
      <c r="I4370" t="s">
        <v>15225</v>
      </c>
      <c r="J4370">
        <v>0.68427000000000004</v>
      </c>
      <c r="K4370">
        <v>0</v>
      </c>
      <c r="L4370">
        <v>0</v>
      </c>
      <c r="M4370">
        <v>0</v>
      </c>
      <c r="N4370">
        <v>0</v>
      </c>
      <c r="P4370">
        <v>0</v>
      </c>
      <c r="Q4370">
        <v>0</v>
      </c>
      <c r="R4370">
        <v>0</v>
      </c>
      <c r="S4370" t="s">
        <v>223</v>
      </c>
      <c r="T4370">
        <v>0</v>
      </c>
      <c r="U4370" t="s">
        <v>15222</v>
      </c>
      <c r="V4370" t="s">
        <v>455</v>
      </c>
      <c r="W4370" t="s">
        <v>225</v>
      </c>
      <c r="Y4370">
        <v>0</v>
      </c>
      <c r="AB4370">
        <v>0</v>
      </c>
      <c r="AC4370">
        <v>0</v>
      </c>
      <c r="AD4370">
        <v>0</v>
      </c>
      <c r="AE4370">
        <v>0</v>
      </c>
      <c r="AF4370">
        <v>0</v>
      </c>
      <c r="AQ4370">
        <v>2</v>
      </c>
      <c r="AR4370">
        <f t="shared" si="68"/>
        <v>0</v>
      </c>
      <c r="AS4370">
        <v>1</v>
      </c>
      <c r="AT4370" t="s">
        <v>133</v>
      </c>
      <c r="AU4370">
        <v>42</v>
      </c>
    </row>
    <row r="4371" spans="1:47">
      <c r="A4371" t="s">
        <v>15226</v>
      </c>
      <c r="C4371">
        <v>310</v>
      </c>
      <c r="D4371" t="s">
        <v>14266</v>
      </c>
      <c r="E4371">
        <v>132</v>
      </c>
      <c r="F4371" t="s">
        <v>14267</v>
      </c>
      <c r="G4371" t="s">
        <v>422</v>
      </c>
      <c r="H4371" t="s">
        <v>260</v>
      </c>
      <c r="I4371" t="s">
        <v>15227</v>
      </c>
      <c r="J4371">
        <v>0.23468</v>
      </c>
      <c r="K4371">
        <v>0</v>
      </c>
      <c r="L4371">
        <v>0</v>
      </c>
      <c r="M4371">
        <v>0</v>
      </c>
      <c r="N4371">
        <v>0</v>
      </c>
      <c r="P4371">
        <v>0</v>
      </c>
      <c r="Q4371">
        <v>0</v>
      </c>
      <c r="R4371">
        <v>0</v>
      </c>
      <c r="S4371" t="s">
        <v>223</v>
      </c>
      <c r="T4371">
        <v>0</v>
      </c>
      <c r="U4371" t="s">
        <v>15226</v>
      </c>
      <c r="V4371" t="s">
        <v>455</v>
      </c>
      <c r="W4371" t="s">
        <v>225</v>
      </c>
      <c r="Y4371">
        <v>0</v>
      </c>
      <c r="AB4371">
        <v>0</v>
      </c>
      <c r="AC4371">
        <v>0</v>
      </c>
      <c r="AD4371">
        <v>0</v>
      </c>
      <c r="AE4371">
        <v>0</v>
      </c>
      <c r="AF4371">
        <v>0</v>
      </c>
      <c r="AQ4371">
        <v>1</v>
      </c>
      <c r="AR4371">
        <f t="shared" si="68"/>
        <v>0</v>
      </c>
      <c r="AS4371">
        <v>1</v>
      </c>
      <c r="AT4371" t="s">
        <v>133</v>
      </c>
      <c r="AU4371">
        <v>42</v>
      </c>
    </row>
    <row r="4372" spans="1:47">
      <c r="A4372" t="s">
        <v>15228</v>
      </c>
      <c r="C4372">
        <v>310</v>
      </c>
      <c r="D4372" t="s">
        <v>10444</v>
      </c>
      <c r="E4372">
        <v>903</v>
      </c>
      <c r="F4372" t="s">
        <v>821</v>
      </c>
      <c r="G4372" t="s">
        <v>422</v>
      </c>
      <c r="H4372" t="s">
        <v>833</v>
      </c>
      <c r="I4372" t="s">
        <v>15229</v>
      </c>
      <c r="J4372">
        <v>0.51785000000000003</v>
      </c>
      <c r="K4372">
        <v>0</v>
      </c>
      <c r="L4372">
        <v>0</v>
      </c>
      <c r="M4372">
        <v>0</v>
      </c>
      <c r="N4372">
        <v>0</v>
      </c>
      <c r="P4372">
        <v>0</v>
      </c>
      <c r="Q4372">
        <v>1</v>
      </c>
      <c r="R4372">
        <v>0</v>
      </c>
      <c r="S4372" t="s">
        <v>223</v>
      </c>
      <c r="T4372">
        <v>0</v>
      </c>
      <c r="U4372" t="s">
        <v>15228</v>
      </c>
      <c r="V4372" t="s">
        <v>933</v>
      </c>
      <c r="W4372" t="s">
        <v>659</v>
      </c>
      <c r="Y4372">
        <v>0</v>
      </c>
      <c r="AB4372">
        <v>0</v>
      </c>
      <c r="AC4372">
        <v>0</v>
      </c>
      <c r="AD4372">
        <v>0</v>
      </c>
      <c r="AE4372">
        <v>0</v>
      </c>
      <c r="AF4372">
        <v>0</v>
      </c>
      <c r="AQ4372">
        <v>1</v>
      </c>
      <c r="AR4372">
        <f t="shared" si="68"/>
        <v>0</v>
      </c>
      <c r="AS4372">
        <v>1</v>
      </c>
      <c r="AT4372" t="s">
        <v>133</v>
      </c>
      <c r="AU4372">
        <v>42</v>
      </c>
    </row>
    <row r="4373" spans="1:47">
      <c r="A4373" t="s">
        <v>15230</v>
      </c>
      <c r="C4373">
        <v>310</v>
      </c>
      <c r="D4373" t="s">
        <v>15231</v>
      </c>
      <c r="E4373">
        <v>101</v>
      </c>
      <c r="F4373" t="s">
        <v>15232</v>
      </c>
      <c r="G4373" t="s">
        <v>11287</v>
      </c>
      <c r="H4373" t="s">
        <v>220</v>
      </c>
      <c r="I4373" t="s">
        <v>15233</v>
      </c>
      <c r="J4373">
        <v>0.54761000000000004</v>
      </c>
      <c r="K4373">
        <v>1</v>
      </c>
      <c r="L4373">
        <v>1</v>
      </c>
      <c r="M4373">
        <v>1</v>
      </c>
      <c r="N4373">
        <v>1</v>
      </c>
      <c r="O4373" t="s">
        <v>225</v>
      </c>
      <c r="P4373">
        <v>0</v>
      </c>
      <c r="Q4373">
        <v>1</v>
      </c>
      <c r="R4373">
        <v>900</v>
      </c>
      <c r="S4373" t="s">
        <v>223</v>
      </c>
      <c r="T4373">
        <v>900</v>
      </c>
      <c r="U4373" t="s">
        <v>15230</v>
      </c>
      <c r="V4373" t="s">
        <v>460</v>
      </c>
      <c r="X4373" t="s">
        <v>225</v>
      </c>
      <c r="Y4373">
        <v>900</v>
      </c>
      <c r="AB4373">
        <v>1</v>
      </c>
      <c r="AC4373">
        <v>1</v>
      </c>
      <c r="AD4373">
        <v>1</v>
      </c>
      <c r="AE4373">
        <v>272</v>
      </c>
      <c r="AF4373">
        <v>1</v>
      </c>
      <c r="AQ4373">
        <v>1</v>
      </c>
      <c r="AR4373">
        <f t="shared" si="68"/>
        <v>9.68</v>
      </c>
      <c r="AS4373">
        <v>1</v>
      </c>
      <c r="AT4373" t="s">
        <v>133</v>
      </c>
      <c r="AU4373">
        <v>42</v>
      </c>
    </row>
    <row r="4374" spans="1:47">
      <c r="A4374" t="s">
        <v>15234</v>
      </c>
      <c r="C4374">
        <v>310</v>
      </c>
      <c r="D4374" t="s">
        <v>15235</v>
      </c>
      <c r="E4374">
        <v>905</v>
      </c>
      <c r="F4374" t="s">
        <v>15236</v>
      </c>
      <c r="G4374" t="s">
        <v>422</v>
      </c>
      <c r="H4374" t="s">
        <v>10515</v>
      </c>
      <c r="I4374" t="s">
        <v>15237</v>
      </c>
      <c r="J4374">
        <v>0.67215000000000003</v>
      </c>
      <c r="K4374">
        <v>0</v>
      </c>
      <c r="L4374">
        <v>0</v>
      </c>
      <c r="M4374">
        <v>1</v>
      </c>
      <c r="N4374">
        <v>1</v>
      </c>
      <c r="O4374" t="s">
        <v>659</v>
      </c>
      <c r="P4374">
        <v>1</v>
      </c>
      <c r="Q4374">
        <v>1</v>
      </c>
      <c r="R4374">
        <v>500</v>
      </c>
      <c r="S4374" t="s">
        <v>223</v>
      </c>
      <c r="T4374">
        <v>0</v>
      </c>
      <c r="U4374" t="s">
        <v>15234</v>
      </c>
      <c r="V4374" t="s">
        <v>933</v>
      </c>
      <c r="W4374" t="s">
        <v>659</v>
      </c>
      <c r="X4374" t="s">
        <v>659</v>
      </c>
      <c r="Y4374">
        <v>500</v>
      </c>
      <c r="AB4374">
        <v>0</v>
      </c>
      <c r="AC4374">
        <v>0</v>
      </c>
      <c r="AD4374">
        <v>0</v>
      </c>
      <c r="AE4374">
        <v>1596</v>
      </c>
      <c r="AF4374">
        <v>1</v>
      </c>
      <c r="AQ4374">
        <v>2</v>
      </c>
      <c r="AR4374">
        <f t="shared" si="68"/>
        <v>0</v>
      </c>
      <c r="AS4374">
        <v>1</v>
      </c>
      <c r="AT4374" t="s">
        <v>133</v>
      </c>
      <c r="AU4374">
        <v>42</v>
      </c>
    </row>
    <row r="4375" spans="1:47">
      <c r="A4375" t="s">
        <v>15238</v>
      </c>
      <c r="C4375">
        <v>310</v>
      </c>
      <c r="D4375" t="s">
        <v>15188</v>
      </c>
      <c r="E4375">
        <v>132</v>
      </c>
      <c r="F4375" t="s">
        <v>15189</v>
      </c>
      <c r="G4375" t="s">
        <v>422</v>
      </c>
      <c r="H4375" t="s">
        <v>260</v>
      </c>
      <c r="I4375" t="s">
        <v>15239</v>
      </c>
      <c r="J4375">
        <v>0.29022999999999999</v>
      </c>
      <c r="K4375">
        <v>0</v>
      </c>
      <c r="L4375">
        <v>0</v>
      </c>
      <c r="M4375">
        <v>0</v>
      </c>
      <c r="N4375">
        <v>0</v>
      </c>
      <c r="P4375">
        <v>0</v>
      </c>
      <c r="Q4375">
        <v>0</v>
      </c>
      <c r="R4375">
        <v>0</v>
      </c>
      <c r="S4375" t="s">
        <v>223</v>
      </c>
      <c r="T4375">
        <v>0</v>
      </c>
      <c r="U4375" t="s">
        <v>15238</v>
      </c>
      <c r="Y4375">
        <v>0</v>
      </c>
      <c r="AB4375">
        <v>0</v>
      </c>
      <c r="AC4375">
        <v>0</v>
      </c>
      <c r="AD4375">
        <v>0</v>
      </c>
      <c r="AE4375">
        <v>0</v>
      </c>
      <c r="AF4375">
        <v>0</v>
      </c>
      <c r="AQ4375">
        <v>2</v>
      </c>
      <c r="AR4375">
        <f t="shared" si="68"/>
        <v>0</v>
      </c>
      <c r="AS4375">
        <v>1</v>
      </c>
      <c r="AT4375" t="s">
        <v>112</v>
      </c>
      <c r="AU4375">
        <v>20</v>
      </c>
    </row>
    <row r="4376" spans="1:47">
      <c r="A4376" t="s">
        <v>15240</v>
      </c>
      <c r="C4376">
        <v>310</v>
      </c>
      <c r="D4376" t="s">
        <v>15241</v>
      </c>
      <c r="E4376">
        <v>924</v>
      </c>
      <c r="F4376" t="s">
        <v>13982</v>
      </c>
      <c r="G4376" t="s">
        <v>1783</v>
      </c>
      <c r="H4376" t="s">
        <v>10896</v>
      </c>
      <c r="I4376" t="s">
        <v>15242</v>
      </c>
      <c r="J4376">
        <v>9.4490000000000005E-2</v>
      </c>
      <c r="K4376">
        <v>0</v>
      </c>
      <c r="L4376">
        <v>0</v>
      </c>
      <c r="M4376">
        <v>0</v>
      </c>
      <c r="N4376">
        <v>0</v>
      </c>
      <c r="P4376">
        <v>0</v>
      </c>
      <c r="Q4376">
        <v>0</v>
      </c>
      <c r="R4376">
        <v>0</v>
      </c>
      <c r="S4376" t="s">
        <v>243</v>
      </c>
      <c r="T4376">
        <v>0</v>
      </c>
      <c r="U4376" t="s">
        <v>15240</v>
      </c>
      <c r="Y4376">
        <v>0</v>
      </c>
      <c r="AB4376">
        <v>0</v>
      </c>
      <c r="AC4376">
        <v>0</v>
      </c>
      <c r="AD4376">
        <v>0</v>
      </c>
      <c r="AE4376">
        <v>0</v>
      </c>
      <c r="AF4376">
        <v>0</v>
      </c>
      <c r="AQ4376">
        <v>2</v>
      </c>
      <c r="AR4376">
        <f t="shared" si="68"/>
        <v>0</v>
      </c>
      <c r="AS4376">
        <v>1</v>
      </c>
      <c r="AT4376" t="s">
        <v>112</v>
      </c>
      <c r="AU4376">
        <v>20</v>
      </c>
    </row>
    <row r="4377" spans="1:47">
      <c r="A4377" t="s">
        <v>15243</v>
      </c>
      <c r="C4377">
        <v>310</v>
      </c>
      <c r="D4377" t="s">
        <v>15244</v>
      </c>
      <c r="E4377">
        <v>101</v>
      </c>
      <c r="F4377" t="s">
        <v>15245</v>
      </c>
      <c r="G4377" t="s">
        <v>11287</v>
      </c>
      <c r="H4377" t="s">
        <v>220</v>
      </c>
      <c r="I4377" t="s">
        <v>15246</v>
      </c>
      <c r="J4377">
        <v>0.63724999999999998</v>
      </c>
      <c r="K4377">
        <v>1</v>
      </c>
      <c r="L4377">
        <v>1</v>
      </c>
      <c r="M4377">
        <v>1</v>
      </c>
      <c r="N4377">
        <v>1</v>
      </c>
      <c r="O4377" t="s">
        <v>225</v>
      </c>
      <c r="P4377">
        <v>0</v>
      </c>
      <c r="Q4377">
        <v>1</v>
      </c>
      <c r="R4377">
        <v>10300</v>
      </c>
      <c r="S4377" t="s">
        <v>223</v>
      </c>
      <c r="T4377">
        <v>10300</v>
      </c>
      <c r="U4377" t="s">
        <v>15243</v>
      </c>
      <c r="V4377" t="s">
        <v>455</v>
      </c>
      <c r="W4377" t="s">
        <v>225</v>
      </c>
      <c r="X4377" t="s">
        <v>225</v>
      </c>
      <c r="Y4377">
        <v>10300</v>
      </c>
      <c r="AB4377">
        <v>1</v>
      </c>
      <c r="AC4377">
        <v>1</v>
      </c>
      <c r="AD4377">
        <v>4</v>
      </c>
      <c r="AE4377">
        <v>1602</v>
      </c>
      <c r="AF4377">
        <v>1</v>
      </c>
      <c r="AQ4377">
        <v>2</v>
      </c>
      <c r="AR4377">
        <f t="shared" si="68"/>
        <v>9.68</v>
      </c>
      <c r="AS4377">
        <v>1</v>
      </c>
      <c r="AT4377" t="s">
        <v>133</v>
      </c>
      <c r="AU4377">
        <v>42</v>
      </c>
    </row>
    <row r="4378" spans="1:47">
      <c r="A4378" t="s">
        <v>15247</v>
      </c>
      <c r="C4378">
        <v>310</v>
      </c>
      <c r="D4378" t="s">
        <v>15248</v>
      </c>
      <c r="E4378">
        <v>132</v>
      </c>
      <c r="F4378" t="s">
        <v>14587</v>
      </c>
      <c r="G4378" t="s">
        <v>422</v>
      </c>
      <c r="H4378" t="s">
        <v>260</v>
      </c>
      <c r="I4378" t="s">
        <v>15249</v>
      </c>
      <c r="J4378">
        <v>0.28552</v>
      </c>
      <c r="K4378">
        <v>0</v>
      </c>
      <c r="L4378">
        <v>0</v>
      </c>
      <c r="M4378">
        <v>0</v>
      </c>
      <c r="N4378">
        <v>0</v>
      </c>
      <c r="P4378">
        <v>0</v>
      </c>
      <c r="Q4378">
        <v>0</v>
      </c>
      <c r="R4378">
        <v>0</v>
      </c>
      <c r="S4378" t="s">
        <v>223</v>
      </c>
      <c r="T4378">
        <v>0</v>
      </c>
      <c r="U4378" t="s">
        <v>15247</v>
      </c>
      <c r="V4378" t="s">
        <v>455</v>
      </c>
      <c r="W4378" t="s">
        <v>225</v>
      </c>
      <c r="Y4378">
        <v>0</v>
      </c>
      <c r="AB4378">
        <v>0</v>
      </c>
      <c r="AC4378">
        <v>0</v>
      </c>
      <c r="AD4378">
        <v>0</v>
      </c>
      <c r="AE4378">
        <v>0</v>
      </c>
      <c r="AF4378">
        <v>0</v>
      </c>
      <c r="AQ4378">
        <v>1</v>
      </c>
      <c r="AR4378">
        <f t="shared" si="68"/>
        <v>0</v>
      </c>
      <c r="AS4378">
        <v>1</v>
      </c>
      <c r="AT4378" t="s">
        <v>127</v>
      </c>
      <c r="AU4378">
        <v>35</v>
      </c>
    </row>
    <row r="4379" spans="1:47">
      <c r="A4379" t="s">
        <v>15250</v>
      </c>
      <c r="C4379">
        <v>310</v>
      </c>
      <c r="D4379" t="s">
        <v>15251</v>
      </c>
      <c r="E4379">
        <v>924</v>
      </c>
      <c r="F4379" t="s">
        <v>13982</v>
      </c>
      <c r="G4379" t="s">
        <v>1783</v>
      </c>
      <c r="H4379" t="s">
        <v>10896</v>
      </c>
      <c r="I4379" t="s">
        <v>15253</v>
      </c>
      <c r="J4379">
        <v>5.4919999999999997E-2</v>
      </c>
      <c r="K4379">
        <v>0</v>
      </c>
      <c r="L4379">
        <v>0</v>
      </c>
      <c r="M4379">
        <v>0</v>
      </c>
      <c r="N4379">
        <v>0</v>
      </c>
      <c r="P4379">
        <v>0</v>
      </c>
      <c r="Q4379">
        <v>0</v>
      </c>
      <c r="R4379">
        <v>0</v>
      </c>
      <c r="S4379" t="s">
        <v>223</v>
      </c>
      <c r="T4379">
        <v>0</v>
      </c>
      <c r="U4379" t="s">
        <v>15250</v>
      </c>
      <c r="Y4379">
        <v>0</v>
      </c>
      <c r="AB4379">
        <v>0</v>
      </c>
      <c r="AC4379">
        <v>0</v>
      </c>
      <c r="AD4379">
        <v>0</v>
      </c>
      <c r="AE4379">
        <v>0</v>
      </c>
      <c r="AF4379">
        <v>0</v>
      </c>
      <c r="AQ4379">
        <v>1</v>
      </c>
      <c r="AR4379">
        <f t="shared" si="68"/>
        <v>0</v>
      </c>
      <c r="AS4379">
        <v>1</v>
      </c>
      <c r="AT4379" t="s">
        <v>112</v>
      </c>
      <c r="AU4379">
        <v>20</v>
      </c>
    </row>
    <row r="4380" spans="1:47">
      <c r="A4380" t="s">
        <v>15254</v>
      </c>
      <c r="C4380">
        <v>310</v>
      </c>
      <c r="D4380" t="s">
        <v>15255</v>
      </c>
      <c r="E4380">
        <v>101</v>
      </c>
      <c r="F4380" t="s">
        <v>15256</v>
      </c>
      <c r="G4380" t="s">
        <v>11287</v>
      </c>
      <c r="H4380" t="s">
        <v>220</v>
      </c>
      <c r="I4380" t="s">
        <v>15257</v>
      </c>
      <c r="J4380">
        <v>0.32081999999999999</v>
      </c>
      <c r="K4380">
        <v>1</v>
      </c>
      <c r="L4380">
        <v>1</v>
      </c>
      <c r="M4380">
        <v>1</v>
      </c>
      <c r="N4380">
        <v>1</v>
      </c>
      <c r="O4380" t="s">
        <v>225</v>
      </c>
      <c r="P4380">
        <v>0</v>
      </c>
      <c r="Q4380">
        <v>1</v>
      </c>
      <c r="R4380">
        <v>16000</v>
      </c>
      <c r="S4380" t="s">
        <v>223</v>
      </c>
      <c r="T4380">
        <v>16000</v>
      </c>
      <c r="U4380" t="s">
        <v>15254</v>
      </c>
      <c r="V4380" t="s">
        <v>455</v>
      </c>
      <c r="W4380" t="s">
        <v>225</v>
      </c>
      <c r="X4380" t="s">
        <v>225</v>
      </c>
      <c r="Y4380">
        <v>16000</v>
      </c>
      <c r="AB4380">
        <v>1</v>
      </c>
      <c r="AC4380">
        <v>1</v>
      </c>
      <c r="AD4380">
        <v>2</v>
      </c>
      <c r="AE4380">
        <v>1536</v>
      </c>
      <c r="AF4380">
        <v>2</v>
      </c>
      <c r="AQ4380">
        <v>1</v>
      </c>
      <c r="AR4380">
        <f t="shared" si="68"/>
        <v>9.68</v>
      </c>
      <c r="AS4380">
        <v>1</v>
      </c>
      <c r="AT4380" t="s">
        <v>133</v>
      </c>
      <c r="AU4380">
        <v>42</v>
      </c>
    </row>
    <row r="4381" spans="1:47">
      <c r="A4381" t="s">
        <v>15258</v>
      </c>
      <c r="C4381">
        <v>310</v>
      </c>
      <c r="D4381" t="s">
        <v>14266</v>
      </c>
      <c r="E4381">
        <v>132</v>
      </c>
      <c r="F4381" t="s">
        <v>14587</v>
      </c>
      <c r="G4381" t="s">
        <v>422</v>
      </c>
      <c r="H4381" t="s">
        <v>260</v>
      </c>
      <c r="I4381" t="s">
        <v>15259</v>
      </c>
      <c r="J4381">
        <v>0.24123</v>
      </c>
      <c r="K4381">
        <v>0</v>
      </c>
      <c r="L4381">
        <v>0</v>
      </c>
      <c r="M4381">
        <v>0</v>
      </c>
      <c r="N4381">
        <v>0</v>
      </c>
      <c r="P4381">
        <v>0</v>
      </c>
      <c r="Q4381">
        <v>0</v>
      </c>
      <c r="R4381">
        <v>0</v>
      </c>
      <c r="S4381" t="s">
        <v>223</v>
      </c>
      <c r="T4381">
        <v>0</v>
      </c>
      <c r="U4381" t="s">
        <v>15258</v>
      </c>
      <c r="V4381" t="s">
        <v>455</v>
      </c>
      <c r="W4381" t="s">
        <v>225</v>
      </c>
      <c r="Y4381">
        <v>0</v>
      </c>
      <c r="AB4381">
        <v>0</v>
      </c>
      <c r="AC4381">
        <v>0</v>
      </c>
      <c r="AD4381">
        <v>0</v>
      </c>
      <c r="AE4381">
        <v>0</v>
      </c>
      <c r="AF4381">
        <v>0</v>
      </c>
      <c r="AQ4381">
        <v>1</v>
      </c>
      <c r="AR4381">
        <f t="shared" si="68"/>
        <v>0</v>
      </c>
      <c r="AS4381">
        <v>1</v>
      </c>
      <c r="AT4381" t="s">
        <v>133</v>
      </c>
      <c r="AU4381">
        <v>42</v>
      </c>
    </row>
    <row r="4382" spans="1:47">
      <c r="A4382" t="s">
        <v>15260</v>
      </c>
      <c r="C4382">
        <v>310</v>
      </c>
      <c r="D4382" t="s">
        <v>15261</v>
      </c>
      <c r="E4382">
        <v>101</v>
      </c>
      <c r="F4382" t="s">
        <v>15262</v>
      </c>
      <c r="G4382" t="s">
        <v>422</v>
      </c>
      <c r="H4382" t="s">
        <v>220</v>
      </c>
      <c r="I4382" t="s">
        <v>15263</v>
      </c>
      <c r="J4382">
        <v>0.23913999999999999</v>
      </c>
      <c r="K4382">
        <v>1</v>
      </c>
      <c r="L4382">
        <v>1</v>
      </c>
      <c r="M4382">
        <v>1</v>
      </c>
      <c r="N4382">
        <v>1</v>
      </c>
      <c r="O4382" t="s">
        <v>225</v>
      </c>
      <c r="P4382">
        <v>0</v>
      </c>
      <c r="Q4382">
        <v>1</v>
      </c>
      <c r="R4382">
        <v>900</v>
      </c>
      <c r="S4382" t="s">
        <v>223</v>
      </c>
      <c r="T4382">
        <v>900</v>
      </c>
      <c r="U4382" t="s">
        <v>15260</v>
      </c>
      <c r="V4382" t="s">
        <v>455</v>
      </c>
      <c r="W4382" t="s">
        <v>225</v>
      </c>
      <c r="X4382" t="s">
        <v>225</v>
      </c>
      <c r="Y4382">
        <v>900</v>
      </c>
      <c r="AB4382">
        <v>1</v>
      </c>
      <c r="AC4382">
        <v>1</v>
      </c>
      <c r="AD4382">
        <v>2</v>
      </c>
      <c r="AE4382">
        <v>720</v>
      </c>
      <c r="AF4382">
        <v>1</v>
      </c>
      <c r="AQ4382">
        <v>1</v>
      </c>
      <c r="AR4382">
        <f t="shared" si="68"/>
        <v>9.68</v>
      </c>
      <c r="AS4382">
        <v>1</v>
      </c>
      <c r="AT4382" t="s">
        <v>133</v>
      </c>
      <c r="AU4382">
        <v>42</v>
      </c>
    </row>
    <row r="4383" spans="1:47">
      <c r="A4383" t="s">
        <v>15264</v>
      </c>
      <c r="C4383">
        <v>310</v>
      </c>
      <c r="D4383" t="s">
        <v>15265</v>
      </c>
      <c r="E4383">
        <v>132</v>
      </c>
      <c r="F4383" t="s">
        <v>15266</v>
      </c>
      <c r="G4383" t="s">
        <v>1783</v>
      </c>
      <c r="H4383" t="s">
        <v>260</v>
      </c>
      <c r="I4383" t="s">
        <v>15267</v>
      </c>
      <c r="J4383">
        <v>6.8690000000000001E-2</v>
      </c>
      <c r="K4383">
        <v>0</v>
      </c>
      <c r="L4383">
        <v>0</v>
      </c>
      <c r="M4383">
        <v>0</v>
      </c>
      <c r="N4383">
        <v>0</v>
      </c>
      <c r="P4383">
        <v>0</v>
      </c>
      <c r="Q4383">
        <v>0</v>
      </c>
      <c r="R4383">
        <v>0</v>
      </c>
      <c r="S4383" t="s">
        <v>223</v>
      </c>
      <c r="T4383">
        <v>0</v>
      </c>
      <c r="U4383" t="s">
        <v>15264</v>
      </c>
      <c r="Y4383">
        <v>0</v>
      </c>
      <c r="AB4383">
        <v>0</v>
      </c>
      <c r="AC4383">
        <v>0</v>
      </c>
      <c r="AD4383">
        <v>0</v>
      </c>
      <c r="AE4383">
        <v>0</v>
      </c>
      <c r="AF4383">
        <v>0</v>
      </c>
      <c r="AQ4383">
        <v>1</v>
      </c>
      <c r="AR4383">
        <f t="shared" si="68"/>
        <v>0</v>
      </c>
      <c r="AS4383">
        <v>1</v>
      </c>
      <c r="AT4383" t="s">
        <v>112</v>
      </c>
      <c r="AU4383">
        <v>20</v>
      </c>
    </row>
    <row r="4384" spans="1:47">
      <c r="A4384" t="s">
        <v>15268</v>
      </c>
      <c r="C4384">
        <v>310</v>
      </c>
      <c r="D4384" t="s">
        <v>15269</v>
      </c>
      <c r="E4384">
        <v>101</v>
      </c>
      <c r="F4384" t="s">
        <v>15270</v>
      </c>
      <c r="G4384" t="s">
        <v>422</v>
      </c>
      <c r="H4384" t="s">
        <v>220</v>
      </c>
      <c r="I4384" t="s">
        <v>15271</v>
      </c>
      <c r="J4384">
        <v>0.32750000000000001</v>
      </c>
      <c r="K4384">
        <v>1</v>
      </c>
      <c r="L4384">
        <v>1</v>
      </c>
      <c r="M4384">
        <v>1</v>
      </c>
      <c r="N4384">
        <v>1</v>
      </c>
      <c r="O4384" t="s">
        <v>225</v>
      </c>
      <c r="P4384">
        <v>0</v>
      </c>
      <c r="Q4384">
        <v>1</v>
      </c>
      <c r="R4384">
        <v>21200</v>
      </c>
      <c r="S4384" t="s">
        <v>223</v>
      </c>
      <c r="T4384">
        <v>21200</v>
      </c>
      <c r="U4384" t="s">
        <v>15268</v>
      </c>
      <c r="V4384" t="s">
        <v>455</v>
      </c>
      <c r="W4384" t="s">
        <v>225</v>
      </c>
      <c r="X4384" t="s">
        <v>225</v>
      </c>
      <c r="Y4384">
        <v>21200</v>
      </c>
      <c r="AB4384">
        <v>1</v>
      </c>
      <c r="AC4384">
        <v>1</v>
      </c>
      <c r="AD4384">
        <v>4</v>
      </c>
      <c r="AE4384">
        <v>1810</v>
      </c>
      <c r="AF4384">
        <v>2</v>
      </c>
      <c r="AQ4384">
        <v>1</v>
      </c>
      <c r="AR4384">
        <f t="shared" si="68"/>
        <v>9.68</v>
      </c>
      <c r="AS4384">
        <v>1</v>
      </c>
      <c r="AT4384" t="s">
        <v>133</v>
      </c>
      <c r="AU4384">
        <v>42</v>
      </c>
    </row>
    <row r="4385" spans="1:47">
      <c r="A4385" t="s">
        <v>15272</v>
      </c>
      <c r="C4385">
        <v>310</v>
      </c>
      <c r="D4385" t="s">
        <v>15273</v>
      </c>
      <c r="E4385">
        <v>132</v>
      </c>
      <c r="F4385" t="s">
        <v>15274</v>
      </c>
      <c r="G4385" t="s">
        <v>11287</v>
      </c>
      <c r="H4385" t="s">
        <v>260</v>
      </c>
      <c r="I4385" t="s">
        <v>15275</v>
      </c>
      <c r="J4385">
        <v>0.75544999999999995</v>
      </c>
      <c r="K4385">
        <v>0</v>
      </c>
      <c r="L4385">
        <v>0</v>
      </c>
      <c r="M4385">
        <v>0</v>
      </c>
      <c r="N4385">
        <v>0</v>
      </c>
      <c r="P4385">
        <v>0</v>
      </c>
      <c r="Q4385">
        <v>0</v>
      </c>
      <c r="R4385">
        <v>0</v>
      </c>
      <c r="S4385" t="s">
        <v>223</v>
      </c>
      <c r="T4385">
        <v>0</v>
      </c>
      <c r="U4385" t="s">
        <v>15272</v>
      </c>
      <c r="V4385" t="s">
        <v>224</v>
      </c>
      <c r="W4385" t="s">
        <v>225</v>
      </c>
      <c r="Y4385">
        <v>0</v>
      </c>
      <c r="AB4385">
        <v>0</v>
      </c>
      <c r="AC4385">
        <v>0</v>
      </c>
      <c r="AD4385">
        <v>0</v>
      </c>
      <c r="AE4385">
        <v>0</v>
      </c>
      <c r="AF4385">
        <v>0</v>
      </c>
      <c r="AQ4385">
        <v>1</v>
      </c>
      <c r="AR4385">
        <f t="shared" si="68"/>
        <v>0</v>
      </c>
      <c r="AS4385">
        <v>1</v>
      </c>
      <c r="AT4385" t="s">
        <v>133</v>
      </c>
      <c r="AU4385">
        <v>42</v>
      </c>
    </row>
    <row r="4386" spans="1:47">
      <c r="A4386" t="s">
        <v>15276</v>
      </c>
      <c r="C4386">
        <v>310</v>
      </c>
      <c r="D4386" t="s">
        <v>15277</v>
      </c>
      <c r="E4386">
        <v>101</v>
      </c>
      <c r="F4386" t="s">
        <v>15278</v>
      </c>
      <c r="G4386" t="s">
        <v>422</v>
      </c>
      <c r="H4386" t="s">
        <v>220</v>
      </c>
      <c r="I4386" t="s">
        <v>15279</v>
      </c>
      <c r="J4386">
        <v>0.24307000000000001</v>
      </c>
      <c r="K4386">
        <v>1</v>
      </c>
      <c r="L4386">
        <v>1</v>
      </c>
      <c r="M4386">
        <v>1</v>
      </c>
      <c r="N4386">
        <v>1</v>
      </c>
      <c r="O4386" t="s">
        <v>225</v>
      </c>
      <c r="P4386">
        <v>0</v>
      </c>
      <c r="Q4386">
        <v>1</v>
      </c>
      <c r="R4386">
        <v>6900</v>
      </c>
      <c r="S4386" t="s">
        <v>223</v>
      </c>
      <c r="T4386">
        <v>6900</v>
      </c>
      <c r="U4386" t="s">
        <v>15276</v>
      </c>
      <c r="V4386" t="s">
        <v>455</v>
      </c>
      <c r="W4386" t="s">
        <v>225</v>
      </c>
      <c r="X4386" t="s">
        <v>225</v>
      </c>
      <c r="Y4386">
        <v>6900</v>
      </c>
      <c r="AB4386">
        <v>1</v>
      </c>
      <c r="AC4386">
        <v>1</v>
      </c>
      <c r="AD4386">
        <v>3</v>
      </c>
      <c r="AE4386">
        <v>1300</v>
      </c>
      <c r="AF4386">
        <v>2</v>
      </c>
      <c r="AQ4386">
        <v>1</v>
      </c>
      <c r="AR4386">
        <f t="shared" si="68"/>
        <v>9.68</v>
      </c>
      <c r="AS4386">
        <v>1</v>
      </c>
      <c r="AT4386" t="s">
        <v>133</v>
      </c>
      <c r="AU4386">
        <v>42</v>
      </c>
    </row>
    <row r="4387" spans="1:47">
      <c r="A4387" t="s">
        <v>15280</v>
      </c>
      <c r="C4387">
        <v>310</v>
      </c>
      <c r="D4387" t="s">
        <v>15251</v>
      </c>
      <c r="E4387">
        <v>924</v>
      </c>
      <c r="F4387" t="s">
        <v>13982</v>
      </c>
      <c r="G4387" t="s">
        <v>1783</v>
      </c>
      <c r="H4387" t="s">
        <v>10896</v>
      </c>
      <c r="I4387" t="s">
        <v>15281</v>
      </c>
      <c r="J4387">
        <v>1.41E-3</v>
      </c>
      <c r="K4387">
        <v>0</v>
      </c>
      <c r="L4387">
        <v>0</v>
      </c>
      <c r="M4387">
        <v>0</v>
      </c>
      <c r="N4387">
        <v>0</v>
      </c>
      <c r="P4387">
        <v>0</v>
      </c>
      <c r="Q4387">
        <v>0</v>
      </c>
      <c r="R4387">
        <v>0</v>
      </c>
      <c r="S4387" t="s">
        <v>223</v>
      </c>
      <c r="T4387">
        <v>0</v>
      </c>
      <c r="U4387" t="s">
        <v>15280</v>
      </c>
      <c r="Y4387">
        <v>0</v>
      </c>
      <c r="AB4387">
        <v>0</v>
      </c>
      <c r="AC4387">
        <v>0</v>
      </c>
      <c r="AD4387">
        <v>0</v>
      </c>
      <c r="AE4387">
        <v>0</v>
      </c>
      <c r="AF4387">
        <v>0</v>
      </c>
      <c r="AQ4387">
        <v>0</v>
      </c>
      <c r="AR4387">
        <f t="shared" si="68"/>
        <v>0</v>
      </c>
      <c r="AS4387">
        <v>1</v>
      </c>
      <c r="AT4387" t="s">
        <v>112</v>
      </c>
      <c r="AU4387">
        <v>20</v>
      </c>
    </row>
    <row r="4388" spans="1:47">
      <c r="A4388" t="s">
        <v>15282</v>
      </c>
      <c r="C4388">
        <v>310</v>
      </c>
      <c r="D4388" t="s">
        <v>15283</v>
      </c>
      <c r="E4388">
        <v>101</v>
      </c>
      <c r="F4388" t="s">
        <v>15284</v>
      </c>
      <c r="G4388" t="s">
        <v>422</v>
      </c>
      <c r="H4388" t="s">
        <v>220</v>
      </c>
      <c r="I4388" t="s">
        <v>15285</v>
      </c>
      <c r="J4388">
        <v>0.23676</v>
      </c>
      <c r="K4388">
        <v>1</v>
      </c>
      <c r="L4388">
        <v>1</v>
      </c>
      <c r="M4388">
        <v>1</v>
      </c>
      <c r="N4388">
        <v>1</v>
      </c>
      <c r="O4388" t="s">
        <v>225</v>
      </c>
      <c r="P4388">
        <v>0</v>
      </c>
      <c r="Q4388">
        <v>1</v>
      </c>
      <c r="R4388">
        <v>12300</v>
      </c>
      <c r="S4388" t="s">
        <v>223</v>
      </c>
      <c r="T4388">
        <v>12300</v>
      </c>
      <c r="U4388" t="s">
        <v>15282</v>
      </c>
      <c r="V4388" t="s">
        <v>455</v>
      </c>
      <c r="W4388" t="s">
        <v>225</v>
      </c>
      <c r="X4388" t="s">
        <v>225</v>
      </c>
      <c r="Y4388">
        <v>12300</v>
      </c>
      <c r="AB4388">
        <v>1</v>
      </c>
      <c r="AC4388">
        <v>1</v>
      </c>
      <c r="AD4388">
        <v>2</v>
      </c>
      <c r="AE4388">
        <v>1180</v>
      </c>
      <c r="AF4388">
        <v>1.75</v>
      </c>
      <c r="AQ4388">
        <v>1</v>
      </c>
      <c r="AR4388">
        <f t="shared" si="68"/>
        <v>9.68</v>
      </c>
      <c r="AS4388">
        <v>1</v>
      </c>
      <c r="AT4388" t="s">
        <v>133</v>
      </c>
      <c r="AU4388">
        <v>42</v>
      </c>
    </row>
    <row r="4389" spans="1:47">
      <c r="A4389" t="s">
        <v>15286</v>
      </c>
      <c r="B4389" t="s">
        <v>293</v>
      </c>
      <c r="C4389">
        <v>310</v>
      </c>
      <c r="D4389" t="s">
        <v>15287</v>
      </c>
      <c r="E4389">
        <v>132</v>
      </c>
      <c r="F4389" t="s">
        <v>15288</v>
      </c>
      <c r="G4389" t="s">
        <v>422</v>
      </c>
      <c r="H4389" t="s">
        <v>2569</v>
      </c>
      <c r="J4389">
        <v>11.492419999999999</v>
      </c>
      <c r="K4389">
        <v>0</v>
      </c>
      <c r="L4389">
        <v>0</v>
      </c>
      <c r="M4389">
        <v>0</v>
      </c>
      <c r="N4389">
        <v>0</v>
      </c>
      <c r="P4389">
        <v>0</v>
      </c>
      <c r="Q4389">
        <v>0</v>
      </c>
      <c r="R4389">
        <v>0</v>
      </c>
      <c r="S4389" t="s">
        <v>296</v>
      </c>
      <c r="T4389">
        <v>0</v>
      </c>
      <c r="Y4389">
        <v>0</v>
      </c>
      <c r="AB4389">
        <v>0</v>
      </c>
      <c r="AC4389">
        <v>0</v>
      </c>
      <c r="AD4389">
        <v>0</v>
      </c>
      <c r="AE4389">
        <v>0</v>
      </c>
      <c r="AF4389">
        <v>0</v>
      </c>
      <c r="AG4389" t="s">
        <v>15289</v>
      </c>
      <c r="AQ4389">
        <v>1</v>
      </c>
      <c r="AR4389">
        <f t="shared" si="68"/>
        <v>0</v>
      </c>
      <c r="AS4389">
        <v>1</v>
      </c>
      <c r="AT4389" t="s">
        <v>127</v>
      </c>
      <c r="AU4389">
        <v>35</v>
      </c>
    </row>
    <row r="4390" spans="1:47">
      <c r="A4390" t="s">
        <v>15290</v>
      </c>
      <c r="C4390">
        <v>310</v>
      </c>
      <c r="D4390" t="s">
        <v>15291</v>
      </c>
      <c r="E4390">
        <v>131</v>
      </c>
      <c r="F4390" t="s">
        <v>15292</v>
      </c>
      <c r="G4390" t="s">
        <v>422</v>
      </c>
      <c r="H4390" t="s">
        <v>407</v>
      </c>
      <c r="I4390" t="s">
        <v>15293</v>
      </c>
      <c r="J4390">
        <v>0.38622000000000001</v>
      </c>
      <c r="K4390">
        <v>0</v>
      </c>
      <c r="L4390">
        <v>0</v>
      </c>
      <c r="M4390">
        <v>0</v>
      </c>
      <c r="N4390">
        <v>0</v>
      </c>
      <c r="P4390">
        <v>0</v>
      </c>
      <c r="Q4390">
        <v>0</v>
      </c>
      <c r="R4390">
        <v>0</v>
      </c>
      <c r="S4390" t="s">
        <v>223</v>
      </c>
      <c r="T4390">
        <v>0</v>
      </c>
      <c r="U4390" t="s">
        <v>15290</v>
      </c>
      <c r="V4390" t="s">
        <v>455</v>
      </c>
      <c r="W4390" t="s">
        <v>225</v>
      </c>
      <c r="Y4390">
        <v>0</v>
      </c>
      <c r="AB4390">
        <v>0</v>
      </c>
      <c r="AC4390">
        <v>0</v>
      </c>
      <c r="AD4390">
        <v>0</v>
      </c>
      <c r="AE4390">
        <v>0</v>
      </c>
      <c r="AF4390">
        <v>0</v>
      </c>
      <c r="AQ4390">
        <v>1</v>
      </c>
      <c r="AR4390">
        <f t="shared" si="68"/>
        <v>0</v>
      </c>
      <c r="AS4390">
        <v>1</v>
      </c>
      <c r="AT4390" t="s">
        <v>133</v>
      </c>
      <c r="AU4390">
        <v>42</v>
      </c>
    </row>
    <row r="4391" spans="1:47">
      <c r="A4391" t="s">
        <v>15294</v>
      </c>
      <c r="C4391">
        <v>310</v>
      </c>
      <c r="D4391" t="s">
        <v>15295</v>
      </c>
      <c r="E4391">
        <v>101</v>
      </c>
      <c r="F4391" t="s">
        <v>15296</v>
      </c>
      <c r="G4391" t="s">
        <v>422</v>
      </c>
      <c r="H4391" t="s">
        <v>220</v>
      </c>
      <c r="I4391" t="s">
        <v>15297</v>
      </c>
      <c r="J4391">
        <v>0.26572000000000001</v>
      </c>
      <c r="K4391">
        <v>1</v>
      </c>
      <c r="L4391">
        <v>1</v>
      </c>
      <c r="M4391">
        <v>1</v>
      </c>
      <c r="N4391">
        <v>1</v>
      </c>
      <c r="O4391" t="s">
        <v>225</v>
      </c>
      <c r="P4391">
        <v>0</v>
      </c>
      <c r="Q4391">
        <v>1</v>
      </c>
      <c r="R4391">
        <v>5900</v>
      </c>
      <c r="S4391" t="s">
        <v>223</v>
      </c>
      <c r="T4391">
        <v>5900</v>
      </c>
      <c r="U4391" t="s">
        <v>15294</v>
      </c>
      <c r="V4391" t="s">
        <v>455</v>
      </c>
      <c r="W4391" t="s">
        <v>225</v>
      </c>
      <c r="X4391" t="s">
        <v>225</v>
      </c>
      <c r="Y4391">
        <v>5900</v>
      </c>
      <c r="AB4391">
        <v>1</v>
      </c>
      <c r="AC4391">
        <v>1</v>
      </c>
      <c r="AD4391">
        <v>3</v>
      </c>
      <c r="AE4391">
        <v>1040</v>
      </c>
      <c r="AF4391">
        <v>1</v>
      </c>
      <c r="AQ4391">
        <v>1</v>
      </c>
      <c r="AR4391">
        <f t="shared" si="68"/>
        <v>9.68</v>
      </c>
      <c r="AS4391">
        <v>1</v>
      </c>
      <c r="AT4391" t="s">
        <v>133</v>
      </c>
      <c r="AU4391">
        <v>42</v>
      </c>
    </row>
    <row r="4392" spans="1:47">
      <c r="A4392" t="s">
        <v>15298</v>
      </c>
      <c r="C4392">
        <v>310</v>
      </c>
      <c r="D4392" t="s">
        <v>15299</v>
      </c>
      <c r="E4392">
        <v>132</v>
      </c>
      <c r="F4392" t="s">
        <v>14267</v>
      </c>
      <c r="G4392" t="s">
        <v>422</v>
      </c>
      <c r="H4392" t="s">
        <v>260</v>
      </c>
      <c r="I4392" t="s">
        <v>15300</v>
      </c>
      <c r="J4392">
        <v>0.26380999999999999</v>
      </c>
      <c r="K4392">
        <v>0</v>
      </c>
      <c r="L4392">
        <v>0</v>
      </c>
      <c r="M4392">
        <v>0</v>
      </c>
      <c r="N4392">
        <v>0</v>
      </c>
      <c r="P4392">
        <v>0</v>
      </c>
      <c r="Q4392">
        <v>0</v>
      </c>
      <c r="R4392">
        <v>0</v>
      </c>
      <c r="S4392" t="s">
        <v>223</v>
      </c>
      <c r="T4392">
        <v>0</v>
      </c>
      <c r="U4392" t="s">
        <v>15298</v>
      </c>
      <c r="V4392" t="s">
        <v>455</v>
      </c>
      <c r="W4392" t="s">
        <v>225</v>
      </c>
      <c r="Y4392">
        <v>0</v>
      </c>
      <c r="AB4392">
        <v>0</v>
      </c>
      <c r="AC4392">
        <v>0</v>
      </c>
      <c r="AD4392">
        <v>0</v>
      </c>
      <c r="AE4392">
        <v>0</v>
      </c>
      <c r="AF4392">
        <v>0</v>
      </c>
      <c r="AQ4392">
        <v>1</v>
      </c>
      <c r="AR4392">
        <f t="shared" si="68"/>
        <v>0</v>
      </c>
      <c r="AS4392">
        <v>1</v>
      </c>
      <c r="AT4392" t="s">
        <v>133</v>
      </c>
      <c r="AU4392">
        <v>42</v>
      </c>
    </row>
    <row r="4393" spans="1:47">
      <c r="A4393" t="s">
        <v>15301</v>
      </c>
      <c r="C4393">
        <v>310</v>
      </c>
      <c r="D4393" t="s">
        <v>15302</v>
      </c>
      <c r="E4393">
        <v>101</v>
      </c>
      <c r="F4393" t="s">
        <v>15303</v>
      </c>
      <c r="G4393" t="s">
        <v>422</v>
      </c>
      <c r="H4393" t="s">
        <v>220</v>
      </c>
      <c r="I4393" t="s">
        <v>15304</v>
      </c>
      <c r="J4393">
        <v>1.3535900000000001</v>
      </c>
      <c r="K4393">
        <v>0</v>
      </c>
      <c r="L4393">
        <v>0</v>
      </c>
      <c r="M4393">
        <v>1</v>
      </c>
      <c r="N4393">
        <v>1</v>
      </c>
      <c r="O4393" t="s">
        <v>659</v>
      </c>
      <c r="P4393">
        <v>1</v>
      </c>
      <c r="Q4393">
        <v>1</v>
      </c>
      <c r="R4393">
        <v>3800</v>
      </c>
      <c r="S4393" t="s">
        <v>223</v>
      </c>
      <c r="T4393">
        <v>0</v>
      </c>
      <c r="U4393" t="s">
        <v>15301</v>
      </c>
      <c r="V4393" t="s">
        <v>933</v>
      </c>
      <c r="W4393" t="s">
        <v>659</v>
      </c>
      <c r="X4393" t="s">
        <v>659</v>
      </c>
      <c r="Y4393">
        <v>3800</v>
      </c>
      <c r="AB4393">
        <v>0</v>
      </c>
      <c r="AC4393">
        <v>0</v>
      </c>
      <c r="AD4393">
        <v>5</v>
      </c>
      <c r="AE4393">
        <v>3061</v>
      </c>
      <c r="AF4393">
        <v>2</v>
      </c>
      <c r="AQ4393">
        <v>1</v>
      </c>
      <c r="AR4393">
        <f t="shared" si="68"/>
        <v>0</v>
      </c>
      <c r="AS4393">
        <v>1</v>
      </c>
      <c r="AT4393" t="s">
        <v>133</v>
      </c>
      <c r="AU4393">
        <v>42</v>
      </c>
    </row>
    <row r="4394" spans="1:47">
      <c r="A4394" t="s">
        <v>15305</v>
      </c>
      <c r="C4394">
        <v>310</v>
      </c>
      <c r="D4394" t="s">
        <v>15306</v>
      </c>
      <c r="E4394">
        <v>132</v>
      </c>
      <c r="F4394" t="s">
        <v>15189</v>
      </c>
      <c r="G4394" t="s">
        <v>1783</v>
      </c>
      <c r="H4394" t="s">
        <v>260</v>
      </c>
      <c r="I4394" t="s">
        <v>15307</v>
      </c>
      <c r="J4394">
        <v>5.9700000000000003E-2</v>
      </c>
      <c r="K4394">
        <v>0</v>
      </c>
      <c r="L4394">
        <v>0</v>
      </c>
      <c r="M4394">
        <v>0</v>
      </c>
      <c r="N4394">
        <v>0</v>
      </c>
      <c r="P4394">
        <v>0</v>
      </c>
      <c r="Q4394">
        <v>0</v>
      </c>
      <c r="R4394">
        <v>0</v>
      </c>
      <c r="S4394" t="s">
        <v>223</v>
      </c>
      <c r="T4394">
        <v>0</v>
      </c>
      <c r="U4394" t="s">
        <v>15305</v>
      </c>
      <c r="Y4394">
        <v>0</v>
      </c>
      <c r="AB4394">
        <v>0</v>
      </c>
      <c r="AC4394">
        <v>0</v>
      </c>
      <c r="AD4394">
        <v>0</v>
      </c>
      <c r="AE4394">
        <v>0</v>
      </c>
      <c r="AF4394">
        <v>0</v>
      </c>
      <c r="AQ4394">
        <v>1</v>
      </c>
      <c r="AR4394">
        <f t="shared" si="68"/>
        <v>0</v>
      </c>
      <c r="AS4394">
        <v>1</v>
      </c>
      <c r="AT4394" t="s">
        <v>112</v>
      </c>
      <c r="AU4394">
        <v>20</v>
      </c>
    </row>
    <row r="4395" spans="1:47">
      <c r="A4395" t="s">
        <v>15308</v>
      </c>
      <c r="C4395">
        <v>310</v>
      </c>
      <c r="D4395" t="s">
        <v>15309</v>
      </c>
      <c r="E4395">
        <v>101</v>
      </c>
      <c r="F4395" t="s">
        <v>15310</v>
      </c>
      <c r="G4395" t="s">
        <v>422</v>
      </c>
      <c r="H4395" t="s">
        <v>220</v>
      </c>
      <c r="I4395" t="s">
        <v>15311</v>
      </c>
      <c r="J4395">
        <v>0.37870999999999999</v>
      </c>
      <c r="K4395">
        <v>1</v>
      </c>
      <c r="L4395">
        <v>1</v>
      </c>
      <c r="M4395">
        <v>1</v>
      </c>
      <c r="N4395">
        <v>1</v>
      </c>
      <c r="O4395" t="s">
        <v>225</v>
      </c>
      <c r="P4395">
        <v>0</v>
      </c>
      <c r="Q4395">
        <v>1</v>
      </c>
      <c r="R4395">
        <v>6500</v>
      </c>
      <c r="S4395" t="s">
        <v>223</v>
      </c>
      <c r="T4395">
        <v>6500</v>
      </c>
      <c r="U4395" t="s">
        <v>15308</v>
      </c>
      <c r="V4395" t="s">
        <v>413</v>
      </c>
      <c r="W4395" t="s">
        <v>225</v>
      </c>
      <c r="X4395" t="s">
        <v>225</v>
      </c>
      <c r="Y4395">
        <v>6500</v>
      </c>
      <c r="AB4395">
        <v>1</v>
      </c>
      <c r="AC4395">
        <v>1</v>
      </c>
      <c r="AD4395">
        <v>4</v>
      </c>
      <c r="AE4395">
        <v>1612</v>
      </c>
      <c r="AF4395">
        <v>2.2999999999999998</v>
      </c>
      <c r="AQ4395">
        <v>1</v>
      </c>
      <c r="AR4395">
        <f t="shared" si="68"/>
        <v>9.68</v>
      </c>
      <c r="AS4395">
        <v>1</v>
      </c>
      <c r="AT4395" t="s">
        <v>133</v>
      </c>
      <c r="AU4395">
        <v>42</v>
      </c>
    </row>
    <row r="4396" spans="1:47">
      <c r="A4396" t="s">
        <v>15312</v>
      </c>
      <c r="C4396">
        <v>310</v>
      </c>
      <c r="D4396" t="s">
        <v>14266</v>
      </c>
      <c r="E4396">
        <v>132</v>
      </c>
      <c r="F4396" t="s">
        <v>14587</v>
      </c>
      <c r="G4396" t="s">
        <v>422</v>
      </c>
      <c r="H4396" t="s">
        <v>260</v>
      </c>
      <c r="I4396" t="s">
        <v>15313</v>
      </c>
      <c r="J4396">
        <v>0.38275999999999999</v>
      </c>
      <c r="K4396">
        <v>0</v>
      </c>
      <c r="L4396">
        <v>0</v>
      </c>
      <c r="M4396">
        <v>0</v>
      </c>
      <c r="N4396">
        <v>0</v>
      </c>
      <c r="P4396">
        <v>0</v>
      </c>
      <c r="Q4396">
        <v>0</v>
      </c>
      <c r="R4396">
        <v>0</v>
      </c>
      <c r="S4396" t="s">
        <v>223</v>
      </c>
      <c r="T4396">
        <v>0</v>
      </c>
      <c r="U4396" t="s">
        <v>15312</v>
      </c>
      <c r="V4396" t="s">
        <v>455</v>
      </c>
      <c r="W4396" t="s">
        <v>225</v>
      </c>
      <c r="Y4396">
        <v>0</v>
      </c>
      <c r="AB4396">
        <v>0</v>
      </c>
      <c r="AC4396">
        <v>0</v>
      </c>
      <c r="AD4396">
        <v>0</v>
      </c>
      <c r="AE4396">
        <v>0</v>
      </c>
      <c r="AF4396">
        <v>0</v>
      </c>
      <c r="AQ4396">
        <v>1</v>
      </c>
      <c r="AR4396">
        <f t="shared" si="68"/>
        <v>0</v>
      </c>
      <c r="AS4396">
        <v>1</v>
      </c>
      <c r="AT4396" t="s">
        <v>133</v>
      </c>
      <c r="AU4396">
        <v>42</v>
      </c>
    </row>
    <row r="4397" spans="1:47">
      <c r="A4397" t="s">
        <v>15314</v>
      </c>
      <c r="B4397" t="s">
        <v>293</v>
      </c>
      <c r="C4397">
        <v>310</v>
      </c>
      <c r="D4397" t="s">
        <v>15251</v>
      </c>
      <c r="E4397">
        <v>924</v>
      </c>
      <c r="F4397" t="s">
        <v>15315</v>
      </c>
      <c r="G4397" t="s">
        <v>1783</v>
      </c>
      <c r="H4397" t="s">
        <v>15316</v>
      </c>
      <c r="J4397">
        <v>2.4420000000000001E-2</v>
      </c>
      <c r="K4397">
        <v>0</v>
      </c>
      <c r="L4397">
        <v>0</v>
      </c>
      <c r="M4397">
        <v>0</v>
      </c>
      <c r="N4397">
        <v>0</v>
      </c>
      <c r="P4397">
        <v>0</v>
      </c>
      <c r="Q4397">
        <v>0</v>
      </c>
      <c r="R4397">
        <v>0</v>
      </c>
      <c r="S4397" t="s">
        <v>296</v>
      </c>
      <c r="T4397">
        <v>0</v>
      </c>
      <c r="Y4397">
        <v>0</v>
      </c>
      <c r="AB4397">
        <v>0</v>
      </c>
      <c r="AC4397">
        <v>0</v>
      </c>
      <c r="AD4397">
        <v>0</v>
      </c>
      <c r="AE4397">
        <v>0</v>
      </c>
      <c r="AF4397">
        <v>0</v>
      </c>
      <c r="AG4397" t="s">
        <v>15317</v>
      </c>
      <c r="AQ4397">
        <v>1</v>
      </c>
      <c r="AR4397">
        <f t="shared" si="68"/>
        <v>0</v>
      </c>
      <c r="AS4397">
        <v>1</v>
      </c>
      <c r="AT4397" t="s">
        <v>112</v>
      </c>
      <c r="AU4397">
        <v>20</v>
      </c>
    </row>
    <row r="4398" spans="1:47">
      <c r="A4398" t="s">
        <v>15318</v>
      </c>
      <c r="C4398">
        <v>310</v>
      </c>
      <c r="D4398" t="s">
        <v>15319</v>
      </c>
      <c r="E4398">
        <v>101</v>
      </c>
      <c r="F4398" t="s">
        <v>15320</v>
      </c>
      <c r="G4398" t="s">
        <v>11287</v>
      </c>
      <c r="H4398" t="s">
        <v>220</v>
      </c>
      <c r="I4398" t="s">
        <v>15321</v>
      </c>
      <c r="J4398">
        <v>0.33856000000000003</v>
      </c>
      <c r="K4398">
        <v>1</v>
      </c>
      <c r="L4398">
        <v>1</v>
      </c>
      <c r="M4398">
        <v>1</v>
      </c>
      <c r="N4398">
        <v>1</v>
      </c>
      <c r="O4398" t="s">
        <v>225</v>
      </c>
      <c r="P4398">
        <v>0</v>
      </c>
      <c r="Q4398">
        <v>1</v>
      </c>
      <c r="R4398">
        <v>200</v>
      </c>
      <c r="S4398" t="s">
        <v>223</v>
      </c>
      <c r="T4398">
        <v>200</v>
      </c>
      <c r="U4398" t="s">
        <v>15318</v>
      </c>
      <c r="V4398" t="s">
        <v>413</v>
      </c>
      <c r="W4398" t="s">
        <v>225</v>
      </c>
      <c r="X4398" t="s">
        <v>225</v>
      </c>
      <c r="Y4398">
        <v>200</v>
      </c>
      <c r="AB4398">
        <v>1</v>
      </c>
      <c r="AC4398">
        <v>1</v>
      </c>
      <c r="AD4398">
        <v>3</v>
      </c>
      <c r="AE4398">
        <v>1160</v>
      </c>
      <c r="AF4398">
        <v>1</v>
      </c>
      <c r="AQ4398">
        <v>1</v>
      </c>
      <c r="AR4398">
        <f t="shared" si="68"/>
        <v>9.68</v>
      </c>
      <c r="AS4398">
        <v>1</v>
      </c>
      <c r="AT4398" t="s">
        <v>133</v>
      </c>
      <c r="AU4398">
        <v>42</v>
      </c>
    </row>
    <row r="4399" spans="1:47">
      <c r="A4399" t="s">
        <v>15322</v>
      </c>
      <c r="C4399">
        <v>310</v>
      </c>
      <c r="D4399" t="s">
        <v>10444</v>
      </c>
      <c r="E4399">
        <v>929</v>
      </c>
      <c r="F4399" t="s">
        <v>10895</v>
      </c>
      <c r="G4399" t="s">
        <v>422</v>
      </c>
      <c r="H4399" t="s">
        <v>12655</v>
      </c>
      <c r="I4399" t="s">
        <v>15323</v>
      </c>
      <c r="J4399">
        <v>5.2799399999999999</v>
      </c>
      <c r="K4399">
        <v>0</v>
      </c>
      <c r="L4399">
        <v>0</v>
      </c>
      <c r="M4399">
        <v>0</v>
      </c>
      <c r="N4399">
        <v>0</v>
      </c>
      <c r="P4399">
        <v>0</v>
      </c>
      <c r="Q4399">
        <v>0</v>
      </c>
      <c r="R4399">
        <v>0</v>
      </c>
      <c r="S4399" t="s">
        <v>223</v>
      </c>
      <c r="T4399">
        <v>0</v>
      </c>
      <c r="U4399" t="s">
        <v>15322</v>
      </c>
      <c r="Y4399">
        <v>0</v>
      </c>
      <c r="AB4399">
        <v>0</v>
      </c>
      <c r="AC4399">
        <v>0</v>
      </c>
      <c r="AD4399">
        <v>0</v>
      </c>
      <c r="AE4399">
        <v>0</v>
      </c>
      <c r="AF4399">
        <v>0</v>
      </c>
      <c r="AQ4399">
        <v>1</v>
      </c>
      <c r="AR4399">
        <f t="shared" si="68"/>
        <v>0</v>
      </c>
      <c r="AS4399">
        <v>1</v>
      </c>
      <c r="AT4399" t="s">
        <v>134</v>
      </c>
      <c r="AU4399">
        <v>43</v>
      </c>
    </row>
    <row r="4400" spans="1:47">
      <c r="A4400" t="s">
        <v>15324</v>
      </c>
      <c r="C4400">
        <v>310</v>
      </c>
      <c r="D4400" t="s">
        <v>15325</v>
      </c>
      <c r="E4400">
        <v>903</v>
      </c>
      <c r="F4400" t="s">
        <v>821</v>
      </c>
      <c r="H4400" t="s">
        <v>11141</v>
      </c>
      <c r="I4400" t="s">
        <v>15326</v>
      </c>
      <c r="J4400">
        <v>6.4141700000000004</v>
      </c>
      <c r="K4400">
        <v>0</v>
      </c>
      <c r="L4400">
        <v>0</v>
      </c>
      <c r="M4400">
        <v>5</v>
      </c>
      <c r="N4400">
        <v>5</v>
      </c>
      <c r="O4400" t="s">
        <v>659</v>
      </c>
      <c r="P4400">
        <v>1</v>
      </c>
      <c r="Q4400">
        <v>1</v>
      </c>
      <c r="R4400">
        <v>0</v>
      </c>
      <c r="S4400" t="s">
        <v>223</v>
      </c>
      <c r="T4400">
        <v>0</v>
      </c>
      <c r="U4400" t="s">
        <v>15324</v>
      </c>
      <c r="V4400" t="s">
        <v>933</v>
      </c>
      <c r="W4400" t="s">
        <v>659</v>
      </c>
      <c r="X4400" t="s">
        <v>659</v>
      </c>
      <c r="Y4400">
        <v>0</v>
      </c>
      <c r="AB4400">
        <v>0</v>
      </c>
      <c r="AC4400">
        <v>0</v>
      </c>
      <c r="AD4400">
        <v>0</v>
      </c>
      <c r="AE4400">
        <v>19746</v>
      </c>
      <c r="AF4400">
        <v>1</v>
      </c>
      <c r="AQ4400">
        <v>1</v>
      </c>
      <c r="AR4400">
        <f t="shared" si="68"/>
        <v>0</v>
      </c>
      <c r="AS4400">
        <v>1</v>
      </c>
      <c r="AT4400" t="s">
        <v>133</v>
      </c>
      <c r="AU4400">
        <v>42</v>
      </c>
    </row>
    <row r="4401" spans="1:47">
      <c r="A4401" t="s">
        <v>15327</v>
      </c>
      <c r="C4401">
        <v>310</v>
      </c>
      <c r="D4401" t="s">
        <v>15251</v>
      </c>
      <c r="E4401">
        <v>924</v>
      </c>
      <c r="F4401" t="s">
        <v>13982</v>
      </c>
      <c r="G4401" t="s">
        <v>1783</v>
      </c>
      <c r="H4401" t="s">
        <v>10896</v>
      </c>
      <c r="I4401" t="s">
        <v>15328</v>
      </c>
      <c r="J4401">
        <v>5.2740000000000002E-2</v>
      </c>
      <c r="K4401">
        <v>0</v>
      </c>
      <c r="L4401">
        <v>0</v>
      </c>
      <c r="M4401">
        <v>0</v>
      </c>
      <c r="N4401">
        <v>0</v>
      </c>
      <c r="P4401">
        <v>0</v>
      </c>
      <c r="Q4401">
        <v>0</v>
      </c>
      <c r="R4401">
        <v>0</v>
      </c>
      <c r="S4401" t="s">
        <v>223</v>
      </c>
      <c r="T4401">
        <v>0</v>
      </c>
      <c r="U4401" t="s">
        <v>15327</v>
      </c>
      <c r="Y4401">
        <v>0</v>
      </c>
      <c r="AB4401">
        <v>0</v>
      </c>
      <c r="AC4401">
        <v>0</v>
      </c>
      <c r="AD4401">
        <v>0</v>
      </c>
      <c r="AE4401">
        <v>0</v>
      </c>
      <c r="AF4401">
        <v>0</v>
      </c>
      <c r="AQ4401">
        <v>1</v>
      </c>
      <c r="AR4401">
        <f t="shared" si="68"/>
        <v>0</v>
      </c>
      <c r="AS4401">
        <v>1</v>
      </c>
      <c r="AT4401" t="s">
        <v>112</v>
      </c>
      <c r="AU4401">
        <v>20</v>
      </c>
    </row>
    <row r="4402" spans="1:47">
      <c r="A4402" t="s">
        <v>15329</v>
      </c>
      <c r="C4402">
        <v>310</v>
      </c>
      <c r="D4402" t="s">
        <v>15330</v>
      </c>
      <c r="E4402">
        <v>101</v>
      </c>
      <c r="F4402" t="s">
        <v>15331</v>
      </c>
      <c r="G4402" t="s">
        <v>11287</v>
      </c>
      <c r="H4402" t="s">
        <v>220</v>
      </c>
      <c r="I4402" t="s">
        <v>15332</v>
      </c>
      <c r="J4402">
        <v>0.19994000000000001</v>
      </c>
      <c r="K4402">
        <v>1</v>
      </c>
      <c r="L4402">
        <v>1</v>
      </c>
      <c r="M4402">
        <v>1</v>
      </c>
      <c r="N4402">
        <v>1</v>
      </c>
      <c r="O4402" t="s">
        <v>225</v>
      </c>
      <c r="P4402">
        <v>0</v>
      </c>
      <c r="Q4402">
        <v>1</v>
      </c>
      <c r="R4402">
        <v>0</v>
      </c>
      <c r="S4402" t="s">
        <v>223</v>
      </c>
      <c r="T4402">
        <v>0</v>
      </c>
      <c r="U4402" t="s">
        <v>15329</v>
      </c>
      <c r="V4402" t="s">
        <v>455</v>
      </c>
      <c r="W4402" t="s">
        <v>225</v>
      </c>
      <c r="X4402" t="s">
        <v>225</v>
      </c>
      <c r="Y4402">
        <v>0</v>
      </c>
      <c r="AB4402">
        <v>1</v>
      </c>
      <c r="AC4402">
        <v>1</v>
      </c>
      <c r="AD4402">
        <v>3</v>
      </c>
      <c r="AE4402">
        <v>1142</v>
      </c>
      <c r="AF4402">
        <v>1.75</v>
      </c>
      <c r="AQ4402">
        <v>1</v>
      </c>
      <c r="AR4402">
        <f t="shared" si="68"/>
        <v>9.68</v>
      </c>
      <c r="AS4402">
        <v>1</v>
      </c>
      <c r="AT4402" t="s">
        <v>133</v>
      </c>
      <c r="AU4402">
        <v>42</v>
      </c>
    </row>
    <row r="4403" spans="1:47">
      <c r="A4403" t="s">
        <v>15333</v>
      </c>
      <c r="C4403">
        <v>310</v>
      </c>
      <c r="D4403" t="s">
        <v>15251</v>
      </c>
      <c r="E4403">
        <v>924</v>
      </c>
      <c r="F4403" t="s">
        <v>13982</v>
      </c>
      <c r="G4403" t="s">
        <v>1783</v>
      </c>
      <c r="H4403" t="s">
        <v>10896</v>
      </c>
      <c r="I4403" t="s">
        <v>15334</v>
      </c>
      <c r="J4403">
        <v>6.4400000000000004E-3</v>
      </c>
      <c r="K4403">
        <v>0</v>
      </c>
      <c r="L4403">
        <v>0</v>
      </c>
      <c r="M4403">
        <v>0</v>
      </c>
      <c r="N4403">
        <v>0</v>
      </c>
      <c r="P4403">
        <v>0</v>
      </c>
      <c r="Q4403">
        <v>0</v>
      </c>
      <c r="R4403">
        <v>0</v>
      </c>
      <c r="S4403" t="s">
        <v>223</v>
      </c>
      <c r="T4403">
        <v>0</v>
      </c>
      <c r="U4403" t="s">
        <v>15333</v>
      </c>
      <c r="Y4403">
        <v>0</v>
      </c>
      <c r="AB4403">
        <v>0</v>
      </c>
      <c r="AC4403">
        <v>0</v>
      </c>
      <c r="AD4403">
        <v>0</v>
      </c>
      <c r="AE4403">
        <v>0</v>
      </c>
      <c r="AF4403">
        <v>0</v>
      </c>
      <c r="AQ4403">
        <v>0</v>
      </c>
      <c r="AR4403">
        <f t="shared" si="68"/>
        <v>0</v>
      </c>
      <c r="AS4403">
        <v>1</v>
      </c>
      <c r="AT4403" t="s">
        <v>112</v>
      </c>
      <c r="AU4403">
        <v>20</v>
      </c>
    </row>
    <row r="4404" spans="1:47">
      <c r="A4404" t="s">
        <v>15335</v>
      </c>
      <c r="C4404">
        <v>310</v>
      </c>
      <c r="D4404" t="s">
        <v>15336</v>
      </c>
      <c r="E4404">
        <v>101</v>
      </c>
      <c r="F4404" t="s">
        <v>15337</v>
      </c>
      <c r="G4404" t="s">
        <v>422</v>
      </c>
      <c r="H4404" t="s">
        <v>220</v>
      </c>
      <c r="I4404" t="s">
        <v>15338</v>
      </c>
      <c r="J4404">
        <v>0.61568999999999996</v>
      </c>
      <c r="K4404">
        <v>0</v>
      </c>
      <c r="L4404">
        <v>0</v>
      </c>
      <c r="M4404">
        <v>1</v>
      </c>
      <c r="N4404">
        <v>1</v>
      </c>
      <c r="O4404" t="s">
        <v>659</v>
      </c>
      <c r="P4404">
        <v>1</v>
      </c>
      <c r="Q4404">
        <v>1</v>
      </c>
      <c r="R4404">
        <v>8500</v>
      </c>
      <c r="S4404" t="s">
        <v>223</v>
      </c>
      <c r="T4404">
        <v>0</v>
      </c>
      <c r="U4404" t="s">
        <v>15335</v>
      </c>
      <c r="V4404" t="s">
        <v>933</v>
      </c>
      <c r="W4404" t="s">
        <v>659</v>
      </c>
      <c r="X4404" t="s">
        <v>659</v>
      </c>
      <c r="Y4404">
        <v>8500</v>
      </c>
      <c r="AB4404">
        <v>0</v>
      </c>
      <c r="AC4404">
        <v>0</v>
      </c>
      <c r="AD4404">
        <v>3</v>
      </c>
      <c r="AE4404">
        <v>1663</v>
      </c>
      <c r="AF4404">
        <v>1.75</v>
      </c>
      <c r="AQ4404">
        <v>1</v>
      </c>
      <c r="AR4404">
        <f t="shared" si="68"/>
        <v>0</v>
      </c>
      <c r="AS4404">
        <v>1</v>
      </c>
      <c r="AT4404" t="s">
        <v>133</v>
      </c>
      <c r="AU4404">
        <v>42</v>
      </c>
    </row>
    <row r="4405" spans="1:47">
      <c r="A4405" t="s">
        <v>15339</v>
      </c>
      <c r="C4405">
        <v>310</v>
      </c>
      <c r="D4405" t="s">
        <v>12408</v>
      </c>
      <c r="E4405">
        <v>131</v>
      </c>
      <c r="F4405" t="s">
        <v>13944</v>
      </c>
      <c r="G4405" t="s">
        <v>422</v>
      </c>
      <c r="H4405" t="s">
        <v>407</v>
      </c>
      <c r="I4405" t="s">
        <v>15340</v>
      </c>
      <c r="J4405">
        <v>5.9005799999999997</v>
      </c>
      <c r="K4405">
        <v>0</v>
      </c>
      <c r="L4405">
        <v>0</v>
      </c>
      <c r="M4405">
        <v>0</v>
      </c>
      <c r="N4405">
        <v>0</v>
      </c>
      <c r="P4405">
        <v>0</v>
      </c>
      <c r="Q4405">
        <v>0</v>
      </c>
      <c r="R4405">
        <v>0</v>
      </c>
      <c r="S4405" t="s">
        <v>223</v>
      </c>
      <c r="T4405">
        <v>0</v>
      </c>
      <c r="U4405" t="s">
        <v>15339</v>
      </c>
      <c r="V4405" t="s">
        <v>455</v>
      </c>
      <c r="W4405" t="s">
        <v>225</v>
      </c>
      <c r="Y4405">
        <v>0</v>
      </c>
      <c r="AB4405">
        <v>0</v>
      </c>
      <c r="AC4405">
        <v>0</v>
      </c>
      <c r="AD4405">
        <v>0</v>
      </c>
      <c r="AE4405">
        <v>0</v>
      </c>
      <c r="AF4405">
        <v>0</v>
      </c>
      <c r="AQ4405">
        <v>1</v>
      </c>
      <c r="AR4405">
        <f t="shared" si="68"/>
        <v>0</v>
      </c>
      <c r="AS4405">
        <v>1</v>
      </c>
      <c r="AT4405" t="s">
        <v>133</v>
      </c>
      <c r="AU4405">
        <v>42</v>
      </c>
    </row>
    <row r="4406" spans="1:47">
      <c r="A4406" t="s">
        <v>15341</v>
      </c>
      <c r="C4406">
        <v>310</v>
      </c>
      <c r="D4406" t="s">
        <v>15342</v>
      </c>
      <c r="E4406">
        <v>101</v>
      </c>
      <c r="F4406" t="s">
        <v>15343</v>
      </c>
      <c r="G4406" t="s">
        <v>422</v>
      </c>
      <c r="H4406" t="s">
        <v>220</v>
      </c>
      <c r="I4406" t="s">
        <v>15344</v>
      </c>
      <c r="J4406">
        <v>0.38217000000000001</v>
      </c>
      <c r="K4406">
        <v>1</v>
      </c>
      <c r="L4406">
        <v>1</v>
      </c>
      <c r="M4406">
        <v>1</v>
      </c>
      <c r="N4406">
        <v>1</v>
      </c>
      <c r="O4406" t="s">
        <v>225</v>
      </c>
      <c r="P4406">
        <v>0</v>
      </c>
      <c r="Q4406">
        <v>1</v>
      </c>
      <c r="R4406">
        <v>5700</v>
      </c>
      <c r="S4406" t="s">
        <v>223</v>
      </c>
      <c r="T4406">
        <v>5700</v>
      </c>
      <c r="U4406" t="s">
        <v>15341</v>
      </c>
      <c r="V4406" t="s">
        <v>455</v>
      </c>
      <c r="W4406" t="s">
        <v>225</v>
      </c>
      <c r="X4406" t="s">
        <v>225</v>
      </c>
      <c r="Y4406">
        <v>5700</v>
      </c>
      <c r="AB4406">
        <v>1</v>
      </c>
      <c r="AC4406">
        <v>1</v>
      </c>
      <c r="AD4406">
        <v>2</v>
      </c>
      <c r="AE4406">
        <v>931</v>
      </c>
      <c r="AF4406">
        <v>1.3</v>
      </c>
      <c r="AQ4406">
        <v>1</v>
      </c>
      <c r="AR4406">
        <f t="shared" si="68"/>
        <v>9.68</v>
      </c>
      <c r="AS4406">
        <v>1</v>
      </c>
      <c r="AT4406" t="s">
        <v>133</v>
      </c>
      <c r="AU4406">
        <v>42</v>
      </c>
    </row>
    <row r="4407" spans="1:47">
      <c r="A4407" t="s">
        <v>15345</v>
      </c>
      <c r="C4407">
        <v>310</v>
      </c>
      <c r="D4407" t="s">
        <v>15346</v>
      </c>
      <c r="E4407">
        <v>132</v>
      </c>
      <c r="F4407" t="s">
        <v>15347</v>
      </c>
      <c r="G4407" t="s">
        <v>11287</v>
      </c>
      <c r="H4407" t="s">
        <v>260</v>
      </c>
      <c r="I4407" t="s">
        <v>15348</v>
      </c>
      <c r="J4407">
        <v>0.15675</v>
      </c>
      <c r="K4407">
        <v>0</v>
      </c>
      <c r="L4407">
        <v>0</v>
      </c>
      <c r="M4407">
        <v>0</v>
      </c>
      <c r="N4407">
        <v>0</v>
      </c>
      <c r="P4407">
        <v>0</v>
      </c>
      <c r="Q4407">
        <v>0</v>
      </c>
      <c r="R4407">
        <v>0</v>
      </c>
      <c r="S4407" t="s">
        <v>223</v>
      </c>
      <c r="T4407">
        <v>0</v>
      </c>
      <c r="U4407" t="s">
        <v>15345</v>
      </c>
      <c r="V4407" t="s">
        <v>455</v>
      </c>
      <c r="W4407" t="s">
        <v>225</v>
      </c>
      <c r="Y4407">
        <v>0</v>
      </c>
      <c r="AB4407">
        <v>0</v>
      </c>
      <c r="AC4407">
        <v>0</v>
      </c>
      <c r="AD4407">
        <v>0</v>
      </c>
      <c r="AE4407">
        <v>0</v>
      </c>
      <c r="AF4407">
        <v>0</v>
      </c>
      <c r="AQ4407">
        <v>1</v>
      </c>
      <c r="AR4407">
        <f t="shared" si="68"/>
        <v>0</v>
      </c>
      <c r="AS4407">
        <v>1</v>
      </c>
      <c r="AT4407" t="s">
        <v>133</v>
      </c>
      <c r="AU4407">
        <v>42</v>
      </c>
    </row>
    <row r="4408" spans="1:47">
      <c r="A4408" t="s">
        <v>15349</v>
      </c>
      <c r="C4408">
        <v>310</v>
      </c>
      <c r="D4408" t="s">
        <v>15251</v>
      </c>
      <c r="E4408">
        <v>924</v>
      </c>
      <c r="F4408" t="s">
        <v>13982</v>
      </c>
      <c r="G4408" t="s">
        <v>422</v>
      </c>
      <c r="H4408" t="s">
        <v>10896</v>
      </c>
      <c r="I4408" t="s">
        <v>15350</v>
      </c>
      <c r="J4408">
        <v>1.5220400000000001</v>
      </c>
      <c r="K4408">
        <v>0</v>
      </c>
      <c r="L4408">
        <v>0</v>
      </c>
      <c r="M4408">
        <v>0</v>
      </c>
      <c r="N4408">
        <v>0</v>
      </c>
      <c r="P4408">
        <v>0</v>
      </c>
      <c r="Q4408">
        <v>0</v>
      </c>
      <c r="R4408">
        <v>0</v>
      </c>
      <c r="S4408" t="s">
        <v>223</v>
      </c>
      <c r="T4408">
        <v>0</v>
      </c>
      <c r="U4408" t="s">
        <v>15349</v>
      </c>
      <c r="Y4408">
        <v>0</v>
      </c>
      <c r="AB4408">
        <v>0</v>
      </c>
      <c r="AC4408">
        <v>0</v>
      </c>
      <c r="AD4408">
        <v>0</v>
      </c>
      <c r="AE4408">
        <v>0</v>
      </c>
      <c r="AF4408">
        <v>0</v>
      </c>
      <c r="AQ4408">
        <v>1</v>
      </c>
      <c r="AR4408">
        <f t="shared" si="68"/>
        <v>0</v>
      </c>
      <c r="AS4408">
        <v>1</v>
      </c>
      <c r="AT4408" t="s">
        <v>112</v>
      </c>
      <c r="AU4408">
        <v>20</v>
      </c>
    </row>
    <row r="4409" spans="1:47">
      <c r="A4409" t="s">
        <v>15351</v>
      </c>
      <c r="C4409">
        <v>310</v>
      </c>
      <c r="D4409" t="s">
        <v>15352</v>
      </c>
      <c r="E4409">
        <v>101</v>
      </c>
      <c r="F4409" t="s">
        <v>15353</v>
      </c>
      <c r="G4409" t="s">
        <v>422</v>
      </c>
      <c r="H4409" t="s">
        <v>220</v>
      </c>
      <c r="I4409" t="s">
        <v>15354</v>
      </c>
      <c r="J4409">
        <v>0.26413999999999999</v>
      </c>
      <c r="K4409">
        <v>1</v>
      </c>
      <c r="L4409">
        <v>1</v>
      </c>
      <c r="M4409">
        <v>1</v>
      </c>
      <c r="N4409">
        <v>1</v>
      </c>
      <c r="O4409" t="s">
        <v>225</v>
      </c>
      <c r="P4409">
        <v>0</v>
      </c>
      <c r="Q4409">
        <v>1</v>
      </c>
      <c r="R4409">
        <v>2000</v>
      </c>
      <c r="S4409" t="s">
        <v>223</v>
      </c>
      <c r="T4409">
        <v>2000</v>
      </c>
      <c r="U4409" t="s">
        <v>15351</v>
      </c>
      <c r="V4409" t="s">
        <v>455</v>
      </c>
      <c r="W4409" t="s">
        <v>225</v>
      </c>
      <c r="X4409" t="s">
        <v>225</v>
      </c>
      <c r="Y4409">
        <v>2000</v>
      </c>
      <c r="AB4409">
        <v>1</v>
      </c>
      <c r="AC4409">
        <v>1</v>
      </c>
      <c r="AD4409">
        <v>2</v>
      </c>
      <c r="AE4409">
        <v>816</v>
      </c>
      <c r="AF4409">
        <v>1</v>
      </c>
      <c r="AQ4409">
        <v>1</v>
      </c>
      <c r="AR4409">
        <f t="shared" si="68"/>
        <v>9.68</v>
      </c>
      <c r="AS4409">
        <v>1</v>
      </c>
      <c r="AT4409" t="s">
        <v>133</v>
      </c>
      <c r="AU4409">
        <v>42</v>
      </c>
    </row>
    <row r="4410" spans="1:47">
      <c r="A4410" t="s">
        <v>15355</v>
      </c>
      <c r="C4410">
        <v>310</v>
      </c>
      <c r="D4410" t="s">
        <v>15251</v>
      </c>
      <c r="E4410">
        <v>924</v>
      </c>
      <c r="F4410" t="s">
        <v>13982</v>
      </c>
      <c r="G4410" t="s">
        <v>1783</v>
      </c>
      <c r="H4410" t="s">
        <v>10896</v>
      </c>
      <c r="I4410" t="s">
        <v>15356</v>
      </c>
      <c r="J4410">
        <v>3.5380000000000002E-2</v>
      </c>
      <c r="K4410">
        <v>0</v>
      </c>
      <c r="L4410">
        <v>0</v>
      </c>
      <c r="M4410">
        <v>0</v>
      </c>
      <c r="N4410">
        <v>0</v>
      </c>
      <c r="P4410">
        <v>0</v>
      </c>
      <c r="Q4410">
        <v>0</v>
      </c>
      <c r="R4410">
        <v>0</v>
      </c>
      <c r="S4410" t="s">
        <v>223</v>
      </c>
      <c r="T4410">
        <v>0</v>
      </c>
      <c r="U4410" t="s">
        <v>15355</v>
      </c>
      <c r="Y4410">
        <v>0</v>
      </c>
      <c r="AB4410">
        <v>0</v>
      </c>
      <c r="AC4410">
        <v>0</v>
      </c>
      <c r="AD4410">
        <v>0</v>
      </c>
      <c r="AE4410">
        <v>0</v>
      </c>
      <c r="AF4410">
        <v>0</v>
      </c>
      <c r="AQ4410">
        <v>1</v>
      </c>
      <c r="AR4410">
        <f t="shared" si="68"/>
        <v>0</v>
      </c>
      <c r="AS4410">
        <v>1</v>
      </c>
      <c r="AT4410" t="s">
        <v>112</v>
      </c>
      <c r="AU4410">
        <v>20</v>
      </c>
    </row>
    <row r="4411" spans="1:47">
      <c r="A4411" t="s">
        <v>15357</v>
      </c>
      <c r="C4411">
        <v>310</v>
      </c>
      <c r="D4411" t="s">
        <v>15358</v>
      </c>
      <c r="E4411">
        <v>101</v>
      </c>
      <c r="F4411" t="s">
        <v>15359</v>
      </c>
      <c r="G4411" t="s">
        <v>1783</v>
      </c>
      <c r="H4411" t="s">
        <v>220</v>
      </c>
      <c r="I4411" t="s">
        <v>15360</v>
      </c>
      <c r="J4411">
        <v>0.19358</v>
      </c>
      <c r="K4411">
        <v>1</v>
      </c>
      <c r="L4411">
        <v>1</v>
      </c>
      <c r="M4411">
        <v>1</v>
      </c>
      <c r="N4411">
        <v>1</v>
      </c>
      <c r="O4411" t="s">
        <v>225</v>
      </c>
      <c r="P4411">
        <v>0</v>
      </c>
      <c r="Q4411">
        <v>1</v>
      </c>
      <c r="R4411">
        <v>1800</v>
      </c>
      <c r="S4411" t="s">
        <v>223</v>
      </c>
      <c r="T4411">
        <v>1800</v>
      </c>
      <c r="U4411" t="s">
        <v>15357</v>
      </c>
      <c r="V4411" t="s">
        <v>455</v>
      </c>
      <c r="W4411" t="s">
        <v>225</v>
      </c>
      <c r="X4411" t="s">
        <v>225</v>
      </c>
      <c r="Y4411">
        <v>1800</v>
      </c>
      <c r="AB4411">
        <v>1</v>
      </c>
      <c r="AC4411">
        <v>1</v>
      </c>
      <c r="AD4411">
        <v>2</v>
      </c>
      <c r="AE4411">
        <v>1101</v>
      </c>
      <c r="AF4411">
        <v>1.5</v>
      </c>
      <c r="AQ4411">
        <v>1</v>
      </c>
      <c r="AR4411">
        <f t="shared" si="68"/>
        <v>9.68</v>
      </c>
      <c r="AS4411">
        <v>1</v>
      </c>
      <c r="AT4411" t="s">
        <v>133</v>
      </c>
      <c r="AU4411">
        <v>42</v>
      </c>
    </row>
    <row r="4412" spans="1:47">
      <c r="A4412" t="s">
        <v>15361</v>
      </c>
      <c r="C4412">
        <v>310</v>
      </c>
      <c r="D4412" t="s">
        <v>15362</v>
      </c>
      <c r="E4412">
        <v>132</v>
      </c>
      <c r="F4412" t="s">
        <v>14785</v>
      </c>
      <c r="G4412" t="s">
        <v>422</v>
      </c>
      <c r="H4412" t="s">
        <v>260</v>
      </c>
      <c r="I4412" t="s">
        <v>15363</v>
      </c>
      <c r="J4412">
        <v>0.29204000000000002</v>
      </c>
      <c r="K4412">
        <v>0</v>
      </c>
      <c r="L4412">
        <v>0</v>
      </c>
      <c r="M4412">
        <v>0</v>
      </c>
      <c r="N4412">
        <v>0</v>
      </c>
      <c r="P4412">
        <v>0</v>
      </c>
      <c r="Q4412">
        <v>0</v>
      </c>
      <c r="R4412">
        <v>0</v>
      </c>
      <c r="S4412" t="s">
        <v>223</v>
      </c>
      <c r="T4412">
        <v>0</v>
      </c>
      <c r="U4412" t="s">
        <v>15361</v>
      </c>
      <c r="V4412" t="s">
        <v>455</v>
      </c>
      <c r="W4412" t="s">
        <v>225</v>
      </c>
      <c r="Y4412">
        <v>0</v>
      </c>
      <c r="AB4412">
        <v>0</v>
      </c>
      <c r="AC4412">
        <v>0</v>
      </c>
      <c r="AD4412">
        <v>0</v>
      </c>
      <c r="AE4412">
        <v>0</v>
      </c>
      <c r="AF4412">
        <v>0</v>
      </c>
      <c r="AQ4412">
        <v>1</v>
      </c>
      <c r="AR4412">
        <f t="shared" si="68"/>
        <v>0</v>
      </c>
      <c r="AS4412">
        <v>1</v>
      </c>
      <c r="AT4412" t="s">
        <v>127</v>
      </c>
      <c r="AU4412">
        <v>35</v>
      </c>
    </row>
    <row r="4413" spans="1:47">
      <c r="A4413" t="s">
        <v>15364</v>
      </c>
      <c r="C4413">
        <v>310</v>
      </c>
      <c r="D4413" t="s">
        <v>15365</v>
      </c>
      <c r="E4413">
        <v>101</v>
      </c>
      <c r="F4413" t="s">
        <v>15366</v>
      </c>
      <c r="G4413" t="s">
        <v>422</v>
      </c>
      <c r="H4413" t="s">
        <v>220</v>
      </c>
      <c r="I4413" t="s">
        <v>15367</v>
      </c>
      <c r="J4413">
        <v>0.24151</v>
      </c>
      <c r="K4413">
        <v>1</v>
      </c>
      <c r="L4413">
        <v>1</v>
      </c>
      <c r="M4413">
        <v>1</v>
      </c>
      <c r="N4413">
        <v>1</v>
      </c>
      <c r="O4413" t="s">
        <v>225</v>
      </c>
      <c r="P4413">
        <v>0</v>
      </c>
      <c r="Q4413">
        <v>1</v>
      </c>
      <c r="R4413">
        <v>7000</v>
      </c>
      <c r="S4413" t="s">
        <v>223</v>
      </c>
      <c r="T4413">
        <v>7000</v>
      </c>
      <c r="U4413" t="s">
        <v>15364</v>
      </c>
      <c r="V4413" t="s">
        <v>455</v>
      </c>
      <c r="W4413" t="s">
        <v>225</v>
      </c>
      <c r="X4413" t="s">
        <v>225</v>
      </c>
      <c r="Y4413">
        <v>7000</v>
      </c>
      <c r="AB4413">
        <v>1</v>
      </c>
      <c r="AC4413">
        <v>1</v>
      </c>
      <c r="AD4413">
        <v>2</v>
      </c>
      <c r="AE4413">
        <v>900</v>
      </c>
      <c r="AF4413">
        <v>1</v>
      </c>
      <c r="AQ4413">
        <v>1</v>
      </c>
      <c r="AR4413">
        <f t="shared" si="68"/>
        <v>9.68</v>
      </c>
      <c r="AS4413">
        <v>1</v>
      </c>
      <c r="AT4413" t="s">
        <v>133</v>
      </c>
      <c r="AU4413">
        <v>42</v>
      </c>
    </row>
    <row r="4414" spans="1:47">
      <c r="A4414" t="s">
        <v>15368</v>
      </c>
      <c r="C4414">
        <v>310</v>
      </c>
      <c r="D4414" t="s">
        <v>15369</v>
      </c>
      <c r="E4414">
        <v>101</v>
      </c>
      <c r="F4414" t="s">
        <v>15359</v>
      </c>
      <c r="G4414" t="s">
        <v>1783</v>
      </c>
      <c r="H4414" t="s">
        <v>220</v>
      </c>
      <c r="I4414" t="s">
        <v>15370</v>
      </c>
      <c r="J4414">
        <v>0.55566000000000004</v>
      </c>
      <c r="K4414">
        <v>1</v>
      </c>
      <c r="L4414">
        <v>1</v>
      </c>
      <c r="M4414">
        <v>1</v>
      </c>
      <c r="N4414">
        <v>1</v>
      </c>
      <c r="O4414" t="s">
        <v>225</v>
      </c>
      <c r="P4414">
        <v>0</v>
      </c>
      <c r="Q4414">
        <v>0</v>
      </c>
      <c r="R4414">
        <v>0</v>
      </c>
      <c r="S4414" t="s">
        <v>223</v>
      </c>
      <c r="T4414">
        <v>0</v>
      </c>
      <c r="U4414" t="s">
        <v>15368</v>
      </c>
      <c r="X4414" t="s">
        <v>225</v>
      </c>
      <c r="Y4414">
        <v>0</v>
      </c>
      <c r="AB4414">
        <v>1</v>
      </c>
      <c r="AC4414">
        <v>1</v>
      </c>
      <c r="AD4414">
        <v>1</v>
      </c>
      <c r="AE4414">
        <v>624</v>
      </c>
      <c r="AF4414">
        <v>2</v>
      </c>
      <c r="AQ4414">
        <v>1</v>
      </c>
      <c r="AR4414">
        <f t="shared" si="68"/>
        <v>9.68</v>
      </c>
      <c r="AS4414">
        <v>1</v>
      </c>
      <c r="AT4414" t="s">
        <v>133</v>
      </c>
      <c r="AU4414">
        <v>42</v>
      </c>
    </row>
    <row r="4415" spans="1:47">
      <c r="A4415" t="s">
        <v>15371</v>
      </c>
      <c r="C4415">
        <v>310</v>
      </c>
      <c r="D4415" t="s">
        <v>15372</v>
      </c>
      <c r="E4415">
        <v>101</v>
      </c>
      <c r="F4415" t="s">
        <v>15373</v>
      </c>
      <c r="G4415" t="s">
        <v>422</v>
      </c>
      <c r="H4415" t="s">
        <v>220</v>
      </c>
      <c r="I4415" t="s">
        <v>15374</v>
      </c>
      <c r="J4415">
        <v>0.42520999999999998</v>
      </c>
      <c r="K4415">
        <v>1</v>
      </c>
      <c r="L4415">
        <v>1</v>
      </c>
      <c r="M4415">
        <v>1</v>
      </c>
      <c r="N4415">
        <v>1</v>
      </c>
      <c r="O4415" t="s">
        <v>225</v>
      </c>
      <c r="P4415">
        <v>0</v>
      </c>
      <c r="Q4415">
        <v>1</v>
      </c>
      <c r="R4415">
        <v>8700</v>
      </c>
      <c r="S4415" t="s">
        <v>223</v>
      </c>
      <c r="T4415">
        <v>8700</v>
      </c>
      <c r="U4415" t="s">
        <v>15371</v>
      </c>
      <c r="V4415" t="s">
        <v>413</v>
      </c>
      <c r="W4415" t="s">
        <v>225</v>
      </c>
      <c r="X4415" t="s">
        <v>225</v>
      </c>
      <c r="Y4415">
        <v>8700</v>
      </c>
      <c r="AB4415">
        <v>1</v>
      </c>
      <c r="AC4415">
        <v>1</v>
      </c>
      <c r="AD4415">
        <v>2</v>
      </c>
      <c r="AE4415">
        <v>1458</v>
      </c>
      <c r="AF4415">
        <v>1.75</v>
      </c>
      <c r="AQ4415">
        <v>2</v>
      </c>
      <c r="AR4415">
        <f t="shared" si="68"/>
        <v>9.68</v>
      </c>
      <c r="AS4415">
        <v>1</v>
      </c>
      <c r="AT4415" t="s">
        <v>133</v>
      </c>
      <c r="AU4415">
        <v>42</v>
      </c>
    </row>
    <row r="4416" spans="1:47">
      <c r="A4416" t="s">
        <v>15375</v>
      </c>
      <c r="C4416">
        <v>310</v>
      </c>
      <c r="D4416" t="s">
        <v>15251</v>
      </c>
      <c r="E4416">
        <v>924</v>
      </c>
      <c r="F4416" t="s">
        <v>13982</v>
      </c>
      <c r="G4416" t="s">
        <v>1783</v>
      </c>
      <c r="H4416" t="s">
        <v>10896</v>
      </c>
      <c r="I4416" t="s">
        <v>15376</v>
      </c>
      <c r="J4416">
        <v>1.9519999999999999E-2</v>
      </c>
      <c r="K4416">
        <v>0</v>
      </c>
      <c r="L4416">
        <v>0</v>
      </c>
      <c r="M4416">
        <v>0</v>
      </c>
      <c r="N4416">
        <v>0</v>
      </c>
      <c r="P4416">
        <v>0</v>
      </c>
      <c r="Q4416">
        <v>0</v>
      </c>
      <c r="R4416">
        <v>0</v>
      </c>
      <c r="S4416" t="s">
        <v>223</v>
      </c>
      <c r="T4416">
        <v>0</v>
      </c>
      <c r="U4416" t="s">
        <v>15375</v>
      </c>
      <c r="Y4416">
        <v>0</v>
      </c>
      <c r="AB4416">
        <v>0</v>
      </c>
      <c r="AC4416">
        <v>0</v>
      </c>
      <c r="AD4416">
        <v>0</v>
      </c>
      <c r="AE4416">
        <v>0</v>
      </c>
      <c r="AF4416">
        <v>0</v>
      </c>
      <c r="AQ4416">
        <v>1</v>
      </c>
      <c r="AR4416">
        <f t="shared" si="68"/>
        <v>0</v>
      </c>
      <c r="AS4416">
        <v>1</v>
      </c>
      <c r="AT4416" t="s">
        <v>112</v>
      </c>
      <c r="AU4416">
        <v>20</v>
      </c>
    </row>
    <row r="4417" spans="1:47">
      <c r="A4417" t="s">
        <v>15377</v>
      </c>
      <c r="C4417">
        <v>310</v>
      </c>
      <c r="D4417" t="s">
        <v>15378</v>
      </c>
      <c r="E4417">
        <v>131</v>
      </c>
      <c r="F4417" t="s">
        <v>15379</v>
      </c>
      <c r="G4417" t="s">
        <v>422</v>
      </c>
      <c r="H4417" t="s">
        <v>407</v>
      </c>
      <c r="I4417" t="s">
        <v>15380</v>
      </c>
      <c r="J4417">
        <v>0.90341000000000005</v>
      </c>
      <c r="K4417">
        <v>0</v>
      </c>
      <c r="L4417">
        <v>0</v>
      </c>
      <c r="M4417">
        <v>0</v>
      </c>
      <c r="N4417">
        <v>0</v>
      </c>
      <c r="P4417">
        <v>0</v>
      </c>
      <c r="Q4417">
        <v>0</v>
      </c>
      <c r="R4417">
        <v>0</v>
      </c>
      <c r="S4417" t="s">
        <v>223</v>
      </c>
      <c r="T4417">
        <v>0</v>
      </c>
      <c r="U4417" t="s">
        <v>15377</v>
      </c>
      <c r="V4417" t="s">
        <v>455</v>
      </c>
      <c r="W4417" t="s">
        <v>225</v>
      </c>
      <c r="Y4417">
        <v>0</v>
      </c>
      <c r="AB4417">
        <v>0</v>
      </c>
      <c r="AC4417">
        <v>0</v>
      </c>
      <c r="AD4417">
        <v>0</v>
      </c>
      <c r="AE4417">
        <v>0</v>
      </c>
      <c r="AF4417">
        <v>0</v>
      </c>
      <c r="AQ4417">
        <v>1</v>
      </c>
      <c r="AR4417">
        <f t="shared" si="68"/>
        <v>0</v>
      </c>
      <c r="AS4417">
        <v>1</v>
      </c>
      <c r="AT4417" t="s">
        <v>133</v>
      </c>
      <c r="AU4417">
        <v>42</v>
      </c>
    </row>
    <row r="4418" spans="1:47">
      <c r="A4418" t="s">
        <v>15381</v>
      </c>
      <c r="C4418">
        <v>310</v>
      </c>
      <c r="D4418" t="s">
        <v>15382</v>
      </c>
      <c r="E4418">
        <v>130</v>
      </c>
      <c r="F4418" t="s">
        <v>15383</v>
      </c>
      <c r="G4418" t="s">
        <v>422</v>
      </c>
      <c r="H4418" t="s">
        <v>2642</v>
      </c>
      <c r="I4418" t="s">
        <v>15384</v>
      </c>
      <c r="J4418">
        <v>4.3800499999999998</v>
      </c>
      <c r="K4418">
        <v>0</v>
      </c>
      <c r="L4418">
        <v>0</v>
      </c>
      <c r="M4418">
        <v>0</v>
      </c>
      <c r="N4418">
        <v>0</v>
      </c>
      <c r="P4418">
        <v>0</v>
      </c>
      <c r="Q4418">
        <v>0</v>
      </c>
      <c r="R4418">
        <v>0</v>
      </c>
      <c r="S4418" t="s">
        <v>223</v>
      </c>
      <c r="T4418">
        <v>0</v>
      </c>
      <c r="U4418" t="s">
        <v>15381</v>
      </c>
      <c r="Y4418">
        <v>0</v>
      </c>
      <c r="AB4418">
        <v>0</v>
      </c>
      <c r="AC4418">
        <v>0</v>
      </c>
      <c r="AD4418">
        <v>0</v>
      </c>
      <c r="AE4418">
        <v>0</v>
      </c>
      <c r="AF4418">
        <v>0</v>
      </c>
      <c r="AQ4418">
        <v>1</v>
      </c>
      <c r="AR4418">
        <f t="shared" ref="AR4418:AR4481" si="69">AB4418*9.68*VLOOKUP(AU4418,atten,10,FALSE)</f>
        <v>0</v>
      </c>
      <c r="AS4418">
        <v>1</v>
      </c>
      <c r="AT4418" t="s">
        <v>133</v>
      </c>
      <c r="AU4418">
        <v>42</v>
      </c>
    </row>
    <row r="4419" spans="1:47">
      <c r="A4419" t="s">
        <v>15385</v>
      </c>
      <c r="C4419">
        <v>310</v>
      </c>
      <c r="D4419" t="s">
        <v>15386</v>
      </c>
      <c r="E4419">
        <v>101</v>
      </c>
      <c r="F4419" t="s">
        <v>15387</v>
      </c>
      <c r="G4419" t="s">
        <v>422</v>
      </c>
      <c r="H4419" t="s">
        <v>220</v>
      </c>
      <c r="I4419" t="s">
        <v>15388</v>
      </c>
      <c r="J4419">
        <v>0.25746999999999998</v>
      </c>
      <c r="K4419">
        <v>1</v>
      </c>
      <c r="L4419">
        <v>1</v>
      </c>
      <c r="M4419">
        <v>1</v>
      </c>
      <c r="N4419">
        <v>1</v>
      </c>
      <c r="O4419" t="s">
        <v>225</v>
      </c>
      <c r="P4419">
        <v>0</v>
      </c>
      <c r="Q4419">
        <v>1</v>
      </c>
      <c r="R4419">
        <v>9200</v>
      </c>
      <c r="S4419" t="s">
        <v>223</v>
      </c>
      <c r="T4419">
        <v>9200</v>
      </c>
      <c r="U4419" t="s">
        <v>15385</v>
      </c>
      <c r="V4419" t="s">
        <v>455</v>
      </c>
      <c r="W4419" t="s">
        <v>225</v>
      </c>
      <c r="X4419" t="s">
        <v>225</v>
      </c>
      <c r="Y4419">
        <v>9200</v>
      </c>
      <c r="AB4419">
        <v>1</v>
      </c>
      <c r="AC4419">
        <v>1</v>
      </c>
      <c r="AD4419">
        <v>4</v>
      </c>
      <c r="AE4419">
        <v>1224</v>
      </c>
      <c r="AF4419">
        <v>1.5</v>
      </c>
      <c r="AQ4419">
        <v>1</v>
      </c>
      <c r="AR4419">
        <f t="shared" si="69"/>
        <v>9.68</v>
      </c>
      <c r="AS4419">
        <v>1</v>
      </c>
      <c r="AT4419" t="s">
        <v>133</v>
      </c>
      <c r="AU4419">
        <v>42</v>
      </c>
    </row>
    <row r="4420" spans="1:47">
      <c r="A4420" t="s">
        <v>15389</v>
      </c>
      <c r="C4420">
        <v>310</v>
      </c>
      <c r="D4420" t="s">
        <v>15390</v>
      </c>
      <c r="E4420">
        <v>132</v>
      </c>
      <c r="F4420" t="s">
        <v>14785</v>
      </c>
      <c r="G4420" t="s">
        <v>422</v>
      </c>
      <c r="H4420" t="s">
        <v>260</v>
      </c>
      <c r="I4420" t="s">
        <v>15391</v>
      </c>
      <c r="J4420">
        <v>0.47819</v>
      </c>
      <c r="K4420">
        <v>0</v>
      </c>
      <c r="L4420">
        <v>0</v>
      </c>
      <c r="M4420">
        <v>0</v>
      </c>
      <c r="N4420">
        <v>0</v>
      </c>
      <c r="P4420">
        <v>0</v>
      </c>
      <c r="Q4420">
        <v>0</v>
      </c>
      <c r="R4420">
        <v>0</v>
      </c>
      <c r="S4420" t="s">
        <v>223</v>
      </c>
      <c r="T4420">
        <v>0</v>
      </c>
      <c r="U4420" t="s">
        <v>15389</v>
      </c>
      <c r="V4420" t="s">
        <v>455</v>
      </c>
      <c r="W4420" t="s">
        <v>225</v>
      </c>
      <c r="Y4420">
        <v>0</v>
      </c>
      <c r="AB4420">
        <v>0</v>
      </c>
      <c r="AC4420">
        <v>0</v>
      </c>
      <c r="AD4420">
        <v>0</v>
      </c>
      <c r="AE4420">
        <v>0</v>
      </c>
      <c r="AF4420">
        <v>0</v>
      </c>
      <c r="AQ4420">
        <v>1</v>
      </c>
      <c r="AR4420">
        <f t="shared" si="69"/>
        <v>0</v>
      </c>
      <c r="AS4420">
        <v>1</v>
      </c>
      <c r="AT4420" t="s">
        <v>133</v>
      </c>
      <c r="AU4420">
        <v>42</v>
      </c>
    </row>
    <row r="4421" spans="1:47">
      <c r="A4421" t="s">
        <v>15392</v>
      </c>
      <c r="C4421">
        <v>310</v>
      </c>
      <c r="D4421" t="s">
        <v>15393</v>
      </c>
      <c r="E4421">
        <v>101</v>
      </c>
      <c r="F4421" t="s">
        <v>15394</v>
      </c>
      <c r="G4421" t="s">
        <v>422</v>
      </c>
      <c r="H4421" t="s">
        <v>220</v>
      </c>
      <c r="I4421" t="s">
        <v>15395</v>
      </c>
      <c r="J4421">
        <v>0.30207000000000001</v>
      </c>
      <c r="K4421">
        <v>1</v>
      </c>
      <c r="L4421">
        <v>1</v>
      </c>
      <c r="M4421">
        <v>1</v>
      </c>
      <c r="N4421">
        <v>1</v>
      </c>
      <c r="O4421" t="s">
        <v>225</v>
      </c>
      <c r="P4421">
        <v>0</v>
      </c>
      <c r="Q4421">
        <v>1</v>
      </c>
      <c r="R4421">
        <v>7300</v>
      </c>
      <c r="S4421" t="s">
        <v>223</v>
      </c>
      <c r="T4421">
        <v>7300</v>
      </c>
      <c r="U4421" t="s">
        <v>15392</v>
      </c>
      <c r="V4421" t="s">
        <v>455</v>
      </c>
      <c r="W4421" t="s">
        <v>225</v>
      </c>
      <c r="X4421" t="s">
        <v>225</v>
      </c>
      <c r="Y4421">
        <v>7300</v>
      </c>
      <c r="AB4421">
        <v>1</v>
      </c>
      <c r="AC4421">
        <v>1</v>
      </c>
      <c r="AD4421">
        <v>3</v>
      </c>
      <c r="AE4421">
        <v>1453</v>
      </c>
      <c r="AF4421">
        <v>1.75</v>
      </c>
      <c r="AQ4421">
        <v>1</v>
      </c>
      <c r="AR4421">
        <f t="shared" si="69"/>
        <v>9.68</v>
      </c>
      <c r="AS4421">
        <v>1</v>
      </c>
      <c r="AT4421" t="s">
        <v>133</v>
      </c>
      <c r="AU4421">
        <v>42</v>
      </c>
    </row>
    <row r="4422" spans="1:47">
      <c r="A4422" t="s">
        <v>15396</v>
      </c>
      <c r="C4422">
        <v>310</v>
      </c>
      <c r="D4422" t="s">
        <v>15397</v>
      </c>
      <c r="E4422">
        <v>101</v>
      </c>
      <c r="F4422" t="s">
        <v>15398</v>
      </c>
      <c r="G4422" t="s">
        <v>422</v>
      </c>
      <c r="H4422" t="s">
        <v>220</v>
      </c>
      <c r="I4422" t="s">
        <v>15399</v>
      </c>
      <c r="J4422">
        <v>0.22700000000000001</v>
      </c>
      <c r="K4422">
        <v>1</v>
      </c>
      <c r="L4422">
        <v>1</v>
      </c>
      <c r="M4422">
        <v>1</v>
      </c>
      <c r="N4422">
        <v>1</v>
      </c>
      <c r="O4422" t="s">
        <v>225</v>
      </c>
      <c r="P4422">
        <v>0</v>
      </c>
      <c r="Q4422">
        <v>1</v>
      </c>
      <c r="R4422">
        <v>9900</v>
      </c>
      <c r="S4422" t="s">
        <v>223</v>
      </c>
      <c r="T4422">
        <v>9900</v>
      </c>
      <c r="U4422" t="s">
        <v>15396</v>
      </c>
      <c r="V4422" t="s">
        <v>455</v>
      </c>
      <c r="W4422" t="s">
        <v>225</v>
      </c>
      <c r="X4422" t="s">
        <v>225</v>
      </c>
      <c r="Y4422">
        <v>9900</v>
      </c>
      <c r="AB4422">
        <v>1</v>
      </c>
      <c r="AC4422">
        <v>1</v>
      </c>
      <c r="AD4422">
        <v>3</v>
      </c>
      <c r="AE4422">
        <v>1387</v>
      </c>
      <c r="AF4422">
        <v>1.75</v>
      </c>
      <c r="AQ4422">
        <v>1</v>
      </c>
      <c r="AR4422">
        <f t="shared" si="69"/>
        <v>9.68</v>
      </c>
      <c r="AS4422">
        <v>1</v>
      </c>
      <c r="AT4422" t="s">
        <v>133</v>
      </c>
      <c r="AU4422">
        <v>42</v>
      </c>
    </row>
    <row r="4423" spans="1:47">
      <c r="A4423" t="s">
        <v>15400</v>
      </c>
      <c r="C4423">
        <v>310</v>
      </c>
      <c r="D4423" t="s">
        <v>15401</v>
      </c>
      <c r="E4423">
        <v>101</v>
      </c>
      <c r="F4423" t="s">
        <v>15402</v>
      </c>
      <c r="G4423" t="s">
        <v>422</v>
      </c>
      <c r="H4423" t="s">
        <v>220</v>
      </c>
      <c r="I4423" t="s">
        <v>15403</v>
      </c>
      <c r="J4423">
        <v>0.31472</v>
      </c>
      <c r="K4423">
        <v>1</v>
      </c>
      <c r="L4423">
        <v>1</v>
      </c>
      <c r="M4423">
        <v>1</v>
      </c>
      <c r="N4423">
        <v>1</v>
      </c>
      <c r="O4423" t="s">
        <v>225</v>
      </c>
      <c r="P4423">
        <v>0</v>
      </c>
      <c r="Q4423">
        <v>1</v>
      </c>
      <c r="R4423">
        <v>2800</v>
      </c>
      <c r="S4423" t="s">
        <v>223</v>
      </c>
      <c r="T4423">
        <v>2800</v>
      </c>
      <c r="U4423" t="s">
        <v>15400</v>
      </c>
      <c r="V4423" t="s">
        <v>460</v>
      </c>
      <c r="X4423" t="s">
        <v>225</v>
      </c>
      <c r="Y4423">
        <v>2800</v>
      </c>
      <c r="AB4423">
        <v>1</v>
      </c>
      <c r="AC4423">
        <v>1</v>
      </c>
      <c r="AD4423">
        <v>1</v>
      </c>
      <c r="AE4423">
        <v>390</v>
      </c>
      <c r="AF4423">
        <v>1.3</v>
      </c>
      <c r="AQ4423">
        <v>1</v>
      </c>
      <c r="AR4423">
        <f t="shared" si="69"/>
        <v>9.68</v>
      </c>
      <c r="AS4423">
        <v>1</v>
      </c>
      <c r="AT4423" t="s">
        <v>133</v>
      </c>
      <c r="AU4423">
        <v>42</v>
      </c>
    </row>
    <row r="4424" spans="1:47">
      <c r="A4424" t="s">
        <v>15404</v>
      </c>
      <c r="C4424">
        <v>310</v>
      </c>
      <c r="D4424" t="s">
        <v>15405</v>
      </c>
      <c r="E4424">
        <v>101</v>
      </c>
      <c r="F4424" t="s">
        <v>15141</v>
      </c>
      <c r="G4424" t="s">
        <v>422</v>
      </c>
      <c r="H4424" t="s">
        <v>220</v>
      </c>
      <c r="I4424" t="s">
        <v>15406</v>
      </c>
      <c r="J4424">
        <v>1.5588200000000001</v>
      </c>
      <c r="K4424">
        <v>1</v>
      </c>
      <c r="L4424">
        <v>1</v>
      </c>
      <c r="M4424">
        <v>1</v>
      </c>
      <c r="N4424">
        <v>1</v>
      </c>
      <c r="O4424" t="s">
        <v>225</v>
      </c>
      <c r="P4424">
        <v>0</v>
      </c>
      <c r="Q4424">
        <v>1</v>
      </c>
      <c r="R4424">
        <v>100</v>
      </c>
      <c r="S4424" t="s">
        <v>223</v>
      </c>
      <c r="T4424">
        <v>100</v>
      </c>
      <c r="U4424" t="s">
        <v>15404</v>
      </c>
      <c r="V4424" t="s">
        <v>455</v>
      </c>
      <c r="W4424" t="s">
        <v>225</v>
      </c>
      <c r="X4424" t="s">
        <v>225</v>
      </c>
      <c r="Y4424">
        <v>100</v>
      </c>
      <c r="AB4424">
        <v>1</v>
      </c>
      <c r="AC4424">
        <v>1</v>
      </c>
      <c r="AD4424">
        <v>2</v>
      </c>
      <c r="AE4424">
        <v>830</v>
      </c>
      <c r="AF4424">
        <v>1</v>
      </c>
      <c r="AQ4424">
        <v>1</v>
      </c>
      <c r="AR4424">
        <f t="shared" si="69"/>
        <v>9.68</v>
      </c>
      <c r="AS4424">
        <v>1</v>
      </c>
      <c r="AT4424" t="s">
        <v>134</v>
      </c>
      <c r="AU4424">
        <v>43</v>
      </c>
    </row>
    <row r="4425" spans="1:47">
      <c r="A4425" t="s">
        <v>15407</v>
      </c>
      <c r="C4425">
        <v>310</v>
      </c>
      <c r="D4425" t="s">
        <v>15408</v>
      </c>
      <c r="E4425">
        <v>924</v>
      </c>
      <c r="F4425" t="s">
        <v>13982</v>
      </c>
      <c r="G4425" t="s">
        <v>422</v>
      </c>
      <c r="H4425" t="s">
        <v>10896</v>
      </c>
      <c r="I4425" t="s">
        <v>15409</v>
      </c>
      <c r="J4425">
        <v>6.3537600000000003</v>
      </c>
      <c r="K4425">
        <v>1</v>
      </c>
      <c r="L4425">
        <v>1</v>
      </c>
      <c r="M4425">
        <v>1</v>
      </c>
      <c r="N4425">
        <v>1</v>
      </c>
      <c r="O4425" t="s">
        <v>225</v>
      </c>
      <c r="P4425">
        <v>0</v>
      </c>
      <c r="Q4425">
        <v>1</v>
      </c>
      <c r="R4425">
        <v>0</v>
      </c>
      <c r="S4425" t="s">
        <v>223</v>
      </c>
      <c r="T4425">
        <v>0</v>
      </c>
      <c r="U4425" t="s">
        <v>15407</v>
      </c>
      <c r="X4425" t="s">
        <v>225</v>
      </c>
      <c r="Y4425">
        <v>0</v>
      </c>
      <c r="AB4425">
        <v>1</v>
      </c>
      <c r="AC4425">
        <v>1</v>
      </c>
      <c r="AD4425">
        <v>0</v>
      </c>
      <c r="AE4425">
        <v>0</v>
      </c>
      <c r="AF4425">
        <v>0</v>
      </c>
      <c r="AQ4425">
        <v>1</v>
      </c>
      <c r="AR4425">
        <f t="shared" si="69"/>
        <v>4.6463999999999999</v>
      </c>
      <c r="AS4425">
        <v>1</v>
      </c>
      <c r="AT4425" t="s">
        <v>112</v>
      </c>
      <c r="AU4425">
        <v>20</v>
      </c>
    </row>
    <row r="4426" spans="1:47">
      <c r="A4426" t="s">
        <v>15410</v>
      </c>
      <c r="C4426">
        <v>310</v>
      </c>
      <c r="D4426" t="s">
        <v>15411</v>
      </c>
      <c r="E4426">
        <v>303</v>
      </c>
      <c r="F4426" t="s">
        <v>15218</v>
      </c>
      <c r="G4426" t="s">
        <v>1783</v>
      </c>
      <c r="H4426" t="s">
        <v>11389</v>
      </c>
      <c r="I4426" t="s">
        <v>15412</v>
      </c>
      <c r="J4426">
        <v>0.33850999999999998</v>
      </c>
      <c r="K4426">
        <v>1</v>
      </c>
      <c r="L4426">
        <v>1</v>
      </c>
      <c r="M4426">
        <v>1</v>
      </c>
      <c r="N4426">
        <v>1</v>
      </c>
      <c r="O4426" t="s">
        <v>225</v>
      </c>
      <c r="P4426">
        <v>0</v>
      </c>
      <c r="Q4426">
        <v>0</v>
      </c>
      <c r="R4426">
        <v>0</v>
      </c>
      <c r="S4426" t="s">
        <v>223</v>
      </c>
      <c r="T4426">
        <v>0</v>
      </c>
      <c r="U4426" t="s">
        <v>15410</v>
      </c>
      <c r="V4426" t="s">
        <v>2046</v>
      </c>
      <c r="W4426" t="s">
        <v>225</v>
      </c>
      <c r="X4426" t="s">
        <v>225</v>
      </c>
      <c r="Y4426">
        <v>17500</v>
      </c>
      <c r="AB4426">
        <v>1</v>
      </c>
      <c r="AC4426">
        <v>1</v>
      </c>
      <c r="AD4426">
        <v>0</v>
      </c>
      <c r="AE4426">
        <v>0</v>
      </c>
      <c r="AF4426">
        <v>0</v>
      </c>
      <c r="AQ4426">
        <v>2</v>
      </c>
      <c r="AR4426">
        <f t="shared" si="69"/>
        <v>9.68</v>
      </c>
      <c r="AS4426">
        <v>1</v>
      </c>
      <c r="AT4426" t="s">
        <v>133</v>
      </c>
      <c r="AU4426">
        <v>42</v>
      </c>
    </row>
    <row r="4427" spans="1:47">
      <c r="A4427" t="s">
        <v>15413</v>
      </c>
      <c r="C4427">
        <v>310</v>
      </c>
      <c r="D4427" t="s">
        <v>15414</v>
      </c>
      <c r="E4427">
        <v>101</v>
      </c>
      <c r="F4427" t="s">
        <v>15415</v>
      </c>
      <c r="G4427" t="s">
        <v>422</v>
      </c>
      <c r="H4427" t="s">
        <v>220</v>
      </c>
      <c r="I4427" t="s">
        <v>15416</v>
      </c>
      <c r="J4427">
        <v>0.24453</v>
      </c>
      <c r="K4427">
        <v>1</v>
      </c>
      <c r="L4427">
        <v>1</v>
      </c>
      <c r="M4427">
        <v>1</v>
      </c>
      <c r="N4427">
        <v>1</v>
      </c>
      <c r="O4427" t="s">
        <v>225</v>
      </c>
      <c r="P4427">
        <v>0</v>
      </c>
      <c r="Q4427">
        <v>1</v>
      </c>
      <c r="R4427">
        <v>7600</v>
      </c>
      <c r="S4427" t="s">
        <v>223</v>
      </c>
      <c r="T4427">
        <v>7600</v>
      </c>
      <c r="U4427" t="s">
        <v>15413</v>
      </c>
      <c r="V4427" t="s">
        <v>455</v>
      </c>
      <c r="W4427" t="s">
        <v>225</v>
      </c>
      <c r="X4427" t="s">
        <v>225</v>
      </c>
      <c r="Y4427">
        <v>7600</v>
      </c>
      <c r="AB4427">
        <v>1</v>
      </c>
      <c r="AC4427">
        <v>1</v>
      </c>
      <c r="AD4427">
        <v>3</v>
      </c>
      <c r="AE4427">
        <v>1288</v>
      </c>
      <c r="AF4427">
        <v>1.5</v>
      </c>
      <c r="AQ4427">
        <v>0</v>
      </c>
      <c r="AR4427">
        <f t="shared" si="69"/>
        <v>9.68</v>
      </c>
      <c r="AS4427">
        <v>1</v>
      </c>
      <c r="AT4427" t="s">
        <v>133</v>
      </c>
      <c r="AU4427">
        <v>42</v>
      </c>
    </row>
    <row r="4428" spans="1:47">
      <c r="A4428" t="s">
        <v>15417</v>
      </c>
      <c r="C4428">
        <v>310</v>
      </c>
      <c r="D4428" t="s">
        <v>15418</v>
      </c>
      <c r="E4428">
        <v>109</v>
      </c>
      <c r="F4428" t="s">
        <v>14996</v>
      </c>
      <c r="G4428" t="s">
        <v>422</v>
      </c>
      <c r="H4428" t="s">
        <v>743</v>
      </c>
      <c r="I4428" t="s">
        <v>15419</v>
      </c>
      <c r="J4428">
        <v>3.94415</v>
      </c>
      <c r="K4428">
        <v>1</v>
      </c>
      <c r="L4428">
        <v>1</v>
      </c>
      <c r="M4428">
        <v>1</v>
      </c>
      <c r="N4428">
        <v>1</v>
      </c>
      <c r="O4428" t="s">
        <v>225</v>
      </c>
      <c r="P4428">
        <v>0</v>
      </c>
      <c r="Q4428">
        <v>0</v>
      </c>
      <c r="R4428">
        <v>0</v>
      </c>
      <c r="S4428" t="s">
        <v>223</v>
      </c>
      <c r="T4428">
        <v>0</v>
      </c>
      <c r="U4428" t="s">
        <v>15417</v>
      </c>
      <c r="V4428" t="s">
        <v>224</v>
      </c>
      <c r="W4428" t="s">
        <v>225</v>
      </c>
      <c r="X4428" t="s">
        <v>225</v>
      </c>
      <c r="Y4428">
        <v>0</v>
      </c>
      <c r="AB4428">
        <v>1</v>
      </c>
      <c r="AC4428">
        <v>1</v>
      </c>
      <c r="AD4428">
        <v>3</v>
      </c>
      <c r="AE4428">
        <v>2628</v>
      </c>
      <c r="AF4428">
        <v>1.75</v>
      </c>
      <c r="AQ4428">
        <v>1</v>
      </c>
      <c r="AR4428">
        <f t="shared" si="69"/>
        <v>9.68</v>
      </c>
      <c r="AS4428">
        <v>1</v>
      </c>
      <c r="AT4428" t="s">
        <v>133</v>
      </c>
      <c r="AU4428">
        <v>42</v>
      </c>
    </row>
    <row r="4429" spans="1:47">
      <c r="A4429" t="s">
        <v>15420</v>
      </c>
      <c r="C4429">
        <v>310</v>
      </c>
      <c r="D4429" t="s">
        <v>15421</v>
      </c>
      <c r="E4429">
        <v>101</v>
      </c>
      <c r="F4429" t="s">
        <v>15422</v>
      </c>
      <c r="G4429" t="s">
        <v>422</v>
      </c>
      <c r="H4429" t="s">
        <v>220</v>
      </c>
      <c r="I4429" t="s">
        <v>15423</v>
      </c>
      <c r="J4429">
        <v>0.27850999999999998</v>
      </c>
      <c r="K4429">
        <v>0</v>
      </c>
      <c r="L4429">
        <v>0</v>
      </c>
      <c r="M4429">
        <v>1</v>
      </c>
      <c r="N4429">
        <v>1</v>
      </c>
      <c r="O4429" t="s">
        <v>659</v>
      </c>
      <c r="P4429">
        <v>1</v>
      </c>
      <c r="Q4429">
        <v>1</v>
      </c>
      <c r="R4429">
        <v>6600</v>
      </c>
      <c r="S4429" t="s">
        <v>223</v>
      </c>
      <c r="T4429">
        <v>0</v>
      </c>
      <c r="U4429" t="s">
        <v>15420</v>
      </c>
      <c r="V4429" t="s">
        <v>933</v>
      </c>
      <c r="W4429" t="s">
        <v>659</v>
      </c>
      <c r="X4429" t="s">
        <v>659</v>
      </c>
      <c r="Y4429">
        <v>6600</v>
      </c>
      <c r="AB4429">
        <v>0</v>
      </c>
      <c r="AC4429">
        <v>0</v>
      </c>
      <c r="AD4429">
        <v>4</v>
      </c>
      <c r="AE4429">
        <v>1788</v>
      </c>
      <c r="AF4429">
        <v>2</v>
      </c>
      <c r="AQ4429">
        <v>1</v>
      </c>
      <c r="AR4429">
        <f t="shared" si="69"/>
        <v>0</v>
      </c>
      <c r="AS4429">
        <v>1</v>
      </c>
      <c r="AT4429" t="s">
        <v>133</v>
      </c>
      <c r="AU4429">
        <v>42</v>
      </c>
    </row>
    <row r="4430" spans="1:47">
      <c r="A4430" t="s">
        <v>15424</v>
      </c>
      <c r="B4430" t="s">
        <v>293</v>
      </c>
      <c r="C4430">
        <v>310</v>
      </c>
      <c r="D4430" t="s">
        <v>14268</v>
      </c>
      <c r="E4430">
        <v>0</v>
      </c>
      <c r="J4430">
        <v>4.1000000000000003E-3</v>
      </c>
      <c r="K4430">
        <v>0</v>
      </c>
      <c r="L4430">
        <v>0</v>
      </c>
      <c r="M4430">
        <v>0</v>
      </c>
      <c r="N4430">
        <v>0</v>
      </c>
      <c r="P4430">
        <v>0</v>
      </c>
      <c r="Q4430">
        <v>0</v>
      </c>
      <c r="R4430">
        <v>0</v>
      </c>
      <c r="S4430" t="s">
        <v>296</v>
      </c>
      <c r="T4430">
        <v>0</v>
      </c>
      <c r="Y4430">
        <v>0</v>
      </c>
      <c r="AB4430">
        <v>0</v>
      </c>
      <c r="AC4430">
        <v>0</v>
      </c>
      <c r="AD4430">
        <v>0</v>
      </c>
      <c r="AE4430">
        <v>0</v>
      </c>
      <c r="AF4430">
        <v>0</v>
      </c>
      <c r="AG4430" t="s">
        <v>845</v>
      </c>
      <c r="AQ4430">
        <v>0</v>
      </c>
      <c r="AR4430">
        <f t="shared" si="69"/>
        <v>0</v>
      </c>
      <c r="AS4430">
        <v>1</v>
      </c>
      <c r="AT4430" t="s">
        <v>133</v>
      </c>
      <c r="AU4430">
        <v>42</v>
      </c>
    </row>
    <row r="4431" spans="1:47">
      <c r="A4431" t="s">
        <v>15425</v>
      </c>
      <c r="C4431">
        <v>310</v>
      </c>
      <c r="D4431" t="s">
        <v>15426</v>
      </c>
      <c r="E4431">
        <v>101</v>
      </c>
      <c r="F4431" t="s">
        <v>15427</v>
      </c>
      <c r="G4431" t="s">
        <v>422</v>
      </c>
      <c r="H4431" t="s">
        <v>220</v>
      </c>
      <c r="I4431" t="s">
        <v>15428</v>
      </c>
      <c r="J4431">
        <v>0.25853999999999999</v>
      </c>
      <c r="K4431">
        <v>1</v>
      </c>
      <c r="L4431">
        <v>1</v>
      </c>
      <c r="M4431">
        <v>1</v>
      </c>
      <c r="N4431">
        <v>1</v>
      </c>
      <c r="O4431" t="s">
        <v>225</v>
      </c>
      <c r="P4431">
        <v>0</v>
      </c>
      <c r="Q4431">
        <v>1</v>
      </c>
      <c r="R4431">
        <v>400</v>
      </c>
      <c r="S4431" t="s">
        <v>223</v>
      </c>
      <c r="T4431">
        <v>400</v>
      </c>
      <c r="U4431" t="s">
        <v>15425</v>
      </c>
      <c r="V4431" t="s">
        <v>455</v>
      </c>
      <c r="W4431" t="s">
        <v>225</v>
      </c>
      <c r="X4431" t="s">
        <v>225</v>
      </c>
      <c r="Y4431">
        <v>400</v>
      </c>
      <c r="AB4431">
        <v>1</v>
      </c>
      <c r="AC4431">
        <v>1</v>
      </c>
      <c r="AD4431">
        <v>2</v>
      </c>
      <c r="AE4431">
        <v>744</v>
      </c>
      <c r="AF4431">
        <v>1</v>
      </c>
      <c r="AQ4431">
        <v>1</v>
      </c>
      <c r="AR4431">
        <f t="shared" si="69"/>
        <v>9.68</v>
      </c>
      <c r="AS4431">
        <v>1</v>
      </c>
      <c r="AT4431" t="s">
        <v>133</v>
      </c>
      <c r="AU4431">
        <v>42</v>
      </c>
    </row>
    <row r="4432" spans="1:47">
      <c r="A4432" t="s">
        <v>15429</v>
      </c>
      <c r="C4432">
        <v>310</v>
      </c>
      <c r="D4432" t="s">
        <v>15430</v>
      </c>
      <c r="E4432">
        <v>101</v>
      </c>
      <c r="F4432" t="s">
        <v>15431</v>
      </c>
      <c r="G4432" t="s">
        <v>11287</v>
      </c>
      <c r="H4432" t="s">
        <v>220</v>
      </c>
      <c r="I4432" t="s">
        <v>15432</v>
      </c>
      <c r="J4432">
        <v>0.25896000000000002</v>
      </c>
      <c r="K4432">
        <v>1</v>
      </c>
      <c r="L4432">
        <v>1</v>
      </c>
      <c r="M4432">
        <v>1</v>
      </c>
      <c r="N4432">
        <v>1</v>
      </c>
      <c r="O4432" t="s">
        <v>225</v>
      </c>
      <c r="P4432">
        <v>0</v>
      </c>
      <c r="Q4432">
        <v>1</v>
      </c>
      <c r="R4432">
        <v>12700</v>
      </c>
      <c r="S4432" t="s">
        <v>223</v>
      </c>
      <c r="T4432">
        <v>12700</v>
      </c>
      <c r="U4432" t="s">
        <v>15429</v>
      </c>
      <c r="V4432" t="s">
        <v>455</v>
      </c>
      <c r="W4432" t="s">
        <v>225</v>
      </c>
      <c r="X4432" t="s">
        <v>225</v>
      </c>
      <c r="Y4432">
        <v>12700</v>
      </c>
      <c r="AB4432">
        <v>1</v>
      </c>
      <c r="AC4432">
        <v>1</v>
      </c>
      <c r="AD4432">
        <v>3</v>
      </c>
      <c r="AE4432">
        <v>1632</v>
      </c>
      <c r="AF4432">
        <v>2</v>
      </c>
      <c r="AQ4432">
        <v>1</v>
      </c>
      <c r="AR4432">
        <f t="shared" si="69"/>
        <v>9.68</v>
      </c>
      <c r="AS4432">
        <v>1</v>
      </c>
      <c r="AT4432" t="s">
        <v>133</v>
      </c>
      <c r="AU4432">
        <v>42</v>
      </c>
    </row>
    <row r="4433" spans="1:47">
      <c r="A4433" t="s">
        <v>15433</v>
      </c>
      <c r="C4433">
        <v>310</v>
      </c>
      <c r="D4433" t="s">
        <v>15434</v>
      </c>
      <c r="E4433">
        <v>101</v>
      </c>
      <c r="F4433" t="s">
        <v>14996</v>
      </c>
      <c r="G4433" t="s">
        <v>422</v>
      </c>
      <c r="H4433" t="s">
        <v>220</v>
      </c>
      <c r="I4433" t="s">
        <v>15435</v>
      </c>
      <c r="J4433">
        <v>6.1499999999999999E-2</v>
      </c>
      <c r="K4433">
        <v>1</v>
      </c>
      <c r="L4433">
        <v>1</v>
      </c>
      <c r="M4433">
        <v>1</v>
      </c>
      <c r="N4433">
        <v>1</v>
      </c>
      <c r="O4433" t="s">
        <v>225</v>
      </c>
      <c r="P4433">
        <v>0</v>
      </c>
      <c r="Q4433">
        <v>0</v>
      </c>
      <c r="R4433">
        <v>0</v>
      </c>
      <c r="S4433" t="s">
        <v>223</v>
      </c>
      <c r="T4433">
        <v>0</v>
      </c>
      <c r="U4433" t="s">
        <v>15433</v>
      </c>
      <c r="V4433" t="s">
        <v>224</v>
      </c>
      <c r="W4433" t="s">
        <v>225</v>
      </c>
      <c r="X4433" t="s">
        <v>225</v>
      </c>
      <c r="Y4433">
        <v>0</v>
      </c>
      <c r="AB4433">
        <v>1</v>
      </c>
      <c r="AC4433">
        <v>1</v>
      </c>
      <c r="AD4433">
        <v>1</v>
      </c>
      <c r="AE4433">
        <v>402</v>
      </c>
      <c r="AF4433">
        <v>1</v>
      </c>
      <c r="AQ4433">
        <v>1</v>
      </c>
      <c r="AR4433">
        <f t="shared" si="69"/>
        <v>9.68</v>
      </c>
      <c r="AS4433">
        <v>1</v>
      </c>
      <c r="AT4433" t="s">
        <v>133</v>
      </c>
      <c r="AU4433">
        <v>42</v>
      </c>
    </row>
    <row r="4434" spans="1:47">
      <c r="A4434" t="s">
        <v>15436</v>
      </c>
      <c r="C4434">
        <v>310</v>
      </c>
      <c r="D4434" t="s">
        <v>15437</v>
      </c>
      <c r="E4434">
        <v>101</v>
      </c>
      <c r="F4434" t="s">
        <v>15438</v>
      </c>
      <c r="G4434" t="s">
        <v>422</v>
      </c>
      <c r="H4434" t="s">
        <v>220</v>
      </c>
      <c r="I4434" t="s">
        <v>15439</v>
      </c>
      <c r="J4434">
        <v>0.22656999999999999</v>
      </c>
      <c r="K4434">
        <v>1</v>
      </c>
      <c r="L4434">
        <v>1</v>
      </c>
      <c r="M4434">
        <v>1</v>
      </c>
      <c r="N4434">
        <v>1</v>
      </c>
      <c r="O4434" t="s">
        <v>225</v>
      </c>
      <c r="P4434">
        <v>0</v>
      </c>
      <c r="Q4434">
        <v>1</v>
      </c>
      <c r="R4434">
        <v>14700</v>
      </c>
      <c r="S4434" t="s">
        <v>223</v>
      </c>
      <c r="T4434">
        <v>14700</v>
      </c>
      <c r="U4434" t="s">
        <v>15436</v>
      </c>
      <c r="V4434" t="s">
        <v>455</v>
      </c>
      <c r="W4434" t="s">
        <v>225</v>
      </c>
      <c r="X4434" t="s">
        <v>225</v>
      </c>
      <c r="Y4434">
        <v>14700</v>
      </c>
      <c r="AB4434">
        <v>1</v>
      </c>
      <c r="AC4434">
        <v>1</v>
      </c>
      <c r="AD4434">
        <v>3</v>
      </c>
      <c r="AE4434">
        <v>1300</v>
      </c>
      <c r="AF4434">
        <v>1</v>
      </c>
      <c r="AQ4434">
        <v>1</v>
      </c>
      <c r="AR4434">
        <f t="shared" si="69"/>
        <v>9.68</v>
      </c>
      <c r="AS4434">
        <v>1</v>
      </c>
      <c r="AT4434" t="s">
        <v>133</v>
      </c>
      <c r="AU4434">
        <v>42</v>
      </c>
    </row>
    <row r="4435" spans="1:47">
      <c r="A4435" t="s">
        <v>15440</v>
      </c>
      <c r="C4435">
        <v>310</v>
      </c>
      <c r="D4435" t="s">
        <v>15441</v>
      </c>
      <c r="E4435">
        <v>132</v>
      </c>
      <c r="F4435" t="s">
        <v>15442</v>
      </c>
      <c r="G4435" t="s">
        <v>422</v>
      </c>
      <c r="H4435" t="s">
        <v>260</v>
      </c>
      <c r="I4435" t="s">
        <v>15443</v>
      </c>
      <c r="J4435">
        <v>1.0832299999999999</v>
      </c>
      <c r="K4435">
        <v>0</v>
      </c>
      <c r="L4435">
        <v>0</v>
      </c>
      <c r="M4435">
        <v>0</v>
      </c>
      <c r="N4435">
        <v>0</v>
      </c>
      <c r="P4435">
        <v>0</v>
      </c>
      <c r="Q4435">
        <v>0</v>
      </c>
      <c r="R4435">
        <v>0</v>
      </c>
      <c r="S4435" t="s">
        <v>223</v>
      </c>
      <c r="T4435">
        <v>0</v>
      </c>
      <c r="U4435" t="s">
        <v>15440</v>
      </c>
      <c r="Y4435">
        <v>0</v>
      </c>
      <c r="AB4435">
        <v>0</v>
      </c>
      <c r="AC4435">
        <v>0</v>
      </c>
      <c r="AD4435">
        <v>0</v>
      </c>
      <c r="AE4435">
        <v>0</v>
      </c>
      <c r="AF4435">
        <v>0</v>
      </c>
      <c r="AQ4435">
        <v>1</v>
      </c>
      <c r="AR4435">
        <f t="shared" si="69"/>
        <v>0</v>
      </c>
      <c r="AS4435">
        <v>1</v>
      </c>
      <c r="AT4435" t="s">
        <v>134</v>
      </c>
      <c r="AU4435">
        <v>43</v>
      </c>
    </row>
    <row r="4436" spans="1:47">
      <c r="A4436" t="s">
        <v>15444</v>
      </c>
      <c r="C4436">
        <v>310</v>
      </c>
      <c r="D4436" t="s">
        <v>15445</v>
      </c>
      <c r="E4436">
        <v>903</v>
      </c>
      <c r="F4436" t="s">
        <v>821</v>
      </c>
      <c r="G4436" t="s">
        <v>422</v>
      </c>
      <c r="H4436" t="s">
        <v>10563</v>
      </c>
      <c r="I4436" t="s">
        <v>15446</v>
      </c>
      <c r="J4436">
        <v>1.0273099999999999</v>
      </c>
      <c r="K4436">
        <v>0</v>
      </c>
      <c r="L4436">
        <v>0</v>
      </c>
      <c r="M4436">
        <v>1</v>
      </c>
      <c r="N4436">
        <v>1</v>
      </c>
      <c r="O4436" t="s">
        <v>659</v>
      </c>
      <c r="P4436">
        <v>1</v>
      </c>
      <c r="Q4436">
        <v>1</v>
      </c>
      <c r="R4436">
        <v>1000</v>
      </c>
      <c r="S4436" t="s">
        <v>223</v>
      </c>
      <c r="T4436">
        <v>0</v>
      </c>
      <c r="U4436" t="s">
        <v>15444</v>
      </c>
      <c r="V4436" t="s">
        <v>933</v>
      </c>
      <c r="W4436" t="s">
        <v>659</v>
      </c>
      <c r="X4436" t="s">
        <v>659</v>
      </c>
      <c r="Y4436">
        <v>1000</v>
      </c>
      <c r="AB4436">
        <v>0</v>
      </c>
      <c r="AC4436">
        <v>0</v>
      </c>
      <c r="AD4436">
        <v>0</v>
      </c>
      <c r="AE4436">
        <v>2142</v>
      </c>
      <c r="AF4436">
        <v>1</v>
      </c>
      <c r="AQ4436">
        <v>1</v>
      </c>
      <c r="AR4436">
        <f t="shared" si="69"/>
        <v>0</v>
      </c>
      <c r="AS4436">
        <v>1</v>
      </c>
      <c r="AT4436" t="s">
        <v>133</v>
      </c>
      <c r="AU4436">
        <v>42</v>
      </c>
    </row>
    <row r="4437" spans="1:47">
      <c r="A4437" t="s">
        <v>15447</v>
      </c>
      <c r="C4437">
        <v>310</v>
      </c>
      <c r="D4437" t="s">
        <v>15448</v>
      </c>
      <c r="E4437">
        <v>101</v>
      </c>
      <c r="F4437" t="s">
        <v>15449</v>
      </c>
      <c r="G4437" t="s">
        <v>422</v>
      </c>
      <c r="H4437" t="s">
        <v>220</v>
      </c>
      <c r="I4437" t="s">
        <v>15450</v>
      </c>
      <c r="J4437">
        <v>0.25496000000000002</v>
      </c>
      <c r="K4437">
        <v>1</v>
      </c>
      <c r="L4437">
        <v>1</v>
      </c>
      <c r="M4437">
        <v>1</v>
      </c>
      <c r="N4437">
        <v>1</v>
      </c>
      <c r="O4437" t="s">
        <v>225</v>
      </c>
      <c r="P4437">
        <v>0</v>
      </c>
      <c r="Q4437">
        <v>1</v>
      </c>
      <c r="R4437">
        <v>0</v>
      </c>
      <c r="S4437" t="s">
        <v>223</v>
      </c>
      <c r="T4437">
        <v>0</v>
      </c>
      <c r="U4437" t="s">
        <v>15447</v>
      </c>
      <c r="V4437" t="s">
        <v>455</v>
      </c>
      <c r="W4437" t="s">
        <v>225</v>
      </c>
      <c r="X4437" t="s">
        <v>225</v>
      </c>
      <c r="Y4437">
        <v>0</v>
      </c>
      <c r="AB4437">
        <v>1</v>
      </c>
      <c r="AC4437">
        <v>1</v>
      </c>
      <c r="AD4437">
        <v>2</v>
      </c>
      <c r="AE4437">
        <v>720</v>
      </c>
      <c r="AF4437">
        <v>1</v>
      </c>
      <c r="AQ4437">
        <v>1</v>
      </c>
      <c r="AR4437">
        <f t="shared" si="69"/>
        <v>9.68</v>
      </c>
      <c r="AS4437">
        <v>1</v>
      </c>
      <c r="AT4437" t="s">
        <v>133</v>
      </c>
      <c r="AU4437">
        <v>42</v>
      </c>
    </row>
    <row r="4438" spans="1:47">
      <c r="A4438" t="s">
        <v>15451</v>
      </c>
      <c r="C4438">
        <v>310</v>
      </c>
      <c r="D4438" t="s">
        <v>15452</v>
      </c>
      <c r="E4438">
        <v>132</v>
      </c>
      <c r="F4438" t="s">
        <v>12595</v>
      </c>
      <c r="G4438" t="s">
        <v>11287</v>
      </c>
      <c r="H4438" t="s">
        <v>260</v>
      </c>
      <c r="I4438" t="s">
        <v>15453</v>
      </c>
      <c r="J4438">
        <v>0.14277000000000001</v>
      </c>
      <c r="K4438">
        <v>0</v>
      </c>
      <c r="L4438">
        <v>0</v>
      </c>
      <c r="M4438">
        <v>0</v>
      </c>
      <c r="N4438">
        <v>0</v>
      </c>
      <c r="P4438">
        <v>0</v>
      </c>
      <c r="Q4438">
        <v>0</v>
      </c>
      <c r="R4438">
        <v>0</v>
      </c>
      <c r="S4438" t="s">
        <v>223</v>
      </c>
      <c r="T4438">
        <v>0</v>
      </c>
      <c r="U4438" t="s">
        <v>15451</v>
      </c>
      <c r="V4438" t="s">
        <v>455</v>
      </c>
      <c r="W4438" t="s">
        <v>225</v>
      </c>
      <c r="Y4438">
        <v>0</v>
      </c>
      <c r="AB4438">
        <v>0</v>
      </c>
      <c r="AC4438">
        <v>0</v>
      </c>
      <c r="AD4438">
        <v>0</v>
      </c>
      <c r="AE4438">
        <v>0</v>
      </c>
      <c r="AF4438">
        <v>0</v>
      </c>
      <c r="AQ4438">
        <v>1</v>
      </c>
      <c r="AR4438">
        <f t="shared" si="69"/>
        <v>0</v>
      </c>
      <c r="AS4438">
        <v>1</v>
      </c>
      <c r="AT4438" t="s">
        <v>133</v>
      </c>
      <c r="AU4438">
        <v>42</v>
      </c>
    </row>
    <row r="4439" spans="1:47">
      <c r="A4439" t="s">
        <v>15454</v>
      </c>
      <c r="C4439">
        <v>310</v>
      </c>
      <c r="D4439" t="s">
        <v>15455</v>
      </c>
      <c r="E4439">
        <v>104</v>
      </c>
      <c r="F4439" t="s">
        <v>15456</v>
      </c>
      <c r="G4439" t="s">
        <v>422</v>
      </c>
      <c r="H4439" t="s">
        <v>1213</v>
      </c>
      <c r="I4439" t="s">
        <v>15457</v>
      </c>
      <c r="J4439">
        <v>0.46098</v>
      </c>
      <c r="K4439">
        <v>0</v>
      </c>
      <c r="L4439">
        <v>0</v>
      </c>
      <c r="M4439">
        <v>1</v>
      </c>
      <c r="N4439">
        <v>1</v>
      </c>
      <c r="O4439" t="s">
        <v>659</v>
      </c>
      <c r="P4439">
        <v>1</v>
      </c>
      <c r="Q4439">
        <v>1</v>
      </c>
      <c r="R4439">
        <v>22000</v>
      </c>
      <c r="S4439" t="s">
        <v>223</v>
      </c>
      <c r="T4439">
        <v>0</v>
      </c>
      <c r="U4439" t="s">
        <v>15454</v>
      </c>
      <c r="V4439" t="s">
        <v>933</v>
      </c>
      <c r="W4439" t="s">
        <v>659</v>
      </c>
      <c r="X4439" t="s">
        <v>659</v>
      </c>
      <c r="Y4439">
        <v>22000</v>
      </c>
      <c r="AB4439">
        <v>0</v>
      </c>
      <c r="AC4439">
        <v>0</v>
      </c>
      <c r="AD4439">
        <v>4</v>
      </c>
      <c r="AE4439">
        <v>2254</v>
      </c>
      <c r="AF4439">
        <v>2</v>
      </c>
      <c r="AQ4439">
        <v>1</v>
      </c>
      <c r="AR4439">
        <f t="shared" si="69"/>
        <v>0</v>
      </c>
      <c r="AS4439">
        <v>1</v>
      </c>
      <c r="AT4439" t="s">
        <v>133</v>
      </c>
      <c r="AU4439">
        <v>42</v>
      </c>
    </row>
    <row r="4440" spans="1:47">
      <c r="A4440" t="s">
        <v>15458</v>
      </c>
      <c r="C4440">
        <v>310</v>
      </c>
      <c r="D4440" t="s">
        <v>15459</v>
      </c>
      <c r="E4440">
        <v>101</v>
      </c>
      <c r="F4440" t="s">
        <v>15460</v>
      </c>
      <c r="G4440" t="s">
        <v>422</v>
      </c>
      <c r="H4440" t="s">
        <v>220</v>
      </c>
      <c r="I4440" t="s">
        <v>15461</v>
      </c>
      <c r="J4440">
        <v>0.53757999999999995</v>
      </c>
      <c r="K4440">
        <v>1</v>
      </c>
      <c r="L4440">
        <v>1</v>
      </c>
      <c r="M4440">
        <v>1</v>
      </c>
      <c r="N4440">
        <v>1</v>
      </c>
      <c r="O4440" t="s">
        <v>225</v>
      </c>
      <c r="P4440">
        <v>0</v>
      </c>
      <c r="Q4440">
        <v>1</v>
      </c>
      <c r="R4440">
        <v>8300</v>
      </c>
      <c r="S4440" t="s">
        <v>223</v>
      </c>
      <c r="T4440">
        <v>8300</v>
      </c>
      <c r="U4440" t="s">
        <v>15458</v>
      </c>
      <c r="V4440" t="s">
        <v>455</v>
      </c>
      <c r="W4440" t="s">
        <v>225</v>
      </c>
      <c r="X4440" t="s">
        <v>225</v>
      </c>
      <c r="Y4440">
        <v>8300</v>
      </c>
      <c r="AB4440">
        <v>1</v>
      </c>
      <c r="AC4440">
        <v>1</v>
      </c>
      <c r="AD4440">
        <v>5</v>
      </c>
      <c r="AE4440">
        <v>1928</v>
      </c>
      <c r="AF4440">
        <v>1</v>
      </c>
      <c r="AQ4440">
        <v>1</v>
      </c>
      <c r="AR4440">
        <f t="shared" si="69"/>
        <v>9.68</v>
      </c>
      <c r="AS4440">
        <v>1</v>
      </c>
      <c r="AT4440" t="s">
        <v>133</v>
      </c>
      <c r="AU4440">
        <v>42</v>
      </c>
    </row>
    <row r="4441" spans="1:47">
      <c r="A4441" t="s">
        <v>15462</v>
      </c>
      <c r="C4441">
        <v>310</v>
      </c>
      <c r="D4441" t="s">
        <v>15463</v>
      </c>
      <c r="E4441">
        <v>132</v>
      </c>
      <c r="F4441" t="s">
        <v>15464</v>
      </c>
      <c r="G4441" t="s">
        <v>422</v>
      </c>
      <c r="H4441" t="s">
        <v>260</v>
      </c>
      <c r="I4441" t="s">
        <v>15465</v>
      </c>
      <c r="J4441">
        <v>0.30148000000000003</v>
      </c>
      <c r="K4441">
        <v>0</v>
      </c>
      <c r="L4441">
        <v>0</v>
      </c>
      <c r="M4441">
        <v>0</v>
      </c>
      <c r="N4441">
        <v>0</v>
      </c>
      <c r="P4441">
        <v>0</v>
      </c>
      <c r="Q4441">
        <v>0</v>
      </c>
      <c r="R4441">
        <v>0</v>
      </c>
      <c r="S4441" t="s">
        <v>223</v>
      </c>
      <c r="T4441">
        <v>0</v>
      </c>
      <c r="U4441" t="s">
        <v>15462</v>
      </c>
      <c r="V4441" t="s">
        <v>455</v>
      </c>
      <c r="W4441" t="s">
        <v>225</v>
      </c>
      <c r="Y4441">
        <v>0</v>
      </c>
      <c r="AB4441">
        <v>0</v>
      </c>
      <c r="AC4441">
        <v>0</v>
      </c>
      <c r="AD4441">
        <v>0</v>
      </c>
      <c r="AE4441">
        <v>0</v>
      </c>
      <c r="AF4441">
        <v>0</v>
      </c>
      <c r="AQ4441">
        <v>1</v>
      </c>
      <c r="AR4441">
        <f t="shared" si="69"/>
        <v>0</v>
      </c>
      <c r="AS4441">
        <v>1</v>
      </c>
      <c r="AT4441" t="s">
        <v>133</v>
      </c>
      <c r="AU4441">
        <v>42</v>
      </c>
    </row>
    <row r="4442" spans="1:47">
      <c r="A4442" t="s">
        <v>15466</v>
      </c>
      <c r="C4442">
        <v>310</v>
      </c>
      <c r="D4442" t="s">
        <v>15467</v>
      </c>
      <c r="E4442">
        <v>132</v>
      </c>
      <c r="F4442" t="s">
        <v>14587</v>
      </c>
      <c r="G4442" t="s">
        <v>422</v>
      </c>
      <c r="H4442" t="s">
        <v>260</v>
      </c>
      <c r="I4442" t="s">
        <v>15468</v>
      </c>
      <c r="J4442">
        <v>0.15443000000000001</v>
      </c>
      <c r="K4442">
        <v>0</v>
      </c>
      <c r="L4442">
        <v>0</v>
      </c>
      <c r="M4442">
        <v>0</v>
      </c>
      <c r="N4442">
        <v>0</v>
      </c>
      <c r="P4442">
        <v>0</v>
      </c>
      <c r="Q4442">
        <v>0</v>
      </c>
      <c r="R4442">
        <v>0</v>
      </c>
      <c r="S4442" t="s">
        <v>223</v>
      </c>
      <c r="T4442">
        <v>0</v>
      </c>
      <c r="U4442" t="s">
        <v>15466</v>
      </c>
      <c r="V4442" t="s">
        <v>455</v>
      </c>
      <c r="W4442" t="s">
        <v>225</v>
      </c>
      <c r="Y4442">
        <v>0</v>
      </c>
      <c r="AB4442">
        <v>0</v>
      </c>
      <c r="AC4442">
        <v>0</v>
      </c>
      <c r="AD4442">
        <v>0</v>
      </c>
      <c r="AE4442">
        <v>0</v>
      </c>
      <c r="AF4442">
        <v>0</v>
      </c>
      <c r="AQ4442">
        <v>1</v>
      </c>
      <c r="AR4442">
        <f t="shared" si="69"/>
        <v>0</v>
      </c>
      <c r="AS4442">
        <v>1</v>
      </c>
      <c r="AT4442" t="s">
        <v>133</v>
      </c>
      <c r="AU4442">
        <v>42</v>
      </c>
    </row>
    <row r="4443" spans="1:47">
      <c r="A4443" t="s">
        <v>15469</v>
      </c>
      <c r="C4443">
        <v>310</v>
      </c>
      <c r="D4443" t="s">
        <v>15470</v>
      </c>
      <c r="E4443">
        <v>132</v>
      </c>
      <c r="F4443" t="s">
        <v>14267</v>
      </c>
      <c r="G4443" t="s">
        <v>422</v>
      </c>
      <c r="H4443" t="s">
        <v>260</v>
      </c>
      <c r="I4443" t="s">
        <v>15471</v>
      </c>
      <c r="J4443">
        <v>0.31996000000000002</v>
      </c>
      <c r="K4443">
        <v>0</v>
      </c>
      <c r="L4443">
        <v>0</v>
      </c>
      <c r="M4443">
        <v>0</v>
      </c>
      <c r="N4443">
        <v>0</v>
      </c>
      <c r="P4443">
        <v>0</v>
      </c>
      <c r="Q4443">
        <v>0</v>
      </c>
      <c r="R4443">
        <v>0</v>
      </c>
      <c r="S4443" t="s">
        <v>223</v>
      </c>
      <c r="T4443">
        <v>0</v>
      </c>
      <c r="U4443" t="s">
        <v>15469</v>
      </c>
      <c r="V4443" t="s">
        <v>455</v>
      </c>
      <c r="W4443" t="s">
        <v>225</v>
      </c>
      <c r="Y4443">
        <v>0</v>
      </c>
      <c r="AB4443">
        <v>0</v>
      </c>
      <c r="AC4443">
        <v>0</v>
      </c>
      <c r="AD4443">
        <v>0</v>
      </c>
      <c r="AE4443">
        <v>0</v>
      </c>
      <c r="AF4443">
        <v>0</v>
      </c>
      <c r="AQ4443">
        <v>1</v>
      </c>
      <c r="AR4443">
        <f t="shared" si="69"/>
        <v>0</v>
      </c>
      <c r="AS4443">
        <v>1</v>
      </c>
      <c r="AT4443" t="s">
        <v>127</v>
      </c>
      <c r="AU4443">
        <v>35</v>
      </c>
    </row>
    <row r="4444" spans="1:47">
      <c r="A4444" t="s">
        <v>15472</v>
      </c>
      <c r="C4444">
        <v>310</v>
      </c>
      <c r="D4444" t="s">
        <v>15473</v>
      </c>
      <c r="E4444">
        <v>101</v>
      </c>
      <c r="F4444" t="s">
        <v>15474</v>
      </c>
      <c r="G4444" t="s">
        <v>1783</v>
      </c>
      <c r="H4444" t="s">
        <v>220</v>
      </c>
      <c r="I4444" t="s">
        <v>15475</v>
      </c>
      <c r="J4444">
        <v>0.47738000000000003</v>
      </c>
      <c r="K4444">
        <v>1</v>
      </c>
      <c r="L4444">
        <v>1</v>
      </c>
      <c r="M4444">
        <v>1</v>
      </c>
      <c r="N4444">
        <v>1</v>
      </c>
      <c r="O4444" t="s">
        <v>225</v>
      </c>
      <c r="P4444">
        <v>0</v>
      </c>
      <c r="Q4444">
        <v>0</v>
      </c>
      <c r="R4444">
        <v>0</v>
      </c>
      <c r="S4444" t="s">
        <v>223</v>
      </c>
      <c r="T4444">
        <v>0</v>
      </c>
      <c r="U4444" t="s">
        <v>15472</v>
      </c>
      <c r="V4444" t="s">
        <v>455</v>
      </c>
      <c r="W4444" t="s">
        <v>225</v>
      </c>
      <c r="X4444" t="s">
        <v>225</v>
      </c>
      <c r="Y4444">
        <v>0</v>
      </c>
      <c r="AB4444">
        <v>1</v>
      </c>
      <c r="AC4444">
        <v>1</v>
      </c>
      <c r="AD4444">
        <v>3</v>
      </c>
      <c r="AE4444">
        <v>1107</v>
      </c>
      <c r="AF4444">
        <v>1.75</v>
      </c>
      <c r="AQ4444">
        <v>1</v>
      </c>
      <c r="AR4444">
        <f t="shared" si="69"/>
        <v>9.68</v>
      </c>
      <c r="AS4444">
        <v>1</v>
      </c>
      <c r="AT4444" t="s">
        <v>133</v>
      </c>
      <c r="AU4444">
        <v>42</v>
      </c>
    </row>
    <row r="4445" spans="1:47">
      <c r="A4445" t="s">
        <v>15476</v>
      </c>
      <c r="C4445">
        <v>310</v>
      </c>
      <c r="D4445" t="s">
        <v>15477</v>
      </c>
      <c r="E4445">
        <v>101</v>
      </c>
      <c r="F4445" t="s">
        <v>15478</v>
      </c>
      <c r="G4445" t="s">
        <v>422</v>
      </c>
      <c r="H4445" t="s">
        <v>220</v>
      </c>
      <c r="I4445" t="s">
        <v>15479</v>
      </c>
      <c r="J4445">
        <v>0.20130999999999999</v>
      </c>
      <c r="K4445">
        <v>0</v>
      </c>
      <c r="L4445">
        <v>0</v>
      </c>
      <c r="M4445">
        <v>1</v>
      </c>
      <c r="N4445">
        <v>1</v>
      </c>
      <c r="O4445" t="s">
        <v>659</v>
      </c>
      <c r="P4445">
        <v>1</v>
      </c>
      <c r="Q4445">
        <v>1</v>
      </c>
      <c r="R4445">
        <v>3900</v>
      </c>
      <c r="S4445" t="s">
        <v>223</v>
      </c>
      <c r="T4445">
        <v>0</v>
      </c>
      <c r="U4445" t="s">
        <v>15476</v>
      </c>
      <c r="V4445" t="s">
        <v>933</v>
      </c>
      <c r="W4445" t="s">
        <v>659</v>
      </c>
      <c r="X4445" t="s">
        <v>659</v>
      </c>
      <c r="Y4445">
        <v>3900</v>
      </c>
      <c r="AB4445">
        <v>0</v>
      </c>
      <c r="AC4445">
        <v>0</v>
      </c>
      <c r="AD4445">
        <v>2</v>
      </c>
      <c r="AE4445">
        <v>979</v>
      </c>
      <c r="AF4445">
        <v>2</v>
      </c>
      <c r="AQ4445">
        <v>1</v>
      </c>
      <c r="AR4445">
        <f t="shared" si="69"/>
        <v>0</v>
      </c>
      <c r="AS4445">
        <v>1</v>
      </c>
      <c r="AT4445" t="s">
        <v>133</v>
      </c>
      <c r="AU4445">
        <v>42</v>
      </c>
    </row>
    <row r="4446" spans="1:47">
      <c r="A4446" t="s">
        <v>15480</v>
      </c>
      <c r="C4446">
        <v>310</v>
      </c>
      <c r="D4446" t="s">
        <v>15481</v>
      </c>
      <c r="E4446">
        <v>101</v>
      </c>
      <c r="F4446" t="s">
        <v>15442</v>
      </c>
      <c r="G4446" t="s">
        <v>422</v>
      </c>
      <c r="H4446" t="s">
        <v>220</v>
      </c>
      <c r="I4446" t="s">
        <v>15482</v>
      </c>
      <c r="J4446">
        <v>1.0706199999999999</v>
      </c>
      <c r="K4446">
        <v>1</v>
      </c>
      <c r="L4446">
        <v>1</v>
      </c>
      <c r="M4446">
        <v>1</v>
      </c>
      <c r="N4446">
        <v>1</v>
      </c>
      <c r="O4446" t="s">
        <v>225</v>
      </c>
      <c r="P4446">
        <v>0</v>
      </c>
      <c r="Q4446">
        <v>1</v>
      </c>
      <c r="R4446">
        <v>17900</v>
      </c>
      <c r="S4446" t="s">
        <v>223</v>
      </c>
      <c r="T4446">
        <v>17900</v>
      </c>
      <c r="U4446" t="s">
        <v>15480</v>
      </c>
      <c r="V4446" t="s">
        <v>455</v>
      </c>
      <c r="W4446" t="s">
        <v>225</v>
      </c>
      <c r="X4446" t="s">
        <v>225</v>
      </c>
      <c r="Y4446">
        <v>17900</v>
      </c>
      <c r="AB4446">
        <v>1</v>
      </c>
      <c r="AC4446">
        <v>1</v>
      </c>
      <c r="AD4446">
        <v>3</v>
      </c>
      <c r="AE4446">
        <v>2172</v>
      </c>
      <c r="AF4446">
        <v>2</v>
      </c>
      <c r="AQ4446">
        <v>1</v>
      </c>
      <c r="AR4446">
        <f t="shared" si="69"/>
        <v>9.68</v>
      </c>
      <c r="AS4446">
        <v>1</v>
      </c>
      <c r="AT4446" t="s">
        <v>134</v>
      </c>
      <c r="AU4446">
        <v>43</v>
      </c>
    </row>
    <row r="4447" spans="1:47">
      <c r="A4447" t="s">
        <v>15483</v>
      </c>
      <c r="C4447">
        <v>310</v>
      </c>
      <c r="D4447" t="s">
        <v>15484</v>
      </c>
      <c r="E4447">
        <v>132</v>
      </c>
      <c r="F4447" t="s">
        <v>15485</v>
      </c>
      <c r="G4447" t="s">
        <v>11287</v>
      </c>
      <c r="H4447" t="s">
        <v>260</v>
      </c>
      <c r="I4447" t="s">
        <v>15486</v>
      </c>
      <c r="J4447">
        <v>0.36207</v>
      </c>
      <c r="K4447">
        <v>0</v>
      </c>
      <c r="L4447">
        <v>0</v>
      </c>
      <c r="M4447">
        <v>0</v>
      </c>
      <c r="N4447">
        <v>0</v>
      </c>
      <c r="P4447">
        <v>0</v>
      </c>
      <c r="Q4447">
        <v>0</v>
      </c>
      <c r="R4447">
        <v>0</v>
      </c>
      <c r="S4447" t="s">
        <v>223</v>
      </c>
      <c r="T4447">
        <v>0</v>
      </c>
      <c r="U4447" t="s">
        <v>15483</v>
      </c>
      <c r="V4447" t="s">
        <v>224</v>
      </c>
      <c r="W4447" t="s">
        <v>225</v>
      </c>
      <c r="Y4447">
        <v>0</v>
      </c>
      <c r="AB4447">
        <v>0</v>
      </c>
      <c r="AC4447">
        <v>0</v>
      </c>
      <c r="AD4447">
        <v>0</v>
      </c>
      <c r="AE4447">
        <v>0</v>
      </c>
      <c r="AF4447">
        <v>0</v>
      </c>
      <c r="AQ4447">
        <v>1</v>
      </c>
      <c r="AR4447">
        <f t="shared" si="69"/>
        <v>0</v>
      </c>
      <c r="AS4447">
        <v>1</v>
      </c>
      <c r="AT4447" t="s">
        <v>133</v>
      </c>
      <c r="AU4447">
        <v>42</v>
      </c>
    </row>
    <row r="4448" spans="1:47">
      <c r="A4448" t="s">
        <v>15487</v>
      </c>
      <c r="C4448">
        <v>310</v>
      </c>
      <c r="D4448" t="s">
        <v>15488</v>
      </c>
      <c r="E4448">
        <v>101</v>
      </c>
      <c r="F4448" t="s">
        <v>15489</v>
      </c>
      <c r="G4448" t="s">
        <v>422</v>
      </c>
      <c r="H4448" t="s">
        <v>220</v>
      </c>
      <c r="I4448" t="s">
        <v>15490</v>
      </c>
      <c r="J4448">
        <v>0.26085000000000003</v>
      </c>
      <c r="K4448">
        <v>1</v>
      </c>
      <c r="L4448">
        <v>1</v>
      </c>
      <c r="M4448">
        <v>1</v>
      </c>
      <c r="N4448">
        <v>1</v>
      </c>
      <c r="O4448" t="s">
        <v>225</v>
      </c>
      <c r="P4448">
        <v>0</v>
      </c>
      <c r="Q4448">
        <v>1</v>
      </c>
      <c r="R4448">
        <v>8000</v>
      </c>
      <c r="S4448" t="s">
        <v>223</v>
      </c>
      <c r="T4448">
        <v>8000</v>
      </c>
      <c r="U4448" t="s">
        <v>15487</v>
      </c>
      <c r="V4448" t="s">
        <v>455</v>
      </c>
      <c r="W4448" t="s">
        <v>225</v>
      </c>
      <c r="X4448" t="s">
        <v>225</v>
      </c>
      <c r="Y4448">
        <v>8000</v>
      </c>
      <c r="AB4448">
        <v>1</v>
      </c>
      <c r="AC4448">
        <v>1</v>
      </c>
      <c r="AD4448">
        <v>2</v>
      </c>
      <c r="AE4448">
        <v>880</v>
      </c>
      <c r="AF4448">
        <v>1</v>
      </c>
      <c r="AQ4448">
        <v>1</v>
      </c>
      <c r="AR4448">
        <f t="shared" si="69"/>
        <v>9.68</v>
      </c>
      <c r="AS4448">
        <v>1</v>
      </c>
      <c r="AT4448" t="s">
        <v>133</v>
      </c>
      <c r="AU4448">
        <v>42</v>
      </c>
    </row>
    <row r="4449" spans="1:47">
      <c r="A4449" t="s">
        <v>15491</v>
      </c>
      <c r="C4449">
        <v>310</v>
      </c>
      <c r="D4449" t="s">
        <v>15492</v>
      </c>
      <c r="E4449">
        <v>101</v>
      </c>
      <c r="F4449" t="s">
        <v>15493</v>
      </c>
      <c r="G4449" t="s">
        <v>422</v>
      </c>
      <c r="H4449" t="s">
        <v>220</v>
      </c>
      <c r="I4449" t="s">
        <v>15494</v>
      </c>
      <c r="J4449">
        <v>0.32288</v>
      </c>
      <c r="K4449">
        <v>0</v>
      </c>
      <c r="L4449">
        <v>0</v>
      </c>
      <c r="M4449">
        <v>1</v>
      </c>
      <c r="N4449">
        <v>1</v>
      </c>
      <c r="O4449" t="s">
        <v>659</v>
      </c>
      <c r="P4449">
        <v>1</v>
      </c>
      <c r="Q4449">
        <v>1</v>
      </c>
      <c r="R4449">
        <v>4500</v>
      </c>
      <c r="S4449" t="s">
        <v>223</v>
      </c>
      <c r="T4449">
        <v>0</v>
      </c>
      <c r="U4449" t="s">
        <v>15491</v>
      </c>
      <c r="V4449" t="s">
        <v>933</v>
      </c>
      <c r="W4449" t="s">
        <v>659</v>
      </c>
      <c r="X4449" t="s">
        <v>659</v>
      </c>
      <c r="Y4449">
        <v>4500</v>
      </c>
      <c r="AB4449">
        <v>0</v>
      </c>
      <c r="AC4449">
        <v>0</v>
      </c>
      <c r="AD4449">
        <v>3</v>
      </c>
      <c r="AE4449">
        <v>1392</v>
      </c>
      <c r="AF4449">
        <v>1.75</v>
      </c>
      <c r="AQ4449">
        <v>1</v>
      </c>
      <c r="AR4449">
        <f t="shared" si="69"/>
        <v>0</v>
      </c>
      <c r="AS4449">
        <v>1</v>
      </c>
      <c r="AT4449" t="s">
        <v>133</v>
      </c>
      <c r="AU4449">
        <v>42</v>
      </c>
    </row>
    <row r="4450" spans="1:47">
      <c r="A4450" t="s">
        <v>15495</v>
      </c>
      <c r="C4450">
        <v>310</v>
      </c>
      <c r="D4450" t="s">
        <v>15496</v>
      </c>
      <c r="E4450">
        <v>101</v>
      </c>
      <c r="F4450" t="s">
        <v>15497</v>
      </c>
      <c r="G4450" t="s">
        <v>1783</v>
      </c>
      <c r="H4450" t="s">
        <v>220</v>
      </c>
      <c r="I4450" t="s">
        <v>15499</v>
      </c>
      <c r="J4450">
        <v>0.19212000000000001</v>
      </c>
      <c r="K4450">
        <v>1</v>
      </c>
      <c r="L4450">
        <v>1</v>
      </c>
      <c r="M4450">
        <v>1</v>
      </c>
      <c r="N4450">
        <v>1</v>
      </c>
      <c r="O4450" t="s">
        <v>225</v>
      </c>
      <c r="P4450">
        <v>0</v>
      </c>
      <c r="Q4450">
        <v>1</v>
      </c>
      <c r="R4450">
        <v>400</v>
      </c>
      <c r="S4450" t="s">
        <v>223</v>
      </c>
      <c r="T4450">
        <v>400</v>
      </c>
      <c r="U4450" t="s">
        <v>15495</v>
      </c>
      <c r="V4450" t="s">
        <v>413</v>
      </c>
      <c r="W4450" t="s">
        <v>225</v>
      </c>
      <c r="X4450" t="s">
        <v>225</v>
      </c>
      <c r="Y4450">
        <v>400</v>
      </c>
      <c r="AB4450">
        <v>1</v>
      </c>
      <c r="AC4450">
        <v>1</v>
      </c>
      <c r="AD4450">
        <v>1</v>
      </c>
      <c r="AE4450">
        <v>941</v>
      </c>
      <c r="AF4450">
        <v>1.75</v>
      </c>
      <c r="AQ4450">
        <v>1</v>
      </c>
      <c r="AR4450">
        <f t="shared" si="69"/>
        <v>9.68</v>
      </c>
      <c r="AS4450">
        <v>1</v>
      </c>
      <c r="AT4450" t="s">
        <v>133</v>
      </c>
      <c r="AU4450">
        <v>42</v>
      </c>
    </row>
    <row r="4451" spans="1:47">
      <c r="A4451" t="s">
        <v>15500</v>
      </c>
      <c r="C4451">
        <v>310</v>
      </c>
      <c r="D4451" t="s">
        <v>15501</v>
      </c>
      <c r="E4451">
        <v>101</v>
      </c>
      <c r="F4451" t="s">
        <v>15502</v>
      </c>
      <c r="G4451" t="s">
        <v>422</v>
      </c>
      <c r="H4451" t="s">
        <v>220</v>
      </c>
      <c r="I4451" t="s">
        <v>15503</v>
      </c>
      <c r="J4451">
        <v>0.22681000000000001</v>
      </c>
      <c r="K4451">
        <v>1</v>
      </c>
      <c r="L4451">
        <v>1</v>
      </c>
      <c r="M4451">
        <v>1</v>
      </c>
      <c r="N4451">
        <v>1</v>
      </c>
      <c r="O4451" t="s">
        <v>225</v>
      </c>
      <c r="P4451">
        <v>0</v>
      </c>
      <c r="Q4451">
        <v>1</v>
      </c>
      <c r="R4451">
        <v>12600</v>
      </c>
      <c r="S4451" t="s">
        <v>223</v>
      </c>
      <c r="T4451">
        <v>12600</v>
      </c>
      <c r="U4451" t="s">
        <v>15500</v>
      </c>
      <c r="V4451" t="s">
        <v>455</v>
      </c>
      <c r="W4451" t="s">
        <v>225</v>
      </c>
      <c r="X4451" t="s">
        <v>225</v>
      </c>
      <c r="Y4451">
        <v>12600</v>
      </c>
      <c r="AB4451">
        <v>1</v>
      </c>
      <c r="AC4451">
        <v>1</v>
      </c>
      <c r="AD4451">
        <v>4</v>
      </c>
      <c r="AE4451">
        <v>1306</v>
      </c>
      <c r="AF4451">
        <v>1.75</v>
      </c>
      <c r="AQ4451">
        <v>1</v>
      </c>
      <c r="AR4451">
        <f t="shared" si="69"/>
        <v>9.68</v>
      </c>
      <c r="AS4451">
        <v>1</v>
      </c>
      <c r="AT4451" t="s">
        <v>133</v>
      </c>
      <c r="AU4451">
        <v>42</v>
      </c>
    </row>
    <row r="4452" spans="1:47">
      <c r="A4452" t="s">
        <v>15504</v>
      </c>
      <c r="C4452">
        <v>310</v>
      </c>
      <c r="D4452" t="s">
        <v>15505</v>
      </c>
      <c r="E4452">
        <v>101</v>
      </c>
      <c r="F4452" t="s">
        <v>15506</v>
      </c>
      <c r="G4452" t="s">
        <v>11287</v>
      </c>
      <c r="H4452" t="s">
        <v>220</v>
      </c>
      <c r="I4452" t="s">
        <v>15507</v>
      </c>
      <c r="J4452">
        <v>0.25559999999999999</v>
      </c>
      <c r="K4452">
        <v>1</v>
      </c>
      <c r="L4452">
        <v>1</v>
      </c>
      <c r="M4452">
        <v>1</v>
      </c>
      <c r="N4452">
        <v>1</v>
      </c>
      <c r="O4452" t="s">
        <v>225</v>
      </c>
      <c r="P4452">
        <v>0</v>
      </c>
      <c r="Q4452">
        <v>1</v>
      </c>
      <c r="R4452">
        <v>0</v>
      </c>
      <c r="S4452" t="s">
        <v>223</v>
      </c>
      <c r="T4452">
        <v>0</v>
      </c>
      <c r="U4452" t="s">
        <v>15504</v>
      </c>
      <c r="V4452" t="s">
        <v>455</v>
      </c>
      <c r="W4452" t="s">
        <v>225</v>
      </c>
      <c r="X4452" t="s">
        <v>225</v>
      </c>
      <c r="Y4452">
        <v>0</v>
      </c>
      <c r="AB4452">
        <v>1</v>
      </c>
      <c r="AC4452">
        <v>1</v>
      </c>
      <c r="AD4452">
        <v>1</v>
      </c>
      <c r="AE4452">
        <v>650</v>
      </c>
      <c r="AF4452">
        <v>1</v>
      </c>
      <c r="AQ4452">
        <v>1</v>
      </c>
      <c r="AR4452">
        <f t="shared" si="69"/>
        <v>9.68</v>
      </c>
      <c r="AS4452">
        <v>1</v>
      </c>
      <c r="AT4452" t="s">
        <v>133</v>
      </c>
      <c r="AU4452">
        <v>42</v>
      </c>
    </row>
    <row r="4453" spans="1:47">
      <c r="A4453" t="s">
        <v>14989</v>
      </c>
      <c r="C4453">
        <v>310</v>
      </c>
      <c r="D4453" t="s">
        <v>14990</v>
      </c>
      <c r="E4453">
        <v>391</v>
      </c>
      <c r="F4453" t="s">
        <v>14991</v>
      </c>
      <c r="G4453" t="s">
        <v>11287</v>
      </c>
      <c r="H4453" t="s">
        <v>14992</v>
      </c>
      <c r="I4453" t="s">
        <v>14993</v>
      </c>
      <c r="J4453">
        <v>9.55274</v>
      </c>
      <c r="K4453">
        <v>0</v>
      </c>
      <c r="L4453">
        <v>0</v>
      </c>
      <c r="M4453">
        <v>0</v>
      </c>
      <c r="N4453">
        <v>0</v>
      </c>
      <c r="P4453">
        <v>0</v>
      </c>
      <c r="Q4453">
        <v>0</v>
      </c>
      <c r="R4453">
        <v>0</v>
      </c>
      <c r="S4453" t="s">
        <v>223</v>
      </c>
      <c r="T4453">
        <v>0</v>
      </c>
      <c r="U4453" t="s">
        <v>14989</v>
      </c>
      <c r="V4453" t="s">
        <v>455</v>
      </c>
      <c r="W4453" t="s">
        <v>225</v>
      </c>
      <c r="Y4453">
        <v>0</v>
      </c>
      <c r="AB4453">
        <v>0</v>
      </c>
      <c r="AC4453">
        <v>0</v>
      </c>
      <c r="AD4453">
        <v>0</v>
      </c>
      <c r="AE4453">
        <v>0</v>
      </c>
      <c r="AF4453">
        <v>0</v>
      </c>
      <c r="AQ4453">
        <v>1</v>
      </c>
      <c r="AR4453">
        <f t="shared" si="69"/>
        <v>0</v>
      </c>
      <c r="AS4453">
        <v>1</v>
      </c>
      <c r="AT4453" t="s">
        <v>133</v>
      </c>
      <c r="AU4453">
        <v>42</v>
      </c>
    </row>
    <row r="4454" spans="1:47">
      <c r="A4454" t="s">
        <v>15508</v>
      </c>
      <c r="C4454">
        <v>310</v>
      </c>
      <c r="D4454" t="s">
        <v>15509</v>
      </c>
      <c r="E4454">
        <v>326</v>
      </c>
      <c r="F4454" t="s">
        <v>15510</v>
      </c>
      <c r="G4454" t="s">
        <v>11287</v>
      </c>
      <c r="H4454" t="s">
        <v>10986</v>
      </c>
      <c r="I4454" t="s">
        <v>15511</v>
      </c>
      <c r="J4454">
        <v>0.81057999999999997</v>
      </c>
      <c r="K4454">
        <v>0</v>
      </c>
      <c r="L4454">
        <v>0</v>
      </c>
      <c r="M4454">
        <v>1</v>
      </c>
      <c r="N4454">
        <v>1</v>
      </c>
      <c r="O4454" t="s">
        <v>659</v>
      </c>
      <c r="P4454">
        <v>1</v>
      </c>
      <c r="Q4454">
        <v>1</v>
      </c>
      <c r="R4454">
        <v>28100</v>
      </c>
      <c r="S4454" t="s">
        <v>223</v>
      </c>
      <c r="T4454">
        <v>0</v>
      </c>
      <c r="U4454" t="s">
        <v>15508</v>
      </c>
      <c r="V4454" t="s">
        <v>933</v>
      </c>
      <c r="W4454" t="s">
        <v>659</v>
      </c>
      <c r="X4454" t="s">
        <v>659</v>
      </c>
      <c r="Y4454">
        <v>28100</v>
      </c>
      <c r="AB4454">
        <v>0</v>
      </c>
      <c r="AC4454">
        <v>0</v>
      </c>
      <c r="AD4454">
        <v>0</v>
      </c>
      <c r="AE4454">
        <v>1778</v>
      </c>
      <c r="AF4454">
        <v>1</v>
      </c>
      <c r="AQ4454">
        <v>1</v>
      </c>
      <c r="AR4454">
        <f t="shared" si="69"/>
        <v>0</v>
      </c>
      <c r="AS4454">
        <v>1</v>
      </c>
      <c r="AT4454" t="s">
        <v>133</v>
      </c>
      <c r="AU4454">
        <v>42</v>
      </c>
    </row>
    <row r="4455" spans="1:47">
      <c r="A4455" t="s">
        <v>15512</v>
      </c>
      <c r="C4455">
        <v>310</v>
      </c>
      <c r="D4455" t="s">
        <v>15513</v>
      </c>
      <c r="E4455">
        <v>101</v>
      </c>
      <c r="F4455" t="s">
        <v>15514</v>
      </c>
      <c r="G4455" t="s">
        <v>11287</v>
      </c>
      <c r="H4455" t="s">
        <v>220</v>
      </c>
      <c r="I4455" t="s">
        <v>15515</v>
      </c>
      <c r="J4455">
        <v>8.9829999999999993E-2</v>
      </c>
      <c r="K4455">
        <v>1</v>
      </c>
      <c r="L4455">
        <v>1</v>
      </c>
      <c r="M4455">
        <v>1</v>
      </c>
      <c r="N4455">
        <v>1</v>
      </c>
      <c r="O4455" t="s">
        <v>225</v>
      </c>
      <c r="P4455">
        <v>0</v>
      </c>
      <c r="Q4455">
        <v>1</v>
      </c>
      <c r="R4455">
        <v>7200</v>
      </c>
      <c r="S4455" t="s">
        <v>223</v>
      </c>
      <c r="T4455">
        <v>7200</v>
      </c>
      <c r="U4455" t="s">
        <v>15512</v>
      </c>
      <c r="V4455" t="s">
        <v>413</v>
      </c>
      <c r="W4455" t="s">
        <v>225</v>
      </c>
      <c r="X4455" t="s">
        <v>225</v>
      </c>
      <c r="Y4455">
        <v>7200</v>
      </c>
      <c r="AB4455">
        <v>1</v>
      </c>
      <c r="AC4455">
        <v>1</v>
      </c>
      <c r="AD4455">
        <v>3</v>
      </c>
      <c r="AE4455">
        <v>1063</v>
      </c>
      <c r="AF4455">
        <v>1</v>
      </c>
      <c r="AQ4455">
        <v>1</v>
      </c>
      <c r="AR4455">
        <f t="shared" si="69"/>
        <v>9.68</v>
      </c>
      <c r="AS4455">
        <v>1</v>
      </c>
      <c r="AT4455" t="s">
        <v>133</v>
      </c>
      <c r="AU4455">
        <v>42</v>
      </c>
    </row>
    <row r="4456" spans="1:47">
      <c r="A4456" t="s">
        <v>15516</v>
      </c>
      <c r="C4456">
        <v>310</v>
      </c>
      <c r="D4456" t="s">
        <v>15517</v>
      </c>
      <c r="E4456">
        <v>101</v>
      </c>
      <c r="F4456" t="s">
        <v>15518</v>
      </c>
      <c r="G4456" t="s">
        <v>11287</v>
      </c>
      <c r="H4456" t="s">
        <v>220</v>
      </c>
      <c r="I4456" t="s">
        <v>15519</v>
      </c>
      <c r="J4456">
        <v>0.29781999999999997</v>
      </c>
      <c r="K4456">
        <v>1</v>
      </c>
      <c r="L4456">
        <v>1</v>
      </c>
      <c r="M4456">
        <v>1</v>
      </c>
      <c r="N4456">
        <v>1</v>
      </c>
      <c r="O4456" t="s">
        <v>225</v>
      </c>
      <c r="P4456">
        <v>0</v>
      </c>
      <c r="Q4456">
        <v>1</v>
      </c>
      <c r="R4456">
        <v>12200</v>
      </c>
      <c r="S4456" t="s">
        <v>223</v>
      </c>
      <c r="T4456">
        <v>12200</v>
      </c>
      <c r="U4456" t="s">
        <v>15516</v>
      </c>
      <c r="V4456" t="s">
        <v>455</v>
      </c>
      <c r="W4456" t="s">
        <v>225</v>
      </c>
      <c r="X4456" t="s">
        <v>225</v>
      </c>
      <c r="Y4456">
        <v>12200</v>
      </c>
      <c r="AB4456">
        <v>1</v>
      </c>
      <c r="AC4456">
        <v>1</v>
      </c>
      <c r="AD4456">
        <v>1</v>
      </c>
      <c r="AE4456">
        <v>720</v>
      </c>
      <c r="AF4456">
        <v>1.3</v>
      </c>
      <c r="AQ4456">
        <v>1</v>
      </c>
      <c r="AR4456">
        <f t="shared" si="69"/>
        <v>9.68</v>
      </c>
      <c r="AS4456">
        <v>1</v>
      </c>
      <c r="AT4456" t="s">
        <v>133</v>
      </c>
      <c r="AU4456">
        <v>42</v>
      </c>
    </row>
    <row r="4457" spans="1:47">
      <c r="A4457" t="s">
        <v>15520</v>
      </c>
      <c r="C4457">
        <v>310</v>
      </c>
      <c r="D4457" t="s">
        <v>15521</v>
      </c>
      <c r="E4457">
        <v>101</v>
      </c>
      <c r="F4457" t="s">
        <v>15522</v>
      </c>
      <c r="G4457" t="s">
        <v>422</v>
      </c>
      <c r="H4457" t="s">
        <v>220</v>
      </c>
      <c r="I4457" t="s">
        <v>15523</v>
      </c>
      <c r="J4457">
        <v>0.22386</v>
      </c>
      <c r="K4457">
        <v>1</v>
      </c>
      <c r="L4457">
        <v>1</v>
      </c>
      <c r="M4457">
        <v>1</v>
      </c>
      <c r="N4457">
        <v>1</v>
      </c>
      <c r="O4457" t="s">
        <v>225</v>
      </c>
      <c r="P4457">
        <v>0</v>
      </c>
      <c r="Q4457">
        <v>1</v>
      </c>
      <c r="R4457">
        <v>12100</v>
      </c>
      <c r="S4457" t="s">
        <v>223</v>
      </c>
      <c r="T4457">
        <v>12100</v>
      </c>
      <c r="U4457" t="s">
        <v>15520</v>
      </c>
      <c r="V4457" t="s">
        <v>455</v>
      </c>
      <c r="W4457" t="s">
        <v>225</v>
      </c>
      <c r="X4457" t="s">
        <v>225</v>
      </c>
      <c r="Y4457">
        <v>12100</v>
      </c>
      <c r="AB4457">
        <v>1</v>
      </c>
      <c r="AC4457">
        <v>1</v>
      </c>
      <c r="AD4457">
        <v>2</v>
      </c>
      <c r="AE4457">
        <v>870</v>
      </c>
      <c r="AF4457">
        <v>1</v>
      </c>
      <c r="AQ4457">
        <v>1</v>
      </c>
      <c r="AR4457">
        <f t="shared" si="69"/>
        <v>9.68</v>
      </c>
      <c r="AS4457">
        <v>1</v>
      </c>
      <c r="AT4457" t="s">
        <v>133</v>
      </c>
      <c r="AU4457">
        <v>42</v>
      </c>
    </row>
    <row r="4458" spans="1:47">
      <c r="A4458" t="s">
        <v>15524</v>
      </c>
      <c r="C4458">
        <v>310</v>
      </c>
      <c r="D4458" t="s">
        <v>15525</v>
      </c>
      <c r="E4458">
        <v>903</v>
      </c>
      <c r="F4458" t="s">
        <v>821</v>
      </c>
      <c r="G4458" t="s">
        <v>422</v>
      </c>
      <c r="H4458" t="s">
        <v>822</v>
      </c>
      <c r="I4458" t="s">
        <v>15526</v>
      </c>
      <c r="J4458">
        <v>1.3037000000000001</v>
      </c>
      <c r="K4458">
        <v>0</v>
      </c>
      <c r="L4458">
        <v>0</v>
      </c>
      <c r="M4458">
        <v>0</v>
      </c>
      <c r="N4458">
        <v>0</v>
      </c>
      <c r="P4458">
        <v>0</v>
      </c>
      <c r="Q4458">
        <v>0</v>
      </c>
      <c r="R4458">
        <v>0</v>
      </c>
      <c r="S4458" t="s">
        <v>223</v>
      </c>
      <c r="T4458">
        <v>0</v>
      </c>
      <c r="U4458" t="s">
        <v>15524</v>
      </c>
      <c r="V4458" t="s">
        <v>455</v>
      </c>
      <c r="W4458" t="s">
        <v>225</v>
      </c>
      <c r="Y4458">
        <v>0</v>
      </c>
      <c r="AB4458">
        <v>0</v>
      </c>
      <c r="AC4458">
        <v>0</v>
      </c>
      <c r="AD4458">
        <v>0</v>
      </c>
      <c r="AE4458">
        <v>0</v>
      </c>
      <c r="AF4458">
        <v>0</v>
      </c>
      <c r="AQ4458">
        <v>1</v>
      </c>
      <c r="AR4458">
        <f t="shared" si="69"/>
        <v>0</v>
      </c>
      <c r="AS4458">
        <v>1</v>
      </c>
      <c r="AT4458" t="s">
        <v>133</v>
      </c>
      <c r="AU4458">
        <v>42</v>
      </c>
    </row>
    <row r="4459" spans="1:47">
      <c r="A4459" t="s">
        <v>15527</v>
      </c>
      <c r="C4459">
        <v>310</v>
      </c>
      <c r="D4459" t="s">
        <v>15528</v>
      </c>
      <c r="E4459">
        <v>101</v>
      </c>
      <c r="F4459" t="s">
        <v>15529</v>
      </c>
      <c r="G4459" t="s">
        <v>422</v>
      </c>
      <c r="H4459" t="s">
        <v>220</v>
      </c>
      <c r="I4459" t="s">
        <v>15530</v>
      </c>
      <c r="J4459">
        <v>0.26103999999999999</v>
      </c>
      <c r="K4459">
        <v>1</v>
      </c>
      <c r="L4459">
        <v>1</v>
      </c>
      <c r="M4459">
        <v>1</v>
      </c>
      <c r="N4459">
        <v>1</v>
      </c>
      <c r="O4459" t="s">
        <v>225</v>
      </c>
      <c r="P4459">
        <v>0</v>
      </c>
      <c r="Q4459">
        <v>1</v>
      </c>
      <c r="R4459">
        <v>5200</v>
      </c>
      <c r="S4459" t="s">
        <v>223</v>
      </c>
      <c r="T4459">
        <v>5200</v>
      </c>
      <c r="U4459" t="s">
        <v>15527</v>
      </c>
      <c r="V4459" t="s">
        <v>455</v>
      </c>
      <c r="W4459" t="s">
        <v>225</v>
      </c>
      <c r="X4459" t="s">
        <v>225</v>
      </c>
      <c r="Y4459">
        <v>5200</v>
      </c>
      <c r="AB4459">
        <v>1</v>
      </c>
      <c r="AC4459">
        <v>1</v>
      </c>
      <c r="AD4459">
        <v>3</v>
      </c>
      <c r="AE4459">
        <v>984</v>
      </c>
      <c r="AF4459">
        <v>1</v>
      </c>
      <c r="AQ4459">
        <v>1</v>
      </c>
      <c r="AR4459">
        <f t="shared" si="69"/>
        <v>9.68</v>
      </c>
      <c r="AS4459">
        <v>1</v>
      </c>
      <c r="AT4459" t="s">
        <v>133</v>
      </c>
      <c r="AU4459">
        <v>42</v>
      </c>
    </row>
    <row r="4460" spans="1:47">
      <c r="A4460" t="s">
        <v>15531</v>
      </c>
      <c r="C4460">
        <v>310</v>
      </c>
      <c r="D4460" t="s">
        <v>15532</v>
      </c>
      <c r="E4460">
        <v>903</v>
      </c>
      <c r="F4460" t="s">
        <v>15236</v>
      </c>
      <c r="G4460" t="s">
        <v>11287</v>
      </c>
      <c r="H4460" t="s">
        <v>833</v>
      </c>
      <c r="I4460" t="s">
        <v>15533</v>
      </c>
      <c r="J4460">
        <v>2.6009999999999998E-2</v>
      </c>
      <c r="K4460">
        <v>0</v>
      </c>
      <c r="L4460">
        <v>0</v>
      </c>
      <c r="M4460">
        <v>0</v>
      </c>
      <c r="N4460">
        <v>0</v>
      </c>
      <c r="P4460">
        <v>0</v>
      </c>
      <c r="Q4460">
        <v>0</v>
      </c>
      <c r="R4460">
        <v>0</v>
      </c>
      <c r="S4460" t="s">
        <v>223</v>
      </c>
      <c r="T4460">
        <v>0</v>
      </c>
      <c r="U4460" t="s">
        <v>15531</v>
      </c>
      <c r="V4460" t="s">
        <v>455</v>
      </c>
      <c r="W4460" t="s">
        <v>225</v>
      </c>
      <c r="Y4460">
        <v>0</v>
      </c>
      <c r="AB4460">
        <v>0</v>
      </c>
      <c r="AC4460">
        <v>0</v>
      </c>
      <c r="AD4460">
        <v>0</v>
      </c>
      <c r="AE4460">
        <v>0</v>
      </c>
      <c r="AF4460">
        <v>0</v>
      </c>
      <c r="AQ4460">
        <v>1</v>
      </c>
      <c r="AR4460">
        <f t="shared" si="69"/>
        <v>0</v>
      </c>
      <c r="AS4460">
        <v>1</v>
      </c>
      <c r="AT4460" t="s">
        <v>133</v>
      </c>
      <c r="AU4460">
        <v>42</v>
      </c>
    </row>
    <row r="4461" spans="1:47">
      <c r="A4461" t="s">
        <v>15534</v>
      </c>
      <c r="C4461">
        <v>310</v>
      </c>
      <c r="D4461" t="s">
        <v>15535</v>
      </c>
      <c r="E4461">
        <v>322</v>
      </c>
      <c r="F4461" t="s">
        <v>12595</v>
      </c>
      <c r="G4461" t="s">
        <v>11287</v>
      </c>
      <c r="H4461" t="s">
        <v>11146</v>
      </c>
      <c r="I4461" t="s">
        <v>15536</v>
      </c>
      <c r="J4461">
        <v>0.27815000000000001</v>
      </c>
      <c r="K4461">
        <v>1</v>
      </c>
      <c r="L4461">
        <v>1</v>
      </c>
      <c r="M4461">
        <v>1</v>
      </c>
      <c r="N4461">
        <v>1</v>
      </c>
      <c r="O4461" t="s">
        <v>225</v>
      </c>
      <c r="P4461">
        <v>0</v>
      </c>
      <c r="Q4461">
        <v>1</v>
      </c>
      <c r="R4461">
        <v>0</v>
      </c>
      <c r="S4461" t="s">
        <v>223</v>
      </c>
      <c r="T4461">
        <v>0</v>
      </c>
      <c r="U4461" t="s">
        <v>15534</v>
      </c>
      <c r="V4461" t="s">
        <v>460</v>
      </c>
      <c r="X4461" t="s">
        <v>225</v>
      </c>
      <c r="Y4461">
        <v>0</v>
      </c>
      <c r="AB4461">
        <v>1</v>
      </c>
      <c r="AC4461">
        <v>1</v>
      </c>
      <c r="AD4461">
        <v>0</v>
      </c>
      <c r="AE4461">
        <v>616</v>
      </c>
      <c r="AF4461">
        <v>1</v>
      </c>
      <c r="AQ4461">
        <v>2</v>
      </c>
      <c r="AR4461">
        <f t="shared" si="69"/>
        <v>9.68</v>
      </c>
      <c r="AS4461">
        <v>1</v>
      </c>
      <c r="AT4461" t="s">
        <v>133</v>
      </c>
      <c r="AU4461">
        <v>42</v>
      </c>
    </row>
    <row r="4462" spans="1:47">
      <c r="A4462" t="s">
        <v>15537</v>
      </c>
      <c r="C4462">
        <v>310</v>
      </c>
      <c r="D4462" t="s">
        <v>15538</v>
      </c>
      <c r="E4462">
        <v>102</v>
      </c>
      <c r="F4462" t="s">
        <v>15539</v>
      </c>
      <c r="G4462" t="s">
        <v>11287</v>
      </c>
      <c r="H4462" t="s">
        <v>8623</v>
      </c>
      <c r="I4462" t="s">
        <v>15540</v>
      </c>
      <c r="J4462">
        <v>1.406E-2</v>
      </c>
      <c r="K4462">
        <v>1</v>
      </c>
      <c r="L4462">
        <v>1</v>
      </c>
      <c r="M4462">
        <v>1</v>
      </c>
      <c r="N4462">
        <v>1</v>
      </c>
      <c r="O4462" t="s">
        <v>225</v>
      </c>
      <c r="P4462">
        <v>0</v>
      </c>
      <c r="Q4462">
        <v>1</v>
      </c>
      <c r="R4462">
        <v>6200</v>
      </c>
      <c r="S4462" t="s">
        <v>223</v>
      </c>
      <c r="T4462">
        <v>6200</v>
      </c>
      <c r="U4462" t="s">
        <v>15537</v>
      </c>
      <c r="X4462" t="s">
        <v>225</v>
      </c>
      <c r="Y4462">
        <v>6200</v>
      </c>
      <c r="AB4462">
        <v>1</v>
      </c>
      <c r="AC4462">
        <v>1</v>
      </c>
      <c r="AD4462">
        <v>2</v>
      </c>
      <c r="AE4462">
        <v>1206</v>
      </c>
      <c r="AF4462">
        <v>2</v>
      </c>
      <c r="AQ4462">
        <v>1</v>
      </c>
      <c r="AR4462">
        <f t="shared" si="69"/>
        <v>9.68</v>
      </c>
      <c r="AS4462">
        <v>1</v>
      </c>
      <c r="AT4462" t="s">
        <v>133</v>
      </c>
      <c r="AU4462">
        <v>42</v>
      </c>
    </row>
    <row r="4463" spans="1:47">
      <c r="A4463" t="s">
        <v>15541</v>
      </c>
      <c r="C4463">
        <v>310</v>
      </c>
      <c r="D4463" t="s">
        <v>15542</v>
      </c>
      <c r="E4463">
        <v>101</v>
      </c>
      <c r="F4463" t="s">
        <v>15543</v>
      </c>
      <c r="G4463" t="s">
        <v>422</v>
      </c>
      <c r="H4463" t="s">
        <v>220</v>
      </c>
      <c r="I4463" t="s">
        <v>15544</v>
      </c>
      <c r="J4463">
        <v>0.46112999999999998</v>
      </c>
      <c r="K4463">
        <v>0</v>
      </c>
      <c r="L4463">
        <v>0</v>
      </c>
      <c r="M4463">
        <v>1</v>
      </c>
      <c r="N4463">
        <v>1</v>
      </c>
      <c r="O4463" t="s">
        <v>659</v>
      </c>
      <c r="P4463">
        <v>1</v>
      </c>
      <c r="Q4463">
        <v>1</v>
      </c>
      <c r="R4463">
        <v>16000</v>
      </c>
      <c r="S4463" t="s">
        <v>223</v>
      </c>
      <c r="T4463">
        <v>0</v>
      </c>
      <c r="U4463" t="s">
        <v>15541</v>
      </c>
      <c r="V4463" t="s">
        <v>933</v>
      </c>
      <c r="W4463" t="s">
        <v>659</v>
      </c>
      <c r="X4463" t="s">
        <v>659</v>
      </c>
      <c r="Y4463">
        <v>16000</v>
      </c>
      <c r="AB4463">
        <v>0</v>
      </c>
      <c r="AC4463">
        <v>0</v>
      </c>
      <c r="AD4463">
        <v>3</v>
      </c>
      <c r="AE4463">
        <v>1681</v>
      </c>
      <c r="AF4463">
        <v>1.9</v>
      </c>
      <c r="AQ4463">
        <v>1</v>
      </c>
      <c r="AR4463">
        <f t="shared" si="69"/>
        <v>0</v>
      </c>
      <c r="AS4463">
        <v>1</v>
      </c>
      <c r="AT4463" t="s">
        <v>133</v>
      </c>
      <c r="AU4463">
        <v>42</v>
      </c>
    </row>
    <row r="4464" spans="1:47">
      <c r="A4464" t="s">
        <v>15545</v>
      </c>
      <c r="C4464">
        <v>310</v>
      </c>
      <c r="D4464" t="s">
        <v>15538</v>
      </c>
      <c r="E4464">
        <v>102</v>
      </c>
      <c r="F4464" t="s">
        <v>15546</v>
      </c>
      <c r="G4464" t="s">
        <v>11287</v>
      </c>
      <c r="H4464" t="s">
        <v>8623</v>
      </c>
      <c r="I4464" t="s">
        <v>15547</v>
      </c>
      <c r="J4464">
        <v>1.363E-2</v>
      </c>
      <c r="K4464">
        <v>1</v>
      </c>
      <c r="L4464">
        <v>1</v>
      </c>
      <c r="M4464">
        <v>1</v>
      </c>
      <c r="N4464">
        <v>1</v>
      </c>
      <c r="O4464" t="s">
        <v>225</v>
      </c>
      <c r="P4464">
        <v>0</v>
      </c>
      <c r="Q4464">
        <v>1</v>
      </c>
      <c r="R4464">
        <v>6200</v>
      </c>
      <c r="S4464" t="s">
        <v>223</v>
      </c>
      <c r="T4464">
        <v>6200</v>
      </c>
      <c r="U4464" t="s">
        <v>15545</v>
      </c>
      <c r="X4464" t="s">
        <v>225</v>
      </c>
      <c r="Y4464">
        <v>6200</v>
      </c>
      <c r="AB4464">
        <v>1</v>
      </c>
      <c r="AC4464">
        <v>1</v>
      </c>
      <c r="AD4464">
        <v>2</v>
      </c>
      <c r="AE4464">
        <v>1206</v>
      </c>
      <c r="AF4464">
        <v>2</v>
      </c>
      <c r="AQ4464">
        <v>1</v>
      </c>
      <c r="AR4464">
        <f t="shared" si="69"/>
        <v>9.68</v>
      </c>
      <c r="AS4464">
        <v>1</v>
      </c>
      <c r="AT4464" t="s">
        <v>133</v>
      </c>
      <c r="AU4464">
        <v>42</v>
      </c>
    </row>
    <row r="4465" spans="1:47">
      <c r="A4465" t="s">
        <v>15548</v>
      </c>
      <c r="C4465">
        <v>310</v>
      </c>
      <c r="D4465" t="s">
        <v>15538</v>
      </c>
      <c r="E4465">
        <v>102</v>
      </c>
      <c r="F4465" t="s">
        <v>15539</v>
      </c>
      <c r="G4465" t="s">
        <v>11287</v>
      </c>
      <c r="H4465" t="s">
        <v>8623</v>
      </c>
      <c r="I4465" t="s">
        <v>15549</v>
      </c>
      <c r="J4465">
        <v>1.2670000000000001E-2</v>
      </c>
      <c r="K4465">
        <v>1</v>
      </c>
      <c r="L4465">
        <v>1</v>
      </c>
      <c r="M4465">
        <v>1</v>
      </c>
      <c r="N4465">
        <v>1</v>
      </c>
      <c r="O4465" t="s">
        <v>225</v>
      </c>
      <c r="P4465">
        <v>0</v>
      </c>
      <c r="Q4465">
        <v>1</v>
      </c>
      <c r="R4465">
        <v>5600</v>
      </c>
      <c r="S4465" t="s">
        <v>223</v>
      </c>
      <c r="T4465">
        <v>5600</v>
      </c>
      <c r="U4465" t="s">
        <v>15548</v>
      </c>
      <c r="X4465" t="s">
        <v>225</v>
      </c>
      <c r="Y4465">
        <v>5600</v>
      </c>
      <c r="AB4465">
        <v>1</v>
      </c>
      <c r="AC4465">
        <v>1</v>
      </c>
      <c r="AD4465">
        <v>2</v>
      </c>
      <c r="AE4465">
        <v>1206</v>
      </c>
      <c r="AF4465">
        <v>2</v>
      </c>
      <c r="AQ4465">
        <v>1</v>
      </c>
      <c r="AR4465">
        <f t="shared" si="69"/>
        <v>9.68</v>
      </c>
      <c r="AS4465">
        <v>1</v>
      </c>
      <c r="AT4465" t="s">
        <v>133</v>
      </c>
      <c r="AU4465">
        <v>42</v>
      </c>
    </row>
    <row r="4466" spans="1:47">
      <c r="A4466" t="s">
        <v>15550</v>
      </c>
      <c r="C4466">
        <v>310</v>
      </c>
      <c r="D4466" t="s">
        <v>15538</v>
      </c>
      <c r="E4466">
        <v>102</v>
      </c>
      <c r="F4466" t="s">
        <v>15551</v>
      </c>
      <c r="G4466" t="s">
        <v>11287</v>
      </c>
      <c r="H4466" t="s">
        <v>8623</v>
      </c>
      <c r="I4466" t="s">
        <v>15552</v>
      </c>
      <c r="J4466">
        <v>1.342E-2</v>
      </c>
      <c r="K4466">
        <v>1</v>
      </c>
      <c r="L4466">
        <v>1</v>
      </c>
      <c r="M4466">
        <v>1</v>
      </c>
      <c r="N4466">
        <v>1</v>
      </c>
      <c r="O4466" t="s">
        <v>225</v>
      </c>
      <c r="P4466">
        <v>0</v>
      </c>
      <c r="Q4466">
        <v>1</v>
      </c>
      <c r="R4466">
        <v>8400</v>
      </c>
      <c r="S4466" t="s">
        <v>223</v>
      </c>
      <c r="T4466">
        <v>8400</v>
      </c>
      <c r="U4466" t="s">
        <v>15550</v>
      </c>
      <c r="X4466" t="s">
        <v>225</v>
      </c>
      <c r="Y4466">
        <v>8400</v>
      </c>
      <c r="AB4466">
        <v>1</v>
      </c>
      <c r="AC4466">
        <v>1</v>
      </c>
      <c r="AD4466">
        <v>2</v>
      </c>
      <c r="AE4466">
        <v>1206</v>
      </c>
      <c r="AF4466">
        <v>2</v>
      </c>
      <c r="AQ4466">
        <v>1</v>
      </c>
      <c r="AR4466">
        <f t="shared" si="69"/>
        <v>9.68</v>
      </c>
      <c r="AS4466">
        <v>1</v>
      </c>
      <c r="AT4466" t="s">
        <v>133</v>
      </c>
      <c r="AU4466">
        <v>42</v>
      </c>
    </row>
    <row r="4467" spans="1:47">
      <c r="A4467" t="s">
        <v>15553</v>
      </c>
      <c r="C4467">
        <v>310</v>
      </c>
      <c r="D4467" t="s">
        <v>15496</v>
      </c>
      <c r="E4467">
        <v>903</v>
      </c>
      <c r="F4467" t="s">
        <v>821</v>
      </c>
      <c r="G4467" t="s">
        <v>11287</v>
      </c>
      <c r="H4467" t="s">
        <v>822</v>
      </c>
      <c r="I4467" t="s">
        <v>15554</v>
      </c>
      <c r="J4467">
        <v>0.13711000000000001</v>
      </c>
      <c r="K4467">
        <v>0</v>
      </c>
      <c r="L4467">
        <v>0</v>
      </c>
      <c r="M4467">
        <v>0</v>
      </c>
      <c r="N4467">
        <v>0</v>
      </c>
      <c r="P4467">
        <v>0</v>
      </c>
      <c r="Q4467">
        <v>0</v>
      </c>
      <c r="R4467">
        <v>0</v>
      </c>
      <c r="S4467" t="s">
        <v>223</v>
      </c>
      <c r="T4467">
        <v>0</v>
      </c>
      <c r="U4467" t="s">
        <v>15553</v>
      </c>
      <c r="Y4467">
        <v>0</v>
      </c>
      <c r="AB4467">
        <v>0</v>
      </c>
      <c r="AC4467">
        <v>0</v>
      </c>
      <c r="AD4467">
        <v>0</v>
      </c>
      <c r="AE4467">
        <v>0</v>
      </c>
      <c r="AF4467">
        <v>0</v>
      </c>
      <c r="AQ4467">
        <v>1</v>
      </c>
      <c r="AR4467">
        <f t="shared" si="69"/>
        <v>0</v>
      </c>
      <c r="AS4467">
        <v>1</v>
      </c>
      <c r="AT4467" t="s">
        <v>133</v>
      </c>
      <c r="AU4467">
        <v>42</v>
      </c>
    </row>
    <row r="4468" spans="1:47">
      <c r="A4468" t="s">
        <v>15555</v>
      </c>
      <c r="C4468">
        <v>310</v>
      </c>
      <c r="D4468" t="s">
        <v>15556</v>
      </c>
      <c r="E4468">
        <v>903</v>
      </c>
      <c r="F4468" t="s">
        <v>15236</v>
      </c>
      <c r="G4468" t="s">
        <v>11287</v>
      </c>
      <c r="H4468" t="s">
        <v>833</v>
      </c>
      <c r="I4468" t="s">
        <v>15557</v>
      </c>
      <c r="J4468">
        <v>0.16111</v>
      </c>
      <c r="K4468">
        <v>1</v>
      </c>
      <c r="L4468">
        <v>1</v>
      </c>
      <c r="M4468">
        <v>1</v>
      </c>
      <c r="N4468">
        <v>1</v>
      </c>
      <c r="O4468" t="s">
        <v>225</v>
      </c>
      <c r="P4468">
        <v>0</v>
      </c>
      <c r="Q4468">
        <v>1</v>
      </c>
      <c r="R4468">
        <v>100</v>
      </c>
      <c r="S4468" t="s">
        <v>223</v>
      </c>
      <c r="T4468">
        <v>100</v>
      </c>
      <c r="U4468" t="s">
        <v>15555</v>
      </c>
      <c r="V4468" t="s">
        <v>933</v>
      </c>
      <c r="W4468" t="s">
        <v>659</v>
      </c>
      <c r="X4468" t="s">
        <v>225</v>
      </c>
      <c r="Y4468">
        <v>100</v>
      </c>
      <c r="AB4468">
        <v>1</v>
      </c>
      <c r="AC4468">
        <v>1</v>
      </c>
      <c r="AD4468">
        <v>0</v>
      </c>
      <c r="AE4468">
        <v>0</v>
      </c>
      <c r="AF4468">
        <v>0</v>
      </c>
      <c r="AQ4468">
        <v>1</v>
      </c>
      <c r="AR4468">
        <f t="shared" si="69"/>
        <v>9.68</v>
      </c>
      <c r="AS4468">
        <v>1</v>
      </c>
      <c r="AT4468" t="s">
        <v>133</v>
      </c>
      <c r="AU4468">
        <v>42</v>
      </c>
    </row>
    <row r="4469" spans="1:47">
      <c r="A4469" t="s">
        <v>15558</v>
      </c>
      <c r="C4469">
        <v>310</v>
      </c>
      <c r="D4469" t="s">
        <v>15559</v>
      </c>
      <c r="E4469">
        <v>101</v>
      </c>
      <c r="F4469" t="s">
        <v>15560</v>
      </c>
      <c r="G4469" t="s">
        <v>422</v>
      </c>
      <c r="H4469" t="s">
        <v>220</v>
      </c>
      <c r="I4469" t="s">
        <v>15561</v>
      </c>
      <c r="J4469">
        <v>0.19442000000000001</v>
      </c>
      <c r="K4469">
        <v>0</v>
      </c>
      <c r="L4469">
        <v>0</v>
      </c>
      <c r="M4469">
        <v>1</v>
      </c>
      <c r="N4469">
        <v>1</v>
      </c>
      <c r="O4469" t="s">
        <v>659</v>
      </c>
      <c r="P4469">
        <v>1</v>
      </c>
      <c r="Q4469">
        <v>0</v>
      </c>
      <c r="R4469">
        <v>0</v>
      </c>
      <c r="S4469" t="s">
        <v>223</v>
      </c>
      <c r="T4469">
        <v>0</v>
      </c>
      <c r="U4469" t="s">
        <v>15558</v>
      </c>
      <c r="V4469" t="s">
        <v>933</v>
      </c>
      <c r="W4469" t="s">
        <v>659</v>
      </c>
      <c r="X4469" t="s">
        <v>659</v>
      </c>
      <c r="Y4469">
        <v>0</v>
      </c>
      <c r="AB4469">
        <v>0</v>
      </c>
      <c r="AC4469">
        <v>0</v>
      </c>
      <c r="AD4469">
        <v>3</v>
      </c>
      <c r="AE4469">
        <v>864</v>
      </c>
      <c r="AF4469">
        <v>1</v>
      </c>
      <c r="AQ4469">
        <v>1</v>
      </c>
      <c r="AR4469">
        <f t="shared" si="69"/>
        <v>0</v>
      </c>
      <c r="AS4469">
        <v>1</v>
      </c>
      <c r="AT4469" t="s">
        <v>133</v>
      </c>
      <c r="AU4469">
        <v>42</v>
      </c>
    </row>
    <row r="4470" spans="1:47">
      <c r="A4470" t="s">
        <v>15562</v>
      </c>
      <c r="C4470">
        <v>310</v>
      </c>
      <c r="D4470" t="s">
        <v>15563</v>
      </c>
      <c r="E4470">
        <v>101</v>
      </c>
      <c r="F4470" t="s">
        <v>15564</v>
      </c>
      <c r="G4470" t="s">
        <v>422</v>
      </c>
      <c r="H4470" t="s">
        <v>220</v>
      </c>
      <c r="I4470" t="s">
        <v>15565</v>
      </c>
      <c r="J4470">
        <v>0.34516000000000002</v>
      </c>
      <c r="K4470">
        <v>0</v>
      </c>
      <c r="L4470">
        <v>0</v>
      </c>
      <c r="M4470">
        <v>1</v>
      </c>
      <c r="N4470">
        <v>1</v>
      </c>
      <c r="O4470" t="s">
        <v>659</v>
      </c>
      <c r="P4470">
        <v>1</v>
      </c>
      <c r="Q4470">
        <v>1</v>
      </c>
      <c r="R4470">
        <v>2000</v>
      </c>
      <c r="S4470" t="s">
        <v>223</v>
      </c>
      <c r="T4470">
        <v>0</v>
      </c>
      <c r="U4470" t="s">
        <v>15562</v>
      </c>
      <c r="V4470" t="s">
        <v>933</v>
      </c>
      <c r="W4470" t="s">
        <v>659</v>
      </c>
      <c r="X4470" t="s">
        <v>659</v>
      </c>
      <c r="Y4470">
        <v>2000</v>
      </c>
      <c r="AB4470">
        <v>0</v>
      </c>
      <c r="AC4470">
        <v>0</v>
      </c>
      <c r="AD4470">
        <v>4</v>
      </c>
      <c r="AE4470">
        <v>1340</v>
      </c>
      <c r="AF4470">
        <v>1.75</v>
      </c>
      <c r="AQ4470">
        <v>1</v>
      </c>
      <c r="AR4470">
        <f t="shared" si="69"/>
        <v>0</v>
      </c>
      <c r="AS4470">
        <v>1</v>
      </c>
      <c r="AT4470" t="s">
        <v>133</v>
      </c>
      <c r="AU4470">
        <v>42</v>
      </c>
    </row>
    <row r="4471" spans="1:47">
      <c r="A4471" t="s">
        <v>15566</v>
      </c>
      <c r="C4471">
        <v>310</v>
      </c>
      <c r="D4471" t="s">
        <v>15567</v>
      </c>
      <c r="E4471">
        <v>102</v>
      </c>
      <c r="F4471" t="s">
        <v>15568</v>
      </c>
      <c r="G4471" t="s">
        <v>422</v>
      </c>
      <c r="H4471" t="s">
        <v>8623</v>
      </c>
      <c r="I4471" t="s">
        <v>15569</v>
      </c>
      <c r="J4471">
        <v>0.26099</v>
      </c>
      <c r="K4471">
        <v>1</v>
      </c>
      <c r="L4471">
        <v>1</v>
      </c>
      <c r="M4471">
        <v>1</v>
      </c>
      <c r="N4471">
        <v>1</v>
      </c>
      <c r="O4471" t="s">
        <v>225</v>
      </c>
      <c r="P4471">
        <v>0</v>
      </c>
      <c r="Q4471">
        <v>1</v>
      </c>
      <c r="R4471">
        <v>5700</v>
      </c>
      <c r="S4471" t="s">
        <v>223</v>
      </c>
      <c r="T4471">
        <v>5700</v>
      </c>
      <c r="U4471" t="s">
        <v>15566</v>
      </c>
      <c r="X4471" t="s">
        <v>225</v>
      </c>
      <c r="Y4471">
        <v>5700</v>
      </c>
      <c r="AB4471">
        <v>1</v>
      </c>
      <c r="AC4471">
        <v>1</v>
      </c>
      <c r="AD4471">
        <v>2</v>
      </c>
      <c r="AE4471">
        <v>882</v>
      </c>
      <c r="AF4471">
        <v>2</v>
      </c>
      <c r="AQ4471">
        <v>1</v>
      </c>
      <c r="AR4471">
        <f t="shared" si="69"/>
        <v>9.68</v>
      </c>
      <c r="AS4471">
        <v>1</v>
      </c>
      <c r="AT4471" t="s">
        <v>133</v>
      </c>
      <c r="AU4471">
        <v>42</v>
      </c>
    </row>
    <row r="4472" spans="1:47">
      <c r="A4472" t="s">
        <v>15570</v>
      </c>
      <c r="C4472">
        <v>310</v>
      </c>
      <c r="D4472" t="s">
        <v>15571</v>
      </c>
      <c r="E4472">
        <v>101</v>
      </c>
      <c r="F4472" t="s">
        <v>15572</v>
      </c>
      <c r="G4472" t="s">
        <v>1783</v>
      </c>
      <c r="H4472" t="s">
        <v>220</v>
      </c>
      <c r="I4472" t="s">
        <v>15573</v>
      </c>
      <c r="J4472">
        <v>7.4690000000000006E-2</v>
      </c>
      <c r="K4472">
        <v>1</v>
      </c>
      <c r="L4472">
        <v>1</v>
      </c>
      <c r="M4472">
        <v>1</v>
      </c>
      <c r="N4472">
        <v>1</v>
      </c>
      <c r="O4472" t="s">
        <v>225</v>
      </c>
      <c r="P4472">
        <v>0</v>
      </c>
      <c r="Q4472">
        <v>1</v>
      </c>
      <c r="R4472">
        <v>8400</v>
      </c>
      <c r="S4472" t="s">
        <v>223</v>
      </c>
      <c r="T4472">
        <v>8400</v>
      </c>
      <c r="U4472" t="s">
        <v>15570</v>
      </c>
      <c r="V4472" t="s">
        <v>455</v>
      </c>
      <c r="W4472" t="s">
        <v>225</v>
      </c>
      <c r="X4472" t="s">
        <v>225</v>
      </c>
      <c r="Y4472">
        <v>8400</v>
      </c>
      <c r="AB4472">
        <v>1</v>
      </c>
      <c r="AC4472">
        <v>1</v>
      </c>
      <c r="AD4472">
        <v>3</v>
      </c>
      <c r="AE4472">
        <v>936</v>
      </c>
      <c r="AF4472">
        <v>1.75</v>
      </c>
      <c r="AQ4472">
        <v>1</v>
      </c>
      <c r="AR4472">
        <f t="shared" si="69"/>
        <v>9.68</v>
      </c>
      <c r="AS4472">
        <v>1</v>
      </c>
      <c r="AT4472" t="s">
        <v>133</v>
      </c>
      <c r="AU4472">
        <v>42</v>
      </c>
    </row>
    <row r="4473" spans="1:47">
      <c r="A4473" t="s">
        <v>15574</v>
      </c>
      <c r="C4473">
        <v>310</v>
      </c>
      <c r="D4473" t="s">
        <v>10685</v>
      </c>
      <c r="E4473">
        <v>132</v>
      </c>
      <c r="F4473" t="s">
        <v>15575</v>
      </c>
      <c r="G4473" t="s">
        <v>422</v>
      </c>
      <c r="H4473" t="s">
        <v>260</v>
      </c>
      <c r="I4473" t="s">
        <v>15576</v>
      </c>
      <c r="J4473">
        <v>1.3668199999999999</v>
      </c>
      <c r="K4473">
        <v>1</v>
      </c>
      <c r="L4473">
        <v>1</v>
      </c>
      <c r="M4473">
        <v>1</v>
      </c>
      <c r="N4473">
        <v>1</v>
      </c>
      <c r="O4473" t="s">
        <v>225</v>
      </c>
      <c r="P4473">
        <v>0</v>
      </c>
      <c r="Q4473">
        <v>0</v>
      </c>
      <c r="R4473">
        <v>0</v>
      </c>
      <c r="S4473" t="s">
        <v>223</v>
      </c>
      <c r="T4473">
        <v>0</v>
      </c>
      <c r="U4473" t="s">
        <v>15574</v>
      </c>
      <c r="X4473" t="s">
        <v>225</v>
      </c>
      <c r="Y4473">
        <v>0</v>
      </c>
      <c r="AB4473">
        <v>1</v>
      </c>
      <c r="AC4473">
        <v>1</v>
      </c>
      <c r="AD4473">
        <v>0</v>
      </c>
      <c r="AE4473">
        <v>0</v>
      </c>
      <c r="AF4473">
        <v>0</v>
      </c>
      <c r="AQ4473">
        <v>1</v>
      </c>
      <c r="AR4473">
        <f t="shared" si="69"/>
        <v>9.68</v>
      </c>
      <c r="AS4473">
        <v>1</v>
      </c>
      <c r="AT4473" t="s">
        <v>134</v>
      </c>
      <c r="AU4473">
        <v>43</v>
      </c>
    </row>
    <row r="4474" spans="1:47">
      <c r="A4474" t="s">
        <v>15577</v>
      </c>
      <c r="C4474">
        <v>310</v>
      </c>
      <c r="D4474" t="s">
        <v>15578</v>
      </c>
      <c r="E4474">
        <v>101</v>
      </c>
      <c r="F4474" t="s">
        <v>15579</v>
      </c>
      <c r="G4474" t="s">
        <v>1783</v>
      </c>
      <c r="H4474" t="s">
        <v>220</v>
      </c>
      <c r="I4474" t="s">
        <v>15580</v>
      </c>
      <c r="J4474">
        <v>0.43551000000000001</v>
      </c>
      <c r="K4474">
        <v>1</v>
      </c>
      <c r="L4474">
        <v>1</v>
      </c>
      <c r="M4474">
        <v>1</v>
      </c>
      <c r="N4474">
        <v>1</v>
      </c>
      <c r="O4474" t="s">
        <v>225</v>
      </c>
      <c r="P4474">
        <v>0</v>
      </c>
      <c r="Q4474">
        <v>1</v>
      </c>
      <c r="R4474">
        <v>3100</v>
      </c>
      <c r="S4474" t="s">
        <v>223</v>
      </c>
      <c r="T4474">
        <v>3100</v>
      </c>
      <c r="U4474" t="s">
        <v>15577</v>
      </c>
      <c r="V4474" t="s">
        <v>455</v>
      </c>
      <c r="W4474" t="s">
        <v>225</v>
      </c>
      <c r="X4474" t="s">
        <v>225</v>
      </c>
      <c r="Y4474">
        <v>3100</v>
      </c>
      <c r="AB4474">
        <v>1</v>
      </c>
      <c r="AC4474">
        <v>1</v>
      </c>
      <c r="AD4474">
        <v>2</v>
      </c>
      <c r="AE4474">
        <v>998</v>
      </c>
      <c r="AF4474">
        <v>1.3</v>
      </c>
      <c r="AQ4474">
        <v>1</v>
      </c>
      <c r="AR4474">
        <f t="shared" si="69"/>
        <v>9.68</v>
      </c>
      <c r="AS4474">
        <v>1</v>
      </c>
      <c r="AT4474" t="s">
        <v>133</v>
      </c>
      <c r="AU4474">
        <v>42</v>
      </c>
    </row>
    <row r="4475" spans="1:47">
      <c r="A4475" t="s">
        <v>15581</v>
      </c>
      <c r="C4475">
        <v>310</v>
      </c>
      <c r="D4475" t="s">
        <v>15582</v>
      </c>
      <c r="E4475">
        <v>101</v>
      </c>
      <c r="F4475" t="s">
        <v>12595</v>
      </c>
      <c r="G4475" t="s">
        <v>11287</v>
      </c>
      <c r="H4475" t="s">
        <v>220</v>
      </c>
      <c r="I4475" t="s">
        <v>15583</v>
      </c>
      <c r="J4475">
        <v>0.11922000000000001</v>
      </c>
      <c r="K4475">
        <v>1</v>
      </c>
      <c r="L4475">
        <v>1</v>
      </c>
      <c r="M4475">
        <v>1</v>
      </c>
      <c r="N4475">
        <v>1</v>
      </c>
      <c r="O4475" t="s">
        <v>225</v>
      </c>
      <c r="P4475">
        <v>0</v>
      </c>
      <c r="Q4475">
        <v>1</v>
      </c>
      <c r="R4475">
        <v>1200</v>
      </c>
      <c r="S4475" t="s">
        <v>223</v>
      </c>
      <c r="T4475">
        <v>1200</v>
      </c>
      <c r="U4475" t="s">
        <v>15581</v>
      </c>
      <c r="V4475" t="s">
        <v>460</v>
      </c>
      <c r="X4475" t="s">
        <v>225</v>
      </c>
      <c r="Y4475">
        <v>1200</v>
      </c>
      <c r="AB4475">
        <v>1</v>
      </c>
      <c r="AC4475">
        <v>1</v>
      </c>
      <c r="AD4475">
        <v>3</v>
      </c>
      <c r="AE4475">
        <v>824</v>
      </c>
      <c r="AF4475">
        <v>1.75</v>
      </c>
      <c r="AQ4475">
        <v>1</v>
      </c>
      <c r="AR4475">
        <f t="shared" si="69"/>
        <v>9.68</v>
      </c>
      <c r="AS4475">
        <v>1</v>
      </c>
      <c r="AT4475" t="s">
        <v>133</v>
      </c>
      <c r="AU4475">
        <v>42</v>
      </c>
    </row>
    <row r="4476" spans="1:47">
      <c r="A4476" t="s">
        <v>15584</v>
      </c>
      <c r="C4476">
        <v>310</v>
      </c>
      <c r="D4476" t="s">
        <v>15585</v>
      </c>
      <c r="E4476">
        <v>101</v>
      </c>
      <c r="F4476" t="s">
        <v>14166</v>
      </c>
      <c r="G4476" t="s">
        <v>422</v>
      </c>
      <c r="H4476" t="s">
        <v>220</v>
      </c>
      <c r="I4476" t="s">
        <v>15586</v>
      </c>
      <c r="J4476">
        <v>4.5046299999999997</v>
      </c>
      <c r="K4476">
        <v>1</v>
      </c>
      <c r="L4476">
        <v>1</v>
      </c>
      <c r="M4476">
        <v>1</v>
      </c>
      <c r="N4476">
        <v>1</v>
      </c>
      <c r="O4476" t="s">
        <v>225</v>
      </c>
      <c r="P4476">
        <v>0</v>
      </c>
      <c r="Q4476">
        <v>1</v>
      </c>
      <c r="R4476">
        <v>21800</v>
      </c>
      <c r="S4476" t="s">
        <v>223</v>
      </c>
      <c r="T4476">
        <v>21800</v>
      </c>
      <c r="U4476" t="s">
        <v>15584</v>
      </c>
      <c r="V4476" t="s">
        <v>455</v>
      </c>
      <c r="W4476" t="s">
        <v>225</v>
      </c>
      <c r="X4476" t="s">
        <v>225</v>
      </c>
      <c r="Y4476">
        <v>21800</v>
      </c>
      <c r="AB4476">
        <v>1</v>
      </c>
      <c r="AC4476">
        <v>1</v>
      </c>
      <c r="AD4476">
        <v>3</v>
      </c>
      <c r="AE4476">
        <v>3533</v>
      </c>
      <c r="AF4476">
        <v>2</v>
      </c>
      <c r="AQ4476">
        <v>1</v>
      </c>
      <c r="AR4476">
        <f t="shared" si="69"/>
        <v>9.68</v>
      </c>
      <c r="AS4476">
        <v>1</v>
      </c>
      <c r="AT4476" t="s">
        <v>133</v>
      </c>
      <c r="AU4476">
        <v>42</v>
      </c>
    </row>
    <row r="4477" spans="1:47">
      <c r="A4477" t="s">
        <v>15587</v>
      </c>
      <c r="C4477">
        <v>310</v>
      </c>
      <c r="D4477" t="s">
        <v>15588</v>
      </c>
      <c r="E4477">
        <v>101</v>
      </c>
      <c r="F4477" t="s">
        <v>15589</v>
      </c>
      <c r="G4477" t="s">
        <v>422</v>
      </c>
      <c r="H4477" t="s">
        <v>220</v>
      </c>
      <c r="I4477" t="s">
        <v>15590</v>
      </c>
      <c r="J4477">
        <v>0.22198000000000001</v>
      </c>
      <c r="K4477">
        <v>1</v>
      </c>
      <c r="L4477">
        <v>1</v>
      </c>
      <c r="M4477">
        <v>1</v>
      </c>
      <c r="N4477">
        <v>1</v>
      </c>
      <c r="O4477" t="s">
        <v>225</v>
      </c>
      <c r="P4477">
        <v>0</v>
      </c>
      <c r="Q4477">
        <v>1</v>
      </c>
      <c r="R4477">
        <v>12700</v>
      </c>
      <c r="S4477" t="s">
        <v>223</v>
      </c>
      <c r="T4477">
        <v>12700</v>
      </c>
      <c r="U4477" t="s">
        <v>15587</v>
      </c>
      <c r="V4477" t="s">
        <v>455</v>
      </c>
      <c r="W4477" t="s">
        <v>225</v>
      </c>
      <c r="X4477" t="s">
        <v>225</v>
      </c>
      <c r="Y4477">
        <v>12700</v>
      </c>
      <c r="AB4477">
        <v>1</v>
      </c>
      <c r="AC4477">
        <v>1</v>
      </c>
      <c r="AD4477">
        <v>3</v>
      </c>
      <c r="AE4477">
        <v>960</v>
      </c>
      <c r="AF4477">
        <v>1</v>
      </c>
      <c r="AQ4477">
        <v>1</v>
      </c>
      <c r="AR4477">
        <f t="shared" si="69"/>
        <v>9.68</v>
      </c>
      <c r="AS4477">
        <v>1</v>
      </c>
      <c r="AT4477" t="s">
        <v>133</v>
      </c>
      <c r="AU4477">
        <v>42</v>
      </c>
    </row>
    <row r="4478" spans="1:47">
      <c r="A4478" t="s">
        <v>15591</v>
      </c>
      <c r="C4478">
        <v>310</v>
      </c>
      <c r="D4478" t="s">
        <v>15592</v>
      </c>
      <c r="E4478">
        <v>104</v>
      </c>
      <c r="F4478" t="s">
        <v>15593</v>
      </c>
      <c r="G4478" t="s">
        <v>422</v>
      </c>
      <c r="H4478" t="s">
        <v>1213</v>
      </c>
      <c r="I4478" t="s">
        <v>15594</v>
      </c>
      <c r="J4478">
        <v>0.25731999999999999</v>
      </c>
      <c r="K4478">
        <v>0</v>
      </c>
      <c r="L4478">
        <v>0</v>
      </c>
      <c r="M4478">
        <v>1</v>
      </c>
      <c r="N4478">
        <v>1</v>
      </c>
      <c r="O4478" t="s">
        <v>659</v>
      </c>
      <c r="P4478">
        <v>1</v>
      </c>
      <c r="Q4478">
        <v>1</v>
      </c>
      <c r="R4478">
        <v>23500</v>
      </c>
      <c r="S4478" t="s">
        <v>223</v>
      </c>
      <c r="T4478">
        <v>0</v>
      </c>
      <c r="U4478" t="s">
        <v>15591</v>
      </c>
      <c r="V4478" t="s">
        <v>933</v>
      </c>
      <c r="W4478" t="s">
        <v>659</v>
      </c>
      <c r="X4478" t="s">
        <v>659</v>
      </c>
      <c r="Y4478">
        <v>23500</v>
      </c>
      <c r="AB4478">
        <v>0</v>
      </c>
      <c r="AC4478">
        <v>0</v>
      </c>
      <c r="AD4478">
        <v>6</v>
      </c>
      <c r="AE4478">
        <v>2216</v>
      </c>
      <c r="AF4478">
        <v>1.75</v>
      </c>
      <c r="AQ4478">
        <v>1</v>
      </c>
      <c r="AR4478">
        <f t="shared" si="69"/>
        <v>0</v>
      </c>
      <c r="AS4478">
        <v>1</v>
      </c>
      <c r="AT4478" t="s">
        <v>133</v>
      </c>
      <c r="AU4478">
        <v>42</v>
      </c>
    </row>
    <row r="4479" spans="1:47">
      <c r="A4479" t="s">
        <v>15595</v>
      </c>
      <c r="C4479">
        <v>310</v>
      </c>
      <c r="D4479" t="s">
        <v>15596</v>
      </c>
      <c r="E4479">
        <v>101</v>
      </c>
      <c r="F4479" t="s">
        <v>14848</v>
      </c>
      <c r="G4479" t="s">
        <v>422</v>
      </c>
      <c r="H4479" t="s">
        <v>220</v>
      </c>
      <c r="I4479" t="s">
        <v>15597</v>
      </c>
      <c r="J4479">
        <v>11.207700000000001</v>
      </c>
      <c r="K4479">
        <v>1</v>
      </c>
      <c r="L4479">
        <v>1</v>
      </c>
      <c r="M4479">
        <v>1</v>
      </c>
      <c r="N4479">
        <v>1</v>
      </c>
      <c r="O4479" t="s">
        <v>225</v>
      </c>
      <c r="P4479">
        <v>0</v>
      </c>
      <c r="Q4479">
        <v>0</v>
      </c>
      <c r="R4479">
        <v>0</v>
      </c>
      <c r="S4479" t="s">
        <v>223</v>
      </c>
      <c r="T4479">
        <v>0</v>
      </c>
      <c r="U4479" t="s">
        <v>15595</v>
      </c>
      <c r="V4479" t="s">
        <v>224</v>
      </c>
      <c r="W4479" t="s">
        <v>225</v>
      </c>
      <c r="X4479" t="s">
        <v>225</v>
      </c>
      <c r="Y4479">
        <v>0</v>
      </c>
      <c r="AB4479">
        <v>1</v>
      </c>
      <c r="AC4479">
        <v>1</v>
      </c>
      <c r="AD4479">
        <v>3</v>
      </c>
      <c r="AE4479">
        <v>2143</v>
      </c>
      <c r="AF4479">
        <v>1.75</v>
      </c>
      <c r="AQ4479">
        <v>1</v>
      </c>
      <c r="AR4479">
        <f t="shared" si="69"/>
        <v>9.68</v>
      </c>
      <c r="AS4479">
        <v>1</v>
      </c>
      <c r="AT4479" t="s">
        <v>133</v>
      </c>
      <c r="AU4479">
        <v>42</v>
      </c>
    </row>
    <row r="4480" spans="1:47">
      <c r="A4480" t="s">
        <v>15598</v>
      </c>
      <c r="C4480">
        <v>310</v>
      </c>
      <c r="D4480" t="s">
        <v>15599</v>
      </c>
      <c r="E4480">
        <v>101</v>
      </c>
      <c r="F4480" t="s">
        <v>15600</v>
      </c>
      <c r="G4480" t="s">
        <v>422</v>
      </c>
      <c r="H4480" t="s">
        <v>220</v>
      </c>
      <c r="I4480" t="s">
        <v>15601</v>
      </c>
      <c r="J4480">
        <v>0.24968000000000001</v>
      </c>
      <c r="K4480">
        <v>1</v>
      </c>
      <c r="L4480">
        <v>1</v>
      </c>
      <c r="M4480">
        <v>1</v>
      </c>
      <c r="N4480">
        <v>1</v>
      </c>
      <c r="O4480" t="s">
        <v>225</v>
      </c>
      <c r="P4480">
        <v>0</v>
      </c>
      <c r="Q4480">
        <v>1</v>
      </c>
      <c r="R4480">
        <v>4900</v>
      </c>
      <c r="S4480" t="s">
        <v>223</v>
      </c>
      <c r="T4480">
        <v>4900</v>
      </c>
      <c r="U4480" t="s">
        <v>15598</v>
      </c>
      <c r="V4480" t="s">
        <v>455</v>
      </c>
      <c r="W4480" t="s">
        <v>225</v>
      </c>
      <c r="X4480" t="s">
        <v>225</v>
      </c>
      <c r="Y4480">
        <v>4900</v>
      </c>
      <c r="AB4480">
        <v>1</v>
      </c>
      <c r="AC4480">
        <v>1</v>
      </c>
      <c r="AD4480">
        <v>1</v>
      </c>
      <c r="AE4480">
        <v>880</v>
      </c>
      <c r="AF4480">
        <v>1</v>
      </c>
      <c r="AQ4480">
        <v>1</v>
      </c>
      <c r="AR4480">
        <f t="shared" si="69"/>
        <v>9.68</v>
      </c>
      <c r="AS4480">
        <v>1</v>
      </c>
      <c r="AT4480" t="s">
        <v>133</v>
      </c>
      <c r="AU4480">
        <v>42</v>
      </c>
    </row>
    <row r="4481" spans="1:47">
      <c r="A4481" t="s">
        <v>15602</v>
      </c>
      <c r="B4481" t="s">
        <v>293</v>
      </c>
      <c r="C4481">
        <v>310</v>
      </c>
      <c r="D4481" t="s">
        <v>14892</v>
      </c>
      <c r="E4481">
        <v>0</v>
      </c>
      <c r="J4481">
        <v>7.2553999999999998</v>
      </c>
      <c r="K4481">
        <v>0</v>
      </c>
      <c r="L4481">
        <v>28</v>
      </c>
      <c r="M4481">
        <v>0</v>
      </c>
      <c r="N4481">
        <v>28</v>
      </c>
      <c r="P4481">
        <v>0</v>
      </c>
      <c r="Q4481">
        <v>0</v>
      </c>
      <c r="R4481">
        <v>0</v>
      </c>
      <c r="S4481" t="s">
        <v>296</v>
      </c>
      <c r="T4481">
        <v>0</v>
      </c>
      <c r="X4481" t="s">
        <v>225</v>
      </c>
      <c r="Y4481">
        <v>0</v>
      </c>
      <c r="AB4481">
        <v>0</v>
      </c>
      <c r="AC4481">
        <v>28</v>
      </c>
      <c r="AD4481">
        <v>0</v>
      </c>
      <c r="AE4481">
        <v>0</v>
      </c>
      <c r="AF4481">
        <v>0</v>
      </c>
      <c r="AG4481" t="s">
        <v>845</v>
      </c>
      <c r="AQ4481">
        <v>1</v>
      </c>
      <c r="AR4481">
        <f t="shared" si="69"/>
        <v>0</v>
      </c>
      <c r="AS4481">
        <v>1</v>
      </c>
      <c r="AT4481" t="s">
        <v>133</v>
      </c>
      <c r="AU4481">
        <v>42</v>
      </c>
    </row>
    <row r="4482" spans="1:47">
      <c r="A4482" t="s">
        <v>15603</v>
      </c>
      <c r="C4482">
        <v>310</v>
      </c>
      <c r="D4482" t="s">
        <v>15604</v>
      </c>
      <c r="E4482">
        <v>101</v>
      </c>
      <c r="F4482" t="s">
        <v>15605</v>
      </c>
      <c r="G4482" t="s">
        <v>11287</v>
      </c>
      <c r="H4482" t="s">
        <v>220</v>
      </c>
      <c r="I4482" t="s">
        <v>15606</v>
      </c>
      <c r="J4482">
        <v>0.1434</v>
      </c>
      <c r="K4482">
        <v>1</v>
      </c>
      <c r="L4482">
        <v>1</v>
      </c>
      <c r="M4482">
        <v>1</v>
      </c>
      <c r="N4482">
        <v>1</v>
      </c>
      <c r="O4482" t="s">
        <v>225</v>
      </c>
      <c r="P4482">
        <v>0</v>
      </c>
      <c r="Q4482">
        <v>1</v>
      </c>
      <c r="R4482">
        <v>2400</v>
      </c>
      <c r="S4482" t="s">
        <v>223</v>
      </c>
      <c r="T4482">
        <v>2400</v>
      </c>
      <c r="U4482" t="s">
        <v>15603</v>
      </c>
      <c r="V4482" t="s">
        <v>455</v>
      </c>
      <c r="W4482" t="s">
        <v>225</v>
      </c>
      <c r="X4482" t="s">
        <v>225</v>
      </c>
      <c r="Y4482">
        <v>2400</v>
      </c>
      <c r="AB4482">
        <v>1</v>
      </c>
      <c r="AC4482">
        <v>1</v>
      </c>
      <c r="AD4482">
        <v>2</v>
      </c>
      <c r="AE4482">
        <v>944</v>
      </c>
      <c r="AF4482">
        <v>1</v>
      </c>
      <c r="AQ4482">
        <v>1</v>
      </c>
      <c r="AR4482">
        <f t="shared" ref="AR4482:AR4545" si="70">AB4482*9.68*VLOOKUP(AU4482,atten,10,FALSE)</f>
        <v>9.68</v>
      </c>
      <c r="AS4482">
        <v>1</v>
      </c>
      <c r="AT4482" t="s">
        <v>133</v>
      </c>
      <c r="AU4482">
        <v>42</v>
      </c>
    </row>
    <row r="4483" spans="1:47">
      <c r="A4483" t="s">
        <v>15607</v>
      </c>
      <c r="C4483">
        <v>310</v>
      </c>
      <c r="D4483" t="s">
        <v>15608</v>
      </c>
      <c r="E4483">
        <v>132</v>
      </c>
      <c r="F4483" t="s">
        <v>14996</v>
      </c>
      <c r="H4483" t="s">
        <v>260</v>
      </c>
      <c r="I4483" t="s">
        <v>15609</v>
      </c>
      <c r="J4483">
        <v>1.00125</v>
      </c>
      <c r="K4483">
        <v>0</v>
      </c>
      <c r="L4483">
        <v>0</v>
      </c>
      <c r="M4483">
        <v>0</v>
      </c>
      <c r="N4483">
        <v>0</v>
      </c>
      <c r="P4483">
        <v>0</v>
      </c>
      <c r="Q4483">
        <v>0</v>
      </c>
      <c r="R4483">
        <v>0</v>
      </c>
      <c r="S4483" t="s">
        <v>223</v>
      </c>
      <c r="T4483">
        <v>0</v>
      </c>
      <c r="U4483" t="s">
        <v>15607</v>
      </c>
      <c r="Y4483">
        <v>0</v>
      </c>
      <c r="AB4483">
        <v>0</v>
      </c>
      <c r="AC4483">
        <v>0</v>
      </c>
      <c r="AD4483">
        <v>0</v>
      </c>
      <c r="AE4483">
        <v>0</v>
      </c>
      <c r="AF4483">
        <v>0</v>
      </c>
      <c r="AQ4483">
        <v>1</v>
      </c>
      <c r="AR4483">
        <f t="shared" si="70"/>
        <v>0</v>
      </c>
      <c r="AS4483">
        <v>1</v>
      </c>
      <c r="AT4483" t="s">
        <v>133</v>
      </c>
      <c r="AU4483">
        <v>42</v>
      </c>
    </row>
    <row r="4484" spans="1:47">
      <c r="A4484" t="s">
        <v>15610</v>
      </c>
      <c r="C4484">
        <v>310</v>
      </c>
      <c r="D4484" t="s">
        <v>15611</v>
      </c>
      <c r="E4484">
        <v>132</v>
      </c>
      <c r="F4484" t="s">
        <v>14587</v>
      </c>
      <c r="G4484" t="s">
        <v>422</v>
      </c>
      <c r="H4484" t="s">
        <v>260</v>
      </c>
      <c r="I4484" t="s">
        <v>15612</v>
      </c>
      <c r="J4484">
        <v>0.48361999999999999</v>
      </c>
      <c r="K4484">
        <v>0</v>
      </c>
      <c r="L4484">
        <v>0</v>
      </c>
      <c r="M4484">
        <v>0</v>
      </c>
      <c r="N4484">
        <v>0</v>
      </c>
      <c r="P4484">
        <v>0</v>
      </c>
      <c r="Q4484">
        <v>0</v>
      </c>
      <c r="R4484">
        <v>0</v>
      </c>
      <c r="S4484" t="s">
        <v>223</v>
      </c>
      <c r="T4484">
        <v>0</v>
      </c>
      <c r="U4484" t="s">
        <v>15610</v>
      </c>
      <c r="V4484" t="s">
        <v>455</v>
      </c>
      <c r="W4484" t="s">
        <v>225</v>
      </c>
      <c r="Y4484">
        <v>0</v>
      </c>
      <c r="AB4484">
        <v>0</v>
      </c>
      <c r="AC4484">
        <v>0</v>
      </c>
      <c r="AD4484">
        <v>0</v>
      </c>
      <c r="AE4484">
        <v>0</v>
      </c>
      <c r="AF4484">
        <v>0</v>
      </c>
      <c r="AQ4484">
        <v>1</v>
      </c>
      <c r="AR4484">
        <f t="shared" si="70"/>
        <v>0</v>
      </c>
      <c r="AS4484">
        <v>1</v>
      </c>
      <c r="AT4484" t="s">
        <v>127</v>
      </c>
      <c r="AU4484">
        <v>35</v>
      </c>
    </row>
    <row r="4485" spans="1:47">
      <c r="A4485" t="s">
        <v>15613</v>
      </c>
      <c r="C4485">
        <v>310</v>
      </c>
      <c r="D4485" t="s">
        <v>15614</v>
      </c>
      <c r="E4485">
        <v>101</v>
      </c>
      <c r="F4485" t="s">
        <v>15615</v>
      </c>
      <c r="G4485" t="s">
        <v>11287</v>
      </c>
      <c r="H4485" t="s">
        <v>220</v>
      </c>
      <c r="I4485" t="s">
        <v>15616</v>
      </c>
      <c r="J4485">
        <v>0.12792000000000001</v>
      </c>
      <c r="K4485">
        <v>1</v>
      </c>
      <c r="L4485">
        <v>1</v>
      </c>
      <c r="M4485">
        <v>1</v>
      </c>
      <c r="N4485">
        <v>1</v>
      </c>
      <c r="O4485" t="s">
        <v>225</v>
      </c>
      <c r="P4485">
        <v>0</v>
      </c>
      <c r="Q4485">
        <v>1</v>
      </c>
      <c r="R4485">
        <v>16600</v>
      </c>
      <c r="S4485" t="s">
        <v>223</v>
      </c>
      <c r="T4485">
        <v>16600</v>
      </c>
      <c r="U4485" t="s">
        <v>15613</v>
      </c>
      <c r="V4485" t="s">
        <v>413</v>
      </c>
      <c r="W4485" t="s">
        <v>225</v>
      </c>
      <c r="X4485" t="s">
        <v>225</v>
      </c>
      <c r="Y4485">
        <v>16600</v>
      </c>
      <c r="AB4485">
        <v>1</v>
      </c>
      <c r="AC4485">
        <v>1</v>
      </c>
      <c r="AD4485">
        <v>3</v>
      </c>
      <c r="AE4485">
        <v>1561</v>
      </c>
      <c r="AF4485">
        <v>1.75</v>
      </c>
      <c r="AQ4485">
        <v>1</v>
      </c>
      <c r="AR4485">
        <f t="shared" si="70"/>
        <v>9.68</v>
      </c>
      <c r="AS4485">
        <v>1</v>
      </c>
      <c r="AT4485" t="s">
        <v>133</v>
      </c>
      <c r="AU4485">
        <v>42</v>
      </c>
    </row>
    <row r="4486" spans="1:47">
      <c r="A4486" t="s">
        <v>15617</v>
      </c>
      <c r="C4486">
        <v>310</v>
      </c>
      <c r="D4486" t="s">
        <v>15618</v>
      </c>
      <c r="E4486">
        <v>101</v>
      </c>
      <c r="F4486" t="s">
        <v>15619</v>
      </c>
      <c r="G4486" t="s">
        <v>422</v>
      </c>
      <c r="H4486" t="s">
        <v>220</v>
      </c>
      <c r="I4486" t="s">
        <v>15620</v>
      </c>
      <c r="J4486">
        <v>0.37361</v>
      </c>
      <c r="K4486">
        <v>0</v>
      </c>
      <c r="L4486">
        <v>0</v>
      </c>
      <c r="M4486">
        <v>1</v>
      </c>
      <c r="N4486">
        <v>1</v>
      </c>
      <c r="O4486" t="s">
        <v>659</v>
      </c>
      <c r="P4486">
        <v>1</v>
      </c>
      <c r="Q4486">
        <v>1</v>
      </c>
      <c r="R4486">
        <v>3800</v>
      </c>
      <c r="S4486" t="s">
        <v>223</v>
      </c>
      <c r="T4486">
        <v>0</v>
      </c>
      <c r="U4486" t="s">
        <v>15617</v>
      </c>
      <c r="V4486" t="s">
        <v>933</v>
      </c>
      <c r="W4486" t="s">
        <v>659</v>
      </c>
      <c r="X4486" t="s">
        <v>659</v>
      </c>
      <c r="Y4486">
        <v>3800</v>
      </c>
      <c r="AB4486">
        <v>0</v>
      </c>
      <c r="AC4486">
        <v>0</v>
      </c>
      <c r="AD4486">
        <v>4</v>
      </c>
      <c r="AE4486">
        <v>2523</v>
      </c>
      <c r="AF4486">
        <v>1.75</v>
      </c>
      <c r="AQ4486">
        <v>1</v>
      </c>
      <c r="AR4486">
        <f t="shared" si="70"/>
        <v>0</v>
      </c>
      <c r="AS4486">
        <v>1</v>
      </c>
      <c r="AT4486" t="s">
        <v>133</v>
      </c>
      <c r="AU4486">
        <v>42</v>
      </c>
    </row>
    <row r="4487" spans="1:47">
      <c r="A4487" t="s">
        <v>15621</v>
      </c>
      <c r="C4487">
        <v>310</v>
      </c>
      <c r="D4487" t="s">
        <v>15622</v>
      </c>
      <c r="E4487">
        <v>101</v>
      </c>
      <c r="F4487" t="s">
        <v>15623</v>
      </c>
      <c r="G4487" t="s">
        <v>422</v>
      </c>
      <c r="H4487" t="s">
        <v>220</v>
      </c>
      <c r="I4487" t="s">
        <v>15624</v>
      </c>
      <c r="J4487">
        <v>0.24129999999999999</v>
      </c>
      <c r="K4487">
        <v>1</v>
      </c>
      <c r="L4487">
        <v>1</v>
      </c>
      <c r="M4487">
        <v>1</v>
      </c>
      <c r="N4487">
        <v>1</v>
      </c>
      <c r="O4487" t="s">
        <v>225</v>
      </c>
      <c r="P4487">
        <v>0</v>
      </c>
      <c r="Q4487">
        <v>1</v>
      </c>
      <c r="R4487">
        <v>7800</v>
      </c>
      <c r="S4487" t="s">
        <v>223</v>
      </c>
      <c r="T4487">
        <v>7800</v>
      </c>
      <c r="U4487" t="s">
        <v>15621</v>
      </c>
      <c r="V4487" t="s">
        <v>455</v>
      </c>
      <c r="W4487" t="s">
        <v>225</v>
      </c>
      <c r="X4487" t="s">
        <v>225</v>
      </c>
      <c r="Y4487">
        <v>7800</v>
      </c>
      <c r="AB4487">
        <v>1</v>
      </c>
      <c r="AC4487">
        <v>1</v>
      </c>
      <c r="AD4487">
        <v>3</v>
      </c>
      <c r="AE4487">
        <v>1056</v>
      </c>
      <c r="AF4487">
        <v>1</v>
      </c>
      <c r="AQ4487">
        <v>1</v>
      </c>
      <c r="AR4487">
        <f t="shared" si="70"/>
        <v>9.68</v>
      </c>
      <c r="AS4487">
        <v>1</v>
      </c>
      <c r="AT4487" t="s">
        <v>133</v>
      </c>
      <c r="AU4487">
        <v>42</v>
      </c>
    </row>
    <row r="4488" spans="1:47">
      <c r="A4488" t="s">
        <v>15625</v>
      </c>
      <c r="C4488">
        <v>310</v>
      </c>
      <c r="D4488" t="s">
        <v>15626</v>
      </c>
      <c r="E4488">
        <v>101</v>
      </c>
      <c r="F4488" t="s">
        <v>15627</v>
      </c>
      <c r="G4488" t="s">
        <v>422</v>
      </c>
      <c r="H4488" t="s">
        <v>220</v>
      </c>
      <c r="I4488" t="s">
        <v>15628</v>
      </c>
      <c r="J4488">
        <v>0.25746999999999998</v>
      </c>
      <c r="K4488">
        <v>1</v>
      </c>
      <c r="L4488">
        <v>1</v>
      </c>
      <c r="M4488">
        <v>1</v>
      </c>
      <c r="N4488">
        <v>1</v>
      </c>
      <c r="O4488" t="s">
        <v>225</v>
      </c>
      <c r="P4488">
        <v>0</v>
      </c>
      <c r="Q4488">
        <v>1</v>
      </c>
      <c r="R4488">
        <v>5000</v>
      </c>
      <c r="S4488" t="s">
        <v>223</v>
      </c>
      <c r="T4488">
        <v>5000</v>
      </c>
      <c r="U4488" t="s">
        <v>15625</v>
      </c>
      <c r="V4488" t="s">
        <v>455</v>
      </c>
      <c r="W4488" t="s">
        <v>225</v>
      </c>
      <c r="X4488" t="s">
        <v>225</v>
      </c>
      <c r="Y4488">
        <v>5000</v>
      </c>
      <c r="AB4488">
        <v>1</v>
      </c>
      <c r="AC4488">
        <v>1</v>
      </c>
      <c r="AD4488">
        <v>4</v>
      </c>
      <c r="AE4488">
        <v>1061</v>
      </c>
      <c r="AF4488">
        <v>1.3</v>
      </c>
      <c r="AQ4488">
        <v>1</v>
      </c>
      <c r="AR4488">
        <f t="shared" si="70"/>
        <v>9.68</v>
      </c>
      <c r="AS4488">
        <v>1</v>
      </c>
      <c r="AT4488" t="s">
        <v>133</v>
      </c>
      <c r="AU4488">
        <v>42</v>
      </c>
    </row>
    <row r="4489" spans="1:47">
      <c r="A4489" t="s">
        <v>15629</v>
      </c>
      <c r="C4489">
        <v>310</v>
      </c>
      <c r="D4489" t="s">
        <v>15538</v>
      </c>
      <c r="E4489">
        <v>102</v>
      </c>
      <c r="F4489" t="s">
        <v>15630</v>
      </c>
      <c r="G4489" t="s">
        <v>11287</v>
      </c>
      <c r="H4489" t="s">
        <v>8623</v>
      </c>
      <c r="I4489" t="s">
        <v>15631</v>
      </c>
      <c r="J4489">
        <v>1.4239999999999999E-2</v>
      </c>
      <c r="K4489">
        <v>1</v>
      </c>
      <c r="L4489">
        <v>1</v>
      </c>
      <c r="M4489">
        <v>1</v>
      </c>
      <c r="N4489">
        <v>1</v>
      </c>
      <c r="O4489" t="s">
        <v>225</v>
      </c>
      <c r="P4489">
        <v>0</v>
      </c>
      <c r="Q4489">
        <v>1</v>
      </c>
      <c r="R4489">
        <v>2700</v>
      </c>
      <c r="S4489" t="s">
        <v>223</v>
      </c>
      <c r="T4489">
        <v>2700</v>
      </c>
      <c r="U4489" t="s">
        <v>15629</v>
      </c>
      <c r="X4489" t="s">
        <v>225</v>
      </c>
      <c r="Y4489">
        <v>2700</v>
      </c>
      <c r="AB4489">
        <v>1</v>
      </c>
      <c r="AC4489">
        <v>1</v>
      </c>
      <c r="AD4489">
        <v>2</v>
      </c>
      <c r="AE4489">
        <v>1206</v>
      </c>
      <c r="AF4489">
        <v>2</v>
      </c>
      <c r="AQ4489">
        <v>1</v>
      </c>
      <c r="AR4489">
        <f t="shared" si="70"/>
        <v>9.68</v>
      </c>
      <c r="AS4489">
        <v>1</v>
      </c>
      <c r="AT4489" t="s">
        <v>133</v>
      </c>
      <c r="AU4489">
        <v>42</v>
      </c>
    </row>
    <row r="4490" spans="1:47">
      <c r="A4490" t="s">
        <v>15632</v>
      </c>
      <c r="B4490" t="s">
        <v>293</v>
      </c>
      <c r="C4490">
        <v>310</v>
      </c>
      <c r="D4490" t="s">
        <v>15633</v>
      </c>
      <c r="E4490">
        <v>0</v>
      </c>
      <c r="J4490">
        <v>1.18363</v>
      </c>
      <c r="K4490">
        <v>0</v>
      </c>
      <c r="L4490">
        <v>0</v>
      </c>
      <c r="M4490">
        <v>0</v>
      </c>
      <c r="N4490">
        <v>0</v>
      </c>
      <c r="P4490">
        <v>0</v>
      </c>
      <c r="Q4490">
        <v>0</v>
      </c>
      <c r="R4490">
        <v>0</v>
      </c>
      <c r="S4490" t="s">
        <v>296</v>
      </c>
      <c r="T4490">
        <v>0</v>
      </c>
      <c r="Y4490">
        <v>0</v>
      </c>
      <c r="AB4490">
        <v>0</v>
      </c>
      <c r="AC4490">
        <v>0</v>
      </c>
      <c r="AD4490">
        <v>0</v>
      </c>
      <c r="AE4490">
        <v>0</v>
      </c>
      <c r="AF4490">
        <v>0</v>
      </c>
      <c r="AG4490" t="s">
        <v>845</v>
      </c>
      <c r="AQ4490">
        <v>0</v>
      </c>
      <c r="AR4490">
        <f t="shared" si="70"/>
        <v>0</v>
      </c>
      <c r="AS4490">
        <v>1</v>
      </c>
      <c r="AT4490" t="s">
        <v>133</v>
      </c>
      <c r="AU4490">
        <v>42</v>
      </c>
    </row>
    <row r="4491" spans="1:47">
      <c r="A4491" t="s">
        <v>15634</v>
      </c>
      <c r="C4491">
        <v>310</v>
      </c>
      <c r="D4491" t="s">
        <v>15635</v>
      </c>
      <c r="E4491">
        <v>140</v>
      </c>
      <c r="F4491" t="s">
        <v>15636</v>
      </c>
      <c r="G4491" t="s">
        <v>11287</v>
      </c>
      <c r="H4491" t="s">
        <v>15637</v>
      </c>
      <c r="I4491" t="s">
        <v>15638</v>
      </c>
      <c r="J4491">
        <v>0.96555000000000002</v>
      </c>
      <c r="K4491">
        <v>1</v>
      </c>
      <c r="L4491">
        <v>1</v>
      </c>
      <c r="M4491">
        <v>1</v>
      </c>
      <c r="N4491">
        <v>1</v>
      </c>
      <c r="O4491" t="s">
        <v>225</v>
      </c>
      <c r="P4491">
        <v>0</v>
      </c>
      <c r="Q4491">
        <v>1</v>
      </c>
      <c r="R4491">
        <v>40400</v>
      </c>
      <c r="S4491" t="s">
        <v>223</v>
      </c>
      <c r="T4491">
        <v>40400</v>
      </c>
      <c r="U4491" t="s">
        <v>15634</v>
      </c>
      <c r="V4491" t="s">
        <v>933</v>
      </c>
      <c r="W4491" t="s">
        <v>659</v>
      </c>
      <c r="X4491" t="s">
        <v>225</v>
      </c>
      <c r="Y4491">
        <v>40400</v>
      </c>
      <c r="AB4491">
        <v>1</v>
      </c>
      <c r="AC4491">
        <v>1</v>
      </c>
      <c r="AD4491">
        <v>0</v>
      </c>
      <c r="AE4491">
        <v>6000</v>
      </c>
      <c r="AF4491">
        <v>1</v>
      </c>
      <c r="AQ4491">
        <v>1</v>
      </c>
      <c r="AR4491">
        <f t="shared" si="70"/>
        <v>9.68</v>
      </c>
      <c r="AS4491">
        <v>1</v>
      </c>
      <c r="AT4491" t="s">
        <v>133</v>
      </c>
      <c r="AU4491">
        <v>42</v>
      </c>
    </row>
    <row r="4492" spans="1:47">
      <c r="A4492" t="s">
        <v>15639</v>
      </c>
      <c r="C4492">
        <v>310</v>
      </c>
      <c r="D4492" t="s">
        <v>15152</v>
      </c>
      <c r="E4492">
        <v>316</v>
      </c>
      <c r="F4492" t="s">
        <v>15218</v>
      </c>
      <c r="G4492" t="s">
        <v>11287</v>
      </c>
      <c r="H4492" t="s">
        <v>11658</v>
      </c>
      <c r="I4492" t="s">
        <v>15640</v>
      </c>
      <c r="J4492">
        <v>1.4621599999999999</v>
      </c>
      <c r="K4492">
        <v>0</v>
      </c>
      <c r="L4492">
        <v>0</v>
      </c>
      <c r="M4492">
        <v>0</v>
      </c>
      <c r="N4492">
        <v>0</v>
      </c>
      <c r="P4492">
        <v>0</v>
      </c>
      <c r="Q4492">
        <v>0</v>
      </c>
      <c r="R4492">
        <v>0</v>
      </c>
      <c r="S4492" t="s">
        <v>223</v>
      </c>
      <c r="T4492">
        <v>0</v>
      </c>
      <c r="U4492" t="s">
        <v>15639</v>
      </c>
      <c r="Y4492">
        <v>0</v>
      </c>
      <c r="AB4492">
        <v>0</v>
      </c>
      <c r="AC4492">
        <v>0</v>
      </c>
      <c r="AD4492">
        <v>0</v>
      </c>
      <c r="AE4492">
        <v>2360</v>
      </c>
      <c r="AF4492">
        <v>1</v>
      </c>
      <c r="AQ4492">
        <v>1</v>
      </c>
      <c r="AR4492">
        <f t="shared" si="70"/>
        <v>0</v>
      </c>
      <c r="AS4492">
        <v>1</v>
      </c>
      <c r="AT4492" t="s">
        <v>133</v>
      </c>
      <c r="AU4492">
        <v>42</v>
      </c>
    </row>
    <row r="4493" spans="1:47">
      <c r="A4493" t="s">
        <v>15641</v>
      </c>
      <c r="C4493">
        <v>310</v>
      </c>
      <c r="D4493" t="s">
        <v>15538</v>
      </c>
      <c r="E4493">
        <v>102</v>
      </c>
      <c r="F4493" t="s">
        <v>15642</v>
      </c>
      <c r="G4493" t="s">
        <v>11287</v>
      </c>
      <c r="H4493" t="s">
        <v>8623</v>
      </c>
      <c r="I4493" t="s">
        <v>15643</v>
      </c>
      <c r="J4493">
        <v>1.189E-2</v>
      </c>
      <c r="K4493">
        <v>1</v>
      </c>
      <c r="L4493">
        <v>1</v>
      </c>
      <c r="M4493">
        <v>1</v>
      </c>
      <c r="N4493">
        <v>1</v>
      </c>
      <c r="O4493" t="s">
        <v>225</v>
      </c>
      <c r="P4493">
        <v>0</v>
      </c>
      <c r="Q4493">
        <v>0</v>
      </c>
      <c r="R4493">
        <v>0</v>
      </c>
      <c r="S4493" t="s">
        <v>223</v>
      </c>
      <c r="T4493">
        <v>0</v>
      </c>
      <c r="U4493" t="s">
        <v>15641</v>
      </c>
      <c r="X4493" t="s">
        <v>225</v>
      </c>
      <c r="Y4493">
        <v>0</v>
      </c>
      <c r="AB4493">
        <v>1</v>
      </c>
      <c r="AC4493">
        <v>1</v>
      </c>
      <c r="AD4493">
        <v>2</v>
      </c>
      <c r="AE4493">
        <v>1206</v>
      </c>
      <c r="AF4493">
        <v>2</v>
      </c>
      <c r="AQ4493">
        <v>1</v>
      </c>
      <c r="AR4493">
        <f t="shared" si="70"/>
        <v>9.68</v>
      </c>
      <c r="AS4493">
        <v>1</v>
      </c>
      <c r="AT4493" t="s">
        <v>133</v>
      </c>
      <c r="AU4493">
        <v>42</v>
      </c>
    </row>
    <row r="4494" spans="1:47">
      <c r="A4494" t="s">
        <v>15644</v>
      </c>
      <c r="C4494">
        <v>310</v>
      </c>
      <c r="D4494" t="s">
        <v>15645</v>
      </c>
      <c r="E4494">
        <v>101</v>
      </c>
      <c r="F4494" t="s">
        <v>15646</v>
      </c>
      <c r="G4494" t="s">
        <v>11287</v>
      </c>
      <c r="H4494" t="s">
        <v>220</v>
      </c>
      <c r="I4494" t="s">
        <v>15647</v>
      </c>
      <c r="J4494">
        <v>0.38346999999999998</v>
      </c>
      <c r="K4494">
        <v>1</v>
      </c>
      <c r="L4494">
        <v>1</v>
      </c>
      <c r="M4494">
        <v>1</v>
      </c>
      <c r="N4494">
        <v>1</v>
      </c>
      <c r="O4494" t="s">
        <v>225</v>
      </c>
      <c r="P4494">
        <v>0</v>
      </c>
      <c r="Q4494">
        <v>1</v>
      </c>
      <c r="R4494">
        <v>7000</v>
      </c>
      <c r="S4494" t="s">
        <v>223</v>
      </c>
      <c r="T4494">
        <v>7000</v>
      </c>
      <c r="U4494" t="s">
        <v>15644</v>
      </c>
      <c r="V4494" t="s">
        <v>455</v>
      </c>
      <c r="W4494" t="s">
        <v>225</v>
      </c>
      <c r="X4494" t="s">
        <v>225</v>
      </c>
      <c r="Y4494">
        <v>7000</v>
      </c>
      <c r="AB4494">
        <v>1</v>
      </c>
      <c r="AC4494">
        <v>1</v>
      </c>
      <c r="AD4494">
        <v>3</v>
      </c>
      <c r="AE4494">
        <v>1014</v>
      </c>
      <c r="AF4494">
        <v>1.5</v>
      </c>
      <c r="AQ4494">
        <v>1</v>
      </c>
      <c r="AR4494">
        <f t="shared" si="70"/>
        <v>9.68</v>
      </c>
      <c r="AS4494">
        <v>1</v>
      </c>
      <c r="AT4494" t="s">
        <v>133</v>
      </c>
      <c r="AU4494">
        <v>42</v>
      </c>
    </row>
    <row r="4495" spans="1:47">
      <c r="A4495" t="s">
        <v>15648</v>
      </c>
      <c r="C4495">
        <v>310</v>
      </c>
      <c r="D4495" t="s">
        <v>14266</v>
      </c>
      <c r="E4495">
        <v>392</v>
      </c>
      <c r="F4495" t="s">
        <v>15649</v>
      </c>
      <c r="G4495" t="s">
        <v>11287</v>
      </c>
      <c r="H4495" t="s">
        <v>11501</v>
      </c>
      <c r="I4495" t="s">
        <v>15650</v>
      </c>
      <c r="J4495">
        <v>0.83416000000000001</v>
      </c>
      <c r="K4495">
        <v>0</v>
      </c>
      <c r="L4495">
        <v>0</v>
      </c>
      <c r="M4495">
        <v>0</v>
      </c>
      <c r="N4495">
        <v>0</v>
      </c>
      <c r="P4495">
        <v>0</v>
      </c>
      <c r="Q4495">
        <v>0</v>
      </c>
      <c r="R4495">
        <v>0</v>
      </c>
      <c r="S4495" t="s">
        <v>223</v>
      </c>
      <c r="T4495">
        <v>0</v>
      </c>
      <c r="U4495" t="s">
        <v>15648</v>
      </c>
      <c r="Y4495">
        <v>8900</v>
      </c>
      <c r="AB4495">
        <v>0</v>
      </c>
      <c r="AC4495">
        <v>0</v>
      </c>
      <c r="AD4495">
        <v>0</v>
      </c>
      <c r="AE4495">
        <v>0</v>
      </c>
      <c r="AF4495">
        <v>0</v>
      </c>
      <c r="AQ4495">
        <v>1</v>
      </c>
      <c r="AR4495">
        <f t="shared" si="70"/>
        <v>0</v>
      </c>
      <c r="AS4495">
        <v>1</v>
      </c>
      <c r="AT4495" t="s">
        <v>133</v>
      </c>
      <c r="AU4495">
        <v>42</v>
      </c>
    </row>
    <row r="4496" spans="1:47">
      <c r="A4496" t="s">
        <v>15651</v>
      </c>
      <c r="C4496">
        <v>310</v>
      </c>
      <c r="D4496" t="s">
        <v>15652</v>
      </c>
      <c r="E4496">
        <v>101</v>
      </c>
      <c r="F4496" t="s">
        <v>15653</v>
      </c>
      <c r="G4496" t="s">
        <v>422</v>
      </c>
      <c r="H4496" t="s">
        <v>220</v>
      </c>
      <c r="I4496" t="s">
        <v>15654</v>
      </c>
      <c r="J4496">
        <v>0.41693000000000002</v>
      </c>
      <c r="K4496">
        <v>0</v>
      </c>
      <c r="L4496">
        <v>0</v>
      </c>
      <c r="M4496">
        <v>1</v>
      </c>
      <c r="N4496">
        <v>1</v>
      </c>
      <c r="O4496" t="s">
        <v>659</v>
      </c>
      <c r="P4496">
        <v>1</v>
      </c>
      <c r="Q4496">
        <v>1</v>
      </c>
      <c r="R4496">
        <v>5100</v>
      </c>
      <c r="S4496" t="s">
        <v>223</v>
      </c>
      <c r="T4496">
        <v>0</v>
      </c>
      <c r="U4496" t="s">
        <v>15651</v>
      </c>
      <c r="V4496" t="s">
        <v>933</v>
      </c>
      <c r="W4496" t="s">
        <v>659</v>
      </c>
      <c r="X4496" t="s">
        <v>659</v>
      </c>
      <c r="Y4496">
        <v>5100</v>
      </c>
      <c r="AB4496">
        <v>0</v>
      </c>
      <c r="AC4496">
        <v>0</v>
      </c>
      <c r="AD4496">
        <v>5</v>
      </c>
      <c r="AE4496">
        <v>1991</v>
      </c>
      <c r="AF4496">
        <v>1</v>
      </c>
      <c r="AQ4496">
        <v>0</v>
      </c>
      <c r="AR4496">
        <f t="shared" si="70"/>
        <v>0</v>
      </c>
      <c r="AS4496">
        <v>1</v>
      </c>
      <c r="AT4496" t="s">
        <v>133</v>
      </c>
      <c r="AU4496">
        <v>42</v>
      </c>
    </row>
    <row r="4497" spans="1:47">
      <c r="A4497" t="s">
        <v>15655</v>
      </c>
      <c r="C4497">
        <v>310</v>
      </c>
      <c r="D4497" t="s">
        <v>15484</v>
      </c>
      <c r="E4497">
        <v>132</v>
      </c>
      <c r="F4497" t="s">
        <v>15656</v>
      </c>
      <c r="G4497" t="s">
        <v>11287</v>
      </c>
      <c r="H4497" t="s">
        <v>260</v>
      </c>
      <c r="I4497" t="s">
        <v>15657</v>
      </c>
      <c r="J4497">
        <v>0.11398999999999999</v>
      </c>
      <c r="K4497">
        <v>0</v>
      </c>
      <c r="L4497">
        <v>0</v>
      </c>
      <c r="M4497">
        <v>0</v>
      </c>
      <c r="N4497">
        <v>0</v>
      </c>
      <c r="P4497">
        <v>0</v>
      </c>
      <c r="Q4497">
        <v>0</v>
      </c>
      <c r="R4497">
        <v>0</v>
      </c>
      <c r="S4497" t="s">
        <v>223</v>
      </c>
      <c r="T4497">
        <v>0</v>
      </c>
      <c r="U4497" t="s">
        <v>15655</v>
      </c>
      <c r="V4497" t="s">
        <v>455</v>
      </c>
      <c r="W4497" t="s">
        <v>225</v>
      </c>
      <c r="Y4497">
        <v>0</v>
      </c>
      <c r="AB4497">
        <v>0</v>
      </c>
      <c r="AC4497">
        <v>0</v>
      </c>
      <c r="AD4497">
        <v>0</v>
      </c>
      <c r="AE4497">
        <v>0</v>
      </c>
      <c r="AF4497">
        <v>0</v>
      </c>
      <c r="AQ4497">
        <v>1</v>
      </c>
      <c r="AR4497">
        <f t="shared" si="70"/>
        <v>0</v>
      </c>
      <c r="AS4497">
        <v>1</v>
      </c>
      <c r="AT4497" t="s">
        <v>133</v>
      </c>
      <c r="AU4497">
        <v>42</v>
      </c>
    </row>
    <row r="4498" spans="1:47">
      <c r="A4498" t="s">
        <v>15658</v>
      </c>
      <c r="C4498">
        <v>310</v>
      </c>
      <c r="D4498" t="s">
        <v>15538</v>
      </c>
      <c r="E4498">
        <v>102</v>
      </c>
      <c r="F4498" t="s">
        <v>15659</v>
      </c>
      <c r="G4498" t="s">
        <v>11287</v>
      </c>
      <c r="H4498" t="s">
        <v>8623</v>
      </c>
      <c r="I4498" t="s">
        <v>15660</v>
      </c>
      <c r="J4498">
        <v>1.3440000000000001E-2</v>
      </c>
      <c r="K4498">
        <v>1</v>
      </c>
      <c r="L4498">
        <v>1</v>
      </c>
      <c r="M4498">
        <v>1</v>
      </c>
      <c r="N4498">
        <v>1</v>
      </c>
      <c r="O4498" t="s">
        <v>225</v>
      </c>
      <c r="P4498">
        <v>0</v>
      </c>
      <c r="Q4498">
        <v>1</v>
      </c>
      <c r="R4498">
        <v>2400</v>
      </c>
      <c r="S4498" t="s">
        <v>223</v>
      </c>
      <c r="T4498">
        <v>2400</v>
      </c>
      <c r="U4498" t="s">
        <v>15658</v>
      </c>
      <c r="X4498" t="s">
        <v>225</v>
      </c>
      <c r="Y4498">
        <v>2400</v>
      </c>
      <c r="AB4498">
        <v>1</v>
      </c>
      <c r="AC4498">
        <v>1</v>
      </c>
      <c r="AD4498">
        <v>2</v>
      </c>
      <c r="AE4498">
        <v>1206</v>
      </c>
      <c r="AF4498">
        <v>2</v>
      </c>
      <c r="AQ4498">
        <v>1</v>
      </c>
      <c r="AR4498">
        <f t="shared" si="70"/>
        <v>9.68</v>
      </c>
      <c r="AS4498">
        <v>1</v>
      </c>
      <c r="AT4498" t="s">
        <v>133</v>
      </c>
      <c r="AU4498">
        <v>42</v>
      </c>
    </row>
    <row r="4499" spans="1:47">
      <c r="A4499" t="s">
        <v>15661</v>
      </c>
      <c r="C4499">
        <v>310</v>
      </c>
      <c r="D4499" t="s">
        <v>15538</v>
      </c>
      <c r="E4499">
        <v>102</v>
      </c>
      <c r="F4499" t="s">
        <v>15662</v>
      </c>
      <c r="G4499" t="s">
        <v>11287</v>
      </c>
      <c r="H4499" t="s">
        <v>8623</v>
      </c>
      <c r="I4499" t="s">
        <v>15663</v>
      </c>
      <c r="J4499">
        <v>1.277E-2</v>
      </c>
      <c r="K4499">
        <v>1</v>
      </c>
      <c r="L4499">
        <v>1</v>
      </c>
      <c r="M4499">
        <v>1</v>
      </c>
      <c r="N4499">
        <v>1</v>
      </c>
      <c r="O4499" t="s">
        <v>225</v>
      </c>
      <c r="P4499">
        <v>0</v>
      </c>
      <c r="Q4499">
        <v>0</v>
      </c>
      <c r="R4499">
        <v>0</v>
      </c>
      <c r="S4499" t="s">
        <v>223</v>
      </c>
      <c r="T4499">
        <v>0</v>
      </c>
      <c r="U4499" t="s">
        <v>15661</v>
      </c>
      <c r="X4499" t="s">
        <v>225</v>
      </c>
      <c r="Y4499">
        <v>0</v>
      </c>
      <c r="AB4499">
        <v>1</v>
      </c>
      <c r="AC4499">
        <v>1</v>
      </c>
      <c r="AD4499">
        <v>2</v>
      </c>
      <c r="AE4499">
        <v>1206</v>
      </c>
      <c r="AF4499">
        <v>2</v>
      </c>
      <c r="AQ4499">
        <v>1</v>
      </c>
      <c r="AR4499">
        <f t="shared" si="70"/>
        <v>9.68</v>
      </c>
      <c r="AS4499">
        <v>1</v>
      </c>
      <c r="AT4499" t="s">
        <v>133</v>
      </c>
      <c r="AU4499">
        <v>42</v>
      </c>
    </row>
    <row r="4500" spans="1:47">
      <c r="A4500" t="s">
        <v>15664</v>
      </c>
      <c r="C4500">
        <v>310</v>
      </c>
      <c r="D4500" t="s">
        <v>15665</v>
      </c>
      <c r="E4500">
        <v>101</v>
      </c>
      <c r="F4500" t="s">
        <v>15666</v>
      </c>
      <c r="G4500" t="s">
        <v>11287</v>
      </c>
      <c r="H4500" t="s">
        <v>220</v>
      </c>
      <c r="I4500" t="s">
        <v>15667</v>
      </c>
      <c r="J4500">
        <v>0.18737000000000001</v>
      </c>
      <c r="K4500">
        <v>1</v>
      </c>
      <c r="L4500">
        <v>1</v>
      </c>
      <c r="M4500">
        <v>1</v>
      </c>
      <c r="N4500">
        <v>1</v>
      </c>
      <c r="O4500" t="s">
        <v>225</v>
      </c>
      <c r="P4500">
        <v>0</v>
      </c>
      <c r="Q4500">
        <v>1</v>
      </c>
      <c r="R4500">
        <v>400</v>
      </c>
      <c r="S4500" t="s">
        <v>223</v>
      </c>
      <c r="T4500">
        <v>400</v>
      </c>
      <c r="U4500" t="s">
        <v>15664</v>
      </c>
      <c r="V4500" t="s">
        <v>455</v>
      </c>
      <c r="W4500" t="s">
        <v>225</v>
      </c>
      <c r="X4500" t="s">
        <v>225</v>
      </c>
      <c r="Y4500">
        <v>400</v>
      </c>
      <c r="AB4500">
        <v>1</v>
      </c>
      <c r="AC4500">
        <v>1</v>
      </c>
      <c r="AD4500">
        <v>3</v>
      </c>
      <c r="AE4500">
        <v>1250</v>
      </c>
      <c r="AF4500">
        <v>1.75</v>
      </c>
      <c r="AQ4500">
        <v>1</v>
      </c>
      <c r="AR4500">
        <f t="shared" si="70"/>
        <v>9.68</v>
      </c>
      <c r="AS4500">
        <v>1</v>
      </c>
      <c r="AT4500" t="s">
        <v>133</v>
      </c>
      <c r="AU4500">
        <v>42</v>
      </c>
    </row>
    <row r="4501" spans="1:47">
      <c r="A4501" t="s">
        <v>15668</v>
      </c>
      <c r="B4501" t="s">
        <v>293</v>
      </c>
      <c r="C4501">
        <v>310</v>
      </c>
      <c r="D4501" t="s">
        <v>12935</v>
      </c>
      <c r="E4501">
        <v>0</v>
      </c>
      <c r="J4501">
        <v>17.956880000000002</v>
      </c>
      <c r="K4501">
        <v>0</v>
      </c>
      <c r="L4501">
        <v>0</v>
      </c>
      <c r="M4501">
        <v>0</v>
      </c>
      <c r="N4501">
        <v>0</v>
      </c>
      <c r="P4501">
        <v>0</v>
      </c>
      <c r="Q4501">
        <v>0</v>
      </c>
      <c r="R4501">
        <v>0</v>
      </c>
      <c r="S4501" t="s">
        <v>296</v>
      </c>
      <c r="T4501">
        <v>0</v>
      </c>
      <c r="Y4501">
        <v>0</v>
      </c>
      <c r="AB4501">
        <v>0</v>
      </c>
      <c r="AC4501">
        <v>0</v>
      </c>
      <c r="AD4501">
        <v>0</v>
      </c>
      <c r="AE4501">
        <v>0</v>
      </c>
      <c r="AF4501">
        <v>0</v>
      </c>
      <c r="AG4501" t="s">
        <v>845</v>
      </c>
      <c r="AQ4501">
        <v>3</v>
      </c>
      <c r="AR4501">
        <f t="shared" si="70"/>
        <v>0</v>
      </c>
      <c r="AS4501">
        <v>1</v>
      </c>
      <c r="AT4501" t="s">
        <v>133</v>
      </c>
      <c r="AU4501">
        <v>42</v>
      </c>
    </row>
    <row r="4502" spans="1:47">
      <c r="A4502" t="s">
        <v>15669</v>
      </c>
      <c r="C4502">
        <v>310</v>
      </c>
      <c r="D4502" t="s">
        <v>15670</v>
      </c>
      <c r="E4502">
        <v>101</v>
      </c>
      <c r="F4502" t="s">
        <v>15671</v>
      </c>
      <c r="G4502" t="s">
        <v>422</v>
      </c>
      <c r="H4502" t="s">
        <v>220</v>
      </c>
      <c r="I4502" t="s">
        <v>15672</v>
      </c>
      <c r="J4502">
        <v>0.26080999999999999</v>
      </c>
      <c r="K4502">
        <v>1</v>
      </c>
      <c r="L4502">
        <v>1</v>
      </c>
      <c r="M4502">
        <v>1</v>
      </c>
      <c r="N4502">
        <v>1</v>
      </c>
      <c r="O4502" t="s">
        <v>225</v>
      </c>
      <c r="P4502">
        <v>0</v>
      </c>
      <c r="Q4502">
        <v>1</v>
      </c>
      <c r="R4502">
        <v>5500</v>
      </c>
      <c r="S4502" t="s">
        <v>223</v>
      </c>
      <c r="T4502">
        <v>5500</v>
      </c>
      <c r="U4502" t="s">
        <v>15669</v>
      </c>
      <c r="V4502" t="s">
        <v>455</v>
      </c>
      <c r="W4502" t="s">
        <v>225</v>
      </c>
      <c r="X4502" t="s">
        <v>225</v>
      </c>
      <c r="Y4502">
        <v>5500</v>
      </c>
      <c r="AB4502">
        <v>1</v>
      </c>
      <c r="AC4502">
        <v>1</v>
      </c>
      <c r="AD4502">
        <v>2</v>
      </c>
      <c r="AE4502">
        <v>720</v>
      </c>
      <c r="AF4502">
        <v>1</v>
      </c>
      <c r="AQ4502">
        <v>1</v>
      </c>
      <c r="AR4502">
        <f t="shared" si="70"/>
        <v>9.68</v>
      </c>
      <c r="AS4502">
        <v>1</v>
      </c>
      <c r="AT4502" t="s">
        <v>133</v>
      </c>
      <c r="AU4502">
        <v>42</v>
      </c>
    </row>
    <row r="4503" spans="1:47">
      <c r="A4503" t="s">
        <v>15673</v>
      </c>
      <c r="C4503">
        <v>310</v>
      </c>
      <c r="D4503" t="s">
        <v>15674</v>
      </c>
      <c r="E4503">
        <v>391</v>
      </c>
      <c r="F4503" t="s">
        <v>15675</v>
      </c>
      <c r="G4503" t="s">
        <v>11287</v>
      </c>
      <c r="H4503" t="s">
        <v>14992</v>
      </c>
      <c r="I4503" t="s">
        <v>15676</v>
      </c>
      <c r="J4503">
        <v>0.11563</v>
      </c>
      <c r="K4503">
        <v>0</v>
      </c>
      <c r="L4503">
        <v>0</v>
      </c>
      <c r="M4503">
        <v>0</v>
      </c>
      <c r="N4503">
        <v>0</v>
      </c>
      <c r="P4503">
        <v>0</v>
      </c>
      <c r="Q4503">
        <v>0</v>
      </c>
      <c r="R4503">
        <v>0</v>
      </c>
      <c r="S4503" t="s">
        <v>223</v>
      </c>
      <c r="T4503">
        <v>0</v>
      </c>
      <c r="U4503" t="s">
        <v>15673</v>
      </c>
      <c r="Y4503">
        <v>0</v>
      </c>
      <c r="AB4503">
        <v>0</v>
      </c>
      <c r="AC4503">
        <v>0</v>
      </c>
      <c r="AD4503">
        <v>0</v>
      </c>
      <c r="AE4503">
        <v>0</v>
      </c>
      <c r="AF4503">
        <v>0</v>
      </c>
      <c r="AQ4503">
        <v>1</v>
      </c>
      <c r="AR4503">
        <f t="shared" si="70"/>
        <v>0</v>
      </c>
      <c r="AS4503">
        <v>1</v>
      </c>
      <c r="AT4503" t="s">
        <v>133</v>
      </c>
      <c r="AU4503">
        <v>42</v>
      </c>
    </row>
    <row r="4504" spans="1:47">
      <c r="A4504" t="s">
        <v>15677</v>
      </c>
      <c r="C4504">
        <v>310</v>
      </c>
      <c r="D4504" t="s">
        <v>15538</v>
      </c>
      <c r="E4504">
        <v>102</v>
      </c>
      <c r="F4504" t="s">
        <v>15678</v>
      </c>
      <c r="G4504" t="s">
        <v>11287</v>
      </c>
      <c r="H4504" t="s">
        <v>8623</v>
      </c>
      <c r="I4504" t="s">
        <v>15679</v>
      </c>
      <c r="J4504">
        <v>1.257E-2</v>
      </c>
      <c r="K4504">
        <v>1</v>
      </c>
      <c r="L4504">
        <v>1</v>
      </c>
      <c r="M4504">
        <v>1</v>
      </c>
      <c r="N4504">
        <v>1</v>
      </c>
      <c r="O4504" t="s">
        <v>225</v>
      </c>
      <c r="P4504">
        <v>0</v>
      </c>
      <c r="Q4504">
        <v>1</v>
      </c>
      <c r="R4504">
        <v>1300</v>
      </c>
      <c r="S4504" t="s">
        <v>223</v>
      </c>
      <c r="T4504">
        <v>1300</v>
      </c>
      <c r="U4504" t="s">
        <v>15677</v>
      </c>
      <c r="X4504" t="s">
        <v>225</v>
      </c>
      <c r="Y4504">
        <v>1300</v>
      </c>
      <c r="AB4504">
        <v>1</v>
      </c>
      <c r="AC4504">
        <v>1</v>
      </c>
      <c r="AD4504">
        <v>2</v>
      </c>
      <c r="AE4504">
        <v>1206</v>
      </c>
      <c r="AF4504">
        <v>2</v>
      </c>
      <c r="AQ4504">
        <v>0</v>
      </c>
      <c r="AR4504">
        <f t="shared" si="70"/>
        <v>9.68</v>
      </c>
      <c r="AS4504">
        <v>1</v>
      </c>
      <c r="AT4504" t="s">
        <v>133</v>
      </c>
      <c r="AU4504">
        <v>42</v>
      </c>
    </row>
    <row r="4505" spans="1:47">
      <c r="A4505" t="s">
        <v>15680</v>
      </c>
      <c r="C4505">
        <v>310</v>
      </c>
      <c r="D4505" t="s">
        <v>15681</v>
      </c>
      <c r="E4505">
        <v>101</v>
      </c>
      <c r="F4505" t="s">
        <v>15682</v>
      </c>
      <c r="G4505" t="s">
        <v>422</v>
      </c>
      <c r="H4505" t="s">
        <v>220</v>
      </c>
      <c r="I4505" t="s">
        <v>15683</v>
      </c>
      <c r="J4505">
        <v>0.80276000000000003</v>
      </c>
      <c r="K4505">
        <v>1</v>
      </c>
      <c r="L4505">
        <v>1</v>
      </c>
      <c r="M4505">
        <v>1</v>
      </c>
      <c r="N4505">
        <v>1</v>
      </c>
      <c r="O4505" t="s">
        <v>225</v>
      </c>
      <c r="P4505">
        <v>0</v>
      </c>
      <c r="Q4505">
        <v>1</v>
      </c>
      <c r="R4505">
        <v>29800</v>
      </c>
      <c r="S4505" t="s">
        <v>223</v>
      </c>
      <c r="T4505">
        <v>29800</v>
      </c>
      <c r="U4505" t="s">
        <v>15680</v>
      </c>
      <c r="V4505" t="s">
        <v>455</v>
      </c>
      <c r="W4505" t="s">
        <v>225</v>
      </c>
      <c r="X4505" t="s">
        <v>225</v>
      </c>
      <c r="Y4505">
        <v>29800</v>
      </c>
      <c r="AB4505">
        <v>1</v>
      </c>
      <c r="AC4505">
        <v>1</v>
      </c>
      <c r="AD4505">
        <v>3</v>
      </c>
      <c r="AE4505">
        <v>2865</v>
      </c>
      <c r="AF4505">
        <v>2</v>
      </c>
      <c r="AQ4505">
        <v>1</v>
      </c>
      <c r="AR4505">
        <f t="shared" si="70"/>
        <v>9.68</v>
      </c>
      <c r="AS4505">
        <v>1</v>
      </c>
      <c r="AT4505" t="s">
        <v>134</v>
      </c>
      <c r="AU4505">
        <v>43</v>
      </c>
    </row>
    <row r="4506" spans="1:47">
      <c r="A4506" t="s">
        <v>15684</v>
      </c>
      <c r="C4506">
        <v>310</v>
      </c>
      <c r="D4506" t="s">
        <v>15685</v>
      </c>
      <c r="E4506">
        <v>101</v>
      </c>
      <c r="F4506" t="s">
        <v>15686</v>
      </c>
      <c r="G4506" t="s">
        <v>422</v>
      </c>
      <c r="H4506" t="s">
        <v>220</v>
      </c>
      <c r="I4506" t="s">
        <v>15687</v>
      </c>
      <c r="J4506">
        <v>0.11977</v>
      </c>
      <c r="K4506">
        <v>0</v>
      </c>
      <c r="L4506">
        <v>0</v>
      </c>
      <c r="M4506">
        <v>1</v>
      </c>
      <c r="N4506">
        <v>1</v>
      </c>
      <c r="O4506" t="s">
        <v>659</v>
      </c>
      <c r="P4506">
        <v>1</v>
      </c>
      <c r="Q4506">
        <v>1</v>
      </c>
      <c r="R4506">
        <v>0</v>
      </c>
      <c r="S4506" t="s">
        <v>223</v>
      </c>
      <c r="T4506">
        <v>0</v>
      </c>
      <c r="U4506" t="s">
        <v>15684</v>
      </c>
      <c r="V4506" t="s">
        <v>933</v>
      </c>
      <c r="W4506" t="s">
        <v>659</v>
      </c>
      <c r="X4506" t="s">
        <v>659</v>
      </c>
      <c r="Y4506">
        <v>0</v>
      </c>
      <c r="AB4506">
        <v>0</v>
      </c>
      <c r="AC4506">
        <v>0</v>
      </c>
      <c r="AD4506">
        <v>2</v>
      </c>
      <c r="AE4506">
        <v>1026</v>
      </c>
      <c r="AF4506">
        <v>1</v>
      </c>
      <c r="AQ4506">
        <v>1</v>
      </c>
      <c r="AR4506">
        <f t="shared" si="70"/>
        <v>0</v>
      </c>
      <c r="AS4506">
        <v>1</v>
      </c>
      <c r="AT4506" t="s">
        <v>133</v>
      </c>
      <c r="AU4506">
        <v>42</v>
      </c>
    </row>
    <row r="4507" spans="1:47">
      <c r="A4507" t="s">
        <v>15688</v>
      </c>
      <c r="C4507">
        <v>310</v>
      </c>
      <c r="D4507" t="s">
        <v>15538</v>
      </c>
      <c r="E4507">
        <v>102</v>
      </c>
      <c r="F4507" t="s">
        <v>15689</v>
      </c>
      <c r="G4507" t="s">
        <v>11287</v>
      </c>
      <c r="H4507" t="s">
        <v>8623</v>
      </c>
      <c r="I4507" t="s">
        <v>15690</v>
      </c>
      <c r="J4507">
        <v>1.405E-2</v>
      </c>
      <c r="K4507">
        <v>1</v>
      </c>
      <c r="L4507">
        <v>1</v>
      </c>
      <c r="M4507">
        <v>1</v>
      </c>
      <c r="N4507">
        <v>1</v>
      </c>
      <c r="O4507" t="s">
        <v>225</v>
      </c>
      <c r="P4507">
        <v>0</v>
      </c>
      <c r="Q4507">
        <v>0</v>
      </c>
      <c r="R4507">
        <v>0</v>
      </c>
      <c r="S4507" t="s">
        <v>223</v>
      </c>
      <c r="T4507">
        <v>0</v>
      </c>
      <c r="U4507" t="s">
        <v>15688</v>
      </c>
      <c r="X4507" t="s">
        <v>225</v>
      </c>
      <c r="Y4507">
        <v>0</v>
      </c>
      <c r="AB4507">
        <v>1</v>
      </c>
      <c r="AC4507">
        <v>1</v>
      </c>
      <c r="AD4507">
        <v>2</v>
      </c>
      <c r="AE4507">
        <v>1206</v>
      </c>
      <c r="AF4507">
        <v>2</v>
      </c>
      <c r="AQ4507">
        <v>1</v>
      </c>
      <c r="AR4507">
        <f t="shared" si="70"/>
        <v>9.68</v>
      </c>
      <c r="AS4507">
        <v>1</v>
      </c>
      <c r="AT4507" t="s">
        <v>133</v>
      </c>
      <c r="AU4507">
        <v>42</v>
      </c>
    </row>
    <row r="4508" spans="1:47">
      <c r="A4508" t="s">
        <v>15691</v>
      </c>
      <c r="C4508">
        <v>310</v>
      </c>
      <c r="D4508" t="s">
        <v>15692</v>
      </c>
      <c r="E4508">
        <v>130</v>
      </c>
      <c r="F4508" t="s">
        <v>15693</v>
      </c>
      <c r="G4508" t="s">
        <v>11287</v>
      </c>
      <c r="H4508" t="s">
        <v>2642</v>
      </c>
      <c r="I4508" t="s">
        <v>15694</v>
      </c>
      <c r="J4508">
        <v>0.12773999999999999</v>
      </c>
      <c r="K4508">
        <v>0</v>
      </c>
      <c r="L4508">
        <v>1</v>
      </c>
      <c r="M4508">
        <v>0</v>
      </c>
      <c r="N4508">
        <v>1</v>
      </c>
      <c r="P4508">
        <v>0</v>
      </c>
      <c r="Q4508">
        <v>1</v>
      </c>
      <c r="R4508">
        <v>0</v>
      </c>
      <c r="S4508" t="s">
        <v>223</v>
      </c>
      <c r="T4508">
        <v>0</v>
      </c>
      <c r="U4508" t="s">
        <v>15691</v>
      </c>
      <c r="V4508" t="s">
        <v>455</v>
      </c>
      <c r="W4508" t="s">
        <v>225</v>
      </c>
      <c r="X4508" t="s">
        <v>225</v>
      </c>
      <c r="Y4508">
        <v>0</v>
      </c>
      <c r="AB4508">
        <v>0</v>
      </c>
      <c r="AC4508">
        <v>1</v>
      </c>
      <c r="AD4508">
        <v>0</v>
      </c>
      <c r="AE4508">
        <v>0</v>
      </c>
      <c r="AF4508">
        <v>0</v>
      </c>
      <c r="AQ4508">
        <v>1</v>
      </c>
      <c r="AR4508">
        <f t="shared" si="70"/>
        <v>0</v>
      </c>
      <c r="AS4508">
        <v>1</v>
      </c>
      <c r="AT4508" t="s">
        <v>133</v>
      </c>
      <c r="AU4508">
        <v>42</v>
      </c>
    </row>
    <row r="4509" spans="1:47">
      <c r="A4509" t="s">
        <v>15695</v>
      </c>
      <c r="C4509">
        <v>310</v>
      </c>
      <c r="D4509" t="s">
        <v>15696</v>
      </c>
      <c r="E4509">
        <v>322</v>
      </c>
      <c r="F4509" t="s">
        <v>15605</v>
      </c>
      <c r="G4509" t="s">
        <v>11287</v>
      </c>
      <c r="H4509" t="s">
        <v>12039</v>
      </c>
      <c r="I4509" t="s">
        <v>15697</v>
      </c>
      <c r="J4509">
        <v>0.27765000000000001</v>
      </c>
      <c r="K4509">
        <v>1</v>
      </c>
      <c r="L4509">
        <v>1</v>
      </c>
      <c r="M4509">
        <v>1</v>
      </c>
      <c r="N4509">
        <v>1</v>
      </c>
      <c r="O4509" t="s">
        <v>225</v>
      </c>
      <c r="P4509">
        <v>0</v>
      </c>
      <c r="Q4509">
        <v>1</v>
      </c>
      <c r="R4509">
        <v>0</v>
      </c>
      <c r="S4509" t="s">
        <v>223</v>
      </c>
      <c r="T4509">
        <v>0</v>
      </c>
      <c r="U4509" t="s">
        <v>15695</v>
      </c>
      <c r="V4509" t="s">
        <v>933</v>
      </c>
      <c r="W4509" t="s">
        <v>659</v>
      </c>
      <c r="X4509" t="s">
        <v>225</v>
      </c>
      <c r="Y4509">
        <v>0</v>
      </c>
      <c r="AB4509">
        <v>1</v>
      </c>
      <c r="AC4509">
        <v>1</v>
      </c>
      <c r="AD4509">
        <v>0</v>
      </c>
      <c r="AE4509">
        <v>1791</v>
      </c>
      <c r="AF4509">
        <v>1</v>
      </c>
      <c r="AQ4509">
        <v>1</v>
      </c>
      <c r="AR4509">
        <f t="shared" si="70"/>
        <v>9.68</v>
      </c>
      <c r="AS4509">
        <v>1</v>
      </c>
      <c r="AT4509" t="s">
        <v>132</v>
      </c>
      <c r="AU4509">
        <v>41</v>
      </c>
    </row>
    <row r="4510" spans="1:47">
      <c r="A4510" t="s">
        <v>15698</v>
      </c>
      <c r="C4510">
        <v>310</v>
      </c>
      <c r="D4510" t="s">
        <v>15699</v>
      </c>
      <c r="E4510">
        <v>333</v>
      </c>
      <c r="F4510" t="s">
        <v>15700</v>
      </c>
      <c r="G4510" t="s">
        <v>11287</v>
      </c>
      <c r="H4510" t="s">
        <v>11278</v>
      </c>
      <c r="I4510" t="s">
        <v>15701</v>
      </c>
      <c r="J4510">
        <v>0.31598999999999999</v>
      </c>
      <c r="K4510">
        <v>1</v>
      </c>
      <c r="L4510">
        <v>1</v>
      </c>
      <c r="M4510">
        <v>1</v>
      </c>
      <c r="N4510">
        <v>1</v>
      </c>
      <c r="O4510" t="s">
        <v>225</v>
      </c>
      <c r="P4510">
        <v>0</v>
      </c>
      <c r="Q4510">
        <v>2</v>
      </c>
      <c r="R4510">
        <v>12900</v>
      </c>
      <c r="S4510" t="s">
        <v>223</v>
      </c>
      <c r="T4510">
        <v>12900</v>
      </c>
      <c r="U4510" t="s">
        <v>15698</v>
      </c>
      <c r="V4510" t="s">
        <v>933</v>
      </c>
      <c r="W4510" t="s">
        <v>659</v>
      </c>
      <c r="X4510" t="s">
        <v>225</v>
      </c>
      <c r="Y4510">
        <v>6450</v>
      </c>
      <c r="AB4510">
        <v>1</v>
      </c>
      <c r="AC4510">
        <v>1</v>
      </c>
      <c r="AD4510">
        <v>0</v>
      </c>
      <c r="AE4510">
        <v>2601</v>
      </c>
      <c r="AF4510">
        <v>1</v>
      </c>
      <c r="AQ4510">
        <v>1</v>
      </c>
      <c r="AR4510">
        <f t="shared" si="70"/>
        <v>9.68</v>
      </c>
      <c r="AS4510">
        <v>1</v>
      </c>
      <c r="AT4510" t="s">
        <v>132</v>
      </c>
      <c r="AU4510">
        <v>41</v>
      </c>
    </row>
    <row r="4511" spans="1:47">
      <c r="A4511" t="s">
        <v>15702</v>
      </c>
      <c r="C4511">
        <v>310</v>
      </c>
      <c r="D4511" t="s">
        <v>15703</v>
      </c>
      <c r="E4511">
        <v>132</v>
      </c>
      <c r="F4511" t="s">
        <v>13944</v>
      </c>
      <c r="G4511" t="s">
        <v>422</v>
      </c>
      <c r="H4511" t="s">
        <v>260</v>
      </c>
      <c r="I4511" t="s">
        <v>15704</v>
      </c>
      <c r="J4511">
        <v>1.0236700000000001</v>
      </c>
      <c r="K4511">
        <v>0</v>
      </c>
      <c r="L4511">
        <v>0</v>
      </c>
      <c r="M4511">
        <v>0</v>
      </c>
      <c r="N4511">
        <v>0</v>
      </c>
      <c r="P4511">
        <v>0</v>
      </c>
      <c r="Q4511">
        <v>0</v>
      </c>
      <c r="R4511">
        <v>0</v>
      </c>
      <c r="S4511" t="s">
        <v>223</v>
      </c>
      <c r="T4511">
        <v>0</v>
      </c>
      <c r="U4511" t="s">
        <v>15702</v>
      </c>
      <c r="V4511" t="s">
        <v>455</v>
      </c>
      <c r="W4511" t="s">
        <v>225</v>
      </c>
      <c r="Y4511">
        <v>0</v>
      </c>
      <c r="AB4511">
        <v>0</v>
      </c>
      <c r="AC4511">
        <v>0</v>
      </c>
      <c r="AD4511">
        <v>0</v>
      </c>
      <c r="AE4511">
        <v>0</v>
      </c>
      <c r="AF4511">
        <v>0</v>
      </c>
      <c r="AQ4511">
        <v>1</v>
      </c>
      <c r="AR4511">
        <f t="shared" si="70"/>
        <v>0</v>
      </c>
      <c r="AS4511">
        <v>1</v>
      </c>
      <c r="AT4511" t="s">
        <v>133</v>
      </c>
      <c r="AU4511">
        <v>42</v>
      </c>
    </row>
    <row r="4512" spans="1:47">
      <c r="A4512" t="s">
        <v>15705</v>
      </c>
      <c r="C4512">
        <v>310</v>
      </c>
      <c r="D4512" t="s">
        <v>15538</v>
      </c>
      <c r="E4512">
        <v>102</v>
      </c>
      <c r="F4512" t="s">
        <v>15706</v>
      </c>
      <c r="G4512" t="s">
        <v>11287</v>
      </c>
      <c r="H4512" t="s">
        <v>8623</v>
      </c>
      <c r="I4512" t="s">
        <v>15707</v>
      </c>
      <c r="J4512">
        <v>1.294E-2</v>
      </c>
      <c r="K4512">
        <v>1</v>
      </c>
      <c r="L4512">
        <v>1</v>
      </c>
      <c r="M4512">
        <v>1</v>
      </c>
      <c r="N4512">
        <v>1</v>
      </c>
      <c r="O4512" t="s">
        <v>225</v>
      </c>
      <c r="P4512">
        <v>0</v>
      </c>
      <c r="Q4512">
        <v>1</v>
      </c>
      <c r="R4512">
        <v>8300</v>
      </c>
      <c r="S4512" t="s">
        <v>223</v>
      </c>
      <c r="T4512">
        <v>8300</v>
      </c>
      <c r="U4512" t="s">
        <v>15705</v>
      </c>
      <c r="X4512" t="s">
        <v>225</v>
      </c>
      <c r="Y4512">
        <v>8300</v>
      </c>
      <c r="AB4512">
        <v>1</v>
      </c>
      <c r="AC4512">
        <v>1</v>
      </c>
      <c r="AD4512">
        <v>2</v>
      </c>
      <c r="AE4512">
        <v>1206</v>
      </c>
      <c r="AF4512">
        <v>2</v>
      </c>
      <c r="AQ4512">
        <v>1</v>
      </c>
      <c r="AR4512">
        <f t="shared" si="70"/>
        <v>9.68</v>
      </c>
      <c r="AS4512">
        <v>1</v>
      </c>
      <c r="AT4512" t="s">
        <v>133</v>
      </c>
      <c r="AU4512">
        <v>42</v>
      </c>
    </row>
    <row r="4513" spans="1:47">
      <c r="A4513" t="s">
        <v>15708</v>
      </c>
      <c r="C4513">
        <v>310</v>
      </c>
      <c r="D4513" t="s">
        <v>15665</v>
      </c>
      <c r="E4513">
        <v>392</v>
      </c>
      <c r="F4513" t="s">
        <v>15666</v>
      </c>
      <c r="G4513" t="s">
        <v>11287</v>
      </c>
      <c r="H4513" t="s">
        <v>11501</v>
      </c>
      <c r="I4513" t="s">
        <v>15709</v>
      </c>
      <c r="J4513">
        <v>0.19345999999999999</v>
      </c>
      <c r="K4513">
        <v>0</v>
      </c>
      <c r="L4513">
        <v>0</v>
      </c>
      <c r="M4513">
        <v>0</v>
      </c>
      <c r="N4513">
        <v>0</v>
      </c>
      <c r="P4513">
        <v>0</v>
      </c>
      <c r="Q4513">
        <v>0</v>
      </c>
      <c r="R4513">
        <v>0</v>
      </c>
      <c r="S4513" t="s">
        <v>223</v>
      </c>
      <c r="T4513">
        <v>0</v>
      </c>
      <c r="U4513" t="s">
        <v>15708</v>
      </c>
      <c r="Y4513">
        <v>0</v>
      </c>
      <c r="AB4513">
        <v>0</v>
      </c>
      <c r="AC4513">
        <v>0</v>
      </c>
      <c r="AD4513">
        <v>0</v>
      </c>
      <c r="AE4513">
        <v>0</v>
      </c>
      <c r="AF4513">
        <v>0</v>
      </c>
      <c r="AQ4513">
        <v>1</v>
      </c>
      <c r="AR4513">
        <f t="shared" si="70"/>
        <v>0</v>
      </c>
      <c r="AS4513">
        <v>1</v>
      </c>
      <c r="AT4513" t="s">
        <v>133</v>
      </c>
      <c r="AU4513">
        <v>42</v>
      </c>
    </row>
    <row r="4514" spans="1:47">
      <c r="A4514" t="s">
        <v>15512</v>
      </c>
      <c r="C4514">
        <v>310</v>
      </c>
      <c r="D4514" t="s">
        <v>15513</v>
      </c>
      <c r="E4514">
        <v>101</v>
      </c>
      <c r="F4514" t="s">
        <v>15514</v>
      </c>
      <c r="G4514" t="s">
        <v>11287</v>
      </c>
      <c r="H4514" t="s">
        <v>220</v>
      </c>
      <c r="I4514" t="s">
        <v>15515</v>
      </c>
      <c r="J4514">
        <v>0.10954</v>
      </c>
      <c r="K4514">
        <v>1</v>
      </c>
      <c r="L4514">
        <v>1</v>
      </c>
      <c r="M4514">
        <v>1</v>
      </c>
      <c r="N4514">
        <v>1</v>
      </c>
      <c r="O4514" t="s">
        <v>225</v>
      </c>
      <c r="P4514">
        <v>0</v>
      </c>
      <c r="Q4514">
        <v>1</v>
      </c>
      <c r="R4514">
        <v>7200</v>
      </c>
      <c r="S4514" t="s">
        <v>223</v>
      </c>
      <c r="T4514">
        <v>7200</v>
      </c>
      <c r="U4514" t="s">
        <v>15512</v>
      </c>
      <c r="V4514" t="s">
        <v>413</v>
      </c>
      <c r="W4514" t="s">
        <v>225</v>
      </c>
      <c r="X4514" t="s">
        <v>225</v>
      </c>
      <c r="Y4514">
        <v>7200</v>
      </c>
      <c r="AB4514">
        <v>1</v>
      </c>
      <c r="AC4514">
        <v>1</v>
      </c>
      <c r="AD4514">
        <v>3</v>
      </c>
      <c r="AE4514">
        <v>1063</v>
      </c>
      <c r="AF4514">
        <v>1</v>
      </c>
      <c r="AQ4514">
        <v>1</v>
      </c>
      <c r="AR4514">
        <f t="shared" si="70"/>
        <v>9.68</v>
      </c>
      <c r="AS4514">
        <v>1</v>
      </c>
      <c r="AT4514" t="s">
        <v>133</v>
      </c>
      <c r="AU4514">
        <v>42</v>
      </c>
    </row>
    <row r="4515" spans="1:47">
      <c r="A4515" t="s">
        <v>15710</v>
      </c>
      <c r="C4515">
        <v>310</v>
      </c>
      <c r="D4515" t="s">
        <v>15711</v>
      </c>
      <c r="E4515">
        <v>101</v>
      </c>
      <c r="F4515" t="s">
        <v>15712</v>
      </c>
      <c r="G4515" t="s">
        <v>422</v>
      </c>
      <c r="H4515" t="s">
        <v>220</v>
      </c>
      <c r="I4515" t="s">
        <v>15713</v>
      </c>
      <c r="J4515">
        <v>0.24632000000000001</v>
      </c>
      <c r="K4515">
        <v>1</v>
      </c>
      <c r="L4515">
        <v>1</v>
      </c>
      <c r="M4515">
        <v>1</v>
      </c>
      <c r="N4515">
        <v>1</v>
      </c>
      <c r="O4515" t="s">
        <v>225</v>
      </c>
      <c r="P4515">
        <v>0</v>
      </c>
      <c r="Q4515">
        <v>1</v>
      </c>
      <c r="R4515">
        <v>1500</v>
      </c>
      <c r="S4515" t="s">
        <v>223</v>
      </c>
      <c r="T4515">
        <v>1500</v>
      </c>
      <c r="U4515" t="s">
        <v>15710</v>
      </c>
      <c r="V4515" t="s">
        <v>455</v>
      </c>
      <c r="W4515" t="s">
        <v>225</v>
      </c>
      <c r="X4515" t="s">
        <v>225</v>
      </c>
      <c r="Y4515">
        <v>1500</v>
      </c>
      <c r="AB4515">
        <v>1</v>
      </c>
      <c r="AC4515">
        <v>1</v>
      </c>
      <c r="AD4515">
        <v>2</v>
      </c>
      <c r="AE4515">
        <v>1040</v>
      </c>
      <c r="AF4515">
        <v>1</v>
      </c>
      <c r="AQ4515">
        <v>1</v>
      </c>
      <c r="AR4515">
        <f t="shared" si="70"/>
        <v>9.68</v>
      </c>
      <c r="AS4515">
        <v>1</v>
      </c>
      <c r="AT4515" t="s">
        <v>133</v>
      </c>
      <c r="AU4515">
        <v>42</v>
      </c>
    </row>
    <row r="4516" spans="1:47">
      <c r="A4516" t="s">
        <v>15714</v>
      </c>
      <c r="C4516">
        <v>310</v>
      </c>
      <c r="D4516" t="s">
        <v>15538</v>
      </c>
      <c r="E4516">
        <v>102</v>
      </c>
      <c r="F4516" t="s">
        <v>15715</v>
      </c>
      <c r="G4516" t="s">
        <v>11287</v>
      </c>
      <c r="H4516" t="s">
        <v>8623</v>
      </c>
      <c r="I4516" t="s">
        <v>15716</v>
      </c>
      <c r="J4516">
        <v>1.206E-2</v>
      </c>
      <c r="K4516">
        <v>1</v>
      </c>
      <c r="L4516">
        <v>1</v>
      </c>
      <c r="M4516">
        <v>1</v>
      </c>
      <c r="N4516">
        <v>1</v>
      </c>
      <c r="O4516" t="s">
        <v>225</v>
      </c>
      <c r="P4516">
        <v>0</v>
      </c>
      <c r="Q4516">
        <v>0</v>
      </c>
      <c r="R4516">
        <v>0</v>
      </c>
      <c r="S4516" t="s">
        <v>223</v>
      </c>
      <c r="T4516">
        <v>0</v>
      </c>
      <c r="U4516" t="s">
        <v>15714</v>
      </c>
      <c r="X4516" t="s">
        <v>225</v>
      </c>
      <c r="Y4516">
        <v>0</v>
      </c>
      <c r="AB4516">
        <v>1</v>
      </c>
      <c r="AC4516">
        <v>1</v>
      </c>
      <c r="AD4516">
        <v>2</v>
      </c>
      <c r="AE4516">
        <v>1206</v>
      </c>
      <c r="AF4516">
        <v>2</v>
      </c>
      <c r="AQ4516">
        <v>1</v>
      </c>
      <c r="AR4516">
        <f t="shared" si="70"/>
        <v>9.68</v>
      </c>
      <c r="AS4516">
        <v>1</v>
      </c>
      <c r="AT4516" t="s">
        <v>133</v>
      </c>
      <c r="AU4516">
        <v>42</v>
      </c>
    </row>
    <row r="4517" spans="1:47">
      <c r="A4517" t="s">
        <v>15717</v>
      </c>
      <c r="C4517">
        <v>310</v>
      </c>
      <c r="D4517" t="s">
        <v>15718</v>
      </c>
      <c r="E4517">
        <v>101</v>
      </c>
      <c r="F4517" t="s">
        <v>15719</v>
      </c>
      <c r="G4517" t="s">
        <v>422</v>
      </c>
      <c r="H4517" t="s">
        <v>220</v>
      </c>
      <c r="I4517" t="s">
        <v>15720</v>
      </c>
      <c r="J4517">
        <v>0.22219</v>
      </c>
      <c r="K4517">
        <v>1</v>
      </c>
      <c r="L4517">
        <v>1</v>
      </c>
      <c r="M4517">
        <v>1</v>
      </c>
      <c r="N4517">
        <v>1</v>
      </c>
      <c r="O4517" t="s">
        <v>225</v>
      </c>
      <c r="P4517">
        <v>0</v>
      </c>
      <c r="Q4517">
        <v>1</v>
      </c>
      <c r="R4517">
        <v>2700</v>
      </c>
      <c r="S4517" t="s">
        <v>223</v>
      </c>
      <c r="T4517">
        <v>2700</v>
      </c>
      <c r="U4517" t="s">
        <v>15717</v>
      </c>
      <c r="V4517" t="s">
        <v>455</v>
      </c>
      <c r="W4517" t="s">
        <v>225</v>
      </c>
      <c r="X4517" t="s">
        <v>225</v>
      </c>
      <c r="Y4517">
        <v>2700</v>
      </c>
      <c r="AB4517">
        <v>1</v>
      </c>
      <c r="AC4517">
        <v>1</v>
      </c>
      <c r="AD4517">
        <v>2</v>
      </c>
      <c r="AE4517">
        <v>960</v>
      </c>
      <c r="AF4517">
        <v>1</v>
      </c>
      <c r="AQ4517">
        <v>1</v>
      </c>
      <c r="AR4517">
        <f t="shared" si="70"/>
        <v>9.68</v>
      </c>
      <c r="AS4517">
        <v>1</v>
      </c>
      <c r="AT4517" t="s">
        <v>133</v>
      </c>
      <c r="AU4517">
        <v>42</v>
      </c>
    </row>
    <row r="4518" spans="1:47">
      <c r="A4518" t="s">
        <v>15721</v>
      </c>
      <c r="C4518">
        <v>310</v>
      </c>
      <c r="D4518" t="s">
        <v>15722</v>
      </c>
      <c r="E4518">
        <v>101</v>
      </c>
      <c r="F4518" t="s">
        <v>15723</v>
      </c>
      <c r="G4518" t="s">
        <v>422</v>
      </c>
      <c r="H4518" t="s">
        <v>220</v>
      </c>
      <c r="I4518" t="s">
        <v>15724</v>
      </c>
      <c r="J4518">
        <v>0.48048999999999997</v>
      </c>
      <c r="K4518">
        <v>1</v>
      </c>
      <c r="L4518">
        <v>1</v>
      </c>
      <c r="M4518">
        <v>1</v>
      </c>
      <c r="N4518">
        <v>1</v>
      </c>
      <c r="O4518" t="s">
        <v>225</v>
      </c>
      <c r="P4518">
        <v>0</v>
      </c>
      <c r="Q4518">
        <v>1</v>
      </c>
      <c r="R4518">
        <v>14500</v>
      </c>
      <c r="S4518" t="s">
        <v>223</v>
      </c>
      <c r="T4518">
        <v>14500</v>
      </c>
      <c r="U4518" t="s">
        <v>15721</v>
      </c>
      <c r="V4518" t="s">
        <v>455</v>
      </c>
      <c r="W4518" t="s">
        <v>225</v>
      </c>
      <c r="X4518" t="s">
        <v>225</v>
      </c>
      <c r="Y4518">
        <v>14500</v>
      </c>
      <c r="AB4518">
        <v>1</v>
      </c>
      <c r="AC4518">
        <v>1</v>
      </c>
      <c r="AD4518">
        <v>3</v>
      </c>
      <c r="AE4518">
        <v>1144</v>
      </c>
      <c r="AF4518">
        <v>1</v>
      </c>
      <c r="AQ4518">
        <v>2</v>
      </c>
      <c r="AR4518">
        <f t="shared" si="70"/>
        <v>9.68</v>
      </c>
      <c r="AS4518">
        <v>1</v>
      </c>
      <c r="AT4518" t="s">
        <v>133</v>
      </c>
      <c r="AU4518">
        <v>42</v>
      </c>
    </row>
    <row r="4519" spans="1:47">
      <c r="A4519" t="s">
        <v>15725</v>
      </c>
      <c r="C4519">
        <v>310</v>
      </c>
      <c r="D4519" t="s">
        <v>15726</v>
      </c>
      <c r="E4519">
        <v>392</v>
      </c>
      <c r="F4519" t="s">
        <v>14663</v>
      </c>
      <c r="G4519" t="s">
        <v>11287</v>
      </c>
      <c r="H4519" t="s">
        <v>11501</v>
      </c>
      <c r="I4519" t="s">
        <v>15727</v>
      </c>
      <c r="J4519">
        <v>0.33294000000000001</v>
      </c>
      <c r="K4519">
        <v>1</v>
      </c>
      <c r="L4519">
        <v>1</v>
      </c>
      <c r="M4519">
        <v>1</v>
      </c>
      <c r="N4519">
        <v>1</v>
      </c>
      <c r="O4519" t="s">
        <v>225</v>
      </c>
      <c r="P4519">
        <v>0</v>
      </c>
      <c r="Q4519">
        <v>5</v>
      </c>
      <c r="R4519">
        <v>4400</v>
      </c>
      <c r="S4519" t="s">
        <v>223</v>
      </c>
      <c r="T4519">
        <v>4400</v>
      </c>
      <c r="U4519" t="s">
        <v>15725</v>
      </c>
      <c r="X4519" t="s">
        <v>225</v>
      </c>
      <c r="Y4519">
        <v>880</v>
      </c>
      <c r="AB4519">
        <v>1</v>
      </c>
      <c r="AC4519">
        <v>1</v>
      </c>
      <c r="AD4519">
        <v>0</v>
      </c>
      <c r="AE4519">
        <v>0</v>
      </c>
      <c r="AF4519">
        <v>0</v>
      </c>
      <c r="AQ4519">
        <v>2</v>
      </c>
      <c r="AR4519">
        <f t="shared" si="70"/>
        <v>9.68</v>
      </c>
      <c r="AS4519">
        <v>1</v>
      </c>
      <c r="AT4519" t="s">
        <v>133</v>
      </c>
      <c r="AU4519">
        <v>42</v>
      </c>
    </row>
    <row r="4520" spans="1:47">
      <c r="A4520" t="s">
        <v>15728</v>
      </c>
      <c r="C4520">
        <v>310</v>
      </c>
      <c r="D4520" t="s">
        <v>15729</v>
      </c>
      <c r="E4520">
        <v>132</v>
      </c>
      <c r="F4520" t="s">
        <v>15682</v>
      </c>
      <c r="G4520" t="s">
        <v>422</v>
      </c>
      <c r="H4520" t="s">
        <v>260</v>
      </c>
      <c r="I4520" t="s">
        <v>15730</v>
      </c>
      <c r="J4520">
        <v>1.6216600000000001</v>
      </c>
      <c r="K4520">
        <v>0</v>
      </c>
      <c r="L4520">
        <v>0</v>
      </c>
      <c r="M4520">
        <v>0</v>
      </c>
      <c r="N4520">
        <v>0</v>
      </c>
      <c r="P4520">
        <v>0</v>
      </c>
      <c r="Q4520">
        <v>0</v>
      </c>
      <c r="R4520">
        <v>0</v>
      </c>
      <c r="S4520" t="s">
        <v>223</v>
      </c>
      <c r="T4520">
        <v>0</v>
      </c>
      <c r="U4520" t="s">
        <v>15728</v>
      </c>
      <c r="Y4520">
        <v>0</v>
      </c>
      <c r="AB4520">
        <v>0</v>
      </c>
      <c r="AC4520">
        <v>0</v>
      </c>
      <c r="AD4520">
        <v>0</v>
      </c>
      <c r="AE4520">
        <v>0</v>
      </c>
      <c r="AF4520">
        <v>0</v>
      </c>
      <c r="AQ4520">
        <v>1</v>
      </c>
      <c r="AR4520">
        <f t="shared" si="70"/>
        <v>0</v>
      </c>
      <c r="AS4520">
        <v>1</v>
      </c>
      <c r="AT4520" t="s">
        <v>134</v>
      </c>
      <c r="AU4520">
        <v>43</v>
      </c>
    </row>
    <row r="4521" spans="1:47">
      <c r="A4521" t="s">
        <v>15731</v>
      </c>
      <c r="C4521">
        <v>310</v>
      </c>
      <c r="D4521" t="s">
        <v>15732</v>
      </c>
      <c r="E4521">
        <v>332</v>
      </c>
      <c r="F4521" t="s">
        <v>14991</v>
      </c>
      <c r="G4521" t="s">
        <v>11287</v>
      </c>
      <c r="H4521" t="s">
        <v>11976</v>
      </c>
      <c r="I4521" t="s">
        <v>15733</v>
      </c>
      <c r="J4521">
        <v>0.48143999999999998</v>
      </c>
      <c r="K4521">
        <v>1</v>
      </c>
      <c r="L4521">
        <v>1</v>
      </c>
      <c r="M4521">
        <v>1</v>
      </c>
      <c r="N4521">
        <v>1</v>
      </c>
      <c r="O4521" t="s">
        <v>225</v>
      </c>
      <c r="P4521">
        <v>0</v>
      </c>
      <c r="Q4521">
        <v>1</v>
      </c>
      <c r="R4521">
        <v>6700</v>
      </c>
      <c r="S4521" t="s">
        <v>243</v>
      </c>
      <c r="T4521">
        <v>6700</v>
      </c>
      <c r="U4521" t="s">
        <v>15731</v>
      </c>
      <c r="V4521" t="s">
        <v>933</v>
      </c>
      <c r="W4521" t="s">
        <v>659</v>
      </c>
      <c r="X4521" t="s">
        <v>225</v>
      </c>
      <c r="Y4521">
        <v>6700</v>
      </c>
      <c r="AB4521">
        <v>1</v>
      </c>
      <c r="AC4521">
        <v>1</v>
      </c>
      <c r="AD4521">
        <v>0</v>
      </c>
      <c r="AE4521">
        <v>5715</v>
      </c>
      <c r="AF4521">
        <v>1</v>
      </c>
      <c r="AQ4521">
        <v>2</v>
      </c>
      <c r="AR4521">
        <f t="shared" si="70"/>
        <v>9.68</v>
      </c>
      <c r="AS4521">
        <v>1</v>
      </c>
      <c r="AT4521" t="s">
        <v>133</v>
      </c>
      <c r="AU4521">
        <v>42</v>
      </c>
    </row>
    <row r="4522" spans="1:47">
      <c r="A4522" t="s">
        <v>15734</v>
      </c>
      <c r="C4522">
        <v>310</v>
      </c>
      <c r="D4522" t="s">
        <v>15735</v>
      </c>
      <c r="E4522">
        <v>101</v>
      </c>
      <c r="F4522" t="s">
        <v>15736</v>
      </c>
      <c r="G4522" t="s">
        <v>422</v>
      </c>
      <c r="H4522" t="s">
        <v>220</v>
      </c>
      <c r="I4522" t="s">
        <v>15737</v>
      </c>
      <c r="J4522">
        <v>0.24182000000000001</v>
      </c>
      <c r="K4522">
        <v>1</v>
      </c>
      <c r="L4522">
        <v>1</v>
      </c>
      <c r="M4522">
        <v>1</v>
      </c>
      <c r="N4522">
        <v>1</v>
      </c>
      <c r="O4522" t="s">
        <v>225</v>
      </c>
      <c r="P4522">
        <v>0</v>
      </c>
      <c r="Q4522">
        <v>1</v>
      </c>
      <c r="R4522">
        <v>6700</v>
      </c>
      <c r="S4522" t="s">
        <v>223</v>
      </c>
      <c r="T4522">
        <v>6700</v>
      </c>
      <c r="U4522" t="s">
        <v>15734</v>
      </c>
      <c r="V4522" t="s">
        <v>455</v>
      </c>
      <c r="W4522" t="s">
        <v>225</v>
      </c>
      <c r="X4522" t="s">
        <v>225</v>
      </c>
      <c r="Y4522">
        <v>6700</v>
      </c>
      <c r="AB4522">
        <v>1</v>
      </c>
      <c r="AC4522">
        <v>1</v>
      </c>
      <c r="AD4522">
        <v>3</v>
      </c>
      <c r="AE4522">
        <v>984</v>
      </c>
      <c r="AF4522">
        <v>1</v>
      </c>
      <c r="AQ4522">
        <v>1</v>
      </c>
      <c r="AR4522">
        <f t="shared" si="70"/>
        <v>9.68</v>
      </c>
      <c r="AS4522">
        <v>1</v>
      </c>
      <c r="AT4522" t="s">
        <v>133</v>
      </c>
      <c r="AU4522">
        <v>42</v>
      </c>
    </row>
    <row r="4523" spans="1:47">
      <c r="A4523" t="s">
        <v>15738</v>
      </c>
      <c r="C4523">
        <v>310</v>
      </c>
      <c r="D4523" t="s">
        <v>15739</v>
      </c>
      <c r="E4523">
        <v>105</v>
      </c>
      <c r="F4523" t="s">
        <v>15740</v>
      </c>
      <c r="G4523" t="s">
        <v>422</v>
      </c>
      <c r="H4523" t="s">
        <v>10378</v>
      </c>
      <c r="I4523" t="s">
        <v>15741</v>
      </c>
      <c r="J4523">
        <v>3.8685200000000002</v>
      </c>
      <c r="K4523">
        <v>1</v>
      </c>
      <c r="L4523">
        <v>1</v>
      </c>
      <c r="M4523">
        <v>1</v>
      </c>
      <c r="N4523">
        <v>1</v>
      </c>
      <c r="O4523" t="s">
        <v>225</v>
      </c>
      <c r="P4523">
        <v>0</v>
      </c>
      <c r="Q4523">
        <v>1</v>
      </c>
      <c r="R4523">
        <v>12200</v>
      </c>
      <c r="S4523" t="s">
        <v>223</v>
      </c>
      <c r="T4523">
        <v>12200</v>
      </c>
      <c r="U4523" t="s">
        <v>15738</v>
      </c>
      <c r="V4523" t="s">
        <v>455</v>
      </c>
      <c r="W4523" t="s">
        <v>225</v>
      </c>
      <c r="X4523" t="s">
        <v>225</v>
      </c>
      <c r="Y4523">
        <v>12200</v>
      </c>
      <c r="AB4523">
        <v>3</v>
      </c>
      <c r="AC4523">
        <v>3</v>
      </c>
      <c r="AD4523">
        <v>5</v>
      </c>
      <c r="AE4523">
        <v>2204</v>
      </c>
      <c r="AF4523">
        <v>1</v>
      </c>
      <c r="AQ4523">
        <v>1</v>
      </c>
      <c r="AR4523">
        <f t="shared" si="70"/>
        <v>29.04</v>
      </c>
      <c r="AS4523">
        <v>1</v>
      </c>
      <c r="AT4523" t="s">
        <v>133</v>
      </c>
      <c r="AU4523">
        <v>42</v>
      </c>
    </row>
    <row r="4524" spans="1:47">
      <c r="A4524" t="s">
        <v>15742</v>
      </c>
      <c r="C4524">
        <v>310</v>
      </c>
      <c r="D4524" t="s">
        <v>15743</v>
      </c>
      <c r="E4524">
        <v>392</v>
      </c>
      <c r="F4524" t="s">
        <v>15744</v>
      </c>
      <c r="G4524" t="s">
        <v>11287</v>
      </c>
      <c r="H4524" t="s">
        <v>11501</v>
      </c>
      <c r="I4524" t="s">
        <v>15745</v>
      </c>
      <c r="J4524">
        <v>0.15279999999999999</v>
      </c>
      <c r="K4524">
        <v>0</v>
      </c>
      <c r="L4524">
        <v>0</v>
      </c>
      <c r="M4524">
        <v>0</v>
      </c>
      <c r="N4524">
        <v>0</v>
      </c>
      <c r="P4524">
        <v>0</v>
      </c>
      <c r="Q4524">
        <v>0</v>
      </c>
      <c r="R4524">
        <v>0</v>
      </c>
      <c r="S4524" t="s">
        <v>223</v>
      </c>
      <c r="T4524">
        <v>0</v>
      </c>
      <c r="U4524" t="s">
        <v>15742</v>
      </c>
      <c r="Y4524">
        <v>0</v>
      </c>
      <c r="AB4524">
        <v>0</v>
      </c>
      <c r="AC4524">
        <v>0</v>
      </c>
      <c r="AD4524">
        <v>0</v>
      </c>
      <c r="AE4524">
        <v>0</v>
      </c>
      <c r="AF4524">
        <v>0</v>
      </c>
      <c r="AQ4524">
        <v>1</v>
      </c>
      <c r="AR4524">
        <f t="shared" si="70"/>
        <v>0</v>
      </c>
      <c r="AS4524">
        <v>1</v>
      </c>
      <c r="AT4524" t="s">
        <v>133</v>
      </c>
      <c r="AU4524">
        <v>42</v>
      </c>
    </row>
    <row r="4525" spans="1:47">
      <c r="A4525" t="s">
        <v>15746</v>
      </c>
      <c r="C4525">
        <v>310</v>
      </c>
      <c r="D4525" t="s">
        <v>15174</v>
      </c>
      <c r="E4525">
        <v>924</v>
      </c>
      <c r="F4525" t="s">
        <v>10895</v>
      </c>
      <c r="G4525" t="s">
        <v>422</v>
      </c>
      <c r="H4525" t="s">
        <v>10896</v>
      </c>
      <c r="I4525" t="s">
        <v>15747</v>
      </c>
      <c r="J4525">
        <v>1.7125999999999999</v>
      </c>
      <c r="K4525">
        <v>0</v>
      </c>
      <c r="L4525">
        <v>0</v>
      </c>
      <c r="M4525">
        <v>0</v>
      </c>
      <c r="N4525">
        <v>0</v>
      </c>
      <c r="P4525">
        <v>0</v>
      </c>
      <c r="Q4525">
        <v>0</v>
      </c>
      <c r="R4525">
        <v>0</v>
      </c>
      <c r="S4525" t="s">
        <v>223</v>
      </c>
      <c r="T4525">
        <v>0</v>
      </c>
      <c r="U4525" t="s">
        <v>15746</v>
      </c>
      <c r="V4525" t="s">
        <v>933</v>
      </c>
      <c r="W4525" t="s">
        <v>659</v>
      </c>
      <c r="Y4525">
        <v>0</v>
      </c>
      <c r="AB4525">
        <v>0</v>
      </c>
      <c r="AC4525">
        <v>0</v>
      </c>
      <c r="AD4525">
        <v>0</v>
      </c>
      <c r="AE4525">
        <v>0</v>
      </c>
      <c r="AF4525">
        <v>0</v>
      </c>
      <c r="AQ4525">
        <v>1</v>
      </c>
      <c r="AR4525">
        <f t="shared" si="70"/>
        <v>0</v>
      </c>
      <c r="AS4525">
        <v>1</v>
      </c>
      <c r="AT4525" t="s">
        <v>132</v>
      </c>
      <c r="AU4525">
        <v>41</v>
      </c>
    </row>
    <row r="4526" spans="1:47">
      <c r="A4526" t="s">
        <v>15748</v>
      </c>
      <c r="C4526">
        <v>310</v>
      </c>
      <c r="D4526" t="s">
        <v>15749</v>
      </c>
      <c r="E4526">
        <v>132</v>
      </c>
      <c r="F4526" t="s">
        <v>15750</v>
      </c>
      <c r="G4526" t="s">
        <v>422</v>
      </c>
      <c r="H4526" t="s">
        <v>260</v>
      </c>
      <c r="I4526" t="s">
        <v>15751</v>
      </c>
      <c r="J4526">
        <v>0.42675999999999997</v>
      </c>
      <c r="K4526">
        <v>0</v>
      </c>
      <c r="L4526">
        <v>0</v>
      </c>
      <c r="M4526">
        <v>0</v>
      </c>
      <c r="N4526">
        <v>0</v>
      </c>
      <c r="P4526">
        <v>0</v>
      </c>
      <c r="Q4526">
        <v>0</v>
      </c>
      <c r="R4526">
        <v>0</v>
      </c>
      <c r="S4526" t="s">
        <v>223</v>
      </c>
      <c r="T4526">
        <v>0</v>
      </c>
      <c r="U4526" t="s">
        <v>15748</v>
      </c>
      <c r="V4526" t="s">
        <v>455</v>
      </c>
      <c r="W4526" t="s">
        <v>225</v>
      </c>
      <c r="Y4526">
        <v>0</v>
      </c>
      <c r="AB4526">
        <v>0</v>
      </c>
      <c r="AC4526">
        <v>0</v>
      </c>
      <c r="AD4526">
        <v>0</v>
      </c>
      <c r="AE4526">
        <v>0</v>
      </c>
      <c r="AF4526">
        <v>0</v>
      </c>
      <c r="AQ4526">
        <v>1</v>
      </c>
      <c r="AR4526">
        <f t="shared" si="70"/>
        <v>0</v>
      </c>
      <c r="AS4526">
        <v>1</v>
      </c>
      <c r="AT4526" t="s">
        <v>127</v>
      </c>
      <c r="AU4526">
        <v>35</v>
      </c>
    </row>
    <row r="4527" spans="1:47">
      <c r="A4527" t="s">
        <v>15752</v>
      </c>
      <c r="C4527">
        <v>310</v>
      </c>
      <c r="D4527" t="s">
        <v>15753</v>
      </c>
      <c r="E4527">
        <v>101</v>
      </c>
      <c r="F4527" t="s">
        <v>15754</v>
      </c>
      <c r="G4527" t="s">
        <v>11287</v>
      </c>
      <c r="H4527" t="s">
        <v>220</v>
      </c>
      <c r="I4527" t="s">
        <v>15755</v>
      </c>
      <c r="J4527">
        <v>0.17074</v>
      </c>
      <c r="K4527">
        <v>1</v>
      </c>
      <c r="L4527">
        <v>1</v>
      </c>
      <c r="M4527">
        <v>1</v>
      </c>
      <c r="N4527">
        <v>1</v>
      </c>
      <c r="O4527" t="s">
        <v>225</v>
      </c>
      <c r="P4527">
        <v>0</v>
      </c>
      <c r="Q4527">
        <v>1</v>
      </c>
      <c r="R4527">
        <v>4400</v>
      </c>
      <c r="S4527" t="s">
        <v>223</v>
      </c>
      <c r="T4527">
        <v>4400</v>
      </c>
      <c r="U4527" t="s">
        <v>15752</v>
      </c>
      <c r="V4527" t="s">
        <v>455</v>
      </c>
      <c r="W4527" t="s">
        <v>225</v>
      </c>
      <c r="X4527" t="s">
        <v>225</v>
      </c>
      <c r="Y4527">
        <v>4400</v>
      </c>
      <c r="AB4527">
        <v>1</v>
      </c>
      <c r="AC4527">
        <v>1</v>
      </c>
      <c r="AD4527">
        <v>3</v>
      </c>
      <c r="AE4527">
        <v>1485</v>
      </c>
      <c r="AF4527">
        <v>1.5</v>
      </c>
      <c r="AQ4527">
        <v>1</v>
      </c>
      <c r="AR4527">
        <f t="shared" si="70"/>
        <v>9.68</v>
      </c>
      <c r="AS4527">
        <v>1</v>
      </c>
      <c r="AT4527" t="s">
        <v>133</v>
      </c>
      <c r="AU4527">
        <v>42</v>
      </c>
    </row>
    <row r="4528" spans="1:47">
      <c r="A4528" t="s">
        <v>15756</v>
      </c>
      <c r="C4528">
        <v>310</v>
      </c>
      <c r="D4528" t="s">
        <v>15757</v>
      </c>
      <c r="E4528">
        <v>132</v>
      </c>
      <c r="F4528" t="s">
        <v>14785</v>
      </c>
      <c r="G4528" t="s">
        <v>422</v>
      </c>
      <c r="H4528" t="s">
        <v>260</v>
      </c>
      <c r="I4528" t="s">
        <v>15758</v>
      </c>
      <c r="J4528">
        <v>6.8029999999999993E-2</v>
      </c>
      <c r="K4528">
        <v>0</v>
      </c>
      <c r="L4528">
        <v>0</v>
      </c>
      <c r="M4528">
        <v>0</v>
      </c>
      <c r="N4528">
        <v>0</v>
      </c>
      <c r="P4528">
        <v>0</v>
      </c>
      <c r="Q4528">
        <v>0</v>
      </c>
      <c r="R4528">
        <v>0</v>
      </c>
      <c r="S4528" t="s">
        <v>223</v>
      </c>
      <c r="T4528">
        <v>0</v>
      </c>
      <c r="U4528" t="s">
        <v>15756</v>
      </c>
      <c r="V4528" t="s">
        <v>455</v>
      </c>
      <c r="W4528" t="s">
        <v>225</v>
      </c>
      <c r="Y4528">
        <v>0</v>
      </c>
      <c r="AB4528">
        <v>0</v>
      </c>
      <c r="AC4528">
        <v>0</v>
      </c>
      <c r="AD4528">
        <v>0</v>
      </c>
      <c r="AE4528">
        <v>0</v>
      </c>
      <c r="AF4528">
        <v>0</v>
      </c>
      <c r="AQ4528">
        <v>1</v>
      </c>
      <c r="AR4528">
        <f t="shared" si="70"/>
        <v>0</v>
      </c>
      <c r="AS4528">
        <v>1</v>
      </c>
      <c r="AT4528" t="s">
        <v>127</v>
      </c>
      <c r="AU4528">
        <v>35</v>
      </c>
    </row>
    <row r="4529" spans="1:47">
      <c r="A4529" t="s">
        <v>15759</v>
      </c>
      <c r="C4529">
        <v>310</v>
      </c>
      <c r="D4529" t="s">
        <v>15325</v>
      </c>
      <c r="E4529">
        <v>325</v>
      </c>
      <c r="F4529" t="s">
        <v>15760</v>
      </c>
      <c r="G4529" t="s">
        <v>11287</v>
      </c>
      <c r="H4529" t="s">
        <v>2396</v>
      </c>
      <c r="I4529" t="s">
        <v>15761</v>
      </c>
      <c r="J4529">
        <v>1.3012699999999999</v>
      </c>
      <c r="K4529">
        <v>0</v>
      </c>
      <c r="L4529">
        <v>0</v>
      </c>
      <c r="M4529">
        <v>1</v>
      </c>
      <c r="N4529">
        <v>1</v>
      </c>
      <c r="O4529" t="s">
        <v>659</v>
      </c>
      <c r="P4529">
        <v>3</v>
      </c>
      <c r="Q4529">
        <v>1</v>
      </c>
      <c r="R4529">
        <v>17100</v>
      </c>
      <c r="S4529" t="s">
        <v>223</v>
      </c>
      <c r="T4529">
        <v>0</v>
      </c>
      <c r="U4529" t="s">
        <v>15759</v>
      </c>
      <c r="V4529" t="s">
        <v>933</v>
      </c>
      <c r="W4529" t="s">
        <v>659</v>
      </c>
      <c r="X4529" t="s">
        <v>659</v>
      </c>
      <c r="Y4529">
        <v>17100</v>
      </c>
      <c r="AB4529">
        <v>0</v>
      </c>
      <c r="AC4529">
        <v>0</v>
      </c>
      <c r="AD4529">
        <v>0</v>
      </c>
      <c r="AE4529">
        <v>1160</v>
      </c>
      <c r="AF4529">
        <v>1</v>
      </c>
      <c r="AQ4529">
        <v>1</v>
      </c>
      <c r="AR4529">
        <f t="shared" si="70"/>
        <v>0</v>
      </c>
      <c r="AS4529">
        <v>1</v>
      </c>
      <c r="AT4529" t="s">
        <v>133</v>
      </c>
      <c r="AU4529">
        <v>42</v>
      </c>
    </row>
    <row r="4530" spans="1:47">
      <c r="A4530" t="s">
        <v>15762</v>
      </c>
      <c r="C4530">
        <v>310</v>
      </c>
      <c r="D4530" t="s">
        <v>15538</v>
      </c>
      <c r="E4530">
        <v>102</v>
      </c>
      <c r="F4530" t="s">
        <v>15763</v>
      </c>
      <c r="G4530" t="s">
        <v>11287</v>
      </c>
      <c r="H4530" t="s">
        <v>8623</v>
      </c>
      <c r="I4530" t="s">
        <v>15764</v>
      </c>
      <c r="J4530">
        <v>1.4069999999999999E-2</v>
      </c>
      <c r="K4530">
        <v>1</v>
      </c>
      <c r="L4530">
        <v>1</v>
      </c>
      <c r="M4530">
        <v>1</v>
      </c>
      <c r="N4530">
        <v>1</v>
      </c>
      <c r="O4530" t="s">
        <v>225</v>
      </c>
      <c r="P4530">
        <v>0</v>
      </c>
      <c r="Q4530">
        <v>1</v>
      </c>
      <c r="R4530">
        <v>4600</v>
      </c>
      <c r="S4530" t="s">
        <v>223</v>
      </c>
      <c r="T4530">
        <v>4600</v>
      </c>
      <c r="U4530" t="s">
        <v>15762</v>
      </c>
      <c r="X4530" t="s">
        <v>225</v>
      </c>
      <c r="Y4530">
        <v>4600</v>
      </c>
      <c r="AB4530">
        <v>1</v>
      </c>
      <c r="AC4530">
        <v>1</v>
      </c>
      <c r="AD4530">
        <v>2</v>
      </c>
      <c r="AE4530">
        <v>1188</v>
      </c>
      <c r="AF4530">
        <v>2</v>
      </c>
      <c r="AQ4530">
        <v>1</v>
      </c>
      <c r="AR4530">
        <f t="shared" si="70"/>
        <v>9.68</v>
      </c>
      <c r="AS4530">
        <v>1</v>
      </c>
      <c r="AT4530" t="s">
        <v>133</v>
      </c>
      <c r="AU4530">
        <v>42</v>
      </c>
    </row>
    <row r="4531" spans="1:47">
      <c r="A4531" t="s">
        <v>15765</v>
      </c>
      <c r="C4531">
        <v>310</v>
      </c>
      <c r="D4531" t="s">
        <v>15766</v>
      </c>
      <c r="E4531">
        <v>109</v>
      </c>
      <c r="F4531" t="s">
        <v>15767</v>
      </c>
      <c r="G4531" t="s">
        <v>1783</v>
      </c>
      <c r="H4531" t="s">
        <v>743</v>
      </c>
      <c r="I4531" t="s">
        <v>15768</v>
      </c>
      <c r="J4531">
        <v>2.3E-2</v>
      </c>
      <c r="K4531">
        <v>0</v>
      </c>
      <c r="L4531">
        <v>0</v>
      </c>
      <c r="M4531">
        <v>0</v>
      </c>
      <c r="N4531">
        <v>0</v>
      </c>
      <c r="P4531">
        <v>0</v>
      </c>
      <c r="Q4531">
        <v>0</v>
      </c>
      <c r="R4531">
        <v>0</v>
      </c>
      <c r="S4531" t="s">
        <v>223</v>
      </c>
      <c r="T4531">
        <v>0</v>
      </c>
      <c r="U4531" t="s">
        <v>15765</v>
      </c>
      <c r="V4531" t="s">
        <v>224</v>
      </c>
      <c r="W4531" t="s">
        <v>225</v>
      </c>
      <c r="Y4531">
        <v>0</v>
      </c>
      <c r="AB4531">
        <v>0</v>
      </c>
      <c r="AC4531">
        <v>0</v>
      </c>
      <c r="AD4531">
        <v>2</v>
      </c>
      <c r="AE4531">
        <v>1044</v>
      </c>
      <c r="AF4531">
        <v>1</v>
      </c>
      <c r="AQ4531">
        <v>0</v>
      </c>
      <c r="AR4531">
        <f t="shared" si="70"/>
        <v>0</v>
      </c>
      <c r="AS4531">
        <v>1</v>
      </c>
      <c r="AT4531" t="s">
        <v>129</v>
      </c>
      <c r="AU4531">
        <v>38</v>
      </c>
    </row>
    <row r="4532" spans="1:47">
      <c r="A4532" t="s">
        <v>15769</v>
      </c>
      <c r="C4532">
        <v>310</v>
      </c>
      <c r="D4532" t="s">
        <v>15770</v>
      </c>
      <c r="E4532">
        <v>132</v>
      </c>
      <c r="F4532" t="s">
        <v>15771</v>
      </c>
      <c r="G4532" t="s">
        <v>422</v>
      </c>
      <c r="H4532" t="s">
        <v>260</v>
      </c>
      <c r="I4532" t="s">
        <v>15772</v>
      </c>
      <c r="J4532">
        <v>0.26333000000000001</v>
      </c>
      <c r="K4532">
        <v>0</v>
      </c>
      <c r="L4532">
        <v>0</v>
      </c>
      <c r="M4532">
        <v>0</v>
      </c>
      <c r="N4532">
        <v>0</v>
      </c>
      <c r="P4532">
        <v>0</v>
      </c>
      <c r="Q4532">
        <v>0</v>
      </c>
      <c r="R4532">
        <v>0</v>
      </c>
      <c r="S4532" t="s">
        <v>223</v>
      </c>
      <c r="T4532">
        <v>0</v>
      </c>
      <c r="U4532" t="s">
        <v>15769</v>
      </c>
      <c r="V4532" t="s">
        <v>455</v>
      </c>
      <c r="W4532" t="s">
        <v>225</v>
      </c>
      <c r="Y4532">
        <v>0</v>
      </c>
      <c r="AB4532">
        <v>0</v>
      </c>
      <c r="AC4532">
        <v>0</v>
      </c>
      <c r="AD4532">
        <v>0</v>
      </c>
      <c r="AE4532">
        <v>0</v>
      </c>
      <c r="AF4532">
        <v>0</v>
      </c>
      <c r="AQ4532">
        <v>1</v>
      </c>
      <c r="AR4532">
        <f t="shared" si="70"/>
        <v>0</v>
      </c>
      <c r="AS4532">
        <v>1</v>
      </c>
      <c r="AT4532" t="s">
        <v>133</v>
      </c>
      <c r="AU4532">
        <v>42</v>
      </c>
    </row>
    <row r="4533" spans="1:47">
      <c r="A4533" t="s">
        <v>15773</v>
      </c>
      <c r="C4533">
        <v>310</v>
      </c>
      <c r="D4533" t="s">
        <v>15774</v>
      </c>
      <c r="E4533">
        <v>392</v>
      </c>
      <c r="F4533" t="s">
        <v>15775</v>
      </c>
      <c r="G4533" t="s">
        <v>11287</v>
      </c>
      <c r="H4533" t="s">
        <v>11501</v>
      </c>
      <c r="I4533" t="s">
        <v>15776</v>
      </c>
      <c r="J4533">
        <v>0.12182</v>
      </c>
      <c r="K4533">
        <v>0</v>
      </c>
      <c r="L4533">
        <v>0</v>
      </c>
      <c r="M4533">
        <v>0</v>
      </c>
      <c r="N4533">
        <v>0</v>
      </c>
      <c r="P4533">
        <v>0</v>
      </c>
      <c r="Q4533">
        <v>0</v>
      </c>
      <c r="R4533">
        <v>0</v>
      </c>
      <c r="S4533" t="s">
        <v>223</v>
      </c>
      <c r="T4533">
        <v>0</v>
      </c>
      <c r="U4533" t="s">
        <v>15773</v>
      </c>
      <c r="Y4533">
        <v>0</v>
      </c>
      <c r="AB4533">
        <v>0</v>
      </c>
      <c r="AC4533">
        <v>0</v>
      </c>
      <c r="AD4533">
        <v>0</v>
      </c>
      <c r="AE4533">
        <v>0</v>
      </c>
      <c r="AF4533">
        <v>0</v>
      </c>
      <c r="AQ4533">
        <v>1</v>
      </c>
      <c r="AR4533">
        <f t="shared" si="70"/>
        <v>0</v>
      </c>
      <c r="AS4533">
        <v>1</v>
      </c>
      <c r="AT4533" t="s">
        <v>133</v>
      </c>
      <c r="AU4533">
        <v>42</v>
      </c>
    </row>
    <row r="4534" spans="1:47">
      <c r="A4534" t="s">
        <v>15777</v>
      </c>
      <c r="C4534">
        <v>310</v>
      </c>
      <c r="D4534" t="s">
        <v>15778</v>
      </c>
      <c r="E4534">
        <v>101</v>
      </c>
      <c r="F4534" t="s">
        <v>15779</v>
      </c>
      <c r="G4534" t="s">
        <v>422</v>
      </c>
      <c r="H4534" t="s">
        <v>220</v>
      </c>
      <c r="I4534" t="s">
        <v>15780</v>
      </c>
      <c r="J4534">
        <v>0.23646</v>
      </c>
      <c r="K4534">
        <v>1</v>
      </c>
      <c r="L4534">
        <v>1</v>
      </c>
      <c r="M4534">
        <v>1</v>
      </c>
      <c r="N4534">
        <v>1</v>
      </c>
      <c r="O4534" t="s">
        <v>225</v>
      </c>
      <c r="P4534">
        <v>0</v>
      </c>
      <c r="Q4534">
        <v>1</v>
      </c>
      <c r="R4534">
        <v>9000</v>
      </c>
      <c r="S4534" t="s">
        <v>223</v>
      </c>
      <c r="T4534">
        <v>9000</v>
      </c>
      <c r="U4534" t="s">
        <v>15777</v>
      </c>
      <c r="V4534" t="s">
        <v>455</v>
      </c>
      <c r="W4534" t="s">
        <v>225</v>
      </c>
      <c r="X4534" t="s">
        <v>225</v>
      </c>
      <c r="Y4534">
        <v>9000</v>
      </c>
      <c r="AB4534">
        <v>1</v>
      </c>
      <c r="AC4534">
        <v>1</v>
      </c>
      <c r="AD4534">
        <v>4</v>
      </c>
      <c r="AE4534">
        <v>1868</v>
      </c>
      <c r="AF4534">
        <v>1</v>
      </c>
      <c r="AQ4534">
        <v>1</v>
      </c>
      <c r="AR4534">
        <f t="shared" si="70"/>
        <v>9.68</v>
      </c>
      <c r="AS4534">
        <v>1</v>
      </c>
      <c r="AT4534" t="s">
        <v>133</v>
      </c>
      <c r="AU4534">
        <v>42</v>
      </c>
    </row>
    <row r="4535" spans="1:47">
      <c r="A4535" t="s">
        <v>15781</v>
      </c>
      <c r="C4535">
        <v>310</v>
      </c>
      <c r="D4535" t="s">
        <v>15782</v>
      </c>
      <c r="E4535">
        <v>101</v>
      </c>
      <c r="F4535" t="s">
        <v>15783</v>
      </c>
      <c r="G4535" t="s">
        <v>11287</v>
      </c>
      <c r="H4535" t="s">
        <v>220</v>
      </c>
      <c r="I4535" t="s">
        <v>15784</v>
      </c>
      <c r="J4535">
        <v>0.23413999999999999</v>
      </c>
      <c r="K4535">
        <v>1</v>
      </c>
      <c r="L4535">
        <v>1</v>
      </c>
      <c r="M4535">
        <v>1</v>
      </c>
      <c r="N4535">
        <v>1</v>
      </c>
      <c r="O4535" t="s">
        <v>225</v>
      </c>
      <c r="P4535">
        <v>0</v>
      </c>
      <c r="Q4535">
        <v>1</v>
      </c>
      <c r="R4535">
        <v>9400</v>
      </c>
      <c r="S4535" t="s">
        <v>223</v>
      </c>
      <c r="T4535">
        <v>9400</v>
      </c>
      <c r="U4535" t="s">
        <v>15781</v>
      </c>
      <c r="V4535" t="s">
        <v>611</v>
      </c>
      <c r="X4535" t="s">
        <v>225</v>
      </c>
      <c r="Y4535">
        <v>9400</v>
      </c>
      <c r="AB4535">
        <v>1</v>
      </c>
      <c r="AC4535">
        <v>1</v>
      </c>
      <c r="AD4535">
        <v>4</v>
      </c>
      <c r="AE4535">
        <v>1540</v>
      </c>
      <c r="AF4535">
        <v>1.75</v>
      </c>
      <c r="AQ4535">
        <v>1</v>
      </c>
      <c r="AR4535">
        <f t="shared" si="70"/>
        <v>9.68</v>
      </c>
      <c r="AS4535">
        <v>1</v>
      </c>
      <c r="AT4535" t="s">
        <v>133</v>
      </c>
      <c r="AU4535">
        <v>42</v>
      </c>
    </row>
    <row r="4536" spans="1:47">
      <c r="A4536" t="s">
        <v>15785</v>
      </c>
      <c r="C4536">
        <v>310</v>
      </c>
      <c r="D4536" t="s">
        <v>15538</v>
      </c>
      <c r="E4536">
        <v>102</v>
      </c>
      <c r="F4536" t="s">
        <v>15786</v>
      </c>
      <c r="G4536" t="s">
        <v>11287</v>
      </c>
      <c r="H4536" t="s">
        <v>8623</v>
      </c>
      <c r="I4536" t="s">
        <v>15787</v>
      </c>
      <c r="J4536">
        <v>1.4670000000000001E-2</v>
      </c>
      <c r="K4536">
        <v>1</v>
      </c>
      <c r="L4536">
        <v>1</v>
      </c>
      <c r="M4536">
        <v>1</v>
      </c>
      <c r="N4536">
        <v>1</v>
      </c>
      <c r="O4536" t="s">
        <v>225</v>
      </c>
      <c r="P4536">
        <v>0</v>
      </c>
      <c r="Q4536">
        <v>1</v>
      </c>
      <c r="R4536">
        <v>4200</v>
      </c>
      <c r="S4536" t="s">
        <v>223</v>
      </c>
      <c r="T4536">
        <v>4200</v>
      </c>
      <c r="U4536" t="s">
        <v>15785</v>
      </c>
      <c r="X4536" t="s">
        <v>225</v>
      </c>
      <c r="Y4536">
        <v>4200</v>
      </c>
      <c r="AB4536">
        <v>1</v>
      </c>
      <c r="AC4536">
        <v>1</v>
      </c>
      <c r="AD4536">
        <v>2</v>
      </c>
      <c r="AE4536">
        <v>1188</v>
      </c>
      <c r="AF4536">
        <v>2</v>
      </c>
      <c r="AQ4536">
        <v>1</v>
      </c>
      <c r="AR4536">
        <f t="shared" si="70"/>
        <v>9.68</v>
      </c>
      <c r="AS4536">
        <v>1</v>
      </c>
      <c r="AT4536" t="s">
        <v>133</v>
      </c>
      <c r="AU4536">
        <v>42</v>
      </c>
    </row>
    <row r="4537" spans="1:47">
      <c r="A4537" t="s">
        <v>15788</v>
      </c>
      <c r="C4537">
        <v>310</v>
      </c>
      <c r="D4537" t="s">
        <v>15789</v>
      </c>
      <c r="E4537">
        <v>101</v>
      </c>
      <c r="F4537" t="s">
        <v>15615</v>
      </c>
      <c r="G4537" t="s">
        <v>11287</v>
      </c>
      <c r="H4537" t="s">
        <v>220</v>
      </c>
      <c r="I4537" t="s">
        <v>15790</v>
      </c>
      <c r="J4537">
        <v>0.19897999999999999</v>
      </c>
      <c r="K4537">
        <v>1</v>
      </c>
      <c r="L4537">
        <v>1</v>
      </c>
      <c r="M4537">
        <v>1</v>
      </c>
      <c r="N4537">
        <v>1</v>
      </c>
      <c r="O4537" t="s">
        <v>225</v>
      </c>
      <c r="P4537">
        <v>0</v>
      </c>
      <c r="Q4537">
        <v>1</v>
      </c>
      <c r="R4537">
        <v>8300</v>
      </c>
      <c r="S4537" t="s">
        <v>223</v>
      </c>
      <c r="T4537">
        <v>8300</v>
      </c>
      <c r="U4537" t="s">
        <v>15788</v>
      </c>
      <c r="V4537" t="s">
        <v>413</v>
      </c>
      <c r="W4537" t="s">
        <v>225</v>
      </c>
      <c r="X4537" t="s">
        <v>225</v>
      </c>
      <c r="Y4537">
        <v>8300</v>
      </c>
      <c r="AB4537">
        <v>1</v>
      </c>
      <c r="AC4537">
        <v>1</v>
      </c>
      <c r="AD4537">
        <v>2</v>
      </c>
      <c r="AE4537">
        <v>1080</v>
      </c>
      <c r="AF4537">
        <v>1</v>
      </c>
      <c r="AQ4537">
        <v>1</v>
      </c>
      <c r="AR4537">
        <f t="shared" si="70"/>
        <v>9.68</v>
      </c>
      <c r="AS4537">
        <v>1</v>
      </c>
      <c r="AT4537" t="s">
        <v>133</v>
      </c>
      <c r="AU4537">
        <v>42</v>
      </c>
    </row>
    <row r="4538" spans="1:47">
      <c r="A4538" t="s">
        <v>15791</v>
      </c>
      <c r="C4538">
        <v>310</v>
      </c>
      <c r="D4538" t="s">
        <v>15792</v>
      </c>
      <c r="E4538">
        <v>101</v>
      </c>
      <c r="F4538" t="s">
        <v>15793</v>
      </c>
      <c r="G4538" t="s">
        <v>422</v>
      </c>
      <c r="H4538" t="s">
        <v>220</v>
      </c>
      <c r="I4538" t="s">
        <v>15794</v>
      </c>
      <c r="J4538">
        <v>0.26713999999999999</v>
      </c>
      <c r="K4538">
        <v>1</v>
      </c>
      <c r="L4538">
        <v>1</v>
      </c>
      <c r="M4538">
        <v>1</v>
      </c>
      <c r="N4538">
        <v>1</v>
      </c>
      <c r="O4538" t="s">
        <v>225</v>
      </c>
      <c r="P4538">
        <v>0</v>
      </c>
      <c r="Q4538">
        <v>1</v>
      </c>
      <c r="R4538">
        <v>2400</v>
      </c>
      <c r="S4538" t="s">
        <v>223</v>
      </c>
      <c r="T4538">
        <v>2400</v>
      </c>
      <c r="U4538" t="s">
        <v>15791</v>
      </c>
      <c r="V4538" t="s">
        <v>455</v>
      </c>
      <c r="W4538" t="s">
        <v>225</v>
      </c>
      <c r="X4538" t="s">
        <v>225</v>
      </c>
      <c r="Y4538">
        <v>2400</v>
      </c>
      <c r="AB4538">
        <v>1</v>
      </c>
      <c r="AC4538">
        <v>1</v>
      </c>
      <c r="AD4538">
        <v>3</v>
      </c>
      <c r="AE4538">
        <v>1350</v>
      </c>
      <c r="AF4538">
        <v>1</v>
      </c>
      <c r="AQ4538">
        <v>1</v>
      </c>
      <c r="AR4538">
        <f t="shared" si="70"/>
        <v>9.68</v>
      </c>
      <c r="AS4538">
        <v>1</v>
      </c>
      <c r="AT4538" t="s">
        <v>133</v>
      </c>
      <c r="AU4538">
        <v>42</v>
      </c>
    </row>
    <row r="4539" spans="1:47">
      <c r="A4539" t="s">
        <v>15795</v>
      </c>
      <c r="C4539">
        <v>310</v>
      </c>
      <c r="D4539" t="s">
        <v>10685</v>
      </c>
      <c r="E4539">
        <v>132</v>
      </c>
      <c r="F4539" t="s">
        <v>15575</v>
      </c>
      <c r="G4539" t="s">
        <v>422</v>
      </c>
      <c r="H4539" t="s">
        <v>260</v>
      </c>
      <c r="I4539" t="s">
        <v>15796</v>
      </c>
      <c r="J4539">
        <v>0.11405999999999999</v>
      </c>
      <c r="K4539">
        <v>0</v>
      </c>
      <c r="L4539">
        <v>0</v>
      </c>
      <c r="M4539">
        <v>0</v>
      </c>
      <c r="N4539">
        <v>0</v>
      </c>
      <c r="P4539">
        <v>0</v>
      </c>
      <c r="Q4539">
        <v>0</v>
      </c>
      <c r="R4539">
        <v>0</v>
      </c>
      <c r="S4539" t="s">
        <v>223</v>
      </c>
      <c r="T4539">
        <v>0</v>
      </c>
      <c r="U4539" t="s">
        <v>15795</v>
      </c>
      <c r="Y4539">
        <v>0</v>
      </c>
      <c r="AB4539">
        <v>0</v>
      </c>
      <c r="AC4539">
        <v>0</v>
      </c>
      <c r="AD4539">
        <v>0</v>
      </c>
      <c r="AE4539">
        <v>0</v>
      </c>
      <c r="AF4539">
        <v>0</v>
      </c>
      <c r="AQ4539">
        <v>1</v>
      </c>
      <c r="AR4539">
        <f t="shared" si="70"/>
        <v>0</v>
      </c>
      <c r="AS4539">
        <v>1</v>
      </c>
      <c r="AT4539" t="s">
        <v>134</v>
      </c>
      <c r="AU4539">
        <v>43</v>
      </c>
    </row>
    <row r="4540" spans="1:47">
      <c r="A4540" t="s">
        <v>15797</v>
      </c>
      <c r="C4540">
        <v>310</v>
      </c>
      <c r="D4540" t="s">
        <v>15798</v>
      </c>
      <c r="E4540">
        <v>101</v>
      </c>
      <c r="F4540" t="s">
        <v>15799</v>
      </c>
      <c r="G4540" t="s">
        <v>1783</v>
      </c>
      <c r="H4540" t="s">
        <v>220</v>
      </c>
      <c r="I4540" t="s">
        <v>15800</v>
      </c>
      <c r="J4540">
        <v>4.4999999999999998E-2</v>
      </c>
      <c r="K4540">
        <v>0</v>
      </c>
      <c r="L4540">
        <v>0</v>
      </c>
      <c r="M4540">
        <v>0</v>
      </c>
      <c r="N4540">
        <v>0</v>
      </c>
      <c r="P4540">
        <v>0</v>
      </c>
      <c r="Q4540">
        <v>0</v>
      </c>
      <c r="R4540">
        <v>0</v>
      </c>
      <c r="S4540" t="s">
        <v>223</v>
      </c>
      <c r="T4540">
        <v>0</v>
      </c>
      <c r="U4540" t="s">
        <v>15797</v>
      </c>
      <c r="V4540" t="s">
        <v>224</v>
      </c>
      <c r="W4540" t="s">
        <v>225</v>
      </c>
      <c r="Y4540">
        <v>1200</v>
      </c>
      <c r="AB4540">
        <v>0</v>
      </c>
      <c r="AC4540">
        <v>0</v>
      </c>
      <c r="AD4540">
        <v>3</v>
      </c>
      <c r="AE4540">
        <v>896</v>
      </c>
      <c r="AF4540">
        <v>1</v>
      </c>
      <c r="AQ4540">
        <v>1</v>
      </c>
      <c r="AR4540">
        <f t="shared" si="70"/>
        <v>0</v>
      </c>
      <c r="AS4540">
        <v>1</v>
      </c>
      <c r="AT4540" t="s">
        <v>129</v>
      </c>
      <c r="AU4540">
        <v>38</v>
      </c>
    </row>
    <row r="4541" spans="1:47">
      <c r="A4541" t="s">
        <v>15801</v>
      </c>
      <c r="C4541">
        <v>310</v>
      </c>
      <c r="D4541" t="s">
        <v>15802</v>
      </c>
      <c r="E4541">
        <v>101</v>
      </c>
      <c r="F4541" t="s">
        <v>15803</v>
      </c>
      <c r="G4541" t="s">
        <v>422</v>
      </c>
      <c r="H4541" t="s">
        <v>220</v>
      </c>
      <c r="I4541" t="s">
        <v>15804</v>
      </c>
      <c r="J4541">
        <v>1.23122</v>
      </c>
      <c r="K4541">
        <v>1</v>
      </c>
      <c r="L4541">
        <v>1</v>
      </c>
      <c r="M4541">
        <v>1</v>
      </c>
      <c r="N4541">
        <v>1</v>
      </c>
      <c r="O4541" t="s">
        <v>225</v>
      </c>
      <c r="P4541">
        <v>0</v>
      </c>
      <c r="Q4541">
        <v>1</v>
      </c>
      <c r="R4541">
        <v>8500</v>
      </c>
      <c r="S4541" t="s">
        <v>223</v>
      </c>
      <c r="T4541">
        <v>8500</v>
      </c>
      <c r="U4541" t="s">
        <v>15801</v>
      </c>
      <c r="X4541" t="s">
        <v>225</v>
      </c>
      <c r="Y4541">
        <v>8500</v>
      </c>
      <c r="AB4541">
        <v>1</v>
      </c>
      <c r="AC4541">
        <v>1</v>
      </c>
      <c r="AD4541">
        <v>4</v>
      </c>
      <c r="AE4541">
        <v>2459</v>
      </c>
      <c r="AF4541">
        <v>2</v>
      </c>
      <c r="AQ4541">
        <v>1</v>
      </c>
      <c r="AR4541">
        <f t="shared" si="70"/>
        <v>9.68</v>
      </c>
      <c r="AS4541">
        <v>1</v>
      </c>
      <c r="AT4541" t="s">
        <v>134</v>
      </c>
      <c r="AU4541">
        <v>43</v>
      </c>
    </row>
    <row r="4542" spans="1:47">
      <c r="A4542" t="s">
        <v>15805</v>
      </c>
      <c r="C4542">
        <v>310</v>
      </c>
      <c r="D4542" t="s">
        <v>15806</v>
      </c>
      <c r="E4542">
        <v>101</v>
      </c>
      <c r="F4542" t="s">
        <v>15807</v>
      </c>
      <c r="G4542" t="s">
        <v>11287</v>
      </c>
      <c r="H4542" t="s">
        <v>220</v>
      </c>
      <c r="I4542" t="s">
        <v>15808</v>
      </c>
      <c r="J4542">
        <v>0.16395999999999999</v>
      </c>
      <c r="K4542">
        <v>1</v>
      </c>
      <c r="L4542">
        <v>1</v>
      </c>
      <c r="M4542">
        <v>1</v>
      </c>
      <c r="N4542">
        <v>1</v>
      </c>
      <c r="O4542" t="s">
        <v>225</v>
      </c>
      <c r="P4542">
        <v>0</v>
      </c>
      <c r="Q4542">
        <v>1</v>
      </c>
      <c r="R4542">
        <v>1500</v>
      </c>
      <c r="S4542" t="s">
        <v>223</v>
      </c>
      <c r="T4542">
        <v>1500</v>
      </c>
      <c r="U4542" t="s">
        <v>15805</v>
      </c>
      <c r="V4542" t="s">
        <v>455</v>
      </c>
      <c r="W4542" t="s">
        <v>225</v>
      </c>
      <c r="X4542" t="s">
        <v>225</v>
      </c>
      <c r="Y4542">
        <v>1500</v>
      </c>
      <c r="AB4542">
        <v>1</v>
      </c>
      <c r="AC4542">
        <v>1</v>
      </c>
      <c r="AD4542">
        <v>3</v>
      </c>
      <c r="AE4542">
        <v>998</v>
      </c>
      <c r="AF4542">
        <v>1.5</v>
      </c>
      <c r="AQ4542">
        <v>1</v>
      </c>
      <c r="AR4542">
        <f t="shared" si="70"/>
        <v>9.68</v>
      </c>
      <c r="AS4542">
        <v>1</v>
      </c>
      <c r="AT4542" t="s">
        <v>133</v>
      </c>
      <c r="AU4542">
        <v>42</v>
      </c>
    </row>
    <row r="4543" spans="1:47">
      <c r="A4543" t="s">
        <v>15809</v>
      </c>
      <c r="C4543">
        <v>310</v>
      </c>
      <c r="D4543" t="s">
        <v>15810</v>
      </c>
      <c r="E4543">
        <v>106</v>
      </c>
      <c r="F4543" t="s">
        <v>15811</v>
      </c>
      <c r="G4543" t="s">
        <v>422</v>
      </c>
      <c r="H4543" t="s">
        <v>355</v>
      </c>
      <c r="I4543" t="s">
        <v>15812</v>
      </c>
      <c r="J4543">
        <v>0.21964</v>
      </c>
      <c r="K4543">
        <v>0</v>
      </c>
      <c r="L4543">
        <v>0</v>
      </c>
      <c r="M4543">
        <v>0</v>
      </c>
      <c r="N4543">
        <v>0</v>
      </c>
      <c r="P4543">
        <v>0</v>
      </c>
      <c r="Q4543">
        <v>0</v>
      </c>
      <c r="R4543">
        <v>0</v>
      </c>
      <c r="S4543" t="s">
        <v>223</v>
      </c>
      <c r="T4543">
        <v>0</v>
      </c>
      <c r="U4543" t="s">
        <v>15809</v>
      </c>
      <c r="Y4543">
        <v>0</v>
      </c>
      <c r="AB4543">
        <v>0</v>
      </c>
      <c r="AC4543">
        <v>0</v>
      </c>
      <c r="AD4543">
        <v>0</v>
      </c>
      <c r="AE4543">
        <v>0</v>
      </c>
      <c r="AF4543">
        <v>0</v>
      </c>
      <c r="AQ4543">
        <v>0</v>
      </c>
      <c r="AR4543">
        <f t="shared" si="70"/>
        <v>0</v>
      </c>
      <c r="AS4543">
        <v>1</v>
      </c>
      <c r="AT4543" t="s">
        <v>133</v>
      </c>
      <c r="AU4543">
        <v>42</v>
      </c>
    </row>
    <row r="4544" spans="1:47">
      <c r="A4544" t="s">
        <v>15813</v>
      </c>
      <c r="C4544">
        <v>310</v>
      </c>
      <c r="D4544" t="s">
        <v>15814</v>
      </c>
      <c r="E4544">
        <v>101</v>
      </c>
      <c r="F4544" t="s">
        <v>15815</v>
      </c>
      <c r="G4544" t="s">
        <v>1783</v>
      </c>
      <c r="H4544" t="s">
        <v>220</v>
      </c>
      <c r="I4544" t="s">
        <v>15816</v>
      </c>
      <c r="J4544">
        <v>4.9630000000000001E-2</v>
      </c>
      <c r="K4544">
        <v>0</v>
      </c>
      <c r="L4544">
        <v>0</v>
      </c>
      <c r="M4544">
        <v>0</v>
      </c>
      <c r="N4544">
        <v>0</v>
      </c>
      <c r="P4544">
        <v>0</v>
      </c>
      <c r="Q4544">
        <v>0</v>
      </c>
      <c r="R4544">
        <v>0</v>
      </c>
      <c r="S4544" t="s">
        <v>223</v>
      </c>
      <c r="T4544">
        <v>0</v>
      </c>
      <c r="U4544" t="s">
        <v>15813</v>
      </c>
      <c r="V4544" t="s">
        <v>224</v>
      </c>
      <c r="W4544" t="s">
        <v>225</v>
      </c>
      <c r="Y4544">
        <v>0</v>
      </c>
      <c r="AB4544">
        <v>0</v>
      </c>
      <c r="AC4544">
        <v>0</v>
      </c>
      <c r="AD4544">
        <v>2</v>
      </c>
      <c r="AE4544">
        <v>748</v>
      </c>
      <c r="AF4544">
        <v>1</v>
      </c>
      <c r="AQ4544">
        <v>0</v>
      </c>
      <c r="AR4544">
        <f t="shared" si="70"/>
        <v>0</v>
      </c>
      <c r="AS4544">
        <v>1</v>
      </c>
      <c r="AT4544" t="s">
        <v>129</v>
      </c>
      <c r="AU4544">
        <v>38</v>
      </c>
    </row>
    <row r="4545" spans="1:47">
      <c r="A4545" t="s">
        <v>15817</v>
      </c>
      <c r="C4545">
        <v>310</v>
      </c>
      <c r="D4545" t="s">
        <v>15818</v>
      </c>
      <c r="E4545">
        <v>101</v>
      </c>
      <c r="F4545" t="s">
        <v>13944</v>
      </c>
      <c r="G4545" t="s">
        <v>422</v>
      </c>
      <c r="H4545" t="s">
        <v>220</v>
      </c>
      <c r="I4545" t="s">
        <v>15819</v>
      </c>
      <c r="J4545">
        <v>1.6361699999999999</v>
      </c>
      <c r="K4545">
        <v>1</v>
      </c>
      <c r="L4545">
        <v>1</v>
      </c>
      <c r="M4545">
        <v>1</v>
      </c>
      <c r="N4545">
        <v>1</v>
      </c>
      <c r="O4545" t="s">
        <v>225</v>
      </c>
      <c r="P4545">
        <v>0</v>
      </c>
      <c r="Q4545">
        <v>0</v>
      </c>
      <c r="R4545">
        <v>0</v>
      </c>
      <c r="S4545" t="s">
        <v>223</v>
      </c>
      <c r="T4545">
        <v>0</v>
      </c>
      <c r="U4545" t="s">
        <v>15817</v>
      </c>
      <c r="V4545" t="s">
        <v>224</v>
      </c>
      <c r="W4545" t="s">
        <v>225</v>
      </c>
      <c r="X4545" t="s">
        <v>225</v>
      </c>
      <c r="Y4545">
        <v>0</v>
      </c>
      <c r="AB4545">
        <v>1</v>
      </c>
      <c r="AC4545">
        <v>1</v>
      </c>
      <c r="AD4545">
        <v>2</v>
      </c>
      <c r="AE4545">
        <v>600</v>
      </c>
      <c r="AF4545">
        <v>1</v>
      </c>
      <c r="AQ4545">
        <v>1</v>
      </c>
      <c r="AR4545">
        <f t="shared" si="70"/>
        <v>9.68</v>
      </c>
      <c r="AS4545">
        <v>1</v>
      </c>
      <c r="AT4545" t="s">
        <v>133</v>
      </c>
      <c r="AU4545">
        <v>42</v>
      </c>
    </row>
    <row r="4546" spans="1:47">
      <c r="A4546" t="s">
        <v>15820</v>
      </c>
      <c r="C4546">
        <v>310</v>
      </c>
      <c r="D4546" t="s">
        <v>15538</v>
      </c>
      <c r="E4546">
        <v>102</v>
      </c>
      <c r="F4546" t="s">
        <v>15821</v>
      </c>
      <c r="G4546" t="s">
        <v>11287</v>
      </c>
      <c r="H4546" t="s">
        <v>8623</v>
      </c>
      <c r="I4546" t="s">
        <v>15822</v>
      </c>
      <c r="J4546">
        <v>1.532E-2</v>
      </c>
      <c r="K4546">
        <v>1</v>
      </c>
      <c r="L4546">
        <v>1</v>
      </c>
      <c r="M4546">
        <v>1</v>
      </c>
      <c r="N4546">
        <v>1</v>
      </c>
      <c r="O4546" t="s">
        <v>225</v>
      </c>
      <c r="P4546">
        <v>0</v>
      </c>
      <c r="Q4546">
        <v>1</v>
      </c>
      <c r="R4546">
        <v>6100</v>
      </c>
      <c r="S4546" t="s">
        <v>223</v>
      </c>
      <c r="T4546">
        <v>6100</v>
      </c>
      <c r="U4546" t="s">
        <v>15820</v>
      </c>
      <c r="X4546" t="s">
        <v>225</v>
      </c>
      <c r="Y4546">
        <v>6100</v>
      </c>
      <c r="AB4546">
        <v>1</v>
      </c>
      <c r="AC4546">
        <v>1</v>
      </c>
      <c r="AD4546">
        <v>2</v>
      </c>
      <c r="AE4546">
        <v>1188</v>
      </c>
      <c r="AF4546">
        <v>2</v>
      </c>
      <c r="AQ4546">
        <v>1</v>
      </c>
      <c r="AR4546">
        <f t="shared" ref="AR4546:AR4609" si="71">AB4546*9.68*VLOOKUP(AU4546,atten,10,FALSE)</f>
        <v>9.68</v>
      </c>
      <c r="AS4546">
        <v>1</v>
      </c>
      <c r="AT4546" t="s">
        <v>133</v>
      </c>
      <c r="AU4546">
        <v>42</v>
      </c>
    </row>
    <row r="4547" spans="1:47">
      <c r="A4547" t="s">
        <v>15823</v>
      </c>
      <c r="C4547">
        <v>310</v>
      </c>
      <c r="D4547" t="s">
        <v>15824</v>
      </c>
      <c r="E4547">
        <v>132</v>
      </c>
      <c r="F4547" t="s">
        <v>15825</v>
      </c>
      <c r="H4547" t="s">
        <v>260</v>
      </c>
      <c r="I4547" t="s">
        <v>15826</v>
      </c>
      <c r="J4547">
        <v>1.1553800000000001</v>
      </c>
      <c r="K4547">
        <v>0</v>
      </c>
      <c r="L4547">
        <v>0</v>
      </c>
      <c r="M4547">
        <v>0</v>
      </c>
      <c r="N4547">
        <v>0</v>
      </c>
      <c r="P4547">
        <v>0</v>
      </c>
      <c r="Q4547">
        <v>0</v>
      </c>
      <c r="R4547">
        <v>0</v>
      </c>
      <c r="S4547" t="s">
        <v>223</v>
      </c>
      <c r="T4547">
        <v>0</v>
      </c>
      <c r="U4547" t="s">
        <v>15823</v>
      </c>
      <c r="Y4547">
        <v>0</v>
      </c>
      <c r="AB4547">
        <v>0</v>
      </c>
      <c r="AC4547">
        <v>0</v>
      </c>
      <c r="AD4547">
        <v>0</v>
      </c>
      <c r="AE4547">
        <v>0</v>
      </c>
      <c r="AF4547">
        <v>0</v>
      </c>
      <c r="AQ4547">
        <v>1</v>
      </c>
      <c r="AR4547">
        <f t="shared" si="71"/>
        <v>0</v>
      </c>
      <c r="AS4547">
        <v>1</v>
      </c>
      <c r="AT4547" t="s">
        <v>132</v>
      </c>
      <c r="AU4547">
        <v>41</v>
      </c>
    </row>
    <row r="4548" spans="1:47">
      <c r="A4548" t="s">
        <v>15827</v>
      </c>
      <c r="C4548">
        <v>310</v>
      </c>
      <c r="D4548" t="s">
        <v>15828</v>
      </c>
      <c r="E4548">
        <v>106</v>
      </c>
      <c r="F4548" t="s">
        <v>15779</v>
      </c>
      <c r="G4548" t="s">
        <v>422</v>
      </c>
      <c r="H4548" t="s">
        <v>355</v>
      </c>
      <c r="I4548" t="s">
        <v>15829</v>
      </c>
      <c r="J4548">
        <v>0.24793999999999999</v>
      </c>
      <c r="K4548">
        <v>0</v>
      </c>
      <c r="L4548">
        <v>0</v>
      </c>
      <c r="M4548">
        <v>0</v>
      </c>
      <c r="N4548">
        <v>0</v>
      </c>
      <c r="P4548">
        <v>0</v>
      </c>
      <c r="Q4548">
        <v>0</v>
      </c>
      <c r="R4548">
        <v>0</v>
      </c>
      <c r="S4548" t="s">
        <v>223</v>
      </c>
      <c r="T4548">
        <v>0</v>
      </c>
      <c r="U4548" t="s">
        <v>15827</v>
      </c>
      <c r="V4548" t="s">
        <v>455</v>
      </c>
      <c r="W4548" t="s">
        <v>225</v>
      </c>
      <c r="Y4548">
        <v>0</v>
      </c>
      <c r="AB4548">
        <v>0</v>
      </c>
      <c r="AC4548">
        <v>0</v>
      </c>
      <c r="AD4548">
        <v>0</v>
      </c>
      <c r="AE4548">
        <v>0</v>
      </c>
      <c r="AF4548">
        <v>0</v>
      </c>
      <c r="AQ4548">
        <v>1</v>
      </c>
      <c r="AR4548">
        <f t="shared" si="71"/>
        <v>0</v>
      </c>
      <c r="AS4548">
        <v>1</v>
      </c>
      <c r="AT4548" t="s">
        <v>133</v>
      </c>
      <c r="AU4548">
        <v>42</v>
      </c>
    </row>
    <row r="4549" spans="1:47">
      <c r="A4549" t="s">
        <v>14348</v>
      </c>
      <c r="C4549">
        <v>310</v>
      </c>
      <c r="D4549" t="s">
        <v>12934</v>
      </c>
      <c r="E4549">
        <v>132</v>
      </c>
      <c r="F4549" t="s">
        <v>14053</v>
      </c>
      <c r="G4549" t="s">
        <v>422</v>
      </c>
      <c r="H4549" t="s">
        <v>260</v>
      </c>
      <c r="I4549" t="s">
        <v>14349</v>
      </c>
      <c r="J4549">
        <v>0.73997000000000002</v>
      </c>
      <c r="K4549">
        <v>0</v>
      </c>
      <c r="L4549">
        <v>0</v>
      </c>
      <c r="M4549">
        <v>0</v>
      </c>
      <c r="N4549">
        <v>0</v>
      </c>
      <c r="P4549">
        <v>0</v>
      </c>
      <c r="Q4549">
        <v>0</v>
      </c>
      <c r="R4549">
        <v>0</v>
      </c>
      <c r="S4549" t="s">
        <v>223</v>
      </c>
      <c r="T4549">
        <v>0</v>
      </c>
      <c r="U4549" t="s">
        <v>14348</v>
      </c>
      <c r="V4549" t="s">
        <v>455</v>
      </c>
      <c r="W4549" t="s">
        <v>225</v>
      </c>
      <c r="Y4549">
        <v>0</v>
      </c>
      <c r="AB4549">
        <v>0</v>
      </c>
      <c r="AC4549">
        <v>0</v>
      </c>
      <c r="AD4549">
        <v>0</v>
      </c>
      <c r="AE4549">
        <v>0</v>
      </c>
      <c r="AF4549">
        <v>0</v>
      </c>
      <c r="AQ4549">
        <v>0</v>
      </c>
      <c r="AR4549">
        <f t="shared" si="71"/>
        <v>0</v>
      </c>
      <c r="AS4549">
        <v>1</v>
      </c>
      <c r="AT4549" t="s">
        <v>133</v>
      </c>
      <c r="AU4549">
        <v>42</v>
      </c>
    </row>
    <row r="4550" spans="1:47">
      <c r="A4550" t="s">
        <v>15830</v>
      </c>
      <c r="C4550">
        <v>310</v>
      </c>
      <c r="D4550" t="s">
        <v>15810</v>
      </c>
      <c r="E4550">
        <v>101</v>
      </c>
      <c r="F4550" t="s">
        <v>15811</v>
      </c>
      <c r="G4550" t="s">
        <v>422</v>
      </c>
      <c r="H4550" t="s">
        <v>220</v>
      </c>
      <c r="I4550" t="s">
        <v>15831</v>
      </c>
      <c r="J4550">
        <v>0.20730000000000001</v>
      </c>
      <c r="K4550">
        <v>1</v>
      </c>
      <c r="L4550">
        <v>1</v>
      </c>
      <c r="M4550">
        <v>1</v>
      </c>
      <c r="N4550">
        <v>1</v>
      </c>
      <c r="O4550" t="s">
        <v>225</v>
      </c>
      <c r="P4550">
        <v>0</v>
      </c>
      <c r="Q4550">
        <v>1</v>
      </c>
      <c r="R4550">
        <v>3300</v>
      </c>
      <c r="S4550" t="s">
        <v>223</v>
      </c>
      <c r="T4550">
        <v>3300</v>
      </c>
      <c r="U4550" t="s">
        <v>15830</v>
      </c>
      <c r="V4550" t="s">
        <v>455</v>
      </c>
      <c r="W4550" t="s">
        <v>225</v>
      </c>
      <c r="X4550" t="s">
        <v>225</v>
      </c>
      <c r="Y4550">
        <v>3300</v>
      </c>
      <c r="AB4550">
        <v>1</v>
      </c>
      <c r="AC4550">
        <v>1</v>
      </c>
      <c r="AD4550">
        <v>2</v>
      </c>
      <c r="AE4550">
        <v>1354</v>
      </c>
      <c r="AF4550">
        <v>1</v>
      </c>
      <c r="AQ4550">
        <v>0</v>
      </c>
      <c r="AR4550">
        <f t="shared" si="71"/>
        <v>9.68</v>
      </c>
      <c r="AS4550">
        <v>1</v>
      </c>
      <c r="AT4550" t="s">
        <v>134</v>
      </c>
      <c r="AU4550">
        <v>43</v>
      </c>
    </row>
    <row r="4551" spans="1:47">
      <c r="A4551" t="s">
        <v>15832</v>
      </c>
      <c r="C4551">
        <v>310</v>
      </c>
      <c r="D4551" t="s">
        <v>15833</v>
      </c>
      <c r="E4551">
        <v>392</v>
      </c>
      <c r="F4551" t="s">
        <v>15807</v>
      </c>
      <c r="G4551" t="s">
        <v>11287</v>
      </c>
      <c r="H4551" t="s">
        <v>11501</v>
      </c>
      <c r="I4551" t="s">
        <v>15834</v>
      </c>
      <c r="J4551">
        <v>9.0590000000000004E-2</v>
      </c>
      <c r="K4551">
        <v>0</v>
      </c>
      <c r="L4551">
        <v>0</v>
      </c>
      <c r="M4551">
        <v>0</v>
      </c>
      <c r="N4551">
        <v>0</v>
      </c>
      <c r="P4551">
        <v>0</v>
      </c>
      <c r="Q4551">
        <v>0</v>
      </c>
      <c r="R4551">
        <v>0</v>
      </c>
      <c r="S4551" t="s">
        <v>223</v>
      </c>
      <c r="T4551">
        <v>0</v>
      </c>
      <c r="U4551" t="s">
        <v>15832</v>
      </c>
      <c r="Y4551">
        <v>0</v>
      </c>
      <c r="AB4551">
        <v>0</v>
      </c>
      <c r="AC4551">
        <v>0</v>
      </c>
      <c r="AD4551">
        <v>0</v>
      </c>
      <c r="AE4551">
        <v>0</v>
      </c>
      <c r="AF4551">
        <v>0</v>
      </c>
      <c r="AQ4551">
        <v>1</v>
      </c>
      <c r="AR4551">
        <f t="shared" si="71"/>
        <v>0</v>
      </c>
      <c r="AS4551">
        <v>1</v>
      </c>
      <c r="AT4551" t="s">
        <v>133</v>
      </c>
      <c r="AU4551">
        <v>42</v>
      </c>
    </row>
    <row r="4552" spans="1:47">
      <c r="A4552" t="s">
        <v>15835</v>
      </c>
      <c r="C4552">
        <v>310</v>
      </c>
      <c r="D4552" t="s">
        <v>15836</v>
      </c>
      <c r="E4552">
        <v>101</v>
      </c>
      <c r="F4552" t="s">
        <v>15837</v>
      </c>
      <c r="G4552" t="s">
        <v>11287</v>
      </c>
      <c r="H4552" t="s">
        <v>220</v>
      </c>
      <c r="I4552" t="s">
        <v>15838</v>
      </c>
      <c r="J4552">
        <v>1.23308</v>
      </c>
      <c r="K4552">
        <v>1</v>
      </c>
      <c r="L4552">
        <v>1</v>
      </c>
      <c r="M4552">
        <v>1</v>
      </c>
      <c r="N4552">
        <v>1</v>
      </c>
      <c r="O4552" t="s">
        <v>225</v>
      </c>
      <c r="P4552">
        <v>0</v>
      </c>
      <c r="Q4552">
        <v>1</v>
      </c>
      <c r="R4552">
        <v>9500</v>
      </c>
      <c r="S4552" t="s">
        <v>223</v>
      </c>
      <c r="T4552">
        <v>9500</v>
      </c>
      <c r="U4552" t="s">
        <v>15835</v>
      </c>
      <c r="X4552" t="s">
        <v>225</v>
      </c>
      <c r="Y4552">
        <v>9500</v>
      </c>
      <c r="AB4552">
        <v>1</v>
      </c>
      <c r="AC4552">
        <v>1</v>
      </c>
      <c r="AD4552">
        <v>4</v>
      </c>
      <c r="AE4552">
        <v>1502</v>
      </c>
      <c r="AF4552">
        <v>1</v>
      </c>
      <c r="AQ4552">
        <v>1</v>
      </c>
      <c r="AR4552">
        <f t="shared" si="71"/>
        <v>9.68</v>
      </c>
      <c r="AS4552">
        <v>1</v>
      </c>
      <c r="AT4552" t="s">
        <v>133</v>
      </c>
      <c r="AU4552">
        <v>42</v>
      </c>
    </row>
    <row r="4553" spans="1:47">
      <c r="A4553" t="s">
        <v>15839</v>
      </c>
      <c r="C4553">
        <v>310</v>
      </c>
      <c r="D4553" t="s">
        <v>15840</v>
      </c>
      <c r="E4553">
        <v>392</v>
      </c>
      <c r="F4553" t="s">
        <v>15841</v>
      </c>
      <c r="G4553" t="s">
        <v>11287</v>
      </c>
      <c r="H4553" t="s">
        <v>11501</v>
      </c>
      <c r="I4553" t="s">
        <v>15842</v>
      </c>
      <c r="J4553">
        <v>2.6890000000000001E-2</v>
      </c>
      <c r="K4553">
        <v>0</v>
      </c>
      <c r="L4553">
        <v>0</v>
      </c>
      <c r="M4553">
        <v>0</v>
      </c>
      <c r="N4553">
        <v>0</v>
      </c>
      <c r="P4553">
        <v>0</v>
      </c>
      <c r="Q4553">
        <v>0</v>
      </c>
      <c r="R4553">
        <v>0</v>
      </c>
      <c r="S4553" t="s">
        <v>223</v>
      </c>
      <c r="T4553">
        <v>0</v>
      </c>
      <c r="U4553" t="s">
        <v>15839</v>
      </c>
      <c r="Y4553">
        <v>0</v>
      </c>
      <c r="AB4553">
        <v>0</v>
      </c>
      <c r="AC4553">
        <v>0</v>
      </c>
      <c r="AD4553">
        <v>0</v>
      </c>
      <c r="AE4553">
        <v>0</v>
      </c>
      <c r="AF4553">
        <v>0</v>
      </c>
      <c r="AQ4553">
        <v>1</v>
      </c>
      <c r="AR4553">
        <f t="shared" si="71"/>
        <v>0</v>
      </c>
      <c r="AS4553">
        <v>1</v>
      </c>
      <c r="AT4553" t="s">
        <v>133</v>
      </c>
      <c r="AU4553">
        <v>42</v>
      </c>
    </row>
    <row r="4554" spans="1:47">
      <c r="A4554" t="s">
        <v>15843</v>
      </c>
      <c r="C4554">
        <v>310</v>
      </c>
      <c r="D4554" t="s">
        <v>15844</v>
      </c>
      <c r="E4554">
        <v>104</v>
      </c>
      <c r="F4554" t="s">
        <v>15845</v>
      </c>
      <c r="G4554" t="s">
        <v>422</v>
      </c>
      <c r="H4554" t="s">
        <v>1213</v>
      </c>
      <c r="I4554" t="s">
        <v>15846</v>
      </c>
      <c r="J4554">
        <v>6.3743800000000004</v>
      </c>
      <c r="K4554">
        <v>1</v>
      </c>
      <c r="L4554">
        <v>1</v>
      </c>
      <c r="M4554">
        <v>1</v>
      </c>
      <c r="N4554">
        <v>1</v>
      </c>
      <c r="O4554" t="s">
        <v>225</v>
      </c>
      <c r="P4554">
        <v>0</v>
      </c>
      <c r="Q4554">
        <v>1</v>
      </c>
      <c r="R4554">
        <v>5400</v>
      </c>
      <c r="S4554" t="s">
        <v>223</v>
      </c>
      <c r="T4554">
        <v>5400</v>
      </c>
      <c r="U4554" t="s">
        <v>15843</v>
      </c>
      <c r="V4554" t="s">
        <v>455</v>
      </c>
      <c r="W4554" t="s">
        <v>225</v>
      </c>
      <c r="X4554" t="s">
        <v>225</v>
      </c>
      <c r="Y4554">
        <v>5400</v>
      </c>
      <c r="AB4554">
        <v>2</v>
      </c>
      <c r="AC4554">
        <v>2</v>
      </c>
      <c r="AD4554">
        <v>4</v>
      </c>
      <c r="AE4554">
        <v>2624</v>
      </c>
      <c r="AF4554">
        <v>2</v>
      </c>
      <c r="AQ4554">
        <v>1</v>
      </c>
      <c r="AR4554">
        <f t="shared" si="71"/>
        <v>19.36</v>
      </c>
      <c r="AS4554">
        <v>1</v>
      </c>
      <c r="AT4554" t="s">
        <v>134</v>
      </c>
      <c r="AU4554">
        <v>43</v>
      </c>
    </row>
    <row r="4555" spans="1:47">
      <c r="A4555" t="s">
        <v>15847</v>
      </c>
      <c r="C4555">
        <v>310</v>
      </c>
      <c r="D4555" t="s">
        <v>15848</v>
      </c>
      <c r="E4555">
        <v>131</v>
      </c>
      <c r="F4555" t="s">
        <v>15849</v>
      </c>
      <c r="G4555" t="s">
        <v>422</v>
      </c>
      <c r="H4555" t="s">
        <v>407</v>
      </c>
      <c r="I4555" t="s">
        <v>15850</v>
      </c>
      <c r="J4555">
        <v>6.5670200000000003</v>
      </c>
      <c r="K4555">
        <v>0</v>
      </c>
      <c r="L4555">
        <v>0</v>
      </c>
      <c r="M4555">
        <v>0</v>
      </c>
      <c r="N4555">
        <v>0</v>
      </c>
      <c r="P4555">
        <v>0</v>
      </c>
      <c r="Q4555">
        <v>0</v>
      </c>
      <c r="R4555">
        <v>0</v>
      </c>
      <c r="S4555" t="s">
        <v>223</v>
      </c>
      <c r="T4555">
        <v>0</v>
      </c>
      <c r="U4555" t="s">
        <v>15847</v>
      </c>
      <c r="Y4555">
        <v>0</v>
      </c>
      <c r="AB4555">
        <v>0</v>
      </c>
      <c r="AC4555">
        <v>0</v>
      </c>
      <c r="AD4555">
        <v>0</v>
      </c>
      <c r="AE4555">
        <v>0</v>
      </c>
      <c r="AF4555">
        <v>0</v>
      </c>
      <c r="AQ4555">
        <v>1</v>
      </c>
      <c r="AR4555">
        <f t="shared" si="71"/>
        <v>0</v>
      </c>
      <c r="AS4555">
        <v>1</v>
      </c>
      <c r="AT4555" t="s">
        <v>134</v>
      </c>
      <c r="AU4555">
        <v>43</v>
      </c>
    </row>
    <row r="4556" spans="1:47">
      <c r="A4556" t="s">
        <v>15851</v>
      </c>
      <c r="C4556">
        <v>310</v>
      </c>
      <c r="D4556" t="s">
        <v>15852</v>
      </c>
      <c r="E4556">
        <v>392</v>
      </c>
      <c r="F4556" t="s">
        <v>15853</v>
      </c>
      <c r="G4556" t="s">
        <v>11287</v>
      </c>
      <c r="H4556" t="s">
        <v>11501</v>
      </c>
      <c r="I4556" t="s">
        <v>15854</v>
      </c>
      <c r="J4556">
        <v>7.485E-2</v>
      </c>
      <c r="K4556">
        <v>0</v>
      </c>
      <c r="L4556">
        <v>0</v>
      </c>
      <c r="M4556">
        <v>0</v>
      </c>
      <c r="N4556">
        <v>0</v>
      </c>
      <c r="P4556">
        <v>0</v>
      </c>
      <c r="Q4556">
        <v>0</v>
      </c>
      <c r="R4556">
        <v>0</v>
      </c>
      <c r="S4556" t="s">
        <v>223</v>
      </c>
      <c r="T4556">
        <v>0</v>
      </c>
      <c r="U4556" t="s">
        <v>15851</v>
      </c>
      <c r="Y4556">
        <v>0</v>
      </c>
      <c r="AB4556">
        <v>0</v>
      </c>
      <c r="AC4556">
        <v>0</v>
      </c>
      <c r="AD4556">
        <v>0</v>
      </c>
      <c r="AE4556">
        <v>0</v>
      </c>
      <c r="AF4556">
        <v>0</v>
      </c>
      <c r="AQ4556">
        <v>1</v>
      </c>
      <c r="AR4556">
        <f t="shared" si="71"/>
        <v>0</v>
      </c>
      <c r="AS4556">
        <v>1</v>
      </c>
      <c r="AT4556" t="s">
        <v>133</v>
      </c>
      <c r="AU4556">
        <v>42</v>
      </c>
    </row>
    <row r="4557" spans="1:47">
      <c r="A4557" t="s">
        <v>15855</v>
      </c>
      <c r="C4557">
        <v>310</v>
      </c>
      <c r="D4557" t="s">
        <v>15538</v>
      </c>
      <c r="E4557">
        <v>102</v>
      </c>
      <c r="F4557" t="s">
        <v>15856</v>
      </c>
      <c r="G4557" t="s">
        <v>11287</v>
      </c>
      <c r="H4557" t="s">
        <v>8623</v>
      </c>
      <c r="I4557" t="s">
        <v>15857</v>
      </c>
      <c r="J4557">
        <v>1.4800000000000001E-2</v>
      </c>
      <c r="K4557">
        <v>1</v>
      </c>
      <c r="L4557">
        <v>1</v>
      </c>
      <c r="M4557">
        <v>1</v>
      </c>
      <c r="N4557">
        <v>1</v>
      </c>
      <c r="O4557" t="s">
        <v>225</v>
      </c>
      <c r="P4557">
        <v>0</v>
      </c>
      <c r="Q4557">
        <v>1</v>
      </c>
      <c r="R4557">
        <v>3600</v>
      </c>
      <c r="S4557" t="s">
        <v>223</v>
      </c>
      <c r="T4557">
        <v>3600</v>
      </c>
      <c r="U4557" t="s">
        <v>15855</v>
      </c>
      <c r="X4557" t="s">
        <v>225</v>
      </c>
      <c r="Y4557">
        <v>3600</v>
      </c>
      <c r="AB4557">
        <v>1</v>
      </c>
      <c r="AC4557">
        <v>1</v>
      </c>
      <c r="AD4557">
        <v>2</v>
      </c>
      <c r="AE4557">
        <v>1188</v>
      </c>
      <c r="AF4557">
        <v>2</v>
      </c>
      <c r="AQ4557">
        <v>1</v>
      </c>
      <c r="AR4557">
        <f t="shared" si="71"/>
        <v>9.68</v>
      </c>
      <c r="AS4557">
        <v>1</v>
      </c>
      <c r="AT4557" t="s">
        <v>133</v>
      </c>
      <c r="AU4557">
        <v>42</v>
      </c>
    </row>
    <row r="4558" spans="1:47">
      <c r="A4558" t="s">
        <v>15858</v>
      </c>
      <c r="C4558">
        <v>310</v>
      </c>
      <c r="D4558" t="s">
        <v>15859</v>
      </c>
      <c r="E4558">
        <v>101</v>
      </c>
      <c r="F4558" t="s">
        <v>15860</v>
      </c>
      <c r="G4558" t="s">
        <v>1783</v>
      </c>
      <c r="H4558" t="s">
        <v>220</v>
      </c>
      <c r="I4558" t="s">
        <v>15861</v>
      </c>
      <c r="J4558">
        <v>4.9279999999999997E-2</v>
      </c>
      <c r="K4558">
        <v>0</v>
      </c>
      <c r="L4558">
        <v>0</v>
      </c>
      <c r="M4558">
        <v>0</v>
      </c>
      <c r="N4558">
        <v>0</v>
      </c>
      <c r="P4558">
        <v>0</v>
      </c>
      <c r="Q4558">
        <v>0</v>
      </c>
      <c r="R4558">
        <v>0</v>
      </c>
      <c r="S4558" t="s">
        <v>223</v>
      </c>
      <c r="T4558">
        <v>0</v>
      </c>
      <c r="U4558" t="s">
        <v>15858</v>
      </c>
      <c r="V4558" t="s">
        <v>224</v>
      </c>
      <c r="W4558" t="s">
        <v>225</v>
      </c>
      <c r="Y4558">
        <v>11900</v>
      </c>
      <c r="AB4558">
        <v>0</v>
      </c>
      <c r="AC4558">
        <v>0</v>
      </c>
      <c r="AD4558">
        <v>3</v>
      </c>
      <c r="AE4558">
        <v>1030</v>
      </c>
      <c r="AF4558">
        <v>1</v>
      </c>
      <c r="AQ4558">
        <v>0</v>
      </c>
      <c r="AR4558">
        <f t="shared" si="71"/>
        <v>0</v>
      </c>
      <c r="AS4558">
        <v>1</v>
      </c>
      <c r="AT4558" t="s">
        <v>129</v>
      </c>
      <c r="AU4558">
        <v>38</v>
      </c>
    </row>
    <row r="4559" spans="1:47">
      <c r="A4559" t="s">
        <v>15862</v>
      </c>
      <c r="C4559">
        <v>310</v>
      </c>
      <c r="D4559" t="s">
        <v>15863</v>
      </c>
      <c r="E4559">
        <v>392</v>
      </c>
      <c r="F4559" t="s">
        <v>15864</v>
      </c>
      <c r="G4559" t="s">
        <v>11287</v>
      </c>
      <c r="H4559" t="s">
        <v>11501</v>
      </c>
      <c r="I4559" t="s">
        <v>15865</v>
      </c>
      <c r="J4559">
        <v>9.6960000000000005E-2</v>
      </c>
      <c r="K4559">
        <v>0</v>
      </c>
      <c r="L4559">
        <v>0</v>
      </c>
      <c r="M4559">
        <v>0</v>
      </c>
      <c r="N4559">
        <v>0</v>
      </c>
      <c r="P4559">
        <v>0</v>
      </c>
      <c r="Q4559">
        <v>0</v>
      </c>
      <c r="R4559">
        <v>0</v>
      </c>
      <c r="S4559" t="s">
        <v>223</v>
      </c>
      <c r="T4559">
        <v>0</v>
      </c>
      <c r="U4559" t="s">
        <v>15862</v>
      </c>
      <c r="Y4559">
        <v>0</v>
      </c>
      <c r="AB4559">
        <v>0</v>
      </c>
      <c r="AC4559">
        <v>0</v>
      </c>
      <c r="AD4559">
        <v>0</v>
      </c>
      <c r="AE4559">
        <v>0</v>
      </c>
      <c r="AF4559">
        <v>0</v>
      </c>
      <c r="AQ4559">
        <v>1</v>
      </c>
      <c r="AR4559">
        <f t="shared" si="71"/>
        <v>0</v>
      </c>
      <c r="AS4559">
        <v>1</v>
      </c>
      <c r="AT4559" t="s">
        <v>133</v>
      </c>
      <c r="AU4559">
        <v>42</v>
      </c>
    </row>
    <row r="4560" spans="1:47">
      <c r="A4560" t="s">
        <v>15866</v>
      </c>
      <c r="B4560" t="s">
        <v>293</v>
      </c>
      <c r="C4560">
        <v>310</v>
      </c>
      <c r="D4560" t="s">
        <v>12935</v>
      </c>
      <c r="E4560">
        <v>0</v>
      </c>
      <c r="J4560">
        <v>2.85629</v>
      </c>
      <c r="K4560">
        <v>0</v>
      </c>
      <c r="L4560">
        <v>0</v>
      </c>
      <c r="M4560">
        <v>0</v>
      </c>
      <c r="N4560">
        <v>0</v>
      </c>
      <c r="P4560">
        <v>0</v>
      </c>
      <c r="Q4560">
        <v>0</v>
      </c>
      <c r="R4560">
        <v>0</v>
      </c>
      <c r="S4560" t="s">
        <v>296</v>
      </c>
      <c r="T4560">
        <v>0</v>
      </c>
      <c r="Y4560">
        <v>0</v>
      </c>
      <c r="AB4560">
        <v>0</v>
      </c>
      <c r="AC4560">
        <v>0</v>
      </c>
      <c r="AD4560">
        <v>0</v>
      </c>
      <c r="AE4560">
        <v>0</v>
      </c>
      <c r="AF4560">
        <v>0</v>
      </c>
      <c r="AG4560" t="s">
        <v>845</v>
      </c>
      <c r="AQ4560">
        <v>1</v>
      </c>
      <c r="AR4560">
        <f t="shared" si="71"/>
        <v>0</v>
      </c>
      <c r="AS4560">
        <v>1</v>
      </c>
      <c r="AT4560" t="s">
        <v>133</v>
      </c>
      <c r="AU4560">
        <v>42</v>
      </c>
    </row>
    <row r="4561" spans="1:47">
      <c r="A4561" t="s">
        <v>15867</v>
      </c>
      <c r="C4561">
        <v>310</v>
      </c>
      <c r="D4561" t="s">
        <v>15868</v>
      </c>
      <c r="E4561">
        <v>316</v>
      </c>
      <c r="F4561" t="s">
        <v>15575</v>
      </c>
      <c r="G4561" t="s">
        <v>11287</v>
      </c>
      <c r="H4561" t="s">
        <v>11658</v>
      </c>
      <c r="I4561" t="s">
        <v>15869</v>
      </c>
      <c r="J4561">
        <v>0.18401999999999999</v>
      </c>
      <c r="K4561">
        <v>0</v>
      </c>
      <c r="L4561">
        <v>0</v>
      </c>
      <c r="M4561">
        <v>0</v>
      </c>
      <c r="N4561">
        <v>0</v>
      </c>
      <c r="P4561">
        <v>0</v>
      </c>
      <c r="Q4561">
        <v>0</v>
      </c>
      <c r="R4561">
        <v>0</v>
      </c>
      <c r="S4561" t="s">
        <v>223</v>
      </c>
      <c r="T4561">
        <v>0</v>
      </c>
      <c r="U4561" t="s">
        <v>15867</v>
      </c>
      <c r="V4561" t="s">
        <v>933</v>
      </c>
      <c r="W4561" t="s">
        <v>659</v>
      </c>
      <c r="Y4561">
        <v>0</v>
      </c>
      <c r="AB4561">
        <v>0</v>
      </c>
      <c r="AC4561">
        <v>0</v>
      </c>
      <c r="AD4561">
        <v>0</v>
      </c>
      <c r="AE4561">
        <v>2500</v>
      </c>
      <c r="AF4561">
        <v>1</v>
      </c>
      <c r="AQ4561">
        <v>1</v>
      </c>
      <c r="AR4561">
        <f t="shared" si="71"/>
        <v>0</v>
      </c>
      <c r="AS4561">
        <v>1</v>
      </c>
      <c r="AT4561" t="s">
        <v>134</v>
      </c>
      <c r="AU4561">
        <v>43</v>
      </c>
    </row>
    <row r="4562" spans="1:47">
      <c r="A4562" t="s">
        <v>15870</v>
      </c>
      <c r="C4562">
        <v>310</v>
      </c>
      <c r="D4562" t="s">
        <v>15871</v>
      </c>
      <c r="E4562">
        <v>101</v>
      </c>
      <c r="F4562" t="s">
        <v>15872</v>
      </c>
      <c r="G4562" t="s">
        <v>1783</v>
      </c>
      <c r="H4562" t="s">
        <v>220</v>
      </c>
      <c r="I4562" t="s">
        <v>15873</v>
      </c>
      <c r="J4562">
        <v>5.3960000000000001E-2</v>
      </c>
      <c r="K4562">
        <v>0</v>
      </c>
      <c r="L4562">
        <v>0</v>
      </c>
      <c r="M4562">
        <v>0</v>
      </c>
      <c r="N4562">
        <v>0</v>
      </c>
      <c r="P4562">
        <v>0</v>
      </c>
      <c r="Q4562">
        <v>0</v>
      </c>
      <c r="R4562">
        <v>0</v>
      </c>
      <c r="S4562" t="s">
        <v>223</v>
      </c>
      <c r="T4562">
        <v>0</v>
      </c>
      <c r="U4562" t="s">
        <v>15870</v>
      </c>
      <c r="V4562" t="s">
        <v>224</v>
      </c>
      <c r="W4562" t="s">
        <v>225</v>
      </c>
      <c r="Y4562">
        <v>4600</v>
      </c>
      <c r="AB4562">
        <v>0</v>
      </c>
      <c r="AC4562">
        <v>0</v>
      </c>
      <c r="AD4562">
        <v>2</v>
      </c>
      <c r="AE4562">
        <v>928</v>
      </c>
      <c r="AF4562">
        <v>1</v>
      </c>
      <c r="AQ4562">
        <v>1</v>
      </c>
      <c r="AR4562">
        <f t="shared" si="71"/>
        <v>0</v>
      </c>
      <c r="AS4562">
        <v>1</v>
      </c>
      <c r="AT4562" t="s">
        <v>129</v>
      </c>
      <c r="AU4562">
        <v>38</v>
      </c>
    </row>
    <row r="4563" spans="1:47">
      <c r="A4563" t="s">
        <v>15874</v>
      </c>
      <c r="C4563">
        <v>310</v>
      </c>
      <c r="D4563" t="s">
        <v>15875</v>
      </c>
      <c r="E4563">
        <v>392</v>
      </c>
      <c r="F4563" t="s">
        <v>15876</v>
      </c>
      <c r="G4563" t="s">
        <v>11287</v>
      </c>
      <c r="H4563" t="s">
        <v>11501</v>
      </c>
      <c r="I4563" t="s">
        <v>15877</v>
      </c>
      <c r="J4563">
        <v>0.13405</v>
      </c>
      <c r="K4563">
        <v>0</v>
      </c>
      <c r="L4563">
        <v>0</v>
      </c>
      <c r="M4563">
        <v>0</v>
      </c>
      <c r="N4563">
        <v>0</v>
      </c>
      <c r="P4563">
        <v>0</v>
      </c>
      <c r="Q4563">
        <v>0</v>
      </c>
      <c r="R4563">
        <v>0</v>
      </c>
      <c r="S4563" t="s">
        <v>223</v>
      </c>
      <c r="T4563">
        <v>0</v>
      </c>
      <c r="U4563" t="s">
        <v>15874</v>
      </c>
      <c r="Y4563">
        <v>0</v>
      </c>
      <c r="AB4563">
        <v>0</v>
      </c>
      <c r="AC4563">
        <v>0</v>
      </c>
      <c r="AD4563">
        <v>0</v>
      </c>
      <c r="AE4563">
        <v>0</v>
      </c>
      <c r="AF4563">
        <v>0</v>
      </c>
      <c r="AQ4563">
        <v>1</v>
      </c>
      <c r="AR4563">
        <f t="shared" si="71"/>
        <v>0</v>
      </c>
      <c r="AS4563">
        <v>1</v>
      </c>
      <c r="AT4563" t="s">
        <v>133</v>
      </c>
      <c r="AU4563">
        <v>42</v>
      </c>
    </row>
    <row r="4564" spans="1:47">
      <c r="A4564" t="s">
        <v>15878</v>
      </c>
      <c r="C4564">
        <v>310</v>
      </c>
      <c r="D4564" t="s">
        <v>15726</v>
      </c>
      <c r="E4564">
        <v>392</v>
      </c>
      <c r="F4564" t="s">
        <v>14663</v>
      </c>
      <c r="G4564" t="s">
        <v>11287</v>
      </c>
      <c r="H4564" t="s">
        <v>11501</v>
      </c>
      <c r="I4564" t="s">
        <v>15879</v>
      </c>
      <c r="J4564">
        <v>0.69423999999999997</v>
      </c>
      <c r="K4564">
        <v>0</v>
      </c>
      <c r="L4564">
        <v>0</v>
      </c>
      <c r="M4564">
        <v>0</v>
      </c>
      <c r="N4564">
        <v>0</v>
      </c>
      <c r="P4564">
        <v>0</v>
      </c>
      <c r="Q4564">
        <v>0</v>
      </c>
      <c r="R4564">
        <v>0</v>
      </c>
      <c r="S4564" t="s">
        <v>223</v>
      </c>
      <c r="T4564">
        <v>0</v>
      </c>
      <c r="U4564" t="s">
        <v>15878</v>
      </c>
      <c r="Y4564">
        <v>0</v>
      </c>
      <c r="AB4564">
        <v>0</v>
      </c>
      <c r="AC4564">
        <v>0</v>
      </c>
      <c r="AD4564">
        <v>0</v>
      </c>
      <c r="AE4564">
        <v>0</v>
      </c>
      <c r="AF4564">
        <v>0</v>
      </c>
      <c r="AQ4564">
        <v>2</v>
      </c>
      <c r="AR4564">
        <f t="shared" si="71"/>
        <v>0</v>
      </c>
      <c r="AS4564">
        <v>1</v>
      </c>
      <c r="AT4564" t="s">
        <v>133</v>
      </c>
      <c r="AU4564">
        <v>42</v>
      </c>
    </row>
    <row r="4565" spans="1:47">
      <c r="A4565" t="s">
        <v>15880</v>
      </c>
      <c r="C4565">
        <v>310</v>
      </c>
      <c r="D4565" t="s">
        <v>15881</v>
      </c>
      <c r="E4565">
        <v>101</v>
      </c>
      <c r="F4565" t="s">
        <v>15882</v>
      </c>
      <c r="G4565" t="s">
        <v>422</v>
      </c>
      <c r="H4565" t="s">
        <v>220</v>
      </c>
      <c r="I4565" t="s">
        <v>15883</v>
      </c>
      <c r="J4565">
        <v>0.22853000000000001</v>
      </c>
      <c r="K4565">
        <v>1</v>
      </c>
      <c r="L4565">
        <v>1</v>
      </c>
      <c r="M4565">
        <v>1</v>
      </c>
      <c r="N4565">
        <v>1</v>
      </c>
      <c r="O4565" t="s">
        <v>225</v>
      </c>
      <c r="P4565">
        <v>0</v>
      </c>
      <c r="Q4565">
        <v>1</v>
      </c>
      <c r="R4565">
        <v>16100</v>
      </c>
      <c r="S4565" t="s">
        <v>223</v>
      </c>
      <c r="T4565">
        <v>16100</v>
      </c>
      <c r="U4565" t="s">
        <v>15880</v>
      </c>
      <c r="V4565" t="s">
        <v>455</v>
      </c>
      <c r="W4565" t="s">
        <v>225</v>
      </c>
      <c r="X4565" t="s">
        <v>225</v>
      </c>
      <c r="Y4565">
        <v>16100</v>
      </c>
      <c r="AB4565">
        <v>1</v>
      </c>
      <c r="AC4565">
        <v>1</v>
      </c>
      <c r="AD4565">
        <v>3</v>
      </c>
      <c r="AE4565">
        <v>912</v>
      </c>
      <c r="AF4565">
        <v>1</v>
      </c>
      <c r="AQ4565">
        <v>1</v>
      </c>
      <c r="AR4565">
        <f t="shared" si="71"/>
        <v>9.68</v>
      </c>
      <c r="AS4565">
        <v>1</v>
      </c>
      <c r="AT4565" t="s">
        <v>133</v>
      </c>
      <c r="AU4565">
        <v>42</v>
      </c>
    </row>
    <row r="4566" spans="1:47">
      <c r="A4566" t="s">
        <v>15884</v>
      </c>
      <c r="C4566">
        <v>310</v>
      </c>
      <c r="D4566" t="s">
        <v>15885</v>
      </c>
      <c r="E4566">
        <v>111</v>
      </c>
      <c r="F4566" t="s">
        <v>15886</v>
      </c>
      <c r="G4566" t="s">
        <v>11287</v>
      </c>
      <c r="H4566" t="s">
        <v>10658</v>
      </c>
      <c r="I4566" t="s">
        <v>15887</v>
      </c>
      <c r="J4566">
        <v>0.74953000000000003</v>
      </c>
      <c r="K4566">
        <v>1</v>
      </c>
      <c r="L4566">
        <v>1</v>
      </c>
      <c r="M4566">
        <v>1</v>
      </c>
      <c r="N4566">
        <v>1</v>
      </c>
      <c r="O4566" t="s">
        <v>225</v>
      </c>
      <c r="P4566">
        <v>0</v>
      </c>
      <c r="Q4566">
        <v>1</v>
      </c>
      <c r="R4566">
        <v>15600</v>
      </c>
      <c r="S4566" t="s">
        <v>223</v>
      </c>
      <c r="T4566">
        <v>15600</v>
      </c>
      <c r="U4566" t="s">
        <v>15884</v>
      </c>
      <c r="V4566" t="s">
        <v>455</v>
      </c>
      <c r="W4566" t="s">
        <v>225</v>
      </c>
      <c r="X4566" t="s">
        <v>225</v>
      </c>
      <c r="Y4566">
        <v>15600</v>
      </c>
      <c r="AB4566">
        <v>1</v>
      </c>
      <c r="AC4566">
        <v>1</v>
      </c>
      <c r="AD4566">
        <v>8</v>
      </c>
      <c r="AE4566">
        <v>2995</v>
      </c>
      <c r="AF4566">
        <v>2.2999999999999998</v>
      </c>
      <c r="AQ4566">
        <v>1</v>
      </c>
      <c r="AR4566">
        <f t="shared" si="71"/>
        <v>9.68</v>
      </c>
      <c r="AS4566">
        <v>1</v>
      </c>
      <c r="AT4566" t="s">
        <v>133</v>
      </c>
      <c r="AU4566">
        <v>42</v>
      </c>
    </row>
    <row r="4567" spans="1:47">
      <c r="A4567" t="s">
        <v>15888</v>
      </c>
      <c r="C4567">
        <v>310</v>
      </c>
      <c r="D4567" t="s">
        <v>15889</v>
      </c>
      <c r="E4567">
        <v>104</v>
      </c>
      <c r="F4567" t="s">
        <v>15825</v>
      </c>
      <c r="G4567" t="s">
        <v>11287</v>
      </c>
      <c r="H4567" t="s">
        <v>1213</v>
      </c>
      <c r="I4567" t="s">
        <v>15890</v>
      </c>
      <c r="J4567">
        <v>0.40938999999999998</v>
      </c>
      <c r="K4567">
        <v>0</v>
      </c>
      <c r="L4567">
        <v>0</v>
      </c>
      <c r="M4567">
        <v>1</v>
      </c>
      <c r="N4567">
        <v>1</v>
      </c>
      <c r="O4567" t="s">
        <v>659</v>
      </c>
      <c r="P4567">
        <v>0</v>
      </c>
      <c r="Q4567">
        <v>1</v>
      </c>
      <c r="R4567">
        <v>4300</v>
      </c>
      <c r="S4567" t="s">
        <v>223</v>
      </c>
      <c r="T4567">
        <v>0</v>
      </c>
      <c r="U4567" t="s">
        <v>15888</v>
      </c>
      <c r="V4567" t="s">
        <v>413</v>
      </c>
      <c r="W4567" t="s">
        <v>225</v>
      </c>
      <c r="X4567" t="s">
        <v>659</v>
      </c>
      <c r="Y4567">
        <v>4300</v>
      </c>
      <c r="AB4567">
        <v>0</v>
      </c>
      <c r="AC4567">
        <v>0</v>
      </c>
      <c r="AD4567">
        <v>2</v>
      </c>
      <c r="AE4567">
        <v>2285</v>
      </c>
      <c r="AF4567">
        <v>2</v>
      </c>
      <c r="AQ4567">
        <v>1</v>
      </c>
      <c r="AR4567">
        <f t="shared" si="71"/>
        <v>0</v>
      </c>
      <c r="AS4567">
        <v>1</v>
      </c>
      <c r="AT4567" t="s">
        <v>133</v>
      </c>
      <c r="AU4567">
        <v>42</v>
      </c>
    </row>
    <row r="4568" spans="1:47">
      <c r="A4568" t="s">
        <v>15891</v>
      </c>
      <c r="C4568">
        <v>310</v>
      </c>
      <c r="D4568" t="s">
        <v>14459</v>
      </c>
      <c r="E4568">
        <v>132</v>
      </c>
      <c r="F4568" t="s">
        <v>15892</v>
      </c>
      <c r="G4568" t="s">
        <v>422</v>
      </c>
      <c r="H4568" t="s">
        <v>260</v>
      </c>
      <c r="I4568" t="s">
        <v>15893</v>
      </c>
      <c r="J4568">
        <v>0.28456999999999999</v>
      </c>
      <c r="K4568">
        <v>0</v>
      </c>
      <c r="L4568">
        <v>0</v>
      </c>
      <c r="M4568">
        <v>0</v>
      </c>
      <c r="N4568">
        <v>0</v>
      </c>
      <c r="P4568">
        <v>0</v>
      </c>
      <c r="Q4568">
        <v>0</v>
      </c>
      <c r="R4568">
        <v>0</v>
      </c>
      <c r="S4568" t="s">
        <v>223</v>
      </c>
      <c r="T4568">
        <v>0</v>
      </c>
      <c r="U4568" t="s">
        <v>15891</v>
      </c>
      <c r="Y4568">
        <v>0</v>
      </c>
      <c r="AB4568">
        <v>0</v>
      </c>
      <c r="AC4568">
        <v>0</v>
      </c>
      <c r="AD4568">
        <v>0</v>
      </c>
      <c r="AE4568">
        <v>0</v>
      </c>
      <c r="AF4568">
        <v>0</v>
      </c>
      <c r="AQ4568">
        <v>1</v>
      </c>
      <c r="AR4568">
        <f t="shared" si="71"/>
        <v>0</v>
      </c>
      <c r="AS4568">
        <v>1</v>
      </c>
      <c r="AT4568" t="s">
        <v>134</v>
      </c>
      <c r="AU4568">
        <v>43</v>
      </c>
    </row>
    <row r="4569" spans="1:47">
      <c r="A4569" t="s">
        <v>15894</v>
      </c>
      <c r="C4569">
        <v>310</v>
      </c>
      <c r="D4569" t="s">
        <v>15895</v>
      </c>
      <c r="E4569">
        <v>132</v>
      </c>
      <c r="F4569" t="s">
        <v>15896</v>
      </c>
      <c r="G4569" t="s">
        <v>1783</v>
      </c>
      <c r="H4569" t="s">
        <v>260</v>
      </c>
      <c r="I4569" t="s">
        <v>15897</v>
      </c>
      <c r="J4569">
        <v>7.9659999999999995E-2</v>
      </c>
      <c r="K4569">
        <v>0</v>
      </c>
      <c r="L4569">
        <v>0</v>
      </c>
      <c r="M4569">
        <v>0</v>
      </c>
      <c r="N4569">
        <v>0</v>
      </c>
      <c r="P4569">
        <v>0</v>
      </c>
      <c r="Q4569">
        <v>0</v>
      </c>
      <c r="R4569">
        <v>0</v>
      </c>
      <c r="S4569" t="s">
        <v>223</v>
      </c>
      <c r="T4569">
        <v>0</v>
      </c>
      <c r="U4569" t="s">
        <v>15894</v>
      </c>
      <c r="Y4569">
        <v>0</v>
      </c>
      <c r="AB4569">
        <v>0</v>
      </c>
      <c r="AC4569">
        <v>0</v>
      </c>
      <c r="AD4569">
        <v>0</v>
      </c>
      <c r="AE4569">
        <v>0</v>
      </c>
      <c r="AF4569">
        <v>0</v>
      </c>
      <c r="AQ4569">
        <v>1</v>
      </c>
      <c r="AR4569">
        <f t="shared" si="71"/>
        <v>0</v>
      </c>
      <c r="AS4569">
        <v>1</v>
      </c>
      <c r="AT4569" t="s">
        <v>112</v>
      </c>
      <c r="AU4569">
        <v>20</v>
      </c>
    </row>
    <row r="4570" spans="1:47">
      <c r="A4570" t="s">
        <v>15898</v>
      </c>
      <c r="C4570">
        <v>310</v>
      </c>
      <c r="D4570" t="s">
        <v>15899</v>
      </c>
      <c r="E4570">
        <v>132</v>
      </c>
      <c r="F4570" t="s">
        <v>14267</v>
      </c>
      <c r="G4570" t="s">
        <v>422</v>
      </c>
      <c r="H4570" t="s">
        <v>260</v>
      </c>
      <c r="I4570" t="s">
        <v>15900</v>
      </c>
      <c r="J4570">
        <v>0.43872</v>
      </c>
      <c r="K4570">
        <v>0</v>
      </c>
      <c r="L4570">
        <v>0</v>
      </c>
      <c r="M4570">
        <v>0</v>
      </c>
      <c r="N4570">
        <v>0</v>
      </c>
      <c r="P4570">
        <v>0</v>
      </c>
      <c r="Q4570">
        <v>0</v>
      </c>
      <c r="R4570">
        <v>0</v>
      </c>
      <c r="S4570" t="s">
        <v>223</v>
      </c>
      <c r="T4570">
        <v>0</v>
      </c>
      <c r="U4570" t="s">
        <v>15898</v>
      </c>
      <c r="V4570" t="s">
        <v>455</v>
      </c>
      <c r="W4570" t="s">
        <v>225</v>
      </c>
      <c r="Y4570">
        <v>0</v>
      </c>
      <c r="AB4570">
        <v>0</v>
      </c>
      <c r="AC4570">
        <v>0</v>
      </c>
      <c r="AD4570">
        <v>0</v>
      </c>
      <c r="AE4570">
        <v>0</v>
      </c>
      <c r="AF4570">
        <v>0</v>
      </c>
      <c r="AQ4570">
        <v>1</v>
      </c>
      <c r="AR4570">
        <f t="shared" si="71"/>
        <v>0</v>
      </c>
      <c r="AS4570">
        <v>1</v>
      </c>
      <c r="AT4570" t="s">
        <v>127</v>
      </c>
      <c r="AU4570">
        <v>35</v>
      </c>
    </row>
    <row r="4571" spans="1:47">
      <c r="A4571" t="s">
        <v>15901</v>
      </c>
      <c r="C4571">
        <v>310</v>
      </c>
      <c r="D4571" t="s">
        <v>15902</v>
      </c>
      <c r="E4571">
        <v>924</v>
      </c>
      <c r="F4571" t="s">
        <v>13982</v>
      </c>
      <c r="G4571" t="s">
        <v>422</v>
      </c>
      <c r="H4571" t="s">
        <v>10896</v>
      </c>
      <c r="I4571" t="s">
        <v>15903</v>
      </c>
      <c r="J4571">
        <v>5.3170000000000002E-2</v>
      </c>
      <c r="K4571">
        <v>0</v>
      </c>
      <c r="L4571">
        <v>0</v>
      </c>
      <c r="M4571">
        <v>0</v>
      </c>
      <c r="N4571">
        <v>0</v>
      </c>
      <c r="P4571">
        <v>0</v>
      </c>
      <c r="Q4571">
        <v>0</v>
      </c>
      <c r="R4571">
        <v>0</v>
      </c>
      <c r="S4571" t="s">
        <v>223</v>
      </c>
      <c r="T4571">
        <v>0</v>
      </c>
      <c r="U4571" t="s">
        <v>15901</v>
      </c>
      <c r="Y4571">
        <v>0</v>
      </c>
      <c r="AB4571">
        <v>0</v>
      </c>
      <c r="AC4571">
        <v>0</v>
      </c>
      <c r="AD4571">
        <v>0</v>
      </c>
      <c r="AE4571">
        <v>0</v>
      </c>
      <c r="AF4571">
        <v>0</v>
      </c>
      <c r="AQ4571">
        <v>1</v>
      </c>
      <c r="AR4571">
        <f t="shared" si="71"/>
        <v>0</v>
      </c>
      <c r="AS4571">
        <v>1</v>
      </c>
      <c r="AT4571" t="s">
        <v>112</v>
      </c>
      <c r="AU4571">
        <v>20</v>
      </c>
    </row>
    <row r="4572" spans="1:47">
      <c r="A4572" t="s">
        <v>15904</v>
      </c>
      <c r="C4572">
        <v>310</v>
      </c>
      <c r="D4572" t="s">
        <v>15905</v>
      </c>
      <c r="E4572">
        <v>101</v>
      </c>
      <c r="F4572" t="s">
        <v>15906</v>
      </c>
      <c r="G4572" t="s">
        <v>422</v>
      </c>
      <c r="H4572" t="s">
        <v>220</v>
      </c>
      <c r="I4572" t="s">
        <v>15907</v>
      </c>
      <c r="J4572">
        <v>0.24909000000000001</v>
      </c>
      <c r="K4572">
        <v>1</v>
      </c>
      <c r="L4572">
        <v>1</v>
      </c>
      <c r="M4572">
        <v>1</v>
      </c>
      <c r="N4572">
        <v>1</v>
      </c>
      <c r="O4572" t="s">
        <v>225</v>
      </c>
      <c r="P4572">
        <v>0</v>
      </c>
      <c r="Q4572">
        <v>1</v>
      </c>
      <c r="R4572">
        <v>5800</v>
      </c>
      <c r="S4572" t="s">
        <v>223</v>
      </c>
      <c r="T4572">
        <v>5800</v>
      </c>
      <c r="U4572" t="s">
        <v>15904</v>
      </c>
      <c r="V4572" t="s">
        <v>455</v>
      </c>
      <c r="W4572" t="s">
        <v>225</v>
      </c>
      <c r="X4572" t="s">
        <v>225</v>
      </c>
      <c r="Y4572">
        <v>5800</v>
      </c>
      <c r="AB4572">
        <v>1</v>
      </c>
      <c r="AC4572">
        <v>1</v>
      </c>
      <c r="AD4572">
        <v>3</v>
      </c>
      <c r="AE4572">
        <v>900</v>
      </c>
      <c r="AF4572">
        <v>1</v>
      </c>
      <c r="AQ4572">
        <v>1</v>
      </c>
      <c r="AR4572">
        <f t="shared" si="71"/>
        <v>9.68</v>
      </c>
      <c r="AS4572">
        <v>1</v>
      </c>
      <c r="AT4572" t="s">
        <v>133</v>
      </c>
      <c r="AU4572">
        <v>42</v>
      </c>
    </row>
    <row r="4573" spans="1:47">
      <c r="A4573" t="s">
        <v>15908</v>
      </c>
      <c r="C4573">
        <v>310</v>
      </c>
      <c r="D4573" t="s">
        <v>15909</v>
      </c>
      <c r="E4573">
        <v>390</v>
      </c>
      <c r="F4573" t="s">
        <v>15853</v>
      </c>
      <c r="G4573" t="s">
        <v>11287</v>
      </c>
      <c r="H4573" t="s">
        <v>10741</v>
      </c>
      <c r="I4573" t="s">
        <v>15910</v>
      </c>
      <c r="J4573">
        <v>8.5540000000000005E-2</v>
      </c>
      <c r="K4573">
        <v>0</v>
      </c>
      <c r="L4573">
        <v>0</v>
      </c>
      <c r="M4573">
        <v>0</v>
      </c>
      <c r="N4573">
        <v>0</v>
      </c>
      <c r="P4573">
        <v>0</v>
      </c>
      <c r="Q4573">
        <v>0</v>
      </c>
      <c r="R4573">
        <v>0</v>
      </c>
      <c r="S4573" t="s">
        <v>223</v>
      </c>
      <c r="T4573">
        <v>0</v>
      </c>
      <c r="U4573" t="s">
        <v>15908</v>
      </c>
      <c r="Y4573">
        <v>0</v>
      </c>
      <c r="AB4573">
        <v>0</v>
      </c>
      <c r="AC4573">
        <v>0</v>
      </c>
      <c r="AD4573">
        <v>0</v>
      </c>
      <c r="AE4573">
        <v>0</v>
      </c>
      <c r="AF4573">
        <v>0</v>
      </c>
      <c r="AQ4573">
        <v>1</v>
      </c>
      <c r="AR4573">
        <f t="shared" si="71"/>
        <v>0</v>
      </c>
      <c r="AS4573">
        <v>1</v>
      </c>
      <c r="AT4573" t="s">
        <v>133</v>
      </c>
      <c r="AU4573">
        <v>42</v>
      </c>
    </row>
    <row r="4574" spans="1:47">
      <c r="A4574" t="s">
        <v>15911</v>
      </c>
      <c r="C4574">
        <v>310</v>
      </c>
      <c r="D4574" t="s">
        <v>15912</v>
      </c>
      <c r="E4574">
        <v>132</v>
      </c>
      <c r="F4574" t="s">
        <v>14587</v>
      </c>
      <c r="G4574" t="s">
        <v>422</v>
      </c>
      <c r="H4574" t="s">
        <v>260</v>
      </c>
      <c r="I4574" t="s">
        <v>15913</v>
      </c>
      <c r="J4574">
        <v>6.2839999999999993E-2</v>
      </c>
      <c r="K4574">
        <v>0</v>
      </c>
      <c r="L4574">
        <v>0</v>
      </c>
      <c r="M4574">
        <v>0</v>
      </c>
      <c r="N4574">
        <v>0</v>
      </c>
      <c r="P4574">
        <v>0</v>
      </c>
      <c r="Q4574">
        <v>0</v>
      </c>
      <c r="R4574">
        <v>0</v>
      </c>
      <c r="S4574" t="s">
        <v>223</v>
      </c>
      <c r="T4574">
        <v>0</v>
      </c>
      <c r="U4574" t="s">
        <v>15911</v>
      </c>
      <c r="V4574" t="s">
        <v>455</v>
      </c>
      <c r="W4574" t="s">
        <v>225</v>
      </c>
      <c r="Y4574">
        <v>0</v>
      </c>
      <c r="AB4574">
        <v>0</v>
      </c>
      <c r="AC4574">
        <v>0</v>
      </c>
      <c r="AD4574">
        <v>0</v>
      </c>
      <c r="AE4574">
        <v>0</v>
      </c>
      <c r="AF4574">
        <v>0</v>
      </c>
      <c r="AQ4574">
        <v>1</v>
      </c>
      <c r="AR4574">
        <f t="shared" si="71"/>
        <v>0</v>
      </c>
      <c r="AS4574">
        <v>1</v>
      </c>
      <c r="AT4574" t="s">
        <v>127</v>
      </c>
      <c r="AU4574">
        <v>35</v>
      </c>
    </row>
    <row r="4575" spans="1:47">
      <c r="A4575" t="s">
        <v>15914</v>
      </c>
      <c r="C4575">
        <v>310</v>
      </c>
      <c r="D4575" t="s">
        <v>15868</v>
      </c>
      <c r="E4575">
        <v>101</v>
      </c>
      <c r="F4575" t="s">
        <v>15915</v>
      </c>
      <c r="G4575" t="s">
        <v>422</v>
      </c>
      <c r="H4575" t="s">
        <v>220</v>
      </c>
      <c r="I4575" t="s">
        <v>15916</v>
      </c>
      <c r="J4575">
        <v>0.22644</v>
      </c>
      <c r="K4575">
        <v>1</v>
      </c>
      <c r="L4575">
        <v>1</v>
      </c>
      <c r="M4575">
        <v>1</v>
      </c>
      <c r="N4575">
        <v>1</v>
      </c>
      <c r="O4575" t="s">
        <v>225</v>
      </c>
      <c r="P4575">
        <v>0</v>
      </c>
      <c r="Q4575">
        <v>1</v>
      </c>
      <c r="R4575">
        <v>5200</v>
      </c>
      <c r="S4575" t="s">
        <v>223</v>
      </c>
      <c r="T4575">
        <v>5200</v>
      </c>
      <c r="U4575" t="s">
        <v>15914</v>
      </c>
      <c r="V4575" t="s">
        <v>455</v>
      </c>
      <c r="W4575" t="s">
        <v>225</v>
      </c>
      <c r="X4575" t="s">
        <v>225</v>
      </c>
      <c r="Y4575">
        <v>5200</v>
      </c>
      <c r="AB4575">
        <v>1</v>
      </c>
      <c r="AC4575">
        <v>1</v>
      </c>
      <c r="AD4575">
        <v>3</v>
      </c>
      <c r="AE4575">
        <v>1428</v>
      </c>
      <c r="AF4575">
        <v>1.75</v>
      </c>
      <c r="AQ4575">
        <v>1</v>
      </c>
      <c r="AR4575">
        <f t="shared" si="71"/>
        <v>9.68</v>
      </c>
      <c r="AS4575">
        <v>1</v>
      </c>
      <c r="AT4575" t="s">
        <v>134</v>
      </c>
      <c r="AU4575">
        <v>43</v>
      </c>
    </row>
    <row r="4576" spans="1:47">
      <c r="A4576" t="s">
        <v>15917</v>
      </c>
      <c r="C4576">
        <v>310</v>
      </c>
      <c r="D4576" t="s">
        <v>15538</v>
      </c>
      <c r="E4576">
        <v>102</v>
      </c>
      <c r="F4576" t="s">
        <v>15918</v>
      </c>
      <c r="G4576" t="s">
        <v>11287</v>
      </c>
      <c r="H4576" t="s">
        <v>8623</v>
      </c>
      <c r="I4576" t="s">
        <v>15919</v>
      </c>
      <c r="J4576">
        <v>1.333E-2</v>
      </c>
      <c r="K4576">
        <v>1</v>
      </c>
      <c r="L4576">
        <v>1</v>
      </c>
      <c r="M4576">
        <v>1</v>
      </c>
      <c r="N4576">
        <v>1</v>
      </c>
      <c r="O4576" t="s">
        <v>225</v>
      </c>
      <c r="P4576">
        <v>0</v>
      </c>
      <c r="Q4576">
        <v>1</v>
      </c>
      <c r="R4576">
        <v>2400</v>
      </c>
      <c r="S4576" t="s">
        <v>223</v>
      </c>
      <c r="T4576">
        <v>2400</v>
      </c>
      <c r="U4576" t="s">
        <v>15917</v>
      </c>
      <c r="X4576" t="s">
        <v>225</v>
      </c>
      <c r="Y4576">
        <v>2400</v>
      </c>
      <c r="AB4576">
        <v>1</v>
      </c>
      <c r="AC4576">
        <v>1</v>
      </c>
      <c r="AD4576">
        <v>2</v>
      </c>
      <c r="AE4576">
        <v>1188</v>
      </c>
      <c r="AF4576">
        <v>2</v>
      </c>
      <c r="AQ4576">
        <v>1</v>
      </c>
      <c r="AR4576">
        <f t="shared" si="71"/>
        <v>9.68</v>
      </c>
      <c r="AS4576">
        <v>1</v>
      </c>
      <c r="AT4576" t="s">
        <v>133</v>
      </c>
      <c r="AU4576">
        <v>42</v>
      </c>
    </row>
    <row r="4577" spans="1:47">
      <c r="A4577" t="s">
        <v>15920</v>
      </c>
      <c r="C4577">
        <v>310</v>
      </c>
      <c r="D4577" t="s">
        <v>15921</v>
      </c>
      <c r="E4577">
        <v>101</v>
      </c>
      <c r="F4577" t="s">
        <v>15922</v>
      </c>
      <c r="G4577" t="s">
        <v>1783</v>
      </c>
      <c r="H4577" t="s">
        <v>220</v>
      </c>
      <c r="I4577" t="s">
        <v>15923</v>
      </c>
      <c r="J4577">
        <v>6.1809999999999997E-2</v>
      </c>
      <c r="K4577">
        <v>0</v>
      </c>
      <c r="L4577">
        <v>0</v>
      </c>
      <c r="M4577">
        <v>0</v>
      </c>
      <c r="N4577">
        <v>0</v>
      </c>
      <c r="P4577">
        <v>0</v>
      </c>
      <c r="Q4577">
        <v>0</v>
      </c>
      <c r="R4577">
        <v>0</v>
      </c>
      <c r="S4577" t="s">
        <v>223</v>
      </c>
      <c r="T4577">
        <v>0</v>
      </c>
      <c r="U4577" t="s">
        <v>15920</v>
      </c>
      <c r="V4577" t="s">
        <v>224</v>
      </c>
      <c r="W4577" t="s">
        <v>225</v>
      </c>
      <c r="Y4577">
        <v>0</v>
      </c>
      <c r="AB4577">
        <v>0</v>
      </c>
      <c r="AC4577">
        <v>0</v>
      </c>
      <c r="AD4577">
        <v>3</v>
      </c>
      <c r="AE4577">
        <v>1130</v>
      </c>
      <c r="AF4577">
        <v>1</v>
      </c>
      <c r="AQ4577">
        <v>0</v>
      </c>
      <c r="AR4577">
        <f t="shared" si="71"/>
        <v>0</v>
      </c>
      <c r="AS4577">
        <v>1</v>
      </c>
      <c r="AT4577" t="s">
        <v>129</v>
      </c>
      <c r="AU4577">
        <v>38</v>
      </c>
    </row>
    <row r="4578" spans="1:47">
      <c r="A4578" t="s">
        <v>15924</v>
      </c>
      <c r="C4578">
        <v>310</v>
      </c>
      <c r="D4578" t="s">
        <v>15925</v>
      </c>
      <c r="E4578">
        <v>101</v>
      </c>
      <c r="F4578" t="s">
        <v>15926</v>
      </c>
      <c r="G4578" t="s">
        <v>1783</v>
      </c>
      <c r="H4578" t="s">
        <v>220</v>
      </c>
      <c r="I4578" t="s">
        <v>15928</v>
      </c>
      <c r="J4578">
        <v>0.12559999999999999</v>
      </c>
      <c r="K4578">
        <v>1</v>
      </c>
      <c r="L4578">
        <v>1</v>
      </c>
      <c r="M4578">
        <v>1</v>
      </c>
      <c r="N4578">
        <v>1</v>
      </c>
      <c r="O4578" t="s">
        <v>225</v>
      </c>
      <c r="P4578">
        <v>0</v>
      </c>
      <c r="Q4578">
        <v>1</v>
      </c>
      <c r="R4578">
        <v>6800</v>
      </c>
      <c r="S4578" t="s">
        <v>223</v>
      </c>
      <c r="T4578">
        <v>6800</v>
      </c>
      <c r="U4578" t="s">
        <v>15924</v>
      </c>
      <c r="X4578" t="s">
        <v>225</v>
      </c>
      <c r="Y4578">
        <v>6800</v>
      </c>
      <c r="AB4578">
        <v>1</v>
      </c>
      <c r="AC4578">
        <v>1</v>
      </c>
      <c r="AD4578">
        <v>2</v>
      </c>
      <c r="AE4578">
        <v>600</v>
      </c>
      <c r="AF4578">
        <v>1</v>
      </c>
      <c r="AQ4578">
        <v>2</v>
      </c>
      <c r="AR4578">
        <f t="shared" si="71"/>
        <v>4.6463999999999999</v>
      </c>
      <c r="AS4578">
        <v>1</v>
      </c>
      <c r="AT4578" t="s">
        <v>112</v>
      </c>
      <c r="AU4578">
        <v>20</v>
      </c>
    </row>
    <row r="4579" spans="1:47">
      <c r="A4579" t="s">
        <v>15929</v>
      </c>
      <c r="C4579">
        <v>310</v>
      </c>
      <c r="D4579" t="s">
        <v>15930</v>
      </c>
      <c r="E4579">
        <v>101</v>
      </c>
      <c r="F4579" t="s">
        <v>15892</v>
      </c>
      <c r="G4579" t="s">
        <v>422</v>
      </c>
      <c r="H4579" t="s">
        <v>220</v>
      </c>
      <c r="I4579" t="s">
        <v>15931</v>
      </c>
      <c r="J4579">
        <v>0.17337</v>
      </c>
      <c r="K4579">
        <v>0</v>
      </c>
      <c r="L4579">
        <v>0</v>
      </c>
      <c r="M4579">
        <v>0</v>
      </c>
      <c r="N4579">
        <v>0</v>
      </c>
      <c r="P4579">
        <v>0</v>
      </c>
      <c r="Q4579">
        <v>1</v>
      </c>
      <c r="R4579">
        <v>11600</v>
      </c>
      <c r="S4579" t="s">
        <v>223</v>
      </c>
      <c r="T4579">
        <v>0</v>
      </c>
      <c r="U4579" t="s">
        <v>15929</v>
      </c>
      <c r="V4579" t="s">
        <v>455</v>
      </c>
      <c r="W4579" t="s">
        <v>225</v>
      </c>
      <c r="Y4579">
        <v>11600</v>
      </c>
      <c r="AB4579">
        <v>0</v>
      </c>
      <c r="AC4579">
        <v>0</v>
      </c>
      <c r="AD4579">
        <v>3</v>
      </c>
      <c r="AE4579">
        <v>2320</v>
      </c>
      <c r="AF4579">
        <v>1.9</v>
      </c>
      <c r="AQ4579">
        <v>1</v>
      </c>
      <c r="AR4579">
        <f t="shared" si="71"/>
        <v>0</v>
      </c>
      <c r="AS4579">
        <v>1</v>
      </c>
      <c r="AT4579" t="s">
        <v>134</v>
      </c>
      <c r="AU4579">
        <v>43</v>
      </c>
    </row>
    <row r="4580" spans="1:47">
      <c r="A4580" t="s">
        <v>15932</v>
      </c>
      <c r="C4580">
        <v>310</v>
      </c>
      <c r="D4580" t="s">
        <v>15933</v>
      </c>
      <c r="E4580">
        <v>101</v>
      </c>
      <c r="F4580" t="s">
        <v>15934</v>
      </c>
      <c r="G4580" t="s">
        <v>1783</v>
      </c>
      <c r="H4580" t="s">
        <v>220</v>
      </c>
      <c r="I4580" t="s">
        <v>15935</v>
      </c>
      <c r="J4580">
        <v>0.15196999999999999</v>
      </c>
      <c r="K4580">
        <v>1</v>
      </c>
      <c r="L4580">
        <v>1</v>
      </c>
      <c r="M4580">
        <v>1</v>
      </c>
      <c r="N4580">
        <v>1</v>
      </c>
      <c r="O4580" t="s">
        <v>225</v>
      </c>
      <c r="P4580">
        <v>0</v>
      </c>
      <c r="Q4580">
        <v>1</v>
      </c>
      <c r="R4580">
        <v>1300</v>
      </c>
      <c r="S4580" t="s">
        <v>223</v>
      </c>
      <c r="T4580">
        <v>1300</v>
      </c>
      <c r="U4580" t="s">
        <v>15932</v>
      </c>
      <c r="V4580" t="s">
        <v>413</v>
      </c>
      <c r="W4580" t="s">
        <v>225</v>
      </c>
      <c r="X4580" t="s">
        <v>225</v>
      </c>
      <c r="Y4580">
        <v>1300</v>
      </c>
      <c r="AB4580">
        <v>1</v>
      </c>
      <c r="AC4580">
        <v>1</v>
      </c>
      <c r="AD4580">
        <v>2</v>
      </c>
      <c r="AE4580">
        <v>680</v>
      </c>
      <c r="AF4580">
        <v>1</v>
      </c>
      <c r="AQ4580">
        <v>1</v>
      </c>
      <c r="AR4580">
        <f t="shared" si="71"/>
        <v>4.6463999999999999</v>
      </c>
      <c r="AS4580">
        <v>1</v>
      </c>
      <c r="AT4580" t="s">
        <v>112</v>
      </c>
      <c r="AU4580">
        <v>20</v>
      </c>
    </row>
    <row r="4581" spans="1:47">
      <c r="A4581" t="s">
        <v>15936</v>
      </c>
      <c r="C4581">
        <v>310</v>
      </c>
      <c r="D4581" t="s">
        <v>15538</v>
      </c>
      <c r="E4581">
        <v>102</v>
      </c>
      <c r="F4581" t="s">
        <v>15937</v>
      </c>
      <c r="G4581" t="s">
        <v>422</v>
      </c>
      <c r="H4581" t="s">
        <v>8623</v>
      </c>
      <c r="I4581" t="s">
        <v>15938</v>
      </c>
      <c r="J4581">
        <v>1.1950000000000001E-2</v>
      </c>
      <c r="K4581">
        <v>1</v>
      </c>
      <c r="L4581">
        <v>1</v>
      </c>
      <c r="M4581">
        <v>1</v>
      </c>
      <c r="N4581">
        <v>1</v>
      </c>
      <c r="O4581" t="s">
        <v>225</v>
      </c>
      <c r="P4581">
        <v>0</v>
      </c>
      <c r="Q4581">
        <v>1</v>
      </c>
      <c r="R4581">
        <v>4500</v>
      </c>
      <c r="S4581" t="s">
        <v>223</v>
      </c>
      <c r="T4581">
        <v>4500</v>
      </c>
      <c r="U4581" t="s">
        <v>15936</v>
      </c>
      <c r="V4581" t="s">
        <v>933</v>
      </c>
      <c r="W4581" t="s">
        <v>659</v>
      </c>
      <c r="X4581" t="s">
        <v>225</v>
      </c>
      <c r="Y4581">
        <v>4500</v>
      </c>
      <c r="AB4581">
        <v>1</v>
      </c>
      <c r="AC4581">
        <v>1</v>
      </c>
      <c r="AD4581">
        <v>2</v>
      </c>
      <c r="AE4581">
        <v>1122</v>
      </c>
      <c r="AF4581">
        <v>2</v>
      </c>
      <c r="AQ4581">
        <v>1</v>
      </c>
      <c r="AR4581">
        <f t="shared" si="71"/>
        <v>9.68</v>
      </c>
      <c r="AS4581">
        <v>1</v>
      </c>
      <c r="AT4581" t="s">
        <v>133</v>
      </c>
      <c r="AU4581">
        <v>42</v>
      </c>
    </row>
    <row r="4582" spans="1:47">
      <c r="A4582" t="s">
        <v>15939</v>
      </c>
      <c r="C4582">
        <v>310</v>
      </c>
      <c r="D4582" t="s">
        <v>15940</v>
      </c>
      <c r="E4582">
        <v>132</v>
      </c>
      <c r="F4582" t="s">
        <v>15896</v>
      </c>
      <c r="G4582" t="s">
        <v>1783</v>
      </c>
      <c r="H4582" t="s">
        <v>260</v>
      </c>
      <c r="I4582" t="s">
        <v>15941</v>
      </c>
      <c r="J4582">
        <v>7.4649999999999994E-2</v>
      </c>
      <c r="K4582">
        <v>0</v>
      </c>
      <c r="L4582">
        <v>0</v>
      </c>
      <c r="M4582">
        <v>0</v>
      </c>
      <c r="N4582">
        <v>0</v>
      </c>
      <c r="P4582">
        <v>0</v>
      </c>
      <c r="Q4582">
        <v>0</v>
      </c>
      <c r="R4582">
        <v>0</v>
      </c>
      <c r="S4582" t="s">
        <v>223</v>
      </c>
      <c r="T4582">
        <v>0</v>
      </c>
      <c r="U4582" t="s">
        <v>15939</v>
      </c>
      <c r="Y4582">
        <v>0</v>
      </c>
      <c r="AB4582">
        <v>0</v>
      </c>
      <c r="AC4582">
        <v>0</v>
      </c>
      <c r="AD4582">
        <v>0</v>
      </c>
      <c r="AE4582">
        <v>0</v>
      </c>
      <c r="AF4582">
        <v>0</v>
      </c>
      <c r="AQ4582">
        <v>1</v>
      </c>
      <c r="AR4582">
        <f t="shared" si="71"/>
        <v>0</v>
      </c>
      <c r="AS4582">
        <v>1</v>
      </c>
      <c r="AT4582" t="s">
        <v>112</v>
      </c>
      <c r="AU4582">
        <v>20</v>
      </c>
    </row>
    <row r="4583" spans="1:47">
      <c r="A4583" t="s">
        <v>15942</v>
      </c>
      <c r="C4583">
        <v>310</v>
      </c>
      <c r="D4583" t="s">
        <v>15538</v>
      </c>
      <c r="E4583">
        <v>102</v>
      </c>
      <c r="F4583" t="s">
        <v>15943</v>
      </c>
      <c r="G4583" t="s">
        <v>11287</v>
      </c>
      <c r="H4583" t="s">
        <v>8623</v>
      </c>
      <c r="I4583" t="s">
        <v>15944</v>
      </c>
      <c r="J4583">
        <v>1.6119999999999999E-2</v>
      </c>
      <c r="K4583">
        <v>1</v>
      </c>
      <c r="L4583">
        <v>1</v>
      </c>
      <c r="M4583">
        <v>1</v>
      </c>
      <c r="N4583">
        <v>1</v>
      </c>
      <c r="O4583" t="s">
        <v>225</v>
      </c>
      <c r="P4583">
        <v>0</v>
      </c>
      <c r="Q4583">
        <v>1</v>
      </c>
      <c r="R4583">
        <v>2400</v>
      </c>
      <c r="S4583" t="s">
        <v>223</v>
      </c>
      <c r="T4583">
        <v>2400</v>
      </c>
      <c r="U4583" t="s">
        <v>15942</v>
      </c>
      <c r="X4583" t="s">
        <v>225</v>
      </c>
      <c r="Y4583">
        <v>2400</v>
      </c>
      <c r="AB4583">
        <v>1</v>
      </c>
      <c r="AC4583">
        <v>1</v>
      </c>
      <c r="AD4583">
        <v>2</v>
      </c>
      <c r="AE4583">
        <v>1188</v>
      </c>
      <c r="AF4583">
        <v>2</v>
      </c>
      <c r="AQ4583">
        <v>2</v>
      </c>
      <c r="AR4583">
        <f t="shared" si="71"/>
        <v>9.68</v>
      </c>
      <c r="AS4583">
        <v>1</v>
      </c>
      <c r="AT4583" t="s">
        <v>133</v>
      </c>
      <c r="AU4583">
        <v>42</v>
      </c>
    </row>
    <row r="4584" spans="1:47">
      <c r="A4584" t="s">
        <v>15945</v>
      </c>
      <c r="C4584">
        <v>310</v>
      </c>
      <c r="D4584" t="s">
        <v>15538</v>
      </c>
      <c r="E4584">
        <v>102</v>
      </c>
      <c r="F4584" t="s">
        <v>15946</v>
      </c>
      <c r="G4584" t="s">
        <v>422</v>
      </c>
      <c r="H4584" t="s">
        <v>8623</v>
      </c>
      <c r="I4584" t="s">
        <v>15947</v>
      </c>
      <c r="J4584">
        <v>1.073E-2</v>
      </c>
      <c r="K4584">
        <v>1</v>
      </c>
      <c r="L4584">
        <v>1</v>
      </c>
      <c r="M4584">
        <v>1</v>
      </c>
      <c r="N4584">
        <v>1</v>
      </c>
      <c r="O4584" t="s">
        <v>225</v>
      </c>
      <c r="P4584">
        <v>0</v>
      </c>
      <c r="Q4584">
        <v>1</v>
      </c>
      <c r="R4584">
        <v>2900</v>
      </c>
      <c r="S4584" t="s">
        <v>223</v>
      </c>
      <c r="T4584">
        <v>2900</v>
      </c>
      <c r="U4584" t="s">
        <v>15945</v>
      </c>
      <c r="V4584" t="s">
        <v>933</v>
      </c>
      <c r="W4584" t="s">
        <v>659</v>
      </c>
      <c r="X4584" t="s">
        <v>225</v>
      </c>
      <c r="Y4584">
        <v>2900</v>
      </c>
      <c r="AB4584">
        <v>1</v>
      </c>
      <c r="AC4584">
        <v>1</v>
      </c>
      <c r="AD4584">
        <v>2</v>
      </c>
      <c r="AE4584">
        <v>1122</v>
      </c>
      <c r="AF4584">
        <v>2</v>
      </c>
      <c r="AQ4584">
        <v>0</v>
      </c>
      <c r="AR4584">
        <f t="shared" si="71"/>
        <v>9.68</v>
      </c>
      <c r="AS4584">
        <v>1</v>
      </c>
      <c r="AT4584" t="s">
        <v>133</v>
      </c>
      <c r="AU4584">
        <v>42</v>
      </c>
    </row>
    <row r="4585" spans="1:47">
      <c r="A4585" t="s">
        <v>15948</v>
      </c>
      <c r="C4585">
        <v>310</v>
      </c>
      <c r="D4585" t="s">
        <v>15538</v>
      </c>
      <c r="E4585">
        <v>102</v>
      </c>
      <c r="F4585" t="s">
        <v>15949</v>
      </c>
      <c r="G4585" t="s">
        <v>422</v>
      </c>
      <c r="H4585" t="s">
        <v>8623</v>
      </c>
      <c r="I4585" t="s">
        <v>15950</v>
      </c>
      <c r="J4585">
        <v>1.1860000000000001E-2</v>
      </c>
      <c r="K4585">
        <v>1</v>
      </c>
      <c r="L4585">
        <v>1</v>
      </c>
      <c r="M4585">
        <v>1</v>
      </c>
      <c r="N4585">
        <v>1</v>
      </c>
      <c r="O4585" t="s">
        <v>225</v>
      </c>
      <c r="P4585">
        <v>0</v>
      </c>
      <c r="Q4585">
        <v>1</v>
      </c>
      <c r="R4585">
        <v>2300</v>
      </c>
      <c r="S4585" t="s">
        <v>223</v>
      </c>
      <c r="T4585">
        <v>2300</v>
      </c>
      <c r="U4585" t="s">
        <v>15948</v>
      </c>
      <c r="V4585" t="s">
        <v>933</v>
      </c>
      <c r="W4585" t="s">
        <v>659</v>
      </c>
      <c r="X4585" t="s">
        <v>225</v>
      </c>
      <c r="Y4585">
        <v>2300</v>
      </c>
      <c r="AB4585">
        <v>1</v>
      </c>
      <c r="AC4585">
        <v>1</v>
      </c>
      <c r="AD4585">
        <v>2</v>
      </c>
      <c r="AE4585">
        <v>1122</v>
      </c>
      <c r="AF4585">
        <v>2</v>
      </c>
      <c r="AQ4585">
        <v>1</v>
      </c>
      <c r="AR4585">
        <f t="shared" si="71"/>
        <v>9.68</v>
      </c>
      <c r="AS4585">
        <v>1</v>
      </c>
      <c r="AT4585" t="s">
        <v>133</v>
      </c>
      <c r="AU4585">
        <v>42</v>
      </c>
    </row>
    <row r="4586" spans="1:47">
      <c r="A4586" t="s">
        <v>15951</v>
      </c>
      <c r="C4586">
        <v>310</v>
      </c>
      <c r="D4586" t="s">
        <v>15952</v>
      </c>
      <c r="E4586">
        <v>101</v>
      </c>
      <c r="F4586" t="s">
        <v>15953</v>
      </c>
      <c r="G4586" t="s">
        <v>422</v>
      </c>
      <c r="H4586" t="s">
        <v>220</v>
      </c>
      <c r="I4586" t="s">
        <v>15954</v>
      </c>
      <c r="J4586">
        <v>0.36637999999999998</v>
      </c>
      <c r="K4586">
        <v>1</v>
      </c>
      <c r="L4586">
        <v>1</v>
      </c>
      <c r="M4586">
        <v>1</v>
      </c>
      <c r="N4586">
        <v>1</v>
      </c>
      <c r="O4586" t="s">
        <v>225</v>
      </c>
      <c r="P4586">
        <v>0</v>
      </c>
      <c r="Q4586">
        <v>1</v>
      </c>
      <c r="R4586">
        <v>8800</v>
      </c>
      <c r="S4586" t="s">
        <v>223</v>
      </c>
      <c r="T4586">
        <v>8800</v>
      </c>
      <c r="U4586" t="s">
        <v>15951</v>
      </c>
      <c r="V4586" t="s">
        <v>455</v>
      </c>
      <c r="W4586" t="s">
        <v>225</v>
      </c>
      <c r="X4586" t="s">
        <v>225</v>
      </c>
      <c r="Y4586">
        <v>8800</v>
      </c>
      <c r="AB4586">
        <v>1</v>
      </c>
      <c r="AC4586">
        <v>1</v>
      </c>
      <c r="AD4586">
        <v>3</v>
      </c>
      <c r="AE4586">
        <v>1500</v>
      </c>
      <c r="AF4586">
        <v>1</v>
      </c>
      <c r="AQ4586">
        <v>1</v>
      </c>
      <c r="AR4586">
        <f t="shared" si="71"/>
        <v>9.68</v>
      </c>
      <c r="AS4586">
        <v>1</v>
      </c>
      <c r="AT4586" t="s">
        <v>133</v>
      </c>
      <c r="AU4586">
        <v>42</v>
      </c>
    </row>
    <row r="4587" spans="1:47">
      <c r="A4587" t="s">
        <v>15955</v>
      </c>
      <c r="C4587">
        <v>310</v>
      </c>
      <c r="D4587" t="s">
        <v>15956</v>
      </c>
      <c r="E4587">
        <v>102</v>
      </c>
      <c r="F4587" t="s">
        <v>15957</v>
      </c>
      <c r="G4587" t="s">
        <v>422</v>
      </c>
      <c r="H4587" t="s">
        <v>8623</v>
      </c>
      <c r="I4587" t="s">
        <v>15958</v>
      </c>
      <c r="J4587">
        <v>1.2659999999999999E-2</v>
      </c>
      <c r="K4587">
        <v>1</v>
      </c>
      <c r="L4587">
        <v>1</v>
      </c>
      <c r="M4587">
        <v>1</v>
      </c>
      <c r="N4587">
        <v>1</v>
      </c>
      <c r="O4587" t="s">
        <v>225</v>
      </c>
      <c r="P4587">
        <v>0</v>
      </c>
      <c r="Q4587">
        <v>1</v>
      </c>
      <c r="R4587">
        <v>7900</v>
      </c>
      <c r="S4587" t="s">
        <v>223</v>
      </c>
      <c r="T4587">
        <v>7900</v>
      </c>
      <c r="U4587" t="s">
        <v>15955</v>
      </c>
      <c r="V4587" t="s">
        <v>933</v>
      </c>
      <c r="W4587" t="s">
        <v>659</v>
      </c>
      <c r="X4587" t="s">
        <v>225</v>
      </c>
      <c r="Y4587">
        <v>7900</v>
      </c>
      <c r="AB4587">
        <v>1</v>
      </c>
      <c r="AC4587">
        <v>1</v>
      </c>
      <c r="AD4587">
        <v>2</v>
      </c>
      <c r="AE4587">
        <v>950</v>
      </c>
      <c r="AF4587">
        <v>2</v>
      </c>
      <c r="AQ4587">
        <v>1</v>
      </c>
      <c r="AR4587">
        <f t="shared" si="71"/>
        <v>9.68</v>
      </c>
      <c r="AS4587">
        <v>1</v>
      </c>
      <c r="AT4587" t="s">
        <v>133</v>
      </c>
      <c r="AU4587">
        <v>42</v>
      </c>
    </row>
    <row r="4588" spans="1:47">
      <c r="A4588" t="s">
        <v>15959</v>
      </c>
      <c r="C4588">
        <v>310</v>
      </c>
      <c r="D4588" t="s">
        <v>15538</v>
      </c>
      <c r="E4588">
        <v>102</v>
      </c>
      <c r="F4588" t="s">
        <v>15960</v>
      </c>
      <c r="G4588" t="s">
        <v>422</v>
      </c>
      <c r="H4588" t="s">
        <v>8623</v>
      </c>
      <c r="I4588" t="s">
        <v>15961</v>
      </c>
      <c r="J4588">
        <v>1.5980000000000001E-2</v>
      </c>
      <c r="K4588">
        <v>1</v>
      </c>
      <c r="L4588">
        <v>1</v>
      </c>
      <c r="M4588">
        <v>1</v>
      </c>
      <c r="N4588">
        <v>1</v>
      </c>
      <c r="O4588" t="s">
        <v>225</v>
      </c>
      <c r="P4588">
        <v>0</v>
      </c>
      <c r="Q4588">
        <v>1</v>
      </c>
      <c r="R4588">
        <v>13100</v>
      </c>
      <c r="S4588" t="s">
        <v>223</v>
      </c>
      <c r="T4588">
        <v>13100</v>
      </c>
      <c r="U4588" t="s">
        <v>15959</v>
      </c>
      <c r="V4588" t="s">
        <v>933</v>
      </c>
      <c r="W4588" t="s">
        <v>659</v>
      </c>
      <c r="X4588" t="s">
        <v>225</v>
      </c>
      <c r="Y4588">
        <v>13100</v>
      </c>
      <c r="AB4588">
        <v>1</v>
      </c>
      <c r="AC4588">
        <v>1</v>
      </c>
      <c r="AD4588">
        <v>2</v>
      </c>
      <c r="AE4588">
        <v>1122</v>
      </c>
      <c r="AF4588">
        <v>2</v>
      </c>
      <c r="AQ4588">
        <v>1</v>
      </c>
      <c r="AR4588">
        <f t="shared" si="71"/>
        <v>9.68</v>
      </c>
      <c r="AS4588">
        <v>1</v>
      </c>
      <c r="AT4588" t="s">
        <v>133</v>
      </c>
      <c r="AU4588">
        <v>42</v>
      </c>
    </row>
    <row r="4589" spans="1:47">
      <c r="A4589" t="s">
        <v>15962</v>
      </c>
      <c r="C4589">
        <v>310</v>
      </c>
      <c r="D4589" t="s">
        <v>14266</v>
      </c>
      <c r="E4589">
        <v>392</v>
      </c>
      <c r="F4589" t="s">
        <v>15498</v>
      </c>
      <c r="G4589" t="s">
        <v>11287</v>
      </c>
      <c r="H4589" t="s">
        <v>11501</v>
      </c>
      <c r="I4589" t="s">
        <v>15963</v>
      </c>
      <c r="J4589">
        <v>1.0628</v>
      </c>
      <c r="K4589">
        <v>0</v>
      </c>
      <c r="L4589">
        <v>0</v>
      </c>
      <c r="M4589">
        <v>0</v>
      </c>
      <c r="N4589">
        <v>0</v>
      </c>
      <c r="P4589">
        <v>0</v>
      </c>
      <c r="Q4589">
        <v>0</v>
      </c>
      <c r="R4589">
        <v>0</v>
      </c>
      <c r="S4589" t="s">
        <v>223</v>
      </c>
      <c r="T4589">
        <v>0</v>
      </c>
      <c r="U4589" t="s">
        <v>15962</v>
      </c>
      <c r="Y4589">
        <v>0</v>
      </c>
      <c r="AB4589">
        <v>0</v>
      </c>
      <c r="AC4589">
        <v>0</v>
      </c>
      <c r="AD4589">
        <v>0</v>
      </c>
      <c r="AE4589">
        <v>0</v>
      </c>
      <c r="AF4589">
        <v>0</v>
      </c>
      <c r="AQ4589">
        <v>1</v>
      </c>
      <c r="AR4589">
        <f t="shared" si="71"/>
        <v>0</v>
      </c>
      <c r="AS4589">
        <v>1</v>
      </c>
      <c r="AT4589" t="s">
        <v>133</v>
      </c>
      <c r="AU4589">
        <v>42</v>
      </c>
    </row>
    <row r="4590" spans="1:47">
      <c r="A4590" t="s">
        <v>15964</v>
      </c>
      <c r="C4590">
        <v>310</v>
      </c>
      <c r="D4590" t="s">
        <v>15965</v>
      </c>
      <c r="E4590">
        <v>101</v>
      </c>
      <c r="F4590" t="s">
        <v>15876</v>
      </c>
      <c r="G4590" t="s">
        <v>11287</v>
      </c>
      <c r="H4590" t="s">
        <v>220</v>
      </c>
      <c r="I4590" t="s">
        <v>15966</v>
      </c>
      <c r="J4590">
        <v>0.26296000000000003</v>
      </c>
      <c r="K4590">
        <v>1</v>
      </c>
      <c r="L4590">
        <v>1</v>
      </c>
      <c r="M4590">
        <v>1</v>
      </c>
      <c r="N4590">
        <v>1</v>
      </c>
      <c r="O4590" t="s">
        <v>225</v>
      </c>
      <c r="P4590">
        <v>0</v>
      </c>
      <c r="Q4590">
        <v>1</v>
      </c>
      <c r="R4590">
        <v>15200</v>
      </c>
      <c r="S4590" t="s">
        <v>223</v>
      </c>
      <c r="T4590">
        <v>15200</v>
      </c>
      <c r="U4590" t="s">
        <v>15964</v>
      </c>
      <c r="V4590" t="s">
        <v>413</v>
      </c>
      <c r="W4590" t="s">
        <v>225</v>
      </c>
      <c r="X4590" t="s">
        <v>225</v>
      </c>
      <c r="Y4590">
        <v>15200</v>
      </c>
      <c r="AB4590">
        <v>1</v>
      </c>
      <c r="AC4590">
        <v>1</v>
      </c>
      <c r="AD4590">
        <v>2</v>
      </c>
      <c r="AE4590">
        <v>580</v>
      </c>
      <c r="AF4590">
        <v>1</v>
      </c>
      <c r="AQ4590">
        <v>1</v>
      </c>
      <c r="AR4590">
        <f t="shared" si="71"/>
        <v>9.68</v>
      </c>
      <c r="AS4590">
        <v>1</v>
      </c>
      <c r="AT4590" t="s">
        <v>133</v>
      </c>
      <c r="AU4590">
        <v>42</v>
      </c>
    </row>
    <row r="4591" spans="1:47">
      <c r="A4591" t="s">
        <v>15967</v>
      </c>
      <c r="C4591">
        <v>310</v>
      </c>
      <c r="D4591" t="s">
        <v>15968</v>
      </c>
      <c r="E4591">
        <v>101</v>
      </c>
      <c r="F4591" t="s">
        <v>15575</v>
      </c>
      <c r="G4591" t="s">
        <v>422</v>
      </c>
      <c r="H4591" t="s">
        <v>220</v>
      </c>
      <c r="I4591" t="s">
        <v>15969</v>
      </c>
      <c r="J4591">
        <v>0.20054</v>
      </c>
      <c r="K4591">
        <v>1</v>
      </c>
      <c r="L4591">
        <v>1</v>
      </c>
      <c r="M4591">
        <v>1</v>
      </c>
      <c r="N4591">
        <v>1</v>
      </c>
      <c r="O4591" t="s">
        <v>225</v>
      </c>
      <c r="P4591">
        <v>0</v>
      </c>
      <c r="Q4591">
        <v>1</v>
      </c>
      <c r="R4591">
        <v>9500</v>
      </c>
      <c r="S4591" t="s">
        <v>223</v>
      </c>
      <c r="T4591">
        <v>9500</v>
      </c>
      <c r="U4591" t="s">
        <v>15967</v>
      </c>
      <c r="V4591" t="s">
        <v>455</v>
      </c>
      <c r="W4591" t="s">
        <v>225</v>
      </c>
      <c r="X4591" t="s">
        <v>225</v>
      </c>
      <c r="Y4591">
        <v>9500</v>
      </c>
      <c r="AB4591">
        <v>1</v>
      </c>
      <c r="AC4591">
        <v>1</v>
      </c>
      <c r="AD4591">
        <v>3</v>
      </c>
      <c r="AE4591">
        <v>1667</v>
      </c>
      <c r="AF4591">
        <v>1.75</v>
      </c>
      <c r="AQ4591">
        <v>1</v>
      </c>
      <c r="AR4591">
        <f t="shared" si="71"/>
        <v>9.68</v>
      </c>
      <c r="AS4591">
        <v>1</v>
      </c>
      <c r="AT4591" t="s">
        <v>134</v>
      </c>
      <c r="AU4591">
        <v>43</v>
      </c>
    </row>
    <row r="4592" spans="1:47">
      <c r="A4592" t="s">
        <v>15970</v>
      </c>
      <c r="C4592">
        <v>310</v>
      </c>
      <c r="D4592" t="s">
        <v>15538</v>
      </c>
      <c r="E4592">
        <v>102</v>
      </c>
      <c r="F4592" t="s">
        <v>15971</v>
      </c>
      <c r="G4592" t="s">
        <v>422</v>
      </c>
      <c r="H4592" t="s">
        <v>8623</v>
      </c>
      <c r="I4592" t="s">
        <v>15972</v>
      </c>
      <c r="J4592">
        <v>1.3939999999999999E-2</v>
      </c>
      <c r="K4592">
        <v>1</v>
      </c>
      <c r="L4592">
        <v>1</v>
      </c>
      <c r="M4592">
        <v>1</v>
      </c>
      <c r="N4592">
        <v>1</v>
      </c>
      <c r="O4592" t="s">
        <v>225</v>
      </c>
      <c r="P4592">
        <v>0</v>
      </c>
      <c r="Q4592">
        <v>1</v>
      </c>
      <c r="R4592">
        <v>2100</v>
      </c>
      <c r="S4592" t="s">
        <v>223</v>
      </c>
      <c r="T4592">
        <v>2100</v>
      </c>
      <c r="U4592" t="s">
        <v>15970</v>
      </c>
      <c r="V4592" t="s">
        <v>933</v>
      </c>
      <c r="W4592" t="s">
        <v>659</v>
      </c>
      <c r="X4592" t="s">
        <v>225</v>
      </c>
      <c r="Y4592">
        <v>2100</v>
      </c>
      <c r="AB4592">
        <v>1</v>
      </c>
      <c r="AC4592">
        <v>1</v>
      </c>
      <c r="AD4592">
        <v>2</v>
      </c>
      <c r="AE4592">
        <v>1122</v>
      </c>
      <c r="AF4592">
        <v>2</v>
      </c>
      <c r="AQ4592">
        <v>1</v>
      </c>
      <c r="AR4592">
        <f t="shared" si="71"/>
        <v>9.68</v>
      </c>
      <c r="AS4592">
        <v>1</v>
      </c>
      <c r="AT4592" t="s">
        <v>133</v>
      </c>
      <c r="AU4592">
        <v>42</v>
      </c>
    </row>
    <row r="4593" spans="1:47">
      <c r="A4593" t="s">
        <v>15973</v>
      </c>
      <c r="C4593">
        <v>310</v>
      </c>
      <c r="D4593" t="s">
        <v>15974</v>
      </c>
      <c r="E4593">
        <v>132</v>
      </c>
      <c r="F4593" t="s">
        <v>15896</v>
      </c>
      <c r="G4593" t="s">
        <v>1783</v>
      </c>
      <c r="H4593" t="s">
        <v>260</v>
      </c>
      <c r="I4593" t="s">
        <v>15975</v>
      </c>
      <c r="J4593">
        <v>6.1420000000000002E-2</v>
      </c>
      <c r="K4593">
        <v>0</v>
      </c>
      <c r="L4593">
        <v>0</v>
      </c>
      <c r="M4593">
        <v>0</v>
      </c>
      <c r="N4593">
        <v>0</v>
      </c>
      <c r="P4593">
        <v>0</v>
      </c>
      <c r="Q4593">
        <v>0</v>
      </c>
      <c r="R4593">
        <v>0</v>
      </c>
      <c r="S4593" t="s">
        <v>223</v>
      </c>
      <c r="T4593">
        <v>0</v>
      </c>
      <c r="U4593" t="s">
        <v>15973</v>
      </c>
      <c r="Y4593">
        <v>0</v>
      </c>
      <c r="AB4593">
        <v>0</v>
      </c>
      <c r="AC4593">
        <v>0</v>
      </c>
      <c r="AD4593">
        <v>0</v>
      </c>
      <c r="AE4593">
        <v>0</v>
      </c>
      <c r="AF4593">
        <v>0</v>
      </c>
      <c r="AQ4593">
        <v>1</v>
      </c>
      <c r="AR4593">
        <f t="shared" si="71"/>
        <v>0</v>
      </c>
      <c r="AS4593">
        <v>1</v>
      </c>
      <c r="AT4593" t="s">
        <v>112</v>
      </c>
      <c r="AU4593">
        <v>20</v>
      </c>
    </row>
    <row r="4594" spans="1:47">
      <c r="A4594" t="s">
        <v>15976</v>
      </c>
      <c r="C4594">
        <v>310</v>
      </c>
      <c r="D4594" t="s">
        <v>15977</v>
      </c>
      <c r="E4594">
        <v>102</v>
      </c>
      <c r="F4594" t="s">
        <v>15978</v>
      </c>
      <c r="G4594" t="s">
        <v>422</v>
      </c>
      <c r="H4594" t="s">
        <v>8623</v>
      </c>
      <c r="I4594" t="s">
        <v>15979</v>
      </c>
      <c r="J4594">
        <v>1.3140000000000001E-2</v>
      </c>
      <c r="K4594">
        <v>1</v>
      </c>
      <c r="L4594">
        <v>1</v>
      </c>
      <c r="M4594">
        <v>1</v>
      </c>
      <c r="N4594">
        <v>1</v>
      </c>
      <c r="O4594" t="s">
        <v>225</v>
      </c>
      <c r="P4594">
        <v>0</v>
      </c>
      <c r="Q4594">
        <v>1</v>
      </c>
      <c r="R4594">
        <v>10400</v>
      </c>
      <c r="S4594" t="s">
        <v>223</v>
      </c>
      <c r="T4594">
        <v>10400</v>
      </c>
      <c r="U4594" t="s">
        <v>15976</v>
      </c>
      <c r="V4594" t="s">
        <v>933</v>
      </c>
      <c r="W4594" t="s">
        <v>659</v>
      </c>
      <c r="X4594" t="s">
        <v>225</v>
      </c>
      <c r="Y4594">
        <v>10400</v>
      </c>
      <c r="AB4594">
        <v>1</v>
      </c>
      <c r="AC4594">
        <v>1</v>
      </c>
      <c r="AD4594">
        <v>2</v>
      </c>
      <c r="AE4594">
        <v>950</v>
      </c>
      <c r="AF4594">
        <v>2</v>
      </c>
      <c r="AQ4594">
        <v>1</v>
      </c>
      <c r="AR4594">
        <f t="shared" si="71"/>
        <v>9.68</v>
      </c>
      <c r="AS4594">
        <v>1</v>
      </c>
      <c r="AT4594" t="s">
        <v>133</v>
      </c>
      <c r="AU4594">
        <v>42</v>
      </c>
    </row>
    <row r="4595" spans="1:47">
      <c r="A4595" t="s">
        <v>15980</v>
      </c>
      <c r="C4595">
        <v>310</v>
      </c>
      <c r="D4595" t="s">
        <v>15981</v>
      </c>
      <c r="E4595">
        <v>340</v>
      </c>
      <c r="F4595" t="s">
        <v>15825</v>
      </c>
      <c r="G4595" t="s">
        <v>11287</v>
      </c>
      <c r="H4595" t="s">
        <v>11971</v>
      </c>
      <c r="I4595" t="s">
        <v>15982</v>
      </c>
      <c r="J4595">
        <v>0.35920999999999997</v>
      </c>
      <c r="K4595">
        <v>0</v>
      </c>
      <c r="L4595">
        <v>0</v>
      </c>
      <c r="M4595">
        <v>1</v>
      </c>
      <c r="N4595">
        <v>1</v>
      </c>
      <c r="O4595" t="s">
        <v>659</v>
      </c>
      <c r="P4595">
        <v>0</v>
      </c>
      <c r="Q4595">
        <v>1</v>
      </c>
      <c r="R4595">
        <v>4000</v>
      </c>
      <c r="S4595" t="s">
        <v>223</v>
      </c>
      <c r="T4595">
        <v>0</v>
      </c>
      <c r="U4595" t="s">
        <v>15980</v>
      </c>
      <c r="V4595" t="s">
        <v>7648</v>
      </c>
      <c r="W4595" t="s">
        <v>225</v>
      </c>
      <c r="X4595" t="s">
        <v>659</v>
      </c>
      <c r="Y4595">
        <v>4000</v>
      </c>
      <c r="AB4595">
        <v>0</v>
      </c>
      <c r="AC4595">
        <v>0</v>
      </c>
      <c r="AD4595">
        <v>2</v>
      </c>
      <c r="AE4595">
        <v>2373</v>
      </c>
      <c r="AF4595">
        <v>2</v>
      </c>
      <c r="AQ4595">
        <v>1</v>
      </c>
      <c r="AR4595">
        <f t="shared" si="71"/>
        <v>0</v>
      </c>
      <c r="AS4595">
        <v>1</v>
      </c>
      <c r="AT4595" t="s">
        <v>133</v>
      </c>
      <c r="AU4595">
        <v>42</v>
      </c>
    </row>
    <row r="4596" spans="1:47">
      <c r="A4596" t="s">
        <v>15983</v>
      </c>
      <c r="C4596">
        <v>310</v>
      </c>
      <c r="D4596" t="s">
        <v>15984</v>
      </c>
      <c r="E4596">
        <v>102</v>
      </c>
      <c r="F4596" t="s">
        <v>15985</v>
      </c>
      <c r="G4596" t="s">
        <v>422</v>
      </c>
      <c r="H4596" t="s">
        <v>8623</v>
      </c>
      <c r="I4596" t="s">
        <v>15986</v>
      </c>
      <c r="J4596">
        <v>1.3050000000000001E-2</v>
      </c>
      <c r="K4596">
        <v>1</v>
      </c>
      <c r="L4596">
        <v>1</v>
      </c>
      <c r="M4596">
        <v>1</v>
      </c>
      <c r="N4596">
        <v>1</v>
      </c>
      <c r="O4596" t="s">
        <v>225</v>
      </c>
      <c r="P4596">
        <v>0</v>
      </c>
      <c r="Q4596">
        <v>1</v>
      </c>
      <c r="R4596">
        <v>7500</v>
      </c>
      <c r="S4596" t="s">
        <v>223</v>
      </c>
      <c r="T4596">
        <v>7500</v>
      </c>
      <c r="U4596" t="s">
        <v>15983</v>
      </c>
      <c r="V4596" t="s">
        <v>933</v>
      </c>
      <c r="W4596" t="s">
        <v>659</v>
      </c>
      <c r="X4596" t="s">
        <v>225</v>
      </c>
      <c r="Y4596">
        <v>7500</v>
      </c>
      <c r="AB4596">
        <v>1</v>
      </c>
      <c r="AC4596">
        <v>1</v>
      </c>
      <c r="AD4596">
        <v>2</v>
      </c>
      <c r="AE4596">
        <v>950</v>
      </c>
      <c r="AF4596">
        <v>2</v>
      </c>
      <c r="AQ4596">
        <v>1</v>
      </c>
      <c r="AR4596">
        <f t="shared" si="71"/>
        <v>9.68</v>
      </c>
      <c r="AS4596">
        <v>1</v>
      </c>
      <c r="AT4596" t="s">
        <v>133</v>
      </c>
      <c r="AU4596">
        <v>42</v>
      </c>
    </row>
    <row r="4597" spans="1:47">
      <c r="A4597" t="s">
        <v>15987</v>
      </c>
      <c r="C4597">
        <v>310</v>
      </c>
      <c r="D4597" t="s">
        <v>15988</v>
      </c>
      <c r="E4597">
        <v>101</v>
      </c>
      <c r="F4597" t="s">
        <v>15989</v>
      </c>
      <c r="G4597" t="s">
        <v>422</v>
      </c>
      <c r="H4597" t="s">
        <v>220</v>
      </c>
      <c r="I4597" t="s">
        <v>15990</v>
      </c>
      <c r="J4597">
        <v>0.24775</v>
      </c>
      <c r="K4597">
        <v>1</v>
      </c>
      <c r="L4597">
        <v>1</v>
      </c>
      <c r="M4597">
        <v>1</v>
      </c>
      <c r="N4597">
        <v>1</v>
      </c>
      <c r="O4597" t="s">
        <v>225</v>
      </c>
      <c r="P4597">
        <v>0</v>
      </c>
      <c r="Q4597">
        <v>1</v>
      </c>
      <c r="R4597">
        <v>4000</v>
      </c>
      <c r="S4597" t="s">
        <v>223</v>
      </c>
      <c r="T4597">
        <v>4000</v>
      </c>
      <c r="U4597" t="s">
        <v>15987</v>
      </c>
      <c r="V4597" t="s">
        <v>455</v>
      </c>
      <c r="W4597" t="s">
        <v>225</v>
      </c>
      <c r="X4597" t="s">
        <v>225</v>
      </c>
      <c r="Y4597">
        <v>4000</v>
      </c>
      <c r="AB4597">
        <v>1</v>
      </c>
      <c r="AC4597">
        <v>1</v>
      </c>
      <c r="AD4597">
        <v>3</v>
      </c>
      <c r="AE4597">
        <v>1469</v>
      </c>
      <c r="AF4597">
        <v>1.75</v>
      </c>
      <c r="AQ4597">
        <v>1</v>
      </c>
      <c r="AR4597">
        <f t="shared" si="71"/>
        <v>9.68</v>
      </c>
      <c r="AS4597">
        <v>1</v>
      </c>
      <c r="AT4597" t="s">
        <v>133</v>
      </c>
      <c r="AU4597">
        <v>42</v>
      </c>
    </row>
    <row r="4598" spans="1:47">
      <c r="A4598" t="s">
        <v>15991</v>
      </c>
      <c r="C4598">
        <v>310</v>
      </c>
      <c r="D4598" t="s">
        <v>15538</v>
      </c>
      <c r="E4598">
        <v>102</v>
      </c>
      <c r="F4598" t="s">
        <v>15992</v>
      </c>
      <c r="G4598" t="s">
        <v>422</v>
      </c>
      <c r="H4598" t="s">
        <v>8623</v>
      </c>
      <c r="I4598" t="s">
        <v>15993</v>
      </c>
      <c r="J4598">
        <v>1.5140000000000001E-2</v>
      </c>
      <c r="K4598">
        <v>1</v>
      </c>
      <c r="L4598">
        <v>1</v>
      </c>
      <c r="M4598">
        <v>1</v>
      </c>
      <c r="N4598">
        <v>1</v>
      </c>
      <c r="O4598" t="s">
        <v>225</v>
      </c>
      <c r="P4598">
        <v>0</v>
      </c>
      <c r="Q4598">
        <v>1</v>
      </c>
      <c r="R4598">
        <v>9500</v>
      </c>
      <c r="S4598" t="s">
        <v>223</v>
      </c>
      <c r="T4598">
        <v>9500</v>
      </c>
      <c r="U4598" t="s">
        <v>15991</v>
      </c>
      <c r="V4598" t="s">
        <v>933</v>
      </c>
      <c r="W4598" t="s">
        <v>659</v>
      </c>
      <c r="X4598" t="s">
        <v>225</v>
      </c>
      <c r="Y4598">
        <v>9500</v>
      </c>
      <c r="AB4598">
        <v>1</v>
      </c>
      <c r="AC4598">
        <v>1</v>
      </c>
      <c r="AD4598">
        <v>2</v>
      </c>
      <c r="AE4598">
        <v>1122</v>
      </c>
      <c r="AF4598">
        <v>2</v>
      </c>
      <c r="AQ4598">
        <v>1</v>
      </c>
      <c r="AR4598">
        <f t="shared" si="71"/>
        <v>9.68</v>
      </c>
      <c r="AS4598">
        <v>1</v>
      </c>
      <c r="AT4598" t="s">
        <v>133</v>
      </c>
      <c r="AU4598">
        <v>42</v>
      </c>
    </row>
    <row r="4599" spans="1:47">
      <c r="A4599" t="s">
        <v>15994</v>
      </c>
      <c r="C4599">
        <v>310</v>
      </c>
      <c r="D4599" t="s">
        <v>15538</v>
      </c>
      <c r="E4599">
        <v>102</v>
      </c>
      <c r="F4599" t="s">
        <v>15995</v>
      </c>
      <c r="G4599" t="s">
        <v>11287</v>
      </c>
      <c r="H4599" t="s">
        <v>8623</v>
      </c>
      <c r="I4599" t="s">
        <v>15996</v>
      </c>
      <c r="J4599">
        <v>1.3270000000000001E-2</v>
      </c>
      <c r="K4599">
        <v>1</v>
      </c>
      <c r="L4599">
        <v>1</v>
      </c>
      <c r="M4599">
        <v>1</v>
      </c>
      <c r="N4599">
        <v>1</v>
      </c>
      <c r="O4599" t="s">
        <v>225</v>
      </c>
      <c r="P4599">
        <v>0</v>
      </c>
      <c r="Q4599">
        <v>2</v>
      </c>
      <c r="R4599">
        <v>8600</v>
      </c>
      <c r="S4599" t="s">
        <v>223</v>
      </c>
      <c r="T4599">
        <v>8600</v>
      </c>
      <c r="U4599" t="s">
        <v>15994</v>
      </c>
      <c r="X4599" t="s">
        <v>225</v>
      </c>
      <c r="Y4599">
        <v>4300</v>
      </c>
      <c r="AB4599">
        <v>1</v>
      </c>
      <c r="AC4599">
        <v>1</v>
      </c>
      <c r="AD4599">
        <v>2</v>
      </c>
      <c r="AE4599">
        <v>1188</v>
      </c>
      <c r="AF4599">
        <v>2</v>
      </c>
      <c r="AQ4599">
        <v>1</v>
      </c>
      <c r="AR4599">
        <f t="shared" si="71"/>
        <v>9.68</v>
      </c>
      <c r="AS4599">
        <v>1</v>
      </c>
      <c r="AT4599" t="s">
        <v>133</v>
      </c>
      <c r="AU4599">
        <v>42</v>
      </c>
    </row>
    <row r="4600" spans="1:47">
      <c r="A4600" t="s">
        <v>15997</v>
      </c>
      <c r="C4600">
        <v>310</v>
      </c>
      <c r="D4600" t="s">
        <v>15998</v>
      </c>
      <c r="E4600">
        <v>104</v>
      </c>
      <c r="F4600" t="s">
        <v>15999</v>
      </c>
      <c r="G4600" t="s">
        <v>1783</v>
      </c>
      <c r="H4600" t="s">
        <v>1213</v>
      </c>
      <c r="I4600" t="s">
        <v>16000</v>
      </c>
      <c r="J4600">
        <v>8.8620000000000004E-2</v>
      </c>
      <c r="K4600">
        <v>0</v>
      </c>
      <c r="L4600">
        <v>0</v>
      </c>
      <c r="M4600">
        <v>0</v>
      </c>
      <c r="N4600">
        <v>0</v>
      </c>
      <c r="P4600">
        <v>0</v>
      </c>
      <c r="Q4600">
        <v>0</v>
      </c>
      <c r="R4600">
        <v>0</v>
      </c>
      <c r="S4600" t="s">
        <v>223</v>
      </c>
      <c r="T4600">
        <v>0</v>
      </c>
      <c r="U4600" t="s">
        <v>15997</v>
      </c>
      <c r="V4600" t="s">
        <v>224</v>
      </c>
      <c r="W4600" t="s">
        <v>225</v>
      </c>
      <c r="Y4600">
        <v>0</v>
      </c>
      <c r="AB4600">
        <v>0</v>
      </c>
      <c r="AC4600">
        <v>0</v>
      </c>
      <c r="AD4600">
        <v>3</v>
      </c>
      <c r="AE4600">
        <v>1549</v>
      </c>
      <c r="AF4600">
        <v>1</v>
      </c>
      <c r="AQ4600">
        <v>0</v>
      </c>
      <c r="AR4600">
        <f t="shared" si="71"/>
        <v>0</v>
      </c>
      <c r="AS4600">
        <v>1</v>
      </c>
      <c r="AT4600" t="s">
        <v>129</v>
      </c>
      <c r="AU4600">
        <v>38</v>
      </c>
    </row>
    <row r="4601" spans="1:47">
      <c r="A4601" t="s">
        <v>16001</v>
      </c>
      <c r="C4601">
        <v>310</v>
      </c>
      <c r="D4601" t="s">
        <v>16002</v>
      </c>
      <c r="E4601">
        <v>102</v>
      </c>
      <c r="F4601" t="s">
        <v>16003</v>
      </c>
      <c r="G4601" t="s">
        <v>422</v>
      </c>
      <c r="H4601" t="s">
        <v>8623</v>
      </c>
      <c r="I4601" t="s">
        <v>16004</v>
      </c>
      <c r="J4601">
        <v>1.251E-2</v>
      </c>
      <c r="K4601">
        <v>1</v>
      </c>
      <c r="L4601">
        <v>1</v>
      </c>
      <c r="M4601">
        <v>1</v>
      </c>
      <c r="N4601">
        <v>1</v>
      </c>
      <c r="O4601" t="s">
        <v>225</v>
      </c>
      <c r="P4601">
        <v>0</v>
      </c>
      <c r="Q4601">
        <v>1</v>
      </c>
      <c r="R4601">
        <v>2300</v>
      </c>
      <c r="S4601" t="s">
        <v>223</v>
      </c>
      <c r="T4601">
        <v>2300</v>
      </c>
      <c r="U4601" t="s">
        <v>16001</v>
      </c>
      <c r="V4601" t="s">
        <v>933</v>
      </c>
      <c r="W4601" t="s">
        <v>659</v>
      </c>
      <c r="X4601" t="s">
        <v>225</v>
      </c>
      <c r="Y4601">
        <v>2300</v>
      </c>
      <c r="AB4601">
        <v>1</v>
      </c>
      <c r="AC4601">
        <v>1</v>
      </c>
      <c r="AD4601">
        <v>2</v>
      </c>
      <c r="AE4601">
        <v>950</v>
      </c>
      <c r="AF4601">
        <v>2</v>
      </c>
      <c r="AQ4601">
        <v>1</v>
      </c>
      <c r="AR4601">
        <f t="shared" si="71"/>
        <v>9.68</v>
      </c>
      <c r="AS4601">
        <v>1</v>
      </c>
      <c r="AT4601" t="s">
        <v>133</v>
      </c>
      <c r="AU4601">
        <v>42</v>
      </c>
    </row>
    <row r="4602" spans="1:47">
      <c r="A4602" t="s">
        <v>16005</v>
      </c>
      <c r="C4602">
        <v>310</v>
      </c>
      <c r="D4602" t="s">
        <v>16006</v>
      </c>
      <c r="E4602">
        <v>101</v>
      </c>
      <c r="F4602" t="s">
        <v>16007</v>
      </c>
      <c r="G4602" t="s">
        <v>11287</v>
      </c>
      <c r="H4602" t="s">
        <v>220</v>
      </c>
      <c r="I4602" t="s">
        <v>16008</v>
      </c>
      <c r="J4602">
        <v>0.87100999999999995</v>
      </c>
      <c r="K4602">
        <v>1</v>
      </c>
      <c r="L4602">
        <v>1</v>
      </c>
      <c r="M4602">
        <v>1</v>
      </c>
      <c r="N4602">
        <v>1</v>
      </c>
      <c r="O4602" t="s">
        <v>225</v>
      </c>
      <c r="P4602">
        <v>0</v>
      </c>
      <c r="Q4602">
        <v>1</v>
      </c>
      <c r="R4602">
        <v>7700</v>
      </c>
      <c r="S4602" t="s">
        <v>223</v>
      </c>
      <c r="T4602">
        <v>7700</v>
      </c>
      <c r="U4602" t="s">
        <v>16005</v>
      </c>
      <c r="X4602" t="s">
        <v>225</v>
      </c>
      <c r="Y4602">
        <v>7700</v>
      </c>
      <c r="AB4602">
        <v>1</v>
      </c>
      <c r="AC4602">
        <v>1</v>
      </c>
      <c r="AD4602">
        <v>3</v>
      </c>
      <c r="AE4602">
        <v>2560</v>
      </c>
      <c r="AF4602">
        <v>2</v>
      </c>
      <c r="AQ4602">
        <v>1</v>
      </c>
      <c r="AR4602">
        <f t="shared" si="71"/>
        <v>9.68</v>
      </c>
      <c r="AS4602">
        <v>1</v>
      </c>
      <c r="AT4602" t="s">
        <v>133</v>
      </c>
      <c r="AU4602">
        <v>42</v>
      </c>
    </row>
    <row r="4603" spans="1:47">
      <c r="A4603" t="s">
        <v>16009</v>
      </c>
      <c r="C4603">
        <v>310</v>
      </c>
      <c r="D4603" t="s">
        <v>16010</v>
      </c>
      <c r="E4603">
        <v>102</v>
      </c>
      <c r="F4603" t="s">
        <v>16011</v>
      </c>
      <c r="G4603" t="s">
        <v>422</v>
      </c>
      <c r="H4603" t="s">
        <v>8623</v>
      </c>
      <c r="I4603" t="s">
        <v>16012</v>
      </c>
      <c r="J4603">
        <v>1.2500000000000001E-2</v>
      </c>
      <c r="K4603">
        <v>1</v>
      </c>
      <c r="L4603">
        <v>1</v>
      </c>
      <c r="M4603">
        <v>1</v>
      </c>
      <c r="N4603">
        <v>1</v>
      </c>
      <c r="O4603" t="s">
        <v>225</v>
      </c>
      <c r="P4603">
        <v>0</v>
      </c>
      <c r="Q4603">
        <v>1</v>
      </c>
      <c r="R4603">
        <v>8800</v>
      </c>
      <c r="S4603" t="s">
        <v>223</v>
      </c>
      <c r="T4603">
        <v>8800</v>
      </c>
      <c r="U4603" t="s">
        <v>16009</v>
      </c>
      <c r="V4603" t="s">
        <v>933</v>
      </c>
      <c r="W4603" t="s">
        <v>659</v>
      </c>
      <c r="X4603" t="s">
        <v>225</v>
      </c>
      <c r="Y4603">
        <v>8800</v>
      </c>
      <c r="AB4603">
        <v>1</v>
      </c>
      <c r="AC4603">
        <v>1</v>
      </c>
      <c r="AD4603">
        <v>2</v>
      </c>
      <c r="AE4603">
        <v>950</v>
      </c>
      <c r="AF4603">
        <v>2</v>
      </c>
      <c r="AQ4603">
        <v>1</v>
      </c>
      <c r="AR4603">
        <f t="shared" si="71"/>
        <v>9.68</v>
      </c>
      <c r="AS4603">
        <v>1</v>
      </c>
      <c r="AT4603" t="s">
        <v>133</v>
      </c>
      <c r="AU4603">
        <v>42</v>
      </c>
    </row>
    <row r="4604" spans="1:47">
      <c r="A4604" t="s">
        <v>16013</v>
      </c>
      <c r="C4604">
        <v>310</v>
      </c>
      <c r="D4604" t="s">
        <v>16014</v>
      </c>
      <c r="E4604">
        <v>101</v>
      </c>
      <c r="F4604" t="s">
        <v>16015</v>
      </c>
      <c r="G4604" t="s">
        <v>11287</v>
      </c>
      <c r="H4604" t="s">
        <v>220</v>
      </c>
      <c r="I4604" t="s">
        <v>16016</v>
      </c>
      <c r="J4604">
        <v>0.58350999999999997</v>
      </c>
      <c r="K4604">
        <v>1</v>
      </c>
      <c r="L4604">
        <v>1</v>
      </c>
      <c r="M4604">
        <v>1</v>
      </c>
      <c r="N4604">
        <v>1</v>
      </c>
      <c r="O4604" t="s">
        <v>225</v>
      </c>
      <c r="P4604">
        <v>0</v>
      </c>
      <c r="Q4604">
        <v>0</v>
      </c>
      <c r="R4604">
        <v>0</v>
      </c>
      <c r="S4604" t="s">
        <v>223</v>
      </c>
      <c r="T4604">
        <v>0</v>
      </c>
      <c r="U4604" t="s">
        <v>16013</v>
      </c>
      <c r="X4604" t="s">
        <v>225</v>
      </c>
      <c r="Y4604">
        <v>0</v>
      </c>
      <c r="AB4604">
        <v>1</v>
      </c>
      <c r="AC4604">
        <v>1</v>
      </c>
      <c r="AD4604">
        <v>3</v>
      </c>
      <c r="AE4604">
        <v>1500</v>
      </c>
      <c r="AF4604">
        <v>1.5</v>
      </c>
      <c r="AQ4604">
        <v>1</v>
      </c>
      <c r="AR4604">
        <f t="shared" si="71"/>
        <v>9.68</v>
      </c>
      <c r="AS4604">
        <v>1</v>
      </c>
      <c r="AT4604" t="s">
        <v>133</v>
      </c>
      <c r="AU4604">
        <v>42</v>
      </c>
    </row>
    <row r="4605" spans="1:47">
      <c r="A4605" t="s">
        <v>16017</v>
      </c>
      <c r="C4605">
        <v>310</v>
      </c>
      <c r="D4605" t="s">
        <v>15538</v>
      </c>
      <c r="E4605">
        <v>102</v>
      </c>
      <c r="F4605" t="s">
        <v>16018</v>
      </c>
      <c r="G4605" t="s">
        <v>11287</v>
      </c>
      <c r="H4605" t="s">
        <v>8623</v>
      </c>
      <c r="I4605" t="s">
        <v>16019</v>
      </c>
      <c r="J4605">
        <v>1.393E-2</v>
      </c>
      <c r="K4605">
        <v>1</v>
      </c>
      <c r="L4605">
        <v>1</v>
      </c>
      <c r="M4605">
        <v>1</v>
      </c>
      <c r="N4605">
        <v>1</v>
      </c>
      <c r="O4605" t="s">
        <v>225</v>
      </c>
      <c r="P4605">
        <v>0</v>
      </c>
      <c r="Q4605">
        <v>2</v>
      </c>
      <c r="R4605">
        <v>39700</v>
      </c>
      <c r="S4605" t="s">
        <v>223</v>
      </c>
      <c r="T4605">
        <v>39700</v>
      </c>
      <c r="U4605" t="s">
        <v>16017</v>
      </c>
      <c r="X4605" t="s">
        <v>225</v>
      </c>
      <c r="Y4605">
        <v>19850</v>
      </c>
      <c r="AB4605">
        <v>1</v>
      </c>
      <c r="AC4605">
        <v>1</v>
      </c>
      <c r="AD4605">
        <v>2</v>
      </c>
      <c r="AE4605">
        <v>1188</v>
      </c>
      <c r="AF4605">
        <v>2</v>
      </c>
      <c r="AQ4605">
        <v>1</v>
      </c>
      <c r="AR4605">
        <f t="shared" si="71"/>
        <v>9.68</v>
      </c>
      <c r="AS4605">
        <v>1</v>
      </c>
      <c r="AT4605" t="s">
        <v>133</v>
      </c>
      <c r="AU4605">
        <v>42</v>
      </c>
    </row>
    <row r="4606" spans="1:47">
      <c r="A4606" t="s">
        <v>16020</v>
      </c>
      <c r="C4606">
        <v>310</v>
      </c>
      <c r="D4606" t="s">
        <v>16021</v>
      </c>
      <c r="E4606">
        <v>101</v>
      </c>
      <c r="F4606" t="s">
        <v>16022</v>
      </c>
      <c r="G4606" t="s">
        <v>11287</v>
      </c>
      <c r="H4606" t="s">
        <v>220</v>
      </c>
      <c r="I4606" t="s">
        <v>16023</v>
      </c>
      <c r="J4606">
        <v>0.21210999999999999</v>
      </c>
      <c r="K4606">
        <v>1</v>
      </c>
      <c r="L4606">
        <v>1</v>
      </c>
      <c r="M4606">
        <v>1</v>
      </c>
      <c r="N4606">
        <v>1</v>
      </c>
      <c r="O4606" t="s">
        <v>225</v>
      </c>
      <c r="P4606">
        <v>0</v>
      </c>
      <c r="Q4606">
        <v>1</v>
      </c>
      <c r="R4606">
        <v>5000</v>
      </c>
      <c r="S4606" t="s">
        <v>223</v>
      </c>
      <c r="T4606">
        <v>5000</v>
      </c>
      <c r="U4606" t="s">
        <v>16020</v>
      </c>
      <c r="V4606" t="s">
        <v>455</v>
      </c>
      <c r="W4606" t="s">
        <v>225</v>
      </c>
      <c r="X4606" t="s">
        <v>225</v>
      </c>
      <c r="Y4606">
        <v>5000</v>
      </c>
      <c r="AB4606">
        <v>1</v>
      </c>
      <c r="AC4606">
        <v>1</v>
      </c>
      <c r="AD4606">
        <v>3</v>
      </c>
      <c r="AE4606">
        <v>2358</v>
      </c>
      <c r="AF4606">
        <v>2.2999999999999998</v>
      </c>
      <c r="AQ4606">
        <v>1</v>
      </c>
      <c r="AR4606">
        <f t="shared" si="71"/>
        <v>9.68</v>
      </c>
      <c r="AS4606">
        <v>1</v>
      </c>
      <c r="AT4606" t="s">
        <v>132</v>
      </c>
      <c r="AU4606">
        <v>41</v>
      </c>
    </row>
    <row r="4607" spans="1:47">
      <c r="A4607" t="s">
        <v>16024</v>
      </c>
      <c r="C4607">
        <v>310</v>
      </c>
      <c r="D4607" t="s">
        <v>16025</v>
      </c>
      <c r="E4607">
        <v>101</v>
      </c>
      <c r="F4607" t="s">
        <v>16026</v>
      </c>
      <c r="G4607" t="s">
        <v>11287</v>
      </c>
      <c r="H4607" t="s">
        <v>220</v>
      </c>
      <c r="I4607" t="s">
        <v>16027</v>
      </c>
      <c r="J4607">
        <v>0.36220999999999998</v>
      </c>
      <c r="K4607">
        <v>1</v>
      </c>
      <c r="L4607">
        <v>1</v>
      </c>
      <c r="M4607">
        <v>1</v>
      </c>
      <c r="N4607">
        <v>1</v>
      </c>
      <c r="O4607" t="s">
        <v>225</v>
      </c>
      <c r="P4607">
        <v>0</v>
      </c>
      <c r="Q4607">
        <v>1</v>
      </c>
      <c r="R4607">
        <v>8500</v>
      </c>
      <c r="S4607" t="s">
        <v>223</v>
      </c>
      <c r="T4607">
        <v>8500</v>
      </c>
      <c r="U4607" t="s">
        <v>16024</v>
      </c>
      <c r="V4607" t="s">
        <v>413</v>
      </c>
      <c r="W4607" t="s">
        <v>225</v>
      </c>
      <c r="X4607" t="s">
        <v>225</v>
      </c>
      <c r="Y4607">
        <v>8500</v>
      </c>
      <c r="AB4607">
        <v>1</v>
      </c>
      <c r="AC4607">
        <v>1</v>
      </c>
      <c r="AD4607">
        <v>4</v>
      </c>
      <c r="AE4607">
        <v>2424</v>
      </c>
      <c r="AF4607">
        <v>2</v>
      </c>
      <c r="AQ4607">
        <v>1</v>
      </c>
      <c r="AR4607">
        <f t="shared" si="71"/>
        <v>9.68</v>
      </c>
      <c r="AS4607">
        <v>1</v>
      </c>
      <c r="AT4607" t="s">
        <v>133</v>
      </c>
      <c r="AU4607">
        <v>42</v>
      </c>
    </row>
    <row r="4608" spans="1:47">
      <c r="A4608" t="s">
        <v>16028</v>
      </c>
      <c r="C4608">
        <v>310</v>
      </c>
      <c r="D4608" t="s">
        <v>16029</v>
      </c>
      <c r="E4608">
        <v>102</v>
      </c>
      <c r="F4608" t="s">
        <v>16030</v>
      </c>
      <c r="G4608" t="s">
        <v>422</v>
      </c>
      <c r="H4608" t="s">
        <v>8623</v>
      </c>
      <c r="I4608" t="s">
        <v>16032</v>
      </c>
      <c r="J4608">
        <v>1.2500000000000001E-2</v>
      </c>
      <c r="K4608">
        <v>1</v>
      </c>
      <c r="L4608">
        <v>1</v>
      </c>
      <c r="M4608">
        <v>1</v>
      </c>
      <c r="N4608">
        <v>1</v>
      </c>
      <c r="O4608" t="s">
        <v>225</v>
      </c>
      <c r="P4608">
        <v>0</v>
      </c>
      <c r="Q4608">
        <v>1</v>
      </c>
      <c r="R4608">
        <v>4300</v>
      </c>
      <c r="S4608" t="s">
        <v>223</v>
      </c>
      <c r="T4608">
        <v>4300</v>
      </c>
      <c r="U4608" t="s">
        <v>16028</v>
      </c>
      <c r="V4608" t="s">
        <v>933</v>
      </c>
      <c r="W4608" t="s">
        <v>659</v>
      </c>
      <c r="X4608" t="s">
        <v>225</v>
      </c>
      <c r="Y4608">
        <v>4300</v>
      </c>
      <c r="AB4608">
        <v>1</v>
      </c>
      <c r="AC4608">
        <v>1</v>
      </c>
      <c r="AD4608">
        <v>2</v>
      </c>
      <c r="AE4608">
        <v>950</v>
      </c>
      <c r="AF4608">
        <v>2</v>
      </c>
      <c r="AQ4608">
        <v>1</v>
      </c>
      <c r="AR4608">
        <f t="shared" si="71"/>
        <v>9.68</v>
      </c>
      <c r="AS4608">
        <v>1</v>
      </c>
      <c r="AT4608" t="s">
        <v>133</v>
      </c>
      <c r="AU4608">
        <v>42</v>
      </c>
    </row>
    <row r="4609" spans="1:47">
      <c r="A4609" t="s">
        <v>16033</v>
      </c>
      <c r="C4609">
        <v>310</v>
      </c>
      <c r="D4609" t="s">
        <v>16034</v>
      </c>
      <c r="E4609">
        <v>903</v>
      </c>
      <c r="F4609" t="s">
        <v>821</v>
      </c>
      <c r="G4609" t="s">
        <v>324</v>
      </c>
      <c r="H4609" t="s">
        <v>833</v>
      </c>
      <c r="I4609" t="s">
        <v>16036</v>
      </c>
      <c r="J4609">
        <v>1.0149900000000001</v>
      </c>
      <c r="K4609">
        <v>0</v>
      </c>
      <c r="L4609">
        <v>0</v>
      </c>
      <c r="M4609">
        <v>0</v>
      </c>
      <c r="N4609">
        <v>0</v>
      </c>
      <c r="P4609">
        <v>0</v>
      </c>
      <c r="Q4609">
        <v>0</v>
      </c>
      <c r="R4609">
        <v>0</v>
      </c>
      <c r="S4609" t="s">
        <v>223</v>
      </c>
      <c r="T4609">
        <v>0</v>
      </c>
      <c r="U4609" t="s">
        <v>16033</v>
      </c>
      <c r="Y4609">
        <v>0</v>
      </c>
      <c r="AB4609">
        <v>0</v>
      </c>
      <c r="AC4609">
        <v>0</v>
      </c>
      <c r="AD4609">
        <v>0</v>
      </c>
      <c r="AE4609">
        <v>0</v>
      </c>
      <c r="AF4609">
        <v>0</v>
      </c>
      <c r="AQ4609">
        <v>1</v>
      </c>
      <c r="AR4609">
        <f t="shared" si="71"/>
        <v>0</v>
      </c>
      <c r="AS4609">
        <v>1</v>
      </c>
      <c r="AT4609" t="s">
        <v>132</v>
      </c>
      <c r="AU4609">
        <v>41</v>
      </c>
    </row>
    <row r="4610" spans="1:47">
      <c r="A4610" t="s">
        <v>16037</v>
      </c>
      <c r="C4610">
        <v>310</v>
      </c>
      <c r="D4610" t="s">
        <v>16038</v>
      </c>
      <c r="E4610">
        <v>102</v>
      </c>
      <c r="F4610" t="s">
        <v>16039</v>
      </c>
      <c r="G4610" t="s">
        <v>422</v>
      </c>
      <c r="H4610" t="s">
        <v>8623</v>
      </c>
      <c r="I4610" t="s">
        <v>16040</v>
      </c>
      <c r="J4610">
        <v>1.2579999999999999E-2</v>
      </c>
      <c r="K4610">
        <v>1</v>
      </c>
      <c r="L4610">
        <v>1</v>
      </c>
      <c r="M4610">
        <v>1</v>
      </c>
      <c r="N4610">
        <v>1</v>
      </c>
      <c r="O4610" t="s">
        <v>225</v>
      </c>
      <c r="P4610">
        <v>0</v>
      </c>
      <c r="Q4610">
        <v>1</v>
      </c>
      <c r="R4610">
        <v>5200</v>
      </c>
      <c r="S4610" t="s">
        <v>223</v>
      </c>
      <c r="T4610">
        <v>5200</v>
      </c>
      <c r="U4610" t="s">
        <v>16037</v>
      </c>
      <c r="V4610" t="s">
        <v>933</v>
      </c>
      <c r="W4610" t="s">
        <v>659</v>
      </c>
      <c r="X4610" t="s">
        <v>225</v>
      </c>
      <c r="Y4610">
        <v>5200</v>
      </c>
      <c r="AB4610">
        <v>1</v>
      </c>
      <c r="AC4610">
        <v>1</v>
      </c>
      <c r="AD4610">
        <v>2</v>
      </c>
      <c r="AE4610">
        <v>950</v>
      </c>
      <c r="AF4610">
        <v>2</v>
      </c>
      <c r="AQ4610">
        <v>1</v>
      </c>
      <c r="AR4610">
        <f t="shared" ref="AR4610:AR4673" si="72">AB4610*9.68*VLOOKUP(AU4610,atten,10,FALSE)</f>
        <v>9.68</v>
      </c>
      <c r="AS4610">
        <v>1</v>
      </c>
      <c r="AT4610" t="s">
        <v>133</v>
      </c>
      <c r="AU4610">
        <v>42</v>
      </c>
    </row>
    <row r="4611" spans="1:47">
      <c r="A4611" t="s">
        <v>16041</v>
      </c>
      <c r="C4611">
        <v>310</v>
      </c>
      <c r="D4611" t="s">
        <v>15726</v>
      </c>
      <c r="E4611">
        <v>903</v>
      </c>
      <c r="F4611" t="s">
        <v>821</v>
      </c>
      <c r="G4611" t="s">
        <v>11287</v>
      </c>
      <c r="H4611" t="s">
        <v>833</v>
      </c>
      <c r="I4611" t="s">
        <v>16042</v>
      </c>
      <c r="J4611">
        <v>2.4590000000000001E-2</v>
      </c>
      <c r="K4611">
        <v>0</v>
      </c>
      <c r="L4611">
        <v>0</v>
      </c>
      <c r="M4611">
        <v>0</v>
      </c>
      <c r="N4611">
        <v>0</v>
      </c>
      <c r="P4611">
        <v>0</v>
      </c>
      <c r="Q4611">
        <v>0</v>
      </c>
      <c r="R4611">
        <v>0</v>
      </c>
      <c r="S4611" t="s">
        <v>223</v>
      </c>
      <c r="T4611">
        <v>0</v>
      </c>
      <c r="U4611" t="s">
        <v>16041</v>
      </c>
      <c r="V4611" t="s">
        <v>933</v>
      </c>
      <c r="W4611" t="s">
        <v>659</v>
      </c>
      <c r="Y4611">
        <v>0</v>
      </c>
      <c r="AB4611">
        <v>0</v>
      </c>
      <c r="AC4611">
        <v>0</v>
      </c>
      <c r="AD4611">
        <v>0</v>
      </c>
      <c r="AE4611">
        <v>0</v>
      </c>
      <c r="AF4611">
        <v>0</v>
      </c>
      <c r="AQ4611">
        <v>1</v>
      </c>
      <c r="AR4611">
        <f t="shared" si="72"/>
        <v>0</v>
      </c>
      <c r="AS4611">
        <v>1</v>
      </c>
      <c r="AT4611" t="s">
        <v>133</v>
      </c>
      <c r="AU4611">
        <v>42</v>
      </c>
    </row>
    <row r="4612" spans="1:47">
      <c r="A4612" t="s">
        <v>16043</v>
      </c>
      <c r="C4612">
        <v>310</v>
      </c>
      <c r="D4612" t="s">
        <v>16044</v>
      </c>
      <c r="E4612">
        <v>101</v>
      </c>
      <c r="F4612" t="s">
        <v>16045</v>
      </c>
      <c r="G4612" t="s">
        <v>1783</v>
      </c>
      <c r="H4612" t="s">
        <v>220</v>
      </c>
      <c r="I4612" t="s">
        <v>16046</v>
      </c>
      <c r="J4612">
        <v>0.21657999999999999</v>
      </c>
      <c r="K4612">
        <v>1</v>
      </c>
      <c r="L4612">
        <v>1</v>
      </c>
      <c r="M4612">
        <v>1</v>
      </c>
      <c r="N4612">
        <v>1</v>
      </c>
      <c r="O4612" t="s">
        <v>225</v>
      </c>
      <c r="P4612">
        <v>0</v>
      </c>
      <c r="Q4612">
        <v>1</v>
      </c>
      <c r="R4612">
        <v>1100</v>
      </c>
      <c r="S4612" t="s">
        <v>223</v>
      </c>
      <c r="T4612">
        <v>1100</v>
      </c>
      <c r="U4612" t="s">
        <v>16043</v>
      </c>
      <c r="V4612" t="s">
        <v>455</v>
      </c>
      <c r="W4612" t="s">
        <v>225</v>
      </c>
      <c r="X4612" t="s">
        <v>225</v>
      </c>
      <c r="Y4612">
        <v>1100</v>
      </c>
      <c r="AB4612">
        <v>1</v>
      </c>
      <c r="AC4612">
        <v>1</v>
      </c>
      <c r="AD4612">
        <v>1</v>
      </c>
      <c r="AE4612">
        <v>720</v>
      </c>
      <c r="AF4612">
        <v>1</v>
      </c>
      <c r="AQ4612">
        <v>2</v>
      </c>
      <c r="AR4612">
        <f t="shared" si="72"/>
        <v>4.6463999999999999</v>
      </c>
      <c r="AS4612">
        <v>1</v>
      </c>
      <c r="AT4612" t="s">
        <v>112</v>
      </c>
      <c r="AU4612">
        <v>20</v>
      </c>
    </row>
    <row r="4613" spans="1:47">
      <c r="A4613" t="s">
        <v>16047</v>
      </c>
      <c r="C4613">
        <v>310</v>
      </c>
      <c r="D4613" t="s">
        <v>16048</v>
      </c>
      <c r="E4613">
        <v>392</v>
      </c>
      <c r="F4613" t="s">
        <v>15876</v>
      </c>
      <c r="G4613" t="s">
        <v>11287</v>
      </c>
      <c r="H4613" t="s">
        <v>11501</v>
      </c>
      <c r="I4613" t="s">
        <v>16049</v>
      </c>
      <c r="J4613">
        <v>0.13930000000000001</v>
      </c>
      <c r="K4613">
        <v>1</v>
      </c>
      <c r="L4613">
        <v>1</v>
      </c>
      <c r="M4613">
        <v>1</v>
      </c>
      <c r="N4613">
        <v>1</v>
      </c>
      <c r="O4613" t="s">
        <v>225</v>
      </c>
      <c r="P4613">
        <v>0</v>
      </c>
      <c r="Q4613">
        <v>0</v>
      </c>
      <c r="R4613">
        <v>0</v>
      </c>
      <c r="S4613" t="s">
        <v>223</v>
      </c>
      <c r="T4613">
        <v>0</v>
      </c>
      <c r="U4613" t="s">
        <v>16047</v>
      </c>
      <c r="X4613" t="s">
        <v>225</v>
      </c>
      <c r="Y4613">
        <v>0</v>
      </c>
      <c r="AB4613">
        <v>1</v>
      </c>
      <c r="AC4613">
        <v>1</v>
      </c>
      <c r="AD4613">
        <v>0</v>
      </c>
      <c r="AE4613">
        <v>0</v>
      </c>
      <c r="AF4613">
        <v>0</v>
      </c>
      <c r="AQ4613">
        <v>1</v>
      </c>
      <c r="AR4613">
        <f t="shared" si="72"/>
        <v>9.68</v>
      </c>
      <c r="AS4613">
        <v>1</v>
      </c>
      <c r="AT4613" t="s">
        <v>133</v>
      </c>
      <c r="AU4613">
        <v>42</v>
      </c>
    </row>
    <row r="4614" spans="1:47">
      <c r="A4614" t="s">
        <v>16050</v>
      </c>
      <c r="B4614" t="s">
        <v>293</v>
      </c>
      <c r="C4614">
        <v>310</v>
      </c>
      <c r="D4614" t="s">
        <v>16051</v>
      </c>
      <c r="E4614">
        <v>0</v>
      </c>
      <c r="J4614">
        <v>0.36824000000000001</v>
      </c>
      <c r="K4614">
        <v>0</v>
      </c>
      <c r="L4614">
        <v>0</v>
      </c>
      <c r="M4614">
        <v>0</v>
      </c>
      <c r="N4614">
        <v>0</v>
      </c>
      <c r="P4614">
        <v>0</v>
      </c>
      <c r="Q4614">
        <v>0</v>
      </c>
      <c r="R4614">
        <v>0</v>
      </c>
      <c r="S4614" t="s">
        <v>296</v>
      </c>
      <c r="T4614">
        <v>0</v>
      </c>
      <c r="Y4614">
        <v>0</v>
      </c>
      <c r="AB4614">
        <v>0</v>
      </c>
      <c r="AC4614">
        <v>0</v>
      </c>
      <c r="AD4614">
        <v>0</v>
      </c>
      <c r="AE4614">
        <v>0</v>
      </c>
      <c r="AF4614">
        <v>0</v>
      </c>
      <c r="AG4614" t="s">
        <v>845</v>
      </c>
      <c r="AQ4614">
        <v>2</v>
      </c>
      <c r="AR4614">
        <f t="shared" si="72"/>
        <v>0</v>
      </c>
      <c r="AS4614">
        <v>1</v>
      </c>
      <c r="AT4614" t="s">
        <v>133</v>
      </c>
      <c r="AU4614">
        <v>42</v>
      </c>
    </row>
    <row r="4615" spans="1:47">
      <c r="A4615" t="s">
        <v>16052</v>
      </c>
      <c r="C4615">
        <v>310</v>
      </c>
      <c r="D4615" t="s">
        <v>16053</v>
      </c>
      <c r="E4615">
        <v>106</v>
      </c>
      <c r="F4615" t="s">
        <v>16054</v>
      </c>
      <c r="G4615" t="s">
        <v>11287</v>
      </c>
      <c r="H4615" t="s">
        <v>355</v>
      </c>
      <c r="I4615" t="s">
        <v>16055</v>
      </c>
      <c r="J4615">
        <v>1.50179</v>
      </c>
      <c r="K4615">
        <v>1</v>
      </c>
      <c r="L4615">
        <v>1</v>
      </c>
      <c r="M4615">
        <v>1</v>
      </c>
      <c r="N4615">
        <v>1</v>
      </c>
      <c r="O4615" t="s">
        <v>225</v>
      </c>
      <c r="P4615">
        <v>0</v>
      </c>
      <c r="Q4615">
        <v>0</v>
      </c>
      <c r="R4615">
        <v>0</v>
      </c>
      <c r="S4615" t="s">
        <v>223</v>
      </c>
      <c r="T4615">
        <v>0</v>
      </c>
      <c r="U4615" t="s">
        <v>16052</v>
      </c>
      <c r="X4615" t="s">
        <v>225</v>
      </c>
      <c r="Y4615">
        <v>0</v>
      </c>
      <c r="AB4615">
        <v>1</v>
      </c>
      <c r="AC4615">
        <v>1</v>
      </c>
      <c r="AD4615">
        <v>0</v>
      </c>
      <c r="AE4615">
        <v>0</v>
      </c>
      <c r="AF4615">
        <v>0</v>
      </c>
      <c r="AQ4615">
        <v>1</v>
      </c>
      <c r="AR4615">
        <f t="shared" si="72"/>
        <v>9.68</v>
      </c>
      <c r="AS4615">
        <v>1</v>
      </c>
      <c r="AT4615" t="s">
        <v>133</v>
      </c>
      <c r="AU4615">
        <v>42</v>
      </c>
    </row>
    <row r="4616" spans="1:47">
      <c r="A4616" t="s">
        <v>16056</v>
      </c>
      <c r="C4616">
        <v>310</v>
      </c>
      <c r="D4616" t="s">
        <v>16057</v>
      </c>
      <c r="E4616">
        <v>102</v>
      </c>
      <c r="F4616" t="s">
        <v>16058</v>
      </c>
      <c r="G4616" t="s">
        <v>422</v>
      </c>
      <c r="H4616" t="s">
        <v>8623</v>
      </c>
      <c r="I4616" t="s">
        <v>16059</v>
      </c>
      <c r="J4616">
        <v>1.286E-2</v>
      </c>
      <c r="K4616">
        <v>1</v>
      </c>
      <c r="L4616">
        <v>1</v>
      </c>
      <c r="M4616">
        <v>1</v>
      </c>
      <c r="N4616">
        <v>1</v>
      </c>
      <c r="O4616" t="s">
        <v>225</v>
      </c>
      <c r="P4616">
        <v>0</v>
      </c>
      <c r="Q4616">
        <v>1</v>
      </c>
      <c r="R4616">
        <v>6900</v>
      </c>
      <c r="S4616" t="s">
        <v>223</v>
      </c>
      <c r="T4616">
        <v>6900</v>
      </c>
      <c r="U4616" t="s">
        <v>16056</v>
      </c>
      <c r="V4616" t="s">
        <v>933</v>
      </c>
      <c r="W4616" t="s">
        <v>659</v>
      </c>
      <c r="X4616" t="s">
        <v>225</v>
      </c>
      <c r="Y4616">
        <v>6900</v>
      </c>
      <c r="AB4616">
        <v>1</v>
      </c>
      <c r="AC4616">
        <v>1</v>
      </c>
      <c r="AD4616">
        <v>2</v>
      </c>
      <c r="AE4616">
        <v>950</v>
      </c>
      <c r="AF4616">
        <v>2</v>
      </c>
      <c r="AQ4616">
        <v>1</v>
      </c>
      <c r="AR4616">
        <f t="shared" si="72"/>
        <v>9.68</v>
      </c>
      <c r="AS4616">
        <v>1</v>
      </c>
      <c r="AT4616" t="s">
        <v>133</v>
      </c>
      <c r="AU4616">
        <v>42</v>
      </c>
    </row>
    <row r="4617" spans="1:47">
      <c r="A4617" t="s">
        <v>16060</v>
      </c>
      <c r="C4617">
        <v>310</v>
      </c>
      <c r="D4617" t="s">
        <v>16061</v>
      </c>
      <c r="E4617">
        <v>101</v>
      </c>
      <c r="F4617" t="s">
        <v>16062</v>
      </c>
      <c r="G4617" t="s">
        <v>422</v>
      </c>
      <c r="H4617" t="s">
        <v>220</v>
      </c>
      <c r="I4617" t="s">
        <v>16063</v>
      </c>
      <c r="J4617">
        <v>0.23130999999999999</v>
      </c>
      <c r="K4617">
        <v>1</v>
      </c>
      <c r="L4617">
        <v>1</v>
      </c>
      <c r="M4617">
        <v>1</v>
      </c>
      <c r="N4617">
        <v>1</v>
      </c>
      <c r="O4617" t="s">
        <v>225</v>
      </c>
      <c r="P4617">
        <v>0</v>
      </c>
      <c r="Q4617">
        <v>1</v>
      </c>
      <c r="R4617">
        <v>3500</v>
      </c>
      <c r="S4617" t="s">
        <v>223</v>
      </c>
      <c r="T4617">
        <v>3500</v>
      </c>
      <c r="U4617" t="s">
        <v>16060</v>
      </c>
      <c r="V4617" t="s">
        <v>455</v>
      </c>
      <c r="W4617" t="s">
        <v>225</v>
      </c>
      <c r="X4617" t="s">
        <v>225</v>
      </c>
      <c r="Y4617">
        <v>3500</v>
      </c>
      <c r="AB4617">
        <v>1</v>
      </c>
      <c r="AC4617">
        <v>1</v>
      </c>
      <c r="AD4617">
        <v>2</v>
      </c>
      <c r="AE4617">
        <v>816</v>
      </c>
      <c r="AF4617">
        <v>1</v>
      </c>
      <c r="AQ4617">
        <v>1</v>
      </c>
      <c r="AR4617">
        <f t="shared" si="72"/>
        <v>9.68</v>
      </c>
      <c r="AS4617">
        <v>1</v>
      </c>
      <c r="AT4617" t="s">
        <v>133</v>
      </c>
      <c r="AU4617">
        <v>42</v>
      </c>
    </row>
    <row r="4618" spans="1:47">
      <c r="A4618" t="s">
        <v>16064</v>
      </c>
      <c r="C4618">
        <v>310</v>
      </c>
      <c r="D4618" t="s">
        <v>15538</v>
      </c>
      <c r="E4618">
        <v>102</v>
      </c>
      <c r="F4618" t="s">
        <v>16065</v>
      </c>
      <c r="G4618" t="s">
        <v>422</v>
      </c>
      <c r="H4618" t="s">
        <v>8623</v>
      </c>
      <c r="I4618" t="s">
        <v>16066</v>
      </c>
      <c r="J4618">
        <v>1.49E-2</v>
      </c>
      <c r="K4618">
        <v>1</v>
      </c>
      <c r="L4618">
        <v>1</v>
      </c>
      <c r="M4618">
        <v>1</v>
      </c>
      <c r="N4618">
        <v>1</v>
      </c>
      <c r="O4618" t="s">
        <v>225</v>
      </c>
      <c r="P4618">
        <v>0</v>
      </c>
      <c r="Q4618">
        <v>1</v>
      </c>
      <c r="R4618">
        <v>2000</v>
      </c>
      <c r="S4618" t="s">
        <v>223</v>
      </c>
      <c r="T4618">
        <v>2000</v>
      </c>
      <c r="U4618" t="s">
        <v>16064</v>
      </c>
      <c r="V4618" t="s">
        <v>933</v>
      </c>
      <c r="W4618" t="s">
        <v>659</v>
      </c>
      <c r="X4618" t="s">
        <v>225</v>
      </c>
      <c r="Y4618">
        <v>2000</v>
      </c>
      <c r="AB4618">
        <v>1</v>
      </c>
      <c r="AC4618">
        <v>1</v>
      </c>
      <c r="AD4618">
        <v>2</v>
      </c>
      <c r="AE4618">
        <v>1122</v>
      </c>
      <c r="AF4618">
        <v>2</v>
      </c>
      <c r="AQ4618">
        <v>1</v>
      </c>
      <c r="AR4618">
        <f t="shared" si="72"/>
        <v>9.68</v>
      </c>
      <c r="AS4618">
        <v>1</v>
      </c>
      <c r="AT4618" t="s">
        <v>133</v>
      </c>
      <c r="AU4618">
        <v>42</v>
      </c>
    </row>
    <row r="4619" spans="1:47">
      <c r="A4619" t="s">
        <v>16067</v>
      </c>
      <c r="C4619">
        <v>310</v>
      </c>
      <c r="D4619" t="s">
        <v>16068</v>
      </c>
      <c r="E4619">
        <v>101</v>
      </c>
      <c r="F4619" t="s">
        <v>16069</v>
      </c>
      <c r="G4619" t="s">
        <v>422</v>
      </c>
      <c r="H4619" t="s">
        <v>220</v>
      </c>
      <c r="I4619" t="s">
        <v>16070</v>
      </c>
      <c r="J4619">
        <v>0.2291</v>
      </c>
      <c r="K4619">
        <v>1</v>
      </c>
      <c r="L4619">
        <v>1</v>
      </c>
      <c r="M4619">
        <v>1</v>
      </c>
      <c r="N4619">
        <v>1</v>
      </c>
      <c r="O4619" t="s">
        <v>225</v>
      </c>
      <c r="P4619">
        <v>0</v>
      </c>
      <c r="Q4619">
        <v>1</v>
      </c>
      <c r="R4619">
        <v>8300</v>
      </c>
      <c r="S4619" t="s">
        <v>223</v>
      </c>
      <c r="T4619">
        <v>8300</v>
      </c>
      <c r="U4619" t="s">
        <v>16067</v>
      </c>
      <c r="V4619" t="s">
        <v>455</v>
      </c>
      <c r="W4619" t="s">
        <v>225</v>
      </c>
      <c r="X4619" t="s">
        <v>225</v>
      </c>
      <c r="Y4619">
        <v>8300</v>
      </c>
      <c r="AB4619">
        <v>1</v>
      </c>
      <c r="AC4619">
        <v>1</v>
      </c>
      <c r="AD4619">
        <v>3</v>
      </c>
      <c r="AE4619">
        <v>1306</v>
      </c>
      <c r="AF4619">
        <v>1.75</v>
      </c>
      <c r="AQ4619">
        <v>1</v>
      </c>
      <c r="AR4619">
        <f t="shared" si="72"/>
        <v>9.68</v>
      </c>
      <c r="AS4619">
        <v>1</v>
      </c>
      <c r="AT4619" t="s">
        <v>133</v>
      </c>
      <c r="AU4619">
        <v>42</v>
      </c>
    </row>
    <row r="4620" spans="1:47">
      <c r="A4620" t="s">
        <v>16071</v>
      </c>
      <c r="C4620">
        <v>310</v>
      </c>
      <c r="D4620" t="s">
        <v>16072</v>
      </c>
      <c r="E4620">
        <v>106</v>
      </c>
      <c r="F4620" t="s">
        <v>16073</v>
      </c>
      <c r="G4620" t="s">
        <v>1783</v>
      </c>
      <c r="H4620" t="s">
        <v>355</v>
      </c>
      <c r="I4620" t="s">
        <v>16074</v>
      </c>
      <c r="J4620">
        <v>9.1999999999999998E-2</v>
      </c>
      <c r="K4620">
        <v>0</v>
      </c>
      <c r="L4620">
        <v>0</v>
      </c>
      <c r="M4620">
        <v>0</v>
      </c>
      <c r="N4620">
        <v>0</v>
      </c>
      <c r="P4620">
        <v>0</v>
      </c>
      <c r="Q4620">
        <v>0</v>
      </c>
      <c r="R4620">
        <v>0</v>
      </c>
      <c r="S4620" t="s">
        <v>223</v>
      </c>
      <c r="T4620">
        <v>0</v>
      </c>
      <c r="U4620" t="s">
        <v>16071</v>
      </c>
      <c r="Y4620">
        <v>0</v>
      </c>
      <c r="AB4620">
        <v>0</v>
      </c>
      <c r="AC4620">
        <v>0</v>
      </c>
      <c r="AD4620">
        <v>0</v>
      </c>
      <c r="AE4620">
        <v>0</v>
      </c>
      <c r="AF4620">
        <v>0</v>
      </c>
      <c r="AQ4620">
        <v>0</v>
      </c>
      <c r="AR4620">
        <f t="shared" si="72"/>
        <v>0</v>
      </c>
      <c r="AS4620">
        <v>1</v>
      </c>
      <c r="AT4620" t="s">
        <v>129</v>
      </c>
      <c r="AU4620">
        <v>38</v>
      </c>
    </row>
    <row r="4621" spans="1:47">
      <c r="A4621" t="s">
        <v>16075</v>
      </c>
      <c r="C4621">
        <v>310</v>
      </c>
      <c r="D4621" t="s">
        <v>16076</v>
      </c>
      <c r="E4621">
        <v>132</v>
      </c>
      <c r="F4621" t="s">
        <v>14587</v>
      </c>
      <c r="G4621" t="s">
        <v>422</v>
      </c>
      <c r="H4621" t="s">
        <v>260</v>
      </c>
      <c r="I4621" t="s">
        <v>16077</v>
      </c>
      <c r="J4621">
        <v>0.48266999999999999</v>
      </c>
      <c r="K4621">
        <v>0</v>
      </c>
      <c r="L4621">
        <v>0</v>
      </c>
      <c r="M4621">
        <v>0</v>
      </c>
      <c r="N4621">
        <v>0</v>
      </c>
      <c r="P4621">
        <v>0</v>
      </c>
      <c r="Q4621">
        <v>0</v>
      </c>
      <c r="R4621">
        <v>0</v>
      </c>
      <c r="S4621" t="s">
        <v>223</v>
      </c>
      <c r="T4621">
        <v>0</v>
      </c>
      <c r="U4621" t="s">
        <v>16075</v>
      </c>
      <c r="V4621" t="s">
        <v>455</v>
      </c>
      <c r="W4621" t="s">
        <v>225</v>
      </c>
      <c r="Y4621">
        <v>0</v>
      </c>
      <c r="AB4621">
        <v>0</v>
      </c>
      <c r="AC4621">
        <v>0</v>
      </c>
      <c r="AD4621">
        <v>0</v>
      </c>
      <c r="AE4621">
        <v>0</v>
      </c>
      <c r="AF4621">
        <v>0</v>
      </c>
      <c r="AQ4621">
        <v>1</v>
      </c>
      <c r="AR4621">
        <f t="shared" si="72"/>
        <v>0</v>
      </c>
      <c r="AS4621">
        <v>1</v>
      </c>
      <c r="AT4621" t="s">
        <v>127</v>
      </c>
      <c r="AU4621">
        <v>35</v>
      </c>
    </row>
    <row r="4622" spans="1:47">
      <c r="A4622" t="s">
        <v>16078</v>
      </c>
      <c r="C4622">
        <v>310</v>
      </c>
      <c r="D4622" t="s">
        <v>16079</v>
      </c>
      <c r="E4622">
        <v>132</v>
      </c>
      <c r="F4622" t="s">
        <v>14785</v>
      </c>
      <c r="G4622" t="s">
        <v>422</v>
      </c>
      <c r="H4622" t="s">
        <v>260</v>
      </c>
      <c r="I4622" t="s">
        <v>16080</v>
      </c>
      <c r="J4622">
        <v>6.5780000000000005E-2</v>
      </c>
      <c r="K4622">
        <v>0</v>
      </c>
      <c r="L4622">
        <v>0</v>
      </c>
      <c r="M4622">
        <v>0</v>
      </c>
      <c r="N4622">
        <v>0</v>
      </c>
      <c r="P4622">
        <v>0</v>
      </c>
      <c r="Q4622">
        <v>0</v>
      </c>
      <c r="R4622">
        <v>0</v>
      </c>
      <c r="S4622" t="s">
        <v>223</v>
      </c>
      <c r="T4622">
        <v>0</v>
      </c>
      <c r="U4622" t="s">
        <v>16078</v>
      </c>
      <c r="V4622" t="s">
        <v>455</v>
      </c>
      <c r="W4622" t="s">
        <v>225</v>
      </c>
      <c r="Y4622">
        <v>0</v>
      </c>
      <c r="AB4622">
        <v>0</v>
      </c>
      <c r="AC4622">
        <v>0</v>
      </c>
      <c r="AD4622">
        <v>0</v>
      </c>
      <c r="AE4622">
        <v>0</v>
      </c>
      <c r="AF4622">
        <v>0</v>
      </c>
      <c r="AQ4622">
        <v>1</v>
      </c>
      <c r="AR4622">
        <f t="shared" si="72"/>
        <v>0</v>
      </c>
      <c r="AS4622">
        <v>1</v>
      </c>
      <c r="AT4622" t="s">
        <v>127</v>
      </c>
      <c r="AU4622">
        <v>35</v>
      </c>
    </row>
    <row r="4623" spans="1:47">
      <c r="A4623" t="s">
        <v>16081</v>
      </c>
      <c r="C4623">
        <v>310</v>
      </c>
      <c r="D4623" t="s">
        <v>16082</v>
      </c>
      <c r="E4623">
        <v>101</v>
      </c>
      <c r="F4623" t="s">
        <v>16083</v>
      </c>
      <c r="G4623" t="s">
        <v>1783</v>
      </c>
      <c r="H4623" t="s">
        <v>220</v>
      </c>
      <c r="I4623" t="s">
        <v>16084</v>
      </c>
      <c r="J4623">
        <v>0.19348000000000001</v>
      </c>
      <c r="K4623">
        <v>1</v>
      </c>
      <c r="L4623">
        <v>1</v>
      </c>
      <c r="M4623">
        <v>1</v>
      </c>
      <c r="N4623">
        <v>1</v>
      </c>
      <c r="O4623" t="s">
        <v>225</v>
      </c>
      <c r="P4623">
        <v>0</v>
      </c>
      <c r="Q4623">
        <v>1</v>
      </c>
      <c r="R4623">
        <v>12100</v>
      </c>
      <c r="S4623" t="s">
        <v>223</v>
      </c>
      <c r="T4623">
        <v>12100</v>
      </c>
      <c r="U4623" t="s">
        <v>16081</v>
      </c>
      <c r="V4623" t="s">
        <v>455</v>
      </c>
      <c r="W4623" t="s">
        <v>225</v>
      </c>
      <c r="X4623" t="s">
        <v>225</v>
      </c>
      <c r="Y4623">
        <v>12100</v>
      </c>
      <c r="AB4623">
        <v>1</v>
      </c>
      <c r="AC4623">
        <v>1</v>
      </c>
      <c r="AD4623">
        <v>2</v>
      </c>
      <c r="AE4623">
        <v>1066</v>
      </c>
      <c r="AF4623">
        <v>1.5</v>
      </c>
      <c r="AQ4623">
        <v>1</v>
      </c>
      <c r="AR4623">
        <f t="shared" si="72"/>
        <v>4.6463999999999999</v>
      </c>
      <c r="AS4623">
        <v>1</v>
      </c>
      <c r="AT4623" t="s">
        <v>112</v>
      </c>
      <c r="AU4623">
        <v>20</v>
      </c>
    </row>
    <row r="4624" spans="1:47">
      <c r="A4624" t="s">
        <v>16085</v>
      </c>
      <c r="C4624">
        <v>310</v>
      </c>
      <c r="D4624" t="s">
        <v>15538</v>
      </c>
      <c r="E4624">
        <v>102</v>
      </c>
      <c r="F4624" t="s">
        <v>16086</v>
      </c>
      <c r="G4624" t="s">
        <v>422</v>
      </c>
      <c r="H4624" t="s">
        <v>8623</v>
      </c>
      <c r="I4624" t="s">
        <v>16087</v>
      </c>
      <c r="J4624">
        <v>1.453E-2</v>
      </c>
      <c r="K4624">
        <v>1</v>
      </c>
      <c r="L4624">
        <v>1</v>
      </c>
      <c r="M4624">
        <v>1</v>
      </c>
      <c r="N4624">
        <v>1</v>
      </c>
      <c r="O4624" t="s">
        <v>225</v>
      </c>
      <c r="P4624">
        <v>0</v>
      </c>
      <c r="Q4624">
        <v>1</v>
      </c>
      <c r="R4624">
        <v>10400</v>
      </c>
      <c r="S4624" t="s">
        <v>223</v>
      </c>
      <c r="T4624">
        <v>10400</v>
      </c>
      <c r="U4624" t="s">
        <v>16085</v>
      </c>
      <c r="V4624" t="s">
        <v>933</v>
      </c>
      <c r="W4624" t="s">
        <v>659</v>
      </c>
      <c r="X4624" t="s">
        <v>225</v>
      </c>
      <c r="Y4624">
        <v>10400</v>
      </c>
      <c r="AB4624">
        <v>1</v>
      </c>
      <c r="AC4624">
        <v>1</v>
      </c>
      <c r="AD4624">
        <v>2</v>
      </c>
      <c r="AE4624">
        <v>1122</v>
      </c>
      <c r="AF4624">
        <v>2</v>
      </c>
      <c r="AQ4624">
        <v>2</v>
      </c>
      <c r="AR4624">
        <f t="shared" si="72"/>
        <v>9.68</v>
      </c>
      <c r="AS4624">
        <v>1</v>
      </c>
      <c r="AT4624" t="s">
        <v>133</v>
      </c>
      <c r="AU4624">
        <v>42</v>
      </c>
    </row>
    <row r="4625" spans="1:47">
      <c r="A4625" t="s">
        <v>16088</v>
      </c>
      <c r="C4625">
        <v>310</v>
      </c>
      <c r="D4625" t="s">
        <v>16089</v>
      </c>
      <c r="E4625">
        <v>101</v>
      </c>
      <c r="F4625" t="s">
        <v>16090</v>
      </c>
      <c r="G4625" t="s">
        <v>422</v>
      </c>
      <c r="H4625" t="s">
        <v>220</v>
      </c>
      <c r="I4625" t="s">
        <v>16091</v>
      </c>
      <c r="J4625">
        <v>0.18515000000000001</v>
      </c>
      <c r="K4625">
        <v>0</v>
      </c>
      <c r="L4625">
        <v>1</v>
      </c>
      <c r="M4625">
        <v>0</v>
      </c>
      <c r="N4625">
        <v>1</v>
      </c>
      <c r="P4625">
        <v>0</v>
      </c>
      <c r="Q4625">
        <v>1</v>
      </c>
      <c r="R4625">
        <v>8300</v>
      </c>
      <c r="S4625" t="s">
        <v>223</v>
      </c>
      <c r="T4625">
        <v>8300</v>
      </c>
      <c r="U4625" t="s">
        <v>16088</v>
      </c>
      <c r="V4625" t="s">
        <v>455</v>
      </c>
      <c r="W4625" t="s">
        <v>225</v>
      </c>
      <c r="X4625" t="s">
        <v>225</v>
      </c>
      <c r="Y4625">
        <v>8300</v>
      </c>
      <c r="AB4625">
        <v>0</v>
      </c>
      <c r="AC4625">
        <v>1</v>
      </c>
      <c r="AD4625">
        <v>4</v>
      </c>
      <c r="AE4625">
        <v>1632</v>
      </c>
      <c r="AF4625">
        <v>1.5</v>
      </c>
      <c r="AQ4625">
        <v>1</v>
      </c>
      <c r="AR4625">
        <f t="shared" si="72"/>
        <v>0</v>
      </c>
      <c r="AS4625">
        <v>1</v>
      </c>
      <c r="AT4625" t="s">
        <v>134</v>
      </c>
      <c r="AU4625">
        <v>43</v>
      </c>
    </row>
    <row r="4626" spans="1:47">
      <c r="A4626" t="s">
        <v>16092</v>
      </c>
      <c r="C4626">
        <v>310</v>
      </c>
      <c r="D4626" t="s">
        <v>16093</v>
      </c>
      <c r="E4626">
        <v>101</v>
      </c>
      <c r="F4626" t="s">
        <v>16094</v>
      </c>
      <c r="G4626" t="s">
        <v>422</v>
      </c>
      <c r="H4626" t="s">
        <v>220</v>
      </c>
      <c r="I4626" t="s">
        <v>16095</v>
      </c>
      <c r="J4626">
        <v>2.0395500000000002</v>
      </c>
      <c r="K4626">
        <v>1</v>
      </c>
      <c r="L4626">
        <v>1</v>
      </c>
      <c r="M4626">
        <v>1</v>
      </c>
      <c r="N4626">
        <v>1</v>
      </c>
      <c r="O4626" t="s">
        <v>225</v>
      </c>
      <c r="P4626">
        <v>0</v>
      </c>
      <c r="Q4626">
        <v>1</v>
      </c>
      <c r="R4626">
        <v>22500</v>
      </c>
      <c r="S4626" t="s">
        <v>223</v>
      </c>
      <c r="T4626">
        <v>22500</v>
      </c>
      <c r="U4626" t="s">
        <v>16092</v>
      </c>
      <c r="X4626" t="s">
        <v>225</v>
      </c>
      <c r="Y4626">
        <v>22500</v>
      </c>
      <c r="AB4626">
        <v>1</v>
      </c>
      <c r="AC4626">
        <v>1</v>
      </c>
      <c r="AD4626">
        <v>3</v>
      </c>
      <c r="AE4626">
        <v>2375</v>
      </c>
      <c r="AF4626">
        <v>2</v>
      </c>
      <c r="AQ4626">
        <v>1</v>
      </c>
      <c r="AR4626">
        <f t="shared" si="72"/>
        <v>9.68</v>
      </c>
      <c r="AS4626">
        <v>1</v>
      </c>
      <c r="AT4626" t="s">
        <v>134</v>
      </c>
      <c r="AU4626">
        <v>43</v>
      </c>
    </row>
    <row r="4627" spans="1:47">
      <c r="A4627" t="s">
        <v>16096</v>
      </c>
      <c r="B4627" t="s">
        <v>293</v>
      </c>
      <c r="C4627">
        <v>310</v>
      </c>
      <c r="D4627" t="s">
        <v>12935</v>
      </c>
      <c r="E4627">
        <v>0</v>
      </c>
      <c r="J4627">
        <v>1.6539200000000001</v>
      </c>
      <c r="K4627">
        <v>0</v>
      </c>
      <c r="L4627">
        <v>0</v>
      </c>
      <c r="M4627">
        <v>0</v>
      </c>
      <c r="N4627">
        <v>0</v>
      </c>
      <c r="P4627">
        <v>0</v>
      </c>
      <c r="Q4627">
        <v>0</v>
      </c>
      <c r="R4627">
        <v>0</v>
      </c>
      <c r="S4627" t="s">
        <v>296</v>
      </c>
      <c r="T4627">
        <v>0</v>
      </c>
      <c r="Y4627">
        <v>0</v>
      </c>
      <c r="AB4627">
        <v>0</v>
      </c>
      <c r="AC4627">
        <v>0</v>
      </c>
      <c r="AD4627">
        <v>0</v>
      </c>
      <c r="AE4627">
        <v>0</v>
      </c>
      <c r="AF4627">
        <v>0</v>
      </c>
      <c r="AG4627" t="s">
        <v>845</v>
      </c>
      <c r="AQ4627">
        <v>1</v>
      </c>
      <c r="AR4627">
        <f t="shared" si="72"/>
        <v>0</v>
      </c>
      <c r="AS4627">
        <v>1</v>
      </c>
      <c r="AT4627" t="s">
        <v>133</v>
      </c>
      <c r="AU4627">
        <v>42</v>
      </c>
    </row>
    <row r="4628" spans="1:47">
      <c r="A4628" t="s">
        <v>16097</v>
      </c>
      <c r="C4628">
        <v>310</v>
      </c>
      <c r="D4628" t="s">
        <v>16098</v>
      </c>
      <c r="E4628">
        <v>101</v>
      </c>
      <c r="F4628" t="s">
        <v>16099</v>
      </c>
      <c r="G4628" t="s">
        <v>422</v>
      </c>
      <c r="H4628" t="s">
        <v>220</v>
      </c>
      <c r="I4628" t="s">
        <v>16100</v>
      </c>
      <c r="J4628">
        <v>0.22117999999999999</v>
      </c>
      <c r="K4628">
        <v>1</v>
      </c>
      <c r="L4628">
        <v>1</v>
      </c>
      <c r="M4628">
        <v>1</v>
      </c>
      <c r="N4628">
        <v>1</v>
      </c>
      <c r="O4628" t="s">
        <v>225</v>
      </c>
      <c r="P4628">
        <v>0</v>
      </c>
      <c r="Q4628">
        <v>1</v>
      </c>
      <c r="R4628">
        <v>3200</v>
      </c>
      <c r="S4628" t="s">
        <v>223</v>
      </c>
      <c r="T4628">
        <v>3200</v>
      </c>
      <c r="U4628" t="s">
        <v>16097</v>
      </c>
      <c r="V4628" t="s">
        <v>455</v>
      </c>
      <c r="W4628" t="s">
        <v>225</v>
      </c>
      <c r="X4628" t="s">
        <v>225</v>
      </c>
      <c r="Y4628">
        <v>3200</v>
      </c>
      <c r="AB4628">
        <v>1</v>
      </c>
      <c r="AC4628">
        <v>1</v>
      </c>
      <c r="AD4628">
        <v>2</v>
      </c>
      <c r="AE4628">
        <v>720</v>
      </c>
      <c r="AF4628">
        <v>1</v>
      </c>
      <c r="AQ4628">
        <v>1</v>
      </c>
      <c r="AR4628">
        <f t="shared" si="72"/>
        <v>9.68</v>
      </c>
      <c r="AS4628">
        <v>1</v>
      </c>
      <c r="AT4628" t="s">
        <v>133</v>
      </c>
      <c r="AU4628">
        <v>42</v>
      </c>
    </row>
    <row r="4629" spans="1:47">
      <c r="A4629" t="s">
        <v>16101</v>
      </c>
      <c r="C4629">
        <v>310</v>
      </c>
      <c r="D4629" t="s">
        <v>16102</v>
      </c>
      <c r="E4629">
        <v>102</v>
      </c>
      <c r="F4629" t="s">
        <v>16103</v>
      </c>
      <c r="H4629" t="s">
        <v>8623</v>
      </c>
      <c r="I4629" t="s">
        <v>16104</v>
      </c>
      <c r="J4629">
        <v>1.238E-2</v>
      </c>
      <c r="K4629">
        <v>1</v>
      </c>
      <c r="L4629">
        <v>1</v>
      </c>
      <c r="M4629">
        <v>1</v>
      </c>
      <c r="N4629">
        <v>1</v>
      </c>
      <c r="O4629" t="s">
        <v>225</v>
      </c>
      <c r="P4629">
        <v>0</v>
      </c>
      <c r="Q4629">
        <v>1</v>
      </c>
      <c r="R4629">
        <v>7700</v>
      </c>
      <c r="S4629" t="s">
        <v>223</v>
      </c>
      <c r="T4629">
        <v>7700</v>
      </c>
      <c r="U4629" t="s">
        <v>16101</v>
      </c>
      <c r="X4629" t="s">
        <v>225</v>
      </c>
      <c r="Y4629">
        <v>7700</v>
      </c>
      <c r="AB4629">
        <v>1</v>
      </c>
      <c r="AC4629">
        <v>1</v>
      </c>
      <c r="AD4629">
        <v>2</v>
      </c>
      <c r="AE4629">
        <v>950</v>
      </c>
      <c r="AF4629">
        <v>2</v>
      </c>
      <c r="AQ4629">
        <v>1</v>
      </c>
      <c r="AR4629">
        <f t="shared" si="72"/>
        <v>9.68</v>
      </c>
      <c r="AS4629">
        <v>1</v>
      </c>
      <c r="AT4629" t="s">
        <v>133</v>
      </c>
      <c r="AU4629">
        <v>42</v>
      </c>
    </row>
    <row r="4630" spans="1:47">
      <c r="A4630" t="s">
        <v>16105</v>
      </c>
      <c r="C4630">
        <v>310</v>
      </c>
      <c r="D4630" t="s">
        <v>15538</v>
      </c>
      <c r="E4630">
        <v>102</v>
      </c>
      <c r="F4630" t="s">
        <v>16106</v>
      </c>
      <c r="G4630" t="s">
        <v>422</v>
      </c>
      <c r="H4630" t="s">
        <v>8623</v>
      </c>
      <c r="I4630" t="s">
        <v>16107</v>
      </c>
      <c r="J4630">
        <v>1.2959999999999999E-2</v>
      </c>
      <c r="K4630">
        <v>1</v>
      </c>
      <c r="L4630">
        <v>1</v>
      </c>
      <c r="M4630">
        <v>1</v>
      </c>
      <c r="N4630">
        <v>1</v>
      </c>
      <c r="O4630" t="s">
        <v>225</v>
      </c>
      <c r="P4630">
        <v>0</v>
      </c>
      <c r="Q4630">
        <v>1</v>
      </c>
      <c r="R4630">
        <v>5200</v>
      </c>
      <c r="S4630" t="s">
        <v>223</v>
      </c>
      <c r="T4630">
        <v>5200</v>
      </c>
      <c r="U4630" t="s">
        <v>16105</v>
      </c>
      <c r="V4630" t="s">
        <v>933</v>
      </c>
      <c r="W4630" t="s">
        <v>659</v>
      </c>
      <c r="X4630" t="s">
        <v>225</v>
      </c>
      <c r="Y4630">
        <v>5200</v>
      </c>
      <c r="AB4630">
        <v>1</v>
      </c>
      <c r="AC4630">
        <v>1</v>
      </c>
      <c r="AD4630">
        <v>2</v>
      </c>
      <c r="AE4630">
        <v>1122</v>
      </c>
      <c r="AF4630">
        <v>2</v>
      </c>
      <c r="AQ4630">
        <v>1</v>
      </c>
      <c r="AR4630">
        <f t="shared" si="72"/>
        <v>9.68</v>
      </c>
      <c r="AS4630">
        <v>1</v>
      </c>
      <c r="AT4630" t="s">
        <v>133</v>
      </c>
      <c r="AU4630">
        <v>42</v>
      </c>
    </row>
    <row r="4631" spans="1:47">
      <c r="A4631" t="s">
        <v>16108</v>
      </c>
      <c r="C4631">
        <v>310</v>
      </c>
      <c r="D4631" t="s">
        <v>16072</v>
      </c>
      <c r="E4631">
        <v>132</v>
      </c>
      <c r="F4631" t="s">
        <v>16109</v>
      </c>
      <c r="G4631" t="s">
        <v>1783</v>
      </c>
      <c r="H4631" t="s">
        <v>260</v>
      </c>
      <c r="I4631" t="s">
        <v>16110</v>
      </c>
      <c r="J4631">
        <v>5.7189999999999998E-2</v>
      </c>
      <c r="K4631">
        <v>0</v>
      </c>
      <c r="L4631">
        <v>0</v>
      </c>
      <c r="M4631">
        <v>0</v>
      </c>
      <c r="N4631">
        <v>0</v>
      </c>
      <c r="P4631">
        <v>0</v>
      </c>
      <c r="Q4631">
        <v>0</v>
      </c>
      <c r="R4631">
        <v>0</v>
      </c>
      <c r="S4631" t="s">
        <v>223</v>
      </c>
      <c r="T4631">
        <v>0</v>
      </c>
      <c r="U4631" t="s">
        <v>16108</v>
      </c>
      <c r="Y4631">
        <v>0</v>
      </c>
      <c r="AB4631">
        <v>0</v>
      </c>
      <c r="AC4631">
        <v>0</v>
      </c>
      <c r="AD4631">
        <v>0</v>
      </c>
      <c r="AE4631">
        <v>0</v>
      </c>
      <c r="AF4631">
        <v>0</v>
      </c>
      <c r="AQ4631">
        <v>0</v>
      </c>
      <c r="AR4631">
        <f t="shared" si="72"/>
        <v>0</v>
      </c>
      <c r="AS4631">
        <v>1</v>
      </c>
      <c r="AT4631" t="s">
        <v>129</v>
      </c>
      <c r="AU4631">
        <v>38</v>
      </c>
    </row>
    <row r="4632" spans="1:47">
      <c r="A4632" t="s">
        <v>16111</v>
      </c>
      <c r="C4632">
        <v>310</v>
      </c>
      <c r="D4632" t="s">
        <v>16112</v>
      </c>
      <c r="E4632">
        <v>101</v>
      </c>
      <c r="F4632" t="s">
        <v>16113</v>
      </c>
      <c r="G4632" t="s">
        <v>1783</v>
      </c>
      <c r="H4632" t="s">
        <v>220</v>
      </c>
      <c r="I4632" t="s">
        <v>16114</v>
      </c>
      <c r="J4632">
        <v>0.11301</v>
      </c>
      <c r="K4632">
        <v>1</v>
      </c>
      <c r="L4632">
        <v>1</v>
      </c>
      <c r="M4632">
        <v>1</v>
      </c>
      <c r="N4632">
        <v>1</v>
      </c>
      <c r="O4632" t="s">
        <v>225</v>
      </c>
      <c r="P4632">
        <v>0</v>
      </c>
      <c r="Q4632">
        <v>0</v>
      </c>
      <c r="R4632">
        <v>0</v>
      </c>
      <c r="S4632" t="s">
        <v>223</v>
      </c>
      <c r="T4632">
        <v>0</v>
      </c>
      <c r="U4632" t="s">
        <v>16111</v>
      </c>
      <c r="V4632" t="s">
        <v>455</v>
      </c>
      <c r="W4632" t="s">
        <v>225</v>
      </c>
      <c r="X4632" t="s">
        <v>225</v>
      </c>
      <c r="Y4632">
        <v>0</v>
      </c>
      <c r="AB4632">
        <v>1</v>
      </c>
      <c r="AC4632">
        <v>1</v>
      </c>
      <c r="AD4632">
        <v>1</v>
      </c>
      <c r="AE4632">
        <v>240</v>
      </c>
      <c r="AF4632">
        <v>1</v>
      </c>
      <c r="AQ4632">
        <v>1</v>
      </c>
      <c r="AR4632">
        <f t="shared" si="72"/>
        <v>4.6463999999999999</v>
      </c>
      <c r="AS4632">
        <v>1</v>
      </c>
      <c r="AT4632" t="s">
        <v>112</v>
      </c>
      <c r="AU4632">
        <v>20</v>
      </c>
    </row>
    <row r="4633" spans="1:47">
      <c r="A4633" t="s">
        <v>16115</v>
      </c>
      <c r="C4633">
        <v>310</v>
      </c>
      <c r="D4633" t="s">
        <v>16116</v>
      </c>
      <c r="E4633">
        <v>304</v>
      </c>
      <c r="F4633" t="s">
        <v>15825</v>
      </c>
      <c r="G4633" t="s">
        <v>11287</v>
      </c>
      <c r="H4633" t="s">
        <v>10520</v>
      </c>
      <c r="I4633" t="s">
        <v>16117</v>
      </c>
      <c r="J4633">
        <v>1.43943</v>
      </c>
      <c r="K4633">
        <v>0</v>
      </c>
      <c r="L4633">
        <v>0</v>
      </c>
      <c r="M4633">
        <v>1</v>
      </c>
      <c r="N4633">
        <v>1</v>
      </c>
      <c r="O4633" t="s">
        <v>659</v>
      </c>
      <c r="P4633">
        <v>1</v>
      </c>
      <c r="Q4633">
        <v>1</v>
      </c>
      <c r="R4633">
        <v>378100</v>
      </c>
      <c r="S4633" t="s">
        <v>223</v>
      </c>
      <c r="T4633">
        <v>0</v>
      </c>
      <c r="U4633" t="s">
        <v>16115</v>
      </c>
      <c r="V4633" t="s">
        <v>933</v>
      </c>
      <c r="W4633" t="s">
        <v>659</v>
      </c>
      <c r="X4633" t="s">
        <v>659</v>
      </c>
      <c r="Y4633">
        <v>378100</v>
      </c>
      <c r="AB4633">
        <v>0</v>
      </c>
      <c r="AC4633">
        <v>0</v>
      </c>
      <c r="AD4633">
        <v>2</v>
      </c>
      <c r="AE4633">
        <v>35438</v>
      </c>
      <c r="AF4633">
        <v>1</v>
      </c>
      <c r="AQ4633">
        <v>3</v>
      </c>
      <c r="AR4633">
        <f t="shared" si="72"/>
        <v>0</v>
      </c>
      <c r="AS4633">
        <v>1</v>
      </c>
      <c r="AT4633" t="s">
        <v>133</v>
      </c>
      <c r="AU4633">
        <v>42</v>
      </c>
    </row>
    <row r="4634" spans="1:47">
      <c r="A4634" t="s">
        <v>16118</v>
      </c>
      <c r="C4634">
        <v>310</v>
      </c>
      <c r="D4634" t="s">
        <v>16119</v>
      </c>
      <c r="E4634">
        <v>101</v>
      </c>
      <c r="F4634" t="s">
        <v>16120</v>
      </c>
      <c r="G4634" t="s">
        <v>422</v>
      </c>
      <c r="H4634" t="s">
        <v>220</v>
      </c>
      <c r="I4634" t="s">
        <v>16121</v>
      </c>
      <c r="J4634">
        <v>0.27464</v>
      </c>
      <c r="K4634">
        <v>1</v>
      </c>
      <c r="L4634">
        <v>1</v>
      </c>
      <c r="M4634">
        <v>1</v>
      </c>
      <c r="N4634">
        <v>1</v>
      </c>
      <c r="O4634" t="s">
        <v>225</v>
      </c>
      <c r="P4634">
        <v>0</v>
      </c>
      <c r="Q4634">
        <v>1</v>
      </c>
      <c r="R4634">
        <v>1000</v>
      </c>
      <c r="S4634" t="s">
        <v>223</v>
      </c>
      <c r="T4634">
        <v>1000</v>
      </c>
      <c r="U4634" t="s">
        <v>16118</v>
      </c>
      <c r="V4634" t="s">
        <v>455</v>
      </c>
      <c r="W4634" t="s">
        <v>225</v>
      </c>
      <c r="X4634" t="s">
        <v>225</v>
      </c>
      <c r="Y4634">
        <v>1000</v>
      </c>
      <c r="AB4634">
        <v>1</v>
      </c>
      <c r="AC4634">
        <v>1</v>
      </c>
      <c r="AD4634">
        <v>2</v>
      </c>
      <c r="AE4634">
        <v>806</v>
      </c>
      <c r="AF4634">
        <v>1</v>
      </c>
      <c r="AQ4634">
        <v>1</v>
      </c>
      <c r="AR4634">
        <f t="shared" si="72"/>
        <v>9.68</v>
      </c>
      <c r="AS4634">
        <v>1</v>
      </c>
      <c r="AT4634" t="s">
        <v>133</v>
      </c>
      <c r="AU4634">
        <v>42</v>
      </c>
    </row>
    <row r="4635" spans="1:47">
      <c r="A4635" t="s">
        <v>16122</v>
      </c>
      <c r="C4635">
        <v>310</v>
      </c>
      <c r="D4635" t="s">
        <v>15538</v>
      </c>
      <c r="E4635">
        <v>102</v>
      </c>
      <c r="F4635" t="s">
        <v>16123</v>
      </c>
      <c r="G4635" t="s">
        <v>422</v>
      </c>
      <c r="H4635" t="s">
        <v>8623</v>
      </c>
      <c r="I4635" t="s">
        <v>16124</v>
      </c>
      <c r="J4635">
        <v>1.3270000000000001E-2</v>
      </c>
      <c r="K4635">
        <v>1</v>
      </c>
      <c r="L4635">
        <v>1</v>
      </c>
      <c r="M4635">
        <v>1</v>
      </c>
      <c r="N4635">
        <v>1</v>
      </c>
      <c r="O4635" t="s">
        <v>225</v>
      </c>
      <c r="P4635">
        <v>0</v>
      </c>
      <c r="Q4635">
        <v>1</v>
      </c>
      <c r="R4635">
        <v>6500</v>
      </c>
      <c r="S4635" t="s">
        <v>223</v>
      </c>
      <c r="T4635">
        <v>6500</v>
      </c>
      <c r="U4635" t="s">
        <v>16122</v>
      </c>
      <c r="V4635" t="s">
        <v>933</v>
      </c>
      <c r="W4635" t="s">
        <v>659</v>
      </c>
      <c r="X4635" t="s">
        <v>225</v>
      </c>
      <c r="Y4635">
        <v>6500</v>
      </c>
      <c r="AB4635">
        <v>1</v>
      </c>
      <c r="AC4635">
        <v>1</v>
      </c>
      <c r="AD4635">
        <v>2</v>
      </c>
      <c r="AE4635">
        <v>1122</v>
      </c>
      <c r="AF4635">
        <v>2</v>
      </c>
      <c r="AQ4635">
        <v>1</v>
      </c>
      <c r="AR4635">
        <f t="shared" si="72"/>
        <v>9.68</v>
      </c>
      <c r="AS4635">
        <v>1</v>
      </c>
      <c r="AT4635" t="s">
        <v>133</v>
      </c>
      <c r="AU4635">
        <v>42</v>
      </c>
    </row>
    <row r="4636" spans="1:47">
      <c r="A4636" t="s">
        <v>16125</v>
      </c>
      <c r="C4636">
        <v>310</v>
      </c>
      <c r="D4636" t="s">
        <v>16126</v>
      </c>
      <c r="E4636">
        <v>101</v>
      </c>
      <c r="F4636" t="s">
        <v>16127</v>
      </c>
      <c r="G4636" t="s">
        <v>422</v>
      </c>
      <c r="H4636" t="s">
        <v>220</v>
      </c>
      <c r="I4636" t="s">
        <v>16128</v>
      </c>
      <c r="J4636">
        <v>0.20818</v>
      </c>
      <c r="K4636">
        <v>1</v>
      </c>
      <c r="L4636">
        <v>1</v>
      </c>
      <c r="M4636">
        <v>1</v>
      </c>
      <c r="N4636">
        <v>1</v>
      </c>
      <c r="O4636" t="s">
        <v>225</v>
      </c>
      <c r="P4636">
        <v>0</v>
      </c>
      <c r="Q4636">
        <v>1</v>
      </c>
      <c r="R4636">
        <v>1700</v>
      </c>
      <c r="S4636" t="s">
        <v>223</v>
      </c>
      <c r="T4636">
        <v>1700</v>
      </c>
      <c r="U4636" t="s">
        <v>16125</v>
      </c>
      <c r="V4636" t="s">
        <v>455</v>
      </c>
      <c r="W4636" t="s">
        <v>225</v>
      </c>
      <c r="X4636" t="s">
        <v>225</v>
      </c>
      <c r="Y4636">
        <v>1700</v>
      </c>
      <c r="AB4636">
        <v>1</v>
      </c>
      <c r="AC4636">
        <v>1</v>
      </c>
      <c r="AD4636">
        <v>3</v>
      </c>
      <c r="AE4636">
        <v>960</v>
      </c>
      <c r="AF4636">
        <v>1</v>
      </c>
      <c r="AQ4636">
        <v>1</v>
      </c>
      <c r="AR4636">
        <f t="shared" si="72"/>
        <v>9.68</v>
      </c>
      <c r="AS4636">
        <v>1</v>
      </c>
      <c r="AT4636" t="s">
        <v>133</v>
      </c>
      <c r="AU4636">
        <v>42</v>
      </c>
    </row>
    <row r="4637" spans="1:47">
      <c r="A4637" t="s">
        <v>16129</v>
      </c>
      <c r="C4637">
        <v>310</v>
      </c>
      <c r="D4637" t="s">
        <v>16130</v>
      </c>
      <c r="E4637">
        <v>102</v>
      </c>
      <c r="F4637" t="s">
        <v>16131</v>
      </c>
      <c r="G4637" t="s">
        <v>422</v>
      </c>
      <c r="H4637" t="s">
        <v>8623</v>
      </c>
      <c r="I4637" t="s">
        <v>16132</v>
      </c>
      <c r="J4637">
        <v>1.2449999999999999E-2</v>
      </c>
      <c r="K4637">
        <v>1</v>
      </c>
      <c r="L4637">
        <v>1</v>
      </c>
      <c r="M4637">
        <v>1</v>
      </c>
      <c r="N4637">
        <v>1</v>
      </c>
      <c r="O4637" t="s">
        <v>225</v>
      </c>
      <c r="P4637">
        <v>0</v>
      </c>
      <c r="Q4637">
        <v>1</v>
      </c>
      <c r="R4637">
        <v>1000</v>
      </c>
      <c r="S4637" t="s">
        <v>223</v>
      </c>
      <c r="T4637">
        <v>1000</v>
      </c>
      <c r="U4637" t="s">
        <v>16129</v>
      </c>
      <c r="V4637" t="s">
        <v>933</v>
      </c>
      <c r="W4637" t="s">
        <v>659</v>
      </c>
      <c r="X4637" t="s">
        <v>225</v>
      </c>
      <c r="Y4637">
        <v>1000</v>
      </c>
      <c r="AB4637">
        <v>1</v>
      </c>
      <c r="AC4637">
        <v>1</v>
      </c>
      <c r="AD4637">
        <v>2</v>
      </c>
      <c r="AE4637">
        <v>950</v>
      </c>
      <c r="AF4637">
        <v>2</v>
      </c>
      <c r="AQ4637">
        <v>1</v>
      </c>
      <c r="AR4637">
        <f t="shared" si="72"/>
        <v>9.68</v>
      </c>
      <c r="AS4637">
        <v>1</v>
      </c>
      <c r="AT4637" t="s">
        <v>133</v>
      </c>
      <c r="AU4637">
        <v>42</v>
      </c>
    </row>
    <row r="4638" spans="1:47">
      <c r="A4638" t="s">
        <v>16133</v>
      </c>
      <c r="C4638">
        <v>310</v>
      </c>
      <c r="D4638" t="s">
        <v>16134</v>
      </c>
      <c r="E4638">
        <v>102</v>
      </c>
      <c r="F4638" t="s">
        <v>16135</v>
      </c>
      <c r="G4638" t="s">
        <v>422</v>
      </c>
      <c r="H4638" t="s">
        <v>8623</v>
      </c>
      <c r="I4638" t="s">
        <v>16136</v>
      </c>
      <c r="J4638">
        <v>1.272E-2</v>
      </c>
      <c r="K4638">
        <v>1</v>
      </c>
      <c r="L4638">
        <v>1</v>
      </c>
      <c r="M4638">
        <v>1</v>
      </c>
      <c r="N4638">
        <v>1</v>
      </c>
      <c r="O4638" t="s">
        <v>225</v>
      </c>
      <c r="P4638">
        <v>0</v>
      </c>
      <c r="Q4638">
        <v>1</v>
      </c>
      <c r="R4638">
        <v>3700</v>
      </c>
      <c r="S4638" t="s">
        <v>223</v>
      </c>
      <c r="T4638">
        <v>3700</v>
      </c>
      <c r="U4638" t="s">
        <v>16133</v>
      </c>
      <c r="V4638" t="s">
        <v>933</v>
      </c>
      <c r="W4638" t="s">
        <v>659</v>
      </c>
      <c r="X4638" t="s">
        <v>225</v>
      </c>
      <c r="Y4638">
        <v>3700</v>
      </c>
      <c r="AB4638">
        <v>1</v>
      </c>
      <c r="AC4638">
        <v>1</v>
      </c>
      <c r="AD4638">
        <v>2</v>
      </c>
      <c r="AE4638">
        <v>950</v>
      </c>
      <c r="AF4638">
        <v>2</v>
      </c>
      <c r="AQ4638">
        <v>1</v>
      </c>
      <c r="AR4638">
        <f t="shared" si="72"/>
        <v>9.68</v>
      </c>
      <c r="AS4638">
        <v>1</v>
      </c>
      <c r="AT4638" t="s">
        <v>133</v>
      </c>
      <c r="AU4638">
        <v>42</v>
      </c>
    </row>
    <row r="4639" spans="1:47">
      <c r="A4639" t="s">
        <v>16137</v>
      </c>
      <c r="C4639">
        <v>310</v>
      </c>
      <c r="D4639" t="s">
        <v>15538</v>
      </c>
      <c r="E4639">
        <v>102</v>
      </c>
      <c r="F4639" t="s">
        <v>16138</v>
      </c>
      <c r="G4639" t="s">
        <v>422</v>
      </c>
      <c r="H4639" t="s">
        <v>8623</v>
      </c>
      <c r="I4639" t="s">
        <v>16139</v>
      </c>
      <c r="J4639">
        <v>1.21E-2</v>
      </c>
      <c r="K4639">
        <v>1</v>
      </c>
      <c r="L4639">
        <v>1</v>
      </c>
      <c r="M4639">
        <v>1</v>
      </c>
      <c r="N4639">
        <v>1</v>
      </c>
      <c r="O4639" t="s">
        <v>225</v>
      </c>
      <c r="P4639">
        <v>0</v>
      </c>
      <c r="Q4639">
        <v>1</v>
      </c>
      <c r="R4639">
        <v>3800</v>
      </c>
      <c r="S4639" t="s">
        <v>223</v>
      </c>
      <c r="T4639">
        <v>3800</v>
      </c>
      <c r="U4639" t="s">
        <v>16137</v>
      </c>
      <c r="V4639" t="s">
        <v>933</v>
      </c>
      <c r="W4639" t="s">
        <v>659</v>
      </c>
      <c r="X4639" t="s">
        <v>225</v>
      </c>
      <c r="Y4639">
        <v>3800</v>
      </c>
      <c r="AB4639">
        <v>1</v>
      </c>
      <c r="AC4639">
        <v>1</v>
      </c>
      <c r="AD4639">
        <v>2</v>
      </c>
      <c r="AE4639">
        <v>1122</v>
      </c>
      <c r="AF4639">
        <v>2</v>
      </c>
      <c r="AQ4639">
        <v>1</v>
      </c>
      <c r="AR4639">
        <f t="shared" si="72"/>
        <v>9.68</v>
      </c>
      <c r="AS4639">
        <v>1</v>
      </c>
      <c r="AT4639" t="s">
        <v>133</v>
      </c>
      <c r="AU4639">
        <v>42</v>
      </c>
    </row>
    <row r="4640" spans="1:47">
      <c r="A4640" t="s">
        <v>16140</v>
      </c>
      <c r="C4640">
        <v>310</v>
      </c>
      <c r="D4640" t="s">
        <v>16141</v>
      </c>
      <c r="E4640">
        <v>392</v>
      </c>
      <c r="F4640" t="s">
        <v>16142</v>
      </c>
      <c r="G4640" t="s">
        <v>11287</v>
      </c>
      <c r="H4640" t="s">
        <v>11501</v>
      </c>
      <c r="I4640" t="s">
        <v>16143</v>
      </c>
      <c r="J4640">
        <v>18.361740000000001</v>
      </c>
      <c r="K4640">
        <v>0</v>
      </c>
      <c r="L4640">
        <v>0</v>
      </c>
      <c r="M4640">
        <v>0</v>
      </c>
      <c r="N4640">
        <v>0</v>
      </c>
      <c r="P4640">
        <v>0</v>
      </c>
      <c r="Q4640">
        <v>0</v>
      </c>
      <c r="R4640">
        <v>0</v>
      </c>
      <c r="S4640" t="s">
        <v>243</v>
      </c>
      <c r="T4640">
        <v>0</v>
      </c>
      <c r="U4640" t="s">
        <v>16144</v>
      </c>
      <c r="V4640" t="s">
        <v>455</v>
      </c>
      <c r="W4640" t="s">
        <v>225</v>
      </c>
      <c r="Y4640">
        <v>0</v>
      </c>
      <c r="AB4640">
        <v>0</v>
      </c>
      <c r="AC4640">
        <v>0</v>
      </c>
      <c r="AD4640">
        <v>0</v>
      </c>
      <c r="AE4640">
        <v>0</v>
      </c>
      <c r="AF4640">
        <v>0</v>
      </c>
      <c r="AQ4640">
        <v>2</v>
      </c>
      <c r="AR4640">
        <f t="shared" si="72"/>
        <v>0</v>
      </c>
      <c r="AS4640">
        <v>1</v>
      </c>
      <c r="AT4640" t="s">
        <v>133</v>
      </c>
      <c r="AU4640">
        <v>42</v>
      </c>
    </row>
    <row r="4641" spans="1:47">
      <c r="A4641" t="s">
        <v>16145</v>
      </c>
      <c r="B4641" t="s">
        <v>293</v>
      </c>
      <c r="C4641">
        <v>310</v>
      </c>
      <c r="D4641" t="s">
        <v>12935</v>
      </c>
      <c r="E4641">
        <v>0</v>
      </c>
      <c r="J4641">
        <v>1.79508</v>
      </c>
      <c r="K4641">
        <v>0</v>
      </c>
      <c r="L4641">
        <v>0</v>
      </c>
      <c r="M4641">
        <v>0</v>
      </c>
      <c r="N4641">
        <v>0</v>
      </c>
      <c r="P4641">
        <v>0</v>
      </c>
      <c r="Q4641">
        <v>0</v>
      </c>
      <c r="R4641">
        <v>0</v>
      </c>
      <c r="S4641" t="s">
        <v>296</v>
      </c>
      <c r="T4641">
        <v>0</v>
      </c>
      <c r="Y4641">
        <v>0</v>
      </c>
      <c r="AB4641">
        <v>0</v>
      </c>
      <c r="AC4641">
        <v>0</v>
      </c>
      <c r="AD4641">
        <v>0</v>
      </c>
      <c r="AE4641">
        <v>0</v>
      </c>
      <c r="AF4641">
        <v>0</v>
      </c>
      <c r="AG4641" t="s">
        <v>845</v>
      </c>
      <c r="AQ4641">
        <v>1</v>
      </c>
      <c r="AR4641">
        <f t="shared" si="72"/>
        <v>0</v>
      </c>
      <c r="AS4641">
        <v>1</v>
      </c>
      <c r="AT4641" t="s">
        <v>133</v>
      </c>
      <c r="AU4641">
        <v>42</v>
      </c>
    </row>
    <row r="4642" spans="1:47">
      <c r="A4642" t="s">
        <v>16146</v>
      </c>
      <c r="C4642">
        <v>310</v>
      </c>
      <c r="D4642" t="s">
        <v>12934</v>
      </c>
      <c r="E4642">
        <v>903</v>
      </c>
      <c r="F4642" t="s">
        <v>821</v>
      </c>
      <c r="H4642" t="s">
        <v>833</v>
      </c>
      <c r="I4642" t="s">
        <v>16147</v>
      </c>
      <c r="J4642">
        <v>0.15776000000000001</v>
      </c>
      <c r="K4642">
        <v>0</v>
      </c>
      <c r="L4642">
        <v>0</v>
      </c>
      <c r="M4642">
        <v>0</v>
      </c>
      <c r="N4642">
        <v>0</v>
      </c>
      <c r="P4642">
        <v>0</v>
      </c>
      <c r="Q4642">
        <v>0</v>
      </c>
      <c r="R4642">
        <v>0</v>
      </c>
      <c r="S4642" t="s">
        <v>223</v>
      </c>
      <c r="T4642">
        <v>0</v>
      </c>
      <c r="U4642" t="s">
        <v>16146</v>
      </c>
      <c r="Y4642">
        <v>0</v>
      </c>
      <c r="AB4642">
        <v>0</v>
      </c>
      <c r="AC4642">
        <v>0</v>
      </c>
      <c r="AD4642">
        <v>0</v>
      </c>
      <c r="AE4642">
        <v>0</v>
      </c>
      <c r="AF4642">
        <v>0</v>
      </c>
      <c r="AQ4642">
        <v>1</v>
      </c>
      <c r="AR4642">
        <f t="shared" si="72"/>
        <v>0</v>
      </c>
      <c r="AS4642">
        <v>1</v>
      </c>
      <c r="AT4642" t="s">
        <v>133</v>
      </c>
      <c r="AU4642">
        <v>42</v>
      </c>
    </row>
    <row r="4643" spans="1:47">
      <c r="A4643" t="s">
        <v>16148</v>
      </c>
      <c r="C4643">
        <v>310</v>
      </c>
      <c r="D4643" t="s">
        <v>15538</v>
      </c>
      <c r="E4643">
        <v>102</v>
      </c>
      <c r="F4643" t="s">
        <v>16149</v>
      </c>
      <c r="G4643" t="s">
        <v>422</v>
      </c>
      <c r="H4643" t="s">
        <v>8623</v>
      </c>
      <c r="I4643" t="s">
        <v>16150</v>
      </c>
      <c r="J4643">
        <v>1.342E-2</v>
      </c>
      <c r="K4643">
        <v>1</v>
      </c>
      <c r="L4643">
        <v>1</v>
      </c>
      <c r="M4643">
        <v>1</v>
      </c>
      <c r="N4643">
        <v>1</v>
      </c>
      <c r="O4643" t="s">
        <v>225</v>
      </c>
      <c r="P4643">
        <v>0</v>
      </c>
      <c r="Q4643">
        <v>1</v>
      </c>
      <c r="R4643">
        <v>7200</v>
      </c>
      <c r="S4643" t="s">
        <v>223</v>
      </c>
      <c r="T4643">
        <v>7200</v>
      </c>
      <c r="U4643" t="s">
        <v>16148</v>
      </c>
      <c r="V4643" t="s">
        <v>933</v>
      </c>
      <c r="W4643" t="s">
        <v>659</v>
      </c>
      <c r="X4643" t="s">
        <v>225</v>
      </c>
      <c r="Y4643">
        <v>7200</v>
      </c>
      <c r="AB4643">
        <v>1</v>
      </c>
      <c r="AC4643">
        <v>1</v>
      </c>
      <c r="AD4643">
        <v>2</v>
      </c>
      <c r="AE4643">
        <v>1122</v>
      </c>
      <c r="AF4643">
        <v>2</v>
      </c>
      <c r="AQ4643">
        <v>1</v>
      </c>
      <c r="AR4643">
        <f t="shared" si="72"/>
        <v>9.68</v>
      </c>
      <c r="AS4643">
        <v>1</v>
      </c>
      <c r="AT4643" t="s">
        <v>133</v>
      </c>
      <c r="AU4643">
        <v>42</v>
      </c>
    </row>
    <row r="4644" spans="1:47">
      <c r="A4644" t="s">
        <v>16151</v>
      </c>
      <c r="C4644">
        <v>310</v>
      </c>
      <c r="D4644" t="s">
        <v>16152</v>
      </c>
      <c r="E4644">
        <v>131</v>
      </c>
      <c r="F4644" t="s">
        <v>16153</v>
      </c>
      <c r="G4644" t="s">
        <v>422</v>
      </c>
      <c r="H4644" t="s">
        <v>407</v>
      </c>
      <c r="I4644" t="s">
        <v>16154</v>
      </c>
      <c r="J4644">
        <v>0.26243</v>
      </c>
      <c r="K4644">
        <v>0</v>
      </c>
      <c r="L4644">
        <v>0</v>
      </c>
      <c r="M4644">
        <v>0</v>
      </c>
      <c r="N4644">
        <v>0</v>
      </c>
      <c r="P4644">
        <v>0</v>
      </c>
      <c r="Q4644">
        <v>0</v>
      </c>
      <c r="R4644">
        <v>0</v>
      </c>
      <c r="S4644" t="s">
        <v>223</v>
      </c>
      <c r="T4644">
        <v>0</v>
      </c>
      <c r="U4644" t="s">
        <v>16151</v>
      </c>
      <c r="V4644" t="s">
        <v>455</v>
      </c>
      <c r="W4644" t="s">
        <v>225</v>
      </c>
      <c r="Y4644">
        <v>0</v>
      </c>
      <c r="AB4644">
        <v>0</v>
      </c>
      <c r="AC4644">
        <v>0</v>
      </c>
      <c r="AD4644">
        <v>0</v>
      </c>
      <c r="AE4644">
        <v>0</v>
      </c>
      <c r="AF4644">
        <v>0</v>
      </c>
      <c r="AQ4644">
        <v>1</v>
      </c>
      <c r="AR4644">
        <f t="shared" si="72"/>
        <v>0</v>
      </c>
      <c r="AS4644">
        <v>1</v>
      </c>
      <c r="AT4644" t="s">
        <v>133</v>
      </c>
      <c r="AU4644">
        <v>42</v>
      </c>
    </row>
    <row r="4645" spans="1:47">
      <c r="A4645" t="s">
        <v>16155</v>
      </c>
      <c r="C4645">
        <v>310</v>
      </c>
      <c r="D4645" t="s">
        <v>16156</v>
      </c>
      <c r="E4645">
        <v>101</v>
      </c>
      <c r="F4645" t="s">
        <v>12154</v>
      </c>
      <c r="G4645" t="s">
        <v>422</v>
      </c>
      <c r="H4645" t="s">
        <v>220</v>
      </c>
      <c r="I4645" t="s">
        <v>16157</v>
      </c>
      <c r="J4645">
        <v>2.1049000000000002</v>
      </c>
      <c r="K4645">
        <v>1</v>
      </c>
      <c r="L4645">
        <v>1</v>
      </c>
      <c r="M4645">
        <v>1</v>
      </c>
      <c r="N4645">
        <v>1</v>
      </c>
      <c r="O4645" t="s">
        <v>225</v>
      </c>
      <c r="P4645">
        <v>0</v>
      </c>
      <c r="Q4645">
        <v>0</v>
      </c>
      <c r="R4645">
        <v>0</v>
      </c>
      <c r="S4645" t="s">
        <v>223</v>
      </c>
      <c r="T4645">
        <v>0</v>
      </c>
      <c r="U4645" t="s">
        <v>16155</v>
      </c>
      <c r="V4645" t="s">
        <v>224</v>
      </c>
      <c r="W4645" t="s">
        <v>225</v>
      </c>
      <c r="X4645" t="s">
        <v>225</v>
      </c>
      <c r="Y4645">
        <v>0</v>
      </c>
      <c r="AB4645">
        <v>1</v>
      </c>
      <c r="AC4645">
        <v>1</v>
      </c>
      <c r="AD4645">
        <v>4</v>
      </c>
      <c r="AE4645">
        <v>1609</v>
      </c>
      <c r="AF4645">
        <v>1.5</v>
      </c>
      <c r="AQ4645">
        <v>1</v>
      </c>
      <c r="AR4645">
        <f t="shared" si="72"/>
        <v>9.68</v>
      </c>
      <c r="AS4645">
        <v>1</v>
      </c>
      <c r="AT4645" t="s">
        <v>133</v>
      </c>
      <c r="AU4645">
        <v>42</v>
      </c>
    </row>
    <row r="4646" spans="1:47">
      <c r="A4646" t="s">
        <v>16158</v>
      </c>
      <c r="C4646">
        <v>310</v>
      </c>
      <c r="D4646" t="s">
        <v>15538</v>
      </c>
      <c r="E4646">
        <v>102</v>
      </c>
      <c r="F4646" t="s">
        <v>16159</v>
      </c>
      <c r="G4646" t="s">
        <v>422</v>
      </c>
      <c r="H4646" t="s">
        <v>8623</v>
      </c>
      <c r="I4646" t="s">
        <v>16160</v>
      </c>
      <c r="J4646">
        <v>9.5999999999999992E-3</v>
      </c>
      <c r="K4646">
        <v>1</v>
      </c>
      <c r="L4646">
        <v>1</v>
      </c>
      <c r="M4646">
        <v>1</v>
      </c>
      <c r="N4646">
        <v>1</v>
      </c>
      <c r="O4646" t="s">
        <v>225</v>
      </c>
      <c r="P4646">
        <v>0</v>
      </c>
      <c r="Q4646">
        <v>1</v>
      </c>
      <c r="R4646">
        <v>4000</v>
      </c>
      <c r="S4646" t="s">
        <v>223</v>
      </c>
      <c r="T4646">
        <v>4000</v>
      </c>
      <c r="U4646" t="s">
        <v>16158</v>
      </c>
      <c r="V4646" t="s">
        <v>933</v>
      </c>
      <c r="W4646" t="s">
        <v>659</v>
      </c>
      <c r="X4646" t="s">
        <v>225</v>
      </c>
      <c r="Y4646">
        <v>4000</v>
      </c>
      <c r="AB4646">
        <v>1</v>
      </c>
      <c r="AC4646">
        <v>1</v>
      </c>
      <c r="AD4646">
        <v>2</v>
      </c>
      <c r="AE4646">
        <v>1122</v>
      </c>
      <c r="AF4646">
        <v>2</v>
      </c>
      <c r="AQ4646">
        <v>0</v>
      </c>
      <c r="AR4646">
        <f t="shared" si="72"/>
        <v>9.68</v>
      </c>
      <c r="AS4646">
        <v>1</v>
      </c>
      <c r="AT4646" t="s">
        <v>133</v>
      </c>
      <c r="AU4646">
        <v>42</v>
      </c>
    </row>
    <row r="4647" spans="1:47">
      <c r="A4647" t="s">
        <v>16161</v>
      </c>
      <c r="C4647">
        <v>310</v>
      </c>
      <c r="D4647" t="s">
        <v>16162</v>
      </c>
      <c r="E4647">
        <v>101</v>
      </c>
      <c r="F4647" t="s">
        <v>16163</v>
      </c>
      <c r="G4647" t="s">
        <v>11287</v>
      </c>
      <c r="H4647" t="s">
        <v>220</v>
      </c>
      <c r="I4647" t="s">
        <v>16164</v>
      </c>
      <c r="J4647">
        <v>1.0018400000000001</v>
      </c>
      <c r="K4647">
        <v>1</v>
      </c>
      <c r="L4647">
        <v>1</v>
      </c>
      <c r="M4647">
        <v>1</v>
      </c>
      <c r="N4647">
        <v>1</v>
      </c>
      <c r="O4647" t="s">
        <v>225</v>
      </c>
      <c r="P4647">
        <v>0</v>
      </c>
      <c r="Q4647">
        <v>0</v>
      </c>
      <c r="R4647">
        <v>0</v>
      </c>
      <c r="S4647" t="s">
        <v>223</v>
      </c>
      <c r="T4647">
        <v>0</v>
      </c>
      <c r="U4647" t="s">
        <v>16161</v>
      </c>
      <c r="X4647" t="s">
        <v>225</v>
      </c>
      <c r="Y4647">
        <v>0</v>
      </c>
      <c r="AB4647">
        <v>1</v>
      </c>
      <c r="AC4647">
        <v>1</v>
      </c>
      <c r="AD4647">
        <v>3</v>
      </c>
      <c r="AE4647">
        <v>2334</v>
      </c>
      <c r="AF4647">
        <v>2.5</v>
      </c>
      <c r="AQ4647">
        <v>1</v>
      </c>
      <c r="AR4647">
        <f t="shared" si="72"/>
        <v>9.68</v>
      </c>
      <c r="AS4647">
        <v>1</v>
      </c>
      <c r="AT4647" t="s">
        <v>133</v>
      </c>
      <c r="AU4647">
        <v>42</v>
      </c>
    </row>
    <row r="4648" spans="1:47">
      <c r="A4648" t="s">
        <v>16165</v>
      </c>
      <c r="C4648">
        <v>310</v>
      </c>
      <c r="D4648" t="s">
        <v>16166</v>
      </c>
      <c r="E4648">
        <v>392</v>
      </c>
      <c r="F4648" t="s">
        <v>16167</v>
      </c>
      <c r="G4648" t="s">
        <v>11287</v>
      </c>
      <c r="H4648" t="s">
        <v>11501</v>
      </c>
      <c r="I4648" t="s">
        <v>16168</v>
      </c>
      <c r="J4648">
        <v>4.42239</v>
      </c>
      <c r="K4648">
        <v>0</v>
      </c>
      <c r="L4648">
        <v>0</v>
      </c>
      <c r="M4648">
        <v>0</v>
      </c>
      <c r="N4648">
        <v>0</v>
      </c>
      <c r="P4648">
        <v>0</v>
      </c>
      <c r="Q4648">
        <v>0</v>
      </c>
      <c r="R4648">
        <v>0</v>
      </c>
      <c r="S4648" t="s">
        <v>223</v>
      </c>
      <c r="T4648">
        <v>0</v>
      </c>
      <c r="U4648" t="s">
        <v>16165</v>
      </c>
      <c r="V4648" t="s">
        <v>455</v>
      </c>
      <c r="W4648" t="s">
        <v>225</v>
      </c>
      <c r="Y4648">
        <v>0</v>
      </c>
      <c r="AB4648">
        <v>0</v>
      </c>
      <c r="AC4648">
        <v>0</v>
      </c>
      <c r="AD4648">
        <v>0</v>
      </c>
      <c r="AE4648">
        <v>0</v>
      </c>
      <c r="AF4648">
        <v>0</v>
      </c>
      <c r="AQ4648">
        <v>1</v>
      </c>
      <c r="AR4648">
        <f t="shared" si="72"/>
        <v>0</v>
      </c>
      <c r="AS4648">
        <v>1</v>
      </c>
      <c r="AT4648" t="s">
        <v>127</v>
      </c>
      <c r="AU4648">
        <v>35</v>
      </c>
    </row>
    <row r="4649" spans="1:47">
      <c r="A4649" t="s">
        <v>16169</v>
      </c>
      <c r="C4649">
        <v>310</v>
      </c>
      <c r="D4649" t="s">
        <v>15538</v>
      </c>
      <c r="E4649">
        <v>102</v>
      </c>
      <c r="F4649" t="s">
        <v>16170</v>
      </c>
      <c r="G4649" t="s">
        <v>422</v>
      </c>
      <c r="H4649" t="s">
        <v>8623</v>
      </c>
      <c r="I4649" t="s">
        <v>16171</v>
      </c>
      <c r="J4649">
        <v>1.1769999999999999E-2</v>
      </c>
      <c r="K4649">
        <v>1</v>
      </c>
      <c r="L4649">
        <v>1</v>
      </c>
      <c r="M4649">
        <v>1</v>
      </c>
      <c r="N4649">
        <v>1</v>
      </c>
      <c r="O4649" t="s">
        <v>225</v>
      </c>
      <c r="P4649">
        <v>0</v>
      </c>
      <c r="Q4649">
        <v>1</v>
      </c>
      <c r="R4649">
        <v>3900</v>
      </c>
      <c r="S4649" t="s">
        <v>223</v>
      </c>
      <c r="T4649">
        <v>3900</v>
      </c>
      <c r="U4649" t="s">
        <v>16169</v>
      </c>
      <c r="V4649" t="s">
        <v>933</v>
      </c>
      <c r="W4649" t="s">
        <v>659</v>
      </c>
      <c r="X4649" t="s">
        <v>225</v>
      </c>
      <c r="Y4649">
        <v>3900</v>
      </c>
      <c r="AB4649">
        <v>1</v>
      </c>
      <c r="AC4649">
        <v>1</v>
      </c>
      <c r="AD4649">
        <v>2</v>
      </c>
      <c r="AE4649">
        <v>1122</v>
      </c>
      <c r="AF4649">
        <v>2</v>
      </c>
      <c r="AQ4649">
        <v>1</v>
      </c>
      <c r="AR4649">
        <f t="shared" si="72"/>
        <v>9.68</v>
      </c>
      <c r="AS4649">
        <v>1</v>
      </c>
      <c r="AT4649" t="s">
        <v>133</v>
      </c>
      <c r="AU4649">
        <v>42</v>
      </c>
    </row>
    <row r="4650" spans="1:47">
      <c r="A4650" t="s">
        <v>16172</v>
      </c>
      <c r="B4650" t="s">
        <v>293</v>
      </c>
      <c r="C4650">
        <v>310</v>
      </c>
      <c r="D4650" t="s">
        <v>12935</v>
      </c>
      <c r="E4650">
        <v>0</v>
      </c>
      <c r="J4650">
        <v>1.63781</v>
      </c>
      <c r="K4650">
        <v>0</v>
      </c>
      <c r="L4650">
        <v>0</v>
      </c>
      <c r="M4650">
        <v>0</v>
      </c>
      <c r="N4650">
        <v>0</v>
      </c>
      <c r="P4650">
        <v>0</v>
      </c>
      <c r="Q4650">
        <v>0</v>
      </c>
      <c r="R4650">
        <v>0</v>
      </c>
      <c r="S4650" t="s">
        <v>296</v>
      </c>
      <c r="T4650">
        <v>0</v>
      </c>
      <c r="Y4650">
        <v>0</v>
      </c>
      <c r="AB4650">
        <v>0</v>
      </c>
      <c r="AC4650">
        <v>0</v>
      </c>
      <c r="AD4650">
        <v>0</v>
      </c>
      <c r="AE4650">
        <v>0</v>
      </c>
      <c r="AF4650">
        <v>0</v>
      </c>
      <c r="AG4650" t="s">
        <v>845</v>
      </c>
      <c r="AQ4650">
        <v>1</v>
      </c>
      <c r="AR4650">
        <f t="shared" si="72"/>
        <v>0</v>
      </c>
      <c r="AS4650">
        <v>1</v>
      </c>
      <c r="AT4650" t="s">
        <v>133</v>
      </c>
      <c r="AU4650">
        <v>42</v>
      </c>
    </row>
    <row r="4651" spans="1:47">
      <c r="A4651" t="s">
        <v>16173</v>
      </c>
      <c r="C4651">
        <v>310</v>
      </c>
      <c r="D4651" t="s">
        <v>16174</v>
      </c>
      <c r="E4651">
        <v>101</v>
      </c>
      <c r="F4651" t="s">
        <v>16175</v>
      </c>
      <c r="G4651" t="s">
        <v>1783</v>
      </c>
      <c r="H4651" t="s">
        <v>220</v>
      </c>
      <c r="I4651" t="s">
        <v>16176</v>
      </c>
      <c r="J4651">
        <v>0.10516</v>
      </c>
      <c r="K4651">
        <v>1</v>
      </c>
      <c r="L4651">
        <v>1</v>
      </c>
      <c r="M4651">
        <v>1</v>
      </c>
      <c r="N4651">
        <v>1</v>
      </c>
      <c r="O4651" t="s">
        <v>225</v>
      </c>
      <c r="P4651">
        <v>0</v>
      </c>
      <c r="Q4651">
        <v>1</v>
      </c>
      <c r="R4651">
        <v>7000</v>
      </c>
      <c r="S4651" t="s">
        <v>223</v>
      </c>
      <c r="T4651">
        <v>7000</v>
      </c>
      <c r="U4651" t="s">
        <v>16173</v>
      </c>
      <c r="V4651" t="s">
        <v>455</v>
      </c>
      <c r="W4651" t="s">
        <v>225</v>
      </c>
      <c r="X4651" t="s">
        <v>225</v>
      </c>
      <c r="Y4651">
        <v>7000</v>
      </c>
      <c r="AB4651">
        <v>1</v>
      </c>
      <c r="AC4651">
        <v>1</v>
      </c>
      <c r="AD4651">
        <v>1</v>
      </c>
      <c r="AE4651">
        <v>558</v>
      </c>
      <c r="AF4651">
        <v>1</v>
      </c>
      <c r="AQ4651">
        <v>1</v>
      </c>
      <c r="AR4651">
        <f t="shared" si="72"/>
        <v>4.6463999999999999</v>
      </c>
      <c r="AS4651">
        <v>1</v>
      </c>
      <c r="AT4651" t="s">
        <v>112</v>
      </c>
      <c r="AU4651">
        <v>20</v>
      </c>
    </row>
    <row r="4652" spans="1:47">
      <c r="A4652" t="s">
        <v>16177</v>
      </c>
      <c r="C4652">
        <v>310</v>
      </c>
      <c r="D4652" t="s">
        <v>16178</v>
      </c>
      <c r="E4652">
        <v>102</v>
      </c>
      <c r="F4652" t="s">
        <v>16179</v>
      </c>
      <c r="G4652" t="s">
        <v>422</v>
      </c>
      <c r="H4652" t="s">
        <v>8623</v>
      </c>
      <c r="I4652" t="s">
        <v>16180</v>
      </c>
      <c r="J4652">
        <v>1.234E-2</v>
      </c>
      <c r="K4652">
        <v>1</v>
      </c>
      <c r="L4652">
        <v>1</v>
      </c>
      <c r="M4652">
        <v>1</v>
      </c>
      <c r="N4652">
        <v>1</v>
      </c>
      <c r="O4652" t="s">
        <v>225</v>
      </c>
      <c r="P4652">
        <v>0</v>
      </c>
      <c r="Q4652">
        <v>0</v>
      </c>
      <c r="R4652">
        <v>0</v>
      </c>
      <c r="S4652" t="s">
        <v>223</v>
      </c>
      <c r="T4652">
        <v>0</v>
      </c>
      <c r="U4652" t="s">
        <v>16177</v>
      </c>
      <c r="X4652" t="s">
        <v>225</v>
      </c>
      <c r="Y4652">
        <v>0</v>
      </c>
      <c r="AB4652">
        <v>1</v>
      </c>
      <c r="AC4652">
        <v>1</v>
      </c>
      <c r="AD4652">
        <v>2</v>
      </c>
      <c r="AE4652">
        <v>1040</v>
      </c>
      <c r="AF4652">
        <v>2</v>
      </c>
      <c r="AQ4652">
        <v>1</v>
      </c>
      <c r="AR4652">
        <f t="shared" si="72"/>
        <v>9.68</v>
      </c>
      <c r="AS4652">
        <v>1</v>
      </c>
      <c r="AT4652" t="s">
        <v>133</v>
      </c>
      <c r="AU4652">
        <v>42</v>
      </c>
    </row>
    <row r="4653" spans="1:47">
      <c r="A4653" t="s">
        <v>16181</v>
      </c>
      <c r="C4653">
        <v>310</v>
      </c>
      <c r="D4653" t="s">
        <v>16182</v>
      </c>
      <c r="E4653">
        <v>102</v>
      </c>
      <c r="F4653" t="s">
        <v>16183</v>
      </c>
      <c r="G4653" t="s">
        <v>422</v>
      </c>
      <c r="H4653" t="s">
        <v>8623</v>
      </c>
      <c r="I4653" t="s">
        <v>16184</v>
      </c>
      <c r="J4653">
        <v>1.208E-2</v>
      </c>
      <c r="K4653">
        <v>1</v>
      </c>
      <c r="L4653">
        <v>1</v>
      </c>
      <c r="M4653">
        <v>1</v>
      </c>
      <c r="N4653">
        <v>1</v>
      </c>
      <c r="O4653" t="s">
        <v>225</v>
      </c>
      <c r="P4653">
        <v>0</v>
      </c>
      <c r="Q4653">
        <v>1</v>
      </c>
      <c r="R4653">
        <v>3900</v>
      </c>
      <c r="S4653" t="s">
        <v>223</v>
      </c>
      <c r="T4653">
        <v>3900</v>
      </c>
      <c r="U4653" t="s">
        <v>16181</v>
      </c>
      <c r="V4653" t="s">
        <v>933</v>
      </c>
      <c r="W4653" t="s">
        <v>659</v>
      </c>
      <c r="X4653" t="s">
        <v>225</v>
      </c>
      <c r="Y4653">
        <v>3900</v>
      </c>
      <c r="AB4653">
        <v>1</v>
      </c>
      <c r="AC4653">
        <v>1</v>
      </c>
      <c r="AD4653">
        <v>2</v>
      </c>
      <c r="AE4653">
        <v>950</v>
      </c>
      <c r="AF4653">
        <v>2</v>
      </c>
      <c r="AQ4653">
        <v>1</v>
      </c>
      <c r="AR4653">
        <f t="shared" si="72"/>
        <v>9.68</v>
      </c>
      <c r="AS4653">
        <v>1</v>
      </c>
      <c r="AT4653" t="s">
        <v>133</v>
      </c>
      <c r="AU4653">
        <v>42</v>
      </c>
    </row>
    <row r="4654" spans="1:47">
      <c r="A4654" t="s">
        <v>16185</v>
      </c>
      <c r="C4654">
        <v>310</v>
      </c>
      <c r="D4654" t="s">
        <v>16186</v>
      </c>
      <c r="E4654">
        <v>106</v>
      </c>
      <c r="F4654" t="s">
        <v>14053</v>
      </c>
      <c r="G4654" t="s">
        <v>11287</v>
      </c>
      <c r="H4654" t="s">
        <v>355</v>
      </c>
      <c r="I4654" t="s">
        <v>16187</v>
      </c>
      <c r="J4654">
        <v>0.48746</v>
      </c>
      <c r="K4654">
        <v>1</v>
      </c>
      <c r="L4654">
        <v>1</v>
      </c>
      <c r="M4654">
        <v>1</v>
      </c>
      <c r="N4654">
        <v>1</v>
      </c>
      <c r="O4654" t="s">
        <v>225</v>
      </c>
      <c r="P4654">
        <v>0</v>
      </c>
      <c r="Q4654">
        <v>0</v>
      </c>
      <c r="R4654">
        <v>0</v>
      </c>
      <c r="S4654" t="s">
        <v>223</v>
      </c>
      <c r="T4654">
        <v>0</v>
      </c>
      <c r="U4654" t="s">
        <v>16185</v>
      </c>
      <c r="X4654" t="s">
        <v>225</v>
      </c>
      <c r="Y4654">
        <v>0</v>
      </c>
      <c r="AB4654">
        <v>1</v>
      </c>
      <c r="AC4654">
        <v>1</v>
      </c>
      <c r="AD4654">
        <v>0</v>
      </c>
      <c r="AE4654">
        <v>0</v>
      </c>
      <c r="AF4654">
        <v>0</v>
      </c>
      <c r="AQ4654">
        <v>1</v>
      </c>
      <c r="AR4654">
        <f t="shared" si="72"/>
        <v>9.68</v>
      </c>
      <c r="AS4654">
        <v>1</v>
      </c>
      <c r="AT4654" t="s">
        <v>133</v>
      </c>
      <c r="AU4654">
        <v>42</v>
      </c>
    </row>
    <row r="4655" spans="1:47">
      <c r="A4655" t="s">
        <v>16188</v>
      </c>
      <c r="C4655">
        <v>310</v>
      </c>
      <c r="D4655" t="s">
        <v>16189</v>
      </c>
      <c r="E4655">
        <v>102</v>
      </c>
      <c r="F4655" t="s">
        <v>16190</v>
      </c>
      <c r="G4655" t="s">
        <v>422</v>
      </c>
      <c r="H4655" t="s">
        <v>8623</v>
      </c>
      <c r="I4655" t="s">
        <v>16191</v>
      </c>
      <c r="J4655">
        <v>1.259E-2</v>
      </c>
      <c r="K4655">
        <v>1</v>
      </c>
      <c r="L4655">
        <v>1</v>
      </c>
      <c r="M4655">
        <v>1</v>
      </c>
      <c r="N4655">
        <v>1</v>
      </c>
      <c r="O4655" t="s">
        <v>225</v>
      </c>
      <c r="P4655">
        <v>0</v>
      </c>
      <c r="Q4655">
        <v>1</v>
      </c>
      <c r="R4655">
        <v>10900</v>
      </c>
      <c r="S4655" t="s">
        <v>223</v>
      </c>
      <c r="T4655">
        <v>10900</v>
      </c>
      <c r="U4655" t="s">
        <v>16188</v>
      </c>
      <c r="V4655" t="s">
        <v>933</v>
      </c>
      <c r="W4655" t="s">
        <v>659</v>
      </c>
      <c r="X4655" t="s">
        <v>225</v>
      </c>
      <c r="Y4655">
        <v>10900</v>
      </c>
      <c r="AB4655">
        <v>1</v>
      </c>
      <c r="AC4655">
        <v>1</v>
      </c>
      <c r="AD4655">
        <v>2</v>
      </c>
      <c r="AE4655">
        <v>950</v>
      </c>
      <c r="AF4655">
        <v>2</v>
      </c>
      <c r="AQ4655">
        <v>1</v>
      </c>
      <c r="AR4655">
        <f t="shared" si="72"/>
        <v>9.68</v>
      </c>
      <c r="AS4655">
        <v>1</v>
      </c>
      <c r="AT4655" t="s">
        <v>133</v>
      </c>
      <c r="AU4655">
        <v>42</v>
      </c>
    </row>
    <row r="4656" spans="1:47">
      <c r="A4656" t="s">
        <v>16192</v>
      </c>
      <c r="C4656">
        <v>310</v>
      </c>
      <c r="D4656" t="s">
        <v>16193</v>
      </c>
      <c r="E4656">
        <v>102</v>
      </c>
      <c r="F4656" t="s">
        <v>16194</v>
      </c>
      <c r="G4656" t="s">
        <v>422</v>
      </c>
      <c r="H4656" t="s">
        <v>8623</v>
      </c>
      <c r="I4656" t="s">
        <v>16195</v>
      </c>
      <c r="J4656">
        <v>1.231E-2</v>
      </c>
      <c r="K4656">
        <v>1</v>
      </c>
      <c r="L4656">
        <v>1</v>
      </c>
      <c r="M4656">
        <v>1</v>
      </c>
      <c r="N4656">
        <v>1</v>
      </c>
      <c r="O4656" t="s">
        <v>225</v>
      </c>
      <c r="P4656">
        <v>0</v>
      </c>
      <c r="Q4656">
        <v>0</v>
      </c>
      <c r="R4656">
        <v>0</v>
      </c>
      <c r="S4656" t="s">
        <v>223</v>
      </c>
      <c r="T4656">
        <v>0</v>
      </c>
      <c r="U4656" t="s">
        <v>16192</v>
      </c>
      <c r="X4656" t="s">
        <v>225</v>
      </c>
      <c r="Y4656">
        <v>0</v>
      </c>
      <c r="AB4656">
        <v>1</v>
      </c>
      <c r="AC4656">
        <v>1</v>
      </c>
      <c r="AD4656">
        <v>2</v>
      </c>
      <c r="AE4656">
        <v>1040</v>
      </c>
      <c r="AF4656">
        <v>2</v>
      </c>
      <c r="AQ4656">
        <v>1</v>
      </c>
      <c r="AR4656">
        <f t="shared" si="72"/>
        <v>9.68</v>
      </c>
      <c r="AS4656">
        <v>1</v>
      </c>
      <c r="AT4656" t="s">
        <v>133</v>
      </c>
      <c r="AU4656">
        <v>42</v>
      </c>
    </row>
    <row r="4657" spans="1:47">
      <c r="A4657" t="s">
        <v>16196</v>
      </c>
      <c r="B4657" t="s">
        <v>293</v>
      </c>
      <c r="C4657">
        <v>310</v>
      </c>
      <c r="D4657" t="s">
        <v>12935</v>
      </c>
      <c r="E4657">
        <v>0</v>
      </c>
      <c r="J4657">
        <v>1.6412199999999999</v>
      </c>
      <c r="K4657">
        <v>0</v>
      </c>
      <c r="L4657">
        <v>0</v>
      </c>
      <c r="M4657">
        <v>0</v>
      </c>
      <c r="N4657">
        <v>0</v>
      </c>
      <c r="P4657">
        <v>0</v>
      </c>
      <c r="Q4657">
        <v>0</v>
      </c>
      <c r="R4657">
        <v>0</v>
      </c>
      <c r="S4657" t="s">
        <v>296</v>
      </c>
      <c r="T4657">
        <v>0</v>
      </c>
      <c r="Y4657">
        <v>0</v>
      </c>
      <c r="AB4657">
        <v>0</v>
      </c>
      <c r="AC4657">
        <v>0</v>
      </c>
      <c r="AD4657">
        <v>0</v>
      </c>
      <c r="AE4657">
        <v>0</v>
      </c>
      <c r="AF4657">
        <v>0</v>
      </c>
      <c r="AG4657" t="s">
        <v>845</v>
      </c>
      <c r="AQ4657">
        <v>1</v>
      </c>
      <c r="AR4657">
        <f t="shared" si="72"/>
        <v>0</v>
      </c>
      <c r="AS4657">
        <v>1</v>
      </c>
      <c r="AT4657" t="s">
        <v>133</v>
      </c>
      <c r="AU4657">
        <v>42</v>
      </c>
    </row>
    <row r="4658" spans="1:47">
      <c r="A4658" t="s">
        <v>16197</v>
      </c>
      <c r="C4658">
        <v>310</v>
      </c>
      <c r="D4658" t="s">
        <v>16198</v>
      </c>
      <c r="E4658">
        <v>101</v>
      </c>
      <c r="F4658" t="s">
        <v>16199</v>
      </c>
      <c r="G4658" t="s">
        <v>1783</v>
      </c>
      <c r="H4658" t="s">
        <v>220</v>
      </c>
      <c r="I4658" t="s">
        <v>16200</v>
      </c>
      <c r="J4658">
        <v>0.21051</v>
      </c>
      <c r="K4658">
        <v>1</v>
      </c>
      <c r="L4658">
        <v>1</v>
      </c>
      <c r="M4658">
        <v>1</v>
      </c>
      <c r="N4658">
        <v>1</v>
      </c>
      <c r="O4658" t="s">
        <v>225</v>
      </c>
      <c r="P4658">
        <v>0</v>
      </c>
      <c r="Q4658">
        <v>1</v>
      </c>
      <c r="R4658">
        <v>3400</v>
      </c>
      <c r="S4658" t="s">
        <v>223</v>
      </c>
      <c r="T4658">
        <v>3400</v>
      </c>
      <c r="U4658" t="s">
        <v>16197</v>
      </c>
      <c r="V4658" t="s">
        <v>455</v>
      </c>
      <c r="W4658" t="s">
        <v>225</v>
      </c>
      <c r="X4658" t="s">
        <v>225</v>
      </c>
      <c r="Y4658">
        <v>3400</v>
      </c>
      <c r="AB4658">
        <v>1</v>
      </c>
      <c r="AC4658">
        <v>1</v>
      </c>
      <c r="AD4658">
        <v>2</v>
      </c>
      <c r="AE4658">
        <v>1282</v>
      </c>
      <c r="AF4658">
        <v>1</v>
      </c>
      <c r="AQ4658">
        <v>2</v>
      </c>
      <c r="AR4658">
        <f t="shared" si="72"/>
        <v>4.6463999999999999</v>
      </c>
      <c r="AS4658">
        <v>1</v>
      </c>
      <c r="AT4658" t="s">
        <v>112</v>
      </c>
      <c r="AU4658">
        <v>20</v>
      </c>
    </row>
    <row r="4659" spans="1:47">
      <c r="A4659" t="s">
        <v>16201</v>
      </c>
      <c r="C4659">
        <v>310</v>
      </c>
      <c r="D4659" t="s">
        <v>16202</v>
      </c>
      <c r="E4659">
        <v>101</v>
      </c>
      <c r="F4659" t="s">
        <v>16203</v>
      </c>
      <c r="G4659" t="s">
        <v>1783</v>
      </c>
      <c r="H4659" t="s">
        <v>220</v>
      </c>
      <c r="I4659" t="s">
        <v>16204</v>
      </c>
      <c r="J4659">
        <v>0.12053999999999999</v>
      </c>
      <c r="K4659">
        <v>1</v>
      </c>
      <c r="L4659">
        <v>1</v>
      </c>
      <c r="M4659">
        <v>1</v>
      </c>
      <c r="N4659">
        <v>1</v>
      </c>
      <c r="O4659" t="s">
        <v>225</v>
      </c>
      <c r="P4659">
        <v>0</v>
      </c>
      <c r="Q4659">
        <v>1</v>
      </c>
      <c r="R4659">
        <v>1200</v>
      </c>
      <c r="S4659" t="s">
        <v>223</v>
      </c>
      <c r="T4659">
        <v>1200</v>
      </c>
      <c r="U4659" t="s">
        <v>16201</v>
      </c>
      <c r="V4659" t="s">
        <v>455</v>
      </c>
      <c r="W4659" t="s">
        <v>225</v>
      </c>
      <c r="X4659" t="s">
        <v>225</v>
      </c>
      <c r="Y4659">
        <v>1200</v>
      </c>
      <c r="AB4659">
        <v>1</v>
      </c>
      <c r="AC4659">
        <v>1</v>
      </c>
      <c r="AD4659">
        <v>2</v>
      </c>
      <c r="AE4659">
        <v>672</v>
      </c>
      <c r="AF4659">
        <v>1</v>
      </c>
      <c r="AQ4659">
        <v>1</v>
      </c>
      <c r="AR4659">
        <f t="shared" si="72"/>
        <v>4.6463999999999999</v>
      </c>
      <c r="AS4659">
        <v>1</v>
      </c>
      <c r="AT4659" t="s">
        <v>112</v>
      </c>
      <c r="AU4659">
        <v>20</v>
      </c>
    </row>
    <row r="4660" spans="1:47">
      <c r="A4660" t="s">
        <v>16205</v>
      </c>
      <c r="C4660">
        <v>310</v>
      </c>
      <c r="D4660" t="s">
        <v>15538</v>
      </c>
      <c r="E4660">
        <v>102</v>
      </c>
      <c r="F4660" t="s">
        <v>16206</v>
      </c>
      <c r="G4660" t="s">
        <v>422</v>
      </c>
      <c r="H4660" t="s">
        <v>8623</v>
      </c>
      <c r="I4660" t="s">
        <v>16207</v>
      </c>
      <c r="J4660">
        <v>1.298E-2</v>
      </c>
      <c r="K4660">
        <v>1</v>
      </c>
      <c r="L4660">
        <v>1</v>
      </c>
      <c r="M4660">
        <v>1</v>
      </c>
      <c r="N4660">
        <v>1</v>
      </c>
      <c r="O4660" t="s">
        <v>225</v>
      </c>
      <c r="P4660">
        <v>0</v>
      </c>
      <c r="Q4660">
        <v>1</v>
      </c>
      <c r="R4660">
        <v>9900</v>
      </c>
      <c r="S4660" t="s">
        <v>223</v>
      </c>
      <c r="T4660">
        <v>9900</v>
      </c>
      <c r="U4660" t="s">
        <v>16205</v>
      </c>
      <c r="V4660" t="s">
        <v>933</v>
      </c>
      <c r="W4660" t="s">
        <v>659</v>
      </c>
      <c r="X4660" t="s">
        <v>225</v>
      </c>
      <c r="Y4660">
        <v>9900</v>
      </c>
      <c r="AB4660">
        <v>1</v>
      </c>
      <c r="AC4660">
        <v>1</v>
      </c>
      <c r="AD4660">
        <v>2</v>
      </c>
      <c r="AE4660">
        <v>1122</v>
      </c>
      <c r="AF4660">
        <v>2</v>
      </c>
      <c r="AQ4660">
        <v>1</v>
      </c>
      <c r="AR4660">
        <f t="shared" si="72"/>
        <v>9.68</v>
      </c>
      <c r="AS4660">
        <v>1</v>
      </c>
      <c r="AT4660" t="s">
        <v>133</v>
      </c>
      <c r="AU4660">
        <v>42</v>
      </c>
    </row>
    <row r="4661" spans="1:47">
      <c r="A4661" t="s">
        <v>16208</v>
      </c>
      <c r="C4661">
        <v>310</v>
      </c>
      <c r="D4661" t="s">
        <v>16209</v>
      </c>
      <c r="E4661">
        <v>102</v>
      </c>
      <c r="F4661" t="s">
        <v>16210</v>
      </c>
      <c r="G4661" t="s">
        <v>422</v>
      </c>
      <c r="H4661" t="s">
        <v>8623</v>
      </c>
      <c r="I4661" t="s">
        <v>16211</v>
      </c>
      <c r="J4661">
        <v>1.248E-2</v>
      </c>
      <c r="K4661">
        <v>1</v>
      </c>
      <c r="L4661">
        <v>1</v>
      </c>
      <c r="M4661">
        <v>1</v>
      </c>
      <c r="N4661">
        <v>1</v>
      </c>
      <c r="O4661" t="s">
        <v>225</v>
      </c>
      <c r="P4661">
        <v>0</v>
      </c>
      <c r="Q4661">
        <v>0</v>
      </c>
      <c r="R4661">
        <v>0</v>
      </c>
      <c r="S4661" t="s">
        <v>223</v>
      </c>
      <c r="T4661">
        <v>0</v>
      </c>
      <c r="U4661" t="s">
        <v>16208</v>
      </c>
      <c r="X4661" t="s">
        <v>225</v>
      </c>
      <c r="Y4661">
        <v>0</v>
      </c>
      <c r="AB4661">
        <v>1</v>
      </c>
      <c r="AC4661">
        <v>1</v>
      </c>
      <c r="AD4661">
        <v>2</v>
      </c>
      <c r="AE4661">
        <v>1040</v>
      </c>
      <c r="AF4661">
        <v>2</v>
      </c>
      <c r="AQ4661">
        <v>1</v>
      </c>
      <c r="AR4661">
        <f t="shared" si="72"/>
        <v>9.68</v>
      </c>
      <c r="AS4661">
        <v>1</v>
      </c>
      <c r="AT4661" t="s">
        <v>133</v>
      </c>
      <c r="AU4661">
        <v>42</v>
      </c>
    </row>
    <row r="4662" spans="1:47">
      <c r="A4662" t="s">
        <v>16212</v>
      </c>
      <c r="C4662">
        <v>310</v>
      </c>
      <c r="D4662" t="s">
        <v>15251</v>
      </c>
      <c r="E4662">
        <v>924</v>
      </c>
      <c r="F4662" t="s">
        <v>13982</v>
      </c>
      <c r="G4662" t="s">
        <v>422</v>
      </c>
      <c r="H4662" t="s">
        <v>10896</v>
      </c>
      <c r="I4662" t="s">
        <v>16213</v>
      </c>
      <c r="J4662">
        <v>0.35914000000000001</v>
      </c>
      <c r="K4662">
        <v>0</v>
      </c>
      <c r="L4662">
        <v>0</v>
      </c>
      <c r="M4662">
        <v>0</v>
      </c>
      <c r="N4662">
        <v>0</v>
      </c>
      <c r="P4662">
        <v>0</v>
      </c>
      <c r="Q4662">
        <v>0</v>
      </c>
      <c r="R4662">
        <v>0</v>
      </c>
      <c r="S4662" t="s">
        <v>223</v>
      </c>
      <c r="T4662">
        <v>0</v>
      </c>
      <c r="U4662" t="s">
        <v>16212</v>
      </c>
      <c r="Y4662">
        <v>0</v>
      </c>
      <c r="AB4662">
        <v>0</v>
      </c>
      <c r="AC4662">
        <v>0</v>
      </c>
      <c r="AD4662">
        <v>0</v>
      </c>
      <c r="AE4662">
        <v>0</v>
      </c>
      <c r="AF4662">
        <v>0</v>
      </c>
      <c r="AQ4662">
        <v>1</v>
      </c>
      <c r="AR4662">
        <f t="shared" si="72"/>
        <v>0</v>
      </c>
      <c r="AS4662">
        <v>1</v>
      </c>
      <c r="AT4662" t="s">
        <v>112</v>
      </c>
      <c r="AU4662">
        <v>20</v>
      </c>
    </row>
    <row r="4663" spans="1:47">
      <c r="A4663" t="s">
        <v>16214</v>
      </c>
      <c r="C4663">
        <v>310</v>
      </c>
      <c r="D4663" t="s">
        <v>15538</v>
      </c>
      <c r="E4663">
        <v>102</v>
      </c>
      <c r="F4663" t="s">
        <v>16215</v>
      </c>
      <c r="G4663" t="s">
        <v>422</v>
      </c>
      <c r="H4663" t="s">
        <v>8623</v>
      </c>
      <c r="I4663" t="s">
        <v>16216</v>
      </c>
      <c r="J4663">
        <v>1.231E-2</v>
      </c>
      <c r="K4663">
        <v>1</v>
      </c>
      <c r="L4663">
        <v>1</v>
      </c>
      <c r="M4663">
        <v>1</v>
      </c>
      <c r="N4663">
        <v>1</v>
      </c>
      <c r="O4663" t="s">
        <v>225</v>
      </c>
      <c r="P4663">
        <v>0</v>
      </c>
      <c r="Q4663">
        <v>1</v>
      </c>
      <c r="R4663">
        <v>4700</v>
      </c>
      <c r="S4663" t="s">
        <v>223</v>
      </c>
      <c r="T4663">
        <v>4700</v>
      </c>
      <c r="U4663" t="s">
        <v>16214</v>
      </c>
      <c r="V4663" t="s">
        <v>933</v>
      </c>
      <c r="W4663" t="s">
        <v>659</v>
      </c>
      <c r="X4663" t="s">
        <v>225</v>
      </c>
      <c r="Y4663">
        <v>4700</v>
      </c>
      <c r="AB4663">
        <v>1</v>
      </c>
      <c r="AC4663">
        <v>1</v>
      </c>
      <c r="AD4663">
        <v>2</v>
      </c>
      <c r="AE4663">
        <v>1122</v>
      </c>
      <c r="AF4663">
        <v>2</v>
      </c>
      <c r="AQ4663">
        <v>1</v>
      </c>
      <c r="AR4663">
        <f t="shared" si="72"/>
        <v>9.68</v>
      </c>
      <c r="AS4663">
        <v>1</v>
      </c>
      <c r="AT4663" t="s">
        <v>133</v>
      </c>
      <c r="AU4663">
        <v>42</v>
      </c>
    </row>
    <row r="4664" spans="1:47">
      <c r="A4664" t="s">
        <v>16217</v>
      </c>
      <c r="C4664">
        <v>310</v>
      </c>
      <c r="D4664" t="s">
        <v>16218</v>
      </c>
      <c r="E4664">
        <v>102</v>
      </c>
      <c r="F4664" t="s">
        <v>16219</v>
      </c>
      <c r="G4664" t="s">
        <v>422</v>
      </c>
      <c r="H4664" t="s">
        <v>8623</v>
      </c>
      <c r="I4664" t="s">
        <v>16220</v>
      </c>
      <c r="J4664">
        <v>1.2449999999999999E-2</v>
      </c>
      <c r="K4664">
        <v>1</v>
      </c>
      <c r="L4664">
        <v>1</v>
      </c>
      <c r="M4664">
        <v>1</v>
      </c>
      <c r="N4664">
        <v>1</v>
      </c>
      <c r="O4664" t="s">
        <v>225</v>
      </c>
      <c r="P4664">
        <v>0</v>
      </c>
      <c r="Q4664">
        <v>0</v>
      </c>
      <c r="R4664">
        <v>0</v>
      </c>
      <c r="S4664" t="s">
        <v>223</v>
      </c>
      <c r="T4664">
        <v>0</v>
      </c>
      <c r="U4664" t="s">
        <v>16217</v>
      </c>
      <c r="X4664" t="s">
        <v>225</v>
      </c>
      <c r="Y4664">
        <v>0</v>
      </c>
      <c r="AB4664">
        <v>1</v>
      </c>
      <c r="AC4664">
        <v>1</v>
      </c>
      <c r="AD4664">
        <v>2</v>
      </c>
      <c r="AE4664">
        <v>1040</v>
      </c>
      <c r="AF4664">
        <v>2</v>
      </c>
      <c r="AQ4664">
        <v>1</v>
      </c>
      <c r="AR4664">
        <f t="shared" si="72"/>
        <v>9.68</v>
      </c>
      <c r="AS4664">
        <v>1</v>
      </c>
      <c r="AT4664" t="s">
        <v>133</v>
      </c>
      <c r="AU4664">
        <v>42</v>
      </c>
    </row>
    <row r="4665" spans="1:47">
      <c r="A4665" t="s">
        <v>16221</v>
      </c>
      <c r="C4665">
        <v>310</v>
      </c>
      <c r="D4665" t="s">
        <v>16222</v>
      </c>
      <c r="E4665">
        <v>132</v>
      </c>
      <c r="F4665" t="s">
        <v>14587</v>
      </c>
      <c r="G4665" t="s">
        <v>422</v>
      </c>
      <c r="H4665" t="s">
        <v>260</v>
      </c>
      <c r="I4665" t="s">
        <v>16223</v>
      </c>
      <c r="J4665">
        <v>6.6030000000000005E-2</v>
      </c>
      <c r="K4665">
        <v>0</v>
      </c>
      <c r="L4665">
        <v>0</v>
      </c>
      <c r="M4665">
        <v>0</v>
      </c>
      <c r="N4665">
        <v>0</v>
      </c>
      <c r="P4665">
        <v>0</v>
      </c>
      <c r="Q4665">
        <v>0</v>
      </c>
      <c r="R4665">
        <v>0</v>
      </c>
      <c r="S4665" t="s">
        <v>223</v>
      </c>
      <c r="T4665">
        <v>0</v>
      </c>
      <c r="U4665" t="s">
        <v>16221</v>
      </c>
      <c r="V4665" t="s">
        <v>455</v>
      </c>
      <c r="W4665" t="s">
        <v>225</v>
      </c>
      <c r="Y4665">
        <v>0</v>
      </c>
      <c r="AB4665">
        <v>0</v>
      </c>
      <c r="AC4665">
        <v>0</v>
      </c>
      <c r="AD4665">
        <v>0</v>
      </c>
      <c r="AE4665">
        <v>0</v>
      </c>
      <c r="AF4665">
        <v>0</v>
      </c>
      <c r="AQ4665">
        <v>1</v>
      </c>
      <c r="AR4665">
        <f t="shared" si="72"/>
        <v>0</v>
      </c>
      <c r="AS4665">
        <v>1</v>
      </c>
      <c r="AT4665" t="s">
        <v>127</v>
      </c>
      <c r="AU4665">
        <v>35</v>
      </c>
    </row>
    <row r="4666" spans="1:47">
      <c r="A4666" t="s">
        <v>16224</v>
      </c>
      <c r="C4666">
        <v>310</v>
      </c>
      <c r="D4666" t="s">
        <v>16225</v>
      </c>
      <c r="E4666">
        <v>132</v>
      </c>
      <c r="F4666" t="s">
        <v>14785</v>
      </c>
      <c r="G4666" t="s">
        <v>422</v>
      </c>
      <c r="H4666" t="s">
        <v>260</v>
      </c>
      <c r="I4666" t="s">
        <v>16226</v>
      </c>
      <c r="J4666">
        <v>0.50221000000000005</v>
      </c>
      <c r="K4666">
        <v>0</v>
      </c>
      <c r="L4666">
        <v>0</v>
      </c>
      <c r="M4666">
        <v>0</v>
      </c>
      <c r="N4666">
        <v>0</v>
      </c>
      <c r="P4666">
        <v>0</v>
      </c>
      <c r="Q4666">
        <v>0</v>
      </c>
      <c r="R4666">
        <v>0</v>
      </c>
      <c r="S4666" t="s">
        <v>223</v>
      </c>
      <c r="T4666">
        <v>0</v>
      </c>
      <c r="U4666" t="s">
        <v>16224</v>
      </c>
      <c r="V4666" t="s">
        <v>455</v>
      </c>
      <c r="W4666" t="s">
        <v>225</v>
      </c>
      <c r="Y4666">
        <v>0</v>
      </c>
      <c r="AB4666">
        <v>0</v>
      </c>
      <c r="AC4666">
        <v>0</v>
      </c>
      <c r="AD4666">
        <v>0</v>
      </c>
      <c r="AE4666">
        <v>0</v>
      </c>
      <c r="AF4666">
        <v>0</v>
      </c>
      <c r="AQ4666">
        <v>1</v>
      </c>
      <c r="AR4666">
        <f t="shared" si="72"/>
        <v>0</v>
      </c>
      <c r="AS4666">
        <v>1</v>
      </c>
      <c r="AT4666" t="s">
        <v>127</v>
      </c>
      <c r="AU4666">
        <v>35</v>
      </c>
    </row>
    <row r="4667" spans="1:47">
      <c r="A4667" t="s">
        <v>16227</v>
      </c>
      <c r="C4667">
        <v>310</v>
      </c>
      <c r="D4667" t="s">
        <v>16228</v>
      </c>
      <c r="E4667">
        <v>102</v>
      </c>
      <c r="F4667" t="s">
        <v>16229</v>
      </c>
      <c r="G4667" t="s">
        <v>422</v>
      </c>
      <c r="H4667" t="s">
        <v>8623</v>
      </c>
      <c r="I4667" t="s">
        <v>16230</v>
      </c>
      <c r="J4667">
        <v>1.272E-2</v>
      </c>
      <c r="K4667">
        <v>1</v>
      </c>
      <c r="L4667">
        <v>1</v>
      </c>
      <c r="M4667">
        <v>1</v>
      </c>
      <c r="N4667">
        <v>1</v>
      </c>
      <c r="O4667" t="s">
        <v>225</v>
      </c>
      <c r="P4667">
        <v>0</v>
      </c>
      <c r="Q4667">
        <v>1</v>
      </c>
      <c r="R4667">
        <v>4400</v>
      </c>
      <c r="S4667" t="s">
        <v>223</v>
      </c>
      <c r="T4667">
        <v>4400</v>
      </c>
      <c r="U4667" t="s">
        <v>16227</v>
      </c>
      <c r="V4667" t="s">
        <v>933</v>
      </c>
      <c r="W4667" t="s">
        <v>659</v>
      </c>
      <c r="X4667" t="s">
        <v>225</v>
      </c>
      <c r="Y4667">
        <v>4400</v>
      </c>
      <c r="AB4667">
        <v>1</v>
      </c>
      <c r="AC4667">
        <v>1</v>
      </c>
      <c r="AD4667">
        <v>2</v>
      </c>
      <c r="AE4667">
        <v>950</v>
      </c>
      <c r="AF4667">
        <v>2</v>
      </c>
      <c r="AQ4667">
        <v>1</v>
      </c>
      <c r="AR4667">
        <f t="shared" si="72"/>
        <v>9.68</v>
      </c>
      <c r="AS4667">
        <v>1</v>
      </c>
      <c r="AT4667" t="s">
        <v>133</v>
      </c>
      <c r="AU4667">
        <v>42</v>
      </c>
    </row>
    <row r="4668" spans="1:47">
      <c r="A4668" t="s">
        <v>16231</v>
      </c>
      <c r="C4668">
        <v>310</v>
      </c>
      <c r="D4668" t="s">
        <v>16232</v>
      </c>
      <c r="E4668">
        <v>102</v>
      </c>
      <c r="F4668" t="s">
        <v>16233</v>
      </c>
      <c r="G4668" t="s">
        <v>422</v>
      </c>
      <c r="H4668" t="s">
        <v>8623</v>
      </c>
      <c r="I4668" t="s">
        <v>16234</v>
      </c>
      <c r="J4668">
        <v>1.2670000000000001E-2</v>
      </c>
      <c r="K4668">
        <v>1</v>
      </c>
      <c r="L4668">
        <v>1</v>
      </c>
      <c r="M4668">
        <v>1</v>
      </c>
      <c r="N4668">
        <v>1</v>
      </c>
      <c r="O4668" t="s">
        <v>225</v>
      </c>
      <c r="P4668">
        <v>0</v>
      </c>
      <c r="Q4668">
        <v>0</v>
      </c>
      <c r="R4668">
        <v>0</v>
      </c>
      <c r="S4668" t="s">
        <v>223</v>
      </c>
      <c r="T4668">
        <v>0</v>
      </c>
      <c r="U4668" t="s">
        <v>16231</v>
      </c>
      <c r="X4668" t="s">
        <v>225</v>
      </c>
      <c r="Y4668">
        <v>0</v>
      </c>
      <c r="AB4668">
        <v>1</v>
      </c>
      <c r="AC4668">
        <v>1</v>
      </c>
      <c r="AD4668">
        <v>2</v>
      </c>
      <c r="AE4668">
        <v>1040</v>
      </c>
      <c r="AF4668">
        <v>2</v>
      </c>
      <c r="AQ4668">
        <v>1</v>
      </c>
      <c r="AR4668">
        <f t="shared" si="72"/>
        <v>9.68</v>
      </c>
      <c r="AS4668">
        <v>1</v>
      </c>
      <c r="AT4668" t="s">
        <v>133</v>
      </c>
      <c r="AU4668">
        <v>42</v>
      </c>
    </row>
    <row r="4669" spans="1:47">
      <c r="A4669" t="s">
        <v>16235</v>
      </c>
      <c r="C4669">
        <v>310</v>
      </c>
      <c r="D4669" t="s">
        <v>16236</v>
      </c>
      <c r="E4669">
        <v>101</v>
      </c>
      <c r="F4669" t="s">
        <v>16237</v>
      </c>
      <c r="G4669" t="s">
        <v>422</v>
      </c>
      <c r="H4669" t="s">
        <v>220</v>
      </c>
      <c r="I4669" t="s">
        <v>16238</v>
      </c>
      <c r="J4669">
        <v>0.23555000000000001</v>
      </c>
      <c r="K4669">
        <v>1</v>
      </c>
      <c r="L4669">
        <v>1</v>
      </c>
      <c r="M4669">
        <v>1</v>
      </c>
      <c r="N4669">
        <v>1</v>
      </c>
      <c r="O4669" t="s">
        <v>225</v>
      </c>
      <c r="P4669">
        <v>0</v>
      </c>
      <c r="Q4669">
        <v>1</v>
      </c>
      <c r="R4669">
        <v>7200</v>
      </c>
      <c r="S4669" t="s">
        <v>223</v>
      </c>
      <c r="T4669">
        <v>7200</v>
      </c>
      <c r="U4669" t="s">
        <v>16235</v>
      </c>
      <c r="V4669" t="s">
        <v>455</v>
      </c>
      <c r="W4669" t="s">
        <v>225</v>
      </c>
      <c r="X4669" t="s">
        <v>225</v>
      </c>
      <c r="Y4669">
        <v>7200</v>
      </c>
      <c r="AB4669">
        <v>1</v>
      </c>
      <c r="AC4669">
        <v>1</v>
      </c>
      <c r="AD4669">
        <v>2</v>
      </c>
      <c r="AE4669">
        <v>792</v>
      </c>
      <c r="AF4669">
        <v>1</v>
      </c>
      <c r="AQ4669">
        <v>1</v>
      </c>
      <c r="AR4669">
        <f t="shared" si="72"/>
        <v>9.68</v>
      </c>
      <c r="AS4669">
        <v>1</v>
      </c>
      <c r="AT4669" t="s">
        <v>133</v>
      </c>
      <c r="AU4669">
        <v>42</v>
      </c>
    </row>
    <row r="4670" spans="1:47">
      <c r="A4670" t="s">
        <v>16239</v>
      </c>
      <c r="C4670">
        <v>310</v>
      </c>
      <c r="D4670" t="s">
        <v>16240</v>
      </c>
      <c r="E4670">
        <v>101</v>
      </c>
      <c r="F4670" t="s">
        <v>16241</v>
      </c>
      <c r="G4670" t="s">
        <v>1783</v>
      </c>
      <c r="H4670" t="s">
        <v>220</v>
      </c>
      <c r="I4670" t="s">
        <v>16242</v>
      </c>
      <c r="J4670">
        <v>2.298E-2</v>
      </c>
      <c r="K4670">
        <v>0</v>
      </c>
      <c r="L4670">
        <v>0</v>
      </c>
      <c r="M4670">
        <v>0</v>
      </c>
      <c r="N4670">
        <v>0</v>
      </c>
      <c r="P4670">
        <v>0</v>
      </c>
      <c r="Q4670">
        <v>0</v>
      </c>
      <c r="R4670">
        <v>0</v>
      </c>
      <c r="S4670" t="s">
        <v>223</v>
      </c>
      <c r="T4670">
        <v>0</v>
      </c>
      <c r="U4670" t="s">
        <v>16239</v>
      </c>
      <c r="V4670" t="s">
        <v>224</v>
      </c>
      <c r="W4670" t="s">
        <v>225</v>
      </c>
      <c r="Y4670">
        <v>0</v>
      </c>
      <c r="AB4670">
        <v>0</v>
      </c>
      <c r="AC4670">
        <v>0</v>
      </c>
      <c r="AD4670">
        <v>3</v>
      </c>
      <c r="AE4670">
        <v>898</v>
      </c>
      <c r="AF4670">
        <v>1</v>
      </c>
      <c r="AQ4670">
        <v>0</v>
      </c>
      <c r="AR4670">
        <f t="shared" si="72"/>
        <v>0</v>
      </c>
      <c r="AS4670">
        <v>1</v>
      </c>
      <c r="AT4670" t="s">
        <v>129</v>
      </c>
      <c r="AU4670">
        <v>38</v>
      </c>
    </row>
    <row r="4671" spans="1:47">
      <c r="A4671" t="s">
        <v>16243</v>
      </c>
      <c r="C4671">
        <v>310</v>
      </c>
      <c r="D4671" t="s">
        <v>16244</v>
      </c>
      <c r="E4671">
        <v>101</v>
      </c>
      <c r="F4671" t="s">
        <v>16245</v>
      </c>
      <c r="G4671" t="s">
        <v>219</v>
      </c>
      <c r="H4671" t="s">
        <v>220</v>
      </c>
      <c r="I4671" t="s">
        <v>16246</v>
      </c>
      <c r="J4671">
        <v>0.47256999999999999</v>
      </c>
      <c r="K4671">
        <v>1</v>
      </c>
      <c r="L4671">
        <v>1</v>
      </c>
      <c r="M4671">
        <v>1</v>
      </c>
      <c r="N4671">
        <v>1</v>
      </c>
      <c r="O4671" t="s">
        <v>225</v>
      </c>
      <c r="P4671">
        <v>0</v>
      </c>
      <c r="Q4671">
        <v>1</v>
      </c>
      <c r="R4671">
        <v>16100</v>
      </c>
      <c r="S4671" t="s">
        <v>223</v>
      </c>
      <c r="T4671">
        <v>16100</v>
      </c>
      <c r="U4671" t="s">
        <v>16243</v>
      </c>
      <c r="V4671" t="s">
        <v>455</v>
      </c>
      <c r="W4671" t="s">
        <v>225</v>
      </c>
      <c r="X4671" t="s">
        <v>225</v>
      </c>
      <c r="Y4671">
        <v>16100</v>
      </c>
      <c r="AB4671">
        <v>1</v>
      </c>
      <c r="AC4671">
        <v>1</v>
      </c>
      <c r="AD4671">
        <v>3</v>
      </c>
      <c r="AE4671">
        <v>1144</v>
      </c>
      <c r="AF4671">
        <v>1</v>
      </c>
      <c r="AQ4671">
        <v>2</v>
      </c>
      <c r="AR4671">
        <f t="shared" si="72"/>
        <v>9.68</v>
      </c>
      <c r="AS4671">
        <v>1</v>
      </c>
      <c r="AT4671" t="s">
        <v>133</v>
      </c>
      <c r="AU4671">
        <v>42</v>
      </c>
    </row>
    <row r="4672" spans="1:47">
      <c r="A4672" t="s">
        <v>16247</v>
      </c>
      <c r="C4672">
        <v>310</v>
      </c>
      <c r="D4672" t="s">
        <v>16248</v>
      </c>
      <c r="E4672">
        <v>102</v>
      </c>
      <c r="F4672" t="s">
        <v>16249</v>
      </c>
      <c r="G4672" t="s">
        <v>422</v>
      </c>
      <c r="H4672" t="s">
        <v>8623</v>
      </c>
      <c r="I4672" t="s">
        <v>16250</v>
      </c>
      <c r="J4672">
        <v>1.2409999999999999E-2</v>
      </c>
      <c r="K4672">
        <v>1</v>
      </c>
      <c r="L4672">
        <v>1</v>
      </c>
      <c r="M4672">
        <v>1</v>
      </c>
      <c r="N4672">
        <v>1</v>
      </c>
      <c r="O4672" t="s">
        <v>225</v>
      </c>
      <c r="P4672">
        <v>0</v>
      </c>
      <c r="Q4672">
        <v>0</v>
      </c>
      <c r="R4672">
        <v>0</v>
      </c>
      <c r="S4672" t="s">
        <v>223</v>
      </c>
      <c r="T4672">
        <v>0</v>
      </c>
      <c r="U4672" t="s">
        <v>16247</v>
      </c>
      <c r="X4672" t="s">
        <v>225</v>
      </c>
      <c r="Y4672">
        <v>0</v>
      </c>
      <c r="AB4672">
        <v>1</v>
      </c>
      <c r="AC4672">
        <v>1</v>
      </c>
      <c r="AD4672">
        <v>2</v>
      </c>
      <c r="AE4672">
        <v>1040</v>
      </c>
      <c r="AF4672">
        <v>2</v>
      </c>
      <c r="AQ4672">
        <v>1</v>
      </c>
      <c r="AR4672">
        <f t="shared" si="72"/>
        <v>9.68</v>
      </c>
      <c r="AS4672">
        <v>1</v>
      </c>
      <c r="AT4672" t="s">
        <v>133</v>
      </c>
      <c r="AU4672">
        <v>42</v>
      </c>
    </row>
    <row r="4673" spans="1:47">
      <c r="A4673" t="s">
        <v>16251</v>
      </c>
      <c r="C4673">
        <v>310</v>
      </c>
      <c r="D4673" t="s">
        <v>16252</v>
      </c>
      <c r="E4673">
        <v>310</v>
      </c>
      <c r="F4673" t="s">
        <v>16253</v>
      </c>
      <c r="G4673" t="s">
        <v>11287</v>
      </c>
      <c r="H4673" t="s">
        <v>11210</v>
      </c>
      <c r="I4673" t="s">
        <v>16254</v>
      </c>
      <c r="J4673">
        <v>0.28845999999999999</v>
      </c>
      <c r="K4673">
        <v>0</v>
      </c>
      <c r="L4673">
        <v>0</v>
      </c>
      <c r="M4673">
        <v>1</v>
      </c>
      <c r="N4673">
        <v>1</v>
      </c>
      <c r="O4673" t="s">
        <v>659</v>
      </c>
      <c r="P4673">
        <v>2</v>
      </c>
      <c r="Q4673">
        <v>1</v>
      </c>
      <c r="R4673">
        <v>4500</v>
      </c>
      <c r="S4673" t="s">
        <v>223</v>
      </c>
      <c r="T4673">
        <v>0</v>
      </c>
      <c r="U4673" t="s">
        <v>16251</v>
      </c>
      <c r="V4673" t="s">
        <v>933</v>
      </c>
      <c r="W4673" t="s">
        <v>659</v>
      </c>
      <c r="X4673" t="s">
        <v>659</v>
      </c>
      <c r="Y4673">
        <v>4500</v>
      </c>
      <c r="AB4673">
        <v>0</v>
      </c>
      <c r="AC4673">
        <v>0</v>
      </c>
      <c r="AD4673">
        <v>2</v>
      </c>
      <c r="AE4673">
        <v>2732</v>
      </c>
      <c r="AF4673">
        <v>1.5</v>
      </c>
      <c r="AQ4673">
        <v>0</v>
      </c>
      <c r="AR4673">
        <f t="shared" si="72"/>
        <v>0</v>
      </c>
      <c r="AS4673">
        <v>1</v>
      </c>
      <c r="AT4673" t="s">
        <v>134</v>
      </c>
      <c r="AU4673">
        <v>43</v>
      </c>
    </row>
    <row r="4674" spans="1:47">
      <c r="A4674" t="s">
        <v>16255</v>
      </c>
      <c r="C4674">
        <v>310</v>
      </c>
      <c r="D4674" t="s">
        <v>16256</v>
      </c>
      <c r="E4674">
        <v>903</v>
      </c>
      <c r="F4674" t="s">
        <v>821</v>
      </c>
      <c r="G4674" t="s">
        <v>422</v>
      </c>
      <c r="H4674" t="s">
        <v>822</v>
      </c>
      <c r="I4674" t="s">
        <v>16257</v>
      </c>
      <c r="J4674">
        <v>1.27061</v>
      </c>
      <c r="K4674">
        <v>0</v>
      </c>
      <c r="L4674">
        <v>0</v>
      </c>
      <c r="M4674">
        <v>0</v>
      </c>
      <c r="N4674">
        <v>0</v>
      </c>
      <c r="P4674">
        <v>0</v>
      </c>
      <c r="Q4674">
        <v>0</v>
      </c>
      <c r="R4674">
        <v>0</v>
      </c>
      <c r="S4674" t="s">
        <v>223</v>
      </c>
      <c r="T4674">
        <v>0</v>
      </c>
      <c r="U4674" t="s">
        <v>16255</v>
      </c>
      <c r="V4674" t="s">
        <v>455</v>
      </c>
      <c r="W4674" t="s">
        <v>225</v>
      </c>
      <c r="Y4674">
        <v>0</v>
      </c>
      <c r="AB4674">
        <v>0</v>
      </c>
      <c r="AC4674">
        <v>0</v>
      </c>
      <c r="AD4674">
        <v>0</v>
      </c>
      <c r="AE4674">
        <v>0</v>
      </c>
      <c r="AF4674">
        <v>0</v>
      </c>
      <c r="AQ4674">
        <v>1</v>
      </c>
      <c r="AR4674">
        <f t="shared" ref="AR4674:AR4737" si="73">AB4674*9.68*VLOOKUP(AU4674,atten,10,FALSE)</f>
        <v>0</v>
      </c>
      <c r="AS4674">
        <v>1</v>
      </c>
      <c r="AT4674" t="s">
        <v>133</v>
      </c>
      <c r="AU4674">
        <v>42</v>
      </c>
    </row>
    <row r="4675" spans="1:47">
      <c r="A4675" t="s">
        <v>16258</v>
      </c>
      <c r="C4675">
        <v>310</v>
      </c>
      <c r="D4675" t="s">
        <v>16259</v>
      </c>
      <c r="E4675">
        <v>102</v>
      </c>
      <c r="F4675" t="s">
        <v>16260</v>
      </c>
      <c r="G4675" t="s">
        <v>422</v>
      </c>
      <c r="H4675" t="s">
        <v>8623</v>
      </c>
      <c r="I4675" t="s">
        <v>16261</v>
      </c>
      <c r="J4675">
        <v>1.2670000000000001E-2</v>
      </c>
      <c r="K4675">
        <v>1</v>
      </c>
      <c r="L4675">
        <v>1</v>
      </c>
      <c r="M4675">
        <v>1</v>
      </c>
      <c r="N4675">
        <v>1</v>
      </c>
      <c r="O4675" t="s">
        <v>225</v>
      </c>
      <c r="P4675">
        <v>0</v>
      </c>
      <c r="Q4675">
        <v>1</v>
      </c>
      <c r="R4675">
        <v>2100</v>
      </c>
      <c r="S4675" t="s">
        <v>223</v>
      </c>
      <c r="T4675">
        <v>2100</v>
      </c>
      <c r="U4675" t="s">
        <v>16258</v>
      </c>
      <c r="V4675" t="s">
        <v>933</v>
      </c>
      <c r="W4675" t="s">
        <v>659</v>
      </c>
      <c r="X4675" t="s">
        <v>225</v>
      </c>
      <c r="Y4675">
        <v>2100</v>
      </c>
      <c r="AB4675">
        <v>1</v>
      </c>
      <c r="AC4675">
        <v>1</v>
      </c>
      <c r="AD4675">
        <v>2</v>
      </c>
      <c r="AE4675">
        <v>950</v>
      </c>
      <c r="AF4675">
        <v>2</v>
      </c>
      <c r="AQ4675">
        <v>1</v>
      </c>
      <c r="AR4675">
        <f t="shared" si="73"/>
        <v>9.68</v>
      </c>
      <c r="AS4675">
        <v>1</v>
      </c>
      <c r="AT4675" t="s">
        <v>133</v>
      </c>
      <c r="AU4675">
        <v>42</v>
      </c>
    </row>
    <row r="4676" spans="1:47">
      <c r="A4676" t="s">
        <v>16262</v>
      </c>
      <c r="C4676">
        <v>310</v>
      </c>
      <c r="D4676" t="s">
        <v>16263</v>
      </c>
      <c r="E4676">
        <v>102</v>
      </c>
      <c r="F4676" t="s">
        <v>16264</v>
      </c>
      <c r="G4676" t="s">
        <v>422</v>
      </c>
      <c r="H4676" t="s">
        <v>8623</v>
      </c>
      <c r="I4676" t="s">
        <v>16265</v>
      </c>
      <c r="J4676">
        <v>1.231E-2</v>
      </c>
      <c r="K4676">
        <v>1</v>
      </c>
      <c r="L4676">
        <v>1</v>
      </c>
      <c r="M4676">
        <v>1</v>
      </c>
      <c r="N4676">
        <v>1</v>
      </c>
      <c r="O4676" t="s">
        <v>225</v>
      </c>
      <c r="P4676">
        <v>0</v>
      </c>
      <c r="Q4676">
        <v>0</v>
      </c>
      <c r="R4676">
        <v>0</v>
      </c>
      <c r="S4676" t="s">
        <v>223</v>
      </c>
      <c r="T4676">
        <v>0</v>
      </c>
      <c r="U4676" t="s">
        <v>16262</v>
      </c>
      <c r="X4676" t="s">
        <v>225</v>
      </c>
      <c r="Y4676">
        <v>0</v>
      </c>
      <c r="AB4676">
        <v>1</v>
      </c>
      <c r="AC4676">
        <v>1</v>
      </c>
      <c r="AD4676">
        <v>2</v>
      </c>
      <c r="AE4676">
        <v>1040</v>
      </c>
      <c r="AF4676">
        <v>2</v>
      </c>
      <c r="AQ4676">
        <v>1</v>
      </c>
      <c r="AR4676">
        <f t="shared" si="73"/>
        <v>9.68</v>
      </c>
      <c r="AS4676">
        <v>1</v>
      </c>
      <c r="AT4676" t="s">
        <v>133</v>
      </c>
      <c r="AU4676">
        <v>42</v>
      </c>
    </row>
    <row r="4677" spans="1:47">
      <c r="A4677" t="s">
        <v>16266</v>
      </c>
      <c r="C4677">
        <v>310</v>
      </c>
      <c r="D4677" t="s">
        <v>16267</v>
      </c>
      <c r="E4677">
        <v>101</v>
      </c>
      <c r="F4677" t="s">
        <v>16268</v>
      </c>
      <c r="G4677" t="s">
        <v>422</v>
      </c>
      <c r="H4677" t="s">
        <v>220</v>
      </c>
      <c r="I4677" t="s">
        <v>16269</v>
      </c>
      <c r="J4677">
        <v>0.93608999999999998</v>
      </c>
      <c r="K4677">
        <v>1</v>
      </c>
      <c r="L4677">
        <v>1</v>
      </c>
      <c r="M4677">
        <v>1</v>
      </c>
      <c r="N4677">
        <v>1</v>
      </c>
      <c r="O4677" t="s">
        <v>225</v>
      </c>
      <c r="P4677">
        <v>0</v>
      </c>
      <c r="Q4677">
        <v>2</v>
      </c>
      <c r="R4677">
        <v>11700</v>
      </c>
      <c r="S4677" t="s">
        <v>243</v>
      </c>
      <c r="T4677">
        <v>11700</v>
      </c>
      <c r="U4677" t="s">
        <v>16266</v>
      </c>
      <c r="V4677" t="s">
        <v>455</v>
      </c>
      <c r="W4677" t="s">
        <v>225</v>
      </c>
      <c r="X4677" t="s">
        <v>225</v>
      </c>
      <c r="Y4677">
        <v>5850</v>
      </c>
      <c r="AB4677">
        <v>1</v>
      </c>
      <c r="AC4677">
        <v>1</v>
      </c>
      <c r="AD4677">
        <v>3</v>
      </c>
      <c r="AE4677">
        <v>1692</v>
      </c>
      <c r="AF4677">
        <v>1.5</v>
      </c>
      <c r="AQ4677">
        <v>2</v>
      </c>
      <c r="AR4677">
        <f t="shared" si="73"/>
        <v>9.68</v>
      </c>
      <c r="AS4677">
        <v>1</v>
      </c>
      <c r="AT4677" t="s">
        <v>134</v>
      </c>
      <c r="AU4677">
        <v>43</v>
      </c>
    </row>
    <row r="4678" spans="1:47">
      <c r="A4678" t="s">
        <v>16270</v>
      </c>
      <c r="C4678">
        <v>310</v>
      </c>
      <c r="D4678" t="s">
        <v>16271</v>
      </c>
      <c r="E4678">
        <v>103</v>
      </c>
      <c r="F4678" t="s">
        <v>14053</v>
      </c>
      <c r="H4678" t="s">
        <v>16272</v>
      </c>
      <c r="I4678" t="s">
        <v>16273</v>
      </c>
      <c r="J4678">
        <v>3.3852699999999998</v>
      </c>
      <c r="K4678">
        <v>18</v>
      </c>
      <c r="L4678">
        <v>18</v>
      </c>
      <c r="M4678">
        <v>18</v>
      </c>
      <c r="N4678">
        <v>18</v>
      </c>
      <c r="O4678" t="s">
        <v>225</v>
      </c>
      <c r="P4678">
        <v>0</v>
      </c>
      <c r="Q4678">
        <v>0</v>
      </c>
      <c r="R4678">
        <v>0</v>
      </c>
      <c r="S4678" t="s">
        <v>223</v>
      </c>
      <c r="T4678">
        <v>0</v>
      </c>
      <c r="U4678" t="s">
        <v>16270</v>
      </c>
      <c r="X4678" t="s">
        <v>225</v>
      </c>
      <c r="Y4678">
        <v>0</v>
      </c>
      <c r="AB4678">
        <v>18</v>
      </c>
      <c r="AC4678">
        <v>18</v>
      </c>
      <c r="AD4678">
        <v>0</v>
      </c>
      <c r="AE4678">
        <v>0</v>
      </c>
      <c r="AF4678">
        <v>0</v>
      </c>
      <c r="AQ4678">
        <v>1</v>
      </c>
      <c r="AR4678">
        <f t="shared" si="73"/>
        <v>174.24</v>
      </c>
      <c r="AS4678">
        <v>1</v>
      </c>
      <c r="AT4678" t="s">
        <v>133</v>
      </c>
      <c r="AU4678">
        <v>42</v>
      </c>
    </row>
    <row r="4679" spans="1:47">
      <c r="A4679" t="s">
        <v>16274</v>
      </c>
      <c r="C4679">
        <v>310</v>
      </c>
      <c r="D4679" t="s">
        <v>16275</v>
      </c>
      <c r="E4679">
        <v>101</v>
      </c>
      <c r="F4679" t="s">
        <v>11150</v>
      </c>
      <c r="G4679" t="s">
        <v>1783</v>
      </c>
      <c r="H4679" t="s">
        <v>220</v>
      </c>
      <c r="I4679" t="s">
        <v>16276</v>
      </c>
      <c r="J4679">
        <v>0.10892</v>
      </c>
      <c r="K4679">
        <v>1</v>
      </c>
      <c r="L4679">
        <v>1</v>
      </c>
      <c r="M4679">
        <v>1</v>
      </c>
      <c r="N4679">
        <v>1</v>
      </c>
      <c r="O4679" t="s">
        <v>225</v>
      </c>
      <c r="P4679">
        <v>0</v>
      </c>
      <c r="Q4679">
        <v>1</v>
      </c>
      <c r="R4679">
        <v>4600</v>
      </c>
      <c r="S4679" t="s">
        <v>223</v>
      </c>
      <c r="T4679">
        <v>4600</v>
      </c>
      <c r="U4679" t="s">
        <v>16274</v>
      </c>
      <c r="V4679" t="s">
        <v>455</v>
      </c>
      <c r="W4679" t="s">
        <v>225</v>
      </c>
      <c r="X4679" t="s">
        <v>225</v>
      </c>
      <c r="Y4679">
        <v>4600</v>
      </c>
      <c r="AB4679">
        <v>1</v>
      </c>
      <c r="AC4679">
        <v>1</v>
      </c>
      <c r="AD4679">
        <v>1</v>
      </c>
      <c r="AE4679">
        <v>480</v>
      </c>
      <c r="AF4679">
        <v>1</v>
      </c>
      <c r="AQ4679">
        <v>1</v>
      </c>
      <c r="AR4679">
        <f t="shared" si="73"/>
        <v>4.6463999999999999</v>
      </c>
      <c r="AS4679">
        <v>1</v>
      </c>
      <c r="AT4679" t="s">
        <v>112</v>
      </c>
      <c r="AU4679">
        <v>20</v>
      </c>
    </row>
    <row r="4680" spans="1:47">
      <c r="A4680" t="s">
        <v>16277</v>
      </c>
      <c r="C4680">
        <v>310</v>
      </c>
      <c r="D4680" t="s">
        <v>16278</v>
      </c>
      <c r="E4680">
        <v>101</v>
      </c>
      <c r="F4680" t="s">
        <v>16279</v>
      </c>
      <c r="G4680" t="s">
        <v>422</v>
      </c>
      <c r="H4680" t="s">
        <v>220</v>
      </c>
      <c r="I4680" t="s">
        <v>16280</v>
      </c>
      <c r="J4680">
        <v>0.22986000000000001</v>
      </c>
      <c r="K4680">
        <v>1</v>
      </c>
      <c r="L4680">
        <v>1</v>
      </c>
      <c r="M4680">
        <v>1</v>
      </c>
      <c r="N4680">
        <v>1</v>
      </c>
      <c r="O4680" t="s">
        <v>225</v>
      </c>
      <c r="P4680">
        <v>0</v>
      </c>
      <c r="Q4680">
        <v>1</v>
      </c>
      <c r="R4680">
        <v>3300</v>
      </c>
      <c r="S4680" t="s">
        <v>223</v>
      </c>
      <c r="T4680">
        <v>3300</v>
      </c>
      <c r="U4680" t="s">
        <v>16277</v>
      </c>
      <c r="V4680" t="s">
        <v>455</v>
      </c>
      <c r="W4680" t="s">
        <v>225</v>
      </c>
      <c r="X4680" t="s">
        <v>225</v>
      </c>
      <c r="Y4680">
        <v>3300</v>
      </c>
      <c r="AB4680">
        <v>1</v>
      </c>
      <c r="AC4680">
        <v>1</v>
      </c>
      <c r="AD4680">
        <v>2</v>
      </c>
      <c r="AE4680">
        <v>792</v>
      </c>
      <c r="AF4680">
        <v>1</v>
      </c>
      <c r="AQ4680">
        <v>1</v>
      </c>
      <c r="AR4680">
        <f t="shared" si="73"/>
        <v>9.68</v>
      </c>
      <c r="AS4680">
        <v>1</v>
      </c>
      <c r="AT4680" t="s">
        <v>133</v>
      </c>
      <c r="AU4680">
        <v>42</v>
      </c>
    </row>
    <row r="4681" spans="1:47">
      <c r="A4681" t="s">
        <v>16281</v>
      </c>
      <c r="C4681">
        <v>310</v>
      </c>
      <c r="D4681" t="s">
        <v>16282</v>
      </c>
      <c r="E4681">
        <v>101</v>
      </c>
      <c r="F4681" t="s">
        <v>16283</v>
      </c>
      <c r="G4681" t="s">
        <v>422</v>
      </c>
      <c r="H4681" t="s">
        <v>220</v>
      </c>
      <c r="I4681" t="s">
        <v>16284</v>
      </c>
      <c r="J4681">
        <v>0.30214000000000002</v>
      </c>
      <c r="K4681">
        <v>1</v>
      </c>
      <c r="L4681">
        <v>1</v>
      </c>
      <c r="M4681">
        <v>1</v>
      </c>
      <c r="N4681">
        <v>1</v>
      </c>
      <c r="O4681" t="s">
        <v>225</v>
      </c>
      <c r="P4681">
        <v>0</v>
      </c>
      <c r="Q4681">
        <v>1</v>
      </c>
      <c r="R4681">
        <v>11500</v>
      </c>
      <c r="S4681" t="s">
        <v>223</v>
      </c>
      <c r="T4681">
        <v>11500</v>
      </c>
      <c r="U4681" t="s">
        <v>16281</v>
      </c>
      <c r="V4681" t="s">
        <v>455</v>
      </c>
      <c r="W4681" t="s">
        <v>225</v>
      </c>
      <c r="X4681" t="s">
        <v>225</v>
      </c>
      <c r="Y4681">
        <v>11500</v>
      </c>
      <c r="AB4681">
        <v>1</v>
      </c>
      <c r="AC4681">
        <v>1</v>
      </c>
      <c r="AD4681">
        <v>2</v>
      </c>
      <c r="AE4681">
        <v>870</v>
      </c>
      <c r="AF4681">
        <v>1</v>
      </c>
      <c r="AQ4681">
        <v>1</v>
      </c>
      <c r="AR4681">
        <f t="shared" si="73"/>
        <v>9.68</v>
      </c>
      <c r="AS4681">
        <v>1</v>
      </c>
      <c r="AT4681" t="s">
        <v>133</v>
      </c>
      <c r="AU4681">
        <v>42</v>
      </c>
    </row>
    <row r="4682" spans="1:47">
      <c r="A4682" t="s">
        <v>16285</v>
      </c>
      <c r="C4682">
        <v>310</v>
      </c>
      <c r="D4682" t="s">
        <v>16286</v>
      </c>
      <c r="E4682">
        <v>903</v>
      </c>
      <c r="F4682" t="s">
        <v>821</v>
      </c>
      <c r="G4682" t="s">
        <v>324</v>
      </c>
      <c r="H4682" t="s">
        <v>833</v>
      </c>
      <c r="I4682" t="s">
        <v>16287</v>
      </c>
      <c r="J4682">
        <v>0.24251</v>
      </c>
      <c r="K4682">
        <v>0</v>
      </c>
      <c r="L4682">
        <v>0</v>
      </c>
      <c r="M4682">
        <v>0</v>
      </c>
      <c r="N4682">
        <v>0</v>
      </c>
      <c r="P4682">
        <v>0</v>
      </c>
      <c r="Q4682">
        <v>0</v>
      </c>
      <c r="R4682">
        <v>0</v>
      </c>
      <c r="S4682" t="s">
        <v>223</v>
      </c>
      <c r="T4682">
        <v>0</v>
      </c>
      <c r="U4682" t="s">
        <v>16285</v>
      </c>
      <c r="V4682" t="s">
        <v>16288</v>
      </c>
      <c r="W4682" t="s">
        <v>225</v>
      </c>
      <c r="Y4682">
        <v>0</v>
      </c>
      <c r="AB4682">
        <v>0</v>
      </c>
      <c r="AC4682">
        <v>0</v>
      </c>
      <c r="AD4682">
        <v>0</v>
      </c>
      <c r="AE4682">
        <v>0</v>
      </c>
      <c r="AF4682">
        <v>0</v>
      </c>
      <c r="AQ4682">
        <v>1</v>
      </c>
      <c r="AR4682">
        <f t="shared" si="73"/>
        <v>0</v>
      </c>
      <c r="AS4682">
        <v>1</v>
      </c>
      <c r="AT4682" t="s">
        <v>132</v>
      </c>
      <c r="AU4682">
        <v>41</v>
      </c>
    </row>
    <row r="4683" spans="1:47">
      <c r="A4683" t="s">
        <v>16289</v>
      </c>
      <c r="C4683">
        <v>310</v>
      </c>
      <c r="D4683" t="s">
        <v>16290</v>
      </c>
      <c r="E4683">
        <v>101</v>
      </c>
      <c r="F4683" t="s">
        <v>16291</v>
      </c>
      <c r="G4683" t="s">
        <v>11287</v>
      </c>
      <c r="H4683" t="s">
        <v>220</v>
      </c>
      <c r="I4683" t="s">
        <v>16292</v>
      </c>
      <c r="J4683">
        <v>1.5746199999999999</v>
      </c>
      <c r="K4683">
        <v>1</v>
      </c>
      <c r="L4683">
        <v>1</v>
      </c>
      <c r="M4683">
        <v>1</v>
      </c>
      <c r="N4683">
        <v>1</v>
      </c>
      <c r="O4683" t="s">
        <v>225</v>
      </c>
      <c r="P4683">
        <v>0</v>
      </c>
      <c r="Q4683">
        <v>1</v>
      </c>
      <c r="R4683">
        <v>3200</v>
      </c>
      <c r="S4683" t="s">
        <v>223</v>
      </c>
      <c r="T4683">
        <v>3200</v>
      </c>
      <c r="U4683" t="s">
        <v>16289</v>
      </c>
      <c r="V4683" t="s">
        <v>455</v>
      </c>
      <c r="W4683" t="s">
        <v>225</v>
      </c>
      <c r="X4683" t="s">
        <v>225</v>
      </c>
      <c r="Y4683">
        <v>3200</v>
      </c>
      <c r="AB4683">
        <v>1</v>
      </c>
      <c r="AC4683">
        <v>1</v>
      </c>
      <c r="AD4683">
        <v>3</v>
      </c>
      <c r="AE4683">
        <v>1336</v>
      </c>
      <c r="AF4683">
        <v>1.25</v>
      </c>
      <c r="AQ4683">
        <v>1</v>
      </c>
      <c r="AR4683">
        <f t="shared" si="73"/>
        <v>4.84</v>
      </c>
      <c r="AS4683">
        <v>1</v>
      </c>
      <c r="AT4683" t="s">
        <v>131</v>
      </c>
      <c r="AU4683">
        <v>40</v>
      </c>
    </row>
    <row r="4684" spans="1:47">
      <c r="A4684" t="s">
        <v>16293</v>
      </c>
      <c r="C4684">
        <v>310</v>
      </c>
      <c r="D4684" t="s">
        <v>16294</v>
      </c>
      <c r="E4684">
        <v>101</v>
      </c>
      <c r="F4684" t="s">
        <v>16295</v>
      </c>
      <c r="G4684" t="s">
        <v>1783</v>
      </c>
      <c r="H4684" t="s">
        <v>220</v>
      </c>
      <c r="I4684" t="s">
        <v>16296</v>
      </c>
      <c r="J4684">
        <v>0.14549000000000001</v>
      </c>
      <c r="K4684">
        <v>1</v>
      </c>
      <c r="L4684">
        <v>1</v>
      </c>
      <c r="M4684">
        <v>1</v>
      </c>
      <c r="N4684">
        <v>1</v>
      </c>
      <c r="O4684" t="s">
        <v>225</v>
      </c>
      <c r="P4684">
        <v>0</v>
      </c>
      <c r="Q4684">
        <v>1</v>
      </c>
      <c r="R4684">
        <v>600</v>
      </c>
      <c r="S4684" t="s">
        <v>223</v>
      </c>
      <c r="T4684">
        <v>600</v>
      </c>
      <c r="U4684" t="s">
        <v>16293</v>
      </c>
      <c r="V4684" t="s">
        <v>413</v>
      </c>
      <c r="W4684" t="s">
        <v>225</v>
      </c>
      <c r="X4684" t="s">
        <v>225</v>
      </c>
      <c r="Y4684">
        <v>600</v>
      </c>
      <c r="AB4684">
        <v>1</v>
      </c>
      <c r="AC4684">
        <v>1</v>
      </c>
      <c r="AD4684">
        <v>1</v>
      </c>
      <c r="AE4684">
        <v>700</v>
      </c>
      <c r="AF4684">
        <v>1</v>
      </c>
      <c r="AQ4684">
        <v>2</v>
      </c>
      <c r="AR4684">
        <f t="shared" si="73"/>
        <v>4.6463999999999999</v>
      </c>
      <c r="AS4684">
        <v>1</v>
      </c>
      <c r="AT4684" t="s">
        <v>112</v>
      </c>
      <c r="AU4684">
        <v>20</v>
      </c>
    </row>
    <row r="4685" spans="1:47">
      <c r="A4685" t="s">
        <v>16297</v>
      </c>
      <c r="C4685">
        <v>310</v>
      </c>
      <c r="D4685" t="s">
        <v>16298</v>
      </c>
      <c r="E4685">
        <v>101</v>
      </c>
      <c r="F4685" t="s">
        <v>16299</v>
      </c>
      <c r="G4685" t="s">
        <v>11287</v>
      </c>
      <c r="H4685" t="s">
        <v>220</v>
      </c>
      <c r="I4685" t="s">
        <v>16300</v>
      </c>
      <c r="J4685">
        <v>3.2611400000000001</v>
      </c>
      <c r="K4685">
        <v>1</v>
      </c>
      <c r="L4685">
        <v>1</v>
      </c>
      <c r="M4685">
        <v>1</v>
      </c>
      <c r="N4685">
        <v>1</v>
      </c>
      <c r="O4685" t="s">
        <v>225</v>
      </c>
      <c r="P4685">
        <v>0</v>
      </c>
      <c r="Q4685">
        <v>0</v>
      </c>
      <c r="R4685">
        <v>0</v>
      </c>
      <c r="S4685" t="s">
        <v>223</v>
      </c>
      <c r="T4685">
        <v>0</v>
      </c>
      <c r="U4685" t="s">
        <v>16297</v>
      </c>
      <c r="V4685" t="s">
        <v>455</v>
      </c>
      <c r="W4685" t="s">
        <v>225</v>
      </c>
      <c r="X4685" t="s">
        <v>225</v>
      </c>
      <c r="Y4685">
        <v>0</v>
      </c>
      <c r="AB4685">
        <v>1</v>
      </c>
      <c r="AC4685">
        <v>1</v>
      </c>
      <c r="AD4685">
        <v>2</v>
      </c>
      <c r="AE4685">
        <v>1022</v>
      </c>
      <c r="AF4685">
        <v>1.5</v>
      </c>
      <c r="AQ4685">
        <v>1</v>
      </c>
      <c r="AR4685">
        <f t="shared" si="73"/>
        <v>9.68</v>
      </c>
      <c r="AS4685">
        <v>1</v>
      </c>
      <c r="AT4685" t="s">
        <v>133</v>
      </c>
      <c r="AU4685">
        <v>42</v>
      </c>
    </row>
    <row r="4686" spans="1:47">
      <c r="A4686" t="s">
        <v>16301</v>
      </c>
      <c r="C4686">
        <v>310</v>
      </c>
      <c r="D4686" t="s">
        <v>16302</v>
      </c>
      <c r="E4686">
        <v>101</v>
      </c>
      <c r="F4686" t="s">
        <v>16303</v>
      </c>
      <c r="G4686" t="s">
        <v>422</v>
      </c>
      <c r="H4686" t="s">
        <v>220</v>
      </c>
      <c r="I4686" t="s">
        <v>16304</v>
      </c>
      <c r="J4686">
        <v>0.21265000000000001</v>
      </c>
      <c r="K4686">
        <v>1</v>
      </c>
      <c r="L4686">
        <v>1</v>
      </c>
      <c r="M4686">
        <v>1</v>
      </c>
      <c r="N4686">
        <v>1</v>
      </c>
      <c r="O4686" t="s">
        <v>225</v>
      </c>
      <c r="P4686">
        <v>0</v>
      </c>
      <c r="Q4686">
        <v>1</v>
      </c>
      <c r="R4686">
        <v>6900</v>
      </c>
      <c r="S4686" t="s">
        <v>223</v>
      </c>
      <c r="T4686">
        <v>6900</v>
      </c>
      <c r="U4686" t="s">
        <v>16301</v>
      </c>
      <c r="V4686" t="s">
        <v>455</v>
      </c>
      <c r="W4686" t="s">
        <v>225</v>
      </c>
      <c r="X4686" t="s">
        <v>225</v>
      </c>
      <c r="Y4686">
        <v>6900</v>
      </c>
      <c r="AB4686">
        <v>1</v>
      </c>
      <c r="AC4686">
        <v>1</v>
      </c>
      <c r="AD4686">
        <v>2</v>
      </c>
      <c r="AE4686">
        <v>720</v>
      </c>
      <c r="AF4686">
        <v>1</v>
      </c>
      <c r="AQ4686">
        <v>1</v>
      </c>
      <c r="AR4686">
        <f t="shared" si="73"/>
        <v>9.68</v>
      </c>
      <c r="AS4686">
        <v>1</v>
      </c>
      <c r="AT4686" t="s">
        <v>133</v>
      </c>
      <c r="AU4686">
        <v>42</v>
      </c>
    </row>
    <row r="4687" spans="1:47">
      <c r="A4687" t="s">
        <v>16305</v>
      </c>
      <c r="C4687">
        <v>310</v>
      </c>
      <c r="D4687" t="s">
        <v>16306</v>
      </c>
      <c r="E4687">
        <v>102</v>
      </c>
      <c r="F4687" t="s">
        <v>16307</v>
      </c>
      <c r="G4687" t="s">
        <v>422</v>
      </c>
      <c r="H4687" t="s">
        <v>8623</v>
      </c>
      <c r="I4687" t="s">
        <v>16308</v>
      </c>
      <c r="J4687">
        <v>1.234E-2</v>
      </c>
      <c r="K4687">
        <v>1</v>
      </c>
      <c r="L4687">
        <v>1</v>
      </c>
      <c r="M4687">
        <v>1</v>
      </c>
      <c r="N4687">
        <v>1</v>
      </c>
      <c r="O4687" t="s">
        <v>225</v>
      </c>
      <c r="P4687">
        <v>0</v>
      </c>
      <c r="Q4687">
        <v>0</v>
      </c>
      <c r="R4687">
        <v>0</v>
      </c>
      <c r="S4687" t="s">
        <v>223</v>
      </c>
      <c r="T4687">
        <v>0</v>
      </c>
      <c r="U4687" t="s">
        <v>16305</v>
      </c>
      <c r="X4687" t="s">
        <v>225</v>
      </c>
      <c r="Y4687">
        <v>0</v>
      </c>
      <c r="AB4687">
        <v>1</v>
      </c>
      <c r="AC4687">
        <v>1</v>
      </c>
      <c r="AD4687">
        <v>2</v>
      </c>
      <c r="AE4687">
        <v>1040</v>
      </c>
      <c r="AF4687">
        <v>2</v>
      </c>
      <c r="AQ4687">
        <v>1</v>
      </c>
      <c r="AR4687">
        <f t="shared" si="73"/>
        <v>9.68</v>
      </c>
      <c r="AS4687">
        <v>1</v>
      </c>
      <c r="AT4687" t="s">
        <v>133</v>
      </c>
      <c r="AU4687">
        <v>42</v>
      </c>
    </row>
    <row r="4688" spans="1:47">
      <c r="A4688" t="s">
        <v>16309</v>
      </c>
      <c r="C4688">
        <v>310</v>
      </c>
      <c r="D4688" t="s">
        <v>16310</v>
      </c>
      <c r="E4688">
        <v>101</v>
      </c>
      <c r="F4688" t="s">
        <v>16311</v>
      </c>
      <c r="G4688" t="s">
        <v>422</v>
      </c>
      <c r="H4688" t="s">
        <v>220</v>
      </c>
      <c r="I4688" t="s">
        <v>16312</v>
      </c>
      <c r="J4688">
        <v>0.86521000000000003</v>
      </c>
      <c r="K4688">
        <v>1</v>
      </c>
      <c r="L4688">
        <v>1</v>
      </c>
      <c r="M4688">
        <v>1</v>
      </c>
      <c r="N4688">
        <v>1</v>
      </c>
      <c r="O4688" t="s">
        <v>225</v>
      </c>
      <c r="P4688">
        <v>0</v>
      </c>
      <c r="Q4688">
        <v>0</v>
      </c>
      <c r="R4688">
        <v>0</v>
      </c>
      <c r="S4688" t="s">
        <v>223</v>
      </c>
      <c r="T4688">
        <v>0</v>
      </c>
      <c r="U4688" t="s">
        <v>16309</v>
      </c>
      <c r="V4688" t="s">
        <v>455</v>
      </c>
      <c r="W4688" t="s">
        <v>225</v>
      </c>
      <c r="X4688" t="s">
        <v>225</v>
      </c>
      <c r="Y4688">
        <v>0</v>
      </c>
      <c r="AB4688">
        <v>1</v>
      </c>
      <c r="AC4688">
        <v>1</v>
      </c>
      <c r="AD4688">
        <v>3</v>
      </c>
      <c r="AE4688">
        <v>1788</v>
      </c>
      <c r="AF4688">
        <v>1.5</v>
      </c>
      <c r="AQ4688">
        <v>1</v>
      </c>
      <c r="AR4688">
        <f t="shared" si="73"/>
        <v>9.68</v>
      </c>
      <c r="AS4688">
        <v>1</v>
      </c>
      <c r="AT4688" t="s">
        <v>134</v>
      </c>
      <c r="AU4688">
        <v>43</v>
      </c>
    </row>
    <row r="4689" spans="1:47">
      <c r="A4689" t="s">
        <v>16313</v>
      </c>
      <c r="C4689">
        <v>310</v>
      </c>
      <c r="D4689" t="s">
        <v>16314</v>
      </c>
      <c r="E4689">
        <v>101</v>
      </c>
      <c r="F4689" t="s">
        <v>16315</v>
      </c>
      <c r="G4689" t="s">
        <v>1783</v>
      </c>
      <c r="H4689" t="s">
        <v>220</v>
      </c>
      <c r="I4689" t="s">
        <v>16316</v>
      </c>
      <c r="J4689">
        <v>0.10019</v>
      </c>
      <c r="K4689">
        <v>1</v>
      </c>
      <c r="L4689">
        <v>1</v>
      </c>
      <c r="M4689">
        <v>1</v>
      </c>
      <c r="N4689">
        <v>1</v>
      </c>
      <c r="O4689" t="s">
        <v>225</v>
      </c>
      <c r="P4689">
        <v>0</v>
      </c>
      <c r="Q4689">
        <v>1</v>
      </c>
      <c r="R4689">
        <v>0</v>
      </c>
      <c r="S4689" t="s">
        <v>223</v>
      </c>
      <c r="T4689">
        <v>0</v>
      </c>
      <c r="U4689" t="s">
        <v>16313</v>
      </c>
      <c r="V4689" t="s">
        <v>455</v>
      </c>
      <c r="W4689" t="s">
        <v>225</v>
      </c>
      <c r="X4689" t="s">
        <v>225</v>
      </c>
      <c r="Y4689">
        <v>0</v>
      </c>
      <c r="AB4689">
        <v>1</v>
      </c>
      <c r="AC4689">
        <v>1</v>
      </c>
      <c r="AD4689">
        <v>2</v>
      </c>
      <c r="AE4689">
        <v>676</v>
      </c>
      <c r="AF4689">
        <v>1</v>
      </c>
      <c r="AQ4689">
        <v>1</v>
      </c>
      <c r="AR4689">
        <f t="shared" si="73"/>
        <v>4.6463999999999999</v>
      </c>
      <c r="AS4689">
        <v>1</v>
      </c>
      <c r="AT4689" t="s">
        <v>112</v>
      </c>
      <c r="AU4689">
        <v>20</v>
      </c>
    </row>
    <row r="4690" spans="1:47">
      <c r="A4690" t="s">
        <v>16317</v>
      </c>
      <c r="C4690">
        <v>310</v>
      </c>
      <c r="D4690" t="s">
        <v>14266</v>
      </c>
      <c r="E4690">
        <v>132</v>
      </c>
      <c r="F4690" t="s">
        <v>12154</v>
      </c>
      <c r="G4690" t="s">
        <v>422</v>
      </c>
      <c r="H4690" t="s">
        <v>260</v>
      </c>
      <c r="I4690" t="s">
        <v>16318</v>
      </c>
      <c r="J4690">
        <v>8.6040000000000005E-2</v>
      </c>
      <c r="K4690">
        <v>0</v>
      </c>
      <c r="L4690">
        <v>0</v>
      </c>
      <c r="M4690">
        <v>0</v>
      </c>
      <c r="N4690">
        <v>0</v>
      </c>
      <c r="P4690">
        <v>0</v>
      </c>
      <c r="Q4690">
        <v>0</v>
      </c>
      <c r="R4690">
        <v>0</v>
      </c>
      <c r="S4690" t="s">
        <v>223</v>
      </c>
      <c r="T4690">
        <v>0</v>
      </c>
      <c r="U4690" t="s">
        <v>16317</v>
      </c>
      <c r="V4690" t="s">
        <v>224</v>
      </c>
      <c r="W4690" t="s">
        <v>225</v>
      </c>
      <c r="Y4690">
        <v>0</v>
      </c>
      <c r="AB4690">
        <v>0</v>
      </c>
      <c r="AC4690">
        <v>0</v>
      </c>
      <c r="AD4690">
        <v>0</v>
      </c>
      <c r="AE4690">
        <v>0</v>
      </c>
      <c r="AF4690">
        <v>0</v>
      </c>
      <c r="AQ4690">
        <v>1</v>
      </c>
      <c r="AR4690">
        <f t="shared" si="73"/>
        <v>0</v>
      </c>
      <c r="AS4690">
        <v>1</v>
      </c>
      <c r="AT4690" t="s">
        <v>133</v>
      </c>
      <c r="AU4690">
        <v>42</v>
      </c>
    </row>
    <row r="4691" spans="1:47">
      <c r="A4691" t="s">
        <v>16319</v>
      </c>
      <c r="C4691">
        <v>310</v>
      </c>
      <c r="D4691" t="s">
        <v>16320</v>
      </c>
      <c r="E4691">
        <v>101</v>
      </c>
      <c r="F4691" t="s">
        <v>16321</v>
      </c>
      <c r="G4691" t="s">
        <v>1095</v>
      </c>
      <c r="H4691" t="s">
        <v>220</v>
      </c>
      <c r="I4691" t="s">
        <v>16322</v>
      </c>
      <c r="J4691">
        <v>9.1050000000000006E-2</v>
      </c>
      <c r="K4691">
        <v>1</v>
      </c>
      <c r="L4691">
        <v>1</v>
      </c>
      <c r="M4691">
        <v>1</v>
      </c>
      <c r="N4691">
        <v>1</v>
      </c>
      <c r="O4691" t="s">
        <v>225</v>
      </c>
      <c r="P4691">
        <v>0</v>
      </c>
      <c r="Q4691">
        <v>1</v>
      </c>
      <c r="R4691">
        <v>400</v>
      </c>
      <c r="S4691" t="s">
        <v>223</v>
      </c>
      <c r="T4691">
        <v>400</v>
      </c>
      <c r="U4691" t="s">
        <v>16319</v>
      </c>
      <c r="V4691" t="s">
        <v>455</v>
      </c>
      <c r="W4691" t="s">
        <v>225</v>
      </c>
      <c r="X4691" t="s">
        <v>225</v>
      </c>
      <c r="Y4691">
        <v>400</v>
      </c>
      <c r="AB4691">
        <v>1</v>
      </c>
      <c r="AC4691">
        <v>1</v>
      </c>
      <c r="AD4691">
        <v>2</v>
      </c>
      <c r="AE4691">
        <v>612</v>
      </c>
      <c r="AF4691">
        <v>1</v>
      </c>
      <c r="AQ4691">
        <v>1</v>
      </c>
      <c r="AR4691">
        <f t="shared" si="73"/>
        <v>4.6463999999999999</v>
      </c>
      <c r="AS4691">
        <v>1</v>
      </c>
      <c r="AT4691" t="s">
        <v>112</v>
      </c>
      <c r="AU4691">
        <v>20</v>
      </c>
    </row>
    <row r="4692" spans="1:47">
      <c r="A4692" t="s">
        <v>16323</v>
      </c>
      <c r="C4692">
        <v>310</v>
      </c>
      <c r="D4692" t="s">
        <v>16324</v>
      </c>
      <c r="E4692">
        <v>101</v>
      </c>
      <c r="F4692" t="s">
        <v>16325</v>
      </c>
      <c r="G4692" t="s">
        <v>11287</v>
      </c>
      <c r="H4692" t="s">
        <v>220</v>
      </c>
      <c r="I4692" t="s">
        <v>16326</v>
      </c>
      <c r="J4692">
        <v>1.45583</v>
      </c>
      <c r="K4692">
        <v>1</v>
      </c>
      <c r="L4692">
        <v>1</v>
      </c>
      <c r="M4692">
        <v>1</v>
      </c>
      <c r="N4692">
        <v>1</v>
      </c>
      <c r="O4692" t="s">
        <v>225</v>
      </c>
      <c r="P4692">
        <v>0</v>
      </c>
      <c r="Q4692">
        <v>1</v>
      </c>
      <c r="R4692">
        <v>21900</v>
      </c>
      <c r="S4692" t="s">
        <v>223</v>
      </c>
      <c r="T4692">
        <v>21900</v>
      </c>
      <c r="U4692" t="s">
        <v>16323</v>
      </c>
      <c r="V4692" t="s">
        <v>455</v>
      </c>
      <c r="W4692" t="s">
        <v>225</v>
      </c>
      <c r="X4692" t="s">
        <v>225</v>
      </c>
      <c r="Y4692">
        <v>21900</v>
      </c>
      <c r="AB4692">
        <v>1</v>
      </c>
      <c r="AC4692">
        <v>1</v>
      </c>
      <c r="AD4692">
        <v>2</v>
      </c>
      <c r="AE4692">
        <v>1962</v>
      </c>
      <c r="AF4692">
        <v>1.75</v>
      </c>
      <c r="AQ4692">
        <v>1</v>
      </c>
      <c r="AR4692">
        <f t="shared" si="73"/>
        <v>9.68</v>
      </c>
      <c r="AS4692">
        <v>1</v>
      </c>
      <c r="AT4692" t="s">
        <v>133</v>
      </c>
      <c r="AU4692">
        <v>42</v>
      </c>
    </row>
    <row r="4693" spans="1:47">
      <c r="A4693" t="s">
        <v>16327</v>
      </c>
      <c r="C4693">
        <v>310</v>
      </c>
      <c r="D4693" t="s">
        <v>16328</v>
      </c>
      <c r="E4693">
        <v>102</v>
      </c>
      <c r="F4693" t="s">
        <v>16329</v>
      </c>
      <c r="G4693" t="s">
        <v>422</v>
      </c>
      <c r="H4693" t="s">
        <v>8623</v>
      </c>
      <c r="I4693" t="s">
        <v>16330</v>
      </c>
      <c r="J4693">
        <v>1.244E-2</v>
      </c>
      <c r="K4693">
        <v>1</v>
      </c>
      <c r="L4693">
        <v>1</v>
      </c>
      <c r="M4693">
        <v>1</v>
      </c>
      <c r="N4693">
        <v>1</v>
      </c>
      <c r="O4693" t="s">
        <v>225</v>
      </c>
      <c r="P4693">
        <v>0</v>
      </c>
      <c r="Q4693">
        <v>0</v>
      </c>
      <c r="R4693">
        <v>0</v>
      </c>
      <c r="S4693" t="s">
        <v>223</v>
      </c>
      <c r="T4693">
        <v>0</v>
      </c>
      <c r="U4693" t="s">
        <v>16327</v>
      </c>
      <c r="X4693" t="s">
        <v>225</v>
      </c>
      <c r="Y4693">
        <v>0</v>
      </c>
      <c r="AB4693">
        <v>1</v>
      </c>
      <c r="AC4693">
        <v>1</v>
      </c>
      <c r="AD4693">
        <v>2</v>
      </c>
      <c r="AE4693">
        <v>1040</v>
      </c>
      <c r="AF4693">
        <v>2</v>
      </c>
      <c r="AQ4693">
        <v>1</v>
      </c>
      <c r="AR4693">
        <f t="shared" si="73"/>
        <v>9.68</v>
      </c>
      <c r="AS4693">
        <v>1</v>
      </c>
      <c r="AT4693" t="s">
        <v>133</v>
      </c>
      <c r="AU4693">
        <v>42</v>
      </c>
    </row>
    <row r="4694" spans="1:47">
      <c r="A4694" t="s">
        <v>16331</v>
      </c>
      <c r="C4694">
        <v>310</v>
      </c>
      <c r="D4694" t="s">
        <v>16332</v>
      </c>
      <c r="E4694">
        <v>13</v>
      </c>
      <c r="F4694" t="s">
        <v>16333</v>
      </c>
      <c r="G4694" t="s">
        <v>11287</v>
      </c>
      <c r="H4694" t="s">
        <v>16334</v>
      </c>
      <c r="I4694" t="s">
        <v>16335</v>
      </c>
      <c r="J4694">
        <v>1.32507</v>
      </c>
      <c r="K4694">
        <v>1</v>
      </c>
      <c r="L4694">
        <v>1</v>
      </c>
      <c r="M4694">
        <v>1</v>
      </c>
      <c r="N4694">
        <v>1</v>
      </c>
      <c r="O4694" t="s">
        <v>225</v>
      </c>
      <c r="P4694">
        <v>0</v>
      </c>
      <c r="Q4694">
        <v>2</v>
      </c>
      <c r="R4694">
        <v>19400</v>
      </c>
      <c r="S4694" t="s">
        <v>223</v>
      </c>
      <c r="T4694">
        <v>19400</v>
      </c>
      <c r="U4694" t="s">
        <v>16331</v>
      </c>
      <c r="V4694" t="s">
        <v>933</v>
      </c>
      <c r="W4694" t="s">
        <v>659</v>
      </c>
      <c r="X4694" t="s">
        <v>225</v>
      </c>
      <c r="Y4694">
        <v>9700</v>
      </c>
      <c r="AB4694">
        <v>1</v>
      </c>
      <c r="AC4694">
        <v>1</v>
      </c>
      <c r="AD4694">
        <v>0</v>
      </c>
      <c r="AE4694">
        <v>1668</v>
      </c>
      <c r="AF4694">
        <v>1</v>
      </c>
      <c r="AQ4694">
        <v>1</v>
      </c>
      <c r="AR4694">
        <f t="shared" si="73"/>
        <v>9.68</v>
      </c>
      <c r="AS4694">
        <v>1</v>
      </c>
      <c r="AT4694" t="s">
        <v>133</v>
      </c>
      <c r="AU4694">
        <v>42</v>
      </c>
    </row>
    <row r="4695" spans="1:47">
      <c r="A4695" t="s">
        <v>16336</v>
      </c>
      <c r="C4695">
        <v>310</v>
      </c>
      <c r="D4695" t="s">
        <v>16337</v>
      </c>
      <c r="E4695">
        <v>132</v>
      </c>
      <c r="F4695" t="s">
        <v>14267</v>
      </c>
      <c r="G4695" t="s">
        <v>422</v>
      </c>
      <c r="H4695" t="s">
        <v>260</v>
      </c>
      <c r="I4695" t="s">
        <v>16338</v>
      </c>
      <c r="J4695">
        <v>0.51141999999999999</v>
      </c>
      <c r="K4695">
        <v>0</v>
      </c>
      <c r="L4695">
        <v>0</v>
      </c>
      <c r="M4695">
        <v>0</v>
      </c>
      <c r="N4695">
        <v>0</v>
      </c>
      <c r="P4695">
        <v>0</v>
      </c>
      <c r="Q4695">
        <v>0</v>
      </c>
      <c r="R4695">
        <v>0</v>
      </c>
      <c r="S4695" t="s">
        <v>223</v>
      </c>
      <c r="T4695">
        <v>0</v>
      </c>
      <c r="U4695" t="s">
        <v>16336</v>
      </c>
      <c r="V4695" t="s">
        <v>455</v>
      </c>
      <c r="W4695" t="s">
        <v>225</v>
      </c>
      <c r="Y4695">
        <v>0</v>
      </c>
      <c r="AB4695">
        <v>0</v>
      </c>
      <c r="AC4695">
        <v>0</v>
      </c>
      <c r="AD4695">
        <v>0</v>
      </c>
      <c r="AE4695">
        <v>0</v>
      </c>
      <c r="AF4695">
        <v>0</v>
      </c>
      <c r="AQ4695">
        <v>1</v>
      </c>
      <c r="AR4695">
        <f t="shared" si="73"/>
        <v>0</v>
      </c>
      <c r="AS4695">
        <v>1</v>
      </c>
      <c r="AT4695" t="s">
        <v>127</v>
      </c>
      <c r="AU4695">
        <v>35</v>
      </c>
    </row>
    <row r="4696" spans="1:47">
      <c r="A4696" t="s">
        <v>16339</v>
      </c>
      <c r="C4696">
        <v>310</v>
      </c>
      <c r="D4696" t="s">
        <v>16340</v>
      </c>
      <c r="E4696">
        <v>101</v>
      </c>
      <c r="F4696" t="s">
        <v>16341</v>
      </c>
      <c r="G4696" t="s">
        <v>11287</v>
      </c>
      <c r="H4696" t="s">
        <v>220</v>
      </c>
      <c r="I4696" t="s">
        <v>16342</v>
      </c>
      <c r="J4696">
        <v>1.02728</v>
      </c>
      <c r="K4696">
        <v>1</v>
      </c>
      <c r="L4696">
        <v>1</v>
      </c>
      <c r="M4696">
        <v>1</v>
      </c>
      <c r="N4696">
        <v>1</v>
      </c>
      <c r="O4696" t="s">
        <v>225</v>
      </c>
      <c r="P4696">
        <v>0</v>
      </c>
      <c r="Q4696">
        <v>0</v>
      </c>
      <c r="R4696">
        <v>0</v>
      </c>
      <c r="S4696" t="s">
        <v>223</v>
      </c>
      <c r="T4696">
        <v>0</v>
      </c>
      <c r="U4696" t="s">
        <v>16339</v>
      </c>
      <c r="V4696" t="s">
        <v>933</v>
      </c>
      <c r="W4696" t="s">
        <v>659</v>
      </c>
      <c r="X4696" t="s">
        <v>225</v>
      </c>
      <c r="Y4696">
        <v>0</v>
      </c>
      <c r="AB4696">
        <v>1</v>
      </c>
      <c r="AC4696">
        <v>1</v>
      </c>
      <c r="AD4696">
        <v>3</v>
      </c>
      <c r="AE4696">
        <v>2220</v>
      </c>
      <c r="AF4696">
        <v>2</v>
      </c>
      <c r="AQ4696">
        <v>1</v>
      </c>
      <c r="AR4696">
        <f t="shared" si="73"/>
        <v>9.68</v>
      </c>
      <c r="AS4696">
        <v>1</v>
      </c>
      <c r="AT4696" t="s">
        <v>133</v>
      </c>
      <c r="AU4696">
        <v>42</v>
      </c>
    </row>
    <row r="4697" spans="1:47">
      <c r="A4697" t="s">
        <v>16343</v>
      </c>
      <c r="C4697">
        <v>310</v>
      </c>
      <c r="D4697" t="s">
        <v>16344</v>
      </c>
      <c r="E4697">
        <v>322</v>
      </c>
      <c r="F4697" t="s">
        <v>16345</v>
      </c>
      <c r="G4697" t="s">
        <v>11287</v>
      </c>
      <c r="H4697" t="s">
        <v>11146</v>
      </c>
      <c r="I4697" t="s">
        <v>16346</v>
      </c>
      <c r="J4697">
        <v>0.63683000000000001</v>
      </c>
      <c r="K4697">
        <v>1</v>
      </c>
      <c r="L4697">
        <v>1</v>
      </c>
      <c r="M4697">
        <v>1</v>
      </c>
      <c r="N4697">
        <v>1</v>
      </c>
      <c r="O4697" t="s">
        <v>225</v>
      </c>
      <c r="P4697">
        <v>0</v>
      </c>
      <c r="Q4697">
        <v>1</v>
      </c>
      <c r="R4697">
        <v>1300</v>
      </c>
      <c r="S4697" t="s">
        <v>223</v>
      </c>
      <c r="T4697">
        <v>1300</v>
      </c>
      <c r="U4697" t="s">
        <v>16343</v>
      </c>
      <c r="V4697" t="s">
        <v>933</v>
      </c>
      <c r="W4697" t="s">
        <v>659</v>
      </c>
      <c r="X4697" t="s">
        <v>225</v>
      </c>
      <c r="Y4697">
        <v>1300</v>
      </c>
      <c r="AB4697">
        <v>1</v>
      </c>
      <c r="AC4697">
        <v>1</v>
      </c>
      <c r="AD4697">
        <v>0</v>
      </c>
      <c r="AE4697">
        <v>2150</v>
      </c>
      <c r="AF4697">
        <v>1</v>
      </c>
      <c r="AQ4697">
        <v>4</v>
      </c>
      <c r="AR4697">
        <f t="shared" si="73"/>
        <v>9.68</v>
      </c>
      <c r="AS4697">
        <v>1</v>
      </c>
      <c r="AT4697" t="s">
        <v>133</v>
      </c>
      <c r="AU4697">
        <v>42</v>
      </c>
    </row>
    <row r="4698" spans="1:47">
      <c r="A4698" t="s">
        <v>16347</v>
      </c>
      <c r="C4698">
        <v>310</v>
      </c>
      <c r="D4698" t="s">
        <v>16348</v>
      </c>
      <c r="E4698">
        <v>101</v>
      </c>
      <c r="F4698" t="s">
        <v>16349</v>
      </c>
      <c r="G4698" t="s">
        <v>11287</v>
      </c>
      <c r="H4698" t="s">
        <v>220</v>
      </c>
      <c r="I4698" t="s">
        <v>16350</v>
      </c>
      <c r="J4698">
        <v>0.97474000000000005</v>
      </c>
      <c r="K4698">
        <v>1</v>
      </c>
      <c r="L4698">
        <v>1</v>
      </c>
      <c r="M4698">
        <v>1</v>
      </c>
      <c r="N4698">
        <v>1</v>
      </c>
      <c r="O4698" t="s">
        <v>225</v>
      </c>
      <c r="P4698">
        <v>0</v>
      </c>
      <c r="Q4698">
        <v>1</v>
      </c>
      <c r="R4698">
        <v>5200</v>
      </c>
      <c r="S4698" t="s">
        <v>223</v>
      </c>
      <c r="T4698">
        <v>5200</v>
      </c>
      <c r="U4698" t="s">
        <v>16347</v>
      </c>
      <c r="V4698" t="s">
        <v>413</v>
      </c>
      <c r="W4698" t="s">
        <v>225</v>
      </c>
      <c r="X4698" t="s">
        <v>225</v>
      </c>
      <c r="Y4698">
        <v>5200</v>
      </c>
      <c r="AB4698">
        <v>1</v>
      </c>
      <c r="AC4698">
        <v>1</v>
      </c>
      <c r="AD4698">
        <v>3</v>
      </c>
      <c r="AE4698">
        <v>1707</v>
      </c>
      <c r="AF4698">
        <v>1</v>
      </c>
      <c r="AQ4698">
        <v>1</v>
      </c>
      <c r="AR4698">
        <f t="shared" si="73"/>
        <v>9.68</v>
      </c>
      <c r="AS4698">
        <v>1</v>
      </c>
      <c r="AT4698" t="s">
        <v>133</v>
      </c>
      <c r="AU4698">
        <v>42</v>
      </c>
    </row>
    <row r="4699" spans="1:47">
      <c r="A4699" t="s">
        <v>16351</v>
      </c>
      <c r="C4699">
        <v>310</v>
      </c>
      <c r="D4699" t="s">
        <v>16352</v>
      </c>
      <c r="E4699">
        <v>101</v>
      </c>
      <c r="F4699" t="s">
        <v>16353</v>
      </c>
      <c r="G4699" t="s">
        <v>11287</v>
      </c>
      <c r="H4699" t="s">
        <v>220</v>
      </c>
      <c r="I4699" t="s">
        <v>16354</v>
      </c>
      <c r="J4699">
        <v>0.29308000000000001</v>
      </c>
      <c r="K4699">
        <v>1</v>
      </c>
      <c r="L4699">
        <v>1</v>
      </c>
      <c r="M4699">
        <v>1</v>
      </c>
      <c r="N4699">
        <v>1</v>
      </c>
      <c r="O4699" t="s">
        <v>225</v>
      </c>
      <c r="P4699">
        <v>0</v>
      </c>
      <c r="Q4699">
        <v>1</v>
      </c>
      <c r="R4699">
        <v>7200</v>
      </c>
      <c r="S4699" t="s">
        <v>223</v>
      </c>
      <c r="T4699">
        <v>7200</v>
      </c>
      <c r="U4699" t="s">
        <v>16351</v>
      </c>
      <c r="V4699" t="s">
        <v>455</v>
      </c>
      <c r="W4699" t="s">
        <v>225</v>
      </c>
      <c r="X4699" t="s">
        <v>225</v>
      </c>
      <c r="Y4699">
        <v>7200</v>
      </c>
      <c r="AB4699">
        <v>1</v>
      </c>
      <c r="AC4699">
        <v>1</v>
      </c>
      <c r="AD4699">
        <v>4</v>
      </c>
      <c r="AE4699">
        <v>1451</v>
      </c>
      <c r="AF4699">
        <v>1</v>
      </c>
      <c r="AQ4699">
        <v>1</v>
      </c>
      <c r="AR4699">
        <f t="shared" si="73"/>
        <v>9.68</v>
      </c>
      <c r="AS4699">
        <v>1</v>
      </c>
      <c r="AT4699" t="s">
        <v>133</v>
      </c>
      <c r="AU4699">
        <v>42</v>
      </c>
    </row>
    <row r="4700" spans="1:47">
      <c r="A4700" t="s">
        <v>16355</v>
      </c>
      <c r="C4700">
        <v>310</v>
      </c>
      <c r="D4700" t="s">
        <v>16356</v>
      </c>
      <c r="E4700">
        <v>102</v>
      </c>
      <c r="F4700" t="s">
        <v>16357</v>
      </c>
      <c r="G4700" t="s">
        <v>422</v>
      </c>
      <c r="H4700" t="s">
        <v>8623</v>
      </c>
      <c r="I4700" t="s">
        <v>16358</v>
      </c>
      <c r="J4700">
        <v>1.209E-2</v>
      </c>
      <c r="K4700">
        <v>1</v>
      </c>
      <c r="L4700">
        <v>1</v>
      </c>
      <c r="M4700">
        <v>1</v>
      </c>
      <c r="N4700">
        <v>1</v>
      </c>
      <c r="O4700" t="s">
        <v>225</v>
      </c>
      <c r="P4700">
        <v>0</v>
      </c>
      <c r="Q4700">
        <v>0</v>
      </c>
      <c r="R4700">
        <v>0</v>
      </c>
      <c r="S4700" t="s">
        <v>223</v>
      </c>
      <c r="T4700">
        <v>0</v>
      </c>
      <c r="U4700" t="s">
        <v>16355</v>
      </c>
      <c r="X4700" t="s">
        <v>225</v>
      </c>
      <c r="Y4700">
        <v>0</v>
      </c>
      <c r="AB4700">
        <v>1</v>
      </c>
      <c r="AC4700">
        <v>1</v>
      </c>
      <c r="AD4700">
        <v>2</v>
      </c>
      <c r="AE4700">
        <v>1040</v>
      </c>
      <c r="AF4700">
        <v>2</v>
      </c>
      <c r="AQ4700">
        <v>1</v>
      </c>
      <c r="AR4700">
        <f t="shared" si="73"/>
        <v>9.68</v>
      </c>
      <c r="AS4700">
        <v>1</v>
      </c>
      <c r="AT4700" t="s">
        <v>133</v>
      </c>
      <c r="AU4700">
        <v>42</v>
      </c>
    </row>
    <row r="4701" spans="1:47">
      <c r="A4701" t="s">
        <v>16359</v>
      </c>
      <c r="C4701">
        <v>310</v>
      </c>
      <c r="D4701" t="s">
        <v>16360</v>
      </c>
      <c r="E4701">
        <v>301</v>
      </c>
      <c r="F4701" t="s">
        <v>16361</v>
      </c>
      <c r="G4701" t="s">
        <v>11287</v>
      </c>
      <c r="H4701" t="s">
        <v>12994</v>
      </c>
      <c r="I4701" t="s">
        <v>16362</v>
      </c>
      <c r="J4701">
        <v>0.81235999999999997</v>
      </c>
      <c r="K4701">
        <v>1</v>
      </c>
      <c r="L4701">
        <v>1</v>
      </c>
      <c r="M4701">
        <v>1</v>
      </c>
      <c r="N4701">
        <v>1</v>
      </c>
      <c r="O4701" t="s">
        <v>225</v>
      </c>
      <c r="P4701">
        <v>0</v>
      </c>
      <c r="Q4701">
        <v>1</v>
      </c>
      <c r="R4701">
        <v>21500</v>
      </c>
      <c r="S4701" t="s">
        <v>223</v>
      </c>
      <c r="T4701">
        <v>21500</v>
      </c>
      <c r="U4701" t="s">
        <v>16359</v>
      </c>
      <c r="V4701" t="s">
        <v>933</v>
      </c>
      <c r="W4701" t="s">
        <v>659</v>
      </c>
      <c r="X4701" t="s">
        <v>225</v>
      </c>
      <c r="Y4701">
        <v>21500</v>
      </c>
      <c r="AB4701">
        <v>1</v>
      </c>
      <c r="AC4701">
        <v>1</v>
      </c>
      <c r="AD4701">
        <v>9</v>
      </c>
      <c r="AE4701">
        <v>3901</v>
      </c>
      <c r="AF4701">
        <v>1</v>
      </c>
      <c r="AQ4701">
        <v>1</v>
      </c>
      <c r="AR4701">
        <f t="shared" si="73"/>
        <v>9.68</v>
      </c>
      <c r="AS4701">
        <v>1</v>
      </c>
      <c r="AT4701" t="s">
        <v>133</v>
      </c>
      <c r="AU4701">
        <v>42</v>
      </c>
    </row>
    <row r="4702" spans="1:47">
      <c r="A4702" t="s">
        <v>16363</v>
      </c>
      <c r="C4702">
        <v>310</v>
      </c>
      <c r="D4702" t="s">
        <v>16364</v>
      </c>
      <c r="E4702">
        <v>132</v>
      </c>
      <c r="F4702" t="s">
        <v>14267</v>
      </c>
      <c r="G4702" t="s">
        <v>422</v>
      </c>
      <c r="H4702" t="s">
        <v>260</v>
      </c>
      <c r="I4702" t="s">
        <v>16365</v>
      </c>
      <c r="J4702">
        <v>8.9770000000000003E-2</v>
      </c>
      <c r="K4702">
        <v>0</v>
      </c>
      <c r="L4702">
        <v>0</v>
      </c>
      <c r="M4702">
        <v>0</v>
      </c>
      <c r="N4702">
        <v>0</v>
      </c>
      <c r="P4702">
        <v>0</v>
      </c>
      <c r="Q4702">
        <v>0</v>
      </c>
      <c r="R4702">
        <v>0</v>
      </c>
      <c r="S4702" t="s">
        <v>223</v>
      </c>
      <c r="T4702">
        <v>0</v>
      </c>
      <c r="U4702" t="s">
        <v>16363</v>
      </c>
      <c r="V4702" t="s">
        <v>455</v>
      </c>
      <c r="W4702" t="s">
        <v>225</v>
      </c>
      <c r="Y4702">
        <v>0</v>
      </c>
      <c r="AB4702">
        <v>0</v>
      </c>
      <c r="AC4702">
        <v>0</v>
      </c>
      <c r="AD4702">
        <v>0</v>
      </c>
      <c r="AE4702">
        <v>0</v>
      </c>
      <c r="AF4702">
        <v>0</v>
      </c>
      <c r="AQ4702">
        <v>1</v>
      </c>
      <c r="AR4702">
        <f t="shared" si="73"/>
        <v>0</v>
      </c>
      <c r="AS4702">
        <v>1</v>
      </c>
      <c r="AT4702" t="s">
        <v>127</v>
      </c>
      <c r="AU4702">
        <v>35</v>
      </c>
    </row>
    <row r="4703" spans="1:47">
      <c r="A4703" t="s">
        <v>16366</v>
      </c>
      <c r="C4703">
        <v>310</v>
      </c>
      <c r="D4703" t="s">
        <v>16367</v>
      </c>
      <c r="E4703">
        <v>132</v>
      </c>
      <c r="F4703" t="s">
        <v>16368</v>
      </c>
      <c r="G4703" t="s">
        <v>422</v>
      </c>
      <c r="H4703" t="s">
        <v>260</v>
      </c>
      <c r="I4703" t="s">
        <v>16369</v>
      </c>
      <c r="J4703">
        <v>2.332E-2</v>
      </c>
      <c r="K4703">
        <v>0</v>
      </c>
      <c r="L4703">
        <v>0</v>
      </c>
      <c r="M4703">
        <v>0</v>
      </c>
      <c r="N4703">
        <v>0</v>
      </c>
      <c r="P4703">
        <v>0</v>
      </c>
      <c r="Q4703">
        <v>0</v>
      </c>
      <c r="R4703">
        <v>0</v>
      </c>
      <c r="S4703" t="s">
        <v>223</v>
      </c>
      <c r="T4703">
        <v>0</v>
      </c>
      <c r="U4703" t="s">
        <v>16366</v>
      </c>
      <c r="Y4703">
        <v>0</v>
      </c>
      <c r="AB4703">
        <v>0</v>
      </c>
      <c r="AC4703">
        <v>0</v>
      </c>
      <c r="AD4703">
        <v>0</v>
      </c>
      <c r="AE4703">
        <v>0</v>
      </c>
      <c r="AF4703">
        <v>0</v>
      </c>
      <c r="AQ4703">
        <v>1</v>
      </c>
      <c r="AR4703">
        <f t="shared" si="73"/>
        <v>0</v>
      </c>
      <c r="AS4703">
        <v>1</v>
      </c>
      <c r="AT4703" t="s">
        <v>134</v>
      </c>
      <c r="AU4703">
        <v>43</v>
      </c>
    </row>
    <row r="4704" spans="1:47">
      <c r="A4704" t="s">
        <v>16370</v>
      </c>
      <c r="C4704">
        <v>310</v>
      </c>
      <c r="D4704" t="s">
        <v>16371</v>
      </c>
      <c r="E4704">
        <v>710</v>
      </c>
      <c r="F4704" t="s">
        <v>16372</v>
      </c>
      <c r="G4704" t="s">
        <v>11287</v>
      </c>
      <c r="H4704" t="s">
        <v>6034</v>
      </c>
      <c r="I4704" t="s">
        <v>16373</v>
      </c>
      <c r="J4704">
        <v>14.35257</v>
      </c>
      <c r="K4704">
        <v>1</v>
      </c>
      <c r="L4704">
        <v>1</v>
      </c>
      <c r="M4704">
        <v>1</v>
      </c>
      <c r="N4704">
        <v>1</v>
      </c>
      <c r="O4704" t="s">
        <v>225</v>
      </c>
      <c r="P4704">
        <v>0</v>
      </c>
      <c r="Q4704">
        <v>0</v>
      </c>
      <c r="R4704">
        <v>0</v>
      </c>
      <c r="S4704" t="s">
        <v>223</v>
      </c>
      <c r="T4704">
        <v>0</v>
      </c>
      <c r="U4704" t="s">
        <v>16370</v>
      </c>
      <c r="X4704" t="s">
        <v>225</v>
      </c>
      <c r="Y4704">
        <v>0</v>
      </c>
      <c r="AB4704">
        <v>1</v>
      </c>
      <c r="AC4704">
        <v>1</v>
      </c>
      <c r="AD4704">
        <v>0</v>
      </c>
      <c r="AE4704">
        <v>0</v>
      </c>
      <c r="AF4704">
        <v>0</v>
      </c>
      <c r="AQ4704">
        <v>1</v>
      </c>
      <c r="AR4704">
        <f t="shared" si="73"/>
        <v>9.68</v>
      </c>
      <c r="AS4704">
        <v>1</v>
      </c>
      <c r="AT4704" t="s">
        <v>127</v>
      </c>
      <c r="AU4704">
        <v>35</v>
      </c>
    </row>
    <row r="4705" spans="1:47">
      <c r="A4705" t="s">
        <v>16374</v>
      </c>
      <c r="C4705">
        <v>310</v>
      </c>
      <c r="D4705" t="s">
        <v>16375</v>
      </c>
      <c r="E4705">
        <v>101</v>
      </c>
      <c r="F4705" t="s">
        <v>16376</v>
      </c>
      <c r="G4705" t="s">
        <v>11287</v>
      </c>
      <c r="H4705" t="s">
        <v>220</v>
      </c>
      <c r="I4705" t="s">
        <v>16377</v>
      </c>
      <c r="J4705">
        <v>0.98094999999999999</v>
      </c>
      <c r="K4705">
        <v>1</v>
      </c>
      <c r="L4705">
        <v>1</v>
      </c>
      <c r="M4705">
        <v>1</v>
      </c>
      <c r="N4705">
        <v>1</v>
      </c>
      <c r="O4705" t="s">
        <v>225</v>
      </c>
      <c r="P4705">
        <v>0</v>
      </c>
      <c r="Q4705">
        <v>1</v>
      </c>
      <c r="R4705">
        <v>800</v>
      </c>
      <c r="S4705" t="s">
        <v>223</v>
      </c>
      <c r="T4705">
        <v>800</v>
      </c>
      <c r="U4705" t="s">
        <v>16374</v>
      </c>
      <c r="V4705" t="s">
        <v>455</v>
      </c>
      <c r="W4705" t="s">
        <v>225</v>
      </c>
      <c r="X4705" t="s">
        <v>225</v>
      </c>
      <c r="Y4705">
        <v>800</v>
      </c>
      <c r="AB4705">
        <v>1</v>
      </c>
      <c r="AC4705">
        <v>1</v>
      </c>
      <c r="AD4705">
        <v>4</v>
      </c>
      <c r="AE4705">
        <v>1812</v>
      </c>
      <c r="AF4705">
        <v>2.2999999999999998</v>
      </c>
      <c r="AQ4705">
        <v>1</v>
      </c>
      <c r="AR4705">
        <f t="shared" si="73"/>
        <v>9.68</v>
      </c>
      <c r="AS4705">
        <v>1</v>
      </c>
      <c r="AT4705" t="s">
        <v>134</v>
      </c>
      <c r="AU4705">
        <v>43</v>
      </c>
    </row>
    <row r="4706" spans="1:47">
      <c r="A4706" t="s">
        <v>16378</v>
      </c>
      <c r="C4706">
        <v>310</v>
      </c>
      <c r="D4706" t="s">
        <v>16379</v>
      </c>
      <c r="E4706">
        <v>106</v>
      </c>
      <c r="F4706" t="s">
        <v>16315</v>
      </c>
      <c r="G4706" t="s">
        <v>1783</v>
      </c>
      <c r="H4706" t="s">
        <v>355</v>
      </c>
      <c r="I4706" t="s">
        <v>16380</v>
      </c>
      <c r="J4706">
        <v>0.11032</v>
      </c>
      <c r="K4706">
        <v>1</v>
      </c>
      <c r="L4706">
        <v>1</v>
      </c>
      <c r="M4706">
        <v>1</v>
      </c>
      <c r="N4706">
        <v>1</v>
      </c>
      <c r="O4706" t="s">
        <v>225</v>
      </c>
      <c r="P4706">
        <v>0</v>
      </c>
      <c r="Q4706">
        <v>0</v>
      </c>
      <c r="R4706">
        <v>0</v>
      </c>
      <c r="S4706" t="s">
        <v>223</v>
      </c>
      <c r="T4706">
        <v>0</v>
      </c>
      <c r="U4706" t="s">
        <v>16378</v>
      </c>
      <c r="X4706" t="s">
        <v>225</v>
      </c>
      <c r="Y4706">
        <v>0</v>
      </c>
      <c r="AB4706">
        <v>1</v>
      </c>
      <c r="AC4706">
        <v>1</v>
      </c>
      <c r="AD4706">
        <v>0</v>
      </c>
      <c r="AE4706">
        <v>0</v>
      </c>
      <c r="AF4706">
        <v>0</v>
      </c>
      <c r="AQ4706">
        <v>1</v>
      </c>
      <c r="AR4706">
        <f t="shared" si="73"/>
        <v>4.6463999999999999</v>
      </c>
      <c r="AS4706">
        <v>1</v>
      </c>
      <c r="AT4706" t="s">
        <v>112</v>
      </c>
      <c r="AU4706">
        <v>20</v>
      </c>
    </row>
    <row r="4707" spans="1:47">
      <c r="A4707" t="s">
        <v>16381</v>
      </c>
      <c r="C4707">
        <v>310</v>
      </c>
      <c r="D4707" t="s">
        <v>16382</v>
      </c>
      <c r="E4707">
        <v>132</v>
      </c>
      <c r="F4707" t="s">
        <v>16383</v>
      </c>
      <c r="G4707" t="s">
        <v>1783</v>
      </c>
      <c r="H4707" t="s">
        <v>260</v>
      </c>
      <c r="I4707" t="s">
        <v>16384</v>
      </c>
      <c r="J4707">
        <v>8.6569999999999994E-2</v>
      </c>
      <c r="K4707">
        <v>0</v>
      </c>
      <c r="L4707">
        <v>0</v>
      </c>
      <c r="M4707">
        <v>0</v>
      </c>
      <c r="N4707">
        <v>0</v>
      </c>
      <c r="P4707">
        <v>0</v>
      </c>
      <c r="Q4707">
        <v>0</v>
      </c>
      <c r="R4707">
        <v>0</v>
      </c>
      <c r="S4707" t="s">
        <v>223</v>
      </c>
      <c r="T4707">
        <v>0</v>
      </c>
      <c r="U4707" t="s">
        <v>16381</v>
      </c>
      <c r="Y4707">
        <v>0</v>
      </c>
      <c r="AB4707">
        <v>0</v>
      </c>
      <c r="AC4707">
        <v>0</v>
      </c>
      <c r="AD4707">
        <v>0</v>
      </c>
      <c r="AE4707">
        <v>0</v>
      </c>
      <c r="AF4707">
        <v>0</v>
      </c>
      <c r="AQ4707">
        <v>1</v>
      </c>
      <c r="AR4707">
        <f t="shared" si="73"/>
        <v>0</v>
      </c>
      <c r="AS4707">
        <v>1</v>
      </c>
      <c r="AT4707" t="s">
        <v>112</v>
      </c>
      <c r="AU4707">
        <v>20</v>
      </c>
    </row>
    <row r="4708" spans="1:47">
      <c r="A4708" t="s">
        <v>16385</v>
      </c>
      <c r="C4708">
        <v>310</v>
      </c>
      <c r="D4708" t="s">
        <v>16386</v>
      </c>
      <c r="E4708">
        <v>102</v>
      </c>
      <c r="F4708" t="s">
        <v>16387</v>
      </c>
      <c r="G4708" t="s">
        <v>422</v>
      </c>
      <c r="H4708" t="s">
        <v>8623</v>
      </c>
      <c r="I4708" t="s">
        <v>16388</v>
      </c>
      <c r="J4708">
        <v>1.2319999999999999E-2</v>
      </c>
      <c r="K4708">
        <v>1</v>
      </c>
      <c r="L4708">
        <v>1</v>
      </c>
      <c r="M4708">
        <v>1</v>
      </c>
      <c r="N4708">
        <v>1</v>
      </c>
      <c r="O4708" t="s">
        <v>225</v>
      </c>
      <c r="P4708">
        <v>0</v>
      </c>
      <c r="Q4708">
        <v>0</v>
      </c>
      <c r="R4708">
        <v>0</v>
      </c>
      <c r="S4708" t="s">
        <v>223</v>
      </c>
      <c r="T4708">
        <v>0</v>
      </c>
      <c r="U4708" t="s">
        <v>16385</v>
      </c>
      <c r="X4708" t="s">
        <v>225</v>
      </c>
      <c r="Y4708">
        <v>0</v>
      </c>
      <c r="AB4708">
        <v>1</v>
      </c>
      <c r="AC4708">
        <v>1</v>
      </c>
      <c r="AD4708">
        <v>2</v>
      </c>
      <c r="AE4708">
        <v>1040</v>
      </c>
      <c r="AF4708">
        <v>2</v>
      </c>
      <c r="AQ4708">
        <v>1</v>
      </c>
      <c r="AR4708">
        <f t="shared" si="73"/>
        <v>9.68</v>
      </c>
      <c r="AS4708">
        <v>1</v>
      </c>
      <c r="AT4708" t="s">
        <v>133</v>
      </c>
      <c r="AU4708">
        <v>42</v>
      </c>
    </row>
    <row r="4709" spans="1:47">
      <c r="A4709" t="s">
        <v>16389</v>
      </c>
      <c r="B4709" t="s">
        <v>293</v>
      </c>
      <c r="C4709">
        <v>310</v>
      </c>
      <c r="D4709" t="s">
        <v>10445</v>
      </c>
      <c r="E4709">
        <v>0</v>
      </c>
      <c r="J4709">
        <v>4.5199999999999997E-2</v>
      </c>
      <c r="K4709">
        <v>0</v>
      </c>
      <c r="L4709">
        <v>0</v>
      </c>
      <c r="M4709">
        <v>0</v>
      </c>
      <c r="N4709">
        <v>0</v>
      </c>
      <c r="P4709">
        <v>0</v>
      </c>
      <c r="Q4709">
        <v>0</v>
      </c>
      <c r="R4709">
        <v>0</v>
      </c>
      <c r="S4709" t="s">
        <v>296</v>
      </c>
      <c r="T4709">
        <v>0</v>
      </c>
      <c r="Y4709">
        <v>0</v>
      </c>
      <c r="AB4709">
        <v>0</v>
      </c>
      <c r="AC4709">
        <v>0</v>
      </c>
      <c r="AD4709">
        <v>0</v>
      </c>
      <c r="AE4709">
        <v>0</v>
      </c>
      <c r="AF4709">
        <v>0</v>
      </c>
      <c r="AG4709" t="s">
        <v>845</v>
      </c>
      <c r="AQ4709">
        <v>1</v>
      </c>
      <c r="AR4709">
        <f t="shared" si="73"/>
        <v>0</v>
      </c>
      <c r="AS4709">
        <v>1</v>
      </c>
      <c r="AT4709" t="s">
        <v>134</v>
      </c>
      <c r="AU4709">
        <v>43</v>
      </c>
    </row>
    <row r="4710" spans="1:47">
      <c r="A4710" t="s">
        <v>16390</v>
      </c>
      <c r="C4710">
        <v>310</v>
      </c>
      <c r="D4710" t="s">
        <v>16053</v>
      </c>
      <c r="E4710">
        <v>101</v>
      </c>
      <c r="F4710" t="s">
        <v>16054</v>
      </c>
      <c r="G4710" t="s">
        <v>11287</v>
      </c>
      <c r="H4710" t="s">
        <v>220</v>
      </c>
      <c r="I4710" t="s">
        <v>16391</v>
      </c>
      <c r="J4710">
        <v>0.53161999999999998</v>
      </c>
      <c r="K4710">
        <v>1</v>
      </c>
      <c r="L4710">
        <v>1</v>
      </c>
      <c r="M4710">
        <v>1</v>
      </c>
      <c r="N4710">
        <v>1</v>
      </c>
      <c r="O4710" t="s">
        <v>225</v>
      </c>
      <c r="P4710">
        <v>0</v>
      </c>
      <c r="Q4710">
        <v>1</v>
      </c>
      <c r="R4710">
        <v>6600</v>
      </c>
      <c r="S4710" t="s">
        <v>223</v>
      </c>
      <c r="T4710">
        <v>6600</v>
      </c>
      <c r="U4710" t="s">
        <v>16390</v>
      </c>
      <c r="V4710" t="s">
        <v>455</v>
      </c>
      <c r="W4710" t="s">
        <v>225</v>
      </c>
      <c r="X4710" t="s">
        <v>225</v>
      </c>
      <c r="Y4710">
        <v>6600</v>
      </c>
      <c r="AB4710">
        <v>1</v>
      </c>
      <c r="AC4710">
        <v>1</v>
      </c>
      <c r="AD4710">
        <v>4</v>
      </c>
      <c r="AE4710">
        <v>1434</v>
      </c>
      <c r="AF4710">
        <v>1.5</v>
      </c>
      <c r="AQ4710">
        <v>1</v>
      </c>
      <c r="AR4710">
        <f t="shared" si="73"/>
        <v>9.68</v>
      </c>
      <c r="AS4710">
        <v>1</v>
      </c>
      <c r="AT4710" t="s">
        <v>133</v>
      </c>
      <c r="AU4710">
        <v>42</v>
      </c>
    </row>
    <row r="4711" spans="1:47">
      <c r="A4711" t="s">
        <v>16392</v>
      </c>
      <c r="C4711">
        <v>310</v>
      </c>
      <c r="D4711" t="s">
        <v>16393</v>
      </c>
      <c r="E4711">
        <v>101</v>
      </c>
      <c r="F4711" t="s">
        <v>16394</v>
      </c>
      <c r="G4711" t="s">
        <v>1783</v>
      </c>
      <c r="H4711" t="s">
        <v>220</v>
      </c>
      <c r="I4711" t="s">
        <v>16395</v>
      </c>
      <c r="J4711">
        <v>0.59419</v>
      </c>
      <c r="K4711">
        <v>0</v>
      </c>
      <c r="L4711">
        <v>0</v>
      </c>
      <c r="M4711">
        <v>0</v>
      </c>
      <c r="N4711">
        <v>0</v>
      </c>
      <c r="P4711">
        <v>0</v>
      </c>
      <c r="Q4711">
        <v>0</v>
      </c>
      <c r="R4711">
        <v>0</v>
      </c>
      <c r="S4711" t="s">
        <v>223</v>
      </c>
      <c r="T4711">
        <v>0</v>
      </c>
      <c r="U4711" t="s">
        <v>16392</v>
      </c>
      <c r="V4711" t="s">
        <v>224</v>
      </c>
      <c r="W4711" t="s">
        <v>225</v>
      </c>
      <c r="Y4711">
        <v>0</v>
      </c>
      <c r="AB4711">
        <v>0</v>
      </c>
      <c r="AC4711">
        <v>0</v>
      </c>
      <c r="AD4711">
        <v>2</v>
      </c>
      <c r="AE4711">
        <v>1300</v>
      </c>
      <c r="AF4711">
        <v>1</v>
      </c>
      <c r="AQ4711">
        <v>0</v>
      </c>
      <c r="AR4711">
        <f t="shared" si="73"/>
        <v>0</v>
      </c>
      <c r="AS4711">
        <v>1</v>
      </c>
      <c r="AT4711" t="s">
        <v>129</v>
      </c>
      <c r="AU4711">
        <v>38</v>
      </c>
    </row>
    <row r="4712" spans="1:47">
      <c r="A4712" t="s">
        <v>16396</v>
      </c>
      <c r="C4712">
        <v>310</v>
      </c>
      <c r="D4712" t="s">
        <v>16397</v>
      </c>
      <c r="E4712">
        <v>101</v>
      </c>
      <c r="F4712" t="s">
        <v>16398</v>
      </c>
      <c r="G4712" t="s">
        <v>1783</v>
      </c>
      <c r="H4712" t="s">
        <v>220</v>
      </c>
      <c r="I4712" t="s">
        <v>16399</v>
      </c>
      <c r="J4712">
        <v>0.13664000000000001</v>
      </c>
      <c r="K4712">
        <v>1</v>
      </c>
      <c r="L4712">
        <v>1</v>
      </c>
      <c r="M4712">
        <v>1</v>
      </c>
      <c r="N4712">
        <v>1</v>
      </c>
      <c r="O4712" t="s">
        <v>225</v>
      </c>
      <c r="P4712">
        <v>0</v>
      </c>
      <c r="Q4712">
        <v>1</v>
      </c>
      <c r="R4712">
        <v>500</v>
      </c>
      <c r="S4712" t="s">
        <v>243</v>
      </c>
      <c r="T4712">
        <v>500</v>
      </c>
      <c r="U4712" t="s">
        <v>16396</v>
      </c>
      <c r="V4712" t="s">
        <v>455</v>
      </c>
      <c r="W4712" t="s">
        <v>225</v>
      </c>
      <c r="X4712" t="s">
        <v>225</v>
      </c>
      <c r="Y4712">
        <v>500</v>
      </c>
      <c r="AB4712">
        <v>1</v>
      </c>
      <c r="AC4712">
        <v>1</v>
      </c>
      <c r="AD4712">
        <v>2</v>
      </c>
      <c r="AE4712">
        <v>336</v>
      </c>
      <c r="AF4712">
        <v>1</v>
      </c>
      <c r="AQ4712">
        <v>2</v>
      </c>
      <c r="AR4712">
        <f t="shared" si="73"/>
        <v>4.6463999999999999</v>
      </c>
      <c r="AS4712">
        <v>1</v>
      </c>
      <c r="AT4712" t="s">
        <v>112</v>
      </c>
      <c r="AU4712">
        <v>20</v>
      </c>
    </row>
    <row r="4713" spans="1:47">
      <c r="A4713" t="s">
        <v>16400</v>
      </c>
      <c r="C4713">
        <v>310</v>
      </c>
      <c r="D4713" t="s">
        <v>16401</v>
      </c>
      <c r="E4713">
        <v>333</v>
      </c>
      <c r="F4713" t="s">
        <v>16402</v>
      </c>
      <c r="G4713" t="s">
        <v>11287</v>
      </c>
      <c r="H4713" t="s">
        <v>11278</v>
      </c>
      <c r="I4713" t="s">
        <v>16403</v>
      </c>
      <c r="J4713">
        <v>0.39006000000000002</v>
      </c>
      <c r="K4713">
        <v>0</v>
      </c>
      <c r="L4713">
        <v>0</v>
      </c>
      <c r="M4713">
        <v>1</v>
      </c>
      <c r="N4713">
        <v>1</v>
      </c>
      <c r="O4713" t="s">
        <v>659</v>
      </c>
      <c r="P4713">
        <v>1</v>
      </c>
      <c r="Q4713">
        <v>1</v>
      </c>
      <c r="R4713">
        <v>38300</v>
      </c>
      <c r="S4713" t="s">
        <v>243</v>
      </c>
      <c r="T4713">
        <v>0</v>
      </c>
      <c r="U4713" t="s">
        <v>16400</v>
      </c>
      <c r="V4713" t="s">
        <v>933</v>
      </c>
      <c r="W4713" t="s">
        <v>659</v>
      </c>
      <c r="X4713" t="s">
        <v>659</v>
      </c>
      <c r="Y4713">
        <v>38300</v>
      </c>
      <c r="AB4713">
        <v>0</v>
      </c>
      <c r="AC4713">
        <v>0</v>
      </c>
      <c r="AD4713">
        <v>0</v>
      </c>
      <c r="AE4713">
        <v>1510</v>
      </c>
      <c r="AF4713">
        <v>1</v>
      </c>
      <c r="AQ4713">
        <v>2</v>
      </c>
      <c r="AR4713">
        <f t="shared" si="73"/>
        <v>0</v>
      </c>
      <c r="AS4713">
        <v>1</v>
      </c>
      <c r="AT4713" t="s">
        <v>132</v>
      </c>
      <c r="AU4713">
        <v>41</v>
      </c>
    </row>
    <row r="4714" spans="1:47">
      <c r="A4714" t="s">
        <v>16404</v>
      </c>
      <c r="C4714">
        <v>310</v>
      </c>
      <c r="D4714" t="s">
        <v>16405</v>
      </c>
      <c r="E4714">
        <v>131</v>
      </c>
      <c r="F4714" t="s">
        <v>15845</v>
      </c>
      <c r="G4714" t="s">
        <v>422</v>
      </c>
      <c r="H4714" t="s">
        <v>407</v>
      </c>
      <c r="I4714" t="s">
        <v>16406</v>
      </c>
      <c r="J4714">
        <v>0.36357</v>
      </c>
      <c r="K4714">
        <v>0</v>
      </c>
      <c r="L4714">
        <v>0</v>
      </c>
      <c r="M4714">
        <v>0</v>
      </c>
      <c r="N4714">
        <v>0</v>
      </c>
      <c r="P4714">
        <v>0</v>
      </c>
      <c r="Q4714">
        <v>0</v>
      </c>
      <c r="R4714">
        <v>0</v>
      </c>
      <c r="S4714" t="s">
        <v>223</v>
      </c>
      <c r="T4714">
        <v>0</v>
      </c>
      <c r="U4714" t="s">
        <v>16404</v>
      </c>
      <c r="Y4714">
        <v>0</v>
      </c>
      <c r="AB4714">
        <v>0</v>
      </c>
      <c r="AC4714">
        <v>0</v>
      </c>
      <c r="AD4714">
        <v>0</v>
      </c>
      <c r="AE4714">
        <v>0</v>
      </c>
      <c r="AF4714">
        <v>0</v>
      </c>
      <c r="AQ4714">
        <v>1</v>
      </c>
      <c r="AR4714">
        <f t="shared" si="73"/>
        <v>0</v>
      </c>
      <c r="AS4714">
        <v>1</v>
      </c>
      <c r="AT4714" t="s">
        <v>134</v>
      </c>
      <c r="AU4714">
        <v>43</v>
      </c>
    </row>
    <row r="4715" spans="1:47">
      <c r="A4715" t="s">
        <v>16407</v>
      </c>
      <c r="C4715">
        <v>310</v>
      </c>
      <c r="D4715" t="s">
        <v>16408</v>
      </c>
      <c r="E4715">
        <v>101</v>
      </c>
      <c r="F4715" t="s">
        <v>12154</v>
      </c>
      <c r="G4715" t="s">
        <v>422</v>
      </c>
      <c r="H4715" t="s">
        <v>220</v>
      </c>
      <c r="I4715" t="s">
        <v>16409</v>
      </c>
      <c r="J4715">
        <v>1.4594800000000001</v>
      </c>
      <c r="K4715">
        <v>1</v>
      </c>
      <c r="L4715">
        <v>1</v>
      </c>
      <c r="M4715">
        <v>1</v>
      </c>
      <c r="N4715">
        <v>1</v>
      </c>
      <c r="O4715" t="s">
        <v>225</v>
      </c>
      <c r="P4715">
        <v>0</v>
      </c>
      <c r="Q4715">
        <v>0</v>
      </c>
      <c r="R4715">
        <v>0</v>
      </c>
      <c r="S4715" t="s">
        <v>223</v>
      </c>
      <c r="T4715">
        <v>0</v>
      </c>
      <c r="U4715" t="s">
        <v>16407</v>
      </c>
      <c r="V4715" t="s">
        <v>224</v>
      </c>
      <c r="W4715" t="s">
        <v>225</v>
      </c>
      <c r="X4715" t="s">
        <v>225</v>
      </c>
      <c r="Y4715">
        <v>0</v>
      </c>
      <c r="AB4715">
        <v>1</v>
      </c>
      <c r="AC4715">
        <v>1</v>
      </c>
      <c r="AD4715">
        <v>2</v>
      </c>
      <c r="AE4715">
        <v>997</v>
      </c>
      <c r="AF4715">
        <v>1</v>
      </c>
      <c r="AQ4715">
        <v>1</v>
      </c>
      <c r="AR4715">
        <f t="shared" si="73"/>
        <v>9.68</v>
      </c>
      <c r="AS4715">
        <v>1</v>
      </c>
      <c r="AT4715" t="s">
        <v>133</v>
      </c>
      <c r="AU4715">
        <v>42</v>
      </c>
    </row>
    <row r="4716" spans="1:47">
      <c r="A4716" t="s">
        <v>16410</v>
      </c>
      <c r="C4716">
        <v>310</v>
      </c>
      <c r="D4716" t="s">
        <v>16411</v>
      </c>
      <c r="E4716">
        <v>102</v>
      </c>
      <c r="F4716" t="s">
        <v>16412</v>
      </c>
      <c r="G4716" t="s">
        <v>422</v>
      </c>
      <c r="H4716" t="s">
        <v>8623</v>
      </c>
      <c r="I4716" t="s">
        <v>16413</v>
      </c>
      <c r="J4716">
        <v>1.2630000000000001E-2</v>
      </c>
      <c r="K4716">
        <v>1</v>
      </c>
      <c r="L4716">
        <v>1</v>
      </c>
      <c r="M4716">
        <v>1</v>
      </c>
      <c r="N4716">
        <v>1</v>
      </c>
      <c r="O4716" t="s">
        <v>225</v>
      </c>
      <c r="P4716">
        <v>0</v>
      </c>
      <c r="Q4716">
        <v>0</v>
      </c>
      <c r="R4716">
        <v>0</v>
      </c>
      <c r="S4716" t="s">
        <v>223</v>
      </c>
      <c r="T4716">
        <v>0</v>
      </c>
      <c r="U4716" t="s">
        <v>16410</v>
      </c>
      <c r="X4716" t="s">
        <v>225</v>
      </c>
      <c r="Y4716">
        <v>0</v>
      </c>
      <c r="AB4716">
        <v>1</v>
      </c>
      <c r="AC4716">
        <v>1</v>
      </c>
      <c r="AD4716">
        <v>2</v>
      </c>
      <c r="AE4716">
        <v>1040</v>
      </c>
      <c r="AF4716">
        <v>2</v>
      </c>
      <c r="AQ4716">
        <v>1</v>
      </c>
      <c r="AR4716">
        <f t="shared" si="73"/>
        <v>9.68</v>
      </c>
      <c r="AS4716">
        <v>1</v>
      </c>
      <c r="AT4716" t="s">
        <v>133</v>
      </c>
      <c r="AU4716">
        <v>42</v>
      </c>
    </row>
    <row r="4717" spans="1:47">
      <c r="A4717" t="s">
        <v>16414</v>
      </c>
      <c r="C4717">
        <v>310</v>
      </c>
      <c r="D4717" t="s">
        <v>16415</v>
      </c>
      <c r="E4717">
        <v>101</v>
      </c>
      <c r="F4717" t="s">
        <v>15605</v>
      </c>
      <c r="G4717" t="s">
        <v>11287</v>
      </c>
      <c r="H4717" t="s">
        <v>220</v>
      </c>
      <c r="I4717" t="s">
        <v>16416</v>
      </c>
      <c r="J4717">
        <v>0.23879</v>
      </c>
      <c r="K4717">
        <v>1</v>
      </c>
      <c r="L4717">
        <v>1</v>
      </c>
      <c r="M4717">
        <v>1</v>
      </c>
      <c r="N4717">
        <v>1</v>
      </c>
      <c r="O4717" t="s">
        <v>225</v>
      </c>
      <c r="P4717">
        <v>0</v>
      </c>
      <c r="Q4717">
        <v>1</v>
      </c>
      <c r="R4717">
        <v>8900</v>
      </c>
      <c r="S4717" t="s">
        <v>223</v>
      </c>
      <c r="T4717">
        <v>8900</v>
      </c>
      <c r="U4717" t="s">
        <v>16414</v>
      </c>
      <c r="V4717" t="s">
        <v>455</v>
      </c>
      <c r="W4717" t="s">
        <v>225</v>
      </c>
      <c r="X4717" t="s">
        <v>225</v>
      </c>
      <c r="Y4717">
        <v>8900</v>
      </c>
      <c r="AB4717">
        <v>1</v>
      </c>
      <c r="AC4717">
        <v>1</v>
      </c>
      <c r="AD4717">
        <v>2</v>
      </c>
      <c r="AE4717">
        <v>816</v>
      </c>
      <c r="AF4717">
        <v>1</v>
      </c>
      <c r="AQ4717">
        <v>1</v>
      </c>
      <c r="AR4717">
        <f t="shared" si="73"/>
        <v>9.68</v>
      </c>
      <c r="AS4717">
        <v>1</v>
      </c>
      <c r="AT4717" t="s">
        <v>133</v>
      </c>
      <c r="AU4717">
        <v>42</v>
      </c>
    </row>
    <row r="4718" spans="1:47">
      <c r="A4718" t="s">
        <v>16417</v>
      </c>
      <c r="C4718">
        <v>310</v>
      </c>
      <c r="D4718" t="s">
        <v>16418</v>
      </c>
      <c r="E4718">
        <v>132</v>
      </c>
      <c r="F4718" t="s">
        <v>16419</v>
      </c>
      <c r="G4718" t="s">
        <v>1783</v>
      </c>
      <c r="H4718" t="s">
        <v>260</v>
      </c>
      <c r="I4718" t="s">
        <v>16420</v>
      </c>
      <c r="J4718">
        <v>0.16875000000000001</v>
      </c>
      <c r="K4718">
        <v>0</v>
      </c>
      <c r="L4718">
        <v>0</v>
      </c>
      <c r="M4718">
        <v>0</v>
      </c>
      <c r="N4718">
        <v>0</v>
      </c>
      <c r="P4718">
        <v>0</v>
      </c>
      <c r="Q4718">
        <v>0</v>
      </c>
      <c r="R4718">
        <v>0</v>
      </c>
      <c r="S4718" t="s">
        <v>223</v>
      </c>
      <c r="T4718">
        <v>0</v>
      </c>
      <c r="U4718" t="s">
        <v>16417</v>
      </c>
      <c r="Y4718">
        <v>0</v>
      </c>
      <c r="AB4718">
        <v>0</v>
      </c>
      <c r="AC4718">
        <v>0</v>
      </c>
      <c r="AD4718">
        <v>0</v>
      </c>
      <c r="AE4718">
        <v>0</v>
      </c>
      <c r="AF4718">
        <v>0</v>
      </c>
      <c r="AQ4718">
        <v>1</v>
      </c>
      <c r="AR4718">
        <f t="shared" si="73"/>
        <v>0</v>
      </c>
      <c r="AS4718">
        <v>1</v>
      </c>
      <c r="AT4718" t="s">
        <v>112</v>
      </c>
      <c r="AU4718">
        <v>20</v>
      </c>
    </row>
    <row r="4719" spans="1:47">
      <c r="A4719" t="s">
        <v>16421</v>
      </c>
      <c r="C4719">
        <v>310</v>
      </c>
      <c r="D4719" t="s">
        <v>16422</v>
      </c>
      <c r="E4719">
        <v>111</v>
      </c>
      <c r="F4719" t="s">
        <v>16423</v>
      </c>
      <c r="G4719" t="s">
        <v>1783</v>
      </c>
      <c r="H4719" t="s">
        <v>3314</v>
      </c>
      <c r="I4719" t="s">
        <v>16424</v>
      </c>
      <c r="J4719">
        <v>0.47153</v>
      </c>
      <c r="K4719">
        <v>1</v>
      </c>
      <c r="L4719">
        <v>1</v>
      </c>
      <c r="M4719">
        <v>1</v>
      </c>
      <c r="N4719">
        <v>1</v>
      </c>
      <c r="O4719" t="s">
        <v>225</v>
      </c>
      <c r="P4719">
        <v>0</v>
      </c>
      <c r="Q4719">
        <v>2</v>
      </c>
      <c r="R4719">
        <v>23500</v>
      </c>
      <c r="S4719" t="s">
        <v>243</v>
      </c>
      <c r="T4719">
        <v>23500</v>
      </c>
      <c r="U4719" t="s">
        <v>16421</v>
      </c>
      <c r="V4719" t="s">
        <v>455</v>
      </c>
      <c r="W4719" t="s">
        <v>225</v>
      </c>
      <c r="X4719" t="s">
        <v>225</v>
      </c>
      <c r="Y4719">
        <v>11750</v>
      </c>
      <c r="AB4719">
        <v>1</v>
      </c>
      <c r="AC4719">
        <v>1</v>
      </c>
      <c r="AD4719">
        <v>1</v>
      </c>
      <c r="AE4719">
        <v>624</v>
      </c>
      <c r="AF4719">
        <v>1</v>
      </c>
      <c r="AQ4719">
        <v>2</v>
      </c>
      <c r="AR4719">
        <f t="shared" si="73"/>
        <v>4.6463999999999999</v>
      </c>
      <c r="AS4719">
        <v>1</v>
      </c>
      <c r="AT4719" t="s">
        <v>112</v>
      </c>
      <c r="AU4719">
        <v>20</v>
      </c>
    </row>
    <row r="4720" spans="1:47">
      <c r="A4720" t="s">
        <v>16425</v>
      </c>
      <c r="C4720">
        <v>310</v>
      </c>
      <c r="D4720" t="s">
        <v>16426</v>
      </c>
      <c r="E4720">
        <v>101</v>
      </c>
      <c r="F4720" t="s">
        <v>16427</v>
      </c>
      <c r="G4720" t="s">
        <v>422</v>
      </c>
      <c r="H4720" t="s">
        <v>220</v>
      </c>
      <c r="I4720" t="s">
        <v>16428</v>
      </c>
      <c r="J4720">
        <v>0.62095</v>
      </c>
      <c r="K4720">
        <v>1</v>
      </c>
      <c r="L4720">
        <v>1</v>
      </c>
      <c r="M4720">
        <v>1</v>
      </c>
      <c r="N4720">
        <v>1</v>
      </c>
      <c r="O4720" t="s">
        <v>225</v>
      </c>
      <c r="P4720">
        <v>0</v>
      </c>
      <c r="Q4720">
        <v>1</v>
      </c>
      <c r="R4720">
        <v>11300</v>
      </c>
      <c r="S4720" t="s">
        <v>223</v>
      </c>
      <c r="T4720">
        <v>11300</v>
      </c>
      <c r="U4720" t="s">
        <v>16425</v>
      </c>
      <c r="V4720" t="s">
        <v>455</v>
      </c>
      <c r="W4720" t="s">
        <v>225</v>
      </c>
      <c r="X4720" t="s">
        <v>225</v>
      </c>
      <c r="Y4720">
        <v>11300</v>
      </c>
      <c r="AB4720">
        <v>1</v>
      </c>
      <c r="AC4720">
        <v>1</v>
      </c>
      <c r="AD4720">
        <v>3</v>
      </c>
      <c r="AE4720">
        <v>1126</v>
      </c>
      <c r="AF4720">
        <v>1</v>
      </c>
      <c r="AQ4720">
        <v>1</v>
      </c>
      <c r="AR4720">
        <f t="shared" si="73"/>
        <v>9.68</v>
      </c>
      <c r="AS4720">
        <v>1</v>
      </c>
      <c r="AT4720" t="s">
        <v>134</v>
      </c>
      <c r="AU4720">
        <v>43</v>
      </c>
    </row>
    <row r="4721" spans="1:47">
      <c r="A4721" t="s">
        <v>16429</v>
      </c>
      <c r="C4721">
        <v>310</v>
      </c>
      <c r="D4721" t="s">
        <v>16430</v>
      </c>
      <c r="E4721">
        <v>101</v>
      </c>
      <c r="F4721" t="s">
        <v>16431</v>
      </c>
      <c r="G4721" t="s">
        <v>11287</v>
      </c>
      <c r="H4721" t="s">
        <v>220</v>
      </c>
      <c r="I4721" t="s">
        <v>16432</v>
      </c>
      <c r="J4721">
        <v>0.34512999999999999</v>
      </c>
      <c r="K4721">
        <v>1</v>
      </c>
      <c r="L4721">
        <v>1</v>
      </c>
      <c r="M4721">
        <v>1</v>
      </c>
      <c r="N4721">
        <v>1</v>
      </c>
      <c r="O4721" t="s">
        <v>225</v>
      </c>
      <c r="P4721">
        <v>0</v>
      </c>
      <c r="Q4721">
        <v>1</v>
      </c>
      <c r="R4721">
        <v>2300</v>
      </c>
      <c r="S4721" t="s">
        <v>223</v>
      </c>
      <c r="T4721">
        <v>2300</v>
      </c>
      <c r="U4721" t="s">
        <v>16429</v>
      </c>
      <c r="V4721" t="s">
        <v>455</v>
      </c>
      <c r="W4721" t="s">
        <v>225</v>
      </c>
      <c r="X4721" t="s">
        <v>225</v>
      </c>
      <c r="Y4721">
        <v>2300</v>
      </c>
      <c r="AB4721">
        <v>1</v>
      </c>
      <c r="AC4721">
        <v>1</v>
      </c>
      <c r="AD4721">
        <v>3</v>
      </c>
      <c r="AE4721">
        <v>1389</v>
      </c>
      <c r="AF4721">
        <v>2</v>
      </c>
      <c r="AQ4721">
        <v>1</v>
      </c>
      <c r="AR4721">
        <f t="shared" si="73"/>
        <v>9.68</v>
      </c>
      <c r="AS4721">
        <v>1</v>
      </c>
      <c r="AT4721" t="s">
        <v>134</v>
      </c>
      <c r="AU4721">
        <v>43</v>
      </c>
    </row>
    <row r="4722" spans="1:47">
      <c r="A4722" t="s">
        <v>16433</v>
      </c>
      <c r="C4722">
        <v>310</v>
      </c>
      <c r="D4722" t="s">
        <v>16434</v>
      </c>
      <c r="E4722">
        <v>102</v>
      </c>
      <c r="F4722" t="s">
        <v>16435</v>
      </c>
      <c r="G4722" t="s">
        <v>422</v>
      </c>
      <c r="H4722" t="s">
        <v>8623</v>
      </c>
      <c r="I4722" t="s">
        <v>16436</v>
      </c>
      <c r="J4722">
        <v>5.6499999999999996E-3</v>
      </c>
      <c r="K4722">
        <v>1</v>
      </c>
      <c r="L4722">
        <v>1</v>
      </c>
      <c r="M4722">
        <v>1</v>
      </c>
      <c r="N4722">
        <v>1</v>
      </c>
      <c r="O4722" t="s">
        <v>225</v>
      </c>
      <c r="P4722">
        <v>0</v>
      </c>
      <c r="Q4722">
        <v>0</v>
      </c>
      <c r="R4722">
        <v>0</v>
      </c>
      <c r="S4722" t="s">
        <v>223</v>
      </c>
      <c r="T4722">
        <v>0</v>
      </c>
      <c r="U4722" t="s">
        <v>16433</v>
      </c>
      <c r="X4722" t="s">
        <v>225</v>
      </c>
      <c r="Y4722">
        <v>0</v>
      </c>
      <c r="AB4722">
        <v>1</v>
      </c>
      <c r="AC4722">
        <v>1</v>
      </c>
      <c r="AD4722">
        <v>1</v>
      </c>
      <c r="AE4722">
        <v>308</v>
      </c>
      <c r="AF4722">
        <v>2</v>
      </c>
      <c r="AQ4722">
        <v>0</v>
      </c>
      <c r="AR4722">
        <f t="shared" si="73"/>
        <v>9.68</v>
      </c>
      <c r="AS4722">
        <v>1</v>
      </c>
      <c r="AT4722" t="s">
        <v>133</v>
      </c>
      <c r="AU4722">
        <v>42</v>
      </c>
    </row>
    <row r="4723" spans="1:47">
      <c r="A4723" t="s">
        <v>16437</v>
      </c>
      <c r="C4723">
        <v>310</v>
      </c>
      <c r="D4723" t="s">
        <v>16438</v>
      </c>
      <c r="E4723">
        <v>102</v>
      </c>
      <c r="F4723" t="s">
        <v>16439</v>
      </c>
      <c r="G4723" t="s">
        <v>422</v>
      </c>
      <c r="H4723" t="s">
        <v>8623</v>
      </c>
      <c r="I4723" t="s">
        <v>16440</v>
      </c>
      <c r="J4723">
        <v>1.235E-2</v>
      </c>
      <c r="K4723">
        <v>1</v>
      </c>
      <c r="L4723">
        <v>1</v>
      </c>
      <c r="M4723">
        <v>1</v>
      </c>
      <c r="N4723">
        <v>1</v>
      </c>
      <c r="O4723" t="s">
        <v>225</v>
      </c>
      <c r="P4723">
        <v>0</v>
      </c>
      <c r="Q4723">
        <v>0</v>
      </c>
      <c r="R4723">
        <v>0</v>
      </c>
      <c r="S4723" t="s">
        <v>223</v>
      </c>
      <c r="T4723">
        <v>0</v>
      </c>
      <c r="U4723" t="s">
        <v>16437</v>
      </c>
      <c r="X4723" t="s">
        <v>225</v>
      </c>
      <c r="Y4723">
        <v>0</v>
      </c>
      <c r="AB4723">
        <v>1</v>
      </c>
      <c r="AC4723">
        <v>1</v>
      </c>
      <c r="AD4723">
        <v>2</v>
      </c>
      <c r="AE4723">
        <v>1040</v>
      </c>
      <c r="AF4723">
        <v>2</v>
      </c>
      <c r="AQ4723">
        <v>1</v>
      </c>
      <c r="AR4723">
        <f t="shared" si="73"/>
        <v>9.68</v>
      </c>
      <c r="AS4723">
        <v>1</v>
      </c>
      <c r="AT4723" t="s">
        <v>133</v>
      </c>
      <c r="AU4723">
        <v>42</v>
      </c>
    </row>
    <row r="4724" spans="1:47">
      <c r="A4724" t="s">
        <v>16441</v>
      </c>
      <c r="C4724">
        <v>310</v>
      </c>
      <c r="D4724" t="s">
        <v>16442</v>
      </c>
      <c r="E4724">
        <v>102</v>
      </c>
      <c r="F4724" t="s">
        <v>16443</v>
      </c>
      <c r="G4724" t="s">
        <v>422</v>
      </c>
      <c r="H4724" t="s">
        <v>8623</v>
      </c>
      <c r="I4724" t="s">
        <v>16444</v>
      </c>
      <c r="J4724">
        <v>1.2540000000000001E-2</v>
      </c>
      <c r="K4724">
        <v>1</v>
      </c>
      <c r="L4724">
        <v>1</v>
      </c>
      <c r="M4724">
        <v>1</v>
      </c>
      <c r="N4724">
        <v>1</v>
      </c>
      <c r="O4724" t="s">
        <v>225</v>
      </c>
      <c r="P4724">
        <v>0</v>
      </c>
      <c r="Q4724">
        <v>0</v>
      </c>
      <c r="R4724">
        <v>0</v>
      </c>
      <c r="S4724" t="s">
        <v>223</v>
      </c>
      <c r="T4724">
        <v>0</v>
      </c>
      <c r="U4724" t="s">
        <v>16441</v>
      </c>
      <c r="X4724" t="s">
        <v>225</v>
      </c>
      <c r="Y4724">
        <v>0</v>
      </c>
      <c r="AB4724">
        <v>1</v>
      </c>
      <c r="AC4724">
        <v>1</v>
      </c>
      <c r="AD4724">
        <v>2</v>
      </c>
      <c r="AE4724">
        <v>1040</v>
      </c>
      <c r="AF4724">
        <v>2</v>
      </c>
      <c r="AQ4724">
        <v>1</v>
      </c>
      <c r="AR4724">
        <f t="shared" si="73"/>
        <v>9.68</v>
      </c>
      <c r="AS4724">
        <v>1</v>
      </c>
      <c r="AT4724" t="s">
        <v>133</v>
      </c>
      <c r="AU4724">
        <v>42</v>
      </c>
    </row>
    <row r="4725" spans="1:47">
      <c r="A4725" t="s">
        <v>16445</v>
      </c>
      <c r="C4725">
        <v>310</v>
      </c>
      <c r="D4725" t="s">
        <v>16446</v>
      </c>
      <c r="E4725">
        <v>101</v>
      </c>
      <c r="F4725" t="s">
        <v>16447</v>
      </c>
      <c r="G4725" t="s">
        <v>422</v>
      </c>
      <c r="H4725" t="s">
        <v>220</v>
      </c>
      <c r="I4725" t="s">
        <v>16448</v>
      </c>
      <c r="J4725">
        <v>0.81694</v>
      </c>
      <c r="K4725">
        <v>0</v>
      </c>
      <c r="L4725">
        <v>0</v>
      </c>
      <c r="M4725">
        <v>1</v>
      </c>
      <c r="N4725">
        <v>1</v>
      </c>
      <c r="O4725" t="s">
        <v>659</v>
      </c>
      <c r="P4725">
        <v>1</v>
      </c>
      <c r="Q4725">
        <v>1</v>
      </c>
      <c r="R4725">
        <v>15300</v>
      </c>
      <c r="S4725" t="s">
        <v>243</v>
      </c>
      <c r="T4725">
        <v>0</v>
      </c>
      <c r="U4725" t="s">
        <v>16445</v>
      </c>
      <c r="V4725" t="s">
        <v>455</v>
      </c>
      <c r="W4725" t="s">
        <v>225</v>
      </c>
      <c r="X4725" t="s">
        <v>659</v>
      </c>
      <c r="Y4725">
        <v>15300</v>
      </c>
      <c r="AB4725">
        <v>0</v>
      </c>
      <c r="AC4725">
        <v>0</v>
      </c>
      <c r="AD4725">
        <v>4</v>
      </c>
      <c r="AE4725">
        <v>2642</v>
      </c>
      <c r="AF4725">
        <v>2</v>
      </c>
      <c r="AQ4725">
        <v>2</v>
      </c>
      <c r="AR4725">
        <f t="shared" si="73"/>
        <v>0</v>
      </c>
      <c r="AS4725">
        <v>1</v>
      </c>
      <c r="AT4725" t="s">
        <v>134</v>
      </c>
      <c r="AU4725">
        <v>43</v>
      </c>
    </row>
    <row r="4726" spans="1:47">
      <c r="A4726" t="s">
        <v>16449</v>
      </c>
      <c r="C4726">
        <v>310</v>
      </c>
      <c r="D4726" t="s">
        <v>16450</v>
      </c>
      <c r="E4726">
        <v>102</v>
      </c>
      <c r="F4726" t="s">
        <v>16451</v>
      </c>
      <c r="G4726" t="s">
        <v>422</v>
      </c>
      <c r="H4726" t="s">
        <v>8623</v>
      </c>
      <c r="I4726" t="s">
        <v>16452</v>
      </c>
      <c r="J4726">
        <v>1.2019999999999999E-2</v>
      </c>
      <c r="K4726">
        <v>1</v>
      </c>
      <c r="L4726">
        <v>1</v>
      </c>
      <c r="M4726">
        <v>1</v>
      </c>
      <c r="N4726">
        <v>1</v>
      </c>
      <c r="O4726" t="s">
        <v>225</v>
      </c>
      <c r="P4726">
        <v>0</v>
      </c>
      <c r="Q4726">
        <v>0</v>
      </c>
      <c r="R4726">
        <v>0</v>
      </c>
      <c r="S4726" t="s">
        <v>223</v>
      </c>
      <c r="T4726">
        <v>0</v>
      </c>
      <c r="U4726" t="s">
        <v>16449</v>
      </c>
      <c r="X4726" t="s">
        <v>225</v>
      </c>
      <c r="Y4726">
        <v>0</v>
      </c>
      <c r="AB4726">
        <v>1</v>
      </c>
      <c r="AC4726">
        <v>1</v>
      </c>
      <c r="AD4726">
        <v>2</v>
      </c>
      <c r="AE4726">
        <v>1040</v>
      </c>
      <c r="AF4726">
        <v>2</v>
      </c>
      <c r="AQ4726">
        <v>1</v>
      </c>
      <c r="AR4726">
        <f t="shared" si="73"/>
        <v>9.68</v>
      </c>
      <c r="AS4726">
        <v>1</v>
      </c>
      <c r="AT4726" t="s">
        <v>133</v>
      </c>
      <c r="AU4726">
        <v>42</v>
      </c>
    </row>
    <row r="4727" spans="1:47">
      <c r="A4727" t="s">
        <v>16453</v>
      </c>
      <c r="C4727">
        <v>310</v>
      </c>
      <c r="D4727" t="s">
        <v>16367</v>
      </c>
      <c r="E4727">
        <v>132</v>
      </c>
      <c r="F4727" t="s">
        <v>16368</v>
      </c>
      <c r="G4727" t="s">
        <v>422</v>
      </c>
      <c r="H4727" t="s">
        <v>260</v>
      </c>
      <c r="I4727" t="s">
        <v>16454</v>
      </c>
      <c r="J4727">
        <v>1.537E-2</v>
      </c>
      <c r="K4727">
        <v>0</v>
      </c>
      <c r="L4727">
        <v>0</v>
      </c>
      <c r="M4727">
        <v>0</v>
      </c>
      <c r="N4727">
        <v>0</v>
      </c>
      <c r="P4727">
        <v>0</v>
      </c>
      <c r="Q4727">
        <v>0</v>
      </c>
      <c r="R4727">
        <v>0</v>
      </c>
      <c r="S4727" t="s">
        <v>223</v>
      </c>
      <c r="T4727">
        <v>0</v>
      </c>
      <c r="U4727" t="s">
        <v>16453</v>
      </c>
      <c r="Y4727">
        <v>0</v>
      </c>
      <c r="AB4727">
        <v>0</v>
      </c>
      <c r="AC4727">
        <v>0</v>
      </c>
      <c r="AD4727">
        <v>0</v>
      </c>
      <c r="AE4727">
        <v>0</v>
      </c>
      <c r="AF4727">
        <v>0</v>
      </c>
      <c r="AQ4727">
        <v>1</v>
      </c>
      <c r="AR4727">
        <f t="shared" si="73"/>
        <v>0</v>
      </c>
      <c r="AS4727">
        <v>1</v>
      </c>
      <c r="AT4727" t="s">
        <v>134</v>
      </c>
      <c r="AU4727">
        <v>43</v>
      </c>
    </row>
    <row r="4728" spans="1:47">
      <c r="A4728" t="s">
        <v>16455</v>
      </c>
      <c r="C4728">
        <v>310</v>
      </c>
      <c r="D4728" t="s">
        <v>16456</v>
      </c>
      <c r="E4728">
        <v>101</v>
      </c>
      <c r="F4728" t="s">
        <v>16457</v>
      </c>
      <c r="G4728" t="s">
        <v>11287</v>
      </c>
      <c r="H4728" t="s">
        <v>220</v>
      </c>
      <c r="I4728" t="s">
        <v>16458</v>
      </c>
      <c r="J4728">
        <v>0.31373000000000001</v>
      </c>
      <c r="K4728">
        <v>1</v>
      </c>
      <c r="L4728">
        <v>1</v>
      </c>
      <c r="M4728">
        <v>1</v>
      </c>
      <c r="N4728">
        <v>1</v>
      </c>
      <c r="O4728" t="s">
        <v>225</v>
      </c>
      <c r="P4728">
        <v>0</v>
      </c>
      <c r="Q4728">
        <v>1</v>
      </c>
      <c r="R4728">
        <v>4800</v>
      </c>
      <c r="S4728" t="s">
        <v>223</v>
      </c>
      <c r="T4728">
        <v>4800</v>
      </c>
      <c r="U4728" t="s">
        <v>16455</v>
      </c>
      <c r="V4728" t="s">
        <v>455</v>
      </c>
      <c r="W4728" t="s">
        <v>225</v>
      </c>
      <c r="X4728" t="s">
        <v>225</v>
      </c>
      <c r="Y4728">
        <v>4800</v>
      </c>
      <c r="AB4728">
        <v>1</v>
      </c>
      <c r="AC4728">
        <v>1</v>
      </c>
      <c r="AD4728">
        <v>3</v>
      </c>
      <c r="AE4728">
        <v>1360</v>
      </c>
      <c r="AF4728">
        <v>2</v>
      </c>
      <c r="AQ4728">
        <v>1</v>
      </c>
      <c r="AR4728">
        <f t="shared" si="73"/>
        <v>9.68</v>
      </c>
      <c r="AS4728">
        <v>1</v>
      </c>
      <c r="AT4728" t="s">
        <v>134</v>
      </c>
      <c r="AU4728">
        <v>43</v>
      </c>
    </row>
    <row r="4729" spans="1:47">
      <c r="A4729" t="s">
        <v>16459</v>
      </c>
      <c r="C4729">
        <v>310</v>
      </c>
      <c r="D4729" t="s">
        <v>16460</v>
      </c>
      <c r="E4729">
        <v>101</v>
      </c>
      <c r="F4729" t="s">
        <v>16461</v>
      </c>
      <c r="G4729" t="s">
        <v>1783</v>
      </c>
      <c r="H4729" t="s">
        <v>220</v>
      </c>
      <c r="I4729" t="s">
        <v>16462</v>
      </c>
      <c r="J4729">
        <v>0.10940999999999999</v>
      </c>
      <c r="K4729">
        <v>1</v>
      </c>
      <c r="L4729">
        <v>1</v>
      </c>
      <c r="M4729">
        <v>1</v>
      </c>
      <c r="N4729">
        <v>1</v>
      </c>
      <c r="O4729" t="s">
        <v>225</v>
      </c>
      <c r="P4729">
        <v>0</v>
      </c>
      <c r="Q4729">
        <v>1</v>
      </c>
      <c r="R4729">
        <v>6700</v>
      </c>
      <c r="S4729" t="s">
        <v>223</v>
      </c>
      <c r="T4729">
        <v>6700</v>
      </c>
      <c r="U4729" t="s">
        <v>16459</v>
      </c>
      <c r="V4729" t="s">
        <v>413</v>
      </c>
      <c r="W4729" t="s">
        <v>225</v>
      </c>
      <c r="X4729" t="s">
        <v>225</v>
      </c>
      <c r="Y4729">
        <v>6700</v>
      </c>
      <c r="AB4729">
        <v>1</v>
      </c>
      <c r="AC4729">
        <v>1</v>
      </c>
      <c r="AD4729">
        <v>3</v>
      </c>
      <c r="AE4729">
        <v>944</v>
      </c>
      <c r="AF4729">
        <v>1</v>
      </c>
      <c r="AQ4729">
        <v>1</v>
      </c>
      <c r="AR4729">
        <f t="shared" si="73"/>
        <v>4.6463999999999999</v>
      </c>
      <c r="AS4729">
        <v>1</v>
      </c>
      <c r="AT4729" t="s">
        <v>112</v>
      </c>
      <c r="AU4729">
        <v>20</v>
      </c>
    </row>
    <row r="4730" spans="1:47">
      <c r="A4730" t="s">
        <v>16463</v>
      </c>
      <c r="C4730">
        <v>310</v>
      </c>
      <c r="D4730" t="s">
        <v>16464</v>
      </c>
      <c r="E4730">
        <v>102</v>
      </c>
      <c r="F4730" t="s">
        <v>16465</v>
      </c>
      <c r="G4730" t="s">
        <v>422</v>
      </c>
      <c r="H4730" t="s">
        <v>8623</v>
      </c>
      <c r="I4730" t="s">
        <v>16466</v>
      </c>
      <c r="J4730">
        <v>1.299E-2</v>
      </c>
      <c r="K4730">
        <v>1</v>
      </c>
      <c r="L4730">
        <v>1</v>
      </c>
      <c r="M4730">
        <v>1</v>
      </c>
      <c r="N4730">
        <v>1</v>
      </c>
      <c r="O4730" t="s">
        <v>225</v>
      </c>
      <c r="P4730">
        <v>0</v>
      </c>
      <c r="Q4730">
        <v>0</v>
      </c>
      <c r="R4730">
        <v>0</v>
      </c>
      <c r="S4730" t="s">
        <v>223</v>
      </c>
      <c r="T4730">
        <v>0</v>
      </c>
      <c r="U4730" t="s">
        <v>16463</v>
      </c>
      <c r="X4730" t="s">
        <v>225</v>
      </c>
      <c r="Y4730">
        <v>0</v>
      </c>
      <c r="AB4730">
        <v>1</v>
      </c>
      <c r="AC4730">
        <v>1</v>
      </c>
      <c r="AD4730">
        <v>2</v>
      </c>
      <c r="AE4730">
        <v>882</v>
      </c>
      <c r="AF4730">
        <v>2</v>
      </c>
      <c r="AQ4730">
        <v>1</v>
      </c>
      <c r="AR4730">
        <f t="shared" si="73"/>
        <v>9.68</v>
      </c>
      <c r="AS4730">
        <v>1</v>
      </c>
      <c r="AT4730" t="s">
        <v>133</v>
      </c>
      <c r="AU4730">
        <v>42</v>
      </c>
    </row>
    <row r="4731" spans="1:47">
      <c r="A4731" t="s">
        <v>16467</v>
      </c>
      <c r="C4731">
        <v>310</v>
      </c>
      <c r="D4731" t="s">
        <v>16468</v>
      </c>
      <c r="E4731">
        <v>101</v>
      </c>
      <c r="F4731" t="s">
        <v>16469</v>
      </c>
      <c r="G4731" t="s">
        <v>422</v>
      </c>
      <c r="H4731" t="s">
        <v>220</v>
      </c>
      <c r="I4731" t="s">
        <v>16470</v>
      </c>
      <c r="J4731">
        <v>0.38550000000000001</v>
      </c>
      <c r="K4731">
        <v>1</v>
      </c>
      <c r="L4731">
        <v>1</v>
      </c>
      <c r="M4731">
        <v>1</v>
      </c>
      <c r="N4731">
        <v>1</v>
      </c>
      <c r="O4731" t="s">
        <v>225</v>
      </c>
      <c r="P4731">
        <v>0</v>
      </c>
      <c r="Q4731">
        <v>1</v>
      </c>
      <c r="R4731">
        <v>5300</v>
      </c>
      <c r="S4731" t="s">
        <v>223</v>
      </c>
      <c r="T4731">
        <v>5300</v>
      </c>
      <c r="U4731" t="s">
        <v>16467</v>
      </c>
      <c r="V4731" t="s">
        <v>455</v>
      </c>
      <c r="W4731" t="s">
        <v>225</v>
      </c>
      <c r="X4731" t="s">
        <v>225</v>
      </c>
      <c r="Y4731">
        <v>5300</v>
      </c>
      <c r="AB4731">
        <v>1</v>
      </c>
      <c r="AC4731">
        <v>1</v>
      </c>
      <c r="AD4731">
        <v>2</v>
      </c>
      <c r="AE4731">
        <v>874</v>
      </c>
      <c r="AF4731">
        <v>1</v>
      </c>
      <c r="AQ4731">
        <v>1</v>
      </c>
      <c r="AR4731">
        <f t="shared" si="73"/>
        <v>9.68</v>
      </c>
      <c r="AS4731">
        <v>1</v>
      </c>
      <c r="AT4731" t="s">
        <v>134</v>
      </c>
      <c r="AU4731">
        <v>43</v>
      </c>
    </row>
    <row r="4732" spans="1:47">
      <c r="A4732" t="s">
        <v>16471</v>
      </c>
      <c r="B4732" t="s">
        <v>293</v>
      </c>
      <c r="C4732">
        <v>310</v>
      </c>
      <c r="D4732" t="s">
        <v>14764</v>
      </c>
      <c r="E4732">
        <v>0</v>
      </c>
      <c r="J4732">
        <v>0.14832000000000001</v>
      </c>
      <c r="K4732">
        <v>0</v>
      </c>
      <c r="L4732">
        <v>0</v>
      </c>
      <c r="M4732">
        <v>0</v>
      </c>
      <c r="N4732">
        <v>0</v>
      </c>
      <c r="P4732">
        <v>0</v>
      </c>
      <c r="Q4732">
        <v>0</v>
      </c>
      <c r="R4732">
        <v>0</v>
      </c>
      <c r="S4732" t="s">
        <v>296</v>
      </c>
      <c r="T4732">
        <v>0</v>
      </c>
      <c r="Y4732">
        <v>0</v>
      </c>
      <c r="AB4732">
        <v>0</v>
      </c>
      <c r="AC4732">
        <v>0</v>
      </c>
      <c r="AD4732">
        <v>0</v>
      </c>
      <c r="AE4732">
        <v>0</v>
      </c>
      <c r="AF4732">
        <v>0</v>
      </c>
      <c r="AG4732" t="s">
        <v>845</v>
      </c>
      <c r="AQ4732">
        <v>1</v>
      </c>
      <c r="AR4732">
        <f t="shared" si="73"/>
        <v>0</v>
      </c>
      <c r="AS4732">
        <v>1</v>
      </c>
      <c r="AT4732" t="s">
        <v>133</v>
      </c>
      <c r="AU4732">
        <v>42</v>
      </c>
    </row>
    <row r="4733" spans="1:47">
      <c r="A4733" t="s">
        <v>16472</v>
      </c>
      <c r="C4733">
        <v>310</v>
      </c>
      <c r="D4733" t="s">
        <v>16473</v>
      </c>
      <c r="E4733">
        <v>101</v>
      </c>
      <c r="F4733" t="s">
        <v>16474</v>
      </c>
      <c r="G4733" t="s">
        <v>11287</v>
      </c>
      <c r="H4733" t="s">
        <v>220</v>
      </c>
      <c r="I4733" t="s">
        <v>16475</v>
      </c>
      <c r="J4733">
        <v>0.26350000000000001</v>
      </c>
      <c r="K4733">
        <v>1</v>
      </c>
      <c r="L4733">
        <v>1</v>
      </c>
      <c r="M4733">
        <v>1</v>
      </c>
      <c r="N4733">
        <v>1</v>
      </c>
      <c r="O4733" t="s">
        <v>225</v>
      </c>
      <c r="P4733">
        <v>0</v>
      </c>
      <c r="Q4733">
        <v>1</v>
      </c>
      <c r="R4733">
        <v>8400</v>
      </c>
      <c r="S4733" t="s">
        <v>223</v>
      </c>
      <c r="T4733">
        <v>8400</v>
      </c>
      <c r="U4733" t="s">
        <v>16472</v>
      </c>
      <c r="V4733" t="s">
        <v>455</v>
      </c>
      <c r="W4733" t="s">
        <v>225</v>
      </c>
      <c r="X4733" t="s">
        <v>225</v>
      </c>
      <c r="Y4733">
        <v>8400</v>
      </c>
      <c r="AB4733">
        <v>1</v>
      </c>
      <c r="AC4733">
        <v>1</v>
      </c>
      <c r="AD4733">
        <v>3</v>
      </c>
      <c r="AE4733">
        <v>1224</v>
      </c>
      <c r="AF4733">
        <v>1.5</v>
      </c>
      <c r="AQ4733">
        <v>1</v>
      </c>
      <c r="AR4733">
        <f t="shared" si="73"/>
        <v>9.68</v>
      </c>
      <c r="AS4733">
        <v>1</v>
      </c>
      <c r="AT4733" t="s">
        <v>133</v>
      </c>
      <c r="AU4733">
        <v>42</v>
      </c>
    </row>
    <row r="4734" spans="1:47">
      <c r="A4734" t="s">
        <v>16476</v>
      </c>
      <c r="C4734">
        <v>310</v>
      </c>
      <c r="D4734" t="s">
        <v>16477</v>
      </c>
      <c r="E4734">
        <v>101</v>
      </c>
      <c r="F4734" t="s">
        <v>16478</v>
      </c>
      <c r="G4734" t="s">
        <v>1783</v>
      </c>
      <c r="H4734" t="s">
        <v>220</v>
      </c>
      <c r="I4734" t="s">
        <v>16479</v>
      </c>
      <c r="J4734">
        <v>0.14227000000000001</v>
      </c>
      <c r="K4734">
        <v>1</v>
      </c>
      <c r="L4734">
        <v>1</v>
      </c>
      <c r="M4734">
        <v>1</v>
      </c>
      <c r="N4734">
        <v>1</v>
      </c>
      <c r="O4734" t="s">
        <v>225</v>
      </c>
      <c r="P4734">
        <v>0</v>
      </c>
      <c r="Q4734">
        <v>1</v>
      </c>
      <c r="R4734">
        <v>3500</v>
      </c>
      <c r="S4734" t="s">
        <v>223</v>
      </c>
      <c r="T4734">
        <v>3500</v>
      </c>
      <c r="U4734" t="s">
        <v>16476</v>
      </c>
      <c r="V4734" t="s">
        <v>413</v>
      </c>
      <c r="W4734" t="s">
        <v>225</v>
      </c>
      <c r="X4734" t="s">
        <v>225</v>
      </c>
      <c r="Y4734">
        <v>3500</v>
      </c>
      <c r="AB4734">
        <v>1</v>
      </c>
      <c r="AC4734">
        <v>1</v>
      </c>
      <c r="AD4734">
        <v>2</v>
      </c>
      <c r="AE4734">
        <v>874</v>
      </c>
      <c r="AF4734">
        <v>1</v>
      </c>
      <c r="AQ4734">
        <v>2</v>
      </c>
      <c r="AR4734">
        <f t="shared" si="73"/>
        <v>4.6463999999999999</v>
      </c>
      <c r="AS4734">
        <v>1</v>
      </c>
      <c r="AT4734" t="s">
        <v>112</v>
      </c>
      <c r="AU4734">
        <v>20</v>
      </c>
    </row>
    <row r="4735" spans="1:47">
      <c r="A4735" t="s">
        <v>16480</v>
      </c>
      <c r="C4735">
        <v>310</v>
      </c>
      <c r="D4735" t="s">
        <v>16481</v>
      </c>
      <c r="E4735">
        <v>101</v>
      </c>
      <c r="F4735" t="s">
        <v>16482</v>
      </c>
      <c r="G4735" t="s">
        <v>11287</v>
      </c>
      <c r="H4735" t="s">
        <v>220</v>
      </c>
      <c r="I4735" t="s">
        <v>16483</v>
      </c>
      <c r="J4735">
        <v>0.32930999999999999</v>
      </c>
      <c r="K4735">
        <v>1</v>
      </c>
      <c r="L4735">
        <v>1</v>
      </c>
      <c r="M4735">
        <v>1</v>
      </c>
      <c r="N4735">
        <v>1</v>
      </c>
      <c r="O4735" t="s">
        <v>225</v>
      </c>
      <c r="P4735">
        <v>0</v>
      </c>
      <c r="Q4735">
        <v>1</v>
      </c>
      <c r="R4735">
        <v>6000</v>
      </c>
      <c r="S4735" t="s">
        <v>223</v>
      </c>
      <c r="T4735">
        <v>6000</v>
      </c>
      <c r="U4735" t="s">
        <v>16480</v>
      </c>
      <c r="V4735" t="s">
        <v>455</v>
      </c>
      <c r="W4735" t="s">
        <v>225</v>
      </c>
      <c r="X4735" t="s">
        <v>225</v>
      </c>
      <c r="Y4735">
        <v>6000</v>
      </c>
      <c r="AB4735">
        <v>1</v>
      </c>
      <c r="AC4735">
        <v>1</v>
      </c>
      <c r="AD4735">
        <v>3</v>
      </c>
      <c r="AE4735">
        <v>1044</v>
      </c>
      <c r="AF4735">
        <v>1</v>
      </c>
      <c r="AQ4735">
        <v>1</v>
      </c>
      <c r="AR4735">
        <f t="shared" si="73"/>
        <v>9.68</v>
      </c>
      <c r="AS4735">
        <v>1</v>
      </c>
      <c r="AT4735" t="s">
        <v>134</v>
      </c>
      <c r="AU4735">
        <v>43</v>
      </c>
    </row>
    <row r="4736" spans="1:47">
      <c r="A4736" t="s">
        <v>16484</v>
      </c>
      <c r="C4736">
        <v>310</v>
      </c>
      <c r="D4736" t="s">
        <v>16485</v>
      </c>
      <c r="E4736">
        <v>132</v>
      </c>
      <c r="F4736" t="s">
        <v>14587</v>
      </c>
      <c r="G4736" t="s">
        <v>422</v>
      </c>
      <c r="H4736" t="s">
        <v>260</v>
      </c>
      <c r="I4736" t="s">
        <v>16486</v>
      </c>
      <c r="J4736">
        <v>0.47538000000000002</v>
      </c>
      <c r="K4736">
        <v>0</v>
      </c>
      <c r="L4736">
        <v>0</v>
      </c>
      <c r="M4736">
        <v>0</v>
      </c>
      <c r="N4736">
        <v>0</v>
      </c>
      <c r="P4736">
        <v>0</v>
      </c>
      <c r="Q4736">
        <v>0</v>
      </c>
      <c r="R4736">
        <v>0</v>
      </c>
      <c r="S4736" t="s">
        <v>223</v>
      </c>
      <c r="T4736">
        <v>0</v>
      </c>
      <c r="U4736" t="s">
        <v>16484</v>
      </c>
      <c r="V4736" t="s">
        <v>455</v>
      </c>
      <c r="W4736" t="s">
        <v>225</v>
      </c>
      <c r="Y4736">
        <v>0</v>
      </c>
      <c r="AB4736">
        <v>0</v>
      </c>
      <c r="AC4736">
        <v>0</v>
      </c>
      <c r="AD4736">
        <v>0</v>
      </c>
      <c r="AE4736">
        <v>0</v>
      </c>
      <c r="AF4736">
        <v>0</v>
      </c>
      <c r="AQ4736">
        <v>1</v>
      </c>
      <c r="AR4736">
        <f t="shared" si="73"/>
        <v>0</v>
      </c>
      <c r="AS4736">
        <v>1</v>
      </c>
      <c r="AT4736" t="s">
        <v>127</v>
      </c>
      <c r="AU4736">
        <v>35</v>
      </c>
    </row>
    <row r="4737" spans="1:47">
      <c r="A4737" t="s">
        <v>16487</v>
      </c>
      <c r="C4737">
        <v>310</v>
      </c>
      <c r="D4737" t="s">
        <v>16488</v>
      </c>
      <c r="E4737">
        <v>101</v>
      </c>
      <c r="F4737" t="s">
        <v>16489</v>
      </c>
      <c r="G4737" t="s">
        <v>11287</v>
      </c>
      <c r="H4737" t="s">
        <v>220</v>
      </c>
      <c r="I4737" t="s">
        <v>16490</v>
      </c>
      <c r="J4737">
        <v>0.35718</v>
      </c>
      <c r="K4737">
        <v>1</v>
      </c>
      <c r="L4737">
        <v>1</v>
      </c>
      <c r="M4737">
        <v>1</v>
      </c>
      <c r="N4737">
        <v>1</v>
      </c>
      <c r="O4737" t="s">
        <v>225</v>
      </c>
      <c r="P4737">
        <v>0</v>
      </c>
      <c r="Q4737">
        <v>1</v>
      </c>
      <c r="R4737">
        <v>6900</v>
      </c>
      <c r="S4737" t="s">
        <v>223</v>
      </c>
      <c r="T4737">
        <v>6900</v>
      </c>
      <c r="U4737" t="s">
        <v>16487</v>
      </c>
      <c r="V4737" t="s">
        <v>455</v>
      </c>
      <c r="W4737" t="s">
        <v>225</v>
      </c>
      <c r="X4737" t="s">
        <v>225</v>
      </c>
      <c r="Y4737">
        <v>6900</v>
      </c>
      <c r="AB4737">
        <v>1</v>
      </c>
      <c r="AC4737">
        <v>1</v>
      </c>
      <c r="AD4737">
        <v>3</v>
      </c>
      <c r="AE4737">
        <v>1224</v>
      </c>
      <c r="AF4737">
        <v>1.5</v>
      </c>
      <c r="AQ4737">
        <v>1</v>
      </c>
      <c r="AR4737">
        <f t="shared" si="73"/>
        <v>9.68</v>
      </c>
      <c r="AS4737">
        <v>1</v>
      </c>
      <c r="AT4737" t="s">
        <v>133</v>
      </c>
      <c r="AU4737">
        <v>42</v>
      </c>
    </row>
    <row r="4738" spans="1:47">
      <c r="A4738" t="s">
        <v>16491</v>
      </c>
      <c r="C4738">
        <v>310</v>
      </c>
      <c r="D4738" t="s">
        <v>16492</v>
      </c>
      <c r="E4738">
        <v>102</v>
      </c>
      <c r="F4738" t="s">
        <v>16493</v>
      </c>
      <c r="G4738" t="s">
        <v>422</v>
      </c>
      <c r="H4738" t="s">
        <v>8623</v>
      </c>
      <c r="I4738" t="s">
        <v>16494</v>
      </c>
      <c r="J4738">
        <v>1.299E-2</v>
      </c>
      <c r="K4738">
        <v>1</v>
      </c>
      <c r="L4738">
        <v>1</v>
      </c>
      <c r="M4738">
        <v>1</v>
      </c>
      <c r="N4738">
        <v>1</v>
      </c>
      <c r="O4738" t="s">
        <v>225</v>
      </c>
      <c r="P4738">
        <v>0</v>
      </c>
      <c r="Q4738">
        <v>0</v>
      </c>
      <c r="R4738">
        <v>0</v>
      </c>
      <c r="S4738" t="s">
        <v>223</v>
      </c>
      <c r="T4738">
        <v>0</v>
      </c>
      <c r="U4738" t="s">
        <v>16491</v>
      </c>
      <c r="X4738" t="s">
        <v>225</v>
      </c>
      <c r="Y4738">
        <v>0</v>
      </c>
      <c r="AB4738">
        <v>1</v>
      </c>
      <c r="AC4738">
        <v>1</v>
      </c>
      <c r="AD4738">
        <v>2</v>
      </c>
      <c r="AE4738">
        <v>882</v>
      </c>
      <c r="AF4738">
        <v>2</v>
      </c>
      <c r="AQ4738">
        <v>1</v>
      </c>
      <c r="AR4738">
        <f t="shared" ref="AR4738:AR4801" si="74">AB4738*9.68*VLOOKUP(AU4738,atten,10,FALSE)</f>
        <v>9.68</v>
      </c>
      <c r="AS4738">
        <v>1</v>
      </c>
      <c r="AT4738" t="s">
        <v>133</v>
      </c>
      <c r="AU4738">
        <v>42</v>
      </c>
    </row>
    <row r="4739" spans="1:47">
      <c r="A4739" t="s">
        <v>16495</v>
      </c>
      <c r="B4739" t="s">
        <v>293</v>
      </c>
      <c r="C4739">
        <v>310</v>
      </c>
      <c r="D4739" t="s">
        <v>14226</v>
      </c>
      <c r="E4739">
        <v>0</v>
      </c>
      <c r="J4739">
        <v>1.9947900000000001</v>
      </c>
      <c r="K4739">
        <v>0</v>
      </c>
      <c r="L4739">
        <v>0</v>
      </c>
      <c r="M4739">
        <v>0</v>
      </c>
      <c r="N4739">
        <v>0</v>
      </c>
      <c r="P4739">
        <v>0</v>
      </c>
      <c r="Q4739">
        <v>0</v>
      </c>
      <c r="R4739">
        <v>0</v>
      </c>
      <c r="S4739" t="s">
        <v>296</v>
      </c>
      <c r="T4739">
        <v>0</v>
      </c>
      <c r="Y4739">
        <v>0</v>
      </c>
      <c r="AB4739">
        <v>0</v>
      </c>
      <c r="AC4739">
        <v>0</v>
      </c>
      <c r="AD4739">
        <v>0</v>
      </c>
      <c r="AE4739">
        <v>0</v>
      </c>
      <c r="AF4739">
        <v>0</v>
      </c>
      <c r="AG4739" t="s">
        <v>845</v>
      </c>
      <c r="AQ4739">
        <v>3</v>
      </c>
      <c r="AR4739">
        <f t="shared" si="74"/>
        <v>0</v>
      </c>
      <c r="AS4739">
        <v>1</v>
      </c>
      <c r="AT4739" t="s">
        <v>133</v>
      </c>
      <c r="AU4739">
        <v>42</v>
      </c>
    </row>
    <row r="4740" spans="1:47">
      <c r="A4740" t="s">
        <v>16496</v>
      </c>
      <c r="C4740">
        <v>310</v>
      </c>
      <c r="D4740" t="s">
        <v>16497</v>
      </c>
      <c r="E4740">
        <v>101</v>
      </c>
      <c r="F4740" t="s">
        <v>14848</v>
      </c>
      <c r="G4740" t="s">
        <v>422</v>
      </c>
      <c r="H4740" t="s">
        <v>220</v>
      </c>
      <c r="I4740" t="s">
        <v>16498</v>
      </c>
      <c r="J4740">
        <v>0.32746999999999998</v>
      </c>
      <c r="K4740">
        <v>1</v>
      </c>
      <c r="L4740">
        <v>1</v>
      </c>
      <c r="M4740">
        <v>1</v>
      </c>
      <c r="N4740">
        <v>1</v>
      </c>
      <c r="O4740" t="s">
        <v>225</v>
      </c>
      <c r="P4740">
        <v>0</v>
      </c>
      <c r="Q4740">
        <v>0</v>
      </c>
      <c r="R4740">
        <v>0</v>
      </c>
      <c r="S4740" t="s">
        <v>223</v>
      </c>
      <c r="T4740">
        <v>0</v>
      </c>
      <c r="U4740" t="s">
        <v>16496</v>
      </c>
      <c r="V4740" t="s">
        <v>224</v>
      </c>
      <c r="W4740" t="s">
        <v>225</v>
      </c>
      <c r="X4740" t="s">
        <v>225</v>
      </c>
      <c r="Y4740">
        <v>0</v>
      </c>
      <c r="AB4740">
        <v>1</v>
      </c>
      <c r="AC4740">
        <v>1</v>
      </c>
      <c r="AD4740">
        <v>1</v>
      </c>
      <c r="AE4740">
        <v>678</v>
      </c>
      <c r="AF4740">
        <v>1</v>
      </c>
      <c r="AQ4740">
        <v>1</v>
      </c>
      <c r="AR4740">
        <f t="shared" si="74"/>
        <v>9.68</v>
      </c>
      <c r="AS4740">
        <v>1</v>
      </c>
      <c r="AT4740" t="s">
        <v>133</v>
      </c>
      <c r="AU4740">
        <v>42</v>
      </c>
    </row>
    <row r="4741" spans="1:47">
      <c r="A4741" t="s">
        <v>16499</v>
      </c>
      <c r="C4741">
        <v>310</v>
      </c>
      <c r="D4741" t="s">
        <v>16500</v>
      </c>
      <c r="E4741">
        <v>355</v>
      </c>
      <c r="F4741" t="s">
        <v>16501</v>
      </c>
      <c r="G4741" t="s">
        <v>11287</v>
      </c>
      <c r="H4741" t="s">
        <v>16502</v>
      </c>
      <c r="I4741" t="s">
        <v>16503</v>
      </c>
      <c r="J4741">
        <v>3.24675</v>
      </c>
      <c r="K4741">
        <v>1</v>
      </c>
      <c r="L4741">
        <v>1</v>
      </c>
      <c r="M4741">
        <v>1</v>
      </c>
      <c r="N4741">
        <v>1</v>
      </c>
      <c r="O4741" t="s">
        <v>225</v>
      </c>
      <c r="P4741">
        <v>0</v>
      </c>
      <c r="Q4741">
        <v>2</v>
      </c>
      <c r="R4741">
        <v>94800</v>
      </c>
      <c r="S4741" t="s">
        <v>223</v>
      </c>
      <c r="T4741">
        <v>94800</v>
      </c>
      <c r="U4741" t="s">
        <v>16499</v>
      </c>
      <c r="V4741" t="s">
        <v>933</v>
      </c>
      <c r="W4741" t="s">
        <v>659</v>
      </c>
      <c r="X4741" t="s">
        <v>225</v>
      </c>
      <c r="Y4741">
        <v>47400</v>
      </c>
      <c r="AB4741">
        <v>1</v>
      </c>
      <c r="AC4741">
        <v>1</v>
      </c>
      <c r="AD4741">
        <v>1</v>
      </c>
      <c r="AE4741">
        <v>8676</v>
      </c>
      <c r="AF4741">
        <v>1</v>
      </c>
      <c r="AQ4741">
        <v>1</v>
      </c>
      <c r="AR4741">
        <f t="shared" si="74"/>
        <v>9.68</v>
      </c>
      <c r="AS4741">
        <v>1</v>
      </c>
      <c r="AT4741" t="s">
        <v>133</v>
      </c>
      <c r="AU4741">
        <v>42</v>
      </c>
    </row>
    <row r="4742" spans="1:47">
      <c r="A4742" t="s">
        <v>16504</v>
      </c>
      <c r="C4742">
        <v>310</v>
      </c>
      <c r="D4742" t="s">
        <v>16505</v>
      </c>
      <c r="E4742">
        <v>104</v>
      </c>
      <c r="F4742" t="s">
        <v>16506</v>
      </c>
      <c r="G4742" t="s">
        <v>11287</v>
      </c>
      <c r="H4742" t="s">
        <v>1213</v>
      </c>
      <c r="I4742" t="s">
        <v>16507</v>
      </c>
      <c r="J4742">
        <v>0.15162999999999999</v>
      </c>
      <c r="K4742">
        <v>1</v>
      </c>
      <c r="L4742">
        <v>1</v>
      </c>
      <c r="M4742">
        <v>1</v>
      </c>
      <c r="N4742">
        <v>1</v>
      </c>
      <c r="O4742" t="s">
        <v>225</v>
      </c>
      <c r="P4742">
        <v>0</v>
      </c>
      <c r="Q4742">
        <v>1</v>
      </c>
      <c r="R4742">
        <v>2300</v>
      </c>
      <c r="S4742" t="s">
        <v>223</v>
      </c>
      <c r="T4742">
        <v>2300</v>
      </c>
      <c r="U4742" t="s">
        <v>16504</v>
      </c>
      <c r="V4742" t="s">
        <v>455</v>
      </c>
      <c r="W4742" t="s">
        <v>225</v>
      </c>
      <c r="X4742" t="s">
        <v>225</v>
      </c>
      <c r="Y4742">
        <v>2300</v>
      </c>
      <c r="AB4742">
        <v>2</v>
      </c>
      <c r="AC4742">
        <v>2</v>
      </c>
      <c r="AD4742">
        <v>3</v>
      </c>
      <c r="AE4742">
        <v>1826</v>
      </c>
      <c r="AF4742">
        <v>1.5</v>
      </c>
      <c r="AQ4742">
        <v>1</v>
      </c>
      <c r="AR4742">
        <f t="shared" si="74"/>
        <v>19.36</v>
      </c>
      <c r="AS4742">
        <v>1</v>
      </c>
      <c r="AT4742" t="s">
        <v>133</v>
      </c>
      <c r="AU4742">
        <v>42</v>
      </c>
    </row>
    <row r="4743" spans="1:47">
      <c r="A4743" t="s">
        <v>16508</v>
      </c>
      <c r="C4743">
        <v>310</v>
      </c>
      <c r="D4743" t="s">
        <v>16509</v>
      </c>
      <c r="E4743">
        <v>101</v>
      </c>
      <c r="F4743" t="s">
        <v>16510</v>
      </c>
      <c r="G4743" t="s">
        <v>11287</v>
      </c>
      <c r="H4743" t="s">
        <v>220</v>
      </c>
      <c r="I4743" t="s">
        <v>16511</v>
      </c>
      <c r="J4743">
        <v>0.24546000000000001</v>
      </c>
      <c r="K4743">
        <v>1</v>
      </c>
      <c r="L4743">
        <v>1</v>
      </c>
      <c r="M4743">
        <v>1</v>
      </c>
      <c r="N4743">
        <v>1</v>
      </c>
      <c r="O4743" t="s">
        <v>225</v>
      </c>
      <c r="P4743">
        <v>0</v>
      </c>
      <c r="Q4743">
        <v>1</v>
      </c>
      <c r="R4743">
        <v>7700</v>
      </c>
      <c r="S4743" t="s">
        <v>223</v>
      </c>
      <c r="T4743">
        <v>7700</v>
      </c>
      <c r="U4743" t="s">
        <v>16508</v>
      </c>
      <c r="V4743" t="s">
        <v>455</v>
      </c>
      <c r="W4743" t="s">
        <v>225</v>
      </c>
      <c r="X4743" t="s">
        <v>225</v>
      </c>
      <c r="Y4743">
        <v>7700</v>
      </c>
      <c r="AB4743">
        <v>1</v>
      </c>
      <c r="AC4743">
        <v>1</v>
      </c>
      <c r="AD4743">
        <v>3</v>
      </c>
      <c r="AE4743">
        <v>912</v>
      </c>
      <c r="AF4743">
        <v>1</v>
      </c>
      <c r="AQ4743">
        <v>1</v>
      </c>
      <c r="AR4743">
        <f t="shared" si="74"/>
        <v>9.68</v>
      </c>
      <c r="AS4743">
        <v>1</v>
      </c>
      <c r="AT4743" t="s">
        <v>133</v>
      </c>
      <c r="AU4743">
        <v>42</v>
      </c>
    </row>
    <row r="4744" spans="1:47">
      <c r="A4744" t="s">
        <v>16512</v>
      </c>
      <c r="C4744">
        <v>310</v>
      </c>
      <c r="D4744" t="s">
        <v>16513</v>
      </c>
      <c r="E4744">
        <v>132</v>
      </c>
      <c r="F4744" t="s">
        <v>14587</v>
      </c>
      <c r="G4744" t="s">
        <v>422</v>
      </c>
      <c r="H4744" t="s">
        <v>260</v>
      </c>
      <c r="I4744" t="s">
        <v>16514</v>
      </c>
      <c r="J4744">
        <v>0.16907</v>
      </c>
      <c r="K4744">
        <v>0</v>
      </c>
      <c r="L4744">
        <v>0</v>
      </c>
      <c r="M4744">
        <v>0</v>
      </c>
      <c r="N4744">
        <v>0</v>
      </c>
      <c r="P4744">
        <v>0</v>
      </c>
      <c r="Q4744">
        <v>0</v>
      </c>
      <c r="R4744">
        <v>0</v>
      </c>
      <c r="S4744" t="s">
        <v>223</v>
      </c>
      <c r="T4744">
        <v>0</v>
      </c>
      <c r="U4744" t="s">
        <v>16512</v>
      </c>
      <c r="V4744" t="s">
        <v>455</v>
      </c>
      <c r="W4744" t="s">
        <v>225</v>
      </c>
      <c r="Y4744">
        <v>0</v>
      </c>
      <c r="AB4744">
        <v>0</v>
      </c>
      <c r="AC4744">
        <v>0</v>
      </c>
      <c r="AD4744">
        <v>0</v>
      </c>
      <c r="AE4744">
        <v>0</v>
      </c>
      <c r="AF4744">
        <v>0</v>
      </c>
      <c r="AQ4744">
        <v>1</v>
      </c>
      <c r="AR4744">
        <f t="shared" si="74"/>
        <v>0</v>
      </c>
      <c r="AS4744">
        <v>1</v>
      </c>
      <c r="AT4744" t="s">
        <v>127</v>
      </c>
      <c r="AU4744">
        <v>35</v>
      </c>
    </row>
    <row r="4745" spans="1:47">
      <c r="A4745" t="s">
        <v>16515</v>
      </c>
      <c r="C4745">
        <v>310</v>
      </c>
      <c r="D4745" t="s">
        <v>16516</v>
      </c>
      <c r="E4745">
        <v>101</v>
      </c>
      <c r="F4745" t="s">
        <v>16517</v>
      </c>
      <c r="G4745" t="s">
        <v>11287</v>
      </c>
      <c r="H4745" t="s">
        <v>220</v>
      </c>
      <c r="I4745" t="s">
        <v>16518</v>
      </c>
      <c r="J4745">
        <v>0.33396999999999999</v>
      </c>
      <c r="K4745">
        <v>1</v>
      </c>
      <c r="L4745">
        <v>1</v>
      </c>
      <c r="M4745">
        <v>1</v>
      </c>
      <c r="N4745">
        <v>1</v>
      </c>
      <c r="O4745" t="s">
        <v>225</v>
      </c>
      <c r="P4745">
        <v>0</v>
      </c>
      <c r="Q4745">
        <v>1</v>
      </c>
      <c r="R4745">
        <v>0</v>
      </c>
      <c r="S4745" t="s">
        <v>223</v>
      </c>
      <c r="T4745">
        <v>0</v>
      </c>
      <c r="U4745" t="s">
        <v>16515</v>
      </c>
      <c r="V4745" t="s">
        <v>455</v>
      </c>
      <c r="W4745" t="s">
        <v>225</v>
      </c>
      <c r="X4745" t="s">
        <v>225</v>
      </c>
      <c r="Y4745">
        <v>0</v>
      </c>
      <c r="AB4745">
        <v>1</v>
      </c>
      <c r="AC4745">
        <v>1</v>
      </c>
      <c r="AD4745">
        <v>3</v>
      </c>
      <c r="AE4745">
        <v>1684</v>
      </c>
      <c r="AF4745">
        <v>1.75</v>
      </c>
      <c r="AQ4745">
        <v>0</v>
      </c>
      <c r="AR4745">
        <f t="shared" si="74"/>
        <v>9.68</v>
      </c>
      <c r="AS4745">
        <v>1</v>
      </c>
      <c r="AT4745" t="s">
        <v>134</v>
      </c>
      <c r="AU4745">
        <v>43</v>
      </c>
    </row>
    <row r="4746" spans="1:47">
      <c r="A4746" t="s">
        <v>16519</v>
      </c>
      <c r="C4746">
        <v>310</v>
      </c>
      <c r="D4746" t="s">
        <v>16520</v>
      </c>
      <c r="E4746">
        <v>101</v>
      </c>
      <c r="F4746" t="s">
        <v>16521</v>
      </c>
      <c r="G4746" t="s">
        <v>1783</v>
      </c>
      <c r="H4746" t="s">
        <v>220</v>
      </c>
      <c r="I4746" t="s">
        <v>16522</v>
      </c>
      <c r="J4746">
        <v>9.3820000000000001E-2</v>
      </c>
      <c r="K4746">
        <v>1</v>
      </c>
      <c r="L4746">
        <v>1</v>
      </c>
      <c r="M4746">
        <v>1</v>
      </c>
      <c r="N4746">
        <v>1</v>
      </c>
      <c r="O4746" t="s">
        <v>225</v>
      </c>
      <c r="P4746">
        <v>0</v>
      </c>
      <c r="Q4746">
        <v>1</v>
      </c>
      <c r="R4746">
        <v>2400</v>
      </c>
      <c r="S4746" t="s">
        <v>223</v>
      </c>
      <c r="T4746">
        <v>2400</v>
      </c>
      <c r="U4746" t="s">
        <v>16519</v>
      </c>
      <c r="V4746" t="s">
        <v>455</v>
      </c>
      <c r="W4746" t="s">
        <v>225</v>
      </c>
      <c r="X4746" t="s">
        <v>225</v>
      </c>
      <c r="Y4746">
        <v>2400</v>
      </c>
      <c r="AB4746">
        <v>1</v>
      </c>
      <c r="AC4746">
        <v>1</v>
      </c>
      <c r="AD4746">
        <v>1</v>
      </c>
      <c r="AE4746">
        <v>660</v>
      </c>
      <c r="AF4746">
        <v>1</v>
      </c>
      <c r="AQ4746">
        <v>1</v>
      </c>
      <c r="AR4746">
        <f t="shared" si="74"/>
        <v>4.6463999999999999</v>
      </c>
      <c r="AS4746">
        <v>1</v>
      </c>
      <c r="AT4746" t="s">
        <v>112</v>
      </c>
      <c r="AU4746">
        <v>20</v>
      </c>
    </row>
    <row r="4747" spans="1:47">
      <c r="A4747" t="s">
        <v>16523</v>
      </c>
      <c r="C4747">
        <v>310</v>
      </c>
      <c r="D4747" t="s">
        <v>16524</v>
      </c>
      <c r="E4747">
        <v>101</v>
      </c>
      <c r="F4747" t="s">
        <v>16525</v>
      </c>
      <c r="G4747" t="s">
        <v>11287</v>
      </c>
      <c r="H4747" t="s">
        <v>220</v>
      </c>
      <c r="I4747" t="s">
        <v>16526</v>
      </c>
      <c r="J4747">
        <v>3.9923600000000001</v>
      </c>
      <c r="K4747">
        <v>1</v>
      </c>
      <c r="L4747">
        <v>1</v>
      </c>
      <c r="M4747">
        <v>1</v>
      </c>
      <c r="N4747">
        <v>1</v>
      </c>
      <c r="O4747" t="s">
        <v>225</v>
      </c>
      <c r="P4747">
        <v>0</v>
      </c>
      <c r="Q4747">
        <v>1</v>
      </c>
      <c r="R4747">
        <v>6600</v>
      </c>
      <c r="S4747" t="s">
        <v>223</v>
      </c>
      <c r="T4747">
        <v>6600</v>
      </c>
      <c r="U4747" t="s">
        <v>16523</v>
      </c>
      <c r="V4747" t="s">
        <v>413</v>
      </c>
      <c r="W4747" t="s">
        <v>225</v>
      </c>
      <c r="X4747" t="s">
        <v>225</v>
      </c>
      <c r="Y4747">
        <v>6600</v>
      </c>
      <c r="AB4747">
        <v>1</v>
      </c>
      <c r="AC4747">
        <v>1</v>
      </c>
      <c r="AD4747">
        <v>4</v>
      </c>
      <c r="AE4747">
        <v>2568</v>
      </c>
      <c r="AF4747">
        <v>1.5</v>
      </c>
      <c r="AQ4747">
        <v>1</v>
      </c>
      <c r="AR4747">
        <f t="shared" si="74"/>
        <v>9.68</v>
      </c>
      <c r="AS4747">
        <v>1</v>
      </c>
      <c r="AT4747" t="s">
        <v>133</v>
      </c>
      <c r="AU4747">
        <v>42</v>
      </c>
    </row>
    <row r="4748" spans="1:47">
      <c r="A4748" t="s">
        <v>16527</v>
      </c>
      <c r="C4748">
        <v>310</v>
      </c>
      <c r="D4748" t="s">
        <v>16528</v>
      </c>
      <c r="E4748">
        <v>101</v>
      </c>
      <c r="F4748" t="s">
        <v>16529</v>
      </c>
      <c r="G4748" t="s">
        <v>422</v>
      </c>
      <c r="H4748" t="s">
        <v>220</v>
      </c>
      <c r="I4748" t="s">
        <v>16530</v>
      </c>
      <c r="J4748">
        <v>1.26E-2</v>
      </c>
      <c r="K4748">
        <v>1</v>
      </c>
      <c r="L4748">
        <v>1</v>
      </c>
      <c r="M4748">
        <v>1</v>
      </c>
      <c r="N4748">
        <v>1</v>
      </c>
      <c r="O4748" t="s">
        <v>225</v>
      </c>
      <c r="P4748">
        <v>0</v>
      </c>
      <c r="Q4748">
        <v>0</v>
      </c>
      <c r="R4748">
        <v>0</v>
      </c>
      <c r="S4748" t="s">
        <v>223</v>
      </c>
      <c r="T4748">
        <v>0</v>
      </c>
      <c r="U4748" t="s">
        <v>16527</v>
      </c>
      <c r="V4748" t="s">
        <v>455</v>
      </c>
      <c r="W4748" t="s">
        <v>225</v>
      </c>
      <c r="X4748" t="s">
        <v>225</v>
      </c>
      <c r="Y4748">
        <v>0</v>
      </c>
      <c r="AB4748">
        <v>1</v>
      </c>
      <c r="AC4748">
        <v>1</v>
      </c>
      <c r="AD4748">
        <v>3</v>
      </c>
      <c r="AE4748">
        <v>1306</v>
      </c>
      <c r="AF4748">
        <v>1.75</v>
      </c>
      <c r="AQ4748">
        <v>1</v>
      </c>
      <c r="AR4748">
        <f t="shared" si="74"/>
        <v>9.68</v>
      </c>
      <c r="AS4748">
        <v>1</v>
      </c>
      <c r="AT4748" t="s">
        <v>133</v>
      </c>
      <c r="AU4748">
        <v>42</v>
      </c>
    </row>
    <row r="4749" spans="1:47">
      <c r="A4749" t="s">
        <v>16531</v>
      </c>
      <c r="C4749">
        <v>310</v>
      </c>
      <c r="D4749" t="s">
        <v>16532</v>
      </c>
      <c r="E4749">
        <v>102</v>
      </c>
      <c r="F4749" t="s">
        <v>16533</v>
      </c>
      <c r="G4749" t="s">
        <v>11287</v>
      </c>
      <c r="H4749" t="s">
        <v>8623</v>
      </c>
      <c r="I4749" t="s">
        <v>16534</v>
      </c>
      <c r="J4749">
        <v>1.41E-2</v>
      </c>
      <c r="K4749">
        <v>1</v>
      </c>
      <c r="L4749">
        <v>1</v>
      </c>
      <c r="M4749">
        <v>1</v>
      </c>
      <c r="N4749">
        <v>1</v>
      </c>
      <c r="O4749" t="s">
        <v>225</v>
      </c>
      <c r="P4749">
        <v>0</v>
      </c>
      <c r="Q4749">
        <v>0</v>
      </c>
      <c r="R4749">
        <v>0</v>
      </c>
      <c r="S4749" t="s">
        <v>223</v>
      </c>
      <c r="T4749">
        <v>0</v>
      </c>
      <c r="U4749" t="s">
        <v>16531</v>
      </c>
      <c r="X4749" t="s">
        <v>225</v>
      </c>
      <c r="Y4749">
        <v>0</v>
      </c>
      <c r="AB4749">
        <v>1</v>
      </c>
      <c r="AC4749">
        <v>1</v>
      </c>
      <c r="AD4749">
        <v>3</v>
      </c>
      <c r="AE4749">
        <v>1200</v>
      </c>
      <c r="AF4749">
        <v>2</v>
      </c>
      <c r="AQ4749">
        <v>3</v>
      </c>
      <c r="AR4749">
        <f t="shared" si="74"/>
        <v>9.68</v>
      </c>
      <c r="AS4749">
        <v>1</v>
      </c>
      <c r="AT4749" t="s">
        <v>133</v>
      </c>
      <c r="AU4749">
        <v>42</v>
      </c>
    </row>
    <row r="4750" spans="1:47">
      <c r="A4750" t="s">
        <v>16535</v>
      </c>
      <c r="C4750">
        <v>310</v>
      </c>
      <c r="D4750" t="s">
        <v>16536</v>
      </c>
      <c r="E4750">
        <v>101</v>
      </c>
      <c r="F4750" t="s">
        <v>16537</v>
      </c>
      <c r="G4750" t="s">
        <v>11287</v>
      </c>
      <c r="H4750" t="s">
        <v>220</v>
      </c>
      <c r="I4750" t="s">
        <v>16538</v>
      </c>
      <c r="J4750">
        <v>0.25974999999999998</v>
      </c>
      <c r="K4750">
        <v>1</v>
      </c>
      <c r="L4750">
        <v>1</v>
      </c>
      <c r="M4750">
        <v>1</v>
      </c>
      <c r="N4750">
        <v>1</v>
      </c>
      <c r="O4750" t="s">
        <v>225</v>
      </c>
      <c r="P4750">
        <v>0</v>
      </c>
      <c r="Q4750">
        <v>1</v>
      </c>
      <c r="R4750">
        <v>11100</v>
      </c>
      <c r="S4750" t="s">
        <v>223</v>
      </c>
      <c r="T4750">
        <v>11100</v>
      </c>
      <c r="U4750" t="s">
        <v>16535</v>
      </c>
      <c r="V4750" t="s">
        <v>455</v>
      </c>
      <c r="W4750" t="s">
        <v>225</v>
      </c>
      <c r="X4750" t="s">
        <v>225</v>
      </c>
      <c r="Y4750">
        <v>11100</v>
      </c>
      <c r="AB4750">
        <v>1</v>
      </c>
      <c r="AC4750">
        <v>1</v>
      </c>
      <c r="AD4750">
        <v>3</v>
      </c>
      <c r="AE4750">
        <v>960</v>
      </c>
      <c r="AF4750">
        <v>1</v>
      </c>
      <c r="AQ4750">
        <v>1</v>
      </c>
      <c r="AR4750">
        <f t="shared" si="74"/>
        <v>9.68</v>
      </c>
      <c r="AS4750">
        <v>1</v>
      </c>
      <c r="AT4750" t="s">
        <v>133</v>
      </c>
      <c r="AU4750">
        <v>42</v>
      </c>
    </row>
    <row r="4751" spans="1:47">
      <c r="A4751" t="s">
        <v>16539</v>
      </c>
      <c r="C4751">
        <v>310</v>
      </c>
      <c r="D4751" t="s">
        <v>16540</v>
      </c>
      <c r="E4751">
        <v>101</v>
      </c>
      <c r="F4751" t="s">
        <v>16541</v>
      </c>
      <c r="G4751" t="s">
        <v>1783</v>
      </c>
      <c r="H4751" t="s">
        <v>220</v>
      </c>
      <c r="I4751" t="s">
        <v>16542</v>
      </c>
      <c r="J4751">
        <v>0.16392000000000001</v>
      </c>
      <c r="K4751">
        <v>1</v>
      </c>
      <c r="L4751">
        <v>1</v>
      </c>
      <c r="M4751">
        <v>1</v>
      </c>
      <c r="N4751">
        <v>1</v>
      </c>
      <c r="O4751" t="s">
        <v>225</v>
      </c>
      <c r="P4751">
        <v>0</v>
      </c>
      <c r="Q4751">
        <v>1</v>
      </c>
      <c r="R4751">
        <v>2900</v>
      </c>
      <c r="S4751" t="s">
        <v>223</v>
      </c>
      <c r="T4751">
        <v>2900</v>
      </c>
      <c r="U4751" t="s">
        <v>16539</v>
      </c>
      <c r="V4751" t="s">
        <v>455</v>
      </c>
      <c r="W4751" t="s">
        <v>225</v>
      </c>
      <c r="X4751" t="s">
        <v>225</v>
      </c>
      <c r="Y4751">
        <v>2900</v>
      </c>
      <c r="AB4751">
        <v>1</v>
      </c>
      <c r="AC4751">
        <v>1</v>
      </c>
      <c r="AD4751">
        <v>3</v>
      </c>
      <c r="AE4751">
        <v>936</v>
      </c>
      <c r="AF4751">
        <v>1</v>
      </c>
      <c r="AQ4751">
        <v>1</v>
      </c>
      <c r="AR4751">
        <f t="shared" si="74"/>
        <v>4.6463999999999999</v>
      </c>
      <c r="AS4751">
        <v>1</v>
      </c>
      <c r="AT4751" t="s">
        <v>112</v>
      </c>
      <c r="AU4751">
        <v>20</v>
      </c>
    </row>
    <row r="4752" spans="1:47">
      <c r="A4752" t="s">
        <v>16543</v>
      </c>
      <c r="C4752">
        <v>310</v>
      </c>
      <c r="D4752" t="s">
        <v>16544</v>
      </c>
      <c r="E4752">
        <v>104</v>
      </c>
      <c r="F4752" t="s">
        <v>16545</v>
      </c>
      <c r="G4752" t="s">
        <v>1783</v>
      </c>
      <c r="H4752" t="s">
        <v>1213</v>
      </c>
      <c r="I4752" t="s">
        <v>16546</v>
      </c>
      <c r="J4752">
        <v>0.16356999999999999</v>
      </c>
      <c r="K4752">
        <v>1</v>
      </c>
      <c r="L4752">
        <v>1</v>
      </c>
      <c r="M4752">
        <v>1</v>
      </c>
      <c r="N4752">
        <v>1</v>
      </c>
      <c r="O4752" t="s">
        <v>225</v>
      </c>
      <c r="P4752">
        <v>0</v>
      </c>
      <c r="Q4752">
        <v>1</v>
      </c>
      <c r="R4752">
        <v>2500</v>
      </c>
      <c r="S4752" t="s">
        <v>223</v>
      </c>
      <c r="T4752">
        <v>2500</v>
      </c>
      <c r="U4752" t="s">
        <v>16543</v>
      </c>
      <c r="V4752" t="s">
        <v>455</v>
      </c>
      <c r="W4752" t="s">
        <v>225</v>
      </c>
      <c r="X4752" t="s">
        <v>225</v>
      </c>
      <c r="Y4752">
        <v>2500</v>
      </c>
      <c r="AB4752">
        <v>2</v>
      </c>
      <c r="AC4752">
        <v>2</v>
      </c>
      <c r="AD4752">
        <v>3</v>
      </c>
      <c r="AE4752">
        <v>2360</v>
      </c>
      <c r="AF4752">
        <v>2</v>
      </c>
      <c r="AQ4752">
        <v>1</v>
      </c>
      <c r="AR4752">
        <f t="shared" si="74"/>
        <v>9.2927999999999997</v>
      </c>
      <c r="AS4752">
        <v>1</v>
      </c>
      <c r="AT4752" t="s">
        <v>112</v>
      </c>
      <c r="AU4752">
        <v>20</v>
      </c>
    </row>
    <row r="4753" spans="1:47">
      <c r="A4753" t="s">
        <v>16547</v>
      </c>
      <c r="C4753">
        <v>310</v>
      </c>
      <c r="D4753" t="s">
        <v>16548</v>
      </c>
      <c r="E4753">
        <v>102</v>
      </c>
      <c r="F4753" t="s">
        <v>16549</v>
      </c>
      <c r="G4753" t="s">
        <v>422</v>
      </c>
      <c r="H4753" t="s">
        <v>8623</v>
      </c>
      <c r="I4753" t="s">
        <v>16550</v>
      </c>
      <c r="J4753">
        <v>1.281E-2</v>
      </c>
      <c r="K4753">
        <v>1</v>
      </c>
      <c r="L4753">
        <v>1</v>
      </c>
      <c r="M4753">
        <v>1</v>
      </c>
      <c r="N4753">
        <v>1</v>
      </c>
      <c r="O4753" t="s">
        <v>225</v>
      </c>
      <c r="P4753">
        <v>0</v>
      </c>
      <c r="Q4753">
        <v>0</v>
      </c>
      <c r="R4753">
        <v>0</v>
      </c>
      <c r="S4753" t="s">
        <v>223</v>
      </c>
      <c r="T4753">
        <v>0</v>
      </c>
      <c r="U4753" t="s">
        <v>16547</v>
      </c>
      <c r="V4753" t="s">
        <v>455</v>
      </c>
      <c r="W4753" t="s">
        <v>225</v>
      </c>
      <c r="X4753" t="s">
        <v>225</v>
      </c>
      <c r="Y4753">
        <v>0</v>
      </c>
      <c r="AB4753">
        <v>1</v>
      </c>
      <c r="AC4753">
        <v>1</v>
      </c>
      <c r="AD4753">
        <v>2</v>
      </c>
      <c r="AE4753">
        <v>882</v>
      </c>
      <c r="AF4753">
        <v>2</v>
      </c>
      <c r="AQ4753">
        <v>1</v>
      </c>
      <c r="AR4753">
        <f t="shared" si="74"/>
        <v>9.68</v>
      </c>
      <c r="AS4753">
        <v>1</v>
      </c>
      <c r="AT4753" t="s">
        <v>133</v>
      </c>
      <c r="AU4753">
        <v>42</v>
      </c>
    </row>
    <row r="4754" spans="1:47">
      <c r="A4754" t="s">
        <v>14871</v>
      </c>
      <c r="C4754">
        <v>310</v>
      </c>
      <c r="E4754">
        <v>0</v>
      </c>
      <c r="J4754">
        <v>0.48607</v>
      </c>
      <c r="K4754">
        <v>0</v>
      </c>
      <c r="L4754">
        <v>0</v>
      </c>
      <c r="M4754">
        <v>0</v>
      </c>
      <c r="N4754">
        <v>0</v>
      </c>
      <c r="P4754">
        <v>0</v>
      </c>
      <c r="Q4754">
        <v>0</v>
      </c>
      <c r="R4754">
        <v>0</v>
      </c>
      <c r="S4754" t="s">
        <v>249</v>
      </c>
      <c r="T4754">
        <v>0</v>
      </c>
      <c r="Y4754">
        <v>0</v>
      </c>
      <c r="AB4754">
        <v>0</v>
      </c>
      <c r="AC4754">
        <v>0</v>
      </c>
      <c r="AD4754">
        <v>0</v>
      </c>
      <c r="AE4754">
        <v>0</v>
      </c>
      <c r="AF4754">
        <v>0</v>
      </c>
      <c r="AQ4754">
        <v>0</v>
      </c>
      <c r="AR4754">
        <f t="shared" si="74"/>
        <v>0</v>
      </c>
      <c r="AS4754">
        <v>1</v>
      </c>
      <c r="AT4754" t="s">
        <v>112</v>
      </c>
      <c r="AU4754">
        <v>20</v>
      </c>
    </row>
    <row r="4755" spans="1:47">
      <c r="A4755" t="s">
        <v>16551</v>
      </c>
      <c r="C4755">
        <v>310</v>
      </c>
      <c r="D4755" t="s">
        <v>16552</v>
      </c>
      <c r="E4755">
        <v>101</v>
      </c>
      <c r="F4755" t="s">
        <v>16553</v>
      </c>
      <c r="G4755" t="s">
        <v>1783</v>
      </c>
      <c r="H4755" t="s">
        <v>220</v>
      </c>
      <c r="I4755" t="s">
        <v>16554</v>
      </c>
      <c r="J4755">
        <v>6.7339999999999997E-2</v>
      </c>
      <c r="K4755">
        <v>1</v>
      </c>
      <c r="L4755">
        <v>1</v>
      </c>
      <c r="M4755">
        <v>1</v>
      </c>
      <c r="N4755">
        <v>1</v>
      </c>
      <c r="O4755" t="s">
        <v>225</v>
      </c>
      <c r="P4755">
        <v>0</v>
      </c>
      <c r="Q4755">
        <v>1</v>
      </c>
      <c r="R4755">
        <v>500</v>
      </c>
      <c r="S4755" t="s">
        <v>223</v>
      </c>
      <c r="T4755">
        <v>500</v>
      </c>
      <c r="U4755" t="s">
        <v>16551</v>
      </c>
      <c r="V4755" t="s">
        <v>413</v>
      </c>
      <c r="W4755" t="s">
        <v>225</v>
      </c>
      <c r="X4755" t="s">
        <v>225</v>
      </c>
      <c r="Y4755">
        <v>500</v>
      </c>
      <c r="AB4755">
        <v>1</v>
      </c>
      <c r="AC4755">
        <v>1</v>
      </c>
      <c r="AD4755">
        <v>2</v>
      </c>
      <c r="AE4755">
        <v>570</v>
      </c>
      <c r="AF4755">
        <v>1</v>
      </c>
      <c r="AQ4755">
        <v>1</v>
      </c>
      <c r="AR4755">
        <f t="shared" si="74"/>
        <v>4.6463999999999999</v>
      </c>
      <c r="AS4755">
        <v>1</v>
      </c>
      <c r="AT4755" t="s">
        <v>112</v>
      </c>
      <c r="AU4755">
        <v>20</v>
      </c>
    </row>
    <row r="4756" spans="1:47">
      <c r="A4756" t="s">
        <v>16555</v>
      </c>
      <c r="C4756">
        <v>310</v>
      </c>
      <c r="D4756" t="s">
        <v>16556</v>
      </c>
      <c r="E4756">
        <v>132</v>
      </c>
      <c r="F4756" t="s">
        <v>12154</v>
      </c>
      <c r="G4756" t="s">
        <v>422</v>
      </c>
      <c r="H4756" t="s">
        <v>260</v>
      </c>
      <c r="I4756" t="s">
        <v>16557</v>
      </c>
      <c r="J4756">
        <v>1.8146899999999999</v>
      </c>
      <c r="K4756">
        <v>0</v>
      </c>
      <c r="L4756">
        <v>0</v>
      </c>
      <c r="M4756">
        <v>0</v>
      </c>
      <c r="N4756">
        <v>0</v>
      </c>
      <c r="P4756">
        <v>0</v>
      </c>
      <c r="Q4756">
        <v>0</v>
      </c>
      <c r="R4756">
        <v>0</v>
      </c>
      <c r="S4756" t="s">
        <v>223</v>
      </c>
      <c r="T4756">
        <v>0</v>
      </c>
      <c r="U4756" t="s">
        <v>16555</v>
      </c>
      <c r="Y4756">
        <v>0</v>
      </c>
      <c r="AB4756">
        <v>0</v>
      </c>
      <c r="AC4756">
        <v>0</v>
      </c>
      <c r="AD4756">
        <v>0</v>
      </c>
      <c r="AE4756">
        <v>0</v>
      </c>
      <c r="AF4756">
        <v>0</v>
      </c>
      <c r="AQ4756">
        <v>1</v>
      </c>
      <c r="AR4756">
        <f t="shared" si="74"/>
        <v>0</v>
      </c>
      <c r="AS4756">
        <v>1</v>
      </c>
      <c r="AT4756" t="s">
        <v>133</v>
      </c>
      <c r="AU4756">
        <v>42</v>
      </c>
    </row>
    <row r="4757" spans="1:47">
      <c r="A4757" t="s">
        <v>16558</v>
      </c>
      <c r="C4757">
        <v>310</v>
      </c>
      <c r="D4757" t="s">
        <v>16559</v>
      </c>
      <c r="E4757">
        <v>101</v>
      </c>
      <c r="F4757" t="s">
        <v>16560</v>
      </c>
      <c r="G4757" t="s">
        <v>1783</v>
      </c>
      <c r="H4757" t="s">
        <v>220</v>
      </c>
      <c r="I4757" t="s">
        <v>16561</v>
      </c>
      <c r="J4757">
        <v>0.21548999999999999</v>
      </c>
      <c r="K4757">
        <v>1</v>
      </c>
      <c r="L4757">
        <v>1</v>
      </c>
      <c r="M4757">
        <v>1</v>
      </c>
      <c r="N4757">
        <v>1</v>
      </c>
      <c r="O4757" t="s">
        <v>225</v>
      </c>
      <c r="P4757">
        <v>0</v>
      </c>
      <c r="Q4757">
        <v>1</v>
      </c>
      <c r="R4757">
        <v>2700</v>
      </c>
      <c r="S4757" t="s">
        <v>223</v>
      </c>
      <c r="T4757">
        <v>2700</v>
      </c>
      <c r="U4757" t="s">
        <v>16558</v>
      </c>
      <c r="V4757" t="s">
        <v>455</v>
      </c>
      <c r="W4757" t="s">
        <v>225</v>
      </c>
      <c r="X4757" t="s">
        <v>225</v>
      </c>
      <c r="Y4757">
        <v>2700</v>
      </c>
      <c r="AB4757">
        <v>1</v>
      </c>
      <c r="AC4757">
        <v>1</v>
      </c>
      <c r="AD4757">
        <v>2</v>
      </c>
      <c r="AE4757">
        <v>768</v>
      </c>
      <c r="AF4757">
        <v>1</v>
      </c>
      <c r="AQ4757">
        <v>2</v>
      </c>
      <c r="AR4757">
        <f t="shared" si="74"/>
        <v>4.6463999999999999</v>
      </c>
      <c r="AS4757">
        <v>1</v>
      </c>
      <c r="AT4757" t="s">
        <v>112</v>
      </c>
      <c r="AU4757">
        <v>20</v>
      </c>
    </row>
    <row r="4758" spans="1:47">
      <c r="A4758" t="s">
        <v>16562</v>
      </c>
      <c r="C4758">
        <v>310</v>
      </c>
      <c r="D4758" t="s">
        <v>16563</v>
      </c>
      <c r="E4758">
        <v>102</v>
      </c>
      <c r="F4758" t="s">
        <v>16564</v>
      </c>
      <c r="G4758" t="s">
        <v>11287</v>
      </c>
      <c r="H4758" t="s">
        <v>8623</v>
      </c>
      <c r="I4758" t="s">
        <v>16565</v>
      </c>
      <c r="J4758">
        <v>1.4829999999999999E-2</v>
      </c>
      <c r="K4758">
        <v>1</v>
      </c>
      <c r="L4758">
        <v>1</v>
      </c>
      <c r="M4758">
        <v>1</v>
      </c>
      <c r="N4758">
        <v>1</v>
      </c>
      <c r="O4758" t="s">
        <v>225</v>
      </c>
      <c r="P4758">
        <v>0</v>
      </c>
      <c r="Q4758">
        <v>2</v>
      </c>
      <c r="R4758">
        <v>11700</v>
      </c>
      <c r="S4758" t="s">
        <v>223</v>
      </c>
      <c r="T4758">
        <v>11700</v>
      </c>
      <c r="U4758" t="s">
        <v>16562</v>
      </c>
      <c r="V4758" t="s">
        <v>455</v>
      </c>
      <c r="W4758" t="s">
        <v>225</v>
      </c>
      <c r="X4758" t="s">
        <v>225</v>
      </c>
      <c r="Y4758">
        <v>5850</v>
      </c>
      <c r="AB4758">
        <v>1</v>
      </c>
      <c r="AC4758">
        <v>1</v>
      </c>
      <c r="AD4758">
        <v>3</v>
      </c>
      <c r="AE4758">
        <v>1200</v>
      </c>
      <c r="AF4758">
        <v>2</v>
      </c>
      <c r="AQ4758">
        <v>2</v>
      </c>
      <c r="AR4758">
        <f t="shared" si="74"/>
        <v>9.68</v>
      </c>
      <c r="AS4758">
        <v>1</v>
      </c>
      <c r="AT4758" t="s">
        <v>133</v>
      </c>
      <c r="AU4758">
        <v>42</v>
      </c>
    </row>
    <row r="4759" spans="1:47">
      <c r="A4759" t="s">
        <v>16566</v>
      </c>
      <c r="C4759">
        <v>310</v>
      </c>
      <c r="D4759" t="s">
        <v>14266</v>
      </c>
      <c r="E4759">
        <v>132</v>
      </c>
      <c r="F4759" t="s">
        <v>14267</v>
      </c>
      <c r="G4759" t="s">
        <v>422</v>
      </c>
      <c r="H4759" t="s">
        <v>260</v>
      </c>
      <c r="I4759" t="s">
        <v>16567</v>
      </c>
      <c r="J4759">
        <v>1.06E-3</v>
      </c>
      <c r="K4759">
        <v>0</v>
      </c>
      <c r="L4759">
        <v>0</v>
      </c>
      <c r="M4759">
        <v>0</v>
      </c>
      <c r="N4759">
        <v>0</v>
      </c>
      <c r="P4759">
        <v>0</v>
      </c>
      <c r="Q4759">
        <v>0</v>
      </c>
      <c r="R4759">
        <v>0</v>
      </c>
      <c r="S4759" t="s">
        <v>223</v>
      </c>
      <c r="T4759">
        <v>0</v>
      </c>
      <c r="U4759" t="s">
        <v>16566</v>
      </c>
      <c r="V4759" t="s">
        <v>455</v>
      </c>
      <c r="W4759" t="s">
        <v>225</v>
      </c>
      <c r="Y4759">
        <v>0</v>
      </c>
      <c r="AB4759">
        <v>0</v>
      </c>
      <c r="AC4759">
        <v>0</v>
      </c>
      <c r="AD4759">
        <v>0</v>
      </c>
      <c r="AE4759">
        <v>0</v>
      </c>
      <c r="AF4759">
        <v>0</v>
      </c>
      <c r="AQ4759">
        <v>0</v>
      </c>
      <c r="AR4759">
        <f t="shared" si="74"/>
        <v>0</v>
      </c>
      <c r="AS4759">
        <v>1</v>
      </c>
      <c r="AT4759" t="s">
        <v>127</v>
      </c>
      <c r="AU4759">
        <v>35</v>
      </c>
    </row>
    <row r="4760" spans="1:47">
      <c r="A4760" t="s">
        <v>16568</v>
      </c>
      <c r="C4760">
        <v>310</v>
      </c>
      <c r="D4760" t="s">
        <v>16569</v>
      </c>
      <c r="E4760">
        <v>101</v>
      </c>
      <c r="F4760" t="s">
        <v>16570</v>
      </c>
      <c r="G4760" t="s">
        <v>1783</v>
      </c>
      <c r="H4760" t="s">
        <v>220</v>
      </c>
      <c r="I4760" t="s">
        <v>16571</v>
      </c>
      <c r="J4760">
        <v>9.7949999999999995E-2</v>
      </c>
      <c r="K4760">
        <v>1</v>
      </c>
      <c r="L4760">
        <v>1</v>
      </c>
      <c r="M4760">
        <v>1</v>
      </c>
      <c r="N4760">
        <v>1</v>
      </c>
      <c r="O4760" t="s">
        <v>225</v>
      </c>
      <c r="P4760">
        <v>0</v>
      </c>
      <c r="Q4760">
        <v>1</v>
      </c>
      <c r="R4760">
        <v>12000</v>
      </c>
      <c r="S4760" t="s">
        <v>223</v>
      </c>
      <c r="T4760">
        <v>12000</v>
      </c>
      <c r="U4760" t="s">
        <v>16568</v>
      </c>
      <c r="V4760" t="s">
        <v>455</v>
      </c>
      <c r="W4760" t="s">
        <v>225</v>
      </c>
      <c r="X4760" t="s">
        <v>225</v>
      </c>
      <c r="Y4760">
        <v>12000</v>
      </c>
      <c r="AB4760">
        <v>1</v>
      </c>
      <c r="AC4760">
        <v>1</v>
      </c>
      <c r="AD4760">
        <v>4</v>
      </c>
      <c r="AE4760">
        <v>1764</v>
      </c>
      <c r="AF4760">
        <v>2</v>
      </c>
      <c r="AQ4760">
        <v>1</v>
      </c>
      <c r="AR4760">
        <f t="shared" si="74"/>
        <v>4.6463999999999999</v>
      </c>
      <c r="AS4760">
        <v>1</v>
      </c>
      <c r="AT4760" t="s">
        <v>112</v>
      </c>
      <c r="AU4760">
        <v>20</v>
      </c>
    </row>
    <row r="4761" spans="1:47">
      <c r="A4761" t="s">
        <v>16572</v>
      </c>
      <c r="B4761" t="s">
        <v>293</v>
      </c>
      <c r="C4761">
        <v>310</v>
      </c>
      <c r="D4761" t="s">
        <v>14892</v>
      </c>
      <c r="E4761">
        <v>0</v>
      </c>
      <c r="J4761">
        <v>0.37720999999999999</v>
      </c>
      <c r="K4761">
        <v>1</v>
      </c>
      <c r="L4761">
        <v>1</v>
      </c>
      <c r="M4761">
        <v>1</v>
      </c>
      <c r="N4761">
        <v>1</v>
      </c>
      <c r="O4761" t="s">
        <v>225</v>
      </c>
      <c r="P4761">
        <v>0</v>
      </c>
      <c r="Q4761">
        <v>0</v>
      </c>
      <c r="R4761">
        <v>0</v>
      </c>
      <c r="S4761" t="s">
        <v>296</v>
      </c>
      <c r="T4761">
        <v>0</v>
      </c>
      <c r="X4761" t="s">
        <v>225</v>
      </c>
      <c r="Y4761">
        <v>0</v>
      </c>
      <c r="AB4761">
        <v>1</v>
      </c>
      <c r="AC4761">
        <v>1</v>
      </c>
      <c r="AD4761">
        <v>0</v>
      </c>
      <c r="AE4761">
        <v>0</v>
      </c>
      <c r="AF4761">
        <v>0</v>
      </c>
      <c r="AG4761" t="s">
        <v>845</v>
      </c>
      <c r="AQ4761">
        <v>1</v>
      </c>
      <c r="AR4761">
        <f t="shared" si="74"/>
        <v>9.68</v>
      </c>
      <c r="AS4761">
        <v>1</v>
      </c>
      <c r="AT4761" t="s">
        <v>133</v>
      </c>
      <c r="AU4761">
        <v>42</v>
      </c>
    </row>
    <row r="4762" spans="1:47">
      <c r="A4762" t="s">
        <v>16573</v>
      </c>
      <c r="C4762">
        <v>310</v>
      </c>
      <c r="D4762" t="s">
        <v>16574</v>
      </c>
      <c r="E4762">
        <v>101</v>
      </c>
      <c r="F4762" t="s">
        <v>16575</v>
      </c>
      <c r="G4762" t="s">
        <v>1783</v>
      </c>
      <c r="H4762" t="s">
        <v>220</v>
      </c>
      <c r="I4762" t="s">
        <v>16576</v>
      </c>
      <c r="J4762">
        <v>0.13205</v>
      </c>
      <c r="K4762">
        <v>1</v>
      </c>
      <c r="L4762">
        <v>1</v>
      </c>
      <c r="M4762">
        <v>1</v>
      </c>
      <c r="N4762">
        <v>1</v>
      </c>
      <c r="O4762" t="s">
        <v>225</v>
      </c>
      <c r="P4762">
        <v>0</v>
      </c>
      <c r="Q4762">
        <v>1</v>
      </c>
      <c r="R4762">
        <v>300</v>
      </c>
      <c r="S4762" t="s">
        <v>223</v>
      </c>
      <c r="T4762">
        <v>300</v>
      </c>
      <c r="U4762" t="s">
        <v>16573</v>
      </c>
      <c r="V4762" t="s">
        <v>455</v>
      </c>
      <c r="W4762" t="s">
        <v>225</v>
      </c>
      <c r="X4762" t="s">
        <v>225</v>
      </c>
      <c r="Y4762">
        <v>300</v>
      </c>
      <c r="AB4762">
        <v>1</v>
      </c>
      <c r="AC4762">
        <v>1</v>
      </c>
      <c r="AD4762">
        <v>2</v>
      </c>
      <c r="AE4762">
        <v>464</v>
      </c>
      <c r="AF4762">
        <v>1</v>
      </c>
      <c r="AQ4762">
        <v>1</v>
      </c>
      <c r="AR4762">
        <f t="shared" si="74"/>
        <v>4.6463999999999999</v>
      </c>
      <c r="AS4762">
        <v>1</v>
      </c>
      <c r="AT4762" t="s">
        <v>112</v>
      </c>
      <c r="AU4762">
        <v>20</v>
      </c>
    </row>
    <row r="4763" spans="1:47">
      <c r="A4763" t="s">
        <v>16577</v>
      </c>
      <c r="C4763">
        <v>310</v>
      </c>
      <c r="D4763" t="s">
        <v>16578</v>
      </c>
      <c r="E4763">
        <v>102</v>
      </c>
      <c r="F4763" t="s">
        <v>16579</v>
      </c>
      <c r="G4763" t="s">
        <v>422</v>
      </c>
      <c r="H4763" t="s">
        <v>8623</v>
      </c>
      <c r="I4763" t="s">
        <v>16580</v>
      </c>
      <c r="J4763">
        <v>1.256E-2</v>
      </c>
      <c r="K4763">
        <v>1</v>
      </c>
      <c r="L4763">
        <v>1</v>
      </c>
      <c r="M4763">
        <v>1</v>
      </c>
      <c r="N4763">
        <v>1</v>
      </c>
      <c r="O4763" t="s">
        <v>225</v>
      </c>
      <c r="P4763">
        <v>0</v>
      </c>
      <c r="Q4763">
        <v>0</v>
      </c>
      <c r="R4763">
        <v>0</v>
      </c>
      <c r="S4763" t="s">
        <v>223</v>
      </c>
      <c r="T4763">
        <v>0</v>
      </c>
      <c r="U4763" t="s">
        <v>16577</v>
      </c>
      <c r="X4763" t="s">
        <v>225</v>
      </c>
      <c r="Y4763">
        <v>0</v>
      </c>
      <c r="AB4763">
        <v>1</v>
      </c>
      <c r="AC4763">
        <v>1</v>
      </c>
      <c r="AD4763">
        <v>2</v>
      </c>
      <c r="AE4763">
        <v>1040</v>
      </c>
      <c r="AF4763">
        <v>2</v>
      </c>
      <c r="AQ4763">
        <v>1</v>
      </c>
      <c r="AR4763">
        <f t="shared" si="74"/>
        <v>9.68</v>
      </c>
      <c r="AS4763">
        <v>1</v>
      </c>
      <c r="AT4763" t="s">
        <v>133</v>
      </c>
      <c r="AU4763">
        <v>42</v>
      </c>
    </row>
    <row r="4764" spans="1:47">
      <c r="A4764" t="s">
        <v>16581</v>
      </c>
      <c r="C4764">
        <v>310</v>
      </c>
      <c r="D4764" t="s">
        <v>16582</v>
      </c>
      <c r="E4764">
        <v>903</v>
      </c>
      <c r="F4764" t="s">
        <v>821</v>
      </c>
      <c r="G4764" t="s">
        <v>11287</v>
      </c>
      <c r="H4764" t="s">
        <v>822</v>
      </c>
      <c r="I4764" t="s">
        <v>16583</v>
      </c>
      <c r="J4764">
        <v>0.30864000000000003</v>
      </c>
      <c r="K4764">
        <v>0</v>
      </c>
      <c r="L4764">
        <v>0</v>
      </c>
      <c r="M4764">
        <v>0</v>
      </c>
      <c r="N4764">
        <v>0</v>
      </c>
      <c r="P4764">
        <v>0</v>
      </c>
      <c r="Q4764">
        <v>0</v>
      </c>
      <c r="R4764">
        <v>0</v>
      </c>
      <c r="S4764" t="s">
        <v>223</v>
      </c>
      <c r="T4764">
        <v>0</v>
      </c>
      <c r="U4764" t="s">
        <v>16581</v>
      </c>
      <c r="V4764" t="s">
        <v>455</v>
      </c>
      <c r="W4764" t="s">
        <v>225</v>
      </c>
      <c r="Y4764">
        <v>0</v>
      </c>
      <c r="AB4764">
        <v>0</v>
      </c>
      <c r="AC4764">
        <v>0</v>
      </c>
      <c r="AD4764">
        <v>0</v>
      </c>
      <c r="AE4764">
        <v>0</v>
      </c>
      <c r="AF4764">
        <v>0</v>
      </c>
      <c r="AQ4764">
        <v>1</v>
      </c>
      <c r="AR4764">
        <f t="shared" si="74"/>
        <v>0</v>
      </c>
      <c r="AS4764">
        <v>1</v>
      </c>
      <c r="AT4764" t="s">
        <v>133</v>
      </c>
      <c r="AU4764">
        <v>42</v>
      </c>
    </row>
    <row r="4765" spans="1:47">
      <c r="A4765" t="s">
        <v>16584</v>
      </c>
      <c r="C4765">
        <v>310</v>
      </c>
      <c r="D4765" t="s">
        <v>16585</v>
      </c>
      <c r="E4765">
        <v>132</v>
      </c>
      <c r="F4765" t="s">
        <v>14909</v>
      </c>
      <c r="G4765" t="s">
        <v>422</v>
      </c>
      <c r="H4765" t="s">
        <v>260</v>
      </c>
      <c r="I4765" t="s">
        <v>16586</v>
      </c>
      <c r="J4765">
        <v>0.43547000000000002</v>
      </c>
      <c r="K4765">
        <v>0</v>
      </c>
      <c r="L4765">
        <v>0</v>
      </c>
      <c r="M4765">
        <v>0</v>
      </c>
      <c r="N4765">
        <v>0</v>
      </c>
      <c r="P4765">
        <v>0</v>
      </c>
      <c r="Q4765">
        <v>0</v>
      </c>
      <c r="R4765">
        <v>0</v>
      </c>
      <c r="S4765" t="s">
        <v>223</v>
      </c>
      <c r="T4765">
        <v>0</v>
      </c>
      <c r="U4765" t="s">
        <v>16584</v>
      </c>
      <c r="V4765" t="s">
        <v>455</v>
      </c>
      <c r="W4765" t="s">
        <v>225</v>
      </c>
      <c r="Y4765">
        <v>0</v>
      </c>
      <c r="AB4765">
        <v>0</v>
      </c>
      <c r="AC4765">
        <v>0</v>
      </c>
      <c r="AD4765">
        <v>0</v>
      </c>
      <c r="AE4765">
        <v>0</v>
      </c>
      <c r="AF4765">
        <v>0</v>
      </c>
      <c r="AQ4765">
        <v>1</v>
      </c>
      <c r="AR4765">
        <f t="shared" si="74"/>
        <v>0</v>
      </c>
      <c r="AS4765">
        <v>1</v>
      </c>
      <c r="AT4765" t="s">
        <v>127</v>
      </c>
      <c r="AU4765">
        <v>35</v>
      </c>
    </row>
    <row r="4766" spans="1:47">
      <c r="A4766" t="s">
        <v>16587</v>
      </c>
      <c r="C4766">
        <v>310</v>
      </c>
      <c r="D4766" t="s">
        <v>16588</v>
      </c>
      <c r="E4766">
        <v>101</v>
      </c>
      <c r="F4766" t="s">
        <v>16589</v>
      </c>
      <c r="G4766" t="s">
        <v>1783</v>
      </c>
      <c r="H4766" t="s">
        <v>220</v>
      </c>
      <c r="I4766" t="s">
        <v>16590</v>
      </c>
      <c r="J4766">
        <v>6.9819999999999993E-2</v>
      </c>
      <c r="K4766">
        <v>1</v>
      </c>
      <c r="L4766">
        <v>1</v>
      </c>
      <c r="M4766">
        <v>1</v>
      </c>
      <c r="N4766">
        <v>1</v>
      </c>
      <c r="O4766" t="s">
        <v>225</v>
      </c>
      <c r="P4766">
        <v>0</v>
      </c>
      <c r="Q4766">
        <v>1</v>
      </c>
      <c r="R4766">
        <v>1900</v>
      </c>
      <c r="S4766" t="s">
        <v>223</v>
      </c>
      <c r="T4766">
        <v>1900</v>
      </c>
      <c r="U4766" t="s">
        <v>16587</v>
      </c>
      <c r="V4766" t="s">
        <v>455</v>
      </c>
      <c r="W4766" t="s">
        <v>225</v>
      </c>
      <c r="X4766" t="s">
        <v>225</v>
      </c>
      <c r="Y4766">
        <v>1900</v>
      </c>
      <c r="AB4766">
        <v>1</v>
      </c>
      <c r="AC4766">
        <v>1</v>
      </c>
      <c r="AD4766">
        <v>2</v>
      </c>
      <c r="AE4766">
        <v>675</v>
      </c>
      <c r="AF4766">
        <v>1</v>
      </c>
      <c r="AQ4766">
        <v>1</v>
      </c>
      <c r="AR4766">
        <f t="shared" si="74"/>
        <v>4.6463999999999999</v>
      </c>
      <c r="AS4766">
        <v>1</v>
      </c>
      <c r="AT4766" t="s">
        <v>112</v>
      </c>
      <c r="AU4766">
        <v>20</v>
      </c>
    </row>
    <row r="4767" spans="1:47">
      <c r="A4767" t="s">
        <v>16591</v>
      </c>
      <c r="C4767">
        <v>310</v>
      </c>
      <c r="D4767" t="s">
        <v>12934</v>
      </c>
      <c r="E4767">
        <v>392</v>
      </c>
      <c r="F4767" t="s">
        <v>16592</v>
      </c>
      <c r="G4767" t="s">
        <v>11287</v>
      </c>
      <c r="H4767" t="s">
        <v>11501</v>
      </c>
      <c r="I4767" t="s">
        <v>16593</v>
      </c>
      <c r="J4767">
        <v>0.44164999999999999</v>
      </c>
      <c r="K4767">
        <v>0</v>
      </c>
      <c r="L4767">
        <v>0</v>
      </c>
      <c r="M4767">
        <v>0</v>
      </c>
      <c r="N4767">
        <v>0</v>
      </c>
      <c r="P4767">
        <v>0</v>
      </c>
      <c r="Q4767">
        <v>0</v>
      </c>
      <c r="R4767">
        <v>0</v>
      </c>
      <c r="S4767" t="s">
        <v>223</v>
      </c>
      <c r="T4767">
        <v>0</v>
      </c>
      <c r="U4767" t="s">
        <v>16591</v>
      </c>
      <c r="V4767" t="s">
        <v>455</v>
      </c>
      <c r="W4767" t="s">
        <v>225</v>
      </c>
      <c r="Y4767">
        <v>0</v>
      </c>
      <c r="AB4767">
        <v>0</v>
      </c>
      <c r="AC4767">
        <v>0</v>
      </c>
      <c r="AD4767">
        <v>0</v>
      </c>
      <c r="AE4767">
        <v>0</v>
      </c>
      <c r="AF4767">
        <v>0</v>
      </c>
      <c r="AQ4767">
        <v>0</v>
      </c>
      <c r="AR4767">
        <f t="shared" si="74"/>
        <v>0</v>
      </c>
      <c r="AS4767">
        <v>1</v>
      </c>
      <c r="AT4767" t="s">
        <v>133</v>
      </c>
      <c r="AU4767">
        <v>42</v>
      </c>
    </row>
    <row r="4768" spans="1:47">
      <c r="A4768" t="s">
        <v>16594</v>
      </c>
      <c r="C4768">
        <v>310</v>
      </c>
      <c r="D4768" t="s">
        <v>16595</v>
      </c>
      <c r="E4768">
        <v>105</v>
      </c>
      <c r="F4768" t="s">
        <v>16596</v>
      </c>
      <c r="G4768" t="s">
        <v>1783</v>
      </c>
      <c r="H4768" t="s">
        <v>10378</v>
      </c>
      <c r="I4768" t="s">
        <v>16597</v>
      </c>
      <c r="J4768">
        <v>0.24476000000000001</v>
      </c>
      <c r="K4768">
        <v>1</v>
      </c>
      <c r="L4768">
        <v>1</v>
      </c>
      <c r="M4768">
        <v>1</v>
      </c>
      <c r="N4768">
        <v>1</v>
      </c>
      <c r="O4768" t="s">
        <v>225</v>
      </c>
      <c r="P4768">
        <v>0</v>
      </c>
      <c r="Q4768">
        <v>1</v>
      </c>
      <c r="R4768">
        <v>28000</v>
      </c>
      <c r="S4768" t="s">
        <v>223</v>
      </c>
      <c r="T4768">
        <v>28000</v>
      </c>
      <c r="U4768" t="s">
        <v>16594</v>
      </c>
      <c r="V4768" t="s">
        <v>455</v>
      </c>
      <c r="W4768" t="s">
        <v>225</v>
      </c>
      <c r="X4768" t="s">
        <v>225</v>
      </c>
      <c r="Y4768">
        <v>28000</v>
      </c>
      <c r="AB4768">
        <v>3</v>
      </c>
      <c r="AC4768">
        <v>3</v>
      </c>
      <c r="AD4768">
        <v>3</v>
      </c>
      <c r="AE4768">
        <v>2159</v>
      </c>
      <c r="AF4768">
        <v>1</v>
      </c>
      <c r="AQ4768">
        <v>1</v>
      </c>
      <c r="AR4768">
        <f t="shared" si="74"/>
        <v>13.9392</v>
      </c>
      <c r="AS4768">
        <v>1</v>
      </c>
      <c r="AT4768" t="s">
        <v>112</v>
      </c>
      <c r="AU4768">
        <v>20</v>
      </c>
    </row>
    <row r="4769" spans="1:47">
      <c r="A4769" t="s">
        <v>16598</v>
      </c>
      <c r="C4769">
        <v>310</v>
      </c>
      <c r="D4769" t="s">
        <v>16599</v>
      </c>
      <c r="E4769">
        <v>102</v>
      </c>
      <c r="F4769" t="s">
        <v>16600</v>
      </c>
      <c r="G4769" t="s">
        <v>422</v>
      </c>
      <c r="H4769" t="s">
        <v>8623</v>
      </c>
      <c r="I4769" t="s">
        <v>16601</v>
      </c>
      <c r="J4769">
        <v>1.285E-2</v>
      </c>
      <c r="K4769">
        <v>1</v>
      </c>
      <c r="L4769">
        <v>1</v>
      </c>
      <c r="M4769">
        <v>1</v>
      </c>
      <c r="N4769">
        <v>1</v>
      </c>
      <c r="O4769" t="s">
        <v>225</v>
      </c>
      <c r="P4769">
        <v>0</v>
      </c>
      <c r="Q4769">
        <v>0</v>
      </c>
      <c r="R4769">
        <v>0</v>
      </c>
      <c r="S4769" t="s">
        <v>223</v>
      </c>
      <c r="T4769">
        <v>0</v>
      </c>
      <c r="U4769" t="s">
        <v>16598</v>
      </c>
      <c r="X4769" t="s">
        <v>225</v>
      </c>
      <c r="Y4769">
        <v>0</v>
      </c>
      <c r="AB4769">
        <v>1</v>
      </c>
      <c r="AC4769">
        <v>1</v>
      </c>
      <c r="AD4769">
        <v>2</v>
      </c>
      <c r="AE4769">
        <v>1040</v>
      </c>
      <c r="AF4769">
        <v>2</v>
      </c>
      <c r="AQ4769">
        <v>1</v>
      </c>
      <c r="AR4769">
        <f t="shared" si="74"/>
        <v>9.68</v>
      </c>
      <c r="AS4769">
        <v>1</v>
      </c>
      <c r="AT4769" t="s">
        <v>133</v>
      </c>
      <c r="AU4769">
        <v>42</v>
      </c>
    </row>
    <row r="4770" spans="1:47">
      <c r="A4770" t="s">
        <v>16602</v>
      </c>
      <c r="C4770">
        <v>310</v>
      </c>
      <c r="D4770" t="s">
        <v>10685</v>
      </c>
      <c r="E4770">
        <v>132</v>
      </c>
      <c r="F4770" t="s">
        <v>16517</v>
      </c>
      <c r="G4770" t="s">
        <v>11287</v>
      </c>
      <c r="H4770" t="s">
        <v>260</v>
      </c>
      <c r="I4770" t="s">
        <v>16603</v>
      </c>
      <c r="J4770">
        <v>0.15318999999999999</v>
      </c>
      <c r="K4770">
        <v>0</v>
      </c>
      <c r="L4770">
        <v>0</v>
      </c>
      <c r="M4770">
        <v>0</v>
      </c>
      <c r="N4770">
        <v>0</v>
      </c>
      <c r="P4770">
        <v>0</v>
      </c>
      <c r="Q4770">
        <v>0</v>
      </c>
      <c r="R4770">
        <v>0</v>
      </c>
      <c r="S4770" t="s">
        <v>223</v>
      </c>
      <c r="T4770">
        <v>0</v>
      </c>
      <c r="U4770" t="s">
        <v>16602</v>
      </c>
      <c r="V4770" t="s">
        <v>455</v>
      </c>
      <c r="W4770" t="s">
        <v>225</v>
      </c>
      <c r="Y4770">
        <v>0</v>
      </c>
      <c r="AB4770">
        <v>0</v>
      </c>
      <c r="AC4770">
        <v>0</v>
      </c>
      <c r="AD4770">
        <v>0</v>
      </c>
      <c r="AE4770">
        <v>0</v>
      </c>
      <c r="AF4770">
        <v>0</v>
      </c>
      <c r="AQ4770">
        <v>1</v>
      </c>
      <c r="AR4770">
        <f t="shared" si="74"/>
        <v>0</v>
      </c>
      <c r="AS4770">
        <v>1</v>
      </c>
      <c r="AT4770" t="s">
        <v>134</v>
      </c>
      <c r="AU4770">
        <v>43</v>
      </c>
    </row>
    <row r="4771" spans="1:47">
      <c r="A4771" t="s">
        <v>16604</v>
      </c>
      <c r="B4771" t="s">
        <v>293</v>
      </c>
      <c r="C4771">
        <v>310</v>
      </c>
      <c r="D4771" t="s">
        <v>14892</v>
      </c>
      <c r="E4771">
        <v>0</v>
      </c>
      <c r="J4771">
        <v>1.9827300000000001</v>
      </c>
      <c r="K4771">
        <v>0</v>
      </c>
      <c r="L4771">
        <v>0</v>
      </c>
      <c r="M4771">
        <v>0</v>
      </c>
      <c r="N4771">
        <v>0</v>
      </c>
      <c r="P4771">
        <v>0</v>
      </c>
      <c r="Q4771">
        <v>0</v>
      </c>
      <c r="R4771">
        <v>0</v>
      </c>
      <c r="S4771" t="s">
        <v>296</v>
      </c>
      <c r="T4771">
        <v>0</v>
      </c>
      <c r="Y4771">
        <v>0</v>
      </c>
      <c r="AB4771">
        <v>0</v>
      </c>
      <c r="AC4771">
        <v>0</v>
      </c>
      <c r="AD4771">
        <v>0</v>
      </c>
      <c r="AE4771">
        <v>0</v>
      </c>
      <c r="AF4771">
        <v>0</v>
      </c>
      <c r="AG4771" t="s">
        <v>845</v>
      </c>
      <c r="AQ4771">
        <v>1</v>
      </c>
      <c r="AR4771">
        <f t="shared" si="74"/>
        <v>0</v>
      </c>
      <c r="AS4771">
        <v>1</v>
      </c>
      <c r="AT4771" t="s">
        <v>133</v>
      </c>
      <c r="AU4771">
        <v>42</v>
      </c>
    </row>
    <row r="4772" spans="1:47">
      <c r="A4772" t="s">
        <v>16566</v>
      </c>
      <c r="C4772">
        <v>310</v>
      </c>
      <c r="D4772" t="s">
        <v>14266</v>
      </c>
      <c r="E4772">
        <v>132</v>
      </c>
      <c r="F4772" t="s">
        <v>14267</v>
      </c>
      <c r="G4772" t="s">
        <v>422</v>
      </c>
      <c r="H4772" t="s">
        <v>260</v>
      </c>
      <c r="I4772" t="s">
        <v>16567</v>
      </c>
      <c r="J4772">
        <v>0.21256</v>
      </c>
      <c r="K4772">
        <v>0</v>
      </c>
      <c r="L4772">
        <v>0</v>
      </c>
      <c r="M4772">
        <v>0</v>
      </c>
      <c r="N4772">
        <v>0</v>
      </c>
      <c r="P4772">
        <v>0</v>
      </c>
      <c r="Q4772">
        <v>0</v>
      </c>
      <c r="R4772">
        <v>0</v>
      </c>
      <c r="S4772" t="s">
        <v>223</v>
      </c>
      <c r="T4772">
        <v>0</v>
      </c>
      <c r="U4772" t="s">
        <v>16566</v>
      </c>
      <c r="V4772" t="s">
        <v>455</v>
      </c>
      <c r="W4772" t="s">
        <v>225</v>
      </c>
      <c r="Y4772">
        <v>0</v>
      </c>
      <c r="AB4772">
        <v>0</v>
      </c>
      <c r="AC4772">
        <v>0</v>
      </c>
      <c r="AD4772">
        <v>0</v>
      </c>
      <c r="AE4772">
        <v>0</v>
      </c>
      <c r="AF4772">
        <v>0</v>
      </c>
      <c r="AQ4772">
        <v>1</v>
      </c>
      <c r="AR4772">
        <f t="shared" si="74"/>
        <v>0</v>
      </c>
      <c r="AS4772">
        <v>1</v>
      </c>
      <c r="AT4772" t="s">
        <v>127</v>
      </c>
      <c r="AU4772">
        <v>35</v>
      </c>
    </row>
    <row r="4773" spans="1:47">
      <c r="A4773" t="s">
        <v>16144</v>
      </c>
      <c r="C4773">
        <v>310</v>
      </c>
      <c r="D4773" t="s">
        <v>16605</v>
      </c>
      <c r="E4773">
        <v>109</v>
      </c>
      <c r="F4773" t="s">
        <v>16142</v>
      </c>
      <c r="G4773" t="s">
        <v>11287</v>
      </c>
      <c r="H4773" t="s">
        <v>743</v>
      </c>
      <c r="I4773" t="s">
        <v>16606</v>
      </c>
      <c r="J4773">
        <v>1.55202</v>
      </c>
      <c r="K4773">
        <v>0</v>
      </c>
      <c r="L4773">
        <v>1</v>
      </c>
      <c r="M4773">
        <v>0</v>
      </c>
      <c r="N4773">
        <v>1</v>
      </c>
      <c r="P4773">
        <v>0</v>
      </c>
      <c r="Q4773">
        <v>2</v>
      </c>
      <c r="R4773">
        <v>0</v>
      </c>
      <c r="S4773" t="s">
        <v>243</v>
      </c>
      <c r="T4773">
        <v>0</v>
      </c>
      <c r="U4773" t="s">
        <v>16140</v>
      </c>
      <c r="V4773" t="s">
        <v>455</v>
      </c>
      <c r="W4773" t="s">
        <v>225</v>
      </c>
      <c r="X4773" t="s">
        <v>225</v>
      </c>
      <c r="Y4773">
        <v>0</v>
      </c>
      <c r="AB4773">
        <v>0</v>
      </c>
      <c r="AC4773">
        <v>1</v>
      </c>
      <c r="AD4773">
        <v>3</v>
      </c>
      <c r="AE4773">
        <v>988</v>
      </c>
      <c r="AF4773">
        <v>1.5</v>
      </c>
      <c r="AQ4773">
        <v>1</v>
      </c>
      <c r="AR4773">
        <f t="shared" si="74"/>
        <v>0</v>
      </c>
      <c r="AS4773">
        <v>1</v>
      </c>
      <c r="AT4773" t="s">
        <v>133</v>
      </c>
      <c r="AU4773">
        <v>42</v>
      </c>
    </row>
    <row r="4774" spans="1:47">
      <c r="A4774" t="s">
        <v>16607</v>
      </c>
      <c r="C4774">
        <v>310</v>
      </c>
      <c r="D4774" t="s">
        <v>16608</v>
      </c>
      <c r="E4774">
        <v>101</v>
      </c>
      <c r="F4774" t="s">
        <v>16609</v>
      </c>
      <c r="G4774" t="s">
        <v>1783</v>
      </c>
      <c r="H4774" t="s">
        <v>220</v>
      </c>
      <c r="I4774" t="s">
        <v>16610</v>
      </c>
      <c r="J4774">
        <v>0.11117</v>
      </c>
      <c r="K4774">
        <v>1</v>
      </c>
      <c r="L4774">
        <v>1</v>
      </c>
      <c r="M4774">
        <v>1</v>
      </c>
      <c r="N4774">
        <v>1</v>
      </c>
      <c r="O4774" t="s">
        <v>225</v>
      </c>
      <c r="P4774">
        <v>0</v>
      </c>
      <c r="Q4774">
        <v>1</v>
      </c>
      <c r="R4774">
        <v>1700</v>
      </c>
      <c r="S4774" t="s">
        <v>223</v>
      </c>
      <c r="T4774">
        <v>1700</v>
      </c>
      <c r="U4774" t="s">
        <v>16607</v>
      </c>
      <c r="V4774" t="s">
        <v>455</v>
      </c>
      <c r="W4774" t="s">
        <v>225</v>
      </c>
      <c r="X4774" t="s">
        <v>225</v>
      </c>
      <c r="Y4774">
        <v>1700</v>
      </c>
      <c r="AB4774">
        <v>1</v>
      </c>
      <c r="AC4774">
        <v>1</v>
      </c>
      <c r="AD4774">
        <v>1</v>
      </c>
      <c r="AE4774">
        <v>720</v>
      </c>
      <c r="AF4774">
        <v>1</v>
      </c>
      <c r="AQ4774">
        <v>1</v>
      </c>
      <c r="AR4774">
        <f t="shared" si="74"/>
        <v>4.6463999999999999</v>
      </c>
      <c r="AS4774">
        <v>1</v>
      </c>
      <c r="AT4774" t="s">
        <v>112</v>
      </c>
      <c r="AU4774">
        <v>20</v>
      </c>
    </row>
    <row r="4775" spans="1:47">
      <c r="A4775" t="s">
        <v>248</v>
      </c>
      <c r="C4775">
        <v>310</v>
      </c>
      <c r="E4775">
        <v>0</v>
      </c>
      <c r="J4775">
        <v>3.0120000000000001E-2</v>
      </c>
      <c r="K4775">
        <v>0</v>
      </c>
      <c r="L4775">
        <v>0</v>
      </c>
      <c r="M4775">
        <v>0</v>
      </c>
      <c r="N4775">
        <v>0</v>
      </c>
      <c r="P4775">
        <v>0</v>
      </c>
      <c r="Q4775">
        <v>0</v>
      </c>
      <c r="R4775">
        <v>0</v>
      </c>
      <c r="S4775" t="s">
        <v>249</v>
      </c>
      <c r="T4775">
        <v>0</v>
      </c>
      <c r="Y4775">
        <v>0</v>
      </c>
      <c r="AB4775">
        <v>0</v>
      </c>
      <c r="AC4775">
        <v>0</v>
      </c>
      <c r="AD4775">
        <v>0</v>
      </c>
      <c r="AE4775">
        <v>0</v>
      </c>
      <c r="AF4775">
        <v>0</v>
      </c>
      <c r="AQ4775">
        <v>0</v>
      </c>
      <c r="AR4775">
        <f t="shared" si="74"/>
        <v>0</v>
      </c>
      <c r="AS4775">
        <v>1</v>
      </c>
      <c r="AT4775" t="s">
        <v>129</v>
      </c>
      <c r="AU4775">
        <v>38</v>
      </c>
    </row>
    <row r="4776" spans="1:47">
      <c r="A4776" t="s">
        <v>16611</v>
      </c>
      <c r="C4776">
        <v>310</v>
      </c>
      <c r="D4776" t="s">
        <v>16612</v>
      </c>
      <c r="E4776">
        <v>102</v>
      </c>
      <c r="F4776" t="s">
        <v>16613</v>
      </c>
      <c r="G4776" t="s">
        <v>422</v>
      </c>
      <c r="H4776" t="s">
        <v>8623</v>
      </c>
      <c r="I4776" t="s">
        <v>16614</v>
      </c>
      <c r="J4776">
        <v>1.2409999999999999E-2</v>
      </c>
      <c r="K4776">
        <v>1</v>
      </c>
      <c r="L4776">
        <v>1</v>
      </c>
      <c r="M4776">
        <v>1</v>
      </c>
      <c r="N4776">
        <v>1</v>
      </c>
      <c r="O4776" t="s">
        <v>225</v>
      </c>
      <c r="P4776">
        <v>0</v>
      </c>
      <c r="Q4776">
        <v>0</v>
      </c>
      <c r="R4776">
        <v>0</v>
      </c>
      <c r="S4776" t="s">
        <v>223</v>
      </c>
      <c r="T4776">
        <v>0</v>
      </c>
      <c r="U4776" t="s">
        <v>16611</v>
      </c>
      <c r="X4776" t="s">
        <v>225</v>
      </c>
      <c r="Y4776">
        <v>0</v>
      </c>
      <c r="AB4776">
        <v>1</v>
      </c>
      <c r="AC4776">
        <v>1</v>
      </c>
      <c r="AD4776">
        <v>2</v>
      </c>
      <c r="AE4776">
        <v>1040</v>
      </c>
      <c r="AF4776">
        <v>2</v>
      </c>
      <c r="AQ4776">
        <v>1</v>
      </c>
      <c r="AR4776">
        <f t="shared" si="74"/>
        <v>9.68</v>
      </c>
      <c r="AS4776">
        <v>1</v>
      </c>
      <c r="AT4776" t="s">
        <v>133</v>
      </c>
      <c r="AU4776">
        <v>42</v>
      </c>
    </row>
    <row r="4777" spans="1:47">
      <c r="A4777" t="s">
        <v>16615</v>
      </c>
      <c r="C4777">
        <v>310</v>
      </c>
      <c r="D4777" t="s">
        <v>16616</v>
      </c>
      <c r="E4777">
        <v>101</v>
      </c>
      <c r="F4777" t="s">
        <v>16617</v>
      </c>
      <c r="G4777" t="s">
        <v>422</v>
      </c>
      <c r="H4777" t="s">
        <v>220</v>
      </c>
      <c r="I4777" t="s">
        <v>16618</v>
      </c>
      <c r="J4777">
        <v>0.40747</v>
      </c>
      <c r="K4777">
        <v>1</v>
      </c>
      <c r="L4777">
        <v>1</v>
      </c>
      <c r="M4777">
        <v>1</v>
      </c>
      <c r="N4777">
        <v>1</v>
      </c>
      <c r="O4777" t="s">
        <v>225</v>
      </c>
      <c r="P4777">
        <v>0</v>
      </c>
      <c r="Q4777">
        <v>1</v>
      </c>
      <c r="R4777">
        <v>17100</v>
      </c>
      <c r="S4777" t="s">
        <v>223</v>
      </c>
      <c r="T4777">
        <v>17100</v>
      </c>
      <c r="U4777" t="s">
        <v>16615</v>
      </c>
      <c r="X4777" t="s">
        <v>225</v>
      </c>
      <c r="Y4777">
        <v>17100</v>
      </c>
      <c r="AB4777">
        <v>1</v>
      </c>
      <c r="AC4777">
        <v>1</v>
      </c>
      <c r="AD4777">
        <v>4</v>
      </c>
      <c r="AE4777">
        <v>2865</v>
      </c>
      <c r="AF4777">
        <v>2</v>
      </c>
      <c r="AQ4777">
        <v>1</v>
      </c>
      <c r="AR4777">
        <f t="shared" si="74"/>
        <v>9.68</v>
      </c>
      <c r="AS4777">
        <v>1</v>
      </c>
      <c r="AT4777" t="s">
        <v>134</v>
      </c>
      <c r="AU4777">
        <v>43</v>
      </c>
    </row>
    <row r="4778" spans="1:47">
      <c r="A4778" t="s">
        <v>16619</v>
      </c>
      <c r="C4778">
        <v>310</v>
      </c>
      <c r="D4778" t="s">
        <v>16620</v>
      </c>
      <c r="E4778">
        <v>101</v>
      </c>
      <c r="F4778" t="s">
        <v>16621</v>
      </c>
      <c r="G4778" t="s">
        <v>1783</v>
      </c>
      <c r="H4778" t="s">
        <v>220</v>
      </c>
      <c r="I4778" t="s">
        <v>16622</v>
      </c>
      <c r="J4778">
        <v>9.6070000000000003E-2</v>
      </c>
      <c r="K4778">
        <v>1</v>
      </c>
      <c r="L4778">
        <v>1</v>
      </c>
      <c r="M4778">
        <v>1</v>
      </c>
      <c r="N4778">
        <v>1</v>
      </c>
      <c r="O4778" t="s">
        <v>225</v>
      </c>
      <c r="P4778">
        <v>0</v>
      </c>
      <c r="Q4778">
        <v>1</v>
      </c>
      <c r="R4778">
        <v>0</v>
      </c>
      <c r="S4778" t="s">
        <v>223</v>
      </c>
      <c r="T4778">
        <v>0</v>
      </c>
      <c r="U4778" t="s">
        <v>16619</v>
      </c>
      <c r="V4778" t="s">
        <v>455</v>
      </c>
      <c r="W4778" t="s">
        <v>225</v>
      </c>
      <c r="X4778" t="s">
        <v>225</v>
      </c>
      <c r="Y4778">
        <v>0</v>
      </c>
      <c r="AB4778">
        <v>1</v>
      </c>
      <c r="AC4778">
        <v>1</v>
      </c>
      <c r="AD4778">
        <v>2</v>
      </c>
      <c r="AE4778">
        <v>440</v>
      </c>
      <c r="AF4778">
        <v>1</v>
      </c>
      <c r="AQ4778">
        <v>1</v>
      </c>
      <c r="AR4778">
        <f t="shared" si="74"/>
        <v>4.6463999999999999</v>
      </c>
      <c r="AS4778">
        <v>1</v>
      </c>
      <c r="AT4778" t="s">
        <v>112</v>
      </c>
      <c r="AU4778">
        <v>20</v>
      </c>
    </row>
    <row r="4779" spans="1:47">
      <c r="A4779" t="s">
        <v>16623</v>
      </c>
      <c r="C4779">
        <v>310</v>
      </c>
      <c r="D4779" t="s">
        <v>16624</v>
      </c>
      <c r="E4779">
        <v>132</v>
      </c>
      <c r="F4779" t="s">
        <v>16625</v>
      </c>
      <c r="G4779" t="s">
        <v>1783</v>
      </c>
      <c r="H4779" t="s">
        <v>260</v>
      </c>
      <c r="I4779" t="s">
        <v>16626</v>
      </c>
      <c r="J4779">
        <v>0.11413</v>
      </c>
      <c r="K4779">
        <v>0</v>
      </c>
      <c r="L4779">
        <v>0</v>
      </c>
      <c r="M4779">
        <v>0</v>
      </c>
      <c r="N4779">
        <v>0</v>
      </c>
      <c r="P4779">
        <v>0</v>
      </c>
      <c r="Q4779">
        <v>0</v>
      </c>
      <c r="R4779">
        <v>0</v>
      </c>
      <c r="S4779" t="s">
        <v>223</v>
      </c>
      <c r="T4779">
        <v>0</v>
      </c>
      <c r="U4779" t="s">
        <v>16623</v>
      </c>
      <c r="Y4779">
        <v>0</v>
      </c>
      <c r="AB4779">
        <v>0</v>
      </c>
      <c r="AC4779">
        <v>0</v>
      </c>
      <c r="AD4779">
        <v>0</v>
      </c>
      <c r="AE4779">
        <v>0</v>
      </c>
      <c r="AF4779">
        <v>0</v>
      </c>
      <c r="AQ4779">
        <v>1</v>
      </c>
      <c r="AR4779">
        <f t="shared" si="74"/>
        <v>0</v>
      </c>
      <c r="AS4779">
        <v>1</v>
      </c>
      <c r="AT4779" t="s">
        <v>112</v>
      </c>
      <c r="AU4779">
        <v>20</v>
      </c>
    </row>
    <row r="4780" spans="1:47">
      <c r="A4780" t="s">
        <v>16627</v>
      </c>
      <c r="C4780">
        <v>310</v>
      </c>
      <c r="D4780" t="s">
        <v>16628</v>
      </c>
      <c r="E4780">
        <v>104</v>
      </c>
      <c r="F4780" t="s">
        <v>13415</v>
      </c>
      <c r="G4780" t="s">
        <v>11287</v>
      </c>
      <c r="H4780" t="s">
        <v>1213</v>
      </c>
      <c r="I4780" t="s">
        <v>16629</v>
      </c>
      <c r="J4780">
        <v>0.29601</v>
      </c>
      <c r="K4780">
        <v>1</v>
      </c>
      <c r="L4780">
        <v>1</v>
      </c>
      <c r="M4780">
        <v>1</v>
      </c>
      <c r="N4780">
        <v>1</v>
      </c>
      <c r="O4780" t="s">
        <v>225</v>
      </c>
      <c r="P4780">
        <v>0</v>
      </c>
      <c r="Q4780">
        <v>1</v>
      </c>
      <c r="R4780">
        <v>10500</v>
      </c>
      <c r="S4780" t="s">
        <v>223</v>
      </c>
      <c r="T4780">
        <v>10500</v>
      </c>
      <c r="U4780" t="s">
        <v>16627</v>
      </c>
      <c r="V4780" t="s">
        <v>455</v>
      </c>
      <c r="W4780" t="s">
        <v>225</v>
      </c>
      <c r="X4780" t="s">
        <v>225</v>
      </c>
      <c r="Y4780">
        <v>10500</v>
      </c>
      <c r="AB4780">
        <v>2</v>
      </c>
      <c r="AC4780">
        <v>2</v>
      </c>
      <c r="AD4780">
        <v>4</v>
      </c>
      <c r="AE4780">
        <v>1768</v>
      </c>
      <c r="AF4780">
        <v>2</v>
      </c>
      <c r="AQ4780">
        <v>1</v>
      </c>
      <c r="AR4780">
        <f t="shared" si="74"/>
        <v>19.36</v>
      </c>
      <c r="AS4780">
        <v>1</v>
      </c>
      <c r="AT4780" t="s">
        <v>133</v>
      </c>
      <c r="AU4780">
        <v>42</v>
      </c>
    </row>
    <row r="4781" spans="1:47">
      <c r="A4781" t="s">
        <v>16630</v>
      </c>
      <c r="C4781">
        <v>310</v>
      </c>
      <c r="D4781" t="s">
        <v>16631</v>
      </c>
      <c r="E4781">
        <v>101</v>
      </c>
      <c r="F4781" t="s">
        <v>16632</v>
      </c>
      <c r="G4781" t="s">
        <v>11287</v>
      </c>
      <c r="H4781" t="s">
        <v>220</v>
      </c>
      <c r="I4781" t="s">
        <v>16633</v>
      </c>
      <c r="J4781">
        <v>0.32922000000000001</v>
      </c>
      <c r="K4781">
        <v>1</v>
      </c>
      <c r="L4781">
        <v>1</v>
      </c>
      <c r="M4781">
        <v>1</v>
      </c>
      <c r="N4781">
        <v>1</v>
      </c>
      <c r="O4781" t="s">
        <v>225</v>
      </c>
      <c r="P4781">
        <v>0</v>
      </c>
      <c r="Q4781">
        <v>1</v>
      </c>
      <c r="R4781">
        <v>11100</v>
      </c>
      <c r="S4781" t="s">
        <v>223</v>
      </c>
      <c r="T4781">
        <v>11100</v>
      </c>
      <c r="U4781" t="s">
        <v>16630</v>
      </c>
      <c r="V4781" t="s">
        <v>455</v>
      </c>
      <c r="W4781" t="s">
        <v>225</v>
      </c>
      <c r="X4781" t="s">
        <v>225</v>
      </c>
      <c r="Y4781">
        <v>11100</v>
      </c>
      <c r="AB4781">
        <v>1</v>
      </c>
      <c r="AC4781">
        <v>1</v>
      </c>
      <c r="AD4781">
        <v>2</v>
      </c>
      <c r="AE4781">
        <v>720</v>
      </c>
      <c r="AF4781">
        <v>1</v>
      </c>
      <c r="AQ4781">
        <v>1</v>
      </c>
      <c r="AR4781">
        <f t="shared" si="74"/>
        <v>9.68</v>
      </c>
      <c r="AS4781">
        <v>1</v>
      </c>
      <c r="AT4781" t="s">
        <v>133</v>
      </c>
      <c r="AU4781">
        <v>42</v>
      </c>
    </row>
    <row r="4782" spans="1:47">
      <c r="A4782" t="s">
        <v>16634</v>
      </c>
      <c r="C4782">
        <v>310</v>
      </c>
      <c r="D4782" t="s">
        <v>16635</v>
      </c>
      <c r="E4782">
        <v>132</v>
      </c>
      <c r="F4782" t="s">
        <v>14909</v>
      </c>
      <c r="G4782" t="s">
        <v>422</v>
      </c>
      <c r="H4782" t="s">
        <v>260</v>
      </c>
      <c r="I4782" t="s">
        <v>16636</v>
      </c>
      <c r="J4782">
        <v>7.8939999999999996E-2</v>
      </c>
      <c r="K4782">
        <v>0</v>
      </c>
      <c r="L4782">
        <v>0</v>
      </c>
      <c r="M4782">
        <v>0</v>
      </c>
      <c r="N4782">
        <v>0</v>
      </c>
      <c r="P4782">
        <v>0</v>
      </c>
      <c r="Q4782">
        <v>0</v>
      </c>
      <c r="R4782">
        <v>0</v>
      </c>
      <c r="S4782" t="s">
        <v>223</v>
      </c>
      <c r="T4782">
        <v>0</v>
      </c>
      <c r="U4782" t="s">
        <v>16634</v>
      </c>
      <c r="V4782" t="s">
        <v>455</v>
      </c>
      <c r="W4782" t="s">
        <v>225</v>
      </c>
      <c r="Y4782">
        <v>0</v>
      </c>
      <c r="AB4782">
        <v>0</v>
      </c>
      <c r="AC4782">
        <v>0</v>
      </c>
      <c r="AD4782">
        <v>0</v>
      </c>
      <c r="AE4782">
        <v>0</v>
      </c>
      <c r="AF4782">
        <v>0</v>
      </c>
      <c r="AQ4782">
        <v>1</v>
      </c>
      <c r="AR4782">
        <f t="shared" si="74"/>
        <v>0</v>
      </c>
      <c r="AS4782">
        <v>1</v>
      </c>
      <c r="AT4782" t="s">
        <v>127</v>
      </c>
      <c r="AU4782">
        <v>35</v>
      </c>
    </row>
    <row r="4783" spans="1:47">
      <c r="A4783" t="s">
        <v>16637</v>
      </c>
      <c r="C4783">
        <v>310</v>
      </c>
      <c r="D4783" t="s">
        <v>16638</v>
      </c>
      <c r="E4783">
        <v>102</v>
      </c>
      <c r="F4783" t="s">
        <v>16031</v>
      </c>
      <c r="G4783" t="s">
        <v>422</v>
      </c>
      <c r="H4783" t="s">
        <v>8623</v>
      </c>
      <c r="I4783" t="s">
        <v>16639</v>
      </c>
      <c r="J4783">
        <v>1.247E-2</v>
      </c>
      <c r="K4783">
        <v>1</v>
      </c>
      <c r="L4783">
        <v>1</v>
      </c>
      <c r="M4783">
        <v>1</v>
      </c>
      <c r="N4783">
        <v>1</v>
      </c>
      <c r="O4783" t="s">
        <v>225</v>
      </c>
      <c r="P4783">
        <v>0</v>
      </c>
      <c r="Q4783">
        <v>0</v>
      </c>
      <c r="R4783">
        <v>0</v>
      </c>
      <c r="S4783" t="s">
        <v>223</v>
      </c>
      <c r="T4783">
        <v>0</v>
      </c>
      <c r="U4783" t="s">
        <v>16637</v>
      </c>
      <c r="X4783" t="s">
        <v>225</v>
      </c>
      <c r="Y4783">
        <v>0</v>
      </c>
      <c r="AB4783">
        <v>1</v>
      </c>
      <c r="AC4783">
        <v>1</v>
      </c>
      <c r="AD4783">
        <v>2</v>
      </c>
      <c r="AE4783">
        <v>1040</v>
      </c>
      <c r="AF4783">
        <v>2</v>
      </c>
      <c r="AQ4783">
        <v>1</v>
      </c>
      <c r="AR4783">
        <f t="shared" si="74"/>
        <v>9.68</v>
      </c>
      <c r="AS4783">
        <v>1</v>
      </c>
      <c r="AT4783" t="s">
        <v>133</v>
      </c>
      <c r="AU4783">
        <v>42</v>
      </c>
    </row>
    <row r="4784" spans="1:47">
      <c r="A4784" t="s">
        <v>16640</v>
      </c>
      <c r="C4784">
        <v>310</v>
      </c>
      <c r="D4784" t="s">
        <v>16641</v>
      </c>
      <c r="E4784">
        <v>132</v>
      </c>
      <c r="F4784" t="s">
        <v>16545</v>
      </c>
      <c r="G4784" t="s">
        <v>1783</v>
      </c>
      <c r="H4784" t="s">
        <v>260</v>
      </c>
      <c r="I4784" t="s">
        <v>16642</v>
      </c>
      <c r="J4784">
        <v>0.13902999999999999</v>
      </c>
      <c r="K4784">
        <v>0</v>
      </c>
      <c r="L4784">
        <v>0</v>
      </c>
      <c r="M4784">
        <v>0</v>
      </c>
      <c r="N4784">
        <v>0</v>
      </c>
      <c r="P4784">
        <v>0</v>
      </c>
      <c r="Q4784">
        <v>0</v>
      </c>
      <c r="R4784">
        <v>0</v>
      </c>
      <c r="S4784" t="s">
        <v>223</v>
      </c>
      <c r="T4784">
        <v>0</v>
      </c>
      <c r="U4784" t="s">
        <v>16640</v>
      </c>
      <c r="Y4784">
        <v>0</v>
      </c>
      <c r="AB4784">
        <v>0</v>
      </c>
      <c r="AC4784">
        <v>0</v>
      </c>
      <c r="AD4784">
        <v>0</v>
      </c>
      <c r="AE4784">
        <v>0</v>
      </c>
      <c r="AF4784">
        <v>0</v>
      </c>
      <c r="AQ4784">
        <v>1</v>
      </c>
      <c r="AR4784">
        <f t="shared" si="74"/>
        <v>0</v>
      </c>
      <c r="AS4784">
        <v>1</v>
      </c>
      <c r="AT4784" t="s">
        <v>112</v>
      </c>
      <c r="AU4784">
        <v>20</v>
      </c>
    </row>
    <row r="4785" spans="1:47">
      <c r="A4785" t="s">
        <v>16643</v>
      </c>
      <c r="C4785">
        <v>310</v>
      </c>
      <c r="D4785" t="s">
        <v>16644</v>
      </c>
      <c r="E4785">
        <v>102</v>
      </c>
      <c r="F4785" t="s">
        <v>16645</v>
      </c>
      <c r="G4785" t="s">
        <v>422</v>
      </c>
      <c r="H4785" t="s">
        <v>8623</v>
      </c>
      <c r="I4785" t="s">
        <v>16646</v>
      </c>
      <c r="J4785">
        <v>1.2579999999999999E-2</v>
      </c>
      <c r="K4785">
        <v>1</v>
      </c>
      <c r="L4785">
        <v>1</v>
      </c>
      <c r="M4785">
        <v>1</v>
      </c>
      <c r="N4785">
        <v>1</v>
      </c>
      <c r="O4785" t="s">
        <v>225</v>
      </c>
      <c r="P4785">
        <v>0</v>
      </c>
      <c r="Q4785">
        <v>0</v>
      </c>
      <c r="R4785">
        <v>0</v>
      </c>
      <c r="S4785" t="s">
        <v>223</v>
      </c>
      <c r="T4785">
        <v>0</v>
      </c>
      <c r="U4785" t="s">
        <v>16643</v>
      </c>
      <c r="X4785" t="s">
        <v>225</v>
      </c>
      <c r="Y4785">
        <v>0</v>
      </c>
      <c r="AB4785">
        <v>1</v>
      </c>
      <c r="AC4785">
        <v>1</v>
      </c>
      <c r="AD4785">
        <v>2</v>
      </c>
      <c r="AE4785">
        <v>1040</v>
      </c>
      <c r="AF4785">
        <v>2</v>
      </c>
      <c r="AQ4785">
        <v>1</v>
      </c>
      <c r="AR4785">
        <f t="shared" si="74"/>
        <v>9.68</v>
      </c>
      <c r="AS4785">
        <v>1</v>
      </c>
      <c r="AT4785" t="s">
        <v>133</v>
      </c>
      <c r="AU4785">
        <v>42</v>
      </c>
    </row>
    <row r="4786" spans="1:47">
      <c r="A4786" t="s">
        <v>16647</v>
      </c>
      <c r="C4786">
        <v>310</v>
      </c>
      <c r="D4786" t="s">
        <v>16648</v>
      </c>
      <c r="E4786">
        <v>105</v>
      </c>
      <c r="F4786" t="s">
        <v>16649</v>
      </c>
      <c r="G4786" t="s">
        <v>11287</v>
      </c>
      <c r="H4786" t="s">
        <v>10378</v>
      </c>
      <c r="I4786" t="s">
        <v>16650</v>
      </c>
      <c r="J4786">
        <v>1.1502300000000001</v>
      </c>
      <c r="K4786">
        <v>1</v>
      </c>
      <c r="L4786">
        <v>1</v>
      </c>
      <c r="M4786">
        <v>1</v>
      </c>
      <c r="N4786">
        <v>1</v>
      </c>
      <c r="O4786" t="s">
        <v>225</v>
      </c>
      <c r="P4786">
        <v>0</v>
      </c>
      <c r="Q4786">
        <v>1</v>
      </c>
      <c r="R4786">
        <v>10200</v>
      </c>
      <c r="S4786" t="s">
        <v>223</v>
      </c>
      <c r="T4786">
        <v>10200</v>
      </c>
      <c r="U4786" t="s">
        <v>16647</v>
      </c>
      <c r="V4786" t="s">
        <v>455</v>
      </c>
      <c r="W4786" t="s">
        <v>225</v>
      </c>
      <c r="X4786" t="s">
        <v>225</v>
      </c>
      <c r="Y4786">
        <v>10200</v>
      </c>
      <c r="AB4786">
        <v>3</v>
      </c>
      <c r="AC4786">
        <v>3</v>
      </c>
      <c r="AD4786">
        <v>6</v>
      </c>
      <c r="AE4786">
        <v>3924</v>
      </c>
      <c r="AF4786">
        <v>2.2999999999999998</v>
      </c>
      <c r="AQ4786">
        <v>1</v>
      </c>
      <c r="AR4786">
        <f t="shared" si="74"/>
        <v>14.52</v>
      </c>
      <c r="AS4786">
        <v>1</v>
      </c>
      <c r="AT4786" t="s">
        <v>131</v>
      </c>
      <c r="AU4786">
        <v>40</v>
      </c>
    </row>
    <row r="4787" spans="1:47">
      <c r="A4787" t="s">
        <v>16651</v>
      </c>
      <c r="C4787">
        <v>310</v>
      </c>
      <c r="D4787" t="s">
        <v>16652</v>
      </c>
      <c r="E4787">
        <v>101</v>
      </c>
      <c r="F4787" t="s">
        <v>16653</v>
      </c>
      <c r="G4787" t="s">
        <v>1783</v>
      </c>
      <c r="H4787" t="s">
        <v>220</v>
      </c>
      <c r="I4787" t="s">
        <v>16654</v>
      </c>
      <c r="J4787">
        <v>0.14280999999999999</v>
      </c>
      <c r="K4787">
        <v>1</v>
      </c>
      <c r="L4787">
        <v>1</v>
      </c>
      <c r="M4787">
        <v>1</v>
      </c>
      <c r="N4787">
        <v>1</v>
      </c>
      <c r="O4787" t="s">
        <v>225</v>
      </c>
      <c r="P4787">
        <v>0</v>
      </c>
      <c r="Q4787">
        <v>1</v>
      </c>
      <c r="R4787">
        <v>1800</v>
      </c>
      <c r="S4787" t="s">
        <v>223</v>
      </c>
      <c r="T4787">
        <v>1800</v>
      </c>
      <c r="U4787" t="s">
        <v>16651</v>
      </c>
      <c r="V4787" t="s">
        <v>413</v>
      </c>
      <c r="W4787" t="s">
        <v>225</v>
      </c>
      <c r="X4787" t="s">
        <v>225</v>
      </c>
      <c r="Y4787">
        <v>1800</v>
      </c>
      <c r="AB4787">
        <v>1</v>
      </c>
      <c r="AC4787">
        <v>1</v>
      </c>
      <c r="AD4787">
        <v>2</v>
      </c>
      <c r="AE4787">
        <v>1368</v>
      </c>
      <c r="AF4787">
        <v>1</v>
      </c>
      <c r="AQ4787">
        <v>2</v>
      </c>
      <c r="AR4787">
        <f t="shared" si="74"/>
        <v>4.6463999999999999</v>
      </c>
      <c r="AS4787">
        <v>1</v>
      </c>
      <c r="AT4787" t="s">
        <v>112</v>
      </c>
      <c r="AU4787">
        <v>20</v>
      </c>
    </row>
    <row r="4788" spans="1:47">
      <c r="A4788" t="s">
        <v>16655</v>
      </c>
      <c r="C4788">
        <v>310</v>
      </c>
      <c r="D4788" t="s">
        <v>16656</v>
      </c>
      <c r="E4788">
        <v>132</v>
      </c>
      <c r="F4788" t="s">
        <v>16657</v>
      </c>
      <c r="G4788" t="s">
        <v>422</v>
      </c>
      <c r="H4788" t="s">
        <v>260</v>
      </c>
      <c r="I4788" t="s">
        <v>16658</v>
      </c>
      <c r="J4788">
        <v>1.40666</v>
      </c>
      <c r="K4788">
        <v>0</v>
      </c>
      <c r="L4788">
        <v>0</v>
      </c>
      <c r="M4788">
        <v>0</v>
      </c>
      <c r="N4788">
        <v>0</v>
      </c>
      <c r="P4788">
        <v>0</v>
      </c>
      <c r="Q4788">
        <v>0</v>
      </c>
      <c r="R4788">
        <v>0</v>
      </c>
      <c r="S4788" t="s">
        <v>223</v>
      </c>
      <c r="T4788">
        <v>0</v>
      </c>
      <c r="U4788" t="s">
        <v>16655</v>
      </c>
      <c r="V4788" t="s">
        <v>455</v>
      </c>
      <c r="W4788" t="s">
        <v>225</v>
      </c>
      <c r="Y4788">
        <v>0</v>
      </c>
      <c r="AB4788">
        <v>0</v>
      </c>
      <c r="AC4788">
        <v>0</v>
      </c>
      <c r="AD4788">
        <v>0</v>
      </c>
      <c r="AE4788">
        <v>0</v>
      </c>
      <c r="AF4788">
        <v>0</v>
      </c>
      <c r="AQ4788">
        <v>1</v>
      </c>
      <c r="AR4788">
        <f t="shared" si="74"/>
        <v>0</v>
      </c>
      <c r="AS4788">
        <v>1</v>
      </c>
      <c r="AT4788" t="s">
        <v>134</v>
      </c>
      <c r="AU4788">
        <v>43</v>
      </c>
    </row>
    <row r="4789" spans="1:47">
      <c r="A4789" t="s">
        <v>16659</v>
      </c>
      <c r="C4789">
        <v>310</v>
      </c>
      <c r="D4789" t="s">
        <v>16660</v>
      </c>
      <c r="E4789">
        <v>101</v>
      </c>
      <c r="F4789" t="s">
        <v>16661</v>
      </c>
      <c r="G4789" t="s">
        <v>1783</v>
      </c>
      <c r="H4789" t="s">
        <v>220</v>
      </c>
      <c r="I4789" t="s">
        <v>16662</v>
      </c>
      <c r="J4789">
        <v>0.14299999999999999</v>
      </c>
      <c r="K4789">
        <v>1</v>
      </c>
      <c r="L4789">
        <v>1</v>
      </c>
      <c r="M4789">
        <v>1</v>
      </c>
      <c r="N4789">
        <v>1</v>
      </c>
      <c r="O4789" t="s">
        <v>225</v>
      </c>
      <c r="P4789">
        <v>0</v>
      </c>
      <c r="Q4789">
        <v>0</v>
      </c>
      <c r="R4789">
        <v>0</v>
      </c>
      <c r="S4789" t="s">
        <v>223</v>
      </c>
      <c r="T4789">
        <v>0</v>
      </c>
      <c r="U4789" t="s">
        <v>16659</v>
      </c>
      <c r="V4789" t="s">
        <v>455</v>
      </c>
      <c r="W4789" t="s">
        <v>225</v>
      </c>
      <c r="X4789" t="s">
        <v>225</v>
      </c>
      <c r="Y4789">
        <v>2200</v>
      </c>
      <c r="AB4789">
        <v>1</v>
      </c>
      <c r="AC4789">
        <v>1</v>
      </c>
      <c r="AD4789">
        <v>2</v>
      </c>
      <c r="AE4789">
        <v>870</v>
      </c>
      <c r="AF4789">
        <v>1</v>
      </c>
      <c r="AQ4789">
        <v>1</v>
      </c>
      <c r="AR4789">
        <f t="shared" si="74"/>
        <v>4.6463999999999999</v>
      </c>
      <c r="AS4789">
        <v>1</v>
      </c>
      <c r="AT4789" t="s">
        <v>112</v>
      </c>
      <c r="AU4789">
        <v>20</v>
      </c>
    </row>
    <row r="4790" spans="1:47">
      <c r="A4790" t="s">
        <v>16663</v>
      </c>
      <c r="C4790">
        <v>310</v>
      </c>
      <c r="D4790" t="s">
        <v>16664</v>
      </c>
      <c r="E4790">
        <v>101</v>
      </c>
      <c r="F4790" t="s">
        <v>3120</v>
      </c>
      <c r="G4790" t="s">
        <v>1783</v>
      </c>
      <c r="H4790" t="s">
        <v>220</v>
      </c>
      <c r="I4790" t="s">
        <v>16665</v>
      </c>
      <c r="J4790">
        <v>0.12286999999999999</v>
      </c>
      <c r="K4790">
        <v>1</v>
      </c>
      <c r="L4790">
        <v>1</v>
      </c>
      <c r="M4790">
        <v>1</v>
      </c>
      <c r="N4790">
        <v>1</v>
      </c>
      <c r="O4790" t="s">
        <v>225</v>
      </c>
      <c r="P4790">
        <v>0</v>
      </c>
      <c r="Q4790">
        <v>1</v>
      </c>
      <c r="R4790">
        <v>2400</v>
      </c>
      <c r="S4790" t="s">
        <v>223</v>
      </c>
      <c r="T4790">
        <v>2400</v>
      </c>
      <c r="U4790" t="s">
        <v>16663</v>
      </c>
      <c r="V4790" t="s">
        <v>455</v>
      </c>
      <c r="W4790" t="s">
        <v>225</v>
      </c>
      <c r="X4790" t="s">
        <v>225</v>
      </c>
      <c r="Y4790">
        <v>2400</v>
      </c>
      <c r="AB4790">
        <v>1</v>
      </c>
      <c r="AC4790">
        <v>1</v>
      </c>
      <c r="AD4790">
        <v>4</v>
      </c>
      <c r="AE4790">
        <v>1596</v>
      </c>
      <c r="AF4790">
        <v>2</v>
      </c>
      <c r="AQ4790">
        <v>1</v>
      </c>
      <c r="AR4790">
        <f t="shared" si="74"/>
        <v>4.6463999999999999</v>
      </c>
      <c r="AS4790">
        <v>1</v>
      </c>
      <c r="AT4790" t="s">
        <v>112</v>
      </c>
      <c r="AU4790">
        <v>20</v>
      </c>
    </row>
    <row r="4791" spans="1:47">
      <c r="A4791" t="s">
        <v>16666</v>
      </c>
      <c r="C4791">
        <v>310</v>
      </c>
      <c r="D4791" t="s">
        <v>16667</v>
      </c>
      <c r="E4791">
        <v>101</v>
      </c>
      <c r="F4791" t="s">
        <v>16668</v>
      </c>
      <c r="G4791" t="s">
        <v>11287</v>
      </c>
      <c r="H4791" t="s">
        <v>220</v>
      </c>
      <c r="I4791" t="s">
        <v>16669</v>
      </c>
      <c r="J4791">
        <v>0.3286</v>
      </c>
      <c r="K4791">
        <v>1</v>
      </c>
      <c r="L4791">
        <v>1</v>
      </c>
      <c r="M4791">
        <v>1</v>
      </c>
      <c r="N4791">
        <v>1</v>
      </c>
      <c r="O4791" t="s">
        <v>225</v>
      </c>
      <c r="P4791">
        <v>0</v>
      </c>
      <c r="Q4791">
        <v>1</v>
      </c>
      <c r="R4791">
        <v>17000</v>
      </c>
      <c r="S4791" t="s">
        <v>223</v>
      </c>
      <c r="T4791">
        <v>17000</v>
      </c>
      <c r="U4791" t="s">
        <v>16666</v>
      </c>
      <c r="V4791" t="s">
        <v>455</v>
      </c>
      <c r="W4791" t="s">
        <v>225</v>
      </c>
      <c r="X4791" t="s">
        <v>225</v>
      </c>
      <c r="Y4791">
        <v>17000</v>
      </c>
      <c r="AB4791">
        <v>1</v>
      </c>
      <c r="AC4791">
        <v>1</v>
      </c>
      <c r="AD4791">
        <v>3</v>
      </c>
      <c r="AE4791">
        <v>1469</v>
      </c>
      <c r="AF4791">
        <v>1.75</v>
      </c>
      <c r="AQ4791">
        <v>1</v>
      </c>
      <c r="AR4791">
        <f t="shared" si="74"/>
        <v>9.68</v>
      </c>
      <c r="AS4791">
        <v>1</v>
      </c>
      <c r="AT4791" t="s">
        <v>133</v>
      </c>
      <c r="AU4791">
        <v>42</v>
      </c>
    </row>
    <row r="4792" spans="1:47">
      <c r="A4792" t="s">
        <v>16670</v>
      </c>
      <c r="C4792">
        <v>310</v>
      </c>
      <c r="D4792" t="s">
        <v>16671</v>
      </c>
      <c r="E4792">
        <v>102</v>
      </c>
      <c r="F4792" t="s">
        <v>16672</v>
      </c>
      <c r="G4792" t="s">
        <v>422</v>
      </c>
      <c r="H4792" t="s">
        <v>8623</v>
      </c>
      <c r="I4792" t="s">
        <v>16673</v>
      </c>
      <c r="J4792">
        <v>1.1900000000000001E-2</v>
      </c>
      <c r="K4792">
        <v>1</v>
      </c>
      <c r="L4792">
        <v>1</v>
      </c>
      <c r="M4792">
        <v>1</v>
      </c>
      <c r="N4792">
        <v>1</v>
      </c>
      <c r="O4792" t="s">
        <v>225</v>
      </c>
      <c r="P4792">
        <v>0</v>
      </c>
      <c r="Q4792">
        <v>0</v>
      </c>
      <c r="R4792">
        <v>0</v>
      </c>
      <c r="S4792" t="s">
        <v>223</v>
      </c>
      <c r="T4792">
        <v>0</v>
      </c>
      <c r="U4792" t="s">
        <v>16670</v>
      </c>
      <c r="X4792" t="s">
        <v>225</v>
      </c>
      <c r="Y4792">
        <v>0</v>
      </c>
      <c r="AB4792">
        <v>1</v>
      </c>
      <c r="AC4792">
        <v>1</v>
      </c>
      <c r="AD4792">
        <v>2</v>
      </c>
      <c r="AE4792">
        <v>1040</v>
      </c>
      <c r="AF4792">
        <v>2</v>
      </c>
      <c r="AQ4792">
        <v>1</v>
      </c>
      <c r="AR4792">
        <f t="shared" si="74"/>
        <v>9.68</v>
      </c>
      <c r="AS4792">
        <v>1</v>
      </c>
      <c r="AT4792" t="s">
        <v>133</v>
      </c>
      <c r="AU4792">
        <v>42</v>
      </c>
    </row>
    <row r="4793" spans="1:47">
      <c r="A4793" t="s">
        <v>16674</v>
      </c>
      <c r="C4793">
        <v>310</v>
      </c>
      <c r="D4793" t="s">
        <v>16675</v>
      </c>
      <c r="E4793">
        <v>903</v>
      </c>
      <c r="F4793" t="s">
        <v>1042</v>
      </c>
      <c r="H4793" t="s">
        <v>11141</v>
      </c>
      <c r="I4793" t="s">
        <v>16676</v>
      </c>
      <c r="J4793">
        <v>2.6214300000000001</v>
      </c>
      <c r="K4793">
        <v>1</v>
      </c>
      <c r="L4793">
        <v>1</v>
      </c>
      <c r="M4793">
        <v>1</v>
      </c>
      <c r="N4793">
        <v>1</v>
      </c>
      <c r="O4793" t="s">
        <v>225</v>
      </c>
      <c r="P4793">
        <v>0</v>
      </c>
      <c r="Q4793">
        <v>0</v>
      </c>
      <c r="R4793">
        <v>0</v>
      </c>
      <c r="S4793" t="s">
        <v>223</v>
      </c>
      <c r="T4793">
        <v>0</v>
      </c>
      <c r="U4793" t="s">
        <v>16674</v>
      </c>
      <c r="X4793" t="s">
        <v>225</v>
      </c>
      <c r="Y4793">
        <v>0</v>
      </c>
      <c r="AB4793">
        <v>1</v>
      </c>
      <c r="AC4793">
        <v>1</v>
      </c>
      <c r="AD4793">
        <v>0</v>
      </c>
      <c r="AE4793">
        <v>10000</v>
      </c>
      <c r="AF4793">
        <v>1</v>
      </c>
      <c r="AQ4793">
        <v>1</v>
      </c>
      <c r="AR4793">
        <f t="shared" si="74"/>
        <v>9.68</v>
      </c>
      <c r="AS4793">
        <v>1</v>
      </c>
      <c r="AT4793" t="s">
        <v>132</v>
      </c>
      <c r="AU4793">
        <v>41</v>
      </c>
    </row>
    <row r="4794" spans="1:47">
      <c r="A4794" t="s">
        <v>16677</v>
      </c>
      <c r="C4794">
        <v>310</v>
      </c>
      <c r="D4794" t="s">
        <v>16678</v>
      </c>
      <c r="E4794">
        <v>132</v>
      </c>
      <c r="F4794" t="s">
        <v>13944</v>
      </c>
      <c r="G4794" t="s">
        <v>11287</v>
      </c>
      <c r="H4794" t="s">
        <v>260</v>
      </c>
      <c r="I4794" t="s">
        <v>16679</v>
      </c>
      <c r="J4794">
        <v>0.61958000000000002</v>
      </c>
      <c r="K4794">
        <v>0</v>
      </c>
      <c r="L4794">
        <v>0</v>
      </c>
      <c r="M4794">
        <v>0</v>
      </c>
      <c r="N4794">
        <v>0</v>
      </c>
      <c r="P4794">
        <v>0</v>
      </c>
      <c r="Q4794">
        <v>0</v>
      </c>
      <c r="R4794">
        <v>0</v>
      </c>
      <c r="S4794" t="s">
        <v>223</v>
      </c>
      <c r="T4794">
        <v>0</v>
      </c>
      <c r="U4794" t="s">
        <v>16677</v>
      </c>
      <c r="V4794" t="s">
        <v>455</v>
      </c>
      <c r="W4794" t="s">
        <v>225</v>
      </c>
      <c r="Y4794">
        <v>0</v>
      </c>
      <c r="AB4794">
        <v>0</v>
      </c>
      <c r="AC4794">
        <v>0</v>
      </c>
      <c r="AD4794">
        <v>0</v>
      </c>
      <c r="AE4794">
        <v>0</v>
      </c>
      <c r="AF4794">
        <v>0</v>
      </c>
      <c r="AQ4794">
        <v>1</v>
      </c>
      <c r="AR4794">
        <f t="shared" si="74"/>
        <v>0</v>
      </c>
      <c r="AS4794">
        <v>1</v>
      </c>
      <c r="AT4794" t="s">
        <v>133</v>
      </c>
      <c r="AU4794">
        <v>42</v>
      </c>
    </row>
    <row r="4795" spans="1:47">
      <c r="A4795" t="s">
        <v>16680</v>
      </c>
      <c r="C4795">
        <v>310</v>
      </c>
      <c r="D4795" t="s">
        <v>16681</v>
      </c>
      <c r="E4795">
        <v>101</v>
      </c>
      <c r="F4795" t="s">
        <v>16682</v>
      </c>
      <c r="G4795" t="s">
        <v>11287</v>
      </c>
      <c r="H4795" t="s">
        <v>220</v>
      </c>
      <c r="I4795" t="s">
        <v>16683</v>
      </c>
      <c r="J4795">
        <v>0.33256999999999998</v>
      </c>
      <c r="K4795">
        <v>1</v>
      </c>
      <c r="L4795">
        <v>1</v>
      </c>
      <c r="M4795">
        <v>1</v>
      </c>
      <c r="N4795">
        <v>1</v>
      </c>
      <c r="O4795" t="s">
        <v>225</v>
      </c>
      <c r="P4795">
        <v>0</v>
      </c>
      <c r="Q4795">
        <v>1</v>
      </c>
      <c r="R4795">
        <v>1000</v>
      </c>
      <c r="S4795" t="s">
        <v>223</v>
      </c>
      <c r="T4795">
        <v>1000</v>
      </c>
      <c r="U4795" t="s">
        <v>16680</v>
      </c>
      <c r="V4795" t="s">
        <v>455</v>
      </c>
      <c r="W4795" t="s">
        <v>225</v>
      </c>
      <c r="X4795" t="s">
        <v>225</v>
      </c>
      <c r="Y4795">
        <v>1000</v>
      </c>
      <c r="AB4795">
        <v>1</v>
      </c>
      <c r="AC4795">
        <v>1</v>
      </c>
      <c r="AD4795">
        <v>2</v>
      </c>
      <c r="AE4795">
        <v>880</v>
      </c>
      <c r="AF4795">
        <v>1</v>
      </c>
      <c r="AQ4795">
        <v>1</v>
      </c>
      <c r="AR4795">
        <f t="shared" si="74"/>
        <v>9.68</v>
      </c>
      <c r="AS4795">
        <v>1</v>
      </c>
      <c r="AT4795" t="s">
        <v>133</v>
      </c>
      <c r="AU4795">
        <v>42</v>
      </c>
    </row>
    <row r="4796" spans="1:47">
      <c r="A4796" t="s">
        <v>16684</v>
      </c>
      <c r="C4796">
        <v>310</v>
      </c>
      <c r="D4796" t="s">
        <v>16685</v>
      </c>
      <c r="E4796">
        <v>101</v>
      </c>
      <c r="F4796" t="s">
        <v>16686</v>
      </c>
      <c r="G4796" t="s">
        <v>1783</v>
      </c>
      <c r="H4796" t="s">
        <v>220</v>
      </c>
      <c r="I4796" t="s">
        <v>16687</v>
      </c>
      <c r="J4796">
        <v>0.11280999999999999</v>
      </c>
      <c r="K4796">
        <v>1</v>
      </c>
      <c r="L4796">
        <v>1</v>
      </c>
      <c r="M4796">
        <v>1</v>
      </c>
      <c r="N4796">
        <v>1</v>
      </c>
      <c r="O4796" t="s">
        <v>225</v>
      </c>
      <c r="P4796">
        <v>0</v>
      </c>
      <c r="Q4796">
        <v>1</v>
      </c>
      <c r="R4796">
        <v>5600</v>
      </c>
      <c r="S4796" t="s">
        <v>223</v>
      </c>
      <c r="T4796">
        <v>5600</v>
      </c>
      <c r="U4796" t="s">
        <v>16684</v>
      </c>
      <c r="V4796" t="s">
        <v>455</v>
      </c>
      <c r="W4796" t="s">
        <v>225</v>
      </c>
      <c r="X4796" t="s">
        <v>225</v>
      </c>
      <c r="Y4796">
        <v>5600</v>
      </c>
      <c r="AB4796">
        <v>1</v>
      </c>
      <c r="AC4796">
        <v>1</v>
      </c>
      <c r="AD4796">
        <v>2</v>
      </c>
      <c r="AE4796">
        <v>700</v>
      </c>
      <c r="AF4796">
        <v>1</v>
      </c>
      <c r="AQ4796">
        <v>1</v>
      </c>
      <c r="AR4796">
        <f t="shared" si="74"/>
        <v>4.6463999999999999</v>
      </c>
      <c r="AS4796">
        <v>1</v>
      </c>
      <c r="AT4796" t="s">
        <v>112</v>
      </c>
      <c r="AU4796">
        <v>20</v>
      </c>
    </row>
    <row r="4797" spans="1:47">
      <c r="A4797" t="s">
        <v>16688</v>
      </c>
      <c r="C4797">
        <v>310</v>
      </c>
      <c r="D4797" t="s">
        <v>12934</v>
      </c>
      <c r="E4797">
        <v>132</v>
      </c>
      <c r="F4797" t="s">
        <v>16689</v>
      </c>
      <c r="G4797" t="s">
        <v>11287</v>
      </c>
      <c r="H4797" t="s">
        <v>260</v>
      </c>
      <c r="I4797" t="s">
        <v>16690</v>
      </c>
      <c r="J4797">
        <v>0.1167</v>
      </c>
      <c r="K4797">
        <v>0</v>
      </c>
      <c r="L4797">
        <v>0</v>
      </c>
      <c r="M4797">
        <v>0</v>
      </c>
      <c r="N4797">
        <v>0</v>
      </c>
      <c r="P4797">
        <v>0</v>
      </c>
      <c r="Q4797">
        <v>0</v>
      </c>
      <c r="R4797">
        <v>0</v>
      </c>
      <c r="S4797" t="s">
        <v>223</v>
      </c>
      <c r="T4797">
        <v>0</v>
      </c>
      <c r="U4797" t="s">
        <v>16688</v>
      </c>
      <c r="V4797" t="s">
        <v>455</v>
      </c>
      <c r="W4797" t="s">
        <v>225</v>
      </c>
      <c r="Y4797">
        <v>0</v>
      </c>
      <c r="AB4797">
        <v>0</v>
      </c>
      <c r="AC4797">
        <v>0</v>
      </c>
      <c r="AD4797">
        <v>0</v>
      </c>
      <c r="AE4797">
        <v>0</v>
      </c>
      <c r="AF4797">
        <v>0</v>
      </c>
      <c r="AQ4797">
        <v>1</v>
      </c>
      <c r="AR4797">
        <f t="shared" si="74"/>
        <v>0</v>
      </c>
      <c r="AS4797">
        <v>1</v>
      </c>
      <c r="AT4797" t="s">
        <v>127</v>
      </c>
      <c r="AU4797">
        <v>35</v>
      </c>
    </row>
    <row r="4798" spans="1:47">
      <c r="A4798" t="s">
        <v>16691</v>
      </c>
      <c r="C4798">
        <v>310</v>
      </c>
      <c r="D4798" t="s">
        <v>16692</v>
      </c>
      <c r="E4798">
        <v>102</v>
      </c>
      <c r="F4798" t="s">
        <v>16693</v>
      </c>
      <c r="G4798" t="s">
        <v>422</v>
      </c>
      <c r="H4798" t="s">
        <v>8623</v>
      </c>
      <c r="I4798" t="s">
        <v>16694</v>
      </c>
      <c r="J4798">
        <v>1.176E-2</v>
      </c>
      <c r="K4798">
        <v>1</v>
      </c>
      <c r="L4798">
        <v>1</v>
      </c>
      <c r="M4798">
        <v>1</v>
      </c>
      <c r="N4798">
        <v>1</v>
      </c>
      <c r="O4798" t="s">
        <v>225</v>
      </c>
      <c r="P4798">
        <v>0</v>
      </c>
      <c r="Q4798">
        <v>0</v>
      </c>
      <c r="R4798">
        <v>0</v>
      </c>
      <c r="S4798" t="s">
        <v>223</v>
      </c>
      <c r="T4798">
        <v>0</v>
      </c>
      <c r="U4798" t="s">
        <v>16691</v>
      </c>
      <c r="X4798" t="s">
        <v>225</v>
      </c>
      <c r="Y4798">
        <v>0</v>
      </c>
      <c r="AB4798">
        <v>1</v>
      </c>
      <c r="AC4798">
        <v>1</v>
      </c>
      <c r="AD4798">
        <v>2</v>
      </c>
      <c r="AE4798">
        <v>1040</v>
      </c>
      <c r="AF4798">
        <v>2</v>
      </c>
      <c r="AQ4798">
        <v>1</v>
      </c>
      <c r="AR4798">
        <f t="shared" si="74"/>
        <v>9.68</v>
      </c>
      <c r="AS4798">
        <v>1</v>
      </c>
      <c r="AT4798" t="s">
        <v>133</v>
      </c>
      <c r="AU4798">
        <v>42</v>
      </c>
    </row>
    <row r="4799" spans="1:47">
      <c r="A4799" t="s">
        <v>16695</v>
      </c>
      <c r="B4799" t="s">
        <v>293</v>
      </c>
      <c r="C4799">
        <v>310</v>
      </c>
      <c r="D4799" t="s">
        <v>12935</v>
      </c>
      <c r="E4799">
        <v>0</v>
      </c>
      <c r="J4799">
        <v>1.6727799999999999</v>
      </c>
      <c r="K4799">
        <v>1</v>
      </c>
      <c r="L4799">
        <v>1</v>
      </c>
      <c r="M4799">
        <v>1</v>
      </c>
      <c r="N4799">
        <v>1</v>
      </c>
      <c r="O4799" t="s">
        <v>225</v>
      </c>
      <c r="P4799">
        <v>0</v>
      </c>
      <c r="Q4799">
        <v>0</v>
      </c>
      <c r="R4799">
        <v>0</v>
      </c>
      <c r="S4799" t="s">
        <v>296</v>
      </c>
      <c r="T4799">
        <v>0</v>
      </c>
      <c r="X4799" t="s">
        <v>225</v>
      </c>
      <c r="Y4799">
        <v>0</v>
      </c>
      <c r="AB4799">
        <v>1</v>
      </c>
      <c r="AC4799">
        <v>1</v>
      </c>
      <c r="AD4799">
        <v>0</v>
      </c>
      <c r="AE4799">
        <v>0</v>
      </c>
      <c r="AF4799">
        <v>0</v>
      </c>
      <c r="AG4799" t="s">
        <v>845</v>
      </c>
      <c r="AQ4799">
        <v>1</v>
      </c>
      <c r="AR4799">
        <f t="shared" si="74"/>
        <v>9.68</v>
      </c>
      <c r="AS4799">
        <v>1</v>
      </c>
      <c r="AT4799" t="s">
        <v>134</v>
      </c>
      <c r="AU4799">
        <v>43</v>
      </c>
    </row>
    <row r="4800" spans="1:47">
      <c r="A4800" t="s">
        <v>16696</v>
      </c>
      <c r="C4800">
        <v>310</v>
      </c>
      <c r="D4800" t="s">
        <v>16697</v>
      </c>
      <c r="E4800">
        <v>109</v>
      </c>
      <c r="F4800" t="s">
        <v>14267</v>
      </c>
      <c r="G4800" t="s">
        <v>11287</v>
      </c>
      <c r="H4800" t="s">
        <v>743</v>
      </c>
      <c r="I4800" t="s">
        <v>16698</v>
      </c>
      <c r="J4800">
        <v>0.45307999999999998</v>
      </c>
      <c r="K4800">
        <v>0</v>
      </c>
      <c r="L4800">
        <v>0</v>
      </c>
      <c r="M4800">
        <v>0</v>
      </c>
      <c r="N4800">
        <v>0</v>
      </c>
      <c r="P4800">
        <v>0</v>
      </c>
      <c r="Q4800">
        <v>1</v>
      </c>
      <c r="R4800">
        <v>1700</v>
      </c>
      <c r="S4800" t="s">
        <v>223</v>
      </c>
      <c r="T4800">
        <v>0</v>
      </c>
      <c r="U4800" t="s">
        <v>16696</v>
      </c>
      <c r="V4800" t="s">
        <v>455</v>
      </c>
      <c r="W4800" t="s">
        <v>225</v>
      </c>
      <c r="Y4800">
        <v>1700</v>
      </c>
      <c r="AB4800">
        <v>0</v>
      </c>
      <c r="AC4800">
        <v>0</v>
      </c>
      <c r="AD4800">
        <v>1</v>
      </c>
      <c r="AE4800">
        <v>448</v>
      </c>
      <c r="AF4800">
        <v>1</v>
      </c>
      <c r="AQ4800">
        <v>1</v>
      </c>
      <c r="AR4800">
        <f t="shared" si="74"/>
        <v>0</v>
      </c>
      <c r="AS4800">
        <v>1</v>
      </c>
      <c r="AT4800" t="s">
        <v>127</v>
      </c>
      <c r="AU4800">
        <v>35</v>
      </c>
    </row>
    <row r="4801" spans="1:47">
      <c r="A4801" t="s">
        <v>16699</v>
      </c>
      <c r="C4801">
        <v>310</v>
      </c>
      <c r="D4801" t="s">
        <v>16700</v>
      </c>
      <c r="E4801">
        <v>101</v>
      </c>
      <c r="F4801" t="s">
        <v>16701</v>
      </c>
      <c r="G4801" t="s">
        <v>1783</v>
      </c>
      <c r="H4801" t="s">
        <v>220</v>
      </c>
      <c r="I4801" t="s">
        <v>16702</v>
      </c>
      <c r="J4801">
        <v>0.10588</v>
      </c>
      <c r="K4801">
        <v>1</v>
      </c>
      <c r="L4801">
        <v>1</v>
      </c>
      <c r="M4801">
        <v>1</v>
      </c>
      <c r="N4801">
        <v>1</v>
      </c>
      <c r="O4801" t="s">
        <v>225</v>
      </c>
      <c r="P4801">
        <v>0</v>
      </c>
      <c r="Q4801">
        <v>1</v>
      </c>
      <c r="R4801">
        <v>500</v>
      </c>
      <c r="S4801" t="s">
        <v>223</v>
      </c>
      <c r="T4801">
        <v>500</v>
      </c>
      <c r="U4801" t="s">
        <v>16699</v>
      </c>
      <c r="V4801" t="s">
        <v>460</v>
      </c>
      <c r="X4801" t="s">
        <v>225</v>
      </c>
      <c r="Y4801">
        <v>500</v>
      </c>
      <c r="AB4801">
        <v>1</v>
      </c>
      <c r="AC4801">
        <v>1</v>
      </c>
      <c r="AD4801">
        <v>1</v>
      </c>
      <c r="AE4801">
        <v>720</v>
      </c>
      <c r="AF4801">
        <v>1</v>
      </c>
      <c r="AQ4801">
        <v>1</v>
      </c>
      <c r="AR4801">
        <f t="shared" si="74"/>
        <v>4.6463999999999999</v>
      </c>
      <c r="AS4801">
        <v>1</v>
      </c>
      <c r="AT4801" t="s">
        <v>112</v>
      </c>
      <c r="AU4801">
        <v>20</v>
      </c>
    </row>
    <row r="4802" spans="1:47">
      <c r="A4802" t="s">
        <v>16703</v>
      </c>
      <c r="C4802">
        <v>310</v>
      </c>
      <c r="D4802" t="s">
        <v>16704</v>
      </c>
      <c r="E4802">
        <v>102</v>
      </c>
      <c r="F4802" t="s">
        <v>16705</v>
      </c>
      <c r="G4802" t="s">
        <v>422</v>
      </c>
      <c r="H4802" t="s">
        <v>8623</v>
      </c>
      <c r="I4802" t="s">
        <v>16706</v>
      </c>
      <c r="J4802">
        <v>1.2659999999999999E-2</v>
      </c>
      <c r="K4802">
        <v>1</v>
      </c>
      <c r="L4802">
        <v>1</v>
      </c>
      <c r="M4802">
        <v>1</v>
      </c>
      <c r="N4802">
        <v>1</v>
      </c>
      <c r="O4802" t="s">
        <v>225</v>
      </c>
      <c r="P4802">
        <v>0</v>
      </c>
      <c r="Q4802">
        <v>0</v>
      </c>
      <c r="R4802">
        <v>0</v>
      </c>
      <c r="S4802" t="s">
        <v>223</v>
      </c>
      <c r="T4802">
        <v>0</v>
      </c>
      <c r="U4802" t="s">
        <v>16703</v>
      </c>
      <c r="X4802" t="s">
        <v>225</v>
      </c>
      <c r="Y4802">
        <v>0</v>
      </c>
      <c r="AB4802">
        <v>1</v>
      </c>
      <c r="AC4802">
        <v>1</v>
      </c>
      <c r="AD4802">
        <v>2</v>
      </c>
      <c r="AE4802">
        <v>1040</v>
      </c>
      <c r="AF4802">
        <v>2</v>
      </c>
      <c r="AQ4802">
        <v>1</v>
      </c>
      <c r="AR4802">
        <f t="shared" ref="AR4802:AR4865" si="75">AB4802*9.68*VLOOKUP(AU4802,atten,10,FALSE)</f>
        <v>9.68</v>
      </c>
      <c r="AS4802">
        <v>1</v>
      </c>
      <c r="AT4802" t="s">
        <v>133</v>
      </c>
      <c r="AU4802">
        <v>42</v>
      </c>
    </row>
    <row r="4803" spans="1:47">
      <c r="A4803" t="s">
        <v>16707</v>
      </c>
      <c r="B4803" t="s">
        <v>293</v>
      </c>
      <c r="C4803">
        <v>310</v>
      </c>
      <c r="D4803" t="s">
        <v>12935</v>
      </c>
      <c r="E4803">
        <v>0</v>
      </c>
      <c r="J4803">
        <v>1.0041199999999999</v>
      </c>
      <c r="K4803">
        <v>0</v>
      </c>
      <c r="L4803">
        <v>0</v>
      </c>
      <c r="M4803">
        <v>2</v>
      </c>
      <c r="N4803">
        <v>2</v>
      </c>
      <c r="O4803" t="s">
        <v>659</v>
      </c>
      <c r="P4803">
        <v>0</v>
      </c>
      <c r="Q4803">
        <v>0</v>
      </c>
      <c r="R4803">
        <v>0</v>
      </c>
      <c r="S4803" t="s">
        <v>296</v>
      </c>
      <c r="T4803">
        <v>0</v>
      </c>
      <c r="X4803" t="s">
        <v>659</v>
      </c>
      <c r="Y4803">
        <v>0</v>
      </c>
      <c r="AB4803">
        <v>0</v>
      </c>
      <c r="AC4803">
        <v>0</v>
      </c>
      <c r="AD4803">
        <v>0</v>
      </c>
      <c r="AE4803">
        <v>0</v>
      </c>
      <c r="AF4803">
        <v>0</v>
      </c>
      <c r="AG4803" t="s">
        <v>845</v>
      </c>
      <c r="AQ4803">
        <v>0</v>
      </c>
      <c r="AR4803">
        <f t="shared" si="75"/>
        <v>0</v>
      </c>
      <c r="AS4803">
        <v>1</v>
      </c>
      <c r="AT4803" t="s">
        <v>132</v>
      </c>
      <c r="AU4803">
        <v>41</v>
      </c>
    </row>
    <row r="4804" spans="1:47">
      <c r="A4804" t="s">
        <v>16708</v>
      </c>
      <c r="C4804">
        <v>310</v>
      </c>
      <c r="D4804" t="s">
        <v>16709</v>
      </c>
      <c r="E4804">
        <v>101</v>
      </c>
      <c r="F4804" t="s">
        <v>16710</v>
      </c>
      <c r="G4804" t="s">
        <v>1783</v>
      </c>
      <c r="H4804" t="s">
        <v>220</v>
      </c>
      <c r="I4804" t="s">
        <v>16711</v>
      </c>
      <c r="J4804">
        <v>0.11197</v>
      </c>
      <c r="K4804">
        <v>1</v>
      </c>
      <c r="L4804">
        <v>1</v>
      </c>
      <c r="M4804">
        <v>1</v>
      </c>
      <c r="N4804">
        <v>1</v>
      </c>
      <c r="O4804" t="s">
        <v>225</v>
      </c>
      <c r="P4804">
        <v>0</v>
      </c>
      <c r="Q4804">
        <v>1</v>
      </c>
      <c r="R4804">
        <v>100</v>
      </c>
      <c r="S4804" t="s">
        <v>223</v>
      </c>
      <c r="T4804">
        <v>100</v>
      </c>
      <c r="U4804" t="s">
        <v>16708</v>
      </c>
      <c r="V4804" t="s">
        <v>455</v>
      </c>
      <c r="W4804" t="s">
        <v>225</v>
      </c>
      <c r="X4804" t="s">
        <v>225</v>
      </c>
      <c r="Y4804">
        <v>100</v>
      </c>
      <c r="AB4804">
        <v>1</v>
      </c>
      <c r="AC4804">
        <v>1</v>
      </c>
      <c r="AD4804">
        <v>1</v>
      </c>
      <c r="AE4804">
        <v>527</v>
      </c>
      <c r="AF4804">
        <v>1</v>
      </c>
      <c r="AQ4804">
        <v>1</v>
      </c>
      <c r="AR4804">
        <f t="shared" si="75"/>
        <v>4.6463999999999999</v>
      </c>
      <c r="AS4804">
        <v>1</v>
      </c>
      <c r="AT4804" t="s">
        <v>112</v>
      </c>
      <c r="AU4804">
        <v>20</v>
      </c>
    </row>
    <row r="4805" spans="1:47">
      <c r="A4805" t="s">
        <v>16712</v>
      </c>
      <c r="C4805">
        <v>310</v>
      </c>
      <c r="D4805" t="s">
        <v>16713</v>
      </c>
      <c r="E4805">
        <v>101</v>
      </c>
      <c r="F4805" t="s">
        <v>16714</v>
      </c>
      <c r="G4805" t="s">
        <v>11287</v>
      </c>
      <c r="H4805" t="s">
        <v>220</v>
      </c>
      <c r="I4805" t="s">
        <v>16715</v>
      </c>
      <c r="J4805">
        <v>0.60014000000000001</v>
      </c>
      <c r="K4805">
        <v>1</v>
      </c>
      <c r="L4805">
        <v>1</v>
      </c>
      <c r="M4805">
        <v>1</v>
      </c>
      <c r="N4805">
        <v>1</v>
      </c>
      <c r="O4805" t="s">
        <v>225</v>
      </c>
      <c r="P4805">
        <v>0</v>
      </c>
      <c r="Q4805">
        <v>1</v>
      </c>
      <c r="R4805">
        <v>7400</v>
      </c>
      <c r="S4805" t="s">
        <v>223</v>
      </c>
      <c r="T4805">
        <v>7400</v>
      </c>
      <c r="U4805" t="s">
        <v>16712</v>
      </c>
      <c r="V4805" t="s">
        <v>413</v>
      </c>
      <c r="W4805" t="s">
        <v>225</v>
      </c>
      <c r="X4805" t="s">
        <v>225</v>
      </c>
      <c r="Y4805">
        <v>7400</v>
      </c>
      <c r="AB4805">
        <v>1</v>
      </c>
      <c r="AC4805">
        <v>1</v>
      </c>
      <c r="AD4805">
        <v>3</v>
      </c>
      <c r="AE4805">
        <v>1503</v>
      </c>
      <c r="AF4805">
        <v>1.75</v>
      </c>
      <c r="AQ4805">
        <v>1</v>
      </c>
      <c r="AR4805">
        <f t="shared" si="75"/>
        <v>4.84</v>
      </c>
      <c r="AS4805">
        <v>1</v>
      </c>
      <c r="AT4805" t="s">
        <v>131</v>
      </c>
      <c r="AU4805">
        <v>40</v>
      </c>
    </row>
    <row r="4806" spans="1:47">
      <c r="A4806" t="s">
        <v>16716</v>
      </c>
      <c r="C4806">
        <v>310</v>
      </c>
      <c r="D4806" t="s">
        <v>16717</v>
      </c>
      <c r="E4806">
        <v>101</v>
      </c>
      <c r="F4806" t="s">
        <v>16718</v>
      </c>
      <c r="G4806" t="s">
        <v>1783</v>
      </c>
      <c r="H4806" t="s">
        <v>220</v>
      </c>
      <c r="I4806" t="s">
        <v>16719</v>
      </c>
      <c r="J4806">
        <v>0.14788999999999999</v>
      </c>
      <c r="K4806">
        <v>1</v>
      </c>
      <c r="L4806">
        <v>1</v>
      </c>
      <c r="M4806">
        <v>1</v>
      </c>
      <c r="N4806">
        <v>1</v>
      </c>
      <c r="O4806" t="s">
        <v>225</v>
      </c>
      <c r="P4806">
        <v>0</v>
      </c>
      <c r="Q4806">
        <v>1</v>
      </c>
      <c r="R4806">
        <v>47900</v>
      </c>
      <c r="S4806" t="s">
        <v>223</v>
      </c>
      <c r="T4806">
        <v>47900</v>
      </c>
      <c r="U4806" t="s">
        <v>16716</v>
      </c>
      <c r="V4806" t="s">
        <v>455</v>
      </c>
      <c r="W4806" t="s">
        <v>225</v>
      </c>
      <c r="X4806" t="s">
        <v>225</v>
      </c>
      <c r="Y4806">
        <v>47900</v>
      </c>
      <c r="AB4806">
        <v>1</v>
      </c>
      <c r="AC4806">
        <v>1</v>
      </c>
      <c r="AD4806">
        <v>1</v>
      </c>
      <c r="AE4806">
        <v>960</v>
      </c>
      <c r="AF4806">
        <v>1</v>
      </c>
      <c r="AQ4806">
        <v>1</v>
      </c>
      <c r="AR4806">
        <f t="shared" si="75"/>
        <v>4.6463999999999999</v>
      </c>
      <c r="AS4806">
        <v>1</v>
      </c>
      <c r="AT4806" t="s">
        <v>112</v>
      </c>
      <c r="AU4806">
        <v>20</v>
      </c>
    </row>
    <row r="4807" spans="1:47">
      <c r="A4807" t="s">
        <v>16720</v>
      </c>
      <c r="C4807">
        <v>310</v>
      </c>
      <c r="D4807" t="s">
        <v>16721</v>
      </c>
      <c r="E4807">
        <v>326</v>
      </c>
      <c r="F4807" t="s">
        <v>16722</v>
      </c>
      <c r="G4807" t="s">
        <v>11287</v>
      </c>
      <c r="H4807" t="s">
        <v>10986</v>
      </c>
      <c r="I4807" t="s">
        <v>16723</v>
      </c>
      <c r="J4807">
        <v>0.64753000000000005</v>
      </c>
      <c r="K4807">
        <v>1</v>
      </c>
      <c r="L4807">
        <v>1</v>
      </c>
      <c r="M4807">
        <v>1</v>
      </c>
      <c r="N4807">
        <v>1</v>
      </c>
      <c r="O4807" t="s">
        <v>225</v>
      </c>
      <c r="P4807">
        <v>0</v>
      </c>
      <c r="Q4807">
        <v>0</v>
      </c>
      <c r="R4807">
        <v>0</v>
      </c>
      <c r="S4807" t="s">
        <v>223</v>
      </c>
      <c r="T4807">
        <v>0</v>
      </c>
      <c r="U4807" t="s">
        <v>16720</v>
      </c>
      <c r="V4807" t="s">
        <v>933</v>
      </c>
      <c r="W4807" t="s">
        <v>659</v>
      </c>
      <c r="X4807" t="s">
        <v>225</v>
      </c>
      <c r="Y4807">
        <v>0</v>
      </c>
      <c r="AB4807">
        <v>1</v>
      </c>
      <c r="AC4807">
        <v>1</v>
      </c>
      <c r="AD4807">
        <v>0</v>
      </c>
      <c r="AE4807">
        <v>1450</v>
      </c>
      <c r="AF4807">
        <v>1</v>
      </c>
      <c r="AQ4807">
        <v>1</v>
      </c>
      <c r="AR4807">
        <f t="shared" si="75"/>
        <v>9.68</v>
      </c>
      <c r="AS4807">
        <v>1</v>
      </c>
      <c r="AT4807" t="s">
        <v>133</v>
      </c>
      <c r="AU4807">
        <v>42</v>
      </c>
    </row>
    <row r="4808" spans="1:47">
      <c r="A4808" t="s">
        <v>16724</v>
      </c>
      <c r="C4808">
        <v>310</v>
      </c>
      <c r="D4808" t="s">
        <v>16725</v>
      </c>
      <c r="E4808">
        <v>131</v>
      </c>
      <c r="F4808" t="s">
        <v>16592</v>
      </c>
      <c r="G4808" t="s">
        <v>11287</v>
      </c>
      <c r="H4808" t="s">
        <v>407</v>
      </c>
      <c r="I4808" t="s">
        <v>16726</v>
      </c>
      <c r="J4808">
        <v>0.52181999999999995</v>
      </c>
      <c r="K4808">
        <v>0</v>
      </c>
      <c r="L4808">
        <v>0</v>
      </c>
      <c r="M4808">
        <v>0</v>
      </c>
      <c r="N4808">
        <v>0</v>
      </c>
      <c r="P4808">
        <v>0</v>
      </c>
      <c r="Q4808">
        <v>0</v>
      </c>
      <c r="R4808">
        <v>0</v>
      </c>
      <c r="S4808" t="s">
        <v>223</v>
      </c>
      <c r="T4808">
        <v>0</v>
      </c>
      <c r="U4808" t="s">
        <v>16724</v>
      </c>
      <c r="V4808" t="s">
        <v>455</v>
      </c>
      <c r="W4808" t="s">
        <v>225</v>
      </c>
      <c r="Y4808">
        <v>0</v>
      </c>
      <c r="AB4808">
        <v>0</v>
      </c>
      <c r="AC4808">
        <v>0</v>
      </c>
      <c r="AD4808">
        <v>0</v>
      </c>
      <c r="AE4808">
        <v>0</v>
      </c>
      <c r="AF4808">
        <v>0</v>
      </c>
      <c r="AQ4808">
        <v>2</v>
      </c>
      <c r="AR4808">
        <f t="shared" si="75"/>
        <v>0</v>
      </c>
      <c r="AS4808">
        <v>1</v>
      </c>
      <c r="AT4808" t="s">
        <v>133</v>
      </c>
      <c r="AU4808">
        <v>42</v>
      </c>
    </row>
    <row r="4809" spans="1:47">
      <c r="A4809" t="s">
        <v>16727</v>
      </c>
      <c r="C4809">
        <v>310</v>
      </c>
      <c r="D4809" t="s">
        <v>16728</v>
      </c>
      <c r="E4809">
        <v>102</v>
      </c>
      <c r="F4809" t="s">
        <v>16729</v>
      </c>
      <c r="G4809" t="s">
        <v>422</v>
      </c>
      <c r="H4809" t="s">
        <v>8623</v>
      </c>
      <c r="I4809" t="s">
        <v>16730</v>
      </c>
      <c r="J4809">
        <v>1.2330000000000001E-2</v>
      </c>
      <c r="K4809">
        <v>1</v>
      </c>
      <c r="L4809">
        <v>1</v>
      </c>
      <c r="M4809">
        <v>1</v>
      </c>
      <c r="N4809">
        <v>1</v>
      </c>
      <c r="O4809" t="s">
        <v>225</v>
      </c>
      <c r="P4809">
        <v>0</v>
      </c>
      <c r="Q4809">
        <v>0</v>
      </c>
      <c r="R4809">
        <v>0</v>
      </c>
      <c r="S4809" t="s">
        <v>223</v>
      </c>
      <c r="T4809">
        <v>0</v>
      </c>
      <c r="U4809" t="s">
        <v>16727</v>
      </c>
      <c r="X4809" t="s">
        <v>225</v>
      </c>
      <c r="Y4809">
        <v>0</v>
      </c>
      <c r="AB4809">
        <v>1</v>
      </c>
      <c r="AC4809">
        <v>1</v>
      </c>
      <c r="AD4809">
        <v>2</v>
      </c>
      <c r="AE4809">
        <v>1040</v>
      </c>
      <c r="AF4809">
        <v>2</v>
      </c>
      <c r="AQ4809">
        <v>1</v>
      </c>
      <c r="AR4809">
        <f t="shared" si="75"/>
        <v>9.68</v>
      </c>
      <c r="AS4809">
        <v>1</v>
      </c>
      <c r="AT4809" t="s">
        <v>133</v>
      </c>
      <c r="AU4809">
        <v>42</v>
      </c>
    </row>
    <row r="4810" spans="1:47">
      <c r="A4810" t="s">
        <v>16731</v>
      </c>
      <c r="C4810">
        <v>310</v>
      </c>
      <c r="D4810" t="s">
        <v>16732</v>
      </c>
      <c r="E4810">
        <v>132</v>
      </c>
      <c r="F4810" t="s">
        <v>16657</v>
      </c>
      <c r="G4810" t="s">
        <v>422</v>
      </c>
      <c r="H4810" t="s">
        <v>260</v>
      </c>
      <c r="I4810" t="s">
        <v>16733</v>
      </c>
      <c r="J4810">
        <v>0.80308000000000002</v>
      </c>
      <c r="K4810">
        <v>0</v>
      </c>
      <c r="L4810">
        <v>0</v>
      </c>
      <c r="M4810">
        <v>0</v>
      </c>
      <c r="N4810">
        <v>0</v>
      </c>
      <c r="P4810">
        <v>0</v>
      </c>
      <c r="Q4810">
        <v>0</v>
      </c>
      <c r="R4810">
        <v>0</v>
      </c>
      <c r="S4810" t="s">
        <v>223</v>
      </c>
      <c r="T4810">
        <v>0</v>
      </c>
      <c r="U4810" t="s">
        <v>16731</v>
      </c>
      <c r="V4810" t="s">
        <v>455</v>
      </c>
      <c r="W4810" t="s">
        <v>225</v>
      </c>
      <c r="Y4810">
        <v>0</v>
      </c>
      <c r="AB4810">
        <v>0</v>
      </c>
      <c r="AC4810">
        <v>0</v>
      </c>
      <c r="AD4810">
        <v>0</v>
      </c>
      <c r="AE4810">
        <v>0</v>
      </c>
      <c r="AF4810">
        <v>0</v>
      </c>
      <c r="AQ4810">
        <v>1</v>
      </c>
      <c r="AR4810">
        <f t="shared" si="75"/>
        <v>0</v>
      </c>
      <c r="AS4810">
        <v>1</v>
      </c>
      <c r="AT4810" t="s">
        <v>134</v>
      </c>
      <c r="AU4810">
        <v>43</v>
      </c>
    </row>
    <row r="4811" spans="1:47">
      <c r="A4811" t="s">
        <v>16734</v>
      </c>
      <c r="C4811">
        <v>310</v>
      </c>
      <c r="D4811" t="s">
        <v>16735</v>
      </c>
      <c r="E4811">
        <v>101</v>
      </c>
      <c r="F4811" t="s">
        <v>16736</v>
      </c>
      <c r="G4811" t="s">
        <v>1783</v>
      </c>
      <c r="H4811" t="s">
        <v>220</v>
      </c>
      <c r="I4811" t="s">
        <v>16737</v>
      </c>
      <c r="J4811">
        <v>8.2030000000000006E-2</v>
      </c>
      <c r="K4811">
        <v>1</v>
      </c>
      <c r="L4811">
        <v>1</v>
      </c>
      <c r="M4811">
        <v>1</v>
      </c>
      <c r="N4811">
        <v>1</v>
      </c>
      <c r="O4811" t="s">
        <v>225</v>
      </c>
      <c r="P4811">
        <v>0</v>
      </c>
      <c r="Q4811">
        <v>1</v>
      </c>
      <c r="R4811">
        <v>700</v>
      </c>
      <c r="S4811" t="s">
        <v>223</v>
      </c>
      <c r="T4811">
        <v>700</v>
      </c>
      <c r="U4811" t="s">
        <v>16734</v>
      </c>
      <c r="V4811" t="s">
        <v>455</v>
      </c>
      <c r="W4811" t="s">
        <v>225</v>
      </c>
      <c r="X4811" t="s">
        <v>225</v>
      </c>
      <c r="Y4811">
        <v>700</v>
      </c>
      <c r="AB4811">
        <v>1</v>
      </c>
      <c r="AC4811">
        <v>1</v>
      </c>
      <c r="AD4811">
        <v>4</v>
      </c>
      <c r="AE4811">
        <v>1056</v>
      </c>
      <c r="AF4811">
        <v>1</v>
      </c>
      <c r="AQ4811">
        <v>1</v>
      </c>
      <c r="AR4811">
        <f t="shared" si="75"/>
        <v>4.6463999999999999</v>
      </c>
      <c r="AS4811">
        <v>1</v>
      </c>
      <c r="AT4811" t="s">
        <v>112</v>
      </c>
      <c r="AU4811">
        <v>20</v>
      </c>
    </row>
    <row r="4812" spans="1:47">
      <c r="A4812" t="s">
        <v>16738</v>
      </c>
      <c r="C4812">
        <v>310</v>
      </c>
      <c r="D4812" t="s">
        <v>16739</v>
      </c>
      <c r="E4812">
        <v>101</v>
      </c>
      <c r="F4812" t="s">
        <v>16478</v>
      </c>
      <c r="G4812" t="s">
        <v>1783</v>
      </c>
      <c r="H4812" t="s">
        <v>220</v>
      </c>
      <c r="I4812" t="s">
        <v>16740</v>
      </c>
      <c r="J4812">
        <v>0.18940000000000001</v>
      </c>
      <c r="K4812">
        <v>1</v>
      </c>
      <c r="L4812">
        <v>1</v>
      </c>
      <c r="M4812">
        <v>1</v>
      </c>
      <c r="N4812">
        <v>1</v>
      </c>
      <c r="O4812" t="s">
        <v>225</v>
      </c>
      <c r="P4812">
        <v>0</v>
      </c>
      <c r="Q4812">
        <v>1</v>
      </c>
      <c r="R4812">
        <v>1500</v>
      </c>
      <c r="S4812" t="s">
        <v>223</v>
      </c>
      <c r="T4812">
        <v>1500</v>
      </c>
      <c r="U4812" t="s">
        <v>16738</v>
      </c>
      <c r="V4812" t="s">
        <v>413</v>
      </c>
      <c r="W4812" t="s">
        <v>225</v>
      </c>
      <c r="X4812" t="s">
        <v>225</v>
      </c>
      <c r="Y4812">
        <v>1500</v>
      </c>
      <c r="AB4812">
        <v>1</v>
      </c>
      <c r="AC4812">
        <v>1</v>
      </c>
      <c r="AD4812">
        <v>1</v>
      </c>
      <c r="AE4812">
        <v>500</v>
      </c>
      <c r="AF4812">
        <v>1</v>
      </c>
      <c r="AQ4812">
        <v>2</v>
      </c>
      <c r="AR4812">
        <f t="shared" si="75"/>
        <v>4.6463999999999999</v>
      </c>
      <c r="AS4812">
        <v>1</v>
      </c>
      <c r="AT4812" t="s">
        <v>112</v>
      </c>
      <c r="AU4812">
        <v>20</v>
      </c>
    </row>
    <row r="4813" spans="1:47">
      <c r="A4813" t="s">
        <v>16741</v>
      </c>
      <c r="C4813">
        <v>310</v>
      </c>
      <c r="D4813" t="s">
        <v>16742</v>
      </c>
      <c r="E4813">
        <v>102</v>
      </c>
      <c r="F4813" t="s">
        <v>16743</v>
      </c>
      <c r="G4813" t="s">
        <v>422</v>
      </c>
      <c r="H4813" t="s">
        <v>8623</v>
      </c>
      <c r="I4813" t="s">
        <v>16744</v>
      </c>
      <c r="J4813">
        <v>1.2449999999999999E-2</v>
      </c>
      <c r="K4813">
        <v>1</v>
      </c>
      <c r="L4813">
        <v>1</v>
      </c>
      <c r="M4813">
        <v>1</v>
      </c>
      <c r="N4813">
        <v>1</v>
      </c>
      <c r="O4813" t="s">
        <v>225</v>
      </c>
      <c r="P4813">
        <v>0</v>
      </c>
      <c r="Q4813">
        <v>0</v>
      </c>
      <c r="R4813">
        <v>0</v>
      </c>
      <c r="S4813" t="s">
        <v>223</v>
      </c>
      <c r="T4813">
        <v>0</v>
      </c>
      <c r="U4813" t="s">
        <v>16741</v>
      </c>
      <c r="X4813" t="s">
        <v>225</v>
      </c>
      <c r="Y4813">
        <v>0</v>
      </c>
      <c r="AB4813">
        <v>1</v>
      </c>
      <c r="AC4813">
        <v>1</v>
      </c>
      <c r="AD4813">
        <v>2</v>
      </c>
      <c r="AE4813">
        <v>1040</v>
      </c>
      <c r="AF4813">
        <v>2</v>
      </c>
      <c r="AQ4813">
        <v>1</v>
      </c>
      <c r="AR4813">
        <f t="shared" si="75"/>
        <v>9.68</v>
      </c>
      <c r="AS4813">
        <v>1</v>
      </c>
      <c r="AT4813" t="s">
        <v>133</v>
      </c>
      <c r="AU4813">
        <v>42</v>
      </c>
    </row>
    <row r="4814" spans="1:47">
      <c r="A4814" t="s">
        <v>248</v>
      </c>
      <c r="C4814">
        <v>310</v>
      </c>
      <c r="E4814">
        <v>0</v>
      </c>
      <c r="J4814">
        <v>4.4200000000000003E-3</v>
      </c>
      <c r="K4814">
        <v>0</v>
      </c>
      <c r="L4814">
        <v>0</v>
      </c>
      <c r="M4814">
        <v>0</v>
      </c>
      <c r="N4814">
        <v>0</v>
      </c>
      <c r="P4814">
        <v>0</v>
      </c>
      <c r="Q4814">
        <v>0</v>
      </c>
      <c r="R4814">
        <v>0</v>
      </c>
      <c r="S4814" t="s">
        <v>249</v>
      </c>
      <c r="T4814">
        <v>0</v>
      </c>
      <c r="Y4814">
        <v>0</v>
      </c>
      <c r="AB4814">
        <v>0</v>
      </c>
      <c r="AC4814">
        <v>0</v>
      </c>
      <c r="AD4814">
        <v>0</v>
      </c>
      <c r="AE4814">
        <v>0</v>
      </c>
      <c r="AF4814">
        <v>0</v>
      </c>
      <c r="AQ4814">
        <v>0</v>
      </c>
      <c r="AR4814">
        <f t="shared" si="75"/>
        <v>0</v>
      </c>
      <c r="AS4814">
        <v>1</v>
      </c>
      <c r="AT4814" t="s">
        <v>129</v>
      </c>
      <c r="AU4814">
        <v>38</v>
      </c>
    </row>
    <row r="4815" spans="1:47">
      <c r="A4815" t="s">
        <v>16745</v>
      </c>
      <c r="C4815">
        <v>310</v>
      </c>
      <c r="D4815" t="s">
        <v>16746</v>
      </c>
      <c r="E4815">
        <v>101</v>
      </c>
      <c r="F4815" t="s">
        <v>16747</v>
      </c>
      <c r="G4815" t="s">
        <v>11287</v>
      </c>
      <c r="H4815" t="s">
        <v>220</v>
      </c>
      <c r="I4815" t="s">
        <v>16748</v>
      </c>
      <c r="J4815">
        <v>3.27902</v>
      </c>
      <c r="K4815">
        <v>1</v>
      </c>
      <c r="L4815">
        <v>1</v>
      </c>
      <c r="M4815">
        <v>1</v>
      </c>
      <c r="N4815">
        <v>1</v>
      </c>
      <c r="O4815" t="s">
        <v>225</v>
      </c>
      <c r="P4815">
        <v>0</v>
      </c>
      <c r="Q4815">
        <v>1</v>
      </c>
      <c r="R4815">
        <v>9300</v>
      </c>
      <c r="S4815" t="s">
        <v>223</v>
      </c>
      <c r="T4815">
        <v>9300</v>
      </c>
      <c r="U4815" t="s">
        <v>16745</v>
      </c>
      <c r="V4815" t="s">
        <v>6340</v>
      </c>
      <c r="X4815" t="s">
        <v>225</v>
      </c>
      <c r="Y4815">
        <v>9300</v>
      </c>
      <c r="AB4815">
        <v>1</v>
      </c>
      <c r="AC4815">
        <v>1</v>
      </c>
      <c r="AD4815">
        <v>3</v>
      </c>
      <c r="AE4815">
        <v>2377</v>
      </c>
      <c r="AF4815">
        <v>2</v>
      </c>
      <c r="AQ4815">
        <v>1</v>
      </c>
      <c r="AR4815">
        <f t="shared" si="75"/>
        <v>9.68</v>
      </c>
      <c r="AS4815">
        <v>1</v>
      </c>
      <c r="AT4815" t="s">
        <v>127</v>
      </c>
      <c r="AU4815">
        <v>35</v>
      </c>
    </row>
    <row r="4816" spans="1:47">
      <c r="A4816" t="s">
        <v>16749</v>
      </c>
      <c r="C4816">
        <v>310</v>
      </c>
      <c r="D4816" t="s">
        <v>16750</v>
      </c>
      <c r="E4816">
        <v>392</v>
      </c>
      <c r="F4816" t="s">
        <v>16751</v>
      </c>
      <c r="G4816" t="s">
        <v>11287</v>
      </c>
      <c r="H4816" t="s">
        <v>11501</v>
      </c>
      <c r="I4816" t="s">
        <v>16752</v>
      </c>
      <c r="J4816">
        <v>0.14263000000000001</v>
      </c>
      <c r="K4816">
        <v>0</v>
      </c>
      <c r="L4816">
        <v>0</v>
      </c>
      <c r="M4816">
        <v>0</v>
      </c>
      <c r="N4816">
        <v>0</v>
      </c>
      <c r="P4816">
        <v>0</v>
      </c>
      <c r="Q4816">
        <v>1</v>
      </c>
      <c r="R4816">
        <v>28200</v>
      </c>
      <c r="S4816" t="s">
        <v>223</v>
      </c>
      <c r="T4816">
        <v>0</v>
      </c>
      <c r="U4816" t="s">
        <v>16749</v>
      </c>
      <c r="Y4816">
        <v>28200</v>
      </c>
      <c r="AB4816">
        <v>0</v>
      </c>
      <c r="AC4816">
        <v>0</v>
      </c>
      <c r="AD4816">
        <v>0</v>
      </c>
      <c r="AE4816">
        <v>0</v>
      </c>
      <c r="AF4816">
        <v>0</v>
      </c>
      <c r="AQ4816">
        <v>1</v>
      </c>
      <c r="AR4816">
        <f t="shared" si="75"/>
        <v>0</v>
      </c>
      <c r="AS4816">
        <v>1</v>
      </c>
      <c r="AT4816" t="s">
        <v>132</v>
      </c>
      <c r="AU4816">
        <v>41</v>
      </c>
    </row>
    <row r="4817" spans="1:47">
      <c r="A4817" t="s">
        <v>16753</v>
      </c>
      <c r="C4817">
        <v>310</v>
      </c>
      <c r="D4817" t="s">
        <v>16754</v>
      </c>
      <c r="E4817">
        <v>102</v>
      </c>
      <c r="F4817" t="s">
        <v>16755</v>
      </c>
      <c r="G4817" t="s">
        <v>422</v>
      </c>
      <c r="H4817" t="s">
        <v>8623</v>
      </c>
      <c r="I4817" t="s">
        <v>16756</v>
      </c>
      <c r="J4817">
        <v>1.225E-2</v>
      </c>
      <c r="K4817">
        <v>1</v>
      </c>
      <c r="L4817">
        <v>1</v>
      </c>
      <c r="M4817">
        <v>1</v>
      </c>
      <c r="N4817">
        <v>1</v>
      </c>
      <c r="O4817" t="s">
        <v>225</v>
      </c>
      <c r="P4817">
        <v>0</v>
      </c>
      <c r="Q4817">
        <v>0</v>
      </c>
      <c r="R4817">
        <v>0</v>
      </c>
      <c r="S4817" t="s">
        <v>223</v>
      </c>
      <c r="T4817">
        <v>0</v>
      </c>
      <c r="U4817" t="s">
        <v>16753</v>
      </c>
      <c r="X4817" t="s">
        <v>225</v>
      </c>
      <c r="Y4817">
        <v>0</v>
      </c>
      <c r="AB4817">
        <v>1</v>
      </c>
      <c r="AC4817">
        <v>1</v>
      </c>
      <c r="AD4817">
        <v>2</v>
      </c>
      <c r="AE4817">
        <v>1040</v>
      </c>
      <c r="AF4817">
        <v>2</v>
      </c>
      <c r="AQ4817">
        <v>1</v>
      </c>
      <c r="AR4817">
        <f t="shared" si="75"/>
        <v>9.68</v>
      </c>
      <c r="AS4817">
        <v>1</v>
      </c>
      <c r="AT4817" t="s">
        <v>133</v>
      </c>
      <c r="AU4817">
        <v>42</v>
      </c>
    </row>
    <row r="4818" spans="1:47">
      <c r="A4818" t="s">
        <v>16757</v>
      </c>
      <c r="C4818">
        <v>310</v>
      </c>
      <c r="D4818" t="s">
        <v>16758</v>
      </c>
      <c r="E4818">
        <v>101</v>
      </c>
      <c r="F4818" t="s">
        <v>16759</v>
      </c>
      <c r="G4818" t="s">
        <v>11287</v>
      </c>
      <c r="H4818" t="s">
        <v>220</v>
      </c>
      <c r="I4818" t="s">
        <v>16760</v>
      </c>
      <c r="J4818">
        <v>0.84523999999999999</v>
      </c>
      <c r="K4818">
        <v>1</v>
      </c>
      <c r="L4818">
        <v>1</v>
      </c>
      <c r="M4818">
        <v>1</v>
      </c>
      <c r="N4818">
        <v>1</v>
      </c>
      <c r="O4818" t="s">
        <v>225</v>
      </c>
      <c r="P4818">
        <v>0</v>
      </c>
      <c r="Q4818">
        <v>1</v>
      </c>
      <c r="R4818">
        <v>5300</v>
      </c>
      <c r="S4818" t="s">
        <v>223</v>
      </c>
      <c r="T4818">
        <v>5300</v>
      </c>
      <c r="U4818" t="s">
        <v>16757</v>
      </c>
      <c r="V4818" t="s">
        <v>455</v>
      </c>
      <c r="W4818" t="s">
        <v>225</v>
      </c>
      <c r="X4818" t="s">
        <v>225</v>
      </c>
      <c r="Y4818">
        <v>5300</v>
      </c>
      <c r="AB4818">
        <v>1</v>
      </c>
      <c r="AC4818">
        <v>1</v>
      </c>
      <c r="AD4818">
        <v>3</v>
      </c>
      <c r="AE4818">
        <v>2301</v>
      </c>
      <c r="AF4818">
        <v>2</v>
      </c>
      <c r="AQ4818">
        <v>1</v>
      </c>
      <c r="AR4818">
        <f t="shared" si="75"/>
        <v>9.68</v>
      </c>
      <c r="AS4818">
        <v>1</v>
      </c>
      <c r="AT4818" t="s">
        <v>133</v>
      </c>
      <c r="AU4818">
        <v>42</v>
      </c>
    </row>
    <row r="4819" spans="1:47">
      <c r="A4819" t="s">
        <v>16761</v>
      </c>
      <c r="C4819">
        <v>310</v>
      </c>
      <c r="D4819" t="s">
        <v>12934</v>
      </c>
      <c r="E4819">
        <v>392</v>
      </c>
      <c r="F4819" t="s">
        <v>16762</v>
      </c>
      <c r="G4819" t="s">
        <v>11287</v>
      </c>
      <c r="H4819" t="s">
        <v>11501</v>
      </c>
      <c r="I4819" t="s">
        <v>16763</v>
      </c>
      <c r="J4819">
        <v>0.75541000000000003</v>
      </c>
      <c r="K4819">
        <v>0</v>
      </c>
      <c r="L4819">
        <v>0</v>
      </c>
      <c r="M4819">
        <v>0</v>
      </c>
      <c r="N4819">
        <v>0</v>
      </c>
      <c r="P4819">
        <v>0</v>
      </c>
      <c r="Q4819">
        <v>0</v>
      </c>
      <c r="R4819">
        <v>0</v>
      </c>
      <c r="S4819" t="s">
        <v>223</v>
      </c>
      <c r="T4819">
        <v>0</v>
      </c>
      <c r="U4819" t="s">
        <v>16761</v>
      </c>
      <c r="V4819" t="s">
        <v>455</v>
      </c>
      <c r="W4819" t="s">
        <v>225</v>
      </c>
      <c r="Y4819">
        <v>0</v>
      </c>
      <c r="AB4819">
        <v>0</v>
      </c>
      <c r="AC4819">
        <v>0</v>
      </c>
      <c r="AD4819">
        <v>0</v>
      </c>
      <c r="AE4819">
        <v>0</v>
      </c>
      <c r="AF4819">
        <v>0</v>
      </c>
      <c r="AQ4819">
        <v>1</v>
      </c>
      <c r="AR4819">
        <f t="shared" si="75"/>
        <v>0</v>
      </c>
      <c r="AS4819">
        <v>1</v>
      </c>
      <c r="AT4819" t="s">
        <v>133</v>
      </c>
      <c r="AU4819">
        <v>42</v>
      </c>
    </row>
    <row r="4820" spans="1:47">
      <c r="A4820" t="s">
        <v>16764</v>
      </c>
      <c r="C4820">
        <v>310</v>
      </c>
      <c r="D4820" t="s">
        <v>16765</v>
      </c>
      <c r="E4820">
        <v>101</v>
      </c>
      <c r="F4820" t="s">
        <v>16766</v>
      </c>
      <c r="G4820" t="s">
        <v>1783</v>
      </c>
      <c r="H4820" t="s">
        <v>220</v>
      </c>
      <c r="I4820" t="s">
        <v>16767</v>
      </c>
      <c r="J4820">
        <v>0.10743</v>
      </c>
      <c r="K4820">
        <v>1</v>
      </c>
      <c r="L4820">
        <v>1</v>
      </c>
      <c r="M4820">
        <v>1</v>
      </c>
      <c r="N4820">
        <v>1</v>
      </c>
      <c r="O4820" t="s">
        <v>225</v>
      </c>
      <c r="P4820">
        <v>0</v>
      </c>
      <c r="Q4820">
        <v>1</v>
      </c>
      <c r="R4820">
        <v>0</v>
      </c>
      <c r="S4820" t="s">
        <v>223</v>
      </c>
      <c r="T4820">
        <v>0</v>
      </c>
      <c r="U4820" t="s">
        <v>16764</v>
      </c>
      <c r="V4820" t="s">
        <v>455</v>
      </c>
      <c r="W4820" t="s">
        <v>225</v>
      </c>
      <c r="X4820" t="s">
        <v>225</v>
      </c>
      <c r="Y4820">
        <v>0</v>
      </c>
      <c r="AB4820">
        <v>1</v>
      </c>
      <c r="AC4820">
        <v>1</v>
      </c>
      <c r="AD4820">
        <v>2</v>
      </c>
      <c r="AE4820">
        <v>592</v>
      </c>
      <c r="AF4820">
        <v>1</v>
      </c>
      <c r="AQ4820">
        <v>1</v>
      </c>
      <c r="AR4820">
        <f t="shared" si="75"/>
        <v>4.6463999999999999</v>
      </c>
      <c r="AS4820">
        <v>1</v>
      </c>
      <c r="AT4820" t="s">
        <v>112</v>
      </c>
      <c r="AU4820">
        <v>20</v>
      </c>
    </row>
    <row r="4821" spans="1:47">
      <c r="A4821" t="s">
        <v>16768</v>
      </c>
      <c r="C4821">
        <v>310</v>
      </c>
      <c r="D4821" t="s">
        <v>16769</v>
      </c>
      <c r="E4821">
        <v>102</v>
      </c>
      <c r="F4821" t="s">
        <v>16770</v>
      </c>
      <c r="G4821" t="s">
        <v>422</v>
      </c>
      <c r="H4821" t="s">
        <v>8623</v>
      </c>
      <c r="I4821" t="s">
        <v>16771</v>
      </c>
      <c r="J4821">
        <v>1.256E-2</v>
      </c>
      <c r="K4821">
        <v>1</v>
      </c>
      <c r="L4821">
        <v>1</v>
      </c>
      <c r="M4821">
        <v>1</v>
      </c>
      <c r="N4821">
        <v>1</v>
      </c>
      <c r="O4821" t="s">
        <v>225</v>
      </c>
      <c r="P4821">
        <v>0</v>
      </c>
      <c r="Q4821">
        <v>0</v>
      </c>
      <c r="R4821">
        <v>0</v>
      </c>
      <c r="S4821" t="s">
        <v>223</v>
      </c>
      <c r="T4821">
        <v>0</v>
      </c>
      <c r="U4821" t="s">
        <v>16768</v>
      </c>
      <c r="X4821" t="s">
        <v>225</v>
      </c>
      <c r="Y4821">
        <v>0</v>
      </c>
      <c r="AB4821">
        <v>1</v>
      </c>
      <c r="AC4821">
        <v>1</v>
      </c>
      <c r="AD4821">
        <v>2</v>
      </c>
      <c r="AE4821">
        <v>1040</v>
      </c>
      <c r="AF4821">
        <v>2</v>
      </c>
      <c r="AQ4821">
        <v>1</v>
      </c>
      <c r="AR4821">
        <f t="shared" si="75"/>
        <v>9.68</v>
      </c>
      <c r="AS4821">
        <v>1</v>
      </c>
      <c r="AT4821" t="s">
        <v>133</v>
      </c>
      <c r="AU4821">
        <v>42</v>
      </c>
    </row>
    <row r="4822" spans="1:47">
      <c r="A4822" t="s">
        <v>16772</v>
      </c>
      <c r="C4822">
        <v>310</v>
      </c>
      <c r="D4822" t="s">
        <v>16773</v>
      </c>
      <c r="E4822">
        <v>101</v>
      </c>
      <c r="F4822" t="s">
        <v>16774</v>
      </c>
      <c r="G4822" t="s">
        <v>11287</v>
      </c>
      <c r="H4822" t="s">
        <v>220</v>
      </c>
      <c r="I4822" t="s">
        <v>16775</v>
      </c>
      <c r="J4822">
        <v>0.30892999999999998</v>
      </c>
      <c r="K4822">
        <v>1</v>
      </c>
      <c r="L4822">
        <v>1</v>
      </c>
      <c r="M4822">
        <v>1</v>
      </c>
      <c r="N4822">
        <v>1</v>
      </c>
      <c r="O4822" t="s">
        <v>225</v>
      </c>
      <c r="P4822">
        <v>0</v>
      </c>
      <c r="Q4822">
        <v>1</v>
      </c>
      <c r="R4822">
        <v>6300</v>
      </c>
      <c r="S4822" t="s">
        <v>223</v>
      </c>
      <c r="T4822">
        <v>6300</v>
      </c>
      <c r="U4822" t="s">
        <v>16772</v>
      </c>
      <c r="V4822" t="s">
        <v>455</v>
      </c>
      <c r="W4822" t="s">
        <v>225</v>
      </c>
      <c r="X4822" t="s">
        <v>225</v>
      </c>
      <c r="Y4822">
        <v>6300</v>
      </c>
      <c r="AB4822">
        <v>1</v>
      </c>
      <c r="AC4822">
        <v>1</v>
      </c>
      <c r="AD4822">
        <v>4</v>
      </c>
      <c r="AE4822">
        <v>1306</v>
      </c>
      <c r="AF4822">
        <v>1.75</v>
      </c>
      <c r="AQ4822">
        <v>1</v>
      </c>
      <c r="AR4822">
        <f t="shared" si="75"/>
        <v>9.68</v>
      </c>
      <c r="AS4822">
        <v>1</v>
      </c>
      <c r="AT4822" t="s">
        <v>133</v>
      </c>
      <c r="AU4822">
        <v>42</v>
      </c>
    </row>
    <row r="4823" spans="1:47">
      <c r="A4823" t="s">
        <v>16776</v>
      </c>
      <c r="C4823">
        <v>310</v>
      </c>
      <c r="D4823" t="s">
        <v>16777</v>
      </c>
      <c r="E4823">
        <v>101</v>
      </c>
      <c r="F4823" t="s">
        <v>16778</v>
      </c>
      <c r="G4823" t="s">
        <v>1783</v>
      </c>
      <c r="H4823" t="s">
        <v>220</v>
      </c>
      <c r="I4823" t="s">
        <v>16779</v>
      </c>
      <c r="J4823">
        <v>0.15862000000000001</v>
      </c>
      <c r="K4823">
        <v>1</v>
      </c>
      <c r="L4823">
        <v>1</v>
      </c>
      <c r="M4823">
        <v>1</v>
      </c>
      <c r="N4823">
        <v>1</v>
      </c>
      <c r="O4823" t="s">
        <v>225</v>
      </c>
      <c r="P4823">
        <v>0</v>
      </c>
      <c r="Q4823">
        <v>1</v>
      </c>
      <c r="R4823">
        <v>6800</v>
      </c>
      <c r="S4823" t="s">
        <v>223</v>
      </c>
      <c r="T4823">
        <v>6800</v>
      </c>
      <c r="U4823" t="s">
        <v>16776</v>
      </c>
      <c r="V4823" t="s">
        <v>455</v>
      </c>
      <c r="W4823" t="s">
        <v>225</v>
      </c>
      <c r="X4823" t="s">
        <v>225</v>
      </c>
      <c r="Y4823">
        <v>6800</v>
      </c>
      <c r="AB4823">
        <v>1</v>
      </c>
      <c r="AC4823">
        <v>1</v>
      </c>
      <c r="AD4823">
        <v>2</v>
      </c>
      <c r="AE4823">
        <v>840</v>
      </c>
      <c r="AF4823">
        <v>1</v>
      </c>
      <c r="AQ4823">
        <v>1</v>
      </c>
      <c r="AR4823">
        <f t="shared" si="75"/>
        <v>4.6463999999999999</v>
      </c>
      <c r="AS4823">
        <v>1</v>
      </c>
      <c r="AT4823" t="s">
        <v>112</v>
      </c>
      <c r="AU4823">
        <v>20</v>
      </c>
    </row>
    <row r="4824" spans="1:47">
      <c r="A4824" t="s">
        <v>16780</v>
      </c>
      <c r="C4824">
        <v>310</v>
      </c>
      <c r="D4824" t="s">
        <v>16781</v>
      </c>
      <c r="E4824">
        <v>101</v>
      </c>
      <c r="F4824" t="s">
        <v>16782</v>
      </c>
      <c r="G4824" t="s">
        <v>422</v>
      </c>
      <c r="H4824" t="s">
        <v>220</v>
      </c>
      <c r="I4824" t="s">
        <v>16783</v>
      </c>
      <c r="J4824">
        <v>0.86006000000000005</v>
      </c>
      <c r="K4824">
        <v>0</v>
      </c>
      <c r="L4824">
        <v>0</v>
      </c>
      <c r="M4824">
        <v>1</v>
      </c>
      <c r="N4824">
        <v>1</v>
      </c>
      <c r="O4824" t="s">
        <v>659</v>
      </c>
      <c r="P4824">
        <v>1</v>
      </c>
      <c r="Q4824">
        <v>1</v>
      </c>
      <c r="R4824">
        <v>12200</v>
      </c>
      <c r="S4824" t="s">
        <v>223</v>
      </c>
      <c r="T4824">
        <v>0</v>
      </c>
      <c r="U4824" t="s">
        <v>16780</v>
      </c>
      <c r="V4824" t="s">
        <v>455</v>
      </c>
      <c r="W4824" t="s">
        <v>225</v>
      </c>
      <c r="X4824" t="s">
        <v>659</v>
      </c>
      <c r="Y4824">
        <v>12200</v>
      </c>
      <c r="AB4824">
        <v>0</v>
      </c>
      <c r="AC4824">
        <v>0</v>
      </c>
      <c r="AD4824">
        <v>3</v>
      </c>
      <c r="AE4824">
        <v>1072</v>
      </c>
      <c r="AF4824">
        <v>1.5</v>
      </c>
      <c r="AQ4824">
        <v>1</v>
      </c>
      <c r="AR4824">
        <f t="shared" si="75"/>
        <v>0</v>
      </c>
      <c r="AS4824">
        <v>1</v>
      </c>
      <c r="AT4824" t="s">
        <v>134</v>
      </c>
      <c r="AU4824">
        <v>43</v>
      </c>
    </row>
    <row r="4825" spans="1:47">
      <c r="A4825" t="s">
        <v>16784</v>
      </c>
      <c r="C4825">
        <v>310</v>
      </c>
      <c r="D4825" t="s">
        <v>16785</v>
      </c>
      <c r="E4825">
        <v>101</v>
      </c>
      <c r="F4825" t="s">
        <v>16786</v>
      </c>
      <c r="G4825" t="s">
        <v>1783</v>
      </c>
      <c r="H4825" t="s">
        <v>220</v>
      </c>
      <c r="I4825" t="s">
        <v>16787</v>
      </c>
      <c r="J4825">
        <v>0.11216</v>
      </c>
      <c r="K4825">
        <v>1</v>
      </c>
      <c r="L4825">
        <v>1</v>
      </c>
      <c r="M4825">
        <v>1</v>
      </c>
      <c r="N4825">
        <v>1</v>
      </c>
      <c r="O4825" t="s">
        <v>225</v>
      </c>
      <c r="P4825">
        <v>0</v>
      </c>
      <c r="Q4825">
        <v>1</v>
      </c>
      <c r="R4825">
        <v>300</v>
      </c>
      <c r="S4825" t="s">
        <v>223</v>
      </c>
      <c r="T4825">
        <v>300</v>
      </c>
      <c r="U4825" t="s">
        <v>16784</v>
      </c>
      <c r="V4825" t="s">
        <v>455</v>
      </c>
      <c r="W4825" t="s">
        <v>225</v>
      </c>
      <c r="X4825" t="s">
        <v>225</v>
      </c>
      <c r="Y4825">
        <v>300</v>
      </c>
      <c r="AB4825">
        <v>1</v>
      </c>
      <c r="AC4825">
        <v>1</v>
      </c>
      <c r="AD4825">
        <v>2</v>
      </c>
      <c r="AE4825">
        <v>774</v>
      </c>
      <c r="AF4825">
        <v>1</v>
      </c>
      <c r="AQ4825">
        <v>1</v>
      </c>
      <c r="AR4825">
        <f t="shared" si="75"/>
        <v>4.6463999999999999</v>
      </c>
      <c r="AS4825">
        <v>1</v>
      </c>
      <c r="AT4825" t="s">
        <v>112</v>
      </c>
      <c r="AU4825">
        <v>20</v>
      </c>
    </row>
    <row r="4826" spans="1:47">
      <c r="A4826" t="s">
        <v>16788</v>
      </c>
      <c r="C4826">
        <v>310</v>
      </c>
      <c r="D4826" t="s">
        <v>16789</v>
      </c>
      <c r="E4826">
        <v>132</v>
      </c>
      <c r="F4826" t="s">
        <v>13415</v>
      </c>
      <c r="G4826" t="s">
        <v>11287</v>
      </c>
      <c r="H4826" t="s">
        <v>260</v>
      </c>
      <c r="I4826" t="s">
        <v>16790</v>
      </c>
      <c r="J4826">
        <v>0.78132999999999997</v>
      </c>
      <c r="K4826">
        <v>0</v>
      </c>
      <c r="L4826">
        <v>0</v>
      </c>
      <c r="M4826">
        <v>0</v>
      </c>
      <c r="N4826">
        <v>0</v>
      </c>
      <c r="P4826">
        <v>0</v>
      </c>
      <c r="Q4826">
        <v>0</v>
      </c>
      <c r="R4826">
        <v>0</v>
      </c>
      <c r="S4826" t="s">
        <v>223</v>
      </c>
      <c r="T4826">
        <v>0</v>
      </c>
      <c r="U4826" t="s">
        <v>16788</v>
      </c>
      <c r="V4826" t="s">
        <v>455</v>
      </c>
      <c r="W4826" t="s">
        <v>225</v>
      </c>
      <c r="Y4826">
        <v>0</v>
      </c>
      <c r="AB4826">
        <v>0</v>
      </c>
      <c r="AC4826">
        <v>0</v>
      </c>
      <c r="AD4826">
        <v>0</v>
      </c>
      <c r="AE4826">
        <v>0</v>
      </c>
      <c r="AF4826">
        <v>0</v>
      </c>
      <c r="AQ4826">
        <v>1</v>
      </c>
      <c r="AR4826">
        <f t="shared" si="75"/>
        <v>0</v>
      </c>
      <c r="AS4826">
        <v>1</v>
      </c>
      <c r="AT4826" t="s">
        <v>131</v>
      </c>
      <c r="AU4826">
        <v>40</v>
      </c>
    </row>
    <row r="4827" spans="1:47">
      <c r="A4827" t="s">
        <v>16791</v>
      </c>
      <c r="C4827">
        <v>310</v>
      </c>
      <c r="D4827" t="s">
        <v>16792</v>
      </c>
      <c r="E4827">
        <v>101</v>
      </c>
      <c r="F4827" t="s">
        <v>16793</v>
      </c>
      <c r="G4827" t="s">
        <v>1783</v>
      </c>
      <c r="H4827" t="s">
        <v>220</v>
      </c>
      <c r="I4827" t="s">
        <v>16794</v>
      </c>
      <c r="J4827">
        <v>0.14893999999999999</v>
      </c>
      <c r="K4827">
        <v>1</v>
      </c>
      <c r="L4827">
        <v>1</v>
      </c>
      <c r="M4827">
        <v>1</v>
      </c>
      <c r="N4827">
        <v>1</v>
      </c>
      <c r="O4827" t="s">
        <v>225</v>
      </c>
      <c r="P4827">
        <v>0</v>
      </c>
      <c r="Q4827">
        <v>1</v>
      </c>
      <c r="R4827">
        <v>200</v>
      </c>
      <c r="S4827" t="s">
        <v>223</v>
      </c>
      <c r="T4827">
        <v>200</v>
      </c>
      <c r="U4827" t="s">
        <v>16791</v>
      </c>
      <c r="V4827" t="s">
        <v>455</v>
      </c>
      <c r="W4827" t="s">
        <v>225</v>
      </c>
      <c r="X4827" t="s">
        <v>225</v>
      </c>
      <c r="Y4827">
        <v>200</v>
      </c>
      <c r="AB4827">
        <v>1</v>
      </c>
      <c r="AC4827">
        <v>1</v>
      </c>
      <c r="AD4827">
        <v>2</v>
      </c>
      <c r="AE4827">
        <v>674</v>
      </c>
      <c r="AF4827">
        <v>1</v>
      </c>
      <c r="AQ4827">
        <v>1</v>
      </c>
      <c r="AR4827">
        <f t="shared" si="75"/>
        <v>4.6463999999999999</v>
      </c>
      <c r="AS4827">
        <v>1</v>
      </c>
      <c r="AT4827" t="s">
        <v>112</v>
      </c>
      <c r="AU4827">
        <v>20</v>
      </c>
    </row>
    <row r="4828" spans="1:47">
      <c r="A4828" t="s">
        <v>16795</v>
      </c>
      <c r="C4828">
        <v>310</v>
      </c>
      <c r="D4828" t="s">
        <v>16796</v>
      </c>
      <c r="E4828">
        <v>101</v>
      </c>
      <c r="F4828" t="s">
        <v>16797</v>
      </c>
      <c r="G4828" t="s">
        <v>1783</v>
      </c>
      <c r="H4828" t="s">
        <v>220</v>
      </c>
      <c r="I4828" t="s">
        <v>16798</v>
      </c>
      <c r="J4828">
        <v>9.0039999999999995E-2</v>
      </c>
      <c r="K4828">
        <v>1</v>
      </c>
      <c r="L4828">
        <v>1</v>
      </c>
      <c r="M4828">
        <v>1</v>
      </c>
      <c r="N4828">
        <v>1</v>
      </c>
      <c r="O4828" t="s">
        <v>225</v>
      </c>
      <c r="P4828">
        <v>0</v>
      </c>
      <c r="Q4828">
        <v>1</v>
      </c>
      <c r="R4828">
        <v>4800</v>
      </c>
      <c r="S4828" t="s">
        <v>223</v>
      </c>
      <c r="T4828">
        <v>4800</v>
      </c>
      <c r="U4828" t="s">
        <v>16795</v>
      </c>
      <c r="V4828" t="s">
        <v>413</v>
      </c>
      <c r="W4828" t="s">
        <v>225</v>
      </c>
      <c r="X4828" t="s">
        <v>225</v>
      </c>
      <c r="Y4828">
        <v>4800</v>
      </c>
      <c r="AB4828">
        <v>1</v>
      </c>
      <c r="AC4828">
        <v>1</v>
      </c>
      <c r="AD4828">
        <v>4</v>
      </c>
      <c r="AE4828">
        <v>1360</v>
      </c>
      <c r="AF4828">
        <v>2</v>
      </c>
      <c r="AQ4828">
        <v>1</v>
      </c>
      <c r="AR4828">
        <f t="shared" si="75"/>
        <v>4.6463999999999999</v>
      </c>
      <c r="AS4828">
        <v>1</v>
      </c>
      <c r="AT4828" t="s">
        <v>112</v>
      </c>
      <c r="AU4828">
        <v>20</v>
      </c>
    </row>
    <row r="4829" spans="1:47">
      <c r="A4829" t="s">
        <v>16799</v>
      </c>
      <c r="C4829">
        <v>310</v>
      </c>
      <c r="D4829" t="s">
        <v>16800</v>
      </c>
      <c r="E4829">
        <v>101</v>
      </c>
      <c r="F4829" t="s">
        <v>16801</v>
      </c>
      <c r="G4829" t="s">
        <v>11287</v>
      </c>
      <c r="H4829" t="s">
        <v>220</v>
      </c>
      <c r="I4829" t="s">
        <v>16802</v>
      </c>
      <c r="J4829">
        <v>0.47542000000000001</v>
      </c>
      <c r="K4829">
        <v>1</v>
      </c>
      <c r="L4829">
        <v>1</v>
      </c>
      <c r="M4829">
        <v>1</v>
      </c>
      <c r="N4829">
        <v>1</v>
      </c>
      <c r="O4829" t="s">
        <v>225</v>
      </c>
      <c r="P4829">
        <v>0</v>
      </c>
      <c r="Q4829">
        <v>1</v>
      </c>
      <c r="R4829">
        <v>2200</v>
      </c>
      <c r="S4829" t="s">
        <v>243</v>
      </c>
      <c r="T4829">
        <v>2200</v>
      </c>
      <c r="U4829" t="s">
        <v>16799</v>
      </c>
      <c r="V4829" t="s">
        <v>455</v>
      </c>
      <c r="W4829" t="s">
        <v>225</v>
      </c>
      <c r="X4829" t="s">
        <v>225</v>
      </c>
      <c r="Y4829">
        <v>2200</v>
      </c>
      <c r="AB4829">
        <v>1</v>
      </c>
      <c r="AC4829">
        <v>1</v>
      </c>
      <c r="AD4829">
        <v>3</v>
      </c>
      <c r="AE4829">
        <v>1233</v>
      </c>
      <c r="AF4829">
        <v>1.75</v>
      </c>
      <c r="AQ4829">
        <v>4</v>
      </c>
      <c r="AR4829">
        <f t="shared" si="75"/>
        <v>9.68</v>
      </c>
      <c r="AS4829">
        <v>1</v>
      </c>
      <c r="AT4829" t="s">
        <v>132</v>
      </c>
      <c r="AU4829">
        <v>41</v>
      </c>
    </row>
    <row r="4830" spans="1:47">
      <c r="A4830" t="s">
        <v>16803</v>
      </c>
      <c r="C4830">
        <v>310</v>
      </c>
      <c r="D4830" t="s">
        <v>16804</v>
      </c>
      <c r="E4830">
        <v>101</v>
      </c>
      <c r="F4830" t="s">
        <v>16805</v>
      </c>
      <c r="G4830" t="s">
        <v>11287</v>
      </c>
      <c r="H4830" t="s">
        <v>220</v>
      </c>
      <c r="I4830" t="s">
        <v>16806</v>
      </c>
      <c r="J4830">
        <v>0.26101000000000002</v>
      </c>
      <c r="K4830">
        <v>1</v>
      </c>
      <c r="L4830">
        <v>1</v>
      </c>
      <c r="M4830">
        <v>1</v>
      </c>
      <c r="N4830">
        <v>1</v>
      </c>
      <c r="O4830" t="s">
        <v>225</v>
      </c>
      <c r="P4830">
        <v>0</v>
      </c>
      <c r="Q4830">
        <v>1</v>
      </c>
      <c r="R4830">
        <v>8300</v>
      </c>
      <c r="S4830" t="s">
        <v>223</v>
      </c>
      <c r="T4830">
        <v>8300</v>
      </c>
      <c r="U4830" t="s">
        <v>16803</v>
      </c>
      <c r="V4830" t="s">
        <v>455</v>
      </c>
      <c r="W4830" t="s">
        <v>225</v>
      </c>
      <c r="X4830" t="s">
        <v>225</v>
      </c>
      <c r="Y4830">
        <v>8300</v>
      </c>
      <c r="AB4830">
        <v>1</v>
      </c>
      <c r="AC4830">
        <v>1</v>
      </c>
      <c r="AD4830">
        <v>2</v>
      </c>
      <c r="AE4830">
        <v>1050</v>
      </c>
      <c r="AF4830">
        <v>1</v>
      </c>
      <c r="AQ4830">
        <v>1</v>
      </c>
      <c r="AR4830">
        <f t="shared" si="75"/>
        <v>9.68</v>
      </c>
      <c r="AS4830">
        <v>1</v>
      </c>
      <c r="AT4830" t="s">
        <v>133</v>
      </c>
      <c r="AU4830">
        <v>42</v>
      </c>
    </row>
    <row r="4831" spans="1:47">
      <c r="A4831" t="s">
        <v>16807</v>
      </c>
      <c r="C4831">
        <v>310</v>
      </c>
      <c r="D4831" t="s">
        <v>16808</v>
      </c>
      <c r="E4831">
        <v>101</v>
      </c>
      <c r="F4831" t="s">
        <v>16809</v>
      </c>
      <c r="G4831" t="s">
        <v>1783</v>
      </c>
      <c r="H4831" t="s">
        <v>220</v>
      </c>
      <c r="I4831" t="s">
        <v>16810</v>
      </c>
      <c r="J4831">
        <v>0.21909999999999999</v>
      </c>
      <c r="K4831">
        <v>1</v>
      </c>
      <c r="L4831">
        <v>1</v>
      </c>
      <c r="M4831">
        <v>1</v>
      </c>
      <c r="N4831">
        <v>1</v>
      </c>
      <c r="O4831" t="s">
        <v>225</v>
      </c>
      <c r="P4831">
        <v>0</v>
      </c>
      <c r="Q4831">
        <v>1</v>
      </c>
      <c r="R4831">
        <v>0</v>
      </c>
      <c r="S4831" t="s">
        <v>243</v>
      </c>
      <c r="T4831">
        <v>0</v>
      </c>
      <c r="U4831" t="s">
        <v>16807</v>
      </c>
      <c r="V4831" t="s">
        <v>455</v>
      </c>
      <c r="W4831" t="s">
        <v>225</v>
      </c>
      <c r="X4831" t="s">
        <v>225</v>
      </c>
      <c r="Y4831">
        <v>0</v>
      </c>
      <c r="AB4831">
        <v>1</v>
      </c>
      <c r="AC4831">
        <v>1</v>
      </c>
      <c r="AD4831">
        <v>2</v>
      </c>
      <c r="AE4831">
        <v>840</v>
      </c>
      <c r="AF4831">
        <v>1</v>
      </c>
      <c r="AQ4831">
        <v>2</v>
      </c>
      <c r="AR4831">
        <f t="shared" si="75"/>
        <v>4.6463999999999999</v>
      </c>
      <c r="AS4831">
        <v>1</v>
      </c>
      <c r="AT4831" t="s">
        <v>112</v>
      </c>
      <c r="AU4831">
        <v>20</v>
      </c>
    </row>
    <row r="4832" spans="1:47">
      <c r="A4832" t="s">
        <v>16811</v>
      </c>
      <c r="C4832">
        <v>310</v>
      </c>
      <c r="D4832" t="s">
        <v>14266</v>
      </c>
      <c r="E4832">
        <v>132</v>
      </c>
      <c r="F4832" t="s">
        <v>14996</v>
      </c>
      <c r="G4832" t="s">
        <v>422</v>
      </c>
      <c r="H4832" t="s">
        <v>260</v>
      </c>
      <c r="I4832" t="s">
        <v>16812</v>
      </c>
      <c r="J4832">
        <v>0.96201000000000003</v>
      </c>
      <c r="K4832">
        <v>0</v>
      </c>
      <c r="L4832">
        <v>0</v>
      </c>
      <c r="M4832">
        <v>0</v>
      </c>
      <c r="N4832">
        <v>0</v>
      </c>
      <c r="P4832">
        <v>0</v>
      </c>
      <c r="Q4832">
        <v>0</v>
      </c>
      <c r="R4832">
        <v>0</v>
      </c>
      <c r="S4832" t="s">
        <v>223</v>
      </c>
      <c r="T4832">
        <v>0</v>
      </c>
      <c r="U4832" t="s">
        <v>16811</v>
      </c>
      <c r="V4832" t="s">
        <v>455</v>
      </c>
      <c r="W4832" t="s">
        <v>225</v>
      </c>
      <c r="Y4832">
        <v>0</v>
      </c>
      <c r="AB4832">
        <v>0</v>
      </c>
      <c r="AC4832">
        <v>0</v>
      </c>
      <c r="AD4832">
        <v>0</v>
      </c>
      <c r="AE4832">
        <v>0</v>
      </c>
      <c r="AF4832">
        <v>0</v>
      </c>
      <c r="AQ4832">
        <v>1</v>
      </c>
      <c r="AR4832">
        <f t="shared" si="75"/>
        <v>0</v>
      </c>
      <c r="AS4832">
        <v>1</v>
      </c>
      <c r="AT4832" t="s">
        <v>133</v>
      </c>
      <c r="AU4832">
        <v>42</v>
      </c>
    </row>
    <row r="4833" spans="1:47">
      <c r="A4833" t="s">
        <v>16813</v>
      </c>
      <c r="C4833">
        <v>310</v>
      </c>
      <c r="D4833" t="s">
        <v>16814</v>
      </c>
      <c r="E4833">
        <v>390</v>
      </c>
      <c r="F4833" t="s">
        <v>16592</v>
      </c>
      <c r="G4833" t="s">
        <v>11287</v>
      </c>
      <c r="H4833" t="s">
        <v>10741</v>
      </c>
      <c r="I4833" t="s">
        <v>16815</v>
      </c>
      <c r="J4833">
        <v>4.4420500000000001</v>
      </c>
      <c r="K4833">
        <v>0</v>
      </c>
      <c r="L4833">
        <v>0</v>
      </c>
      <c r="M4833">
        <v>0</v>
      </c>
      <c r="N4833">
        <v>0</v>
      </c>
      <c r="P4833">
        <v>0</v>
      </c>
      <c r="Q4833">
        <v>0</v>
      </c>
      <c r="R4833">
        <v>0</v>
      </c>
      <c r="S4833" t="s">
        <v>223</v>
      </c>
      <c r="T4833">
        <v>0</v>
      </c>
      <c r="U4833" t="s">
        <v>16813</v>
      </c>
      <c r="V4833" t="s">
        <v>455</v>
      </c>
      <c r="W4833" t="s">
        <v>225</v>
      </c>
      <c r="Y4833">
        <v>0</v>
      </c>
      <c r="AB4833">
        <v>0</v>
      </c>
      <c r="AC4833">
        <v>0</v>
      </c>
      <c r="AD4833">
        <v>0</v>
      </c>
      <c r="AE4833">
        <v>0</v>
      </c>
      <c r="AF4833">
        <v>0</v>
      </c>
      <c r="AQ4833">
        <v>1</v>
      </c>
      <c r="AR4833">
        <f t="shared" si="75"/>
        <v>0</v>
      </c>
      <c r="AS4833">
        <v>1</v>
      </c>
      <c r="AT4833" t="s">
        <v>133</v>
      </c>
      <c r="AU4833">
        <v>42</v>
      </c>
    </row>
    <row r="4834" spans="1:47">
      <c r="A4834" t="s">
        <v>16816</v>
      </c>
      <c r="C4834">
        <v>310</v>
      </c>
      <c r="D4834" t="s">
        <v>16817</v>
      </c>
      <c r="E4834">
        <v>392</v>
      </c>
      <c r="F4834" t="s">
        <v>14848</v>
      </c>
      <c r="G4834" t="s">
        <v>11287</v>
      </c>
      <c r="H4834" t="s">
        <v>11501</v>
      </c>
      <c r="I4834" t="s">
        <v>16818</v>
      </c>
      <c r="J4834">
        <v>5.7306999999999997</v>
      </c>
      <c r="K4834">
        <v>0</v>
      </c>
      <c r="L4834">
        <v>0</v>
      </c>
      <c r="M4834">
        <v>0</v>
      </c>
      <c r="N4834">
        <v>0</v>
      </c>
      <c r="P4834">
        <v>0</v>
      </c>
      <c r="Q4834">
        <v>0</v>
      </c>
      <c r="R4834">
        <v>0</v>
      </c>
      <c r="S4834" t="s">
        <v>223</v>
      </c>
      <c r="T4834">
        <v>0</v>
      </c>
      <c r="U4834" t="s">
        <v>16816</v>
      </c>
      <c r="V4834" t="s">
        <v>455</v>
      </c>
      <c r="W4834" t="s">
        <v>225</v>
      </c>
      <c r="Y4834">
        <v>0</v>
      </c>
      <c r="AB4834">
        <v>0</v>
      </c>
      <c r="AC4834">
        <v>0</v>
      </c>
      <c r="AD4834">
        <v>0</v>
      </c>
      <c r="AE4834">
        <v>0</v>
      </c>
      <c r="AF4834">
        <v>0</v>
      </c>
      <c r="AQ4834">
        <v>1</v>
      </c>
      <c r="AR4834">
        <f t="shared" si="75"/>
        <v>0</v>
      </c>
      <c r="AS4834">
        <v>1</v>
      </c>
      <c r="AT4834" t="s">
        <v>133</v>
      </c>
      <c r="AU4834">
        <v>42</v>
      </c>
    </row>
    <row r="4835" spans="1:47">
      <c r="A4835" t="s">
        <v>16819</v>
      </c>
      <c r="C4835">
        <v>310</v>
      </c>
      <c r="D4835" t="s">
        <v>16820</v>
      </c>
      <c r="E4835">
        <v>316</v>
      </c>
      <c r="F4835" t="s">
        <v>16821</v>
      </c>
      <c r="G4835" t="s">
        <v>11287</v>
      </c>
      <c r="H4835" t="s">
        <v>10705</v>
      </c>
      <c r="I4835" t="s">
        <v>16822</v>
      </c>
      <c r="J4835">
        <v>4.0529599999999997</v>
      </c>
      <c r="K4835">
        <v>1</v>
      </c>
      <c r="L4835">
        <v>1</v>
      </c>
      <c r="M4835">
        <v>1</v>
      </c>
      <c r="N4835">
        <v>1</v>
      </c>
      <c r="O4835" t="s">
        <v>225</v>
      </c>
      <c r="P4835">
        <v>0</v>
      </c>
      <c r="Q4835">
        <v>1</v>
      </c>
      <c r="R4835">
        <v>700</v>
      </c>
      <c r="S4835" t="s">
        <v>223</v>
      </c>
      <c r="T4835">
        <v>700</v>
      </c>
      <c r="U4835" t="s">
        <v>16819</v>
      </c>
      <c r="V4835" t="s">
        <v>455</v>
      </c>
      <c r="W4835" t="s">
        <v>225</v>
      </c>
      <c r="X4835" t="s">
        <v>225</v>
      </c>
      <c r="Y4835">
        <v>700</v>
      </c>
      <c r="AB4835">
        <v>1</v>
      </c>
      <c r="AC4835">
        <v>1</v>
      </c>
      <c r="AD4835">
        <v>0</v>
      </c>
      <c r="AE4835">
        <v>8100</v>
      </c>
      <c r="AF4835">
        <v>1</v>
      </c>
      <c r="AQ4835">
        <v>1</v>
      </c>
      <c r="AR4835">
        <f t="shared" si="75"/>
        <v>9.68</v>
      </c>
      <c r="AS4835">
        <v>1</v>
      </c>
      <c r="AT4835" t="s">
        <v>133</v>
      </c>
      <c r="AU4835">
        <v>42</v>
      </c>
    </row>
    <row r="4836" spans="1:47">
      <c r="A4836" t="s">
        <v>16823</v>
      </c>
      <c r="C4836">
        <v>310</v>
      </c>
      <c r="D4836" t="s">
        <v>16824</v>
      </c>
      <c r="E4836">
        <v>101</v>
      </c>
      <c r="F4836" t="s">
        <v>16825</v>
      </c>
      <c r="G4836" t="s">
        <v>1783</v>
      </c>
      <c r="H4836" t="s">
        <v>220</v>
      </c>
      <c r="I4836" t="s">
        <v>16826</v>
      </c>
      <c r="J4836">
        <v>9.4549999999999995E-2</v>
      </c>
      <c r="K4836">
        <v>1</v>
      </c>
      <c r="L4836">
        <v>1</v>
      </c>
      <c r="M4836">
        <v>1</v>
      </c>
      <c r="N4836">
        <v>1</v>
      </c>
      <c r="O4836" t="s">
        <v>225</v>
      </c>
      <c r="P4836">
        <v>0</v>
      </c>
      <c r="Q4836">
        <v>1</v>
      </c>
      <c r="R4836">
        <v>4700</v>
      </c>
      <c r="S4836" t="s">
        <v>223</v>
      </c>
      <c r="T4836">
        <v>4700</v>
      </c>
      <c r="U4836" t="s">
        <v>16823</v>
      </c>
      <c r="V4836" t="s">
        <v>455</v>
      </c>
      <c r="W4836" t="s">
        <v>225</v>
      </c>
      <c r="X4836" t="s">
        <v>225</v>
      </c>
      <c r="Y4836">
        <v>4700</v>
      </c>
      <c r="AB4836">
        <v>1</v>
      </c>
      <c r="AC4836">
        <v>1</v>
      </c>
      <c r="AD4836">
        <v>2</v>
      </c>
      <c r="AE4836">
        <v>490</v>
      </c>
      <c r="AF4836">
        <v>1</v>
      </c>
      <c r="AQ4836">
        <v>1</v>
      </c>
      <c r="AR4836">
        <f t="shared" si="75"/>
        <v>4.6463999999999999</v>
      </c>
      <c r="AS4836">
        <v>1</v>
      </c>
      <c r="AT4836" t="s">
        <v>112</v>
      </c>
      <c r="AU4836">
        <v>20</v>
      </c>
    </row>
    <row r="4837" spans="1:47">
      <c r="A4837" t="s">
        <v>16827</v>
      </c>
      <c r="C4837">
        <v>310</v>
      </c>
      <c r="D4837" t="s">
        <v>16828</v>
      </c>
      <c r="E4837">
        <v>917</v>
      </c>
      <c r="F4837" t="s">
        <v>13982</v>
      </c>
      <c r="G4837" t="s">
        <v>1783</v>
      </c>
      <c r="H4837" t="s">
        <v>16829</v>
      </c>
      <c r="I4837" t="s">
        <v>16830</v>
      </c>
      <c r="J4837">
        <v>0.83431</v>
      </c>
      <c r="K4837">
        <v>0</v>
      </c>
      <c r="L4837">
        <v>0</v>
      </c>
      <c r="M4837">
        <v>0</v>
      </c>
      <c r="N4837">
        <v>0</v>
      </c>
      <c r="P4837">
        <v>0</v>
      </c>
      <c r="Q4837">
        <v>0</v>
      </c>
      <c r="R4837">
        <v>0</v>
      </c>
      <c r="S4837" t="s">
        <v>223</v>
      </c>
      <c r="T4837">
        <v>0</v>
      </c>
      <c r="U4837" t="s">
        <v>16827</v>
      </c>
      <c r="Y4837">
        <v>0</v>
      </c>
      <c r="AB4837">
        <v>0</v>
      </c>
      <c r="AC4837">
        <v>0</v>
      </c>
      <c r="AD4837">
        <v>0</v>
      </c>
      <c r="AE4837">
        <v>0</v>
      </c>
      <c r="AF4837">
        <v>0</v>
      </c>
      <c r="AQ4837">
        <v>0</v>
      </c>
      <c r="AR4837">
        <f t="shared" si="75"/>
        <v>0</v>
      </c>
      <c r="AS4837">
        <v>1</v>
      </c>
      <c r="AT4837" t="s">
        <v>112</v>
      </c>
      <c r="AU4837">
        <v>20</v>
      </c>
    </row>
    <row r="4838" spans="1:47">
      <c r="A4838" t="s">
        <v>16831</v>
      </c>
      <c r="C4838">
        <v>310</v>
      </c>
      <c r="D4838" t="s">
        <v>16832</v>
      </c>
      <c r="E4838">
        <v>103</v>
      </c>
      <c r="F4838" t="s">
        <v>14053</v>
      </c>
      <c r="G4838" t="s">
        <v>11287</v>
      </c>
      <c r="H4838" t="s">
        <v>16272</v>
      </c>
      <c r="I4838" t="s">
        <v>16833</v>
      </c>
      <c r="J4838">
        <v>23.991949999999999</v>
      </c>
      <c r="K4838">
        <v>120</v>
      </c>
      <c r="L4838">
        <v>120</v>
      </c>
      <c r="M4838">
        <v>120</v>
      </c>
      <c r="N4838">
        <v>120</v>
      </c>
      <c r="O4838" t="s">
        <v>225</v>
      </c>
      <c r="P4838">
        <v>0</v>
      </c>
      <c r="Q4838">
        <v>3</v>
      </c>
      <c r="R4838">
        <v>1935500</v>
      </c>
      <c r="S4838" t="s">
        <v>223</v>
      </c>
      <c r="T4838">
        <v>1935500</v>
      </c>
      <c r="U4838" t="s">
        <v>16831</v>
      </c>
      <c r="V4838" t="s">
        <v>413</v>
      </c>
      <c r="W4838" t="s">
        <v>225</v>
      </c>
      <c r="X4838" t="s">
        <v>225</v>
      </c>
      <c r="Y4838">
        <v>645166.67000000004</v>
      </c>
      <c r="AB4838">
        <v>120</v>
      </c>
      <c r="AC4838">
        <v>120</v>
      </c>
      <c r="AD4838">
        <v>0</v>
      </c>
      <c r="AE4838">
        <v>0</v>
      </c>
      <c r="AF4838">
        <v>0</v>
      </c>
      <c r="AQ4838">
        <v>1</v>
      </c>
      <c r="AR4838">
        <f t="shared" si="75"/>
        <v>1161.5999999999999</v>
      </c>
      <c r="AS4838">
        <v>1</v>
      </c>
      <c r="AT4838" t="s">
        <v>133</v>
      </c>
      <c r="AU4838">
        <v>42</v>
      </c>
    </row>
    <row r="4839" spans="1:47">
      <c r="A4839" t="s">
        <v>16834</v>
      </c>
      <c r="C4839">
        <v>310</v>
      </c>
      <c r="D4839" t="s">
        <v>16835</v>
      </c>
      <c r="E4839">
        <v>392</v>
      </c>
      <c r="F4839" t="s">
        <v>14587</v>
      </c>
      <c r="G4839" t="s">
        <v>11287</v>
      </c>
      <c r="H4839" t="s">
        <v>11501</v>
      </c>
      <c r="I4839" t="s">
        <v>16836</v>
      </c>
      <c r="J4839">
        <v>0.39217999999999997</v>
      </c>
      <c r="K4839">
        <v>0</v>
      </c>
      <c r="L4839">
        <v>0</v>
      </c>
      <c r="M4839">
        <v>0</v>
      </c>
      <c r="N4839">
        <v>0</v>
      </c>
      <c r="P4839">
        <v>0</v>
      </c>
      <c r="Q4839">
        <v>0</v>
      </c>
      <c r="R4839">
        <v>0</v>
      </c>
      <c r="S4839" t="s">
        <v>223</v>
      </c>
      <c r="T4839">
        <v>0</v>
      </c>
      <c r="U4839" t="s">
        <v>16834</v>
      </c>
      <c r="V4839" t="s">
        <v>455</v>
      </c>
      <c r="W4839" t="s">
        <v>225</v>
      </c>
      <c r="Y4839">
        <v>0</v>
      </c>
      <c r="AB4839">
        <v>0</v>
      </c>
      <c r="AC4839">
        <v>0</v>
      </c>
      <c r="AD4839">
        <v>0</v>
      </c>
      <c r="AE4839">
        <v>0</v>
      </c>
      <c r="AF4839">
        <v>0</v>
      </c>
      <c r="AQ4839">
        <v>1</v>
      </c>
      <c r="AR4839">
        <f t="shared" si="75"/>
        <v>0</v>
      </c>
      <c r="AS4839">
        <v>1</v>
      </c>
      <c r="AT4839" t="s">
        <v>127</v>
      </c>
      <c r="AU4839">
        <v>35</v>
      </c>
    </row>
    <row r="4840" spans="1:47">
      <c r="A4840" t="s">
        <v>16837</v>
      </c>
      <c r="C4840">
        <v>310</v>
      </c>
      <c r="D4840" t="s">
        <v>16838</v>
      </c>
      <c r="E4840">
        <v>101</v>
      </c>
      <c r="F4840" t="s">
        <v>16839</v>
      </c>
      <c r="G4840" t="s">
        <v>1783</v>
      </c>
      <c r="H4840" t="s">
        <v>220</v>
      </c>
      <c r="I4840" t="s">
        <v>16840</v>
      </c>
      <c r="J4840">
        <v>0.18287</v>
      </c>
      <c r="K4840">
        <v>1</v>
      </c>
      <c r="L4840">
        <v>1</v>
      </c>
      <c r="M4840">
        <v>1</v>
      </c>
      <c r="N4840">
        <v>1</v>
      </c>
      <c r="O4840" t="s">
        <v>225</v>
      </c>
      <c r="P4840">
        <v>0</v>
      </c>
      <c r="Q4840">
        <v>1</v>
      </c>
      <c r="R4840">
        <v>2400</v>
      </c>
      <c r="S4840" t="s">
        <v>223</v>
      </c>
      <c r="T4840">
        <v>2400</v>
      </c>
      <c r="U4840" t="s">
        <v>16837</v>
      </c>
      <c r="V4840" t="s">
        <v>455</v>
      </c>
      <c r="W4840" t="s">
        <v>225</v>
      </c>
      <c r="X4840" t="s">
        <v>225</v>
      </c>
      <c r="Y4840">
        <v>2400</v>
      </c>
      <c r="AB4840">
        <v>1</v>
      </c>
      <c r="AC4840">
        <v>1</v>
      </c>
      <c r="AD4840">
        <v>1</v>
      </c>
      <c r="AE4840">
        <v>876</v>
      </c>
      <c r="AF4840">
        <v>1</v>
      </c>
      <c r="AQ4840">
        <v>1</v>
      </c>
      <c r="AR4840">
        <f t="shared" si="75"/>
        <v>4.6463999999999999</v>
      </c>
      <c r="AS4840">
        <v>1</v>
      </c>
      <c r="AT4840" t="s">
        <v>112</v>
      </c>
      <c r="AU4840">
        <v>20</v>
      </c>
    </row>
    <row r="4841" spans="1:47">
      <c r="A4841" t="s">
        <v>16841</v>
      </c>
      <c r="C4841">
        <v>310</v>
      </c>
      <c r="D4841" t="s">
        <v>16842</v>
      </c>
      <c r="E4841">
        <v>903</v>
      </c>
      <c r="F4841" t="s">
        <v>821</v>
      </c>
      <c r="G4841" t="s">
        <v>1783</v>
      </c>
      <c r="H4841" t="s">
        <v>822</v>
      </c>
      <c r="I4841" t="s">
        <v>16843</v>
      </c>
      <c r="J4841">
        <v>0.10879999999999999</v>
      </c>
      <c r="K4841">
        <v>0</v>
      </c>
      <c r="L4841">
        <v>0</v>
      </c>
      <c r="M4841">
        <v>0</v>
      </c>
      <c r="N4841">
        <v>0</v>
      </c>
      <c r="P4841">
        <v>0</v>
      </c>
      <c r="Q4841">
        <v>0</v>
      </c>
      <c r="R4841">
        <v>0</v>
      </c>
      <c r="S4841" t="s">
        <v>223</v>
      </c>
      <c r="T4841">
        <v>0</v>
      </c>
      <c r="U4841" t="s">
        <v>16841</v>
      </c>
      <c r="Y4841">
        <v>0</v>
      </c>
      <c r="AB4841">
        <v>0</v>
      </c>
      <c r="AC4841">
        <v>0</v>
      </c>
      <c r="AD4841">
        <v>0</v>
      </c>
      <c r="AE4841">
        <v>0</v>
      </c>
      <c r="AF4841">
        <v>0</v>
      </c>
      <c r="AQ4841">
        <v>1</v>
      </c>
      <c r="AR4841">
        <f t="shared" si="75"/>
        <v>0</v>
      </c>
      <c r="AS4841">
        <v>1</v>
      </c>
      <c r="AT4841" t="s">
        <v>112</v>
      </c>
      <c r="AU4841">
        <v>20</v>
      </c>
    </row>
    <row r="4842" spans="1:47">
      <c r="A4842" t="s">
        <v>16844</v>
      </c>
      <c r="C4842">
        <v>310</v>
      </c>
      <c r="D4842" t="s">
        <v>16845</v>
      </c>
      <c r="E4842">
        <v>101</v>
      </c>
      <c r="F4842" t="s">
        <v>16846</v>
      </c>
      <c r="G4842" t="s">
        <v>1783</v>
      </c>
      <c r="H4842" t="s">
        <v>220</v>
      </c>
      <c r="I4842" t="s">
        <v>16847</v>
      </c>
      <c r="J4842">
        <v>0.10415000000000001</v>
      </c>
      <c r="K4842">
        <v>1</v>
      </c>
      <c r="L4842">
        <v>1</v>
      </c>
      <c r="M4842">
        <v>1</v>
      </c>
      <c r="N4842">
        <v>1</v>
      </c>
      <c r="O4842" t="s">
        <v>225</v>
      </c>
      <c r="P4842">
        <v>0</v>
      </c>
      <c r="Q4842">
        <v>1</v>
      </c>
      <c r="R4842">
        <v>4300</v>
      </c>
      <c r="S4842" t="s">
        <v>223</v>
      </c>
      <c r="T4842">
        <v>4300</v>
      </c>
      <c r="U4842" t="s">
        <v>16844</v>
      </c>
      <c r="V4842" t="s">
        <v>455</v>
      </c>
      <c r="W4842" t="s">
        <v>225</v>
      </c>
      <c r="X4842" t="s">
        <v>225</v>
      </c>
      <c r="Y4842">
        <v>4300</v>
      </c>
      <c r="AB4842">
        <v>1</v>
      </c>
      <c r="AC4842">
        <v>1</v>
      </c>
      <c r="AD4842">
        <v>2</v>
      </c>
      <c r="AE4842">
        <v>836</v>
      </c>
      <c r="AF4842">
        <v>1</v>
      </c>
      <c r="AQ4842">
        <v>1</v>
      </c>
      <c r="AR4842">
        <f t="shared" si="75"/>
        <v>4.6463999999999999</v>
      </c>
      <c r="AS4842">
        <v>1</v>
      </c>
      <c r="AT4842" t="s">
        <v>112</v>
      </c>
      <c r="AU4842">
        <v>20</v>
      </c>
    </row>
    <row r="4843" spans="1:47">
      <c r="A4843" t="s">
        <v>16848</v>
      </c>
      <c r="C4843">
        <v>310</v>
      </c>
      <c r="D4843" t="s">
        <v>12934</v>
      </c>
      <c r="E4843">
        <v>132</v>
      </c>
      <c r="F4843" t="s">
        <v>16689</v>
      </c>
      <c r="G4843" t="s">
        <v>11287</v>
      </c>
      <c r="H4843" t="s">
        <v>260</v>
      </c>
      <c r="I4843" t="s">
        <v>16849</v>
      </c>
      <c r="J4843">
        <v>0.12416000000000001</v>
      </c>
      <c r="K4843">
        <v>0</v>
      </c>
      <c r="L4843">
        <v>0</v>
      </c>
      <c r="M4843">
        <v>0</v>
      </c>
      <c r="N4843">
        <v>0</v>
      </c>
      <c r="P4843">
        <v>0</v>
      </c>
      <c r="Q4843">
        <v>0</v>
      </c>
      <c r="R4843">
        <v>0</v>
      </c>
      <c r="S4843" t="s">
        <v>223</v>
      </c>
      <c r="T4843">
        <v>0</v>
      </c>
      <c r="U4843" t="s">
        <v>16848</v>
      </c>
      <c r="V4843" t="s">
        <v>455</v>
      </c>
      <c r="W4843" t="s">
        <v>225</v>
      </c>
      <c r="Y4843">
        <v>0</v>
      </c>
      <c r="AB4843">
        <v>0</v>
      </c>
      <c r="AC4843">
        <v>0</v>
      </c>
      <c r="AD4843">
        <v>0</v>
      </c>
      <c r="AE4843">
        <v>0</v>
      </c>
      <c r="AF4843">
        <v>0</v>
      </c>
      <c r="AQ4843">
        <v>1</v>
      </c>
      <c r="AR4843">
        <f t="shared" si="75"/>
        <v>0</v>
      </c>
      <c r="AS4843">
        <v>1</v>
      </c>
      <c r="AT4843" t="s">
        <v>127</v>
      </c>
      <c r="AU4843">
        <v>35</v>
      </c>
    </row>
    <row r="4844" spans="1:47">
      <c r="A4844" t="s">
        <v>16850</v>
      </c>
      <c r="C4844">
        <v>310</v>
      </c>
      <c r="D4844" t="s">
        <v>16851</v>
      </c>
      <c r="E4844">
        <v>392</v>
      </c>
      <c r="F4844" t="s">
        <v>14785</v>
      </c>
      <c r="G4844" t="s">
        <v>11287</v>
      </c>
      <c r="H4844" t="s">
        <v>11501</v>
      </c>
      <c r="I4844" t="s">
        <v>16852</v>
      </c>
      <c r="J4844">
        <v>0.57545999999999997</v>
      </c>
      <c r="K4844">
        <v>0</v>
      </c>
      <c r="L4844">
        <v>0</v>
      </c>
      <c r="M4844">
        <v>0</v>
      </c>
      <c r="N4844">
        <v>0</v>
      </c>
      <c r="P4844">
        <v>0</v>
      </c>
      <c r="Q4844">
        <v>0</v>
      </c>
      <c r="R4844">
        <v>0</v>
      </c>
      <c r="S4844" t="s">
        <v>223</v>
      </c>
      <c r="T4844">
        <v>0</v>
      </c>
      <c r="U4844" t="s">
        <v>16850</v>
      </c>
      <c r="V4844" t="s">
        <v>455</v>
      </c>
      <c r="W4844" t="s">
        <v>225</v>
      </c>
      <c r="Y4844">
        <v>0</v>
      </c>
      <c r="AB4844">
        <v>0</v>
      </c>
      <c r="AC4844">
        <v>0</v>
      </c>
      <c r="AD4844">
        <v>0</v>
      </c>
      <c r="AE4844">
        <v>0</v>
      </c>
      <c r="AF4844">
        <v>0</v>
      </c>
      <c r="AQ4844">
        <v>1</v>
      </c>
      <c r="AR4844">
        <f t="shared" si="75"/>
        <v>0</v>
      </c>
      <c r="AS4844">
        <v>1</v>
      </c>
      <c r="AT4844" t="s">
        <v>127</v>
      </c>
      <c r="AU4844">
        <v>35</v>
      </c>
    </row>
    <row r="4845" spans="1:47">
      <c r="A4845" t="s">
        <v>16853</v>
      </c>
      <c r="C4845">
        <v>310</v>
      </c>
      <c r="D4845" t="s">
        <v>16854</v>
      </c>
      <c r="E4845">
        <v>101</v>
      </c>
      <c r="F4845" t="s">
        <v>16855</v>
      </c>
      <c r="G4845" t="s">
        <v>1783</v>
      </c>
      <c r="H4845" t="s">
        <v>220</v>
      </c>
      <c r="I4845" t="s">
        <v>16856</v>
      </c>
      <c r="J4845">
        <v>9.2160000000000006E-2</v>
      </c>
      <c r="K4845">
        <v>1</v>
      </c>
      <c r="L4845">
        <v>1</v>
      </c>
      <c r="M4845">
        <v>1</v>
      </c>
      <c r="N4845">
        <v>1</v>
      </c>
      <c r="O4845" t="s">
        <v>225</v>
      </c>
      <c r="P4845">
        <v>0</v>
      </c>
      <c r="Q4845">
        <v>1</v>
      </c>
      <c r="R4845">
        <v>5600</v>
      </c>
      <c r="S4845" t="s">
        <v>223</v>
      </c>
      <c r="T4845">
        <v>5600</v>
      </c>
      <c r="U4845" t="s">
        <v>16853</v>
      </c>
      <c r="V4845" t="s">
        <v>455</v>
      </c>
      <c r="W4845" t="s">
        <v>225</v>
      </c>
      <c r="X4845" t="s">
        <v>225</v>
      </c>
      <c r="Y4845">
        <v>5600</v>
      </c>
      <c r="AB4845">
        <v>1</v>
      </c>
      <c r="AC4845">
        <v>1</v>
      </c>
      <c r="AD4845">
        <v>2</v>
      </c>
      <c r="AE4845">
        <v>1039</v>
      </c>
      <c r="AF4845">
        <v>1</v>
      </c>
      <c r="AQ4845">
        <v>1</v>
      </c>
      <c r="AR4845">
        <f t="shared" si="75"/>
        <v>4.6463999999999999</v>
      </c>
      <c r="AS4845">
        <v>1</v>
      </c>
      <c r="AT4845" t="s">
        <v>112</v>
      </c>
      <c r="AU4845">
        <v>20</v>
      </c>
    </row>
    <row r="4846" spans="1:47">
      <c r="A4846" t="s">
        <v>16857</v>
      </c>
      <c r="B4846" t="s">
        <v>293</v>
      </c>
      <c r="C4846">
        <v>310</v>
      </c>
      <c r="D4846" t="s">
        <v>12935</v>
      </c>
      <c r="E4846">
        <v>0</v>
      </c>
      <c r="J4846">
        <v>0.47450999999999999</v>
      </c>
      <c r="K4846">
        <v>1</v>
      </c>
      <c r="L4846">
        <v>1</v>
      </c>
      <c r="M4846">
        <v>1</v>
      </c>
      <c r="N4846">
        <v>1</v>
      </c>
      <c r="O4846" t="s">
        <v>225</v>
      </c>
      <c r="P4846">
        <v>0</v>
      </c>
      <c r="Q4846">
        <v>0</v>
      </c>
      <c r="R4846">
        <v>0</v>
      </c>
      <c r="S4846" t="s">
        <v>296</v>
      </c>
      <c r="T4846">
        <v>0</v>
      </c>
      <c r="X4846" t="s">
        <v>225</v>
      </c>
      <c r="Y4846">
        <v>0</v>
      </c>
      <c r="AB4846">
        <v>1</v>
      </c>
      <c r="AC4846">
        <v>1</v>
      </c>
      <c r="AD4846">
        <v>0</v>
      </c>
      <c r="AE4846">
        <v>0</v>
      </c>
      <c r="AF4846">
        <v>0</v>
      </c>
      <c r="AG4846" t="s">
        <v>845</v>
      </c>
      <c r="AQ4846">
        <v>1</v>
      </c>
      <c r="AR4846">
        <f t="shared" si="75"/>
        <v>9.68</v>
      </c>
      <c r="AS4846">
        <v>1</v>
      </c>
      <c r="AT4846" t="s">
        <v>134</v>
      </c>
      <c r="AU4846">
        <v>43</v>
      </c>
    </row>
    <row r="4847" spans="1:47">
      <c r="A4847" t="s">
        <v>16858</v>
      </c>
      <c r="C4847">
        <v>310</v>
      </c>
      <c r="D4847" t="s">
        <v>16859</v>
      </c>
      <c r="E4847">
        <v>132</v>
      </c>
      <c r="F4847" t="s">
        <v>14267</v>
      </c>
      <c r="G4847" t="s">
        <v>11287</v>
      </c>
      <c r="H4847" t="s">
        <v>260</v>
      </c>
      <c r="I4847" t="s">
        <v>16860</v>
      </c>
      <c r="J4847">
        <v>1.018E-2</v>
      </c>
      <c r="K4847">
        <v>0</v>
      </c>
      <c r="L4847">
        <v>0</v>
      </c>
      <c r="M4847">
        <v>0</v>
      </c>
      <c r="N4847">
        <v>0</v>
      </c>
      <c r="P4847">
        <v>0</v>
      </c>
      <c r="Q4847">
        <v>0</v>
      </c>
      <c r="R4847">
        <v>0</v>
      </c>
      <c r="S4847" t="s">
        <v>223</v>
      </c>
      <c r="T4847">
        <v>0</v>
      </c>
      <c r="U4847" t="s">
        <v>16858</v>
      </c>
      <c r="V4847" t="s">
        <v>455</v>
      </c>
      <c r="W4847" t="s">
        <v>225</v>
      </c>
      <c r="Y4847">
        <v>0</v>
      </c>
      <c r="AB4847">
        <v>0</v>
      </c>
      <c r="AC4847">
        <v>0</v>
      </c>
      <c r="AD4847">
        <v>0</v>
      </c>
      <c r="AE4847">
        <v>0</v>
      </c>
      <c r="AF4847">
        <v>0</v>
      </c>
      <c r="AQ4847">
        <v>0</v>
      </c>
      <c r="AR4847">
        <f t="shared" si="75"/>
        <v>0</v>
      </c>
      <c r="AS4847">
        <v>1</v>
      </c>
      <c r="AT4847" t="s">
        <v>133</v>
      </c>
      <c r="AU4847">
        <v>42</v>
      </c>
    </row>
    <row r="4848" spans="1:47">
      <c r="A4848" t="s">
        <v>16861</v>
      </c>
      <c r="C4848">
        <v>310</v>
      </c>
      <c r="D4848" t="s">
        <v>16862</v>
      </c>
      <c r="E4848">
        <v>340</v>
      </c>
      <c r="F4848" t="s">
        <v>16863</v>
      </c>
      <c r="G4848" t="s">
        <v>11287</v>
      </c>
      <c r="H4848" t="s">
        <v>2199</v>
      </c>
      <c r="I4848" t="s">
        <v>16864</v>
      </c>
      <c r="J4848">
        <v>0.93378000000000005</v>
      </c>
      <c r="K4848">
        <v>1</v>
      </c>
      <c r="L4848">
        <v>1</v>
      </c>
      <c r="M4848">
        <v>1</v>
      </c>
      <c r="N4848">
        <v>1</v>
      </c>
      <c r="O4848" t="s">
        <v>225</v>
      </c>
      <c r="P4848">
        <v>0</v>
      </c>
      <c r="Q4848">
        <v>1</v>
      </c>
      <c r="R4848">
        <v>16500</v>
      </c>
      <c r="S4848" t="s">
        <v>223</v>
      </c>
      <c r="T4848">
        <v>16500</v>
      </c>
      <c r="U4848" t="s">
        <v>16861</v>
      </c>
      <c r="V4848" t="s">
        <v>933</v>
      </c>
      <c r="W4848" t="s">
        <v>659</v>
      </c>
      <c r="X4848" t="s">
        <v>225</v>
      </c>
      <c r="Y4848">
        <v>16500</v>
      </c>
      <c r="AB4848">
        <v>1</v>
      </c>
      <c r="AC4848">
        <v>1</v>
      </c>
      <c r="AD4848">
        <v>0</v>
      </c>
      <c r="AE4848">
        <v>5408</v>
      </c>
      <c r="AF4848">
        <v>1</v>
      </c>
      <c r="AQ4848">
        <v>1</v>
      </c>
      <c r="AR4848">
        <f t="shared" si="75"/>
        <v>9.68</v>
      </c>
      <c r="AS4848">
        <v>1</v>
      </c>
      <c r="AT4848" t="s">
        <v>133</v>
      </c>
      <c r="AU4848">
        <v>42</v>
      </c>
    </row>
    <row r="4849" spans="1:47">
      <c r="A4849" t="s">
        <v>16865</v>
      </c>
      <c r="C4849">
        <v>310</v>
      </c>
      <c r="D4849" t="s">
        <v>16866</v>
      </c>
      <c r="E4849">
        <v>392</v>
      </c>
      <c r="F4849" t="s">
        <v>16867</v>
      </c>
      <c r="G4849" t="s">
        <v>11287</v>
      </c>
      <c r="H4849" t="s">
        <v>11501</v>
      </c>
      <c r="I4849" t="s">
        <v>16868</v>
      </c>
      <c r="J4849">
        <v>1.0989899999999999</v>
      </c>
      <c r="K4849">
        <v>0</v>
      </c>
      <c r="L4849">
        <v>0</v>
      </c>
      <c r="M4849">
        <v>0</v>
      </c>
      <c r="N4849">
        <v>0</v>
      </c>
      <c r="P4849">
        <v>0</v>
      </c>
      <c r="Q4849">
        <v>1</v>
      </c>
      <c r="R4849">
        <v>10100</v>
      </c>
      <c r="S4849" t="s">
        <v>223</v>
      </c>
      <c r="T4849">
        <v>0</v>
      </c>
      <c r="U4849" t="s">
        <v>16865</v>
      </c>
      <c r="V4849" t="s">
        <v>455</v>
      </c>
      <c r="W4849" t="s">
        <v>225</v>
      </c>
      <c r="Y4849">
        <v>10100</v>
      </c>
      <c r="AB4849">
        <v>0</v>
      </c>
      <c r="AC4849">
        <v>0</v>
      </c>
      <c r="AD4849">
        <v>0</v>
      </c>
      <c r="AE4849">
        <v>0</v>
      </c>
      <c r="AF4849">
        <v>0</v>
      </c>
      <c r="AQ4849">
        <v>1</v>
      </c>
      <c r="AR4849">
        <f t="shared" si="75"/>
        <v>0</v>
      </c>
      <c r="AS4849">
        <v>1</v>
      </c>
      <c r="AT4849" t="s">
        <v>133</v>
      </c>
      <c r="AU4849">
        <v>42</v>
      </c>
    </row>
    <row r="4850" spans="1:47">
      <c r="A4850" t="s">
        <v>16869</v>
      </c>
      <c r="C4850">
        <v>310</v>
      </c>
      <c r="D4850" t="s">
        <v>16870</v>
      </c>
      <c r="E4850">
        <v>400</v>
      </c>
      <c r="F4850" t="s">
        <v>16871</v>
      </c>
      <c r="G4850" t="s">
        <v>11287</v>
      </c>
      <c r="H4850" t="s">
        <v>10733</v>
      </c>
      <c r="I4850" t="s">
        <v>16872</v>
      </c>
      <c r="J4850">
        <v>5.2636000000000003</v>
      </c>
      <c r="K4850">
        <v>1</v>
      </c>
      <c r="L4850">
        <v>1</v>
      </c>
      <c r="M4850">
        <v>1</v>
      </c>
      <c r="N4850">
        <v>1</v>
      </c>
      <c r="O4850" t="s">
        <v>225</v>
      </c>
      <c r="P4850">
        <v>0</v>
      </c>
      <c r="Q4850">
        <v>2</v>
      </c>
      <c r="R4850">
        <v>20500</v>
      </c>
      <c r="S4850" t="s">
        <v>223</v>
      </c>
      <c r="T4850">
        <v>20500</v>
      </c>
      <c r="U4850" t="s">
        <v>16869</v>
      </c>
      <c r="V4850" t="s">
        <v>933</v>
      </c>
      <c r="W4850" t="s">
        <v>659</v>
      </c>
      <c r="X4850" t="s">
        <v>225</v>
      </c>
      <c r="Y4850">
        <v>10250</v>
      </c>
      <c r="AB4850">
        <v>1</v>
      </c>
      <c r="AC4850">
        <v>1</v>
      </c>
      <c r="AD4850">
        <v>0</v>
      </c>
      <c r="AE4850">
        <v>14518</v>
      </c>
      <c r="AF4850">
        <v>1</v>
      </c>
      <c r="AQ4850">
        <v>1</v>
      </c>
      <c r="AR4850">
        <f t="shared" si="75"/>
        <v>9.68</v>
      </c>
      <c r="AS4850">
        <v>1</v>
      </c>
      <c r="AT4850" t="s">
        <v>133</v>
      </c>
      <c r="AU4850">
        <v>42</v>
      </c>
    </row>
    <row r="4851" spans="1:47">
      <c r="A4851" t="s">
        <v>248</v>
      </c>
      <c r="C4851">
        <v>310</v>
      </c>
      <c r="E4851">
        <v>0</v>
      </c>
      <c r="J4851">
        <v>2.4140000000000002E-2</v>
      </c>
      <c r="K4851">
        <v>0</v>
      </c>
      <c r="L4851">
        <v>0</v>
      </c>
      <c r="M4851">
        <v>0</v>
      </c>
      <c r="N4851">
        <v>0</v>
      </c>
      <c r="P4851">
        <v>0</v>
      </c>
      <c r="Q4851">
        <v>0</v>
      </c>
      <c r="R4851">
        <v>0</v>
      </c>
      <c r="S4851" t="s">
        <v>249</v>
      </c>
      <c r="T4851">
        <v>0</v>
      </c>
      <c r="Y4851">
        <v>0</v>
      </c>
      <c r="AB4851">
        <v>0</v>
      </c>
      <c r="AC4851">
        <v>0</v>
      </c>
      <c r="AD4851">
        <v>0</v>
      </c>
      <c r="AE4851">
        <v>0</v>
      </c>
      <c r="AF4851">
        <v>0</v>
      </c>
      <c r="AQ4851">
        <v>0</v>
      </c>
      <c r="AR4851">
        <f t="shared" si="75"/>
        <v>0</v>
      </c>
      <c r="AS4851">
        <v>1</v>
      </c>
      <c r="AT4851" t="s">
        <v>129</v>
      </c>
      <c r="AU4851">
        <v>38</v>
      </c>
    </row>
    <row r="4852" spans="1:47">
      <c r="A4852" t="s">
        <v>16873</v>
      </c>
      <c r="C4852">
        <v>310</v>
      </c>
      <c r="D4852" t="s">
        <v>16874</v>
      </c>
      <c r="E4852">
        <v>101</v>
      </c>
      <c r="F4852" t="s">
        <v>16875</v>
      </c>
      <c r="G4852" t="s">
        <v>11287</v>
      </c>
      <c r="H4852" t="s">
        <v>220</v>
      </c>
      <c r="I4852" t="s">
        <v>16876</v>
      </c>
      <c r="J4852">
        <v>1.47725</v>
      </c>
      <c r="K4852">
        <v>1</v>
      </c>
      <c r="L4852">
        <v>1</v>
      </c>
      <c r="M4852">
        <v>1</v>
      </c>
      <c r="N4852">
        <v>1</v>
      </c>
      <c r="O4852" t="s">
        <v>225</v>
      </c>
      <c r="P4852">
        <v>0</v>
      </c>
      <c r="Q4852">
        <v>1</v>
      </c>
      <c r="R4852">
        <v>4400</v>
      </c>
      <c r="S4852" t="s">
        <v>223</v>
      </c>
      <c r="T4852">
        <v>4400</v>
      </c>
      <c r="U4852" t="s">
        <v>16873</v>
      </c>
      <c r="V4852" t="s">
        <v>455</v>
      </c>
      <c r="W4852" t="s">
        <v>225</v>
      </c>
      <c r="X4852" t="s">
        <v>225</v>
      </c>
      <c r="Y4852">
        <v>4400</v>
      </c>
      <c r="AB4852">
        <v>1</v>
      </c>
      <c r="AC4852">
        <v>1</v>
      </c>
      <c r="AD4852">
        <v>3</v>
      </c>
      <c r="AE4852">
        <v>1347</v>
      </c>
      <c r="AF4852">
        <v>1.75</v>
      </c>
      <c r="AQ4852">
        <v>1</v>
      </c>
      <c r="AR4852">
        <f t="shared" si="75"/>
        <v>9.68</v>
      </c>
      <c r="AS4852">
        <v>1</v>
      </c>
      <c r="AT4852" t="s">
        <v>133</v>
      </c>
      <c r="AU4852">
        <v>42</v>
      </c>
    </row>
    <row r="4853" spans="1:47">
      <c r="A4853" t="s">
        <v>16877</v>
      </c>
      <c r="C4853">
        <v>310</v>
      </c>
      <c r="D4853" t="s">
        <v>16878</v>
      </c>
      <c r="E4853">
        <v>101</v>
      </c>
      <c r="F4853" t="s">
        <v>16879</v>
      </c>
      <c r="G4853" t="s">
        <v>11287</v>
      </c>
      <c r="H4853" t="s">
        <v>220</v>
      </c>
      <c r="I4853" t="s">
        <v>16880</v>
      </c>
      <c r="J4853">
        <v>0.47804000000000002</v>
      </c>
      <c r="K4853">
        <v>1</v>
      </c>
      <c r="L4853">
        <v>1</v>
      </c>
      <c r="M4853">
        <v>1</v>
      </c>
      <c r="N4853">
        <v>1</v>
      </c>
      <c r="O4853" t="s">
        <v>225</v>
      </c>
      <c r="P4853">
        <v>0</v>
      </c>
      <c r="Q4853">
        <v>1</v>
      </c>
      <c r="R4853">
        <v>2900</v>
      </c>
      <c r="S4853" t="s">
        <v>223</v>
      </c>
      <c r="T4853">
        <v>2900</v>
      </c>
      <c r="U4853" t="s">
        <v>16877</v>
      </c>
      <c r="V4853" t="s">
        <v>455</v>
      </c>
      <c r="W4853" t="s">
        <v>225</v>
      </c>
      <c r="X4853" t="s">
        <v>225</v>
      </c>
      <c r="Y4853">
        <v>2900</v>
      </c>
      <c r="AB4853">
        <v>1</v>
      </c>
      <c r="AC4853">
        <v>1</v>
      </c>
      <c r="AD4853">
        <v>3</v>
      </c>
      <c r="AE4853">
        <v>2042</v>
      </c>
      <c r="AF4853">
        <v>2</v>
      </c>
      <c r="AQ4853">
        <v>4</v>
      </c>
      <c r="AR4853">
        <f t="shared" si="75"/>
        <v>9.68</v>
      </c>
      <c r="AS4853">
        <v>1</v>
      </c>
      <c r="AT4853" t="s">
        <v>132</v>
      </c>
      <c r="AU4853">
        <v>41</v>
      </c>
    </row>
    <row r="4854" spans="1:47">
      <c r="A4854" t="s">
        <v>16881</v>
      </c>
      <c r="C4854">
        <v>310</v>
      </c>
      <c r="D4854" t="s">
        <v>16882</v>
      </c>
      <c r="E4854">
        <v>101</v>
      </c>
      <c r="F4854" t="s">
        <v>16883</v>
      </c>
      <c r="G4854" t="s">
        <v>1783</v>
      </c>
      <c r="H4854" t="s">
        <v>220</v>
      </c>
      <c r="I4854" t="s">
        <v>16884</v>
      </c>
      <c r="J4854">
        <v>9.1800000000000007E-2</v>
      </c>
      <c r="K4854">
        <v>1</v>
      </c>
      <c r="L4854">
        <v>1</v>
      </c>
      <c r="M4854">
        <v>1</v>
      </c>
      <c r="N4854">
        <v>1</v>
      </c>
      <c r="O4854" t="s">
        <v>225</v>
      </c>
      <c r="P4854">
        <v>0</v>
      </c>
      <c r="Q4854">
        <v>1</v>
      </c>
      <c r="R4854">
        <v>9600</v>
      </c>
      <c r="S4854" t="s">
        <v>223</v>
      </c>
      <c r="T4854">
        <v>9600</v>
      </c>
      <c r="U4854" t="s">
        <v>16881</v>
      </c>
      <c r="V4854" t="s">
        <v>455</v>
      </c>
      <c r="W4854" t="s">
        <v>225</v>
      </c>
      <c r="X4854" t="s">
        <v>225</v>
      </c>
      <c r="Y4854">
        <v>9600</v>
      </c>
      <c r="AB4854">
        <v>1</v>
      </c>
      <c r="AC4854">
        <v>1</v>
      </c>
      <c r="AD4854">
        <v>3</v>
      </c>
      <c r="AE4854">
        <v>988</v>
      </c>
      <c r="AF4854">
        <v>1</v>
      </c>
      <c r="AQ4854">
        <v>1</v>
      </c>
      <c r="AR4854">
        <f t="shared" si="75"/>
        <v>4.6463999999999999</v>
      </c>
      <c r="AS4854">
        <v>1</v>
      </c>
      <c r="AT4854" t="s">
        <v>112</v>
      </c>
      <c r="AU4854">
        <v>20</v>
      </c>
    </row>
    <row r="4855" spans="1:47">
      <c r="A4855" t="s">
        <v>16885</v>
      </c>
      <c r="C4855">
        <v>310</v>
      </c>
      <c r="D4855" t="s">
        <v>16886</v>
      </c>
      <c r="E4855">
        <v>101</v>
      </c>
      <c r="F4855" t="s">
        <v>16657</v>
      </c>
      <c r="G4855" t="s">
        <v>422</v>
      </c>
      <c r="H4855" t="s">
        <v>220</v>
      </c>
      <c r="I4855" t="s">
        <v>16887</v>
      </c>
      <c r="J4855">
        <v>1.17496</v>
      </c>
      <c r="K4855">
        <v>1</v>
      </c>
      <c r="L4855">
        <v>1</v>
      </c>
      <c r="M4855">
        <v>1</v>
      </c>
      <c r="N4855">
        <v>1</v>
      </c>
      <c r="O4855" t="s">
        <v>225</v>
      </c>
      <c r="P4855">
        <v>0</v>
      </c>
      <c r="Q4855">
        <v>1</v>
      </c>
      <c r="R4855">
        <v>3300</v>
      </c>
      <c r="S4855" t="s">
        <v>223</v>
      </c>
      <c r="T4855">
        <v>3300</v>
      </c>
      <c r="U4855" t="s">
        <v>16885</v>
      </c>
      <c r="V4855" t="s">
        <v>455</v>
      </c>
      <c r="W4855" t="s">
        <v>225</v>
      </c>
      <c r="X4855" t="s">
        <v>225</v>
      </c>
      <c r="Y4855">
        <v>3300</v>
      </c>
      <c r="AB4855">
        <v>1</v>
      </c>
      <c r="AC4855">
        <v>1</v>
      </c>
      <c r="AD4855">
        <v>5</v>
      </c>
      <c r="AE4855">
        <v>2220</v>
      </c>
      <c r="AF4855">
        <v>1.5</v>
      </c>
      <c r="AQ4855">
        <v>1</v>
      </c>
      <c r="AR4855">
        <f t="shared" si="75"/>
        <v>9.68</v>
      </c>
      <c r="AS4855">
        <v>1</v>
      </c>
      <c r="AT4855" t="s">
        <v>134</v>
      </c>
      <c r="AU4855">
        <v>43</v>
      </c>
    </row>
    <row r="4856" spans="1:47">
      <c r="A4856" t="s">
        <v>16888</v>
      </c>
      <c r="C4856">
        <v>310</v>
      </c>
      <c r="D4856" t="s">
        <v>16889</v>
      </c>
      <c r="E4856">
        <v>101</v>
      </c>
      <c r="F4856" t="s">
        <v>16890</v>
      </c>
      <c r="G4856" t="s">
        <v>422</v>
      </c>
      <c r="H4856" t="s">
        <v>220</v>
      </c>
      <c r="I4856" t="s">
        <v>16891</v>
      </c>
      <c r="J4856">
        <v>0.65354999999999996</v>
      </c>
      <c r="K4856">
        <v>1</v>
      </c>
      <c r="L4856">
        <v>1</v>
      </c>
      <c r="M4856">
        <v>1</v>
      </c>
      <c r="N4856">
        <v>1</v>
      </c>
      <c r="O4856" t="s">
        <v>225</v>
      </c>
      <c r="P4856">
        <v>0</v>
      </c>
      <c r="Q4856">
        <v>1</v>
      </c>
      <c r="R4856">
        <v>2100</v>
      </c>
      <c r="S4856" t="s">
        <v>223</v>
      </c>
      <c r="T4856">
        <v>2100</v>
      </c>
      <c r="U4856" t="s">
        <v>16888</v>
      </c>
      <c r="V4856" t="s">
        <v>455</v>
      </c>
      <c r="W4856" t="s">
        <v>225</v>
      </c>
      <c r="X4856" t="s">
        <v>225</v>
      </c>
      <c r="Y4856">
        <v>2100</v>
      </c>
      <c r="AB4856">
        <v>1</v>
      </c>
      <c r="AC4856">
        <v>1</v>
      </c>
      <c r="AD4856">
        <v>2</v>
      </c>
      <c r="AE4856">
        <v>744</v>
      </c>
      <c r="AF4856">
        <v>1.75</v>
      </c>
      <c r="AQ4856">
        <v>1</v>
      </c>
      <c r="AR4856">
        <f t="shared" si="75"/>
        <v>9.68</v>
      </c>
      <c r="AS4856">
        <v>1</v>
      </c>
      <c r="AT4856" t="s">
        <v>134</v>
      </c>
      <c r="AU4856">
        <v>43</v>
      </c>
    </row>
    <row r="4857" spans="1:47">
      <c r="A4857" t="s">
        <v>16892</v>
      </c>
      <c r="C4857">
        <v>310</v>
      </c>
      <c r="D4857" t="s">
        <v>16893</v>
      </c>
      <c r="E4857">
        <v>392</v>
      </c>
      <c r="F4857" t="s">
        <v>16894</v>
      </c>
      <c r="G4857" t="s">
        <v>11287</v>
      </c>
      <c r="H4857" t="s">
        <v>11501</v>
      </c>
      <c r="I4857" t="s">
        <v>16895</v>
      </c>
      <c r="J4857">
        <v>1.16795</v>
      </c>
      <c r="K4857">
        <v>0</v>
      </c>
      <c r="L4857">
        <v>0</v>
      </c>
      <c r="M4857">
        <v>0</v>
      </c>
      <c r="N4857">
        <v>0</v>
      </c>
      <c r="P4857">
        <v>0</v>
      </c>
      <c r="Q4857">
        <v>0</v>
      </c>
      <c r="R4857">
        <v>0</v>
      </c>
      <c r="S4857" t="s">
        <v>223</v>
      </c>
      <c r="T4857">
        <v>0</v>
      </c>
      <c r="U4857" t="s">
        <v>16892</v>
      </c>
      <c r="V4857" t="s">
        <v>455</v>
      </c>
      <c r="W4857" t="s">
        <v>225</v>
      </c>
      <c r="Y4857">
        <v>0</v>
      </c>
      <c r="AB4857">
        <v>0</v>
      </c>
      <c r="AC4857">
        <v>0</v>
      </c>
      <c r="AD4857">
        <v>0</v>
      </c>
      <c r="AE4857">
        <v>0</v>
      </c>
      <c r="AF4857">
        <v>0</v>
      </c>
      <c r="AQ4857">
        <v>1</v>
      </c>
      <c r="AR4857">
        <f t="shared" si="75"/>
        <v>0</v>
      </c>
      <c r="AS4857">
        <v>1</v>
      </c>
      <c r="AT4857" t="s">
        <v>127</v>
      </c>
      <c r="AU4857">
        <v>35</v>
      </c>
    </row>
    <row r="4858" spans="1:47">
      <c r="A4858" t="s">
        <v>16896</v>
      </c>
      <c r="C4858">
        <v>310</v>
      </c>
      <c r="D4858" t="s">
        <v>16897</v>
      </c>
      <c r="E4858">
        <v>101</v>
      </c>
      <c r="F4858" t="s">
        <v>16898</v>
      </c>
      <c r="G4858" t="s">
        <v>1783</v>
      </c>
      <c r="H4858" t="s">
        <v>220</v>
      </c>
      <c r="I4858" t="s">
        <v>16899</v>
      </c>
      <c r="J4858">
        <v>0.26469999999999999</v>
      </c>
      <c r="K4858">
        <v>1</v>
      </c>
      <c r="L4858">
        <v>1</v>
      </c>
      <c r="M4858">
        <v>1</v>
      </c>
      <c r="N4858">
        <v>1</v>
      </c>
      <c r="O4858" t="s">
        <v>225</v>
      </c>
      <c r="P4858">
        <v>0</v>
      </c>
      <c r="Q4858">
        <v>1</v>
      </c>
      <c r="R4858">
        <v>900</v>
      </c>
      <c r="S4858" t="s">
        <v>223</v>
      </c>
      <c r="T4858">
        <v>900</v>
      </c>
      <c r="U4858" t="s">
        <v>16896</v>
      </c>
      <c r="V4858" t="s">
        <v>455</v>
      </c>
      <c r="W4858" t="s">
        <v>225</v>
      </c>
      <c r="X4858" t="s">
        <v>225</v>
      </c>
      <c r="Y4858">
        <v>900</v>
      </c>
      <c r="AB4858">
        <v>1</v>
      </c>
      <c r="AC4858">
        <v>1</v>
      </c>
      <c r="AD4858">
        <v>1</v>
      </c>
      <c r="AE4858">
        <v>680</v>
      </c>
      <c r="AF4858">
        <v>1</v>
      </c>
      <c r="AQ4858">
        <v>1</v>
      </c>
      <c r="AR4858">
        <f t="shared" si="75"/>
        <v>4.6463999999999999</v>
      </c>
      <c r="AS4858">
        <v>1</v>
      </c>
      <c r="AT4858" t="s">
        <v>112</v>
      </c>
      <c r="AU4858">
        <v>20</v>
      </c>
    </row>
    <row r="4859" spans="1:47">
      <c r="A4859" t="s">
        <v>16900</v>
      </c>
      <c r="C4859">
        <v>310</v>
      </c>
      <c r="D4859" t="s">
        <v>16901</v>
      </c>
      <c r="E4859">
        <v>332</v>
      </c>
      <c r="F4859" t="s">
        <v>16902</v>
      </c>
      <c r="G4859" t="s">
        <v>11287</v>
      </c>
      <c r="H4859" t="s">
        <v>11976</v>
      </c>
      <c r="I4859" t="s">
        <v>16903</v>
      </c>
      <c r="J4859">
        <v>0.16131999999999999</v>
      </c>
      <c r="K4859">
        <v>1</v>
      </c>
      <c r="L4859">
        <v>1</v>
      </c>
      <c r="M4859">
        <v>1</v>
      </c>
      <c r="N4859">
        <v>1</v>
      </c>
      <c r="O4859" t="s">
        <v>225</v>
      </c>
      <c r="P4859">
        <v>0</v>
      </c>
      <c r="Q4859">
        <v>0</v>
      </c>
      <c r="R4859">
        <v>0</v>
      </c>
      <c r="S4859" t="s">
        <v>223</v>
      </c>
      <c r="T4859">
        <v>0</v>
      </c>
      <c r="U4859" t="s">
        <v>16900</v>
      </c>
      <c r="X4859" t="s">
        <v>225</v>
      </c>
      <c r="Y4859">
        <v>0</v>
      </c>
      <c r="AB4859">
        <v>1</v>
      </c>
      <c r="AC4859">
        <v>1</v>
      </c>
      <c r="AD4859">
        <v>0</v>
      </c>
      <c r="AE4859">
        <v>1728</v>
      </c>
      <c r="AF4859">
        <v>1</v>
      </c>
      <c r="AQ4859">
        <v>1</v>
      </c>
      <c r="AR4859">
        <f t="shared" si="75"/>
        <v>9.68</v>
      </c>
      <c r="AS4859">
        <v>1</v>
      </c>
      <c r="AT4859" t="s">
        <v>127</v>
      </c>
      <c r="AU4859">
        <v>35</v>
      </c>
    </row>
    <row r="4860" spans="1:47">
      <c r="A4860" t="s">
        <v>16904</v>
      </c>
      <c r="C4860">
        <v>310</v>
      </c>
      <c r="D4860" t="s">
        <v>16905</v>
      </c>
      <c r="E4860">
        <v>101</v>
      </c>
      <c r="F4860" t="s">
        <v>16906</v>
      </c>
      <c r="G4860" t="s">
        <v>1783</v>
      </c>
      <c r="H4860" t="s">
        <v>220</v>
      </c>
      <c r="I4860" t="s">
        <v>16907</v>
      </c>
      <c r="J4860">
        <v>0.34415000000000001</v>
      </c>
      <c r="K4860">
        <v>1</v>
      </c>
      <c r="L4860">
        <v>1</v>
      </c>
      <c r="M4860">
        <v>1</v>
      </c>
      <c r="N4860">
        <v>1</v>
      </c>
      <c r="O4860" t="s">
        <v>225</v>
      </c>
      <c r="P4860">
        <v>0</v>
      </c>
      <c r="Q4860">
        <v>1</v>
      </c>
      <c r="R4860">
        <v>6800</v>
      </c>
      <c r="S4860" t="s">
        <v>223</v>
      </c>
      <c r="T4860">
        <v>6800</v>
      </c>
      <c r="U4860" t="s">
        <v>16904</v>
      </c>
      <c r="V4860" t="s">
        <v>455</v>
      </c>
      <c r="W4860" t="s">
        <v>225</v>
      </c>
      <c r="X4860" t="s">
        <v>225</v>
      </c>
      <c r="Y4860">
        <v>6800</v>
      </c>
      <c r="AB4860">
        <v>1</v>
      </c>
      <c r="AC4860">
        <v>1</v>
      </c>
      <c r="AD4860">
        <v>3</v>
      </c>
      <c r="AE4860">
        <v>2224</v>
      </c>
      <c r="AF4860">
        <v>1</v>
      </c>
      <c r="AQ4860">
        <v>3</v>
      </c>
      <c r="AR4860">
        <f t="shared" si="75"/>
        <v>4.6463999999999999</v>
      </c>
      <c r="AS4860">
        <v>1</v>
      </c>
      <c r="AT4860" t="s">
        <v>112</v>
      </c>
      <c r="AU4860">
        <v>20</v>
      </c>
    </row>
    <row r="4861" spans="1:47">
      <c r="A4861" t="s">
        <v>16908</v>
      </c>
      <c r="C4861">
        <v>310</v>
      </c>
      <c r="D4861" t="s">
        <v>16909</v>
      </c>
      <c r="E4861">
        <v>101</v>
      </c>
      <c r="F4861" t="s">
        <v>16910</v>
      </c>
      <c r="G4861" t="s">
        <v>422</v>
      </c>
      <c r="H4861" t="s">
        <v>220</v>
      </c>
      <c r="I4861" t="s">
        <v>16911</v>
      </c>
      <c r="J4861">
        <v>1.1476299999999999</v>
      </c>
      <c r="K4861">
        <v>1</v>
      </c>
      <c r="L4861">
        <v>1</v>
      </c>
      <c r="M4861">
        <v>1</v>
      </c>
      <c r="N4861">
        <v>1</v>
      </c>
      <c r="O4861" t="s">
        <v>225</v>
      </c>
      <c r="P4861">
        <v>0</v>
      </c>
      <c r="Q4861">
        <v>1</v>
      </c>
      <c r="R4861">
        <v>7300</v>
      </c>
      <c r="S4861" t="s">
        <v>223</v>
      </c>
      <c r="T4861">
        <v>7300</v>
      </c>
      <c r="U4861" t="s">
        <v>16908</v>
      </c>
      <c r="V4861" t="s">
        <v>455</v>
      </c>
      <c r="W4861" t="s">
        <v>225</v>
      </c>
      <c r="X4861" t="s">
        <v>225</v>
      </c>
      <c r="Y4861">
        <v>7300</v>
      </c>
      <c r="AB4861">
        <v>1</v>
      </c>
      <c r="AC4861">
        <v>1</v>
      </c>
      <c r="AD4861">
        <v>4</v>
      </c>
      <c r="AE4861">
        <v>2044</v>
      </c>
      <c r="AF4861">
        <v>1.9</v>
      </c>
      <c r="AQ4861">
        <v>1</v>
      </c>
      <c r="AR4861">
        <f t="shared" si="75"/>
        <v>9.68</v>
      </c>
      <c r="AS4861">
        <v>1</v>
      </c>
      <c r="AT4861" t="s">
        <v>134</v>
      </c>
      <c r="AU4861">
        <v>43</v>
      </c>
    </row>
    <row r="4862" spans="1:47">
      <c r="A4862" t="s">
        <v>16912</v>
      </c>
      <c r="C4862">
        <v>310</v>
      </c>
      <c r="D4862" t="s">
        <v>16913</v>
      </c>
      <c r="E4862">
        <v>101</v>
      </c>
      <c r="F4862" t="s">
        <v>16914</v>
      </c>
      <c r="G4862" t="s">
        <v>11287</v>
      </c>
      <c r="H4862" t="s">
        <v>220</v>
      </c>
      <c r="I4862" t="s">
        <v>16915</v>
      </c>
      <c r="J4862">
        <v>1.5779300000000001</v>
      </c>
      <c r="K4862">
        <v>1</v>
      </c>
      <c r="L4862">
        <v>1</v>
      </c>
      <c r="M4862">
        <v>1</v>
      </c>
      <c r="N4862">
        <v>1</v>
      </c>
      <c r="O4862" t="s">
        <v>225</v>
      </c>
      <c r="P4862">
        <v>0</v>
      </c>
      <c r="Q4862">
        <v>2</v>
      </c>
      <c r="R4862">
        <v>5200</v>
      </c>
      <c r="S4862" t="s">
        <v>223</v>
      </c>
      <c r="T4862">
        <v>5200</v>
      </c>
      <c r="U4862" t="s">
        <v>16912</v>
      </c>
      <c r="V4862" t="s">
        <v>455</v>
      </c>
      <c r="W4862" t="s">
        <v>225</v>
      </c>
      <c r="X4862" t="s">
        <v>225</v>
      </c>
      <c r="Y4862">
        <v>2600</v>
      </c>
      <c r="AB4862">
        <v>1</v>
      </c>
      <c r="AC4862">
        <v>1</v>
      </c>
      <c r="AD4862">
        <v>3</v>
      </c>
      <c r="AE4862">
        <v>1310</v>
      </c>
      <c r="AF4862">
        <v>1.3</v>
      </c>
      <c r="AQ4862">
        <v>1</v>
      </c>
      <c r="AR4862">
        <f t="shared" si="75"/>
        <v>9.68</v>
      </c>
      <c r="AS4862">
        <v>1</v>
      </c>
      <c r="AT4862" t="s">
        <v>133</v>
      </c>
      <c r="AU4862">
        <v>42</v>
      </c>
    </row>
    <row r="4863" spans="1:47">
      <c r="A4863" t="s">
        <v>16916</v>
      </c>
      <c r="C4863">
        <v>310</v>
      </c>
      <c r="D4863" t="s">
        <v>16917</v>
      </c>
      <c r="E4863">
        <v>132</v>
      </c>
      <c r="F4863" t="s">
        <v>16918</v>
      </c>
      <c r="G4863" t="s">
        <v>1783</v>
      </c>
      <c r="H4863" t="s">
        <v>260</v>
      </c>
      <c r="I4863" t="s">
        <v>16919</v>
      </c>
      <c r="J4863">
        <v>0.26546999999999998</v>
      </c>
      <c r="K4863">
        <v>0</v>
      </c>
      <c r="L4863">
        <v>0</v>
      </c>
      <c r="M4863">
        <v>0</v>
      </c>
      <c r="N4863">
        <v>0</v>
      </c>
      <c r="P4863">
        <v>0</v>
      </c>
      <c r="Q4863">
        <v>0</v>
      </c>
      <c r="R4863">
        <v>0</v>
      </c>
      <c r="S4863" t="s">
        <v>223</v>
      </c>
      <c r="T4863">
        <v>0</v>
      </c>
      <c r="U4863" t="s">
        <v>16916</v>
      </c>
      <c r="Y4863">
        <v>0</v>
      </c>
      <c r="AB4863">
        <v>0</v>
      </c>
      <c r="AC4863">
        <v>0</v>
      </c>
      <c r="AD4863">
        <v>0</v>
      </c>
      <c r="AE4863">
        <v>0</v>
      </c>
      <c r="AF4863">
        <v>0</v>
      </c>
      <c r="AQ4863">
        <v>2</v>
      </c>
      <c r="AR4863">
        <f t="shared" si="75"/>
        <v>0</v>
      </c>
      <c r="AS4863">
        <v>1</v>
      </c>
      <c r="AT4863" t="s">
        <v>112</v>
      </c>
      <c r="AU4863">
        <v>20</v>
      </c>
    </row>
    <row r="4864" spans="1:47">
      <c r="A4864" t="s">
        <v>16920</v>
      </c>
      <c r="C4864">
        <v>310</v>
      </c>
      <c r="D4864" t="s">
        <v>16921</v>
      </c>
      <c r="E4864">
        <v>106</v>
      </c>
      <c r="F4864" t="s">
        <v>16922</v>
      </c>
      <c r="G4864" t="s">
        <v>1783</v>
      </c>
      <c r="H4864" t="s">
        <v>16923</v>
      </c>
      <c r="I4864" t="s">
        <v>16924</v>
      </c>
      <c r="J4864">
        <v>0.21898000000000001</v>
      </c>
      <c r="K4864">
        <v>1</v>
      </c>
      <c r="L4864">
        <v>1</v>
      </c>
      <c r="M4864">
        <v>1</v>
      </c>
      <c r="N4864">
        <v>1</v>
      </c>
      <c r="O4864" t="s">
        <v>225</v>
      </c>
      <c r="P4864">
        <v>0</v>
      </c>
      <c r="Q4864">
        <v>1</v>
      </c>
      <c r="R4864">
        <v>0</v>
      </c>
      <c r="S4864" t="s">
        <v>223</v>
      </c>
      <c r="T4864">
        <v>0</v>
      </c>
      <c r="U4864" t="s">
        <v>16920</v>
      </c>
      <c r="V4864" t="s">
        <v>413</v>
      </c>
      <c r="W4864" t="s">
        <v>225</v>
      </c>
      <c r="X4864" t="s">
        <v>225</v>
      </c>
      <c r="Y4864">
        <v>0</v>
      </c>
      <c r="AB4864">
        <v>1</v>
      </c>
      <c r="AC4864">
        <v>1</v>
      </c>
      <c r="AD4864">
        <v>0</v>
      </c>
      <c r="AE4864">
        <v>1230</v>
      </c>
      <c r="AF4864">
        <v>1</v>
      </c>
      <c r="AQ4864">
        <v>2</v>
      </c>
      <c r="AR4864">
        <f t="shared" si="75"/>
        <v>4.6463999999999999</v>
      </c>
      <c r="AS4864">
        <v>1</v>
      </c>
      <c r="AT4864" t="s">
        <v>112</v>
      </c>
      <c r="AU4864">
        <v>20</v>
      </c>
    </row>
    <row r="4865" spans="1:47">
      <c r="A4865" t="s">
        <v>16925</v>
      </c>
      <c r="C4865">
        <v>310</v>
      </c>
      <c r="D4865" t="s">
        <v>16926</v>
      </c>
      <c r="E4865">
        <v>132</v>
      </c>
      <c r="F4865" t="s">
        <v>16927</v>
      </c>
      <c r="G4865" t="s">
        <v>422</v>
      </c>
      <c r="H4865" t="s">
        <v>260</v>
      </c>
      <c r="I4865" t="s">
        <v>16928</v>
      </c>
      <c r="J4865">
        <v>3.2599100000000001</v>
      </c>
      <c r="K4865">
        <v>0</v>
      </c>
      <c r="L4865">
        <v>0</v>
      </c>
      <c r="M4865">
        <v>0</v>
      </c>
      <c r="N4865">
        <v>0</v>
      </c>
      <c r="P4865">
        <v>0</v>
      </c>
      <c r="Q4865">
        <v>0</v>
      </c>
      <c r="R4865">
        <v>0</v>
      </c>
      <c r="S4865" t="s">
        <v>223</v>
      </c>
      <c r="T4865">
        <v>0</v>
      </c>
      <c r="U4865" t="s">
        <v>16925</v>
      </c>
      <c r="V4865" t="s">
        <v>455</v>
      </c>
      <c r="W4865" t="s">
        <v>225</v>
      </c>
      <c r="Y4865">
        <v>0</v>
      </c>
      <c r="AB4865">
        <v>0</v>
      </c>
      <c r="AC4865">
        <v>0</v>
      </c>
      <c r="AD4865">
        <v>0</v>
      </c>
      <c r="AE4865">
        <v>0</v>
      </c>
      <c r="AF4865">
        <v>0</v>
      </c>
      <c r="AQ4865">
        <v>1</v>
      </c>
      <c r="AR4865">
        <f t="shared" si="75"/>
        <v>0</v>
      </c>
      <c r="AS4865">
        <v>1</v>
      </c>
      <c r="AT4865" t="s">
        <v>134</v>
      </c>
      <c r="AU4865">
        <v>43</v>
      </c>
    </row>
    <row r="4866" spans="1:47">
      <c r="A4866" t="s">
        <v>16929</v>
      </c>
      <c r="C4866">
        <v>310</v>
      </c>
      <c r="D4866" t="s">
        <v>16930</v>
      </c>
      <c r="E4866">
        <v>101</v>
      </c>
      <c r="F4866" t="s">
        <v>16931</v>
      </c>
      <c r="G4866" t="s">
        <v>1783</v>
      </c>
      <c r="H4866" t="s">
        <v>220</v>
      </c>
      <c r="I4866" t="s">
        <v>16932</v>
      </c>
      <c r="J4866">
        <v>0.14113999999999999</v>
      </c>
      <c r="K4866">
        <v>1</v>
      </c>
      <c r="L4866">
        <v>1</v>
      </c>
      <c r="M4866">
        <v>1</v>
      </c>
      <c r="N4866">
        <v>1</v>
      </c>
      <c r="O4866" t="s">
        <v>225</v>
      </c>
      <c r="P4866">
        <v>0</v>
      </c>
      <c r="Q4866">
        <v>1</v>
      </c>
      <c r="R4866">
        <v>2600</v>
      </c>
      <c r="S4866" t="s">
        <v>223</v>
      </c>
      <c r="T4866">
        <v>2600</v>
      </c>
      <c r="U4866" t="s">
        <v>16929</v>
      </c>
      <c r="V4866" t="s">
        <v>2046</v>
      </c>
      <c r="W4866" t="s">
        <v>225</v>
      </c>
      <c r="X4866" t="s">
        <v>225</v>
      </c>
      <c r="Y4866">
        <v>2600</v>
      </c>
      <c r="AB4866">
        <v>1</v>
      </c>
      <c r="AC4866">
        <v>1</v>
      </c>
      <c r="AD4866">
        <v>2</v>
      </c>
      <c r="AE4866">
        <v>656</v>
      </c>
      <c r="AF4866">
        <v>1</v>
      </c>
      <c r="AQ4866">
        <v>1</v>
      </c>
      <c r="AR4866">
        <f t="shared" ref="AR4866:AR4929" si="76">AB4866*9.68*VLOOKUP(AU4866,atten,10,FALSE)</f>
        <v>4.6463999999999999</v>
      </c>
      <c r="AS4866">
        <v>1</v>
      </c>
      <c r="AT4866" t="s">
        <v>112</v>
      </c>
      <c r="AU4866">
        <v>20</v>
      </c>
    </row>
    <row r="4867" spans="1:47">
      <c r="A4867" t="s">
        <v>16933</v>
      </c>
      <c r="C4867">
        <v>310</v>
      </c>
      <c r="D4867" t="s">
        <v>16934</v>
      </c>
      <c r="E4867">
        <v>392</v>
      </c>
      <c r="F4867" t="s">
        <v>16935</v>
      </c>
      <c r="G4867" t="s">
        <v>11287</v>
      </c>
      <c r="H4867" t="s">
        <v>11501</v>
      </c>
      <c r="I4867" t="s">
        <v>16936</v>
      </c>
      <c r="J4867">
        <v>0.54600000000000004</v>
      </c>
      <c r="K4867">
        <v>0</v>
      </c>
      <c r="L4867">
        <v>0</v>
      </c>
      <c r="M4867">
        <v>0</v>
      </c>
      <c r="N4867">
        <v>0</v>
      </c>
      <c r="P4867">
        <v>0</v>
      </c>
      <c r="Q4867">
        <v>0</v>
      </c>
      <c r="R4867">
        <v>0</v>
      </c>
      <c r="S4867" t="s">
        <v>223</v>
      </c>
      <c r="T4867">
        <v>0</v>
      </c>
      <c r="U4867" t="s">
        <v>16933</v>
      </c>
      <c r="Y4867">
        <v>0</v>
      </c>
      <c r="AB4867">
        <v>0</v>
      </c>
      <c r="AC4867">
        <v>0</v>
      </c>
      <c r="AD4867">
        <v>0</v>
      </c>
      <c r="AE4867">
        <v>0</v>
      </c>
      <c r="AF4867">
        <v>0</v>
      </c>
      <c r="AQ4867">
        <v>1</v>
      </c>
      <c r="AR4867">
        <f t="shared" si="76"/>
        <v>0</v>
      </c>
      <c r="AS4867">
        <v>1</v>
      </c>
      <c r="AT4867" t="s">
        <v>133</v>
      </c>
      <c r="AU4867">
        <v>42</v>
      </c>
    </row>
    <row r="4868" spans="1:47">
      <c r="A4868" t="s">
        <v>16937</v>
      </c>
      <c r="C4868">
        <v>310</v>
      </c>
      <c r="D4868" t="s">
        <v>16938</v>
      </c>
      <c r="E4868">
        <v>101</v>
      </c>
      <c r="F4868" t="s">
        <v>16939</v>
      </c>
      <c r="G4868" t="s">
        <v>422</v>
      </c>
      <c r="H4868" t="s">
        <v>220</v>
      </c>
      <c r="I4868" t="s">
        <v>16940</v>
      </c>
      <c r="J4868">
        <v>2.4558800000000001</v>
      </c>
      <c r="K4868">
        <v>1</v>
      </c>
      <c r="L4868">
        <v>1</v>
      </c>
      <c r="M4868">
        <v>1</v>
      </c>
      <c r="N4868">
        <v>1</v>
      </c>
      <c r="O4868" t="s">
        <v>225</v>
      </c>
      <c r="P4868">
        <v>0</v>
      </c>
      <c r="Q4868">
        <v>1</v>
      </c>
      <c r="R4868">
        <v>3000</v>
      </c>
      <c r="S4868" t="s">
        <v>223</v>
      </c>
      <c r="T4868">
        <v>3000</v>
      </c>
      <c r="U4868" t="s">
        <v>16937</v>
      </c>
      <c r="V4868" t="s">
        <v>455</v>
      </c>
      <c r="W4868" t="s">
        <v>225</v>
      </c>
      <c r="X4868" t="s">
        <v>225</v>
      </c>
      <c r="Y4868">
        <v>3000</v>
      </c>
      <c r="AB4868">
        <v>1</v>
      </c>
      <c r="AC4868">
        <v>1</v>
      </c>
      <c r="AD4868">
        <v>7</v>
      </c>
      <c r="AE4868">
        <v>2960</v>
      </c>
      <c r="AF4868">
        <v>2</v>
      </c>
      <c r="AQ4868">
        <v>1</v>
      </c>
      <c r="AR4868">
        <f t="shared" si="76"/>
        <v>9.68</v>
      </c>
      <c r="AS4868">
        <v>1</v>
      </c>
      <c r="AT4868" t="s">
        <v>134</v>
      </c>
      <c r="AU4868">
        <v>43</v>
      </c>
    </row>
    <row r="4869" spans="1:47">
      <c r="A4869" t="s">
        <v>16941</v>
      </c>
      <c r="C4869">
        <v>310</v>
      </c>
      <c r="D4869" t="s">
        <v>16942</v>
      </c>
      <c r="E4869">
        <v>132</v>
      </c>
      <c r="F4869" t="s">
        <v>16943</v>
      </c>
      <c r="G4869" t="s">
        <v>1783</v>
      </c>
      <c r="H4869" t="s">
        <v>260</v>
      </c>
      <c r="I4869" t="s">
        <v>16944</v>
      </c>
      <c r="J4869">
        <v>9.9580000000000002E-2</v>
      </c>
      <c r="K4869">
        <v>0</v>
      </c>
      <c r="L4869">
        <v>0</v>
      </c>
      <c r="M4869">
        <v>0</v>
      </c>
      <c r="N4869">
        <v>0</v>
      </c>
      <c r="P4869">
        <v>0</v>
      </c>
      <c r="Q4869">
        <v>0</v>
      </c>
      <c r="R4869">
        <v>0</v>
      </c>
      <c r="S4869" t="s">
        <v>223</v>
      </c>
      <c r="T4869">
        <v>0</v>
      </c>
      <c r="U4869" t="s">
        <v>16941</v>
      </c>
      <c r="Y4869">
        <v>0</v>
      </c>
      <c r="AB4869">
        <v>0</v>
      </c>
      <c r="AC4869">
        <v>0</v>
      </c>
      <c r="AD4869">
        <v>0</v>
      </c>
      <c r="AE4869">
        <v>0</v>
      </c>
      <c r="AF4869">
        <v>0</v>
      </c>
      <c r="AQ4869">
        <v>1</v>
      </c>
      <c r="AR4869">
        <f t="shared" si="76"/>
        <v>0</v>
      </c>
      <c r="AS4869">
        <v>1</v>
      </c>
      <c r="AT4869" t="s">
        <v>112</v>
      </c>
      <c r="AU4869">
        <v>20</v>
      </c>
    </row>
    <row r="4870" spans="1:47">
      <c r="A4870" t="s">
        <v>16945</v>
      </c>
      <c r="C4870">
        <v>310</v>
      </c>
      <c r="D4870" t="s">
        <v>16946</v>
      </c>
      <c r="E4870">
        <v>392</v>
      </c>
      <c r="F4870" t="s">
        <v>14785</v>
      </c>
      <c r="G4870" t="s">
        <v>11287</v>
      </c>
      <c r="H4870" t="s">
        <v>11501</v>
      </c>
      <c r="I4870" t="s">
        <v>16947</v>
      </c>
      <c r="J4870">
        <v>0.11258</v>
      </c>
      <c r="K4870">
        <v>0</v>
      </c>
      <c r="L4870">
        <v>0</v>
      </c>
      <c r="M4870">
        <v>0</v>
      </c>
      <c r="N4870">
        <v>0</v>
      </c>
      <c r="P4870">
        <v>0</v>
      </c>
      <c r="Q4870">
        <v>0</v>
      </c>
      <c r="R4870">
        <v>0</v>
      </c>
      <c r="S4870" t="s">
        <v>223</v>
      </c>
      <c r="T4870">
        <v>0</v>
      </c>
      <c r="U4870" t="s">
        <v>16945</v>
      </c>
      <c r="V4870" t="s">
        <v>455</v>
      </c>
      <c r="W4870" t="s">
        <v>225</v>
      </c>
      <c r="Y4870">
        <v>0</v>
      </c>
      <c r="AB4870">
        <v>0</v>
      </c>
      <c r="AC4870">
        <v>0</v>
      </c>
      <c r="AD4870">
        <v>0</v>
      </c>
      <c r="AE4870">
        <v>0</v>
      </c>
      <c r="AF4870">
        <v>0</v>
      </c>
      <c r="AQ4870">
        <v>1</v>
      </c>
      <c r="AR4870">
        <f t="shared" si="76"/>
        <v>0</v>
      </c>
      <c r="AS4870">
        <v>1</v>
      </c>
      <c r="AT4870" t="s">
        <v>133</v>
      </c>
      <c r="AU4870">
        <v>42</v>
      </c>
    </row>
    <row r="4871" spans="1:47">
      <c r="A4871" t="s">
        <v>16948</v>
      </c>
      <c r="C4871">
        <v>310</v>
      </c>
      <c r="D4871" t="s">
        <v>16949</v>
      </c>
      <c r="E4871">
        <v>111</v>
      </c>
      <c r="F4871" t="s">
        <v>16950</v>
      </c>
      <c r="G4871" t="s">
        <v>11287</v>
      </c>
      <c r="H4871" t="s">
        <v>12501</v>
      </c>
      <c r="I4871" t="s">
        <v>16951</v>
      </c>
      <c r="J4871">
        <v>0.75304000000000004</v>
      </c>
      <c r="K4871">
        <v>1</v>
      </c>
      <c r="L4871">
        <v>1</v>
      </c>
      <c r="M4871">
        <v>1</v>
      </c>
      <c r="N4871">
        <v>1</v>
      </c>
      <c r="O4871" t="s">
        <v>225</v>
      </c>
      <c r="P4871">
        <v>0</v>
      </c>
      <c r="Q4871">
        <v>0</v>
      </c>
      <c r="R4871">
        <v>0</v>
      </c>
      <c r="S4871" t="s">
        <v>223</v>
      </c>
      <c r="T4871">
        <v>0</v>
      </c>
      <c r="U4871" t="s">
        <v>16948</v>
      </c>
      <c r="V4871" t="s">
        <v>933</v>
      </c>
      <c r="W4871" t="s">
        <v>659</v>
      </c>
      <c r="X4871" t="s">
        <v>225</v>
      </c>
      <c r="Y4871">
        <v>0</v>
      </c>
      <c r="AB4871">
        <v>1</v>
      </c>
      <c r="AC4871">
        <v>1</v>
      </c>
      <c r="AD4871">
        <v>8</v>
      </c>
      <c r="AE4871">
        <v>3573</v>
      </c>
      <c r="AF4871">
        <v>1</v>
      </c>
      <c r="AQ4871">
        <v>3</v>
      </c>
      <c r="AR4871">
        <f t="shared" si="76"/>
        <v>9.68</v>
      </c>
      <c r="AS4871">
        <v>1</v>
      </c>
      <c r="AT4871" t="s">
        <v>127</v>
      </c>
      <c r="AU4871">
        <v>35</v>
      </c>
    </row>
    <row r="4872" spans="1:47">
      <c r="A4872" t="s">
        <v>16952</v>
      </c>
      <c r="C4872">
        <v>310</v>
      </c>
      <c r="D4872" t="s">
        <v>16953</v>
      </c>
      <c r="E4872">
        <v>101</v>
      </c>
      <c r="F4872" t="s">
        <v>16954</v>
      </c>
      <c r="G4872" t="s">
        <v>11287</v>
      </c>
      <c r="H4872" t="s">
        <v>220</v>
      </c>
      <c r="I4872" t="s">
        <v>16955</v>
      </c>
      <c r="J4872">
        <v>0.20036999999999999</v>
      </c>
      <c r="K4872">
        <v>1</v>
      </c>
      <c r="L4872">
        <v>1</v>
      </c>
      <c r="M4872">
        <v>1</v>
      </c>
      <c r="N4872">
        <v>1</v>
      </c>
      <c r="O4872" t="s">
        <v>225</v>
      </c>
      <c r="P4872">
        <v>0</v>
      </c>
      <c r="Q4872">
        <v>1</v>
      </c>
      <c r="R4872">
        <v>4700</v>
      </c>
      <c r="S4872" t="s">
        <v>243</v>
      </c>
      <c r="T4872">
        <v>4700</v>
      </c>
      <c r="U4872" t="s">
        <v>16952</v>
      </c>
      <c r="V4872" t="s">
        <v>455</v>
      </c>
      <c r="W4872" t="s">
        <v>225</v>
      </c>
      <c r="X4872" t="s">
        <v>225</v>
      </c>
      <c r="Y4872">
        <v>4700</v>
      </c>
      <c r="AB4872">
        <v>1</v>
      </c>
      <c r="AC4872">
        <v>1</v>
      </c>
      <c r="AD4872">
        <v>3</v>
      </c>
      <c r="AE4872">
        <v>1518</v>
      </c>
      <c r="AF4872">
        <v>1.75</v>
      </c>
      <c r="AQ4872">
        <v>2</v>
      </c>
      <c r="AR4872">
        <f t="shared" si="76"/>
        <v>9.68</v>
      </c>
      <c r="AS4872">
        <v>1</v>
      </c>
      <c r="AT4872" t="s">
        <v>132</v>
      </c>
      <c r="AU4872">
        <v>41</v>
      </c>
    </row>
    <row r="4873" spans="1:47">
      <c r="A4873" t="s">
        <v>16956</v>
      </c>
      <c r="C4873">
        <v>310</v>
      </c>
      <c r="D4873" t="s">
        <v>16957</v>
      </c>
      <c r="E4873">
        <v>101</v>
      </c>
      <c r="F4873" t="s">
        <v>16958</v>
      </c>
      <c r="G4873" t="s">
        <v>1783</v>
      </c>
      <c r="H4873" t="s">
        <v>220</v>
      </c>
      <c r="I4873" t="s">
        <v>16959</v>
      </c>
      <c r="J4873">
        <v>0.11532000000000001</v>
      </c>
      <c r="K4873">
        <v>1</v>
      </c>
      <c r="L4873">
        <v>1</v>
      </c>
      <c r="M4873">
        <v>1</v>
      </c>
      <c r="N4873">
        <v>1</v>
      </c>
      <c r="O4873" t="s">
        <v>225</v>
      </c>
      <c r="P4873">
        <v>0</v>
      </c>
      <c r="Q4873">
        <v>1</v>
      </c>
      <c r="R4873">
        <v>2200</v>
      </c>
      <c r="S4873" t="s">
        <v>223</v>
      </c>
      <c r="T4873">
        <v>2200</v>
      </c>
      <c r="U4873" t="s">
        <v>16956</v>
      </c>
      <c r="V4873" t="s">
        <v>455</v>
      </c>
      <c r="W4873" t="s">
        <v>225</v>
      </c>
      <c r="X4873" t="s">
        <v>225</v>
      </c>
      <c r="Y4873">
        <v>2200</v>
      </c>
      <c r="AB4873">
        <v>1</v>
      </c>
      <c r="AC4873">
        <v>1</v>
      </c>
      <c r="AD4873">
        <v>3</v>
      </c>
      <c r="AE4873">
        <v>720</v>
      </c>
      <c r="AF4873">
        <v>1</v>
      </c>
      <c r="AQ4873">
        <v>1</v>
      </c>
      <c r="AR4873">
        <f t="shared" si="76"/>
        <v>4.6463999999999999</v>
      </c>
      <c r="AS4873">
        <v>1</v>
      </c>
      <c r="AT4873" t="s">
        <v>112</v>
      </c>
      <c r="AU4873">
        <v>20</v>
      </c>
    </row>
    <row r="4874" spans="1:47">
      <c r="A4874" t="s">
        <v>16960</v>
      </c>
      <c r="C4874">
        <v>310</v>
      </c>
      <c r="D4874" t="s">
        <v>16961</v>
      </c>
      <c r="E4874">
        <v>101</v>
      </c>
      <c r="F4874" t="s">
        <v>16962</v>
      </c>
      <c r="G4874" t="s">
        <v>11287</v>
      </c>
      <c r="H4874" t="s">
        <v>220</v>
      </c>
      <c r="I4874" t="s">
        <v>16963</v>
      </c>
      <c r="J4874">
        <v>0.92239000000000004</v>
      </c>
      <c r="K4874">
        <v>1</v>
      </c>
      <c r="L4874">
        <v>1</v>
      </c>
      <c r="M4874">
        <v>1</v>
      </c>
      <c r="N4874">
        <v>1</v>
      </c>
      <c r="O4874" t="s">
        <v>225</v>
      </c>
      <c r="P4874">
        <v>0</v>
      </c>
      <c r="Q4874">
        <v>1</v>
      </c>
      <c r="R4874">
        <v>2200</v>
      </c>
      <c r="S4874" t="s">
        <v>223</v>
      </c>
      <c r="T4874">
        <v>2200</v>
      </c>
      <c r="U4874" t="s">
        <v>16960</v>
      </c>
      <c r="V4874" t="s">
        <v>455</v>
      </c>
      <c r="W4874" t="s">
        <v>225</v>
      </c>
      <c r="X4874" t="s">
        <v>225</v>
      </c>
      <c r="Y4874">
        <v>2200</v>
      </c>
      <c r="AB4874">
        <v>1</v>
      </c>
      <c r="AC4874">
        <v>1</v>
      </c>
      <c r="AD4874">
        <v>3</v>
      </c>
      <c r="AE4874">
        <v>1893</v>
      </c>
      <c r="AF4874">
        <v>1.75</v>
      </c>
      <c r="AQ4874">
        <v>2</v>
      </c>
      <c r="AR4874">
        <f t="shared" si="76"/>
        <v>9.68</v>
      </c>
      <c r="AS4874">
        <v>1</v>
      </c>
      <c r="AT4874" t="s">
        <v>133</v>
      </c>
      <c r="AU4874">
        <v>42</v>
      </c>
    </row>
    <row r="4875" spans="1:47">
      <c r="A4875" t="s">
        <v>16964</v>
      </c>
      <c r="C4875">
        <v>310</v>
      </c>
      <c r="D4875" t="s">
        <v>16965</v>
      </c>
      <c r="E4875">
        <v>101</v>
      </c>
      <c r="F4875" t="s">
        <v>16966</v>
      </c>
      <c r="G4875" t="s">
        <v>1783</v>
      </c>
      <c r="H4875" t="s">
        <v>220</v>
      </c>
      <c r="I4875" t="s">
        <v>16967</v>
      </c>
      <c r="J4875">
        <v>0.24268999999999999</v>
      </c>
      <c r="K4875">
        <v>1</v>
      </c>
      <c r="L4875">
        <v>1</v>
      </c>
      <c r="M4875">
        <v>1</v>
      </c>
      <c r="N4875">
        <v>1</v>
      </c>
      <c r="O4875" t="s">
        <v>225</v>
      </c>
      <c r="P4875">
        <v>0</v>
      </c>
      <c r="Q4875">
        <v>1</v>
      </c>
      <c r="R4875">
        <v>15000</v>
      </c>
      <c r="S4875" t="s">
        <v>223</v>
      </c>
      <c r="T4875">
        <v>15000</v>
      </c>
      <c r="U4875" t="s">
        <v>16964</v>
      </c>
      <c r="V4875" t="s">
        <v>455</v>
      </c>
      <c r="W4875" t="s">
        <v>225</v>
      </c>
      <c r="X4875" t="s">
        <v>225</v>
      </c>
      <c r="Y4875">
        <v>15000</v>
      </c>
      <c r="AB4875">
        <v>1</v>
      </c>
      <c r="AC4875">
        <v>1</v>
      </c>
      <c r="AD4875">
        <v>3</v>
      </c>
      <c r="AE4875">
        <v>1166</v>
      </c>
      <c r="AF4875">
        <v>1</v>
      </c>
      <c r="AQ4875">
        <v>2</v>
      </c>
      <c r="AR4875">
        <f t="shared" si="76"/>
        <v>4.6463999999999999</v>
      </c>
      <c r="AS4875">
        <v>1</v>
      </c>
      <c r="AT4875" t="s">
        <v>112</v>
      </c>
      <c r="AU4875">
        <v>20</v>
      </c>
    </row>
    <row r="4876" spans="1:47">
      <c r="A4876" t="s">
        <v>16968</v>
      </c>
      <c r="C4876">
        <v>310</v>
      </c>
      <c r="D4876" t="s">
        <v>12934</v>
      </c>
      <c r="E4876">
        <v>390</v>
      </c>
      <c r="F4876" t="s">
        <v>16592</v>
      </c>
      <c r="G4876" t="s">
        <v>11287</v>
      </c>
      <c r="H4876" t="s">
        <v>10741</v>
      </c>
      <c r="I4876" t="s">
        <v>16969</v>
      </c>
      <c r="J4876">
        <v>0.72050000000000003</v>
      </c>
      <c r="K4876">
        <v>0</v>
      </c>
      <c r="L4876">
        <v>0</v>
      </c>
      <c r="M4876">
        <v>0</v>
      </c>
      <c r="N4876">
        <v>0</v>
      </c>
      <c r="P4876">
        <v>0</v>
      </c>
      <c r="Q4876">
        <v>0</v>
      </c>
      <c r="R4876">
        <v>0</v>
      </c>
      <c r="S4876" t="s">
        <v>223</v>
      </c>
      <c r="T4876">
        <v>0</v>
      </c>
      <c r="U4876" t="s">
        <v>16968</v>
      </c>
      <c r="V4876" t="s">
        <v>455</v>
      </c>
      <c r="W4876" t="s">
        <v>225</v>
      </c>
      <c r="Y4876">
        <v>0</v>
      </c>
      <c r="AB4876">
        <v>0</v>
      </c>
      <c r="AC4876">
        <v>0</v>
      </c>
      <c r="AD4876">
        <v>0</v>
      </c>
      <c r="AE4876">
        <v>0</v>
      </c>
      <c r="AF4876">
        <v>0</v>
      </c>
      <c r="AQ4876">
        <v>0</v>
      </c>
      <c r="AR4876">
        <f t="shared" si="76"/>
        <v>0</v>
      </c>
      <c r="AS4876">
        <v>1</v>
      </c>
      <c r="AT4876" t="s">
        <v>133</v>
      </c>
      <c r="AU4876">
        <v>42</v>
      </c>
    </row>
    <row r="4877" spans="1:47">
      <c r="A4877" t="s">
        <v>16970</v>
      </c>
      <c r="C4877">
        <v>310</v>
      </c>
      <c r="D4877" t="s">
        <v>16971</v>
      </c>
      <c r="E4877">
        <v>132</v>
      </c>
      <c r="F4877" t="s">
        <v>16972</v>
      </c>
      <c r="G4877" t="s">
        <v>1783</v>
      </c>
      <c r="H4877" t="s">
        <v>260</v>
      </c>
      <c r="I4877" t="s">
        <v>16973</v>
      </c>
      <c r="J4877">
        <v>4.4769999999999997E-2</v>
      </c>
      <c r="K4877">
        <v>0</v>
      </c>
      <c r="L4877">
        <v>0</v>
      </c>
      <c r="M4877">
        <v>0</v>
      </c>
      <c r="N4877">
        <v>0</v>
      </c>
      <c r="P4877">
        <v>0</v>
      </c>
      <c r="Q4877">
        <v>0</v>
      </c>
      <c r="R4877">
        <v>0</v>
      </c>
      <c r="S4877" t="s">
        <v>223</v>
      </c>
      <c r="T4877">
        <v>0</v>
      </c>
      <c r="U4877" t="s">
        <v>16970</v>
      </c>
      <c r="Y4877">
        <v>0</v>
      </c>
      <c r="AB4877">
        <v>0</v>
      </c>
      <c r="AC4877">
        <v>0</v>
      </c>
      <c r="AD4877">
        <v>0</v>
      </c>
      <c r="AE4877">
        <v>0</v>
      </c>
      <c r="AF4877">
        <v>0</v>
      </c>
      <c r="AQ4877">
        <v>1</v>
      </c>
      <c r="AR4877">
        <f t="shared" si="76"/>
        <v>0</v>
      </c>
      <c r="AS4877">
        <v>1</v>
      </c>
      <c r="AT4877" t="s">
        <v>112</v>
      </c>
      <c r="AU4877">
        <v>20</v>
      </c>
    </row>
    <row r="4878" spans="1:47">
      <c r="A4878" t="s">
        <v>16974</v>
      </c>
      <c r="C4878">
        <v>310</v>
      </c>
      <c r="D4878" t="s">
        <v>16975</v>
      </c>
      <c r="E4878">
        <v>101</v>
      </c>
      <c r="F4878" t="s">
        <v>16976</v>
      </c>
      <c r="G4878" t="s">
        <v>1783</v>
      </c>
      <c r="H4878" t="s">
        <v>220</v>
      </c>
      <c r="I4878" t="s">
        <v>16977</v>
      </c>
      <c r="J4878">
        <v>0.1144</v>
      </c>
      <c r="K4878">
        <v>1</v>
      </c>
      <c r="L4878">
        <v>1</v>
      </c>
      <c r="M4878">
        <v>1</v>
      </c>
      <c r="N4878">
        <v>1</v>
      </c>
      <c r="O4878" t="s">
        <v>225</v>
      </c>
      <c r="P4878">
        <v>0</v>
      </c>
      <c r="Q4878">
        <v>1</v>
      </c>
      <c r="R4878">
        <v>4800</v>
      </c>
      <c r="S4878" t="s">
        <v>223</v>
      </c>
      <c r="T4878">
        <v>4800</v>
      </c>
      <c r="U4878" t="s">
        <v>16974</v>
      </c>
      <c r="V4878" t="s">
        <v>413</v>
      </c>
      <c r="W4878" t="s">
        <v>225</v>
      </c>
      <c r="X4878" t="s">
        <v>225</v>
      </c>
      <c r="Y4878">
        <v>4800</v>
      </c>
      <c r="AB4878">
        <v>1</v>
      </c>
      <c r="AC4878">
        <v>1</v>
      </c>
      <c r="AD4878">
        <v>3</v>
      </c>
      <c r="AE4878">
        <v>1373</v>
      </c>
      <c r="AF4878">
        <v>1.75</v>
      </c>
      <c r="AQ4878">
        <v>1</v>
      </c>
      <c r="AR4878">
        <f t="shared" si="76"/>
        <v>4.6463999999999999</v>
      </c>
      <c r="AS4878">
        <v>1</v>
      </c>
      <c r="AT4878" t="s">
        <v>112</v>
      </c>
      <c r="AU4878">
        <v>20</v>
      </c>
    </row>
    <row r="4879" spans="1:47">
      <c r="A4879" t="s">
        <v>16978</v>
      </c>
      <c r="C4879">
        <v>310</v>
      </c>
      <c r="D4879" t="s">
        <v>16979</v>
      </c>
      <c r="E4879">
        <v>101</v>
      </c>
      <c r="F4879" t="s">
        <v>16980</v>
      </c>
      <c r="G4879" t="s">
        <v>1783</v>
      </c>
      <c r="H4879" t="s">
        <v>220</v>
      </c>
      <c r="I4879" t="s">
        <v>16981</v>
      </c>
      <c r="J4879">
        <v>0.11416</v>
      </c>
      <c r="K4879">
        <v>1</v>
      </c>
      <c r="L4879">
        <v>1</v>
      </c>
      <c r="M4879">
        <v>1</v>
      </c>
      <c r="N4879">
        <v>1</v>
      </c>
      <c r="O4879" t="s">
        <v>225</v>
      </c>
      <c r="P4879">
        <v>0</v>
      </c>
      <c r="Q4879">
        <v>1</v>
      </c>
      <c r="R4879">
        <v>2400</v>
      </c>
      <c r="S4879" t="s">
        <v>223</v>
      </c>
      <c r="T4879">
        <v>2400</v>
      </c>
      <c r="U4879" t="s">
        <v>16978</v>
      </c>
      <c r="V4879" t="s">
        <v>455</v>
      </c>
      <c r="W4879" t="s">
        <v>225</v>
      </c>
      <c r="X4879" t="s">
        <v>225</v>
      </c>
      <c r="Y4879">
        <v>2400</v>
      </c>
      <c r="AB4879">
        <v>1</v>
      </c>
      <c r="AC4879">
        <v>1</v>
      </c>
      <c r="AD4879">
        <v>2</v>
      </c>
      <c r="AE4879">
        <v>860</v>
      </c>
      <c r="AF4879">
        <v>1</v>
      </c>
      <c r="AQ4879">
        <v>1</v>
      </c>
      <c r="AR4879">
        <f t="shared" si="76"/>
        <v>4.6463999999999999</v>
      </c>
      <c r="AS4879">
        <v>1</v>
      </c>
      <c r="AT4879" t="s">
        <v>112</v>
      </c>
      <c r="AU4879">
        <v>20</v>
      </c>
    </row>
    <row r="4880" spans="1:47">
      <c r="A4880" t="s">
        <v>16982</v>
      </c>
      <c r="B4880" t="s">
        <v>293</v>
      </c>
      <c r="C4880">
        <v>310</v>
      </c>
      <c r="D4880" t="s">
        <v>16983</v>
      </c>
      <c r="E4880">
        <v>340</v>
      </c>
      <c r="F4880" t="s">
        <v>16984</v>
      </c>
      <c r="G4880" t="s">
        <v>11287</v>
      </c>
      <c r="H4880" t="s">
        <v>11662</v>
      </c>
      <c r="J4880">
        <v>0.75497000000000003</v>
      </c>
      <c r="K4880">
        <v>0</v>
      </c>
      <c r="L4880">
        <v>0</v>
      </c>
      <c r="M4880">
        <v>1</v>
      </c>
      <c r="N4880">
        <v>1</v>
      </c>
      <c r="O4880" t="s">
        <v>659</v>
      </c>
      <c r="P4880">
        <v>0</v>
      </c>
      <c r="Q4880">
        <v>0</v>
      </c>
      <c r="R4880">
        <v>0</v>
      </c>
      <c r="S4880" t="s">
        <v>296</v>
      </c>
      <c r="T4880">
        <v>0</v>
      </c>
      <c r="X4880" t="s">
        <v>659</v>
      </c>
      <c r="Y4880">
        <v>0</v>
      </c>
      <c r="AB4880">
        <v>0</v>
      </c>
      <c r="AC4880">
        <v>0</v>
      </c>
      <c r="AD4880">
        <v>0</v>
      </c>
      <c r="AE4880">
        <v>0</v>
      </c>
      <c r="AF4880">
        <v>0</v>
      </c>
      <c r="AG4880" t="s">
        <v>16985</v>
      </c>
      <c r="AQ4880">
        <v>1</v>
      </c>
      <c r="AR4880">
        <f t="shared" si="76"/>
        <v>0</v>
      </c>
      <c r="AS4880">
        <v>1</v>
      </c>
      <c r="AT4880" t="s">
        <v>134</v>
      </c>
      <c r="AU4880">
        <v>43</v>
      </c>
    </row>
    <row r="4881" spans="1:47">
      <c r="A4881" t="s">
        <v>16986</v>
      </c>
      <c r="C4881">
        <v>310</v>
      </c>
      <c r="D4881" t="s">
        <v>16987</v>
      </c>
      <c r="E4881">
        <v>132</v>
      </c>
      <c r="F4881" t="s">
        <v>6621</v>
      </c>
      <c r="G4881" t="s">
        <v>1783</v>
      </c>
      <c r="H4881" t="s">
        <v>260</v>
      </c>
      <c r="I4881" t="s">
        <v>16988</v>
      </c>
      <c r="J4881">
        <v>0.10924</v>
      </c>
      <c r="K4881">
        <v>0</v>
      </c>
      <c r="L4881">
        <v>0</v>
      </c>
      <c r="M4881">
        <v>0</v>
      </c>
      <c r="N4881">
        <v>0</v>
      </c>
      <c r="P4881">
        <v>0</v>
      </c>
      <c r="Q4881">
        <v>0</v>
      </c>
      <c r="R4881">
        <v>0</v>
      </c>
      <c r="S4881" t="s">
        <v>223</v>
      </c>
      <c r="T4881">
        <v>0</v>
      </c>
      <c r="U4881" t="s">
        <v>16986</v>
      </c>
      <c r="Y4881">
        <v>0</v>
      </c>
      <c r="AB4881">
        <v>0</v>
      </c>
      <c r="AC4881">
        <v>0</v>
      </c>
      <c r="AD4881">
        <v>0</v>
      </c>
      <c r="AE4881">
        <v>0</v>
      </c>
      <c r="AF4881">
        <v>0</v>
      </c>
      <c r="AQ4881">
        <v>1</v>
      </c>
      <c r="AR4881">
        <f t="shared" si="76"/>
        <v>0</v>
      </c>
      <c r="AS4881">
        <v>1</v>
      </c>
      <c r="AT4881" t="s">
        <v>112</v>
      </c>
      <c r="AU4881">
        <v>20</v>
      </c>
    </row>
    <row r="4882" spans="1:47">
      <c r="A4882" t="s">
        <v>16989</v>
      </c>
      <c r="C4882">
        <v>310</v>
      </c>
      <c r="D4882" t="s">
        <v>16990</v>
      </c>
      <c r="E4882">
        <v>391</v>
      </c>
      <c r="F4882" t="s">
        <v>16991</v>
      </c>
      <c r="G4882" t="s">
        <v>11287</v>
      </c>
      <c r="H4882" t="s">
        <v>14992</v>
      </c>
      <c r="I4882" t="s">
        <v>16992</v>
      </c>
      <c r="J4882">
        <v>0.98167000000000004</v>
      </c>
      <c r="K4882">
        <v>0</v>
      </c>
      <c r="L4882">
        <v>0</v>
      </c>
      <c r="M4882">
        <v>0</v>
      </c>
      <c r="N4882">
        <v>0</v>
      </c>
      <c r="P4882">
        <v>0</v>
      </c>
      <c r="Q4882">
        <v>0</v>
      </c>
      <c r="R4882">
        <v>0</v>
      </c>
      <c r="S4882" t="s">
        <v>223</v>
      </c>
      <c r="T4882">
        <v>0</v>
      </c>
      <c r="U4882" t="s">
        <v>16989</v>
      </c>
      <c r="V4882" t="s">
        <v>455</v>
      </c>
      <c r="W4882" t="s">
        <v>225</v>
      </c>
      <c r="Y4882">
        <v>0</v>
      </c>
      <c r="AB4882">
        <v>0</v>
      </c>
      <c r="AC4882">
        <v>0</v>
      </c>
      <c r="AD4882">
        <v>0</v>
      </c>
      <c r="AE4882">
        <v>0</v>
      </c>
      <c r="AF4882">
        <v>0</v>
      </c>
      <c r="AQ4882">
        <v>1</v>
      </c>
      <c r="AR4882">
        <f t="shared" si="76"/>
        <v>0</v>
      </c>
      <c r="AS4882">
        <v>1</v>
      </c>
      <c r="AT4882" t="s">
        <v>133</v>
      </c>
      <c r="AU4882">
        <v>42</v>
      </c>
    </row>
    <row r="4883" spans="1:47">
      <c r="A4883" t="s">
        <v>16993</v>
      </c>
      <c r="C4883">
        <v>310</v>
      </c>
      <c r="D4883" t="s">
        <v>16994</v>
      </c>
      <c r="E4883">
        <v>101</v>
      </c>
      <c r="F4883" t="s">
        <v>16995</v>
      </c>
      <c r="G4883" t="s">
        <v>1783</v>
      </c>
      <c r="H4883" t="s">
        <v>220</v>
      </c>
      <c r="I4883" t="s">
        <v>16996</v>
      </c>
      <c r="J4883">
        <v>0.27261000000000002</v>
      </c>
      <c r="K4883">
        <v>1</v>
      </c>
      <c r="L4883">
        <v>1</v>
      </c>
      <c r="M4883">
        <v>1</v>
      </c>
      <c r="N4883">
        <v>1</v>
      </c>
      <c r="O4883" t="s">
        <v>225</v>
      </c>
      <c r="P4883">
        <v>0</v>
      </c>
      <c r="Q4883">
        <v>1</v>
      </c>
      <c r="R4883">
        <v>7300</v>
      </c>
      <c r="S4883" t="s">
        <v>243</v>
      </c>
      <c r="T4883">
        <v>7300</v>
      </c>
      <c r="U4883" t="s">
        <v>16993</v>
      </c>
      <c r="V4883" t="s">
        <v>455</v>
      </c>
      <c r="W4883" t="s">
        <v>225</v>
      </c>
      <c r="X4883" t="s">
        <v>225</v>
      </c>
      <c r="Y4883">
        <v>7300</v>
      </c>
      <c r="AB4883">
        <v>1</v>
      </c>
      <c r="AC4883">
        <v>1</v>
      </c>
      <c r="AD4883">
        <v>3</v>
      </c>
      <c r="AE4883">
        <v>1096</v>
      </c>
      <c r="AF4883">
        <v>1</v>
      </c>
      <c r="AQ4883">
        <v>2</v>
      </c>
      <c r="AR4883">
        <f t="shared" si="76"/>
        <v>4.6463999999999999</v>
      </c>
      <c r="AS4883">
        <v>1</v>
      </c>
      <c r="AT4883" t="s">
        <v>112</v>
      </c>
      <c r="AU4883">
        <v>20</v>
      </c>
    </row>
    <row r="4884" spans="1:47">
      <c r="A4884" t="s">
        <v>16997</v>
      </c>
      <c r="C4884">
        <v>310</v>
      </c>
      <c r="D4884" t="s">
        <v>16998</v>
      </c>
      <c r="E4884">
        <v>101</v>
      </c>
      <c r="F4884" t="s">
        <v>16999</v>
      </c>
      <c r="G4884" t="s">
        <v>1783</v>
      </c>
      <c r="H4884" t="s">
        <v>220</v>
      </c>
      <c r="I4884" t="s">
        <v>17000</v>
      </c>
      <c r="J4884">
        <v>0.12026000000000001</v>
      </c>
      <c r="K4884">
        <v>1</v>
      </c>
      <c r="L4884">
        <v>1</v>
      </c>
      <c r="M4884">
        <v>1</v>
      </c>
      <c r="N4884">
        <v>1</v>
      </c>
      <c r="O4884" t="s">
        <v>225</v>
      </c>
      <c r="P4884">
        <v>0</v>
      </c>
      <c r="Q4884">
        <v>1</v>
      </c>
      <c r="R4884">
        <v>2500</v>
      </c>
      <c r="S4884" t="s">
        <v>223</v>
      </c>
      <c r="T4884">
        <v>2500</v>
      </c>
      <c r="U4884" t="s">
        <v>16997</v>
      </c>
      <c r="V4884" t="s">
        <v>413</v>
      </c>
      <c r="W4884" t="s">
        <v>225</v>
      </c>
      <c r="X4884" t="s">
        <v>225</v>
      </c>
      <c r="Y4884">
        <v>2500</v>
      </c>
      <c r="AB4884">
        <v>1</v>
      </c>
      <c r="AC4884">
        <v>1</v>
      </c>
      <c r="AD4884">
        <v>2</v>
      </c>
      <c r="AE4884">
        <v>1113</v>
      </c>
      <c r="AF4884">
        <v>1.9</v>
      </c>
      <c r="AQ4884">
        <v>1</v>
      </c>
      <c r="AR4884">
        <f t="shared" si="76"/>
        <v>4.6463999999999999</v>
      </c>
      <c r="AS4884">
        <v>1</v>
      </c>
      <c r="AT4884" t="s">
        <v>112</v>
      </c>
      <c r="AU4884">
        <v>20</v>
      </c>
    </row>
    <row r="4885" spans="1:47">
      <c r="A4885" t="s">
        <v>17001</v>
      </c>
      <c r="C4885">
        <v>310</v>
      </c>
      <c r="D4885" t="s">
        <v>17002</v>
      </c>
      <c r="E4885">
        <v>132</v>
      </c>
      <c r="F4885" t="s">
        <v>17003</v>
      </c>
      <c r="G4885" t="s">
        <v>1783</v>
      </c>
      <c r="H4885" t="s">
        <v>260</v>
      </c>
      <c r="I4885" t="s">
        <v>17004</v>
      </c>
      <c r="J4885">
        <v>0.1158</v>
      </c>
      <c r="K4885">
        <v>0</v>
      </c>
      <c r="L4885">
        <v>0</v>
      </c>
      <c r="M4885">
        <v>0</v>
      </c>
      <c r="N4885">
        <v>0</v>
      </c>
      <c r="P4885">
        <v>0</v>
      </c>
      <c r="Q4885">
        <v>0</v>
      </c>
      <c r="R4885">
        <v>0</v>
      </c>
      <c r="S4885" t="s">
        <v>223</v>
      </c>
      <c r="T4885">
        <v>0</v>
      </c>
      <c r="U4885" t="s">
        <v>17001</v>
      </c>
      <c r="Y4885">
        <v>0</v>
      </c>
      <c r="AB4885">
        <v>0</v>
      </c>
      <c r="AC4885">
        <v>0</v>
      </c>
      <c r="AD4885">
        <v>0</v>
      </c>
      <c r="AE4885">
        <v>0</v>
      </c>
      <c r="AF4885">
        <v>0</v>
      </c>
      <c r="AQ4885">
        <v>1</v>
      </c>
      <c r="AR4885">
        <f t="shared" si="76"/>
        <v>0</v>
      </c>
      <c r="AS4885">
        <v>1</v>
      </c>
      <c r="AT4885" t="s">
        <v>112</v>
      </c>
      <c r="AU4885">
        <v>20</v>
      </c>
    </row>
    <row r="4886" spans="1:47">
      <c r="A4886" t="s">
        <v>17005</v>
      </c>
      <c r="C4886">
        <v>310</v>
      </c>
      <c r="D4886" t="s">
        <v>17006</v>
      </c>
      <c r="E4886">
        <v>101</v>
      </c>
      <c r="F4886" t="s">
        <v>17007</v>
      </c>
      <c r="G4886" t="s">
        <v>1783</v>
      </c>
      <c r="H4886" t="s">
        <v>220</v>
      </c>
      <c r="I4886" t="s">
        <v>17008</v>
      </c>
      <c r="J4886">
        <v>0.10034999999999999</v>
      </c>
      <c r="K4886">
        <v>1</v>
      </c>
      <c r="L4886">
        <v>1</v>
      </c>
      <c r="M4886">
        <v>1</v>
      </c>
      <c r="N4886">
        <v>1</v>
      </c>
      <c r="O4886" t="s">
        <v>225</v>
      </c>
      <c r="P4886">
        <v>0</v>
      </c>
      <c r="Q4886">
        <v>1</v>
      </c>
      <c r="R4886">
        <v>1300</v>
      </c>
      <c r="S4886" t="s">
        <v>223</v>
      </c>
      <c r="T4886">
        <v>1300</v>
      </c>
      <c r="U4886" t="s">
        <v>17005</v>
      </c>
      <c r="V4886" t="s">
        <v>455</v>
      </c>
      <c r="W4886" t="s">
        <v>225</v>
      </c>
      <c r="X4886" t="s">
        <v>225</v>
      </c>
      <c r="Y4886">
        <v>1300</v>
      </c>
      <c r="AB4886">
        <v>1</v>
      </c>
      <c r="AC4886">
        <v>1</v>
      </c>
      <c r="AD4886">
        <v>2</v>
      </c>
      <c r="AE4886">
        <v>960</v>
      </c>
      <c r="AF4886">
        <v>1</v>
      </c>
      <c r="AQ4886">
        <v>1</v>
      </c>
      <c r="AR4886">
        <f t="shared" si="76"/>
        <v>4.6463999999999999</v>
      </c>
      <c r="AS4886">
        <v>1</v>
      </c>
      <c r="AT4886" t="s">
        <v>112</v>
      </c>
      <c r="AU4886">
        <v>20</v>
      </c>
    </row>
    <row r="4887" spans="1:47">
      <c r="A4887" t="s">
        <v>17009</v>
      </c>
      <c r="C4887">
        <v>310</v>
      </c>
      <c r="D4887" t="s">
        <v>17010</v>
      </c>
      <c r="E4887">
        <v>101</v>
      </c>
      <c r="F4887" t="s">
        <v>17011</v>
      </c>
      <c r="G4887" t="s">
        <v>1783</v>
      </c>
      <c r="H4887" t="s">
        <v>220</v>
      </c>
      <c r="I4887" t="s">
        <v>17012</v>
      </c>
      <c r="J4887">
        <v>0.11236</v>
      </c>
      <c r="K4887">
        <v>1</v>
      </c>
      <c r="L4887">
        <v>1</v>
      </c>
      <c r="M4887">
        <v>1</v>
      </c>
      <c r="N4887">
        <v>1</v>
      </c>
      <c r="O4887" t="s">
        <v>225</v>
      </c>
      <c r="P4887">
        <v>0</v>
      </c>
      <c r="Q4887">
        <v>1</v>
      </c>
      <c r="R4887">
        <v>3100</v>
      </c>
      <c r="S4887" t="s">
        <v>223</v>
      </c>
      <c r="T4887">
        <v>3100</v>
      </c>
      <c r="U4887" t="s">
        <v>17009</v>
      </c>
      <c r="V4887" t="s">
        <v>455</v>
      </c>
      <c r="W4887" t="s">
        <v>225</v>
      </c>
      <c r="X4887" t="s">
        <v>225</v>
      </c>
      <c r="Y4887">
        <v>3100</v>
      </c>
      <c r="AB4887">
        <v>1</v>
      </c>
      <c r="AC4887">
        <v>1</v>
      </c>
      <c r="AD4887">
        <v>2</v>
      </c>
      <c r="AE4887">
        <v>1232</v>
      </c>
      <c r="AF4887">
        <v>2</v>
      </c>
      <c r="AQ4887">
        <v>1</v>
      </c>
      <c r="AR4887">
        <f t="shared" si="76"/>
        <v>4.6463999999999999</v>
      </c>
      <c r="AS4887">
        <v>1</v>
      </c>
      <c r="AT4887" t="s">
        <v>112</v>
      </c>
      <c r="AU4887">
        <v>20</v>
      </c>
    </row>
    <row r="4888" spans="1:47">
      <c r="A4888" t="s">
        <v>17013</v>
      </c>
      <c r="C4888">
        <v>310</v>
      </c>
      <c r="D4888" t="s">
        <v>16901</v>
      </c>
      <c r="E4888">
        <v>132</v>
      </c>
      <c r="F4888" t="s">
        <v>16902</v>
      </c>
      <c r="G4888" t="s">
        <v>11287</v>
      </c>
      <c r="H4888" t="s">
        <v>260</v>
      </c>
      <c r="I4888" t="s">
        <v>17014</v>
      </c>
      <c r="J4888">
        <v>0.12043</v>
      </c>
      <c r="K4888">
        <v>0</v>
      </c>
      <c r="L4888">
        <v>0</v>
      </c>
      <c r="M4888">
        <v>0</v>
      </c>
      <c r="N4888">
        <v>0</v>
      </c>
      <c r="P4888">
        <v>0</v>
      </c>
      <c r="Q4888">
        <v>0</v>
      </c>
      <c r="R4888">
        <v>0</v>
      </c>
      <c r="S4888" t="s">
        <v>223</v>
      </c>
      <c r="T4888">
        <v>0</v>
      </c>
      <c r="U4888" t="s">
        <v>17013</v>
      </c>
      <c r="V4888" t="s">
        <v>455</v>
      </c>
      <c r="W4888" t="s">
        <v>225</v>
      </c>
      <c r="Y4888">
        <v>0</v>
      </c>
      <c r="AB4888">
        <v>0</v>
      </c>
      <c r="AC4888">
        <v>0</v>
      </c>
      <c r="AD4888">
        <v>0</v>
      </c>
      <c r="AE4888">
        <v>0</v>
      </c>
      <c r="AF4888">
        <v>0</v>
      </c>
      <c r="AQ4888">
        <v>1</v>
      </c>
      <c r="AR4888">
        <f t="shared" si="76"/>
        <v>0</v>
      </c>
      <c r="AS4888">
        <v>1</v>
      </c>
      <c r="AT4888" t="s">
        <v>127</v>
      </c>
      <c r="AU4888">
        <v>35</v>
      </c>
    </row>
    <row r="4889" spans="1:47">
      <c r="A4889" t="s">
        <v>17015</v>
      </c>
      <c r="C4889">
        <v>310</v>
      </c>
      <c r="D4889" t="s">
        <v>17016</v>
      </c>
      <c r="E4889">
        <v>403</v>
      </c>
      <c r="F4889" t="s">
        <v>17017</v>
      </c>
      <c r="G4889" t="s">
        <v>11287</v>
      </c>
      <c r="H4889" t="s">
        <v>17018</v>
      </c>
      <c r="I4889" t="s">
        <v>17019</v>
      </c>
      <c r="J4889">
        <v>0.52980000000000005</v>
      </c>
      <c r="K4889">
        <v>1</v>
      </c>
      <c r="L4889">
        <v>1</v>
      </c>
      <c r="M4889">
        <v>1</v>
      </c>
      <c r="N4889">
        <v>1</v>
      </c>
      <c r="O4889" t="s">
        <v>225</v>
      </c>
      <c r="P4889">
        <v>0</v>
      </c>
      <c r="Q4889">
        <v>1</v>
      </c>
      <c r="R4889">
        <v>1000</v>
      </c>
      <c r="S4889" t="s">
        <v>223</v>
      </c>
      <c r="T4889">
        <v>1000</v>
      </c>
      <c r="U4889" t="s">
        <v>17015</v>
      </c>
      <c r="V4889" t="s">
        <v>16288</v>
      </c>
      <c r="W4889" t="s">
        <v>225</v>
      </c>
      <c r="X4889" t="s">
        <v>225</v>
      </c>
      <c r="Y4889">
        <v>1000</v>
      </c>
      <c r="AB4889">
        <v>1</v>
      </c>
      <c r="AC4889">
        <v>1</v>
      </c>
      <c r="AD4889">
        <v>0</v>
      </c>
      <c r="AE4889">
        <v>0</v>
      </c>
      <c r="AF4889">
        <v>0</v>
      </c>
      <c r="AQ4889">
        <v>1</v>
      </c>
      <c r="AR4889">
        <f t="shared" si="76"/>
        <v>9.68</v>
      </c>
      <c r="AS4889">
        <v>1</v>
      </c>
      <c r="AT4889" t="s">
        <v>133</v>
      </c>
      <c r="AU4889">
        <v>42</v>
      </c>
    </row>
    <row r="4890" spans="1:47">
      <c r="A4890" t="s">
        <v>17020</v>
      </c>
      <c r="C4890">
        <v>310</v>
      </c>
      <c r="D4890" t="s">
        <v>17021</v>
      </c>
      <c r="E4890">
        <v>101</v>
      </c>
      <c r="F4890" t="s">
        <v>17022</v>
      </c>
      <c r="G4890" t="s">
        <v>1783</v>
      </c>
      <c r="H4890" t="s">
        <v>220</v>
      </c>
      <c r="I4890" t="s">
        <v>17023</v>
      </c>
      <c r="J4890">
        <v>0.10668999999999999</v>
      </c>
      <c r="K4890">
        <v>1</v>
      </c>
      <c r="L4890">
        <v>1</v>
      </c>
      <c r="M4890">
        <v>1</v>
      </c>
      <c r="N4890">
        <v>1</v>
      </c>
      <c r="O4890" t="s">
        <v>225</v>
      </c>
      <c r="P4890">
        <v>0</v>
      </c>
      <c r="Q4890">
        <v>1</v>
      </c>
      <c r="R4890">
        <v>7700</v>
      </c>
      <c r="S4890" t="s">
        <v>223</v>
      </c>
      <c r="T4890">
        <v>7700</v>
      </c>
      <c r="U4890" t="s">
        <v>17020</v>
      </c>
      <c r="V4890" t="s">
        <v>455</v>
      </c>
      <c r="W4890" t="s">
        <v>225</v>
      </c>
      <c r="X4890" t="s">
        <v>225</v>
      </c>
      <c r="Y4890">
        <v>7700</v>
      </c>
      <c r="AB4890">
        <v>1</v>
      </c>
      <c r="AC4890">
        <v>1</v>
      </c>
      <c r="AD4890">
        <v>2</v>
      </c>
      <c r="AE4890">
        <v>804</v>
      </c>
      <c r="AF4890">
        <v>1</v>
      </c>
      <c r="AQ4890">
        <v>1</v>
      </c>
      <c r="AR4890">
        <f t="shared" si="76"/>
        <v>4.6463999999999999</v>
      </c>
      <c r="AS4890">
        <v>1</v>
      </c>
      <c r="AT4890" t="s">
        <v>112</v>
      </c>
      <c r="AU4890">
        <v>20</v>
      </c>
    </row>
    <row r="4891" spans="1:47">
      <c r="A4891" t="s">
        <v>17024</v>
      </c>
      <c r="C4891">
        <v>310</v>
      </c>
      <c r="D4891" t="s">
        <v>17025</v>
      </c>
      <c r="E4891">
        <v>101</v>
      </c>
      <c r="F4891" t="s">
        <v>17026</v>
      </c>
      <c r="G4891" t="s">
        <v>1783</v>
      </c>
      <c r="H4891" t="s">
        <v>220</v>
      </c>
      <c r="I4891" t="s">
        <v>17027</v>
      </c>
      <c r="J4891">
        <v>0.1154</v>
      </c>
      <c r="K4891">
        <v>1</v>
      </c>
      <c r="L4891">
        <v>1</v>
      </c>
      <c r="M4891">
        <v>1</v>
      </c>
      <c r="N4891">
        <v>1</v>
      </c>
      <c r="O4891" t="s">
        <v>225</v>
      </c>
      <c r="P4891">
        <v>0</v>
      </c>
      <c r="Q4891">
        <v>1</v>
      </c>
      <c r="R4891">
        <v>0</v>
      </c>
      <c r="S4891" t="s">
        <v>223</v>
      </c>
      <c r="T4891">
        <v>0</v>
      </c>
      <c r="U4891" t="s">
        <v>17024</v>
      </c>
      <c r="V4891" t="s">
        <v>455</v>
      </c>
      <c r="W4891" t="s">
        <v>225</v>
      </c>
      <c r="X4891" t="s">
        <v>225</v>
      </c>
      <c r="Y4891">
        <v>0</v>
      </c>
      <c r="AB4891">
        <v>1</v>
      </c>
      <c r="AC4891">
        <v>1</v>
      </c>
      <c r="AD4891">
        <v>2</v>
      </c>
      <c r="AE4891">
        <v>564</v>
      </c>
      <c r="AF4891">
        <v>1</v>
      </c>
      <c r="AQ4891">
        <v>1</v>
      </c>
      <c r="AR4891">
        <f t="shared" si="76"/>
        <v>4.6463999999999999</v>
      </c>
      <c r="AS4891">
        <v>1</v>
      </c>
      <c r="AT4891" t="s">
        <v>112</v>
      </c>
      <c r="AU4891">
        <v>20</v>
      </c>
    </row>
    <row r="4892" spans="1:47">
      <c r="A4892" t="s">
        <v>17028</v>
      </c>
      <c r="C4892">
        <v>310</v>
      </c>
      <c r="D4892" t="s">
        <v>17029</v>
      </c>
      <c r="E4892">
        <v>101</v>
      </c>
      <c r="F4892" t="s">
        <v>16918</v>
      </c>
      <c r="G4892" t="s">
        <v>1783</v>
      </c>
      <c r="H4892" t="s">
        <v>220</v>
      </c>
      <c r="I4892" t="s">
        <v>17030</v>
      </c>
      <c r="J4892">
        <v>0.27503</v>
      </c>
      <c r="K4892">
        <v>1</v>
      </c>
      <c r="L4892">
        <v>1</v>
      </c>
      <c r="M4892">
        <v>1</v>
      </c>
      <c r="N4892">
        <v>1</v>
      </c>
      <c r="O4892" t="s">
        <v>225</v>
      </c>
      <c r="P4892">
        <v>0</v>
      </c>
      <c r="Q4892">
        <v>1</v>
      </c>
      <c r="R4892">
        <v>29200</v>
      </c>
      <c r="S4892" t="s">
        <v>223</v>
      </c>
      <c r="T4892">
        <v>29200</v>
      </c>
      <c r="U4892" t="s">
        <v>17028</v>
      </c>
      <c r="V4892" t="s">
        <v>413</v>
      </c>
      <c r="W4892" t="s">
        <v>225</v>
      </c>
      <c r="X4892" t="s">
        <v>225</v>
      </c>
      <c r="Y4892">
        <v>29200</v>
      </c>
      <c r="AB4892">
        <v>1</v>
      </c>
      <c r="AC4892">
        <v>1</v>
      </c>
      <c r="AD4892">
        <v>5</v>
      </c>
      <c r="AE4892">
        <v>2629</v>
      </c>
      <c r="AF4892">
        <v>1.75</v>
      </c>
      <c r="AQ4892">
        <v>1</v>
      </c>
      <c r="AR4892">
        <f t="shared" si="76"/>
        <v>4.6463999999999999</v>
      </c>
      <c r="AS4892">
        <v>1</v>
      </c>
      <c r="AT4892" t="s">
        <v>112</v>
      </c>
      <c r="AU4892">
        <v>20</v>
      </c>
    </row>
    <row r="4893" spans="1:47">
      <c r="A4893" t="s">
        <v>17031</v>
      </c>
      <c r="C4893">
        <v>310</v>
      </c>
      <c r="D4893" t="s">
        <v>17032</v>
      </c>
      <c r="E4893">
        <v>132</v>
      </c>
      <c r="F4893" t="s">
        <v>17033</v>
      </c>
      <c r="G4893" t="s">
        <v>1783</v>
      </c>
      <c r="H4893" t="s">
        <v>260</v>
      </c>
      <c r="I4893" t="s">
        <v>17034</v>
      </c>
      <c r="J4893">
        <v>0.11531</v>
      </c>
      <c r="K4893">
        <v>0</v>
      </c>
      <c r="L4893">
        <v>0</v>
      </c>
      <c r="M4893">
        <v>0</v>
      </c>
      <c r="N4893">
        <v>0</v>
      </c>
      <c r="P4893">
        <v>0</v>
      </c>
      <c r="Q4893">
        <v>0</v>
      </c>
      <c r="R4893">
        <v>0</v>
      </c>
      <c r="S4893" t="s">
        <v>223</v>
      </c>
      <c r="T4893">
        <v>0</v>
      </c>
      <c r="U4893" t="s">
        <v>17031</v>
      </c>
      <c r="Y4893">
        <v>0</v>
      </c>
      <c r="AB4893">
        <v>0</v>
      </c>
      <c r="AC4893">
        <v>0</v>
      </c>
      <c r="AD4893">
        <v>0</v>
      </c>
      <c r="AE4893">
        <v>0</v>
      </c>
      <c r="AF4893">
        <v>0</v>
      </c>
      <c r="AQ4893">
        <v>1</v>
      </c>
      <c r="AR4893">
        <f t="shared" si="76"/>
        <v>0</v>
      </c>
      <c r="AS4893">
        <v>1</v>
      </c>
      <c r="AT4893" t="s">
        <v>112</v>
      </c>
      <c r="AU4893">
        <v>20</v>
      </c>
    </row>
    <row r="4894" spans="1:47">
      <c r="A4894" t="s">
        <v>17035</v>
      </c>
      <c r="C4894">
        <v>310</v>
      </c>
      <c r="D4894" t="s">
        <v>17036</v>
      </c>
      <c r="E4894">
        <v>101</v>
      </c>
      <c r="F4894" t="s">
        <v>17037</v>
      </c>
      <c r="G4894" t="s">
        <v>11287</v>
      </c>
      <c r="H4894" t="s">
        <v>220</v>
      </c>
      <c r="I4894" t="s">
        <v>17038</v>
      </c>
      <c r="J4894">
        <v>0.20036999999999999</v>
      </c>
      <c r="K4894">
        <v>1</v>
      </c>
      <c r="L4894">
        <v>1</v>
      </c>
      <c r="M4894">
        <v>1</v>
      </c>
      <c r="N4894">
        <v>1</v>
      </c>
      <c r="O4894" t="s">
        <v>225</v>
      </c>
      <c r="P4894">
        <v>0</v>
      </c>
      <c r="Q4894">
        <v>1</v>
      </c>
      <c r="R4894">
        <v>0</v>
      </c>
      <c r="S4894" t="s">
        <v>223</v>
      </c>
      <c r="T4894">
        <v>0</v>
      </c>
      <c r="U4894" t="s">
        <v>17035</v>
      </c>
      <c r="V4894" t="s">
        <v>455</v>
      </c>
      <c r="W4894" t="s">
        <v>225</v>
      </c>
      <c r="X4894" t="s">
        <v>225</v>
      </c>
      <c r="Y4894">
        <v>0</v>
      </c>
      <c r="AB4894">
        <v>1</v>
      </c>
      <c r="AC4894">
        <v>1</v>
      </c>
      <c r="AD4894">
        <v>3</v>
      </c>
      <c r="AE4894">
        <v>999</v>
      </c>
      <c r="AF4894">
        <v>1</v>
      </c>
      <c r="AQ4894">
        <v>1</v>
      </c>
      <c r="AR4894">
        <f t="shared" si="76"/>
        <v>9.68</v>
      </c>
      <c r="AS4894">
        <v>1</v>
      </c>
      <c r="AT4894" t="s">
        <v>132</v>
      </c>
      <c r="AU4894">
        <v>41</v>
      </c>
    </row>
    <row r="4895" spans="1:47">
      <c r="A4895" t="s">
        <v>17039</v>
      </c>
      <c r="C4895">
        <v>310</v>
      </c>
      <c r="D4895" t="s">
        <v>17040</v>
      </c>
      <c r="E4895">
        <v>326</v>
      </c>
      <c r="F4895" t="s">
        <v>17041</v>
      </c>
      <c r="G4895" t="s">
        <v>11287</v>
      </c>
      <c r="H4895" t="s">
        <v>10986</v>
      </c>
      <c r="I4895" t="s">
        <v>17042</v>
      </c>
      <c r="J4895">
        <v>1.0789299999999999</v>
      </c>
      <c r="K4895">
        <v>1</v>
      </c>
      <c r="L4895">
        <v>1</v>
      </c>
      <c r="M4895">
        <v>1</v>
      </c>
      <c r="N4895">
        <v>1</v>
      </c>
      <c r="O4895" t="s">
        <v>225</v>
      </c>
      <c r="P4895">
        <v>0</v>
      </c>
      <c r="Q4895">
        <v>1</v>
      </c>
      <c r="R4895">
        <v>44100</v>
      </c>
      <c r="S4895" t="s">
        <v>223</v>
      </c>
      <c r="T4895">
        <v>44100</v>
      </c>
      <c r="U4895" t="s">
        <v>17039</v>
      </c>
      <c r="V4895" t="s">
        <v>933</v>
      </c>
      <c r="W4895" t="s">
        <v>659</v>
      </c>
      <c r="X4895" t="s">
        <v>225</v>
      </c>
      <c r="Y4895">
        <v>44100</v>
      </c>
      <c r="AB4895">
        <v>1</v>
      </c>
      <c r="AC4895">
        <v>1</v>
      </c>
      <c r="AD4895">
        <v>2</v>
      </c>
      <c r="AE4895">
        <v>2898</v>
      </c>
      <c r="AF4895">
        <v>1.25</v>
      </c>
      <c r="AQ4895">
        <v>1</v>
      </c>
      <c r="AR4895">
        <f t="shared" si="76"/>
        <v>9.68</v>
      </c>
      <c r="AS4895">
        <v>1</v>
      </c>
      <c r="AT4895" t="s">
        <v>127</v>
      </c>
      <c r="AU4895">
        <v>35</v>
      </c>
    </row>
    <row r="4896" spans="1:47">
      <c r="A4896" t="s">
        <v>17043</v>
      </c>
      <c r="C4896">
        <v>310</v>
      </c>
      <c r="D4896" t="s">
        <v>17044</v>
      </c>
      <c r="E4896">
        <v>101</v>
      </c>
      <c r="F4896" t="s">
        <v>17045</v>
      </c>
      <c r="G4896" t="s">
        <v>1783</v>
      </c>
      <c r="H4896" t="s">
        <v>220</v>
      </c>
      <c r="I4896" t="s">
        <v>17046</v>
      </c>
      <c r="J4896">
        <v>0.19320000000000001</v>
      </c>
      <c r="K4896">
        <v>1</v>
      </c>
      <c r="L4896">
        <v>1</v>
      </c>
      <c r="M4896">
        <v>1</v>
      </c>
      <c r="N4896">
        <v>1</v>
      </c>
      <c r="O4896" t="s">
        <v>225</v>
      </c>
      <c r="P4896">
        <v>0</v>
      </c>
      <c r="Q4896">
        <v>1</v>
      </c>
      <c r="R4896">
        <v>4800</v>
      </c>
      <c r="S4896" t="s">
        <v>223</v>
      </c>
      <c r="T4896">
        <v>4800</v>
      </c>
      <c r="U4896" t="s">
        <v>17043</v>
      </c>
      <c r="V4896" t="s">
        <v>455</v>
      </c>
      <c r="W4896" t="s">
        <v>225</v>
      </c>
      <c r="X4896" t="s">
        <v>225</v>
      </c>
      <c r="Y4896">
        <v>4800</v>
      </c>
      <c r="AB4896">
        <v>1</v>
      </c>
      <c r="AC4896">
        <v>1</v>
      </c>
      <c r="AD4896">
        <v>1</v>
      </c>
      <c r="AE4896">
        <v>474</v>
      </c>
      <c r="AF4896">
        <v>1</v>
      </c>
      <c r="AQ4896">
        <v>1</v>
      </c>
      <c r="AR4896">
        <f t="shared" si="76"/>
        <v>4.6463999999999999</v>
      </c>
      <c r="AS4896">
        <v>1</v>
      </c>
      <c r="AT4896" t="s">
        <v>112</v>
      </c>
      <c r="AU4896">
        <v>20</v>
      </c>
    </row>
    <row r="4897" spans="1:47">
      <c r="A4897" t="s">
        <v>17047</v>
      </c>
      <c r="C4897">
        <v>310</v>
      </c>
      <c r="D4897" t="s">
        <v>17048</v>
      </c>
      <c r="E4897">
        <v>101</v>
      </c>
      <c r="F4897" t="s">
        <v>17049</v>
      </c>
      <c r="G4897" t="s">
        <v>1783</v>
      </c>
      <c r="H4897" t="s">
        <v>220</v>
      </c>
      <c r="I4897" t="s">
        <v>17050</v>
      </c>
      <c r="J4897">
        <v>0.11831999999999999</v>
      </c>
      <c r="K4897">
        <v>1</v>
      </c>
      <c r="L4897">
        <v>1</v>
      </c>
      <c r="M4897">
        <v>1</v>
      </c>
      <c r="N4897">
        <v>1</v>
      </c>
      <c r="O4897" t="s">
        <v>225</v>
      </c>
      <c r="P4897">
        <v>0</v>
      </c>
      <c r="Q4897">
        <v>1</v>
      </c>
      <c r="R4897">
        <v>4900</v>
      </c>
      <c r="S4897" t="s">
        <v>223</v>
      </c>
      <c r="T4897">
        <v>4900</v>
      </c>
      <c r="U4897" t="s">
        <v>17047</v>
      </c>
      <c r="V4897" t="s">
        <v>455</v>
      </c>
      <c r="W4897" t="s">
        <v>225</v>
      </c>
      <c r="X4897" t="s">
        <v>225</v>
      </c>
      <c r="Y4897">
        <v>4900</v>
      </c>
      <c r="AB4897">
        <v>1</v>
      </c>
      <c r="AC4897">
        <v>1</v>
      </c>
      <c r="AD4897">
        <v>2</v>
      </c>
      <c r="AE4897">
        <v>1396</v>
      </c>
      <c r="AF4897">
        <v>2</v>
      </c>
      <c r="AQ4897">
        <v>1</v>
      </c>
      <c r="AR4897">
        <f t="shared" si="76"/>
        <v>4.6463999999999999</v>
      </c>
      <c r="AS4897">
        <v>1</v>
      </c>
      <c r="AT4897" t="s">
        <v>112</v>
      </c>
      <c r="AU4897">
        <v>20</v>
      </c>
    </row>
    <row r="4898" spans="1:47">
      <c r="A4898" t="s">
        <v>17051</v>
      </c>
      <c r="C4898">
        <v>310</v>
      </c>
      <c r="D4898" t="s">
        <v>17052</v>
      </c>
      <c r="E4898">
        <v>316</v>
      </c>
      <c r="F4898" t="s">
        <v>17053</v>
      </c>
      <c r="G4898" t="s">
        <v>11287</v>
      </c>
      <c r="H4898" t="s">
        <v>10705</v>
      </c>
      <c r="I4898" t="s">
        <v>17054</v>
      </c>
      <c r="J4898">
        <v>9.3043800000000001</v>
      </c>
      <c r="K4898">
        <v>1</v>
      </c>
      <c r="L4898">
        <v>1</v>
      </c>
      <c r="M4898">
        <v>1</v>
      </c>
      <c r="N4898">
        <v>1</v>
      </c>
      <c r="O4898" t="s">
        <v>225</v>
      </c>
      <c r="P4898">
        <v>0</v>
      </c>
      <c r="Q4898">
        <v>1</v>
      </c>
      <c r="R4898">
        <v>5800</v>
      </c>
      <c r="S4898" t="s">
        <v>223</v>
      </c>
      <c r="T4898">
        <v>5800</v>
      </c>
      <c r="U4898" t="s">
        <v>17051</v>
      </c>
      <c r="V4898" t="s">
        <v>933</v>
      </c>
      <c r="W4898" t="s">
        <v>659</v>
      </c>
      <c r="X4898" t="s">
        <v>225</v>
      </c>
      <c r="Y4898">
        <v>5800</v>
      </c>
      <c r="AB4898">
        <v>1</v>
      </c>
      <c r="AC4898">
        <v>1</v>
      </c>
      <c r="AD4898">
        <v>1</v>
      </c>
      <c r="AE4898">
        <v>9600</v>
      </c>
      <c r="AF4898">
        <v>1</v>
      </c>
      <c r="AQ4898">
        <v>1</v>
      </c>
      <c r="AR4898">
        <f t="shared" si="76"/>
        <v>9.68</v>
      </c>
      <c r="AS4898">
        <v>1</v>
      </c>
      <c r="AT4898" t="s">
        <v>133</v>
      </c>
      <c r="AU4898">
        <v>42</v>
      </c>
    </row>
    <row r="4899" spans="1:47">
      <c r="A4899" t="s">
        <v>17055</v>
      </c>
      <c r="C4899">
        <v>310</v>
      </c>
      <c r="D4899" t="s">
        <v>17056</v>
      </c>
      <c r="E4899">
        <v>101</v>
      </c>
      <c r="F4899" t="s">
        <v>17057</v>
      </c>
      <c r="G4899" t="s">
        <v>1783</v>
      </c>
      <c r="H4899" t="s">
        <v>220</v>
      </c>
      <c r="I4899" t="s">
        <v>17058</v>
      </c>
      <c r="J4899">
        <v>8.1500000000000003E-2</v>
      </c>
      <c r="K4899">
        <v>1</v>
      </c>
      <c r="L4899">
        <v>1</v>
      </c>
      <c r="M4899">
        <v>1</v>
      </c>
      <c r="N4899">
        <v>1</v>
      </c>
      <c r="O4899" t="s">
        <v>225</v>
      </c>
      <c r="P4899">
        <v>0</v>
      </c>
      <c r="Q4899">
        <v>1</v>
      </c>
      <c r="R4899">
        <v>7300</v>
      </c>
      <c r="S4899" t="s">
        <v>223</v>
      </c>
      <c r="T4899">
        <v>7300</v>
      </c>
      <c r="U4899" t="s">
        <v>17055</v>
      </c>
      <c r="V4899" t="s">
        <v>455</v>
      </c>
      <c r="W4899" t="s">
        <v>225</v>
      </c>
      <c r="X4899" t="s">
        <v>225</v>
      </c>
      <c r="Y4899">
        <v>7300</v>
      </c>
      <c r="AB4899">
        <v>1</v>
      </c>
      <c r="AC4899">
        <v>1</v>
      </c>
      <c r="AD4899">
        <v>2</v>
      </c>
      <c r="AE4899">
        <v>1632</v>
      </c>
      <c r="AF4899">
        <v>1.75</v>
      </c>
      <c r="AQ4899">
        <v>1</v>
      </c>
      <c r="AR4899">
        <f t="shared" si="76"/>
        <v>4.6463999999999999</v>
      </c>
      <c r="AS4899">
        <v>1</v>
      </c>
      <c r="AT4899" t="s">
        <v>112</v>
      </c>
      <c r="AU4899">
        <v>20</v>
      </c>
    </row>
    <row r="4900" spans="1:47">
      <c r="A4900" t="s">
        <v>17059</v>
      </c>
      <c r="C4900">
        <v>310</v>
      </c>
      <c r="D4900" t="s">
        <v>17060</v>
      </c>
      <c r="E4900">
        <v>101</v>
      </c>
      <c r="F4900" t="s">
        <v>17061</v>
      </c>
      <c r="G4900" t="s">
        <v>1783</v>
      </c>
      <c r="H4900" t="s">
        <v>220</v>
      </c>
      <c r="I4900" t="s">
        <v>17062</v>
      </c>
      <c r="J4900">
        <v>0.13743</v>
      </c>
      <c r="K4900">
        <v>1</v>
      </c>
      <c r="L4900">
        <v>1</v>
      </c>
      <c r="M4900">
        <v>1</v>
      </c>
      <c r="N4900">
        <v>1</v>
      </c>
      <c r="O4900" t="s">
        <v>225</v>
      </c>
      <c r="P4900">
        <v>0</v>
      </c>
      <c r="Q4900">
        <v>1</v>
      </c>
      <c r="R4900">
        <v>8300</v>
      </c>
      <c r="S4900" t="s">
        <v>223</v>
      </c>
      <c r="T4900">
        <v>8300</v>
      </c>
      <c r="U4900" t="s">
        <v>17059</v>
      </c>
      <c r="V4900" t="s">
        <v>455</v>
      </c>
      <c r="W4900" t="s">
        <v>225</v>
      </c>
      <c r="X4900" t="s">
        <v>225</v>
      </c>
      <c r="Y4900">
        <v>8300</v>
      </c>
      <c r="AB4900">
        <v>1</v>
      </c>
      <c r="AC4900">
        <v>1</v>
      </c>
      <c r="AD4900">
        <v>1</v>
      </c>
      <c r="AE4900">
        <v>672</v>
      </c>
      <c r="AF4900">
        <v>1</v>
      </c>
      <c r="AQ4900">
        <v>1</v>
      </c>
      <c r="AR4900">
        <f t="shared" si="76"/>
        <v>4.6463999999999999</v>
      </c>
      <c r="AS4900">
        <v>1</v>
      </c>
      <c r="AT4900" t="s">
        <v>112</v>
      </c>
      <c r="AU4900">
        <v>20</v>
      </c>
    </row>
    <row r="4901" spans="1:47">
      <c r="A4901" t="s">
        <v>17063</v>
      </c>
      <c r="C4901">
        <v>310</v>
      </c>
      <c r="D4901" t="s">
        <v>17064</v>
      </c>
      <c r="E4901">
        <v>101</v>
      </c>
      <c r="F4901" t="s">
        <v>17065</v>
      </c>
      <c r="G4901" t="s">
        <v>11287</v>
      </c>
      <c r="H4901" t="s">
        <v>220</v>
      </c>
      <c r="I4901" t="s">
        <v>17066</v>
      </c>
      <c r="J4901">
        <v>0.60082999999999998</v>
      </c>
      <c r="K4901">
        <v>1</v>
      </c>
      <c r="L4901">
        <v>1</v>
      </c>
      <c r="M4901">
        <v>1</v>
      </c>
      <c r="N4901">
        <v>1</v>
      </c>
      <c r="O4901" t="s">
        <v>225</v>
      </c>
      <c r="P4901">
        <v>0</v>
      </c>
      <c r="Q4901">
        <v>1</v>
      </c>
      <c r="R4901">
        <v>1600</v>
      </c>
      <c r="S4901" t="s">
        <v>223</v>
      </c>
      <c r="T4901">
        <v>1600</v>
      </c>
      <c r="U4901" t="s">
        <v>17063</v>
      </c>
      <c r="V4901" t="s">
        <v>455</v>
      </c>
      <c r="W4901" t="s">
        <v>225</v>
      </c>
      <c r="X4901" t="s">
        <v>225</v>
      </c>
      <c r="Y4901">
        <v>1600</v>
      </c>
      <c r="AB4901">
        <v>1</v>
      </c>
      <c r="AC4901">
        <v>1</v>
      </c>
      <c r="AD4901">
        <v>4</v>
      </c>
      <c r="AE4901">
        <v>2028</v>
      </c>
      <c r="AF4901">
        <v>2</v>
      </c>
      <c r="AQ4901">
        <v>1</v>
      </c>
      <c r="AR4901">
        <f t="shared" si="76"/>
        <v>9.68</v>
      </c>
      <c r="AS4901">
        <v>1</v>
      </c>
      <c r="AT4901" t="s">
        <v>133</v>
      </c>
      <c r="AU4901">
        <v>42</v>
      </c>
    </row>
    <row r="4902" spans="1:47">
      <c r="A4902" t="s">
        <v>17067</v>
      </c>
      <c r="C4902">
        <v>310</v>
      </c>
      <c r="D4902" t="s">
        <v>17068</v>
      </c>
      <c r="E4902">
        <v>101</v>
      </c>
      <c r="F4902" t="s">
        <v>17069</v>
      </c>
      <c r="G4902" t="s">
        <v>1783</v>
      </c>
      <c r="H4902" t="s">
        <v>220</v>
      </c>
      <c r="I4902" t="s">
        <v>17070</v>
      </c>
      <c r="J4902">
        <v>0.21775</v>
      </c>
      <c r="K4902">
        <v>1</v>
      </c>
      <c r="L4902">
        <v>1</v>
      </c>
      <c r="M4902">
        <v>1</v>
      </c>
      <c r="N4902">
        <v>1</v>
      </c>
      <c r="O4902" t="s">
        <v>225</v>
      </c>
      <c r="P4902">
        <v>0</v>
      </c>
      <c r="Q4902">
        <v>1</v>
      </c>
      <c r="R4902">
        <v>8000</v>
      </c>
      <c r="S4902" t="s">
        <v>223</v>
      </c>
      <c r="T4902">
        <v>8000</v>
      </c>
      <c r="U4902" t="s">
        <v>17067</v>
      </c>
      <c r="V4902" t="s">
        <v>455</v>
      </c>
      <c r="W4902" t="s">
        <v>225</v>
      </c>
      <c r="X4902" t="s">
        <v>225</v>
      </c>
      <c r="Y4902">
        <v>8000</v>
      </c>
      <c r="AB4902">
        <v>1</v>
      </c>
      <c r="AC4902">
        <v>1</v>
      </c>
      <c r="AD4902">
        <v>3</v>
      </c>
      <c r="AE4902">
        <v>1566</v>
      </c>
      <c r="AF4902">
        <v>2</v>
      </c>
      <c r="AQ4902">
        <v>1</v>
      </c>
      <c r="AR4902">
        <f t="shared" si="76"/>
        <v>4.6463999999999999</v>
      </c>
      <c r="AS4902">
        <v>1</v>
      </c>
      <c r="AT4902" t="s">
        <v>112</v>
      </c>
      <c r="AU4902">
        <v>20</v>
      </c>
    </row>
    <row r="4903" spans="1:47">
      <c r="A4903" t="s">
        <v>17071</v>
      </c>
      <c r="C4903">
        <v>310</v>
      </c>
      <c r="D4903" t="s">
        <v>12934</v>
      </c>
      <c r="E4903">
        <v>392</v>
      </c>
      <c r="F4903" t="s">
        <v>14587</v>
      </c>
      <c r="G4903" t="s">
        <v>11287</v>
      </c>
      <c r="H4903" t="s">
        <v>11501</v>
      </c>
      <c r="I4903" t="s">
        <v>17072</v>
      </c>
      <c r="J4903">
        <v>0.24171000000000001</v>
      </c>
      <c r="K4903">
        <v>0</v>
      </c>
      <c r="L4903">
        <v>0</v>
      </c>
      <c r="M4903">
        <v>0</v>
      </c>
      <c r="N4903">
        <v>0</v>
      </c>
      <c r="P4903">
        <v>0</v>
      </c>
      <c r="Q4903">
        <v>0</v>
      </c>
      <c r="R4903">
        <v>0</v>
      </c>
      <c r="S4903" t="s">
        <v>223</v>
      </c>
      <c r="T4903">
        <v>0</v>
      </c>
      <c r="U4903" t="s">
        <v>17071</v>
      </c>
      <c r="V4903" t="s">
        <v>455</v>
      </c>
      <c r="W4903" t="s">
        <v>225</v>
      </c>
      <c r="Y4903">
        <v>0</v>
      </c>
      <c r="AB4903">
        <v>0</v>
      </c>
      <c r="AC4903">
        <v>0</v>
      </c>
      <c r="AD4903">
        <v>0</v>
      </c>
      <c r="AE4903">
        <v>0</v>
      </c>
      <c r="AF4903">
        <v>0</v>
      </c>
      <c r="AQ4903">
        <v>1</v>
      </c>
      <c r="AR4903">
        <f t="shared" si="76"/>
        <v>0</v>
      </c>
      <c r="AS4903">
        <v>1</v>
      </c>
      <c r="AT4903" t="s">
        <v>127</v>
      </c>
      <c r="AU4903">
        <v>35</v>
      </c>
    </row>
    <row r="4904" spans="1:47">
      <c r="A4904" t="s">
        <v>17073</v>
      </c>
      <c r="C4904">
        <v>310</v>
      </c>
      <c r="D4904" t="s">
        <v>17074</v>
      </c>
      <c r="E4904">
        <v>132</v>
      </c>
      <c r="F4904" t="s">
        <v>17075</v>
      </c>
      <c r="G4904" t="s">
        <v>1783</v>
      </c>
      <c r="H4904" t="s">
        <v>260</v>
      </c>
      <c r="I4904" t="s">
        <v>17076</v>
      </c>
      <c r="J4904">
        <v>0.10784000000000001</v>
      </c>
      <c r="K4904">
        <v>0</v>
      </c>
      <c r="L4904">
        <v>0</v>
      </c>
      <c r="M4904">
        <v>0</v>
      </c>
      <c r="N4904">
        <v>0</v>
      </c>
      <c r="P4904">
        <v>0</v>
      </c>
      <c r="Q4904">
        <v>0</v>
      </c>
      <c r="R4904">
        <v>0</v>
      </c>
      <c r="S4904" t="s">
        <v>223</v>
      </c>
      <c r="T4904">
        <v>0</v>
      </c>
      <c r="U4904" t="s">
        <v>17073</v>
      </c>
      <c r="Y4904">
        <v>0</v>
      </c>
      <c r="AB4904">
        <v>0</v>
      </c>
      <c r="AC4904">
        <v>0</v>
      </c>
      <c r="AD4904">
        <v>0</v>
      </c>
      <c r="AE4904">
        <v>0</v>
      </c>
      <c r="AF4904">
        <v>0</v>
      </c>
      <c r="AQ4904">
        <v>1</v>
      </c>
      <c r="AR4904">
        <f t="shared" si="76"/>
        <v>0</v>
      </c>
      <c r="AS4904">
        <v>1</v>
      </c>
      <c r="AT4904" t="s">
        <v>112</v>
      </c>
      <c r="AU4904">
        <v>20</v>
      </c>
    </row>
    <row r="4905" spans="1:47">
      <c r="A4905" t="s">
        <v>17077</v>
      </c>
      <c r="C4905">
        <v>310</v>
      </c>
      <c r="D4905" t="s">
        <v>17078</v>
      </c>
      <c r="E4905">
        <v>132</v>
      </c>
      <c r="F4905" t="s">
        <v>17079</v>
      </c>
      <c r="G4905" t="s">
        <v>1783</v>
      </c>
      <c r="H4905" t="s">
        <v>260</v>
      </c>
      <c r="I4905" t="s">
        <v>17080</v>
      </c>
      <c r="J4905">
        <v>0.13788</v>
      </c>
      <c r="K4905">
        <v>0</v>
      </c>
      <c r="L4905">
        <v>0</v>
      </c>
      <c r="M4905">
        <v>0</v>
      </c>
      <c r="N4905">
        <v>0</v>
      </c>
      <c r="P4905">
        <v>0</v>
      </c>
      <c r="Q4905">
        <v>0</v>
      </c>
      <c r="R4905">
        <v>0</v>
      </c>
      <c r="S4905" t="s">
        <v>223</v>
      </c>
      <c r="T4905">
        <v>0</v>
      </c>
      <c r="U4905" t="s">
        <v>17077</v>
      </c>
      <c r="Y4905">
        <v>0</v>
      </c>
      <c r="AB4905">
        <v>0</v>
      </c>
      <c r="AC4905">
        <v>0</v>
      </c>
      <c r="AD4905">
        <v>0</v>
      </c>
      <c r="AE4905">
        <v>0</v>
      </c>
      <c r="AF4905">
        <v>0</v>
      </c>
      <c r="AQ4905">
        <v>1</v>
      </c>
      <c r="AR4905">
        <f t="shared" si="76"/>
        <v>0</v>
      </c>
      <c r="AS4905">
        <v>1</v>
      </c>
      <c r="AT4905" t="s">
        <v>112</v>
      </c>
      <c r="AU4905">
        <v>20</v>
      </c>
    </row>
    <row r="4906" spans="1:47">
      <c r="A4906" t="s">
        <v>17081</v>
      </c>
      <c r="C4906">
        <v>310</v>
      </c>
      <c r="D4906" t="s">
        <v>17082</v>
      </c>
      <c r="E4906">
        <v>101</v>
      </c>
      <c r="F4906" t="s">
        <v>17083</v>
      </c>
      <c r="G4906" t="s">
        <v>11287</v>
      </c>
      <c r="H4906" t="s">
        <v>220</v>
      </c>
      <c r="I4906" t="s">
        <v>17084</v>
      </c>
      <c r="J4906">
        <v>0.31733</v>
      </c>
      <c r="K4906">
        <v>1</v>
      </c>
      <c r="L4906">
        <v>1</v>
      </c>
      <c r="M4906">
        <v>1</v>
      </c>
      <c r="N4906">
        <v>1</v>
      </c>
      <c r="O4906" t="s">
        <v>225</v>
      </c>
      <c r="P4906">
        <v>0</v>
      </c>
      <c r="Q4906">
        <v>1</v>
      </c>
      <c r="R4906">
        <v>2100</v>
      </c>
      <c r="S4906" t="s">
        <v>223</v>
      </c>
      <c r="T4906">
        <v>2100</v>
      </c>
      <c r="U4906" t="s">
        <v>17081</v>
      </c>
      <c r="V4906" t="s">
        <v>455</v>
      </c>
      <c r="W4906" t="s">
        <v>225</v>
      </c>
      <c r="X4906" t="s">
        <v>225</v>
      </c>
      <c r="Y4906">
        <v>2100</v>
      </c>
      <c r="AB4906">
        <v>1</v>
      </c>
      <c r="AC4906">
        <v>1</v>
      </c>
      <c r="AD4906">
        <v>3</v>
      </c>
      <c r="AE4906">
        <v>1898</v>
      </c>
      <c r="AF4906">
        <v>1</v>
      </c>
      <c r="AQ4906">
        <v>1</v>
      </c>
      <c r="AR4906">
        <f t="shared" si="76"/>
        <v>9.68</v>
      </c>
      <c r="AS4906">
        <v>1</v>
      </c>
      <c r="AT4906" t="s">
        <v>127</v>
      </c>
      <c r="AU4906">
        <v>35</v>
      </c>
    </row>
    <row r="4907" spans="1:47">
      <c r="A4907" t="s">
        <v>17085</v>
      </c>
      <c r="C4907">
        <v>310</v>
      </c>
      <c r="D4907" t="s">
        <v>17086</v>
      </c>
      <c r="E4907">
        <v>31</v>
      </c>
      <c r="F4907" t="s">
        <v>16762</v>
      </c>
      <c r="G4907" t="s">
        <v>11287</v>
      </c>
      <c r="H4907" t="s">
        <v>11526</v>
      </c>
      <c r="I4907" t="s">
        <v>17087</v>
      </c>
      <c r="J4907">
        <v>0.90407999999999999</v>
      </c>
      <c r="K4907">
        <v>1</v>
      </c>
      <c r="L4907">
        <v>1</v>
      </c>
      <c r="M4907">
        <v>1</v>
      </c>
      <c r="N4907">
        <v>1</v>
      </c>
      <c r="O4907" t="s">
        <v>225</v>
      </c>
      <c r="P4907">
        <v>0</v>
      </c>
      <c r="Q4907">
        <v>1</v>
      </c>
      <c r="R4907">
        <v>600</v>
      </c>
      <c r="S4907" t="s">
        <v>223</v>
      </c>
      <c r="T4907">
        <v>600</v>
      </c>
      <c r="U4907" t="s">
        <v>17085</v>
      </c>
      <c r="V4907" t="s">
        <v>455</v>
      </c>
      <c r="W4907" t="s">
        <v>225</v>
      </c>
      <c r="X4907" t="s">
        <v>225</v>
      </c>
      <c r="Y4907">
        <v>600</v>
      </c>
      <c r="AB4907">
        <v>1</v>
      </c>
      <c r="AC4907">
        <v>1</v>
      </c>
      <c r="AD4907">
        <v>2</v>
      </c>
      <c r="AE4907">
        <v>1695</v>
      </c>
      <c r="AF4907">
        <v>1.5</v>
      </c>
      <c r="AQ4907">
        <v>2</v>
      </c>
      <c r="AR4907">
        <f t="shared" si="76"/>
        <v>9.68</v>
      </c>
      <c r="AS4907">
        <v>1</v>
      </c>
      <c r="AT4907" t="s">
        <v>133</v>
      </c>
      <c r="AU4907">
        <v>42</v>
      </c>
    </row>
    <row r="4908" spans="1:47">
      <c r="A4908" t="s">
        <v>17088</v>
      </c>
      <c r="C4908">
        <v>310</v>
      </c>
      <c r="D4908" t="s">
        <v>17089</v>
      </c>
      <c r="E4908">
        <v>101</v>
      </c>
      <c r="F4908" t="s">
        <v>17090</v>
      </c>
      <c r="G4908" t="s">
        <v>1783</v>
      </c>
      <c r="H4908" t="s">
        <v>220</v>
      </c>
      <c r="I4908" t="s">
        <v>17091</v>
      </c>
      <c r="J4908">
        <v>0.12243999999999999</v>
      </c>
      <c r="K4908">
        <v>1</v>
      </c>
      <c r="L4908">
        <v>1</v>
      </c>
      <c r="M4908">
        <v>1</v>
      </c>
      <c r="N4908">
        <v>1</v>
      </c>
      <c r="O4908" t="s">
        <v>225</v>
      </c>
      <c r="P4908">
        <v>0</v>
      </c>
      <c r="Q4908">
        <v>1</v>
      </c>
      <c r="R4908">
        <v>0</v>
      </c>
      <c r="S4908" t="s">
        <v>223</v>
      </c>
      <c r="T4908">
        <v>0</v>
      </c>
      <c r="U4908" t="s">
        <v>17088</v>
      </c>
      <c r="V4908" t="s">
        <v>455</v>
      </c>
      <c r="W4908" t="s">
        <v>225</v>
      </c>
      <c r="X4908" t="s">
        <v>225</v>
      </c>
      <c r="Y4908">
        <v>0</v>
      </c>
      <c r="AB4908">
        <v>1</v>
      </c>
      <c r="AC4908">
        <v>1</v>
      </c>
      <c r="AD4908">
        <v>1</v>
      </c>
      <c r="AE4908">
        <v>696</v>
      </c>
      <c r="AF4908">
        <v>1</v>
      </c>
      <c r="AQ4908">
        <v>1</v>
      </c>
      <c r="AR4908">
        <f t="shared" si="76"/>
        <v>4.6463999999999999</v>
      </c>
      <c r="AS4908">
        <v>1</v>
      </c>
      <c r="AT4908" t="s">
        <v>112</v>
      </c>
      <c r="AU4908">
        <v>20</v>
      </c>
    </row>
    <row r="4909" spans="1:47">
      <c r="A4909" t="s">
        <v>17092</v>
      </c>
      <c r="C4909">
        <v>310</v>
      </c>
      <c r="D4909" t="s">
        <v>17093</v>
      </c>
      <c r="E4909">
        <v>101</v>
      </c>
      <c r="F4909" t="s">
        <v>17094</v>
      </c>
      <c r="G4909" t="s">
        <v>1783</v>
      </c>
      <c r="H4909" t="s">
        <v>220</v>
      </c>
      <c r="I4909" t="s">
        <v>17095</v>
      </c>
      <c r="J4909">
        <v>0.49436999999999998</v>
      </c>
      <c r="K4909">
        <v>1</v>
      </c>
      <c r="L4909">
        <v>1</v>
      </c>
      <c r="M4909">
        <v>1</v>
      </c>
      <c r="N4909">
        <v>1</v>
      </c>
      <c r="O4909" t="s">
        <v>225</v>
      </c>
      <c r="P4909">
        <v>0</v>
      </c>
      <c r="Q4909">
        <v>1</v>
      </c>
      <c r="R4909">
        <v>1300</v>
      </c>
      <c r="S4909" t="s">
        <v>223</v>
      </c>
      <c r="T4909">
        <v>1300</v>
      </c>
      <c r="U4909" t="s">
        <v>17092</v>
      </c>
      <c r="V4909" t="s">
        <v>455</v>
      </c>
      <c r="W4909" t="s">
        <v>225</v>
      </c>
      <c r="X4909" t="s">
        <v>225</v>
      </c>
      <c r="Y4909">
        <v>1300</v>
      </c>
      <c r="AB4909">
        <v>1</v>
      </c>
      <c r="AC4909">
        <v>1</v>
      </c>
      <c r="AD4909">
        <v>2</v>
      </c>
      <c r="AE4909">
        <v>910</v>
      </c>
      <c r="AF4909">
        <v>1</v>
      </c>
      <c r="AQ4909">
        <v>3</v>
      </c>
      <c r="AR4909">
        <f t="shared" si="76"/>
        <v>4.6463999999999999</v>
      </c>
      <c r="AS4909">
        <v>1</v>
      </c>
      <c r="AT4909" t="s">
        <v>112</v>
      </c>
      <c r="AU4909">
        <v>20</v>
      </c>
    </row>
    <row r="4910" spans="1:47">
      <c r="A4910" t="s">
        <v>17096</v>
      </c>
      <c r="C4910">
        <v>310</v>
      </c>
      <c r="D4910" t="s">
        <v>16949</v>
      </c>
      <c r="E4910">
        <v>392</v>
      </c>
      <c r="F4910" t="s">
        <v>17097</v>
      </c>
      <c r="G4910" t="s">
        <v>11287</v>
      </c>
      <c r="H4910" t="s">
        <v>11501</v>
      </c>
      <c r="I4910" t="s">
        <v>17098</v>
      </c>
      <c r="J4910">
        <v>0.39810000000000001</v>
      </c>
      <c r="K4910">
        <v>0</v>
      </c>
      <c r="L4910">
        <v>0</v>
      </c>
      <c r="M4910">
        <v>0</v>
      </c>
      <c r="N4910">
        <v>0</v>
      </c>
      <c r="P4910">
        <v>0</v>
      </c>
      <c r="Q4910">
        <v>1</v>
      </c>
      <c r="R4910">
        <v>7500</v>
      </c>
      <c r="S4910" t="s">
        <v>223</v>
      </c>
      <c r="T4910">
        <v>0</v>
      </c>
      <c r="U4910" t="s">
        <v>17096</v>
      </c>
      <c r="V4910" t="s">
        <v>455</v>
      </c>
      <c r="W4910" t="s">
        <v>225</v>
      </c>
      <c r="Y4910">
        <v>7500</v>
      </c>
      <c r="AB4910">
        <v>0</v>
      </c>
      <c r="AC4910">
        <v>0</v>
      </c>
      <c r="AD4910">
        <v>0</v>
      </c>
      <c r="AE4910">
        <v>0</v>
      </c>
      <c r="AF4910">
        <v>0</v>
      </c>
      <c r="AQ4910">
        <v>1</v>
      </c>
      <c r="AR4910">
        <f t="shared" si="76"/>
        <v>0</v>
      </c>
      <c r="AS4910">
        <v>1</v>
      </c>
      <c r="AT4910" t="s">
        <v>127</v>
      </c>
      <c r="AU4910">
        <v>35</v>
      </c>
    </row>
    <row r="4911" spans="1:47">
      <c r="A4911" t="s">
        <v>17099</v>
      </c>
      <c r="C4911">
        <v>310</v>
      </c>
      <c r="D4911" t="s">
        <v>17100</v>
      </c>
      <c r="E4911">
        <v>101</v>
      </c>
      <c r="F4911" t="s">
        <v>17101</v>
      </c>
      <c r="G4911" t="s">
        <v>422</v>
      </c>
      <c r="H4911" t="s">
        <v>220</v>
      </c>
      <c r="I4911" t="s">
        <v>17102</v>
      </c>
      <c r="J4911">
        <v>1.04843</v>
      </c>
      <c r="K4911">
        <v>1</v>
      </c>
      <c r="L4911">
        <v>1</v>
      </c>
      <c r="M4911">
        <v>1</v>
      </c>
      <c r="N4911">
        <v>1</v>
      </c>
      <c r="O4911" t="s">
        <v>225</v>
      </c>
      <c r="P4911">
        <v>0</v>
      </c>
      <c r="Q4911">
        <v>2</v>
      </c>
      <c r="R4911">
        <v>6100</v>
      </c>
      <c r="S4911" t="s">
        <v>223</v>
      </c>
      <c r="T4911">
        <v>6100</v>
      </c>
      <c r="U4911" t="s">
        <v>17099</v>
      </c>
      <c r="X4911" t="s">
        <v>225</v>
      </c>
      <c r="Y4911">
        <v>3050</v>
      </c>
      <c r="AB4911">
        <v>1</v>
      </c>
      <c r="AC4911">
        <v>1</v>
      </c>
      <c r="AD4911">
        <v>7</v>
      </c>
      <c r="AE4911">
        <v>4720</v>
      </c>
      <c r="AF4911">
        <v>2</v>
      </c>
      <c r="AQ4911">
        <v>2</v>
      </c>
      <c r="AR4911">
        <f t="shared" si="76"/>
        <v>9.68</v>
      </c>
      <c r="AS4911">
        <v>1</v>
      </c>
      <c r="AT4911" t="s">
        <v>134</v>
      </c>
      <c r="AU4911">
        <v>43</v>
      </c>
    </row>
    <row r="4912" spans="1:47">
      <c r="A4912" t="s">
        <v>17103</v>
      </c>
      <c r="C4912">
        <v>310</v>
      </c>
      <c r="D4912" t="s">
        <v>17104</v>
      </c>
      <c r="E4912">
        <v>130</v>
      </c>
      <c r="F4912" t="s">
        <v>17105</v>
      </c>
      <c r="G4912" t="s">
        <v>1783</v>
      </c>
      <c r="H4912" t="s">
        <v>2642</v>
      </c>
      <c r="I4912" t="s">
        <v>17106</v>
      </c>
      <c r="J4912">
        <v>0.64180000000000004</v>
      </c>
      <c r="K4912">
        <v>0</v>
      </c>
      <c r="L4912">
        <v>0</v>
      </c>
      <c r="M4912">
        <v>0</v>
      </c>
      <c r="N4912">
        <v>0</v>
      </c>
      <c r="P4912">
        <v>0</v>
      </c>
      <c r="Q4912">
        <v>0</v>
      </c>
      <c r="R4912">
        <v>0</v>
      </c>
      <c r="S4912" t="s">
        <v>223</v>
      </c>
      <c r="T4912">
        <v>0</v>
      </c>
      <c r="U4912" t="s">
        <v>17103</v>
      </c>
      <c r="Y4912">
        <v>0</v>
      </c>
      <c r="AB4912">
        <v>0</v>
      </c>
      <c r="AC4912">
        <v>0</v>
      </c>
      <c r="AD4912">
        <v>0</v>
      </c>
      <c r="AE4912">
        <v>0</v>
      </c>
      <c r="AF4912">
        <v>0</v>
      </c>
      <c r="AQ4912">
        <v>1</v>
      </c>
      <c r="AR4912">
        <f t="shared" si="76"/>
        <v>0</v>
      </c>
      <c r="AS4912">
        <v>1</v>
      </c>
      <c r="AT4912" t="s">
        <v>112</v>
      </c>
      <c r="AU4912">
        <v>20</v>
      </c>
    </row>
    <row r="4913" spans="1:47">
      <c r="A4913" t="s">
        <v>17107</v>
      </c>
      <c r="C4913">
        <v>310</v>
      </c>
      <c r="D4913" t="s">
        <v>17108</v>
      </c>
      <c r="E4913">
        <v>101</v>
      </c>
      <c r="F4913" t="s">
        <v>17109</v>
      </c>
      <c r="G4913" t="s">
        <v>1783</v>
      </c>
      <c r="H4913" t="s">
        <v>220</v>
      </c>
      <c r="I4913" t="s">
        <v>17110</v>
      </c>
      <c r="J4913">
        <v>0.10836</v>
      </c>
      <c r="K4913">
        <v>1</v>
      </c>
      <c r="L4913">
        <v>1</v>
      </c>
      <c r="M4913">
        <v>1</v>
      </c>
      <c r="N4913">
        <v>1</v>
      </c>
      <c r="O4913" t="s">
        <v>225</v>
      </c>
      <c r="P4913">
        <v>0</v>
      </c>
      <c r="Q4913">
        <v>1</v>
      </c>
      <c r="R4913">
        <v>4300</v>
      </c>
      <c r="S4913" t="s">
        <v>223</v>
      </c>
      <c r="T4913">
        <v>4300</v>
      </c>
      <c r="U4913" t="s">
        <v>17107</v>
      </c>
      <c r="V4913" t="s">
        <v>455</v>
      </c>
      <c r="W4913" t="s">
        <v>225</v>
      </c>
      <c r="X4913" t="s">
        <v>225</v>
      </c>
      <c r="Y4913">
        <v>4300</v>
      </c>
      <c r="AB4913">
        <v>1</v>
      </c>
      <c r="AC4913">
        <v>1</v>
      </c>
      <c r="AD4913">
        <v>3</v>
      </c>
      <c r="AE4913">
        <v>960</v>
      </c>
      <c r="AF4913">
        <v>2</v>
      </c>
      <c r="AQ4913">
        <v>1</v>
      </c>
      <c r="AR4913">
        <f t="shared" si="76"/>
        <v>4.6463999999999999</v>
      </c>
      <c r="AS4913">
        <v>1</v>
      </c>
      <c r="AT4913" t="s">
        <v>112</v>
      </c>
      <c r="AU4913">
        <v>20</v>
      </c>
    </row>
    <row r="4914" spans="1:47">
      <c r="A4914" t="s">
        <v>17111</v>
      </c>
      <c r="C4914">
        <v>310</v>
      </c>
      <c r="D4914" t="s">
        <v>17112</v>
      </c>
      <c r="E4914">
        <v>104</v>
      </c>
      <c r="F4914" t="s">
        <v>17113</v>
      </c>
      <c r="G4914" t="s">
        <v>11287</v>
      </c>
      <c r="H4914" t="s">
        <v>1213</v>
      </c>
      <c r="I4914" t="s">
        <v>17114</v>
      </c>
      <c r="J4914">
        <v>0.51598999999999995</v>
      </c>
      <c r="K4914">
        <v>1</v>
      </c>
      <c r="L4914">
        <v>1</v>
      </c>
      <c r="M4914">
        <v>1</v>
      </c>
      <c r="N4914">
        <v>1</v>
      </c>
      <c r="O4914" t="s">
        <v>225</v>
      </c>
      <c r="P4914">
        <v>0</v>
      </c>
      <c r="Q4914">
        <v>1</v>
      </c>
      <c r="R4914">
        <v>12500</v>
      </c>
      <c r="S4914" t="s">
        <v>223</v>
      </c>
      <c r="T4914">
        <v>12500</v>
      </c>
      <c r="U4914" t="s">
        <v>17111</v>
      </c>
      <c r="V4914" t="s">
        <v>455</v>
      </c>
      <c r="W4914" t="s">
        <v>225</v>
      </c>
      <c r="X4914" t="s">
        <v>225</v>
      </c>
      <c r="Y4914">
        <v>12500</v>
      </c>
      <c r="AB4914">
        <v>2</v>
      </c>
      <c r="AC4914">
        <v>2</v>
      </c>
      <c r="AD4914">
        <v>6</v>
      </c>
      <c r="AE4914">
        <v>2468</v>
      </c>
      <c r="AF4914">
        <v>2</v>
      </c>
      <c r="AQ4914">
        <v>1</v>
      </c>
      <c r="AR4914">
        <f t="shared" si="76"/>
        <v>19.36</v>
      </c>
      <c r="AS4914">
        <v>1</v>
      </c>
      <c r="AT4914" t="s">
        <v>133</v>
      </c>
      <c r="AU4914">
        <v>42</v>
      </c>
    </row>
    <row r="4915" spans="1:47">
      <c r="A4915" t="s">
        <v>17115</v>
      </c>
      <c r="C4915">
        <v>310</v>
      </c>
      <c r="D4915" t="s">
        <v>17116</v>
      </c>
      <c r="E4915">
        <v>101</v>
      </c>
      <c r="F4915" t="s">
        <v>17117</v>
      </c>
      <c r="G4915" t="s">
        <v>1783</v>
      </c>
      <c r="H4915" t="s">
        <v>220</v>
      </c>
      <c r="I4915" t="s">
        <v>17118</v>
      </c>
      <c r="J4915">
        <v>0.15472</v>
      </c>
      <c r="K4915">
        <v>1</v>
      </c>
      <c r="L4915">
        <v>1</v>
      </c>
      <c r="M4915">
        <v>1</v>
      </c>
      <c r="N4915">
        <v>1</v>
      </c>
      <c r="O4915" t="s">
        <v>225</v>
      </c>
      <c r="P4915">
        <v>0</v>
      </c>
      <c r="Q4915">
        <v>1</v>
      </c>
      <c r="R4915">
        <v>1500</v>
      </c>
      <c r="S4915" t="s">
        <v>223</v>
      </c>
      <c r="T4915">
        <v>1500</v>
      </c>
      <c r="U4915" t="s">
        <v>17115</v>
      </c>
      <c r="V4915" t="s">
        <v>413</v>
      </c>
      <c r="W4915" t="s">
        <v>225</v>
      </c>
      <c r="X4915" t="s">
        <v>225</v>
      </c>
      <c r="Y4915">
        <v>1500</v>
      </c>
      <c r="AB4915">
        <v>1</v>
      </c>
      <c r="AC4915">
        <v>1</v>
      </c>
      <c r="AD4915">
        <v>2</v>
      </c>
      <c r="AE4915">
        <v>620</v>
      </c>
      <c r="AF4915">
        <v>1</v>
      </c>
      <c r="AQ4915">
        <v>1</v>
      </c>
      <c r="AR4915">
        <f t="shared" si="76"/>
        <v>4.6463999999999999</v>
      </c>
      <c r="AS4915">
        <v>1</v>
      </c>
      <c r="AT4915" t="s">
        <v>112</v>
      </c>
      <c r="AU4915">
        <v>20</v>
      </c>
    </row>
    <row r="4916" spans="1:47">
      <c r="A4916" t="s">
        <v>17119</v>
      </c>
      <c r="C4916">
        <v>310</v>
      </c>
      <c r="D4916" t="s">
        <v>10685</v>
      </c>
      <c r="E4916">
        <v>132</v>
      </c>
      <c r="F4916" t="s">
        <v>16657</v>
      </c>
      <c r="G4916" t="s">
        <v>422</v>
      </c>
      <c r="H4916" t="s">
        <v>260</v>
      </c>
      <c r="I4916" t="s">
        <v>17120</v>
      </c>
      <c r="J4916">
        <v>0.87978000000000001</v>
      </c>
      <c r="K4916">
        <v>0</v>
      </c>
      <c r="L4916">
        <v>0</v>
      </c>
      <c r="M4916">
        <v>0</v>
      </c>
      <c r="N4916">
        <v>0</v>
      </c>
      <c r="P4916">
        <v>0</v>
      </c>
      <c r="Q4916">
        <v>0</v>
      </c>
      <c r="R4916">
        <v>0</v>
      </c>
      <c r="S4916" t="s">
        <v>223</v>
      </c>
      <c r="T4916">
        <v>0</v>
      </c>
      <c r="U4916" t="s">
        <v>17119</v>
      </c>
      <c r="V4916" t="s">
        <v>455</v>
      </c>
      <c r="W4916" t="s">
        <v>225</v>
      </c>
      <c r="Y4916">
        <v>0</v>
      </c>
      <c r="AB4916">
        <v>0</v>
      </c>
      <c r="AC4916">
        <v>0</v>
      </c>
      <c r="AD4916">
        <v>0</v>
      </c>
      <c r="AE4916">
        <v>0</v>
      </c>
      <c r="AF4916">
        <v>0</v>
      </c>
      <c r="AQ4916">
        <v>1</v>
      </c>
      <c r="AR4916">
        <f t="shared" si="76"/>
        <v>0</v>
      </c>
      <c r="AS4916">
        <v>1</v>
      </c>
      <c r="AT4916" t="s">
        <v>134</v>
      </c>
      <c r="AU4916">
        <v>43</v>
      </c>
    </row>
    <row r="4917" spans="1:47">
      <c r="A4917" t="s">
        <v>17121</v>
      </c>
      <c r="C4917">
        <v>310</v>
      </c>
      <c r="D4917" t="s">
        <v>17122</v>
      </c>
      <c r="E4917">
        <v>106</v>
      </c>
      <c r="F4917" t="s">
        <v>17037</v>
      </c>
      <c r="G4917" t="s">
        <v>11287</v>
      </c>
      <c r="H4917" t="s">
        <v>355</v>
      </c>
      <c r="I4917" t="s">
        <v>17123</v>
      </c>
      <c r="J4917">
        <v>0.20549000000000001</v>
      </c>
      <c r="K4917">
        <v>0</v>
      </c>
      <c r="L4917">
        <v>0</v>
      </c>
      <c r="M4917">
        <v>0</v>
      </c>
      <c r="N4917">
        <v>0</v>
      </c>
      <c r="P4917">
        <v>0</v>
      </c>
      <c r="Q4917">
        <v>0</v>
      </c>
      <c r="R4917">
        <v>0</v>
      </c>
      <c r="S4917" t="s">
        <v>223</v>
      </c>
      <c r="T4917">
        <v>0</v>
      </c>
      <c r="U4917" t="s">
        <v>17121</v>
      </c>
      <c r="Y4917">
        <v>0</v>
      </c>
      <c r="AB4917">
        <v>0</v>
      </c>
      <c r="AC4917">
        <v>0</v>
      </c>
      <c r="AD4917">
        <v>0</v>
      </c>
      <c r="AE4917">
        <v>0</v>
      </c>
      <c r="AF4917">
        <v>0</v>
      </c>
      <c r="AQ4917">
        <v>1</v>
      </c>
      <c r="AR4917">
        <f t="shared" si="76"/>
        <v>0</v>
      </c>
      <c r="AS4917">
        <v>1</v>
      </c>
      <c r="AT4917" t="s">
        <v>132</v>
      </c>
      <c r="AU4917">
        <v>41</v>
      </c>
    </row>
    <row r="4918" spans="1:47">
      <c r="A4918" t="s">
        <v>17124</v>
      </c>
      <c r="C4918">
        <v>310</v>
      </c>
      <c r="D4918" t="s">
        <v>17125</v>
      </c>
      <c r="E4918">
        <v>101</v>
      </c>
      <c r="F4918" t="s">
        <v>17126</v>
      </c>
      <c r="G4918" t="s">
        <v>1783</v>
      </c>
      <c r="H4918" t="s">
        <v>220</v>
      </c>
      <c r="I4918" t="s">
        <v>17127</v>
      </c>
      <c r="J4918">
        <v>0.17760000000000001</v>
      </c>
      <c r="K4918">
        <v>1</v>
      </c>
      <c r="L4918">
        <v>1</v>
      </c>
      <c r="M4918">
        <v>1</v>
      </c>
      <c r="N4918">
        <v>1</v>
      </c>
      <c r="O4918" t="s">
        <v>225</v>
      </c>
      <c r="P4918">
        <v>0</v>
      </c>
      <c r="Q4918">
        <v>1</v>
      </c>
      <c r="R4918">
        <v>12200</v>
      </c>
      <c r="S4918" t="s">
        <v>223</v>
      </c>
      <c r="T4918">
        <v>12200</v>
      </c>
      <c r="U4918" t="s">
        <v>17124</v>
      </c>
      <c r="V4918" t="s">
        <v>455</v>
      </c>
      <c r="W4918" t="s">
        <v>225</v>
      </c>
      <c r="X4918" t="s">
        <v>225</v>
      </c>
      <c r="Y4918">
        <v>12200</v>
      </c>
      <c r="AB4918">
        <v>1</v>
      </c>
      <c r="AC4918">
        <v>1</v>
      </c>
      <c r="AD4918">
        <v>3</v>
      </c>
      <c r="AE4918">
        <v>1873</v>
      </c>
      <c r="AF4918">
        <v>2</v>
      </c>
      <c r="AQ4918">
        <v>1</v>
      </c>
      <c r="AR4918">
        <f t="shared" si="76"/>
        <v>4.6463999999999999</v>
      </c>
      <c r="AS4918">
        <v>1</v>
      </c>
      <c r="AT4918" t="s">
        <v>112</v>
      </c>
      <c r="AU4918">
        <v>20</v>
      </c>
    </row>
    <row r="4919" spans="1:47">
      <c r="A4919" t="s">
        <v>17128</v>
      </c>
      <c r="C4919">
        <v>310</v>
      </c>
      <c r="D4919" t="s">
        <v>17129</v>
      </c>
      <c r="E4919">
        <v>132</v>
      </c>
      <c r="F4919" t="s">
        <v>16657</v>
      </c>
      <c r="G4919" t="s">
        <v>422</v>
      </c>
      <c r="H4919" t="s">
        <v>260</v>
      </c>
      <c r="I4919" t="s">
        <v>17130</v>
      </c>
      <c r="J4919">
        <v>0.35582999999999998</v>
      </c>
      <c r="K4919">
        <v>0</v>
      </c>
      <c r="L4919">
        <v>0</v>
      </c>
      <c r="M4919">
        <v>0</v>
      </c>
      <c r="N4919">
        <v>0</v>
      </c>
      <c r="P4919">
        <v>0</v>
      </c>
      <c r="Q4919">
        <v>0</v>
      </c>
      <c r="R4919">
        <v>0</v>
      </c>
      <c r="S4919" t="s">
        <v>223</v>
      </c>
      <c r="T4919">
        <v>0</v>
      </c>
      <c r="U4919" t="s">
        <v>17128</v>
      </c>
      <c r="V4919" t="s">
        <v>455</v>
      </c>
      <c r="W4919" t="s">
        <v>225</v>
      </c>
      <c r="Y4919">
        <v>0</v>
      </c>
      <c r="AB4919">
        <v>0</v>
      </c>
      <c r="AC4919">
        <v>0</v>
      </c>
      <c r="AD4919">
        <v>0</v>
      </c>
      <c r="AE4919">
        <v>0</v>
      </c>
      <c r="AF4919">
        <v>0</v>
      </c>
      <c r="AQ4919">
        <v>1</v>
      </c>
      <c r="AR4919">
        <f t="shared" si="76"/>
        <v>0</v>
      </c>
      <c r="AS4919">
        <v>1</v>
      </c>
      <c r="AT4919" t="s">
        <v>134</v>
      </c>
      <c r="AU4919">
        <v>43</v>
      </c>
    </row>
    <row r="4920" spans="1:47">
      <c r="A4920" t="s">
        <v>17131</v>
      </c>
      <c r="C4920">
        <v>310</v>
      </c>
      <c r="D4920" t="s">
        <v>17132</v>
      </c>
      <c r="E4920">
        <v>101</v>
      </c>
      <c r="F4920" t="s">
        <v>17133</v>
      </c>
      <c r="G4920" t="s">
        <v>11287</v>
      </c>
      <c r="H4920" t="s">
        <v>220</v>
      </c>
      <c r="I4920" t="s">
        <v>17134</v>
      </c>
      <c r="J4920">
        <v>0.56071000000000004</v>
      </c>
      <c r="K4920">
        <v>1</v>
      </c>
      <c r="L4920">
        <v>1</v>
      </c>
      <c r="M4920">
        <v>1</v>
      </c>
      <c r="N4920">
        <v>1</v>
      </c>
      <c r="O4920" t="s">
        <v>225</v>
      </c>
      <c r="P4920">
        <v>0</v>
      </c>
      <c r="Q4920">
        <v>1</v>
      </c>
      <c r="R4920">
        <v>3200</v>
      </c>
      <c r="S4920" t="s">
        <v>223</v>
      </c>
      <c r="T4920">
        <v>3200</v>
      </c>
      <c r="U4920" t="s">
        <v>17131</v>
      </c>
      <c r="V4920" t="s">
        <v>455</v>
      </c>
      <c r="W4920" t="s">
        <v>225</v>
      </c>
      <c r="X4920" t="s">
        <v>225</v>
      </c>
      <c r="Y4920">
        <v>3200</v>
      </c>
      <c r="AB4920">
        <v>1</v>
      </c>
      <c r="AC4920">
        <v>1</v>
      </c>
      <c r="AD4920">
        <v>2</v>
      </c>
      <c r="AE4920">
        <v>1180</v>
      </c>
      <c r="AF4920">
        <v>1.5</v>
      </c>
      <c r="AQ4920">
        <v>1</v>
      </c>
      <c r="AR4920">
        <f t="shared" si="76"/>
        <v>9.68</v>
      </c>
      <c r="AS4920">
        <v>1</v>
      </c>
      <c r="AT4920" t="s">
        <v>133</v>
      </c>
      <c r="AU4920">
        <v>42</v>
      </c>
    </row>
    <row r="4921" spans="1:47">
      <c r="A4921" t="s">
        <v>17135</v>
      </c>
      <c r="C4921">
        <v>310</v>
      </c>
      <c r="D4921" t="s">
        <v>16746</v>
      </c>
      <c r="E4921">
        <v>101</v>
      </c>
      <c r="F4921" t="s">
        <v>17136</v>
      </c>
      <c r="G4921" t="s">
        <v>11287</v>
      </c>
      <c r="H4921" t="s">
        <v>220</v>
      </c>
      <c r="I4921" t="s">
        <v>17137</v>
      </c>
      <c r="J4921">
        <v>0.22034000000000001</v>
      </c>
      <c r="K4921">
        <v>1</v>
      </c>
      <c r="L4921">
        <v>1</v>
      </c>
      <c r="M4921">
        <v>1</v>
      </c>
      <c r="N4921">
        <v>1</v>
      </c>
      <c r="O4921" t="s">
        <v>225</v>
      </c>
      <c r="P4921">
        <v>0</v>
      </c>
      <c r="Q4921">
        <v>1</v>
      </c>
      <c r="R4921">
        <v>6900</v>
      </c>
      <c r="S4921" t="s">
        <v>223</v>
      </c>
      <c r="T4921">
        <v>6900</v>
      </c>
      <c r="U4921" t="s">
        <v>17135</v>
      </c>
      <c r="V4921" t="s">
        <v>455</v>
      </c>
      <c r="W4921" t="s">
        <v>225</v>
      </c>
      <c r="X4921" t="s">
        <v>225</v>
      </c>
      <c r="Y4921">
        <v>6900</v>
      </c>
      <c r="AB4921">
        <v>1</v>
      </c>
      <c r="AC4921">
        <v>1</v>
      </c>
      <c r="AD4921">
        <v>4</v>
      </c>
      <c r="AE4921">
        <v>2280</v>
      </c>
      <c r="AF4921">
        <v>1.9</v>
      </c>
      <c r="AQ4921">
        <v>1</v>
      </c>
      <c r="AR4921">
        <f t="shared" si="76"/>
        <v>9.68</v>
      </c>
      <c r="AS4921">
        <v>1</v>
      </c>
      <c r="AT4921" t="s">
        <v>127</v>
      </c>
      <c r="AU4921">
        <v>35</v>
      </c>
    </row>
    <row r="4922" spans="1:47">
      <c r="A4922" t="s">
        <v>17138</v>
      </c>
      <c r="C4922">
        <v>310</v>
      </c>
      <c r="D4922" t="s">
        <v>17139</v>
      </c>
      <c r="E4922">
        <v>130</v>
      </c>
      <c r="F4922" t="s">
        <v>17140</v>
      </c>
      <c r="G4922" t="s">
        <v>11287</v>
      </c>
      <c r="H4922" t="s">
        <v>2825</v>
      </c>
      <c r="I4922" t="s">
        <v>17141</v>
      </c>
      <c r="J4922">
        <v>0.19828000000000001</v>
      </c>
      <c r="K4922">
        <v>1</v>
      </c>
      <c r="L4922">
        <v>1</v>
      </c>
      <c r="M4922">
        <v>1</v>
      </c>
      <c r="N4922">
        <v>1</v>
      </c>
      <c r="O4922" t="s">
        <v>225</v>
      </c>
      <c r="P4922">
        <v>0</v>
      </c>
      <c r="Q4922">
        <v>1</v>
      </c>
      <c r="R4922">
        <v>13400</v>
      </c>
      <c r="S4922" t="s">
        <v>223</v>
      </c>
      <c r="T4922">
        <v>13400</v>
      </c>
      <c r="U4922" t="s">
        <v>17138</v>
      </c>
      <c r="V4922" t="s">
        <v>455</v>
      </c>
      <c r="W4922" t="s">
        <v>225</v>
      </c>
      <c r="X4922" t="s">
        <v>225</v>
      </c>
      <c r="Y4922">
        <v>13400</v>
      </c>
      <c r="AB4922">
        <v>1</v>
      </c>
      <c r="AC4922">
        <v>1</v>
      </c>
      <c r="AD4922">
        <v>3</v>
      </c>
      <c r="AE4922">
        <v>2360</v>
      </c>
      <c r="AF4922">
        <v>1.75</v>
      </c>
      <c r="AQ4922">
        <v>1</v>
      </c>
      <c r="AR4922">
        <f t="shared" si="76"/>
        <v>9.68</v>
      </c>
      <c r="AS4922">
        <v>1</v>
      </c>
      <c r="AT4922" t="s">
        <v>133</v>
      </c>
      <c r="AU4922">
        <v>42</v>
      </c>
    </row>
    <row r="4923" spans="1:47">
      <c r="A4923" t="s">
        <v>17142</v>
      </c>
      <c r="C4923">
        <v>310</v>
      </c>
      <c r="D4923" t="s">
        <v>17044</v>
      </c>
      <c r="E4923">
        <v>132</v>
      </c>
      <c r="F4923" t="s">
        <v>17143</v>
      </c>
      <c r="G4923" t="s">
        <v>1783</v>
      </c>
      <c r="H4923" t="s">
        <v>260</v>
      </c>
      <c r="I4923" t="s">
        <v>17144</v>
      </c>
      <c r="J4923">
        <v>0.39084000000000002</v>
      </c>
      <c r="K4923">
        <v>0</v>
      </c>
      <c r="L4923">
        <v>0</v>
      </c>
      <c r="M4923">
        <v>0</v>
      </c>
      <c r="N4923">
        <v>0</v>
      </c>
      <c r="P4923">
        <v>0</v>
      </c>
      <c r="Q4923">
        <v>0</v>
      </c>
      <c r="R4923">
        <v>0</v>
      </c>
      <c r="S4923" t="s">
        <v>223</v>
      </c>
      <c r="T4923">
        <v>0</v>
      </c>
      <c r="U4923" t="s">
        <v>17142</v>
      </c>
      <c r="Y4923">
        <v>0</v>
      </c>
      <c r="AB4923">
        <v>0</v>
      </c>
      <c r="AC4923">
        <v>0</v>
      </c>
      <c r="AD4923">
        <v>0</v>
      </c>
      <c r="AE4923">
        <v>0</v>
      </c>
      <c r="AF4923">
        <v>0</v>
      </c>
      <c r="AQ4923">
        <v>1</v>
      </c>
      <c r="AR4923">
        <f t="shared" si="76"/>
        <v>0</v>
      </c>
      <c r="AS4923">
        <v>1</v>
      </c>
      <c r="AT4923" t="s">
        <v>112</v>
      </c>
      <c r="AU4923">
        <v>20</v>
      </c>
    </row>
    <row r="4924" spans="1:47">
      <c r="A4924" t="s">
        <v>17145</v>
      </c>
      <c r="C4924">
        <v>310</v>
      </c>
      <c r="D4924" t="s">
        <v>16166</v>
      </c>
      <c r="E4924">
        <v>101</v>
      </c>
      <c r="F4924" t="s">
        <v>17146</v>
      </c>
      <c r="G4924" t="s">
        <v>11287</v>
      </c>
      <c r="H4924" t="s">
        <v>220</v>
      </c>
      <c r="I4924" t="s">
        <v>17147</v>
      </c>
      <c r="J4924">
        <v>0.28194999999999998</v>
      </c>
      <c r="K4924">
        <v>1</v>
      </c>
      <c r="L4924">
        <v>1</v>
      </c>
      <c r="M4924">
        <v>1</v>
      </c>
      <c r="N4924">
        <v>1</v>
      </c>
      <c r="O4924" t="s">
        <v>225</v>
      </c>
      <c r="P4924">
        <v>0</v>
      </c>
      <c r="Q4924">
        <v>1</v>
      </c>
      <c r="R4924">
        <v>11900</v>
      </c>
      <c r="S4924" t="s">
        <v>223</v>
      </c>
      <c r="T4924">
        <v>11900</v>
      </c>
      <c r="U4924" t="s">
        <v>17145</v>
      </c>
      <c r="V4924" t="s">
        <v>455</v>
      </c>
      <c r="W4924" t="s">
        <v>225</v>
      </c>
      <c r="X4924" t="s">
        <v>225</v>
      </c>
      <c r="Y4924">
        <v>11900</v>
      </c>
      <c r="AB4924">
        <v>1</v>
      </c>
      <c r="AC4924">
        <v>1</v>
      </c>
      <c r="AD4924">
        <v>3</v>
      </c>
      <c r="AE4924">
        <v>1803</v>
      </c>
      <c r="AF4924">
        <v>1.5</v>
      </c>
      <c r="AQ4924">
        <v>1</v>
      </c>
      <c r="AR4924">
        <f t="shared" si="76"/>
        <v>9.68</v>
      </c>
      <c r="AS4924">
        <v>1</v>
      </c>
      <c r="AT4924" t="s">
        <v>127</v>
      </c>
      <c r="AU4924">
        <v>35</v>
      </c>
    </row>
    <row r="4925" spans="1:47">
      <c r="A4925" t="s">
        <v>17148</v>
      </c>
      <c r="C4925">
        <v>310</v>
      </c>
      <c r="D4925" t="s">
        <v>17149</v>
      </c>
      <c r="E4925">
        <v>906</v>
      </c>
      <c r="F4925" t="s">
        <v>11130</v>
      </c>
      <c r="G4925" t="s">
        <v>324</v>
      </c>
      <c r="H4925" t="s">
        <v>967</v>
      </c>
      <c r="I4925" t="s">
        <v>17150</v>
      </c>
      <c r="J4925">
        <v>8.3139000000000003</v>
      </c>
      <c r="K4925">
        <v>0</v>
      </c>
      <c r="L4925">
        <v>0</v>
      </c>
      <c r="M4925">
        <v>0</v>
      </c>
      <c r="N4925">
        <v>0</v>
      </c>
      <c r="P4925">
        <v>0</v>
      </c>
      <c r="Q4925">
        <v>0</v>
      </c>
      <c r="R4925">
        <v>0</v>
      </c>
      <c r="S4925" t="s">
        <v>223</v>
      </c>
      <c r="T4925">
        <v>0</v>
      </c>
      <c r="U4925" t="s">
        <v>17148</v>
      </c>
      <c r="V4925" t="s">
        <v>455</v>
      </c>
      <c r="W4925" t="s">
        <v>225</v>
      </c>
      <c r="Y4925">
        <v>0</v>
      </c>
      <c r="AB4925">
        <v>0</v>
      </c>
      <c r="AC4925">
        <v>0</v>
      </c>
      <c r="AD4925">
        <v>0</v>
      </c>
      <c r="AE4925">
        <v>0</v>
      </c>
      <c r="AF4925">
        <v>0</v>
      </c>
      <c r="AQ4925">
        <v>1</v>
      </c>
      <c r="AR4925">
        <f t="shared" si="76"/>
        <v>0</v>
      </c>
      <c r="AS4925">
        <v>1</v>
      </c>
      <c r="AT4925" t="s">
        <v>131</v>
      </c>
      <c r="AU4925">
        <v>40</v>
      </c>
    </row>
    <row r="4926" spans="1:47">
      <c r="A4926" t="s">
        <v>17151</v>
      </c>
      <c r="C4926">
        <v>310</v>
      </c>
      <c r="D4926" t="s">
        <v>17152</v>
      </c>
      <c r="E4926">
        <v>101</v>
      </c>
      <c r="F4926" t="s">
        <v>17153</v>
      </c>
      <c r="G4926" t="s">
        <v>1783</v>
      </c>
      <c r="H4926" t="s">
        <v>220</v>
      </c>
      <c r="I4926" t="s">
        <v>17154</v>
      </c>
      <c r="J4926">
        <v>0.11083</v>
      </c>
      <c r="K4926">
        <v>1</v>
      </c>
      <c r="L4926">
        <v>1</v>
      </c>
      <c r="M4926">
        <v>1</v>
      </c>
      <c r="N4926">
        <v>1</v>
      </c>
      <c r="O4926" t="s">
        <v>225</v>
      </c>
      <c r="P4926">
        <v>0</v>
      </c>
      <c r="Q4926">
        <v>1</v>
      </c>
      <c r="R4926">
        <v>4200</v>
      </c>
      <c r="S4926" t="s">
        <v>223</v>
      </c>
      <c r="T4926">
        <v>4200</v>
      </c>
      <c r="U4926" t="s">
        <v>17151</v>
      </c>
      <c r="V4926" t="s">
        <v>455</v>
      </c>
      <c r="W4926" t="s">
        <v>225</v>
      </c>
      <c r="X4926" t="s">
        <v>225</v>
      </c>
      <c r="Y4926">
        <v>4200</v>
      </c>
      <c r="AB4926">
        <v>1</v>
      </c>
      <c r="AC4926">
        <v>1</v>
      </c>
      <c r="AD4926">
        <v>2</v>
      </c>
      <c r="AE4926">
        <v>500</v>
      </c>
      <c r="AF4926">
        <v>1</v>
      </c>
      <c r="AQ4926">
        <v>1</v>
      </c>
      <c r="AR4926">
        <f t="shared" si="76"/>
        <v>4.6463999999999999</v>
      </c>
      <c r="AS4926">
        <v>1</v>
      </c>
      <c r="AT4926" t="s">
        <v>112</v>
      </c>
      <c r="AU4926">
        <v>20</v>
      </c>
    </row>
    <row r="4927" spans="1:47">
      <c r="A4927" t="s">
        <v>17155</v>
      </c>
      <c r="C4927">
        <v>310</v>
      </c>
      <c r="D4927" t="s">
        <v>17156</v>
      </c>
      <c r="E4927">
        <v>101</v>
      </c>
      <c r="F4927" t="s">
        <v>17157</v>
      </c>
      <c r="G4927" t="s">
        <v>1783</v>
      </c>
      <c r="H4927" t="s">
        <v>220</v>
      </c>
      <c r="I4927" t="s">
        <v>17158</v>
      </c>
      <c r="J4927">
        <v>0.18260000000000001</v>
      </c>
      <c r="K4927">
        <v>1</v>
      </c>
      <c r="L4927">
        <v>1</v>
      </c>
      <c r="M4927">
        <v>1</v>
      </c>
      <c r="N4927">
        <v>1</v>
      </c>
      <c r="O4927" t="s">
        <v>225</v>
      </c>
      <c r="P4927">
        <v>0</v>
      </c>
      <c r="Q4927">
        <v>1</v>
      </c>
      <c r="R4927">
        <v>8200</v>
      </c>
      <c r="S4927" t="s">
        <v>223</v>
      </c>
      <c r="T4927">
        <v>8200</v>
      </c>
      <c r="U4927" t="s">
        <v>17155</v>
      </c>
      <c r="V4927" t="s">
        <v>455</v>
      </c>
      <c r="W4927" t="s">
        <v>225</v>
      </c>
      <c r="X4927" t="s">
        <v>225</v>
      </c>
      <c r="Y4927">
        <v>8200</v>
      </c>
      <c r="AB4927">
        <v>1</v>
      </c>
      <c r="AC4927">
        <v>1</v>
      </c>
      <c r="AD4927">
        <v>2</v>
      </c>
      <c r="AE4927">
        <v>968</v>
      </c>
      <c r="AF4927">
        <v>1.5</v>
      </c>
      <c r="AQ4927">
        <v>1</v>
      </c>
      <c r="AR4927">
        <f t="shared" si="76"/>
        <v>4.6463999999999999</v>
      </c>
      <c r="AS4927">
        <v>1</v>
      </c>
      <c r="AT4927" t="s">
        <v>112</v>
      </c>
      <c r="AU4927">
        <v>20</v>
      </c>
    </row>
    <row r="4928" spans="1:47">
      <c r="A4928" t="s">
        <v>17159</v>
      </c>
      <c r="C4928">
        <v>310</v>
      </c>
      <c r="D4928" t="s">
        <v>16901</v>
      </c>
      <c r="E4928">
        <v>101</v>
      </c>
      <c r="F4928" t="s">
        <v>16902</v>
      </c>
      <c r="G4928" t="s">
        <v>11287</v>
      </c>
      <c r="H4928" t="s">
        <v>220</v>
      </c>
      <c r="I4928" t="s">
        <v>17160</v>
      </c>
      <c r="J4928">
        <v>0.12428</v>
      </c>
      <c r="K4928">
        <v>1</v>
      </c>
      <c r="L4928">
        <v>1</v>
      </c>
      <c r="M4928">
        <v>1</v>
      </c>
      <c r="N4928">
        <v>1</v>
      </c>
      <c r="O4928" t="s">
        <v>225</v>
      </c>
      <c r="P4928">
        <v>0</v>
      </c>
      <c r="Q4928">
        <v>1</v>
      </c>
      <c r="R4928">
        <v>2300</v>
      </c>
      <c r="S4928" t="s">
        <v>223</v>
      </c>
      <c r="T4928">
        <v>2300</v>
      </c>
      <c r="U4928" t="s">
        <v>17159</v>
      </c>
      <c r="V4928" t="s">
        <v>455</v>
      </c>
      <c r="W4928" t="s">
        <v>225</v>
      </c>
      <c r="X4928" t="s">
        <v>225</v>
      </c>
      <c r="Y4928">
        <v>2300</v>
      </c>
      <c r="AB4928">
        <v>1</v>
      </c>
      <c r="AC4928">
        <v>1</v>
      </c>
      <c r="AD4928">
        <v>2</v>
      </c>
      <c r="AE4928">
        <v>1167</v>
      </c>
      <c r="AF4928">
        <v>1.75</v>
      </c>
      <c r="AQ4928">
        <v>1</v>
      </c>
      <c r="AR4928">
        <f t="shared" si="76"/>
        <v>9.68</v>
      </c>
      <c r="AS4928">
        <v>1</v>
      </c>
      <c r="AT4928" t="s">
        <v>127</v>
      </c>
      <c r="AU4928">
        <v>35</v>
      </c>
    </row>
    <row r="4929" spans="1:47">
      <c r="A4929" t="s">
        <v>17161</v>
      </c>
      <c r="C4929">
        <v>310</v>
      </c>
      <c r="D4929" t="s">
        <v>17162</v>
      </c>
      <c r="E4929">
        <v>101</v>
      </c>
      <c r="F4929" t="s">
        <v>17163</v>
      </c>
      <c r="G4929" t="s">
        <v>1783</v>
      </c>
      <c r="H4929" t="s">
        <v>220</v>
      </c>
      <c r="I4929" t="s">
        <v>17164</v>
      </c>
      <c r="J4929">
        <v>0.11985</v>
      </c>
      <c r="K4929">
        <v>1</v>
      </c>
      <c r="L4929">
        <v>1</v>
      </c>
      <c r="M4929">
        <v>1</v>
      </c>
      <c r="N4929">
        <v>1</v>
      </c>
      <c r="O4929" t="s">
        <v>225</v>
      </c>
      <c r="P4929">
        <v>0</v>
      </c>
      <c r="Q4929">
        <v>1</v>
      </c>
      <c r="R4929">
        <v>11500</v>
      </c>
      <c r="S4929" t="s">
        <v>223</v>
      </c>
      <c r="T4929">
        <v>11500</v>
      </c>
      <c r="U4929" t="s">
        <v>17161</v>
      </c>
      <c r="V4929" t="s">
        <v>455</v>
      </c>
      <c r="W4929" t="s">
        <v>225</v>
      </c>
      <c r="X4929" t="s">
        <v>225</v>
      </c>
      <c r="Y4929">
        <v>11500</v>
      </c>
      <c r="AB4929">
        <v>1</v>
      </c>
      <c r="AC4929">
        <v>1</v>
      </c>
      <c r="AD4929">
        <v>2</v>
      </c>
      <c r="AE4929">
        <v>594</v>
      </c>
      <c r="AF4929">
        <v>1</v>
      </c>
      <c r="AQ4929">
        <v>1</v>
      </c>
      <c r="AR4929">
        <f t="shared" si="76"/>
        <v>4.6463999999999999</v>
      </c>
      <c r="AS4929">
        <v>1</v>
      </c>
      <c r="AT4929" t="s">
        <v>112</v>
      </c>
      <c r="AU4929">
        <v>20</v>
      </c>
    </row>
    <row r="4930" spans="1:47">
      <c r="A4930" t="s">
        <v>17165</v>
      </c>
      <c r="C4930">
        <v>310</v>
      </c>
      <c r="D4930" t="s">
        <v>17082</v>
      </c>
      <c r="E4930">
        <v>101</v>
      </c>
      <c r="F4930" t="s">
        <v>17166</v>
      </c>
      <c r="G4930" t="s">
        <v>11287</v>
      </c>
      <c r="H4930" t="s">
        <v>220</v>
      </c>
      <c r="I4930" t="s">
        <v>17167</v>
      </c>
      <c r="J4930">
        <v>0.11230999999999999</v>
      </c>
      <c r="K4930">
        <v>1</v>
      </c>
      <c r="L4930">
        <v>1</v>
      </c>
      <c r="M4930">
        <v>1</v>
      </c>
      <c r="N4930">
        <v>1</v>
      </c>
      <c r="O4930" t="s">
        <v>225</v>
      </c>
      <c r="P4930">
        <v>0</v>
      </c>
      <c r="Q4930">
        <v>1</v>
      </c>
      <c r="R4930">
        <v>7900</v>
      </c>
      <c r="S4930" t="s">
        <v>223</v>
      </c>
      <c r="T4930">
        <v>7900</v>
      </c>
      <c r="U4930" t="s">
        <v>17165</v>
      </c>
      <c r="V4930" t="s">
        <v>455</v>
      </c>
      <c r="W4930" t="s">
        <v>225</v>
      </c>
      <c r="X4930" t="s">
        <v>225</v>
      </c>
      <c r="Y4930">
        <v>7900</v>
      </c>
      <c r="AB4930">
        <v>1</v>
      </c>
      <c r="AC4930">
        <v>1</v>
      </c>
      <c r="AD4930">
        <v>2</v>
      </c>
      <c r="AE4930">
        <v>1075</v>
      </c>
      <c r="AF4930">
        <v>1</v>
      </c>
      <c r="AQ4930">
        <v>1</v>
      </c>
      <c r="AR4930">
        <f t="shared" ref="AR4930:AR4993" si="77">AB4930*9.68*VLOOKUP(AU4930,atten,10,FALSE)</f>
        <v>9.68</v>
      </c>
      <c r="AS4930">
        <v>1</v>
      </c>
      <c r="AT4930" t="s">
        <v>127</v>
      </c>
      <c r="AU4930">
        <v>35</v>
      </c>
    </row>
    <row r="4931" spans="1:47">
      <c r="A4931" t="s">
        <v>17168</v>
      </c>
      <c r="C4931">
        <v>310</v>
      </c>
      <c r="D4931" t="s">
        <v>17169</v>
      </c>
      <c r="E4931">
        <v>101</v>
      </c>
      <c r="F4931" t="s">
        <v>17170</v>
      </c>
      <c r="G4931" t="s">
        <v>1783</v>
      </c>
      <c r="H4931" t="s">
        <v>220</v>
      </c>
      <c r="I4931" t="s">
        <v>17171</v>
      </c>
      <c r="J4931">
        <v>0.15118999999999999</v>
      </c>
      <c r="K4931">
        <v>1</v>
      </c>
      <c r="L4931">
        <v>1</v>
      </c>
      <c r="M4931">
        <v>1</v>
      </c>
      <c r="N4931">
        <v>1</v>
      </c>
      <c r="O4931" t="s">
        <v>225</v>
      </c>
      <c r="P4931">
        <v>0</v>
      </c>
      <c r="Q4931">
        <v>1</v>
      </c>
      <c r="R4931">
        <v>7200</v>
      </c>
      <c r="S4931" t="s">
        <v>223</v>
      </c>
      <c r="T4931">
        <v>7200</v>
      </c>
      <c r="U4931" t="s">
        <v>17168</v>
      </c>
      <c r="V4931" t="s">
        <v>455</v>
      </c>
      <c r="W4931" t="s">
        <v>225</v>
      </c>
      <c r="X4931" t="s">
        <v>225</v>
      </c>
      <c r="Y4931">
        <v>7200</v>
      </c>
      <c r="AB4931">
        <v>1</v>
      </c>
      <c r="AC4931">
        <v>1</v>
      </c>
      <c r="AD4931">
        <v>3</v>
      </c>
      <c r="AE4931">
        <v>1418</v>
      </c>
      <c r="AF4931">
        <v>1</v>
      </c>
      <c r="AQ4931">
        <v>1</v>
      </c>
      <c r="AR4931">
        <f t="shared" si="77"/>
        <v>4.6463999999999999</v>
      </c>
      <c r="AS4931">
        <v>1</v>
      </c>
      <c r="AT4931" t="s">
        <v>112</v>
      </c>
      <c r="AU4931">
        <v>20</v>
      </c>
    </row>
    <row r="4932" spans="1:47">
      <c r="A4932" t="s">
        <v>17172</v>
      </c>
      <c r="C4932">
        <v>310</v>
      </c>
      <c r="D4932" t="s">
        <v>17173</v>
      </c>
      <c r="E4932">
        <v>101</v>
      </c>
      <c r="F4932" t="s">
        <v>17174</v>
      </c>
      <c r="G4932" t="s">
        <v>11287</v>
      </c>
      <c r="H4932" t="s">
        <v>220</v>
      </c>
      <c r="I4932" t="s">
        <v>17175</v>
      </c>
      <c r="J4932">
        <v>0.68118000000000001</v>
      </c>
      <c r="K4932">
        <v>1</v>
      </c>
      <c r="L4932">
        <v>1</v>
      </c>
      <c r="M4932">
        <v>1</v>
      </c>
      <c r="N4932">
        <v>1</v>
      </c>
      <c r="O4932" t="s">
        <v>225</v>
      </c>
      <c r="P4932">
        <v>0</v>
      </c>
      <c r="Q4932">
        <v>1</v>
      </c>
      <c r="R4932">
        <v>8000</v>
      </c>
      <c r="S4932" t="s">
        <v>223</v>
      </c>
      <c r="T4932">
        <v>8000</v>
      </c>
      <c r="U4932" t="s">
        <v>17172</v>
      </c>
      <c r="V4932" t="s">
        <v>455</v>
      </c>
      <c r="W4932" t="s">
        <v>225</v>
      </c>
      <c r="X4932" t="s">
        <v>225</v>
      </c>
      <c r="Y4932">
        <v>8000</v>
      </c>
      <c r="AB4932">
        <v>1</v>
      </c>
      <c r="AC4932">
        <v>1</v>
      </c>
      <c r="AD4932">
        <v>3</v>
      </c>
      <c r="AE4932">
        <v>1788</v>
      </c>
      <c r="AF4932">
        <v>1.9</v>
      </c>
      <c r="AQ4932">
        <v>1</v>
      </c>
      <c r="AR4932">
        <f t="shared" si="77"/>
        <v>9.68</v>
      </c>
      <c r="AS4932">
        <v>1</v>
      </c>
      <c r="AT4932" t="s">
        <v>127</v>
      </c>
      <c r="AU4932">
        <v>35</v>
      </c>
    </row>
    <row r="4933" spans="1:47">
      <c r="A4933" t="s">
        <v>17176</v>
      </c>
      <c r="C4933">
        <v>310</v>
      </c>
      <c r="D4933" t="s">
        <v>17177</v>
      </c>
      <c r="E4933">
        <v>101</v>
      </c>
      <c r="F4933" t="s">
        <v>17178</v>
      </c>
      <c r="G4933" t="s">
        <v>11287</v>
      </c>
      <c r="H4933" t="s">
        <v>220</v>
      </c>
      <c r="I4933" t="s">
        <v>17179</v>
      </c>
      <c r="J4933">
        <v>0.77042999999999995</v>
      </c>
      <c r="K4933">
        <v>1</v>
      </c>
      <c r="L4933">
        <v>1</v>
      </c>
      <c r="M4933">
        <v>1</v>
      </c>
      <c r="N4933">
        <v>1</v>
      </c>
      <c r="O4933" t="s">
        <v>225</v>
      </c>
      <c r="P4933">
        <v>0</v>
      </c>
      <c r="Q4933">
        <v>1</v>
      </c>
      <c r="R4933">
        <v>18500</v>
      </c>
      <c r="S4933" t="s">
        <v>223</v>
      </c>
      <c r="T4933">
        <v>18500</v>
      </c>
      <c r="U4933" t="s">
        <v>17176</v>
      </c>
      <c r="V4933" t="s">
        <v>455</v>
      </c>
      <c r="W4933" t="s">
        <v>225</v>
      </c>
      <c r="X4933" t="s">
        <v>225</v>
      </c>
      <c r="Y4933">
        <v>18500</v>
      </c>
      <c r="AB4933">
        <v>1</v>
      </c>
      <c r="AC4933">
        <v>1</v>
      </c>
      <c r="AD4933">
        <v>2</v>
      </c>
      <c r="AE4933">
        <v>1001</v>
      </c>
      <c r="AF4933">
        <v>1.3</v>
      </c>
      <c r="AQ4933">
        <v>1</v>
      </c>
      <c r="AR4933">
        <f t="shared" si="77"/>
        <v>9.68</v>
      </c>
      <c r="AS4933">
        <v>1</v>
      </c>
      <c r="AT4933" t="s">
        <v>133</v>
      </c>
      <c r="AU4933">
        <v>42</v>
      </c>
    </row>
    <row r="4934" spans="1:47">
      <c r="A4934" t="s">
        <v>17180</v>
      </c>
      <c r="C4934">
        <v>310</v>
      </c>
      <c r="D4934" t="s">
        <v>17181</v>
      </c>
      <c r="E4934">
        <v>101</v>
      </c>
      <c r="F4934" t="s">
        <v>6254</v>
      </c>
      <c r="G4934" t="s">
        <v>1783</v>
      </c>
      <c r="H4934" t="s">
        <v>220</v>
      </c>
      <c r="I4934" t="s">
        <v>17182</v>
      </c>
      <c r="J4934">
        <v>0.1157</v>
      </c>
      <c r="K4934">
        <v>1</v>
      </c>
      <c r="L4934">
        <v>1</v>
      </c>
      <c r="M4934">
        <v>1</v>
      </c>
      <c r="N4934">
        <v>1</v>
      </c>
      <c r="O4934" t="s">
        <v>225</v>
      </c>
      <c r="P4934">
        <v>0</v>
      </c>
      <c r="Q4934">
        <v>1</v>
      </c>
      <c r="R4934">
        <v>6500</v>
      </c>
      <c r="S4934" t="s">
        <v>223</v>
      </c>
      <c r="T4934">
        <v>6500</v>
      </c>
      <c r="U4934" t="s">
        <v>17180</v>
      </c>
      <c r="V4934" t="s">
        <v>455</v>
      </c>
      <c r="W4934" t="s">
        <v>225</v>
      </c>
      <c r="X4934" t="s">
        <v>225</v>
      </c>
      <c r="Y4934">
        <v>6500</v>
      </c>
      <c r="AB4934">
        <v>1</v>
      </c>
      <c r="AC4934">
        <v>1</v>
      </c>
      <c r="AD4934">
        <v>2</v>
      </c>
      <c r="AE4934">
        <v>874</v>
      </c>
      <c r="AF4934">
        <v>1</v>
      </c>
      <c r="AQ4934">
        <v>1</v>
      </c>
      <c r="AR4934">
        <f t="shared" si="77"/>
        <v>4.6463999999999999</v>
      </c>
      <c r="AS4934">
        <v>1</v>
      </c>
      <c r="AT4934" t="s">
        <v>112</v>
      </c>
      <c r="AU4934">
        <v>20</v>
      </c>
    </row>
    <row r="4935" spans="1:47">
      <c r="A4935" t="s">
        <v>17183</v>
      </c>
      <c r="C4935">
        <v>310</v>
      </c>
      <c r="D4935" t="s">
        <v>17184</v>
      </c>
      <c r="E4935">
        <v>392</v>
      </c>
      <c r="F4935" t="s">
        <v>14663</v>
      </c>
      <c r="G4935" t="s">
        <v>11287</v>
      </c>
      <c r="H4935" t="s">
        <v>11501</v>
      </c>
      <c r="I4935" t="s">
        <v>17186</v>
      </c>
      <c r="J4935">
        <v>0.20877000000000001</v>
      </c>
      <c r="K4935">
        <v>0</v>
      </c>
      <c r="L4935">
        <v>0</v>
      </c>
      <c r="M4935">
        <v>0</v>
      </c>
      <c r="N4935">
        <v>0</v>
      </c>
      <c r="P4935">
        <v>0</v>
      </c>
      <c r="Q4935">
        <v>0</v>
      </c>
      <c r="R4935">
        <v>0</v>
      </c>
      <c r="S4935" t="s">
        <v>223</v>
      </c>
      <c r="T4935">
        <v>0</v>
      </c>
      <c r="U4935" t="s">
        <v>17183</v>
      </c>
      <c r="V4935" t="s">
        <v>455</v>
      </c>
      <c r="W4935" t="s">
        <v>225</v>
      </c>
      <c r="Y4935">
        <v>0</v>
      </c>
      <c r="AB4935">
        <v>0</v>
      </c>
      <c r="AC4935">
        <v>0</v>
      </c>
      <c r="AD4935">
        <v>0</v>
      </c>
      <c r="AE4935">
        <v>0</v>
      </c>
      <c r="AF4935">
        <v>0</v>
      </c>
      <c r="AQ4935">
        <v>1</v>
      </c>
      <c r="AR4935">
        <f t="shared" si="77"/>
        <v>0</v>
      </c>
      <c r="AS4935">
        <v>1</v>
      </c>
      <c r="AT4935" t="s">
        <v>133</v>
      </c>
      <c r="AU4935">
        <v>42</v>
      </c>
    </row>
    <row r="4936" spans="1:47">
      <c r="A4936" t="s">
        <v>17187</v>
      </c>
      <c r="C4936">
        <v>310</v>
      </c>
      <c r="D4936" t="s">
        <v>17188</v>
      </c>
      <c r="E4936">
        <v>101</v>
      </c>
      <c r="F4936" t="s">
        <v>17189</v>
      </c>
      <c r="G4936" t="s">
        <v>1783</v>
      </c>
      <c r="H4936" t="s">
        <v>220</v>
      </c>
      <c r="I4936" t="s">
        <v>17190</v>
      </c>
      <c r="J4936">
        <v>0.16108</v>
      </c>
      <c r="K4936">
        <v>1</v>
      </c>
      <c r="L4936">
        <v>1</v>
      </c>
      <c r="M4936">
        <v>1</v>
      </c>
      <c r="N4936">
        <v>1</v>
      </c>
      <c r="O4936" t="s">
        <v>225</v>
      </c>
      <c r="P4936">
        <v>0</v>
      </c>
      <c r="Q4936">
        <v>1</v>
      </c>
      <c r="R4936">
        <v>300</v>
      </c>
      <c r="S4936" t="s">
        <v>223</v>
      </c>
      <c r="T4936">
        <v>300</v>
      </c>
      <c r="U4936" t="s">
        <v>17187</v>
      </c>
      <c r="V4936" t="s">
        <v>455</v>
      </c>
      <c r="W4936" t="s">
        <v>225</v>
      </c>
      <c r="X4936" t="s">
        <v>225</v>
      </c>
      <c r="Y4936">
        <v>300</v>
      </c>
      <c r="AB4936">
        <v>1</v>
      </c>
      <c r="AC4936">
        <v>1</v>
      </c>
      <c r="AD4936">
        <v>4</v>
      </c>
      <c r="AE4936">
        <v>1358</v>
      </c>
      <c r="AF4936">
        <v>2</v>
      </c>
      <c r="AQ4936">
        <v>2</v>
      </c>
      <c r="AR4936">
        <f t="shared" si="77"/>
        <v>4.6463999999999999</v>
      </c>
      <c r="AS4936">
        <v>1</v>
      </c>
      <c r="AT4936" t="s">
        <v>112</v>
      </c>
      <c r="AU4936">
        <v>20</v>
      </c>
    </row>
    <row r="4937" spans="1:47">
      <c r="A4937" t="s">
        <v>17191</v>
      </c>
      <c r="C4937">
        <v>310</v>
      </c>
      <c r="D4937" t="s">
        <v>17192</v>
      </c>
      <c r="E4937">
        <v>101</v>
      </c>
      <c r="F4937" t="s">
        <v>17193</v>
      </c>
      <c r="G4937" t="s">
        <v>11287</v>
      </c>
      <c r="H4937" t="s">
        <v>220</v>
      </c>
      <c r="I4937" t="s">
        <v>17194</v>
      </c>
      <c r="J4937">
        <v>2.29643</v>
      </c>
      <c r="K4937">
        <v>1</v>
      </c>
      <c r="L4937">
        <v>1</v>
      </c>
      <c r="M4937">
        <v>1</v>
      </c>
      <c r="N4937">
        <v>1</v>
      </c>
      <c r="O4937" t="s">
        <v>225</v>
      </c>
      <c r="P4937">
        <v>0</v>
      </c>
      <c r="Q4937">
        <v>1</v>
      </c>
      <c r="R4937">
        <v>4200</v>
      </c>
      <c r="S4937" t="s">
        <v>243</v>
      </c>
      <c r="T4937">
        <v>4200</v>
      </c>
      <c r="U4937" t="s">
        <v>17191</v>
      </c>
      <c r="V4937" t="s">
        <v>413</v>
      </c>
      <c r="W4937" t="s">
        <v>225</v>
      </c>
      <c r="X4937" t="s">
        <v>225</v>
      </c>
      <c r="Y4937">
        <v>4200</v>
      </c>
      <c r="AB4937">
        <v>1</v>
      </c>
      <c r="AC4937">
        <v>1</v>
      </c>
      <c r="AD4937">
        <v>3</v>
      </c>
      <c r="AE4937">
        <v>1576</v>
      </c>
      <c r="AF4937">
        <v>2</v>
      </c>
      <c r="AQ4937">
        <v>2</v>
      </c>
      <c r="AR4937">
        <f t="shared" si="77"/>
        <v>9.68</v>
      </c>
      <c r="AS4937">
        <v>1</v>
      </c>
      <c r="AT4937" t="s">
        <v>132</v>
      </c>
      <c r="AU4937">
        <v>41</v>
      </c>
    </row>
    <row r="4938" spans="1:47">
      <c r="A4938" t="s">
        <v>17195</v>
      </c>
      <c r="C4938">
        <v>310</v>
      </c>
      <c r="D4938" t="s">
        <v>17196</v>
      </c>
      <c r="E4938">
        <v>101</v>
      </c>
      <c r="F4938" t="s">
        <v>17197</v>
      </c>
      <c r="G4938" t="s">
        <v>1783</v>
      </c>
      <c r="H4938" t="s">
        <v>220</v>
      </c>
      <c r="I4938" t="s">
        <v>17198</v>
      </c>
      <c r="J4938">
        <v>0.21329000000000001</v>
      </c>
      <c r="K4938">
        <v>1</v>
      </c>
      <c r="L4938">
        <v>1</v>
      </c>
      <c r="M4938">
        <v>1</v>
      </c>
      <c r="N4938">
        <v>1</v>
      </c>
      <c r="O4938" t="s">
        <v>225</v>
      </c>
      <c r="P4938">
        <v>0</v>
      </c>
      <c r="Q4938">
        <v>1</v>
      </c>
      <c r="R4938">
        <v>5000</v>
      </c>
      <c r="S4938" t="s">
        <v>243</v>
      </c>
      <c r="T4938">
        <v>5000</v>
      </c>
      <c r="U4938" t="s">
        <v>17195</v>
      </c>
      <c r="V4938" t="s">
        <v>455</v>
      </c>
      <c r="W4938" t="s">
        <v>225</v>
      </c>
      <c r="X4938" t="s">
        <v>225</v>
      </c>
      <c r="Y4938">
        <v>5000</v>
      </c>
      <c r="AB4938">
        <v>1</v>
      </c>
      <c r="AC4938">
        <v>1</v>
      </c>
      <c r="AD4938">
        <v>1</v>
      </c>
      <c r="AE4938">
        <v>828</v>
      </c>
      <c r="AF4938">
        <v>1</v>
      </c>
      <c r="AQ4938">
        <v>2</v>
      </c>
      <c r="AR4938">
        <f t="shared" si="77"/>
        <v>4.6463999999999999</v>
      </c>
      <c r="AS4938">
        <v>1</v>
      </c>
      <c r="AT4938" t="s">
        <v>112</v>
      </c>
      <c r="AU4938">
        <v>20</v>
      </c>
    </row>
    <row r="4939" spans="1:47">
      <c r="A4939" t="s">
        <v>17199</v>
      </c>
      <c r="C4939">
        <v>310</v>
      </c>
      <c r="D4939" t="s">
        <v>17200</v>
      </c>
      <c r="E4939">
        <v>101</v>
      </c>
      <c r="F4939" t="s">
        <v>17201</v>
      </c>
      <c r="G4939" t="s">
        <v>11287</v>
      </c>
      <c r="H4939" t="s">
        <v>220</v>
      </c>
      <c r="I4939" t="s">
        <v>17202</v>
      </c>
      <c r="J4939">
        <v>0.21844</v>
      </c>
      <c r="K4939">
        <v>1</v>
      </c>
      <c r="L4939">
        <v>1</v>
      </c>
      <c r="M4939">
        <v>1</v>
      </c>
      <c r="N4939">
        <v>1</v>
      </c>
      <c r="O4939" t="s">
        <v>225</v>
      </c>
      <c r="P4939">
        <v>0</v>
      </c>
      <c r="Q4939">
        <v>1</v>
      </c>
      <c r="R4939">
        <v>7400</v>
      </c>
      <c r="S4939" t="s">
        <v>223</v>
      </c>
      <c r="T4939">
        <v>7400</v>
      </c>
      <c r="U4939" t="s">
        <v>17199</v>
      </c>
      <c r="V4939" t="s">
        <v>413</v>
      </c>
      <c r="W4939" t="s">
        <v>225</v>
      </c>
      <c r="X4939" t="s">
        <v>225</v>
      </c>
      <c r="Y4939">
        <v>7400</v>
      </c>
      <c r="AB4939">
        <v>1</v>
      </c>
      <c r="AC4939">
        <v>1</v>
      </c>
      <c r="AD4939">
        <v>3</v>
      </c>
      <c r="AE4939">
        <v>1390</v>
      </c>
      <c r="AF4939">
        <v>1</v>
      </c>
      <c r="AQ4939">
        <v>1</v>
      </c>
      <c r="AR4939">
        <f t="shared" si="77"/>
        <v>9.68</v>
      </c>
      <c r="AS4939">
        <v>1</v>
      </c>
      <c r="AT4939" t="s">
        <v>133</v>
      </c>
      <c r="AU4939">
        <v>42</v>
      </c>
    </row>
    <row r="4940" spans="1:47">
      <c r="A4940" t="s">
        <v>17203</v>
      </c>
      <c r="C4940">
        <v>310</v>
      </c>
      <c r="D4940" t="s">
        <v>17204</v>
      </c>
      <c r="E4940">
        <v>101</v>
      </c>
      <c r="F4940" t="s">
        <v>17205</v>
      </c>
      <c r="G4940" t="s">
        <v>1783</v>
      </c>
      <c r="H4940" t="s">
        <v>220</v>
      </c>
      <c r="I4940" t="s">
        <v>17206</v>
      </c>
      <c r="J4940">
        <v>0.22642000000000001</v>
      </c>
      <c r="K4940">
        <v>1</v>
      </c>
      <c r="L4940">
        <v>1</v>
      </c>
      <c r="M4940">
        <v>1</v>
      </c>
      <c r="N4940">
        <v>1</v>
      </c>
      <c r="O4940" t="s">
        <v>225</v>
      </c>
      <c r="P4940">
        <v>0</v>
      </c>
      <c r="Q4940">
        <v>1</v>
      </c>
      <c r="R4940">
        <v>8100</v>
      </c>
      <c r="S4940" t="s">
        <v>223</v>
      </c>
      <c r="T4940">
        <v>8100</v>
      </c>
      <c r="U4940" t="s">
        <v>17203</v>
      </c>
      <c r="V4940" t="s">
        <v>2046</v>
      </c>
      <c r="W4940" t="s">
        <v>225</v>
      </c>
      <c r="X4940" t="s">
        <v>225</v>
      </c>
      <c r="Y4940">
        <v>8100</v>
      </c>
      <c r="AB4940">
        <v>1</v>
      </c>
      <c r="AC4940">
        <v>1</v>
      </c>
      <c r="AD4940">
        <v>3</v>
      </c>
      <c r="AE4940">
        <v>640</v>
      </c>
      <c r="AF4940">
        <v>1</v>
      </c>
      <c r="AQ4940">
        <v>2</v>
      </c>
      <c r="AR4940">
        <f t="shared" si="77"/>
        <v>4.6463999999999999</v>
      </c>
      <c r="AS4940">
        <v>1</v>
      </c>
      <c r="AT4940" t="s">
        <v>112</v>
      </c>
      <c r="AU4940">
        <v>20</v>
      </c>
    </row>
    <row r="4941" spans="1:47">
      <c r="A4941" t="s">
        <v>17207</v>
      </c>
      <c r="C4941">
        <v>310</v>
      </c>
      <c r="D4941" t="s">
        <v>17208</v>
      </c>
      <c r="E4941">
        <v>132</v>
      </c>
      <c r="F4941" t="s">
        <v>17209</v>
      </c>
      <c r="G4941" t="s">
        <v>1783</v>
      </c>
      <c r="H4941" t="s">
        <v>260</v>
      </c>
      <c r="I4941" t="s">
        <v>17210</v>
      </c>
      <c r="J4941">
        <v>1.5761099999999999</v>
      </c>
      <c r="K4941">
        <v>0</v>
      </c>
      <c r="L4941">
        <v>0</v>
      </c>
      <c r="M4941">
        <v>0</v>
      </c>
      <c r="N4941">
        <v>0</v>
      </c>
      <c r="P4941">
        <v>0</v>
      </c>
      <c r="Q4941">
        <v>0</v>
      </c>
      <c r="R4941">
        <v>0</v>
      </c>
      <c r="S4941" t="s">
        <v>223</v>
      </c>
      <c r="T4941">
        <v>0</v>
      </c>
      <c r="U4941" t="s">
        <v>17207</v>
      </c>
      <c r="Y4941">
        <v>0</v>
      </c>
      <c r="AB4941">
        <v>0</v>
      </c>
      <c r="AC4941">
        <v>0</v>
      </c>
      <c r="AD4941">
        <v>0</v>
      </c>
      <c r="AE4941">
        <v>0</v>
      </c>
      <c r="AF4941">
        <v>0</v>
      </c>
      <c r="AQ4941">
        <v>1</v>
      </c>
      <c r="AR4941">
        <f t="shared" si="77"/>
        <v>0</v>
      </c>
      <c r="AS4941">
        <v>1</v>
      </c>
      <c r="AT4941" t="s">
        <v>129</v>
      </c>
      <c r="AU4941">
        <v>38</v>
      </c>
    </row>
    <row r="4942" spans="1:47">
      <c r="A4942" t="s">
        <v>17211</v>
      </c>
      <c r="C4942">
        <v>310</v>
      </c>
      <c r="D4942" t="s">
        <v>17212</v>
      </c>
      <c r="E4942">
        <v>101</v>
      </c>
      <c r="F4942" t="s">
        <v>16943</v>
      </c>
      <c r="G4942" t="s">
        <v>1783</v>
      </c>
      <c r="H4942" t="s">
        <v>220</v>
      </c>
      <c r="I4942" t="s">
        <v>17213</v>
      </c>
      <c r="J4942">
        <v>0.15468999999999999</v>
      </c>
      <c r="K4942">
        <v>1</v>
      </c>
      <c r="L4942">
        <v>1</v>
      </c>
      <c r="M4942">
        <v>1</v>
      </c>
      <c r="N4942">
        <v>1</v>
      </c>
      <c r="O4942" t="s">
        <v>225</v>
      </c>
      <c r="P4942">
        <v>0</v>
      </c>
      <c r="Q4942">
        <v>1</v>
      </c>
      <c r="R4942">
        <v>3600</v>
      </c>
      <c r="S4942" t="s">
        <v>223</v>
      </c>
      <c r="T4942">
        <v>3600</v>
      </c>
      <c r="U4942" t="s">
        <v>17211</v>
      </c>
      <c r="V4942" t="s">
        <v>455</v>
      </c>
      <c r="W4942" t="s">
        <v>225</v>
      </c>
      <c r="X4942" t="s">
        <v>225</v>
      </c>
      <c r="Y4942">
        <v>3600</v>
      </c>
      <c r="AB4942">
        <v>1</v>
      </c>
      <c r="AC4942">
        <v>1</v>
      </c>
      <c r="AD4942">
        <v>3</v>
      </c>
      <c r="AE4942">
        <v>1236</v>
      </c>
      <c r="AF4942">
        <v>1</v>
      </c>
      <c r="AQ4942">
        <v>1</v>
      </c>
      <c r="AR4942">
        <f t="shared" si="77"/>
        <v>4.6463999999999999</v>
      </c>
      <c r="AS4942">
        <v>1</v>
      </c>
      <c r="AT4942" t="s">
        <v>112</v>
      </c>
      <c r="AU4942">
        <v>20</v>
      </c>
    </row>
    <row r="4943" spans="1:47">
      <c r="A4943" t="s">
        <v>17214</v>
      </c>
      <c r="C4943">
        <v>310</v>
      </c>
      <c r="D4943" t="s">
        <v>17215</v>
      </c>
      <c r="E4943">
        <v>101</v>
      </c>
      <c r="F4943" t="s">
        <v>17216</v>
      </c>
      <c r="G4943" t="s">
        <v>1783</v>
      </c>
      <c r="H4943" t="s">
        <v>220</v>
      </c>
      <c r="I4943" t="s">
        <v>17217</v>
      </c>
      <c r="J4943">
        <v>0.10657</v>
      </c>
      <c r="K4943">
        <v>1</v>
      </c>
      <c r="L4943">
        <v>1</v>
      </c>
      <c r="M4943">
        <v>1</v>
      </c>
      <c r="N4943">
        <v>1</v>
      </c>
      <c r="O4943" t="s">
        <v>225</v>
      </c>
      <c r="P4943">
        <v>0</v>
      </c>
      <c r="Q4943">
        <v>1</v>
      </c>
      <c r="R4943">
        <v>3400</v>
      </c>
      <c r="S4943" t="s">
        <v>223</v>
      </c>
      <c r="T4943">
        <v>3400</v>
      </c>
      <c r="U4943" t="s">
        <v>17214</v>
      </c>
      <c r="V4943" t="s">
        <v>455</v>
      </c>
      <c r="W4943" t="s">
        <v>225</v>
      </c>
      <c r="X4943" t="s">
        <v>225</v>
      </c>
      <c r="Y4943">
        <v>3400</v>
      </c>
      <c r="AB4943">
        <v>1</v>
      </c>
      <c r="AC4943">
        <v>1</v>
      </c>
      <c r="AD4943">
        <v>1</v>
      </c>
      <c r="AE4943">
        <v>448</v>
      </c>
      <c r="AF4943">
        <v>1</v>
      </c>
      <c r="AQ4943">
        <v>1</v>
      </c>
      <c r="AR4943">
        <f t="shared" si="77"/>
        <v>4.6463999999999999</v>
      </c>
      <c r="AS4943">
        <v>1</v>
      </c>
      <c r="AT4943" t="s">
        <v>112</v>
      </c>
      <c r="AU4943">
        <v>20</v>
      </c>
    </row>
    <row r="4944" spans="1:47">
      <c r="A4944" t="s">
        <v>17218</v>
      </c>
      <c r="C4944">
        <v>310</v>
      </c>
      <c r="D4944" t="s">
        <v>17219</v>
      </c>
      <c r="E4944">
        <v>101</v>
      </c>
      <c r="F4944" t="s">
        <v>17220</v>
      </c>
      <c r="G4944" t="s">
        <v>1783</v>
      </c>
      <c r="H4944" t="s">
        <v>220</v>
      </c>
      <c r="I4944" t="s">
        <v>17221</v>
      </c>
      <c r="J4944">
        <v>0.113</v>
      </c>
      <c r="K4944">
        <v>1</v>
      </c>
      <c r="L4944">
        <v>1</v>
      </c>
      <c r="M4944">
        <v>1</v>
      </c>
      <c r="N4944">
        <v>1</v>
      </c>
      <c r="O4944" t="s">
        <v>225</v>
      </c>
      <c r="P4944">
        <v>0</v>
      </c>
      <c r="Q4944">
        <v>1</v>
      </c>
      <c r="R4944">
        <v>4400</v>
      </c>
      <c r="S4944" t="s">
        <v>223</v>
      </c>
      <c r="T4944">
        <v>4400</v>
      </c>
      <c r="U4944" t="s">
        <v>17218</v>
      </c>
      <c r="V4944" t="s">
        <v>455</v>
      </c>
      <c r="W4944" t="s">
        <v>225</v>
      </c>
      <c r="X4944" t="s">
        <v>225</v>
      </c>
      <c r="Y4944">
        <v>4400</v>
      </c>
      <c r="AB4944">
        <v>1</v>
      </c>
      <c r="AC4944">
        <v>1</v>
      </c>
      <c r="AD4944">
        <v>2</v>
      </c>
      <c r="AE4944">
        <v>768</v>
      </c>
      <c r="AF4944">
        <v>1</v>
      </c>
      <c r="AQ4944">
        <v>1</v>
      </c>
      <c r="AR4944">
        <f t="shared" si="77"/>
        <v>4.6463999999999999</v>
      </c>
      <c r="AS4944">
        <v>1</v>
      </c>
      <c r="AT4944" t="s">
        <v>112</v>
      </c>
      <c r="AU4944">
        <v>20</v>
      </c>
    </row>
    <row r="4945" spans="1:47">
      <c r="A4945" t="s">
        <v>17222</v>
      </c>
      <c r="C4945">
        <v>310</v>
      </c>
      <c r="D4945" t="s">
        <v>17223</v>
      </c>
      <c r="E4945">
        <v>101</v>
      </c>
      <c r="F4945" t="s">
        <v>17224</v>
      </c>
      <c r="G4945" t="s">
        <v>11287</v>
      </c>
      <c r="H4945" t="s">
        <v>220</v>
      </c>
      <c r="I4945" t="s">
        <v>17225</v>
      </c>
      <c r="J4945">
        <v>0.74599000000000004</v>
      </c>
      <c r="K4945">
        <v>1</v>
      </c>
      <c r="L4945">
        <v>1</v>
      </c>
      <c r="M4945">
        <v>1</v>
      </c>
      <c r="N4945">
        <v>1</v>
      </c>
      <c r="O4945" t="s">
        <v>225</v>
      </c>
      <c r="P4945">
        <v>0</v>
      </c>
      <c r="Q4945">
        <v>1</v>
      </c>
      <c r="R4945">
        <v>500</v>
      </c>
      <c r="S4945" t="s">
        <v>223</v>
      </c>
      <c r="T4945">
        <v>500</v>
      </c>
      <c r="U4945" t="s">
        <v>17222</v>
      </c>
      <c r="V4945" t="s">
        <v>413</v>
      </c>
      <c r="W4945" t="s">
        <v>225</v>
      </c>
      <c r="X4945" t="s">
        <v>225</v>
      </c>
      <c r="Y4945">
        <v>500</v>
      </c>
      <c r="AB4945">
        <v>1</v>
      </c>
      <c r="AC4945">
        <v>1</v>
      </c>
      <c r="AD4945">
        <v>3</v>
      </c>
      <c r="AE4945">
        <v>874</v>
      </c>
      <c r="AF4945">
        <v>1.25</v>
      </c>
      <c r="AQ4945">
        <v>1</v>
      </c>
      <c r="AR4945">
        <f t="shared" si="77"/>
        <v>9.68</v>
      </c>
      <c r="AS4945">
        <v>1</v>
      </c>
      <c r="AT4945" t="s">
        <v>133</v>
      </c>
      <c r="AU4945">
        <v>42</v>
      </c>
    </row>
    <row r="4946" spans="1:47">
      <c r="A4946" t="s">
        <v>17226</v>
      </c>
      <c r="C4946">
        <v>310</v>
      </c>
      <c r="D4946" t="s">
        <v>17227</v>
      </c>
      <c r="E4946">
        <v>101</v>
      </c>
      <c r="F4946" t="s">
        <v>17228</v>
      </c>
      <c r="G4946" t="s">
        <v>1783</v>
      </c>
      <c r="H4946" t="s">
        <v>220</v>
      </c>
      <c r="I4946" t="s">
        <v>17229</v>
      </c>
      <c r="J4946">
        <v>0.49858000000000002</v>
      </c>
      <c r="K4946">
        <v>1</v>
      </c>
      <c r="L4946">
        <v>1</v>
      </c>
      <c r="M4946">
        <v>1</v>
      </c>
      <c r="N4946">
        <v>1</v>
      </c>
      <c r="O4946" t="s">
        <v>225</v>
      </c>
      <c r="P4946">
        <v>0</v>
      </c>
      <c r="Q4946">
        <v>0</v>
      </c>
      <c r="R4946">
        <v>0</v>
      </c>
      <c r="S4946" t="s">
        <v>243</v>
      </c>
      <c r="T4946">
        <v>0</v>
      </c>
      <c r="U4946" t="s">
        <v>17226</v>
      </c>
      <c r="V4946" t="s">
        <v>455</v>
      </c>
      <c r="W4946" t="s">
        <v>225</v>
      </c>
      <c r="X4946" t="s">
        <v>225</v>
      </c>
      <c r="Y4946">
        <v>0</v>
      </c>
      <c r="AB4946">
        <v>1</v>
      </c>
      <c r="AC4946">
        <v>1</v>
      </c>
      <c r="AD4946">
        <v>2</v>
      </c>
      <c r="AE4946">
        <v>1815</v>
      </c>
      <c r="AF4946">
        <v>1</v>
      </c>
      <c r="AQ4946">
        <v>4</v>
      </c>
      <c r="AR4946">
        <f t="shared" si="77"/>
        <v>4.6463999999999999</v>
      </c>
      <c r="AS4946">
        <v>1</v>
      </c>
      <c r="AT4946" t="s">
        <v>112</v>
      </c>
      <c r="AU4946">
        <v>20</v>
      </c>
    </row>
    <row r="4947" spans="1:47">
      <c r="A4947" t="s">
        <v>17230</v>
      </c>
      <c r="C4947">
        <v>310</v>
      </c>
      <c r="D4947" t="s">
        <v>16949</v>
      </c>
      <c r="E4947">
        <v>101</v>
      </c>
      <c r="F4947" t="s">
        <v>17097</v>
      </c>
      <c r="G4947" t="s">
        <v>11287</v>
      </c>
      <c r="H4947" t="s">
        <v>220</v>
      </c>
      <c r="I4947" t="s">
        <v>17231</v>
      </c>
      <c r="J4947">
        <v>0.30906</v>
      </c>
      <c r="K4947">
        <v>1</v>
      </c>
      <c r="L4947">
        <v>1</v>
      </c>
      <c r="M4947">
        <v>1</v>
      </c>
      <c r="N4947">
        <v>1</v>
      </c>
      <c r="O4947" t="s">
        <v>225</v>
      </c>
      <c r="P4947">
        <v>0</v>
      </c>
      <c r="Q4947">
        <v>1</v>
      </c>
      <c r="R4947">
        <v>14400</v>
      </c>
      <c r="S4947" t="s">
        <v>223</v>
      </c>
      <c r="T4947">
        <v>14400</v>
      </c>
      <c r="U4947" t="s">
        <v>17230</v>
      </c>
      <c r="V4947" t="s">
        <v>455</v>
      </c>
      <c r="W4947" t="s">
        <v>225</v>
      </c>
      <c r="X4947" t="s">
        <v>225</v>
      </c>
      <c r="Y4947">
        <v>14400</v>
      </c>
      <c r="AB4947">
        <v>1</v>
      </c>
      <c r="AC4947">
        <v>1</v>
      </c>
      <c r="AD4947">
        <v>2</v>
      </c>
      <c r="AE4947">
        <v>1422</v>
      </c>
      <c r="AF4947">
        <v>1</v>
      </c>
      <c r="AQ4947">
        <v>1</v>
      </c>
      <c r="AR4947">
        <f t="shared" si="77"/>
        <v>9.68</v>
      </c>
      <c r="AS4947">
        <v>1</v>
      </c>
      <c r="AT4947" t="s">
        <v>127</v>
      </c>
      <c r="AU4947">
        <v>35</v>
      </c>
    </row>
    <row r="4948" spans="1:47">
      <c r="A4948" t="s">
        <v>17232</v>
      </c>
      <c r="C4948">
        <v>310</v>
      </c>
      <c r="D4948" t="s">
        <v>17233</v>
      </c>
      <c r="E4948">
        <v>101</v>
      </c>
      <c r="F4948" t="s">
        <v>17234</v>
      </c>
      <c r="G4948" t="s">
        <v>11287</v>
      </c>
      <c r="H4948" t="s">
        <v>220</v>
      </c>
      <c r="I4948" t="s">
        <v>17235</v>
      </c>
      <c r="J4948">
        <v>0.20254</v>
      </c>
      <c r="K4948">
        <v>1</v>
      </c>
      <c r="L4948">
        <v>1</v>
      </c>
      <c r="M4948">
        <v>1</v>
      </c>
      <c r="N4948">
        <v>1</v>
      </c>
      <c r="O4948" t="s">
        <v>225</v>
      </c>
      <c r="P4948">
        <v>0</v>
      </c>
      <c r="Q4948">
        <v>1</v>
      </c>
      <c r="R4948">
        <v>7100</v>
      </c>
      <c r="S4948" t="s">
        <v>223</v>
      </c>
      <c r="T4948">
        <v>7100</v>
      </c>
      <c r="U4948" t="s">
        <v>17232</v>
      </c>
      <c r="V4948" t="s">
        <v>455</v>
      </c>
      <c r="W4948" t="s">
        <v>225</v>
      </c>
      <c r="X4948" t="s">
        <v>225</v>
      </c>
      <c r="Y4948">
        <v>7100</v>
      </c>
      <c r="AB4948">
        <v>1</v>
      </c>
      <c r="AC4948">
        <v>1</v>
      </c>
      <c r="AD4948">
        <v>2</v>
      </c>
      <c r="AE4948">
        <v>712</v>
      </c>
      <c r="AF4948">
        <v>1</v>
      </c>
      <c r="AQ4948">
        <v>1</v>
      </c>
      <c r="AR4948">
        <f t="shared" si="77"/>
        <v>9.68</v>
      </c>
      <c r="AS4948">
        <v>1</v>
      </c>
      <c r="AT4948" t="s">
        <v>133</v>
      </c>
      <c r="AU4948">
        <v>42</v>
      </c>
    </row>
    <row r="4949" spans="1:47">
      <c r="A4949" t="s">
        <v>14871</v>
      </c>
      <c r="C4949">
        <v>310</v>
      </c>
      <c r="E4949">
        <v>0</v>
      </c>
      <c r="J4949">
        <v>42.967559999999999</v>
      </c>
      <c r="K4949">
        <v>0</v>
      </c>
      <c r="L4949">
        <v>0</v>
      </c>
      <c r="M4949">
        <v>0</v>
      </c>
      <c r="N4949">
        <v>0</v>
      </c>
      <c r="P4949">
        <v>0</v>
      </c>
      <c r="Q4949">
        <v>0</v>
      </c>
      <c r="R4949">
        <v>0</v>
      </c>
      <c r="S4949" t="s">
        <v>249</v>
      </c>
      <c r="T4949">
        <v>0</v>
      </c>
      <c r="Y4949">
        <v>0</v>
      </c>
      <c r="AB4949">
        <v>0</v>
      </c>
      <c r="AC4949">
        <v>0</v>
      </c>
      <c r="AD4949">
        <v>0</v>
      </c>
      <c r="AE4949">
        <v>0</v>
      </c>
      <c r="AF4949">
        <v>0</v>
      </c>
      <c r="AQ4949">
        <v>0</v>
      </c>
      <c r="AR4949">
        <f t="shared" si="77"/>
        <v>0</v>
      </c>
      <c r="AS4949">
        <v>1</v>
      </c>
      <c r="AT4949" t="s">
        <v>129</v>
      </c>
      <c r="AU4949">
        <v>38</v>
      </c>
    </row>
    <row r="4950" spans="1:47">
      <c r="A4950" t="s">
        <v>17236</v>
      </c>
      <c r="C4950">
        <v>310</v>
      </c>
      <c r="D4950" t="s">
        <v>16949</v>
      </c>
      <c r="E4950">
        <v>322</v>
      </c>
      <c r="F4950" t="s">
        <v>16950</v>
      </c>
      <c r="G4950" t="s">
        <v>11287</v>
      </c>
      <c r="H4950" t="s">
        <v>11146</v>
      </c>
      <c r="I4950" t="s">
        <v>17237</v>
      </c>
      <c r="J4950">
        <v>0.30656</v>
      </c>
      <c r="K4950">
        <v>2</v>
      </c>
      <c r="L4950">
        <v>2</v>
      </c>
      <c r="M4950">
        <v>2</v>
      </c>
      <c r="N4950">
        <v>2</v>
      </c>
      <c r="O4950" t="s">
        <v>225</v>
      </c>
      <c r="P4950">
        <v>0</v>
      </c>
      <c r="Q4950">
        <v>3</v>
      </c>
      <c r="R4950">
        <v>9200</v>
      </c>
      <c r="S4950" t="s">
        <v>223</v>
      </c>
      <c r="T4950">
        <v>9200</v>
      </c>
      <c r="U4950" t="s">
        <v>17236</v>
      </c>
      <c r="V4950" t="s">
        <v>933</v>
      </c>
      <c r="W4950" t="s">
        <v>659</v>
      </c>
      <c r="X4950" t="s">
        <v>225</v>
      </c>
      <c r="Y4950">
        <v>3066.67</v>
      </c>
      <c r="AB4950">
        <v>2</v>
      </c>
      <c r="AC4950">
        <v>2</v>
      </c>
      <c r="AD4950">
        <v>0</v>
      </c>
      <c r="AE4950">
        <v>1224</v>
      </c>
      <c r="AF4950">
        <v>1</v>
      </c>
      <c r="AQ4950">
        <v>1</v>
      </c>
      <c r="AR4950">
        <f t="shared" si="77"/>
        <v>19.36</v>
      </c>
      <c r="AS4950">
        <v>1</v>
      </c>
      <c r="AT4950" t="s">
        <v>127</v>
      </c>
      <c r="AU4950">
        <v>35</v>
      </c>
    </row>
    <row r="4951" spans="1:47">
      <c r="A4951" t="s">
        <v>17238</v>
      </c>
      <c r="C4951">
        <v>310</v>
      </c>
      <c r="D4951" t="s">
        <v>17239</v>
      </c>
      <c r="E4951">
        <v>101</v>
      </c>
      <c r="F4951" t="s">
        <v>17240</v>
      </c>
      <c r="G4951" t="s">
        <v>1783</v>
      </c>
      <c r="H4951" t="s">
        <v>220</v>
      </c>
      <c r="I4951" t="s">
        <v>17241</v>
      </c>
      <c r="J4951">
        <v>0.12911</v>
      </c>
      <c r="K4951">
        <v>1</v>
      </c>
      <c r="L4951">
        <v>1</v>
      </c>
      <c r="M4951">
        <v>1</v>
      </c>
      <c r="N4951">
        <v>1</v>
      </c>
      <c r="O4951" t="s">
        <v>225</v>
      </c>
      <c r="P4951">
        <v>0</v>
      </c>
      <c r="Q4951">
        <v>1</v>
      </c>
      <c r="R4951">
        <v>9500</v>
      </c>
      <c r="S4951" t="s">
        <v>223</v>
      </c>
      <c r="T4951">
        <v>9500</v>
      </c>
      <c r="U4951" t="s">
        <v>17238</v>
      </c>
      <c r="V4951" t="s">
        <v>455</v>
      </c>
      <c r="W4951" t="s">
        <v>225</v>
      </c>
      <c r="X4951" t="s">
        <v>225</v>
      </c>
      <c r="Y4951">
        <v>9500</v>
      </c>
      <c r="AB4951">
        <v>1</v>
      </c>
      <c r="AC4951">
        <v>1</v>
      </c>
      <c r="AD4951">
        <v>3</v>
      </c>
      <c r="AE4951">
        <v>1414</v>
      </c>
      <c r="AF4951">
        <v>1.75</v>
      </c>
      <c r="AQ4951">
        <v>1</v>
      </c>
      <c r="AR4951">
        <f t="shared" si="77"/>
        <v>4.6463999999999999</v>
      </c>
      <c r="AS4951">
        <v>1</v>
      </c>
      <c r="AT4951" t="s">
        <v>112</v>
      </c>
      <c r="AU4951">
        <v>20</v>
      </c>
    </row>
    <row r="4952" spans="1:47">
      <c r="A4952" t="s">
        <v>17242</v>
      </c>
      <c r="C4952">
        <v>310</v>
      </c>
      <c r="D4952" t="s">
        <v>17243</v>
      </c>
      <c r="E4952">
        <v>101</v>
      </c>
      <c r="F4952" t="s">
        <v>17244</v>
      </c>
      <c r="G4952" t="s">
        <v>1783</v>
      </c>
      <c r="H4952" t="s">
        <v>220</v>
      </c>
      <c r="I4952" t="s">
        <v>17245</v>
      </c>
      <c r="J4952">
        <v>0.21789</v>
      </c>
      <c r="K4952">
        <v>1</v>
      </c>
      <c r="L4952">
        <v>1</v>
      </c>
      <c r="M4952">
        <v>1</v>
      </c>
      <c r="N4952">
        <v>1</v>
      </c>
      <c r="O4952" t="s">
        <v>225</v>
      </c>
      <c r="P4952">
        <v>0</v>
      </c>
      <c r="Q4952">
        <v>1</v>
      </c>
      <c r="R4952">
        <v>12200</v>
      </c>
      <c r="S4952" t="s">
        <v>223</v>
      </c>
      <c r="T4952">
        <v>12200</v>
      </c>
      <c r="U4952" t="s">
        <v>17242</v>
      </c>
      <c r="V4952" t="s">
        <v>455</v>
      </c>
      <c r="W4952" t="s">
        <v>225</v>
      </c>
      <c r="X4952" t="s">
        <v>225</v>
      </c>
      <c r="Y4952">
        <v>12200</v>
      </c>
      <c r="AB4952">
        <v>1</v>
      </c>
      <c r="AC4952">
        <v>1</v>
      </c>
      <c r="AD4952">
        <v>2</v>
      </c>
      <c r="AE4952">
        <v>1184</v>
      </c>
      <c r="AF4952">
        <v>1</v>
      </c>
      <c r="AQ4952">
        <v>1</v>
      </c>
      <c r="AR4952">
        <f t="shared" si="77"/>
        <v>4.6463999999999999</v>
      </c>
      <c r="AS4952">
        <v>1</v>
      </c>
      <c r="AT4952" t="s">
        <v>112</v>
      </c>
      <c r="AU4952">
        <v>20</v>
      </c>
    </row>
    <row r="4953" spans="1:47">
      <c r="A4953" t="s">
        <v>17246</v>
      </c>
      <c r="C4953">
        <v>310</v>
      </c>
      <c r="D4953" t="s">
        <v>17247</v>
      </c>
      <c r="E4953">
        <v>101</v>
      </c>
      <c r="F4953" t="s">
        <v>17003</v>
      </c>
      <c r="G4953" t="s">
        <v>1783</v>
      </c>
      <c r="H4953" t="s">
        <v>220</v>
      </c>
      <c r="I4953" t="s">
        <v>17248</v>
      </c>
      <c r="J4953">
        <v>0.12644</v>
      </c>
      <c r="K4953">
        <v>1</v>
      </c>
      <c r="L4953">
        <v>1</v>
      </c>
      <c r="M4953">
        <v>1</v>
      </c>
      <c r="N4953">
        <v>1</v>
      </c>
      <c r="O4953" t="s">
        <v>225</v>
      </c>
      <c r="P4953">
        <v>0</v>
      </c>
      <c r="Q4953">
        <v>1</v>
      </c>
      <c r="R4953">
        <v>3300</v>
      </c>
      <c r="S4953" t="s">
        <v>223</v>
      </c>
      <c r="T4953">
        <v>3300</v>
      </c>
      <c r="U4953" t="s">
        <v>17246</v>
      </c>
      <c r="V4953" t="s">
        <v>455</v>
      </c>
      <c r="W4953" t="s">
        <v>225</v>
      </c>
      <c r="X4953" t="s">
        <v>225</v>
      </c>
      <c r="Y4953">
        <v>3300</v>
      </c>
      <c r="AB4953">
        <v>1</v>
      </c>
      <c r="AC4953">
        <v>1</v>
      </c>
      <c r="AD4953">
        <v>3</v>
      </c>
      <c r="AE4953">
        <v>870</v>
      </c>
      <c r="AF4953">
        <v>1</v>
      </c>
      <c r="AQ4953">
        <v>1</v>
      </c>
      <c r="AR4953">
        <f t="shared" si="77"/>
        <v>4.6463999999999999</v>
      </c>
      <c r="AS4953">
        <v>1</v>
      </c>
      <c r="AT4953" t="s">
        <v>112</v>
      </c>
      <c r="AU4953">
        <v>20</v>
      </c>
    </row>
    <row r="4954" spans="1:47">
      <c r="A4954" t="s">
        <v>17249</v>
      </c>
      <c r="C4954">
        <v>310</v>
      </c>
      <c r="D4954" t="s">
        <v>17250</v>
      </c>
      <c r="E4954">
        <v>101</v>
      </c>
      <c r="F4954" t="s">
        <v>17251</v>
      </c>
      <c r="G4954" t="s">
        <v>11287</v>
      </c>
      <c r="H4954" t="s">
        <v>220</v>
      </c>
      <c r="I4954" t="s">
        <v>17252</v>
      </c>
      <c r="J4954">
        <v>0.20923</v>
      </c>
      <c r="K4954">
        <v>1</v>
      </c>
      <c r="L4954">
        <v>1</v>
      </c>
      <c r="M4954">
        <v>1</v>
      </c>
      <c r="N4954">
        <v>1</v>
      </c>
      <c r="O4954" t="s">
        <v>225</v>
      </c>
      <c r="P4954">
        <v>0</v>
      </c>
      <c r="Q4954">
        <v>1</v>
      </c>
      <c r="R4954">
        <v>800</v>
      </c>
      <c r="S4954" t="s">
        <v>223</v>
      </c>
      <c r="T4954">
        <v>800</v>
      </c>
      <c r="U4954" t="s">
        <v>17249</v>
      </c>
      <c r="V4954" t="s">
        <v>455</v>
      </c>
      <c r="W4954" t="s">
        <v>225</v>
      </c>
      <c r="X4954" t="s">
        <v>225</v>
      </c>
      <c r="Y4954">
        <v>800</v>
      </c>
      <c r="AB4954">
        <v>1</v>
      </c>
      <c r="AC4954">
        <v>1</v>
      </c>
      <c r="AD4954">
        <v>2</v>
      </c>
      <c r="AE4954">
        <v>720</v>
      </c>
      <c r="AF4954">
        <v>1</v>
      </c>
      <c r="AQ4954">
        <v>1</v>
      </c>
      <c r="AR4954">
        <f t="shared" si="77"/>
        <v>9.68</v>
      </c>
      <c r="AS4954">
        <v>1</v>
      </c>
      <c r="AT4954" t="s">
        <v>133</v>
      </c>
      <c r="AU4954">
        <v>42</v>
      </c>
    </row>
    <row r="4955" spans="1:47">
      <c r="A4955" t="s">
        <v>17253</v>
      </c>
      <c r="C4955">
        <v>310</v>
      </c>
      <c r="D4955" t="s">
        <v>17254</v>
      </c>
      <c r="E4955">
        <v>903</v>
      </c>
      <c r="F4955" t="s">
        <v>17255</v>
      </c>
      <c r="G4955" t="s">
        <v>1783</v>
      </c>
      <c r="H4955" t="s">
        <v>833</v>
      </c>
      <c r="I4955" t="s">
        <v>17256</v>
      </c>
      <c r="J4955">
        <v>4.6120799999999997</v>
      </c>
      <c r="K4955">
        <v>0</v>
      </c>
      <c r="L4955">
        <v>0</v>
      </c>
      <c r="M4955">
        <v>0</v>
      </c>
      <c r="N4955">
        <v>0</v>
      </c>
      <c r="P4955">
        <v>0</v>
      </c>
      <c r="Q4955">
        <v>1</v>
      </c>
      <c r="R4955">
        <v>0</v>
      </c>
      <c r="S4955" t="s">
        <v>223</v>
      </c>
      <c r="T4955">
        <v>0</v>
      </c>
      <c r="U4955" t="s">
        <v>17253</v>
      </c>
      <c r="V4955" t="s">
        <v>455</v>
      </c>
      <c r="W4955" t="s">
        <v>225</v>
      </c>
      <c r="Y4955">
        <v>0</v>
      </c>
      <c r="AB4955">
        <v>0</v>
      </c>
      <c r="AC4955">
        <v>0</v>
      </c>
      <c r="AD4955">
        <v>0</v>
      </c>
      <c r="AE4955">
        <v>0</v>
      </c>
      <c r="AF4955">
        <v>0</v>
      </c>
      <c r="AQ4955">
        <v>1</v>
      </c>
      <c r="AR4955">
        <f t="shared" si="77"/>
        <v>0</v>
      </c>
      <c r="AS4955">
        <v>1</v>
      </c>
      <c r="AT4955" t="s">
        <v>112</v>
      </c>
      <c r="AU4955">
        <v>20</v>
      </c>
    </row>
    <row r="4956" spans="1:47">
      <c r="A4956" t="s">
        <v>17257</v>
      </c>
      <c r="C4956">
        <v>310</v>
      </c>
      <c r="D4956" t="s">
        <v>17258</v>
      </c>
      <c r="E4956">
        <v>101</v>
      </c>
      <c r="F4956" t="s">
        <v>17259</v>
      </c>
      <c r="G4956" t="s">
        <v>1783</v>
      </c>
      <c r="H4956" t="s">
        <v>220</v>
      </c>
      <c r="I4956" t="s">
        <v>17260</v>
      </c>
      <c r="J4956">
        <v>0.31735000000000002</v>
      </c>
      <c r="K4956">
        <v>1</v>
      </c>
      <c r="L4956">
        <v>1</v>
      </c>
      <c r="M4956">
        <v>1</v>
      </c>
      <c r="N4956">
        <v>1</v>
      </c>
      <c r="O4956" t="s">
        <v>225</v>
      </c>
      <c r="P4956">
        <v>0</v>
      </c>
      <c r="Q4956">
        <v>0</v>
      </c>
      <c r="R4956">
        <v>0</v>
      </c>
      <c r="S4956" t="s">
        <v>223</v>
      </c>
      <c r="T4956">
        <v>0</v>
      </c>
      <c r="U4956" t="s">
        <v>17257</v>
      </c>
      <c r="V4956" t="s">
        <v>455</v>
      </c>
      <c r="W4956" t="s">
        <v>225</v>
      </c>
      <c r="X4956" t="s">
        <v>225</v>
      </c>
      <c r="Y4956">
        <v>0</v>
      </c>
      <c r="AB4956">
        <v>1</v>
      </c>
      <c r="AC4956">
        <v>1</v>
      </c>
      <c r="AD4956">
        <v>3</v>
      </c>
      <c r="AE4956">
        <v>744</v>
      </c>
      <c r="AF4956">
        <v>1</v>
      </c>
      <c r="AQ4956">
        <v>2</v>
      </c>
      <c r="AR4956">
        <f t="shared" si="77"/>
        <v>4.6463999999999999</v>
      </c>
      <c r="AS4956">
        <v>1</v>
      </c>
      <c r="AT4956" t="s">
        <v>112</v>
      </c>
      <c r="AU4956">
        <v>20</v>
      </c>
    </row>
    <row r="4957" spans="1:47">
      <c r="A4957" t="s">
        <v>17261</v>
      </c>
      <c r="C4957">
        <v>310</v>
      </c>
      <c r="D4957" t="s">
        <v>17262</v>
      </c>
      <c r="E4957">
        <v>101</v>
      </c>
      <c r="F4957" t="s">
        <v>17263</v>
      </c>
      <c r="G4957" t="s">
        <v>1783</v>
      </c>
      <c r="H4957" t="s">
        <v>220</v>
      </c>
      <c r="I4957" t="s">
        <v>17264</v>
      </c>
      <c r="J4957">
        <v>0.10949</v>
      </c>
      <c r="K4957">
        <v>1</v>
      </c>
      <c r="L4957">
        <v>1</v>
      </c>
      <c r="M4957">
        <v>1</v>
      </c>
      <c r="N4957">
        <v>1</v>
      </c>
      <c r="O4957" t="s">
        <v>225</v>
      </c>
      <c r="P4957">
        <v>0</v>
      </c>
      <c r="Q4957">
        <v>1</v>
      </c>
      <c r="R4957">
        <v>2900</v>
      </c>
      <c r="S4957" t="s">
        <v>223</v>
      </c>
      <c r="T4957">
        <v>2900</v>
      </c>
      <c r="U4957" t="s">
        <v>17261</v>
      </c>
      <c r="V4957" t="s">
        <v>455</v>
      </c>
      <c r="W4957" t="s">
        <v>225</v>
      </c>
      <c r="X4957" t="s">
        <v>225</v>
      </c>
      <c r="Y4957">
        <v>2900</v>
      </c>
      <c r="AB4957">
        <v>1</v>
      </c>
      <c r="AC4957">
        <v>1</v>
      </c>
      <c r="AD4957">
        <v>2</v>
      </c>
      <c r="AE4957">
        <v>640</v>
      </c>
      <c r="AF4957">
        <v>1</v>
      </c>
      <c r="AQ4957">
        <v>1</v>
      </c>
      <c r="AR4957">
        <f t="shared" si="77"/>
        <v>4.6463999999999999</v>
      </c>
      <c r="AS4957">
        <v>1</v>
      </c>
      <c r="AT4957" t="s">
        <v>112</v>
      </c>
      <c r="AU4957">
        <v>20</v>
      </c>
    </row>
    <row r="4958" spans="1:47">
      <c r="A4958" t="s">
        <v>17265</v>
      </c>
      <c r="C4958">
        <v>310</v>
      </c>
      <c r="D4958" t="s">
        <v>17266</v>
      </c>
      <c r="E4958">
        <v>101</v>
      </c>
      <c r="F4958" t="s">
        <v>17267</v>
      </c>
      <c r="G4958" t="s">
        <v>11287</v>
      </c>
      <c r="H4958" t="s">
        <v>220</v>
      </c>
      <c r="I4958" t="s">
        <v>17268</v>
      </c>
      <c r="J4958">
        <v>0.19864000000000001</v>
      </c>
      <c r="K4958">
        <v>1</v>
      </c>
      <c r="L4958">
        <v>1</v>
      </c>
      <c r="M4958">
        <v>1</v>
      </c>
      <c r="N4958">
        <v>1</v>
      </c>
      <c r="O4958" t="s">
        <v>225</v>
      </c>
      <c r="P4958">
        <v>0</v>
      </c>
      <c r="Q4958">
        <v>1</v>
      </c>
      <c r="R4958">
        <v>4400</v>
      </c>
      <c r="S4958" t="s">
        <v>223</v>
      </c>
      <c r="T4958">
        <v>4400</v>
      </c>
      <c r="U4958" t="s">
        <v>17265</v>
      </c>
      <c r="V4958" t="s">
        <v>455</v>
      </c>
      <c r="W4958" t="s">
        <v>225</v>
      </c>
      <c r="X4958" t="s">
        <v>225</v>
      </c>
      <c r="Y4958">
        <v>4400</v>
      </c>
      <c r="AB4958">
        <v>1</v>
      </c>
      <c r="AC4958">
        <v>1</v>
      </c>
      <c r="AD4958">
        <v>2</v>
      </c>
      <c r="AE4958">
        <v>960</v>
      </c>
      <c r="AF4958">
        <v>1</v>
      </c>
      <c r="AQ4958">
        <v>1</v>
      </c>
      <c r="AR4958">
        <f t="shared" si="77"/>
        <v>9.68</v>
      </c>
      <c r="AS4958">
        <v>1</v>
      </c>
      <c r="AT4958" t="s">
        <v>133</v>
      </c>
      <c r="AU4958">
        <v>42</v>
      </c>
    </row>
    <row r="4959" spans="1:47">
      <c r="A4959" t="s">
        <v>17269</v>
      </c>
      <c r="C4959">
        <v>310</v>
      </c>
      <c r="D4959" t="s">
        <v>17270</v>
      </c>
      <c r="E4959">
        <v>101</v>
      </c>
      <c r="F4959" t="s">
        <v>17271</v>
      </c>
      <c r="G4959" t="s">
        <v>1783</v>
      </c>
      <c r="H4959" t="s">
        <v>220</v>
      </c>
      <c r="I4959" t="s">
        <v>17272</v>
      </c>
      <c r="J4959">
        <v>0.16467000000000001</v>
      </c>
      <c r="K4959">
        <v>1</v>
      </c>
      <c r="L4959">
        <v>1</v>
      </c>
      <c r="M4959">
        <v>1</v>
      </c>
      <c r="N4959">
        <v>1</v>
      </c>
      <c r="O4959" t="s">
        <v>225</v>
      </c>
      <c r="P4959">
        <v>0</v>
      </c>
      <c r="Q4959">
        <v>1</v>
      </c>
      <c r="R4959">
        <v>500</v>
      </c>
      <c r="S4959" t="s">
        <v>223</v>
      </c>
      <c r="T4959">
        <v>500</v>
      </c>
      <c r="U4959" t="s">
        <v>17269</v>
      </c>
      <c r="V4959" t="s">
        <v>455</v>
      </c>
      <c r="W4959" t="s">
        <v>225</v>
      </c>
      <c r="X4959" t="s">
        <v>225</v>
      </c>
      <c r="Y4959">
        <v>500</v>
      </c>
      <c r="AB4959">
        <v>1</v>
      </c>
      <c r="AC4959">
        <v>1</v>
      </c>
      <c r="AD4959">
        <v>2</v>
      </c>
      <c r="AE4959">
        <v>756</v>
      </c>
      <c r="AF4959">
        <v>1</v>
      </c>
      <c r="AQ4959">
        <v>1</v>
      </c>
      <c r="AR4959">
        <f t="shared" si="77"/>
        <v>4.6463999999999999</v>
      </c>
      <c r="AS4959">
        <v>1</v>
      </c>
      <c r="AT4959" t="s">
        <v>112</v>
      </c>
      <c r="AU4959">
        <v>20</v>
      </c>
    </row>
    <row r="4960" spans="1:47">
      <c r="A4960" t="s">
        <v>17273</v>
      </c>
      <c r="C4960">
        <v>310</v>
      </c>
      <c r="D4960" t="s">
        <v>17274</v>
      </c>
      <c r="E4960">
        <v>101</v>
      </c>
      <c r="F4960" t="s">
        <v>17275</v>
      </c>
      <c r="G4960" t="s">
        <v>11287</v>
      </c>
      <c r="H4960" t="s">
        <v>220</v>
      </c>
      <c r="I4960" t="s">
        <v>17276</v>
      </c>
      <c r="J4960">
        <v>0.53334000000000004</v>
      </c>
      <c r="K4960">
        <v>1</v>
      </c>
      <c r="L4960">
        <v>1</v>
      </c>
      <c r="M4960">
        <v>1</v>
      </c>
      <c r="N4960">
        <v>1</v>
      </c>
      <c r="O4960" t="s">
        <v>225</v>
      </c>
      <c r="P4960">
        <v>0</v>
      </c>
      <c r="Q4960">
        <v>1</v>
      </c>
      <c r="R4960">
        <v>1200</v>
      </c>
      <c r="S4960" t="s">
        <v>223</v>
      </c>
      <c r="T4960">
        <v>1200</v>
      </c>
      <c r="U4960" t="s">
        <v>17273</v>
      </c>
      <c r="V4960" t="s">
        <v>455</v>
      </c>
      <c r="W4960" t="s">
        <v>225</v>
      </c>
      <c r="X4960" t="s">
        <v>225</v>
      </c>
      <c r="Y4960">
        <v>1200</v>
      </c>
      <c r="AB4960">
        <v>1</v>
      </c>
      <c r="AC4960">
        <v>1</v>
      </c>
      <c r="AD4960">
        <v>1</v>
      </c>
      <c r="AE4960">
        <v>828</v>
      </c>
      <c r="AF4960">
        <v>1.3</v>
      </c>
      <c r="AQ4960">
        <v>1</v>
      </c>
      <c r="AR4960">
        <f t="shared" si="77"/>
        <v>9.68</v>
      </c>
      <c r="AS4960">
        <v>1</v>
      </c>
      <c r="AT4960" t="s">
        <v>133</v>
      </c>
      <c r="AU4960">
        <v>42</v>
      </c>
    </row>
    <row r="4961" spans="1:47">
      <c r="A4961" t="s">
        <v>17277</v>
      </c>
      <c r="C4961">
        <v>310</v>
      </c>
      <c r="D4961" t="s">
        <v>17278</v>
      </c>
      <c r="E4961">
        <v>101</v>
      </c>
      <c r="F4961" t="s">
        <v>17279</v>
      </c>
      <c r="G4961" t="s">
        <v>1783</v>
      </c>
      <c r="H4961" t="s">
        <v>220</v>
      </c>
      <c r="I4961" t="s">
        <v>17280</v>
      </c>
      <c r="J4961">
        <v>4.2180000000000002E-2</v>
      </c>
      <c r="K4961">
        <v>1</v>
      </c>
      <c r="L4961">
        <v>1</v>
      </c>
      <c r="M4961">
        <v>1</v>
      </c>
      <c r="N4961">
        <v>1</v>
      </c>
      <c r="O4961" t="s">
        <v>225</v>
      </c>
      <c r="P4961">
        <v>0</v>
      </c>
      <c r="Q4961">
        <v>1</v>
      </c>
      <c r="R4961">
        <v>1700</v>
      </c>
      <c r="S4961" t="s">
        <v>223</v>
      </c>
      <c r="T4961">
        <v>1700</v>
      </c>
      <c r="U4961" t="s">
        <v>17277</v>
      </c>
      <c r="V4961" t="s">
        <v>455</v>
      </c>
      <c r="W4961" t="s">
        <v>225</v>
      </c>
      <c r="X4961" t="s">
        <v>225</v>
      </c>
      <c r="Y4961">
        <v>1700</v>
      </c>
      <c r="AB4961">
        <v>1</v>
      </c>
      <c r="AC4961">
        <v>1</v>
      </c>
      <c r="AD4961">
        <v>2</v>
      </c>
      <c r="AE4961">
        <v>555</v>
      </c>
      <c r="AF4961">
        <v>1</v>
      </c>
      <c r="AQ4961">
        <v>1</v>
      </c>
      <c r="AR4961">
        <f t="shared" si="77"/>
        <v>4.6463999999999999</v>
      </c>
      <c r="AS4961">
        <v>1</v>
      </c>
      <c r="AT4961" t="s">
        <v>112</v>
      </c>
      <c r="AU4961">
        <v>20</v>
      </c>
    </row>
    <row r="4962" spans="1:47">
      <c r="A4962" t="s">
        <v>17281</v>
      </c>
      <c r="C4962">
        <v>310</v>
      </c>
      <c r="D4962" t="s">
        <v>17282</v>
      </c>
      <c r="E4962">
        <v>101</v>
      </c>
      <c r="F4962" t="s">
        <v>17283</v>
      </c>
      <c r="G4962" t="s">
        <v>1783</v>
      </c>
      <c r="H4962" t="s">
        <v>220</v>
      </c>
      <c r="I4962" t="s">
        <v>17284</v>
      </c>
      <c r="J4962">
        <v>0.10675</v>
      </c>
      <c r="K4962">
        <v>1</v>
      </c>
      <c r="L4962">
        <v>1</v>
      </c>
      <c r="M4962">
        <v>1</v>
      </c>
      <c r="N4962">
        <v>1</v>
      </c>
      <c r="O4962" t="s">
        <v>225</v>
      </c>
      <c r="P4962">
        <v>0</v>
      </c>
      <c r="Q4962">
        <v>1</v>
      </c>
      <c r="R4962">
        <v>3700</v>
      </c>
      <c r="S4962" t="s">
        <v>223</v>
      </c>
      <c r="T4962">
        <v>3700</v>
      </c>
      <c r="U4962" t="s">
        <v>17281</v>
      </c>
      <c r="V4962" t="s">
        <v>455</v>
      </c>
      <c r="W4962" t="s">
        <v>225</v>
      </c>
      <c r="X4962" t="s">
        <v>225</v>
      </c>
      <c r="Y4962">
        <v>3700</v>
      </c>
      <c r="AB4962">
        <v>1</v>
      </c>
      <c r="AC4962">
        <v>1</v>
      </c>
      <c r="AD4962">
        <v>3</v>
      </c>
      <c r="AE4962">
        <v>1680</v>
      </c>
      <c r="AF4962">
        <v>2</v>
      </c>
      <c r="AQ4962">
        <v>1</v>
      </c>
      <c r="AR4962">
        <f t="shared" si="77"/>
        <v>4.6463999999999999</v>
      </c>
      <c r="AS4962">
        <v>1</v>
      </c>
      <c r="AT4962" t="s">
        <v>112</v>
      </c>
      <c r="AU4962">
        <v>20</v>
      </c>
    </row>
    <row r="4963" spans="1:47">
      <c r="A4963" t="s">
        <v>17285</v>
      </c>
      <c r="C4963">
        <v>310</v>
      </c>
      <c r="D4963" t="s">
        <v>17286</v>
      </c>
      <c r="E4963">
        <v>101</v>
      </c>
      <c r="F4963" t="s">
        <v>17287</v>
      </c>
      <c r="G4963" t="s">
        <v>1783</v>
      </c>
      <c r="H4963" t="s">
        <v>220</v>
      </c>
      <c r="I4963" t="s">
        <v>17288</v>
      </c>
      <c r="J4963">
        <v>0.19807</v>
      </c>
      <c r="K4963">
        <v>1</v>
      </c>
      <c r="L4963">
        <v>1</v>
      </c>
      <c r="M4963">
        <v>1</v>
      </c>
      <c r="N4963">
        <v>1</v>
      </c>
      <c r="O4963" t="s">
        <v>225</v>
      </c>
      <c r="P4963">
        <v>0</v>
      </c>
      <c r="Q4963">
        <v>1</v>
      </c>
      <c r="R4963">
        <v>14700</v>
      </c>
      <c r="S4963" t="s">
        <v>223</v>
      </c>
      <c r="T4963">
        <v>14700</v>
      </c>
      <c r="U4963" t="s">
        <v>17285</v>
      </c>
      <c r="V4963" t="s">
        <v>455</v>
      </c>
      <c r="W4963" t="s">
        <v>225</v>
      </c>
      <c r="X4963" t="s">
        <v>225</v>
      </c>
      <c r="Y4963">
        <v>14700</v>
      </c>
      <c r="AB4963">
        <v>1</v>
      </c>
      <c r="AC4963">
        <v>1</v>
      </c>
      <c r="AD4963">
        <v>3</v>
      </c>
      <c r="AE4963">
        <v>960</v>
      </c>
      <c r="AF4963">
        <v>1</v>
      </c>
      <c r="AQ4963">
        <v>2</v>
      </c>
      <c r="AR4963">
        <f t="shared" si="77"/>
        <v>4.6463999999999999</v>
      </c>
      <c r="AS4963">
        <v>1</v>
      </c>
      <c r="AT4963" t="s">
        <v>112</v>
      </c>
      <c r="AU4963">
        <v>20</v>
      </c>
    </row>
    <row r="4964" spans="1:47">
      <c r="A4964" t="s">
        <v>17289</v>
      </c>
      <c r="C4964">
        <v>310</v>
      </c>
      <c r="D4964" t="s">
        <v>17290</v>
      </c>
      <c r="E4964">
        <v>132</v>
      </c>
      <c r="F4964" t="s">
        <v>16657</v>
      </c>
      <c r="G4964" t="s">
        <v>422</v>
      </c>
      <c r="H4964" t="s">
        <v>260</v>
      </c>
      <c r="I4964" t="s">
        <v>17291</v>
      </c>
      <c r="J4964">
        <v>0.24643000000000001</v>
      </c>
      <c r="K4964">
        <v>0</v>
      </c>
      <c r="L4964">
        <v>0</v>
      </c>
      <c r="M4964">
        <v>0</v>
      </c>
      <c r="N4964">
        <v>0</v>
      </c>
      <c r="P4964">
        <v>0</v>
      </c>
      <c r="Q4964">
        <v>0</v>
      </c>
      <c r="R4964">
        <v>0</v>
      </c>
      <c r="S4964" t="s">
        <v>223</v>
      </c>
      <c r="T4964">
        <v>0</v>
      </c>
      <c r="U4964" t="s">
        <v>17289</v>
      </c>
      <c r="V4964" t="s">
        <v>455</v>
      </c>
      <c r="W4964" t="s">
        <v>225</v>
      </c>
      <c r="Y4964">
        <v>0</v>
      </c>
      <c r="AB4964">
        <v>0</v>
      </c>
      <c r="AC4964">
        <v>0</v>
      </c>
      <c r="AD4964">
        <v>0</v>
      </c>
      <c r="AE4964">
        <v>0</v>
      </c>
      <c r="AF4964">
        <v>0</v>
      </c>
      <c r="AQ4964">
        <v>1</v>
      </c>
      <c r="AR4964">
        <f t="shared" si="77"/>
        <v>0</v>
      </c>
      <c r="AS4964">
        <v>1</v>
      </c>
      <c r="AT4964" t="s">
        <v>134</v>
      </c>
      <c r="AU4964">
        <v>43</v>
      </c>
    </row>
    <row r="4965" spans="1:47">
      <c r="A4965" t="s">
        <v>17292</v>
      </c>
      <c r="C4965">
        <v>310</v>
      </c>
      <c r="D4965" t="s">
        <v>17293</v>
      </c>
      <c r="E4965">
        <v>101</v>
      </c>
      <c r="F4965" t="s">
        <v>17294</v>
      </c>
      <c r="G4965" t="s">
        <v>11287</v>
      </c>
      <c r="H4965" t="s">
        <v>220</v>
      </c>
      <c r="I4965" t="s">
        <v>17295</v>
      </c>
      <c r="J4965">
        <v>0.19541</v>
      </c>
      <c r="K4965">
        <v>1</v>
      </c>
      <c r="L4965">
        <v>1</v>
      </c>
      <c r="M4965">
        <v>1</v>
      </c>
      <c r="N4965">
        <v>1</v>
      </c>
      <c r="O4965" t="s">
        <v>225</v>
      </c>
      <c r="P4965">
        <v>0</v>
      </c>
      <c r="Q4965">
        <v>1</v>
      </c>
      <c r="R4965">
        <v>7000</v>
      </c>
      <c r="S4965" t="s">
        <v>223</v>
      </c>
      <c r="T4965">
        <v>7000</v>
      </c>
      <c r="U4965" t="s">
        <v>17292</v>
      </c>
      <c r="V4965" t="s">
        <v>455</v>
      </c>
      <c r="W4965" t="s">
        <v>225</v>
      </c>
      <c r="X4965" t="s">
        <v>225</v>
      </c>
      <c r="Y4965">
        <v>7000</v>
      </c>
      <c r="AB4965">
        <v>1</v>
      </c>
      <c r="AC4965">
        <v>1</v>
      </c>
      <c r="AD4965">
        <v>2</v>
      </c>
      <c r="AE4965">
        <v>1056</v>
      </c>
      <c r="AF4965">
        <v>1</v>
      </c>
      <c r="AQ4965">
        <v>1</v>
      </c>
      <c r="AR4965">
        <f t="shared" si="77"/>
        <v>9.68</v>
      </c>
      <c r="AS4965">
        <v>1</v>
      </c>
      <c r="AT4965" t="s">
        <v>133</v>
      </c>
      <c r="AU4965">
        <v>42</v>
      </c>
    </row>
    <row r="4966" spans="1:47">
      <c r="A4966" t="s">
        <v>17296</v>
      </c>
      <c r="C4966">
        <v>310</v>
      </c>
      <c r="D4966" t="s">
        <v>17297</v>
      </c>
      <c r="E4966">
        <v>101</v>
      </c>
      <c r="F4966" t="s">
        <v>17298</v>
      </c>
      <c r="G4966" t="s">
        <v>11287</v>
      </c>
      <c r="H4966" t="s">
        <v>220</v>
      </c>
      <c r="I4966" t="s">
        <v>17299</v>
      </c>
      <c r="J4966">
        <v>0.53774999999999995</v>
      </c>
      <c r="K4966">
        <v>1</v>
      </c>
      <c r="L4966">
        <v>1</v>
      </c>
      <c r="M4966">
        <v>1</v>
      </c>
      <c r="N4966">
        <v>1</v>
      </c>
      <c r="O4966" t="s">
        <v>225</v>
      </c>
      <c r="P4966">
        <v>0</v>
      </c>
      <c r="Q4966">
        <v>1</v>
      </c>
      <c r="R4966">
        <v>4500</v>
      </c>
      <c r="S4966" t="s">
        <v>223</v>
      </c>
      <c r="T4966">
        <v>4500</v>
      </c>
      <c r="U4966" t="s">
        <v>17296</v>
      </c>
      <c r="V4966" t="s">
        <v>455</v>
      </c>
      <c r="W4966" t="s">
        <v>225</v>
      </c>
      <c r="X4966" t="s">
        <v>225</v>
      </c>
      <c r="Y4966">
        <v>4500</v>
      </c>
      <c r="AB4966">
        <v>1</v>
      </c>
      <c r="AC4966">
        <v>1</v>
      </c>
      <c r="AD4966">
        <v>2</v>
      </c>
      <c r="AE4966">
        <v>744</v>
      </c>
      <c r="AF4966">
        <v>1.25</v>
      </c>
      <c r="AQ4966">
        <v>1</v>
      </c>
      <c r="AR4966">
        <f t="shared" si="77"/>
        <v>9.68</v>
      </c>
      <c r="AS4966">
        <v>1</v>
      </c>
      <c r="AT4966" t="s">
        <v>133</v>
      </c>
      <c r="AU4966">
        <v>42</v>
      </c>
    </row>
    <row r="4967" spans="1:47">
      <c r="A4967" t="s">
        <v>17300</v>
      </c>
      <c r="C4967">
        <v>310</v>
      </c>
      <c r="D4967" t="s">
        <v>17301</v>
      </c>
      <c r="E4967">
        <v>101</v>
      </c>
      <c r="F4967" t="s">
        <v>17302</v>
      </c>
      <c r="G4967" t="s">
        <v>1783</v>
      </c>
      <c r="H4967" t="s">
        <v>220</v>
      </c>
      <c r="I4967" t="s">
        <v>17303</v>
      </c>
      <c r="J4967">
        <v>0.12753</v>
      </c>
      <c r="K4967">
        <v>1</v>
      </c>
      <c r="L4967">
        <v>1</v>
      </c>
      <c r="M4967">
        <v>1</v>
      </c>
      <c r="N4967">
        <v>1</v>
      </c>
      <c r="O4967" t="s">
        <v>225</v>
      </c>
      <c r="P4967">
        <v>0</v>
      </c>
      <c r="Q4967">
        <v>1</v>
      </c>
      <c r="R4967">
        <v>2000</v>
      </c>
      <c r="S4967" t="s">
        <v>223</v>
      </c>
      <c r="T4967">
        <v>2000</v>
      </c>
      <c r="U4967" t="s">
        <v>17300</v>
      </c>
      <c r="V4967" t="s">
        <v>455</v>
      </c>
      <c r="W4967" t="s">
        <v>225</v>
      </c>
      <c r="X4967" t="s">
        <v>225</v>
      </c>
      <c r="Y4967">
        <v>2000</v>
      </c>
      <c r="AB4967">
        <v>1</v>
      </c>
      <c r="AC4967">
        <v>1</v>
      </c>
      <c r="AD4967">
        <v>1</v>
      </c>
      <c r="AE4967">
        <v>668</v>
      </c>
      <c r="AF4967">
        <v>1</v>
      </c>
      <c r="AQ4967">
        <v>1</v>
      </c>
      <c r="AR4967">
        <f t="shared" si="77"/>
        <v>4.6463999999999999</v>
      </c>
      <c r="AS4967">
        <v>1</v>
      </c>
      <c r="AT4967" t="s">
        <v>112</v>
      </c>
      <c r="AU4967">
        <v>20</v>
      </c>
    </row>
    <row r="4968" spans="1:47">
      <c r="A4968" t="s">
        <v>17304</v>
      </c>
      <c r="C4968">
        <v>310</v>
      </c>
      <c r="D4968" t="s">
        <v>17305</v>
      </c>
      <c r="E4968">
        <v>322</v>
      </c>
      <c r="F4968" t="s">
        <v>17306</v>
      </c>
      <c r="G4968" t="s">
        <v>11287</v>
      </c>
      <c r="H4968" t="s">
        <v>12039</v>
      </c>
      <c r="I4968" t="s">
        <v>17307</v>
      </c>
      <c r="J4968">
        <v>0.95930000000000004</v>
      </c>
      <c r="K4968">
        <v>1</v>
      </c>
      <c r="L4968">
        <v>1</v>
      </c>
      <c r="M4968">
        <v>1</v>
      </c>
      <c r="N4968">
        <v>1</v>
      </c>
      <c r="O4968" t="s">
        <v>225</v>
      </c>
      <c r="P4968">
        <v>0</v>
      </c>
      <c r="Q4968">
        <v>1</v>
      </c>
      <c r="R4968">
        <v>12200</v>
      </c>
      <c r="S4968" t="s">
        <v>223</v>
      </c>
      <c r="T4968">
        <v>12200</v>
      </c>
      <c r="U4968" t="s">
        <v>17304</v>
      </c>
      <c r="V4968" t="s">
        <v>933</v>
      </c>
      <c r="W4968" t="s">
        <v>659</v>
      </c>
      <c r="X4968" t="s">
        <v>225</v>
      </c>
      <c r="Y4968">
        <v>12200</v>
      </c>
      <c r="AB4968">
        <v>1</v>
      </c>
      <c r="AC4968">
        <v>1</v>
      </c>
      <c r="AD4968">
        <v>0</v>
      </c>
      <c r="AE4968">
        <v>6540</v>
      </c>
      <c r="AF4968">
        <v>1</v>
      </c>
      <c r="AQ4968">
        <v>1</v>
      </c>
      <c r="AR4968">
        <f t="shared" si="77"/>
        <v>9.68</v>
      </c>
      <c r="AS4968">
        <v>1</v>
      </c>
      <c r="AT4968" t="s">
        <v>132</v>
      </c>
      <c r="AU4968">
        <v>41</v>
      </c>
    </row>
    <row r="4969" spans="1:47">
      <c r="A4969" t="s">
        <v>17308</v>
      </c>
      <c r="C4969">
        <v>310</v>
      </c>
      <c r="D4969" t="s">
        <v>17309</v>
      </c>
      <c r="E4969">
        <v>101</v>
      </c>
      <c r="F4969" t="s">
        <v>17310</v>
      </c>
      <c r="G4969" t="s">
        <v>1783</v>
      </c>
      <c r="H4969" t="s">
        <v>220</v>
      </c>
      <c r="I4969" t="s">
        <v>17311</v>
      </c>
      <c r="J4969">
        <v>0.20471</v>
      </c>
      <c r="K4969">
        <v>1</v>
      </c>
      <c r="L4969">
        <v>1</v>
      </c>
      <c r="M4969">
        <v>1</v>
      </c>
      <c r="N4969">
        <v>1</v>
      </c>
      <c r="O4969" t="s">
        <v>225</v>
      </c>
      <c r="P4969">
        <v>0</v>
      </c>
      <c r="Q4969">
        <v>1</v>
      </c>
      <c r="R4969">
        <v>11200</v>
      </c>
      <c r="S4969" t="s">
        <v>223</v>
      </c>
      <c r="T4969">
        <v>11200</v>
      </c>
      <c r="U4969" t="s">
        <v>17308</v>
      </c>
      <c r="V4969" t="s">
        <v>455</v>
      </c>
      <c r="W4969" t="s">
        <v>225</v>
      </c>
      <c r="X4969" t="s">
        <v>225</v>
      </c>
      <c r="Y4969">
        <v>11200</v>
      </c>
      <c r="AB4969">
        <v>1</v>
      </c>
      <c r="AC4969">
        <v>1</v>
      </c>
      <c r="AD4969">
        <v>3</v>
      </c>
      <c r="AE4969">
        <v>1580</v>
      </c>
      <c r="AF4969">
        <v>1</v>
      </c>
      <c r="AQ4969">
        <v>2</v>
      </c>
      <c r="AR4969">
        <f t="shared" si="77"/>
        <v>4.6463999999999999</v>
      </c>
      <c r="AS4969">
        <v>1</v>
      </c>
      <c r="AT4969" t="s">
        <v>112</v>
      </c>
      <c r="AU4969">
        <v>20</v>
      </c>
    </row>
    <row r="4970" spans="1:47">
      <c r="A4970" t="s">
        <v>17312</v>
      </c>
      <c r="C4970">
        <v>310</v>
      </c>
      <c r="D4970" t="s">
        <v>17313</v>
      </c>
      <c r="E4970">
        <v>326</v>
      </c>
      <c r="F4970" t="s">
        <v>17314</v>
      </c>
      <c r="G4970" t="s">
        <v>11287</v>
      </c>
      <c r="H4970" t="s">
        <v>10986</v>
      </c>
      <c r="I4970" t="s">
        <v>17315</v>
      </c>
      <c r="J4970">
        <v>0.37995000000000001</v>
      </c>
      <c r="K4970">
        <v>1</v>
      </c>
      <c r="L4970">
        <v>1</v>
      </c>
      <c r="M4970">
        <v>1</v>
      </c>
      <c r="N4970">
        <v>1</v>
      </c>
      <c r="O4970" t="s">
        <v>225</v>
      </c>
      <c r="P4970">
        <v>0</v>
      </c>
      <c r="Q4970">
        <v>1</v>
      </c>
      <c r="R4970">
        <v>11700</v>
      </c>
      <c r="S4970" t="s">
        <v>223</v>
      </c>
      <c r="T4970">
        <v>11700</v>
      </c>
      <c r="U4970" t="s">
        <v>17312</v>
      </c>
      <c r="V4970" t="s">
        <v>933</v>
      </c>
      <c r="W4970" t="s">
        <v>659</v>
      </c>
      <c r="X4970" t="s">
        <v>225</v>
      </c>
      <c r="Y4970">
        <v>11700</v>
      </c>
      <c r="AB4970">
        <v>1</v>
      </c>
      <c r="AC4970">
        <v>1</v>
      </c>
      <c r="AD4970">
        <v>0</v>
      </c>
      <c r="AE4970">
        <v>1268</v>
      </c>
      <c r="AF4970">
        <v>1</v>
      </c>
      <c r="AQ4970">
        <v>2</v>
      </c>
      <c r="AR4970">
        <f t="shared" si="77"/>
        <v>9.68</v>
      </c>
      <c r="AS4970">
        <v>1</v>
      </c>
      <c r="AT4970" t="s">
        <v>133</v>
      </c>
      <c r="AU4970">
        <v>42</v>
      </c>
    </row>
    <row r="4971" spans="1:47">
      <c r="A4971" t="s">
        <v>17316</v>
      </c>
      <c r="C4971">
        <v>310</v>
      </c>
      <c r="D4971" t="s">
        <v>17317</v>
      </c>
      <c r="E4971">
        <v>101</v>
      </c>
      <c r="F4971" t="s">
        <v>17318</v>
      </c>
      <c r="G4971" t="s">
        <v>1783</v>
      </c>
      <c r="H4971" t="s">
        <v>220</v>
      </c>
      <c r="I4971" t="s">
        <v>17319</v>
      </c>
      <c r="J4971">
        <v>0.18911</v>
      </c>
      <c r="K4971">
        <v>1</v>
      </c>
      <c r="L4971">
        <v>1</v>
      </c>
      <c r="M4971">
        <v>1</v>
      </c>
      <c r="N4971">
        <v>1</v>
      </c>
      <c r="O4971" t="s">
        <v>225</v>
      </c>
      <c r="P4971">
        <v>0</v>
      </c>
      <c r="Q4971">
        <v>1</v>
      </c>
      <c r="R4971">
        <v>6900</v>
      </c>
      <c r="S4971" t="s">
        <v>223</v>
      </c>
      <c r="T4971">
        <v>6900</v>
      </c>
      <c r="U4971" t="s">
        <v>17316</v>
      </c>
      <c r="V4971" t="s">
        <v>455</v>
      </c>
      <c r="W4971" t="s">
        <v>225</v>
      </c>
      <c r="X4971" t="s">
        <v>225</v>
      </c>
      <c r="Y4971">
        <v>6900</v>
      </c>
      <c r="AB4971">
        <v>1</v>
      </c>
      <c r="AC4971">
        <v>1</v>
      </c>
      <c r="AD4971">
        <v>2</v>
      </c>
      <c r="AE4971">
        <v>589</v>
      </c>
      <c r="AF4971">
        <v>1</v>
      </c>
      <c r="AQ4971">
        <v>1</v>
      </c>
      <c r="AR4971">
        <f t="shared" si="77"/>
        <v>4.6463999999999999</v>
      </c>
      <c r="AS4971">
        <v>1</v>
      </c>
      <c r="AT4971" t="s">
        <v>112</v>
      </c>
      <c r="AU4971">
        <v>20</v>
      </c>
    </row>
    <row r="4972" spans="1:47">
      <c r="A4972" t="s">
        <v>17320</v>
      </c>
      <c r="C4972">
        <v>310</v>
      </c>
      <c r="D4972" t="s">
        <v>17321</v>
      </c>
      <c r="E4972">
        <v>101</v>
      </c>
      <c r="F4972" t="s">
        <v>17322</v>
      </c>
      <c r="G4972" t="s">
        <v>11287</v>
      </c>
      <c r="H4972" t="s">
        <v>220</v>
      </c>
      <c r="I4972" t="s">
        <v>17323</v>
      </c>
      <c r="J4972">
        <v>0.53322000000000003</v>
      </c>
      <c r="K4972">
        <v>1</v>
      </c>
      <c r="L4972">
        <v>1</v>
      </c>
      <c r="M4972">
        <v>1</v>
      </c>
      <c r="N4972">
        <v>1</v>
      </c>
      <c r="O4972" t="s">
        <v>225</v>
      </c>
      <c r="P4972">
        <v>0</v>
      </c>
      <c r="Q4972">
        <v>1</v>
      </c>
      <c r="R4972">
        <v>2100</v>
      </c>
      <c r="S4972" t="s">
        <v>223</v>
      </c>
      <c r="T4972">
        <v>2100</v>
      </c>
      <c r="U4972" t="s">
        <v>17320</v>
      </c>
      <c r="V4972" t="s">
        <v>455</v>
      </c>
      <c r="W4972" t="s">
        <v>225</v>
      </c>
      <c r="X4972" t="s">
        <v>225</v>
      </c>
      <c r="Y4972">
        <v>2100</v>
      </c>
      <c r="AB4972">
        <v>1</v>
      </c>
      <c r="AC4972">
        <v>1</v>
      </c>
      <c r="AD4972">
        <v>3</v>
      </c>
      <c r="AE4972">
        <v>1455</v>
      </c>
      <c r="AF4972">
        <v>1.9</v>
      </c>
      <c r="AQ4972">
        <v>1</v>
      </c>
      <c r="AR4972">
        <f t="shared" si="77"/>
        <v>9.68</v>
      </c>
      <c r="AS4972">
        <v>1</v>
      </c>
      <c r="AT4972" t="s">
        <v>133</v>
      </c>
      <c r="AU4972">
        <v>42</v>
      </c>
    </row>
    <row r="4973" spans="1:47">
      <c r="A4973" t="s">
        <v>17324</v>
      </c>
      <c r="C4973">
        <v>310</v>
      </c>
      <c r="D4973" t="s">
        <v>17325</v>
      </c>
      <c r="E4973">
        <v>101</v>
      </c>
      <c r="F4973" t="s">
        <v>17326</v>
      </c>
      <c r="G4973" t="s">
        <v>1783</v>
      </c>
      <c r="H4973" t="s">
        <v>220</v>
      </c>
      <c r="I4973" t="s">
        <v>17327</v>
      </c>
      <c r="J4973">
        <v>0.47793999999999998</v>
      </c>
      <c r="K4973">
        <v>1</v>
      </c>
      <c r="L4973">
        <v>1</v>
      </c>
      <c r="M4973">
        <v>1</v>
      </c>
      <c r="N4973">
        <v>1</v>
      </c>
      <c r="O4973" t="s">
        <v>225</v>
      </c>
      <c r="P4973">
        <v>0</v>
      </c>
      <c r="Q4973">
        <v>1</v>
      </c>
      <c r="R4973">
        <v>7800</v>
      </c>
      <c r="S4973" t="s">
        <v>243</v>
      </c>
      <c r="T4973">
        <v>7800</v>
      </c>
      <c r="U4973" t="s">
        <v>17324</v>
      </c>
      <c r="V4973" t="s">
        <v>455</v>
      </c>
      <c r="W4973" t="s">
        <v>225</v>
      </c>
      <c r="X4973" t="s">
        <v>225</v>
      </c>
      <c r="Y4973">
        <v>7800</v>
      </c>
      <c r="AB4973">
        <v>1</v>
      </c>
      <c r="AC4973">
        <v>1</v>
      </c>
      <c r="AD4973">
        <v>4</v>
      </c>
      <c r="AE4973">
        <v>1870</v>
      </c>
      <c r="AF4973">
        <v>1.9</v>
      </c>
      <c r="AQ4973">
        <v>4</v>
      </c>
      <c r="AR4973">
        <f t="shared" si="77"/>
        <v>4.6463999999999999</v>
      </c>
      <c r="AS4973">
        <v>1</v>
      </c>
      <c r="AT4973" t="s">
        <v>112</v>
      </c>
      <c r="AU4973">
        <v>20</v>
      </c>
    </row>
    <row r="4974" spans="1:47">
      <c r="A4974" t="s">
        <v>17328</v>
      </c>
      <c r="C4974">
        <v>310</v>
      </c>
      <c r="D4974" t="s">
        <v>17329</v>
      </c>
      <c r="E4974">
        <v>101</v>
      </c>
      <c r="F4974" t="s">
        <v>17330</v>
      </c>
      <c r="G4974" t="s">
        <v>11287</v>
      </c>
      <c r="H4974" t="s">
        <v>220</v>
      </c>
      <c r="I4974" t="s">
        <v>17331</v>
      </c>
      <c r="J4974">
        <v>0.54296</v>
      </c>
      <c r="K4974">
        <v>1</v>
      </c>
      <c r="L4974">
        <v>1</v>
      </c>
      <c r="M4974">
        <v>1</v>
      </c>
      <c r="N4974">
        <v>1</v>
      </c>
      <c r="O4974" t="s">
        <v>225</v>
      </c>
      <c r="P4974">
        <v>0</v>
      </c>
      <c r="Q4974">
        <v>1</v>
      </c>
      <c r="R4974">
        <v>6700</v>
      </c>
      <c r="S4974" t="s">
        <v>223</v>
      </c>
      <c r="T4974">
        <v>6700</v>
      </c>
      <c r="U4974" t="s">
        <v>17328</v>
      </c>
      <c r="V4974" t="s">
        <v>455</v>
      </c>
      <c r="W4974" t="s">
        <v>225</v>
      </c>
      <c r="X4974" t="s">
        <v>225</v>
      </c>
      <c r="Y4974">
        <v>6700</v>
      </c>
      <c r="AB4974">
        <v>1</v>
      </c>
      <c r="AC4974">
        <v>1</v>
      </c>
      <c r="AD4974">
        <v>1</v>
      </c>
      <c r="AE4974">
        <v>1411</v>
      </c>
      <c r="AF4974">
        <v>1.5</v>
      </c>
      <c r="AQ4974">
        <v>1</v>
      </c>
      <c r="AR4974">
        <f t="shared" si="77"/>
        <v>9.68</v>
      </c>
      <c r="AS4974">
        <v>1</v>
      </c>
      <c r="AT4974" t="s">
        <v>133</v>
      </c>
      <c r="AU4974">
        <v>42</v>
      </c>
    </row>
    <row r="4975" spans="1:47">
      <c r="A4975" t="s">
        <v>17332</v>
      </c>
      <c r="C4975">
        <v>310</v>
      </c>
      <c r="D4975" t="s">
        <v>17333</v>
      </c>
      <c r="E4975">
        <v>101</v>
      </c>
      <c r="F4975" t="s">
        <v>17334</v>
      </c>
      <c r="G4975" t="s">
        <v>1783</v>
      </c>
      <c r="H4975" t="s">
        <v>220</v>
      </c>
      <c r="I4975" t="s">
        <v>17335</v>
      </c>
      <c r="J4975">
        <v>8.3599999999999994E-2</v>
      </c>
      <c r="K4975">
        <v>1</v>
      </c>
      <c r="L4975">
        <v>1</v>
      </c>
      <c r="M4975">
        <v>1</v>
      </c>
      <c r="N4975">
        <v>1</v>
      </c>
      <c r="O4975" t="s">
        <v>225</v>
      </c>
      <c r="P4975">
        <v>0</v>
      </c>
      <c r="Q4975">
        <v>1</v>
      </c>
      <c r="R4975">
        <v>400</v>
      </c>
      <c r="S4975" t="s">
        <v>223</v>
      </c>
      <c r="T4975">
        <v>400</v>
      </c>
      <c r="U4975" t="s">
        <v>17332</v>
      </c>
      <c r="V4975" t="s">
        <v>455</v>
      </c>
      <c r="W4975" t="s">
        <v>225</v>
      </c>
      <c r="X4975" t="s">
        <v>225</v>
      </c>
      <c r="Y4975">
        <v>400</v>
      </c>
      <c r="AB4975">
        <v>1</v>
      </c>
      <c r="AC4975">
        <v>1</v>
      </c>
      <c r="AD4975">
        <v>1</v>
      </c>
      <c r="AE4975">
        <v>456</v>
      </c>
      <c r="AF4975">
        <v>1</v>
      </c>
      <c r="AQ4975">
        <v>1</v>
      </c>
      <c r="AR4975">
        <f t="shared" si="77"/>
        <v>4.6463999999999999</v>
      </c>
      <c r="AS4975">
        <v>1</v>
      </c>
      <c r="AT4975" t="s">
        <v>112</v>
      </c>
      <c r="AU4975">
        <v>20</v>
      </c>
    </row>
    <row r="4976" spans="1:47">
      <c r="A4976" t="s">
        <v>17336</v>
      </c>
      <c r="C4976">
        <v>310</v>
      </c>
      <c r="D4976" t="s">
        <v>17337</v>
      </c>
      <c r="E4976">
        <v>906</v>
      </c>
      <c r="F4976" t="s">
        <v>11130</v>
      </c>
      <c r="G4976" t="s">
        <v>324</v>
      </c>
      <c r="H4976" t="s">
        <v>967</v>
      </c>
      <c r="I4976" t="s">
        <v>17338</v>
      </c>
      <c r="J4976">
        <v>2.0783700000000001</v>
      </c>
      <c r="K4976">
        <v>0</v>
      </c>
      <c r="L4976">
        <v>0</v>
      </c>
      <c r="M4976">
        <v>0</v>
      </c>
      <c r="N4976">
        <v>0</v>
      </c>
      <c r="P4976">
        <v>0</v>
      </c>
      <c r="Q4976">
        <v>0</v>
      </c>
      <c r="R4976">
        <v>0</v>
      </c>
      <c r="S4976" t="s">
        <v>223</v>
      </c>
      <c r="T4976">
        <v>0</v>
      </c>
      <c r="U4976" t="s">
        <v>17336</v>
      </c>
      <c r="V4976" t="s">
        <v>455</v>
      </c>
      <c r="W4976" t="s">
        <v>225</v>
      </c>
      <c r="Y4976">
        <v>0</v>
      </c>
      <c r="AB4976">
        <v>0</v>
      </c>
      <c r="AC4976">
        <v>0</v>
      </c>
      <c r="AD4976">
        <v>0</v>
      </c>
      <c r="AE4976">
        <v>0</v>
      </c>
      <c r="AF4976">
        <v>0</v>
      </c>
      <c r="AQ4976">
        <v>1</v>
      </c>
      <c r="AR4976">
        <f t="shared" si="77"/>
        <v>0</v>
      </c>
      <c r="AS4976">
        <v>1</v>
      </c>
      <c r="AT4976" t="s">
        <v>131</v>
      </c>
      <c r="AU4976">
        <v>40</v>
      </c>
    </row>
    <row r="4977" spans="1:47">
      <c r="A4977" t="s">
        <v>17339</v>
      </c>
      <c r="C4977">
        <v>310</v>
      </c>
      <c r="D4977" t="s">
        <v>17340</v>
      </c>
      <c r="E4977">
        <v>101</v>
      </c>
      <c r="F4977" t="s">
        <v>17341</v>
      </c>
      <c r="G4977" t="s">
        <v>1783</v>
      </c>
      <c r="H4977" t="s">
        <v>220</v>
      </c>
      <c r="I4977" t="s">
        <v>17342</v>
      </c>
      <c r="J4977">
        <v>0.34087000000000001</v>
      </c>
      <c r="K4977">
        <v>1</v>
      </c>
      <c r="L4977">
        <v>1</v>
      </c>
      <c r="M4977">
        <v>1</v>
      </c>
      <c r="N4977">
        <v>1</v>
      </c>
      <c r="O4977" t="s">
        <v>225</v>
      </c>
      <c r="P4977">
        <v>0</v>
      </c>
      <c r="Q4977">
        <v>1</v>
      </c>
      <c r="R4977">
        <v>8000</v>
      </c>
      <c r="S4977" t="s">
        <v>223</v>
      </c>
      <c r="T4977">
        <v>8000</v>
      </c>
      <c r="U4977" t="s">
        <v>17339</v>
      </c>
      <c r="V4977" t="s">
        <v>455</v>
      </c>
      <c r="W4977" t="s">
        <v>225</v>
      </c>
      <c r="X4977" t="s">
        <v>225</v>
      </c>
      <c r="Y4977">
        <v>8000</v>
      </c>
      <c r="AB4977">
        <v>1</v>
      </c>
      <c r="AC4977">
        <v>1</v>
      </c>
      <c r="AD4977">
        <v>2</v>
      </c>
      <c r="AE4977">
        <v>816</v>
      </c>
      <c r="AF4977">
        <v>1.75</v>
      </c>
      <c r="AQ4977">
        <v>3</v>
      </c>
      <c r="AR4977">
        <f t="shared" si="77"/>
        <v>4.6463999999999999</v>
      </c>
      <c r="AS4977">
        <v>1</v>
      </c>
      <c r="AT4977" t="s">
        <v>112</v>
      </c>
      <c r="AU4977">
        <v>20</v>
      </c>
    </row>
    <row r="4978" spans="1:47">
      <c r="A4978" t="s">
        <v>248</v>
      </c>
      <c r="C4978">
        <v>310</v>
      </c>
      <c r="E4978">
        <v>0</v>
      </c>
      <c r="J4978">
        <v>3.023E-2</v>
      </c>
      <c r="K4978">
        <v>0</v>
      </c>
      <c r="L4978">
        <v>0</v>
      </c>
      <c r="M4978">
        <v>0</v>
      </c>
      <c r="N4978">
        <v>0</v>
      </c>
      <c r="P4978">
        <v>0</v>
      </c>
      <c r="Q4978">
        <v>0</v>
      </c>
      <c r="R4978">
        <v>0</v>
      </c>
      <c r="S4978" t="s">
        <v>249</v>
      </c>
      <c r="T4978">
        <v>0</v>
      </c>
      <c r="Y4978">
        <v>0</v>
      </c>
      <c r="AB4978">
        <v>0</v>
      </c>
      <c r="AC4978">
        <v>0</v>
      </c>
      <c r="AD4978">
        <v>0</v>
      </c>
      <c r="AE4978">
        <v>0</v>
      </c>
      <c r="AF4978">
        <v>0</v>
      </c>
      <c r="AQ4978">
        <v>0</v>
      </c>
      <c r="AR4978">
        <f t="shared" si="77"/>
        <v>0</v>
      </c>
      <c r="AS4978">
        <v>1</v>
      </c>
      <c r="AT4978" t="s">
        <v>129</v>
      </c>
      <c r="AU4978">
        <v>38</v>
      </c>
    </row>
    <row r="4979" spans="1:47">
      <c r="A4979" t="s">
        <v>17343</v>
      </c>
      <c r="C4979">
        <v>310</v>
      </c>
      <c r="D4979" t="s">
        <v>17344</v>
      </c>
      <c r="E4979">
        <v>101</v>
      </c>
      <c r="F4979" t="s">
        <v>17345</v>
      </c>
      <c r="G4979" t="s">
        <v>1783</v>
      </c>
      <c r="H4979" t="s">
        <v>220</v>
      </c>
      <c r="I4979" t="s">
        <v>17346</v>
      </c>
      <c r="J4979">
        <v>0.10549</v>
      </c>
      <c r="K4979">
        <v>1</v>
      </c>
      <c r="L4979">
        <v>1</v>
      </c>
      <c r="M4979">
        <v>1</v>
      </c>
      <c r="N4979">
        <v>1</v>
      </c>
      <c r="O4979" t="s">
        <v>225</v>
      </c>
      <c r="P4979">
        <v>0</v>
      </c>
      <c r="Q4979">
        <v>1</v>
      </c>
      <c r="R4979">
        <v>5500</v>
      </c>
      <c r="S4979" t="s">
        <v>223</v>
      </c>
      <c r="T4979">
        <v>5500</v>
      </c>
      <c r="U4979" t="s">
        <v>17343</v>
      </c>
      <c r="V4979" t="s">
        <v>455</v>
      </c>
      <c r="W4979" t="s">
        <v>225</v>
      </c>
      <c r="X4979" t="s">
        <v>225</v>
      </c>
      <c r="Y4979">
        <v>5500</v>
      </c>
      <c r="AB4979">
        <v>1</v>
      </c>
      <c r="AC4979">
        <v>1</v>
      </c>
      <c r="AD4979">
        <v>1</v>
      </c>
      <c r="AE4979">
        <v>816</v>
      </c>
      <c r="AF4979">
        <v>1</v>
      </c>
      <c r="AQ4979">
        <v>1</v>
      </c>
      <c r="AR4979">
        <f t="shared" si="77"/>
        <v>4.6463999999999999</v>
      </c>
      <c r="AS4979">
        <v>1</v>
      </c>
      <c r="AT4979" t="s">
        <v>112</v>
      </c>
      <c r="AU4979">
        <v>20</v>
      </c>
    </row>
    <row r="4980" spans="1:47">
      <c r="A4980" t="s">
        <v>17347</v>
      </c>
      <c r="C4980">
        <v>310</v>
      </c>
      <c r="D4980" t="s">
        <v>17348</v>
      </c>
      <c r="E4980">
        <v>316</v>
      </c>
      <c r="F4980" t="s">
        <v>17314</v>
      </c>
      <c r="G4980" t="s">
        <v>11287</v>
      </c>
      <c r="H4980" t="s">
        <v>10705</v>
      </c>
      <c r="I4980" t="s">
        <v>17349</v>
      </c>
      <c r="J4980">
        <v>0.73182000000000003</v>
      </c>
      <c r="K4980">
        <v>1</v>
      </c>
      <c r="L4980">
        <v>1</v>
      </c>
      <c r="M4980">
        <v>1</v>
      </c>
      <c r="N4980">
        <v>1</v>
      </c>
      <c r="O4980" t="s">
        <v>225</v>
      </c>
      <c r="P4980">
        <v>0</v>
      </c>
      <c r="Q4980">
        <v>0</v>
      </c>
      <c r="R4980">
        <v>0</v>
      </c>
      <c r="S4980" t="s">
        <v>223</v>
      </c>
      <c r="T4980">
        <v>0</v>
      </c>
      <c r="U4980" t="s">
        <v>17347</v>
      </c>
      <c r="V4980" t="s">
        <v>933</v>
      </c>
      <c r="W4980" t="s">
        <v>659</v>
      </c>
      <c r="X4980" t="s">
        <v>225</v>
      </c>
      <c r="Y4980">
        <v>0</v>
      </c>
      <c r="AB4980">
        <v>1</v>
      </c>
      <c r="AC4980">
        <v>1</v>
      </c>
      <c r="AD4980">
        <v>0</v>
      </c>
      <c r="AE4980">
        <v>3200</v>
      </c>
      <c r="AF4980">
        <v>1</v>
      </c>
      <c r="AQ4980">
        <v>3</v>
      </c>
      <c r="AR4980">
        <f t="shared" si="77"/>
        <v>9.68</v>
      </c>
      <c r="AS4980">
        <v>1</v>
      </c>
      <c r="AT4980" t="s">
        <v>133</v>
      </c>
      <c r="AU4980">
        <v>42</v>
      </c>
    </row>
    <row r="4981" spans="1:47">
      <c r="A4981" t="s">
        <v>17350</v>
      </c>
      <c r="C4981">
        <v>310</v>
      </c>
      <c r="D4981" t="s">
        <v>17351</v>
      </c>
      <c r="E4981">
        <v>101</v>
      </c>
      <c r="F4981" t="s">
        <v>17352</v>
      </c>
      <c r="G4981" t="s">
        <v>1783</v>
      </c>
      <c r="H4981" t="s">
        <v>220</v>
      </c>
      <c r="I4981" t="s">
        <v>17353</v>
      </c>
      <c r="J4981">
        <v>0.14171</v>
      </c>
      <c r="K4981">
        <v>1</v>
      </c>
      <c r="L4981">
        <v>1</v>
      </c>
      <c r="M4981">
        <v>1</v>
      </c>
      <c r="N4981">
        <v>1</v>
      </c>
      <c r="O4981" t="s">
        <v>225</v>
      </c>
      <c r="P4981">
        <v>0</v>
      </c>
      <c r="Q4981">
        <v>1</v>
      </c>
      <c r="R4981">
        <v>3300</v>
      </c>
      <c r="S4981" t="s">
        <v>223</v>
      </c>
      <c r="T4981">
        <v>3300</v>
      </c>
      <c r="U4981" t="s">
        <v>17350</v>
      </c>
      <c r="V4981" t="s">
        <v>2046</v>
      </c>
      <c r="W4981" t="s">
        <v>225</v>
      </c>
      <c r="X4981" t="s">
        <v>225</v>
      </c>
      <c r="Y4981">
        <v>3300</v>
      </c>
      <c r="AB4981">
        <v>1</v>
      </c>
      <c r="AC4981">
        <v>1</v>
      </c>
      <c r="AD4981">
        <v>1</v>
      </c>
      <c r="AE4981">
        <v>576</v>
      </c>
      <c r="AF4981">
        <v>1</v>
      </c>
      <c r="AQ4981">
        <v>1</v>
      </c>
      <c r="AR4981">
        <f t="shared" si="77"/>
        <v>4.6463999999999999</v>
      </c>
      <c r="AS4981">
        <v>1</v>
      </c>
      <c r="AT4981" t="s">
        <v>112</v>
      </c>
      <c r="AU4981">
        <v>20</v>
      </c>
    </row>
    <row r="4982" spans="1:47">
      <c r="A4982" t="s">
        <v>17354</v>
      </c>
      <c r="C4982">
        <v>310</v>
      </c>
      <c r="D4982" t="s">
        <v>17355</v>
      </c>
      <c r="E4982">
        <v>101</v>
      </c>
      <c r="F4982" t="s">
        <v>17356</v>
      </c>
      <c r="G4982" t="s">
        <v>1783</v>
      </c>
      <c r="H4982" t="s">
        <v>220</v>
      </c>
      <c r="I4982" t="s">
        <v>17357</v>
      </c>
      <c r="J4982">
        <v>0.10179000000000001</v>
      </c>
      <c r="K4982">
        <v>1</v>
      </c>
      <c r="L4982">
        <v>1</v>
      </c>
      <c r="M4982">
        <v>1</v>
      </c>
      <c r="N4982">
        <v>1</v>
      </c>
      <c r="O4982" t="s">
        <v>225</v>
      </c>
      <c r="P4982">
        <v>0</v>
      </c>
      <c r="Q4982">
        <v>1</v>
      </c>
      <c r="R4982">
        <v>600</v>
      </c>
      <c r="S4982" t="s">
        <v>223</v>
      </c>
      <c r="T4982">
        <v>600</v>
      </c>
      <c r="U4982" t="s">
        <v>17354</v>
      </c>
      <c r="V4982" t="s">
        <v>17358</v>
      </c>
      <c r="X4982" t="s">
        <v>225</v>
      </c>
      <c r="Y4982">
        <v>600</v>
      </c>
      <c r="AB4982">
        <v>1</v>
      </c>
      <c r="AC4982">
        <v>1</v>
      </c>
      <c r="AD4982">
        <v>2</v>
      </c>
      <c r="AE4982">
        <v>600</v>
      </c>
      <c r="AF4982">
        <v>1</v>
      </c>
      <c r="AQ4982">
        <v>1</v>
      </c>
      <c r="AR4982">
        <f t="shared" si="77"/>
        <v>4.6463999999999999</v>
      </c>
      <c r="AS4982">
        <v>1</v>
      </c>
      <c r="AT4982" t="s">
        <v>112</v>
      </c>
      <c r="AU4982">
        <v>20</v>
      </c>
    </row>
    <row r="4983" spans="1:47">
      <c r="A4983" t="s">
        <v>17359</v>
      </c>
      <c r="C4983">
        <v>310</v>
      </c>
      <c r="D4983" t="s">
        <v>17360</v>
      </c>
      <c r="E4983">
        <v>906</v>
      </c>
      <c r="F4983" t="s">
        <v>11130</v>
      </c>
      <c r="G4983" t="s">
        <v>324</v>
      </c>
      <c r="H4983" t="s">
        <v>967</v>
      </c>
      <c r="I4983" t="s">
        <v>17361</v>
      </c>
      <c r="J4983">
        <v>0.55871999999999999</v>
      </c>
      <c r="K4983">
        <v>0</v>
      </c>
      <c r="L4983">
        <v>0</v>
      </c>
      <c r="M4983">
        <v>0</v>
      </c>
      <c r="N4983">
        <v>0</v>
      </c>
      <c r="P4983">
        <v>0</v>
      </c>
      <c r="Q4983">
        <v>0</v>
      </c>
      <c r="R4983">
        <v>0</v>
      </c>
      <c r="S4983" t="s">
        <v>223</v>
      </c>
      <c r="T4983">
        <v>0</v>
      </c>
      <c r="U4983" t="s">
        <v>17359</v>
      </c>
      <c r="V4983" t="s">
        <v>455</v>
      </c>
      <c r="W4983" t="s">
        <v>225</v>
      </c>
      <c r="Y4983">
        <v>0</v>
      </c>
      <c r="AB4983">
        <v>0</v>
      </c>
      <c r="AC4983">
        <v>0</v>
      </c>
      <c r="AD4983">
        <v>0</v>
      </c>
      <c r="AE4983">
        <v>0</v>
      </c>
      <c r="AF4983">
        <v>0</v>
      </c>
      <c r="AQ4983">
        <v>1</v>
      </c>
      <c r="AR4983">
        <f t="shared" si="77"/>
        <v>0</v>
      </c>
      <c r="AS4983">
        <v>1</v>
      </c>
      <c r="AT4983" t="s">
        <v>131</v>
      </c>
      <c r="AU4983">
        <v>40</v>
      </c>
    </row>
    <row r="4984" spans="1:47">
      <c r="A4984" t="s">
        <v>17362</v>
      </c>
      <c r="C4984">
        <v>310</v>
      </c>
      <c r="D4984" t="s">
        <v>17363</v>
      </c>
      <c r="E4984">
        <v>101</v>
      </c>
      <c r="F4984" t="s">
        <v>17364</v>
      </c>
      <c r="G4984" t="s">
        <v>11287</v>
      </c>
      <c r="H4984" t="s">
        <v>220</v>
      </c>
      <c r="I4984" t="s">
        <v>17365</v>
      </c>
      <c r="J4984">
        <v>0.73145000000000004</v>
      </c>
      <c r="K4984">
        <v>1</v>
      </c>
      <c r="L4984">
        <v>1</v>
      </c>
      <c r="M4984">
        <v>1</v>
      </c>
      <c r="N4984">
        <v>1</v>
      </c>
      <c r="O4984" t="s">
        <v>225</v>
      </c>
      <c r="P4984">
        <v>0</v>
      </c>
      <c r="Q4984">
        <v>1</v>
      </c>
      <c r="R4984">
        <v>3400</v>
      </c>
      <c r="S4984" t="s">
        <v>223</v>
      </c>
      <c r="T4984">
        <v>3400</v>
      </c>
      <c r="U4984" t="s">
        <v>17362</v>
      </c>
      <c r="V4984" t="s">
        <v>455</v>
      </c>
      <c r="W4984" t="s">
        <v>225</v>
      </c>
      <c r="X4984" t="s">
        <v>225</v>
      </c>
      <c r="Y4984">
        <v>3400</v>
      </c>
      <c r="AB4984">
        <v>1</v>
      </c>
      <c r="AC4984">
        <v>1</v>
      </c>
      <c r="AD4984">
        <v>3</v>
      </c>
      <c r="AE4984">
        <v>1170</v>
      </c>
      <c r="AF4984">
        <v>1.5</v>
      </c>
      <c r="AQ4984">
        <v>1</v>
      </c>
      <c r="AR4984">
        <f t="shared" si="77"/>
        <v>9.68</v>
      </c>
      <c r="AS4984">
        <v>1</v>
      </c>
      <c r="AT4984" t="s">
        <v>133</v>
      </c>
      <c r="AU4984">
        <v>42</v>
      </c>
    </row>
    <row r="4985" spans="1:47">
      <c r="A4985" t="s">
        <v>17366</v>
      </c>
      <c r="C4985">
        <v>310</v>
      </c>
      <c r="D4985" t="s">
        <v>10444</v>
      </c>
      <c r="E4985">
        <v>132</v>
      </c>
      <c r="F4985" t="s">
        <v>16910</v>
      </c>
      <c r="G4985" t="s">
        <v>422</v>
      </c>
      <c r="H4985" t="s">
        <v>260</v>
      </c>
      <c r="I4985" t="s">
        <v>17367</v>
      </c>
      <c r="J4985">
        <v>2.1866699999999999</v>
      </c>
      <c r="K4985">
        <v>0</v>
      </c>
      <c r="L4985">
        <v>0</v>
      </c>
      <c r="M4985">
        <v>0</v>
      </c>
      <c r="N4985">
        <v>0</v>
      </c>
      <c r="P4985">
        <v>0</v>
      </c>
      <c r="Q4985">
        <v>0</v>
      </c>
      <c r="R4985">
        <v>0</v>
      </c>
      <c r="S4985" t="s">
        <v>223</v>
      </c>
      <c r="T4985">
        <v>0</v>
      </c>
      <c r="U4985" t="s">
        <v>17366</v>
      </c>
      <c r="V4985" t="s">
        <v>455</v>
      </c>
      <c r="W4985" t="s">
        <v>225</v>
      </c>
      <c r="Y4985">
        <v>0</v>
      </c>
      <c r="AB4985">
        <v>0</v>
      </c>
      <c r="AC4985">
        <v>0</v>
      </c>
      <c r="AD4985">
        <v>0</v>
      </c>
      <c r="AE4985">
        <v>0</v>
      </c>
      <c r="AF4985">
        <v>0</v>
      </c>
      <c r="AQ4985">
        <v>1</v>
      </c>
      <c r="AR4985">
        <f t="shared" si="77"/>
        <v>0</v>
      </c>
      <c r="AS4985">
        <v>1</v>
      </c>
      <c r="AT4985" t="s">
        <v>134</v>
      </c>
      <c r="AU4985">
        <v>43</v>
      </c>
    </row>
    <row r="4986" spans="1:47">
      <c r="A4986" t="s">
        <v>17368</v>
      </c>
      <c r="C4986">
        <v>310</v>
      </c>
      <c r="D4986" t="s">
        <v>17369</v>
      </c>
      <c r="E4986">
        <v>101</v>
      </c>
      <c r="F4986" t="s">
        <v>17370</v>
      </c>
      <c r="G4986" t="s">
        <v>11287</v>
      </c>
      <c r="H4986" t="s">
        <v>220</v>
      </c>
      <c r="I4986" t="s">
        <v>17371</v>
      </c>
      <c r="J4986">
        <v>0.25952999999999998</v>
      </c>
      <c r="K4986">
        <v>1</v>
      </c>
      <c r="L4986">
        <v>1</v>
      </c>
      <c r="M4986">
        <v>1</v>
      </c>
      <c r="N4986">
        <v>1</v>
      </c>
      <c r="O4986" t="s">
        <v>225</v>
      </c>
      <c r="P4986">
        <v>0</v>
      </c>
      <c r="Q4986">
        <v>1</v>
      </c>
      <c r="R4986">
        <v>2600</v>
      </c>
      <c r="S4986" t="s">
        <v>223</v>
      </c>
      <c r="T4986">
        <v>2600</v>
      </c>
      <c r="U4986" t="s">
        <v>17368</v>
      </c>
      <c r="V4986" t="s">
        <v>455</v>
      </c>
      <c r="W4986" t="s">
        <v>225</v>
      </c>
      <c r="X4986" t="s">
        <v>225</v>
      </c>
      <c r="Y4986">
        <v>2600</v>
      </c>
      <c r="AB4986">
        <v>1</v>
      </c>
      <c r="AC4986">
        <v>1</v>
      </c>
      <c r="AD4986">
        <v>2</v>
      </c>
      <c r="AE4986">
        <v>984</v>
      </c>
      <c r="AF4986">
        <v>1</v>
      </c>
      <c r="AQ4986">
        <v>1</v>
      </c>
      <c r="AR4986">
        <f t="shared" si="77"/>
        <v>9.68</v>
      </c>
      <c r="AS4986">
        <v>1</v>
      </c>
      <c r="AT4986" t="s">
        <v>133</v>
      </c>
      <c r="AU4986">
        <v>42</v>
      </c>
    </row>
    <row r="4987" spans="1:47">
      <c r="A4987" t="s">
        <v>17372</v>
      </c>
      <c r="C4987">
        <v>310</v>
      </c>
      <c r="D4987" t="s">
        <v>17373</v>
      </c>
      <c r="E4987">
        <v>106</v>
      </c>
      <c r="F4987" t="s">
        <v>17374</v>
      </c>
      <c r="G4987" t="s">
        <v>11287</v>
      </c>
      <c r="H4987" t="s">
        <v>355</v>
      </c>
      <c r="I4987" t="s">
        <v>17375</v>
      </c>
      <c r="J4987">
        <v>0.85985</v>
      </c>
      <c r="K4987">
        <v>0</v>
      </c>
      <c r="L4987">
        <v>0</v>
      </c>
      <c r="M4987">
        <v>0</v>
      </c>
      <c r="N4987">
        <v>0</v>
      </c>
      <c r="P4987">
        <v>0</v>
      </c>
      <c r="Q4987">
        <v>0</v>
      </c>
      <c r="R4987">
        <v>0</v>
      </c>
      <c r="S4987" t="s">
        <v>223</v>
      </c>
      <c r="T4987">
        <v>0</v>
      </c>
      <c r="U4987" t="s">
        <v>17372</v>
      </c>
      <c r="V4987" t="s">
        <v>455</v>
      </c>
      <c r="W4987" t="s">
        <v>225</v>
      </c>
      <c r="Y4987">
        <v>0</v>
      </c>
      <c r="AB4987">
        <v>0</v>
      </c>
      <c r="AC4987">
        <v>0</v>
      </c>
      <c r="AD4987">
        <v>0</v>
      </c>
      <c r="AE4987">
        <v>0</v>
      </c>
      <c r="AF4987">
        <v>0</v>
      </c>
      <c r="AQ4987">
        <v>1</v>
      </c>
      <c r="AR4987">
        <f t="shared" si="77"/>
        <v>0</v>
      </c>
      <c r="AS4987">
        <v>1</v>
      </c>
      <c r="AT4987" t="s">
        <v>133</v>
      </c>
      <c r="AU4987">
        <v>42</v>
      </c>
    </row>
    <row r="4988" spans="1:47">
      <c r="A4988" t="s">
        <v>17376</v>
      </c>
      <c r="C4988">
        <v>310</v>
      </c>
      <c r="D4988" t="s">
        <v>17377</v>
      </c>
      <c r="E4988">
        <v>101</v>
      </c>
      <c r="F4988" t="s">
        <v>17378</v>
      </c>
      <c r="G4988" t="s">
        <v>1783</v>
      </c>
      <c r="H4988" t="s">
        <v>220</v>
      </c>
      <c r="I4988" t="s">
        <v>17379</v>
      </c>
      <c r="J4988">
        <v>0.20752999999999999</v>
      </c>
      <c r="K4988">
        <v>1</v>
      </c>
      <c r="L4988">
        <v>1</v>
      </c>
      <c r="M4988">
        <v>1</v>
      </c>
      <c r="N4988">
        <v>1</v>
      </c>
      <c r="O4988" t="s">
        <v>225</v>
      </c>
      <c r="P4988">
        <v>0</v>
      </c>
      <c r="Q4988">
        <v>1</v>
      </c>
      <c r="R4988">
        <v>10300</v>
      </c>
      <c r="S4988" t="s">
        <v>223</v>
      </c>
      <c r="T4988">
        <v>10300</v>
      </c>
      <c r="U4988" t="s">
        <v>17376</v>
      </c>
      <c r="V4988" t="s">
        <v>455</v>
      </c>
      <c r="W4988" t="s">
        <v>225</v>
      </c>
      <c r="X4988" t="s">
        <v>225</v>
      </c>
      <c r="Y4988">
        <v>10300</v>
      </c>
      <c r="AB4988">
        <v>1</v>
      </c>
      <c r="AC4988">
        <v>1</v>
      </c>
      <c r="AD4988">
        <v>1</v>
      </c>
      <c r="AE4988">
        <v>461</v>
      </c>
      <c r="AF4988">
        <v>1</v>
      </c>
      <c r="AQ4988">
        <v>2</v>
      </c>
      <c r="AR4988">
        <f t="shared" si="77"/>
        <v>4.6463999999999999</v>
      </c>
      <c r="AS4988">
        <v>1</v>
      </c>
      <c r="AT4988" t="s">
        <v>112</v>
      </c>
      <c r="AU4988">
        <v>20</v>
      </c>
    </row>
    <row r="4989" spans="1:47">
      <c r="A4989" t="s">
        <v>17380</v>
      </c>
      <c r="C4989">
        <v>310</v>
      </c>
      <c r="D4989" t="s">
        <v>17381</v>
      </c>
      <c r="E4989">
        <v>101</v>
      </c>
      <c r="F4989" t="s">
        <v>17382</v>
      </c>
      <c r="G4989" t="s">
        <v>1783</v>
      </c>
      <c r="H4989" t="s">
        <v>220</v>
      </c>
      <c r="I4989" t="s">
        <v>17383</v>
      </c>
      <c r="J4989">
        <v>0.13149</v>
      </c>
      <c r="K4989">
        <v>1</v>
      </c>
      <c r="L4989">
        <v>1</v>
      </c>
      <c r="M4989">
        <v>1</v>
      </c>
      <c r="N4989">
        <v>1</v>
      </c>
      <c r="O4989" t="s">
        <v>225</v>
      </c>
      <c r="P4989">
        <v>0</v>
      </c>
      <c r="Q4989">
        <v>1</v>
      </c>
      <c r="R4989">
        <v>1600</v>
      </c>
      <c r="S4989" t="s">
        <v>223</v>
      </c>
      <c r="T4989">
        <v>1600</v>
      </c>
      <c r="U4989" t="s">
        <v>17380</v>
      </c>
      <c r="V4989" t="s">
        <v>455</v>
      </c>
      <c r="W4989" t="s">
        <v>225</v>
      </c>
      <c r="X4989" t="s">
        <v>225</v>
      </c>
      <c r="Y4989">
        <v>1600</v>
      </c>
      <c r="AB4989">
        <v>1</v>
      </c>
      <c r="AC4989">
        <v>1</v>
      </c>
      <c r="AD4989">
        <v>1</v>
      </c>
      <c r="AE4989">
        <v>430</v>
      </c>
      <c r="AF4989">
        <v>1</v>
      </c>
      <c r="AQ4989">
        <v>1</v>
      </c>
      <c r="AR4989">
        <f t="shared" si="77"/>
        <v>4.6463999999999999</v>
      </c>
      <c r="AS4989">
        <v>1</v>
      </c>
      <c r="AT4989" t="s">
        <v>112</v>
      </c>
      <c r="AU4989">
        <v>20</v>
      </c>
    </row>
    <row r="4990" spans="1:47">
      <c r="A4990" t="s">
        <v>17384</v>
      </c>
      <c r="C4990">
        <v>310</v>
      </c>
      <c r="D4990" t="s">
        <v>17385</v>
      </c>
      <c r="E4990">
        <v>101</v>
      </c>
      <c r="F4990" t="s">
        <v>17386</v>
      </c>
      <c r="G4990" t="s">
        <v>1783</v>
      </c>
      <c r="H4990" t="s">
        <v>220</v>
      </c>
      <c r="I4990" t="s">
        <v>17387</v>
      </c>
      <c r="J4990">
        <v>0.10863</v>
      </c>
      <c r="K4990">
        <v>1</v>
      </c>
      <c r="L4990">
        <v>1</v>
      </c>
      <c r="M4990">
        <v>1</v>
      </c>
      <c r="N4990">
        <v>1</v>
      </c>
      <c r="O4990" t="s">
        <v>225</v>
      </c>
      <c r="P4990">
        <v>0</v>
      </c>
      <c r="Q4990">
        <v>1</v>
      </c>
      <c r="R4990">
        <v>100</v>
      </c>
      <c r="S4990" t="s">
        <v>223</v>
      </c>
      <c r="T4990">
        <v>100</v>
      </c>
      <c r="U4990" t="s">
        <v>17384</v>
      </c>
      <c r="V4990" t="s">
        <v>455</v>
      </c>
      <c r="W4990" t="s">
        <v>225</v>
      </c>
      <c r="X4990" t="s">
        <v>225</v>
      </c>
      <c r="Y4990">
        <v>100</v>
      </c>
      <c r="AB4990">
        <v>1</v>
      </c>
      <c r="AC4990">
        <v>1</v>
      </c>
      <c r="AD4990">
        <v>2</v>
      </c>
      <c r="AE4990">
        <v>500</v>
      </c>
      <c r="AF4990">
        <v>1</v>
      </c>
      <c r="AQ4990">
        <v>1</v>
      </c>
      <c r="AR4990">
        <f t="shared" si="77"/>
        <v>4.6463999999999999</v>
      </c>
      <c r="AS4990">
        <v>1</v>
      </c>
      <c r="AT4990" t="s">
        <v>112</v>
      </c>
      <c r="AU4990">
        <v>20</v>
      </c>
    </row>
    <row r="4991" spans="1:47">
      <c r="A4991" t="s">
        <v>17388</v>
      </c>
      <c r="C4991">
        <v>310</v>
      </c>
      <c r="D4991" t="s">
        <v>17389</v>
      </c>
      <c r="E4991">
        <v>101</v>
      </c>
      <c r="F4991" t="s">
        <v>17390</v>
      </c>
      <c r="G4991" t="s">
        <v>11287</v>
      </c>
      <c r="H4991" t="s">
        <v>220</v>
      </c>
      <c r="I4991" t="s">
        <v>17391</v>
      </c>
      <c r="J4991">
        <v>1.1355599999999999</v>
      </c>
      <c r="K4991">
        <v>1</v>
      </c>
      <c r="L4991">
        <v>1</v>
      </c>
      <c r="M4991">
        <v>1</v>
      </c>
      <c r="N4991">
        <v>1</v>
      </c>
      <c r="O4991" t="s">
        <v>225</v>
      </c>
      <c r="P4991">
        <v>0</v>
      </c>
      <c r="Q4991">
        <v>1</v>
      </c>
      <c r="R4991">
        <v>13600</v>
      </c>
      <c r="S4991" t="s">
        <v>223</v>
      </c>
      <c r="T4991">
        <v>13600</v>
      </c>
      <c r="U4991" t="s">
        <v>17388</v>
      </c>
      <c r="V4991" t="s">
        <v>455</v>
      </c>
      <c r="W4991" t="s">
        <v>225</v>
      </c>
      <c r="X4991" t="s">
        <v>225</v>
      </c>
      <c r="Y4991">
        <v>13600</v>
      </c>
      <c r="AB4991">
        <v>1</v>
      </c>
      <c r="AC4991">
        <v>1</v>
      </c>
      <c r="AD4991">
        <v>3</v>
      </c>
      <c r="AE4991">
        <v>1561</v>
      </c>
      <c r="AF4991">
        <v>1</v>
      </c>
      <c r="AQ4991">
        <v>1</v>
      </c>
      <c r="AR4991">
        <f t="shared" si="77"/>
        <v>9.68</v>
      </c>
      <c r="AS4991">
        <v>1</v>
      </c>
      <c r="AT4991" t="s">
        <v>133</v>
      </c>
      <c r="AU4991">
        <v>42</v>
      </c>
    </row>
    <row r="4992" spans="1:47">
      <c r="A4992" t="s">
        <v>17392</v>
      </c>
      <c r="C4992">
        <v>310</v>
      </c>
      <c r="D4992" t="s">
        <v>17393</v>
      </c>
      <c r="E4992">
        <v>101</v>
      </c>
      <c r="F4992" t="s">
        <v>17394</v>
      </c>
      <c r="G4992" t="s">
        <v>1783</v>
      </c>
      <c r="H4992" t="s">
        <v>220</v>
      </c>
      <c r="I4992" t="s">
        <v>17395</v>
      </c>
      <c r="J4992">
        <v>9.8030000000000006E-2</v>
      </c>
      <c r="K4992">
        <v>1</v>
      </c>
      <c r="L4992">
        <v>1</v>
      </c>
      <c r="M4992">
        <v>1</v>
      </c>
      <c r="N4992">
        <v>1</v>
      </c>
      <c r="O4992" t="s">
        <v>225</v>
      </c>
      <c r="P4992">
        <v>0</v>
      </c>
      <c r="Q4992">
        <v>1</v>
      </c>
      <c r="R4992">
        <v>900</v>
      </c>
      <c r="S4992" t="s">
        <v>223</v>
      </c>
      <c r="T4992">
        <v>900</v>
      </c>
      <c r="U4992" t="s">
        <v>17392</v>
      </c>
      <c r="V4992" t="s">
        <v>413</v>
      </c>
      <c r="W4992" t="s">
        <v>225</v>
      </c>
      <c r="X4992" t="s">
        <v>225</v>
      </c>
      <c r="Y4992">
        <v>900</v>
      </c>
      <c r="AB4992">
        <v>1</v>
      </c>
      <c r="AC4992">
        <v>1</v>
      </c>
      <c r="AD4992">
        <v>1</v>
      </c>
      <c r="AE4992">
        <v>604</v>
      </c>
      <c r="AF4992">
        <v>1</v>
      </c>
      <c r="AQ4992">
        <v>1</v>
      </c>
      <c r="AR4992">
        <f t="shared" si="77"/>
        <v>4.6463999999999999</v>
      </c>
      <c r="AS4992">
        <v>1</v>
      </c>
      <c r="AT4992" t="s">
        <v>112</v>
      </c>
      <c r="AU4992">
        <v>20</v>
      </c>
    </row>
    <row r="4993" spans="1:47">
      <c r="A4993" t="s">
        <v>17396</v>
      </c>
      <c r="C4993">
        <v>310</v>
      </c>
      <c r="D4993" t="s">
        <v>17397</v>
      </c>
      <c r="E4993">
        <v>101</v>
      </c>
      <c r="F4993" t="s">
        <v>17398</v>
      </c>
      <c r="G4993" t="s">
        <v>1783</v>
      </c>
      <c r="H4993" t="s">
        <v>220</v>
      </c>
      <c r="I4993" t="s">
        <v>17399</v>
      </c>
      <c r="J4993">
        <v>0.11948</v>
      </c>
      <c r="K4993">
        <v>1</v>
      </c>
      <c r="L4993">
        <v>1</v>
      </c>
      <c r="M4993">
        <v>1</v>
      </c>
      <c r="N4993">
        <v>1</v>
      </c>
      <c r="O4993" t="s">
        <v>225</v>
      </c>
      <c r="P4993">
        <v>0</v>
      </c>
      <c r="Q4993">
        <v>1</v>
      </c>
      <c r="R4993">
        <v>1500</v>
      </c>
      <c r="S4993" t="s">
        <v>223</v>
      </c>
      <c r="T4993">
        <v>1500</v>
      </c>
      <c r="U4993" t="s">
        <v>17396</v>
      </c>
      <c r="V4993" t="s">
        <v>455</v>
      </c>
      <c r="W4993" t="s">
        <v>225</v>
      </c>
      <c r="X4993" t="s">
        <v>225</v>
      </c>
      <c r="Y4993">
        <v>1500</v>
      </c>
      <c r="AB4993">
        <v>1</v>
      </c>
      <c r="AC4993">
        <v>1</v>
      </c>
      <c r="AD4993">
        <v>1</v>
      </c>
      <c r="AE4993">
        <v>560</v>
      </c>
      <c r="AF4993">
        <v>1</v>
      </c>
      <c r="AQ4993">
        <v>1</v>
      </c>
      <c r="AR4993">
        <f t="shared" si="77"/>
        <v>4.6463999999999999</v>
      </c>
      <c r="AS4993">
        <v>1</v>
      </c>
      <c r="AT4993" t="s">
        <v>112</v>
      </c>
      <c r="AU4993">
        <v>20</v>
      </c>
    </row>
    <row r="4994" spans="1:47">
      <c r="A4994" t="s">
        <v>17400</v>
      </c>
      <c r="C4994">
        <v>310</v>
      </c>
      <c r="D4994" t="s">
        <v>17401</v>
      </c>
      <c r="E4994">
        <v>101</v>
      </c>
      <c r="F4994" t="s">
        <v>17402</v>
      </c>
      <c r="G4994" t="s">
        <v>11287</v>
      </c>
      <c r="H4994" t="s">
        <v>220</v>
      </c>
      <c r="I4994" t="s">
        <v>17403</v>
      </c>
      <c r="J4994">
        <v>0.66854999999999998</v>
      </c>
      <c r="K4994">
        <v>1</v>
      </c>
      <c r="L4994">
        <v>1</v>
      </c>
      <c r="M4994">
        <v>1</v>
      </c>
      <c r="N4994">
        <v>1</v>
      </c>
      <c r="O4994" t="s">
        <v>225</v>
      </c>
      <c r="P4994">
        <v>0</v>
      </c>
      <c r="Q4994">
        <v>1</v>
      </c>
      <c r="R4994">
        <v>16000</v>
      </c>
      <c r="S4994" t="s">
        <v>223</v>
      </c>
      <c r="T4994">
        <v>16000</v>
      </c>
      <c r="U4994" t="s">
        <v>17400</v>
      </c>
      <c r="V4994" t="s">
        <v>455</v>
      </c>
      <c r="W4994" t="s">
        <v>225</v>
      </c>
      <c r="X4994" t="s">
        <v>225</v>
      </c>
      <c r="Y4994">
        <v>16000</v>
      </c>
      <c r="AB4994">
        <v>1</v>
      </c>
      <c r="AC4994">
        <v>1</v>
      </c>
      <c r="AD4994">
        <v>2</v>
      </c>
      <c r="AE4994">
        <v>816</v>
      </c>
      <c r="AF4994">
        <v>1</v>
      </c>
      <c r="AQ4994">
        <v>1</v>
      </c>
      <c r="AR4994">
        <f t="shared" ref="AR4994:AR5057" si="78">AB4994*9.68*VLOOKUP(AU4994,atten,10,FALSE)</f>
        <v>9.68</v>
      </c>
      <c r="AS4994">
        <v>1</v>
      </c>
      <c r="AT4994" t="s">
        <v>133</v>
      </c>
      <c r="AU4994">
        <v>42</v>
      </c>
    </row>
    <row r="4995" spans="1:47">
      <c r="A4995" t="s">
        <v>17404</v>
      </c>
      <c r="C4995">
        <v>310</v>
      </c>
      <c r="D4995" t="s">
        <v>17405</v>
      </c>
      <c r="E4995">
        <v>101</v>
      </c>
      <c r="F4995" t="s">
        <v>17406</v>
      </c>
      <c r="G4995" t="s">
        <v>1783</v>
      </c>
      <c r="H4995" t="s">
        <v>220</v>
      </c>
      <c r="I4995" t="s">
        <v>17407</v>
      </c>
      <c r="J4995">
        <v>0.26102999999999998</v>
      </c>
      <c r="K4995">
        <v>1</v>
      </c>
      <c r="L4995">
        <v>1</v>
      </c>
      <c r="M4995">
        <v>1</v>
      </c>
      <c r="N4995">
        <v>1</v>
      </c>
      <c r="O4995" t="s">
        <v>225</v>
      </c>
      <c r="P4995">
        <v>0</v>
      </c>
      <c r="Q4995">
        <v>1</v>
      </c>
      <c r="R4995">
        <v>800</v>
      </c>
      <c r="S4995" t="s">
        <v>223</v>
      </c>
      <c r="T4995">
        <v>800</v>
      </c>
      <c r="U4995" t="s">
        <v>17404</v>
      </c>
      <c r="V4995" t="s">
        <v>2046</v>
      </c>
      <c r="W4995" t="s">
        <v>225</v>
      </c>
      <c r="X4995" t="s">
        <v>225</v>
      </c>
      <c r="Y4995">
        <v>800</v>
      </c>
      <c r="AB4995">
        <v>1</v>
      </c>
      <c r="AC4995">
        <v>1</v>
      </c>
      <c r="AD4995">
        <v>1</v>
      </c>
      <c r="AE4995">
        <v>576</v>
      </c>
      <c r="AF4995">
        <v>1.5</v>
      </c>
      <c r="AQ4995">
        <v>2</v>
      </c>
      <c r="AR4995">
        <f t="shared" si="78"/>
        <v>4.6463999999999999</v>
      </c>
      <c r="AS4995">
        <v>1</v>
      </c>
      <c r="AT4995" t="s">
        <v>112</v>
      </c>
      <c r="AU4995">
        <v>20</v>
      </c>
    </row>
    <row r="4996" spans="1:47">
      <c r="A4996" t="s">
        <v>17408</v>
      </c>
      <c r="C4996">
        <v>310</v>
      </c>
      <c r="D4996" t="s">
        <v>17409</v>
      </c>
      <c r="E4996">
        <v>132</v>
      </c>
      <c r="F4996" t="s">
        <v>16927</v>
      </c>
      <c r="G4996" t="s">
        <v>422</v>
      </c>
      <c r="H4996" t="s">
        <v>260</v>
      </c>
      <c r="I4996" t="s">
        <v>17410</v>
      </c>
      <c r="J4996">
        <v>1.1373899999999999</v>
      </c>
      <c r="K4996">
        <v>0</v>
      </c>
      <c r="L4996">
        <v>0</v>
      </c>
      <c r="M4996">
        <v>0</v>
      </c>
      <c r="N4996">
        <v>0</v>
      </c>
      <c r="P4996">
        <v>0</v>
      </c>
      <c r="Q4996">
        <v>0</v>
      </c>
      <c r="R4996">
        <v>0</v>
      </c>
      <c r="S4996" t="s">
        <v>223</v>
      </c>
      <c r="T4996">
        <v>0</v>
      </c>
      <c r="U4996" t="s">
        <v>17408</v>
      </c>
      <c r="V4996" t="s">
        <v>455</v>
      </c>
      <c r="W4996" t="s">
        <v>225</v>
      </c>
      <c r="Y4996">
        <v>0</v>
      </c>
      <c r="AB4996">
        <v>0</v>
      </c>
      <c r="AC4996">
        <v>0</v>
      </c>
      <c r="AD4996">
        <v>0</v>
      </c>
      <c r="AE4996">
        <v>0</v>
      </c>
      <c r="AF4996">
        <v>0</v>
      </c>
      <c r="AQ4996">
        <v>1</v>
      </c>
      <c r="AR4996">
        <f t="shared" si="78"/>
        <v>0</v>
      </c>
      <c r="AS4996">
        <v>1</v>
      </c>
      <c r="AT4996" t="s">
        <v>134</v>
      </c>
      <c r="AU4996">
        <v>43</v>
      </c>
    </row>
    <row r="4997" spans="1:47">
      <c r="A4997" t="s">
        <v>17411</v>
      </c>
      <c r="C4997">
        <v>310</v>
      </c>
      <c r="D4997" t="s">
        <v>17412</v>
      </c>
      <c r="E4997">
        <v>101</v>
      </c>
      <c r="F4997" t="s">
        <v>17413</v>
      </c>
      <c r="G4997" t="s">
        <v>11287</v>
      </c>
      <c r="H4997" t="s">
        <v>220</v>
      </c>
      <c r="I4997" t="s">
        <v>17414</v>
      </c>
      <c r="J4997">
        <v>0.40154000000000001</v>
      </c>
      <c r="K4997">
        <v>1</v>
      </c>
      <c r="L4997">
        <v>1</v>
      </c>
      <c r="M4997">
        <v>1</v>
      </c>
      <c r="N4997">
        <v>1</v>
      </c>
      <c r="O4997" t="s">
        <v>225</v>
      </c>
      <c r="P4997">
        <v>0</v>
      </c>
      <c r="Q4997">
        <v>1</v>
      </c>
      <c r="R4997">
        <v>7200</v>
      </c>
      <c r="S4997" t="s">
        <v>223</v>
      </c>
      <c r="T4997">
        <v>7200</v>
      </c>
      <c r="U4997" t="s">
        <v>17411</v>
      </c>
      <c r="V4997" t="s">
        <v>455</v>
      </c>
      <c r="W4997" t="s">
        <v>225</v>
      </c>
      <c r="X4997" t="s">
        <v>225</v>
      </c>
      <c r="Y4997">
        <v>7200</v>
      </c>
      <c r="AB4997">
        <v>1</v>
      </c>
      <c r="AC4997">
        <v>1</v>
      </c>
      <c r="AD4997">
        <v>3</v>
      </c>
      <c r="AE4997">
        <v>1130</v>
      </c>
      <c r="AF4997">
        <v>1</v>
      </c>
      <c r="AQ4997">
        <v>2</v>
      </c>
      <c r="AR4997">
        <f t="shared" si="78"/>
        <v>9.68</v>
      </c>
      <c r="AS4997">
        <v>1</v>
      </c>
      <c r="AT4997" t="s">
        <v>133</v>
      </c>
      <c r="AU4997">
        <v>42</v>
      </c>
    </row>
    <row r="4998" spans="1:47">
      <c r="A4998" t="s">
        <v>17415</v>
      </c>
      <c r="C4998">
        <v>310</v>
      </c>
      <c r="D4998" t="s">
        <v>17416</v>
      </c>
      <c r="E4998">
        <v>101</v>
      </c>
      <c r="F4998" t="s">
        <v>17417</v>
      </c>
      <c r="G4998" t="s">
        <v>1783</v>
      </c>
      <c r="H4998" t="s">
        <v>220</v>
      </c>
      <c r="I4998" t="s">
        <v>17418</v>
      </c>
      <c r="J4998">
        <v>0.11627999999999999</v>
      </c>
      <c r="K4998">
        <v>1</v>
      </c>
      <c r="L4998">
        <v>1</v>
      </c>
      <c r="M4998">
        <v>1</v>
      </c>
      <c r="N4998">
        <v>1</v>
      </c>
      <c r="O4998" t="s">
        <v>225</v>
      </c>
      <c r="P4998">
        <v>0</v>
      </c>
      <c r="Q4998">
        <v>1</v>
      </c>
      <c r="R4998">
        <v>1400</v>
      </c>
      <c r="S4998" t="s">
        <v>223</v>
      </c>
      <c r="T4998">
        <v>1400</v>
      </c>
      <c r="U4998" t="s">
        <v>17415</v>
      </c>
      <c r="V4998" t="s">
        <v>224</v>
      </c>
      <c r="W4998" t="s">
        <v>225</v>
      </c>
      <c r="X4998" t="s">
        <v>225</v>
      </c>
      <c r="Y4998">
        <v>1400</v>
      </c>
      <c r="AB4998">
        <v>1</v>
      </c>
      <c r="AC4998">
        <v>1</v>
      </c>
      <c r="AD4998">
        <v>3</v>
      </c>
      <c r="AE4998">
        <v>1428</v>
      </c>
      <c r="AF4998">
        <v>1.75</v>
      </c>
      <c r="AQ4998">
        <v>1</v>
      </c>
      <c r="AR4998">
        <f t="shared" si="78"/>
        <v>4.6463999999999999</v>
      </c>
      <c r="AS4998">
        <v>1</v>
      </c>
      <c r="AT4998" t="s">
        <v>112</v>
      </c>
      <c r="AU4998">
        <v>20</v>
      </c>
    </row>
    <row r="4999" spans="1:47">
      <c r="A4999" t="s">
        <v>17419</v>
      </c>
      <c r="C4999">
        <v>310</v>
      </c>
      <c r="D4999" t="s">
        <v>17420</v>
      </c>
      <c r="E4999">
        <v>303</v>
      </c>
      <c r="F4999" t="s">
        <v>17421</v>
      </c>
      <c r="G4999" t="s">
        <v>11287</v>
      </c>
      <c r="H4999" t="s">
        <v>11389</v>
      </c>
      <c r="I4999" t="s">
        <v>17422</v>
      </c>
      <c r="J4999">
        <v>1.4835499999999999</v>
      </c>
      <c r="K4999">
        <v>1</v>
      </c>
      <c r="L4999">
        <v>1</v>
      </c>
      <c r="M4999">
        <v>1</v>
      </c>
      <c r="N4999">
        <v>1</v>
      </c>
      <c r="O4999" t="s">
        <v>225</v>
      </c>
      <c r="P4999">
        <v>0</v>
      </c>
      <c r="Q4999">
        <v>1</v>
      </c>
      <c r="R4999">
        <v>1100</v>
      </c>
      <c r="S4999" t="s">
        <v>223</v>
      </c>
      <c r="T4999">
        <v>1100</v>
      </c>
      <c r="U4999" t="s">
        <v>17419</v>
      </c>
      <c r="V4999" t="s">
        <v>933</v>
      </c>
      <c r="W4999" t="s">
        <v>659</v>
      </c>
      <c r="X4999" t="s">
        <v>225</v>
      </c>
      <c r="Y4999">
        <v>1100</v>
      </c>
      <c r="AB4999">
        <v>1</v>
      </c>
      <c r="AC4999">
        <v>1</v>
      </c>
      <c r="AD4999">
        <v>0</v>
      </c>
      <c r="AE4999">
        <v>0</v>
      </c>
      <c r="AF4999">
        <v>0</v>
      </c>
      <c r="AQ4999">
        <v>1</v>
      </c>
      <c r="AR4999">
        <f t="shared" si="78"/>
        <v>9.68</v>
      </c>
      <c r="AS4999">
        <v>1</v>
      </c>
      <c r="AT4999" t="s">
        <v>133</v>
      </c>
      <c r="AU4999">
        <v>42</v>
      </c>
    </row>
    <row r="5000" spans="1:47">
      <c r="A5000" t="s">
        <v>17423</v>
      </c>
      <c r="C5000">
        <v>310</v>
      </c>
      <c r="D5000" t="s">
        <v>17424</v>
      </c>
      <c r="E5000">
        <v>101</v>
      </c>
      <c r="F5000" t="s">
        <v>16991</v>
      </c>
      <c r="G5000" t="s">
        <v>11287</v>
      </c>
      <c r="H5000" t="s">
        <v>220</v>
      </c>
      <c r="I5000" t="s">
        <v>17425</v>
      </c>
      <c r="J5000">
        <v>4.9957500000000001</v>
      </c>
      <c r="K5000">
        <v>1</v>
      </c>
      <c r="L5000">
        <v>3</v>
      </c>
      <c r="M5000">
        <v>1</v>
      </c>
      <c r="N5000">
        <v>3</v>
      </c>
      <c r="O5000" t="s">
        <v>225</v>
      </c>
      <c r="P5000">
        <v>0</v>
      </c>
      <c r="Q5000">
        <v>1</v>
      </c>
      <c r="R5000">
        <v>1400</v>
      </c>
      <c r="S5000" t="s">
        <v>223</v>
      </c>
      <c r="T5000">
        <v>1400</v>
      </c>
      <c r="U5000" t="s">
        <v>17423</v>
      </c>
      <c r="V5000" t="s">
        <v>455</v>
      </c>
      <c r="W5000" t="s">
        <v>225</v>
      </c>
      <c r="X5000" t="s">
        <v>225</v>
      </c>
      <c r="Y5000">
        <v>1400</v>
      </c>
      <c r="AB5000">
        <v>1</v>
      </c>
      <c r="AC5000">
        <v>3</v>
      </c>
      <c r="AD5000">
        <v>4</v>
      </c>
      <c r="AE5000">
        <v>1795</v>
      </c>
      <c r="AF5000">
        <v>1.75</v>
      </c>
      <c r="AQ5000">
        <v>1</v>
      </c>
      <c r="AR5000">
        <f t="shared" si="78"/>
        <v>9.68</v>
      </c>
      <c r="AS5000">
        <v>1</v>
      </c>
      <c r="AT5000" t="s">
        <v>133</v>
      </c>
      <c r="AU5000">
        <v>42</v>
      </c>
    </row>
    <row r="5001" spans="1:47">
      <c r="A5001" t="s">
        <v>17426</v>
      </c>
      <c r="C5001">
        <v>310</v>
      </c>
      <c r="D5001" t="s">
        <v>17427</v>
      </c>
      <c r="E5001">
        <v>101</v>
      </c>
      <c r="F5001" t="s">
        <v>17428</v>
      </c>
      <c r="G5001" t="s">
        <v>422</v>
      </c>
      <c r="H5001" t="s">
        <v>220</v>
      </c>
      <c r="I5001" t="s">
        <v>17429</v>
      </c>
      <c r="J5001">
        <v>0.70426999999999995</v>
      </c>
      <c r="K5001">
        <v>1</v>
      </c>
      <c r="L5001">
        <v>1</v>
      </c>
      <c r="M5001">
        <v>1</v>
      </c>
      <c r="N5001">
        <v>1</v>
      </c>
      <c r="O5001" t="s">
        <v>225</v>
      </c>
      <c r="P5001">
        <v>0</v>
      </c>
      <c r="Q5001">
        <v>1</v>
      </c>
      <c r="R5001">
        <v>7800</v>
      </c>
      <c r="S5001" t="s">
        <v>223</v>
      </c>
      <c r="T5001">
        <v>7800</v>
      </c>
      <c r="U5001" t="s">
        <v>17426</v>
      </c>
      <c r="X5001" t="s">
        <v>225</v>
      </c>
      <c r="Y5001">
        <v>7800</v>
      </c>
      <c r="AB5001">
        <v>1</v>
      </c>
      <c r="AC5001">
        <v>1</v>
      </c>
      <c r="AD5001">
        <v>3</v>
      </c>
      <c r="AE5001">
        <v>1591</v>
      </c>
      <c r="AF5001">
        <v>1.75</v>
      </c>
      <c r="AQ5001">
        <v>1</v>
      </c>
      <c r="AR5001">
        <f t="shared" si="78"/>
        <v>9.68</v>
      </c>
      <c r="AS5001">
        <v>1</v>
      </c>
      <c r="AT5001" t="s">
        <v>134</v>
      </c>
      <c r="AU5001">
        <v>43</v>
      </c>
    </row>
    <row r="5002" spans="1:47">
      <c r="A5002" t="s">
        <v>17430</v>
      </c>
      <c r="C5002">
        <v>310</v>
      </c>
      <c r="D5002" t="s">
        <v>17431</v>
      </c>
      <c r="E5002">
        <v>101</v>
      </c>
      <c r="F5002" t="s">
        <v>17432</v>
      </c>
      <c r="G5002" t="s">
        <v>1783</v>
      </c>
      <c r="H5002" t="s">
        <v>220</v>
      </c>
      <c r="I5002" t="s">
        <v>17433</v>
      </c>
      <c r="J5002">
        <v>0.12416000000000001</v>
      </c>
      <c r="K5002">
        <v>1</v>
      </c>
      <c r="L5002">
        <v>1</v>
      </c>
      <c r="M5002">
        <v>1</v>
      </c>
      <c r="N5002">
        <v>1</v>
      </c>
      <c r="O5002" t="s">
        <v>225</v>
      </c>
      <c r="P5002">
        <v>0</v>
      </c>
      <c r="Q5002">
        <v>1</v>
      </c>
      <c r="R5002">
        <v>1600</v>
      </c>
      <c r="S5002" t="s">
        <v>223</v>
      </c>
      <c r="T5002">
        <v>1600</v>
      </c>
      <c r="U5002" t="s">
        <v>17430</v>
      </c>
      <c r="V5002" t="s">
        <v>455</v>
      </c>
      <c r="W5002" t="s">
        <v>225</v>
      </c>
      <c r="X5002" t="s">
        <v>225</v>
      </c>
      <c r="Y5002">
        <v>1600</v>
      </c>
      <c r="AB5002">
        <v>1</v>
      </c>
      <c r="AC5002">
        <v>1</v>
      </c>
      <c r="AD5002">
        <v>2</v>
      </c>
      <c r="AE5002">
        <v>648</v>
      </c>
      <c r="AF5002">
        <v>1</v>
      </c>
      <c r="AQ5002">
        <v>1</v>
      </c>
      <c r="AR5002">
        <f t="shared" si="78"/>
        <v>4.6463999999999999</v>
      </c>
      <c r="AS5002">
        <v>1</v>
      </c>
      <c r="AT5002" t="s">
        <v>112</v>
      </c>
      <c r="AU5002">
        <v>20</v>
      </c>
    </row>
    <row r="5003" spans="1:47">
      <c r="A5003" t="s">
        <v>17434</v>
      </c>
      <c r="C5003">
        <v>310</v>
      </c>
      <c r="D5003" t="s">
        <v>17435</v>
      </c>
      <c r="E5003">
        <v>101</v>
      </c>
      <c r="F5003" t="s">
        <v>17436</v>
      </c>
      <c r="G5003" t="s">
        <v>1783</v>
      </c>
      <c r="H5003" t="s">
        <v>220</v>
      </c>
      <c r="I5003" t="s">
        <v>17437</v>
      </c>
      <c r="J5003">
        <v>0.11602</v>
      </c>
      <c r="K5003">
        <v>1</v>
      </c>
      <c r="L5003">
        <v>1</v>
      </c>
      <c r="M5003">
        <v>1</v>
      </c>
      <c r="N5003">
        <v>1</v>
      </c>
      <c r="O5003" t="s">
        <v>225</v>
      </c>
      <c r="P5003">
        <v>0</v>
      </c>
      <c r="Q5003">
        <v>1</v>
      </c>
      <c r="R5003">
        <v>6100</v>
      </c>
      <c r="S5003" t="s">
        <v>223</v>
      </c>
      <c r="T5003">
        <v>6100</v>
      </c>
      <c r="U5003" t="s">
        <v>17434</v>
      </c>
      <c r="V5003" t="s">
        <v>2046</v>
      </c>
      <c r="W5003" t="s">
        <v>225</v>
      </c>
      <c r="X5003" t="s">
        <v>225</v>
      </c>
      <c r="Y5003">
        <v>6100</v>
      </c>
      <c r="AB5003">
        <v>1</v>
      </c>
      <c r="AC5003">
        <v>1</v>
      </c>
      <c r="AD5003">
        <v>1</v>
      </c>
      <c r="AE5003">
        <v>804</v>
      </c>
      <c r="AF5003">
        <v>1</v>
      </c>
      <c r="AQ5003">
        <v>1</v>
      </c>
      <c r="AR5003">
        <f t="shared" si="78"/>
        <v>4.6463999999999999</v>
      </c>
      <c r="AS5003">
        <v>1</v>
      </c>
      <c r="AT5003" t="s">
        <v>112</v>
      </c>
      <c r="AU5003">
        <v>20</v>
      </c>
    </row>
    <row r="5004" spans="1:47">
      <c r="A5004" t="s">
        <v>17438</v>
      </c>
      <c r="C5004">
        <v>310</v>
      </c>
      <c r="D5004" t="s">
        <v>17439</v>
      </c>
      <c r="E5004">
        <v>101</v>
      </c>
      <c r="F5004" t="s">
        <v>17440</v>
      </c>
      <c r="G5004" t="s">
        <v>1783</v>
      </c>
      <c r="H5004" t="s">
        <v>220</v>
      </c>
      <c r="I5004" t="s">
        <v>17441</v>
      </c>
      <c r="J5004">
        <v>6.6460000000000005E-2</v>
      </c>
      <c r="K5004">
        <v>1</v>
      </c>
      <c r="L5004">
        <v>1</v>
      </c>
      <c r="M5004">
        <v>1</v>
      </c>
      <c r="N5004">
        <v>1</v>
      </c>
      <c r="O5004" t="s">
        <v>225</v>
      </c>
      <c r="P5004">
        <v>0</v>
      </c>
      <c r="Q5004">
        <v>0</v>
      </c>
      <c r="R5004">
        <v>0</v>
      </c>
      <c r="S5004" t="s">
        <v>223</v>
      </c>
      <c r="T5004">
        <v>0</v>
      </c>
      <c r="U5004" t="s">
        <v>17438</v>
      </c>
      <c r="V5004" t="s">
        <v>224</v>
      </c>
      <c r="W5004" t="s">
        <v>225</v>
      </c>
      <c r="X5004" t="s">
        <v>225</v>
      </c>
      <c r="Y5004">
        <v>0</v>
      </c>
      <c r="AB5004">
        <v>1</v>
      </c>
      <c r="AC5004">
        <v>1</v>
      </c>
      <c r="AD5004">
        <v>1</v>
      </c>
      <c r="AE5004">
        <v>435</v>
      </c>
      <c r="AF5004">
        <v>1</v>
      </c>
      <c r="AQ5004">
        <v>1</v>
      </c>
      <c r="AR5004">
        <f t="shared" si="78"/>
        <v>4.6463999999999999</v>
      </c>
      <c r="AS5004">
        <v>1</v>
      </c>
      <c r="AT5004" t="s">
        <v>112</v>
      </c>
      <c r="AU5004">
        <v>20</v>
      </c>
    </row>
    <row r="5005" spans="1:47">
      <c r="A5005" t="s">
        <v>17442</v>
      </c>
      <c r="C5005">
        <v>310</v>
      </c>
      <c r="D5005" t="s">
        <v>17443</v>
      </c>
      <c r="E5005">
        <v>132</v>
      </c>
      <c r="F5005" t="s">
        <v>17444</v>
      </c>
      <c r="G5005" t="s">
        <v>1783</v>
      </c>
      <c r="H5005" t="s">
        <v>260</v>
      </c>
      <c r="I5005" t="s">
        <v>17445</v>
      </c>
      <c r="J5005">
        <v>0.11498999999999999</v>
      </c>
      <c r="K5005">
        <v>0</v>
      </c>
      <c r="L5005">
        <v>0</v>
      </c>
      <c r="M5005">
        <v>0</v>
      </c>
      <c r="N5005">
        <v>0</v>
      </c>
      <c r="P5005">
        <v>0</v>
      </c>
      <c r="Q5005">
        <v>0</v>
      </c>
      <c r="R5005">
        <v>0</v>
      </c>
      <c r="S5005" t="s">
        <v>223</v>
      </c>
      <c r="T5005">
        <v>0</v>
      </c>
      <c r="U5005" t="s">
        <v>17442</v>
      </c>
      <c r="Y5005">
        <v>0</v>
      </c>
      <c r="AB5005">
        <v>0</v>
      </c>
      <c r="AC5005">
        <v>0</v>
      </c>
      <c r="AD5005">
        <v>0</v>
      </c>
      <c r="AE5005">
        <v>0</v>
      </c>
      <c r="AF5005">
        <v>0</v>
      </c>
      <c r="AQ5005">
        <v>1</v>
      </c>
      <c r="AR5005">
        <f t="shared" si="78"/>
        <v>0</v>
      </c>
      <c r="AS5005">
        <v>1</v>
      </c>
      <c r="AT5005" t="s">
        <v>112</v>
      </c>
      <c r="AU5005">
        <v>20</v>
      </c>
    </row>
    <row r="5006" spans="1:47">
      <c r="A5006" t="s">
        <v>17446</v>
      </c>
      <c r="C5006">
        <v>310</v>
      </c>
      <c r="D5006" t="s">
        <v>17447</v>
      </c>
      <c r="E5006">
        <v>101</v>
      </c>
      <c r="F5006" t="s">
        <v>17448</v>
      </c>
      <c r="G5006" t="s">
        <v>1783</v>
      </c>
      <c r="H5006" t="s">
        <v>220</v>
      </c>
      <c r="I5006" t="s">
        <v>17449</v>
      </c>
      <c r="J5006">
        <v>0.11634</v>
      </c>
      <c r="K5006">
        <v>1</v>
      </c>
      <c r="L5006">
        <v>1</v>
      </c>
      <c r="M5006">
        <v>1</v>
      </c>
      <c r="N5006">
        <v>1</v>
      </c>
      <c r="O5006" t="s">
        <v>225</v>
      </c>
      <c r="P5006">
        <v>0</v>
      </c>
      <c r="Q5006">
        <v>1</v>
      </c>
      <c r="R5006">
        <v>7100</v>
      </c>
      <c r="S5006" t="s">
        <v>223</v>
      </c>
      <c r="T5006">
        <v>7100</v>
      </c>
      <c r="U5006" t="s">
        <v>17446</v>
      </c>
      <c r="V5006" t="s">
        <v>455</v>
      </c>
      <c r="W5006" t="s">
        <v>225</v>
      </c>
      <c r="X5006" t="s">
        <v>225</v>
      </c>
      <c r="Y5006">
        <v>7100</v>
      </c>
      <c r="AB5006">
        <v>1</v>
      </c>
      <c r="AC5006">
        <v>1</v>
      </c>
      <c r="AD5006">
        <v>4</v>
      </c>
      <c r="AE5006">
        <v>1440</v>
      </c>
      <c r="AF5006">
        <v>2</v>
      </c>
      <c r="AQ5006">
        <v>1</v>
      </c>
      <c r="AR5006">
        <f t="shared" si="78"/>
        <v>4.6463999999999999</v>
      </c>
      <c r="AS5006">
        <v>1</v>
      </c>
      <c r="AT5006" t="s">
        <v>112</v>
      </c>
      <c r="AU5006">
        <v>20</v>
      </c>
    </row>
    <row r="5007" spans="1:47">
      <c r="A5007" t="s">
        <v>17450</v>
      </c>
      <c r="C5007">
        <v>310</v>
      </c>
      <c r="D5007" t="s">
        <v>17451</v>
      </c>
      <c r="E5007">
        <v>102</v>
      </c>
      <c r="F5007" t="s">
        <v>17452</v>
      </c>
      <c r="G5007" t="s">
        <v>422</v>
      </c>
      <c r="H5007" t="s">
        <v>8623</v>
      </c>
      <c r="I5007" t="s">
        <v>17453</v>
      </c>
      <c r="J5007">
        <v>0.90122000000000002</v>
      </c>
      <c r="K5007">
        <v>1</v>
      </c>
      <c r="L5007">
        <v>1</v>
      </c>
      <c r="M5007">
        <v>1</v>
      </c>
      <c r="N5007">
        <v>1</v>
      </c>
      <c r="O5007" t="s">
        <v>225</v>
      </c>
      <c r="P5007">
        <v>0</v>
      </c>
      <c r="Q5007">
        <v>0</v>
      </c>
      <c r="R5007">
        <v>0</v>
      </c>
      <c r="S5007" t="s">
        <v>243</v>
      </c>
      <c r="T5007">
        <v>0</v>
      </c>
      <c r="U5007" t="s">
        <v>17450</v>
      </c>
      <c r="X5007" t="s">
        <v>225</v>
      </c>
      <c r="Y5007">
        <v>0</v>
      </c>
      <c r="AB5007">
        <v>1</v>
      </c>
      <c r="AC5007">
        <v>1</v>
      </c>
      <c r="AD5007">
        <v>3</v>
      </c>
      <c r="AE5007">
        <v>1834</v>
      </c>
      <c r="AF5007">
        <v>2</v>
      </c>
      <c r="AQ5007">
        <v>2</v>
      </c>
      <c r="AR5007">
        <f t="shared" si="78"/>
        <v>9.68</v>
      </c>
      <c r="AS5007">
        <v>1</v>
      </c>
      <c r="AT5007" t="s">
        <v>134</v>
      </c>
      <c r="AU5007">
        <v>43</v>
      </c>
    </row>
    <row r="5008" spans="1:47">
      <c r="A5008" t="s">
        <v>17454</v>
      </c>
      <c r="C5008">
        <v>310</v>
      </c>
      <c r="D5008" t="s">
        <v>17455</v>
      </c>
      <c r="E5008">
        <v>101</v>
      </c>
      <c r="F5008" t="s">
        <v>17456</v>
      </c>
      <c r="G5008" t="s">
        <v>11287</v>
      </c>
      <c r="H5008" t="s">
        <v>220</v>
      </c>
      <c r="I5008" t="s">
        <v>17457</v>
      </c>
      <c r="J5008">
        <v>2.6020099999999999</v>
      </c>
      <c r="K5008">
        <v>1</v>
      </c>
      <c r="L5008">
        <v>1</v>
      </c>
      <c r="M5008">
        <v>1</v>
      </c>
      <c r="N5008">
        <v>1</v>
      </c>
      <c r="O5008" t="s">
        <v>225</v>
      </c>
      <c r="P5008">
        <v>0</v>
      </c>
      <c r="Q5008">
        <v>1</v>
      </c>
      <c r="R5008">
        <v>2800</v>
      </c>
      <c r="S5008" t="s">
        <v>223</v>
      </c>
      <c r="T5008">
        <v>2800</v>
      </c>
      <c r="U5008" t="s">
        <v>17454</v>
      </c>
      <c r="V5008" t="s">
        <v>455</v>
      </c>
      <c r="W5008" t="s">
        <v>225</v>
      </c>
      <c r="X5008" t="s">
        <v>225</v>
      </c>
      <c r="Y5008">
        <v>2800</v>
      </c>
      <c r="AB5008">
        <v>1</v>
      </c>
      <c r="AC5008">
        <v>1</v>
      </c>
      <c r="AD5008">
        <v>2</v>
      </c>
      <c r="AE5008">
        <v>1008</v>
      </c>
      <c r="AF5008">
        <v>1</v>
      </c>
      <c r="AQ5008">
        <v>1</v>
      </c>
      <c r="AR5008">
        <f t="shared" si="78"/>
        <v>9.68</v>
      </c>
      <c r="AS5008">
        <v>1</v>
      </c>
      <c r="AT5008" t="s">
        <v>133</v>
      </c>
      <c r="AU5008">
        <v>42</v>
      </c>
    </row>
    <row r="5009" spans="1:47">
      <c r="A5009" t="s">
        <v>17458</v>
      </c>
      <c r="C5009">
        <v>310</v>
      </c>
      <c r="D5009" t="s">
        <v>17459</v>
      </c>
      <c r="E5009">
        <v>332</v>
      </c>
      <c r="F5009" t="s">
        <v>15736</v>
      </c>
      <c r="G5009" t="s">
        <v>11287</v>
      </c>
      <c r="H5009" t="s">
        <v>17460</v>
      </c>
      <c r="I5009" t="s">
        <v>17461</v>
      </c>
      <c r="J5009">
        <v>1.05339</v>
      </c>
      <c r="K5009">
        <v>1</v>
      </c>
      <c r="L5009">
        <v>1</v>
      </c>
      <c r="M5009">
        <v>1</v>
      </c>
      <c r="N5009">
        <v>1</v>
      </c>
      <c r="O5009" t="s">
        <v>225</v>
      </c>
      <c r="P5009">
        <v>0</v>
      </c>
      <c r="Q5009">
        <v>1</v>
      </c>
      <c r="R5009">
        <v>4600</v>
      </c>
      <c r="S5009" t="s">
        <v>223</v>
      </c>
      <c r="T5009">
        <v>4600</v>
      </c>
      <c r="U5009" t="s">
        <v>17458</v>
      </c>
      <c r="V5009" t="s">
        <v>933</v>
      </c>
      <c r="W5009" t="s">
        <v>659</v>
      </c>
      <c r="X5009" t="s">
        <v>225</v>
      </c>
      <c r="Y5009">
        <v>4600</v>
      </c>
      <c r="AB5009">
        <v>1</v>
      </c>
      <c r="AC5009">
        <v>1</v>
      </c>
      <c r="AD5009">
        <v>1</v>
      </c>
      <c r="AE5009">
        <v>2500</v>
      </c>
      <c r="AF5009">
        <v>1</v>
      </c>
      <c r="AQ5009">
        <v>1</v>
      </c>
      <c r="AR5009">
        <f t="shared" si="78"/>
        <v>9.68</v>
      </c>
      <c r="AS5009">
        <v>1</v>
      </c>
      <c r="AT5009" t="s">
        <v>127</v>
      </c>
      <c r="AU5009">
        <v>35</v>
      </c>
    </row>
    <row r="5010" spans="1:47">
      <c r="A5010" t="s">
        <v>17462</v>
      </c>
      <c r="C5010">
        <v>310</v>
      </c>
      <c r="D5010" t="s">
        <v>17463</v>
      </c>
      <c r="E5010">
        <v>101</v>
      </c>
      <c r="F5010" t="s">
        <v>17464</v>
      </c>
      <c r="G5010" t="s">
        <v>1783</v>
      </c>
      <c r="H5010" t="s">
        <v>220</v>
      </c>
      <c r="I5010" t="s">
        <v>17465</v>
      </c>
      <c r="J5010">
        <v>0.21475</v>
      </c>
      <c r="K5010">
        <v>1</v>
      </c>
      <c r="L5010">
        <v>1</v>
      </c>
      <c r="M5010">
        <v>1</v>
      </c>
      <c r="N5010">
        <v>1</v>
      </c>
      <c r="O5010" t="s">
        <v>225</v>
      </c>
      <c r="P5010">
        <v>0</v>
      </c>
      <c r="Q5010">
        <v>1</v>
      </c>
      <c r="R5010">
        <v>14700</v>
      </c>
      <c r="S5010" t="s">
        <v>223</v>
      </c>
      <c r="T5010">
        <v>14700</v>
      </c>
      <c r="U5010" t="s">
        <v>17462</v>
      </c>
      <c r="V5010" t="s">
        <v>455</v>
      </c>
      <c r="W5010" t="s">
        <v>225</v>
      </c>
      <c r="X5010" t="s">
        <v>225</v>
      </c>
      <c r="Y5010">
        <v>14700</v>
      </c>
      <c r="AB5010">
        <v>1</v>
      </c>
      <c r="AC5010">
        <v>1</v>
      </c>
      <c r="AD5010">
        <v>4</v>
      </c>
      <c r="AE5010">
        <v>1136</v>
      </c>
      <c r="AF5010">
        <v>1</v>
      </c>
      <c r="AQ5010">
        <v>2</v>
      </c>
      <c r="AR5010">
        <f t="shared" si="78"/>
        <v>4.6463999999999999</v>
      </c>
      <c r="AS5010">
        <v>1</v>
      </c>
      <c r="AT5010" t="s">
        <v>112</v>
      </c>
      <c r="AU5010">
        <v>20</v>
      </c>
    </row>
    <row r="5011" spans="1:47">
      <c r="A5011" t="s">
        <v>17466</v>
      </c>
      <c r="C5011">
        <v>310</v>
      </c>
      <c r="D5011" t="s">
        <v>17467</v>
      </c>
      <c r="E5011">
        <v>101</v>
      </c>
      <c r="F5011" t="s">
        <v>17468</v>
      </c>
      <c r="G5011" t="s">
        <v>11287</v>
      </c>
      <c r="H5011" t="s">
        <v>220</v>
      </c>
      <c r="I5011" t="s">
        <v>17469</v>
      </c>
      <c r="J5011">
        <v>0.39752999999999999</v>
      </c>
      <c r="K5011">
        <v>1</v>
      </c>
      <c r="L5011">
        <v>1</v>
      </c>
      <c r="M5011">
        <v>1</v>
      </c>
      <c r="N5011">
        <v>1</v>
      </c>
      <c r="O5011" t="s">
        <v>225</v>
      </c>
      <c r="P5011">
        <v>0</v>
      </c>
      <c r="Q5011">
        <v>1</v>
      </c>
      <c r="R5011">
        <v>2400</v>
      </c>
      <c r="S5011" t="s">
        <v>223</v>
      </c>
      <c r="T5011">
        <v>2400</v>
      </c>
      <c r="U5011" t="s">
        <v>17466</v>
      </c>
      <c r="V5011" t="s">
        <v>455</v>
      </c>
      <c r="W5011" t="s">
        <v>225</v>
      </c>
      <c r="X5011" t="s">
        <v>225</v>
      </c>
      <c r="Y5011">
        <v>2400</v>
      </c>
      <c r="AB5011">
        <v>1</v>
      </c>
      <c r="AC5011">
        <v>1</v>
      </c>
      <c r="AD5011">
        <v>2</v>
      </c>
      <c r="AE5011">
        <v>1071</v>
      </c>
      <c r="AF5011">
        <v>1</v>
      </c>
      <c r="AQ5011">
        <v>2</v>
      </c>
      <c r="AR5011">
        <f t="shared" si="78"/>
        <v>9.68</v>
      </c>
      <c r="AS5011">
        <v>1</v>
      </c>
      <c r="AT5011" t="s">
        <v>133</v>
      </c>
      <c r="AU5011">
        <v>42</v>
      </c>
    </row>
    <row r="5012" spans="1:47">
      <c r="A5012" t="s">
        <v>17470</v>
      </c>
      <c r="C5012">
        <v>310</v>
      </c>
      <c r="D5012" t="s">
        <v>17471</v>
      </c>
      <c r="E5012">
        <v>392</v>
      </c>
      <c r="F5012" t="s">
        <v>17314</v>
      </c>
      <c r="G5012" t="s">
        <v>11287</v>
      </c>
      <c r="H5012" t="s">
        <v>11501</v>
      </c>
      <c r="I5012" t="s">
        <v>17472</v>
      </c>
      <c r="J5012">
        <v>0.32756000000000002</v>
      </c>
      <c r="K5012">
        <v>0</v>
      </c>
      <c r="L5012">
        <v>0</v>
      </c>
      <c r="M5012">
        <v>0</v>
      </c>
      <c r="N5012">
        <v>0</v>
      </c>
      <c r="P5012">
        <v>0</v>
      </c>
      <c r="Q5012">
        <v>0</v>
      </c>
      <c r="R5012">
        <v>0</v>
      </c>
      <c r="S5012" t="s">
        <v>223</v>
      </c>
      <c r="T5012">
        <v>0</v>
      </c>
      <c r="U5012" t="s">
        <v>17470</v>
      </c>
      <c r="Y5012">
        <v>0</v>
      </c>
      <c r="AB5012">
        <v>0</v>
      </c>
      <c r="AC5012">
        <v>0</v>
      </c>
      <c r="AD5012">
        <v>0</v>
      </c>
      <c r="AE5012">
        <v>0</v>
      </c>
      <c r="AF5012">
        <v>0</v>
      </c>
      <c r="AQ5012">
        <v>1</v>
      </c>
      <c r="AR5012">
        <f t="shared" si="78"/>
        <v>0</v>
      </c>
      <c r="AS5012">
        <v>1</v>
      </c>
      <c r="AT5012" t="s">
        <v>133</v>
      </c>
      <c r="AU5012">
        <v>42</v>
      </c>
    </row>
    <row r="5013" spans="1:47">
      <c r="A5013" t="s">
        <v>17473</v>
      </c>
      <c r="C5013">
        <v>310</v>
      </c>
      <c r="D5013" t="s">
        <v>17474</v>
      </c>
      <c r="E5013">
        <v>101</v>
      </c>
      <c r="F5013" t="s">
        <v>17475</v>
      </c>
      <c r="G5013" t="s">
        <v>1783</v>
      </c>
      <c r="H5013" t="s">
        <v>220</v>
      </c>
      <c r="I5013" t="s">
        <v>17476</v>
      </c>
      <c r="J5013">
        <v>0.22764000000000001</v>
      </c>
      <c r="K5013">
        <v>1</v>
      </c>
      <c r="L5013">
        <v>1</v>
      </c>
      <c r="M5013">
        <v>1</v>
      </c>
      <c r="N5013">
        <v>1</v>
      </c>
      <c r="O5013" t="s">
        <v>225</v>
      </c>
      <c r="P5013">
        <v>0</v>
      </c>
      <c r="Q5013">
        <v>1</v>
      </c>
      <c r="R5013">
        <v>3600</v>
      </c>
      <c r="S5013" t="s">
        <v>223</v>
      </c>
      <c r="T5013">
        <v>3600</v>
      </c>
      <c r="U5013" t="s">
        <v>17473</v>
      </c>
      <c r="V5013" t="s">
        <v>455</v>
      </c>
      <c r="W5013" t="s">
        <v>225</v>
      </c>
      <c r="X5013" t="s">
        <v>225</v>
      </c>
      <c r="Y5013">
        <v>3600</v>
      </c>
      <c r="AB5013">
        <v>1</v>
      </c>
      <c r="AC5013">
        <v>1</v>
      </c>
      <c r="AD5013">
        <v>3</v>
      </c>
      <c r="AE5013">
        <v>816</v>
      </c>
      <c r="AF5013">
        <v>1.3</v>
      </c>
      <c r="AQ5013">
        <v>2</v>
      </c>
      <c r="AR5013">
        <f t="shared" si="78"/>
        <v>4.6463999999999999</v>
      </c>
      <c r="AS5013">
        <v>1</v>
      </c>
      <c r="AT5013" t="s">
        <v>112</v>
      </c>
      <c r="AU5013">
        <v>20</v>
      </c>
    </row>
    <row r="5014" spans="1:47">
      <c r="A5014" t="s">
        <v>17477</v>
      </c>
      <c r="C5014">
        <v>310</v>
      </c>
      <c r="D5014" t="s">
        <v>17478</v>
      </c>
      <c r="E5014">
        <v>101</v>
      </c>
      <c r="F5014" t="s">
        <v>17479</v>
      </c>
      <c r="G5014" t="s">
        <v>1783</v>
      </c>
      <c r="H5014" t="s">
        <v>220</v>
      </c>
      <c r="I5014" t="s">
        <v>17480</v>
      </c>
      <c r="J5014">
        <v>0.10777</v>
      </c>
      <c r="K5014">
        <v>1</v>
      </c>
      <c r="L5014">
        <v>1</v>
      </c>
      <c r="M5014">
        <v>1</v>
      </c>
      <c r="N5014">
        <v>1</v>
      </c>
      <c r="O5014" t="s">
        <v>225</v>
      </c>
      <c r="P5014">
        <v>0</v>
      </c>
      <c r="Q5014">
        <v>1</v>
      </c>
      <c r="R5014">
        <v>5300</v>
      </c>
      <c r="S5014" t="s">
        <v>223</v>
      </c>
      <c r="T5014">
        <v>5300</v>
      </c>
      <c r="U5014" t="s">
        <v>17477</v>
      </c>
      <c r="V5014" t="s">
        <v>455</v>
      </c>
      <c r="W5014" t="s">
        <v>225</v>
      </c>
      <c r="X5014" t="s">
        <v>225</v>
      </c>
      <c r="Y5014">
        <v>5300</v>
      </c>
      <c r="AB5014">
        <v>1</v>
      </c>
      <c r="AC5014">
        <v>1</v>
      </c>
      <c r="AD5014">
        <v>2</v>
      </c>
      <c r="AE5014">
        <v>728</v>
      </c>
      <c r="AF5014">
        <v>1</v>
      </c>
      <c r="AQ5014">
        <v>1</v>
      </c>
      <c r="AR5014">
        <f t="shared" si="78"/>
        <v>4.6463999999999999</v>
      </c>
      <c r="AS5014">
        <v>1</v>
      </c>
      <c r="AT5014" t="s">
        <v>112</v>
      </c>
      <c r="AU5014">
        <v>20</v>
      </c>
    </row>
    <row r="5015" spans="1:47">
      <c r="A5015" t="s">
        <v>17481</v>
      </c>
      <c r="C5015">
        <v>310</v>
      </c>
      <c r="D5015" t="s">
        <v>17482</v>
      </c>
      <c r="E5015">
        <v>903</v>
      </c>
      <c r="F5015" t="s">
        <v>821</v>
      </c>
      <c r="G5015" t="s">
        <v>11287</v>
      </c>
      <c r="H5015" t="s">
        <v>11141</v>
      </c>
      <c r="I5015" t="s">
        <v>17483</v>
      </c>
      <c r="J5015">
        <v>3.1310699999999998</v>
      </c>
      <c r="K5015">
        <v>0</v>
      </c>
      <c r="L5015">
        <v>0</v>
      </c>
      <c r="M5015">
        <v>1</v>
      </c>
      <c r="N5015">
        <v>1</v>
      </c>
      <c r="O5015" t="s">
        <v>659</v>
      </c>
      <c r="P5015">
        <v>1</v>
      </c>
      <c r="Q5015">
        <v>2</v>
      </c>
      <c r="R5015">
        <v>18500</v>
      </c>
      <c r="S5015" t="s">
        <v>223</v>
      </c>
      <c r="T5015">
        <v>0</v>
      </c>
      <c r="U5015" t="s">
        <v>17481</v>
      </c>
      <c r="V5015" t="s">
        <v>455</v>
      </c>
      <c r="W5015" t="s">
        <v>225</v>
      </c>
      <c r="X5015" t="s">
        <v>659</v>
      </c>
      <c r="Y5015">
        <v>9250</v>
      </c>
      <c r="AB5015">
        <v>0</v>
      </c>
      <c r="AC5015">
        <v>0</v>
      </c>
      <c r="AD5015">
        <v>0</v>
      </c>
      <c r="AE5015">
        <v>6856</v>
      </c>
      <c r="AF5015">
        <v>1</v>
      </c>
      <c r="AQ5015">
        <v>1</v>
      </c>
      <c r="AR5015">
        <f t="shared" si="78"/>
        <v>0</v>
      </c>
      <c r="AS5015">
        <v>1</v>
      </c>
      <c r="AT5015" t="s">
        <v>132</v>
      </c>
      <c r="AU5015">
        <v>41</v>
      </c>
    </row>
    <row r="5016" spans="1:47">
      <c r="A5016" t="s">
        <v>17484</v>
      </c>
      <c r="C5016">
        <v>310</v>
      </c>
      <c r="D5016" t="s">
        <v>17471</v>
      </c>
      <c r="E5016">
        <v>316</v>
      </c>
      <c r="F5016" t="s">
        <v>17485</v>
      </c>
      <c r="G5016" t="s">
        <v>11287</v>
      </c>
      <c r="H5016" t="s">
        <v>10705</v>
      </c>
      <c r="I5016" t="s">
        <v>17486</v>
      </c>
      <c r="J5016">
        <v>0.96748000000000001</v>
      </c>
      <c r="K5016">
        <v>1</v>
      </c>
      <c r="L5016">
        <v>1</v>
      </c>
      <c r="M5016">
        <v>1</v>
      </c>
      <c r="N5016">
        <v>1</v>
      </c>
      <c r="O5016" t="s">
        <v>225</v>
      </c>
      <c r="P5016">
        <v>0</v>
      </c>
      <c r="Q5016">
        <v>1</v>
      </c>
      <c r="R5016">
        <v>33900</v>
      </c>
      <c r="S5016" t="s">
        <v>223</v>
      </c>
      <c r="T5016">
        <v>33900</v>
      </c>
      <c r="U5016" t="s">
        <v>17484</v>
      </c>
      <c r="V5016" t="s">
        <v>933</v>
      </c>
      <c r="W5016" t="s">
        <v>659</v>
      </c>
      <c r="X5016" t="s">
        <v>225</v>
      </c>
      <c r="Y5016">
        <v>33900</v>
      </c>
      <c r="AB5016">
        <v>1</v>
      </c>
      <c r="AC5016">
        <v>1</v>
      </c>
      <c r="AD5016">
        <v>0</v>
      </c>
      <c r="AE5016">
        <v>3200</v>
      </c>
      <c r="AF5016">
        <v>1</v>
      </c>
      <c r="AQ5016">
        <v>1</v>
      </c>
      <c r="AR5016">
        <f t="shared" si="78"/>
        <v>9.68</v>
      </c>
      <c r="AS5016">
        <v>1</v>
      </c>
      <c r="AT5016" t="s">
        <v>127</v>
      </c>
      <c r="AU5016">
        <v>35</v>
      </c>
    </row>
    <row r="5017" spans="1:47">
      <c r="A5017" t="s">
        <v>17487</v>
      </c>
      <c r="C5017">
        <v>310</v>
      </c>
      <c r="D5017" t="s">
        <v>17488</v>
      </c>
      <c r="E5017">
        <v>101</v>
      </c>
      <c r="F5017" t="s">
        <v>17489</v>
      </c>
      <c r="G5017" t="s">
        <v>1783</v>
      </c>
      <c r="H5017" t="s">
        <v>220</v>
      </c>
      <c r="I5017" t="s">
        <v>17490</v>
      </c>
      <c r="J5017">
        <v>0.12569</v>
      </c>
      <c r="K5017">
        <v>1</v>
      </c>
      <c r="L5017">
        <v>1</v>
      </c>
      <c r="M5017">
        <v>1</v>
      </c>
      <c r="N5017">
        <v>1</v>
      </c>
      <c r="O5017" t="s">
        <v>225</v>
      </c>
      <c r="P5017">
        <v>0</v>
      </c>
      <c r="Q5017">
        <v>1</v>
      </c>
      <c r="R5017">
        <v>9300</v>
      </c>
      <c r="S5017" t="s">
        <v>223</v>
      </c>
      <c r="T5017">
        <v>9300</v>
      </c>
      <c r="U5017" t="s">
        <v>17487</v>
      </c>
      <c r="V5017" t="s">
        <v>418</v>
      </c>
      <c r="W5017" t="s">
        <v>225</v>
      </c>
      <c r="X5017" t="s">
        <v>225</v>
      </c>
      <c r="Y5017">
        <v>9300</v>
      </c>
      <c r="AB5017">
        <v>1</v>
      </c>
      <c r="AC5017">
        <v>1</v>
      </c>
      <c r="AD5017">
        <v>3</v>
      </c>
      <c r="AE5017">
        <v>1624</v>
      </c>
      <c r="AF5017">
        <v>2</v>
      </c>
      <c r="AQ5017">
        <v>1</v>
      </c>
      <c r="AR5017">
        <f t="shared" si="78"/>
        <v>4.6463999999999999</v>
      </c>
      <c r="AS5017">
        <v>1</v>
      </c>
      <c r="AT5017" t="s">
        <v>112</v>
      </c>
      <c r="AU5017">
        <v>20</v>
      </c>
    </row>
    <row r="5018" spans="1:47">
      <c r="A5018" t="s">
        <v>17491</v>
      </c>
      <c r="C5018">
        <v>310</v>
      </c>
      <c r="D5018" t="s">
        <v>17492</v>
      </c>
      <c r="E5018">
        <v>101</v>
      </c>
      <c r="F5018" t="s">
        <v>17493</v>
      </c>
      <c r="G5018" t="s">
        <v>1783</v>
      </c>
      <c r="H5018" t="s">
        <v>220</v>
      </c>
      <c r="I5018" t="s">
        <v>17494</v>
      </c>
      <c r="J5018">
        <v>0.11232</v>
      </c>
      <c r="K5018">
        <v>1</v>
      </c>
      <c r="L5018">
        <v>1</v>
      </c>
      <c r="M5018">
        <v>1</v>
      </c>
      <c r="N5018">
        <v>1</v>
      </c>
      <c r="O5018" t="s">
        <v>225</v>
      </c>
      <c r="P5018">
        <v>0</v>
      </c>
      <c r="Q5018">
        <v>1</v>
      </c>
      <c r="R5018">
        <v>200</v>
      </c>
      <c r="S5018" t="s">
        <v>223</v>
      </c>
      <c r="T5018">
        <v>200</v>
      </c>
      <c r="U5018" t="s">
        <v>17491</v>
      </c>
      <c r="V5018" t="s">
        <v>455</v>
      </c>
      <c r="W5018" t="s">
        <v>225</v>
      </c>
      <c r="X5018" t="s">
        <v>225</v>
      </c>
      <c r="Y5018">
        <v>200</v>
      </c>
      <c r="AB5018">
        <v>1</v>
      </c>
      <c r="AC5018">
        <v>1</v>
      </c>
      <c r="AD5018">
        <v>1</v>
      </c>
      <c r="AE5018">
        <v>384</v>
      </c>
      <c r="AF5018">
        <v>1</v>
      </c>
      <c r="AQ5018">
        <v>1</v>
      </c>
      <c r="AR5018">
        <f t="shared" si="78"/>
        <v>4.6463999999999999</v>
      </c>
      <c r="AS5018">
        <v>1</v>
      </c>
      <c r="AT5018" t="s">
        <v>112</v>
      </c>
      <c r="AU5018">
        <v>20</v>
      </c>
    </row>
    <row r="5019" spans="1:47">
      <c r="A5019" t="s">
        <v>17495</v>
      </c>
      <c r="C5019">
        <v>310</v>
      </c>
      <c r="D5019" t="s">
        <v>17496</v>
      </c>
      <c r="E5019">
        <v>132</v>
      </c>
      <c r="F5019" t="s">
        <v>17386</v>
      </c>
      <c r="G5019" t="s">
        <v>1783</v>
      </c>
      <c r="H5019" t="s">
        <v>260</v>
      </c>
      <c r="I5019" t="s">
        <v>17497</v>
      </c>
      <c r="J5019">
        <v>0.13283</v>
      </c>
      <c r="K5019">
        <v>0</v>
      </c>
      <c r="L5019">
        <v>0</v>
      </c>
      <c r="M5019">
        <v>0</v>
      </c>
      <c r="N5019">
        <v>0</v>
      </c>
      <c r="P5019">
        <v>0</v>
      </c>
      <c r="Q5019">
        <v>0</v>
      </c>
      <c r="R5019">
        <v>0</v>
      </c>
      <c r="S5019" t="s">
        <v>223</v>
      </c>
      <c r="T5019">
        <v>0</v>
      </c>
      <c r="U5019" t="s">
        <v>17495</v>
      </c>
      <c r="Y5019">
        <v>0</v>
      </c>
      <c r="AB5019">
        <v>0</v>
      </c>
      <c r="AC5019">
        <v>0</v>
      </c>
      <c r="AD5019">
        <v>0</v>
      </c>
      <c r="AE5019">
        <v>0</v>
      </c>
      <c r="AF5019">
        <v>0</v>
      </c>
      <c r="AQ5019">
        <v>1</v>
      </c>
      <c r="AR5019">
        <f t="shared" si="78"/>
        <v>0</v>
      </c>
      <c r="AS5019">
        <v>1</v>
      </c>
      <c r="AT5019" t="s">
        <v>112</v>
      </c>
      <c r="AU5019">
        <v>20</v>
      </c>
    </row>
    <row r="5020" spans="1:47">
      <c r="A5020" t="s">
        <v>17498</v>
      </c>
      <c r="C5020">
        <v>310</v>
      </c>
      <c r="D5020" t="s">
        <v>17499</v>
      </c>
      <c r="E5020">
        <v>316</v>
      </c>
      <c r="F5020" t="s">
        <v>17500</v>
      </c>
      <c r="G5020" t="s">
        <v>11287</v>
      </c>
      <c r="H5020" t="s">
        <v>10705</v>
      </c>
      <c r="I5020" t="s">
        <v>17501</v>
      </c>
      <c r="J5020">
        <v>1.09368</v>
      </c>
      <c r="K5020">
        <v>1</v>
      </c>
      <c r="L5020">
        <v>1</v>
      </c>
      <c r="M5020">
        <v>1</v>
      </c>
      <c r="N5020">
        <v>1</v>
      </c>
      <c r="O5020" t="s">
        <v>225</v>
      </c>
      <c r="P5020">
        <v>0</v>
      </c>
      <c r="Q5020">
        <v>1</v>
      </c>
      <c r="R5020">
        <v>3700</v>
      </c>
      <c r="S5020" t="s">
        <v>223</v>
      </c>
      <c r="T5020">
        <v>3700</v>
      </c>
      <c r="U5020" t="s">
        <v>17498</v>
      </c>
      <c r="V5020" t="s">
        <v>933</v>
      </c>
      <c r="W5020" t="s">
        <v>659</v>
      </c>
      <c r="X5020" t="s">
        <v>225</v>
      </c>
      <c r="Y5020">
        <v>3700</v>
      </c>
      <c r="AB5020">
        <v>1</v>
      </c>
      <c r="AC5020">
        <v>1</v>
      </c>
      <c r="AD5020">
        <v>0</v>
      </c>
      <c r="AE5020">
        <v>7500</v>
      </c>
      <c r="AF5020">
        <v>1</v>
      </c>
      <c r="AQ5020">
        <v>1</v>
      </c>
      <c r="AR5020">
        <f t="shared" si="78"/>
        <v>9.68</v>
      </c>
      <c r="AS5020">
        <v>1</v>
      </c>
      <c r="AT5020" t="s">
        <v>127</v>
      </c>
      <c r="AU5020">
        <v>35</v>
      </c>
    </row>
    <row r="5021" spans="1:47">
      <c r="A5021" t="s">
        <v>17502</v>
      </c>
      <c r="C5021">
        <v>310</v>
      </c>
      <c r="D5021" t="s">
        <v>17503</v>
      </c>
      <c r="E5021">
        <v>101</v>
      </c>
      <c r="F5021" t="s">
        <v>17504</v>
      </c>
      <c r="G5021" t="s">
        <v>422</v>
      </c>
      <c r="H5021" t="s">
        <v>220</v>
      </c>
      <c r="I5021" t="s">
        <v>17505</v>
      </c>
      <c r="J5021">
        <v>0.72575999999999996</v>
      </c>
      <c r="K5021">
        <v>1</v>
      </c>
      <c r="L5021">
        <v>1</v>
      </c>
      <c r="M5021">
        <v>1</v>
      </c>
      <c r="N5021">
        <v>1</v>
      </c>
      <c r="O5021" t="s">
        <v>225</v>
      </c>
      <c r="P5021">
        <v>0</v>
      </c>
      <c r="Q5021">
        <v>1</v>
      </c>
      <c r="R5021">
        <v>16300</v>
      </c>
      <c r="S5021" t="s">
        <v>223</v>
      </c>
      <c r="T5021">
        <v>16300</v>
      </c>
      <c r="U5021" t="s">
        <v>17502</v>
      </c>
      <c r="X5021" t="s">
        <v>225</v>
      </c>
      <c r="Y5021">
        <v>16300</v>
      </c>
      <c r="AB5021">
        <v>1</v>
      </c>
      <c r="AC5021">
        <v>1</v>
      </c>
      <c r="AD5021">
        <v>4</v>
      </c>
      <c r="AE5021">
        <v>2447</v>
      </c>
      <c r="AF5021">
        <v>2</v>
      </c>
      <c r="AQ5021">
        <v>1</v>
      </c>
      <c r="AR5021">
        <f t="shared" si="78"/>
        <v>9.68</v>
      </c>
      <c r="AS5021">
        <v>1</v>
      </c>
      <c r="AT5021" t="s">
        <v>134</v>
      </c>
      <c r="AU5021">
        <v>43</v>
      </c>
    </row>
    <row r="5022" spans="1:47">
      <c r="A5022" t="s">
        <v>17506</v>
      </c>
      <c r="C5022">
        <v>310</v>
      </c>
      <c r="D5022" t="s">
        <v>17507</v>
      </c>
      <c r="E5022">
        <v>101</v>
      </c>
      <c r="F5022" t="s">
        <v>17508</v>
      </c>
      <c r="G5022" t="s">
        <v>1783</v>
      </c>
      <c r="H5022" t="s">
        <v>220</v>
      </c>
      <c r="I5022" t="s">
        <v>17509</v>
      </c>
      <c r="J5022">
        <v>0.11236</v>
      </c>
      <c r="K5022">
        <v>1</v>
      </c>
      <c r="L5022">
        <v>1</v>
      </c>
      <c r="M5022">
        <v>1</v>
      </c>
      <c r="N5022">
        <v>1</v>
      </c>
      <c r="O5022" t="s">
        <v>225</v>
      </c>
      <c r="P5022">
        <v>0</v>
      </c>
      <c r="Q5022">
        <v>1</v>
      </c>
      <c r="R5022">
        <v>3100</v>
      </c>
      <c r="S5022" t="s">
        <v>223</v>
      </c>
      <c r="T5022">
        <v>3100</v>
      </c>
      <c r="U5022" t="s">
        <v>17506</v>
      </c>
      <c r="V5022" t="s">
        <v>455</v>
      </c>
      <c r="W5022" t="s">
        <v>225</v>
      </c>
      <c r="X5022" t="s">
        <v>225</v>
      </c>
      <c r="Y5022">
        <v>3100</v>
      </c>
      <c r="AB5022">
        <v>1</v>
      </c>
      <c r="AC5022">
        <v>1</v>
      </c>
      <c r="AD5022">
        <v>1</v>
      </c>
      <c r="AE5022">
        <v>640</v>
      </c>
      <c r="AF5022">
        <v>1</v>
      </c>
      <c r="AQ5022">
        <v>1</v>
      </c>
      <c r="AR5022">
        <f t="shared" si="78"/>
        <v>4.6463999999999999</v>
      </c>
      <c r="AS5022">
        <v>1</v>
      </c>
      <c r="AT5022" t="s">
        <v>112</v>
      </c>
      <c r="AU5022">
        <v>20</v>
      </c>
    </row>
    <row r="5023" spans="1:47">
      <c r="A5023" t="s">
        <v>17510</v>
      </c>
      <c r="C5023">
        <v>310</v>
      </c>
      <c r="D5023" t="s">
        <v>17511</v>
      </c>
      <c r="E5023">
        <v>104</v>
      </c>
      <c r="F5023" t="s">
        <v>17512</v>
      </c>
      <c r="G5023" t="s">
        <v>1783</v>
      </c>
      <c r="H5023" t="s">
        <v>1213</v>
      </c>
      <c r="I5023" t="s">
        <v>17513</v>
      </c>
      <c r="J5023">
        <v>0.32511000000000001</v>
      </c>
      <c r="K5023">
        <v>1</v>
      </c>
      <c r="L5023">
        <v>1</v>
      </c>
      <c r="M5023">
        <v>1</v>
      </c>
      <c r="N5023">
        <v>1</v>
      </c>
      <c r="O5023" t="s">
        <v>225</v>
      </c>
      <c r="P5023">
        <v>0</v>
      </c>
      <c r="Q5023">
        <v>1</v>
      </c>
      <c r="R5023">
        <v>5100</v>
      </c>
      <c r="S5023" t="s">
        <v>223</v>
      </c>
      <c r="T5023">
        <v>5100</v>
      </c>
      <c r="U5023" t="s">
        <v>17510</v>
      </c>
      <c r="V5023" t="s">
        <v>455</v>
      </c>
      <c r="W5023" t="s">
        <v>225</v>
      </c>
      <c r="X5023" t="s">
        <v>225</v>
      </c>
      <c r="Y5023">
        <v>5100</v>
      </c>
      <c r="AB5023">
        <v>2</v>
      </c>
      <c r="AC5023">
        <v>2</v>
      </c>
      <c r="AD5023">
        <v>4</v>
      </c>
      <c r="AE5023">
        <v>1960</v>
      </c>
      <c r="AF5023">
        <v>2</v>
      </c>
      <c r="AQ5023">
        <v>2</v>
      </c>
      <c r="AR5023">
        <f t="shared" si="78"/>
        <v>9.2927999999999997</v>
      </c>
      <c r="AS5023">
        <v>1</v>
      </c>
      <c r="AT5023" t="s">
        <v>112</v>
      </c>
      <c r="AU5023">
        <v>20</v>
      </c>
    </row>
    <row r="5024" spans="1:47">
      <c r="A5024" t="s">
        <v>17514</v>
      </c>
      <c r="C5024">
        <v>310</v>
      </c>
      <c r="D5024" t="s">
        <v>17515</v>
      </c>
      <c r="E5024">
        <v>101</v>
      </c>
      <c r="F5024" t="s">
        <v>17516</v>
      </c>
      <c r="G5024" t="s">
        <v>11287</v>
      </c>
      <c r="H5024" t="s">
        <v>220</v>
      </c>
      <c r="I5024" t="s">
        <v>17517</v>
      </c>
      <c r="J5024">
        <v>0.40605000000000002</v>
      </c>
      <c r="K5024">
        <v>1</v>
      </c>
      <c r="L5024">
        <v>1</v>
      </c>
      <c r="M5024">
        <v>1</v>
      </c>
      <c r="N5024">
        <v>1</v>
      </c>
      <c r="O5024" t="s">
        <v>225</v>
      </c>
      <c r="P5024">
        <v>0</v>
      </c>
      <c r="Q5024">
        <v>1</v>
      </c>
      <c r="R5024">
        <v>7100</v>
      </c>
      <c r="S5024" t="s">
        <v>223</v>
      </c>
      <c r="T5024">
        <v>7100</v>
      </c>
      <c r="U5024" t="s">
        <v>17514</v>
      </c>
      <c r="V5024" t="s">
        <v>455</v>
      </c>
      <c r="W5024" t="s">
        <v>225</v>
      </c>
      <c r="X5024" t="s">
        <v>225</v>
      </c>
      <c r="Y5024">
        <v>7100</v>
      </c>
      <c r="AB5024">
        <v>1</v>
      </c>
      <c r="AC5024">
        <v>1</v>
      </c>
      <c r="AD5024">
        <v>2</v>
      </c>
      <c r="AE5024">
        <v>798</v>
      </c>
      <c r="AF5024">
        <v>1</v>
      </c>
      <c r="AQ5024">
        <v>2</v>
      </c>
      <c r="AR5024">
        <f t="shared" si="78"/>
        <v>9.68</v>
      </c>
      <c r="AS5024">
        <v>1</v>
      </c>
      <c r="AT5024" t="s">
        <v>133</v>
      </c>
      <c r="AU5024">
        <v>42</v>
      </c>
    </row>
    <row r="5025" spans="1:47">
      <c r="A5025" t="s">
        <v>17518</v>
      </c>
      <c r="C5025">
        <v>310</v>
      </c>
      <c r="D5025" t="s">
        <v>17519</v>
      </c>
      <c r="E5025">
        <v>132</v>
      </c>
      <c r="F5025" t="s">
        <v>15896</v>
      </c>
      <c r="G5025" t="s">
        <v>1783</v>
      </c>
      <c r="H5025" t="s">
        <v>260</v>
      </c>
      <c r="I5025" t="s">
        <v>17520</v>
      </c>
      <c r="J5025">
        <v>3.27E-2</v>
      </c>
      <c r="K5025">
        <v>0</v>
      </c>
      <c r="L5025">
        <v>0</v>
      </c>
      <c r="M5025">
        <v>0</v>
      </c>
      <c r="N5025">
        <v>0</v>
      </c>
      <c r="P5025">
        <v>0</v>
      </c>
      <c r="Q5025">
        <v>0</v>
      </c>
      <c r="R5025">
        <v>0</v>
      </c>
      <c r="S5025" t="s">
        <v>223</v>
      </c>
      <c r="T5025">
        <v>0</v>
      </c>
      <c r="U5025" t="s">
        <v>17518</v>
      </c>
      <c r="Y5025">
        <v>0</v>
      </c>
      <c r="AB5025">
        <v>0</v>
      </c>
      <c r="AC5025">
        <v>0</v>
      </c>
      <c r="AD5025">
        <v>0</v>
      </c>
      <c r="AE5025">
        <v>0</v>
      </c>
      <c r="AF5025">
        <v>0</v>
      </c>
      <c r="AQ5025">
        <v>1</v>
      </c>
      <c r="AR5025">
        <f t="shared" si="78"/>
        <v>0</v>
      </c>
      <c r="AS5025">
        <v>1</v>
      </c>
      <c r="AT5025" t="s">
        <v>112</v>
      </c>
      <c r="AU5025">
        <v>20</v>
      </c>
    </row>
    <row r="5026" spans="1:47">
      <c r="A5026" t="s">
        <v>17521</v>
      </c>
      <c r="C5026">
        <v>310</v>
      </c>
      <c r="D5026" t="s">
        <v>17522</v>
      </c>
      <c r="E5026">
        <v>101</v>
      </c>
      <c r="F5026" t="s">
        <v>17444</v>
      </c>
      <c r="G5026" t="s">
        <v>1783</v>
      </c>
      <c r="H5026" t="s">
        <v>220</v>
      </c>
      <c r="I5026" t="s">
        <v>17523</v>
      </c>
      <c r="J5026">
        <v>0.12042</v>
      </c>
      <c r="K5026">
        <v>1</v>
      </c>
      <c r="L5026">
        <v>1</v>
      </c>
      <c r="M5026">
        <v>1</v>
      </c>
      <c r="N5026">
        <v>1</v>
      </c>
      <c r="O5026" t="s">
        <v>225</v>
      </c>
      <c r="P5026">
        <v>0</v>
      </c>
      <c r="Q5026">
        <v>1</v>
      </c>
      <c r="R5026">
        <v>8200</v>
      </c>
      <c r="S5026" t="s">
        <v>223</v>
      </c>
      <c r="T5026">
        <v>8200</v>
      </c>
      <c r="U5026" t="s">
        <v>17521</v>
      </c>
      <c r="V5026" t="s">
        <v>455</v>
      </c>
      <c r="W5026" t="s">
        <v>225</v>
      </c>
      <c r="X5026" t="s">
        <v>225</v>
      </c>
      <c r="Y5026">
        <v>8200</v>
      </c>
      <c r="AB5026">
        <v>1</v>
      </c>
      <c r="AC5026">
        <v>1</v>
      </c>
      <c r="AD5026">
        <v>1</v>
      </c>
      <c r="AE5026">
        <v>526</v>
      </c>
      <c r="AF5026">
        <v>1</v>
      </c>
      <c r="AQ5026">
        <v>1</v>
      </c>
      <c r="AR5026">
        <f t="shared" si="78"/>
        <v>4.6463999999999999</v>
      </c>
      <c r="AS5026">
        <v>1</v>
      </c>
      <c r="AT5026" t="s">
        <v>112</v>
      </c>
      <c r="AU5026">
        <v>20</v>
      </c>
    </row>
    <row r="5027" spans="1:47">
      <c r="A5027" t="s">
        <v>17524</v>
      </c>
      <c r="C5027">
        <v>310</v>
      </c>
      <c r="D5027" t="s">
        <v>17525</v>
      </c>
      <c r="E5027">
        <v>101</v>
      </c>
      <c r="F5027" t="s">
        <v>17526</v>
      </c>
      <c r="G5027" t="s">
        <v>1783</v>
      </c>
      <c r="H5027" t="s">
        <v>220</v>
      </c>
      <c r="I5027" t="s">
        <v>17527</v>
      </c>
      <c r="J5027">
        <v>0.11747</v>
      </c>
      <c r="K5027">
        <v>1</v>
      </c>
      <c r="L5027">
        <v>1</v>
      </c>
      <c r="M5027">
        <v>1</v>
      </c>
      <c r="N5027">
        <v>1</v>
      </c>
      <c r="O5027" t="s">
        <v>225</v>
      </c>
      <c r="P5027">
        <v>0</v>
      </c>
      <c r="Q5027">
        <v>1</v>
      </c>
      <c r="R5027">
        <v>2900</v>
      </c>
      <c r="S5027" t="s">
        <v>223</v>
      </c>
      <c r="T5027">
        <v>2900</v>
      </c>
      <c r="U5027" t="s">
        <v>17524</v>
      </c>
      <c r="V5027" t="s">
        <v>455</v>
      </c>
      <c r="W5027" t="s">
        <v>225</v>
      </c>
      <c r="X5027" t="s">
        <v>225</v>
      </c>
      <c r="Y5027">
        <v>2900</v>
      </c>
      <c r="AB5027">
        <v>1</v>
      </c>
      <c r="AC5027">
        <v>1</v>
      </c>
      <c r="AD5027">
        <v>2</v>
      </c>
      <c r="AE5027">
        <v>611</v>
      </c>
      <c r="AF5027">
        <v>1.3</v>
      </c>
      <c r="AQ5027">
        <v>1</v>
      </c>
      <c r="AR5027">
        <f t="shared" si="78"/>
        <v>4.6463999999999999</v>
      </c>
      <c r="AS5027">
        <v>1</v>
      </c>
      <c r="AT5027" t="s">
        <v>112</v>
      </c>
      <c r="AU5027">
        <v>20</v>
      </c>
    </row>
    <row r="5028" spans="1:47">
      <c r="A5028" t="s">
        <v>17528</v>
      </c>
      <c r="C5028">
        <v>310</v>
      </c>
      <c r="D5028" t="s">
        <v>17529</v>
      </c>
      <c r="E5028">
        <v>392</v>
      </c>
      <c r="F5028" t="s">
        <v>17530</v>
      </c>
      <c r="G5028" t="s">
        <v>11287</v>
      </c>
      <c r="H5028" t="s">
        <v>11501</v>
      </c>
      <c r="I5028" t="s">
        <v>17531</v>
      </c>
      <c r="J5028">
        <v>0.93047000000000002</v>
      </c>
      <c r="K5028">
        <v>0</v>
      </c>
      <c r="L5028">
        <v>0</v>
      </c>
      <c r="M5028">
        <v>0</v>
      </c>
      <c r="N5028">
        <v>0</v>
      </c>
      <c r="P5028">
        <v>0</v>
      </c>
      <c r="Q5028">
        <v>0</v>
      </c>
      <c r="R5028">
        <v>0</v>
      </c>
      <c r="S5028" t="s">
        <v>223</v>
      </c>
      <c r="T5028">
        <v>0</v>
      </c>
      <c r="U5028" t="s">
        <v>17528</v>
      </c>
      <c r="Y5028">
        <v>0</v>
      </c>
      <c r="AB5028">
        <v>0</v>
      </c>
      <c r="AC5028">
        <v>0</v>
      </c>
      <c r="AD5028">
        <v>0</v>
      </c>
      <c r="AE5028">
        <v>0</v>
      </c>
      <c r="AF5028">
        <v>0</v>
      </c>
      <c r="AQ5028">
        <v>1</v>
      </c>
      <c r="AR5028">
        <f t="shared" si="78"/>
        <v>0</v>
      </c>
      <c r="AS5028">
        <v>1</v>
      </c>
      <c r="AT5028" t="s">
        <v>132</v>
      </c>
      <c r="AU5028">
        <v>41</v>
      </c>
    </row>
    <row r="5029" spans="1:47">
      <c r="A5029" t="s">
        <v>17532</v>
      </c>
      <c r="C5029">
        <v>310</v>
      </c>
      <c r="D5029" t="s">
        <v>17533</v>
      </c>
      <c r="E5029">
        <v>906</v>
      </c>
      <c r="F5029" t="s">
        <v>11130</v>
      </c>
      <c r="G5029" t="s">
        <v>324</v>
      </c>
      <c r="H5029" t="s">
        <v>967</v>
      </c>
      <c r="I5029" t="s">
        <v>17534</v>
      </c>
      <c r="J5029">
        <v>1.87643</v>
      </c>
      <c r="K5029">
        <v>0</v>
      </c>
      <c r="L5029">
        <v>0</v>
      </c>
      <c r="M5029">
        <v>0</v>
      </c>
      <c r="N5029">
        <v>0</v>
      </c>
      <c r="P5029">
        <v>0</v>
      </c>
      <c r="Q5029">
        <v>2</v>
      </c>
      <c r="R5029">
        <v>17200</v>
      </c>
      <c r="S5029" t="s">
        <v>223</v>
      </c>
      <c r="T5029">
        <v>0</v>
      </c>
      <c r="U5029" t="s">
        <v>17532</v>
      </c>
      <c r="V5029" t="s">
        <v>455</v>
      </c>
      <c r="W5029" t="s">
        <v>225</v>
      </c>
      <c r="Y5029">
        <v>8600</v>
      </c>
      <c r="AB5029">
        <v>0</v>
      </c>
      <c r="AC5029">
        <v>0</v>
      </c>
      <c r="AD5029">
        <v>0</v>
      </c>
      <c r="AE5029">
        <v>0</v>
      </c>
      <c r="AF5029">
        <v>0</v>
      </c>
      <c r="AQ5029">
        <v>1</v>
      </c>
      <c r="AR5029">
        <f t="shared" si="78"/>
        <v>0</v>
      </c>
      <c r="AS5029">
        <v>1</v>
      </c>
      <c r="AT5029" t="s">
        <v>131</v>
      </c>
      <c r="AU5029">
        <v>40</v>
      </c>
    </row>
    <row r="5030" spans="1:47">
      <c r="A5030" t="s">
        <v>17535</v>
      </c>
      <c r="C5030">
        <v>310</v>
      </c>
      <c r="D5030" t="s">
        <v>17536</v>
      </c>
      <c r="E5030">
        <v>101</v>
      </c>
      <c r="F5030" t="s">
        <v>17537</v>
      </c>
      <c r="G5030" t="s">
        <v>1783</v>
      </c>
      <c r="H5030" t="s">
        <v>220</v>
      </c>
      <c r="I5030" t="s">
        <v>17538</v>
      </c>
      <c r="J5030">
        <v>0.11212</v>
      </c>
      <c r="K5030">
        <v>1</v>
      </c>
      <c r="L5030">
        <v>1</v>
      </c>
      <c r="M5030">
        <v>1</v>
      </c>
      <c r="N5030">
        <v>1</v>
      </c>
      <c r="O5030" t="s">
        <v>225</v>
      </c>
      <c r="P5030">
        <v>0</v>
      </c>
      <c r="Q5030">
        <v>1</v>
      </c>
      <c r="R5030">
        <v>2500</v>
      </c>
      <c r="S5030" t="s">
        <v>223</v>
      </c>
      <c r="T5030">
        <v>2500</v>
      </c>
      <c r="U5030" t="s">
        <v>17535</v>
      </c>
      <c r="V5030" t="s">
        <v>413</v>
      </c>
      <c r="W5030" t="s">
        <v>225</v>
      </c>
      <c r="X5030" t="s">
        <v>225</v>
      </c>
      <c r="Y5030">
        <v>2500</v>
      </c>
      <c r="AB5030">
        <v>1</v>
      </c>
      <c r="AC5030">
        <v>1</v>
      </c>
      <c r="AD5030">
        <v>2</v>
      </c>
      <c r="AE5030">
        <v>660</v>
      </c>
      <c r="AF5030">
        <v>1</v>
      </c>
      <c r="AQ5030">
        <v>1</v>
      </c>
      <c r="AR5030">
        <f t="shared" si="78"/>
        <v>4.6463999999999999</v>
      </c>
      <c r="AS5030">
        <v>1</v>
      </c>
      <c r="AT5030" t="s">
        <v>112</v>
      </c>
      <c r="AU5030">
        <v>20</v>
      </c>
    </row>
    <row r="5031" spans="1:47">
      <c r="A5031" t="s">
        <v>17539</v>
      </c>
      <c r="C5031">
        <v>310</v>
      </c>
      <c r="D5031" t="s">
        <v>17540</v>
      </c>
      <c r="E5031">
        <v>132</v>
      </c>
      <c r="F5031" t="s">
        <v>17475</v>
      </c>
      <c r="G5031" t="s">
        <v>1783</v>
      </c>
      <c r="H5031" t="s">
        <v>260</v>
      </c>
      <c r="I5031" t="s">
        <v>17541</v>
      </c>
      <c r="J5031">
        <v>0.23154</v>
      </c>
      <c r="K5031">
        <v>0</v>
      </c>
      <c r="L5031">
        <v>0</v>
      </c>
      <c r="M5031">
        <v>0</v>
      </c>
      <c r="N5031">
        <v>0</v>
      </c>
      <c r="P5031">
        <v>0</v>
      </c>
      <c r="Q5031">
        <v>0</v>
      </c>
      <c r="R5031">
        <v>0</v>
      </c>
      <c r="S5031" t="s">
        <v>223</v>
      </c>
      <c r="T5031">
        <v>0</v>
      </c>
      <c r="U5031" t="s">
        <v>17539</v>
      </c>
      <c r="Y5031">
        <v>0</v>
      </c>
      <c r="AB5031">
        <v>0</v>
      </c>
      <c r="AC5031">
        <v>0</v>
      </c>
      <c r="AD5031">
        <v>0</v>
      </c>
      <c r="AE5031">
        <v>0</v>
      </c>
      <c r="AF5031">
        <v>0</v>
      </c>
      <c r="AQ5031">
        <v>2</v>
      </c>
      <c r="AR5031">
        <f t="shared" si="78"/>
        <v>0</v>
      </c>
      <c r="AS5031">
        <v>1</v>
      </c>
      <c r="AT5031" t="s">
        <v>112</v>
      </c>
      <c r="AU5031">
        <v>20</v>
      </c>
    </row>
    <row r="5032" spans="1:47">
      <c r="A5032" t="s">
        <v>17542</v>
      </c>
      <c r="C5032">
        <v>310</v>
      </c>
      <c r="D5032" t="s">
        <v>17543</v>
      </c>
      <c r="E5032">
        <v>31</v>
      </c>
      <c r="F5032" t="s">
        <v>16592</v>
      </c>
      <c r="G5032" t="s">
        <v>11287</v>
      </c>
      <c r="H5032" t="s">
        <v>17544</v>
      </c>
      <c r="I5032" t="s">
        <v>17545</v>
      </c>
      <c r="J5032">
        <v>0.67732999999999999</v>
      </c>
      <c r="K5032">
        <v>1</v>
      </c>
      <c r="L5032">
        <v>1</v>
      </c>
      <c r="M5032">
        <v>1</v>
      </c>
      <c r="N5032">
        <v>1</v>
      </c>
      <c r="O5032" t="s">
        <v>225</v>
      </c>
      <c r="P5032">
        <v>0</v>
      </c>
      <c r="Q5032">
        <v>1</v>
      </c>
      <c r="R5032">
        <v>14400</v>
      </c>
      <c r="S5032" t="s">
        <v>223</v>
      </c>
      <c r="T5032">
        <v>14400</v>
      </c>
      <c r="U5032" t="s">
        <v>17542</v>
      </c>
      <c r="V5032" t="s">
        <v>933</v>
      </c>
      <c r="W5032" t="s">
        <v>659</v>
      </c>
      <c r="X5032" t="s">
        <v>225</v>
      </c>
      <c r="Y5032">
        <v>14400</v>
      </c>
      <c r="AB5032">
        <v>1</v>
      </c>
      <c r="AC5032">
        <v>1</v>
      </c>
      <c r="AD5032">
        <v>0</v>
      </c>
      <c r="AE5032">
        <v>5880</v>
      </c>
      <c r="AF5032">
        <v>1</v>
      </c>
      <c r="AQ5032">
        <v>1</v>
      </c>
      <c r="AR5032">
        <f t="shared" si="78"/>
        <v>9.68</v>
      </c>
      <c r="AS5032">
        <v>1</v>
      </c>
      <c r="AT5032" t="s">
        <v>133</v>
      </c>
      <c r="AU5032">
        <v>42</v>
      </c>
    </row>
    <row r="5033" spans="1:47">
      <c r="A5033" t="s">
        <v>17546</v>
      </c>
      <c r="C5033">
        <v>310</v>
      </c>
      <c r="D5033" t="s">
        <v>17547</v>
      </c>
      <c r="E5033">
        <v>101</v>
      </c>
      <c r="F5033" t="s">
        <v>17548</v>
      </c>
      <c r="G5033" t="s">
        <v>1095</v>
      </c>
      <c r="H5033" t="s">
        <v>220</v>
      </c>
      <c r="I5033" t="s">
        <v>17549</v>
      </c>
      <c r="J5033">
        <v>9.9739999999999995E-2</v>
      </c>
      <c r="K5033">
        <v>1</v>
      </c>
      <c r="L5033">
        <v>1</v>
      </c>
      <c r="M5033">
        <v>1</v>
      </c>
      <c r="N5033">
        <v>1</v>
      </c>
      <c r="O5033" t="s">
        <v>225</v>
      </c>
      <c r="P5033">
        <v>0</v>
      </c>
      <c r="Q5033">
        <v>1</v>
      </c>
      <c r="R5033">
        <v>0</v>
      </c>
      <c r="S5033" t="s">
        <v>223</v>
      </c>
      <c r="T5033">
        <v>0</v>
      </c>
      <c r="U5033" t="s">
        <v>17546</v>
      </c>
      <c r="V5033" t="s">
        <v>455</v>
      </c>
      <c r="W5033" t="s">
        <v>225</v>
      </c>
      <c r="X5033" t="s">
        <v>225</v>
      </c>
      <c r="Y5033">
        <v>0</v>
      </c>
      <c r="AB5033">
        <v>1</v>
      </c>
      <c r="AC5033">
        <v>1</v>
      </c>
      <c r="AD5033">
        <v>2</v>
      </c>
      <c r="AE5033">
        <v>576</v>
      </c>
      <c r="AF5033">
        <v>1</v>
      </c>
      <c r="AQ5033">
        <v>1</v>
      </c>
      <c r="AR5033">
        <f t="shared" si="78"/>
        <v>4.6463999999999999</v>
      </c>
      <c r="AS5033">
        <v>1</v>
      </c>
      <c r="AT5033" t="s">
        <v>112</v>
      </c>
      <c r="AU5033">
        <v>20</v>
      </c>
    </row>
    <row r="5034" spans="1:47">
      <c r="A5034" t="s">
        <v>17550</v>
      </c>
      <c r="C5034">
        <v>310</v>
      </c>
      <c r="D5034" t="s">
        <v>17551</v>
      </c>
      <c r="E5034">
        <v>101</v>
      </c>
      <c r="F5034" t="s">
        <v>17552</v>
      </c>
      <c r="G5034" t="s">
        <v>1783</v>
      </c>
      <c r="H5034" t="s">
        <v>220</v>
      </c>
      <c r="I5034" t="s">
        <v>17553</v>
      </c>
      <c r="J5034">
        <v>0.12747</v>
      </c>
      <c r="K5034">
        <v>1</v>
      </c>
      <c r="L5034">
        <v>1</v>
      </c>
      <c r="M5034">
        <v>1</v>
      </c>
      <c r="N5034">
        <v>1</v>
      </c>
      <c r="O5034" t="s">
        <v>225</v>
      </c>
      <c r="P5034">
        <v>0</v>
      </c>
      <c r="Q5034">
        <v>1</v>
      </c>
      <c r="R5034">
        <v>7200</v>
      </c>
      <c r="S5034" t="s">
        <v>223</v>
      </c>
      <c r="T5034">
        <v>7200</v>
      </c>
      <c r="U5034" t="s">
        <v>17550</v>
      </c>
      <c r="V5034" t="s">
        <v>455</v>
      </c>
      <c r="W5034" t="s">
        <v>225</v>
      </c>
      <c r="X5034" t="s">
        <v>225</v>
      </c>
      <c r="Y5034">
        <v>7200</v>
      </c>
      <c r="AB5034">
        <v>1</v>
      </c>
      <c r="AC5034">
        <v>1</v>
      </c>
      <c r="AD5034">
        <v>3</v>
      </c>
      <c r="AE5034">
        <v>988</v>
      </c>
      <c r="AF5034">
        <v>1</v>
      </c>
      <c r="AQ5034">
        <v>1</v>
      </c>
      <c r="AR5034">
        <f t="shared" si="78"/>
        <v>4.6463999999999999</v>
      </c>
      <c r="AS5034">
        <v>1</v>
      </c>
      <c r="AT5034" t="s">
        <v>112</v>
      </c>
      <c r="AU5034">
        <v>20</v>
      </c>
    </row>
    <row r="5035" spans="1:47">
      <c r="A5035" t="s">
        <v>17554</v>
      </c>
      <c r="C5035">
        <v>310</v>
      </c>
      <c r="D5035" t="s">
        <v>17555</v>
      </c>
      <c r="E5035">
        <v>391</v>
      </c>
      <c r="F5035" t="s">
        <v>310</v>
      </c>
      <c r="G5035" t="s">
        <v>11287</v>
      </c>
      <c r="H5035" t="s">
        <v>14992</v>
      </c>
      <c r="I5035" t="s">
        <v>17556</v>
      </c>
      <c r="J5035">
        <v>1.17289</v>
      </c>
      <c r="K5035">
        <v>0</v>
      </c>
      <c r="L5035">
        <v>0</v>
      </c>
      <c r="M5035">
        <v>0</v>
      </c>
      <c r="N5035">
        <v>0</v>
      </c>
      <c r="P5035">
        <v>0</v>
      </c>
      <c r="Q5035">
        <v>0</v>
      </c>
      <c r="R5035">
        <v>0</v>
      </c>
      <c r="S5035" t="s">
        <v>223</v>
      </c>
      <c r="T5035">
        <v>0</v>
      </c>
      <c r="U5035" t="s">
        <v>17554</v>
      </c>
      <c r="V5035" t="s">
        <v>933</v>
      </c>
      <c r="W5035" t="s">
        <v>659</v>
      </c>
      <c r="Y5035">
        <v>0</v>
      </c>
      <c r="AB5035">
        <v>0</v>
      </c>
      <c r="AC5035">
        <v>0</v>
      </c>
      <c r="AD5035">
        <v>0</v>
      </c>
      <c r="AE5035">
        <v>0</v>
      </c>
      <c r="AF5035">
        <v>0</v>
      </c>
      <c r="AQ5035">
        <v>1</v>
      </c>
      <c r="AR5035">
        <f t="shared" si="78"/>
        <v>0</v>
      </c>
      <c r="AS5035">
        <v>1</v>
      </c>
      <c r="AT5035" t="s">
        <v>133</v>
      </c>
      <c r="AU5035">
        <v>42</v>
      </c>
    </row>
    <row r="5036" spans="1:47">
      <c r="A5036" t="s">
        <v>17557</v>
      </c>
      <c r="C5036">
        <v>310</v>
      </c>
      <c r="D5036" t="s">
        <v>17558</v>
      </c>
      <c r="E5036">
        <v>101</v>
      </c>
      <c r="F5036" t="s">
        <v>17559</v>
      </c>
      <c r="G5036" t="s">
        <v>11287</v>
      </c>
      <c r="H5036" t="s">
        <v>220</v>
      </c>
      <c r="I5036" t="s">
        <v>17560</v>
      </c>
      <c r="J5036">
        <v>0.28123999999999999</v>
      </c>
      <c r="K5036">
        <v>1</v>
      </c>
      <c r="L5036">
        <v>1</v>
      </c>
      <c r="M5036">
        <v>1</v>
      </c>
      <c r="N5036">
        <v>1</v>
      </c>
      <c r="O5036" t="s">
        <v>225</v>
      </c>
      <c r="P5036">
        <v>0</v>
      </c>
      <c r="Q5036">
        <v>1</v>
      </c>
      <c r="R5036">
        <v>8700</v>
      </c>
      <c r="S5036" t="s">
        <v>243</v>
      </c>
      <c r="T5036">
        <v>8700</v>
      </c>
      <c r="U5036" t="s">
        <v>17557</v>
      </c>
      <c r="V5036" t="s">
        <v>418</v>
      </c>
      <c r="W5036" t="s">
        <v>225</v>
      </c>
      <c r="X5036" t="s">
        <v>225</v>
      </c>
      <c r="Y5036">
        <v>8700</v>
      </c>
      <c r="AB5036">
        <v>1</v>
      </c>
      <c r="AC5036">
        <v>1</v>
      </c>
      <c r="AD5036">
        <v>3</v>
      </c>
      <c r="AE5036">
        <v>1044</v>
      </c>
      <c r="AF5036">
        <v>1</v>
      </c>
      <c r="AQ5036">
        <v>2</v>
      </c>
      <c r="AR5036">
        <f t="shared" si="78"/>
        <v>9.68</v>
      </c>
      <c r="AS5036">
        <v>1</v>
      </c>
      <c r="AT5036" t="s">
        <v>133</v>
      </c>
      <c r="AU5036">
        <v>42</v>
      </c>
    </row>
    <row r="5037" spans="1:47">
      <c r="A5037" t="s">
        <v>17561</v>
      </c>
      <c r="C5037">
        <v>310</v>
      </c>
      <c r="D5037" t="s">
        <v>17562</v>
      </c>
      <c r="E5037">
        <v>322</v>
      </c>
      <c r="F5037" t="s">
        <v>17563</v>
      </c>
      <c r="G5037" t="s">
        <v>11287</v>
      </c>
      <c r="H5037" t="s">
        <v>11146</v>
      </c>
      <c r="I5037" t="s">
        <v>17564</v>
      </c>
      <c r="J5037">
        <v>1.1223099999999999</v>
      </c>
      <c r="K5037">
        <v>1</v>
      </c>
      <c r="L5037">
        <v>1</v>
      </c>
      <c r="M5037">
        <v>1</v>
      </c>
      <c r="N5037">
        <v>1</v>
      </c>
      <c r="O5037" t="s">
        <v>225</v>
      </c>
      <c r="P5037">
        <v>0</v>
      </c>
      <c r="Q5037">
        <v>1</v>
      </c>
      <c r="R5037">
        <v>19900</v>
      </c>
      <c r="S5037" t="s">
        <v>223</v>
      </c>
      <c r="T5037">
        <v>19900</v>
      </c>
      <c r="U5037" t="s">
        <v>17561</v>
      </c>
      <c r="V5037" t="s">
        <v>933</v>
      </c>
      <c r="W5037" t="s">
        <v>659</v>
      </c>
      <c r="X5037" t="s">
        <v>225</v>
      </c>
      <c r="Y5037">
        <v>19900</v>
      </c>
      <c r="AB5037">
        <v>1</v>
      </c>
      <c r="AC5037">
        <v>1</v>
      </c>
      <c r="AD5037">
        <v>0</v>
      </c>
      <c r="AE5037">
        <v>408</v>
      </c>
      <c r="AF5037">
        <v>1</v>
      </c>
      <c r="AQ5037">
        <v>1</v>
      </c>
      <c r="AR5037">
        <f t="shared" si="78"/>
        <v>9.68</v>
      </c>
      <c r="AS5037">
        <v>1</v>
      </c>
      <c r="AT5037" t="s">
        <v>133</v>
      </c>
      <c r="AU5037">
        <v>42</v>
      </c>
    </row>
    <row r="5038" spans="1:47">
      <c r="A5038" t="s">
        <v>17565</v>
      </c>
      <c r="C5038">
        <v>310</v>
      </c>
      <c r="D5038" t="s">
        <v>17566</v>
      </c>
      <c r="E5038">
        <v>101</v>
      </c>
      <c r="F5038" t="s">
        <v>17567</v>
      </c>
      <c r="G5038" t="s">
        <v>11287</v>
      </c>
      <c r="H5038" t="s">
        <v>220</v>
      </c>
      <c r="I5038" t="s">
        <v>17568</v>
      </c>
      <c r="J5038">
        <v>0.71787000000000001</v>
      </c>
      <c r="K5038">
        <v>1</v>
      </c>
      <c r="L5038">
        <v>1</v>
      </c>
      <c r="M5038">
        <v>1</v>
      </c>
      <c r="N5038">
        <v>1</v>
      </c>
      <c r="O5038" t="s">
        <v>225</v>
      </c>
      <c r="P5038">
        <v>0</v>
      </c>
      <c r="Q5038">
        <v>1</v>
      </c>
      <c r="R5038">
        <v>15000</v>
      </c>
      <c r="S5038" t="s">
        <v>223</v>
      </c>
      <c r="T5038">
        <v>15000</v>
      </c>
      <c r="U5038" t="s">
        <v>17565</v>
      </c>
      <c r="V5038" t="s">
        <v>455</v>
      </c>
      <c r="W5038" t="s">
        <v>225</v>
      </c>
      <c r="X5038" t="s">
        <v>225</v>
      </c>
      <c r="Y5038">
        <v>15000</v>
      </c>
      <c r="AB5038">
        <v>1</v>
      </c>
      <c r="AC5038">
        <v>1</v>
      </c>
      <c r="AD5038">
        <v>3</v>
      </c>
      <c r="AE5038">
        <v>2015</v>
      </c>
      <c r="AF5038">
        <v>1.9</v>
      </c>
      <c r="AQ5038">
        <v>1</v>
      </c>
      <c r="AR5038">
        <f t="shared" si="78"/>
        <v>9.68</v>
      </c>
      <c r="AS5038">
        <v>1</v>
      </c>
      <c r="AT5038" t="s">
        <v>133</v>
      </c>
      <c r="AU5038">
        <v>42</v>
      </c>
    </row>
    <row r="5039" spans="1:47">
      <c r="A5039" t="s">
        <v>17569</v>
      </c>
      <c r="C5039">
        <v>310</v>
      </c>
      <c r="D5039" t="s">
        <v>17570</v>
      </c>
      <c r="E5039">
        <v>101</v>
      </c>
      <c r="F5039" t="s">
        <v>17571</v>
      </c>
      <c r="G5039" t="s">
        <v>422</v>
      </c>
      <c r="H5039" t="s">
        <v>220</v>
      </c>
      <c r="I5039" t="s">
        <v>17572</v>
      </c>
      <c r="J5039">
        <v>0.60109000000000001</v>
      </c>
      <c r="K5039">
        <v>1</v>
      </c>
      <c r="L5039">
        <v>1</v>
      </c>
      <c r="M5039">
        <v>1</v>
      </c>
      <c r="N5039">
        <v>1</v>
      </c>
      <c r="O5039" t="s">
        <v>225</v>
      </c>
      <c r="P5039">
        <v>0</v>
      </c>
      <c r="Q5039">
        <v>1</v>
      </c>
      <c r="R5039">
        <v>9100</v>
      </c>
      <c r="S5039" t="s">
        <v>223</v>
      </c>
      <c r="T5039">
        <v>9100</v>
      </c>
      <c r="U5039" t="s">
        <v>17569</v>
      </c>
      <c r="X5039" t="s">
        <v>225</v>
      </c>
      <c r="Y5039">
        <v>9100</v>
      </c>
      <c r="AB5039">
        <v>1</v>
      </c>
      <c r="AC5039">
        <v>1</v>
      </c>
      <c r="AD5039">
        <v>3</v>
      </c>
      <c r="AE5039">
        <v>1924</v>
      </c>
      <c r="AF5039">
        <v>1</v>
      </c>
      <c r="AQ5039">
        <v>1</v>
      </c>
      <c r="AR5039">
        <f t="shared" si="78"/>
        <v>9.68</v>
      </c>
      <c r="AS5039">
        <v>1</v>
      </c>
      <c r="AT5039" t="s">
        <v>134</v>
      </c>
      <c r="AU5039">
        <v>43</v>
      </c>
    </row>
    <row r="5040" spans="1:47">
      <c r="A5040" t="s">
        <v>17573</v>
      </c>
      <c r="C5040">
        <v>310</v>
      </c>
      <c r="D5040" t="s">
        <v>17574</v>
      </c>
      <c r="E5040">
        <v>330</v>
      </c>
      <c r="F5040" t="s">
        <v>17421</v>
      </c>
      <c r="G5040" t="s">
        <v>11287</v>
      </c>
      <c r="H5040" t="s">
        <v>17575</v>
      </c>
      <c r="I5040" t="s">
        <v>17576</v>
      </c>
      <c r="J5040">
        <v>2.72824</v>
      </c>
      <c r="K5040">
        <v>1</v>
      </c>
      <c r="L5040">
        <v>1</v>
      </c>
      <c r="M5040">
        <v>1</v>
      </c>
      <c r="N5040">
        <v>1</v>
      </c>
      <c r="O5040" t="s">
        <v>225</v>
      </c>
      <c r="P5040">
        <v>0</v>
      </c>
      <c r="Q5040">
        <v>1</v>
      </c>
      <c r="R5040">
        <v>50200</v>
      </c>
      <c r="S5040" t="s">
        <v>223</v>
      </c>
      <c r="T5040">
        <v>50200</v>
      </c>
      <c r="U5040" t="s">
        <v>17573</v>
      </c>
      <c r="V5040" t="s">
        <v>933</v>
      </c>
      <c r="W5040" t="s">
        <v>659</v>
      </c>
      <c r="X5040" t="s">
        <v>225</v>
      </c>
      <c r="Y5040">
        <v>50200</v>
      </c>
      <c r="AB5040">
        <v>1</v>
      </c>
      <c r="AC5040">
        <v>1</v>
      </c>
      <c r="AD5040">
        <v>0</v>
      </c>
      <c r="AE5040">
        <v>21056</v>
      </c>
      <c r="AF5040">
        <v>1</v>
      </c>
      <c r="AQ5040">
        <v>1</v>
      </c>
      <c r="AR5040">
        <f t="shared" si="78"/>
        <v>9.68</v>
      </c>
      <c r="AS5040">
        <v>1</v>
      </c>
      <c r="AT5040" t="s">
        <v>133</v>
      </c>
      <c r="AU5040">
        <v>42</v>
      </c>
    </row>
    <row r="5041" spans="1:47">
      <c r="A5041" t="s">
        <v>248</v>
      </c>
      <c r="C5041">
        <v>310</v>
      </c>
      <c r="E5041">
        <v>0</v>
      </c>
      <c r="J5041">
        <v>7.3940000000000006E-2</v>
      </c>
      <c r="K5041">
        <v>0</v>
      </c>
      <c r="L5041">
        <v>0</v>
      </c>
      <c r="M5041">
        <v>0</v>
      </c>
      <c r="N5041">
        <v>0</v>
      </c>
      <c r="P5041">
        <v>0</v>
      </c>
      <c r="Q5041">
        <v>0</v>
      </c>
      <c r="R5041">
        <v>0</v>
      </c>
      <c r="S5041" t="s">
        <v>249</v>
      </c>
      <c r="T5041">
        <v>0</v>
      </c>
      <c r="Y5041">
        <v>0</v>
      </c>
      <c r="AB5041">
        <v>0</v>
      </c>
      <c r="AC5041">
        <v>0</v>
      </c>
      <c r="AD5041">
        <v>0</v>
      </c>
      <c r="AE5041">
        <v>0</v>
      </c>
      <c r="AF5041">
        <v>0</v>
      </c>
      <c r="AQ5041">
        <v>0</v>
      </c>
      <c r="AR5041">
        <f t="shared" si="78"/>
        <v>0</v>
      </c>
      <c r="AS5041">
        <v>1</v>
      </c>
      <c r="AT5041" t="s">
        <v>112</v>
      </c>
      <c r="AU5041">
        <v>20</v>
      </c>
    </row>
    <row r="5042" spans="1:47">
      <c r="A5042" t="s">
        <v>17577</v>
      </c>
      <c r="C5042">
        <v>310</v>
      </c>
      <c r="D5042" t="s">
        <v>17519</v>
      </c>
      <c r="E5042">
        <v>132</v>
      </c>
      <c r="F5042" t="s">
        <v>17578</v>
      </c>
      <c r="G5042" t="s">
        <v>1783</v>
      </c>
      <c r="H5042" t="s">
        <v>260</v>
      </c>
      <c r="I5042" t="s">
        <v>17579</v>
      </c>
      <c r="J5042">
        <v>6.3289999999999999E-2</v>
      </c>
      <c r="K5042">
        <v>0</v>
      </c>
      <c r="L5042">
        <v>0</v>
      </c>
      <c r="M5042">
        <v>0</v>
      </c>
      <c r="N5042">
        <v>0</v>
      </c>
      <c r="P5042">
        <v>0</v>
      </c>
      <c r="Q5042">
        <v>0</v>
      </c>
      <c r="R5042">
        <v>0</v>
      </c>
      <c r="S5042" t="s">
        <v>223</v>
      </c>
      <c r="T5042">
        <v>0</v>
      </c>
      <c r="U5042" t="s">
        <v>17577</v>
      </c>
      <c r="Y5042">
        <v>0</v>
      </c>
      <c r="AB5042">
        <v>0</v>
      </c>
      <c r="AC5042">
        <v>0</v>
      </c>
      <c r="AD5042">
        <v>0</v>
      </c>
      <c r="AE5042">
        <v>0</v>
      </c>
      <c r="AF5042">
        <v>0</v>
      </c>
      <c r="AQ5042">
        <v>1</v>
      </c>
      <c r="AR5042">
        <f t="shared" si="78"/>
        <v>0</v>
      </c>
      <c r="AS5042">
        <v>1</v>
      </c>
      <c r="AT5042" t="s">
        <v>112</v>
      </c>
      <c r="AU5042">
        <v>20</v>
      </c>
    </row>
    <row r="5043" spans="1:47">
      <c r="A5043" t="s">
        <v>17580</v>
      </c>
      <c r="C5043">
        <v>310</v>
      </c>
      <c r="D5043" t="s">
        <v>17581</v>
      </c>
      <c r="E5043">
        <v>132</v>
      </c>
      <c r="F5043" t="s">
        <v>17582</v>
      </c>
      <c r="G5043" t="s">
        <v>1783</v>
      </c>
      <c r="H5043" t="s">
        <v>260</v>
      </c>
      <c r="I5043" t="s">
        <v>17583</v>
      </c>
      <c r="J5043">
        <v>0.10511</v>
      </c>
      <c r="K5043">
        <v>0</v>
      </c>
      <c r="L5043">
        <v>0</v>
      </c>
      <c r="M5043">
        <v>0</v>
      </c>
      <c r="N5043">
        <v>0</v>
      </c>
      <c r="P5043">
        <v>0</v>
      </c>
      <c r="Q5043">
        <v>0</v>
      </c>
      <c r="R5043">
        <v>0</v>
      </c>
      <c r="S5043" t="s">
        <v>223</v>
      </c>
      <c r="T5043">
        <v>0</v>
      </c>
      <c r="U5043" t="s">
        <v>17580</v>
      </c>
      <c r="Y5043">
        <v>0</v>
      </c>
      <c r="AB5043">
        <v>0</v>
      </c>
      <c r="AC5043">
        <v>0</v>
      </c>
      <c r="AD5043">
        <v>0</v>
      </c>
      <c r="AE5043">
        <v>0</v>
      </c>
      <c r="AF5043">
        <v>0</v>
      </c>
      <c r="AQ5043">
        <v>1</v>
      </c>
      <c r="AR5043">
        <f t="shared" si="78"/>
        <v>0</v>
      </c>
      <c r="AS5043">
        <v>1</v>
      </c>
      <c r="AT5043" t="s">
        <v>112</v>
      </c>
      <c r="AU5043">
        <v>20</v>
      </c>
    </row>
    <row r="5044" spans="1:47">
      <c r="A5044" t="s">
        <v>17584</v>
      </c>
      <c r="C5044">
        <v>310</v>
      </c>
      <c r="D5044" t="s">
        <v>17585</v>
      </c>
      <c r="E5044">
        <v>101</v>
      </c>
      <c r="F5044" t="s">
        <v>17586</v>
      </c>
      <c r="G5044" t="s">
        <v>11287</v>
      </c>
      <c r="H5044" t="s">
        <v>220</v>
      </c>
      <c r="I5044" t="s">
        <v>17587</v>
      </c>
      <c r="J5044">
        <v>0.29594999999999999</v>
      </c>
      <c r="K5044">
        <v>1</v>
      </c>
      <c r="L5044">
        <v>1</v>
      </c>
      <c r="M5044">
        <v>1</v>
      </c>
      <c r="N5044">
        <v>1</v>
      </c>
      <c r="O5044" t="s">
        <v>225</v>
      </c>
      <c r="P5044">
        <v>0</v>
      </c>
      <c r="Q5044">
        <v>1</v>
      </c>
      <c r="R5044">
        <v>9500</v>
      </c>
      <c r="S5044" t="s">
        <v>223</v>
      </c>
      <c r="T5044">
        <v>9500</v>
      </c>
      <c r="U5044" t="s">
        <v>17584</v>
      </c>
      <c r="V5044" t="s">
        <v>455</v>
      </c>
      <c r="W5044" t="s">
        <v>225</v>
      </c>
      <c r="X5044" t="s">
        <v>225</v>
      </c>
      <c r="Y5044">
        <v>9500</v>
      </c>
      <c r="AB5044">
        <v>1</v>
      </c>
      <c r="AC5044">
        <v>1</v>
      </c>
      <c r="AD5044">
        <v>4</v>
      </c>
      <c r="AE5044">
        <v>1296</v>
      </c>
      <c r="AF5044">
        <v>1.5</v>
      </c>
      <c r="AQ5044">
        <v>1</v>
      </c>
      <c r="AR5044">
        <f t="shared" si="78"/>
        <v>9.68</v>
      </c>
      <c r="AS5044">
        <v>1</v>
      </c>
      <c r="AT5044" t="s">
        <v>133</v>
      </c>
      <c r="AU5044">
        <v>42</v>
      </c>
    </row>
    <row r="5045" spans="1:47">
      <c r="A5045" t="s">
        <v>17588</v>
      </c>
      <c r="C5045">
        <v>310</v>
      </c>
      <c r="D5045" t="s">
        <v>17589</v>
      </c>
      <c r="E5045">
        <v>101</v>
      </c>
      <c r="F5045" t="s">
        <v>17590</v>
      </c>
      <c r="G5045" t="s">
        <v>1783</v>
      </c>
      <c r="H5045" t="s">
        <v>220</v>
      </c>
      <c r="I5045" t="s">
        <v>17591</v>
      </c>
      <c r="J5045">
        <v>0.22139</v>
      </c>
      <c r="K5045">
        <v>1</v>
      </c>
      <c r="L5045">
        <v>1</v>
      </c>
      <c r="M5045">
        <v>1</v>
      </c>
      <c r="N5045">
        <v>1</v>
      </c>
      <c r="O5045" t="s">
        <v>225</v>
      </c>
      <c r="P5045">
        <v>0</v>
      </c>
      <c r="Q5045">
        <v>1</v>
      </c>
      <c r="R5045">
        <v>4200</v>
      </c>
      <c r="S5045" t="s">
        <v>223</v>
      </c>
      <c r="T5045">
        <v>4200</v>
      </c>
      <c r="U5045" t="s">
        <v>17588</v>
      </c>
      <c r="V5045" t="s">
        <v>455</v>
      </c>
      <c r="W5045" t="s">
        <v>225</v>
      </c>
      <c r="X5045" t="s">
        <v>225</v>
      </c>
      <c r="Y5045">
        <v>4200</v>
      </c>
      <c r="AB5045">
        <v>1</v>
      </c>
      <c r="AC5045">
        <v>1</v>
      </c>
      <c r="AD5045">
        <v>3</v>
      </c>
      <c r="AE5045">
        <v>1337</v>
      </c>
      <c r="AF5045">
        <v>1</v>
      </c>
      <c r="AQ5045">
        <v>2</v>
      </c>
      <c r="AR5045">
        <f t="shared" si="78"/>
        <v>4.6463999999999999</v>
      </c>
      <c r="AS5045">
        <v>1</v>
      </c>
      <c r="AT5045" t="s">
        <v>112</v>
      </c>
      <c r="AU5045">
        <v>20</v>
      </c>
    </row>
    <row r="5046" spans="1:47">
      <c r="A5046" t="s">
        <v>17592</v>
      </c>
      <c r="C5046">
        <v>310</v>
      </c>
      <c r="D5046" t="s">
        <v>17593</v>
      </c>
      <c r="E5046">
        <v>101</v>
      </c>
      <c r="F5046" t="s">
        <v>17594</v>
      </c>
      <c r="G5046" t="s">
        <v>1783</v>
      </c>
      <c r="H5046" t="s">
        <v>220</v>
      </c>
      <c r="I5046" t="s">
        <v>17595</v>
      </c>
      <c r="J5046">
        <v>0.11788999999999999</v>
      </c>
      <c r="K5046">
        <v>1</v>
      </c>
      <c r="L5046">
        <v>1</v>
      </c>
      <c r="M5046">
        <v>1</v>
      </c>
      <c r="N5046">
        <v>1</v>
      </c>
      <c r="O5046" t="s">
        <v>225</v>
      </c>
      <c r="P5046">
        <v>0</v>
      </c>
      <c r="Q5046">
        <v>1</v>
      </c>
      <c r="R5046">
        <v>9000</v>
      </c>
      <c r="S5046" t="s">
        <v>223</v>
      </c>
      <c r="T5046">
        <v>9000</v>
      </c>
      <c r="U5046" t="s">
        <v>17592</v>
      </c>
      <c r="V5046" t="s">
        <v>455</v>
      </c>
      <c r="W5046" t="s">
        <v>225</v>
      </c>
      <c r="X5046" t="s">
        <v>225</v>
      </c>
      <c r="Y5046">
        <v>9000</v>
      </c>
      <c r="AB5046">
        <v>1</v>
      </c>
      <c r="AC5046">
        <v>1</v>
      </c>
      <c r="AD5046">
        <v>2</v>
      </c>
      <c r="AE5046">
        <v>1010</v>
      </c>
      <c r="AF5046">
        <v>2</v>
      </c>
      <c r="AQ5046">
        <v>1</v>
      </c>
      <c r="AR5046">
        <f t="shared" si="78"/>
        <v>4.6463999999999999</v>
      </c>
      <c r="AS5046">
        <v>1</v>
      </c>
      <c r="AT5046" t="s">
        <v>112</v>
      </c>
      <c r="AU5046">
        <v>20</v>
      </c>
    </row>
    <row r="5047" spans="1:47">
      <c r="A5047" t="s">
        <v>17596</v>
      </c>
      <c r="C5047">
        <v>310</v>
      </c>
      <c r="D5047" t="s">
        <v>17597</v>
      </c>
      <c r="E5047">
        <v>101</v>
      </c>
      <c r="F5047" t="s">
        <v>17598</v>
      </c>
      <c r="G5047" t="s">
        <v>1783</v>
      </c>
      <c r="H5047" t="s">
        <v>220</v>
      </c>
      <c r="I5047" t="s">
        <v>17599</v>
      </c>
      <c r="J5047">
        <v>0.14599000000000001</v>
      </c>
      <c r="K5047">
        <v>1</v>
      </c>
      <c r="L5047">
        <v>1</v>
      </c>
      <c r="M5047">
        <v>1</v>
      </c>
      <c r="N5047">
        <v>1</v>
      </c>
      <c r="O5047" t="s">
        <v>225</v>
      </c>
      <c r="P5047">
        <v>0</v>
      </c>
      <c r="Q5047">
        <v>1</v>
      </c>
      <c r="R5047">
        <v>10000</v>
      </c>
      <c r="S5047" t="s">
        <v>223</v>
      </c>
      <c r="T5047">
        <v>10000</v>
      </c>
      <c r="U5047" t="s">
        <v>17596</v>
      </c>
      <c r="V5047" t="s">
        <v>413</v>
      </c>
      <c r="W5047" t="s">
        <v>225</v>
      </c>
      <c r="X5047" t="s">
        <v>225</v>
      </c>
      <c r="Y5047">
        <v>10000</v>
      </c>
      <c r="AB5047">
        <v>1</v>
      </c>
      <c r="AC5047">
        <v>1</v>
      </c>
      <c r="AD5047">
        <v>2</v>
      </c>
      <c r="AE5047">
        <v>512</v>
      </c>
      <c r="AF5047">
        <v>1</v>
      </c>
      <c r="AQ5047">
        <v>1</v>
      </c>
      <c r="AR5047">
        <f t="shared" si="78"/>
        <v>4.6463999999999999</v>
      </c>
      <c r="AS5047">
        <v>1</v>
      </c>
      <c r="AT5047" t="s">
        <v>112</v>
      </c>
      <c r="AU5047">
        <v>20</v>
      </c>
    </row>
    <row r="5048" spans="1:47">
      <c r="A5048" t="s">
        <v>17600</v>
      </c>
      <c r="C5048">
        <v>310</v>
      </c>
      <c r="D5048" t="s">
        <v>17601</v>
      </c>
      <c r="E5048">
        <v>101</v>
      </c>
      <c r="F5048" t="s">
        <v>17602</v>
      </c>
      <c r="G5048" t="s">
        <v>1783</v>
      </c>
      <c r="H5048" t="s">
        <v>220</v>
      </c>
      <c r="I5048" t="s">
        <v>17603</v>
      </c>
      <c r="J5048">
        <v>0.12118</v>
      </c>
      <c r="K5048">
        <v>1</v>
      </c>
      <c r="L5048">
        <v>1</v>
      </c>
      <c r="M5048">
        <v>1</v>
      </c>
      <c r="N5048">
        <v>1</v>
      </c>
      <c r="O5048" t="s">
        <v>225</v>
      </c>
      <c r="P5048">
        <v>0</v>
      </c>
      <c r="Q5048">
        <v>1</v>
      </c>
      <c r="R5048">
        <v>200</v>
      </c>
      <c r="S5048" t="s">
        <v>223</v>
      </c>
      <c r="T5048">
        <v>200</v>
      </c>
      <c r="U5048" t="s">
        <v>17600</v>
      </c>
      <c r="V5048" t="s">
        <v>455</v>
      </c>
      <c r="W5048" t="s">
        <v>225</v>
      </c>
      <c r="X5048" t="s">
        <v>225</v>
      </c>
      <c r="Y5048">
        <v>200</v>
      </c>
      <c r="AB5048">
        <v>1</v>
      </c>
      <c r="AC5048">
        <v>1</v>
      </c>
      <c r="AD5048">
        <v>2</v>
      </c>
      <c r="AE5048">
        <v>720</v>
      </c>
      <c r="AF5048">
        <v>1</v>
      </c>
      <c r="AQ5048">
        <v>1</v>
      </c>
      <c r="AR5048">
        <f t="shared" si="78"/>
        <v>4.6463999999999999</v>
      </c>
      <c r="AS5048">
        <v>1</v>
      </c>
      <c r="AT5048" t="s">
        <v>112</v>
      </c>
      <c r="AU5048">
        <v>20</v>
      </c>
    </row>
    <row r="5049" spans="1:47">
      <c r="A5049" t="s">
        <v>17604</v>
      </c>
      <c r="C5049">
        <v>310</v>
      </c>
      <c r="D5049" t="s">
        <v>17605</v>
      </c>
      <c r="E5049">
        <v>101</v>
      </c>
      <c r="F5049" t="s">
        <v>17606</v>
      </c>
      <c r="G5049" t="s">
        <v>1783</v>
      </c>
      <c r="H5049" t="s">
        <v>220</v>
      </c>
      <c r="I5049" t="s">
        <v>17607</v>
      </c>
      <c r="J5049">
        <v>0.12809999999999999</v>
      </c>
      <c r="K5049">
        <v>1</v>
      </c>
      <c r="L5049">
        <v>1</v>
      </c>
      <c r="M5049">
        <v>1</v>
      </c>
      <c r="N5049">
        <v>1</v>
      </c>
      <c r="O5049" t="s">
        <v>225</v>
      </c>
      <c r="P5049">
        <v>0</v>
      </c>
      <c r="Q5049">
        <v>1</v>
      </c>
      <c r="R5049">
        <v>3300</v>
      </c>
      <c r="S5049" t="s">
        <v>223</v>
      </c>
      <c r="T5049">
        <v>3300</v>
      </c>
      <c r="U5049" t="s">
        <v>17604</v>
      </c>
      <c r="V5049" t="s">
        <v>455</v>
      </c>
      <c r="W5049" t="s">
        <v>225</v>
      </c>
      <c r="X5049" t="s">
        <v>225</v>
      </c>
      <c r="Y5049">
        <v>3300</v>
      </c>
      <c r="AB5049">
        <v>1</v>
      </c>
      <c r="AC5049">
        <v>1</v>
      </c>
      <c r="AD5049">
        <v>2</v>
      </c>
      <c r="AE5049">
        <v>587</v>
      </c>
      <c r="AF5049">
        <v>1</v>
      </c>
      <c r="AQ5049">
        <v>1</v>
      </c>
      <c r="AR5049">
        <f t="shared" si="78"/>
        <v>4.6463999999999999</v>
      </c>
      <c r="AS5049">
        <v>1</v>
      </c>
      <c r="AT5049" t="s">
        <v>112</v>
      </c>
      <c r="AU5049">
        <v>20</v>
      </c>
    </row>
    <row r="5050" spans="1:47">
      <c r="A5050" t="s">
        <v>17535</v>
      </c>
      <c r="C5050">
        <v>310</v>
      </c>
      <c r="D5050" t="s">
        <v>17536</v>
      </c>
      <c r="E5050">
        <v>101</v>
      </c>
      <c r="F5050" t="s">
        <v>17537</v>
      </c>
      <c r="G5050" t="s">
        <v>1783</v>
      </c>
      <c r="H5050" t="s">
        <v>220</v>
      </c>
      <c r="I5050" t="s">
        <v>17538</v>
      </c>
      <c r="J5050">
        <v>5.969E-2</v>
      </c>
      <c r="K5050">
        <v>1</v>
      </c>
      <c r="L5050">
        <v>1</v>
      </c>
      <c r="M5050">
        <v>1</v>
      </c>
      <c r="N5050">
        <v>1</v>
      </c>
      <c r="O5050" t="s">
        <v>225</v>
      </c>
      <c r="P5050">
        <v>0</v>
      </c>
      <c r="Q5050">
        <v>1</v>
      </c>
      <c r="R5050">
        <v>2500</v>
      </c>
      <c r="S5050" t="s">
        <v>223</v>
      </c>
      <c r="T5050">
        <v>2500</v>
      </c>
      <c r="U5050" t="s">
        <v>17535</v>
      </c>
      <c r="V5050" t="s">
        <v>413</v>
      </c>
      <c r="W5050" t="s">
        <v>225</v>
      </c>
      <c r="X5050" t="s">
        <v>225</v>
      </c>
      <c r="Y5050">
        <v>2500</v>
      </c>
      <c r="AB5050">
        <v>1</v>
      </c>
      <c r="AC5050">
        <v>1</v>
      </c>
      <c r="AD5050">
        <v>2</v>
      </c>
      <c r="AE5050">
        <v>660</v>
      </c>
      <c r="AF5050">
        <v>1</v>
      </c>
      <c r="AQ5050">
        <v>1</v>
      </c>
      <c r="AR5050">
        <f t="shared" si="78"/>
        <v>4.6463999999999999</v>
      </c>
      <c r="AS5050">
        <v>1</v>
      </c>
      <c r="AT5050" t="s">
        <v>112</v>
      </c>
      <c r="AU5050">
        <v>20</v>
      </c>
    </row>
    <row r="5051" spans="1:47">
      <c r="A5051" t="s">
        <v>17608</v>
      </c>
      <c r="C5051">
        <v>310</v>
      </c>
      <c r="D5051" t="s">
        <v>17609</v>
      </c>
      <c r="E5051">
        <v>101</v>
      </c>
      <c r="F5051" t="s">
        <v>15040</v>
      </c>
      <c r="G5051" t="s">
        <v>1783</v>
      </c>
      <c r="H5051" t="s">
        <v>220</v>
      </c>
      <c r="I5051" t="s">
        <v>17610</v>
      </c>
      <c r="J5051">
        <v>0.10764</v>
      </c>
      <c r="K5051">
        <v>1</v>
      </c>
      <c r="L5051">
        <v>1</v>
      </c>
      <c r="M5051">
        <v>1</v>
      </c>
      <c r="N5051">
        <v>1</v>
      </c>
      <c r="O5051" t="s">
        <v>225</v>
      </c>
      <c r="P5051">
        <v>0</v>
      </c>
      <c r="Q5051">
        <v>1</v>
      </c>
      <c r="R5051">
        <v>0</v>
      </c>
      <c r="S5051" t="s">
        <v>223</v>
      </c>
      <c r="T5051">
        <v>0</v>
      </c>
      <c r="U5051" t="s">
        <v>17608</v>
      </c>
      <c r="V5051" t="s">
        <v>455</v>
      </c>
      <c r="W5051" t="s">
        <v>225</v>
      </c>
      <c r="X5051" t="s">
        <v>225</v>
      </c>
      <c r="Y5051">
        <v>0</v>
      </c>
      <c r="AB5051">
        <v>1</v>
      </c>
      <c r="AC5051">
        <v>1</v>
      </c>
      <c r="AD5051">
        <v>4</v>
      </c>
      <c r="AE5051">
        <v>1552</v>
      </c>
      <c r="AF5051">
        <v>2</v>
      </c>
      <c r="AQ5051">
        <v>1</v>
      </c>
      <c r="AR5051">
        <f t="shared" si="78"/>
        <v>4.6463999999999999</v>
      </c>
      <c r="AS5051">
        <v>1</v>
      </c>
      <c r="AT5051" t="s">
        <v>112</v>
      </c>
      <c r="AU5051">
        <v>20</v>
      </c>
    </row>
    <row r="5052" spans="1:47">
      <c r="A5052" t="s">
        <v>17611</v>
      </c>
      <c r="C5052">
        <v>310</v>
      </c>
      <c r="D5052" t="s">
        <v>17612</v>
      </c>
      <c r="E5052">
        <v>101</v>
      </c>
      <c r="F5052" t="s">
        <v>17613</v>
      </c>
      <c r="G5052" t="s">
        <v>1783</v>
      </c>
      <c r="H5052" t="s">
        <v>220</v>
      </c>
      <c r="I5052" t="s">
        <v>17614</v>
      </c>
      <c r="J5052">
        <v>0.24443999999999999</v>
      </c>
      <c r="K5052">
        <v>1</v>
      </c>
      <c r="L5052">
        <v>1</v>
      </c>
      <c r="M5052">
        <v>1</v>
      </c>
      <c r="N5052">
        <v>1</v>
      </c>
      <c r="O5052" t="s">
        <v>225</v>
      </c>
      <c r="P5052">
        <v>0</v>
      </c>
      <c r="Q5052">
        <v>1</v>
      </c>
      <c r="R5052">
        <v>800</v>
      </c>
      <c r="S5052" t="s">
        <v>243</v>
      </c>
      <c r="T5052">
        <v>800</v>
      </c>
      <c r="U5052" t="s">
        <v>17611</v>
      </c>
      <c r="V5052" t="s">
        <v>455</v>
      </c>
      <c r="W5052" t="s">
        <v>225</v>
      </c>
      <c r="X5052" t="s">
        <v>225</v>
      </c>
      <c r="Y5052">
        <v>800</v>
      </c>
      <c r="AB5052">
        <v>1</v>
      </c>
      <c r="AC5052">
        <v>1</v>
      </c>
      <c r="AD5052">
        <v>1</v>
      </c>
      <c r="AE5052">
        <v>1296</v>
      </c>
      <c r="AF5052">
        <v>1</v>
      </c>
      <c r="AQ5052">
        <v>3</v>
      </c>
      <c r="AR5052">
        <f t="shared" si="78"/>
        <v>4.6463999999999999</v>
      </c>
      <c r="AS5052">
        <v>1</v>
      </c>
      <c r="AT5052" t="s">
        <v>112</v>
      </c>
      <c r="AU5052">
        <v>20</v>
      </c>
    </row>
    <row r="5053" spans="1:47">
      <c r="A5053" t="s">
        <v>17615</v>
      </c>
      <c r="C5053">
        <v>310</v>
      </c>
      <c r="D5053" t="s">
        <v>17616</v>
      </c>
      <c r="E5053">
        <v>101</v>
      </c>
      <c r="F5053" t="s">
        <v>17617</v>
      </c>
      <c r="G5053" t="s">
        <v>11287</v>
      </c>
      <c r="H5053" t="s">
        <v>220</v>
      </c>
      <c r="I5053" t="s">
        <v>17618</v>
      </c>
      <c r="J5053">
        <v>0.34754000000000002</v>
      </c>
      <c r="K5053">
        <v>1</v>
      </c>
      <c r="L5053">
        <v>1</v>
      </c>
      <c r="M5053">
        <v>1</v>
      </c>
      <c r="N5053">
        <v>1</v>
      </c>
      <c r="O5053" t="s">
        <v>225</v>
      </c>
      <c r="P5053">
        <v>0</v>
      </c>
      <c r="Q5053">
        <v>1</v>
      </c>
      <c r="R5053">
        <v>25300</v>
      </c>
      <c r="S5053" t="s">
        <v>223</v>
      </c>
      <c r="T5053">
        <v>25300</v>
      </c>
      <c r="U5053" t="s">
        <v>17615</v>
      </c>
      <c r="V5053" t="s">
        <v>455</v>
      </c>
      <c r="W5053" t="s">
        <v>225</v>
      </c>
      <c r="X5053" t="s">
        <v>225</v>
      </c>
      <c r="Y5053">
        <v>25300</v>
      </c>
      <c r="AB5053">
        <v>1</v>
      </c>
      <c r="AC5053">
        <v>1</v>
      </c>
      <c r="AD5053">
        <v>3</v>
      </c>
      <c r="AE5053">
        <v>1360</v>
      </c>
      <c r="AF5053">
        <v>2</v>
      </c>
      <c r="AQ5053">
        <v>1</v>
      </c>
      <c r="AR5053">
        <f t="shared" si="78"/>
        <v>9.68</v>
      </c>
      <c r="AS5053">
        <v>1</v>
      </c>
      <c r="AT5053" t="s">
        <v>133</v>
      </c>
      <c r="AU5053">
        <v>42</v>
      </c>
    </row>
    <row r="5054" spans="1:47">
      <c r="A5054" t="s">
        <v>17619</v>
      </c>
      <c r="C5054">
        <v>310</v>
      </c>
      <c r="D5054" t="s">
        <v>17620</v>
      </c>
      <c r="E5054">
        <v>101</v>
      </c>
      <c r="F5054" t="s">
        <v>17621</v>
      </c>
      <c r="G5054" t="s">
        <v>11287</v>
      </c>
      <c r="H5054" t="s">
        <v>220</v>
      </c>
      <c r="I5054" t="s">
        <v>17622</v>
      </c>
      <c r="J5054">
        <v>0.41921000000000003</v>
      </c>
      <c r="K5054">
        <v>0</v>
      </c>
      <c r="L5054">
        <v>1</v>
      </c>
      <c r="M5054">
        <v>0</v>
      </c>
      <c r="N5054">
        <v>1</v>
      </c>
      <c r="P5054">
        <v>0</v>
      </c>
      <c r="Q5054">
        <v>1</v>
      </c>
      <c r="R5054">
        <v>8900</v>
      </c>
      <c r="S5054" t="s">
        <v>223</v>
      </c>
      <c r="T5054">
        <v>8900</v>
      </c>
      <c r="U5054" t="s">
        <v>17619</v>
      </c>
      <c r="V5054" t="s">
        <v>455</v>
      </c>
      <c r="W5054" t="s">
        <v>225</v>
      </c>
      <c r="X5054" t="s">
        <v>225</v>
      </c>
      <c r="Y5054">
        <v>8900</v>
      </c>
      <c r="AB5054">
        <v>0</v>
      </c>
      <c r="AC5054">
        <v>1</v>
      </c>
      <c r="AD5054">
        <v>2</v>
      </c>
      <c r="AE5054">
        <v>762</v>
      </c>
      <c r="AF5054">
        <v>1.5</v>
      </c>
      <c r="AQ5054">
        <v>1</v>
      </c>
      <c r="AR5054">
        <f t="shared" si="78"/>
        <v>0</v>
      </c>
      <c r="AS5054">
        <v>1</v>
      </c>
      <c r="AT5054" t="s">
        <v>133</v>
      </c>
      <c r="AU5054">
        <v>42</v>
      </c>
    </row>
    <row r="5055" spans="1:47">
      <c r="A5055" t="s">
        <v>17623</v>
      </c>
      <c r="C5055">
        <v>310</v>
      </c>
      <c r="D5055" t="s">
        <v>12934</v>
      </c>
      <c r="E5055">
        <v>427</v>
      </c>
      <c r="F5055" t="s">
        <v>17624</v>
      </c>
      <c r="G5055" t="s">
        <v>11287</v>
      </c>
      <c r="H5055" t="s">
        <v>17625</v>
      </c>
      <c r="I5055" t="s">
        <v>17626</v>
      </c>
      <c r="J5055">
        <v>5.9548800000000002</v>
      </c>
      <c r="K5055">
        <v>1</v>
      </c>
      <c r="L5055">
        <v>1</v>
      </c>
      <c r="M5055">
        <v>1</v>
      </c>
      <c r="N5055">
        <v>1</v>
      </c>
      <c r="O5055" t="s">
        <v>225</v>
      </c>
      <c r="P5055">
        <v>0</v>
      </c>
      <c r="Q5055">
        <v>0</v>
      </c>
      <c r="R5055">
        <v>0</v>
      </c>
      <c r="S5055" t="s">
        <v>223</v>
      </c>
      <c r="T5055">
        <v>0</v>
      </c>
      <c r="U5055" t="s">
        <v>17623</v>
      </c>
      <c r="V5055" t="s">
        <v>933</v>
      </c>
      <c r="W5055" t="s">
        <v>659</v>
      </c>
      <c r="X5055" t="s">
        <v>225</v>
      </c>
      <c r="Y5055">
        <v>0</v>
      </c>
      <c r="AB5055">
        <v>1</v>
      </c>
      <c r="AC5055">
        <v>1</v>
      </c>
      <c r="AD5055">
        <v>0</v>
      </c>
      <c r="AE5055">
        <v>800</v>
      </c>
      <c r="AF5055">
        <v>1</v>
      </c>
      <c r="AQ5055">
        <v>1</v>
      </c>
      <c r="AR5055">
        <f t="shared" si="78"/>
        <v>9.68</v>
      </c>
      <c r="AS5055">
        <v>1</v>
      </c>
      <c r="AT5055" t="s">
        <v>133</v>
      </c>
      <c r="AU5055">
        <v>42</v>
      </c>
    </row>
    <row r="5056" spans="1:47">
      <c r="A5056" t="s">
        <v>17627</v>
      </c>
      <c r="C5056">
        <v>310</v>
      </c>
      <c r="D5056" t="s">
        <v>17628</v>
      </c>
      <c r="E5056">
        <v>101</v>
      </c>
      <c r="F5056" t="s">
        <v>17629</v>
      </c>
      <c r="G5056" t="s">
        <v>1783</v>
      </c>
      <c r="H5056" t="s">
        <v>220</v>
      </c>
      <c r="I5056" t="s">
        <v>17630</v>
      </c>
      <c r="J5056">
        <v>0.10896</v>
      </c>
      <c r="K5056">
        <v>1</v>
      </c>
      <c r="L5056">
        <v>1</v>
      </c>
      <c r="M5056">
        <v>1</v>
      </c>
      <c r="N5056">
        <v>1</v>
      </c>
      <c r="O5056" t="s">
        <v>225</v>
      </c>
      <c r="P5056">
        <v>0</v>
      </c>
      <c r="Q5056">
        <v>1</v>
      </c>
      <c r="R5056">
        <v>0</v>
      </c>
      <c r="S5056" t="s">
        <v>223</v>
      </c>
      <c r="T5056">
        <v>0</v>
      </c>
      <c r="U5056" t="s">
        <v>17627</v>
      </c>
      <c r="V5056" t="s">
        <v>455</v>
      </c>
      <c r="W5056" t="s">
        <v>225</v>
      </c>
      <c r="X5056" t="s">
        <v>225</v>
      </c>
      <c r="Y5056">
        <v>0</v>
      </c>
      <c r="AB5056">
        <v>1</v>
      </c>
      <c r="AC5056">
        <v>1</v>
      </c>
      <c r="AD5056">
        <v>2</v>
      </c>
      <c r="AE5056">
        <v>496</v>
      </c>
      <c r="AF5056">
        <v>1</v>
      </c>
      <c r="AQ5056">
        <v>1</v>
      </c>
      <c r="AR5056">
        <f t="shared" si="78"/>
        <v>4.6463999999999999</v>
      </c>
      <c r="AS5056">
        <v>1</v>
      </c>
      <c r="AT5056" t="s">
        <v>112</v>
      </c>
      <c r="AU5056">
        <v>20</v>
      </c>
    </row>
    <row r="5057" spans="1:47">
      <c r="A5057" t="s">
        <v>17631</v>
      </c>
      <c r="C5057">
        <v>310</v>
      </c>
      <c r="D5057" t="s">
        <v>15251</v>
      </c>
      <c r="E5057">
        <v>393</v>
      </c>
      <c r="F5057" t="s">
        <v>17632</v>
      </c>
      <c r="G5057" t="s">
        <v>422</v>
      </c>
      <c r="H5057" t="s">
        <v>11519</v>
      </c>
      <c r="I5057" t="s">
        <v>17633</v>
      </c>
      <c r="J5057">
        <v>6.2113800000000001</v>
      </c>
      <c r="K5057">
        <v>0</v>
      </c>
      <c r="L5057">
        <v>0</v>
      </c>
      <c r="M5057">
        <v>0</v>
      </c>
      <c r="N5057">
        <v>0</v>
      </c>
      <c r="P5057">
        <v>0</v>
      </c>
      <c r="Q5057">
        <v>0</v>
      </c>
      <c r="R5057">
        <v>0</v>
      </c>
      <c r="S5057" t="s">
        <v>223</v>
      </c>
      <c r="T5057">
        <v>0</v>
      </c>
      <c r="U5057" t="s">
        <v>17631</v>
      </c>
      <c r="Y5057">
        <v>0</v>
      </c>
      <c r="AB5057">
        <v>0</v>
      </c>
      <c r="AC5057">
        <v>0</v>
      </c>
      <c r="AD5057">
        <v>0</v>
      </c>
      <c r="AE5057">
        <v>0</v>
      </c>
      <c r="AF5057">
        <v>0</v>
      </c>
      <c r="AQ5057">
        <v>1</v>
      </c>
      <c r="AR5057">
        <f t="shared" si="78"/>
        <v>0</v>
      </c>
      <c r="AS5057">
        <v>1</v>
      </c>
      <c r="AT5057" t="s">
        <v>133</v>
      </c>
      <c r="AU5057">
        <v>42</v>
      </c>
    </row>
    <row r="5058" spans="1:47">
      <c r="A5058" t="s">
        <v>17634</v>
      </c>
      <c r="C5058">
        <v>310</v>
      </c>
      <c r="D5058" t="s">
        <v>17635</v>
      </c>
      <c r="E5058">
        <v>101</v>
      </c>
      <c r="F5058" t="s">
        <v>17578</v>
      </c>
      <c r="G5058" t="s">
        <v>1783</v>
      </c>
      <c r="H5058" t="s">
        <v>220</v>
      </c>
      <c r="I5058" t="s">
        <v>17636</v>
      </c>
      <c r="J5058">
        <v>0.11591</v>
      </c>
      <c r="K5058">
        <v>1</v>
      </c>
      <c r="L5058">
        <v>1</v>
      </c>
      <c r="M5058">
        <v>1</v>
      </c>
      <c r="N5058">
        <v>1</v>
      </c>
      <c r="O5058" t="s">
        <v>225</v>
      </c>
      <c r="P5058">
        <v>0</v>
      </c>
      <c r="Q5058">
        <v>1</v>
      </c>
      <c r="R5058">
        <v>400</v>
      </c>
      <c r="S5058" t="s">
        <v>223</v>
      </c>
      <c r="T5058">
        <v>400</v>
      </c>
      <c r="U5058" t="s">
        <v>17634</v>
      </c>
      <c r="V5058" t="s">
        <v>455</v>
      </c>
      <c r="W5058" t="s">
        <v>225</v>
      </c>
      <c r="X5058" t="s">
        <v>225</v>
      </c>
      <c r="Y5058">
        <v>400</v>
      </c>
      <c r="AB5058">
        <v>1</v>
      </c>
      <c r="AC5058">
        <v>1</v>
      </c>
      <c r="AD5058">
        <v>2</v>
      </c>
      <c r="AE5058">
        <v>640</v>
      </c>
      <c r="AF5058">
        <v>1</v>
      </c>
      <c r="AQ5058">
        <v>1</v>
      </c>
      <c r="AR5058">
        <f t="shared" ref="AR5058:AR5121" si="79">AB5058*9.68*VLOOKUP(AU5058,atten,10,FALSE)</f>
        <v>4.6463999999999999</v>
      </c>
      <c r="AS5058">
        <v>1</v>
      </c>
      <c r="AT5058" t="s">
        <v>112</v>
      </c>
      <c r="AU5058">
        <v>20</v>
      </c>
    </row>
    <row r="5059" spans="1:47">
      <c r="A5059" t="s">
        <v>17637</v>
      </c>
      <c r="C5059">
        <v>310</v>
      </c>
      <c r="D5059" t="s">
        <v>17638</v>
      </c>
      <c r="E5059">
        <v>101</v>
      </c>
      <c r="F5059" t="s">
        <v>17639</v>
      </c>
      <c r="G5059" t="s">
        <v>1783</v>
      </c>
      <c r="H5059" t="s">
        <v>220</v>
      </c>
      <c r="I5059" t="s">
        <v>17640</v>
      </c>
      <c r="J5059">
        <v>0.35693000000000003</v>
      </c>
      <c r="K5059">
        <v>1</v>
      </c>
      <c r="L5059">
        <v>1</v>
      </c>
      <c r="M5059">
        <v>1</v>
      </c>
      <c r="N5059">
        <v>1</v>
      </c>
      <c r="O5059" t="s">
        <v>225</v>
      </c>
      <c r="P5059">
        <v>0</v>
      </c>
      <c r="Q5059">
        <v>1</v>
      </c>
      <c r="R5059">
        <v>1800</v>
      </c>
      <c r="S5059" t="s">
        <v>243</v>
      </c>
      <c r="T5059">
        <v>1800</v>
      </c>
      <c r="U5059" t="s">
        <v>17637</v>
      </c>
      <c r="V5059" t="s">
        <v>455</v>
      </c>
      <c r="W5059" t="s">
        <v>225</v>
      </c>
      <c r="X5059" t="s">
        <v>225</v>
      </c>
      <c r="Y5059">
        <v>1800</v>
      </c>
      <c r="AB5059">
        <v>1</v>
      </c>
      <c r="AC5059">
        <v>1</v>
      </c>
      <c r="AD5059">
        <v>2</v>
      </c>
      <c r="AE5059">
        <v>1108</v>
      </c>
      <c r="AF5059">
        <v>1</v>
      </c>
      <c r="AQ5059">
        <v>3</v>
      </c>
      <c r="AR5059">
        <f t="shared" si="79"/>
        <v>4.6463999999999999</v>
      </c>
      <c r="AS5059">
        <v>1</v>
      </c>
      <c r="AT5059" t="s">
        <v>112</v>
      </c>
      <c r="AU5059">
        <v>20</v>
      </c>
    </row>
    <row r="5060" spans="1:47">
      <c r="A5060" t="s">
        <v>17641</v>
      </c>
      <c r="C5060">
        <v>310</v>
      </c>
      <c r="D5060" t="s">
        <v>17642</v>
      </c>
      <c r="E5060">
        <v>101</v>
      </c>
      <c r="F5060" t="s">
        <v>17643</v>
      </c>
      <c r="G5060" t="s">
        <v>11287</v>
      </c>
      <c r="H5060" t="s">
        <v>220</v>
      </c>
      <c r="I5060" t="s">
        <v>17644</v>
      </c>
      <c r="J5060">
        <v>0.64520999999999995</v>
      </c>
      <c r="K5060">
        <v>1</v>
      </c>
      <c r="L5060">
        <v>1</v>
      </c>
      <c r="M5060">
        <v>1</v>
      </c>
      <c r="N5060">
        <v>1</v>
      </c>
      <c r="O5060" t="s">
        <v>225</v>
      </c>
      <c r="P5060">
        <v>0</v>
      </c>
      <c r="Q5060">
        <v>1</v>
      </c>
      <c r="R5060">
        <v>2800</v>
      </c>
      <c r="S5060" t="s">
        <v>243</v>
      </c>
      <c r="T5060">
        <v>2800</v>
      </c>
      <c r="U5060" t="s">
        <v>17641</v>
      </c>
      <c r="V5060" t="s">
        <v>455</v>
      </c>
      <c r="W5060" t="s">
        <v>225</v>
      </c>
      <c r="X5060" t="s">
        <v>225</v>
      </c>
      <c r="Y5060">
        <v>2800</v>
      </c>
      <c r="AB5060">
        <v>1</v>
      </c>
      <c r="AC5060">
        <v>1</v>
      </c>
      <c r="AD5060">
        <v>3</v>
      </c>
      <c r="AE5060">
        <v>1120</v>
      </c>
      <c r="AF5060">
        <v>1</v>
      </c>
      <c r="AQ5060">
        <v>3</v>
      </c>
      <c r="AR5060">
        <f t="shared" si="79"/>
        <v>9.68</v>
      </c>
      <c r="AS5060">
        <v>1</v>
      </c>
      <c r="AT5060" t="s">
        <v>133</v>
      </c>
      <c r="AU5060">
        <v>42</v>
      </c>
    </row>
    <row r="5061" spans="1:47">
      <c r="A5061" t="s">
        <v>17645</v>
      </c>
      <c r="C5061">
        <v>310</v>
      </c>
      <c r="D5061" t="s">
        <v>17646</v>
      </c>
      <c r="E5061">
        <v>101</v>
      </c>
      <c r="F5061" t="s">
        <v>17647</v>
      </c>
      <c r="G5061" t="s">
        <v>1783</v>
      </c>
      <c r="H5061" t="s">
        <v>220</v>
      </c>
      <c r="I5061" t="s">
        <v>17648</v>
      </c>
      <c r="J5061">
        <v>0.12441000000000001</v>
      </c>
      <c r="K5061">
        <v>1</v>
      </c>
      <c r="L5061">
        <v>1</v>
      </c>
      <c r="M5061">
        <v>1</v>
      </c>
      <c r="N5061">
        <v>1</v>
      </c>
      <c r="O5061" t="s">
        <v>225</v>
      </c>
      <c r="P5061">
        <v>0</v>
      </c>
      <c r="Q5061">
        <v>1</v>
      </c>
      <c r="R5061">
        <v>800</v>
      </c>
      <c r="S5061" t="s">
        <v>223</v>
      </c>
      <c r="T5061">
        <v>800</v>
      </c>
      <c r="U5061" t="s">
        <v>17645</v>
      </c>
      <c r="V5061" t="s">
        <v>455</v>
      </c>
      <c r="W5061" t="s">
        <v>225</v>
      </c>
      <c r="X5061" t="s">
        <v>225</v>
      </c>
      <c r="Y5061">
        <v>800</v>
      </c>
      <c r="AB5061">
        <v>1</v>
      </c>
      <c r="AC5061">
        <v>1</v>
      </c>
      <c r="AD5061">
        <v>1</v>
      </c>
      <c r="AE5061">
        <v>1040</v>
      </c>
      <c r="AF5061">
        <v>2</v>
      </c>
      <c r="AQ5061">
        <v>1</v>
      </c>
      <c r="AR5061">
        <f t="shared" si="79"/>
        <v>4.6463999999999999</v>
      </c>
      <c r="AS5061">
        <v>1</v>
      </c>
      <c r="AT5061" t="s">
        <v>112</v>
      </c>
      <c r="AU5061">
        <v>20</v>
      </c>
    </row>
    <row r="5062" spans="1:47">
      <c r="A5062" t="s">
        <v>17649</v>
      </c>
      <c r="C5062">
        <v>310</v>
      </c>
      <c r="D5062" t="s">
        <v>17650</v>
      </c>
      <c r="E5062">
        <v>101</v>
      </c>
      <c r="F5062" t="s">
        <v>13479</v>
      </c>
      <c r="G5062" t="s">
        <v>1783</v>
      </c>
      <c r="H5062" t="s">
        <v>220</v>
      </c>
      <c r="I5062" t="s">
        <v>17651</v>
      </c>
      <c r="J5062">
        <v>0.21571000000000001</v>
      </c>
      <c r="K5062">
        <v>1</v>
      </c>
      <c r="L5062">
        <v>1</v>
      </c>
      <c r="M5062">
        <v>1</v>
      </c>
      <c r="N5062">
        <v>1</v>
      </c>
      <c r="O5062" t="s">
        <v>225</v>
      </c>
      <c r="P5062">
        <v>0</v>
      </c>
      <c r="Q5062">
        <v>0</v>
      </c>
      <c r="R5062">
        <v>0</v>
      </c>
      <c r="S5062" t="s">
        <v>223</v>
      </c>
      <c r="T5062">
        <v>0</v>
      </c>
      <c r="U5062" t="s">
        <v>17649</v>
      </c>
      <c r="V5062" t="s">
        <v>455</v>
      </c>
      <c r="W5062" t="s">
        <v>225</v>
      </c>
      <c r="X5062" t="s">
        <v>225</v>
      </c>
      <c r="Y5062">
        <v>0</v>
      </c>
      <c r="AB5062">
        <v>1</v>
      </c>
      <c r="AC5062">
        <v>1</v>
      </c>
      <c r="AD5062">
        <v>4</v>
      </c>
      <c r="AE5062">
        <v>1854</v>
      </c>
      <c r="AF5062">
        <v>1</v>
      </c>
      <c r="AQ5062">
        <v>2</v>
      </c>
      <c r="AR5062">
        <f t="shared" si="79"/>
        <v>4.6463999999999999</v>
      </c>
      <c r="AS5062">
        <v>1</v>
      </c>
      <c r="AT5062" t="s">
        <v>112</v>
      </c>
      <c r="AU5062">
        <v>20</v>
      </c>
    </row>
    <row r="5063" spans="1:47">
      <c r="A5063" t="s">
        <v>17652</v>
      </c>
      <c r="C5063">
        <v>310</v>
      </c>
      <c r="D5063" t="s">
        <v>17653</v>
      </c>
      <c r="E5063">
        <v>393</v>
      </c>
      <c r="F5063" t="s">
        <v>17654</v>
      </c>
      <c r="G5063" t="s">
        <v>324</v>
      </c>
      <c r="H5063" t="s">
        <v>11519</v>
      </c>
      <c r="I5063" t="s">
        <v>17655</v>
      </c>
      <c r="J5063">
        <v>3.9575</v>
      </c>
      <c r="K5063">
        <v>0</v>
      </c>
      <c r="L5063">
        <v>0</v>
      </c>
      <c r="M5063">
        <v>0</v>
      </c>
      <c r="N5063">
        <v>0</v>
      </c>
      <c r="P5063">
        <v>0</v>
      </c>
      <c r="Q5063">
        <v>0</v>
      </c>
      <c r="R5063">
        <v>0</v>
      </c>
      <c r="S5063" t="s">
        <v>223</v>
      </c>
      <c r="T5063">
        <v>0</v>
      </c>
      <c r="U5063" t="s">
        <v>17652</v>
      </c>
      <c r="V5063" t="s">
        <v>455</v>
      </c>
      <c r="W5063" t="s">
        <v>225</v>
      </c>
      <c r="Y5063">
        <v>0</v>
      </c>
      <c r="AB5063">
        <v>0</v>
      </c>
      <c r="AC5063">
        <v>0</v>
      </c>
      <c r="AD5063">
        <v>0</v>
      </c>
      <c r="AE5063">
        <v>0</v>
      </c>
      <c r="AF5063">
        <v>0</v>
      </c>
      <c r="AQ5063">
        <v>1</v>
      </c>
      <c r="AR5063">
        <f t="shared" si="79"/>
        <v>0</v>
      </c>
      <c r="AS5063">
        <v>1</v>
      </c>
      <c r="AT5063" t="s">
        <v>131</v>
      </c>
      <c r="AU5063">
        <v>40</v>
      </c>
    </row>
    <row r="5064" spans="1:47">
      <c r="A5064" t="s">
        <v>17656</v>
      </c>
      <c r="C5064">
        <v>310</v>
      </c>
      <c r="D5064" t="s">
        <v>17657</v>
      </c>
      <c r="E5064">
        <v>101</v>
      </c>
      <c r="F5064" t="s">
        <v>17658</v>
      </c>
      <c r="G5064" t="s">
        <v>1783</v>
      </c>
      <c r="H5064" t="s">
        <v>220</v>
      </c>
      <c r="I5064" t="s">
        <v>17659</v>
      </c>
      <c r="J5064">
        <v>0.18648999999999999</v>
      </c>
      <c r="K5064">
        <v>1</v>
      </c>
      <c r="L5064">
        <v>1</v>
      </c>
      <c r="M5064">
        <v>1</v>
      </c>
      <c r="N5064">
        <v>1</v>
      </c>
      <c r="O5064" t="s">
        <v>225</v>
      </c>
      <c r="P5064">
        <v>0</v>
      </c>
      <c r="Q5064">
        <v>1</v>
      </c>
      <c r="R5064">
        <v>4900</v>
      </c>
      <c r="S5064" t="s">
        <v>223</v>
      </c>
      <c r="T5064">
        <v>4900</v>
      </c>
      <c r="U5064" t="s">
        <v>17656</v>
      </c>
      <c r="V5064" t="s">
        <v>413</v>
      </c>
      <c r="W5064" t="s">
        <v>225</v>
      </c>
      <c r="X5064" t="s">
        <v>225</v>
      </c>
      <c r="Y5064">
        <v>4900</v>
      </c>
      <c r="AB5064">
        <v>1</v>
      </c>
      <c r="AC5064">
        <v>1</v>
      </c>
      <c r="AD5064">
        <v>2</v>
      </c>
      <c r="AE5064">
        <v>1056</v>
      </c>
      <c r="AF5064">
        <v>1</v>
      </c>
      <c r="AQ5064">
        <v>1</v>
      </c>
      <c r="AR5064">
        <f t="shared" si="79"/>
        <v>4.6463999999999999</v>
      </c>
      <c r="AS5064">
        <v>1</v>
      </c>
      <c r="AT5064" t="s">
        <v>112</v>
      </c>
      <c r="AU5064">
        <v>20</v>
      </c>
    </row>
    <row r="5065" spans="1:47">
      <c r="A5065" t="s">
        <v>17660</v>
      </c>
      <c r="C5065">
        <v>310</v>
      </c>
      <c r="D5065" t="s">
        <v>14266</v>
      </c>
      <c r="E5065">
        <v>720</v>
      </c>
      <c r="F5065" t="s">
        <v>17661</v>
      </c>
      <c r="G5065" t="s">
        <v>422</v>
      </c>
      <c r="H5065" t="s">
        <v>1665</v>
      </c>
      <c r="I5065" t="s">
        <v>17662</v>
      </c>
      <c r="J5065">
        <v>8.9793800000000008</v>
      </c>
      <c r="K5065">
        <v>0</v>
      </c>
      <c r="L5065">
        <v>0</v>
      </c>
      <c r="M5065">
        <v>0</v>
      </c>
      <c r="N5065">
        <v>0</v>
      </c>
      <c r="P5065">
        <v>0</v>
      </c>
      <c r="Q5065">
        <v>0</v>
      </c>
      <c r="R5065">
        <v>0</v>
      </c>
      <c r="S5065" t="s">
        <v>223</v>
      </c>
      <c r="T5065">
        <v>0</v>
      </c>
      <c r="U5065" t="s">
        <v>17660</v>
      </c>
      <c r="V5065" t="s">
        <v>455</v>
      </c>
      <c r="W5065" t="s">
        <v>225</v>
      </c>
      <c r="Y5065">
        <v>0</v>
      </c>
      <c r="AB5065">
        <v>0</v>
      </c>
      <c r="AC5065">
        <v>0</v>
      </c>
      <c r="AD5065">
        <v>0</v>
      </c>
      <c r="AE5065">
        <v>0</v>
      </c>
      <c r="AF5065">
        <v>0</v>
      </c>
      <c r="AQ5065">
        <v>1</v>
      </c>
      <c r="AR5065">
        <f t="shared" si="79"/>
        <v>0</v>
      </c>
      <c r="AS5065">
        <v>1</v>
      </c>
      <c r="AT5065" t="s">
        <v>127</v>
      </c>
      <c r="AU5065">
        <v>35</v>
      </c>
    </row>
    <row r="5066" spans="1:47">
      <c r="A5066" t="s">
        <v>17663</v>
      </c>
      <c r="C5066">
        <v>310</v>
      </c>
      <c r="D5066" t="s">
        <v>17664</v>
      </c>
      <c r="E5066">
        <v>101</v>
      </c>
      <c r="F5066" t="s">
        <v>17665</v>
      </c>
      <c r="G5066" t="s">
        <v>11287</v>
      </c>
      <c r="H5066" t="s">
        <v>220</v>
      </c>
      <c r="I5066" t="s">
        <v>17666</v>
      </c>
      <c r="J5066">
        <v>0.17323</v>
      </c>
      <c r="K5066">
        <v>1</v>
      </c>
      <c r="L5066">
        <v>1</v>
      </c>
      <c r="M5066">
        <v>1</v>
      </c>
      <c r="N5066">
        <v>1</v>
      </c>
      <c r="O5066" t="s">
        <v>225</v>
      </c>
      <c r="P5066">
        <v>0</v>
      </c>
      <c r="Q5066">
        <v>1</v>
      </c>
      <c r="R5066">
        <v>5200</v>
      </c>
      <c r="S5066" t="s">
        <v>223</v>
      </c>
      <c r="T5066">
        <v>5200</v>
      </c>
      <c r="U5066" t="s">
        <v>17663</v>
      </c>
      <c r="V5066" t="s">
        <v>455</v>
      </c>
      <c r="W5066" t="s">
        <v>225</v>
      </c>
      <c r="X5066" t="s">
        <v>225</v>
      </c>
      <c r="Y5066">
        <v>5200</v>
      </c>
      <c r="AB5066">
        <v>1</v>
      </c>
      <c r="AC5066">
        <v>1</v>
      </c>
      <c r="AD5066">
        <v>3</v>
      </c>
      <c r="AE5066">
        <v>816</v>
      </c>
      <c r="AF5066">
        <v>1</v>
      </c>
      <c r="AQ5066">
        <v>1</v>
      </c>
      <c r="AR5066">
        <f t="shared" si="79"/>
        <v>9.68</v>
      </c>
      <c r="AS5066">
        <v>1</v>
      </c>
      <c r="AT5066" t="s">
        <v>133</v>
      </c>
      <c r="AU5066">
        <v>42</v>
      </c>
    </row>
    <row r="5067" spans="1:47">
      <c r="A5067" t="s">
        <v>17667</v>
      </c>
      <c r="C5067">
        <v>310</v>
      </c>
      <c r="D5067" t="s">
        <v>17668</v>
      </c>
      <c r="E5067">
        <v>101</v>
      </c>
      <c r="F5067" t="s">
        <v>17669</v>
      </c>
      <c r="G5067" t="s">
        <v>11287</v>
      </c>
      <c r="H5067" t="s">
        <v>220</v>
      </c>
      <c r="I5067" t="s">
        <v>17670</v>
      </c>
      <c r="J5067">
        <v>0.22459000000000001</v>
      </c>
      <c r="K5067">
        <v>1</v>
      </c>
      <c r="L5067">
        <v>1</v>
      </c>
      <c r="M5067">
        <v>1</v>
      </c>
      <c r="N5067">
        <v>1</v>
      </c>
      <c r="O5067" t="s">
        <v>225</v>
      </c>
      <c r="P5067">
        <v>0</v>
      </c>
      <c r="Q5067">
        <v>1</v>
      </c>
      <c r="R5067">
        <v>9400</v>
      </c>
      <c r="S5067" t="s">
        <v>223</v>
      </c>
      <c r="T5067">
        <v>9400</v>
      </c>
      <c r="U5067" t="s">
        <v>17667</v>
      </c>
      <c r="V5067" t="s">
        <v>455</v>
      </c>
      <c r="W5067" t="s">
        <v>225</v>
      </c>
      <c r="X5067" t="s">
        <v>225</v>
      </c>
      <c r="Y5067">
        <v>9400</v>
      </c>
      <c r="AB5067">
        <v>1</v>
      </c>
      <c r="AC5067">
        <v>1</v>
      </c>
      <c r="AD5067">
        <v>3</v>
      </c>
      <c r="AE5067">
        <v>988</v>
      </c>
      <c r="AF5067">
        <v>1</v>
      </c>
      <c r="AQ5067">
        <v>1</v>
      </c>
      <c r="AR5067">
        <f t="shared" si="79"/>
        <v>9.68</v>
      </c>
      <c r="AS5067">
        <v>1</v>
      </c>
      <c r="AT5067" t="s">
        <v>133</v>
      </c>
      <c r="AU5067">
        <v>42</v>
      </c>
    </row>
    <row r="5068" spans="1:47">
      <c r="A5068" t="s">
        <v>17671</v>
      </c>
      <c r="C5068">
        <v>310</v>
      </c>
      <c r="D5068" t="s">
        <v>17672</v>
      </c>
      <c r="E5068">
        <v>101</v>
      </c>
      <c r="F5068" t="s">
        <v>17673</v>
      </c>
      <c r="G5068" t="s">
        <v>422</v>
      </c>
      <c r="H5068" t="s">
        <v>220</v>
      </c>
      <c r="I5068" t="s">
        <v>17674</v>
      </c>
      <c r="J5068">
        <v>0.29185</v>
      </c>
      <c r="K5068">
        <v>1</v>
      </c>
      <c r="L5068">
        <v>1</v>
      </c>
      <c r="M5068">
        <v>1</v>
      </c>
      <c r="N5068">
        <v>1</v>
      </c>
      <c r="O5068" t="s">
        <v>225</v>
      </c>
      <c r="P5068">
        <v>0</v>
      </c>
      <c r="Q5068">
        <v>1</v>
      </c>
      <c r="R5068">
        <v>21300</v>
      </c>
      <c r="S5068" t="s">
        <v>223</v>
      </c>
      <c r="T5068">
        <v>21300</v>
      </c>
      <c r="U5068" t="s">
        <v>17671</v>
      </c>
      <c r="V5068" t="s">
        <v>455</v>
      </c>
      <c r="W5068" t="s">
        <v>225</v>
      </c>
      <c r="X5068" t="s">
        <v>225</v>
      </c>
      <c r="Y5068">
        <v>21300</v>
      </c>
      <c r="AB5068">
        <v>1</v>
      </c>
      <c r="AC5068">
        <v>1</v>
      </c>
      <c r="AD5068">
        <v>3</v>
      </c>
      <c r="AE5068">
        <v>1534</v>
      </c>
      <c r="AF5068">
        <v>1</v>
      </c>
      <c r="AQ5068">
        <v>1</v>
      </c>
      <c r="AR5068">
        <f t="shared" si="79"/>
        <v>9.68</v>
      </c>
      <c r="AS5068">
        <v>1</v>
      </c>
      <c r="AT5068" t="s">
        <v>134</v>
      </c>
      <c r="AU5068">
        <v>43</v>
      </c>
    </row>
    <row r="5069" spans="1:47">
      <c r="A5069" t="s">
        <v>17675</v>
      </c>
      <c r="C5069">
        <v>310</v>
      </c>
      <c r="D5069" t="s">
        <v>17676</v>
      </c>
      <c r="E5069">
        <v>101</v>
      </c>
      <c r="F5069" t="s">
        <v>17677</v>
      </c>
      <c r="G5069" t="s">
        <v>1783</v>
      </c>
      <c r="H5069" t="s">
        <v>220</v>
      </c>
      <c r="I5069" t="s">
        <v>17678</v>
      </c>
      <c r="J5069">
        <v>0.10283</v>
      </c>
      <c r="K5069">
        <v>1</v>
      </c>
      <c r="L5069">
        <v>1</v>
      </c>
      <c r="M5069">
        <v>1</v>
      </c>
      <c r="N5069">
        <v>1</v>
      </c>
      <c r="O5069" t="s">
        <v>225</v>
      </c>
      <c r="P5069">
        <v>0</v>
      </c>
      <c r="Q5069">
        <v>1</v>
      </c>
      <c r="R5069">
        <v>1200</v>
      </c>
      <c r="S5069" t="s">
        <v>223</v>
      </c>
      <c r="T5069">
        <v>1200</v>
      </c>
      <c r="U5069" t="s">
        <v>17675</v>
      </c>
      <c r="V5069" t="s">
        <v>455</v>
      </c>
      <c r="W5069" t="s">
        <v>225</v>
      </c>
      <c r="X5069" t="s">
        <v>225</v>
      </c>
      <c r="Y5069">
        <v>1200</v>
      </c>
      <c r="AB5069">
        <v>1</v>
      </c>
      <c r="AC5069">
        <v>1</v>
      </c>
      <c r="AD5069">
        <v>2</v>
      </c>
      <c r="AE5069">
        <v>608</v>
      </c>
      <c r="AF5069">
        <v>1</v>
      </c>
      <c r="AQ5069">
        <v>1</v>
      </c>
      <c r="AR5069">
        <f t="shared" si="79"/>
        <v>4.6463999999999999</v>
      </c>
      <c r="AS5069">
        <v>1</v>
      </c>
      <c r="AT5069" t="s">
        <v>112</v>
      </c>
      <c r="AU5069">
        <v>20</v>
      </c>
    </row>
    <row r="5070" spans="1:47">
      <c r="A5070" t="s">
        <v>17679</v>
      </c>
      <c r="C5070">
        <v>310</v>
      </c>
      <c r="D5070" t="s">
        <v>17680</v>
      </c>
      <c r="E5070">
        <v>303</v>
      </c>
      <c r="F5070" t="s">
        <v>17421</v>
      </c>
      <c r="G5070" t="s">
        <v>11287</v>
      </c>
      <c r="H5070" t="s">
        <v>11389</v>
      </c>
      <c r="I5070" t="s">
        <v>17681</v>
      </c>
      <c r="J5070">
        <v>0.72116000000000002</v>
      </c>
      <c r="K5070">
        <v>1</v>
      </c>
      <c r="L5070">
        <v>1</v>
      </c>
      <c r="M5070">
        <v>1</v>
      </c>
      <c r="N5070">
        <v>1</v>
      </c>
      <c r="O5070" t="s">
        <v>225</v>
      </c>
      <c r="P5070">
        <v>0</v>
      </c>
      <c r="Q5070">
        <v>0</v>
      </c>
      <c r="R5070">
        <v>0</v>
      </c>
      <c r="S5070" t="s">
        <v>223</v>
      </c>
      <c r="T5070">
        <v>0</v>
      </c>
      <c r="U5070" t="s">
        <v>17679</v>
      </c>
      <c r="V5070" t="s">
        <v>933</v>
      </c>
      <c r="W5070" t="s">
        <v>659</v>
      </c>
      <c r="X5070" t="s">
        <v>225</v>
      </c>
      <c r="Y5070">
        <v>0</v>
      </c>
      <c r="AB5070">
        <v>1</v>
      </c>
      <c r="AC5070">
        <v>1</v>
      </c>
      <c r="AD5070">
        <v>0</v>
      </c>
      <c r="AE5070">
        <v>0</v>
      </c>
      <c r="AF5070">
        <v>0</v>
      </c>
      <c r="AQ5070">
        <v>1</v>
      </c>
      <c r="AR5070">
        <f t="shared" si="79"/>
        <v>9.68</v>
      </c>
      <c r="AS5070">
        <v>1</v>
      </c>
      <c r="AT5070" t="s">
        <v>133</v>
      </c>
      <c r="AU5070">
        <v>42</v>
      </c>
    </row>
    <row r="5071" spans="1:47">
      <c r="A5071" t="s">
        <v>17682</v>
      </c>
      <c r="C5071">
        <v>310</v>
      </c>
      <c r="D5071" t="s">
        <v>17683</v>
      </c>
      <c r="E5071">
        <v>322</v>
      </c>
      <c r="F5071" t="s">
        <v>17684</v>
      </c>
      <c r="G5071" t="s">
        <v>11287</v>
      </c>
      <c r="H5071" t="s">
        <v>12039</v>
      </c>
      <c r="I5071" t="s">
        <v>17685</v>
      </c>
      <c r="J5071">
        <v>7.6944299999999997</v>
      </c>
      <c r="K5071">
        <v>1</v>
      </c>
      <c r="L5071">
        <v>1</v>
      </c>
      <c r="M5071">
        <v>1</v>
      </c>
      <c r="N5071">
        <v>1</v>
      </c>
      <c r="O5071" t="s">
        <v>225</v>
      </c>
      <c r="P5071">
        <v>0</v>
      </c>
      <c r="Q5071">
        <v>0</v>
      </c>
      <c r="R5071">
        <v>0</v>
      </c>
      <c r="S5071" t="s">
        <v>223</v>
      </c>
      <c r="T5071">
        <v>0</v>
      </c>
      <c r="U5071" t="s">
        <v>17682</v>
      </c>
      <c r="V5071" t="s">
        <v>933</v>
      </c>
      <c r="W5071" t="s">
        <v>659</v>
      </c>
      <c r="X5071" t="s">
        <v>225</v>
      </c>
      <c r="Y5071">
        <v>0</v>
      </c>
      <c r="AB5071">
        <v>1</v>
      </c>
      <c r="AC5071">
        <v>1</v>
      </c>
      <c r="AD5071">
        <v>0</v>
      </c>
      <c r="AE5071">
        <v>6300</v>
      </c>
      <c r="AF5071">
        <v>1</v>
      </c>
      <c r="AQ5071">
        <v>1</v>
      </c>
      <c r="AR5071">
        <f t="shared" si="79"/>
        <v>9.68</v>
      </c>
      <c r="AS5071">
        <v>1</v>
      </c>
      <c r="AT5071" t="s">
        <v>132</v>
      </c>
      <c r="AU5071">
        <v>41</v>
      </c>
    </row>
    <row r="5072" spans="1:47">
      <c r="A5072" t="s">
        <v>17686</v>
      </c>
      <c r="C5072">
        <v>310</v>
      </c>
      <c r="D5072" t="s">
        <v>17687</v>
      </c>
      <c r="E5072">
        <v>131</v>
      </c>
      <c r="F5072" t="s">
        <v>17688</v>
      </c>
      <c r="G5072" t="s">
        <v>11287</v>
      </c>
      <c r="H5072" t="s">
        <v>407</v>
      </c>
      <c r="I5072" t="s">
        <v>17689</v>
      </c>
      <c r="J5072">
        <v>0.90978999999999999</v>
      </c>
      <c r="K5072">
        <v>0</v>
      </c>
      <c r="L5072">
        <v>0</v>
      </c>
      <c r="M5072">
        <v>0</v>
      </c>
      <c r="N5072">
        <v>0</v>
      </c>
      <c r="P5072">
        <v>0</v>
      </c>
      <c r="Q5072">
        <v>0</v>
      </c>
      <c r="R5072">
        <v>0</v>
      </c>
      <c r="S5072" t="s">
        <v>223</v>
      </c>
      <c r="T5072">
        <v>0</v>
      </c>
      <c r="U5072" t="s">
        <v>17686</v>
      </c>
      <c r="V5072" t="s">
        <v>455</v>
      </c>
      <c r="W5072" t="s">
        <v>225</v>
      </c>
      <c r="Y5072">
        <v>0</v>
      </c>
      <c r="AB5072">
        <v>0</v>
      </c>
      <c r="AC5072">
        <v>0</v>
      </c>
      <c r="AD5072">
        <v>0</v>
      </c>
      <c r="AE5072">
        <v>0</v>
      </c>
      <c r="AF5072">
        <v>0</v>
      </c>
      <c r="AQ5072">
        <v>1</v>
      </c>
      <c r="AR5072">
        <f t="shared" si="79"/>
        <v>0</v>
      </c>
      <c r="AS5072">
        <v>1</v>
      </c>
      <c r="AT5072" t="s">
        <v>133</v>
      </c>
      <c r="AU5072">
        <v>42</v>
      </c>
    </row>
    <row r="5073" spans="1:47">
      <c r="A5073" t="s">
        <v>17690</v>
      </c>
      <c r="C5073">
        <v>310</v>
      </c>
      <c r="D5073" t="s">
        <v>17691</v>
      </c>
      <c r="E5073">
        <v>101</v>
      </c>
      <c r="F5073" t="s">
        <v>17692</v>
      </c>
      <c r="G5073" t="s">
        <v>1783</v>
      </c>
      <c r="H5073" t="s">
        <v>220</v>
      </c>
      <c r="I5073" t="s">
        <v>17693</v>
      </c>
      <c r="J5073">
        <v>0.22559999999999999</v>
      </c>
      <c r="K5073">
        <v>1</v>
      </c>
      <c r="L5073">
        <v>1</v>
      </c>
      <c r="M5073">
        <v>1</v>
      </c>
      <c r="N5073">
        <v>1</v>
      </c>
      <c r="O5073" t="s">
        <v>225</v>
      </c>
      <c r="P5073">
        <v>0</v>
      </c>
      <c r="Q5073">
        <v>1</v>
      </c>
      <c r="R5073">
        <v>5900</v>
      </c>
      <c r="S5073" t="s">
        <v>223</v>
      </c>
      <c r="T5073">
        <v>5900</v>
      </c>
      <c r="U5073" t="s">
        <v>17690</v>
      </c>
      <c r="V5073" t="s">
        <v>455</v>
      </c>
      <c r="W5073" t="s">
        <v>225</v>
      </c>
      <c r="X5073" t="s">
        <v>225</v>
      </c>
      <c r="Y5073">
        <v>5900</v>
      </c>
      <c r="AB5073">
        <v>1</v>
      </c>
      <c r="AC5073">
        <v>1</v>
      </c>
      <c r="AD5073">
        <v>2</v>
      </c>
      <c r="AE5073">
        <v>1000</v>
      </c>
      <c r="AF5073">
        <v>1</v>
      </c>
      <c r="AQ5073">
        <v>2</v>
      </c>
      <c r="AR5073">
        <f t="shared" si="79"/>
        <v>4.6463999999999999</v>
      </c>
      <c r="AS5073">
        <v>1</v>
      </c>
      <c r="AT5073" t="s">
        <v>112</v>
      </c>
      <c r="AU5073">
        <v>20</v>
      </c>
    </row>
    <row r="5074" spans="1:47">
      <c r="A5074" t="s">
        <v>17694</v>
      </c>
      <c r="C5074">
        <v>310</v>
      </c>
      <c r="D5074" t="s">
        <v>17695</v>
      </c>
      <c r="E5074">
        <v>101</v>
      </c>
      <c r="F5074" t="s">
        <v>17696</v>
      </c>
      <c r="G5074" t="s">
        <v>1783</v>
      </c>
      <c r="H5074" t="s">
        <v>220</v>
      </c>
      <c r="I5074" t="s">
        <v>17697</v>
      </c>
      <c r="J5074">
        <v>0.20008999999999999</v>
      </c>
      <c r="K5074">
        <v>1</v>
      </c>
      <c r="L5074">
        <v>1</v>
      </c>
      <c r="M5074">
        <v>1</v>
      </c>
      <c r="N5074">
        <v>1</v>
      </c>
      <c r="O5074" t="s">
        <v>225</v>
      </c>
      <c r="P5074">
        <v>0</v>
      </c>
      <c r="Q5074">
        <v>1</v>
      </c>
      <c r="R5074">
        <v>4500</v>
      </c>
      <c r="S5074" t="s">
        <v>223</v>
      </c>
      <c r="T5074">
        <v>4500</v>
      </c>
      <c r="U5074" t="s">
        <v>17694</v>
      </c>
      <c r="V5074" t="s">
        <v>455</v>
      </c>
      <c r="W5074" t="s">
        <v>225</v>
      </c>
      <c r="X5074" t="s">
        <v>225</v>
      </c>
      <c r="Y5074">
        <v>4500</v>
      </c>
      <c r="AB5074">
        <v>1</v>
      </c>
      <c r="AC5074">
        <v>1</v>
      </c>
      <c r="AD5074">
        <v>3</v>
      </c>
      <c r="AE5074">
        <v>1300</v>
      </c>
      <c r="AF5074">
        <v>2</v>
      </c>
      <c r="AQ5074">
        <v>1</v>
      </c>
      <c r="AR5074">
        <f t="shared" si="79"/>
        <v>4.6463999999999999</v>
      </c>
      <c r="AS5074">
        <v>1</v>
      </c>
      <c r="AT5074" t="s">
        <v>112</v>
      </c>
      <c r="AU5074">
        <v>20</v>
      </c>
    </row>
    <row r="5075" spans="1:47">
      <c r="A5075" t="s">
        <v>17698</v>
      </c>
      <c r="C5075">
        <v>310</v>
      </c>
      <c r="D5075" t="s">
        <v>17699</v>
      </c>
      <c r="E5075">
        <v>330</v>
      </c>
      <c r="F5075" t="s">
        <v>14991</v>
      </c>
      <c r="G5075" t="s">
        <v>11287</v>
      </c>
      <c r="H5075" t="s">
        <v>17575</v>
      </c>
      <c r="I5075" t="s">
        <v>17700</v>
      </c>
      <c r="J5075">
        <v>8.2753899999999998</v>
      </c>
      <c r="K5075">
        <v>1</v>
      </c>
      <c r="L5075">
        <v>1</v>
      </c>
      <c r="M5075">
        <v>1</v>
      </c>
      <c r="N5075">
        <v>1</v>
      </c>
      <c r="O5075" t="s">
        <v>225</v>
      </c>
      <c r="P5075">
        <v>0</v>
      </c>
      <c r="Q5075">
        <v>2</v>
      </c>
      <c r="R5075">
        <v>25000</v>
      </c>
      <c r="S5075" t="s">
        <v>223</v>
      </c>
      <c r="T5075">
        <v>25000</v>
      </c>
      <c r="U5075" t="s">
        <v>17698</v>
      </c>
      <c r="V5075" t="s">
        <v>933</v>
      </c>
      <c r="W5075" t="s">
        <v>659</v>
      </c>
      <c r="X5075" t="s">
        <v>225</v>
      </c>
      <c r="Y5075">
        <v>12500</v>
      </c>
      <c r="AB5075">
        <v>1</v>
      </c>
      <c r="AC5075">
        <v>1</v>
      </c>
      <c r="AD5075">
        <v>0</v>
      </c>
      <c r="AE5075">
        <v>37288</v>
      </c>
      <c r="AF5075">
        <v>1</v>
      </c>
      <c r="AQ5075">
        <v>1</v>
      </c>
      <c r="AR5075">
        <f t="shared" si="79"/>
        <v>9.68</v>
      </c>
      <c r="AS5075">
        <v>1</v>
      </c>
      <c r="AT5075" t="s">
        <v>127</v>
      </c>
      <c r="AU5075">
        <v>35</v>
      </c>
    </row>
    <row r="5076" spans="1:47">
      <c r="A5076" t="s">
        <v>248</v>
      </c>
      <c r="C5076">
        <v>310</v>
      </c>
      <c r="E5076">
        <v>0</v>
      </c>
      <c r="J5076">
        <v>1.30501</v>
      </c>
      <c r="K5076">
        <v>0</v>
      </c>
      <c r="L5076">
        <v>0</v>
      </c>
      <c r="M5076">
        <v>0</v>
      </c>
      <c r="N5076">
        <v>0</v>
      </c>
      <c r="P5076">
        <v>0</v>
      </c>
      <c r="Q5076">
        <v>0</v>
      </c>
      <c r="R5076">
        <v>0</v>
      </c>
      <c r="S5076" t="s">
        <v>249</v>
      </c>
      <c r="T5076">
        <v>0</v>
      </c>
      <c r="Y5076">
        <v>0</v>
      </c>
      <c r="AB5076">
        <v>0</v>
      </c>
      <c r="AC5076">
        <v>0</v>
      </c>
      <c r="AD5076">
        <v>0</v>
      </c>
      <c r="AE5076">
        <v>0</v>
      </c>
      <c r="AF5076">
        <v>0</v>
      </c>
      <c r="AQ5076">
        <v>0</v>
      </c>
      <c r="AR5076">
        <f t="shared" si="79"/>
        <v>0</v>
      </c>
      <c r="AS5076">
        <v>1</v>
      </c>
      <c r="AT5076" t="s">
        <v>134</v>
      </c>
      <c r="AU5076">
        <v>43</v>
      </c>
    </row>
    <row r="5077" spans="1:47">
      <c r="A5077" t="s">
        <v>17701</v>
      </c>
      <c r="C5077">
        <v>310</v>
      </c>
      <c r="D5077" t="s">
        <v>17702</v>
      </c>
      <c r="E5077">
        <v>101</v>
      </c>
      <c r="F5077" t="s">
        <v>17703</v>
      </c>
      <c r="G5077" t="s">
        <v>11287</v>
      </c>
      <c r="H5077" t="s">
        <v>220</v>
      </c>
      <c r="I5077" t="s">
        <v>17704</v>
      </c>
      <c r="J5077">
        <v>0.88746000000000003</v>
      </c>
      <c r="K5077">
        <v>1</v>
      </c>
      <c r="L5077">
        <v>1</v>
      </c>
      <c r="M5077">
        <v>1</v>
      </c>
      <c r="N5077">
        <v>1</v>
      </c>
      <c r="O5077" t="s">
        <v>225</v>
      </c>
      <c r="P5077">
        <v>0</v>
      </c>
      <c r="Q5077">
        <v>1</v>
      </c>
      <c r="R5077">
        <v>9400</v>
      </c>
      <c r="S5077" t="s">
        <v>223</v>
      </c>
      <c r="T5077">
        <v>9400</v>
      </c>
      <c r="U5077" t="s">
        <v>17701</v>
      </c>
      <c r="V5077" t="s">
        <v>455</v>
      </c>
      <c r="W5077" t="s">
        <v>225</v>
      </c>
      <c r="X5077" t="s">
        <v>225</v>
      </c>
      <c r="Y5077">
        <v>9400</v>
      </c>
      <c r="AB5077">
        <v>1</v>
      </c>
      <c r="AC5077">
        <v>1</v>
      </c>
      <c r="AD5077">
        <v>3</v>
      </c>
      <c r="AE5077">
        <v>1206</v>
      </c>
      <c r="AF5077">
        <v>1</v>
      </c>
      <c r="AQ5077">
        <v>1</v>
      </c>
      <c r="AR5077">
        <f t="shared" si="79"/>
        <v>9.68</v>
      </c>
      <c r="AS5077">
        <v>1</v>
      </c>
      <c r="AT5077" t="s">
        <v>133</v>
      </c>
      <c r="AU5077">
        <v>42</v>
      </c>
    </row>
    <row r="5078" spans="1:47">
      <c r="A5078" t="s">
        <v>17705</v>
      </c>
      <c r="C5078">
        <v>310</v>
      </c>
      <c r="D5078" t="s">
        <v>17706</v>
      </c>
      <c r="E5078">
        <v>101</v>
      </c>
      <c r="F5078" t="s">
        <v>17707</v>
      </c>
      <c r="G5078" t="s">
        <v>1783</v>
      </c>
      <c r="H5078" t="s">
        <v>220</v>
      </c>
      <c r="I5078" t="s">
        <v>17708</v>
      </c>
      <c r="J5078">
        <v>0.24565999999999999</v>
      </c>
      <c r="K5078">
        <v>1</v>
      </c>
      <c r="L5078">
        <v>1</v>
      </c>
      <c r="M5078">
        <v>1</v>
      </c>
      <c r="N5078">
        <v>1</v>
      </c>
      <c r="O5078" t="s">
        <v>225</v>
      </c>
      <c r="P5078">
        <v>0</v>
      </c>
      <c r="Q5078">
        <v>1</v>
      </c>
      <c r="R5078">
        <v>2400</v>
      </c>
      <c r="S5078" t="s">
        <v>223</v>
      </c>
      <c r="T5078">
        <v>2400</v>
      </c>
      <c r="U5078" t="s">
        <v>17705</v>
      </c>
      <c r="X5078" t="s">
        <v>225</v>
      </c>
      <c r="Y5078">
        <v>2400</v>
      </c>
      <c r="AB5078">
        <v>1</v>
      </c>
      <c r="AC5078">
        <v>1</v>
      </c>
      <c r="AD5078">
        <v>3</v>
      </c>
      <c r="AE5078">
        <v>1004</v>
      </c>
      <c r="AF5078">
        <v>1</v>
      </c>
      <c r="AQ5078">
        <v>2</v>
      </c>
      <c r="AR5078">
        <f t="shared" si="79"/>
        <v>4.6463999999999999</v>
      </c>
      <c r="AS5078">
        <v>1</v>
      </c>
      <c r="AT5078" t="s">
        <v>112</v>
      </c>
      <c r="AU5078">
        <v>20</v>
      </c>
    </row>
    <row r="5079" spans="1:47">
      <c r="A5079" t="s">
        <v>17709</v>
      </c>
      <c r="C5079">
        <v>310</v>
      </c>
      <c r="D5079" t="s">
        <v>14266</v>
      </c>
      <c r="E5079">
        <v>906</v>
      </c>
      <c r="F5079" t="s">
        <v>17710</v>
      </c>
      <c r="G5079" t="s">
        <v>11287</v>
      </c>
      <c r="H5079" t="s">
        <v>967</v>
      </c>
      <c r="I5079" t="s">
        <v>17711</v>
      </c>
      <c r="J5079">
        <v>0.20744000000000001</v>
      </c>
      <c r="K5079">
        <v>0</v>
      </c>
      <c r="L5079">
        <v>0</v>
      </c>
      <c r="M5079">
        <v>0</v>
      </c>
      <c r="N5079">
        <v>0</v>
      </c>
      <c r="P5079">
        <v>0</v>
      </c>
      <c r="Q5079">
        <v>0</v>
      </c>
      <c r="R5079">
        <v>0</v>
      </c>
      <c r="S5079" t="s">
        <v>223</v>
      </c>
      <c r="T5079">
        <v>0</v>
      </c>
      <c r="U5079" t="s">
        <v>17709</v>
      </c>
      <c r="V5079" t="s">
        <v>455</v>
      </c>
      <c r="W5079" t="s">
        <v>225</v>
      </c>
      <c r="Y5079">
        <v>0</v>
      </c>
      <c r="AB5079">
        <v>0</v>
      </c>
      <c r="AC5079">
        <v>0</v>
      </c>
      <c r="AD5079">
        <v>0</v>
      </c>
      <c r="AE5079">
        <v>0</v>
      </c>
      <c r="AF5079">
        <v>0</v>
      </c>
      <c r="AQ5079">
        <v>1</v>
      </c>
      <c r="AR5079">
        <f t="shared" si="79"/>
        <v>0</v>
      </c>
      <c r="AS5079">
        <v>1</v>
      </c>
      <c r="AT5079" t="s">
        <v>132</v>
      </c>
      <c r="AU5079">
        <v>41</v>
      </c>
    </row>
    <row r="5080" spans="1:47">
      <c r="A5080" t="s">
        <v>17712</v>
      </c>
      <c r="C5080">
        <v>310</v>
      </c>
      <c r="D5080" t="s">
        <v>17713</v>
      </c>
      <c r="E5080">
        <v>132</v>
      </c>
      <c r="F5080" t="s">
        <v>17688</v>
      </c>
      <c r="G5080" t="s">
        <v>11287</v>
      </c>
      <c r="H5080" t="s">
        <v>260</v>
      </c>
      <c r="I5080" t="s">
        <v>17714</v>
      </c>
      <c r="J5080">
        <v>2.5978500000000002</v>
      </c>
      <c r="K5080">
        <v>0</v>
      </c>
      <c r="L5080">
        <v>0</v>
      </c>
      <c r="M5080">
        <v>0</v>
      </c>
      <c r="N5080">
        <v>0</v>
      </c>
      <c r="P5080">
        <v>0</v>
      </c>
      <c r="Q5080">
        <v>0</v>
      </c>
      <c r="R5080">
        <v>0</v>
      </c>
      <c r="S5080" t="s">
        <v>223</v>
      </c>
      <c r="T5080">
        <v>0</v>
      </c>
      <c r="U5080" t="s">
        <v>17712</v>
      </c>
      <c r="Y5080">
        <v>0</v>
      </c>
      <c r="AB5080">
        <v>0</v>
      </c>
      <c r="AC5080">
        <v>0</v>
      </c>
      <c r="AD5080">
        <v>0</v>
      </c>
      <c r="AE5080">
        <v>0</v>
      </c>
      <c r="AF5080">
        <v>0</v>
      </c>
      <c r="AQ5080">
        <v>1</v>
      </c>
      <c r="AR5080">
        <f t="shared" si="79"/>
        <v>0</v>
      </c>
      <c r="AS5080">
        <v>1</v>
      </c>
      <c r="AT5080" t="s">
        <v>133</v>
      </c>
      <c r="AU5080">
        <v>42</v>
      </c>
    </row>
    <row r="5081" spans="1:47">
      <c r="A5081" t="s">
        <v>17715</v>
      </c>
      <c r="C5081">
        <v>310</v>
      </c>
      <c r="D5081" t="s">
        <v>17716</v>
      </c>
      <c r="E5081">
        <v>903</v>
      </c>
      <c r="F5081" t="s">
        <v>821</v>
      </c>
      <c r="H5081" t="s">
        <v>833</v>
      </c>
      <c r="I5081" t="s">
        <v>17717</v>
      </c>
      <c r="J5081">
        <v>1.24719</v>
      </c>
      <c r="K5081">
        <v>0</v>
      </c>
      <c r="L5081">
        <v>0</v>
      </c>
      <c r="M5081">
        <v>0</v>
      </c>
      <c r="N5081">
        <v>0</v>
      </c>
      <c r="P5081">
        <v>0</v>
      </c>
      <c r="Q5081">
        <v>0</v>
      </c>
      <c r="R5081">
        <v>0</v>
      </c>
      <c r="S5081" t="s">
        <v>223</v>
      </c>
      <c r="T5081">
        <v>0</v>
      </c>
      <c r="U5081" t="s">
        <v>17715</v>
      </c>
      <c r="Y5081">
        <v>0</v>
      </c>
      <c r="AB5081">
        <v>0</v>
      </c>
      <c r="AC5081">
        <v>0</v>
      </c>
      <c r="AD5081">
        <v>0</v>
      </c>
      <c r="AE5081">
        <v>0</v>
      </c>
      <c r="AF5081">
        <v>0</v>
      </c>
      <c r="AQ5081">
        <v>1</v>
      </c>
      <c r="AR5081">
        <f t="shared" si="79"/>
        <v>0</v>
      </c>
      <c r="AS5081">
        <v>1</v>
      </c>
      <c r="AT5081" t="s">
        <v>132</v>
      </c>
      <c r="AU5081">
        <v>41</v>
      </c>
    </row>
    <row r="5082" spans="1:47">
      <c r="A5082" t="s">
        <v>17718</v>
      </c>
      <c r="C5082">
        <v>310</v>
      </c>
      <c r="D5082" t="s">
        <v>17719</v>
      </c>
      <c r="E5082">
        <v>101</v>
      </c>
      <c r="F5082" t="s">
        <v>17720</v>
      </c>
      <c r="G5082" t="s">
        <v>1783</v>
      </c>
      <c r="H5082" t="s">
        <v>220</v>
      </c>
      <c r="I5082" t="s">
        <v>17721</v>
      </c>
      <c r="J5082">
        <v>0.11144999999999999</v>
      </c>
      <c r="K5082">
        <v>1</v>
      </c>
      <c r="L5082">
        <v>1</v>
      </c>
      <c r="M5082">
        <v>1</v>
      </c>
      <c r="N5082">
        <v>1</v>
      </c>
      <c r="O5082" t="s">
        <v>225</v>
      </c>
      <c r="P5082">
        <v>0</v>
      </c>
      <c r="Q5082">
        <v>1</v>
      </c>
      <c r="R5082">
        <v>3700</v>
      </c>
      <c r="S5082" t="s">
        <v>223</v>
      </c>
      <c r="T5082">
        <v>3700</v>
      </c>
      <c r="U5082" t="s">
        <v>17718</v>
      </c>
      <c r="V5082" t="s">
        <v>455</v>
      </c>
      <c r="W5082" t="s">
        <v>225</v>
      </c>
      <c r="X5082" t="s">
        <v>225</v>
      </c>
      <c r="Y5082">
        <v>3700</v>
      </c>
      <c r="AB5082">
        <v>1</v>
      </c>
      <c r="AC5082">
        <v>1</v>
      </c>
      <c r="AD5082">
        <v>1</v>
      </c>
      <c r="AE5082">
        <v>836</v>
      </c>
      <c r="AF5082">
        <v>1.75</v>
      </c>
      <c r="AQ5082">
        <v>1</v>
      </c>
      <c r="AR5082">
        <f t="shared" si="79"/>
        <v>4.6463999999999999</v>
      </c>
      <c r="AS5082">
        <v>1</v>
      </c>
      <c r="AT5082" t="s">
        <v>112</v>
      </c>
      <c r="AU5082">
        <v>20</v>
      </c>
    </row>
    <row r="5083" spans="1:47">
      <c r="A5083" t="s">
        <v>17722</v>
      </c>
      <c r="C5083">
        <v>310</v>
      </c>
      <c r="D5083" t="s">
        <v>17723</v>
      </c>
      <c r="E5083">
        <v>101</v>
      </c>
      <c r="F5083" t="s">
        <v>17724</v>
      </c>
      <c r="G5083" t="s">
        <v>11287</v>
      </c>
      <c r="H5083" t="s">
        <v>220</v>
      </c>
      <c r="I5083" t="s">
        <v>17725</v>
      </c>
      <c r="J5083">
        <v>0.43783</v>
      </c>
      <c r="K5083">
        <v>1</v>
      </c>
      <c r="L5083">
        <v>1</v>
      </c>
      <c r="M5083">
        <v>1</v>
      </c>
      <c r="N5083">
        <v>1</v>
      </c>
      <c r="O5083" t="s">
        <v>225</v>
      </c>
      <c r="P5083">
        <v>0</v>
      </c>
      <c r="Q5083">
        <v>1</v>
      </c>
      <c r="R5083">
        <v>1900</v>
      </c>
      <c r="S5083" t="s">
        <v>243</v>
      </c>
      <c r="T5083">
        <v>1900</v>
      </c>
      <c r="U5083" t="s">
        <v>17722</v>
      </c>
      <c r="V5083" t="s">
        <v>455</v>
      </c>
      <c r="W5083" t="s">
        <v>225</v>
      </c>
      <c r="X5083" t="s">
        <v>225</v>
      </c>
      <c r="Y5083">
        <v>1900</v>
      </c>
      <c r="AB5083">
        <v>1</v>
      </c>
      <c r="AC5083">
        <v>1</v>
      </c>
      <c r="AD5083">
        <v>3</v>
      </c>
      <c r="AE5083">
        <v>1424</v>
      </c>
      <c r="AF5083">
        <v>1</v>
      </c>
      <c r="AQ5083">
        <v>2</v>
      </c>
      <c r="AR5083">
        <f t="shared" si="79"/>
        <v>9.68</v>
      </c>
      <c r="AS5083">
        <v>1</v>
      </c>
      <c r="AT5083" t="s">
        <v>133</v>
      </c>
      <c r="AU5083">
        <v>42</v>
      </c>
    </row>
    <row r="5084" spans="1:47">
      <c r="A5084" t="s">
        <v>17726</v>
      </c>
      <c r="C5084">
        <v>310</v>
      </c>
      <c r="D5084" t="s">
        <v>17727</v>
      </c>
      <c r="E5084">
        <v>101</v>
      </c>
      <c r="F5084" t="s">
        <v>17728</v>
      </c>
      <c r="G5084" t="s">
        <v>1783</v>
      </c>
      <c r="H5084" t="s">
        <v>220</v>
      </c>
      <c r="I5084" t="s">
        <v>17729</v>
      </c>
      <c r="J5084">
        <v>0.30485000000000001</v>
      </c>
      <c r="K5084">
        <v>1</v>
      </c>
      <c r="L5084">
        <v>1</v>
      </c>
      <c r="M5084">
        <v>1</v>
      </c>
      <c r="N5084">
        <v>1</v>
      </c>
      <c r="O5084" t="s">
        <v>225</v>
      </c>
      <c r="P5084">
        <v>0</v>
      </c>
      <c r="Q5084">
        <v>1</v>
      </c>
      <c r="R5084">
        <v>3100</v>
      </c>
      <c r="S5084" t="s">
        <v>243</v>
      </c>
      <c r="T5084">
        <v>3100</v>
      </c>
      <c r="U5084" t="s">
        <v>17726</v>
      </c>
      <c r="V5084" t="s">
        <v>455</v>
      </c>
      <c r="W5084" t="s">
        <v>225</v>
      </c>
      <c r="X5084" t="s">
        <v>225</v>
      </c>
      <c r="Y5084">
        <v>3100</v>
      </c>
      <c r="AB5084">
        <v>1</v>
      </c>
      <c r="AC5084">
        <v>1</v>
      </c>
      <c r="AD5084">
        <v>2</v>
      </c>
      <c r="AE5084">
        <v>720</v>
      </c>
      <c r="AF5084">
        <v>1</v>
      </c>
      <c r="AQ5084">
        <v>3</v>
      </c>
      <c r="AR5084">
        <f t="shared" si="79"/>
        <v>4.6463999999999999</v>
      </c>
      <c r="AS5084">
        <v>1</v>
      </c>
      <c r="AT5084" t="s">
        <v>112</v>
      </c>
      <c r="AU5084">
        <v>20</v>
      </c>
    </row>
    <row r="5085" spans="1:47">
      <c r="A5085" t="s">
        <v>17730</v>
      </c>
      <c r="C5085">
        <v>310</v>
      </c>
      <c r="D5085" t="s">
        <v>17731</v>
      </c>
      <c r="E5085">
        <v>101</v>
      </c>
      <c r="F5085" t="s">
        <v>17732</v>
      </c>
      <c r="G5085" t="s">
        <v>1783</v>
      </c>
      <c r="H5085" t="s">
        <v>220</v>
      </c>
      <c r="I5085" t="s">
        <v>17733</v>
      </c>
      <c r="J5085">
        <v>0.10581</v>
      </c>
      <c r="K5085">
        <v>1</v>
      </c>
      <c r="L5085">
        <v>1</v>
      </c>
      <c r="M5085">
        <v>1</v>
      </c>
      <c r="N5085">
        <v>1</v>
      </c>
      <c r="O5085" t="s">
        <v>225</v>
      </c>
      <c r="P5085">
        <v>0</v>
      </c>
      <c r="Q5085">
        <v>1</v>
      </c>
      <c r="R5085">
        <v>100</v>
      </c>
      <c r="S5085" t="s">
        <v>223</v>
      </c>
      <c r="T5085">
        <v>100</v>
      </c>
      <c r="U5085" t="s">
        <v>17730</v>
      </c>
      <c r="V5085" t="s">
        <v>455</v>
      </c>
      <c r="W5085" t="s">
        <v>225</v>
      </c>
      <c r="X5085" t="s">
        <v>225</v>
      </c>
      <c r="Y5085">
        <v>100</v>
      </c>
      <c r="AB5085">
        <v>1</v>
      </c>
      <c r="AC5085">
        <v>1</v>
      </c>
      <c r="AD5085">
        <v>2</v>
      </c>
      <c r="AE5085">
        <v>440</v>
      </c>
      <c r="AF5085">
        <v>1</v>
      </c>
      <c r="AQ5085">
        <v>1</v>
      </c>
      <c r="AR5085">
        <f t="shared" si="79"/>
        <v>4.6463999999999999</v>
      </c>
      <c r="AS5085">
        <v>1</v>
      </c>
      <c r="AT5085" t="s">
        <v>112</v>
      </c>
      <c r="AU5085">
        <v>20</v>
      </c>
    </row>
    <row r="5086" spans="1:47">
      <c r="A5086" t="s">
        <v>17734</v>
      </c>
      <c r="C5086">
        <v>310</v>
      </c>
      <c r="D5086" t="s">
        <v>17735</v>
      </c>
      <c r="E5086">
        <v>101</v>
      </c>
      <c r="F5086" t="s">
        <v>17736</v>
      </c>
      <c r="G5086" t="s">
        <v>1783</v>
      </c>
      <c r="H5086" t="s">
        <v>220</v>
      </c>
      <c r="I5086" t="s">
        <v>17737</v>
      </c>
      <c r="J5086">
        <v>0.23341000000000001</v>
      </c>
      <c r="K5086">
        <v>1</v>
      </c>
      <c r="L5086">
        <v>1</v>
      </c>
      <c r="M5086">
        <v>1</v>
      </c>
      <c r="N5086">
        <v>1</v>
      </c>
      <c r="O5086" t="s">
        <v>225</v>
      </c>
      <c r="P5086">
        <v>0</v>
      </c>
      <c r="Q5086">
        <v>1</v>
      </c>
      <c r="R5086">
        <v>2100</v>
      </c>
      <c r="S5086" t="s">
        <v>223</v>
      </c>
      <c r="T5086">
        <v>2100</v>
      </c>
      <c r="U5086" t="s">
        <v>17734</v>
      </c>
      <c r="V5086" t="s">
        <v>455</v>
      </c>
      <c r="W5086" t="s">
        <v>225</v>
      </c>
      <c r="X5086" t="s">
        <v>225</v>
      </c>
      <c r="Y5086">
        <v>2100</v>
      </c>
      <c r="AB5086">
        <v>1</v>
      </c>
      <c r="AC5086">
        <v>1</v>
      </c>
      <c r="AD5086">
        <v>4</v>
      </c>
      <c r="AE5086">
        <v>1104</v>
      </c>
      <c r="AF5086">
        <v>1</v>
      </c>
      <c r="AQ5086">
        <v>2</v>
      </c>
      <c r="AR5086">
        <f t="shared" si="79"/>
        <v>4.6463999999999999</v>
      </c>
      <c r="AS5086">
        <v>1</v>
      </c>
      <c r="AT5086" t="s">
        <v>112</v>
      </c>
      <c r="AU5086">
        <v>20</v>
      </c>
    </row>
    <row r="5087" spans="1:47">
      <c r="A5087" t="s">
        <v>17738</v>
      </c>
      <c r="C5087">
        <v>310</v>
      </c>
      <c r="D5087" t="s">
        <v>17739</v>
      </c>
      <c r="E5087">
        <v>101</v>
      </c>
      <c r="F5087" t="s">
        <v>17740</v>
      </c>
      <c r="G5087" t="s">
        <v>11287</v>
      </c>
      <c r="H5087" t="s">
        <v>220</v>
      </c>
      <c r="I5087" t="s">
        <v>17741</v>
      </c>
      <c r="J5087">
        <v>0.31489</v>
      </c>
      <c r="K5087">
        <v>1</v>
      </c>
      <c r="L5087">
        <v>1</v>
      </c>
      <c r="M5087">
        <v>1</v>
      </c>
      <c r="N5087">
        <v>1</v>
      </c>
      <c r="O5087" t="s">
        <v>225</v>
      </c>
      <c r="P5087">
        <v>0</v>
      </c>
      <c r="Q5087">
        <v>1</v>
      </c>
      <c r="R5087">
        <v>3700</v>
      </c>
      <c r="S5087" t="s">
        <v>243</v>
      </c>
      <c r="T5087">
        <v>3700</v>
      </c>
      <c r="U5087" t="s">
        <v>17738</v>
      </c>
      <c r="V5087" t="s">
        <v>455</v>
      </c>
      <c r="W5087" t="s">
        <v>225</v>
      </c>
      <c r="X5087" t="s">
        <v>225</v>
      </c>
      <c r="Y5087">
        <v>3700</v>
      </c>
      <c r="AB5087">
        <v>1</v>
      </c>
      <c r="AC5087">
        <v>1</v>
      </c>
      <c r="AD5087">
        <v>3</v>
      </c>
      <c r="AE5087">
        <v>1588</v>
      </c>
      <c r="AF5087">
        <v>1</v>
      </c>
      <c r="AQ5087">
        <v>2</v>
      </c>
      <c r="AR5087">
        <f t="shared" si="79"/>
        <v>9.68</v>
      </c>
      <c r="AS5087">
        <v>1</v>
      </c>
      <c r="AT5087" t="s">
        <v>133</v>
      </c>
      <c r="AU5087">
        <v>42</v>
      </c>
    </row>
    <row r="5088" spans="1:47">
      <c r="A5088" t="s">
        <v>17742</v>
      </c>
      <c r="C5088">
        <v>310</v>
      </c>
      <c r="D5088" t="s">
        <v>17743</v>
      </c>
      <c r="E5088">
        <v>101</v>
      </c>
      <c r="F5088" t="s">
        <v>17744</v>
      </c>
      <c r="G5088" t="s">
        <v>1783</v>
      </c>
      <c r="H5088" t="s">
        <v>220</v>
      </c>
      <c r="I5088" t="s">
        <v>17745</v>
      </c>
      <c r="J5088">
        <v>0.17904999999999999</v>
      </c>
      <c r="K5088">
        <v>1</v>
      </c>
      <c r="L5088">
        <v>1</v>
      </c>
      <c r="M5088">
        <v>1</v>
      </c>
      <c r="N5088">
        <v>1</v>
      </c>
      <c r="O5088" t="s">
        <v>225</v>
      </c>
      <c r="P5088">
        <v>0</v>
      </c>
      <c r="Q5088">
        <v>1</v>
      </c>
      <c r="R5088">
        <v>7500</v>
      </c>
      <c r="S5088" t="s">
        <v>223</v>
      </c>
      <c r="T5088">
        <v>7500</v>
      </c>
      <c r="U5088" t="s">
        <v>17742</v>
      </c>
      <c r="V5088" t="s">
        <v>455</v>
      </c>
      <c r="W5088" t="s">
        <v>225</v>
      </c>
      <c r="X5088" t="s">
        <v>225</v>
      </c>
      <c r="Y5088">
        <v>7500</v>
      </c>
      <c r="AB5088">
        <v>1</v>
      </c>
      <c r="AC5088">
        <v>1</v>
      </c>
      <c r="AD5088">
        <v>2</v>
      </c>
      <c r="AE5088">
        <v>884</v>
      </c>
      <c r="AF5088">
        <v>1</v>
      </c>
      <c r="AQ5088">
        <v>1</v>
      </c>
      <c r="AR5088">
        <f t="shared" si="79"/>
        <v>4.6463999999999999</v>
      </c>
      <c r="AS5088">
        <v>1</v>
      </c>
      <c r="AT5088" t="s">
        <v>112</v>
      </c>
      <c r="AU5088">
        <v>20</v>
      </c>
    </row>
    <row r="5089" spans="1:47">
      <c r="A5089" t="s">
        <v>17746</v>
      </c>
      <c r="C5089">
        <v>310</v>
      </c>
      <c r="D5089" t="s">
        <v>17747</v>
      </c>
      <c r="E5089">
        <v>101</v>
      </c>
      <c r="F5089" t="s">
        <v>17748</v>
      </c>
      <c r="G5089" t="s">
        <v>1783</v>
      </c>
      <c r="H5089" t="s">
        <v>220</v>
      </c>
      <c r="I5089" t="s">
        <v>17749</v>
      </c>
      <c r="J5089">
        <v>4.8079499999999999</v>
      </c>
      <c r="K5089">
        <v>1</v>
      </c>
      <c r="L5089">
        <v>1</v>
      </c>
      <c r="M5089">
        <v>1</v>
      </c>
      <c r="N5089">
        <v>1</v>
      </c>
      <c r="O5089" t="s">
        <v>225</v>
      </c>
      <c r="P5089">
        <v>0</v>
      </c>
      <c r="Q5089">
        <v>1</v>
      </c>
      <c r="R5089">
        <v>0</v>
      </c>
      <c r="S5089" t="s">
        <v>223</v>
      </c>
      <c r="T5089">
        <v>10500</v>
      </c>
      <c r="U5089" t="s">
        <v>17746</v>
      </c>
      <c r="X5089" t="s">
        <v>225</v>
      </c>
      <c r="Y5089">
        <v>10500</v>
      </c>
      <c r="AB5089">
        <v>1</v>
      </c>
      <c r="AC5089">
        <v>1</v>
      </c>
      <c r="AD5089">
        <v>3</v>
      </c>
      <c r="AE5089">
        <v>1407</v>
      </c>
      <c r="AF5089">
        <v>1.5</v>
      </c>
      <c r="AQ5089">
        <v>2</v>
      </c>
      <c r="AR5089">
        <f t="shared" si="79"/>
        <v>0.78988800000000003</v>
      </c>
      <c r="AS5089">
        <v>1</v>
      </c>
      <c r="AT5089" t="s">
        <v>129</v>
      </c>
      <c r="AU5089">
        <v>38</v>
      </c>
    </row>
    <row r="5090" spans="1:47">
      <c r="A5090" t="s">
        <v>17750</v>
      </c>
      <c r="C5090">
        <v>310</v>
      </c>
      <c r="D5090" t="s">
        <v>17751</v>
      </c>
      <c r="E5090">
        <v>101</v>
      </c>
      <c r="F5090" t="s">
        <v>17752</v>
      </c>
      <c r="G5090" t="s">
        <v>422</v>
      </c>
      <c r="H5090" t="s">
        <v>220</v>
      </c>
      <c r="I5090" t="s">
        <v>17753</v>
      </c>
      <c r="J5090">
        <v>3.4292600000000002</v>
      </c>
      <c r="K5090">
        <v>1</v>
      </c>
      <c r="L5090">
        <v>3</v>
      </c>
      <c r="M5090">
        <v>1</v>
      </c>
      <c r="N5090">
        <v>3</v>
      </c>
      <c r="O5090" t="s">
        <v>225</v>
      </c>
      <c r="P5090">
        <v>0</v>
      </c>
      <c r="Q5090">
        <v>1</v>
      </c>
      <c r="R5090">
        <v>26300</v>
      </c>
      <c r="S5090" t="s">
        <v>223</v>
      </c>
      <c r="T5090">
        <v>26300</v>
      </c>
      <c r="U5090" t="s">
        <v>17750</v>
      </c>
      <c r="V5090" t="s">
        <v>455</v>
      </c>
      <c r="W5090" t="s">
        <v>225</v>
      </c>
      <c r="X5090" t="s">
        <v>225</v>
      </c>
      <c r="Y5090">
        <v>26300</v>
      </c>
      <c r="AB5090">
        <v>1</v>
      </c>
      <c r="AC5090">
        <v>3</v>
      </c>
      <c r="AD5090">
        <v>3</v>
      </c>
      <c r="AE5090">
        <v>2241</v>
      </c>
      <c r="AF5090">
        <v>1.75</v>
      </c>
      <c r="AQ5090">
        <v>1</v>
      </c>
      <c r="AR5090">
        <f t="shared" si="79"/>
        <v>9.68</v>
      </c>
      <c r="AS5090">
        <v>1</v>
      </c>
      <c r="AT5090" t="s">
        <v>133</v>
      </c>
      <c r="AU5090">
        <v>42</v>
      </c>
    </row>
    <row r="5091" spans="1:47">
      <c r="A5091" t="s">
        <v>17754</v>
      </c>
      <c r="C5091">
        <v>310</v>
      </c>
      <c r="D5091" t="s">
        <v>17755</v>
      </c>
      <c r="E5091">
        <v>101</v>
      </c>
      <c r="F5091" t="s">
        <v>17756</v>
      </c>
      <c r="G5091" t="s">
        <v>11287</v>
      </c>
      <c r="H5091" t="s">
        <v>220</v>
      </c>
      <c r="I5091" t="s">
        <v>17757</v>
      </c>
      <c r="J5091">
        <v>0.26584999999999998</v>
      </c>
      <c r="K5091">
        <v>0</v>
      </c>
      <c r="L5091">
        <v>0</v>
      </c>
      <c r="M5091">
        <v>1</v>
      </c>
      <c r="N5091">
        <v>1</v>
      </c>
      <c r="O5091" t="s">
        <v>659</v>
      </c>
      <c r="P5091">
        <v>1</v>
      </c>
      <c r="Q5091">
        <v>1</v>
      </c>
      <c r="R5091">
        <v>5100</v>
      </c>
      <c r="S5091" t="s">
        <v>223</v>
      </c>
      <c r="T5091">
        <v>0</v>
      </c>
      <c r="U5091" t="s">
        <v>17754</v>
      </c>
      <c r="V5091" t="s">
        <v>455</v>
      </c>
      <c r="W5091" t="s">
        <v>225</v>
      </c>
      <c r="X5091" t="s">
        <v>659</v>
      </c>
      <c r="Y5091">
        <v>5100</v>
      </c>
      <c r="AB5091">
        <v>0</v>
      </c>
      <c r="AC5091">
        <v>0</v>
      </c>
      <c r="AD5091">
        <v>4</v>
      </c>
      <c r="AE5091">
        <v>1563</v>
      </c>
      <c r="AF5091">
        <v>1.75</v>
      </c>
      <c r="AQ5091">
        <v>1</v>
      </c>
      <c r="AR5091">
        <f t="shared" si="79"/>
        <v>0</v>
      </c>
      <c r="AS5091">
        <v>1</v>
      </c>
      <c r="AT5091" t="s">
        <v>132</v>
      </c>
      <c r="AU5091">
        <v>41</v>
      </c>
    </row>
    <row r="5092" spans="1:47">
      <c r="A5092" t="s">
        <v>17758</v>
      </c>
      <c r="C5092">
        <v>310</v>
      </c>
      <c r="D5092" t="s">
        <v>17759</v>
      </c>
      <c r="E5092">
        <v>101</v>
      </c>
      <c r="F5092" t="s">
        <v>17760</v>
      </c>
      <c r="G5092" t="s">
        <v>1783</v>
      </c>
      <c r="H5092" t="s">
        <v>220</v>
      </c>
      <c r="I5092" t="s">
        <v>17761</v>
      </c>
      <c r="J5092">
        <v>0.11988</v>
      </c>
      <c r="K5092">
        <v>1</v>
      </c>
      <c r="L5092">
        <v>1</v>
      </c>
      <c r="M5092">
        <v>1</v>
      </c>
      <c r="N5092">
        <v>1</v>
      </c>
      <c r="O5092" t="s">
        <v>225</v>
      </c>
      <c r="P5092">
        <v>0</v>
      </c>
      <c r="Q5092">
        <v>1</v>
      </c>
      <c r="R5092">
        <v>200</v>
      </c>
      <c r="S5092" t="s">
        <v>223</v>
      </c>
      <c r="T5092">
        <v>200</v>
      </c>
      <c r="U5092" t="s">
        <v>17758</v>
      </c>
      <c r="V5092" t="s">
        <v>455</v>
      </c>
      <c r="W5092" t="s">
        <v>225</v>
      </c>
      <c r="X5092" t="s">
        <v>225</v>
      </c>
      <c r="Y5092">
        <v>200</v>
      </c>
      <c r="AB5092">
        <v>1</v>
      </c>
      <c r="AC5092">
        <v>1</v>
      </c>
      <c r="AD5092">
        <v>2</v>
      </c>
      <c r="AE5092">
        <v>680</v>
      </c>
      <c r="AF5092">
        <v>1</v>
      </c>
      <c r="AQ5092">
        <v>1</v>
      </c>
      <c r="AR5092">
        <f t="shared" si="79"/>
        <v>4.6463999999999999</v>
      </c>
      <c r="AS5092">
        <v>1</v>
      </c>
      <c r="AT5092" t="s">
        <v>112</v>
      </c>
      <c r="AU5092">
        <v>20</v>
      </c>
    </row>
    <row r="5093" spans="1:47">
      <c r="A5093" t="s">
        <v>17762</v>
      </c>
      <c r="C5093">
        <v>310</v>
      </c>
      <c r="D5093" t="s">
        <v>17763</v>
      </c>
      <c r="E5093">
        <v>101</v>
      </c>
      <c r="F5093" t="s">
        <v>17764</v>
      </c>
      <c r="G5093" t="s">
        <v>1783</v>
      </c>
      <c r="H5093" t="s">
        <v>220</v>
      </c>
      <c r="I5093" t="s">
        <v>17765</v>
      </c>
      <c r="J5093">
        <v>0.21837999999999999</v>
      </c>
      <c r="K5093">
        <v>1</v>
      </c>
      <c r="L5093">
        <v>1</v>
      </c>
      <c r="M5093">
        <v>1</v>
      </c>
      <c r="N5093">
        <v>1</v>
      </c>
      <c r="O5093" t="s">
        <v>225</v>
      </c>
      <c r="P5093">
        <v>0</v>
      </c>
      <c r="Q5093">
        <v>1</v>
      </c>
      <c r="R5093">
        <v>15900</v>
      </c>
      <c r="S5093" t="s">
        <v>223</v>
      </c>
      <c r="T5093">
        <v>15900</v>
      </c>
      <c r="U5093" t="s">
        <v>17762</v>
      </c>
      <c r="V5093" t="s">
        <v>455</v>
      </c>
      <c r="W5093" t="s">
        <v>225</v>
      </c>
      <c r="X5093" t="s">
        <v>225</v>
      </c>
      <c r="Y5093">
        <v>15900</v>
      </c>
      <c r="AB5093">
        <v>1</v>
      </c>
      <c r="AC5093">
        <v>1</v>
      </c>
      <c r="AD5093">
        <v>2</v>
      </c>
      <c r="AE5093">
        <v>528</v>
      </c>
      <c r="AF5093">
        <v>1</v>
      </c>
      <c r="AQ5093">
        <v>2</v>
      </c>
      <c r="AR5093">
        <f t="shared" si="79"/>
        <v>4.6463999999999999</v>
      </c>
      <c r="AS5093">
        <v>1</v>
      </c>
      <c r="AT5093" t="s">
        <v>112</v>
      </c>
      <c r="AU5093">
        <v>20</v>
      </c>
    </row>
    <row r="5094" spans="1:47">
      <c r="A5094" t="s">
        <v>17766</v>
      </c>
      <c r="C5094">
        <v>310</v>
      </c>
      <c r="D5094" t="s">
        <v>17767</v>
      </c>
      <c r="E5094">
        <v>101</v>
      </c>
      <c r="F5094" t="s">
        <v>17768</v>
      </c>
      <c r="G5094" t="s">
        <v>11287</v>
      </c>
      <c r="H5094" t="s">
        <v>220</v>
      </c>
      <c r="I5094" t="s">
        <v>17769</v>
      </c>
      <c r="J5094">
        <v>0.31558999999999998</v>
      </c>
      <c r="K5094">
        <v>1</v>
      </c>
      <c r="L5094">
        <v>1</v>
      </c>
      <c r="M5094">
        <v>1</v>
      </c>
      <c r="N5094">
        <v>1</v>
      </c>
      <c r="O5094" t="s">
        <v>225</v>
      </c>
      <c r="P5094">
        <v>0</v>
      </c>
      <c r="Q5094">
        <v>1</v>
      </c>
      <c r="R5094">
        <v>6900</v>
      </c>
      <c r="S5094" t="s">
        <v>223</v>
      </c>
      <c r="T5094">
        <v>6900</v>
      </c>
      <c r="U5094" t="s">
        <v>17766</v>
      </c>
      <c r="V5094" t="s">
        <v>455</v>
      </c>
      <c r="W5094" t="s">
        <v>225</v>
      </c>
      <c r="X5094" t="s">
        <v>225</v>
      </c>
      <c r="Y5094">
        <v>6900</v>
      </c>
      <c r="AB5094">
        <v>1</v>
      </c>
      <c r="AC5094">
        <v>1</v>
      </c>
      <c r="AD5094">
        <v>3</v>
      </c>
      <c r="AE5094">
        <v>1976</v>
      </c>
      <c r="AF5094">
        <v>1.9</v>
      </c>
      <c r="AQ5094">
        <v>2</v>
      </c>
      <c r="AR5094">
        <f t="shared" si="79"/>
        <v>9.68</v>
      </c>
      <c r="AS5094">
        <v>1</v>
      </c>
      <c r="AT5094" t="s">
        <v>133</v>
      </c>
      <c r="AU5094">
        <v>42</v>
      </c>
    </row>
    <row r="5095" spans="1:47">
      <c r="A5095" t="s">
        <v>17770</v>
      </c>
      <c r="C5095">
        <v>310</v>
      </c>
      <c r="D5095" t="s">
        <v>17771</v>
      </c>
      <c r="E5095">
        <v>101</v>
      </c>
      <c r="F5095" t="s">
        <v>17772</v>
      </c>
      <c r="G5095" t="s">
        <v>11287</v>
      </c>
      <c r="H5095" t="s">
        <v>220</v>
      </c>
      <c r="I5095" t="s">
        <v>17773</v>
      </c>
      <c r="J5095">
        <v>1.0026299999999999</v>
      </c>
      <c r="K5095">
        <v>1</v>
      </c>
      <c r="L5095">
        <v>1</v>
      </c>
      <c r="M5095">
        <v>1</v>
      </c>
      <c r="N5095">
        <v>1</v>
      </c>
      <c r="O5095" t="s">
        <v>225</v>
      </c>
      <c r="P5095">
        <v>0</v>
      </c>
      <c r="Q5095">
        <v>1</v>
      </c>
      <c r="R5095">
        <v>7600</v>
      </c>
      <c r="S5095" t="s">
        <v>223</v>
      </c>
      <c r="T5095">
        <v>7600</v>
      </c>
      <c r="U5095" t="s">
        <v>17770</v>
      </c>
      <c r="V5095" t="s">
        <v>455</v>
      </c>
      <c r="W5095" t="s">
        <v>225</v>
      </c>
      <c r="X5095" t="s">
        <v>225</v>
      </c>
      <c r="Y5095">
        <v>7600</v>
      </c>
      <c r="AB5095">
        <v>1</v>
      </c>
      <c r="AC5095">
        <v>1</v>
      </c>
      <c r="AD5095">
        <v>3</v>
      </c>
      <c r="AE5095">
        <v>1600</v>
      </c>
      <c r="AF5095">
        <v>2</v>
      </c>
      <c r="AQ5095">
        <v>1</v>
      </c>
      <c r="AR5095">
        <f t="shared" si="79"/>
        <v>9.68</v>
      </c>
      <c r="AS5095">
        <v>1</v>
      </c>
      <c r="AT5095" t="s">
        <v>133</v>
      </c>
      <c r="AU5095">
        <v>42</v>
      </c>
    </row>
    <row r="5096" spans="1:47">
      <c r="A5096" t="s">
        <v>17774</v>
      </c>
      <c r="C5096">
        <v>310</v>
      </c>
      <c r="D5096" t="s">
        <v>17775</v>
      </c>
      <c r="E5096">
        <v>130</v>
      </c>
      <c r="F5096" t="s">
        <v>17776</v>
      </c>
      <c r="G5096" t="s">
        <v>11287</v>
      </c>
      <c r="H5096" t="s">
        <v>2825</v>
      </c>
      <c r="I5096" t="s">
        <v>17777</v>
      </c>
      <c r="J5096">
        <v>0.86292000000000002</v>
      </c>
      <c r="K5096">
        <v>1</v>
      </c>
      <c r="L5096">
        <v>1</v>
      </c>
      <c r="M5096">
        <v>1</v>
      </c>
      <c r="N5096">
        <v>1</v>
      </c>
      <c r="O5096" t="s">
        <v>225</v>
      </c>
      <c r="P5096">
        <v>0</v>
      </c>
      <c r="Q5096">
        <v>1</v>
      </c>
      <c r="R5096">
        <v>7500</v>
      </c>
      <c r="S5096" t="s">
        <v>223</v>
      </c>
      <c r="T5096">
        <v>7500</v>
      </c>
      <c r="U5096" t="s">
        <v>17774</v>
      </c>
      <c r="V5096" t="s">
        <v>933</v>
      </c>
      <c r="W5096" t="s">
        <v>659</v>
      </c>
      <c r="X5096" t="s">
        <v>225</v>
      </c>
      <c r="Y5096">
        <v>7500</v>
      </c>
      <c r="AB5096">
        <v>1</v>
      </c>
      <c r="AC5096">
        <v>1</v>
      </c>
      <c r="AD5096">
        <v>4</v>
      </c>
      <c r="AE5096">
        <v>1674</v>
      </c>
      <c r="AF5096">
        <v>1.75</v>
      </c>
      <c r="AQ5096">
        <v>1</v>
      </c>
      <c r="AR5096">
        <f t="shared" si="79"/>
        <v>9.68</v>
      </c>
      <c r="AS5096">
        <v>1</v>
      </c>
      <c r="AT5096" t="s">
        <v>132</v>
      </c>
      <c r="AU5096">
        <v>41</v>
      </c>
    </row>
    <row r="5097" spans="1:47">
      <c r="A5097" t="s">
        <v>17778</v>
      </c>
      <c r="C5097">
        <v>310</v>
      </c>
      <c r="D5097" t="s">
        <v>17409</v>
      </c>
      <c r="E5097">
        <v>101</v>
      </c>
      <c r="F5097" t="s">
        <v>16927</v>
      </c>
      <c r="G5097" t="s">
        <v>11287</v>
      </c>
      <c r="H5097" t="s">
        <v>220</v>
      </c>
      <c r="I5097" t="s">
        <v>17779</v>
      </c>
      <c r="J5097">
        <v>5.7231100000000001</v>
      </c>
      <c r="K5097">
        <v>1</v>
      </c>
      <c r="L5097">
        <v>1</v>
      </c>
      <c r="M5097">
        <v>1</v>
      </c>
      <c r="N5097">
        <v>1</v>
      </c>
      <c r="O5097" t="s">
        <v>225</v>
      </c>
      <c r="P5097">
        <v>0</v>
      </c>
      <c r="Q5097">
        <v>1</v>
      </c>
      <c r="R5097">
        <v>1500</v>
      </c>
      <c r="S5097" t="s">
        <v>223</v>
      </c>
      <c r="T5097">
        <v>1500</v>
      </c>
      <c r="U5097" t="s">
        <v>17778</v>
      </c>
      <c r="V5097" t="s">
        <v>933</v>
      </c>
      <c r="W5097" t="s">
        <v>659</v>
      </c>
      <c r="X5097" t="s">
        <v>225</v>
      </c>
      <c r="Y5097">
        <v>1500</v>
      </c>
      <c r="AB5097">
        <v>1</v>
      </c>
      <c r="AC5097">
        <v>1</v>
      </c>
      <c r="AD5097">
        <v>3</v>
      </c>
      <c r="AE5097">
        <v>1872</v>
      </c>
      <c r="AF5097">
        <v>1</v>
      </c>
      <c r="AQ5097">
        <v>1</v>
      </c>
      <c r="AR5097">
        <f t="shared" si="79"/>
        <v>9.68</v>
      </c>
      <c r="AS5097">
        <v>1</v>
      </c>
      <c r="AT5097" t="s">
        <v>134</v>
      </c>
      <c r="AU5097">
        <v>43</v>
      </c>
    </row>
    <row r="5098" spans="1:47">
      <c r="A5098" t="s">
        <v>17780</v>
      </c>
      <c r="C5098">
        <v>310</v>
      </c>
      <c r="D5098" t="s">
        <v>17781</v>
      </c>
      <c r="E5098">
        <v>101</v>
      </c>
      <c r="F5098" t="s">
        <v>17782</v>
      </c>
      <c r="G5098" t="s">
        <v>11287</v>
      </c>
      <c r="H5098" t="s">
        <v>220</v>
      </c>
      <c r="I5098" t="s">
        <v>17783</v>
      </c>
      <c r="J5098">
        <v>0.73399000000000003</v>
      </c>
      <c r="K5098">
        <v>1</v>
      </c>
      <c r="L5098">
        <v>1</v>
      </c>
      <c r="M5098">
        <v>1</v>
      </c>
      <c r="N5098">
        <v>1</v>
      </c>
      <c r="O5098" t="s">
        <v>225</v>
      </c>
      <c r="P5098">
        <v>0</v>
      </c>
      <c r="Q5098">
        <v>1</v>
      </c>
      <c r="R5098">
        <v>10300</v>
      </c>
      <c r="S5098" t="s">
        <v>223</v>
      </c>
      <c r="T5098">
        <v>10300</v>
      </c>
      <c r="U5098" t="s">
        <v>17780</v>
      </c>
      <c r="V5098" t="s">
        <v>455</v>
      </c>
      <c r="W5098" t="s">
        <v>225</v>
      </c>
      <c r="X5098" t="s">
        <v>225</v>
      </c>
      <c r="Y5098">
        <v>10300</v>
      </c>
      <c r="AB5098">
        <v>1</v>
      </c>
      <c r="AC5098">
        <v>1</v>
      </c>
      <c r="AD5098">
        <v>2</v>
      </c>
      <c r="AE5098">
        <v>1040</v>
      </c>
      <c r="AF5098">
        <v>1</v>
      </c>
      <c r="AQ5098">
        <v>1</v>
      </c>
      <c r="AR5098">
        <f t="shared" si="79"/>
        <v>9.68</v>
      </c>
      <c r="AS5098">
        <v>1</v>
      </c>
      <c r="AT5098" t="s">
        <v>127</v>
      </c>
      <c r="AU5098">
        <v>35</v>
      </c>
    </row>
    <row r="5099" spans="1:47">
      <c r="A5099" t="s">
        <v>17784</v>
      </c>
      <c r="C5099">
        <v>310</v>
      </c>
      <c r="D5099" t="s">
        <v>17785</v>
      </c>
      <c r="E5099">
        <v>101</v>
      </c>
      <c r="F5099" t="s">
        <v>17786</v>
      </c>
      <c r="G5099" t="s">
        <v>1783</v>
      </c>
      <c r="H5099" t="s">
        <v>220</v>
      </c>
      <c r="I5099" t="s">
        <v>17787</v>
      </c>
      <c r="J5099">
        <v>0.11351</v>
      </c>
      <c r="K5099">
        <v>1</v>
      </c>
      <c r="L5099">
        <v>1</v>
      </c>
      <c r="M5099">
        <v>1</v>
      </c>
      <c r="N5099">
        <v>1</v>
      </c>
      <c r="O5099" t="s">
        <v>225</v>
      </c>
      <c r="P5099">
        <v>0</v>
      </c>
      <c r="Q5099">
        <v>1</v>
      </c>
      <c r="R5099">
        <v>7100</v>
      </c>
      <c r="S5099" t="s">
        <v>223</v>
      </c>
      <c r="T5099">
        <v>7100</v>
      </c>
      <c r="U5099" t="s">
        <v>17784</v>
      </c>
      <c r="V5099" t="s">
        <v>455</v>
      </c>
      <c r="W5099" t="s">
        <v>225</v>
      </c>
      <c r="X5099" t="s">
        <v>225</v>
      </c>
      <c r="Y5099">
        <v>7100</v>
      </c>
      <c r="AB5099">
        <v>1</v>
      </c>
      <c r="AC5099">
        <v>1</v>
      </c>
      <c r="AD5099">
        <v>2</v>
      </c>
      <c r="AE5099">
        <v>612</v>
      </c>
      <c r="AF5099">
        <v>1</v>
      </c>
      <c r="AQ5099">
        <v>1</v>
      </c>
      <c r="AR5099">
        <f t="shared" si="79"/>
        <v>4.6463999999999999</v>
      </c>
      <c r="AS5099">
        <v>1</v>
      </c>
      <c r="AT5099" t="s">
        <v>112</v>
      </c>
      <c r="AU5099">
        <v>20</v>
      </c>
    </row>
    <row r="5100" spans="1:47">
      <c r="A5100" t="s">
        <v>17788</v>
      </c>
      <c r="C5100">
        <v>310</v>
      </c>
      <c r="D5100" t="s">
        <v>17789</v>
      </c>
      <c r="E5100">
        <v>101</v>
      </c>
      <c r="F5100" t="s">
        <v>17790</v>
      </c>
      <c r="G5100" t="s">
        <v>11287</v>
      </c>
      <c r="H5100" t="s">
        <v>220</v>
      </c>
      <c r="I5100" t="s">
        <v>17791</v>
      </c>
      <c r="J5100">
        <v>0.50800000000000001</v>
      </c>
      <c r="K5100">
        <v>1</v>
      </c>
      <c r="L5100">
        <v>1</v>
      </c>
      <c r="M5100">
        <v>1</v>
      </c>
      <c r="N5100">
        <v>1</v>
      </c>
      <c r="O5100" t="s">
        <v>225</v>
      </c>
      <c r="P5100">
        <v>0</v>
      </c>
      <c r="Q5100">
        <v>1</v>
      </c>
      <c r="R5100">
        <v>700</v>
      </c>
      <c r="S5100" t="s">
        <v>223</v>
      </c>
      <c r="T5100">
        <v>700</v>
      </c>
      <c r="U5100" t="s">
        <v>17788</v>
      </c>
      <c r="V5100" t="s">
        <v>455</v>
      </c>
      <c r="W5100" t="s">
        <v>225</v>
      </c>
      <c r="X5100" t="s">
        <v>225</v>
      </c>
      <c r="Y5100">
        <v>700</v>
      </c>
      <c r="AB5100">
        <v>1</v>
      </c>
      <c r="AC5100">
        <v>1</v>
      </c>
      <c r="AD5100">
        <v>3</v>
      </c>
      <c r="AE5100">
        <v>1918</v>
      </c>
      <c r="AF5100">
        <v>1.75</v>
      </c>
      <c r="AQ5100">
        <v>1</v>
      </c>
      <c r="AR5100">
        <f t="shared" si="79"/>
        <v>9.68</v>
      </c>
      <c r="AS5100">
        <v>1</v>
      </c>
      <c r="AT5100" t="s">
        <v>133</v>
      </c>
      <c r="AU5100">
        <v>42</v>
      </c>
    </row>
    <row r="5101" spans="1:47">
      <c r="A5101" t="s">
        <v>17792</v>
      </c>
      <c r="C5101">
        <v>310</v>
      </c>
      <c r="D5101" t="s">
        <v>17789</v>
      </c>
      <c r="E5101">
        <v>132</v>
      </c>
      <c r="F5101" t="s">
        <v>17793</v>
      </c>
      <c r="G5101" t="s">
        <v>11287</v>
      </c>
      <c r="H5101" t="s">
        <v>260</v>
      </c>
      <c r="I5101" t="s">
        <v>17794</v>
      </c>
      <c r="J5101">
        <v>0.27160000000000001</v>
      </c>
      <c r="K5101">
        <v>0</v>
      </c>
      <c r="L5101">
        <v>0</v>
      </c>
      <c r="M5101">
        <v>0</v>
      </c>
      <c r="N5101">
        <v>0</v>
      </c>
      <c r="P5101">
        <v>0</v>
      </c>
      <c r="Q5101">
        <v>0</v>
      </c>
      <c r="R5101">
        <v>0</v>
      </c>
      <c r="S5101" t="s">
        <v>223</v>
      </c>
      <c r="T5101">
        <v>0</v>
      </c>
      <c r="U5101" t="s">
        <v>17792</v>
      </c>
      <c r="V5101" t="s">
        <v>455</v>
      </c>
      <c r="W5101" t="s">
        <v>225</v>
      </c>
      <c r="Y5101">
        <v>0</v>
      </c>
      <c r="AB5101">
        <v>0</v>
      </c>
      <c r="AC5101">
        <v>0</v>
      </c>
      <c r="AD5101">
        <v>0</v>
      </c>
      <c r="AE5101">
        <v>0</v>
      </c>
      <c r="AF5101">
        <v>0</v>
      </c>
      <c r="AQ5101">
        <v>1</v>
      </c>
      <c r="AR5101">
        <f t="shared" si="79"/>
        <v>0</v>
      </c>
      <c r="AS5101">
        <v>1</v>
      </c>
      <c r="AT5101" t="s">
        <v>133</v>
      </c>
      <c r="AU5101">
        <v>42</v>
      </c>
    </row>
    <row r="5102" spans="1:47">
      <c r="A5102" t="s">
        <v>17795</v>
      </c>
      <c r="C5102">
        <v>310</v>
      </c>
      <c r="D5102" t="s">
        <v>17796</v>
      </c>
      <c r="E5102">
        <v>102</v>
      </c>
      <c r="F5102" t="s">
        <v>17452</v>
      </c>
      <c r="G5102" t="s">
        <v>422</v>
      </c>
      <c r="H5102" t="s">
        <v>8623</v>
      </c>
      <c r="I5102" t="s">
        <v>17797</v>
      </c>
      <c r="J5102">
        <v>3.3090000000000001E-2</v>
      </c>
      <c r="K5102">
        <v>1</v>
      </c>
      <c r="L5102">
        <v>1</v>
      </c>
      <c r="M5102">
        <v>1</v>
      </c>
      <c r="N5102">
        <v>1</v>
      </c>
      <c r="O5102" t="s">
        <v>225</v>
      </c>
      <c r="P5102">
        <v>0</v>
      </c>
      <c r="Q5102">
        <v>0</v>
      </c>
      <c r="R5102">
        <v>0</v>
      </c>
      <c r="S5102" t="s">
        <v>223</v>
      </c>
      <c r="T5102">
        <v>0</v>
      </c>
      <c r="U5102" t="s">
        <v>17795</v>
      </c>
      <c r="V5102" t="s">
        <v>658</v>
      </c>
      <c r="W5102" t="s">
        <v>659</v>
      </c>
      <c r="X5102" t="s">
        <v>225</v>
      </c>
      <c r="Y5102">
        <v>0</v>
      </c>
      <c r="AB5102">
        <v>1</v>
      </c>
      <c r="AC5102">
        <v>1</v>
      </c>
      <c r="AD5102">
        <v>3</v>
      </c>
      <c r="AE5102">
        <v>2126</v>
      </c>
      <c r="AF5102">
        <v>1.75</v>
      </c>
      <c r="AQ5102">
        <v>2</v>
      </c>
      <c r="AR5102">
        <f t="shared" si="79"/>
        <v>9.68</v>
      </c>
      <c r="AS5102">
        <v>1</v>
      </c>
      <c r="AT5102" t="s">
        <v>134</v>
      </c>
      <c r="AU5102">
        <v>43</v>
      </c>
    </row>
    <row r="5103" spans="1:47">
      <c r="A5103" t="s">
        <v>17798</v>
      </c>
      <c r="C5103">
        <v>310</v>
      </c>
      <c r="D5103" t="s">
        <v>17799</v>
      </c>
      <c r="E5103">
        <v>101</v>
      </c>
      <c r="F5103" t="s">
        <v>17800</v>
      </c>
      <c r="G5103" t="s">
        <v>1783</v>
      </c>
      <c r="H5103" t="s">
        <v>220</v>
      </c>
      <c r="I5103" t="s">
        <v>17801</v>
      </c>
      <c r="J5103">
        <v>0.22058</v>
      </c>
      <c r="K5103">
        <v>1</v>
      </c>
      <c r="L5103">
        <v>1</v>
      </c>
      <c r="M5103">
        <v>1</v>
      </c>
      <c r="N5103">
        <v>1</v>
      </c>
      <c r="O5103" t="s">
        <v>225</v>
      </c>
      <c r="P5103">
        <v>0</v>
      </c>
      <c r="Q5103">
        <v>1</v>
      </c>
      <c r="R5103">
        <v>5400</v>
      </c>
      <c r="S5103" t="s">
        <v>223</v>
      </c>
      <c r="T5103">
        <v>5400</v>
      </c>
      <c r="U5103" t="s">
        <v>17798</v>
      </c>
      <c r="V5103" t="s">
        <v>455</v>
      </c>
      <c r="W5103" t="s">
        <v>225</v>
      </c>
      <c r="X5103" t="s">
        <v>225</v>
      </c>
      <c r="Y5103">
        <v>5400</v>
      </c>
      <c r="AB5103">
        <v>1</v>
      </c>
      <c r="AC5103">
        <v>1</v>
      </c>
      <c r="AD5103">
        <v>2</v>
      </c>
      <c r="AE5103">
        <v>808</v>
      </c>
      <c r="AF5103">
        <v>1</v>
      </c>
      <c r="AQ5103">
        <v>2</v>
      </c>
      <c r="AR5103">
        <f t="shared" si="79"/>
        <v>4.6463999999999999</v>
      </c>
      <c r="AS5103">
        <v>1</v>
      </c>
      <c r="AT5103" t="s">
        <v>112</v>
      </c>
      <c r="AU5103">
        <v>20</v>
      </c>
    </row>
    <row r="5104" spans="1:47">
      <c r="A5104" t="s">
        <v>17802</v>
      </c>
      <c r="C5104">
        <v>310</v>
      </c>
      <c r="D5104" t="s">
        <v>17803</v>
      </c>
      <c r="E5104">
        <v>101</v>
      </c>
      <c r="F5104" t="s">
        <v>17804</v>
      </c>
      <c r="G5104" t="s">
        <v>1783</v>
      </c>
      <c r="H5104" t="s">
        <v>220</v>
      </c>
      <c r="I5104" t="s">
        <v>17805</v>
      </c>
      <c r="J5104">
        <v>0.10943</v>
      </c>
      <c r="K5104">
        <v>1</v>
      </c>
      <c r="L5104">
        <v>1</v>
      </c>
      <c r="M5104">
        <v>1</v>
      </c>
      <c r="N5104">
        <v>1</v>
      </c>
      <c r="O5104" t="s">
        <v>225</v>
      </c>
      <c r="P5104">
        <v>0</v>
      </c>
      <c r="Q5104">
        <v>1</v>
      </c>
      <c r="R5104">
        <v>800</v>
      </c>
      <c r="S5104" t="s">
        <v>223</v>
      </c>
      <c r="T5104">
        <v>800</v>
      </c>
      <c r="U5104" t="s">
        <v>17802</v>
      </c>
      <c r="V5104" t="s">
        <v>455</v>
      </c>
      <c r="W5104" t="s">
        <v>225</v>
      </c>
      <c r="X5104" t="s">
        <v>225</v>
      </c>
      <c r="Y5104">
        <v>800</v>
      </c>
      <c r="AB5104">
        <v>1</v>
      </c>
      <c r="AC5104">
        <v>1</v>
      </c>
      <c r="AD5104">
        <v>2</v>
      </c>
      <c r="AE5104">
        <v>740</v>
      </c>
      <c r="AF5104">
        <v>1</v>
      </c>
      <c r="AQ5104">
        <v>1</v>
      </c>
      <c r="AR5104">
        <f t="shared" si="79"/>
        <v>4.6463999999999999</v>
      </c>
      <c r="AS5104">
        <v>1</v>
      </c>
      <c r="AT5104" t="s">
        <v>112</v>
      </c>
      <c r="AU5104">
        <v>20</v>
      </c>
    </row>
    <row r="5105" spans="1:47">
      <c r="A5105" t="s">
        <v>17806</v>
      </c>
      <c r="C5105">
        <v>310</v>
      </c>
      <c r="D5105" t="s">
        <v>17807</v>
      </c>
      <c r="E5105">
        <v>101</v>
      </c>
      <c r="F5105" t="s">
        <v>17808</v>
      </c>
      <c r="G5105" t="s">
        <v>1783</v>
      </c>
      <c r="H5105" t="s">
        <v>220</v>
      </c>
      <c r="I5105" t="s">
        <v>17809</v>
      </c>
      <c r="J5105">
        <v>0.24962000000000001</v>
      </c>
      <c r="K5105">
        <v>1</v>
      </c>
      <c r="L5105">
        <v>1</v>
      </c>
      <c r="M5105">
        <v>1</v>
      </c>
      <c r="N5105">
        <v>1</v>
      </c>
      <c r="O5105" t="s">
        <v>225</v>
      </c>
      <c r="P5105">
        <v>0</v>
      </c>
      <c r="Q5105">
        <v>1</v>
      </c>
      <c r="R5105">
        <v>100</v>
      </c>
      <c r="S5105" t="s">
        <v>243</v>
      </c>
      <c r="T5105">
        <v>100</v>
      </c>
      <c r="U5105" t="s">
        <v>17806</v>
      </c>
      <c r="V5105" t="s">
        <v>455</v>
      </c>
      <c r="W5105" t="s">
        <v>225</v>
      </c>
      <c r="X5105" t="s">
        <v>225</v>
      </c>
      <c r="Y5105">
        <v>100</v>
      </c>
      <c r="AB5105">
        <v>1</v>
      </c>
      <c r="AC5105">
        <v>1</v>
      </c>
      <c r="AD5105">
        <v>1</v>
      </c>
      <c r="AE5105">
        <v>648</v>
      </c>
      <c r="AF5105">
        <v>1</v>
      </c>
      <c r="AQ5105">
        <v>2</v>
      </c>
      <c r="AR5105">
        <f t="shared" si="79"/>
        <v>4.6463999999999999</v>
      </c>
      <c r="AS5105">
        <v>1</v>
      </c>
      <c r="AT5105" t="s">
        <v>112</v>
      </c>
      <c r="AU5105">
        <v>20</v>
      </c>
    </row>
    <row r="5106" spans="1:47">
      <c r="A5106" t="s">
        <v>17810</v>
      </c>
      <c r="C5106">
        <v>310</v>
      </c>
      <c r="D5106" t="s">
        <v>17811</v>
      </c>
      <c r="E5106">
        <v>101</v>
      </c>
      <c r="F5106" t="s">
        <v>17812</v>
      </c>
      <c r="G5106" t="s">
        <v>1783</v>
      </c>
      <c r="H5106" t="s">
        <v>220</v>
      </c>
      <c r="I5106" t="s">
        <v>17813</v>
      </c>
      <c r="J5106">
        <v>6.0609999999999997E-2</v>
      </c>
      <c r="K5106">
        <v>1</v>
      </c>
      <c r="L5106">
        <v>1</v>
      </c>
      <c r="M5106">
        <v>1</v>
      </c>
      <c r="N5106">
        <v>1</v>
      </c>
      <c r="O5106" t="s">
        <v>225</v>
      </c>
      <c r="P5106">
        <v>0</v>
      </c>
      <c r="Q5106">
        <v>0</v>
      </c>
      <c r="R5106">
        <v>0</v>
      </c>
      <c r="S5106" t="s">
        <v>223</v>
      </c>
      <c r="T5106">
        <v>0</v>
      </c>
      <c r="U5106" t="s">
        <v>17810</v>
      </c>
      <c r="V5106" t="s">
        <v>224</v>
      </c>
      <c r="W5106" t="s">
        <v>225</v>
      </c>
      <c r="X5106" t="s">
        <v>225</v>
      </c>
      <c r="Y5106">
        <v>0</v>
      </c>
      <c r="AB5106">
        <v>1</v>
      </c>
      <c r="AC5106">
        <v>1</v>
      </c>
      <c r="AD5106">
        <v>3</v>
      </c>
      <c r="AE5106">
        <v>1944</v>
      </c>
      <c r="AF5106">
        <v>1.5</v>
      </c>
      <c r="AQ5106">
        <v>0</v>
      </c>
      <c r="AR5106">
        <f t="shared" si="79"/>
        <v>0.91092671999999986</v>
      </c>
      <c r="AS5106">
        <v>1</v>
      </c>
      <c r="AT5106" t="s">
        <v>128</v>
      </c>
      <c r="AU5106">
        <v>37</v>
      </c>
    </row>
    <row r="5107" spans="1:47">
      <c r="A5107" t="s">
        <v>17814</v>
      </c>
      <c r="C5107">
        <v>310</v>
      </c>
      <c r="D5107" t="s">
        <v>17815</v>
      </c>
      <c r="E5107">
        <v>132</v>
      </c>
      <c r="F5107" t="s">
        <v>17760</v>
      </c>
      <c r="G5107" t="s">
        <v>1783</v>
      </c>
      <c r="H5107" t="s">
        <v>260</v>
      </c>
      <c r="I5107" t="s">
        <v>17816</v>
      </c>
      <c r="J5107">
        <v>0.11538</v>
      </c>
      <c r="K5107">
        <v>0</v>
      </c>
      <c r="L5107">
        <v>0</v>
      </c>
      <c r="M5107">
        <v>0</v>
      </c>
      <c r="N5107">
        <v>0</v>
      </c>
      <c r="P5107">
        <v>0</v>
      </c>
      <c r="Q5107">
        <v>0</v>
      </c>
      <c r="R5107">
        <v>0</v>
      </c>
      <c r="S5107" t="s">
        <v>223</v>
      </c>
      <c r="T5107">
        <v>0</v>
      </c>
      <c r="U5107" t="s">
        <v>17814</v>
      </c>
      <c r="Y5107">
        <v>0</v>
      </c>
      <c r="AB5107">
        <v>0</v>
      </c>
      <c r="AC5107">
        <v>0</v>
      </c>
      <c r="AD5107">
        <v>0</v>
      </c>
      <c r="AE5107">
        <v>0</v>
      </c>
      <c r="AF5107">
        <v>0</v>
      </c>
      <c r="AQ5107">
        <v>1</v>
      </c>
      <c r="AR5107">
        <f t="shared" si="79"/>
        <v>0</v>
      </c>
      <c r="AS5107">
        <v>1</v>
      </c>
      <c r="AT5107" t="s">
        <v>112</v>
      </c>
      <c r="AU5107">
        <v>20</v>
      </c>
    </row>
    <row r="5108" spans="1:47">
      <c r="A5108" t="s">
        <v>17817</v>
      </c>
      <c r="C5108">
        <v>310</v>
      </c>
      <c r="D5108" t="s">
        <v>17818</v>
      </c>
      <c r="E5108">
        <v>101</v>
      </c>
      <c r="F5108" t="s">
        <v>17819</v>
      </c>
      <c r="G5108" t="s">
        <v>11287</v>
      </c>
      <c r="H5108" t="s">
        <v>220</v>
      </c>
      <c r="I5108" t="s">
        <v>17820</v>
      </c>
      <c r="J5108">
        <v>0.21672</v>
      </c>
      <c r="K5108">
        <v>1</v>
      </c>
      <c r="L5108">
        <v>1</v>
      </c>
      <c r="M5108">
        <v>1</v>
      </c>
      <c r="N5108">
        <v>1</v>
      </c>
      <c r="O5108" t="s">
        <v>225</v>
      </c>
      <c r="P5108">
        <v>0</v>
      </c>
      <c r="Q5108">
        <v>1</v>
      </c>
      <c r="R5108">
        <v>8700</v>
      </c>
      <c r="S5108" t="s">
        <v>223</v>
      </c>
      <c r="T5108">
        <v>8700</v>
      </c>
      <c r="U5108" t="s">
        <v>17817</v>
      </c>
      <c r="V5108" t="s">
        <v>455</v>
      </c>
      <c r="W5108" t="s">
        <v>225</v>
      </c>
      <c r="X5108" t="s">
        <v>225</v>
      </c>
      <c r="Y5108">
        <v>8700</v>
      </c>
      <c r="AB5108">
        <v>1</v>
      </c>
      <c r="AC5108">
        <v>1</v>
      </c>
      <c r="AD5108">
        <v>3</v>
      </c>
      <c r="AE5108">
        <v>988</v>
      </c>
      <c r="AF5108">
        <v>1</v>
      </c>
      <c r="AQ5108">
        <v>1</v>
      </c>
      <c r="AR5108">
        <f t="shared" si="79"/>
        <v>9.68</v>
      </c>
      <c r="AS5108">
        <v>1</v>
      </c>
      <c r="AT5108" t="s">
        <v>133</v>
      </c>
      <c r="AU5108">
        <v>42</v>
      </c>
    </row>
    <row r="5109" spans="1:47">
      <c r="A5109" t="s">
        <v>17821</v>
      </c>
      <c r="C5109">
        <v>310</v>
      </c>
      <c r="D5109" t="s">
        <v>17822</v>
      </c>
      <c r="E5109">
        <v>710</v>
      </c>
      <c r="F5109" t="s">
        <v>17823</v>
      </c>
      <c r="H5109" t="s">
        <v>6034</v>
      </c>
      <c r="I5109" t="s">
        <v>17824</v>
      </c>
      <c r="J5109">
        <v>1.9468799999999999</v>
      </c>
      <c r="K5109">
        <v>0</v>
      </c>
      <c r="L5109">
        <v>0</v>
      </c>
      <c r="M5109">
        <v>0</v>
      </c>
      <c r="N5109">
        <v>0</v>
      </c>
      <c r="P5109">
        <v>0</v>
      </c>
      <c r="Q5109">
        <v>0</v>
      </c>
      <c r="R5109">
        <v>0</v>
      </c>
      <c r="S5109" t="s">
        <v>223</v>
      </c>
      <c r="T5109">
        <v>0</v>
      </c>
      <c r="U5109" t="s">
        <v>17821</v>
      </c>
      <c r="Y5109">
        <v>0</v>
      </c>
      <c r="AB5109">
        <v>0</v>
      </c>
      <c r="AC5109">
        <v>0</v>
      </c>
      <c r="AD5109">
        <v>0</v>
      </c>
      <c r="AE5109">
        <v>0</v>
      </c>
      <c r="AF5109">
        <v>0</v>
      </c>
      <c r="AQ5109">
        <v>1</v>
      </c>
      <c r="AR5109">
        <f t="shared" si="79"/>
        <v>0</v>
      </c>
      <c r="AS5109">
        <v>1</v>
      </c>
      <c r="AT5109" t="s">
        <v>112</v>
      </c>
      <c r="AU5109">
        <v>20</v>
      </c>
    </row>
    <row r="5110" spans="1:47">
      <c r="A5110" t="s">
        <v>17825</v>
      </c>
      <c r="C5110">
        <v>310</v>
      </c>
      <c r="D5110" t="s">
        <v>17826</v>
      </c>
      <c r="E5110">
        <v>31</v>
      </c>
      <c r="F5110" t="s">
        <v>17703</v>
      </c>
      <c r="G5110" t="s">
        <v>422</v>
      </c>
      <c r="H5110" t="s">
        <v>11526</v>
      </c>
      <c r="I5110" t="s">
        <v>17827</v>
      </c>
      <c r="J5110">
        <v>0.96738999999999997</v>
      </c>
      <c r="K5110">
        <v>1</v>
      </c>
      <c r="L5110">
        <v>1</v>
      </c>
      <c r="M5110">
        <v>1</v>
      </c>
      <c r="N5110">
        <v>1</v>
      </c>
      <c r="O5110" t="s">
        <v>225</v>
      </c>
      <c r="P5110">
        <v>0</v>
      </c>
      <c r="Q5110">
        <v>1</v>
      </c>
      <c r="R5110">
        <v>21200</v>
      </c>
      <c r="S5110" t="s">
        <v>223</v>
      </c>
      <c r="T5110">
        <v>21200</v>
      </c>
      <c r="U5110" t="s">
        <v>17825</v>
      </c>
      <c r="V5110" t="s">
        <v>413</v>
      </c>
      <c r="W5110" t="s">
        <v>225</v>
      </c>
      <c r="X5110" t="s">
        <v>225</v>
      </c>
      <c r="Y5110">
        <v>21200</v>
      </c>
      <c r="AB5110">
        <v>1</v>
      </c>
      <c r="AC5110">
        <v>1</v>
      </c>
      <c r="AD5110">
        <v>3</v>
      </c>
      <c r="AE5110">
        <v>768</v>
      </c>
      <c r="AF5110">
        <v>1</v>
      </c>
      <c r="AQ5110">
        <v>1</v>
      </c>
      <c r="AR5110">
        <f t="shared" si="79"/>
        <v>9.68</v>
      </c>
      <c r="AS5110">
        <v>1</v>
      </c>
      <c r="AT5110" t="s">
        <v>133</v>
      </c>
      <c r="AU5110">
        <v>42</v>
      </c>
    </row>
    <row r="5111" spans="1:47">
      <c r="A5111" t="s">
        <v>17828</v>
      </c>
      <c r="C5111">
        <v>310</v>
      </c>
      <c r="D5111" t="s">
        <v>17829</v>
      </c>
      <c r="E5111">
        <v>392</v>
      </c>
      <c r="F5111" t="s">
        <v>17421</v>
      </c>
      <c r="G5111" t="s">
        <v>11287</v>
      </c>
      <c r="H5111" t="s">
        <v>11501</v>
      </c>
      <c r="I5111" t="s">
        <v>17830</v>
      </c>
      <c r="J5111">
        <v>1.00108</v>
      </c>
      <c r="K5111">
        <v>0</v>
      </c>
      <c r="L5111">
        <v>0</v>
      </c>
      <c r="M5111">
        <v>0</v>
      </c>
      <c r="N5111">
        <v>0</v>
      </c>
      <c r="P5111">
        <v>0</v>
      </c>
      <c r="Q5111">
        <v>0</v>
      </c>
      <c r="R5111">
        <v>0</v>
      </c>
      <c r="S5111" t="s">
        <v>223</v>
      </c>
      <c r="T5111">
        <v>0</v>
      </c>
      <c r="U5111" t="s">
        <v>17828</v>
      </c>
      <c r="V5111" t="s">
        <v>933</v>
      </c>
      <c r="W5111" t="s">
        <v>659</v>
      </c>
      <c r="Y5111">
        <v>0</v>
      </c>
      <c r="AB5111">
        <v>0</v>
      </c>
      <c r="AC5111">
        <v>0</v>
      </c>
      <c r="AD5111">
        <v>0</v>
      </c>
      <c r="AE5111">
        <v>0</v>
      </c>
      <c r="AF5111">
        <v>0</v>
      </c>
      <c r="AQ5111">
        <v>1</v>
      </c>
      <c r="AR5111">
        <f t="shared" si="79"/>
        <v>0</v>
      </c>
      <c r="AS5111">
        <v>1</v>
      </c>
      <c r="AT5111" t="s">
        <v>133</v>
      </c>
      <c r="AU5111">
        <v>42</v>
      </c>
    </row>
    <row r="5112" spans="1:47">
      <c r="A5112" t="s">
        <v>17831</v>
      </c>
      <c r="C5112">
        <v>310</v>
      </c>
      <c r="D5112" t="s">
        <v>17832</v>
      </c>
      <c r="E5112">
        <v>101</v>
      </c>
      <c r="F5112" t="s">
        <v>17833</v>
      </c>
      <c r="G5112" t="s">
        <v>1783</v>
      </c>
      <c r="H5112" t="s">
        <v>220</v>
      </c>
      <c r="I5112" t="s">
        <v>17834</v>
      </c>
      <c r="J5112">
        <v>0.39604</v>
      </c>
      <c r="K5112">
        <v>1</v>
      </c>
      <c r="L5112">
        <v>1</v>
      </c>
      <c r="M5112">
        <v>1</v>
      </c>
      <c r="N5112">
        <v>1</v>
      </c>
      <c r="O5112" t="s">
        <v>225</v>
      </c>
      <c r="P5112">
        <v>0</v>
      </c>
      <c r="Q5112">
        <v>1</v>
      </c>
      <c r="R5112">
        <v>3300</v>
      </c>
      <c r="S5112" t="s">
        <v>243</v>
      </c>
      <c r="T5112">
        <v>3300</v>
      </c>
      <c r="U5112" t="s">
        <v>17831</v>
      </c>
      <c r="V5112" t="s">
        <v>455</v>
      </c>
      <c r="W5112" t="s">
        <v>225</v>
      </c>
      <c r="X5112" t="s">
        <v>225</v>
      </c>
      <c r="Y5112">
        <v>3300</v>
      </c>
      <c r="AB5112">
        <v>1</v>
      </c>
      <c r="AC5112">
        <v>1</v>
      </c>
      <c r="AD5112">
        <v>2</v>
      </c>
      <c r="AE5112">
        <v>740</v>
      </c>
      <c r="AF5112">
        <v>1</v>
      </c>
      <c r="AQ5112">
        <v>3</v>
      </c>
      <c r="AR5112">
        <f t="shared" si="79"/>
        <v>4.6463999999999999</v>
      </c>
      <c r="AS5112">
        <v>1</v>
      </c>
      <c r="AT5112" t="s">
        <v>112</v>
      </c>
      <c r="AU5112">
        <v>20</v>
      </c>
    </row>
    <row r="5113" spans="1:47">
      <c r="A5113" t="s">
        <v>17835</v>
      </c>
      <c r="C5113">
        <v>310</v>
      </c>
      <c r="D5113" t="s">
        <v>17836</v>
      </c>
      <c r="E5113">
        <v>101</v>
      </c>
      <c r="F5113" t="s">
        <v>17837</v>
      </c>
      <c r="G5113" t="s">
        <v>1783</v>
      </c>
      <c r="H5113" t="s">
        <v>220</v>
      </c>
      <c r="I5113" t="s">
        <v>17838</v>
      </c>
      <c r="J5113">
        <v>0.23122999999999999</v>
      </c>
      <c r="K5113">
        <v>1</v>
      </c>
      <c r="L5113">
        <v>1</v>
      </c>
      <c r="M5113">
        <v>1</v>
      </c>
      <c r="N5113">
        <v>1</v>
      </c>
      <c r="O5113" t="s">
        <v>225</v>
      </c>
      <c r="P5113">
        <v>0</v>
      </c>
      <c r="Q5113">
        <v>1</v>
      </c>
      <c r="R5113">
        <v>3100</v>
      </c>
      <c r="S5113" t="s">
        <v>223</v>
      </c>
      <c r="T5113">
        <v>3100</v>
      </c>
      <c r="U5113" t="s">
        <v>17835</v>
      </c>
      <c r="V5113" t="s">
        <v>455</v>
      </c>
      <c r="W5113" t="s">
        <v>225</v>
      </c>
      <c r="X5113" t="s">
        <v>225</v>
      </c>
      <c r="Y5113">
        <v>3100</v>
      </c>
      <c r="AB5113">
        <v>1</v>
      </c>
      <c r="AC5113">
        <v>1</v>
      </c>
      <c r="AD5113">
        <v>0</v>
      </c>
      <c r="AE5113">
        <v>576</v>
      </c>
      <c r="AF5113">
        <v>1</v>
      </c>
      <c r="AQ5113">
        <v>2</v>
      </c>
      <c r="AR5113">
        <f t="shared" si="79"/>
        <v>4.6463999999999999</v>
      </c>
      <c r="AS5113">
        <v>1</v>
      </c>
      <c r="AT5113" t="s">
        <v>112</v>
      </c>
      <c r="AU5113">
        <v>20</v>
      </c>
    </row>
    <row r="5114" spans="1:47">
      <c r="A5114" t="s">
        <v>17839</v>
      </c>
      <c r="C5114">
        <v>310</v>
      </c>
      <c r="D5114" t="s">
        <v>17840</v>
      </c>
      <c r="E5114">
        <v>102</v>
      </c>
      <c r="F5114" t="s">
        <v>17452</v>
      </c>
      <c r="G5114" t="s">
        <v>422</v>
      </c>
      <c r="H5114" t="s">
        <v>8623</v>
      </c>
      <c r="I5114" t="s">
        <v>17841</v>
      </c>
      <c r="J5114">
        <v>2.248E-2</v>
      </c>
      <c r="K5114">
        <v>1</v>
      </c>
      <c r="L5114">
        <v>1</v>
      </c>
      <c r="M5114">
        <v>1</v>
      </c>
      <c r="N5114">
        <v>1</v>
      </c>
      <c r="O5114" t="s">
        <v>225</v>
      </c>
      <c r="P5114">
        <v>0</v>
      </c>
      <c r="Q5114">
        <v>0</v>
      </c>
      <c r="R5114">
        <v>0</v>
      </c>
      <c r="S5114" t="s">
        <v>223</v>
      </c>
      <c r="T5114">
        <v>0</v>
      </c>
      <c r="U5114" t="s">
        <v>17839</v>
      </c>
      <c r="V5114" t="s">
        <v>658</v>
      </c>
      <c r="W5114" t="s">
        <v>659</v>
      </c>
      <c r="X5114" t="s">
        <v>225</v>
      </c>
      <c r="Y5114">
        <v>0</v>
      </c>
      <c r="AB5114">
        <v>1</v>
      </c>
      <c r="AC5114">
        <v>1</v>
      </c>
      <c r="AD5114">
        <v>3</v>
      </c>
      <c r="AE5114">
        <v>1431</v>
      </c>
      <c r="AF5114">
        <v>1.75</v>
      </c>
      <c r="AQ5114">
        <v>3</v>
      </c>
      <c r="AR5114">
        <f t="shared" si="79"/>
        <v>9.68</v>
      </c>
      <c r="AS5114">
        <v>1</v>
      </c>
      <c r="AT5114" t="s">
        <v>134</v>
      </c>
      <c r="AU5114">
        <v>43</v>
      </c>
    </row>
    <row r="5115" spans="1:47">
      <c r="A5115" t="s">
        <v>17842</v>
      </c>
      <c r="C5115">
        <v>310</v>
      </c>
      <c r="D5115" t="s">
        <v>17843</v>
      </c>
      <c r="E5115">
        <v>101</v>
      </c>
      <c r="F5115" t="s">
        <v>17844</v>
      </c>
      <c r="G5115" t="s">
        <v>1783</v>
      </c>
      <c r="H5115" t="s">
        <v>220</v>
      </c>
      <c r="I5115" t="s">
        <v>17845</v>
      </c>
      <c r="J5115">
        <v>0.22824</v>
      </c>
      <c r="K5115">
        <v>1</v>
      </c>
      <c r="L5115">
        <v>1</v>
      </c>
      <c r="M5115">
        <v>1</v>
      </c>
      <c r="N5115">
        <v>1</v>
      </c>
      <c r="O5115" t="s">
        <v>225</v>
      </c>
      <c r="P5115">
        <v>0</v>
      </c>
      <c r="Q5115">
        <v>1</v>
      </c>
      <c r="R5115">
        <v>7100</v>
      </c>
      <c r="S5115" t="s">
        <v>223</v>
      </c>
      <c r="T5115">
        <v>7100</v>
      </c>
      <c r="U5115" t="s">
        <v>17842</v>
      </c>
      <c r="V5115" t="s">
        <v>455</v>
      </c>
      <c r="W5115" t="s">
        <v>225</v>
      </c>
      <c r="X5115" t="s">
        <v>225</v>
      </c>
      <c r="Y5115">
        <v>7100</v>
      </c>
      <c r="AB5115">
        <v>1</v>
      </c>
      <c r="AC5115">
        <v>1</v>
      </c>
      <c r="AD5115">
        <v>1</v>
      </c>
      <c r="AE5115">
        <v>912</v>
      </c>
      <c r="AF5115">
        <v>1</v>
      </c>
      <c r="AQ5115">
        <v>2</v>
      </c>
      <c r="AR5115">
        <f t="shared" si="79"/>
        <v>4.6463999999999999</v>
      </c>
      <c r="AS5115">
        <v>1</v>
      </c>
      <c r="AT5115" t="s">
        <v>112</v>
      </c>
      <c r="AU5115">
        <v>20</v>
      </c>
    </row>
    <row r="5116" spans="1:47">
      <c r="A5116" t="s">
        <v>17846</v>
      </c>
      <c r="C5116">
        <v>310</v>
      </c>
      <c r="D5116" t="s">
        <v>17847</v>
      </c>
      <c r="E5116">
        <v>101</v>
      </c>
      <c r="F5116" t="s">
        <v>17848</v>
      </c>
      <c r="G5116" t="s">
        <v>11287</v>
      </c>
      <c r="H5116" t="s">
        <v>220</v>
      </c>
      <c r="I5116" t="s">
        <v>17849</v>
      </c>
      <c r="J5116">
        <v>0.19067000000000001</v>
      </c>
      <c r="K5116">
        <v>1</v>
      </c>
      <c r="L5116">
        <v>1</v>
      </c>
      <c r="M5116">
        <v>1</v>
      </c>
      <c r="N5116">
        <v>1</v>
      </c>
      <c r="O5116" t="s">
        <v>225</v>
      </c>
      <c r="P5116">
        <v>0</v>
      </c>
      <c r="Q5116">
        <v>1</v>
      </c>
      <c r="R5116">
        <v>0</v>
      </c>
      <c r="S5116" t="s">
        <v>223</v>
      </c>
      <c r="T5116">
        <v>0</v>
      </c>
      <c r="U5116" t="s">
        <v>17846</v>
      </c>
      <c r="V5116" t="s">
        <v>455</v>
      </c>
      <c r="W5116" t="s">
        <v>225</v>
      </c>
      <c r="X5116" t="s">
        <v>225</v>
      </c>
      <c r="Y5116">
        <v>0</v>
      </c>
      <c r="AB5116">
        <v>1</v>
      </c>
      <c r="AC5116">
        <v>1</v>
      </c>
      <c r="AD5116">
        <v>3</v>
      </c>
      <c r="AE5116">
        <v>902</v>
      </c>
      <c r="AF5116">
        <v>1</v>
      </c>
      <c r="AQ5116">
        <v>1</v>
      </c>
      <c r="AR5116">
        <f t="shared" si="79"/>
        <v>9.68</v>
      </c>
      <c r="AS5116">
        <v>1</v>
      </c>
      <c r="AT5116" t="s">
        <v>133</v>
      </c>
      <c r="AU5116">
        <v>42</v>
      </c>
    </row>
    <row r="5117" spans="1:47">
      <c r="A5117" t="s">
        <v>17850</v>
      </c>
      <c r="C5117">
        <v>310</v>
      </c>
      <c r="D5117" t="s">
        <v>12934</v>
      </c>
      <c r="E5117">
        <v>906</v>
      </c>
      <c r="F5117" t="s">
        <v>17851</v>
      </c>
      <c r="G5117" t="s">
        <v>11287</v>
      </c>
      <c r="H5117" t="s">
        <v>11038</v>
      </c>
      <c r="I5117" t="s">
        <v>17852</v>
      </c>
      <c r="J5117">
        <v>0.71545999999999998</v>
      </c>
      <c r="K5117">
        <v>1</v>
      </c>
      <c r="L5117">
        <v>1</v>
      </c>
      <c r="M5117">
        <v>1</v>
      </c>
      <c r="N5117">
        <v>1</v>
      </c>
      <c r="O5117" t="s">
        <v>225</v>
      </c>
      <c r="P5117">
        <v>0</v>
      </c>
      <c r="Q5117">
        <v>1</v>
      </c>
      <c r="R5117">
        <v>900</v>
      </c>
      <c r="S5117" t="s">
        <v>223</v>
      </c>
      <c r="T5117">
        <v>900</v>
      </c>
      <c r="U5117" t="s">
        <v>17850</v>
      </c>
      <c r="V5117" t="s">
        <v>455</v>
      </c>
      <c r="W5117" t="s">
        <v>225</v>
      </c>
      <c r="X5117" t="s">
        <v>225</v>
      </c>
      <c r="Y5117">
        <v>900</v>
      </c>
      <c r="AB5117">
        <v>1</v>
      </c>
      <c r="AC5117">
        <v>1</v>
      </c>
      <c r="AD5117">
        <v>0</v>
      </c>
      <c r="AE5117">
        <v>4304</v>
      </c>
      <c r="AF5117">
        <v>1</v>
      </c>
      <c r="AQ5117">
        <v>2</v>
      </c>
      <c r="AR5117">
        <f t="shared" si="79"/>
        <v>9.68</v>
      </c>
      <c r="AS5117">
        <v>1</v>
      </c>
      <c r="AT5117" t="s">
        <v>132</v>
      </c>
      <c r="AU5117">
        <v>41</v>
      </c>
    </row>
    <row r="5118" spans="1:47">
      <c r="A5118" t="s">
        <v>17853</v>
      </c>
      <c r="C5118">
        <v>310</v>
      </c>
      <c r="D5118" t="s">
        <v>17854</v>
      </c>
      <c r="E5118">
        <v>101</v>
      </c>
      <c r="F5118" t="s">
        <v>17855</v>
      </c>
      <c r="G5118" t="s">
        <v>11287</v>
      </c>
      <c r="H5118" t="s">
        <v>220</v>
      </c>
      <c r="I5118" t="s">
        <v>17856</v>
      </c>
      <c r="J5118">
        <v>0.24879000000000001</v>
      </c>
      <c r="K5118">
        <v>1</v>
      </c>
      <c r="L5118">
        <v>1</v>
      </c>
      <c r="M5118">
        <v>1</v>
      </c>
      <c r="N5118">
        <v>1</v>
      </c>
      <c r="O5118" t="s">
        <v>225</v>
      </c>
      <c r="P5118">
        <v>0</v>
      </c>
      <c r="Q5118">
        <v>1</v>
      </c>
      <c r="R5118">
        <v>11100</v>
      </c>
      <c r="S5118" t="s">
        <v>223</v>
      </c>
      <c r="T5118">
        <v>11100</v>
      </c>
      <c r="U5118" t="s">
        <v>17853</v>
      </c>
      <c r="V5118" t="s">
        <v>455</v>
      </c>
      <c r="W5118" t="s">
        <v>225</v>
      </c>
      <c r="X5118" t="s">
        <v>225</v>
      </c>
      <c r="Y5118">
        <v>11100</v>
      </c>
      <c r="AB5118">
        <v>1</v>
      </c>
      <c r="AC5118">
        <v>1</v>
      </c>
      <c r="AD5118">
        <v>3</v>
      </c>
      <c r="AE5118">
        <v>988</v>
      </c>
      <c r="AF5118">
        <v>1</v>
      </c>
      <c r="AQ5118">
        <v>1</v>
      </c>
      <c r="AR5118">
        <f t="shared" si="79"/>
        <v>9.68</v>
      </c>
      <c r="AS5118">
        <v>1</v>
      </c>
      <c r="AT5118" t="s">
        <v>133</v>
      </c>
      <c r="AU5118">
        <v>42</v>
      </c>
    </row>
    <row r="5119" spans="1:47">
      <c r="A5119" t="s">
        <v>17857</v>
      </c>
      <c r="C5119">
        <v>310</v>
      </c>
      <c r="D5119" t="s">
        <v>17858</v>
      </c>
      <c r="E5119">
        <v>101</v>
      </c>
      <c r="F5119" t="s">
        <v>17859</v>
      </c>
      <c r="G5119" t="s">
        <v>422</v>
      </c>
      <c r="H5119" t="s">
        <v>220</v>
      </c>
      <c r="I5119" t="s">
        <v>17860</v>
      </c>
      <c r="J5119">
        <v>1.6356999999999999</v>
      </c>
      <c r="K5119">
        <v>0</v>
      </c>
      <c r="L5119">
        <v>1</v>
      </c>
      <c r="M5119">
        <v>0</v>
      </c>
      <c r="N5119">
        <v>1</v>
      </c>
      <c r="P5119">
        <v>0</v>
      </c>
      <c r="Q5119">
        <v>1</v>
      </c>
      <c r="R5119">
        <v>11300</v>
      </c>
      <c r="S5119" t="s">
        <v>223</v>
      </c>
      <c r="T5119">
        <v>11300</v>
      </c>
      <c r="U5119" t="s">
        <v>17857</v>
      </c>
      <c r="X5119" t="s">
        <v>225</v>
      </c>
      <c r="Y5119">
        <v>11300</v>
      </c>
      <c r="AB5119">
        <v>0</v>
      </c>
      <c r="AC5119">
        <v>1</v>
      </c>
      <c r="AD5119">
        <v>4</v>
      </c>
      <c r="AE5119">
        <v>2556</v>
      </c>
      <c r="AF5119">
        <v>2</v>
      </c>
      <c r="AQ5119">
        <v>1</v>
      </c>
      <c r="AR5119">
        <f t="shared" si="79"/>
        <v>0</v>
      </c>
      <c r="AS5119">
        <v>1</v>
      </c>
      <c r="AT5119" t="s">
        <v>134</v>
      </c>
      <c r="AU5119">
        <v>43</v>
      </c>
    </row>
    <row r="5120" spans="1:47">
      <c r="A5120" t="s">
        <v>17861</v>
      </c>
      <c r="C5120">
        <v>310</v>
      </c>
      <c r="D5120" t="s">
        <v>17862</v>
      </c>
      <c r="E5120">
        <v>101</v>
      </c>
      <c r="F5120" t="s">
        <v>17863</v>
      </c>
      <c r="G5120" t="s">
        <v>422</v>
      </c>
      <c r="H5120" t="s">
        <v>220</v>
      </c>
      <c r="I5120" t="s">
        <v>17864</v>
      </c>
      <c r="J5120">
        <v>0.67645999999999995</v>
      </c>
      <c r="K5120">
        <v>1</v>
      </c>
      <c r="L5120">
        <v>1</v>
      </c>
      <c r="M5120">
        <v>1</v>
      </c>
      <c r="N5120">
        <v>1</v>
      </c>
      <c r="O5120" t="s">
        <v>225</v>
      </c>
      <c r="P5120">
        <v>0</v>
      </c>
      <c r="Q5120">
        <v>1</v>
      </c>
      <c r="R5120">
        <v>25500</v>
      </c>
      <c r="S5120" t="s">
        <v>223</v>
      </c>
      <c r="T5120">
        <v>25500</v>
      </c>
      <c r="U5120" t="s">
        <v>17861</v>
      </c>
      <c r="V5120" t="s">
        <v>455</v>
      </c>
      <c r="W5120" t="s">
        <v>225</v>
      </c>
      <c r="X5120" t="s">
        <v>225</v>
      </c>
      <c r="Y5120">
        <v>25500</v>
      </c>
      <c r="AB5120">
        <v>1</v>
      </c>
      <c r="AC5120">
        <v>1</v>
      </c>
      <c r="AD5120">
        <v>3</v>
      </c>
      <c r="AE5120">
        <v>1608</v>
      </c>
      <c r="AF5120">
        <v>1</v>
      </c>
      <c r="AQ5120">
        <v>1</v>
      </c>
      <c r="AR5120">
        <f t="shared" si="79"/>
        <v>9.68</v>
      </c>
      <c r="AS5120">
        <v>1</v>
      </c>
      <c r="AT5120" t="s">
        <v>134</v>
      </c>
      <c r="AU5120">
        <v>43</v>
      </c>
    </row>
    <row r="5121" spans="1:47">
      <c r="A5121" t="s">
        <v>17865</v>
      </c>
      <c r="C5121">
        <v>310</v>
      </c>
      <c r="D5121" t="s">
        <v>17866</v>
      </c>
      <c r="E5121">
        <v>101</v>
      </c>
      <c r="F5121" t="s">
        <v>17867</v>
      </c>
      <c r="G5121" t="s">
        <v>11287</v>
      </c>
      <c r="H5121" t="s">
        <v>220</v>
      </c>
      <c r="I5121" t="s">
        <v>17868</v>
      </c>
      <c r="J5121">
        <v>0.44353999999999999</v>
      </c>
      <c r="K5121">
        <v>1</v>
      </c>
      <c r="L5121">
        <v>1</v>
      </c>
      <c r="M5121">
        <v>1</v>
      </c>
      <c r="N5121">
        <v>1</v>
      </c>
      <c r="O5121" t="s">
        <v>225</v>
      </c>
      <c r="P5121">
        <v>0</v>
      </c>
      <c r="Q5121">
        <v>1</v>
      </c>
      <c r="R5121">
        <v>5500</v>
      </c>
      <c r="S5121" t="s">
        <v>223</v>
      </c>
      <c r="T5121">
        <v>5500</v>
      </c>
      <c r="U5121" t="s">
        <v>17865</v>
      </c>
      <c r="V5121" t="s">
        <v>455</v>
      </c>
      <c r="W5121" t="s">
        <v>225</v>
      </c>
      <c r="X5121" t="s">
        <v>225</v>
      </c>
      <c r="Y5121">
        <v>5500</v>
      </c>
      <c r="AB5121">
        <v>1</v>
      </c>
      <c r="AC5121">
        <v>1</v>
      </c>
      <c r="AD5121">
        <v>1</v>
      </c>
      <c r="AE5121">
        <v>880</v>
      </c>
      <c r="AF5121">
        <v>1</v>
      </c>
      <c r="AQ5121">
        <v>1</v>
      </c>
      <c r="AR5121">
        <f t="shared" si="79"/>
        <v>9.68</v>
      </c>
      <c r="AS5121">
        <v>1</v>
      </c>
      <c r="AT5121" t="s">
        <v>133</v>
      </c>
      <c r="AU5121">
        <v>42</v>
      </c>
    </row>
    <row r="5122" spans="1:47">
      <c r="A5122" t="s">
        <v>17869</v>
      </c>
      <c r="C5122">
        <v>310</v>
      </c>
      <c r="D5122" t="s">
        <v>17870</v>
      </c>
      <c r="E5122">
        <v>101</v>
      </c>
      <c r="F5122" t="s">
        <v>17871</v>
      </c>
      <c r="G5122" t="s">
        <v>1783</v>
      </c>
      <c r="H5122" t="s">
        <v>220</v>
      </c>
      <c r="I5122" t="s">
        <v>17872</v>
      </c>
      <c r="J5122">
        <v>0.17408999999999999</v>
      </c>
      <c r="K5122">
        <v>1</v>
      </c>
      <c r="L5122">
        <v>1</v>
      </c>
      <c r="M5122">
        <v>1</v>
      </c>
      <c r="N5122">
        <v>1</v>
      </c>
      <c r="O5122" t="s">
        <v>225</v>
      </c>
      <c r="P5122">
        <v>0</v>
      </c>
      <c r="Q5122">
        <v>1</v>
      </c>
      <c r="R5122">
        <v>1600</v>
      </c>
      <c r="S5122" t="s">
        <v>223</v>
      </c>
      <c r="T5122">
        <v>1600</v>
      </c>
      <c r="U5122" t="s">
        <v>17869</v>
      </c>
      <c r="V5122" t="s">
        <v>455</v>
      </c>
      <c r="W5122" t="s">
        <v>225</v>
      </c>
      <c r="X5122" t="s">
        <v>225</v>
      </c>
      <c r="Y5122">
        <v>1600</v>
      </c>
      <c r="AB5122">
        <v>1</v>
      </c>
      <c r="AC5122">
        <v>1</v>
      </c>
      <c r="AD5122">
        <v>1</v>
      </c>
      <c r="AE5122">
        <v>800</v>
      </c>
      <c r="AF5122">
        <v>1</v>
      </c>
      <c r="AQ5122">
        <v>1</v>
      </c>
      <c r="AR5122">
        <f t="shared" ref="AR5122:AR5185" si="80">AB5122*9.68*VLOOKUP(AU5122,atten,10,FALSE)</f>
        <v>4.6463999999999999</v>
      </c>
      <c r="AS5122">
        <v>1</v>
      </c>
      <c r="AT5122" t="s">
        <v>112</v>
      </c>
      <c r="AU5122">
        <v>20</v>
      </c>
    </row>
    <row r="5123" spans="1:47">
      <c r="A5123" t="s">
        <v>17873</v>
      </c>
      <c r="C5123">
        <v>310</v>
      </c>
      <c r="D5123" t="s">
        <v>17874</v>
      </c>
      <c r="E5123">
        <v>101</v>
      </c>
      <c r="F5123" t="s">
        <v>17875</v>
      </c>
      <c r="G5123" t="s">
        <v>11287</v>
      </c>
      <c r="H5123" t="s">
        <v>220</v>
      </c>
      <c r="I5123" t="s">
        <v>17876</v>
      </c>
      <c r="J5123">
        <v>0.50290000000000001</v>
      </c>
      <c r="K5123">
        <v>1</v>
      </c>
      <c r="L5123">
        <v>1</v>
      </c>
      <c r="M5123">
        <v>1</v>
      </c>
      <c r="N5123">
        <v>1</v>
      </c>
      <c r="O5123" t="s">
        <v>225</v>
      </c>
      <c r="P5123">
        <v>0</v>
      </c>
      <c r="Q5123">
        <v>1</v>
      </c>
      <c r="R5123">
        <v>3100</v>
      </c>
      <c r="S5123" t="s">
        <v>223</v>
      </c>
      <c r="T5123">
        <v>3100</v>
      </c>
      <c r="U5123" t="s">
        <v>17873</v>
      </c>
      <c r="V5123" t="s">
        <v>455</v>
      </c>
      <c r="W5123" t="s">
        <v>225</v>
      </c>
      <c r="X5123" t="s">
        <v>225</v>
      </c>
      <c r="Y5123">
        <v>3100</v>
      </c>
      <c r="AB5123">
        <v>1</v>
      </c>
      <c r="AC5123">
        <v>1</v>
      </c>
      <c r="AD5123">
        <v>2</v>
      </c>
      <c r="AE5123">
        <v>758</v>
      </c>
      <c r="AF5123">
        <v>1</v>
      </c>
      <c r="AQ5123">
        <v>1</v>
      </c>
      <c r="AR5123">
        <f t="shared" si="80"/>
        <v>9.68</v>
      </c>
      <c r="AS5123">
        <v>1</v>
      </c>
      <c r="AT5123" t="s">
        <v>133</v>
      </c>
      <c r="AU5123">
        <v>42</v>
      </c>
    </row>
    <row r="5124" spans="1:47">
      <c r="A5124" t="s">
        <v>17877</v>
      </c>
      <c r="C5124">
        <v>310</v>
      </c>
      <c r="D5124" t="s">
        <v>17878</v>
      </c>
      <c r="E5124">
        <v>101</v>
      </c>
      <c r="F5124" t="s">
        <v>17879</v>
      </c>
      <c r="H5124" t="s">
        <v>220</v>
      </c>
      <c r="I5124" t="s">
        <v>17880</v>
      </c>
      <c r="J5124">
        <v>0.27695999999999998</v>
      </c>
      <c r="K5124">
        <v>1</v>
      </c>
      <c r="L5124">
        <v>1</v>
      </c>
      <c r="M5124">
        <v>1</v>
      </c>
      <c r="N5124">
        <v>1</v>
      </c>
      <c r="O5124" t="s">
        <v>225</v>
      </c>
      <c r="P5124">
        <v>0</v>
      </c>
      <c r="Q5124">
        <v>1</v>
      </c>
      <c r="R5124">
        <v>2600</v>
      </c>
      <c r="S5124" t="s">
        <v>223</v>
      </c>
      <c r="T5124">
        <v>2600</v>
      </c>
      <c r="U5124" t="s">
        <v>17877</v>
      </c>
      <c r="V5124" t="s">
        <v>455</v>
      </c>
      <c r="W5124" t="s">
        <v>225</v>
      </c>
      <c r="X5124" t="s">
        <v>225</v>
      </c>
      <c r="Y5124">
        <v>2600</v>
      </c>
      <c r="AB5124">
        <v>1</v>
      </c>
      <c r="AC5124">
        <v>1</v>
      </c>
      <c r="AD5124">
        <v>3</v>
      </c>
      <c r="AE5124">
        <v>988</v>
      </c>
      <c r="AF5124">
        <v>1</v>
      </c>
      <c r="AQ5124">
        <v>1</v>
      </c>
      <c r="AR5124">
        <f t="shared" si="80"/>
        <v>9.68</v>
      </c>
      <c r="AS5124">
        <v>1</v>
      </c>
      <c r="AT5124" t="s">
        <v>133</v>
      </c>
      <c r="AU5124">
        <v>42</v>
      </c>
    </row>
    <row r="5125" spans="1:47">
      <c r="A5125" t="s">
        <v>17881</v>
      </c>
      <c r="C5125">
        <v>310</v>
      </c>
      <c r="D5125" t="s">
        <v>17882</v>
      </c>
      <c r="E5125">
        <v>101</v>
      </c>
      <c r="F5125" t="s">
        <v>17883</v>
      </c>
      <c r="G5125" t="s">
        <v>1783</v>
      </c>
      <c r="H5125" t="s">
        <v>220</v>
      </c>
      <c r="I5125" t="s">
        <v>17884</v>
      </c>
      <c r="J5125">
        <v>0.10403999999999999</v>
      </c>
      <c r="K5125">
        <v>1</v>
      </c>
      <c r="L5125">
        <v>1</v>
      </c>
      <c r="M5125">
        <v>1</v>
      </c>
      <c r="N5125">
        <v>1</v>
      </c>
      <c r="O5125" t="s">
        <v>225</v>
      </c>
      <c r="P5125">
        <v>0</v>
      </c>
      <c r="Q5125">
        <v>1</v>
      </c>
      <c r="R5125">
        <v>1200</v>
      </c>
      <c r="S5125" t="s">
        <v>223</v>
      </c>
      <c r="T5125">
        <v>1200</v>
      </c>
      <c r="U5125" t="s">
        <v>17881</v>
      </c>
      <c r="V5125" t="s">
        <v>455</v>
      </c>
      <c r="W5125" t="s">
        <v>225</v>
      </c>
      <c r="X5125" t="s">
        <v>225</v>
      </c>
      <c r="Y5125">
        <v>1200</v>
      </c>
      <c r="AB5125">
        <v>1</v>
      </c>
      <c r="AC5125">
        <v>1</v>
      </c>
      <c r="AD5125">
        <v>2</v>
      </c>
      <c r="AE5125">
        <v>878</v>
      </c>
      <c r="AF5125">
        <v>1</v>
      </c>
      <c r="AQ5125">
        <v>1</v>
      </c>
      <c r="AR5125">
        <f t="shared" si="80"/>
        <v>4.6463999999999999</v>
      </c>
      <c r="AS5125">
        <v>1</v>
      </c>
      <c r="AT5125" t="s">
        <v>112</v>
      </c>
      <c r="AU5125">
        <v>20</v>
      </c>
    </row>
    <row r="5126" spans="1:47">
      <c r="A5126" t="s">
        <v>17885</v>
      </c>
      <c r="C5126">
        <v>310</v>
      </c>
      <c r="D5126" t="s">
        <v>17886</v>
      </c>
      <c r="E5126">
        <v>906</v>
      </c>
      <c r="F5126" t="s">
        <v>11130</v>
      </c>
      <c r="G5126" t="s">
        <v>324</v>
      </c>
      <c r="H5126" t="s">
        <v>967</v>
      </c>
      <c r="I5126" t="s">
        <v>17887</v>
      </c>
      <c r="J5126">
        <v>1.47455</v>
      </c>
      <c r="K5126">
        <v>0</v>
      </c>
      <c r="L5126">
        <v>0</v>
      </c>
      <c r="M5126">
        <v>0</v>
      </c>
      <c r="N5126">
        <v>0</v>
      </c>
      <c r="P5126">
        <v>0</v>
      </c>
      <c r="Q5126">
        <v>0</v>
      </c>
      <c r="R5126">
        <v>0</v>
      </c>
      <c r="S5126" t="s">
        <v>223</v>
      </c>
      <c r="T5126">
        <v>0</v>
      </c>
      <c r="U5126" t="s">
        <v>17885</v>
      </c>
      <c r="V5126" t="s">
        <v>455</v>
      </c>
      <c r="W5126" t="s">
        <v>225</v>
      </c>
      <c r="Y5126">
        <v>0</v>
      </c>
      <c r="AB5126">
        <v>0</v>
      </c>
      <c r="AC5126">
        <v>0</v>
      </c>
      <c r="AD5126">
        <v>0</v>
      </c>
      <c r="AE5126">
        <v>0</v>
      </c>
      <c r="AF5126">
        <v>0</v>
      </c>
      <c r="AQ5126">
        <v>1</v>
      </c>
      <c r="AR5126">
        <f t="shared" si="80"/>
        <v>0</v>
      </c>
      <c r="AS5126">
        <v>1</v>
      </c>
      <c r="AT5126" t="s">
        <v>131</v>
      </c>
      <c r="AU5126">
        <v>40</v>
      </c>
    </row>
    <row r="5127" spans="1:47">
      <c r="A5127" t="s">
        <v>17888</v>
      </c>
      <c r="C5127">
        <v>310</v>
      </c>
      <c r="D5127" t="s">
        <v>17889</v>
      </c>
      <c r="E5127">
        <v>132</v>
      </c>
      <c r="F5127" t="s">
        <v>17890</v>
      </c>
      <c r="G5127" t="s">
        <v>11287</v>
      </c>
      <c r="H5127" t="s">
        <v>260</v>
      </c>
      <c r="I5127" t="s">
        <v>17891</v>
      </c>
      <c r="J5127">
        <v>0.15531</v>
      </c>
      <c r="K5127">
        <v>0</v>
      </c>
      <c r="L5127">
        <v>0</v>
      </c>
      <c r="M5127">
        <v>0</v>
      </c>
      <c r="N5127">
        <v>0</v>
      </c>
      <c r="P5127">
        <v>0</v>
      </c>
      <c r="Q5127">
        <v>0</v>
      </c>
      <c r="R5127">
        <v>0</v>
      </c>
      <c r="S5127" t="s">
        <v>223</v>
      </c>
      <c r="T5127">
        <v>0</v>
      </c>
      <c r="U5127" t="s">
        <v>17888</v>
      </c>
      <c r="V5127" t="s">
        <v>455</v>
      </c>
      <c r="W5127" t="s">
        <v>225</v>
      </c>
      <c r="Y5127">
        <v>0</v>
      </c>
      <c r="AB5127">
        <v>0</v>
      </c>
      <c r="AC5127">
        <v>0</v>
      </c>
      <c r="AD5127">
        <v>0</v>
      </c>
      <c r="AE5127">
        <v>0</v>
      </c>
      <c r="AF5127">
        <v>0</v>
      </c>
      <c r="AQ5127">
        <v>1</v>
      </c>
      <c r="AR5127">
        <f t="shared" si="80"/>
        <v>0</v>
      </c>
      <c r="AS5127">
        <v>1</v>
      </c>
      <c r="AT5127" t="s">
        <v>133</v>
      </c>
      <c r="AU5127">
        <v>42</v>
      </c>
    </row>
    <row r="5128" spans="1:47">
      <c r="A5128" t="s">
        <v>17892</v>
      </c>
      <c r="C5128">
        <v>310</v>
      </c>
      <c r="D5128" t="s">
        <v>17893</v>
      </c>
      <c r="E5128">
        <v>101</v>
      </c>
      <c r="F5128" t="s">
        <v>17894</v>
      </c>
      <c r="G5128" t="s">
        <v>11287</v>
      </c>
      <c r="H5128" t="s">
        <v>220</v>
      </c>
      <c r="I5128" t="s">
        <v>17895</v>
      </c>
      <c r="J5128">
        <v>0.27090999999999998</v>
      </c>
      <c r="K5128">
        <v>1</v>
      </c>
      <c r="L5128">
        <v>1</v>
      </c>
      <c r="M5128">
        <v>1</v>
      </c>
      <c r="N5128">
        <v>1</v>
      </c>
      <c r="O5128" t="s">
        <v>225</v>
      </c>
      <c r="P5128">
        <v>0</v>
      </c>
      <c r="Q5128">
        <v>1</v>
      </c>
      <c r="R5128">
        <v>3700</v>
      </c>
      <c r="S5128" t="s">
        <v>223</v>
      </c>
      <c r="T5128">
        <v>3700</v>
      </c>
      <c r="U5128" t="s">
        <v>17892</v>
      </c>
      <c r="V5128" t="s">
        <v>455</v>
      </c>
      <c r="W5128" t="s">
        <v>225</v>
      </c>
      <c r="X5128" t="s">
        <v>225</v>
      </c>
      <c r="Y5128">
        <v>3700</v>
      </c>
      <c r="AB5128">
        <v>1</v>
      </c>
      <c r="AC5128">
        <v>1</v>
      </c>
      <c r="AD5128">
        <v>3</v>
      </c>
      <c r="AE5128">
        <v>864</v>
      </c>
      <c r="AF5128">
        <v>1</v>
      </c>
      <c r="AQ5128">
        <v>1</v>
      </c>
      <c r="AR5128">
        <f t="shared" si="80"/>
        <v>9.68</v>
      </c>
      <c r="AS5128">
        <v>1</v>
      </c>
      <c r="AT5128" t="s">
        <v>133</v>
      </c>
      <c r="AU5128">
        <v>42</v>
      </c>
    </row>
    <row r="5129" spans="1:47">
      <c r="A5129" t="s">
        <v>17896</v>
      </c>
      <c r="C5129">
        <v>310</v>
      </c>
      <c r="D5129" t="s">
        <v>17897</v>
      </c>
      <c r="E5129">
        <v>101</v>
      </c>
      <c r="F5129" t="s">
        <v>17898</v>
      </c>
      <c r="G5129" t="s">
        <v>422</v>
      </c>
      <c r="H5129" t="s">
        <v>220</v>
      </c>
      <c r="I5129" t="s">
        <v>17899</v>
      </c>
      <c r="J5129">
        <v>1.0596099999999999</v>
      </c>
      <c r="K5129">
        <v>1</v>
      </c>
      <c r="L5129">
        <v>1</v>
      </c>
      <c r="M5129">
        <v>1</v>
      </c>
      <c r="N5129">
        <v>1</v>
      </c>
      <c r="O5129" t="s">
        <v>225</v>
      </c>
      <c r="P5129">
        <v>0</v>
      </c>
      <c r="Q5129">
        <v>1</v>
      </c>
      <c r="R5129">
        <v>8400</v>
      </c>
      <c r="S5129" t="s">
        <v>223</v>
      </c>
      <c r="T5129">
        <v>8400</v>
      </c>
      <c r="U5129" t="s">
        <v>17896</v>
      </c>
      <c r="V5129" t="s">
        <v>455</v>
      </c>
      <c r="W5129" t="s">
        <v>225</v>
      </c>
      <c r="X5129" t="s">
        <v>225</v>
      </c>
      <c r="Y5129">
        <v>8400</v>
      </c>
      <c r="AB5129">
        <v>1</v>
      </c>
      <c r="AC5129">
        <v>1</v>
      </c>
      <c r="AD5129">
        <v>3</v>
      </c>
      <c r="AE5129">
        <v>1330</v>
      </c>
      <c r="AF5129">
        <v>1</v>
      </c>
      <c r="AQ5129">
        <v>1</v>
      </c>
      <c r="AR5129">
        <f t="shared" si="80"/>
        <v>9.68</v>
      </c>
      <c r="AS5129">
        <v>1</v>
      </c>
      <c r="AT5129" t="s">
        <v>133</v>
      </c>
      <c r="AU5129">
        <v>42</v>
      </c>
    </row>
    <row r="5130" spans="1:47">
      <c r="A5130" t="s">
        <v>17900</v>
      </c>
      <c r="C5130">
        <v>310</v>
      </c>
      <c r="D5130" t="s">
        <v>17901</v>
      </c>
      <c r="E5130">
        <v>101</v>
      </c>
      <c r="F5130" t="s">
        <v>17902</v>
      </c>
      <c r="G5130" t="s">
        <v>1783</v>
      </c>
      <c r="H5130" t="s">
        <v>220</v>
      </c>
      <c r="I5130" t="s">
        <v>17903</v>
      </c>
      <c r="J5130">
        <v>0.48415999999999998</v>
      </c>
      <c r="K5130">
        <v>1</v>
      </c>
      <c r="L5130">
        <v>1</v>
      </c>
      <c r="M5130">
        <v>1</v>
      </c>
      <c r="N5130">
        <v>1</v>
      </c>
      <c r="O5130" t="s">
        <v>225</v>
      </c>
      <c r="P5130">
        <v>0</v>
      </c>
      <c r="Q5130">
        <v>1</v>
      </c>
      <c r="R5130">
        <v>3100</v>
      </c>
      <c r="S5130" t="s">
        <v>243</v>
      </c>
      <c r="T5130">
        <v>3100</v>
      </c>
      <c r="U5130" t="s">
        <v>17900</v>
      </c>
      <c r="V5130" t="s">
        <v>413</v>
      </c>
      <c r="W5130" t="s">
        <v>225</v>
      </c>
      <c r="X5130" t="s">
        <v>225</v>
      </c>
      <c r="Y5130">
        <v>3100</v>
      </c>
      <c r="AB5130">
        <v>1</v>
      </c>
      <c r="AC5130">
        <v>1</v>
      </c>
      <c r="AD5130">
        <v>3</v>
      </c>
      <c r="AE5130">
        <v>1736</v>
      </c>
      <c r="AF5130">
        <v>1.5</v>
      </c>
      <c r="AQ5130">
        <v>3</v>
      </c>
      <c r="AR5130">
        <f t="shared" si="80"/>
        <v>4.6463999999999999</v>
      </c>
      <c r="AS5130">
        <v>1</v>
      </c>
      <c r="AT5130" t="s">
        <v>112</v>
      </c>
      <c r="AU5130">
        <v>20</v>
      </c>
    </row>
    <row r="5131" spans="1:47">
      <c r="A5131" t="s">
        <v>17904</v>
      </c>
      <c r="C5131">
        <v>310</v>
      </c>
      <c r="D5131" t="s">
        <v>17822</v>
      </c>
      <c r="E5131">
        <v>710</v>
      </c>
      <c r="F5131" t="s">
        <v>17823</v>
      </c>
      <c r="H5131" t="s">
        <v>6034</v>
      </c>
      <c r="I5131" t="s">
        <v>17905</v>
      </c>
      <c r="J5131">
        <v>3.8194699999999999</v>
      </c>
      <c r="K5131">
        <v>0</v>
      </c>
      <c r="L5131">
        <v>0</v>
      </c>
      <c r="M5131">
        <v>0</v>
      </c>
      <c r="N5131">
        <v>0</v>
      </c>
      <c r="P5131">
        <v>0</v>
      </c>
      <c r="Q5131">
        <v>0</v>
      </c>
      <c r="R5131">
        <v>0</v>
      </c>
      <c r="S5131" t="s">
        <v>223</v>
      </c>
      <c r="T5131">
        <v>0</v>
      </c>
      <c r="U5131" t="s">
        <v>17904</v>
      </c>
      <c r="Y5131">
        <v>0</v>
      </c>
      <c r="AB5131">
        <v>0</v>
      </c>
      <c r="AC5131">
        <v>0</v>
      </c>
      <c r="AD5131">
        <v>0</v>
      </c>
      <c r="AE5131">
        <v>0</v>
      </c>
      <c r="AF5131">
        <v>0</v>
      </c>
      <c r="AQ5131">
        <v>1</v>
      </c>
      <c r="AR5131">
        <f t="shared" si="80"/>
        <v>0</v>
      </c>
      <c r="AS5131">
        <v>1</v>
      </c>
      <c r="AT5131" t="s">
        <v>112</v>
      </c>
      <c r="AU5131">
        <v>20</v>
      </c>
    </row>
    <row r="5132" spans="1:47">
      <c r="A5132" t="s">
        <v>17906</v>
      </c>
      <c r="C5132">
        <v>310</v>
      </c>
      <c r="D5132" t="s">
        <v>17907</v>
      </c>
      <c r="E5132">
        <v>101</v>
      </c>
      <c r="F5132" t="s">
        <v>17908</v>
      </c>
      <c r="G5132" t="s">
        <v>11287</v>
      </c>
      <c r="H5132" t="s">
        <v>220</v>
      </c>
      <c r="I5132" t="s">
        <v>17909</v>
      </c>
      <c r="J5132">
        <v>0.27345999999999998</v>
      </c>
      <c r="K5132">
        <v>1</v>
      </c>
      <c r="L5132">
        <v>1</v>
      </c>
      <c r="M5132">
        <v>1</v>
      </c>
      <c r="N5132">
        <v>1</v>
      </c>
      <c r="O5132" t="s">
        <v>225</v>
      </c>
      <c r="P5132">
        <v>0</v>
      </c>
      <c r="Q5132">
        <v>1</v>
      </c>
      <c r="R5132">
        <v>1800</v>
      </c>
      <c r="S5132" t="s">
        <v>223</v>
      </c>
      <c r="T5132">
        <v>1800</v>
      </c>
      <c r="U5132" t="s">
        <v>17906</v>
      </c>
      <c r="V5132" t="s">
        <v>455</v>
      </c>
      <c r="W5132" t="s">
        <v>225</v>
      </c>
      <c r="X5132" t="s">
        <v>225</v>
      </c>
      <c r="Y5132">
        <v>1800</v>
      </c>
      <c r="AB5132">
        <v>1</v>
      </c>
      <c r="AC5132">
        <v>1</v>
      </c>
      <c r="AD5132">
        <v>2</v>
      </c>
      <c r="AE5132">
        <v>643</v>
      </c>
      <c r="AF5132">
        <v>1</v>
      </c>
      <c r="AQ5132">
        <v>1</v>
      </c>
      <c r="AR5132">
        <f t="shared" si="80"/>
        <v>9.68</v>
      </c>
      <c r="AS5132">
        <v>1</v>
      </c>
      <c r="AT5132" t="s">
        <v>133</v>
      </c>
      <c r="AU5132">
        <v>42</v>
      </c>
    </row>
    <row r="5133" spans="1:47">
      <c r="A5133" t="s">
        <v>17910</v>
      </c>
      <c r="C5133">
        <v>310</v>
      </c>
      <c r="D5133" t="s">
        <v>17911</v>
      </c>
      <c r="E5133">
        <v>101</v>
      </c>
      <c r="F5133" t="s">
        <v>17912</v>
      </c>
      <c r="G5133" t="s">
        <v>1783</v>
      </c>
      <c r="H5133" t="s">
        <v>220</v>
      </c>
      <c r="I5133" t="s">
        <v>17913</v>
      </c>
      <c r="J5133">
        <v>0.14071</v>
      </c>
      <c r="K5133">
        <v>1</v>
      </c>
      <c r="L5133">
        <v>1</v>
      </c>
      <c r="M5133">
        <v>1</v>
      </c>
      <c r="N5133">
        <v>1</v>
      </c>
      <c r="O5133" t="s">
        <v>225</v>
      </c>
      <c r="P5133">
        <v>0</v>
      </c>
      <c r="Q5133">
        <v>1</v>
      </c>
      <c r="R5133">
        <v>400</v>
      </c>
      <c r="S5133" t="s">
        <v>223</v>
      </c>
      <c r="T5133">
        <v>400</v>
      </c>
      <c r="U5133" t="s">
        <v>17910</v>
      </c>
      <c r="V5133" t="s">
        <v>455</v>
      </c>
      <c r="W5133" t="s">
        <v>225</v>
      </c>
      <c r="X5133" t="s">
        <v>225</v>
      </c>
      <c r="Y5133">
        <v>400</v>
      </c>
      <c r="AB5133">
        <v>1</v>
      </c>
      <c r="AC5133">
        <v>1</v>
      </c>
      <c r="AD5133">
        <v>1</v>
      </c>
      <c r="AE5133">
        <v>778</v>
      </c>
      <c r="AF5133">
        <v>1</v>
      </c>
      <c r="AQ5133">
        <v>1</v>
      </c>
      <c r="AR5133">
        <f t="shared" si="80"/>
        <v>4.6463999999999999</v>
      </c>
      <c r="AS5133">
        <v>1</v>
      </c>
      <c r="AT5133" t="s">
        <v>112</v>
      </c>
      <c r="AU5133">
        <v>20</v>
      </c>
    </row>
    <row r="5134" spans="1:47">
      <c r="A5134" t="s">
        <v>17914</v>
      </c>
      <c r="C5134">
        <v>310</v>
      </c>
      <c r="D5134" t="s">
        <v>17915</v>
      </c>
      <c r="E5134">
        <v>101</v>
      </c>
      <c r="F5134" t="s">
        <v>17916</v>
      </c>
      <c r="G5134" t="s">
        <v>11287</v>
      </c>
      <c r="H5134" t="s">
        <v>220</v>
      </c>
      <c r="I5134" t="s">
        <v>17917</v>
      </c>
      <c r="J5134">
        <v>0.32602999999999999</v>
      </c>
      <c r="K5134">
        <v>1</v>
      </c>
      <c r="L5134">
        <v>1</v>
      </c>
      <c r="M5134">
        <v>1</v>
      </c>
      <c r="N5134">
        <v>1</v>
      </c>
      <c r="O5134" t="s">
        <v>225</v>
      </c>
      <c r="P5134">
        <v>0</v>
      </c>
      <c r="Q5134">
        <v>1</v>
      </c>
      <c r="R5134">
        <v>8000</v>
      </c>
      <c r="S5134" t="s">
        <v>223</v>
      </c>
      <c r="T5134">
        <v>8000</v>
      </c>
      <c r="U5134" t="s">
        <v>17914</v>
      </c>
      <c r="V5134" t="s">
        <v>455</v>
      </c>
      <c r="W5134" t="s">
        <v>225</v>
      </c>
      <c r="X5134" t="s">
        <v>225</v>
      </c>
      <c r="Y5134">
        <v>8000</v>
      </c>
      <c r="AB5134">
        <v>1</v>
      </c>
      <c r="AC5134">
        <v>1</v>
      </c>
      <c r="AD5134">
        <v>3</v>
      </c>
      <c r="AE5134">
        <v>2418</v>
      </c>
      <c r="AF5134">
        <v>1</v>
      </c>
      <c r="AQ5134">
        <v>1</v>
      </c>
      <c r="AR5134">
        <f t="shared" si="80"/>
        <v>9.68</v>
      </c>
      <c r="AS5134">
        <v>1</v>
      </c>
      <c r="AT5134" t="s">
        <v>133</v>
      </c>
      <c r="AU5134">
        <v>42</v>
      </c>
    </row>
    <row r="5135" spans="1:47">
      <c r="A5135" t="s">
        <v>17918</v>
      </c>
      <c r="C5135">
        <v>310</v>
      </c>
      <c r="D5135" t="s">
        <v>17919</v>
      </c>
      <c r="E5135">
        <v>101</v>
      </c>
      <c r="F5135" t="s">
        <v>17920</v>
      </c>
      <c r="G5135" t="s">
        <v>1783</v>
      </c>
      <c r="H5135" t="s">
        <v>220</v>
      </c>
      <c r="I5135" t="s">
        <v>17921</v>
      </c>
      <c r="J5135">
        <v>0.26899000000000001</v>
      </c>
      <c r="K5135">
        <v>1</v>
      </c>
      <c r="L5135">
        <v>1</v>
      </c>
      <c r="M5135">
        <v>1</v>
      </c>
      <c r="N5135">
        <v>1</v>
      </c>
      <c r="O5135" t="s">
        <v>225</v>
      </c>
      <c r="P5135">
        <v>0</v>
      </c>
      <c r="Q5135">
        <v>1</v>
      </c>
      <c r="R5135">
        <v>2500</v>
      </c>
      <c r="S5135" t="s">
        <v>223</v>
      </c>
      <c r="T5135">
        <v>2500</v>
      </c>
      <c r="U5135" t="s">
        <v>17918</v>
      </c>
      <c r="V5135" t="s">
        <v>455</v>
      </c>
      <c r="W5135" t="s">
        <v>225</v>
      </c>
      <c r="X5135" t="s">
        <v>225</v>
      </c>
      <c r="Y5135">
        <v>2500</v>
      </c>
      <c r="AB5135">
        <v>1</v>
      </c>
      <c r="AC5135">
        <v>1</v>
      </c>
      <c r="AD5135">
        <v>1</v>
      </c>
      <c r="AE5135">
        <v>776</v>
      </c>
      <c r="AF5135">
        <v>1</v>
      </c>
      <c r="AQ5135">
        <v>1</v>
      </c>
      <c r="AR5135">
        <f t="shared" si="80"/>
        <v>4.6463999999999999</v>
      </c>
      <c r="AS5135">
        <v>1</v>
      </c>
      <c r="AT5135" t="s">
        <v>112</v>
      </c>
      <c r="AU5135">
        <v>20</v>
      </c>
    </row>
    <row r="5136" spans="1:47">
      <c r="A5136" t="s">
        <v>17922</v>
      </c>
      <c r="C5136">
        <v>310</v>
      </c>
      <c r="D5136" t="s">
        <v>14266</v>
      </c>
      <c r="E5136">
        <v>431</v>
      </c>
      <c r="F5136" t="s">
        <v>14991</v>
      </c>
      <c r="G5136" t="s">
        <v>422</v>
      </c>
      <c r="H5136" t="s">
        <v>17923</v>
      </c>
      <c r="I5136" t="s">
        <v>17924</v>
      </c>
      <c r="J5136">
        <v>8.4133899999999997</v>
      </c>
      <c r="K5136">
        <v>0</v>
      </c>
      <c r="L5136">
        <v>0</v>
      </c>
      <c r="M5136">
        <v>0</v>
      </c>
      <c r="N5136">
        <v>0</v>
      </c>
      <c r="P5136">
        <v>0</v>
      </c>
      <c r="Q5136">
        <v>0</v>
      </c>
      <c r="R5136">
        <v>0</v>
      </c>
      <c r="S5136" t="s">
        <v>223</v>
      </c>
      <c r="T5136">
        <v>0</v>
      </c>
      <c r="U5136" t="s">
        <v>17922</v>
      </c>
      <c r="V5136" t="s">
        <v>455</v>
      </c>
      <c r="W5136" t="s">
        <v>225</v>
      </c>
      <c r="Y5136">
        <v>0</v>
      </c>
      <c r="AB5136">
        <v>0</v>
      </c>
      <c r="AC5136">
        <v>0</v>
      </c>
      <c r="AD5136">
        <v>0</v>
      </c>
      <c r="AE5136">
        <v>0</v>
      </c>
      <c r="AF5136">
        <v>0</v>
      </c>
      <c r="AQ5136">
        <v>1</v>
      </c>
      <c r="AR5136">
        <f t="shared" si="80"/>
        <v>0</v>
      </c>
      <c r="AS5136">
        <v>1</v>
      </c>
      <c r="AT5136" t="s">
        <v>127</v>
      </c>
      <c r="AU5136">
        <v>35</v>
      </c>
    </row>
    <row r="5137" spans="1:47">
      <c r="A5137" t="s">
        <v>17925</v>
      </c>
      <c r="C5137">
        <v>310</v>
      </c>
      <c r="D5137" t="s">
        <v>17926</v>
      </c>
      <c r="E5137">
        <v>101</v>
      </c>
      <c r="F5137" t="s">
        <v>17927</v>
      </c>
      <c r="G5137" t="s">
        <v>11287</v>
      </c>
      <c r="H5137" t="s">
        <v>220</v>
      </c>
      <c r="I5137" t="s">
        <v>17928</v>
      </c>
      <c r="J5137">
        <v>0.48160999999999998</v>
      </c>
      <c r="K5137">
        <v>1</v>
      </c>
      <c r="L5137">
        <v>1</v>
      </c>
      <c r="M5137">
        <v>1</v>
      </c>
      <c r="N5137">
        <v>1</v>
      </c>
      <c r="O5137" t="s">
        <v>225</v>
      </c>
      <c r="P5137">
        <v>0</v>
      </c>
      <c r="Q5137">
        <v>1</v>
      </c>
      <c r="R5137">
        <v>11500</v>
      </c>
      <c r="S5137" t="s">
        <v>243</v>
      </c>
      <c r="T5137">
        <v>11500</v>
      </c>
      <c r="U5137" t="s">
        <v>17925</v>
      </c>
      <c r="V5137" t="s">
        <v>455</v>
      </c>
      <c r="W5137" t="s">
        <v>225</v>
      </c>
      <c r="X5137" t="s">
        <v>225</v>
      </c>
      <c r="Y5137">
        <v>11500</v>
      </c>
      <c r="AB5137">
        <v>1</v>
      </c>
      <c r="AC5137">
        <v>1</v>
      </c>
      <c r="AD5137">
        <v>3</v>
      </c>
      <c r="AE5137">
        <v>1215</v>
      </c>
      <c r="AF5137">
        <v>1</v>
      </c>
      <c r="AQ5137">
        <v>2</v>
      </c>
      <c r="AR5137">
        <f t="shared" si="80"/>
        <v>9.68</v>
      </c>
      <c r="AS5137">
        <v>1</v>
      </c>
      <c r="AT5137" t="s">
        <v>133</v>
      </c>
      <c r="AU5137">
        <v>42</v>
      </c>
    </row>
    <row r="5138" spans="1:47">
      <c r="A5138" t="s">
        <v>17929</v>
      </c>
      <c r="C5138">
        <v>310</v>
      </c>
      <c r="D5138" t="s">
        <v>17930</v>
      </c>
      <c r="E5138">
        <v>340</v>
      </c>
      <c r="F5138" t="s">
        <v>17931</v>
      </c>
      <c r="G5138" t="s">
        <v>11287</v>
      </c>
      <c r="H5138" t="s">
        <v>2199</v>
      </c>
      <c r="I5138" t="s">
        <v>17932</v>
      </c>
      <c r="J5138">
        <v>0.42170000000000002</v>
      </c>
      <c r="K5138">
        <v>1</v>
      </c>
      <c r="L5138">
        <v>1</v>
      </c>
      <c r="M5138">
        <v>1</v>
      </c>
      <c r="N5138">
        <v>1</v>
      </c>
      <c r="O5138" t="s">
        <v>225</v>
      </c>
      <c r="P5138">
        <v>0</v>
      </c>
      <c r="Q5138">
        <v>1</v>
      </c>
      <c r="R5138">
        <v>400</v>
      </c>
      <c r="S5138" t="s">
        <v>223</v>
      </c>
      <c r="T5138">
        <v>400</v>
      </c>
      <c r="U5138" t="s">
        <v>17929</v>
      </c>
      <c r="V5138" t="s">
        <v>933</v>
      </c>
      <c r="W5138" t="s">
        <v>659</v>
      </c>
      <c r="X5138" t="s">
        <v>225</v>
      </c>
      <c r="Y5138">
        <v>400</v>
      </c>
      <c r="AB5138">
        <v>1</v>
      </c>
      <c r="AC5138">
        <v>1</v>
      </c>
      <c r="AD5138">
        <v>0</v>
      </c>
      <c r="AE5138">
        <v>3768</v>
      </c>
      <c r="AF5138">
        <v>2</v>
      </c>
      <c r="AQ5138">
        <v>1</v>
      </c>
      <c r="AR5138">
        <f t="shared" si="80"/>
        <v>9.68</v>
      </c>
      <c r="AS5138">
        <v>1</v>
      </c>
      <c r="AT5138" t="s">
        <v>132</v>
      </c>
      <c r="AU5138">
        <v>41</v>
      </c>
    </row>
    <row r="5139" spans="1:47">
      <c r="A5139" t="s">
        <v>17933</v>
      </c>
      <c r="C5139">
        <v>310</v>
      </c>
      <c r="D5139" t="s">
        <v>17934</v>
      </c>
      <c r="E5139">
        <v>101</v>
      </c>
      <c r="F5139" t="s">
        <v>17935</v>
      </c>
      <c r="G5139" t="s">
        <v>422</v>
      </c>
      <c r="H5139" t="s">
        <v>220</v>
      </c>
      <c r="I5139" t="s">
        <v>17936</v>
      </c>
      <c r="J5139">
        <v>0.72243000000000002</v>
      </c>
      <c r="K5139">
        <v>1</v>
      </c>
      <c r="L5139">
        <v>1</v>
      </c>
      <c r="M5139">
        <v>1</v>
      </c>
      <c r="N5139">
        <v>1</v>
      </c>
      <c r="O5139" t="s">
        <v>225</v>
      </c>
      <c r="P5139">
        <v>0</v>
      </c>
      <c r="Q5139">
        <v>1</v>
      </c>
      <c r="R5139">
        <v>6600</v>
      </c>
      <c r="S5139" t="s">
        <v>223</v>
      </c>
      <c r="T5139">
        <v>6600</v>
      </c>
      <c r="U5139" t="s">
        <v>17933</v>
      </c>
      <c r="X5139" t="s">
        <v>225</v>
      </c>
      <c r="Y5139">
        <v>6600</v>
      </c>
      <c r="AB5139">
        <v>1</v>
      </c>
      <c r="AC5139">
        <v>1</v>
      </c>
      <c r="AD5139">
        <v>3</v>
      </c>
      <c r="AE5139">
        <v>1768</v>
      </c>
      <c r="AF5139">
        <v>2</v>
      </c>
      <c r="AQ5139">
        <v>1</v>
      </c>
      <c r="AR5139">
        <f t="shared" si="80"/>
        <v>9.68</v>
      </c>
      <c r="AS5139">
        <v>1</v>
      </c>
      <c r="AT5139" t="s">
        <v>134</v>
      </c>
      <c r="AU5139">
        <v>43</v>
      </c>
    </row>
    <row r="5140" spans="1:47">
      <c r="A5140" t="s">
        <v>17937</v>
      </c>
      <c r="C5140">
        <v>310</v>
      </c>
      <c r="D5140" t="s">
        <v>17938</v>
      </c>
      <c r="E5140">
        <v>101</v>
      </c>
      <c r="F5140" t="s">
        <v>17939</v>
      </c>
      <c r="G5140" t="s">
        <v>1783</v>
      </c>
      <c r="H5140" t="s">
        <v>220</v>
      </c>
      <c r="I5140" t="s">
        <v>17940</v>
      </c>
      <c r="J5140">
        <v>0.12486999999999999</v>
      </c>
      <c r="K5140">
        <v>1</v>
      </c>
      <c r="L5140">
        <v>1</v>
      </c>
      <c r="M5140">
        <v>1</v>
      </c>
      <c r="N5140">
        <v>1</v>
      </c>
      <c r="O5140" t="s">
        <v>225</v>
      </c>
      <c r="P5140">
        <v>0</v>
      </c>
      <c r="Q5140">
        <v>1</v>
      </c>
      <c r="R5140">
        <v>400</v>
      </c>
      <c r="S5140" t="s">
        <v>223</v>
      </c>
      <c r="T5140">
        <v>400</v>
      </c>
      <c r="U5140" t="s">
        <v>17937</v>
      </c>
      <c r="V5140" t="s">
        <v>413</v>
      </c>
      <c r="W5140" t="s">
        <v>225</v>
      </c>
      <c r="X5140" t="s">
        <v>225</v>
      </c>
      <c r="Y5140">
        <v>400</v>
      </c>
      <c r="AB5140">
        <v>1</v>
      </c>
      <c r="AC5140">
        <v>1</v>
      </c>
      <c r="AD5140">
        <v>2</v>
      </c>
      <c r="AE5140">
        <v>612</v>
      </c>
      <c r="AF5140">
        <v>1</v>
      </c>
      <c r="AQ5140">
        <v>1</v>
      </c>
      <c r="AR5140">
        <f t="shared" si="80"/>
        <v>4.6463999999999999</v>
      </c>
      <c r="AS5140">
        <v>1</v>
      </c>
      <c r="AT5140" t="s">
        <v>112</v>
      </c>
      <c r="AU5140">
        <v>20</v>
      </c>
    </row>
    <row r="5141" spans="1:47">
      <c r="A5141" t="s">
        <v>17941</v>
      </c>
      <c r="C5141">
        <v>310</v>
      </c>
      <c r="D5141" t="s">
        <v>17942</v>
      </c>
      <c r="E5141">
        <v>101</v>
      </c>
      <c r="F5141" t="s">
        <v>17943</v>
      </c>
      <c r="G5141" t="s">
        <v>422</v>
      </c>
      <c r="H5141" t="s">
        <v>220</v>
      </c>
      <c r="I5141" t="s">
        <v>17944</v>
      </c>
      <c r="J5141">
        <v>1.6465700000000001</v>
      </c>
      <c r="K5141">
        <v>1</v>
      </c>
      <c r="L5141">
        <v>1</v>
      </c>
      <c r="M5141">
        <v>1</v>
      </c>
      <c r="N5141">
        <v>1</v>
      </c>
      <c r="O5141" t="s">
        <v>225</v>
      </c>
      <c r="P5141">
        <v>0</v>
      </c>
      <c r="Q5141">
        <v>1</v>
      </c>
      <c r="R5141">
        <v>10900</v>
      </c>
      <c r="S5141" t="s">
        <v>223</v>
      </c>
      <c r="T5141">
        <v>10900</v>
      </c>
      <c r="U5141" t="s">
        <v>17941</v>
      </c>
      <c r="X5141" t="s">
        <v>225</v>
      </c>
      <c r="Y5141">
        <v>10900</v>
      </c>
      <c r="AB5141">
        <v>1</v>
      </c>
      <c r="AC5141">
        <v>1</v>
      </c>
      <c r="AD5141">
        <v>3</v>
      </c>
      <c r="AE5141">
        <v>1872</v>
      </c>
      <c r="AF5141">
        <v>2</v>
      </c>
      <c r="AQ5141">
        <v>1</v>
      </c>
      <c r="AR5141">
        <f t="shared" si="80"/>
        <v>9.68</v>
      </c>
      <c r="AS5141">
        <v>1</v>
      </c>
      <c r="AT5141" t="s">
        <v>134</v>
      </c>
      <c r="AU5141">
        <v>43</v>
      </c>
    </row>
    <row r="5142" spans="1:47">
      <c r="A5142" t="s">
        <v>17945</v>
      </c>
      <c r="C5142">
        <v>310</v>
      </c>
      <c r="D5142" t="s">
        <v>17946</v>
      </c>
      <c r="E5142">
        <v>392</v>
      </c>
      <c r="F5142" t="s">
        <v>14991</v>
      </c>
      <c r="G5142" t="s">
        <v>422</v>
      </c>
      <c r="H5142" t="s">
        <v>11501</v>
      </c>
      <c r="I5142" t="s">
        <v>17947</v>
      </c>
      <c r="J5142">
        <v>0.22606000000000001</v>
      </c>
      <c r="K5142">
        <v>0</v>
      </c>
      <c r="L5142">
        <v>0</v>
      </c>
      <c r="M5142">
        <v>0</v>
      </c>
      <c r="N5142">
        <v>0</v>
      </c>
      <c r="P5142">
        <v>0</v>
      </c>
      <c r="Q5142">
        <v>0</v>
      </c>
      <c r="R5142">
        <v>0</v>
      </c>
      <c r="S5142" t="s">
        <v>223</v>
      </c>
      <c r="T5142">
        <v>0</v>
      </c>
      <c r="U5142" t="s">
        <v>17945</v>
      </c>
      <c r="Y5142">
        <v>0</v>
      </c>
      <c r="AB5142">
        <v>0</v>
      </c>
      <c r="AC5142">
        <v>0</v>
      </c>
      <c r="AD5142">
        <v>0</v>
      </c>
      <c r="AE5142">
        <v>0</v>
      </c>
      <c r="AF5142">
        <v>0</v>
      </c>
      <c r="AQ5142">
        <v>1</v>
      </c>
      <c r="AR5142">
        <f t="shared" si="80"/>
        <v>0</v>
      </c>
      <c r="AS5142">
        <v>1</v>
      </c>
      <c r="AT5142" t="s">
        <v>127</v>
      </c>
      <c r="AU5142">
        <v>35</v>
      </c>
    </row>
    <row r="5143" spans="1:47">
      <c r="A5143" t="s">
        <v>17948</v>
      </c>
      <c r="C5143">
        <v>310</v>
      </c>
      <c r="D5143" t="s">
        <v>17949</v>
      </c>
      <c r="E5143">
        <v>101</v>
      </c>
      <c r="F5143" t="s">
        <v>17950</v>
      </c>
      <c r="G5143" t="s">
        <v>1783</v>
      </c>
      <c r="H5143" t="s">
        <v>220</v>
      </c>
      <c r="I5143" t="s">
        <v>17951</v>
      </c>
      <c r="J5143">
        <v>0.13164000000000001</v>
      </c>
      <c r="K5143">
        <v>1</v>
      </c>
      <c r="L5143">
        <v>1</v>
      </c>
      <c r="M5143">
        <v>1</v>
      </c>
      <c r="N5143">
        <v>1</v>
      </c>
      <c r="O5143" t="s">
        <v>225</v>
      </c>
      <c r="P5143">
        <v>0</v>
      </c>
      <c r="Q5143">
        <v>1</v>
      </c>
      <c r="R5143">
        <v>600</v>
      </c>
      <c r="S5143" t="s">
        <v>223</v>
      </c>
      <c r="T5143">
        <v>600</v>
      </c>
      <c r="U5143" t="s">
        <v>17948</v>
      </c>
      <c r="V5143" t="s">
        <v>455</v>
      </c>
      <c r="W5143" t="s">
        <v>225</v>
      </c>
      <c r="X5143" t="s">
        <v>225</v>
      </c>
      <c r="Y5143">
        <v>600</v>
      </c>
      <c r="AB5143">
        <v>1</v>
      </c>
      <c r="AC5143">
        <v>1</v>
      </c>
      <c r="AD5143">
        <v>3</v>
      </c>
      <c r="AE5143">
        <v>908</v>
      </c>
      <c r="AF5143">
        <v>1</v>
      </c>
      <c r="AQ5143">
        <v>2</v>
      </c>
      <c r="AR5143">
        <f t="shared" si="80"/>
        <v>4.6463999999999999</v>
      </c>
      <c r="AS5143">
        <v>1</v>
      </c>
      <c r="AT5143" t="s">
        <v>112</v>
      </c>
      <c r="AU5143">
        <v>20</v>
      </c>
    </row>
    <row r="5144" spans="1:47">
      <c r="A5144" t="s">
        <v>17952</v>
      </c>
      <c r="C5144">
        <v>310</v>
      </c>
      <c r="D5144" t="s">
        <v>17953</v>
      </c>
      <c r="E5144">
        <v>101</v>
      </c>
      <c r="F5144" t="s">
        <v>17954</v>
      </c>
      <c r="G5144" t="s">
        <v>422</v>
      </c>
      <c r="H5144" t="s">
        <v>220</v>
      </c>
      <c r="I5144" t="s">
        <v>17955</v>
      </c>
      <c r="J5144">
        <v>0.92035</v>
      </c>
      <c r="K5144">
        <v>1</v>
      </c>
      <c r="L5144">
        <v>1</v>
      </c>
      <c r="M5144">
        <v>1</v>
      </c>
      <c r="N5144">
        <v>1</v>
      </c>
      <c r="O5144" t="s">
        <v>225</v>
      </c>
      <c r="P5144">
        <v>0</v>
      </c>
      <c r="Q5144">
        <v>1</v>
      </c>
      <c r="R5144">
        <v>26800</v>
      </c>
      <c r="S5144" t="s">
        <v>223</v>
      </c>
      <c r="T5144">
        <v>26800</v>
      </c>
      <c r="U5144" t="s">
        <v>17952</v>
      </c>
      <c r="V5144" t="s">
        <v>455</v>
      </c>
      <c r="W5144" t="s">
        <v>225</v>
      </c>
      <c r="X5144" t="s">
        <v>225</v>
      </c>
      <c r="Y5144">
        <v>26800</v>
      </c>
      <c r="AB5144">
        <v>1</v>
      </c>
      <c r="AC5144">
        <v>1</v>
      </c>
      <c r="AD5144">
        <v>3</v>
      </c>
      <c r="AE5144">
        <v>2400</v>
      </c>
      <c r="AF5144">
        <v>2.2999999999999998</v>
      </c>
      <c r="AQ5144">
        <v>1</v>
      </c>
      <c r="AR5144">
        <f t="shared" si="80"/>
        <v>9.68</v>
      </c>
      <c r="AS5144">
        <v>1</v>
      </c>
      <c r="AT5144" t="s">
        <v>133</v>
      </c>
      <c r="AU5144">
        <v>42</v>
      </c>
    </row>
    <row r="5145" spans="1:47">
      <c r="A5145" t="s">
        <v>17956</v>
      </c>
      <c r="C5145">
        <v>310</v>
      </c>
      <c r="D5145" t="s">
        <v>17957</v>
      </c>
      <c r="E5145">
        <v>101</v>
      </c>
      <c r="F5145" t="s">
        <v>17958</v>
      </c>
      <c r="G5145" t="s">
        <v>1783</v>
      </c>
      <c r="H5145" t="s">
        <v>220</v>
      </c>
      <c r="I5145" t="s">
        <v>17959</v>
      </c>
      <c r="J5145">
        <v>0.11976000000000001</v>
      </c>
      <c r="K5145">
        <v>1</v>
      </c>
      <c r="L5145">
        <v>1</v>
      </c>
      <c r="M5145">
        <v>1</v>
      </c>
      <c r="N5145">
        <v>1</v>
      </c>
      <c r="O5145" t="s">
        <v>225</v>
      </c>
      <c r="P5145">
        <v>0</v>
      </c>
      <c r="Q5145">
        <v>0</v>
      </c>
      <c r="R5145">
        <v>0</v>
      </c>
      <c r="S5145" t="s">
        <v>223</v>
      </c>
      <c r="T5145">
        <v>0</v>
      </c>
      <c r="U5145" t="s">
        <v>17956</v>
      </c>
      <c r="V5145" t="s">
        <v>455</v>
      </c>
      <c r="W5145" t="s">
        <v>225</v>
      </c>
      <c r="X5145" t="s">
        <v>225</v>
      </c>
      <c r="Y5145">
        <v>5700</v>
      </c>
      <c r="AB5145">
        <v>1</v>
      </c>
      <c r="AC5145">
        <v>1</v>
      </c>
      <c r="AD5145">
        <v>4</v>
      </c>
      <c r="AE5145">
        <v>952</v>
      </c>
      <c r="AF5145">
        <v>1</v>
      </c>
      <c r="AQ5145">
        <v>1</v>
      </c>
      <c r="AR5145">
        <f t="shared" si="80"/>
        <v>4.6463999999999999</v>
      </c>
      <c r="AS5145">
        <v>1</v>
      </c>
      <c r="AT5145" t="s">
        <v>112</v>
      </c>
      <c r="AU5145">
        <v>20</v>
      </c>
    </row>
    <row r="5146" spans="1:47">
      <c r="A5146" t="s">
        <v>17960</v>
      </c>
      <c r="C5146">
        <v>310</v>
      </c>
      <c r="D5146" t="s">
        <v>17961</v>
      </c>
      <c r="E5146">
        <v>101</v>
      </c>
      <c r="F5146" t="s">
        <v>17962</v>
      </c>
      <c r="G5146" t="s">
        <v>422</v>
      </c>
      <c r="H5146" t="s">
        <v>220</v>
      </c>
      <c r="I5146" t="s">
        <v>17963</v>
      </c>
      <c r="J5146">
        <v>0.71872000000000003</v>
      </c>
      <c r="K5146">
        <v>1</v>
      </c>
      <c r="L5146">
        <v>1</v>
      </c>
      <c r="M5146">
        <v>1</v>
      </c>
      <c r="N5146">
        <v>1</v>
      </c>
      <c r="O5146" t="s">
        <v>225</v>
      </c>
      <c r="P5146">
        <v>0</v>
      </c>
      <c r="Q5146">
        <v>1</v>
      </c>
      <c r="R5146">
        <v>19800</v>
      </c>
      <c r="S5146" t="s">
        <v>223</v>
      </c>
      <c r="T5146">
        <v>19800</v>
      </c>
      <c r="U5146" t="s">
        <v>17960</v>
      </c>
      <c r="V5146" t="s">
        <v>455</v>
      </c>
      <c r="W5146" t="s">
        <v>225</v>
      </c>
      <c r="X5146" t="s">
        <v>225</v>
      </c>
      <c r="Y5146">
        <v>19800</v>
      </c>
      <c r="AB5146">
        <v>1</v>
      </c>
      <c r="AC5146">
        <v>1</v>
      </c>
      <c r="AD5146">
        <v>4</v>
      </c>
      <c r="AE5146">
        <v>1959</v>
      </c>
      <c r="AF5146">
        <v>1</v>
      </c>
      <c r="AQ5146">
        <v>1</v>
      </c>
      <c r="AR5146">
        <f t="shared" si="80"/>
        <v>9.68</v>
      </c>
      <c r="AS5146">
        <v>1</v>
      </c>
      <c r="AT5146" t="s">
        <v>133</v>
      </c>
      <c r="AU5146">
        <v>42</v>
      </c>
    </row>
    <row r="5147" spans="1:47">
      <c r="A5147" t="s">
        <v>17964</v>
      </c>
      <c r="C5147">
        <v>310</v>
      </c>
      <c r="D5147" t="s">
        <v>17965</v>
      </c>
      <c r="E5147">
        <v>101</v>
      </c>
      <c r="F5147" t="s">
        <v>17966</v>
      </c>
      <c r="G5147" t="s">
        <v>422</v>
      </c>
      <c r="H5147" t="s">
        <v>220</v>
      </c>
      <c r="I5147" t="s">
        <v>17967</v>
      </c>
      <c r="J5147">
        <v>0.47785</v>
      </c>
      <c r="K5147">
        <v>1</v>
      </c>
      <c r="L5147">
        <v>1</v>
      </c>
      <c r="M5147">
        <v>1</v>
      </c>
      <c r="N5147">
        <v>1</v>
      </c>
      <c r="O5147" t="s">
        <v>225</v>
      </c>
      <c r="P5147">
        <v>0</v>
      </c>
      <c r="Q5147">
        <v>1</v>
      </c>
      <c r="R5147">
        <v>10300</v>
      </c>
      <c r="S5147" t="s">
        <v>223</v>
      </c>
      <c r="T5147">
        <v>10300</v>
      </c>
      <c r="U5147" t="s">
        <v>17964</v>
      </c>
      <c r="V5147" t="s">
        <v>455</v>
      </c>
      <c r="W5147" t="s">
        <v>225</v>
      </c>
      <c r="X5147" t="s">
        <v>225</v>
      </c>
      <c r="Y5147">
        <v>10300</v>
      </c>
      <c r="AB5147">
        <v>1</v>
      </c>
      <c r="AC5147">
        <v>1</v>
      </c>
      <c r="AD5147">
        <v>3</v>
      </c>
      <c r="AE5147">
        <v>1320</v>
      </c>
      <c r="AF5147">
        <v>1</v>
      </c>
      <c r="AQ5147">
        <v>1</v>
      </c>
      <c r="AR5147">
        <f t="shared" si="80"/>
        <v>9.68</v>
      </c>
      <c r="AS5147">
        <v>1</v>
      </c>
      <c r="AT5147" t="s">
        <v>133</v>
      </c>
      <c r="AU5147">
        <v>42</v>
      </c>
    </row>
    <row r="5148" spans="1:47">
      <c r="A5148" t="s">
        <v>17968</v>
      </c>
      <c r="C5148">
        <v>310</v>
      </c>
      <c r="D5148" t="s">
        <v>17969</v>
      </c>
      <c r="E5148">
        <v>101</v>
      </c>
      <c r="F5148" t="s">
        <v>17970</v>
      </c>
      <c r="G5148" t="s">
        <v>1783</v>
      </c>
      <c r="H5148" t="s">
        <v>220</v>
      </c>
      <c r="I5148" t="s">
        <v>17971</v>
      </c>
      <c r="J5148">
        <v>0.12559999999999999</v>
      </c>
      <c r="K5148">
        <v>1</v>
      </c>
      <c r="L5148">
        <v>1</v>
      </c>
      <c r="M5148">
        <v>1</v>
      </c>
      <c r="N5148">
        <v>1</v>
      </c>
      <c r="O5148" t="s">
        <v>225</v>
      </c>
      <c r="P5148">
        <v>0</v>
      </c>
      <c r="Q5148">
        <v>1</v>
      </c>
      <c r="R5148">
        <v>8500</v>
      </c>
      <c r="S5148" t="s">
        <v>223</v>
      </c>
      <c r="T5148">
        <v>8500</v>
      </c>
      <c r="U5148" t="s">
        <v>17968</v>
      </c>
      <c r="V5148" t="s">
        <v>455</v>
      </c>
      <c r="W5148" t="s">
        <v>225</v>
      </c>
      <c r="X5148" t="s">
        <v>225</v>
      </c>
      <c r="Y5148">
        <v>8500</v>
      </c>
      <c r="AB5148">
        <v>1</v>
      </c>
      <c r="AC5148">
        <v>1</v>
      </c>
      <c r="AD5148">
        <v>2</v>
      </c>
      <c r="AE5148">
        <v>928</v>
      </c>
      <c r="AF5148">
        <v>2</v>
      </c>
      <c r="AQ5148">
        <v>1</v>
      </c>
      <c r="AR5148">
        <f t="shared" si="80"/>
        <v>4.6463999999999999</v>
      </c>
      <c r="AS5148">
        <v>1</v>
      </c>
      <c r="AT5148" t="s">
        <v>112</v>
      </c>
      <c r="AU5148">
        <v>20</v>
      </c>
    </row>
    <row r="5149" spans="1:47">
      <c r="A5149" t="s">
        <v>17972</v>
      </c>
      <c r="C5149">
        <v>310</v>
      </c>
      <c r="D5149" t="s">
        <v>17973</v>
      </c>
      <c r="E5149">
        <v>101</v>
      </c>
      <c r="F5149" t="s">
        <v>17974</v>
      </c>
      <c r="G5149" t="s">
        <v>11287</v>
      </c>
      <c r="H5149" t="s">
        <v>220</v>
      </c>
      <c r="I5149" t="s">
        <v>17975</v>
      </c>
      <c r="J5149">
        <v>0.88492000000000004</v>
      </c>
      <c r="K5149">
        <v>1</v>
      </c>
      <c r="L5149">
        <v>1</v>
      </c>
      <c r="M5149">
        <v>1</v>
      </c>
      <c r="N5149">
        <v>1</v>
      </c>
      <c r="O5149" t="s">
        <v>225</v>
      </c>
      <c r="P5149">
        <v>0</v>
      </c>
      <c r="Q5149">
        <v>1</v>
      </c>
      <c r="R5149">
        <v>18600</v>
      </c>
      <c r="S5149" t="s">
        <v>223</v>
      </c>
      <c r="T5149">
        <v>18600</v>
      </c>
      <c r="U5149" t="s">
        <v>17972</v>
      </c>
      <c r="V5149" t="s">
        <v>455</v>
      </c>
      <c r="W5149" t="s">
        <v>225</v>
      </c>
      <c r="X5149" t="s">
        <v>225</v>
      </c>
      <c r="Y5149">
        <v>18600</v>
      </c>
      <c r="AB5149">
        <v>1</v>
      </c>
      <c r="AC5149">
        <v>1</v>
      </c>
      <c r="AD5149">
        <v>3</v>
      </c>
      <c r="AE5149">
        <v>936</v>
      </c>
      <c r="AF5149">
        <v>1.5</v>
      </c>
      <c r="AQ5149">
        <v>1</v>
      </c>
      <c r="AR5149">
        <f t="shared" si="80"/>
        <v>9.68</v>
      </c>
      <c r="AS5149">
        <v>1</v>
      </c>
      <c r="AT5149" t="s">
        <v>133</v>
      </c>
      <c r="AU5149">
        <v>42</v>
      </c>
    </row>
    <row r="5150" spans="1:47">
      <c r="A5150" t="s">
        <v>17976</v>
      </c>
      <c r="C5150">
        <v>310</v>
      </c>
      <c r="D5150" t="s">
        <v>17977</v>
      </c>
      <c r="E5150">
        <v>101</v>
      </c>
      <c r="F5150" t="s">
        <v>17978</v>
      </c>
      <c r="G5150" t="s">
        <v>1783</v>
      </c>
      <c r="H5150" t="s">
        <v>220</v>
      </c>
      <c r="I5150" t="s">
        <v>17979</v>
      </c>
      <c r="J5150">
        <v>0.35094999999999998</v>
      </c>
      <c r="K5150">
        <v>1</v>
      </c>
      <c r="L5150">
        <v>1</v>
      </c>
      <c r="M5150">
        <v>1</v>
      </c>
      <c r="N5150">
        <v>1</v>
      </c>
      <c r="O5150" t="s">
        <v>225</v>
      </c>
      <c r="P5150">
        <v>0</v>
      </c>
      <c r="Q5150">
        <v>1</v>
      </c>
      <c r="R5150">
        <v>1700</v>
      </c>
      <c r="S5150" t="s">
        <v>223</v>
      </c>
      <c r="T5150">
        <v>1700</v>
      </c>
      <c r="U5150" t="s">
        <v>17976</v>
      </c>
      <c r="V5150" t="s">
        <v>455</v>
      </c>
      <c r="W5150" t="s">
        <v>225</v>
      </c>
      <c r="X5150" t="s">
        <v>225</v>
      </c>
      <c r="Y5150">
        <v>1700</v>
      </c>
      <c r="AB5150">
        <v>1</v>
      </c>
      <c r="AC5150">
        <v>1</v>
      </c>
      <c r="AD5150">
        <v>2</v>
      </c>
      <c r="AE5150">
        <v>768</v>
      </c>
      <c r="AF5150">
        <v>1</v>
      </c>
      <c r="AQ5150">
        <v>3</v>
      </c>
      <c r="AR5150">
        <f t="shared" si="80"/>
        <v>4.6463999999999999</v>
      </c>
      <c r="AS5150">
        <v>1</v>
      </c>
      <c r="AT5150" t="s">
        <v>112</v>
      </c>
      <c r="AU5150">
        <v>20</v>
      </c>
    </row>
    <row r="5151" spans="1:47">
      <c r="A5151" t="s">
        <v>17980</v>
      </c>
      <c r="C5151">
        <v>310</v>
      </c>
      <c r="D5151" t="s">
        <v>17981</v>
      </c>
      <c r="E5151">
        <v>101</v>
      </c>
      <c r="F5151" t="s">
        <v>17982</v>
      </c>
      <c r="G5151" t="s">
        <v>1783</v>
      </c>
      <c r="H5151" t="s">
        <v>220</v>
      </c>
      <c r="I5151" t="s">
        <v>17983</v>
      </c>
      <c r="J5151">
        <v>0.34673999999999999</v>
      </c>
      <c r="K5151">
        <v>1</v>
      </c>
      <c r="L5151">
        <v>1</v>
      </c>
      <c r="M5151">
        <v>1</v>
      </c>
      <c r="N5151">
        <v>1</v>
      </c>
      <c r="O5151" t="s">
        <v>225</v>
      </c>
      <c r="P5151">
        <v>0</v>
      </c>
      <c r="Q5151">
        <v>1</v>
      </c>
      <c r="R5151">
        <v>10500</v>
      </c>
      <c r="S5151" t="s">
        <v>223</v>
      </c>
      <c r="T5151">
        <v>10500</v>
      </c>
      <c r="U5151" t="s">
        <v>17980</v>
      </c>
      <c r="V5151" t="s">
        <v>455</v>
      </c>
      <c r="W5151" t="s">
        <v>225</v>
      </c>
      <c r="X5151" t="s">
        <v>225</v>
      </c>
      <c r="Y5151">
        <v>10500</v>
      </c>
      <c r="AB5151">
        <v>1</v>
      </c>
      <c r="AC5151">
        <v>1</v>
      </c>
      <c r="AD5151">
        <v>3</v>
      </c>
      <c r="AE5151">
        <v>1308</v>
      </c>
      <c r="AF5151">
        <v>1</v>
      </c>
      <c r="AQ5151">
        <v>3</v>
      </c>
      <c r="AR5151">
        <f t="shared" si="80"/>
        <v>4.6463999999999999</v>
      </c>
      <c r="AS5151">
        <v>1</v>
      </c>
      <c r="AT5151" t="s">
        <v>112</v>
      </c>
      <c r="AU5151">
        <v>20</v>
      </c>
    </row>
    <row r="5152" spans="1:47">
      <c r="A5152" t="s">
        <v>17984</v>
      </c>
      <c r="C5152">
        <v>310</v>
      </c>
      <c r="D5152" t="s">
        <v>17985</v>
      </c>
      <c r="E5152">
        <v>101</v>
      </c>
      <c r="F5152" t="s">
        <v>17986</v>
      </c>
      <c r="G5152" t="s">
        <v>1783</v>
      </c>
      <c r="H5152" t="s">
        <v>220</v>
      </c>
      <c r="I5152" t="s">
        <v>17987</v>
      </c>
      <c r="J5152">
        <v>0.39591999999999999</v>
      </c>
      <c r="K5152">
        <v>1</v>
      </c>
      <c r="L5152">
        <v>1</v>
      </c>
      <c r="M5152">
        <v>1</v>
      </c>
      <c r="N5152">
        <v>1</v>
      </c>
      <c r="O5152" t="s">
        <v>225</v>
      </c>
      <c r="P5152">
        <v>0</v>
      </c>
      <c r="Q5152">
        <v>1</v>
      </c>
      <c r="R5152">
        <v>0</v>
      </c>
      <c r="S5152" t="s">
        <v>223</v>
      </c>
      <c r="T5152">
        <v>0</v>
      </c>
      <c r="U5152" t="s">
        <v>17984</v>
      </c>
      <c r="V5152" t="s">
        <v>455</v>
      </c>
      <c r="W5152" t="s">
        <v>225</v>
      </c>
      <c r="X5152" t="s">
        <v>225</v>
      </c>
      <c r="Y5152">
        <v>0</v>
      </c>
      <c r="AB5152">
        <v>1</v>
      </c>
      <c r="AC5152">
        <v>1</v>
      </c>
      <c r="AD5152">
        <v>1</v>
      </c>
      <c r="AE5152">
        <v>440</v>
      </c>
      <c r="AF5152">
        <v>1</v>
      </c>
      <c r="AQ5152">
        <v>1</v>
      </c>
      <c r="AR5152">
        <f t="shared" si="80"/>
        <v>4.6463999999999999</v>
      </c>
      <c r="AS5152">
        <v>1</v>
      </c>
      <c r="AT5152" t="s">
        <v>112</v>
      </c>
      <c r="AU5152">
        <v>20</v>
      </c>
    </row>
    <row r="5153" spans="1:47">
      <c r="A5153" t="s">
        <v>17988</v>
      </c>
      <c r="B5153" t="s">
        <v>293</v>
      </c>
      <c r="C5153">
        <v>310</v>
      </c>
      <c r="D5153" t="s">
        <v>12935</v>
      </c>
      <c r="E5153">
        <v>0</v>
      </c>
      <c r="J5153">
        <v>86.499229999999997</v>
      </c>
      <c r="K5153">
        <v>0</v>
      </c>
      <c r="L5153">
        <v>0</v>
      </c>
      <c r="M5153">
        <v>0</v>
      </c>
      <c r="N5153">
        <v>0</v>
      </c>
      <c r="P5153">
        <v>0</v>
      </c>
      <c r="Q5153">
        <v>0</v>
      </c>
      <c r="R5153">
        <v>0</v>
      </c>
      <c r="S5153" t="s">
        <v>296</v>
      </c>
      <c r="T5153">
        <v>0</v>
      </c>
      <c r="Y5153">
        <v>0</v>
      </c>
      <c r="AB5153">
        <v>0</v>
      </c>
      <c r="AC5153">
        <v>0</v>
      </c>
      <c r="AD5153">
        <v>0</v>
      </c>
      <c r="AE5153">
        <v>0</v>
      </c>
      <c r="AF5153">
        <v>0</v>
      </c>
      <c r="AG5153" t="s">
        <v>845</v>
      </c>
      <c r="AQ5153">
        <v>4</v>
      </c>
      <c r="AR5153">
        <f t="shared" si="80"/>
        <v>0</v>
      </c>
      <c r="AS5153">
        <v>1</v>
      </c>
      <c r="AT5153" t="s">
        <v>132</v>
      </c>
      <c r="AU5153">
        <v>41</v>
      </c>
    </row>
    <row r="5154" spans="1:47">
      <c r="A5154" t="s">
        <v>17989</v>
      </c>
      <c r="C5154">
        <v>310</v>
      </c>
      <c r="D5154" t="s">
        <v>17990</v>
      </c>
      <c r="E5154">
        <v>101</v>
      </c>
      <c r="F5154" t="s">
        <v>17991</v>
      </c>
      <c r="G5154" t="s">
        <v>11287</v>
      </c>
      <c r="H5154" t="s">
        <v>220</v>
      </c>
      <c r="I5154" t="s">
        <v>17992</v>
      </c>
      <c r="J5154">
        <v>0.76695999999999998</v>
      </c>
      <c r="K5154">
        <v>1</v>
      </c>
      <c r="L5154">
        <v>1</v>
      </c>
      <c r="M5154">
        <v>1</v>
      </c>
      <c r="N5154">
        <v>1</v>
      </c>
      <c r="O5154" t="s">
        <v>225</v>
      </c>
      <c r="P5154">
        <v>0</v>
      </c>
      <c r="Q5154">
        <v>1</v>
      </c>
      <c r="R5154">
        <v>800</v>
      </c>
      <c r="S5154" t="s">
        <v>223</v>
      </c>
      <c r="T5154">
        <v>800</v>
      </c>
      <c r="U5154" t="s">
        <v>17989</v>
      </c>
      <c r="V5154" t="s">
        <v>455</v>
      </c>
      <c r="W5154" t="s">
        <v>225</v>
      </c>
      <c r="X5154" t="s">
        <v>225</v>
      </c>
      <c r="Y5154">
        <v>800</v>
      </c>
      <c r="AB5154">
        <v>1</v>
      </c>
      <c r="AC5154">
        <v>1</v>
      </c>
      <c r="AD5154">
        <v>1</v>
      </c>
      <c r="AE5154">
        <v>270</v>
      </c>
      <c r="AF5154">
        <v>1</v>
      </c>
      <c r="AQ5154">
        <v>1</v>
      </c>
      <c r="AR5154">
        <f t="shared" si="80"/>
        <v>9.68</v>
      </c>
      <c r="AS5154">
        <v>1</v>
      </c>
      <c r="AT5154" t="s">
        <v>133</v>
      </c>
      <c r="AU5154">
        <v>42</v>
      </c>
    </row>
    <row r="5155" spans="1:47">
      <c r="A5155" t="s">
        <v>17993</v>
      </c>
      <c r="C5155">
        <v>310</v>
      </c>
      <c r="D5155" t="s">
        <v>17946</v>
      </c>
      <c r="E5155">
        <v>392</v>
      </c>
      <c r="F5155" t="s">
        <v>14991</v>
      </c>
      <c r="G5155" t="s">
        <v>11287</v>
      </c>
      <c r="H5155" t="s">
        <v>11501</v>
      </c>
      <c r="I5155" t="s">
        <v>17994</v>
      </c>
      <c r="J5155">
        <v>0.50624000000000002</v>
      </c>
      <c r="K5155">
        <v>0</v>
      </c>
      <c r="L5155">
        <v>0</v>
      </c>
      <c r="M5155">
        <v>0</v>
      </c>
      <c r="N5155">
        <v>0</v>
      </c>
      <c r="P5155">
        <v>0</v>
      </c>
      <c r="Q5155">
        <v>0</v>
      </c>
      <c r="R5155">
        <v>0</v>
      </c>
      <c r="S5155" t="s">
        <v>223</v>
      </c>
      <c r="T5155">
        <v>0</v>
      </c>
      <c r="U5155" t="s">
        <v>17993</v>
      </c>
      <c r="Y5155">
        <v>0</v>
      </c>
      <c r="AB5155">
        <v>0</v>
      </c>
      <c r="AC5155">
        <v>0</v>
      </c>
      <c r="AD5155">
        <v>0</v>
      </c>
      <c r="AE5155">
        <v>0</v>
      </c>
      <c r="AF5155">
        <v>0</v>
      </c>
      <c r="AQ5155">
        <v>1</v>
      </c>
      <c r="AR5155">
        <f t="shared" si="80"/>
        <v>0</v>
      </c>
      <c r="AS5155">
        <v>1</v>
      </c>
      <c r="AT5155" t="s">
        <v>127</v>
      </c>
      <c r="AU5155">
        <v>35</v>
      </c>
    </row>
    <row r="5156" spans="1:47">
      <c r="A5156" t="s">
        <v>17995</v>
      </c>
      <c r="C5156">
        <v>310</v>
      </c>
      <c r="D5156" t="s">
        <v>17996</v>
      </c>
      <c r="E5156">
        <v>101</v>
      </c>
      <c r="F5156" t="s">
        <v>17997</v>
      </c>
      <c r="G5156" t="s">
        <v>1783</v>
      </c>
      <c r="H5156" t="s">
        <v>220</v>
      </c>
      <c r="I5156" t="s">
        <v>17998</v>
      </c>
      <c r="J5156">
        <v>0.1489</v>
      </c>
      <c r="K5156">
        <v>1</v>
      </c>
      <c r="L5156">
        <v>1</v>
      </c>
      <c r="M5156">
        <v>1</v>
      </c>
      <c r="N5156">
        <v>1</v>
      </c>
      <c r="O5156" t="s">
        <v>225</v>
      </c>
      <c r="P5156">
        <v>0</v>
      </c>
      <c r="Q5156">
        <v>1</v>
      </c>
      <c r="R5156">
        <v>5300</v>
      </c>
      <c r="S5156" t="s">
        <v>223</v>
      </c>
      <c r="T5156">
        <v>5300</v>
      </c>
      <c r="U5156" t="s">
        <v>17995</v>
      </c>
      <c r="V5156" t="s">
        <v>455</v>
      </c>
      <c r="W5156" t="s">
        <v>225</v>
      </c>
      <c r="X5156" t="s">
        <v>225</v>
      </c>
      <c r="Y5156">
        <v>5300</v>
      </c>
      <c r="AB5156">
        <v>1</v>
      </c>
      <c r="AC5156">
        <v>1</v>
      </c>
      <c r="AD5156">
        <v>1</v>
      </c>
      <c r="AE5156">
        <v>560</v>
      </c>
      <c r="AF5156">
        <v>1</v>
      </c>
      <c r="AQ5156">
        <v>2</v>
      </c>
      <c r="AR5156">
        <f t="shared" si="80"/>
        <v>4.6463999999999999</v>
      </c>
      <c r="AS5156">
        <v>1</v>
      </c>
      <c r="AT5156" t="s">
        <v>112</v>
      </c>
      <c r="AU5156">
        <v>20</v>
      </c>
    </row>
    <row r="5157" spans="1:47">
      <c r="A5157" t="s">
        <v>17999</v>
      </c>
      <c r="C5157">
        <v>310</v>
      </c>
      <c r="D5157" t="s">
        <v>18000</v>
      </c>
      <c r="E5157">
        <v>906</v>
      </c>
      <c r="F5157" t="s">
        <v>11130</v>
      </c>
      <c r="G5157" t="s">
        <v>324</v>
      </c>
      <c r="H5157" t="s">
        <v>967</v>
      </c>
      <c r="I5157" t="s">
        <v>18001</v>
      </c>
      <c r="J5157">
        <v>1.8709</v>
      </c>
      <c r="K5157">
        <v>0</v>
      </c>
      <c r="L5157">
        <v>0</v>
      </c>
      <c r="M5157">
        <v>0</v>
      </c>
      <c r="N5157">
        <v>0</v>
      </c>
      <c r="P5157">
        <v>0</v>
      </c>
      <c r="Q5157">
        <v>0</v>
      </c>
      <c r="R5157">
        <v>0</v>
      </c>
      <c r="S5157" t="s">
        <v>223</v>
      </c>
      <c r="T5157">
        <v>0</v>
      </c>
      <c r="U5157" t="s">
        <v>17999</v>
      </c>
      <c r="V5157" t="s">
        <v>455</v>
      </c>
      <c r="W5157" t="s">
        <v>225</v>
      </c>
      <c r="Y5157">
        <v>0</v>
      </c>
      <c r="AB5157">
        <v>0</v>
      </c>
      <c r="AC5157">
        <v>0</v>
      </c>
      <c r="AD5157">
        <v>0</v>
      </c>
      <c r="AE5157">
        <v>0</v>
      </c>
      <c r="AF5157">
        <v>0</v>
      </c>
      <c r="AQ5157">
        <v>1</v>
      </c>
      <c r="AR5157">
        <f t="shared" si="80"/>
        <v>0</v>
      </c>
      <c r="AS5157">
        <v>1</v>
      </c>
      <c r="AT5157" t="s">
        <v>131</v>
      </c>
      <c r="AU5157">
        <v>40</v>
      </c>
    </row>
    <row r="5158" spans="1:47">
      <c r="A5158" t="s">
        <v>18002</v>
      </c>
      <c r="C5158">
        <v>310</v>
      </c>
      <c r="D5158" t="s">
        <v>18003</v>
      </c>
      <c r="E5158">
        <v>132</v>
      </c>
      <c r="F5158" t="s">
        <v>18004</v>
      </c>
      <c r="G5158" t="s">
        <v>1783</v>
      </c>
      <c r="H5158" t="s">
        <v>260</v>
      </c>
      <c r="I5158" t="s">
        <v>18005</v>
      </c>
      <c r="J5158">
        <v>0.13597000000000001</v>
      </c>
      <c r="K5158">
        <v>0</v>
      </c>
      <c r="L5158">
        <v>0</v>
      </c>
      <c r="M5158">
        <v>0</v>
      </c>
      <c r="N5158">
        <v>0</v>
      </c>
      <c r="P5158">
        <v>0</v>
      </c>
      <c r="Q5158">
        <v>0</v>
      </c>
      <c r="R5158">
        <v>0</v>
      </c>
      <c r="S5158" t="s">
        <v>223</v>
      </c>
      <c r="T5158">
        <v>0</v>
      </c>
      <c r="U5158" t="s">
        <v>18002</v>
      </c>
      <c r="Y5158">
        <v>0</v>
      </c>
      <c r="AB5158">
        <v>0</v>
      </c>
      <c r="AC5158">
        <v>0</v>
      </c>
      <c r="AD5158">
        <v>0</v>
      </c>
      <c r="AE5158">
        <v>0</v>
      </c>
      <c r="AF5158">
        <v>0</v>
      </c>
      <c r="AQ5158">
        <v>1</v>
      </c>
      <c r="AR5158">
        <f t="shared" si="80"/>
        <v>0</v>
      </c>
      <c r="AS5158">
        <v>1</v>
      </c>
      <c r="AT5158" t="s">
        <v>112</v>
      </c>
      <c r="AU5158">
        <v>20</v>
      </c>
    </row>
    <row r="5159" spans="1:47">
      <c r="A5159" t="s">
        <v>18006</v>
      </c>
      <c r="C5159">
        <v>310</v>
      </c>
      <c r="D5159" t="s">
        <v>18007</v>
      </c>
      <c r="E5159">
        <v>101</v>
      </c>
      <c r="F5159" t="s">
        <v>18008</v>
      </c>
      <c r="G5159" t="s">
        <v>1783</v>
      </c>
      <c r="H5159" t="s">
        <v>220</v>
      </c>
      <c r="I5159" t="s">
        <v>18009</v>
      </c>
      <c r="J5159">
        <v>0.22108</v>
      </c>
      <c r="K5159">
        <v>1</v>
      </c>
      <c r="L5159">
        <v>1</v>
      </c>
      <c r="M5159">
        <v>1</v>
      </c>
      <c r="N5159">
        <v>1</v>
      </c>
      <c r="O5159" t="s">
        <v>225</v>
      </c>
      <c r="P5159">
        <v>0</v>
      </c>
      <c r="Q5159">
        <v>1</v>
      </c>
      <c r="R5159">
        <v>4000</v>
      </c>
      <c r="S5159" t="s">
        <v>223</v>
      </c>
      <c r="T5159">
        <v>4000</v>
      </c>
      <c r="U5159" t="s">
        <v>18006</v>
      </c>
      <c r="V5159" t="s">
        <v>455</v>
      </c>
      <c r="W5159" t="s">
        <v>225</v>
      </c>
      <c r="X5159" t="s">
        <v>225</v>
      </c>
      <c r="Y5159">
        <v>4000</v>
      </c>
      <c r="AB5159">
        <v>1</v>
      </c>
      <c r="AC5159">
        <v>1</v>
      </c>
      <c r="AD5159">
        <v>2</v>
      </c>
      <c r="AE5159">
        <v>340</v>
      </c>
      <c r="AF5159">
        <v>1</v>
      </c>
      <c r="AQ5159">
        <v>2</v>
      </c>
      <c r="AR5159">
        <f t="shared" si="80"/>
        <v>4.6463999999999999</v>
      </c>
      <c r="AS5159">
        <v>1</v>
      </c>
      <c r="AT5159" t="s">
        <v>112</v>
      </c>
      <c r="AU5159">
        <v>20</v>
      </c>
    </row>
    <row r="5160" spans="1:47">
      <c r="A5160" t="s">
        <v>18010</v>
      </c>
      <c r="C5160">
        <v>310</v>
      </c>
      <c r="D5160" t="s">
        <v>18011</v>
      </c>
      <c r="E5160">
        <v>101</v>
      </c>
      <c r="F5160" t="s">
        <v>18012</v>
      </c>
      <c r="G5160" t="s">
        <v>422</v>
      </c>
      <c r="H5160" t="s">
        <v>220</v>
      </c>
      <c r="I5160" t="s">
        <v>18013</v>
      </c>
      <c r="J5160">
        <v>2.07978</v>
      </c>
      <c r="K5160">
        <v>1</v>
      </c>
      <c r="L5160">
        <v>1</v>
      </c>
      <c r="M5160">
        <v>1</v>
      </c>
      <c r="N5160">
        <v>1</v>
      </c>
      <c r="O5160" t="s">
        <v>225</v>
      </c>
      <c r="P5160">
        <v>0</v>
      </c>
      <c r="Q5160">
        <v>1</v>
      </c>
      <c r="R5160">
        <v>22900</v>
      </c>
      <c r="S5160" t="s">
        <v>223</v>
      </c>
      <c r="T5160">
        <v>22900</v>
      </c>
      <c r="U5160" t="s">
        <v>18010</v>
      </c>
      <c r="X5160" t="s">
        <v>225</v>
      </c>
      <c r="Y5160">
        <v>22900</v>
      </c>
      <c r="AB5160">
        <v>1</v>
      </c>
      <c r="AC5160">
        <v>1</v>
      </c>
      <c r="AD5160">
        <v>3</v>
      </c>
      <c r="AE5160">
        <v>1872</v>
      </c>
      <c r="AF5160">
        <v>2</v>
      </c>
      <c r="AQ5160">
        <v>1</v>
      </c>
      <c r="AR5160">
        <f t="shared" si="80"/>
        <v>9.68</v>
      </c>
      <c r="AS5160">
        <v>1</v>
      </c>
      <c r="AT5160" t="s">
        <v>134</v>
      </c>
      <c r="AU5160">
        <v>43</v>
      </c>
    </row>
    <row r="5161" spans="1:47">
      <c r="A5161" t="s">
        <v>18014</v>
      </c>
      <c r="C5161">
        <v>310</v>
      </c>
      <c r="D5161" t="s">
        <v>18015</v>
      </c>
      <c r="E5161">
        <v>101</v>
      </c>
      <c r="F5161" t="s">
        <v>18016</v>
      </c>
      <c r="G5161" t="s">
        <v>422</v>
      </c>
      <c r="H5161" t="s">
        <v>220</v>
      </c>
      <c r="I5161" t="s">
        <v>18017</v>
      </c>
      <c r="J5161">
        <v>0.85668</v>
      </c>
      <c r="K5161">
        <v>1</v>
      </c>
      <c r="L5161">
        <v>1</v>
      </c>
      <c r="M5161">
        <v>1</v>
      </c>
      <c r="N5161">
        <v>1</v>
      </c>
      <c r="O5161" t="s">
        <v>225</v>
      </c>
      <c r="P5161">
        <v>0</v>
      </c>
      <c r="Q5161">
        <v>1</v>
      </c>
      <c r="R5161">
        <v>16000</v>
      </c>
      <c r="S5161" t="s">
        <v>223</v>
      </c>
      <c r="T5161">
        <v>16000</v>
      </c>
      <c r="U5161" t="s">
        <v>18014</v>
      </c>
      <c r="X5161" t="s">
        <v>225</v>
      </c>
      <c r="Y5161">
        <v>16000</v>
      </c>
      <c r="AB5161">
        <v>1</v>
      </c>
      <c r="AC5161">
        <v>1</v>
      </c>
      <c r="AD5161">
        <v>4</v>
      </c>
      <c r="AE5161">
        <v>2816</v>
      </c>
      <c r="AF5161">
        <v>2</v>
      </c>
      <c r="AQ5161">
        <v>1</v>
      </c>
      <c r="AR5161">
        <f t="shared" si="80"/>
        <v>9.68</v>
      </c>
      <c r="AS5161">
        <v>1</v>
      </c>
      <c r="AT5161" t="s">
        <v>133</v>
      </c>
      <c r="AU5161">
        <v>42</v>
      </c>
    </row>
    <row r="5162" spans="1:47">
      <c r="A5162" t="s">
        <v>18018</v>
      </c>
      <c r="C5162">
        <v>310</v>
      </c>
      <c r="D5162" t="s">
        <v>17930</v>
      </c>
      <c r="E5162">
        <v>101</v>
      </c>
      <c r="F5162" t="s">
        <v>18019</v>
      </c>
      <c r="G5162" t="s">
        <v>11287</v>
      </c>
      <c r="H5162" t="s">
        <v>220</v>
      </c>
      <c r="I5162" t="s">
        <v>18020</v>
      </c>
      <c r="J5162">
        <v>0.42714000000000002</v>
      </c>
      <c r="K5162">
        <v>1</v>
      </c>
      <c r="L5162">
        <v>1</v>
      </c>
      <c r="M5162">
        <v>1</v>
      </c>
      <c r="N5162">
        <v>1</v>
      </c>
      <c r="O5162" t="s">
        <v>225</v>
      </c>
      <c r="P5162">
        <v>0</v>
      </c>
      <c r="Q5162">
        <v>1</v>
      </c>
      <c r="R5162">
        <v>600</v>
      </c>
      <c r="S5162" t="s">
        <v>223</v>
      </c>
      <c r="T5162">
        <v>600</v>
      </c>
      <c r="U5162" t="s">
        <v>18018</v>
      </c>
      <c r="V5162" t="s">
        <v>455</v>
      </c>
      <c r="W5162" t="s">
        <v>225</v>
      </c>
      <c r="X5162" t="s">
        <v>225</v>
      </c>
      <c r="Y5162">
        <v>600</v>
      </c>
      <c r="AB5162">
        <v>1</v>
      </c>
      <c r="AC5162">
        <v>1</v>
      </c>
      <c r="AD5162">
        <v>3</v>
      </c>
      <c r="AE5162">
        <v>1016</v>
      </c>
      <c r="AF5162">
        <v>1</v>
      </c>
      <c r="AQ5162">
        <v>1</v>
      </c>
      <c r="AR5162">
        <f t="shared" si="80"/>
        <v>9.68</v>
      </c>
      <c r="AS5162">
        <v>1</v>
      </c>
      <c r="AT5162" t="s">
        <v>132</v>
      </c>
      <c r="AU5162">
        <v>41</v>
      </c>
    </row>
    <row r="5163" spans="1:47">
      <c r="A5163" t="s">
        <v>18021</v>
      </c>
      <c r="C5163">
        <v>310</v>
      </c>
      <c r="D5163" t="s">
        <v>18022</v>
      </c>
      <c r="E5163">
        <v>101</v>
      </c>
      <c r="F5163" t="s">
        <v>18023</v>
      </c>
      <c r="G5163" t="s">
        <v>11287</v>
      </c>
      <c r="H5163" t="s">
        <v>220</v>
      </c>
      <c r="I5163" t="s">
        <v>18024</v>
      </c>
      <c r="J5163">
        <v>0.81228</v>
      </c>
      <c r="K5163">
        <v>1</v>
      </c>
      <c r="L5163">
        <v>1</v>
      </c>
      <c r="M5163">
        <v>1</v>
      </c>
      <c r="N5163">
        <v>1</v>
      </c>
      <c r="O5163" t="s">
        <v>225</v>
      </c>
      <c r="P5163">
        <v>0</v>
      </c>
      <c r="Q5163">
        <v>1</v>
      </c>
      <c r="R5163">
        <v>12700</v>
      </c>
      <c r="S5163" t="s">
        <v>223</v>
      </c>
      <c r="T5163">
        <v>12700</v>
      </c>
      <c r="U5163" t="s">
        <v>18021</v>
      </c>
      <c r="V5163" t="s">
        <v>455</v>
      </c>
      <c r="W5163" t="s">
        <v>225</v>
      </c>
      <c r="X5163" t="s">
        <v>225</v>
      </c>
      <c r="Y5163">
        <v>12700</v>
      </c>
      <c r="AB5163">
        <v>1</v>
      </c>
      <c r="AC5163">
        <v>1</v>
      </c>
      <c r="AD5163">
        <v>4</v>
      </c>
      <c r="AE5163">
        <v>1418</v>
      </c>
      <c r="AF5163">
        <v>1.75</v>
      </c>
      <c r="AQ5163">
        <v>1</v>
      </c>
      <c r="AR5163">
        <f t="shared" si="80"/>
        <v>9.68</v>
      </c>
      <c r="AS5163">
        <v>1</v>
      </c>
      <c r="AT5163" t="s">
        <v>133</v>
      </c>
      <c r="AU5163">
        <v>42</v>
      </c>
    </row>
    <row r="5164" spans="1:47">
      <c r="A5164" t="s">
        <v>18025</v>
      </c>
      <c r="C5164">
        <v>310</v>
      </c>
      <c r="D5164" t="s">
        <v>18026</v>
      </c>
      <c r="E5164">
        <v>392</v>
      </c>
      <c r="F5164" t="s">
        <v>18027</v>
      </c>
      <c r="G5164" t="s">
        <v>422</v>
      </c>
      <c r="H5164" t="s">
        <v>11501</v>
      </c>
      <c r="I5164" t="s">
        <v>18028</v>
      </c>
      <c r="J5164">
        <v>1.213E-2</v>
      </c>
      <c r="K5164">
        <v>0</v>
      </c>
      <c r="L5164">
        <v>0</v>
      </c>
      <c r="M5164">
        <v>0</v>
      </c>
      <c r="N5164">
        <v>0</v>
      </c>
      <c r="P5164">
        <v>0</v>
      </c>
      <c r="Q5164">
        <v>0</v>
      </c>
      <c r="R5164">
        <v>0</v>
      </c>
      <c r="S5164" t="s">
        <v>223</v>
      </c>
      <c r="T5164">
        <v>0</v>
      </c>
      <c r="U5164" t="s">
        <v>18025</v>
      </c>
      <c r="Y5164">
        <v>0</v>
      </c>
      <c r="AB5164">
        <v>0</v>
      </c>
      <c r="AC5164">
        <v>0</v>
      </c>
      <c r="AD5164">
        <v>0</v>
      </c>
      <c r="AE5164">
        <v>0</v>
      </c>
      <c r="AF5164">
        <v>0</v>
      </c>
      <c r="AQ5164">
        <v>1</v>
      </c>
      <c r="AR5164">
        <f t="shared" si="80"/>
        <v>0</v>
      </c>
      <c r="AS5164">
        <v>1</v>
      </c>
      <c r="AT5164" t="s">
        <v>127</v>
      </c>
      <c r="AU5164">
        <v>35</v>
      </c>
    </row>
    <row r="5165" spans="1:47">
      <c r="A5165" t="s">
        <v>18029</v>
      </c>
      <c r="C5165">
        <v>310</v>
      </c>
      <c r="D5165" t="s">
        <v>18030</v>
      </c>
      <c r="E5165">
        <v>130</v>
      </c>
      <c r="F5165" t="s">
        <v>18031</v>
      </c>
      <c r="G5165" t="s">
        <v>1783</v>
      </c>
      <c r="H5165" t="s">
        <v>2825</v>
      </c>
      <c r="I5165" t="s">
        <v>18032</v>
      </c>
      <c r="J5165">
        <v>13.85759</v>
      </c>
      <c r="K5165">
        <v>0</v>
      </c>
      <c r="L5165">
        <v>0</v>
      </c>
      <c r="M5165">
        <v>0</v>
      </c>
      <c r="N5165">
        <v>0</v>
      </c>
      <c r="P5165">
        <v>0</v>
      </c>
      <c r="Q5165">
        <v>0</v>
      </c>
      <c r="R5165">
        <v>0</v>
      </c>
      <c r="S5165" t="s">
        <v>223</v>
      </c>
      <c r="T5165">
        <v>0</v>
      </c>
      <c r="U5165" t="s">
        <v>18029</v>
      </c>
      <c r="Y5165">
        <v>0</v>
      </c>
      <c r="Z5165" t="s">
        <v>291</v>
      </c>
      <c r="AA5165" t="s">
        <v>223</v>
      </c>
      <c r="AB5165">
        <v>0</v>
      </c>
      <c r="AC5165">
        <v>0</v>
      </c>
      <c r="AD5165">
        <v>2</v>
      </c>
      <c r="AE5165">
        <v>1836</v>
      </c>
      <c r="AF5165">
        <v>1</v>
      </c>
      <c r="AQ5165">
        <v>1</v>
      </c>
      <c r="AR5165">
        <f t="shared" si="80"/>
        <v>0</v>
      </c>
      <c r="AS5165">
        <v>1</v>
      </c>
      <c r="AT5165" t="s">
        <v>129</v>
      </c>
      <c r="AU5165">
        <v>38</v>
      </c>
    </row>
    <row r="5166" spans="1:47">
      <c r="A5166" t="s">
        <v>18033</v>
      </c>
      <c r="C5166">
        <v>310</v>
      </c>
      <c r="D5166" t="s">
        <v>18034</v>
      </c>
      <c r="E5166">
        <v>101</v>
      </c>
      <c r="F5166" t="s">
        <v>18035</v>
      </c>
      <c r="G5166" t="s">
        <v>1783</v>
      </c>
      <c r="H5166" t="s">
        <v>220</v>
      </c>
      <c r="I5166" t="s">
        <v>18036</v>
      </c>
      <c r="J5166">
        <v>0.28693999999999997</v>
      </c>
      <c r="K5166">
        <v>1</v>
      </c>
      <c r="L5166">
        <v>1</v>
      </c>
      <c r="M5166">
        <v>1</v>
      </c>
      <c r="N5166">
        <v>1</v>
      </c>
      <c r="O5166" t="s">
        <v>225</v>
      </c>
      <c r="P5166">
        <v>0</v>
      </c>
      <c r="Q5166">
        <v>1</v>
      </c>
      <c r="R5166">
        <v>2000</v>
      </c>
      <c r="S5166" t="s">
        <v>223</v>
      </c>
      <c r="T5166">
        <v>2000</v>
      </c>
      <c r="U5166" t="s">
        <v>18033</v>
      </c>
      <c r="V5166" t="s">
        <v>413</v>
      </c>
      <c r="W5166" t="s">
        <v>225</v>
      </c>
      <c r="X5166" t="s">
        <v>225</v>
      </c>
      <c r="Y5166">
        <v>2000</v>
      </c>
      <c r="AB5166">
        <v>1</v>
      </c>
      <c r="AC5166">
        <v>1</v>
      </c>
      <c r="AD5166">
        <v>1</v>
      </c>
      <c r="AE5166">
        <v>684</v>
      </c>
      <c r="AF5166">
        <v>1</v>
      </c>
      <c r="AQ5166">
        <v>2</v>
      </c>
      <c r="AR5166">
        <f t="shared" si="80"/>
        <v>4.6463999999999999</v>
      </c>
      <c r="AS5166">
        <v>1</v>
      </c>
      <c r="AT5166" t="s">
        <v>112</v>
      </c>
      <c r="AU5166">
        <v>20</v>
      </c>
    </row>
    <row r="5167" spans="1:47">
      <c r="A5167" t="s">
        <v>18037</v>
      </c>
      <c r="B5167" t="s">
        <v>293</v>
      </c>
      <c r="C5167">
        <v>310</v>
      </c>
      <c r="D5167" t="s">
        <v>16035</v>
      </c>
      <c r="E5167">
        <v>0</v>
      </c>
      <c r="J5167">
        <v>60.826360000000001</v>
      </c>
      <c r="K5167">
        <v>0</v>
      </c>
      <c r="L5167">
        <v>0</v>
      </c>
      <c r="M5167">
        <v>0</v>
      </c>
      <c r="N5167">
        <v>0</v>
      </c>
      <c r="P5167">
        <v>0</v>
      </c>
      <c r="Q5167">
        <v>0</v>
      </c>
      <c r="R5167">
        <v>0</v>
      </c>
      <c r="S5167" t="s">
        <v>296</v>
      </c>
      <c r="T5167">
        <v>0</v>
      </c>
      <c r="Y5167">
        <v>0</v>
      </c>
      <c r="AB5167">
        <v>0</v>
      </c>
      <c r="AC5167">
        <v>0</v>
      </c>
      <c r="AD5167">
        <v>0</v>
      </c>
      <c r="AE5167">
        <v>0</v>
      </c>
      <c r="AF5167">
        <v>0</v>
      </c>
      <c r="AG5167" t="s">
        <v>845</v>
      </c>
      <c r="AQ5167">
        <v>3</v>
      </c>
      <c r="AR5167">
        <f t="shared" si="80"/>
        <v>0</v>
      </c>
      <c r="AS5167">
        <v>1</v>
      </c>
      <c r="AT5167" t="s">
        <v>131</v>
      </c>
      <c r="AU5167">
        <v>40</v>
      </c>
    </row>
    <row r="5168" spans="1:47">
      <c r="A5168" t="s">
        <v>18038</v>
      </c>
      <c r="C5168">
        <v>310</v>
      </c>
      <c r="D5168" t="s">
        <v>18039</v>
      </c>
      <c r="E5168">
        <v>340</v>
      </c>
      <c r="F5168" t="s">
        <v>18040</v>
      </c>
      <c r="G5168" t="s">
        <v>11287</v>
      </c>
      <c r="H5168" t="s">
        <v>2199</v>
      </c>
      <c r="I5168" t="s">
        <v>18041</v>
      </c>
      <c r="J5168">
        <v>1.09474</v>
      </c>
      <c r="K5168">
        <v>1</v>
      </c>
      <c r="L5168">
        <v>1</v>
      </c>
      <c r="M5168">
        <v>1</v>
      </c>
      <c r="N5168">
        <v>1</v>
      </c>
      <c r="O5168" t="s">
        <v>225</v>
      </c>
      <c r="P5168">
        <v>0</v>
      </c>
      <c r="Q5168">
        <v>1</v>
      </c>
      <c r="R5168">
        <v>1500</v>
      </c>
      <c r="S5168" t="s">
        <v>223</v>
      </c>
      <c r="T5168">
        <v>1500</v>
      </c>
      <c r="U5168" t="s">
        <v>18038</v>
      </c>
      <c r="V5168" t="s">
        <v>933</v>
      </c>
      <c r="W5168" t="s">
        <v>659</v>
      </c>
      <c r="X5168" t="s">
        <v>225</v>
      </c>
      <c r="Y5168">
        <v>1500</v>
      </c>
      <c r="AB5168">
        <v>1</v>
      </c>
      <c r="AC5168">
        <v>1</v>
      </c>
      <c r="AD5168">
        <v>0</v>
      </c>
      <c r="AE5168">
        <v>1875</v>
      </c>
      <c r="AF5168">
        <v>1</v>
      </c>
      <c r="AQ5168">
        <v>1</v>
      </c>
      <c r="AR5168">
        <f t="shared" si="80"/>
        <v>9.68</v>
      </c>
      <c r="AS5168">
        <v>1</v>
      </c>
      <c r="AT5168" t="s">
        <v>132</v>
      </c>
      <c r="AU5168">
        <v>41</v>
      </c>
    </row>
    <row r="5169" spans="1:47">
      <c r="A5169" t="s">
        <v>18042</v>
      </c>
      <c r="C5169">
        <v>310</v>
      </c>
      <c r="D5169" t="s">
        <v>18043</v>
      </c>
      <c r="E5169">
        <v>101</v>
      </c>
      <c r="F5169" t="s">
        <v>18044</v>
      </c>
      <c r="G5169" t="s">
        <v>422</v>
      </c>
      <c r="H5169" t="s">
        <v>220</v>
      </c>
      <c r="I5169" t="s">
        <v>18045</v>
      </c>
      <c r="J5169">
        <v>0.25785999999999998</v>
      </c>
      <c r="K5169">
        <v>1</v>
      </c>
      <c r="L5169">
        <v>1</v>
      </c>
      <c r="M5169">
        <v>1</v>
      </c>
      <c r="N5169">
        <v>1</v>
      </c>
      <c r="O5169" t="s">
        <v>225</v>
      </c>
      <c r="P5169">
        <v>0</v>
      </c>
      <c r="Q5169">
        <v>1</v>
      </c>
      <c r="R5169">
        <v>6200</v>
      </c>
      <c r="S5169" t="s">
        <v>243</v>
      </c>
      <c r="T5169">
        <v>6200</v>
      </c>
      <c r="U5169" t="s">
        <v>18042</v>
      </c>
      <c r="V5169" t="s">
        <v>455</v>
      </c>
      <c r="W5169" t="s">
        <v>225</v>
      </c>
      <c r="X5169" t="s">
        <v>225</v>
      </c>
      <c r="Y5169">
        <v>6200</v>
      </c>
      <c r="AB5169">
        <v>1</v>
      </c>
      <c r="AC5169">
        <v>1</v>
      </c>
      <c r="AD5169">
        <v>3</v>
      </c>
      <c r="AE5169">
        <v>1248</v>
      </c>
      <c r="AF5169">
        <v>1.5</v>
      </c>
      <c r="AQ5169">
        <v>2</v>
      </c>
      <c r="AR5169">
        <f t="shared" si="80"/>
        <v>9.68</v>
      </c>
      <c r="AS5169">
        <v>1</v>
      </c>
      <c r="AT5169" t="s">
        <v>133</v>
      </c>
      <c r="AU5169">
        <v>42</v>
      </c>
    </row>
    <row r="5170" spans="1:47">
      <c r="A5170" t="s">
        <v>18046</v>
      </c>
      <c r="C5170">
        <v>310</v>
      </c>
      <c r="D5170" t="s">
        <v>18047</v>
      </c>
      <c r="E5170">
        <v>101</v>
      </c>
      <c r="F5170" t="s">
        <v>18048</v>
      </c>
      <c r="G5170" t="s">
        <v>1783</v>
      </c>
      <c r="H5170" t="s">
        <v>220</v>
      </c>
      <c r="I5170" t="s">
        <v>18049</v>
      </c>
      <c r="J5170">
        <v>8.4510000000000002E-2</v>
      </c>
      <c r="K5170">
        <v>1</v>
      </c>
      <c r="L5170">
        <v>1</v>
      </c>
      <c r="M5170">
        <v>1</v>
      </c>
      <c r="N5170">
        <v>1</v>
      </c>
      <c r="O5170" t="s">
        <v>225</v>
      </c>
      <c r="P5170">
        <v>0</v>
      </c>
      <c r="Q5170">
        <v>1</v>
      </c>
      <c r="R5170">
        <v>4900</v>
      </c>
      <c r="S5170" t="s">
        <v>223</v>
      </c>
      <c r="T5170">
        <v>4900</v>
      </c>
      <c r="U5170" t="s">
        <v>18046</v>
      </c>
      <c r="V5170" t="s">
        <v>413</v>
      </c>
      <c r="W5170" t="s">
        <v>225</v>
      </c>
      <c r="X5170" t="s">
        <v>225</v>
      </c>
      <c r="Y5170">
        <v>4900</v>
      </c>
      <c r="AB5170">
        <v>1</v>
      </c>
      <c r="AC5170">
        <v>1</v>
      </c>
      <c r="AD5170">
        <v>2</v>
      </c>
      <c r="AE5170">
        <v>820</v>
      </c>
      <c r="AF5170">
        <v>1</v>
      </c>
      <c r="AQ5170">
        <v>1</v>
      </c>
      <c r="AR5170">
        <f t="shared" si="80"/>
        <v>4.6463999999999999</v>
      </c>
      <c r="AS5170">
        <v>1</v>
      </c>
      <c r="AT5170" t="s">
        <v>112</v>
      </c>
      <c r="AU5170">
        <v>20</v>
      </c>
    </row>
    <row r="5171" spans="1:47">
      <c r="A5171" t="s">
        <v>248</v>
      </c>
      <c r="C5171">
        <v>310</v>
      </c>
      <c r="E5171">
        <v>0</v>
      </c>
      <c r="J5171">
        <v>8.5500000000000003E-3</v>
      </c>
      <c r="K5171">
        <v>0</v>
      </c>
      <c r="L5171">
        <v>0</v>
      </c>
      <c r="M5171">
        <v>0</v>
      </c>
      <c r="N5171">
        <v>0</v>
      </c>
      <c r="P5171">
        <v>0</v>
      </c>
      <c r="Q5171">
        <v>0</v>
      </c>
      <c r="R5171">
        <v>0</v>
      </c>
      <c r="S5171" t="s">
        <v>249</v>
      </c>
      <c r="T5171">
        <v>0</v>
      </c>
      <c r="Y5171">
        <v>0</v>
      </c>
      <c r="AB5171">
        <v>0</v>
      </c>
      <c r="AC5171">
        <v>0</v>
      </c>
      <c r="AD5171">
        <v>0</v>
      </c>
      <c r="AE5171">
        <v>0</v>
      </c>
      <c r="AF5171">
        <v>0</v>
      </c>
      <c r="AQ5171">
        <v>0</v>
      </c>
      <c r="AR5171">
        <f t="shared" si="80"/>
        <v>0</v>
      </c>
      <c r="AS5171">
        <v>1</v>
      </c>
      <c r="AT5171" t="s">
        <v>129</v>
      </c>
      <c r="AU5171">
        <v>38</v>
      </c>
    </row>
    <row r="5172" spans="1:47">
      <c r="A5172" t="s">
        <v>18050</v>
      </c>
      <c r="C5172">
        <v>310</v>
      </c>
      <c r="D5172" t="s">
        <v>18051</v>
      </c>
      <c r="E5172">
        <v>101</v>
      </c>
      <c r="F5172" t="s">
        <v>18052</v>
      </c>
      <c r="G5172" t="s">
        <v>422</v>
      </c>
      <c r="H5172" t="s">
        <v>220</v>
      </c>
      <c r="I5172" t="s">
        <v>18053</v>
      </c>
      <c r="J5172">
        <v>0.78203999999999996</v>
      </c>
      <c r="K5172">
        <v>1</v>
      </c>
      <c r="L5172">
        <v>1</v>
      </c>
      <c r="M5172">
        <v>1</v>
      </c>
      <c r="N5172">
        <v>1</v>
      </c>
      <c r="O5172" t="s">
        <v>225</v>
      </c>
      <c r="P5172">
        <v>0</v>
      </c>
      <c r="Q5172">
        <v>1</v>
      </c>
      <c r="R5172">
        <v>10900</v>
      </c>
      <c r="S5172" t="s">
        <v>223</v>
      </c>
      <c r="T5172">
        <v>10900</v>
      </c>
      <c r="U5172" t="s">
        <v>18050</v>
      </c>
      <c r="X5172" t="s">
        <v>225</v>
      </c>
      <c r="Y5172">
        <v>10900</v>
      </c>
      <c r="AB5172">
        <v>1</v>
      </c>
      <c r="AC5172">
        <v>1</v>
      </c>
      <c r="AD5172">
        <v>3</v>
      </c>
      <c r="AE5172">
        <v>2153</v>
      </c>
      <c r="AF5172">
        <v>2</v>
      </c>
      <c r="AQ5172">
        <v>1</v>
      </c>
      <c r="AR5172">
        <f t="shared" si="80"/>
        <v>9.68</v>
      </c>
      <c r="AS5172">
        <v>1</v>
      </c>
      <c r="AT5172" t="s">
        <v>134</v>
      </c>
      <c r="AU5172">
        <v>43</v>
      </c>
    </row>
    <row r="5173" spans="1:47">
      <c r="A5173" t="s">
        <v>18054</v>
      </c>
      <c r="C5173">
        <v>310</v>
      </c>
      <c r="D5173" t="s">
        <v>18055</v>
      </c>
      <c r="E5173">
        <v>101</v>
      </c>
      <c r="F5173" t="s">
        <v>18056</v>
      </c>
      <c r="G5173" t="s">
        <v>11287</v>
      </c>
      <c r="H5173" t="s">
        <v>220</v>
      </c>
      <c r="I5173" t="s">
        <v>18057</v>
      </c>
      <c r="J5173">
        <v>0.22739999999999999</v>
      </c>
      <c r="K5173">
        <v>1</v>
      </c>
      <c r="L5173">
        <v>1</v>
      </c>
      <c r="M5173">
        <v>1</v>
      </c>
      <c r="N5173">
        <v>1</v>
      </c>
      <c r="O5173" t="s">
        <v>225</v>
      </c>
      <c r="P5173">
        <v>0</v>
      </c>
      <c r="Q5173">
        <v>1</v>
      </c>
      <c r="R5173">
        <v>4300</v>
      </c>
      <c r="S5173" t="s">
        <v>223</v>
      </c>
      <c r="T5173">
        <v>4300</v>
      </c>
      <c r="U5173" t="s">
        <v>18054</v>
      </c>
      <c r="V5173" t="s">
        <v>455</v>
      </c>
      <c r="W5173" t="s">
        <v>225</v>
      </c>
      <c r="X5173" t="s">
        <v>225</v>
      </c>
      <c r="Y5173">
        <v>4300</v>
      </c>
      <c r="AB5173">
        <v>1</v>
      </c>
      <c r="AC5173">
        <v>1</v>
      </c>
      <c r="AD5173">
        <v>2</v>
      </c>
      <c r="AE5173">
        <v>584</v>
      </c>
      <c r="AF5173">
        <v>1</v>
      </c>
      <c r="AQ5173">
        <v>1</v>
      </c>
      <c r="AR5173">
        <f t="shared" si="80"/>
        <v>9.68</v>
      </c>
      <c r="AS5173">
        <v>1</v>
      </c>
      <c r="AT5173" t="s">
        <v>133</v>
      </c>
      <c r="AU5173">
        <v>42</v>
      </c>
    </row>
    <row r="5174" spans="1:47">
      <c r="A5174" t="s">
        <v>18058</v>
      </c>
      <c r="C5174">
        <v>310</v>
      </c>
      <c r="D5174" t="s">
        <v>17946</v>
      </c>
      <c r="E5174">
        <v>392</v>
      </c>
      <c r="F5174" t="s">
        <v>14991</v>
      </c>
      <c r="G5174" t="s">
        <v>422</v>
      </c>
      <c r="H5174" t="s">
        <v>11501</v>
      </c>
      <c r="I5174" t="s">
        <v>18059</v>
      </c>
      <c r="J5174">
        <v>7.7920000000000003E-2</v>
      </c>
      <c r="K5174">
        <v>0</v>
      </c>
      <c r="L5174">
        <v>0</v>
      </c>
      <c r="M5174">
        <v>0</v>
      </c>
      <c r="N5174">
        <v>0</v>
      </c>
      <c r="P5174">
        <v>0</v>
      </c>
      <c r="Q5174">
        <v>0</v>
      </c>
      <c r="R5174">
        <v>0</v>
      </c>
      <c r="S5174" t="s">
        <v>223</v>
      </c>
      <c r="T5174">
        <v>0</v>
      </c>
      <c r="U5174" t="s">
        <v>18058</v>
      </c>
      <c r="Y5174">
        <v>0</v>
      </c>
      <c r="AB5174">
        <v>0</v>
      </c>
      <c r="AC5174">
        <v>0</v>
      </c>
      <c r="AD5174">
        <v>0</v>
      </c>
      <c r="AE5174">
        <v>0</v>
      </c>
      <c r="AF5174">
        <v>0</v>
      </c>
      <c r="AQ5174">
        <v>1</v>
      </c>
      <c r="AR5174">
        <f t="shared" si="80"/>
        <v>0</v>
      </c>
      <c r="AS5174">
        <v>1</v>
      </c>
      <c r="AT5174" t="s">
        <v>127</v>
      </c>
      <c r="AU5174">
        <v>35</v>
      </c>
    </row>
    <row r="5175" spans="1:47">
      <c r="A5175" t="s">
        <v>18060</v>
      </c>
      <c r="C5175">
        <v>310</v>
      </c>
      <c r="D5175" t="s">
        <v>18061</v>
      </c>
      <c r="E5175">
        <v>101</v>
      </c>
      <c r="F5175" t="s">
        <v>18062</v>
      </c>
      <c r="G5175" t="s">
        <v>1783</v>
      </c>
      <c r="H5175" t="s">
        <v>220</v>
      </c>
      <c r="I5175" t="s">
        <v>18063</v>
      </c>
      <c r="J5175">
        <v>0.10648000000000001</v>
      </c>
      <c r="K5175">
        <v>1</v>
      </c>
      <c r="L5175">
        <v>1</v>
      </c>
      <c r="M5175">
        <v>1</v>
      </c>
      <c r="N5175">
        <v>1</v>
      </c>
      <c r="O5175" t="s">
        <v>225</v>
      </c>
      <c r="P5175">
        <v>0</v>
      </c>
      <c r="Q5175">
        <v>1</v>
      </c>
      <c r="R5175">
        <v>6700</v>
      </c>
      <c r="S5175" t="s">
        <v>223</v>
      </c>
      <c r="T5175">
        <v>6700</v>
      </c>
      <c r="U5175" t="s">
        <v>18060</v>
      </c>
      <c r="V5175" t="s">
        <v>413</v>
      </c>
      <c r="W5175" t="s">
        <v>225</v>
      </c>
      <c r="X5175" t="s">
        <v>225</v>
      </c>
      <c r="Y5175">
        <v>6700</v>
      </c>
      <c r="AB5175">
        <v>1</v>
      </c>
      <c r="AC5175">
        <v>1</v>
      </c>
      <c r="AD5175">
        <v>2</v>
      </c>
      <c r="AE5175">
        <v>635</v>
      </c>
      <c r="AF5175">
        <v>1</v>
      </c>
      <c r="AQ5175">
        <v>1</v>
      </c>
      <c r="AR5175">
        <f t="shared" si="80"/>
        <v>4.6463999999999999</v>
      </c>
      <c r="AS5175">
        <v>1</v>
      </c>
      <c r="AT5175" t="s">
        <v>112</v>
      </c>
      <c r="AU5175">
        <v>20</v>
      </c>
    </row>
    <row r="5176" spans="1:47">
      <c r="A5176" t="s">
        <v>18064</v>
      </c>
      <c r="C5176">
        <v>310</v>
      </c>
      <c r="D5176" t="s">
        <v>18065</v>
      </c>
      <c r="E5176">
        <v>101</v>
      </c>
      <c r="F5176" t="s">
        <v>18066</v>
      </c>
      <c r="G5176" t="s">
        <v>422</v>
      </c>
      <c r="H5176" t="s">
        <v>220</v>
      </c>
      <c r="I5176" t="s">
        <v>18067</v>
      </c>
      <c r="J5176">
        <v>1.0920399999999999</v>
      </c>
      <c r="K5176">
        <v>1</v>
      </c>
      <c r="L5176">
        <v>1</v>
      </c>
      <c r="M5176">
        <v>1</v>
      </c>
      <c r="N5176">
        <v>1</v>
      </c>
      <c r="O5176" t="s">
        <v>225</v>
      </c>
      <c r="P5176">
        <v>0</v>
      </c>
      <c r="Q5176">
        <v>1</v>
      </c>
      <c r="R5176">
        <v>0</v>
      </c>
      <c r="S5176" t="s">
        <v>223</v>
      </c>
      <c r="T5176">
        <v>0</v>
      </c>
      <c r="U5176" t="s">
        <v>18064</v>
      </c>
      <c r="V5176" t="s">
        <v>455</v>
      </c>
      <c r="W5176" t="s">
        <v>225</v>
      </c>
      <c r="X5176" t="s">
        <v>225</v>
      </c>
      <c r="Y5176">
        <v>0</v>
      </c>
      <c r="AB5176">
        <v>1</v>
      </c>
      <c r="AC5176">
        <v>1</v>
      </c>
      <c r="AD5176">
        <v>3</v>
      </c>
      <c r="AE5176">
        <v>1080</v>
      </c>
      <c r="AF5176">
        <v>1</v>
      </c>
      <c r="AQ5176">
        <v>1</v>
      </c>
      <c r="AR5176">
        <f t="shared" si="80"/>
        <v>9.68</v>
      </c>
      <c r="AS5176">
        <v>1</v>
      </c>
      <c r="AT5176" t="s">
        <v>133</v>
      </c>
      <c r="AU5176">
        <v>42</v>
      </c>
    </row>
    <row r="5177" spans="1:47">
      <c r="A5177" t="s">
        <v>18068</v>
      </c>
      <c r="C5177">
        <v>310</v>
      </c>
      <c r="D5177" t="s">
        <v>18069</v>
      </c>
      <c r="E5177">
        <v>101</v>
      </c>
      <c r="F5177" t="s">
        <v>18070</v>
      </c>
      <c r="G5177" t="s">
        <v>422</v>
      </c>
      <c r="H5177" t="s">
        <v>220</v>
      </c>
      <c r="I5177" t="s">
        <v>18071</v>
      </c>
      <c r="J5177">
        <v>0.31119000000000002</v>
      </c>
      <c r="K5177">
        <v>1</v>
      </c>
      <c r="L5177">
        <v>1</v>
      </c>
      <c r="M5177">
        <v>1</v>
      </c>
      <c r="N5177">
        <v>1</v>
      </c>
      <c r="O5177" t="s">
        <v>225</v>
      </c>
      <c r="P5177">
        <v>0</v>
      </c>
      <c r="Q5177">
        <v>1</v>
      </c>
      <c r="R5177">
        <v>7400</v>
      </c>
      <c r="S5177" t="s">
        <v>223</v>
      </c>
      <c r="T5177">
        <v>7400</v>
      </c>
      <c r="U5177" t="s">
        <v>18068</v>
      </c>
      <c r="V5177" t="s">
        <v>455</v>
      </c>
      <c r="W5177" t="s">
        <v>225</v>
      </c>
      <c r="X5177" t="s">
        <v>225</v>
      </c>
      <c r="Y5177">
        <v>7400</v>
      </c>
      <c r="AB5177">
        <v>1</v>
      </c>
      <c r="AC5177">
        <v>1</v>
      </c>
      <c r="AD5177">
        <v>4</v>
      </c>
      <c r="AE5177">
        <v>1326</v>
      </c>
      <c r="AF5177">
        <v>1.5</v>
      </c>
      <c r="AQ5177">
        <v>2</v>
      </c>
      <c r="AR5177">
        <f t="shared" si="80"/>
        <v>9.68</v>
      </c>
      <c r="AS5177">
        <v>1</v>
      </c>
      <c r="AT5177" t="s">
        <v>133</v>
      </c>
      <c r="AU5177">
        <v>42</v>
      </c>
    </row>
    <row r="5178" spans="1:47">
      <c r="A5178" t="s">
        <v>18072</v>
      </c>
      <c r="C5178">
        <v>310</v>
      </c>
      <c r="D5178" t="s">
        <v>18073</v>
      </c>
      <c r="E5178">
        <v>101</v>
      </c>
      <c r="F5178" t="s">
        <v>18074</v>
      </c>
      <c r="G5178" t="s">
        <v>422</v>
      </c>
      <c r="H5178" t="s">
        <v>220</v>
      </c>
      <c r="I5178" t="s">
        <v>18075</v>
      </c>
      <c r="J5178">
        <v>1.2007300000000001</v>
      </c>
      <c r="K5178">
        <v>1</v>
      </c>
      <c r="L5178">
        <v>1</v>
      </c>
      <c r="M5178">
        <v>1</v>
      </c>
      <c r="N5178">
        <v>1</v>
      </c>
      <c r="O5178" t="s">
        <v>225</v>
      </c>
      <c r="P5178">
        <v>0</v>
      </c>
      <c r="Q5178">
        <v>1</v>
      </c>
      <c r="R5178">
        <v>7200</v>
      </c>
      <c r="S5178" t="s">
        <v>223</v>
      </c>
      <c r="T5178">
        <v>7200</v>
      </c>
      <c r="U5178" t="s">
        <v>18072</v>
      </c>
      <c r="V5178" t="s">
        <v>455</v>
      </c>
      <c r="W5178" t="s">
        <v>225</v>
      </c>
      <c r="X5178" t="s">
        <v>225</v>
      </c>
      <c r="Y5178">
        <v>7200</v>
      </c>
      <c r="AB5178">
        <v>1</v>
      </c>
      <c r="AC5178">
        <v>1</v>
      </c>
      <c r="AD5178">
        <v>3</v>
      </c>
      <c r="AE5178">
        <v>1477</v>
      </c>
      <c r="AF5178">
        <v>1</v>
      </c>
      <c r="AQ5178">
        <v>1</v>
      </c>
      <c r="AR5178">
        <f t="shared" si="80"/>
        <v>9.68</v>
      </c>
      <c r="AS5178">
        <v>1</v>
      </c>
      <c r="AT5178" t="s">
        <v>133</v>
      </c>
      <c r="AU5178">
        <v>42</v>
      </c>
    </row>
    <row r="5179" spans="1:47">
      <c r="A5179" t="s">
        <v>18076</v>
      </c>
      <c r="C5179">
        <v>310</v>
      </c>
      <c r="D5179" t="s">
        <v>18077</v>
      </c>
      <c r="E5179">
        <v>101</v>
      </c>
      <c r="F5179" t="s">
        <v>18078</v>
      </c>
      <c r="G5179" t="s">
        <v>1783</v>
      </c>
      <c r="H5179" t="s">
        <v>220</v>
      </c>
      <c r="I5179" t="s">
        <v>18079</v>
      </c>
      <c r="J5179">
        <v>0.11562</v>
      </c>
      <c r="K5179">
        <v>1</v>
      </c>
      <c r="L5179">
        <v>1</v>
      </c>
      <c r="M5179">
        <v>1</v>
      </c>
      <c r="N5179">
        <v>1</v>
      </c>
      <c r="O5179" t="s">
        <v>225</v>
      </c>
      <c r="P5179">
        <v>0</v>
      </c>
      <c r="Q5179">
        <v>1</v>
      </c>
      <c r="R5179">
        <v>7600</v>
      </c>
      <c r="S5179" t="s">
        <v>223</v>
      </c>
      <c r="T5179">
        <v>7600</v>
      </c>
      <c r="U5179" t="s">
        <v>18076</v>
      </c>
      <c r="V5179" t="s">
        <v>455</v>
      </c>
      <c r="W5179" t="s">
        <v>225</v>
      </c>
      <c r="X5179" t="s">
        <v>225</v>
      </c>
      <c r="Y5179">
        <v>7600</v>
      </c>
      <c r="AB5179">
        <v>1</v>
      </c>
      <c r="AC5179">
        <v>1</v>
      </c>
      <c r="AD5179">
        <v>2</v>
      </c>
      <c r="AE5179">
        <v>868</v>
      </c>
      <c r="AF5179">
        <v>1</v>
      </c>
      <c r="AQ5179">
        <v>1</v>
      </c>
      <c r="AR5179">
        <f t="shared" si="80"/>
        <v>4.6463999999999999</v>
      </c>
      <c r="AS5179">
        <v>1</v>
      </c>
      <c r="AT5179" t="s">
        <v>112</v>
      </c>
      <c r="AU5179">
        <v>20</v>
      </c>
    </row>
    <row r="5180" spans="1:47">
      <c r="A5180" t="s">
        <v>18080</v>
      </c>
      <c r="C5180">
        <v>310</v>
      </c>
      <c r="D5180" t="s">
        <v>18081</v>
      </c>
      <c r="E5180">
        <v>101</v>
      </c>
      <c r="F5180" t="s">
        <v>18082</v>
      </c>
      <c r="G5180" t="s">
        <v>422</v>
      </c>
      <c r="H5180" t="s">
        <v>220</v>
      </c>
      <c r="I5180" t="s">
        <v>18083</v>
      </c>
      <c r="J5180">
        <v>1.0764400000000001</v>
      </c>
      <c r="K5180">
        <v>1</v>
      </c>
      <c r="L5180">
        <v>1</v>
      </c>
      <c r="M5180">
        <v>1</v>
      </c>
      <c r="N5180">
        <v>1</v>
      </c>
      <c r="O5180" t="s">
        <v>225</v>
      </c>
      <c r="P5180">
        <v>0</v>
      </c>
      <c r="Q5180">
        <v>1</v>
      </c>
      <c r="R5180">
        <v>2700</v>
      </c>
      <c r="S5180" t="s">
        <v>223</v>
      </c>
      <c r="T5180">
        <v>2700</v>
      </c>
      <c r="U5180" t="s">
        <v>18080</v>
      </c>
      <c r="V5180" t="s">
        <v>658</v>
      </c>
      <c r="W5180" t="s">
        <v>659</v>
      </c>
      <c r="X5180" t="s">
        <v>225</v>
      </c>
      <c r="Y5180">
        <v>2700</v>
      </c>
      <c r="AB5180">
        <v>1</v>
      </c>
      <c r="AC5180">
        <v>1</v>
      </c>
      <c r="AD5180">
        <v>4</v>
      </c>
      <c r="AE5180">
        <v>2395</v>
      </c>
      <c r="AF5180">
        <v>2</v>
      </c>
      <c r="AQ5180">
        <v>1</v>
      </c>
      <c r="AR5180">
        <f t="shared" si="80"/>
        <v>9.68</v>
      </c>
      <c r="AS5180">
        <v>1</v>
      </c>
      <c r="AT5180" t="s">
        <v>133</v>
      </c>
      <c r="AU5180">
        <v>42</v>
      </c>
    </row>
    <row r="5181" spans="1:47">
      <c r="A5181" t="s">
        <v>18084</v>
      </c>
      <c r="C5181">
        <v>310</v>
      </c>
      <c r="D5181" t="s">
        <v>18085</v>
      </c>
      <c r="E5181">
        <v>132</v>
      </c>
      <c r="F5181" t="s">
        <v>17916</v>
      </c>
      <c r="G5181" t="s">
        <v>422</v>
      </c>
      <c r="H5181" t="s">
        <v>260</v>
      </c>
      <c r="I5181" t="s">
        <v>18086</v>
      </c>
      <c r="J5181">
        <v>0.35670000000000002</v>
      </c>
      <c r="K5181">
        <v>0</v>
      </c>
      <c r="L5181">
        <v>0</v>
      </c>
      <c r="M5181">
        <v>0</v>
      </c>
      <c r="N5181">
        <v>0</v>
      </c>
      <c r="P5181">
        <v>0</v>
      </c>
      <c r="Q5181">
        <v>0</v>
      </c>
      <c r="R5181">
        <v>0</v>
      </c>
      <c r="S5181" t="s">
        <v>223</v>
      </c>
      <c r="T5181">
        <v>0</v>
      </c>
      <c r="U5181" t="s">
        <v>18084</v>
      </c>
      <c r="V5181" t="s">
        <v>455</v>
      </c>
      <c r="W5181" t="s">
        <v>225</v>
      </c>
      <c r="Y5181">
        <v>0</v>
      </c>
      <c r="AB5181">
        <v>0</v>
      </c>
      <c r="AC5181">
        <v>0</v>
      </c>
      <c r="AD5181">
        <v>0</v>
      </c>
      <c r="AE5181">
        <v>0</v>
      </c>
      <c r="AF5181">
        <v>0</v>
      </c>
      <c r="AQ5181">
        <v>1</v>
      </c>
      <c r="AR5181">
        <f t="shared" si="80"/>
        <v>0</v>
      </c>
      <c r="AS5181">
        <v>1</v>
      </c>
      <c r="AT5181" t="s">
        <v>133</v>
      </c>
      <c r="AU5181">
        <v>42</v>
      </c>
    </row>
    <row r="5182" spans="1:47">
      <c r="A5182" t="s">
        <v>18087</v>
      </c>
      <c r="C5182">
        <v>310</v>
      </c>
      <c r="D5182" t="s">
        <v>18088</v>
      </c>
      <c r="E5182">
        <v>101</v>
      </c>
      <c r="F5182" t="s">
        <v>18089</v>
      </c>
      <c r="G5182" t="s">
        <v>1783</v>
      </c>
      <c r="H5182" t="s">
        <v>220</v>
      </c>
      <c r="I5182" t="s">
        <v>18090</v>
      </c>
      <c r="J5182">
        <v>0.14579</v>
      </c>
      <c r="K5182">
        <v>1</v>
      </c>
      <c r="L5182">
        <v>1</v>
      </c>
      <c r="M5182">
        <v>1</v>
      </c>
      <c r="N5182">
        <v>1</v>
      </c>
      <c r="O5182" t="s">
        <v>225</v>
      </c>
      <c r="P5182">
        <v>0</v>
      </c>
      <c r="Q5182">
        <v>1</v>
      </c>
      <c r="R5182">
        <v>300</v>
      </c>
      <c r="S5182" t="s">
        <v>223</v>
      </c>
      <c r="T5182">
        <v>300</v>
      </c>
      <c r="U5182" t="s">
        <v>18087</v>
      </c>
      <c r="V5182" t="s">
        <v>455</v>
      </c>
      <c r="W5182" t="s">
        <v>225</v>
      </c>
      <c r="X5182" t="s">
        <v>225</v>
      </c>
      <c r="Y5182">
        <v>300</v>
      </c>
      <c r="AB5182">
        <v>1</v>
      </c>
      <c r="AC5182">
        <v>1</v>
      </c>
      <c r="AD5182">
        <v>2</v>
      </c>
      <c r="AE5182">
        <v>600</v>
      </c>
      <c r="AF5182">
        <v>1</v>
      </c>
      <c r="AQ5182">
        <v>1</v>
      </c>
      <c r="AR5182">
        <f t="shared" si="80"/>
        <v>4.6463999999999999</v>
      </c>
      <c r="AS5182">
        <v>1</v>
      </c>
      <c r="AT5182" t="s">
        <v>112</v>
      </c>
      <c r="AU5182">
        <v>20</v>
      </c>
    </row>
    <row r="5183" spans="1:47">
      <c r="A5183" t="s">
        <v>18091</v>
      </c>
      <c r="C5183">
        <v>310</v>
      </c>
      <c r="D5183" t="s">
        <v>18092</v>
      </c>
      <c r="E5183">
        <v>132</v>
      </c>
      <c r="F5183" t="s">
        <v>18093</v>
      </c>
      <c r="H5183" t="s">
        <v>260</v>
      </c>
      <c r="I5183" t="s">
        <v>18094</v>
      </c>
      <c r="J5183">
        <v>7.7490000000000003E-2</v>
      </c>
      <c r="K5183">
        <v>0</v>
      </c>
      <c r="L5183">
        <v>0</v>
      </c>
      <c r="M5183">
        <v>0</v>
      </c>
      <c r="N5183">
        <v>0</v>
      </c>
      <c r="P5183">
        <v>0</v>
      </c>
      <c r="Q5183">
        <v>0</v>
      </c>
      <c r="R5183">
        <v>0</v>
      </c>
      <c r="S5183" t="s">
        <v>223</v>
      </c>
      <c r="T5183">
        <v>0</v>
      </c>
      <c r="U5183" t="s">
        <v>18091</v>
      </c>
      <c r="Y5183">
        <v>0</v>
      </c>
      <c r="AB5183">
        <v>0</v>
      </c>
      <c r="AC5183">
        <v>0</v>
      </c>
      <c r="AD5183">
        <v>0</v>
      </c>
      <c r="AE5183">
        <v>0</v>
      </c>
      <c r="AF5183">
        <v>0</v>
      </c>
      <c r="AQ5183">
        <v>1</v>
      </c>
      <c r="AR5183">
        <f t="shared" si="80"/>
        <v>0</v>
      </c>
      <c r="AS5183">
        <v>1</v>
      </c>
      <c r="AT5183" t="s">
        <v>112</v>
      </c>
      <c r="AU5183">
        <v>20</v>
      </c>
    </row>
    <row r="5184" spans="1:47">
      <c r="A5184" t="s">
        <v>18095</v>
      </c>
      <c r="C5184">
        <v>310</v>
      </c>
      <c r="D5184" t="s">
        <v>18096</v>
      </c>
      <c r="E5184">
        <v>101</v>
      </c>
      <c r="F5184" t="s">
        <v>18097</v>
      </c>
      <c r="G5184" t="s">
        <v>422</v>
      </c>
      <c r="H5184" t="s">
        <v>220</v>
      </c>
      <c r="I5184" t="s">
        <v>18098</v>
      </c>
      <c r="J5184">
        <v>0.31879000000000002</v>
      </c>
      <c r="K5184">
        <v>1</v>
      </c>
      <c r="L5184">
        <v>1</v>
      </c>
      <c r="M5184">
        <v>1</v>
      </c>
      <c r="N5184">
        <v>1</v>
      </c>
      <c r="O5184" t="s">
        <v>225</v>
      </c>
      <c r="P5184">
        <v>0</v>
      </c>
      <c r="Q5184">
        <v>1</v>
      </c>
      <c r="R5184">
        <v>5600</v>
      </c>
      <c r="S5184" t="s">
        <v>223</v>
      </c>
      <c r="T5184">
        <v>5600</v>
      </c>
      <c r="U5184" t="s">
        <v>18095</v>
      </c>
      <c r="V5184" t="s">
        <v>455</v>
      </c>
      <c r="W5184" t="s">
        <v>225</v>
      </c>
      <c r="X5184" t="s">
        <v>225</v>
      </c>
      <c r="Y5184">
        <v>5600</v>
      </c>
      <c r="AB5184">
        <v>1</v>
      </c>
      <c r="AC5184">
        <v>1</v>
      </c>
      <c r="AD5184">
        <v>2</v>
      </c>
      <c r="AE5184">
        <v>1032</v>
      </c>
      <c r="AF5184">
        <v>1</v>
      </c>
      <c r="AQ5184">
        <v>1</v>
      </c>
      <c r="AR5184">
        <f t="shared" si="80"/>
        <v>9.68</v>
      </c>
      <c r="AS5184">
        <v>1</v>
      </c>
      <c r="AT5184" t="s">
        <v>133</v>
      </c>
      <c r="AU5184">
        <v>42</v>
      </c>
    </row>
    <row r="5185" spans="1:47">
      <c r="A5185" t="s">
        <v>18099</v>
      </c>
      <c r="C5185">
        <v>310</v>
      </c>
      <c r="D5185" t="s">
        <v>18100</v>
      </c>
      <c r="E5185">
        <v>101</v>
      </c>
      <c r="F5185" t="s">
        <v>18101</v>
      </c>
      <c r="G5185" t="s">
        <v>1783</v>
      </c>
      <c r="H5185" t="s">
        <v>220</v>
      </c>
      <c r="I5185" t="s">
        <v>18102</v>
      </c>
      <c r="J5185">
        <v>0.13961000000000001</v>
      </c>
      <c r="K5185">
        <v>1</v>
      </c>
      <c r="L5185">
        <v>1</v>
      </c>
      <c r="M5185">
        <v>1</v>
      </c>
      <c r="N5185">
        <v>1</v>
      </c>
      <c r="O5185" t="s">
        <v>225</v>
      </c>
      <c r="P5185">
        <v>0</v>
      </c>
      <c r="Q5185">
        <v>1</v>
      </c>
      <c r="R5185">
        <v>5200</v>
      </c>
      <c r="S5185" t="s">
        <v>223</v>
      </c>
      <c r="T5185">
        <v>5200</v>
      </c>
      <c r="U5185" t="s">
        <v>18099</v>
      </c>
      <c r="V5185" t="s">
        <v>455</v>
      </c>
      <c r="W5185" t="s">
        <v>225</v>
      </c>
      <c r="X5185" t="s">
        <v>225</v>
      </c>
      <c r="Y5185">
        <v>5200</v>
      </c>
      <c r="AB5185">
        <v>1</v>
      </c>
      <c r="AC5185">
        <v>1</v>
      </c>
      <c r="AD5185">
        <v>1</v>
      </c>
      <c r="AE5185">
        <v>708</v>
      </c>
      <c r="AF5185">
        <v>1</v>
      </c>
      <c r="AQ5185">
        <v>1</v>
      </c>
      <c r="AR5185">
        <f t="shared" si="80"/>
        <v>4.6463999999999999</v>
      </c>
      <c r="AS5185">
        <v>1</v>
      </c>
      <c r="AT5185" t="s">
        <v>112</v>
      </c>
      <c r="AU5185">
        <v>20</v>
      </c>
    </row>
    <row r="5186" spans="1:47">
      <c r="A5186" t="s">
        <v>18103</v>
      </c>
      <c r="C5186">
        <v>310</v>
      </c>
      <c r="D5186" t="s">
        <v>18104</v>
      </c>
      <c r="E5186">
        <v>101</v>
      </c>
      <c r="F5186" t="s">
        <v>18105</v>
      </c>
      <c r="G5186" t="s">
        <v>1783</v>
      </c>
      <c r="H5186" t="s">
        <v>220</v>
      </c>
      <c r="I5186" t="s">
        <v>18106</v>
      </c>
      <c r="J5186">
        <v>0.10767</v>
      </c>
      <c r="K5186">
        <v>1</v>
      </c>
      <c r="L5186">
        <v>1</v>
      </c>
      <c r="M5186">
        <v>1</v>
      </c>
      <c r="N5186">
        <v>1</v>
      </c>
      <c r="O5186" t="s">
        <v>225</v>
      </c>
      <c r="P5186">
        <v>0</v>
      </c>
      <c r="Q5186">
        <v>1</v>
      </c>
      <c r="R5186">
        <v>2000</v>
      </c>
      <c r="S5186" t="s">
        <v>223</v>
      </c>
      <c r="T5186">
        <v>2000</v>
      </c>
      <c r="U5186" t="s">
        <v>18103</v>
      </c>
      <c r="V5186" t="s">
        <v>413</v>
      </c>
      <c r="W5186" t="s">
        <v>225</v>
      </c>
      <c r="X5186" t="s">
        <v>225</v>
      </c>
      <c r="Y5186">
        <v>2000</v>
      </c>
      <c r="AB5186">
        <v>1</v>
      </c>
      <c r="AC5186">
        <v>1</v>
      </c>
      <c r="AD5186">
        <v>3</v>
      </c>
      <c r="AE5186">
        <v>1318</v>
      </c>
      <c r="AF5186">
        <v>1.75</v>
      </c>
      <c r="AQ5186">
        <v>1</v>
      </c>
      <c r="AR5186">
        <f t="shared" ref="AR5186:AR5249" si="81">AB5186*9.68*VLOOKUP(AU5186,atten,10,FALSE)</f>
        <v>4.6463999999999999</v>
      </c>
      <c r="AS5186">
        <v>1</v>
      </c>
      <c r="AT5186" t="s">
        <v>112</v>
      </c>
      <c r="AU5186">
        <v>20</v>
      </c>
    </row>
    <row r="5187" spans="1:47">
      <c r="A5187" t="s">
        <v>18107</v>
      </c>
      <c r="C5187">
        <v>310</v>
      </c>
      <c r="D5187" t="s">
        <v>18108</v>
      </c>
      <c r="E5187">
        <v>101</v>
      </c>
      <c r="F5187" t="s">
        <v>18109</v>
      </c>
      <c r="G5187" t="s">
        <v>422</v>
      </c>
      <c r="H5187" t="s">
        <v>220</v>
      </c>
      <c r="I5187" t="s">
        <v>18110</v>
      </c>
      <c r="J5187">
        <v>0.28863</v>
      </c>
      <c r="K5187">
        <v>1</v>
      </c>
      <c r="L5187">
        <v>1</v>
      </c>
      <c r="M5187">
        <v>1</v>
      </c>
      <c r="N5187">
        <v>1</v>
      </c>
      <c r="O5187" t="s">
        <v>225</v>
      </c>
      <c r="P5187">
        <v>0</v>
      </c>
      <c r="Q5187">
        <v>1</v>
      </c>
      <c r="R5187">
        <v>5300</v>
      </c>
      <c r="S5187" t="s">
        <v>223</v>
      </c>
      <c r="T5187">
        <v>5300</v>
      </c>
      <c r="U5187" t="s">
        <v>18107</v>
      </c>
      <c r="V5187" t="s">
        <v>455</v>
      </c>
      <c r="W5187" t="s">
        <v>225</v>
      </c>
      <c r="X5187" t="s">
        <v>225</v>
      </c>
      <c r="Y5187">
        <v>5300</v>
      </c>
      <c r="AB5187">
        <v>1</v>
      </c>
      <c r="AC5187">
        <v>1</v>
      </c>
      <c r="AD5187">
        <v>2</v>
      </c>
      <c r="AE5187">
        <v>804</v>
      </c>
      <c r="AF5187">
        <v>1</v>
      </c>
      <c r="AQ5187">
        <v>2</v>
      </c>
      <c r="AR5187">
        <f t="shared" si="81"/>
        <v>9.68</v>
      </c>
      <c r="AS5187">
        <v>1</v>
      </c>
      <c r="AT5187" t="s">
        <v>133</v>
      </c>
      <c r="AU5187">
        <v>42</v>
      </c>
    </row>
    <row r="5188" spans="1:47">
      <c r="A5188" t="s">
        <v>18111</v>
      </c>
      <c r="C5188">
        <v>310</v>
      </c>
      <c r="D5188" t="s">
        <v>15902</v>
      </c>
      <c r="E5188">
        <v>131</v>
      </c>
      <c r="F5188" t="s">
        <v>17105</v>
      </c>
      <c r="G5188" t="s">
        <v>1783</v>
      </c>
      <c r="H5188" t="s">
        <v>407</v>
      </c>
      <c r="I5188" t="s">
        <v>18112</v>
      </c>
      <c r="J5188">
        <v>12.495229999999999</v>
      </c>
      <c r="K5188">
        <v>0</v>
      </c>
      <c r="L5188">
        <v>0</v>
      </c>
      <c r="M5188">
        <v>0</v>
      </c>
      <c r="N5188">
        <v>0</v>
      </c>
      <c r="P5188">
        <v>0</v>
      </c>
      <c r="Q5188">
        <v>0</v>
      </c>
      <c r="R5188">
        <v>0</v>
      </c>
      <c r="S5188" t="s">
        <v>223</v>
      </c>
      <c r="T5188">
        <v>0</v>
      </c>
      <c r="U5188" t="s">
        <v>18111</v>
      </c>
      <c r="V5188" t="s">
        <v>455</v>
      </c>
      <c r="W5188" t="s">
        <v>225</v>
      </c>
      <c r="Y5188">
        <v>0</v>
      </c>
      <c r="AB5188">
        <v>0</v>
      </c>
      <c r="AC5188">
        <v>0</v>
      </c>
      <c r="AD5188">
        <v>0</v>
      </c>
      <c r="AE5188">
        <v>0</v>
      </c>
      <c r="AF5188">
        <v>0</v>
      </c>
      <c r="AQ5188">
        <v>1</v>
      </c>
      <c r="AR5188">
        <f t="shared" si="81"/>
        <v>0</v>
      </c>
      <c r="AS5188">
        <v>1</v>
      </c>
      <c r="AT5188" t="s">
        <v>112</v>
      </c>
      <c r="AU5188">
        <v>20</v>
      </c>
    </row>
    <row r="5189" spans="1:47">
      <c r="A5189" t="s">
        <v>18113</v>
      </c>
      <c r="C5189">
        <v>310</v>
      </c>
      <c r="D5189" t="s">
        <v>18114</v>
      </c>
      <c r="E5189">
        <v>132</v>
      </c>
      <c r="F5189" t="s">
        <v>18115</v>
      </c>
      <c r="G5189" t="s">
        <v>1783</v>
      </c>
      <c r="H5189" t="s">
        <v>260</v>
      </c>
      <c r="I5189" t="s">
        <v>18116</v>
      </c>
      <c r="J5189">
        <v>0.21684</v>
      </c>
      <c r="K5189">
        <v>0</v>
      </c>
      <c r="L5189">
        <v>0</v>
      </c>
      <c r="M5189">
        <v>0</v>
      </c>
      <c r="N5189">
        <v>0</v>
      </c>
      <c r="P5189">
        <v>0</v>
      </c>
      <c r="Q5189">
        <v>0</v>
      </c>
      <c r="R5189">
        <v>0</v>
      </c>
      <c r="S5189" t="s">
        <v>223</v>
      </c>
      <c r="T5189">
        <v>0</v>
      </c>
      <c r="U5189" t="s">
        <v>18113</v>
      </c>
      <c r="Y5189">
        <v>0</v>
      </c>
      <c r="AB5189">
        <v>0</v>
      </c>
      <c r="AC5189">
        <v>0</v>
      </c>
      <c r="AD5189">
        <v>0</v>
      </c>
      <c r="AE5189">
        <v>0</v>
      </c>
      <c r="AF5189">
        <v>0</v>
      </c>
      <c r="AQ5189">
        <v>2</v>
      </c>
      <c r="AR5189">
        <f t="shared" si="81"/>
        <v>0</v>
      </c>
      <c r="AS5189">
        <v>1</v>
      </c>
      <c r="AT5189" t="s">
        <v>112</v>
      </c>
      <c r="AU5189">
        <v>20</v>
      </c>
    </row>
    <row r="5190" spans="1:47">
      <c r="A5190" t="s">
        <v>18117</v>
      </c>
      <c r="C5190">
        <v>310</v>
      </c>
      <c r="D5190" t="s">
        <v>18118</v>
      </c>
      <c r="E5190">
        <v>101</v>
      </c>
      <c r="F5190" t="s">
        <v>18119</v>
      </c>
      <c r="G5190" t="s">
        <v>1783</v>
      </c>
      <c r="H5190" t="s">
        <v>220</v>
      </c>
      <c r="I5190" t="s">
        <v>18120</v>
      </c>
      <c r="J5190">
        <v>7.3010000000000005E-2</v>
      </c>
      <c r="K5190">
        <v>1</v>
      </c>
      <c r="L5190">
        <v>1</v>
      </c>
      <c r="M5190">
        <v>1</v>
      </c>
      <c r="N5190">
        <v>1</v>
      </c>
      <c r="O5190" t="s">
        <v>225</v>
      </c>
      <c r="P5190">
        <v>0</v>
      </c>
      <c r="Q5190">
        <v>1</v>
      </c>
      <c r="R5190">
        <v>200</v>
      </c>
      <c r="S5190" t="s">
        <v>223</v>
      </c>
      <c r="T5190">
        <v>200</v>
      </c>
      <c r="U5190" t="s">
        <v>18117</v>
      </c>
      <c r="V5190" t="s">
        <v>455</v>
      </c>
      <c r="W5190" t="s">
        <v>225</v>
      </c>
      <c r="X5190" t="s">
        <v>225</v>
      </c>
      <c r="Y5190">
        <v>200</v>
      </c>
      <c r="AB5190">
        <v>1</v>
      </c>
      <c r="AC5190">
        <v>1</v>
      </c>
      <c r="AD5190">
        <v>1</v>
      </c>
      <c r="AE5190">
        <v>480</v>
      </c>
      <c r="AF5190">
        <v>1</v>
      </c>
      <c r="AQ5190">
        <v>1</v>
      </c>
      <c r="AR5190">
        <f t="shared" si="81"/>
        <v>4.6463999999999999</v>
      </c>
      <c r="AS5190">
        <v>1</v>
      </c>
      <c r="AT5190" t="s">
        <v>112</v>
      </c>
      <c r="AU5190">
        <v>20</v>
      </c>
    </row>
    <row r="5191" spans="1:47">
      <c r="A5191" t="s">
        <v>18121</v>
      </c>
      <c r="C5191">
        <v>310</v>
      </c>
      <c r="D5191" t="s">
        <v>18122</v>
      </c>
      <c r="E5191">
        <v>101</v>
      </c>
      <c r="F5191" t="s">
        <v>15934</v>
      </c>
      <c r="G5191" t="s">
        <v>11287</v>
      </c>
      <c r="H5191" t="s">
        <v>220</v>
      </c>
      <c r="I5191" t="s">
        <v>18123</v>
      </c>
      <c r="J5191">
        <v>0.39456000000000002</v>
      </c>
      <c r="K5191">
        <v>1</v>
      </c>
      <c r="L5191">
        <v>1</v>
      </c>
      <c r="M5191">
        <v>1</v>
      </c>
      <c r="N5191">
        <v>1</v>
      </c>
      <c r="O5191" t="s">
        <v>225</v>
      </c>
      <c r="P5191">
        <v>0</v>
      </c>
      <c r="Q5191">
        <v>1</v>
      </c>
      <c r="R5191">
        <v>7800</v>
      </c>
      <c r="S5191" t="s">
        <v>223</v>
      </c>
      <c r="T5191">
        <v>7800</v>
      </c>
      <c r="U5191" t="s">
        <v>18121</v>
      </c>
      <c r="V5191" t="s">
        <v>455</v>
      </c>
      <c r="W5191" t="s">
        <v>225</v>
      </c>
      <c r="X5191" t="s">
        <v>225</v>
      </c>
      <c r="Y5191">
        <v>7800</v>
      </c>
      <c r="AB5191">
        <v>1</v>
      </c>
      <c r="AC5191">
        <v>1</v>
      </c>
      <c r="AD5191">
        <v>3</v>
      </c>
      <c r="AE5191">
        <v>1229</v>
      </c>
      <c r="AF5191">
        <v>1.75</v>
      </c>
      <c r="AQ5191">
        <v>1</v>
      </c>
      <c r="AR5191">
        <f t="shared" si="81"/>
        <v>9.68</v>
      </c>
      <c r="AS5191">
        <v>1</v>
      </c>
      <c r="AT5191" t="s">
        <v>132</v>
      </c>
      <c r="AU5191">
        <v>41</v>
      </c>
    </row>
    <row r="5192" spans="1:47">
      <c r="A5192" t="s">
        <v>18124</v>
      </c>
      <c r="C5192">
        <v>310</v>
      </c>
      <c r="D5192" t="s">
        <v>18125</v>
      </c>
      <c r="E5192">
        <v>101</v>
      </c>
      <c r="F5192" t="s">
        <v>18126</v>
      </c>
      <c r="G5192" t="s">
        <v>422</v>
      </c>
      <c r="H5192" t="s">
        <v>220</v>
      </c>
      <c r="I5192" t="s">
        <v>18127</v>
      </c>
      <c r="J5192">
        <v>0.28186</v>
      </c>
      <c r="K5192">
        <v>1</v>
      </c>
      <c r="L5192">
        <v>1</v>
      </c>
      <c r="M5192">
        <v>1</v>
      </c>
      <c r="N5192">
        <v>1</v>
      </c>
      <c r="O5192" t="s">
        <v>225</v>
      </c>
      <c r="P5192">
        <v>0</v>
      </c>
      <c r="Q5192">
        <v>1</v>
      </c>
      <c r="R5192">
        <v>5600</v>
      </c>
      <c r="S5192" t="s">
        <v>223</v>
      </c>
      <c r="T5192">
        <v>5600</v>
      </c>
      <c r="U5192" t="s">
        <v>18124</v>
      </c>
      <c r="V5192" t="s">
        <v>455</v>
      </c>
      <c r="W5192" t="s">
        <v>225</v>
      </c>
      <c r="X5192" t="s">
        <v>225</v>
      </c>
      <c r="Y5192">
        <v>5600</v>
      </c>
      <c r="AB5192">
        <v>1</v>
      </c>
      <c r="AC5192">
        <v>1</v>
      </c>
      <c r="AD5192">
        <v>3</v>
      </c>
      <c r="AE5192">
        <v>1550</v>
      </c>
      <c r="AF5192">
        <v>2</v>
      </c>
      <c r="AQ5192">
        <v>2</v>
      </c>
      <c r="AR5192">
        <f t="shared" si="81"/>
        <v>9.68</v>
      </c>
      <c r="AS5192">
        <v>1</v>
      </c>
      <c r="AT5192" t="s">
        <v>133</v>
      </c>
      <c r="AU5192">
        <v>42</v>
      </c>
    </row>
    <row r="5193" spans="1:47">
      <c r="A5193" t="s">
        <v>18128</v>
      </c>
      <c r="B5193" t="s">
        <v>293</v>
      </c>
      <c r="C5193">
        <v>310</v>
      </c>
      <c r="D5193" t="s">
        <v>12935</v>
      </c>
      <c r="E5193">
        <v>0</v>
      </c>
      <c r="J5193">
        <v>1.17092</v>
      </c>
      <c r="K5193">
        <v>1</v>
      </c>
      <c r="L5193">
        <v>1</v>
      </c>
      <c r="M5193">
        <v>1</v>
      </c>
      <c r="N5193">
        <v>1</v>
      </c>
      <c r="O5193" t="s">
        <v>225</v>
      </c>
      <c r="P5193">
        <v>0</v>
      </c>
      <c r="Q5193">
        <v>0</v>
      </c>
      <c r="R5193">
        <v>0</v>
      </c>
      <c r="S5193" t="s">
        <v>296</v>
      </c>
      <c r="T5193">
        <v>0</v>
      </c>
      <c r="X5193" t="s">
        <v>225</v>
      </c>
      <c r="Y5193">
        <v>0</v>
      </c>
      <c r="AB5193">
        <v>1</v>
      </c>
      <c r="AC5193">
        <v>1</v>
      </c>
      <c r="AD5193">
        <v>0</v>
      </c>
      <c r="AE5193">
        <v>0</v>
      </c>
      <c r="AF5193">
        <v>0</v>
      </c>
      <c r="AG5193" t="s">
        <v>845</v>
      </c>
      <c r="AQ5193">
        <v>1</v>
      </c>
      <c r="AR5193">
        <f t="shared" si="81"/>
        <v>9.68</v>
      </c>
      <c r="AS5193">
        <v>1</v>
      </c>
      <c r="AT5193" t="s">
        <v>132</v>
      </c>
      <c r="AU5193">
        <v>41</v>
      </c>
    </row>
    <row r="5194" spans="1:47">
      <c r="A5194" t="s">
        <v>18129</v>
      </c>
      <c r="C5194">
        <v>310</v>
      </c>
      <c r="D5194" t="s">
        <v>18130</v>
      </c>
      <c r="E5194">
        <v>101</v>
      </c>
      <c r="F5194" t="s">
        <v>18131</v>
      </c>
      <c r="G5194" t="s">
        <v>1783</v>
      </c>
      <c r="H5194" t="s">
        <v>220</v>
      </c>
      <c r="I5194" t="s">
        <v>18132</v>
      </c>
      <c r="J5194">
        <v>0.21601000000000001</v>
      </c>
      <c r="K5194">
        <v>1</v>
      </c>
      <c r="L5194">
        <v>1</v>
      </c>
      <c r="M5194">
        <v>1</v>
      </c>
      <c r="N5194">
        <v>1</v>
      </c>
      <c r="O5194" t="s">
        <v>225</v>
      </c>
      <c r="P5194">
        <v>0</v>
      </c>
      <c r="Q5194">
        <v>1</v>
      </c>
      <c r="R5194">
        <v>2800</v>
      </c>
      <c r="S5194" t="s">
        <v>243</v>
      </c>
      <c r="T5194">
        <v>2800</v>
      </c>
      <c r="U5194" t="s">
        <v>18129</v>
      </c>
      <c r="V5194" t="s">
        <v>455</v>
      </c>
      <c r="W5194" t="s">
        <v>225</v>
      </c>
      <c r="X5194" t="s">
        <v>225</v>
      </c>
      <c r="Y5194">
        <v>2800</v>
      </c>
      <c r="AB5194">
        <v>1</v>
      </c>
      <c r="AC5194">
        <v>1</v>
      </c>
      <c r="AD5194">
        <v>1</v>
      </c>
      <c r="AE5194">
        <v>690</v>
      </c>
      <c r="AF5194">
        <v>1</v>
      </c>
      <c r="AQ5194">
        <v>2</v>
      </c>
      <c r="AR5194">
        <f t="shared" si="81"/>
        <v>4.6463999999999999</v>
      </c>
      <c r="AS5194">
        <v>1</v>
      </c>
      <c r="AT5194" t="s">
        <v>112</v>
      </c>
      <c r="AU5194">
        <v>20</v>
      </c>
    </row>
    <row r="5195" spans="1:47">
      <c r="A5195" t="s">
        <v>18133</v>
      </c>
      <c r="C5195">
        <v>310</v>
      </c>
      <c r="D5195" t="s">
        <v>18134</v>
      </c>
      <c r="E5195">
        <v>906</v>
      </c>
      <c r="F5195" t="s">
        <v>11130</v>
      </c>
      <c r="G5195" t="s">
        <v>324</v>
      </c>
      <c r="H5195" t="s">
        <v>967</v>
      </c>
      <c r="I5195" t="s">
        <v>18135</v>
      </c>
      <c r="J5195">
        <v>1.7230399999999999</v>
      </c>
      <c r="K5195">
        <v>0</v>
      </c>
      <c r="L5195">
        <v>0</v>
      </c>
      <c r="M5195">
        <v>0</v>
      </c>
      <c r="N5195">
        <v>0</v>
      </c>
      <c r="P5195">
        <v>0</v>
      </c>
      <c r="Q5195">
        <v>0</v>
      </c>
      <c r="R5195">
        <v>0</v>
      </c>
      <c r="S5195" t="s">
        <v>223</v>
      </c>
      <c r="T5195">
        <v>0</v>
      </c>
      <c r="U5195" t="s">
        <v>18133</v>
      </c>
      <c r="V5195" t="s">
        <v>455</v>
      </c>
      <c r="W5195" t="s">
        <v>225</v>
      </c>
      <c r="Y5195">
        <v>0</v>
      </c>
      <c r="AB5195">
        <v>0</v>
      </c>
      <c r="AC5195">
        <v>0</v>
      </c>
      <c r="AD5195">
        <v>0</v>
      </c>
      <c r="AE5195">
        <v>0</v>
      </c>
      <c r="AF5195">
        <v>0</v>
      </c>
      <c r="AQ5195">
        <v>1</v>
      </c>
      <c r="AR5195">
        <f t="shared" si="81"/>
        <v>0</v>
      </c>
      <c r="AS5195">
        <v>1</v>
      </c>
      <c r="AT5195" t="s">
        <v>131</v>
      </c>
      <c r="AU5195">
        <v>40</v>
      </c>
    </row>
    <row r="5196" spans="1:47">
      <c r="A5196" t="s">
        <v>18136</v>
      </c>
      <c r="C5196">
        <v>310</v>
      </c>
      <c r="D5196" t="s">
        <v>18137</v>
      </c>
      <c r="E5196">
        <v>101</v>
      </c>
      <c r="F5196" t="s">
        <v>18138</v>
      </c>
      <c r="G5196" t="s">
        <v>1783</v>
      </c>
      <c r="H5196" t="s">
        <v>220</v>
      </c>
      <c r="I5196" t="s">
        <v>18139</v>
      </c>
      <c r="J5196">
        <v>6.5989999999999993E-2</v>
      </c>
      <c r="K5196">
        <v>1</v>
      </c>
      <c r="L5196">
        <v>1</v>
      </c>
      <c r="M5196">
        <v>1</v>
      </c>
      <c r="N5196">
        <v>1</v>
      </c>
      <c r="O5196" t="s">
        <v>225</v>
      </c>
      <c r="P5196">
        <v>0</v>
      </c>
      <c r="Q5196">
        <v>1</v>
      </c>
      <c r="R5196">
        <v>2200</v>
      </c>
      <c r="S5196" t="s">
        <v>223</v>
      </c>
      <c r="T5196">
        <v>2200</v>
      </c>
      <c r="U5196" t="s">
        <v>18136</v>
      </c>
      <c r="V5196" t="s">
        <v>455</v>
      </c>
      <c r="W5196" t="s">
        <v>225</v>
      </c>
      <c r="X5196" t="s">
        <v>225</v>
      </c>
      <c r="Y5196">
        <v>2200</v>
      </c>
      <c r="AB5196">
        <v>1</v>
      </c>
      <c r="AC5196">
        <v>1</v>
      </c>
      <c r="AD5196">
        <v>2</v>
      </c>
      <c r="AE5196">
        <v>840</v>
      </c>
      <c r="AF5196">
        <v>1</v>
      </c>
      <c r="AQ5196">
        <v>1</v>
      </c>
      <c r="AR5196">
        <f t="shared" si="81"/>
        <v>4.6463999999999999</v>
      </c>
      <c r="AS5196">
        <v>1</v>
      </c>
      <c r="AT5196" t="s">
        <v>112</v>
      </c>
      <c r="AU5196">
        <v>20</v>
      </c>
    </row>
    <row r="5197" spans="1:47">
      <c r="A5197" t="s">
        <v>18140</v>
      </c>
      <c r="C5197">
        <v>310</v>
      </c>
      <c r="D5197" t="s">
        <v>18141</v>
      </c>
      <c r="E5197">
        <v>101</v>
      </c>
      <c r="F5197" t="s">
        <v>18142</v>
      </c>
      <c r="G5197" t="s">
        <v>1783</v>
      </c>
      <c r="H5197" t="s">
        <v>220</v>
      </c>
      <c r="I5197" t="s">
        <v>18143</v>
      </c>
      <c r="J5197">
        <v>0.10775</v>
      </c>
      <c r="K5197">
        <v>1</v>
      </c>
      <c r="L5197">
        <v>1</v>
      </c>
      <c r="M5197">
        <v>1</v>
      </c>
      <c r="N5197">
        <v>1</v>
      </c>
      <c r="O5197" t="s">
        <v>225</v>
      </c>
      <c r="P5197">
        <v>0</v>
      </c>
      <c r="Q5197">
        <v>1</v>
      </c>
      <c r="R5197">
        <v>100</v>
      </c>
      <c r="S5197" t="s">
        <v>223</v>
      </c>
      <c r="T5197">
        <v>100</v>
      </c>
      <c r="U5197" t="s">
        <v>18140</v>
      </c>
      <c r="V5197" t="s">
        <v>455</v>
      </c>
      <c r="W5197" t="s">
        <v>225</v>
      </c>
      <c r="X5197" t="s">
        <v>225</v>
      </c>
      <c r="Y5197">
        <v>100</v>
      </c>
      <c r="AB5197">
        <v>1</v>
      </c>
      <c r="AC5197">
        <v>1</v>
      </c>
      <c r="AD5197">
        <v>2</v>
      </c>
      <c r="AE5197">
        <v>572</v>
      </c>
      <c r="AF5197">
        <v>1</v>
      </c>
      <c r="AQ5197">
        <v>1</v>
      </c>
      <c r="AR5197">
        <f t="shared" si="81"/>
        <v>4.6463999999999999</v>
      </c>
      <c r="AS5197">
        <v>1</v>
      </c>
      <c r="AT5197" t="s">
        <v>112</v>
      </c>
      <c r="AU5197">
        <v>20</v>
      </c>
    </row>
    <row r="5198" spans="1:47">
      <c r="A5198" t="s">
        <v>18144</v>
      </c>
      <c r="C5198">
        <v>310</v>
      </c>
      <c r="D5198" t="s">
        <v>18145</v>
      </c>
      <c r="E5198">
        <v>101</v>
      </c>
      <c r="F5198" t="s">
        <v>18146</v>
      </c>
      <c r="G5198" t="s">
        <v>1783</v>
      </c>
      <c r="H5198" t="s">
        <v>220</v>
      </c>
      <c r="I5198" t="s">
        <v>18147</v>
      </c>
      <c r="J5198">
        <v>0.13413</v>
      </c>
      <c r="K5198">
        <v>1</v>
      </c>
      <c r="L5198">
        <v>1</v>
      </c>
      <c r="M5198">
        <v>1</v>
      </c>
      <c r="N5198">
        <v>1</v>
      </c>
      <c r="O5198" t="s">
        <v>225</v>
      </c>
      <c r="P5198">
        <v>0</v>
      </c>
      <c r="Q5198">
        <v>1</v>
      </c>
      <c r="R5198">
        <v>2400</v>
      </c>
      <c r="S5198" t="s">
        <v>223</v>
      </c>
      <c r="T5198">
        <v>2400</v>
      </c>
      <c r="U5198" t="s">
        <v>18144</v>
      </c>
      <c r="V5198" t="s">
        <v>455</v>
      </c>
      <c r="W5198" t="s">
        <v>225</v>
      </c>
      <c r="X5198" t="s">
        <v>225</v>
      </c>
      <c r="Y5198">
        <v>2400</v>
      </c>
      <c r="AB5198">
        <v>1</v>
      </c>
      <c r="AC5198">
        <v>1</v>
      </c>
      <c r="AD5198">
        <v>2</v>
      </c>
      <c r="AE5198">
        <v>705</v>
      </c>
      <c r="AF5198">
        <v>1.5</v>
      </c>
      <c r="AQ5198">
        <v>1</v>
      </c>
      <c r="AR5198">
        <f t="shared" si="81"/>
        <v>4.6463999999999999</v>
      </c>
      <c r="AS5198">
        <v>1</v>
      </c>
      <c r="AT5198" t="s">
        <v>112</v>
      </c>
      <c r="AU5198">
        <v>20</v>
      </c>
    </row>
    <row r="5199" spans="1:47">
      <c r="A5199" t="s">
        <v>18148</v>
      </c>
      <c r="C5199">
        <v>310</v>
      </c>
      <c r="D5199" t="s">
        <v>18149</v>
      </c>
      <c r="E5199">
        <v>101</v>
      </c>
      <c r="F5199" t="s">
        <v>4717</v>
      </c>
      <c r="G5199" t="s">
        <v>1783</v>
      </c>
      <c r="H5199" t="s">
        <v>220</v>
      </c>
      <c r="I5199" t="s">
        <v>18150</v>
      </c>
      <c r="J5199">
        <v>6.7909999999999998E-2</v>
      </c>
      <c r="K5199">
        <v>1</v>
      </c>
      <c r="L5199">
        <v>1</v>
      </c>
      <c r="M5199">
        <v>1</v>
      </c>
      <c r="N5199">
        <v>1</v>
      </c>
      <c r="O5199" t="s">
        <v>225</v>
      </c>
      <c r="P5199">
        <v>0</v>
      </c>
      <c r="Q5199">
        <v>1</v>
      </c>
      <c r="R5199">
        <v>3800</v>
      </c>
      <c r="S5199" t="s">
        <v>223</v>
      </c>
      <c r="T5199">
        <v>3800</v>
      </c>
      <c r="U5199" t="s">
        <v>18148</v>
      </c>
      <c r="V5199" t="s">
        <v>413</v>
      </c>
      <c r="W5199" t="s">
        <v>225</v>
      </c>
      <c r="X5199" t="s">
        <v>225</v>
      </c>
      <c r="Y5199">
        <v>3800</v>
      </c>
      <c r="AB5199">
        <v>1</v>
      </c>
      <c r="AC5199">
        <v>1</v>
      </c>
      <c r="AD5199">
        <v>2</v>
      </c>
      <c r="AE5199">
        <v>608</v>
      </c>
      <c r="AF5199">
        <v>1</v>
      </c>
      <c r="AQ5199">
        <v>1</v>
      </c>
      <c r="AR5199">
        <f t="shared" si="81"/>
        <v>4.6463999999999999</v>
      </c>
      <c r="AS5199">
        <v>1</v>
      </c>
      <c r="AT5199" t="s">
        <v>112</v>
      </c>
      <c r="AU5199">
        <v>20</v>
      </c>
    </row>
    <row r="5200" spans="1:47">
      <c r="A5200" t="s">
        <v>18151</v>
      </c>
      <c r="C5200">
        <v>310</v>
      </c>
      <c r="D5200" t="s">
        <v>14266</v>
      </c>
      <c r="E5200">
        <v>132</v>
      </c>
      <c r="F5200" t="s">
        <v>18152</v>
      </c>
      <c r="H5200" t="s">
        <v>260</v>
      </c>
      <c r="I5200" t="s">
        <v>18153</v>
      </c>
      <c r="J5200">
        <v>4.0040100000000001</v>
      </c>
      <c r="K5200">
        <v>0</v>
      </c>
      <c r="L5200">
        <v>0</v>
      </c>
      <c r="M5200">
        <v>0</v>
      </c>
      <c r="N5200">
        <v>0</v>
      </c>
      <c r="P5200">
        <v>0</v>
      </c>
      <c r="Q5200">
        <v>0</v>
      </c>
      <c r="R5200">
        <v>0</v>
      </c>
      <c r="S5200" t="s">
        <v>223</v>
      </c>
      <c r="T5200">
        <v>0</v>
      </c>
      <c r="U5200" t="s">
        <v>18151</v>
      </c>
      <c r="Y5200">
        <v>0</v>
      </c>
      <c r="AB5200">
        <v>0</v>
      </c>
      <c r="AC5200">
        <v>0</v>
      </c>
      <c r="AD5200">
        <v>0</v>
      </c>
      <c r="AE5200">
        <v>0</v>
      </c>
      <c r="AF5200">
        <v>0</v>
      </c>
      <c r="AQ5200">
        <v>1</v>
      </c>
      <c r="AR5200">
        <f t="shared" si="81"/>
        <v>0</v>
      </c>
      <c r="AS5200">
        <v>1</v>
      </c>
      <c r="AT5200" t="s">
        <v>132</v>
      </c>
      <c r="AU5200">
        <v>41</v>
      </c>
    </row>
    <row r="5201" spans="1:47">
      <c r="A5201" t="s">
        <v>18154</v>
      </c>
      <c r="C5201">
        <v>310</v>
      </c>
      <c r="D5201" t="s">
        <v>18155</v>
      </c>
      <c r="E5201">
        <v>101</v>
      </c>
      <c r="F5201" t="s">
        <v>18156</v>
      </c>
      <c r="G5201" t="s">
        <v>422</v>
      </c>
      <c r="H5201" t="s">
        <v>220</v>
      </c>
      <c r="I5201" t="s">
        <v>18157</v>
      </c>
      <c r="J5201">
        <v>0.48351</v>
      </c>
      <c r="K5201">
        <v>1</v>
      </c>
      <c r="L5201">
        <v>1</v>
      </c>
      <c r="M5201">
        <v>1</v>
      </c>
      <c r="N5201">
        <v>1</v>
      </c>
      <c r="O5201" t="s">
        <v>225</v>
      </c>
      <c r="P5201">
        <v>0</v>
      </c>
      <c r="Q5201">
        <v>1</v>
      </c>
      <c r="R5201">
        <v>12800</v>
      </c>
      <c r="S5201" t="s">
        <v>223</v>
      </c>
      <c r="T5201">
        <v>12800</v>
      </c>
      <c r="U5201" t="s">
        <v>18154</v>
      </c>
      <c r="V5201" t="s">
        <v>455</v>
      </c>
      <c r="W5201" t="s">
        <v>225</v>
      </c>
      <c r="X5201" t="s">
        <v>225</v>
      </c>
      <c r="Y5201">
        <v>12800</v>
      </c>
      <c r="AB5201">
        <v>1</v>
      </c>
      <c r="AC5201">
        <v>1</v>
      </c>
      <c r="AD5201">
        <v>2</v>
      </c>
      <c r="AE5201">
        <v>1067</v>
      </c>
      <c r="AF5201">
        <v>1</v>
      </c>
      <c r="AQ5201">
        <v>1</v>
      </c>
      <c r="AR5201">
        <f t="shared" si="81"/>
        <v>9.68</v>
      </c>
      <c r="AS5201">
        <v>1</v>
      </c>
      <c r="AT5201" t="s">
        <v>133</v>
      </c>
      <c r="AU5201">
        <v>42</v>
      </c>
    </row>
    <row r="5202" spans="1:47">
      <c r="A5202" t="s">
        <v>18158</v>
      </c>
      <c r="C5202">
        <v>310</v>
      </c>
      <c r="D5202" t="s">
        <v>18159</v>
      </c>
      <c r="E5202">
        <v>710</v>
      </c>
      <c r="F5202" t="s">
        <v>18160</v>
      </c>
      <c r="G5202" t="s">
        <v>1783</v>
      </c>
      <c r="H5202" t="s">
        <v>6034</v>
      </c>
      <c r="I5202" t="s">
        <v>18161</v>
      </c>
      <c r="J5202">
        <v>23.295110000000001</v>
      </c>
      <c r="K5202">
        <v>0</v>
      </c>
      <c r="L5202">
        <v>0</v>
      </c>
      <c r="M5202">
        <v>0</v>
      </c>
      <c r="N5202">
        <v>0</v>
      </c>
      <c r="P5202">
        <v>0</v>
      </c>
      <c r="Q5202">
        <v>0</v>
      </c>
      <c r="R5202">
        <v>10500</v>
      </c>
      <c r="S5202" t="s">
        <v>223</v>
      </c>
      <c r="T5202">
        <v>0</v>
      </c>
      <c r="U5202" t="s">
        <v>18158</v>
      </c>
      <c r="V5202" t="s">
        <v>455</v>
      </c>
      <c r="Y5202">
        <v>0</v>
      </c>
      <c r="AB5202">
        <v>0</v>
      </c>
      <c r="AC5202">
        <v>0</v>
      </c>
      <c r="AD5202">
        <v>0</v>
      </c>
      <c r="AE5202">
        <v>0</v>
      </c>
      <c r="AF5202">
        <v>0</v>
      </c>
      <c r="AQ5202">
        <v>3</v>
      </c>
      <c r="AR5202">
        <f t="shared" si="81"/>
        <v>0</v>
      </c>
      <c r="AS5202">
        <v>1</v>
      </c>
      <c r="AT5202" t="s">
        <v>129</v>
      </c>
      <c r="AU5202">
        <v>38</v>
      </c>
    </row>
    <row r="5203" spans="1:47">
      <c r="A5203" t="s">
        <v>248</v>
      </c>
      <c r="C5203">
        <v>310</v>
      </c>
      <c r="E5203">
        <v>0</v>
      </c>
      <c r="J5203">
        <v>3.7299999999999998E-3</v>
      </c>
      <c r="K5203">
        <v>0</v>
      </c>
      <c r="L5203">
        <v>0</v>
      </c>
      <c r="M5203">
        <v>0</v>
      </c>
      <c r="N5203">
        <v>0</v>
      </c>
      <c r="P5203">
        <v>0</v>
      </c>
      <c r="Q5203">
        <v>0</v>
      </c>
      <c r="R5203">
        <v>0</v>
      </c>
      <c r="S5203" t="s">
        <v>249</v>
      </c>
      <c r="T5203">
        <v>0</v>
      </c>
      <c r="Y5203">
        <v>0</v>
      </c>
      <c r="AB5203">
        <v>0</v>
      </c>
      <c r="AC5203">
        <v>0</v>
      </c>
      <c r="AD5203">
        <v>0</v>
      </c>
      <c r="AE5203">
        <v>0</v>
      </c>
      <c r="AF5203">
        <v>0</v>
      </c>
      <c r="AQ5203">
        <v>0</v>
      </c>
      <c r="AR5203">
        <f t="shared" si="81"/>
        <v>0</v>
      </c>
      <c r="AS5203">
        <v>1</v>
      </c>
      <c r="AT5203" t="s">
        <v>128</v>
      </c>
      <c r="AU5203">
        <v>37</v>
      </c>
    </row>
    <row r="5204" spans="1:47">
      <c r="A5204" t="s">
        <v>18162</v>
      </c>
      <c r="C5204">
        <v>310</v>
      </c>
      <c r="D5204" t="s">
        <v>18163</v>
      </c>
      <c r="E5204">
        <v>101</v>
      </c>
      <c r="F5204" t="s">
        <v>18164</v>
      </c>
      <c r="G5204" t="s">
        <v>1783</v>
      </c>
      <c r="H5204" t="s">
        <v>220</v>
      </c>
      <c r="I5204" t="s">
        <v>18165</v>
      </c>
      <c r="J5204">
        <v>9.3920000000000003E-2</v>
      </c>
      <c r="K5204">
        <v>1</v>
      </c>
      <c r="L5204">
        <v>1</v>
      </c>
      <c r="M5204">
        <v>1</v>
      </c>
      <c r="N5204">
        <v>1</v>
      </c>
      <c r="O5204" t="s">
        <v>225</v>
      </c>
      <c r="P5204">
        <v>0</v>
      </c>
      <c r="Q5204">
        <v>1</v>
      </c>
      <c r="R5204">
        <v>500</v>
      </c>
      <c r="S5204" t="s">
        <v>223</v>
      </c>
      <c r="T5204">
        <v>500</v>
      </c>
      <c r="U5204" t="s">
        <v>18162</v>
      </c>
      <c r="V5204" t="s">
        <v>455</v>
      </c>
      <c r="W5204" t="s">
        <v>225</v>
      </c>
      <c r="X5204" t="s">
        <v>225</v>
      </c>
      <c r="Y5204">
        <v>500</v>
      </c>
      <c r="AB5204">
        <v>1</v>
      </c>
      <c r="AC5204">
        <v>1</v>
      </c>
      <c r="AD5204">
        <v>1</v>
      </c>
      <c r="AE5204">
        <v>656</v>
      </c>
      <c r="AF5204">
        <v>1</v>
      </c>
      <c r="AQ5204">
        <v>1</v>
      </c>
      <c r="AR5204">
        <f t="shared" si="81"/>
        <v>4.6463999999999999</v>
      </c>
      <c r="AS5204">
        <v>1</v>
      </c>
      <c r="AT5204" t="s">
        <v>112</v>
      </c>
      <c r="AU5204">
        <v>20</v>
      </c>
    </row>
    <row r="5205" spans="1:47">
      <c r="A5205" t="s">
        <v>18166</v>
      </c>
      <c r="C5205">
        <v>310</v>
      </c>
      <c r="D5205" t="s">
        <v>18167</v>
      </c>
      <c r="E5205">
        <v>101</v>
      </c>
      <c r="F5205" t="s">
        <v>18168</v>
      </c>
      <c r="G5205" t="s">
        <v>1783</v>
      </c>
      <c r="H5205" t="s">
        <v>220</v>
      </c>
      <c r="I5205" t="s">
        <v>18169</v>
      </c>
      <c r="J5205">
        <v>0.18196000000000001</v>
      </c>
      <c r="K5205">
        <v>1</v>
      </c>
      <c r="L5205">
        <v>1</v>
      </c>
      <c r="M5205">
        <v>1</v>
      </c>
      <c r="N5205">
        <v>1</v>
      </c>
      <c r="O5205" t="s">
        <v>225</v>
      </c>
      <c r="P5205">
        <v>0</v>
      </c>
      <c r="Q5205">
        <v>1</v>
      </c>
      <c r="R5205">
        <v>0</v>
      </c>
      <c r="S5205" t="s">
        <v>223</v>
      </c>
      <c r="T5205">
        <v>0</v>
      </c>
      <c r="U5205" t="s">
        <v>18166</v>
      </c>
      <c r="V5205" t="s">
        <v>455</v>
      </c>
      <c r="W5205" t="s">
        <v>225</v>
      </c>
      <c r="X5205" t="s">
        <v>225</v>
      </c>
      <c r="Y5205">
        <v>0</v>
      </c>
      <c r="AB5205">
        <v>1</v>
      </c>
      <c r="AC5205">
        <v>1</v>
      </c>
      <c r="AD5205">
        <v>2</v>
      </c>
      <c r="AE5205">
        <v>696</v>
      </c>
      <c r="AF5205">
        <v>1</v>
      </c>
      <c r="AQ5205">
        <v>1</v>
      </c>
      <c r="AR5205">
        <f t="shared" si="81"/>
        <v>4.6463999999999999</v>
      </c>
      <c r="AS5205">
        <v>1</v>
      </c>
      <c r="AT5205" t="s">
        <v>112</v>
      </c>
      <c r="AU5205">
        <v>20</v>
      </c>
    </row>
    <row r="5206" spans="1:47">
      <c r="A5206" t="s">
        <v>18170</v>
      </c>
      <c r="C5206">
        <v>310</v>
      </c>
      <c r="D5206" t="s">
        <v>18171</v>
      </c>
      <c r="E5206">
        <v>101</v>
      </c>
      <c r="F5206" t="s">
        <v>18172</v>
      </c>
      <c r="G5206" t="s">
        <v>1783</v>
      </c>
      <c r="H5206" t="s">
        <v>220</v>
      </c>
      <c r="I5206" t="s">
        <v>18173</v>
      </c>
      <c r="J5206">
        <v>0.17016000000000001</v>
      </c>
      <c r="K5206">
        <v>1</v>
      </c>
      <c r="L5206">
        <v>1</v>
      </c>
      <c r="M5206">
        <v>1</v>
      </c>
      <c r="N5206">
        <v>1</v>
      </c>
      <c r="O5206" t="s">
        <v>225</v>
      </c>
      <c r="P5206">
        <v>0</v>
      </c>
      <c r="Q5206">
        <v>1</v>
      </c>
      <c r="R5206">
        <v>1300</v>
      </c>
      <c r="S5206" t="s">
        <v>223</v>
      </c>
      <c r="T5206">
        <v>1300</v>
      </c>
      <c r="U5206" t="s">
        <v>18170</v>
      </c>
      <c r="V5206" t="s">
        <v>455</v>
      </c>
      <c r="W5206" t="s">
        <v>225</v>
      </c>
      <c r="X5206" t="s">
        <v>225</v>
      </c>
      <c r="Y5206">
        <v>1300</v>
      </c>
      <c r="AB5206">
        <v>1</v>
      </c>
      <c r="AC5206">
        <v>1</v>
      </c>
      <c r="AD5206">
        <v>2</v>
      </c>
      <c r="AE5206">
        <v>380</v>
      </c>
      <c r="AF5206">
        <v>1</v>
      </c>
      <c r="AQ5206">
        <v>2</v>
      </c>
      <c r="AR5206">
        <f t="shared" si="81"/>
        <v>4.6463999999999999</v>
      </c>
      <c r="AS5206">
        <v>1</v>
      </c>
      <c r="AT5206" t="s">
        <v>112</v>
      </c>
      <c r="AU5206">
        <v>20</v>
      </c>
    </row>
    <row r="5207" spans="1:47">
      <c r="A5207" t="s">
        <v>248</v>
      </c>
      <c r="C5207">
        <v>310</v>
      </c>
      <c r="E5207">
        <v>0</v>
      </c>
      <c r="J5207">
        <v>0.16161</v>
      </c>
      <c r="K5207">
        <v>0</v>
      </c>
      <c r="L5207">
        <v>0</v>
      </c>
      <c r="M5207">
        <v>0</v>
      </c>
      <c r="N5207">
        <v>0</v>
      </c>
      <c r="P5207">
        <v>0</v>
      </c>
      <c r="Q5207">
        <v>0</v>
      </c>
      <c r="R5207">
        <v>0</v>
      </c>
      <c r="S5207" t="s">
        <v>249</v>
      </c>
      <c r="T5207">
        <v>0</v>
      </c>
      <c r="Y5207">
        <v>0</v>
      </c>
      <c r="AB5207">
        <v>0</v>
      </c>
      <c r="AC5207">
        <v>0</v>
      </c>
      <c r="AD5207">
        <v>0</v>
      </c>
      <c r="AE5207">
        <v>0</v>
      </c>
      <c r="AF5207">
        <v>0</v>
      </c>
      <c r="AQ5207">
        <v>0</v>
      </c>
      <c r="AR5207">
        <f t="shared" si="81"/>
        <v>0</v>
      </c>
      <c r="AS5207">
        <v>1</v>
      </c>
      <c r="AT5207" t="s">
        <v>129</v>
      </c>
      <c r="AU5207">
        <v>38</v>
      </c>
    </row>
    <row r="5208" spans="1:47">
      <c r="A5208" t="s">
        <v>18174</v>
      </c>
      <c r="C5208">
        <v>310</v>
      </c>
      <c r="D5208" t="s">
        <v>18175</v>
      </c>
      <c r="E5208">
        <v>101</v>
      </c>
      <c r="F5208" t="s">
        <v>18176</v>
      </c>
      <c r="G5208" t="s">
        <v>422</v>
      </c>
      <c r="H5208" t="s">
        <v>220</v>
      </c>
      <c r="I5208" t="s">
        <v>18177</v>
      </c>
      <c r="J5208">
        <v>0.80115999999999998</v>
      </c>
      <c r="K5208">
        <v>1</v>
      </c>
      <c r="L5208">
        <v>1</v>
      </c>
      <c r="M5208">
        <v>1</v>
      </c>
      <c r="N5208">
        <v>1</v>
      </c>
      <c r="O5208" t="s">
        <v>225</v>
      </c>
      <c r="P5208">
        <v>0</v>
      </c>
      <c r="Q5208">
        <v>1</v>
      </c>
      <c r="R5208">
        <v>5900</v>
      </c>
      <c r="S5208" t="s">
        <v>223</v>
      </c>
      <c r="T5208">
        <v>5900</v>
      </c>
      <c r="U5208" t="s">
        <v>18174</v>
      </c>
      <c r="V5208" t="s">
        <v>455</v>
      </c>
      <c r="W5208" t="s">
        <v>225</v>
      </c>
      <c r="X5208" t="s">
        <v>225</v>
      </c>
      <c r="Y5208">
        <v>5900</v>
      </c>
      <c r="AB5208">
        <v>1</v>
      </c>
      <c r="AC5208">
        <v>1</v>
      </c>
      <c r="AD5208">
        <v>3</v>
      </c>
      <c r="AE5208">
        <v>1080</v>
      </c>
      <c r="AF5208">
        <v>1</v>
      </c>
      <c r="AQ5208">
        <v>1</v>
      </c>
      <c r="AR5208">
        <f t="shared" si="81"/>
        <v>9.68</v>
      </c>
      <c r="AS5208">
        <v>1</v>
      </c>
      <c r="AT5208" t="s">
        <v>133</v>
      </c>
      <c r="AU5208">
        <v>42</v>
      </c>
    </row>
    <row r="5209" spans="1:47">
      <c r="A5209" t="s">
        <v>18178</v>
      </c>
      <c r="C5209">
        <v>310</v>
      </c>
      <c r="D5209" t="s">
        <v>18179</v>
      </c>
      <c r="E5209">
        <v>101</v>
      </c>
      <c r="F5209" t="s">
        <v>18180</v>
      </c>
      <c r="G5209" t="s">
        <v>1783</v>
      </c>
      <c r="H5209" t="s">
        <v>220</v>
      </c>
      <c r="I5209" t="s">
        <v>18181</v>
      </c>
      <c r="J5209">
        <v>7.0900000000000005E-2</v>
      </c>
      <c r="K5209">
        <v>1</v>
      </c>
      <c r="L5209">
        <v>1</v>
      </c>
      <c r="M5209">
        <v>1</v>
      </c>
      <c r="N5209">
        <v>1</v>
      </c>
      <c r="O5209" t="s">
        <v>225</v>
      </c>
      <c r="P5209">
        <v>0</v>
      </c>
      <c r="Q5209">
        <v>1</v>
      </c>
      <c r="R5209">
        <v>5500</v>
      </c>
      <c r="S5209" t="s">
        <v>223</v>
      </c>
      <c r="T5209">
        <v>5500</v>
      </c>
      <c r="U5209" t="s">
        <v>18178</v>
      </c>
      <c r="V5209" t="s">
        <v>413</v>
      </c>
      <c r="W5209" t="s">
        <v>225</v>
      </c>
      <c r="X5209" t="s">
        <v>225</v>
      </c>
      <c r="Y5209">
        <v>5500</v>
      </c>
      <c r="AB5209">
        <v>1</v>
      </c>
      <c r="AC5209">
        <v>1</v>
      </c>
      <c r="AD5209">
        <v>1</v>
      </c>
      <c r="AE5209">
        <v>655</v>
      </c>
      <c r="AF5209">
        <v>1</v>
      </c>
      <c r="AQ5209">
        <v>1</v>
      </c>
      <c r="AR5209">
        <f t="shared" si="81"/>
        <v>4.6463999999999999</v>
      </c>
      <c r="AS5209">
        <v>1</v>
      </c>
      <c r="AT5209" t="s">
        <v>112</v>
      </c>
      <c r="AU5209">
        <v>20</v>
      </c>
    </row>
    <row r="5210" spans="1:47">
      <c r="A5210" t="s">
        <v>18158</v>
      </c>
      <c r="C5210">
        <v>310</v>
      </c>
      <c r="D5210" t="s">
        <v>18159</v>
      </c>
      <c r="E5210">
        <v>710</v>
      </c>
      <c r="F5210" t="s">
        <v>18160</v>
      </c>
      <c r="G5210" t="s">
        <v>1783</v>
      </c>
      <c r="H5210" t="s">
        <v>6034</v>
      </c>
      <c r="I5210" t="s">
        <v>18161</v>
      </c>
      <c r="J5210">
        <v>1.2160000000000001E-2</v>
      </c>
      <c r="K5210">
        <v>1</v>
      </c>
      <c r="L5210">
        <v>1</v>
      </c>
      <c r="M5210">
        <v>1</v>
      </c>
      <c r="N5210">
        <v>1</v>
      </c>
      <c r="O5210" t="s">
        <v>225</v>
      </c>
      <c r="P5210">
        <v>0</v>
      </c>
      <c r="Q5210">
        <v>1</v>
      </c>
      <c r="R5210">
        <v>10500</v>
      </c>
      <c r="S5210" t="s">
        <v>223</v>
      </c>
      <c r="T5210">
        <v>10500</v>
      </c>
      <c r="U5210" t="s">
        <v>18158</v>
      </c>
      <c r="V5210" t="s">
        <v>455</v>
      </c>
      <c r="W5210" t="s">
        <v>225</v>
      </c>
      <c r="X5210" t="s">
        <v>225</v>
      </c>
      <c r="Y5210">
        <v>10500</v>
      </c>
      <c r="AB5210">
        <v>1</v>
      </c>
      <c r="AC5210">
        <v>1</v>
      </c>
      <c r="AD5210">
        <v>0</v>
      </c>
      <c r="AE5210">
        <v>0</v>
      </c>
      <c r="AF5210">
        <v>0</v>
      </c>
      <c r="AQ5210">
        <v>0</v>
      </c>
      <c r="AR5210">
        <f t="shared" si="81"/>
        <v>0.91092671999999986</v>
      </c>
      <c r="AS5210">
        <v>1</v>
      </c>
      <c r="AT5210" t="s">
        <v>128</v>
      </c>
      <c r="AU5210">
        <v>37</v>
      </c>
    </row>
    <row r="5211" spans="1:47">
      <c r="A5211" t="s">
        <v>18182</v>
      </c>
      <c r="C5211">
        <v>310</v>
      </c>
      <c r="D5211" t="s">
        <v>18183</v>
      </c>
      <c r="E5211">
        <v>101</v>
      </c>
      <c r="F5211" t="s">
        <v>18184</v>
      </c>
      <c r="G5211" t="s">
        <v>1783</v>
      </c>
      <c r="H5211" t="s">
        <v>220</v>
      </c>
      <c r="I5211" t="s">
        <v>18185</v>
      </c>
      <c r="J5211">
        <v>0.11329</v>
      </c>
      <c r="K5211">
        <v>1</v>
      </c>
      <c r="L5211">
        <v>1</v>
      </c>
      <c r="M5211">
        <v>1</v>
      </c>
      <c r="N5211">
        <v>1</v>
      </c>
      <c r="O5211" t="s">
        <v>225</v>
      </c>
      <c r="P5211">
        <v>0</v>
      </c>
      <c r="Q5211">
        <v>1</v>
      </c>
      <c r="R5211">
        <v>2600</v>
      </c>
      <c r="S5211" t="s">
        <v>223</v>
      </c>
      <c r="T5211">
        <v>2600</v>
      </c>
      <c r="U5211" t="s">
        <v>18182</v>
      </c>
      <c r="V5211" t="s">
        <v>455</v>
      </c>
      <c r="W5211" t="s">
        <v>225</v>
      </c>
      <c r="X5211" t="s">
        <v>225</v>
      </c>
      <c r="Y5211">
        <v>2600</v>
      </c>
      <c r="AB5211">
        <v>1</v>
      </c>
      <c r="AC5211">
        <v>1</v>
      </c>
      <c r="AD5211">
        <v>2</v>
      </c>
      <c r="AE5211">
        <v>777</v>
      </c>
      <c r="AF5211">
        <v>1</v>
      </c>
      <c r="AQ5211">
        <v>1</v>
      </c>
      <c r="AR5211">
        <f t="shared" si="81"/>
        <v>4.6463999999999999</v>
      </c>
      <c r="AS5211">
        <v>1</v>
      </c>
      <c r="AT5211" t="s">
        <v>112</v>
      </c>
      <c r="AU5211">
        <v>20</v>
      </c>
    </row>
    <row r="5212" spans="1:47">
      <c r="A5212" t="s">
        <v>18186</v>
      </c>
      <c r="C5212">
        <v>310</v>
      </c>
      <c r="D5212" t="s">
        <v>18187</v>
      </c>
      <c r="E5212">
        <v>101</v>
      </c>
      <c r="F5212" t="s">
        <v>18188</v>
      </c>
      <c r="G5212" t="s">
        <v>1783</v>
      </c>
      <c r="H5212" t="s">
        <v>220</v>
      </c>
      <c r="I5212" t="s">
        <v>18189</v>
      </c>
      <c r="J5212">
        <v>0.1067</v>
      </c>
      <c r="K5212">
        <v>1</v>
      </c>
      <c r="L5212">
        <v>1</v>
      </c>
      <c r="M5212">
        <v>1</v>
      </c>
      <c r="N5212">
        <v>1</v>
      </c>
      <c r="O5212" t="s">
        <v>225</v>
      </c>
      <c r="P5212">
        <v>0</v>
      </c>
      <c r="Q5212">
        <v>1</v>
      </c>
      <c r="R5212">
        <v>7600</v>
      </c>
      <c r="S5212" t="s">
        <v>223</v>
      </c>
      <c r="T5212">
        <v>7600</v>
      </c>
      <c r="U5212" t="s">
        <v>18186</v>
      </c>
      <c r="V5212" t="s">
        <v>413</v>
      </c>
      <c r="W5212" t="s">
        <v>225</v>
      </c>
      <c r="X5212" t="s">
        <v>225</v>
      </c>
      <c r="Y5212">
        <v>7600</v>
      </c>
      <c r="AB5212">
        <v>1</v>
      </c>
      <c r="AC5212">
        <v>1</v>
      </c>
      <c r="AD5212">
        <v>2</v>
      </c>
      <c r="AE5212">
        <v>848</v>
      </c>
      <c r="AF5212">
        <v>1</v>
      </c>
      <c r="AQ5212">
        <v>1</v>
      </c>
      <c r="AR5212">
        <f t="shared" si="81"/>
        <v>4.6463999999999999</v>
      </c>
      <c r="AS5212">
        <v>1</v>
      </c>
      <c r="AT5212" t="s">
        <v>112</v>
      </c>
      <c r="AU5212">
        <v>20</v>
      </c>
    </row>
    <row r="5213" spans="1:47">
      <c r="A5213" t="s">
        <v>18190</v>
      </c>
      <c r="C5213">
        <v>310</v>
      </c>
      <c r="D5213" t="s">
        <v>18191</v>
      </c>
      <c r="E5213">
        <v>131</v>
      </c>
      <c r="F5213" t="s">
        <v>310</v>
      </c>
      <c r="G5213" t="s">
        <v>422</v>
      </c>
      <c r="H5213" t="s">
        <v>407</v>
      </c>
      <c r="I5213" t="s">
        <v>18192</v>
      </c>
      <c r="J5213">
        <v>3.8913099999999998</v>
      </c>
      <c r="K5213">
        <v>0</v>
      </c>
      <c r="L5213">
        <v>0</v>
      </c>
      <c r="M5213">
        <v>0</v>
      </c>
      <c r="N5213">
        <v>0</v>
      </c>
      <c r="P5213">
        <v>0</v>
      </c>
      <c r="Q5213">
        <v>0</v>
      </c>
      <c r="R5213">
        <v>0</v>
      </c>
      <c r="S5213" t="s">
        <v>223</v>
      </c>
      <c r="T5213">
        <v>0</v>
      </c>
      <c r="U5213" t="s">
        <v>18190</v>
      </c>
      <c r="Y5213">
        <v>0</v>
      </c>
      <c r="AB5213">
        <v>0</v>
      </c>
      <c r="AC5213">
        <v>0</v>
      </c>
      <c r="AD5213">
        <v>0</v>
      </c>
      <c r="AE5213">
        <v>0</v>
      </c>
      <c r="AF5213">
        <v>0</v>
      </c>
      <c r="AQ5213">
        <v>1</v>
      </c>
      <c r="AR5213">
        <f t="shared" si="81"/>
        <v>0</v>
      </c>
      <c r="AS5213">
        <v>1</v>
      </c>
      <c r="AT5213" t="s">
        <v>133</v>
      </c>
      <c r="AU5213">
        <v>42</v>
      </c>
    </row>
    <row r="5214" spans="1:47">
      <c r="A5214" t="s">
        <v>18193</v>
      </c>
      <c r="C5214">
        <v>310</v>
      </c>
      <c r="D5214" t="s">
        <v>18194</v>
      </c>
      <c r="E5214">
        <v>101</v>
      </c>
      <c r="F5214" t="s">
        <v>18195</v>
      </c>
      <c r="G5214" t="s">
        <v>422</v>
      </c>
      <c r="H5214" t="s">
        <v>220</v>
      </c>
      <c r="I5214" t="s">
        <v>18196</v>
      </c>
      <c r="J5214">
        <v>3.62113</v>
      </c>
      <c r="K5214">
        <v>1</v>
      </c>
      <c r="L5214">
        <v>1</v>
      </c>
      <c r="M5214">
        <v>1</v>
      </c>
      <c r="N5214">
        <v>1</v>
      </c>
      <c r="O5214" t="s">
        <v>225</v>
      </c>
      <c r="P5214">
        <v>0</v>
      </c>
      <c r="Q5214">
        <v>1</v>
      </c>
      <c r="R5214">
        <v>2900</v>
      </c>
      <c r="S5214" t="s">
        <v>223</v>
      </c>
      <c r="T5214">
        <v>2900</v>
      </c>
      <c r="U5214" t="s">
        <v>18193</v>
      </c>
      <c r="V5214" t="s">
        <v>455</v>
      </c>
      <c r="W5214" t="s">
        <v>225</v>
      </c>
      <c r="X5214" t="s">
        <v>225</v>
      </c>
      <c r="Y5214">
        <v>2900</v>
      </c>
      <c r="AB5214">
        <v>1</v>
      </c>
      <c r="AC5214">
        <v>1</v>
      </c>
      <c r="AD5214">
        <v>2</v>
      </c>
      <c r="AE5214">
        <v>988</v>
      </c>
      <c r="AF5214">
        <v>1</v>
      </c>
      <c r="AQ5214">
        <v>1</v>
      </c>
      <c r="AR5214">
        <f t="shared" si="81"/>
        <v>9.68</v>
      </c>
      <c r="AS5214">
        <v>1</v>
      </c>
      <c r="AT5214" t="s">
        <v>127</v>
      </c>
      <c r="AU5214">
        <v>35</v>
      </c>
    </row>
    <row r="5215" spans="1:47">
      <c r="A5215" t="s">
        <v>18197</v>
      </c>
      <c r="C5215">
        <v>310</v>
      </c>
      <c r="D5215" t="s">
        <v>18198</v>
      </c>
      <c r="E5215">
        <v>101</v>
      </c>
      <c r="F5215" t="s">
        <v>18199</v>
      </c>
      <c r="G5215" t="s">
        <v>1783</v>
      </c>
      <c r="H5215" t="s">
        <v>220</v>
      </c>
      <c r="I5215" t="s">
        <v>18200</v>
      </c>
      <c r="J5215">
        <v>0.1512</v>
      </c>
      <c r="K5215">
        <v>1</v>
      </c>
      <c r="L5215">
        <v>1</v>
      </c>
      <c r="M5215">
        <v>1</v>
      </c>
      <c r="N5215">
        <v>1</v>
      </c>
      <c r="O5215" t="s">
        <v>225</v>
      </c>
      <c r="P5215">
        <v>0</v>
      </c>
      <c r="Q5215">
        <v>1</v>
      </c>
      <c r="R5215">
        <v>1500</v>
      </c>
      <c r="S5215" t="s">
        <v>223</v>
      </c>
      <c r="T5215">
        <v>1500</v>
      </c>
      <c r="U5215" t="s">
        <v>18197</v>
      </c>
      <c r="V5215" t="s">
        <v>455</v>
      </c>
      <c r="W5215" t="s">
        <v>225</v>
      </c>
      <c r="X5215" t="s">
        <v>225</v>
      </c>
      <c r="Y5215">
        <v>1500</v>
      </c>
      <c r="AB5215">
        <v>1</v>
      </c>
      <c r="AC5215">
        <v>1</v>
      </c>
      <c r="AD5215">
        <v>3</v>
      </c>
      <c r="AE5215">
        <v>2152</v>
      </c>
      <c r="AF5215">
        <v>1.75</v>
      </c>
      <c r="AQ5215">
        <v>1</v>
      </c>
      <c r="AR5215">
        <f t="shared" si="81"/>
        <v>4.6463999999999999</v>
      </c>
      <c r="AS5215">
        <v>1</v>
      </c>
      <c r="AT5215" t="s">
        <v>112</v>
      </c>
      <c r="AU5215">
        <v>20</v>
      </c>
    </row>
    <row r="5216" spans="1:47">
      <c r="A5216" t="s">
        <v>18201</v>
      </c>
      <c r="C5216">
        <v>310</v>
      </c>
      <c r="D5216" t="s">
        <v>18202</v>
      </c>
      <c r="E5216">
        <v>101</v>
      </c>
      <c r="F5216" t="s">
        <v>18203</v>
      </c>
      <c r="G5216" t="s">
        <v>422</v>
      </c>
      <c r="H5216" t="s">
        <v>220</v>
      </c>
      <c r="I5216" t="s">
        <v>18204</v>
      </c>
      <c r="J5216">
        <v>0.25247000000000003</v>
      </c>
      <c r="K5216">
        <v>1</v>
      </c>
      <c r="L5216">
        <v>1</v>
      </c>
      <c r="M5216">
        <v>1</v>
      </c>
      <c r="N5216">
        <v>1</v>
      </c>
      <c r="O5216" t="s">
        <v>225</v>
      </c>
      <c r="P5216">
        <v>0</v>
      </c>
      <c r="Q5216">
        <v>1</v>
      </c>
      <c r="R5216">
        <v>13400</v>
      </c>
      <c r="S5216" t="s">
        <v>223</v>
      </c>
      <c r="T5216">
        <v>13400</v>
      </c>
      <c r="U5216" t="s">
        <v>18201</v>
      </c>
      <c r="V5216" t="s">
        <v>455</v>
      </c>
      <c r="W5216" t="s">
        <v>225</v>
      </c>
      <c r="X5216" t="s">
        <v>225</v>
      </c>
      <c r="Y5216">
        <v>13400</v>
      </c>
      <c r="AB5216">
        <v>1</v>
      </c>
      <c r="AC5216">
        <v>1</v>
      </c>
      <c r="AD5216">
        <v>3</v>
      </c>
      <c r="AE5216">
        <v>988</v>
      </c>
      <c r="AF5216">
        <v>1</v>
      </c>
      <c r="AQ5216">
        <v>1</v>
      </c>
      <c r="AR5216">
        <f t="shared" si="81"/>
        <v>9.68</v>
      </c>
      <c r="AS5216">
        <v>1</v>
      </c>
      <c r="AT5216" t="s">
        <v>133</v>
      </c>
      <c r="AU5216">
        <v>42</v>
      </c>
    </row>
    <row r="5217" spans="1:47">
      <c r="A5217" t="s">
        <v>18205</v>
      </c>
      <c r="C5217">
        <v>310</v>
      </c>
      <c r="D5217" t="s">
        <v>18206</v>
      </c>
      <c r="E5217">
        <v>101</v>
      </c>
      <c r="F5217" t="s">
        <v>18207</v>
      </c>
      <c r="G5217" t="s">
        <v>1783</v>
      </c>
      <c r="H5217" t="s">
        <v>220</v>
      </c>
      <c r="I5217" t="s">
        <v>18208</v>
      </c>
      <c r="J5217">
        <v>0.10901</v>
      </c>
      <c r="K5217">
        <v>1</v>
      </c>
      <c r="L5217">
        <v>1</v>
      </c>
      <c r="M5217">
        <v>1</v>
      </c>
      <c r="N5217">
        <v>1</v>
      </c>
      <c r="O5217" t="s">
        <v>225</v>
      </c>
      <c r="P5217">
        <v>0</v>
      </c>
      <c r="Q5217">
        <v>1</v>
      </c>
      <c r="R5217">
        <v>800</v>
      </c>
      <c r="S5217" t="s">
        <v>223</v>
      </c>
      <c r="T5217">
        <v>800</v>
      </c>
      <c r="U5217" t="s">
        <v>18205</v>
      </c>
      <c r="V5217" t="s">
        <v>455</v>
      </c>
      <c r="W5217" t="s">
        <v>225</v>
      </c>
      <c r="X5217" t="s">
        <v>225</v>
      </c>
      <c r="Y5217">
        <v>800</v>
      </c>
      <c r="AB5217">
        <v>1</v>
      </c>
      <c r="AC5217">
        <v>1</v>
      </c>
      <c r="AD5217">
        <v>2</v>
      </c>
      <c r="AE5217">
        <v>480</v>
      </c>
      <c r="AF5217">
        <v>1</v>
      </c>
      <c r="AQ5217">
        <v>1</v>
      </c>
      <c r="AR5217">
        <f t="shared" si="81"/>
        <v>4.6463999999999999</v>
      </c>
      <c r="AS5217">
        <v>1</v>
      </c>
      <c r="AT5217" t="s">
        <v>112</v>
      </c>
      <c r="AU5217">
        <v>20</v>
      </c>
    </row>
    <row r="5218" spans="1:47">
      <c r="A5218" t="s">
        <v>18209</v>
      </c>
      <c r="C5218">
        <v>310</v>
      </c>
      <c r="D5218" t="s">
        <v>14266</v>
      </c>
      <c r="E5218">
        <v>392</v>
      </c>
      <c r="F5218" t="s">
        <v>14991</v>
      </c>
      <c r="G5218" t="s">
        <v>422</v>
      </c>
      <c r="H5218" t="s">
        <v>11501</v>
      </c>
      <c r="I5218" t="s">
        <v>18210</v>
      </c>
      <c r="J5218">
        <v>1.57202</v>
      </c>
      <c r="K5218">
        <v>0</v>
      </c>
      <c r="L5218">
        <v>0</v>
      </c>
      <c r="M5218">
        <v>0</v>
      </c>
      <c r="N5218">
        <v>0</v>
      </c>
      <c r="P5218">
        <v>0</v>
      </c>
      <c r="Q5218">
        <v>0</v>
      </c>
      <c r="R5218">
        <v>0</v>
      </c>
      <c r="S5218" t="s">
        <v>223</v>
      </c>
      <c r="T5218">
        <v>0</v>
      </c>
      <c r="U5218" t="s">
        <v>18209</v>
      </c>
      <c r="V5218" t="s">
        <v>933</v>
      </c>
      <c r="W5218" t="s">
        <v>659</v>
      </c>
      <c r="Y5218">
        <v>0</v>
      </c>
      <c r="AB5218">
        <v>0</v>
      </c>
      <c r="AC5218">
        <v>0</v>
      </c>
      <c r="AD5218">
        <v>0</v>
      </c>
      <c r="AE5218">
        <v>0</v>
      </c>
      <c r="AF5218">
        <v>0</v>
      </c>
      <c r="AQ5218">
        <v>1</v>
      </c>
      <c r="AR5218">
        <f t="shared" si="81"/>
        <v>0</v>
      </c>
      <c r="AS5218">
        <v>1</v>
      </c>
      <c r="AT5218" t="s">
        <v>127</v>
      </c>
      <c r="AU5218">
        <v>35</v>
      </c>
    </row>
    <row r="5219" spans="1:47">
      <c r="A5219" t="s">
        <v>248</v>
      </c>
      <c r="C5219">
        <v>310</v>
      </c>
      <c r="E5219">
        <v>0</v>
      </c>
      <c r="J5219">
        <v>0.18683</v>
      </c>
      <c r="K5219">
        <v>0</v>
      </c>
      <c r="L5219">
        <v>0</v>
      </c>
      <c r="M5219">
        <v>0</v>
      </c>
      <c r="N5219">
        <v>0</v>
      </c>
      <c r="P5219">
        <v>0</v>
      </c>
      <c r="Q5219">
        <v>0</v>
      </c>
      <c r="R5219">
        <v>0</v>
      </c>
      <c r="S5219" t="s">
        <v>249</v>
      </c>
      <c r="T5219">
        <v>0</v>
      </c>
      <c r="Y5219">
        <v>0</v>
      </c>
      <c r="AB5219">
        <v>0</v>
      </c>
      <c r="AC5219">
        <v>0</v>
      </c>
      <c r="AD5219">
        <v>0</v>
      </c>
      <c r="AE5219">
        <v>0</v>
      </c>
      <c r="AF5219">
        <v>0</v>
      </c>
      <c r="AQ5219">
        <v>0</v>
      </c>
      <c r="AR5219">
        <f t="shared" si="81"/>
        <v>0</v>
      </c>
      <c r="AS5219">
        <v>1</v>
      </c>
      <c r="AT5219" t="s">
        <v>128</v>
      </c>
      <c r="AU5219">
        <v>37</v>
      </c>
    </row>
    <row r="5220" spans="1:47">
      <c r="A5220" t="s">
        <v>17450</v>
      </c>
      <c r="C5220">
        <v>310</v>
      </c>
      <c r="D5220" t="s">
        <v>17451</v>
      </c>
      <c r="E5220">
        <v>102</v>
      </c>
      <c r="F5220" t="s">
        <v>17452</v>
      </c>
      <c r="G5220" t="s">
        <v>422</v>
      </c>
      <c r="H5220" t="s">
        <v>8623</v>
      </c>
      <c r="I5220" t="s">
        <v>17453</v>
      </c>
      <c r="J5220">
        <v>2.25665</v>
      </c>
      <c r="K5220">
        <v>2</v>
      </c>
      <c r="L5220">
        <v>3</v>
      </c>
      <c r="M5220">
        <v>2</v>
      </c>
      <c r="N5220">
        <v>3</v>
      </c>
      <c r="O5220" t="s">
        <v>225</v>
      </c>
      <c r="P5220">
        <v>0</v>
      </c>
      <c r="Q5220">
        <v>0</v>
      </c>
      <c r="R5220">
        <v>0</v>
      </c>
      <c r="S5220" t="s">
        <v>243</v>
      </c>
      <c r="T5220">
        <v>0</v>
      </c>
      <c r="U5220" t="s">
        <v>17450</v>
      </c>
      <c r="X5220" t="s">
        <v>225</v>
      </c>
      <c r="Y5220">
        <v>0</v>
      </c>
      <c r="AB5220">
        <v>2</v>
      </c>
      <c r="AC5220">
        <v>3</v>
      </c>
      <c r="AD5220">
        <v>3</v>
      </c>
      <c r="AE5220">
        <v>1834</v>
      </c>
      <c r="AF5220">
        <v>2</v>
      </c>
      <c r="AQ5220">
        <v>3</v>
      </c>
      <c r="AR5220">
        <f t="shared" si="81"/>
        <v>19.36</v>
      </c>
      <c r="AS5220">
        <v>1</v>
      </c>
      <c r="AT5220" t="s">
        <v>134</v>
      </c>
      <c r="AU5220">
        <v>43</v>
      </c>
    </row>
    <row r="5221" spans="1:47">
      <c r="A5221" t="s">
        <v>18211</v>
      </c>
      <c r="C5221">
        <v>310</v>
      </c>
      <c r="D5221" t="s">
        <v>18212</v>
      </c>
      <c r="E5221">
        <v>101</v>
      </c>
      <c r="F5221" t="s">
        <v>18213</v>
      </c>
      <c r="G5221" t="s">
        <v>1783</v>
      </c>
      <c r="H5221" t="s">
        <v>220</v>
      </c>
      <c r="I5221" t="s">
        <v>18214</v>
      </c>
      <c r="J5221">
        <v>0.14541000000000001</v>
      </c>
      <c r="K5221">
        <v>1</v>
      </c>
      <c r="L5221">
        <v>1</v>
      </c>
      <c r="M5221">
        <v>1</v>
      </c>
      <c r="N5221">
        <v>1</v>
      </c>
      <c r="O5221" t="s">
        <v>225</v>
      </c>
      <c r="P5221">
        <v>0</v>
      </c>
      <c r="Q5221">
        <v>1</v>
      </c>
      <c r="R5221">
        <v>6800</v>
      </c>
      <c r="S5221" t="s">
        <v>243</v>
      </c>
      <c r="T5221">
        <v>6800</v>
      </c>
      <c r="U5221" t="s">
        <v>18211</v>
      </c>
      <c r="V5221" t="s">
        <v>455</v>
      </c>
      <c r="W5221" t="s">
        <v>225</v>
      </c>
      <c r="X5221" t="s">
        <v>225</v>
      </c>
      <c r="Y5221">
        <v>6800</v>
      </c>
      <c r="AB5221">
        <v>1</v>
      </c>
      <c r="AC5221">
        <v>1</v>
      </c>
      <c r="AD5221">
        <v>2</v>
      </c>
      <c r="AE5221">
        <v>992</v>
      </c>
      <c r="AF5221">
        <v>1</v>
      </c>
      <c r="AQ5221">
        <v>2</v>
      </c>
      <c r="AR5221">
        <f t="shared" si="81"/>
        <v>4.6463999999999999</v>
      </c>
      <c r="AS5221">
        <v>1</v>
      </c>
      <c r="AT5221" t="s">
        <v>112</v>
      </c>
      <c r="AU5221">
        <v>20</v>
      </c>
    </row>
    <row r="5222" spans="1:47">
      <c r="A5222" t="s">
        <v>18215</v>
      </c>
      <c r="C5222">
        <v>310</v>
      </c>
      <c r="D5222" t="s">
        <v>18216</v>
      </c>
      <c r="E5222">
        <v>903</v>
      </c>
      <c r="F5222" t="s">
        <v>821</v>
      </c>
      <c r="G5222" t="s">
        <v>324</v>
      </c>
      <c r="H5222" t="s">
        <v>833</v>
      </c>
      <c r="I5222" t="s">
        <v>18217</v>
      </c>
      <c r="J5222">
        <v>1.7099899999999999</v>
      </c>
      <c r="K5222">
        <v>0</v>
      </c>
      <c r="L5222">
        <v>0</v>
      </c>
      <c r="M5222">
        <v>0</v>
      </c>
      <c r="N5222">
        <v>0</v>
      </c>
      <c r="P5222">
        <v>0</v>
      </c>
      <c r="Q5222">
        <v>0</v>
      </c>
      <c r="R5222">
        <v>0</v>
      </c>
      <c r="S5222" t="s">
        <v>223</v>
      </c>
      <c r="T5222">
        <v>0</v>
      </c>
      <c r="U5222" t="s">
        <v>18215</v>
      </c>
      <c r="V5222" t="s">
        <v>16288</v>
      </c>
      <c r="W5222" t="s">
        <v>225</v>
      </c>
      <c r="Y5222">
        <v>0</v>
      </c>
      <c r="AB5222">
        <v>0</v>
      </c>
      <c r="AC5222">
        <v>0</v>
      </c>
      <c r="AD5222">
        <v>0</v>
      </c>
      <c r="AE5222">
        <v>0</v>
      </c>
      <c r="AF5222">
        <v>0</v>
      </c>
      <c r="AQ5222">
        <v>2</v>
      </c>
      <c r="AR5222">
        <f t="shared" si="81"/>
        <v>0</v>
      </c>
      <c r="AS5222">
        <v>1</v>
      </c>
      <c r="AT5222" t="s">
        <v>131</v>
      </c>
      <c r="AU5222">
        <v>40</v>
      </c>
    </row>
    <row r="5223" spans="1:47">
      <c r="A5223" t="s">
        <v>18218</v>
      </c>
      <c r="C5223">
        <v>310</v>
      </c>
      <c r="D5223" t="s">
        <v>18219</v>
      </c>
      <c r="E5223">
        <v>101</v>
      </c>
      <c r="F5223" t="s">
        <v>18220</v>
      </c>
      <c r="G5223" t="s">
        <v>422</v>
      </c>
      <c r="H5223" t="s">
        <v>220</v>
      </c>
      <c r="I5223" t="s">
        <v>18221</v>
      </c>
      <c r="J5223">
        <v>0.26357999999999998</v>
      </c>
      <c r="K5223">
        <v>1</v>
      </c>
      <c r="L5223">
        <v>1</v>
      </c>
      <c r="M5223">
        <v>1</v>
      </c>
      <c r="N5223">
        <v>1</v>
      </c>
      <c r="O5223" t="s">
        <v>225</v>
      </c>
      <c r="P5223">
        <v>0</v>
      </c>
      <c r="Q5223">
        <v>1</v>
      </c>
      <c r="R5223">
        <v>17500</v>
      </c>
      <c r="S5223" t="s">
        <v>223</v>
      </c>
      <c r="T5223">
        <v>17500</v>
      </c>
      <c r="U5223" t="s">
        <v>18218</v>
      </c>
      <c r="V5223" t="s">
        <v>455</v>
      </c>
      <c r="W5223" t="s">
        <v>225</v>
      </c>
      <c r="X5223" t="s">
        <v>225</v>
      </c>
      <c r="Y5223">
        <v>17500</v>
      </c>
      <c r="AB5223">
        <v>1</v>
      </c>
      <c r="AC5223">
        <v>1</v>
      </c>
      <c r="AD5223">
        <v>3</v>
      </c>
      <c r="AE5223">
        <v>988</v>
      </c>
      <c r="AF5223">
        <v>1</v>
      </c>
      <c r="AQ5223">
        <v>1</v>
      </c>
      <c r="AR5223">
        <f t="shared" si="81"/>
        <v>9.68</v>
      </c>
      <c r="AS5223">
        <v>1</v>
      </c>
      <c r="AT5223" t="s">
        <v>133</v>
      </c>
      <c r="AU5223">
        <v>42</v>
      </c>
    </row>
    <row r="5224" spans="1:47">
      <c r="A5224" t="s">
        <v>18222</v>
      </c>
      <c r="C5224">
        <v>310</v>
      </c>
      <c r="D5224" t="s">
        <v>18223</v>
      </c>
      <c r="E5224">
        <v>132</v>
      </c>
      <c r="F5224" t="s">
        <v>18184</v>
      </c>
      <c r="G5224" t="s">
        <v>1783</v>
      </c>
      <c r="H5224" t="s">
        <v>260</v>
      </c>
      <c r="I5224" t="s">
        <v>18224</v>
      </c>
      <c r="J5224">
        <v>7.3279999999999998E-2</v>
      </c>
      <c r="K5224">
        <v>0</v>
      </c>
      <c r="L5224">
        <v>0</v>
      </c>
      <c r="M5224">
        <v>0</v>
      </c>
      <c r="N5224">
        <v>0</v>
      </c>
      <c r="P5224">
        <v>0</v>
      </c>
      <c r="Q5224">
        <v>0</v>
      </c>
      <c r="R5224">
        <v>0</v>
      </c>
      <c r="S5224" t="s">
        <v>223</v>
      </c>
      <c r="T5224">
        <v>0</v>
      </c>
      <c r="U5224" t="s">
        <v>18222</v>
      </c>
      <c r="Y5224">
        <v>0</v>
      </c>
      <c r="AB5224">
        <v>0</v>
      </c>
      <c r="AC5224">
        <v>0</v>
      </c>
      <c r="AD5224">
        <v>0</v>
      </c>
      <c r="AE5224">
        <v>0</v>
      </c>
      <c r="AF5224">
        <v>0</v>
      </c>
      <c r="AQ5224">
        <v>1</v>
      </c>
      <c r="AR5224">
        <f t="shared" si="81"/>
        <v>0</v>
      </c>
      <c r="AS5224">
        <v>1</v>
      </c>
      <c r="AT5224" t="s">
        <v>112</v>
      </c>
      <c r="AU5224">
        <v>20</v>
      </c>
    </row>
    <row r="5225" spans="1:47">
      <c r="A5225" t="s">
        <v>18225</v>
      </c>
      <c r="C5225">
        <v>310</v>
      </c>
      <c r="D5225" t="s">
        <v>17653</v>
      </c>
      <c r="E5225">
        <v>903</v>
      </c>
      <c r="F5225" t="s">
        <v>821</v>
      </c>
      <c r="G5225" t="s">
        <v>324</v>
      </c>
      <c r="H5225" t="s">
        <v>833</v>
      </c>
      <c r="I5225" t="s">
        <v>18226</v>
      </c>
      <c r="J5225">
        <v>9.6530000000000005E-2</v>
      </c>
      <c r="K5225">
        <v>0</v>
      </c>
      <c r="L5225">
        <v>0</v>
      </c>
      <c r="M5225">
        <v>0</v>
      </c>
      <c r="N5225">
        <v>0</v>
      </c>
      <c r="P5225">
        <v>0</v>
      </c>
      <c r="Q5225">
        <v>0</v>
      </c>
      <c r="R5225">
        <v>0</v>
      </c>
      <c r="S5225" t="s">
        <v>223</v>
      </c>
      <c r="T5225">
        <v>0</v>
      </c>
      <c r="U5225" t="s">
        <v>18225</v>
      </c>
      <c r="V5225" t="s">
        <v>455</v>
      </c>
      <c r="W5225" t="s">
        <v>225</v>
      </c>
      <c r="Y5225">
        <v>0</v>
      </c>
      <c r="AB5225">
        <v>0</v>
      </c>
      <c r="AC5225">
        <v>0</v>
      </c>
      <c r="AD5225">
        <v>0</v>
      </c>
      <c r="AE5225">
        <v>0</v>
      </c>
      <c r="AF5225">
        <v>0</v>
      </c>
      <c r="AQ5225">
        <v>1</v>
      </c>
      <c r="AR5225">
        <f t="shared" si="81"/>
        <v>0</v>
      </c>
      <c r="AS5225">
        <v>1</v>
      </c>
      <c r="AT5225" t="s">
        <v>131</v>
      </c>
      <c r="AU5225">
        <v>40</v>
      </c>
    </row>
    <row r="5226" spans="1:47">
      <c r="A5226" t="s">
        <v>18227</v>
      </c>
      <c r="C5226">
        <v>310</v>
      </c>
      <c r="D5226" t="s">
        <v>18228</v>
      </c>
      <c r="E5226">
        <v>131</v>
      </c>
      <c r="F5226" t="s">
        <v>18176</v>
      </c>
      <c r="G5226" t="s">
        <v>422</v>
      </c>
      <c r="H5226" t="s">
        <v>407</v>
      </c>
      <c r="I5226" t="s">
        <v>18229</v>
      </c>
      <c r="J5226">
        <v>0.80525000000000002</v>
      </c>
      <c r="K5226">
        <v>0</v>
      </c>
      <c r="L5226">
        <v>0</v>
      </c>
      <c r="M5226">
        <v>0</v>
      </c>
      <c r="N5226">
        <v>0</v>
      </c>
      <c r="P5226">
        <v>0</v>
      </c>
      <c r="Q5226">
        <v>0</v>
      </c>
      <c r="R5226">
        <v>0</v>
      </c>
      <c r="S5226" t="s">
        <v>223</v>
      </c>
      <c r="T5226">
        <v>0</v>
      </c>
      <c r="U5226" t="s">
        <v>18227</v>
      </c>
      <c r="Y5226">
        <v>0</v>
      </c>
      <c r="AB5226">
        <v>0</v>
      </c>
      <c r="AC5226">
        <v>0</v>
      </c>
      <c r="AD5226">
        <v>0</v>
      </c>
      <c r="AE5226">
        <v>0</v>
      </c>
      <c r="AF5226">
        <v>0</v>
      </c>
      <c r="AQ5226">
        <v>2</v>
      </c>
      <c r="AR5226">
        <f t="shared" si="81"/>
        <v>0</v>
      </c>
      <c r="AS5226">
        <v>1</v>
      </c>
      <c r="AT5226" t="s">
        <v>133</v>
      </c>
      <c r="AU5226">
        <v>42</v>
      </c>
    </row>
    <row r="5227" spans="1:47">
      <c r="A5227" t="s">
        <v>18230</v>
      </c>
      <c r="C5227">
        <v>310</v>
      </c>
      <c r="D5227" t="s">
        <v>18231</v>
      </c>
      <c r="E5227">
        <v>101</v>
      </c>
      <c r="F5227" t="s">
        <v>18232</v>
      </c>
      <c r="G5227" t="s">
        <v>422</v>
      </c>
      <c r="H5227" t="s">
        <v>220</v>
      </c>
      <c r="I5227" t="s">
        <v>18233</v>
      </c>
      <c r="J5227">
        <v>0.62907000000000002</v>
      </c>
      <c r="K5227">
        <v>1</v>
      </c>
      <c r="L5227">
        <v>1</v>
      </c>
      <c r="M5227">
        <v>1</v>
      </c>
      <c r="N5227">
        <v>1</v>
      </c>
      <c r="O5227" t="s">
        <v>225</v>
      </c>
      <c r="P5227">
        <v>0</v>
      </c>
      <c r="Q5227">
        <v>1</v>
      </c>
      <c r="R5227">
        <v>5700</v>
      </c>
      <c r="S5227" t="s">
        <v>223</v>
      </c>
      <c r="T5227">
        <v>5700</v>
      </c>
      <c r="U5227" t="s">
        <v>18230</v>
      </c>
      <c r="X5227" t="s">
        <v>225</v>
      </c>
      <c r="Y5227">
        <v>5700</v>
      </c>
      <c r="AB5227">
        <v>1</v>
      </c>
      <c r="AC5227">
        <v>1</v>
      </c>
      <c r="AD5227">
        <v>3</v>
      </c>
      <c r="AE5227">
        <v>2153</v>
      </c>
      <c r="AF5227">
        <v>2</v>
      </c>
      <c r="AQ5227">
        <v>1</v>
      </c>
      <c r="AR5227">
        <f t="shared" si="81"/>
        <v>9.68</v>
      </c>
      <c r="AS5227">
        <v>1</v>
      </c>
      <c r="AT5227" t="s">
        <v>134</v>
      </c>
      <c r="AU5227">
        <v>43</v>
      </c>
    </row>
    <row r="5228" spans="1:47">
      <c r="A5228" t="s">
        <v>18234</v>
      </c>
      <c r="C5228">
        <v>310</v>
      </c>
      <c r="D5228" t="s">
        <v>18235</v>
      </c>
      <c r="E5228">
        <v>101</v>
      </c>
      <c r="F5228" t="s">
        <v>18236</v>
      </c>
      <c r="G5228" t="s">
        <v>1783</v>
      </c>
      <c r="H5228" t="s">
        <v>220</v>
      </c>
      <c r="I5228" t="s">
        <v>18237</v>
      </c>
      <c r="J5228">
        <v>0.13608999999999999</v>
      </c>
      <c r="K5228">
        <v>1</v>
      </c>
      <c r="L5228">
        <v>1</v>
      </c>
      <c r="M5228">
        <v>1</v>
      </c>
      <c r="N5228">
        <v>1</v>
      </c>
      <c r="O5228" t="s">
        <v>225</v>
      </c>
      <c r="P5228">
        <v>0</v>
      </c>
      <c r="Q5228">
        <v>1</v>
      </c>
      <c r="R5228">
        <v>5000</v>
      </c>
      <c r="S5228" t="s">
        <v>223</v>
      </c>
      <c r="T5228">
        <v>5000</v>
      </c>
      <c r="U5228" t="s">
        <v>18234</v>
      </c>
      <c r="V5228" t="s">
        <v>413</v>
      </c>
      <c r="W5228" t="s">
        <v>225</v>
      </c>
      <c r="X5228" t="s">
        <v>225</v>
      </c>
      <c r="Y5228">
        <v>5000</v>
      </c>
      <c r="AB5228">
        <v>1</v>
      </c>
      <c r="AC5228">
        <v>1</v>
      </c>
      <c r="AD5228">
        <v>1</v>
      </c>
      <c r="AE5228">
        <v>703</v>
      </c>
      <c r="AF5228">
        <v>1</v>
      </c>
      <c r="AQ5228">
        <v>1</v>
      </c>
      <c r="AR5228">
        <f t="shared" si="81"/>
        <v>4.6463999999999999</v>
      </c>
      <c r="AS5228">
        <v>1</v>
      </c>
      <c r="AT5228" t="s">
        <v>112</v>
      </c>
      <c r="AU5228">
        <v>20</v>
      </c>
    </row>
    <row r="5229" spans="1:47">
      <c r="A5229" t="s">
        <v>18238</v>
      </c>
      <c r="C5229">
        <v>310</v>
      </c>
      <c r="D5229" t="s">
        <v>18239</v>
      </c>
      <c r="E5229">
        <v>101</v>
      </c>
      <c r="F5229" t="s">
        <v>18240</v>
      </c>
      <c r="G5229" t="s">
        <v>1783</v>
      </c>
      <c r="H5229" t="s">
        <v>220</v>
      </c>
      <c r="I5229" t="s">
        <v>18241</v>
      </c>
      <c r="J5229">
        <v>0.30382999999999999</v>
      </c>
      <c r="K5229">
        <v>1</v>
      </c>
      <c r="L5229">
        <v>1</v>
      </c>
      <c r="M5229">
        <v>1</v>
      </c>
      <c r="N5229">
        <v>1</v>
      </c>
      <c r="O5229" t="s">
        <v>225</v>
      </c>
      <c r="P5229">
        <v>0</v>
      </c>
      <c r="Q5229">
        <v>1</v>
      </c>
      <c r="R5229">
        <v>19800</v>
      </c>
      <c r="S5229" t="s">
        <v>223</v>
      </c>
      <c r="T5229">
        <v>19800</v>
      </c>
      <c r="U5229" t="s">
        <v>18238</v>
      </c>
      <c r="V5229" t="s">
        <v>455</v>
      </c>
      <c r="W5229" t="s">
        <v>225</v>
      </c>
      <c r="X5229" t="s">
        <v>225</v>
      </c>
      <c r="Y5229">
        <v>19800</v>
      </c>
      <c r="AB5229">
        <v>1</v>
      </c>
      <c r="AC5229">
        <v>1</v>
      </c>
      <c r="AD5229">
        <v>2</v>
      </c>
      <c r="AE5229">
        <v>1040</v>
      </c>
      <c r="AF5229">
        <v>1.5</v>
      </c>
      <c r="AQ5229">
        <v>2</v>
      </c>
      <c r="AR5229">
        <f t="shared" si="81"/>
        <v>4.6463999999999999</v>
      </c>
      <c r="AS5229">
        <v>1</v>
      </c>
      <c r="AT5229" t="s">
        <v>112</v>
      </c>
      <c r="AU5229">
        <v>20</v>
      </c>
    </row>
    <row r="5230" spans="1:47">
      <c r="A5230" t="s">
        <v>18242</v>
      </c>
      <c r="C5230">
        <v>310</v>
      </c>
      <c r="D5230" t="s">
        <v>18243</v>
      </c>
      <c r="E5230">
        <v>101</v>
      </c>
      <c r="F5230" t="s">
        <v>18244</v>
      </c>
      <c r="G5230" t="s">
        <v>422</v>
      </c>
      <c r="H5230" t="s">
        <v>220</v>
      </c>
      <c r="I5230" t="s">
        <v>18245</v>
      </c>
      <c r="J5230">
        <v>0.82311999999999996</v>
      </c>
      <c r="K5230">
        <v>1</v>
      </c>
      <c r="L5230">
        <v>1</v>
      </c>
      <c r="M5230">
        <v>1</v>
      </c>
      <c r="N5230">
        <v>1</v>
      </c>
      <c r="O5230" t="s">
        <v>225</v>
      </c>
      <c r="P5230">
        <v>0</v>
      </c>
      <c r="Q5230">
        <v>1</v>
      </c>
      <c r="R5230">
        <v>23400</v>
      </c>
      <c r="S5230" t="s">
        <v>243</v>
      </c>
      <c r="T5230">
        <v>23400</v>
      </c>
      <c r="U5230" t="s">
        <v>18242</v>
      </c>
      <c r="V5230" t="s">
        <v>455</v>
      </c>
      <c r="W5230" t="s">
        <v>225</v>
      </c>
      <c r="X5230" t="s">
        <v>225</v>
      </c>
      <c r="Y5230">
        <v>23400</v>
      </c>
      <c r="AB5230">
        <v>1</v>
      </c>
      <c r="AC5230">
        <v>1</v>
      </c>
      <c r="AD5230">
        <v>4</v>
      </c>
      <c r="AE5230">
        <v>1800</v>
      </c>
      <c r="AF5230">
        <v>2</v>
      </c>
      <c r="AQ5230">
        <v>2</v>
      </c>
      <c r="AR5230">
        <f t="shared" si="81"/>
        <v>9.68</v>
      </c>
      <c r="AS5230">
        <v>1</v>
      </c>
      <c r="AT5230" t="s">
        <v>133</v>
      </c>
      <c r="AU5230">
        <v>42</v>
      </c>
    </row>
    <row r="5231" spans="1:47">
      <c r="A5231" t="s">
        <v>18246</v>
      </c>
      <c r="C5231">
        <v>310</v>
      </c>
      <c r="D5231" t="s">
        <v>18247</v>
      </c>
      <c r="E5231">
        <v>101</v>
      </c>
      <c r="F5231" t="s">
        <v>18248</v>
      </c>
      <c r="G5231" t="s">
        <v>1783</v>
      </c>
      <c r="H5231" t="s">
        <v>220</v>
      </c>
      <c r="I5231" t="s">
        <v>18249</v>
      </c>
      <c r="J5231">
        <v>0.12889</v>
      </c>
      <c r="K5231">
        <v>1</v>
      </c>
      <c r="L5231">
        <v>1</v>
      </c>
      <c r="M5231">
        <v>1</v>
      </c>
      <c r="N5231">
        <v>1</v>
      </c>
      <c r="O5231" t="s">
        <v>225</v>
      </c>
      <c r="P5231">
        <v>0</v>
      </c>
      <c r="Q5231">
        <v>1</v>
      </c>
      <c r="R5231">
        <v>800</v>
      </c>
      <c r="S5231" t="s">
        <v>223</v>
      </c>
      <c r="T5231">
        <v>800</v>
      </c>
      <c r="U5231" t="s">
        <v>18246</v>
      </c>
      <c r="V5231" t="s">
        <v>455</v>
      </c>
      <c r="W5231" t="s">
        <v>225</v>
      </c>
      <c r="X5231" t="s">
        <v>225</v>
      </c>
      <c r="Y5231">
        <v>800</v>
      </c>
      <c r="AB5231">
        <v>1</v>
      </c>
      <c r="AC5231">
        <v>1</v>
      </c>
      <c r="AD5231">
        <v>2</v>
      </c>
      <c r="AE5231">
        <v>546</v>
      </c>
      <c r="AF5231">
        <v>1</v>
      </c>
      <c r="AQ5231">
        <v>1</v>
      </c>
      <c r="AR5231">
        <f t="shared" si="81"/>
        <v>4.6463999999999999</v>
      </c>
      <c r="AS5231">
        <v>1</v>
      </c>
      <c r="AT5231" t="s">
        <v>112</v>
      </c>
      <c r="AU5231">
        <v>20</v>
      </c>
    </row>
    <row r="5232" spans="1:47">
      <c r="A5232" t="s">
        <v>18250</v>
      </c>
      <c r="C5232">
        <v>310</v>
      </c>
      <c r="D5232" t="s">
        <v>18251</v>
      </c>
      <c r="E5232">
        <v>101</v>
      </c>
      <c r="F5232" t="s">
        <v>18252</v>
      </c>
      <c r="G5232" t="s">
        <v>1783</v>
      </c>
      <c r="H5232" t="s">
        <v>220</v>
      </c>
      <c r="I5232" t="s">
        <v>18253</v>
      </c>
      <c r="J5232">
        <v>0.10153</v>
      </c>
      <c r="K5232">
        <v>1</v>
      </c>
      <c r="L5232">
        <v>1</v>
      </c>
      <c r="M5232">
        <v>1</v>
      </c>
      <c r="N5232">
        <v>1</v>
      </c>
      <c r="O5232" t="s">
        <v>225</v>
      </c>
      <c r="P5232">
        <v>0</v>
      </c>
      <c r="Q5232">
        <v>1</v>
      </c>
      <c r="R5232">
        <v>300</v>
      </c>
      <c r="S5232" t="s">
        <v>223</v>
      </c>
      <c r="T5232">
        <v>300</v>
      </c>
      <c r="U5232" t="s">
        <v>18250</v>
      </c>
      <c r="V5232" t="s">
        <v>455</v>
      </c>
      <c r="W5232" t="s">
        <v>225</v>
      </c>
      <c r="X5232" t="s">
        <v>225</v>
      </c>
      <c r="Y5232">
        <v>300</v>
      </c>
      <c r="AB5232">
        <v>1</v>
      </c>
      <c r="AC5232">
        <v>1</v>
      </c>
      <c r="AD5232">
        <v>2</v>
      </c>
      <c r="AE5232">
        <v>834</v>
      </c>
      <c r="AF5232">
        <v>1</v>
      </c>
      <c r="AQ5232">
        <v>1</v>
      </c>
      <c r="AR5232">
        <f t="shared" si="81"/>
        <v>4.6463999999999999</v>
      </c>
      <c r="AS5232">
        <v>1</v>
      </c>
      <c r="AT5232" t="s">
        <v>112</v>
      </c>
      <c r="AU5232">
        <v>20</v>
      </c>
    </row>
    <row r="5233" spans="1:47">
      <c r="A5233" t="s">
        <v>18254</v>
      </c>
      <c r="C5233">
        <v>310</v>
      </c>
      <c r="D5233" t="s">
        <v>18255</v>
      </c>
      <c r="E5233">
        <v>101</v>
      </c>
      <c r="F5233" t="s">
        <v>18256</v>
      </c>
      <c r="G5233" t="s">
        <v>422</v>
      </c>
      <c r="H5233" t="s">
        <v>220</v>
      </c>
      <c r="I5233" t="s">
        <v>18257</v>
      </c>
      <c r="J5233">
        <v>0.23988000000000001</v>
      </c>
      <c r="K5233">
        <v>1</v>
      </c>
      <c r="L5233">
        <v>1</v>
      </c>
      <c r="M5233">
        <v>1</v>
      </c>
      <c r="N5233">
        <v>1</v>
      </c>
      <c r="O5233" t="s">
        <v>225</v>
      </c>
      <c r="P5233">
        <v>0</v>
      </c>
      <c r="Q5233">
        <v>1</v>
      </c>
      <c r="R5233">
        <v>1100</v>
      </c>
      <c r="S5233" t="s">
        <v>223</v>
      </c>
      <c r="T5233">
        <v>1100</v>
      </c>
      <c r="U5233" t="s">
        <v>18254</v>
      </c>
      <c r="V5233" t="s">
        <v>455</v>
      </c>
      <c r="W5233" t="s">
        <v>225</v>
      </c>
      <c r="X5233" t="s">
        <v>225</v>
      </c>
      <c r="Y5233">
        <v>1100</v>
      </c>
      <c r="AB5233">
        <v>1</v>
      </c>
      <c r="AC5233">
        <v>1</v>
      </c>
      <c r="AD5233">
        <v>3</v>
      </c>
      <c r="AE5233">
        <v>974</v>
      </c>
      <c r="AF5233">
        <v>1</v>
      </c>
      <c r="AQ5233">
        <v>1</v>
      </c>
      <c r="AR5233">
        <f t="shared" si="81"/>
        <v>9.68</v>
      </c>
      <c r="AS5233">
        <v>1</v>
      </c>
      <c r="AT5233" t="s">
        <v>133</v>
      </c>
      <c r="AU5233">
        <v>42</v>
      </c>
    </row>
    <row r="5234" spans="1:47">
      <c r="A5234" t="s">
        <v>18258</v>
      </c>
      <c r="C5234">
        <v>310</v>
      </c>
      <c r="D5234" t="s">
        <v>18259</v>
      </c>
      <c r="E5234">
        <v>132</v>
      </c>
      <c r="F5234" t="s">
        <v>18260</v>
      </c>
      <c r="G5234" t="s">
        <v>1783</v>
      </c>
      <c r="H5234" t="s">
        <v>260</v>
      </c>
      <c r="I5234" t="s">
        <v>18261</v>
      </c>
      <c r="J5234">
        <v>6.0089999999999998E-2</v>
      </c>
      <c r="K5234">
        <v>1</v>
      </c>
      <c r="L5234">
        <v>1</v>
      </c>
      <c r="M5234">
        <v>1</v>
      </c>
      <c r="N5234">
        <v>1</v>
      </c>
      <c r="O5234" t="s">
        <v>225</v>
      </c>
      <c r="P5234">
        <v>0</v>
      </c>
      <c r="Q5234">
        <v>0</v>
      </c>
      <c r="R5234">
        <v>0</v>
      </c>
      <c r="S5234" t="s">
        <v>223</v>
      </c>
      <c r="T5234">
        <v>0</v>
      </c>
      <c r="U5234" t="s">
        <v>18258</v>
      </c>
      <c r="X5234" t="s">
        <v>225</v>
      </c>
      <c r="Y5234">
        <v>0</v>
      </c>
      <c r="AB5234">
        <v>1</v>
      </c>
      <c r="AC5234">
        <v>1</v>
      </c>
      <c r="AD5234">
        <v>0</v>
      </c>
      <c r="AE5234">
        <v>0</v>
      </c>
      <c r="AF5234">
        <v>0</v>
      </c>
      <c r="AQ5234">
        <v>1</v>
      </c>
      <c r="AR5234">
        <f t="shared" si="81"/>
        <v>4.6463999999999999</v>
      </c>
      <c r="AS5234">
        <v>1</v>
      </c>
      <c r="AT5234" t="s">
        <v>112</v>
      </c>
      <c r="AU5234">
        <v>20</v>
      </c>
    </row>
    <row r="5235" spans="1:47">
      <c r="A5235" t="s">
        <v>18262</v>
      </c>
      <c r="C5235">
        <v>310</v>
      </c>
      <c r="D5235" t="s">
        <v>18263</v>
      </c>
      <c r="E5235">
        <v>101</v>
      </c>
      <c r="F5235" t="s">
        <v>18264</v>
      </c>
      <c r="G5235" t="s">
        <v>1783</v>
      </c>
      <c r="H5235" t="s">
        <v>220</v>
      </c>
      <c r="I5235" t="s">
        <v>18265</v>
      </c>
      <c r="J5235">
        <v>0.21831</v>
      </c>
      <c r="K5235">
        <v>1</v>
      </c>
      <c r="L5235">
        <v>1</v>
      </c>
      <c r="M5235">
        <v>1</v>
      </c>
      <c r="N5235">
        <v>1</v>
      </c>
      <c r="O5235" t="s">
        <v>225</v>
      </c>
      <c r="P5235">
        <v>0</v>
      </c>
      <c r="Q5235">
        <v>1</v>
      </c>
      <c r="R5235">
        <v>4800</v>
      </c>
      <c r="S5235" t="s">
        <v>223</v>
      </c>
      <c r="T5235">
        <v>4800</v>
      </c>
      <c r="U5235" t="s">
        <v>18262</v>
      </c>
      <c r="V5235" t="s">
        <v>455</v>
      </c>
      <c r="W5235" t="s">
        <v>225</v>
      </c>
      <c r="X5235" t="s">
        <v>225</v>
      </c>
      <c r="Y5235">
        <v>4800</v>
      </c>
      <c r="AB5235">
        <v>1</v>
      </c>
      <c r="AC5235">
        <v>1</v>
      </c>
      <c r="AD5235">
        <v>2</v>
      </c>
      <c r="AE5235">
        <v>1224</v>
      </c>
      <c r="AF5235">
        <v>1</v>
      </c>
      <c r="AQ5235">
        <v>2</v>
      </c>
      <c r="AR5235">
        <f t="shared" si="81"/>
        <v>4.6463999999999999</v>
      </c>
      <c r="AS5235">
        <v>1</v>
      </c>
      <c r="AT5235" t="s">
        <v>112</v>
      </c>
      <c r="AU5235">
        <v>20</v>
      </c>
    </row>
    <row r="5236" spans="1:47">
      <c r="A5236" t="s">
        <v>18266</v>
      </c>
      <c r="C5236">
        <v>310</v>
      </c>
      <c r="D5236" t="s">
        <v>18000</v>
      </c>
      <c r="E5236">
        <v>101</v>
      </c>
      <c r="F5236" t="s">
        <v>18267</v>
      </c>
      <c r="G5236" t="s">
        <v>324</v>
      </c>
      <c r="H5236" t="s">
        <v>220</v>
      </c>
      <c r="I5236" t="s">
        <v>18268</v>
      </c>
      <c r="J5236">
        <v>1.16659</v>
      </c>
      <c r="K5236">
        <v>1</v>
      </c>
      <c r="L5236">
        <v>1</v>
      </c>
      <c r="M5236">
        <v>1</v>
      </c>
      <c r="N5236">
        <v>1</v>
      </c>
      <c r="O5236" t="s">
        <v>225</v>
      </c>
      <c r="P5236">
        <v>0</v>
      </c>
      <c r="Q5236">
        <v>1</v>
      </c>
      <c r="R5236">
        <v>5900</v>
      </c>
      <c r="S5236" t="s">
        <v>223</v>
      </c>
      <c r="T5236">
        <v>5900</v>
      </c>
      <c r="U5236" t="s">
        <v>18266</v>
      </c>
      <c r="V5236" t="s">
        <v>455</v>
      </c>
      <c r="W5236" t="s">
        <v>225</v>
      </c>
      <c r="X5236" t="s">
        <v>225</v>
      </c>
      <c r="Y5236">
        <v>5900</v>
      </c>
      <c r="AB5236">
        <v>1</v>
      </c>
      <c r="AC5236">
        <v>1</v>
      </c>
      <c r="AD5236">
        <v>2</v>
      </c>
      <c r="AE5236">
        <v>828</v>
      </c>
      <c r="AF5236">
        <v>1</v>
      </c>
      <c r="AQ5236">
        <v>1</v>
      </c>
      <c r="AR5236">
        <f t="shared" si="81"/>
        <v>4.84</v>
      </c>
      <c r="AS5236">
        <v>1</v>
      </c>
      <c r="AT5236" t="s">
        <v>131</v>
      </c>
      <c r="AU5236">
        <v>40</v>
      </c>
    </row>
    <row r="5237" spans="1:47">
      <c r="A5237" t="s">
        <v>18269</v>
      </c>
      <c r="C5237">
        <v>310</v>
      </c>
      <c r="D5237" t="s">
        <v>18270</v>
      </c>
      <c r="E5237">
        <v>101</v>
      </c>
      <c r="F5237" t="s">
        <v>18271</v>
      </c>
      <c r="G5237" t="s">
        <v>422</v>
      </c>
      <c r="H5237" t="s">
        <v>220</v>
      </c>
      <c r="I5237" t="s">
        <v>18272</v>
      </c>
      <c r="J5237">
        <v>0.20713999999999999</v>
      </c>
      <c r="K5237">
        <v>1</v>
      </c>
      <c r="L5237">
        <v>1</v>
      </c>
      <c r="M5237">
        <v>1</v>
      </c>
      <c r="N5237">
        <v>1</v>
      </c>
      <c r="O5237" t="s">
        <v>225</v>
      </c>
      <c r="P5237">
        <v>0</v>
      </c>
      <c r="Q5237">
        <v>1</v>
      </c>
      <c r="R5237">
        <v>2500</v>
      </c>
      <c r="S5237" t="s">
        <v>223</v>
      </c>
      <c r="T5237">
        <v>2500</v>
      </c>
      <c r="U5237" t="s">
        <v>18269</v>
      </c>
      <c r="V5237" t="s">
        <v>455</v>
      </c>
      <c r="W5237" t="s">
        <v>225</v>
      </c>
      <c r="X5237" t="s">
        <v>225</v>
      </c>
      <c r="Y5237">
        <v>2500</v>
      </c>
      <c r="AB5237">
        <v>1</v>
      </c>
      <c r="AC5237">
        <v>1</v>
      </c>
      <c r="AD5237">
        <v>3</v>
      </c>
      <c r="AE5237">
        <v>1040</v>
      </c>
      <c r="AF5237">
        <v>1</v>
      </c>
      <c r="AQ5237">
        <v>1</v>
      </c>
      <c r="AR5237">
        <f t="shared" si="81"/>
        <v>9.68</v>
      </c>
      <c r="AS5237">
        <v>1</v>
      </c>
      <c r="AT5237" t="s">
        <v>133</v>
      </c>
      <c r="AU5237">
        <v>42</v>
      </c>
    </row>
    <row r="5238" spans="1:47">
      <c r="A5238" t="s">
        <v>18273</v>
      </c>
      <c r="C5238">
        <v>310</v>
      </c>
      <c r="D5238" t="s">
        <v>18274</v>
      </c>
      <c r="E5238">
        <v>101</v>
      </c>
      <c r="F5238" t="s">
        <v>18275</v>
      </c>
      <c r="G5238" t="s">
        <v>1783</v>
      </c>
      <c r="H5238" t="s">
        <v>220</v>
      </c>
      <c r="I5238" t="s">
        <v>18276</v>
      </c>
      <c r="J5238">
        <v>0.14299000000000001</v>
      </c>
      <c r="K5238">
        <v>1</v>
      </c>
      <c r="L5238">
        <v>1</v>
      </c>
      <c r="M5238">
        <v>1</v>
      </c>
      <c r="N5238">
        <v>1</v>
      </c>
      <c r="O5238" t="s">
        <v>225</v>
      </c>
      <c r="P5238">
        <v>0</v>
      </c>
      <c r="Q5238">
        <v>1</v>
      </c>
      <c r="R5238">
        <v>3300</v>
      </c>
      <c r="S5238" t="s">
        <v>223</v>
      </c>
      <c r="T5238">
        <v>3300</v>
      </c>
      <c r="U5238" t="s">
        <v>18273</v>
      </c>
      <c r="V5238" t="s">
        <v>413</v>
      </c>
      <c r="W5238" t="s">
        <v>225</v>
      </c>
      <c r="X5238" t="s">
        <v>225</v>
      </c>
      <c r="Y5238">
        <v>3300</v>
      </c>
      <c r="AB5238">
        <v>1</v>
      </c>
      <c r="AC5238">
        <v>1</v>
      </c>
      <c r="AD5238">
        <v>3</v>
      </c>
      <c r="AE5238">
        <v>1332</v>
      </c>
      <c r="AF5238">
        <v>1.5</v>
      </c>
      <c r="AQ5238">
        <v>1</v>
      </c>
      <c r="AR5238">
        <f t="shared" si="81"/>
        <v>4.6463999999999999</v>
      </c>
      <c r="AS5238">
        <v>1</v>
      </c>
      <c r="AT5238" t="s">
        <v>112</v>
      </c>
      <c r="AU5238">
        <v>20</v>
      </c>
    </row>
    <row r="5239" spans="1:47">
      <c r="A5239" t="s">
        <v>18277</v>
      </c>
      <c r="C5239">
        <v>310</v>
      </c>
      <c r="D5239" t="s">
        <v>18278</v>
      </c>
      <c r="E5239">
        <v>101</v>
      </c>
      <c r="F5239" t="s">
        <v>18279</v>
      </c>
      <c r="G5239" t="s">
        <v>422</v>
      </c>
      <c r="H5239" t="s">
        <v>220</v>
      </c>
      <c r="I5239" t="s">
        <v>18280</v>
      </c>
      <c r="J5239">
        <v>0.45067000000000002</v>
      </c>
      <c r="K5239">
        <v>1</v>
      </c>
      <c r="L5239">
        <v>1</v>
      </c>
      <c r="M5239">
        <v>1</v>
      </c>
      <c r="N5239">
        <v>1</v>
      </c>
      <c r="O5239" t="s">
        <v>225</v>
      </c>
      <c r="P5239">
        <v>0</v>
      </c>
      <c r="Q5239">
        <v>1</v>
      </c>
      <c r="R5239">
        <v>7300</v>
      </c>
      <c r="S5239" t="s">
        <v>223</v>
      </c>
      <c r="T5239">
        <v>7300</v>
      </c>
      <c r="U5239" t="s">
        <v>18277</v>
      </c>
      <c r="V5239" t="s">
        <v>455</v>
      </c>
      <c r="W5239" t="s">
        <v>225</v>
      </c>
      <c r="X5239" t="s">
        <v>225</v>
      </c>
      <c r="Y5239">
        <v>7300</v>
      </c>
      <c r="AB5239">
        <v>1</v>
      </c>
      <c r="AC5239">
        <v>1</v>
      </c>
      <c r="AD5239">
        <v>3</v>
      </c>
      <c r="AE5239">
        <v>816</v>
      </c>
      <c r="AF5239">
        <v>1</v>
      </c>
      <c r="AQ5239">
        <v>1</v>
      </c>
      <c r="AR5239">
        <f t="shared" si="81"/>
        <v>9.68</v>
      </c>
      <c r="AS5239">
        <v>1</v>
      </c>
      <c r="AT5239" t="s">
        <v>133</v>
      </c>
      <c r="AU5239">
        <v>42</v>
      </c>
    </row>
    <row r="5240" spans="1:47">
      <c r="A5240" t="s">
        <v>18281</v>
      </c>
      <c r="C5240">
        <v>310</v>
      </c>
      <c r="D5240" t="s">
        <v>18282</v>
      </c>
      <c r="E5240">
        <v>101</v>
      </c>
      <c r="F5240" t="s">
        <v>18283</v>
      </c>
      <c r="G5240" t="s">
        <v>422</v>
      </c>
      <c r="H5240" t="s">
        <v>220</v>
      </c>
      <c r="I5240" t="s">
        <v>18284</v>
      </c>
      <c r="J5240">
        <v>0.22483</v>
      </c>
      <c r="K5240">
        <v>1</v>
      </c>
      <c r="L5240">
        <v>1</v>
      </c>
      <c r="M5240">
        <v>1</v>
      </c>
      <c r="N5240">
        <v>1</v>
      </c>
      <c r="O5240" t="s">
        <v>225</v>
      </c>
      <c r="P5240">
        <v>0</v>
      </c>
      <c r="Q5240">
        <v>1</v>
      </c>
      <c r="R5240">
        <v>6700</v>
      </c>
      <c r="S5240" t="s">
        <v>223</v>
      </c>
      <c r="T5240">
        <v>6700</v>
      </c>
      <c r="U5240" t="s">
        <v>18281</v>
      </c>
      <c r="V5240" t="s">
        <v>455</v>
      </c>
      <c r="W5240" t="s">
        <v>225</v>
      </c>
      <c r="X5240" t="s">
        <v>225</v>
      </c>
      <c r="Y5240">
        <v>6700</v>
      </c>
      <c r="AB5240">
        <v>1</v>
      </c>
      <c r="AC5240">
        <v>1</v>
      </c>
      <c r="AD5240">
        <v>1</v>
      </c>
      <c r="AE5240">
        <v>892</v>
      </c>
      <c r="AF5240">
        <v>1</v>
      </c>
      <c r="AQ5240">
        <v>1</v>
      </c>
      <c r="AR5240">
        <f t="shared" si="81"/>
        <v>9.68</v>
      </c>
      <c r="AS5240">
        <v>1</v>
      </c>
      <c r="AT5240" t="s">
        <v>133</v>
      </c>
      <c r="AU5240">
        <v>42</v>
      </c>
    </row>
    <row r="5241" spans="1:47">
      <c r="A5241" t="s">
        <v>18285</v>
      </c>
      <c r="C5241">
        <v>310</v>
      </c>
      <c r="D5241" t="s">
        <v>18286</v>
      </c>
      <c r="E5241">
        <v>101</v>
      </c>
      <c r="F5241" t="s">
        <v>18260</v>
      </c>
      <c r="H5241" t="s">
        <v>220</v>
      </c>
      <c r="I5241" t="s">
        <v>18287</v>
      </c>
      <c r="J5241">
        <v>0.10374</v>
      </c>
      <c r="K5241">
        <v>1</v>
      </c>
      <c r="L5241">
        <v>1</v>
      </c>
      <c r="M5241">
        <v>1</v>
      </c>
      <c r="N5241">
        <v>1</v>
      </c>
      <c r="O5241" t="s">
        <v>225</v>
      </c>
      <c r="P5241">
        <v>0</v>
      </c>
      <c r="Q5241">
        <v>1</v>
      </c>
      <c r="R5241">
        <v>7400</v>
      </c>
      <c r="S5241" t="s">
        <v>223</v>
      </c>
      <c r="T5241">
        <v>7400</v>
      </c>
      <c r="U5241" t="s">
        <v>18285</v>
      </c>
      <c r="V5241" t="s">
        <v>455</v>
      </c>
      <c r="W5241" t="s">
        <v>225</v>
      </c>
      <c r="X5241" t="s">
        <v>225</v>
      </c>
      <c r="Y5241">
        <v>7400</v>
      </c>
      <c r="AB5241">
        <v>1</v>
      </c>
      <c r="AC5241">
        <v>1</v>
      </c>
      <c r="AD5241">
        <v>2</v>
      </c>
      <c r="AE5241">
        <v>1000</v>
      </c>
      <c r="AF5241">
        <v>1</v>
      </c>
      <c r="AQ5241">
        <v>1</v>
      </c>
      <c r="AR5241">
        <f t="shared" si="81"/>
        <v>4.6463999999999999</v>
      </c>
      <c r="AS5241">
        <v>1</v>
      </c>
      <c r="AT5241" t="s">
        <v>112</v>
      </c>
      <c r="AU5241">
        <v>20</v>
      </c>
    </row>
    <row r="5242" spans="1:47">
      <c r="A5242" t="s">
        <v>18288</v>
      </c>
      <c r="C5242">
        <v>310</v>
      </c>
      <c r="D5242" t="s">
        <v>18289</v>
      </c>
      <c r="E5242">
        <v>101</v>
      </c>
      <c r="F5242" t="s">
        <v>18290</v>
      </c>
      <c r="G5242" t="s">
        <v>1783</v>
      </c>
      <c r="H5242" t="s">
        <v>220</v>
      </c>
      <c r="I5242" t="s">
        <v>18291</v>
      </c>
      <c r="J5242">
        <v>9.6619999999999998E-2</v>
      </c>
      <c r="K5242">
        <v>1</v>
      </c>
      <c r="L5242">
        <v>1</v>
      </c>
      <c r="M5242">
        <v>1</v>
      </c>
      <c r="N5242">
        <v>1</v>
      </c>
      <c r="O5242" t="s">
        <v>225</v>
      </c>
      <c r="P5242">
        <v>0</v>
      </c>
      <c r="Q5242">
        <v>1</v>
      </c>
      <c r="R5242">
        <v>4900</v>
      </c>
      <c r="S5242" t="s">
        <v>223</v>
      </c>
      <c r="T5242">
        <v>4900</v>
      </c>
      <c r="U5242" t="s">
        <v>18288</v>
      </c>
      <c r="V5242" t="s">
        <v>413</v>
      </c>
      <c r="W5242" t="s">
        <v>225</v>
      </c>
      <c r="X5242" t="s">
        <v>225</v>
      </c>
      <c r="Y5242">
        <v>4900</v>
      </c>
      <c r="AB5242">
        <v>1</v>
      </c>
      <c r="AC5242">
        <v>1</v>
      </c>
      <c r="AD5242">
        <v>1</v>
      </c>
      <c r="AE5242">
        <v>720</v>
      </c>
      <c r="AF5242">
        <v>1</v>
      </c>
      <c r="AQ5242">
        <v>1</v>
      </c>
      <c r="AR5242">
        <f t="shared" si="81"/>
        <v>4.6463999999999999</v>
      </c>
      <c r="AS5242">
        <v>1</v>
      </c>
      <c r="AT5242" t="s">
        <v>112</v>
      </c>
      <c r="AU5242">
        <v>20</v>
      </c>
    </row>
    <row r="5243" spans="1:47">
      <c r="A5243" t="s">
        <v>18292</v>
      </c>
      <c r="C5243">
        <v>310</v>
      </c>
      <c r="D5243" t="s">
        <v>18293</v>
      </c>
      <c r="E5243">
        <v>101</v>
      </c>
      <c r="F5243" t="s">
        <v>18294</v>
      </c>
      <c r="G5243" t="s">
        <v>1783</v>
      </c>
      <c r="H5243" t="s">
        <v>220</v>
      </c>
      <c r="I5243" t="s">
        <v>18295</v>
      </c>
      <c r="J5243">
        <v>0.11984</v>
      </c>
      <c r="K5243">
        <v>1</v>
      </c>
      <c r="L5243">
        <v>1</v>
      </c>
      <c r="M5243">
        <v>1</v>
      </c>
      <c r="N5243">
        <v>1</v>
      </c>
      <c r="O5243" t="s">
        <v>225</v>
      </c>
      <c r="P5243">
        <v>0</v>
      </c>
      <c r="Q5243">
        <v>1</v>
      </c>
      <c r="R5243">
        <v>0</v>
      </c>
      <c r="S5243" t="s">
        <v>223</v>
      </c>
      <c r="T5243">
        <v>0</v>
      </c>
      <c r="U5243" t="s">
        <v>18292</v>
      </c>
      <c r="V5243" t="s">
        <v>455</v>
      </c>
      <c r="W5243" t="s">
        <v>225</v>
      </c>
      <c r="X5243" t="s">
        <v>225</v>
      </c>
      <c r="Y5243">
        <v>0</v>
      </c>
      <c r="AB5243">
        <v>1</v>
      </c>
      <c r="AC5243">
        <v>1</v>
      </c>
      <c r="AD5243">
        <v>2</v>
      </c>
      <c r="AE5243">
        <v>880</v>
      </c>
      <c r="AF5243">
        <v>3</v>
      </c>
      <c r="AQ5243">
        <v>1</v>
      </c>
      <c r="AR5243">
        <f t="shared" si="81"/>
        <v>4.6463999999999999</v>
      </c>
      <c r="AS5243">
        <v>1</v>
      </c>
      <c r="AT5243" t="s">
        <v>112</v>
      </c>
      <c r="AU5243">
        <v>20</v>
      </c>
    </row>
    <row r="5244" spans="1:47">
      <c r="A5244" t="s">
        <v>18296</v>
      </c>
      <c r="C5244">
        <v>310</v>
      </c>
      <c r="D5244" t="s">
        <v>18297</v>
      </c>
      <c r="E5244">
        <v>101</v>
      </c>
      <c r="F5244" t="s">
        <v>18298</v>
      </c>
      <c r="G5244" t="s">
        <v>422</v>
      </c>
      <c r="H5244" t="s">
        <v>220</v>
      </c>
      <c r="I5244" t="s">
        <v>18299</v>
      </c>
      <c r="J5244">
        <v>0.22574</v>
      </c>
      <c r="K5244">
        <v>1</v>
      </c>
      <c r="L5244">
        <v>1</v>
      </c>
      <c r="M5244">
        <v>1</v>
      </c>
      <c r="N5244">
        <v>1</v>
      </c>
      <c r="O5244" t="s">
        <v>225</v>
      </c>
      <c r="P5244">
        <v>0</v>
      </c>
      <c r="Q5244">
        <v>1</v>
      </c>
      <c r="R5244">
        <v>1500</v>
      </c>
      <c r="S5244" t="s">
        <v>223</v>
      </c>
      <c r="T5244">
        <v>1500</v>
      </c>
      <c r="U5244" t="s">
        <v>18296</v>
      </c>
      <c r="V5244" t="s">
        <v>455</v>
      </c>
      <c r="W5244" t="s">
        <v>225</v>
      </c>
      <c r="X5244" t="s">
        <v>225</v>
      </c>
      <c r="Y5244">
        <v>1500</v>
      </c>
      <c r="AB5244">
        <v>1</v>
      </c>
      <c r="AC5244">
        <v>1</v>
      </c>
      <c r="AD5244">
        <v>3</v>
      </c>
      <c r="AE5244">
        <v>1061</v>
      </c>
      <c r="AF5244">
        <v>1.75</v>
      </c>
      <c r="AQ5244">
        <v>1</v>
      </c>
      <c r="AR5244">
        <f t="shared" si="81"/>
        <v>9.68</v>
      </c>
      <c r="AS5244">
        <v>1</v>
      </c>
      <c r="AT5244" t="s">
        <v>133</v>
      </c>
      <c r="AU5244">
        <v>42</v>
      </c>
    </row>
    <row r="5245" spans="1:47">
      <c r="A5245" t="s">
        <v>18300</v>
      </c>
      <c r="C5245">
        <v>310</v>
      </c>
      <c r="D5245" t="s">
        <v>18301</v>
      </c>
      <c r="E5245">
        <v>101</v>
      </c>
      <c r="F5245" t="s">
        <v>18302</v>
      </c>
      <c r="G5245" t="s">
        <v>1783</v>
      </c>
      <c r="H5245" t="s">
        <v>220</v>
      </c>
      <c r="I5245" t="s">
        <v>18303</v>
      </c>
      <c r="J5245">
        <v>0.18879000000000001</v>
      </c>
      <c r="K5245">
        <v>1</v>
      </c>
      <c r="L5245">
        <v>1</v>
      </c>
      <c r="M5245">
        <v>1</v>
      </c>
      <c r="N5245">
        <v>1</v>
      </c>
      <c r="O5245" t="s">
        <v>225</v>
      </c>
      <c r="P5245">
        <v>0</v>
      </c>
      <c r="Q5245">
        <v>1</v>
      </c>
      <c r="R5245">
        <v>3600</v>
      </c>
      <c r="S5245" t="s">
        <v>223</v>
      </c>
      <c r="T5245">
        <v>3600</v>
      </c>
      <c r="U5245" t="s">
        <v>18300</v>
      </c>
      <c r="V5245" t="s">
        <v>455</v>
      </c>
      <c r="W5245" t="s">
        <v>225</v>
      </c>
      <c r="X5245" t="s">
        <v>225</v>
      </c>
      <c r="Y5245">
        <v>3600</v>
      </c>
      <c r="AB5245">
        <v>1</v>
      </c>
      <c r="AC5245">
        <v>1</v>
      </c>
      <c r="AD5245">
        <v>2</v>
      </c>
      <c r="AE5245">
        <v>936</v>
      </c>
      <c r="AF5245">
        <v>1</v>
      </c>
      <c r="AQ5245">
        <v>1</v>
      </c>
      <c r="AR5245">
        <f t="shared" si="81"/>
        <v>4.6463999999999999</v>
      </c>
      <c r="AS5245">
        <v>1</v>
      </c>
      <c r="AT5245" t="s">
        <v>112</v>
      </c>
      <c r="AU5245">
        <v>20</v>
      </c>
    </row>
    <row r="5246" spans="1:47">
      <c r="A5246" t="s">
        <v>248</v>
      </c>
      <c r="C5246">
        <v>310</v>
      </c>
      <c r="E5246">
        <v>0</v>
      </c>
      <c r="J5246">
        <v>4.0499999999999998E-3</v>
      </c>
      <c r="K5246">
        <v>0</v>
      </c>
      <c r="L5246">
        <v>0</v>
      </c>
      <c r="M5246">
        <v>0</v>
      </c>
      <c r="N5246">
        <v>0</v>
      </c>
      <c r="P5246">
        <v>0</v>
      </c>
      <c r="Q5246">
        <v>0</v>
      </c>
      <c r="R5246">
        <v>0</v>
      </c>
      <c r="S5246" t="s">
        <v>249</v>
      </c>
      <c r="T5246">
        <v>0</v>
      </c>
      <c r="Y5246">
        <v>0</v>
      </c>
      <c r="AB5246">
        <v>0</v>
      </c>
      <c r="AC5246">
        <v>0</v>
      </c>
      <c r="AD5246">
        <v>0</v>
      </c>
      <c r="AE5246">
        <v>0</v>
      </c>
      <c r="AF5246">
        <v>0</v>
      </c>
      <c r="AQ5246">
        <v>0</v>
      </c>
      <c r="AR5246">
        <f t="shared" si="81"/>
        <v>0</v>
      </c>
      <c r="AS5246">
        <v>1</v>
      </c>
      <c r="AT5246" t="s">
        <v>129</v>
      </c>
      <c r="AU5246">
        <v>38</v>
      </c>
    </row>
    <row r="5247" spans="1:47">
      <c r="A5247" t="s">
        <v>18304</v>
      </c>
      <c r="C5247">
        <v>310</v>
      </c>
      <c r="D5247" t="s">
        <v>18305</v>
      </c>
      <c r="E5247">
        <v>333</v>
      </c>
      <c r="F5247" t="s">
        <v>18306</v>
      </c>
      <c r="G5247" t="s">
        <v>11287</v>
      </c>
      <c r="H5247" t="s">
        <v>11278</v>
      </c>
      <c r="I5247" t="s">
        <v>18307</v>
      </c>
      <c r="J5247">
        <v>0.43101</v>
      </c>
      <c r="K5247">
        <v>0</v>
      </c>
      <c r="L5247">
        <v>0</v>
      </c>
      <c r="M5247">
        <v>1</v>
      </c>
      <c r="N5247">
        <v>1</v>
      </c>
      <c r="O5247" t="s">
        <v>659</v>
      </c>
      <c r="P5247">
        <v>1</v>
      </c>
      <c r="Q5247">
        <v>0</v>
      </c>
      <c r="R5247">
        <v>0</v>
      </c>
      <c r="S5247" t="s">
        <v>223</v>
      </c>
      <c r="T5247">
        <v>0</v>
      </c>
      <c r="U5247" t="s">
        <v>18304</v>
      </c>
      <c r="V5247" t="s">
        <v>933</v>
      </c>
      <c r="W5247" t="s">
        <v>659</v>
      </c>
      <c r="X5247" t="s">
        <v>659</v>
      </c>
      <c r="Y5247">
        <v>0</v>
      </c>
      <c r="AB5247">
        <v>0</v>
      </c>
      <c r="AC5247">
        <v>0</v>
      </c>
      <c r="AD5247">
        <v>0</v>
      </c>
      <c r="AE5247">
        <v>3360</v>
      </c>
      <c r="AF5247">
        <v>1</v>
      </c>
      <c r="AQ5247">
        <v>1</v>
      </c>
      <c r="AR5247">
        <f t="shared" si="81"/>
        <v>0</v>
      </c>
      <c r="AS5247">
        <v>1</v>
      </c>
      <c r="AT5247" t="s">
        <v>132</v>
      </c>
      <c r="AU5247">
        <v>41</v>
      </c>
    </row>
    <row r="5248" spans="1:47">
      <c r="A5248" t="s">
        <v>18308</v>
      </c>
      <c r="C5248">
        <v>310</v>
      </c>
      <c r="D5248" t="s">
        <v>18309</v>
      </c>
      <c r="E5248">
        <v>101</v>
      </c>
      <c r="F5248" t="s">
        <v>18310</v>
      </c>
      <c r="G5248" t="s">
        <v>1783</v>
      </c>
      <c r="H5248" t="s">
        <v>220</v>
      </c>
      <c r="I5248" t="s">
        <v>18311</v>
      </c>
      <c r="J5248">
        <v>0.45390000000000003</v>
      </c>
      <c r="K5248">
        <v>1</v>
      </c>
      <c r="L5248">
        <v>1</v>
      </c>
      <c r="M5248">
        <v>1</v>
      </c>
      <c r="N5248">
        <v>1</v>
      </c>
      <c r="O5248" t="s">
        <v>225</v>
      </c>
      <c r="P5248">
        <v>0</v>
      </c>
      <c r="Q5248">
        <v>0</v>
      </c>
      <c r="R5248">
        <v>0</v>
      </c>
      <c r="S5248" t="s">
        <v>223</v>
      </c>
      <c r="T5248">
        <v>0</v>
      </c>
      <c r="U5248" t="s">
        <v>18308</v>
      </c>
      <c r="V5248" t="s">
        <v>455</v>
      </c>
      <c r="W5248" t="s">
        <v>225</v>
      </c>
      <c r="X5248" t="s">
        <v>225</v>
      </c>
      <c r="Y5248">
        <v>5000</v>
      </c>
      <c r="AB5248">
        <v>1</v>
      </c>
      <c r="AC5248">
        <v>1</v>
      </c>
      <c r="AD5248">
        <v>3</v>
      </c>
      <c r="AE5248">
        <v>936</v>
      </c>
      <c r="AF5248">
        <v>1</v>
      </c>
      <c r="AQ5248">
        <v>4</v>
      </c>
      <c r="AR5248">
        <f t="shared" si="81"/>
        <v>4.6463999999999999</v>
      </c>
      <c r="AS5248">
        <v>1</v>
      </c>
      <c r="AT5248" t="s">
        <v>112</v>
      </c>
      <c r="AU5248">
        <v>20</v>
      </c>
    </row>
    <row r="5249" spans="1:47">
      <c r="A5249" t="s">
        <v>18312</v>
      </c>
      <c r="C5249">
        <v>310</v>
      </c>
      <c r="D5249" t="s">
        <v>18313</v>
      </c>
      <c r="E5249">
        <v>101</v>
      </c>
      <c r="F5249" t="s">
        <v>18314</v>
      </c>
      <c r="G5249" t="s">
        <v>1783</v>
      </c>
      <c r="H5249" t="s">
        <v>220</v>
      </c>
      <c r="I5249" t="s">
        <v>18315</v>
      </c>
      <c r="J5249">
        <v>0.13696</v>
      </c>
      <c r="K5249">
        <v>1</v>
      </c>
      <c r="L5249">
        <v>1</v>
      </c>
      <c r="M5249">
        <v>1</v>
      </c>
      <c r="N5249">
        <v>1</v>
      </c>
      <c r="O5249" t="s">
        <v>225</v>
      </c>
      <c r="P5249">
        <v>0</v>
      </c>
      <c r="Q5249">
        <v>1</v>
      </c>
      <c r="R5249">
        <v>800</v>
      </c>
      <c r="S5249" t="s">
        <v>223</v>
      </c>
      <c r="T5249">
        <v>800</v>
      </c>
      <c r="U5249" t="s">
        <v>18312</v>
      </c>
      <c r="V5249" t="s">
        <v>455</v>
      </c>
      <c r="W5249" t="s">
        <v>225</v>
      </c>
      <c r="X5249" t="s">
        <v>225</v>
      </c>
      <c r="Y5249">
        <v>800</v>
      </c>
      <c r="AB5249">
        <v>1</v>
      </c>
      <c r="AC5249">
        <v>1</v>
      </c>
      <c r="AD5249">
        <v>2</v>
      </c>
      <c r="AE5249">
        <v>1224</v>
      </c>
      <c r="AF5249">
        <v>1</v>
      </c>
      <c r="AQ5249">
        <v>2</v>
      </c>
      <c r="AR5249">
        <f t="shared" si="81"/>
        <v>4.6463999999999999</v>
      </c>
      <c r="AS5249">
        <v>1</v>
      </c>
      <c r="AT5249" t="s">
        <v>112</v>
      </c>
      <c r="AU5249">
        <v>20</v>
      </c>
    </row>
    <row r="5250" spans="1:47">
      <c r="A5250" t="s">
        <v>18316</v>
      </c>
      <c r="C5250">
        <v>310</v>
      </c>
      <c r="D5250" t="s">
        <v>18317</v>
      </c>
      <c r="E5250">
        <v>132</v>
      </c>
      <c r="F5250" t="s">
        <v>18318</v>
      </c>
      <c r="G5250" t="s">
        <v>1783</v>
      </c>
      <c r="H5250" t="s">
        <v>260</v>
      </c>
      <c r="I5250" t="s">
        <v>18319</v>
      </c>
      <c r="J5250">
        <v>0.17524999999999999</v>
      </c>
      <c r="K5250">
        <v>0</v>
      </c>
      <c r="L5250">
        <v>0</v>
      </c>
      <c r="M5250">
        <v>0</v>
      </c>
      <c r="N5250">
        <v>0</v>
      </c>
      <c r="P5250">
        <v>0</v>
      </c>
      <c r="Q5250">
        <v>0</v>
      </c>
      <c r="R5250">
        <v>0</v>
      </c>
      <c r="S5250" t="s">
        <v>223</v>
      </c>
      <c r="T5250">
        <v>0</v>
      </c>
      <c r="U5250" t="s">
        <v>18316</v>
      </c>
      <c r="Y5250">
        <v>0</v>
      </c>
      <c r="AB5250">
        <v>0</v>
      </c>
      <c r="AC5250">
        <v>0</v>
      </c>
      <c r="AD5250">
        <v>0</v>
      </c>
      <c r="AE5250">
        <v>0</v>
      </c>
      <c r="AF5250">
        <v>0</v>
      </c>
      <c r="AQ5250">
        <v>1</v>
      </c>
      <c r="AR5250">
        <f t="shared" ref="AR5250:AR5313" si="82">AB5250*9.68*VLOOKUP(AU5250,atten,10,FALSE)</f>
        <v>0</v>
      </c>
      <c r="AS5250">
        <v>1</v>
      </c>
      <c r="AT5250" t="s">
        <v>112</v>
      </c>
      <c r="AU5250">
        <v>20</v>
      </c>
    </row>
    <row r="5251" spans="1:47">
      <c r="A5251" t="s">
        <v>18320</v>
      </c>
      <c r="C5251">
        <v>310</v>
      </c>
      <c r="D5251" t="s">
        <v>18321</v>
      </c>
      <c r="E5251">
        <v>903</v>
      </c>
      <c r="F5251" t="s">
        <v>821</v>
      </c>
      <c r="G5251" t="s">
        <v>324</v>
      </c>
      <c r="H5251" t="s">
        <v>833</v>
      </c>
      <c r="I5251" t="s">
        <v>18322</v>
      </c>
      <c r="J5251">
        <v>1.6872199999999999</v>
      </c>
      <c r="K5251">
        <v>0</v>
      </c>
      <c r="L5251">
        <v>0</v>
      </c>
      <c r="M5251">
        <v>0</v>
      </c>
      <c r="N5251">
        <v>0</v>
      </c>
      <c r="P5251">
        <v>0</v>
      </c>
      <c r="Q5251">
        <v>0</v>
      </c>
      <c r="R5251">
        <v>0</v>
      </c>
      <c r="S5251" t="s">
        <v>223</v>
      </c>
      <c r="T5251">
        <v>0</v>
      </c>
      <c r="U5251" t="s">
        <v>18320</v>
      </c>
      <c r="V5251" t="s">
        <v>16288</v>
      </c>
      <c r="W5251" t="s">
        <v>225</v>
      </c>
      <c r="Y5251">
        <v>0</v>
      </c>
      <c r="AB5251">
        <v>0</v>
      </c>
      <c r="AC5251">
        <v>0</v>
      </c>
      <c r="AD5251">
        <v>0</v>
      </c>
      <c r="AE5251">
        <v>0</v>
      </c>
      <c r="AF5251">
        <v>0</v>
      </c>
      <c r="AQ5251">
        <v>1</v>
      </c>
      <c r="AR5251">
        <f t="shared" si="82"/>
        <v>0</v>
      </c>
      <c r="AS5251">
        <v>1</v>
      </c>
      <c r="AT5251" t="s">
        <v>131</v>
      </c>
      <c r="AU5251">
        <v>40</v>
      </c>
    </row>
    <row r="5252" spans="1:47">
      <c r="A5252" t="s">
        <v>18323</v>
      </c>
      <c r="C5252">
        <v>310</v>
      </c>
      <c r="D5252" t="s">
        <v>18324</v>
      </c>
      <c r="E5252">
        <v>101</v>
      </c>
      <c r="F5252" t="s">
        <v>18325</v>
      </c>
      <c r="G5252" t="s">
        <v>1783</v>
      </c>
      <c r="H5252" t="s">
        <v>220</v>
      </c>
      <c r="I5252" t="s">
        <v>18326</v>
      </c>
      <c r="J5252">
        <v>0.23424</v>
      </c>
      <c r="K5252">
        <v>1</v>
      </c>
      <c r="L5252">
        <v>1</v>
      </c>
      <c r="M5252">
        <v>1</v>
      </c>
      <c r="N5252">
        <v>1</v>
      </c>
      <c r="O5252" t="s">
        <v>225</v>
      </c>
      <c r="P5252">
        <v>0</v>
      </c>
      <c r="Q5252">
        <v>1</v>
      </c>
      <c r="R5252">
        <v>5600</v>
      </c>
      <c r="S5252" t="s">
        <v>223</v>
      </c>
      <c r="T5252">
        <v>5600</v>
      </c>
      <c r="U5252" t="s">
        <v>18323</v>
      </c>
      <c r="V5252" t="s">
        <v>455</v>
      </c>
      <c r="W5252" t="s">
        <v>225</v>
      </c>
      <c r="X5252" t="s">
        <v>225</v>
      </c>
      <c r="Y5252">
        <v>5600</v>
      </c>
      <c r="AB5252">
        <v>1</v>
      </c>
      <c r="AC5252">
        <v>1</v>
      </c>
      <c r="AD5252">
        <v>2</v>
      </c>
      <c r="AE5252">
        <v>780</v>
      </c>
      <c r="AF5252">
        <v>1</v>
      </c>
      <c r="AQ5252">
        <v>1</v>
      </c>
      <c r="AR5252">
        <f t="shared" si="82"/>
        <v>4.6463999999999999</v>
      </c>
      <c r="AS5252">
        <v>1</v>
      </c>
      <c r="AT5252" t="s">
        <v>112</v>
      </c>
      <c r="AU5252">
        <v>20</v>
      </c>
    </row>
    <row r="5253" spans="1:47">
      <c r="A5253" t="s">
        <v>18327</v>
      </c>
      <c r="C5253">
        <v>310</v>
      </c>
      <c r="D5253" t="s">
        <v>18328</v>
      </c>
      <c r="E5253">
        <v>101</v>
      </c>
      <c r="F5253" t="s">
        <v>18329</v>
      </c>
      <c r="G5253" t="s">
        <v>422</v>
      </c>
      <c r="H5253" t="s">
        <v>220</v>
      </c>
      <c r="I5253" t="s">
        <v>18330</v>
      </c>
      <c r="J5253">
        <v>0.25940000000000002</v>
      </c>
      <c r="K5253">
        <v>1</v>
      </c>
      <c r="L5253">
        <v>1</v>
      </c>
      <c r="M5253">
        <v>1</v>
      </c>
      <c r="N5253">
        <v>1</v>
      </c>
      <c r="O5253" t="s">
        <v>225</v>
      </c>
      <c r="P5253">
        <v>0</v>
      </c>
      <c r="Q5253">
        <v>1</v>
      </c>
      <c r="R5253">
        <v>10500</v>
      </c>
      <c r="S5253" t="s">
        <v>223</v>
      </c>
      <c r="T5253">
        <v>10500</v>
      </c>
      <c r="U5253" t="s">
        <v>18327</v>
      </c>
      <c r="V5253" t="s">
        <v>455</v>
      </c>
      <c r="W5253" t="s">
        <v>225</v>
      </c>
      <c r="X5253" t="s">
        <v>225</v>
      </c>
      <c r="Y5253">
        <v>10500</v>
      </c>
      <c r="AB5253">
        <v>1</v>
      </c>
      <c r="AC5253">
        <v>1</v>
      </c>
      <c r="AD5253">
        <v>3</v>
      </c>
      <c r="AE5253">
        <v>1026</v>
      </c>
      <c r="AF5253">
        <v>1</v>
      </c>
      <c r="AQ5253">
        <v>1</v>
      </c>
      <c r="AR5253">
        <f t="shared" si="82"/>
        <v>9.68</v>
      </c>
      <c r="AS5253">
        <v>1</v>
      </c>
      <c r="AT5253" t="s">
        <v>133</v>
      </c>
      <c r="AU5253">
        <v>42</v>
      </c>
    </row>
    <row r="5254" spans="1:47">
      <c r="A5254" t="s">
        <v>18331</v>
      </c>
      <c r="C5254">
        <v>310</v>
      </c>
      <c r="D5254" t="s">
        <v>18332</v>
      </c>
      <c r="E5254">
        <v>101</v>
      </c>
      <c r="F5254" t="s">
        <v>18333</v>
      </c>
      <c r="J5254">
        <v>8.7889999999999996E-2</v>
      </c>
      <c r="K5254">
        <v>1</v>
      </c>
      <c r="L5254">
        <v>1</v>
      </c>
      <c r="M5254">
        <v>1</v>
      </c>
      <c r="N5254">
        <v>1</v>
      </c>
      <c r="O5254" t="s">
        <v>225</v>
      </c>
      <c r="P5254">
        <v>0</v>
      </c>
      <c r="Q5254">
        <v>1</v>
      </c>
      <c r="R5254">
        <v>0</v>
      </c>
      <c r="S5254" t="s">
        <v>223</v>
      </c>
      <c r="T5254">
        <v>0</v>
      </c>
      <c r="U5254" t="s">
        <v>18331</v>
      </c>
      <c r="X5254" t="s">
        <v>225</v>
      </c>
      <c r="Y5254">
        <v>0</v>
      </c>
      <c r="AB5254">
        <v>1</v>
      </c>
      <c r="AC5254">
        <v>1</v>
      </c>
      <c r="AD5254">
        <v>0</v>
      </c>
      <c r="AE5254">
        <v>0</v>
      </c>
      <c r="AF5254">
        <v>0</v>
      </c>
      <c r="AQ5254">
        <v>1</v>
      </c>
      <c r="AR5254">
        <f t="shared" si="82"/>
        <v>4.6463999999999999</v>
      </c>
      <c r="AS5254">
        <v>1</v>
      </c>
      <c r="AT5254" t="s">
        <v>112</v>
      </c>
      <c r="AU5254">
        <v>20</v>
      </c>
    </row>
    <row r="5255" spans="1:47">
      <c r="A5255" t="s">
        <v>18334</v>
      </c>
      <c r="C5255">
        <v>310</v>
      </c>
      <c r="D5255" t="s">
        <v>18335</v>
      </c>
      <c r="E5255">
        <v>101</v>
      </c>
      <c r="F5255" t="s">
        <v>18336</v>
      </c>
      <c r="G5255" t="s">
        <v>1783</v>
      </c>
      <c r="H5255" t="s">
        <v>220</v>
      </c>
      <c r="I5255" t="s">
        <v>18337</v>
      </c>
      <c r="J5255">
        <v>0.14427999999999999</v>
      </c>
      <c r="K5255">
        <v>1</v>
      </c>
      <c r="L5255">
        <v>1</v>
      </c>
      <c r="M5255">
        <v>1</v>
      </c>
      <c r="N5255">
        <v>1</v>
      </c>
      <c r="O5255" t="s">
        <v>225</v>
      </c>
      <c r="P5255">
        <v>0</v>
      </c>
      <c r="Q5255">
        <v>1</v>
      </c>
      <c r="R5255">
        <v>19200</v>
      </c>
      <c r="S5255" t="s">
        <v>223</v>
      </c>
      <c r="T5255">
        <v>19200</v>
      </c>
      <c r="U5255" t="s">
        <v>18334</v>
      </c>
      <c r="V5255" t="s">
        <v>413</v>
      </c>
      <c r="W5255" t="s">
        <v>225</v>
      </c>
      <c r="X5255" t="s">
        <v>225</v>
      </c>
      <c r="Y5255">
        <v>19200</v>
      </c>
      <c r="AB5255">
        <v>1</v>
      </c>
      <c r="AC5255">
        <v>1</v>
      </c>
      <c r="AD5255">
        <v>3</v>
      </c>
      <c r="AE5255">
        <v>912</v>
      </c>
      <c r="AF5255">
        <v>1</v>
      </c>
      <c r="AQ5255">
        <v>1</v>
      </c>
      <c r="AR5255">
        <f t="shared" si="82"/>
        <v>4.6463999999999999</v>
      </c>
      <c r="AS5255">
        <v>1</v>
      </c>
      <c r="AT5255" t="s">
        <v>112</v>
      </c>
      <c r="AU5255">
        <v>20</v>
      </c>
    </row>
    <row r="5256" spans="1:47">
      <c r="A5256" t="s">
        <v>18338</v>
      </c>
      <c r="C5256">
        <v>310</v>
      </c>
      <c r="D5256" t="s">
        <v>18339</v>
      </c>
      <c r="E5256">
        <v>101</v>
      </c>
      <c r="F5256" t="s">
        <v>18340</v>
      </c>
      <c r="G5256" t="s">
        <v>1783</v>
      </c>
      <c r="H5256" t="s">
        <v>220</v>
      </c>
      <c r="I5256" t="s">
        <v>18341</v>
      </c>
      <c r="J5256">
        <v>9.4469999999999998E-2</v>
      </c>
      <c r="K5256">
        <v>1</v>
      </c>
      <c r="L5256">
        <v>1</v>
      </c>
      <c r="M5256">
        <v>1</v>
      </c>
      <c r="N5256">
        <v>1</v>
      </c>
      <c r="O5256" t="s">
        <v>225</v>
      </c>
      <c r="P5256">
        <v>0</v>
      </c>
      <c r="Q5256">
        <v>1</v>
      </c>
      <c r="R5256">
        <v>4000</v>
      </c>
      <c r="S5256" t="s">
        <v>223</v>
      </c>
      <c r="T5256">
        <v>4000</v>
      </c>
      <c r="U5256" t="s">
        <v>18338</v>
      </c>
      <c r="V5256" t="s">
        <v>455</v>
      </c>
      <c r="W5256" t="s">
        <v>225</v>
      </c>
      <c r="X5256" t="s">
        <v>225</v>
      </c>
      <c r="Y5256">
        <v>4000</v>
      </c>
      <c r="AB5256">
        <v>1</v>
      </c>
      <c r="AC5256">
        <v>1</v>
      </c>
      <c r="AD5256">
        <v>2</v>
      </c>
      <c r="AE5256">
        <v>520</v>
      </c>
      <c r="AF5256">
        <v>1</v>
      </c>
      <c r="AQ5256">
        <v>1</v>
      </c>
      <c r="AR5256">
        <f t="shared" si="82"/>
        <v>4.6463999999999999</v>
      </c>
      <c r="AS5256">
        <v>1</v>
      </c>
      <c r="AT5256" t="s">
        <v>112</v>
      </c>
      <c r="AU5256">
        <v>20</v>
      </c>
    </row>
    <row r="5257" spans="1:47">
      <c r="A5257" t="s">
        <v>18342</v>
      </c>
      <c r="C5257">
        <v>310</v>
      </c>
      <c r="D5257" t="s">
        <v>18343</v>
      </c>
      <c r="E5257">
        <v>132</v>
      </c>
      <c r="F5257" t="s">
        <v>18344</v>
      </c>
      <c r="G5257" t="s">
        <v>1783</v>
      </c>
      <c r="H5257" t="s">
        <v>260</v>
      </c>
      <c r="I5257" t="s">
        <v>18345</v>
      </c>
      <c r="J5257">
        <v>0.11788999999999999</v>
      </c>
      <c r="K5257">
        <v>0</v>
      </c>
      <c r="L5257">
        <v>0</v>
      </c>
      <c r="M5257">
        <v>0</v>
      </c>
      <c r="N5257">
        <v>0</v>
      </c>
      <c r="P5257">
        <v>0</v>
      </c>
      <c r="Q5257">
        <v>0</v>
      </c>
      <c r="R5257">
        <v>0</v>
      </c>
      <c r="S5257" t="s">
        <v>223</v>
      </c>
      <c r="T5257">
        <v>0</v>
      </c>
      <c r="U5257" t="s">
        <v>18342</v>
      </c>
      <c r="Y5257">
        <v>700</v>
      </c>
      <c r="AB5257">
        <v>0</v>
      </c>
      <c r="AC5257">
        <v>0</v>
      </c>
      <c r="AD5257">
        <v>0</v>
      </c>
      <c r="AE5257">
        <v>0</v>
      </c>
      <c r="AF5257">
        <v>0</v>
      </c>
      <c r="AQ5257">
        <v>1</v>
      </c>
      <c r="AR5257">
        <f t="shared" si="82"/>
        <v>0</v>
      </c>
      <c r="AS5257">
        <v>1</v>
      </c>
      <c r="AT5257" t="s">
        <v>112</v>
      </c>
      <c r="AU5257">
        <v>20</v>
      </c>
    </row>
    <row r="5258" spans="1:47">
      <c r="A5258" t="s">
        <v>18346</v>
      </c>
      <c r="C5258">
        <v>310</v>
      </c>
      <c r="D5258" t="s">
        <v>18347</v>
      </c>
      <c r="E5258">
        <v>313</v>
      </c>
      <c r="F5258" t="s">
        <v>18348</v>
      </c>
      <c r="G5258" t="s">
        <v>11287</v>
      </c>
      <c r="H5258" t="s">
        <v>18349</v>
      </c>
      <c r="I5258" t="s">
        <v>18350</v>
      </c>
      <c r="J5258">
        <v>2.7993800000000002</v>
      </c>
      <c r="K5258">
        <v>1</v>
      </c>
      <c r="L5258">
        <v>1</v>
      </c>
      <c r="M5258">
        <v>1</v>
      </c>
      <c r="N5258">
        <v>1</v>
      </c>
      <c r="O5258" t="s">
        <v>225</v>
      </c>
      <c r="P5258">
        <v>0</v>
      </c>
      <c r="Q5258">
        <v>1</v>
      </c>
      <c r="R5258">
        <v>29200</v>
      </c>
      <c r="S5258" t="s">
        <v>223</v>
      </c>
      <c r="T5258">
        <v>29200</v>
      </c>
      <c r="U5258" t="s">
        <v>18346</v>
      </c>
      <c r="V5258" t="s">
        <v>933</v>
      </c>
      <c r="W5258" t="s">
        <v>659</v>
      </c>
      <c r="X5258" t="s">
        <v>225</v>
      </c>
      <c r="Y5258">
        <v>29200</v>
      </c>
      <c r="AB5258">
        <v>1</v>
      </c>
      <c r="AC5258">
        <v>1</v>
      </c>
      <c r="AD5258">
        <v>0</v>
      </c>
      <c r="AE5258">
        <v>9058</v>
      </c>
      <c r="AF5258">
        <v>2</v>
      </c>
      <c r="AQ5258">
        <v>4</v>
      </c>
      <c r="AR5258">
        <f t="shared" si="82"/>
        <v>9.68</v>
      </c>
      <c r="AS5258">
        <v>1</v>
      </c>
      <c r="AT5258" t="s">
        <v>132</v>
      </c>
      <c r="AU5258">
        <v>41</v>
      </c>
    </row>
    <row r="5259" spans="1:47">
      <c r="A5259" t="s">
        <v>18351</v>
      </c>
      <c r="C5259">
        <v>310</v>
      </c>
      <c r="D5259" t="s">
        <v>18352</v>
      </c>
      <c r="E5259">
        <v>720</v>
      </c>
      <c r="F5259" t="s">
        <v>14663</v>
      </c>
      <c r="G5259" t="s">
        <v>1783</v>
      </c>
      <c r="H5259" t="s">
        <v>1665</v>
      </c>
      <c r="I5259" t="s">
        <v>18353</v>
      </c>
      <c r="J5259">
        <v>0.13297999999999999</v>
      </c>
      <c r="K5259">
        <v>0</v>
      </c>
      <c r="L5259">
        <v>0</v>
      </c>
      <c r="M5259">
        <v>0</v>
      </c>
      <c r="N5259">
        <v>0</v>
      </c>
      <c r="P5259">
        <v>0</v>
      </c>
      <c r="Q5259">
        <v>0</v>
      </c>
      <c r="R5259">
        <v>0</v>
      </c>
      <c r="S5259" t="s">
        <v>223</v>
      </c>
      <c r="T5259">
        <v>0</v>
      </c>
      <c r="U5259" t="s">
        <v>18351</v>
      </c>
      <c r="Y5259">
        <v>0</v>
      </c>
      <c r="AB5259">
        <v>0</v>
      </c>
      <c r="AC5259">
        <v>0</v>
      </c>
      <c r="AD5259">
        <v>0</v>
      </c>
      <c r="AE5259">
        <v>0</v>
      </c>
      <c r="AF5259">
        <v>0</v>
      </c>
      <c r="AQ5259">
        <v>1</v>
      </c>
      <c r="AR5259">
        <f t="shared" si="82"/>
        <v>0</v>
      </c>
      <c r="AS5259">
        <v>1</v>
      </c>
      <c r="AT5259" t="s">
        <v>129</v>
      </c>
      <c r="AU5259">
        <v>38</v>
      </c>
    </row>
    <row r="5260" spans="1:47">
      <c r="A5260" t="s">
        <v>18354</v>
      </c>
      <c r="C5260">
        <v>310</v>
      </c>
      <c r="D5260" t="s">
        <v>18355</v>
      </c>
      <c r="E5260">
        <v>109</v>
      </c>
      <c r="F5260" t="s">
        <v>18356</v>
      </c>
      <c r="G5260" t="s">
        <v>324</v>
      </c>
      <c r="H5260" t="s">
        <v>743</v>
      </c>
      <c r="I5260" t="s">
        <v>18357</v>
      </c>
      <c r="J5260">
        <v>1.5574300000000001</v>
      </c>
      <c r="K5260">
        <v>3</v>
      </c>
      <c r="L5260">
        <v>3</v>
      </c>
      <c r="M5260">
        <v>3</v>
      </c>
      <c r="N5260">
        <v>3</v>
      </c>
      <c r="O5260" t="s">
        <v>225</v>
      </c>
      <c r="P5260">
        <v>0</v>
      </c>
      <c r="Q5260">
        <v>2</v>
      </c>
      <c r="R5260">
        <v>1900</v>
      </c>
      <c r="S5260" t="s">
        <v>223</v>
      </c>
      <c r="T5260">
        <v>1900</v>
      </c>
      <c r="U5260" t="s">
        <v>18354</v>
      </c>
      <c r="V5260" t="s">
        <v>455</v>
      </c>
      <c r="W5260" t="s">
        <v>225</v>
      </c>
      <c r="X5260" t="s">
        <v>225</v>
      </c>
      <c r="Y5260">
        <v>950</v>
      </c>
      <c r="AB5260">
        <v>3</v>
      </c>
      <c r="AC5260">
        <v>3</v>
      </c>
      <c r="AD5260">
        <v>1</v>
      </c>
      <c r="AE5260">
        <v>828</v>
      </c>
      <c r="AF5260">
        <v>1</v>
      </c>
      <c r="AQ5260">
        <v>1</v>
      </c>
      <c r="AR5260">
        <f t="shared" si="82"/>
        <v>14.52</v>
      </c>
      <c r="AS5260">
        <v>1</v>
      </c>
      <c r="AT5260" t="s">
        <v>131</v>
      </c>
      <c r="AU5260">
        <v>40</v>
      </c>
    </row>
    <row r="5261" spans="1:47">
      <c r="A5261" t="s">
        <v>18358</v>
      </c>
      <c r="C5261">
        <v>310</v>
      </c>
      <c r="D5261" t="s">
        <v>18359</v>
      </c>
      <c r="E5261">
        <v>101</v>
      </c>
      <c r="F5261" t="s">
        <v>18360</v>
      </c>
      <c r="G5261" t="s">
        <v>1783</v>
      </c>
      <c r="H5261" t="s">
        <v>220</v>
      </c>
      <c r="I5261" t="s">
        <v>18361</v>
      </c>
      <c r="J5261">
        <v>0.20226</v>
      </c>
      <c r="K5261">
        <v>1</v>
      </c>
      <c r="L5261">
        <v>1</v>
      </c>
      <c r="M5261">
        <v>1</v>
      </c>
      <c r="N5261">
        <v>1</v>
      </c>
      <c r="O5261" t="s">
        <v>225</v>
      </c>
      <c r="P5261">
        <v>0</v>
      </c>
      <c r="Q5261">
        <v>0</v>
      </c>
      <c r="R5261">
        <v>0</v>
      </c>
      <c r="S5261" t="s">
        <v>223</v>
      </c>
      <c r="T5261">
        <v>0</v>
      </c>
      <c r="U5261" t="s">
        <v>18358</v>
      </c>
      <c r="V5261" t="s">
        <v>455</v>
      </c>
      <c r="W5261" t="s">
        <v>225</v>
      </c>
      <c r="X5261" t="s">
        <v>225</v>
      </c>
      <c r="Y5261">
        <v>0</v>
      </c>
      <c r="AB5261">
        <v>1</v>
      </c>
      <c r="AC5261">
        <v>1</v>
      </c>
      <c r="AD5261">
        <v>3</v>
      </c>
      <c r="AE5261">
        <v>624</v>
      </c>
      <c r="AF5261">
        <v>1</v>
      </c>
      <c r="AQ5261">
        <v>1</v>
      </c>
      <c r="AR5261">
        <f t="shared" si="82"/>
        <v>4.6463999999999999</v>
      </c>
      <c r="AS5261">
        <v>1</v>
      </c>
      <c r="AT5261" t="s">
        <v>112</v>
      </c>
      <c r="AU5261">
        <v>20</v>
      </c>
    </row>
    <row r="5262" spans="1:47">
      <c r="A5262" t="s">
        <v>18362</v>
      </c>
      <c r="C5262">
        <v>310</v>
      </c>
      <c r="D5262" t="s">
        <v>18363</v>
      </c>
      <c r="E5262">
        <v>101</v>
      </c>
      <c r="F5262" t="s">
        <v>18364</v>
      </c>
      <c r="G5262" t="s">
        <v>1783</v>
      </c>
      <c r="H5262" t="s">
        <v>220</v>
      </c>
      <c r="I5262" t="s">
        <v>18365</v>
      </c>
      <c r="J5262">
        <v>0.11489000000000001</v>
      </c>
      <c r="K5262">
        <v>1</v>
      </c>
      <c r="L5262">
        <v>1</v>
      </c>
      <c r="M5262">
        <v>1</v>
      </c>
      <c r="N5262">
        <v>1</v>
      </c>
      <c r="O5262" t="s">
        <v>225</v>
      </c>
      <c r="P5262">
        <v>0</v>
      </c>
      <c r="Q5262">
        <v>1</v>
      </c>
      <c r="R5262">
        <v>200</v>
      </c>
      <c r="S5262" t="s">
        <v>223</v>
      </c>
      <c r="T5262">
        <v>200</v>
      </c>
      <c r="U5262" t="s">
        <v>18362</v>
      </c>
      <c r="V5262" t="s">
        <v>413</v>
      </c>
      <c r="W5262" t="s">
        <v>225</v>
      </c>
      <c r="X5262" t="s">
        <v>225</v>
      </c>
      <c r="Y5262">
        <v>200</v>
      </c>
      <c r="AB5262">
        <v>1</v>
      </c>
      <c r="AC5262">
        <v>1</v>
      </c>
      <c r="AD5262">
        <v>2</v>
      </c>
      <c r="AE5262">
        <v>624</v>
      </c>
      <c r="AF5262">
        <v>1</v>
      </c>
      <c r="AQ5262">
        <v>1</v>
      </c>
      <c r="AR5262">
        <f t="shared" si="82"/>
        <v>4.6463999999999999</v>
      </c>
      <c r="AS5262">
        <v>1</v>
      </c>
      <c r="AT5262" t="s">
        <v>112</v>
      </c>
      <c r="AU5262">
        <v>20</v>
      </c>
    </row>
    <row r="5263" spans="1:47">
      <c r="A5263" t="s">
        <v>18366</v>
      </c>
      <c r="C5263">
        <v>310</v>
      </c>
      <c r="D5263" t="s">
        <v>18367</v>
      </c>
      <c r="E5263">
        <v>101</v>
      </c>
      <c r="F5263" t="s">
        <v>18368</v>
      </c>
      <c r="G5263" t="s">
        <v>1783</v>
      </c>
      <c r="H5263" t="s">
        <v>220</v>
      </c>
      <c r="I5263" t="s">
        <v>18369</v>
      </c>
      <c r="J5263">
        <v>0.12761</v>
      </c>
      <c r="K5263">
        <v>1</v>
      </c>
      <c r="L5263">
        <v>1</v>
      </c>
      <c r="M5263">
        <v>1</v>
      </c>
      <c r="N5263">
        <v>1</v>
      </c>
      <c r="O5263" t="s">
        <v>225</v>
      </c>
      <c r="P5263">
        <v>0</v>
      </c>
      <c r="Q5263">
        <v>1</v>
      </c>
      <c r="R5263">
        <v>7200</v>
      </c>
      <c r="S5263" t="s">
        <v>223</v>
      </c>
      <c r="T5263">
        <v>7200</v>
      </c>
      <c r="U5263" t="s">
        <v>18366</v>
      </c>
      <c r="V5263" t="s">
        <v>455</v>
      </c>
      <c r="W5263" t="s">
        <v>225</v>
      </c>
      <c r="X5263" t="s">
        <v>225</v>
      </c>
      <c r="Y5263">
        <v>7200</v>
      </c>
      <c r="AB5263">
        <v>1</v>
      </c>
      <c r="AC5263">
        <v>1</v>
      </c>
      <c r="AD5263">
        <v>2</v>
      </c>
      <c r="AE5263">
        <v>768</v>
      </c>
      <c r="AF5263">
        <v>1</v>
      </c>
      <c r="AQ5263">
        <v>1</v>
      </c>
      <c r="AR5263">
        <f t="shared" si="82"/>
        <v>4.6463999999999999</v>
      </c>
      <c r="AS5263">
        <v>1</v>
      </c>
      <c r="AT5263" t="s">
        <v>112</v>
      </c>
      <c r="AU5263">
        <v>20</v>
      </c>
    </row>
    <row r="5264" spans="1:47">
      <c r="A5264" t="s">
        <v>18370</v>
      </c>
      <c r="C5264">
        <v>310</v>
      </c>
      <c r="D5264" t="s">
        <v>18371</v>
      </c>
      <c r="E5264">
        <v>101</v>
      </c>
      <c r="F5264" t="s">
        <v>4063</v>
      </c>
      <c r="G5264" t="s">
        <v>1783</v>
      </c>
      <c r="H5264" t="s">
        <v>220</v>
      </c>
      <c r="I5264" t="s">
        <v>18372</v>
      </c>
      <c r="J5264">
        <v>0.13650999999999999</v>
      </c>
      <c r="K5264">
        <v>1</v>
      </c>
      <c r="L5264">
        <v>1</v>
      </c>
      <c r="M5264">
        <v>1</v>
      </c>
      <c r="N5264">
        <v>1</v>
      </c>
      <c r="O5264" t="s">
        <v>225</v>
      </c>
      <c r="P5264">
        <v>0</v>
      </c>
      <c r="Q5264">
        <v>1</v>
      </c>
      <c r="R5264">
        <v>500</v>
      </c>
      <c r="S5264" t="s">
        <v>223</v>
      </c>
      <c r="T5264">
        <v>500</v>
      </c>
      <c r="U5264" t="s">
        <v>18370</v>
      </c>
      <c r="V5264" t="s">
        <v>455</v>
      </c>
      <c r="W5264" t="s">
        <v>225</v>
      </c>
      <c r="X5264" t="s">
        <v>225</v>
      </c>
      <c r="Y5264">
        <v>500</v>
      </c>
      <c r="AB5264">
        <v>1</v>
      </c>
      <c r="AC5264">
        <v>1</v>
      </c>
      <c r="AD5264">
        <v>2</v>
      </c>
      <c r="AE5264">
        <v>647</v>
      </c>
      <c r="AF5264">
        <v>1</v>
      </c>
      <c r="AQ5264">
        <v>2</v>
      </c>
      <c r="AR5264">
        <f t="shared" si="82"/>
        <v>4.6463999999999999</v>
      </c>
      <c r="AS5264">
        <v>1</v>
      </c>
      <c r="AT5264" t="s">
        <v>112</v>
      </c>
      <c r="AU5264">
        <v>20</v>
      </c>
    </row>
    <row r="5265" spans="1:47">
      <c r="A5265" t="s">
        <v>18373</v>
      </c>
      <c r="C5265">
        <v>310</v>
      </c>
      <c r="D5265" t="s">
        <v>18374</v>
      </c>
      <c r="E5265">
        <v>903</v>
      </c>
      <c r="F5265" t="s">
        <v>821</v>
      </c>
      <c r="G5265" t="s">
        <v>1783</v>
      </c>
      <c r="H5265" t="s">
        <v>833</v>
      </c>
      <c r="I5265" t="s">
        <v>18375</v>
      </c>
      <c r="J5265">
        <v>0.16708000000000001</v>
      </c>
      <c r="K5265">
        <v>0</v>
      </c>
      <c r="L5265">
        <v>0</v>
      </c>
      <c r="M5265">
        <v>0</v>
      </c>
      <c r="N5265">
        <v>0</v>
      </c>
      <c r="P5265">
        <v>0</v>
      </c>
      <c r="Q5265">
        <v>0</v>
      </c>
      <c r="R5265">
        <v>0</v>
      </c>
      <c r="S5265" t="s">
        <v>223</v>
      </c>
      <c r="T5265">
        <v>0</v>
      </c>
      <c r="U5265" t="s">
        <v>18373</v>
      </c>
      <c r="Y5265">
        <v>0</v>
      </c>
      <c r="AB5265">
        <v>0</v>
      </c>
      <c r="AC5265">
        <v>0</v>
      </c>
      <c r="AD5265">
        <v>0</v>
      </c>
      <c r="AE5265">
        <v>0</v>
      </c>
      <c r="AF5265">
        <v>0</v>
      </c>
      <c r="AQ5265">
        <v>1</v>
      </c>
      <c r="AR5265">
        <f t="shared" si="82"/>
        <v>0</v>
      </c>
      <c r="AS5265">
        <v>1</v>
      </c>
      <c r="AT5265" t="s">
        <v>112</v>
      </c>
      <c r="AU5265">
        <v>20</v>
      </c>
    </row>
    <row r="5266" spans="1:47">
      <c r="A5266" t="s">
        <v>18376</v>
      </c>
      <c r="C5266">
        <v>310</v>
      </c>
      <c r="D5266" t="s">
        <v>18377</v>
      </c>
      <c r="E5266">
        <v>911</v>
      </c>
      <c r="F5266" t="s">
        <v>13643</v>
      </c>
      <c r="G5266" t="s">
        <v>1783</v>
      </c>
      <c r="H5266" t="s">
        <v>13984</v>
      </c>
      <c r="I5266" t="s">
        <v>18378</v>
      </c>
      <c r="J5266">
        <v>0.38945999999999997</v>
      </c>
      <c r="K5266">
        <v>0</v>
      </c>
      <c r="L5266">
        <v>0</v>
      </c>
      <c r="M5266">
        <v>0</v>
      </c>
      <c r="N5266">
        <v>0</v>
      </c>
      <c r="P5266">
        <v>0</v>
      </c>
      <c r="Q5266">
        <v>0</v>
      </c>
      <c r="R5266">
        <v>0</v>
      </c>
      <c r="S5266" t="s">
        <v>223</v>
      </c>
      <c r="T5266">
        <v>0</v>
      </c>
      <c r="U5266" t="s">
        <v>18376</v>
      </c>
      <c r="Y5266">
        <v>0</v>
      </c>
      <c r="Z5266" t="s">
        <v>297</v>
      </c>
      <c r="AA5266" t="s">
        <v>223</v>
      </c>
      <c r="AB5266">
        <v>0</v>
      </c>
      <c r="AC5266">
        <v>0</v>
      </c>
      <c r="AD5266">
        <v>0</v>
      </c>
      <c r="AE5266">
        <v>0</v>
      </c>
      <c r="AF5266">
        <v>0</v>
      </c>
      <c r="AQ5266">
        <v>1</v>
      </c>
      <c r="AR5266">
        <f t="shared" si="82"/>
        <v>0</v>
      </c>
      <c r="AS5266">
        <v>1</v>
      </c>
      <c r="AT5266" t="s">
        <v>112</v>
      </c>
      <c r="AU5266">
        <v>20</v>
      </c>
    </row>
    <row r="5267" spans="1:47">
      <c r="A5267" t="s">
        <v>18379</v>
      </c>
      <c r="C5267">
        <v>310</v>
      </c>
      <c r="D5267" t="s">
        <v>18380</v>
      </c>
      <c r="E5267">
        <v>101</v>
      </c>
      <c r="F5267" t="s">
        <v>18381</v>
      </c>
      <c r="G5267" t="s">
        <v>1783</v>
      </c>
      <c r="H5267" t="s">
        <v>220</v>
      </c>
      <c r="I5267" t="s">
        <v>18382</v>
      </c>
      <c r="J5267">
        <v>9.5619999999999997E-2</v>
      </c>
      <c r="K5267">
        <v>1</v>
      </c>
      <c r="L5267">
        <v>1</v>
      </c>
      <c r="M5267">
        <v>1</v>
      </c>
      <c r="N5267">
        <v>1</v>
      </c>
      <c r="O5267" t="s">
        <v>225</v>
      </c>
      <c r="P5267">
        <v>0</v>
      </c>
      <c r="Q5267">
        <v>1</v>
      </c>
      <c r="R5267">
        <v>0</v>
      </c>
      <c r="S5267" t="s">
        <v>223</v>
      </c>
      <c r="T5267">
        <v>0</v>
      </c>
      <c r="U5267" t="s">
        <v>18379</v>
      </c>
      <c r="V5267" t="s">
        <v>455</v>
      </c>
      <c r="W5267" t="s">
        <v>225</v>
      </c>
      <c r="X5267" t="s">
        <v>225</v>
      </c>
      <c r="Y5267">
        <v>0</v>
      </c>
      <c r="AB5267">
        <v>1</v>
      </c>
      <c r="AC5267">
        <v>1</v>
      </c>
      <c r="AD5267">
        <v>2</v>
      </c>
      <c r="AE5267">
        <v>450</v>
      </c>
      <c r="AF5267">
        <v>1</v>
      </c>
      <c r="AQ5267">
        <v>1</v>
      </c>
      <c r="AR5267">
        <f t="shared" si="82"/>
        <v>4.6463999999999999</v>
      </c>
      <c r="AS5267">
        <v>1</v>
      </c>
      <c r="AT5267" t="s">
        <v>112</v>
      </c>
      <c r="AU5267">
        <v>20</v>
      </c>
    </row>
    <row r="5268" spans="1:47">
      <c r="A5268" t="s">
        <v>18383</v>
      </c>
      <c r="C5268">
        <v>310</v>
      </c>
      <c r="D5268" t="s">
        <v>18384</v>
      </c>
      <c r="E5268">
        <v>911</v>
      </c>
      <c r="F5268" t="s">
        <v>18385</v>
      </c>
      <c r="G5268" t="s">
        <v>1783</v>
      </c>
      <c r="H5268" t="s">
        <v>13984</v>
      </c>
      <c r="I5268" t="s">
        <v>18386</v>
      </c>
      <c r="J5268">
        <v>0.14621999999999999</v>
      </c>
      <c r="K5268">
        <v>0</v>
      </c>
      <c r="L5268">
        <v>0</v>
      </c>
      <c r="M5268">
        <v>0</v>
      </c>
      <c r="N5268">
        <v>0</v>
      </c>
      <c r="P5268">
        <v>0</v>
      </c>
      <c r="Q5268">
        <v>0</v>
      </c>
      <c r="R5268">
        <v>0</v>
      </c>
      <c r="S5268" t="s">
        <v>223</v>
      </c>
      <c r="T5268">
        <v>0</v>
      </c>
      <c r="U5268" t="s">
        <v>18383</v>
      </c>
      <c r="Y5268">
        <v>0</v>
      </c>
      <c r="AB5268">
        <v>0</v>
      </c>
      <c r="AC5268">
        <v>0</v>
      </c>
      <c r="AD5268">
        <v>0</v>
      </c>
      <c r="AE5268">
        <v>0</v>
      </c>
      <c r="AF5268">
        <v>0</v>
      </c>
      <c r="AQ5268">
        <v>1</v>
      </c>
      <c r="AR5268">
        <f t="shared" si="82"/>
        <v>0</v>
      </c>
      <c r="AS5268">
        <v>1</v>
      </c>
      <c r="AT5268" t="s">
        <v>112</v>
      </c>
      <c r="AU5268">
        <v>20</v>
      </c>
    </row>
    <row r="5269" spans="1:47">
      <c r="A5269" t="s">
        <v>18387</v>
      </c>
      <c r="C5269">
        <v>310</v>
      </c>
      <c r="D5269" t="s">
        <v>18388</v>
      </c>
      <c r="E5269">
        <v>131</v>
      </c>
      <c r="F5269" t="s">
        <v>18389</v>
      </c>
      <c r="G5269" t="s">
        <v>1783</v>
      </c>
      <c r="H5269" t="s">
        <v>407</v>
      </c>
      <c r="I5269" t="s">
        <v>18390</v>
      </c>
      <c r="J5269">
        <v>0.25058999999999998</v>
      </c>
      <c r="K5269">
        <v>0</v>
      </c>
      <c r="L5269">
        <v>0</v>
      </c>
      <c r="M5269">
        <v>0</v>
      </c>
      <c r="N5269">
        <v>0</v>
      </c>
      <c r="P5269">
        <v>0</v>
      </c>
      <c r="Q5269">
        <v>0</v>
      </c>
      <c r="R5269">
        <v>0</v>
      </c>
      <c r="S5269" t="s">
        <v>223</v>
      </c>
      <c r="T5269">
        <v>0</v>
      </c>
      <c r="U5269" t="s">
        <v>18387</v>
      </c>
      <c r="V5269" t="s">
        <v>455</v>
      </c>
      <c r="W5269" t="s">
        <v>225</v>
      </c>
      <c r="Y5269">
        <v>0</v>
      </c>
      <c r="AB5269">
        <v>0</v>
      </c>
      <c r="AC5269">
        <v>0</v>
      </c>
      <c r="AD5269">
        <v>0</v>
      </c>
      <c r="AE5269">
        <v>0</v>
      </c>
      <c r="AF5269">
        <v>0</v>
      </c>
      <c r="AQ5269">
        <v>1</v>
      </c>
      <c r="AR5269">
        <f t="shared" si="82"/>
        <v>0</v>
      </c>
      <c r="AS5269">
        <v>1</v>
      </c>
      <c r="AT5269" t="s">
        <v>133</v>
      </c>
      <c r="AU5269">
        <v>42</v>
      </c>
    </row>
    <row r="5270" spans="1:47">
      <c r="A5270" t="s">
        <v>18391</v>
      </c>
      <c r="C5270">
        <v>310</v>
      </c>
      <c r="D5270" t="s">
        <v>18392</v>
      </c>
      <c r="E5270">
        <v>911</v>
      </c>
      <c r="F5270" t="s">
        <v>18393</v>
      </c>
      <c r="G5270" t="s">
        <v>1783</v>
      </c>
      <c r="H5270" t="s">
        <v>13984</v>
      </c>
      <c r="I5270" t="s">
        <v>18394</v>
      </c>
      <c r="J5270">
        <v>0.11064</v>
      </c>
      <c r="K5270">
        <v>0</v>
      </c>
      <c r="L5270">
        <v>0</v>
      </c>
      <c r="M5270">
        <v>0</v>
      </c>
      <c r="N5270">
        <v>0</v>
      </c>
      <c r="P5270">
        <v>0</v>
      </c>
      <c r="Q5270">
        <v>0</v>
      </c>
      <c r="R5270">
        <v>0</v>
      </c>
      <c r="S5270" t="s">
        <v>223</v>
      </c>
      <c r="T5270">
        <v>0</v>
      </c>
      <c r="U5270" t="s">
        <v>18391</v>
      </c>
      <c r="Y5270">
        <v>0</v>
      </c>
      <c r="Z5270" t="s">
        <v>297</v>
      </c>
      <c r="AA5270" t="s">
        <v>223</v>
      </c>
      <c r="AB5270">
        <v>0</v>
      </c>
      <c r="AC5270">
        <v>0</v>
      </c>
      <c r="AD5270">
        <v>0</v>
      </c>
      <c r="AE5270">
        <v>0</v>
      </c>
      <c r="AF5270">
        <v>0</v>
      </c>
      <c r="AQ5270">
        <v>1</v>
      </c>
      <c r="AR5270">
        <f t="shared" si="82"/>
        <v>0</v>
      </c>
      <c r="AS5270">
        <v>1</v>
      </c>
      <c r="AT5270" t="s">
        <v>112</v>
      </c>
      <c r="AU5270">
        <v>20</v>
      </c>
    </row>
    <row r="5271" spans="1:47">
      <c r="A5271" t="s">
        <v>18395</v>
      </c>
      <c r="C5271">
        <v>310</v>
      </c>
      <c r="D5271" t="s">
        <v>18396</v>
      </c>
      <c r="E5271">
        <v>106</v>
      </c>
      <c r="F5271" t="s">
        <v>18397</v>
      </c>
      <c r="G5271" t="s">
        <v>1783</v>
      </c>
      <c r="H5271" t="s">
        <v>355</v>
      </c>
      <c r="I5271" t="s">
        <v>18398</v>
      </c>
      <c r="J5271">
        <v>0.12901000000000001</v>
      </c>
      <c r="K5271">
        <v>1</v>
      </c>
      <c r="L5271">
        <v>1</v>
      </c>
      <c r="M5271">
        <v>1</v>
      </c>
      <c r="N5271">
        <v>1</v>
      </c>
      <c r="O5271" t="s">
        <v>225</v>
      </c>
      <c r="P5271">
        <v>0</v>
      </c>
      <c r="Q5271">
        <v>0</v>
      </c>
      <c r="R5271">
        <v>0</v>
      </c>
      <c r="S5271" t="s">
        <v>223</v>
      </c>
      <c r="T5271">
        <v>0</v>
      </c>
      <c r="U5271" t="s">
        <v>18395</v>
      </c>
      <c r="V5271" t="s">
        <v>455</v>
      </c>
      <c r="W5271" t="s">
        <v>225</v>
      </c>
      <c r="X5271" t="s">
        <v>225</v>
      </c>
      <c r="Y5271">
        <v>0</v>
      </c>
      <c r="AB5271">
        <v>1</v>
      </c>
      <c r="AC5271">
        <v>1</v>
      </c>
      <c r="AD5271">
        <v>0</v>
      </c>
      <c r="AE5271">
        <v>0</v>
      </c>
      <c r="AF5271">
        <v>0</v>
      </c>
      <c r="AQ5271">
        <v>1</v>
      </c>
      <c r="AR5271">
        <f t="shared" si="82"/>
        <v>4.6463999999999999</v>
      </c>
      <c r="AS5271">
        <v>1</v>
      </c>
      <c r="AT5271" t="s">
        <v>112</v>
      </c>
      <c r="AU5271">
        <v>20</v>
      </c>
    </row>
    <row r="5272" spans="1:47">
      <c r="A5272" t="s">
        <v>248</v>
      </c>
      <c r="C5272">
        <v>310</v>
      </c>
      <c r="E5272">
        <v>0</v>
      </c>
      <c r="J5272">
        <v>2.4250000000000001E-2</v>
      </c>
      <c r="K5272">
        <v>0</v>
      </c>
      <c r="L5272">
        <v>0</v>
      </c>
      <c r="M5272">
        <v>0</v>
      </c>
      <c r="N5272">
        <v>0</v>
      </c>
      <c r="P5272">
        <v>0</v>
      </c>
      <c r="Q5272">
        <v>0</v>
      </c>
      <c r="R5272">
        <v>0</v>
      </c>
      <c r="S5272" t="s">
        <v>249</v>
      </c>
      <c r="T5272">
        <v>0</v>
      </c>
      <c r="Y5272">
        <v>0</v>
      </c>
      <c r="AB5272">
        <v>0</v>
      </c>
      <c r="AC5272">
        <v>0</v>
      </c>
      <c r="AD5272">
        <v>0</v>
      </c>
      <c r="AE5272">
        <v>0</v>
      </c>
      <c r="AF5272">
        <v>0</v>
      </c>
      <c r="AQ5272">
        <v>0</v>
      </c>
      <c r="AR5272">
        <f t="shared" si="82"/>
        <v>0</v>
      </c>
      <c r="AS5272">
        <v>1</v>
      </c>
      <c r="AT5272" t="s">
        <v>128</v>
      </c>
      <c r="AU5272">
        <v>37</v>
      </c>
    </row>
    <row r="5273" spans="1:47">
      <c r="A5273" t="s">
        <v>18399</v>
      </c>
      <c r="C5273">
        <v>310</v>
      </c>
      <c r="D5273" t="s">
        <v>18400</v>
      </c>
      <c r="E5273">
        <v>101</v>
      </c>
      <c r="F5273" t="s">
        <v>18344</v>
      </c>
      <c r="G5273" t="s">
        <v>1783</v>
      </c>
      <c r="H5273" t="s">
        <v>220</v>
      </c>
      <c r="I5273" t="s">
        <v>18401</v>
      </c>
      <c r="J5273">
        <v>0.10813</v>
      </c>
      <c r="K5273">
        <v>1</v>
      </c>
      <c r="L5273">
        <v>1</v>
      </c>
      <c r="M5273">
        <v>1</v>
      </c>
      <c r="N5273">
        <v>1</v>
      </c>
      <c r="O5273" t="s">
        <v>225</v>
      </c>
      <c r="P5273">
        <v>0</v>
      </c>
      <c r="Q5273">
        <v>0</v>
      </c>
      <c r="R5273">
        <v>0</v>
      </c>
      <c r="S5273" t="s">
        <v>223</v>
      </c>
      <c r="T5273">
        <v>0</v>
      </c>
      <c r="U5273" t="s">
        <v>18399</v>
      </c>
      <c r="V5273" t="s">
        <v>455</v>
      </c>
      <c r="W5273" t="s">
        <v>225</v>
      </c>
      <c r="X5273" t="s">
        <v>225</v>
      </c>
      <c r="Y5273">
        <v>0</v>
      </c>
      <c r="AB5273">
        <v>1</v>
      </c>
      <c r="AC5273">
        <v>1</v>
      </c>
      <c r="AD5273">
        <v>3</v>
      </c>
      <c r="AE5273">
        <v>1080</v>
      </c>
      <c r="AF5273">
        <v>1</v>
      </c>
      <c r="AQ5273">
        <v>1</v>
      </c>
      <c r="AR5273">
        <f t="shared" si="82"/>
        <v>4.6463999999999999</v>
      </c>
      <c r="AS5273">
        <v>1</v>
      </c>
      <c r="AT5273" t="s">
        <v>112</v>
      </c>
      <c r="AU5273">
        <v>20</v>
      </c>
    </row>
    <row r="5274" spans="1:47">
      <c r="A5274" t="s">
        <v>18402</v>
      </c>
      <c r="C5274">
        <v>310</v>
      </c>
      <c r="D5274" t="s">
        <v>18403</v>
      </c>
      <c r="E5274">
        <v>101</v>
      </c>
      <c r="F5274" t="s">
        <v>18404</v>
      </c>
      <c r="G5274" t="s">
        <v>422</v>
      </c>
      <c r="H5274" t="s">
        <v>220</v>
      </c>
      <c r="I5274" t="s">
        <v>18405</v>
      </c>
      <c r="J5274">
        <v>0.51812999999999998</v>
      </c>
      <c r="K5274">
        <v>1</v>
      </c>
      <c r="L5274">
        <v>1</v>
      </c>
      <c r="M5274">
        <v>1</v>
      </c>
      <c r="N5274">
        <v>1</v>
      </c>
      <c r="O5274" t="s">
        <v>225</v>
      </c>
      <c r="P5274">
        <v>0</v>
      </c>
      <c r="Q5274">
        <v>1</v>
      </c>
      <c r="R5274">
        <v>14800</v>
      </c>
      <c r="S5274" t="s">
        <v>223</v>
      </c>
      <c r="T5274">
        <v>14800</v>
      </c>
      <c r="U5274" t="s">
        <v>18402</v>
      </c>
      <c r="V5274" t="s">
        <v>455</v>
      </c>
      <c r="W5274" t="s">
        <v>225</v>
      </c>
      <c r="X5274" t="s">
        <v>225</v>
      </c>
      <c r="Y5274">
        <v>14800</v>
      </c>
      <c r="AB5274">
        <v>1</v>
      </c>
      <c r="AC5274">
        <v>1</v>
      </c>
      <c r="AD5274">
        <v>2</v>
      </c>
      <c r="AE5274">
        <v>1224</v>
      </c>
      <c r="AF5274">
        <v>1.5</v>
      </c>
      <c r="AQ5274">
        <v>1</v>
      </c>
      <c r="AR5274">
        <f t="shared" si="82"/>
        <v>9.68</v>
      </c>
      <c r="AS5274">
        <v>1</v>
      </c>
      <c r="AT5274" t="s">
        <v>133</v>
      </c>
      <c r="AU5274">
        <v>42</v>
      </c>
    </row>
    <row r="5275" spans="1:47">
      <c r="A5275" t="s">
        <v>18406</v>
      </c>
      <c r="C5275">
        <v>310</v>
      </c>
      <c r="D5275" t="s">
        <v>18407</v>
      </c>
      <c r="E5275">
        <v>101</v>
      </c>
      <c r="F5275" t="s">
        <v>18408</v>
      </c>
      <c r="G5275" t="s">
        <v>422</v>
      </c>
      <c r="H5275" t="s">
        <v>220</v>
      </c>
      <c r="I5275" t="s">
        <v>18409</v>
      </c>
      <c r="J5275">
        <v>0.33106000000000002</v>
      </c>
      <c r="K5275">
        <v>1</v>
      </c>
      <c r="L5275">
        <v>1</v>
      </c>
      <c r="M5275">
        <v>1</v>
      </c>
      <c r="N5275">
        <v>1</v>
      </c>
      <c r="O5275" t="s">
        <v>225</v>
      </c>
      <c r="P5275">
        <v>0</v>
      </c>
      <c r="Q5275">
        <v>1</v>
      </c>
      <c r="R5275">
        <v>5700</v>
      </c>
      <c r="S5275" t="s">
        <v>223</v>
      </c>
      <c r="T5275">
        <v>5700</v>
      </c>
      <c r="U5275" t="s">
        <v>18406</v>
      </c>
      <c r="V5275" t="s">
        <v>455</v>
      </c>
      <c r="W5275" t="s">
        <v>225</v>
      </c>
      <c r="X5275" t="s">
        <v>225</v>
      </c>
      <c r="Y5275">
        <v>5700</v>
      </c>
      <c r="AB5275">
        <v>1</v>
      </c>
      <c r="AC5275">
        <v>1</v>
      </c>
      <c r="AD5275">
        <v>3</v>
      </c>
      <c r="AE5275">
        <v>960</v>
      </c>
      <c r="AF5275">
        <v>1</v>
      </c>
      <c r="AQ5275">
        <v>1</v>
      </c>
      <c r="AR5275">
        <f t="shared" si="82"/>
        <v>9.68</v>
      </c>
      <c r="AS5275">
        <v>1</v>
      </c>
      <c r="AT5275" t="s">
        <v>133</v>
      </c>
      <c r="AU5275">
        <v>42</v>
      </c>
    </row>
    <row r="5276" spans="1:47">
      <c r="A5276" t="s">
        <v>18410</v>
      </c>
      <c r="C5276">
        <v>310</v>
      </c>
      <c r="D5276" t="s">
        <v>14266</v>
      </c>
      <c r="E5276">
        <v>710</v>
      </c>
      <c r="F5276" t="s">
        <v>18027</v>
      </c>
      <c r="G5276" t="s">
        <v>422</v>
      </c>
      <c r="H5276" t="s">
        <v>6034</v>
      </c>
      <c r="I5276" t="s">
        <v>18411</v>
      </c>
      <c r="J5276">
        <v>6.2309799999999997</v>
      </c>
      <c r="K5276">
        <v>0</v>
      </c>
      <c r="L5276">
        <v>0</v>
      </c>
      <c r="M5276">
        <v>0</v>
      </c>
      <c r="N5276">
        <v>0</v>
      </c>
      <c r="P5276">
        <v>0</v>
      </c>
      <c r="Q5276">
        <v>0</v>
      </c>
      <c r="R5276">
        <v>0</v>
      </c>
      <c r="S5276" t="s">
        <v>223</v>
      </c>
      <c r="T5276">
        <v>0</v>
      </c>
      <c r="U5276" t="s">
        <v>18410</v>
      </c>
      <c r="V5276" t="s">
        <v>16288</v>
      </c>
      <c r="W5276" t="s">
        <v>225</v>
      </c>
      <c r="Y5276">
        <v>0</v>
      </c>
      <c r="AB5276">
        <v>0</v>
      </c>
      <c r="AC5276">
        <v>0</v>
      </c>
      <c r="AD5276">
        <v>0</v>
      </c>
      <c r="AE5276">
        <v>0</v>
      </c>
      <c r="AF5276">
        <v>0</v>
      </c>
      <c r="AQ5276">
        <v>1</v>
      </c>
      <c r="AR5276">
        <f t="shared" si="82"/>
        <v>0</v>
      </c>
      <c r="AS5276">
        <v>1</v>
      </c>
      <c r="AT5276" t="s">
        <v>127</v>
      </c>
      <c r="AU5276">
        <v>35</v>
      </c>
    </row>
    <row r="5277" spans="1:47">
      <c r="A5277" t="s">
        <v>18412</v>
      </c>
      <c r="C5277">
        <v>310</v>
      </c>
      <c r="D5277" t="s">
        <v>18413</v>
      </c>
      <c r="E5277">
        <v>101</v>
      </c>
      <c r="F5277" t="s">
        <v>18414</v>
      </c>
      <c r="G5277" t="s">
        <v>1783</v>
      </c>
      <c r="H5277" t="s">
        <v>220</v>
      </c>
      <c r="I5277" t="s">
        <v>18415</v>
      </c>
      <c r="J5277">
        <v>8.2890000000000005E-2</v>
      </c>
      <c r="K5277">
        <v>1</v>
      </c>
      <c r="L5277">
        <v>1</v>
      </c>
      <c r="M5277">
        <v>1</v>
      </c>
      <c r="N5277">
        <v>1</v>
      </c>
      <c r="O5277" t="s">
        <v>225</v>
      </c>
      <c r="P5277">
        <v>0</v>
      </c>
      <c r="Q5277">
        <v>1</v>
      </c>
      <c r="R5277">
        <v>200</v>
      </c>
      <c r="S5277" t="s">
        <v>223</v>
      </c>
      <c r="T5277">
        <v>200</v>
      </c>
      <c r="U5277" t="s">
        <v>18412</v>
      </c>
      <c r="V5277" t="s">
        <v>413</v>
      </c>
      <c r="W5277" t="s">
        <v>225</v>
      </c>
      <c r="X5277" t="s">
        <v>225</v>
      </c>
      <c r="Y5277">
        <v>200</v>
      </c>
      <c r="AB5277">
        <v>1</v>
      </c>
      <c r="AC5277">
        <v>1</v>
      </c>
      <c r="AD5277">
        <v>3</v>
      </c>
      <c r="AE5277">
        <v>740</v>
      </c>
      <c r="AF5277">
        <v>1</v>
      </c>
      <c r="AQ5277">
        <v>1</v>
      </c>
      <c r="AR5277">
        <f t="shared" si="82"/>
        <v>4.6463999999999999</v>
      </c>
      <c r="AS5277">
        <v>1</v>
      </c>
      <c r="AT5277" t="s">
        <v>112</v>
      </c>
      <c r="AU5277">
        <v>20</v>
      </c>
    </row>
    <row r="5278" spans="1:47">
      <c r="A5278" t="s">
        <v>18416</v>
      </c>
      <c r="C5278">
        <v>310</v>
      </c>
      <c r="D5278" t="s">
        <v>18417</v>
      </c>
      <c r="E5278">
        <v>131</v>
      </c>
      <c r="F5278" t="s">
        <v>18389</v>
      </c>
      <c r="G5278" t="s">
        <v>1783</v>
      </c>
      <c r="H5278" t="s">
        <v>407</v>
      </c>
      <c r="I5278" t="s">
        <v>18418</v>
      </c>
      <c r="J5278">
        <v>0.24743000000000001</v>
      </c>
      <c r="K5278">
        <v>0</v>
      </c>
      <c r="L5278">
        <v>0</v>
      </c>
      <c r="M5278">
        <v>0</v>
      </c>
      <c r="N5278">
        <v>0</v>
      </c>
      <c r="P5278">
        <v>0</v>
      </c>
      <c r="Q5278">
        <v>0</v>
      </c>
      <c r="R5278">
        <v>0</v>
      </c>
      <c r="S5278" t="s">
        <v>223</v>
      </c>
      <c r="T5278">
        <v>0</v>
      </c>
      <c r="U5278" t="s">
        <v>18416</v>
      </c>
      <c r="V5278" t="s">
        <v>455</v>
      </c>
      <c r="W5278" t="s">
        <v>225</v>
      </c>
      <c r="Y5278">
        <v>0</v>
      </c>
      <c r="AB5278">
        <v>0</v>
      </c>
      <c r="AC5278">
        <v>0</v>
      </c>
      <c r="AD5278">
        <v>0</v>
      </c>
      <c r="AE5278">
        <v>0</v>
      </c>
      <c r="AF5278">
        <v>0</v>
      </c>
      <c r="AQ5278">
        <v>1</v>
      </c>
      <c r="AR5278">
        <f t="shared" si="82"/>
        <v>0</v>
      </c>
      <c r="AS5278">
        <v>1</v>
      </c>
      <c r="AT5278" t="s">
        <v>133</v>
      </c>
      <c r="AU5278">
        <v>42</v>
      </c>
    </row>
    <row r="5279" spans="1:47">
      <c r="A5279" t="s">
        <v>18419</v>
      </c>
      <c r="C5279">
        <v>310</v>
      </c>
      <c r="D5279" t="s">
        <v>18420</v>
      </c>
      <c r="E5279">
        <v>101</v>
      </c>
      <c r="F5279" t="s">
        <v>18421</v>
      </c>
      <c r="G5279" t="s">
        <v>1783</v>
      </c>
      <c r="H5279" t="s">
        <v>220</v>
      </c>
      <c r="I5279" t="s">
        <v>18422</v>
      </c>
      <c r="J5279">
        <v>2.9409200000000002</v>
      </c>
      <c r="K5279">
        <v>1</v>
      </c>
      <c r="L5279">
        <v>1</v>
      </c>
      <c r="M5279">
        <v>1</v>
      </c>
      <c r="N5279">
        <v>1</v>
      </c>
      <c r="O5279" t="s">
        <v>225</v>
      </c>
      <c r="P5279">
        <v>0</v>
      </c>
      <c r="Q5279">
        <v>0</v>
      </c>
      <c r="R5279">
        <v>0</v>
      </c>
      <c r="S5279" t="s">
        <v>223</v>
      </c>
      <c r="T5279">
        <v>0</v>
      </c>
      <c r="U5279" t="s">
        <v>18419</v>
      </c>
      <c r="V5279" t="s">
        <v>455</v>
      </c>
      <c r="W5279" t="s">
        <v>225</v>
      </c>
      <c r="X5279" t="s">
        <v>225</v>
      </c>
      <c r="Y5279">
        <v>0</v>
      </c>
      <c r="AB5279">
        <v>1</v>
      </c>
      <c r="AC5279">
        <v>1</v>
      </c>
      <c r="AD5279">
        <v>3</v>
      </c>
      <c r="AE5279">
        <v>1583</v>
      </c>
      <c r="AF5279">
        <v>1.75</v>
      </c>
      <c r="AQ5279">
        <v>2</v>
      </c>
      <c r="AR5279">
        <f t="shared" si="82"/>
        <v>0.78988800000000003</v>
      </c>
      <c r="AS5279">
        <v>1</v>
      </c>
      <c r="AT5279" t="s">
        <v>129</v>
      </c>
      <c r="AU5279">
        <v>38</v>
      </c>
    </row>
    <row r="5280" spans="1:47">
      <c r="A5280" t="s">
        <v>18423</v>
      </c>
      <c r="C5280">
        <v>310</v>
      </c>
      <c r="D5280" t="s">
        <v>18424</v>
      </c>
      <c r="E5280">
        <v>101</v>
      </c>
      <c r="F5280" t="s">
        <v>18425</v>
      </c>
      <c r="G5280" t="s">
        <v>1783</v>
      </c>
      <c r="H5280" t="s">
        <v>220</v>
      </c>
      <c r="I5280" t="s">
        <v>18426</v>
      </c>
      <c r="J5280">
        <v>0.25484000000000001</v>
      </c>
      <c r="K5280">
        <v>1</v>
      </c>
      <c r="L5280">
        <v>1</v>
      </c>
      <c r="M5280">
        <v>1</v>
      </c>
      <c r="N5280">
        <v>1</v>
      </c>
      <c r="O5280" t="s">
        <v>225</v>
      </c>
      <c r="P5280">
        <v>0</v>
      </c>
      <c r="Q5280">
        <v>1</v>
      </c>
      <c r="R5280">
        <v>200</v>
      </c>
      <c r="S5280" t="s">
        <v>223</v>
      </c>
      <c r="T5280">
        <v>200</v>
      </c>
      <c r="U5280" t="s">
        <v>18423</v>
      </c>
      <c r="V5280" t="s">
        <v>413</v>
      </c>
      <c r="W5280" t="s">
        <v>225</v>
      </c>
      <c r="X5280" t="s">
        <v>225</v>
      </c>
      <c r="Y5280">
        <v>200</v>
      </c>
      <c r="AB5280">
        <v>1</v>
      </c>
      <c r="AC5280">
        <v>1</v>
      </c>
      <c r="AD5280">
        <v>2</v>
      </c>
      <c r="AE5280">
        <v>688</v>
      </c>
      <c r="AF5280">
        <v>1</v>
      </c>
      <c r="AQ5280">
        <v>2</v>
      </c>
      <c r="AR5280">
        <f t="shared" si="82"/>
        <v>4.6463999999999999</v>
      </c>
      <c r="AS5280">
        <v>1</v>
      </c>
      <c r="AT5280" t="s">
        <v>112</v>
      </c>
      <c r="AU5280">
        <v>20</v>
      </c>
    </row>
    <row r="5281" spans="1:47">
      <c r="A5281" t="s">
        <v>18427</v>
      </c>
      <c r="C5281">
        <v>310</v>
      </c>
      <c r="D5281" t="s">
        <v>18428</v>
      </c>
      <c r="E5281">
        <v>101</v>
      </c>
      <c r="F5281" t="s">
        <v>18429</v>
      </c>
      <c r="G5281" t="s">
        <v>1783</v>
      </c>
      <c r="H5281" t="s">
        <v>220</v>
      </c>
      <c r="I5281" t="s">
        <v>18430</v>
      </c>
      <c r="J5281">
        <v>0.16250999999999999</v>
      </c>
      <c r="K5281">
        <v>1</v>
      </c>
      <c r="L5281">
        <v>1</v>
      </c>
      <c r="M5281">
        <v>1</v>
      </c>
      <c r="N5281">
        <v>1</v>
      </c>
      <c r="O5281" t="s">
        <v>225</v>
      </c>
      <c r="P5281">
        <v>0</v>
      </c>
      <c r="Q5281">
        <v>1</v>
      </c>
      <c r="R5281">
        <v>4900</v>
      </c>
      <c r="S5281" t="s">
        <v>223</v>
      </c>
      <c r="T5281">
        <v>4900</v>
      </c>
      <c r="U5281" t="s">
        <v>18427</v>
      </c>
      <c r="V5281" t="s">
        <v>413</v>
      </c>
      <c r="W5281" t="s">
        <v>225</v>
      </c>
      <c r="X5281" t="s">
        <v>225</v>
      </c>
      <c r="Y5281">
        <v>4900</v>
      </c>
      <c r="AB5281">
        <v>1</v>
      </c>
      <c r="AC5281">
        <v>1</v>
      </c>
      <c r="AD5281">
        <v>2</v>
      </c>
      <c r="AE5281">
        <v>820</v>
      </c>
      <c r="AF5281">
        <v>1</v>
      </c>
      <c r="AQ5281">
        <v>1</v>
      </c>
      <c r="AR5281">
        <f t="shared" si="82"/>
        <v>4.6463999999999999</v>
      </c>
      <c r="AS5281">
        <v>1</v>
      </c>
      <c r="AT5281" t="s">
        <v>112</v>
      </c>
      <c r="AU5281">
        <v>20</v>
      </c>
    </row>
    <row r="5282" spans="1:47">
      <c r="A5282" t="s">
        <v>18431</v>
      </c>
      <c r="C5282">
        <v>310</v>
      </c>
      <c r="D5282" t="s">
        <v>18432</v>
      </c>
      <c r="E5282">
        <v>101</v>
      </c>
      <c r="F5282" t="s">
        <v>18433</v>
      </c>
      <c r="G5282" t="s">
        <v>1783</v>
      </c>
      <c r="H5282" t="s">
        <v>220</v>
      </c>
      <c r="I5282" t="s">
        <v>18434</v>
      </c>
      <c r="J5282">
        <v>8.4720000000000004E-2</v>
      </c>
      <c r="K5282">
        <v>1</v>
      </c>
      <c r="L5282">
        <v>1</v>
      </c>
      <c r="M5282">
        <v>1</v>
      </c>
      <c r="N5282">
        <v>1</v>
      </c>
      <c r="O5282" t="s">
        <v>225</v>
      </c>
      <c r="P5282">
        <v>0</v>
      </c>
      <c r="Q5282">
        <v>1</v>
      </c>
      <c r="R5282">
        <v>400</v>
      </c>
      <c r="S5282" t="s">
        <v>223</v>
      </c>
      <c r="T5282">
        <v>400</v>
      </c>
      <c r="U5282" t="s">
        <v>18431</v>
      </c>
      <c r="V5282" t="s">
        <v>455</v>
      </c>
      <c r="W5282" t="s">
        <v>225</v>
      </c>
      <c r="X5282" t="s">
        <v>225</v>
      </c>
      <c r="Y5282">
        <v>400</v>
      </c>
      <c r="AB5282">
        <v>1</v>
      </c>
      <c r="AC5282">
        <v>1</v>
      </c>
      <c r="AD5282">
        <v>2</v>
      </c>
      <c r="AE5282">
        <v>400</v>
      </c>
      <c r="AF5282">
        <v>1</v>
      </c>
      <c r="AQ5282">
        <v>1</v>
      </c>
      <c r="AR5282">
        <f t="shared" si="82"/>
        <v>4.6463999999999999</v>
      </c>
      <c r="AS5282">
        <v>1</v>
      </c>
      <c r="AT5282" t="s">
        <v>112</v>
      </c>
      <c r="AU5282">
        <v>20</v>
      </c>
    </row>
    <row r="5283" spans="1:47">
      <c r="A5283" t="s">
        <v>14871</v>
      </c>
      <c r="C5283">
        <v>310</v>
      </c>
      <c r="E5283">
        <v>0</v>
      </c>
      <c r="J5283">
        <v>15.039870000000001</v>
      </c>
      <c r="K5283">
        <v>0</v>
      </c>
      <c r="L5283">
        <v>0</v>
      </c>
      <c r="M5283">
        <v>0</v>
      </c>
      <c r="N5283">
        <v>0</v>
      </c>
      <c r="P5283">
        <v>0</v>
      </c>
      <c r="Q5283">
        <v>0</v>
      </c>
      <c r="R5283">
        <v>0</v>
      </c>
      <c r="S5283" t="s">
        <v>249</v>
      </c>
      <c r="T5283">
        <v>0</v>
      </c>
      <c r="Y5283">
        <v>0</v>
      </c>
      <c r="AB5283">
        <v>0</v>
      </c>
      <c r="AC5283">
        <v>0</v>
      </c>
      <c r="AD5283">
        <v>0</v>
      </c>
      <c r="AE5283">
        <v>0</v>
      </c>
      <c r="AF5283">
        <v>0</v>
      </c>
      <c r="AQ5283">
        <v>0</v>
      </c>
      <c r="AR5283">
        <f t="shared" si="82"/>
        <v>0</v>
      </c>
      <c r="AS5283">
        <v>1</v>
      </c>
      <c r="AT5283" t="s">
        <v>128</v>
      </c>
      <c r="AU5283">
        <v>37</v>
      </c>
    </row>
    <row r="5284" spans="1:47">
      <c r="A5284" t="s">
        <v>18435</v>
      </c>
      <c r="C5284">
        <v>310</v>
      </c>
      <c r="D5284" t="s">
        <v>18436</v>
      </c>
      <c r="E5284">
        <v>340</v>
      </c>
      <c r="F5284" t="s">
        <v>18437</v>
      </c>
      <c r="G5284" t="s">
        <v>11287</v>
      </c>
      <c r="H5284" t="s">
        <v>11971</v>
      </c>
      <c r="I5284" t="s">
        <v>18438</v>
      </c>
      <c r="J5284">
        <v>0.49975999999999998</v>
      </c>
      <c r="K5284">
        <v>1</v>
      </c>
      <c r="L5284">
        <v>1</v>
      </c>
      <c r="M5284">
        <v>1</v>
      </c>
      <c r="N5284">
        <v>1</v>
      </c>
      <c r="O5284" t="s">
        <v>225</v>
      </c>
      <c r="P5284">
        <v>0</v>
      </c>
      <c r="Q5284">
        <v>0</v>
      </c>
      <c r="R5284">
        <v>0</v>
      </c>
      <c r="S5284" t="s">
        <v>243</v>
      </c>
      <c r="T5284">
        <v>0</v>
      </c>
      <c r="U5284" t="s">
        <v>18435</v>
      </c>
      <c r="V5284" t="s">
        <v>455</v>
      </c>
      <c r="W5284" t="s">
        <v>225</v>
      </c>
      <c r="X5284" t="s">
        <v>225</v>
      </c>
      <c r="Y5284">
        <v>0</v>
      </c>
      <c r="AB5284">
        <v>1</v>
      </c>
      <c r="AC5284">
        <v>1</v>
      </c>
      <c r="AD5284">
        <v>4</v>
      </c>
      <c r="AE5284">
        <v>2390</v>
      </c>
      <c r="AF5284">
        <v>1.5</v>
      </c>
      <c r="AQ5284">
        <v>2</v>
      </c>
      <c r="AR5284">
        <f t="shared" si="82"/>
        <v>9.68</v>
      </c>
      <c r="AS5284">
        <v>1</v>
      </c>
      <c r="AT5284" t="s">
        <v>132</v>
      </c>
      <c r="AU5284">
        <v>41</v>
      </c>
    </row>
    <row r="5285" spans="1:47">
      <c r="A5285" t="s">
        <v>18439</v>
      </c>
      <c r="C5285">
        <v>310</v>
      </c>
      <c r="D5285" t="s">
        <v>18440</v>
      </c>
      <c r="E5285">
        <v>101</v>
      </c>
      <c r="F5285" t="s">
        <v>18441</v>
      </c>
      <c r="G5285" t="s">
        <v>422</v>
      </c>
      <c r="H5285" t="s">
        <v>220</v>
      </c>
      <c r="I5285" t="s">
        <v>18442</v>
      </c>
      <c r="J5285">
        <v>0.45474999999999999</v>
      </c>
      <c r="K5285">
        <v>1</v>
      </c>
      <c r="L5285">
        <v>1</v>
      </c>
      <c r="M5285">
        <v>1</v>
      </c>
      <c r="N5285">
        <v>1</v>
      </c>
      <c r="O5285" t="s">
        <v>225</v>
      </c>
      <c r="P5285">
        <v>0</v>
      </c>
      <c r="Q5285">
        <v>1</v>
      </c>
      <c r="R5285">
        <v>5500</v>
      </c>
      <c r="S5285" t="s">
        <v>243</v>
      </c>
      <c r="T5285">
        <v>5500</v>
      </c>
      <c r="U5285" t="s">
        <v>18439</v>
      </c>
      <c r="V5285" t="s">
        <v>455</v>
      </c>
      <c r="W5285" t="s">
        <v>225</v>
      </c>
      <c r="X5285" t="s">
        <v>225</v>
      </c>
      <c r="Y5285">
        <v>5500</v>
      </c>
      <c r="AB5285">
        <v>1</v>
      </c>
      <c r="AC5285">
        <v>1</v>
      </c>
      <c r="AD5285">
        <v>3</v>
      </c>
      <c r="AE5285">
        <v>1514</v>
      </c>
      <c r="AF5285">
        <v>1</v>
      </c>
      <c r="AQ5285">
        <v>2</v>
      </c>
      <c r="AR5285">
        <f t="shared" si="82"/>
        <v>9.68</v>
      </c>
      <c r="AS5285">
        <v>1</v>
      </c>
      <c r="AT5285" t="s">
        <v>133</v>
      </c>
      <c r="AU5285">
        <v>42</v>
      </c>
    </row>
    <row r="5286" spans="1:47">
      <c r="A5286" t="s">
        <v>18443</v>
      </c>
      <c r="C5286">
        <v>310</v>
      </c>
      <c r="D5286" t="s">
        <v>18444</v>
      </c>
      <c r="E5286">
        <v>102</v>
      </c>
      <c r="F5286" t="s">
        <v>17452</v>
      </c>
      <c r="G5286" t="s">
        <v>422</v>
      </c>
      <c r="H5286" t="s">
        <v>8623</v>
      </c>
      <c r="I5286" t="s">
        <v>18445</v>
      </c>
      <c r="J5286">
        <v>5.024</v>
      </c>
      <c r="K5286">
        <v>1</v>
      </c>
      <c r="L5286">
        <v>1</v>
      </c>
      <c r="M5286">
        <v>1</v>
      </c>
      <c r="N5286">
        <v>1</v>
      </c>
      <c r="O5286" t="s">
        <v>225</v>
      </c>
      <c r="P5286">
        <v>0</v>
      </c>
      <c r="Q5286">
        <v>2</v>
      </c>
      <c r="R5286">
        <v>17700</v>
      </c>
      <c r="S5286" t="s">
        <v>223</v>
      </c>
      <c r="T5286">
        <v>17700</v>
      </c>
      <c r="U5286" t="s">
        <v>18443</v>
      </c>
      <c r="X5286" t="s">
        <v>225</v>
      </c>
      <c r="Y5286">
        <v>8850</v>
      </c>
      <c r="AB5286">
        <v>1</v>
      </c>
      <c r="AC5286">
        <v>1</v>
      </c>
      <c r="AD5286">
        <v>3</v>
      </c>
      <c r="AE5286">
        <v>1834</v>
      </c>
      <c r="AF5286">
        <v>2</v>
      </c>
      <c r="AQ5286">
        <v>3</v>
      </c>
      <c r="AR5286">
        <f t="shared" si="82"/>
        <v>9.68</v>
      </c>
      <c r="AS5286">
        <v>1</v>
      </c>
      <c r="AT5286" t="s">
        <v>134</v>
      </c>
      <c r="AU5286">
        <v>43</v>
      </c>
    </row>
    <row r="5287" spans="1:47">
      <c r="A5287" t="s">
        <v>18446</v>
      </c>
      <c r="C5287">
        <v>310</v>
      </c>
      <c r="D5287" t="s">
        <v>18447</v>
      </c>
      <c r="E5287">
        <v>101</v>
      </c>
      <c r="F5287" t="s">
        <v>18448</v>
      </c>
      <c r="G5287" t="s">
        <v>1783</v>
      </c>
      <c r="H5287" t="s">
        <v>220</v>
      </c>
      <c r="I5287" t="s">
        <v>18449</v>
      </c>
      <c r="J5287">
        <v>0.12825</v>
      </c>
      <c r="K5287">
        <v>1</v>
      </c>
      <c r="L5287">
        <v>1</v>
      </c>
      <c r="M5287">
        <v>1</v>
      </c>
      <c r="N5287">
        <v>1</v>
      </c>
      <c r="O5287" t="s">
        <v>225</v>
      </c>
      <c r="P5287">
        <v>0</v>
      </c>
      <c r="Q5287">
        <v>1</v>
      </c>
      <c r="R5287">
        <v>5400</v>
      </c>
      <c r="S5287" t="s">
        <v>223</v>
      </c>
      <c r="T5287">
        <v>5400</v>
      </c>
      <c r="U5287" t="s">
        <v>18446</v>
      </c>
      <c r="V5287" t="s">
        <v>455</v>
      </c>
      <c r="W5287" t="s">
        <v>225</v>
      </c>
      <c r="X5287" t="s">
        <v>225</v>
      </c>
      <c r="Y5287">
        <v>5400</v>
      </c>
      <c r="AB5287">
        <v>1</v>
      </c>
      <c r="AC5287">
        <v>1</v>
      </c>
      <c r="AD5287">
        <v>1</v>
      </c>
      <c r="AE5287">
        <v>765</v>
      </c>
      <c r="AF5287">
        <v>1</v>
      </c>
      <c r="AQ5287">
        <v>1</v>
      </c>
      <c r="AR5287">
        <f t="shared" si="82"/>
        <v>4.6463999999999999</v>
      </c>
      <c r="AS5287">
        <v>1</v>
      </c>
      <c r="AT5287" t="s">
        <v>112</v>
      </c>
      <c r="AU5287">
        <v>20</v>
      </c>
    </row>
    <row r="5288" spans="1:47">
      <c r="A5288" t="s">
        <v>18450</v>
      </c>
      <c r="C5288">
        <v>310</v>
      </c>
      <c r="D5288" t="s">
        <v>18451</v>
      </c>
      <c r="E5288">
        <v>101</v>
      </c>
      <c r="F5288" t="s">
        <v>18452</v>
      </c>
      <c r="G5288" t="s">
        <v>422</v>
      </c>
      <c r="H5288" t="s">
        <v>220</v>
      </c>
      <c r="I5288" t="s">
        <v>18453</v>
      </c>
      <c r="J5288">
        <v>0.24246000000000001</v>
      </c>
      <c r="K5288">
        <v>1</v>
      </c>
      <c r="L5288">
        <v>1</v>
      </c>
      <c r="M5288">
        <v>1</v>
      </c>
      <c r="N5288">
        <v>1</v>
      </c>
      <c r="O5288" t="s">
        <v>225</v>
      </c>
      <c r="P5288">
        <v>0</v>
      </c>
      <c r="Q5288">
        <v>1</v>
      </c>
      <c r="R5288">
        <v>1600</v>
      </c>
      <c r="S5288" t="s">
        <v>223</v>
      </c>
      <c r="T5288">
        <v>1600</v>
      </c>
      <c r="U5288" t="s">
        <v>18450</v>
      </c>
      <c r="V5288" t="s">
        <v>455</v>
      </c>
      <c r="W5288" t="s">
        <v>225</v>
      </c>
      <c r="X5288" t="s">
        <v>225</v>
      </c>
      <c r="Y5288">
        <v>1600</v>
      </c>
      <c r="AB5288">
        <v>1</v>
      </c>
      <c r="AC5288">
        <v>1</v>
      </c>
      <c r="AD5288">
        <v>3</v>
      </c>
      <c r="AE5288">
        <v>864</v>
      </c>
      <c r="AF5288">
        <v>1</v>
      </c>
      <c r="AQ5288">
        <v>1</v>
      </c>
      <c r="AR5288">
        <f t="shared" si="82"/>
        <v>9.68</v>
      </c>
      <c r="AS5288">
        <v>1</v>
      </c>
      <c r="AT5288" t="s">
        <v>133</v>
      </c>
      <c r="AU5288">
        <v>42</v>
      </c>
    </row>
    <row r="5289" spans="1:47">
      <c r="A5289" t="s">
        <v>248</v>
      </c>
      <c r="C5289">
        <v>310</v>
      </c>
      <c r="E5289">
        <v>0</v>
      </c>
      <c r="J5289">
        <v>4.4000000000000003E-3</v>
      </c>
      <c r="K5289">
        <v>0</v>
      </c>
      <c r="L5289">
        <v>0</v>
      </c>
      <c r="M5289">
        <v>0</v>
      </c>
      <c r="N5289">
        <v>0</v>
      </c>
      <c r="P5289">
        <v>0</v>
      </c>
      <c r="Q5289">
        <v>0</v>
      </c>
      <c r="R5289">
        <v>0</v>
      </c>
      <c r="S5289" t="s">
        <v>249</v>
      </c>
      <c r="T5289">
        <v>0</v>
      </c>
      <c r="Y5289">
        <v>0</v>
      </c>
      <c r="AB5289">
        <v>0</v>
      </c>
      <c r="AC5289">
        <v>0</v>
      </c>
      <c r="AD5289">
        <v>0</v>
      </c>
      <c r="AE5289">
        <v>0</v>
      </c>
      <c r="AF5289">
        <v>0</v>
      </c>
      <c r="AQ5289">
        <v>0</v>
      </c>
      <c r="AR5289">
        <f t="shared" si="82"/>
        <v>0</v>
      </c>
      <c r="AS5289">
        <v>1</v>
      </c>
      <c r="AT5289" t="s">
        <v>128</v>
      </c>
      <c r="AU5289">
        <v>37</v>
      </c>
    </row>
    <row r="5290" spans="1:47">
      <c r="A5290" t="s">
        <v>18454</v>
      </c>
      <c r="C5290">
        <v>310</v>
      </c>
      <c r="D5290" t="s">
        <v>18455</v>
      </c>
      <c r="E5290">
        <v>101</v>
      </c>
      <c r="F5290" t="s">
        <v>18456</v>
      </c>
      <c r="G5290" t="s">
        <v>1783</v>
      </c>
      <c r="H5290" t="s">
        <v>220</v>
      </c>
      <c r="I5290" t="s">
        <v>18457</v>
      </c>
      <c r="J5290">
        <v>9.6869999999999998E-2</v>
      </c>
      <c r="K5290">
        <v>1</v>
      </c>
      <c r="L5290">
        <v>1</v>
      </c>
      <c r="M5290">
        <v>1</v>
      </c>
      <c r="N5290">
        <v>1</v>
      </c>
      <c r="O5290" t="s">
        <v>225</v>
      </c>
      <c r="P5290">
        <v>0</v>
      </c>
      <c r="Q5290">
        <v>1</v>
      </c>
      <c r="R5290">
        <v>700</v>
      </c>
      <c r="S5290" t="s">
        <v>223</v>
      </c>
      <c r="T5290">
        <v>700</v>
      </c>
      <c r="U5290" t="s">
        <v>18454</v>
      </c>
      <c r="V5290" t="s">
        <v>455</v>
      </c>
      <c r="W5290" t="s">
        <v>225</v>
      </c>
      <c r="X5290" t="s">
        <v>225</v>
      </c>
      <c r="Y5290">
        <v>700</v>
      </c>
      <c r="AB5290">
        <v>1</v>
      </c>
      <c r="AC5290">
        <v>1</v>
      </c>
      <c r="AD5290">
        <v>3</v>
      </c>
      <c r="AE5290">
        <v>1150</v>
      </c>
      <c r="AF5290">
        <v>1.75</v>
      </c>
      <c r="AQ5290">
        <v>1</v>
      </c>
      <c r="AR5290">
        <f t="shared" si="82"/>
        <v>4.6463999999999999</v>
      </c>
      <c r="AS5290">
        <v>1</v>
      </c>
      <c r="AT5290" t="s">
        <v>112</v>
      </c>
      <c r="AU5290">
        <v>20</v>
      </c>
    </row>
    <row r="5291" spans="1:47">
      <c r="A5291" t="s">
        <v>18458</v>
      </c>
      <c r="C5291">
        <v>310</v>
      </c>
      <c r="D5291" t="s">
        <v>18459</v>
      </c>
      <c r="E5291">
        <v>101</v>
      </c>
      <c r="F5291" t="s">
        <v>18460</v>
      </c>
      <c r="G5291" t="s">
        <v>422</v>
      </c>
      <c r="H5291" t="s">
        <v>220</v>
      </c>
      <c r="I5291" t="s">
        <v>18461</v>
      </c>
      <c r="J5291">
        <v>0.34033999999999998</v>
      </c>
      <c r="K5291">
        <v>1</v>
      </c>
      <c r="L5291">
        <v>1</v>
      </c>
      <c r="M5291">
        <v>1</v>
      </c>
      <c r="N5291">
        <v>1</v>
      </c>
      <c r="O5291" t="s">
        <v>225</v>
      </c>
      <c r="P5291">
        <v>0</v>
      </c>
      <c r="Q5291">
        <v>1</v>
      </c>
      <c r="R5291">
        <v>5100</v>
      </c>
      <c r="S5291" t="s">
        <v>223</v>
      </c>
      <c r="T5291">
        <v>5100</v>
      </c>
      <c r="U5291" t="s">
        <v>18458</v>
      </c>
      <c r="V5291" t="s">
        <v>455</v>
      </c>
      <c r="W5291" t="s">
        <v>225</v>
      </c>
      <c r="X5291" t="s">
        <v>225</v>
      </c>
      <c r="Y5291">
        <v>5100</v>
      </c>
      <c r="AB5291">
        <v>1</v>
      </c>
      <c r="AC5291">
        <v>1</v>
      </c>
      <c r="AD5291">
        <v>3</v>
      </c>
      <c r="AE5291">
        <v>980</v>
      </c>
      <c r="AF5291">
        <v>1</v>
      </c>
      <c r="AQ5291">
        <v>1</v>
      </c>
      <c r="AR5291">
        <f t="shared" si="82"/>
        <v>9.68</v>
      </c>
      <c r="AS5291">
        <v>1</v>
      </c>
      <c r="AT5291" t="s">
        <v>133</v>
      </c>
      <c r="AU5291">
        <v>42</v>
      </c>
    </row>
    <row r="5292" spans="1:47">
      <c r="A5292" t="s">
        <v>17450</v>
      </c>
      <c r="C5292">
        <v>310</v>
      </c>
      <c r="D5292" t="s">
        <v>17451</v>
      </c>
      <c r="E5292">
        <v>102</v>
      </c>
      <c r="F5292" t="s">
        <v>17452</v>
      </c>
      <c r="G5292" t="s">
        <v>422</v>
      </c>
      <c r="H5292" t="s">
        <v>8623</v>
      </c>
      <c r="I5292" t="s">
        <v>17453</v>
      </c>
      <c r="J5292">
        <v>5.5870000000000003E-2</v>
      </c>
      <c r="K5292">
        <v>2</v>
      </c>
      <c r="L5292">
        <v>6</v>
      </c>
      <c r="M5292">
        <v>2</v>
      </c>
      <c r="N5292">
        <v>6</v>
      </c>
      <c r="O5292" t="s">
        <v>225</v>
      </c>
      <c r="P5292">
        <v>0</v>
      </c>
      <c r="Q5292">
        <v>0</v>
      </c>
      <c r="R5292">
        <v>0</v>
      </c>
      <c r="S5292" t="s">
        <v>243</v>
      </c>
      <c r="T5292">
        <v>0</v>
      </c>
      <c r="U5292" t="s">
        <v>17450</v>
      </c>
      <c r="X5292" t="s">
        <v>225</v>
      </c>
      <c r="Y5292">
        <v>0</v>
      </c>
      <c r="AB5292">
        <v>2</v>
      </c>
      <c r="AC5292">
        <v>6</v>
      </c>
      <c r="AD5292">
        <v>3</v>
      </c>
      <c r="AE5292">
        <v>1834</v>
      </c>
      <c r="AF5292">
        <v>2</v>
      </c>
      <c r="AQ5292">
        <v>3</v>
      </c>
      <c r="AR5292">
        <f t="shared" si="82"/>
        <v>19.36</v>
      </c>
      <c r="AS5292">
        <v>1</v>
      </c>
      <c r="AT5292" t="s">
        <v>134</v>
      </c>
      <c r="AU5292">
        <v>43</v>
      </c>
    </row>
    <row r="5293" spans="1:47">
      <c r="A5293" t="s">
        <v>18462</v>
      </c>
      <c r="C5293">
        <v>310</v>
      </c>
      <c r="D5293" t="s">
        <v>18463</v>
      </c>
      <c r="E5293">
        <v>101</v>
      </c>
      <c r="F5293" t="s">
        <v>18464</v>
      </c>
      <c r="G5293" t="s">
        <v>324</v>
      </c>
      <c r="H5293" t="s">
        <v>220</v>
      </c>
      <c r="I5293" t="s">
        <v>18465</v>
      </c>
      <c r="J5293">
        <v>1.24735</v>
      </c>
      <c r="K5293">
        <v>1</v>
      </c>
      <c r="L5293">
        <v>1</v>
      </c>
      <c r="M5293">
        <v>1</v>
      </c>
      <c r="N5293">
        <v>1</v>
      </c>
      <c r="O5293" t="s">
        <v>225</v>
      </c>
      <c r="P5293">
        <v>0</v>
      </c>
      <c r="Q5293">
        <v>1</v>
      </c>
      <c r="R5293">
        <v>4400</v>
      </c>
      <c r="S5293" t="s">
        <v>223</v>
      </c>
      <c r="T5293">
        <v>4400</v>
      </c>
      <c r="U5293" t="s">
        <v>18462</v>
      </c>
      <c r="V5293" t="s">
        <v>455</v>
      </c>
      <c r="W5293" t="s">
        <v>225</v>
      </c>
      <c r="X5293" t="s">
        <v>225</v>
      </c>
      <c r="Y5293">
        <v>4400</v>
      </c>
      <c r="AB5293">
        <v>1</v>
      </c>
      <c r="AC5293">
        <v>1</v>
      </c>
      <c r="AD5293">
        <v>2</v>
      </c>
      <c r="AE5293">
        <v>964</v>
      </c>
      <c r="AF5293">
        <v>1</v>
      </c>
      <c r="AQ5293">
        <v>1</v>
      </c>
      <c r="AR5293">
        <f t="shared" si="82"/>
        <v>4.84</v>
      </c>
      <c r="AS5293">
        <v>1</v>
      </c>
      <c r="AT5293" t="s">
        <v>131</v>
      </c>
      <c r="AU5293">
        <v>40</v>
      </c>
    </row>
    <row r="5294" spans="1:47">
      <c r="A5294" t="s">
        <v>18466</v>
      </c>
      <c r="C5294">
        <v>310</v>
      </c>
      <c r="D5294" t="s">
        <v>18467</v>
      </c>
      <c r="E5294">
        <v>101</v>
      </c>
      <c r="F5294" t="s">
        <v>18468</v>
      </c>
      <c r="G5294" t="s">
        <v>1783</v>
      </c>
      <c r="H5294" t="s">
        <v>220</v>
      </c>
      <c r="I5294" t="s">
        <v>18469</v>
      </c>
      <c r="J5294">
        <v>0.21504999999999999</v>
      </c>
      <c r="K5294">
        <v>1</v>
      </c>
      <c r="L5294">
        <v>1</v>
      </c>
      <c r="M5294">
        <v>1</v>
      </c>
      <c r="N5294">
        <v>1</v>
      </c>
      <c r="O5294" t="s">
        <v>225</v>
      </c>
      <c r="P5294">
        <v>0</v>
      </c>
      <c r="Q5294">
        <v>1</v>
      </c>
      <c r="R5294">
        <v>9800</v>
      </c>
      <c r="S5294" t="s">
        <v>223</v>
      </c>
      <c r="T5294">
        <v>9800</v>
      </c>
      <c r="U5294" t="s">
        <v>18466</v>
      </c>
      <c r="V5294" t="s">
        <v>413</v>
      </c>
      <c r="W5294" t="s">
        <v>225</v>
      </c>
      <c r="X5294" t="s">
        <v>225</v>
      </c>
      <c r="Y5294">
        <v>9800</v>
      </c>
      <c r="AB5294">
        <v>1</v>
      </c>
      <c r="AC5294">
        <v>1</v>
      </c>
      <c r="AD5294">
        <v>3</v>
      </c>
      <c r="AE5294">
        <v>1387</v>
      </c>
      <c r="AF5294">
        <v>1.75</v>
      </c>
      <c r="AQ5294">
        <v>1</v>
      </c>
      <c r="AR5294">
        <f t="shared" si="82"/>
        <v>4.6463999999999999</v>
      </c>
      <c r="AS5294">
        <v>1</v>
      </c>
      <c r="AT5294" t="s">
        <v>112</v>
      </c>
      <c r="AU5294">
        <v>20</v>
      </c>
    </row>
    <row r="5295" spans="1:47">
      <c r="A5295" t="s">
        <v>18470</v>
      </c>
      <c r="C5295">
        <v>310</v>
      </c>
      <c r="D5295" t="s">
        <v>18471</v>
      </c>
      <c r="E5295">
        <v>101</v>
      </c>
      <c r="F5295" t="s">
        <v>18472</v>
      </c>
      <c r="G5295" t="s">
        <v>1783</v>
      </c>
      <c r="H5295" t="s">
        <v>220</v>
      </c>
      <c r="I5295" t="s">
        <v>18473</v>
      </c>
      <c r="J5295">
        <v>8.3640000000000006E-2</v>
      </c>
      <c r="K5295">
        <v>1</v>
      </c>
      <c r="L5295">
        <v>1</v>
      </c>
      <c r="M5295">
        <v>1</v>
      </c>
      <c r="N5295">
        <v>1</v>
      </c>
      <c r="O5295" t="s">
        <v>225</v>
      </c>
      <c r="P5295">
        <v>0</v>
      </c>
      <c r="Q5295">
        <v>1</v>
      </c>
      <c r="R5295">
        <v>4600</v>
      </c>
      <c r="S5295" t="s">
        <v>223</v>
      </c>
      <c r="T5295">
        <v>4600</v>
      </c>
      <c r="U5295" t="s">
        <v>18470</v>
      </c>
      <c r="V5295" t="s">
        <v>455</v>
      </c>
      <c r="W5295" t="s">
        <v>225</v>
      </c>
      <c r="X5295" t="s">
        <v>225</v>
      </c>
      <c r="Y5295">
        <v>4600</v>
      </c>
      <c r="AB5295">
        <v>1</v>
      </c>
      <c r="AC5295">
        <v>1</v>
      </c>
      <c r="AD5295">
        <v>2</v>
      </c>
      <c r="AE5295">
        <v>540</v>
      </c>
      <c r="AF5295">
        <v>1</v>
      </c>
      <c r="AQ5295">
        <v>1</v>
      </c>
      <c r="AR5295">
        <f t="shared" si="82"/>
        <v>4.6463999999999999</v>
      </c>
      <c r="AS5295">
        <v>1</v>
      </c>
      <c r="AT5295" t="s">
        <v>112</v>
      </c>
      <c r="AU5295">
        <v>20</v>
      </c>
    </row>
    <row r="5296" spans="1:47">
      <c r="A5296" t="s">
        <v>18158</v>
      </c>
      <c r="C5296">
        <v>310</v>
      </c>
      <c r="D5296" t="s">
        <v>18159</v>
      </c>
      <c r="E5296">
        <v>710</v>
      </c>
      <c r="F5296" t="s">
        <v>18160</v>
      </c>
      <c r="G5296" t="s">
        <v>1783</v>
      </c>
      <c r="H5296" t="s">
        <v>6034</v>
      </c>
      <c r="I5296" t="s">
        <v>18161</v>
      </c>
      <c r="J5296">
        <v>1.23176</v>
      </c>
      <c r="K5296">
        <v>0</v>
      </c>
      <c r="L5296">
        <v>0</v>
      </c>
      <c r="M5296">
        <v>0</v>
      </c>
      <c r="N5296">
        <v>0</v>
      </c>
      <c r="P5296">
        <v>0</v>
      </c>
      <c r="Q5296">
        <v>1</v>
      </c>
      <c r="R5296">
        <v>10500</v>
      </c>
      <c r="S5296" t="s">
        <v>223</v>
      </c>
      <c r="T5296">
        <v>0</v>
      </c>
      <c r="U5296" t="s">
        <v>18158</v>
      </c>
      <c r="V5296" t="s">
        <v>455</v>
      </c>
      <c r="W5296" t="s">
        <v>225</v>
      </c>
      <c r="Y5296">
        <v>10500</v>
      </c>
      <c r="AB5296">
        <v>0</v>
      </c>
      <c r="AC5296">
        <v>0</v>
      </c>
      <c r="AD5296">
        <v>0</v>
      </c>
      <c r="AE5296">
        <v>0</v>
      </c>
      <c r="AF5296">
        <v>0</v>
      </c>
      <c r="AQ5296">
        <v>1</v>
      </c>
      <c r="AR5296">
        <f t="shared" si="82"/>
        <v>0</v>
      </c>
      <c r="AS5296">
        <v>1</v>
      </c>
      <c r="AT5296" t="s">
        <v>128</v>
      </c>
      <c r="AU5296">
        <v>37</v>
      </c>
    </row>
    <row r="5297" spans="1:47">
      <c r="A5297" t="s">
        <v>18474</v>
      </c>
      <c r="C5297">
        <v>310</v>
      </c>
      <c r="D5297" t="s">
        <v>18475</v>
      </c>
      <c r="E5297">
        <v>101</v>
      </c>
      <c r="F5297" t="s">
        <v>18476</v>
      </c>
      <c r="G5297" t="s">
        <v>422</v>
      </c>
      <c r="H5297" t="s">
        <v>220</v>
      </c>
      <c r="I5297" t="s">
        <v>18477</v>
      </c>
      <c r="J5297">
        <v>0.27083000000000002</v>
      </c>
      <c r="K5297">
        <v>1</v>
      </c>
      <c r="L5297">
        <v>1</v>
      </c>
      <c r="M5297">
        <v>1</v>
      </c>
      <c r="N5297">
        <v>1</v>
      </c>
      <c r="O5297" t="s">
        <v>225</v>
      </c>
      <c r="P5297">
        <v>0</v>
      </c>
      <c r="Q5297">
        <v>1</v>
      </c>
      <c r="R5297">
        <v>2000</v>
      </c>
      <c r="S5297" t="s">
        <v>223</v>
      </c>
      <c r="T5297">
        <v>2000</v>
      </c>
      <c r="U5297" t="s">
        <v>18474</v>
      </c>
      <c r="V5297" t="s">
        <v>455</v>
      </c>
      <c r="W5297" t="s">
        <v>225</v>
      </c>
      <c r="X5297" t="s">
        <v>225</v>
      </c>
      <c r="Y5297">
        <v>2000</v>
      </c>
      <c r="AB5297">
        <v>1</v>
      </c>
      <c r="AC5297">
        <v>1</v>
      </c>
      <c r="AD5297">
        <v>2</v>
      </c>
      <c r="AE5297">
        <v>1176</v>
      </c>
      <c r="AF5297">
        <v>1</v>
      </c>
      <c r="AQ5297">
        <v>1</v>
      </c>
      <c r="AR5297">
        <f t="shared" si="82"/>
        <v>9.68</v>
      </c>
      <c r="AS5297">
        <v>1</v>
      </c>
      <c r="AT5297" t="s">
        <v>127</v>
      </c>
      <c r="AU5297">
        <v>35</v>
      </c>
    </row>
    <row r="5298" spans="1:47">
      <c r="A5298" t="s">
        <v>18478</v>
      </c>
      <c r="C5298">
        <v>310</v>
      </c>
      <c r="D5298" t="s">
        <v>18479</v>
      </c>
      <c r="E5298">
        <v>101</v>
      </c>
      <c r="F5298" t="s">
        <v>18480</v>
      </c>
      <c r="G5298" t="s">
        <v>1783</v>
      </c>
      <c r="H5298" t="s">
        <v>220</v>
      </c>
      <c r="I5298" t="s">
        <v>18481</v>
      </c>
      <c r="J5298">
        <v>0.21168000000000001</v>
      </c>
      <c r="K5298">
        <v>1</v>
      </c>
      <c r="L5298">
        <v>1</v>
      </c>
      <c r="M5298">
        <v>1</v>
      </c>
      <c r="N5298">
        <v>1</v>
      </c>
      <c r="O5298" t="s">
        <v>225</v>
      </c>
      <c r="P5298">
        <v>0</v>
      </c>
      <c r="Q5298">
        <v>1</v>
      </c>
      <c r="R5298">
        <v>11900</v>
      </c>
      <c r="S5298" t="s">
        <v>223</v>
      </c>
      <c r="T5298">
        <v>11900</v>
      </c>
      <c r="U5298" t="s">
        <v>18478</v>
      </c>
      <c r="V5298" t="s">
        <v>455</v>
      </c>
      <c r="W5298" t="s">
        <v>225</v>
      </c>
      <c r="X5298" t="s">
        <v>225</v>
      </c>
      <c r="Y5298">
        <v>11900</v>
      </c>
      <c r="AB5298">
        <v>1</v>
      </c>
      <c r="AC5298">
        <v>1</v>
      </c>
      <c r="AD5298">
        <v>2</v>
      </c>
      <c r="AE5298">
        <v>968</v>
      </c>
      <c r="AF5298">
        <v>1</v>
      </c>
      <c r="AQ5298">
        <v>1</v>
      </c>
      <c r="AR5298">
        <f t="shared" si="82"/>
        <v>4.6463999999999999</v>
      </c>
      <c r="AS5298">
        <v>1</v>
      </c>
      <c r="AT5298" t="s">
        <v>112</v>
      </c>
      <c r="AU5298">
        <v>20</v>
      </c>
    </row>
    <row r="5299" spans="1:47">
      <c r="A5299" t="s">
        <v>18482</v>
      </c>
      <c r="C5299">
        <v>310</v>
      </c>
      <c r="D5299" t="s">
        <v>18483</v>
      </c>
      <c r="E5299">
        <v>101</v>
      </c>
      <c r="F5299" t="s">
        <v>18484</v>
      </c>
      <c r="G5299" t="s">
        <v>1783</v>
      </c>
      <c r="H5299" t="s">
        <v>220</v>
      </c>
      <c r="I5299" t="s">
        <v>18485</v>
      </c>
      <c r="J5299">
        <v>0.25289</v>
      </c>
      <c r="K5299">
        <v>1</v>
      </c>
      <c r="L5299">
        <v>1</v>
      </c>
      <c r="M5299">
        <v>1</v>
      </c>
      <c r="N5299">
        <v>1</v>
      </c>
      <c r="O5299" t="s">
        <v>225</v>
      </c>
      <c r="P5299">
        <v>0</v>
      </c>
      <c r="Q5299">
        <v>1</v>
      </c>
      <c r="R5299">
        <v>5800</v>
      </c>
      <c r="S5299" t="s">
        <v>223</v>
      </c>
      <c r="T5299">
        <v>5800</v>
      </c>
      <c r="U5299" t="s">
        <v>18482</v>
      </c>
      <c r="V5299" t="s">
        <v>455</v>
      </c>
      <c r="W5299" t="s">
        <v>225</v>
      </c>
      <c r="X5299" t="s">
        <v>225</v>
      </c>
      <c r="Y5299">
        <v>5800</v>
      </c>
      <c r="AB5299">
        <v>1</v>
      </c>
      <c r="AC5299">
        <v>1</v>
      </c>
      <c r="AD5299">
        <v>2</v>
      </c>
      <c r="AE5299">
        <v>884</v>
      </c>
      <c r="AF5299">
        <v>1</v>
      </c>
      <c r="AQ5299">
        <v>2</v>
      </c>
      <c r="AR5299">
        <f t="shared" si="82"/>
        <v>4.6463999999999999</v>
      </c>
      <c r="AS5299">
        <v>1</v>
      </c>
      <c r="AT5299" t="s">
        <v>112</v>
      </c>
      <c r="AU5299">
        <v>20</v>
      </c>
    </row>
    <row r="5300" spans="1:47">
      <c r="A5300" t="s">
        <v>18486</v>
      </c>
      <c r="C5300">
        <v>310</v>
      </c>
      <c r="D5300" t="s">
        <v>18487</v>
      </c>
      <c r="E5300">
        <v>101</v>
      </c>
      <c r="F5300" t="s">
        <v>18488</v>
      </c>
      <c r="G5300" t="s">
        <v>1783</v>
      </c>
      <c r="H5300" t="s">
        <v>220</v>
      </c>
      <c r="I5300" t="s">
        <v>18489</v>
      </c>
      <c r="J5300">
        <v>0.1318</v>
      </c>
      <c r="K5300">
        <v>1</v>
      </c>
      <c r="L5300">
        <v>1</v>
      </c>
      <c r="M5300">
        <v>1</v>
      </c>
      <c r="N5300">
        <v>1</v>
      </c>
      <c r="O5300" t="s">
        <v>225</v>
      </c>
      <c r="P5300">
        <v>0</v>
      </c>
      <c r="Q5300">
        <v>1</v>
      </c>
      <c r="R5300">
        <v>12400</v>
      </c>
      <c r="S5300" t="s">
        <v>223</v>
      </c>
      <c r="T5300">
        <v>12400</v>
      </c>
      <c r="U5300" t="s">
        <v>18486</v>
      </c>
      <c r="V5300" t="s">
        <v>413</v>
      </c>
      <c r="W5300" t="s">
        <v>225</v>
      </c>
      <c r="X5300" t="s">
        <v>225</v>
      </c>
      <c r="Y5300">
        <v>12400</v>
      </c>
      <c r="AB5300">
        <v>1</v>
      </c>
      <c r="AC5300">
        <v>1</v>
      </c>
      <c r="AD5300">
        <v>2</v>
      </c>
      <c r="AE5300">
        <v>596</v>
      </c>
      <c r="AF5300">
        <v>1</v>
      </c>
      <c r="AQ5300">
        <v>1</v>
      </c>
      <c r="AR5300">
        <f t="shared" si="82"/>
        <v>4.6463999999999999</v>
      </c>
      <c r="AS5300">
        <v>1</v>
      </c>
      <c r="AT5300" t="s">
        <v>112</v>
      </c>
      <c r="AU5300">
        <v>20</v>
      </c>
    </row>
    <row r="5301" spans="1:47">
      <c r="A5301" t="s">
        <v>18490</v>
      </c>
      <c r="C5301">
        <v>310</v>
      </c>
      <c r="D5301" t="s">
        <v>18491</v>
      </c>
      <c r="E5301">
        <v>101</v>
      </c>
      <c r="F5301" t="s">
        <v>18492</v>
      </c>
      <c r="G5301" t="s">
        <v>1783</v>
      </c>
      <c r="H5301" t="s">
        <v>220</v>
      </c>
      <c r="I5301" t="s">
        <v>18493</v>
      </c>
      <c r="J5301">
        <v>9.1020000000000004E-2</v>
      </c>
      <c r="K5301">
        <v>1</v>
      </c>
      <c r="L5301">
        <v>1</v>
      </c>
      <c r="M5301">
        <v>1</v>
      </c>
      <c r="N5301">
        <v>1</v>
      </c>
      <c r="O5301" t="s">
        <v>225</v>
      </c>
      <c r="P5301">
        <v>0</v>
      </c>
      <c r="Q5301">
        <v>1</v>
      </c>
      <c r="R5301">
        <v>2400</v>
      </c>
      <c r="S5301" t="s">
        <v>223</v>
      </c>
      <c r="T5301">
        <v>2400</v>
      </c>
      <c r="U5301" t="s">
        <v>18490</v>
      </c>
      <c r="V5301" t="s">
        <v>455</v>
      </c>
      <c r="W5301" t="s">
        <v>225</v>
      </c>
      <c r="X5301" t="s">
        <v>225</v>
      </c>
      <c r="Y5301">
        <v>2400</v>
      </c>
      <c r="AB5301">
        <v>1</v>
      </c>
      <c r="AC5301">
        <v>1</v>
      </c>
      <c r="AD5301">
        <v>2</v>
      </c>
      <c r="AE5301">
        <v>1124</v>
      </c>
      <c r="AF5301">
        <v>1</v>
      </c>
      <c r="AQ5301">
        <v>1</v>
      </c>
      <c r="AR5301">
        <f t="shared" si="82"/>
        <v>4.6463999999999999</v>
      </c>
      <c r="AS5301">
        <v>1</v>
      </c>
      <c r="AT5301" t="s">
        <v>112</v>
      </c>
      <c r="AU5301">
        <v>20</v>
      </c>
    </row>
    <row r="5302" spans="1:47">
      <c r="A5302" t="s">
        <v>18494</v>
      </c>
      <c r="C5302">
        <v>310</v>
      </c>
      <c r="D5302" t="s">
        <v>18495</v>
      </c>
      <c r="E5302">
        <v>903</v>
      </c>
      <c r="F5302" t="s">
        <v>821</v>
      </c>
      <c r="G5302" t="s">
        <v>324</v>
      </c>
      <c r="H5302" t="s">
        <v>11141</v>
      </c>
      <c r="I5302" t="s">
        <v>18496</v>
      </c>
      <c r="J5302">
        <v>1.3010699999999999</v>
      </c>
      <c r="K5302">
        <v>1</v>
      </c>
      <c r="L5302">
        <v>1</v>
      </c>
      <c r="M5302">
        <v>1</v>
      </c>
      <c r="N5302">
        <v>1</v>
      </c>
      <c r="O5302" t="s">
        <v>225</v>
      </c>
      <c r="P5302">
        <v>0</v>
      </c>
      <c r="Q5302">
        <v>1</v>
      </c>
      <c r="R5302">
        <v>0</v>
      </c>
      <c r="S5302" t="s">
        <v>223</v>
      </c>
      <c r="T5302">
        <v>0</v>
      </c>
      <c r="U5302" t="s">
        <v>18494</v>
      </c>
      <c r="V5302" t="s">
        <v>455</v>
      </c>
      <c r="W5302" t="s">
        <v>225</v>
      </c>
      <c r="X5302" t="s">
        <v>225</v>
      </c>
      <c r="Y5302">
        <v>0</v>
      </c>
      <c r="AB5302">
        <v>1</v>
      </c>
      <c r="AC5302">
        <v>1</v>
      </c>
      <c r="AD5302">
        <v>0</v>
      </c>
      <c r="AE5302">
        <v>1512</v>
      </c>
      <c r="AF5302">
        <v>1</v>
      </c>
      <c r="AQ5302">
        <v>1</v>
      </c>
      <c r="AR5302">
        <f t="shared" si="82"/>
        <v>4.84</v>
      </c>
      <c r="AS5302">
        <v>1</v>
      </c>
      <c r="AT5302" t="s">
        <v>131</v>
      </c>
      <c r="AU5302">
        <v>40</v>
      </c>
    </row>
    <row r="5303" spans="1:47">
      <c r="A5303" t="s">
        <v>18497</v>
      </c>
      <c r="C5303">
        <v>310</v>
      </c>
      <c r="D5303" t="s">
        <v>18498</v>
      </c>
      <c r="E5303">
        <v>101</v>
      </c>
      <c r="F5303" t="s">
        <v>18499</v>
      </c>
      <c r="G5303" t="s">
        <v>422</v>
      </c>
      <c r="H5303" t="s">
        <v>220</v>
      </c>
      <c r="I5303" t="s">
        <v>18500</v>
      </c>
      <c r="J5303">
        <v>0.26577000000000001</v>
      </c>
      <c r="K5303">
        <v>1</v>
      </c>
      <c r="L5303">
        <v>1</v>
      </c>
      <c r="M5303">
        <v>1</v>
      </c>
      <c r="N5303">
        <v>1</v>
      </c>
      <c r="O5303" t="s">
        <v>225</v>
      </c>
      <c r="P5303">
        <v>0</v>
      </c>
      <c r="Q5303">
        <v>1</v>
      </c>
      <c r="R5303">
        <v>8100</v>
      </c>
      <c r="S5303" t="s">
        <v>223</v>
      </c>
      <c r="T5303">
        <v>8100</v>
      </c>
      <c r="U5303" t="s">
        <v>18497</v>
      </c>
      <c r="V5303" t="s">
        <v>455</v>
      </c>
      <c r="W5303" t="s">
        <v>225</v>
      </c>
      <c r="X5303" t="s">
        <v>225</v>
      </c>
      <c r="Y5303">
        <v>8100</v>
      </c>
      <c r="AB5303">
        <v>1</v>
      </c>
      <c r="AC5303">
        <v>1</v>
      </c>
      <c r="AD5303">
        <v>3</v>
      </c>
      <c r="AE5303">
        <v>1240</v>
      </c>
      <c r="AF5303">
        <v>1</v>
      </c>
      <c r="AQ5303">
        <v>1</v>
      </c>
      <c r="AR5303">
        <f t="shared" si="82"/>
        <v>9.68</v>
      </c>
      <c r="AS5303">
        <v>1</v>
      </c>
      <c r="AT5303" t="s">
        <v>133</v>
      </c>
      <c r="AU5303">
        <v>42</v>
      </c>
    </row>
    <row r="5304" spans="1:47">
      <c r="A5304" t="s">
        <v>18501</v>
      </c>
      <c r="C5304">
        <v>310</v>
      </c>
      <c r="D5304" t="s">
        <v>18502</v>
      </c>
      <c r="E5304">
        <v>101</v>
      </c>
      <c r="F5304" t="s">
        <v>18503</v>
      </c>
      <c r="G5304" t="s">
        <v>422</v>
      </c>
      <c r="H5304" t="s">
        <v>220</v>
      </c>
      <c r="I5304" t="s">
        <v>18504</v>
      </c>
      <c r="J5304">
        <v>0.25475999999999999</v>
      </c>
      <c r="K5304">
        <v>1</v>
      </c>
      <c r="L5304">
        <v>1</v>
      </c>
      <c r="M5304">
        <v>1</v>
      </c>
      <c r="N5304">
        <v>1</v>
      </c>
      <c r="O5304" t="s">
        <v>225</v>
      </c>
      <c r="P5304">
        <v>0</v>
      </c>
      <c r="Q5304">
        <v>1</v>
      </c>
      <c r="R5304">
        <v>7500</v>
      </c>
      <c r="S5304" t="s">
        <v>223</v>
      </c>
      <c r="T5304">
        <v>7500</v>
      </c>
      <c r="U5304" t="s">
        <v>18501</v>
      </c>
      <c r="V5304" t="s">
        <v>455</v>
      </c>
      <c r="W5304" t="s">
        <v>225</v>
      </c>
      <c r="X5304" t="s">
        <v>225</v>
      </c>
      <c r="Y5304">
        <v>7500</v>
      </c>
      <c r="AB5304">
        <v>1</v>
      </c>
      <c r="AC5304">
        <v>1</v>
      </c>
      <c r="AD5304">
        <v>3</v>
      </c>
      <c r="AE5304">
        <v>864</v>
      </c>
      <c r="AF5304">
        <v>1</v>
      </c>
      <c r="AQ5304">
        <v>1</v>
      </c>
      <c r="AR5304">
        <f t="shared" si="82"/>
        <v>9.68</v>
      </c>
      <c r="AS5304">
        <v>1</v>
      </c>
      <c r="AT5304" t="s">
        <v>133</v>
      </c>
      <c r="AU5304">
        <v>42</v>
      </c>
    </row>
    <row r="5305" spans="1:47">
      <c r="A5305" t="s">
        <v>18505</v>
      </c>
      <c r="C5305">
        <v>310</v>
      </c>
      <c r="D5305" t="s">
        <v>18506</v>
      </c>
      <c r="E5305">
        <v>101</v>
      </c>
      <c r="F5305" t="s">
        <v>18507</v>
      </c>
      <c r="G5305" t="s">
        <v>1783</v>
      </c>
      <c r="H5305" t="s">
        <v>220</v>
      </c>
      <c r="I5305" t="s">
        <v>18508</v>
      </c>
      <c r="J5305">
        <v>0.24656</v>
      </c>
      <c r="K5305">
        <v>1</v>
      </c>
      <c r="L5305">
        <v>1</v>
      </c>
      <c r="M5305">
        <v>1</v>
      </c>
      <c r="N5305">
        <v>1</v>
      </c>
      <c r="O5305" t="s">
        <v>225</v>
      </c>
      <c r="P5305">
        <v>0</v>
      </c>
      <c r="Q5305">
        <v>1</v>
      </c>
      <c r="R5305">
        <v>6900</v>
      </c>
      <c r="S5305" t="s">
        <v>223</v>
      </c>
      <c r="T5305">
        <v>6900</v>
      </c>
      <c r="U5305" t="s">
        <v>18505</v>
      </c>
      <c r="V5305" t="s">
        <v>413</v>
      </c>
      <c r="W5305" t="s">
        <v>225</v>
      </c>
      <c r="X5305" t="s">
        <v>225</v>
      </c>
      <c r="Y5305">
        <v>6900</v>
      </c>
      <c r="AB5305">
        <v>1</v>
      </c>
      <c r="AC5305">
        <v>1</v>
      </c>
      <c r="AD5305">
        <v>2</v>
      </c>
      <c r="AE5305">
        <v>832</v>
      </c>
      <c r="AF5305">
        <v>1</v>
      </c>
      <c r="AQ5305">
        <v>1</v>
      </c>
      <c r="AR5305">
        <f t="shared" si="82"/>
        <v>4.6463999999999999</v>
      </c>
      <c r="AS5305">
        <v>1</v>
      </c>
      <c r="AT5305" t="s">
        <v>112</v>
      </c>
      <c r="AU5305">
        <v>20</v>
      </c>
    </row>
    <row r="5306" spans="1:47">
      <c r="A5306" t="s">
        <v>18509</v>
      </c>
      <c r="C5306">
        <v>310</v>
      </c>
      <c r="D5306" t="s">
        <v>18259</v>
      </c>
      <c r="E5306">
        <v>132</v>
      </c>
      <c r="F5306" t="s">
        <v>18492</v>
      </c>
      <c r="G5306" t="s">
        <v>1783</v>
      </c>
      <c r="H5306" t="s">
        <v>260</v>
      </c>
      <c r="I5306" t="s">
        <v>18510</v>
      </c>
      <c r="J5306">
        <v>3.8429999999999999E-2</v>
      </c>
      <c r="K5306">
        <v>0</v>
      </c>
      <c r="L5306">
        <v>0</v>
      </c>
      <c r="M5306">
        <v>0</v>
      </c>
      <c r="N5306">
        <v>0</v>
      </c>
      <c r="P5306">
        <v>0</v>
      </c>
      <c r="Q5306">
        <v>0</v>
      </c>
      <c r="R5306">
        <v>0</v>
      </c>
      <c r="S5306" t="s">
        <v>223</v>
      </c>
      <c r="T5306">
        <v>0</v>
      </c>
      <c r="U5306" t="s">
        <v>18509</v>
      </c>
      <c r="Y5306">
        <v>0</v>
      </c>
      <c r="AB5306">
        <v>0</v>
      </c>
      <c r="AC5306">
        <v>0</v>
      </c>
      <c r="AD5306">
        <v>0</v>
      </c>
      <c r="AE5306">
        <v>0</v>
      </c>
      <c r="AF5306">
        <v>0</v>
      </c>
      <c r="AQ5306">
        <v>1</v>
      </c>
      <c r="AR5306">
        <f t="shared" si="82"/>
        <v>0</v>
      </c>
      <c r="AS5306">
        <v>1</v>
      </c>
      <c r="AT5306" t="s">
        <v>112</v>
      </c>
      <c r="AU5306">
        <v>20</v>
      </c>
    </row>
    <row r="5307" spans="1:47">
      <c r="A5307" t="s">
        <v>18511</v>
      </c>
      <c r="C5307">
        <v>310</v>
      </c>
      <c r="D5307" t="s">
        <v>18512</v>
      </c>
      <c r="E5307">
        <v>101</v>
      </c>
      <c r="F5307" t="s">
        <v>18513</v>
      </c>
      <c r="G5307" t="s">
        <v>1783</v>
      </c>
      <c r="H5307" t="s">
        <v>220</v>
      </c>
      <c r="I5307" t="s">
        <v>18514</v>
      </c>
      <c r="J5307">
        <v>0.24909999999999999</v>
      </c>
      <c r="K5307">
        <v>1</v>
      </c>
      <c r="L5307">
        <v>1</v>
      </c>
      <c r="M5307">
        <v>1</v>
      </c>
      <c r="N5307">
        <v>1</v>
      </c>
      <c r="O5307" t="s">
        <v>225</v>
      </c>
      <c r="P5307">
        <v>0</v>
      </c>
      <c r="Q5307">
        <v>1</v>
      </c>
      <c r="R5307">
        <v>1500</v>
      </c>
      <c r="S5307" t="s">
        <v>223</v>
      </c>
      <c r="T5307">
        <v>1500</v>
      </c>
      <c r="U5307" t="s">
        <v>18511</v>
      </c>
      <c r="V5307" t="s">
        <v>455</v>
      </c>
      <c r="W5307" t="s">
        <v>225</v>
      </c>
      <c r="X5307" t="s">
        <v>225</v>
      </c>
      <c r="Y5307">
        <v>1500</v>
      </c>
      <c r="AB5307">
        <v>1</v>
      </c>
      <c r="AC5307">
        <v>1</v>
      </c>
      <c r="AD5307">
        <v>1</v>
      </c>
      <c r="AE5307">
        <v>800</v>
      </c>
      <c r="AF5307">
        <v>1</v>
      </c>
      <c r="AQ5307">
        <v>1</v>
      </c>
      <c r="AR5307">
        <f t="shared" si="82"/>
        <v>4.6463999999999999</v>
      </c>
      <c r="AS5307">
        <v>1</v>
      </c>
      <c r="AT5307" t="s">
        <v>112</v>
      </c>
      <c r="AU5307">
        <v>20</v>
      </c>
    </row>
    <row r="5308" spans="1:47">
      <c r="A5308" t="s">
        <v>18515</v>
      </c>
      <c r="C5308">
        <v>310</v>
      </c>
      <c r="D5308" t="s">
        <v>18259</v>
      </c>
      <c r="E5308">
        <v>132</v>
      </c>
      <c r="F5308" t="s">
        <v>18516</v>
      </c>
      <c r="G5308" t="s">
        <v>1783</v>
      </c>
      <c r="H5308" t="s">
        <v>260</v>
      </c>
      <c r="I5308" t="s">
        <v>18517</v>
      </c>
      <c r="J5308">
        <v>4.1410000000000002E-2</v>
      </c>
      <c r="K5308">
        <v>0</v>
      </c>
      <c r="L5308">
        <v>0</v>
      </c>
      <c r="M5308">
        <v>0</v>
      </c>
      <c r="N5308">
        <v>0</v>
      </c>
      <c r="P5308">
        <v>0</v>
      </c>
      <c r="Q5308">
        <v>0</v>
      </c>
      <c r="R5308">
        <v>0</v>
      </c>
      <c r="S5308" t="s">
        <v>223</v>
      </c>
      <c r="T5308">
        <v>0</v>
      </c>
      <c r="U5308" t="s">
        <v>18515</v>
      </c>
      <c r="Y5308">
        <v>0</v>
      </c>
      <c r="AB5308">
        <v>0</v>
      </c>
      <c r="AC5308">
        <v>0</v>
      </c>
      <c r="AD5308">
        <v>0</v>
      </c>
      <c r="AE5308">
        <v>0</v>
      </c>
      <c r="AF5308">
        <v>0</v>
      </c>
      <c r="AQ5308">
        <v>1</v>
      </c>
      <c r="AR5308">
        <f t="shared" si="82"/>
        <v>0</v>
      </c>
      <c r="AS5308">
        <v>1</v>
      </c>
      <c r="AT5308" t="s">
        <v>112</v>
      </c>
      <c r="AU5308">
        <v>20</v>
      </c>
    </row>
    <row r="5309" spans="1:47">
      <c r="A5309" t="s">
        <v>18518</v>
      </c>
      <c r="C5309">
        <v>310</v>
      </c>
      <c r="D5309" t="s">
        <v>18519</v>
      </c>
      <c r="E5309">
        <v>101</v>
      </c>
      <c r="F5309" t="s">
        <v>18520</v>
      </c>
      <c r="G5309" t="s">
        <v>422</v>
      </c>
      <c r="H5309" t="s">
        <v>220</v>
      </c>
      <c r="I5309" t="s">
        <v>18521</v>
      </c>
      <c r="J5309">
        <v>0.29498000000000002</v>
      </c>
      <c r="K5309">
        <v>1</v>
      </c>
      <c r="L5309">
        <v>1</v>
      </c>
      <c r="M5309">
        <v>1</v>
      </c>
      <c r="N5309">
        <v>1</v>
      </c>
      <c r="O5309" t="s">
        <v>225</v>
      </c>
      <c r="P5309">
        <v>0</v>
      </c>
      <c r="Q5309">
        <v>1</v>
      </c>
      <c r="R5309">
        <v>4400</v>
      </c>
      <c r="S5309" t="s">
        <v>223</v>
      </c>
      <c r="T5309">
        <v>4400</v>
      </c>
      <c r="U5309" t="s">
        <v>18518</v>
      </c>
      <c r="V5309" t="s">
        <v>455</v>
      </c>
      <c r="W5309" t="s">
        <v>225</v>
      </c>
      <c r="X5309" t="s">
        <v>225</v>
      </c>
      <c r="Y5309">
        <v>4400</v>
      </c>
      <c r="AB5309">
        <v>1</v>
      </c>
      <c r="AC5309">
        <v>1</v>
      </c>
      <c r="AD5309">
        <v>3</v>
      </c>
      <c r="AE5309">
        <v>1362</v>
      </c>
      <c r="AF5309">
        <v>1</v>
      </c>
      <c r="AQ5309">
        <v>1</v>
      </c>
      <c r="AR5309">
        <f t="shared" si="82"/>
        <v>9.68</v>
      </c>
      <c r="AS5309">
        <v>1</v>
      </c>
      <c r="AT5309" t="s">
        <v>133</v>
      </c>
      <c r="AU5309">
        <v>42</v>
      </c>
    </row>
    <row r="5310" spans="1:47">
      <c r="A5310" t="s">
        <v>18522</v>
      </c>
      <c r="C5310">
        <v>310</v>
      </c>
      <c r="D5310" t="s">
        <v>18523</v>
      </c>
      <c r="E5310">
        <v>101</v>
      </c>
      <c r="F5310" t="s">
        <v>18524</v>
      </c>
      <c r="G5310" t="s">
        <v>1783</v>
      </c>
      <c r="H5310" t="s">
        <v>220</v>
      </c>
      <c r="I5310" t="s">
        <v>18525</v>
      </c>
      <c r="J5310">
        <v>0.18720999999999999</v>
      </c>
      <c r="K5310">
        <v>1</v>
      </c>
      <c r="L5310">
        <v>1</v>
      </c>
      <c r="M5310">
        <v>1</v>
      </c>
      <c r="N5310">
        <v>1</v>
      </c>
      <c r="O5310" t="s">
        <v>225</v>
      </c>
      <c r="P5310">
        <v>0</v>
      </c>
      <c r="Q5310">
        <v>1</v>
      </c>
      <c r="R5310">
        <v>3800</v>
      </c>
      <c r="S5310" t="s">
        <v>223</v>
      </c>
      <c r="T5310">
        <v>3800</v>
      </c>
      <c r="U5310" t="s">
        <v>18522</v>
      </c>
      <c r="V5310" t="s">
        <v>455</v>
      </c>
      <c r="W5310" t="s">
        <v>225</v>
      </c>
      <c r="X5310" t="s">
        <v>225</v>
      </c>
      <c r="Y5310">
        <v>3800</v>
      </c>
      <c r="AB5310">
        <v>1</v>
      </c>
      <c r="AC5310">
        <v>1</v>
      </c>
      <c r="AD5310">
        <v>1</v>
      </c>
      <c r="AE5310">
        <v>752</v>
      </c>
      <c r="AF5310">
        <v>1</v>
      </c>
      <c r="AQ5310">
        <v>1</v>
      </c>
      <c r="AR5310">
        <f t="shared" si="82"/>
        <v>4.6463999999999999</v>
      </c>
      <c r="AS5310">
        <v>1</v>
      </c>
      <c r="AT5310" t="s">
        <v>112</v>
      </c>
      <c r="AU5310">
        <v>20</v>
      </c>
    </row>
    <row r="5311" spans="1:47">
      <c r="A5311" t="s">
        <v>18526</v>
      </c>
      <c r="C5311">
        <v>310</v>
      </c>
      <c r="D5311" t="s">
        <v>18527</v>
      </c>
      <c r="E5311">
        <v>101</v>
      </c>
      <c r="F5311" t="s">
        <v>18528</v>
      </c>
      <c r="G5311" t="s">
        <v>1783</v>
      </c>
      <c r="H5311" t="s">
        <v>220</v>
      </c>
      <c r="I5311" t="s">
        <v>18529</v>
      </c>
      <c r="J5311">
        <v>8.6430000000000007E-2</v>
      </c>
      <c r="K5311">
        <v>1</v>
      </c>
      <c r="L5311">
        <v>1</v>
      </c>
      <c r="M5311">
        <v>1</v>
      </c>
      <c r="N5311">
        <v>1</v>
      </c>
      <c r="O5311" t="s">
        <v>225</v>
      </c>
      <c r="P5311">
        <v>0</v>
      </c>
      <c r="Q5311">
        <v>1</v>
      </c>
      <c r="R5311">
        <v>3400</v>
      </c>
      <c r="S5311" t="s">
        <v>223</v>
      </c>
      <c r="T5311">
        <v>3400</v>
      </c>
      <c r="U5311" t="s">
        <v>18526</v>
      </c>
      <c r="V5311" t="s">
        <v>413</v>
      </c>
      <c r="W5311" t="s">
        <v>225</v>
      </c>
      <c r="X5311" t="s">
        <v>225</v>
      </c>
      <c r="Y5311">
        <v>3400</v>
      </c>
      <c r="AB5311">
        <v>1</v>
      </c>
      <c r="AC5311">
        <v>1</v>
      </c>
      <c r="AD5311">
        <v>1</v>
      </c>
      <c r="AE5311">
        <v>584</v>
      </c>
      <c r="AF5311">
        <v>1</v>
      </c>
      <c r="AQ5311">
        <v>1</v>
      </c>
      <c r="AR5311">
        <f t="shared" si="82"/>
        <v>4.6463999999999999</v>
      </c>
      <c r="AS5311">
        <v>1</v>
      </c>
      <c r="AT5311" t="s">
        <v>112</v>
      </c>
      <c r="AU5311">
        <v>20</v>
      </c>
    </row>
    <row r="5312" spans="1:47">
      <c r="A5312" t="s">
        <v>18530</v>
      </c>
      <c r="C5312">
        <v>310</v>
      </c>
      <c r="D5312" t="s">
        <v>18531</v>
      </c>
      <c r="E5312">
        <v>104</v>
      </c>
      <c r="F5312" t="s">
        <v>18532</v>
      </c>
      <c r="G5312" t="s">
        <v>422</v>
      </c>
      <c r="H5312" t="s">
        <v>1213</v>
      </c>
      <c r="I5312" t="s">
        <v>18533</v>
      </c>
      <c r="J5312">
        <v>0.27498</v>
      </c>
      <c r="K5312">
        <v>1</v>
      </c>
      <c r="L5312">
        <v>1</v>
      </c>
      <c r="M5312">
        <v>1</v>
      </c>
      <c r="N5312">
        <v>1</v>
      </c>
      <c r="O5312" t="s">
        <v>225</v>
      </c>
      <c r="P5312">
        <v>0</v>
      </c>
      <c r="Q5312">
        <v>1</v>
      </c>
      <c r="R5312">
        <v>6600</v>
      </c>
      <c r="S5312" t="s">
        <v>223</v>
      </c>
      <c r="T5312">
        <v>6600</v>
      </c>
      <c r="U5312" t="s">
        <v>18530</v>
      </c>
      <c r="V5312" t="s">
        <v>455</v>
      </c>
      <c r="W5312" t="s">
        <v>225</v>
      </c>
      <c r="X5312" t="s">
        <v>225</v>
      </c>
      <c r="Y5312">
        <v>6600</v>
      </c>
      <c r="AB5312">
        <v>2</v>
      </c>
      <c r="AC5312">
        <v>2</v>
      </c>
      <c r="AD5312">
        <v>6</v>
      </c>
      <c r="AE5312">
        <v>2094</v>
      </c>
      <c r="AF5312">
        <v>1.5</v>
      </c>
      <c r="AQ5312">
        <v>1</v>
      </c>
      <c r="AR5312">
        <f t="shared" si="82"/>
        <v>19.36</v>
      </c>
      <c r="AS5312">
        <v>1</v>
      </c>
      <c r="AT5312" t="s">
        <v>133</v>
      </c>
      <c r="AU5312">
        <v>42</v>
      </c>
    </row>
    <row r="5313" spans="1:47">
      <c r="A5313" t="s">
        <v>248</v>
      </c>
      <c r="C5313">
        <v>310</v>
      </c>
      <c r="E5313">
        <v>0</v>
      </c>
      <c r="J5313">
        <v>0.13063</v>
      </c>
      <c r="K5313">
        <v>0</v>
      </c>
      <c r="L5313">
        <v>0</v>
      </c>
      <c r="M5313">
        <v>0</v>
      </c>
      <c r="N5313">
        <v>0</v>
      </c>
      <c r="P5313">
        <v>0</v>
      </c>
      <c r="Q5313">
        <v>0</v>
      </c>
      <c r="R5313">
        <v>0</v>
      </c>
      <c r="S5313" t="s">
        <v>249</v>
      </c>
      <c r="T5313">
        <v>0</v>
      </c>
      <c r="Y5313">
        <v>0</v>
      </c>
      <c r="AB5313">
        <v>0</v>
      </c>
      <c r="AC5313">
        <v>0</v>
      </c>
      <c r="AD5313">
        <v>0</v>
      </c>
      <c r="AE5313">
        <v>0</v>
      </c>
      <c r="AF5313">
        <v>0</v>
      </c>
      <c r="AQ5313">
        <v>0</v>
      </c>
      <c r="AR5313">
        <f t="shared" si="82"/>
        <v>0</v>
      </c>
      <c r="AS5313">
        <v>1</v>
      </c>
      <c r="AT5313" t="s">
        <v>128</v>
      </c>
      <c r="AU5313">
        <v>37</v>
      </c>
    </row>
    <row r="5314" spans="1:47">
      <c r="A5314" t="s">
        <v>18534</v>
      </c>
      <c r="C5314">
        <v>310</v>
      </c>
      <c r="D5314" t="s">
        <v>18535</v>
      </c>
      <c r="E5314">
        <v>101</v>
      </c>
      <c r="F5314" t="s">
        <v>18536</v>
      </c>
      <c r="G5314" t="s">
        <v>1783</v>
      </c>
      <c r="H5314" t="s">
        <v>220</v>
      </c>
      <c r="I5314" t="s">
        <v>18537</v>
      </c>
      <c r="J5314">
        <v>0.31468000000000002</v>
      </c>
      <c r="K5314">
        <v>1</v>
      </c>
      <c r="L5314">
        <v>1</v>
      </c>
      <c r="M5314">
        <v>1</v>
      </c>
      <c r="N5314">
        <v>1</v>
      </c>
      <c r="O5314" t="s">
        <v>225</v>
      </c>
      <c r="P5314">
        <v>0</v>
      </c>
      <c r="Q5314">
        <v>1</v>
      </c>
      <c r="R5314">
        <v>12400</v>
      </c>
      <c r="S5314" t="s">
        <v>223</v>
      </c>
      <c r="T5314">
        <v>12400</v>
      </c>
      <c r="U5314" t="s">
        <v>18534</v>
      </c>
      <c r="X5314" t="s">
        <v>225</v>
      </c>
      <c r="Y5314">
        <v>12400</v>
      </c>
      <c r="AB5314">
        <v>1</v>
      </c>
      <c r="AC5314">
        <v>1</v>
      </c>
      <c r="AD5314">
        <v>3</v>
      </c>
      <c r="AE5314">
        <v>2099</v>
      </c>
      <c r="AF5314">
        <v>1.75</v>
      </c>
      <c r="AQ5314">
        <v>1</v>
      </c>
      <c r="AR5314">
        <f t="shared" ref="AR5314:AR5377" si="83">AB5314*9.68*VLOOKUP(AU5314,atten,10,FALSE)</f>
        <v>4.6463999999999999</v>
      </c>
      <c r="AS5314">
        <v>1</v>
      </c>
      <c r="AT5314" t="s">
        <v>112</v>
      </c>
      <c r="AU5314">
        <v>20</v>
      </c>
    </row>
    <row r="5315" spans="1:47">
      <c r="A5315" t="s">
        <v>18538</v>
      </c>
      <c r="C5315">
        <v>310</v>
      </c>
      <c r="D5315" t="s">
        <v>18539</v>
      </c>
      <c r="E5315">
        <v>101</v>
      </c>
      <c r="F5315" t="s">
        <v>18540</v>
      </c>
      <c r="G5315" t="s">
        <v>422</v>
      </c>
      <c r="H5315" t="s">
        <v>220</v>
      </c>
      <c r="I5315" t="s">
        <v>18541</v>
      </c>
      <c r="J5315">
        <v>0.32275999999999999</v>
      </c>
      <c r="K5315">
        <v>1</v>
      </c>
      <c r="L5315">
        <v>1</v>
      </c>
      <c r="M5315">
        <v>1</v>
      </c>
      <c r="N5315">
        <v>1</v>
      </c>
      <c r="O5315" t="s">
        <v>225</v>
      </c>
      <c r="P5315">
        <v>0</v>
      </c>
      <c r="Q5315">
        <v>1</v>
      </c>
      <c r="R5315">
        <v>7100</v>
      </c>
      <c r="S5315" t="s">
        <v>223</v>
      </c>
      <c r="T5315">
        <v>7100</v>
      </c>
      <c r="U5315" t="s">
        <v>18538</v>
      </c>
      <c r="V5315" t="s">
        <v>455</v>
      </c>
      <c r="W5315" t="s">
        <v>225</v>
      </c>
      <c r="X5315" t="s">
        <v>225</v>
      </c>
      <c r="Y5315">
        <v>7100</v>
      </c>
      <c r="AB5315">
        <v>1</v>
      </c>
      <c r="AC5315">
        <v>1</v>
      </c>
      <c r="AD5315">
        <v>3</v>
      </c>
      <c r="AE5315">
        <v>1026</v>
      </c>
      <c r="AF5315">
        <v>1</v>
      </c>
      <c r="AQ5315">
        <v>1</v>
      </c>
      <c r="AR5315">
        <f t="shared" si="83"/>
        <v>9.68</v>
      </c>
      <c r="AS5315">
        <v>1</v>
      </c>
      <c r="AT5315" t="s">
        <v>133</v>
      </c>
      <c r="AU5315">
        <v>42</v>
      </c>
    </row>
    <row r="5316" spans="1:47">
      <c r="A5316" t="s">
        <v>18542</v>
      </c>
      <c r="C5316">
        <v>310</v>
      </c>
      <c r="D5316" t="s">
        <v>18543</v>
      </c>
      <c r="E5316">
        <v>101</v>
      </c>
      <c r="F5316" t="s">
        <v>18544</v>
      </c>
      <c r="G5316" t="s">
        <v>1783</v>
      </c>
      <c r="H5316" t="s">
        <v>220</v>
      </c>
      <c r="I5316" t="s">
        <v>18545</v>
      </c>
      <c r="J5316">
        <v>9.9900000000000003E-2</v>
      </c>
      <c r="K5316">
        <v>1</v>
      </c>
      <c r="L5316">
        <v>1</v>
      </c>
      <c r="M5316">
        <v>1</v>
      </c>
      <c r="N5316">
        <v>1</v>
      </c>
      <c r="O5316" t="s">
        <v>225</v>
      </c>
      <c r="P5316">
        <v>0</v>
      </c>
      <c r="Q5316">
        <v>1</v>
      </c>
      <c r="R5316">
        <v>1100</v>
      </c>
      <c r="S5316" t="s">
        <v>223</v>
      </c>
      <c r="T5316">
        <v>1100</v>
      </c>
      <c r="U5316" t="s">
        <v>18542</v>
      </c>
      <c r="V5316" t="s">
        <v>455</v>
      </c>
      <c r="W5316" t="s">
        <v>225</v>
      </c>
      <c r="X5316" t="s">
        <v>225</v>
      </c>
      <c r="Y5316">
        <v>1100</v>
      </c>
      <c r="AB5316">
        <v>1</v>
      </c>
      <c r="AC5316">
        <v>1</v>
      </c>
      <c r="AD5316">
        <v>2</v>
      </c>
      <c r="AE5316">
        <v>600</v>
      </c>
      <c r="AF5316">
        <v>1</v>
      </c>
      <c r="AQ5316">
        <v>1</v>
      </c>
      <c r="AR5316">
        <f t="shared" si="83"/>
        <v>4.6463999999999999</v>
      </c>
      <c r="AS5316">
        <v>1</v>
      </c>
      <c r="AT5316" t="s">
        <v>112</v>
      </c>
      <c r="AU5316">
        <v>20</v>
      </c>
    </row>
    <row r="5317" spans="1:47">
      <c r="A5317" t="s">
        <v>18546</v>
      </c>
      <c r="C5317">
        <v>310</v>
      </c>
      <c r="D5317" t="s">
        <v>18547</v>
      </c>
      <c r="E5317">
        <v>101</v>
      </c>
      <c r="F5317" t="s">
        <v>18548</v>
      </c>
      <c r="G5317" t="s">
        <v>422</v>
      </c>
      <c r="H5317" t="s">
        <v>220</v>
      </c>
      <c r="I5317" t="s">
        <v>18549</v>
      </c>
      <c r="J5317">
        <v>0.27261999999999997</v>
      </c>
      <c r="K5317">
        <v>1</v>
      </c>
      <c r="L5317">
        <v>1</v>
      </c>
      <c r="M5317">
        <v>1</v>
      </c>
      <c r="N5317">
        <v>1</v>
      </c>
      <c r="O5317" t="s">
        <v>225</v>
      </c>
      <c r="P5317">
        <v>0</v>
      </c>
      <c r="Q5317">
        <v>1</v>
      </c>
      <c r="R5317">
        <v>7900</v>
      </c>
      <c r="S5317" t="s">
        <v>223</v>
      </c>
      <c r="T5317">
        <v>7900</v>
      </c>
      <c r="U5317" t="s">
        <v>18546</v>
      </c>
      <c r="V5317" t="s">
        <v>455</v>
      </c>
      <c r="W5317" t="s">
        <v>225</v>
      </c>
      <c r="X5317" t="s">
        <v>225</v>
      </c>
      <c r="Y5317">
        <v>7900</v>
      </c>
      <c r="AB5317">
        <v>1</v>
      </c>
      <c r="AC5317">
        <v>1</v>
      </c>
      <c r="AD5317">
        <v>3</v>
      </c>
      <c r="AE5317">
        <v>936</v>
      </c>
      <c r="AF5317">
        <v>1</v>
      </c>
      <c r="AQ5317">
        <v>1</v>
      </c>
      <c r="AR5317">
        <f t="shared" si="83"/>
        <v>9.68</v>
      </c>
      <c r="AS5317">
        <v>1</v>
      </c>
      <c r="AT5317" t="s">
        <v>127</v>
      </c>
      <c r="AU5317">
        <v>35</v>
      </c>
    </row>
    <row r="5318" spans="1:47">
      <c r="A5318" t="s">
        <v>18550</v>
      </c>
      <c r="C5318">
        <v>310</v>
      </c>
      <c r="D5318" t="s">
        <v>18551</v>
      </c>
      <c r="E5318">
        <v>101</v>
      </c>
      <c r="F5318" t="s">
        <v>16686</v>
      </c>
      <c r="G5318" t="s">
        <v>422</v>
      </c>
      <c r="H5318" t="s">
        <v>220</v>
      </c>
      <c r="I5318" t="s">
        <v>18552</v>
      </c>
      <c r="J5318">
        <v>0.27485999999999999</v>
      </c>
      <c r="K5318">
        <v>1</v>
      </c>
      <c r="L5318">
        <v>1</v>
      </c>
      <c r="M5318">
        <v>1</v>
      </c>
      <c r="N5318">
        <v>1</v>
      </c>
      <c r="O5318" t="s">
        <v>225</v>
      </c>
      <c r="P5318">
        <v>0</v>
      </c>
      <c r="Q5318">
        <v>1</v>
      </c>
      <c r="R5318">
        <v>7400</v>
      </c>
      <c r="S5318" t="s">
        <v>223</v>
      </c>
      <c r="T5318">
        <v>7400</v>
      </c>
      <c r="U5318" t="s">
        <v>18550</v>
      </c>
      <c r="V5318" t="s">
        <v>455</v>
      </c>
      <c r="W5318" t="s">
        <v>225</v>
      </c>
      <c r="X5318" t="s">
        <v>225</v>
      </c>
      <c r="Y5318">
        <v>7400</v>
      </c>
      <c r="AB5318">
        <v>1</v>
      </c>
      <c r="AC5318">
        <v>1</v>
      </c>
      <c r="AD5318">
        <v>3</v>
      </c>
      <c r="AE5318">
        <v>1498</v>
      </c>
      <c r="AF5318">
        <v>1.75</v>
      </c>
      <c r="AQ5318">
        <v>1</v>
      </c>
      <c r="AR5318">
        <f t="shared" si="83"/>
        <v>9.68</v>
      </c>
      <c r="AS5318">
        <v>1</v>
      </c>
      <c r="AT5318" t="s">
        <v>127</v>
      </c>
      <c r="AU5318">
        <v>35</v>
      </c>
    </row>
    <row r="5319" spans="1:47">
      <c r="A5319" t="s">
        <v>18553</v>
      </c>
      <c r="B5319" t="s">
        <v>293</v>
      </c>
      <c r="C5319">
        <v>310</v>
      </c>
      <c r="D5319" t="s">
        <v>18554</v>
      </c>
      <c r="E5319">
        <v>132</v>
      </c>
      <c r="F5319" t="s">
        <v>18555</v>
      </c>
      <c r="G5319" t="s">
        <v>422</v>
      </c>
      <c r="H5319" t="s">
        <v>2569</v>
      </c>
      <c r="J5319">
        <v>0.75992999999999999</v>
      </c>
      <c r="K5319">
        <v>0</v>
      </c>
      <c r="L5319">
        <v>0</v>
      </c>
      <c r="M5319">
        <v>0</v>
      </c>
      <c r="N5319">
        <v>0</v>
      </c>
      <c r="P5319">
        <v>0</v>
      </c>
      <c r="Q5319">
        <v>0</v>
      </c>
      <c r="R5319">
        <v>0</v>
      </c>
      <c r="S5319" t="s">
        <v>296</v>
      </c>
      <c r="T5319">
        <v>0</v>
      </c>
      <c r="Y5319">
        <v>0</v>
      </c>
      <c r="AB5319">
        <v>0</v>
      </c>
      <c r="AC5319">
        <v>0</v>
      </c>
      <c r="AD5319">
        <v>0</v>
      </c>
      <c r="AE5319">
        <v>0</v>
      </c>
      <c r="AF5319">
        <v>0</v>
      </c>
      <c r="AG5319" t="s">
        <v>18556</v>
      </c>
      <c r="AQ5319">
        <v>1</v>
      </c>
      <c r="AR5319">
        <f t="shared" si="83"/>
        <v>0</v>
      </c>
      <c r="AS5319">
        <v>1</v>
      </c>
      <c r="AT5319" t="s">
        <v>127</v>
      </c>
      <c r="AU5319">
        <v>35</v>
      </c>
    </row>
    <row r="5320" spans="1:47">
      <c r="A5320" t="s">
        <v>18557</v>
      </c>
      <c r="C5320">
        <v>310</v>
      </c>
      <c r="D5320" t="s">
        <v>18558</v>
      </c>
      <c r="E5320">
        <v>101</v>
      </c>
      <c r="F5320" t="s">
        <v>18559</v>
      </c>
      <c r="G5320" t="s">
        <v>422</v>
      </c>
      <c r="H5320" t="s">
        <v>220</v>
      </c>
      <c r="I5320" t="s">
        <v>18560</v>
      </c>
      <c r="J5320">
        <v>0.25183</v>
      </c>
      <c r="K5320">
        <v>1</v>
      </c>
      <c r="L5320">
        <v>1</v>
      </c>
      <c r="M5320">
        <v>1</v>
      </c>
      <c r="N5320">
        <v>1</v>
      </c>
      <c r="O5320" t="s">
        <v>225</v>
      </c>
      <c r="P5320">
        <v>0</v>
      </c>
      <c r="Q5320">
        <v>1</v>
      </c>
      <c r="R5320">
        <v>4400</v>
      </c>
      <c r="S5320" t="s">
        <v>223</v>
      </c>
      <c r="T5320">
        <v>4400</v>
      </c>
      <c r="U5320" t="s">
        <v>18557</v>
      </c>
      <c r="V5320" t="s">
        <v>455</v>
      </c>
      <c r="W5320" t="s">
        <v>225</v>
      </c>
      <c r="X5320" t="s">
        <v>225</v>
      </c>
      <c r="Y5320">
        <v>4400</v>
      </c>
      <c r="AB5320">
        <v>1</v>
      </c>
      <c r="AC5320">
        <v>1</v>
      </c>
      <c r="AD5320">
        <v>3</v>
      </c>
      <c r="AE5320">
        <v>864</v>
      </c>
      <c r="AF5320">
        <v>1</v>
      </c>
      <c r="AQ5320">
        <v>1</v>
      </c>
      <c r="AR5320">
        <f t="shared" si="83"/>
        <v>9.68</v>
      </c>
      <c r="AS5320">
        <v>1</v>
      </c>
      <c r="AT5320" t="s">
        <v>133</v>
      </c>
      <c r="AU5320">
        <v>42</v>
      </c>
    </row>
    <row r="5321" spans="1:47">
      <c r="A5321" t="s">
        <v>18561</v>
      </c>
      <c r="C5321">
        <v>310</v>
      </c>
      <c r="D5321" t="s">
        <v>18562</v>
      </c>
      <c r="E5321">
        <v>720</v>
      </c>
      <c r="F5321" t="s">
        <v>14663</v>
      </c>
      <c r="G5321" t="s">
        <v>1783</v>
      </c>
      <c r="H5321" t="s">
        <v>1665</v>
      </c>
      <c r="I5321" t="s">
        <v>18563</v>
      </c>
      <c r="J5321">
        <v>0.19291</v>
      </c>
      <c r="K5321">
        <v>0</v>
      </c>
      <c r="L5321">
        <v>0</v>
      </c>
      <c r="M5321">
        <v>0</v>
      </c>
      <c r="N5321">
        <v>0</v>
      </c>
      <c r="P5321">
        <v>0</v>
      </c>
      <c r="Q5321">
        <v>0</v>
      </c>
      <c r="R5321">
        <v>0</v>
      </c>
      <c r="S5321" t="s">
        <v>223</v>
      </c>
      <c r="T5321">
        <v>0</v>
      </c>
      <c r="U5321" t="s">
        <v>18561</v>
      </c>
      <c r="Y5321">
        <v>0</v>
      </c>
      <c r="AB5321">
        <v>0</v>
      </c>
      <c r="AC5321">
        <v>0</v>
      </c>
      <c r="AD5321">
        <v>0</v>
      </c>
      <c r="AE5321">
        <v>0</v>
      </c>
      <c r="AF5321">
        <v>0</v>
      </c>
      <c r="AQ5321">
        <v>1</v>
      </c>
      <c r="AR5321">
        <f t="shared" si="83"/>
        <v>0</v>
      </c>
      <c r="AS5321">
        <v>1</v>
      </c>
      <c r="AT5321" t="s">
        <v>112</v>
      </c>
      <c r="AU5321">
        <v>20</v>
      </c>
    </row>
    <row r="5322" spans="1:47">
      <c r="A5322" t="s">
        <v>18564</v>
      </c>
      <c r="C5322">
        <v>310</v>
      </c>
      <c r="D5322" t="s">
        <v>18565</v>
      </c>
      <c r="E5322">
        <v>905</v>
      </c>
      <c r="F5322" t="s">
        <v>1620</v>
      </c>
      <c r="G5322" t="s">
        <v>1783</v>
      </c>
      <c r="H5322" t="s">
        <v>302</v>
      </c>
      <c r="I5322" t="s">
        <v>18566</v>
      </c>
      <c r="J5322">
        <v>0.48476999999999998</v>
      </c>
      <c r="K5322">
        <v>0</v>
      </c>
      <c r="L5322">
        <v>0</v>
      </c>
      <c r="M5322">
        <v>0</v>
      </c>
      <c r="N5322">
        <v>0</v>
      </c>
      <c r="P5322">
        <v>0</v>
      </c>
      <c r="Q5322">
        <v>0</v>
      </c>
      <c r="R5322">
        <v>0</v>
      </c>
      <c r="S5322" t="s">
        <v>223</v>
      </c>
      <c r="T5322">
        <v>0</v>
      </c>
      <c r="U5322" t="s">
        <v>18564</v>
      </c>
      <c r="Y5322">
        <v>0</v>
      </c>
      <c r="Z5322" t="s">
        <v>297</v>
      </c>
      <c r="AA5322" t="s">
        <v>223</v>
      </c>
      <c r="AB5322">
        <v>0</v>
      </c>
      <c r="AC5322">
        <v>0</v>
      </c>
      <c r="AD5322">
        <v>0</v>
      </c>
      <c r="AE5322">
        <v>0</v>
      </c>
      <c r="AF5322">
        <v>0</v>
      </c>
      <c r="AQ5322">
        <v>1</v>
      </c>
      <c r="AR5322">
        <f t="shared" si="83"/>
        <v>0</v>
      </c>
      <c r="AS5322">
        <v>1</v>
      </c>
      <c r="AT5322" t="s">
        <v>112</v>
      </c>
      <c r="AU5322">
        <v>20</v>
      </c>
    </row>
    <row r="5323" spans="1:47">
      <c r="A5323" t="s">
        <v>18567</v>
      </c>
      <c r="C5323">
        <v>310</v>
      </c>
      <c r="D5323" t="s">
        <v>18568</v>
      </c>
      <c r="E5323">
        <v>130</v>
      </c>
      <c r="F5323" t="s">
        <v>18569</v>
      </c>
      <c r="G5323" t="s">
        <v>11287</v>
      </c>
      <c r="H5323" t="s">
        <v>2642</v>
      </c>
      <c r="I5323" t="s">
        <v>18570</v>
      </c>
      <c r="J5323">
        <v>0.40619</v>
      </c>
      <c r="K5323">
        <v>1</v>
      </c>
      <c r="L5323">
        <v>1</v>
      </c>
      <c r="M5323">
        <v>1</v>
      </c>
      <c r="N5323">
        <v>1</v>
      </c>
      <c r="O5323" t="s">
        <v>225</v>
      </c>
      <c r="P5323">
        <v>0</v>
      </c>
      <c r="Q5323">
        <v>1</v>
      </c>
      <c r="R5323">
        <v>0</v>
      </c>
      <c r="S5323" t="s">
        <v>223</v>
      </c>
      <c r="T5323">
        <v>0</v>
      </c>
      <c r="U5323" t="s">
        <v>18567</v>
      </c>
      <c r="V5323" t="s">
        <v>455</v>
      </c>
      <c r="W5323" t="s">
        <v>225</v>
      </c>
      <c r="X5323" t="s">
        <v>225</v>
      </c>
      <c r="Y5323">
        <v>0</v>
      </c>
      <c r="AB5323">
        <v>1</v>
      </c>
      <c r="AC5323">
        <v>1</v>
      </c>
      <c r="AD5323">
        <v>0</v>
      </c>
      <c r="AE5323">
        <v>0</v>
      </c>
      <c r="AF5323">
        <v>0</v>
      </c>
      <c r="AQ5323">
        <v>1</v>
      </c>
      <c r="AR5323">
        <f t="shared" si="83"/>
        <v>9.68</v>
      </c>
      <c r="AS5323">
        <v>1</v>
      </c>
      <c r="AT5323" t="s">
        <v>132</v>
      </c>
      <c r="AU5323">
        <v>41</v>
      </c>
    </row>
    <row r="5324" spans="1:47">
      <c r="A5324" t="s">
        <v>248</v>
      </c>
      <c r="C5324">
        <v>310</v>
      </c>
      <c r="E5324">
        <v>0</v>
      </c>
      <c r="J5324">
        <v>0.33222000000000002</v>
      </c>
      <c r="K5324">
        <v>0</v>
      </c>
      <c r="L5324">
        <v>0</v>
      </c>
      <c r="M5324">
        <v>0</v>
      </c>
      <c r="N5324">
        <v>0</v>
      </c>
      <c r="P5324">
        <v>0</v>
      </c>
      <c r="Q5324">
        <v>0</v>
      </c>
      <c r="R5324">
        <v>0</v>
      </c>
      <c r="S5324" t="s">
        <v>249</v>
      </c>
      <c r="T5324">
        <v>0</v>
      </c>
      <c r="Y5324">
        <v>0</v>
      </c>
      <c r="AB5324">
        <v>0</v>
      </c>
      <c r="AC5324">
        <v>0</v>
      </c>
      <c r="AD5324">
        <v>0</v>
      </c>
      <c r="AE5324">
        <v>0</v>
      </c>
      <c r="AF5324">
        <v>0</v>
      </c>
      <c r="AQ5324">
        <v>0</v>
      </c>
      <c r="AR5324">
        <f t="shared" si="83"/>
        <v>0</v>
      </c>
      <c r="AS5324">
        <v>1</v>
      </c>
      <c r="AT5324" t="s">
        <v>112</v>
      </c>
      <c r="AU5324">
        <v>20</v>
      </c>
    </row>
    <row r="5325" spans="1:47">
      <c r="A5325" t="s">
        <v>18571</v>
      </c>
      <c r="C5325">
        <v>310</v>
      </c>
      <c r="D5325" t="s">
        <v>18572</v>
      </c>
      <c r="E5325">
        <v>101</v>
      </c>
      <c r="F5325" t="s">
        <v>18573</v>
      </c>
      <c r="G5325" t="s">
        <v>1783</v>
      </c>
      <c r="H5325" t="s">
        <v>220</v>
      </c>
      <c r="I5325" t="s">
        <v>18574</v>
      </c>
      <c r="J5325">
        <v>9.3299999999999994E-2</v>
      </c>
      <c r="K5325">
        <v>1</v>
      </c>
      <c r="L5325">
        <v>1</v>
      </c>
      <c r="M5325">
        <v>1</v>
      </c>
      <c r="N5325">
        <v>1</v>
      </c>
      <c r="O5325" t="s">
        <v>225</v>
      </c>
      <c r="P5325">
        <v>0</v>
      </c>
      <c r="Q5325">
        <v>1</v>
      </c>
      <c r="R5325">
        <v>900</v>
      </c>
      <c r="S5325" t="s">
        <v>223</v>
      </c>
      <c r="T5325">
        <v>900</v>
      </c>
      <c r="U5325" t="s">
        <v>18571</v>
      </c>
      <c r="V5325" t="s">
        <v>455</v>
      </c>
      <c r="W5325" t="s">
        <v>225</v>
      </c>
      <c r="X5325" t="s">
        <v>225</v>
      </c>
      <c r="Y5325">
        <v>900</v>
      </c>
      <c r="AB5325">
        <v>1</v>
      </c>
      <c r="AC5325">
        <v>1</v>
      </c>
      <c r="AD5325">
        <v>2</v>
      </c>
      <c r="AE5325">
        <v>1229</v>
      </c>
      <c r="AF5325">
        <v>2</v>
      </c>
      <c r="AQ5325">
        <v>1</v>
      </c>
      <c r="AR5325">
        <f t="shared" si="83"/>
        <v>4.6463999999999999</v>
      </c>
      <c r="AS5325">
        <v>1</v>
      </c>
      <c r="AT5325" t="s">
        <v>112</v>
      </c>
      <c r="AU5325">
        <v>20</v>
      </c>
    </row>
    <row r="5326" spans="1:47">
      <c r="A5326" t="s">
        <v>18575</v>
      </c>
      <c r="C5326">
        <v>310</v>
      </c>
      <c r="D5326" t="s">
        <v>18576</v>
      </c>
      <c r="E5326">
        <v>132</v>
      </c>
      <c r="F5326" t="s">
        <v>15896</v>
      </c>
      <c r="G5326" t="s">
        <v>1783</v>
      </c>
      <c r="H5326" t="s">
        <v>260</v>
      </c>
      <c r="I5326" t="s">
        <v>18577</v>
      </c>
      <c r="J5326">
        <v>6.8199999999999997E-2</v>
      </c>
      <c r="K5326">
        <v>0</v>
      </c>
      <c r="L5326">
        <v>0</v>
      </c>
      <c r="M5326">
        <v>0</v>
      </c>
      <c r="N5326">
        <v>0</v>
      </c>
      <c r="P5326">
        <v>0</v>
      </c>
      <c r="Q5326">
        <v>0</v>
      </c>
      <c r="R5326">
        <v>0</v>
      </c>
      <c r="S5326" t="s">
        <v>223</v>
      </c>
      <c r="T5326">
        <v>0</v>
      </c>
      <c r="U5326" t="s">
        <v>18575</v>
      </c>
      <c r="Y5326">
        <v>0</v>
      </c>
      <c r="AB5326">
        <v>0</v>
      </c>
      <c r="AC5326">
        <v>0</v>
      </c>
      <c r="AD5326">
        <v>0</v>
      </c>
      <c r="AE5326">
        <v>0</v>
      </c>
      <c r="AF5326">
        <v>0</v>
      </c>
      <c r="AQ5326">
        <v>1</v>
      </c>
      <c r="AR5326">
        <f t="shared" si="83"/>
        <v>0</v>
      </c>
      <c r="AS5326">
        <v>1</v>
      </c>
      <c r="AT5326" t="s">
        <v>112</v>
      </c>
      <c r="AU5326">
        <v>20</v>
      </c>
    </row>
    <row r="5327" spans="1:47">
      <c r="A5327" t="s">
        <v>18578</v>
      </c>
      <c r="C5327">
        <v>310</v>
      </c>
      <c r="D5327" t="s">
        <v>18579</v>
      </c>
      <c r="E5327">
        <v>905</v>
      </c>
      <c r="F5327" t="s">
        <v>18580</v>
      </c>
      <c r="G5327" t="s">
        <v>422</v>
      </c>
      <c r="H5327" t="s">
        <v>10913</v>
      </c>
      <c r="I5327" t="s">
        <v>18581</v>
      </c>
      <c r="J5327">
        <v>14.950530000000001</v>
      </c>
      <c r="K5327">
        <v>1</v>
      </c>
      <c r="L5327">
        <v>1</v>
      </c>
      <c r="M5327">
        <v>1</v>
      </c>
      <c r="N5327">
        <v>1</v>
      </c>
      <c r="O5327" t="s">
        <v>225</v>
      </c>
      <c r="P5327">
        <v>0</v>
      </c>
      <c r="Q5327">
        <v>2</v>
      </c>
      <c r="R5327">
        <v>96500</v>
      </c>
      <c r="S5327" t="s">
        <v>223</v>
      </c>
      <c r="T5327">
        <v>96500</v>
      </c>
      <c r="U5327" t="s">
        <v>18578</v>
      </c>
      <c r="V5327" t="s">
        <v>455</v>
      </c>
      <c r="W5327" t="s">
        <v>225</v>
      </c>
      <c r="X5327" t="s">
        <v>225</v>
      </c>
      <c r="Y5327">
        <v>48250</v>
      </c>
      <c r="AB5327">
        <v>1</v>
      </c>
      <c r="AC5327">
        <v>1</v>
      </c>
      <c r="AD5327">
        <v>0</v>
      </c>
      <c r="AE5327">
        <v>40933</v>
      </c>
      <c r="AF5327">
        <v>2</v>
      </c>
      <c r="AQ5327">
        <v>1</v>
      </c>
      <c r="AR5327">
        <f t="shared" si="83"/>
        <v>9.68</v>
      </c>
      <c r="AS5327">
        <v>1</v>
      </c>
      <c r="AT5327" t="s">
        <v>133</v>
      </c>
      <c r="AU5327">
        <v>42</v>
      </c>
    </row>
    <row r="5328" spans="1:47">
      <c r="A5328" t="s">
        <v>18582</v>
      </c>
      <c r="C5328">
        <v>310</v>
      </c>
      <c r="D5328" t="s">
        <v>18583</v>
      </c>
      <c r="E5328">
        <v>109</v>
      </c>
      <c r="F5328" t="s">
        <v>18584</v>
      </c>
      <c r="G5328" t="s">
        <v>324</v>
      </c>
      <c r="H5328" t="s">
        <v>743</v>
      </c>
      <c r="I5328" t="s">
        <v>18585</v>
      </c>
      <c r="J5328">
        <v>2.13062</v>
      </c>
      <c r="K5328">
        <v>2</v>
      </c>
      <c r="L5328">
        <v>2</v>
      </c>
      <c r="M5328">
        <v>2</v>
      </c>
      <c r="N5328">
        <v>2</v>
      </c>
      <c r="O5328" t="s">
        <v>225</v>
      </c>
      <c r="P5328">
        <v>0</v>
      </c>
      <c r="Q5328">
        <v>1</v>
      </c>
      <c r="R5328">
        <v>9500</v>
      </c>
      <c r="S5328" t="s">
        <v>223</v>
      </c>
      <c r="T5328">
        <v>9500</v>
      </c>
      <c r="U5328" t="s">
        <v>18582</v>
      </c>
      <c r="V5328" t="s">
        <v>455</v>
      </c>
      <c r="W5328" t="s">
        <v>225</v>
      </c>
      <c r="X5328" t="s">
        <v>225</v>
      </c>
      <c r="Y5328">
        <v>9500</v>
      </c>
      <c r="AB5328">
        <v>2</v>
      </c>
      <c r="AC5328">
        <v>2</v>
      </c>
      <c r="AD5328">
        <v>3</v>
      </c>
      <c r="AE5328">
        <v>1113</v>
      </c>
      <c r="AF5328">
        <v>1</v>
      </c>
      <c r="AQ5328">
        <v>1</v>
      </c>
      <c r="AR5328">
        <f t="shared" si="83"/>
        <v>9.68</v>
      </c>
      <c r="AS5328">
        <v>1</v>
      </c>
      <c r="AT5328" t="s">
        <v>131</v>
      </c>
      <c r="AU5328">
        <v>40</v>
      </c>
    </row>
    <row r="5329" spans="1:47">
      <c r="A5329" t="s">
        <v>18586</v>
      </c>
      <c r="C5329">
        <v>310</v>
      </c>
      <c r="D5329" t="s">
        <v>18587</v>
      </c>
      <c r="E5329">
        <v>101</v>
      </c>
      <c r="F5329" t="s">
        <v>18588</v>
      </c>
      <c r="G5329" t="s">
        <v>1783</v>
      </c>
      <c r="H5329" t="s">
        <v>220</v>
      </c>
      <c r="I5329" t="s">
        <v>18589</v>
      </c>
      <c r="J5329">
        <v>0.25800000000000001</v>
      </c>
      <c r="K5329">
        <v>1</v>
      </c>
      <c r="L5329">
        <v>1</v>
      </c>
      <c r="M5329">
        <v>1</v>
      </c>
      <c r="N5329">
        <v>1</v>
      </c>
      <c r="O5329" t="s">
        <v>225</v>
      </c>
      <c r="P5329">
        <v>0</v>
      </c>
      <c r="Q5329">
        <v>1</v>
      </c>
      <c r="R5329">
        <v>7800</v>
      </c>
      <c r="S5329" t="s">
        <v>223</v>
      </c>
      <c r="T5329">
        <v>7800</v>
      </c>
      <c r="U5329" t="s">
        <v>18586</v>
      </c>
      <c r="V5329" t="s">
        <v>413</v>
      </c>
      <c r="W5329" t="s">
        <v>225</v>
      </c>
      <c r="X5329" t="s">
        <v>225</v>
      </c>
      <c r="Y5329">
        <v>7800</v>
      </c>
      <c r="AB5329">
        <v>1</v>
      </c>
      <c r="AC5329">
        <v>1</v>
      </c>
      <c r="AD5329">
        <v>3</v>
      </c>
      <c r="AE5329">
        <v>1387</v>
      </c>
      <c r="AF5329">
        <v>1.75</v>
      </c>
      <c r="AQ5329">
        <v>1</v>
      </c>
      <c r="AR5329">
        <f t="shared" si="83"/>
        <v>4.6463999999999999</v>
      </c>
      <c r="AS5329">
        <v>1</v>
      </c>
      <c r="AT5329" t="s">
        <v>112</v>
      </c>
      <c r="AU5329">
        <v>20</v>
      </c>
    </row>
    <row r="5330" spans="1:47">
      <c r="A5330" t="s">
        <v>18590</v>
      </c>
      <c r="C5330">
        <v>310</v>
      </c>
      <c r="D5330" t="s">
        <v>18591</v>
      </c>
      <c r="E5330">
        <v>101</v>
      </c>
      <c r="F5330" t="s">
        <v>18592</v>
      </c>
      <c r="G5330" t="s">
        <v>422</v>
      </c>
      <c r="H5330" t="s">
        <v>220</v>
      </c>
      <c r="I5330" t="s">
        <v>18593</v>
      </c>
      <c r="J5330">
        <v>0.28721000000000002</v>
      </c>
      <c r="K5330">
        <v>1</v>
      </c>
      <c r="L5330">
        <v>1</v>
      </c>
      <c r="M5330">
        <v>1</v>
      </c>
      <c r="N5330">
        <v>1</v>
      </c>
      <c r="O5330" t="s">
        <v>225</v>
      </c>
      <c r="P5330">
        <v>0</v>
      </c>
      <c r="Q5330">
        <v>1</v>
      </c>
      <c r="R5330">
        <v>7500</v>
      </c>
      <c r="S5330" t="s">
        <v>223</v>
      </c>
      <c r="T5330">
        <v>7500</v>
      </c>
      <c r="U5330" t="s">
        <v>18590</v>
      </c>
      <c r="V5330" t="s">
        <v>455</v>
      </c>
      <c r="W5330" t="s">
        <v>225</v>
      </c>
      <c r="X5330" t="s">
        <v>225</v>
      </c>
      <c r="Y5330">
        <v>7500</v>
      </c>
      <c r="AB5330">
        <v>1</v>
      </c>
      <c r="AC5330">
        <v>1</v>
      </c>
      <c r="AD5330">
        <v>3</v>
      </c>
      <c r="AE5330">
        <v>982</v>
      </c>
      <c r="AF5330">
        <v>1</v>
      </c>
      <c r="AQ5330">
        <v>1</v>
      </c>
      <c r="AR5330">
        <f t="shared" si="83"/>
        <v>9.68</v>
      </c>
      <c r="AS5330">
        <v>1</v>
      </c>
      <c r="AT5330" t="s">
        <v>133</v>
      </c>
      <c r="AU5330">
        <v>42</v>
      </c>
    </row>
    <row r="5331" spans="1:47">
      <c r="A5331" t="s">
        <v>18594</v>
      </c>
      <c r="C5331">
        <v>310</v>
      </c>
      <c r="D5331" t="s">
        <v>18595</v>
      </c>
      <c r="E5331">
        <v>130</v>
      </c>
      <c r="F5331" t="s">
        <v>14663</v>
      </c>
      <c r="G5331" t="s">
        <v>11287</v>
      </c>
      <c r="H5331" t="s">
        <v>2642</v>
      </c>
      <c r="I5331" t="s">
        <v>18596</v>
      </c>
      <c r="J5331">
        <v>0.20801</v>
      </c>
      <c r="K5331">
        <v>1</v>
      </c>
      <c r="L5331">
        <v>1</v>
      </c>
      <c r="M5331">
        <v>1</v>
      </c>
      <c r="N5331">
        <v>1</v>
      </c>
      <c r="O5331" t="s">
        <v>225</v>
      </c>
      <c r="P5331">
        <v>0</v>
      </c>
      <c r="Q5331">
        <v>1</v>
      </c>
      <c r="R5331">
        <v>0</v>
      </c>
      <c r="S5331" t="s">
        <v>223</v>
      </c>
      <c r="T5331">
        <v>0</v>
      </c>
      <c r="U5331" t="s">
        <v>18594</v>
      </c>
      <c r="V5331" t="s">
        <v>455</v>
      </c>
      <c r="W5331" t="s">
        <v>225</v>
      </c>
      <c r="X5331" t="s">
        <v>225</v>
      </c>
      <c r="Y5331">
        <v>0</v>
      </c>
      <c r="AB5331">
        <v>1</v>
      </c>
      <c r="AC5331">
        <v>1</v>
      </c>
      <c r="AD5331">
        <v>2</v>
      </c>
      <c r="AE5331">
        <v>864</v>
      </c>
      <c r="AF5331">
        <v>1</v>
      </c>
      <c r="AQ5331">
        <v>1</v>
      </c>
      <c r="AR5331">
        <f t="shared" si="83"/>
        <v>9.68</v>
      </c>
      <c r="AS5331">
        <v>1</v>
      </c>
      <c r="AT5331" t="s">
        <v>132</v>
      </c>
      <c r="AU5331">
        <v>41</v>
      </c>
    </row>
    <row r="5332" spans="1:47">
      <c r="A5332" t="s">
        <v>18597</v>
      </c>
      <c r="C5332">
        <v>310</v>
      </c>
      <c r="D5332" t="s">
        <v>18598</v>
      </c>
      <c r="E5332">
        <v>337</v>
      </c>
      <c r="F5332" t="s">
        <v>18599</v>
      </c>
      <c r="G5332" t="s">
        <v>11287</v>
      </c>
      <c r="H5332" t="s">
        <v>11357</v>
      </c>
      <c r="I5332" t="s">
        <v>18600</v>
      </c>
      <c r="J5332">
        <v>1.56406</v>
      </c>
      <c r="K5332">
        <v>1</v>
      </c>
      <c r="L5332">
        <v>1</v>
      </c>
      <c r="M5332">
        <v>1</v>
      </c>
      <c r="N5332">
        <v>1</v>
      </c>
      <c r="O5332" t="s">
        <v>225</v>
      </c>
      <c r="P5332">
        <v>0</v>
      </c>
      <c r="Q5332">
        <v>1</v>
      </c>
      <c r="R5332">
        <v>0</v>
      </c>
      <c r="S5332" t="s">
        <v>223</v>
      </c>
      <c r="T5332">
        <v>0</v>
      </c>
      <c r="U5332" t="s">
        <v>18597</v>
      </c>
      <c r="V5332" t="s">
        <v>455</v>
      </c>
      <c r="W5332" t="s">
        <v>225</v>
      </c>
      <c r="X5332" t="s">
        <v>225</v>
      </c>
      <c r="Y5332">
        <v>0</v>
      </c>
      <c r="AB5332">
        <v>1</v>
      </c>
      <c r="AC5332">
        <v>1</v>
      </c>
      <c r="AD5332">
        <v>0</v>
      </c>
      <c r="AE5332">
        <v>0</v>
      </c>
      <c r="AF5332">
        <v>0</v>
      </c>
      <c r="AQ5332">
        <v>3</v>
      </c>
      <c r="AR5332">
        <f t="shared" si="83"/>
        <v>9.68</v>
      </c>
      <c r="AS5332">
        <v>1</v>
      </c>
      <c r="AT5332" t="s">
        <v>132</v>
      </c>
      <c r="AU5332">
        <v>41</v>
      </c>
    </row>
    <row r="5333" spans="1:47">
      <c r="A5333" t="s">
        <v>18601</v>
      </c>
      <c r="C5333">
        <v>310</v>
      </c>
      <c r="D5333" t="s">
        <v>18602</v>
      </c>
      <c r="E5333">
        <v>322</v>
      </c>
      <c r="F5333" t="s">
        <v>18603</v>
      </c>
      <c r="G5333" t="s">
        <v>18604</v>
      </c>
      <c r="H5333" t="s">
        <v>11146</v>
      </c>
      <c r="I5333" t="s">
        <v>18605</v>
      </c>
      <c r="J5333">
        <v>3.4936099999999999</v>
      </c>
      <c r="K5333">
        <v>0</v>
      </c>
      <c r="L5333">
        <v>0</v>
      </c>
      <c r="M5333">
        <v>1</v>
      </c>
      <c r="N5333">
        <v>1</v>
      </c>
      <c r="O5333" t="s">
        <v>659</v>
      </c>
      <c r="P5333">
        <v>1</v>
      </c>
      <c r="Q5333">
        <v>0</v>
      </c>
      <c r="R5333">
        <v>0</v>
      </c>
      <c r="S5333" t="s">
        <v>223</v>
      </c>
      <c r="T5333">
        <v>0</v>
      </c>
      <c r="U5333" t="s">
        <v>18601</v>
      </c>
      <c r="V5333" t="s">
        <v>460</v>
      </c>
      <c r="X5333" t="s">
        <v>659</v>
      </c>
      <c r="Y5333">
        <v>0</v>
      </c>
      <c r="AB5333">
        <v>0</v>
      </c>
      <c r="AC5333">
        <v>0</v>
      </c>
      <c r="AD5333">
        <v>0</v>
      </c>
      <c r="AE5333">
        <v>135082</v>
      </c>
      <c r="AF5333">
        <v>1</v>
      </c>
      <c r="AQ5333">
        <v>2</v>
      </c>
      <c r="AR5333">
        <f t="shared" si="83"/>
        <v>0</v>
      </c>
      <c r="AS5333">
        <v>1</v>
      </c>
      <c r="AT5333" t="s">
        <v>134</v>
      </c>
      <c r="AU5333">
        <v>43</v>
      </c>
    </row>
    <row r="5334" spans="1:47">
      <c r="A5334" t="s">
        <v>248</v>
      </c>
      <c r="C5334">
        <v>310</v>
      </c>
      <c r="E5334">
        <v>0</v>
      </c>
      <c r="J5334">
        <v>0.23018</v>
      </c>
      <c r="K5334">
        <v>0</v>
      </c>
      <c r="L5334">
        <v>0</v>
      </c>
      <c r="M5334">
        <v>0</v>
      </c>
      <c r="N5334">
        <v>0</v>
      </c>
      <c r="P5334">
        <v>0</v>
      </c>
      <c r="Q5334">
        <v>0</v>
      </c>
      <c r="R5334">
        <v>0</v>
      </c>
      <c r="S5334" t="s">
        <v>249</v>
      </c>
      <c r="T5334">
        <v>0</v>
      </c>
      <c r="Y5334">
        <v>0</v>
      </c>
      <c r="AB5334">
        <v>0</v>
      </c>
      <c r="AC5334">
        <v>0</v>
      </c>
      <c r="AD5334">
        <v>0</v>
      </c>
      <c r="AE5334">
        <v>0</v>
      </c>
      <c r="AF5334">
        <v>0</v>
      </c>
      <c r="AQ5334">
        <v>0</v>
      </c>
      <c r="AR5334">
        <f t="shared" si="83"/>
        <v>0</v>
      </c>
      <c r="AS5334">
        <v>1</v>
      </c>
      <c r="AT5334" t="s">
        <v>128</v>
      </c>
      <c r="AU5334">
        <v>37</v>
      </c>
    </row>
    <row r="5335" spans="1:47">
      <c r="A5335" t="s">
        <v>18606</v>
      </c>
      <c r="C5335">
        <v>310</v>
      </c>
      <c r="D5335" t="s">
        <v>18607</v>
      </c>
      <c r="E5335">
        <v>132</v>
      </c>
      <c r="F5335" t="s">
        <v>18302</v>
      </c>
      <c r="G5335" t="s">
        <v>1783</v>
      </c>
      <c r="H5335" t="s">
        <v>260</v>
      </c>
      <c r="I5335" t="s">
        <v>18608</v>
      </c>
      <c r="J5335">
        <v>1.2456499999999999</v>
      </c>
      <c r="K5335">
        <v>0</v>
      </c>
      <c r="L5335">
        <v>0</v>
      </c>
      <c r="M5335">
        <v>0</v>
      </c>
      <c r="N5335">
        <v>0</v>
      </c>
      <c r="P5335">
        <v>0</v>
      </c>
      <c r="Q5335">
        <v>0</v>
      </c>
      <c r="R5335">
        <v>0</v>
      </c>
      <c r="S5335" t="s">
        <v>223</v>
      </c>
      <c r="T5335">
        <v>0</v>
      </c>
      <c r="U5335" t="s">
        <v>18606</v>
      </c>
      <c r="Y5335">
        <v>0</v>
      </c>
      <c r="AB5335">
        <v>0</v>
      </c>
      <c r="AC5335">
        <v>0</v>
      </c>
      <c r="AD5335">
        <v>0</v>
      </c>
      <c r="AE5335">
        <v>0</v>
      </c>
      <c r="AF5335">
        <v>0</v>
      </c>
      <c r="AQ5335">
        <v>1</v>
      </c>
      <c r="AR5335">
        <f t="shared" si="83"/>
        <v>0</v>
      </c>
      <c r="AS5335">
        <v>1</v>
      </c>
      <c r="AT5335" t="s">
        <v>112</v>
      </c>
      <c r="AU5335">
        <v>20</v>
      </c>
    </row>
    <row r="5336" spans="1:47">
      <c r="A5336" t="s">
        <v>18609</v>
      </c>
      <c r="C5336">
        <v>310</v>
      </c>
      <c r="D5336" t="s">
        <v>12934</v>
      </c>
      <c r="E5336">
        <v>390</v>
      </c>
      <c r="F5336" t="s">
        <v>18610</v>
      </c>
      <c r="G5336" t="s">
        <v>11287</v>
      </c>
      <c r="H5336" t="s">
        <v>10741</v>
      </c>
      <c r="I5336" t="s">
        <v>18611</v>
      </c>
      <c r="J5336">
        <v>8.2351700000000001</v>
      </c>
      <c r="K5336">
        <v>0</v>
      </c>
      <c r="L5336">
        <v>0</v>
      </c>
      <c r="M5336">
        <v>0</v>
      </c>
      <c r="N5336">
        <v>0</v>
      </c>
      <c r="P5336">
        <v>0</v>
      </c>
      <c r="Q5336">
        <v>0</v>
      </c>
      <c r="R5336">
        <v>0</v>
      </c>
      <c r="S5336" t="s">
        <v>223</v>
      </c>
      <c r="T5336">
        <v>0</v>
      </c>
      <c r="U5336" t="s">
        <v>18609</v>
      </c>
      <c r="Y5336">
        <v>0</v>
      </c>
      <c r="AB5336">
        <v>0</v>
      </c>
      <c r="AC5336">
        <v>0</v>
      </c>
      <c r="AD5336">
        <v>0</v>
      </c>
      <c r="AE5336">
        <v>0</v>
      </c>
      <c r="AF5336">
        <v>0</v>
      </c>
      <c r="AQ5336">
        <v>1</v>
      </c>
      <c r="AR5336">
        <f t="shared" si="83"/>
        <v>0</v>
      </c>
      <c r="AS5336">
        <v>1</v>
      </c>
      <c r="AT5336" t="s">
        <v>132</v>
      </c>
      <c r="AU5336">
        <v>41</v>
      </c>
    </row>
    <row r="5337" spans="1:47">
      <c r="A5337" t="s">
        <v>18612</v>
      </c>
      <c r="C5337">
        <v>310</v>
      </c>
      <c r="D5337" t="s">
        <v>18613</v>
      </c>
      <c r="E5337">
        <v>710</v>
      </c>
      <c r="F5337" t="s">
        <v>18027</v>
      </c>
      <c r="G5337" t="s">
        <v>11287</v>
      </c>
      <c r="H5337" t="s">
        <v>6034</v>
      </c>
      <c r="I5337" t="s">
        <v>18614</v>
      </c>
      <c r="J5337">
        <v>59.023609999999998</v>
      </c>
      <c r="K5337">
        <v>0</v>
      </c>
      <c r="L5337">
        <v>0</v>
      </c>
      <c r="M5337">
        <v>0</v>
      </c>
      <c r="N5337">
        <v>0</v>
      </c>
      <c r="P5337">
        <v>0</v>
      </c>
      <c r="Q5337">
        <v>0</v>
      </c>
      <c r="R5337">
        <v>0</v>
      </c>
      <c r="S5337" t="s">
        <v>223</v>
      </c>
      <c r="T5337">
        <v>0</v>
      </c>
      <c r="U5337" t="s">
        <v>18612</v>
      </c>
      <c r="V5337" t="s">
        <v>933</v>
      </c>
      <c r="W5337" t="s">
        <v>659</v>
      </c>
      <c r="Y5337">
        <v>0</v>
      </c>
      <c r="AB5337">
        <v>0</v>
      </c>
      <c r="AC5337">
        <v>0</v>
      </c>
      <c r="AD5337">
        <v>0</v>
      </c>
      <c r="AE5337">
        <v>0</v>
      </c>
      <c r="AF5337">
        <v>0</v>
      </c>
      <c r="AQ5337">
        <v>1</v>
      </c>
      <c r="AR5337">
        <f t="shared" si="83"/>
        <v>0</v>
      </c>
      <c r="AS5337">
        <v>1</v>
      </c>
      <c r="AT5337" t="s">
        <v>127</v>
      </c>
      <c r="AU5337">
        <v>35</v>
      </c>
    </row>
    <row r="5338" spans="1:47">
      <c r="A5338" t="s">
        <v>18615</v>
      </c>
      <c r="C5338">
        <v>310</v>
      </c>
      <c r="D5338" t="s">
        <v>18616</v>
      </c>
      <c r="E5338">
        <v>101</v>
      </c>
      <c r="F5338" t="s">
        <v>18617</v>
      </c>
      <c r="G5338" t="s">
        <v>1783</v>
      </c>
      <c r="H5338" t="s">
        <v>220</v>
      </c>
      <c r="I5338" t="s">
        <v>18618</v>
      </c>
      <c r="J5338">
        <v>1.6167899999999999</v>
      </c>
      <c r="K5338">
        <v>1</v>
      </c>
      <c r="L5338">
        <v>1</v>
      </c>
      <c r="M5338">
        <v>1</v>
      </c>
      <c r="N5338">
        <v>1</v>
      </c>
      <c r="O5338" t="s">
        <v>225</v>
      </c>
      <c r="P5338">
        <v>0</v>
      </c>
      <c r="Q5338">
        <v>1</v>
      </c>
      <c r="R5338">
        <v>5200</v>
      </c>
      <c r="S5338" t="s">
        <v>223</v>
      </c>
      <c r="T5338">
        <v>5200</v>
      </c>
      <c r="U5338" t="s">
        <v>18615</v>
      </c>
      <c r="V5338" t="s">
        <v>455</v>
      </c>
      <c r="W5338" t="s">
        <v>225</v>
      </c>
      <c r="X5338" t="s">
        <v>225</v>
      </c>
      <c r="Y5338">
        <v>5200</v>
      </c>
      <c r="AB5338">
        <v>1</v>
      </c>
      <c r="AC5338">
        <v>1</v>
      </c>
      <c r="AD5338">
        <v>2</v>
      </c>
      <c r="AE5338">
        <v>910</v>
      </c>
      <c r="AF5338">
        <v>1</v>
      </c>
      <c r="AQ5338">
        <v>1</v>
      </c>
      <c r="AR5338">
        <f t="shared" si="83"/>
        <v>4.6463999999999999</v>
      </c>
      <c r="AS5338">
        <v>1</v>
      </c>
      <c r="AT5338" t="s">
        <v>112</v>
      </c>
      <c r="AU5338">
        <v>20</v>
      </c>
    </row>
    <row r="5339" spans="1:47">
      <c r="A5339" t="s">
        <v>18619</v>
      </c>
      <c r="C5339">
        <v>310</v>
      </c>
      <c r="D5339" t="s">
        <v>18620</v>
      </c>
      <c r="E5339">
        <v>101</v>
      </c>
      <c r="F5339" t="s">
        <v>18621</v>
      </c>
      <c r="G5339" t="s">
        <v>422</v>
      </c>
      <c r="H5339" t="s">
        <v>220</v>
      </c>
      <c r="I5339" t="s">
        <v>18622</v>
      </c>
      <c r="J5339">
        <v>0.26153999999999999</v>
      </c>
      <c r="K5339">
        <v>1</v>
      </c>
      <c r="L5339">
        <v>1</v>
      </c>
      <c r="M5339">
        <v>1</v>
      </c>
      <c r="N5339">
        <v>1</v>
      </c>
      <c r="O5339" t="s">
        <v>225</v>
      </c>
      <c r="P5339">
        <v>0</v>
      </c>
      <c r="Q5339">
        <v>1</v>
      </c>
      <c r="R5339">
        <v>4100</v>
      </c>
      <c r="S5339" t="s">
        <v>223</v>
      </c>
      <c r="T5339">
        <v>4100</v>
      </c>
      <c r="U5339" t="s">
        <v>18619</v>
      </c>
      <c r="V5339" t="s">
        <v>455</v>
      </c>
      <c r="W5339" t="s">
        <v>225</v>
      </c>
      <c r="X5339" t="s">
        <v>225</v>
      </c>
      <c r="Y5339">
        <v>4100</v>
      </c>
      <c r="AB5339">
        <v>1</v>
      </c>
      <c r="AC5339">
        <v>1</v>
      </c>
      <c r="AD5339">
        <v>3</v>
      </c>
      <c r="AE5339">
        <v>972</v>
      </c>
      <c r="AF5339">
        <v>1</v>
      </c>
      <c r="AQ5339">
        <v>1</v>
      </c>
      <c r="AR5339">
        <f t="shared" si="83"/>
        <v>9.68</v>
      </c>
      <c r="AS5339">
        <v>1</v>
      </c>
      <c r="AT5339" t="s">
        <v>133</v>
      </c>
      <c r="AU5339">
        <v>42</v>
      </c>
    </row>
    <row r="5340" spans="1:47">
      <c r="A5340" t="s">
        <v>18623</v>
      </c>
      <c r="C5340">
        <v>310</v>
      </c>
      <c r="D5340" t="s">
        <v>18624</v>
      </c>
      <c r="E5340">
        <v>101</v>
      </c>
      <c r="F5340" t="s">
        <v>18625</v>
      </c>
      <c r="G5340" t="s">
        <v>422</v>
      </c>
      <c r="H5340" t="s">
        <v>220</v>
      </c>
      <c r="I5340" t="s">
        <v>18626</v>
      </c>
      <c r="J5340">
        <v>0.24970000000000001</v>
      </c>
      <c r="K5340">
        <v>1</v>
      </c>
      <c r="L5340">
        <v>1</v>
      </c>
      <c r="M5340">
        <v>1</v>
      </c>
      <c r="N5340">
        <v>1</v>
      </c>
      <c r="O5340" t="s">
        <v>225</v>
      </c>
      <c r="P5340">
        <v>0</v>
      </c>
      <c r="Q5340">
        <v>1</v>
      </c>
      <c r="R5340">
        <v>3400</v>
      </c>
      <c r="S5340" t="s">
        <v>223</v>
      </c>
      <c r="T5340">
        <v>3400</v>
      </c>
      <c r="U5340" t="s">
        <v>18623</v>
      </c>
      <c r="V5340" t="s">
        <v>455</v>
      </c>
      <c r="W5340" t="s">
        <v>225</v>
      </c>
      <c r="X5340" t="s">
        <v>225</v>
      </c>
      <c r="Y5340">
        <v>3400</v>
      </c>
      <c r="AB5340">
        <v>1</v>
      </c>
      <c r="AC5340">
        <v>1</v>
      </c>
      <c r="AD5340">
        <v>4</v>
      </c>
      <c r="AE5340">
        <v>2060</v>
      </c>
      <c r="AF5340">
        <v>2</v>
      </c>
      <c r="AQ5340">
        <v>1</v>
      </c>
      <c r="AR5340">
        <f t="shared" si="83"/>
        <v>9.68</v>
      </c>
      <c r="AS5340">
        <v>1</v>
      </c>
      <c r="AT5340" t="s">
        <v>127</v>
      </c>
      <c r="AU5340">
        <v>35</v>
      </c>
    </row>
    <row r="5341" spans="1:47">
      <c r="A5341" t="s">
        <v>248</v>
      </c>
      <c r="C5341">
        <v>310</v>
      </c>
      <c r="E5341">
        <v>0</v>
      </c>
      <c r="J5341">
        <v>6.4000000000000005E-4</v>
      </c>
      <c r="K5341">
        <v>0</v>
      </c>
      <c r="L5341">
        <v>0</v>
      </c>
      <c r="M5341">
        <v>0</v>
      </c>
      <c r="N5341">
        <v>0</v>
      </c>
      <c r="P5341">
        <v>0</v>
      </c>
      <c r="Q5341">
        <v>0</v>
      </c>
      <c r="R5341">
        <v>0</v>
      </c>
      <c r="S5341" t="s">
        <v>249</v>
      </c>
      <c r="T5341">
        <v>0</v>
      </c>
      <c r="Y5341">
        <v>0</v>
      </c>
      <c r="AB5341">
        <v>0</v>
      </c>
      <c r="AC5341">
        <v>0</v>
      </c>
      <c r="AD5341">
        <v>0</v>
      </c>
      <c r="AE5341">
        <v>0</v>
      </c>
      <c r="AF5341">
        <v>0</v>
      </c>
      <c r="AQ5341">
        <v>0</v>
      </c>
      <c r="AR5341">
        <f t="shared" si="83"/>
        <v>0</v>
      </c>
      <c r="AS5341">
        <v>1</v>
      </c>
      <c r="AT5341" t="s">
        <v>112</v>
      </c>
      <c r="AU5341">
        <v>20</v>
      </c>
    </row>
    <row r="5342" spans="1:47">
      <c r="A5342" t="s">
        <v>18627</v>
      </c>
      <c r="C5342">
        <v>310</v>
      </c>
      <c r="D5342" t="s">
        <v>18628</v>
      </c>
      <c r="E5342">
        <v>13</v>
      </c>
      <c r="F5342" t="s">
        <v>18031</v>
      </c>
      <c r="G5342" t="s">
        <v>1783</v>
      </c>
      <c r="H5342" t="s">
        <v>18629</v>
      </c>
      <c r="I5342" t="s">
        <v>18630</v>
      </c>
      <c r="J5342">
        <v>6.1152499999999996</v>
      </c>
      <c r="K5342">
        <v>0</v>
      </c>
      <c r="L5342">
        <v>0</v>
      </c>
      <c r="M5342">
        <v>0</v>
      </c>
      <c r="N5342">
        <v>0</v>
      </c>
      <c r="P5342">
        <v>0</v>
      </c>
      <c r="Q5342">
        <v>0</v>
      </c>
      <c r="R5342">
        <v>0</v>
      </c>
      <c r="S5342" t="s">
        <v>223</v>
      </c>
      <c r="T5342">
        <v>0</v>
      </c>
      <c r="U5342" t="s">
        <v>18627</v>
      </c>
      <c r="Y5342">
        <v>0</v>
      </c>
      <c r="Z5342" t="s">
        <v>291</v>
      </c>
      <c r="AA5342" t="s">
        <v>223</v>
      </c>
      <c r="AB5342">
        <v>0</v>
      </c>
      <c r="AC5342">
        <v>0</v>
      </c>
      <c r="AD5342">
        <v>0</v>
      </c>
      <c r="AE5342">
        <v>0</v>
      </c>
      <c r="AF5342">
        <v>0</v>
      </c>
      <c r="AQ5342">
        <v>1</v>
      </c>
      <c r="AR5342">
        <f t="shared" si="83"/>
        <v>0</v>
      </c>
      <c r="AS5342">
        <v>1</v>
      </c>
      <c r="AT5342" t="s">
        <v>112</v>
      </c>
      <c r="AU5342">
        <v>20</v>
      </c>
    </row>
    <row r="5343" spans="1:47">
      <c r="A5343" t="s">
        <v>18631</v>
      </c>
      <c r="C5343">
        <v>310</v>
      </c>
      <c r="D5343" t="s">
        <v>18632</v>
      </c>
      <c r="E5343">
        <v>101</v>
      </c>
      <c r="F5343" t="s">
        <v>18633</v>
      </c>
      <c r="G5343" t="s">
        <v>1783</v>
      </c>
      <c r="H5343" t="s">
        <v>220</v>
      </c>
      <c r="I5343" t="s">
        <v>18634</v>
      </c>
      <c r="J5343">
        <v>0.39942</v>
      </c>
      <c r="K5343">
        <v>1</v>
      </c>
      <c r="L5343">
        <v>1</v>
      </c>
      <c r="M5343">
        <v>1</v>
      </c>
      <c r="N5343">
        <v>1</v>
      </c>
      <c r="O5343" t="s">
        <v>225</v>
      </c>
      <c r="P5343">
        <v>0</v>
      </c>
      <c r="Q5343">
        <v>1</v>
      </c>
      <c r="R5343">
        <v>12200</v>
      </c>
      <c r="S5343" t="s">
        <v>223</v>
      </c>
      <c r="T5343">
        <v>12200</v>
      </c>
      <c r="U5343" t="s">
        <v>18631</v>
      </c>
      <c r="V5343" t="s">
        <v>611</v>
      </c>
      <c r="X5343" t="s">
        <v>225</v>
      </c>
      <c r="Y5343">
        <v>12200</v>
      </c>
      <c r="AB5343">
        <v>1</v>
      </c>
      <c r="AC5343">
        <v>1</v>
      </c>
      <c r="AD5343">
        <v>3</v>
      </c>
      <c r="AE5343">
        <v>1582</v>
      </c>
      <c r="AF5343">
        <v>1.75</v>
      </c>
      <c r="AQ5343">
        <v>1</v>
      </c>
      <c r="AR5343">
        <f t="shared" si="83"/>
        <v>4.6463999999999999</v>
      </c>
      <c r="AS5343">
        <v>1</v>
      </c>
      <c r="AT5343" t="s">
        <v>112</v>
      </c>
      <c r="AU5343">
        <v>20</v>
      </c>
    </row>
    <row r="5344" spans="1:47">
      <c r="A5344" t="s">
        <v>18635</v>
      </c>
      <c r="C5344">
        <v>310</v>
      </c>
      <c r="D5344" t="s">
        <v>18636</v>
      </c>
      <c r="E5344">
        <v>101</v>
      </c>
      <c r="F5344" t="s">
        <v>18637</v>
      </c>
      <c r="G5344" t="s">
        <v>1783</v>
      </c>
      <c r="H5344" t="s">
        <v>220</v>
      </c>
      <c r="I5344" t="s">
        <v>18638</v>
      </c>
      <c r="J5344">
        <v>1.62548</v>
      </c>
      <c r="K5344">
        <v>1</v>
      </c>
      <c r="L5344">
        <v>1</v>
      </c>
      <c r="M5344">
        <v>1</v>
      </c>
      <c r="N5344">
        <v>1</v>
      </c>
      <c r="O5344" t="s">
        <v>225</v>
      </c>
      <c r="P5344">
        <v>0</v>
      </c>
      <c r="Q5344">
        <v>1</v>
      </c>
      <c r="R5344">
        <v>9600</v>
      </c>
      <c r="S5344" t="s">
        <v>223</v>
      </c>
      <c r="T5344">
        <v>9600</v>
      </c>
      <c r="U5344" t="s">
        <v>18635</v>
      </c>
      <c r="V5344" t="s">
        <v>413</v>
      </c>
      <c r="W5344" t="s">
        <v>225</v>
      </c>
      <c r="X5344" t="s">
        <v>225</v>
      </c>
      <c r="Y5344">
        <v>9600</v>
      </c>
      <c r="AB5344">
        <v>1</v>
      </c>
      <c r="AC5344">
        <v>1</v>
      </c>
      <c r="AD5344">
        <v>2</v>
      </c>
      <c r="AE5344">
        <v>1780</v>
      </c>
      <c r="AF5344">
        <v>1</v>
      </c>
      <c r="AQ5344">
        <v>1</v>
      </c>
      <c r="AR5344">
        <f t="shared" si="83"/>
        <v>4.6463999999999999</v>
      </c>
      <c r="AS5344">
        <v>1</v>
      </c>
      <c r="AT5344" t="s">
        <v>112</v>
      </c>
      <c r="AU5344">
        <v>20</v>
      </c>
    </row>
    <row r="5345" spans="1:47">
      <c r="A5345" t="s">
        <v>18639</v>
      </c>
      <c r="C5345">
        <v>310</v>
      </c>
      <c r="D5345" t="s">
        <v>18640</v>
      </c>
      <c r="E5345">
        <v>390</v>
      </c>
      <c r="F5345" t="s">
        <v>14663</v>
      </c>
      <c r="G5345" t="s">
        <v>11287</v>
      </c>
      <c r="H5345" t="s">
        <v>10741</v>
      </c>
      <c r="I5345" t="s">
        <v>18641</v>
      </c>
      <c r="J5345">
        <v>0.43260999999999999</v>
      </c>
      <c r="K5345">
        <v>1</v>
      </c>
      <c r="L5345">
        <v>1</v>
      </c>
      <c r="M5345">
        <v>1</v>
      </c>
      <c r="N5345">
        <v>1</v>
      </c>
      <c r="O5345" t="s">
        <v>225</v>
      </c>
      <c r="P5345">
        <v>0</v>
      </c>
      <c r="Q5345">
        <v>1</v>
      </c>
      <c r="R5345">
        <v>0</v>
      </c>
      <c r="S5345" t="s">
        <v>223</v>
      </c>
      <c r="T5345">
        <v>0</v>
      </c>
      <c r="U5345" t="s">
        <v>18639</v>
      </c>
      <c r="V5345" t="s">
        <v>455</v>
      </c>
      <c r="W5345" t="s">
        <v>225</v>
      </c>
      <c r="X5345" t="s">
        <v>225</v>
      </c>
      <c r="Y5345">
        <v>0</v>
      </c>
      <c r="AB5345">
        <v>1</v>
      </c>
      <c r="AC5345">
        <v>1</v>
      </c>
      <c r="AD5345">
        <v>0</v>
      </c>
      <c r="AE5345">
        <v>0</v>
      </c>
      <c r="AF5345">
        <v>0</v>
      </c>
      <c r="AQ5345">
        <v>2</v>
      </c>
      <c r="AR5345">
        <f t="shared" si="83"/>
        <v>9.68</v>
      </c>
      <c r="AS5345">
        <v>1</v>
      </c>
      <c r="AT5345" t="s">
        <v>132</v>
      </c>
      <c r="AU5345">
        <v>41</v>
      </c>
    </row>
    <row r="5346" spans="1:47">
      <c r="A5346" t="s">
        <v>18642</v>
      </c>
      <c r="C5346">
        <v>310</v>
      </c>
      <c r="D5346" t="s">
        <v>18643</v>
      </c>
      <c r="E5346">
        <v>101</v>
      </c>
      <c r="F5346" t="s">
        <v>18644</v>
      </c>
      <c r="G5346" t="s">
        <v>422</v>
      </c>
      <c r="H5346" t="s">
        <v>220</v>
      </c>
      <c r="I5346" t="s">
        <v>18645</v>
      </c>
      <c r="J5346">
        <v>0.27127000000000001</v>
      </c>
      <c r="K5346">
        <v>1</v>
      </c>
      <c r="L5346">
        <v>1</v>
      </c>
      <c r="M5346">
        <v>1</v>
      </c>
      <c r="N5346">
        <v>1</v>
      </c>
      <c r="O5346" t="s">
        <v>225</v>
      </c>
      <c r="P5346">
        <v>0</v>
      </c>
      <c r="Q5346">
        <v>1</v>
      </c>
      <c r="R5346">
        <v>8300</v>
      </c>
      <c r="S5346" t="s">
        <v>223</v>
      </c>
      <c r="T5346">
        <v>8300</v>
      </c>
      <c r="U5346" t="s">
        <v>18642</v>
      </c>
      <c r="V5346" t="s">
        <v>455</v>
      </c>
      <c r="W5346" t="s">
        <v>225</v>
      </c>
      <c r="X5346" t="s">
        <v>225</v>
      </c>
      <c r="Y5346">
        <v>8300</v>
      </c>
      <c r="AB5346">
        <v>1</v>
      </c>
      <c r="AC5346">
        <v>1</v>
      </c>
      <c r="AD5346">
        <v>3</v>
      </c>
      <c r="AE5346">
        <v>982</v>
      </c>
      <c r="AF5346">
        <v>1</v>
      </c>
      <c r="AQ5346">
        <v>1</v>
      </c>
      <c r="AR5346">
        <f t="shared" si="83"/>
        <v>9.68</v>
      </c>
      <c r="AS5346">
        <v>1</v>
      </c>
      <c r="AT5346" t="s">
        <v>133</v>
      </c>
      <c r="AU5346">
        <v>42</v>
      </c>
    </row>
    <row r="5347" spans="1:47">
      <c r="A5347" t="s">
        <v>18646</v>
      </c>
      <c r="C5347">
        <v>310</v>
      </c>
      <c r="D5347" t="s">
        <v>18647</v>
      </c>
      <c r="E5347">
        <v>101</v>
      </c>
      <c r="F5347" t="s">
        <v>18648</v>
      </c>
      <c r="G5347" t="s">
        <v>1783</v>
      </c>
      <c r="H5347" t="s">
        <v>220</v>
      </c>
      <c r="I5347" t="s">
        <v>18649</v>
      </c>
      <c r="J5347">
        <v>2.4131399999999998</v>
      </c>
      <c r="K5347">
        <v>1</v>
      </c>
      <c r="L5347">
        <v>1</v>
      </c>
      <c r="M5347">
        <v>1</v>
      </c>
      <c r="N5347">
        <v>1</v>
      </c>
      <c r="O5347" t="s">
        <v>225</v>
      </c>
      <c r="P5347">
        <v>0</v>
      </c>
      <c r="Q5347">
        <v>0</v>
      </c>
      <c r="R5347">
        <v>0</v>
      </c>
      <c r="S5347" t="s">
        <v>223</v>
      </c>
      <c r="T5347">
        <v>0</v>
      </c>
      <c r="U5347" t="s">
        <v>18646</v>
      </c>
      <c r="V5347" t="s">
        <v>455</v>
      </c>
      <c r="W5347" t="s">
        <v>225</v>
      </c>
      <c r="X5347" t="s">
        <v>225</v>
      </c>
      <c r="Y5347">
        <v>0</v>
      </c>
      <c r="AB5347">
        <v>1</v>
      </c>
      <c r="AC5347">
        <v>1</v>
      </c>
      <c r="AD5347">
        <v>2</v>
      </c>
      <c r="AE5347">
        <v>1151</v>
      </c>
      <c r="AF5347">
        <v>1</v>
      </c>
      <c r="AQ5347">
        <v>1</v>
      </c>
      <c r="AR5347">
        <f t="shared" si="83"/>
        <v>4.6463999999999999</v>
      </c>
      <c r="AS5347">
        <v>1</v>
      </c>
      <c r="AT5347" t="s">
        <v>112</v>
      </c>
      <c r="AU5347">
        <v>20</v>
      </c>
    </row>
    <row r="5348" spans="1:47">
      <c r="A5348" t="s">
        <v>18650</v>
      </c>
      <c r="C5348">
        <v>310</v>
      </c>
      <c r="D5348" t="s">
        <v>18651</v>
      </c>
      <c r="E5348">
        <v>101</v>
      </c>
      <c r="F5348" t="s">
        <v>18652</v>
      </c>
      <c r="G5348" t="s">
        <v>1783</v>
      </c>
      <c r="H5348" t="s">
        <v>220</v>
      </c>
      <c r="I5348" t="s">
        <v>18653</v>
      </c>
      <c r="J5348">
        <v>0.45602999999999999</v>
      </c>
      <c r="K5348">
        <v>1</v>
      </c>
      <c r="L5348">
        <v>1</v>
      </c>
      <c r="M5348">
        <v>1</v>
      </c>
      <c r="N5348">
        <v>1</v>
      </c>
      <c r="O5348" t="s">
        <v>225</v>
      </c>
      <c r="P5348">
        <v>0</v>
      </c>
      <c r="Q5348">
        <v>1</v>
      </c>
      <c r="R5348">
        <v>7200</v>
      </c>
      <c r="S5348" t="s">
        <v>223</v>
      </c>
      <c r="T5348">
        <v>7200</v>
      </c>
      <c r="U5348" t="s">
        <v>18650</v>
      </c>
      <c r="V5348" t="s">
        <v>413</v>
      </c>
      <c r="W5348" t="s">
        <v>225</v>
      </c>
      <c r="X5348" t="s">
        <v>225</v>
      </c>
      <c r="Y5348">
        <v>7200</v>
      </c>
      <c r="AB5348">
        <v>1</v>
      </c>
      <c r="AC5348">
        <v>1</v>
      </c>
      <c r="AD5348">
        <v>3</v>
      </c>
      <c r="AE5348">
        <v>1604</v>
      </c>
      <c r="AF5348">
        <v>1</v>
      </c>
      <c r="AQ5348">
        <v>1</v>
      </c>
      <c r="AR5348">
        <f t="shared" si="83"/>
        <v>4.6463999999999999</v>
      </c>
      <c r="AS5348">
        <v>1</v>
      </c>
      <c r="AT5348" t="s">
        <v>112</v>
      </c>
      <c r="AU5348">
        <v>20</v>
      </c>
    </row>
    <row r="5349" spans="1:47">
      <c r="A5349" t="s">
        <v>18654</v>
      </c>
      <c r="C5349">
        <v>310</v>
      </c>
      <c r="D5349" t="s">
        <v>18655</v>
      </c>
      <c r="E5349">
        <v>903</v>
      </c>
      <c r="F5349" t="s">
        <v>821</v>
      </c>
      <c r="G5349" t="s">
        <v>324</v>
      </c>
      <c r="H5349" t="s">
        <v>833</v>
      </c>
      <c r="I5349" t="s">
        <v>18656</v>
      </c>
      <c r="J5349">
        <v>6.0544000000000002</v>
      </c>
      <c r="K5349">
        <v>0</v>
      </c>
      <c r="L5349">
        <v>0</v>
      </c>
      <c r="M5349">
        <v>0</v>
      </c>
      <c r="N5349">
        <v>0</v>
      </c>
      <c r="P5349">
        <v>0</v>
      </c>
      <c r="Q5349">
        <v>0</v>
      </c>
      <c r="R5349">
        <v>0</v>
      </c>
      <c r="S5349" t="s">
        <v>223</v>
      </c>
      <c r="T5349">
        <v>0</v>
      </c>
      <c r="U5349" t="s">
        <v>18654</v>
      </c>
      <c r="V5349" t="s">
        <v>455</v>
      </c>
      <c r="W5349" t="s">
        <v>225</v>
      </c>
      <c r="Y5349">
        <v>0</v>
      </c>
      <c r="AB5349">
        <v>0</v>
      </c>
      <c r="AC5349">
        <v>0</v>
      </c>
      <c r="AD5349">
        <v>0</v>
      </c>
      <c r="AE5349">
        <v>0</v>
      </c>
      <c r="AF5349">
        <v>0</v>
      </c>
      <c r="AQ5349">
        <v>1</v>
      </c>
      <c r="AR5349">
        <f t="shared" si="83"/>
        <v>0</v>
      </c>
      <c r="AS5349">
        <v>1</v>
      </c>
      <c r="AT5349" t="s">
        <v>131</v>
      </c>
      <c r="AU5349">
        <v>40</v>
      </c>
    </row>
    <row r="5350" spans="1:47">
      <c r="A5350" t="s">
        <v>18657</v>
      </c>
      <c r="C5350">
        <v>310</v>
      </c>
      <c r="D5350" t="s">
        <v>18658</v>
      </c>
      <c r="E5350">
        <v>101</v>
      </c>
      <c r="F5350" t="s">
        <v>18659</v>
      </c>
      <c r="G5350" t="s">
        <v>1783</v>
      </c>
      <c r="H5350" t="s">
        <v>220</v>
      </c>
      <c r="I5350" t="s">
        <v>18660</v>
      </c>
      <c r="J5350">
        <v>0.39862999999999998</v>
      </c>
      <c r="K5350">
        <v>1</v>
      </c>
      <c r="L5350">
        <v>1</v>
      </c>
      <c r="M5350">
        <v>1</v>
      </c>
      <c r="N5350">
        <v>1</v>
      </c>
      <c r="O5350" t="s">
        <v>225</v>
      </c>
      <c r="P5350">
        <v>0</v>
      </c>
      <c r="Q5350">
        <v>1</v>
      </c>
      <c r="R5350">
        <v>4500</v>
      </c>
      <c r="S5350" t="s">
        <v>223</v>
      </c>
      <c r="T5350">
        <v>4500</v>
      </c>
      <c r="U5350" t="s">
        <v>18657</v>
      </c>
      <c r="V5350" t="s">
        <v>413</v>
      </c>
      <c r="W5350" t="s">
        <v>225</v>
      </c>
      <c r="X5350" t="s">
        <v>225</v>
      </c>
      <c r="Y5350">
        <v>4500</v>
      </c>
      <c r="AB5350">
        <v>1</v>
      </c>
      <c r="AC5350">
        <v>1</v>
      </c>
      <c r="AD5350">
        <v>3</v>
      </c>
      <c r="AE5350">
        <v>1560</v>
      </c>
      <c r="AF5350">
        <v>2</v>
      </c>
      <c r="AQ5350">
        <v>1</v>
      </c>
      <c r="AR5350">
        <f t="shared" si="83"/>
        <v>4.6463999999999999</v>
      </c>
      <c r="AS5350">
        <v>1</v>
      </c>
      <c r="AT5350" t="s">
        <v>112</v>
      </c>
      <c r="AU5350">
        <v>20</v>
      </c>
    </row>
    <row r="5351" spans="1:47">
      <c r="A5351" t="s">
        <v>18661</v>
      </c>
      <c r="C5351">
        <v>310</v>
      </c>
      <c r="D5351" t="s">
        <v>18662</v>
      </c>
      <c r="E5351">
        <v>101</v>
      </c>
      <c r="F5351" t="s">
        <v>18663</v>
      </c>
      <c r="G5351" t="s">
        <v>422</v>
      </c>
      <c r="H5351" t="s">
        <v>220</v>
      </c>
      <c r="I5351" t="s">
        <v>18664</v>
      </c>
      <c r="J5351">
        <v>0.27138000000000001</v>
      </c>
      <c r="K5351">
        <v>1</v>
      </c>
      <c r="L5351">
        <v>1</v>
      </c>
      <c r="M5351">
        <v>1</v>
      </c>
      <c r="N5351">
        <v>1</v>
      </c>
      <c r="O5351" t="s">
        <v>225</v>
      </c>
      <c r="P5351">
        <v>0</v>
      </c>
      <c r="Q5351">
        <v>1</v>
      </c>
      <c r="R5351">
        <v>6900</v>
      </c>
      <c r="S5351" t="s">
        <v>223</v>
      </c>
      <c r="T5351">
        <v>6900</v>
      </c>
      <c r="U5351" t="s">
        <v>18661</v>
      </c>
      <c r="V5351" t="s">
        <v>455</v>
      </c>
      <c r="W5351" t="s">
        <v>225</v>
      </c>
      <c r="X5351" t="s">
        <v>225</v>
      </c>
      <c r="Y5351">
        <v>6900</v>
      </c>
      <c r="AB5351">
        <v>1</v>
      </c>
      <c r="AC5351">
        <v>1</v>
      </c>
      <c r="AD5351">
        <v>4</v>
      </c>
      <c r="AE5351">
        <v>1358</v>
      </c>
      <c r="AF5351">
        <v>1</v>
      </c>
      <c r="AQ5351">
        <v>1</v>
      </c>
      <c r="AR5351">
        <f t="shared" si="83"/>
        <v>9.68</v>
      </c>
      <c r="AS5351">
        <v>1</v>
      </c>
      <c r="AT5351" t="s">
        <v>127</v>
      </c>
      <c r="AU5351">
        <v>35</v>
      </c>
    </row>
    <row r="5352" spans="1:47">
      <c r="A5352" t="s">
        <v>18665</v>
      </c>
      <c r="C5352">
        <v>310</v>
      </c>
      <c r="D5352" t="s">
        <v>18666</v>
      </c>
      <c r="E5352">
        <v>132</v>
      </c>
      <c r="F5352" t="s">
        <v>14122</v>
      </c>
      <c r="G5352" t="s">
        <v>1783</v>
      </c>
      <c r="H5352" t="s">
        <v>260</v>
      </c>
      <c r="I5352" t="s">
        <v>18667</v>
      </c>
      <c r="J5352">
        <v>0.11878</v>
      </c>
      <c r="K5352">
        <v>0</v>
      </c>
      <c r="L5352">
        <v>0</v>
      </c>
      <c r="M5352">
        <v>0</v>
      </c>
      <c r="N5352">
        <v>0</v>
      </c>
      <c r="P5352">
        <v>0</v>
      </c>
      <c r="Q5352">
        <v>0</v>
      </c>
      <c r="R5352">
        <v>0</v>
      </c>
      <c r="S5352" t="s">
        <v>223</v>
      </c>
      <c r="T5352">
        <v>0</v>
      </c>
      <c r="U5352" t="s">
        <v>18665</v>
      </c>
      <c r="V5352" t="s">
        <v>455</v>
      </c>
      <c r="W5352" t="s">
        <v>225</v>
      </c>
      <c r="Y5352">
        <v>0</v>
      </c>
      <c r="AB5352">
        <v>0</v>
      </c>
      <c r="AC5352">
        <v>0</v>
      </c>
      <c r="AD5352">
        <v>0</v>
      </c>
      <c r="AE5352">
        <v>0</v>
      </c>
      <c r="AF5352">
        <v>0</v>
      </c>
      <c r="AQ5352">
        <v>1</v>
      </c>
      <c r="AR5352">
        <f t="shared" si="83"/>
        <v>0</v>
      </c>
      <c r="AS5352">
        <v>1</v>
      </c>
      <c r="AT5352" t="s">
        <v>112</v>
      </c>
      <c r="AU5352">
        <v>20</v>
      </c>
    </row>
    <row r="5353" spans="1:47">
      <c r="A5353" t="s">
        <v>18668</v>
      </c>
      <c r="C5353">
        <v>310</v>
      </c>
      <c r="D5353" t="s">
        <v>18669</v>
      </c>
      <c r="E5353">
        <v>392</v>
      </c>
      <c r="F5353" t="s">
        <v>18569</v>
      </c>
      <c r="G5353" t="s">
        <v>11287</v>
      </c>
      <c r="H5353" t="s">
        <v>11501</v>
      </c>
      <c r="I5353" t="s">
        <v>18670</v>
      </c>
      <c r="J5353">
        <v>7.8890000000000002E-2</v>
      </c>
      <c r="K5353">
        <v>0</v>
      </c>
      <c r="L5353">
        <v>0</v>
      </c>
      <c r="M5353">
        <v>0</v>
      </c>
      <c r="N5353">
        <v>0</v>
      </c>
      <c r="P5353">
        <v>0</v>
      </c>
      <c r="Q5353">
        <v>0</v>
      </c>
      <c r="R5353">
        <v>0</v>
      </c>
      <c r="S5353" t="s">
        <v>223</v>
      </c>
      <c r="T5353">
        <v>0</v>
      </c>
      <c r="U5353" t="s">
        <v>18668</v>
      </c>
      <c r="V5353" t="s">
        <v>455</v>
      </c>
      <c r="W5353" t="s">
        <v>225</v>
      </c>
      <c r="Y5353">
        <v>0</v>
      </c>
      <c r="AB5353">
        <v>0</v>
      </c>
      <c r="AC5353">
        <v>0</v>
      </c>
      <c r="AD5353">
        <v>0</v>
      </c>
      <c r="AE5353">
        <v>0</v>
      </c>
      <c r="AF5353">
        <v>0</v>
      </c>
      <c r="AQ5353">
        <v>1</v>
      </c>
      <c r="AR5353">
        <f t="shared" si="83"/>
        <v>0</v>
      </c>
      <c r="AS5353">
        <v>1</v>
      </c>
      <c r="AT5353" t="s">
        <v>132</v>
      </c>
      <c r="AU5353">
        <v>41</v>
      </c>
    </row>
    <row r="5354" spans="1:47">
      <c r="A5354" t="s">
        <v>18671</v>
      </c>
      <c r="C5354">
        <v>310</v>
      </c>
      <c r="D5354" t="s">
        <v>17946</v>
      </c>
      <c r="E5354">
        <v>330</v>
      </c>
      <c r="F5354" t="s">
        <v>14991</v>
      </c>
      <c r="G5354" t="s">
        <v>422</v>
      </c>
      <c r="H5354" t="s">
        <v>18672</v>
      </c>
      <c r="I5354" t="s">
        <v>18673</v>
      </c>
      <c r="J5354">
        <v>1.5474300000000001</v>
      </c>
      <c r="K5354">
        <v>0</v>
      </c>
      <c r="L5354">
        <v>0</v>
      </c>
      <c r="M5354">
        <v>0</v>
      </c>
      <c r="N5354">
        <v>0</v>
      </c>
      <c r="P5354">
        <v>0</v>
      </c>
      <c r="Q5354">
        <v>0</v>
      </c>
      <c r="R5354">
        <v>0</v>
      </c>
      <c r="S5354" t="s">
        <v>223</v>
      </c>
      <c r="T5354">
        <v>0</v>
      </c>
      <c r="U5354" t="s">
        <v>18671</v>
      </c>
      <c r="Y5354">
        <v>0</v>
      </c>
      <c r="AB5354">
        <v>0</v>
      </c>
      <c r="AC5354">
        <v>0</v>
      </c>
      <c r="AD5354">
        <v>0</v>
      </c>
      <c r="AE5354">
        <v>0</v>
      </c>
      <c r="AF5354">
        <v>0</v>
      </c>
      <c r="AQ5354">
        <v>1</v>
      </c>
      <c r="AR5354">
        <f t="shared" si="83"/>
        <v>0</v>
      </c>
      <c r="AS5354">
        <v>1</v>
      </c>
      <c r="AT5354" t="s">
        <v>127</v>
      </c>
      <c r="AU5354">
        <v>35</v>
      </c>
    </row>
    <row r="5355" spans="1:47">
      <c r="A5355" t="s">
        <v>18674</v>
      </c>
      <c r="C5355">
        <v>310</v>
      </c>
      <c r="D5355" t="s">
        <v>18675</v>
      </c>
      <c r="E5355">
        <v>131</v>
      </c>
      <c r="F5355" t="s">
        <v>18676</v>
      </c>
      <c r="G5355" t="s">
        <v>1783</v>
      </c>
      <c r="H5355" t="s">
        <v>407</v>
      </c>
      <c r="I5355" t="s">
        <v>18677</v>
      </c>
      <c r="J5355">
        <v>0.42752000000000001</v>
      </c>
      <c r="K5355">
        <v>0</v>
      </c>
      <c r="L5355">
        <v>0</v>
      </c>
      <c r="M5355">
        <v>0</v>
      </c>
      <c r="N5355">
        <v>0</v>
      </c>
      <c r="P5355">
        <v>0</v>
      </c>
      <c r="Q5355">
        <v>0</v>
      </c>
      <c r="R5355">
        <v>0</v>
      </c>
      <c r="S5355" t="s">
        <v>223</v>
      </c>
      <c r="T5355">
        <v>0</v>
      </c>
      <c r="U5355" t="s">
        <v>18674</v>
      </c>
      <c r="Y5355">
        <v>0</v>
      </c>
      <c r="AB5355">
        <v>0</v>
      </c>
      <c r="AC5355">
        <v>0</v>
      </c>
      <c r="AD5355">
        <v>0</v>
      </c>
      <c r="AE5355">
        <v>0</v>
      </c>
      <c r="AF5355">
        <v>0</v>
      </c>
      <c r="AQ5355">
        <v>1</v>
      </c>
      <c r="AR5355">
        <f t="shared" si="83"/>
        <v>0</v>
      </c>
      <c r="AS5355">
        <v>1</v>
      </c>
      <c r="AT5355" t="s">
        <v>112</v>
      </c>
      <c r="AU5355">
        <v>20</v>
      </c>
    </row>
    <row r="5356" spans="1:47">
      <c r="A5356" t="s">
        <v>248</v>
      </c>
      <c r="C5356">
        <v>310</v>
      </c>
      <c r="E5356">
        <v>0</v>
      </c>
      <c r="J5356">
        <v>41.030659999999997</v>
      </c>
      <c r="K5356">
        <v>0</v>
      </c>
      <c r="L5356">
        <v>0</v>
      </c>
      <c r="M5356">
        <v>0</v>
      </c>
      <c r="N5356">
        <v>0</v>
      </c>
      <c r="P5356">
        <v>0</v>
      </c>
      <c r="Q5356">
        <v>0</v>
      </c>
      <c r="R5356">
        <v>0</v>
      </c>
      <c r="S5356" t="s">
        <v>249</v>
      </c>
      <c r="T5356">
        <v>0</v>
      </c>
      <c r="Y5356">
        <v>0</v>
      </c>
      <c r="AB5356">
        <v>0</v>
      </c>
      <c r="AC5356">
        <v>0</v>
      </c>
      <c r="AD5356">
        <v>0</v>
      </c>
      <c r="AE5356">
        <v>0</v>
      </c>
      <c r="AF5356">
        <v>0</v>
      </c>
      <c r="AQ5356">
        <v>0</v>
      </c>
      <c r="AR5356">
        <f t="shared" si="83"/>
        <v>0</v>
      </c>
      <c r="AS5356">
        <v>1</v>
      </c>
      <c r="AT5356" t="s">
        <v>112</v>
      </c>
      <c r="AU5356">
        <v>20</v>
      </c>
    </row>
    <row r="5357" spans="1:47">
      <c r="A5357" t="s">
        <v>18678</v>
      </c>
      <c r="C5357">
        <v>310</v>
      </c>
      <c r="D5357" t="s">
        <v>18679</v>
      </c>
      <c r="E5357">
        <v>132</v>
      </c>
      <c r="F5357" t="s">
        <v>18680</v>
      </c>
      <c r="G5357" t="s">
        <v>1783</v>
      </c>
      <c r="H5357" t="s">
        <v>260</v>
      </c>
      <c r="I5357" t="s">
        <v>18681</v>
      </c>
      <c r="J5357">
        <v>0.40016000000000002</v>
      </c>
      <c r="K5357">
        <v>0</v>
      </c>
      <c r="L5357">
        <v>0</v>
      </c>
      <c r="M5357">
        <v>0</v>
      </c>
      <c r="N5357">
        <v>0</v>
      </c>
      <c r="P5357">
        <v>0</v>
      </c>
      <c r="Q5357">
        <v>0</v>
      </c>
      <c r="R5357">
        <v>0</v>
      </c>
      <c r="S5357" t="s">
        <v>223</v>
      </c>
      <c r="T5357">
        <v>0</v>
      </c>
      <c r="U5357" t="s">
        <v>18678</v>
      </c>
      <c r="Y5357">
        <v>0</v>
      </c>
      <c r="AB5357">
        <v>0</v>
      </c>
      <c r="AC5357">
        <v>0</v>
      </c>
      <c r="AD5357">
        <v>0</v>
      </c>
      <c r="AE5357">
        <v>0</v>
      </c>
      <c r="AF5357">
        <v>0</v>
      </c>
      <c r="AQ5357">
        <v>1</v>
      </c>
      <c r="AR5357">
        <f t="shared" si="83"/>
        <v>0</v>
      </c>
      <c r="AS5357">
        <v>1</v>
      </c>
      <c r="AT5357" t="s">
        <v>112</v>
      </c>
      <c r="AU5357">
        <v>20</v>
      </c>
    </row>
    <row r="5358" spans="1:47">
      <c r="A5358" t="s">
        <v>18682</v>
      </c>
      <c r="C5358">
        <v>310</v>
      </c>
      <c r="D5358" t="s">
        <v>18683</v>
      </c>
      <c r="E5358">
        <v>130</v>
      </c>
      <c r="F5358" t="s">
        <v>14663</v>
      </c>
      <c r="G5358" t="s">
        <v>11287</v>
      </c>
      <c r="H5358" t="s">
        <v>2642</v>
      </c>
      <c r="I5358" t="s">
        <v>18684</v>
      </c>
      <c r="J5358">
        <v>0.44714999999999999</v>
      </c>
      <c r="K5358">
        <v>1</v>
      </c>
      <c r="L5358">
        <v>1</v>
      </c>
      <c r="M5358">
        <v>1</v>
      </c>
      <c r="N5358">
        <v>1</v>
      </c>
      <c r="O5358" t="s">
        <v>225</v>
      </c>
      <c r="P5358">
        <v>0</v>
      </c>
      <c r="Q5358">
        <v>1</v>
      </c>
      <c r="R5358">
        <v>0</v>
      </c>
      <c r="S5358" t="s">
        <v>223</v>
      </c>
      <c r="T5358">
        <v>0</v>
      </c>
      <c r="U5358" t="s">
        <v>18682</v>
      </c>
      <c r="V5358" t="s">
        <v>455</v>
      </c>
      <c r="W5358" t="s">
        <v>225</v>
      </c>
      <c r="X5358" t="s">
        <v>225</v>
      </c>
      <c r="Y5358">
        <v>0</v>
      </c>
      <c r="AB5358">
        <v>1</v>
      </c>
      <c r="AC5358">
        <v>1</v>
      </c>
      <c r="AD5358">
        <v>3</v>
      </c>
      <c r="AE5358">
        <v>1314</v>
      </c>
      <c r="AF5358">
        <v>1</v>
      </c>
      <c r="AQ5358">
        <v>2</v>
      </c>
      <c r="AR5358">
        <f t="shared" si="83"/>
        <v>9.68</v>
      </c>
      <c r="AS5358">
        <v>1</v>
      </c>
      <c r="AT5358" t="s">
        <v>132</v>
      </c>
      <c r="AU5358">
        <v>41</v>
      </c>
    </row>
    <row r="5359" spans="1:47">
      <c r="A5359" t="s">
        <v>18685</v>
      </c>
      <c r="C5359">
        <v>310</v>
      </c>
      <c r="D5359" t="s">
        <v>18686</v>
      </c>
      <c r="E5359">
        <v>720</v>
      </c>
      <c r="F5359" t="s">
        <v>14663</v>
      </c>
      <c r="G5359" t="s">
        <v>324</v>
      </c>
      <c r="H5359" t="s">
        <v>1665</v>
      </c>
      <c r="I5359" t="s">
        <v>18687</v>
      </c>
      <c r="J5359">
        <v>1.36208</v>
      </c>
      <c r="K5359">
        <v>0</v>
      </c>
      <c r="L5359">
        <v>0</v>
      </c>
      <c r="M5359">
        <v>0</v>
      </c>
      <c r="N5359">
        <v>0</v>
      </c>
      <c r="P5359">
        <v>0</v>
      </c>
      <c r="Q5359">
        <v>0</v>
      </c>
      <c r="R5359">
        <v>0</v>
      </c>
      <c r="S5359" t="s">
        <v>223</v>
      </c>
      <c r="T5359">
        <v>0</v>
      </c>
      <c r="U5359" t="s">
        <v>18685</v>
      </c>
      <c r="Y5359">
        <v>0</v>
      </c>
      <c r="AB5359">
        <v>0</v>
      </c>
      <c r="AC5359">
        <v>0</v>
      </c>
      <c r="AD5359">
        <v>0</v>
      </c>
      <c r="AE5359">
        <v>0</v>
      </c>
      <c r="AF5359">
        <v>0</v>
      </c>
      <c r="AQ5359">
        <v>1</v>
      </c>
      <c r="AR5359">
        <f t="shared" si="83"/>
        <v>0</v>
      </c>
      <c r="AS5359">
        <v>1</v>
      </c>
      <c r="AT5359" t="s">
        <v>131</v>
      </c>
      <c r="AU5359">
        <v>40</v>
      </c>
    </row>
    <row r="5360" spans="1:47">
      <c r="A5360" t="s">
        <v>18688</v>
      </c>
      <c r="C5360">
        <v>310</v>
      </c>
      <c r="D5360" t="s">
        <v>18689</v>
      </c>
      <c r="E5360">
        <v>720</v>
      </c>
      <c r="F5360" t="s">
        <v>14663</v>
      </c>
      <c r="G5360" t="s">
        <v>1783</v>
      </c>
      <c r="H5360" t="s">
        <v>1665</v>
      </c>
      <c r="I5360" t="s">
        <v>18690</v>
      </c>
      <c r="J5360">
        <v>6.8564400000000001</v>
      </c>
      <c r="K5360">
        <v>0</v>
      </c>
      <c r="L5360">
        <v>0</v>
      </c>
      <c r="M5360">
        <v>0</v>
      </c>
      <c r="N5360">
        <v>0</v>
      </c>
      <c r="P5360">
        <v>0</v>
      </c>
      <c r="Q5360">
        <v>0</v>
      </c>
      <c r="R5360">
        <v>0</v>
      </c>
      <c r="S5360" t="s">
        <v>223</v>
      </c>
      <c r="T5360">
        <v>0</v>
      </c>
      <c r="U5360" t="s">
        <v>18688</v>
      </c>
      <c r="Y5360">
        <v>0</v>
      </c>
      <c r="AB5360">
        <v>0</v>
      </c>
      <c r="AC5360">
        <v>0</v>
      </c>
      <c r="AD5360">
        <v>0</v>
      </c>
      <c r="AE5360">
        <v>0</v>
      </c>
      <c r="AF5360">
        <v>0</v>
      </c>
      <c r="AQ5360">
        <v>1</v>
      </c>
      <c r="AR5360">
        <f t="shared" si="83"/>
        <v>0</v>
      </c>
      <c r="AS5360">
        <v>1</v>
      </c>
      <c r="AT5360" t="s">
        <v>112</v>
      </c>
      <c r="AU5360">
        <v>20</v>
      </c>
    </row>
    <row r="5361" spans="1:47">
      <c r="A5361" t="s">
        <v>18691</v>
      </c>
      <c r="C5361">
        <v>310</v>
      </c>
      <c r="D5361" t="s">
        <v>18692</v>
      </c>
      <c r="E5361">
        <v>101</v>
      </c>
      <c r="F5361" t="s">
        <v>18693</v>
      </c>
      <c r="G5361" t="s">
        <v>422</v>
      </c>
      <c r="H5361" t="s">
        <v>220</v>
      </c>
      <c r="I5361" t="s">
        <v>18694</v>
      </c>
      <c r="J5361">
        <v>0.26748</v>
      </c>
      <c r="K5361">
        <v>1</v>
      </c>
      <c r="L5361">
        <v>1</v>
      </c>
      <c r="M5361">
        <v>1</v>
      </c>
      <c r="N5361">
        <v>1</v>
      </c>
      <c r="O5361" t="s">
        <v>225</v>
      </c>
      <c r="P5361">
        <v>0</v>
      </c>
      <c r="Q5361">
        <v>1</v>
      </c>
      <c r="R5361">
        <v>11300</v>
      </c>
      <c r="S5361" t="s">
        <v>223</v>
      </c>
      <c r="T5361">
        <v>11300</v>
      </c>
      <c r="U5361" t="s">
        <v>18691</v>
      </c>
      <c r="V5361" t="s">
        <v>455</v>
      </c>
      <c r="W5361" t="s">
        <v>225</v>
      </c>
      <c r="X5361" t="s">
        <v>225</v>
      </c>
      <c r="Y5361">
        <v>11300</v>
      </c>
      <c r="AB5361">
        <v>1</v>
      </c>
      <c r="AC5361">
        <v>1</v>
      </c>
      <c r="AD5361">
        <v>3</v>
      </c>
      <c r="AE5361">
        <v>1216</v>
      </c>
      <c r="AF5361">
        <v>1</v>
      </c>
      <c r="AQ5361">
        <v>1</v>
      </c>
      <c r="AR5361">
        <f t="shared" si="83"/>
        <v>9.68</v>
      </c>
      <c r="AS5361">
        <v>1</v>
      </c>
      <c r="AT5361" t="s">
        <v>127</v>
      </c>
      <c r="AU5361">
        <v>35</v>
      </c>
    </row>
    <row r="5362" spans="1:47">
      <c r="A5362" t="s">
        <v>18695</v>
      </c>
      <c r="C5362">
        <v>310</v>
      </c>
      <c r="D5362" t="s">
        <v>18696</v>
      </c>
      <c r="E5362">
        <v>390</v>
      </c>
      <c r="F5362" t="s">
        <v>14663</v>
      </c>
      <c r="G5362" t="s">
        <v>11287</v>
      </c>
      <c r="H5362" t="s">
        <v>10741</v>
      </c>
      <c r="I5362" t="s">
        <v>18697</v>
      </c>
      <c r="J5362">
        <v>0.51295999999999997</v>
      </c>
      <c r="K5362">
        <v>1</v>
      </c>
      <c r="L5362">
        <v>0</v>
      </c>
      <c r="M5362">
        <v>1</v>
      </c>
      <c r="N5362">
        <v>0</v>
      </c>
      <c r="O5362" t="s">
        <v>225</v>
      </c>
      <c r="P5362">
        <v>0</v>
      </c>
      <c r="Q5362">
        <v>1</v>
      </c>
      <c r="R5362">
        <v>0</v>
      </c>
      <c r="S5362" t="s">
        <v>223</v>
      </c>
      <c r="T5362">
        <v>0</v>
      </c>
      <c r="U5362" t="s">
        <v>18695</v>
      </c>
      <c r="V5362" t="s">
        <v>455</v>
      </c>
      <c r="W5362" t="s">
        <v>225</v>
      </c>
      <c r="Y5362">
        <v>0</v>
      </c>
      <c r="AB5362">
        <v>1</v>
      </c>
      <c r="AC5362">
        <v>0</v>
      </c>
      <c r="AD5362">
        <v>0</v>
      </c>
      <c r="AE5362">
        <v>0</v>
      </c>
      <c r="AF5362">
        <v>0</v>
      </c>
      <c r="AG5362" t="s">
        <v>18698</v>
      </c>
      <c r="AQ5362">
        <v>1</v>
      </c>
      <c r="AR5362">
        <f t="shared" si="83"/>
        <v>9.68</v>
      </c>
      <c r="AS5362">
        <v>1</v>
      </c>
      <c r="AT5362" t="s">
        <v>132</v>
      </c>
      <c r="AU5362">
        <v>41</v>
      </c>
    </row>
    <row r="5363" spans="1:47">
      <c r="A5363" t="s">
        <v>18699</v>
      </c>
      <c r="C5363">
        <v>310</v>
      </c>
      <c r="D5363" t="s">
        <v>18700</v>
      </c>
      <c r="E5363">
        <v>101</v>
      </c>
      <c r="F5363" t="s">
        <v>18701</v>
      </c>
      <c r="G5363" t="s">
        <v>422</v>
      </c>
      <c r="H5363" t="s">
        <v>220</v>
      </c>
      <c r="I5363" t="s">
        <v>18702</v>
      </c>
      <c r="J5363">
        <v>0.48380000000000001</v>
      </c>
      <c r="K5363">
        <v>1</v>
      </c>
      <c r="L5363">
        <v>1</v>
      </c>
      <c r="M5363">
        <v>1</v>
      </c>
      <c r="N5363">
        <v>1</v>
      </c>
      <c r="O5363" t="s">
        <v>225</v>
      </c>
      <c r="P5363">
        <v>0</v>
      </c>
      <c r="Q5363">
        <v>1</v>
      </c>
      <c r="R5363">
        <v>8000</v>
      </c>
      <c r="S5363" t="s">
        <v>223</v>
      </c>
      <c r="T5363">
        <v>8000</v>
      </c>
      <c r="U5363" t="s">
        <v>18699</v>
      </c>
      <c r="V5363" t="s">
        <v>455</v>
      </c>
      <c r="W5363" t="s">
        <v>225</v>
      </c>
      <c r="X5363" t="s">
        <v>225</v>
      </c>
      <c r="Y5363">
        <v>8000</v>
      </c>
      <c r="AB5363">
        <v>1</v>
      </c>
      <c r="AC5363">
        <v>1</v>
      </c>
      <c r="AD5363">
        <v>3</v>
      </c>
      <c r="AE5363">
        <v>960</v>
      </c>
      <c r="AF5363">
        <v>1</v>
      </c>
      <c r="AQ5363">
        <v>1</v>
      </c>
      <c r="AR5363">
        <f t="shared" si="83"/>
        <v>9.68</v>
      </c>
      <c r="AS5363">
        <v>1</v>
      </c>
      <c r="AT5363" t="s">
        <v>127</v>
      </c>
      <c r="AU5363">
        <v>35</v>
      </c>
    </row>
    <row r="5364" spans="1:47">
      <c r="A5364" t="s">
        <v>18703</v>
      </c>
      <c r="C5364">
        <v>310</v>
      </c>
      <c r="D5364" t="s">
        <v>18704</v>
      </c>
      <c r="E5364">
        <v>132</v>
      </c>
      <c r="F5364" t="s">
        <v>18569</v>
      </c>
      <c r="G5364" t="s">
        <v>11287</v>
      </c>
      <c r="H5364" t="s">
        <v>260</v>
      </c>
      <c r="I5364" t="s">
        <v>18705</v>
      </c>
      <c r="J5364">
        <v>8.4169999999999995E-2</v>
      </c>
      <c r="K5364">
        <v>0</v>
      </c>
      <c r="L5364">
        <v>0</v>
      </c>
      <c r="M5364">
        <v>0</v>
      </c>
      <c r="N5364">
        <v>0</v>
      </c>
      <c r="P5364">
        <v>0</v>
      </c>
      <c r="Q5364">
        <v>0</v>
      </c>
      <c r="R5364">
        <v>0</v>
      </c>
      <c r="S5364" t="s">
        <v>223</v>
      </c>
      <c r="T5364">
        <v>0</v>
      </c>
      <c r="U5364" t="s">
        <v>18703</v>
      </c>
      <c r="V5364" t="s">
        <v>455</v>
      </c>
      <c r="W5364" t="s">
        <v>225</v>
      </c>
      <c r="Y5364">
        <v>0</v>
      </c>
      <c r="AB5364">
        <v>0</v>
      </c>
      <c r="AC5364">
        <v>0</v>
      </c>
      <c r="AD5364">
        <v>0</v>
      </c>
      <c r="AE5364">
        <v>0</v>
      </c>
      <c r="AF5364">
        <v>0</v>
      </c>
      <c r="AQ5364">
        <v>2</v>
      </c>
      <c r="AR5364">
        <f t="shared" si="83"/>
        <v>0</v>
      </c>
      <c r="AS5364">
        <v>1</v>
      </c>
      <c r="AT5364" t="s">
        <v>132</v>
      </c>
      <c r="AU5364">
        <v>41</v>
      </c>
    </row>
    <row r="5365" spans="1:47">
      <c r="A5365" t="s">
        <v>18706</v>
      </c>
      <c r="C5365">
        <v>310</v>
      </c>
      <c r="D5365" t="s">
        <v>18707</v>
      </c>
      <c r="E5365">
        <v>101</v>
      </c>
      <c r="F5365" t="s">
        <v>18680</v>
      </c>
      <c r="G5365" t="s">
        <v>1783</v>
      </c>
      <c r="H5365" t="s">
        <v>220</v>
      </c>
      <c r="I5365" t="s">
        <v>18708</v>
      </c>
      <c r="J5365">
        <v>2.2810299999999999</v>
      </c>
      <c r="K5365">
        <v>1</v>
      </c>
      <c r="L5365">
        <v>1</v>
      </c>
      <c r="M5365">
        <v>1</v>
      </c>
      <c r="N5365">
        <v>1</v>
      </c>
      <c r="O5365" t="s">
        <v>225</v>
      </c>
      <c r="P5365">
        <v>0</v>
      </c>
      <c r="Q5365">
        <v>1</v>
      </c>
      <c r="R5365">
        <v>1500</v>
      </c>
      <c r="S5365" t="s">
        <v>243</v>
      </c>
      <c r="T5365">
        <v>1500</v>
      </c>
      <c r="U5365" t="s">
        <v>18706</v>
      </c>
      <c r="V5365" t="s">
        <v>455</v>
      </c>
      <c r="W5365" t="s">
        <v>225</v>
      </c>
      <c r="X5365" t="s">
        <v>225</v>
      </c>
      <c r="Y5365">
        <v>1500</v>
      </c>
      <c r="AB5365">
        <v>1</v>
      </c>
      <c r="AC5365">
        <v>1</v>
      </c>
      <c r="AD5365">
        <v>2</v>
      </c>
      <c r="AE5365">
        <v>1522</v>
      </c>
      <c r="AF5365">
        <v>1</v>
      </c>
      <c r="AQ5365">
        <v>2</v>
      </c>
      <c r="AR5365">
        <f t="shared" si="83"/>
        <v>4.6463999999999999</v>
      </c>
      <c r="AS5365">
        <v>1</v>
      </c>
      <c r="AT5365" t="s">
        <v>112</v>
      </c>
      <c r="AU5365">
        <v>20</v>
      </c>
    </row>
    <row r="5366" spans="1:47">
      <c r="A5366" t="s">
        <v>18709</v>
      </c>
      <c r="C5366">
        <v>310</v>
      </c>
      <c r="D5366" t="s">
        <v>18710</v>
      </c>
      <c r="E5366">
        <v>132</v>
      </c>
      <c r="F5366" t="s">
        <v>18711</v>
      </c>
      <c r="G5366" t="s">
        <v>1783</v>
      </c>
      <c r="H5366" t="s">
        <v>260</v>
      </c>
      <c r="I5366" t="s">
        <v>18712</v>
      </c>
      <c r="J5366">
        <v>0.13236999999999999</v>
      </c>
      <c r="K5366">
        <v>0</v>
      </c>
      <c r="L5366">
        <v>0</v>
      </c>
      <c r="M5366">
        <v>0</v>
      </c>
      <c r="N5366">
        <v>0</v>
      </c>
      <c r="P5366">
        <v>0</v>
      </c>
      <c r="Q5366">
        <v>0</v>
      </c>
      <c r="R5366">
        <v>0</v>
      </c>
      <c r="S5366" t="s">
        <v>223</v>
      </c>
      <c r="T5366">
        <v>0</v>
      </c>
      <c r="U5366" t="s">
        <v>18709</v>
      </c>
      <c r="Y5366">
        <v>0</v>
      </c>
      <c r="AB5366">
        <v>0</v>
      </c>
      <c r="AC5366">
        <v>0</v>
      </c>
      <c r="AD5366">
        <v>0</v>
      </c>
      <c r="AE5366">
        <v>0</v>
      </c>
      <c r="AF5366">
        <v>0</v>
      </c>
      <c r="AQ5366">
        <v>1</v>
      </c>
      <c r="AR5366">
        <f t="shared" si="83"/>
        <v>0</v>
      </c>
      <c r="AS5366">
        <v>1</v>
      </c>
      <c r="AT5366" t="s">
        <v>112</v>
      </c>
      <c r="AU5366">
        <v>20</v>
      </c>
    </row>
    <row r="5367" spans="1:47">
      <c r="A5367" t="s">
        <v>18713</v>
      </c>
      <c r="C5367">
        <v>310</v>
      </c>
      <c r="D5367" t="s">
        <v>18714</v>
      </c>
      <c r="E5367">
        <v>720</v>
      </c>
      <c r="F5367" t="s">
        <v>18715</v>
      </c>
      <c r="H5367" t="s">
        <v>1665</v>
      </c>
      <c r="I5367" t="s">
        <v>18716</v>
      </c>
      <c r="J5367">
        <v>7.0894000000000004</v>
      </c>
      <c r="K5367">
        <v>0</v>
      </c>
      <c r="L5367">
        <v>0</v>
      </c>
      <c r="M5367">
        <v>0</v>
      </c>
      <c r="N5367">
        <v>0</v>
      </c>
      <c r="P5367">
        <v>0</v>
      </c>
      <c r="Q5367">
        <v>0</v>
      </c>
      <c r="R5367">
        <v>0</v>
      </c>
      <c r="S5367" t="s">
        <v>223</v>
      </c>
      <c r="T5367">
        <v>0</v>
      </c>
      <c r="U5367" t="s">
        <v>18713</v>
      </c>
      <c r="Y5367">
        <v>0</v>
      </c>
      <c r="AB5367">
        <v>0</v>
      </c>
      <c r="AC5367">
        <v>0</v>
      </c>
      <c r="AD5367">
        <v>0</v>
      </c>
      <c r="AE5367">
        <v>0</v>
      </c>
      <c r="AF5367">
        <v>0</v>
      </c>
      <c r="AQ5367">
        <v>1</v>
      </c>
      <c r="AR5367">
        <f t="shared" si="83"/>
        <v>0</v>
      </c>
      <c r="AS5367">
        <v>1</v>
      </c>
      <c r="AT5367" t="s">
        <v>128</v>
      </c>
      <c r="AU5367">
        <v>37</v>
      </c>
    </row>
    <row r="5368" spans="1:47">
      <c r="A5368" t="s">
        <v>18717</v>
      </c>
      <c r="C5368">
        <v>310</v>
      </c>
      <c r="D5368" t="s">
        <v>18718</v>
      </c>
      <c r="E5368">
        <v>132</v>
      </c>
      <c r="F5368" t="s">
        <v>18719</v>
      </c>
      <c r="G5368" t="s">
        <v>1783</v>
      </c>
      <c r="H5368" t="s">
        <v>260</v>
      </c>
      <c r="I5368" t="s">
        <v>18720</v>
      </c>
      <c r="J5368">
        <v>0.1361</v>
      </c>
      <c r="K5368">
        <v>0</v>
      </c>
      <c r="L5368">
        <v>0</v>
      </c>
      <c r="M5368">
        <v>0</v>
      </c>
      <c r="N5368">
        <v>0</v>
      </c>
      <c r="P5368">
        <v>0</v>
      </c>
      <c r="Q5368">
        <v>0</v>
      </c>
      <c r="R5368">
        <v>0</v>
      </c>
      <c r="S5368" t="s">
        <v>223</v>
      </c>
      <c r="T5368">
        <v>0</v>
      </c>
      <c r="U5368" t="s">
        <v>18717</v>
      </c>
      <c r="Y5368">
        <v>0</v>
      </c>
      <c r="AB5368">
        <v>0</v>
      </c>
      <c r="AC5368">
        <v>0</v>
      </c>
      <c r="AD5368">
        <v>0</v>
      </c>
      <c r="AE5368">
        <v>0</v>
      </c>
      <c r="AF5368">
        <v>0</v>
      </c>
      <c r="AQ5368">
        <v>1</v>
      </c>
      <c r="AR5368">
        <f t="shared" si="83"/>
        <v>0</v>
      </c>
      <c r="AS5368">
        <v>1</v>
      </c>
      <c r="AT5368" t="s">
        <v>112</v>
      </c>
      <c r="AU5368">
        <v>20</v>
      </c>
    </row>
    <row r="5369" spans="1:47">
      <c r="A5369" t="s">
        <v>18721</v>
      </c>
      <c r="C5369">
        <v>310</v>
      </c>
      <c r="D5369" t="s">
        <v>18722</v>
      </c>
      <c r="E5369">
        <v>101</v>
      </c>
      <c r="F5369" t="s">
        <v>18723</v>
      </c>
      <c r="G5369" t="s">
        <v>1783</v>
      </c>
      <c r="H5369" t="s">
        <v>220</v>
      </c>
      <c r="I5369" t="s">
        <v>18724</v>
      </c>
      <c r="J5369">
        <v>0.14707000000000001</v>
      </c>
      <c r="K5369">
        <v>1</v>
      </c>
      <c r="L5369">
        <v>1</v>
      </c>
      <c r="M5369">
        <v>1</v>
      </c>
      <c r="N5369">
        <v>1</v>
      </c>
      <c r="O5369" t="s">
        <v>225</v>
      </c>
      <c r="P5369">
        <v>0</v>
      </c>
      <c r="Q5369">
        <v>1</v>
      </c>
      <c r="R5369">
        <v>6300</v>
      </c>
      <c r="S5369" t="s">
        <v>223</v>
      </c>
      <c r="T5369">
        <v>6300</v>
      </c>
      <c r="U5369" t="s">
        <v>18721</v>
      </c>
      <c r="V5369" t="s">
        <v>413</v>
      </c>
      <c r="W5369" t="s">
        <v>225</v>
      </c>
      <c r="X5369" t="s">
        <v>225</v>
      </c>
      <c r="Y5369">
        <v>6300</v>
      </c>
      <c r="AB5369">
        <v>1</v>
      </c>
      <c r="AC5369">
        <v>1</v>
      </c>
      <c r="AD5369">
        <v>2</v>
      </c>
      <c r="AE5369">
        <v>480</v>
      </c>
      <c r="AF5369">
        <v>1</v>
      </c>
      <c r="AQ5369">
        <v>1</v>
      </c>
      <c r="AR5369">
        <f t="shared" si="83"/>
        <v>4.6463999999999999</v>
      </c>
      <c r="AS5369">
        <v>1</v>
      </c>
      <c r="AT5369" t="s">
        <v>112</v>
      </c>
      <c r="AU5369">
        <v>20</v>
      </c>
    </row>
    <row r="5370" spans="1:47">
      <c r="A5370" t="s">
        <v>18725</v>
      </c>
      <c r="C5370">
        <v>310</v>
      </c>
      <c r="D5370" t="s">
        <v>18726</v>
      </c>
      <c r="E5370">
        <v>101</v>
      </c>
      <c r="F5370" t="s">
        <v>18727</v>
      </c>
      <c r="G5370" t="s">
        <v>1783</v>
      </c>
      <c r="H5370" t="s">
        <v>220</v>
      </c>
      <c r="I5370" t="s">
        <v>18728</v>
      </c>
      <c r="J5370">
        <v>0.12816</v>
      </c>
      <c r="K5370">
        <v>1</v>
      </c>
      <c r="L5370">
        <v>1</v>
      </c>
      <c r="M5370">
        <v>1</v>
      </c>
      <c r="N5370">
        <v>1</v>
      </c>
      <c r="O5370" t="s">
        <v>225</v>
      </c>
      <c r="P5370">
        <v>0</v>
      </c>
      <c r="Q5370">
        <v>1</v>
      </c>
      <c r="R5370">
        <v>6600</v>
      </c>
      <c r="S5370" t="s">
        <v>223</v>
      </c>
      <c r="T5370">
        <v>6600</v>
      </c>
      <c r="U5370" t="s">
        <v>18725</v>
      </c>
      <c r="V5370" t="s">
        <v>455</v>
      </c>
      <c r="W5370" t="s">
        <v>225</v>
      </c>
      <c r="X5370" t="s">
        <v>225</v>
      </c>
      <c r="Y5370">
        <v>6600</v>
      </c>
      <c r="AB5370">
        <v>1</v>
      </c>
      <c r="AC5370">
        <v>1</v>
      </c>
      <c r="AD5370">
        <v>2</v>
      </c>
      <c r="AE5370">
        <v>1032</v>
      </c>
      <c r="AF5370">
        <v>1</v>
      </c>
      <c r="AQ5370">
        <v>1</v>
      </c>
      <c r="AR5370">
        <f t="shared" si="83"/>
        <v>4.6463999999999999</v>
      </c>
      <c r="AS5370">
        <v>1</v>
      </c>
      <c r="AT5370" t="s">
        <v>112</v>
      </c>
      <c r="AU5370">
        <v>20</v>
      </c>
    </row>
    <row r="5371" spans="1:47">
      <c r="A5371" t="s">
        <v>18729</v>
      </c>
      <c r="C5371">
        <v>310</v>
      </c>
      <c r="D5371" t="s">
        <v>18689</v>
      </c>
      <c r="E5371">
        <v>720</v>
      </c>
      <c r="F5371" t="s">
        <v>14663</v>
      </c>
      <c r="G5371" t="s">
        <v>1783</v>
      </c>
      <c r="H5371" t="s">
        <v>1665</v>
      </c>
      <c r="I5371" t="s">
        <v>18730</v>
      </c>
      <c r="J5371">
        <v>1.76925</v>
      </c>
      <c r="K5371">
        <v>0</v>
      </c>
      <c r="L5371">
        <v>0</v>
      </c>
      <c r="M5371">
        <v>0</v>
      </c>
      <c r="N5371">
        <v>0</v>
      </c>
      <c r="P5371">
        <v>0</v>
      </c>
      <c r="Q5371">
        <v>0</v>
      </c>
      <c r="R5371">
        <v>0</v>
      </c>
      <c r="S5371" t="s">
        <v>223</v>
      </c>
      <c r="T5371">
        <v>0</v>
      </c>
      <c r="U5371" t="s">
        <v>18729</v>
      </c>
      <c r="Y5371">
        <v>0</v>
      </c>
      <c r="AB5371">
        <v>0</v>
      </c>
      <c r="AC5371">
        <v>0</v>
      </c>
      <c r="AD5371">
        <v>0</v>
      </c>
      <c r="AE5371">
        <v>0</v>
      </c>
      <c r="AF5371">
        <v>0</v>
      </c>
      <c r="AQ5371">
        <v>1</v>
      </c>
      <c r="AR5371">
        <f t="shared" si="83"/>
        <v>0</v>
      </c>
      <c r="AS5371">
        <v>1</v>
      </c>
      <c r="AT5371" t="s">
        <v>112</v>
      </c>
      <c r="AU5371">
        <v>20</v>
      </c>
    </row>
    <row r="5372" spans="1:47">
      <c r="A5372" t="s">
        <v>18731</v>
      </c>
      <c r="C5372">
        <v>310</v>
      </c>
      <c r="D5372" t="s">
        <v>18732</v>
      </c>
      <c r="E5372">
        <v>101</v>
      </c>
      <c r="F5372" t="s">
        <v>18733</v>
      </c>
      <c r="G5372" t="s">
        <v>1783</v>
      </c>
      <c r="H5372" t="s">
        <v>220</v>
      </c>
      <c r="I5372" t="s">
        <v>18734</v>
      </c>
      <c r="J5372">
        <v>8.4449999999999997E-2</v>
      </c>
      <c r="K5372">
        <v>1</v>
      </c>
      <c r="L5372">
        <v>1</v>
      </c>
      <c r="M5372">
        <v>1</v>
      </c>
      <c r="N5372">
        <v>1</v>
      </c>
      <c r="O5372" t="s">
        <v>225</v>
      </c>
      <c r="P5372">
        <v>0</v>
      </c>
      <c r="Q5372">
        <v>1</v>
      </c>
      <c r="R5372">
        <v>1700</v>
      </c>
      <c r="S5372" t="s">
        <v>223</v>
      </c>
      <c r="T5372">
        <v>1700</v>
      </c>
      <c r="U5372" t="s">
        <v>18731</v>
      </c>
      <c r="V5372" t="s">
        <v>455</v>
      </c>
      <c r="W5372" t="s">
        <v>225</v>
      </c>
      <c r="X5372" t="s">
        <v>225</v>
      </c>
      <c r="Y5372">
        <v>1700</v>
      </c>
      <c r="AB5372">
        <v>1</v>
      </c>
      <c r="AC5372">
        <v>1</v>
      </c>
      <c r="AD5372">
        <v>2</v>
      </c>
      <c r="AE5372">
        <v>602</v>
      </c>
      <c r="AF5372">
        <v>1</v>
      </c>
      <c r="AQ5372">
        <v>1</v>
      </c>
      <c r="AR5372">
        <f t="shared" si="83"/>
        <v>4.6463999999999999</v>
      </c>
      <c r="AS5372">
        <v>1</v>
      </c>
      <c r="AT5372" t="s">
        <v>112</v>
      </c>
      <c r="AU5372">
        <v>20</v>
      </c>
    </row>
    <row r="5373" spans="1:47">
      <c r="A5373" t="s">
        <v>18735</v>
      </c>
      <c r="C5373">
        <v>310</v>
      </c>
      <c r="D5373" t="s">
        <v>18736</v>
      </c>
      <c r="E5373">
        <v>101</v>
      </c>
      <c r="F5373" t="s">
        <v>18737</v>
      </c>
      <c r="G5373" t="s">
        <v>1783</v>
      </c>
      <c r="H5373" t="s">
        <v>220</v>
      </c>
      <c r="I5373" t="s">
        <v>18738</v>
      </c>
      <c r="J5373">
        <v>0.14973</v>
      </c>
      <c r="K5373">
        <v>1</v>
      </c>
      <c r="L5373">
        <v>1</v>
      </c>
      <c r="M5373">
        <v>1</v>
      </c>
      <c r="N5373">
        <v>1</v>
      </c>
      <c r="O5373" t="s">
        <v>225</v>
      </c>
      <c r="P5373">
        <v>0</v>
      </c>
      <c r="Q5373">
        <v>1</v>
      </c>
      <c r="R5373">
        <v>0</v>
      </c>
      <c r="S5373" t="s">
        <v>243</v>
      </c>
      <c r="T5373">
        <v>0</v>
      </c>
      <c r="U5373" t="s">
        <v>18735</v>
      </c>
      <c r="V5373" t="s">
        <v>413</v>
      </c>
      <c r="W5373" t="s">
        <v>225</v>
      </c>
      <c r="X5373" t="s">
        <v>225</v>
      </c>
      <c r="Y5373">
        <v>0</v>
      </c>
      <c r="AB5373">
        <v>1</v>
      </c>
      <c r="AC5373">
        <v>1</v>
      </c>
      <c r="AD5373">
        <v>2</v>
      </c>
      <c r="AE5373">
        <v>1600</v>
      </c>
      <c r="AF5373">
        <v>2</v>
      </c>
      <c r="AQ5373">
        <v>2</v>
      </c>
      <c r="AR5373">
        <f t="shared" si="83"/>
        <v>4.6463999999999999</v>
      </c>
      <c r="AS5373">
        <v>1</v>
      </c>
      <c r="AT5373" t="s">
        <v>112</v>
      </c>
      <c r="AU5373">
        <v>20</v>
      </c>
    </row>
    <row r="5374" spans="1:47">
      <c r="A5374" t="s">
        <v>18739</v>
      </c>
      <c r="C5374">
        <v>310</v>
      </c>
      <c r="D5374" t="s">
        <v>18740</v>
      </c>
      <c r="E5374">
        <v>101</v>
      </c>
      <c r="F5374" t="s">
        <v>18741</v>
      </c>
      <c r="G5374" t="s">
        <v>1783</v>
      </c>
      <c r="H5374" t="s">
        <v>220</v>
      </c>
      <c r="I5374" t="s">
        <v>18742</v>
      </c>
      <c r="J5374">
        <v>0.15626999999999999</v>
      </c>
      <c r="K5374">
        <v>1</v>
      </c>
      <c r="L5374">
        <v>1</v>
      </c>
      <c r="M5374">
        <v>1</v>
      </c>
      <c r="N5374">
        <v>1</v>
      </c>
      <c r="O5374" t="s">
        <v>225</v>
      </c>
      <c r="P5374">
        <v>0</v>
      </c>
      <c r="Q5374">
        <v>1</v>
      </c>
      <c r="R5374">
        <v>4400</v>
      </c>
      <c r="S5374" t="s">
        <v>223</v>
      </c>
      <c r="T5374">
        <v>4400</v>
      </c>
      <c r="U5374" t="s">
        <v>18739</v>
      </c>
      <c r="V5374" t="s">
        <v>455</v>
      </c>
      <c r="W5374" t="s">
        <v>225</v>
      </c>
      <c r="X5374" t="s">
        <v>225</v>
      </c>
      <c r="Y5374">
        <v>4400</v>
      </c>
      <c r="AB5374">
        <v>1</v>
      </c>
      <c r="AC5374">
        <v>1</v>
      </c>
      <c r="AD5374">
        <v>3</v>
      </c>
      <c r="AE5374">
        <v>1336</v>
      </c>
      <c r="AF5374">
        <v>1.75</v>
      </c>
      <c r="AQ5374">
        <v>2</v>
      </c>
      <c r="AR5374">
        <f t="shared" si="83"/>
        <v>4.6463999999999999</v>
      </c>
      <c r="AS5374">
        <v>1</v>
      </c>
      <c r="AT5374" t="s">
        <v>112</v>
      </c>
      <c r="AU5374">
        <v>20</v>
      </c>
    </row>
    <row r="5375" spans="1:47">
      <c r="A5375" t="s">
        <v>18743</v>
      </c>
      <c r="C5375">
        <v>310</v>
      </c>
      <c r="D5375" t="s">
        <v>18744</v>
      </c>
      <c r="E5375">
        <v>101</v>
      </c>
      <c r="F5375" t="s">
        <v>18745</v>
      </c>
      <c r="G5375" t="s">
        <v>1783</v>
      </c>
      <c r="H5375" t="s">
        <v>220</v>
      </c>
      <c r="I5375" t="s">
        <v>18746</v>
      </c>
      <c r="J5375">
        <v>6.1990000000000003E-2</v>
      </c>
      <c r="K5375">
        <v>1</v>
      </c>
      <c r="L5375">
        <v>1</v>
      </c>
      <c r="M5375">
        <v>1</v>
      </c>
      <c r="N5375">
        <v>1</v>
      </c>
      <c r="O5375" t="s">
        <v>225</v>
      </c>
      <c r="P5375">
        <v>0</v>
      </c>
      <c r="Q5375">
        <v>1</v>
      </c>
      <c r="R5375">
        <v>1100</v>
      </c>
      <c r="S5375" t="s">
        <v>223</v>
      </c>
      <c r="T5375">
        <v>1100</v>
      </c>
      <c r="U5375" t="s">
        <v>18743</v>
      </c>
      <c r="V5375" t="s">
        <v>413</v>
      </c>
      <c r="W5375" t="s">
        <v>225</v>
      </c>
      <c r="X5375" t="s">
        <v>225</v>
      </c>
      <c r="Y5375">
        <v>1100</v>
      </c>
      <c r="AB5375">
        <v>1</v>
      </c>
      <c r="AC5375">
        <v>1</v>
      </c>
      <c r="AD5375">
        <v>1</v>
      </c>
      <c r="AE5375">
        <v>416</v>
      </c>
      <c r="AF5375">
        <v>1</v>
      </c>
      <c r="AQ5375">
        <v>1</v>
      </c>
      <c r="AR5375">
        <f t="shared" si="83"/>
        <v>4.6463999999999999</v>
      </c>
      <c r="AS5375">
        <v>1</v>
      </c>
      <c r="AT5375" t="s">
        <v>112</v>
      </c>
      <c r="AU5375">
        <v>20</v>
      </c>
    </row>
    <row r="5376" spans="1:47">
      <c r="A5376" t="s">
        <v>18747</v>
      </c>
      <c r="C5376">
        <v>310</v>
      </c>
      <c r="D5376" t="s">
        <v>18748</v>
      </c>
      <c r="E5376">
        <v>101</v>
      </c>
      <c r="F5376" t="s">
        <v>18749</v>
      </c>
      <c r="G5376" t="s">
        <v>1783</v>
      </c>
      <c r="H5376" t="s">
        <v>220</v>
      </c>
      <c r="I5376" t="s">
        <v>18750</v>
      </c>
      <c r="J5376">
        <v>7.1660000000000001E-2</v>
      </c>
      <c r="K5376">
        <v>1</v>
      </c>
      <c r="L5376">
        <v>1</v>
      </c>
      <c r="M5376">
        <v>1</v>
      </c>
      <c r="N5376">
        <v>1</v>
      </c>
      <c r="O5376" t="s">
        <v>225</v>
      </c>
      <c r="P5376">
        <v>0</v>
      </c>
      <c r="Q5376">
        <v>1</v>
      </c>
      <c r="R5376">
        <v>900</v>
      </c>
      <c r="S5376" t="s">
        <v>223</v>
      </c>
      <c r="T5376">
        <v>900</v>
      </c>
      <c r="U5376" t="s">
        <v>18747</v>
      </c>
      <c r="V5376" t="s">
        <v>455</v>
      </c>
      <c r="W5376" t="s">
        <v>225</v>
      </c>
      <c r="X5376" t="s">
        <v>225</v>
      </c>
      <c r="Y5376">
        <v>900</v>
      </c>
      <c r="AB5376">
        <v>1</v>
      </c>
      <c r="AC5376">
        <v>1</v>
      </c>
      <c r="AD5376">
        <v>2</v>
      </c>
      <c r="AE5376">
        <v>704</v>
      </c>
      <c r="AF5376">
        <v>1</v>
      </c>
      <c r="AQ5376">
        <v>1</v>
      </c>
      <c r="AR5376">
        <f t="shared" si="83"/>
        <v>4.6463999999999999</v>
      </c>
      <c r="AS5376">
        <v>1</v>
      </c>
      <c r="AT5376" t="s">
        <v>112</v>
      </c>
      <c r="AU5376">
        <v>20</v>
      </c>
    </row>
    <row r="5377" spans="1:47">
      <c r="A5377" t="s">
        <v>18751</v>
      </c>
      <c r="C5377">
        <v>310</v>
      </c>
      <c r="D5377" t="s">
        <v>18752</v>
      </c>
      <c r="E5377">
        <v>101</v>
      </c>
      <c r="F5377" t="s">
        <v>18753</v>
      </c>
      <c r="G5377" t="s">
        <v>1783</v>
      </c>
      <c r="H5377" t="s">
        <v>220</v>
      </c>
      <c r="I5377" t="s">
        <v>18754</v>
      </c>
      <c r="J5377">
        <v>0.22059000000000001</v>
      </c>
      <c r="K5377">
        <v>1</v>
      </c>
      <c r="L5377">
        <v>1</v>
      </c>
      <c r="M5377">
        <v>1</v>
      </c>
      <c r="N5377">
        <v>1</v>
      </c>
      <c r="O5377" t="s">
        <v>225</v>
      </c>
      <c r="P5377">
        <v>0</v>
      </c>
      <c r="Q5377">
        <v>1</v>
      </c>
      <c r="R5377">
        <v>6700</v>
      </c>
      <c r="S5377" t="s">
        <v>223</v>
      </c>
      <c r="T5377">
        <v>6700</v>
      </c>
      <c r="U5377" t="s">
        <v>18751</v>
      </c>
      <c r="V5377" t="s">
        <v>18755</v>
      </c>
      <c r="W5377" t="s">
        <v>225</v>
      </c>
      <c r="X5377" t="s">
        <v>225</v>
      </c>
      <c r="Y5377">
        <v>6700</v>
      </c>
      <c r="AB5377">
        <v>1</v>
      </c>
      <c r="AC5377">
        <v>1</v>
      </c>
      <c r="AD5377">
        <v>2</v>
      </c>
      <c r="AE5377">
        <v>840</v>
      </c>
      <c r="AF5377">
        <v>2</v>
      </c>
      <c r="AQ5377">
        <v>1</v>
      </c>
      <c r="AR5377">
        <f t="shared" si="83"/>
        <v>4.6463999999999999</v>
      </c>
      <c r="AS5377">
        <v>1</v>
      </c>
      <c r="AT5377" t="s">
        <v>112</v>
      </c>
      <c r="AU5377">
        <v>20</v>
      </c>
    </row>
    <row r="5378" spans="1:47">
      <c r="A5378" t="s">
        <v>18756</v>
      </c>
      <c r="C5378">
        <v>310</v>
      </c>
      <c r="D5378" t="s">
        <v>18757</v>
      </c>
      <c r="E5378">
        <v>390</v>
      </c>
      <c r="F5378" t="s">
        <v>14663</v>
      </c>
      <c r="G5378" t="s">
        <v>11287</v>
      </c>
      <c r="H5378" t="s">
        <v>10741</v>
      </c>
      <c r="I5378" t="s">
        <v>18758</v>
      </c>
      <c r="J5378">
        <v>0.24088999999999999</v>
      </c>
      <c r="K5378">
        <v>1</v>
      </c>
      <c r="L5378">
        <v>0</v>
      </c>
      <c r="M5378">
        <v>1</v>
      </c>
      <c r="N5378">
        <v>0</v>
      </c>
      <c r="O5378" t="s">
        <v>225</v>
      </c>
      <c r="P5378">
        <v>0</v>
      </c>
      <c r="Q5378">
        <v>1</v>
      </c>
      <c r="R5378">
        <v>0</v>
      </c>
      <c r="S5378" t="s">
        <v>223</v>
      </c>
      <c r="T5378">
        <v>0</v>
      </c>
      <c r="U5378" t="s">
        <v>18756</v>
      </c>
      <c r="V5378" t="s">
        <v>455</v>
      </c>
      <c r="W5378" t="s">
        <v>225</v>
      </c>
      <c r="Y5378">
        <v>0</v>
      </c>
      <c r="AB5378">
        <v>1</v>
      </c>
      <c r="AC5378">
        <v>0</v>
      </c>
      <c r="AD5378">
        <v>0</v>
      </c>
      <c r="AE5378">
        <v>0</v>
      </c>
      <c r="AF5378">
        <v>0</v>
      </c>
      <c r="AG5378" t="s">
        <v>18698</v>
      </c>
      <c r="AQ5378">
        <v>1</v>
      </c>
      <c r="AR5378">
        <f t="shared" ref="AR5378:AR5441" si="84">AB5378*9.68*VLOOKUP(AU5378,atten,10,FALSE)</f>
        <v>9.68</v>
      </c>
      <c r="AS5378">
        <v>1</v>
      </c>
      <c r="AT5378" t="s">
        <v>132</v>
      </c>
      <c r="AU5378">
        <v>41</v>
      </c>
    </row>
    <row r="5379" spans="1:47">
      <c r="A5379" t="s">
        <v>18759</v>
      </c>
      <c r="C5379">
        <v>310</v>
      </c>
      <c r="D5379" t="s">
        <v>18760</v>
      </c>
      <c r="E5379">
        <v>903</v>
      </c>
      <c r="F5379" t="s">
        <v>821</v>
      </c>
      <c r="G5379" t="s">
        <v>324</v>
      </c>
      <c r="H5379" t="s">
        <v>833</v>
      </c>
      <c r="I5379" t="s">
        <v>18761</v>
      </c>
      <c r="J5379">
        <v>9.9668500000000009</v>
      </c>
      <c r="K5379">
        <v>0</v>
      </c>
      <c r="L5379">
        <v>0</v>
      </c>
      <c r="M5379">
        <v>0</v>
      </c>
      <c r="N5379">
        <v>0</v>
      </c>
      <c r="P5379">
        <v>0</v>
      </c>
      <c r="Q5379">
        <v>0</v>
      </c>
      <c r="R5379">
        <v>0</v>
      </c>
      <c r="S5379" t="s">
        <v>223</v>
      </c>
      <c r="T5379">
        <v>0</v>
      </c>
      <c r="U5379" t="s">
        <v>18759</v>
      </c>
      <c r="V5379" t="s">
        <v>455</v>
      </c>
      <c r="W5379" t="s">
        <v>225</v>
      </c>
      <c r="Y5379">
        <v>0</v>
      </c>
      <c r="AB5379">
        <v>0</v>
      </c>
      <c r="AC5379">
        <v>0</v>
      </c>
      <c r="AD5379">
        <v>0</v>
      </c>
      <c r="AE5379">
        <v>0</v>
      </c>
      <c r="AF5379">
        <v>0</v>
      </c>
      <c r="AQ5379">
        <v>1</v>
      </c>
      <c r="AR5379">
        <f t="shared" si="84"/>
        <v>0</v>
      </c>
      <c r="AS5379">
        <v>1</v>
      </c>
      <c r="AT5379" t="s">
        <v>133</v>
      </c>
      <c r="AU5379">
        <v>42</v>
      </c>
    </row>
    <row r="5380" spans="1:47">
      <c r="A5380" t="s">
        <v>18762</v>
      </c>
      <c r="C5380">
        <v>310</v>
      </c>
      <c r="D5380" t="s">
        <v>18763</v>
      </c>
      <c r="E5380">
        <v>101</v>
      </c>
      <c r="F5380" t="s">
        <v>18764</v>
      </c>
      <c r="G5380" t="s">
        <v>324</v>
      </c>
      <c r="H5380" t="s">
        <v>220</v>
      </c>
      <c r="I5380" t="s">
        <v>18765</v>
      </c>
      <c r="J5380">
        <v>0.58955999999999997</v>
      </c>
      <c r="K5380">
        <v>1</v>
      </c>
      <c r="L5380">
        <v>1</v>
      </c>
      <c r="M5380">
        <v>1</v>
      </c>
      <c r="N5380">
        <v>1</v>
      </c>
      <c r="O5380" t="s">
        <v>225</v>
      </c>
      <c r="P5380">
        <v>0</v>
      </c>
      <c r="Q5380">
        <v>1</v>
      </c>
      <c r="R5380">
        <v>9500</v>
      </c>
      <c r="S5380" t="s">
        <v>223</v>
      </c>
      <c r="T5380">
        <v>9500</v>
      </c>
      <c r="U5380" t="s">
        <v>18762</v>
      </c>
      <c r="V5380" t="s">
        <v>455</v>
      </c>
      <c r="W5380" t="s">
        <v>225</v>
      </c>
      <c r="X5380" t="s">
        <v>225</v>
      </c>
      <c r="Y5380">
        <v>9500</v>
      </c>
      <c r="AB5380">
        <v>1</v>
      </c>
      <c r="AC5380">
        <v>1</v>
      </c>
      <c r="AD5380">
        <v>3</v>
      </c>
      <c r="AE5380">
        <v>1356</v>
      </c>
      <c r="AF5380">
        <v>1</v>
      </c>
      <c r="AQ5380">
        <v>1</v>
      </c>
      <c r="AR5380">
        <f t="shared" si="84"/>
        <v>4.84</v>
      </c>
      <c r="AS5380">
        <v>1</v>
      </c>
      <c r="AT5380" t="s">
        <v>131</v>
      </c>
      <c r="AU5380">
        <v>40</v>
      </c>
    </row>
    <row r="5381" spans="1:47">
      <c r="A5381" t="s">
        <v>18766</v>
      </c>
      <c r="C5381">
        <v>310</v>
      </c>
      <c r="D5381" t="s">
        <v>18767</v>
      </c>
      <c r="E5381">
        <v>101</v>
      </c>
      <c r="F5381" t="s">
        <v>18768</v>
      </c>
      <c r="G5381" t="s">
        <v>1783</v>
      </c>
      <c r="H5381" t="s">
        <v>220</v>
      </c>
      <c r="I5381" t="s">
        <v>18769</v>
      </c>
      <c r="J5381">
        <v>0.21645</v>
      </c>
      <c r="K5381">
        <v>1</v>
      </c>
      <c r="L5381">
        <v>1</v>
      </c>
      <c r="M5381">
        <v>1</v>
      </c>
      <c r="N5381">
        <v>1</v>
      </c>
      <c r="O5381" t="s">
        <v>225</v>
      </c>
      <c r="P5381">
        <v>0</v>
      </c>
      <c r="Q5381">
        <v>0</v>
      </c>
      <c r="R5381">
        <v>0</v>
      </c>
      <c r="S5381" t="s">
        <v>243</v>
      </c>
      <c r="T5381">
        <v>0</v>
      </c>
      <c r="U5381" t="s">
        <v>18766</v>
      </c>
      <c r="V5381" t="s">
        <v>418</v>
      </c>
      <c r="W5381" t="s">
        <v>225</v>
      </c>
      <c r="X5381" t="s">
        <v>225</v>
      </c>
      <c r="Y5381">
        <v>0</v>
      </c>
      <c r="AB5381">
        <v>1</v>
      </c>
      <c r="AC5381">
        <v>1</v>
      </c>
      <c r="AD5381">
        <v>0</v>
      </c>
      <c r="AE5381">
        <v>532</v>
      </c>
      <c r="AF5381">
        <v>1</v>
      </c>
      <c r="AQ5381">
        <v>1</v>
      </c>
      <c r="AR5381">
        <f t="shared" si="84"/>
        <v>4.6463999999999999</v>
      </c>
      <c r="AS5381">
        <v>1</v>
      </c>
      <c r="AT5381" t="s">
        <v>112</v>
      </c>
      <c r="AU5381">
        <v>20</v>
      </c>
    </row>
    <row r="5382" spans="1:47">
      <c r="A5382" t="s">
        <v>18770</v>
      </c>
      <c r="C5382">
        <v>310</v>
      </c>
      <c r="D5382" t="s">
        <v>18771</v>
      </c>
      <c r="E5382">
        <v>101</v>
      </c>
      <c r="F5382" t="s">
        <v>18772</v>
      </c>
      <c r="G5382" t="s">
        <v>1095</v>
      </c>
      <c r="H5382" t="s">
        <v>220</v>
      </c>
      <c r="I5382" t="s">
        <v>18773</v>
      </c>
      <c r="J5382">
        <v>8.6629999999999999E-2</v>
      </c>
      <c r="K5382">
        <v>1</v>
      </c>
      <c r="L5382">
        <v>1</v>
      </c>
      <c r="M5382">
        <v>1</v>
      </c>
      <c r="N5382">
        <v>1</v>
      </c>
      <c r="O5382" t="s">
        <v>225</v>
      </c>
      <c r="P5382">
        <v>0</v>
      </c>
      <c r="Q5382">
        <v>1</v>
      </c>
      <c r="R5382">
        <v>4500</v>
      </c>
      <c r="S5382" t="s">
        <v>223</v>
      </c>
      <c r="T5382">
        <v>4500</v>
      </c>
      <c r="U5382" t="s">
        <v>18770</v>
      </c>
      <c r="V5382" t="s">
        <v>455</v>
      </c>
      <c r="W5382" t="s">
        <v>225</v>
      </c>
      <c r="X5382" t="s">
        <v>225</v>
      </c>
      <c r="Y5382">
        <v>4500</v>
      </c>
      <c r="AB5382">
        <v>1</v>
      </c>
      <c r="AC5382">
        <v>1</v>
      </c>
      <c r="AD5382">
        <v>1</v>
      </c>
      <c r="AE5382">
        <v>512</v>
      </c>
      <c r="AF5382">
        <v>1</v>
      </c>
      <c r="AQ5382">
        <v>1</v>
      </c>
      <c r="AR5382">
        <f t="shared" si="84"/>
        <v>4.6463999999999999</v>
      </c>
      <c r="AS5382">
        <v>1</v>
      </c>
      <c r="AT5382" t="s">
        <v>112</v>
      </c>
      <c r="AU5382">
        <v>20</v>
      </c>
    </row>
    <row r="5383" spans="1:47">
      <c r="A5383" t="s">
        <v>18774</v>
      </c>
      <c r="C5383">
        <v>310</v>
      </c>
      <c r="D5383" t="s">
        <v>18775</v>
      </c>
      <c r="E5383">
        <v>101</v>
      </c>
      <c r="F5383" t="s">
        <v>18776</v>
      </c>
      <c r="G5383" t="s">
        <v>1783</v>
      </c>
      <c r="H5383" t="s">
        <v>220</v>
      </c>
      <c r="I5383" t="s">
        <v>18777</v>
      </c>
      <c r="J5383">
        <v>0.11989</v>
      </c>
      <c r="K5383">
        <v>1</v>
      </c>
      <c r="L5383">
        <v>1</v>
      </c>
      <c r="M5383">
        <v>1</v>
      </c>
      <c r="N5383">
        <v>1</v>
      </c>
      <c r="O5383" t="s">
        <v>225</v>
      </c>
      <c r="P5383">
        <v>0</v>
      </c>
      <c r="Q5383">
        <v>0</v>
      </c>
      <c r="R5383">
        <v>0</v>
      </c>
      <c r="S5383" t="s">
        <v>223</v>
      </c>
      <c r="T5383">
        <v>0</v>
      </c>
      <c r="U5383" t="s">
        <v>18774</v>
      </c>
      <c r="V5383" t="s">
        <v>455</v>
      </c>
      <c r="W5383" t="s">
        <v>225</v>
      </c>
      <c r="X5383" t="s">
        <v>225</v>
      </c>
      <c r="Y5383">
        <v>0</v>
      </c>
      <c r="AB5383">
        <v>1</v>
      </c>
      <c r="AC5383">
        <v>1</v>
      </c>
      <c r="AD5383">
        <v>1</v>
      </c>
      <c r="AE5383">
        <v>400</v>
      </c>
      <c r="AF5383">
        <v>1</v>
      </c>
      <c r="AQ5383">
        <v>1</v>
      </c>
      <c r="AR5383">
        <f t="shared" si="84"/>
        <v>4.6463999999999999</v>
      </c>
      <c r="AS5383">
        <v>1</v>
      </c>
      <c r="AT5383" t="s">
        <v>112</v>
      </c>
      <c r="AU5383">
        <v>20</v>
      </c>
    </row>
    <row r="5384" spans="1:47">
      <c r="A5384" t="s">
        <v>18778</v>
      </c>
      <c r="C5384">
        <v>310</v>
      </c>
      <c r="D5384" t="s">
        <v>18779</v>
      </c>
      <c r="E5384">
        <v>101</v>
      </c>
      <c r="F5384" t="s">
        <v>18780</v>
      </c>
      <c r="G5384" t="s">
        <v>1095</v>
      </c>
      <c r="H5384" t="s">
        <v>220</v>
      </c>
      <c r="I5384" t="s">
        <v>18781</v>
      </c>
      <c r="J5384">
        <v>0.22614000000000001</v>
      </c>
      <c r="K5384">
        <v>0</v>
      </c>
      <c r="L5384">
        <v>1</v>
      </c>
      <c r="M5384">
        <v>0</v>
      </c>
      <c r="N5384">
        <v>1</v>
      </c>
      <c r="P5384">
        <v>0</v>
      </c>
      <c r="Q5384">
        <v>1</v>
      </c>
      <c r="R5384">
        <v>0</v>
      </c>
      <c r="S5384" t="s">
        <v>223</v>
      </c>
      <c r="T5384">
        <v>0</v>
      </c>
      <c r="U5384" t="s">
        <v>18778</v>
      </c>
      <c r="V5384" t="s">
        <v>224</v>
      </c>
      <c r="W5384" t="s">
        <v>225</v>
      </c>
      <c r="X5384" t="s">
        <v>225</v>
      </c>
      <c r="Y5384">
        <v>0</v>
      </c>
      <c r="AB5384">
        <v>0</v>
      </c>
      <c r="AC5384">
        <v>1</v>
      </c>
      <c r="AD5384">
        <v>1</v>
      </c>
      <c r="AE5384">
        <v>480</v>
      </c>
      <c r="AF5384">
        <v>1</v>
      </c>
      <c r="AQ5384">
        <v>1</v>
      </c>
      <c r="AR5384">
        <f t="shared" si="84"/>
        <v>0</v>
      </c>
      <c r="AS5384">
        <v>1</v>
      </c>
      <c r="AT5384" t="s">
        <v>112</v>
      </c>
      <c r="AU5384">
        <v>20</v>
      </c>
    </row>
    <row r="5385" spans="1:47">
      <c r="A5385" t="s">
        <v>18782</v>
      </c>
      <c r="C5385">
        <v>310</v>
      </c>
      <c r="D5385" t="s">
        <v>18783</v>
      </c>
      <c r="E5385">
        <v>132</v>
      </c>
      <c r="F5385" t="s">
        <v>18784</v>
      </c>
      <c r="G5385" t="s">
        <v>1783</v>
      </c>
      <c r="H5385" t="s">
        <v>260</v>
      </c>
      <c r="I5385" t="s">
        <v>18785</v>
      </c>
      <c r="J5385">
        <v>0.12051000000000001</v>
      </c>
      <c r="K5385">
        <v>0</v>
      </c>
      <c r="L5385">
        <v>0</v>
      </c>
      <c r="M5385">
        <v>0</v>
      </c>
      <c r="N5385">
        <v>0</v>
      </c>
      <c r="P5385">
        <v>0</v>
      </c>
      <c r="Q5385">
        <v>1</v>
      </c>
      <c r="R5385">
        <v>0</v>
      </c>
      <c r="S5385" t="s">
        <v>223</v>
      </c>
      <c r="T5385">
        <v>0</v>
      </c>
      <c r="U5385" t="s">
        <v>18782</v>
      </c>
      <c r="Y5385">
        <v>0</v>
      </c>
      <c r="AB5385">
        <v>0</v>
      </c>
      <c r="AC5385">
        <v>0</v>
      </c>
      <c r="AD5385">
        <v>0</v>
      </c>
      <c r="AE5385">
        <v>0</v>
      </c>
      <c r="AF5385">
        <v>0</v>
      </c>
      <c r="AQ5385">
        <v>1</v>
      </c>
      <c r="AR5385">
        <f t="shared" si="84"/>
        <v>0</v>
      </c>
      <c r="AS5385">
        <v>1</v>
      </c>
      <c r="AT5385" t="s">
        <v>112</v>
      </c>
      <c r="AU5385">
        <v>20</v>
      </c>
    </row>
    <row r="5386" spans="1:47">
      <c r="A5386" t="s">
        <v>18786</v>
      </c>
      <c r="C5386">
        <v>310</v>
      </c>
      <c r="D5386" t="s">
        <v>18787</v>
      </c>
      <c r="E5386">
        <v>130</v>
      </c>
      <c r="F5386" t="s">
        <v>14663</v>
      </c>
      <c r="G5386" t="s">
        <v>11287</v>
      </c>
      <c r="H5386" t="s">
        <v>2642</v>
      </c>
      <c r="I5386" t="s">
        <v>18788</v>
      </c>
      <c r="J5386">
        <v>0.14141000000000001</v>
      </c>
      <c r="K5386">
        <v>1</v>
      </c>
      <c r="L5386">
        <v>0</v>
      </c>
      <c r="M5386">
        <v>1</v>
      </c>
      <c r="N5386">
        <v>0</v>
      </c>
      <c r="O5386" t="s">
        <v>225</v>
      </c>
      <c r="P5386">
        <v>0</v>
      </c>
      <c r="Q5386">
        <v>1</v>
      </c>
      <c r="R5386">
        <v>0</v>
      </c>
      <c r="S5386" t="s">
        <v>223</v>
      </c>
      <c r="T5386">
        <v>0</v>
      </c>
      <c r="U5386" t="s">
        <v>18786</v>
      </c>
      <c r="V5386" t="s">
        <v>455</v>
      </c>
      <c r="W5386" t="s">
        <v>225</v>
      </c>
      <c r="Y5386">
        <v>0</v>
      </c>
      <c r="AB5386">
        <v>1</v>
      </c>
      <c r="AC5386">
        <v>0</v>
      </c>
      <c r="AD5386">
        <v>0</v>
      </c>
      <c r="AE5386">
        <v>0</v>
      </c>
      <c r="AF5386">
        <v>0</v>
      </c>
      <c r="AG5386" t="s">
        <v>18698</v>
      </c>
      <c r="AQ5386">
        <v>1</v>
      </c>
      <c r="AR5386">
        <f t="shared" si="84"/>
        <v>9.68</v>
      </c>
      <c r="AS5386">
        <v>1</v>
      </c>
      <c r="AT5386" t="s">
        <v>132</v>
      </c>
      <c r="AU5386">
        <v>41</v>
      </c>
    </row>
    <row r="5387" spans="1:47">
      <c r="A5387" t="s">
        <v>18766</v>
      </c>
      <c r="C5387">
        <v>310</v>
      </c>
      <c r="D5387" t="s">
        <v>18767</v>
      </c>
      <c r="E5387">
        <v>101</v>
      </c>
      <c r="F5387" t="s">
        <v>18768</v>
      </c>
      <c r="G5387" t="s">
        <v>1783</v>
      </c>
      <c r="H5387" t="s">
        <v>220</v>
      </c>
      <c r="I5387" t="s">
        <v>18769</v>
      </c>
      <c r="J5387">
        <v>0.20555999999999999</v>
      </c>
      <c r="K5387">
        <v>1</v>
      </c>
      <c r="L5387">
        <v>1</v>
      </c>
      <c r="M5387">
        <v>1</v>
      </c>
      <c r="N5387">
        <v>1</v>
      </c>
      <c r="O5387" t="s">
        <v>225</v>
      </c>
      <c r="P5387">
        <v>0</v>
      </c>
      <c r="Q5387">
        <v>0</v>
      </c>
      <c r="R5387">
        <v>0</v>
      </c>
      <c r="S5387" t="s">
        <v>243</v>
      </c>
      <c r="T5387">
        <v>0</v>
      </c>
      <c r="U5387" t="s">
        <v>18766</v>
      </c>
      <c r="V5387" t="s">
        <v>418</v>
      </c>
      <c r="W5387" t="s">
        <v>225</v>
      </c>
      <c r="X5387" t="s">
        <v>225</v>
      </c>
      <c r="Y5387">
        <v>0</v>
      </c>
      <c r="AB5387">
        <v>1</v>
      </c>
      <c r="AC5387">
        <v>1</v>
      </c>
      <c r="AD5387">
        <v>0</v>
      </c>
      <c r="AE5387">
        <v>532</v>
      </c>
      <c r="AF5387">
        <v>1</v>
      </c>
      <c r="AQ5387">
        <v>2</v>
      </c>
      <c r="AR5387">
        <f t="shared" si="84"/>
        <v>4.6463999999999999</v>
      </c>
      <c r="AS5387">
        <v>1</v>
      </c>
      <c r="AT5387" t="s">
        <v>112</v>
      </c>
      <c r="AU5387">
        <v>20</v>
      </c>
    </row>
    <row r="5388" spans="1:47">
      <c r="A5388" t="s">
        <v>18789</v>
      </c>
      <c r="C5388">
        <v>310</v>
      </c>
      <c r="D5388" t="s">
        <v>18790</v>
      </c>
      <c r="E5388">
        <v>131</v>
      </c>
      <c r="F5388" t="s">
        <v>14663</v>
      </c>
      <c r="H5388" t="s">
        <v>407</v>
      </c>
      <c r="I5388" t="s">
        <v>18791</v>
      </c>
      <c r="J5388">
        <v>0.60729999999999995</v>
      </c>
      <c r="K5388">
        <v>0</v>
      </c>
      <c r="L5388">
        <v>0</v>
      </c>
      <c r="M5388">
        <v>0</v>
      </c>
      <c r="N5388">
        <v>0</v>
      </c>
      <c r="P5388">
        <v>0</v>
      </c>
      <c r="Q5388">
        <v>0</v>
      </c>
      <c r="R5388">
        <v>0</v>
      </c>
      <c r="S5388" t="s">
        <v>223</v>
      </c>
      <c r="T5388">
        <v>0</v>
      </c>
      <c r="U5388" t="s">
        <v>18789</v>
      </c>
      <c r="Y5388">
        <v>0</v>
      </c>
      <c r="AB5388">
        <v>0</v>
      </c>
      <c r="AC5388">
        <v>0</v>
      </c>
      <c r="AD5388">
        <v>0</v>
      </c>
      <c r="AE5388">
        <v>0</v>
      </c>
      <c r="AF5388">
        <v>0</v>
      </c>
      <c r="AQ5388">
        <v>3</v>
      </c>
      <c r="AR5388">
        <f t="shared" si="84"/>
        <v>0</v>
      </c>
      <c r="AS5388">
        <v>1</v>
      </c>
      <c r="AT5388" t="s">
        <v>132</v>
      </c>
      <c r="AU5388">
        <v>41</v>
      </c>
    </row>
    <row r="5389" spans="1:47">
      <c r="A5389" t="s">
        <v>18792</v>
      </c>
      <c r="C5389">
        <v>310</v>
      </c>
      <c r="D5389" t="s">
        <v>18793</v>
      </c>
      <c r="E5389">
        <v>101</v>
      </c>
      <c r="F5389" t="s">
        <v>18794</v>
      </c>
      <c r="G5389" t="s">
        <v>1783</v>
      </c>
      <c r="H5389" t="s">
        <v>220</v>
      </c>
      <c r="I5389" t="s">
        <v>18795</v>
      </c>
      <c r="J5389">
        <v>0.151</v>
      </c>
      <c r="K5389">
        <v>1</v>
      </c>
      <c r="L5389">
        <v>1</v>
      </c>
      <c r="M5389">
        <v>1</v>
      </c>
      <c r="N5389">
        <v>1</v>
      </c>
      <c r="O5389" t="s">
        <v>225</v>
      </c>
      <c r="P5389">
        <v>0</v>
      </c>
      <c r="Q5389">
        <v>1</v>
      </c>
      <c r="R5389">
        <v>2200</v>
      </c>
      <c r="S5389" t="s">
        <v>223</v>
      </c>
      <c r="T5389">
        <v>2200</v>
      </c>
      <c r="U5389" t="s">
        <v>18792</v>
      </c>
      <c r="V5389" t="s">
        <v>413</v>
      </c>
      <c r="W5389" t="s">
        <v>225</v>
      </c>
      <c r="X5389" t="s">
        <v>225</v>
      </c>
      <c r="Y5389">
        <v>2200</v>
      </c>
      <c r="AB5389">
        <v>1</v>
      </c>
      <c r="AC5389">
        <v>1</v>
      </c>
      <c r="AD5389">
        <v>1</v>
      </c>
      <c r="AE5389">
        <v>400</v>
      </c>
      <c r="AF5389">
        <v>1</v>
      </c>
      <c r="AQ5389">
        <v>1</v>
      </c>
      <c r="AR5389">
        <f t="shared" si="84"/>
        <v>4.6463999999999999</v>
      </c>
      <c r="AS5389">
        <v>1</v>
      </c>
      <c r="AT5389" t="s">
        <v>112</v>
      </c>
      <c r="AU5389">
        <v>20</v>
      </c>
    </row>
    <row r="5390" spans="1:47">
      <c r="A5390" t="s">
        <v>18796</v>
      </c>
      <c r="C5390">
        <v>310</v>
      </c>
      <c r="D5390" t="s">
        <v>18797</v>
      </c>
      <c r="E5390">
        <v>132</v>
      </c>
      <c r="F5390" t="s">
        <v>14663</v>
      </c>
      <c r="H5390" t="s">
        <v>260</v>
      </c>
      <c r="I5390" t="s">
        <v>18798</v>
      </c>
      <c r="J5390">
        <v>2.6419999999999999E-2</v>
      </c>
      <c r="K5390">
        <v>0</v>
      </c>
      <c r="L5390">
        <v>0</v>
      </c>
      <c r="M5390">
        <v>0</v>
      </c>
      <c r="N5390">
        <v>0</v>
      </c>
      <c r="P5390">
        <v>0</v>
      </c>
      <c r="Q5390">
        <v>0</v>
      </c>
      <c r="R5390">
        <v>0</v>
      </c>
      <c r="S5390" t="s">
        <v>223</v>
      </c>
      <c r="T5390">
        <v>0</v>
      </c>
      <c r="U5390" t="s">
        <v>18796</v>
      </c>
      <c r="Y5390">
        <v>0</v>
      </c>
      <c r="AB5390">
        <v>0</v>
      </c>
      <c r="AC5390">
        <v>0</v>
      </c>
      <c r="AD5390">
        <v>0</v>
      </c>
      <c r="AE5390">
        <v>0</v>
      </c>
      <c r="AF5390">
        <v>0</v>
      </c>
      <c r="AQ5390">
        <v>1</v>
      </c>
      <c r="AR5390">
        <f t="shared" si="84"/>
        <v>0</v>
      </c>
      <c r="AS5390">
        <v>1</v>
      </c>
      <c r="AT5390" t="s">
        <v>132</v>
      </c>
      <c r="AU5390">
        <v>41</v>
      </c>
    </row>
    <row r="5391" spans="1:47">
      <c r="A5391" t="s">
        <v>18799</v>
      </c>
      <c r="C5391">
        <v>310</v>
      </c>
      <c r="D5391" t="s">
        <v>18800</v>
      </c>
      <c r="E5391">
        <v>101</v>
      </c>
      <c r="F5391" t="s">
        <v>18801</v>
      </c>
      <c r="G5391" t="s">
        <v>1783</v>
      </c>
      <c r="H5391" t="s">
        <v>220</v>
      </c>
      <c r="I5391" t="s">
        <v>18802</v>
      </c>
      <c r="J5391">
        <v>0.16688</v>
      </c>
      <c r="K5391">
        <v>1</v>
      </c>
      <c r="L5391">
        <v>1</v>
      </c>
      <c r="M5391">
        <v>1</v>
      </c>
      <c r="N5391">
        <v>1</v>
      </c>
      <c r="O5391" t="s">
        <v>225</v>
      </c>
      <c r="P5391">
        <v>0</v>
      </c>
      <c r="Q5391">
        <v>1</v>
      </c>
      <c r="R5391">
        <v>700</v>
      </c>
      <c r="S5391" t="s">
        <v>223</v>
      </c>
      <c r="T5391">
        <v>700</v>
      </c>
      <c r="U5391" t="s">
        <v>18799</v>
      </c>
      <c r="V5391" t="s">
        <v>455</v>
      </c>
      <c r="W5391" t="s">
        <v>225</v>
      </c>
      <c r="X5391" t="s">
        <v>225</v>
      </c>
      <c r="Y5391">
        <v>700</v>
      </c>
      <c r="AB5391">
        <v>1</v>
      </c>
      <c r="AC5391">
        <v>1</v>
      </c>
      <c r="AD5391">
        <v>2</v>
      </c>
      <c r="AE5391">
        <v>850</v>
      </c>
      <c r="AF5391">
        <v>1</v>
      </c>
      <c r="AQ5391">
        <v>1</v>
      </c>
      <c r="AR5391">
        <f t="shared" si="84"/>
        <v>4.6463999999999999</v>
      </c>
      <c r="AS5391">
        <v>1</v>
      </c>
      <c r="AT5391" t="s">
        <v>112</v>
      </c>
      <c r="AU5391">
        <v>20</v>
      </c>
    </row>
    <row r="5392" spans="1:47">
      <c r="A5392" t="s">
        <v>18803</v>
      </c>
      <c r="C5392">
        <v>310</v>
      </c>
      <c r="D5392" t="s">
        <v>17822</v>
      </c>
      <c r="E5392">
        <v>710</v>
      </c>
      <c r="F5392" t="s">
        <v>17632</v>
      </c>
      <c r="H5392" t="s">
        <v>6034</v>
      </c>
      <c r="I5392" t="s">
        <v>18804</v>
      </c>
      <c r="J5392">
        <v>30.996269999999999</v>
      </c>
      <c r="K5392">
        <v>0</v>
      </c>
      <c r="L5392">
        <v>0</v>
      </c>
      <c r="M5392">
        <v>0</v>
      </c>
      <c r="N5392">
        <v>0</v>
      </c>
      <c r="P5392">
        <v>0</v>
      </c>
      <c r="Q5392">
        <v>0</v>
      </c>
      <c r="R5392">
        <v>0</v>
      </c>
      <c r="S5392" t="s">
        <v>223</v>
      </c>
      <c r="T5392">
        <v>0</v>
      </c>
      <c r="U5392" t="s">
        <v>18803</v>
      </c>
      <c r="Y5392">
        <v>0</v>
      </c>
      <c r="AB5392">
        <v>0</v>
      </c>
      <c r="AC5392">
        <v>0</v>
      </c>
      <c r="AD5392">
        <v>0</v>
      </c>
      <c r="AE5392">
        <v>0</v>
      </c>
      <c r="AF5392">
        <v>0</v>
      </c>
      <c r="AQ5392">
        <v>1</v>
      </c>
      <c r="AR5392">
        <f t="shared" si="84"/>
        <v>0</v>
      </c>
      <c r="AS5392">
        <v>1</v>
      </c>
      <c r="AT5392" t="s">
        <v>112</v>
      </c>
      <c r="AU5392">
        <v>20</v>
      </c>
    </row>
    <row r="5393" spans="1:47">
      <c r="A5393" t="s">
        <v>18805</v>
      </c>
      <c r="C5393">
        <v>310</v>
      </c>
      <c r="D5393" t="s">
        <v>18806</v>
      </c>
      <c r="E5393">
        <v>132</v>
      </c>
      <c r="F5393" t="s">
        <v>18807</v>
      </c>
      <c r="G5393" t="s">
        <v>1783</v>
      </c>
      <c r="H5393" t="s">
        <v>260</v>
      </c>
      <c r="I5393" t="s">
        <v>18808</v>
      </c>
      <c r="J5393">
        <v>0.14008999999999999</v>
      </c>
      <c r="K5393">
        <v>0</v>
      </c>
      <c r="L5393">
        <v>0</v>
      </c>
      <c r="M5393">
        <v>0</v>
      </c>
      <c r="N5393">
        <v>0</v>
      </c>
      <c r="P5393">
        <v>0</v>
      </c>
      <c r="Q5393">
        <v>1</v>
      </c>
      <c r="R5393">
        <v>0</v>
      </c>
      <c r="S5393" t="s">
        <v>223</v>
      </c>
      <c r="T5393">
        <v>0</v>
      </c>
      <c r="U5393" t="s">
        <v>18805</v>
      </c>
      <c r="Y5393">
        <v>0</v>
      </c>
      <c r="AB5393">
        <v>0</v>
      </c>
      <c r="AC5393">
        <v>0</v>
      </c>
      <c r="AD5393">
        <v>0</v>
      </c>
      <c r="AE5393">
        <v>0</v>
      </c>
      <c r="AF5393">
        <v>0</v>
      </c>
      <c r="AQ5393">
        <v>1</v>
      </c>
      <c r="AR5393">
        <f t="shared" si="84"/>
        <v>0</v>
      </c>
      <c r="AS5393">
        <v>1</v>
      </c>
      <c r="AT5393" t="s">
        <v>112</v>
      </c>
      <c r="AU5393">
        <v>20</v>
      </c>
    </row>
    <row r="5394" spans="1:47">
      <c r="A5394" t="s">
        <v>18809</v>
      </c>
      <c r="C5394">
        <v>310</v>
      </c>
      <c r="D5394" t="s">
        <v>18810</v>
      </c>
      <c r="E5394">
        <v>101</v>
      </c>
      <c r="F5394" t="s">
        <v>18811</v>
      </c>
      <c r="G5394" t="s">
        <v>1783</v>
      </c>
      <c r="H5394" t="s">
        <v>220</v>
      </c>
      <c r="I5394" t="s">
        <v>18812</v>
      </c>
      <c r="J5394">
        <v>0.24564</v>
      </c>
      <c r="K5394">
        <v>1</v>
      </c>
      <c r="L5394">
        <v>1</v>
      </c>
      <c r="M5394">
        <v>1</v>
      </c>
      <c r="N5394">
        <v>1</v>
      </c>
      <c r="O5394" t="s">
        <v>225</v>
      </c>
      <c r="P5394">
        <v>0</v>
      </c>
      <c r="Q5394">
        <v>1</v>
      </c>
      <c r="R5394">
        <v>0</v>
      </c>
      <c r="S5394" t="s">
        <v>223</v>
      </c>
      <c r="T5394">
        <v>0</v>
      </c>
      <c r="U5394" t="s">
        <v>18809</v>
      </c>
      <c r="V5394" t="s">
        <v>455</v>
      </c>
      <c r="W5394" t="s">
        <v>225</v>
      </c>
      <c r="X5394" t="s">
        <v>225</v>
      </c>
      <c r="Y5394">
        <v>0</v>
      </c>
      <c r="AB5394">
        <v>1</v>
      </c>
      <c r="AC5394">
        <v>1</v>
      </c>
      <c r="AD5394">
        <v>2</v>
      </c>
      <c r="AE5394">
        <v>1088</v>
      </c>
      <c r="AF5394">
        <v>1</v>
      </c>
      <c r="AQ5394">
        <v>3</v>
      </c>
      <c r="AR5394">
        <f t="shared" si="84"/>
        <v>4.6463999999999999</v>
      </c>
      <c r="AS5394">
        <v>1</v>
      </c>
      <c r="AT5394" t="s">
        <v>112</v>
      </c>
      <c r="AU5394">
        <v>20</v>
      </c>
    </row>
    <row r="5395" spans="1:47">
      <c r="A5395" t="s">
        <v>18813</v>
      </c>
      <c r="C5395">
        <v>310</v>
      </c>
      <c r="D5395" t="s">
        <v>18814</v>
      </c>
      <c r="E5395">
        <v>101</v>
      </c>
      <c r="F5395" t="s">
        <v>18815</v>
      </c>
      <c r="G5395" t="s">
        <v>324</v>
      </c>
      <c r="H5395" t="s">
        <v>220</v>
      </c>
      <c r="I5395" t="s">
        <v>18816</v>
      </c>
      <c r="J5395">
        <v>0.46661999999999998</v>
      </c>
      <c r="K5395">
        <v>1</v>
      </c>
      <c r="L5395">
        <v>1</v>
      </c>
      <c r="M5395">
        <v>1</v>
      </c>
      <c r="N5395">
        <v>1</v>
      </c>
      <c r="O5395" t="s">
        <v>225</v>
      </c>
      <c r="P5395">
        <v>0</v>
      </c>
      <c r="Q5395">
        <v>1</v>
      </c>
      <c r="R5395">
        <v>13600</v>
      </c>
      <c r="S5395" t="s">
        <v>223</v>
      </c>
      <c r="T5395">
        <v>13600</v>
      </c>
      <c r="U5395" t="s">
        <v>18813</v>
      </c>
      <c r="V5395" t="s">
        <v>455</v>
      </c>
      <c r="W5395" t="s">
        <v>225</v>
      </c>
      <c r="X5395" t="s">
        <v>225</v>
      </c>
      <c r="Y5395">
        <v>13600</v>
      </c>
      <c r="AB5395">
        <v>1</v>
      </c>
      <c r="AC5395">
        <v>1</v>
      </c>
      <c r="AD5395">
        <v>3</v>
      </c>
      <c r="AE5395">
        <v>1568</v>
      </c>
      <c r="AF5395">
        <v>1</v>
      </c>
      <c r="AQ5395">
        <v>1</v>
      </c>
      <c r="AR5395">
        <f t="shared" si="84"/>
        <v>4.84</v>
      </c>
      <c r="AS5395">
        <v>1</v>
      </c>
      <c r="AT5395" t="s">
        <v>131</v>
      </c>
      <c r="AU5395">
        <v>40</v>
      </c>
    </row>
    <row r="5396" spans="1:47">
      <c r="A5396" t="s">
        <v>248</v>
      </c>
      <c r="C5396">
        <v>310</v>
      </c>
      <c r="E5396">
        <v>0</v>
      </c>
      <c r="J5396">
        <v>2.5100000000000001E-3</v>
      </c>
      <c r="K5396">
        <v>0</v>
      </c>
      <c r="L5396">
        <v>0</v>
      </c>
      <c r="M5396">
        <v>0</v>
      </c>
      <c r="N5396">
        <v>0</v>
      </c>
      <c r="P5396">
        <v>0</v>
      </c>
      <c r="Q5396">
        <v>0</v>
      </c>
      <c r="R5396">
        <v>0</v>
      </c>
      <c r="S5396" t="s">
        <v>249</v>
      </c>
      <c r="T5396">
        <v>0</v>
      </c>
      <c r="Y5396">
        <v>0</v>
      </c>
      <c r="AB5396">
        <v>0</v>
      </c>
      <c r="AC5396">
        <v>0</v>
      </c>
      <c r="AD5396">
        <v>0</v>
      </c>
      <c r="AE5396">
        <v>0</v>
      </c>
      <c r="AF5396">
        <v>0</v>
      </c>
      <c r="AQ5396">
        <v>0</v>
      </c>
      <c r="AR5396">
        <f t="shared" si="84"/>
        <v>0</v>
      </c>
      <c r="AS5396">
        <v>1</v>
      </c>
      <c r="AT5396" t="s">
        <v>112</v>
      </c>
      <c r="AU5396">
        <v>20</v>
      </c>
    </row>
    <row r="5397" spans="1:47">
      <c r="A5397" t="s">
        <v>18817</v>
      </c>
      <c r="C5397">
        <v>310</v>
      </c>
      <c r="D5397" t="s">
        <v>18818</v>
      </c>
      <c r="E5397">
        <v>101</v>
      </c>
      <c r="F5397" t="s">
        <v>18819</v>
      </c>
      <c r="G5397" t="s">
        <v>1783</v>
      </c>
      <c r="H5397" t="s">
        <v>220</v>
      </c>
      <c r="I5397" t="s">
        <v>18820</v>
      </c>
      <c r="J5397">
        <v>0.22352</v>
      </c>
      <c r="K5397">
        <v>1</v>
      </c>
      <c r="L5397">
        <v>1</v>
      </c>
      <c r="M5397">
        <v>1</v>
      </c>
      <c r="N5397">
        <v>1</v>
      </c>
      <c r="O5397" t="s">
        <v>225</v>
      </c>
      <c r="P5397">
        <v>0</v>
      </c>
      <c r="Q5397">
        <v>1</v>
      </c>
      <c r="R5397">
        <v>2700</v>
      </c>
      <c r="S5397" t="s">
        <v>223</v>
      </c>
      <c r="T5397">
        <v>2700</v>
      </c>
      <c r="U5397" t="s">
        <v>18817</v>
      </c>
      <c r="V5397" t="s">
        <v>413</v>
      </c>
      <c r="W5397" t="s">
        <v>225</v>
      </c>
      <c r="X5397" t="s">
        <v>225</v>
      </c>
      <c r="Y5397">
        <v>2700</v>
      </c>
      <c r="AB5397">
        <v>1</v>
      </c>
      <c r="AC5397">
        <v>1</v>
      </c>
      <c r="AD5397">
        <v>2</v>
      </c>
      <c r="AE5397">
        <v>558</v>
      </c>
      <c r="AF5397">
        <v>1</v>
      </c>
      <c r="AQ5397">
        <v>2</v>
      </c>
      <c r="AR5397">
        <f t="shared" si="84"/>
        <v>4.6463999999999999</v>
      </c>
      <c r="AS5397">
        <v>1</v>
      </c>
      <c r="AT5397" t="s">
        <v>112</v>
      </c>
      <c r="AU5397">
        <v>20</v>
      </c>
    </row>
    <row r="5398" spans="1:47">
      <c r="A5398" t="s">
        <v>18821</v>
      </c>
      <c r="C5398">
        <v>310</v>
      </c>
      <c r="D5398" t="s">
        <v>18822</v>
      </c>
      <c r="E5398">
        <v>101</v>
      </c>
      <c r="F5398" t="s">
        <v>18823</v>
      </c>
      <c r="G5398" t="s">
        <v>1783</v>
      </c>
      <c r="H5398" t="s">
        <v>220</v>
      </c>
      <c r="I5398" t="s">
        <v>18824</v>
      </c>
      <c r="J5398">
        <v>0.19186</v>
      </c>
      <c r="K5398">
        <v>1</v>
      </c>
      <c r="L5398">
        <v>1</v>
      </c>
      <c r="M5398">
        <v>1</v>
      </c>
      <c r="N5398">
        <v>1</v>
      </c>
      <c r="O5398" t="s">
        <v>225</v>
      </c>
      <c r="P5398">
        <v>0</v>
      </c>
      <c r="Q5398">
        <v>1</v>
      </c>
      <c r="R5398">
        <v>1300</v>
      </c>
      <c r="S5398" t="s">
        <v>223</v>
      </c>
      <c r="T5398">
        <v>1300</v>
      </c>
      <c r="U5398" t="s">
        <v>18821</v>
      </c>
      <c r="V5398" t="s">
        <v>10030</v>
      </c>
      <c r="W5398" t="s">
        <v>225</v>
      </c>
      <c r="X5398" t="s">
        <v>225</v>
      </c>
      <c r="Y5398">
        <v>1300</v>
      </c>
      <c r="AB5398">
        <v>1</v>
      </c>
      <c r="AC5398">
        <v>1</v>
      </c>
      <c r="AD5398">
        <v>3</v>
      </c>
      <c r="AE5398">
        <v>1202</v>
      </c>
      <c r="AF5398">
        <v>1</v>
      </c>
      <c r="AQ5398">
        <v>2</v>
      </c>
      <c r="AR5398">
        <f t="shared" si="84"/>
        <v>4.6463999999999999</v>
      </c>
      <c r="AS5398">
        <v>1</v>
      </c>
      <c r="AT5398" t="s">
        <v>112</v>
      </c>
      <c r="AU5398">
        <v>20</v>
      </c>
    </row>
    <row r="5399" spans="1:47">
      <c r="A5399" t="s">
        <v>18766</v>
      </c>
      <c r="C5399">
        <v>310</v>
      </c>
      <c r="D5399" t="s">
        <v>18767</v>
      </c>
      <c r="E5399">
        <v>101</v>
      </c>
      <c r="F5399" t="s">
        <v>18768</v>
      </c>
      <c r="G5399" t="s">
        <v>1783</v>
      </c>
      <c r="H5399" t="s">
        <v>220</v>
      </c>
      <c r="I5399" t="s">
        <v>18769</v>
      </c>
      <c r="J5399">
        <v>0.10716000000000001</v>
      </c>
      <c r="K5399">
        <v>0</v>
      </c>
      <c r="L5399">
        <v>1</v>
      </c>
      <c r="M5399">
        <v>0</v>
      </c>
      <c r="N5399">
        <v>1</v>
      </c>
      <c r="P5399">
        <v>0</v>
      </c>
      <c r="Q5399">
        <v>0</v>
      </c>
      <c r="R5399">
        <v>0</v>
      </c>
      <c r="S5399" t="s">
        <v>243</v>
      </c>
      <c r="T5399">
        <v>0</v>
      </c>
      <c r="U5399" t="s">
        <v>18766</v>
      </c>
      <c r="V5399" t="s">
        <v>418</v>
      </c>
      <c r="W5399" t="s">
        <v>225</v>
      </c>
      <c r="X5399" t="s">
        <v>225</v>
      </c>
      <c r="Y5399">
        <v>0</v>
      </c>
      <c r="AB5399">
        <v>0</v>
      </c>
      <c r="AC5399">
        <v>1</v>
      </c>
      <c r="AD5399">
        <v>0</v>
      </c>
      <c r="AE5399">
        <v>532</v>
      </c>
      <c r="AF5399">
        <v>1</v>
      </c>
      <c r="AQ5399">
        <v>1</v>
      </c>
      <c r="AR5399">
        <f t="shared" si="84"/>
        <v>0</v>
      </c>
      <c r="AS5399">
        <v>1</v>
      </c>
      <c r="AT5399" t="s">
        <v>112</v>
      </c>
      <c r="AU5399">
        <v>20</v>
      </c>
    </row>
    <row r="5400" spans="1:47">
      <c r="A5400" t="s">
        <v>18825</v>
      </c>
      <c r="C5400">
        <v>310</v>
      </c>
      <c r="D5400" t="s">
        <v>18826</v>
      </c>
      <c r="E5400">
        <v>130</v>
      </c>
      <c r="F5400" t="s">
        <v>14663</v>
      </c>
      <c r="G5400" t="s">
        <v>11287</v>
      </c>
      <c r="H5400" t="s">
        <v>2642</v>
      </c>
      <c r="I5400" t="s">
        <v>18827</v>
      </c>
      <c r="J5400">
        <v>1.0237799999999999</v>
      </c>
      <c r="K5400">
        <v>1</v>
      </c>
      <c r="L5400">
        <v>0</v>
      </c>
      <c r="M5400">
        <v>1</v>
      </c>
      <c r="N5400">
        <v>0</v>
      </c>
      <c r="O5400" t="s">
        <v>225</v>
      </c>
      <c r="P5400">
        <v>0</v>
      </c>
      <c r="Q5400">
        <v>1</v>
      </c>
      <c r="R5400">
        <v>0</v>
      </c>
      <c r="S5400" t="s">
        <v>223</v>
      </c>
      <c r="T5400">
        <v>0</v>
      </c>
      <c r="U5400" t="s">
        <v>18825</v>
      </c>
      <c r="V5400" t="s">
        <v>455</v>
      </c>
      <c r="W5400" t="s">
        <v>225</v>
      </c>
      <c r="Y5400">
        <v>0</v>
      </c>
      <c r="AB5400">
        <v>1</v>
      </c>
      <c r="AC5400">
        <v>0</v>
      </c>
      <c r="AD5400">
        <v>0</v>
      </c>
      <c r="AE5400">
        <v>0</v>
      </c>
      <c r="AF5400">
        <v>0</v>
      </c>
      <c r="AG5400" t="s">
        <v>18698</v>
      </c>
      <c r="AQ5400">
        <v>1</v>
      </c>
      <c r="AR5400">
        <f t="shared" si="84"/>
        <v>9.68</v>
      </c>
      <c r="AS5400">
        <v>1</v>
      </c>
      <c r="AT5400" t="s">
        <v>132</v>
      </c>
      <c r="AU5400">
        <v>41</v>
      </c>
    </row>
    <row r="5401" spans="1:47">
      <c r="A5401" t="s">
        <v>18828</v>
      </c>
      <c r="C5401">
        <v>310</v>
      </c>
      <c r="D5401" t="s">
        <v>18829</v>
      </c>
      <c r="E5401">
        <v>101</v>
      </c>
      <c r="F5401" t="s">
        <v>18830</v>
      </c>
      <c r="G5401" t="s">
        <v>1783</v>
      </c>
      <c r="H5401" t="s">
        <v>220</v>
      </c>
      <c r="I5401" t="s">
        <v>18831</v>
      </c>
      <c r="J5401">
        <v>0.21207000000000001</v>
      </c>
      <c r="K5401">
        <v>1</v>
      </c>
      <c r="L5401">
        <v>1</v>
      </c>
      <c r="M5401">
        <v>1</v>
      </c>
      <c r="N5401">
        <v>1</v>
      </c>
      <c r="O5401" t="s">
        <v>225</v>
      </c>
      <c r="P5401">
        <v>0</v>
      </c>
      <c r="Q5401">
        <v>1</v>
      </c>
      <c r="R5401">
        <v>12500</v>
      </c>
      <c r="S5401" t="s">
        <v>223</v>
      </c>
      <c r="T5401">
        <v>12500</v>
      </c>
      <c r="U5401" t="s">
        <v>18828</v>
      </c>
      <c r="V5401" t="s">
        <v>413</v>
      </c>
      <c r="W5401" t="s">
        <v>225</v>
      </c>
      <c r="X5401" t="s">
        <v>225</v>
      </c>
      <c r="Y5401">
        <v>12500</v>
      </c>
      <c r="AB5401">
        <v>1</v>
      </c>
      <c r="AC5401">
        <v>1</v>
      </c>
      <c r="AD5401">
        <v>2</v>
      </c>
      <c r="AE5401">
        <v>944</v>
      </c>
      <c r="AF5401">
        <v>1</v>
      </c>
      <c r="AQ5401">
        <v>1</v>
      </c>
      <c r="AR5401">
        <f t="shared" si="84"/>
        <v>4.6463999999999999</v>
      </c>
      <c r="AS5401">
        <v>1</v>
      </c>
      <c r="AT5401" t="s">
        <v>112</v>
      </c>
      <c r="AU5401">
        <v>20</v>
      </c>
    </row>
    <row r="5402" spans="1:47">
      <c r="A5402" t="s">
        <v>18832</v>
      </c>
      <c r="C5402">
        <v>310</v>
      </c>
      <c r="D5402" t="s">
        <v>18833</v>
      </c>
      <c r="E5402">
        <v>101</v>
      </c>
      <c r="F5402" t="s">
        <v>18834</v>
      </c>
      <c r="G5402" t="s">
        <v>1095</v>
      </c>
      <c r="H5402" t="s">
        <v>220</v>
      </c>
      <c r="I5402" t="s">
        <v>18835</v>
      </c>
      <c r="J5402">
        <v>0.15823000000000001</v>
      </c>
      <c r="K5402">
        <v>1</v>
      </c>
      <c r="L5402">
        <v>1</v>
      </c>
      <c r="M5402">
        <v>1</v>
      </c>
      <c r="N5402">
        <v>1</v>
      </c>
      <c r="O5402" t="s">
        <v>225</v>
      </c>
      <c r="P5402">
        <v>0</v>
      </c>
      <c r="Q5402">
        <v>1</v>
      </c>
      <c r="R5402">
        <v>500</v>
      </c>
      <c r="S5402" t="s">
        <v>223</v>
      </c>
      <c r="T5402">
        <v>500</v>
      </c>
      <c r="U5402" t="s">
        <v>18832</v>
      </c>
      <c r="V5402" t="s">
        <v>224</v>
      </c>
      <c r="W5402" t="s">
        <v>225</v>
      </c>
      <c r="X5402" t="s">
        <v>225</v>
      </c>
      <c r="Y5402">
        <v>500</v>
      </c>
      <c r="AB5402">
        <v>1</v>
      </c>
      <c r="AC5402">
        <v>1</v>
      </c>
      <c r="AD5402">
        <v>4</v>
      </c>
      <c r="AE5402">
        <v>1006</v>
      </c>
      <c r="AF5402">
        <v>1</v>
      </c>
      <c r="AQ5402">
        <v>1</v>
      </c>
      <c r="AR5402">
        <f t="shared" si="84"/>
        <v>4.6463999999999999</v>
      </c>
      <c r="AS5402">
        <v>1</v>
      </c>
      <c r="AT5402" t="s">
        <v>112</v>
      </c>
      <c r="AU5402">
        <v>20</v>
      </c>
    </row>
    <row r="5403" spans="1:47">
      <c r="A5403" t="s">
        <v>18836</v>
      </c>
      <c r="B5403" t="s">
        <v>293</v>
      </c>
      <c r="C5403">
        <v>310</v>
      </c>
      <c r="D5403" t="s">
        <v>18689</v>
      </c>
      <c r="E5403">
        <v>720</v>
      </c>
      <c r="F5403" t="s">
        <v>14663</v>
      </c>
      <c r="G5403" t="s">
        <v>1783</v>
      </c>
      <c r="H5403" t="s">
        <v>18837</v>
      </c>
      <c r="J5403">
        <v>0.42462</v>
      </c>
      <c r="K5403">
        <v>0</v>
      </c>
      <c r="L5403">
        <v>0</v>
      </c>
      <c r="M5403">
        <v>0</v>
      </c>
      <c r="N5403">
        <v>0</v>
      </c>
      <c r="P5403">
        <v>0</v>
      </c>
      <c r="Q5403">
        <v>0</v>
      </c>
      <c r="R5403">
        <v>0</v>
      </c>
      <c r="T5403">
        <v>0</v>
      </c>
      <c r="Y5403">
        <v>0</v>
      </c>
      <c r="AB5403">
        <v>0</v>
      </c>
      <c r="AC5403">
        <v>0</v>
      </c>
      <c r="AD5403">
        <v>0</v>
      </c>
      <c r="AE5403">
        <v>0</v>
      </c>
      <c r="AF5403">
        <v>0</v>
      </c>
      <c r="AQ5403">
        <v>1</v>
      </c>
      <c r="AR5403">
        <f t="shared" si="84"/>
        <v>0</v>
      </c>
      <c r="AS5403">
        <v>1</v>
      </c>
      <c r="AT5403" t="s">
        <v>112</v>
      </c>
      <c r="AU5403">
        <v>20</v>
      </c>
    </row>
    <row r="5404" spans="1:47">
      <c r="A5404" t="s">
        <v>18838</v>
      </c>
      <c r="C5404">
        <v>310</v>
      </c>
      <c r="D5404" t="s">
        <v>18839</v>
      </c>
      <c r="E5404">
        <v>101</v>
      </c>
      <c r="F5404" t="s">
        <v>18840</v>
      </c>
      <c r="G5404" t="s">
        <v>1783</v>
      </c>
      <c r="H5404" t="s">
        <v>220</v>
      </c>
      <c r="I5404" t="s">
        <v>18841</v>
      </c>
      <c r="J5404">
        <v>9.3880000000000005E-2</v>
      </c>
      <c r="K5404">
        <v>1</v>
      </c>
      <c r="L5404">
        <v>1</v>
      </c>
      <c r="M5404">
        <v>1</v>
      </c>
      <c r="N5404">
        <v>1</v>
      </c>
      <c r="O5404" t="s">
        <v>225</v>
      </c>
      <c r="P5404">
        <v>0</v>
      </c>
      <c r="Q5404">
        <v>1</v>
      </c>
      <c r="R5404">
        <v>2600</v>
      </c>
      <c r="S5404" t="s">
        <v>223</v>
      </c>
      <c r="T5404">
        <v>2600</v>
      </c>
      <c r="U5404" t="s">
        <v>18838</v>
      </c>
      <c r="V5404" t="s">
        <v>224</v>
      </c>
      <c r="W5404" t="s">
        <v>225</v>
      </c>
      <c r="X5404" t="s">
        <v>225</v>
      </c>
      <c r="Y5404">
        <v>2600</v>
      </c>
      <c r="AB5404">
        <v>1</v>
      </c>
      <c r="AC5404">
        <v>1</v>
      </c>
      <c r="AD5404">
        <v>2</v>
      </c>
      <c r="AE5404">
        <v>808</v>
      </c>
      <c r="AF5404">
        <v>1</v>
      </c>
      <c r="AQ5404">
        <v>0</v>
      </c>
      <c r="AR5404">
        <f t="shared" si="84"/>
        <v>4.6463999999999999</v>
      </c>
      <c r="AS5404">
        <v>1</v>
      </c>
      <c r="AT5404" t="s">
        <v>112</v>
      </c>
      <c r="AU5404">
        <v>20</v>
      </c>
    </row>
    <row r="5405" spans="1:47">
      <c r="A5405" t="s">
        <v>18842</v>
      </c>
      <c r="C5405">
        <v>310</v>
      </c>
      <c r="D5405" t="s">
        <v>17822</v>
      </c>
      <c r="E5405">
        <v>710</v>
      </c>
      <c r="F5405" t="s">
        <v>17632</v>
      </c>
      <c r="H5405" t="s">
        <v>6034</v>
      </c>
      <c r="I5405" t="s">
        <v>18843</v>
      </c>
      <c r="J5405">
        <v>2.10338</v>
      </c>
      <c r="K5405">
        <v>0</v>
      </c>
      <c r="L5405">
        <v>0</v>
      </c>
      <c r="M5405">
        <v>0</v>
      </c>
      <c r="N5405">
        <v>0</v>
      </c>
      <c r="P5405">
        <v>0</v>
      </c>
      <c r="Q5405">
        <v>0</v>
      </c>
      <c r="R5405">
        <v>0</v>
      </c>
      <c r="S5405" t="s">
        <v>223</v>
      </c>
      <c r="T5405">
        <v>0</v>
      </c>
      <c r="U5405" t="s">
        <v>18842</v>
      </c>
      <c r="Y5405">
        <v>0</v>
      </c>
      <c r="AB5405">
        <v>0</v>
      </c>
      <c r="AC5405">
        <v>0</v>
      </c>
      <c r="AD5405">
        <v>0</v>
      </c>
      <c r="AE5405">
        <v>0</v>
      </c>
      <c r="AF5405">
        <v>0</v>
      </c>
      <c r="AQ5405">
        <v>1</v>
      </c>
      <c r="AR5405">
        <f t="shared" si="84"/>
        <v>0</v>
      </c>
      <c r="AS5405">
        <v>1</v>
      </c>
      <c r="AT5405" t="s">
        <v>112</v>
      </c>
      <c r="AU5405">
        <v>20</v>
      </c>
    </row>
    <row r="5406" spans="1:47">
      <c r="A5406" t="s">
        <v>18844</v>
      </c>
      <c r="C5406">
        <v>310</v>
      </c>
      <c r="D5406" t="s">
        <v>18845</v>
      </c>
      <c r="E5406">
        <v>130</v>
      </c>
      <c r="F5406" t="s">
        <v>14663</v>
      </c>
      <c r="G5406" t="s">
        <v>11287</v>
      </c>
      <c r="H5406" t="s">
        <v>2642</v>
      </c>
      <c r="I5406" t="s">
        <v>18846</v>
      </c>
      <c r="J5406">
        <v>1.35226</v>
      </c>
      <c r="K5406">
        <v>1</v>
      </c>
      <c r="L5406">
        <v>0</v>
      </c>
      <c r="M5406">
        <v>1</v>
      </c>
      <c r="N5406">
        <v>0</v>
      </c>
      <c r="O5406" t="s">
        <v>225</v>
      </c>
      <c r="P5406">
        <v>0</v>
      </c>
      <c r="Q5406">
        <v>1</v>
      </c>
      <c r="R5406">
        <v>0</v>
      </c>
      <c r="S5406" t="s">
        <v>223</v>
      </c>
      <c r="T5406">
        <v>0</v>
      </c>
      <c r="U5406" t="s">
        <v>18844</v>
      </c>
      <c r="V5406" t="s">
        <v>455</v>
      </c>
      <c r="W5406" t="s">
        <v>225</v>
      </c>
      <c r="Y5406">
        <v>0</v>
      </c>
      <c r="AB5406">
        <v>1</v>
      </c>
      <c r="AC5406">
        <v>0</v>
      </c>
      <c r="AD5406">
        <v>2</v>
      </c>
      <c r="AE5406">
        <v>1092</v>
      </c>
      <c r="AF5406">
        <v>2</v>
      </c>
      <c r="AG5406" t="s">
        <v>18698</v>
      </c>
      <c r="AQ5406">
        <v>1</v>
      </c>
      <c r="AR5406">
        <f t="shared" si="84"/>
        <v>9.68</v>
      </c>
      <c r="AS5406">
        <v>1</v>
      </c>
      <c r="AT5406" t="s">
        <v>132</v>
      </c>
      <c r="AU5406">
        <v>41</v>
      </c>
    </row>
    <row r="5407" spans="1:47">
      <c r="A5407" t="s">
        <v>18847</v>
      </c>
      <c r="C5407">
        <v>310</v>
      </c>
      <c r="D5407" t="s">
        <v>18848</v>
      </c>
      <c r="E5407">
        <v>101</v>
      </c>
      <c r="F5407" t="s">
        <v>18849</v>
      </c>
      <c r="G5407" t="s">
        <v>1783</v>
      </c>
      <c r="H5407" t="s">
        <v>220</v>
      </c>
      <c r="I5407" t="s">
        <v>18850</v>
      </c>
      <c r="J5407">
        <v>0.13980999999999999</v>
      </c>
      <c r="K5407">
        <v>1</v>
      </c>
      <c r="L5407">
        <v>1</v>
      </c>
      <c r="M5407">
        <v>1</v>
      </c>
      <c r="N5407">
        <v>1</v>
      </c>
      <c r="O5407" t="s">
        <v>225</v>
      </c>
      <c r="P5407">
        <v>0</v>
      </c>
      <c r="Q5407">
        <v>1</v>
      </c>
      <c r="R5407">
        <v>4600</v>
      </c>
      <c r="S5407" t="s">
        <v>223</v>
      </c>
      <c r="T5407">
        <v>4600</v>
      </c>
      <c r="U5407" t="s">
        <v>18847</v>
      </c>
      <c r="V5407" t="s">
        <v>224</v>
      </c>
      <c r="W5407" t="s">
        <v>225</v>
      </c>
      <c r="X5407" t="s">
        <v>225</v>
      </c>
      <c r="Y5407">
        <v>4600</v>
      </c>
      <c r="AB5407">
        <v>1</v>
      </c>
      <c r="AC5407">
        <v>1</v>
      </c>
      <c r="AD5407">
        <v>2</v>
      </c>
      <c r="AE5407">
        <v>814</v>
      </c>
      <c r="AF5407">
        <v>1</v>
      </c>
      <c r="AQ5407">
        <v>0</v>
      </c>
      <c r="AR5407">
        <f t="shared" si="84"/>
        <v>4.6463999999999999</v>
      </c>
      <c r="AS5407">
        <v>1</v>
      </c>
      <c r="AT5407" t="s">
        <v>112</v>
      </c>
      <c r="AU5407">
        <v>20</v>
      </c>
    </row>
    <row r="5408" spans="1:47">
      <c r="A5408" t="s">
        <v>18851</v>
      </c>
      <c r="C5408">
        <v>310</v>
      </c>
      <c r="D5408" t="s">
        <v>18562</v>
      </c>
      <c r="E5408">
        <v>132</v>
      </c>
      <c r="F5408" t="s">
        <v>14122</v>
      </c>
      <c r="G5408" t="s">
        <v>1783</v>
      </c>
      <c r="H5408" t="s">
        <v>260</v>
      </c>
      <c r="I5408" t="s">
        <v>18852</v>
      </c>
      <c r="J5408">
        <v>113.11235000000001</v>
      </c>
      <c r="K5408">
        <v>0</v>
      </c>
      <c r="L5408">
        <v>0</v>
      </c>
      <c r="M5408">
        <v>0</v>
      </c>
      <c r="N5408">
        <v>0</v>
      </c>
      <c r="P5408">
        <v>0</v>
      </c>
      <c r="Q5408">
        <v>0</v>
      </c>
      <c r="R5408">
        <v>0</v>
      </c>
      <c r="S5408" t="s">
        <v>223</v>
      </c>
      <c r="T5408">
        <v>0</v>
      </c>
      <c r="U5408" t="s">
        <v>18851</v>
      </c>
      <c r="Y5408">
        <v>0</v>
      </c>
      <c r="AB5408">
        <v>0</v>
      </c>
      <c r="AC5408">
        <v>0</v>
      </c>
      <c r="AD5408">
        <v>0</v>
      </c>
      <c r="AE5408">
        <v>0</v>
      </c>
      <c r="AF5408">
        <v>0</v>
      </c>
      <c r="AQ5408">
        <v>1</v>
      </c>
      <c r="AR5408">
        <f t="shared" si="84"/>
        <v>0</v>
      </c>
      <c r="AS5408">
        <v>1</v>
      </c>
      <c r="AT5408" t="s">
        <v>112</v>
      </c>
      <c r="AU5408">
        <v>20</v>
      </c>
    </row>
    <row r="5409" spans="1:47">
      <c r="A5409" t="s">
        <v>18853</v>
      </c>
      <c r="C5409">
        <v>310</v>
      </c>
      <c r="D5409" t="s">
        <v>18854</v>
      </c>
      <c r="E5409">
        <v>101</v>
      </c>
      <c r="F5409" t="s">
        <v>10848</v>
      </c>
      <c r="G5409" t="s">
        <v>1783</v>
      </c>
      <c r="H5409" t="s">
        <v>220</v>
      </c>
      <c r="I5409" t="s">
        <v>18855</v>
      </c>
      <c r="J5409">
        <v>0.18171000000000001</v>
      </c>
      <c r="K5409">
        <v>1</v>
      </c>
      <c r="L5409">
        <v>1</v>
      </c>
      <c r="M5409">
        <v>1</v>
      </c>
      <c r="N5409">
        <v>1</v>
      </c>
      <c r="O5409" t="s">
        <v>225</v>
      </c>
      <c r="P5409">
        <v>0</v>
      </c>
      <c r="Q5409">
        <v>1</v>
      </c>
      <c r="R5409">
        <v>1500</v>
      </c>
      <c r="S5409" t="s">
        <v>223</v>
      </c>
      <c r="T5409">
        <v>1500</v>
      </c>
      <c r="U5409" t="s">
        <v>18853</v>
      </c>
      <c r="V5409" t="s">
        <v>224</v>
      </c>
      <c r="W5409" t="s">
        <v>225</v>
      </c>
      <c r="X5409" t="s">
        <v>225</v>
      </c>
      <c r="Y5409">
        <v>1500</v>
      </c>
      <c r="AB5409">
        <v>1</v>
      </c>
      <c r="AC5409">
        <v>1</v>
      </c>
      <c r="AD5409">
        <v>2</v>
      </c>
      <c r="AE5409">
        <v>706</v>
      </c>
      <c r="AF5409">
        <v>1</v>
      </c>
      <c r="AQ5409">
        <v>1</v>
      </c>
      <c r="AR5409">
        <f t="shared" si="84"/>
        <v>4.6463999999999999</v>
      </c>
      <c r="AS5409">
        <v>1</v>
      </c>
      <c r="AT5409" t="s">
        <v>112</v>
      </c>
      <c r="AU5409">
        <v>20</v>
      </c>
    </row>
    <row r="5410" spans="1:47">
      <c r="A5410" t="s">
        <v>18856</v>
      </c>
      <c r="C5410">
        <v>310</v>
      </c>
      <c r="D5410" t="s">
        <v>18857</v>
      </c>
      <c r="E5410">
        <v>101</v>
      </c>
      <c r="F5410" t="s">
        <v>18858</v>
      </c>
      <c r="G5410" t="s">
        <v>1783</v>
      </c>
      <c r="H5410" t="s">
        <v>220</v>
      </c>
      <c r="I5410" t="s">
        <v>18859</v>
      </c>
      <c r="J5410">
        <v>0.25428000000000001</v>
      </c>
      <c r="K5410">
        <v>1</v>
      </c>
      <c r="L5410">
        <v>1</v>
      </c>
      <c r="M5410">
        <v>1</v>
      </c>
      <c r="N5410">
        <v>1</v>
      </c>
      <c r="O5410" t="s">
        <v>225</v>
      </c>
      <c r="P5410">
        <v>0</v>
      </c>
      <c r="Q5410">
        <v>1</v>
      </c>
      <c r="R5410">
        <v>2900</v>
      </c>
      <c r="S5410" t="s">
        <v>223</v>
      </c>
      <c r="T5410">
        <v>2900</v>
      </c>
      <c r="U5410" t="s">
        <v>18856</v>
      </c>
      <c r="V5410" t="s">
        <v>224</v>
      </c>
      <c r="W5410" t="s">
        <v>225</v>
      </c>
      <c r="X5410" t="s">
        <v>225</v>
      </c>
      <c r="Y5410">
        <v>2900</v>
      </c>
      <c r="AB5410">
        <v>1</v>
      </c>
      <c r="AC5410">
        <v>1</v>
      </c>
      <c r="AD5410">
        <v>1</v>
      </c>
      <c r="AE5410">
        <v>828</v>
      </c>
      <c r="AF5410">
        <v>1</v>
      </c>
      <c r="AQ5410">
        <v>1</v>
      </c>
      <c r="AR5410">
        <f t="shared" si="84"/>
        <v>4.6463999999999999</v>
      </c>
      <c r="AS5410">
        <v>1</v>
      </c>
      <c r="AT5410" t="s">
        <v>112</v>
      </c>
      <c r="AU5410">
        <v>20</v>
      </c>
    </row>
    <row r="5411" spans="1:47">
      <c r="A5411" t="s">
        <v>18860</v>
      </c>
      <c r="C5411">
        <v>310</v>
      </c>
      <c r="D5411" t="s">
        <v>18861</v>
      </c>
      <c r="E5411">
        <v>132</v>
      </c>
      <c r="F5411" t="s">
        <v>15896</v>
      </c>
      <c r="G5411" t="s">
        <v>1783</v>
      </c>
      <c r="H5411" t="s">
        <v>260</v>
      </c>
      <c r="I5411" t="s">
        <v>18862</v>
      </c>
      <c r="J5411">
        <v>3.9309999999999998E-2</v>
      </c>
      <c r="K5411">
        <v>0</v>
      </c>
      <c r="L5411">
        <v>0</v>
      </c>
      <c r="M5411">
        <v>0</v>
      </c>
      <c r="N5411">
        <v>0</v>
      </c>
      <c r="P5411">
        <v>0</v>
      </c>
      <c r="Q5411">
        <v>0</v>
      </c>
      <c r="R5411">
        <v>0</v>
      </c>
      <c r="S5411" t="s">
        <v>223</v>
      </c>
      <c r="T5411">
        <v>0</v>
      </c>
      <c r="U5411" t="s">
        <v>18860</v>
      </c>
      <c r="Y5411">
        <v>0</v>
      </c>
      <c r="AB5411">
        <v>0</v>
      </c>
      <c r="AC5411">
        <v>0</v>
      </c>
      <c r="AD5411">
        <v>0</v>
      </c>
      <c r="AE5411">
        <v>0</v>
      </c>
      <c r="AF5411">
        <v>0</v>
      </c>
      <c r="AQ5411">
        <v>0</v>
      </c>
      <c r="AR5411">
        <f t="shared" si="84"/>
        <v>0</v>
      </c>
      <c r="AS5411">
        <v>1</v>
      </c>
      <c r="AT5411" t="s">
        <v>112</v>
      </c>
      <c r="AU5411">
        <v>20</v>
      </c>
    </row>
    <row r="5412" spans="1:47">
      <c r="A5412" t="s">
        <v>18863</v>
      </c>
      <c r="C5412">
        <v>310</v>
      </c>
      <c r="D5412" t="s">
        <v>18864</v>
      </c>
      <c r="E5412">
        <v>132</v>
      </c>
      <c r="F5412" t="s">
        <v>18865</v>
      </c>
      <c r="G5412" t="s">
        <v>1783</v>
      </c>
      <c r="H5412" t="s">
        <v>260</v>
      </c>
      <c r="I5412" t="s">
        <v>18866</v>
      </c>
      <c r="J5412">
        <v>2.9767299999999999</v>
      </c>
      <c r="K5412">
        <v>0</v>
      </c>
      <c r="L5412">
        <v>0</v>
      </c>
      <c r="M5412">
        <v>0</v>
      </c>
      <c r="N5412">
        <v>0</v>
      </c>
      <c r="P5412">
        <v>0</v>
      </c>
      <c r="Q5412">
        <v>0</v>
      </c>
      <c r="R5412">
        <v>0</v>
      </c>
      <c r="S5412" t="s">
        <v>223</v>
      </c>
      <c r="T5412">
        <v>0</v>
      </c>
      <c r="U5412" t="s">
        <v>18863</v>
      </c>
      <c r="Y5412">
        <v>0</v>
      </c>
      <c r="AB5412">
        <v>0</v>
      </c>
      <c r="AC5412">
        <v>0</v>
      </c>
      <c r="AD5412">
        <v>0</v>
      </c>
      <c r="AE5412">
        <v>0</v>
      </c>
      <c r="AF5412">
        <v>0</v>
      </c>
      <c r="AQ5412">
        <v>1</v>
      </c>
      <c r="AR5412">
        <f t="shared" si="84"/>
        <v>0</v>
      </c>
      <c r="AS5412">
        <v>1</v>
      </c>
      <c r="AT5412" t="s">
        <v>112</v>
      </c>
      <c r="AU5412">
        <v>20</v>
      </c>
    </row>
    <row r="5413" spans="1:47">
      <c r="A5413" t="s">
        <v>18867</v>
      </c>
      <c r="C5413">
        <v>310</v>
      </c>
      <c r="D5413" t="s">
        <v>18868</v>
      </c>
      <c r="E5413">
        <v>101</v>
      </c>
      <c r="F5413" t="s">
        <v>18865</v>
      </c>
      <c r="G5413" t="s">
        <v>1783</v>
      </c>
      <c r="H5413" t="s">
        <v>220</v>
      </c>
      <c r="I5413" t="s">
        <v>18869</v>
      </c>
      <c r="J5413">
        <v>2.9672200000000002</v>
      </c>
      <c r="K5413">
        <v>1</v>
      </c>
      <c r="L5413">
        <v>1</v>
      </c>
      <c r="M5413">
        <v>1</v>
      </c>
      <c r="N5413">
        <v>1</v>
      </c>
      <c r="O5413" t="s">
        <v>225</v>
      </c>
      <c r="P5413">
        <v>0</v>
      </c>
      <c r="Q5413">
        <v>0</v>
      </c>
      <c r="R5413">
        <v>0</v>
      </c>
      <c r="S5413" t="s">
        <v>223</v>
      </c>
      <c r="T5413">
        <v>0</v>
      </c>
      <c r="U5413" t="s">
        <v>18867</v>
      </c>
      <c r="V5413" t="s">
        <v>418</v>
      </c>
      <c r="W5413" t="s">
        <v>225</v>
      </c>
      <c r="X5413" t="s">
        <v>225</v>
      </c>
      <c r="Y5413">
        <v>0</v>
      </c>
      <c r="AB5413">
        <v>1</v>
      </c>
      <c r="AC5413">
        <v>1</v>
      </c>
      <c r="AD5413">
        <v>4</v>
      </c>
      <c r="AE5413">
        <v>3202</v>
      </c>
      <c r="AF5413">
        <v>2</v>
      </c>
      <c r="AQ5413">
        <v>1</v>
      </c>
      <c r="AR5413">
        <f t="shared" si="84"/>
        <v>4.6463999999999999</v>
      </c>
      <c r="AS5413">
        <v>1</v>
      </c>
      <c r="AT5413" t="s">
        <v>112</v>
      </c>
      <c r="AU5413">
        <v>20</v>
      </c>
    </row>
    <row r="5414" spans="1:47">
      <c r="A5414" t="s">
        <v>18870</v>
      </c>
      <c r="C5414">
        <v>310</v>
      </c>
      <c r="D5414" t="s">
        <v>17946</v>
      </c>
      <c r="E5414">
        <v>330</v>
      </c>
      <c r="F5414" t="s">
        <v>14991</v>
      </c>
      <c r="G5414" t="s">
        <v>422</v>
      </c>
      <c r="H5414" t="s">
        <v>18672</v>
      </c>
      <c r="I5414" t="s">
        <v>18871</v>
      </c>
      <c r="J5414">
        <v>1.32636</v>
      </c>
      <c r="K5414">
        <v>0</v>
      </c>
      <c r="L5414">
        <v>0</v>
      </c>
      <c r="M5414">
        <v>0</v>
      </c>
      <c r="N5414">
        <v>0</v>
      </c>
      <c r="P5414">
        <v>0</v>
      </c>
      <c r="Q5414">
        <v>0</v>
      </c>
      <c r="R5414">
        <v>0</v>
      </c>
      <c r="S5414" t="s">
        <v>223</v>
      </c>
      <c r="T5414">
        <v>0</v>
      </c>
      <c r="U5414" t="s">
        <v>18870</v>
      </c>
      <c r="Y5414">
        <v>0</v>
      </c>
      <c r="AB5414">
        <v>0</v>
      </c>
      <c r="AC5414">
        <v>0</v>
      </c>
      <c r="AD5414">
        <v>0</v>
      </c>
      <c r="AE5414">
        <v>0</v>
      </c>
      <c r="AF5414">
        <v>0</v>
      </c>
      <c r="AQ5414">
        <v>1</v>
      </c>
      <c r="AR5414">
        <f t="shared" si="84"/>
        <v>0</v>
      </c>
      <c r="AS5414">
        <v>1</v>
      </c>
      <c r="AT5414" t="s">
        <v>127</v>
      </c>
      <c r="AU5414">
        <v>35</v>
      </c>
    </row>
    <row r="5415" spans="1:47">
      <c r="A5415" t="s">
        <v>18872</v>
      </c>
      <c r="C5415">
        <v>310</v>
      </c>
      <c r="D5415" t="s">
        <v>18873</v>
      </c>
      <c r="E5415">
        <v>720</v>
      </c>
      <c r="F5415" t="s">
        <v>18027</v>
      </c>
      <c r="G5415" t="s">
        <v>422</v>
      </c>
      <c r="H5415" t="s">
        <v>1665</v>
      </c>
      <c r="I5415" t="s">
        <v>18874</v>
      </c>
      <c r="J5415">
        <v>4.9020000000000001E-2</v>
      </c>
      <c r="K5415">
        <v>0</v>
      </c>
      <c r="L5415">
        <v>0</v>
      </c>
      <c r="M5415">
        <v>0</v>
      </c>
      <c r="N5415">
        <v>0</v>
      </c>
      <c r="P5415">
        <v>0</v>
      </c>
      <c r="Q5415">
        <v>0</v>
      </c>
      <c r="R5415">
        <v>0</v>
      </c>
      <c r="S5415" t="s">
        <v>223</v>
      </c>
      <c r="T5415">
        <v>0</v>
      </c>
      <c r="U5415" t="s">
        <v>18872</v>
      </c>
      <c r="V5415" t="s">
        <v>455</v>
      </c>
      <c r="W5415" t="s">
        <v>225</v>
      </c>
      <c r="Y5415">
        <v>0</v>
      </c>
      <c r="AB5415">
        <v>0</v>
      </c>
      <c r="AC5415">
        <v>0</v>
      </c>
      <c r="AD5415">
        <v>0</v>
      </c>
      <c r="AE5415">
        <v>0</v>
      </c>
      <c r="AF5415">
        <v>0</v>
      </c>
      <c r="AQ5415">
        <v>1</v>
      </c>
      <c r="AR5415">
        <f t="shared" si="84"/>
        <v>0</v>
      </c>
      <c r="AS5415">
        <v>1</v>
      </c>
      <c r="AT5415" t="s">
        <v>133</v>
      </c>
      <c r="AU5415">
        <v>42</v>
      </c>
    </row>
    <row r="5416" spans="1:47">
      <c r="A5416" t="s">
        <v>18875</v>
      </c>
      <c r="C5416">
        <v>310</v>
      </c>
      <c r="D5416" t="s">
        <v>18876</v>
      </c>
      <c r="E5416">
        <v>130</v>
      </c>
      <c r="F5416" t="s">
        <v>18877</v>
      </c>
      <c r="G5416" t="s">
        <v>11287</v>
      </c>
      <c r="H5416" t="s">
        <v>2642</v>
      </c>
      <c r="I5416" t="s">
        <v>18878</v>
      </c>
      <c r="J5416">
        <v>0.74299000000000004</v>
      </c>
      <c r="K5416">
        <v>0</v>
      </c>
      <c r="L5416">
        <v>0</v>
      </c>
      <c r="M5416">
        <v>0</v>
      </c>
      <c r="N5416">
        <v>0</v>
      </c>
      <c r="P5416">
        <v>0</v>
      </c>
      <c r="Q5416">
        <v>0</v>
      </c>
      <c r="R5416">
        <v>0</v>
      </c>
      <c r="S5416" t="s">
        <v>223</v>
      </c>
      <c r="T5416">
        <v>0</v>
      </c>
      <c r="U5416" t="s">
        <v>18875</v>
      </c>
      <c r="Y5416">
        <v>0</v>
      </c>
      <c r="AB5416">
        <v>0</v>
      </c>
      <c r="AC5416">
        <v>0</v>
      </c>
      <c r="AD5416">
        <v>0</v>
      </c>
      <c r="AE5416">
        <v>0</v>
      </c>
      <c r="AF5416">
        <v>0</v>
      </c>
      <c r="AQ5416">
        <v>1</v>
      </c>
      <c r="AR5416">
        <f t="shared" si="84"/>
        <v>0</v>
      </c>
      <c r="AS5416">
        <v>1</v>
      </c>
      <c r="AT5416" t="s">
        <v>132</v>
      </c>
      <c r="AU5416">
        <v>41</v>
      </c>
    </row>
    <row r="5417" spans="1:47">
      <c r="A5417" t="s">
        <v>18879</v>
      </c>
      <c r="C5417">
        <v>310</v>
      </c>
      <c r="D5417" t="s">
        <v>18880</v>
      </c>
      <c r="E5417">
        <v>130</v>
      </c>
      <c r="F5417" t="s">
        <v>18877</v>
      </c>
      <c r="G5417" t="s">
        <v>11287</v>
      </c>
      <c r="H5417" t="s">
        <v>2642</v>
      </c>
      <c r="I5417" t="s">
        <v>18881</v>
      </c>
      <c r="J5417">
        <v>0.69718000000000002</v>
      </c>
      <c r="K5417">
        <v>1</v>
      </c>
      <c r="L5417">
        <v>1</v>
      </c>
      <c r="M5417">
        <v>1</v>
      </c>
      <c r="N5417">
        <v>1</v>
      </c>
      <c r="O5417" t="s">
        <v>225</v>
      </c>
      <c r="P5417">
        <v>0</v>
      </c>
      <c r="Q5417">
        <v>1</v>
      </c>
      <c r="R5417">
        <v>2900</v>
      </c>
      <c r="S5417" t="s">
        <v>223</v>
      </c>
      <c r="T5417">
        <v>2900</v>
      </c>
      <c r="U5417" t="s">
        <v>18879</v>
      </c>
      <c r="V5417" t="s">
        <v>455</v>
      </c>
      <c r="W5417" t="s">
        <v>225</v>
      </c>
      <c r="X5417" t="s">
        <v>225</v>
      </c>
      <c r="Y5417">
        <v>2900</v>
      </c>
      <c r="AB5417">
        <v>1</v>
      </c>
      <c r="AC5417">
        <v>1</v>
      </c>
      <c r="AD5417">
        <v>0</v>
      </c>
      <c r="AE5417">
        <v>0</v>
      </c>
      <c r="AF5417">
        <v>0</v>
      </c>
      <c r="AQ5417">
        <v>1</v>
      </c>
      <c r="AR5417">
        <f t="shared" si="84"/>
        <v>9.68</v>
      </c>
      <c r="AS5417">
        <v>1</v>
      </c>
      <c r="AT5417" t="s">
        <v>132</v>
      </c>
      <c r="AU5417">
        <v>41</v>
      </c>
    </row>
    <row r="5418" spans="1:47">
      <c r="A5418" t="s">
        <v>18882</v>
      </c>
      <c r="C5418">
        <v>310</v>
      </c>
      <c r="D5418" t="s">
        <v>18883</v>
      </c>
      <c r="E5418">
        <v>101</v>
      </c>
      <c r="F5418" t="s">
        <v>18884</v>
      </c>
      <c r="G5418" t="s">
        <v>324</v>
      </c>
      <c r="H5418" t="s">
        <v>220</v>
      </c>
      <c r="I5418" t="s">
        <v>18885</v>
      </c>
      <c r="J5418">
        <v>0.84962000000000004</v>
      </c>
      <c r="K5418">
        <v>1</v>
      </c>
      <c r="L5418">
        <v>1</v>
      </c>
      <c r="M5418">
        <v>1</v>
      </c>
      <c r="N5418">
        <v>1</v>
      </c>
      <c r="O5418" t="s">
        <v>225</v>
      </c>
      <c r="P5418">
        <v>0</v>
      </c>
      <c r="Q5418">
        <v>1</v>
      </c>
      <c r="R5418">
        <v>8700</v>
      </c>
      <c r="S5418" t="s">
        <v>223</v>
      </c>
      <c r="T5418">
        <v>8700</v>
      </c>
      <c r="U5418" t="s">
        <v>18882</v>
      </c>
      <c r="V5418" t="s">
        <v>455</v>
      </c>
      <c r="W5418" t="s">
        <v>225</v>
      </c>
      <c r="X5418" t="s">
        <v>225</v>
      </c>
      <c r="Y5418">
        <v>8700</v>
      </c>
      <c r="AB5418">
        <v>1</v>
      </c>
      <c r="AC5418">
        <v>1</v>
      </c>
      <c r="AD5418">
        <v>3</v>
      </c>
      <c r="AE5418">
        <v>1092</v>
      </c>
      <c r="AF5418">
        <v>1</v>
      </c>
      <c r="AQ5418">
        <v>0</v>
      </c>
      <c r="AR5418">
        <f t="shared" si="84"/>
        <v>4.84</v>
      </c>
      <c r="AS5418">
        <v>1</v>
      </c>
      <c r="AT5418" t="s">
        <v>131</v>
      </c>
      <c r="AU5418">
        <v>40</v>
      </c>
    </row>
    <row r="5419" spans="1:47">
      <c r="A5419" t="s">
        <v>18886</v>
      </c>
      <c r="C5419">
        <v>310</v>
      </c>
      <c r="D5419" t="s">
        <v>18887</v>
      </c>
      <c r="E5419">
        <v>130</v>
      </c>
      <c r="F5419" t="s">
        <v>18877</v>
      </c>
      <c r="G5419" t="s">
        <v>11287</v>
      </c>
      <c r="H5419" t="s">
        <v>2642</v>
      </c>
      <c r="I5419" t="s">
        <v>18888</v>
      </c>
      <c r="J5419">
        <v>0.56930999999999998</v>
      </c>
      <c r="K5419">
        <v>1</v>
      </c>
      <c r="L5419">
        <v>1</v>
      </c>
      <c r="M5419">
        <v>1</v>
      </c>
      <c r="N5419">
        <v>1</v>
      </c>
      <c r="O5419" t="s">
        <v>225</v>
      </c>
      <c r="P5419">
        <v>0</v>
      </c>
      <c r="Q5419">
        <v>1</v>
      </c>
      <c r="R5419">
        <v>5300</v>
      </c>
      <c r="S5419" t="s">
        <v>223</v>
      </c>
      <c r="T5419">
        <v>5300</v>
      </c>
      <c r="U5419" t="s">
        <v>18886</v>
      </c>
      <c r="V5419" t="s">
        <v>455</v>
      </c>
      <c r="W5419" t="s">
        <v>225</v>
      </c>
      <c r="X5419" t="s">
        <v>225</v>
      </c>
      <c r="Y5419">
        <v>5300</v>
      </c>
      <c r="AB5419">
        <v>1</v>
      </c>
      <c r="AC5419">
        <v>1</v>
      </c>
      <c r="AD5419">
        <v>3</v>
      </c>
      <c r="AE5419">
        <v>1067</v>
      </c>
      <c r="AF5419">
        <v>1.75</v>
      </c>
      <c r="AQ5419">
        <v>1</v>
      </c>
      <c r="AR5419">
        <f t="shared" si="84"/>
        <v>9.68</v>
      </c>
      <c r="AS5419">
        <v>1</v>
      </c>
      <c r="AT5419" t="s">
        <v>132</v>
      </c>
      <c r="AU5419">
        <v>41</v>
      </c>
    </row>
    <row r="5420" spans="1:47">
      <c r="A5420" t="s">
        <v>18889</v>
      </c>
      <c r="C5420">
        <v>310</v>
      </c>
      <c r="D5420" t="s">
        <v>18890</v>
      </c>
      <c r="E5420">
        <v>132</v>
      </c>
      <c r="F5420" t="s">
        <v>18891</v>
      </c>
      <c r="G5420" t="s">
        <v>1783</v>
      </c>
      <c r="H5420" t="s">
        <v>260</v>
      </c>
      <c r="I5420" t="s">
        <v>18892</v>
      </c>
      <c r="J5420">
        <v>1.1192800000000001</v>
      </c>
      <c r="K5420">
        <v>0</v>
      </c>
      <c r="L5420">
        <v>0</v>
      </c>
      <c r="M5420">
        <v>0</v>
      </c>
      <c r="N5420">
        <v>0</v>
      </c>
      <c r="P5420">
        <v>0</v>
      </c>
      <c r="Q5420">
        <v>0</v>
      </c>
      <c r="R5420">
        <v>0</v>
      </c>
      <c r="S5420" t="s">
        <v>223</v>
      </c>
      <c r="T5420">
        <v>0</v>
      </c>
      <c r="U5420" t="s">
        <v>18889</v>
      </c>
      <c r="Y5420">
        <v>0</v>
      </c>
      <c r="AB5420">
        <v>0</v>
      </c>
      <c r="AC5420">
        <v>0</v>
      </c>
      <c r="AD5420">
        <v>0</v>
      </c>
      <c r="AE5420">
        <v>0</v>
      </c>
      <c r="AF5420">
        <v>0</v>
      </c>
      <c r="AQ5420">
        <v>1</v>
      </c>
      <c r="AR5420">
        <f t="shared" si="84"/>
        <v>0</v>
      </c>
      <c r="AS5420">
        <v>1</v>
      </c>
      <c r="AT5420" t="s">
        <v>112</v>
      </c>
      <c r="AU5420">
        <v>20</v>
      </c>
    </row>
    <row r="5421" spans="1:47">
      <c r="A5421" t="s">
        <v>18893</v>
      </c>
      <c r="C5421">
        <v>310</v>
      </c>
      <c r="D5421" t="s">
        <v>18894</v>
      </c>
      <c r="E5421">
        <v>101</v>
      </c>
      <c r="F5421" t="s">
        <v>18891</v>
      </c>
      <c r="G5421" t="s">
        <v>1783</v>
      </c>
      <c r="H5421" t="s">
        <v>220</v>
      </c>
      <c r="I5421" t="s">
        <v>18895</v>
      </c>
      <c r="J5421">
        <v>2.0824199999999999</v>
      </c>
      <c r="K5421">
        <v>1</v>
      </c>
      <c r="L5421">
        <v>1</v>
      </c>
      <c r="M5421">
        <v>1</v>
      </c>
      <c r="N5421">
        <v>1</v>
      </c>
      <c r="O5421" t="s">
        <v>225</v>
      </c>
      <c r="P5421">
        <v>0</v>
      </c>
      <c r="Q5421">
        <v>1</v>
      </c>
      <c r="R5421">
        <v>7400</v>
      </c>
      <c r="S5421" t="s">
        <v>223</v>
      </c>
      <c r="T5421">
        <v>7400</v>
      </c>
      <c r="U5421" t="s">
        <v>18893</v>
      </c>
      <c r="V5421" t="s">
        <v>418</v>
      </c>
      <c r="W5421" t="s">
        <v>225</v>
      </c>
      <c r="X5421" t="s">
        <v>225</v>
      </c>
      <c r="Y5421">
        <v>7400</v>
      </c>
      <c r="AB5421">
        <v>1</v>
      </c>
      <c r="AC5421">
        <v>1</v>
      </c>
      <c r="AD5421">
        <v>3</v>
      </c>
      <c r="AE5421">
        <v>2596</v>
      </c>
      <c r="AF5421">
        <v>2</v>
      </c>
      <c r="AQ5421">
        <v>1</v>
      </c>
      <c r="AR5421">
        <f t="shared" si="84"/>
        <v>4.6463999999999999</v>
      </c>
      <c r="AS5421">
        <v>1</v>
      </c>
      <c r="AT5421" t="s">
        <v>112</v>
      </c>
      <c r="AU5421">
        <v>20</v>
      </c>
    </row>
    <row r="5422" spans="1:47">
      <c r="A5422" t="s">
        <v>18896</v>
      </c>
      <c r="C5422">
        <v>310</v>
      </c>
      <c r="D5422" t="s">
        <v>18897</v>
      </c>
      <c r="E5422">
        <v>332</v>
      </c>
      <c r="F5422" t="s">
        <v>18898</v>
      </c>
      <c r="G5422" t="s">
        <v>11287</v>
      </c>
      <c r="H5422" t="s">
        <v>11976</v>
      </c>
      <c r="I5422" t="s">
        <v>18899</v>
      </c>
      <c r="J5422">
        <v>0.57027000000000005</v>
      </c>
      <c r="K5422">
        <v>1</v>
      </c>
      <c r="L5422">
        <v>1</v>
      </c>
      <c r="M5422">
        <v>1</v>
      </c>
      <c r="N5422">
        <v>1</v>
      </c>
      <c r="O5422" t="s">
        <v>225</v>
      </c>
      <c r="P5422">
        <v>0</v>
      </c>
      <c r="Q5422">
        <v>1</v>
      </c>
      <c r="R5422">
        <v>1100</v>
      </c>
      <c r="S5422" t="s">
        <v>223</v>
      </c>
      <c r="T5422">
        <v>1100</v>
      </c>
      <c r="U5422" t="s">
        <v>18896</v>
      </c>
      <c r="V5422" t="s">
        <v>933</v>
      </c>
      <c r="W5422" t="s">
        <v>659</v>
      </c>
      <c r="X5422" t="s">
        <v>225</v>
      </c>
      <c r="Y5422">
        <v>1100</v>
      </c>
      <c r="AB5422">
        <v>1</v>
      </c>
      <c r="AC5422">
        <v>1</v>
      </c>
      <c r="AD5422">
        <v>0</v>
      </c>
      <c r="AE5422">
        <v>2320</v>
      </c>
      <c r="AF5422">
        <v>1</v>
      </c>
      <c r="AQ5422">
        <v>1</v>
      </c>
      <c r="AR5422">
        <f t="shared" si="84"/>
        <v>9.68</v>
      </c>
      <c r="AS5422">
        <v>1</v>
      </c>
      <c r="AT5422" t="s">
        <v>132</v>
      </c>
      <c r="AU5422">
        <v>41</v>
      </c>
    </row>
    <row r="5423" spans="1:47">
      <c r="A5423" t="s">
        <v>18900</v>
      </c>
      <c r="C5423">
        <v>310</v>
      </c>
      <c r="D5423" t="s">
        <v>18901</v>
      </c>
      <c r="E5423">
        <v>905</v>
      </c>
      <c r="F5423" t="s">
        <v>18902</v>
      </c>
      <c r="G5423" t="s">
        <v>324</v>
      </c>
      <c r="H5423" t="s">
        <v>302</v>
      </c>
      <c r="I5423" t="s">
        <v>18903</v>
      </c>
      <c r="J5423">
        <v>9.8938500000000005</v>
      </c>
      <c r="K5423">
        <v>2</v>
      </c>
      <c r="L5423">
        <v>2</v>
      </c>
      <c r="M5423">
        <v>2</v>
      </c>
      <c r="N5423">
        <v>2</v>
      </c>
      <c r="O5423" t="s">
        <v>225</v>
      </c>
      <c r="P5423">
        <v>0</v>
      </c>
      <c r="Q5423">
        <v>1</v>
      </c>
      <c r="R5423">
        <v>172100</v>
      </c>
      <c r="S5423" t="s">
        <v>223</v>
      </c>
      <c r="T5423">
        <v>172100</v>
      </c>
      <c r="U5423" t="s">
        <v>18900</v>
      </c>
      <c r="V5423" t="s">
        <v>16288</v>
      </c>
      <c r="W5423" t="s">
        <v>225</v>
      </c>
      <c r="X5423" t="s">
        <v>225</v>
      </c>
      <c r="Y5423">
        <v>172100</v>
      </c>
      <c r="AB5423">
        <v>2</v>
      </c>
      <c r="AC5423">
        <v>2</v>
      </c>
      <c r="AD5423">
        <v>0</v>
      </c>
      <c r="AE5423">
        <v>0</v>
      </c>
      <c r="AF5423">
        <v>0</v>
      </c>
      <c r="AQ5423">
        <v>2</v>
      </c>
      <c r="AR5423">
        <f t="shared" si="84"/>
        <v>19.36</v>
      </c>
      <c r="AS5423">
        <v>1</v>
      </c>
      <c r="AT5423" t="s">
        <v>133</v>
      </c>
      <c r="AU5423">
        <v>42</v>
      </c>
    </row>
    <row r="5424" spans="1:47">
      <c r="A5424" t="s">
        <v>18904</v>
      </c>
      <c r="C5424">
        <v>310</v>
      </c>
      <c r="D5424" t="s">
        <v>18905</v>
      </c>
      <c r="E5424">
        <v>130</v>
      </c>
      <c r="F5424" t="s">
        <v>14663</v>
      </c>
      <c r="G5424" t="s">
        <v>11287</v>
      </c>
      <c r="H5424" t="s">
        <v>2642</v>
      </c>
      <c r="I5424" t="s">
        <v>18906</v>
      </c>
      <c r="J5424">
        <v>0.59172000000000002</v>
      </c>
      <c r="K5424">
        <v>1</v>
      </c>
      <c r="L5424">
        <v>1</v>
      </c>
      <c r="M5424">
        <v>1</v>
      </c>
      <c r="N5424">
        <v>1</v>
      </c>
      <c r="O5424" t="s">
        <v>225</v>
      </c>
      <c r="P5424">
        <v>0</v>
      </c>
      <c r="Q5424">
        <v>1</v>
      </c>
      <c r="R5424">
        <v>4900</v>
      </c>
      <c r="S5424" t="s">
        <v>223</v>
      </c>
      <c r="T5424">
        <v>4900</v>
      </c>
      <c r="U5424" t="s">
        <v>18904</v>
      </c>
      <c r="V5424" t="s">
        <v>455</v>
      </c>
      <c r="W5424" t="s">
        <v>225</v>
      </c>
      <c r="X5424" t="s">
        <v>225</v>
      </c>
      <c r="Y5424">
        <v>4900</v>
      </c>
      <c r="AB5424">
        <v>1</v>
      </c>
      <c r="AC5424">
        <v>1</v>
      </c>
      <c r="AD5424">
        <v>0</v>
      </c>
      <c r="AE5424">
        <v>0</v>
      </c>
      <c r="AF5424">
        <v>0</v>
      </c>
      <c r="AQ5424">
        <v>1</v>
      </c>
      <c r="AR5424">
        <f t="shared" si="84"/>
        <v>9.68</v>
      </c>
      <c r="AS5424">
        <v>1</v>
      </c>
      <c r="AT5424" t="s">
        <v>132</v>
      </c>
      <c r="AU5424">
        <v>41</v>
      </c>
    </row>
    <row r="5425" spans="1:47">
      <c r="A5425" t="s">
        <v>18907</v>
      </c>
      <c r="B5425" t="s">
        <v>293</v>
      </c>
      <c r="C5425">
        <v>310</v>
      </c>
      <c r="D5425" t="s">
        <v>13858</v>
      </c>
      <c r="E5425">
        <v>0</v>
      </c>
      <c r="J5425">
        <v>79.882509999999996</v>
      </c>
      <c r="K5425">
        <v>1</v>
      </c>
      <c r="L5425">
        <v>1</v>
      </c>
      <c r="M5425">
        <v>1</v>
      </c>
      <c r="N5425">
        <v>1</v>
      </c>
      <c r="O5425" t="s">
        <v>225</v>
      </c>
      <c r="P5425">
        <v>0</v>
      </c>
      <c r="Q5425">
        <v>0</v>
      </c>
      <c r="R5425">
        <v>0</v>
      </c>
      <c r="S5425" t="s">
        <v>296</v>
      </c>
      <c r="T5425">
        <v>0</v>
      </c>
      <c r="X5425" t="s">
        <v>225</v>
      </c>
      <c r="Y5425">
        <v>0</v>
      </c>
      <c r="AB5425">
        <v>1</v>
      </c>
      <c r="AC5425">
        <v>1</v>
      </c>
      <c r="AD5425">
        <v>0</v>
      </c>
      <c r="AE5425">
        <v>0</v>
      </c>
      <c r="AF5425">
        <v>0</v>
      </c>
      <c r="AG5425" t="s">
        <v>845</v>
      </c>
      <c r="AQ5425">
        <v>1</v>
      </c>
      <c r="AR5425">
        <f t="shared" si="84"/>
        <v>4.6463999999999999</v>
      </c>
      <c r="AS5425">
        <v>1</v>
      </c>
      <c r="AT5425" t="s">
        <v>112</v>
      </c>
      <c r="AU5425">
        <v>20</v>
      </c>
    </row>
    <row r="5426" spans="1:47">
      <c r="A5426" t="s">
        <v>18908</v>
      </c>
      <c r="C5426">
        <v>310</v>
      </c>
      <c r="D5426" t="s">
        <v>18420</v>
      </c>
      <c r="E5426">
        <v>710</v>
      </c>
      <c r="F5426" t="s">
        <v>18715</v>
      </c>
      <c r="G5426" t="s">
        <v>1783</v>
      </c>
      <c r="H5426" t="s">
        <v>6034</v>
      </c>
      <c r="I5426" t="s">
        <v>18909</v>
      </c>
      <c r="J5426">
        <v>27.559699999999999</v>
      </c>
      <c r="K5426">
        <v>0</v>
      </c>
      <c r="L5426">
        <v>0</v>
      </c>
      <c r="M5426">
        <v>0</v>
      </c>
      <c r="N5426">
        <v>0</v>
      </c>
      <c r="P5426">
        <v>0</v>
      </c>
      <c r="Q5426">
        <v>0</v>
      </c>
      <c r="R5426">
        <v>0</v>
      </c>
      <c r="S5426" t="s">
        <v>223</v>
      </c>
      <c r="T5426">
        <v>0</v>
      </c>
      <c r="U5426" t="s">
        <v>18908</v>
      </c>
      <c r="Y5426">
        <v>0</v>
      </c>
      <c r="AB5426">
        <v>0</v>
      </c>
      <c r="AC5426">
        <v>0</v>
      </c>
      <c r="AD5426">
        <v>0</v>
      </c>
      <c r="AE5426">
        <v>0</v>
      </c>
      <c r="AF5426">
        <v>0</v>
      </c>
      <c r="AQ5426">
        <v>2</v>
      </c>
      <c r="AR5426">
        <f t="shared" si="84"/>
        <v>0</v>
      </c>
      <c r="AS5426">
        <v>1</v>
      </c>
      <c r="AT5426" t="s">
        <v>112</v>
      </c>
      <c r="AU5426">
        <v>20</v>
      </c>
    </row>
    <row r="5427" spans="1:47">
      <c r="A5427" t="s">
        <v>18910</v>
      </c>
      <c r="C5427">
        <v>310</v>
      </c>
      <c r="D5427" t="s">
        <v>18911</v>
      </c>
      <c r="E5427">
        <v>903</v>
      </c>
      <c r="F5427" t="s">
        <v>821</v>
      </c>
      <c r="G5427" t="s">
        <v>324</v>
      </c>
      <c r="H5427" t="s">
        <v>833</v>
      </c>
      <c r="I5427" t="s">
        <v>18912</v>
      </c>
      <c r="J5427">
        <v>5.2440000000000001E-2</v>
      </c>
      <c r="K5427">
        <v>0</v>
      </c>
      <c r="L5427">
        <v>0</v>
      </c>
      <c r="M5427">
        <v>0</v>
      </c>
      <c r="N5427">
        <v>0</v>
      </c>
      <c r="P5427">
        <v>0</v>
      </c>
      <c r="Q5427">
        <v>0</v>
      </c>
      <c r="R5427">
        <v>0</v>
      </c>
      <c r="S5427" t="s">
        <v>223</v>
      </c>
      <c r="T5427">
        <v>0</v>
      </c>
      <c r="U5427" t="s">
        <v>18910</v>
      </c>
      <c r="V5427" t="s">
        <v>455</v>
      </c>
      <c r="W5427" t="s">
        <v>225</v>
      </c>
      <c r="Y5427">
        <v>0</v>
      </c>
      <c r="AB5427">
        <v>0</v>
      </c>
      <c r="AC5427">
        <v>0</v>
      </c>
      <c r="AD5427">
        <v>0</v>
      </c>
      <c r="AE5427">
        <v>0</v>
      </c>
      <c r="AF5427">
        <v>0</v>
      </c>
      <c r="AQ5427">
        <v>1</v>
      </c>
      <c r="AR5427">
        <f t="shared" si="84"/>
        <v>0</v>
      </c>
      <c r="AS5427">
        <v>1</v>
      </c>
      <c r="AT5427" t="s">
        <v>133</v>
      </c>
      <c r="AU5427">
        <v>42</v>
      </c>
    </row>
    <row r="5428" spans="1:47">
      <c r="A5428" t="s">
        <v>18913</v>
      </c>
      <c r="C5428">
        <v>310</v>
      </c>
      <c r="D5428" t="s">
        <v>15251</v>
      </c>
      <c r="E5428">
        <v>132</v>
      </c>
      <c r="F5428" t="s">
        <v>18914</v>
      </c>
      <c r="G5428" t="s">
        <v>1783</v>
      </c>
      <c r="H5428" t="s">
        <v>260</v>
      </c>
      <c r="I5428" t="s">
        <v>18915</v>
      </c>
      <c r="J5428">
        <v>38.830390000000001</v>
      </c>
      <c r="K5428">
        <v>0</v>
      </c>
      <c r="L5428">
        <v>0</v>
      </c>
      <c r="M5428">
        <v>0</v>
      </c>
      <c r="N5428">
        <v>0</v>
      </c>
      <c r="P5428">
        <v>0</v>
      </c>
      <c r="Q5428">
        <v>0</v>
      </c>
      <c r="R5428">
        <v>0</v>
      </c>
      <c r="S5428" t="s">
        <v>223</v>
      </c>
      <c r="T5428">
        <v>0</v>
      </c>
      <c r="U5428" t="s">
        <v>18913</v>
      </c>
      <c r="Y5428">
        <v>0</v>
      </c>
      <c r="AB5428">
        <v>0</v>
      </c>
      <c r="AC5428">
        <v>0</v>
      </c>
      <c r="AD5428">
        <v>0</v>
      </c>
      <c r="AE5428">
        <v>0</v>
      </c>
      <c r="AF5428">
        <v>0</v>
      </c>
      <c r="AQ5428">
        <v>1</v>
      </c>
      <c r="AR5428">
        <f t="shared" si="84"/>
        <v>0</v>
      </c>
      <c r="AS5428">
        <v>1</v>
      </c>
      <c r="AT5428" t="s">
        <v>133</v>
      </c>
      <c r="AU5428">
        <v>42</v>
      </c>
    </row>
    <row r="5429" spans="1:47">
      <c r="A5429" t="s">
        <v>18916</v>
      </c>
      <c r="C5429">
        <v>310</v>
      </c>
      <c r="D5429" t="s">
        <v>18917</v>
      </c>
      <c r="E5429">
        <v>132</v>
      </c>
      <c r="F5429" t="s">
        <v>18918</v>
      </c>
      <c r="G5429" t="s">
        <v>1783</v>
      </c>
      <c r="H5429" t="s">
        <v>260</v>
      </c>
      <c r="I5429" t="s">
        <v>18919</v>
      </c>
      <c r="J5429">
        <v>1.10619</v>
      </c>
      <c r="K5429">
        <v>0</v>
      </c>
      <c r="L5429">
        <v>0</v>
      </c>
      <c r="M5429">
        <v>0</v>
      </c>
      <c r="N5429">
        <v>0</v>
      </c>
      <c r="P5429">
        <v>0</v>
      </c>
      <c r="Q5429">
        <v>0</v>
      </c>
      <c r="R5429">
        <v>0</v>
      </c>
      <c r="S5429" t="s">
        <v>223</v>
      </c>
      <c r="T5429">
        <v>0</v>
      </c>
      <c r="U5429" t="s">
        <v>18916</v>
      </c>
      <c r="Y5429">
        <v>0</v>
      </c>
      <c r="AB5429">
        <v>0</v>
      </c>
      <c r="AC5429">
        <v>0</v>
      </c>
      <c r="AD5429">
        <v>0</v>
      </c>
      <c r="AE5429">
        <v>0</v>
      </c>
      <c r="AF5429">
        <v>0</v>
      </c>
      <c r="AQ5429">
        <v>1</v>
      </c>
      <c r="AR5429">
        <f t="shared" si="84"/>
        <v>0</v>
      </c>
      <c r="AS5429">
        <v>1</v>
      </c>
      <c r="AT5429" t="s">
        <v>112</v>
      </c>
      <c r="AU5429">
        <v>20</v>
      </c>
    </row>
    <row r="5430" spans="1:47">
      <c r="A5430" t="s">
        <v>18920</v>
      </c>
      <c r="C5430">
        <v>310</v>
      </c>
      <c r="D5430" t="s">
        <v>18921</v>
      </c>
      <c r="E5430">
        <v>710</v>
      </c>
      <c r="F5430" t="s">
        <v>17632</v>
      </c>
      <c r="G5430" t="s">
        <v>1783</v>
      </c>
      <c r="H5430" t="s">
        <v>6034</v>
      </c>
      <c r="I5430" t="s">
        <v>18922</v>
      </c>
      <c r="J5430">
        <v>239.60735</v>
      </c>
      <c r="K5430">
        <v>1</v>
      </c>
      <c r="L5430">
        <v>1</v>
      </c>
      <c r="M5430">
        <v>1</v>
      </c>
      <c r="N5430">
        <v>1</v>
      </c>
      <c r="O5430" t="s">
        <v>225</v>
      </c>
      <c r="P5430">
        <v>0</v>
      </c>
      <c r="Q5430">
        <v>0</v>
      </c>
      <c r="R5430">
        <v>0</v>
      </c>
      <c r="S5430" t="s">
        <v>223</v>
      </c>
      <c r="T5430">
        <v>0</v>
      </c>
      <c r="U5430" t="s">
        <v>18920</v>
      </c>
      <c r="X5430" t="s">
        <v>225</v>
      </c>
      <c r="Y5430">
        <v>0</v>
      </c>
      <c r="AB5430">
        <v>1</v>
      </c>
      <c r="AC5430">
        <v>1</v>
      </c>
      <c r="AD5430">
        <v>0</v>
      </c>
      <c r="AE5430">
        <v>0</v>
      </c>
      <c r="AF5430">
        <v>0</v>
      </c>
      <c r="AQ5430">
        <v>1</v>
      </c>
      <c r="AR5430">
        <f t="shared" si="84"/>
        <v>4.6463999999999999</v>
      </c>
      <c r="AS5430">
        <v>1</v>
      </c>
      <c r="AT5430" t="s">
        <v>112</v>
      </c>
      <c r="AU5430">
        <v>20</v>
      </c>
    </row>
    <row r="5431" spans="1:47">
      <c r="A5431" t="s">
        <v>18923</v>
      </c>
      <c r="C5431">
        <v>310</v>
      </c>
      <c r="D5431" t="s">
        <v>18924</v>
      </c>
      <c r="E5431">
        <v>720</v>
      </c>
      <c r="F5431" t="s">
        <v>18715</v>
      </c>
      <c r="G5431" t="s">
        <v>1783</v>
      </c>
      <c r="H5431" t="s">
        <v>1665</v>
      </c>
      <c r="I5431" t="s">
        <v>18925</v>
      </c>
      <c r="J5431">
        <v>1.47505</v>
      </c>
      <c r="K5431">
        <v>0</v>
      </c>
      <c r="L5431">
        <v>0</v>
      </c>
      <c r="M5431">
        <v>0</v>
      </c>
      <c r="N5431">
        <v>0</v>
      </c>
      <c r="P5431">
        <v>0</v>
      </c>
      <c r="Q5431">
        <v>0</v>
      </c>
      <c r="R5431">
        <v>0</v>
      </c>
      <c r="S5431" t="s">
        <v>223</v>
      </c>
      <c r="T5431">
        <v>0</v>
      </c>
      <c r="U5431" t="s">
        <v>18923</v>
      </c>
      <c r="Y5431">
        <v>0</v>
      </c>
      <c r="AB5431">
        <v>0</v>
      </c>
      <c r="AC5431">
        <v>0</v>
      </c>
      <c r="AD5431">
        <v>0</v>
      </c>
      <c r="AE5431">
        <v>0</v>
      </c>
      <c r="AF5431">
        <v>0</v>
      </c>
      <c r="AQ5431">
        <v>1</v>
      </c>
      <c r="AR5431">
        <f t="shared" si="84"/>
        <v>0</v>
      </c>
      <c r="AS5431">
        <v>1</v>
      </c>
      <c r="AT5431" t="s">
        <v>112</v>
      </c>
      <c r="AU5431">
        <v>20</v>
      </c>
    </row>
    <row r="5432" spans="1:47">
      <c r="A5432" t="s">
        <v>18926</v>
      </c>
      <c r="C5432">
        <v>310</v>
      </c>
      <c r="D5432" t="s">
        <v>18927</v>
      </c>
      <c r="E5432">
        <v>101</v>
      </c>
      <c r="F5432" t="s">
        <v>18918</v>
      </c>
      <c r="G5432" t="s">
        <v>1783</v>
      </c>
      <c r="H5432" t="s">
        <v>220</v>
      </c>
      <c r="I5432" t="s">
        <v>18928</v>
      </c>
      <c r="J5432">
        <v>2.06602</v>
      </c>
      <c r="K5432">
        <v>0</v>
      </c>
      <c r="L5432">
        <v>1</v>
      </c>
      <c r="M5432">
        <v>0</v>
      </c>
      <c r="N5432">
        <v>1</v>
      </c>
      <c r="P5432">
        <v>0</v>
      </c>
      <c r="Q5432">
        <v>1</v>
      </c>
      <c r="R5432">
        <v>800</v>
      </c>
      <c r="S5432" t="s">
        <v>223</v>
      </c>
      <c r="T5432">
        <v>800</v>
      </c>
      <c r="U5432" t="s">
        <v>18926</v>
      </c>
      <c r="V5432" t="s">
        <v>658</v>
      </c>
      <c r="W5432" t="s">
        <v>659</v>
      </c>
      <c r="X5432" t="s">
        <v>225</v>
      </c>
      <c r="Y5432">
        <v>800</v>
      </c>
      <c r="AB5432">
        <v>0</v>
      </c>
      <c r="AC5432">
        <v>1</v>
      </c>
      <c r="AD5432">
        <v>3</v>
      </c>
      <c r="AE5432">
        <v>2159</v>
      </c>
      <c r="AF5432">
        <v>2</v>
      </c>
      <c r="AQ5432">
        <v>1</v>
      </c>
      <c r="AR5432">
        <f t="shared" si="84"/>
        <v>0</v>
      </c>
      <c r="AS5432">
        <v>1</v>
      </c>
      <c r="AT5432" t="s">
        <v>112</v>
      </c>
      <c r="AU5432">
        <v>20</v>
      </c>
    </row>
    <row r="5433" spans="1:47">
      <c r="A5433" t="s">
        <v>18929</v>
      </c>
      <c r="C5433">
        <v>310</v>
      </c>
      <c r="D5433" t="s">
        <v>18930</v>
      </c>
      <c r="E5433">
        <v>390</v>
      </c>
      <c r="F5433" t="s">
        <v>14663</v>
      </c>
      <c r="G5433" t="s">
        <v>11287</v>
      </c>
      <c r="H5433" t="s">
        <v>10741</v>
      </c>
      <c r="I5433" t="s">
        <v>18931</v>
      </c>
      <c r="J5433">
        <v>0.92962999999999996</v>
      </c>
      <c r="K5433">
        <v>1</v>
      </c>
      <c r="L5433">
        <v>1</v>
      </c>
      <c r="M5433">
        <v>1</v>
      </c>
      <c r="N5433">
        <v>1</v>
      </c>
      <c r="O5433" t="s">
        <v>225</v>
      </c>
      <c r="P5433">
        <v>0</v>
      </c>
      <c r="Q5433">
        <v>1</v>
      </c>
      <c r="R5433">
        <v>0</v>
      </c>
      <c r="S5433" t="s">
        <v>223</v>
      </c>
      <c r="T5433">
        <v>0</v>
      </c>
      <c r="U5433" t="s">
        <v>18929</v>
      </c>
      <c r="V5433" t="s">
        <v>933</v>
      </c>
      <c r="W5433" t="s">
        <v>659</v>
      </c>
      <c r="X5433" t="s">
        <v>225</v>
      </c>
      <c r="Y5433">
        <v>0</v>
      </c>
      <c r="AB5433">
        <v>1</v>
      </c>
      <c r="AC5433">
        <v>1</v>
      </c>
      <c r="AD5433">
        <v>0</v>
      </c>
      <c r="AE5433">
        <v>0</v>
      </c>
      <c r="AF5433">
        <v>0</v>
      </c>
      <c r="AQ5433">
        <v>1</v>
      </c>
      <c r="AR5433">
        <f t="shared" si="84"/>
        <v>9.68</v>
      </c>
      <c r="AS5433">
        <v>1</v>
      </c>
      <c r="AT5433" t="s">
        <v>132</v>
      </c>
      <c r="AU5433">
        <v>41</v>
      </c>
    </row>
    <row r="5434" spans="1:47">
      <c r="A5434" t="s">
        <v>18932</v>
      </c>
      <c r="B5434" t="s">
        <v>293</v>
      </c>
      <c r="C5434">
        <v>310</v>
      </c>
      <c r="D5434" t="s">
        <v>15252</v>
      </c>
      <c r="E5434">
        <v>0</v>
      </c>
      <c r="J5434">
        <v>51.188270000000003</v>
      </c>
      <c r="K5434">
        <v>0</v>
      </c>
      <c r="L5434">
        <v>0</v>
      </c>
      <c r="M5434">
        <v>0</v>
      </c>
      <c r="N5434">
        <v>0</v>
      </c>
      <c r="P5434">
        <v>0</v>
      </c>
      <c r="Q5434">
        <v>0</v>
      </c>
      <c r="R5434">
        <v>0</v>
      </c>
      <c r="S5434" t="s">
        <v>296</v>
      </c>
      <c r="T5434">
        <v>0</v>
      </c>
      <c r="Y5434">
        <v>0</v>
      </c>
      <c r="AB5434">
        <v>0</v>
      </c>
      <c r="AC5434">
        <v>0</v>
      </c>
      <c r="AD5434">
        <v>0</v>
      </c>
      <c r="AE5434">
        <v>0</v>
      </c>
      <c r="AF5434">
        <v>0</v>
      </c>
      <c r="AG5434" t="s">
        <v>845</v>
      </c>
      <c r="AQ5434">
        <v>1</v>
      </c>
      <c r="AR5434">
        <f t="shared" si="84"/>
        <v>0</v>
      </c>
      <c r="AS5434">
        <v>1</v>
      </c>
      <c r="AT5434" t="s">
        <v>131</v>
      </c>
      <c r="AU5434">
        <v>40</v>
      </c>
    </row>
    <row r="5435" spans="1:47">
      <c r="A5435" t="s">
        <v>18933</v>
      </c>
      <c r="C5435">
        <v>310</v>
      </c>
      <c r="D5435" t="s">
        <v>18934</v>
      </c>
      <c r="E5435">
        <v>132</v>
      </c>
      <c r="F5435" t="s">
        <v>18935</v>
      </c>
      <c r="G5435" t="s">
        <v>1783</v>
      </c>
      <c r="H5435" t="s">
        <v>260</v>
      </c>
      <c r="I5435" t="s">
        <v>18936</v>
      </c>
      <c r="J5435">
        <v>0.71853</v>
      </c>
      <c r="K5435">
        <v>0</v>
      </c>
      <c r="L5435">
        <v>0</v>
      </c>
      <c r="M5435">
        <v>0</v>
      </c>
      <c r="N5435">
        <v>0</v>
      </c>
      <c r="P5435">
        <v>0</v>
      </c>
      <c r="Q5435">
        <v>0</v>
      </c>
      <c r="R5435">
        <v>0</v>
      </c>
      <c r="S5435" t="s">
        <v>223</v>
      </c>
      <c r="T5435">
        <v>0</v>
      </c>
      <c r="U5435" t="s">
        <v>18933</v>
      </c>
      <c r="Y5435">
        <v>0</v>
      </c>
      <c r="AB5435">
        <v>0</v>
      </c>
      <c r="AC5435">
        <v>0</v>
      </c>
      <c r="AD5435">
        <v>0</v>
      </c>
      <c r="AE5435">
        <v>0</v>
      </c>
      <c r="AF5435">
        <v>0</v>
      </c>
      <c r="AQ5435">
        <v>1</v>
      </c>
      <c r="AR5435">
        <f t="shared" si="84"/>
        <v>0</v>
      </c>
      <c r="AS5435">
        <v>1</v>
      </c>
      <c r="AT5435" t="s">
        <v>112</v>
      </c>
      <c r="AU5435">
        <v>20</v>
      </c>
    </row>
    <row r="5436" spans="1:47">
      <c r="A5436" t="s">
        <v>18937</v>
      </c>
      <c r="C5436">
        <v>310</v>
      </c>
      <c r="D5436" t="s">
        <v>15251</v>
      </c>
      <c r="E5436">
        <v>720</v>
      </c>
      <c r="F5436" t="s">
        <v>17661</v>
      </c>
      <c r="H5436" t="s">
        <v>1665</v>
      </c>
      <c r="I5436" t="s">
        <v>18938</v>
      </c>
      <c r="J5436">
        <v>6.1724699999999997</v>
      </c>
      <c r="K5436">
        <v>0</v>
      </c>
      <c r="L5436">
        <v>0</v>
      </c>
      <c r="M5436">
        <v>0</v>
      </c>
      <c r="N5436">
        <v>0</v>
      </c>
      <c r="P5436">
        <v>0</v>
      </c>
      <c r="Q5436">
        <v>0</v>
      </c>
      <c r="R5436">
        <v>0</v>
      </c>
      <c r="S5436" t="s">
        <v>223</v>
      </c>
      <c r="T5436">
        <v>0</v>
      </c>
      <c r="U5436" t="s">
        <v>18937</v>
      </c>
      <c r="Y5436">
        <v>0</v>
      </c>
      <c r="AB5436">
        <v>0</v>
      </c>
      <c r="AC5436">
        <v>0</v>
      </c>
      <c r="AD5436">
        <v>0</v>
      </c>
      <c r="AE5436">
        <v>0</v>
      </c>
      <c r="AF5436">
        <v>0</v>
      </c>
      <c r="AQ5436">
        <v>1</v>
      </c>
      <c r="AR5436">
        <f t="shared" si="84"/>
        <v>0</v>
      </c>
      <c r="AS5436">
        <v>1</v>
      </c>
      <c r="AT5436" t="s">
        <v>127</v>
      </c>
      <c r="AU5436">
        <v>35</v>
      </c>
    </row>
    <row r="5437" spans="1:47">
      <c r="A5437" t="s">
        <v>18939</v>
      </c>
      <c r="C5437">
        <v>310</v>
      </c>
      <c r="D5437" t="s">
        <v>18940</v>
      </c>
      <c r="E5437">
        <v>131</v>
      </c>
      <c r="F5437" t="s">
        <v>18941</v>
      </c>
      <c r="G5437" t="s">
        <v>1783</v>
      </c>
      <c r="H5437" t="s">
        <v>407</v>
      </c>
      <c r="I5437" t="s">
        <v>18942</v>
      </c>
      <c r="J5437">
        <v>8.1331699999999998</v>
      </c>
      <c r="K5437">
        <v>0</v>
      </c>
      <c r="L5437">
        <v>0</v>
      </c>
      <c r="M5437">
        <v>0</v>
      </c>
      <c r="N5437">
        <v>0</v>
      </c>
      <c r="P5437">
        <v>0</v>
      </c>
      <c r="Q5437">
        <v>0</v>
      </c>
      <c r="R5437">
        <v>0</v>
      </c>
      <c r="S5437" t="s">
        <v>223</v>
      </c>
      <c r="T5437">
        <v>0</v>
      </c>
      <c r="U5437" t="s">
        <v>18939</v>
      </c>
      <c r="Y5437">
        <v>0</v>
      </c>
      <c r="AB5437">
        <v>0</v>
      </c>
      <c r="AC5437">
        <v>0</v>
      </c>
      <c r="AD5437">
        <v>0</v>
      </c>
      <c r="AE5437">
        <v>0</v>
      </c>
      <c r="AF5437">
        <v>0</v>
      </c>
      <c r="AQ5437">
        <v>1</v>
      </c>
      <c r="AR5437">
        <f t="shared" si="84"/>
        <v>0</v>
      </c>
      <c r="AS5437">
        <v>1</v>
      </c>
      <c r="AT5437" t="s">
        <v>128</v>
      </c>
      <c r="AU5437">
        <v>37</v>
      </c>
    </row>
    <row r="5438" spans="1:47">
      <c r="A5438" t="s">
        <v>18943</v>
      </c>
      <c r="C5438">
        <v>310</v>
      </c>
      <c r="D5438" t="s">
        <v>18873</v>
      </c>
      <c r="E5438">
        <v>903</v>
      </c>
      <c r="F5438" t="s">
        <v>821</v>
      </c>
      <c r="G5438" t="s">
        <v>324</v>
      </c>
      <c r="H5438" t="s">
        <v>833</v>
      </c>
      <c r="I5438" t="s">
        <v>18944</v>
      </c>
      <c r="J5438">
        <v>1.8150500000000001</v>
      </c>
      <c r="K5438">
        <v>0</v>
      </c>
      <c r="L5438">
        <v>0</v>
      </c>
      <c r="M5438">
        <v>0</v>
      </c>
      <c r="N5438">
        <v>0</v>
      </c>
      <c r="P5438">
        <v>0</v>
      </c>
      <c r="Q5438">
        <v>0</v>
      </c>
      <c r="R5438">
        <v>0</v>
      </c>
      <c r="S5438" t="s">
        <v>223</v>
      </c>
      <c r="T5438">
        <v>0</v>
      </c>
      <c r="U5438" t="s">
        <v>18943</v>
      </c>
      <c r="V5438" t="s">
        <v>455</v>
      </c>
      <c r="W5438" t="s">
        <v>225</v>
      </c>
      <c r="Y5438">
        <v>0</v>
      </c>
      <c r="AB5438">
        <v>0</v>
      </c>
      <c r="AC5438">
        <v>0</v>
      </c>
      <c r="AD5438">
        <v>0</v>
      </c>
      <c r="AE5438">
        <v>0</v>
      </c>
      <c r="AF5438">
        <v>0</v>
      </c>
      <c r="AQ5438">
        <v>1</v>
      </c>
      <c r="AR5438">
        <f t="shared" si="84"/>
        <v>0</v>
      </c>
      <c r="AS5438">
        <v>1</v>
      </c>
      <c r="AT5438" t="s">
        <v>133</v>
      </c>
      <c r="AU5438">
        <v>42</v>
      </c>
    </row>
    <row r="5439" spans="1:47">
      <c r="A5439" t="s">
        <v>18945</v>
      </c>
      <c r="C5439">
        <v>310</v>
      </c>
      <c r="D5439" t="s">
        <v>18946</v>
      </c>
      <c r="E5439">
        <v>101</v>
      </c>
      <c r="F5439" t="s">
        <v>18935</v>
      </c>
      <c r="G5439" t="s">
        <v>1783</v>
      </c>
      <c r="H5439" t="s">
        <v>220</v>
      </c>
      <c r="I5439" t="s">
        <v>18947</v>
      </c>
      <c r="J5439">
        <v>2.2633399999999999</v>
      </c>
      <c r="K5439">
        <v>1</v>
      </c>
      <c r="L5439">
        <v>1</v>
      </c>
      <c r="M5439">
        <v>1</v>
      </c>
      <c r="N5439">
        <v>1</v>
      </c>
      <c r="O5439" t="s">
        <v>225</v>
      </c>
      <c r="P5439">
        <v>0</v>
      </c>
      <c r="Q5439">
        <v>1</v>
      </c>
      <c r="R5439">
        <v>26500</v>
      </c>
      <c r="S5439" t="s">
        <v>223</v>
      </c>
      <c r="T5439">
        <v>26500</v>
      </c>
      <c r="U5439" t="s">
        <v>18945</v>
      </c>
      <c r="V5439" t="s">
        <v>418</v>
      </c>
      <c r="W5439" t="s">
        <v>225</v>
      </c>
      <c r="X5439" t="s">
        <v>225</v>
      </c>
      <c r="Y5439">
        <v>26500</v>
      </c>
      <c r="AB5439">
        <v>1</v>
      </c>
      <c r="AC5439">
        <v>1</v>
      </c>
      <c r="AD5439">
        <v>3</v>
      </c>
      <c r="AE5439">
        <v>2560</v>
      </c>
      <c r="AF5439">
        <v>2</v>
      </c>
      <c r="AQ5439">
        <v>1</v>
      </c>
      <c r="AR5439">
        <f t="shared" si="84"/>
        <v>4.6463999999999999</v>
      </c>
      <c r="AS5439">
        <v>1</v>
      </c>
      <c r="AT5439" t="s">
        <v>112</v>
      </c>
      <c r="AU5439">
        <v>20</v>
      </c>
    </row>
    <row r="5440" spans="1:47">
      <c r="A5440" t="s">
        <v>18948</v>
      </c>
      <c r="C5440">
        <v>310</v>
      </c>
      <c r="D5440" t="s">
        <v>18949</v>
      </c>
      <c r="E5440">
        <v>132</v>
      </c>
      <c r="F5440" t="s">
        <v>18950</v>
      </c>
      <c r="G5440" t="s">
        <v>1783</v>
      </c>
      <c r="H5440" t="s">
        <v>260</v>
      </c>
      <c r="I5440" t="s">
        <v>18951</v>
      </c>
      <c r="J5440">
        <v>0.45345000000000002</v>
      </c>
      <c r="K5440">
        <v>0</v>
      </c>
      <c r="L5440">
        <v>0</v>
      </c>
      <c r="M5440">
        <v>0</v>
      </c>
      <c r="N5440">
        <v>0</v>
      </c>
      <c r="P5440">
        <v>0</v>
      </c>
      <c r="Q5440">
        <v>0</v>
      </c>
      <c r="R5440">
        <v>0</v>
      </c>
      <c r="S5440" t="s">
        <v>223</v>
      </c>
      <c r="T5440">
        <v>0</v>
      </c>
      <c r="U5440" t="s">
        <v>18948</v>
      </c>
      <c r="Y5440">
        <v>0</v>
      </c>
      <c r="AB5440">
        <v>0</v>
      </c>
      <c r="AC5440">
        <v>0</v>
      </c>
      <c r="AD5440">
        <v>0</v>
      </c>
      <c r="AE5440">
        <v>0</v>
      </c>
      <c r="AF5440">
        <v>0</v>
      </c>
      <c r="AQ5440">
        <v>1</v>
      </c>
      <c r="AR5440">
        <f t="shared" si="84"/>
        <v>0</v>
      </c>
      <c r="AS5440">
        <v>1</v>
      </c>
      <c r="AT5440" t="s">
        <v>112</v>
      </c>
      <c r="AU5440">
        <v>20</v>
      </c>
    </row>
    <row r="5441" spans="1:47">
      <c r="A5441" t="s">
        <v>18952</v>
      </c>
      <c r="C5441">
        <v>310</v>
      </c>
      <c r="D5441" t="s">
        <v>18953</v>
      </c>
      <c r="E5441">
        <v>903</v>
      </c>
      <c r="F5441" t="s">
        <v>18902</v>
      </c>
      <c r="G5441" t="s">
        <v>324</v>
      </c>
      <c r="H5441" t="s">
        <v>833</v>
      </c>
      <c r="I5441" t="s">
        <v>18954</v>
      </c>
      <c r="J5441">
        <v>1.1888399999999999</v>
      </c>
      <c r="K5441">
        <v>0</v>
      </c>
      <c r="L5441">
        <v>0</v>
      </c>
      <c r="M5441">
        <v>0</v>
      </c>
      <c r="N5441">
        <v>0</v>
      </c>
      <c r="P5441">
        <v>0</v>
      </c>
      <c r="Q5441">
        <v>0</v>
      </c>
      <c r="R5441">
        <v>0</v>
      </c>
      <c r="S5441" t="s">
        <v>223</v>
      </c>
      <c r="T5441">
        <v>0</v>
      </c>
      <c r="U5441" t="s">
        <v>18952</v>
      </c>
      <c r="V5441" t="s">
        <v>455</v>
      </c>
      <c r="W5441" t="s">
        <v>225</v>
      </c>
      <c r="Y5441">
        <v>0</v>
      </c>
      <c r="AB5441">
        <v>0</v>
      </c>
      <c r="AC5441">
        <v>0</v>
      </c>
      <c r="AD5441">
        <v>0</v>
      </c>
      <c r="AE5441">
        <v>0</v>
      </c>
      <c r="AF5441">
        <v>0</v>
      </c>
      <c r="AQ5441">
        <v>1</v>
      </c>
      <c r="AR5441">
        <f t="shared" si="84"/>
        <v>0</v>
      </c>
      <c r="AS5441">
        <v>1</v>
      </c>
      <c r="AT5441" t="s">
        <v>133</v>
      </c>
      <c r="AU5441">
        <v>42</v>
      </c>
    </row>
    <row r="5442" spans="1:47">
      <c r="A5442" t="s">
        <v>18955</v>
      </c>
      <c r="B5442" t="s">
        <v>293</v>
      </c>
      <c r="C5442">
        <v>310</v>
      </c>
      <c r="D5442" t="s">
        <v>16035</v>
      </c>
      <c r="E5442">
        <v>0</v>
      </c>
      <c r="J5442">
        <v>45.473610000000001</v>
      </c>
      <c r="K5442">
        <v>0</v>
      </c>
      <c r="L5442">
        <v>0</v>
      </c>
      <c r="M5442">
        <v>0</v>
      </c>
      <c r="N5442">
        <v>0</v>
      </c>
      <c r="P5442">
        <v>0</v>
      </c>
      <c r="Q5442">
        <v>0</v>
      </c>
      <c r="R5442">
        <v>0</v>
      </c>
      <c r="S5442" t="s">
        <v>296</v>
      </c>
      <c r="T5442">
        <v>0</v>
      </c>
      <c r="Y5442">
        <v>0</v>
      </c>
      <c r="AB5442">
        <v>0</v>
      </c>
      <c r="AC5442">
        <v>0</v>
      </c>
      <c r="AD5442">
        <v>0</v>
      </c>
      <c r="AE5442">
        <v>0</v>
      </c>
      <c r="AF5442">
        <v>0</v>
      </c>
      <c r="AG5442" t="s">
        <v>845</v>
      </c>
      <c r="AQ5442">
        <v>2</v>
      </c>
      <c r="AR5442">
        <f t="shared" ref="AR5442:AR5505" si="85">AB5442*9.68*VLOOKUP(AU5442,atten,10,FALSE)</f>
        <v>0</v>
      </c>
      <c r="AS5442">
        <v>1</v>
      </c>
      <c r="AT5442" t="s">
        <v>131</v>
      </c>
      <c r="AU5442">
        <v>40</v>
      </c>
    </row>
    <row r="5443" spans="1:47">
      <c r="A5443" t="s">
        <v>18956</v>
      </c>
      <c r="C5443">
        <v>310</v>
      </c>
      <c r="D5443" t="s">
        <v>18957</v>
      </c>
      <c r="E5443">
        <v>720</v>
      </c>
      <c r="F5443" t="s">
        <v>18027</v>
      </c>
      <c r="G5443" t="s">
        <v>324</v>
      </c>
      <c r="H5443" t="s">
        <v>1665</v>
      </c>
      <c r="I5443" t="s">
        <v>18958</v>
      </c>
      <c r="J5443">
        <v>2.59165</v>
      </c>
      <c r="K5443">
        <v>0</v>
      </c>
      <c r="L5443">
        <v>0</v>
      </c>
      <c r="M5443">
        <v>0</v>
      </c>
      <c r="N5443">
        <v>0</v>
      </c>
      <c r="P5443">
        <v>0</v>
      </c>
      <c r="Q5443">
        <v>0</v>
      </c>
      <c r="R5443">
        <v>0</v>
      </c>
      <c r="S5443" t="s">
        <v>223</v>
      </c>
      <c r="T5443">
        <v>0</v>
      </c>
      <c r="U5443" t="s">
        <v>18956</v>
      </c>
      <c r="V5443" t="s">
        <v>455</v>
      </c>
      <c r="W5443" t="s">
        <v>225</v>
      </c>
      <c r="Y5443">
        <v>0</v>
      </c>
      <c r="AB5443">
        <v>0</v>
      </c>
      <c r="AC5443">
        <v>0</v>
      </c>
      <c r="AD5443">
        <v>0</v>
      </c>
      <c r="AE5443">
        <v>0</v>
      </c>
      <c r="AF5443">
        <v>0</v>
      </c>
      <c r="AQ5443">
        <v>1</v>
      </c>
      <c r="AR5443">
        <f t="shared" si="85"/>
        <v>0</v>
      </c>
      <c r="AS5443">
        <v>1</v>
      </c>
      <c r="AT5443" t="s">
        <v>133</v>
      </c>
      <c r="AU5443">
        <v>42</v>
      </c>
    </row>
    <row r="5444" spans="1:47">
      <c r="A5444" t="s">
        <v>18959</v>
      </c>
      <c r="C5444">
        <v>310</v>
      </c>
      <c r="D5444" t="s">
        <v>18689</v>
      </c>
      <c r="E5444">
        <v>132</v>
      </c>
      <c r="F5444" t="s">
        <v>14663</v>
      </c>
      <c r="G5444" t="s">
        <v>1783</v>
      </c>
      <c r="H5444" t="s">
        <v>260</v>
      </c>
      <c r="I5444" t="s">
        <v>18960</v>
      </c>
      <c r="J5444">
        <v>2.8988999999999998</v>
      </c>
      <c r="K5444">
        <v>0</v>
      </c>
      <c r="L5444">
        <v>0</v>
      </c>
      <c r="M5444">
        <v>0</v>
      </c>
      <c r="N5444">
        <v>0</v>
      </c>
      <c r="P5444">
        <v>0</v>
      </c>
      <c r="Q5444">
        <v>0</v>
      </c>
      <c r="R5444">
        <v>0</v>
      </c>
      <c r="S5444" t="s">
        <v>223</v>
      </c>
      <c r="T5444">
        <v>0</v>
      </c>
      <c r="U5444" t="s">
        <v>18959</v>
      </c>
      <c r="Y5444">
        <v>0</v>
      </c>
      <c r="AB5444">
        <v>0</v>
      </c>
      <c r="AC5444">
        <v>0</v>
      </c>
      <c r="AD5444">
        <v>0</v>
      </c>
      <c r="AE5444">
        <v>0</v>
      </c>
      <c r="AF5444">
        <v>0</v>
      </c>
      <c r="AQ5444">
        <v>1</v>
      </c>
      <c r="AR5444">
        <f t="shared" si="85"/>
        <v>0</v>
      </c>
      <c r="AS5444">
        <v>1</v>
      </c>
      <c r="AT5444" t="s">
        <v>112</v>
      </c>
      <c r="AU5444">
        <v>20</v>
      </c>
    </row>
    <row r="5445" spans="1:47">
      <c r="A5445" t="s">
        <v>18961</v>
      </c>
      <c r="B5445" t="s">
        <v>293</v>
      </c>
      <c r="C5445">
        <v>310</v>
      </c>
      <c r="D5445" t="s">
        <v>16035</v>
      </c>
      <c r="E5445">
        <v>0</v>
      </c>
      <c r="J5445">
        <v>66.827650000000006</v>
      </c>
      <c r="K5445">
        <v>0</v>
      </c>
      <c r="L5445">
        <v>0</v>
      </c>
      <c r="M5445">
        <v>0</v>
      </c>
      <c r="N5445">
        <v>0</v>
      </c>
      <c r="P5445">
        <v>0</v>
      </c>
      <c r="Q5445">
        <v>0</v>
      </c>
      <c r="R5445">
        <v>0</v>
      </c>
      <c r="S5445" t="s">
        <v>296</v>
      </c>
      <c r="T5445">
        <v>0</v>
      </c>
      <c r="Y5445">
        <v>0</v>
      </c>
      <c r="AB5445">
        <v>0</v>
      </c>
      <c r="AC5445">
        <v>0</v>
      </c>
      <c r="AD5445">
        <v>0</v>
      </c>
      <c r="AE5445">
        <v>0</v>
      </c>
      <c r="AF5445">
        <v>0</v>
      </c>
      <c r="AG5445" t="s">
        <v>845</v>
      </c>
      <c r="AQ5445">
        <v>2</v>
      </c>
      <c r="AR5445">
        <f t="shared" si="85"/>
        <v>0</v>
      </c>
      <c r="AS5445">
        <v>1</v>
      </c>
      <c r="AT5445" t="s">
        <v>131</v>
      </c>
      <c r="AU5445">
        <v>40</v>
      </c>
    </row>
    <row r="5446" spans="1:47">
      <c r="A5446" t="s">
        <v>18962</v>
      </c>
      <c r="C5446">
        <v>310</v>
      </c>
      <c r="D5446" t="s">
        <v>15251</v>
      </c>
      <c r="E5446">
        <v>132</v>
      </c>
      <c r="F5446" t="s">
        <v>18914</v>
      </c>
      <c r="G5446" t="s">
        <v>1783</v>
      </c>
      <c r="H5446" t="s">
        <v>260</v>
      </c>
      <c r="I5446" t="s">
        <v>18963</v>
      </c>
      <c r="J5446">
        <v>19.951930000000001</v>
      </c>
      <c r="K5446">
        <v>0</v>
      </c>
      <c r="L5446">
        <v>0</v>
      </c>
      <c r="M5446">
        <v>0</v>
      </c>
      <c r="N5446">
        <v>0</v>
      </c>
      <c r="P5446">
        <v>0</v>
      </c>
      <c r="Q5446">
        <v>0</v>
      </c>
      <c r="R5446">
        <v>0</v>
      </c>
      <c r="S5446" t="s">
        <v>223</v>
      </c>
      <c r="T5446">
        <v>0</v>
      </c>
      <c r="U5446" t="s">
        <v>18962</v>
      </c>
      <c r="Y5446">
        <v>0</v>
      </c>
      <c r="AB5446">
        <v>0</v>
      </c>
      <c r="AC5446">
        <v>0</v>
      </c>
      <c r="AD5446">
        <v>0</v>
      </c>
      <c r="AE5446">
        <v>0</v>
      </c>
      <c r="AF5446">
        <v>0</v>
      </c>
      <c r="AQ5446">
        <v>1</v>
      </c>
      <c r="AR5446">
        <f t="shared" si="85"/>
        <v>0</v>
      </c>
      <c r="AS5446">
        <v>1</v>
      </c>
      <c r="AT5446" t="s">
        <v>127</v>
      </c>
      <c r="AU5446">
        <v>35</v>
      </c>
    </row>
    <row r="5447" spans="1:47">
      <c r="A5447" t="s">
        <v>18964</v>
      </c>
      <c r="C5447">
        <v>310</v>
      </c>
      <c r="D5447" t="s">
        <v>18965</v>
      </c>
      <c r="E5447">
        <v>101</v>
      </c>
      <c r="F5447" t="s">
        <v>18950</v>
      </c>
      <c r="G5447" t="s">
        <v>1783</v>
      </c>
      <c r="H5447" t="s">
        <v>220</v>
      </c>
      <c r="I5447" t="s">
        <v>18966</v>
      </c>
      <c r="J5447">
        <v>2.8250999999999999</v>
      </c>
      <c r="K5447">
        <v>0</v>
      </c>
      <c r="L5447">
        <v>1</v>
      </c>
      <c r="M5447">
        <v>0</v>
      </c>
      <c r="N5447">
        <v>1</v>
      </c>
      <c r="P5447">
        <v>0</v>
      </c>
      <c r="Q5447">
        <v>1</v>
      </c>
      <c r="R5447">
        <v>10300</v>
      </c>
      <c r="S5447" t="s">
        <v>223</v>
      </c>
      <c r="T5447">
        <v>10300</v>
      </c>
      <c r="U5447" t="s">
        <v>18964</v>
      </c>
      <c r="V5447" t="s">
        <v>658</v>
      </c>
      <c r="W5447" t="s">
        <v>659</v>
      </c>
      <c r="X5447" t="s">
        <v>225</v>
      </c>
      <c r="Y5447">
        <v>10300</v>
      </c>
      <c r="AB5447">
        <v>0</v>
      </c>
      <c r="AC5447">
        <v>1</v>
      </c>
      <c r="AD5447">
        <v>4</v>
      </c>
      <c r="AE5447">
        <v>3007</v>
      </c>
      <c r="AF5447">
        <v>2</v>
      </c>
      <c r="AQ5447">
        <v>1</v>
      </c>
      <c r="AR5447">
        <f t="shared" si="85"/>
        <v>0</v>
      </c>
      <c r="AS5447">
        <v>1</v>
      </c>
      <c r="AT5447" t="s">
        <v>112</v>
      </c>
      <c r="AU5447">
        <v>20</v>
      </c>
    </row>
    <row r="5448" spans="1:47">
      <c r="A5448" t="s">
        <v>18967</v>
      </c>
      <c r="C5448">
        <v>310</v>
      </c>
      <c r="D5448" t="s">
        <v>18968</v>
      </c>
      <c r="E5448">
        <v>710</v>
      </c>
      <c r="F5448" t="s">
        <v>14663</v>
      </c>
      <c r="G5448" t="s">
        <v>1783</v>
      </c>
      <c r="H5448" t="s">
        <v>6034</v>
      </c>
      <c r="I5448" t="s">
        <v>18969</v>
      </c>
      <c r="J5448">
        <v>25.385999999999999</v>
      </c>
      <c r="K5448">
        <v>1</v>
      </c>
      <c r="L5448">
        <v>1</v>
      </c>
      <c r="M5448">
        <v>1</v>
      </c>
      <c r="N5448">
        <v>1</v>
      </c>
      <c r="O5448" t="s">
        <v>225</v>
      </c>
      <c r="P5448">
        <v>0</v>
      </c>
      <c r="Q5448">
        <v>0</v>
      </c>
      <c r="R5448">
        <v>0</v>
      </c>
      <c r="S5448" t="s">
        <v>223</v>
      </c>
      <c r="T5448">
        <v>0</v>
      </c>
      <c r="U5448" t="s">
        <v>18967</v>
      </c>
      <c r="X5448" t="s">
        <v>225</v>
      </c>
      <c r="Y5448">
        <v>0</v>
      </c>
      <c r="AB5448">
        <v>1</v>
      </c>
      <c r="AC5448">
        <v>1</v>
      </c>
      <c r="AD5448">
        <v>0</v>
      </c>
      <c r="AE5448">
        <v>0</v>
      </c>
      <c r="AF5448">
        <v>0</v>
      </c>
      <c r="AQ5448">
        <v>1</v>
      </c>
      <c r="AR5448">
        <f t="shared" si="85"/>
        <v>4.6463999999999999</v>
      </c>
      <c r="AS5448">
        <v>1</v>
      </c>
      <c r="AT5448" t="s">
        <v>112</v>
      </c>
      <c r="AU5448">
        <v>20</v>
      </c>
    </row>
    <row r="5449" spans="1:47">
      <c r="A5449" t="s">
        <v>18970</v>
      </c>
      <c r="C5449">
        <v>310</v>
      </c>
      <c r="D5449" t="s">
        <v>18971</v>
      </c>
      <c r="E5449">
        <v>323</v>
      </c>
      <c r="F5449" t="s">
        <v>18603</v>
      </c>
      <c r="G5449" t="s">
        <v>18604</v>
      </c>
      <c r="H5449" t="s">
        <v>12048</v>
      </c>
      <c r="I5449" t="s">
        <v>18972</v>
      </c>
      <c r="J5449">
        <v>30.548590000000001</v>
      </c>
      <c r="K5449">
        <v>0</v>
      </c>
      <c r="L5449">
        <v>0</v>
      </c>
      <c r="M5449">
        <v>2</v>
      </c>
      <c r="N5449">
        <v>2</v>
      </c>
      <c r="O5449" t="s">
        <v>659</v>
      </c>
      <c r="P5449">
        <v>6</v>
      </c>
      <c r="Q5449">
        <v>23</v>
      </c>
      <c r="R5449">
        <v>1013900</v>
      </c>
      <c r="S5449" t="s">
        <v>223</v>
      </c>
      <c r="T5449">
        <v>0</v>
      </c>
      <c r="U5449" t="s">
        <v>18970</v>
      </c>
      <c r="V5449" t="s">
        <v>933</v>
      </c>
      <c r="W5449" t="s">
        <v>659</v>
      </c>
      <c r="X5449" t="s">
        <v>659</v>
      </c>
      <c r="Y5449">
        <v>44082.61</v>
      </c>
      <c r="AB5449">
        <v>0</v>
      </c>
      <c r="AC5449">
        <v>0</v>
      </c>
      <c r="AD5449">
        <v>0</v>
      </c>
      <c r="AE5449">
        <v>102027</v>
      </c>
      <c r="AF5449">
        <v>1</v>
      </c>
      <c r="AQ5449">
        <v>1</v>
      </c>
      <c r="AR5449">
        <f t="shared" si="85"/>
        <v>0</v>
      </c>
      <c r="AS5449">
        <v>1</v>
      </c>
      <c r="AT5449" t="s">
        <v>134</v>
      </c>
      <c r="AU5449">
        <v>43</v>
      </c>
    </row>
    <row r="5450" spans="1:47">
      <c r="A5450" t="s">
        <v>18973</v>
      </c>
      <c r="C5450">
        <v>310</v>
      </c>
      <c r="D5450" t="s">
        <v>18873</v>
      </c>
      <c r="E5450">
        <v>720</v>
      </c>
      <c r="F5450" t="s">
        <v>18027</v>
      </c>
      <c r="G5450" t="s">
        <v>324</v>
      </c>
      <c r="H5450" t="s">
        <v>1665</v>
      </c>
      <c r="I5450" t="s">
        <v>18974</v>
      </c>
      <c r="J5450">
        <v>5.3707500000000001</v>
      </c>
      <c r="K5450">
        <v>0</v>
      </c>
      <c r="L5450">
        <v>0</v>
      </c>
      <c r="M5450">
        <v>0</v>
      </c>
      <c r="N5450">
        <v>0</v>
      </c>
      <c r="P5450">
        <v>0</v>
      </c>
      <c r="Q5450">
        <v>0</v>
      </c>
      <c r="R5450">
        <v>0</v>
      </c>
      <c r="S5450" t="s">
        <v>223</v>
      </c>
      <c r="T5450">
        <v>0</v>
      </c>
      <c r="U5450" t="s">
        <v>18973</v>
      </c>
      <c r="V5450" t="s">
        <v>455</v>
      </c>
      <c r="W5450" t="s">
        <v>225</v>
      </c>
      <c r="Y5450">
        <v>0</v>
      </c>
      <c r="AB5450">
        <v>0</v>
      </c>
      <c r="AC5450">
        <v>0</v>
      </c>
      <c r="AD5450">
        <v>0</v>
      </c>
      <c r="AE5450">
        <v>0</v>
      </c>
      <c r="AF5450">
        <v>0</v>
      </c>
      <c r="AQ5450">
        <v>1</v>
      </c>
      <c r="AR5450">
        <f t="shared" si="85"/>
        <v>0</v>
      </c>
      <c r="AS5450">
        <v>1</v>
      </c>
      <c r="AT5450" t="s">
        <v>133</v>
      </c>
      <c r="AU5450">
        <v>42</v>
      </c>
    </row>
    <row r="5451" spans="1:47">
      <c r="A5451" t="s">
        <v>18975</v>
      </c>
      <c r="C5451">
        <v>310</v>
      </c>
      <c r="D5451" t="s">
        <v>18976</v>
      </c>
      <c r="E5451">
        <v>316</v>
      </c>
      <c r="F5451" t="s">
        <v>18977</v>
      </c>
      <c r="G5451" t="s">
        <v>1783</v>
      </c>
      <c r="H5451" t="s">
        <v>11667</v>
      </c>
      <c r="I5451" t="s">
        <v>18978</v>
      </c>
      <c r="J5451">
        <v>6.9294099999999998</v>
      </c>
      <c r="K5451">
        <v>0</v>
      </c>
      <c r="L5451">
        <v>0</v>
      </c>
      <c r="M5451">
        <v>0</v>
      </c>
      <c r="N5451">
        <v>0</v>
      </c>
      <c r="P5451">
        <v>0</v>
      </c>
      <c r="Q5451">
        <v>0</v>
      </c>
      <c r="R5451">
        <v>0</v>
      </c>
      <c r="S5451" t="s">
        <v>223</v>
      </c>
      <c r="T5451">
        <v>0</v>
      </c>
      <c r="U5451" t="s">
        <v>18975</v>
      </c>
      <c r="Y5451">
        <v>0</v>
      </c>
      <c r="AB5451">
        <v>0</v>
      </c>
      <c r="AC5451">
        <v>0</v>
      </c>
      <c r="AD5451">
        <v>0</v>
      </c>
      <c r="AE5451">
        <v>960</v>
      </c>
      <c r="AF5451">
        <v>1</v>
      </c>
      <c r="AQ5451">
        <v>1</v>
      </c>
      <c r="AR5451">
        <f t="shared" si="85"/>
        <v>0</v>
      </c>
      <c r="AS5451">
        <v>1</v>
      </c>
      <c r="AT5451" t="s">
        <v>127</v>
      </c>
      <c r="AU5451">
        <v>35</v>
      </c>
    </row>
    <row r="5452" spans="1:47">
      <c r="A5452" t="s">
        <v>18979</v>
      </c>
      <c r="C5452">
        <v>310</v>
      </c>
      <c r="D5452" t="s">
        <v>18980</v>
      </c>
      <c r="E5452">
        <v>720</v>
      </c>
      <c r="F5452" t="s">
        <v>17661</v>
      </c>
      <c r="G5452" t="s">
        <v>1783</v>
      </c>
      <c r="H5452" t="s">
        <v>1665</v>
      </c>
      <c r="I5452" t="s">
        <v>18981</v>
      </c>
      <c r="J5452">
        <v>1.0304</v>
      </c>
      <c r="K5452">
        <v>0</v>
      </c>
      <c r="L5452">
        <v>0</v>
      </c>
      <c r="M5452">
        <v>0</v>
      </c>
      <c r="N5452">
        <v>0</v>
      </c>
      <c r="P5452">
        <v>0</v>
      </c>
      <c r="Q5452">
        <v>0</v>
      </c>
      <c r="R5452">
        <v>0</v>
      </c>
      <c r="S5452" t="s">
        <v>223</v>
      </c>
      <c r="T5452">
        <v>0</v>
      </c>
      <c r="U5452" t="s">
        <v>18979</v>
      </c>
      <c r="Y5452">
        <v>0</v>
      </c>
      <c r="AB5452">
        <v>0</v>
      </c>
      <c r="AC5452">
        <v>0</v>
      </c>
      <c r="AD5452">
        <v>0</v>
      </c>
      <c r="AE5452">
        <v>0</v>
      </c>
      <c r="AF5452">
        <v>0</v>
      </c>
      <c r="AQ5452">
        <v>1</v>
      </c>
      <c r="AR5452">
        <f t="shared" si="85"/>
        <v>0</v>
      </c>
      <c r="AS5452">
        <v>1</v>
      </c>
      <c r="AT5452" t="s">
        <v>127</v>
      </c>
      <c r="AU5452">
        <v>35</v>
      </c>
    </row>
    <row r="5453" spans="1:47">
      <c r="A5453" t="s">
        <v>18982</v>
      </c>
      <c r="C5453">
        <v>310</v>
      </c>
      <c r="D5453" t="s">
        <v>18940</v>
      </c>
      <c r="E5453">
        <v>131</v>
      </c>
      <c r="F5453" t="s">
        <v>18941</v>
      </c>
      <c r="G5453" t="s">
        <v>1783</v>
      </c>
      <c r="H5453" t="s">
        <v>407</v>
      </c>
      <c r="I5453" t="s">
        <v>18983</v>
      </c>
      <c r="J5453">
        <v>3.74709</v>
      </c>
      <c r="K5453">
        <v>0</v>
      </c>
      <c r="L5453">
        <v>0</v>
      </c>
      <c r="M5453">
        <v>0</v>
      </c>
      <c r="N5453">
        <v>0</v>
      </c>
      <c r="P5453">
        <v>0</v>
      </c>
      <c r="Q5453">
        <v>0</v>
      </c>
      <c r="R5453">
        <v>0</v>
      </c>
      <c r="S5453" t="s">
        <v>223</v>
      </c>
      <c r="T5453">
        <v>0</v>
      </c>
      <c r="U5453" t="s">
        <v>18982</v>
      </c>
      <c r="Y5453">
        <v>0</v>
      </c>
      <c r="AB5453">
        <v>0</v>
      </c>
      <c r="AC5453">
        <v>0</v>
      </c>
      <c r="AD5453">
        <v>0</v>
      </c>
      <c r="AE5453">
        <v>0</v>
      </c>
      <c r="AF5453">
        <v>0</v>
      </c>
      <c r="AQ5453">
        <v>1</v>
      </c>
      <c r="AR5453">
        <f t="shared" si="85"/>
        <v>0</v>
      </c>
      <c r="AS5453">
        <v>1</v>
      </c>
      <c r="AT5453" t="s">
        <v>128</v>
      </c>
      <c r="AU5453">
        <v>37</v>
      </c>
    </row>
    <row r="5454" spans="1:47">
      <c r="A5454" t="s">
        <v>18984</v>
      </c>
      <c r="C5454">
        <v>310</v>
      </c>
      <c r="D5454" t="s">
        <v>18985</v>
      </c>
      <c r="E5454">
        <v>710</v>
      </c>
      <c r="F5454" t="s">
        <v>17661</v>
      </c>
      <c r="H5454" t="s">
        <v>6034</v>
      </c>
      <c r="I5454" t="s">
        <v>18986</v>
      </c>
      <c r="J5454">
        <v>7.0197599999999998</v>
      </c>
      <c r="K5454">
        <v>0</v>
      </c>
      <c r="L5454">
        <v>0</v>
      </c>
      <c r="M5454">
        <v>0</v>
      </c>
      <c r="N5454">
        <v>0</v>
      </c>
      <c r="P5454">
        <v>0</v>
      </c>
      <c r="Q5454">
        <v>0</v>
      </c>
      <c r="R5454">
        <v>0</v>
      </c>
      <c r="S5454" t="s">
        <v>223</v>
      </c>
      <c r="T5454">
        <v>0</v>
      </c>
      <c r="U5454" t="s">
        <v>18984</v>
      </c>
      <c r="Y5454">
        <v>0</v>
      </c>
      <c r="AB5454">
        <v>0</v>
      </c>
      <c r="AC5454">
        <v>0</v>
      </c>
      <c r="AD5454">
        <v>0</v>
      </c>
      <c r="AE5454">
        <v>0</v>
      </c>
      <c r="AF5454">
        <v>0</v>
      </c>
      <c r="AQ5454">
        <v>1</v>
      </c>
      <c r="AR5454">
        <f t="shared" si="85"/>
        <v>0</v>
      </c>
      <c r="AS5454">
        <v>1</v>
      </c>
      <c r="AT5454" t="s">
        <v>127</v>
      </c>
      <c r="AU5454">
        <v>35</v>
      </c>
    </row>
    <row r="5455" spans="1:47">
      <c r="A5455" t="s">
        <v>18987</v>
      </c>
      <c r="C5455">
        <v>310</v>
      </c>
      <c r="D5455" t="s">
        <v>18988</v>
      </c>
      <c r="E5455">
        <v>101</v>
      </c>
      <c r="F5455" t="s">
        <v>18989</v>
      </c>
      <c r="G5455" t="s">
        <v>1783</v>
      </c>
      <c r="H5455" t="s">
        <v>220</v>
      </c>
      <c r="I5455" t="s">
        <v>18990</v>
      </c>
      <c r="J5455">
        <v>3.29426</v>
      </c>
      <c r="K5455">
        <v>1</v>
      </c>
      <c r="L5455">
        <v>1</v>
      </c>
      <c r="M5455">
        <v>1</v>
      </c>
      <c r="N5455">
        <v>1</v>
      </c>
      <c r="O5455" t="s">
        <v>225</v>
      </c>
      <c r="P5455">
        <v>0</v>
      </c>
      <c r="Q5455">
        <v>1</v>
      </c>
      <c r="R5455">
        <v>7800</v>
      </c>
      <c r="S5455" t="s">
        <v>223</v>
      </c>
      <c r="T5455">
        <v>7800</v>
      </c>
      <c r="U5455" t="s">
        <v>18987</v>
      </c>
      <c r="V5455" t="s">
        <v>413</v>
      </c>
      <c r="W5455" t="s">
        <v>225</v>
      </c>
      <c r="X5455" t="s">
        <v>225</v>
      </c>
      <c r="Y5455">
        <v>7800</v>
      </c>
      <c r="AB5455">
        <v>1</v>
      </c>
      <c r="AC5455">
        <v>1</v>
      </c>
      <c r="AD5455">
        <v>3</v>
      </c>
      <c r="AE5455">
        <v>1962</v>
      </c>
      <c r="AF5455">
        <v>1</v>
      </c>
      <c r="AQ5455">
        <v>1</v>
      </c>
      <c r="AR5455">
        <f t="shared" si="85"/>
        <v>4.6463999999999999</v>
      </c>
      <c r="AS5455">
        <v>1</v>
      </c>
      <c r="AT5455" t="s">
        <v>112</v>
      </c>
      <c r="AU5455">
        <v>20</v>
      </c>
    </row>
    <row r="5456" spans="1:47">
      <c r="A5456" t="s">
        <v>18991</v>
      </c>
      <c r="C5456">
        <v>310</v>
      </c>
      <c r="D5456" t="s">
        <v>18992</v>
      </c>
      <c r="E5456">
        <v>101</v>
      </c>
      <c r="F5456" t="s">
        <v>18993</v>
      </c>
      <c r="G5456" t="s">
        <v>1783</v>
      </c>
      <c r="H5456" t="s">
        <v>220</v>
      </c>
      <c r="I5456" t="s">
        <v>18994</v>
      </c>
      <c r="J5456">
        <v>0.68735999999999997</v>
      </c>
      <c r="K5456">
        <v>1</v>
      </c>
      <c r="L5456">
        <v>1</v>
      </c>
      <c r="M5456">
        <v>1</v>
      </c>
      <c r="N5456">
        <v>1</v>
      </c>
      <c r="O5456" t="s">
        <v>225</v>
      </c>
      <c r="P5456">
        <v>0</v>
      </c>
      <c r="Q5456">
        <v>1</v>
      </c>
      <c r="R5456">
        <v>3100</v>
      </c>
      <c r="S5456" t="s">
        <v>223</v>
      </c>
      <c r="T5456">
        <v>3100</v>
      </c>
      <c r="U5456" t="s">
        <v>18991</v>
      </c>
      <c r="V5456" t="s">
        <v>413</v>
      </c>
      <c r="W5456" t="s">
        <v>225</v>
      </c>
      <c r="X5456" t="s">
        <v>225</v>
      </c>
      <c r="Y5456">
        <v>3100</v>
      </c>
      <c r="AB5456">
        <v>1</v>
      </c>
      <c r="AC5456">
        <v>1</v>
      </c>
      <c r="AD5456">
        <v>3</v>
      </c>
      <c r="AE5456">
        <v>1092</v>
      </c>
      <c r="AF5456">
        <v>1</v>
      </c>
      <c r="AQ5456">
        <v>1</v>
      </c>
      <c r="AR5456">
        <f t="shared" si="85"/>
        <v>4.6463999999999999</v>
      </c>
      <c r="AS5456">
        <v>1</v>
      </c>
      <c r="AT5456" t="s">
        <v>112</v>
      </c>
      <c r="AU5456">
        <v>20</v>
      </c>
    </row>
    <row r="5457" spans="1:47">
      <c r="A5457" t="s">
        <v>18995</v>
      </c>
      <c r="C5457">
        <v>310</v>
      </c>
      <c r="D5457" t="s">
        <v>18996</v>
      </c>
      <c r="E5457">
        <v>101</v>
      </c>
      <c r="F5457" t="s">
        <v>18997</v>
      </c>
      <c r="G5457" t="s">
        <v>1783</v>
      </c>
      <c r="H5457" t="s">
        <v>220</v>
      </c>
      <c r="I5457" t="s">
        <v>18998</v>
      </c>
      <c r="J5457">
        <v>3.4865200000000001</v>
      </c>
      <c r="K5457">
        <v>1</v>
      </c>
      <c r="L5457">
        <v>1</v>
      </c>
      <c r="M5457">
        <v>1</v>
      </c>
      <c r="N5457">
        <v>1</v>
      </c>
      <c r="O5457" t="s">
        <v>225</v>
      </c>
      <c r="P5457">
        <v>0</v>
      </c>
      <c r="Q5457">
        <v>1</v>
      </c>
      <c r="R5457">
        <v>25300</v>
      </c>
      <c r="S5457" t="s">
        <v>223</v>
      </c>
      <c r="T5457">
        <v>25300</v>
      </c>
      <c r="U5457" t="s">
        <v>18995</v>
      </c>
      <c r="V5457" t="s">
        <v>418</v>
      </c>
      <c r="W5457" t="s">
        <v>225</v>
      </c>
      <c r="X5457" t="s">
        <v>225</v>
      </c>
      <c r="Y5457">
        <v>25300</v>
      </c>
      <c r="AB5457">
        <v>1</v>
      </c>
      <c r="AC5457">
        <v>1</v>
      </c>
      <c r="AD5457">
        <v>3</v>
      </c>
      <c r="AE5457">
        <v>2604</v>
      </c>
      <c r="AF5457">
        <v>2</v>
      </c>
      <c r="AQ5457">
        <v>1</v>
      </c>
      <c r="AR5457">
        <f t="shared" si="85"/>
        <v>4.6463999999999999</v>
      </c>
      <c r="AS5457">
        <v>1</v>
      </c>
      <c r="AT5457" t="s">
        <v>112</v>
      </c>
      <c r="AU5457">
        <v>20</v>
      </c>
    </row>
    <row r="5458" spans="1:47">
      <c r="A5458" t="s">
        <v>18999</v>
      </c>
      <c r="C5458">
        <v>310</v>
      </c>
      <c r="D5458" t="s">
        <v>19000</v>
      </c>
      <c r="E5458">
        <v>903</v>
      </c>
      <c r="F5458" t="s">
        <v>821</v>
      </c>
      <c r="G5458" t="s">
        <v>324</v>
      </c>
      <c r="H5458" t="s">
        <v>833</v>
      </c>
      <c r="I5458" t="s">
        <v>19001</v>
      </c>
      <c r="J5458">
        <v>0.39095999999999997</v>
      </c>
      <c r="K5458">
        <v>0</v>
      </c>
      <c r="L5458">
        <v>0</v>
      </c>
      <c r="M5458">
        <v>0</v>
      </c>
      <c r="N5458">
        <v>0</v>
      </c>
      <c r="P5458">
        <v>0</v>
      </c>
      <c r="Q5458">
        <v>0</v>
      </c>
      <c r="R5458">
        <v>0</v>
      </c>
      <c r="S5458" t="s">
        <v>223</v>
      </c>
      <c r="T5458">
        <v>0</v>
      </c>
      <c r="U5458" t="s">
        <v>18999</v>
      </c>
      <c r="Y5458">
        <v>0</v>
      </c>
      <c r="AB5458">
        <v>0</v>
      </c>
      <c r="AC5458">
        <v>0</v>
      </c>
      <c r="AD5458">
        <v>0</v>
      </c>
      <c r="AE5458">
        <v>0</v>
      </c>
      <c r="AF5458">
        <v>0</v>
      </c>
      <c r="AQ5458">
        <v>1</v>
      </c>
      <c r="AR5458">
        <f t="shared" si="85"/>
        <v>0</v>
      </c>
      <c r="AS5458">
        <v>1</v>
      </c>
      <c r="AT5458" t="s">
        <v>127</v>
      </c>
      <c r="AU5458">
        <v>35</v>
      </c>
    </row>
    <row r="5459" spans="1:47">
      <c r="A5459" t="s">
        <v>19002</v>
      </c>
      <c r="C5459">
        <v>310</v>
      </c>
      <c r="D5459" t="s">
        <v>18689</v>
      </c>
      <c r="E5459">
        <v>720</v>
      </c>
      <c r="F5459" t="s">
        <v>14663</v>
      </c>
      <c r="G5459" t="s">
        <v>1783</v>
      </c>
      <c r="H5459" t="s">
        <v>1665</v>
      </c>
      <c r="I5459" t="s">
        <v>19003</v>
      </c>
      <c r="J5459">
        <v>23.057739999999999</v>
      </c>
      <c r="K5459">
        <v>0</v>
      </c>
      <c r="L5459">
        <v>0</v>
      </c>
      <c r="M5459">
        <v>0</v>
      </c>
      <c r="N5459">
        <v>0</v>
      </c>
      <c r="P5459">
        <v>0</v>
      </c>
      <c r="Q5459">
        <v>0</v>
      </c>
      <c r="R5459">
        <v>0</v>
      </c>
      <c r="S5459" t="s">
        <v>223</v>
      </c>
      <c r="T5459">
        <v>0</v>
      </c>
      <c r="U5459" t="s">
        <v>19002</v>
      </c>
      <c r="Y5459">
        <v>0</v>
      </c>
      <c r="AB5459">
        <v>0</v>
      </c>
      <c r="AC5459">
        <v>0</v>
      </c>
      <c r="AD5459">
        <v>0</v>
      </c>
      <c r="AE5459">
        <v>0</v>
      </c>
      <c r="AF5459">
        <v>0</v>
      </c>
      <c r="AQ5459">
        <v>1</v>
      </c>
      <c r="AR5459">
        <f t="shared" si="85"/>
        <v>0</v>
      </c>
      <c r="AS5459">
        <v>1</v>
      </c>
      <c r="AT5459" t="s">
        <v>112</v>
      </c>
      <c r="AU5459">
        <v>20</v>
      </c>
    </row>
    <row r="5460" spans="1:47">
      <c r="A5460" t="s">
        <v>19004</v>
      </c>
      <c r="C5460">
        <v>310</v>
      </c>
      <c r="D5460" t="s">
        <v>19005</v>
      </c>
      <c r="E5460">
        <v>101</v>
      </c>
      <c r="F5460" t="s">
        <v>19006</v>
      </c>
      <c r="G5460" t="s">
        <v>1783</v>
      </c>
      <c r="H5460" t="s">
        <v>220</v>
      </c>
      <c r="I5460" t="s">
        <v>19007</v>
      </c>
      <c r="J5460">
        <v>1.88375</v>
      </c>
      <c r="K5460">
        <v>1</v>
      </c>
      <c r="L5460">
        <v>1</v>
      </c>
      <c r="M5460">
        <v>1</v>
      </c>
      <c r="N5460">
        <v>1</v>
      </c>
      <c r="O5460" t="s">
        <v>225</v>
      </c>
      <c r="P5460">
        <v>0</v>
      </c>
      <c r="Q5460">
        <v>1</v>
      </c>
      <c r="R5460">
        <v>9800</v>
      </c>
      <c r="S5460" t="s">
        <v>223</v>
      </c>
      <c r="T5460">
        <v>9800</v>
      </c>
      <c r="U5460" t="s">
        <v>19004</v>
      </c>
      <c r="V5460" t="s">
        <v>455</v>
      </c>
      <c r="W5460" t="s">
        <v>225</v>
      </c>
      <c r="X5460" t="s">
        <v>225</v>
      </c>
      <c r="Y5460">
        <v>9800</v>
      </c>
      <c r="AB5460">
        <v>1</v>
      </c>
      <c r="AC5460">
        <v>1</v>
      </c>
      <c r="AD5460">
        <v>4</v>
      </c>
      <c r="AE5460">
        <v>1536</v>
      </c>
      <c r="AF5460">
        <v>2</v>
      </c>
      <c r="AQ5460">
        <v>2</v>
      </c>
      <c r="AR5460">
        <f t="shared" si="85"/>
        <v>4.6463999999999999</v>
      </c>
      <c r="AS5460">
        <v>1</v>
      </c>
      <c r="AT5460" t="s">
        <v>112</v>
      </c>
      <c r="AU5460">
        <v>20</v>
      </c>
    </row>
    <row r="5461" spans="1:47">
      <c r="A5461" t="s">
        <v>19008</v>
      </c>
      <c r="C5461">
        <v>310</v>
      </c>
      <c r="D5461" t="s">
        <v>19009</v>
      </c>
      <c r="E5461">
        <v>101</v>
      </c>
      <c r="F5461" t="s">
        <v>19010</v>
      </c>
      <c r="H5461" t="s">
        <v>220</v>
      </c>
      <c r="I5461" t="s">
        <v>19011</v>
      </c>
      <c r="J5461">
        <v>0.62273999999999996</v>
      </c>
      <c r="K5461">
        <v>1</v>
      </c>
      <c r="L5461">
        <v>1</v>
      </c>
      <c r="M5461">
        <v>1</v>
      </c>
      <c r="N5461">
        <v>1</v>
      </c>
      <c r="O5461" t="s">
        <v>225</v>
      </c>
      <c r="P5461">
        <v>0</v>
      </c>
      <c r="Q5461">
        <v>1</v>
      </c>
      <c r="R5461">
        <v>16700</v>
      </c>
      <c r="S5461" t="s">
        <v>223</v>
      </c>
      <c r="T5461">
        <v>16700</v>
      </c>
      <c r="U5461" t="s">
        <v>19008</v>
      </c>
      <c r="V5461" t="s">
        <v>413</v>
      </c>
      <c r="W5461" t="s">
        <v>225</v>
      </c>
      <c r="X5461" t="s">
        <v>225</v>
      </c>
      <c r="Y5461">
        <v>16700</v>
      </c>
      <c r="AB5461">
        <v>1</v>
      </c>
      <c r="AC5461">
        <v>1</v>
      </c>
      <c r="AD5461">
        <v>3</v>
      </c>
      <c r="AE5461">
        <v>1591</v>
      </c>
      <c r="AF5461">
        <v>1.75</v>
      </c>
      <c r="AQ5461">
        <v>1</v>
      </c>
      <c r="AR5461">
        <f t="shared" si="85"/>
        <v>4.6463999999999999</v>
      </c>
      <c r="AS5461">
        <v>1</v>
      </c>
      <c r="AT5461" t="s">
        <v>112</v>
      </c>
      <c r="AU5461">
        <v>20</v>
      </c>
    </row>
    <row r="5462" spans="1:47">
      <c r="A5462" t="s">
        <v>19012</v>
      </c>
      <c r="C5462">
        <v>310</v>
      </c>
      <c r="D5462" t="s">
        <v>19013</v>
      </c>
      <c r="E5462">
        <v>101</v>
      </c>
      <c r="F5462" t="s">
        <v>19014</v>
      </c>
      <c r="G5462" t="s">
        <v>1783</v>
      </c>
      <c r="H5462" t="s">
        <v>220</v>
      </c>
      <c r="I5462" t="s">
        <v>19015</v>
      </c>
      <c r="J5462">
        <v>0.91127999999999998</v>
      </c>
      <c r="K5462">
        <v>1</v>
      </c>
      <c r="L5462">
        <v>1</v>
      </c>
      <c r="M5462">
        <v>1</v>
      </c>
      <c r="N5462">
        <v>1</v>
      </c>
      <c r="O5462" t="s">
        <v>225</v>
      </c>
      <c r="P5462">
        <v>0</v>
      </c>
      <c r="Q5462">
        <v>1</v>
      </c>
      <c r="R5462">
        <v>21100</v>
      </c>
      <c r="S5462" t="s">
        <v>223</v>
      </c>
      <c r="T5462">
        <v>21100</v>
      </c>
      <c r="U5462" t="s">
        <v>19012</v>
      </c>
      <c r="V5462" t="s">
        <v>455</v>
      </c>
      <c r="W5462" t="s">
        <v>225</v>
      </c>
      <c r="X5462" t="s">
        <v>225</v>
      </c>
      <c r="Y5462">
        <v>21100</v>
      </c>
      <c r="AB5462">
        <v>1</v>
      </c>
      <c r="AC5462">
        <v>1</v>
      </c>
      <c r="AD5462">
        <v>4</v>
      </c>
      <c r="AE5462">
        <v>2000</v>
      </c>
      <c r="AF5462">
        <v>2</v>
      </c>
      <c r="AQ5462">
        <v>1</v>
      </c>
      <c r="AR5462">
        <f t="shared" si="85"/>
        <v>4.6463999999999999</v>
      </c>
      <c r="AS5462">
        <v>1</v>
      </c>
      <c r="AT5462" t="s">
        <v>112</v>
      </c>
      <c r="AU5462">
        <v>20</v>
      </c>
    </row>
    <row r="5463" spans="1:47">
      <c r="A5463" t="s">
        <v>19016</v>
      </c>
      <c r="C5463">
        <v>310</v>
      </c>
      <c r="D5463" t="s">
        <v>18953</v>
      </c>
      <c r="E5463">
        <v>720</v>
      </c>
      <c r="F5463" t="s">
        <v>14663</v>
      </c>
      <c r="G5463" t="s">
        <v>324</v>
      </c>
      <c r="H5463" t="s">
        <v>1665</v>
      </c>
      <c r="I5463" t="s">
        <v>19017</v>
      </c>
      <c r="J5463">
        <v>2.9659999999999999E-2</v>
      </c>
      <c r="K5463">
        <v>0</v>
      </c>
      <c r="L5463">
        <v>0</v>
      </c>
      <c r="M5463">
        <v>0</v>
      </c>
      <c r="N5463">
        <v>0</v>
      </c>
      <c r="P5463">
        <v>0</v>
      </c>
      <c r="Q5463">
        <v>0</v>
      </c>
      <c r="R5463">
        <v>0</v>
      </c>
      <c r="S5463" t="s">
        <v>223</v>
      </c>
      <c r="T5463">
        <v>0</v>
      </c>
      <c r="U5463" t="s">
        <v>19016</v>
      </c>
      <c r="V5463" t="s">
        <v>455</v>
      </c>
      <c r="W5463" t="s">
        <v>225</v>
      </c>
      <c r="Y5463">
        <v>0</v>
      </c>
      <c r="AB5463">
        <v>0</v>
      </c>
      <c r="AC5463">
        <v>0</v>
      </c>
      <c r="AD5463">
        <v>0</v>
      </c>
      <c r="AE5463">
        <v>0</v>
      </c>
      <c r="AF5463">
        <v>0</v>
      </c>
      <c r="AQ5463">
        <v>1</v>
      </c>
      <c r="AR5463">
        <f t="shared" si="85"/>
        <v>0</v>
      </c>
      <c r="AS5463">
        <v>1</v>
      </c>
      <c r="AT5463" t="s">
        <v>131</v>
      </c>
      <c r="AU5463">
        <v>40</v>
      </c>
    </row>
    <row r="5464" spans="1:47">
      <c r="A5464" t="s">
        <v>19018</v>
      </c>
      <c r="C5464">
        <v>310</v>
      </c>
      <c r="D5464" t="s">
        <v>15251</v>
      </c>
      <c r="E5464">
        <v>720</v>
      </c>
      <c r="F5464" t="s">
        <v>18027</v>
      </c>
      <c r="G5464" t="s">
        <v>324</v>
      </c>
      <c r="H5464" t="s">
        <v>1665</v>
      </c>
      <c r="I5464" t="s">
        <v>19019</v>
      </c>
      <c r="J5464">
        <v>7.4822100000000002</v>
      </c>
      <c r="K5464">
        <v>0</v>
      </c>
      <c r="L5464">
        <v>0</v>
      </c>
      <c r="M5464">
        <v>0</v>
      </c>
      <c r="N5464">
        <v>0</v>
      </c>
      <c r="P5464">
        <v>0</v>
      </c>
      <c r="Q5464">
        <v>0</v>
      </c>
      <c r="R5464">
        <v>0</v>
      </c>
      <c r="S5464" t="s">
        <v>223</v>
      </c>
      <c r="T5464">
        <v>0</v>
      </c>
      <c r="U5464" t="s">
        <v>19018</v>
      </c>
      <c r="Y5464">
        <v>0</v>
      </c>
      <c r="AB5464">
        <v>0</v>
      </c>
      <c r="AC5464">
        <v>0</v>
      </c>
      <c r="AD5464">
        <v>0</v>
      </c>
      <c r="AE5464">
        <v>0</v>
      </c>
      <c r="AF5464">
        <v>0</v>
      </c>
      <c r="AQ5464">
        <v>1</v>
      </c>
      <c r="AR5464">
        <f t="shared" si="85"/>
        <v>0</v>
      </c>
      <c r="AS5464">
        <v>1</v>
      </c>
      <c r="AT5464" t="s">
        <v>127</v>
      </c>
      <c r="AU5464">
        <v>35</v>
      </c>
    </row>
    <row r="5465" spans="1:47">
      <c r="A5465" t="s">
        <v>19020</v>
      </c>
      <c r="C5465">
        <v>310</v>
      </c>
      <c r="D5465" t="s">
        <v>19021</v>
      </c>
      <c r="E5465">
        <v>101</v>
      </c>
      <c r="F5465" t="s">
        <v>19022</v>
      </c>
      <c r="G5465" t="s">
        <v>1783</v>
      </c>
      <c r="H5465" t="s">
        <v>220</v>
      </c>
      <c r="I5465" t="s">
        <v>19023</v>
      </c>
      <c r="J5465">
        <v>0.69479999999999997</v>
      </c>
      <c r="K5465">
        <v>1</v>
      </c>
      <c r="L5465">
        <v>1</v>
      </c>
      <c r="M5465">
        <v>1</v>
      </c>
      <c r="N5465">
        <v>1</v>
      </c>
      <c r="O5465" t="s">
        <v>225</v>
      </c>
      <c r="P5465">
        <v>0</v>
      </c>
      <c r="Q5465">
        <v>1</v>
      </c>
      <c r="R5465">
        <v>4700</v>
      </c>
      <c r="S5465" t="s">
        <v>223</v>
      </c>
      <c r="T5465">
        <v>4700</v>
      </c>
      <c r="U5465" t="s">
        <v>19020</v>
      </c>
      <c r="V5465" t="s">
        <v>413</v>
      </c>
      <c r="W5465" t="s">
        <v>225</v>
      </c>
      <c r="X5465" t="s">
        <v>225</v>
      </c>
      <c r="Y5465">
        <v>4700</v>
      </c>
      <c r="AB5465">
        <v>1</v>
      </c>
      <c r="AC5465">
        <v>1</v>
      </c>
      <c r="AD5465">
        <v>3</v>
      </c>
      <c r="AE5465">
        <v>912</v>
      </c>
      <c r="AF5465">
        <v>1</v>
      </c>
      <c r="AQ5465">
        <v>1</v>
      </c>
      <c r="AR5465">
        <f t="shared" si="85"/>
        <v>4.6463999999999999</v>
      </c>
      <c r="AS5465">
        <v>1</v>
      </c>
      <c r="AT5465" t="s">
        <v>112</v>
      </c>
      <c r="AU5465">
        <v>20</v>
      </c>
    </row>
    <row r="5466" spans="1:47">
      <c r="A5466" t="s">
        <v>19024</v>
      </c>
      <c r="C5466">
        <v>310</v>
      </c>
      <c r="D5466" t="s">
        <v>19025</v>
      </c>
      <c r="E5466">
        <v>340</v>
      </c>
      <c r="F5466" t="s">
        <v>19026</v>
      </c>
      <c r="G5466" t="s">
        <v>11287</v>
      </c>
      <c r="H5466" t="s">
        <v>2199</v>
      </c>
      <c r="I5466" t="s">
        <v>19027</v>
      </c>
      <c r="J5466">
        <v>1.85242</v>
      </c>
      <c r="K5466">
        <v>0</v>
      </c>
      <c r="L5466">
        <v>0</v>
      </c>
      <c r="M5466">
        <v>1</v>
      </c>
      <c r="N5466">
        <v>1</v>
      </c>
      <c r="O5466" t="s">
        <v>659</v>
      </c>
      <c r="P5466">
        <v>1</v>
      </c>
      <c r="Q5466">
        <v>1</v>
      </c>
      <c r="R5466">
        <v>17600</v>
      </c>
      <c r="S5466" t="s">
        <v>223</v>
      </c>
      <c r="T5466">
        <v>0</v>
      </c>
      <c r="U5466" t="s">
        <v>19024</v>
      </c>
      <c r="V5466" t="s">
        <v>933</v>
      </c>
      <c r="W5466" t="s">
        <v>659</v>
      </c>
      <c r="X5466" t="s">
        <v>659</v>
      </c>
      <c r="Y5466">
        <v>17600</v>
      </c>
      <c r="AB5466">
        <v>0</v>
      </c>
      <c r="AC5466">
        <v>0</v>
      </c>
      <c r="AD5466">
        <v>0</v>
      </c>
      <c r="AE5466">
        <v>11081</v>
      </c>
      <c r="AF5466">
        <v>1</v>
      </c>
      <c r="AQ5466">
        <v>1</v>
      </c>
      <c r="AR5466">
        <f t="shared" si="85"/>
        <v>0</v>
      </c>
      <c r="AS5466">
        <v>1</v>
      </c>
      <c r="AT5466" t="s">
        <v>134</v>
      </c>
      <c r="AU5466">
        <v>43</v>
      </c>
    </row>
    <row r="5467" spans="1:47">
      <c r="A5467" t="s">
        <v>19028</v>
      </c>
      <c r="C5467">
        <v>310</v>
      </c>
      <c r="D5467" t="s">
        <v>18940</v>
      </c>
      <c r="E5467">
        <v>131</v>
      </c>
      <c r="F5467" t="s">
        <v>18941</v>
      </c>
      <c r="G5467" t="s">
        <v>1783</v>
      </c>
      <c r="H5467" t="s">
        <v>407</v>
      </c>
      <c r="I5467" t="s">
        <v>19029</v>
      </c>
      <c r="J5467">
        <v>3.5087999999999999</v>
      </c>
      <c r="K5467">
        <v>0</v>
      </c>
      <c r="L5467">
        <v>0</v>
      </c>
      <c r="M5467">
        <v>0</v>
      </c>
      <c r="N5467">
        <v>0</v>
      </c>
      <c r="P5467">
        <v>0</v>
      </c>
      <c r="Q5467">
        <v>0</v>
      </c>
      <c r="R5467">
        <v>0</v>
      </c>
      <c r="S5467" t="s">
        <v>223</v>
      </c>
      <c r="T5467">
        <v>0</v>
      </c>
      <c r="U5467" t="s">
        <v>19028</v>
      </c>
      <c r="Y5467">
        <v>0</v>
      </c>
      <c r="AB5467">
        <v>0</v>
      </c>
      <c r="AC5467">
        <v>0</v>
      </c>
      <c r="AD5467">
        <v>0</v>
      </c>
      <c r="AE5467">
        <v>0</v>
      </c>
      <c r="AF5467">
        <v>0</v>
      </c>
      <c r="AQ5467">
        <v>1</v>
      </c>
      <c r="AR5467">
        <f t="shared" si="85"/>
        <v>0</v>
      </c>
      <c r="AS5467">
        <v>1</v>
      </c>
      <c r="AT5467" t="s">
        <v>112</v>
      </c>
      <c r="AU5467">
        <v>20</v>
      </c>
    </row>
    <row r="5468" spans="1:47">
      <c r="A5468" t="s">
        <v>19030</v>
      </c>
      <c r="C5468">
        <v>310</v>
      </c>
      <c r="D5468" t="s">
        <v>19031</v>
      </c>
      <c r="E5468">
        <v>104</v>
      </c>
      <c r="F5468" t="s">
        <v>19032</v>
      </c>
      <c r="G5468" t="s">
        <v>1783</v>
      </c>
      <c r="H5468" t="s">
        <v>1213</v>
      </c>
      <c r="I5468" t="s">
        <v>19033</v>
      </c>
      <c r="J5468">
        <v>0.97494999999999998</v>
      </c>
      <c r="K5468">
        <v>1</v>
      </c>
      <c r="L5468">
        <v>1</v>
      </c>
      <c r="M5468">
        <v>1</v>
      </c>
      <c r="N5468">
        <v>1</v>
      </c>
      <c r="O5468" t="s">
        <v>225</v>
      </c>
      <c r="P5468">
        <v>0</v>
      </c>
      <c r="Q5468">
        <v>1</v>
      </c>
      <c r="R5468">
        <v>21700</v>
      </c>
      <c r="S5468" t="s">
        <v>223</v>
      </c>
      <c r="T5468">
        <v>21700</v>
      </c>
      <c r="U5468" t="s">
        <v>19030</v>
      </c>
      <c r="V5468" t="s">
        <v>455</v>
      </c>
      <c r="W5468" t="s">
        <v>225</v>
      </c>
      <c r="X5468" t="s">
        <v>225</v>
      </c>
      <c r="Y5468">
        <v>21700</v>
      </c>
      <c r="AB5468">
        <v>2</v>
      </c>
      <c r="AC5468">
        <v>2</v>
      </c>
      <c r="AD5468">
        <v>4</v>
      </c>
      <c r="AE5468">
        <v>2580</v>
      </c>
      <c r="AF5468">
        <v>1</v>
      </c>
      <c r="AQ5468">
        <v>1</v>
      </c>
      <c r="AR5468">
        <f t="shared" si="85"/>
        <v>9.2927999999999997</v>
      </c>
      <c r="AS5468">
        <v>1</v>
      </c>
      <c r="AT5468" t="s">
        <v>112</v>
      </c>
      <c r="AU5468">
        <v>20</v>
      </c>
    </row>
    <row r="5469" spans="1:47">
      <c r="A5469" t="s">
        <v>19034</v>
      </c>
      <c r="C5469">
        <v>310</v>
      </c>
      <c r="D5469" t="s">
        <v>19035</v>
      </c>
      <c r="E5469">
        <v>132</v>
      </c>
      <c r="F5469" t="s">
        <v>19010</v>
      </c>
      <c r="G5469" t="s">
        <v>1783</v>
      </c>
      <c r="H5469" t="s">
        <v>260</v>
      </c>
      <c r="I5469" t="s">
        <v>19036</v>
      </c>
      <c r="J5469">
        <v>0.68083000000000005</v>
      </c>
      <c r="K5469">
        <v>0</v>
      </c>
      <c r="L5469">
        <v>0</v>
      </c>
      <c r="M5469">
        <v>0</v>
      </c>
      <c r="N5469">
        <v>0</v>
      </c>
      <c r="P5469">
        <v>0</v>
      </c>
      <c r="Q5469">
        <v>0</v>
      </c>
      <c r="R5469">
        <v>0</v>
      </c>
      <c r="S5469" t="s">
        <v>223</v>
      </c>
      <c r="T5469">
        <v>0</v>
      </c>
      <c r="U5469" t="s">
        <v>19034</v>
      </c>
      <c r="Y5469">
        <v>0</v>
      </c>
      <c r="AB5469">
        <v>0</v>
      </c>
      <c r="AC5469">
        <v>0</v>
      </c>
      <c r="AD5469">
        <v>0</v>
      </c>
      <c r="AE5469">
        <v>0</v>
      </c>
      <c r="AF5469">
        <v>0</v>
      </c>
      <c r="AQ5469">
        <v>1</v>
      </c>
      <c r="AR5469">
        <f t="shared" si="85"/>
        <v>0</v>
      </c>
      <c r="AS5469">
        <v>1</v>
      </c>
      <c r="AT5469" t="s">
        <v>112</v>
      </c>
      <c r="AU5469">
        <v>20</v>
      </c>
    </row>
    <row r="5470" spans="1:47">
      <c r="A5470" t="s">
        <v>19037</v>
      </c>
      <c r="C5470">
        <v>310</v>
      </c>
      <c r="D5470" t="s">
        <v>19038</v>
      </c>
      <c r="E5470">
        <v>101</v>
      </c>
      <c r="F5470" t="s">
        <v>19039</v>
      </c>
      <c r="G5470" t="s">
        <v>1783</v>
      </c>
      <c r="H5470" t="s">
        <v>220</v>
      </c>
      <c r="I5470" t="s">
        <v>19040</v>
      </c>
      <c r="J5470">
        <v>0.42063</v>
      </c>
      <c r="K5470">
        <v>1</v>
      </c>
      <c r="L5470">
        <v>1</v>
      </c>
      <c r="M5470">
        <v>1</v>
      </c>
      <c r="N5470">
        <v>1</v>
      </c>
      <c r="O5470" t="s">
        <v>225</v>
      </c>
      <c r="P5470">
        <v>0</v>
      </c>
      <c r="Q5470">
        <v>1</v>
      </c>
      <c r="R5470">
        <v>5200</v>
      </c>
      <c r="S5470" t="s">
        <v>223</v>
      </c>
      <c r="T5470">
        <v>5200</v>
      </c>
      <c r="U5470" t="s">
        <v>19037</v>
      </c>
      <c r="V5470" t="s">
        <v>455</v>
      </c>
      <c r="W5470" t="s">
        <v>225</v>
      </c>
      <c r="X5470" t="s">
        <v>225</v>
      </c>
      <c r="Y5470">
        <v>5200</v>
      </c>
      <c r="AB5470">
        <v>1</v>
      </c>
      <c r="AC5470">
        <v>1</v>
      </c>
      <c r="AD5470">
        <v>2</v>
      </c>
      <c r="AE5470">
        <v>960</v>
      </c>
      <c r="AF5470">
        <v>1</v>
      </c>
      <c r="AQ5470">
        <v>1</v>
      </c>
      <c r="AR5470">
        <f t="shared" si="85"/>
        <v>4.6463999999999999</v>
      </c>
      <c r="AS5470">
        <v>1</v>
      </c>
      <c r="AT5470" t="s">
        <v>112</v>
      </c>
      <c r="AU5470">
        <v>20</v>
      </c>
    </row>
    <row r="5471" spans="1:47">
      <c r="A5471" t="s">
        <v>19041</v>
      </c>
      <c r="C5471">
        <v>310</v>
      </c>
      <c r="D5471" t="s">
        <v>19042</v>
      </c>
      <c r="E5471">
        <v>101</v>
      </c>
      <c r="F5471" t="s">
        <v>19043</v>
      </c>
      <c r="G5471" t="s">
        <v>1783</v>
      </c>
      <c r="H5471" t="s">
        <v>220</v>
      </c>
      <c r="I5471" t="s">
        <v>19044</v>
      </c>
      <c r="J5471">
        <v>1.3814200000000001</v>
      </c>
      <c r="K5471">
        <v>1</v>
      </c>
      <c r="L5471">
        <v>1</v>
      </c>
      <c r="M5471">
        <v>1</v>
      </c>
      <c r="N5471">
        <v>1</v>
      </c>
      <c r="O5471" t="s">
        <v>225</v>
      </c>
      <c r="P5471">
        <v>0</v>
      </c>
      <c r="Q5471">
        <v>1</v>
      </c>
      <c r="R5471">
        <v>10300</v>
      </c>
      <c r="S5471" t="s">
        <v>223</v>
      </c>
      <c r="T5471">
        <v>10300</v>
      </c>
      <c r="U5471" t="s">
        <v>19041</v>
      </c>
      <c r="V5471" t="s">
        <v>455</v>
      </c>
      <c r="W5471" t="s">
        <v>225</v>
      </c>
      <c r="X5471" t="s">
        <v>225</v>
      </c>
      <c r="Y5471">
        <v>10300</v>
      </c>
      <c r="AB5471">
        <v>1</v>
      </c>
      <c r="AC5471">
        <v>1</v>
      </c>
      <c r="AD5471">
        <v>2</v>
      </c>
      <c r="AE5471">
        <v>1152</v>
      </c>
      <c r="AF5471">
        <v>1</v>
      </c>
      <c r="AQ5471">
        <v>2</v>
      </c>
      <c r="AR5471">
        <f t="shared" si="85"/>
        <v>4.6463999999999999</v>
      </c>
      <c r="AS5471">
        <v>1</v>
      </c>
      <c r="AT5471" t="s">
        <v>112</v>
      </c>
      <c r="AU5471">
        <v>20</v>
      </c>
    </row>
    <row r="5472" spans="1:47">
      <c r="A5472" t="s">
        <v>19045</v>
      </c>
      <c r="C5472">
        <v>310</v>
      </c>
      <c r="D5472" t="s">
        <v>19046</v>
      </c>
      <c r="E5472">
        <v>131</v>
      </c>
      <c r="F5472" t="s">
        <v>19047</v>
      </c>
      <c r="G5472" t="s">
        <v>1783</v>
      </c>
      <c r="H5472" t="s">
        <v>407</v>
      </c>
      <c r="I5472" t="s">
        <v>19048</v>
      </c>
      <c r="J5472">
        <v>3.1567099999999999</v>
      </c>
      <c r="K5472">
        <v>0</v>
      </c>
      <c r="L5472">
        <v>0</v>
      </c>
      <c r="M5472">
        <v>0</v>
      </c>
      <c r="N5472">
        <v>0</v>
      </c>
      <c r="P5472">
        <v>0</v>
      </c>
      <c r="Q5472">
        <v>0</v>
      </c>
      <c r="R5472">
        <v>0</v>
      </c>
      <c r="S5472" t="s">
        <v>223</v>
      </c>
      <c r="T5472">
        <v>0</v>
      </c>
      <c r="U5472" t="s">
        <v>19045</v>
      </c>
      <c r="Y5472">
        <v>0</v>
      </c>
      <c r="AB5472">
        <v>0</v>
      </c>
      <c r="AC5472">
        <v>0</v>
      </c>
      <c r="AD5472">
        <v>0</v>
      </c>
      <c r="AE5472">
        <v>0</v>
      </c>
      <c r="AF5472">
        <v>0</v>
      </c>
      <c r="AQ5472">
        <v>1</v>
      </c>
      <c r="AR5472">
        <f t="shared" si="85"/>
        <v>0</v>
      </c>
      <c r="AS5472">
        <v>1</v>
      </c>
      <c r="AT5472" t="s">
        <v>112</v>
      </c>
      <c r="AU5472">
        <v>20</v>
      </c>
    </row>
    <row r="5473" spans="1:47">
      <c r="A5473" t="s">
        <v>19049</v>
      </c>
      <c r="C5473">
        <v>310</v>
      </c>
      <c r="D5473" t="s">
        <v>19050</v>
      </c>
      <c r="E5473">
        <v>903</v>
      </c>
      <c r="F5473" t="s">
        <v>821</v>
      </c>
      <c r="G5473" t="s">
        <v>1783</v>
      </c>
      <c r="H5473" t="s">
        <v>11141</v>
      </c>
      <c r="I5473" t="s">
        <v>19051</v>
      </c>
      <c r="J5473">
        <v>29.239339999999999</v>
      </c>
      <c r="K5473">
        <v>1</v>
      </c>
      <c r="L5473">
        <v>1</v>
      </c>
      <c r="M5473">
        <v>1</v>
      </c>
      <c r="N5473">
        <v>1</v>
      </c>
      <c r="O5473" t="s">
        <v>225</v>
      </c>
      <c r="P5473">
        <v>0</v>
      </c>
      <c r="Q5473">
        <v>2</v>
      </c>
      <c r="R5473">
        <v>34000</v>
      </c>
      <c r="S5473" t="s">
        <v>223</v>
      </c>
      <c r="T5473">
        <v>34000</v>
      </c>
      <c r="U5473" t="s">
        <v>19049</v>
      </c>
      <c r="X5473" t="s">
        <v>225</v>
      </c>
      <c r="Y5473">
        <v>17000</v>
      </c>
      <c r="AB5473">
        <v>1</v>
      </c>
      <c r="AC5473">
        <v>1</v>
      </c>
      <c r="AD5473">
        <v>0</v>
      </c>
      <c r="AE5473">
        <v>21600</v>
      </c>
      <c r="AF5473">
        <v>1</v>
      </c>
      <c r="AQ5473">
        <v>1</v>
      </c>
      <c r="AR5473">
        <f t="shared" si="85"/>
        <v>9.68</v>
      </c>
      <c r="AS5473">
        <v>1</v>
      </c>
      <c r="AT5473" t="s">
        <v>127</v>
      </c>
      <c r="AU5473">
        <v>35</v>
      </c>
    </row>
    <row r="5474" spans="1:47">
      <c r="A5474" t="s">
        <v>19052</v>
      </c>
      <c r="C5474">
        <v>310</v>
      </c>
      <c r="D5474" t="s">
        <v>17822</v>
      </c>
      <c r="E5474">
        <v>710</v>
      </c>
      <c r="F5474" t="s">
        <v>17823</v>
      </c>
      <c r="H5474" t="s">
        <v>19053</v>
      </c>
      <c r="I5474" t="s">
        <v>19054</v>
      </c>
      <c r="J5474">
        <v>41.975560000000002</v>
      </c>
      <c r="K5474">
        <v>2</v>
      </c>
      <c r="L5474">
        <v>2</v>
      </c>
      <c r="M5474">
        <v>2</v>
      </c>
      <c r="N5474">
        <v>2</v>
      </c>
      <c r="O5474" t="s">
        <v>225</v>
      </c>
      <c r="P5474">
        <v>0</v>
      </c>
      <c r="Q5474">
        <v>0</v>
      </c>
      <c r="R5474">
        <v>0</v>
      </c>
      <c r="S5474" t="s">
        <v>223</v>
      </c>
      <c r="T5474">
        <v>0</v>
      </c>
      <c r="U5474" t="s">
        <v>19052</v>
      </c>
      <c r="X5474" t="s">
        <v>225</v>
      </c>
      <c r="Y5474">
        <v>0</v>
      </c>
      <c r="AB5474">
        <v>2</v>
      </c>
      <c r="AC5474">
        <v>2</v>
      </c>
      <c r="AD5474">
        <v>0</v>
      </c>
      <c r="AE5474">
        <v>1410</v>
      </c>
      <c r="AF5474">
        <v>2</v>
      </c>
      <c r="AQ5474">
        <v>1</v>
      </c>
      <c r="AR5474">
        <f t="shared" si="85"/>
        <v>9.2927999999999997</v>
      </c>
      <c r="AS5474">
        <v>1</v>
      </c>
      <c r="AT5474" t="s">
        <v>112</v>
      </c>
      <c r="AU5474">
        <v>20</v>
      </c>
    </row>
    <row r="5475" spans="1:47">
      <c r="A5475" t="s">
        <v>19055</v>
      </c>
      <c r="C5475">
        <v>310</v>
      </c>
      <c r="D5475" t="s">
        <v>19056</v>
      </c>
      <c r="E5475">
        <v>440</v>
      </c>
      <c r="F5475" t="s">
        <v>19057</v>
      </c>
      <c r="G5475" t="s">
        <v>19058</v>
      </c>
      <c r="H5475" t="s">
        <v>19059</v>
      </c>
      <c r="I5475" t="s">
        <v>19060</v>
      </c>
      <c r="J5475">
        <v>5.1924000000000001</v>
      </c>
      <c r="K5475">
        <v>0</v>
      </c>
      <c r="L5475">
        <v>0</v>
      </c>
      <c r="M5475">
        <v>0</v>
      </c>
      <c r="N5475">
        <v>0</v>
      </c>
      <c r="P5475">
        <v>0</v>
      </c>
      <c r="Q5475">
        <v>0</v>
      </c>
      <c r="R5475">
        <v>0</v>
      </c>
      <c r="S5475" t="s">
        <v>223</v>
      </c>
      <c r="T5475">
        <v>0</v>
      </c>
      <c r="U5475" t="s">
        <v>19055</v>
      </c>
      <c r="Y5475">
        <v>0</v>
      </c>
      <c r="AB5475">
        <v>0</v>
      </c>
      <c r="AC5475">
        <v>0</v>
      </c>
      <c r="AD5475">
        <v>0</v>
      </c>
      <c r="AE5475">
        <v>0</v>
      </c>
      <c r="AF5475">
        <v>0</v>
      </c>
      <c r="AQ5475">
        <v>1</v>
      </c>
      <c r="AR5475">
        <f t="shared" si="85"/>
        <v>0</v>
      </c>
      <c r="AS5475">
        <v>1</v>
      </c>
      <c r="AT5475" t="s">
        <v>132</v>
      </c>
      <c r="AU5475">
        <v>41</v>
      </c>
    </row>
    <row r="5476" spans="1:47">
      <c r="A5476" t="s">
        <v>19061</v>
      </c>
      <c r="C5476">
        <v>310</v>
      </c>
      <c r="D5476" t="s">
        <v>15251</v>
      </c>
      <c r="E5476">
        <v>132</v>
      </c>
      <c r="F5476" t="s">
        <v>19062</v>
      </c>
      <c r="G5476" t="s">
        <v>324</v>
      </c>
      <c r="H5476" t="s">
        <v>260</v>
      </c>
      <c r="I5476" t="s">
        <v>19063</v>
      </c>
      <c r="J5476">
        <v>2.21644</v>
      </c>
      <c r="K5476">
        <v>0</v>
      </c>
      <c r="L5476">
        <v>0</v>
      </c>
      <c r="M5476">
        <v>0</v>
      </c>
      <c r="N5476">
        <v>0</v>
      </c>
      <c r="P5476">
        <v>0</v>
      </c>
      <c r="Q5476">
        <v>0</v>
      </c>
      <c r="R5476">
        <v>0</v>
      </c>
      <c r="S5476" t="s">
        <v>223</v>
      </c>
      <c r="T5476">
        <v>0</v>
      </c>
      <c r="U5476" t="s">
        <v>19061</v>
      </c>
      <c r="Y5476">
        <v>0</v>
      </c>
      <c r="AB5476">
        <v>0</v>
      </c>
      <c r="AC5476">
        <v>0</v>
      </c>
      <c r="AD5476">
        <v>0</v>
      </c>
      <c r="AE5476">
        <v>0</v>
      </c>
      <c r="AF5476">
        <v>0</v>
      </c>
      <c r="AQ5476">
        <v>1</v>
      </c>
      <c r="AR5476">
        <f t="shared" si="85"/>
        <v>0</v>
      </c>
      <c r="AS5476">
        <v>1</v>
      </c>
      <c r="AT5476" t="s">
        <v>126</v>
      </c>
      <c r="AU5476">
        <v>34</v>
      </c>
    </row>
    <row r="5477" spans="1:47">
      <c r="A5477" t="s">
        <v>19064</v>
      </c>
      <c r="C5477">
        <v>310</v>
      </c>
      <c r="D5477" t="s">
        <v>19065</v>
      </c>
      <c r="E5477">
        <v>101</v>
      </c>
      <c r="F5477" t="s">
        <v>19066</v>
      </c>
      <c r="G5477" t="s">
        <v>1783</v>
      </c>
      <c r="H5477" t="s">
        <v>220</v>
      </c>
      <c r="I5477" t="s">
        <v>19067</v>
      </c>
      <c r="J5477">
        <v>0.85367000000000004</v>
      </c>
      <c r="K5477">
        <v>1</v>
      </c>
      <c r="L5477">
        <v>1</v>
      </c>
      <c r="M5477">
        <v>1</v>
      </c>
      <c r="N5477">
        <v>1</v>
      </c>
      <c r="O5477" t="s">
        <v>225</v>
      </c>
      <c r="P5477">
        <v>0</v>
      </c>
      <c r="Q5477">
        <v>1</v>
      </c>
      <c r="R5477">
        <v>15100</v>
      </c>
      <c r="S5477" t="s">
        <v>223</v>
      </c>
      <c r="T5477">
        <v>15100</v>
      </c>
      <c r="U5477" t="s">
        <v>19064</v>
      </c>
      <c r="V5477" t="s">
        <v>413</v>
      </c>
      <c r="W5477" t="s">
        <v>225</v>
      </c>
      <c r="X5477" t="s">
        <v>225</v>
      </c>
      <c r="Y5477">
        <v>15100</v>
      </c>
      <c r="AB5477">
        <v>1</v>
      </c>
      <c r="AC5477">
        <v>1</v>
      </c>
      <c r="AD5477">
        <v>3</v>
      </c>
      <c r="AE5477">
        <v>1248</v>
      </c>
      <c r="AF5477">
        <v>1</v>
      </c>
      <c r="AQ5477">
        <v>1</v>
      </c>
      <c r="AR5477">
        <f t="shared" si="85"/>
        <v>4.6463999999999999</v>
      </c>
      <c r="AS5477">
        <v>1</v>
      </c>
      <c r="AT5477" t="s">
        <v>112</v>
      </c>
      <c r="AU5477">
        <v>20</v>
      </c>
    </row>
    <row r="5478" spans="1:47">
      <c r="A5478" t="s">
        <v>19068</v>
      </c>
      <c r="C5478">
        <v>310</v>
      </c>
      <c r="D5478" t="s">
        <v>18985</v>
      </c>
      <c r="E5478">
        <v>710</v>
      </c>
      <c r="F5478" t="s">
        <v>17661</v>
      </c>
      <c r="H5478" t="s">
        <v>6034</v>
      </c>
      <c r="I5478" t="s">
        <v>19069</v>
      </c>
      <c r="J5478">
        <v>16.65174</v>
      </c>
      <c r="K5478">
        <v>0</v>
      </c>
      <c r="L5478">
        <v>0</v>
      </c>
      <c r="M5478">
        <v>0</v>
      </c>
      <c r="N5478">
        <v>0</v>
      </c>
      <c r="P5478">
        <v>0</v>
      </c>
      <c r="Q5478">
        <v>0</v>
      </c>
      <c r="R5478">
        <v>0</v>
      </c>
      <c r="S5478" t="s">
        <v>223</v>
      </c>
      <c r="T5478">
        <v>0</v>
      </c>
      <c r="U5478" t="s">
        <v>19068</v>
      </c>
      <c r="Y5478">
        <v>0</v>
      </c>
      <c r="AB5478">
        <v>0</v>
      </c>
      <c r="AC5478">
        <v>0</v>
      </c>
      <c r="AD5478">
        <v>0</v>
      </c>
      <c r="AE5478">
        <v>0</v>
      </c>
      <c r="AF5478">
        <v>0</v>
      </c>
      <c r="AQ5478">
        <v>1</v>
      </c>
      <c r="AR5478">
        <f t="shared" si="85"/>
        <v>0</v>
      </c>
      <c r="AS5478">
        <v>1</v>
      </c>
      <c r="AT5478" t="s">
        <v>133</v>
      </c>
      <c r="AU5478">
        <v>42</v>
      </c>
    </row>
    <row r="5479" spans="1:47">
      <c r="A5479" t="s">
        <v>19070</v>
      </c>
      <c r="C5479">
        <v>310</v>
      </c>
      <c r="D5479" t="s">
        <v>19071</v>
      </c>
      <c r="E5479">
        <v>101</v>
      </c>
      <c r="F5479" t="s">
        <v>19072</v>
      </c>
      <c r="G5479" t="s">
        <v>1783</v>
      </c>
      <c r="H5479" t="s">
        <v>220</v>
      </c>
      <c r="I5479" t="s">
        <v>19073</v>
      </c>
      <c r="J5479">
        <v>0.35243999999999998</v>
      </c>
      <c r="K5479">
        <v>1</v>
      </c>
      <c r="L5479">
        <v>1</v>
      </c>
      <c r="M5479">
        <v>1</v>
      </c>
      <c r="N5479">
        <v>1</v>
      </c>
      <c r="O5479" t="s">
        <v>225</v>
      </c>
      <c r="P5479">
        <v>0</v>
      </c>
      <c r="Q5479">
        <v>1</v>
      </c>
      <c r="R5479">
        <v>8400</v>
      </c>
      <c r="S5479" t="s">
        <v>223</v>
      </c>
      <c r="T5479">
        <v>8400</v>
      </c>
      <c r="U5479" t="s">
        <v>19070</v>
      </c>
      <c r="V5479" t="s">
        <v>413</v>
      </c>
      <c r="W5479" t="s">
        <v>225</v>
      </c>
      <c r="X5479" t="s">
        <v>225</v>
      </c>
      <c r="Y5479">
        <v>8400</v>
      </c>
      <c r="AB5479">
        <v>1</v>
      </c>
      <c r="AC5479">
        <v>1</v>
      </c>
      <c r="AD5479">
        <v>3</v>
      </c>
      <c r="AE5479">
        <v>1028</v>
      </c>
      <c r="AF5479">
        <v>1</v>
      </c>
      <c r="AQ5479">
        <v>1</v>
      </c>
      <c r="AR5479">
        <f t="shared" si="85"/>
        <v>4.6463999999999999</v>
      </c>
      <c r="AS5479">
        <v>1</v>
      </c>
      <c r="AT5479" t="s">
        <v>112</v>
      </c>
      <c r="AU5479">
        <v>20</v>
      </c>
    </row>
    <row r="5480" spans="1:47">
      <c r="A5480" t="s">
        <v>19074</v>
      </c>
      <c r="C5480">
        <v>310</v>
      </c>
      <c r="D5480" t="s">
        <v>19075</v>
      </c>
      <c r="E5480">
        <v>101</v>
      </c>
      <c r="F5480" t="s">
        <v>19076</v>
      </c>
      <c r="G5480" t="s">
        <v>18604</v>
      </c>
      <c r="H5480" t="s">
        <v>220</v>
      </c>
      <c r="I5480" t="s">
        <v>19077</v>
      </c>
      <c r="J5480">
        <v>7.6880000000000004E-2</v>
      </c>
      <c r="K5480">
        <v>0</v>
      </c>
      <c r="L5480">
        <v>0</v>
      </c>
      <c r="M5480">
        <v>0</v>
      </c>
      <c r="N5480">
        <v>0</v>
      </c>
      <c r="P5480">
        <v>1</v>
      </c>
      <c r="Q5480">
        <v>1</v>
      </c>
      <c r="R5480">
        <v>3900</v>
      </c>
      <c r="S5480" t="s">
        <v>243</v>
      </c>
      <c r="T5480">
        <v>0</v>
      </c>
      <c r="U5480" t="s">
        <v>19074</v>
      </c>
      <c r="V5480" t="s">
        <v>460</v>
      </c>
      <c r="Y5480">
        <v>3900</v>
      </c>
      <c r="AB5480">
        <v>0</v>
      </c>
      <c r="AC5480">
        <v>0</v>
      </c>
      <c r="AD5480">
        <v>4</v>
      </c>
      <c r="AE5480">
        <v>1478</v>
      </c>
      <c r="AF5480">
        <v>1.75</v>
      </c>
      <c r="AQ5480">
        <v>1</v>
      </c>
      <c r="AR5480">
        <f t="shared" si="85"/>
        <v>0</v>
      </c>
      <c r="AS5480">
        <v>1</v>
      </c>
      <c r="AT5480" t="s">
        <v>134</v>
      </c>
      <c r="AU5480">
        <v>43</v>
      </c>
    </row>
    <row r="5481" spans="1:47">
      <c r="A5481" t="s">
        <v>19078</v>
      </c>
      <c r="C5481">
        <v>310</v>
      </c>
      <c r="D5481" t="s">
        <v>19079</v>
      </c>
      <c r="E5481">
        <v>101</v>
      </c>
      <c r="F5481" t="s">
        <v>19080</v>
      </c>
      <c r="G5481" t="s">
        <v>1783</v>
      </c>
      <c r="H5481" t="s">
        <v>220</v>
      </c>
      <c r="I5481" t="s">
        <v>19081</v>
      </c>
      <c r="J5481">
        <v>3.12276</v>
      </c>
      <c r="K5481">
        <v>1</v>
      </c>
      <c r="L5481">
        <v>1</v>
      </c>
      <c r="M5481">
        <v>1</v>
      </c>
      <c r="N5481">
        <v>1</v>
      </c>
      <c r="O5481" t="s">
        <v>225</v>
      </c>
      <c r="P5481">
        <v>0</v>
      </c>
      <c r="Q5481">
        <v>1</v>
      </c>
      <c r="R5481">
        <v>5800</v>
      </c>
      <c r="S5481" t="s">
        <v>223</v>
      </c>
      <c r="T5481">
        <v>5800</v>
      </c>
      <c r="U5481" t="s">
        <v>19078</v>
      </c>
      <c r="V5481" t="s">
        <v>413</v>
      </c>
      <c r="W5481" t="s">
        <v>225</v>
      </c>
      <c r="X5481" t="s">
        <v>225</v>
      </c>
      <c r="Y5481">
        <v>5800</v>
      </c>
      <c r="AB5481">
        <v>1</v>
      </c>
      <c r="AC5481">
        <v>1</v>
      </c>
      <c r="AD5481">
        <v>3</v>
      </c>
      <c r="AE5481">
        <v>960</v>
      </c>
      <c r="AF5481">
        <v>1</v>
      </c>
      <c r="AQ5481">
        <v>1</v>
      </c>
      <c r="AR5481">
        <f t="shared" si="85"/>
        <v>4.6463999999999999</v>
      </c>
      <c r="AS5481">
        <v>1</v>
      </c>
      <c r="AT5481" t="s">
        <v>112</v>
      </c>
      <c r="AU5481">
        <v>20</v>
      </c>
    </row>
    <row r="5482" spans="1:47">
      <c r="A5482" t="s">
        <v>19082</v>
      </c>
      <c r="B5482" t="s">
        <v>293</v>
      </c>
      <c r="C5482">
        <v>310</v>
      </c>
      <c r="D5482" t="s">
        <v>19083</v>
      </c>
      <c r="E5482">
        <v>0</v>
      </c>
      <c r="J5482">
        <v>169.01472000000001</v>
      </c>
      <c r="K5482">
        <v>1</v>
      </c>
      <c r="L5482">
        <v>1</v>
      </c>
      <c r="M5482">
        <v>1</v>
      </c>
      <c r="N5482">
        <v>1</v>
      </c>
      <c r="O5482" t="s">
        <v>225</v>
      </c>
      <c r="P5482">
        <v>0</v>
      </c>
      <c r="Q5482">
        <v>0</v>
      </c>
      <c r="R5482">
        <v>0</v>
      </c>
      <c r="S5482" t="s">
        <v>296</v>
      </c>
      <c r="T5482">
        <v>0</v>
      </c>
      <c r="X5482" t="s">
        <v>225</v>
      </c>
      <c r="Y5482">
        <v>0</v>
      </c>
      <c r="AB5482">
        <v>1</v>
      </c>
      <c r="AC5482">
        <v>1</v>
      </c>
      <c r="AD5482">
        <v>0</v>
      </c>
      <c r="AE5482">
        <v>0</v>
      </c>
      <c r="AF5482">
        <v>0</v>
      </c>
      <c r="AG5482" t="s">
        <v>845</v>
      </c>
      <c r="AQ5482">
        <v>2</v>
      </c>
      <c r="AR5482">
        <f t="shared" si="85"/>
        <v>4.84</v>
      </c>
      <c r="AS5482">
        <v>1</v>
      </c>
      <c r="AT5482" t="s">
        <v>131</v>
      </c>
      <c r="AU5482">
        <v>40</v>
      </c>
    </row>
    <row r="5483" spans="1:47">
      <c r="A5483" t="s">
        <v>19084</v>
      </c>
      <c r="C5483">
        <v>310</v>
      </c>
      <c r="D5483" t="s">
        <v>19085</v>
      </c>
      <c r="E5483">
        <v>101</v>
      </c>
      <c r="F5483" t="s">
        <v>19086</v>
      </c>
      <c r="G5483" t="s">
        <v>1783</v>
      </c>
      <c r="H5483" t="s">
        <v>220</v>
      </c>
      <c r="I5483" t="s">
        <v>19087</v>
      </c>
      <c r="J5483">
        <v>0.91884999999999994</v>
      </c>
      <c r="K5483">
        <v>1</v>
      </c>
      <c r="L5483">
        <v>1</v>
      </c>
      <c r="M5483">
        <v>1</v>
      </c>
      <c r="N5483">
        <v>1</v>
      </c>
      <c r="O5483" t="s">
        <v>225</v>
      </c>
      <c r="P5483">
        <v>0</v>
      </c>
      <c r="Q5483">
        <v>1</v>
      </c>
      <c r="R5483">
        <v>2400</v>
      </c>
      <c r="S5483" t="s">
        <v>223</v>
      </c>
      <c r="T5483">
        <v>2400</v>
      </c>
      <c r="U5483" t="s">
        <v>19084</v>
      </c>
      <c r="V5483" t="s">
        <v>455</v>
      </c>
      <c r="W5483" t="s">
        <v>225</v>
      </c>
      <c r="X5483" t="s">
        <v>225</v>
      </c>
      <c r="Y5483">
        <v>2400</v>
      </c>
      <c r="AB5483">
        <v>1</v>
      </c>
      <c r="AC5483">
        <v>1</v>
      </c>
      <c r="AD5483">
        <v>1</v>
      </c>
      <c r="AE5483">
        <v>1008</v>
      </c>
      <c r="AF5483">
        <v>1</v>
      </c>
      <c r="AQ5483">
        <v>1</v>
      </c>
      <c r="AR5483">
        <f t="shared" si="85"/>
        <v>4.6463999999999999</v>
      </c>
      <c r="AS5483">
        <v>1</v>
      </c>
      <c r="AT5483" t="s">
        <v>112</v>
      </c>
      <c r="AU5483">
        <v>20</v>
      </c>
    </row>
    <row r="5484" spans="1:47">
      <c r="A5484" t="s">
        <v>19088</v>
      </c>
      <c r="C5484">
        <v>310</v>
      </c>
      <c r="D5484" t="s">
        <v>19089</v>
      </c>
      <c r="E5484">
        <v>101</v>
      </c>
      <c r="F5484" t="s">
        <v>19090</v>
      </c>
      <c r="G5484" t="s">
        <v>1783</v>
      </c>
      <c r="H5484" t="s">
        <v>220</v>
      </c>
      <c r="I5484" t="s">
        <v>19091</v>
      </c>
      <c r="J5484">
        <v>0.72167999999999999</v>
      </c>
      <c r="K5484">
        <v>1</v>
      </c>
      <c r="L5484">
        <v>1</v>
      </c>
      <c r="M5484">
        <v>1</v>
      </c>
      <c r="N5484">
        <v>1</v>
      </c>
      <c r="O5484" t="s">
        <v>225</v>
      </c>
      <c r="P5484">
        <v>0</v>
      </c>
      <c r="Q5484">
        <v>1</v>
      </c>
      <c r="R5484">
        <v>12400</v>
      </c>
      <c r="S5484" t="s">
        <v>223</v>
      </c>
      <c r="T5484">
        <v>12400</v>
      </c>
      <c r="U5484" t="s">
        <v>19088</v>
      </c>
      <c r="V5484" t="s">
        <v>413</v>
      </c>
      <c r="W5484" t="s">
        <v>225</v>
      </c>
      <c r="X5484" t="s">
        <v>225</v>
      </c>
      <c r="Y5484">
        <v>12400</v>
      </c>
      <c r="AB5484">
        <v>1</v>
      </c>
      <c r="AC5484">
        <v>1</v>
      </c>
      <c r="AD5484">
        <v>4</v>
      </c>
      <c r="AE5484">
        <v>1591</v>
      </c>
      <c r="AF5484">
        <v>1.75</v>
      </c>
      <c r="AQ5484">
        <v>1</v>
      </c>
      <c r="AR5484">
        <f t="shared" si="85"/>
        <v>4.6463999999999999</v>
      </c>
      <c r="AS5484">
        <v>1</v>
      </c>
      <c r="AT5484" t="s">
        <v>112</v>
      </c>
      <c r="AU5484">
        <v>20</v>
      </c>
    </row>
    <row r="5485" spans="1:47">
      <c r="A5485" t="s">
        <v>19092</v>
      </c>
      <c r="C5485">
        <v>310</v>
      </c>
      <c r="D5485" t="s">
        <v>17822</v>
      </c>
      <c r="E5485">
        <v>710</v>
      </c>
      <c r="F5485" t="s">
        <v>17823</v>
      </c>
      <c r="H5485" t="s">
        <v>6034</v>
      </c>
      <c r="I5485" t="s">
        <v>19093</v>
      </c>
      <c r="J5485">
        <v>39.932839999999999</v>
      </c>
      <c r="K5485">
        <v>0</v>
      </c>
      <c r="L5485">
        <v>0</v>
      </c>
      <c r="M5485">
        <v>0</v>
      </c>
      <c r="N5485">
        <v>0</v>
      </c>
      <c r="P5485">
        <v>0</v>
      </c>
      <c r="Q5485">
        <v>0</v>
      </c>
      <c r="R5485">
        <v>0</v>
      </c>
      <c r="S5485" t="s">
        <v>223</v>
      </c>
      <c r="T5485">
        <v>0</v>
      </c>
      <c r="U5485" t="s">
        <v>19092</v>
      </c>
      <c r="Y5485">
        <v>0</v>
      </c>
      <c r="AB5485">
        <v>0</v>
      </c>
      <c r="AC5485">
        <v>0</v>
      </c>
      <c r="AD5485">
        <v>0</v>
      </c>
      <c r="AE5485">
        <v>0</v>
      </c>
      <c r="AF5485">
        <v>0</v>
      </c>
      <c r="AQ5485">
        <v>1</v>
      </c>
      <c r="AR5485">
        <f t="shared" si="85"/>
        <v>0</v>
      </c>
      <c r="AS5485">
        <v>1</v>
      </c>
      <c r="AT5485" t="s">
        <v>112</v>
      </c>
      <c r="AU5485">
        <v>20</v>
      </c>
    </row>
    <row r="5486" spans="1:47">
      <c r="A5486" t="s">
        <v>19094</v>
      </c>
      <c r="C5486">
        <v>310</v>
      </c>
      <c r="D5486" t="s">
        <v>19095</v>
      </c>
      <c r="E5486">
        <v>101</v>
      </c>
      <c r="F5486" t="s">
        <v>19096</v>
      </c>
      <c r="G5486" t="s">
        <v>18604</v>
      </c>
      <c r="H5486" t="s">
        <v>220</v>
      </c>
      <c r="I5486" t="s">
        <v>19097</v>
      </c>
      <c r="J5486">
        <v>0.19148999999999999</v>
      </c>
      <c r="K5486">
        <v>0</v>
      </c>
      <c r="L5486">
        <v>0</v>
      </c>
      <c r="M5486">
        <v>1</v>
      </c>
      <c r="N5486">
        <v>1</v>
      </c>
      <c r="O5486" t="s">
        <v>659</v>
      </c>
      <c r="P5486">
        <v>1</v>
      </c>
      <c r="Q5486">
        <v>1</v>
      </c>
      <c r="R5486">
        <v>5900</v>
      </c>
      <c r="S5486" t="s">
        <v>223</v>
      </c>
      <c r="T5486">
        <v>0</v>
      </c>
      <c r="U5486" t="s">
        <v>19094</v>
      </c>
      <c r="V5486" t="s">
        <v>455</v>
      </c>
      <c r="W5486" t="s">
        <v>225</v>
      </c>
      <c r="X5486" t="s">
        <v>659</v>
      </c>
      <c r="Y5486">
        <v>5900</v>
      </c>
      <c r="AB5486">
        <v>0</v>
      </c>
      <c r="AC5486">
        <v>0</v>
      </c>
      <c r="AD5486">
        <v>2</v>
      </c>
      <c r="AE5486">
        <v>1165</v>
      </c>
      <c r="AF5486">
        <v>1.3</v>
      </c>
      <c r="AQ5486">
        <v>1</v>
      </c>
      <c r="AR5486">
        <f t="shared" si="85"/>
        <v>0</v>
      </c>
      <c r="AS5486">
        <v>1</v>
      </c>
      <c r="AT5486" t="s">
        <v>134</v>
      </c>
      <c r="AU5486">
        <v>43</v>
      </c>
    </row>
    <row r="5487" spans="1:47">
      <c r="A5487" t="s">
        <v>19098</v>
      </c>
      <c r="C5487">
        <v>310</v>
      </c>
      <c r="D5487" t="s">
        <v>19099</v>
      </c>
      <c r="E5487">
        <v>401</v>
      </c>
      <c r="F5487" t="s">
        <v>19100</v>
      </c>
      <c r="G5487" t="s">
        <v>19058</v>
      </c>
      <c r="H5487" t="s">
        <v>11345</v>
      </c>
      <c r="I5487" t="s">
        <v>19101</v>
      </c>
      <c r="J5487">
        <v>7.1233000000000004</v>
      </c>
      <c r="K5487">
        <v>0</v>
      </c>
      <c r="L5487">
        <v>0</v>
      </c>
      <c r="M5487">
        <v>1</v>
      </c>
      <c r="N5487">
        <v>1</v>
      </c>
      <c r="O5487" t="s">
        <v>659</v>
      </c>
      <c r="P5487">
        <v>1</v>
      </c>
      <c r="Q5487">
        <v>2</v>
      </c>
      <c r="R5487">
        <v>15800</v>
      </c>
      <c r="S5487" t="s">
        <v>223</v>
      </c>
      <c r="T5487">
        <v>0</v>
      </c>
      <c r="U5487" t="s">
        <v>19098</v>
      </c>
      <c r="V5487" t="s">
        <v>933</v>
      </c>
      <c r="W5487" t="s">
        <v>659</v>
      </c>
      <c r="X5487" t="s">
        <v>659</v>
      </c>
      <c r="Y5487">
        <v>7900</v>
      </c>
      <c r="AB5487">
        <v>0</v>
      </c>
      <c r="AC5487">
        <v>0</v>
      </c>
      <c r="AD5487">
        <v>0</v>
      </c>
      <c r="AE5487">
        <v>32125</v>
      </c>
      <c r="AF5487">
        <v>1</v>
      </c>
      <c r="AQ5487">
        <v>1</v>
      </c>
      <c r="AR5487">
        <f t="shared" si="85"/>
        <v>0</v>
      </c>
      <c r="AS5487">
        <v>1</v>
      </c>
      <c r="AT5487" t="s">
        <v>132</v>
      </c>
      <c r="AU5487">
        <v>41</v>
      </c>
    </row>
    <row r="5488" spans="1:47">
      <c r="A5488" t="s">
        <v>19102</v>
      </c>
      <c r="C5488">
        <v>310</v>
      </c>
      <c r="D5488" t="s">
        <v>19103</v>
      </c>
      <c r="E5488">
        <v>101</v>
      </c>
      <c r="F5488" t="s">
        <v>19104</v>
      </c>
      <c r="G5488" t="s">
        <v>1783</v>
      </c>
      <c r="H5488" t="s">
        <v>220</v>
      </c>
      <c r="I5488" t="s">
        <v>19105</v>
      </c>
      <c r="J5488">
        <v>0.27976000000000001</v>
      </c>
      <c r="K5488">
        <v>1</v>
      </c>
      <c r="L5488">
        <v>1</v>
      </c>
      <c r="M5488">
        <v>1</v>
      </c>
      <c r="N5488">
        <v>1</v>
      </c>
      <c r="O5488" t="s">
        <v>225</v>
      </c>
      <c r="P5488">
        <v>0</v>
      </c>
      <c r="Q5488">
        <v>1</v>
      </c>
      <c r="R5488">
        <v>1500</v>
      </c>
      <c r="S5488" t="s">
        <v>223</v>
      </c>
      <c r="T5488">
        <v>1500</v>
      </c>
      <c r="U5488" t="s">
        <v>19102</v>
      </c>
      <c r="V5488" t="s">
        <v>455</v>
      </c>
      <c r="W5488" t="s">
        <v>225</v>
      </c>
      <c r="X5488" t="s">
        <v>225</v>
      </c>
      <c r="Y5488">
        <v>1500</v>
      </c>
      <c r="AB5488">
        <v>1</v>
      </c>
      <c r="AC5488">
        <v>1</v>
      </c>
      <c r="AD5488">
        <v>2</v>
      </c>
      <c r="AE5488">
        <v>960</v>
      </c>
      <c r="AF5488">
        <v>1</v>
      </c>
      <c r="AQ5488">
        <v>1</v>
      </c>
      <c r="AR5488">
        <f t="shared" si="85"/>
        <v>4.6463999999999999</v>
      </c>
      <c r="AS5488">
        <v>1</v>
      </c>
      <c r="AT5488" t="s">
        <v>112</v>
      </c>
      <c r="AU5488">
        <v>20</v>
      </c>
    </row>
    <row r="5489" spans="1:47">
      <c r="A5489" t="s">
        <v>19106</v>
      </c>
      <c r="C5489">
        <v>310</v>
      </c>
      <c r="D5489" t="s">
        <v>19107</v>
      </c>
      <c r="E5489">
        <v>132</v>
      </c>
      <c r="F5489" t="s">
        <v>19108</v>
      </c>
      <c r="G5489" t="s">
        <v>1783</v>
      </c>
      <c r="H5489" t="s">
        <v>260</v>
      </c>
      <c r="I5489" t="s">
        <v>19109</v>
      </c>
      <c r="J5489">
        <v>0.32414999999999999</v>
      </c>
      <c r="K5489">
        <v>0</v>
      </c>
      <c r="L5489">
        <v>0</v>
      </c>
      <c r="M5489">
        <v>0</v>
      </c>
      <c r="N5489">
        <v>0</v>
      </c>
      <c r="P5489">
        <v>0</v>
      </c>
      <c r="Q5489">
        <v>0</v>
      </c>
      <c r="R5489">
        <v>0</v>
      </c>
      <c r="S5489" t="s">
        <v>223</v>
      </c>
      <c r="T5489">
        <v>0</v>
      </c>
      <c r="U5489" t="s">
        <v>19106</v>
      </c>
      <c r="Y5489">
        <v>0</v>
      </c>
      <c r="AB5489">
        <v>0</v>
      </c>
      <c r="AC5489">
        <v>0</v>
      </c>
      <c r="AD5489">
        <v>0</v>
      </c>
      <c r="AE5489">
        <v>0</v>
      </c>
      <c r="AF5489">
        <v>0</v>
      </c>
      <c r="AQ5489">
        <v>0</v>
      </c>
      <c r="AR5489">
        <f t="shared" si="85"/>
        <v>0</v>
      </c>
      <c r="AS5489">
        <v>1</v>
      </c>
      <c r="AT5489" t="s">
        <v>112</v>
      </c>
      <c r="AU5489">
        <v>20</v>
      </c>
    </row>
    <row r="5490" spans="1:47">
      <c r="A5490" t="s">
        <v>19110</v>
      </c>
      <c r="C5490">
        <v>310</v>
      </c>
      <c r="D5490" t="s">
        <v>19111</v>
      </c>
      <c r="E5490">
        <v>905</v>
      </c>
      <c r="F5490" t="s">
        <v>19112</v>
      </c>
      <c r="G5490" t="s">
        <v>19113</v>
      </c>
      <c r="H5490" t="s">
        <v>10515</v>
      </c>
      <c r="I5490" t="s">
        <v>19114</v>
      </c>
      <c r="J5490">
        <v>0.91829000000000005</v>
      </c>
      <c r="K5490">
        <v>0</v>
      </c>
      <c r="L5490">
        <v>0</v>
      </c>
      <c r="M5490">
        <v>1</v>
      </c>
      <c r="N5490">
        <v>1</v>
      </c>
      <c r="O5490" t="s">
        <v>659</v>
      </c>
      <c r="P5490">
        <v>1</v>
      </c>
      <c r="Q5490">
        <v>1</v>
      </c>
      <c r="R5490">
        <v>0</v>
      </c>
      <c r="S5490" t="s">
        <v>223</v>
      </c>
      <c r="T5490">
        <v>0</v>
      </c>
      <c r="U5490" t="s">
        <v>19110</v>
      </c>
      <c r="V5490" t="s">
        <v>933</v>
      </c>
      <c r="W5490" t="s">
        <v>659</v>
      </c>
      <c r="X5490" t="s">
        <v>659</v>
      </c>
      <c r="Y5490">
        <v>0</v>
      </c>
      <c r="AB5490">
        <v>0</v>
      </c>
      <c r="AC5490">
        <v>0</v>
      </c>
      <c r="AD5490">
        <v>0</v>
      </c>
      <c r="AE5490">
        <v>3000</v>
      </c>
      <c r="AF5490">
        <v>1</v>
      </c>
      <c r="AQ5490">
        <v>1</v>
      </c>
      <c r="AR5490">
        <f t="shared" si="85"/>
        <v>0</v>
      </c>
      <c r="AS5490">
        <v>1</v>
      </c>
      <c r="AT5490" t="s">
        <v>134</v>
      </c>
      <c r="AU5490">
        <v>43</v>
      </c>
    </row>
    <row r="5491" spans="1:47">
      <c r="A5491" t="s">
        <v>19115</v>
      </c>
      <c r="C5491">
        <v>310</v>
      </c>
      <c r="D5491" t="s">
        <v>19116</v>
      </c>
      <c r="E5491">
        <v>101</v>
      </c>
      <c r="F5491" t="s">
        <v>19117</v>
      </c>
      <c r="G5491" t="s">
        <v>1783</v>
      </c>
      <c r="H5491" t="s">
        <v>220</v>
      </c>
      <c r="I5491" t="s">
        <v>19118</v>
      </c>
      <c r="J5491">
        <v>3.1016599999999999</v>
      </c>
      <c r="K5491">
        <v>1</v>
      </c>
      <c r="L5491">
        <v>1</v>
      </c>
      <c r="M5491">
        <v>1</v>
      </c>
      <c r="N5491">
        <v>1</v>
      </c>
      <c r="O5491" t="s">
        <v>225</v>
      </c>
      <c r="P5491">
        <v>0</v>
      </c>
      <c r="Q5491">
        <v>1</v>
      </c>
      <c r="R5491">
        <v>11800</v>
      </c>
      <c r="S5491" t="s">
        <v>223</v>
      </c>
      <c r="T5491">
        <v>11800</v>
      </c>
      <c r="U5491" t="s">
        <v>19115</v>
      </c>
      <c r="V5491" t="s">
        <v>413</v>
      </c>
      <c r="W5491" t="s">
        <v>225</v>
      </c>
      <c r="X5491" t="s">
        <v>225</v>
      </c>
      <c r="Y5491">
        <v>11800</v>
      </c>
      <c r="AB5491">
        <v>1</v>
      </c>
      <c r="AC5491">
        <v>1</v>
      </c>
      <c r="AD5491">
        <v>2</v>
      </c>
      <c r="AE5491">
        <v>1040</v>
      </c>
      <c r="AF5491">
        <v>1</v>
      </c>
      <c r="AQ5491">
        <v>1</v>
      </c>
      <c r="AR5491">
        <f t="shared" si="85"/>
        <v>4.6463999999999999</v>
      </c>
      <c r="AS5491">
        <v>1</v>
      </c>
      <c r="AT5491" t="s">
        <v>112</v>
      </c>
      <c r="AU5491">
        <v>20</v>
      </c>
    </row>
    <row r="5492" spans="1:47">
      <c r="A5492" t="s">
        <v>19119</v>
      </c>
      <c r="C5492">
        <v>310</v>
      </c>
      <c r="D5492" t="s">
        <v>19120</v>
      </c>
      <c r="E5492">
        <v>431</v>
      </c>
      <c r="F5492" t="s">
        <v>19121</v>
      </c>
      <c r="G5492" t="s">
        <v>11287</v>
      </c>
      <c r="H5492" t="s">
        <v>17923</v>
      </c>
      <c r="I5492" t="s">
        <v>19122</v>
      </c>
      <c r="J5492">
        <v>0.88829000000000002</v>
      </c>
      <c r="K5492">
        <v>1</v>
      </c>
      <c r="L5492">
        <v>1</v>
      </c>
      <c r="M5492">
        <v>1</v>
      </c>
      <c r="N5492">
        <v>1</v>
      </c>
      <c r="O5492" t="s">
        <v>225</v>
      </c>
      <c r="P5492">
        <v>0</v>
      </c>
      <c r="Q5492">
        <v>1</v>
      </c>
      <c r="R5492">
        <v>19000</v>
      </c>
      <c r="S5492" t="s">
        <v>223</v>
      </c>
      <c r="T5492">
        <v>19000</v>
      </c>
      <c r="U5492" t="s">
        <v>19119</v>
      </c>
      <c r="X5492" t="s">
        <v>225</v>
      </c>
      <c r="Y5492">
        <v>19000</v>
      </c>
      <c r="AB5492">
        <v>1</v>
      </c>
      <c r="AC5492">
        <v>1</v>
      </c>
      <c r="AD5492">
        <v>0</v>
      </c>
      <c r="AE5492">
        <v>0</v>
      </c>
      <c r="AF5492">
        <v>0</v>
      </c>
      <c r="AQ5492">
        <v>1</v>
      </c>
      <c r="AR5492">
        <f t="shared" si="85"/>
        <v>9.68</v>
      </c>
      <c r="AS5492">
        <v>1</v>
      </c>
      <c r="AT5492" t="s">
        <v>132</v>
      </c>
      <c r="AU5492">
        <v>41</v>
      </c>
    </row>
    <row r="5493" spans="1:47">
      <c r="A5493" t="s">
        <v>19123</v>
      </c>
      <c r="C5493">
        <v>310</v>
      </c>
      <c r="D5493" t="s">
        <v>19124</v>
      </c>
      <c r="E5493">
        <v>390</v>
      </c>
      <c r="F5493" t="s">
        <v>19125</v>
      </c>
      <c r="G5493" t="s">
        <v>11287</v>
      </c>
      <c r="H5493" t="s">
        <v>10741</v>
      </c>
      <c r="I5493" t="s">
        <v>19126</v>
      </c>
      <c r="J5493">
        <v>4.9358500000000003</v>
      </c>
      <c r="K5493">
        <v>0</v>
      </c>
      <c r="L5493">
        <v>0</v>
      </c>
      <c r="M5493">
        <v>0</v>
      </c>
      <c r="N5493">
        <v>0</v>
      </c>
      <c r="P5493">
        <v>0</v>
      </c>
      <c r="Q5493">
        <v>0</v>
      </c>
      <c r="R5493">
        <v>0</v>
      </c>
      <c r="S5493" t="s">
        <v>223</v>
      </c>
      <c r="T5493">
        <v>0</v>
      </c>
      <c r="U5493" t="s">
        <v>19123</v>
      </c>
      <c r="V5493" t="s">
        <v>933</v>
      </c>
      <c r="W5493" t="s">
        <v>659</v>
      </c>
      <c r="Y5493">
        <v>0</v>
      </c>
      <c r="AB5493">
        <v>0</v>
      </c>
      <c r="AC5493">
        <v>0</v>
      </c>
      <c r="AD5493">
        <v>0</v>
      </c>
      <c r="AE5493">
        <v>0</v>
      </c>
      <c r="AF5493">
        <v>0</v>
      </c>
      <c r="AQ5493">
        <v>1</v>
      </c>
      <c r="AR5493">
        <f t="shared" si="85"/>
        <v>0</v>
      </c>
      <c r="AS5493">
        <v>1</v>
      </c>
      <c r="AT5493" t="s">
        <v>134</v>
      </c>
      <c r="AU5493">
        <v>43</v>
      </c>
    </row>
    <row r="5494" spans="1:47">
      <c r="A5494" t="s">
        <v>19127</v>
      </c>
      <c r="C5494">
        <v>310</v>
      </c>
      <c r="D5494" t="s">
        <v>19128</v>
      </c>
      <c r="E5494">
        <v>400</v>
      </c>
      <c r="F5494" t="s">
        <v>19129</v>
      </c>
      <c r="G5494" t="s">
        <v>18604</v>
      </c>
      <c r="H5494" t="s">
        <v>10733</v>
      </c>
      <c r="I5494" t="s">
        <v>19131</v>
      </c>
      <c r="J5494">
        <v>3.0621700000000001</v>
      </c>
      <c r="K5494">
        <v>0</v>
      </c>
      <c r="L5494">
        <v>0</v>
      </c>
      <c r="M5494">
        <v>1</v>
      </c>
      <c r="N5494">
        <v>1</v>
      </c>
      <c r="O5494" t="s">
        <v>659</v>
      </c>
      <c r="P5494">
        <v>1</v>
      </c>
      <c r="Q5494">
        <v>1</v>
      </c>
      <c r="R5494">
        <v>36900</v>
      </c>
      <c r="S5494" t="s">
        <v>223</v>
      </c>
      <c r="T5494">
        <v>0</v>
      </c>
      <c r="U5494" t="s">
        <v>19127</v>
      </c>
      <c r="V5494" t="s">
        <v>455</v>
      </c>
      <c r="W5494" t="s">
        <v>225</v>
      </c>
      <c r="X5494" t="s">
        <v>659</v>
      </c>
      <c r="Y5494">
        <v>36900</v>
      </c>
      <c r="AB5494">
        <v>0</v>
      </c>
      <c r="AC5494">
        <v>0</v>
      </c>
      <c r="AD5494">
        <v>0</v>
      </c>
      <c r="AE5494">
        <v>25176</v>
      </c>
      <c r="AF5494">
        <v>1</v>
      </c>
      <c r="AQ5494">
        <v>1</v>
      </c>
      <c r="AR5494">
        <f t="shared" si="85"/>
        <v>0</v>
      </c>
      <c r="AS5494">
        <v>1</v>
      </c>
      <c r="AT5494" t="s">
        <v>132</v>
      </c>
      <c r="AU5494">
        <v>41</v>
      </c>
    </row>
    <row r="5495" spans="1:47">
      <c r="A5495" t="s">
        <v>19132</v>
      </c>
      <c r="C5495">
        <v>310</v>
      </c>
      <c r="D5495" t="s">
        <v>19133</v>
      </c>
      <c r="E5495">
        <v>101</v>
      </c>
      <c r="F5495" t="s">
        <v>19134</v>
      </c>
      <c r="G5495" t="s">
        <v>1783</v>
      </c>
      <c r="H5495" t="s">
        <v>220</v>
      </c>
      <c r="I5495" t="s">
        <v>19135</v>
      </c>
      <c r="J5495">
        <v>0.39676</v>
      </c>
      <c r="K5495">
        <v>1</v>
      </c>
      <c r="L5495">
        <v>1</v>
      </c>
      <c r="M5495">
        <v>1</v>
      </c>
      <c r="N5495">
        <v>1</v>
      </c>
      <c r="O5495" t="s">
        <v>225</v>
      </c>
      <c r="P5495">
        <v>0</v>
      </c>
      <c r="Q5495">
        <v>1</v>
      </c>
      <c r="R5495">
        <v>100</v>
      </c>
      <c r="S5495" t="s">
        <v>223</v>
      </c>
      <c r="T5495">
        <v>100</v>
      </c>
      <c r="U5495" t="s">
        <v>19132</v>
      </c>
      <c r="V5495" t="s">
        <v>224</v>
      </c>
      <c r="W5495" t="s">
        <v>225</v>
      </c>
      <c r="X5495" t="s">
        <v>225</v>
      </c>
      <c r="Y5495">
        <v>100</v>
      </c>
      <c r="AB5495">
        <v>1</v>
      </c>
      <c r="AC5495">
        <v>1</v>
      </c>
      <c r="AD5495">
        <v>4</v>
      </c>
      <c r="AE5495">
        <v>1262</v>
      </c>
      <c r="AF5495">
        <v>1</v>
      </c>
      <c r="AQ5495">
        <v>1</v>
      </c>
      <c r="AR5495">
        <f t="shared" si="85"/>
        <v>4.6463999999999999</v>
      </c>
      <c r="AS5495">
        <v>1</v>
      </c>
      <c r="AT5495" t="s">
        <v>112</v>
      </c>
      <c r="AU5495">
        <v>20</v>
      </c>
    </row>
    <row r="5496" spans="1:47">
      <c r="A5496" t="s">
        <v>19136</v>
      </c>
      <c r="C5496">
        <v>310</v>
      </c>
      <c r="D5496" t="s">
        <v>14266</v>
      </c>
      <c r="E5496">
        <v>903</v>
      </c>
      <c r="F5496" t="s">
        <v>821</v>
      </c>
      <c r="G5496" t="s">
        <v>19113</v>
      </c>
      <c r="H5496" t="s">
        <v>833</v>
      </c>
      <c r="I5496" t="s">
        <v>19137</v>
      </c>
      <c r="J5496">
        <v>0.25534000000000001</v>
      </c>
      <c r="K5496">
        <v>0</v>
      </c>
      <c r="L5496">
        <v>0</v>
      </c>
      <c r="M5496">
        <v>0</v>
      </c>
      <c r="N5496">
        <v>0</v>
      </c>
      <c r="P5496">
        <v>0</v>
      </c>
      <c r="Q5496">
        <v>0</v>
      </c>
      <c r="R5496">
        <v>0</v>
      </c>
      <c r="S5496" t="s">
        <v>223</v>
      </c>
      <c r="T5496">
        <v>0</v>
      </c>
      <c r="U5496" t="s">
        <v>19136</v>
      </c>
      <c r="V5496" t="s">
        <v>933</v>
      </c>
      <c r="W5496" t="s">
        <v>659</v>
      </c>
      <c r="Y5496">
        <v>0</v>
      </c>
      <c r="AB5496">
        <v>0</v>
      </c>
      <c r="AC5496">
        <v>0</v>
      </c>
      <c r="AD5496">
        <v>0</v>
      </c>
      <c r="AE5496">
        <v>0</v>
      </c>
      <c r="AF5496">
        <v>0</v>
      </c>
      <c r="AQ5496">
        <v>1</v>
      </c>
      <c r="AR5496">
        <f t="shared" si="85"/>
        <v>0</v>
      </c>
      <c r="AS5496">
        <v>1</v>
      </c>
      <c r="AT5496" t="s">
        <v>132</v>
      </c>
      <c r="AU5496">
        <v>41</v>
      </c>
    </row>
    <row r="5497" spans="1:47">
      <c r="A5497" t="s">
        <v>19138</v>
      </c>
      <c r="C5497">
        <v>310</v>
      </c>
      <c r="D5497" t="s">
        <v>19139</v>
      </c>
      <c r="E5497">
        <v>101</v>
      </c>
      <c r="F5497" t="s">
        <v>19140</v>
      </c>
      <c r="G5497" t="s">
        <v>1783</v>
      </c>
      <c r="H5497" t="s">
        <v>220</v>
      </c>
      <c r="I5497" t="s">
        <v>19141</v>
      </c>
      <c r="J5497">
        <v>4.2399899999999997</v>
      </c>
      <c r="K5497">
        <v>1</v>
      </c>
      <c r="L5497">
        <v>1</v>
      </c>
      <c r="M5497">
        <v>1</v>
      </c>
      <c r="N5497">
        <v>1</v>
      </c>
      <c r="O5497" t="s">
        <v>225</v>
      </c>
      <c r="P5497">
        <v>0</v>
      </c>
      <c r="Q5497">
        <v>1</v>
      </c>
      <c r="R5497">
        <v>37500</v>
      </c>
      <c r="S5497" t="s">
        <v>223</v>
      </c>
      <c r="T5497">
        <v>37500</v>
      </c>
      <c r="U5497" t="s">
        <v>19138</v>
      </c>
      <c r="V5497" t="s">
        <v>418</v>
      </c>
      <c r="W5497" t="s">
        <v>225</v>
      </c>
      <c r="X5497" t="s">
        <v>225</v>
      </c>
      <c r="Y5497">
        <v>37500</v>
      </c>
      <c r="AB5497">
        <v>1</v>
      </c>
      <c r="AC5497">
        <v>1</v>
      </c>
      <c r="AD5497">
        <v>3</v>
      </c>
      <c r="AE5497">
        <v>2715</v>
      </c>
      <c r="AF5497">
        <v>1</v>
      </c>
      <c r="AQ5497">
        <v>1</v>
      </c>
      <c r="AR5497">
        <f t="shared" si="85"/>
        <v>4.6463999999999999</v>
      </c>
      <c r="AS5497">
        <v>1</v>
      </c>
      <c r="AT5497" t="s">
        <v>112</v>
      </c>
      <c r="AU5497">
        <v>20</v>
      </c>
    </row>
    <row r="5498" spans="1:47">
      <c r="A5498" t="s">
        <v>19142</v>
      </c>
      <c r="C5498">
        <v>310</v>
      </c>
      <c r="D5498" t="s">
        <v>14266</v>
      </c>
      <c r="E5498">
        <v>903</v>
      </c>
      <c r="F5498" t="s">
        <v>19143</v>
      </c>
      <c r="G5498" t="s">
        <v>19113</v>
      </c>
      <c r="H5498" t="s">
        <v>833</v>
      </c>
      <c r="I5498" t="s">
        <v>19144</v>
      </c>
      <c r="J5498">
        <v>0.14221</v>
      </c>
      <c r="K5498">
        <v>0</v>
      </c>
      <c r="L5498">
        <v>0</v>
      </c>
      <c r="M5498">
        <v>0</v>
      </c>
      <c r="N5498">
        <v>0</v>
      </c>
      <c r="P5498">
        <v>0</v>
      </c>
      <c r="Q5498">
        <v>0</v>
      </c>
      <c r="R5498">
        <v>0</v>
      </c>
      <c r="S5498" t="s">
        <v>223</v>
      </c>
      <c r="T5498">
        <v>0</v>
      </c>
      <c r="U5498" t="s">
        <v>19142</v>
      </c>
      <c r="V5498" t="s">
        <v>933</v>
      </c>
      <c r="W5498" t="s">
        <v>659</v>
      </c>
      <c r="Y5498">
        <v>0</v>
      </c>
      <c r="AB5498">
        <v>0</v>
      </c>
      <c r="AC5498">
        <v>0</v>
      </c>
      <c r="AD5498">
        <v>0</v>
      </c>
      <c r="AE5498">
        <v>0</v>
      </c>
      <c r="AF5498">
        <v>0</v>
      </c>
      <c r="AQ5498">
        <v>1</v>
      </c>
      <c r="AR5498">
        <f t="shared" si="85"/>
        <v>0</v>
      </c>
      <c r="AS5498">
        <v>1</v>
      </c>
      <c r="AT5498" t="s">
        <v>134</v>
      </c>
      <c r="AU5498">
        <v>43</v>
      </c>
    </row>
    <row r="5499" spans="1:47">
      <c r="A5499" t="s">
        <v>19145</v>
      </c>
      <c r="C5499">
        <v>310</v>
      </c>
      <c r="D5499" t="s">
        <v>19146</v>
      </c>
      <c r="E5499">
        <v>905</v>
      </c>
      <c r="F5499" t="s">
        <v>19147</v>
      </c>
      <c r="H5499" t="s">
        <v>12365</v>
      </c>
      <c r="I5499" t="s">
        <v>19148</v>
      </c>
      <c r="J5499">
        <v>1.46523</v>
      </c>
      <c r="K5499">
        <v>1</v>
      </c>
      <c r="L5499">
        <v>1</v>
      </c>
      <c r="M5499">
        <v>1</v>
      </c>
      <c r="N5499">
        <v>1</v>
      </c>
      <c r="O5499" t="s">
        <v>225</v>
      </c>
      <c r="P5499">
        <v>0</v>
      </c>
      <c r="Q5499">
        <v>1</v>
      </c>
      <c r="R5499">
        <v>29100</v>
      </c>
      <c r="S5499" t="s">
        <v>243</v>
      </c>
      <c r="T5499">
        <v>29100</v>
      </c>
      <c r="U5499" t="s">
        <v>19145</v>
      </c>
      <c r="X5499" t="s">
        <v>225</v>
      </c>
      <c r="Y5499">
        <v>29100</v>
      </c>
      <c r="AB5499">
        <v>1</v>
      </c>
      <c r="AC5499">
        <v>1</v>
      </c>
      <c r="AD5499">
        <v>2</v>
      </c>
      <c r="AE5499">
        <v>3500</v>
      </c>
      <c r="AF5499">
        <v>2</v>
      </c>
      <c r="AQ5499">
        <v>2</v>
      </c>
      <c r="AR5499">
        <f t="shared" si="85"/>
        <v>9.68</v>
      </c>
      <c r="AS5499">
        <v>1</v>
      </c>
      <c r="AT5499" t="s">
        <v>127</v>
      </c>
      <c r="AU5499">
        <v>35</v>
      </c>
    </row>
    <row r="5500" spans="1:47">
      <c r="A5500" t="s">
        <v>19149</v>
      </c>
      <c r="C5500">
        <v>310</v>
      </c>
      <c r="D5500" t="s">
        <v>18562</v>
      </c>
      <c r="E5500">
        <v>132</v>
      </c>
      <c r="F5500" t="s">
        <v>19150</v>
      </c>
      <c r="G5500" t="s">
        <v>1783</v>
      </c>
      <c r="H5500" t="s">
        <v>260</v>
      </c>
      <c r="I5500" t="s">
        <v>19151</v>
      </c>
      <c r="J5500">
        <v>5.0125900000000003</v>
      </c>
      <c r="K5500">
        <v>0</v>
      </c>
      <c r="L5500">
        <v>0</v>
      </c>
      <c r="M5500">
        <v>0</v>
      </c>
      <c r="N5500">
        <v>0</v>
      </c>
      <c r="P5500">
        <v>0</v>
      </c>
      <c r="Q5500">
        <v>0</v>
      </c>
      <c r="R5500">
        <v>0</v>
      </c>
      <c r="S5500" t="s">
        <v>223</v>
      </c>
      <c r="T5500">
        <v>0</v>
      </c>
      <c r="U5500" t="s">
        <v>19149</v>
      </c>
      <c r="Y5500">
        <v>0</v>
      </c>
      <c r="AB5500">
        <v>0</v>
      </c>
      <c r="AC5500">
        <v>0</v>
      </c>
      <c r="AD5500">
        <v>0</v>
      </c>
      <c r="AE5500">
        <v>0</v>
      </c>
      <c r="AF5500">
        <v>0</v>
      </c>
      <c r="AQ5500">
        <v>1</v>
      </c>
      <c r="AR5500">
        <f t="shared" si="85"/>
        <v>0</v>
      </c>
      <c r="AS5500">
        <v>1</v>
      </c>
      <c r="AT5500" t="s">
        <v>128</v>
      </c>
      <c r="AU5500">
        <v>37</v>
      </c>
    </row>
    <row r="5501" spans="1:47">
      <c r="A5501" t="s">
        <v>19152</v>
      </c>
      <c r="C5501">
        <v>310</v>
      </c>
      <c r="D5501" t="s">
        <v>19153</v>
      </c>
      <c r="E5501">
        <v>106</v>
      </c>
      <c r="F5501" t="s">
        <v>19154</v>
      </c>
      <c r="G5501" t="s">
        <v>1783</v>
      </c>
      <c r="H5501" t="s">
        <v>355</v>
      </c>
      <c r="I5501" t="s">
        <v>19156</v>
      </c>
      <c r="J5501">
        <v>0.49979000000000001</v>
      </c>
      <c r="K5501">
        <v>0</v>
      </c>
      <c r="L5501">
        <v>0</v>
      </c>
      <c r="M5501">
        <v>0</v>
      </c>
      <c r="N5501">
        <v>0</v>
      </c>
      <c r="P5501">
        <v>0</v>
      </c>
      <c r="Q5501">
        <v>0</v>
      </c>
      <c r="R5501">
        <v>0</v>
      </c>
      <c r="S5501" t="s">
        <v>223</v>
      </c>
      <c r="T5501">
        <v>0</v>
      </c>
      <c r="U5501" t="s">
        <v>19152</v>
      </c>
      <c r="Y5501">
        <v>0</v>
      </c>
      <c r="AB5501">
        <v>0</v>
      </c>
      <c r="AC5501">
        <v>0</v>
      </c>
      <c r="AD5501">
        <v>0</v>
      </c>
      <c r="AE5501">
        <v>0</v>
      </c>
      <c r="AF5501">
        <v>0</v>
      </c>
      <c r="AQ5501">
        <v>1</v>
      </c>
      <c r="AR5501">
        <f t="shared" si="85"/>
        <v>0</v>
      </c>
      <c r="AS5501">
        <v>1</v>
      </c>
      <c r="AT5501" t="s">
        <v>112</v>
      </c>
      <c r="AU5501">
        <v>20</v>
      </c>
    </row>
    <row r="5502" spans="1:47">
      <c r="A5502" t="s">
        <v>19157</v>
      </c>
      <c r="C5502">
        <v>310</v>
      </c>
      <c r="D5502" t="s">
        <v>19158</v>
      </c>
      <c r="E5502">
        <v>101</v>
      </c>
      <c r="F5502" t="s">
        <v>19159</v>
      </c>
      <c r="G5502" t="s">
        <v>1783</v>
      </c>
      <c r="H5502" t="s">
        <v>220</v>
      </c>
      <c r="I5502" t="s">
        <v>19160</v>
      </c>
      <c r="J5502">
        <v>2.9165299999999998</v>
      </c>
      <c r="K5502">
        <v>1</v>
      </c>
      <c r="L5502">
        <v>1</v>
      </c>
      <c r="M5502">
        <v>1</v>
      </c>
      <c r="N5502">
        <v>1</v>
      </c>
      <c r="O5502" t="s">
        <v>225</v>
      </c>
      <c r="P5502">
        <v>0</v>
      </c>
      <c r="Q5502">
        <v>2</v>
      </c>
      <c r="R5502">
        <v>17500</v>
      </c>
      <c r="S5502" t="s">
        <v>223</v>
      </c>
      <c r="T5502">
        <v>17500</v>
      </c>
      <c r="U5502" t="s">
        <v>19157</v>
      </c>
      <c r="V5502" t="s">
        <v>413</v>
      </c>
      <c r="W5502" t="s">
        <v>225</v>
      </c>
      <c r="X5502" t="s">
        <v>225</v>
      </c>
      <c r="Y5502">
        <v>8750</v>
      </c>
      <c r="AB5502">
        <v>1</v>
      </c>
      <c r="AC5502">
        <v>1</v>
      </c>
      <c r="AD5502">
        <v>3</v>
      </c>
      <c r="AE5502">
        <v>1087</v>
      </c>
      <c r="AF5502">
        <v>1.75</v>
      </c>
      <c r="AQ5502">
        <v>1</v>
      </c>
      <c r="AR5502">
        <f t="shared" si="85"/>
        <v>4.6463999999999999</v>
      </c>
      <c r="AS5502">
        <v>1</v>
      </c>
      <c r="AT5502" t="s">
        <v>112</v>
      </c>
      <c r="AU5502">
        <v>20</v>
      </c>
    </row>
    <row r="5503" spans="1:47">
      <c r="A5503" t="s">
        <v>19161</v>
      </c>
      <c r="C5503">
        <v>310</v>
      </c>
      <c r="D5503" t="s">
        <v>19162</v>
      </c>
      <c r="E5503">
        <v>31</v>
      </c>
      <c r="F5503" t="s">
        <v>19163</v>
      </c>
      <c r="G5503" t="s">
        <v>18604</v>
      </c>
      <c r="H5503" t="s">
        <v>11526</v>
      </c>
      <c r="I5503" t="s">
        <v>19164</v>
      </c>
      <c r="J5503">
        <v>3.08589</v>
      </c>
      <c r="K5503">
        <v>1</v>
      </c>
      <c r="L5503">
        <v>1</v>
      </c>
      <c r="M5503">
        <v>1</v>
      </c>
      <c r="N5503">
        <v>1</v>
      </c>
      <c r="O5503" t="s">
        <v>225</v>
      </c>
      <c r="P5503">
        <v>0</v>
      </c>
      <c r="Q5503">
        <v>1</v>
      </c>
      <c r="R5503">
        <v>7900</v>
      </c>
      <c r="S5503" t="s">
        <v>223</v>
      </c>
      <c r="T5503">
        <v>7900</v>
      </c>
      <c r="U5503" t="s">
        <v>19161</v>
      </c>
      <c r="X5503" t="s">
        <v>225</v>
      </c>
      <c r="Y5503">
        <v>7900</v>
      </c>
      <c r="AB5503">
        <v>1</v>
      </c>
      <c r="AC5503">
        <v>1</v>
      </c>
      <c r="AD5503">
        <v>2</v>
      </c>
      <c r="AE5503">
        <v>794</v>
      </c>
      <c r="AF5503">
        <v>1</v>
      </c>
      <c r="AQ5503">
        <v>1</v>
      </c>
      <c r="AR5503">
        <f t="shared" si="85"/>
        <v>9.68</v>
      </c>
      <c r="AS5503">
        <v>1</v>
      </c>
      <c r="AT5503" t="s">
        <v>134</v>
      </c>
      <c r="AU5503">
        <v>43</v>
      </c>
    </row>
    <row r="5504" spans="1:47">
      <c r="A5504" t="s">
        <v>19165</v>
      </c>
      <c r="C5504">
        <v>310</v>
      </c>
      <c r="D5504" t="s">
        <v>19166</v>
      </c>
      <c r="E5504">
        <v>101</v>
      </c>
      <c r="F5504" t="s">
        <v>19167</v>
      </c>
      <c r="G5504" t="s">
        <v>324</v>
      </c>
      <c r="H5504" t="s">
        <v>220</v>
      </c>
      <c r="I5504" t="s">
        <v>19168</v>
      </c>
      <c r="J5504">
        <v>0.81808999999999998</v>
      </c>
      <c r="K5504">
        <v>1</v>
      </c>
      <c r="L5504">
        <v>1</v>
      </c>
      <c r="M5504">
        <v>1</v>
      </c>
      <c r="N5504">
        <v>1</v>
      </c>
      <c r="O5504" t="s">
        <v>225</v>
      </c>
      <c r="P5504">
        <v>0</v>
      </c>
      <c r="Q5504">
        <v>1</v>
      </c>
      <c r="R5504">
        <v>10800</v>
      </c>
      <c r="S5504" t="s">
        <v>223</v>
      </c>
      <c r="T5504">
        <v>10800</v>
      </c>
      <c r="U5504" t="s">
        <v>19165</v>
      </c>
      <c r="X5504" t="s">
        <v>225</v>
      </c>
      <c r="Y5504">
        <v>10800</v>
      </c>
      <c r="AB5504">
        <v>1</v>
      </c>
      <c r="AC5504">
        <v>1</v>
      </c>
      <c r="AD5504">
        <v>3</v>
      </c>
      <c r="AE5504">
        <v>1042</v>
      </c>
      <c r="AF5504">
        <v>1</v>
      </c>
      <c r="AQ5504">
        <v>1</v>
      </c>
      <c r="AR5504">
        <f t="shared" si="85"/>
        <v>9.68</v>
      </c>
      <c r="AS5504">
        <v>1</v>
      </c>
      <c r="AT5504" t="s">
        <v>127</v>
      </c>
      <c r="AU5504">
        <v>35</v>
      </c>
    </row>
    <row r="5505" spans="1:47">
      <c r="A5505" t="s">
        <v>19169</v>
      </c>
      <c r="C5505">
        <v>310</v>
      </c>
      <c r="D5505" t="s">
        <v>18562</v>
      </c>
      <c r="E5505">
        <v>132</v>
      </c>
      <c r="F5505" t="s">
        <v>19170</v>
      </c>
      <c r="G5505" t="s">
        <v>1783</v>
      </c>
      <c r="H5505" t="s">
        <v>260</v>
      </c>
      <c r="I5505" t="s">
        <v>19171</v>
      </c>
      <c r="J5505">
        <v>66.421930000000003</v>
      </c>
      <c r="K5505">
        <v>0</v>
      </c>
      <c r="L5505">
        <v>0</v>
      </c>
      <c r="M5505">
        <v>0</v>
      </c>
      <c r="N5505">
        <v>0</v>
      </c>
      <c r="P5505">
        <v>0</v>
      </c>
      <c r="Q5505">
        <v>1</v>
      </c>
      <c r="R5505">
        <v>13600</v>
      </c>
      <c r="S5505" t="s">
        <v>223</v>
      </c>
      <c r="T5505">
        <v>0</v>
      </c>
      <c r="U5505" t="s">
        <v>19169</v>
      </c>
      <c r="Y5505">
        <v>13600</v>
      </c>
      <c r="AB5505">
        <v>0</v>
      </c>
      <c r="AC5505">
        <v>0</v>
      </c>
      <c r="AD5505">
        <v>0</v>
      </c>
      <c r="AE5505">
        <v>0</v>
      </c>
      <c r="AF5505">
        <v>0</v>
      </c>
      <c r="AQ5505">
        <v>4</v>
      </c>
      <c r="AR5505">
        <f t="shared" si="85"/>
        <v>0</v>
      </c>
      <c r="AS5505">
        <v>1</v>
      </c>
      <c r="AT5505" t="s">
        <v>112</v>
      </c>
      <c r="AU5505">
        <v>20</v>
      </c>
    </row>
    <row r="5506" spans="1:47">
      <c r="A5506" t="s">
        <v>19172</v>
      </c>
      <c r="C5506">
        <v>310</v>
      </c>
      <c r="D5506" t="s">
        <v>19173</v>
      </c>
      <c r="E5506">
        <v>131</v>
      </c>
      <c r="F5506" t="s">
        <v>14122</v>
      </c>
      <c r="G5506" t="s">
        <v>1783</v>
      </c>
      <c r="H5506" t="s">
        <v>407</v>
      </c>
      <c r="I5506" t="s">
        <v>19174</v>
      </c>
      <c r="J5506">
        <v>2.8006799999999998</v>
      </c>
      <c r="K5506">
        <v>0</v>
      </c>
      <c r="L5506">
        <v>0</v>
      </c>
      <c r="M5506">
        <v>0</v>
      </c>
      <c r="N5506">
        <v>0</v>
      </c>
      <c r="P5506">
        <v>0</v>
      </c>
      <c r="Q5506">
        <v>0</v>
      </c>
      <c r="R5506">
        <v>0</v>
      </c>
      <c r="S5506" t="s">
        <v>223</v>
      </c>
      <c r="T5506">
        <v>0</v>
      </c>
      <c r="U5506" t="s">
        <v>19172</v>
      </c>
      <c r="Y5506">
        <v>0</v>
      </c>
      <c r="AB5506">
        <v>0</v>
      </c>
      <c r="AC5506">
        <v>0</v>
      </c>
      <c r="AD5506">
        <v>0</v>
      </c>
      <c r="AE5506">
        <v>0</v>
      </c>
      <c r="AF5506">
        <v>0</v>
      </c>
      <c r="AQ5506">
        <v>1</v>
      </c>
      <c r="AR5506">
        <f t="shared" ref="AR5506:AR5569" si="86">AB5506*9.68*VLOOKUP(AU5506,atten,10,FALSE)</f>
        <v>0</v>
      </c>
      <c r="AS5506">
        <v>1</v>
      </c>
      <c r="AT5506" t="s">
        <v>112</v>
      </c>
      <c r="AU5506">
        <v>20</v>
      </c>
    </row>
    <row r="5507" spans="1:47">
      <c r="A5507" t="s">
        <v>19175</v>
      </c>
      <c r="C5507">
        <v>310</v>
      </c>
      <c r="D5507" t="s">
        <v>19176</v>
      </c>
      <c r="E5507">
        <v>400</v>
      </c>
      <c r="F5507" t="s">
        <v>19177</v>
      </c>
      <c r="G5507" t="s">
        <v>19058</v>
      </c>
      <c r="H5507" t="s">
        <v>10733</v>
      </c>
      <c r="I5507" t="s">
        <v>19178</v>
      </c>
      <c r="J5507">
        <v>2.9083899999999998</v>
      </c>
      <c r="K5507">
        <v>0</v>
      </c>
      <c r="L5507">
        <v>0</v>
      </c>
      <c r="M5507">
        <v>1</v>
      </c>
      <c r="N5507">
        <v>1</v>
      </c>
      <c r="O5507" t="s">
        <v>659</v>
      </c>
      <c r="P5507">
        <v>1</v>
      </c>
      <c r="Q5507">
        <v>1</v>
      </c>
      <c r="R5507">
        <v>65000</v>
      </c>
      <c r="S5507" t="s">
        <v>223</v>
      </c>
      <c r="T5507">
        <v>0</v>
      </c>
      <c r="U5507" t="s">
        <v>19175</v>
      </c>
      <c r="V5507" t="s">
        <v>933</v>
      </c>
      <c r="W5507" t="s">
        <v>659</v>
      </c>
      <c r="X5507" t="s">
        <v>659</v>
      </c>
      <c r="Y5507">
        <v>65000</v>
      </c>
      <c r="AB5507">
        <v>0</v>
      </c>
      <c r="AC5507">
        <v>0</v>
      </c>
      <c r="AD5507">
        <v>0</v>
      </c>
      <c r="AE5507">
        <v>16694</v>
      </c>
      <c r="AF5507">
        <v>1</v>
      </c>
      <c r="AQ5507">
        <v>1</v>
      </c>
      <c r="AR5507">
        <f t="shared" si="86"/>
        <v>0</v>
      </c>
      <c r="AS5507">
        <v>1</v>
      </c>
      <c r="AT5507" t="s">
        <v>132</v>
      </c>
      <c r="AU5507">
        <v>41</v>
      </c>
    </row>
    <row r="5508" spans="1:47">
      <c r="A5508" t="s">
        <v>19179</v>
      </c>
      <c r="C5508">
        <v>310</v>
      </c>
      <c r="D5508" t="s">
        <v>18953</v>
      </c>
      <c r="E5508">
        <v>710</v>
      </c>
      <c r="F5508" t="s">
        <v>17661</v>
      </c>
      <c r="H5508" t="s">
        <v>6034</v>
      </c>
      <c r="I5508" t="s">
        <v>19180</v>
      </c>
      <c r="J5508">
        <v>24.00769</v>
      </c>
      <c r="K5508">
        <v>0</v>
      </c>
      <c r="L5508">
        <v>0</v>
      </c>
      <c r="M5508">
        <v>0</v>
      </c>
      <c r="N5508">
        <v>0</v>
      </c>
      <c r="P5508">
        <v>0</v>
      </c>
      <c r="Q5508">
        <v>0</v>
      </c>
      <c r="R5508">
        <v>0</v>
      </c>
      <c r="S5508" t="s">
        <v>223</v>
      </c>
      <c r="T5508">
        <v>0</v>
      </c>
      <c r="U5508" t="s">
        <v>19179</v>
      </c>
      <c r="Y5508">
        <v>0</v>
      </c>
      <c r="AB5508">
        <v>0</v>
      </c>
      <c r="AC5508">
        <v>0</v>
      </c>
      <c r="AD5508">
        <v>0</v>
      </c>
      <c r="AE5508">
        <v>0</v>
      </c>
      <c r="AF5508">
        <v>0</v>
      </c>
      <c r="AQ5508">
        <v>1</v>
      </c>
      <c r="AR5508">
        <f t="shared" si="86"/>
        <v>0</v>
      </c>
      <c r="AS5508">
        <v>1</v>
      </c>
      <c r="AT5508" t="s">
        <v>127</v>
      </c>
      <c r="AU5508">
        <v>35</v>
      </c>
    </row>
    <row r="5509" spans="1:47">
      <c r="A5509" t="s">
        <v>19181</v>
      </c>
      <c r="C5509">
        <v>310</v>
      </c>
      <c r="D5509" t="s">
        <v>19120</v>
      </c>
      <c r="E5509">
        <v>440</v>
      </c>
      <c r="F5509" t="s">
        <v>19121</v>
      </c>
      <c r="G5509" t="s">
        <v>19058</v>
      </c>
      <c r="H5509" t="s">
        <v>19059</v>
      </c>
      <c r="I5509" t="s">
        <v>19182</v>
      </c>
      <c r="J5509">
        <v>2.0520700000000001</v>
      </c>
      <c r="K5509">
        <v>0</v>
      </c>
      <c r="L5509">
        <v>0</v>
      </c>
      <c r="M5509">
        <v>0</v>
      </c>
      <c r="N5509">
        <v>0</v>
      </c>
      <c r="P5509">
        <v>0</v>
      </c>
      <c r="Q5509">
        <v>0</v>
      </c>
      <c r="R5509">
        <v>0</v>
      </c>
      <c r="S5509" t="s">
        <v>223</v>
      </c>
      <c r="T5509">
        <v>0</v>
      </c>
      <c r="U5509" t="s">
        <v>19181</v>
      </c>
      <c r="Y5509">
        <v>0</v>
      </c>
      <c r="AB5509">
        <v>0</v>
      </c>
      <c r="AC5509">
        <v>0</v>
      </c>
      <c r="AD5509">
        <v>0</v>
      </c>
      <c r="AE5509">
        <v>0</v>
      </c>
      <c r="AF5509">
        <v>0</v>
      </c>
      <c r="AQ5509">
        <v>1</v>
      </c>
      <c r="AR5509">
        <f t="shared" si="86"/>
        <v>0</v>
      </c>
      <c r="AS5509">
        <v>1</v>
      </c>
      <c r="AT5509" t="s">
        <v>132</v>
      </c>
      <c r="AU5509">
        <v>41</v>
      </c>
    </row>
    <row r="5510" spans="1:47">
      <c r="A5510" t="s">
        <v>19183</v>
      </c>
      <c r="C5510">
        <v>310</v>
      </c>
      <c r="D5510" t="s">
        <v>19184</v>
      </c>
      <c r="E5510">
        <v>316</v>
      </c>
      <c r="F5510" t="s">
        <v>17661</v>
      </c>
      <c r="G5510" t="s">
        <v>11287</v>
      </c>
      <c r="H5510" t="s">
        <v>10705</v>
      </c>
      <c r="I5510" t="s">
        <v>19185</v>
      </c>
      <c r="J5510">
        <v>2.63809</v>
      </c>
      <c r="K5510">
        <v>1</v>
      </c>
      <c r="L5510">
        <v>1</v>
      </c>
      <c r="M5510">
        <v>1</v>
      </c>
      <c r="N5510">
        <v>1</v>
      </c>
      <c r="O5510" t="s">
        <v>225</v>
      </c>
      <c r="P5510">
        <v>0</v>
      </c>
      <c r="Q5510">
        <v>1</v>
      </c>
      <c r="R5510">
        <v>6200</v>
      </c>
      <c r="S5510" t="s">
        <v>223</v>
      </c>
      <c r="T5510">
        <v>6200</v>
      </c>
      <c r="U5510" t="s">
        <v>19183</v>
      </c>
      <c r="V5510" t="s">
        <v>460</v>
      </c>
      <c r="X5510" t="s">
        <v>225</v>
      </c>
      <c r="Y5510">
        <v>6200</v>
      </c>
      <c r="AB5510">
        <v>1</v>
      </c>
      <c r="AC5510">
        <v>1</v>
      </c>
      <c r="AD5510">
        <v>0</v>
      </c>
      <c r="AE5510">
        <v>7800</v>
      </c>
      <c r="AF5510">
        <v>1</v>
      </c>
      <c r="AQ5510">
        <v>1</v>
      </c>
      <c r="AR5510">
        <f t="shared" si="86"/>
        <v>9.68</v>
      </c>
      <c r="AS5510">
        <v>1</v>
      </c>
      <c r="AT5510" t="s">
        <v>134</v>
      </c>
      <c r="AU5510">
        <v>43</v>
      </c>
    </row>
    <row r="5511" spans="1:47">
      <c r="A5511" t="s">
        <v>19186</v>
      </c>
      <c r="C5511">
        <v>310</v>
      </c>
      <c r="D5511" t="s">
        <v>19187</v>
      </c>
      <c r="E5511">
        <v>710</v>
      </c>
      <c r="F5511" t="s">
        <v>17661</v>
      </c>
      <c r="H5511" t="s">
        <v>6034</v>
      </c>
      <c r="I5511" t="s">
        <v>19188</v>
      </c>
      <c r="J5511">
        <v>6.4584400000000004</v>
      </c>
      <c r="K5511">
        <v>1</v>
      </c>
      <c r="L5511">
        <v>1</v>
      </c>
      <c r="M5511">
        <v>1</v>
      </c>
      <c r="N5511">
        <v>1</v>
      </c>
      <c r="O5511" t="s">
        <v>225</v>
      </c>
      <c r="P5511">
        <v>0</v>
      </c>
      <c r="Q5511">
        <v>0</v>
      </c>
      <c r="R5511">
        <v>0</v>
      </c>
      <c r="S5511" t="s">
        <v>223</v>
      </c>
      <c r="T5511">
        <v>0</v>
      </c>
      <c r="U5511" t="s">
        <v>19186</v>
      </c>
      <c r="X5511" t="s">
        <v>225</v>
      </c>
      <c r="Y5511">
        <v>0</v>
      </c>
      <c r="AB5511">
        <v>1</v>
      </c>
      <c r="AC5511">
        <v>1</v>
      </c>
      <c r="AD5511">
        <v>0</v>
      </c>
      <c r="AE5511">
        <v>0</v>
      </c>
      <c r="AF5511">
        <v>0</v>
      </c>
      <c r="AQ5511">
        <v>1</v>
      </c>
      <c r="AR5511">
        <f t="shared" si="86"/>
        <v>9.68</v>
      </c>
      <c r="AS5511">
        <v>1</v>
      </c>
      <c r="AT5511" t="s">
        <v>133</v>
      </c>
      <c r="AU5511">
        <v>42</v>
      </c>
    </row>
    <row r="5512" spans="1:47">
      <c r="A5512" t="s">
        <v>19189</v>
      </c>
      <c r="C5512">
        <v>310</v>
      </c>
      <c r="D5512" t="s">
        <v>19190</v>
      </c>
      <c r="E5512">
        <v>101</v>
      </c>
      <c r="F5512" t="s">
        <v>19191</v>
      </c>
      <c r="G5512" t="s">
        <v>1783</v>
      </c>
      <c r="H5512" t="s">
        <v>220</v>
      </c>
      <c r="I5512" t="s">
        <v>19192</v>
      </c>
      <c r="J5512">
        <v>3.1481300000000001</v>
      </c>
      <c r="K5512">
        <v>1</v>
      </c>
      <c r="L5512">
        <v>1</v>
      </c>
      <c r="M5512">
        <v>1</v>
      </c>
      <c r="N5512">
        <v>1</v>
      </c>
      <c r="O5512" t="s">
        <v>225</v>
      </c>
      <c r="P5512">
        <v>0</v>
      </c>
      <c r="Q5512">
        <v>1</v>
      </c>
      <c r="R5512">
        <v>13000</v>
      </c>
      <c r="S5512" t="s">
        <v>223</v>
      </c>
      <c r="T5512">
        <v>13000</v>
      </c>
      <c r="U5512" t="s">
        <v>19189</v>
      </c>
      <c r="V5512" t="s">
        <v>413</v>
      </c>
      <c r="W5512" t="s">
        <v>225</v>
      </c>
      <c r="X5512" t="s">
        <v>225</v>
      </c>
      <c r="Y5512">
        <v>13000</v>
      </c>
      <c r="AB5512">
        <v>1</v>
      </c>
      <c r="AC5512">
        <v>1</v>
      </c>
      <c r="AD5512">
        <v>3</v>
      </c>
      <c r="AE5512">
        <v>1536</v>
      </c>
      <c r="AF5512">
        <v>2</v>
      </c>
      <c r="AQ5512">
        <v>1</v>
      </c>
      <c r="AR5512">
        <f t="shared" si="86"/>
        <v>4.6463999999999999</v>
      </c>
      <c r="AS5512">
        <v>1</v>
      </c>
      <c r="AT5512" t="s">
        <v>112</v>
      </c>
      <c r="AU5512">
        <v>20</v>
      </c>
    </row>
    <row r="5513" spans="1:47">
      <c r="A5513" t="s">
        <v>19193</v>
      </c>
      <c r="C5513">
        <v>310</v>
      </c>
      <c r="D5513" t="s">
        <v>19194</v>
      </c>
      <c r="E5513">
        <v>101</v>
      </c>
      <c r="F5513" t="s">
        <v>19195</v>
      </c>
      <c r="G5513" t="s">
        <v>324</v>
      </c>
      <c r="H5513" t="s">
        <v>220</v>
      </c>
      <c r="I5513" t="s">
        <v>19196</v>
      </c>
      <c r="J5513">
        <v>1.5976999999999999</v>
      </c>
      <c r="K5513">
        <v>1</v>
      </c>
      <c r="L5513">
        <v>1</v>
      </c>
      <c r="M5513">
        <v>1</v>
      </c>
      <c r="N5513">
        <v>1</v>
      </c>
      <c r="O5513" t="s">
        <v>225</v>
      </c>
      <c r="P5513">
        <v>0</v>
      </c>
      <c r="Q5513">
        <v>1</v>
      </c>
      <c r="R5513">
        <v>9000</v>
      </c>
      <c r="S5513" t="s">
        <v>243</v>
      </c>
      <c r="T5513">
        <v>9000</v>
      </c>
      <c r="U5513" t="s">
        <v>19193</v>
      </c>
      <c r="X5513" t="s">
        <v>225</v>
      </c>
      <c r="Y5513">
        <v>9000</v>
      </c>
      <c r="AB5513">
        <v>1</v>
      </c>
      <c r="AC5513">
        <v>1</v>
      </c>
      <c r="AD5513">
        <v>3</v>
      </c>
      <c r="AE5513">
        <v>1028</v>
      </c>
      <c r="AF5513">
        <v>1</v>
      </c>
      <c r="AQ5513">
        <v>2</v>
      </c>
      <c r="AR5513">
        <f t="shared" si="86"/>
        <v>2.42</v>
      </c>
      <c r="AS5513">
        <v>1</v>
      </c>
      <c r="AT5513" t="s">
        <v>126</v>
      </c>
      <c r="AU5513">
        <v>34</v>
      </c>
    </row>
    <row r="5514" spans="1:47">
      <c r="A5514" t="s">
        <v>19197</v>
      </c>
      <c r="C5514">
        <v>310</v>
      </c>
      <c r="D5514" t="s">
        <v>19198</v>
      </c>
      <c r="E5514">
        <v>401</v>
      </c>
      <c r="F5514" t="s">
        <v>19199</v>
      </c>
      <c r="G5514" t="s">
        <v>19058</v>
      </c>
      <c r="H5514" t="s">
        <v>11345</v>
      </c>
      <c r="I5514" t="s">
        <v>19200</v>
      </c>
      <c r="J5514">
        <v>3.7802899999999999</v>
      </c>
      <c r="K5514">
        <v>0</v>
      </c>
      <c r="L5514">
        <v>0</v>
      </c>
      <c r="M5514">
        <v>1</v>
      </c>
      <c r="N5514">
        <v>1</v>
      </c>
      <c r="O5514" t="s">
        <v>659</v>
      </c>
      <c r="P5514">
        <v>7</v>
      </c>
      <c r="Q5514">
        <v>5</v>
      </c>
      <c r="R5514">
        <v>39100</v>
      </c>
      <c r="S5514" t="s">
        <v>223</v>
      </c>
      <c r="T5514">
        <v>0</v>
      </c>
      <c r="U5514" t="s">
        <v>19197</v>
      </c>
      <c r="X5514" t="s">
        <v>659</v>
      </c>
      <c r="Y5514">
        <v>7820</v>
      </c>
      <c r="AB5514">
        <v>0</v>
      </c>
      <c r="AC5514">
        <v>0</v>
      </c>
      <c r="AD5514">
        <v>0</v>
      </c>
      <c r="AE5514">
        <v>33500</v>
      </c>
      <c r="AF5514">
        <v>1</v>
      </c>
      <c r="AQ5514">
        <v>1</v>
      </c>
      <c r="AR5514">
        <f t="shared" si="86"/>
        <v>0</v>
      </c>
      <c r="AS5514">
        <v>1</v>
      </c>
      <c r="AT5514" t="s">
        <v>132</v>
      </c>
      <c r="AU5514">
        <v>41</v>
      </c>
    </row>
    <row r="5515" spans="1:47">
      <c r="A5515" t="s">
        <v>19201</v>
      </c>
      <c r="C5515">
        <v>310</v>
      </c>
      <c r="D5515" t="s">
        <v>18562</v>
      </c>
      <c r="E5515">
        <v>31</v>
      </c>
      <c r="F5515" t="s">
        <v>14122</v>
      </c>
      <c r="G5515" t="s">
        <v>1783</v>
      </c>
      <c r="H5515" t="s">
        <v>11526</v>
      </c>
      <c r="I5515" t="s">
        <v>19202</v>
      </c>
      <c r="J5515">
        <v>312.86664999999999</v>
      </c>
      <c r="K5515">
        <v>5</v>
      </c>
      <c r="L5515">
        <v>5</v>
      </c>
      <c r="M5515">
        <v>5</v>
      </c>
      <c r="N5515">
        <v>5</v>
      </c>
      <c r="O5515" t="s">
        <v>225</v>
      </c>
      <c r="P5515">
        <v>0</v>
      </c>
      <c r="Q5515">
        <v>0</v>
      </c>
      <c r="R5515">
        <v>0</v>
      </c>
      <c r="S5515" t="s">
        <v>223</v>
      </c>
      <c r="T5515">
        <v>0</v>
      </c>
      <c r="U5515" t="s">
        <v>19201</v>
      </c>
      <c r="V5515" t="s">
        <v>455</v>
      </c>
      <c r="W5515" t="s">
        <v>225</v>
      </c>
      <c r="X5515" t="s">
        <v>225</v>
      </c>
      <c r="Y5515">
        <v>0</v>
      </c>
      <c r="AB5515">
        <v>5</v>
      </c>
      <c r="AC5515">
        <v>5</v>
      </c>
      <c r="AD5515">
        <v>2</v>
      </c>
      <c r="AE5515">
        <v>3876</v>
      </c>
      <c r="AF5515">
        <v>2</v>
      </c>
      <c r="AQ5515">
        <v>1</v>
      </c>
      <c r="AR5515">
        <f t="shared" si="86"/>
        <v>23.231999999999999</v>
      </c>
      <c r="AS5515">
        <v>1</v>
      </c>
      <c r="AT5515" t="s">
        <v>112</v>
      </c>
      <c r="AU5515">
        <v>20</v>
      </c>
    </row>
    <row r="5516" spans="1:47">
      <c r="A5516" t="s">
        <v>19203</v>
      </c>
      <c r="C5516">
        <v>310</v>
      </c>
      <c r="D5516" t="s">
        <v>19162</v>
      </c>
      <c r="E5516">
        <v>442</v>
      </c>
      <c r="F5516" t="s">
        <v>19204</v>
      </c>
      <c r="G5516" t="s">
        <v>19058</v>
      </c>
      <c r="H5516" t="s">
        <v>10824</v>
      </c>
      <c r="I5516" t="s">
        <v>19205</v>
      </c>
      <c r="J5516">
        <v>0.89236000000000004</v>
      </c>
      <c r="K5516">
        <v>0</v>
      </c>
      <c r="L5516">
        <v>0</v>
      </c>
      <c r="M5516">
        <v>0</v>
      </c>
      <c r="N5516">
        <v>0</v>
      </c>
      <c r="P5516">
        <v>0</v>
      </c>
      <c r="Q5516">
        <v>0</v>
      </c>
      <c r="R5516">
        <v>0</v>
      </c>
      <c r="S5516" t="s">
        <v>223</v>
      </c>
      <c r="T5516">
        <v>0</v>
      </c>
      <c r="U5516" t="s">
        <v>19203</v>
      </c>
      <c r="Y5516">
        <v>0</v>
      </c>
      <c r="AB5516">
        <v>0</v>
      </c>
      <c r="AC5516">
        <v>0</v>
      </c>
      <c r="AD5516">
        <v>0</v>
      </c>
      <c r="AE5516">
        <v>0</v>
      </c>
      <c r="AF5516">
        <v>0</v>
      </c>
      <c r="AQ5516">
        <v>1</v>
      </c>
      <c r="AR5516">
        <f t="shared" si="86"/>
        <v>0</v>
      </c>
      <c r="AS5516">
        <v>1</v>
      </c>
      <c r="AT5516" t="s">
        <v>134</v>
      </c>
      <c r="AU5516">
        <v>43</v>
      </c>
    </row>
    <row r="5517" spans="1:47">
      <c r="A5517" t="s">
        <v>19206</v>
      </c>
      <c r="C5517">
        <v>310</v>
      </c>
      <c r="D5517" t="s">
        <v>19207</v>
      </c>
      <c r="E5517">
        <v>101</v>
      </c>
      <c r="F5517" t="s">
        <v>14122</v>
      </c>
      <c r="G5517" t="s">
        <v>1783</v>
      </c>
      <c r="H5517" t="s">
        <v>220</v>
      </c>
      <c r="I5517" t="s">
        <v>19208</v>
      </c>
      <c r="J5517">
        <v>2.0634100000000002</v>
      </c>
      <c r="K5517">
        <v>1</v>
      </c>
      <c r="L5517">
        <v>1</v>
      </c>
      <c r="M5517">
        <v>1</v>
      </c>
      <c r="N5517">
        <v>1</v>
      </c>
      <c r="O5517" t="s">
        <v>225</v>
      </c>
      <c r="P5517">
        <v>0</v>
      </c>
      <c r="Q5517">
        <v>0</v>
      </c>
      <c r="R5517">
        <v>0</v>
      </c>
      <c r="S5517" t="s">
        <v>223</v>
      </c>
      <c r="T5517">
        <v>0</v>
      </c>
      <c r="U5517" t="s">
        <v>19206</v>
      </c>
      <c r="V5517" t="s">
        <v>224</v>
      </c>
      <c r="W5517" t="s">
        <v>225</v>
      </c>
      <c r="X5517" t="s">
        <v>225</v>
      </c>
      <c r="Y5517">
        <v>0</v>
      </c>
      <c r="AB5517">
        <v>1</v>
      </c>
      <c r="AC5517">
        <v>1</v>
      </c>
      <c r="AD5517">
        <v>4</v>
      </c>
      <c r="AE5517">
        <v>2937</v>
      </c>
      <c r="AF5517">
        <v>2</v>
      </c>
      <c r="AQ5517">
        <v>1</v>
      </c>
      <c r="AR5517">
        <f t="shared" si="86"/>
        <v>4.6463999999999999</v>
      </c>
      <c r="AS5517">
        <v>1</v>
      </c>
      <c r="AT5517" t="s">
        <v>112</v>
      </c>
      <c r="AU5517">
        <v>20</v>
      </c>
    </row>
    <row r="5518" spans="1:47">
      <c r="A5518" t="s">
        <v>19209</v>
      </c>
      <c r="C5518">
        <v>310</v>
      </c>
      <c r="D5518" t="s">
        <v>19210</v>
      </c>
      <c r="E5518">
        <v>131</v>
      </c>
      <c r="F5518" t="s">
        <v>18941</v>
      </c>
      <c r="H5518" t="s">
        <v>407</v>
      </c>
      <c r="I5518" t="s">
        <v>19211</v>
      </c>
      <c r="J5518">
        <v>3.3390300000000002</v>
      </c>
      <c r="K5518">
        <v>0</v>
      </c>
      <c r="L5518">
        <v>0</v>
      </c>
      <c r="M5518">
        <v>0</v>
      </c>
      <c r="N5518">
        <v>0</v>
      </c>
      <c r="P5518">
        <v>0</v>
      </c>
      <c r="Q5518">
        <v>0</v>
      </c>
      <c r="R5518">
        <v>0</v>
      </c>
      <c r="S5518" t="s">
        <v>223</v>
      </c>
      <c r="T5518">
        <v>0</v>
      </c>
      <c r="U5518" t="s">
        <v>19209</v>
      </c>
      <c r="Y5518">
        <v>0</v>
      </c>
      <c r="AB5518">
        <v>0</v>
      </c>
      <c r="AC5518">
        <v>0</v>
      </c>
      <c r="AD5518">
        <v>0</v>
      </c>
      <c r="AE5518">
        <v>0</v>
      </c>
      <c r="AF5518">
        <v>0</v>
      </c>
      <c r="AQ5518">
        <v>1</v>
      </c>
      <c r="AR5518">
        <f t="shared" si="86"/>
        <v>0</v>
      </c>
      <c r="AS5518">
        <v>1</v>
      </c>
      <c r="AT5518" t="s">
        <v>112</v>
      </c>
      <c r="AU5518">
        <v>20</v>
      </c>
    </row>
    <row r="5519" spans="1:47">
      <c r="A5519" t="s">
        <v>19212</v>
      </c>
      <c r="C5519">
        <v>310</v>
      </c>
      <c r="D5519" t="s">
        <v>19213</v>
      </c>
      <c r="E5519">
        <v>400</v>
      </c>
      <c r="F5519" t="s">
        <v>19214</v>
      </c>
      <c r="G5519" t="s">
        <v>19058</v>
      </c>
      <c r="H5519" t="s">
        <v>10733</v>
      </c>
      <c r="I5519" t="s">
        <v>19215</v>
      </c>
      <c r="J5519">
        <v>2.7241599999999999</v>
      </c>
      <c r="K5519">
        <v>0</v>
      </c>
      <c r="L5519">
        <v>0</v>
      </c>
      <c r="M5519">
        <v>1</v>
      </c>
      <c r="N5519">
        <v>1</v>
      </c>
      <c r="O5519" t="s">
        <v>659</v>
      </c>
      <c r="P5519">
        <v>1</v>
      </c>
      <c r="Q5519">
        <v>0</v>
      </c>
      <c r="R5519">
        <v>0</v>
      </c>
      <c r="S5519" t="s">
        <v>223</v>
      </c>
      <c r="T5519">
        <v>0</v>
      </c>
      <c r="U5519" t="s">
        <v>19212</v>
      </c>
      <c r="V5519" t="s">
        <v>933</v>
      </c>
      <c r="W5519" t="s">
        <v>659</v>
      </c>
      <c r="X5519" t="s">
        <v>659</v>
      </c>
      <c r="Y5519">
        <v>0</v>
      </c>
      <c r="AB5519">
        <v>0</v>
      </c>
      <c r="AC5519">
        <v>0</v>
      </c>
      <c r="AD5519">
        <v>0</v>
      </c>
      <c r="AE5519">
        <v>16311</v>
      </c>
      <c r="AF5519">
        <v>1</v>
      </c>
      <c r="AQ5519">
        <v>1</v>
      </c>
      <c r="AR5519">
        <f t="shared" si="86"/>
        <v>0</v>
      </c>
      <c r="AS5519">
        <v>1</v>
      </c>
      <c r="AT5519" t="s">
        <v>132</v>
      </c>
      <c r="AU5519">
        <v>41</v>
      </c>
    </row>
    <row r="5520" spans="1:47">
      <c r="A5520" t="s">
        <v>19216</v>
      </c>
      <c r="C5520">
        <v>310</v>
      </c>
      <c r="D5520" t="s">
        <v>19217</v>
      </c>
      <c r="E5520">
        <v>400</v>
      </c>
      <c r="F5520" t="s">
        <v>19218</v>
      </c>
      <c r="G5520" t="s">
        <v>19058</v>
      </c>
      <c r="H5520" t="s">
        <v>10733</v>
      </c>
      <c r="I5520" t="s">
        <v>19219</v>
      </c>
      <c r="J5520">
        <v>1.0948800000000001</v>
      </c>
      <c r="K5520">
        <v>0</v>
      </c>
      <c r="L5520">
        <v>0</v>
      </c>
      <c r="M5520">
        <v>1</v>
      </c>
      <c r="N5520">
        <v>1</v>
      </c>
      <c r="O5520" t="s">
        <v>659</v>
      </c>
      <c r="P5520">
        <v>1</v>
      </c>
      <c r="Q5520">
        <v>0</v>
      </c>
      <c r="R5520">
        <v>0</v>
      </c>
      <c r="S5520" t="s">
        <v>223</v>
      </c>
      <c r="T5520">
        <v>0</v>
      </c>
      <c r="U5520" t="s">
        <v>19216</v>
      </c>
      <c r="V5520" t="s">
        <v>933</v>
      </c>
      <c r="W5520" t="s">
        <v>659</v>
      </c>
      <c r="X5520" t="s">
        <v>659</v>
      </c>
      <c r="Y5520">
        <v>0</v>
      </c>
      <c r="AB5520">
        <v>0</v>
      </c>
      <c r="AC5520">
        <v>0</v>
      </c>
      <c r="AD5520">
        <v>0</v>
      </c>
      <c r="AE5520">
        <v>10140</v>
      </c>
      <c r="AF5520">
        <v>1</v>
      </c>
      <c r="AQ5520">
        <v>1</v>
      </c>
      <c r="AR5520">
        <f t="shared" si="86"/>
        <v>0</v>
      </c>
      <c r="AS5520">
        <v>1</v>
      </c>
      <c r="AT5520" t="s">
        <v>132</v>
      </c>
      <c r="AU5520">
        <v>41</v>
      </c>
    </row>
    <row r="5521" spans="1:47">
      <c r="A5521" t="s">
        <v>19220</v>
      </c>
      <c r="C5521">
        <v>310</v>
      </c>
      <c r="D5521" t="s">
        <v>19221</v>
      </c>
      <c r="E5521">
        <v>326</v>
      </c>
      <c r="F5521" t="s">
        <v>19222</v>
      </c>
      <c r="G5521" t="s">
        <v>19058</v>
      </c>
      <c r="H5521" t="s">
        <v>10986</v>
      </c>
      <c r="I5521" t="s">
        <v>19223</v>
      </c>
      <c r="J5521">
        <v>1.4929699999999999</v>
      </c>
      <c r="K5521">
        <v>1</v>
      </c>
      <c r="L5521">
        <v>1</v>
      </c>
      <c r="M5521">
        <v>1</v>
      </c>
      <c r="N5521">
        <v>1</v>
      </c>
      <c r="O5521" t="s">
        <v>225</v>
      </c>
      <c r="P5521">
        <v>0</v>
      </c>
      <c r="Q5521">
        <v>1</v>
      </c>
      <c r="R5521">
        <v>36700</v>
      </c>
      <c r="S5521" t="s">
        <v>223</v>
      </c>
      <c r="T5521">
        <v>36700</v>
      </c>
      <c r="U5521" t="s">
        <v>19220</v>
      </c>
      <c r="V5521" t="s">
        <v>933</v>
      </c>
      <c r="W5521" t="s">
        <v>659</v>
      </c>
      <c r="X5521" t="s">
        <v>225</v>
      </c>
      <c r="Y5521">
        <v>36700</v>
      </c>
      <c r="AB5521">
        <v>1</v>
      </c>
      <c r="AC5521">
        <v>1</v>
      </c>
      <c r="AD5521">
        <v>0</v>
      </c>
      <c r="AE5521">
        <v>4706</v>
      </c>
      <c r="AF5521">
        <v>1</v>
      </c>
      <c r="AQ5521">
        <v>1</v>
      </c>
      <c r="AR5521">
        <f t="shared" si="86"/>
        <v>9.68</v>
      </c>
      <c r="AS5521">
        <v>1</v>
      </c>
      <c r="AT5521" t="s">
        <v>134</v>
      </c>
      <c r="AU5521">
        <v>43</v>
      </c>
    </row>
    <row r="5522" spans="1:47">
      <c r="A5522" t="s">
        <v>19224</v>
      </c>
      <c r="C5522">
        <v>310</v>
      </c>
      <c r="D5522" t="s">
        <v>19225</v>
      </c>
      <c r="E5522">
        <v>101</v>
      </c>
      <c r="F5522" t="s">
        <v>19226</v>
      </c>
      <c r="G5522" t="s">
        <v>324</v>
      </c>
      <c r="H5522" t="s">
        <v>220</v>
      </c>
      <c r="I5522" t="s">
        <v>19227</v>
      </c>
      <c r="J5522">
        <v>1.4877400000000001</v>
      </c>
      <c r="K5522">
        <v>1</v>
      </c>
      <c r="L5522">
        <v>1</v>
      </c>
      <c r="M5522">
        <v>1</v>
      </c>
      <c r="N5522">
        <v>1</v>
      </c>
      <c r="O5522" t="s">
        <v>225</v>
      </c>
      <c r="P5522">
        <v>0</v>
      </c>
      <c r="Q5522">
        <v>1</v>
      </c>
      <c r="R5522">
        <v>12000</v>
      </c>
      <c r="S5522" t="s">
        <v>243</v>
      </c>
      <c r="T5522">
        <v>12000</v>
      </c>
      <c r="U5522" t="s">
        <v>19224</v>
      </c>
      <c r="X5522" t="s">
        <v>225</v>
      </c>
      <c r="Y5522">
        <v>12000</v>
      </c>
      <c r="AB5522">
        <v>1</v>
      </c>
      <c r="AC5522">
        <v>1</v>
      </c>
      <c r="AD5522">
        <v>3</v>
      </c>
      <c r="AE5522">
        <v>1028</v>
      </c>
      <c r="AF5522">
        <v>1</v>
      </c>
      <c r="AQ5522">
        <v>2</v>
      </c>
      <c r="AR5522">
        <f t="shared" si="86"/>
        <v>2.42</v>
      </c>
      <c r="AS5522">
        <v>1</v>
      </c>
      <c r="AT5522" t="s">
        <v>126</v>
      </c>
      <c r="AU5522">
        <v>34</v>
      </c>
    </row>
    <row r="5523" spans="1:47">
      <c r="A5523" t="s">
        <v>19228</v>
      </c>
      <c r="C5523">
        <v>310</v>
      </c>
      <c r="D5523" t="s">
        <v>19229</v>
      </c>
      <c r="E5523">
        <v>340</v>
      </c>
      <c r="F5523" t="s">
        <v>17661</v>
      </c>
      <c r="G5523" t="s">
        <v>11287</v>
      </c>
      <c r="H5523" t="s">
        <v>2199</v>
      </c>
      <c r="I5523" t="s">
        <v>19230</v>
      </c>
      <c r="J5523">
        <v>0.71945999999999999</v>
      </c>
      <c r="K5523">
        <v>1</v>
      </c>
      <c r="L5523">
        <v>1</v>
      </c>
      <c r="M5523">
        <v>1</v>
      </c>
      <c r="N5523">
        <v>1</v>
      </c>
      <c r="O5523" t="s">
        <v>225</v>
      </c>
      <c r="P5523">
        <v>0</v>
      </c>
      <c r="Q5523">
        <v>0</v>
      </c>
      <c r="R5523">
        <v>0</v>
      </c>
      <c r="S5523" t="s">
        <v>223</v>
      </c>
      <c r="T5523">
        <v>0</v>
      </c>
      <c r="U5523" t="s">
        <v>19228</v>
      </c>
      <c r="V5523" t="s">
        <v>933</v>
      </c>
      <c r="W5523" t="s">
        <v>659</v>
      </c>
      <c r="X5523" t="s">
        <v>225</v>
      </c>
      <c r="Y5523">
        <v>0</v>
      </c>
      <c r="AB5523">
        <v>1</v>
      </c>
      <c r="AC5523">
        <v>1</v>
      </c>
      <c r="AD5523">
        <v>0</v>
      </c>
      <c r="AE5523">
        <v>2570</v>
      </c>
      <c r="AF5523">
        <v>1</v>
      </c>
      <c r="AQ5523">
        <v>1</v>
      </c>
      <c r="AR5523">
        <f t="shared" si="86"/>
        <v>9.68</v>
      </c>
      <c r="AS5523">
        <v>1</v>
      </c>
      <c r="AT5523" t="s">
        <v>134</v>
      </c>
      <c r="AU5523">
        <v>43</v>
      </c>
    </row>
    <row r="5524" spans="1:47">
      <c r="A5524" t="s">
        <v>19231</v>
      </c>
      <c r="C5524">
        <v>310</v>
      </c>
      <c r="D5524" t="s">
        <v>19232</v>
      </c>
      <c r="E5524">
        <v>401</v>
      </c>
      <c r="F5524" t="s">
        <v>19233</v>
      </c>
      <c r="G5524" t="s">
        <v>18604</v>
      </c>
      <c r="H5524" t="s">
        <v>11345</v>
      </c>
      <c r="I5524" t="s">
        <v>19234</v>
      </c>
      <c r="J5524">
        <v>0.91417000000000004</v>
      </c>
      <c r="K5524">
        <v>0</v>
      </c>
      <c r="L5524">
        <v>0</v>
      </c>
      <c r="M5524">
        <v>1</v>
      </c>
      <c r="N5524">
        <v>1</v>
      </c>
      <c r="O5524" t="s">
        <v>659</v>
      </c>
      <c r="P5524">
        <v>1</v>
      </c>
      <c r="Q5524">
        <v>1</v>
      </c>
      <c r="R5524">
        <v>5700</v>
      </c>
      <c r="S5524" t="s">
        <v>223</v>
      </c>
      <c r="T5524">
        <v>0</v>
      </c>
      <c r="U5524" t="s">
        <v>19231</v>
      </c>
      <c r="V5524" t="s">
        <v>455</v>
      </c>
      <c r="W5524" t="s">
        <v>225</v>
      </c>
      <c r="X5524" t="s">
        <v>659</v>
      </c>
      <c r="Y5524">
        <v>5700</v>
      </c>
      <c r="AB5524">
        <v>0</v>
      </c>
      <c r="AC5524">
        <v>0</v>
      </c>
      <c r="AD5524">
        <v>0</v>
      </c>
      <c r="AE5524">
        <v>8900</v>
      </c>
      <c r="AF5524">
        <v>1</v>
      </c>
      <c r="AQ5524">
        <v>1</v>
      </c>
      <c r="AR5524">
        <f t="shared" si="86"/>
        <v>0</v>
      </c>
      <c r="AS5524">
        <v>1</v>
      </c>
      <c r="AT5524" t="s">
        <v>132</v>
      </c>
      <c r="AU5524">
        <v>41</v>
      </c>
    </row>
    <row r="5525" spans="1:47">
      <c r="A5525" t="s">
        <v>19235</v>
      </c>
      <c r="C5525">
        <v>310</v>
      </c>
      <c r="D5525" t="s">
        <v>19236</v>
      </c>
      <c r="E5525">
        <v>341</v>
      </c>
      <c r="F5525" t="s">
        <v>19237</v>
      </c>
      <c r="G5525" t="s">
        <v>19058</v>
      </c>
      <c r="H5525" t="s">
        <v>11728</v>
      </c>
      <c r="I5525" t="s">
        <v>19238</v>
      </c>
      <c r="J5525">
        <v>1.0013300000000001</v>
      </c>
      <c r="K5525">
        <v>0</v>
      </c>
      <c r="L5525">
        <v>0</v>
      </c>
      <c r="M5525">
        <v>1</v>
      </c>
      <c r="N5525">
        <v>1</v>
      </c>
      <c r="O5525" t="s">
        <v>659</v>
      </c>
      <c r="P5525">
        <v>1</v>
      </c>
      <c r="Q5525">
        <v>1</v>
      </c>
      <c r="R5525">
        <v>44400</v>
      </c>
      <c r="S5525" t="s">
        <v>223</v>
      </c>
      <c r="T5525">
        <v>0</v>
      </c>
      <c r="U5525" t="s">
        <v>19235</v>
      </c>
      <c r="X5525" t="s">
        <v>659</v>
      </c>
      <c r="Y5525">
        <v>44400</v>
      </c>
      <c r="AB5525">
        <v>0</v>
      </c>
      <c r="AC5525">
        <v>0</v>
      </c>
      <c r="AD5525">
        <v>0</v>
      </c>
      <c r="AE5525">
        <v>2998</v>
      </c>
      <c r="AF5525">
        <v>1</v>
      </c>
      <c r="AQ5525">
        <v>1</v>
      </c>
      <c r="AR5525">
        <f t="shared" si="86"/>
        <v>0</v>
      </c>
      <c r="AS5525">
        <v>1</v>
      </c>
      <c r="AT5525" t="s">
        <v>134</v>
      </c>
      <c r="AU5525">
        <v>43</v>
      </c>
    </row>
    <row r="5526" spans="1:47">
      <c r="A5526" t="s">
        <v>19239</v>
      </c>
      <c r="C5526">
        <v>310</v>
      </c>
      <c r="D5526" t="s">
        <v>19240</v>
      </c>
      <c r="E5526">
        <v>101</v>
      </c>
      <c r="F5526" t="s">
        <v>19241</v>
      </c>
      <c r="G5526" t="s">
        <v>1783</v>
      </c>
      <c r="H5526" t="s">
        <v>220</v>
      </c>
      <c r="I5526" t="s">
        <v>19242</v>
      </c>
      <c r="J5526">
        <v>3.2337899999999999</v>
      </c>
      <c r="K5526">
        <v>1</v>
      </c>
      <c r="L5526">
        <v>1</v>
      </c>
      <c r="M5526">
        <v>1</v>
      </c>
      <c r="N5526">
        <v>1</v>
      </c>
      <c r="O5526" t="s">
        <v>225</v>
      </c>
      <c r="P5526">
        <v>0</v>
      </c>
      <c r="Q5526">
        <v>1</v>
      </c>
      <c r="R5526">
        <v>5800</v>
      </c>
      <c r="S5526" t="s">
        <v>223</v>
      </c>
      <c r="T5526">
        <v>5800</v>
      </c>
      <c r="U5526" t="s">
        <v>19239</v>
      </c>
      <c r="V5526" t="s">
        <v>413</v>
      </c>
      <c r="W5526" t="s">
        <v>225</v>
      </c>
      <c r="X5526" t="s">
        <v>225</v>
      </c>
      <c r="Y5526">
        <v>5800</v>
      </c>
      <c r="AB5526">
        <v>1</v>
      </c>
      <c r="AC5526">
        <v>1</v>
      </c>
      <c r="AD5526">
        <v>3</v>
      </c>
      <c r="AE5526">
        <v>1440</v>
      </c>
      <c r="AF5526">
        <v>2</v>
      </c>
      <c r="AQ5526">
        <v>1</v>
      </c>
      <c r="AR5526">
        <f t="shared" si="86"/>
        <v>4.6463999999999999</v>
      </c>
      <c r="AS5526">
        <v>1</v>
      </c>
      <c r="AT5526" t="s">
        <v>112</v>
      </c>
      <c r="AU5526">
        <v>20</v>
      </c>
    </row>
    <row r="5527" spans="1:47">
      <c r="A5527" t="s">
        <v>19243</v>
      </c>
      <c r="C5527">
        <v>310</v>
      </c>
      <c r="D5527" t="s">
        <v>19244</v>
      </c>
      <c r="E5527">
        <v>911</v>
      </c>
      <c r="F5527" t="s">
        <v>10895</v>
      </c>
      <c r="G5527" t="s">
        <v>1783</v>
      </c>
      <c r="H5527" t="s">
        <v>13984</v>
      </c>
      <c r="I5527" t="s">
        <v>19245</v>
      </c>
      <c r="J5527">
        <v>1.6317999999999999</v>
      </c>
      <c r="K5527">
        <v>0</v>
      </c>
      <c r="L5527">
        <v>0</v>
      </c>
      <c r="M5527">
        <v>0</v>
      </c>
      <c r="N5527">
        <v>0</v>
      </c>
      <c r="P5527">
        <v>0</v>
      </c>
      <c r="Q5527">
        <v>0</v>
      </c>
      <c r="R5527">
        <v>0</v>
      </c>
      <c r="S5527" t="s">
        <v>223</v>
      </c>
      <c r="T5527">
        <v>0</v>
      </c>
      <c r="U5527" t="s">
        <v>19243</v>
      </c>
      <c r="V5527" t="s">
        <v>455</v>
      </c>
      <c r="W5527" t="s">
        <v>225</v>
      </c>
      <c r="Y5527">
        <v>0</v>
      </c>
      <c r="Z5527" t="s">
        <v>297</v>
      </c>
      <c r="AA5527" t="s">
        <v>223</v>
      </c>
      <c r="AB5527">
        <v>0</v>
      </c>
      <c r="AC5527">
        <v>0</v>
      </c>
      <c r="AD5527">
        <v>0</v>
      </c>
      <c r="AE5527">
        <v>0</v>
      </c>
      <c r="AF5527">
        <v>0</v>
      </c>
      <c r="AQ5527">
        <v>0</v>
      </c>
      <c r="AR5527">
        <f t="shared" si="86"/>
        <v>0</v>
      </c>
      <c r="AS5527">
        <v>1</v>
      </c>
      <c r="AT5527" t="s">
        <v>112</v>
      </c>
      <c r="AU5527">
        <v>20</v>
      </c>
    </row>
    <row r="5528" spans="1:47">
      <c r="A5528" t="s">
        <v>19246</v>
      </c>
      <c r="C5528">
        <v>310</v>
      </c>
      <c r="D5528" t="s">
        <v>19247</v>
      </c>
      <c r="E5528">
        <v>401</v>
      </c>
      <c r="F5528" t="s">
        <v>19199</v>
      </c>
      <c r="G5528" t="s">
        <v>19058</v>
      </c>
      <c r="H5528" t="s">
        <v>11345</v>
      </c>
      <c r="I5528" t="s">
        <v>19248</v>
      </c>
      <c r="J5528">
        <v>3.9537900000000001</v>
      </c>
      <c r="K5528">
        <v>0</v>
      </c>
      <c r="L5528">
        <v>0</v>
      </c>
      <c r="M5528">
        <v>1</v>
      </c>
      <c r="N5528">
        <v>1</v>
      </c>
      <c r="O5528" t="s">
        <v>659</v>
      </c>
      <c r="P5528">
        <v>10</v>
      </c>
      <c r="Q5528">
        <v>2</v>
      </c>
      <c r="R5528">
        <v>47700</v>
      </c>
      <c r="S5528" t="s">
        <v>223</v>
      </c>
      <c r="T5528">
        <v>0</v>
      </c>
      <c r="U5528" t="s">
        <v>19246</v>
      </c>
      <c r="X5528" t="s">
        <v>659</v>
      </c>
      <c r="Y5528">
        <v>23850</v>
      </c>
      <c r="AB5528">
        <v>0</v>
      </c>
      <c r="AC5528">
        <v>0</v>
      </c>
      <c r="AD5528">
        <v>0</v>
      </c>
      <c r="AE5528">
        <v>22750</v>
      </c>
      <c r="AF5528">
        <v>1</v>
      </c>
      <c r="AQ5528">
        <v>1</v>
      </c>
      <c r="AR5528">
        <f t="shared" si="86"/>
        <v>0</v>
      </c>
      <c r="AS5528">
        <v>1</v>
      </c>
      <c r="AT5528" t="s">
        <v>132</v>
      </c>
      <c r="AU5528">
        <v>41</v>
      </c>
    </row>
    <row r="5529" spans="1:47">
      <c r="A5529" t="s">
        <v>19249</v>
      </c>
      <c r="C5529">
        <v>310</v>
      </c>
      <c r="D5529" t="s">
        <v>19250</v>
      </c>
      <c r="E5529">
        <v>131</v>
      </c>
      <c r="F5529" t="s">
        <v>19226</v>
      </c>
      <c r="G5529" t="s">
        <v>324</v>
      </c>
      <c r="H5529" t="s">
        <v>407</v>
      </c>
      <c r="I5529" t="s">
        <v>19251</v>
      </c>
      <c r="J5529">
        <v>0.84653999999999996</v>
      </c>
      <c r="K5529">
        <v>0</v>
      </c>
      <c r="L5529">
        <v>0</v>
      </c>
      <c r="M5529">
        <v>0</v>
      </c>
      <c r="N5529">
        <v>0</v>
      </c>
      <c r="P5529">
        <v>0</v>
      </c>
      <c r="Q5529">
        <v>0</v>
      </c>
      <c r="R5529">
        <v>0</v>
      </c>
      <c r="S5529" t="s">
        <v>223</v>
      </c>
      <c r="T5529">
        <v>0</v>
      </c>
      <c r="U5529" t="s">
        <v>19249</v>
      </c>
      <c r="Y5529">
        <v>0</v>
      </c>
      <c r="AB5529">
        <v>0</v>
      </c>
      <c r="AC5529">
        <v>0</v>
      </c>
      <c r="AD5529">
        <v>0</v>
      </c>
      <c r="AE5529">
        <v>0</v>
      </c>
      <c r="AF5529">
        <v>0</v>
      </c>
      <c r="AQ5529">
        <v>1</v>
      </c>
      <c r="AR5529">
        <f t="shared" si="86"/>
        <v>0</v>
      </c>
      <c r="AS5529">
        <v>1</v>
      </c>
      <c r="AT5529" t="s">
        <v>126</v>
      </c>
      <c r="AU5529">
        <v>34</v>
      </c>
    </row>
    <row r="5530" spans="1:47">
      <c r="A5530" t="s">
        <v>19252</v>
      </c>
      <c r="C5530">
        <v>310</v>
      </c>
      <c r="D5530" t="s">
        <v>19253</v>
      </c>
      <c r="E5530">
        <v>911</v>
      </c>
      <c r="F5530" t="s">
        <v>10895</v>
      </c>
      <c r="G5530" t="s">
        <v>1783</v>
      </c>
      <c r="H5530" t="s">
        <v>13984</v>
      </c>
      <c r="I5530" t="s">
        <v>19254</v>
      </c>
      <c r="J5530">
        <v>1.00909</v>
      </c>
      <c r="K5530">
        <v>0</v>
      </c>
      <c r="L5530">
        <v>0</v>
      </c>
      <c r="M5530">
        <v>0</v>
      </c>
      <c r="N5530">
        <v>0</v>
      </c>
      <c r="P5530">
        <v>0</v>
      </c>
      <c r="Q5530">
        <v>0</v>
      </c>
      <c r="R5530">
        <v>0</v>
      </c>
      <c r="S5530" t="s">
        <v>223</v>
      </c>
      <c r="T5530">
        <v>0</v>
      </c>
      <c r="U5530" t="s">
        <v>19252</v>
      </c>
      <c r="V5530" t="s">
        <v>455</v>
      </c>
      <c r="W5530" t="s">
        <v>225</v>
      </c>
      <c r="Y5530">
        <v>0</v>
      </c>
      <c r="Z5530" t="s">
        <v>297</v>
      </c>
      <c r="AA5530" t="s">
        <v>223</v>
      </c>
      <c r="AB5530">
        <v>0</v>
      </c>
      <c r="AC5530">
        <v>0</v>
      </c>
      <c r="AD5530">
        <v>0</v>
      </c>
      <c r="AE5530">
        <v>0</v>
      </c>
      <c r="AF5530">
        <v>0</v>
      </c>
      <c r="AQ5530">
        <v>0</v>
      </c>
      <c r="AR5530">
        <f t="shared" si="86"/>
        <v>0</v>
      </c>
      <c r="AS5530">
        <v>1</v>
      </c>
      <c r="AT5530" t="s">
        <v>112</v>
      </c>
      <c r="AU5530">
        <v>20</v>
      </c>
    </row>
    <row r="5531" spans="1:47">
      <c r="A5531" t="s">
        <v>19255</v>
      </c>
      <c r="C5531">
        <v>310</v>
      </c>
      <c r="D5531" t="s">
        <v>19256</v>
      </c>
      <c r="E5531">
        <v>316</v>
      </c>
      <c r="F5531" t="s">
        <v>19218</v>
      </c>
      <c r="G5531" t="s">
        <v>19058</v>
      </c>
      <c r="H5531" t="s">
        <v>10705</v>
      </c>
      <c r="I5531" t="s">
        <v>19257</v>
      </c>
      <c r="J5531">
        <v>1.39442</v>
      </c>
      <c r="K5531">
        <v>1</v>
      </c>
      <c r="L5531">
        <v>1</v>
      </c>
      <c r="M5531">
        <v>1</v>
      </c>
      <c r="N5531">
        <v>1</v>
      </c>
      <c r="O5531" t="s">
        <v>225</v>
      </c>
      <c r="P5531">
        <v>0</v>
      </c>
      <c r="Q5531">
        <v>1</v>
      </c>
      <c r="R5531">
        <v>21600</v>
      </c>
      <c r="S5531" t="s">
        <v>223</v>
      </c>
      <c r="T5531">
        <v>21600</v>
      </c>
      <c r="U5531" t="s">
        <v>19255</v>
      </c>
      <c r="X5531" t="s">
        <v>225</v>
      </c>
      <c r="Y5531">
        <v>21600</v>
      </c>
      <c r="AB5531">
        <v>1</v>
      </c>
      <c r="AC5531">
        <v>1</v>
      </c>
      <c r="AD5531">
        <v>0</v>
      </c>
      <c r="AE5531">
        <v>5000</v>
      </c>
      <c r="AF5531">
        <v>1</v>
      </c>
      <c r="AQ5531">
        <v>1</v>
      </c>
      <c r="AR5531">
        <f t="shared" si="86"/>
        <v>9.68</v>
      </c>
      <c r="AS5531">
        <v>1</v>
      </c>
      <c r="AT5531" t="s">
        <v>132</v>
      </c>
      <c r="AU5531">
        <v>41</v>
      </c>
    </row>
    <row r="5532" spans="1:47">
      <c r="A5532" t="s">
        <v>19258</v>
      </c>
      <c r="B5532" t="s">
        <v>293</v>
      </c>
      <c r="C5532">
        <v>310</v>
      </c>
      <c r="D5532" t="s">
        <v>13858</v>
      </c>
      <c r="E5532">
        <v>0</v>
      </c>
      <c r="J5532">
        <v>0.17813999999999999</v>
      </c>
      <c r="K5532">
        <v>0</v>
      </c>
      <c r="L5532">
        <v>0</v>
      </c>
      <c r="M5532">
        <v>0</v>
      </c>
      <c r="N5532">
        <v>0</v>
      </c>
      <c r="P5532">
        <v>0</v>
      </c>
      <c r="Q5532">
        <v>0</v>
      </c>
      <c r="R5532">
        <v>0</v>
      </c>
      <c r="S5532" t="s">
        <v>296</v>
      </c>
      <c r="T5532">
        <v>0</v>
      </c>
      <c r="Y5532">
        <v>0</v>
      </c>
      <c r="Z5532" t="s">
        <v>297</v>
      </c>
      <c r="AA5532" t="s">
        <v>223</v>
      </c>
      <c r="AB5532">
        <v>0</v>
      </c>
      <c r="AC5532">
        <v>0</v>
      </c>
      <c r="AD5532">
        <v>0</v>
      </c>
      <c r="AE5532">
        <v>0</v>
      </c>
      <c r="AF5532">
        <v>0</v>
      </c>
      <c r="AG5532" t="s">
        <v>845</v>
      </c>
      <c r="AQ5532">
        <v>0</v>
      </c>
      <c r="AR5532">
        <f t="shared" si="86"/>
        <v>0</v>
      </c>
      <c r="AS5532">
        <v>1</v>
      </c>
      <c r="AT5532" t="s">
        <v>112</v>
      </c>
      <c r="AU5532">
        <v>20</v>
      </c>
    </row>
    <row r="5533" spans="1:47">
      <c r="A5533" t="s">
        <v>19259</v>
      </c>
      <c r="B5533" t="s">
        <v>293</v>
      </c>
      <c r="C5533">
        <v>310</v>
      </c>
      <c r="D5533" t="s">
        <v>19130</v>
      </c>
      <c r="E5533">
        <v>0</v>
      </c>
      <c r="J5533">
        <v>1.6610799999999999</v>
      </c>
      <c r="K5533">
        <v>0</v>
      </c>
      <c r="L5533">
        <v>0</v>
      </c>
      <c r="M5533">
        <v>1</v>
      </c>
      <c r="N5533">
        <v>1</v>
      </c>
      <c r="O5533" t="s">
        <v>659</v>
      </c>
      <c r="P5533">
        <v>0</v>
      </c>
      <c r="Q5533">
        <v>0</v>
      </c>
      <c r="R5533">
        <v>0</v>
      </c>
      <c r="S5533" t="s">
        <v>296</v>
      </c>
      <c r="T5533">
        <v>0</v>
      </c>
      <c r="X5533" t="s">
        <v>659</v>
      </c>
      <c r="Y5533">
        <v>0</v>
      </c>
      <c r="AB5533">
        <v>0</v>
      </c>
      <c r="AC5533">
        <v>0</v>
      </c>
      <c r="AD5533">
        <v>0</v>
      </c>
      <c r="AE5533">
        <v>0</v>
      </c>
      <c r="AF5533">
        <v>0</v>
      </c>
      <c r="AG5533" t="s">
        <v>845</v>
      </c>
      <c r="AQ5533">
        <v>1</v>
      </c>
      <c r="AR5533">
        <f t="shared" si="86"/>
        <v>0</v>
      </c>
      <c r="AS5533">
        <v>1</v>
      </c>
      <c r="AT5533" t="s">
        <v>132</v>
      </c>
      <c r="AU5533">
        <v>41</v>
      </c>
    </row>
    <row r="5534" spans="1:47">
      <c r="A5534" t="s">
        <v>19260</v>
      </c>
      <c r="C5534">
        <v>310</v>
      </c>
      <c r="D5534" t="s">
        <v>18873</v>
      </c>
      <c r="E5534">
        <v>710</v>
      </c>
      <c r="F5534" t="s">
        <v>18027</v>
      </c>
      <c r="G5534" t="s">
        <v>324</v>
      </c>
      <c r="H5534" t="s">
        <v>6034</v>
      </c>
      <c r="I5534" t="s">
        <v>19261</v>
      </c>
      <c r="J5534">
        <v>61.961539999999999</v>
      </c>
      <c r="K5534">
        <v>0</v>
      </c>
      <c r="L5534">
        <v>0</v>
      </c>
      <c r="M5534">
        <v>0</v>
      </c>
      <c r="N5534">
        <v>0</v>
      </c>
      <c r="P5534">
        <v>0</v>
      </c>
      <c r="Q5534">
        <v>0</v>
      </c>
      <c r="R5534">
        <v>0</v>
      </c>
      <c r="S5534" t="s">
        <v>223</v>
      </c>
      <c r="T5534">
        <v>0</v>
      </c>
      <c r="U5534" t="s">
        <v>19260</v>
      </c>
      <c r="Y5534">
        <v>0</v>
      </c>
      <c r="AB5534">
        <v>0</v>
      </c>
      <c r="AC5534">
        <v>0</v>
      </c>
      <c r="AD5534">
        <v>0</v>
      </c>
      <c r="AE5534">
        <v>0</v>
      </c>
      <c r="AF5534">
        <v>0</v>
      </c>
      <c r="AQ5534">
        <v>1</v>
      </c>
      <c r="AR5534">
        <f t="shared" si="86"/>
        <v>0</v>
      </c>
      <c r="AS5534">
        <v>1</v>
      </c>
      <c r="AT5534" t="s">
        <v>126</v>
      </c>
      <c r="AU5534">
        <v>34</v>
      </c>
    </row>
    <row r="5535" spans="1:47">
      <c r="A5535" t="s">
        <v>19262</v>
      </c>
      <c r="C5535">
        <v>310</v>
      </c>
      <c r="D5535" t="s">
        <v>19263</v>
      </c>
      <c r="E5535">
        <v>101</v>
      </c>
      <c r="F5535" t="s">
        <v>19264</v>
      </c>
      <c r="G5535" t="s">
        <v>1783</v>
      </c>
      <c r="H5535" t="s">
        <v>220</v>
      </c>
      <c r="I5535" t="s">
        <v>19265</v>
      </c>
      <c r="J5535">
        <v>3.2767300000000001</v>
      </c>
      <c r="K5535">
        <v>1</v>
      </c>
      <c r="L5535">
        <v>1</v>
      </c>
      <c r="M5535">
        <v>1</v>
      </c>
      <c r="N5535">
        <v>1</v>
      </c>
      <c r="O5535" t="s">
        <v>225</v>
      </c>
      <c r="P5535">
        <v>0</v>
      </c>
      <c r="Q5535">
        <v>1</v>
      </c>
      <c r="R5535">
        <v>7500</v>
      </c>
      <c r="S5535" t="s">
        <v>223</v>
      </c>
      <c r="T5535">
        <v>7500</v>
      </c>
      <c r="U5535" t="s">
        <v>19262</v>
      </c>
      <c r="V5535" t="s">
        <v>10030</v>
      </c>
      <c r="W5535" t="s">
        <v>225</v>
      </c>
      <c r="X5535" t="s">
        <v>225</v>
      </c>
      <c r="Y5535">
        <v>7500</v>
      </c>
      <c r="AB5535">
        <v>1</v>
      </c>
      <c r="AC5535">
        <v>1</v>
      </c>
      <c r="AD5535">
        <v>3</v>
      </c>
      <c r="AE5535">
        <v>1092</v>
      </c>
      <c r="AF5535">
        <v>1</v>
      </c>
      <c r="AQ5535">
        <v>1</v>
      </c>
      <c r="AR5535">
        <f t="shared" si="86"/>
        <v>4.6463999999999999</v>
      </c>
      <c r="AS5535">
        <v>1</v>
      </c>
      <c r="AT5535" t="s">
        <v>112</v>
      </c>
      <c r="AU5535">
        <v>20</v>
      </c>
    </row>
    <row r="5536" spans="1:47">
      <c r="A5536" t="s">
        <v>19266</v>
      </c>
      <c r="C5536">
        <v>310</v>
      </c>
      <c r="D5536" t="s">
        <v>19253</v>
      </c>
      <c r="E5536">
        <v>911</v>
      </c>
      <c r="F5536" t="s">
        <v>10895</v>
      </c>
      <c r="G5536" t="s">
        <v>1783</v>
      </c>
      <c r="H5536" t="s">
        <v>13984</v>
      </c>
      <c r="I5536" t="s">
        <v>19267</v>
      </c>
      <c r="J5536">
        <v>1.07863</v>
      </c>
      <c r="K5536">
        <v>0</v>
      </c>
      <c r="L5536">
        <v>0</v>
      </c>
      <c r="M5536">
        <v>0</v>
      </c>
      <c r="N5536">
        <v>0</v>
      </c>
      <c r="P5536">
        <v>0</v>
      </c>
      <c r="Q5536">
        <v>0</v>
      </c>
      <c r="R5536">
        <v>0</v>
      </c>
      <c r="S5536" t="s">
        <v>223</v>
      </c>
      <c r="T5536">
        <v>0</v>
      </c>
      <c r="U5536" t="s">
        <v>19266</v>
      </c>
      <c r="V5536" t="s">
        <v>455</v>
      </c>
      <c r="W5536" t="s">
        <v>225</v>
      </c>
      <c r="Y5536">
        <v>0</v>
      </c>
      <c r="Z5536" t="s">
        <v>297</v>
      </c>
      <c r="AA5536" t="s">
        <v>223</v>
      </c>
      <c r="AB5536">
        <v>0</v>
      </c>
      <c r="AC5536">
        <v>0</v>
      </c>
      <c r="AD5536">
        <v>0</v>
      </c>
      <c r="AE5536">
        <v>0</v>
      </c>
      <c r="AF5536">
        <v>0</v>
      </c>
      <c r="AQ5536">
        <v>0</v>
      </c>
      <c r="AR5536">
        <f t="shared" si="86"/>
        <v>0</v>
      </c>
      <c r="AS5536">
        <v>1</v>
      </c>
      <c r="AT5536" t="s">
        <v>112</v>
      </c>
      <c r="AU5536">
        <v>20</v>
      </c>
    </row>
    <row r="5537" spans="1:47">
      <c r="A5537" t="s">
        <v>19268</v>
      </c>
      <c r="C5537">
        <v>310</v>
      </c>
      <c r="D5537" t="s">
        <v>19269</v>
      </c>
      <c r="E5537">
        <v>440</v>
      </c>
      <c r="F5537" t="s">
        <v>19270</v>
      </c>
      <c r="G5537" t="s">
        <v>19058</v>
      </c>
      <c r="H5537" t="s">
        <v>19059</v>
      </c>
      <c r="I5537" t="s">
        <v>19271</v>
      </c>
      <c r="J5537">
        <v>6.2577800000000003</v>
      </c>
      <c r="K5537">
        <v>0</v>
      </c>
      <c r="L5537">
        <v>0</v>
      </c>
      <c r="M5537">
        <v>0</v>
      </c>
      <c r="N5537">
        <v>0</v>
      </c>
      <c r="P5537">
        <v>0</v>
      </c>
      <c r="Q5537">
        <v>0</v>
      </c>
      <c r="R5537">
        <v>0</v>
      </c>
      <c r="S5537" t="s">
        <v>223</v>
      </c>
      <c r="T5537">
        <v>0</v>
      </c>
      <c r="U5537" t="s">
        <v>19268</v>
      </c>
      <c r="V5537" t="s">
        <v>460</v>
      </c>
      <c r="Y5537">
        <v>0</v>
      </c>
      <c r="AB5537">
        <v>0</v>
      </c>
      <c r="AC5537">
        <v>0</v>
      </c>
      <c r="AD5537">
        <v>0</v>
      </c>
      <c r="AE5537">
        <v>0</v>
      </c>
      <c r="AF5537">
        <v>0</v>
      </c>
      <c r="AQ5537">
        <v>1</v>
      </c>
      <c r="AR5537">
        <f t="shared" si="86"/>
        <v>0</v>
      </c>
      <c r="AS5537">
        <v>1</v>
      </c>
      <c r="AT5537" t="s">
        <v>134</v>
      </c>
      <c r="AU5537">
        <v>43</v>
      </c>
    </row>
    <row r="5538" spans="1:47">
      <c r="A5538" t="s">
        <v>19272</v>
      </c>
      <c r="C5538">
        <v>310</v>
      </c>
      <c r="D5538" t="s">
        <v>19273</v>
      </c>
      <c r="E5538">
        <v>332</v>
      </c>
      <c r="F5538" t="s">
        <v>19274</v>
      </c>
      <c r="G5538" t="s">
        <v>19058</v>
      </c>
      <c r="H5538" t="s">
        <v>11976</v>
      </c>
      <c r="I5538" t="s">
        <v>19275</v>
      </c>
      <c r="J5538">
        <v>4.6681600000000003</v>
      </c>
      <c r="K5538">
        <v>0</v>
      </c>
      <c r="L5538">
        <v>0</v>
      </c>
      <c r="M5538">
        <v>1</v>
      </c>
      <c r="N5538">
        <v>1</v>
      </c>
      <c r="O5538" t="s">
        <v>659</v>
      </c>
      <c r="P5538">
        <v>2</v>
      </c>
      <c r="Q5538">
        <v>2</v>
      </c>
      <c r="R5538">
        <v>10500</v>
      </c>
      <c r="S5538" t="s">
        <v>223</v>
      </c>
      <c r="T5538">
        <v>0</v>
      </c>
      <c r="U5538" t="s">
        <v>19272</v>
      </c>
      <c r="V5538" t="s">
        <v>927</v>
      </c>
      <c r="W5538" t="s">
        <v>659</v>
      </c>
      <c r="X5538" t="s">
        <v>659</v>
      </c>
      <c r="Y5538">
        <v>5250</v>
      </c>
      <c r="AB5538">
        <v>0</v>
      </c>
      <c r="AC5538">
        <v>0</v>
      </c>
      <c r="AD5538">
        <v>0</v>
      </c>
      <c r="AE5538">
        <v>6000</v>
      </c>
      <c r="AF5538">
        <v>1</v>
      </c>
      <c r="AQ5538">
        <v>1</v>
      </c>
      <c r="AR5538">
        <f t="shared" si="86"/>
        <v>0</v>
      </c>
      <c r="AS5538">
        <v>1</v>
      </c>
      <c r="AT5538" t="s">
        <v>134</v>
      </c>
      <c r="AU5538">
        <v>43</v>
      </c>
    </row>
    <row r="5539" spans="1:47">
      <c r="A5539" t="s">
        <v>19276</v>
      </c>
      <c r="C5539">
        <v>310</v>
      </c>
      <c r="D5539" t="s">
        <v>15152</v>
      </c>
      <c r="E5539">
        <v>710</v>
      </c>
      <c r="F5539" t="s">
        <v>14663</v>
      </c>
      <c r="G5539" t="s">
        <v>1783</v>
      </c>
      <c r="H5539" t="s">
        <v>6034</v>
      </c>
      <c r="I5539" t="s">
        <v>19277</v>
      </c>
      <c r="J5539">
        <v>17.016400000000001</v>
      </c>
      <c r="K5539">
        <v>0</v>
      </c>
      <c r="L5539">
        <v>0</v>
      </c>
      <c r="M5539">
        <v>0</v>
      </c>
      <c r="N5539">
        <v>0</v>
      </c>
      <c r="P5539">
        <v>0</v>
      </c>
      <c r="Q5539">
        <v>0</v>
      </c>
      <c r="R5539">
        <v>0</v>
      </c>
      <c r="S5539" t="s">
        <v>223</v>
      </c>
      <c r="T5539">
        <v>0</v>
      </c>
      <c r="U5539" t="s">
        <v>19276</v>
      </c>
      <c r="Y5539">
        <v>0</v>
      </c>
      <c r="AB5539">
        <v>0</v>
      </c>
      <c r="AC5539">
        <v>0</v>
      </c>
      <c r="AD5539">
        <v>0</v>
      </c>
      <c r="AE5539">
        <v>0</v>
      </c>
      <c r="AF5539">
        <v>0</v>
      </c>
      <c r="AQ5539">
        <v>1</v>
      </c>
      <c r="AR5539">
        <f t="shared" si="86"/>
        <v>0</v>
      </c>
      <c r="AS5539">
        <v>1</v>
      </c>
      <c r="AT5539" t="s">
        <v>112</v>
      </c>
      <c r="AU5539">
        <v>20</v>
      </c>
    </row>
    <row r="5540" spans="1:47">
      <c r="A5540" t="s">
        <v>19278</v>
      </c>
      <c r="C5540">
        <v>310</v>
      </c>
      <c r="D5540" t="s">
        <v>18953</v>
      </c>
      <c r="E5540">
        <v>710</v>
      </c>
      <c r="F5540" t="s">
        <v>17661</v>
      </c>
      <c r="H5540" t="s">
        <v>6034</v>
      </c>
      <c r="I5540" t="s">
        <v>19279</v>
      </c>
      <c r="J5540">
        <v>35.372300000000003</v>
      </c>
      <c r="K5540">
        <v>0</v>
      </c>
      <c r="L5540">
        <v>0</v>
      </c>
      <c r="M5540">
        <v>0</v>
      </c>
      <c r="N5540">
        <v>0</v>
      </c>
      <c r="P5540">
        <v>0</v>
      </c>
      <c r="Q5540">
        <v>0</v>
      </c>
      <c r="R5540">
        <v>0</v>
      </c>
      <c r="S5540" t="s">
        <v>223</v>
      </c>
      <c r="T5540">
        <v>0</v>
      </c>
      <c r="U5540" t="s">
        <v>19278</v>
      </c>
      <c r="Y5540">
        <v>0</v>
      </c>
      <c r="AB5540">
        <v>0</v>
      </c>
      <c r="AC5540">
        <v>0</v>
      </c>
      <c r="AD5540">
        <v>0</v>
      </c>
      <c r="AE5540">
        <v>0</v>
      </c>
      <c r="AF5540">
        <v>0</v>
      </c>
      <c r="AQ5540">
        <v>1</v>
      </c>
      <c r="AR5540">
        <f t="shared" si="86"/>
        <v>0</v>
      </c>
      <c r="AS5540">
        <v>1</v>
      </c>
      <c r="AT5540" t="s">
        <v>133</v>
      </c>
      <c r="AU5540">
        <v>42</v>
      </c>
    </row>
    <row r="5541" spans="1:47">
      <c r="A5541" t="s">
        <v>19280</v>
      </c>
      <c r="C5541">
        <v>310</v>
      </c>
      <c r="D5541" t="s">
        <v>19281</v>
      </c>
      <c r="E5541">
        <v>131</v>
      </c>
      <c r="F5541" t="s">
        <v>14122</v>
      </c>
      <c r="G5541" t="s">
        <v>1783</v>
      </c>
      <c r="H5541" t="s">
        <v>407</v>
      </c>
      <c r="I5541" t="s">
        <v>19282</v>
      </c>
      <c r="J5541">
        <v>11.21701</v>
      </c>
      <c r="K5541">
        <v>0</v>
      </c>
      <c r="L5541">
        <v>0</v>
      </c>
      <c r="M5541">
        <v>0</v>
      </c>
      <c r="N5541">
        <v>0</v>
      </c>
      <c r="P5541">
        <v>0</v>
      </c>
      <c r="Q5541">
        <v>0</v>
      </c>
      <c r="R5541">
        <v>0</v>
      </c>
      <c r="S5541" t="s">
        <v>223</v>
      </c>
      <c r="T5541">
        <v>0</v>
      </c>
      <c r="U5541" t="s">
        <v>19280</v>
      </c>
      <c r="Y5541">
        <v>0</v>
      </c>
      <c r="AB5541">
        <v>0</v>
      </c>
      <c r="AC5541">
        <v>0</v>
      </c>
      <c r="AD5541">
        <v>0</v>
      </c>
      <c r="AE5541">
        <v>0</v>
      </c>
      <c r="AF5541">
        <v>0</v>
      </c>
      <c r="AQ5541">
        <v>1</v>
      </c>
      <c r="AR5541">
        <f t="shared" si="86"/>
        <v>0</v>
      </c>
      <c r="AS5541">
        <v>1</v>
      </c>
      <c r="AT5541" t="s">
        <v>112</v>
      </c>
      <c r="AU5541">
        <v>20</v>
      </c>
    </row>
    <row r="5542" spans="1:47">
      <c r="A5542" t="s">
        <v>19283</v>
      </c>
      <c r="C5542">
        <v>310</v>
      </c>
      <c r="D5542" t="s">
        <v>19284</v>
      </c>
      <c r="E5542">
        <v>334</v>
      </c>
      <c r="F5542" t="s">
        <v>19285</v>
      </c>
      <c r="G5542" t="s">
        <v>19058</v>
      </c>
      <c r="H5542" t="s">
        <v>10639</v>
      </c>
      <c r="I5542" t="s">
        <v>19286</v>
      </c>
      <c r="J5542">
        <v>1.0642799999999999</v>
      </c>
      <c r="K5542">
        <v>1</v>
      </c>
      <c r="L5542">
        <v>1</v>
      </c>
      <c r="M5542">
        <v>1</v>
      </c>
      <c r="N5542">
        <v>1</v>
      </c>
      <c r="O5542" t="s">
        <v>225</v>
      </c>
      <c r="P5542">
        <v>0</v>
      </c>
      <c r="Q5542">
        <v>1</v>
      </c>
      <c r="R5542">
        <v>1300</v>
      </c>
      <c r="S5542" t="s">
        <v>223</v>
      </c>
      <c r="T5542">
        <v>1300</v>
      </c>
      <c r="U5542" t="s">
        <v>19283</v>
      </c>
      <c r="V5542" t="s">
        <v>933</v>
      </c>
      <c r="W5542" t="s">
        <v>659</v>
      </c>
      <c r="X5542" t="s">
        <v>225</v>
      </c>
      <c r="Y5542">
        <v>1300</v>
      </c>
      <c r="AB5542">
        <v>1</v>
      </c>
      <c r="AC5542">
        <v>1</v>
      </c>
      <c r="AD5542">
        <v>0</v>
      </c>
      <c r="AE5542">
        <v>4944</v>
      </c>
      <c r="AF5542">
        <v>1</v>
      </c>
      <c r="AQ5542">
        <v>3</v>
      </c>
      <c r="AR5542">
        <f t="shared" si="86"/>
        <v>9.68</v>
      </c>
      <c r="AS5542">
        <v>1</v>
      </c>
      <c r="AT5542" t="s">
        <v>134</v>
      </c>
      <c r="AU5542">
        <v>43</v>
      </c>
    </row>
    <row r="5543" spans="1:47">
      <c r="A5543" t="s">
        <v>19287</v>
      </c>
      <c r="B5543" t="s">
        <v>293</v>
      </c>
      <c r="C5543">
        <v>310</v>
      </c>
      <c r="D5543" t="s">
        <v>15927</v>
      </c>
      <c r="E5543">
        <v>0</v>
      </c>
      <c r="J5543">
        <v>3.3323200000000002</v>
      </c>
      <c r="K5543">
        <v>0</v>
      </c>
      <c r="L5543">
        <v>0</v>
      </c>
      <c r="M5543">
        <v>0</v>
      </c>
      <c r="N5543">
        <v>0</v>
      </c>
      <c r="P5543">
        <v>0</v>
      </c>
      <c r="Q5543">
        <v>0</v>
      </c>
      <c r="R5543">
        <v>0</v>
      </c>
      <c r="S5543" t="s">
        <v>296</v>
      </c>
      <c r="T5543">
        <v>0</v>
      </c>
      <c r="Y5543">
        <v>0</v>
      </c>
      <c r="Z5543" t="s">
        <v>297</v>
      </c>
      <c r="AA5543" t="s">
        <v>223</v>
      </c>
      <c r="AB5543">
        <v>0</v>
      </c>
      <c r="AC5543">
        <v>0</v>
      </c>
      <c r="AD5543">
        <v>0</v>
      </c>
      <c r="AE5543">
        <v>0</v>
      </c>
      <c r="AF5543">
        <v>0</v>
      </c>
      <c r="AG5543" t="s">
        <v>845</v>
      </c>
      <c r="AQ5543">
        <v>2</v>
      </c>
      <c r="AR5543">
        <f t="shared" si="86"/>
        <v>0</v>
      </c>
      <c r="AS5543">
        <v>1</v>
      </c>
      <c r="AT5543" t="s">
        <v>112</v>
      </c>
      <c r="AU5543">
        <v>20</v>
      </c>
    </row>
    <row r="5544" spans="1:47">
      <c r="A5544" t="s">
        <v>19288</v>
      </c>
      <c r="C5544">
        <v>310</v>
      </c>
      <c r="D5544" t="s">
        <v>19289</v>
      </c>
      <c r="E5544">
        <v>392</v>
      </c>
      <c r="F5544" t="s">
        <v>19290</v>
      </c>
      <c r="G5544" t="s">
        <v>19058</v>
      </c>
      <c r="H5544" t="s">
        <v>11501</v>
      </c>
      <c r="I5544" t="s">
        <v>19291</v>
      </c>
      <c r="J5544">
        <v>0.54867999999999995</v>
      </c>
      <c r="K5544">
        <v>0</v>
      </c>
      <c r="L5544">
        <v>0</v>
      </c>
      <c r="M5544">
        <v>0</v>
      </c>
      <c r="N5544">
        <v>0</v>
      </c>
      <c r="P5544">
        <v>0</v>
      </c>
      <c r="Q5544">
        <v>1</v>
      </c>
      <c r="R5544">
        <v>3900</v>
      </c>
      <c r="S5544" t="s">
        <v>223</v>
      </c>
      <c r="T5544">
        <v>0</v>
      </c>
      <c r="U5544" t="s">
        <v>19288</v>
      </c>
      <c r="V5544" t="s">
        <v>927</v>
      </c>
      <c r="W5544" t="s">
        <v>659</v>
      </c>
      <c r="Y5544">
        <v>3900</v>
      </c>
      <c r="AB5544">
        <v>0</v>
      </c>
      <c r="AC5544">
        <v>0</v>
      </c>
      <c r="AD5544">
        <v>0</v>
      </c>
      <c r="AE5544">
        <v>0</v>
      </c>
      <c r="AF5544">
        <v>0</v>
      </c>
      <c r="AQ5544">
        <v>0</v>
      </c>
      <c r="AR5544">
        <f t="shared" si="86"/>
        <v>0</v>
      </c>
      <c r="AS5544">
        <v>1</v>
      </c>
      <c r="AT5544" t="s">
        <v>134</v>
      </c>
      <c r="AU5544">
        <v>43</v>
      </c>
    </row>
    <row r="5545" spans="1:47">
      <c r="A5545" t="s">
        <v>19292</v>
      </c>
      <c r="C5545">
        <v>310</v>
      </c>
      <c r="D5545" t="s">
        <v>19293</v>
      </c>
      <c r="E5545">
        <v>710</v>
      </c>
      <c r="F5545" t="s">
        <v>14663</v>
      </c>
      <c r="G5545" t="s">
        <v>18604</v>
      </c>
      <c r="H5545" t="s">
        <v>6034</v>
      </c>
      <c r="I5545" t="s">
        <v>19294</v>
      </c>
      <c r="J5545">
        <v>19.123629999999999</v>
      </c>
      <c r="K5545">
        <v>0</v>
      </c>
      <c r="L5545">
        <v>0</v>
      </c>
      <c r="M5545">
        <v>0</v>
      </c>
      <c r="N5545">
        <v>0</v>
      </c>
      <c r="P5545">
        <v>0</v>
      </c>
      <c r="Q5545">
        <v>0</v>
      </c>
      <c r="R5545">
        <v>0</v>
      </c>
      <c r="S5545" t="s">
        <v>223</v>
      </c>
      <c r="T5545">
        <v>0</v>
      </c>
      <c r="U5545" t="s">
        <v>19292</v>
      </c>
      <c r="V5545" t="s">
        <v>933</v>
      </c>
      <c r="W5545" t="s">
        <v>659</v>
      </c>
      <c r="Y5545">
        <v>0</v>
      </c>
      <c r="AB5545">
        <v>0</v>
      </c>
      <c r="AC5545">
        <v>0</v>
      </c>
      <c r="AD5545">
        <v>0</v>
      </c>
      <c r="AE5545">
        <v>0</v>
      </c>
      <c r="AF5545">
        <v>0</v>
      </c>
      <c r="AQ5545">
        <v>1</v>
      </c>
      <c r="AR5545">
        <f t="shared" si="86"/>
        <v>0</v>
      </c>
      <c r="AS5545">
        <v>1</v>
      </c>
      <c r="AT5545" t="s">
        <v>132</v>
      </c>
      <c r="AU5545">
        <v>41</v>
      </c>
    </row>
    <row r="5546" spans="1:47">
      <c r="A5546" t="s">
        <v>19295</v>
      </c>
      <c r="C5546">
        <v>310</v>
      </c>
      <c r="D5546" t="s">
        <v>19253</v>
      </c>
      <c r="E5546">
        <v>911</v>
      </c>
      <c r="F5546" t="s">
        <v>10895</v>
      </c>
      <c r="G5546" t="s">
        <v>1783</v>
      </c>
      <c r="H5546" t="s">
        <v>13984</v>
      </c>
      <c r="I5546" t="s">
        <v>19296</v>
      </c>
      <c r="J5546">
        <v>0.85746999999999995</v>
      </c>
      <c r="K5546">
        <v>0</v>
      </c>
      <c r="L5546">
        <v>0</v>
      </c>
      <c r="M5546">
        <v>0</v>
      </c>
      <c r="N5546">
        <v>0</v>
      </c>
      <c r="P5546">
        <v>0</v>
      </c>
      <c r="Q5546">
        <v>0</v>
      </c>
      <c r="R5546">
        <v>0</v>
      </c>
      <c r="S5546" t="s">
        <v>223</v>
      </c>
      <c r="T5546">
        <v>0</v>
      </c>
      <c r="U5546" t="s">
        <v>19295</v>
      </c>
      <c r="V5546" t="s">
        <v>455</v>
      </c>
      <c r="W5546" t="s">
        <v>225</v>
      </c>
      <c r="Y5546">
        <v>0</v>
      </c>
      <c r="Z5546" t="s">
        <v>297</v>
      </c>
      <c r="AA5546" t="s">
        <v>223</v>
      </c>
      <c r="AB5546">
        <v>0</v>
      </c>
      <c r="AC5546">
        <v>0</v>
      </c>
      <c r="AD5546">
        <v>0</v>
      </c>
      <c r="AE5546">
        <v>0</v>
      </c>
      <c r="AF5546">
        <v>0</v>
      </c>
      <c r="AQ5546">
        <v>2</v>
      </c>
      <c r="AR5546">
        <f t="shared" si="86"/>
        <v>0</v>
      </c>
      <c r="AS5546">
        <v>1</v>
      </c>
      <c r="AT5546" t="s">
        <v>112</v>
      </c>
      <c r="AU5546">
        <v>20</v>
      </c>
    </row>
    <row r="5547" spans="1:47">
      <c r="A5547" t="s">
        <v>19297</v>
      </c>
      <c r="C5547">
        <v>310</v>
      </c>
      <c r="D5547" t="s">
        <v>19298</v>
      </c>
      <c r="E5547">
        <v>101</v>
      </c>
      <c r="F5547" t="s">
        <v>19299</v>
      </c>
      <c r="G5547" t="s">
        <v>1095</v>
      </c>
      <c r="H5547" t="s">
        <v>220</v>
      </c>
      <c r="I5547" t="s">
        <v>19300</v>
      </c>
      <c r="J5547">
        <v>3.4847100000000002</v>
      </c>
      <c r="K5547">
        <v>1</v>
      </c>
      <c r="L5547">
        <v>1</v>
      </c>
      <c r="M5547">
        <v>1</v>
      </c>
      <c r="N5547">
        <v>1</v>
      </c>
      <c r="O5547" t="s">
        <v>225</v>
      </c>
      <c r="P5547">
        <v>0</v>
      </c>
      <c r="Q5547">
        <v>1</v>
      </c>
      <c r="R5547">
        <v>16100</v>
      </c>
      <c r="S5547" t="s">
        <v>223</v>
      </c>
      <c r="T5547">
        <v>16100</v>
      </c>
      <c r="U5547" t="s">
        <v>19297</v>
      </c>
      <c r="V5547" t="s">
        <v>10030</v>
      </c>
      <c r="W5547" t="s">
        <v>225</v>
      </c>
      <c r="X5547" t="s">
        <v>225</v>
      </c>
      <c r="Y5547">
        <v>16100</v>
      </c>
      <c r="AB5547">
        <v>1</v>
      </c>
      <c r="AC5547">
        <v>1</v>
      </c>
      <c r="AD5547">
        <v>3</v>
      </c>
      <c r="AE5547">
        <v>1092</v>
      </c>
      <c r="AF5547">
        <v>1</v>
      </c>
      <c r="AQ5547">
        <v>1</v>
      </c>
      <c r="AR5547">
        <f t="shared" si="86"/>
        <v>4.6463999999999999</v>
      </c>
      <c r="AS5547">
        <v>1</v>
      </c>
      <c r="AT5547" t="s">
        <v>112</v>
      </c>
      <c r="AU5547">
        <v>20</v>
      </c>
    </row>
    <row r="5548" spans="1:47">
      <c r="A5548" t="s">
        <v>19301</v>
      </c>
      <c r="C5548">
        <v>310</v>
      </c>
      <c r="D5548" t="s">
        <v>19302</v>
      </c>
      <c r="E5548">
        <v>101</v>
      </c>
      <c r="F5548" t="s">
        <v>19226</v>
      </c>
      <c r="G5548" t="s">
        <v>324</v>
      </c>
      <c r="H5548" t="s">
        <v>220</v>
      </c>
      <c r="I5548" t="s">
        <v>19303</v>
      </c>
      <c r="J5548">
        <v>1.48871</v>
      </c>
      <c r="K5548">
        <v>1</v>
      </c>
      <c r="L5548">
        <v>1</v>
      </c>
      <c r="M5548">
        <v>1</v>
      </c>
      <c r="N5548">
        <v>1</v>
      </c>
      <c r="O5548" t="s">
        <v>225</v>
      </c>
      <c r="P5548">
        <v>0</v>
      </c>
      <c r="Q5548">
        <v>1</v>
      </c>
      <c r="R5548">
        <v>7200</v>
      </c>
      <c r="S5548" t="s">
        <v>243</v>
      </c>
      <c r="T5548">
        <v>7200</v>
      </c>
      <c r="U5548" t="s">
        <v>19301</v>
      </c>
      <c r="X5548" t="s">
        <v>225</v>
      </c>
      <c r="Y5548">
        <v>7200</v>
      </c>
      <c r="AB5548">
        <v>1</v>
      </c>
      <c r="AC5548">
        <v>1</v>
      </c>
      <c r="AD5548">
        <v>3</v>
      </c>
      <c r="AE5548">
        <v>1028</v>
      </c>
      <c r="AF5548">
        <v>1</v>
      </c>
      <c r="AQ5548">
        <v>2</v>
      </c>
      <c r="AR5548">
        <f t="shared" si="86"/>
        <v>2.42</v>
      </c>
      <c r="AS5548">
        <v>1</v>
      </c>
      <c r="AT5548" t="s">
        <v>126</v>
      </c>
      <c r="AU5548">
        <v>34</v>
      </c>
    </row>
    <row r="5549" spans="1:47">
      <c r="A5549" t="s">
        <v>19304</v>
      </c>
      <c r="B5549" t="s">
        <v>293</v>
      </c>
      <c r="C5549">
        <v>310</v>
      </c>
      <c r="D5549" t="s">
        <v>15927</v>
      </c>
      <c r="E5549">
        <v>0</v>
      </c>
      <c r="J5549">
        <v>0.76414000000000004</v>
      </c>
      <c r="K5549">
        <v>0</v>
      </c>
      <c r="L5549">
        <v>0</v>
      </c>
      <c r="M5549">
        <v>0</v>
      </c>
      <c r="N5549">
        <v>0</v>
      </c>
      <c r="P5549">
        <v>0</v>
      </c>
      <c r="Q5549">
        <v>0</v>
      </c>
      <c r="R5549">
        <v>0</v>
      </c>
      <c r="S5549" t="s">
        <v>296</v>
      </c>
      <c r="T5549">
        <v>0</v>
      </c>
      <c r="Y5549">
        <v>0</v>
      </c>
      <c r="Z5549" t="s">
        <v>297</v>
      </c>
      <c r="AA5549" t="s">
        <v>223</v>
      </c>
      <c r="AB5549">
        <v>0</v>
      </c>
      <c r="AC5549">
        <v>0</v>
      </c>
      <c r="AD5549">
        <v>0</v>
      </c>
      <c r="AE5549">
        <v>0</v>
      </c>
      <c r="AF5549">
        <v>0</v>
      </c>
      <c r="AG5549" t="s">
        <v>845</v>
      </c>
      <c r="AQ5549">
        <v>0</v>
      </c>
      <c r="AR5549">
        <f t="shared" si="86"/>
        <v>0</v>
      </c>
      <c r="AS5549">
        <v>1</v>
      </c>
      <c r="AT5549" t="s">
        <v>112</v>
      </c>
      <c r="AU5549">
        <v>20</v>
      </c>
    </row>
    <row r="5550" spans="1:47">
      <c r="A5550" t="s">
        <v>19305</v>
      </c>
      <c r="C5550">
        <v>310</v>
      </c>
      <c r="D5550" t="s">
        <v>19306</v>
      </c>
      <c r="E5550">
        <v>401</v>
      </c>
      <c r="F5550" t="s">
        <v>19307</v>
      </c>
      <c r="G5550" t="s">
        <v>19058</v>
      </c>
      <c r="H5550" t="s">
        <v>11345</v>
      </c>
      <c r="I5550" t="s">
        <v>19308</v>
      </c>
      <c r="J5550">
        <v>2.9372400000000001</v>
      </c>
      <c r="K5550">
        <v>0</v>
      </c>
      <c r="L5550">
        <v>0</v>
      </c>
      <c r="M5550">
        <v>1</v>
      </c>
      <c r="N5550">
        <v>1</v>
      </c>
      <c r="O5550" t="s">
        <v>659</v>
      </c>
      <c r="P5550">
        <v>1</v>
      </c>
      <c r="Q5550">
        <v>1</v>
      </c>
      <c r="R5550">
        <v>0</v>
      </c>
      <c r="S5550" t="s">
        <v>223</v>
      </c>
      <c r="T5550">
        <v>0</v>
      </c>
      <c r="U5550" t="s">
        <v>19305</v>
      </c>
      <c r="V5550" t="s">
        <v>933</v>
      </c>
      <c r="W5550" t="s">
        <v>659</v>
      </c>
      <c r="X5550" t="s">
        <v>659</v>
      </c>
      <c r="Y5550">
        <v>0</v>
      </c>
      <c r="AB5550">
        <v>0</v>
      </c>
      <c r="AC5550">
        <v>0</v>
      </c>
      <c r="AD5550">
        <v>0</v>
      </c>
      <c r="AE5550">
        <v>40320</v>
      </c>
      <c r="AF5550">
        <v>1</v>
      </c>
      <c r="AQ5550">
        <v>1</v>
      </c>
      <c r="AR5550">
        <f t="shared" si="86"/>
        <v>0</v>
      </c>
      <c r="AS5550">
        <v>1</v>
      </c>
      <c r="AT5550" t="s">
        <v>132</v>
      </c>
      <c r="AU5550">
        <v>41</v>
      </c>
    </row>
    <row r="5551" spans="1:47">
      <c r="A5551" t="s">
        <v>19309</v>
      </c>
      <c r="B5551" t="s">
        <v>293</v>
      </c>
      <c r="C5551">
        <v>310</v>
      </c>
      <c r="D5551" t="s">
        <v>19130</v>
      </c>
      <c r="E5551">
        <v>0</v>
      </c>
      <c r="J5551">
        <v>2.1751</v>
      </c>
      <c r="K5551">
        <v>0</v>
      </c>
      <c r="L5551">
        <v>0</v>
      </c>
      <c r="M5551">
        <v>1</v>
      </c>
      <c r="N5551">
        <v>1</v>
      </c>
      <c r="O5551" t="s">
        <v>659</v>
      </c>
      <c r="P5551">
        <v>0</v>
      </c>
      <c r="Q5551">
        <v>0</v>
      </c>
      <c r="R5551">
        <v>0</v>
      </c>
      <c r="S5551" t="s">
        <v>296</v>
      </c>
      <c r="T5551">
        <v>0</v>
      </c>
      <c r="X5551" t="s">
        <v>659</v>
      </c>
      <c r="Y5551">
        <v>0</v>
      </c>
      <c r="AB5551">
        <v>0</v>
      </c>
      <c r="AC5551">
        <v>0</v>
      </c>
      <c r="AD5551">
        <v>0</v>
      </c>
      <c r="AE5551">
        <v>0</v>
      </c>
      <c r="AF5551">
        <v>0</v>
      </c>
      <c r="AG5551" t="s">
        <v>845</v>
      </c>
      <c r="AQ5551">
        <v>1</v>
      </c>
      <c r="AR5551">
        <f t="shared" si="86"/>
        <v>0</v>
      </c>
      <c r="AS5551">
        <v>1</v>
      </c>
      <c r="AT5551" t="s">
        <v>132</v>
      </c>
      <c r="AU5551">
        <v>41</v>
      </c>
    </row>
    <row r="5552" spans="1:47">
      <c r="A5552" t="s">
        <v>19310</v>
      </c>
      <c r="C5552">
        <v>310</v>
      </c>
      <c r="D5552" t="s">
        <v>19244</v>
      </c>
      <c r="E5552">
        <v>911</v>
      </c>
      <c r="F5552" t="s">
        <v>10895</v>
      </c>
      <c r="G5552" t="s">
        <v>1783</v>
      </c>
      <c r="H5552" t="s">
        <v>13984</v>
      </c>
      <c r="I5552" t="s">
        <v>19311</v>
      </c>
      <c r="J5552">
        <v>1.0995999999999999</v>
      </c>
      <c r="K5552">
        <v>0</v>
      </c>
      <c r="L5552">
        <v>0</v>
      </c>
      <c r="M5552">
        <v>0</v>
      </c>
      <c r="N5552">
        <v>0</v>
      </c>
      <c r="P5552">
        <v>0</v>
      </c>
      <c r="Q5552">
        <v>0</v>
      </c>
      <c r="R5552">
        <v>0</v>
      </c>
      <c r="S5552" t="s">
        <v>223</v>
      </c>
      <c r="T5552">
        <v>0</v>
      </c>
      <c r="U5552" t="s">
        <v>19310</v>
      </c>
      <c r="V5552" t="s">
        <v>455</v>
      </c>
      <c r="W5552" t="s">
        <v>225</v>
      </c>
      <c r="Y5552">
        <v>0</v>
      </c>
      <c r="Z5552" t="s">
        <v>297</v>
      </c>
      <c r="AA5552" t="s">
        <v>223</v>
      </c>
      <c r="AB5552">
        <v>0</v>
      </c>
      <c r="AC5552">
        <v>0</v>
      </c>
      <c r="AD5552">
        <v>0</v>
      </c>
      <c r="AE5552">
        <v>0</v>
      </c>
      <c r="AF5552">
        <v>0</v>
      </c>
      <c r="AQ5552">
        <v>0</v>
      </c>
      <c r="AR5552">
        <f t="shared" si="86"/>
        <v>0</v>
      </c>
      <c r="AS5552">
        <v>1</v>
      </c>
      <c r="AT5552" t="s">
        <v>112</v>
      </c>
      <c r="AU5552">
        <v>20</v>
      </c>
    </row>
    <row r="5553" spans="1:47">
      <c r="A5553" t="s">
        <v>19312</v>
      </c>
      <c r="C5553">
        <v>310</v>
      </c>
      <c r="D5553" t="s">
        <v>19293</v>
      </c>
      <c r="E5553">
        <v>903</v>
      </c>
      <c r="F5553" t="s">
        <v>821</v>
      </c>
      <c r="G5553" t="s">
        <v>19113</v>
      </c>
      <c r="H5553" t="s">
        <v>833</v>
      </c>
      <c r="I5553" t="s">
        <v>19313</v>
      </c>
      <c r="J5553">
        <v>3.2399999999999998E-2</v>
      </c>
      <c r="K5553">
        <v>0</v>
      </c>
      <c r="L5553">
        <v>0</v>
      </c>
      <c r="M5553">
        <v>0</v>
      </c>
      <c r="N5553">
        <v>0</v>
      </c>
      <c r="P5553">
        <v>0</v>
      </c>
      <c r="Q5553">
        <v>0</v>
      </c>
      <c r="R5553">
        <v>0</v>
      </c>
      <c r="S5553" t="s">
        <v>223</v>
      </c>
      <c r="T5553">
        <v>0</v>
      </c>
      <c r="U5553" t="s">
        <v>19312</v>
      </c>
      <c r="V5553" t="s">
        <v>933</v>
      </c>
      <c r="W5553" t="s">
        <v>659</v>
      </c>
      <c r="Y5553">
        <v>0</v>
      </c>
      <c r="AB5553">
        <v>0</v>
      </c>
      <c r="AC5553">
        <v>0</v>
      </c>
      <c r="AD5553">
        <v>0</v>
      </c>
      <c r="AE5553">
        <v>0</v>
      </c>
      <c r="AF5553">
        <v>0</v>
      </c>
      <c r="AQ5553">
        <v>1</v>
      </c>
      <c r="AR5553">
        <f t="shared" si="86"/>
        <v>0</v>
      </c>
      <c r="AS5553">
        <v>1</v>
      </c>
      <c r="AT5553" t="s">
        <v>132</v>
      </c>
      <c r="AU5553">
        <v>41</v>
      </c>
    </row>
    <row r="5554" spans="1:47">
      <c r="A5554" t="s">
        <v>19314</v>
      </c>
      <c r="C5554">
        <v>310</v>
      </c>
      <c r="D5554" t="s">
        <v>19315</v>
      </c>
      <c r="E5554">
        <v>101</v>
      </c>
      <c r="F5554" t="s">
        <v>19285</v>
      </c>
      <c r="G5554" t="s">
        <v>19058</v>
      </c>
      <c r="H5554" t="s">
        <v>220</v>
      </c>
      <c r="I5554" t="s">
        <v>19316</v>
      </c>
      <c r="J5554">
        <v>0.84441999999999995</v>
      </c>
      <c r="K5554">
        <v>0</v>
      </c>
      <c r="L5554">
        <v>1</v>
      </c>
      <c r="M5554">
        <v>0</v>
      </c>
      <c r="N5554">
        <v>1</v>
      </c>
      <c r="P5554">
        <v>0</v>
      </c>
      <c r="Q5554">
        <v>1</v>
      </c>
      <c r="R5554">
        <v>5800</v>
      </c>
      <c r="S5554" t="s">
        <v>223</v>
      </c>
      <c r="T5554">
        <v>5800</v>
      </c>
      <c r="U5554" t="s">
        <v>19314</v>
      </c>
      <c r="V5554" t="s">
        <v>460</v>
      </c>
      <c r="X5554" t="s">
        <v>225</v>
      </c>
      <c r="Y5554">
        <v>5800</v>
      </c>
      <c r="AB5554">
        <v>0</v>
      </c>
      <c r="AC5554">
        <v>1</v>
      </c>
      <c r="AD5554">
        <v>2</v>
      </c>
      <c r="AE5554">
        <v>632</v>
      </c>
      <c r="AF5554">
        <v>1</v>
      </c>
      <c r="AQ5554">
        <v>3</v>
      </c>
      <c r="AR5554">
        <f t="shared" si="86"/>
        <v>0</v>
      </c>
      <c r="AS5554">
        <v>1</v>
      </c>
      <c r="AT5554" t="s">
        <v>134</v>
      </c>
      <c r="AU5554">
        <v>43</v>
      </c>
    </row>
    <row r="5555" spans="1:47">
      <c r="A5555" t="s">
        <v>19317</v>
      </c>
      <c r="C5555">
        <v>310</v>
      </c>
      <c r="D5555" t="s">
        <v>19318</v>
      </c>
      <c r="E5555">
        <v>441</v>
      </c>
      <c r="F5555" t="s">
        <v>19319</v>
      </c>
      <c r="G5555" t="s">
        <v>19058</v>
      </c>
      <c r="H5555" t="s">
        <v>19320</v>
      </c>
      <c r="I5555" t="s">
        <v>19321</v>
      </c>
      <c r="J5555">
        <v>0.996</v>
      </c>
      <c r="K5555">
        <v>0</v>
      </c>
      <c r="L5555">
        <v>0</v>
      </c>
      <c r="M5555">
        <v>1</v>
      </c>
      <c r="N5555">
        <v>1</v>
      </c>
      <c r="O5555" t="s">
        <v>659</v>
      </c>
      <c r="P5555">
        <v>0</v>
      </c>
      <c r="Q5555">
        <v>1</v>
      </c>
      <c r="R5555">
        <v>10200</v>
      </c>
      <c r="S5555" t="s">
        <v>223</v>
      </c>
      <c r="T5555">
        <v>0</v>
      </c>
      <c r="U5555" t="s">
        <v>19317</v>
      </c>
      <c r="X5555" t="s">
        <v>659</v>
      </c>
      <c r="Y5555">
        <v>10200</v>
      </c>
      <c r="AB5555">
        <v>0</v>
      </c>
      <c r="AC5555">
        <v>0</v>
      </c>
      <c r="AD5555">
        <v>0</v>
      </c>
      <c r="AE5555">
        <v>0</v>
      </c>
      <c r="AF5555">
        <v>0</v>
      </c>
      <c r="AQ5555">
        <v>2</v>
      </c>
      <c r="AR5555">
        <f t="shared" si="86"/>
        <v>0</v>
      </c>
      <c r="AS5555">
        <v>1</v>
      </c>
      <c r="AT5555" t="s">
        <v>134</v>
      </c>
      <c r="AU5555">
        <v>43</v>
      </c>
    </row>
    <row r="5556" spans="1:47">
      <c r="A5556" t="s">
        <v>19322</v>
      </c>
      <c r="C5556">
        <v>310</v>
      </c>
      <c r="D5556" t="s">
        <v>19253</v>
      </c>
      <c r="E5556">
        <v>911</v>
      </c>
      <c r="F5556" t="s">
        <v>10895</v>
      </c>
      <c r="G5556" t="s">
        <v>1783</v>
      </c>
      <c r="H5556" t="s">
        <v>13984</v>
      </c>
      <c r="I5556" t="s">
        <v>19323</v>
      </c>
      <c r="J5556">
        <v>0.87641000000000002</v>
      </c>
      <c r="K5556">
        <v>0</v>
      </c>
      <c r="L5556">
        <v>0</v>
      </c>
      <c r="M5556">
        <v>0</v>
      </c>
      <c r="N5556">
        <v>0</v>
      </c>
      <c r="P5556">
        <v>0</v>
      </c>
      <c r="Q5556">
        <v>0</v>
      </c>
      <c r="R5556">
        <v>0</v>
      </c>
      <c r="S5556" t="s">
        <v>223</v>
      </c>
      <c r="T5556">
        <v>0</v>
      </c>
      <c r="U5556" t="s">
        <v>19322</v>
      </c>
      <c r="V5556" t="s">
        <v>455</v>
      </c>
      <c r="W5556" t="s">
        <v>225</v>
      </c>
      <c r="Y5556">
        <v>0</v>
      </c>
      <c r="Z5556" t="s">
        <v>297</v>
      </c>
      <c r="AA5556" t="s">
        <v>223</v>
      </c>
      <c r="AB5556">
        <v>0</v>
      </c>
      <c r="AC5556">
        <v>0</v>
      </c>
      <c r="AD5556">
        <v>0</v>
      </c>
      <c r="AE5556">
        <v>0</v>
      </c>
      <c r="AF5556">
        <v>0</v>
      </c>
      <c r="AQ5556">
        <v>2</v>
      </c>
      <c r="AR5556">
        <f t="shared" si="86"/>
        <v>0</v>
      </c>
      <c r="AS5556">
        <v>1</v>
      </c>
      <c r="AT5556" t="s">
        <v>112</v>
      </c>
      <c r="AU5556">
        <v>20</v>
      </c>
    </row>
    <row r="5557" spans="1:47">
      <c r="A5557" t="s">
        <v>19324</v>
      </c>
      <c r="C5557">
        <v>310</v>
      </c>
      <c r="D5557" t="s">
        <v>19325</v>
      </c>
      <c r="E5557">
        <v>710</v>
      </c>
      <c r="F5557" t="s">
        <v>19326</v>
      </c>
      <c r="G5557" t="s">
        <v>324</v>
      </c>
      <c r="H5557" t="s">
        <v>19327</v>
      </c>
      <c r="I5557" t="s">
        <v>19328</v>
      </c>
      <c r="J5557">
        <v>152.67107999999999</v>
      </c>
      <c r="K5557">
        <v>1</v>
      </c>
      <c r="L5557">
        <v>1</v>
      </c>
      <c r="M5557">
        <v>1</v>
      </c>
      <c r="N5557">
        <v>1</v>
      </c>
      <c r="O5557" t="s">
        <v>225</v>
      </c>
      <c r="P5557">
        <v>0</v>
      </c>
      <c r="Q5557">
        <v>1</v>
      </c>
      <c r="R5557">
        <v>15900</v>
      </c>
      <c r="S5557" t="s">
        <v>223</v>
      </c>
      <c r="T5557">
        <v>15900</v>
      </c>
      <c r="U5557" t="s">
        <v>19324</v>
      </c>
      <c r="V5557" t="s">
        <v>224</v>
      </c>
      <c r="W5557" t="s">
        <v>225</v>
      </c>
      <c r="X5557" t="s">
        <v>225</v>
      </c>
      <c r="Y5557">
        <v>15900</v>
      </c>
      <c r="AB5557">
        <v>1</v>
      </c>
      <c r="AC5557">
        <v>1</v>
      </c>
      <c r="AD5557">
        <v>0</v>
      </c>
      <c r="AE5557">
        <v>518</v>
      </c>
      <c r="AF5557">
        <v>1</v>
      </c>
      <c r="AQ5557">
        <v>1</v>
      </c>
      <c r="AR5557">
        <f t="shared" si="86"/>
        <v>2.42</v>
      </c>
      <c r="AS5557">
        <v>1</v>
      </c>
      <c r="AT5557" t="s">
        <v>126</v>
      </c>
      <c r="AU5557">
        <v>34</v>
      </c>
    </row>
    <row r="5558" spans="1:47">
      <c r="A5558" t="s">
        <v>19329</v>
      </c>
      <c r="C5558">
        <v>310</v>
      </c>
      <c r="D5558" t="s">
        <v>19330</v>
      </c>
      <c r="E5558">
        <v>131</v>
      </c>
      <c r="F5558" t="s">
        <v>19331</v>
      </c>
      <c r="G5558" t="s">
        <v>1783</v>
      </c>
      <c r="H5558" t="s">
        <v>407</v>
      </c>
      <c r="I5558" t="s">
        <v>19332</v>
      </c>
      <c r="J5558">
        <v>2.1915800000000001</v>
      </c>
      <c r="K5558">
        <v>0</v>
      </c>
      <c r="L5558">
        <v>0</v>
      </c>
      <c r="M5558">
        <v>0</v>
      </c>
      <c r="N5558">
        <v>0</v>
      </c>
      <c r="P5558">
        <v>0</v>
      </c>
      <c r="Q5558">
        <v>0</v>
      </c>
      <c r="R5558">
        <v>0</v>
      </c>
      <c r="S5558" t="s">
        <v>223</v>
      </c>
      <c r="T5558">
        <v>0</v>
      </c>
      <c r="U5558" t="s">
        <v>19329</v>
      </c>
      <c r="Y5558">
        <v>0</v>
      </c>
      <c r="AB5558">
        <v>0</v>
      </c>
      <c r="AC5558">
        <v>0</v>
      </c>
      <c r="AD5558">
        <v>0</v>
      </c>
      <c r="AE5558">
        <v>0</v>
      </c>
      <c r="AF5558">
        <v>0</v>
      </c>
      <c r="AQ5558">
        <v>1</v>
      </c>
      <c r="AR5558">
        <f t="shared" si="86"/>
        <v>0</v>
      </c>
      <c r="AS5558">
        <v>1</v>
      </c>
      <c r="AT5558" t="s">
        <v>112</v>
      </c>
      <c r="AU5558">
        <v>20</v>
      </c>
    </row>
    <row r="5559" spans="1:47">
      <c r="A5559" t="s">
        <v>19333</v>
      </c>
      <c r="C5559">
        <v>310</v>
      </c>
      <c r="D5559" t="s">
        <v>18985</v>
      </c>
      <c r="E5559">
        <v>720</v>
      </c>
      <c r="F5559" t="s">
        <v>17661</v>
      </c>
      <c r="H5559" t="s">
        <v>1665</v>
      </c>
      <c r="I5559" t="s">
        <v>19334</v>
      </c>
      <c r="J5559">
        <v>5.0576100000000004</v>
      </c>
      <c r="K5559">
        <v>0</v>
      </c>
      <c r="L5559">
        <v>0</v>
      </c>
      <c r="M5559">
        <v>0</v>
      </c>
      <c r="N5559">
        <v>0</v>
      </c>
      <c r="P5559">
        <v>0</v>
      </c>
      <c r="Q5559">
        <v>0</v>
      </c>
      <c r="R5559">
        <v>0</v>
      </c>
      <c r="S5559" t="s">
        <v>223</v>
      </c>
      <c r="T5559">
        <v>0</v>
      </c>
      <c r="U5559" t="s">
        <v>19333</v>
      </c>
      <c r="Y5559">
        <v>0</v>
      </c>
      <c r="AB5559">
        <v>0</v>
      </c>
      <c r="AC5559">
        <v>0</v>
      </c>
      <c r="AD5559">
        <v>0</v>
      </c>
      <c r="AE5559">
        <v>0</v>
      </c>
      <c r="AF5559">
        <v>0</v>
      </c>
      <c r="AQ5559">
        <v>1</v>
      </c>
      <c r="AR5559">
        <f t="shared" si="86"/>
        <v>0</v>
      </c>
      <c r="AS5559">
        <v>1</v>
      </c>
      <c r="AT5559" t="s">
        <v>112</v>
      </c>
      <c r="AU5559">
        <v>20</v>
      </c>
    </row>
    <row r="5560" spans="1:47">
      <c r="A5560" t="s">
        <v>19335</v>
      </c>
      <c r="C5560">
        <v>310</v>
      </c>
      <c r="D5560" t="s">
        <v>19336</v>
      </c>
      <c r="E5560">
        <v>101</v>
      </c>
      <c r="F5560" t="s">
        <v>19337</v>
      </c>
      <c r="G5560" t="s">
        <v>1783</v>
      </c>
      <c r="H5560" t="s">
        <v>220</v>
      </c>
      <c r="I5560" t="s">
        <v>19338</v>
      </c>
      <c r="J5560">
        <v>3.26173</v>
      </c>
      <c r="K5560">
        <v>1</v>
      </c>
      <c r="L5560">
        <v>1</v>
      </c>
      <c r="M5560">
        <v>1</v>
      </c>
      <c r="N5560">
        <v>1</v>
      </c>
      <c r="O5560" t="s">
        <v>225</v>
      </c>
      <c r="P5560">
        <v>0</v>
      </c>
      <c r="Q5560">
        <v>1</v>
      </c>
      <c r="R5560">
        <v>19400</v>
      </c>
      <c r="S5560" t="s">
        <v>223</v>
      </c>
      <c r="T5560">
        <v>19400</v>
      </c>
      <c r="U5560" t="s">
        <v>19335</v>
      </c>
      <c r="V5560" t="s">
        <v>10030</v>
      </c>
      <c r="W5560" t="s">
        <v>225</v>
      </c>
      <c r="X5560" t="s">
        <v>225</v>
      </c>
      <c r="Y5560">
        <v>19400</v>
      </c>
      <c r="AB5560">
        <v>1</v>
      </c>
      <c r="AC5560">
        <v>1</v>
      </c>
      <c r="AD5560">
        <v>3</v>
      </c>
      <c r="AE5560">
        <v>1092</v>
      </c>
      <c r="AF5560">
        <v>1</v>
      </c>
      <c r="AQ5560">
        <v>1</v>
      </c>
      <c r="AR5560">
        <f t="shared" si="86"/>
        <v>4.6463999999999999</v>
      </c>
      <c r="AS5560">
        <v>1</v>
      </c>
      <c r="AT5560" t="s">
        <v>112</v>
      </c>
      <c r="AU5560">
        <v>20</v>
      </c>
    </row>
    <row r="5561" spans="1:47">
      <c r="A5561" t="s">
        <v>19339</v>
      </c>
      <c r="C5561">
        <v>310</v>
      </c>
      <c r="D5561" t="s">
        <v>19244</v>
      </c>
      <c r="E5561">
        <v>911</v>
      </c>
      <c r="F5561" t="s">
        <v>10895</v>
      </c>
      <c r="G5561" t="s">
        <v>1783</v>
      </c>
      <c r="H5561" t="s">
        <v>13984</v>
      </c>
      <c r="I5561" t="s">
        <v>19340</v>
      </c>
      <c r="J5561">
        <v>1.09436</v>
      </c>
      <c r="K5561">
        <v>0</v>
      </c>
      <c r="L5561">
        <v>0</v>
      </c>
      <c r="M5561">
        <v>0</v>
      </c>
      <c r="N5561">
        <v>0</v>
      </c>
      <c r="P5561">
        <v>0</v>
      </c>
      <c r="Q5561">
        <v>0</v>
      </c>
      <c r="R5561">
        <v>0</v>
      </c>
      <c r="S5561" t="s">
        <v>223</v>
      </c>
      <c r="T5561">
        <v>0</v>
      </c>
      <c r="U5561" t="s">
        <v>19339</v>
      </c>
      <c r="V5561" t="s">
        <v>455</v>
      </c>
      <c r="W5561" t="s">
        <v>225</v>
      </c>
      <c r="Y5561">
        <v>0</v>
      </c>
      <c r="Z5561" t="s">
        <v>297</v>
      </c>
      <c r="AA5561" t="s">
        <v>223</v>
      </c>
      <c r="AB5561">
        <v>0</v>
      </c>
      <c r="AC5561">
        <v>0</v>
      </c>
      <c r="AD5561">
        <v>0</v>
      </c>
      <c r="AE5561">
        <v>0</v>
      </c>
      <c r="AF5561">
        <v>0</v>
      </c>
      <c r="AQ5561">
        <v>2</v>
      </c>
      <c r="AR5561">
        <f t="shared" si="86"/>
        <v>0</v>
      </c>
      <c r="AS5561">
        <v>1</v>
      </c>
      <c r="AT5561" t="s">
        <v>112</v>
      </c>
      <c r="AU5561">
        <v>20</v>
      </c>
    </row>
    <row r="5562" spans="1:47">
      <c r="A5562" t="s">
        <v>19341</v>
      </c>
      <c r="C5562">
        <v>310</v>
      </c>
      <c r="D5562" t="s">
        <v>19342</v>
      </c>
      <c r="E5562">
        <v>316</v>
      </c>
      <c r="F5562" t="s">
        <v>19343</v>
      </c>
      <c r="G5562" t="s">
        <v>19058</v>
      </c>
      <c r="H5562" t="s">
        <v>11658</v>
      </c>
      <c r="I5562" t="s">
        <v>19344</v>
      </c>
      <c r="J5562">
        <v>1.2741800000000001</v>
      </c>
      <c r="K5562">
        <v>0</v>
      </c>
      <c r="L5562">
        <v>0</v>
      </c>
      <c r="M5562">
        <v>1</v>
      </c>
      <c r="N5562">
        <v>1</v>
      </c>
      <c r="O5562" t="s">
        <v>659</v>
      </c>
      <c r="P5562">
        <v>1</v>
      </c>
      <c r="Q5562">
        <v>0</v>
      </c>
      <c r="R5562">
        <v>0</v>
      </c>
      <c r="S5562" t="s">
        <v>223</v>
      </c>
      <c r="T5562">
        <v>0</v>
      </c>
      <c r="U5562" t="s">
        <v>19341</v>
      </c>
      <c r="X5562" t="s">
        <v>659</v>
      </c>
      <c r="Y5562">
        <v>0</v>
      </c>
      <c r="AB5562">
        <v>0</v>
      </c>
      <c r="AC5562">
        <v>0</v>
      </c>
      <c r="AD5562">
        <v>0</v>
      </c>
      <c r="AE5562">
        <v>4000</v>
      </c>
      <c r="AF5562">
        <v>1</v>
      </c>
      <c r="AQ5562">
        <v>1</v>
      </c>
      <c r="AR5562">
        <f t="shared" si="86"/>
        <v>0</v>
      </c>
      <c r="AS5562">
        <v>1</v>
      </c>
      <c r="AT5562" t="s">
        <v>134</v>
      </c>
      <c r="AU5562">
        <v>43</v>
      </c>
    </row>
    <row r="5563" spans="1:47">
      <c r="A5563" t="s">
        <v>19345</v>
      </c>
      <c r="C5563">
        <v>310</v>
      </c>
      <c r="D5563" t="s">
        <v>19253</v>
      </c>
      <c r="E5563">
        <v>911</v>
      </c>
      <c r="F5563" t="s">
        <v>10895</v>
      </c>
      <c r="G5563" t="s">
        <v>1783</v>
      </c>
      <c r="H5563" t="s">
        <v>13984</v>
      </c>
      <c r="I5563" t="s">
        <v>19346</v>
      </c>
      <c r="J5563">
        <v>0.77915000000000001</v>
      </c>
      <c r="K5563">
        <v>0</v>
      </c>
      <c r="L5563">
        <v>0</v>
      </c>
      <c r="M5563">
        <v>0</v>
      </c>
      <c r="N5563">
        <v>0</v>
      </c>
      <c r="P5563">
        <v>0</v>
      </c>
      <c r="Q5563">
        <v>0</v>
      </c>
      <c r="R5563">
        <v>0</v>
      </c>
      <c r="S5563" t="s">
        <v>223</v>
      </c>
      <c r="T5563">
        <v>0</v>
      </c>
      <c r="U5563" t="s">
        <v>19345</v>
      </c>
      <c r="V5563" t="s">
        <v>455</v>
      </c>
      <c r="W5563" t="s">
        <v>225</v>
      </c>
      <c r="Y5563">
        <v>0</v>
      </c>
      <c r="Z5563" t="s">
        <v>297</v>
      </c>
      <c r="AA5563" t="s">
        <v>223</v>
      </c>
      <c r="AB5563">
        <v>0</v>
      </c>
      <c r="AC5563">
        <v>0</v>
      </c>
      <c r="AD5563">
        <v>0</v>
      </c>
      <c r="AE5563">
        <v>0</v>
      </c>
      <c r="AF5563">
        <v>0</v>
      </c>
      <c r="AQ5563">
        <v>0</v>
      </c>
      <c r="AR5563">
        <f t="shared" si="86"/>
        <v>0</v>
      </c>
      <c r="AS5563">
        <v>1</v>
      </c>
      <c r="AT5563" t="s">
        <v>112</v>
      </c>
      <c r="AU5563">
        <v>20</v>
      </c>
    </row>
    <row r="5564" spans="1:47">
      <c r="A5564" t="s">
        <v>19347</v>
      </c>
      <c r="B5564" t="s">
        <v>293</v>
      </c>
      <c r="C5564">
        <v>310</v>
      </c>
      <c r="D5564" t="s">
        <v>19130</v>
      </c>
      <c r="E5564">
        <v>0</v>
      </c>
      <c r="J5564">
        <v>1.6954400000000001</v>
      </c>
      <c r="K5564">
        <v>0</v>
      </c>
      <c r="L5564">
        <v>0</v>
      </c>
      <c r="M5564">
        <v>1</v>
      </c>
      <c r="N5564">
        <v>1</v>
      </c>
      <c r="O5564" t="s">
        <v>659</v>
      </c>
      <c r="P5564">
        <v>0</v>
      </c>
      <c r="Q5564">
        <v>0</v>
      </c>
      <c r="R5564">
        <v>0</v>
      </c>
      <c r="S5564" t="s">
        <v>296</v>
      </c>
      <c r="T5564">
        <v>0</v>
      </c>
      <c r="X5564" t="s">
        <v>659</v>
      </c>
      <c r="Y5564">
        <v>0</v>
      </c>
      <c r="AB5564">
        <v>0</v>
      </c>
      <c r="AC5564">
        <v>0</v>
      </c>
      <c r="AD5564">
        <v>0</v>
      </c>
      <c r="AE5564">
        <v>0</v>
      </c>
      <c r="AF5564">
        <v>0</v>
      </c>
      <c r="AG5564" t="s">
        <v>845</v>
      </c>
      <c r="AQ5564">
        <v>1</v>
      </c>
      <c r="AR5564">
        <f t="shared" si="86"/>
        <v>0</v>
      </c>
      <c r="AS5564">
        <v>1</v>
      </c>
      <c r="AT5564" t="s">
        <v>132</v>
      </c>
      <c r="AU5564">
        <v>41</v>
      </c>
    </row>
    <row r="5565" spans="1:47">
      <c r="A5565" t="s">
        <v>19348</v>
      </c>
      <c r="C5565">
        <v>310</v>
      </c>
      <c r="D5565" t="s">
        <v>19349</v>
      </c>
      <c r="E5565">
        <v>440</v>
      </c>
      <c r="F5565" t="s">
        <v>19285</v>
      </c>
      <c r="G5565" t="s">
        <v>19058</v>
      </c>
      <c r="H5565" t="s">
        <v>19059</v>
      </c>
      <c r="I5565" t="s">
        <v>19350</v>
      </c>
      <c r="J5565">
        <v>0.97123000000000004</v>
      </c>
      <c r="K5565">
        <v>0</v>
      </c>
      <c r="L5565">
        <v>1</v>
      </c>
      <c r="M5565">
        <v>0</v>
      </c>
      <c r="N5565">
        <v>1</v>
      </c>
      <c r="P5565">
        <v>0</v>
      </c>
      <c r="Q5565">
        <v>1</v>
      </c>
      <c r="R5565">
        <v>25100</v>
      </c>
      <c r="S5565" t="s">
        <v>223</v>
      </c>
      <c r="T5565">
        <v>25100</v>
      </c>
      <c r="U5565" t="s">
        <v>19348</v>
      </c>
      <c r="X5565" t="s">
        <v>225</v>
      </c>
      <c r="Y5565">
        <v>25100</v>
      </c>
      <c r="AB5565">
        <v>0</v>
      </c>
      <c r="AC5565">
        <v>1</v>
      </c>
      <c r="AD5565">
        <v>0</v>
      </c>
      <c r="AE5565">
        <v>0</v>
      </c>
      <c r="AF5565">
        <v>0</v>
      </c>
      <c r="AQ5565">
        <v>1</v>
      </c>
      <c r="AR5565">
        <f t="shared" si="86"/>
        <v>0</v>
      </c>
      <c r="AS5565">
        <v>1</v>
      </c>
      <c r="AT5565" t="s">
        <v>134</v>
      </c>
      <c r="AU5565">
        <v>43</v>
      </c>
    </row>
    <row r="5566" spans="1:47">
      <c r="A5566" t="s">
        <v>19351</v>
      </c>
      <c r="B5566" t="s">
        <v>293</v>
      </c>
      <c r="C5566">
        <v>310</v>
      </c>
      <c r="D5566" t="s">
        <v>17185</v>
      </c>
      <c r="E5566">
        <v>0</v>
      </c>
      <c r="J5566">
        <v>82.252629999999996</v>
      </c>
      <c r="K5566">
        <v>0</v>
      </c>
      <c r="L5566">
        <v>0</v>
      </c>
      <c r="M5566">
        <v>0</v>
      </c>
      <c r="N5566">
        <v>0</v>
      </c>
      <c r="P5566">
        <v>0</v>
      </c>
      <c r="Q5566">
        <v>0</v>
      </c>
      <c r="R5566">
        <v>0</v>
      </c>
      <c r="S5566" t="s">
        <v>296</v>
      </c>
      <c r="T5566">
        <v>0</v>
      </c>
      <c r="Y5566">
        <v>0</v>
      </c>
      <c r="AB5566">
        <v>0</v>
      </c>
      <c r="AC5566">
        <v>0</v>
      </c>
      <c r="AD5566">
        <v>0</v>
      </c>
      <c r="AE5566">
        <v>0</v>
      </c>
      <c r="AF5566">
        <v>0</v>
      </c>
      <c r="AG5566" t="s">
        <v>845</v>
      </c>
      <c r="AQ5566">
        <v>3</v>
      </c>
      <c r="AR5566">
        <f t="shared" si="86"/>
        <v>0</v>
      </c>
      <c r="AS5566">
        <v>1</v>
      </c>
      <c r="AT5566" t="s">
        <v>130</v>
      </c>
      <c r="AU5566">
        <v>39</v>
      </c>
    </row>
    <row r="5567" spans="1:47">
      <c r="A5567" t="s">
        <v>19352</v>
      </c>
      <c r="C5567">
        <v>310</v>
      </c>
      <c r="D5567" t="s">
        <v>19353</v>
      </c>
      <c r="E5567">
        <v>400</v>
      </c>
      <c r="F5567" t="s">
        <v>19354</v>
      </c>
      <c r="G5567" t="s">
        <v>19058</v>
      </c>
      <c r="H5567" t="s">
        <v>10733</v>
      </c>
      <c r="I5567" t="s">
        <v>19355</v>
      </c>
      <c r="J5567">
        <v>2.3402099999999999</v>
      </c>
      <c r="K5567">
        <v>0</v>
      </c>
      <c r="L5567">
        <v>0</v>
      </c>
      <c r="M5567">
        <v>1</v>
      </c>
      <c r="N5567">
        <v>1</v>
      </c>
      <c r="O5567" t="s">
        <v>659</v>
      </c>
      <c r="P5567">
        <v>1</v>
      </c>
      <c r="Q5567">
        <v>1</v>
      </c>
      <c r="R5567">
        <v>11200</v>
      </c>
      <c r="S5567" t="s">
        <v>223</v>
      </c>
      <c r="T5567">
        <v>0</v>
      </c>
      <c r="U5567" t="s">
        <v>19352</v>
      </c>
      <c r="X5567" t="s">
        <v>659</v>
      </c>
      <c r="Y5567">
        <v>11200</v>
      </c>
      <c r="AB5567">
        <v>0</v>
      </c>
      <c r="AC5567">
        <v>0</v>
      </c>
      <c r="AD5567">
        <v>0</v>
      </c>
      <c r="AE5567">
        <v>33670</v>
      </c>
      <c r="AF5567">
        <v>2</v>
      </c>
      <c r="AQ5567">
        <v>1</v>
      </c>
      <c r="AR5567">
        <f t="shared" si="86"/>
        <v>0</v>
      </c>
      <c r="AS5567">
        <v>1</v>
      </c>
      <c r="AT5567" t="s">
        <v>134</v>
      </c>
      <c r="AU5567">
        <v>43</v>
      </c>
    </row>
    <row r="5568" spans="1:47">
      <c r="A5568" t="s">
        <v>19356</v>
      </c>
      <c r="C5568">
        <v>310</v>
      </c>
      <c r="D5568" t="s">
        <v>17822</v>
      </c>
      <c r="E5568">
        <v>710</v>
      </c>
      <c r="F5568" t="s">
        <v>17823</v>
      </c>
      <c r="H5568" t="s">
        <v>6034</v>
      </c>
      <c r="I5568" t="s">
        <v>19357</v>
      </c>
      <c r="J5568">
        <v>32.141509999999997</v>
      </c>
      <c r="K5568">
        <v>0</v>
      </c>
      <c r="L5568">
        <v>0</v>
      </c>
      <c r="M5568">
        <v>0</v>
      </c>
      <c r="N5568">
        <v>0</v>
      </c>
      <c r="P5568">
        <v>0</v>
      </c>
      <c r="Q5568">
        <v>0</v>
      </c>
      <c r="R5568">
        <v>0</v>
      </c>
      <c r="S5568" t="s">
        <v>223</v>
      </c>
      <c r="T5568">
        <v>0</v>
      </c>
      <c r="U5568" t="s">
        <v>19356</v>
      </c>
      <c r="Y5568">
        <v>0</v>
      </c>
      <c r="AB5568">
        <v>0</v>
      </c>
      <c r="AC5568">
        <v>0</v>
      </c>
      <c r="AD5568">
        <v>0</v>
      </c>
      <c r="AE5568">
        <v>0</v>
      </c>
      <c r="AF5568">
        <v>0</v>
      </c>
      <c r="AQ5568">
        <v>1</v>
      </c>
      <c r="AR5568">
        <f t="shared" si="86"/>
        <v>0</v>
      </c>
      <c r="AS5568">
        <v>1</v>
      </c>
      <c r="AT5568" t="s">
        <v>112</v>
      </c>
      <c r="AU5568">
        <v>20</v>
      </c>
    </row>
    <row r="5569" spans="1:47">
      <c r="A5569" t="s">
        <v>19358</v>
      </c>
      <c r="C5569">
        <v>310</v>
      </c>
      <c r="D5569" t="s">
        <v>19359</v>
      </c>
      <c r="E5569">
        <v>101</v>
      </c>
      <c r="F5569" t="s">
        <v>19360</v>
      </c>
      <c r="G5569" t="s">
        <v>324</v>
      </c>
      <c r="H5569" t="s">
        <v>220</v>
      </c>
      <c r="I5569" t="s">
        <v>19361</v>
      </c>
      <c r="J5569">
        <v>1.4164600000000001</v>
      </c>
      <c r="K5569">
        <v>1</v>
      </c>
      <c r="L5569">
        <v>1</v>
      </c>
      <c r="M5569">
        <v>1</v>
      </c>
      <c r="N5569">
        <v>1</v>
      </c>
      <c r="O5569" t="s">
        <v>225</v>
      </c>
      <c r="P5569">
        <v>0</v>
      </c>
      <c r="Q5569">
        <v>1</v>
      </c>
      <c r="R5569">
        <v>8700</v>
      </c>
      <c r="S5569" t="s">
        <v>243</v>
      </c>
      <c r="T5569">
        <v>8700</v>
      </c>
      <c r="U5569" t="s">
        <v>19358</v>
      </c>
      <c r="X5569" t="s">
        <v>225</v>
      </c>
      <c r="Y5569">
        <v>8700</v>
      </c>
      <c r="AB5569">
        <v>1</v>
      </c>
      <c r="AC5569">
        <v>1</v>
      </c>
      <c r="AD5569">
        <v>3</v>
      </c>
      <c r="AE5569">
        <v>1028</v>
      </c>
      <c r="AF5569">
        <v>1</v>
      </c>
      <c r="AQ5569">
        <v>2</v>
      </c>
      <c r="AR5569">
        <f t="shared" si="86"/>
        <v>2.42</v>
      </c>
      <c r="AS5569">
        <v>1</v>
      </c>
      <c r="AT5569" t="s">
        <v>126</v>
      </c>
      <c r="AU5569">
        <v>34</v>
      </c>
    </row>
    <row r="5570" spans="1:47">
      <c r="A5570" t="s">
        <v>19362</v>
      </c>
      <c r="B5570" t="s">
        <v>293</v>
      </c>
      <c r="C5570">
        <v>310</v>
      </c>
      <c r="E5570">
        <v>0</v>
      </c>
      <c r="J5570">
        <v>5.4586699999999997</v>
      </c>
      <c r="K5570">
        <v>0</v>
      </c>
      <c r="L5570">
        <v>0</v>
      </c>
      <c r="M5570">
        <v>0</v>
      </c>
      <c r="N5570">
        <v>0</v>
      </c>
      <c r="P5570">
        <v>0</v>
      </c>
      <c r="Q5570">
        <v>0</v>
      </c>
      <c r="R5570">
        <v>0</v>
      </c>
      <c r="S5570" t="s">
        <v>296</v>
      </c>
      <c r="T5570">
        <v>0</v>
      </c>
      <c r="Y5570">
        <v>0</v>
      </c>
      <c r="AB5570">
        <v>0</v>
      </c>
      <c r="AC5570">
        <v>0</v>
      </c>
      <c r="AD5570">
        <v>0</v>
      </c>
      <c r="AE5570">
        <v>0</v>
      </c>
      <c r="AF5570">
        <v>0</v>
      </c>
      <c r="AG5570" t="s">
        <v>845</v>
      </c>
      <c r="AQ5570">
        <v>0</v>
      </c>
      <c r="AR5570">
        <f t="shared" ref="AR5570:AR5633" si="87">AB5570*9.68*VLOOKUP(AU5570,atten,10,FALSE)</f>
        <v>0</v>
      </c>
      <c r="AS5570">
        <v>1</v>
      </c>
      <c r="AT5570" t="s">
        <v>112</v>
      </c>
      <c r="AU5570">
        <v>20</v>
      </c>
    </row>
    <row r="5571" spans="1:47">
      <c r="A5571" t="s">
        <v>19363</v>
      </c>
      <c r="C5571">
        <v>310</v>
      </c>
      <c r="D5571" t="s">
        <v>17822</v>
      </c>
      <c r="E5571">
        <v>132</v>
      </c>
      <c r="F5571" t="s">
        <v>18914</v>
      </c>
      <c r="G5571" t="s">
        <v>1783</v>
      </c>
      <c r="H5571" t="s">
        <v>260</v>
      </c>
      <c r="I5571" t="s">
        <v>19364</v>
      </c>
      <c r="J5571">
        <v>12.82878</v>
      </c>
      <c r="K5571">
        <v>0</v>
      </c>
      <c r="L5571">
        <v>0</v>
      </c>
      <c r="M5571">
        <v>0</v>
      </c>
      <c r="N5571">
        <v>0</v>
      </c>
      <c r="P5571">
        <v>0</v>
      </c>
      <c r="Q5571">
        <v>0</v>
      </c>
      <c r="R5571">
        <v>0</v>
      </c>
      <c r="S5571" t="s">
        <v>223</v>
      </c>
      <c r="T5571">
        <v>0</v>
      </c>
      <c r="U5571" t="s">
        <v>19363</v>
      </c>
      <c r="Y5571">
        <v>0</v>
      </c>
      <c r="AB5571">
        <v>0</v>
      </c>
      <c r="AC5571">
        <v>0</v>
      </c>
      <c r="AD5571">
        <v>0</v>
      </c>
      <c r="AE5571">
        <v>0</v>
      </c>
      <c r="AF5571">
        <v>0</v>
      </c>
      <c r="AQ5571">
        <v>1</v>
      </c>
      <c r="AR5571">
        <f t="shared" si="87"/>
        <v>0</v>
      </c>
      <c r="AS5571">
        <v>1</v>
      </c>
      <c r="AT5571" t="s">
        <v>112</v>
      </c>
      <c r="AU5571">
        <v>20</v>
      </c>
    </row>
    <row r="5572" spans="1:47">
      <c r="A5572" t="s">
        <v>19365</v>
      </c>
      <c r="B5572" t="s">
        <v>293</v>
      </c>
      <c r="C5572">
        <v>310</v>
      </c>
      <c r="E5572">
        <v>0</v>
      </c>
      <c r="J5572">
        <v>2.5258600000000002</v>
      </c>
      <c r="K5572">
        <v>0</v>
      </c>
      <c r="L5572">
        <v>0</v>
      </c>
      <c r="M5572">
        <v>0</v>
      </c>
      <c r="N5572">
        <v>0</v>
      </c>
      <c r="P5572">
        <v>0</v>
      </c>
      <c r="Q5572">
        <v>0</v>
      </c>
      <c r="R5572">
        <v>0</v>
      </c>
      <c r="S5572" t="s">
        <v>296</v>
      </c>
      <c r="T5572">
        <v>0</v>
      </c>
      <c r="Y5572">
        <v>0</v>
      </c>
      <c r="AB5572">
        <v>0</v>
      </c>
      <c r="AC5572">
        <v>0</v>
      </c>
      <c r="AD5572">
        <v>0</v>
      </c>
      <c r="AE5572">
        <v>0</v>
      </c>
      <c r="AF5572">
        <v>0</v>
      </c>
      <c r="AG5572" t="s">
        <v>845</v>
      </c>
      <c r="AQ5572">
        <v>1</v>
      </c>
      <c r="AR5572">
        <f t="shared" si="87"/>
        <v>0</v>
      </c>
      <c r="AS5572">
        <v>1</v>
      </c>
      <c r="AT5572" t="s">
        <v>134</v>
      </c>
      <c r="AU5572">
        <v>43</v>
      </c>
    </row>
    <row r="5573" spans="1:47">
      <c r="A5573" t="s">
        <v>19366</v>
      </c>
      <c r="C5573">
        <v>310</v>
      </c>
      <c r="D5573" t="s">
        <v>19244</v>
      </c>
      <c r="E5573">
        <v>911</v>
      </c>
      <c r="F5573" t="s">
        <v>10895</v>
      </c>
      <c r="G5573" t="s">
        <v>1783</v>
      </c>
      <c r="H5573" t="s">
        <v>13984</v>
      </c>
      <c r="I5573" t="s">
        <v>19367</v>
      </c>
      <c r="J5573">
        <v>0.86160999999999999</v>
      </c>
      <c r="K5573">
        <v>0</v>
      </c>
      <c r="L5573">
        <v>0</v>
      </c>
      <c r="M5573">
        <v>0</v>
      </c>
      <c r="N5573">
        <v>0</v>
      </c>
      <c r="P5573">
        <v>0</v>
      </c>
      <c r="Q5573">
        <v>0</v>
      </c>
      <c r="R5573">
        <v>0</v>
      </c>
      <c r="S5573" t="s">
        <v>223</v>
      </c>
      <c r="T5573">
        <v>0</v>
      </c>
      <c r="U5573" t="s">
        <v>19366</v>
      </c>
      <c r="V5573" t="s">
        <v>455</v>
      </c>
      <c r="W5573" t="s">
        <v>225</v>
      </c>
      <c r="Y5573">
        <v>0</v>
      </c>
      <c r="Z5573" t="s">
        <v>297</v>
      </c>
      <c r="AA5573" t="s">
        <v>223</v>
      </c>
      <c r="AB5573">
        <v>0</v>
      </c>
      <c r="AC5573">
        <v>0</v>
      </c>
      <c r="AD5573">
        <v>0</v>
      </c>
      <c r="AE5573">
        <v>0</v>
      </c>
      <c r="AF5573">
        <v>0</v>
      </c>
      <c r="AQ5573">
        <v>2</v>
      </c>
      <c r="AR5573">
        <f t="shared" si="87"/>
        <v>0</v>
      </c>
      <c r="AS5573">
        <v>1</v>
      </c>
      <c r="AT5573" t="s">
        <v>112</v>
      </c>
      <c r="AU5573">
        <v>20</v>
      </c>
    </row>
    <row r="5574" spans="1:47">
      <c r="A5574" t="s">
        <v>19368</v>
      </c>
      <c r="C5574">
        <v>310</v>
      </c>
      <c r="D5574" t="s">
        <v>19369</v>
      </c>
      <c r="E5574">
        <v>401</v>
      </c>
      <c r="F5574" t="s">
        <v>19370</v>
      </c>
      <c r="G5574" t="s">
        <v>19058</v>
      </c>
      <c r="H5574" t="s">
        <v>11345</v>
      </c>
      <c r="I5574" t="s">
        <v>19371</v>
      </c>
      <c r="J5574">
        <v>2.9177200000000001</v>
      </c>
      <c r="K5574">
        <v>0</v>
      </c>
      <c r="L5574">
        <v>0</v>
      </c>
      <c r="M5574">
        <v>1</v>
      </c>
      <c r="N5574">
        <v>1</v>
      </c>
      <c r="O5574" t="s">
        <v>659</v>
      </c>
      <c r="P5574">
        <v>1</v>
      </c>
      <c r="Q5574">
        <v>0</v>
      </c>
      <c r="R5574">
        <v>0</v>
      </c>
      <c r="S5574" t="s">
        <v>223</v>
      </c>
      <c r="T5574">
        <v>0</v>
      </c>
      <c r="U5574" t="s">
        <v>19368</v>
      </c>
      <c r="V5574" t="s">
        <v>933</v>
      </c>
      <c r="W5574" t="s">
        <v>659</v>
      </c>
      <c r="X5574" t="s">
        <v>659</v>
      </c>
      <c r="Y5574">
        <v>0</v>
      </c>
      <c r="AB5574">
        <v>0</v>
      </c>
      <c r="AC5574">
        <v>0</v>
      </c>
      <c r="AD5574">
        <v>0</v>
      </c>
      <c r="AE5574">
        <v>30000</v>
      </c>
      <c r="AF5574">
        <v>1</v>
      </c>
      <c r="AQ5574">
        <v>1</v>
      </c>
      <c r="AR5574">
        <f t="shared" si="87"/>
        <v>0</v>
      </c>
      <c r="AS5574">
        <v>1</v>
      </c>
      <c r="AT5574" t="s">
        <v>132</v>
      </c>
      <c r="AU5574">
        <v>41</v>
      </c>
    </row>
    <row r="5575" spans="1:47">
      <c r="A5575" t="s">
        <v>19372</v>
      </c>
      <c r="C5575">
        <v>310</v>
      </c>
      <c r="D5575" t="s">
        <v>18562</v>
      </c>
      <c r="E5575">
        <v>720</v>
      </c>
      <c r="F5575" t="s">
        <v>14663</v>
      </c>
      <c r="G5575" t="s">
        <v>1783</v>
      </c>
      <c r="H5575" t="s">
        <v>1665</v>
      </c>
      <c r="I5575" t="s">
        <v>19373</v>
      </c>
      <c r="J5575">
        <v>1.98177</v>
      </c>
      <c r="K5575">
        <v>0</v>
      </c>
      <c r="L5575">
        <v>0</v>
      </c>
      <c r="M5575">
        <v>0</v>
      </c>
      <c r="N5575">
        <v>0</v>
      </c>
      <c r="P5575">
        <v>0</v>
      </c>
      <c r="Q5575">
        <v>0</v>
      </c>
      <c r="R5575">
        <v>0</v>
      </c>
      <c r="S5575" t="s">
        <v>223</v>
      </c>
      <c r="T5575">
        <v>0</v>
      </c>
      <c r="U5575" t="s">
        <v>19372</v>
      </c>
      <c r="Y5575">
        <v>0</v>
      </c>
      <c r="AB5575">
        <v>0</v>
      </c>
      <c r="AC5575">
        <v>0</v>
      </c>
      <c r="AD5575">
        <v>0</v>
      </c>
      <c r="AE5575">
        <v>0</v>
      </c>
      <c r="AF5575">
        <v>0</v>
      </c>
      <c r="AQ5575">
        <v>1</v>
      </c>
      <c r="AR5575">
        <f t="shared" si="87"/>
        <v>0</v>
      </c>
      <c r="AS5575">
        <v>1</v>
      </c>
      <c r="AT5575" t="s">
        <v>112</v>
      </c>
      <c r="AU5575">
        <v>20</v>
      </c>
    </row>
    <row r="5576" spans="1:47">
      <c r="A5576" t="s">
        <v>19374</v>
      </c>
      <c r="C5576">
        <v>310</v>
      </c>
      <c r="D5576" t="s">
        <v>19375</v>
      </c>
      <c r="E5576">
        <v>132</v>
      </c>
      <c r="F5576" t="s">
        <v>14122</v>
      </c>
      <c r="G5576" t="s">
        <v>1783</v>
      </c>
      <c r="H5576" t="s">
        <v>260</v>
      </c>
      <c r="I5576" t="s">
        <v>19376</v>
      </c>
      <c r="J5576">
        <v>12.388299999999999</v>
      </c>
      <c r="K5576">
        <v>0</v>
      </c>
      <c r="L5576">
        <v>0</v>
      </c>
      <c r="M5576">
        <v>0</v>
      </c>
      <c r="N5576">
        <v>0</v>
      </c>
      <c r="P5576">
        <v>0</v>
      </c>
      <c r="Q5576">
        <v>0</v>
      </c>
      <c r="R5576">
        <v>0</v>
      </c>
      <c r="S5576" t="s">
        <v>223</v>
      </c>
      <c r="T5576">
        <v>0</v>
      </c>
      <c r="U5576" t="s">
        <v>19374</v>
      </c>
      <c r="Y5576">
        <v>0</v>
      </c>
      <c r="AB5576">
        <v>0</v>
      </c>
      <c r="AC5576">
        <v>0</v>
      </c>
      <c r="AD5576">
        <v>0</v>
      </c>
      <c r="AE5576">
        <v>0</v>
      </c>
      <c r="AF5576">
        <v>0</v>
      </c>
      <c r="AQ5576">
        <v>1</v>
      </c>
      <c r="AR5576">
        <f t="shared" si="87"/>
        <v>0</v>
      </c>
      <c r="AS5576">
        <v>1</v>
      </c>
      <c r="AT5576" t="s">
        <v>112</v>
      </c>
      <c r="AU5576">
        <v>20</v>
      </c>
    </row>
    <row r="5577" spans="1:47">
      <c r="A5577" t="s">
        <v>19377</v>
      </c>
      <c r="C5577">
        <v>310</v>
      </c>
      <c r="D5577" t="s">
        <v>19378</v>
      </c>
      <c r="E5577">
        <v>316</v>
      </c>
      <c r="F5577" t="s">
        <v>19379</v>
      </c>
      <c r="G5577" t="s">
        <v>19058</v>
      </c>
      <c r="H5577" t="s">
        <v>10705</v>
      </c>
      <c r="I5577" t="s">
        <v>19380</v>
      </c>
      <c r="J5577">
        <v>0.87285000000000001</v>
      </c>
      <c r="K5577">
        <v>1</v>
      </c>
      <c r="L5577">
        <v>1</v>
      </c>
      <c r="M5577">
        <v>1</v>
      </c>
      <c r="N5577">
        <v>1</v>
      </c>
      <c r="O5577" t="s">
        <v>225</v>
      </c>
      <c r="P5577">
        <v>0</v>
      </c>
      <c r="Q5577">
        <v>1</v>
      </c>
      <c r="R5577">
        <v>9600</v>
      </c>
      <c r="S5577" t="s">
        <v>223</v>
      </c>
      <c r="T5577">
        <v>9600</v>
      </c>
      <c r="U5577" t="s">
        <v>19377</v>
      </c>
      <c r="V5577" t="s">
        <v>933</v>
      </c>
      <c r="W5577" t="s">
        <v>659</v>
      </c>
      <c r="X5577" t="s">
        <v>225</v>
      </c>
      <c r="Y5577">
        <v>9600</v>
      </c>
      <c r="AB5577">
        <v>1</v>
      </c>
      <c r="AC5577">
        <v>1</v>
      </c>
      <c r="AD5577">
        <v>0</v>
      </c>
      <c r="AE5577">
        <v>7320</v>
      </c>
      <c r="AF5577">
        <v>1</v>
      </c>
      <c r="AQ5577">
        <v>1</v>
      </c>
      <c r="AR5577">
        <f t="shared" si="87"/>
        <v>9.68</v>
      </c>
      <c r="AS5577">
        <v>1</v>
      </c>
      <c r="AT5577" t="s">
        <v>134</v>
      </c>
      <c r="AU5577">
        <v>43</v>
      </c>
    </row>
    <row r="5578" spans="1:47">
      <c r="A5578" t="s">
        <v>19381</v>
      </c>
      <c r="C5578">
        <v>310</v>
      </c>
      <c r="D5578" t="s">
        <v>19382</v>
      </c>
      <c r="E5578">
        <v>101</v>
      </c>
      <c r="F5578" t="s">
        <v>19383</v>
      </c>
      <c r="G5578" t="s">
        <v>1783</v>
      </c>
      <c r="H5578" t="s">
        <v>220</v>
      </c>
      <c r="I5578" t="s">
        <v>19384</v>
      </c>
      <c r="J5578">
        <v>3.30905</v>
      </c>
      <c r="K5578">
        <v>1</v>
      </c>
      <c r="L5578">
        <v>1</v>
      </c>
      <c r="M5578">
        <v>1</v>
      </c>
      <c r="N5578">
        <v>1</v>
      </c>
      <c r="O5578" t="s">
        <v>225</v>
      </c>
      <c r="P5578">
        <v>0</v>
      </c>
      <c r="Q5578">
        <v>1</v>
      </c>
      <c r="R5578">
        <v>11100</v>
      </c>
      <c r="S5578" t="s">
        <v>223</v>
      </c>
      <c r="T5578">
        <v>11100</v>
      </c>
      <c r="U5578" t="s">
        <v>19381</v>
      </c>
      <c r="V5578" t="s">
        <v>10030</v>
      </c>
      <c r="W5578" t="s">
        <v>225</v>
      </c>
      <c r="X5578" t="s">
        <v>225</v>
      </c>
      <c r="Y5578">
        <v>11100</v>
      </c>
      <c r="AB5578">
        <v>1</v>
      </c>
      <c r="AC5578">
        <v>1</v>
      </c>
      <c r="AD5578">
        <v>3</v>
      </c>
      <c r="AE5578">
        <v>1306</v>
      </c>
      <c r="AF5578">
        <v>1.75</v>
      </c>
      <c r="AQ5578">
        <v>1</v>
      </c>
      <c r="AR5578">
        <f t="shared" si="87"/>
        <v>4.6463999999999999</v>
      </c>
      <c r="AS5578">
        <v>1</v>
      </c>
      <c r="AT5578" t="s">
        <v>112</v>
      </c>
      <c r="AU5578">
        <v>20</v>
      </c>
    </row>
    <row r="5579" spans="1:47">
      <c r="A5579" t="s">
        <v>19385</v>
      </c>
      <c r="C5579">
        <v>310</v>
      </c>
      <c r="D5579" t="s">
        <v>19386</v>
      </c>
      <c r="E5579">
        <v>132</v>
      </c>
      <c r="F5579" t="s">
        <v>19387</v>
      </c>
      <c r="G5579" t="s">
        <v>324</v>
      </c>
      <c r="H5579" t="s">
        <v>260</v>
      </c>
      <c r="I5579" t="s">
        <v>19388</v>
      </c>
      <c r="J5579">
        <v>0.93266000000000004</v>
      </c>
      <c r="K5579">
        <v>0</v>
      </c>
      <c r="L5579">
        <v>0</v>
      </c>
      <c r="M5579">
        <v>0</v>
      </c>
      <c r="N5579">
        <v>0</v>
      </c>
      <c r="P5579">
        <v>0</v>
      </c>
      <c r="Q5579">
        <v>0</v>
      </c>
      <c r="R5579">
        <v>0</v>
      </c>
      <c r="S5579" t="s">
        <v>223</v>
      </c>
      <c r="T5579">
        <v>0</v>
      </c>
      <c r="U5579" t="s">
        <v>19385</v>
      </c>
      <c r="Y5579">
        <v>0</v>
      </c>
      <c r="AB5579">
        <v>0</v>
      </c>
      <c r="AC5579">
        <v>0</v>
      </c>
      <c r="AD5579">
        <v>0</v>
      </c>
      <c r="AE5579">
        <v>0</v>
      </c>
      <c r="AF5579">
        <v>0</v>
      </c>
      <c r="AQ5579">
        <v>1</v>
      </c>
      <c r="AR5579">
        <f t="shared" si="87"/>
        <v>0</v>
      </c>
      <c r="AS5579">
        <v>1</v>
      </c>
      <c r="AT5579" t="s">
        <v>126</v>
      </c>
      <c r="AU5579">
        <v>34</v>
      </c>
    </row>
    <row r="5580" spans="1:47">
      <c r="A5580" t="s">
        <v>19389</v>
      </c>
      <c r="C5580">
        <v>310</v>
      </c>
      <c r="D5580" t="s">
        <v>19390</v>
      </c>
      <c r="E5580">
        <v>431</v>
      </c>
      <c r="F5580" t="s">
        <v>14663</v>
      </c>
      <c r="G5580" t="s">
        <v>11287</v>
      </c>
      <c r="H5580" t="s">
        <v>17923</v>
      </c>
      <c r="I5580" t="s">
        <v>19391</v>
      </c>
      <c r="J5580">
        <v>7.4677100000000003</v>
      </c>
      <c r="K5580">
        <v>0</v>
      </c>
      <c r="L5580">
        <v>0</v>
      </c>
      <c r="M5580">
        <v>0</v>
      </c>
      <c r="N5580">
        <v>0</v>
      </c>
      <c r="P5580">
        <v>0</v>
      </c>
      <c r="Q5580">
        <v>0</v>
      </c>
      <c r="R5580">
        <v>0</v>
      </c>
      <c r="S5580" t="s">
        <v>223</v>
      </c>
      <c r="T5580">
        <v>0</v>
      </c>
      <c r="U5580" t="s">
        <v>19389</v>
      </c>
      <c r="Y5580">
        <v>0</v>
      </c>
      <c r="AB5580">
        <v>0</v>
      </c>
      <c r="AC5580">
        <v>0</v>
      </c>
      <c r="AD5580">
        <v>0</v>
      </c>
      <c r="AE5580">
        <v>0</v>
      </c>
      <c r="AF5580">
        <v>0</v>
      </c>
      <c r="AQ5580">
        <v>1</v>
      </c>
      <c r="AR5580">
        <f t="shared" si="87"/>
        <v>0</v>
      </c>
      <c r="AS5580">
        <v>1</v>
      </c>
      <c r="AT5580" t="s">
        <v>132</v>
      </c>
      <c r="AU5580">
        <v>41</v>
      </c>
    </row>
    <row r="5581" spans="1:47">
      <c r="A5581" t="s">
        <v>19392</v>
      </c>
      <c r="C5581">
        <v>310</v>
      </c>
      <c r="D5581" t="s">
        <v>19393</v>
      </c>
      <c r="E5581">
        <v>400</v>
      </c>
      <c r="F5581" t="s">
        <v>19394</v>
      </c>
      <c r="G5581" t="s">
        <v>19058</v>
      </c>
      <c r="H5581" t="s">
        <v>10733</v>
      </c>
      <c r="I5581" t="s">
        <v>19395</v>
      </c>
      <c r="J5581">
        <v>1.5833299999999999</v>
      </c>
      <c r="K5581">
        <v>0</v>
      </c>
      <c r="L5581">
        <v>0</v>
      </c>
      <c r="M5581">
        <v>1</v>
      </c>
      <c r="N5581">
        <v>1</v>
      </c>
      <c r="O5581" t="s">
        <v>659</v>
      </c>
      <c r="P5581">
        <v>2</v>
      </c>
      <c r="Q5581">
        <v>2</v>
      </c>
      <c r="R5581">
        <v>19600</v>
      </c>
      <c r="S5581" t="s">
        <v>223</v>
      </c>
      <c r="T5581">
        <v>0</v>
      </c>
      <c r="U5581" t="s">
        <v>19392</v>
      </c>
      <c r="V5581" t="s">
        <v>933</v>
      </c>
      <c r="W5581" t="s">
        <v>659</v>
      </c>
      <c r="X5581" t="s">
        <v>659</v>
      </c>
      <c r="Y5581">
        <v>9800</v>
      </c>
      <c r="AB5581">
        <v>0</v>
      </c>
      <c r="AC5581">
        <v>0</v>
      </c>
      <c r="AD5581">
        <v>0</v>
      </c>
      <c r="AE5581">
        <v>6000</v>
      </c>
      <c r="AF5581">
        <v>1</v>
      </c>
      <c r="AQ5581">
        <v>1</v>
      </c>
      <c r="AR5581">
        <f t="shared" si="87"/>
        <v>0</v>
      </c>
      <c r="AS5581">
        <v>1</v>
      </c>
      <c r="AT5581" t="s">
        <v>132</v>
      </c>
      <c r="AU5581">
        <v>41</v>
      </c>
    </row>
    <row r="5582" spans="1:47">
      <c r="A5582" t="s">
        <v>19396</v>
      </c>
      <c r="C5582">
        <v>310</v>
      </c>
      <c r="D5582" t="s">
        <v>19244</v>
      </c>
      <c r="E5582">
        <v>911</v>
      </c>
      <c r="F5582" t="s">
        <v>10895</v>
      </c>
      <c r="G5582" t="s">
        <v>1783</v>
      </c>
      <c r="H5582" t="s">
        <v>13984</v>
      </c>
      <c r="I5582" t="s">
        <v>19397</v>
      </c>
      <c r="J5582">
        <v>0.74121000000000004</v>
      </c>
      <c r="K5582">
        <v>0</v>
      </c>
      <c r="L5582">
        <v>0</v>
      </c>
      <c r="M5582">
        <v>0</v>
      </c>
      <c r="N5582">
        <v>0</v>
      </c>
      <c r="P5582">
        <v>0</v>
      </c>
      <c r="Q5582">
        <v>0</v>
      </c>
      <c r="R5582">
        <v>0</v>
      </c>
      <c r="S5582" t="s">
        <v>223</v>
      </c>
      <c r="T5582">
        <v>0</v>
      </c>
      <c r="U5582" t="s">
        <v>19396</v>
      </c>
      <c r="V5582" t="s">
        <v>455</v>
      </c>
      <c r="W5582" t="s">
        <v>225</v>
      </c>
      <c r="Y5582">
        <v>0</v>
      </c>
      <c r="Z5582" t="s">
        <v>297</v>
      </c>
      <c r="AA5582" t="s">
        <v>223</v>
      </c>
      <c r="AB5582">
        <v>0</v>
      </c>
      <c r="AC5582">
        <v>0</v>
      </c>
      <c r="AD5582">
        <v>0</v>
      </c>
      <c r="AE5582">
        <v>0</v>
      </c>
      <c r="AF5582">
        <v>0</v>
      </c>
      <c r="AQ5582">
        <v>2</v>
      </c>
      <c r="AR5582">
        <f t="shared" si="87"/>
        <v>0</v>
      </c>
      <c r="AS5582">
        <v>1</v>
      </c>
      <c r="AT5582" t="s">
        <v>112</v>
      </c>
      <c r="AU5582">
        <v>20</v>
      </c>
    </row>
    <row r="5583" spans="1:47">
      <c r="A5583" t="s">
        <v>19398</v>
      </c>
      <c r="C5583">
        <v>310</v>
      </c>
      <c r="D5583" t="s">
        <v>19244</v>
      </c>
      <c r="E5583">
        <v>911</v>
      </c>
      <c r="F5583" t="s">
        <v>10895</v>
      </c>
      <c r="G5583" t="s">
        <v>1783</v>
      </c>
      <c r="H5583" t="s">
        <v>13984</v>
      </c>
      <c r="I5583" t="s">
        <v>19399</v>
      </c>
      <c r="J5583">
        <v>0.75271999999999994</v>
      </c>
      <c r="K5583">
        <v>0</v>
      </c>
      <c r="L5583">
        <v>0</v>
      </c>
      <c r="M5583">
        <v>0</v>
      </c>
      <c r="N5583">
        <v>0</v>
      </c>
      <c r="P5583">
        <v>0</v>
      </c>
      <c r="Q5583">
        <v>0</v>
      </c>
      <c r="R5583">
        <v>0</v>
      </c>
      <c r="S5583" t="s">
        <v>223</v>
      </c>
      <c r="T5583">
        <v>0</v>
      </c>
      <c r="U5583" t="s">
        <v>19398</v>
      </c>
      <c r="V5583" t="s">
        <v>455</v>
      </c>
      <c r="W5583" t="s">
        <v>225</v>
      </c>
      <c r="Y5583">
        <v>0</v>
      </c>
      <c r="Z5583" t="s">
        <v>297</v>
      </c>
      <c r="AA5583" t="s">
        <v>223</v>
      </c>
      <c r="AB5583">
        <v>0</v>
      </c>
      <c r="AC5583">
        <v>0</v>
      </c>
      <c r="AD5583">
        <v>0</v>
      </c>
      <c r="AE5583">
        <v>0</v>
      </c>
      <c r="AF5583">
        <v>0</v>
      </c>
      <c r="AQ5583">
        <v>0</v>
      </c>
      <c r="AR5583">
        <f t="shared" si="87"/>
        <v>0</v>
      </c>
      <c r="AS5583">
        <v>1</v>
      </c>
      <c r="AT5583" t="s">
        <v>112</v>
      </c>
      <c r="AU5583">
        <v>20</v>
      </c>
    </row>
    <row r="5584" spans="1:47">
      <c r="A5584" t="s">
        <v>19400</v>
      </c>
      <c r="C5584">
        <v>310</v>
      </c>
      <c r="D5584" t="s">
        <v>19401</v>
      </c>
      <c r="E5584">
        <v>109</v>
      </c>
      <c r="F5584" t="s">
        <v>19402</v>
      </c>
      <c r="G5584" t="s">
        <v>1783</v>
      </c>
      <c r="H5584" t="s">
        <v>743</v>
      </c>
      <c r="I5584" t="s">
        <v>19403</v>
      </c>
      <c r="J5584">
        <v>1.4333400000000001</v>
      </c>
      <c r="K5584">
        <v>2</v>
      </c>
      <c r="L5584">
        <v>2</v>
      </c>
      <c r="M5584">
        <v>2</v>
      </c>
      <c r="N5584">
        <v>2</v>
      </c>
      <c r="O5584" t="s">
        <v>225</v>
      </c>
      <c r="P5584">
        <v>0</v>
      </c>
      <c r="Q5584">
        <v>1</v>
      </c>
      <c r="R5584">
        <v>6300</v>
      </c>
      <c r="S5584" t="s">
        <v>223</v>
      </c>
      <c r="T5584">
        <v>6300</v>
      </c>
      <c r="U5584" t="s">
        <v>19400</v>
      </c>
      <c r="V5584" t="s">
        <v>455</v>
      </c>
      <c r="W5584" t="s">
        <v>225</v>
      </c>
      <c r="X5584" t="s">
        <v>225</v>
      </c>
      <c r="Y5584">
        <v>6300</v>
      </c>
      <c r="AB5584">
        <v>2</v>
      </c>
      <c r="AC5584">
        <v>2</v>
      </c>
      <c r="AD5584">
        <v>3</v>
      </c>
      <c r="AE5584">
        <v>1142</v>
      </c>
      <c r="AF5584">
        <v>1.75</v>
      </c>
      <c r="AQ5584">
        <v>2</v>
      </c>
      <c r="AR5584">
        <f t="shared" si="87"/>
        <v>9.2927999999999997</v>
      </c>
      <c r="AS5584">
        <v>1</v>
      </c>
      <c r="AT5584" t="s">
        <v>112</v>
      </c>
      <c r="AU5584">
        <v>20</v>
      </c>
    </row>
    <row r="5585" spans="1:47">
      <c r="A5585" t="s">
        <v>19404</v>
      </c>
      <c r="C5585">
        <v>310</v>
      </c>
      <c r="D5585" t="s">
        <v>19405</v>
      </c>
      <c r="E5585">
        <v>101</v>
      </c>
      <c r="F5585" t="s">
        <v>19406</v>
      </c>
      <c r="G5585" t="s">
        <v>324</v>
      </c>
      <c r="H5585" t="s">
        <v>220</v>
      </c>
      <c r="I5585" t="s">
        <v>19407</v>
      </c>
      <c r="J5585">
        <v>0.70860000000000001</v>
      </c>
      <c r="K5585">
        <v>1</v>
      </c>
      <c r="L5585">
        <v>1</v>
      </c>
      <c r="M5585">
        <v>1</v>
      </c>
      <c r="N5585">
        <v>1</v>
      </c>
      <c r="O5585" t="s">
        <v>225</v>
      </c>
      <c r="P5585">
        <v>0</v>
      </c>
      <c r="Q5585">
        <v>1</v>
      </c>
      <c r="R5585">
        <v>3500</v>
      </c>
      <c r="S5585" t="s">
        <v>223</v>
      </c>
      <c r="T5585">
        <v>3500</v>
      </c>
      <c r="U5585" t="s">
        <v>19404</v>
      </c>
      <c r="X5585" t="s">
        <v>225</v>
      </c>
      <c r="Y5585">
        <v>3500</v>
      </c>
      <c r="AB5585">
        <v>1</v>
      </c>
      <c r="AC5585">
        <v>1</v>
      </c>
      <c r="AD5585">
        <v>3</v>
      </c>
      <c r="AE5585">
        <v>1387</v>
      </c>
      <c r="AF5585">
        <v>1.75</v>
      </c>
      <c r="AQ5585">
        <v>1</v>
      </c>
      <c r="AR5585">
        <f t="shared" si="87"/>
        <v>2.42</v>
      </c>
      <c r="AS5585">
        <v>1</v>
      </c>
      <c r="AT5585" t="s">
        <v>126</v>
      </c>
      <c r="AU5585">
        <v>34</v>
      </c>
    </row>
    <row r="5586" spans="1:47">
      <c r="A5586" t="s">
        <v>19408</v>
      </c>
      <c r="C5586">
        <v>310</v>
      </c>
      <c r="D5586" t="s">
        <v>19409</v>
      </c>
      <c r="E5586">
        <v>316</v>
      </c>
      <c r="F5586" t="s">
        <v>19410</v>
      </c>
      <c r="G5586" t="s">
        <v>19058</v>
      </c>
      <c r="H5586" t="s">
        <v>10705</v>
      </c>
      <c r="I5586" t="s">
        <v>19411</v>
      </c>
      <c r="J5586">
        <v>3.17475</v>
      </c>
      <c r="K5586">
        <v>0</v>
      </c>
      <c r="L5586">
        <v>0</v>
      </c>
      <c r="M5586">
        <v>1</v>
      </c>
      <c r="N5586">
        <v>1</v>
      </c>
      <c r="O5586" t="s">
        <v>659</v>
      </c>
      <c r="P5586">
        <v>1</v>
      </c>
      <c r="Q5586">
        <v>1</v>
      </c>
      <c r="R5586">
        <v>11200</v>
      </c>
      <c r="S5586" t="s">
        <v>223</v>
      </c>
      <c r="T5586">
        <v>0</v>
      </c>
      <c r="U5586" t="s">
        <v>19408</v>
      </c>
      <c r="X5586" t="s">
        <v>659</v>
      </c>
      <c r="Y5586">
        <v>11200</v>
      </c>
      <c r="AB5586">
        <v>0</v>
      </c>
      <c r="AC5586">
        <v>0</v>
      </c>
      <c r="AD5586">
        <v>0</v>
      </c>
      <c r="AE5586">
        <v>39382</v>
      </c>
      <c r="AF5586">
        <v>2</v>
      </c>
      <c r="AQ5586">
        <v>1</v>
      </c>
      <c r="AR5586">
        <f t="shared" si="87"/>
        <v>0</v>
      </c>
      <c r="AS5586">
        <v>1</v>
      </c>
      <c r="AT5586" t="s">
        <v>134</v>
      </c>
      <c r="AU5586">
        <v>43</v>
      </c>
    </row>
    <row r="5587" spans="1:47">
      <c r="A5587" t="s">
        <v>19412</v>
      </c>
      <c r="C5587">
        <v>310</v>
      </c>
      <c r="D5587" t="s">
        <v>19413</v>
      </c>
      <c r="E5587">
        <v>403</v>
      </c>
      <c r="F5587" t="s">
        <v>19414</v>
      </c>
      <c r="G5587" t="s">
        <v>19058</v>
      </c>
      <c r="H5587" t="s">
        <v>17018</v>
      </c>
      <c r="I5587" t="s">
        <v>19415</v>
      </c>
      <c r="J5587">
        <v>0.74753000000000003</v>
      </c>
      <c r="K5587">
        <v>0</v>
      </c>
      <c r="L5587">
        <v>0</v>
      </c>
      <c r="M5587">
        <v>0</v>
      </c>
      <c r="N5587">
        <v>0</v>
      </c>
      <c r="P5587">
        <v>0</v>
      </c>
      <c r="Q5587">
        <v>0</v>
      </c>
      <c r="R5587">
        <v>0</v>
      </c>
      <c r="S5587" t="s">
        <v>243</v>
      </c>
      <c r="T5587">
        <v>0</v>
      </c>
      <c r="U5587" t="s">
        <v>19412</v>
      </c>
      <c r="V5587" t="s">
        <v>16288</v>
      </c>
      <c r="W5587" t="s">
        <v>225</v>
      </c>
      <c r="Y5587">
        <v>0</v>
      </c>
      <c r="AB5587">
        <v>0</v>
      </c>
      <c r="AC5587">
        <v>0</v>
      </c>
      <c r="AD5587">
        <v>0</v>
      </c>
      <c r="AE5587">
        <v>0</v>
      </c>
      <c r="AF5587">
        <v>0</v>
      </c>
      <c r="AQ5587">
        <v>2</v>
      </c>
      <c r="AR5587">
        <f t="shared" si="87"/>
        <v>0</v>
      </c>
      <c r="AS5587">
        <v>1</v>
      </c>
      <c r="AT5587" t="s">
        <v>134</v>
      </c>
      <c r="AU5587">
        <v>43</v>
      </c>
    </row>
    <row r="5588" spans="1:47">
      <c r="A5588" t="s">
        <v>19416</v>
      </c>
      <c r="C5588">
        <v>310</v>
      </c>
      <c r="D5588" t="s">
        <v>19244</v>
      </c>
      <c r="E5588">
        <v>911</v>
      </c>
      <c r="F5588" t="s">
        <v>10895</v>
      </c>
      <c r="G5588" t="s">
        <v>1783</v>
      </c>
      <c r="H5588" t="s">
        <v>13984</v>
      </c>
      <c r="I5588" t="s">
        <v>19417</v>
      </c>
      <c r="J5588">
        <v>0.67930000000000001</v>
      </c>
      <c r="K5588">
        <v>0</v>
      </c>
      <c r="L5588">
        <v>0</v>
      </c>
      <c r="M5588">
        <v>0</v>
      </c>
      <c r="N5588">
        <v>0</v>
      </c>
      <c r="P5588">
        <v>0</v>
      </c>
      <c r="Q5588">
        <v>0</v>
      </c>
      <c r="R5588">
        <v>0</v>
      </c>
      <c r="S5588" t="s">
        <v>223</v>
      </c>
      <c r="T5588">
        <v>0</v>
      </c>
      <c r="U5588" t="s">
        <v>19416</v>
      </c>
      <c r="V5588" t="s">
        <v>455</v>
      </c>
      <c r="W5588" t="s">
        <v>225</v>
      </c>
      <c r="Y5588">
        <v>0</v>
      </c>
      <c r="Z5588" t="s">
        <v>297</v>
      </c>
      <c r="AA5588" t="s">
        <v>223</v>
      </c>
      <c r="AB5588">
        <v>0</v>
      </c>
      <c r="AC5588">
        <v>0</v>
      </c>
      <c r="AD5588">
        <v>0</v>
      </c>
      <c r="AE5588">
        <v>0</v>
      </c>
      <c r="AF5588">
        <v>0</v>
      </c>
      <c r="AQ5588">
        <v>2</v>
      </c>
      <c r="AR5588">
        <f t="shared" si="87"/>
        <v>0</v>
      </c>
      <c r="AS5588">
        <v>1</v>
      </c>
      <c r="AT5588" t="s">
        <v>112</v>
      </c>
      <c r="AU5588">
        <v>20</v>
      </c>
    </row>
    <row r="5589" spans="1:47">
      <c r="A5589" t="s">
        <v>19418</v>
      </c>
      <c r="C5589">
        <v>310</v>
      </c>
      <c r="D5589" t="s">
        <v>18562</v>
      </c>
      <c r="E5589">
        <v>132</v>
      </c>
      <c r="F5589" t="s">
        <v>14122</v>
      </c>
      <c r="G5589" t="s">
        <v>1783</v>
      </c>
      <c r="H5589" t="s">
        <v>260</v>
      </c>
      <c r="I5589" t="s">
        <v>19419</v>
      </c>
      <c r="J5589">
        <v>0.15298</v>
      </c>
      <c r="K5589">
        <v>0</v>
      </c>
      <c r="L5589">
        <v>0</v>
      </c>
      <c r="M5589">
        <v>0</v>
      </c>
      <c r="N5589">
        <v>0</v>
      </c>
      <c r="P5589">
        <v>0</v>
      </c>
      <c r="Q5589">
        <v>0</v>
      </c>
      <c r="R5589">
        <v>0</v>
      </c>
      <c r="S5589" t="s">
        <v>223</v>
      </c>
      <c r="T5589">
        <v>0</v>
      </c>
      <c r="U5589" t="s">
        <v>19418</v>
      </c>
      <c r="Y5589">
        <v>0</v>
      </c>
      <c r="AB5589">
        <v>0</v>
      </c>
      <c r="AC5589">
        <v>0</v>
      </c>
      <c r="AD5589">
        <v>0</v>
      </c>
      <c r="AE5589">
        <v>0</v>
      </c>
      <c r="AF5589">
        <v>0</v>
      </c>
      <c r="AQ5589">
        <v>1</v>
      </c>
      <c r="AR5589">
        <f t="shared" si="87"/>
        <v>0</v>
      </c>
      <c r="AS5589">
        <v>1</v>
      </c>
      <c r="AT5589" t="s">
        <v>112</v>
      </c>
      <c r="AU5589">
        <v>20</v>
      </c>
    </row>
    <row r="5590" spans="1:47">
      <c r="A5590" t="s">
        <v>19420</v>
      </c>
      <c r="C5590">
        <v>310</v>
      </c>
      <c r="D5590" t="s">
        <v>19244</v>
      </c>
      <c r="E5590">
        <v>911</v>
      </c>
      <c r="F5590" t="s">
        <v>10895</v>
      </c>
      <c r="G5590" t="s">
        <v>1783</v>
      </c>
      <c r="H5590" t="s">
        <v>13984</v>
      </c>
      <c r="I5590" t="s">
        <v>19421</v>
      </c>
      <c r="J5590">
        <v>0.69425999999999999</v>
      </c>
      <c r="K5590">
        <v>0</v>
      </c>
      <c r="L5590">
        <v>0</v>
      </c>
      <c r="M5590">
        <v>0</v>
      </c>
      <c r="N5590">
        <v>0</v>
      </c>
      <c r="P5590">
        <v>0</v>
      </c>
      <c r="Q5590">
        <v>0</v>
      </c>
      <c r="R5590">
        <v>0</v>
      </c>
      <c r="S5590" t="s">
        <v>223</v>
      </c>
      <c r="T5590">
        <v>0</v>
      </c>
      <c r="U5590" t="s">
        <v>19420</v>
      </c>
      <c r="V5590" t="s">
        <v>455</v>
      </c>
      <c r="W5590" t="s">
        <v>225</v>
      </c>
      <c r="Y5590">
        <v>0</v>
      </c>
      <c r="Z5590" t="s">
        <v>297</v>
      </c>
      <c r="AA5590" t="s">
        <v>223</v>
      </c>
      <c r="AB5590">
        <v>0</v>
      </c>
      <c r="AC5590">
        <v>0</v>
      </c>
      <c r="AD5590">
        <v>0</v>
      </c>
      <c r="AE5590">
        <v>0</v>
      </c>
      <c r="AF5590">
        <v>0</v>
      </c>
      <c r="AQ5590">
        <v>0</v>
      </c>
      <c r="AR5590">
        <f t="shared" si="87"/>
        <v>0</v>
      </c>
      <c r="AS5590">
        <v>1</v>
      </c>
      <c r="AT5590" t="s">
        <v>112</v>
      </c>
      <c r="AU5590">
        <v>20</v>
      </c>
    </row>
    <row r="5591" spans="1:47">
      <c r="A5591" t="s">
        <v>19422</v>
      </c>
      <c r="C5591">
        <v>310</v>
      </c>
      <c r="D5591" t="s">
        <v>17822</v>
      </c>
      <c r="E5591">
        <v>903</v>
      </c>
      <c r="F5591" t="s">
        <v>1042</v>
      </c>
      <c r="G5591" t="s">
        <v>1783</v>
      </c>
      <c r="H5591" t="s">
        <v>833</v>
      </c>
      <c r="I5591" t="s">
        <v>19423</v>
      </c>
      <c r="J5591">
        <v>4.2472700000000003</v>
      </c>
      <c r="K5591">
        <v>0</v>
      </c>
      <c r="L5591">
        <v>0</v>
      </c>
      <c r="M5591">
        <v>0</v>
      </c>
      <c r="N5591">
        <v>0</v>
      </c>
      <c r="P5591">
        <v>0</v>
      </c>
      <c r="Q5591">
        <v>0</v>
      </c>
      <c r="R5591">
        <v>0</v>
      </c>
      <c r="S5591" t="s">
        <v>223</v>
      </c>
      <c r="T5591">
        <v>0</v>
      </c>
      <c r="U5591" t="s">
        <v>19422</v>
      </c>
      <c r="Y5591">
        <v>0</v>
      </c>
      <c r="Z5591" t="s">
        <v>297</v>
      </c>
      <c r="AA5591" t="s">
        <v>223</v>
      </c>
      <c r="AB5591">
        <v>0</v>
      </c>
      <c r="AC5591">
        <v>0</v>
      </c>
      <c r="AD5591">
        <v>0</v>
      </c>
      <c r="AE5591">
        <v>0</v>
      </c>
      <c r="AF5591">
        <v>0</v>
      </c>
      <c r="AQ5591">
        <v>1</v>
      </c>
      <c r="AR5591">
        <f t="shared" si="87"/>
        <v>0</v>
      </c>
      <c r="AS5591">
        <v>1</v>
      </c>
      <c r="AT5591" t="s">
        <v>112</v>
      </c>
      <c r="AU5591">
        <v>20</v>
      </c>
    </row>
    <row r="5592" spans="1:47">
      <c r="A5592" t="s">
        <v>19424</v>
      </c>
      <c r="C5592">
        <v>310</v>
      </c>
      <c r="D5592" t="s">
        <v>19425</v>
      </c>
      <c r="E5592">
        <v>390</v>
      </c>
      <c r="F5592" t="s">
        <v>19426</v>
      </c>
      <c r="G5592" t="s">
        <v>19058</v>
      </c>
      <c r="H5592" t="s">
        <v>10741</v>
      </c>
      <c r="I5592" t="s">
        <v>19427</v>
      </c>
      <c r="J5592">
        <v>1.0076000000000001</v>
      </c>
      <c r="K5592">
        <v>1</v>
      </c>
      <c r="L5592">
        <v>1</v>
      </c>
      <c r="M5592">
        <v>1</v>
      </c>
      <c r="N5592">
        <v>1</v>
      </c>
      <c r="O5592" t="s">
        <v>225</v>
      </c>
      <c r="P5592">
        <v>0</v>
      </c>
      <c r="Q5592">
        <v>1</v>
      </c>
      <c r="R5592">
        <v>0</v>
      </c>
      <c r="S5592" t="s">
        <v>223</v>
      </c>
      <c r="T5592">
        <v>0</v>
      </c>
      <c r="U5592" t="s">
        <v>19424</v>
      </c>
      <c r="V5592" t="s">
        <v>933</v>
      </c>
      <c r="W5592" t="s">
        <v>659</v>
      </c>
      <c r="X5592" t="s">
        <v>225</v>
      </c>
      <c r="Y5592">
        <v>0</v>
      </c>
      <c r="AB5592">
        <v>1</v>
      </c>
      <c r="AC5592">
        <v>1</v>
      </c>
      <c r="AD5592">
        <v>0</v>
      </c>
      <c r="AE5592">
        <v>0</v>
      </c>
      <c r="AF5592">
        <v>0</v>
      </c>
      <c r="AQ5592">
        <v>2</v>
      </c>
      <c r="AR5592">
        <f t="shared" si="87"/>
        <v>9.68</v>
      </c>
      <c r="AS5592">
        <v>1</v>
      </c>
      <c r="AT5592" t="s">
        <v>134</v>
      </c>
      <c r="AU5592">
        <v>43</v>
      </c>
    </row>
    <row r="5593" spans="1:47">
      <c r="A5593" t="s">
        <v>19428</v>
      </c>
      <c r="C5593">
        <v>310</v>
      </c>
      <c r="D5593" t="s">
        <v>15152</v>
      </c>
      <c r="E5593">
        <v>903</v>
      </c>
      <c r="F5593" t="s">
        <v>1042</v>
      </c>
      <c r="G5593" t="s">
        <v>1783</v>
      </c>
      <c r="H5593" t="s">
        <v>833</v>
      </c>
      <c r="I5593" t="s">
        <v>19429</v>
      </c>
      <c r="J5593">
        <v>2.01057</v>
      </c>
      <c r="K5593">
        <v>1</v>
      </c>
      <c r="L5593">
        <v>1</v>
      </c>
      <c r="M5593">
        <v>1</v>
      </c>
      <c r="N5593">
        <v>1</v>
      </c>
      <c r="O5593" t="s">
        <v>225</v>
      </c>
      <c r="P5593">
        <v>0</v>
      </c>
      <c r="Q5593">
        <v>0</v>
      </c>
      <c r="R5593">
        <v>0</v>
      </c>
      <c r="S5593" t="s">
        <v>223</v>
      </c>
      <c r="T5593">
        <v>0</v>
      </c>
      <c r="U5593" t="s">
        <v>19428</v>
      </c>
      <c r="X5593" t="s">
        <v>225</v>
      </c>
      <c r="Y5593">
        <v>0</v>
      </c>
      <c r="Z5593" t="s">
        <v>297</v>
      </c>
      <c r="AA5593" t="s">
        <v>223</v>
      </c>
      <c r="AB5593">
        <v>1</v>
      </c>
      <c r="AC5593">
        <v>1</v>
      </c>
      <c r="AD5593">
        <v>0</v>
      </c>
      <c r="AE5593">
        <v>0</v>
      </c>
      <c r="AF5593">
        <v>0</v>
      </c>
      <c r="AQ5593">
        <v>1</v>
      </c>
      <c r="AR5593">
        <f t="shared" si="87"/>
        <v>4.6463999999999999</v>
      </c>
      <c r="AS5593">
        <v>1</v>
      </c>
      <c r="AT5593" t="s">
        <v>112</v>
      </c>
      <c r="AU5593">
        <v>20</v>
      </c>
    </row>
    <row r="5594" spans="1:47">
      <c r="A5594" t="s">
        <v>19430</v>
      </c>
      <c r="C5594">
        <v>310</v>
      </c>
      <c r="D5594" t="s">
        <v>19431</v>
      </c>
      <c r="E5594">
        <v>401</v>
      </c>
      <c r="F5594" t="s">
        <v>19432</v>
      </c>
      <c r="G5594" t="s">
        <v>19058</v>
      </c>
      <c r="H5594" t="s">
        <v>11345</v>
      </c>
      <c r="I5594" t="s">
        <v>19433</v>
      </c>
      <c r="J5594">
        <v>2.3090600000000001</v>
      </c>
      <c r="K5594">
        <v>0</v>
      </c>
      <c r="L5594">
        <v>0</v>
      </c>
      <c r="M5594">
        <v>1</v>
      </c>
      <c r="N5594">
        <v>1</v>
      </c>
      <c r="O5594" t="s">
        <v>659</v>
      </c>
      <c r="P5594">
        <v>3</v>
      </c>
      <c r="Q5594">
        <v>6</v>
      </c>
      <c r="R5594">
        <v>51900</v>
      </c>
      <c r="S5594" t="s">
        <v>223</v>
      </c>
      <c r="T5594">
        <v>0</v>
      </c>
      <c r="U5594" t="s">
        <v>19430</v>
      </c>
      <c r="V5594" t="s">
        <v>933</v>
      </c>
      <c r="W5594" t="s">
        <v>659</v>
      </c>
      <c r="X5594" t="s">
        <v>659</v>
      </c>
      <c r="Y5594">
        <v>8650</v>
      </c>
      <c r="AB5594">
        <v>0</v>
      </c>
      <c r="AC5594">
        <v>0</v>
      </c>
      <c r="AD5594">
        <v>0</v>
      </c>
      <c r="AE5594">
        <v>119576</v>
      </c>
      <c r="AF5594">
        <v>1</v>
      </c>
      <c r="AQ5594">
        <v>1</v>
      </c>
      <c r="AR5594">
        <f t="shared" si="87"/>
        <v>0</v>
      </c>
      <c r="AS5594">
        <v>1</v>
      </c>
      <c r="AT5594" t="s">
        <v>132</v>
      </c>
      <c r="AU5594">
        <v>41</v>
      </c>
    </row>
    <row r="5595" spans="1:47">
      <c r="A5595" t="s">
        <v>19434</v>
      </c>
      <c r="C5595">
        <v>310</v>
      </c>
      <c r="D5595" t="s">
        <v>19435</v>
      </c>
      <c r="E5595">
        <v>101</v>
      </c>
      <c r="F5595" t="s">
        <v>19436</v>
      </c>
      <c r="G5595" t="s">
        <v>324</v>
      </c>
      <c r="H5595" t="s">
        <v>220</v>
      </c>
      <c r="I5595" t="s">
        <v>19437</v>
      </c>
      <c r="J5595">
        <v>0.71991000000000005</v>
      </c>
      <c r="K5595">
        <v>1</v>
      </c>
      <c r="L5595">
        <v>1</v>
      </c>
      <c r="M5595">
        <v>1</v>
      </c>
      <c r="N5595">
        <v>1</v>
      </c>
      <c r="O5595" t="s">
        <v>225</v>
      </c>
      <c r="P5595">
        <v>0</v>
      </c>
      <c r="Q5595">
        <v>1</v>
      </c>
      <c r="R5595">
        <v>14700</v>
      </c>
      <c r="S5595" t="s">
        <v>223</v>
      </c>
      <c r="T5595">
        <v>14700</v>
      </c>
      <c r="U5595" t="s">
        <v>19434</v>
      </c>
      <c r="X5595" t="s">
        <v>225</v>
      </c>
      <c r="Y5595">
        <v>14700</v>
      </c>
      <c r="AB5595">
        <v>1</v>
      </c>
      <c r="AC5595">
        <v>1</v>
      </c>
      <c r="AD5595">
        <v>3</v>
      </c>
      <c r="AE5595">
        <v>1484</v>
      </c>
      <c r="AF5595">
        <v>2</v>
      </c>
      <c r="AQ5595">
        <v>1</v>
      </c>
      <c r="AR5595">
        <f t="shared" si="87"/>
        <v>2.42</v>
      </c>
      <c r="AS5595">
        <v>1</v>
      </c>
      <c r="AT5595" t="s">
        <v>126</v>
      </c>
      <c r="AU5595">
        <v>34</v>
      </c>
    </row>
    <row r="5596" spans="1:47">
      <c r="A5596" t="s">
        <v>19438</v>
      </c>
      <c r="B5596" t="s">
        <v>293</v>
      </c>
      <c r="C5596">
        <v>310</v>
      </c>
      <c r="D5596" t="s">
        <v>19439</v>
      </c>
      <c r="E5596">
        <v>401</v>
      </c>
      <c r="F5596" t="s">
        <v>19440</v>
      </c>
      <c r="G5596" t="s">
        <v>19113</v>
      </c>
      <c r="H5596" t="s">
        <v>11345</v>
      </c>
      <c r="J5596">
        <v>3.5840000000000001</v>
      </c>
      <c r="K5596">
        <v>1</v>
      </c>
      <c r="L5596">
        <v>1</v>
      </c>
      <c r="M5596">
        <v>1</v>
      </c>
      <c r="N5596">
        <v>1</v>
      </c>
      <c r="O5596" t="s">
        <v>225</v>
      </c>
      <c r="P5596">
        <v>0</v>
      </c>
      <c r="Q5596">
        <v>0</v>
      </c>
      <c r="R5596">
        <v>0</v>
      </c>
      <c r="S5596" t="s">
        <v>296</v>
      </c>
      <c r="T5596">
        <v>0</v>
      </c>
      <c r="X5596" t="s">
        <v>225</v>
      </c>
      <c r="Y5596">
        <v>0</v>
      </c>
      <c r="AB5596">
        <v>1</v>
      </c>
      <c r="AC5596">
        <v>1</v>
      </c>
      <c r="AD5596">
        <v>0</v>
      </c>
      <c r="AE5596">
        <v>0</v>
      </c>
      <c r="AF5596">
        <v>0</v>
      </c>
      <c r="AG5596" t="s">
        <v>845</v>
      </c>
      <c r="AQ5596">
        <v>1</v>
      </c>
      <c r="AR5596">
        <f t="shared" si="87"/>
        <v>9.68</v>
      </c>
      <c r="AS5596">
        <v>1</v>
      </c>
      <c r="AT5596" t="s">
        <v>134</v>
      </c>
      <c r="AU5596">
        <v>43</v>
      </c>
    </row>
    <row r="5597" spans="1:47">
      <c r="A5597" t="s">
        <v>19441</v>
      </c>
      <c r="C5597">
        <v>310</v>
      </c>
      <c r="D5597" t="s">
        <v>19244</v>
      </c>
      <c r="E5597">
        <v>911</v>
      </c>
      <c r="F5597" t="s">
        <v>10895</v>
      </c>
      <c r="G5597" t="s">
        <v>1783</v>
      </c>
      <c r="H5597" t="s">
        <v>13984</v>
      </c>
      <c r="I5597" t="s">
        <v>19442</v>
      </c>
      <c r="J5597">
        <v>0.62192000000000003</v>
      </c>
      <c r="K5597">
        <v>0</v>
      </c>
      <c r="L5597">
        <v>0</v>
      </c>
      <c r="M5597">
        <v>0</v>
      </c>
      <c r="N5597">
        <v>0</v>
      </c>
      <c r="P5597">
        <v>0</v>
      </c>
      <c r="Q5597">
        <v>0</v>
      </c>
      <c r="R5597">
        <v>0</v>
      </c>
      <c r="S5597" t="s">
        <v>223</v>
      </c>
      <c r="T5597">
        <v>0</v>
      </c>
      <c r="U5597" t="s">
        <v>19441</v>
      </c>
      <c r="V5597" t="s">
        <v>455</v>
      </c>
      <c r="W5597" t="s">
        <v>225</v>
      </c>
      <c r="Y5597">
        <v>0</v>
      </c>
      <c r="Z5597" t="s">
        <v>297</v>
      </c>
      <c r="AA5597" t="s">
        <v>223</v>
      </c>
      <c r="AB5597">
        <v>0</v>
      </c>
      <c r="AC5597">
        <v>0</v>
      </c>
      <c r="AD5597">
        <v>0</v>
      </c>
      <c r="AE5597">
        <v>0</v>
      </c>
      <c r="AF5597">
        <v>0</v>
      </c>
      <c r="AQ5597">
        <v>0</v>
      </c>
      <c r="AR5597">
        <f t="shared" si="87"/>
        <v>0</v>
      </c>
      <c r="AS5597">
        <v>1</v>
      </c>
      <c r="AT5597" t="s">
        <v>112</v>
      </c>
      <c r="AU5597">
        <v>20</v>
      </c>
    </row>
    <row r="5598" spans="1:47">
      <c r="A5598" t="s">
        <v>19443</v>
      </c>
      <c r="C5598">
        <v>310</v>
      </c>
      <c r="D5598" t="s">
        <v>19244</v>
      </c>
      <c r="E5598">
        <v>911</v>
      </c>
      <c r="F5598" t="s">
        <v>10895</v>
      </c>
      <c r="G5598" t="s">
        <v>1783</v>
      </c>
      <c r="H5598" t="s">
        <v>13984</v>
      </c>
      <c r="I5598" t="s">
        <v>19444</v>
      </c>
      <c r="J5598">
        <v>0.61873999999999996</v>
      </c>
      <c r="K5598">
        <v>0</v>
      </c>
      <c r="L5598">
        <v>0</v>
      </c>
      <c r="M5598">
        <v>0</v>
      </c>
      <c r="N5598">
        <v>0</v>
      </c>
      <c r="P5598">
        <v>0</v>
      </c>
      <c r="Q5598">
        <v>0</v>
      </c>
      <c r="R5598">
        <v>0</v>
      </c>
      <c r="S5598" t="s">
        <v>223</v>
      </c>
      <c r="T5598">
        <v>0</v>
      </c>
      <c r="U5598" t="s">
        <v>19443</v>
      </c>
      <c r="V5598" t="s">
        <v>455</v>
      </c>
      <c r="W5598" t="s">
        <v>225</v>
      </c>
      <c r="Y5598">
        <v>0</v>
      </c>
      <c r="Z5598" t="s">
        <v>297</v>
      </c>
      <c r="AA5598" t="s">
        <v>223</v>
      </c>
      <c r="AB5598">
        <v>0</v>
      </c>
      <c r="AC5598">
        <v>0</v>
      </c>
      <c r="AD5598">
        <v>0</v>
      </c>
      <c r="AE5598">
        <v>0</v>
      </c>
      <c r="AF5598">
        <v>0</v>
      </c>
      <c r="AQ5598">
        <v>2</v>
      </c>
      <c r="AR5598">
        <f t="shared" si="87"/>
        <v>0</v>
      </c>
      <c r="AS5598">
        <v>1</v>
      </c>
      <c r="AT5598" t="s">
        <v>112</v>
      </c>
      <c r="AU5598">
        <v>20</v>
      </c>
    </row>
    <row r="5599" spans="1:47">
      <c r="A5599" t="s">
        <v>19445</v>
      </c>
      <c r="C5599">
        <v>310</v>
      </c>
      <c r="D5599" t="s">
        <v>19446</v>
      </c>
      <c r="E5599">
        <v>131</v>
      </c>
      <c r="F5599" t="s">
        <v>19447</v>
      </c>
      <c r="G5599" t="s">
        <v>1783</v>
      </c>
      <c r="H5599" t="s">
        <v>407</v>
      </c>
      <c r="I5599" t="s">
        <v>19448</v>
      </c>
      <c r="J5599">
        <v>3.5770499999999998</v>
      </c>
      <c r="K5599">
        <v>0</v>
      </c>
      <c r="L5599">
        <v>0</v>
      </c>
      <c r="M5599">
        <v>0</v>
      </c>
      <c r="N5599">
        <v>0</v>
      </c>
      <c r="P5599">
        <v>0</v>
      </c>
      <c r="Q5599">
        <v>0</v>
      </c>
      <c r="R5599">
        <v>0</v>
      </c>
      <c r="S5599" t="s">
        <v>223</v>
      </c>
      <c r="T5599">
        <v>0</v>
      </c>
      <c r="U5599" t="s">
        <v>19445</v>
      </c>
      <c r="Y5599">
        <v>0</v>
      </c>
      <c r="AB5599">
        <v>0</v>
      </c>
      <c r="AC5599">
        <v>0</v>
      </c>
      <c r="AD5599">
        <v>0</v>
      </c>
      <c r="AE5599">
        <v>0</v>
      </c>
      <c r="AF5599">
        <v>0</v>
      </c>
      <c r="AQ5599">
        <v>1</v>
      </c>
      <c r="AR5599">
        <f t="shared" si="87"/>
        <v>0</v>
      </c>
      <c r="AS5599">
        <v>1</v>
      </c>
      <c r="AT5599" t="s">
        <v>112</v>
      </c>
      <c r="AU5599">
        <v>20</v>
      </c>
    </row>
    <row r="5600" spans="1:47">
      <c r="A5600" t="s">
        <v>19449</v>
      </c>
      <c r="C5600">
        <v>310</v>
      </c>
      <c r="D5600" t="s">
        <v>19450</v>
      </c>
      <c r="E5600">
        <v>101</v>
      </c>
      <c r="F5600" t="s">
        <v>19451</v>
      </c>
      <c r="G5600" t="s">
        <v>1783</v>
      </c>
      <c r="H5600" t="s">
        <v>220</v>
      </c>
      <c r="I5600" t="s">
        <v>19452</v>
      </c>
      <c r="J5600">
        <v>3.32273</v>
      </c>
      <c r="K5600">
        <v>1</v>
      </c>
      <c r="L5600">
        <v>1</v>
      </c>
      <c r="M5600">
        <v>1</v>
      </c>
      <c r="N5600">
        <v>1</v>
      </c>
      <c r="O5600" t="s">
        <v>225</v>
      </c>
      <c r="P5600">
        <v>0</v>
      </c>
      <c r="Q5600">
        <v>1</v>
      </c>
      <c r="R5600">
        <v>8900</v>
      </c>
      <c r="S5600" t="s">
        <v>223</v>
      </c>
      <c r="T5600">
        <v>8900</v>
      </c>
      <c r="U5600" t="s">
        <v>19449</v>
      </c>
      <c r="V5600" t="s">
        <v>10030</v>
      </c>
      <c r="W5600" t="s">
        <v>225</v>
      </c>
      <c r="X5600" t="s">
        <v>225</v>
      </c>
      <c r="Y5600">
        <v>8900</v>
      </c>
      <c r="AB5600">
        <v>1</v>
      </c>
      <c r="AC5600">
        <v>1</v>
      </c>
      <c r="AD5600">
        <v>3</v>
      </c>
      <c r="AE5600">
        <v>960</v>
      </c>
      <c r="AF5600">
        <v>1</v>
      </c>
      <c r="AQ5600">
        <v>1</v>
      </c>
      <c r="AR5600">
        <f t="shared" si="87"/>
        <v>4.6463999999999999</v>
      </c>
      <c r="AS5600">
        <v>1</v>
      </c>
      <c r="AT5600" t="s">
        <v>112</v>
      </c>
      <c r="AU5600">
        <v>20</v>
      </c>
    </row>
    <row r="5601" spans="1:47">
      <c r="A5601" t="s">
        <v>19453</v>
      </c>
      <c r="B5601" t="s">
        <v>293</v>
      </c>
      <c r="C5601">
        <v>310</v>
      </c>
      <c r="D5601" t="s">
        <v>15927</v>
      </c>
      <c r="E5601">
        <v>0</v>
      </c>
      <c r="J5601">
        <v>104.09632999999999</v>
      </c>
      <c r="K5601">
        <v>0</v>
      </c>
      <c r="L5601">
        <v>0</v>
      </c>
      <c r="M5601">
        <v>0</v>
      </c>
      <c r="N5601">
        <v>0</v>
      </c>
      <c r="P5601">
        <v>0</v>
      </c>
      <c r="Q5601">
        <v>0</v>
      </c>
      <c r="R5601">
        <v>0</v>
      </c>
      <c r="S5601" t="s">
        <v>296</v>
      </c>
      <c r="T5601">
        <v>0</v>
      </c>
      <c r="Y5601">
        <v>0</v>
      </c>
      <c r="Z5601" t="s">
        <v>297</v>
      </c>
      <c r="AA5601" t="s">
        <v>223</v>
      </c>
      <c r="AB5601">
        <v>0</v>
      </c>
      <c r="AC5601">
        <v>0</v>
      </c>
      <c r="AD5601">
        <v>0</v>
      </c>
      <c r="AE5601">
        <v>0</v>
      </c>
      <c r="AF5601">
        <v>0</v>
      </c>
      <c r="AG5601" t="s">
        <v>845</v>
      </c>
      <c r="AQ5601">
        <v>3</v>
      </c>
      <c r="AR5601">
        <f t="shared" si="87"/>
        <v>0</v>
      </c>
      <c r="AS5601">
        <v>1</v>
      </c>
      <c r="AT5601" t="s">
        <v>112</v>
      </c>
      <c r="AU5601">
        <v>20</v>
      </c>
    </row>
    <row r="5602" spans="1:47">
      <c r="A5602" t="s">
        <v>19454</v>
      </c>
      <c r="C5602">
        <v>310</v>
      </c>
      <c r="D5602" t="s">
        <v>19455</v>
      </c>
      <c r="E5602">
        <v>440</v>
      </c>
      <c r="F5602" t="s">
        <v>19456</v>
      </c>
      <c r="G5602" t="s">
        <v>19058</v>
      </c>
      <c r="H5602" t="s">
        <v>19059</v>
      </c>
      <c r="I5602" t="s">
        <v>19457</v>
      </c>
      <c r="J5602">
        <v>1.0077199999999999</v>
      </c>
      <c r="K5602">
        <v>0</v>
      </c>
      <c r="L5602">
        <v>0</v>
      </c>
      <c r="M5602">
        <v>0</v>
      </c>
      <c r="N5602">
        <v>0</v>
      </c>
      <c r="P5602">
        <v>0</v>
      </c>
      <c r="Q5602">
        <v>3</v>
      </c>
      <c r="R5602">
        <v>6300</v>
      </c>
      <c r="S5602" t="s">
        <v>243</v>
      </c>
      <c r="T5602">
        <v>0</v>
      </c>
      <c r="U5602" t="s">
        <v>19454</v>
      </c>
      <c r="Y5602">
        <v>2100</v>
      </c>
      <c r="AB5602">
        <v>0</v>
      </c>
      <c r="AC5602">
        <v>0</v>
      </c>
      <c r="AD5602">
        <v>0</v>
      </c>
      <c r="AE5602">
        <v>0</v>
      </c>
      <c r="AF5602">
        <v>0</v>
      </c>
      <c r="AQ5602">
        <v>0</v>
      </c>
      <c r="AR5602">
        <f t="shared" si="87"/>
        <v>0</v>
      </c>
      <c r="AS5602">
        <v>1</v>
      </c>
      <c r="AT5602" t="s">
        <v>134</v>
      </c>
      <c r="AU5602">
        <v>43</v>
      </c>
    </row>
    <row r="5603" spans="1:47">
      <c r="A5603" t="s">
        <v>19458</v>
      </c>
      <c r="C5603">
        <v>310</v>
      </c>
      <c r="D5603" t="s">
        <v>19425</v>
      </c>
      <c r="E5603">
        <v>322</v>
      </c>
      <c r="F5603" t="s">
        <v>19459</v>
      </c>
      <c r="G5603" t="s">
        <v>19058</v>
      </c>
      <c r="H5603" t="s">
        <v>11146</v>
      </c>
      <c r="I5603" t="s">
        <v>19460</v>
      </c>
      <c r="J5603">
        <v>1.7523899999999999</v>
      </c>
      <c r="K5603">
        <v>1</v>
      </c>
      <c r="L5603">
        <v>1</v>
      </c>
      <c r="M5603">
        <v>1</v>
      </c>
      <c r="N5603">
        <v>1</v>
      </c>
      <c r="O5603" t="s">
        <v>225</v>
      </c>
      <c r="P5603">
        <v>0</v>
      </c>
      <c r="Q5603">
        <v>0</v>
      </c>
      <c r="R5603">
        <v>0</v>
      </c>
      <c r="S5603" t="s">
        <v>223</v>
      </c>
      <c r="T5603">
        <v>0</v>
      </c>
      <c r="U5603" t="s">
        <v>19458</v>
      </c>
      <c r="V5603" t="s">
        <v>933</v>
      </c>
      <c r="W5603" t="s">
        <v>659</v>
      </c>
      <c r="X5603" t="s">
        <v>225</v>
      </c>
      <c r="Y5603">
        <v>0</v>
      </c>
      <c r="AB5603">
        <v>1</v>
      </c>
      <c r="AC5603">
        <v>1</v>
      </c>
      <c r="AD5603">
        <v>0</v>
      </c>
      <c r="AE5603">
        <v>5287</v>
      </c>
      <c r="AF5603">
        <v>1</v>
      </c>
      <c r="AQ5603">
        <v>2</v>
      </c>
      <c r="AR5603">
        <f t="shared" si="87"/>
        <v>9.68</v>
      </c>
      <c r="AS5603">
        <v>1</v>
      </c>
      <c r="AT5603" t="s">
        <v>134</v>
      </c>
      <c r="AU5603">
        <v>43</v>
      </c>
    </row>
    <row r="5604" spans="1:47">
      <c r="A5604" t="s">
        <v>19461</v>
      </c>
      <c r="C5604">
        <v>310</v>
      </c>
      <c r="D5604" t="s">
        <v>19462</v>
      </c>
      <c r="E5604">
        <v>101</v>
      </c>
      <c r="F5604" t="s">
        <v>19463</v>
      </c>
      <c r="G5604" t="s">
        <v>324</v>
      </c>
      <c r="H5604" t="s">
        <v>220</v>
      </c>
      <c r="I5604" t="s">
        <v>19464</v>
      </c>
      <c r="J5604">
        <v>0.72694000000000003</v>
      </c>
      <c r="K5604">
        <v>1</v>
      </c>
      <c r="L5604">
        <v>1</v>
      </c>
      <c r="M5604">
        <v>1</v>
      </c>
      <c r="N5604">
        <v>1</v>
      </c>
      <c r="O5604" t="s">
        <v>225</v>
      </c>
      <c r="P5604">
        <v>0</v>
      </c>
      <c r="Q5604">
        <v>1</v>
      </c>
      <c r="R5604">
        <v>13200</v>
      </c>
      <c r="S5604" t="s">
        <v>223</v>
      </c>
      <c r="T5604">
        <v>13200</v>
      </c>
      <c r="U5604" t="s">
        <v>19461</v>
      </c>
      <c r="X5604" t="s">
        <v>225</v>
      </c>
      <c r="Y5604">
        <v>13200</v>
      </c>
      <c r="AB5604">
        <v>1</v>
      </c>
      <c r="AC5604">
        <v>1</v>
      </c>
      <c r="AD5604">
        <v>3</v>
      </c>
      <c r="AE5604">
        <v>1028</v>
      </c>
      <c r="AF5604">
        <v>1</v>
      </c>
      <c r="AQ5604">
        <v>1</v>
      </c>
      <c r="AR5604">
        <f t="shared" si="87"/>
        <v>2.42</v>
      </c>
      <c r="AS5604">
        <v>1</v>
      </c>
      <c r="AT5604" t="s">
        <v>126</v>
      </c>
      <c r="AU5604">
        <v>34</v>
      </c>
    </row>
    <row r="5605" spans="1:47">
      <c r="A5605" t="s">
        <v>19465</v>
      </c>
      <c r="C5605">
        <v>310</v>
      </c>
      <c r="D5605" t="s">
        <v>19244</v>
      </c>
      <c r="E5605">
        <v>911</v>
      </c>
      <c r="F5605" t="s">
        <v>10895</v>
      </c>
      <c r="G5605" t="s">
        <v>1783</v>
      </c>
      <c r="H5605" t="s">
        <v>13984</v>
      </c>
      <c r="I5605" t="s">
        <v>19466</v>
      </c>
      <c r="J5605">
        <v>0.73977000000000004</v>
      </c>
      <c r="K5605">
        <v>0</v>
      </c>
      <c r="L5605">
        <v>0</v>
      </c>
      <c r="M5605">
        <v>0</v>
      </c>
      <c r="N5605">
        <v>0</v>
      </c>
      <c r="P5605">
        <v>0</v>
      </c>
      <c r="Q5605">
        <v>0</v>
      </c>
      <c r="R5605">
        <v>0</v>
      </c>
      <c r="S5605" t="s">
        <v>223</v>
      </c>
      <c r="T5605">
        <v>0</v>
      </c>
      <c r="U5605" t="s">
        <v>19465</v>
      </c>
      <c r="V5605" t="s">
        <v>455</v>
      </c>
      <c r="W5605" t="s">
        <v>225</v>
      </c>
      <c r="Y5605">
        <v>0</v>
      </c>
      <c r="Z5605" t="s">
        <v>297</v>
      </c>
      <c r="AA5605" t="s">
        <v>223</v>
      </c>
      <c r="AB5605">
        <v>0</v>
      </c>
      <c r="AC5605">
        <v>0</v>
      </c>
      <c r="AD5605">
        <v>0</v>
      </c>
      <c r="AE5605">
        <v>0</v>
      </c>
      <c r="AF5605">
        <v>0</v>
      </c>
      <c r="AQ5605">
        <v>0</v>
      </c>
      <c r="AR5605">
        <f t="shared" si="87"/>
        <v>0</v>
      </c>
      <c r="AS5605">
        <v>1</v>
      </c>
      <c r="AT5605" t="s">
        <v>112</v>
      </c>
      <c r="AU5605">
        <v>20</v>
      </c>
    </row>
    <row r="5606" spans="1:47">
      <c r="A5606" t="s">
        <v>19467</v>
      </c>
      <c r="C5606">
        <v>310</v>
      </c>
      <c r="D5606" t="s">
        <v>19468</v>
      </c>
      <c r="E5606">
        <v>440</v>
      </c>
      <c r="F5606" t="s">
        <v>19432</v>
      </c>
      <c r="G5606" t="s">
        <v>19469</v>
      </c>
      <c r="H5606" t="s">
        <v>19059</v>
      </c>
      <c r="I5606" t="s">
        <v>19470</v>
      </c>
      <c r="J5606">
        <v>4.6153000000000004</v>
      </c>
      <c r="K5606">
        <v>0</v>
      </c>
      <c r="L5606">
        <v>0</v>
      </c>
      <c r="M5606">
        <v>1</v>
      </c>
      <c r="N5606">
        <v>1</v>
      </c>
      <c r="O5606" t="s">
        <v>659</v>
      </c>
      <c r="P5606">
        <v>0</v>
      </c>
      <c r="Q5606">
        <v>0</v>
      </c>
      <c r="R5606">
        <v>0</v>
      </c>
      <c r="S5606" t="s">
        <v>223</v>
      </c>
      <c r="T5606">
        <v>0</v>
      </c>
      <c r="U5606" t="s">
        <v>19467</v>
      </c>
      <c r="X5606" t="s">
        <v>659</v>
      </c>
      <c r="Y5606">
        <v>0</v>
      </c>
      <c r="AB5606">
        <v>0</v>
      </c>
      <c r="AC5606">
        <v>0</v>
      </c>
      <c r="AD5606">
        <v>0</v>
      </c>
      <c r="AE5606">
        <v>0</v>
      </c>
      <c r="AF5606">
        <v>0</v>
      </c>
      <c r="AQ5606">
        <v>1</v>
      </c>
      <c r="AR5606">
        <f t="shared" si="87"/>
        <v>0</v>
      </c>
      <c r="AS5606">
        <v>1</v>
      </c>
      <c r="AT5606" t="s">
        <v>134</v>
      </c>
      <c r="AU5606">
        <v>43</v>
      </c>
    </row>
    <row r="5607" spans="1:47">
      <c r="A5607" t="s">
        <v>19471</v>
      </c>
      <c r="C5607">
        <v>310</v>
      </c>
      <c r="D5607" t="s">
        <v>19472</v>
      </c>
      <c r="E5607">
        <v>131</v>
      </c>
      <c r="F5607" t="s">
        <v>19473</v>
      </c>
      <c r="G5607" t="s">
        <v>1783</v>
      </c>
      <c r="H5607" t="s">
        <v>407</v>
      </c>
      <c r="I5607" t="s">
        <v>19475</v>
      </c>
      <c r="J5607">
        <v>0.27399000000000001</v>
      </c>
      <c r="K5607">
        <v>0</v>
      </c>
      <c r="L5607">
        <v>0</v>
      </c>
      <c r="M5607">
        <v>0</v>
      </c>
      <c r="N5607">
        <v>0</v>
      </c>
      <c r="P5607">
        <v>0</v>
      </c>
      <c r="Q5607">
        <v>0</v>
      </c>
      <c r="R5607">
        <v>0</v>
      </c>
      <c r="S5607" t="s">
        <v>223</v>
      </c>
      <c r="T5607">
        <v>0</v>
      </c>
      <c r="U5607" t="s">
        <v>19471</v>
      </c>
      <c r="Y5607">
        <v>0</v>
      </c>
      <c r="AB5607">
        <v>0</v>
      </c>
      <c r="AC5607">
        <v>0</v>
      </c>
      <c r="AD5607">
        <v>0</v>
      </c>
      <c r="AE5607">
        <v>0</v>
      </c>
      <c r="AF5607">
        <v>0</v>
      </c>
      <c r="AQ5607">
        <v>1</v>
      </c>
      <c r="AR5607">
        <f t="shared" si="87"/>
        <v>0</v>
      </c>
      <c r="AS5607">
        <v>1</v>
      </c>
      <c r="AT5607" t="s">
        <v>112</v>
      </c>
      <c r="AU5607">
        <v>20</v>
      </c>
    </row>
    <row r="5608" spans="1:47">
      <c r="A5608" t="s">
        <v>19476</v>
      </c>
      <c r="C5608">
        <v>310</v>
      </c>
      <c r="D5608" t="s">
        <v>19477</v>
      </c>
      <c r="E5608">
        <v>132</v>
      </c>
      <c r="F5608" t="s">
        <v>19478</v>
      </c>
      <c r="G5608" t="s">
        <v>1783</v>
      </c>
      <c r="H5608" t="s">
        <v>260</v>
      </c>
      <c r="I5608" t="s">
        <v>19479</v>
      </c>
      <c r="J5608">
        <v>0.26812999999999998</v>
      </c>
      <c r="K5608">
        <v>0</v>
      </c>
      <c r="L5608">
        <v>0</v>
      </c>
      <c r="M5608">
        <v>0</v>
      </c>
      <c r="N5608">
        <v>0</v>
      </c>
      <c r="P5608">
        <v>0</v>
      </c>
      <c r="Q5608">
        <v>0</v>
      </c>
      <c r="R5608">
        <v>0</v>
      </c>
      <c r="S5608" t="s">
        <v>223</v>
      </c>
      <c r="T5608">
        <v>0</v>
      </c>
      <c r="U5608" t="s">
        <v>19476</v>
      </c>
      <c r="Y5608">
        <v>0</v>
      </c>
      <c r="AB5608">
        <v>0</v>
      </c>
      <c r="AC5608">
        <v>0</v>
      </c>
      <c r="AD5608">
        <v>0</v>
      </c>
      <c r="AE5608">
        <v>0</v>
      </c>
      <c r="AF5608">
        <v>0</v>
      </c>
      <c r="AQ5608">
        <v>1</v>
      </c>
      <c r="AR5608">
        <f t="shared" si="87"/>
        <v>0</v>
      </c>
      <c r="AS5608">
        <v>1</v>
      </c>
      <c r="AT5608" t="s">
        <v>112</v>
      </c>
      <c r="AU5608">
        <v>20</v>
      </c>
    </row>
    <row r="5609" spans="1:47">
      <c r="A5609" t="s">
        <v>19480</v>
      </c>
      <c r="C5609">
        <v>310</v>
      </c>
      <c r="D5609" t="s">
        <v>19481</v>
      </c>
      <c r="E5609">
        <v>101</v>
      </c>
      <c r="F5609" t="s">
        <v>19482</v>
      </c>
      <c r="G5609" t="s">
        <v>1783</v>
      </c>
      <c r="H5609" t="s">
        <v>220</v>
      </c>
      <c r="I5609" t="s">
        <v>19483</v>
      </c>
      <c r="J5609">
        <v>0.25670999999999999</v>
      </c>
      <c r="K5609">
        <v>1</v>
      </c>
      <c r="L5609">
        <v>1</v>
      </c>
      <c r="M5609">
        <v>1</v>
      </c>
      <c r="N5609">
        <v>1</v>
      </c>
      <c r="O5609" t="s">
        <v>225</v>
      </c>
      <c r="P5609">
        <v>0</v>
      </c>
      <c r="Q5609">
        <v>0</v>
      </c>
      <c r="R5609">
        <v>0</v>
      </c>
      <c r="S5609" t="s">
        <v>223</v>
      </c>
      <c r="T5609">
        <v>0</v>
      </c>
      <c r="U5609" t="s">
        <v>19480</v>
      </c>
      <c r="V5609" t="s">
        <v>10030</v>
      </c>
      <c r="W5609" t="s">
        <v>225</v>
      </c>
      <c r="X5609" t="s">
        <v>225</v>
      </c>
      <c r="Y5609">
        <v>0</v>
      </c>
      <c r="AB5609">
        <v>1</v>
      </c>
      <c r="AC5609">
        <v>1</v>
      </c>
      <c r="AD5609">
        <v>2</v>
      </c>
      <c r="AE5609">
        <v>768</v>
      </c>
      <c r="AF5609">
        <v>1</v>
      </c>
      <c r="AQ5609">
        <v>1</v>
      </c>
      <c r="AR5609">
        <f t="shared" si="87"/>
        <v>4.6463999999999999</v>
      </c>
      <c r="AS5609">
        <v>1</v>
      </c>
      <c r="AT5609" t="s">
        <v>112</v>
      </c>
      <c r="AU5609">
        <v>20</v>
      </c>
    </row>
    <row r="5610" spans="1:47">
      <c r="A5610" t="s">
        <v>19484</v>
      </c>
      <c r="C5610">
        <v>310</v>
      </c>
      <c r="D5610" t="s">
        <v>19485</v>
      </c>
      <c r="E5610">
        <v>132</v>
      </c>
      <c r="F5610" t="s">
        <v>19486</v>
      </c>
      <c r="G5610" t="s">
        <v>1783</v>
      </c>
      <c r="H5610" t="s">
        <v>260</v>
      </c>
      <c r="I5610" t="s">
        <v>19487</v>
      </c>
      <c r="J5610">
        <v>1.26447</v>
      </c>
      <c r="K5610">
        <v>0</v>
      </c>
      <c r="L5610">
        <v>0</v>
      </c>
      <c r="M5610">
        <v>0</v>
      </c>
      <c r="N5610">
        <v>0</v>
      </c>
      <c r="P5610">
        <v>0</v>
      </c>
      <c r="Q5610">
        <v>0</v>
      </c>
      <c r="R5610">
        <v>0</v>
      </c>
      <c r="S5610" t="s">
        <v>223</v>
      </c>
      <c r="T5610">
        <v>0</v>
      </c>
      <c r="U5610" t="s">
        <v>19484</v>
      </c>
      <c r="Y5610">
        <v>0</v>
      </c>
      <c r="AB5610">
        <v>0</v>
      </c>
      <c r="AC5610">
        <v>0</v>
      </c>
      <c r="AD5610">
        <v>0</v>
      </c>
      <c r="AE5610">
        <v>0</v>
      </c>
      <c r="AF5610">
        <v>0</v>
      </c>
      <c r="AQ5610">
        <v>0</v>
      </c>
      <c r="AR5610">
        <f t="shared" si="87"/>
        <v>0</v>
      </c>
      <c r="AS5610">
        <v>1</v>
      </c>
      <c r="AT5610" t="s">
        <v>112</v>
      </c>
      <c r="AU5610">
        <v>20</v>
      </c>
    </row>
    <row r="5611" spans="1:47">
      <c r="A5611" t="s">
        <v>19488</v>
      </c>
      <c r="C5611">
        <v>310</v>
      </c>
      <c r="D5611" t="s">
        <v>19489</v>
      </c>
      <c r="E5611">
        <v>101</v>
      </c>
      <c r="F5611" t="s">
        <v>19490</v>
      </c>
      <c r="G5611" t="s">
        <v>1783</v>
      </c>
      <c r="H5611" t="s">
        <v>220</v>
      </c>
      <c r="I5611" t="s">
        <v>19491</v>
      </c>
      <c r="J5611">
        <v>0.24504000000000001</v>
      </c>
      <c r="K5611">
        <v>1</v>
      </c>
      <c r="L5611">
        <v>1</v>
      </c>
      <c r="M5611">
        <v>1</v>
      </c>
      <c r="N5611">
        <v>1</v>
      </c>
      <c r="O5611" t="s">
        <v>225</v>
      </c>
      <c r="P5611">
        <v>0</v>
      </c>
      <c r="Q5611">
        <v>1</v>
      </c>
      <c r="R5611">
        <v>2900</v>
      </c>
      <c r="S5611" t="s">
        <v>223</v>
      </c>
      <c r="T5611">
        <v>2900</v>
      </c>
      <c r="U5611" t="s">
        <v>19488</v>
      </c>
      <c r="V5611" t="s">
        <v>224</v>
      </c>
      <c r="W5611" t="s">
        <v>225</v>
      </c>
      <c r="X5611" t="s">
        <v>225</v>
      </c>
      <c r="Y5611">
        <v>2900</v>
      </c>
      <c r="AB5611">
        <v>1</v>
      </c>
      <c r="AC5611">
        <v>1</v>
      </c>
      <c r="AD5611">
        <v>2</v>
      </c>
      <c r="AE5611">
        <v>768</v>
      </c>
      <c r="AF5611">
        <v>1</v>
      </c>
      <c r="AQ5611">
        <v>1</v>
      </c>
      <c r="AR5611">
        <f t="shared" si="87"/>
        <v>4.6463999999999999</v>
      </c>
      <c r="AS5611">
        <v>1</v>
      </c>
      <c r="AT5611" t="s">
        <v>112</v>
      </c>
      <c r="AU5611">
        <v>20</v>
      </c>
    </row>
    <row r="5612" spans="1:47">
      <c r="A5612" t="s">
        <v>19492</v>
      </c>
      <c r="C5612">
        <v>310</v>
      </c>
      <c r="D5612" t="s">
        <v>19493</v>
      </c>
      <c r="E5612">
        <v>101</v>
      </c>
      <c r="F5612" t="s">
        <v>19494</v>
      </c>
      <c r="G5612" t="s">
        <v>1783</v>
      </c>
      <c r="H5612" t="s">
        <v>220</v>
      </c>
      <c r="I5612" t="s">
        <v>19495</v>
      </c>
      <c r="J5612">
        <v>0.26916000000000001</v>
      </c>
      <c r="K5612">
        <v>1</v>
      </c>
      <c r="L5612">
        <v>1</v>
      </c>
      <c r="M5612">
        <v>1</v>
      </c>
      <c r="N5612">
        <v>1</v>
      </c>
      <c r="O5612" t="s">
        <v>225</v>
      </c>
      <c r="P5612">
        <v>0</v>
      </c>
      <c r="Q5612">
        <v>0</v>
      </c>
      <c r="R5612">
        <v>0</v>
      </c>
      <c r="S5612" t="s">
        <v>223</v>
      </c>
      <c r="T5612">
        <v>0</v>
      </c>
      <c r="U5612" t="s">
        <v>19492</v>
      </c>
      <c r="V5612" t="s">
        <v>224</v>
      </c>
      <c r="W5612" t="s">
        <v>225</v>
      </c>
      <c r="X5612" t="s">
        <v>225</v>
      </c>
      <c r="Y5612">
        <v>0</v>
      </c>
      <c r="AB5612">
        <v>1</v>
      </c>
      <c r="AC5612">
        <v>1</v>
      </c>
      <c r="AD5612">
        <v>2</v>
      </c>
      <c r="AE5612">
        <v>1724</v>
      </c>
      <c r="AF5612">
        <v>2</v>
      </c>
      <c r="AQ5612">
        <v>1</v>
      </c>
      <c r="AR5612">
        <f t="shared" si="87"/>
        <v>4.6463999999999999</v>
      </c>
      <c r="AS5612">
        <v>1</v>
      </c>
      <c r="AT5612" t="s">
        <v>112</v>
      </c>
      <c r="AU5612">
        <v>20</v>
      </c>
    </row>
    <row r="5613" spans="1:47">
      <c r="A5613" t="s">
        <v>19496</v>
      </c>
      <c r="C5613">
        <v>310</v>
      </c>
      <c r="D5613" t="s">
        <v>19497</v>
      </c>
      <c r="E5613">
        <v>101</v>
      </c>
      <c r="F5613" t="s">
        <v>19498</v>
      </c>
      <c r="G5613" t="s">
        <v>1783</v>
      </c>
      <c r="H5613" t="s">
        <v>220</v>
      </c>
      <c r="I5613" t="s">
        <v>19499</v>
      </c>
      <c r="J5613">
        <v>0.31814999999999999</v>
      </c>
      <c r="K5613">
        <v>1</v>
      </c>
      <c r="L5613">
        <v>1</v>
      </c>
      <c r="M5613">
        <v>1</v>
      </c>
      <c r="N5613">
        <v>1</v>
      </c>
      <c r="O5613" t="s">
        <v>225</v>
      </c>
      <c r="P5613">
        <v>0</v>
      </c>
      <c r="Q5613">
        <v>0</v>
      </c>
      <c r="R5613">
        <v>0</v>
      </c>
      <c r="S5613" t="s">
        <v>223</v>
      </c>
      <c r="T5613">
        <v>0</v>
      </c>
      <c r="U5613" t="s">
        <v>19496</v>
      </c>
      <c r="V5613" t="s">
        <v>10030</v>
      </c>
      <c r="W5613" t="s">
        <v>225</v>
      </c>
      <c r="X5613" t="s">
        <v>225</v>
      </c>
      <c r="Y5613">
        <v>0</v>
      </c>
      <c r="AB5613">
        <v>1</v>
      </c>
      <c r="AC5613">
        <v>1</v>
      </c>
      <c r="AD5613">
        <v>3</v>
      </c>
      <c r="AE5613">
        <v>1256</v>
      </c>
      <c r="AF5613">
        <v>1</v>
      </c>
      <c r="AQ5613">
        <v>1</v>
      </c>
      <c r="AR5613">
        <f t="shared" si="87"/>
        <v>4.6463999999999999</v>
      </c>
      <c r="AS5613">
        <v>1</v>
      </c>
      <c r="AT5613" t="s">
        <v>112</v>
      </c>
      <c r="AU5613">
        <v>20</v>
      </c>
    </row>
    <row r="5614" spans="1:47">
      <c r="A5614" t="s">
        <v>19500</v>
      </c>
      <c r="C5614">
        <v>310</v>
      </c>
      <c r="D5614" t="s">
        <v>19293</v>
      </c>
      <c r="E5614">
        <v>442</v>
      </c>
      <c r="F5614" t="s">
        <v>19501</v>
      </c>
      <c r="G5614" t="s">
        <v>19058</v>
      </c>
      <c r="H5614" t="s">
        <v>10824</v>
      </c>
      <c r="I5614" t="s">
        <v>19502</v>
      </c>
      <c r="J5614">
        <v>1.9483900000000001</v>
      </c>
      <c r="K5614">
        <v>0</v>
      </c>
      <c r="L5614">
        <v>0</v>
      </c>
      <c r="M5614">
        <v>0</v>
      </c>
      <c r="N5614">
        <v>0</v>
      </c>
      <c r="P5614">
        <v>0</v>
      </c>
      <c r="Q5614">
        <v>0</v>
      </c>
      <c r="R5614">
        <v>0</v>
      </c>
      <c r="S5614" t="s">
        <v>223</v>
      </c>
      <c r="T5614">
        <v>0</v>
      </c>
      <c r="U5614" t="s">
        <v>19500</v>
      </c>
      <c r="V5614" t="s">
        <v>933</v>
      </c>
      <c r="W5614" t="s">
        <v>659</v>
      </c>
      <c r="Y5614">
        <v>0</v>
      </c>
      <c r="AB5614">
        <v>0</v>
      </c>
      <c r="AC5614">
        <v>0</v>
      </c>
      <c r="AD5614">
        <v>0</v>
      </c>
      <c r="AE5614">
        <v>0</v>
      </c>
      <c r="AF5614">
        <v>0</v>
      </c>
      <c r="AQ5614">
        <v>1</v>
      </c>
      <c r="AR5614">
        <f t="shared" si="87"/>
        <v>0</v>
      </c>
      <c r="AS5614">
        <v>1</v>
      </c>
      <c r="AT5614" t="s">
        <v>132</v>
      </c>
      <c r="AU5614">
        <v>41</v>
      </c>
    </row>
    <row r="5615" spans="1:47">
      <c r="A5615" t="s">
        <v>19503</v>
      </c>
      <c r="C5615">
        <v>310</v>
      </c>
      <c r="D5615" t="s">
        <v>19504</v>
      </c>
      <c r="E5615">
        <v>132</v>
      </c>
      <c r="F5615" t="s">
        <v>19505</v>
      </c>
      <c r="G5615" t="s">
        <v>1783</v>
      </c>
      <c r="H5615" t="s">
        <v>260</v>
      </c>
      <c r="I5615" t="s">
        <v>19506</v>
      </c>
      <c r="J5615">
        <v>0.26101999999999997</v>
      </c>
      <c r="K5615">
        <v>0</v>
      </c>
      <c r="L5615">
        <v>0</v>
      </c>
      <c r="M5615">
        <v>0</v>
      </c>
      <c r="N5615">
        <v>0</v>
      </c>
      <c r="P5615">
        <v>0</v>
      </c>
      <c r="Q5615">
        <v>0</v>
      </c>
      <c r="R5615">
        <v>0</v>
      </c>
      <c r="S5615" t="s">
        <v>223</v>
      </c>
      <c r="T5615">
        <v>0</v>
      </c>
      <c r="U5615" t="s">
        <v>19503</v>
      </c>
      <c r="Y5615">
        <v>0</v>
      </c>
      <c r="AB5615">
        <v>0</v>
      </c>
      <c r="AC5615">
        <v>0</v>
      </c>
      <c r="AD5615">
        <v>0</v>
      </c>
      <c r="AE5615">
        <v>0</v>
      </c>
      <c r="AF5615">
        <v>0</v>
      </c>
      <c r="AQ5615">
        <v>1</v>
      </c>
      <c r="AR5615">
        <f t="shared" si="87"/>
        <v>0</v>
      </c>
      <c r="AS5615">
        <v>1</v>
      </c>
      <c r="AT5615" t="s">
        <v>112</v>
      </c>
      <c r="AU5615">
        <v>20</v>
      </c>
    </row>
    <row r="5616" spans="1:47">
      <c r="A5616" t="s">
        <v>19507</v>
      </c>
      <c r="C5616">
        <v>310</v>
      </c>
      <c r="D5616" t="s">
        <v>19508</v>
      </c>
      <c r="E5616">
        <v>101</v>
      </c>
      <c r="F5616" t="s">
        <v>19505</v>
      </c>
      <c r="G5616" t="s">
        <v>1783</v>
      </c>
      <c r="H5616" t="s">
        <v>220</v>
      </c>
      <c r="I5616" t="s">
        <v>19509</v>
      </c>
      <c r="J5616">
        <v>0.25130000000000002</v>
      </c>
      <c r="K5616">
        <v>1</v>
      </c>
      <c r="L5616">
        <v>1</v>
      </c>
      <c r="M5616">
        <v>1</v>
      </c>
      <c r="N5616">
        <v>1</v>
      </c>
      <c r="O5616" t="s">
        <v>225</v>
      </c>
      <c r="P5616">
        <v>0</v>
      </c>
      <c r="Q5616">
        <v>1</v>
      </c>
      <c r="R5616">
        <v>5400</v>
      </c>
      <c r="S5616" t="s">
        <v>223</v>
      </c>
      <c r="T5616">
        <v>5400</v>
      </c>
      <c r="U5616" t="s">
        <v>19507</v>
      </c>
      <c r="V5616" t="s">
        <v>10030</v>
      </c>
      <c r="W5616" t="s">
        <v>225</v>
      </c>
      <c r="X5616" t="s">
        <v>225</v>
      </c>
      <c r="Y5616">
        <v>5400</v>
      </c>
      <c r="AB5616">
        <v>1</v>
      </c>
      <c r="AC5616">
        <v>1</v>
      </c>
      <c r="AD5616">
        <v>2</v>
      </c>
      <c r="AE5616">
        <v>816</v>
      </c>
      <c r="AF5616">
        <v>1</v>
      </c>
      <c r="AQ5616">
        <v>1</v>
      </c>
      <c r="AR5616">
        <f t="shared" si="87"/>
        <v>4.6463999999999999</v>
      </c>
      <c r="AS5616">
        <v>1</v>
      </c>
      <c r="AT5616" t="s">
        <v>112</v>
      </c>
      <c r="AU5616">
        <v>20</v>
      </c>
    </row>
    <row r="5617" spans="1:47">
      <c r="A5617" t="s">
        <v>19510</v>
      </c>
      <c r="C5617">
        <v>310</v>
      </c>
      <c r="D5617" t="s">
        <v>19511</v>
      </c>
      <c r="E5617">
        <v>101</v>
      </c>
      <c r="F5617" t="s">
        <v>19512</v>
      </c>
      <c r="G5617" t="s">
        <v>1783</v>
      </c>
      <c r="H5617" t="s">
        <v>220</v>
      </c>
      <c r="I5617" t="s">
        <v>19513</v>
      </c>
      <c r="J5617">
        <v>0.30845</v>
      </c>
      <c r="K5617">
        <v>1</v>
      </c>
      <c r="L5617">
        <v>1</v>
      </c>
      <c r="M5617">
        <v>1</v>
      </c>
      <c r="N5617">
        <v>1</v>
      </c>
      <c r="O5617" t="s">
        <v>225</v>
      </c>
      <c r="P5617">
        <v>0</v>
      </c>
      <c r="Q5617">
        <v>1</v>
      </c>
      <c r="R5617">
        <v>5000</v>
      </c>
      <c r="S5617" t="s">
        <v>223</v>
      </c>
      <c r="T5617">
        <v>5000</v>
      </c>
      <c r="U5617" t="s">
        <v>19510</v>
      </c>
      <c r="V5617" t="s">
        <v>11931</v>
      </c>
      <c r="W5617" t="s">
        <v>659</v>
      </c>
      <c r="X5617" t="s">
        <v>225</v>
      </c>
      <c r="Y5617">
        <v>5000</v>
      </c>
      <c r="AB5617">
        <v>1</v>
      </c>
      <c r="AC5617">
        <v>1</v>
      </c>
      <c r="AD5617">
        <v>3</v>
      </c>
      <c r="AE5617">
        <v>1370</v>
      </c>
      <c r="AF5617">
        <v>1.75</v>
      </c>
      <c r="AQ5617">
        <v>1</v>
      </c>
      <c r="AR5617">
        <f t="shared" si="87"/>
        <v>4.6463999999999999</v>
      </c>
      <c r="AS5617">
        <v>1</v>
      </c>
      <c r="AT5617" t="s">
        <v>112</v>
      </c>
      <c r="AU5617">
        <v>20</v>
      </c>
    </row>
    <row r="5618" spans="1:47">
      <c r="A5618" t="s">
        <v>19514</v>
      </c>
      <c r="C5618">
        <v>310</v>
      </c>
      <c r="D5618" t="s">
        <v>19515</v>
      </c>
      <c r="E5618">
        <v>400</v>
      </c>
      <c r="F5618" t="s">
        <v>19516</v>
      </c>
      <c r="G5618" t="s">
        <v>19058</v>
      </c>
      <c r="H5618" t="s">
        <v>10733</v>
      </c>
      <c r="I5618" t="s">
        <v>19517</v>
      </c>
      <c r="J5618">
        <v>2.7591299999999999</v>
      </c>
      <c r="K5618">
        <v>0</v>
      </c>
      <c r="L5618">
        <v>0</v>
      </c>
      <c r="M5618">
        <v>1</v>
      </c>
      <c r="N5618">
        <v>1</v>
      </c>
      <c r="O5618" t="s">
        <v>659</v>
      </c>
      <c r="P5618">
        <v>1</v>
      </c>
      <c r="Q5618">
        <v>1</v>
      </c>
      <c r="R5618">
        <v>413200</v>
      </c>
      <c r="S5618" t="s">
        <v>223</v>
      </c>
      <c r="T5618">
        <v>0</v>
      </c>
      <c r="U5618" t="s">
        <v>19514</v>
      </c>
      <c r="V5618" t="s">
        <v>933</v>
      </c>
      <c r="W5618" t="s">
        <v>659</v>
      </c>
      <c r="X5618" t="s">
        <v>659</v>
      </c>
      <c r="Y5618">
        <v>413200</v>
      </c>
      <c r="AB5618">
        <v>0</v>
      </c>
      <c r="AC5618">
        <v>0</v>
      </c>
      <c r="AD5618">
        <v>0</v>
      </c>
      <c r="AE5618">
        <v>36895</v>
      </c>
      <c r="AF5618">
        <v>1</v>
      </c>
      <c r="AQ5618">
        <v>1</v>
      </c>
      <c r="AR5618">
        <f t="shared" si="87"/>
        <v>0</v>
      </c>
      <c r="AS5618">
        <v>1</v>
      </c>
      <c r="AT5618" t="s">
        <v>132</v>
      </c>
      <c r="AU5618">
        <v>41</v>
      </c>
    </row>
    <row r="5619" spans="1:47">
      <c r="A5619" t="s">
        <v>19518</v>
      </c>
      <c r="C5619">
        <v>310</v>
      </c>
      <c r="D5619" t="s">
        <v>19519</v>
      </c>
      <c r="E5619">
        <v>101</v>
      </c>
      <c r="F5619" t="s">
        <v>19520</v>
      </c>
      <c r="G5619" t="s">
        <v>1783</v>
      </c>
      <c r="H5619" t="s">
        <v>220</v>
      </c>
      <c r="I5619" t="s">
        <v>19521</v>
      </c>
      <c r="J5619">
        <v>0.54891000000000001</v>
      </c>
      <c r="K5619">
        <v>1</v>
      </c>
      <c r="L5619">
        <v>1</v>
      </c>
      <c r="M5619">
        <v>1</v>
      </c>
      <c r="N5619">
        <v>1</v>
      </c>
      <c r="O5619" t="s">
        <v>225</v>
      </c>
      <c r="P5619">
        <v>0</v>
      </c>
      <c r="Q5619">
        <v>0</v>
      </c>
      <c r="R5619">
        <v>0</v>
      </c>
      <c r="S5619" t="s">
        <v>223</v>
      </c>
      <c r="T5619">
        <v>0</v>
      </c>
      <c r="U5619" t="s">
        <v>19518</v>
      </c>
      <c r="V5619" t="s">
        <v>10030</v>
      </c>
      <c r="W5619" t="s">
        <v>225</v>
      </c>
      <c r="X5619" t="s">
        <v>225</v>
      </c>
      <c r="Y5619">
        <v>0</v>
      </c>
      <c r="AB5619">
        <v>1</v>
      </c>
      <c r="AC5619">
        <v>1</v>
      </c>
      <c r="AD5619">
        <v>3</v>
      </c>
      <c r="AE5619">
        <v>2808</v>
      </c>
      <c r="AF5619">
        <v>1.75</v>
      </c>
      <c r="AQ5619">
        <v>2</v>
      </c>
      <c r="AR5619">
        <f t="shared" si="87"/>
        <v>4.6463999999999999</v>
      </c>
      <c r="AS5619">
        <v>1</v>
      </c>
      <c r="AT5619" t="s">
        <v>112</v>
      </c>
      <c r="AU5619">
        <v>20</v>
      </c>
    </row>
    <row r="5620" spans="1:47">
      <c r="A5620" t="s">
        <v>19522</v>
      </c>
      <c r="C5620">
        <v>310</v>
      </c>
      <c r="D5620" t="s">
        <v>19523</v>
      </c>
      <c r="E5620">
        <v>101</v>
      </c>
      <c r="F5620" t="s">
        <v>19524</v>
      </c>
      <c r="G5620" t="s">
        <v>1783</v>
      </c>
      <c r="H5620" t="s">
        <v>220</v>
      </c>
      <c r="I5620" t="s">
        <v>19525</v>
      </c>
      <c r="J5620">
        <v>0.25507000000000002</v>
      </c>
      <c r="K5620">
        <v>1</v>
      </c>
      <c r="L5620">
        <v>1</v>
      </c>
      <c r="M5620">
        <v>1</v>
      </c>
      <c r="N5620">
        <v>1</v>
      </c>
      <c r="O5620" t="s">
        <v>225</v>
      </c>
      <c r="P5620">
        <v>0</v>
      </c>
      <c r="Q5620">
        <v>1</v>
      </c>
      <c r="R5620">
        <v>7300</v>
      </c>
      <c r="S5620" t="s">
        <v>223</v>
      </c>
      <c r="T5620">
        <v>7300</v>
      </c>
      <c r="U5620" t="s">
        <v>19522</v>
      </c>
      <c r="V5620" t="s">
        <v>224</v>
      </c>
      <c r="W5620" t="s">
        <v>225</v>
      </c>
      <c r="X5620" t="s">
        <v>225</v>
      </c>
      <c r="Y5620">
        <v>7300</v>
      </c>
      <c r="AB5620">
        <v>1</v>
      </c>
      <c r="AC5620">
        <v>1</v>
      </c>
      <c r="AD5620">
        <v>0</v>
      </c>
      <c r="AE5620">
        <v>620</v>
      </c>
      <c r="AF5620">
        <v>1.5</v>
      </c>
      <c r="AQ5620">
        <v>1</v>
      </c>
      <c r="AR5620">
        <f t="shared" si="87"/>
        <v>4.6463999999999999</v>
      </c>
      <c r="AS5620">
        <v>1</v>
      </c>
      <c r="AT5620" t="s">
        <v>112</v>
      </c>
      <c r="AU5620">
        <v>20</v>
      </c>
    </row>
    <row r="5621" spans="1:47">
      <c r="A5621" t="s">
        <v>19526</v>
      </c>
      <c r="C5621">
        <v>310</v>
      </c>
      <c r="D5621" t="s">
        <v>19527</v>
      </c>
      <c r="E5621">
        <v>101</v>
      </c>
      <c r="F5621" t="s">
        <v>19528</v>
      </c>
      <c r="G5621" t="s">
        <v>1783</v>
      </c>
      <c r="H5621" t="s">
        <v>220</v>
      </c>
      <c r="I5621" t="s">
        <v>19529</v>
      </c>
      <c r="J5621">
        <v>3.5098500000000001</v>
      </c>
      <c r="K5621">
        <v>1</v>
      </c>
      <c r="L5621">
        <v>1</v>
      </c>
      <c r="M5621">
        <v>1</v>
      </c>
      <c r="N5621">
        <v>1</v>
      </c>
      <c r="O5621" t="s">
        <v>225</v>
      </c>
      <c r="P5621">
        <v>0</v>
      </c>
      <c r="Q5621">
        <v>0</v>
      </c>
      <c r="R5621">
        <v>0</v>
      </c>
      <c r="S5621" t="s">
        <v>223</v>
      </c>
      <c r="T5621">
        <v>0</v>
      </c>
      <c r="U5621" t="s">
        <v>19526</v>
      </c>
      <c r="V5621" t="s">
        <v>10030</v>
      </c>
      <c r="W5621" t="s">
        <v>225</v>
      </c>
      <c r="X5621" t="s">
        <v>225</v>
      </c>
      <c r="Y5621">
        <v>0</v>
      </c>
      <c r="AB5621">
        <v>1</v>
      </c>
      <c r="AC5621">
        <v>1</v>
      </c>
      <c r="AD5621">
        <v>3</v>
      </c>
      <c r="AE5621">
        <v>1592</v>
      </c>
      <c r="AF5621">
        <v>2</v>
      </c>
      <c r="AQ5621">
        <v>1</v>
      </c>
      <c r="AR5621">
        <f t="shared" si="87"/>
        <v>4.6463999999999999</v>
      </c>
      <c r="AS5621">
        <v>1</v>
      </c>
      <c r="AT5621" t="s">
        <v>112</v>
      </c>
      <c r="AU5621">
        <v>20</v>
      </c>
    </row>
    <row r="5622" spans="1:47">
      <c r="A5622" t="s">
        <v>19530</v>
      </c>
      <c r="C5622">
        <v>310</v>
      </c>
      <c r="D5622" t="s">
        <v>19531</v>
      </c>
      <c r="E5622">
        <v>131</v>
      </c>
      <c r="F5622" t="s">
        <v>19532</v>
      </c>
      <c r="G5622" t="s">
        <v>1783</v>
      </c>
      <c r="H5622" t="s">
        <v>407</v>
      </c>
      <c r="I5622" t="s">
        <v>19533</v>
      </c>
      <c r="J5622">
        <v>0.24554000000000001</v>
      </c>
      <c r="K5622">
        <v>0</v>
      </c>
      <c r="L5622">
        <v>0</v>
      </c>
      <c r="M5622">
        <v>0</v>
      </c>
      <c r="N5622">
        <v>0</v>
      </c>
      <c r="P5622">
        <v>0</v>
      </c>
      <c r="Q5622">
        <v>0</v>
      </c>
      <c r="R5622">
        <v>0</v>
      </c>
      <c r="S5622" t="s">
        <v>223</v>
      </c>
      <c r="T5622">
        <v>0</v>
      </c>
      <c r="U5622" t="s">
        <v>19530</v>
      </c>
      <c r="Y5622">
        <v>0</v>
      </c>
      <c r="AB5622">
        <v>0</v>
      </c>
      <c r="AC5622">
        <v>0</v>
      </c>
      <c r="AD5622">
        <v>0</v>
      </c>
      <c r="AE5622">
        <v>0</v>
      </c>
      <c r="AF5622">
        <v>0</v>
      </c>
      <c r="AQ5622">
        <v>1</v>
      </c>
      <c r="AR5622">
        <f t="shared" si="87"/>
        <v>0</v>
      </c>
      <c r="AS5622">
        <v>1</v>
      </c>
      <c r="AT5622" t="s">
        <v>112</v>
      </c>
      <c r="AU5622">
        <v>20</v>
      </c>
    </row>
    <row r="5623" spans="1:47">
      <c r="A5623" t="s">
        <v>19534</v>
      </c>
      <c r="C5623">
        <v>310</v>
      </c>
      <c r="D5623" t="s">
        <v>19535</v>
      </c>
      <c r="E5623">
        <v>101</v>
      </c>
      <c r="F5623" t="s">
        <v>19532</v>
      </c>
      <c r="G5623" t="s">
        <v>1783</v>
      </c>
      <c r="H5623" t="s">
        <v>220</v>
      </c>
      <c r="I5623" t="s">
        <v>19536</v>
      </c>
      <c r="J5623">
        <v>0.52780000000000005</v>
      </c>
      <c r="K5623">
        <v>1</v>
      </c>
      <c r="L5623">
        <v>1</v>
      </c>
      <c r="M5623">
        <v>1</v>
      </c>
      <c r="N5623">
        <v>1</v>
      </c>
      <c r="O5623" t="s">
        <v>225</v>
      </c>
      <c r="P5623">
        <v>0</v>
      </c>
      <c r="Q5623">
        <v>1</v>
      </c>
      <c r="R5623">
        <v>8300</v>
      </c>
      <c r="S5623" t="s">
        <v>223</v>
      </c>
      <c r="T5623">
        <v>8300</v>
      </c>
      <c r="U5623" t="s">
        <v>19534</v>
      </c>
      <c r="V5623" t="s">
        <v>10030</v>
      </c>
      <c r="W5623" t="s">
        <v>225</v>
      </c>
      <c r="X5623" t="s">
        <v>225</v>
      </c>
      <c r="Y5623">
        <v>8300</v>
      </c>
      <c r="AB5623">
        <v>1</v>
      </c>
      <c r="AC5623">
        <v>1</v>
      </c>
      <c r="AD5623">
        <v>3</v>
      </c>
      <c r="AE5623">
        <v>1224</v>
      </c>
      <c r="AF5623">
        <v>1.75</v>
      </c>
      <c r="AQ5623">
        <v>2</v>
      </c>
      <c r="AR5623">
        <f t="shared" si="87"/>
        <v>4.6463999999999999</v>
      </c>
      <c r="AS5623">
        <v>1</v>
      </c>
      <c r="AT5623" t="s">
        <v>112</v>
      </c>
      <c r="AU5623">
        <v>20</v>
      </c>
    </row>
    <row r="5624" spans="1:47">
      <c r="A5624" t="s">
        <v>19537</v>
      </c>
      <c r="C5624">
        <v>310</v>
      </c>
      <c r="D5624" t="s">
        <v>19244</v>
      </c>
      <c r="E5624">
        <v>911</v>
      </c>
      <c r="F5624" t="s">
        <v>10895</v>
      </c>
      <c r="G5624" t="s">
        <v>1783</v>
      </c>
      <c r="H5624" t="s">
        <v>13984</v>
      </c>
      <c r="I5624" t="s">
        <v>19538</v>
      </c>
      <c r="J5624">
        <v>0.61207</v>
      </c>
      <c r="K5624">
        <v>0</v>
      </c>
      <c r="L5624">
        <v>0</v>
      </c>
      <c r="M5624">
        <v>0</v>
      </c>
      <c r="N5624">
        <v>0</v>
      </c>
      <c r="P5624">
        <v>0</v>
      </c>
      <c r="Q5624">
        <v>0</v>
      </c>
      <c r="R5624">
        <v>0</v>
      </c>
      <c r="S5624" t="s">
        <v>223</v>
      </c>
      <c r="T5624">
        <v>0</v>
      </c>
      <c r="U5624" t="s">
        <v>19537</v>
      </c>
      <c r="V5624" t="s">
        <v>455</v>
      </c>
      <c r="W5624" t="s">
        <v>225</v>
      </c>
      <c r="Y5624">
        <v>0</v>
      </c>
      <c r="Z5624" t="s">
        <v>297</v>
      </c>
      <c r="AA5624" t="s">
        <v>223</v>
      </c>
      <c r="AB5624">
        <v>0</v>
      </c>
      <c r="AC5624">
        <v>0</v>
      </c>
      <c r="AD5624">
        <v>0</v>
      </c>
      <c r="AE5624">
        <v>0</v>
      </c>
      <c r="AF5624">
        <v>0</v>
      </c>
      <c r="AQ5624">
        <v>0</v>
      </c>
      <c r="AR5624">
        <f t="shared" si="87"/>
        <v>0</v>
      </c>
      <c r="AS5624">
        <v>1</v>
      </c>
      <c r="AT5624" t="s">
        <v>112</v>
      </c>
      <c r="AU5624">
        <v>20</v>
      </c>
    </row>
    <row r="5625" spans="1:47">
      <c r="A5625" t="s">
        <v>19539</v>
      </c>
      <c r="C5625">
        <v>310</v>
      </c>
      <c r="D5625" t="s">
        <v>19540</v>
      </c>
      <c r="E5625">
        <v>101</v>
      </c>
      <c r="F5625" t="s">
        <v>19541</v>
      </c>
      <c r="G5625" t="s">
        <v>1783</v>
      </c>
      <c r="H5625" t="s">
        <v>220</v>
      </c>
      <c r="I5625" t="s">
        <v>19542</v>
      </c>
      <c r="J5625">
        <v>0.48259000000000002</v>
      </c>
      <c r="K5625">
        <v>1</v>
      </c>
      <c r="L5625">
        <v>1</v>
      </c>
      <c r="M5625">
        <v>1</v>
      </c>
      <c r="N5625">
        <v>1</v>
      </c>
      <c r="O5625" t="s">
        <v>225</v>
      </c>
      <c r="P5625">
        <v>0</v>
      </c>
      <c r="Q5625">
        <v>1</v>
      </c>
      <c r="R5625">
        <v>1800</v>
      </c>
      <c r="S5625" t="s">
        <v>223</v>
      </c>
      <c r="T5625">
        <v>1800</v>
      </c>
      <c r="U5625" t="s">
        <v>19539</v>
      </c>
      <c r="V5625" t="s">
        <v>224</v>
      </c>
      <c r="W5625" t="s">
        <v>225</v>
      </c>
      <c r="X5625" t="s">
        <v>225</v>
      </c>
      <c r="Y5625">
        <v>1800</v>
      </c>
      <c r="AB5625">
        <v>1</v>
      </c>
      <c r="AC5625">
        <v>1</v>
      </c>
      <c r="AD5625">
        <v>3</v>
      </c>
      <c r="AE5625">
        <v>1658</v>
      </c>
      <c r="AF5625">
        <v>2</v>
      </c>
      <c r="AQ5625">
        <v>1</v>
      </c>
      <c r="AR5625">
        <f t="shared" si="87"/>
        <v>4.6463999999999999</v>
      </c>
      <c r="AS5625">
        <v>1</v>
      </c>
      <c r="AT5625" t="s">
        <v>112</v>
      </c>
      <c r="AU5625">
        <v>20</v>
      </c>
    </row>
    <row r="5626" spans="1:47">
      <c r="A5626" t="s">
        <v>19543</v>
      </c>
      <c r="C5626">
        <v>310</v>
      </c>
      <c r="D5626" t="s">
        <v>19544</v>
      </c>
      <c r="E5626">
        <v>101</v>
      </c>
      <c r="F5626" t="s">
        <v>19545</v>
      </c>
      <c r="G5626" t="s">
        <v>324</v>
      </c>
      <c r="H5626" t="s">
        <v>220</v>
      </c>
      <c r="I5626" t="s">
        <v>19546</v>
      </c>
      <c r="J5626">
        <v>0.71865999999999997</v>
      </c>
      <c r="K5626">
        <v>1</v>
      </c>
      <c r="L5626">
        <v>1</v>
      </c>
      <c r="M5626">
        <v>1</v>
      </c>
      <c r="N5626">
        <v>1</v>
      </c>
      <c r="O5626" t="s">
        <v>225</v>
      </c>
      <c r="P5626">
        <v>0</v>
      </c>
      <c r="Q5626">
        <v>1</v>
      </c>
      <c r="R5626">
        <v>8600</v>
      </c>
      <c r="S5626" t="s">
        <v>223</v>
      </c>
      <c r="T5626">
        <v>8600</v>
      </c>
      <c r="U5626" t="s">
        <v>19543</v>
      </c>
      <c r="X5626" t="s">
        <v>225</v>
      </c>
      <c r="Y5626">
        <v>8600</v>
      </c>
      <c r="AB5626">
        <v>1</v>
      </c>
      <c r="AC5626">
        <v>1</v>
      </c>
      <c r="AD5626">
        <v>3</v>
      </c>
      <c r="AE5626">
        <v>1260</v>
      </c>
      <c r="AF5626">
        <v>1</v>
      </c>
      <c r="AQ5626">
        <v>1</v>
      </c>
      <c r="AR5626">
        <f t="shared" si="87"/>
        <v>2.42</v>
      </c>
      <c r="AS5626">
        <v>1</v>
      </c>
      <c r="AT5626" t="s">
        <v>126</v>
      </c>
      <c r="AU5626">
        <v>34</v>
      </c>
    </row>
    <row r="5627" spans="1:47">
      <c r="A5627" t="s">
        <v>19547</v>
      </c>
      <c r="C5627">
        <v>310</v>
      </c>
      <c r="D5627" t="s">
        <v>18873</v>
      </c>
      <c r="E5627">
        <v>131</v>
      </c>
      <c r="F5627" t="s">
        <v>19548</v>
      </c>
      <c r="G5627" t="s">
        <v>1783</v>
      </c>
      <c r="H5627" t="s">
        <v>407</v>
      </c>
      <c r="I5627" t="s">
        <v>19549</v>
      </c>
      <c r="J5627">
        <v>10.988049999999999</v>
      </c>
      <c r="K5627">
        <v>0</v>
      </c>
      <c r="L5627">
        <v>0</v>
      </c>
      <c r="M5627">
        <v>0</v>
      </c>
      <c r="N5627">
        <v>0</v>
      </c>
      <c r="P5627">
        <v>0</v>
      </c>
      <c r="Q5627">
        <v>0</v>
      </c>
      <c r="R5627">
        <v>0</v>
      </c>
      <c r="S5627" t="s">
        <v>223</v>
      </c>
      <c r="T5627">
        <v>0</v>
      </c>
      <c r="U5627" t="s">
        <v>19547</v>
      </c>
      <c r="Y5627">
        <v>0</v>
      </c>
      <c r="AB5627">
        <v>0</v>
      </c>
      <c r="AC5627">
        <v>0</v>
      </c>
      <c r="AD5627">
        <v>0</v>
      </c>
      <c r="AE5627">
        <v>0</v>
      </c>
      <c r="AF5627">
        <v>0</v>
      </c>
      <c r="AQ5627">
        <v>1</v>
      </c>
      <c r="AR5627">
        <f t="shared" si="87"/>
        <v>0</v>
      </c>
      <c r="AS5627">
        <v>1</v>
      </c>
      <c r="AT5627" t="s">
        <v>127</v>
      </c>
      <c r="AU5627">
        <v>35</v>
      </c>
    </row>
    <row r="5628" spans="1:47">
      <c r="A5628" t="s">
        <v>19550</v>
      </c>
      <c r="C5628">
        <v>310</v>
      </c>
      <c r="D5628" t="s">
        <v>16828</v>
      </c>
      <c r="E5628">
        <v>720</v>
      </c>
      <c r="F5628" t="s">
        <v>14663</v>
      </c>
      <c r="G5628" t="s">
        <v>1783</v>
      </c>
      <c r="H5628" t="s">
        <v>1665</v>
      </c>
      <c r="I5628" t="s">
        <v>19551</v>
      </c>
      <c r="J5628">
        <v>6.5989300000000002</v>
      </c>
      <c r="K5628">
        <v>0</v>
      </c>
      <c r="L5628">
        <v>0</v>
      </c>
      <c r="M5628">
        <v>0</v>
      </c>
      <c r="N5628">
        <v>0</v>
      </c>
      <c r="P5628">
        <v>0</v>
      </c>
      <c r="Q5628">
        <v>0</v>
      </c>
      <c r="R5628">
        <v>0</v>
      </c>
      <c r="S5628" t="s">
        <v>223</v>
      </c>
      <c r="T5628">
        <v>0</v>
      </c>
      <c r="U5628" t="s">
        <v>19550</v>
      </c>
      <c r="Y5628">
        <v>0</v>
      </c>
      <c r="AB5628">
        <v>0</v>
      </c>
      <c r="AC5628">
        <v>0</v>
      </c>
      <c r="AD5628">
        <v>0</v>
      </c>
      <c r="AE5628">
        <v>0</v>
      </c>
      <c r="AF5628">
        <v>0</v>
      </c>
      <c r="AQ5628">
        <v>1</v>
      </c>
      <c r="AR5628">
        <f t="shared" si="87"/>
        <v>0</v>
      </c>
      <c r="AS5628">
        <v>1</v>
      </c>
      <c r="AT5628" t="s">
        <v>112</v>
      </c>
      <c r="AU5628">
        <v>20</v>
      </c>
    </row>
    <row r="5629" spans="1:47">
      <c r="A5629" t="s">
        <v>19552</v>
      </c>
      <c r="C5629">
        <v>310</v>
      </c>
      <c r="D5629" t="s">
        <v>19553</v>
      </c>
      <c r="E5629">
        <v>903</v>
      </c>
      <c r="F5629" t="s">
        <v>1042</v>
      </c>
      <c r="G5629" t="s">
        <v>1783</v>
      </c>
      <c r="H5629" t="s">
        <v>833</v>
      </c>
      <c r="I5629" t="s">
        <v>19554</v>
      </c>
      <c r="J5629">
        <v>4.8158799999999999</v>
      </c>
      <c r="K5629">
        <v>0</v>
      </c>
      <c r="L5629">
        <v>0</v>
      </c>
      <c r="M5629">
        <v>0</v>
      </c>
      <c r="N5629">
        <v>0</v>
      </c>
      <c r="P5629">
        <v>0</v>
      </c>
      <c r="Q5629">
        <v>0</v>
      </c>
      <c r="R5629">
        <v>0</v>
      </c>
      <c r="S5629" t="s">
        <v>223</v>
      </c>
      <c r="T5629">
        <v>0</v>
      </c>
      <c r="U5629" t="s">
        <v>19552</v>
      </c>
      <c r="Y5629">
        <v>0</v>
      </c>
      <c r="Z5629" t="s">
        <v>297</v>
      </c>
      <c r="AA5629" t="s">
        <v>223</v>
      </c>
      <c r="AB5629">
        <v>0</v>
      </c>
      <c r="AC5629">
        <v>0</v>
      </c>
      <c r="AD5629">
        <v>0</v>
      </c>
      <c r="AE5629">
        <v>0</v>
      </c>
      <c r="AF5629">
        <v>0</v>
      </c>
      <c r="AQ5629">
        <v>1</v>
      </c>
      <c r="AR5629">
        <f t="shared" si="87"/>
        <v>0</v>
      </c>
      <c r="AS5629">
        <v>1</v>
      </c>
      <c r="AT5629" t="s">
        <v>112</v>
      </c>
      <c r="AU5629">
        <v>20</v>
      </c>
    </row>
    <row r="5630" spans="1:47">
      <c r="A5630" t="s">
        <v>19555</v>
      </c>
      <c r="C5630">
        <v>310</v>
      </c>
      <c r="D5630" t="s">
        <v>19556</v>
      </c>
      <c r="E5630">
        <v>101</v>
      </c>
      <c r="F5630" t="s">
        <v>19557</v>
      </c>
      <c r="G5630" t="s">
        <v>1783</v>
      </c>
      <c r="H5630" t="s">
        <v>220</v>
      </c>
      <c r="I5630" t="s">
        <v>19558</v>
      </c>
      <c r="J5630">
        <v>0.18476999999999999</v>
      </c>
      <c r="K5630">
        <v>1</v>
      </c>
      <c r="L5630">
        <v>1</v>
      </c>
      <c r="M5630">
        <v>1</v>
      </c>
      <c r="N5630">
        <v>1</v>
      </c>
      <c r="O5630" t="s">
        <v>225</v>
      </c>
      <c r="P5630">
        <v>0</v>
      </c>
      <c r="Q5630">
        <v>1</v>
      </c>
      <c r="R5630">
        <v>9000</v>
      </c>
      <c r="S5630" t="s">
        <v>223</v>
      </c>
      <c r="T5630">
        <v>9000</v>
      </c>
      <c r="U5630" t="s">
        <v>19555</v>
      </c>
      <c r="V5630" t="s">
        <v>224</v>
      </c>
      <c r="W5630" t="s">
        <v>225</v>
      </c>
      <c r="X5630" t="s">
        <v>225</v>
      </c>
      <c r="Y5630">
        <v>9000</v>
      </c>
      <c r="AB5630">
        <v>1</v>
      </c>
      <c r="AC5630">
        <v>1</v>
      </c>
      <c r="AD5630">
        <v>3</v>
      </c>
      <c r="AE5630">
        <v>1306</v>
      </c>
      <c r="AF5630">
        <v>1.75</v>
      </c>
      <c r="AQ5630">
        <v>1</v>
      </c>
      <c r="AR5630">
        <f t="shared" si="87"/>
        <v>4.6463999999999999</v>
      </c>
      <c r="AS5630">
        <v>1</v>
      </c>
      <c r="AT5630" t="s">
        <v>112</v>
      </c>
      <c r="AU5630">
        <v>20</v>
      </c>
    </row>
    <row r="5631" spans="1:47">
      <c r="A5631" t="s">
        <v>19559</v>
      </c>
      <c r="C5631">
        <v>310</v>
      </c>
      <c r="D5631" t="s">
        <v>19560</v>
      </c>
      <c r="E5631">
        <v>101</v>
      </c>
      <c r="F5631" t="s">
        <v>19561</v>
      </c>
      <c r="G5631" t="s">
        <v>1783</v>
      </c>
      <c r="H5631" t="s">
        <v>220</v>
      </c>
      <c r="I5631" t="s">
        <v>19562</v>
      </c>
      <c r="J5631">
        <v>0.22417000000000001</v>
      </c>
      <c r="K5631">
        <v>1</v>
      </c>
      <c r="L5631">
        <v>1</v>
      </c>
      <c r="M5631">
        <v>1</v>
      </c>
      <c r="N5631">
        <v>1</v>
      </c>
      <c r="O5631" t="s">
        <v>225</v>
      </c>
      <c r="P5631">
        <v>0</v>
      </c>
      <c r="Q5631">
        <v>1</v>
      </c>
      <c r="R5631">
        <v>12900</v>
      </c>
      <c r="S5631" t="s">
        <v>223</v>
      </c>
      <c r="T5631">
        <v>12900</v>
      </c>
      <c r="U5631" t="s">
        <v>19559</v>
      </c>
      <c r="X5631" t="s">
        <v>225</v>
      </c>
      <c r="Y5631">
        <v>12900</v>
      </c>
      <c r="AB5631">
        <v>1</v>
      </c>
      <c r="AC5631">
        <v>1</v>
      </c>
      <c r="AD5631">
        <v>2</v>
      </c>
      <c r="AE5631">
        <v>776</v>
      </c>
      <c r="AF5631">
        <v>1</v>
      </c>
      <c r="AQ5631">
        <v>1</v>
      </c>
      <c r="AR5631">
        <f t="shared" si="87"/>
        <v>4.6463999999999999</v>
      </c>
      <c r="AS5631">
        <v>1</v>
      </c>
      <c r="AT5631" t="s">
        <v>112</v>
      </c>
      <c r="AU5631">
        <v>20</v>
      </c>
    </row>
    <row r="5632" spans="1:47">
      <c r="A5632" t="s">
        <v>19563</v>
      </c>
      <c r="C5632">
        <v>310</v>
      </c>
      <c r="D5632" t="s">
        <v>19564</v>
      </c>
      <c r="E5632">
        <v>316</v>
      </c>
      <c r="F5632" t="s">
        <v>19565</v>
      </c>
      <c r="G5632" t="s">
        <v>19058</v>
      </c>
      <c r="H5632" t="s">
        <v>10705</v>
      </c>
      <c r="I5632" t="s">
        <v>19566</v>
      </c>
      <c r="J5632">
        <v>1.4290000000000001E-2</v>
      </c>
      <c r="K5632">
        <v>1</v>
      </c>
      <c r="L5632">
        <v>1</v>
      </c>
      <c r="M5632">
        <v>1</v>
      </c>
      <c r="N5632">
        <v>1</v>
      </c>
      <c r="O5632" t="s">
        <v>225</v>
      </c>
      <c r="P5632">
        <v>0</v>
      </c>
      <c r="Q5632">
        <v>1</v>
      </c>
      <c r="R5632">
        <v>14300</v>
      </c>
      <c r="S5632" t="s">
        <v>223</v>
      </c>
      <c r="T5632">
        <v>14300</v>
      </c>
      <c r="U5632" t="s">
        <v>19563</v>
      </c>
      <c r="V5632" t="s">
        <v>460</v>
      </c>
      <c r="X5632" t="s">
        <v>225</v>
      </c>
      <c r="Y5632">
        <v>14300</v>
      </c>
      <c r="AB5632">
        <v>1</v>
      </c>
      <c r="AC5632">
        <v>1</v>
      </c>
      <c r="AD5632">
        <v>0</v>
      </c>
      <c r="AE5632">
        <v>10850</v>
      </c>
      <c r="AF5632">
        <v>1</v>
      </c>
      <c r="AQ5632">
        <v>0</v>
      </c>
      <c r="AR5632">
        <f t="shared" si="87"/>
        <v>9.68</v>
      </c>
      <c r="AS5632">
        <v>1</v>
      </c>
      <c r="AT5632" t="s">
        <v>134</v>
      </c>
      <c r="AU5632">
        <v>43</v>
      </c>
    </row>
    <row r="5633" spans="1:47">
      <c r="A5633" t="s">
        <v>19567</v>
      </c>
      <c r="C5633">
        <v>310</v>
      </c>
      <c r="D5633" t="s">
        <v>19568</v>
      </c>
      <c r="E5633">
        <v>440</v>
      </c>
      <c r="F5633" t="s">
        <v>19569</v>
      </c>
      <c r="G5633" t="s">
        <v>19058</v>
      </c>
      <c r="H5633" t="s">
        <v>19059</v>
      </c>
      <c r="I5633" t="s">
        <v>19570</v>
      </c>
      <c r="J5633">
        <v>0.81516</v>
      </c>
      <c r="K5633">
        <v>1</v>
      </c>
      <c r="L5633">
        <v>1</v>
      </c>
      <c r="M5633">
        <v>1</v>
      </c>
      <c r="N5633">
        <v>1</v>
      </c>
      <c r="O5633" t="s">
        <v>225</v>
      </c>
      <c r="P5633">
        <v>0</v>
      </c>
      <c r="Q5633">
        <v>1</v>
      </c>
      <c r="R5633">
        <v>0</v>
      </c>
      <c r="S5633" t="s">
        <v>223</v>
      </c>
      <c r="T5633">
        <v>0</v>
      </c>
      <c r="U5633" t="s">
        <v>19567</v>
      </c>
      <c r="V5633" t="s">
        <v>455</v>
      </c>
      <c r="W5633" t="s">
        <v>225</v>
      </c>
      <c r="X5633" t="s">
        <v>225</v>
      </c>
      <c r="Y5633">
        <v>0</v>
      </c>
      <c r="AB5633">
        <v>1</v>
      </c>
      <c r="AC5633">
        <v>1</v>
      </c>
      <c r="AD5633">
        <v>0</v>
      </c>
      <c r="AE5633">
        <v>0</v>
      </c>
      <c r="AF5633">
        <v>0</v>
      </c>
      <c r="AQ5633">
        <v>1</v>
      </c>
      <c r="AR5633">
        <f t="shared" si="87"/>
        <v>9.68</v>
      </c>
      <c r="AS5633">
        <v>1</v>
      </c>
      <c r="AT5633" t="s">
        <v>134</v>
      </c>
      <c r="AU5633">
        <v>43</v>
      </c>
    </row>
    <row r="5634" spans="1:47">
      <c r="A5634" t="s">
        <v>19571</v>
      </c>
      <c r="C5634">
        <v>310</v>
      </c>
      <c r="D5634" t="s">
        <v>19572</v>
      </c>
      <c r="E5634">
        <v>132</v>
      </c>
      <c r="F5634" t="s">
        <v>19573</v>
      </c>
      <c r="G5634" t="s">
        <v>1783</v>
      </c>
      <c r="H5634" t="s">
        <v>260</v>
      </c>
      <c r="I5634" t="s">
        <v>19574</v>
      </c>
      <c r="J5634">
        <v>0.96667999999999998</v>
      </c>
      <c r="K5634">
        <v>0</v>
      </c>
      <c r="L5634">
        <v>0</v>
      </c>
      <c r="M5634">
        <v>0</v>
      </c>
      <c r="N5634">
        <v>0</v>
      </c>
      <c r="P5634">
        <v>0</v>
      </c>
      <c r="Q5634">
        <v>0</v>
      </c>
      <c r="R5634">
        <v>0</v>
      </c>
      <c r="S5634" t="s">
        <v>223</v>
      </c>
      <c r="T5634">
        <v>0</v>
      </c>
      <c r="U5634" t="s">
        <v>19571</v>
      </c>
      <c r="Y5634">
        <v>0</v>
      </c>
      <c r="AB5634">
        <v>0</v>
      </c>
      <c r="AC5634">
        <v>0</v>
      </c>
      <c r="AD5634">
        <v>0</v>
      </c>
      <c r="AE5634">
        <v>0</v>
      </c>
      <c r="AF5634">
        <v>0</v>
      </c>
      <c r="AQ5634">
        <v>1</v>
      </c>
      <c r="AR5634">
        <f t="shared" ref="AR5634:AR5697" si="88">AB5634*9.68*VLOOKUP(AU5634,atten,10,FALSE)</f>
        <v>0</v>
      </c>
      <c r="AS5634">
        <v>1</v>
      </c>
      <c r="AT5634" t="s">
        <v>112</v>
      </c>
      <c r="AU5634">
        <v>20</v>
      </c>
    </row>
    <row r="5635" spans="1:47">
      <c r="A5635" t="s">
        <v>19575</v>
      </c>
      <c r="C5635">
        <v>310</v>
      </c>
      <c r="D5635" t="s">
        <v>19244</v>
      </c>
      <c r="E5635">
        <v>911</v>
      </c>
      <c r="F5635" t="s">
        <v>10895</v>
      </c>
      <c r="G5635" t="s">
        <v>1783</v>
      </c>
      <c r="H5635" t="s">
        <v>13984</v>
      </c>
      <c r="I5635" t="s">
        <v>19576</v>
      </c>
      <c r="J5635">
        <v>0.69457000000000002</v>
      </c>
      <c r="K5635">
        <v>0</v>
      </c>
      <c r="L5635">
        <v>0</v>
      </c>
      <c r="M5635">
        <v>0</v>
      </c>
      <c r="N5635">
        <v>0</v>
      </c>
      <c r="P5635">
        <v>0</v>
      </c>
      <c r="Q5635">
        <v>0</v>
      </c>
      <c r="R5635">
        <v>0</v>
      </c>
      <c r="S5635" t="s">
        <v>223</v>
      </c>
      <c r="T5635">
        <v>0</v>
      </c>
      <c r="U5635" t="s">
        <v>19575</v>
      </c>
      <c r="V5635" t="s">
        <v>455</v>
      </c>
      <c r="W5635" t="s">
        <v>225</v>
      </c>
      <c r="Y5635">
        <v>0</v>
      </c>
      <c r="Z5635" t="s">
        <v>297</v>
      </c>
      <c r="AA5635" t="s">
        <v>223</v>
      </c>
      <c r="AB5635">
        <v>0</v>
      </c>
      <c r="AC5635">
        <v>0</v>
      </c>
      <c r="AD5635">
        <v>0</v>
      </c>
      <c r="AE5635">
        <v>0</v>
      </c>
      <c r="AF5635">
        <v>0</v>
      </c>
      <c r="AQ5635">
        <v>0</v>
      </c>
      <c r="AR5635">
        <f t="shared" si="88"/>
        <v>0</v>
      </c>
      <c r="AS5635">
        <v>1</v>
      </c>
      <c r="AT5635" t="s">
        <v>112</v>
      </c>
      <c r="AU5635">
        <v>20</v>
      </c>
    </row>
    <row r="5636" spans="1:47">
      <c r="A5636" t="s">
        <v>19577</v>
      </c>
      <c r="C5636">
        <v>310</v>
      </c>
      <c r="D5636" t="s">
        <v>19578</v>
      </c>
      <c r="E5636">
        <v>316</v>
      </c>
      <c r="F5636" t="s">
        <v>13901</v>
      </c>
      <c r="G5636" t="s">
        <v>19113</v>
      </c>
      <c r="H5636" t="s">
        <v>10705</v>
      </c>
      <c r="I5636" t="s">
        <v>19579</v>
      </c>
      <c r="J5636">
        <v>2.7738</v>
      </c>
      <c r="K5636">
        <v>0</v>
      </c>
      <c r="L5636">
        <v>0</v>
      </c>
      <c r="M5636">
        <v>1</v>
      </c>
      <c r="N5636">
        <v>1</v>
      </c>
      <c r="O5636" t="s">
        <v>659</v>
      </c>
      <c r="P5636">
        <v>1</v>
      </c>
      <c r="Q5636">
        <v>1</v>
      </c>
      <c r="R5636">
        <v>92400</v>
      </c>
      <c r="S5636" t="s">
        <v>223</v>
      </c>
      <c r="T5636">
        <v>0</v>
      </c>
      <c r="U5636" t="s">
        <v>19577</v>
      </c>
      <c r="V5636" t="s">
        <v>933</v>
      </c>
      <c r="W5636" t="s">
        <v>659</v>
      </c>
      <c r="X5636" t="s">
        <v>659</v>
      </c>
      <c r="Y5636">
        <v>92400</v>
      </c>
      <c r="AB5636">
        <v>0</v>
      </c>
      <c r="AC5636">
        <v>0</v>
      </c>
      <c r="AD5636">
        <v>0</v>
      </c>
      <c r="AE5636">
        <v>3034</v>
      </c>
      <c r="AF5636">
        <v>1</v>
      </c>
      <c r="AQ5636">
        <v>1</v>
      </c>
      <c r="AR5636">
        <f t="shared" si="88"/>
        <v>0</v>
      </c>
      <c r="AS5636">
        <v>1</v>
      </c>
      <c r="AT5636" t="s">
        <v>132</v>
      </c>
      <c r="AU5636">
        <v>41</v>
      </c>
    </row>
    <row r="5637" spans="1:47">
      <c r="A5637" t="s">
        <v>19580</v>
      </c>
      <c r="C5637">
        <v>310</v>
      </c>
      <c r="D5637" t="s">
        <v>19581</v>
      </c>
      <c r="E5637">
        <v>101</v>
      </c>
      <c r="F5637" t="s">
        <v>19582</v>
      </c>
      <c r="G5637" t="s">
        <v>1783</v>
      </c>
      <c r="H5637" t="s">
        <v>220</v>
      </c>
      <c r="I5637" t="s">
        <v>19583</v>
      </c>
      <c r="J5637">
        <v>0.45595999999999998</v>
      </c>
      <c r="K5637">
        <v>1</v>
      </c>
      <c r="L5637">
        <v>1</v>
      </c>
      <c r="M5637">
        <v>1</v>
      </c>
      <c r="N5637">
        <v>1</v>
      </c>
      <c r="O5637" t="s">
        <v>225</v>
      </c>
      <c r="P5637">
        <v>0</v>
      </c>
      <c r="Q5637">
        <v>1</v>
      </c>
      <c r="R5637">
        <v>1500</v>
      </c>
      <c r="S5637" t="s">
        <v>243</v>
      </c>
      <c r="T5637">
        <v>1500</v>
      </c>
      <c r="U5637" t="s">
        <v>19580</v>
      </c>
      <c r="V5637" t="s">
        <v>224</v>
      </c>
      <c r="W5637" t="s">
        <v>225</v>
      </c>
      <c r="X5637" t="s">
        <v>225</v>
      </c>
      <c r="Y5637">
        <v>1500</v>
      </c>
      <c r="AB5637">
        <v>1</v>
      </c>
      <c r="AC5637">
        <v>1</v>
      </c>
      <c r="AD5637">
        <v>3</v>
      </c>
      <c r="AE5637">
        <v>864</v>
      </c>
      <c r="AF5637">
        <v>1</v>
      </c>
      <c r="AQ5637">
        <v>2</v>
      </c>
      <c r="AR5637">
        <f t="shared" si="88"/>
        <v>4.6463999999999999</v>
      </c>
      <c r="AS5637">
        <v>1</v>
      </c>
      <c r="AT5637" t="s">
        <v>112</v>
      </c>
      <c r="AU5637">
        <v>20</v>
      </c>
    </row>
    <row r="5638" spans="1:47">
      <c r="A5638" t="s">
        <v>19584</v>
      </c>
      <c r="C5638">
        <v>310</v>
      </c>
      <c r="D5638" t="s">
        <v>15152</v>
      </c>
      <c r="E5638">
        <v>903</v>
      </c>
      <c r="F5638" t="s">
        <v>1042</v>
      </c>
      <c r="G5638" t="s">
        <v>1783</v>
      </c>
      <c r="H5638" t="s">
        <v>833</v>
      </c>
      <c r="I5638" t="s">
        <v>19585</v>
      </c>
      <c r="J5638">
        <v>20.559809999999999</v>
      </c>
      <c r="K5638">
        <v>0</v>
      </c>
      <c r="L5638">
        <v>0</v>
      </c>
      <c r="M5638">
        <v>0</v>
      </c>
      <c r="N5638">
        <v>0</v>
      </c>
      <c r="P5638">
        <v>0</v>
      </c>
      <c r="Q5638">
        <v>0</v>
      </c>
      <c r="R5638">
        <v>0</v>
      </c>
      <c r="S5638" t="s">
        <v>223</v>
      </c>
      <c r="T5638">
        <v>0</v>
      </c>
      <c r="U5638" t="s">
        <v>19584</v>
      </c>
      <c r="Y5638">
        <v>0</v>
      </c>
      <c r="Z5638" t="s">
        <v>297</v>
      </c>
      <c r="AA5638" t="s">
        <v>223</v>
      </c>
      <c r="AB5638">
        <v>0</v>
      </c>
      <c r="AC5638">
        <v>0</v>
      </c>
      <c r="AD5638">
        <v>0</v>
      </c>
      <c r="AE5638">
        <v>0</v>
      </c>
      <c r="AF5638">
        <v>0</v>
      </c>
      <c r="AQ5638">
        <v>1</v>
      </c>
      <c r="AR5638">
        <f t="shared" si="88"/>
        <v>0</v>
      </c>
      <c r="AS5638">
        <v>1</v>
      </c>
      <c r="AT5638" t="s">
        <v>112</v>
      </c>
      <c r="AU5638">
        <v>20</v>
      </c>
    </row>
    <row r="5639" spans="1:47">
      <c r="A5639" t="s">
        <v>19586</v>
      </c>
      <c r="C5639">
        <v>310</v>
      </c>
      <c r="D5639" t="s">
        <v>19587</v>
      </c>
      <c r="E5639">
        <v>101</v>
      </c>
      <c r="F5639" t="s">
        <v>19588</v>
      </c>
      <c r="G5639" t="s">
        <v>1783</v>
      </c>
      <c r="H5639" t="s">
        <v>220</v>
      </c>
      <c r="I5639" t="s">
        <v>19589</v>
      </c>
      <c r="J5639">
        <v>0.20136999999999999</v>
      </c>
      <c r="K5639">
        <v>1</v>
      </c>
      <c r="L5639">
        <v>1</v>
      </c>
      <c r="M5639">
        <v>1</v>
      </c>
      <c r="N5639">
        <v>1</v>
      </c>
      <c r="O5639" t="s">
        <v>225</v>
      </c>
      <c r="P5639">
        <v>0</v>
      </c>
      <c r="Q5639">
        <v>0</v>
      </c>
      <c r="R5639">
        <v>0</v>
      </c>
      <c r="S5639" t="s">
        <v>223</v>
      </c>
      <c r="T5639">
        <v>0</v>
      </c>
      <c r="U5639" t="s">
        <v>19586</v>
      </c>
      <c r="V5639" t="s">
        <v>10030</v>
      </c>
      <c r="W5639" t="s">
        <v>225</v>
      </c>
      <c r="X5639" t="s">
        <v>225</v>
      </c>
      <c r="Y5639">
        <v>0</v>
      </c>
      <c r="AB5639">
        <v>1</v>
      </c>
      <c r="AC5639">
        <v>1</v>
      </c>
      <c r="AD5639">
        <v>3</v>
      </c>
      <c r="AE5639">
        <v>864</v>
      </c>
      <c r="AF5639">
        <v>1</v>
      </c>
      <c r="AQ5639">
        <v>1</v>
      </c>
      <c r="AR5639">
        <f t="shared" si="88"/>
        <v>4.6463999999999999</v>
      </c>
      <c r="AS5639">
        <v>1</v>
      </c>
      <c r="AT5639" t="s">
        <v>112</v>
      </c>
      <c r="AU5639">
        <v>20</v>
      </c>
    </row>
    <row r="5640" spans="1:47">
      <c r="A5640" t="s">
        <v>19590</v>
      </c>
      <c r="C5640">
        <v>310</v>
      </c>
      <c r="D5640" t="s">
        <v>19591</v>
      </c>
      <c r="E5640">
        <v>101</v>
      </c>
      <c r="F5640" t="s">
        <v>19592</v>
      </c>
      <c r="G5640" t="s">
        <v>1783</v>
      </c>
      <c r="H5640" t="s">
        <v>220</v>
      </c>
      <c r="I5640" t="s">
        <v>19593</v>
      </c>
      <c r="J5640">
        <v>0.18729999999999999</v>
      </c>
      <c r="K5640">
        <v>1</v>
      </c>
      <c r="L5640">
        <v>1</v>
      </c>
      <c r="M5640">
        <v>1</v>
      </c>
      <c r="N5640">
        <v>1</v>
      </c>
      <c r="O5640" t="s">
        <v>225</v>
      </c>
      <c r="P5640">
        <v>0</v>
      </c>
      <c r="Q5640">
        <v>1</v>
      </c>
      <c r="R5640">
        <v>4300</v>
      </c>
      <c r="S5640" t="s">
        <v>223</v>
      </c>
      <c r="T5640">
        <v>4300</v>
      </c>
      <c r="U5640" t="s">
        <v>19590</v>
      </c>
      <c r="V5640" t="s">
        <v>455</v>
      </c>
      <c r="W5640" t="s">
        <v>225</v>
      </c>
      <c r="X5640" t="s">
        <v>225</v>
      </c>
      <c r="Y5640">
        <v>4300</v>
      </c>
      <c r="AB5640">
        <v>1</v>
      </c>
      <c r="AC5640">
        <v>1</v>
      </c>
      <c r="AD5640">
        <v>3</v>
      </c>
      <c r="AE5640">
        <v>776</v>
      </c>
      <c r="AF5640">
        <v>1</v>
      </c>
      <c r="AQ5640">
        <v>1</v>
      </c>
      <c r="AR5640">
        <f t="shared" si="88"/>
        <v>4.6463999999999999</v>
      </c>
      <c r="AS5640">
        <v>1</v>
      </c>
      <c r="AT5640" t="s">
        <v>112</v>
      </c>
      <c r="AU5640">
        <v>20</v>
      </c>
    </row>
    <row r="5641" spans="1:47">
      <c r="A5641" t="s">
        <v>19594</v>
      </c>
      <c r="C5641">
        <v>310</v>
      </c>
      <c r="D5641" t="s">
        <v>19595</v>
      </c>
      <c r="E5641">
        <v>316</v>
      </c>
      <c r="F5641" t="s">
        <v>16142</v>
      </c>
      <c r="G5641" t="s">
        <v>19058</v>
      </c>
      <c r="H5641" t="s">
        <v>10705</v>
      </c>
      <c r="I5641" t="s">
        <v>19596</v>
      </c>
      <c r="J5641">
        <v>1.8754500000000001</v>
      </c>
      <c r="K5641">
        <v>1</v>
      </c>
      <c r="L5641">
        <v>1</v>
      </c>
      <c r="M5641">
        <v>1</v>
      </c>
      <c r="N5641">
        <v>1</v>
      </c>
      <c r="O5641" t="s">
        <v>225</v>
      </c>
      <c r="P5641">
        <v>0</v>
      </c>
      <c r="Q5641">
        <v>2</v>
      </c>
      <c r="R5641">
        <v>1500</v>
      </c>
      <c r="S5641" t="s">
        <v>223</v>
      </c>
      <c r="T5641">
        <v>1500</v>
      </c>
      <c r="U5641" t="s">
        <v>19594</v>
      </c>
      <c r="V5641" t="s">
        <v>933</v>
      </c>
      <c r="W5641" t="s">
        <v>659</v>
      </c>
      <c r="X5641" t="s">
        <v>225</v>
      </c>
      <c r="Y5641">
        <v>750</v>
      </c>
      <c r="AB5641">
        <v>1</v>
      </c>
      <c r="AC5641">
        <v>1</v>
      </c>
      <c r="AD5641">
        <v>0</v>
      </c>
      <c r="AE5641">
        <v>6000</v>
      </c>
      <c r="AF5641">
        <v>1</v>
      </c>
      <c r="AQ5641">
        <v>1</v>
      </c>
      <c r="AR5641">
        <f t="shared" si="88"/>
        <v>9.68</v>
      </c>
      <c r="AS5641">
        <v>1</v>
      </c>
      <c r="AT5641" t="s">
        <v>134</v>
      </c>
      <c r="AU5641">
        <v>43</v>
      </c>
    </row>
    <row r="5642" spans="1:47">
      <c r="A5642" t="s">
        <v>19597</v>
      </c>
      <c r="C5642">
        <v>310</v>
      </c>
      <c r="D5642" t="s">
        <v>19598</v>
      </c>
      <c r="E5642">
        <v>101</v>
      </c>
      <c r="F5642" t="s">
        <v>19599</v>
      </c>
      <c r="G5642" t="s">
        <v>324</v>
      </c>
      <c r="H5642" t="s">
        <v>220</v>
      </c>
      <c r="I5642" t="s">
        <v>19600</v>
      </c>
      <c r="J5642">
        <v>0.86538000000000004</v>
      </c>
      <c r="K5642">
        <v>1</v>
      </c>
      <c r="L5642">
        <v>1</v>
      </c>
      <c r="M5642">
        <v>1</v>
      </c>
      <c r="N5642">
        <v>1</v>
      </c>
      <c r="O5642" t="s">
        <v>225</v>
      </c>
      <c r="P5642">
        <v>0</v>
      </c>
      <c r="Q5642">
        <v>1</v>
      </c>
      <c r="R5642">
        <v>300</v>
      </c>
      <c r="S5642" t="s">
        <v>223</v>
      </c>
      <c r="T5642">
        <v>300</v>
      </c>
      <c r="U5642" t="s">
        <v>19597</v>
      </c>
      <c r="V5642" t="s">
        <v>455</v>
      </c>
      <c r="W5642" t="s">
        <v>225</v>
      </c>
      <c r="X5642" t="s">
        <v>225</v>
      </c>
      <c r="Y5642">
        <v>300</v>
      </c>
      <c r="AB5642">
        <v>1</v>
      </c>
      <c r="AC5642">
        <v>1</v>
      </c>
      <c r="AD5642">
        <v>3</v>
      </c>
      <c r="AE5642">
        <v>1632</v>
      </c>
      <c r="AF5642">
        <v>1.75</v>
      </c>
      <c r="AQ5642">
        <v>2</v>
      </c>
      <c r="AR5642">
        <f t="shared" si="88"/>
        <v>2.42</v>
      </c>
      <c r="AS5642">
        <v>1</v>
      </c>
      <c r="AT5642" t="s">
        <v>126</v>
      </c>
      <c r="AU5642">
        <v>34</v>
      </c>
    </row>
    <row r="5643" spans="1:47">
      <c r="A5643" t="s">
        <v>19601</v>
      </c>
      <c r="C5643">
        <v>310</v>
      </c>
      <c r="D5643" t="s">
        <v>19602</v>
      </c>
      <c r="E5643">
        <v>132</v>
      </c>
      <c r="F5643" t="s">
        <v>19573</v>
      </c>
      <c r="G5643" t="s">
        <v>1783</v>
      </c>
      <c r="H5643" t="s">
        <v>260</v>
      </c>
      <c r="I5643" t="s">
        <v>19603</v>
      </c>
      <c r="J5643">
        <v>0.52793999999999996</v>
      </c>
      <c r="K5643">
        <v>0</v>
      </c>
      <c r="L5643">
        <v>0</v>
      </c>
      <c r="M5643">
        <v>0</v>
      </c>
      <c r="N5643">
        <v>0</v>
      </c>
      <c r="P5643">
        <v>0</v>
      </c>
      <c r="Q5643">
        <v>0</v>
      </c>
      <c r="R5643">
        <v>0</v>
      </c>
      <c r="S5643" t="s">
        <v>223</v>
      </c>
      <c r="T5643">
        <v>0</v>
      </c>
      <c r="U5643" t="s">
        <v>19601</v>
      </c>
      <c r="Y5643">
        <v>0</v>
      </c>
      <c r="AB5643">
        <v>0</v>
      </c>
      <c r="AC5643">
        <v>0</v>
      </c>
      <c r="AD5643">
        <v>0</v>
      </c>
      <c r="AE5643">
        <v>0</v>
      </c>
      <c r="AF5643">
        <v>0</v>
      </c>
      <c r="AQ5643">
        <v>1</v>
      </c>
      <c r="AR5643">
        <f t="shared" si="88"/>
        <v>0</v>
      </c>
      <c r="AS5643">
        <v>1</v>
      </c>
      <c r="AT5643" t="s">
        <v>112</v>
      </c>
      <c r="AU5643">
        <v>20</v>
      </c>
    </row>
    <row r="5644" spans="1:47">
      <c r="A5644" t="s">
        <v>14871</v>
      </c>
      <c r="C5644">
        <v>310</v>
      </c>
      <c r="E5644">
        <v>0</v>
      </c>
      <c r="J5644">
        <v>4.9500000000000004E-3</v>
      </c>
      <c r="K5644">
        <v>0</v>
      </c>
      <c r="L5644">
        <v>0</v>
      </c>
      <c r="M5644">
        <v>0</v>
      </c>
      <c r="N5644">
        <v>0</v>
      </c>
      <c r="P5644">
        <v>0</v>
      </c>
      <c r="Q5644">
        <v>0</v>
      </c>
      <c r="R5644">
        <v>0</v>
      </c>
      <c r="S5644" t="s">
        <v>249</v>
      </c>
      <c r="T5644">
        <v>0</v>
      </c>
      <c r="Y5644">
        <v>0</v>
      </c>
      <c r="AB5644">
        <v>0</v>
      </c>
      <c r="AC5644">
        <v>0</v>
      </c>
      <c r="AD5644">
        <v>0</v>
      </c>
      <c r="AE5644">
        <v>0</v>
      </c>
      <c r="AF5644">
        <v>0</v>
      </c>
      <c r="AQ5644">
        <v>0</v>
      </c>
      <c r="AR5644">
        <f t="shared" si="88"/>
        <v>0</v>
      </c>
      <c r="AS5644">
        <v>1</v>
      </c>
      <c r="AT5644" t="s">
        <v>132</v>
      </c>
      <c r="AU5644">
        <v>41</v>
      </c>
    </row>
    <row r="5645" spans="1:47">
      <c r="A5645" t="s">
        <v>19604</v>
      </c>
      <c r="C5645">
        <v>310</v>
      </c>
      <c r="D5645" t="s">
        <v>19605</v>
      </c>
      <c r="E5645">
        <v>106</v>
      </c>
      <c r="F5645" t="s">
        <v>19606</v>
      </c>
      <c r="G5645" t="s">
        <v>1783</v>
      </c>
      <c r="H5645" t="s">
        <v>355</v>
      </c>
      <c r="I5645" t="s">
        <v>19607</v>
      </c>
      <c r="J5645">
        <v>0.24113999999999999</v>
      </c>
      <c r="K5645">
        <v>0</v>
      </c>
      <c r="L5645">
        <v>0</v>
      </c>
      <c r="M5645">
        <v>0</v>
      </c>
      <c r="N5645">
        <v>0</v>
      </c>
      <c r="P5645">
        <v>0</v>
      </c>
      <c r="Q5645">
        <v>0</v>
      </c>
      <c r="R5645">
        <v>0</v>
      </c>
      <c r="S5645" t="s">
        <v>223</v>
      </c>
      <c r="T5645">
        <v>0</v>
      </c>
      <c r="U5645" t="s">
        <v>19604</v>
      </c>
      <c r="Y5645">
        <v>0</v>
      </c>
      <c r="AB5645">
        <v>0</v>
      </c>
      <c r="AC5645">
        <v>0</v>
      </c>
      <c r="AD5645">
        <v>0</v>
      </c>
      <c r="AE5645">
        <v>0</v>
      </c>
      <c r="AF5645">
        <v>0</v>
      </c>
      <c r="AQ5645">
        <v>1</v>
      </c>
      <c r="AR5645">
        <f t="shared" si="88"/>
        <v>0</v>
      </c>
      <c r="AS5645">
        <v>1</v>
      </c>
      <c r="AT5645" t="s">
        <v>112</v>
      </c>
      <c r="AU5645">
        <v>20</v>
      </c>
    </row>
    <row r="5646" spans="1:47">
      <c r="A5646" t="s">
        <v>19608</v>
      </c>
      <c r="C5646">
        <v>310</v>
      </c>
      <c r="D5646" t="s">
        <v>19609</v>
      </c>
      <c r="E5646">
        <v>131</v>
      </c>
      <c r="F5646" t="s">
        <v>19610</v>
      </c>
      <c r="G5646" t="s">
        <v>1783</v>
      </c>
      <c r="H5646" t="s">
        <v>407</v>
      </c>
      <c r="I5646" t="s">
        <v>19611</v>
      </c>
      <c r="J5646">
        <v>0.16958999999999999</v>
      </c>
      <c r="K5646">
        <v>0</v>
      </c>
      <c r="L5646">
        <v>0</v>
      </c>
      <c r="M5646">
        <v>0</v>
      </c>
      <c r="N5646">
        <v>0</v>
      </c>
      <c r="P5646">
        <v>0</v>
      </c>
      <c r="Q5646">
        <v>0</v>
      </c>
      <c r="R5646">
        <v>0</v>
      </c>
      <c r="S5646" t="s">
        <v>223</v>
      </c>
      <c r="T5646">
        <v>0</v>
      </c>
      <c r="U5646" t="s">
        <v>19608</v>
      </c>
      <c r="Y5646">
        <v>0</v>
      </c>
      <c r="AB5646">
        <v>0</v>
      </c>
      <c r="AC5646">
        <v>0</v>
      </c>
      <c r="AD5646">
        <v>0</v>
      </c>
      <c r="AE5646">
        <v>0</v>
      </c>
      <c r="AF5646">
        <v>0</v>
      </c>
      <c r="AQ5646">
        <v>1</v>
      </c>
      <c r="AR5646">
        <f t="shared" si="88"/>
        <v>0</v>
      </c>
      <c r="AS5646">
        <v>1</v>
      </c>
      <c r="AT5646" t="s">
        <v>112</v>
      </c>
      <c r="AU5646">
        <v>20</v>
      </c>
    </row>
    <row r="5647" spans="1:47">
      <c r="A5647" t="s">
        <v>19612</v>
      </c>
      <c r="C5647">
        <v>310</v>
      </c>
      <c r="D5647" t="s">
        <v>19613</v>
      </c>
      <c r="E5647">
        <v>101</v>
      </c>
      <c r="F5647" t="s">
        <v>19614</v>
      </c>
      <c r="G5647" t="s">
        <v>1783</v>
      </c>
      <c r="H5647" t="s">
        <v>220</v>
      </c>
      <c r="I5647" t="s">
        <v>19615</v>
      </c>
      <c r="J5647">
        <v>0.62307000000000001</v>
      </c>
      <c r="K5647">
        <v>1</v>
      </c>
      <c r="L5647">
        <v>1</v>
      </c>
      <c r="M5647">
        <v>1</v>
      </c>
      <c r="N5647">
        <v>1</v>
      </c>
      <c r="O5647" t="s">
        <v>225</v>
      </c>
      <c r="P5647">
        <v>0</v>
      </c>
      <c r="Q5647">
        <v>1</v>
      </c>
      <c r="R5647">
        <v>6700</v>
      </c>
      <c r="S5647" t="s">
        <v>243</v>
      </c>
      <c r="T5647">
        <v>6700</v>
      </c>
      <c r="U5647" t="s">
        <v>19612</v>
      </c>
      <c r="V5647" t="s">
        <v>224</v>
      </c>
      <c r="W5647" t="s">
        <v>225</v>
      </c>
      <c r="X5647" t="s">
        <v>225</v>
      </c>
      <c r="Y5647">
        <v>6700</v>
      </c>
      <c r="AB5647">
        <v>1</v>
      </c>
      <c r="AC5647">
        <v>1</v>
      </c>
      <c r="AD5647">
        <v>3</v>
      </c>
      <c r="AE5647">
        <v>1730</v>
      </c>
      <c r="AF5647">
        <v>1.9</v>
      </c>
      <c r="AQ5647">
        <v>4</v>
      </c>
      <c r="AR5647">
        <f t="shared" si="88"/>
        <v>4.6463999999999999</v>
      </c>
      <c r="AS5647">
        <v>1</v>
      </c>
      <c r="AT5647" t="s">
        <v>112</v>
      </c>
      <c r="AU5647">
        <v>20</v>
      </c>
    </row>
    <row r="5648" spans="1:47">
      <c r="A5648" t="s">
        <v>19616</v>
      </c>
      <c r="C5648">
        <v>310</v>
      </c>
      <c r="D5648" t="s">
        <v>19244</v>
      </c>
      <c r="E5648">
        <v>911</v>
      </c>
      <c r="F5648" t="s">
        <v>10895</v>
      </c>
      <c r="G5648" t="s">
        <v>1783</v>
      </c>
      <c r="H5648" t="s">
        <v>13984</v>
      </c>
      <c r="I5648" t="s">
        <v>19617</v>
      </c>
      <c r="J5648">
        <v>0.58935000000000004</v>
      </c>
      <c r="K5648">
        <v>0</v>
      </c>
      <c r="L5648">
        <v>0</v>
      </c>
      <c r="M5648">
        <v>0</v>
      </c>
      <c r="N5648">
        <v>0</v>
      </c>
      <c r="P5648">
        <v>0</v>
      </c>
      <c r="Q5648">
        <v>0</v>
      </c>
      <c r="R5648">
        <v>0</v>
      </c>
      <c r="S5648" t="s">
        <v>223</v>
      </c>
      <c r="T5648">
        <v>0</v>
      </c>
      <c r="U5648" t="s">
        <v>19616</v>
      </c>
      <c r="V5648" t="s">
        <v>455</v>
      </c>
      <c r="W5648" t="s">
        <v>225</v>
      </c>
      <c r="Y5648">
        <v>0</v>
      </c>
      <c r="Z5648" t="s">
        <v>297</v>
      </c>
      <c r="AA5648" t="s">
        <v>223</v>
      </c>
      <c r="AB5648">
        <v>0</v>
      </c>
      <c r="AC5648">
        <v>0</v>
      </c>
      <c r="AD5648">
        <v>0</v>
      </c>
      <c r="AE5648">
        <v>0</v>
      </c>
      <c r="AF5648">
        <v>0</v>
      </c>
      <c r="AQ5648">
        <v>0</v>
      </c>
      <c r="AR5648">
        <f t="shared" si="88"/>
        <v>0</v>
      </c>
      <c r="AS5648">
        <v>1</v>
      </c>
      <c r="AT5648" t="s">
        <v>112</v>
      </c>
      <c r="AU5648">
        <v>20</v>
      </c>
    </row>
    <row r="5649" spans="1:47">
      <c r="A5649" t="s">
        <v>19618</v>
      </c>
      <c r="C5649">
        <v>310</v>
      </c>
      <c r="D5649" t="s">
        <v>19619</v>
      </c>
      <c r="E5649">
        <v>132</v>
      </c>
      <c r="F5649" t="s">
        <v>19557</v>
      </c>
      <c r="G5649" t="s">
        <v>1783</v>
      </c>
      <c r="H5649" t="s">
        <v>260</v>
      </c>
      <c r="I5649" t="s">
        <v>19620</v>
      </c>
      <c r="J5649">
        <v>0.17333999999999999</v>
      </c>
      <c r="K5649">
        <v>0</v>
      </c>
      <c r="L5649">
        <v>0</v>
      </c>
      <c r="M5649">
        <v>0</v>
      </c>
      <c r="N5649">
        <v>0</v>
      </c>
      <c r="P5649">
        <v>0</v>
      </c>
      <c r="Q5649">
        <v>0</v>
      </c>
      <c r="R5649">
        <v>0</v>
      </c>
      <c r="S5649" t="s">
        <v>223</v>
      </c>
      <c r="T5649">
        <v>0</v>
      </c>
      <c r="U5649" t="s">
        <v>19618</v>
      </c>
      <c r="Y5649">
        <v>0</v>
      </c>
      <c r="AB5649">
        <v>0</v>
      </c>
      <c r="AC5649">
        <v>0</v>
      </c>
      <c r="AD5649">
        <v>0</v>
      </c>
      <c r="AE5649">
        <v>0</v>
      </c>
      <c r="AF5649">
        <v>0</v>
      </c>
      <c r="AQ5649">
        <v>1</v>
      </c>
      <c r="AR5649">
        <f t="shared" si="88"/>
        <v>0</v>
      </c>
      <c r="AS5649">
        <v>1</v>
      </c>
      <c r="AT5649" t="s">
        <v>112</v>
      </c>
      <c r="AU5649">
        <v>20</v>
      </c>
    </row>
    <row r="5650" spans="1:47">
      <c r="A5650" t="s">
        <v>19621</v>
      </c>
      <c r="C5650">
        <v>310</v>
      </c>
      <c r="D5650" t="s">
        <v>19622</v>
      </c>
      <c r="E5650">
        <v>101</v>
      </c>
      <c r="F5650" t="s">
        <v>19623</v>
      </c>
      <c r="G5650" t="s">
        <v>1783</v>
      </c>
      <c r="H5650" t="s">
        <v>220</v>
      </c>
      <c r="I5650" t="s">
        <v>19624</v>
      </c>
      <c r="J5650">
        <v>0.13758000000000001</v>
      </c>
      <c r="K5650">
        <v>1</v>
      </c>
      <c r="L5650">
        <v>1</v>
      </c>
      <c r="M5650">
        <v>1</v>
      </c>
      <c r="N5650">
        <v>1</v>
      </c>
      <c r="O5650" t="s">
        <v>225</v>
      </c>
      <c r="P5650">
        <v>0</v>
      </c>
      <c r="Q5650">
        <v>1</v>
      </c>
      <c r="R5650">
        <v>5800</v>
      </c>
      <c r="S5650" t="s">
        <v>223</v>
      </c>
      <c r="T5650">
        <v>5800</v>
      </c>
      <c r="U5650" t="s">
        <v>19621</v>
      </c>
      <c r="V5650" t="s">
        <v>224</v>
      </c>
      <c r="W5650" t="s">
        <v>225</v>
      </c>
      <c r="X5650" t="s">
        <v>225</v>
      </c>
      <c r="Y5650">
        <v>5800</v>
      </c>
      <c r="AB5650">
        <v>1</v>
      </c>
      <c r="AC5650">
        <v>1</v>
      </c>
      <c r="AD5650">
        <v>2</v>
      </c>
      <c r="AE5650">
        <v>576</v>
      </c>
      <c r="AF5650">
        <v>1</v>
      </c>
      <c r="AQ5650">
        <v>1</v>
      </c>
      <c r="AR5650">
        <f t="shared" si="88"/>
        <v>4.6463999999999999</v>
      </c>
      <c r="AS5650">
        <v>1</v>
      </c>
      <c r="AT5650" t="s">
        <v>112</v>
      </c>
      <c r="AU5650">
        <v>20</v>
      </c>
    </row>
    <row r="5651" spans="1:47">
      <c r="A5651" t="s">
        <v>19625</v>
      </c>
      <c r="C5651">
        <v>310</v>
      </c>
      <c r="D5651" t="s">
        <v>19626</v>
      </c>
      <c r="E5651">
        <v>101</v>
      </c>
      <c r="F5651" t="s">
        <v>19627</v>
      </c>
      <c r="G5651" t="s">
        <v>1783</v>
      </c>
      <c r="H5651" t="s">
        <v>220</v>
      </c>
      <c r="I5651" t="s">
        <v>19628</v>
      </c>
      <c r="J5651">
        <v>0.24606</v>
      </c>
      <c r="K5651">
        <v>1</v>
      </c>
      <c r="L5651">
        <v>1</v>
      </c>
      <c r="M5651">
        <v>1</v>
      </c>
      <c r="N5651">
        <v>1</v>
      </c>
      <c r="O5651" t="s">
        <v>225</v>
      </c>
      <c r="P5651">
        <v>0</v>
      </c>
      <c r="Q5651">
        <v>1</v>
      </c>
      <c r="R5651">
        <v>4300</v>
      </c>
      <c r="S5651" t="s">
        <v>223</v>
      </c>
      <c r="T5651">
        <v>4300</v>
      </c>
      <c r="U5651" t="s">
        <v>19625</v>
      </c>
      <c r="V5651" t="s">
        <v>658</v>
      </c>
      <c r="W5651" t="s">
        <v>659</v>
      </c>
      <c r="X5651" t="s">
        <v>225</v>
      </c>
      <c r="Y5651">
        <v>4300</v>
      </c>
      <c r="AB5651">
        <v>1</v>
      </c>
      <c r="AC5651">
        <v>1</v>
      </c>
      <c r="AD5651">
        <v>3</v>
      </c>
      <c r="AE5651">
        <v>1416</v>
      </c>
      <c r="AF5651">
        <v>1</v>
      </c>
      <c r="AQ5651">
        <v>1</v>
      </c>
      <c r="AR5651">
        <f t="shared" si="88"/>
        <v>4.6463999999999999</v>
      </c>
      <c r="AS5651">
        <v>1</v>
      </c>
      <c r="AT5651" t="s">
        <v>112</v>
      </c>
      <c r="AU5651">
        <v>20</v>
      </c>
    </row>
    <row r="5652" spans="1:47">
      <c r="A5652" t="s">
        <v>19629</v>
      </c>
      <c r="B5652" t="s">
        <v>293</v>
      </c>
      <c r="C5652">
        <v>310</v>
      </c>
      <c r="D5652" t="s">
        <v>15927</v>
      </c>
      <c r="E5652">
        <v>0</v>
      </c>
      <c r="J5652">
        <v>2.6100000000000002E-2</v>
      </c>
      <c r="K5652">
        <v>0</v>
      </c>
      <c r="L5652">
        <v>0</v>
      </c>
      <c r="M5652">
        <v>0</v>
      </c>
      <c r="N5652">
        <v>0</v>
      </c>
      <c r="P5652">
        <v>0</v>
      </c>
      <c r="Q5652">
        <v>0</v>
      </c>
      <c r="R5652">
        <v>0</v>
      </c>
      <c r="S5652" t="s">
        <v>296</v>
      </c>
      <c r="T5652">
        <v>0</v>
      </c>
      <c r="Y5652">
        <v>0</v>
      </c>
      <c r="AB5652">
        <v>0</v>
      </c>
      <c r="AC5652">
        <v>0</v>
      </c>
      <c r="AD5652">
        <v>0</v>
      </c>
      <c r="AE5652">
        <v>0</v>
      </c>
      <c r="AF5652">
        <v>0</v>
      </c>
      <c r="AG5652" t="s">
        <v>845</v>
      </c>
      <c r="AQ5652">
        <v>0</v>
      </c>
      <c r="AR5652">
        <f t="shared" si="88"/>
        <v>0</v>
      </c>
      <c r="AS5652">
        <v>1</v>
      </c>
      <c r="AT5652" t="s">
        <v>112</v>
      </c>
      <c r="AU5652">
        <v>20</v>
      </c>
    </row>
    <row r="5653" spans="1:47">
      <c r="A5653" t="s">
        <v>19630</v>
      </c>
      <c r="C5653">
        <v>310</v>
      </c>
      <c r="D5653" t="s">
        <v>19631</v>
      </c>
      <c r="E5653">
        <v>101</v>
      </c>
      <c r="F5653" t="s">
        <v>16142</v>
      </c>
      <c r="G5653" t="s">
        <v>18604</v>
      </c>
      <c r="H5653" t="s">
        <v>220</v>
      </c>
      <c r="I5653" t="s">
        <v>19632</v>
      </c>
      <c r="J5653">
        <v>0.72384999999999999</v>
      </c>
      <c r="K5653">
        <v>1</v>
      </c>
      <c r="L5653">
        <v>1</v>
      </c>
      <c r="M5653">
        <v>1</v>
      </c>
      <c r="N5653">
        <v>1</v>
      </c>
      <c r="O5653" t="s">
        <v>225</v>
      </c>
      <c r="P5653">
        <v>0</v>
      </c>
      <c r="Q5653">
        <v>0</v>
      </c>
      <c r="R5653">
        <v>0</v>
      </c>
      <c r="S5653" t="s">
        <v>223</v>
      </c>
      <c r="T5653">
        <v>0</v>
      </c>
      <c r="U5653" t="s">
        <v>19630</v>
      </c>
      <c r="V5653" t="s">
        <v>460</v>
      </c>
      <c r="X5653" t="s">
        <v>225</v>
      </c>
      <c r="Y5653">
        <v>0</v>
      </c>
      <c r="AB5653">
        <v>1</v>
      </c>
      <c r="AC5653">
        <v>1</v>
      </c>
      <c r="AD5653">
        <v>2</v>
      </c>
      <c r="AE5653">
        <v>798</v>
      </c>
      <c r="AF5653">
        <v>1.5</v>
      </c>
      <c r="AQ5653">
        <v>1</v>
      </c>
      <c r="AR5653">
        <f t="shared" si="88"/>
        <v>9.68</v>
      </c>
      <c r="AS5653">
        <v>1</v>
      </c>
      <c r="AT5653" t="s">
        <v>134</v>
      </c>
      <c r="AU5653">
        <v>43</v>
      </c>
    </row>
    <row r="5654" spans="1:47">
      <c r="A5654" t="s">
        <v>14871</v>
      </c>
      <c r="C5654">
        <v>310</v>
      </c>
      <c r="E5654">
        <v>0</v>
      </c>
      <c r="J5654">
        <v>4.6499999999999996E-3</v>
      </c>
      <c r="K5654">
        <v>0</v>
      </c>
      <c r="L5654">
        <v>0</v>
      </c>
      <c r="M5654">
        <v>0</v>
      </c>
      <c r="N5654">
        <v>0</v>
      </c>
      <c r="P5654">
        <v>0</v>
      </c>
      <c r="Q5654">
        <v>0</v>
      </c>
      <c r="R5654">
        <v>0</v>
      </c>
      <c r="S5654" t="s">
        <v>249</v>
      </c>
      <c r="T5654">
        <v>0</v>
      </c>
      <c r="Y5654">
        <v>0</v>
      </c>
      <c r="AB5654">
        <v>0</v>
      </c>
      <c r="AC5654">
        <v>0</v>
      </c>
      <c r="AD5654">
        <v>0</v>
      </c>
      <c r="AE5654">
        <v>0</v>
      </c>
      <c r="AF5654">
        <v>0</v>
      </c>
      <c r="AQ5654">
        <v>0</v>
      </c>
      <c r="AR5654">
        <f t="shared" si="88"/>
        <v>0</v>
      </c>
      <c r="AS5654">
        <v>1</v>
      </c>
      <c r="AT5654" t="s">
        <v>132</v>
      </c>
      <c r="AU5654">
        <v>41</v>
      </c>
    </row>
    <row r="5655" spans="1:47">
      <c r="A5655" t="s">
        <v>19633</v>
      </c>
      <c r="C5655">
        <v>310</v>
      </c>
      <c r="D5655" t="s">
        <v>19634</v>
      </c>
      <c r="E5655">
        <v>101</v>
      </c>
      <c r="F5655" t="s">
        <v>19635</v>
      </c>
      <c r="G5655" t="s">
        <v>1783</v>
      </c>
      <c r="H5655" t="s">
        <v>220</v>
      </c>
      <c r="I5655" t="s">
        <v>19636</v>
      </c>
      <c r="J5655">
        <v>0.20033999999999999</v>
      </c>
      <c r="K5655">
        <v>1</v>
      </c>
      <c r="L5655">
        <v>1</v>
      </c>
      <c r="M5655">
        <v>1</v>
      </c>
      <c r="N5655">
        <v>1</v>
      </c>
      <c r="O5655" t="s">
        <v>225</v>
      </c>
      <c r="P5655">
        <v>0</v>
      </c>
      <c r="Q5655">
        <v>0</v>
      </c>
      <c r="R5655">
        <v>0</v>
      </c>
      <c r="S5655" t="s">
        <v>223</v>
      </c>
      <c r="T5655">
        <v>0</v>
      </c>
      <c r="U5655" t="s">
        <v>19633</v>
      </c>
      <c r="V5655" t="s">
        <v>10030</v>
      </c>
      <c r="W5655" t="s">
        <v>225</v>
      </c>
      <c r="X5655" t="s">
        <v>225</v>
      </c>
      <c r="Y5655">
        <v>0</v>
      </c>
      <c r="AB5655">
        <v>1</v>
      </c>
      <c r="AC5655">
        <v>1</v>
      </c>
      <c r="AD5655">
        <v>3</v>
      </c>
      <c r="AE5655">
        <v>1076</v>
      </c>
      <c r="AF5655">
        <v>1</v>
      </c>
      <c r="AQ5655">
        <v>1</v>
      </c>
      <c r="AR5655">
        <f t="shared" si="88"/>
        <v>4.6463999999999999</v>
      </c>
      <c r="AS5655">
        <v>1</v>
      </c>
      <c r="AT5655" t="s">
        <v>112</v>
      </c>
      <c r="AU5655">
        <v>20</v>
      </c>
    </row>
    <row r="5656" spans="1:47">
      <c r="A5656" t="s">
        <v>19637</v>
      </c>
      <c r="C5656">
        <v>310</v>
      </c>
      <c r="D5656" t="s">
        <v>19638</v>
      </c>
      <c r="E5656">
        <v>132</v>
      </c>
      <c r="F5656" t="s">
        <v>19639</v>
      </c>
      <c r="G5656" t="s">
        <v>1783</v>
      </c>
      <c r="H5656" t="s">
        <v>260</v>
      </c>
      <c r="I5656" t="s">
        <v>19640</v>
      </c>
      <c r="J5656">
        <v>0.14563999999999999</v>
      </c>
      <c r="K5656">
        <v>0</v>
      </c>
      <c r="L5656">
        <v>0</v>
      </c>
      <c r="M5656">
        <v>0</v>
      </c>
      <c r="N5656">
        <v>0</v>
      </c>
      <c r="P5656">
        <v>0</v>
      </c>
      <c r="Q5656">
        <v>0</v>
      </c>
      <c r="R5656">
        <v>0</v>
      </c>
      <c r="S5656" t="s">
        <v>223</v>
      </c>
      <c r="T5656">
        <v>0</v>
      </c>
      <c r="U5656" t="s">
        <v>19637</v>
      </c>
      <c r="Y5656">
        <v>0</v>
      </c>
      <c r="AB5656">
        <v>0</v>
      </c>
      <c r="AC5656">
        <v>0</v>
      </c>
      <c r="AD5656">
        <v>0</v>
      </c>
      <c r="AE5656">
        <v>0</v>
      </c>
      <c r="AF5656">
        <v>0</v>
      </c>
      <c r="AQ5656">
        <v>1</v>
      </c>
      <c r="AR5656">
        <f t="shared" si="88"/>
        <v>0</v>
      </c>
      <c r="AS5656">
        <v>1</v>
      </c>
      <c r="AT5656" t="s">
        <v>112</v>
      </c>
      <c r="AU5656">
        <v>20</v>
      </c>
    </row>
    <row r="5657" spans="1:47">
      <c r="A5657" t="s">
        <v>19641</v>
      </c>
      <c r="C5657">
        <v>310</v>
      </c>
      <c r="D5657" t="s">
        <v>19626</v>
      </c>
      <c r="E5657">
        <v>132</v>
      </c>
      <c r="F5657" t="s">
        <v>19627</v>
      </c>
      <c r="G5657" t="s">
        <v>1783</v>
      </c>
      <c r="H5657" t="s">
        <v>260</v>
      </c>
      <c r="I5657" t="s">
        <v>19642</v>
      </c>
      <c r="J5657">
        <v>0.20043</v>
      </c>
      <c r="K5657">
        <v>0</v>
      </c>
      <c r="L5657">
        <v>0</v>
      </c>
      <c r="M5657">
        <v>0</v>
      </c>
      <c r="N5657">
        <v>0</v>
      </c>
      <c r="P5657">
        <v>0</v>
      </c>
      <c r="Q5657">
        <v>0</v>
      </c>
      <c r="R5657">
        <v>0</v>
      </c>
      <c r="S5657" t="s">
        <v>223</v>
      </c>
      <c r="T5657">
        <v>0</v>
      </c>
      <c r="U5657" t="s">
        <v>19641</v>
      </c>
      <c r="Y5657">
        <v>0</v>
      </c>
      <c r="AB5657">
        <v>0</v>
      </c>
      <c r="AC5657">
        <v>0</v>
      </c>
      <c r="AD5657">
        <v>0</v>
      </c>
      <c r="AE5657">
        <v>0</v>
      </c>
      <c r="AF5657">
        <v>0</v>
      </c>
      <c r="AQ5657">
        <v>1</v>
      </c>
      <c r="AR5657">
        <f t="shared" si="88"/>
        <v>0</v>
      </c>
      <c r="AS5657">
        <v>1</v>
      </c>
      <c r="AT5657" t="s">
        <v>112</v>
      </c>
      <c r="AU5657">
        <v>20</v>
      </c>
    </row>
    <row r="5658" spans="1:47">
      <c r="A5658" t="s">
        <v>19643</v>
      </c>
      <c r="C5658">
        <v>310</v>
      </c>
      <c r="D5658" t="s">
        <v>15251</v>
      </c>
      <c r="E5658">
        <v>132</v>
      </c>
      <c r="F5658" t="s">
        <v>19644</v>
      </c>
      <c r="G5658" t="s">
        <v>324</v>
      </c>
      <c r="H5658" t="s">
        <v>260</v>
      </c>
      <c r="I5658" t="s">
        <v>19645</v>
      </c>
      <c r="J5658">
        <v>2.4994800000000001</v>
      </c>
      <c r="K5658">
        <v>0</v>
      </c>
      <c r="L5658">
        <v>0</v>
      </c>
      <c r="M5658">
        <v>0</v>
      </c>
      <c r="N5658">
        <v>0</v>
      </c>
      <c r="P5658">
        <v>0</v>
      </c>
      <c r="Q5658">
        <v>0</v>
      </c>
      <c r="R5658">
        <v>0</v>
      </c>
      <c r="S5658" t="s">
        <v>223</v>
      </c>
      <c r="T5658">
        <v>0</v>
      </c>
      <c r="U5658" t="s">
        <v>19643</v>
      </c>
      <c r="Y5658">
        <v>0</v>
      </c>
      <c r="AB5658">
        <v>0</v>
      </c>
      <c r="AC5658">
        <v>0</v>
      </c>
      <c r="AD5658">
        <v>0</v>
      </c>
      <c r="AE5658">
        <v>0</v>
      </c>
      <c r="AF5658">
        <v>0</v>
      </c>
      <c r="AQ5658">
        <v>1</v>
      </c>
      <c r="AR5658">
        <f t="shared" si="88"/>
        <v>0</v>
      </c>
      <c r="AS5658">
        <v>1</v>
      </c>
      <c r="AT5658" t="s">
        <v>131</v>
      </c>
      <c r="AU5658">
        <v>40</v>
      </c>
    </row>
    <row r="5659" spans="1:47">
      <c r="A5659" t="s">
        <v>19646</v>
      </c>
      <c r="C5659">
        <v>310</v>
      </c>
      <c r="D5659" t="s">
        <v>19647</v>
      </c>
      <c r="E5659">
        <v>440</v>
      </c>
      <c r="F5659" t="s">
        <v>19648</v>
      </c>
      <c r="G5659" t="s">
        <v>19058</v>
      </c>
      <c r="H5659" t="s">
        <v>19059</v>
      </c>
      <c r="I5659" t="s">
        <v>19649</v>
      </c>
      <c r="J5659">
        <v>0.95226</v>
      </c>
      <c r="K5659">
        <v>0</v>
      </c>
      <c r="L5659">
        <v>0</v>
      </c>
      <c r="M5659">
        <v>0</v>
      </c>
      <c r="N5659">
        <v>0</v>
      </c>
      <c r="P5659">
        <v>0</v>
      </c>
      <c r="Q5659">
        <v>0</v>
      </c>
      <c r="R5659">
        <v>0</v>
      </c>
      <c r="S5659" t="s">
        <v>223</v>
      </c>
      <c r="T5659">
        <v>0</v>
      </c>
      <c r="U5659" t="s">
        <v>19646</v>
      </c>
      <c r="Y5659">
        <v>0</v>
      </c>
      <c r="AB5659">
        <v>0</v>
      </c>
      <c r="AC5659">
        <v>0</v>
      </c>
      <c r="AD5659">
        <v>0</v>
      </c>
      <c r="AE5659">
        <v>0</v>
      </c>
      <c r="AF5659">
        <v>0</v>
      </c>
      <c r="AQ5659">
        <v>1</v>
      </c>
      <c r="AR5659">
        <f t="shared" si="88"/>
        <v>0</v>
      </c>
      <c r="AS5659">
        <v>1</v>
      </c>
      <c r="AT5659" t="s">
        <v>134</v>
      </c>
      <c r="AU5659">
        <v>43</v>
      </c>
    </row>
    <row r="5660" spans="1:47">
      <c r="A5660" t="s">
        <v>19650</v>
      </c>
      <c r="C5660">
        <v>310</v>
      </c>
      <c r="D5660" t="s">
        <v>19651</v>
      </c>
      <c r="E5660">
        <v>101</v>
      </c>
      <c r="F5660" t="s">
        <v>19652</v>
      </c>
      <c r="G5660" t="s">
        <v>1783</v>
      </c>
      <c r="H5660" t="s">
        <v>220</v>
      </c>
      <c r="I5660" t="s">
        <v>19653</v>
      </c>
      <c r="J5660">
        <v>0.28405000000000002</v>
      </c>
      <c r="K5660">
        <v>1</v>
      </c>
      <c r="L5660">
        <v>1</v>
      </c>
      <c r="M5660">
        <v>1</v>
      </c>
      <c r="N5660">
        <v>1</v>
      </c>
      <c r="O5660" t="s">
        <v>225</v>
      </c>
      <c r="P5660">
        <v>0</v>
      </c>
      <c r="Q5660">
        <v>0</v>
      </c>
      <c r="R5660">
        <v>0</v>
      </c>
      <c r="S5660" t="s">
        <v>223</v>
      </c>
      <c r="T5660">
        <v>0</v>
      </c>
      <c r="U5660" t="s">
        <v>19650</v>
      </c>
      <c r="V5660" t="s">
        <v>10030</v>
      </c>
      <c r="W5660" t="s">
        <v>225</v>
      </c>
      <c r="X5660" t="s">
        <v>225</v>
      </c>
      <c r="Y5660">
        <v>0</v>
      </c>
      <c r="AB5660">
        <v>1</v>
      </c>
      <c r="AC5660">
        <v>1</v>
      </c>
      <c r="AD5660">
        <v>2</v>
      </c>
      <c r="AE5660">
        <v>888</v>
      </c>
      <c r="AF5660">
        <v>1</v>
      </c>
      <c r="AQ5660">
        <v>2</v>
      </c>
      <c r="AR5660">
        <f t="shared" si="88"/>
        <v>4.6463999999999999</v>
      </c>
      <c r="AS5660">
        <v>1</v>
      </c>
      <c r="AT5660" t="s">
        <v>112</v>
      </c>
      <c r="AU5660">
        <v>20</v>
      </c>
    </row>
    <row r="5661" spans="1:47">
      <c r="A5661" t="s">
        <v>19654</v>
      </c>
      <c r="C5661">
        <v>310</v>
      </c>
      <c r="D5661" t="s">
        <v>19655</v>
      </c>
      <c r="E5661">
        <v>132</v>
      </c>
      <c r="F5661" t="s">
        <v>19656</v>
      </c>
      <c r="G5661" t="s">
        <v>1783</v>
      </c>
      <c r="H5661" t="s">
        <v>260</v>
      </c>
      <c r="I5661" t="s">
        <v>19657</v>
      </c>
      <c r="J5661">
        <v>0.13800000000000001</v>
      </c>
      <c r="K5661">
        <v>0</v>
      </c>
      <c r="L5661">
        <v>0</v>
      </c>
      <c r="M5661">
        <v>0</v>
      </c>
      <c r="N5661">
        <v>0</v>
      </c>
      <c r="P5661">
        <v>0</v>
      </c>
      <c r="Q5661">
        <v>0</v>
      </c>
      <c r="R5661">
        <v>0</v>
      </c>
      <c r="S5661" t="s">
        <v>223</v>
      </c>
      <c r="T5661">
        <v>0</v>
      </c>
      <c r="U5661" t="s">
        <v>19654</v>
      </c>
      <c r="Y5661">
        <v>0</v>
      </c>
      <c r="AB5661">
        <v>0</v>
      </c>
      <c r="AC5661">
        <v>0</v>
      </c>
      <c r="AD5661">
        <v>0</v>
      </c>
      <c r="AE5661">
        <v>0</v>
      </c>
      <c r="AF5661">
        <v>0</v>
      </c>
      <c r="AQ5661">
        <v>1</v>
      </c>
      <c r="AR5661">
        <f t="shared" si="88"/>
        <v>0</v>
      </c>
      <c r="AS5661">
        <v>1</v>
      </c>
      <c r="AT5661" t="s">
        <v>112</v>
      </c>
      <c r="AU5661">
        <v>20</v>
      </c>
    </row>
    <row r="5662" spans="1:47">
      <c r="A5662" t="s">
        <v>19658</v>
      </c>
      <c r="C5662">
        <v>310</v>
      </c>
      <c r="D5662" t="s">
        <v>19659</v>
      </c>
      <c r="E5662">
        <v>101</v>
      </c>
      <c r="F5662" t="s">
        <v>19606</v>
      </c>
      <c r="G5662" t="s">
        <v>1783</v>
      </c>
      <c r="H5662" t="s">
        <v>220</v>
      </c>
      <c r="I5662" t="s">
        <v>19660</v>
      </c>
      <c r="J5662">
        <v>0.17851</v>
      </c>
      <c r="K5662">
        <v>1</v>
      </c>
      <c r="L5662">
        <v>1</v>
      </c>
      <c r="M5662">
        <v>1</v>
      </c>
      <c r="N5662">
        <v>1</v>
      </c>
      <c r="O5662" t="s">
        <v>225</v>
      </c>
      <c r="P5662">
        <v>0</v>
      </c>
      <c r="Q5662">
        <v>1</v>
      </c>
      <c r="R5662">
        <v>400</v>
      </c>
      <c r="S5662" t="s">
        <v>223</v>
      </c>
      <c r="T5662">
        <v>400</v>
      </c>
      <c r="U5662" t="s">
        <v>19658</v>
      </c>
      <c r="V5662" t="s">
        <v>224</v>
      </c>
      <c r="W5662" t="s">
        <v>225</v>
      </c>
      <c r="X5662" t="s">
        <v>225</v>
      </c>
      <c r="Y5662">
        <v>400</v>
      </c>
      <c r="AB5662">
        <v>1</v>
      </c>
      <c r="AC5662">
        <v>1</v>
      </c>
      <c r="AD5662">
        <v>2</v>
      </c>
      <c r="AE5662">
        <v>520</v>
      </c>
      <c r="AF5662">
        <v>1</v>
      </c>
      <c r="AQ5662">
        <v>1</v>
      </c>
      <c r="AR5662">
        <f t="shared" si="88"/>
        <v>4.6463999999999999</v>
      </c>
      <c r="AS5662">
        <v>1</v>
      </c>
      <c r="AT5662" t="s">
        <v>112</v>
      </c>
      <c r="AU5662">
        <v>20</v>
      </c>
    </row>
    <row r="5663" spans="1:47">
      <c r="A5663" t="s">
        <v>248</v>
      </c>
      <c r="C5663">
        <v>310</v>
      </c>
      <c r="E5663">
        <v>0</v>
      </c>
      <c r="J5663">
        <v>6.7999999999999996E-3</v>
      </c>
      <c r="K5663">
        <v>0</v>
      </c>
      <c r="L5663">
        <v>0</v>
      </c>
      <c r="M5663">
        <v>0</v>
      </c>
      <c r="N5663">
        <v>0</v>
      </c>
      <c r="P5663">
        <v>0</v>
      </c>
      <c r="Q5663">
        <v>0</v>
      </c>
      <c r="R5663">
        <v>0</v>
      </c>
      <c r="S5663" t="s">
        <v>249</v>
      </c>
      <c r="T5663">
        <v>0</v>
      </c>
      <c r="Y5663">
        <v>0</v>
      </c>
      <c r="AB5663">
        <v>0</v>
      </c>
      <c r="AC5663">
        <v>0</v>
      </c>
      <c r="AD5663">
        <v>0</v>
      </c>
      <c r="AE5663">
        <v>0</v>
      </c>
      <c r="AF5663">
        <v>0</v>
      </c>
      <c r="AQ5663">
        <v>0</v>
      </c>
      <c r="AR5663">
        <f t="shared" si="88"/>
        <v>0</v>
      </c>
      <c r="AS5663">
        <v>1</v>
      </c>
      <c r="AT5663" t="s">
        <v>112</v>
      </c>
      <c r="AU5663">
        <v>20</v>
      </c>
    </row>
    <row r="5664" spans="1:47">
      <c r="A5664" t="s">
        <v>19661</v>
      </c>
      <c r="C5664">
        <v>310</v>
      </c>
      <c r="D5664" t="s">
        <v>19244</v>
      </c>
      <c r="E5664">
        <v>911</v>
      </c>
      <c r="F5664" t="s">
        <v>10895</v>
      </c>
      <c r="G5664" t="s">
        <v>1783</v>
      </c>
      <c r="H5664" t="s">
        <v>13984</v>
      </c>
      <c r="I5664" t="s">
        <v>19662</v>
      </c>
      <c r="J5664">
        <v>0.61712</v>
      </c>
      <c r="K5664">
        <v>0</v>
      </c>
      <c r="L5664">
        <v>0</v>
      </c>
      <c r="M5664">
        <v>0</v>
      </c>
      <c r="N5664">
        <v>0</v>
      </c>
      <c r="P5664">
        <v>0</v>
      </c>
      <c r="Q5664">
        <v>0</v>
      </c>
      <c r="R5664">
        <v>0</v>
      </c>
      <c r="S5664" t="s">
        <v>223</v>
      </c>
      <c r="T5664">
        <v>0</v>
      </c>
      <c r="U5664" t="s">
        <v>19661</v>
      </c>
      <c r="V5664" t="s">
        <v>455</v>
      </c>
      <c r="W5664" t="s">
        <v>225</v>
      </c>
      <c r="Y5664">
        <v>0</v>
      </c>
      <c r="Z5664" t="s">
        <v>297</v>
      </c>
      <c r="AA5664" t="s">
        <v>223</v>
      </c>
      <c r="AB5664">
        <v>0</v>
      </c>
      <c r="AC5664">
        <v>0</v>
      </c>
      <c r="AD5664">
        <v>0</v>
      </c>
      <c r="AE5664">
        <v>0</v>
      </c>
      <c r="AF5664">
        <v>0</v>
      </c>
      <c r="AQ5664">
        <v>0</v>
      </c>
      <c r="AR5664">
        <f t="shared" si="88"/>
        <v>0</v>
      </c>
      <c r="AS5664">
        <v>1</v>
      </c>
      <c r="AT5664" t="s">
        <v>112</v>
      </c>
      <c r="AU5664">
        <v>20</v>
      </c>
    </row>
    <row r="5665" spans="1:47">
      <c r="A5665" t="s">
        <v>19663</v>
      </c>
      <c r="C5665">
        <v>310</v>
      </c>
      <c r="D5665" t="s">
        <v>19664</v>
      </c>
      <c r="E5665">
        <v>101</v>
      </c>
      <c r="F5665" t="s">
        <v>19665</v>
      </c>
      <c r="G5665" t="s">
        <v>1783</v>
      </c>
      <c r="H5665" t="s">
        <v>220</v>
      </c>
      <c r="I5665" t="s">
        <v>19666</v>
      </c>
      <c r="J5665">
        <v>0.22592999999999999</v>
      </c>
      <c r="K5665">
        <v>1</v>
      </c>
      <c r="L5665">
        <v>1</v>
      </c>
      <c r="M5665">
        <v>1</v>
      </c>
      <c r="N5665">
        <v>1</v>
      </c>
      <c r="O5665" t="s">
        <v>225</v>
      </c>
      <c r="P5665">
        <v>0</v>
      </c>
      <c r="Q5665">
        <v>1</v>
      </c>
      <c r="R5665">
        <v>3500</v>
      </c>
      <c r="S5665" t="s">
        <v>223</v>
      </c>
      <c r="T5665">
        <v>3500</v>
      </c>
      <c r="U5665" t="s">
        <v>19663</v>
      </c>
      <c r="V5665" t="s">
        <v>224</v>
      </c>
      <c r="W5665" t="s">
        <v>225</v>
      </c>
      <c r="X5665" t="s">
        <v>225</v>
      </c>
      <c r="Y5665">
        <v>3500</v>
      </c>
      <c r="AB5665">
        <v>1</v>
      </c>
      <c r="AC5665">
        <v>1</v>
      </c>
      <c r="AD5665">
        <v>2</v>
      </c>
      <c r="AE5665">
        <v>480</v>
      </c>
      <c r="AF5665">
        <v>1</v>
      </c>
      <c r="AQ5665">
        <v>1</v>
      </c>
      <c r="AR5665">
        <f t="shared" si="88"/>
        <v>4.6463999999999999</v>
      </c>
      <c r="AS5665">
        <v>1</v>
      </c>
      <c r="AT5665" t="s">
        <v>112</v>
      </c>
      <c r="AU5665">
        <v>20</v>
      </c>
    </row>
    <row r="5666" spans="1:47">
      <c r="A5666" t="s">
        <v>19667</v>
      </c>
      <c r="C5666">
        <v>310</v>
      </c>
      <c r="D5666" t="s">
        <v>19485</v>
      </c>
      <c r="E5666">
        <v>101</v>
      </c>
      <c r="F5666" t="s">
        <v>19486</v>
      </c>
      <c r="G5666" t="s">
        <v>1783</v>
      </c>
      <c r="H5666" t="s">
        <v>220</v>
      </c>
      <c r="I5666" t="s">
        <v>19668</v>
      </c>
      <c r="J5666">
        <v>2.1091199999999999</v>
      </c>
      <c r="K5666">
        <v>1</v>
      </c>
      <c r="L5666">
        <v>1</v>
      </c>
      <c r="M5666">
        <v>1</v>
      </c>
      <c r="N5666">
        <v>1</v>
      </c>
      <c r="O5666" t="s">
        <v>225</v>
      </c>
      <c r="P5666">
        <v>0</v>
      </c>
      <c r="Q5666">
        <v>0</v>
      </c>
      <c r="R5666">
        <v>0</v>
      </c>
      <c r="S5666" t="s">
        <v>223</v>
      </c>
      <c r="T5666">
        <v>0</v>
      </c>
      <c r="U5666" t="s">
        <v>19667</v>
      </c>
      <c r="V5666" t="s">
        <v>10030</v>
      </c>
      <c r="W5666" t="s">
        <v>225</v>
      </c>
      <c r="X5666" t="s">
        <v>225</v>
      </c>
      <c r="Y5666">
        <v>0</v>
      </c>
      <c r="AB5666">
        <v>1</v>
      </c>
      <c r="AC5666">
        <v>1</v>
      </c>
      <c r="AD5666">
        <v>3</v>
      </c>
      <c r="AE5666">
        <v>1428</v>
      </c>
      <c r="AF5666">
        <v>1</v>
      </c>
      <c r="AQ5666">
        <v>1</v>
      </c>
      <c r="AR5666">
        <f t="shared" si="88"/>
        <v>4.6463999999999999</v>
      </c>
      <c r="AS5666">
        <v>1</v>
      </c>
      <c r="AT5666" t="s">
        <v>112</v>
      </c>
      <c r="AU5666">
        <v>20</v>
      </c>
    </row>
    <row r="5667" spans="1:47">
      <c r="A5667" t="s">
        <v>19669</v>
      </c>
      <c r="C5667">
        <v>310</v>
      </c>
      <c r="D5667" t="s">
        <v>19670</v>
      </c>
      <c r="E5667">
        <v>400</v>
      </c>
      <c r="F5667" t="s">
        <v>19671</v>
      </c>
      <c r="G5667" t="s">
        <v>19058</v>
      </c>
      <c r="H5667" t="s">
        <v>10733</v>
      </c>
      <c r="I5667" t="s">
        <v>19672</v>
      </c>
      <c r="J5667">
        <v>5.7945700000000002</v>
      </c>
      <c r="K5667">
        <v>0</v>
      </c>
      <c r="L5667">
        <v>0</v>
      </c>
      <c r="M5667">
        <v>1</v>
      </c>
      <c r="N5667">
        <v>1</v>
      </c>
      <c r="O5667" t="s">
        <v>659</v>
      </c>
      <c r="P5667">
        <v>1</v>
      </c>
      <c r="Q5667">
        <v>1</v>
      </c>
      <c r="R5667">
        <v>203900</v>
      </c>
      <c r="S5667" t="s">
        <v>223</v>
      </c>
      <c r="T5667">
        <v>0</v>
      </c>
      <c r="U5667" t="s">
        <v>19669</v>
      </c>
      <c r="X5667" t="s">
        <v>659</v>
      </c>
      <c r="Y5667">
        <v>203900</v>
      </c>
      <c r="AB5667">
        <v>0</v>
      </c>
      <c r="AC5667">
        <v>0</v>
      </c>
      <c r="AD5667">
        <v>0</v>
      </c>
      <c r="AE5667">
        <v>13737</v>
      </c>
      <c r="AF5667">
        <v>1</v>
      </c>
      <c r="AQ5667">
        <v>1</v>
      </c>
      <c r="AR5667">
        <f t="shared" si="88"/>
        <v>0</v>
      </c>
      <c r="AS5667">
        <v>1</v>
      </c>
      <c r="AT5667" t="s">
        <v>132</v>
      </c>
      <c r="AU5667">
        <v>41</v>
      </c>
    </row>
    <row r="5668" spans="1:47">
      <c r="A5668" t="s">
        <v>19673</v>
      </c>
      <c r="C5668">
        <v>310</v>
      </c>
      <c r="D5668" t="s">
        <v>19674</v>
      </c>
      <c r="E5668">
        <v>101</v>
      </c>
      <c r="F5668" t="s">
        <v>19675</v>
      </c>
      <c r="G5668" t="s">
        <v>1783</v>
      </c>
      <c r="H5668" t="s">
        <v>220</v>
      </c>
      <c r="I5668" t="s">
        <v>19676</v>
      </c>
      <c r="J5668">
        <v>0.16028000000000001</v>
      </c>
      <c r="K5668">
        <v>1</v>
      </c>
      <c r="L5668">
        <v>1</v>
      </c>
      <c r="M5668">
        <v>1</v>
      </c>
      <c r="N5668">
        <v>1</v>
      </c>
      <c r="O5668" t="s">
        <v>225</v>
      </c>
      <c r="P5668">
        <v>0</v>
      </c>
      <c r="Q5668">
        <v>1</v>
      </c>
      <c r="R5668">
        <v>3400</v>
      </c>
      <c r="S5668" t="s">
        <v>223</v>
      </c>
      <c r="T5668">
        <v>3400</v>
      </c>
      <c r="U5668" t="s">
        <v>19673</v>
      </c>
      <c r="V5668" t="s">
        <v>224</v>
      </c>
      <c r="W5668" t="s">
        <v>225</v>
      </c>
      <c r="X5668" t="s">
        <v>225</v>
      </c>
      <c r="Y5668">
        <v>3400</v>
      </c>
      <c r="AB5668">
        <v>1</v>
      </c>
      <c r="AC5668">
        <v>1</v>
      </c>
      <c r="AD5668">
        <v>2</v>
      </c>
      <c r="AE5668">
        <v>660</v>
      </c>
      <c r="AF5668">
        <v>1</v>
      </c>
      <c r="AQ5668">
        <v>1</v>
      </c>
      <c r="AR5668">
        <f t="shared" si="88"/>
        <v>4.6463999999999999</v>
      </c>
      <c r="AS5668">
        <v>1</v>
      </c>
      <c r="AT5668" t="s">
        <v>112</v>
      </c>
      <c r="AU5668">
        <v>20</v>
      </c>
    </row>
    <row r="5669" spans="1:47">
      <c r="A5669" t="s">
        <v>19677</v>
      </c>
      <c r="C5669">
        <v>310</v>
      </c>
      <c r="D5669" t="s">
        <v>19244</v>
      </c>
      <c r="E5669">
        <v>911</v>
      </c>
      <c r="F5669" t="s">
        <v>10895</v>
      </c>
      <c r="G5669" t="s">
        <v>1783</v>
      </c>
      <c r="H5669" t="s">
        <v>13984</v>
      </c>
      <c r="I5669" t="s">
        <v>19678</v>
      </c>
      <c r="J5669">
        <v>0.58377999999999997</v>
      </c>
      <c r="K5669">
        <v>0</v>
      </c>
      <c r="L5669">
        <v>0</v>
      </c>
      <c r="M5669">
        <v>0</v>
      </c>
      <c r="N5669">
        <v>0</v>
      </c>
      <c r="P5669">
        <v>0</v>
      </c>
      <c r="Q5669">
        <v>0</v>
      </c>
      <c r="R5669">
        <v>0</v>
      </c>
      <c r="S5669" t="s">
        <v>223</v>
      </c>
      <c r="T5669">
        <v>0</v>
      </c>
      <c r="U5669" t="s">
        <v>19677</v>
      </c>
      <c r="V5669" t="s">
        <v>455</v>
      </c>
      <c r="W5669" t="s">
        <v>225</v>
      </c>
      <c r="Y5669">
        <v>0</v>
      </c>
      <c r="Z5669" t="s">
        <v>297</v>
      </c>
      <c r="AA5669" t="s">
        <v>223</v>
      </c>
      <c r="AB5669">
        <v>0</v>
      </c>
      <c r="AC5669">
        <v>0</v>
      </c>
      <c r="AD5669">
        <v>0</v>
      </c>
      <c r="AE5669">
        <v>0</v>
      </c>
      <c r="AF5669">
        <v>0</v>
      </c>
      <c r="AQ5669">
        <v>2</v>
      </c>
      <c r="AR5669">
        <f t="shared" si="88"/>
        <v>0</v>
      </c>
      <c r="AS5669">
        <v>1</v>
      </c>
      <c r="AT5669" t="s">
        <v>112</v>
      </c>
      <c r="AU5669">
        <v>20</v>
      </c>
    </row>
    <row r="5670" spans="1:47">
      <c r="A5670" t="s">
        <v>19679</v>
      </c>
      <c r="C5670">
        <v>310</v>
      </c>
      <c r="D5670" t="s">
        <v>19680</v>
      </c>
      <c r="E5670">
        <v>132</v>
      </c>
      <c r="F5670" t="s">
        <v>19681</v>
      </c>
      <c r="G5670" t="s">
        <v>324</v>
      </c>
      <c r="H5670" t="s">
        <v>260</v>
      </c>
      <c r="I5670" t="s">
        <v>19682</v>
      </c>
      <c r="J5670">
        <v>3.5929999999999997E-2</v>
      </c>
      <c r="K5670">
        <v>0</v>
      </c>
      <c r="L5670">
        <v>0</v>
      </c>
      <c r="M5670">
        <v>0</v>
      </c>
      <c r="N5670">
        <v>0</v>
      </c>
      <c r="P5670">
        <v>0</v>
      </c>
      <c r="Q5670">
        <v>0</v>
      </c>
      <c r="R5670">
        <v>0</v>
      </c>
      <c r="S5670" t="s">
        <v>223</v>
      </c>
      <c r="T5670">
        <v>0</v>
      </c>
      <c r="U5670" t="s">
        <v>19679</v>
      </c>
      <c r="Y5670">
        <v>0</v>
      </c>
      <c r="AB5670">
        <v>0</v>
      </c>
      <c r="AC5670">
        <v>0</v>
      </c>
      <c r="AD5670">
        <v>0</v>
      </c>
      <c r="AE5670">
        <v>0</v>
      </c>
      <c r="AF5670">
        <v>0</v>
      </c>
      <c r="AQ5670">
        <v>1</v>
      </c>
      <c r="AR5670">
        <f t="shared" si="88"/>
        <v>0</v>
      </c>
      <c r="AS5670">
        <v>1</v>
      </c>
      <c r="AT5670" t="s">
        <v>126</v>
      </c>
      <c r="AU5670">
        <v>34</v>
      </c>
    </row>
    <row r="5671" spans="1:47">
      <c r="A5671" t="s">
        <v>19683</v>
      </c>
      <c r="C5671">
        <v>310</v>
      </c>
      <c r="D5671" t="s">
        <v>19684</v>
      </c>
      <c r="E5671">
        <v>101</v>
      </c>
      <c r="F5671" t="s">
        <v>19639</v>
      </c>
      <c r="G5671" t="s">
        <v>1783</v>
      </c>
      <c r="H5671" t="s">
        <v>220</v>
      </c>
      <c r="I5671" t="s">
        <v>19685</v>
      </c>
      <c r="J5671">
        <v>0.19675999999999999</v>
      </c>
      <c r="K5671">
        <v>1</v>
      </c>
      <c r="L5671">
        <v>1</v>
      </c>
      <c r="M5671">
        <v>1</v>
      </c>
      <c r="N5671">
        <v>1</v>
      </c>
      <c r="O5671" t="s">
        <v>225</v>
      </c>
      <c r="P5671">
        <v>0</v>
      </c>
      <c r="Q5671">
        <v>1</v>
      </c>
      <c r="R5671">
        <v>1100</v>
      </c>
      <c r="S5671" t="s">
        <v>223</v>
      </c>
      <c r="T5671">
        <v>1100</v>
      </c>
      <c r="U5671" t="s">
        <v>19683</v>
      </c>
      <c r="V5671" t="s">
        <v>224</v>
      </c>
      <c r="W5671" t="s">
        <v>225</v>
      </c>
      <c r="X5671" t="s">
        <v>225</v>
      </c>
      <c r="Y5671">
        <v>1100</v>
      </c>
      <c r="AB5671">
        <v>1</v>
      </c>
      <c r="AC5671">
        <v>1</v>
      </c>
      <c r="AD5671">
        <v>2</v>
      </c>
      <c r="AE5671">
        <v>584</v>
      </c>
      <c r="AF5671">
        <v>1</v>
      </c>
      <c r="AQ5671">
        <v>1</v>
      </c>
      <c r="AR5671">
        <f t="shared" si="88"/>
        <v>4.6463999999999999</v>
      </c>
      <c r="AS5671">
        <v>1</v>
      </c>
      <c r="AT5671" t="s">
        <v>112</v>
      </c>
      <c r="AU5671">
        <v>20</v>
      </c>
    </row>
    <row r="5672" spans="1:47">
      <c r="A5672" t="s">
        <v>19686</v>
      </c>
      <c r="C5672">
        <v>310</v>
      </c>
      <c r="D5672" t="s">
        <v>19687</v>
      </c>
      <c r="E5672">
        <v>101</v>
      </c>
      <c r="F5672" t="s">
        <v>19688</v>
      </c>
      <c r="G5672" t="s">
        <v>1783</v>
      </c>
      <c r="H5672" t="s">
        <v>220</v>
      </c>
      <c r="I5672" t="s">
        <v>19689</v>
      </c>
      <c r="J5672">
        <v>0.45895000000000002</v>
      </c>
      <c r="K5672">
        <v>1</v>
      </c>
      <c r="L5672">
        <v>1</v>
      </c>
      <c r="M5672">
        <v>1</v>
      </c>
      <c r="N5672">
        <v>1</v>
      </c>
      <c r="O5672" t="s">
        <v>225</v>
      </c>
      <c r="P5672">
        <v>0</v>
      </c>
      <c r="Q5672">
        <v>0</v>
      </c>
      <c r="R5672">
        <v>0</v>
      </c>
      <c r="S5672" t="s">
        <v>223</v>
      </c>
      <c r="T5672">
        <v>0</v>
      </c>
      <c r="U5672" t="s">
        <v>19686</v>
      </c>
      <c r="V5672" t="s">
        <v>224</v>
      </c>
      <c r="W5672" t="s">
        <v>225</v>
      </c>
      <c r="X5672" t="s">
        <v>225</v>
      </c>
      <c r="Y5672">
        <v>0</v>
      </c>
      <c r="AB5672">
        <v>1</v>
      </c>
      <c r="AC5672">
        <v>1</v>
      </c>
      <c r="AD5672">
        <v>2</v>
      </c>
      <c r="AE5672">
        <v>706</v>
      </c>
      <c r="AF5672">
        <v>1</v>
      </c>
      <c r="AQ5672">
        <v>2</v>
      </c>
      <c r="AR5672">
        <f t="shared" si="88"/>
        <v>4.6463999999999999</v>
      </c>
      <c r="AS5672">
        <v>1</v>
      </c>
      <c r="AT5672" t="s">
        <v>112</v>
      </c>
      <c r="AU5672">
        <v>20</v>
      </c>
    </row>
    <row r="5673" spans="1:47">
      <c r="A5673" t="s">
        <v>19690</v>
      </c>
      <c r="C5673">
        <v>310</v>
      </c>
      <c r="D5673" t="s">
        <v>19691</v>
      </c>
      <c r="E5673">
        <v>101</v>
      </c>
      <c r="F5673" t="s">
        <v>19573</v>
      </c>
      <c r="G5673" t="s">
        <v>1783</v>
      </c>
      <c r="H5673" t="s">
        <v>220</v>
      </c>
      <c r="I5673" t="s">
        <v>19692</v>
      </c>
      <c r="J5673">
        <v>0.26939999999999997</v>
      </c>
      <c r="K5673">
        <v>1</v>
      </c>
      <c r="L5673">
        <v>1</v>
      </c>
      <c r="M5673">
        <v>1</v>
      </c>
      <c r="N5673">
        <v>1</v>
      </c>
      <c r="O5673" t="s">
        <v>225</v>
      </c>
      <c r="P5673">
        <v>0</v>
      </c>
      <c r="Q5673">
        <v>1</v>
      </c>
      <c r="R5673">
        <v>2400</v>
      </c>
      <c r="S5673" t="s">
        <v>223</v>
      </c>
      <c r="T5673">
        <v>2400</v>
      </c>
      <c r="U5673" t="s">
        <v>19690</v>
      </c>
      <c r="V5673" t="s">
        <v>10030</v>
      </c>
      <c r="W5673" t="s">
        <v>225</v>
      </c>
      <c r="X5673" t="s">
        <v>225</v>
      </c>
      <c r="Y5673">
        <v>2400</v>
      </c>
      <c r="AB5673">
        <v>1</v>
      </c>
      <c r="AC5673">
        <v>1</v>
      </c>
      <c r="AD5673">
        <v>3</v>
      </c>
      <c r="AE5673">
        <v>864</v>
      </c>
      <c r="AF5673">
        <v>1</v>
      </c>
      <c r="AQ5673">
        <v>1</v>
      </c>
      <c r="AR5673">
        <f t="shared" si="88"/>
        <v>4.6463999999999999</v>
      </c>
      <c r="AS5673">
        <v>1</v>
      </c>
      <c r="AT5673" t="s">
        <v>112</v>
      </c>
      <c r="AU5673">
        <v>20</v>
      </c>
    </row>
    <row r="5674" spans="1:47">
      <c r="A5674" t="s">
        <v>19693</v>
      </c>
      <c r="C5674">
        <v>310</v>
      </c>
      <c r="D5674" t="s">
        <v>18953</v>
      </c>
      <c r="E5674">
        <v>710</v>
      </c>
      <c r="F5674" t="s">
        <v>17661</v>
      </c>
      <c r="G5674" t="s">
        <v>1783</v>
      </c>
      <c r="H5674" t="s">
        <v>6034</v>
      </c>
      <c r="I5674" t="s">
        <v>19694</v>
      </c>
      <c r="J5674">
        <v>23.155010000000001</v>
      </c>
      <c r="K5674">
        <v>0</v>
      </c>
      <c r="L5674">
        <v>0</v>
      </c>
      <c r="M5674">
        <v>0</v>
      </c>
      <c r="N5674">
        <v>0</v>
      </c>
      <c r="P5674">
        <v>0</v>
      </c>
      <c r="Q5674">
        <v>0</v>
      </c>
      <c r="R5674">
        <v>0</v>
      </c>
      <c r="S5674" t="s">
        <v>223</v>
      </c>
      <c r="T5674">
        <v>0</v>
      </c>
      <c r="U5674" t="s">
        <v>19693</v>
      </c>
      <c r="Y5674">
        <v>0</v>
      </c>
      <c r="AB5674">
        <v>0</v>
      </c>
      <c r="AC5674">
        <v>0</v>
      </c>
      <c r="AD5674">
        <v>0</v>
      </c>
      <c r="AE5674">
        <v>0</v>
      </c>
      <c r="AF5674">
        <v>0</v>
      </c>
      <c r="AQ5674">
        <v>1</v>
      </c>
      <c r="AR5674">
        <f t="shared" si="88"/>
        <v>0</v>
      </c>
      <c r="AS5674">
        <v>1</v>
      </c>
      <c r="AT5674" t="s">
        <v>127</v>
      </c>
      <c r="AU5674">
        <v>35</v>
      </c>
    </row>
    <row r="5675" spans="1:47">
      <c r="A5675" t="s">
        <v>19695</v>
      </c>
      <c r="C5675">
        <v>310</v>
      </c>
      <c r="D5675" t="s">
        <v>19696</v>
      </c>
      <c r="E5675">
        <v>101</v>
      </c>
      <c r="F5675" t="s">
        <v>19697</v>
      </c>
      <c r="G5675" t="s">
        <v>1783</v>
      </c>
      <c r="H5675" t="s">
        <v>220</v>
      </c>
      <c r="I5675" t="s">
        <v>19698</v>
      </c>
      <c r="J5675">
        <v>0.33756999999999998</v>
      </c>
      <c r="K5675">
        <v>1</v>
      </c>
      <c r="L5675">
        <v>1</v>
      </c>
      <c r="M5675">
        <v>1</v>
      </c>
      <c r="N5675">
        <v>1</v>
      </c>
      <c r="O5675" t="s">
        <v>225</v>
      </c>
      <c r="P5675">
        <v>0</v>
      </c>
      <c r="Q5675">
        <v>1</v>
      </c>
      <c r="R5675">
        <v>1700</v>
      </c>
      <c r="S5675" t="s">
        <v>243</v>
      </c>
      <c r="T5675">
        <v>1700</v>
      </c>
      <c r="U5675" t="s">
        <v>19695</v>
      </c>
      <c r="V5675" t="s">
        <v>10030</v>
      </c>
      <c r="W5675" t="s">
        <v>225</v>
      </c>
      <c r="X5675" t="s">
        <v>225</v>
      </c>
      <c r="Y5675">
        <v>1700</v>
      </c>
      <c r="AB5675">
        <v>1</v>
      </c>
      <c r="AC5675">
        <v>1</v>
      </c>
      <c r="AD5675">
        <v>2</v>
      </c>
      <c r="AE5675">
        <v>768</v>
      </c>
      <c r="AF5675">
        <v>1</v>
      </c>
      <c r="AQ5675">
        <v>2</v>
      </c>
      <c r="AR5675">
        <f t="shared" si="88"/>
        <v>4.6463999999999999</v>
      </c>
      <c r="AS5675">
        <v>1</v>
      </c>
      <c r="AT5675" t="s">
        <v>112</v>
      </c>
      <c r="AU5675">
        <v>20</v>
      </c>
    </row>
    <row r="5676" spans="1:47">
      <c r="A5676" t="s">
        <v>19699</v>
      </c>
      <c r="C5676">
        <v>310</v>
      </c>
      <c r="D5676" t="s">
        <v>19700</v>
      </c>
      <c r="E5676">
        <v>131</v>
      </c>
      <c r="F5676" t="s">
        <v>19701</v>
      </c>
      <c r="G5676" t="s">
        <v>1783</v>
      </c>
      <c r="H5676" t="s">
        <v>407</v>
      </c>
      <c r="I5676" t="s">
        <v>19702</v>
      </c>
      <c r="J5676">
        <v>0.16317999999999999</v>
      </c>
      <c r="K5676">
        <v>0</v>
      </c>
      <c r="L5676">
        <v>0</v>
      </c>
      <c r="M5676">
        <v>0</v>
      </c>
      <c r="N5676">
        <v>0</v>
      </c>
      <c r="P5676">
        <v>0</v>
      </c>
      <c r="Q5676">
        <v>0</v>
      </c>
      <c r="R5676">
        <v>0</v>
      </c>
      <c r="S5676" t="s">
        <v>223</v>
      </c>
      <c r="T5676">
        <v>0</v>
      </c>
      <c r="U5676" t="s">
        <v>19699</v>
      </c>
      <c r="Y5676">
        <v>0</v>
      </c>
      <c r="AB5676">
        <v>0</v>
      </c>
      <c r="AC5676">
        <v>0</v>
      </c>
      <c r="AD5676">
        <v>0</v>
      </c>
      <c r="AE5676">
        <v>0</v>
      </c>
      <c r="AF5676">
        <v>0</v>
      </c>
      <c r="AQ5676">
        <v>1</v>
      </c>
      <c r="AR5676">
        <f t="shared" si="88"/>
        <v>0</v>
      </c>
      <c r="AS5676">
        <v>1</v>
      </c>
      <c r="AT5676" t="s">
        <v>112</v>
      </c>
      <c r="AU5676">
        <v>20</v>
      </c>
    </row>
    <row r="5677" spans="1:47">
      <c r="A5677" t="s">
        <v>19703</v>
      </c>
      <c r="C5677">
        <v>310</v>
      </c>
      <c r="D5677" t="s">
        <v>19704</v>
      </c>
      <c r="E5677">
        <v>101</v>
      </c>
      <c r="F5677" t="s">
        <v>19705</v>
      </c>
      <c r="G5677" t="s">
        <v>1783</v>
      </c>
      <c r="H5677" t="s">
        <v>220</v>
      </c>
      <c r="I5677" t="s">
        <v>19706</v>
      </c>
      <c r="J5677">
        <v>0.16899</v>
      </c>
      <c r="K5677">
        <v>1</v>
      </c>
      <c r="L5677">
        <v>1</v>
      </c>
      <c r="M5677">
        <v>1</v>
      </c>
      <c r="N5677">
        <v>1</v>
      </c>
      <c r="O5677" t="s">
        <v>225</v>
      </c>
      <c r="P5677">
        <v>0</v>
      </c>
      <c r="Q5677">
        <v>1</v>
      </c>
      <c r="R5677">
        <v>400</v>
      </c>
      <c r="S5677" t="s">
        <v>223</v>
      </c>
      <c r="T5677">
        <v>400</v>
      </c>
      <c r="U5677" t="s">
        <v>19703</v>
      </c>
      <c r="V5677" t="s">
        <v>224</v>
      </c>
      <c r="W5677" t="s">
        <v>225</v>
      </c>
      <c r="X5677" t="s">
        <v>225</v>
      </c>
      <c r="Y5677">
        <v>400</v>
      </c>
      <c r="AB5677">
        <v>1</v>
      </c>
      <c r="AC5677">
        <v>1</v>
      </c>
      <c r="AD5677">
        <v>3</v>
      </c>
      <c r="AE5677">
        <v>912</v>
      </c>
      <c r="AF5677">
        <v>1</v>
      </c>
      <c r="AQ5677">
        <v>1</v>
      </c>
      <c r="AR5677">
        <f t="shared" si="88"/>
        <v>4.6463999999999999</v>
      </c>
      <c r="AS5677">
        <v>1</v>
      </c>
      <c r="AT5677" t="s">
        <v>112</v>
      </c>
      <c r="AU5677">
        <v>20</v>
      </c>
    </row>
    <row r="5678" spans="1:47">
      <c r="A5678" t="s">
        <v>19707</v>
      </c>
      <c r="C5678">
        <v>310</v>
      </c>
      <c r="D5678" t="s">
        <v>19708</v>
      </c>
      <c r="E5678">
        <v>101</v>
      </c>
      <c r="F5678" t="s">
        <v>19709</v>
      </c>
      <c r="G5678" t="s">
        <v>1783</v>
      </c>
      <c r="H5678" t="s">
        <v>220</v>
      </c>
      <c r="I5678" t="s">
        <v>19710</v>
      </c>
      <c r="J5678">
        <v>0.29209000000000002</v>
      </c>
      <c r="K5678">
        <v>1</v>
      </c>
      <c r="L5678">
        <v>1</v>
      </c>
      <c r="M5678">
        <v>1</v>
      </c>
      <c r="N5678">
        <v>1</v>
      </c>
      <c r="O5678" t="s">
        <v>225</v>
      </c>
      <c r="P5678">
        <v>0</v>
      </c>
      <c r="Q5678">
        <v>0</v>
      </c>
      <c r="R5678">
        <v>0</v>
      </c>
      <c r="S5678" t="s">
        <v>223</v>
      </c>
      <c r="T5678">
        <v>0</v>
      </c>
      <c r="U5678" t="s">
        <v>19707</v>
      </c>
      <c r="V5678" t="s">
        <v>10030</v>
      </c>
      <c r="W5678" t="s">
        <v>225</v>
      </c>
      <c r="X5678" t="s">
        <v>225</v>
      </c>
      <c r="Y5678">
        <v>0</v>
      </c>
      <c r="AB5678">
        <v>1</v>
      </c>
      <c r="AC5678">
        <v>1</v>
      </c>
      <c r="AD5678">
        <v>3</v>
      </c>
      <c r="AE5678">
        <v>1571</v>
      </c>
      <c r="AF5678">
        <v>1.75</v>
      </c>
      <c r="AQ5678">
        <v>1</v>
      </c>
      <c r="AR5678">
        <f t="shared" si="88"/>
        <v>4.6463999999999999</v>
      </c>
      <c r="AS5678">
        <v>1</v>
      </c>
      <c r="AT5678" t="s">
        <v>112</v>
      </c>
      <c r="AU5678">
        <v>20</v>
      </c>
    </row>
    <row r="5679" spans="1:47">
      <c r="A5679" t="s">
        <v>248</v>
      </c>
      <c r="C5679">
        <v>310</v>
      </c>
      <c r="E5679">
        <v>0</v>
      </c>
      <c r="J5679">
        <v>2.1229999999999999E-2</v>
      </c>
      <c r="K5679">
        <v>0</v>
      </c>
      <c r="L5679">
        <v>0</v>
      </c>
      <c r="M5679">
        <v>0</v>
      </c>
      <c r="N5679">
        <v>0</v>
      </c>
      <c r="P5679">
        <v>0</v>
      </c>
      <c r="Q5679">
        <v>0</v>
      </c>
      <c r="R5679">
        <v>0</v>
      </c>
      <c r="S5679" t="s">
        <v>249</v>
      </c>
      <c r="T5679">
        <v>0</v>
      </c>
      <c r="Y5679">
        <v>0</v>
      </c>
      <c r="AB5679">
        <v>0</v>
      </c>
      <c r="AC5679">
        <v>0</v>
      </c>
      <c r="AD5679">
        <v>0</v>
      </c>
      <c r="AE5679">
        <v>0</v>
      </c>
      <c r="AF5679">
        <v>0</v>
      </c>
      <c r="AQ5679">
        <v>0</v>
      </c>
      <c r="AR5679">
        <f t="shared" si="88"/>
        <v>0</v>
      </c>
      <c r="AS5679">
        <v>1</v>
      </c>
      <c r="AT5679" t="s">
        <v>112</v>
      </c>
      <c r="AU5679">
        <v>20</v>
      </c>
    </row>
    <row r="5680" spans="1:47">
      <c r="A5680" t="s">
        <v>19711</v>
      </c>
      <c r="C5680">
        <v>310</v>
      </c>
      <c r="D5680" t="s">
        <v>19712</v>
      </c>
      <c r="E5680">
        <v>132</v>
      </c>
      <c r="F5680" t="s">
        <v>19606</v>
      </c>
      <c r="G5680" t="s">
        <v>1783</v>
      </c>
      <c r="H5680" t="s">
        <v>260</v>
      </c>
      <c r="I5680" t="s">
        <v>19713</v>
      </c>
      <c r="J5680">
        <v>0.14152999999999999</v>
      </c>
      <c r="K5680">
        <v>0</v>
      </c>
      <c r="L5680">
        <v>0</v>
      </c>
      <c r="M5680">
        <v>0</v>
      </c>
      <c r="N5680">
        <v>0</v>
      </c>
      <c r="P5680">
        <v>0</v>
      </c>
      <c r="Q5680">
        <v>0</v>
      </c>
      <c r="R5680">
        <v>0</v>
      </c>
      <c r="S5680" t="s">
        <v>223</v>
      </c>
      <c r="T5680">
        <v>0</v>
      </c>
      <c r="U5680" t="s">
        <v>19711</v>
      </c>
      <c r="Y5680">
        <v>0</v>
      </c>
      <c r="AB5680">
        <v>0</v>
      </c>
      <c r="AC5680">
        <v>0</v>
      </c>
      <c r="AD5680">
        <v>0</v>
      </c>
      <c r="AE5680">
        <v>0</v>
      </c>
      <c r="AF5680">
        <v>0</v>
      </c>
      <c r="AQ5680">
        <v>1</v>
      </c>
      <c r="AR5680">
        <f t="shared" si="88"/>
        <v>0</v>
      </c>
      <c r="AS5680">
        <v>1</v>
      </c>
      <c r="AT5680" t="s">
        <v>112</v>
      </c>
      <c r="AU5680">
        <v>20</v>
      </c>
    </row>
    <row r="5681" spans="1:47">
      <c r="A5681" t="s">
        <v>248</v>
      </c>
      <c r="C5681">
        <v>310</v>
      </c>
      <c r="E5681">
        <v>0</v>
      </c>
      <c r="J5681">
        <v>2.6950000000000002E-2</v>
      </c>
      <c r="K5681">
        <v>0</v>
      </c>
      <c r="L5681">
        <v>0</v>
      </c>
      <c r="M5681">
        <v>0</v>
      </c>
      <c r="N5681">
        <v>0</v>
      </c>
      <c r="P5681">
        <v>0</v>
      </c>
      <c r="Q5681">
        <v>0</v>
      </c>
      <c r="R5681">
        <v>0</v>
      </c>
      <c r="S5681" t="s">
        <v>249</v>
      </c>
      <c r="T5681">
        <v>0</v>
      </c>
      <c r="Y5681">
        <v>0</v>
      </c>
      <c r="AB5681">
        <v>0</v>
      </c>
      <c r="AC5681">
        <v>0</v>
      </c>
      <c r="AD5681">
        <v>0</v>
      </c>
      <c r="AE5681">
        <v>0</v>
      </c>
      <c r="AF5681">
        <v>0</v>
      </c>
      <c r="AQ5681">
        <v>0</v>
      </c>
      <c r="AR5681">
        <f t="shared" si="88"/>
        <v>0</v>
      </c>
      <c r="AS5681">
        <v>1</v>
      </c>
      <c r="AT5681" t="s">
        <v>112</v>
      </c>
      <c r="AU5681">
        <v>20</v>
      </c>
    </row>
    <row r="5682" spans="1:47">
      <c r="A5682" t="s">
        <v>19714</v>
      </c>
      <c r="C5682">
        <v>310</v>
      </c>
      <c r="D5682" t="s">
        <v>19715</v>
      </c>
      <c r="E5682">
        <v>101</v>
      </c>
      <c r="F5682" t="s">
        <v>19716</v>
      </c>
      <c r="G5682" t="s">
        <v>324</v>
      </c>
      <c r="H5682" t="s">
        <v>220</v>
      </c>
      <c r="I5682" t="s">
        <v>19717</v>
      </c>
      <c r="J5682">
        <v>1.45505</v>
      </c>
      <c r="K5682">
        <v>1</v>
      </c>
      <c r="L5682">
        <v>1</v>
      </c>
      <c r="M5682">
        <v>1</v>
      </c>
      <c r="N5682">
        <v>1</v>
      </c>
      <c r="O5682" t="s">
        <v>225</v>
      </c>
      <c r="P5682">
        <v>0</v>
      </c>
      <c r="Q5682">
        <v>1</v>
      </c>
      <c r="R5682">
        <v>5500</v>
      </c>
      <c r="S5682" t="s">
        <v>223</v>
      </c>
      <c r="T5682">
        <v>5500</v>
      </c>
      <c r="U5682" t="s">
        <v>19714</v>
      </c>
      <c r="V5682" t="s">
        <v>455</v>
      </c>
      <c r="W5682" t="s">
        <v>225</v>
      </c>
      <c r="X5682" t="s">
        <v>225</v>
      </c>
      <c r="Y5682">
        <v>5500</v>
      </c>
      <c r="AB5682">
        <v>1</v>
      </c>
      <c r="AC5682">
        <v>1</v>
      </c>
      <c r="AD5682">
        <v>3</v>
      </c>
      <c r="AE5682">
        <v>1028</v>
      </c>
      <c r="AF5682">
        <v>1</v>
      </c>
      <c r="AQ5682">
        <v>3</v>
      </c>
      <c r="AR5682">
        <f t="shared" si="88"/>
        <v>2.42</v>
      </c>
      <c r="AS5682">
        <v>1</v>
      </c>
      <c r="AT5682" t="s">
        <v>126</v>
      </c>
      <c r="AU5682">
        <v>34</v>
      </c>
    </row>
    <row r="5683" spans="1:47">
      <c r="A5683" t="s">
        <v>19718</v>
      </c>
      <c r="C5683">
        <v>310</v>
      </c>
      <c r="D5683" t="s">
        <v>19244</v>
      </c>
      <c r="E5683">
        <v>911</v>
      </c>
      <c r="F5683" t="s">
        <v>10895</v>
      </c>
      <c r="G5683" t="s">
        <v>1783</v>
      </c>
      <c r="H5683" t="s">
        <v>13984</v>
      </c>
      <c r="I5683" t="s">
        <v>19719</v>
      </c>
      <c r="J5683">
        <v>0.59885999999999995</v>
      </c>
      <c r="K5683">
        <v>0</v>
      </c>
      <c r="L5683">
        <v>0</v>
      </c>
      <c r="M5683">
        <v>0</v>
      </c>
      <c r="N5683">
        <v>0</v>
      </c>
      <c r="P5683">
        <v>0</v>
      </c>
      <c r="Q5683">
        <v>0</v>
      </c>
      <c r="R5683">
        <v>0</v>
      </c>
      <c r="S5683" t="s">
        <v>223</v>
      </c>
      <c r="T5683">
        <v>0</v>
      </c>
      <c r="U5683" t="s">
        <v>19718</v>
      </c>
      <c r="V5683" t="s">
        <v>455</v>
      </c>
      <c r="W5683" t="s">
        <v>225</v>
      </c>
      <c r="Y5683">
        <v>0</v>
      </c>
      <c r="Z5683" t="s">
        <v>297</v>
      </c>
      <c r="AA5683" t="s">
        <v>223</v>
      </c>
      <c r="AB5683">
        <v>0</v>
      </c>
      <c r="AC5683">
        <v>0</v>
      </c>
      <c r="AD5683">
        <v>0</v>
      </c>
      <c r="AE5683">
        <v>0</v>
      </c>
      <c r="AF5683">
        <v>0</v>
      </c>
      <c r="AQ5683">
        <v>0</v>
      </c>
      <c r="AR5683">
        <f t="shared" si="88"/>
        <v>0</v>
      </c>
      <c r="AS5683">
        <v>1</v>
      </c>
      <c r="AT5683" t="s">
        <v>112</v>
      </c>
      <c r="AU5683">
        <v>20</v>
      </c>
    </row>
    <row r="5684" spans="1:47">
      <c r="A5684" t="s">
        <v>19720</v>
      </c>
      <c r="C5684">
        <v>310</v>
      </c>
      <c r="D5684" t="s">
        <v>19721</v>
      </c>
      <c r="E5684">
        <v>101</v>
      </c>
      <c r="F5684" t="s">
        <v>19722</v>
      </c>
      <c r="G5684" t="s">
        <v>1783</v>
      </c>
      <c r="H5684" t="s">
        <v>220</v>
      </c>
      <c r="I5684" t="s">
        <v>19723</v>
      </c>
      <c r="J5684">
        <v>0.37803999999999999</v>
      </c>
      <c r="K5684">
        <v>1</v>
      </c>
      <c r="L5684">
        <v>1</v>
      </c>
      <c r="M5684">
        <v>1</v>
      </c>
      <c r="N5684">
        <v>1</v>
      </c>
      <c r="O5684" t="s">
        <v>225</v>
      </c>
      <c r="P5684">
        <v>0</v>
      </c>
      <c r="Q5684">
        <v>1</v>
      </c>
      <c r="R5684">
        <v>2500</v>
      </c>
      <c r="S5684" t="s">
        <v>243</v>
      </c>
      <c r="T5684">
        <v>2500</v>
      </c>
      <c r="U5684" t="s">
        <v>19720</v>
      </c>
      <c r="V5684" t="s">
        <v>224</v>
      </c>
      <c r="W5684" t="s">
        <v>225</v>
      </c>
      <c r="X5684" t="s">
        <v>225</v>
      </c>
      <c r="Y5684">
        <v>2500</v>
      </c>
      <c r="AB5684">
        <v>1</v>
      </c>
      <c r="AC5684">
        <v>1</v>
      </c>
      <c r="AD5684">
        <v>2</v>
      </c>
      <c r="AE5684">
        <v>1040</v>
      </c>
      <c r="AF5684">
        <v>1</v>
      </c>
      <c r="AQ5684">
        <v>2</v>
      </c>
      <c r="AR5684">
        <f t="shared" si="88"/>
        <v>4.6463999999999999</v>
      </c>
      <c r="AS5684">
        <v>1</v>
      </c>
      <c r="AT5684" t="s">
        <v>112</v>
      </c>
      <c r="AU5684">
        <v>20</v>
      </c>
    </row>
    <row r="5685" spans="1:47">
      <c r="A5685" t="s">
        <v>19724</v>
      </c>
      <c r="C5685">
        <v>310</v>
      </c>
      <c r="D5685" t="s">
        <v>19725</v>
      </c>
      <c r="E5685">
        <v>101</v>
      </c>
      <c r="F5685" t="s">
        <v>19726</v>
      </c>
      <c r="G5685" t="s">
        <v>1783</v>
      </c>
      <c r="H5685" t="s">
        <v>220</v>
      </c>
      <c r="I5685" t="s">
        <v>19727</v>
      </c>
      <c r="J5685">
        <v>0.17441999999999999</v>
      </c>
      <c r="K5685">
        <v>1</v>
      </c>
      <c r="L5685">
        <v>1</v>
      </c>
      <c r="M5685">
        <v>1</v>
      </c>
      <c r="N5685">
        <v>1</v>
      </c>
      <c r="O5685" t="s">
        <v>225</v>
      </c>
      <c r="P5685">
        <v>0</v>
      </c>
      <c r="Q5685">
        <v>1</v>
      </c>
      <c r="R5685">
        <v>3900</v>
      </c>
      <c r="S5685" t="s">
        <v>223</v>
      </c>
      <c r="T5685">
        <v>3900</v>
      </c>
      <c r="U5685" t="s">
        <v>19724</v>
      </c>
      <c r="V5685" t="s">
        <v>10030</v>
      </c>
      <c r="W5685" t="s">
        <v>225</v>
      </c>
      <c r="X5685" t="s">
        <v>225</v>
      </c>
      <c r="Y5685">
        <v>3900</v>
      </c>
      <c r="AB5685">
        <v>1</v>
      </c>
      <c r="AC5685">
        <v>1</v>
      </c>
      <c r="AD5685">
        <v>3</v>
      </c>
      <c r="AE5685">
        <v>1200</v>
      </c>
      <c r="AF5685">
        <v>1</v>
      </c>
      <c r="AQ5685">
        <v>1</v>
      </c>
      <c r="AR5685">
        <f t="shared" si="88"/>
        <v>4.6463999999999999</v>
      </c>
      <c r="AS5685">
        <v>1</v>
      </c>
      <c r="AT5685" t="s">
        <v>112</v>
      </c>
      <c r="AU5685">
        <v>20</v>
      </c>
    </row>
    <row r="5686" spans="1:47">
      <c r="A5686" t="s">
        <v>19728</v>
      </c>
      <c r="C5686">
        <v>310</v>
      </c>
      <c r="D5686" t="s">
        <v>19244</v>
      </c>
      <c r="E5686">
        <v>911</v>
      </c>
      <c r="F5686" t="s">
        <v>10895</v>
      </c>
      <c r="G5686" t="s">
        <v>1783</v>
      </c>
      <c r="H5686" t="s">
        <v>13984</v>
      </c>
      <c r="I5686" t="s">
        <v>19729</v>
      </c>
      <c r="J5686">
        <v>0.59031999999999996</v>
      </c>
      <c r="K5686">
        <v>0</v>
      </c>
      <c r="L5686">
        <v>0</v>
      </c>
      <c r="M5686">
        <v>0</v>
      </c>
      <c r="N5686">
        <v>0</v>
      </c>
      <c r="P5686">
        <v>0</v>
      </c>
      <c r="Q5686">
        <v>0</v>
      </c>
      <c r="R5686">
        <v>0</v>
      </c>
      <c r="S5686" t="s">
        <v>223</v>
      </c>
      <c r="T5686">
        <v>0</v>
      </c>
      <c r="U5686" t="s">
        <v>19728</v>
      </c>
      <c r="V5686" t="s">
        <v>455</v>
      </c>
      <c r="W5686" t="s">
        <v>225</v>
      </c>
      <c r="Y5686">
        <v>0</v>
      </c>
      <c r="Z5686" t="s">
        <v>297</v>
      </c>
      <c r="AA5686" t="s">
        <v>223</v>
      </c>
      <c r="AB5686">
        <v>0</v>
      </c>
      <c r="AC5686">
        <v>0</v>
      </c>
      <c r="AD5686">
        <v>0</v>
      </c>
      <c r="AE5686">
        <v>0</v>
      </c>
      <c r="AF5686">
        <v>0</v>
      </c>
      <c r="AQ5686">
        <v>2</v>
      </c>
      <c r="AR5686">
        <f t="shared" si="88"/>
        <v>0</v>
      </c>
      <c r="AS5686">
        <v>1</v>
      </c>
      <c r="AT5686" t="s">
        <v>112</v>
      </c>
      <c r="AU5686">
        <v>20</v>
      </c>
    </row>
    <row r="5687" spans="1:47">
      <c r="A5687" t="s">
        <v>248</v>
      </c>
      <c r="C5687">
        <v>310</v>
      </c>
      <c r="E5687">
        <v>0</v>
      </c>
      <c r="J5687">
        <v>2.7399999999999998E-3</v>
      </c>
      <c r="K5687">
        <v>0</v>
      </c>
      <c r="L5687">
        <v>0</v>
      </c>
      <c r="M5687">
        <v>0</v>
      </c>
      <c r="N5687">
        <v>0</v>
      </c>
      <c r="P5687">
        <v>0</v>
      </c>
      <c r="Q5687">
        <v>0</v>
      </c>
      <c r="R5687">
        <v>0</v>
      </c>
      <c r="S5687" t="s">
        <v>249</v>
      </c>
      <c r="T5687">
        <v>0</v>
      </c>
      <c r="Y5687">
        <v>0</v>
      </c>
      <c r="AB5687">
        <v>0</v>
      </c>
      <c r="AC5687">
        <v>0</v>
      </c>
      <c r="AD5687">
        <v>0</v>
      </c>
      <c r="AE5687">
        <v>0</v>
      </c>
      <c r="AF5687">
        <v>0</v>
      </c>
      <c r="AQ5687">
        <v>0</v>
      </c>
      <c r="AR5687">
        <f t="shared" si="88"/>
        <v>0</v>
      </c>
      <c r="AS5687">
        <v>1</v>
      </c>
      <c r="AT5687" t="s">
        <v>112</v>
      </c>
      <c r="AU5687">
        <v>20</v>
      </c>
    </row>
    <row r="5688" spans="1:47">
      <c r="A5688" t="s">
        <v>19730</v>
      </c>
      <c r="C5688">
        <v>310</v>
      </c>
      <c r="D5688" t="s">
        <v>19731</v>
      </c>
      <c r="E5688">
        <v>101</v>
      </c>
      <c r="F5688" t="s">
        <v>13031</v>
      </c>
      <c r="G5688" t="s">
        <v>1783</v>
      </c>
      <c r="H5688" t="s">
        <v>220</v>
      </c>
      <c r="I5688" t="s">
        <v>19732</v>
      </c>
      <c r="J5688">
        <v>0.37407000000000001</v>
      </c>
      <c r="K5688">
        <v>1</v>
      </c>
      <c r="L5688">
        <v>1</v>
      </c>
      <c r="M5688">
        <v>1</v>
      </c>
      <c r="N5688">
        <v>1</v>
      </c>
      <c r="O5688" t="s">
        <v>225</v>
      </c>
      <c r="P5688">
        <v>0</v>
      </c>
      <c r="Q5688">
        <v>1</v>
      </c>
      <c r="R5688">
        <v>5400</v>
      </c>
      <c r="S5688" t="s">
        <v>223</v>
      </c>
      <c r="T5688">
        <v>5400</v>
      </c>
      <c r="U5688" t="s">
        <v>19730</v>
      </c>
      <c r="V5688" t="s">
        <v>10030</v>
      </c>
      <c r="W5688" t="s">
        <v>225</v>
      </c>
      <c r="X5688" t="s">
        <v>225</v>
      </c>
      <c r="Y5688">
        <v>5400</v>
      </c>
      <c r="AB5688">
        <v>1</v>
      </c>
      <c r="AC5688">
        <v>1</v>
      </c>
      <c r="AD5688">
        <v>3</v>
      </c>
      <c r="AE5688">
        <v>990</v>
      </c>
      <c r="AF5688">
        <v>1.5</v>
      </c>
      <c r="AQ5688">
        <v>2</v>
      </c>
      <c r="AR5688">
        <f t="shared" si="88"/>
        <v>4.6463999999999999</v>
      </c>
      <c r="AS5688">
        <v>1</v>
      </c>
      <c r="AT5688" t="s">
        <v>112</v>
      </c>
      <c r="AU5688">
        <v>20</v>
      </c>
    </row>
    <row r="5689" spans="1:47">
      <c r="A5689" t="s">
        <v>19563</v>
      </c>
      <c r="C5689">
        <v>310</v>
      </c>
      <c r="D5689" t="s">
        <v>19564</v>
      </c>
      <c r="E5689">
        <v>316</v>
      </c>
      <c r="F5689" t="s">
        <v>19565</v>
      </c>
      <c r="G5689" t="s">
        <v>19058</v>
      </c>
      <c r="H5689" t="s">
        <v>10705</v>
      </c>
      <c r="I5689" t="s">
        <v>19566</v>
      </c>
      <c r="J5689">
        <v>0.85684000000000005</v>
      </c>
      <c r="K5689">
        <v>1</v>
      </c>
      <c r="L5689">
        <v>1</v>
      </c>
      <c r="M5689">
        <v>1</v>
      </c>
      <c r="N5689">
        <v>1</v>
      </c>
      <c r="O5689" t="s">
        <v>225</v>
      </c>
      <c r="P5689">
        <v>0</v>
      </c>
      <c r="Q5689">
        <v>1</v>
      </c>
      <c r="R5689">
        <v>14300</v>
      </c>
      <c r="S5689" t="s">
        <v>223</v>
      </c>
      <c r="T5689">
        <v>14300</v>
      </c>
      <c r="U5689" t="s">
        <v>19563</v>
      </c>
      <c r="V5689" t="s">
        <v>460</v>
      </c>
      <c r="X5689" t="s">
        <v>225</v>
      </c>
      <c r="Y5689">
        <v>14300</v>
      </c>
      <c r="AB5689">
        <v>1</v>
      </c>
      <c r="AC5689">
        <v>1</v>
      </c>
      <c r="AD5689">
        <v>0</v>
      </c>
      <c r="AE5689">
        <v>10850</v>
      </c>
      <c r="AF5689">
        <v>1</v>
      </c>
      <c r="AQ5689">
        <v>0</v>
      </c>
      <c r="AR5689">
        <f t="shared" si="88"/>
        <v>9.68</v>
      </c>
      <c r="AS5689">
        <v>1</v>
      </c>
      <c r="AT5689" t="s">
        <v>134</v>
      </c>
      <c r="AU5689">
        <v>43</v>
      </c>
    </row>
    <row r="5690" spans="1:47">
      <c r="A5690" t="s">
        <v>19733</v>
      </c>
      <c r="C5690">
        <v>310</v>
      </c>
      <c r="D5690" t="s">
        <v>19734</v>
      </c>
      <c r="E5690">
        <v>101</v>
      </c>
      <c r="F5690" t="s">
        <v>19735</v>
      </c>
      <c r="G5690" t="s">
        <v>1783</v>
      </c>
      <c r="H5690" t="s">
        <v>220</v>
      </c>
      <c r="I5690" t="s">
        <v>19736</v>
      </c>
      <c r="J5690">
        <v>0.49503000000000003</v>
      </c>
      <c r="K5690">
        <v>1</v>
      </c>
      <c r="L5690">
        <v>1</v>
      </c>
      <c r="M5690">
        <v>1</v>
      </c>
      <c r="N5690">
        <v>1</v>
      </c>
      <c r="O5690" t="s">
        <v>225</v>
      </c>
      <c r="P5690">
        <v>0</v>
      </c>
      <c r="Q5690">
        <v>1</v>
      </c>
      <c r="R5690">
        <v>2400</v>
      </c>
      <c r="S5690" t="s">
        <v>223</v>
      </c>
      <c r="T5690">
        <v>2400</v>
      </c>
      <c r="U5690" t="s">
        <v>19733</v>
      </c>
      <c r="V5690" t="s">
        <v>224</v>
      </c>
      <c r="W5690" t="s">
        <v>225</v>
      </c>
      <c r="X5690" t="s">
        <v>225</v>
      </c>
      <c r="Y5690">
        <v>2400</v>
      </c>
      <c r="AB5690">
        <v>1</v>
      </c>
      <c r="AC5690">
        <v>1</v>
      </c>
      <c r="AD5690">
        <v>1</v>
      </c>
      <c r="AE5690">
        <v>1260</v>
      </c>
      <c r="AF5690">
        <v>1.5</v>
      </c>
      <c r="AQ5690">
        <v>1</v>
      </c>
      <c r="AR5690">
        <f t="shared" si="88"/>
        <v>4.6463999999999999</v>
      </c>
      <c r="AS5690">
        <v>1</v>
      </c>
      <c r="AT5690" t="s">
        <v>112</v>
      </c>
      <c r="AU5690">
        <v>20</v>
      </c>
    </row>
    <row r="5691" spans="1:47">
      <c r="A5691" t="s">
        <v>19737</v>
      </c>
      <c r="C5691">
        <v>310</v>
      </c>
      <c r="D5691" t="s">
        <v>19738</v>
      </c>
      <c r="E5691">
        <v>101</v>
      </c>
      <c r="F5691" t="s">
        <v>19739</v>
      </c>
      <c r="G5691" t="s">
        <v>1783</v>
      </c>
      <c r="H5691" t="s">
        <v>220</v>
      </c>
      <c r="I5691" t="s">
        <v>19740</v>
      </c>
      <c r="J5691">
        <v>0.14274999999999999</v>
      </c>
      <c r="K5691">
        <v>1</v>
      </c>
      <c r="L5691">
        <v>1</v>
      </c>
      <c r="M5691">
        <v>1</v>
      </c>
      <c r="N5691">
        <v>1</v>
      </c>
      <c r="O5691" t="s">
        <v>225</v>
      </c>
      <c r="P5691">
        <v>0</v>
      </c>
      <c r="Q5691">
        <v>1</v>
      </c>
      <c r="R5691">
        <v>400</v>
      </c>
      <c r="S5691" t="s">
        <v>223</v>
      </c>
      <c r="T5691">
        <v>400</v>
      </c>
      <c r="U5691" t="s">
        <v>19737</v>
      </c>
      <c r="V5691" t="s">
        <v>224</v>
      </c>
      <c r="W5691" t="s">
        <v>225</v>
      </c>
      <c r="X5691" t="s">
        <v>225</v>
      </c>
      <c r="Y5691">
        <v>400</v>
      </c>
      <c r="AB5691">
        <v>1</v>
      </c>
      <c r="AC5691">
        <v>1</v>
      </c>
      <c r="AD5691">
        <v>2</v>
      </c>
      <c r="AE5691">
        <v>960</v>
      </c>
      <c r="AF5691">
        <v>1</v>
      </c>
      <c r="AQ5691">
        <v>1</v>
      </c>
      <c r="AR5691">
        <f t="shared" si="88"/>
        <v>4.6463999999999999</v>
      </c>
      <c r="AS5691">
        <v>1</v>
      </c>
      <c r="AT5691" t="s">
        <v>112</v>
      </c>
      <c r="AU5691">
        <v>20</v>
      </c>
    </row>
    <row r="5692" spans="1:47">
      <c r="A5692" t="s">
        <v>19741</v>
      </c>
      <c r="C5692">
        <v>310</v>
      </c>
      <c r="D5692" t="s">
        <v>19742</v>
      </c>
      <c r="E5692">
        <v>101</v>
      </c>
      <c r="F5692" t="s">
        <v>19743</v>
      </c>
      <c r="G5692" t="s">
        <v>1783</v>
      </c>
      <c r="H5692" t="s">
        <v>220</v>
      </c>
      <c r="I5692" t="s">
        <v>19744</v>
      </c>
      <c r="J5692">
        <v>0.32307000000000002</v>
      </c>
      <c r="K5692">
        <v>1</v>
      </c>
      <c r="L5692">
        <v>1</v>
      </c>
      <c r="M5692">
        <v>1</v>
      </c>
      <c r="N5692">
        <v>1</v>
      </c>
      <c r="O5692" t="s">
        <v>225</v>
      </c>
      <c r="P5692">
        <v>0</v>
      </c>
      <c r="Q5692">
        <v>1</v>
      </c>
      <c r="R5692">
        <v>6100</v>
      </c>
      <c r="S5692" t="s">
        <v>223</v>
      </c>
      <c r="T5692">
        <v>6100</v>
      </c>
      <c r="U5692" t="s">
        <v>19741</v>
      </c>
      <c r="V5692" t="s">
        <v>224</v>
      </c>
      <c r="W5692" t="s">
        <v>225</v>
      </c>
      <c r="X5692" t="s">
        <v>225</v>
      </c>
      <c r="Y5692">
        <v>6100</v>
      </c>
      <c r="AB5692">
        <v>1</v>
      </c>
      <c r="AC5692">
        <v>1</v>
      </c>
      <c r="AD5692">
        <v>3</v>
      </c>
      <c r="AE5692">
        <v>1216</v>
      </c>
      <c r="AF5692">
        <v>1</v>
      </c>
      <c r="AQ5692">
        <v>2</v>
      </c>
      <c r="AR5692">
        <f t="shared" si="88"/>
        <v>4.6463999999999999</v>
      </c>
      <c r="AS5692">
        <v>1</v>
      </c>
      <c r="AT5692" t="s">
        <v>112</v>
      </c>
      <c r="AU5692">
        <v>20</v>
      </c>
    </row>
    <row r="5693" spans="1:47">
      <c r="A5693" t="s">
        <v>19745</v>
      </c>
      <c r="C5693">
        <v>310</v>
      </c>
      <c r="D5693" t="s">
        <v>19746</v>
      </c>
      <c r="E5693">
        <v>101</v>
      </c>
      <c r="F5693" t="s">
        <v>19747</v>
      </c>
      <c r="G5693" t="s">
        <v>1783</v>
      </c>
      <c r="H5693" t="s">
        <v>220</v>
      </c>
      <c r="I5693" t="s">
        <v>19748</v>
      </c>
      <c r="J5693">
        <v>0.21177000000000001</v>
      </c>
      <c r="K5693">
        <v>1</v>
      </c>
      <c r="L5693">
        <v>1</v>
      </c>
      <c r="M5693">
        <v>1</v>
      </c>
      <c r="N5693">
        <v>1</v>
      </c>
      <c r="O5693" t="s">
        <v>225</v>
      </c>
      <c r="P5693">
        <v>0</v>
      </c>
      <c r="Q5693">
        <v>1</v>
      </c>
      <c r="R5693">
        <v>7000</v>
      </c>
      <c r="S5693" t="s">
        <v>223</v>
      </c>
      <c r="T5693">
        <v>7000</v>
      </c>
      <c r="U5693" t="s">
        <v>19745</v>
      </c>
      <c r="V5693" t="s">
        <v>10030</v>
      </c>
      <c r="W5693" t="s">
        <v>225</v>
      </c>
      <c r="X5693" t="s">
        <v>225</v>
      </c>
      <c r="Y5693">
        <v>7000</v>
      </c>
      <c r="AB5693">
        <v>1</v>
      </c>
      <c r="AC5693">
        <v>1</v>
      </c>
      <c r="AD5693">
        <v>3</v>
      </c>
      <c r="AE5693">
        <v>1248</v>
      </c>
      <c r="AF5693">
        <v>1</v>
      </c>
      <c r="AQ5693">
        <v>1</v>
      </c>
      <c r="AR5693">
        <f t="shared" si="88"/>
        <v>4.6463999999999999</v>
      </c>
      <c r="AS5693">
        <v>1</v>
      </c>
      <c r="AT5693" t="s">
        <v>112</v>
      </c>
      <c r="AU5693">
        <v>20</v>
      </c>
    </row>
    <row r="5694" spans="1:47">
      <c r="A5694" t="s">
        <v>19749</v>
      </c>
      <c r="C5694">
        <v>310</v>
      </c>
      <c r="D5694" t="s">
        <v>19750</v>
      </c>
      <c r="E5694">
        <v>101</v>
      </c>
      <c r="F5694" t="s">
        <v>19751</v>
      </c>
      <c r="G5694" t="s">
        <v>1783</v>
      </c>
      <c r="H5694" t="s">
        <v>220</v>
      </c>
      <c r="I5694" t="s">
        <v>19752</v>
      </c>
      <c r="J5694">
        <v>0.37653999999999999</v>
      </c>
      <c r="K5694">
        <v>1</v>
      </c>
      <c r="L5694">
        <v>1</v>
      </c>
      <c r="M5694">
        <v>1</v>
      </c>
      <c r="N5694">
        <v>1</v>
      </c>
      <c r="O5694" t="s">
        <v>225</v>
      </c>
      <c r="P5694">
        <v>0</v>
      </c>
      <c r="Q5694">
        <v>1</v>
      </c>
      <c r="R5694">
        <v>5200</v>
      </c>
      <c r="S5694" t="s">
        <v>223</v>
      </c>
      <c r="T5694">
        <v>5200</v>
      </c>
      <c r="U5694" t="s">
        <v>19749</v>
      </c>
      <c r="X5694" t="s">
        <v>225</v>
      </c>
      <c r="Y5694">
        <v>5200</v>
      </c>
      <c r="AB5694">
        <v>1</v>
      </c>
      <c r="AC5694">
        <v>1</v>
      </c>
      <c r="AD5694">
        <v>3</v>
      </c>
      <c r="AE5694">
        <v>1218</v>
      </c>
      <c r="AF5694">
        <v>1</v>
      </c>
      <c r="AQ5694">
        <v>2</v>
      </c>
      <c r="AR5694">
        <f t="shared" si="88"/>
        <v>4.6463999999999999</v>
      </c>
      <c r="AS5694">
        <v>1</v>
      </c>
      <c r="AT5694" t="s">
        <v>112</v>
      </c>
      <c r="AU5694">
        <v>20</v>
      </c>
    </row>
    <row r="5695" spans="1:47">
      <c r="A5695" t="s">
        <v>19753</v>
      </c>
      <c r="C5695">
        <v>310</v>
      </c>
      <c r="D5695" t="s">
        <v>19485</v>
      </c>
      <c r="E5695">
        <v>131</v>
      </c>
      <c r="F5695" t="s">
        <v>19170</v>
      </c>
      <c r="G5695" t="s">
        <v>1783</v>
      </c>
      <c r="H5695" t="s">
        <v>407</v>
      </c>
      <c r="I5695" t="s">
        <v>19754</v>
      </c>
      <c r="J5695">
        <v>1.27339</v>
      </c>
      <c r="K5695">
        <v>0</v>
      </c>
      <c r="L5695">
        <v>0</v>
      </c>
      <c r="M5695">
        <v>0</v>
      </c>
      <c r="N5695">
        <v>0</v>
      </c>
      <c r="P5695">
        <v>0</v>
      </c>
      <c r="Q5695">
        <v>0</v>
      </c>
      <c r="R5695">
        <v>0</v>
      </c>
      <c r="S5695" t="s">
        <v>223</v>
      </c>
      <c r="T5695">
        <v>0</v>
      </c>
      <c r="U5695" t="s">
        <v>19753</v>
      </c>
      <c r="Y5695">
        <v>0</v>
      </c>
      <c r="AB5695">
        <v>0</v>
      </c>
      <c r="AC5695">
        <v>0</v>
      </c>
      <c r="AD5695">
        <v>0</v>
      </c>
      <c r="AE5695">
        <v>0</v>
      </c>
      <c r="AF5695">
        <v>0</v>
      </c>
      <c r="AG5695" t="s">
        <v>19755</v>
      </c>
      <c r="AQ5695">
        <v>1</v>
      </c>
      <c r="AR5695">
        <f t="shared" si="88"/>
        <v>0</v>
      </c>
      <c r="AS5695">
        <v>1</v>
      </c>
      <c r="AT5695" t="s">
        <v>112</v>
      </c>
      <c r="AU5695">
        <v>20</v>
      </c>
    </row>
    <row r="5696" spans="1:47">
      <c r="A5696" t="s">
        <v>19756</v>
      </c>
      <c r="C5696">
        <v>310</v>
      </c>
      <c r="D5696" t="s">
        <v>19757</v>
      </c>
      <c r="E5696">
        <v>132</v>
      </c>
      <c r="F5696" t="s">
        <v>19758</v>
      </c>
      <c r="G5696" t="s">
        <v>1783</v>
      </c>
      <c r="H5696" t="s">
        <v>260</v>
      </c>
      <c r="I5696" t="s">
        <v>19759</v>
      </c>
      <c r="J5696">
        <v>0.91759999999999997</v>
      </c>
      <c r="K5696">
        <v>0</v>
      </c>
      <c r="L5696">
        <v>0</v>
      </c>
      <c r="M5696">
        <v>0</v>
      </c>
      <c r="N5696">
        <v>0</v>
      </c>
      <c r="P5696">
        <v>0</v>
      </c>
      <c r="Q5696">
        <v>0</v>
      </c>
      <c r="R5696">
        <v>0</v>
      </c>
      <c r="S5696" t="s">
        <v>223</v>
      </c>
      <c r="T5696">
        <v>0</v>
      </c>
      <c r="U5696" t="s">
        <v>19756</v>
      </c>
      <c r="Y5696">
        <v>0</v>
      </c>
      <c r="AB5696">
        <v>0</v>
      </c>
      <c r="AC5696">
        <v>0</v>
      </c>
      <c r="AD5696">
        <v>0</v>
      </c>
      <c r="AE5696">
        <v>0</v>
      </c>
      <c r="AF5696">
        <v>0</v>
      </c>
      <c r="AQ5696">
        <v>2</v>
      </c>
      <c r="AR5696">
        <f t="shared" si="88"/>
        <v>0</v>
      </c>
      <c r="AS5696">
        <v>1</v>
      </c>
      <c r="AT5696" t="s">
        <v>112</v>
      </c>
      <c r="AU5696">
        <v>20</v>
      </c>
    </row>
    <row r="5697" spans="1:47">
      <c r="A5697" t="s">
        <v>19760</v>
      </c>
      <c r="C5697">
        <v>310</v>
      </c>
      <c r="D5697" t="s">
        <v>19761</v>
      </c>
      <c r="E5697">
        <v>101</v>
      </c>
      <c r="F5697" t="s">
        <v>19762</v>
      </c>
      <c r="G5697" t="s">
        <v>1783</v>
      </c>
      <c r="H5697" t="s">
        <v>220</v>
      </c>
      <c r="I5697" t="s">
        <v>19763</v>
      </c>
      <c r="J5697">
        <v>0.18137</v>
      </c>
      <c r="K5697">
        <v>1</v>
      </c>
      <c r="L5697">
        <v>1</v>
      </c>
      <c r="M5697">
        <v>1</v>
      </c>
      <c r="N5697">
        <v>1</v>
      </c>
      <c r="O5697" t="s">
        <v>225</v>
      </c>
      <c r="P5697">
        <v>0</v>
      </c>
      <c r="Q5697">
        <v>1</v>
      </c>
      <c r="R5697">
        <v>0</v>
      </c>
      <c r="S5697" t="s">
        <v>223</v>
      </c>
      <c r="T5697">
        <v>0</v>
      </c>
      <c r="U5697" t="s">
        <v>19760</v>
      </c>
      <c r="V5697" t="s">
        <v>224</v>
      </c>
      <c r="W5697" t="s">
        <v>225</v>
      </c>
      <c r="X5697" t="s">
        <v>225</v>
      </c>
      <c r="Y5697">
        <v>0</v>
      </c>
      <c r="AB5697">
        <v>1</v>
      </c>
      <c r="AC5697">
        <v>1</v>
      </c>
      <c r="AD5697">
        <v>3</v>
      </c>
      <c r="AE5697">
        <v>768</v>
      </c>
      <c r="AF5697">
        <v>1</v>
      </c>
      <c r="AQ5697">
        <v>1</v>
      </c>
      <c r="AR5697">
        <f t="shared" si="88"/>
        <v>4.6463999999999999</v>
      </c>
      <c r="AS5697">
        <v>1</v>
      </c>
      <c r="AT5697" t="s">
        <v>112</v>
      </c>
      <c r="AU5697">
        <v>20</v>
      </c>
    </row>
    <row r="5698" spans="1:47">
      <c r="A5698" t="s">
        <v>19764</v>
      </c>
      <c r="C5698">
        <v>310</v>
      </c>
      <c r="D5698" t="s">
        <v>19765</v>
      </c>
      <c r="E5698">
        <v>132</v>
      </c>
      <c r="F5698" t="s">
        <v>19739</v>
      </c>
      <c r="G5698" t="s">
        <v>1783</v>
      </c>
      <c r="H5698" t="s">
        <v>260</v>
      </c>
      <c r="I5698" t="s">
        <v>19766</v>
      </c>
      <c r="J5698">
        <v>0.14535999999999999</v>
      </c>
      <c r="K5698">
        <v>0</v>
      </c>
      <c r="L5698">
        <v>0</v>
      </c>
      <c r="M5698">
        <v>0</v>
      </c>
      <c r="N5698">
        <v>0</v>
      </c>
      <c r="P5698">
        <v>0</v>
      </c>
      <c r="Q5698">
        <v>0</v>
      </c>
      <c r="R5698">
        <v>0</v>
      </c>
      <c r="S5698" t="s">
        <v>223</v>
      </c>
      <c r="T5698">
        <v>0</v>
      </c>
      <c r="U5698" t="s">
        <v>19764</v>
      </c>
      <c r="Y5698">
        <v>400</v>
      </c>
      <c r="AB5698">
        <v>0</v>
      </c>
      <c r="AC5698">
        <v>0</v>
      </c>
      <c r="AD5698">
        <v>0</v>
      </c>
      <c r="AE5698">
        <v>0</v>
      </c>
      <c r="AF5698">
        <v>0</v>
      </c>
      <c r="AQ5698">
        <v>1</v>
      </c>
      <c r="AR5698">
        <f t="shared" ref="AR5698:AR5761" si="89">AB5698*9.68*VLOOKUP(AU5698,atten,10,FALSE)</f>
        <v>0</v>
      </c>
      <c r="AS5698">
        <v>1</v>
      </c>
      <c r="AT5698" t="s">
        <v>112</v>
      </c>
      <c r="AU5698">
        <v>20</v>
      </c>
    </row>
    <row r="5699" spans="1:47">
      <c r="A5699" t="s">
        <v>19767</v>
      </c>
      <c r="C5699">
        <v>310</v>
      </c>
      <c r="D5699" t="s">
        <v>19244</v>
      </c>
      <c r="E5699">
        <v>911</v>
      </c>
      <c r="F5699" t="s">
        <v>10895</v>
      </c>
      <c r="G5699" t="s">
        <v>1783</v>
      </c>
      <c r="H5699" t="s">
        <v>13984</v>
      </c>
      <c r="I5699" t="s">
        <v>19768</v>
      </c>
      <c r="J5699">
        <v>0.68608999999999998</v>
      </c>
      <c r="K5699">
        <v>0</v>
      </c>
      <c r="L5699">
        <v>0</v>
      </c>
      <c r="M5699">
        <v>0</v>
      </c>
      <c r="N5699">
        <v>0</v>
      </c>
      <c r="P5699">
        <v>0</v>
      </c>
      <c r="Q5699">
        <v>0</v>
      </c>
      <c r="R5699">
        <v>0</v>
      </c>
      <c r="S5699" t="s">
        <v>223</v>
      </c>
      <c r="T5699">
        <v>0</v>
      </c>
      <c r="U5699" t="s">
        <v>19767</v>
      </c>
      <c r="V5699" t="s">
        <v>455</v>
      </c>
      <c r="W5699" t="s">
        <v>225</v>
      </c>
      <c r="Y5699">
        <v>0</v>
      </c>
      <c r="Z5699" t="s">
        <v>297</v>
      </c>
      <c r="AA5699" t="s">
        <v>223</v>
      </c>
      <c r="AB5699">
        <v>0</v>
      </c>
      <c r="AC5699">
        <v>0</v>
      </c>
      <c r="AD5699">
        <v>0</v>
      </c>
      <c r="AE5699">
        <v>0</v>
      </c>
      <c r="AF5699">
        <v>0</v>
      </c>
      <c r="AQ5699">
        <v>0</v>
      </c>
      <c r="AR5699">
        <f t="shared" si="89"/>
        <v>0</v>
      </c>
      <c r="AS5699">
        <v>1</v>
      </c>
      <c r="AT5699" t="s">
        <v>112</v>
      </c>
      <c r="AU5699">
        <v>20</v>
      </c>
    </row>
    <row r="5700" spans="1:47">
      <c r="A5700" t="s">
        <v>19769</v>
      </c>
      <c r="C5700">
        <v>310</v>
      </c>
      <c r="D5700" t="s">
        <v>19244</v>
      </c>
      <c r="E5700">
        <v>911</v>
      </c>
      <c r="F5700" t="s">
        <v>10895</v>
      </c>
      <c r="G5700" t="s">
        <v>1783</v>
      </c>
      <c r="H5700" t="s">
        <v>13984</v>
      </c>
      <c r="I5700" t="s">
        <v>19770</v>
      </c>
      <c r="J5700">
        <v>0.60189999999999999</v>
      </c>
      <c r="K5700">
        <v>0</v>
      </c>
      <c r="L5700">
        <v>0</v>
      </c>
      <c r="M5700">
        <v>0</v>
      </c>
      <c r="N5700">
        <v>0</v>
      </c>
      <c r="P5700">
        <v>0</v>
      </c>
      <c r="Q5700">
        <v>0</v>
      </c>
      <c r="R5700">
        <v>0</v>
      </c>
      <c r="S5700" t="s">
        <v>223</v>
      </c>
      <c r="T5700">
        <v>0</v>
      </c>
      <c r="U5700" t="s">
        <v>19769</v>
      </c>
      <c r="V5700" t="s">
        <v>455</v>
      </c>
      <c r="W5700" t="s">
        <v>225</v>
      </c>
      <c r="Y5700">
        <v>0</v>
      </c>
      <c r="Z5700" t="s">
        <v>297</v>
      </c>
      <c r="AA5700" t="s">
        <v>223</v>
      </c>
      <c r="AB5700">
        <v>0</v>
      </c>
      <c r="AC5700">
        <v>0</v>
      </c>
      <c r="AD5700">
        <v>0</v>
      </c>
      <c r="AE5700">
        <v>0</v>
      </c>
      <c r="AF5700">
        <v>0</v>
      </c>
      <c r="AQ5700">
        <v>0</v>
      </c>
      <c r="AR5700">
        <f t="shared" si="89"/>
        <v>0</v>
      </c>
      <c r="AS5700">
        <v>1</v>
      </c>
      <c r="AT5700" t="s">
        <v>112</v>
      </c>
      <c r="AU5700">
        <v>20</v>
      </c>
    </row>
    <row r="5701" spans="1:47">
      <c r="A5701" t="s">
        <v>19771</v>
      </c>
      <c r="C5701">
        <v>310</v>
      </c>
      <c r="D5701" t="s">
        <v>19772</v>
      </c>
      <c r="E5701">
        <v>101</v>
      </c>
      <c r="F5701" t="s">
        <v>19773</v>
      </c>
      <c r="G5701" t="s">
        <v>1783</v>
      </c>
      <c r="H5701" t="s">
        <v>220</v>
      </c>
      <c r="I5701" t="s">
        <v>19774</v>
      </c>
      <c r="J5701">
        <v>0.16131000000000001</v>
      </c>
      <c r="K5701">
        <v>1</v>
      </c>
      <c r="L5701">
        <v>1</v>
      </c>
      <c r="M5701">
        <v>1</v>
      </c>
      <c r="N5701">
        <v>1</v>
      </c>
      <c r="O5701" t="s">
        <v>225</v>
      </c>
      <c r="P5701">
        <v>0</v>
      </c>
      <c r="Q5701">
        <v>1</v>
      </c>
      <c r="R5701">
        <v>4400</v>
      </c>
      <c r="S5701" t="s">
        <v>223</v>
      </c>
      <c r="T5701">
        <v>4400</v>
      </c>
      <c r="U5701" t="s">
        <v>19771</v>
      </c>
      <c r="V5701" t="s">
        <v>224</v>
      </c>
      <c r="W5701" t="s">
        <v>225</v>
      </c>
      <c r="X5701" t="s">
        <v>225</v>
      </c>
      <c r="Y5701">
        <v>4400</v>
      </c>
      <c r="AB5701">
        <v>1</v>
      </c>
      <c r="AC5701">
        <v>1</v>
      </c>
      <c r="AD5701">
        <v>3</v>
      </c>
      <c r="AE5701">
        <v>1080</v>
      </c>
      <c r="AF5701">
        <v>1</v>
      </c>
      <c r="AQ5701">
        <v>1</v>
      </c>
      <c r="AR5701">
        <f t="shared" si="89"/>
        <v>4.6463999999999999</v>
      </c>
      <c r="AS5701">
        <v>1</v>
      </c>
      <c r="AT5701" t="s">
        <v>112</v>
      </c>
      <c r="AU5701">
        <v>20</v>
      </c>
    </row>
    <row r="5702" spans="1:47">
      <c r="A5702" t="s">
        <v>19775</v>
      </c>
      <c r="C5702">
        <v>310</v>
      </c>
      <c r="D5702" t="s">
        <v>19776</v>
      </c>
      <c r="E5702">
        <v>101</v>
      </c>
      <c r="F5702" t="s">
        <v>19777</v>
      </c>
      <c r="G5702" t="s">
        <v>1783</v>
      </c>
      <c r="H5702" t="s">
        <v>220</v>
      </c>
      <c r="I5702" t="s">
        <v>19778</v>
      </c>
      <c r="J5702">
        <v>0.17696000000000001</v>
      </c>
      <c r="K5702">
        <v>1</v>
      </c>
      <c r="L5702">
        <v>1</v>
      </c>
      <c r="M5702">
        <v>1</v>
      </c>
      <c r="N5702">
        <v>1</v>
      </c>
      <c r="O5702" t="s">
        <v>225</v>
      </c>
      <c r="P5702">
        <v>0</v>
      </c>
      <c r="Q5702">
        <v>1</v>
      </c>
      <c r="R5702">
        <v>500</v>
      </c>
      <c r="S5702" t="s">
        <v>223</v>
      </c>
      <c r="T5702">
        <v>500</v>
      </c>
      <c r="U5702" t="s">
        <v>19775</v>
      </c>
      <c r="V5702" t="s">
        <v>224</v>
      </c>
      <c r="W5702" t="s">
        <v>225</v>
      </c>
      <c r="X5702" t="s">
        <v>225</v>
      </c>
      <c r="Y5702">
        <v>500</v>
      </c>
      <c r="AB5702">
        <v>1</v>
      </c>
      <c r="AC5702">
        <v>1</v>
      </c>
      <c r="AD5702">
        <v>4</v>
      </c>
      <c r="AE5702">
        <v>1492</v>
      </c>
      <c r="AF5702">
        <v>2</v>
      </c>
      <c r="AQ5702">
        <v>1</v>
      </c>
      <c r="AR5702">
        <f t="shared" si="89"/>
        <v>4.6463999999999999</v>
      </c>
      <c r="AS5702">
        <v>1</v>
      </c>
      <c r="AT5702" t="s">
        <v>112</v>
      </c>
      <c r="AU5702">
        <v>20</v>
      </c>
    </row>
    <row r="5703" spans="1:47">
      <c r="A5703" t="s">
        <v>19779</v>
      </c>
      <c r="C5703">
        <v>310</v>
      </c>
      <c r="D5703" t="s">
        <v>19780</v>
      </c>
      <c r="E5703">
        <v>101</v>
      </c>
      <c r="F5703" t="s">
        <v>19781</v>
      </c>
      <c r="G5703" t="s">
        <v>1783</v>
      </c>
      <c r="H5703" t="s">
        <v>220</v>
      </c>
      <c r="I5703" t="s">
        <v>19782</v>
      </c>
      <c r="J5703">
        <v>0.18023</v>
      </c>
      <c r="K5703">
        <v>1</v>
      </c>
      <c r="L5703">
        <v>1</v>
      </c>
      <c r="M5703">
        <v>1</v>
      </c>
      <c r="N5703">
        <v>1</v>
      </c>
      <c r="O5703" t="s">
        <v>225</v>
      </c>
      <c r="P5703">
        <v>0</v>
      </c>
      <c r="Q5703">
        <v>1</v>
      </c>
      <c r="R5703">
        <v>1300</v>
      </c>
      <c r="S5703" t="s">
        <v>223</v>
      </c>
      <c r="T5703">
        <v>1300</v>
      </c>
      <c r="U5703" t="s">
        <v>19779</v>
      </c>
      <c r="V5703" t="s">
        <v>10030</v>
      </c>
      <c r="W5703" t="s">
        <v>225</v>
      </c>
      <c r="X5703" t="s">
        <v>225</v>
      </c>
      <c r="Y5703">
        <v>1300</v>
      </c>
      <c r="AB5703">
        <v>1</v>
      </c>
      <c r="AC5703">
        <v>1</v>
      </c>
      <c r="AD5703">
        <v>2</v>
      </c>
      <c r="AE5703">
        <v>600</v>
      </c>
      <c r="AF5703">
        <v>1</v>
      </c>
      <c r="AQ5703">
        <v>1</v>
      </c>
      <c r="AR5703">
        <f t="shared" si="89"/>
        <v>4.6463999999999999</v>
      </c>
      <c r="AS5703">
        <v>1</v>
      </c>
      <c r="AT5703" t="s">
        <v>112</v>
      </c>
      <c r="AU5703">
        <v>20</v>
      </c>
    </row>
    <row r="5704" spans="1:47">
      <c r="A5704" t="s">
        <v>19783</v>
      </c>
      <c r="C5704">
        <v>310</v>
      </c>
      <c r="D5704" t="s">
        <v>19784</v>
      </c>
      <c r="E5704">
        <v>101</v>
      </c>
      <c r="F5704" t="s">
        <v>19785</v>
      </c>
      <c r="G5704" t="s">
        <v>1783</v>
      </c>
      <c r="H5704" t="s">
        <v>220</v>
      </c>
      <c r="I5704" t="s">
        <v>19786</v>
      </c>
      <c r="J5704">
        <v>0.15787999999999999</v>
      </c>
      <c r="K5704">
        <v>1</v>
      </c>
      <c r="L5704">
        <v>1</v>
      </c>
      <c r="M5704">
        <v>1</v>
      </c>
      <c r="N5704">
        <v>1</v>
      </c>
      <c r="O5704" t="s">
        <v>225</v>
      </c>
      <c r="P5704">
        <v>0</v>
      </c>
      <c r="Q5704">
        <v>1</v>
      </c>
      <c r="R5704">
        <v>5300</v>
      </c>
      <c r="S5704" t="s">
        <v>223</v>
      </c>
      <c r="T5704">
        <v>5300</v>
      </c>
      <c r="U5704" t="s">
        <v>19783</v>
      </c>
      <c r="V5704" t="s">
        <v>224</v>
      </c>
      <c r="W5704" t="s">
        <v>225</v>
      </c>
      <c r="X5704" t="s">
        <v>225</v>
      </c>
      <c r="Y5704">
        <v>5300</v>
      </c>
      <c r="AB5704">
        <v>1</v>
      </c>
      <c r="AC5704">
        <v>1</v>
      </c>
      <c r="AD5704">
        <v>3</v>
      </c>
      <c r="AE5704">
        <v>896</v>
      </c>
      <c r="AF5704">
        <v>1</v>
      </c>
      <c r="AQ5704">
        <v>1</v>
      </c>
      <c r="AR5704">
        <f t="shared" si="89"/>
        <v>4.6463999999999999</v>
      </c>
      <c r="AS5704">
        <v>1</v>
      </c>
      <c r="AT5704" t="s">
        <v>112</v>
      </c>
      <c r="AU5704">
        <v>20</v>
      </c>
    </row>
    <row r="5705" spans="1:47">
      <c r="A5705" t="s">
        <v>19787</v>
      </c>
      <c r="C5705">
        <v>310</v>
      </c>
      <c r="D5705" t="s">
        <v>19788</v>
      </c>
      <c r="E5705">
        <v>101</v>
      </c>
      <c r="F5705" t="s">
        <v>19789</v>
      </c>
      <c r="G5705" t="s">
        <v>1783</v>
      </c>
      <c r="H5705" t="s">
        <v>220</v>
      </c>
      <c r="I5705" t="s">
        <v>19790</v>
      </c>
      <c r="J5705">
        <v>0.13980000000000001</v>
      </c>
      <c r="K5705">
        <v>1</v>
      </c>
      <c r="L5705">
        <v>1</v>
      </c>
      <c r="M5705">
        <v>1</v>
      </c>
      <c r="N5705">
        <v>1</v>
      </c>
      <c r="O5705" t="s">
        <v>225</v>
      </c>
      <c r="P5705">
        <v>0</v>
      </c>
      <c r="Q5705">
        <v>1</v>
      </c>
      <c r="R5705">
        <v>12300</v>
      </c>
      <c r="S5705" t="s">
        <v>223</v>
      </c>
      <c r="T5705">
        <v>12300</v>
      </c>
      <c r="U5705" t="s">
        <v>19787</v>
      </c>
      <c r="V5705" t="s">
        <v>224</v>
      </c>
      <c r="W5705" t="s">
        <v>225</v>
      </c>
      <c r="X5705" t="s">
        <v>225</v>
      </c>
      <c r="Y5705">
        <v>12300</v>
      </c>
      <c r="AB5705">
        <v>1</v>
      </c>
      <c r="AC5705">
        <v>1</v>
      </c>
      <c r="AD5705">
        <v>2</v>
      </c>
      <c r="AE5705">
        <v>858</v>
      </c>
      <c r="AF5705">
        <v>1</v>
      </c>
      <c r="AQ5705">
        <v>1</v>
      </c>
      <c r="AR5705">
        <f t="shared" si="89"/>
        <v>4.6463999999999999</v>
      </c>
      <c r="AS5705">
        <v>1</v>
      </c>
      <c r="AT5705" t="s">
        <v>112</v>
      </c>
      <c r="AU5705">
        <v>20</v>
      </c>
    </row>
    <row r="5706" spans="1:47">
      <c r="A5706" t="s">
        <v>19791</v>
      </c>
      <c r="C5706">
        <v>310</v>
      </c>
      <c r="D5706" t="s">
        <v>19792</v>
      </c>
      <c r="E5706">
        <v>101</v>
      </c>
      <c r="F5706" t="s">
        <v>19793</v>
      </c>
      <c r="G5706" t="s">
        <v>324</v>
      </c>
      <c r="H5706" t="s">
        <v>220</v>
      </c>
      <c r="I5706" t="s">
        <v>19794</v>
      </c>
      <c r="J5706">
        <v>0.45257999999999998</v>
      </c>
      <c r="K5706">
        <v>1</v>
      </c>
      <c r="L5706">
        <v>1</v>
      </c>
      <c r="M5706">
        <v>1</v>
      </c>
      <c r="N5706">
        <v>1</v>
      </c>
      <c r="O5706" t="s">
        <v>225</v>
      </c>
      <c r="P5706">
        <v>0</v>
      </c>
      <c r="Q5706">
        <v>1</v>
      </c>
      <c r="R5706">
        <v>8300</v>
      </c>
      <c r="S5706" t="s">
        <v>223</v>
      </c>
      <c r="T5706">
        <v>8300</v>
      </c>
      <c r="U5706" t="s">
        <v>19791</v>
      </c>
      <c r="V5706" t="s">
        <v>455</v>
      </c>
      <c r="W5706" t="s">
        <v>225</v>
      </c>
      <c r="X5706" t="s">
        <v>225</v>
      </c>
      <c r="Y5706">
        <v>8300</v>
      </c>
      <c r="AB5706">
        <v>1</v>
      </c>
      <c r="AC5706">
        <v>1</v>
      </c>
      <c r="AD5706">
        <v>3</v>
      </c>
      <c r="AE5706">
        <v>1455</v>
      </c>
      <c r="AF5706">
        <v>1.75</v>
      </c>
      <c r="AQ5706">
        <v>1</v>
      </c>
      <c r="AR5706">
        <f t="shared" si="89"/>
        <v>2.42</v>
      </c>
      <c r="AS5706">
        <v>1</v>
      </c>
      <c r="AT5706" t="s">
        <v>126</v>
      </c>
      <c r="AU5706">
        <v>34</v>
      </c>
    </row>
    <row r="5707" spans="1:47">
      <c r="A5707" t="s">
        <v>248</v>
      </c>
      <c r="C5707">
        <v>310</v>
      </c>
      <c r="E5707">
        <v>0</v>
      </c>
      <c r="J5707">
        <v>6.2659999999999993E-2</v>
      </c>
      <c r="K5707">
        <v>0</v>
      </c>
      <c r="L5707">
        <v>0</v>
      </c>
      <c r="M5707">
        <v>0</v>
      </c>
      <c r="N5707">
        <v>0</v>
      </c>
      <c r="P5707">
        <v>0</v>
      </c>
      <c r="Q5707">
        <v>0</v>
      </c>
      <c r="R5707">
        <v>0</v>
      </c>
      <c r="S5707" t="s">
        <v>249</v>
      </c>
      <c r="T5707">
        <v>0</v>
      </c>
      <c r="Y5707">
        <v>0</v>
      </c>
      <c r="AB5707">
        <v>0</v>
      </c>
      <c r="AC5707">
        <v>0</v>
      </c>
      <c r="AD5707">
        <v>0</v>
      </c>
      <c r="AE5707">
        <v>0</v>
      </c>
      <c r="AF5707">
        <v>0</v>
      </c>
      <c r="AQ5707">
        <v>0</v>
      </c>
      <c r="AR5707">
        <f t="shared" si="89"/>
        <v>0</v>
      </c>
      <c r="AS5707">
        <v>1</v>
      </c>
      <c r="AT5707" t="s">
        <v>112</v>
      </c>
      <c r="AU5707">
        <v>20</v>
      </c>
    </row>
    <row r="5708" spans="1:47">
      <c r="A5708" t="s">
        <v>19795</v>
      </c>
      <c r="C5708">
        <v>310</v>
      </c>
      <c r="D5708" t="s">
        <v>19796</v>
      </c>
      <c r="E5708">
        <v>103</v>
      </c>
      <c r="F5708" t="s">
        <v>19797</v>
      </c>
      <c r="G5708" t="s">
        <v>11287</v>
      </c>
      <c r="H5708" t="s">
        <v>10667</v>
      </c>
      <c r="I5708" t="s">
        <v>19798</v>
      </c>
      <c r="J5708">
        <v>5.4768699999999999</v>
      </c>
      <c r="K5708">
        <v>30</v>
      </c>
      <c r="L5708">
        <v>0</v>
      </c>
      <c r="M5708">
        <v>30</v>
      </c>
      <c r="N5708">
        <v>30</v>
      </c>
      <c r="O5708" t="s">
        <v>225</v>
      </c>
      <c r="P5708">
        <v>1</v>
      </c>
      <c r="Q5708">
        <v>1</v>
      </c>
      <c r="R5708">
        <v>232600</v>
      </c>
      <c r="S5708" t="s">
        <v>243</v>
      </c>
      <c r="T5708">
        <v>232600</v>
      </c>
      <c r="U5708" t="s">
        <v>19795</v>
      </c>
      <c r="V5708" t="s">
        <v>413</v>
      </c>
      <c r="W5708" t="s">
        <v>225</v>
      </c>
      <c r="X5708" t="s">
        <v>659</v>
      </c>
      <c r="Y5708">
        <v>232600</v>
      </c>
      <c r="AB5708">
        <v>30</v>
      </c>
      <c r="AC5708">
        <v>0</v>
      </c>
      <c r="AD5708">
        <v>2</v>
      </c>
      <c r="AE5708">
        <v>2100</v>
      </c>
      <c r="AF5708">
        <v>1</v>
      </c>
      <c r="AQ5708">
        <v>1</v>
      </c>
      <c r="AR5708">
        <f t="shared" si="89"/>
        <v>290.39999999999998</v>
      </c>
      <c r="AS5708">
        <v>1</v>
      </c>
      <c r="AT5708" t="s">
        <v>132</v>
      </c>
      <c r="AU5708">
        <v>41</v>
      </c>
    </row>
    <row r="5709" spans="1:47">
      <c r="A5709" t="s">
        <v>19799</v>
      </c>
      <c r="C5709">
        <v>310</v>
      </c>
      <c r="D5709" t="s">
        <v>19800</v>
      </c>
      <c r="E5709">
        <v>131</v>
      </c>
      <c r="F5709" t="s">
        <v>19801</v>
      </c>
      <c r="G5709" t="s">
        <v>1783</v>
      </c>
      <c r="H5709" t="s">
        <v>407</v>
      </c>
      <c r="I5709" t="s">
        <v>19802</v>
      </c>
      <c r="J5709">
        <v>0.98423000000000005</v>
      </c>
      <c r="K5709">
        <v>0</v>
      </c>
      <c r="L5709">
        <v>0</v>
      </c>
      <c r="M5709">
        <v>0</v>
      </c>
      <c r="N5709">
        <v>0</v>
      </c>
      <c r="P5709">
        <v>0</v>
      </c>
      <c r="Q5709">
        <v>0</v>
      </c>
      <c r="R5709">
        <v>0</v>
      </c>
      <c r="S5709" t="s">
        <v>223</v>
      </c>
      <c r="T5709">
        <v>0</v>
      </c>
      <c r="U5709" t="s">
        <v>19799</v>
      </c>
      <c r="Y5709">
        <v>0</v>
      </c>
      <c r="AB5709">
        <v>0</v>
      </c>
      <c r="AC5709">
        <v>0</v>
      </c>
      <c r="AD5709">
        <v>0</v>
      </c>
      <c r="AE5709">
        <v>0</v>
      </c>
      <c r="AF5709">
        <v>0</v>
      </c>
      <c r="AG5709" t="s">
        <v>19755</v>
      </c>
      <c r="AQ5709">
        <v>0</v>
      </c>
      <c r="AR5709">
        <f t="shared" si="89"/>
        <v>0</v>
      </c>
      <c r="AS5709">
        <v>1</v>
      </c>
      <c r="AT5709" t="s">
        <v>112</v>
      </c>
      <c r="AU5709">
        <v>20</v>
      </c>
    </row>
    <row r="5710" spans="1:47">
      <c r="A5710" t="s">
        <v>248</v>
      </c>
      <c r="C5710">
        <v>310</v>
      </c>
      <c r="E5710">
        <v>0</v>
      </c>
      <c r="J5710">
        <v>4.8460000000000003E-2</v>
      </c>
      <c r="K5710">
        <v>0</v>
      </c>
      <c r="L5710">
        <v>0</v>
      </c>
      <c r="M5710">
        <v>0</v>
      </c>
      <c r="N5710">
        <v>0</v>
      </c>
      <c r="P5710">
        <v>0</v>
      </c>
      <c r="Q5710">
        <v>0</v>
      </c>
      <c r="R5710">
        <v>0</v>
      </c>
      <c r="S5710" t="s">
        <v>249</v>
      </c>
      <c r="T5710">
        <v>0</v>
      </c>
      <c r="Y5710">
        <v>0</v>
      </c>
      <c r="AB5710">
        <v>0</v>
      </c>
      <c r="AC5710">
        <v>0</v>
      </c>
      <c r="AD5710">
        <v>0</v>
      </c>
      <c r="AE5710">
        <v>0</v>
      </c>
      <c r="AF5710">
        <v>0</v>
      </c>
      <c r="AQ5710">
        <v>0</v>
      </c>
      <c r="AR5710">
        <f t="shared" si="89"/>
        <v>0</v>
      </c>
      <c r="AS5710">
        <v>1</v>
      </c>
      <c r="AT5710" t="s">
        <v>112</v>
      </c>
      <c r="AU5710">
        <v>20</v>
      </c>
    </row>
    <row r="5711" spans="1:47">
      <c r="A5711" t="s">
        <v>19795</v>
      </c>
      <c r="C5711">
        <v>310</v>
      </c>
      <c r="D5711" t="s">
        <v>19796</v>
      </c>
      <c r="E5711">
        <v>103</v>
      </c>
      <c r="F5711" t="s">
        <v>19797</v>
      </c>
      <c r="G5711" t="s">
        <v>11287</v>
      </c>
      <c r="H5711" t="s">
        <v>10667</v>
      </c>
      <c r="I5711" t="s">
        <v>19798</v>
      </c>
      <c r="J5711">
        <v>37.764330000000001</v>
      </c>
      <c r="K5711">
        <v>170</v>
      </c>
      <c r="L5711">
        <v>170</v>
      </c>
      <c r="M5711">
        <v>170</v>
      </c>
      <c r="N5711">
        <v>170</v>
      </c>
      <c r="O5711" t="s">
        <v>225</v>
      </c>
      <c r="P5711">
        <v>1</v>
      </c>
      <c r="Q5711">
        <v>1</v>
      </c>
      <c r="R5711">
        <v>232600</v>
      </c>
      <c r="S5711" t="s">
        <v>243</v>
      </c>
      <c r="T5711">
        <v>232600</v>
      </c>
      <c r="U5711" t="s">
        <v>19795</v>
      </c>
      <c r="V5711" t="s">
        <v>413</v>
      </c>
      <c r="W5711" t="s">
        <v>225</v>
      </c>
      <c r="X5711" t="s">
        <v>225</v>
      </c>
      <c r="Y5711">
        <v>232600</v>
      </c>
      <c r="AB5711">
        <v>170</v>
      </c>
      <c r="AC5711">
        <v>170</v>
      </c>
      <c r="AD5711">
        <v>2</v>
      </c>
      <c r="AE5711">
        <v>2100</v>
      </c>
      <c r="AF5711">
        <v>1</v>
      </c>
      <c r="AQ5711">
        <v>4</v>
      </c>
      <c r="AR5711">
        <f t="shared" si="89"/>
        <v>1645.6</v>
      </c>
      <c r="AS5711">
        <v>1</v>
      </c>
      <c r="AT5711" t="s">
        <v>134</v>
      </c>
      <c r="AU5711">
        <v>43</v>
      </c>
    </row>
    <row r="5712" spans="1:47">
      <c r="A5712" t="s">
        <v>19803</v>
      </c>
      <c r="C5712">
        <v>310</v>
      </c>
      <c r="D5712" t="s">
        <v>18873</v>
      </c>
      <c r="E5712">
        <v>720</v>
      </c>
      <c r="F5712" t="s">
        <v>17661</v>
      </c>
      <c r="H5712" t="s">
        <v>1665</v>
      </c>
      <c r="I5712" t="s">
        <v>19804</v>
      </c>
      <c r="J5712">
        <v>16.392399999999999</v>
      </c>
      <c r="K5712">
        <v>0</v>
      </c>
      <c r="L5712">
        <v>0</v>
      </c>
      <c r="M5712">
        <v>0</v>
      </c>
      <c r="N5712">
        <v>0</v>
      </c>
      <c r="P5712">
        <v>0</v>
      </c>
      <c r="Q5712">
        <v>0</v>
      </c>
      <c r="R5712">
        <v>0</v>
      </c>
      <c r="S5712" t="s">
        <v>223</v>
      </c>
      <c r="T5712">
        <v>0</v>
      </c>
      <c r="U5712" t="s">
        <v>19803</v>
      </c>
      <c r="Y5712">
        <v>0</v>
      </c>
      <c r="AB5712">
        <v>0</v>
      </c>
      <c r="AC5712">
        <v>0</v>
      </c>
      <c r="AD5712">
        <v>0</v>
      </c>
      <c r="AE5712">
        <v>0</v>
      </c>
      <c r="AF5712">
        <v>0</v>
      </c>
      <c r="AQ5712">
        <v>1</v>
      </c>
      <c r="AR5712">
        <f t="shared" si="89"/>
        <v>0</v>
      </c>
      <c r="AS5712">
        <v>1</v>
      </c>
      <c r="AT5712" t="s">
        <v>127</v>
      </c>
      <c r="AU5712">
        <v>35</v>
      </c>
    </row>
    <row r="5713" spans="1:47">
      <c r="A5713" t="s">
        <v>19805</v>
      </c>
      <c r="C5713">
        <v>310</v>
      </c>
      <c r="D5713" t="s">
        <v>19806</v>
      </c>
      <c r="E5713">
        <v>132</v>
      </c>
      <c r="F5713" t="s">
        <v>19773</v>
      </c>
      <c r="G5713" t="s">
        <v>1783</v>
      </c>
      <c r="H5713" t="s">
        <v>260</v>
      </c>
      <c r="I5713" t="s">
        <v>19807</v>
      </c>
      <c r="J5713">
        <v>0.15706999999999999</v>
      </c>
      <c r="K5713">
        <v>0</v>
      </c>
      <c r="L5713">
        <v>0</v>
      </c>
      <c r="M5713">
        <v>0</v>
      </c>
      <c r="N5713">
        <v>0</v>
      </c>
      <c r="P5713">
        <v>0</v>
      </c>
      <c r="Q5713">
        <v>0</v>
      </c>
      <c r="R5713">
        <v>0</v>
      </c>
      <c r="S5713" t="s">
        <v>223</v>
      </c>
      <c r="T5713">
        <v>0</v>
      </c>
      <c r="U5713" t="s">
        <v>19805</v>
      </c>
      <c r="Y5713">
        <v>0</v>
      </c>
      <c r="AB5713">
        <v>0</v>
      </c>
      <c r="AC5713">
        <v>0</v>
      </c>
      <c r="AD5713">
        <v>0</v>
      </c>
      <c r="AE5713">
        <v>0</v>
      </c>
      <c r="AF5713">
        <v>0</v>
      </c>
      <c r="AQ5713">
        <v>1</v>
      </c>
      <c r="AR5713">
        <f t="shared" si="89"/>
        <v>0</v>
      </c>
      <c r="AS5713">
        <v>1</v>
      </c>
      <c r="AT5713" t="s">
        <v>112</v>
      </c>
      <c r="AU5713">
        <v>20</v>
      </c>
    </row>
    <row r="5714" spans="1:47">
      <c r="A5714" t="s">
        <v>19808</v>
      </c>
      <c r="C5714">
        <v>310</v>
      </c>
      <c r="D5714" t="s">
        <v>19809</v>
      </c>
      <c r="E5714">
        <v>101</v>
      </c>
      <c r="F5714" t="s">
        <v>19810</v>
      </c>
      <c r="G5714" t="s">
        <v>1783</v>
      </c>
      <c r="H5714" t="s">
        <v>220</v>
      </c>
      <c r="I5714" t="s">
        <v>19811</v>
      </c>
      <c r="J5714">
        <v>0.16575999999999999</v>
      </c>
      <c r="K5714">
        <v>1</v>
      </c>
      <c r="L5714">
        <v>1</v>
      </c>
      <c r="M5714">
        <v>1</v>
      </c>
      <c r="N5714">
        <v>1</v>
      </c>
      <c r="O5714" t="s">
        <v>225</v>
      </c>
      <c r="P5714">
        <v>0</v>
      </c>
      <c r="Q5714">
        <v>1</v>
      </c>
      <c r="R5714">
        <v>300</v>
      </c>
      <c r="S5714" t="s">
        <v>223</v>
      </c>
      <c r="T5714">
        <v>300</v>
      </c>
      <c r="U5714" t="s">
        <v>19808</v>
      </c>
      <c r="V5714" t="s">
        <v>10030</v>
      </c>
      <c r="W5714" t="s">
        <v>225</v>
      </c>
      <c r="X5714" t="s">
        <v>225</v>
      </c>
      <c r="Y5714">
        <v>300</v>
      </c>
      <c r="AB5714">
        <v>1</v>
      </c>
      <c r="AC5714">
        <v>1</v>
      </c>
      <c r="AD5714">
        <v>2</v>
      </c>
      <c r="AE5714">
        <v>792</v>
      </c>
      <c r="AF5714">
        <v>1</v>
      </c>
      <c r="AQ5714">
        <v>1</v>
      </c>
      <c r="AR5714">
        <f t="shared" si="89"/>
        <v>4.6463999999999999</v>
      </c>
      <c r="AS5714">
        <v>1</v>
      </c>
      <c r="AT5714" t="s">
        <v>112</v>
      </c>
      <c r="AU5714">
        <v>20</v>
      </c>
    </row>
    <row r="5715" spans="1:47">
      <c r="A5715" t="s">
        <v>19812</v>
      </c>
      <c r="C5715">
        <v>310</v>
      </c>
      <c r="D5715" t="s">
        <v>19813</v>
      </c>
      <c r="E5715">
        <v>101</v>
      </c>
      <c r="F5715" t="s">
        <v>19814</v>
      </c>
      <c r="G5715" t="s">
        <v>1783</v>
      </c>
      <c r="H5715" t="s">
        <v>220</v>
      </c>
      <c r="I5715" t="s">
        <v>19815</v>
      </c>
      <c r="J5715">
        <v>0.15656</v>
      </c>
      <c r="K5715">
        <v>1</v>
      </c>
      <c r="L5715">
        <v>1</v>
      </c>
      <c r="M5715">
        <v>1</v>
      </c>
      <c r="N5715">
        <v>1</v>
      </c>
      <c r="O5715" t="s">
        <v>225</v>
      </c>
      <c r="P5715">
        <v>0</v>
      </c>
      <c r="Q5715">
        <v>1</v>
      </c>
      <c r="R5715">
        <v>11700</v>
      </c>
      <c r="S5715" t="s">
        <v>223</v>
      </c>
      <c r="T5715">
        <v>11700</v>
      </c>
      <c r="U5715" t="s">
        <v>19812</v>
      </c>
      <c r="V5715" t="s">
        <v>224</v>
      </c>
      <c r="W5715" t="s">
        <v>225</v>
      </c>
      <c r="X5715" t="s">
        <v>225</v>
      </c>
      <c r="Y5715">
        <v>11700</v>
      </c>
      <c r="AB5715">
        <v>1</v>
      </c>
      <c r="AC5715">
        <v>1</v>
      </c>
      <c r="AD5715">
        <v>2</v>
      </c>
      <c r="AE5715">
        <v>876</v>
      </c>
      <c r="AF5715">
        <v>1</v>
      </c>
      <c r="AQ5715">
        <v>1</v>
      </c>
      <c r="AR5715">
        <f t="shared" si="89"/>
        <v>4.6463999999999999</v>
      </c>
      <c r="AS5715">
        <v>1</v>
      </c>
      <c r="AT5715" t="s">
        <v>112</v>
      </c>
      <c r="AU5715">
        <v>20</v>
      </c>
    </row>
    <row r="5716" spans="1:47">
      <c r="A5716" t="s">
        <v>19816</v>
      </c>
      <c r="C5716">
        <v>310</v>
      </c>
      <c r="D5716" t="s">
        <v>19817</v>
      </c>
      <c r="E5716">
        <v>440</v>
      </c>
      <c r="F5716" t="s">
        <v>19199</v>
      </c>
      <c r="G5716" t="s">
        <v>19058</v>
      </c>
      <c r="H5716" t="s">
        <v>19059</v>
      </c>
      <c r="I5716" t="s">
        <v>19818</v>
      </c>
      <c r="J5716">
        <v>7.5524500000000003</v>
      </c>
      <c r="K5716">
        <v>1</v>
      </c>
      <c r="L5716">
        <v>1</v>
      </c>
      <c r="M5716">
        <v>1</v>
      </c>
      <c r="N5716">
        <v>1</v>
      </c>
      <c r="O5716" t="s">
        <v>225</v>
      </c>
      <c r="P5716">
        <v>0</v>
      </c>
      <c r="Q5716">
        <v>0</v>
      </c>
      <c r="R5716">
        <v>0</v>
      </c>
      <c r="S5716" t="s">
        <v>223</v>
      </c>
      <c r="T5716">
        <v>0</v>
      </c>
      <c r="U5716" t="s">
        <v>19816</v>
      </c>
      <c r="X5716" t="s">
        <v>225</v>
      </c>
      <c r="Y5716">
        <v>0</v>
      </c>
      <c r="AB5716">
        <v>1</v>
      </c>
      <c r="AC5716">
        <v>1</v>
      </c>
      <c r="AD5716">
        <v>0</v>
      </c>
      <c r="AE5716">
        <v>0</v>
      </c>
      <c r="AF5716">
        <v>0</v>
      </c>
      <c r="AQ5716">
        <v>2</v>
      </c>
      <c r="AR5716">
        <f t="shared" si="89"/>
        <v>9.68</v>
      </c>
      <c r="AS5716">
        <v>1</v>
      </c>
      <c r="AT5716" t="s">
        <v>134</v>
      </c>
      <c r="AU5716">
        <v>43</v>
      </c>
    </row>
    <row r="5717" spans="1:47">
      <c r="A5717" t="s">
        <v>19819</v>
      </c>
      <c r="C5717">
        <v>310</v>
      </c>
      <c r="D5717" t="s">
        <v>19820</v>
      </c>
      <c r="E5717">
        <v>101</v>
      </c>
      <c r="F5717" t="s">
        <v>19821</v>
      </c>
      <c r="G5717" t="s">
        <v>1783</v>
      </c>
      <c r="H5717" t="s">
        <v>220</v>
      </c>
      <c r="I5717" t="s">
        <v>19822</v>
      </c>
      <c r="J5717">
        <v>0.37134</v>
      </c>
      <c r="K5717">
        <v>1</v>
      </c>
      <c r="L5717">
        <v>1</v>
      </c>
      <c r="M5717">
        <v>1</v>
      </c>
      <c r="N5717">
        <v>1</v>
      </c>
      <c r="O5717" t="s">
        <v>225</v>
      </c>
      <c r="P5717">
        <v>0</v>
      </c>
      <c r="Q5717">
        <v>0</v>
      </c>
      <c r="R5717">
        <v>0</v>
      </c>
      <c r="S5717" t="s">
        <v>223</v>
      </c>
      <c r="T5717">
        <v>0</v>
      </c>
      <c r="U5717" t="s">
        <v>19819</v>
      </c>
      <c r="V5717" t="s">
        <v>224</v>
      </c>
      <c r="W5717" t="s">
        <v>225</v>
      </c>
      <c r="X5717" t="s">
        <v>225</v>
      </c>
      <c r="Y5717">
        <v>0</v>
      </c>
      <c r="AB5717">
        <v>1</v>
      </c>
      <c r="AC5717">
        <v>1</v>
      </c>
      <c r="AD5717">
        <v>2</v>
      </c>
      <c r="AE5717">
        <v>1068</v>
      </c>
      <c r="AF5717">
        <v>1</v>
      </c>
      <c r="AQ5717">
        <v>2</v>
      </c>
      <c r="AR5717">
        <f t="shared" si="89"/>
        <v>4.6463999999999999</v>
      </c>
      <c r="AS5717">
        <v>1</v>
      </c>
      <c r="AT5717" t="s">
        <v>112</v>
      </c>
      <c r="AU5717">
        <v>20</v>
      </c>
    </row>
    <row r="5718" spans="1:47">
      <c r="A5718" t="s">
        <v>19823</v>
      </c>
      <c r="C5718">
        <v>310</v>
      </c>
      <c r="D5718" t="s">
        <v>19824</v>
      </c>
      <c r="E5718">
        <v>101</v>
      </c>
      <c r="F5718" t="s">
        <v>19825</v>
      </c>
      <c r="G5718" t="s">
        <v>1783</v>
      </c>
      <c r="H5718" t="s">
        <v>220</v>
      </c>
      <c r="I5718" t="s">
        <v>19826</v>
      </c>
      <c r="J5718">
        <v>0.15407000000000001</v>
      </c>
      <c r="K5718">
        <v>1</v>
      </c>
      <c r="L5718">
        <v>1</v>
      </c>
      <c r="M5718">
        <v>1</v>
      </c>
      <c r="N5718">
        <v>1</v>
      </c>
      <c r="O5718" t="s">
        <v>225</v>
      </c>
      <c r="P5718">
        <v>0</v>
      </c>
      <c r="Q5718">
        <v>1</v>
      </c>
      <c r="R5718">
        <v>3100</v>
      </c>
      <c r="S5718" t="s">
        <v>223</v>
      </c>
      <c r="T5718">
        <v>3100</v>
      </c>
      <c r="U5718" t="s">
        <v>19823</v>
      </c>
      <c r="V5718" t="s">
        <v>10030</v>
      </c>
      <c r="W5718" t="s">
        <v>225</v>
      </c>
      <c r="X5718" t="s">
        <v>225</v>
      </c>
      <c r="Y5718">
        <v>3100</v>
      </c>
      <c r="AB5718">
        <v>1</v>
      </c>
      <c r="AC5718">
        <v>1</v>
      </c>
      <c r="AD5718">
        <v>2</v>
      </c>
      <c r="AE5718">
        <v>646</v>
      </c>
      <c r="AF5718">
        <v>1</v>
      </c>
      <c r="AQ5718">
        <v>1</v>
      </c>
      <c r="AR5718">
        <f t="shared" si="89"/>
        <v>4.6463999999999999</v>
      </c>
      <c r="AS5718">
        <v>1</v>
      </c>
      <c r="AT5718" t="s">
        <v>112</v>
      </c>
      <c r="AU5718">
        <v>20</v>
      </c>
    </row>
    <row r="5719" spans="1:47">
      <c r="A5719" t="s">
        <v>19827</v>
      </c>
      <c r="C5719">
        <v>310</v>
      </c>
      <c r="D5719" t="s">
        <v>19828</v>
      </c>
      <c r="E5719">
        <v>132</v>
      </c>
      <c r="F5719" t="s">
        <v>19829</v>
      </c>
      <c r="G5719" t="s">
        <v>1783</v>
      </c>
      <c r="H5719" t="s">
        <v>260</v>
      </c>
      <c r="I5719" t="s">
        <v>19830</v>
      </c>
      <c r="J5719">
        <v>0.16944000000000001</v>
      </c>
      <c r="K5719">
        <v>0</v>
      </c>
      <c r="L5719">
        <v>0</v>
      </c>
      <c r="M5719">
        <v>0</v>
      </c>
      <c r="N5719">
        <v>0</v>
      </c>
      <c r="P5719">
        <v>0</v>
      </c>
      <c r="Q5719">
        <v>0</v>
      </c>
      <c r="R5719">
        <v>0</v>
      </c>
      <c r="S5719" t="s">
        <v>223</v>
      </c>
      <c r="T5719">
        <v>0</v>
      </c>
      <c r="U5719" t="s">
        <v>19827</v>
      </c>
      <c r="Y5719">
        <v>0</v>
      </c>
      <c r="AB5719">
        <v>0</v>
      </c>
      <c r="AC5719">
        <v>0</v>
      </c>
      <c r="AD5719">
        <v>0</v>
      </c>
      <c r="AE5719">
        <v>0</v>
      </c>
      <c r="AF5719">
        <v>0</v>
      </c>
      <c r="AQ5719">
        <v>1</v>
      </c>
      <c r="AR5719">
        <f t="shared" si="89"/>
        <v>0</v>
      </c>
      <c r="AS5719">
        <v>1</v>
      </c>
      <c r="AT5719" t="s">
        <v>112</v>
      </c>
      <c r="AU5719">
        <v>20</v>
      </c>
    </row>
    <row r="5720" spans="1:47">
      <c r="A5720" t="s">
        <v>19831</v>
      </c>
      <c r="C5720">
        <v>310</v>
      </c>
      <c r="D5720" t="s">
        <v>19832</v>
      </c>
      <c r="E5720">
        <v>131</v>
      </c>
      <c r="F5720" t="s">
        <v>19833</v>
      </c>
      <c r="G5720" t="s">
        <v>1783</v>
      </c>
      <c r="H5720" t="s">
        <v>407</v>
      </c>
      <c r="I5720" t="s">
        <v>19834</v>
      </c>
      <c r="J5720">
        <v>0.15701999999999999</v>
      </c>
      <c r="K5720">
        <v>0</v>
      </c>
      <c r="L5720">
        <v>0</v>
      </c>
      <c r="M5720">
        <v>0</v>
      </c>
      <c r="N5720">
        <v>0</v>
      </c>
      <c r="P5720">
        <v>0</v>
      </c>
      <c r="Q5720">
        <v>0</v>
      </c>
      <c r="R5720">
        <v>0</v>
      </c>
      <c r="S5720" t="s">
        <v>223</v>
      </c>
      <c r="T5720">
        <v>0</v>
      </c>
      <c r="U5720" t="s">
        <v>19831</v>
      </c>
      <c r="Y5720">
        <v>0</v>
      </c>
      <c r="AB5720">
        <v>0</v>
      </c>
      <c r="AC5720">
        <v>0</v>
      </c>
      <c r="AD5720">
        <v>0</v>
      </c>
      <c r="AE5720">
        <v>0</v>
      </c>
      <c r="AF5720">
        <v>0</v>
      </c>
      <c r="AQ5720">
        <v>1</v>
      </c>
      <c r="AR5720">
        <f t="shared" si="89"/>
        <v>0</v>
      </c>
      <c r="AS5720">
        <v>1</v>
      </c>
      <c r="AT5720" t="s">
        <v>112</v>
      </c>
      <c r="AU5720">
        <v>20</v>
      </c>
    </row>
    <row r="5721" spans="1:47">
      <c r="A5721" t="s">
        <v>19835</v>
      </c>
      <c r="C5721">
        <v>310</v>
      </c>
      <c r="D5721" t="s">
        <v>19836</v>
      </c>
      <c r="E5721">
        <v>132</v>
      </c>
      <c r="F5721" t="s">
        <v>19810</v>
      </c>
      <c r="G5721" t="s">
        <v>1783</v>
      </c>
      <c r="H5721" t="s">
        <v>260</v>
      </c>
      <c r="I5721" t="s">
        <v>19837</v>
      </c>
      <c r="J5721">
        <v>0.16649</v>
      </c>
      <c r="K5721">
        <v>0</v>
      </c>
      <c r="L5721">
        <v>0</v>
      </c>
      <c r="M5721">
        <v>0</v>
      </c>
      <c r="N5721">
        <v>0</v>
      </c>
      <c r="P5721">
        <v>0</v>
      </c>
      <c r="Q5721">
        <v>0</v>
      </c>
      <c r="R5721">
        <v>0</v>
      </c>
      <c r="S5721" t="s">
        <v>223</v>
      </c>
      <c r="T5721">
        <v>0</v>
      </c>
      <c r="U5721" t="s">
        <v>19835</v>
      </c>
      <c r="Y5721">
        <v>0</v>
      </c>
      <c r="AB5721">
        <v>0</v>
      </c>
      <c r="AC5721">
        <v>0</v>
      </c>
      <c r="AD5721">
        <v>0</v>
      </c>
      <c r="AE5721">
        <v>0</v>
      </c>
      <c r="AF5721">
        <v>0</v>
      </c>
      <c r="AQ5721">
        <v>1</v>
      </c>
      <c r="AR5721">
        <f t="shared" si="89"/>
        <v>0</v>
      </c>
      <c r="AS5721">
        <v>1</v>
      </c>
      <c r="AT5721" t="s">
        <v>112</v>
      </c>
      <c r="AU5721">
        <v>20</v>
      </c>
    </row>
    <row r="5722" spans="1:47">
      <c r="A5722" t="s">
        <v>19838</v>
      </c>
      <c r="C5722">
        <v>310</v>
      </c>
      <c r="D5722" t="s">
        <v>15902</v>
      </c>
      <c r="E5722">
        <v>903</v>
      </c>
      <c r="F5722" t="s">
        <v>1042</v>
      </c>
      <c r="G5722" t="s">
        <v>1783</v>
      </c>
      <c r="H5722" t="s">
        <v>833</v>
      </c>
      <c r="I5722" t="s">
        <v>19839</v>
      </c>
      <c r="J5722">
        <v>1.0320100000000001</v>
      </c>
      <c r="K5722">
        <v>0</v>
      </c>
      <c r="L5722">
        <v>0</v>
      </c>
      <c r="M5722">
        <v>0</v>
      </c>
      <c r="N5722">
        <v>0</v>
      </c>
      <c r="P5722">
        <v>0</v>
      </c>
      <c r="Q5722">
        <v>0</v>
      </c>
      <c r="R5722">
        <v>0</v>
      </c>
      <c r="S5722" t="s">
        <v>223</v>
      </c>
      <c r="T5722">
        <v>0</v>
      </c>
      <c r="U5722" t="s">
        <v>19838</v>
      </c>
      <c r="Y5722">
        <v>0</v>
      </c>
      <c r="Z5722" t="s">
        <v>297</v>
      </c>
      <c r="AA5722" t="s">
        <v>223</v>
      </c>
      <c r="AB5722">
        <v>0</v>
      </c>
      <c r="AC5722">
        <v>0</v>
      </c>
      <c r="AD5722">
        <v>0</v>
      </c>
      <c r="AE5722">
        <v>0</v>
      </c>
      <c r="AF5722">
        <v>0</v>
      </c>
      <c r="AQ5722">
        <v>1</v>
      </c>
      <c r="AR5722">
        <f t="shared" si="89"/>
        <v>0</v>
      </c>
      <c r="AS5722">
        <v>1</v>
      </c>
      <c r="AT5722" t="s">
        <v>112</v>
      </c>
      <c r="AU5722">
        <v>20</v>
      </c>
    </row>
    <row r="5723" spans="1:47">
      <c r="A5723" t="s">
        <v>248</v>
      </c>
      <c r="C5723">
        <v>310</v>
      </c>
      <c r="E5723">
        <v>0</v>
      </c>
      <c r="J5723">
        <v>7.0600000000000003E-3</v>
      </c>
      <c r="K5723">
        <v>0</v>
      </c>
      <c r="L5723">
        <v>0</v>
      </c>
      <c r="M5723">
        <v>0</v>
      </c>
      <c r="N5723">
        <v>0</v>
      </c>
      <c r="P5723">
        <v>0</v>
      </c>
      <c r="Q5723">
        <v>0</v>
      </c>
      <c r="R5723">
        <v>0</v>
      </c>
      <c r="S5723" t="s">
        <v>249</v>
      </c>
      <c r="T5723">
        <v>0</v>
      </c>
      <c r="Y5723">
        <v>0</v>
      </c>
      <c r="AB5723">
        <v>0</v>
      </c>
      <c r="AC5723">
        <v>0</v>
      </c>
      <c r="AD5723">
        <v>0</v>
      </c>
      <c r="AE5723">
        <v>0</v>
      </c>
      <c r="AF5723">
        <v>0</v>
      </c>
      <c r="AQ5723">
        <v>0</v>
      </c>
      <c r="AR5723">
        <f t="shared" si="89"/>
        <v>0</v>
      </c>
      <c r="AS5723">
        <v>1</v>
      </c>
      <c r="AT5723" t="s">
        <v>112</v>
      </c>
      <c r="AU5723">
        <v>20</v>
      </c>
    </row>
    <row r="5724" spans="1:47">
      <c r="A5724" t="s">
        <v>19840</v>
      </c>
      <c r="C5724">
        <v>310</v>
      </c>
      <c r="D5724" t="s">
        <v>19244</v>
      </c>
      <c r="E5724">
        <v>911</v>
      </c>
      <c r="F5724" t="s">
        <v>10895</v>
      </c>
      <c r="G5724" t="s">
        <v>1783</v>
      </c>
      <c r="H5724" t="s">
        <v>13984</v>
      </c>
      <c r="I5724" t="s">
        <v>19841</v>
      </c>
      <c r="J5724">
        <v>0.58038999999999996</v>
      </c>
      <c r="K5724">
        <v>0</v>
      </c>
      <c r="L5724">
        <v>0</v>
      </c>
      <c r="M5724">
        <v>0</v>
      </c>
      <c r="N5724">
        <v>0</v>
      </c>
      <c r="P5724">
        <v>0</v>
      </c>
      <c r="Q5724">
        <v>0</v>
      </c>
      <c r="R5724">
        <v>0</v>
      </c>
      <c r="S5724" t="s">
        <v>223</v>
      </c>
      <c r="T5724">
        <v>0</v>
      </c>
      <c r="U5724" t="s">
        <v>19840</v>
      </c>
      <c r="V5724" t="s">
        <v>455</v>
      </c>
      <c r="W5724" t="s">
        <v>225</v>
      </c>
      <c r="Y5724">
        <v>0</v>
      </c>
      <c r="Z5724" t="s">
        <v>297</v>
      </c>
      <c r="AA5724" t="s">
        <v>223</v>
      </c>
      <c r="AB5724">
        <v>0</v>
      </c>
      <c r="AC5724">
        <v>0</v>
      </c>
      <c r="AD5724">
        <v>0</v>
      </c>
      <c r="AE5724">
        <v>0</v>
      </c>
      <c r="AF5724">
        <v>0</v>
      </c>
      <c r="AQ5724">
        <v>0</v>
      </c>
      <c r="AR5724">
        <f t="shared" si="89"/>
        <v>0</v>
      </c>
      <c r="AS5724">
        <v>1</v>
      </c>
      <c r="AT5724" t="s">
        <v>112</v>
      </c>
      <c r="AU5724">
        <v>20</v>
      </c>
    </row>
    <row r="5725" spans="1:47">
      <c r="A5725" t="s">
        <v>19842</v>
      </c>
      <c r="C5725">
        <v>310</v>
      </c>
      <c r="D5725" t="s">
        <v>19843</v>
      </c>
      <c r="E5725">
        <v>101</v>
      </c>
      <c r="F5725" t="s">
        <v>19844</v>
      </c>
      <c r="G5725" t="s">
        <v>1783</v>
      </c>
      <c r="H5725" t="s">
        <v>220</v>
      </c>
      <c r="I5725" t="s">
        <v>19845</v>
      </c>
      <c r="J5725">
        <v>0.33232</v>
      </c>
      <c r="K5725">
        <v>1</v>
      </c>
      <c r="L5725">
        <v>1</v>
      </c>
      <c r="M5725">
        <v>1</v>
      </c>
      <c r="N5725">
        <v>1</v>
      </c>
      <c r="O5725" t="s">
        <v>225</v>
      </c>
      <c r="P5725">
        <v>0</v>
      </c>
      <c r="Q5725">
        <v>1</v>
      </c>
      <c r="R5725">
        <v>3200</v>
      </c>
      <c r="S5725" t="s">
        <v>223</v>
      </c>
      <c r="T5725">
        <v>3200</v>
      </c>
      <c r="U5725" t="s">
        <v>19842</v>
      </c>
      <c r="V5725" t="s">
        <v>224</v>
      </c>
      <c r="W5725" t="s">
        <v>225</v>
      </c>
      <c r="X5725" t="s">
        <v>225</v>
      </c>
      <c r="Y5725">
        <v>3200</v>
      </c>
      <c r="AB5725">
        <v>1</v>
      </c>
      <c r="AC5725">
        <v>1</v>
      </c>
      <c r="AD5725">
        <v>2</v>
      </c>
      <c r="AE5725">
        <v>816</v>
      </c>
      <c r="AF5725">
        <v>1</v>
      </c>
      <c r="AQ5725">
        <v>2</v>
      </c>
      <c r="AR5725">
        <f t="shared" si="89"/>
        <v>4.6463999999999999</v>
      </c>
      <c r="AS5725">
        <v>1</v>
      </c>
      <c r="AT5725" t="s">
        <v>112</v>
      </c>
      <c r="AU5725">
        <v>20</v>
      </c>
    </row>
    <row r="5726" spans="1:47">
      <c r="A5726" t="s">
        <v>19846</v>
      </c>
      <c r="C5726">
        <v>310</v>
      </c>
      <c r="D5726" t="s">
        <v>19847</v>
      </c>
      <c r="E5726">
        <v>130</v>
      </c>
      <c r="F5726" t="s">
        <v>19848</v>
      </c>
      <c r="G5726" t="s">
        <v>324</v>
      </c>
      <c r="H5726" t="s">
        <v>2642</v>
      </c>
      <c r="I5726" t="s">
        <v>19849</v>
      </c>
      <c r="J5726">
        <v>0.47092000000000001</v>
      </c>
      <c r="K5726">
        <v>0</v>
      </c>
      <c r="L5726">
        <v>0</v>
      </c>
      <c r="M5726">
        <v>0</v>
      </c>
      <c r="N5726">
        <v>0</v>
      </c>
      <c r="P5726">
        <v>0</v>
      </c>
      <c r="Q5726">
        <v>0</v>
      </c>
      <c r="R5726">
        <v>0</v>
      </c>
      <c r="S5726" t="s">
        <v>223</v>
      </c>
      <c r="T5726">
        <v>0</v>
      </c>
      <c r="U5726" t="s">
        <v>19846</v>
      </c>
      <c r="Y5726">
        <v>0</v>
      </c>
      <c r="AB5726">
        <v>0</v>
      </c>
      <c r="AC5726">
        <v>0</v>
      </c>
      <c r="AD5726">
        <v>0</v>
      </c>
      <c r="AE5726">
        <v>0</v>
      </c>
      <c r="AF5726">
        <v>0</v>
      </c>
      <c r="AQ5726">
        <v>1</v>
      </c>
      <c r="AR5726">
        <f t="shared" si="89"/>
        <v>0</v>
      </c>
      <c r="AS5726">
        <v>1</v>
      </c>
      <c r="AT5726" t="s">
        <v>126</v>
      </c>
      <c r="AU5726">
        <v>34</v>
      </c>
    </row>
    <row r="5727" spans="1:47">
      <c r="A5727" t="s">
        <v>19850</v>
      </c>
      <c r="C5727">
        <v>310</v>
      </c>
      <c r="D5727" t="s">
        <v>19851</v>
      </c>
      <c r="E5727">
        <v>101</v>
      </c>
      <c r="F5727" t="s">
        <v>19852</v>
      </c>
      <c r="G5727" t="s">
        <v>1783</v>
      </c>
      <c r="H5727" t="s">
        <v>220</v>
      </c>
      <c r="I5727" t="s">
        <v>19853</v>
      </c>
      <c r="J5727">
        <v>0.57384999999999997</v>
      </c>
      <c r="K5727">
        <v>1</v>
      </c>
      <c r="L5727">
        <v>1</v>
      </c>
      <c r="M5727">
        <v>1</v>
      </c>
      <c r="N5727">
        <v>1</v>
      </c>
      <c r="O5727" t="s">
        <v>225</v>
      </c>
      <c r="P5727">
        <v>0</v>
      </c>
      <c r="Q5727">
        <v>1</v>
      </c>
      <c r="R5727">
        <v>2700</v>
      </c>
      <c r="S5727" t="s">
        <v>243</v>
      </c>
      <c r="T5727">
        <v>2700</v>
      </c>
      <c r="U5727" t="s">
        <v>19850</v>
      </c>
      <c r="V5727" t="s">
        <v>10030</v>
      </c>
      <c r="W5727" t="s">
        <v>225</v>
      </c>
      <c r="X5727" t="s">
        <v>225</v>
      </c>
      <c r="Y5727">
        <v>2700</v>
      </c>
      <c r="AB5727">
        <v>1</v>
      </c>
      <c r="AC5727">
        <v>1</v>
      </c>
      <c r="AD5727">
        <v>4</v>
      </c>
      <c r="AE5727">
        <v>2770</v>
      </c>
      <c r="AF5727">
        <v>2</v>
      </c>
      <c r="AQ5727">
        <v>2</v>
      </c>
      <c r="AR5727">
        <f t="shared" si="89"/>
        <v>4.6463999999999999</v>
      </c>
      <c r="AS5727">
        <v>1</v>
      </c>
      <c r="AT5727" t="s">
        <v>112</v>
      </c>
      <c r="AU5727">
        <v>20</v>
      </c>
    </row>
    <row r="5728" spans="1:47">
      <c r="A5728" t="s">
        <v>19854</v>
      </c>
      <c r="C5728">
        <v>310</v>
      </c>
      <c r="D5728" t="s">
        <v>19855</v>
      </c>
      <c r="E5728">
        <v>101</v>
      </c>
      <c r="F5728" t="s">
        <v>19856</v>
      </c>
      <c r="G5728" t="s">
        <v>1783</v>
      </c>
      <c r="H5728" t="s">
        <v>220</v>
      </c>
      <c r="I5728" t="s">
        <v>19857</v>
      </c>
      <c r="J5728">
        <v>0.32861000000000001</v>
      </c>
      <c r="K5728">
        <v>1</v>
      </c>
      <c r="L5728">
        <v>1</v>
      </c>
      <c r="M5728">
        <v>1</v>
      </c>
      <c r="N5728">
        <v>1</v>
      </c>
      <c r="O5728" t="s">
        <v>225</v>
      </c>
      <c r="P5728">
        <v>0</v>
      </c>
      <c r="Q5728">
        <v>0</v>
      </c>
      <c r="R5728">
        <v>0</v>
      </c>
      <c r="S5728" t="s">
        <v>223</v>
      </c>
      <c r="T5728">
        <v>0</v>
      </c>
      <c r="U5728" t="s">
        <v>19854</v>
      </c>
      <c r="X5728" t="s">
        <v>225</v>
      </c>
      <c r="Y5728">
        <v>0</v>
      </c>
      <c r="AB5728">
        <v>1</v>
      </c>
      <c r="AC5728">
        <v>1</v>
      </c>
      <c r="AD5728">
        <v>3</v>
      </c>
      <c r="AE5728">
        <v>1928</v>
      </c>
      <c r="AF5728">
        <v>2</v>
      </c>
      <c r="AQ5728">
        <v>2</v>
      </c>
      <c r="AR5728">
        <f t="shared" si="89"/>
        <v>4.6463999999999999</v>
      </c>
      <c r="AS5728">
        <v>1</v>
      </c>
      <c r="AT5728" t="s">
        <v>112</v>
      </c>
      <c r="AU5728">
        <v>20</v>
      </c>
    </row>
    <row r="5729" spans="1:47">
      <c r="A5729" t="s">
        <v>19858</v>
      </c>
      <c r="C5729">
        <v>310</v>
      </c>
      <c r="D5729" t="s">
        <v>19859</v>
      </c>
      <c r="E5729">
        <v>101</v>
      </c>
      <c r="F5729" t="s">
        <v>19860</v>
      </c>
      <c r="G5729" t="s">
        <v>1783</v>
      </c>
      <c r="H5729" t="s">
        <v>220</v>
      </c>
      <c r="I5729" t="s">
        <v>19861</v>
      </c>
      <c r="J5729">
        <v>0.26064999999999999</v>
      </c>
      <c r="K5729">
        <v>1</v>
      </c>
      <c r="L5729">
        <v>1</v>
      </c>
      <c r="M5729">
        <v>1</v>
      </c>
      <c r="N5729">
        <v>1</v>
      </c>
      <c r="O5729" t="s">
        <v>225</v>
      </c>
      <c r="P5729">
        <v>0</v>
      </c>
      <c r="Q5729">
        <v>1</v>
      </c>
      <c r="R5729">
        <v>10500</v>
      </c>
      <c r="S5729" t="s">
        <v>223</v>
      </c>
      <c r="T5729">
        <v>10500</v>
      </c>
      <c r="U5729" t="s">
        <v>19858</v>
      </c>
      <c r="V5729" t="s">
        <v>224</v>
      </c>
      <c r="W5729" t="s">
        <v>225</v>
      </c>
      <c r="X5729" t="s">
        <v>225</v>
      </c>
      <c r="Y5729">
        <v>10500</v>
      </c>
      <c r="AB5729">
        <v>1</v>
      </c>
      <c r="AC5729">
        <v>1</v>
      </c>
      <c r="AD5729">
        <v>2</v>
      </c>
      <c r="AE5729">
        <v>624</v>
      </c>
      <c r="AF5729">
        <v>1</v>
      </c>
      <c r="AQ5729">
        <v>1</v>
      </c>
      <c r="AR5729">
        <f t="shared" si="89"/>
        <v>4.6463999999999999</v>
      </c>
      <c r="AS5729">
        <v>1</v>
      </c>
      <c r="AT5729" t="s">
        <v>112</v>
      </c>
      <c r="AU5729">
        <v>20</v>
      </c>
    </row>
    <row r="5730" spans="1:47">
      <c r="A5730" t="s">
        <v>19862</v>
      </c>
      <c r="C5730">
        <v>310</v>
      </c>
      <c r="D5730" t="s">
        <v>19244</v>
      </c>
      <c r="E5730">
        <v>911</v>
      </c>
      <c r="F5730" t="s">
        <v>10895</v>
      </c>
      <c r="G5730" t="s">
        <v>1783</v>
      </c>
      <c r="H5730" t="s">
        <v>13984</v>
      </c>
      <c r="I5730" t="s">
        <v>19863</v>
      </c>
      <c r="J5730">
        <v>1.0133300000000001</v>
      </c>
      <c r="K5730">
        <v>0</v>
      </c>
      <c r="L5730">
        <v>0</v>
      </c>
      <c r="M5730">
        <v>0</v>
      </c>
      <c r="N5730">
        <v>0</v>
      </c>
      <c r="P5730">
        <v>0</v>
      </c>
      <c r="Q5730">
        <v>0</v>
      </c>
      <c r="R5730">
        <v>0</v>
      </c>
      <c r="S5730" t="s">
        <v>223</v>
      </c>
      <c r="T5730">
        <v>0</v>
      </c>
      <c r="U5730" t="s">
        <v>19862</v>
      </c>
      <c r="V5730" t="s">
        <v>455</v>
      </c>
      <c r="W5730" t="s">
        <v>225</v>
      </c>
      <c r="Y5730">
        <v>0</v>
      </c>
      <c r="Z5730" t="s">
        <v>297</v>
      </c>
      <c r="AA5730" t="s">
        <v>223</v>
      </c>
      <c r="AB5730">
        <v>0</v>
      </c>
      <c r="AC5730">
        <v>0</v>
      </c>
      <c r="AD5730">
        <v>0</v>
      </c>
      <c r="AE5730">
        <v>0</v>
      </c>
      <c r="AF5730">
        <v>0</v>
      </c>
      <c r="AQ5730">
        <v>0</v>
      </c>
      <c r="AR5730">
        <f t="shared" si="89"/>
        <v>0</v>
      </c>
      <c r="AS5730">
        <v>1</v>
      </c>
      <c r="AT5730" t="s">
        <v>112</v>
      </c>
      <c r="AU5730">
        <v>20</v>
      </c>
    </row>
    <row r="5731" spans="1:47">
      <c r="A5731" t="s">
        <v>19864</v>
      </c>
      <c r="C5731">
        <v>310</v>
      </c>
      <c r="D5731" t="s">
        <v>19865</v>
      </c>
      <c r="E5731">
        <v>101</v>
      </c>
      <c r="F5731" t="s">
        <v>19866</v>
      </c>
      <c r="G5731" t="s">
        <v>1783</v>
      </c>
      <c r="H5731" t="s">
        <v>220</v>
      </c>
      <c r="I5731" t="s">
        <v>19867</v>
      </c>
      <c r="J5731">
        <v>0.28616999999999998</v>
      </c>
      <c r="K5731">
        <v>1</v>
      </c>
      <c r="L5731">
        <v>1</v>
      </c>
      <c r="M5731">
        <v>1</v>
      </c>
      <c r="N5731">
        <v>1</v>
      </c>
      <c r="O5731" t="s">
        <v>225</v>
      </c>
      <c r="P5731">
        <v>0</v>
      </c>
      <c r="Q5731">
        <v>2</v>
      </c>
      <c r="R5731">
        <v>10400</v>
      </c>
      <c r="S5731" t="s">
        <v>243</v>
      </c>
      <c r="T5731">
        <v>10400</v>
      </c>
      <c r="U5731" t="s">
        <v>19864</v>
      </c>
      <c r="V5731" t="s">
        <v>224</v>
      </c>
      <c r="W5731" t="s">
        <v>225</v>
      </c>
      <c r="X5731" t="s">
        <v>225</v>
      </c>
      <c r="Y5731">
        <v>5200</v>
      </c>
      <c r="AB5731">
        <v>1</v>
      </c>
      <c r="AC5731">
        <v>1</v>
      </c>
      <c r="AD5731">
        <v>2</v>
      </c>
      <c r="AE5731">
        <v>800</v>
      </c>
      <c r="AF5731">
        <v>1</v>
      </c>
      <c r="AQ5731">
        <v>2</v>
      </c>
      <c r="AR5731">
        <f t="shared" si="89"/>
        <v>4.6463999999999999</v>
      </c>
      <c r="AS5731">
        <v>1</v>
      </c>
      <c r="AT5731" t="s">
        <v>112</v>
      </c>
      <c r="AU5731">
        <v>20</v>
      </c>
    </row>
    <row r="5732" spans="1:47">
      <c r="A5732" t="s">
        <v>248</v>
      </c>
      <c r="C5732">
        <v>310</v>
      </c>
      <c r="E5732">
        <v>0</v>
      </c>
      <c r="J5732">
        <v>1.41E-3</v>
      </c>
      <c r="K5732">
        <v>0</v>
      </c>
      <c r="L5732">
        <v>0</v>
      </c>
      <c r="M5732">
        <v>0</v>
      </c>
      <c r="N5732">
        <v>0</v>
      </c>
      <c r="P5732">
        <v>0</v>
      </c>
      <c r="Q5732">
        <v>0</v>
      </c>
      <c r="R5732">
        <v>0</v>
      </c>
      <c r="S5732" t="s">
        <v>249</v>
      </c>
      <c r="T5732">
        <v>0</v>
      </c>
      <c r="Y5732">
        <v>0</v>
      </c>
      <c r="AB5732">
        <v>0</v>
      </c>
      <c r="AC5732">
        <v>0</v>
      </c>
      <c r="AD5732">
        <v>0</v>
      </c>
      <c r="AE5732">
        <v>0</v>
      </c>
      <c r="AF5732">
        <v>0</v>
      </c>
      <c r="AQ5732">
        <v>0</v>
      </c>
      <c r="AR5732">
        <f t="shared" si="89"/>
        <v>0</v>
      </c>
      <c r="AS5732">
        <v>1</v>
      </c>
      <c r="AT5732" t="s">
        <v>112</v>
      </c>
      <c r="AU5732">
        <v>20</v>
      </c>
    </row>
    <row r="5733" spans="1:47">
      <c r="A5733" t="s">
        <v>248</v>
      </c>
      <c r="C5733">
        <v>310</v>
      </c>
      <c r="E5733">
        <v>0</v>
      </c>
      <c r="J5733">
        <v>8.3580000000000002E-2</v>
      </c>
      <c r="K5733">
        <v>0</v>
      </c>
      <c r="L5733">
        <v>0</v>
      </c>
      <c r="M5733">
        <v>0</v>
      </c>
      <c r="N5733">
        <v>0</v>
      </c>
      <c r="P5733">
        <v>0</v>
      </c>
      <c r="Q5733">
        <v>0</v>
      </c>
      <c r="R5733">
        <v>0</v>
      </c>
      <c r="S5733" t="s">
        <v>249</v>
      </c>
      <c r="T5733">
        <v>0</v>
      </c>
      <c r="Y5733">
        <v>0</v>
      </c>
      <c r="AB5733">
        <v>0</v>
      </c>
      <c r="AC5733">
        <v>0</v>
      </c>
      <c r="AD5733">
        <v>0</v>
      </c>
      <c r="AE5733">
        <v>0</v>
      </c>
      <c r="AF5733">
        <v>0</v>
      </c>
      <c r="AQ5733">
        <v>0</v>
      </c>
      <c r="AR5733">
        <f t="shared" si="89"/>
        <v>0</v>
      </c>
      <c r="AS5733">
        <v>1</v>
      </c>
      <c r="AT5733" t="s">
        <v>112</v>
      </c>
      <c r="AU5733">
        <v>20</v>
      </c>
    </row>
    <row r="5734" spans="1:47">
      <c r="A5734" t="s">
        <v>19868</v>
      </c>
      <c r="C5734">
        <v>310</v>
      </c>
      <c r="D5734" t="s">
        <v>19869</v>
      </c>
      <c r="E5734">
        <v>101</v>
      </c>
      <c r="F5734" t="s">
        <v>19870</v>
      </c>
      <c r="G5734" t="s">
        <v>1783</v>
      </c>
      <c r="H5734" t="s">
        <v>220</v>
      </c>
      <c r="I5734" t="s">
        <v>19871</v>
      </c>
      <c r="J5734">
        <v>0.23157</v>
      </c>
      <c r="K5734">
        <v>1</v>
      </c>
      <c r="L5734">
        <v>1</v>
      </c>
      <c r="M5734">
        <v>1</v>
      </c>
      <c r="N5734">
        <v>1</v>
      </c>
      <c r="O5734" t="s">
        <v>225</v>
      </c>
      <c r="P5734">
        <v>0</v>
      </c>
      <c r="Q5734">
        <v>1</v>
      </c>
      <c r="R5734">
        <v>2500</v>
      </c>
      <c r="S5734" t="s">
        <v>223</v>
      </c>
      <c r="T5734">
        <v>2500</v>
      </c>
      <c r="U5734" t="s">
        <v>19868</v>
      </c>
      <c r="V5734" t="s">
        <v>10030</v>
      </c>
      <c r="W5734" t="s">
        <v>225</v>
      </c>
      <c r="X5734" t="s">
        <v>225</v>
      </c>
      <c r="Y5734">
        <v>2500</v>
      </c>
      <c r="AB5734">
        <v>1</v>
      </c>
      <c r="AC5734">
        <v>1</v>
      </c>
      <c r="AD5734">
        <v>5</v>
      </c>
      <c r="AE5734">
        <v>1497</v>
      </c>
      <c r="AF5734">
        <v>1.75</v>
      </c>
      <c r="AQ5734">
        <v>1</v>
      </c>
      <c r="AR5734">
        <f t="shared" si="89"/>
        <v>4.6463999999999999</v>
      </c>
      <c r="AS5734">
        <v>1</v>
      </c>
      <c r="AT5734" t="s">
        <v>112</v>
      </c>
      <c r="AU5734">
        <v>20</v>
      </c>
    </row>
    <row r="5735" spans="1:47">
      <c r="A5735" t="s">
        <v>19872</v>
      </c>
      <c r="C5735">
        <v>310</v>
      </c>
      <c r="D5735" t="s">
        <v>19873</v>
      </c>
      <c r="E5735">
        <v>903</v>
      </c>
      <c r="F5735" t="s">
        <v>19143</v>
      </c>
      <c r="G5735" t="s">
        <v>18604</v>
      </c>
      <c r="H5735" t="s">
        <v>833</v>
      </c>
      <c r="I5735" t="s">
        <v>19874</v>
      </c>
      <c r="J5735">
        <v>5.1389999999999998E-2</v>
      </c>
      <c r="K5735">
        <v>0</v>
      </c>
      <c r="L5735">
        <v>0</v>
      </c>
      <c r="M5735">
        <v>0</v>
      </c>
      <c r="N5735">
        <v>0</v>
      </c>
      <c r="P5735">
        <v>0</v>
      </c>
      <c r="Q5735">
        <v>0</v>
      </c>
      <c r="R5735">
        <v>0</v>
      </c>
      <c r="S5735" t="s">
        <v>223</v>
      </c>
      <c r="T5735">
        <v>0</v>
      </c>
      <c r="U5735" t="s">
        <v>19872</v>
      </c>
      <c r="Y5735">
        <v>0</v>
      </c>
      <c r="AB5735">
        <v>0</v>
      </c>
      <c r="AC5735">
        <v>0</v>
      </c>
      <c r="AD5735">
        <v>0</v>
      </c>
      <c r="AE5735">
        <v>0</v>
      </c>
      <c r="AF5735">
        <v>0</v>
      </c>
      <c r="AQ5735">
        <v>1</v>
      </c>
      <c r="AR5735">
        <f t="shared" si="89"/>
        <v>0</v>
      </c>
      <c r="AS5735">
        <v>1</v>
      </c>
      <c r="AT5735" t="s">
        <v>134</v>
      </c>
      <c r="AU5735">
        <v>43</v>
      </c>
    </row>
    <row r="5736" spans="1:47">
      <c r="A5736" t="s">
        <v>248</v>
      </c>
      <c r="C5736">
        <v>310</v>
      </c>
      <c r="E5736">
        <v>0</v>
      </c>
      <c r="J5736">
        <v>2.0719999999999999E-2</v>
      </c>
      <c r="K5736">
        <v>0</v>
      </c>
      <c r="L5736">
        <v>0</v>
      </c>
      <c r="M5736">
        <v>0</v>
      </c>
      <c r="N5736">
        <v>0</v>
      </c>
      <c r="P5736">
        <v>0</v>
      </c>
      <c r="Q5736">
        <v>0</v>
      </c>
      <c r="R5736">
        <v>0</v>
      </c>
      <c r="S5736" t="s">
        <v>249</v>
      </c>
      <c r="T5736">
        <v>0</v>
      </c>
      <c r="Y5736">
        <v>0</v>
      </c>
      <c r="AB5736">
        <v>0</v>
      </c>
      <c r="AC5736">
        <v>0</v>
      </c>
      <c r="AD5736">
        <v>0</v>
      </c>
      <c r="AE5736">
        <v>0</v>
      </c>
      <c r="AF5736">
        <v>0</v>
      </c>
      <c r="AQ5736">
        <v>0</v>
      </c>
      <c r="AR5736">
        <f t="shared" si="89"/>
        <v>0</v>
      </c>
      <c r="AS5736">
        <v>1</v>
      </c>
      <c r="AT5736" t="s">
        <v>112</v>
      </c>
      <c r="AU5736">
        <v>20</v>
      </c>
    </row>
    <row r="5737" spans="1:47">
      <c r="A5737" t="s">
        <v>19875</v>
      </c>
      <c r="C5737">
        <v>310</v>
      </c>
      <c r="D5737" t="s">
        <v>17822</v>
      </c>
      <c r="E5737">
        <v>720</v>
      </c>
      <c r="F5737" t="s">
        <v>14663</v>
      </c>
      <c r="G5737" t="s">
        <v>1783</v>
      </c>
      <c r="H5737" t="s">
        <v>1665</v>
      </c>
      <c r="I5737" t="s">
        <v>19876</v>
      </c>
      <c r="J5737">
        <v>2.2479200000000001</v>
      </c>
      <c r="K5737">
        <v>0</v>
      </c>
      <c r="L5737">
        <v>0</v>
      </c>
      <c r="M5737">
        <v>0</v>
      </c>
      <c r="N5737">
        <v>0</v>
      </c>
      <c r="P5737">
        <v>0</v>
      </c>
      <c r="Q5737">
        <v>0</v>
      </c>
      <c r="R5737">
        <v>0</v>
      </c>
      <c r="S5737" t="s">
        <v>223</v>
      </c>
      <c r="T5737">
        <v>0</v>
      </c>
      <c r="U5737" t="s">
        <v>19875</v>
      </c>
      <c r="Y5737">
        <v>0</v>
      </c>
      <c r="AB5737">
        <v>0</v>
      </c>
      <c r="AC5737">
        <v>0</v>
      </c>
      <c r="AD5737">
        <v>0</v>
      </c>
      <c r="AE5737">
        <v>0</v>
      </c>
      <c r="AF5737">
        <v>0</v>
      </c>
      <c r="AQ5737">
        <v>1</v>
      </c>
      <c r="AR5737">
        <f t="shared" si="89"/>
        <v>0</v>
      </c>
      <c r="AS5737">
        <v>1</v>
      </c>
      <c r="AT5737" t="s">
        <v>112</v>
      </c>
      <c r="AU5737">
        <v>20</v>
      </c>
    </row>
    <row r="5738" spans="1:47">
      <c r="A5738" t="s">
        <v>19877</v>
      </c>
      <c r="C5738">
        <v>310</v>
      </c>
      <c r="D5738" t="s">
        <v>19878</v>
      </c>
      <c r="E5738">
        <v>101</v>
      </c>
      <c r="F5738" t="s">
        <v>19879</v>
      </c>
      <c r="G5738" t="s">
        <v>1783</v>
      </c>
      <c r="H5738" t="s">
        <v>220</v>
      </c>
      <c r="I5738" t="s">
        <v>19880</v>
      </c>
      <c r="J5738">
        <v>0.28314</v>
      </c>
      <c r="K5738">
        <v>1</v>
      </c>
      <c r="L5738">
        <v>1</v>
      </c>
      <c r="M5738">
        <v>1</v>
      </c>
      <c r="N5738">
        <v>1</v>
      </c>
      <c r="O5738" t="s">
        <v>225</v>
      </c>
      <c r="P5738">
        <v>0</v>
      </c>
      <c r="Q5738">
        <v>1</v>
      </c>
      <c r="R5738">
        <v>4900</v>
      </c>
      <c r="S5738" t="s">
        <v>223</v>
      </c>
      <c r="T5738">
        <v>4900</v>
      </c>
      <c r="U5738" t="s">
        <v>19877</v>
      </c>
      <c r="V5738" t="s">
        <v>224</v>
      </c>
      <c r="W5738" t="s">
        <v>225</v>
      </c>
      <c r="X5738" t="s">
        <v>225</v>
      </c>
      <c r="Y5738">
        <v>4900</v>
      </c>
      <c r="AB5738">
        <v>1</v>
      </c>
      <c r="AC5738">
        <v>1</v>
      </c>
      <c r="AD5738">
        <v>2</v>
      </c>
      <c r="AE5738">
        <v>768</v>
      </c>
      <c r="AF5738">
        <v>1</v>
      </c>
      <c r="AQ5738">
        <v>2</v>
      </c>
      <c r="AR5738">
        <f t="shared" si="89"/>
        <v>4.6463999999999999</v>
      </c>
      <c r="AS5738">
        <v>1</v>
      </c>
      <c r="AT5738" t="s">
        <v>112</v>
      </c>
      <c r="AU5738">
        <v>20</v>
      </c>
    </row>
    <row r="5739" spans="1:47">
      <c r="A5739" t="s">
        <v>19881</v>
      </c>
      <c r="C5739">
        <v>310</v>
      </c>
      <c r="D5739" t="s">
        <v>19882</v>
      </c>
      <c r="E5739">
        <v>101</v>
      </c>
      <c r="F5739" t="s">
        <v>19883</v>
      </c>
      <c r="G5739" t="s">
        <v>1783</v>
      </c>
      <c r="H5739" t="s">
        <v>220</v>
      </c>
      <c r="I5739" t="s">
        <v>19884</v>
      </c>
      <c r="J5739">
        <v>0.16239000000000001</v>
      </c>
      <c r="K5739">
        <v>1</v>
      </c>
      <c r="L5739">
        <v>1</v>
      </c>
      <c r="M5739">
        <v>1</v>
      </c>
      <c r="N5739">
        <v>1</v>
      </c>
      <c r="O5739" t="s">
        <v>225</v>
      </c>
      <c r="P5739">
        <v>0</v>
      </c>
      <c r="Q5739">
        <v>1</v>
      </c>
      <c r="R5739">
        <v>400</v>
      </c>
      <c r="S5739" t="s">
        <v>223</v>
      </c>
      <c r="T5739">
        <v>400</v>
      </c>
      <c r="U5739" t="s">
        <v>19881</v>
      </c>
      <c r="V5739" t="s">
        <v>224</v>
      </c>
      <c r="W5739" t="s">
        <v>225</v>
      </c>
      <c r="X5739" t="s">
        <v>225</v>
      </c>
      <c r="Y5739">
        <v>400</v>
      </c>
      <c r="AB5739">
        <v>1</v>
      </c>
      <c r="AC5739">
        <v>1</v>
      </c>
      <c r="AD5739">
        <v>2</v>
      </c>
      <c r="AE5739">
        <v>576</v>
      </c>
      <c r="AF5739">
        <v>1</v>
      </c>
      <c r="AQ5739">
        <v>1</v>
      </c>
      <c r="AR5739">
        <f t="shared" si="89"/>
        <v>4.6463999999999999</v>
      </c>
      <c r="AS5739">
        <v>1</v>
      </c>
      <c r="AT5739" t="s">
        <v>112</v>
      </c>
      <c r="AU5739">
        <v>20</v>
      </c>
    </row>
    <row r="5740" spans="1:47">
      <c r="A5740" t="s">
        <v>19885</v>
      </c>
      <c r="C5740">
        <v>310</v>
      </c>
      <c r="D5740" t="s">
        <v>19886</v>
      </c>
      <c r="E5740">
        <v>132</v>
      </c>
      <c r="F5740" t="s">
        <v>19887</v>
      </c>
      <c r="G5740" t="s">
        <v>1783</v>
      </c>
      <c r="H5740" t="s">
        <v>260</v>
      </c>
      <c r="I5740" t="s">
        <v>19888</v>
      </c>
      <c r="J5740">
        <v>0.14817</v>
      </c>
      <c r="K5740">
        <v>0</v>
      </c>
      <c r="L5740">
        <v>0</v>
      </c>
      <c r="M5740">
        <v>0</v>
      </c>
      <c r="N5740">
        <v>0</v>
      </c>
      <c r="P5740">
        <v>0</v>
      </c>
      <c r="Q5740">
        <v>0</v>
      </c>
      <c r="R5740">
        <v>0</v>
      </c>
      <c r="S5740" t="s">
        <v>223</v>
      </c>
      <c r="T5740">
        <v>0</v>
      </c>
      <c r="U5740" t="s">
        <v>19885</v>
      </c>
      <c r="Y5740">
        <v>0</v>
      </c>
      <c r="AB5740">
        <v>0</v>
      </c>
      <c r="AC5740">
        <v>0</v>
      </c>
      <c r="AD5740">
        <v>0</v>
      </c>
      <c r="AE5740">
        <v>0</v>
      </c>
      <c r="AF5740">
        <v>0</v>
      </c>
      <c r="AQ5740">
        <v>1</v>
      </c>
      <c r="AR5740">
        <f t="shared" si="89"/>
        <v>0</v>
      </c>
      <c r="AS5740">
        <v>1</v>
      </c>
      <c r="AT5740" t="s">
        <v>112</v>
      </c>
      <c r="AU5740">
        <v>20</v>
      </c>
    </row>
    <row r="5741" spans="1:47">
      <c r="A5741" t="s">
        <v>19889</v>
      </c>
      <c r="C5741">
        <v>310</v>
      </c>
      <c r="D5741" t="s">
        <v>19890</v>
      </c>
      <c r="E5741">
        <v>101</v>
      </c>
      <c r="F5741" t="s">
        <v>19891</v>
      </c>
      <c r="G5741" t="s">
        <v>1783</v>
      </c>
      <c r="H5741" t="s">
        <v>220</v>
      </c>
      <c r="I5741" t="s">
        <v>19892</v>
      </c>
      <c r="J5741">
        <v>0.20322000000000001</v>
      </c>
      <c r="K5741">
        <v>1</v>
      </c>
      <c r="L5741">
        <v>1</v>
      </c>
      <c r="M5741">
        <v>1</v>
      </c>
      <c r="N5741">
        <v>1</v>
      </c>
      <c r="O5741" t="s">
        <v>225</v>
      </c>
      <c r="P5741">
        <v>0</v>
      </c>
      <c r="Q5741">
        <v>1</v>
      </c>
      <c r="R5741">
        <v>4000</v>
      </c>
      <c r="S5741" t="s">
        <v>223</v>
      </c>
      <c r="T5741">
        <v>4000</v>
      </c>
      <c r="U5741" t="s">
        <v>19889</v>
      </c>
      <c r="V5741" t="s">
        <v>224</v>
      </c>
      <c r="W5741" t="s">
        <v>225</v>
      </c>
      <c r="X5741" t="s">
        <v>225</v>
      </c>
      <c r="Y5741">
        <v>4000</v>
      </c>
      <c r="AB5741">
        <v>1</v>
      </c>
      <c r="AC5741">
        <v>1</v>
      </c>
      <c r="AD5741">
        <v>3</v>
      </c>
      <c r="AE5741">
        <v>1177</v>
      </c>
      <c r="AF5741">
        <v>1</v>
      </c>
      <c r="AQ5741">
        <v>1</v>
      </c>
      <c r="AR5741">
        <f t="shared" si="89"/>
        <v>4.6463999999999999</v>
      </c>
      <c r="AS5741">
        <v>1</v>
      </c>
      <c r="AT5741" t="s">
        <v>112</v>
      </c>
      <c r="AU5741">
        <v>20</v>
      </c>
    </row>
    <row r="5742" spans="1:47">
      <c r="A5742" t="s">
        <v>19893</v>
      </c>
      <c r="C5742">
        <v>310</v>
      </c>
      <c r="D5742" t="s">
        <v>19894</v>
      </c>
      <c r="E5742">
        <v>101</v>
      </c>
      <c r="F5742" t="s">
        <v>19170</v>
      </c>
      <c r="G5742" t="s">
        <v>1783</v>
      </c>
      <c r="H5742" t="s">
        <v>220</v>
      </c>
      <c r="I5742" t="s">
        <v>19895</v>
      </c>
      <c r="J5742">
        <v>0.48246</v>
      </c>
      <c r="K5742">
        <v>0</v>
      </c>
      <c r="L5742">
        <v>1</v>
      </c>
      <c r="M5742">
        <v>0</v>
      </c>
      <c r="N5742">
        <v>1</v>
      </c>
      <c r="P5742">
        <v>0</v>
      </c>
      <c r="Q5742">
        <v>0</v>
      </c>
      <c r="R5742">
        <v>0</v>
      </c>
      <c r="S5742" t="s">
        <v>223</v>
      </c>
      <c r="T5742">
        <v>0</v>
      </c>
      <c r="U5742" t="s">
        <v>19893</v>
      </c>
      <c r="X5742" t="s">
        <v>225</v>
      </c>
      <c r="Y5742">
        <v>0</v>
      </c>
      <c r="AB5742">
        <v>0</v>
      </c>
      <c r="AC5742">
        <v>1</v>
      </c>
      <c r="AD5742">
        <v>3</v>
      </c>
      <c r="AE5742">
        <v>912</v>
      </c>
      <c r="AF5742">
        <v>1</v>
      </c>
      <c r="AQ5742">
        <v>1</v>
      </c>
      <c r="AR5742">
        <f t="shared" si="89"/>
        <v>0</v>
      </c>
      <c r="AS5742">
        <v>1</v>
      </c>
      <c r="AT5742" t="s">
        <v>112</v>
      </c>
      <c r="AU5742">
        <v>20</v>
      </c>
    </row>
    <row r="5743" spans="1:47">
      <c r="A5743" t="s">
        <v>19896</v>
      </c>
      <c r="C5743">
        <v>310</v>
      </c>
      <c r="D5743" t="s">
        <v>19897</v>
      </c>
      <c r="E5743">
        <v>101</v>
      </c>
      <c r="F5743" t="s">
        <v>19898</v>
      </c>
      <c r="G5743" t="s">
        <v>1783</v>
      </c>
      <c r="H5743" t="s">
        <v>220</v>
      </c>
      <c r="I5743" t="s">
        <v>19899</v>
      </c>
      <c r="J5743">
        <v>0.22334999999999999</v>
      </c>
      <c r="K5743">
        <v>1</v>
      </c>
      <c r="L5743">
        <v>1</v>
      </c>
      <c r="M5743">
        <v>1</v>
      </c>
      <c r="N5743">
        <v>1</v>
      </c>
      <c r="O5743" t="s">
        <v>225</v>
      </c>
      <c r="P5743">
        <v>0</v>
      </c>
      <c r="Q5743">
        <v>1</v>
      </c>
      <c r="R5743">
        <v>0</v>
      </c>
      <c r="S5743" t="s">
        <v>223</v>
      </c>
      <c r="T5743">
        <v>0</v>
      </c>
      <c r="U5743" t="s">
        <v>19896</v>
      </c>
      <c r="X5743" t="s">
        <v>225</v>
      </c>
      <c r="Y5743">
        <v>0</v>
      </c>
      <c r="AB5743">
        <v>1</v>
      </c>
      <c r="AC5743">
        <v>1</v>
      </c>
      <c r="AD5743">
        <v>3</v>
      </c>
      <c r="AE5743">
        <v>2128</v>
      </c>
      <c r="AF5743">
        <v>1.9</v>
      </c>
      <c r="AQ5743">
        <v>1</v>
      </c>
      <c r="AR5743">
        <f t="shared" si="89"/>
        <v>4.6463999999999999</v>
      </c>
      <c r="AS5743">
        <v>1</v>
      </c>
      <c r="AT5743" t="s">
        <v>112</v>
      </c>
      <c r="AU5743">
        <v>20</v>
      </c>
    </row>
    <row r="5744" spans="1:47">
      <c r="A5744" t="s">
        <v>19900</v>
      </c>
      <c r="C5744">
        <v>310</v>
      </c>
      <c r="D5744" t="s">
        <v>18562</v>
      </c>
      <c r="E5744">
        <v>132</v>
      </c>
      <c r="F5744" t="s">
        <v>14122</v>
      </c>
      <c r="G5744" t="s">
        <v>1783</v>
      </c>
      <c r="H5744" t="s">
        <v>260</v>
      </c>
      <c r="I5744" t="s">
        <v>19901</v>
      </c>
      <c r="J5744">
        <v>176.25380000000001</v>
      </c>
      <c r="K5744">
        <v>0</v>
      </c>
      <c r="L5744">
        <v>0</v>
      </c>
      <c r="M5744">
        <v>0</v>
      </c>
      <c r="N5744">
        <v>0</v>
      </c>
      <c r="P5744">
        <v>0</v>
      </c>
      <c r="Q5744">
        <v>0</v>
      </c>
      <c r="R5744">
        <v>0</v>
      </c>
      <c r="S5744" t="s">
        <v>223</v>
      </c>
      <c r="T5744">
        <v>0</v>
      </c>
      <c r="U5744" t="s">
        <v>19900</v>
      </c>
      <c r="Y5744">
        <v>0</v>
      </c>
      <c r="AB5744">
        <v>0</v>
      </c>
      <c r="AC5744">
        <v>0</v>
      </c>
      <c r="AD5744">
        <v>0</v>
      </c>
      <c r="AE5744">
        <v>0</v>
      </c>
      <c r="AF5744">
        <v>0</v>
      </c>
      <c r="AQ5744">
        <v>3</v>
      </c>
      <c r="AR5744">
        <f t="shared" si="89"/>
        <v>0</v>
      </c>
      <c r="AS5744">
        <v>1</v>
      </c>
      <c r="AT5744" t="s">
        <v>112</v>
      </c>
      <c r="AU5744">
        <v>20</v>
      </c>
    </row>
    <row r="5745" spans="1:47">
      <c r="A5745" t="s">
        <v>19902</v>
      </c>
      <c r="C5745">
        <v>310</v>
      </c>
      <c r="D5745" t="s">
        <v>19903</v>
      </c>
      <c r="E5745">
        <v>101</v>
      </c>
      <c r="F5745" t="s">
        <v>19904</v>
      </c>
      <c r="H5745" t="s">
        <v>220</v>
      </c>
      <c r="I5745" t="s">
        <v>19905</v>
      </c>
      <c r="J5745">
        <v>0.14821999999999999</v>
      </c>
      <c r="K5745">
        <v>1</v>
      </c>
      <c r="L5745">
        <v>1</v>
      </c>
      <c r="M5745">
        <v>1</v>
      </c>
      <c r="N5745">
        <v>1</v>
      </c>
      <c r="O5745" t="s">
        <v>225</v>
      </c>
      <c r="P5745">
        <v>0</v>
      </c>
      <c r="Q5745">
        <v>1</v>
      </c>
      <c r="R5745">
        <v>6200</v>
      </c>
      <c r="S5745" t="s">
        <v>223</v>
      </c>
      <c r="T5745">
        <v>6200</v>
      </c>
      <c r="U5745" t="s">
        <v>19902</v>
      </c>
      <c r="V5745" t="s">
        <v>10030</v>
      </c>
      <c r="W5745" t="s">
        <v>225</v>
      </c>
      <c r="X5745" t="s">
        <v>225</v>
      </c>
      <c r="Y5745">
        <v>6200</v>
      </c>
      <c r="AB5745">
        <v>1</v>
      </c>
      <c r="AC5745">
        <v>1</v>
      </c>
      <c r="AD5745">
        <v>4</v>
      </c>
      <c r="AE5745">
        <v>1216</v>
      </c>
      <c r="AF5745">
        <v>1</v>
      </c>
      <c r="AQ5745">
        <v>1</v>
      </c>
      <c r="AR5745">
        <f t="shared" si="89"/>
        <v>4.6463999999999999</v>
      </c>
      <c r="AS5745">
        <v>1</v>
      </c>
      <c r="AT5745" t="s">
        <v>112</v>
      </c>
      <c r="AU5745">
        <v>20</v>
      </c>
    </row>
    <row r="5746" spans="1:47">
      <c r="A5746" t="s">
        <v>19906</v>
      </c>
      <c r="C5746">
        <v>310</v>
      </c>
      <c r="D5746" t="s">
        <v>19244</v>
      </c>
      <c r="E5746">
        <v>911</v>
      </c>
      <c r="F5746" t="s">
        <v>10895</v>
      </c>
      <c r="G5746" t="s">
        <v>1783</v>
      </c>
      <c r="H5746" t="s">
        <v>13984</v>
      </c>
      <c r="I5746" t="s">
        <v>19907</v>
      </c>
      <c r="J5746">
        <v>0.83533000000000002</v>
      </c>
      <c r="K5746">
        <v>0</v>
      </c>
      <c r="L5746">
        <v>0</v>
      </c>
      <c r="M5746">
        <v>0</v>
      </c>
      <c r="N5746">
        <v>0</v>
      </c>
      <c r="P5746">
        <v>0</v>
      </c>
      <c r="Q5746">
        <v>0</v>
      </c>
      <c r="R5746">
        <v>0</v>
      </c>
      <c r="S5746" t="s">
        <v>223</v>
      </c>
      <c r="T5746">
        <v>0</v>
      </c>
      <c r="U5746" t="s">
        <v>19906</v>
      </c>
      <c r="V5746" t="s">
        <v>455</v>
      </c>
      <c r="W5746" t="s">
        <v>225</v>
      </c>
      <c r="Y5746">
        <v>0</v>
      </c>
      <c r="Z5746" t="s">
        <v>297</v>
      </c>
      <c r="AA5746" t="s">
        <v>223</v>
      </c>
      <c r="AB5746">
        <v>0</v>
      </c>
      <c r="AC5746">
        <v>0</v>
      </c>
      <c r="AD5746">
        <v>0</v>
      </c>
      <c r="AE5746">
        <v>0</v>
      </c>
      <c r="AF5746">
        <v>0</v>
      </c>
      <c r="AQ5746">
        <v>0</v>
      </c>
      <c r="AR5746">
        <f t="shared" si="89"/>
        <v>0</v>
      </c>
      <c r="AS5746">
        <v>1</v>
      </c>
      <c r="AT5746" t="s">
        <v>112</v>
      </c>
      <c r="AU5746">
        <v>20</v>
      </c>
    </row>
    <row r="5747" spans="1:47">
      <c r="A5747" t="s">
        <v>248</v>
      </c>
      <c r="C5747">
        <v>310</v>
      </c>
      <c r="E5747">
        <v>0</v>
      </c>
      <c r="J5747">
        <v>4.3979999999999998E-2</v>
      </c>
      <c r="K5747">
        <v>0</v>
      </c>
      <c r="L5747">
        <v>0</v>
      </c>
      <c r="M5747">
        <v>0</v>
      </c>
      <c r="N5747">
        <v>0</v>
      </c>
      <c r="P5747">
        <v>0</v>
      </c>
      <c r="Q5747">
        <v>0</v>
      </c>
      <c r="R5747">
        <v>0</v>
      </c>
      <c r="S5747" t="s">
        <v>249</v>
      </c>
      <c r="T5747">
        <v>0</v>
      </c>
      <c r="Y5747">
        <v>0</v>
      </c>
      <c r="AB5747">
        <v>0</v>
      </c>
      <c r="AC5747">
        <v>0</v>
      </c>
      <c r="AD5747">
        <v>0</v>
      </c>
      <c r="AE5747">
        <v>0</v>
      </c>
      <c r="AF5747">
        <v>0</v>
      </c>
      <c r="AQ5747">
        <v>0</v>
      </c>
      <c r="AR5747">
        <f t="shared" si="89"/>
        <v>0</v>
      </c>
      <c r="AS5747">
        <v>1</v>
      </c>
      <c r="AT5747" t="s">
        <v>112</v>
      </c>
      <c r="AU5747">
        <v>20</v>
      </c>
    </row>
    <row r="5748" spans="1:47">
      <c r="A5748" t="s">
        <v>19908</v>
      </c>
      <c r="C5748">
        <v>310</v>
      </c>
      <c r="D5748" t="s">
        <v>19909</v>
      </c>
      <c r="E5748">
        <v>101</v>
      </c>
      <c r="F5748" t="s">
        <v>19910</v>
      </c>
      <c r="G5748" t="s">
        <v>1783</v>
      </c>
      <c r="H5748" t="s">
        <v>220</v>
      </c>
      <c r="I5748" t="s">
        <v>19911</v>
      </c>
      <c r="J5748">
        <v>0.16075999999999999</v>
      </c>
      <c r="K5748">
        <v>1</v>
      </c>
      <c r="L5748">
        <v>1</v>
      </c>
      <c r="M5748">
        <v>1</v>
      </c>
      <c r="N5748">
        <v>1</v>
      </c>
      <c r="O5748" t="s">
        <v>225</v>
      </c>
      <c r="P5748">
        <v>0</v>
      </c>
      <c r="Q5748">
        <v>0</v>
      </c>
      <c r="R5748">
        <v>0</v>
      </c>
      <c r="S5748" t="s">
        <v>223</v>
      </c>
      <c r="T5748">
        <v>0</v>
      </c>
      <c r="U5748" t="s">
        <v>19908</v>
      </c>
      <c r="V5748" t="s">
        <v>10030</v>
      </c>
      <c r="W5748" t="s">
        <v>225</v>
      </c>
      <c r="X5748" t="s">
        <v>225</v>
      </c>
      <c r="Y5748">
        <v>0</v>
      </c>
      <c r="AB5748">
        <v>1</v>
      </c>
      <c r="AC5748">
        <v>1</v>
      </c>
      <c r="AD5748">
        <v>2</v>
      </c>
      <c r="AE5748">
        <v>576</v>
      </c>
      <c r="AF5748">
        <v>1</v>
      </c>
      <c r="AQ5748">
        <v>1</v>
      </c>
      <c r="AR5748">
        <f t="shared" si="89"/>
        <v>4.6463999999999999</v>
      </c>
      <c r="AS5748">
        <v>1</v>
      </c>
      <c r="AT5748" t="s">
        <v>112</v>
      </c>
      <c r="AU5748">
        <v>20</v>
      </c>
    </row>
    <row r="5749" spans="1:47">
      <c r="A5749" t="s">
        <v>19912</v>
      </c>
      <c r="C5749">
        <v>310</v>
      </c>
      <c r="D5749" t="s">
        <v>19913</v>
      </c>
      <c r="E5749">
        <v>101</v>
      </c>
      <c r="F5749" t="s">
        <v>19914</v>
      </c>
      <c r="G5749" t="s">
        <v>1783</v>
      </c>
      <c r="H5749" t="s">
        <v>220</v>
      </c>
      <c r="I5749" t="s">
        <v>19915</v>
      </c>
      <c r="J5749">
        <v>0.32040000000000002</v>
      </c>
      <c r="K5749">
        <v>1</v>
      </c>
      <c r="L5749">
        <v>1</v>
      </c>
      <c r="M5749">
        <v>1</v>
      </c>
      <c r="N5749">
        <v>1</v>
      </c>
      <c r="O5749" t="s">
        <v>225</v>
      </c>
      <c r="P5749">
        <v>0</v>
      </c>
      <c r="Q5749">
        <v>1</v>
      </c>
      <c r="R5749">
        <v>6300</v>
      </c>
      <c r="S5749" t="s">
        <v>223</v>
      </c>
      <c r="T5749">
        <v>6300</v>
      </c>
      <c r="U5749" t="s">
        <v>19912</v>
      </c>
      <c r="V5749" t="s">
        <v>10030</v>
      </c>
      <c r="W5749" t="s">
        <v>225</v>
      </c>
      <c r="X5749" t="s">
        <v>225</v>
      </c>
      <c r="Y5749">
        <v>6300</v>
      </c>
      <c r="AB5749">
        <v>1</v>
      </c>
      <c r="AC5749">
        <v>1</v>
      </c>
      <c r="AD5749">
        <v>3</v>
      </c>
      <c r="AE5749">
        <v>1503</v>
      </c>
      <c r="AF5749">
        <v>1.75</v>
      </c>
      <c r="AQ5749">
        <v>2</v>
      </c>
      <c r="AR5749">
        <f t="shared" si="89"/>
        <v>4.6463999999999999</v>
      </c>
      <c r="AS5749">
        <v>1</v>
      </c>
      <c r="AT5749" t="s">
        <v>112</v>
      </c>
      <c r="AU5749">
        <v>20</v>
      </c>
    </row>
    <row r="5750" spans="1:47">
      <c r="A5750" t="s">
        <v>19916</v>
      </c>
      <c r="C5750">
        <v>310</v>
      </c>
      <c r="D5750" t="s">
        <v>17822</v>
      </c>
      <c r="E5750">
        <v>903</v>
      </c>
      <c r="F5750" t="s">
        <v>1042</v>
      </c>
      <c r="G5750" t="s">
        <v>1783</v>
      </c>
      <c r="H5750" t="s">
        <v>833</v>
      </c>
      <c r="I5750" t="s">
        <v>19917</v>
      </c>
      <c r="J5750">
        <v>0.27324999999999999</v>
      </c>
      <c r="K5750">
        <v>0</v>
      </c>
      <c r="L5750">
        <v>0</v>
      </c>
      <c r="M5750">
        <v>0</v>
      </c>
      <c r="N5750">
        <v>0</v>
      </c>
      <c r="P5750">
        <v>0</v>
      </c>
      <c r="Q5750">
        <v>0</v>
      </c>
      <c r="R5750">
        <v>0</v>
      </c>
      <c r="S5750" t="s">
        <v>223</v>
      </c>
      <c r="T5750">
        <v>0</v>
      </c>
      <c r="U5750" t="s">
        <v>19916</v>
      </c>
      <c r="Y5750">
        <v>0</v>
      </c>
      <c r="Z5750" t="s">
        <v>297</v>
      </c>
      <c r="AA5750" t="s">
        <v>223</v>
      </c>
      <c r="AB5750">
        <v>0</v>
      </c>
      <c r="AC5750">
        <v>0</v>
      </c>
      <c r="AD5750">
        <v>0</v>
      </c>
      <c r="AE5750">
        <v>0</v>
      </c>
      <c r="AF5750">
        <v>0</v>
      </c>
      <c r="AQ5750">
        <v>1</v>
      </c>
      <c r="AR5750">
        <f t="shared" si="89"/>
        <v>0</v>
      </c>
      <c r="AS5750">
        <v>1</v>
      </c>
      <c r="AT5750" t="s">
        <v>112</v>
      </c>
      <c r="AU5750">
        <v>20</v>
      </c>
    </row>
    <row r="5751" spans="1:47">
      <c r="A5751" t="s">
        <v>19918</v>
      </c>
      <c r="C5751">
        <v>310</v>
      </c>
      <c r="D5751" t="s">
        <v>19919</v>
      </c>
      <c r="E5751">
        <v>101</v>
      </c>
      <c r="F5751" t="s">
        <v>19920</v>
      </c>
      <c r="G5751" t="s">
        <v>1783</v>
      </c>
      <c r="H5751" t="s">
        <v>220</v>
      </c>
      <c r="I5751" t="s">
        <v>19921</v>
      </c>
      <c r="J5751">
        <v>0.14446999999999999</v>
      </c>
      <c r="K5751">
        <v>1</v>
      </c>
      <c r="L5751">
        <v>1</v>
      </c>
      <c r="M5751">
        <v>1</v>
      </c>
      <c r="N5751">
        <v>1</v>
      </c>
      <c r="O5751" t="s">
        <v>225</v>
      </c>
      <c r="P5751">
        <v>0</v>
      </c>
      <c r="Q5751">
        <v>1</v>
      </c>
      <c r="R5751">
        <v>7700</v>
      </c>
      <c r="S5751" t="s">
        <v>223</v>
      </c>
      <c r="T5751">
        <v>7700</v>
      </c>
      <c r="U5751" t="s">
        <v>19918</v>
      </c>
      <c r="V5751" t="s">
        <v>10030</v>
      </c>
      <c r="W5751" t="s">
        <v>225</v>
      </c>
      <c r="X5751" t="s">
        <v>225</v>
      </c>
      <c r="Y5751">
        <v>7700</v>
      </c>
      <c r="AB5751">
        <v>1</v>
      </c>
      <c r="AC5751">
        <v>1</v>
      </c>
      <c r="AD5751">
        <v>2</v>
      </c>
      <c r="AE5751">
        <v>576</v>
      </c>
      <c r="AF5751">
        <v>1</v>
      </c>
      <c r="AQ5751">
        <v>1</v>
      </c>
      <c r="AR5751">
        <f t="shared" si="89"/>
        <v>4.6463999999999999</v>
      </c>
      <c r="AS5751">
        <v>1</v>
      </c>
      <c r="AT5751" t="s">
        <v>112</v>
      </c>
      <c r="AU5751">
        <v>20</v>
      </c>
    </row>
    <row r="5752" spans="1:47">
      <c r="A5752" t="s">
        <v>19922</v>
      </c>
      <c r="C5752">
        <v>310</v>
      </c>
      <c r="E5752">
        <v>0</v>
      </c>
      <c r="J5752">
        <v>1.4616499999999999</v>
      </c>
      <c r="K5752">
        <v>0</v>
      </c>
      <c r="L5752">
        <v>0</v>
      </c>
      <c r="M5752">
        <v>0</v>
      </c>
      <c r="N5752">
        <v>0</v>
      </c>
      <c r="P5752">
        <v>0</v>
      </c>
      <c r="Q5752">
        <v>0</v>
      </c>
      <c r="R5752">
        <v>0</v>
      </c>
      <c r="S5752" t="s">
        <v>243</v>
      </c>
      <c r="T5752">
        <v>0</v>
      </c>
      <c r="Y5752">
        <v>0</v>
      </c>
      <c r="AB5752">
        <v>0</v>
      </c>
      <c r="AC5752">
        <v>0</v>
      </c>
      <c r="AD5752">
        <v>0</v>
      </c>
      <c r="AE5752">
        <v>0</v>
      </c>
      <c r="AF5752">
        <v>0</v>
      </c>
      <c r="AQ5752">
        <v>0</v>
      </c>
      <c r="AR5752">
        <f t="shared" si="89"/>
        <v>0</v>
      </c>
      <c r="AS5752">
        <v>1</v>
      </c>
      <c r="AT5752" t="s">
        <v>134</v>
      </c>
      <c r="AU5752">
        <v>43</v>
      </c>
    </row>
    <row r="5753" spans="1:47">
      <c r="A5753" t="s">
        <v>19923</v>
      </c>
      <c r="C5753">
        <v>310</v>
      </c>
      <c r="D5753" t="s">
        <v>19924</v>
      </c>
      <c r="E5753">
        <v>132</v>
      </c>
      <c r="F5753" t="s">
        <v>19904</v>
      </c>
      <c r="G5753" t="s">
        <v>1783</v>
      </c>
      <c r="H5753" t="s">
        <v>260</v>
      </c>
      <c r="I5753" t="s">
        <v>19925</v>
      </c>
      <c r="J5753">
        <v>0.17080000000000001</v>
      </c>
      <c r="K5753">
        <v>0</v>
      </c>
      <c r="L5753">
        <v>0</v>
      </c>
      <c r="M5753">
        <v>0</v>
      </c>
      <c r="N5753">
        <v>0</v>
      </c>
      <c r="P5753">
        <v>0</v>
      </c>
      <c r="Q5753">
        <v>0</v>
      </c>
      <c r="R5753">
        <v>0</v>
      </c>
      <c r="S5753" t="s">
        <v>223</v>
      </c>
      <c r="T5753">
        <v>0</v>
      </c>
      <c r="U5753" t="s">
        <v>19923</v>
      </c>
      <c r="Y5753">
        <v>0</v>
      </c>
      <c r="AB5753">
        <v>0</v>
      </c>
      <c r="AC5753">
        <v>0</v>
      </c>
      <c r="AD5753">
        <v>0</v>
      </c>
      <c r="AE5753">
        <v>0</v>
      </c>
      <c r="AF5753">
        <v>0</v>
      </c>
      <c r="AQ5753">
        <v>1</v>
      </c>
      <c r="AR5753">
        <f t="shared" si="89"/>
        <v>0</v>
      </c>
      <c r="AS5753">
        <v>1</v>
      </c>
      <c r="AT5753" t="s">
        <v>112</v>
      </c>
      <c r="AU5753">
        <v>20</v>
      </c>
    </row>
    <row r="5754" spans="1:47">
      <c r="A5754" t="s">
        <v>19926</v>
      </c>
      <c r="C5754">
        <v>310</v>
      </c>
      <c r="D5754" t="s">
        <v>19927</v>
      </c>
      <c r="E5754">
        <v>101</v>
      </c>
      <c r="F5754" t="s">
        <v>19928</v>
      </c>
      <c r="G5754" t="s">
        <v>1783</v>
      </c>
      <c r="H5754" t="s">
        <v>220</v>
      </c>
      <c r="I5754" t="s">
        <v>19929</v>
      </c>
      <c r="J5754">
        <v>0.16617999999999999</v>
      </c>
      <c r="K5754">
        <v>1</v>
      </c>
      <c r="L5754">
        <v>1</v>
      </c>
      <c r="M5754">
        <v>1</v>
      </c>
      <c r="N5754">
        <v>1</v>
      </c>
      <c r="O5754" t="s">
        <v>225</v>
      </c>
      <c r="P5754">
        <v>0</v>
      </c>
      <c r="Q5754">
        <v>1</v>
      </c>
      <c r="R5754">
        <v>7000</v>
      </c>
      <c r="S5754" t="s">
        <v>223</v>
      </c>
      <c r="T5754">
        <v>7000</v>
      </c>
      <c r="U5754" t="s">
        <v>19926</v>
      </c>
      <c r="V5754" t="s">
        <v>10030</v>
      </c>
      <c r="W5754" t="s">
        <v>225</v>
      </c>
      <c r="X5754" t="s">
        <v>225</v>
      </c>
      <c r="Y5754">
        <v>7000</v>
      </c>
      <c r="AB5754">
        <v>1</v>
      </c>
      <c r="AC5754">
        <v>1</v>
      </c>
      <c r="AD5754">
        <v>2</v>
      </c>
      <c r="AE5754">
        <v>864</v>
      </c>
      <c r="AF5754">
        <v>1</v>
      </c>
      <c r="AQ5754">
        <v>1</v>
      </c>
      <c r="AR5754">
        <f t="shared" si="89"/>
        <v>4.6463999999999999</v>
      </c>
      <c r="AS5754">
        <v>1</v>
      </c>
      <c r="AT5754" t="s">
        <v>112</v>
      </c>
      <c r="AU5754">
        <v>20</v>
      </c>
    </row>
    <row r="5755" spans="1:47">
      <c r="A5755" t="s">
        <v>19930</v>
      </c>
      <c r="C5755">
        <v>310</v>
      </c>
      <c r="D5755" t="s">
        <v>16828</v>
      </c>
      <c r="E5755">
        <v>132</v>
      </c>
      <c r="F5755" t="s">
        <v>19931</v>
      </c>
      <c r="G5755" t="s">
        <v>1783</v>
      </c>
      <c r="H5755" t="s">
        <v>260</v>
      </c>
      <c r="I5755" t="s">
        <v>19932</v>
      </c>
      <c r="J5755">
        <v>0.63005999999999995</v>
      </c>
      <c r="K5755">
        <v>0</v>
      </c>
      <c r="L5755">
        <v>0</v>
      </c>
      <c r="M5755">
        <v>0</v>
      </c>
      <c r="N5755">
        <v>0</v>
      </c>
      <c r="P5755">
        <v>0</v>
      </c>
      <c r="Q5755">
        <v>0</v>
      </c>
      <c r="R5755">
        <v>0</v>
      </c>
      <c r="S5755" t="s">
        <v>223</v>
      </c>
      <c r="T5755">
        <v>0</v>
      </c>
      <c r="U5755" t="s">
        <v>19930</v>
      </c>
      <c r="Y5755">
        <v>0</v>
      </c>
      <c r="AB5755">
        <v>0</v>
      </c>
      <c r="AC5755">
        <v>0</v>
      </c>
      <c r="AD5755">
        <v>0</v>
      </c>
      <c r="AE5755">
        <v>0</v>
      </c>
      <c r="AF5755">
        <v>0</v>
      </c>
      <c r="AQ5755">
        <v>1</v>
      </c>
      <c r="AR5755">
        <f t="shared" si="89"/>
        <v>0</v>
      </c>
      <c r="AS5755">
        <v>1</v>
      </c>
      <c r="AT5755" t="s">
        <v>112</v>
      </c>
      <c r="AU5755">
        <v>20</v>
      </c>
    </row>
    <row r="5756" spans="1:47">
      <c r="A5756" t="s">
        <v>19933</v>
      </c>
      <c r="C5756">
        <v>310</v>
      </c>
      <c r="D5756" t="s">
        <v>19934</v>
      </c>
      <c r="E5756">
        <v>101</v>
      </c>
      <c r="F5756" t="s">
        <v>19935</v>
      </c>
      <c r="G5756" t="s">
        <v>324</v>
      </c>
      <c r="H5756" t="s">
        <v>220</v>
      </c>
      <c r="I5756" t="s">
        <v>19936</v>
      </c>
      <c r="J5756">
        <v>1.3375999999999999</v>
      </c>
      <c r="K5756">
        <v>1</v>
      </c>
      <c r="L5756">
        <v>1</v>
      </c>
      <c r="M5756">
        <v>1</v>
      </c>
      <c r="N5756">
        <v>1</v>
      </c>
      <c r="O5756" t="s">
        <v>225</v>
      </c>
      <c r="P5756">
        <v>0</v>
      </c>
      <c r="Q5756">
        <v>1</v>
      </c>
      <c r="R5756">
        <v>7200</v>
      </c>
      <c r="S5756" t="s">
        <v>223</v>
      </c>
      <c r="T5756">
        <v>7200</v>
      </c>
      <c r="U5756" t="s">
        <v>19933</v>
      </c>
      <c r="V5756" t="s">
        <v>455</v>
      </c>
      <c r="W5756" t="s">
        <v>225</v>
      </c>
      <c r="X5756" t="s">
        <v>225</v>
      </c>
      <c r="Y5756">
        <v>7200</v>
      </c>
      <c r="AB5756">
        <v>1</v>
      </c>
      <c r="AC5756">
        <v>1</v>
      </c>
      <c r="AD5756">
        <v>3</v>
      </c>
      <c r="AE5756">
        <v>1028</v>
      </c>
      <c r="AF5756">
        <v>1</v>
      </c>
      <c r="AQ5756">
        <v>3</v>
      </c>
      <c r="AR5756">
        <f t="shared" si="89"/>
        <v>2.42</v>
      </c>
      <c r="AS5756">
        <v>1</v>
      </c>
      <c r="AT5756" t="s">
        <v>126</v>
      </c>
      <c r="AU5756">
        <v>34</v>
      </c>
    </row>
    <row r="5757" spans="1:47">
      <c r="A5757" t="s">
        <v>19937</v>
      </c>
      <c r="C5757">
        <v>310</v>
      </c>
      <c r="D5757" t="s">
        <v>19938</v>
      </c>
      <c r="E5757">
        <v>101</v>
      </c>
      <c r="F5757" t="s">
        <v>19939</v>
      </c>
      <c r="G5757" t="s">
        <v>1783</v>
      </c>
      <c r="H5757" t="s">
        <v>220</v>
      </c>
      <c r="I5757" t="s">
        <v>19940</v>
      </c>
      <c r="J5757">
        <v>0.18883</v>
      </c>
      <c r="K5757">
        <v>1</v>
      </c>
      <c r="L5757">
        <v>1</v>
      </c>
      <c r="M5757">
        <v>1</v>
      </c>
      <c r="N5757">
        <v>1</v>
      </c>
      <c r="O5757" t="s">
        <v>225</v>
      </c>
      <c r="P5757">
        <v>0</v>
      </c>
      <c r="Q5757">
        <v>1</v>
      </c>
      <c r="R5757">
        <v>10200</v>
      </c>
      <c r="S5757" t="s">
        <v>223</v>
      </c>
      <c r="T5757">
        <v>10200</v>
      </c>
      <c r="U5757" t="s">
        <v>19937</v>
      </c>
      <c r="V5757" t="s">
        <v>224</v>
      </c>
      <c r="W5757" t="s">
        <v>225</v>
      </c>
      <c r="X5757" t="s">
        <v>225</v>
      </c>
      <c r="Y5757">
        <v>10200</v>
      </c>
      <c r="AB5757">
        <v>1</v>
      </c>
      <c r="AC5757">
        <v>1</v>
      </c>
      <c r="AD5757">
        <v>2</v>
      </c>
      <c r="AE5757">
        <v>740</v>
      </c>
      <c r="AF5757">
        <v>1</v>
      </c>
      <c r="AQ5757">
        <v>1</v>
      </c>
      <c r="AR5757">
        <f t="shared" si="89"/>
        <v>4.6463999999999999</v>
      </c>
      <c r="AS5757">
        <v>1</v>
      </c>
      <c r="AT5757" t="s">
        <v>112</v>
      </c>
      <c r="AU5757">
        <v>20</v>
      </c>
    </row>
    <row r="5758" spans="1:47">
      <c r="A5758" t="s">
        <v>19941</v>
      </c>
      <c r="C5758">
        <v>310</v>
      </c>
      <c r="D5758" t="s">
        <v>19942</v>
      </c>
      <c r="E5758">
        <v>101</v>
      </c>
      <c r="F5758" t="s">
        <v>19943</v>
      </c>
      <c r="G5758" t="s">
        <v>1783</v>
      </c>
      <c r="H5758" t="s">
        <v>220</v>
      </c>
      <c r="I5758" t="s">
        <v>19944</v>
      </c>
      <c r="J5758">
        <v>1.11313</v>
      </c>
      <c r="K5758">
        <v>1</v>
      </c>
      <c r="L5758">
        <v>1</v>
      </c>
      <c r="M5758">
        <v>1</v>
      </c>
      <c r="N5758">
        <v>1</v>
      </c>
      <c r="O5758" t="s">
        <v>225</v>
      </c>
      <c r="P5758">
        <v>0</v>
      </c>
      <c r="Q5758">
        <v>1</v>
      </c>
      <c r="R5758">
        <v>9100</v>
      </c>
      <c r="S5758" t="s">
        <v>243</v>
      </c>
      <c r="T5758">
        <v>9100</v>
      </c>
      <c r="U5758" t="s">
        <v>19941</v>
      </c>
      <c r="V5758" t="s">
        <v>224</v>
      </c>
      <c r="W5758" t="s">
        <v>225</v>
      </c>
      <c r="X5758" t="s">
        <v>225</v>
      </c>
      <c r="Y5758">
        <v>9100</v>
      </c>
      <c r="AB5758">
        <v>1</v>
      </c>
      <c r="AC5758">
        <v>1</v>
      </c>
      <c r="AD5758">
        <v>2</v>
      </c>
      <c r="AE5758">
        <v>1200</v>
      </c>
      <c r="AF5758">
        <v>1</v>
      </c>
      <c r="AQ5758">
        <v>3</v>
      </c>
      <c r="AR5758">
        <f t="shared" si="89"/>
        <v>4.6463999999999999</v>
      </c>
      <c r="AS5758">
        <v>1</v>
      </c>
      <c r="AT5758" t="s">
        <v>112</v>
      </c>
      <c r="AU5758">
        <v>20</v>
      </c>
    </row>
    <row r="5759" spans="1:47">
      <c r="A5759" t="s">
        <v>19945</v>
      </c>
      <c r="C5759">
        <v>310</v>
      </c>
      <c r="D5759" t="s">
        <v>19946</v>
      </c>
      <c r="E5759">
        <v>101</v>
      </c>
      <c r="F5759" t="s">
        <v>19947</v>
      </c>
      <c r="G5759" t="s">
        <v>1783</v>
      </c>
      <c r="H5759" t="s">
        <v>220</v>
      </c>
      <c r="I5759" t="s">
        <v>19948</v>
      </c>
      <c r="J5759">
        <v>0.14785999999999999</v>
      </c>
      <c r="K5759">
        <v>1</v>
      </c>
      <c r="L5759">
        <v>1</v>
      </c>
      <c r="M5759">
        <v>1</v>
      </c>
      <c r="N5759">
        <v>1</v>
      </c>
      <c r="O5759" t="s">
        <v>225</v>
      </c>
      <c r="P5759">
        <v>0</v>
      </c>
      <c r="Q5759">
        <v>1</v>
      </c>
      <c r="R5759">
        <v>3800</v>
      </c>
      <c r="S5759" t="s">
        <v>223</v>
      </c>
      <c r="T5759">
        <v>3800</v>
      </c>
      <c r="U5759" t="s">
        <v>19945</v>
      </c>
      <c r="V5759" t="s">
        <v>224</v>
      </c>
      <c r="W5759" t="s">
        <v>225</v>
      </c>
      <c r="X5759" t="s">
        <v>225</v>
      </c>
      <c r="Y5759">
        <v>3800</v>
      </c>
      <c r="AB5759">
        <v>1</v>
      </c>
      <c r="AC5759">
        <v>1</v>
      </c>
      <c r="AD5759">
        <v>2</v>
      </c>
      <c r="AE5759">
        <v>768</v>
      </c>
      <c r="AF5759">
        <v>1</v>
      </c>
      <c r="AQ5759">
        <v>1</v>
      </c>
      <c r="AR5759">
        <f t="shared" si="89"/>
        <v>4.6463999999999999</v>
      </c>
      <c r="AS5759">
        <v>1</v>
      </c>
      <c r="AT5759" t="s">
        <v>112</v>
      </c>
      <c r="AU5759">
        <v>20</v>
      </c>
    </row>
    <row r="5760" spans="1:47">
      <c r="A5760" t="s">
        <v>19949</v>
      </c>
      <c r="C5760">
        <v>310</v>
      </c>
      <c r="D5760" t="s">
        <v>19950</v>
      </c>
      <c r="E5760">
        <v>101</v>
      </c>
      <c r="F5760" t="s">
        <v>19951</v>
      </c>
      <c r="G5760" t="s">
        <v>1783</v>
      </c>
      <c r="H5760" t="s">
        <v>220</v>
      </c>
      <c r="I5760" t="s">
        <v>19952</v>
      </c>
      <c r="J5760">
        <v>0.15273</v>
      </c>
      <c r="K5760">
        <v>1</v>
      </c>
      <c r="L5760">
        <v>1</v>
      </c>
      <c r="M5760">
        <v>1</v>
      </c>
      <c r="N5760">
        <v>1</v>
      </c>
      <c r="O5760" t="s">
        <v>225</v>
      </c>
      <c r="P5760">
        <v>0</v>
      </c>
      <c r="Q5760">
        <v>1</v>
      </c>
      <c r="R5760">
        <v>100</v>
      </c>
      <c r="S5760" t="s">
        <v>223</v>
      </c>
      <c r="T5760">
        <v>100</v>
      </c>
      <c r="U5760" t="s">
        <v>19949</v>
      </c>
      <c r="V5760" t="s">
        <v>224</v>
      </c>
      <c r="W5760" t="s">
        <v>225</v>
      </c>
      <c r="X5760" t="s">
        <v>225</v>
      </c>
      <c r="Y5760">
        <v>100</v>
      </c>
      <c r="AB5760">
        <v>1</v>
      </c>
      <c r="AC5760">
        <v>1</v>
      </c>
      <c r="AD5760">
        <v>2</v>
      </c>
      <c r="AE5760">
        <v>816</v>
      </c>
      <c r="AF5760">
        <v>1</v>
      </c>
      <c r="AQ5760">
        <v>1</v>
      </c>
      <c r="AR5760">
        <f t="shared" si="89"/>
        <v>4.6463999999999999</v>
      </c>
      <c r="AS5760">
        <v>1</v>
      </c>
      <c r="AT5760" t="s">
        <v>112</v>
      </c>
      <c r="AU5760">
        <v>20</v>
      </c>
    </row>
    <row r="5761" spans="1:47">
      <c r="A5761" t="s">
        <v>19953</v>
      </c>
      <c r="C5761">
        <v>310</v>
      </c>
      <c r="D5761" t="s">
        <v>16828</v>
      </c>
      <c r="E5761">
        <v>720</v>
      </c>
      <c r="F5761" t="s">
        <v>14663</v>
      </c>
      <c r="G5761" t="s">
        <v>1783</v>
      </c>
      <c r="H5761" t="s">
        <v>1665</v>
      </c>
      <c r="I5761" t="s">
        <v>19954</v>
      </c>
      <c r="J5761">
        <v>1.2122299999999999</v>
      </c>
      <c r="K5761">
        <v>0</v>
      </c>
      <c r="L5761">
        <v>0</v>
      </c>
      <c r="M5761">
        <v>0</v>
      </c>
      <c r="N5761">
        <v>0</v>
      </c>
      <c r="P5761">
        <v>0</v>
      </c>
      <c r="Q5761">
        <v>0</v>
      </c>
      <c r="R5761">
        <v>0</v>
      </c>
      <c r="S5761" t="s">
        <v>223</v>
      </c>
      <c r="T5761">
        <v>0</v>
      </c>
      <c r="U5761" t="s">
        <v>19953</v>
      </c>
      <c r="Y5761">
        <v>0</v>
      </c>
      <c r="AB5761">
        <v>0</v>
      </c>
      <c r="AC5761">
        <v>0</v>
      </c>
      <c r="AD5761">
        <v>0</v>
      </c>
      <c r="AE5761">
        <v>0</v>
      </c>
      <c r="AF5761">
        <v>0</v>
      </c>
      <c r="AQ5761">
        <v>1</v>
      </c>
      <c r="AR5761">
        <f t="shared" si="89"/>
        <v>0</v>
      </c>
      <c r="AS5761">
        <v>1</v>
      </c>
      <c r="AT5761" t="s">
        <v>112</v>
      </c>
      <c r="AU5761">
        <v>20</v>
      </c>
    </row>
    <row r="5762" spans="1:47">
      <c r="A5762" t="s">
        <v>19955</v>
      </c>
      <c r="C5762">
        <v>310</v>
      </c>
      <c r="D5762" t="s">
        <v>18953</v>
      </c>
      <c r="E5762">
        <v>710</v>
      </c>
      <c r="F5762" t="s">
        <v>17661</v>
      </c>
      <c r="G5762" t="s">
        <v>1783</v>
      </c>
      <c r="H5762" t="s">
        <v>6034</v>
      </c>
      <c r="I5762" t="s">
        <v>19956</v>
      </c>
      <c r="J5762">
        <v>53.325220000000002</v>
      </c>
      <c r="K5762">
        <v>0</v>
      </c>
      <c r="L5762">
        <v>0</v>
      </c>
      <c r="M5762">
        <v>0</v>
      </c>
      <c r="N5762">
        <v>0</v>
      </c>
      <c r="P5762">
        <v>0</v>
      </c>
      <c r="Q5762">
        <v>0</v>
      </c>
      <c r="R5762">
        <v>0</v>
      </c>
      <c r="S5762" t="s">
        <v>223</v>
      </c>
      <c r="T5762">
        <v>0</v>
      </c>
      <c r="U5762" t="s">
        <v>19955</v>
      </c>
      <c r="Y5762">
        <v>0</v>
      </c>
      <c r="AB5762">
        <v>0</v>
      </c>
      <c r="AC5762">
        <v>0</v>
      </c>
      <c r="AD5762">
        <v>0</v>
      </c>
      <c r="AE5762">
        <v>0</v>
      </c>
      <c r="AF5762">
        <v>0</v>
      </c>
      <c r="AQ5762">
        <v>3</v>
      </c>
      <c r="AR5762">
        <f t="shared" ref="AR5762:AR5825" si="90">AB5762*9.68*VLOOKUP(AU5762,atten,10,FALSE)</f>
        <v>0</v>
      </c>
      <c r="AS5762">
        <v>1</v>
      </c>
      <c r="AT5762" t="s">
        <v>112</v>
      </c>
      <c r="AU5762">
        <v>20</v>
      </c>
    </row>
    <row r="5763" spans="1:47">
      <c r="A5763" t="s">
        <v>19957</v>
      </c>
      <c r="C5763">
        <v>310</v>
      </c>
      <c r="D5763" t="s">
        <v>19958</v>
      </c>
      <c r="E5763">
        <v>101</v>
      </c>
      <c r="F5763" t="s">
        <v>19959</v>
      </c>
      <c r="G5763" t="s">
        <v>1783</v>
      </c>
      <c r="H5763" t="s">
        <v>220</v>
      </c>
      <c r="I5763" t="s">
        <v>19960</v>
      </c>
      <c r="J5763">
        <v>0.33239000000000002</v>
      </c>
      <c r="K5763">
        <v>1</v>
      </c>
      <c r="L5763">
        <v>1</v>
      </c>
      <c r="M5763">
        <v>1</v>
      </c>
      <c r="N5763">
        <v>1</v>
      </c>
      <c r="O5763" t="s">
        <v>225</v>
      </c>
      <c r="P5763">
        <v>0</v>
      </c>
      <c r="Q5763">
        <v>0</v>
      </c>
      <c r="R5763">
        <v>0</v>
      </c>
      <c r="S5763" t="s">
        <v>223</v>
      </c>
      <c r="T5763">
        <v>0</v>
      </c>
      <c r="U5763" t="s">
        <v>19957</v>
      </c>
      <c r="V5763" t="s">
        <v>10030</v>
      </c>
      <c r="W5763" t="s">
        <v>225</v>
      </c>
      <c r="X5763" t="s">
        <v>225</v>
      </c>
      <c r="Y5763">
        <v>0</v>
      </c>
      <c r="AB5763">
        <v>1</v>
      </c>
      <c r="AC5763">
        <v>1</v>
      </c>
      <c r="AD5763">
        <v>2</v>
      </c>
      <c r="AE5763">
        <v>900</v>
      </c>
      <c r="AF5763">
        <v>1</v>
      </c>
      <c r="AQ5763">
        <v>1</v>
      </c>
      <c r="AR5763">
        <f t="shared" si="90"/>
        <v>4.6463999999999999</v>
      </c>
      <c r="AS5763">
        <v>1</v>
      </c>
      <c r="AT5763" t="s">
        <v>112</v>
      </c>
      <c r="AU5763">
        <v>20</v>
      </c>
    </row>
    <row r="5764" spans="1:47">
      <c r="A5764" t="s">
        <v>19961</v>
      </c>
      <c r="C5764">
        <v>310</v>
      </c>
      <c r="D5764" t="s">
        <v>15902</v>
      </c>
      <c r="E5764">
        <v>903</v>
      </c>
      <c r="F5764" t="s">
        <v>1042</v>
      </c>
      <c r="G5764" t="s">
        <v>1783</v>
      </c>
      <c r="H5764" t="s">
        <v>833</v>
      </c>
      <c r="I5764" t="s">
        <v>19962</v>
      </c>
      <c r="J5764">
        <v>4.2985800000000003</v>
      </c>
      <c r="K5764">
        <v>0</v>
      </c>
      <c r="L5764">
        <v>0</v>
      </c>
      <c r="M5764">
        <v>0</v>
      </c>
      <c r="N5764">
        <v>0</v>
      </c>
      <c r="P5764">
        <v>0</v>
      </c>
      <c r="Q5764">
        <v>0</v>
      </c>
      <c r="R5764">
        <v>0</v>
      </c>
      <c r="S5764" t="s">
        <v>223</v>
      </c>
      <c r="T5764">
        <v>0</v>
      </c>
      <c r="U5764" t="s">
        <v>19961</v>
      </c>
      <c r="Y5764">
        <v>0</v>
      </c>
      <c r="Z5764" t="s">
        <v>297</v>
      </c>
      <c r="AA5764" t="s">
        <v>223</v>
      </c>
      <c r="AB5764">
        <v>0</v>
      </c>
      <c r="AC5764">
        <v>0</v>
      </c>
      <c r="AD5764">
        <v>0</v>
      </c>
      <c r="AE5764">
        <v>0</v>
      </c>
      <c r="AF5764">
        <v>0</v>
      </c>
      <c r="AQ5764">
        <v>1</v>
      </c>
      <c r="AR5764">
        <f t="shared" si="90"/>
        <v>0</v>
      </c>
      <c r="AS5764">
        <v>1</v>
      </c>
      <c r="AT5764" t="s">
        <v>112</v>
      </c>
      <c r="AU5764">
        <v>20</v>
      </c>
    </row>
    <row r="5765" spans="1:47">
      <c r="A5765" t="s">
        <v>19963</v>
      </c>
      <c r="C5765">
        <v>310</v>
      </c>
      <c r="D5765" t="s">
        <v>19964</v>
      </c>
      <c r="E5765">
        <v>101</v>
      </c>
      <c r="F5765" t="s">
        <v>19965</v>
      </c>
      <c r="G5765" t="s">
        <v>1783</v>
      </c>
      <c r="H5765" t="s">
        <v>220</v>
      </c>
      <c r="I5765" t="s">
        <v>19966</v>
      </c>
      <c r="J5765">
        <v>0.15587999999999999</v>
      </c>
      <c r="K5765">
        <v>1</v>
      </c>
      <c r="L5765">
        <v>1</v>
      </c>
      <c r="M5765">
        <v>1</v>
      </c>
      <c r="N5765">
        <v>1</v>
      </c>
      <c r="O5765" t="s">
        <v>225</v>
      </c>
      <c r="P5765">
        <v>0</v>
      </c>
      <c r="Q5765">
        <v>1</v>
      </c>
      <c r="R5765">
        <v>2200</v>
      </c>
      <c r="S5765" t="s">
        <v>223</v>
      </c>
      <c r="T5765">
        <v>2200</v>
      </c>
      <c r="U5765" t="s">
        <v>19963</v>
      </c>
      <c r="V5765" t="s">
        <v>10030</v>
      </c>
      <c r="W5765" t="s">
        <v>225</v>
      </c>
      <c r="X5765" t="s">
        <v>225</v>
      </c>
      <c r="Y5765">
        <v>2200</v>
      </c>
      <c r="AB5765">
        <v>1</v>
      </c>
      <c r="AC5765">
        <v>1</v>
      </c>
      <c r="AD5765">
        <v>2</v>
      </c>
      <c r="AE5765">
        <v>792</v>
      </c>
      <c r="AF5765">
        <v>1</v>
      </c>
      <c r="AQ5765">
        <v>1</v>
      </c>
      <c r="AR5765">
        <f t="shared" si="90"/>
        <v>4.6463999999999999</v>
      </c>
      <c r="AS5765">
        <v>1</v>
      </c>
      <c r="AT5765" t="s">
        <v>112</v>
      </c>
      <c r="AU5765">
        <v>20</v>
      </c>
    </row>
    <row r="5766" spans="1:47">
      <c r="A5766" t="s">
        <v>19967</v>
      </c>
      <c r="C5766">
        <v>310</v>
      </c>
      <c r="D5766" t="s">
        <v>19968</v>
      </c>
      <c r="E5766">
        <v>101</v>
      </c>
      <c r="F5766" t="s">
        <v>19969</v>
      </c>
      <c r="G5766" t="s">
        <v>1783</v>
      </c>
      <c r="H5766" t="s">
        <v>220</v>
      </c>
      <c r="I5766" t="s">
        <v>19970</v>
      </c>
      <c r="J5766">
        <v>0.1593</v>
      </c>
      <c r="K5766">
        <v>1</v>
      </c>
      <c r="L5766">
        <v>1</v>
      </c>
      <c r="M5766">
        <v>1</v>
      </c>
      <c r="N5766">
        <v>1</v>
      </c>
      <c r="O5766" t="s">
        <v>225</v>
      </c>
      <c r="P5766">
        <v>0</v>
      </c>
      <c r="Q5766">
        <v>1</v>
      </c>
      <c r="R5766">
        <v>6200</v>
      </c>
      <c r="S5766" t="s">
        <v>223</v>
      </c>
      <c r="T5766">
        <v>6200</v>
      </c>
      <c r="U5766" t="s">
        <v>19967</v>
      </c>
      <c r="V5766" t="s">
        <v>224</v>
      </c>
      <c r="W5766" t="s">
        <v>225</v>
      </c>
      <c r="X5766" t="s">
        <v>225</v>
      </c>
      <c r="Y5766">
        <v>6200</v>
      </c>
      <c r="AB5766">
        <v>1</v>
      </c>
      <c r="AC5766">
        <v>1</v>
      </c>
      <c r="AD5766">
        <v>3</v>
      </c>
      <c r="AE5766">
        <v>760</v>
      </c>
      <c r="AF5766">
        <v>1</v>
      </c>
      <c r="AQ5766">
        <v>1</v>
      </c>
      <c r="AR5766">
        <f t="shared" si="90"/>
        <v>4.6463999999999999</v>
      </c>
      <c r="AS5766">
        <v>1</v>
      </c>
      <c r="AT5766" t="s">
        <v>112</v>
      </c>
      <c r="AU5766">
        <v>20</v>
      </c>
    </row>
    <row r="5767" spans="1:47">
      <c r="A5767" t="s">
        <v>19971</v>
      </c>
      <c r="C5767">
        <v>310</v>
      </c>
      <c r="D5767" t="s">
        <v>18689</v>
      </c>
      <c r="E5767">
        <v>720</v>
      </c>
      <c r="F5767" t="s">
        <v>17661</v>
      </c>
      <c r="G5767" t="s">
        <v>1783</v>
      </c>
      <c r="H5767" t="s">
        <v>1665</v>
      </c>
      <c r="I5767" t="s">
        <v>19972</v>
      </c>
      <c r="J5767">
        <v>98.747659999999996</v>
      </c>
      <c r="K5767">
        <v>0</v>
      </c>
      <c r="L5767">
        <v>0</v>
      </c>
      <c r="M5767">
        <v>0</v>
      </c>
      <c r="N5767">
        <v>0</v>
      </c>
      <c r="P5767">
        <v>0</v>
      </c>
      <c r="Q5767">
        <v>0</v>
      </c>
      <c r="R5767">
        <v>0</v>
      </c>
      <c r="S5767" t="s">
        <v>223</v>
      </c>
      <c r="T5767">
        <v>0</v>
      </c>
      <c r="U5767" t="s">
        <v>19971</v>
      </c>
      <c r="Y5767">
        <v>0</v>
      </c>
      <c r="AB5767">
        <v>0</v>
      </c>
      <c r="AC5767">
        <v>0</v>
      </c>
      <c r="AD5767">
        <v>0</v>
      </c>
      <c r="AE5767">
        <v>0</v>
      </c>
      <c r="AF5767">
        <v>0</v>
      </c>
      <c r="AQ5767">
        <v>1</v>
      </c>
      <c r="AR5767">
        <f t="shared" si="90"/>
        <v>0</v>
      </c>
      <c r="AS5767">
        <v>1</v>
      </c>
      <c r="AT5767" t="s">
        <v>112</v>
      </c>
      <c r="AU5767">
        <v>20</v>
      </c>
    </row>
    <row r="5768" spans="1:47">
      <c r="A5768" t="s">
        <v>19973</v>
      </c>
      <c r="C5768">
        <v>310</v>
      </c>
      <c r="D5768" t="s">
        <v>19974</v>
      </c>
      <c r="E5768">
        <v>101</v>
      </c>
      <c r="F5768" t="s">
        <v>19975</v>
      </c>
      <c r="G5768" t="s">
        <v>1783</v>
      </c>
      <c r="H5768" t="s">
        <v>220</v>
      </c>
      <c r="I5768" t="s">
        <v>19976</v>
      </c>
      <c r="J5768">
        <v>0.28491</v>
      </c>
      <c r="K5768">
        <v>1</v>
      </c>
      <c r="L5768">
        <v>1</v>
      </c>
      <c r="M5768">
        <v>1</v>
      </c>
      <c r="N5768">
        <v>1</v>
      </c>
      <c r="O5768" t="s">
        <v>225</v>
      </c>
      <c r="P5768">
        <v>0</v>
      </c>
      <c r="Q5768">
        <v>0</v>
      </c>
      <c r="R5768">
        <v>0</v>
      </c>
      <c r="S5768" t="s">
        <v>223</v>
      </c>
      <c r="T5768">
        <v>0</v>
      </c>
      <c r="U5768" t="s">
        <v>19973</v>
      </c>
      <c r="V5768" t="s">
        <v>224</v>
      </c>
      <c r="W5768" t="s">
        <v>225</v>
      </c>
      <c r="X5768" t="s">
        <v>225</v>
      </c>
      <c r="Y5768">
        <v>0</v>
      </c>
      <c r="AB5768">
        <v>1</v>
      </c>
      <c r="AC5768">
        <v>1</v>
      </c>
      <c r="AD5768">
        <v>4</v>
      </c>
      <c r="AE5768">
        <v>1250</v>
      </c>
      <c r="AF5768">
        <v>1</v>
      </c>
      <c r="AQ5768">
        <v>1</v>
      </c>
      <c r="AR5768">
        <f t="shared" si="90"/>
        <v>4.6463999999999999</v>
      </c>
      <c r="AS5768">
        <v>1</v>
      </c>
      <c r="AT5768" t="s">
        <v>112</v>
      </c>
      <c r="AU5768">
        <v>20</v>
      </c>
    </row>
    <row r="5769" spans="1:47">
      <c r="A5769" t="s">
        <v>19977</v>
      </c>
      <c r="C5769">
        <v>310</v>
      </c>
      <c r="D5769" t="s">
        <v>19978</v>
      </c>
      <c r="E5769">
        <v>101</v>
      </c>
      <c r="F5769" t="s">
        <v>19979</v>
      </c>
      <c r="G5769" t="s">
        <v>1783</v>
      </c>
      <c r="H5769" t="s">
        <v>220</v>
      </c>
      <c r="I5769" t="s">
        <v>19980</v>
      </c>
      <c r="J5769">
        <v>0.63590000000000002</v>
      </c>
      <c r="K5769">
        <v>1</v>
      </c>
      <c r="L5769">
        <v>1</v>
      </c>
      <c r="M5769">
        <v>1</v>
      </c>
      <c r="N5769">
        <v>1</v>
      </c>
      <c r="O5769" t="s">
        <v>225</v>
      </c>
      <c r="P5769">
        <v>0</v>
      </c>
      <c r="Q5769">
        <v>1</v>
      </c>
      <c r="R5769">
        <v>7000</v>
      </c>
      <c r="S5769" t="s">
        <v>223</v>
      </c>
      <c r="T5769">
        <v>7000</v>
      </c>
      <c r="U5769" t="s">
        <v>19977</v>
      </c>
      <c r="V5769" t="s">
        <v>10030</v>
      </c>
      <c r="W5769" t="s">
        <v>225</v>
      </c>
      <c r="X5769" t="s">
        <v>225</v>
      </c>
      <c r="Y5769">
        <v>7000</v>
      </c>
      <c r="AB5769">
        <v>1</v>
      </c>
      <c r="AC5769">
        <v>1</v>
      </c>
      <c r="AD5769">
        <v>3</v>
      </c>
      <c r="AE5769">
        <v>1992</v>
      </c>
      <c r="AF5769">
        <v>2</v>
      </c>
      <c r="AQ5769">
        <v>2</v>
      </c>
      <c r="AR5769">
        <f t="shared" si="90"/>
        <v>4.6463999999999999</v>
      </c>
      <c r="AS5769">
        <v>1</v>
      </c>
      <c r="AT5769" t="s">
        <v>112</v>
      </c>
      <c r="AU5769">
        <v>20</v>
      </c>
    </row>
    <row r="5770" spans="1:47">
      <c r="A5770" t="s">
        <v>19981</v>
      </c>
      <c r="C5770">
        <v>310</v>
      </c>
      <c r="D5770" t="s">
        <v>19982</v>
      </c>
      <c r="E5770">
        <v>132</v>
      </c>
      <c r="F5770" t="s">
        <v>19154</v>
      </c>
      <c r="G5770" t="s">
        <v>1783</v>
      </c>
      <c r="H5770" t="s">
        <v>260</v>
      </c>
      <c r="I5770" t="s">
        <v>19983</v>
      </c>
      <c r="J5770">
        <v>0.1784</v>
      </c>
      <c r="K5770">
        <v>0</v>
      </c>
      <c r="L5770">
        <v>0</v>
      </c>
      <c r="M5770">
        <v>0</v>
      </c>
      <c r="N5770">
        <v>0</v>
      </c>
      <c r="P5770">
        <v>0</v>
      </c>
      <c r="Q5770">
        <v>0</v>
      </c>
      <c r="R5770">
        <v>0</v>
      </c>
      <c r="S5770" t="s">
        <v>223</v>
      </c>
      <c r="T5770">
        <v>0</v>
      </c>
      <c r="U5770" t="s">
        <v>19981</v>
      </c>
      <c r="Y5770">
        <v>0</v>
      </c>
      <c r="AB5770">
        <v>0</v>
      </c>
      <c r="AC5770">
        <v>0</v>
      </c>
      <c r="AD5770">
        <v>0</v>
      </c>
      <c r="AE5770">
        <v>0</v>
      </c>
      <c r="AF5770">
        <v>0</v>
      </c>
      <c r="AQ5770">
        <v>1</v>
      </c>
      <c r="AR5770">
        <f t="shared" si="90"/>
        <v>0</v>
      </c>
      <c r="AS5770">
        <v>1</v>
      </c>
      <c r="AT5770" t="s">
        <v>112</v>
      </c>
      <c r="AU5770">
        <v>20</v>
      </c>
    </row>
    <row r="5771" spans="1:47">
      <c r="A5771" t="s">
        <v>19984</v>
      </c>
      <c r="C5771">
        <v>310</v>
      </c>
      <c r="D5771" t="s">
        <v>19985</v>
      </c>
      <c r="E5771">
        <v>101</v>
      </c>
      <c r="F5771" t="s">
        <v>19986</v>
      </c>
      <c r="G5771" t="s">
        <v>1783</v>
      </c>
      <c r="H5771" t="s">
        <v>220</v>
      </c>
      <c r="I5771" t="s">
        <v>19987</v>
      </c>
      <c r="J5771">
        <v>0.27224999999999999</v>
      </c>
      <c r="K5771">
        <v>1</v>
      </c>
      <c r="L5771">
        <v>1</v>
      </c>
      <c r="M5771">
        <v>1</v>
      </c>
      <c r="N5771">
        <v>1</v>
      </c>
      <c r="O5771" t="s">
        <v>225</v>
      </c>
      <c r="P5771">
        <v>0</v>
      </c>
      <c r="Q5771">
        <v>1</v>
      </c>
      <c r="R5771">
        <v>4700</v>
      </c>
      <c r="S5771" t="s">
        <v>223</v>
      </c>
      <c r="T5771">
        <v>4700</v>
      </c>
      <c r="U5771" t="s">
        <v>19984</v>
      </c>
      <c r="V5771" t="s">
        <v>10030</v>
      </c>
      <c r="W5771" t="s">
        <v>225</v>
      </c>
      <c r="X5771" t="s">
        <v>225</v>
      </c>
      <c r="Y5771">
        <v>4700</v>
      </c>
      <c r="AB5771">
        <v>1</v>
      </c>
      <c r="AC5771">
        <v>1</v>
      </c>
      <c r="AD5771">
        <v>2</v>
      </c>
      <c r="AE5771">
        <v>730</v>
      </c>
      <c r="AF5771">
        <v>1</v>
      </c>
      <c r="AQ5771">
        <v>1</v>
      </c>
      <c r="AR5771">
        <f t="shared" si="90"/>
        <v>4.6463999999999999</v>
      </c>
      <c r="AS5771">
        <v>1</v>
      </c>
      <c r="AT5771" t="s">
        <v>112</v>
      </c>
      <c r="AU5771">
        <v>20</v>
      </c>
    </row>
    <row r="5772" spans="1:47">
      <c r="A5772" t="s">
        <v>19988</v>
      </c>
      <c r="C5772">
        <v>310</v>
      </c>
      <c r="D5772" t="s">
        <v>19989</v>
      </c>
      <c r="E5772">
        <v>101</v>
      </c>
      <c r="F5772" t="s">
        <v>19829</v>
      </c>
      <c r="G5772" t="s">
        <v>1783</v>
      </c>
      <c r="H5772" t="s">
        <v>220</v>
      </c>
      <c r="I5772" t="s">
        <v>19990</v>
      </c>
      <c r="J5772">
        <v>0.26068999999999998</v>
      </c>
      <c r="K5772">
        <v>1</v>
      </c>
      <c r="L5772">
        <v>1</v>
      </c>
      <c r="M5772">
        <v>1</v>
      </c>
      <c r="N5772">
        <v>1</v>
      </c>
      <c r="O5772" t="s">
        <v>225</v>
      </c>
      <c r="P5772">
        <v>0</v>
      </c>
      <c r="Q5772">
        <v>1</v>
      </c>
      <c r="R5772">
        <v>1100</v>
      </c>
      <c r="S5772" t="s">
        <v>223</v>
      </c>
      <c r="T5772">
        <v>1100</v>
      </c>
      <c r="U5772" t="s">
        <v>19988</v>
      </c>
      <c r="V5772" t="s">
        <v>224</v>
      </c>
      <c r="W5772" t="s">
        <v>225</v>
      </c>
      <c r="X5772" t="s">
        <v>225</v>
      </c>
      <c r="Y5772">
        <v>1100</v>
      </c>
      <c r="AB5772">
        <v>1</v>
      </c>
      <c r="AC5772">
        <v>1</v>
      </c>
      <c r="AD5772">
        <v>3</v>
      </c>
      <c r="AE5772">
        <v>1028</v>
      </c>
      <c r="AF5772">
        <v>1</v>
      </c>
      <c r="AQ5772">
        <v>1</v>
      </c>
      <c r="AR5772">
        <f t="shared" si="90"/>
        <v>4.6463999999999999</v>
      </c>
      <c r="AS5772">
        <v>1</v>
      </c>
      <c r="AT5772" t="s">
        <v>112</v>
      </c>
      <c r="AU5772">
        <v>20</v>
      </c>
    </row>
    <row r="5773" spans="1:47">
      <c r="A5773" t="s">
        <v>19991</v>
      </c>
      <c r="C5773">
        <v>310</v>
      </c>
      <c r="D5773" t="s">
        <v>19992</v>
      </c>
      <c r="E5773">
        <v>400</v>
      </c>
      <c r="F5773" t="s">
        <v>19993</v>
      </c>
      <c r="G5773" t="s">
        <v>19058</v>
      </c>
      <c r="H5773" t="s">
        <v>10733</v>
      </c>
      <c r="I5773" t="s">
        <v>19994</v>
      </c>
      <c r="J5773">
        <v>6.5354200000000002</v>
      </c>
      <c r="K5773">
        <v>1</v>
      </c>
      <c r="L5773">
        <v>1</v>
      </c>
      <c r="M5773">
        <v>1</v>
      </c>
      <c r="N5773">
        <v>1</v>
      </c>
      <c r="O5773" t="s">
        <v>225</v>
      </c>
      <c r="P5773">
        <v>0</v>
      </c>
      <c r="Q5773">
        <v>1</v>
      </c>
      <c r="R5773">
        <v>5700</v>
      </c>
      <c r="S5773" t="s">
        <v>223</v>
      </c>
      <c r="T5773">
        <v>5700</v>
      </c>
      <c r="U5773" t="s">
        <v>19991</v>
      </c>
      <c r="V5773" t="s">
        <v>933</v>
      </c>
      <c r="W5773" t="s">
        <v>659</v>
      </c>
      <c r="X5773" t="s">
        <v>225</v>
      </c>
      <c r="Y5773">
        <v>5700</v>
      </c>
      <c r="AB5773">
        <v>1</v>
      </c>
      <c r="AC5773">
        <v>1</v>
      </c>
      <c r="AD5773">
        <v>0</v>
      </c>
      <c r="AE5773">
        <v>56310</v>
      </c>
      <c r="AF5773">
        <v>1</v>
      </c>
      <c r="AQ5773">
        <v>1</v>
      </c>
      <c r="AR5773">
        <f t="shared" si="90"/>
        <v>9.68</v>
      </c>
      <c r="AS5773">
        <v>1</v>
      </c>
      <c r="AT5773" t="s">
        <v>134</v>
      </c>
      <c r="AU5773">
        <v>43</v>
      </c>
    </row>
    <row r="5774" spans="1:47">
      <c r="A5774" t="s">
        <v>19995</v>
      </c>
      <c r="C5774">
        <v>310</v>
      </c>
      <c r="D5774" t="s">
        <v>19996</v>
      </c>
      <c r="E5774">
        <v>903</v>
      </c>
      <c r="F5774" t="s">
        <v>1042</v>
      </c>
      <c r="G5774" t="s">
        <v>11287</v>
      </c>
      <c r="H5774" t="s">
        <v>833</v>
      </c>
      <c r="I5774" t="s">
        <v>19997</v>
      </c>
      <c r="J5774">
        <v>0.19073999999999999</v>
      </c>
      <c r="K5774">
        <v>0</v>
      </c>
      <c r="L5774">
        <v>0</v>
      </c>
      <c r="M5774">
        <v>0</v>
      </c>
      <c r="N5774">
        <v>0</v>
      </c>
      <c r="P5774">
        <v>0</v>
      </c>
      <c r="Q5774">
        <v>0</v>
      </c>
      <c r="R5774">
        <v>0</v>
      </c>
      <c r="S5774" t="s">
        <v>223</v>
      </c>
      <c r="T5774">
        <v>0</v>
      </c>
      <c r="U5774" t="s">
        <v>19995</v>
      </c>
      <c r="V5774" t="s">
        <v>455</v>
      </c>
      <c r="W5774" t="s">
        <v>225</v>
      </c>
      <c r="Y5774">
        <v>0</v>
      </c>
      <c r="AB5774">
        <v>0</v>
      </c>
      <c r="AC5774">
        <v>0</v>
      </c>
      <c r="AD5774">
        <v>0</v>
      </c>
      <c r="AE5774">
        <v>0</v>
      </c>
      <c r="AF5774">
        <v>0</v>
      </c>
      <c r="AQ5774">
        <v>1</v>
      </c>
      <c r="AR5774">
        <f t="shared" si="90"/>
        <v>0</v>
      </c>
      <c r="AS5774">
        <v>1</v>
      </c>
      <c r="AT5774" t="s">
        <v>134</v>
      </c>
      <c r="AU5774">
        <v>43</v>
      </c>
    </row>
    <row r="5775" spans="1:47">
      <c r="A5775" t="s">
        <v>19998</v>
      </c>
      <c r="C5775">
        <v>310</v>
      </c>
      <c r="D5775" t="s">
        <v>19999</v>
      </c>
      <c r="E5775">
        <v>132</v>
      </c>
      <c r="F5775" t="s">
        <v>20000</v>
      </c>
      <c r="G5775" t="s">
        <v>1783</v>
      </c>
      <c r="H5775" t="s">
        <v>260</v>
      </c>
      <c r="I5775" t="s">
        <v>20001</v>
      </c>
      <c r="J5775">
        <v>0.17715</v>
      </c>
      <c r="K5775">
        <v>0</v>
      </c>
      <c r="L5775">
        <v>0</v>
      </c>
      <c r="M5775">
        <v>0</v>
      </c>
      <c r="N5775">
        <v>0</v>
      </c>
      <c r="P5775">
        <v>0</v>
      </c>
      <c r="Q5775">
        <v>0</v>
      </c>
      <c r="R5775">
        <v>0</v>
      </c>
      <c r="S5775" t="s">
        <v>223</v>
      </c>
      <c r="T5775">
        <v>0</v>
      </c>
      <c r="U5775" t="s">
        <v>19998</v>
      </c>
      <c r="Y5775">
        <v>0</v>
      </c>
      <c r="AB5775">
        <v>0</v>
      </c>
      <c r="AC5775">
        <v>0</v>
      </c>
      <c r="AD5775">
        <v>0</v>
      </c>
      <c r="AE5775">
        <v>0</v>
      </c>
      <c r="AF5775">
        <v>0</v>
      </c>
      <c r="AQ5775">
        <v>1</v>
      </c>
      <c r="AR5775">
        <f t="shared" si="90"/>
        <v>0</v>
      </c>
      <c r="AS5775">
        <v>1</v>
      </c>
      <c r="AT5775" t="s">
        <v>112</v>
      </c>
      <c r="AU5775">
        <v>20</v>
      </c>
    </row>
    <row r="5776" spans="1:47">
      <c r="A5776" t="s">
        <v>20002</v>
      </c>
      <c r="C5776">
        <v>310</v>
      </c>
      <c r="D5776" t="s">
        <v>19989</v>
      </c>
      <c r="E5776">
        <v>132</v>
      </c>
      <c r="F5776" t="s">
        <v>19829</v>
      </c>
      <c r="G5776" t="s">
        <v>1783</v>
      </c>
      <c r="H5776" t="s">
        <v>260</v>
      </c>
      <c r="I5776" t="s">
        <v>20003</v>
      </c>
      <c r="J5776">
        <v>0.21081</v>
      </c>
      <c r="K5776">
        <v>0</v>
      </c>
      <c r="L5776">
        <v>0</v>
      </c>
      <c r="M5776">
        <v>0</v>
      </c>
      <c r="N5776">
        <v>0</v>
      </c>
      <c r="P5776">
        <v>0</v>
      </c>
      <c r="Q5776">
        <v>0</v>
      </c>
      <c r="R5776">
        <v>0</v>
      </c>
      <c r="S5776" t="s">
        <v>223</v>
      </c>
      <c r="T5776">
        <v>0</v>
      </c>
      <c r="U5776" t="s">
        <v>20002</v>
      </c>
      <c r="Y5776">
        <v>0</v>
      </c>
      <c r="AB5776">
        <v>0</v>
      </c>
      <c r="AC5776">
        <v>0</v>
      </c>
      <c r="AD5776">
        <v>0</v>
      </c>
      <c r="AE5776">
        <v>0</v>
      </c>
      <c r="AF5776">
        <v>0</v>
      </c>
      <c r="AQ5776">
        <v>1</v>
      </c>
      <c r="AR5776">
        <f t="shared" si="90"/>
        <v>0</v>
      </c>
      <c r="AS5776">
        <v>1</v>
      </c>
      <c r="AT5776" t="s">
        <v>112</v>
      </c>
      <c r="AU5776">
        <v>20</v>
      </c>
    </row>
    <row r="5777" spans="1:47">
      <c r="A5777" t="s">
        <v>248</v>
      </c>
      <c r="C5777">
        <v>310</v>
      </c>
      <c r="E5777">
        <v>0</v>
      </c>
      <c r="J5777">
        <v>1.91E-3</v>
      </c>
      <c r="K5777">
        <v>0</v>
      </c>
      <c r="L5777">
        <v>0</v>
      </c>
      <c r="M5777">
        <v>0</v>
      </c>
      <c r="N5777">
        <v>0</v>
      </c>
      <c r="P5777">
        <v>0</v>
      </c>
      <c r="Q5777">
        <v>0</v>
      </c>
      <c r="R5777">
        <v>0</v>
      </c>
      <c r="S5777" t="s">
        <v>249</v>
      </c>
      <c r="T5777">
        <v>0</v>
      </c>
      <c r="Y5777">
        <v>0</v>
      </c>
      <c r="AB5777">
        <v>0</v>
      </c>
      <c r="AC5777">
        <v>0</v>
      </c>
      <c r="AD5777">
        <v>0</v>
      </c>
      <c r="AE5777">
        <v>0</v>
      </c>
      <c r="AF5777">
        <v>0</v>
      </c>
      <c r="AQ5777">
        <v>0</v>
      </c>
      <c r="AR5777">
        <f t="shared" si="90"/>
        <v>0</v>
      </c>
      <c r="AS5777">
        <v>1</v>
      </c>
      <c r="AT5777" t="s">
        <v>112</v>
      </c>
      <c r="AU5777">
        <v>20</v>
      </c>
    </row>
    <row r="5778" spans="1:47">
      <c r="A5778" t="s">
        <v>20004</v>
      </c>
      <c r="C5778">
        <v>310</v>
      </c>
      <c r="D5778" t="s">
        <v>20005</v>
      </c>
      <c r="E5778">
        <v>101</v>
      </c>
      <c r="F5778" t="s">
        <v>20006</v>
      </c>
      <c r="G5778" t="s">
        <v>1783</v>
      </c>
      <c r="H5778" t="s">
        <v>220</v>
      </c>
      <c r="I5778" t="s">
        <v>20007</v>
      </c>
      <c r="J5778">
        <v>0.2109</v>
      </c>
      <c r="K5778">
        <v>1</v>
      </c>
      <c r="L5778">
        <v>1</v>
      </c>
      <c r="M5778">
        <v>1</v>
      </c>
      <c r="N5778">
        <v>1</v>
      </c>
      <c r="O5778" t="s">
        <v>225</v>
      </c>
      <c r="P5778">
        <v>0</v>
      </c>
      <c r="Q5778">
        <v>1</v>
      </c>
      <c r="R5778">
        <v>3400</v>
      </c>
      <c r="S5778" t="s">
        <v>223</v>
      </c>
      <c r="T5778">
        <v>3400</v>
      </c>
      <c r="U5778" t="s">
        <v>20004</v>
      </c>
      <c r="V5778" t="s">
        <v>224</v>
      </c>
      <c r="W5778" t="s">
        <v>225</v>
      </c>
      <c r="X5778" t="s">
        <v>225</v>
      </c>
      <c r="Y5778">
        <v>3400</v>
      </c>
      <c r="AB5778">
        <v>1</v>
      </c>
      <c r="AC5778">
        <v>1</v>
      </c>
      <c r="AD5778">
        <v>3</v>
      </c>
      <c r="AE5778">
        <v>1064</v>
      </c>
      <c r="AF5778">
        <v>1</v>
      </c>
      <c r="AQ5778">
        <v>1</v>
      </c>
      <c r="AR5778">
        <f t="shared" si="90"/>
        <v>4.6463999999999999</v>
      </c>
      <c r="AS5778">
        <v>1</v>
      </c>
      <c r="AT5778" t="s">
        <v>112</v>
      </c>
      <c r="AU5778">
        <v>20</v>
      </c>
    </row>
    <row r="5779" spans="1:47">
      <c r="A5779" t="s">
        <v>20008</v>
      </c>
      <c r="C5779">
        <v>310</v>
      </c>
      <c r="D5779" t="s">
        <v>20009</v>
      </c>
      <c r="E5779">
        <v>132</v>
      </c>
      <c r="F5779" t="s">
        <v>20010</v>
      </c>
      <c r="G5779" t="s">
        <v>1783</v>
      </c>
      <c r="H5779" t="s">
        <v>260</v>
      </c>
      <c r="I5779" t="s">
        <v>20011</v>
      </c>
      <c r="J5779">
        <v>0.17924999999999999</v>
      </c>
      <c r="K5779">
        <v>0</v>
      </c>
      <c r="L5779">
        <v>0</v>
      </c>
      <c r="M5779">
        <v>0</v>
      </c>
      <c r="N5779">
        <v>0</v>
      </c>
      <c r="P5779">
        <v>0</v>
      </c>
      <c r="Q5779">
        <v>0</v>
      </c>
      <c r="R5779">
        <v>0</v>
      </c>
      <c r="S5779" t="s">
        <v>223</v>
      </c>
      <c r="T5779">
        <v>0</v>
      </c>
      <c r="U5779" t="s">
        <v>20008</v>
      </c>
      <c r="Y5779">
        <v>0</v>
      </c>
      <c r="AB5779">
        <v>0</v>
      </c>
      <c r="AC5779">
        <v>0</v>
      </c>
      <c r="AD5779">
        <v>0</v>
      </c>
      <c r="AE5779">
        <v>0</v>
      </c>
      <c r="AF5779">
        <v>0</v>
      </c>
      <c r="AQ5779">
        <v>1</v>
      </c>
      <c r="AR5779">
        <f t="shared" si="90"/>
        <v>0</v>
      </c>
      <c r="AS5779">
        <v>1</v>
      </c>
      <c r="AT5779" t="s">
        <v>112</v>
      </c>
      <c r="AU5779">
        <v>20</v>
      </c>
    </row>
    <row r="5780" spans="1:47">
      <c r="A5780" t="s">
        <v>20012</v>
      </c>
      <c r="C5780">
        <v>310</v>
      </c>
      <c r="D5780" t="s">
        <v>20013</v>
      </c>
      <c r="E5780">
        <v>101</v>
      </c>
      <c r="F5780" t="s">
        <v>19155</v>
      </c>
      <c r="G5780" t="s">
        <v>1783</v>
      </c>
      <c r="H5780" t="s">
        <v>220</v>
      </c>
      <c r="I5780" t="s">
        <v>20014</v>
      </c>
      <c r="J5780">
        <v>0.17624000000000001</v>
      </c>
      <c r="K5780">
        <v>1</v>
      </c>
      <c r="L5780">
        <v>1</v>
      </c>
      <c r="M5780">
        <v>1</v>
      </c>
      <c r="N5780">
        <v>1</v>
      </c>
      <c r="O5780" t="s">
        <v>225</v>
      </c>
      <c r="P5780">
        <v>0</v>
      </c>
      <c r="Q5780">
        <v>0</v>
      </c>
      <c r="R5780">
        <v>0</v>
      </c>
      <c r="S5780" t="s">
        <v>223</v>
      </c>
      <c r="T5780">
        <v>0</v>
      </c>
      <c r="U5780" t="s">
        <v>20012</v>
      </c>
      <c r="V5780" t="s">
        <v>224</v>
      </c>
      <c r="W5780" t="s">
        <v>225</v>
      </c>
      <c r="X5780" t="s">
        <v>225</v>
      </c>
      <c r="Y5780">
        <v>0</v>
      </c>
      <c r="AB5780">
        <v>1</v>
      </c>
      <c r="AC5780">
        <v>1</v>
      </c>
      <c r="AD5780">
        <v>2</v>
      </c>
      <c r="AE5780">
        <v>820</v>
      </c>
      <c r="AF5780">
        <v>1</v>
      </c>
      <c r="AQ5780">
        <v>1</v>
      </c>
      <c r="AR5780">
        <f t="shared" si="90"/>
        <v>4.6463999999999999</v>
      </c>
      <c r="AS5780">
        <v>1</v>
      </c>
      <c r="AT5780" t="s">
        <v>112</v>
      </c>
      <c r="AU5780">
        <v>20</v>
      </c>
    </row>
    <row r="5781" spans="1:47">
      <c r="A5781" t="s">
        <v>20015</v>
      </c>
      <c r="C5781">
        <v>310</v>
      </c>
      <c r="D5781" t="s">
        <v>20016</v>
      </c>
      <c r="E5781">
        <v>101</v>
      </c>
      <c r="F5781" t="s">
        <v>20017</v>
      </c>
      <c r="G5781" t="s">
        <v>1783</v>
      </c>
      <c r="H5781" t="s">
        <v>220</v>
      </c>
      <c r="I5781" t="s">
        <v>20018</v>
      </c>
      <c r="J5781">
        <v>0.33211000000000002</v>
      </c>
      <c r="K5781">
        <v>1</v>
      </c>
      <c r="L5781">
        <v>1</v>
      </c>
      <c r="M5781">
        <v>1</v>
      </c>
      <c r="N5781">
        <v>1</v>
      </c>
      <c r="O5781" t="s">
        <v>225</v>
      </c>
      <c r="P5781">
        <v>0</v>
      </c>
      <c r="Q5781">
        <v>1</v>
      </c>
      <c r="R5781">
        <v>2800</v>
      </c>
      <c r="S5781" t="s">
        <v>223</v>
      </c>
      <c r="T5781">
        <v>2800</v>
      </c>
      <c r="U5781" t="s">
        <v>20015</v>
      </c>
      <c r="V5781" t="s">
        <v>224</v>
      </c>
      <c r="W5781" t="s">
        <v>225</v>
      </c>
      <c r="X5781" t="s">
        <v>225</v>
      </c>
      <c r="Y5781">
        <v>2800</v>
      </c>
      <c r="AB5781">
        <v>1</v>
      </c>
      <c r="AC5781">
        <v>1</v>
      </c>
      <c r="AD5781">
        <v>3</v>
      </c>
      <c r="AE5781">
        <v>1152</v>
      </c>
      <c r="AF5781">
        <v>1</v>
      </c>
      <c r="AQ5781">
        <v>1</v>
      </c>
      <c r="AR5781">
        <f t="shared" si="90"/>
        <v>4.6463999999999999</v>
      </c>
      <c r="AS5781">
        <v>1</v>
      </c>
      <c r="AT5781" t="s">
        <v>112</v>
      </c>
      <c r="AU5781">
        <v>20</v>
      </c>
    </row>
    <row r="5782" spans="1:47">
      <c r="A5782" t="s">
        <v>20019</v>
      </c>
      <c r="C5782">
        <v>310</v>
      </c>
      <c r="D5782" t="s">
        <v>20020</v>
      </c>
      <c r="E5782">
        <v>101</v>
      </c>
      <c r="F5782" t="s">
        <v>20021</v>
      </c>
      <c r="G5782" t="s">
        <v>1783</v>
      </c>
      <c r="H5782" t="s">
        <v>220</v>
      </c>
      <c r="I5782" t="s">
        <v>20022</v>
      </c>
      <c r="J5782">
        <v>0.45161000000000001</v>
      </c>
      <c r="K5782">
        <v>1</v>
      </c>
      <c r="L5782">
        <v>1</v>
      </c>
      <c r="M5782">
        <v>1</v>
      </c>
      <c r="N5782">
        <v>1</v>
      </c>
      <c r="O5782" t="s">
        <v>225</v>
      </c>
      <c r="P5782">
        <v>0</v>
      </c>
      <c r="Q5782">
        <v>1</v>
      </c>
      <c r="R5782">
        <v>0</v>
      </c>
      <c r="S5782" t="s">
        <v>223</v>
      </c>
      <c r="T5782">
        <v>0</v>
      </c>
      <c r="U5782" t="s">
        <v>20019</v>
      </c>
      <c r="V5782" t="s">
        <v>10030</v>
      </c>
      <c r="W5782" t="s">
        <v>225</v>
      </c>
      <c r="X5782" t="s">
        <v>225</v>
      </c>
      <c r="Y5782">
        <v>0</v>
      </c>
      <c r="AB5782">
        <v>1</v>
      </c>
      <c r="AC5782">
        <v>1</v>
      </c>
      <c r="AD5782">
        <v>4</v>
      </c>
      <c r="AE5782">
        <v>1792</v>
      </c>
      <c r="AF5782">
        <v>1</v>
      </c>
      <c r="AQ5782">
        <v>0</v>
      </c>
      <c r="AR5782">
        <f t="shared" si="90"/>
        <v>4.6463999999999999</v>
      </c>
      <c r="AS5782">
        <v>1</v>
      </c>
      <c r="AT5782" t="s">
        <v>112</v>
      </c>
      <c r="AU5782">
        <v>20</v>
      </c>
    </row>
    <row r="5783" spans="1:47">
      <c r="A5783" t="s">
        <v>20023</v>
      </c>
      <c r="C5783">
        <v>310</v>
      </c>
      <c r="D5783" t="s">
        <v>20024</v>
      </c>
      <c r="E5783">
        <v>101</v>
      </c>
      <c r="F5783" t="s">
        <v>20025</v>
      </c>
      <c r="G5783" t="s">
        <v>1783</v>
      </c>
      <c r="H5783" t="s">
        <v>220</v>
      </c>
      <c r="I5783" t="s">
        <v>20026</v>
      </c>
      <c r="J5783">
        <v>5.55518</v>
      </c>
      <c r="K5783">
        <v>1</v>
      </c>
      <c r="L5783">
        <v>1</v>
      </c>
      <c r="M5783">
        <v>1</v>
      </c>
      <c r="N5783">
        <v>1</v>
      </c>
      <c r="O5783" t="s">
        <v>225</v>
      </c>
      <c r="P5783">
        <v>0</v>
      </c>
      <c r="Q5783">
        <v>0</v>
      </c>
      <c r="R5783">
        <v>0</v>
      </c>
      <c r="S5783" t="s">
        <v>223</v>
      </c>
      <c r="T5783">
        <v>0</v>
      </c>
      <c r="U5783" t="s">
        <v>20023</v>
      </c>
      <c r="V5783" t="s">
        <v>224</v>
      </c>
      <c r="W5783" t="s">
        <v>225</v>
      </c>
      <c r="X5783" t="s">
        <v>225</v>
      </c>
      <c r="Y5783">
        <v>0</v>
      </c>
      <c r="AB5783">
        <v>1</v>
      </c>
      <c r="AC5783">
        <v>1</v>
      </c>
      <c r="AD5783">
        <v>3</v>
      </c>
      <c r="AE5783">
        <v>1408</v>
      </c>
      <c r="AF5783">
        <v>2</v>
      </c>
      <c r="AQ5783">
        <v>1</v>
      </c>
      <c r="AR5783">
        <f t="shared" si="90"/>
        <v>4.6463999999999999</v>
      </c>
      <c r="AS5783">
        <v>1</v>
      </c>
      <c r="AT5783" t="s">
        <v>112</v>
      </c>
      <c r="AU5783">
        <v>20</v>
      </c>
    </row>
    <row r="5784" spans="1:47">
      <c r="A5784" t="s">
        <v>20027</v>
      </c>
      <c r="C5784">
        <v>310</v>
      </c>
      <c r="D5784" t="s">
        <v>20028</v>
      </c>
      <c r="E5784">
        <v>101</v>
      </c>
      <c r="F5784" t="s">
        <v>20029</v>
      </c>
      <c r="G5784" t="s">
        <v>1783</v>
      </c>
      <c r="H5784" t="s">
        <v>220</v>
      </c>
      <c r="I5784" t="s">
        <v>20030</v>
      </c>
      <c r="J5784">
        <v>0.24803</v>
      </c>
      <c r="K5784">
        <v>1</v>
      </c>
      <c r="L5784">
        <v>1</v>
      </c>
      <c r="M5784">
        <v>1</v>
      </c>
      <c r="N5784">
        <v>1</v>
      </c>
      <c r="O5784" t="s">
        <v>225</v>
      </c>
      <c r="P5784">
        <v>0</v>
      </c>
      <c r="Q5784">
        <v>1</v>
      </c>
      <c r="R5784">
        <v>1200</v>
      </c>
      <c r="S5784" t="s">
        <v>223</v>
      </c>
      <c r="T5784">
        <v>1200</v>
      </c>
      <c r="U5784" t="s">
        <v>20027</v>
      </c>
      <c r="V5784" t="s">
        <v>10030</v>
      </c>
      <c r="W5784" t="s">
        <v>225</v>
      </c>
      <c r="X5784" t="s">
        <v>225</v>
      </c>
      <c r="Y5784">
        <v>1200</v>
      </c>
      <c r="AB5784">
        <v>1</v>
      </c>
      <c r="AC5784">
        <v>1</v>
      </c>
      <c r="AD5784">
        <v>3</v>
      </c>
      <c r="AE5784">
        <v>900</v>
      </c>
      <c r="AF5784">
        <v>1</v>
      </c>
      <c r="AQ5784">
        <v>1</v>
      </c>
      <c r="AR5784">
        <f t="shared" si="90"/>
        <v>4.6463999999999999</v>
      </c>
      <c r="AS5784">
        <v>1</v>
      </c>
      <c r="AT5784" t="s">
        <v>112</v>
      </c>
      <c r="AU5784">
        <v>20</v>
      </c>
    </row>
    <row r="5785" spans="1:47">
      <c r="A5785" t="s">
        <v>20031</v>
      </c>
      <c r="C5785">
        <v>310</v>
      </c>
      <c r="D5785" t="s">
        <v>20032</v>
      </c>
      <c r="E5785">
        <v>101</v>
      </c>
      <c r="F5785" t="s">
        <v>20033</v>
      </c>
      <c r="G5785" t="s">
        <v>1783</v>
      </c>
      <c r="H5785" t="s">
        <v>220</v>
      </c>
      <c r="I5785" t="s">
        <v>20034</v>
      </c>
      <c r="J5785">
        <v>0.33454</v>
      </c>
      <c r="K5785">
        <v>1</v>
      </c>
      <c r="L5785">
        <v>1</v>
      </c>
      <c r="M5785">
        <v>1</v>
      </c>
      <c r="N5785">
        <v>1</v>
      </c>
      <c r="O5785" t="s">
        <v>225</v>
      </c>
      <c r="P5785">
        <v>0</v>
      </c>
      <c r="Q5785">
        <v>1</v>
      </c>
      <c r="R5785">
        <v>4400</v>
      </c>
      <c r="S5785" t="s">
        <v>223</v>
      </c>
      <c r="T5785">
        <v>4400</v>
      </c>
      <c r="U5785" t="s">
        <v>20031</v>
      </c>
      <c r="V5785" t="s">
        <v>10030</v>
      </c>
      <c r="W5785" t="s">
        <v>225</v>
      </c>
      <c r="X5785" t="s">
        <v>225</v>
      </c>
      <c r="Y5785">
        <v>4400</v>
      </c>
      <c r="AB5785">
        <v>1</v>
      </c>
      <c r="AC5785">
        <v>1</v>
      </c>
      <c r="AD5785">
        <v>2</v>
      </c>
      <c r="AE5785">
        <v>960</v>
      </c>
      <c r="AF5785">
        <v>1</v>
      </c>
      <c r="AQ5785">
        <v>2</v>
      </c>
      <c r="AR5785">
        <f t="shared" si="90"/>
        <v>4.6463999999999999</v>
      </c>
      <c r="AS5785">
        <v>1</v>
      </c>
      <c r="AT5785" t="s">
        <v>112</v>
      </c>
      <c r="AU5785">
        <v>20</v>
      </c>
    </row>
    <row r="5786" spans="1:47">
      <c r="A5786" t="s">
        <v>248</v>
      </c>
      <c r="C5786">
        <v>310</v>
      </c>
      <c r="E5786">
        <v>0</v>
      </c>
      <c r="J5786">
        <v>6.8129999999999996E-2</v>
      </c>
      <c r="K5786">
        <v>0</v>
      </c>
      <c r="L5786">
        <v>0</v>
      </c>
      <c r="M5786">
        <v>0</v>
      </c>
      <c r="N5786">
        <v>0</v>
      </c>
      <c r="P5786">
        <v>0</v>
      </c>
      <c r="Q5786">
        <v>0</v>
      </c>
      <c r="R5786">
        <v>0</v>
      </c>
      <c r="S5786" t="s">
        <v>249</v>
      </c>
      <c r="T5786">
        <v>0</v>
      </c>
      <c r="Y5786">
        <v>0</v>
      </c>
      <c r="AB5786">
        <v>0</v>
      </c>
      <c r="AC5786">
        <v>0</v>
      </c>
      <c r="AD5786">
        <v>0</v>
      </c>
      <c r="AE5786">
        <v>0</v>
      </c>
      <c r="AF5786">
        <v>0</v>
      </c>
      <c r="AQ5786">
        <v>0</v>
      </c>
      <c r="AR5786">
        <f t="shared" si="90"/>
        <v>0</v>
      </c>
      <c r="AS5786">
        <v>1</v>
      </c>
      <c r="AT5786" t="s">
        <v>112</v>
      </c>
      <c r="AU5786">
        <v>20</v>
      </c>
    </row>
    <row r="5787" spans="1:47">
      <c r="A5787" t="s">
        <v>20035</v>
      </c>
      <c r="C5787">
        <v>310</v>
      </c>
      <c r="D5787" t="s">
        <v>20036</v>
      </c>
      <c r="E5787">
        <v>132</v>
      </c>
      <c r="F5787" t="s">
        <v>20010</v>
      </c>
      <c r="G5787" t="s">
        <v>1783</v>
      </c>
      <c r="H5787" t="s">
        <v>260</v>
      </c>
      <c r="I5787" t="s">
        <v>20037</v>
      </c>
      <c r="J5787">
        <v>0.16109999999999999</v>
      </c>
      <c r="K5787">
        <v>0</v>
      </c>
      <c r="L5787">
        <v>0</v>
      </c>
      <c r="M5787">
        <v>0</v>
      </c>
      <c r="N5787">
        <v>0</v>
      </c>
      <c r="P5787">
        <v>0</v>
      </c>
      <c r="Q5787">
        <v>0</v>
      </c>
      <c r="R5787">
        <v>0</v>
      </c>
      <c r="S5787" t="s">
        <v>223</v>
      </c>
      <c r="T5787">
        <v>0</v>
      </c>
      <c r="U5787" t="s">
        <v>20035</v>
      </c>
      <c r="Y5787">
        <v>0</v>
      </c>
      <c r="AB5787">
        <v>0</v>
      </c>
      <c r="AC5787">
        <v>0</v>
      </c>
      <c r="AD5787">
        <v>0</v>
      </c>
      <c r="AE5787">
        <v>0</v>
      </c>
      <c r="AF5787">
        <v>0</v>
      </c>
      <c r="AQ5787">
        <v>1</v>
      </c>
      <c r="AR5787">
        <f t="shared" si="90"/>
        <v>0</v>
      </c>
      <c r="AS5787">
        <v>1</v>
      </c>
      <c r="AT5787" t="s">
        <v>112</v>
      </c>
      <c r="AU5787">
        <v>20</v>
      </c>
    </row>
    <row r="5788" spans="1:47">
      <c r="A5788" t="s">
        <v>20038</v>
      </c>
      <c r="C5788">
        <v>310</v>
      </c>
      <c r="D5788" t="s">
        <v>20039</v>
      </c>
      <c r="E5788">
        <v>106</v>
      </c>
      <c r="F5788" t="s">
        <v>20006</v>
      </c>
      <c r="G5788" t="s">
        <v>1783</v>
      </c>
      <c r="H5788" t="s">
        <v>355</v>
      </c>
      <c r="I5788" t="s">
        <v>20040</v>
      </c>
      <c r="J5788">
        <v>0.16636999999999999</v>
      </c>
      <c r="K5788">
        <v>0</v>
      </c>
      <c r="L5788">
        <v>0</v>
      </c>
      <c r="M5788">
        <v>0</v>
      </c>
      <c r="N5788">
        <v>0</v>
      </c>
      <c r="P5788">
        <v>0</v>
      </c>
      <c r="Q5788">
        <v>0</v>
      </c>
      <c r="R5788">
        <v>0</v>
      </c>
      <c r="S5788" t="s">
        <v>223</v>
      </c>
      <c r="T5788">
        <v>0</v>
      </c>
      <c r="U5788" t="s">
        <v>20038</v>
      </c>
      <c r="Y5788">
        <v>0</v>
      </c>
      <c r="AB5788">
        <v>0</v>
      </c>
      <c r="AC5788">
        <v>0</v>
      </c>
      <c r="AD5788">
        <v>0</v>
      </c>
      <c r="AE5788">
        <v>0</v>
      </c>
      <c r="AF5788">
        <v>0</v>
      </c>
      <c r="AQ5788">
        <v>1</v>
      </c>
      <c r="AR5788">
        <f t="shared" si="90"/>
        <v>0</v>
      </c>
      <c r="AS5788">
        <v>1</v>
      </c>
      <c r="AT5788" t="s">
        <v>112</v>
      </c>
      <c r="AU5788">
        <v>20</v>
      </c>
    </row>
    <row r="5789" spans="1:47">
      <c r="A5789" t="s">
        <v>248</v>
      </c>
      <c r="C5789">
        <v>310</v>
      </c>
      <c r="E5789">
        <v>0</v>
      </c>
      <c r="J5789">
        <v>4.0699999999999998E-3</v>
      </c>
      <c r="K5789">
        <v>0</v>
      </c>
      <c r="L5789">
        <v>0</v>
      </c>
      <c r="M5789">
        <v>0</v>
      </c>
      <c r="N5789">
        <v>0</v>
      </c>
      <c r="P5789">
        <v>0</v>
      </c>
      <c r="Q5789">
        <v>0</v>
      </c>
      <c r="R5789">
        <v>0</v>
      </c>
      <c r="S5789" t="s">
        <v>249</v>
      </c>
      <c r="T5789">
        <v>0</v>
      </c>
      <c r="Y5789">
        <v>0</v>
      </c>
      <c r="AB5789">
        <v>0</v>
      </c>
      <c r="AC5789">
        <v>0</v>
      </c>
      <c r="AD5789">
        <v>0</v>
      </c>
      <c r="AE5789">
        <v>0</v>
      </c>
      <c r="AF5789">
        <v>0</v>
      </c>
      <c r="AQ5789">
        <v>0</v>
      </c>
      <c r="AR5789">
        <f t="shared" si="90"/>
        <v>0</v>
      </c>
      <c r="AS5789">
        <v>1</v>
      </c>
      <c r="AT5789" t="s">
        <v>112</v>
      </c>
      <c r="AU5789">
        <v>20</v>
      </c>
    </row>
    <row r="5790" spans="1:47">
      <c r="A5790" t="s">
        <v>20041</v>
      </c>
      <c r="C5790">
        <v>310</v>
      </c>
      <c r="D5790" t="s">
        <v>20042</v>
      </c>
      <c r="E5790">
        <v>101</v>
      </c>
      <c r="F5790" t="s">
        <v>20000</v>
      </c>
      <c r="G5790" t="s">
        <v>1783</v>
      </c>
      <c r="H5790" t="s">
        <v>220</v>
      </c>
      <c r="I5790" t="s">
        <v>20043</v>
      </c>
      <c r="J5790">
        <v>0.18636</v>
      </c>
      <c r="K5790">
        <v>1</v>
      </c>
      <c r="L5790">
        <v>1</v>
      </c>
      <c r="M5790">
        <v>1</v>
      </c>
      <c r="N5790">
        <v>1</v>
      </c>
      <c r="O5790" t="s">
        <v>225</v>
      </c>
      <c r="P5790">
        <v>0</v>
      </c>
      <c r="Q5790">
        <v>1</v>
      </c>
      <c r="R5790">
        <v>900</v>
      </c>
      <c r="S5790" t="s">
        <v>223</v>
      </c>
      <c r="T5790">
        <v>900</v>
      </c>
      <c r="U5790" t="s">
        <v>20041</v>
      </c>
      <c r="V5790" t="s">
        <v>224</v>
      </c>
      <c r="W5790" t="s">
        <v>225</v>
      </c>
      <c r="X5790" t="s">
        <v>225</v>
      </c>
      <c r="Y5790">
        <v>900</v>
      </c>
      <c r="AB5790">
        <v>1</v>
      </c>
      <c r="AC5790">
        <v>1</v>
      </c>
      <c r="AD5790">
        <v>3</v>
      </c>
      <c r="AE5790">
        <v>1092</v>
      </c>
      <c r="AF5790">
        <v>1</v>
      </c>
      <c r="AQ5790">
        <v>1</v>
      </c>
      <c r="AR5790">
        <f t="shared" si="90"/>
        <v>4.6463999999999999</v>
      </c>
      <c r="AS5790">
        <v>1</v>
      </c>
      <c r="AT5790" t="s">
        <v>112</v>
      </c>
      <c r="AU5790">
        <v>20</v>
      </c>
    </row>
    <row r="5791" spans="1:47">
      <c r="A5791" t="s">
        <v>20044</v>
      </c>
      <c r="C5791">
        <v>310</v>
      </c>
      <c r="D5791" t="s">
        <v>20045</v>
      </c>
      <c r="E5791">
        <v>101</v>
      </c>
      <c r="F5791" t="s">
        <v>20046</v>
      </c>
      <c r="G5791" t="s">
        <v>1783</v>
      </c>
      <c r="H5791" t="s">
        <v>220</v>
      </c>
      <c r="I5791" t="s">
        <v>20047</v>
      </c>
      <c r="J5791">
        <v>0.27625</v>
      </c>
      <c r="K5791">
        <v>1</v>
      </c>
      <c r="L5791">
        <v>1</v>
      </c>
      <c r="M5791">
        <v>1</v>
      </c>
      <c r="N5791">
        <v>1</v>
      </c>
      <c r="O5791" t="s">
        <v>225</v>
      </c>
      <c r="P5791">
        <v>0</v>
      </c>
      <c r="Q5791">
        <v>1</v>
      </c>
      <c r="R5791">
        <v>4900</v>
      </c>
      <c r="S5791" t="s">
        <v>223</v>
      </c>
      <c r="T5791">
        <v>4900</v>
      </c>
      <c r="U5791" t="s">
        <v>20044</v>
      </c>
      <c r="V5791" t="s">
        <v>10030</v>
      </c>
      <c r="W5791" t="s">
        <v>225</v>
      </c>
      <c r="X5791" t="s">
        <v>225</v>
      </c>
      <c r="Y5791">
        <v>4900</v>
      </c>
      <c r="AB5791">
        <v>1</v>
      </c>
      <c r="AC5791">
        <v>1</v>
      </c>
      <c r="AD5791">
        <v>3</v>
      </c>
      <c r="AE5791">
        <v>1728</v>
      </c>
      <c r="AF5791">
        <v>2</v>
      </c>
      <c r="AQ5791">
        <v>1</v>
      </c>
      <c r="AR5791">
        <f t="shared" si="90"/>
        <v>4.6463999999999999</v>
      </c>
      <c r="AS5791">
        <v>1</v>
      </c>
      <c r="AT5791" t="s">
        <v>112</v>
      </c>
      <c r="AU5791">
        <v>20</v>
      </c>
    </row>
    <row r="5792" spans="1:47">
      <c r="A5792" t="s">
        <v>248</v>
      </c>
      <c r="C5792">
        <v>310</v>
      </c>
      <c r="E5792">
        <v>0</v>
      </c>
      <c r="J5792">
        <v>1.5699999999999999E-2</v>
      </c>
      <c r="K5792">
        <v>0</v>
      </c>
      <c r="L5792">
        <v>0</v>
      </c>
      <c r="M5792">
        <v>0</v>
      </c>
      <c r="N5792">
        <v>0</v>
      </c>
      <c r="P5792">
        <v>0</v>
      </c>
      <c r="Q5792">
        <v>0</v>
      </c>
      <c r="R5792">
        <v>0</v>
      </c>
      <c r="S5792" t="s">
        <v>249</v>
      </c>
      <c r="T5792">
        <v>0</v>
      </c>
      <c r="Y5792">
        <v>0</v>
      </c>
      <c r="AB5792">
        <v>0</v>
      </c>
      <c r="AC5792">
        <v>0</v>
      </c>
      <c r="AD5792">
        <v>0</v>
      </c>
      <c r="AE5792">
        <v>0</v>
      </c>
      <c r="AF5792">
        <v>0</v>
      </c>
      <c r="AQ5792">
        <v>0</v>
      </c>
      <c r="AR5792">
        <f t="shared" si="90"/>
        <v>0</v>
      </c>
      <c r="AS5792">
        <v>1</v>
      </c>
      <c r="AT5792" t="s">
        <v>112</v>
      </c>
      <c r="AU5792">
        <v>20</v>
      </c>
    </row>
    <row r="5793" spans="1:47">
      <c r="A5793" t="s">
        <v>20048</v>
      </c>
      <c r="C5793">
        <v>310</v>
      </c>
      <c r="D5793" t="s">
        <v>18921</v>
      </c>
      <c r="E5793">
        <v>132</v>
      </c>
      <c r="F5793" t="s">
        <v>20049</v>
      </c>
      <c r="G5793" t="s">
        <v>1783</v>
      </c>
      <c r="H5793" t="s">
        <v>260</v>
      </c>
      <c r="I5793" t="s">
        <v>20050</v>
      </c>
      <c r="J5793">
        <v>6.2394699999999998</v>
      </c>
      <c r="K5793">
        <v>0</v>
      </c>
      <c r="L5793">
        <v>0</v>
      </c>
      <c r="M5793">
        <v>0</v>
      </c>
      <c r="N5793">
        <v>0</v>
      </c>
      <c r="P5793">
        <v>0</v>
      </c>
      <c r="Q5793">
        <v>0</v>
      </c>
      <c r="R5793">
        <v>0</v>
      </c>
      <c r="S5793" t="s">
        <v>223</v>
      </c>
      <c r="T5793">
        <v>0</v>
      </c>
      <c r="U5793" t="s">
        <v>20048</v>
      </c>
      <c r="Y5793">
        <v>0</v>
      </c>
      <c r="AB5793">
        <v>0</v>
      </c>
      <c r="AC5793">
        <v>0</v>
      </c>
      <c r="AD5793">
        <v>0</v>
      </c>
      <c r="AE5793">
        <v>0</v>
      </c>
      <c r="AF5793">
        <v>0</v>
      </c>
      <c r="AQ5793">
        <v>1</v>
      </c>
      <c r="AR5793">
        <f t="shared" si="90"/>
        <v>0</v>
      </c>
      <c r="AS5793">
        <v>1</v>
      </c>
      <c r="AT5793" t="s">
        <v>112</v>
      </c>
      <c r="AU5793">
        <v>20</v>
      </c>
    </row>
    <row r="5794" spans="1:47">
      <c r="A5794" t="s">
        <v>248</v>
      </c>
      <c r="C5794">
        <v>310</v>
      </c>
      <c r="E5794">
        <v>0</v>
      </c>
      <c r="J5794">
        <v>7.3899999999999999E-3</v>
      </c>
      <c r="K5794">
        <v>0</v>
      </c>
      <c r="L5794">
        <v>0</v>
      </c>
      <c r="M5794">
        <v>0</v>
      </c>
      <c r="N5794">
        <v>0</v>
      </c>
      <c r="P5794">
        <v>0</v>
      </c>
      <c r="Q5794">
        <v>0</v>
      </c>
      <c r="R5794">
        <v>0</v>
      </c>
      <c r="S5794" t="s">
        <v>249</v>
      </c>
      <c r="T5794">
        <v>0</v>
      </c>
      <c r="Y5794">
        <v>0</v>
      </c>
      <c r="AB5794">
        <v>0</v>
      </c>
      <c r="AC5794">
        <v>0</v>
      </c>
      <c r="AD5794">
        <v>0</v>
      </c>
      <c r="AE5794">
        <v>0</v>
      </c>
      <c r="AF5794">
        <v>0</v>
      </c>
      <c r="AQ5794">
        <v>0</v>
      </c>
      <c r="AR5794">
        <f t="shared" si="90"/>
        <v>0</v>
      </c>
      <c r="AS5794">
        <v>1</v>
      </c>
      <c r="AT5794" t="s">
        <v>112</v>
      </c>
      <c r="AU5794">
        <v>20</v>
      </c>
    </row>
    <row r="5795" spans="1:47">
      <c r="A5795" t="s">
        <v>20051</v>
      </c>
      <c r="C5795">
        <v>310</v>
      </c>
      <c r="D5795" t="s">
        <v>20052</v>
      </c>
      <c r="E5795">
        <v>101</v>
      </c>
      <c r="F5795" t="s">
        <v>20053</v>
      </c>
      <c r="G5795" t="s">
        <v>1783</v>
      </c>
      <c r="H5795" t="s">
        <v>220</v>
      </c>
      <c r="I5795" t="s">
        <v>20054</v>
      </c>
      <c r="J5795">
        <v>0.28421999999999997</v>
      </c>
      <c r="K5795">
        <v>1</v>
      </c>
      <c r="L5795">
        <v>1</v>
      </c>
      <c r="M5795">
        <v>1</v>
      </c>
      <c r="N5795">
        <v>1</v>
      </c>
      <c r="O5795" t="s">
        <v>225</v>
      </c>
      <c r="P5795">
        <v>0</v>
      </c>
      <c r="Q5795">
        <v>1</v>
      </c>
      <c r="R5795">
        <v>6600</v>
      </c>
      <c r="S5795" t="s">
        <v>223</v>
      </c>
      <c r="T5795">
        <v>6600</v>
      </c>
      <c r="U5795" t="s">
        <v>20051</v>
      </c>
      <c r="V5795" t="s">
        <v>10030</v>
      </c>
      <c r="W5795" t="s">
        <v>225</v>
      </c>
      <c r="X5795" t="s">
        <v>225</v>
      </c>
      <c r="Y5795">
        <v>6600</v>
      </c>
      <c r="AB5795">
        <v>1</v>
      </c>
      <c r="AC5795">
        <v>1</v>
      </c>
      <c r="AD5795">
        <v>3</v>
      </c>
      <c r="AE5795">
        <v>1900</v>
      </c>
      <c r="AF5795">
        <v>1.75</v>
      </c>
      <c r="AQ5795">
        <v>2</v>
      </c>
      <c r="AR5795">
        <f t="shared" si="90"/>
        <v>4.6463999999999999</v>
      </c>
      <c r="AS5795">
        <v>1</v>
      </c>
      <c r="AT5795" t="s">
        <v>112</v>
      </c>
      <c r="AU5795">
        <v>20</v>
      </c>
    </row>
    <row r="5796" spans="1:47">
      <c r="A5796" t="s">
        <v>20055</v>
      </c>
      <c r="C5796">
        <v>310</v>
      </c>
      <c r="D5796" t="s">
        <v>20056</v>
      </c>
      <c r="E5796">
        <v>101</v>
      </c>
      <c r="F5796" t="s">
        <v>20057</v>
      </c>
      <c r="G5796" t="s">
        <v>1783</v>
      </c>
      <c r="H5796" t="s">
        <v>220</v>
      </c>
      <c r="I5796" t="s">
        <v>20058</v>
      </c>
      <c r="J5796">
        <v>0.22539999999999999</v>
      </c>
      <c r="K5796">
        <v>1</v>
      </c>
      <c r="L5796">
        <v>1</v>
      </c>
      <c r="M5796">
        <v>1</v>
      </c>
      <c r="N5796">
        <v>1</v>
      </c>
      <c r="O5796" t="s">
        <v>225</v>
      </c>
      <c r="P5796">
        <v>0</v>
      </c>
      <c r="Q5796">
        <v>1</v>
      </c>
      <c r="R5796">
        <v>6400</v>
      </c>
      <c r="S5796" t="s">
        <v>223</v>
      </c>
      <c r="T5796">
        <v>6400</v>
      </c>
      <c r="U5796" t="s">
        <v>20055</v>
      </c>
      <c r="V5796" t="s">
        <v>224</v>
      </c>
      <c r="W5796" t="s">
        <v>225</v>
      </c>
      <c r="X5796" t="s">
        <v>225</v>
      </c>
      <c r="Y5796">
        <v>6400</v>
      </c>
      <c r="AB5796">
        <v>1</v>
      </c>
      <c r="AC5796">
        <v>1</v>
      </c>
      <c r="AD5796">
        <v>3</v>
      </c>
      <c r="AE5796">
        <v>768</v>
      </c>
      <c r="AF5796">
        <v>1</v>
      </c>
      <c r="AQ5796">
        <v>1</v>
      </c>
      <c r="AR5796">
        <f t="shared" si="90"/>
        <v>4.6463999999999999</v>
      </c>
      <c r="AS5796">
        <v>1</v>
      </c>
      <c r="AT5796" t="s">
        <v>112</v>
      </c>
      <c r="AU5796">
        <v>20</v>
      </c>
    </row>
    <row r="5797" spans="1:47">
      <c r="A5797" t="s">
        <v>20059</v>
      </c>
      <c r="C5797">
        <v>310</v>
      </c>
      <c r="D5797" t="s">
        <v>20060</v>
      </c>
      <c r="E5797">
        <v>132</v>
      </c>
      <c r="F5797" t="s">
        <v>19154</v>
      </c>
      <c r="G5797" t="s">
        <v>1783</v>
      </c>
      <c r="H5797" t="s">
        <v>260</v>
      </c>
      <c r="I5797" t="s">
        <v>20062</v>
      </c>
      <c r="J5797">
        <v>0.15701000000000001</v>
      </c>
      <c r="K5797">
        <v>0</v>
      </c>
      <c r="L5797">
        <v>0</v>
      </c>
      <c r="M5797">
        <v>0</v>
      </c>
      <c r="N5797">
        <v>0</v>
      </c>
      <c r="P5797">
        <v>0</v>
      </c>
      <c r="Q5797">
        <v>0</v>
      </c>
      <c r="R5797">
        <v>0</v>
      </c>
      <c r="S5797" t="s">
        <v>223</v>
      </c>
      <c r="T5797">
        <v>0</v>
      </c>
      <c r="U5797" t="s">
        <v>20059</v>
      </c>
      <c r="Y5797">
        <v>0</v>
      </c>
      <c r="AB5797">
        <v>0</v>
      </c>
      <c r="AC5797">
        <v>0</v>
      </c>
      <c r="AD5797">
        <v>0</v>
      </c>
      <c r="AE5797">
        <v>0</v>
      </c>
      <c r="AF5797">
        <v>0</v>
      </c>
      <c r="AQ5797">
        <v>1</v>
      </c>
      <c r="AR5797">
        <f t="shared" si="90"/>
        <v>0</v>
      </c>
      <c r="AS5797">
        <v>1</v>
      </c>
      <c r="AT5797" t="s">
        <v>112</v>
      </c>
      <c r="AU5797">
        <v>20</v>
      </c>
    </row>
    <row r="5798" spans="1:47">
      <c r="A5798" t="s">
        <v>20063</v>
      </c>
      <c r="C5798">
        <v>310</v>
      </c>
      <c r="D5798" t="s">
        <v>20064</v>
      </c>
      <c r="E5798">
        <v>101</v>
      </c>
      <c r="F5798" t="s">
        <v>20065</v>
      </c>
      <c r="G5798" t="s">
        <v>1783</v>
      </c>
      <c r="H5798" t="s">
        <v>220</v>
      </c>
      <c r="I5798" t="s">
        <v>20066</v>
      </c>
      <c r="J5798">
        <v>0.22600999999999999</v>
      </c>
      <c r="K5798">
        <v>1</v>
      </c>
      <c r="L5798">
        <v>1</v>
      </c>
      <c r="M5798">
        <v>1</v>
      </c>
      <c r="N5798">
        <v>1</v>
      </c>
      <c r="O5798" t="s">
        <v>225</v>
      </c>
      <c r="P5798">
        <v>0</v>
      </c>
      <c r="Q5798">
        <v>1</v>
      </c>
      <c r="R5798">
        <v>9000</v>
      </c>
      <c r="S5798" t="s">
        <v>223</v>
      </c>
      <c r="T5798">
        <v>9000</v>
      </c>
      <c r="U5798" t="s">
        <v>20063</v>
      </c>
      <c r="V5798" t="s">
        <v>10030</v>
      </c>
      <c r="W5798" t="s">
        <v>225</v>
      </c>
      <c r="X5798" t="s">
        <v>225</v>
      </c>
      <c r="Y5798">
        <v>9000</v>
      </c>
      <c r="AB5798">
        <v>1</v>
      </c>
      <c r="AC5798">
        <v>1</v>
      </c>
      <c r="AD5798">
        <v>2</v>
      </c>
      <c r="AE5798">
        <v>1232</v>
      </c>
      <c r="AF5798">
        <v>1</v>
      </c>
      <c r="AQ5798">
        <v>1</v>
      </c>
      <c r="AR5798">
        <f t="shared" si="90"/>
        <v>4.6463999999999999</v>
      </c>
      <c r="AS5798">
        <v>1</v>
      </c>
      <c r="AT5798" t="s">
        <v>112</v>
      </c>
      <c r="AU5798">
        <v>20</v>
      </c>
    </row>
    <row r="5799" spans="1:47">
      <c r="A5799" t="s">
        <v>20067</v>
      </c>
      <c r="C5799">
        <v>310</v>
      </c>
      <c r="D5799" t="s">
        <v>20068</v>
      </c>
      <c r="E5799">
        <v>132</v>
      </c>
      <c r="F5799" t="s">
        <v>20069</v>
      </c>
      <c r="G5799" t="s">
        <v>1783</v>
      </c>
      <c r="H5799" t="s">
        <v>260</v>
      </c>
      <c r="I5799" t="s">
        <v>20070</v>
      </c>
      <c r="J5799">
        <v>0.17674999999999999</v>
      </c>
      <c r="K5799">
        <v>0</v>
      </c>
      <c r="L5799">
        <v>0</v>
      </c>
      <c r="M5799">
        <v>0</v>
      </c>
      <c r="N5799">
        <v>0</v>
      </c>
      <c r="P5799">
        <v>0</v>
      </c>
      <c r="Q5799">
        <v>0</v>
      </c>
      <c r="R5799">
        <v>0</v>
      </c>
      <c r="S5799" t="s">
        <v>223</v>
      </c>
      <c r="T5799">
        <v>0</v>
      </c>
      <c r="U5799" t="s">
        <v>20067</v>
      </c>
      <c r="Y5799">
        <v>0</v>
      </c>
      <c r="AB5799">
        <v>0</v>
      </c>
      <c r="AC5799">
        <v>0</v>
      </c>
      <c r="AD5799">
        <v>0</v>
      </c>
      <c r="AE5799">
        <v>0</v>
      </c>
      <c r="AF5799">
        <v>0</v>
      </c>
      <c r="AQ5799">
        <v>1</v>
      </c>
      <c r="AR5799">
        <f t="shared" si="90"/>
        <v>0</v>
      </c>
      <c r="AS5799">
        <v>1</v>
      </c>
      <c r="AT5799" t="s">
        <v>112</v>
      </c>
      <c r="AU5799">
        <v>20</v>
      </c>
    </row>
    <row r="5800" spans="1:47">
      <c r="A5800" t="s">
        <v>20071</v>
      </c>
      <c r="C5800">
        <v>310</v>
      </c>
      <c r="D5800" t="s">
        <v>20072</v>
      </c>
      <c r="E5800">
        <v>101</v>
      </c>
      <c r="F5800" t="s">
        <v>20073</v>
      </c>
      <c r="G5800" t="s">
        <v>1783</v>
      </c>
      <c r="H5800" t="s">
        <v>220</v>
      </c>
      <c r="I5800" t="s">
        <v>20074</v>
      </c>
      <c r="J5800">
        <v>2.3565</v>
      </c>
      <c r="K5800">
        <v>1</v>
      </c>
      <c r="L5800">
        <v>1</v>
      </c>
      <c r="M5800">
        <v>1</v>
      </c>
      <c r="N5800">
        <v>1</v>
      </c>
      <c r="O5800" t="s">
        <v>225</v>
      </c>
      <c r="P5800">
        <v>0</v>
      </c>
      <c r="Q5800">
        <v>1</v>
      </c>
      <c r="R5800">
        <v>18300</v>
      </c>
      <c r="S5800" t="s">
        <v>223</v>
      </c>
      <c r="T5800">
        <v>18300</v>
      </c>
      <c r="U5800" t="s">
        <v>20071</v>
      </c>
      <c r="V5800" t="s">
        <v>455</v>
      </c>
      <c r="W5800" t="s">
        <v>225</v>
      </c>
      <c r="X5800" t="s">
        <v>225</v>
      </c>
      <c r="Y5800">
        <v>18300</v>
      </c>
      <c r="AB5800">
        <v>1</v>
      </c>
      <c r="AC5800">
        <v>1</v>
      </c>
      <c r="AD5800">
        <v>3</v>
      </c>
      <c r="AE5800">
        <v>1872</v>
      </c>
      <c r="AF5800">
        <v>2</v>
      </c>
      <c r="AQ5800">
        <v>1</v>
      </c>
      <c r="AR5800">
        <f t="shared" si="90"/>
        <v>4.6463999999999999</v>
      </c>
      <c r="AS5800">
        <v>1</v>
      </c>
      <c r="AT5800" t="s">
        <v>112</v>
      </c>
      <c r="AU5800">
        <v>20</v>
      </c>
    </row>
    <row r="5801" spans="1:47">
      <c r="A5801" t="s">
        <v>20075</v>
      </c>
      <c r="C5801">
        <v>310</v>
      </c>
      <c r="D5801" t="s">
        <v>20076</v>
      </c>
      <c r="E5801">
        <v>101</v>
      </c>
      <c r="F5801" t="s">
        <v>20077</v>
      </c>
      <c r="G5801" t="s">
        <v>1783</v>
      </c>
      <c r="H5801" t="s">
        <v>220</v>
      </c>
      <c r="I5801" t="s">
        <v>20078</v>
      </c>
      <c r="J5801">
        <v>0.1822</v>
      </c>
      <c r="K5801">
        <v>1</v>
      </c>
      <c r="L5801">
        <v>1</v>
      </c>
      <c r="M5801">
        <v>1</v>
      </c>
      <c r="N5801">
        <v>1</v>
      </c>
      <c r="O5801" t="s">
        <v>225</v>
      </c>
      <c r="P5801">
        <v>0</v>
      </c>
      <c r="Q5801">
        <v>1</v>
      </c>
      <c r="R5801">
        <v>12000</v>
      </c>
      <c r="S5801" t="s">
        <v>223</v>
      </c>
      <c r="T5801">
        <v>12000</v>
      </c>
      <c r="U5801" t="s">
        <v>20075</v>
      </c>
      <c r="V5801" t="s">
        <v>455</v>
      </c>
      <c r="W5801" t="s">
        <v>225</v>
      </c>
      <c r="X5801" t="s">
        <v>225</v>
      </c>
      <c r="Y5801">
        <v>12000</v>
      </c>
      <c r="AB5801">
        <v>1</v>
      </c>
      <c r="AC5801">
        <v>1</v>
      </c>
      <c r="AD5801">
        <v>3</v>
      </c>
      <c r="AE5801">
        <v>1504</v>
      </c>
      <c r="AF5801">
        <v>2</v>
      </c>
      <c r="AQ5801">
        <v>1</v>
      </c>
      <c r="AR5801">
        <f t="shared" si="90"/>
        <v>4.6463999999999999</v>
      </c>
      <c r="AS5801">
        <v>1</v>
      </c>
      <c r="AT5801" t="s">
        <v>112</v>
      </c>
      <c r="AU5801">
        <v>20</v>
      </c>
    </row>
    <row r="5802" spans="1:47">
      <c r="A5802" t="s">
        <v>20079</v>
      </c>
      <c r="C5802">
        <v>310</v>
      </c>
      <c r="D5802" t="s">
        <v>20080</v>
      </c>
      <c r="E5802">
        <v>101</v>
      </c>
      <c r="F5802" t="s">
        <v>20081</v>
      </c>
      <c r="G5802" t="s">
        <v>324</v>
      </c>
      <c r="H5802" t="s">
        <v>220</v>
      </c>
      <c r="I5802" t="s">
        <v>20082</v>
      </c>
      <c r="J5802">
        <v>1.3910100000000001</v>
      </c>
      <c r="K5802">
        <v>1</v>
      </c>
      <c r="L5802">
        <v>1</v>
      </c>
      <c r="M5802">
        <v>1</v>
      </c>
      <c r="N5802">
        <v>1</v>
      </c>
      <c r="O5802" t="s">
        <v>225</v>
      </c>
      <c r="P5802">
        <v>0</v>
      </c>
      <c r="Q5802">
        <v>1</v>
      </c>
      <c r="R5802">
        <v>7000</v>
      </c>
      <c r="S5802" t="s">
        <v>243</v>
      </c>
      <c r="T5802">
        <v>7000</v>
      </c>
      <c r="U5802" t="s">
        <v>20079</v>
      </c>
      <c r="V5802" t="s">
        <v>455</v>
      </c>
      <c r="W5802" t="s">
        <v>225</v>
      </c>
      <c r="X5802" t="s">
        <v>225</v>
      </c>
      <c r="Y5802">
        <v>7000</v>
      </c>
      <c r="AB5802">
        <v>1</v>
      </c>
      <c r="AC5802">
        <v>1</v>
      </c>
      <c r="AD5802">
        <v>3</v>
      </c>
      <c r="AE5802">
        <v>1148</v>
      </c>
      <c r="AF5802">
        <v>1</v>
      </c>
      <c r="AQ5802">
        <v>3</v>
      </c>
      <c r="AR5802">
        <f t="shared" si="90"/>
        <v>2.42</v>
      </c>
      <c r="AS5802">
        <v>1</v>
      </c>
      <c r="AT5802" t="s">
        <v>126</v>
      </c>
      <c r="AU5802">
        <v>34</v>
      </c>
    </row>
    <row r="5803" spans="1:47">
      <c r="A5803" t="s">
        <v>20083</v>
      </c>
      <c r="C5803">
        <v>310</v>
      </c>
      <c r="D5803" t="s">
        <v>20084</v>
      </c>
      <c r="E5803">
        <v>101</v>
      </c>
      <c r="F5803" t="s">
        <v>20085</v>
      </c>
      <c r="G5803" t="s">
        <v>1783</v>
      </c>
      <c r="H5803" t="s">
        <v>220</v>
      </c>
      <c r="I5803" t="s">
        <v>20086</v>
      </c>
      <c r="J5803">
        <v>0.26185999999999998</v>
      </c>
      <c r="K5803">
        <v>1</v>
      </c>
      <c r="L5803">
        <v>1</v>
      </c>
      <c r="M5803">
        <v>1</v>
      </c>
      <c r="N5803">
        <v>1</v>
      </c>
      <c r="O5803" t="s">
        <v>225</v>
      </c>
      <c r="P5803">
        <v>0</v>
      </c>
      <c r="Q5803">
        <v>1</v>
      </c>
      <c r="R5803">
        <v>9500</v>
      </c>
      <c r="S5803" t="s">
        <v>223</v>
      </c>
      <c r="T5803">
        <v>9500</v>
      </c>
      <c r="U5803" t="s">
        <v>20083</v>
      </c>
      <c r="X5803" t="s">
        <v>225</v>
      </c>
      <c r="Y5803">
        <v>9500</v>
      </c>
      <c r="AB5803">
        <v>1</v>
      </c>
      <c r="AC5803">
        <v>1</v>
      </c>
      <c r="AD5803">
        <v>3</v>
      </c>
      <c r="AE5803">
        <v>1248</v>
      </c>
      <c r="AF5803">
        <v>2</v>
      </c>
      <c r="AQ5803">
        <v>1</v>
      </c>
      <c r="AR5803">
        <f t="shared" si="90"/>
        <v>4.6463999999999999</v>
      </c>
      <c r="AS5803">
        <v>1</v>
      </c>
      <c r="AT5803" t="s">
        <v>112</v>
      </c>
      <c r="AU5803">
        <v>20</v>
      </c>
    </row>
    <row r="5804" spans="1:47">
      <c r="A5804" t="s">
        <v>20087</v>
      </c>
      <c r="C5804">
        <v>310</v>
      </c>
      <c r="D5804" t="s">
        <v>20088</v>
      </c>
      <c r="E5804">
        <v>101</v>
      </c>
      <c r="F5804" t="s">
        <v>20089</v>
      </c>
      <c r="G5804" t="s">
        <v>1783</v>
      </c>
      <c r="H5804" t="s">
        <v>220</v>
      </c>
      <c r="I5804" t="s">
        <v>20090</v>
      </c>
      <c r="J5804">
        <v>0.16894999999999999</v>
      </c>
      <c r="K5804">
        <v>1</v>
      </c>
      <c r="L5804">
        <v>1</v>
      </c>
      <c r="M5804">
        <v>1</v>
      </c>
      <c r="N5804">
        <v>1</v>
      </c>
      <c r="O5804" t="s">
        <v>225</v>
      </c>
      <c r="P5804">
        <v>0</v>
      </c>
      <c r="Q5804">
        <v>1</v>
      </c>
      <c r="R5804">
        <v>2400</v>
      </c>
      <c r="S5804" t="s">
        <v>223</v>
      </c>
      <c r="T5804">
        <v>2400</v>
      </c>
      <c r="U5804" t="s">
        <v>20087</v>
      </c>
      <c r="V5804" t="s">
        <v>10030</v>
      </c>
      <c r="W5804" t="s">
        <v>225</v>
      </c>
      <c r="X5804" t="s">
        <v>225</v>
      </c>
      <c r="Y5804">
        <v>2400</v>
      </c>
      <c r="AB5804">
        <v>1</v>
      </c>
      <c r="AC5804">
        <v>1</v>
      </c>
      <c r="AD5804">
        <v>3</v>
      </c>
      <c r="AE5804">
        <v>912</v>
      </c>
      <c r="AF5804">
        <v>1</v>
      </c>
      <c r="AQ5804">
        <v>1</v>
      </c>
      <c r="AR5804">
        <f t="shared" si="90"/>
        <v>4.6463999999999999</v>
      </c>
      <c r="AS5804">
        <v>1</v>
      </c>
      <c r="AT5804" t="s">
        <v>112</v>
      </c>
      <c r="AU5804">
        <v>20</v>
      </c>
    </row>
    <row r="5805" spans="1:47">
      <c r="A5805" t="s">
        <v>248</v>
      </c>
      <c r="C5805">
        <v>310</v>
      </c>
      <c r="E5805">
        <v>0</v>
      </c>
      <c r="J5805">
        <v>3.0290000000000001E-2</v>
      </c>
      <c r="K5805">
        <v>0</v>
      </c>
      <c r="L5805">
        <v>0</v>
      </c>
      <c r="M5805">
        <v>0</v>
      </c>
      <c r="N5805">
        <v>0</v>
      </c>
      <c r="P5805">
        <v>0</v>
      </c>
      <c r="Q5805">
        <v>0</v>
      </c>
      <c r="R5805">
        <v>0</v>
      </c>
      <c r="S5805" t="s">
        <v>249</v>
      </c>
      <c r="T5805">
        <v>0</v>
      </c>
      <c r="Y5805">
        <v>0</v>
      </c>
      <c r="AB5805">
        <v>0</v>
      </c>
      <c r="AC5805">
        <v>0</v>
      </c>
      <c r="AD5805">
        <v>0</v>
      </c>
      <c r="AE5805">
        <v>0</v>
      </c>
      <c r="AF5805">
        <v>0</v>
      </c>
      <c r="AQ5805">
        <v>0</v>
      </c>
      <c r="AR5805">
        <f t="shared" si="90"/>
        <v>0</v>
      </c>
      <c r="AS5805">
        <v>1</v>
      </c>
      <c r="AT5805" t="s">
        <v>112</v>
      </c>
      <c r="AU5805">
        <v>20</v>
      </c>
    </row>
    <row r="5806" spans="1:47">
      <c r="A5806" t="s">
        <v>20091</v>
      </c>
      <c r="C5806">
        <v>310</v>
      </c>
      <c r="D5806" t="s">
        <v>20092</v>
      </c>
      <c r="E5806">
        <v>131</v>
      </c>
      <c r="F5806" t="s">
        <v>20093</v>
      </c>
      <c r="G5806" t="s">
        <v>1783</v>
      </c>
      <c r="H5806" t="s">
        <v>407</v>
      </c>
      <c r="I5806" t="s">
        <v>20094</v>
      </c>
      <c r="J5806">
        <v>0.14835000000000001</v>
      </c>
      <c r="K5806">
        <v>0</v>
      </c>
      <c r="L5806">
        <v>0</v>
      </c>
      <c r="M5806">
        <v>0</v>
      </c>
      <c r="N5806">
        <v>0</v>
      </c>
      <c r="P5806">
        <v>0</v>
      </c>
      <c r="Q5806">
        <v>0</v>
      </c>
      <c r="R5806">
        <v>0</v>
      </c>
      <c r="S5806" t="s">
        <v>223</v>
      </c>
      <c r="T5806">
        <v>0</v>
      </c>
      <c r="U5806" t="s">
        <v>20091</v>
      </c>
      <c r="Y5806">
        <v>0</v>
      </c>
      <c r="AB5806">
        <v>0</v>
      </c>
      <c r="AC5806">
        <v>0</v>
      </c>
      <c r="AD5806">
        <v>0</v>
      </c>
      <c r="AE5806">
        <v>0</v>
      </c>
      <c r="AF5806">
        <v>0</v>
      </c>
      <c r="AQ5806">
        <v>1</v>
      </c>
      <c r="AR5806">
        <f t="shared" si="90"/>
        <v>0</v>
      </c>
      <c r="AS5806">
        <v>1</v>
      </c>
      <c r="AT5806" t="s">
        <v>112</v>
      </c>
      <c r="AU5806">
        <v>20</v>
      </c>
    </row>
    <row r="5807" spans="1:47">
      <c r="A5807" t="s">
        <v>20095</v>
      </c>
      <c r="C5807">
        <v>310</v>
      </c>
      <c r="D5807" t="s">
        <v>20096</v>
      </c>
      <c r="E5807">
        <v>101</v>
      </c>
      <c r="F5807" t="s">
        <v>20069</v>
      </c>
      <c r="G5807" t="s">
        <v>1783</v>
      </c>
      <c r="H5807" t="s">
        <v>220</v>
      </c>
      <c r="I5807" t="s">
        <v>20097</v>
      </c>
      <c r="J5807">
        <v>0.14729</v>
      </c>
      <c r="K5807">
        <v>1</v>
      </c>
      <c r="L5807">
        <v>1</v>
      </c>
      <c r="M5807">
        <v>1</v>
      </c>
      <c r="N5807">
        <v>1</v>
      </c>
      <c r="O5807" t="s">
        <v>225</v>
      </c>
      <c r="P5807">
        <v>0</v>
      </c>
      <c r="Q5807">
        <v>1</v>
      </c>
      <c r="R5807">
        <v>600</v>
      </c>
      <c r="S5807" t="s">
        <v>223</v>
      </c>
      <c r="T5807">
        <v>600</v>
      </c>
      <c r="U5807" t="s">
        <v>20095</v>
      </c>
      <c r="V5807" t="s">
        <v>224</v>
      </c>
      <c r="W5807" t="s">
        <v>225</v>
      </c>
      <c r="X5807" t="s">
        <v>225</v>
      </c>
      <c r="Y5807">
        <v>600</v>
      </c>
      <c r="AB5807">
        <v>1</v>
      </c>
      <c r="AC5807">
        <v>1</v>
      </c>
      <c r="AD5807">
        <v>2</v>
      </c>
      <c r="AE5807">
        <v>560</v>
      </c>
      <c r="AF5807">
        <v>1</v>
      </c>
      <c r="AQ5807">
        <v>1</v>
      </c>
      <c r="AR5807">
        <f t="shared" si="90"/>
        <v>4.6463999999999999</v>
      </c>
      <c r="AS5807">
        <v>1</v>
      </c>
      <c r="AT5807" t="s">
        <v>112</v>
      </c>
      <c r="AU5807">
        <v>20</v>
      </c>
    </row>
    <row r="5808" spans="1:47">
      <c r="A5808" t="s">
        <v>20098</v>
      </c>
      <c r="C5808">
        <v>310</v>
      </c>
      <c r="D5808" t="s">
        <v>20099</v>
      </c>
      <c r="E5808">
        <v>132</v>
      </c>
      <c r="F5808" t="s">
        <v>20061</v>
      </c>
      <c r="G5808" t="s">
        <v>1783</v>
      </c>
      <c r="H5808" t="s">
        <v>260</v>
      </c>
      <c r="I5808" t="s">
        <v>20100</v>
      </c>
      <c r="J5808">
        <v>0.1714</v>
      </c>
      <c r="K5808">
        <v>0</v>
      </c>
      <c r="L5808">
        <v>0</v>
      </c>
      <c r="M5808">
        <v>0</v>
      </c>
      <c r="N5808">
        <v>0</v>
      </c>
      <c r="P5808">
        <v>0</v>
      </c>
      <c r="Q5808">
        <v>0</v>
      </c>
      <c r="R5808">
        <v>0</v>
      </c>
      <c r="S5808" t="s">
        <v>223</v>
      </c>
      <c r="T5808">
        <v>0</v>
      </c>
      <c r="U5808" t="s">
        <v>20098</v>
      </c>
      <c r="Y5808">
        <v>0</v>
      </c>
      <c r="AB5808">
        <v>0</v>
      </c>
      <c r="AC5808">
        <v>0</v>
      </c>
      <c r="AD5808">
        <v>0</v>
      </c>
      <c r="AE5808">
        <v>0</v>
      </c>
      <c r="AF5808">
        <v>0</v>
      </c>
      <c r="AQ5808">
        <v>1</v>
      </c>
      <c r="AR5808">
        <f t="shared" si="90"/>
        <v>0</v>
      </c>
      <c r="AS5808">
        <v>1</v>
      </c>
      <c r="AT5808" t="s">
        <v>112</v>
      </c>
      <c r="AU5808">
        <v>20</v>
      </c>
    </row>
    <row r="5809" spans="1:47">
      <c r="A5809" t="s">
        <v>20101</v>
      </c>
      <c r="C5809">
        <v>310</v>
      </c>
      <c r="D5809" t="s">
        <v>20102</v>
      </c>
      <c r="E5809">
        <v>101</v>
      </c>
      <c r="F5809" t="s">
        <v>20103</v>
      </c>
      <c r="G5809" t="s">
        <v>1783</v>
      </c>
      <c r="H5809" t="s">
        <v>220</v>
      </c>
      <c r="I5809" t="s">
        <v>20104</v>
      </c>
      <c r="J5809">
        <v>0.23619000000000001</v>
      </c>
      <c r="K5809">
        <v>1</v>
      </c>
      <c r="L5809">
        <v>1</v>
      </c>
      <c r="M5809">
        <v>1</v>
      </c>
      <c r="N5809">
        <v>1</v>
      </c>
      <c r="O5809" t="s">
        <v>225</v>
      </c>
      <c r="P5809">
        <v>0</v>
      </c>
      <c r="Q5809">
        <v>1</v>
      </c>
      <c r="R5809">
        <v>2700</v>
      </c>
      <c r="S5809" t="s">
        <v>223</v>
      </c>
      <c r="T5809">
        <v>2700</v>
      </c>
      <c r="U5809" t="s">
        <v>20101</v>
      </c>
      <c r="V5809" t="s">
        <v>224</v>
      </c>
      <c r="W5809" t="s">
        <v>225</v>
      </c>
      <c r="X5809" t="s">
        <v>225</v>
      </c>
      <c r="Y5809">
        <v>2700</v>
      </c>
      <c r="AB5809">
        <v>1</v>
      </c>
      <c r="AC5809">
        <v>1</v>
      </c>
      <c r="AD5809">
        <v>3</v>
      </c>
      <c r="AE5809">
        <v>1088</v>
      </c>
      <c r="AF5809">
        <v>1</v>
      </c>
      <c r="AQ5809">
        <v>1</v>
      </c>
      <c r="AR5809">
        <f t="shared" si="90"/>
        <v>4.6463999999999999</v>
      </c>
      <c r="AS5809">
        <v>1</v>
      </c>
      <c r="AT5809" t="s">
        <v>112</v>
      </c>
      <c r="AU5809">
        <v>20</v>
      </c>
    </row>
    <row r="5810" spans="1:47">
      <c r="A5810" t="s">
        <v>20105</v>
      </c>
      <c r="C5810">
        <v>310</v>
      </c>
      <c r="D5810" t="s">
        <v>20106</v>
      </c>
      <c r="E5810">
        <v>440</v>
      </c>
      <c r="F5810" t="s">
        <v>19993</v>
      </c>
      <c r="G5810" t="s">
        <v>19058</v>
      </c>
      <c r="H5810" t="s">
        <v>19059</v>
      </c>
      <c r="I5810" t="s">
        <v>20107</v>
      </c>
      <c r="J5810">
        <v>6.5593399999999997</v>
      </c>
      <c r="K5810">
        <v>0</v>
      </c>
      <c r="L5810">
        <v>0</v>
      </c>
      <c r="M5810">
        <v>0</v>
      </c>
      <c r="N5810">
        <v>0</v>
      </c>
      <c r="P5810">
        <v>0</v>
      </c>
      <c r="Q5810">
        <v>0</v>
      </c>
      <c r="R5810">
        <v>0</v>
      </c>
      <c r="S5810" t="s">
        <v>223</v>
      </c>
      <c r="T5810">
        <v>0</v>
      </c>
      <c r="U5810" t="s">
        <v>20105</v>
      </c>
      <c r="Y5810">
        <v>0</v>
      </c>
      <c r="AB5810">
        <v>0</v>
      </c>
      <c r="AC5810">
        <v>0</v>
      </c>
      <c r="AD5810">
        <v>0</v>
      </c>
      <c r="AE5810">
        <v>0</v>
      </c>
      <c r="AF5810">
        <v>0</v>
      </c>
      <c r="AQ5810">
        <v>0</v>
      </c>
      <c r="AR5810">
        <f t="shared" si="90"/>
        <v>0</v>
      </c>
      <c r="AS5810">
        <v>1</v>
      </c>
      <c r="AT5810" t="s">
        <v>134</v>
      </c>
      <c r="AU5810">
        <v>43</v>
      </c>
    </row>
    <row r="5811" spans="1:47">
      <c r="A5811" t="s">
        <v>20108</v>
      </c>
      <c r="C5811">
        <v>310</v>
      </c>
      <c r="D5811" t="s">
        <v>20109</v>
      </c>
      <c r="E5811">
        <v>132</v>
      </c>
      <c r="F5811" t="s">
        <v>19154</v>
      </c>
      <c r="G5811" t="s">
        <v>1783</v>
      </c>
      <c r="H5811" t="s">
        <v>260</v>
      </c>
      <c r="I5811" t="s">
        <v>20110</v>
      </c>
      <c r="J5811">
        <v>0.14643999999999999</v>
      </c>
      <c r="K5811">
        <v>0</v>
      </c>
      <c r="L5811">
        <v>0</v>
      </c>
      <c r="M5811">
        <v>0</v>
      </c>
      <c r="N5811">
        <v>0</v>
      </c>
      <c r="P5811">
        <v>0</v>
      </c>
      <c r="Q5811">
        <v>0</v>
      </c>
      <c r="R5811">
        <v>0</v>
      </c>
      <c r="S5811" t="s">
        <v>223</v>
      </c>
      <c r="T5811">
        <v>0</v>
      </c>
      <c r="U5811" t="s">
        <v>20108</v>
      </c>
      <c r="Y5811">
        <v>0</v>
      </c>
      <c r="AB5811">
        <v>0</v>
      </c>
      <c r="AC5811">
        <v>0</v>
      </c>
      <c r="AD5811">
        <v>0</v>
      </c>
      <c r="AE5811">
        <v>0</v>
      </c>
      <c r="AF5811">
        <v>0</v>
      </c>
      <c r="AQ5811">
        <v>1</v>
      </c>
      <c r="AR5811">
        <f t="shared" si="90"/>
        <v>0</v>
      </c>
      <c r="AS5811">
        <v>1</v>
      </c>
      <c r="AT5811" t="s">
        <v>112</v>
      </c>
      <c r="AU5811">
        <v>20</v>
      </c>
    </row>
    <row r="5812" spans="1:47">
      <c r="A5812" t="s">
        <v>20111</v>
      </c>
      <c r="C5812">
        <v>310</v>
      </c>
      <c r="D5812" t="s">
        <v>20112</v>
      </c>
      <c r="E5812">
        <v>106</v>
      </c>
      <c r="F5812" t="s">
        <v>19758</v>
      </c>
      <c r="G5812" t="s">
        <v>1783</v>
      </c>
      <c r="H5812" t="s">
        <v>355</v>
      </c>
      <c r="I5812" t="s">
        <v>20113</v>
      </c>
      <c r="J5812">
        <v>1.1317900000000001</v>
      </c>
      <c r="K5812">
        <v>0</v>
      </c>
      <c r="L5812">
        <v>0</v>
      </c>
      <c r="M5812">
        <v>0</v>
      </c>
      <c r="N5812">
        <v>0</v>
      </c>
      <c r="P5812">
        <v>0</v>
      </c>
      <c r="Q5812">
        <v>0</v>
      </c>
      <c r="R5812">
        <v>0</v>
      </c>
      <c r="S5812" t="s">
        <v>223</v>
      </c>
      <c r="T5812">
        <v>0</v>
      </c>
      <c r="U5812" t="s">
        <v>20111</v>
      </c>
      <c r="Y5812">
        <v>0</v>
      </c>
      <c r="AB5812">
        <v>0</v>
      </c>
      <c r="AC5812">
        <v>0</v>
      </c>
      <c r="AD5812">
        <v>0</v>
      </c>
      <c r="AE5812">
        <v>0</v>
      </c>
      <c r="AF5812">
        <v>0</v>
      </c>
      <c r="AQ5812">
        <v>1</v>
      </c>
      <c r="AR5812">
        <f t="shared" si="90"/>
        <v>0</v>
      </c>
      <c r="AS5812">
        <v>1</v>
      </c>
      <c r="AT5812" t="s">
        <v>112</v>
      </c>
      <c r="AU5812">
        <v>20</v>
      </c>
    </row>
    <row r="5813" spans="1:47">
      <c r="A5813" t="s">
        <v>20114</v>
      </c>
      <c r="C5813">
        <v>310</v>
      </c>
      <c r="D5813" t="s">
        <v>20115</v>
      </c>
      <c r="E5813">
        <v>101</v>
      </c>
      <c r="F5813" t="s">
        <v>20116</v>
      </c>
      <c r="G5813" t="s">
        <v>1783</v>
      </c>
      <c r="H5813" t="s">
        <v>220</v>
      </c>
      <c r="I5813" t="s">
        <v>20117</v>
      </c>
      <c r="J5813">
        <v>4.4428200000000002</v>
      </c>
      <c r="K5813">
        <v>1</v>
      </c>
      <c r="L5813">
        <v>1</v>
      </c>
      <c r="M5813">
        <v>1</v>
      </c>
      <c r="N5813">
        <v>1</v>
      </c>
      <c r="O5813" t="s">
        <v>225</v>
      </c>
      <c r="P5813">
        <v>0</v>
      </c>
      <c r="Q5813">
        <v>1</v>
      </c>
      <c r="R5813">
        <v>13800</v>
      </c>
      <c r="S5813" t="s">
        <v>223</v>
      </c>
      <c r="T5813">
        <v>13800</v>
      </c>
      <c r="U5813" t="s">
        <v>20114</v>
      </c>
      <c r="V5813" t="s">
        <v>224</v>
      </c>
      <c r="W5813" t="s">
        <v>225</v>
      </c>
      <c r="X5813" t="s">
        <v>225</v>
      </c>
      <c r="Y5813">
        <v>13800</v>
      </c>
      <c r="AB5813">
        <v>1</v>
      </c>
      <c r="AC5813">
        <v>1</v>
      </c>
      <c r="AD5813">
        <v>3</v>
      </c>
      <c r="AE5813">
        <v>1456</v>
      </c>
      <c r="AF5813">
        <v>2</v>
      </c>
      <c r="AQ5813">
        <v>1</v>
      </c>
      <c r="AR5813">
        <f t="shared" si="90"/>
        <v>4.6463999999999999</v>
      </c>
      <c r="AS5813">
        <v>1</v>
      </c>
      <c r="AT5813" t="s">
        <v>112</v>
      </c>
      <c r="AU5813">
        <v>20</v>
      </c>
    </row>
    <row r="5814" spans="1:47">
      <c r="A5814" t="s">
        <v>20118</v>
      </c>
      <c r="C5814">
        <v>310</v>
      </c>
      <c r="D5814" t="s">
        <v>20119</v>
      </c>
      <c r="E5814">
        <v>101</v>
      </c>
      <c r="F5814" t="s">
        <v>20120</v>
      </c>
      <c r="G5814" t="s">
        <v>1783</v>
      </c>
      <c r="H5814" t="s">
        <v>220</v>
      </c>
      <c r="I5814" t="s">
        <v>20121</v>
      </c>
      <c r="J5814">
        <v>0.31847999999999999</v>
      </c>
      <c r="K5814">
        <v>1</v>
      </c>
      <c r="L5814">
        <v>1</v>
      </c>
      <c r="M5814">
        <v>1</v>
      </c>
      <c r="N5814">
        <v>1</v>
      </c>
      <c r="O5814" t="s">
        <v>225</v>
      </c>
      <c r="P5814">
        <v>0</v>
      </c>
      <c r="Q5814">
        <v>0</v>
      </c>
      <c r="R5814">
        <v>0</v>
      </c>
      <c r="S5814" t="s">
        <v>223</v>
      </c>
      <c r="T5814">
        <v>0</v>
      </c>
      <c r="U5814" t="s">
        <v>20118</v>
      </c>
      <c r="V5814" t="s">
        <v>10030</v>
      </c>
      <c r="W5814" t="s">
        <v>225</v>
      </c>
      <c r="X5814" t="s">
        <v>225</v>
      </c>
      <c r="Y5814">
        <v>0</v>
      </c>
      <c r="AB5814">
        <v>1</v>
      </c>
      <c r="AC5814">
        <v>1</v>
      </c>
      <c r="AD5814">
        <v>3</v>
      </c>
      <c r="AE5814">
        <v>1976</v>
      </c>
      <c r="AF5814">
        <v>2</v>
      </c>
      <c r="AQ5814">
        <v>2</v>
      </c>
      <c r="AR5814">
        <f t="shared" si="90"/>
        <v>4.6463999999999999</v>
      </c>
      <c r="AS5814">
        <v>1</v>
      </c>
      <c r="AT5814" t="s">
        <v>112</v>
      </c>
      <c r="AU5814">
        <v>20</v>
      </c>
    </row>
    <row r="5815" spans="1:47">
      <c r="A5815" t="s">
        <v>248</v>
      </c>
      <c r="C5815">
        <v>310</v>
      </c>
      <c r="E5815">
        <v>0</v>
      </c>
      <c r="J5815">
        <v>1.9380000000000001E-2</v>
      </c>
      <c r="K5815">
        <v>0</v>
      </c>
      <c r="L5815">
        <v>0</v>
      </c>
      <c r="M5815">
        <v>0</v>
      </c>
      <c r="N5815">
        <v>0</v>
      </c>
      <c r="P5815">
        <v>0</v>
      </c>
      <c r="Q5815">
        <v>0</v>
      </c>
      <c r="R5815">
        <v>0</v>
      </c>
      <c r="S5815" t="s">
        <v>249</v>
      </c>
      <c r="T5815">
        <v>0</v>
      </c>
      <c r="Y5815">
        <v>0</v>
      </c>
      <c r="AB5815">
        <v>0</v>
      </c>
      <c r="AC5815">
        <v>0</v>
      </c>
      <c r="AD5815">
        <v>0</v>
      </c>
      <c r="AE5815">
        <v>0</v>
      </c>
      <c r="AF5815">
        <v>0</v>
      </c>
      <c r="AQ5815">
        <v>0</v>
      </c>
      <c r="AR5815">
        <f t="shared" si="90"/>
        <v>0</v>
      </c>
      <c r="AS5815">
        <v>1</v>
      </c>
      <c r="AT5815" t="s">
        <v>112</v>
      </c>
      <c r="AU5815">
        <v>20</v>
      </c>
    </row>
    <row r="5816" spans="1:47">
      <c r="A5816" t="s">
        <v>20122</v>
      </c>
      <c r="C5816">
        <v>310</v>
      </c>
      <c r="D5816" t="s">
        <v>20123</v>
      </c>
      <c r="E5816">
        <v>131</v>
      </c>
      <c r="F5816" t="s">
        <v>20124</v>
      </c>
      <c r="G5816" t="s">
        <v>1783</v>
      </c>
      <c r="H5816" t="s">
        <v>407</v>
      </c>
      <c r="I5816" t="s">
        <v>20125</v>
      </c>
      <c r="J5816">
        <v>0.22796</v>
      </c>
      <c r="K5816">
        <v>0</v>
      </c>
      <c r="L5816">
        <v>0</v>
      </c>
      <c r="M5816">
        <v>0</v>
      </c>
      <c r="N5816">
        <v>0</v>
      </c>
      <c r="P5816">
        <v>0</v>
      </c>
      <c r="Q5816">
        <v>0</v>
      </c>
      <c r="R5816">
        <v>0</v>
      </c>
      <c r="S5816" t="s">
        <v>223</v>
      </c>
      <c r="T5816">
        <v>0</v>
      </c>
      <c r="U5816" t="s">
        <v>20122</v>
      </c>
      <c r="Y5816">
        <v>0</v>
      </c>
      <c r="AB5816">
        <v>0</v>
      </c>
      <c r="AC5816">
        <v>0</v>
      </c>
      <c r="AD5816">
        <v>0</v>
      </c>
      <c r="AE5816">
        <v>0</v>
      </c>
      <c r="AF5816">
        <v>0</v>
      </c>
      <c r="AQ5816">
        <v>1</v>
      </c>
      <c r="AR5816">
        <f t="shared" si="90"/>
        <v>0</v>
      </c>
      <c r="AS5816">
        <v>1</v>
      </c>
      <c r="AT5816" t="s">
        <v>112</v>
      </c>
      <c r="AU5816">
        <v>20</v>
      </c>
    </row>
    <row r="5817" spans="1:47">
      <c r="A5817" t="s">
        <v>20126</v>
      </c>
      <c r="C5817">
        <v>310</v>
      </c>
      <c r="D5817" t="s">
        <v>20127</v>
      </c>
      <c r="E5817">
        <v>101</v>
      </c>
      <c r="F5817" t="s">
        <v>20128</v>
      </c>
      <c r="G5817" t="s">
        <v>1783</v>
      </c>
      <c r="H5817" t="s">
        <v>220</v>
      </c>
      <c r="I5817" t="s">
        <v>20129</v>
      </c>
      <c r="J5817">
        <v>0.29377999999999999</v>
      </c>
      <c r="K5817">
        <v>1</v>
      </c>
      <c r="L5817">
        <v>1</v>
      </c>
      <c r="M5817">
        <v>1</v>
      </c>
      <c r="N5817">
        <v>1</v>
      </c>
      <c r="O5817" t="s">
        <v>225</v>
      </c>
      <c r="P5817">
        <v>0</v>
      </c>
      <c r="Q5817">
        <v>1</v>
      </c>
      <c r="R5817">
        <v>10100</v>
      </c>
      <c r="S5817" t="s">
        <v>223</v>
      </c>
      <c r="T5817">
        <v>10100</v>
      </c>
      <c r="U5817" t="s">
        <v>20126</v>
      </c>
      <c r="V5817" t="s">
        <v>224</v>
      </c>
      <c r="W5817" t="s">
        <v>225</v>
      </c>
      <c r="X5817" t="s">
        <v>225</v>
      </c>
      <c r="Y5817">
        <v>10100</v>
      </c>
      <c r="AB5817">
        <v>1</v>
      </c>
      <c r="AC5817">
        <v>1</v>
      </c>
      <c r="AD5817">
        <v>4</v>
      </c>
      <c r="AE5817">
        <v>1152</v>
      </c>
      <c r="AF5817">
        <v>1.5</v>
      </c>
      <c r="AQ5817">
        <v>2</v>
      </c>
      <c r="AR5817">
        <f t="shared" si="90"/>
        <v>4.6463999999999999</v>
      </c>
      <c r="AS5817">
        <v>1</v>
      </c>
      <c r="AT5817" t="s">
        <v>112</v>
      </c>
      <c r="AU5817">
        <v>20</v>
      </c>
    </row>
    <row r="5818" spans="1:47">
      <c r="A5818" t="s">
        <v>20130</v>
      </c>
      <c r="C5818">
        <v>310</v>
      </c>
      <c r="D5818" t="s">
        <v>20131</v>
      </c>
      <c r="E5818">
        <v>101</v>
      </c>
      <c r="F5818" t="s">
        <v>20132</v>
      </c>
      <c r="G5818" t="s">
        <v>1783</v>
      </c>
      <c r="H5818" t="s">
        <v>220</v>
      </c>
      <c r="I5818" t="s">
        <v>20133</v>
      </c>
      <c r="J5818">
        <v>0.31334000000000001</v>
      </c>
      <c r="K5818">
        <v>1</v>
      </c>
      <c r="L5818">
        <v>1</v>
      </c>
      <c r="M5818">
        <v>1</v>
      </c>
      <c r="N5818">
        <v>1</v>
      </c>
      <c r="O5818" t="s">
        <v>225</v>
      </c>
      <c r="P5818">
        <v>0</v>
      </c>
      <c r="Q5818">
        <v>0</v>
      </c>
      <c r="R5818">
        <v>0</v>
      </c>
      <c r="S5818" t="s">
        <v>223</v>
      </c>
      <c r="T5818">
        <v>0</v>
      </c>
      <c r="U5818" t="s">
        <v>20130</v>
      </c>
      <c r="V5818" t="s">
        <v>224</v>
      </c>
      <c r="W5818" t="s">
        <v>225</v>
      </c>
      <c r="X5818" t="s">
        <v>225</v>
      </c>
      <c r="Y5818">
        <v>0</v>
      </c>
      <c r="AB5818">
        <v>1</v>
      </c>
      <c r="AC5818">
        <v>1</v>
      </c>
      <c r="AD5818">
        <v>4</v>
      </c>
      <c r="AE5818">
        <v>1248</v>
      </c>
      <c r="AF5818">
        <v>1.5</v>
      </c>
      <c r="AQ5818">
        <v>2</v>
      </c>
      <c r="AR5818">
        <f t="shared" si="90"/>
        <v>4.6463999999999999</v>
      </c>
      <c r="AS5818">
        <v>1</v>
      </c>
      <c r="AT5818" t="s">
        <v>112</v>
      </c>
      <c r="AU5818">
        <v>20</v>
      </c>
    </row>
    <row r="5819" spans="1:47">
      <c r="A5819" t="s">
        <v>20134</v>
      </c>
      <c r="C5819">
        <v>310</v>
      </c>
      <c r="D5819" t="s">
        <v>20135</v>
      </c>
      <c r="E5819">
        <v>903</v>
      </c>
      <c r="F5819" t="s">
        <v>1042</v>
      </c>
      <c r="G5819" t="s">
        <v>11287</v>
      </c>
      <c r="H5819" t="s">
        <v>11141</v>
      </c>
      <c r="I5819" t="s">
        <v>20136</v>
      </c>
      <c r="J5819">
        <v>1.90649</v>
      </c>
      <c r="K5819">
        <v>1</v>
      </c>
      <c r="L5819">
        <v>1</v>
      </c>
      <c r="M5819">
        <v>1</v>
      </c>
      <c r="N5819">
        <v>1</v>
      </c>
      <c r="O5819" t="s">
        <v>225</v>
      </c>
      <c r="P5819">
        <v>0</v>
      </c>
      <c r="Q5819">
        <v>1</v>
      </c>
      <c r="R5819">
        <v>1300</v>
      </c>
      <c r="S5819" t="s">
        <v>223</v>
      </c>
      <c r="T5819">
        <v>1300</v>
      </c>
      <c r="U5819" t="s">
        <v>20134</v>
      </c>
      <c r="V5819" t="s">
        <v>455</v>
      </c>
      <c r="W5819" t="s">
        <v>225</v>
      </c>
      <c r="X5819" t="s">
        <v>225</v>
      </c>
      <c r="Y5819">
        <v>1300</v>
      </c>
      <c r="AB5819">
        <v>1</v>
      </c>
      <c r="AC5819">
        <v>1</v>
      </c>
      <c r="AD5819">
        <v>0</v>
      </c>
      <c r="AE5819">
        <v>5024</v>
      </c>
      <c r="AF5819">
        <v>1</v>
      </c>
      <c r="AQ5819">
        <v>1</v>
      </c>
      <c r="AR5819">
        <f t="shared" si="90"/>
        <v>9.68</v>
      </c>
      <c r="AS5819">
        <v>1</v>
      </c>
      <c r="AT5819" t="s">
        <v>134</v>
      </c>
      <c r="AU5819">
        <v>43</v>
      </c>
    </row>
    <row r="5820" spans="1:47">
      <c r="A5820" t="s">
        <v>248</v>
      </c>
      <c r="C5820">
        <v>310</v>
      </c>
      <c r="E5820">
        <v>0</v>
      </c>
      <c r="J5820">
        <v>0.26788000000000001</v>
      </c>
      <c r="K5820">
        <v>0</v>
      </c>
      <c r="L5820">
        <v>0</v>
      </c>
      <c r="M5820">
        <v>0</v>
      </c>
      <c r="N5820">
        <v>0</v>
      </c>
      <c r="P5820">
        <v>0</v>
      </c>
      <c r="Q5820">
        <v>0</v>
      </c>
      <c r="R5820">
        <v>0</v>
      </c>
      <c r="S5820" t="s">
        <v>249</v>
      </c>
      <c r="T5820">
        <v>0</v>
      </c>
      <c r="Y5820">
        <v>0</v>
      </c>
      <c r="AB5820">
        <v>0</v>
      </c>
      <c r="AC5820">
        <v>0</v>
      </c>
      <c r="AD5820">
        <v>0</v>
      </c>
      <c r="AE5820">
        <v>0</v>
      </c>
      <c r="AF5820">
        <v>0</v>
      </c>
      <c r="AQ5820">
        <v>0</v>
      </c>
      <c r="AR5820">
        <f t="shared" si="90"/>
        <v>0</v>
      </c>
      <c r="AS5820">
        <v>1</v>
      </c>
      <c r="AT5820" t="s">
        <v>112</v>
      </c>
      <c r="AU5820">
        <v>20</v>
      </c>
    </row>
    <row r="5821" spans="1:47">
      <c r="A5821" t="s">
        <v>20137</v>
      </c>
      <c r="C5821">
        <v>310</v>
      </c>
      <c r="D5821" t="s">
        <v>20138</v>
      </c>
      <c r="E5821">
        <v>101</v>
      </c>
      <c r="F5821" t="s">
        <v>20139</v>
      </c>
      <c r="G5821" t="s">
        <v>1783</v>
      </c>
      <c r="H5821" t="s">
        <v>220</v>
      </c>
      <c r="I5821" t="s">
        <v>20140</v>
      </c>
      <c r="J5821">
        <v>0.15966</v>
      </c>
      <c r="K5821">
        <v>1</v>
      </c>
      <c r="L5821">
        <v>1</v>
      </c>
      <c r="M5821">
        <v>1</v>
      </c>
      <c r="N5821">
        <v>1</v>
      </c>
      <c r="O5821" t="s">
        <v>225</v>
      </c>
      <c r="P5821">
        <v>0</v>
      </c>
      <c r="Q5821">
        <v>1</v>
      </c>
      <c r="R5821">
        <v>1000</v>
      </c>
      <c r="S5821" t="s">
        <v>223</v>
      </c>
      <c r="T5821">
        <v>1000</v>
      </c>
      <c r="U5821" t="s">
        <v>20137</v>
      </c>
      <c r="V5821" t="s">
        <v>10030</v>
      </c>
      <c r="W5821" t="s">
        <v>225</v>
      </c>
      <c r="X5821" t="s">
        <v>225</v>
      </c>
      <c r="Y5821">
        <v>1000</v>
      </c>
      <c r="AB5821">
        <v>1</v>
      </c>
      <c r="AC5821">
        <v>1</v>
      </c>
      <c r="AD5821">
        <v>3</v>
      </c>
      <c r="AE5821">
        <v>1728</v>
      </c>
      <c r="AF5821">
        <v>2</v>
      </c>
      <c r="AQ5821">
        <v>1</v>
      </c>
      <c r="AR5821">
        <f t="shared" si="90"/>
        <v>4.6463999999999999</v>
      </c>
      <c r="AS5821">
        <v>1</v>
      </c>
      <c r="AT5821" t="s">
        <v>112</v>
      </c>
      <c r="AU5821">
        <v>20</v>
      </c>
    </row>
    <row r="5822" spans="1:47">
      <c r="A5822" t="s">
        <v>20141</v>
      </c>
      <c r="C5822">
        <v>310</v>
      </c>
      <c r="D5822" t="s">
        <v>20142</v>
      </c>
      <c r="E5822">
        <v>101</v>
      </c>
      <c r="F5822" t="s">
        <v>20143</v>
      </c>
      <c r="G5822" t="s">
        <v>1783</v>
      </c>
      <c r="H5822" t="s">
        <v>220</v>
      </c>
      <c r="I5822" t="s">
        <v>20144</v>
      </c>
      <c r="J5822">
        <v>0.20457</v>
      </c>
      <c r="K5822">
        <v>1</v>
      </c>
      <c r="L5822">
        <v>1</v>
      </c>
      <c r="M5822">
        <v>1</v>
      </c>
      <c r="N5822">
        <v>1</v>
      </c>
      <c r="O5822" t="s">
        <v>225</v>
      </c>
      <c r="P5822">
        <v>0</v>
      </c>
      <c r="Q5822">
        <v>1</v>
      </c>
      <c r="R5822">
        <v>1200</v>
      </c>
      <c r="S5822" t="s">
        <v>223</v>
      </c>
      <c r="T5822">
        <v>1200</v>
      </c>
      <c r="U5822" t="s">
        <v>20141</v>
      </c>
      <c r="V5822" t="s">
        <v>224</v>
      </c>
      <c r="W5822" t="s">
        <v>225</v>
      </c>
      <c r="X5822" t="s">
        <v>225</v>
      </c>
      <c r="Y5822">
        <v>1200</v>
      </c>
      <c r="AB5822">
        <v>1</v>
      </c>
      <c r="AC5822">
        <v>1</v>
      </c>
      <c r="AD5822">
        <v>2</v>
      </c>
      <c r="AE5822">
        <v>1113</v>
      </c>
      <c r="AF5822">
        <v>1.75</v>
      </c>
      <c r="AQ5822">
        <v>1</v>
      </c>
      <c r="AR5822">
        <f t="shared" si="90"/>
        <v>4.6463999999999999</v>
      </c>
      <c r="AS5822">
        <v>1</v>
      </c>
      <c r="AT5822" t="s">
        <v>112</v>
      </c>
      <c r="AU5822">
        <v>20</v>
      </c>
    </row>
    <row r="5823" spans="1:47">
      <c r="A5823" t="s">
        <v>20145</v>
      </c>
      <c r="C5823">
        <v>310</v>
      </c>
      <c r="D5823" t="s">
        <v>20146</v>
      </c>
      <c r="E5823">
        <v>101</v>
      </c>
      <c r="F5823" t="s">
        <v>20147</v>
      </c>
      <c r="G5823" t="s">
        <v>1783</v>
      </c>
      <c r="H5823" t="s">
        <v>220</v>
      </c>
      <c r="I5823" t="s">
        <v>20148</v>
      </c>
      <c r="J5823">
        <v>0.16905000000000001</v>
      </c>
      <c r="K5823">
        <v>1</v>
      </c>
      <c r="L5823">
        <v>1</v>
      </c>
      <c r="M5823">
        <v>1</v>
      </c>
      <c r="N5823">
        <v>1</v>
      </c>
      <c r="O5823" t="s">
        <v>225</v>
      </c>
      <c r="P5823">
        <v>0</v>
      </c>
      <c r="Q5823">
        <v>1</v>
      </c>
      <c r="R5823">
        <v>13200</v>
      </c>
      <c r="S5823" t="s">
        <v>223</v>
      </c>
      <c r="T5823">
        <v>13200</v>
      </c>
      <c r="U5823" t="s">
        <v>20145</v>
      </c>
      <c r="X5823" t="s">
        <v>225</v>
      </c>
      <c r="Y5823">
        <v>13200</v>
      </c>
      <c r="AB5823">
        <v>1</v>
      </c>
      <c r="AC5823">
        <v>1</v>
      </c>
      <c r="AD5823">
        <v>3</v>
      </c>
      <c r="AE5823">
        <v>1469</v>
      </c>
      <c r="AF5823">
        <v>1.75</v>
      </c>
      <c r="AQ5823">
        <v>1</v>
      </c>
      <c r="AR5823">
        <f t="shared" si="90"/>
        <v>4.6463999999999999</v>
      </c>
      <c r="AS5823">
        <v>1</v>
      </c>
      <c r="AT5823" t="s">
        <v>112</v>
      </c>
      <c r="AU5823">
        <v>20</v>
      </c>
    </row>
    <row r="5824" spans="1:47">
      <c r="A5824" t="s">
        <v>248</v>
      </c>
      <c r="C5824">
        <v>310</v>
      </c>
      <c r="E5824">
        <v>0</v>
      </c>
      <c r="J5824">
        <v>0.13925999999999999</v>
      </c>
      <c r="K5824">
        <v>0</v>
      </c>
      <c r="L5824">
        <v>0</v>
      </c>
      <c r="M5824">
        <v>0</v>
      </c>
      <c r="N5824">
        <v>0</v>
      </c>
      <c r="P5824">
        <v>0</v>
      </c>
      <c r="Q5824">
        <v>0</v>
      </c>
      <c r="R5824">
        <v>0</v>
      </c>
      <c r="S5824" t="s">
        <v>249</v>
      </c>
      <c r="T5824">
        <v>0</v>
      </c>
      <c r="Y5824">
        <v>0</v>
      </c>
      <c r="AB5824">
        <v>0</v>
      </c>
      <c r="AC5824">
        <v>0</v>
      </c>
      <c r="AD5824">
        <v>0</v>
      </c>
      <c r="AE5824">
        <v>0</v>
      </c>
      <c r="AF5824">
        <v>0</v>
      </c>
      <c r="AQ5824">
        <v>0</v>
      </c>
      <c r="AR5824">
        <f t="shared" si="90"/>
        <v>0</v>
      </c>
      <c r="AS5824">
        <v>1</v>
      </c>
      <c r="AT5824" t="s">
        <v>112</v>
      </c>
      <c r="AU5824">
        <v>20</v>
      </c>
    </row>
    <row r="5825" spans="1:47">
      <c r="A5825" t="s">
        <v>20149</v>
      </c>
      <c r="C5825">
        <v>310</v>
      </c>
      <c r="D5825" t="s">
        <v>20150</v>
      </c>
      <c r="E5825">
        <v>101</v>
      </c>
      <c r="F5825" t="s">
        <v>20151</v>
      </c>
      <c r="G5825" t="s">
        <v>1783</v>
      </c>
      <c r="H5825" t="s">
        <v>220</v>
      </c>
      <c r="I5825" t="s">
        <v>20152</v>
      </c>
      <c r="J5825">
        <v>0.15701999999999999</v>
      </c>
      <c r="K5825">
        <v>1</v>
      </c>
      <c r="L5825">
        <v>1</v>
      </c>
      <c r="M5825">
        <v>1</v>
      </c>
      <c r="N5825">
        <v>1</v>
      </c>
      <c r="O5825" t="s">
        <v>225</v>
      </c>
      <c r="P5825">
        <v>0</v>
      </c>
      <c r="Q5825">
        <v>1</v>
      </c>
      <c r="R5825">
        <v>12400</v>
      </c>
      <c r="S5825" t="s">
        <v>223</v>
      </c>
      <c r="T5825">
        <v>12400</v>
      </c>
      <c r="U5825" t="s">
        <v>20149</v>
      </c>
      <c r="V5825" t="s">
        <v>224</v>
      </c>
      <c r="W5825" t="s">
        <v>225</v>
      </c>
      <c r="X5825" t="s">
        <v>225</v>
      </c>
      <c r="Y5825">
        <v>12400</v>
      </c>
      <c r="AB5825">
        <v>1</v>
      </c>
      <c r="AC5825">
        <v>1</v>
      </c>
      <c r="AD5825">
        <v>3</v>
      </c>
      <c r="AE5825">
        <v>1480</v>
      </c>
      <c r="AF5825">
        <v>1</v>
      </c>
      <c r="AQ5825">
        <v>1</v>
      </c>
      <c r="AR5825">
        <f t="shared" si="90"/>
        <v>4.6463999999999999</v>
      </c>
      <c r="AS5825">
        <v>1</v>
      </c>
      <c r="AT5825" t="s">
        <v>112</v>
      </c>
      <c r="AU5825">
        <v>20</v>
      </c>
    </row>
    <row r="5826" spans="1:47">
      <c r="A5826" t="s">
        <v>20153</v>
      </c>
      <c r="C5826">
        <v>310</v>
      </c>
      <c r="D5826" t="s">
        <v>20154</v>
      </c>
      <c r="E5826">
        <v>101</v>
      </c>
      <c r="F5826" t="s">
        <v>20155</v>
      </c>
      <c r="G5826" t="s">
        <v>1783</v>
      </c>
      <c r="H5826" t="s">
        <v>220</v>
      </c>
      <c r="I5826" t="s">
        <v>20156</v>
      </c>
      <c r="J5826">
        <v>0.18694</v>
      </c>
      <c r="K5826">
        <v>1</v>
      </c>
      <c r="L5826">
        <v>1</v>
      </c>
      <c r="M5826">
        <v>1</v>
      </c>
      <c r="N5826">
        <v>1</v>
      </c>
      <c r="O5826" t="s">
        <v>225</v>
      </c>
      <c r="P5826">
        <v>0</v>
      </c>
      <c r="Q5826">
        <v>1</v>
      </c>
      <c r="R5826">
        <v>2800</v>
      </c>
      <c r="S5826" t="s">
        <v>223</v>
      </c>
      <c r="T5826">
        <v>2800</v>
      </c>
      <c r="U5826" t="s">
        <v>20153</v>
      </c>
      <c r="V5826" t="s">
        <v>224</v>
      </c>
      <c r="W5826" t="s">
        <v>225</v>
      </c>
      <c r="X5826" t="s">
        <v>225</v>
      </c>
      <c r="Y5826">
        <v>2800</v>
      </c>
      <c r="AB5826">
        <v>1</v>
      </c>
      <c r="AC5826">
        <v>1</v>
      </c>
      <c r="AD5826">
        <v>3</v>
      </c>
      <c r="AE5826">
        <v>944</v>
      </c>
      <c r="AF5826">
        <v>1</v>
      </c>
      <c r="AQ5826">
        <v>1</v>
      </c>
      <c r="AR5826">
        <f t="shared" ref="AR5826:AR5889" si="91">AB5826*9.68*VLOOKUP(AU5826,atten,10,FALSE)</f>
        <v>4.6463999999999999</v>
      </c>
      <c r="AS5826">
        <v>1</v>
      </c>
      <c r="AT5826" t="s">
        <v>112</v>
      </c>
      <c r="AU5826">
        <v>20</v>
      </c>
    </row>
    <row r="5827" spans="1:47">
      <c r="A5827" t="s">
        <v>20157</v>
      </c>
      <c r="C5827">
        <v>310</v>
      </c>
      <c r="D5827" t="s">
        <v>20158</v>
      </c>
      <c r="E5827">
        <v>130</v>
      </c>
      <c r="F5827" t="s">
        <v>20159</v>
      </c>
      <c r="G5827" t="s">
        <v>1783</v>
      </c>
      <c r="H5827" t="s">
        <v>2825</v>
      </c>
      <c r="I5827" t="s">
        <v>20160</v>
      </c>
      <c r="J5827">
        <v>1.4250000000000001E-2</v>
      </c>
      <c r="K5827">
        <v>0</v>
      </c>
      <c r="L5827">
        <v>0</v>
      </c>
      <c r="M5827">
        <v>0</v>
      </c>
      <c r="N5827">
        <v>0</v>
      </c>
      <c r="P5827">
        <v>0</v>
      </c>
      <c r="Q5827">
        <v>0</v>
      </c>
      <c r="R5827">
        <v>0</v>
      </c>
      <c r="S5827" t="s">
        <v>223</v>
      </c>
      <c r="T5827">
        <v>0</v>
      </c>
      <c r="U5827" t="s">
        <v>20157</v>
      </c>
      <c r="Y5827">
        <v>0</v>
      </c>
      <c r="AB5827">
        <v>0</v>
      </c>
      <c r="AC5827">
        <v>0</v>
      </c>
      <c r="AD5827">
        <v>2</v>
      </c>
      <c r="AE5827">
        <v>1344</v>
      </c>
      <c r="AF5827">
        <v>1</v>
      </c>
      <c r="AQ5827">
        <v>0</v>
      </c>
      <c r="AR5827">
        <f t="shared" si="91"/>
        <v>0</v>
      </c>
      <c r="AS5827">
        <v>1</v>
      </c>
      <c r="AT5827" t="s">
        <v>112</v>
      </c>
      <c r="AU5827">
        <v>20</v>
      </c>
    </row>
    <row r="5828" spans="1:47">
      <c r="A5828" t="s">
        <v>20161</v>
      </c>
      <c r="C5828">
        <v>310</v>
      </c>
      <c r="D5828" t="s">
        <v>20162</v>
      </c>
      <c r="E5828">
        <v>132</v>
      </c>
      <c r="F5828" t="s">
        <v>20163</v>
      </c>
      <c r="G5828" t="s">
        <v>1783</v>
      </c>
      <c r="H5828" t="s">
        <v>260</v>
      </c>
      <c r="I5828" t="s">
        <v>20164</v>
      </c>
      <c r="J5828">
        <v>0.18772</v>
      </c>
      <c r="K5828">
        <v>0</v>
      </c>
      <c r="L5828">
        <v>0</v>
      </c>
      <c r="M5828">
        <v>0</v>
      </c>
      <c r="N5828">
        <v>0</v>
      </c>
      <c r="P5828">
        <v>0</v>
      </c>
      <c r="Q5828">
        <v>0</v>
      </c>
      <c r="R5828">
        <v>0</v>
      </c>
      <c r="S5828" t="s">
        <v>223</v>
      </c>
      <c r="T5828">
        <v>0</v>
      </c>
      <c r="U5828" t="s">
        <v>20161</v>
      </c>
      <c r="Y5828">
        <v>0</v>
      </c>
      <c r="AB5828">
        <v>0</v>
      </c>
      <c r="AC5828">
        <v>0</v>
      </c>
      <c r="AD5828">
        <v>0</v>
      </c>
      <c r="AE5828">
        <v>0</v>
      </c>
      <c r="AF5828">
        <v>0</v>
      </c>
      <c r="AQ5828">
        <v>1</v>
      </c>
      <c r="AR5828">
        <f t="shared" si="91"/>
        <v>0</v>
      </c>
      <c r="AS5828">
        <v>1</v>
      </c>
      <c r="AT5828" t="s">
        <v>112</v>
      </c>
      <c r="AU5828">
        <v>20</v>
      </c>
    </row>
    <row r="5829" spans="1:47">
      <c r="A5829" t="s">
        <v>20165</v>
      </c>
      <c r="C5829">
        <v>310</v>
      </c>
      <c r="D5829" t="s">
        <v>20166</v>
      </c>
      <c r="E5829">
        <v>101</v>
      </c>
      <c r="F5829" t="s">
        <v>20167</v>
      </c>
      <c r="G5829" t="s">
        <v>1783</v>
      </c>
      <c r="H5829" t="s">
        <v>220</v>
      </c>
      <c r="I5829" t="s">
        <v>20168</v>
      </c>
      <c r="J5829">
        <v>0.31701000000000001</v>
      </c>
      <c r="K5829">
        <v>1</v>
      </c>
      <c r="L5829">
        <v>1</v>
      </c>
      <c r="M5829">
        <v>1</v>
      </c>
      <c r="N5829">
        <v>1</v>
      </c>
      <c r="O5829" t="s">
        <v>225</v>
      </c>
      <c r="P5829">
        <v>0</v>
      </c>
      <c r="Q5829">
        <v>1</v>
      </c>
      <c r="R5829">
        <v>900</v>
      </c>
      <c r="S5829" t="s">
        <v>243</v>
      </c>
      <c r="T5829">
        <v>900</v>
      </c>
      <c r="U5829" t="s">
        <v>20165</v>
      </c>
      <c r="V5829" t="s">
        <v>10030</v>
      </c>
      <c r="W5829" t="s">
        <v>225</v>
      </c>
      <c r="X5829" t="s">
        <v>225</v>
      </c>
      <c r="Y5829">
        <v>900</v>
      </c>
      <c r="AB5829">
        <v>1</v>
      </c>
      <c r="AC5829">
        <v>1</v>
      </c>
      <c r="AD5829">
        <v>4</v>
      </c>
      <c r="AE5829">
        <v>832</v>
      </c>
      <c r="AF5829">
        <v>1</v>
      </c>
      <c r="AQ5829">
        <v>2</v>
      </c>
      <c r="AR5829">
        <f t="shared" si="91"/>
        <v>4.6463999999999999</v>
      </c>
      <c r="AS5829">
        <v>1</v>
      </c>
      <c r="AT5829" t="s">
        <v>112</v>
      </c>
      <c r="AU5829">
        <v>20</v>
      </c>
    </row>
    <row r="5830" spans="1:47">
      <c r="A5830" t="s">
        <v>20169</v>
      </c>
      <c r="C5830">
        <v>310</v>
      </c>
      <c r="D5830" t="s">
        <v>20170</v>
      </c>
      <c r="E5830">
        <v>101</v>
      </c>
      <c r="F5830" t="s">
        <v>20171</v>
      </c>
      <c r="G5830" t="s">
        <v>324</v>
      </c>
      <c r="H5830" t="s">
        <v>220</v>
      </c>
      <c r="I5830" t="s">
        <v>20172</v>
      </c>
      <c r="J5830">
        <v>1.4298200000000001</v>
      </c>
      <c r="K5830">
        <v>1</v>
      </c>
      <c r="L5830">
        <v>1</v>
      </c>
      <c r="M5830">
        <v>1</v>
      </c>
      <c r="N5830">
        <v>1</v>
      </c>
      <c r="O5830" t="s">
        <v>225</v>
      </c>
      <c r="P5830">
        <v>0</v>
      </c>
      <c r="Q5830">
        <v>0</v>
      </c>
      <c r="R5830">
        <v>0</v>
      </c>
      <c r="S5830" t="s">
        <v>223</v>
      </c>
      <c r="T5830">
        <v>0</v>
      </c>
      <c r="U5830" t="s">
        <v>20169</v>
      </c>
      <c r="V5830" t="s">
        <v>455</v>
      </c>
      <c r="W5830" t="s">
        <v>225</v>
      </c>
      <c r="X5830" t="s">
        <v>225</v>
      </c>
      <c r="Y5830">
        <v>0</v>
      </c>
      <c r="AB5830">
        <v>1</v>
      </c>
      <c r="AC5830">
        <v>1</v>
      </c>
      <c r="AD5830">
        <v>3</v>
      </c>
      <c r="AE5830">
        <v>1132</v>
      </c>
      <c r="AF5830">
        <v>1</v>
      </c>
      <c r="AQ5830">
        <v>3</v>
      </c>
      <c r="AR5830">
        <f t="shared" si="91"/>
        <v>2.42</v>
      </c>
      <c r="AS5830">
        <v>1</v>
      </c>
      <c r="AT5830" t="s">
        <v>126</v>
      </c>
      <c r="AU5830">
        <v>34</v>
      </c>
    </row>
    <row r="5831" spans="1:47">
      <c r="A5831" t="s">
        <v>20173</v>
      </c>
      <c r="C5831">
        <v>310</v>
      </c>
      <c r="D5831" t="s">
        <v>20174</v>
      </c>
      <c r="E5831">
        <v>101</v>
      </c>
      <c r="F5831" t="s">
        <v>20175</v>
      </c>
      <c r="G5831" t="s">
        <v>1783</v>
      </c>
      <c r="H5831" t="s">
        <v>220</v>
      </c>
      <c r="I5831" t="s">
        <v>20176</v>
      </c>
      <c r="J5831">
        <v>0.15204000000000001</v>
      </c>
      <c r="K5831">
        <v>1</v>
      </c>
      <c r="L5831">
        <v>1</v>
      </c>
      <c r="M5831">
        <v>1</v>
      </c>
      <c r="N5831">
        <v>1</v>
      </c>
      <c r="O5831" t="s">
        <v>225</v>
      </c>
      <c r="P5831">
        <v>0</v>
      </c>
      <c r="Q5831">
        <v>1</v>
      </c>
      <c r="R5831">
        <v>12600</v>
      </c>
      <c r="S5831" t="s">
        <v>223</v>
      </c>
      <c r="T5831">
        <v>12600</v>
      </c>
      <c r="U5831" t="s">
        <v>20173</v>
      </c>
      <c r="V5831" t="s">
        <v>10030</v>
      </c>
      <c r="W5831" t="s">
        <v>225</v>
      </c>
      <c r="X5831" t="s">
        <v>225</v>
      </c>
      <c r="Y5831">
        <v>12600</v>
      </c>
      <c r="AB5831">
        <v>1</v>
      </c>
      <c r="AC5831">
        <v>1</v>
      </c>
      <c r="AD5831">
        <v>3</v>
      </c>
      <c r="AE5831">
        <v>864</v>
      </c>
      <c r="AF5831">
        <v>1</v>
      </c>
      <c r="AQ5831">
        <v>1</v>
      </c>
      <c r="AR5831">
        <f t="shared" si="91"/>
        <v>4.6463999999999999</v>
      </c>
      <c r="AS5831">
        <v>1</v>
      </c>
      <c r="AT5831" t="s">
        <v>112</v>
      </c>
      <c r="AU5831">
        <v>20</v>
      </c>
    </row>
    <row r="5832" spans="1:47">
      <c r="A5832" t="s">
        <v>20177</v>
      </c>
      <c r="B5832" t="s">
        <v>293</v>
      </c>
      <c r="C5832">
        <v>310</v>
      </c>
      <c r="D5832" t="s">
        <v>19474</v>
      </c>
      <c r="E5832">
        <v>0</v>
      </c>
      <c r="J5832">
        <v>7.2700000000000004E-3</v>
      </c>
      <c r="K5832">
        <v>0</v>
      </c>
      <c r="L5832">
        <v>0</v>
      </c>
      <c r="M5832">
        <v>0</v>
      </c>
      <c r="N5832">
        <v>0</v>
      </c>
      <c r="P5832">
        <v>0</v>
      </c>
      <c r="Q5832">
        <v>0</v>
      </c>
      <c r="R5832">
        <v>0</v>
      </c>
      <c r="S5832" t="s">
        <v>296</v>
      </c>
      <c r="T5832">
        <v>0</v>
      </c>
      <c r="Y5832">
        <v>0</v>
      </c>
      <c r="AB5832">
        <v>0</v>
      </c>
      <c r="AC5832">
        <v>0</v>
      </c>
      <c r="AD5832">
        <v>0</v>
      </c>
      <c r="AE5832">
        <v>0</v>
      </c>
      <c r="AF5832">
        <v>0</v>
      </c>
      <c r="AG5832" t="s">
        <v>845</v>
      </c>
      <c r="AQ5832">
        <v>0</v>
      </c>
      <c r="AR5832">
        <f t="shared" si="91"/>
        <v>0</v>
      </c>
      <c r="AS5832">
        <v>1</v>
      </c>
      <c r="AT5832" t="s">
        <v>112</v>
      </c>
      <c r="AU5832">
        <v>20</v>
      </c>
    </row>
    <row r="5833" spans="1:47">
      <c r="A5833" t="s">
        <v>20178</v>
      </c>
      <c r="C5833">
        <v>310</v>
      </c>
      <c r="D5833" t="s">
        <v>20179</v>
      </c>
      <c r="E5833">
        <v>132</v>
      </c>
      <c r="F5833" t="s">
        <v>20151</v>
      </c>
      <c r="G5833" t="s">
        <v>1783</v>
      </c>
      <c r="H5833" t="s">
        <v>260</v>
      </c>
      <c r="I5833" t="s">
        <v>20180</v>
      </c>
      <c r="J5833">
        <v>0.12973999999999999</v>
      </c>
      <c r="K5833">
        <v>0</v>
      </c>
      <c r="L5833">
        <v>0</v>
      </c>
      <c r="M5833">
        <v>0</v>
      </c>
      <c r="N5833">
        <v>0</v>
      </c>
      <c r="P5833">
        <v>0</v>
      </c>
      <c r="Q5833">
        <v>0</v>
      </c>
      <c r="R5833">
        <v>0</v>
      </c>
      <c r="S5833" t="s">
        <v>223</v>
      </c>
      <c r="T5833">
        <v>0</v>
      </c>
      <c r="U5833" t="s">
        <v>20178</v>
      </c>
      <c r="Y5833">
        <v>0</v>
      </c>
      <c r="AB5833">
        <v>0</v>
      </c>
      <c r="AC5833">
        <v>0</v>
      </c>
      <c r="AD5833">
        <v>0</v>
      </c>
      <c r="AE5833">
        <v>0</v>
      </c>
      <c r="AF5833">
        <v>0</v>
      </c>
      <c r="AQ5833">
        <v>1</v>
      </c>
      <c r="AR5833">
        <f t="shared" si="91"/>
        <v>0</v>
      </c>
      <c r="AS5833">
        <v>1</v>
      </c>
      <c r="AT5833" t="s">
        <v>112</v>
      </c>
      <c r="AU5833">
        <v>20</v>
      </c>
    </row>
    <row r="5834" spans="1:47">
      <c r="A5834" t="s">
        <v>20181</v>
      </c>
      <c r="C5834">
        <v>310</v>
      </c>
      <c r="D5834" t="s">
        <v>20182</v>
      </c>
      <c r="E5834">
        <v>316</v>
      </c>
      <c r="F5834" t="s">
        <v>20183</v>
      </c>
      <c r="G5834" t="s">
        <v>19058</v>
      </c>
      <c r="H5834" t="s">
        <v>10705</v>
      </c>
      <c r="I5834" t="s">
        <v>20184</v>
      </c>
      <c r="J5834">
        <v>5.9329299999999998</v>
      </c>
      <c r="K5834">
        <v>1</v>
      </c>
      <c r="L5834">
        <v>1</v>
      </c>
      <c r="M5834">
        <v>1</v>
      </c>
      <c r="N5834">
        <v>1</v>
      </c>
      <c r="O5834" t="s">
        <v>225</v>
      </c>
      <c r="P5834">
        <v>0</v>
      </c>
      <c r="Q5834">
        <v>1</v>
      </c>
      <c r="R5834">
        <v>1500</v>
      </c>
      <c r="S5834" t="s">
        <v>223</v>
      </c>
      <c r="T5834">
        <v>1500</v>
      </c>
      <c r="U5834" t="s">
        <v>20181</v>
      </c>
      <c r="V5834" t="s">
        <v>933</v>
      </c>
      <c r="W5834" t="s">
        <v>659</v>
      </c>
      <c r="X5834" t="s">
        <v>225</v>
      </c>
      <c r="Y5834">
        <v>1500</v>
      </c>
      <c r="AB5834">
        <v>1</v>
      </c>
      <c r="AC5834">
        <v>1</v>
      </c>
      <c r="AD5834">
        <v>0</v>
      </c>
      <c r="AE5834">
        <v>7200</v>
      </c>
      <c r="AF5834">
        <v>1</v>
      </c>
      <c r="AQ5834">
        <v>1</v>
      </c>
      <c r="AR5834">
        <f t="shared" si="91"/>
        <v>9.68</v>
      </c>
      <c r="AS5834">
        <v>1</v>
      </c>
      <c r="AT5834" t="s">
        <v>134</v>
      </c>
      <c r="AU5834">
        <v>43</v>
      </c>
    </row>
    <row r="5835" spans="1:47">
      <c r="A5835" t="s">
        <v>20185</v>
      </c>
      <c r="C5835">
        <v>310</v>
      </c>
      <c r="D5835" t="s">
        <v>20186</v>
      </c>
      <c r="E5835">
        <v>131</v>
      </c>
      <c r="F5835" t="s">
        <v>20159</v>
      </c>
      <c r="G5835" t="s">
        <v>1783</v>
      </c>
      <c r="H5835" t="s">
        <v>407</v>
      </c>
      <c r="I5835" t="s">
        <v>20187</v>
      </c>
      <c r="J5835">
        <v>5.3063000000000002</v>
      </c>
      <c r="K5835">
        <v>0</v>
      </c>
      <c r="L5835">
        <v>0</v>
      </c>
      <c r="M5835">
        <v>0</v>
      </c>
      <c r="N5835">
        <v>0</v>
      </c>
      <c r="P5835">
        <v>0</v>
      </c>
      <c r="Q5835">
        <v>0</v>
      </c>
      <c r="R5835">
        <v>0</v>
      </c>
      <c r="S5835" t="s">
        <v>243</v>
      </c>
      <c r="T5835">
        <v>0</v>
      </c>
      <c r="U5835" t="s">
        <v>20185</v>
      </c>
      <c r="Y5835">
        <v>0</v>
      </c>
      <c r="AB5835">
        <v>0</v>
      </c>
      <c r="AC5835">
        <v>0</v>
      </c>
      <c r="AD5835">
        <v>0</v>
      </c>
      <c r="AE5835">
        <v>0</v>
      </c>
      <c r="AF5835">
        <v>0</v>
      </c>
      <c r="AQ5835">
        <v>2</v>
      </c>
      <c r="AR5835">
        <f t="shared" si="91"/>
        <v>0</v>
      </c>
      <c r="AS5835">
        <v>1</v>
      </c>
      <c r="AT5835" t="s">
        <v>112</v>
      </c>
      <c r="AU5835">
        <v>20</v>
      </c>
    </row>
    <row r="5836" spans="1:47">
      <c r="A5836" t="s">
        <v>20188</v>
      </c>
      <c r="C5836">
        <v>310</v>
      </c>
      <c r="D5836" t="s">
        <v>20189</v>
      </c>
      <c r="E5836">
        <v>101</v>
      </c>
      <c r="F5836" t="s">
        <v>20190</v>
      </c>
      <c r="G5836" t="s">
        <v>1783</v>
      </c>
      <c r="H5836" t="s">
        <v>220</v>
      </c>
      <c r="I5836" t="s">
        <v>20191</v>
      </c>
      <c r="J5836">
        <v>0.37243999999999999</v>
      </c>
      <c r="K5836">
        <v>1</v>
      </c>
      <c r="L5836">
        <v>1</v>
      </c>
      <c r="M5836">
        <v>1</v>
      </c>
      <c r="N5836">
        <v>1</v>
      </c>
      <c r="O5836" t="s">
        <v>225</v>
      </c>
      <c r="P5836">
        <v>0</v>
      </c>
      <c r="Q5836">
        <v>1</v>
      </c>
      <c r="R5836">
        <v>700</v>
      </c>
      <c r="S5836" t="s">
        <v>223</v>
      </c>
      <c r="T5836">
        <v>700</v>
      </c>
      <c r="U5836" t="s">
        <v>20188</v>
      </c>
      <c r="V5836" t="s">
        <v>224</v>
      </c>
      <c r="W5836" t="s">
        <v>225</v>
      </c>
      <c r="X5836" t="s">
        <v>225</v>
      </c>
      <c r="Y5836">
        <v>700</v>
      </c>
      <c r="AB5836">
        <v>1</v>
      </c>
      <c r="AC5836">
        <v>1</v>
      </c>
      <c r="AD5836">
        <v>4</v>
      </c>
      <c r="AE5836">
        <v>1324</v>
      </c>
      <c r="AF5836">
        <v>1.5</v>
      </c>
      <c r="AQ5836">
        <v>1</v>
      </c>
      <c r="AR5836">
        <f t="shared" si="91"/>
        <v>4.6463999999999999</v>
      </c>
      <c r="AS5836">
        <v>1</v>
      </c>
      <c r="AT5836" t="s">
        <v>112</v>
      </c>
      <c r="AU5836">
        <v>20</v>
      </c>
    </row>
    <row r="5837" spans="1:47">
      <c r="A5837" t="s">
        <v>20192</v>
      </c>
      <c r="C5837">
        <v>310</v>
      </c>
      <c r="D5837" t="s">
        <v>12934</v>
      </c>
      <c r="E5837">
        <v>903</v>
      </c>
      <c r="F5837" t="s">
        <v>1042</v>
      </c>
      <c r="G5837" t="s">
        <v>11287</v>
      </c>
      <c r="H5837" t="s">
        <v>833</v>
      </c>
      <c r="I5837" t="s">
        <v>20193</v>
      </c>
      <c r="J5837">
        <v>2.0919099999999999</v>
      </c>
      <c r="K5837">
        <v>0</v>
      </c>
      <c r="L5837">
        <v>0</v>
      </c>
      <c r="M5837">
        <v>0</v>
      </c>
      <c r="N5837">
        <v>0</v>
      </c>
      <c r="P5837">
        <v>0</v>
      </c>
      <c r="Q5837">
        <v>0</v>
      </c>
      <c r="R5837">
        <v>0</v>
      </c>
      <c r="S5837" t="s">
        <v>223</v>
      </c>
      <c r="T5837">
        <v>0</v>
      </c>
      <c r="U5837" t="s">
        <v>20192</v>
      </c>
      <c r="V5837" t="s">
        <v>455</v>
      </c>
      <c r="W5837" t="s">
        <v>225</v>
      </c>
      <c r="Y5837">
        <v>0</v>
      </c>
      <c r="AB5837">
        <v>0</v>
      </c>
      <c r="AC5837">
        <v>0</v>
      </c>
      <c r="AD5837">
        <v>0</v>
      </c>
      <c r="AE5837">
        <v>0</v>
      </c>
      <c r="AF5837">
        <v>0</v>
      </c>
      <c r="AQ5837">
        <v>1</v>
      </c>
      <c r="AR5837">
        <f t="shared" si="91"/>
        <v>0</v>
      </c>
      <c r="AS5837">
        <v>1</v>
      </c>
      <c r="AT5837" t="s">
        <v>134</v>
      </c>
      <c r="AU5837">
        <v>43</v>
      </c>
    </row>
    <row r="5838" spans="1:47">
      <c r="A5838" t="s">
        <v>20194</v>
      </c>
      <c r="C5838">
        <v>310</v>
      </c>
      <c r="D5838" t="s">
        <v>20195</v>
      </c>
      <c r="E5838">
        <v>440</v>
      </c>
      <c r="F5838" t="s">
        <v>19993</v>
      </c>
      <c r="G5838" t="s">
        <v>19058</v>
      </c>
      <c r="H5838" t="s">
        <v>19059</v>
      </c>
      <c r="I5838" t="s">
        <v>20196</v>
      </c>
      <c r="J5838">
        <v>6.9839099999999998</v>
      </c>
      <c r="K5838">
        <v>0</v>
      </c>
      <c r="L5838">
        <v>0</v>
      </c>
      <c r="M5838">
        <v>0</v>
      </c>
      <c r="N5838">
        <v>0</v>
      </c>
      <c r="P5838">
        <v>0</v>
      </c>
      <c r="Q5838">
        <v>0</v>
      </c>
      <c r="R5838">
        <v>0</v>
      </c>
      <c r="S5838" t="s">
        <v>223</v>
      </c>
      <c r="T5838">
        <v>0</v>
      </c>
      <c r="U5838" t="s">
        <v>20194</v>
      </c>
      <c r="Y5838">
        <v>0</v>
      </c>
      <c r="AB5838">
        <v>0</v>
      </c>
      <c r="AC5838">
        <v>0</v>
      </c>
      <c r="AD5838">
        <v>0</v>
      </c>
      <c r="AE5838">
        <v>0</v>
      </c>
      <c r="AF5838">
        <v>0</v>
      </c>
      <c r="AQ5838">
        <v>1</v>
      </c>
      <c r="AR5838">
        <f t="shared" si="91"/>
        <v>0</v>
      </c>
      <c r="AS5838">
        <v>1</v>
      </c>
      <c r="AT5838" t="s">
        <v>134</v>
      </c>
      <c r="AU5838">
        <v>43</v>
      </c>
    </row>
    <row r="5839" spans="1:47">
      <c r="A5839" t="s">
        <v>20197</v>
      </c>
      <c r="C5839">
        <v>310</v>
      </c>
      <c r="D5839" t="s">
        <v>20198</v>
      </c>
      <c r="E5839">
        <v>101</v>
      </c>
      <c r="F5839" t="s">
        <v>20199</v>
      </c>
      <c r="G5839" t="s">
        <v>1783</v>
      </c>
      <c r="H5839" t="s">
        <v>220</v>
      </c>
      <c r="I5839" t="s">
        <v>20200</v>
      </c>
      <c r="J5839">
        <v>0.35443000000000002</v>
      </c>
      <c r="K5839">
        <v>1</v>
      </c>
      <c r="L5839">
        <v>1</v>
      </c>
      <c r="M5839">
        <v>1</v>
      </c>
      <c r="N5839">
        <v>1</v>
      </c>
      <c r="O5839" t="s">
        <v>225</v>
      </c>
      <c r="P5839">
        <v>0</v>
      </c>
      <c r="Q5839">
        <v>1</v>
      </c>
      <c r="R5839">
        <v>5800</v>
      </c>
      <c r="S5839" t="s">
        <v>243</v>
      </c>
      <c r="T5839">
        <v>5800</v>
      </c>
      <c r="U5839" t="s">
        <v>20197</v>
      </c>
      <c r="V5839" t="s">
        <v>10030</v>
      </c>
      <c r="W5839" t="s">
        <v>225</v>
      </c>
      <c r="X5839" t="s">
        <v>225</v>
      </c>
      <c r="Y5839">
        <v>5800</v>
      </c>
      <c r="AB5839">
        <v>1</v>
      </c>
      <c r="AC5839">
        <v>1</v>
      </c>
      <c r="AD5839">
        <v>6</v>
      </c>
      <c r="AE5839">
        <v>1980</v>
      </c>
      <c r="AF5839">
        <v>2</v>
      </c>
      <c r="AQ5839">
        <v>2</v>
      </c>
      <c r="AR5839">
        <f t="shared" si="91"/>
        <v>4.6463999999999999</v>
      </c>
      <c r="AS5839">
        <v>1</v>
      </c>
      <c r="AT5839" t="s">
        <v>112</v>
      </c>
      <c r="AU5839">
        <v>20</v>
      </c>
    </row>
    <row r="5840" spans="1:47">
      <c r="A5840" t="s">
        <v>20201</v>
      </c>
      <c r="C5840">
        <v>310</v>
      </c>
      <c r="D5840" t="s">
        <v>20202</v>
      </c>
      <c r="E5840">
        <v>101</v>
      </c>
      <c r="F5840" t="s">
        <v>20203</v>
      </c>
      <c r="G5840" t="s">
        <v>1783</v>
      </c>
      <c r="H5840" t="s">
        <v>220</v>
      </c>
      <c r="I5840" t="s">
        <v>20204</v>
      </c>
      <c r="J5840">
        <v>0.38236999999999999</v>
      </c>
      <c r="K5840">
        <v>1</v>
      </c>
      <c r="L5840">
        <v>1</v>
      </c>
      <c r="M5840">
        <v>1</v>
      </c>
      <c r="N5840">
        <v>1</v>
      </c>
      <c r="O5840" t="s">
        <v>225</v>
      </c>
      <c r="P5840">
        <v>0</v>
      </c>
      <c r="Q5840">
        <v>1</v>
      </c>
      <c r="R5840">
        <v>3400</v>
      </c>
      <c r="S5840" t="s">
        <v>243</v>
      </c>
      <c r="T5840">
        <v>3400</v>
      </c>
      <c r="U5840" t="s">
        <v>20201</v>
      </c>
      <c r="V5840" t="s">
        <v>10030</v>
      </c>
      <c r="W5840" t="s">
        <v>225</v>
      </c>
      <c r="X5840" t="s">
        <v>225</v>
      </c>
      <c r="Y5840">
        <v>3400</v>
      </c>
      <c r="AB5840">
        <v>1</v>
      </c>
      <c r="AC5840">
        <v>1</v>
      </c>
      <c r="AD5840">
        <v>2</v>
      </c>
      <c r="AE5840">
        <v>1320</v>
      </c>
      <c r="AF5840">
        <v>1.75</v>
      </c>
      <c r="AQ5840">
        <v>2</v>
      </c>
      <c r="AR5840">
        <f t="shared" si="91"/>
        <v>4.6463999999999999</v>
      </c>
      <c r="AS5840">
        <v>1</v>
      </c>
      <c r="AT5840" t="s">
        <v>112</v>
      </c>
      <c r="AU5840">
        <v>20</v>
      </c>
    </row>
    <row r="5841" spans="1:47">
      <c r="A5841" t="s">
        <v>20205</v>
      </c>
      <c r="B5841" t="s">
        <v>293</v>
      </c>
      <c r="C5841">
        <v>310</v>
      </c>
      <c r="D5841" t="s">
        <v>16035</v>
      </c>
      <c r="E5841">
        <v>0</v>
      </c>
      <c r="J5841">
        <v>21.701809999999998</v>
      </c>
      <c r="K5841">
        <v>0</v>
      </c>
      <c r="L5841">
        <v>0</v>
      </c>
      <c r="M5841">
        <v>0</v>
      </c>
      <c r="N5841">
        <v>0</v>
      </c>
      <c r="P5841">
        <v>0</v>
      </c>
      <c r="Q5841">
        <v>0</v>
      </c>
      <c r="R5841">
        <v>0</v>
      </c>
      <c r="S5841" t="s">
        <v>296</v>
      </c>
      <c r="T5841">
        <v>0</v>
      </c>
      <c r="Y5841">
        <v>0</v>
      </c>
      <c r="AB5841">
        <v>0</v>
      </c>
      <c r="AC5841">
        <v>0</v>
      </c>
      <c r="AD5841">
        <v>0</v>
      </c>
      <c r="AE5841">
        <v>0</v>
      </c>
      <c r="AF5841">
        <v>0</v>
      </c>
      <c r="AG5841" t="s">
        <v>845</v>
      </c>
      <c r="AQ5841">
        <v>2</v>
      </c>
      <c r="AR5841">
        <f t="shared" si="91"/>
        <v>0</v>
      </c>
      <c r="AS5841">
        <v>1</v>
      </c>
      <c r="AT5841" t="s">
        <v>130</v>
      </c>
      <c r="AU5841">
        <v>39</v>
      </c>
    </row>
    <row r="5842" spans="1:47">
      <c r="A5842" t="s">
        <v>20206</v>
      </c>
      <c r="C5842">
        <v>310</v>
      </c>
      <c r="D5842" t="s">
        <v>20207</v>
      </c>
      <c r="E5842">
        <v>101</v>
      </c>
      <c r="F5842" t="s">
        <v>19154</v>
      </c>
      <c r="G5842" t="s">
        <v>1783</v>
      </c>
      <c r="H5842" t="s">
        <v>220</v>
      </c>
      <c r="I5842" t="s">
        <v>20208</v>
      </c>
      <c r="J5842">
        <v>0.17568</v>
      </c>
      <c r="K5842">
        <v>1</v>
      </c>
      <c r="L5842">
        <v>1</v>
      </c>
      <c r="M5842">
        <v>1</v>
      </c>
      <c r="N5842">
        <v>1</v>
      </c>
      <c r="O5842" t="s">
        <v>225</v>
      </c>
      <c r="P5842">
        <v>0</v>
      </c>
      <c r="Q5842">
        <v>1</v>
      </c>
      <c r="R5842">
        <v>600</v>
      </c>
      <c r="S5842" t="s">
        <v>223</v>
      </c>
      <c r="T5842">
        <v>600</v>
      </c>
      <c r="U5842" t="s">
        <v>20206</v>
      </c>
      <c r="V5842" t="s">
        <v>658</v>
      </c>
      <c r="W5842" t="s">
        <v>659</v>
      </c>
      <c r="X5842" t="s">
        <v>225</v>
      </c>
      <c r="Y5842">
        <v>600</v>
      </c>
      <c r="AB5842">
        <v>1</v>
      </c>
      <c r="AC5842">
        <v>1</v>
      </c>
      <c r="AD5842">
        <v>1</v>
      </c>
      <c r="AE5842">
        <v>1754</v>
      </c>
      <c r="AF5842">
        <v>2</v>
      </c>
      <c r="AQ5842">
        <v>1</v>
      </c>
      <c r="AR5842">
        <f t="shared" si="91"/>
        <v>4.6463999999999999</v>
      </c>
      <c r="AS5842">
        <v>1</v>
      </c>
      <c r="AT5842" t="s">
        <v>112</v>
      </c>
      <c r="AU5842">
        <v>20</v>
      </c>
    </row>
    <row r="5843" spans="1:47">
      <c r="A5843" t="s">
        <v>20209</v>
      </c>
      <c r="C5843">
        <v>310</v>
      </c>
      <c r="D5843" t="s">
        <v>20210</v>
      </c>
      <c r="E5843">
        <v>101</v>
      </c>
      <c r="F5843" t="s">
        <v>20211</v>
      </c>
      <c r="G5843" t="s">
        <v>1783</v>
      </c>
      <c r="H5843" t="s">
        <v>220</v>
      </c>
      <c r="I5843" t="s">
        <v>20212</v>
      </c>
      <c r="J5843">
        <v>0.14668</v>
      </c>
      <c r="K5843">
        <v>1</v>
      </c>
      <c r="L5843">
        <v>1</v>
      </c>
      <c r="M5843">
        <v>1</v>
      </c>
      <c r="N5843">
        <v>1</v>
      </c>
      <c r="O5843" t="s">
        <v>225</v>
      </c>
      <c r="P5843">
        <v>0</v>
      </c>
      <c r="Q5843">
        <v>1</v>
      </c>
      <c r="R5843">
        <v>1400</v>
      </c>
      <c r="S5843" t="s">
        <v>223</v>
      </c>
      <c r="T5843">
        <v>1400</v>
      </c>
      <c r="U5843" t="s">
        <v>20209</v>
      </c>
      <c r="V5843" t="s">
        <v>10030</v>
      </c>
      <c r="W5843" t="s">
        <v>225</v>
      </c>
      <c r="X5843" t="s">
        <v>225</v>
      </c>
      <c r="Y5843">
        <v>1400</v>
      </c>
      <c r="AB5843">
        <v>1</v>
      </c>
      <c r="AC5843">
        <v>1</v>
      </c>
      <c r="AD5843">
        <v>2</v>
      </c>
      <c r="AE5843">
        <v>600</v>
      </c>
      <c r="AF5843">
        <v>1</v>
      </c>
      <c r="AQ5843">
        <v>1</v>
      </c>
      <c r="AR5843">
        <f t="shared" si="91"/>
        <v>4.6463999999999999</v>
      </c>
      <c r="AS5843">
        <v>1</v>
      </c>
      <c r="AT5843" t="s">
        <v>112</v>
      </c>
      <c r="AU5843">
        <v>20</v>
      </c>
    </row>
    <row r="5844" spans="1:47">
      <c r="A5844" t="s">
        <v>20213</v>
      </c>
      <c r="C5844">
        <v>310</v>
      </c>
      <c r="D5844" t="s">
        <v>20214</v>
      </c>
      <c r="E5844">
        <v>101</v>
      </c>
      <c r="F5844" t="s">
        <v>20215</v>
      </c>
      <c r="G5844" t="s">
        <v>1783</v>
      </c>
      <c r="H5844" t="s">
        <v>220</v>
      </c>
      <c r="I5844" t="s">
        <v>20216</v>
      </c>
      <c r="J5844">
        <v>0.41178999999999999</v>
      </c>
      <c r="K5844">
        <v>1</v>
      </c>
      <c r="L5844">
        <v>1</v>
      </c>
      <c r="M5844">
        <v>1</v>
      </c>
      <c r="N5844">
        <v>1</v>
      </c>
      <c r="O5844" t="s">
        <v>225</v>
      </c>
      <c r="P5844">
        <v>0</v>
      </c>
      <c r="Q5844">
        <v>1</v>
      </c>
      <c r="R5844">
        <v>1600</v>
      </c>
      <c r="S5844" t="s">
        <v>223</v>
      </c>
      <c r="T5844">
        <v>1600</v>
      </c>
      <c r="U5844" t="s">
        <v>20213</v>
      </c>
      <c r="V5844" t="s">
        <v>224</v>
      </c>
      <c r="W5844" t="s">
        <v>225</v>
      </c>
      <c r="X5844" t="s">
        <v>225</v>
      </c>
      <c r="Y5844">
        <v>1600</v>
      </c>
      <c r="AB5844">
        <v>1</v>
      </c>
      <c r="AC5844">
        <v>1</v>
      </c>
      <c r="AD5844">
        <v>3</v>
      </c>
      <c r="AE5844">
        <v>792</v>
      </c>
      <c r="AF5844">
        <v>1</v>
      </c>
      <c r="AQ5844">
        <v>1</v>
      </c>
      <c r="AR5844">
        <f t="shared" si="91"/>
        <v>4.6463999999999999</v>
      </c>
      <c r="AS5844">
        <v>1</v>
      </c>
      <c r="AT5844" t="s">
        <v>112</v>
      </c>
      <c r="AU5844">
        <v>20</v>
      </c>
    </row>
    <row r="5845" spans="1:47">
      <c r="A5845" t="s">
        <v>20217</v>
      </c>
      <c r="C5845">
        <v>310</v>
      </c>
      <c r="D5845" t="s">
        <v>20218</v>
      </c>
      <c r="E5845">
        <v>424</v>
      </c>
      <c r="F5845" t="s">
        <v>7685</v>
      </c>
      <c r="G5845" t="s">
        <v>1783</v>
      </c>
      <c r="H5845" t="s">
        <v>7686</v>
      </c>
      <c r="I5845" t="s">
        <v>20219</v>
      </c>
      <c r="J5845">
        <v>10.73917</v>
      </c>
      <c r="K5845">
        <v>0</v>
      </c>
      <c r="L5845">
        <v>0</v>
      </c>
      <c r="M5845">
        <v>0</v>
      </c>
      <c r="N5845">
        <v>0</v>
      </c>
      <c r="P5845">
        <v>0</v>
      </c>
      <c r="Q5845">
        <v>0</v>
      </c>
      <c r="R5845">
        <v>0</v>
      </c>
      <c r="S5845" t="s">
        <v>223</v>
      </c>
      <c r="T5845">
        <v>0</v>
      </c>
      <c r="U5845" t="s">
        <v>20217</v>
      </c>
      <c r="Y5845">
        <v>0</v>
      </c>
      <c r="AB5845">
        <v>0</v>
      </c>
      <c r="AC5845">
        <v>0</v>
      </c>
      <c r="AD5845">
        <v>0</v>
      </c>
      <c r="AE5845">
        <v>0</v>
      </c>
      <c r="AF5845">
        <v>0</v>
      </c>
      <c r="AQ5845">
        <v>1</v>
      </c>
      <c r="AR5845">
        <f t="shared" si="91"/>
        <v>0</v>
      </c>
      <c r="AS5845">
        <v>1</v>
      </c>
      <c r="AT5845" t="s">
        <v>127</v>
      </c>
      <c r="AU5845">
        <v>35</v>
      </c>
    </row>
    <row r="5846" spans="1:47">
      <c r="A5846" t="s">
        <v>20220</v>
      </c>
      <c r="C5846">
        <v>310</v>
      </c>
      <c r="D5846" t="s">
        <v>20221</v>
      </c>
      <c r="E5846">
        <v>101</v>
      </c>
      <c r="F5846" t="s">
        <v>20222</v>
      </c>
      <c r="G5846" t="s">
        <v>1783</v>
      </c>
      <c r="H5846" t="s">
        <v>220</v>
      </c>
      <c r="I5846" t="s">
        <v>20223</v>
      </c>
      <c r="J5846">
        <v>0.15870000000000001</v>
      </c>
      <c r="K5846">
        <v>1</v>
      </c>
      <c r="L5846">
        <v>1</v>
      </c>
      <c r="M5846">
        <v>1</v>
      </c>
      <c r="N5846">
        <v>1</v>
      </c>
      <c r="O5846" t="s">
        <v>225</v>
      </c>
      <c r="P5846">
        <v>0</v>
      </c>
      <c r="Q5846">
        <v>1</v>
      </c>
      <c r="R5846">
        <v>7500</v>
      </c>
      <c r="S5846" t="s">
        <v>223</v>
      </c>
      <c r="T5846">
        <v>7500</v>
      </c>
      <c r="U5846" t="s">
        <v>20220</v>
      </c>
      <c r="V5846" t="s">
        <v>7648</v>
      </c>
      <c r="W5846" t="s">
        <v>225</v>
      </c>
      <c r="X5846" t="s">
        <v>225</v>
      </c>
      <c r="Y5846">
        <v>7500</v>
      </c>
      <c r="AB5846">
        <v>1</v>
      </c>
      <c r="AC5846">
        <v>1</v>
      </c>
      <c r="AD5846">
        <v>4</v>
      </c>
      <c r="AE5846">
        <v>1576</v>
      </c>
      <c r="AF5846">
        <v>2</v>
      </c>
      <c r="AQ5846">
        <v>1</v>
      </c>
      <c r="AR5846">
        <f t="shared" si="91"/>
        <v>4.6463999999999999</v>
      </c>
      <c r="AS5846">
        <v>1</v>
      </c>
      <c r="AT5846" t="s">
        <v>112</v>
      </c>
      <c r="AU5846">
        <v>20</v>
      </c>
    </row>
    <row r="5847" spans="1:47">
      <c r="A5847" t="s">
        <v>248</v>
      </c>
      <c r="C5847">
        <v>310</v>
      </c>
      <c r="E5847">
        <v>0</v>
      </c>
      <c r="J5847">
        <v>1.5310000000000001E-2</v>
      </c>
      <c r="K5847">
        <v>0</v>
      </c>
      <c r="L5847">
        <v>0</v>
      </c>
      <c r="M5847">
        <v>0</v>
      </c>
      <c r="N5847">
        <v>0</v>
      </c>
      <c r="P5847">
        <v>0</v>
      </c>
      <c r="Q5847">
        <v>0</v>
      </c>
      <c r="R5847">
        <v>0</v>
      </c>
      <c r="S5847" t="s">
        <v>249</v>
      </c>
      <c r="T5847">
        <v>0</v>
      </c>
      <c r="Y5847">
        <v>0</v>
      </c>
      <c r="AB5847">
        <v>0</v>
      </c>
      <c r="AC5847">
        <v>0</v>
      </c>
      <c r="AD5847">
        <v>0</v>
      </c>
      <c r="AE5847">
        <v>0</v>
      </c>
      <c r="AF5847">
        <v>0</v>
      </c>
      <c r="AQ5847">
        <v>0</v>
      </c>
      <c r="AR5847">
        <f t="shared" si="91"/>
        <v>0</v>
      </c>
      <c r="AS5847">
        <v>1</v>
      </c>
      <c r="AT5847" t="s">
        <v>112</v>
      </c>
      <c r="AU5847">
        <v>20</v>
      </c>
    </row>
    <row r="5848" spans="1:47">
      <c r="A5848" t="s">
        <v>248</v>
      </c>
      <c r="C5848">
        <v>310</v>
      </c>
      <c r="E5848">
        <v>0</v>
      </c>
      <c r="J5848">
        <v>4.9300000000000004E-3</v>
      </c>
      <c r="K5848">
        <v>0</v>
      </c>
      <c r="L5848">
        <v>0</v>
      </c>
      <c r="M5848">
        <v>0</v>
      </c>
      <c r="N5848">
        <v>0</v>
      </c>
      <c r="P5848">
        <v>0</v>
      </c>
      <c r="Q5848">
        <v>0</v>
      </c>
      <c r="R5848">
        <v>0</v>
      </c>
      <c r="S5848" t="s">
        <v>249</v>
      </c>
      <c r="T5848">
        <v>0</v>
      </c>
      <c r="Y5848">
        <v>0</v>
      </c>
      <c r="AB5848">
        <v>0</v>
      </c>
      <c r="AC5848">
        <v>0</v>
      </c>
      <c r="AD5848">
        <v>0</v>
      </c>
      <c r="AE5848">
        <v>0</v>
      </c>
      <c r="AF5848">
        <v>0</v>
      </c>
      <c r="AQ5848">
        <v>0</v>
      </c>
      <c r="AR5848">
        <f t="shared" si="91"/>
        <v>0</v>
      </c>
      <c r="AS5848">
        <v>1</v>
      </c>
      <c r="AT5848" t="s">
        <v>112</v>
      </c>
      <c r="AU5848">
        <v>20</v>
      </c>
    </row>
    <row r="5849" spans="1:47">
      <c r="A5849" t="s">
        <v>20224</v>
      </c>
      <c r="C5849">
        <v>310</v>
      </c>
      <c r="D5849" t="s">
        <v>20225</v>
      </c>
      <c r="E5849">
        <v>101</v>
      </c>
      <c r="F5849" t="s">
        <v>20226</v>
      </c>
      <c r="G5849" t="s">
        <v>1783</v>
      </c>
      <c r="H5849" t="s">
        <v>220</v>
      </c>
      <c r="I5849" t="s">
        <v>20227</v>
      </c>
      <c r="J5849">
        <v>0.18917999999999999</v>
      </c>
      <c r="K5849">
        <v>1</v>
      </c>
      <c r="L5849">
        <v>1</v>
      </c>
      <c r="M5849">
        <v>1</v>
      </c>
      <c r="N5849">
        <v>1</v>
      </c>
      <c r="O5849" t="s">
        <v>225</v>
      </c>
      <c r="P5849">
        <v>0</v>
      </c>
      <c r="Q5849">
        <v>1</v>
      </c>
      <c r="R5849">
        <v>9500</v>
      </c>
      <c r="S5849" t="s">
        <v>223</v>
      </c>
      <c r="T5849">
        <v>9500</v>
      </c>
      <c r="U5849" t="s">
        <v>20224</v>
      </c>
      <c r="V5849" t="s">
        <v>224</v>
      </c>
      <c r="W5849" t="s">
        <v>225</v>
      </c>
      <c r="X5849" t="s">
        <v>225</v>
      </c>
      <c r="Y5849">
        <v>9500</v>
      </c>
      <c r="AB5849">
        <v>1</v>
      </c>
      <c r="AC5849">
        <v>1</v>
      </c>
      <c r="AD5849">
        <v>2</v>
      </c>
      <c r="AE5849">
        <v>576</v>
      </c>
      <c r="AF5849">
        <v>1</v>
      </c>
      <c r="AQ5849">
        <v>1</v>
      </c>
      <c r="AR5849">
        <f t="shared" si="91"/>
        <v>4.6463999999999999</v>
      </c>
      <c r="AS5849">
        <v>1</v>
      </c>
      <c r="AT5849" t="s">
        <v>112</v>
      </c>
      <c r="AU5849">
        <v>20</v>
      </c>
    </row>
    <row r="5850" spans="1:47">
      <c r="A5850" t="s">
        <v>20228</v>
      </c>
      <c r="C5850">
        <v>310</v>
      </c>
      <c r="D5850" t="s">
        <v>20229</v>
      </c>
      <c r="E5850">
        <v>101</v>
      </c>
      <c r="F5850" t="s">
        <v>20230</v>
      </c>
      <c r="G5850" t="s">
        <v>1783</v>
      </c>
      <c r="H5850" t="s">
        <v>220</v>
      </c>
      <c r="I5850" t="s">
        <v>20231</v>
      </c>
      <c r="J5850">
        <v>0.16128000000000001</v>
      </c>
      <c r="K5850">
        <v>1</v>
      </c>
      <c r="L5850">
        <v>1</v>
      </c>
      <c r="M5850">
        <v>1</v>
      </c>
      <c r="N5850">
        <v>1</v>
      </c>
      <c r="O5850" t="s">
        <v>225</v>
      </c>
      <c r="P5850">
        <v>0</v>
      </c>
      <c r="Q5850">
        <v>1</v>
      </c>
      <c r="R5850">
        <v>4900</v>
      </c>
      <c r="S5850" t="s">
        <v>223</v>
      </c>
      <c r="T5850">
        <v>4900</v>
      </c>
      <c r="U5850" t="s">
        <v>20228</v>
      </c>
      <c r="X5850" t="s">
        <v>225</v>
      </c>
      <c r="Y5850">
        <v>4900</v>
      </c>
      <c r="AB5850">
        <v>1</v>
      </c>
      <c r="AC5850">
        <v>1</v>
      </c>
      <c r="AD5850">
        <v>3</v>
      </c>
      <c r="AE5850">
        <v>1306</v>
      </c>
      <c r="AF5850">
        <v>1.75</v>
      </c>
      <c r="AQ5850">
        <v>1</v>
      </c>
      <c r="AR5850">
        <f t="shared" si="91"/>
        <v>4.6463999999999999</v>
      </c>
      <c r="AS5850">
        <v>1</v>
      </c>
      <c r="AT5850" t="s">
        <v>112</v>
      </c>
      <c r="AU5850">
        <v>20</v>
      </c>
    </row>
    <row r="5851" spans="1:47">
      <c r="A5851" t="s">
        <v>20232</v>
      </c>
      <c r="C5851">
        <v>310</v>
      </c>
      <c r="D5851" t="s">
        <v>20233</v>
      </c>
      <c r="E5851">
        <v>101</v>
      </c>
      <c r="F5851" t="s">
        <v>20234</v>
      </c>
      <c r="G5851" t="s">
        <v>1783</v>
      </c>
      <c r="H5851" t="s">
        <v>220</v>
      </c>
      <c r="I5851" t="s">
        <v>20235</v>
      </c>
      <c r="J5851">
        <v>0.75156000000000001</v>
      </c>
      <c r="K5851">
        <v>1</v>
      </c>
      <c r="L5851">
        <v>1</v>
      </c>
      <c r="M5851">
        <v>1</v>
      </c>
      <c r="N5851">
        <v>1</v>
      </c>
      <c r="O5851" t="s">
        <v>225</v>
      </c>
      <c r="P5851">
        <v>0</v>
      </c>
      <c r="Q5851">
        <v>1</v>
      </c>
      <c r="R5851">
        <v>21900</v>
      </c>
      <c r="S5851" t="s">
        <v>223</v>
      </c>
      <c r="T5851">
        <v>21900</v>
      </c>
      <c r="U5851" t="s">
        <v>20232</v>
      </c>
      <c r="V5851" t="s">
        <v>224</v>
      </c>
      <c r="W5851" t="s">
        <v>225</v>
      </c>
      <c r="X5851" t="s">
        <v>225</v>
      </c>
      <c r="Y5851">
        <v>21900</v>
      </c>
      <c r="AB5851">
        <v>1</v>
      </c>
      <c r="AC5851">
        <v>1</v>
      </c>
      <c r="AD5851">
        <v>2</v>
      </c>
      <c r="AE5851">
        <v>900</v>
      </c>
      <c r="AF5851">
        <v>1</v>
      </c>
      <c r="AQ5851">
        <v>2</v>
      </c>
      <c r="AR5851">
        <f t="shared" si="91"/>
        <v>4.6463999999999999</v>
      </c>
      <c r="AS5851">
        <v>1</v>
      </c>
      <c r="AT5851" t="s">
        <v>112</v>
      </c>
      <c r="AU5851">
        <v>20</v>
      </c>
    </row>
    <row r="5852" spans="1:47">
      <c r="A5852" t="s">
        <v>20236</v>
      </c>
      <c r="C5852">
        <v>310</v>
      </c>
      <c r="D5852" t="s">
        <v>20150</v>
      </c>
      <c r="E5852">
        <v>132</v>
      </c>
      <c r="F5852" t="s">
        <v>19758</v>
      </c>
      <c r="G5852" t="s">
        <v>1783</v>
      </c>
      <c r="H5852" t="s">
        <v>260</v>
      </c>
      <c r="I5852" t="s">
        <v>20237</v>
      </c>
      <c r="J5852">
        <v>0.59657000000000004</v>
      </c>
      <c r="K5852">
        <v>0</v>
      </c>
      <c r="L5852">
        <v>0</v>
      </c>
      <c r="M5852">
        <v>0</v>
      </c>
      <c r="N5852">
        <v>0</v>
      </c>
      <c r="P5852">
        <v>0</v>
      </c>
      <c r="Q5852">
        <v>0</v>
      </c>
      <c r="R5852">
        <v>0</v>
      </c>
      <c r="S5852" t="s">
        <v>223</v>
      </c>
      <c r="T5852">
        <v>0</v>
      </c>
      <c r="U5852" t="s">
        <v>20236</v>
      </c>
      <c r="Y5852">
        <v>0</v>
      </c>
      <c r="AB5852">
        <v>0</v>
      </c>
      <c r="AC5852">
        <v>0</v>
      </c>
      <c r="AD5852">
        <v>0</v>
      </c>
      <c r="AE5852">
        <v>0</v>
      </c>
      <c r="AF5852">
        <v>0</v>
      </c>
      <c r="AQ5852">
        <v>1</v>
      </c>
      <c r="AR5852">
        <f t="shared" si="91"/>
        <v>0</v>
      </c>
      <c r="AS5852">
        <v>1</v>
      </c>
      <c r="AT5852" t="s">
        <v>112</v>
      </c>
      <c r="AU5852">
        <v>20</v>
      </c>
    </row>
    <row r="5853" spans="1:47">
      <c r="A5853" t="s">
        <v>20238</v>
      </c>
      <c r="C5853">
        <v>310</v>
      </c>
      <c r="D5853" t="s">
        <v>20239</v>
      </c>
      <c r="E5853">
        <v>131</v>
      </c>
      <c r="F5853" t="s">
        <v>19154</v>
      </c>
      <c r="G5853" t="s">
        <v>1783</v>
      </c>
      <c r="H5853" t="s">
        <v>407</v>
      </c>
      <c r="I5853" t="s">
        <v>20240</v>
      </c>
      <c r="J5853">
        <v>0.28155000000000002</v>
      </c>
      <c r="K5853">
        <v>0</v>
      </c>
      <c r="L5853">
        <v>0</v>
      </c>
      <c r="M5853">
        <v>0</v>
      </c>
      <c r="N5853">
        <v>0</v>
      </c>
      <c r="P5853">
        <v>0</v>
      </c>
      <c r="Q5853">
        <v>0</v>
      </c>
      <c r="R5853">
        <v>0</v>
      </c>
      <c r="S5853" t="s">
        <v>223</v>
      </c>
      <c r="T5853">
        <v>0</v>
      </c>
      <c r="U5853" t="s">
        <v>20238</v>
      </c>
      <c r="Y5853">
        <v>0</v>
      </c>
      <c r="AB5853">
        <v>0</v>
      </c>
      <c r="AC5853">
        <v>0</v>
      </c>
      <c r="AD5853">
        <v>0</v>
      </c>
      <c r="AE5853">
        <v>0</v>
      </c>
      <c r="AF5853">
        <v>0</v>
      </c>
      <c r="AQ5853">
        <v>1</v>
      </c>
      <c r="AR5853">
        <f t="shared" si="91"/>
        <v>0</v>
      </c>
      <c r="AS5853">
        <v>1</v>
      </c>
      <c r="AT5853" t="s">
        <v>112</v>
      </c>
      <c r="AU5853">
        <v>20</v>
      </c>
    </row>
    <row r="5854" spans="1:47">
      <c r="A5854" t="s">
        <v>20241</v>
      </c>
      <c r="C5854">
        <v>310</v>
      </c>
      <c r="D5854" t="s">
        <v>20242</v>
      </c>
      <c r="E5854">
        <v>101</v>
      </c>
      <c r="F5854" t="s">
        <v>20243</v>
      </c>
      <c r="G5854" t="s">
        <v>1783</v>
      </c>
      <c r="H5854" t="s">
        <v>220</v>
      </c>
      <c r="I5854" t="s">
        <v>20244</v>
      </c>
      <c r="J5854">
        <v>0.25081999999999999</v>
      </c>
      <c r="K5854">
        <v>1</v>
      </c>
      <c r="L5854">
        <v>1</v>
      </c>
      <c r="M5854">
        <v>1</v>
      </c>
      <c r="N5854">
        <v>1</v>
      </c>
      <c r="O5854" t="s">
        <v>225</v>
      </c>
      <c r="P5854">
        <v>0</v>
      </c>
      <c r="Q5854">
        <v>0</v>
      </c>
      <c r="R5854">
        <v>0</v>
      </c>
      <c r="S5854" t="s">
        <v>223</v>
      </c>
      <c r="T5854">
        <v>0</v>
      </c>
      <c r="U5854" t="s">
        <v>20241</v>
      </c>
      <c r="V5854" t="s">
        <v>224</v>
      </c>
      <c r="W5854" t="s">
        <v>225</v>
      </c>
      <c r="X5854" t="s">
        <v>225</v>
      </c>
      <c r="Y5854">
        <v>0</v>
      </c>
      <c r="AB5854">
        <v>1</v>
      </c>
      <c r="AC5854">
        <v>1</v>
      </c>
      <c r="AD5854">
        <v>3</v>
      </c>
      <c r="AE5854">
        <v>1333</v>
      </c>
      <c r="AF5854">
        <v>1.75</v>
      </c>
      <c r="AQ5854">
        <v>1</v>
      </c>
      <c r="AR5854">
        <f t="shared" si="91"/>
        <v>4.6463999999999999</v>
      </c>
      <c r="AS5854">
        <v>1</v>
      </c>
      <c r="AT5854" t="s">
        <v>112</v>
      </c>
      <c r="AU5854">
        <v>20</v>
      </c>
    </row>
    <row r="5855" spans="1:47">
      <c r="A5855" t="s">
        <v>20245</v>
      </c>
      <c r="C5855">
        <v>310</v>
      </c>
      <c r="D5855" t="s">
        <v>20246</v>
      </c>
      <c r="E5855">
        <v>101</v>
      </c>
      <c r="F5855" t="s">
        <v>20247</v>
      </c>
      <c r="G5855" t="s">
        <v>1783</v>
      </c>
      <c r="H5855" t="s">
        <v>220</v>
      </c>
      <c r="I5855" t="s">
        <v>20248</v>
      </c>
      <c r="J5855">
        <v>0.14876</v>
      </c>
      <c r="K5855">
        <v>1</v>
      </c>
      <c r="L5855">
        <v>1</v>
      </c>
      <c r="M5855">
        <v>1</v>
      </c>
      <c r="N5855">
        <v>1</v>
      </c>
      <c r="O5855" t="s">
        <v>225</v>
      </c>
      <c r="P5855">
        <v>0</v>
      </c>
      <c r="Q5855">
        <v>1</v>
      </c>
      <c r="R5855">
        <v>10900</v>
      </c>
      <c r="S5855" t="s">
        <v>223</v>
      </c>
      <c r="T5855">
        <v>10900</v>
      </c>
      <c r="U5855" t="s">
        <v>20245</v>
      </c>
      <c r="V5855" t="s">
        <v>10030</v>
      </c>
      <c r="W5855" t="s">
        <v>225</v>
      </c>
      <c r="X5855" t="s">
        <v>225</v>
      </c>
      <c r="Y5855">
        <v>10900</v>
      </c>
      <c r="AB5855">
        <v>1</v>
      </c>
      <c r="AC5855">
        <v>1</v>
      </c>
      <c r="AD5855">
        <v>2</v>
      </c>
      <c r="AE5855">
        <v>912</v>
      </c>
      <c r="AF5855">
        <v>1</v>
      </c>
      <c r="AQ5855">
        <v>1</v>
      </c>
      <c r="AR5855">
        <f t="shared" si="91"/>
        <v>4.6463999999999999</v>
      </c>
      <c r="AS5855">
        <v>1</v>
      </c>
      <c r="AT5855" t="s">
        <v>112</v>
      </c>
      <c r="AU5855">
        <v>20</v>
      </c>
    </row>
    <row r="5856" spans="1:47">
      <c r="A5856" t="s">
        <v>20249</v>
      </c>
      <c r="C5856">
        <v>310</v>
      </c>
      <c r="D5856" t="s">
        <v>20250</v>
      </c>
      <c r="E5856">
        <v>101</v>
      </c>
      <c r="F5856" t="s">
        <v>19226</v>
      </c>
      <c r="G5856" t="s">
        <v>324</v>
      </c>
      <c r="H5856" t="s">
        <v>220</v>
      </c>
      <c r="I5856" t="s">
        <v>20251</v>
      </c>
      <c r="J5856">
        <v>1.6027199999999999</v>
      </c>
      <c r="K5856">
        <v>1</v>
      </c>
      <c r="L5856">
        <v>1</v>
      </c>
      <c r="M5856">
        <v>1</v>
      </c>
      <c r="N5856">
        <v>1</v>
      </c>
      <c r="O5856" t="s">
        <v>225</v>
      </c>
      <c r="P5856">
        <v>0</v>
      </c>
      <c r="Q5856">
        <v>0</v>
      </c>
      <c r="R5856">
        <v>0</v>
      </c>
      <c r="S5856" t="s">
        <v>223</v>
      </c>
      <c r="T5856">
        <v>0</v>
      </c>
      <c r="U5856" t="s">
        <v>20249</v>
      </c>
      <c r="V5856" t="s">
        <v>455</v>
      </c>
      <c r="W5856" t="s">
        <v>225</v>
      </c>
      <c r="X5856" t="s">
        <v>225</v>
      </c>
      <c r="Y5856">
        <v>0</v>
      </c>
      <c r="AB5856">
        <v>1</v>
      </c>
      <c r="AC5856">
        <v>1</v>
      </c>
      <c r="AD5856">
        <v>3</v>
      </c>
      <c r="AE5856">
        <v>1028</v>
      </c>
      <c r="AF5856">
        <v>1</v>
      </c>
      <c r="AQ5856">
        <v>3</v>
      </c>
      <c r="AR5856">
        <f t="shared" si="91"/>
        <v>2.42</v>
      </c>
      <c r="AS5856">
        <v>1</v>
      </c>
      <c r="AT5856" t="s">
        <v>126</v>
      </c>
      <c r="AU5856">
        <v>34</v>
      </c>
    </row>
    <row r="5857" spans="1:47">
      <c r="A5857" t="s">
        <v>20252</v>
      </c>
      <c r="C5857">
        <v>310</v>
      </c>
      <c r="D5857" t="s">
        <v>20253</v>
      </c>
      <c r="E5857">
        <v>101</v>
      </c>
      <c r="F5857" t="s">
        <v>20254</v>
      </c>
      <c r="G5857" t="s">
        <v>1783</v>
      </c>
      <c r="H5857" t="s">
        <v>220</v>
      </c>
      <c r="I5857" t="s">
        <v>20255</v>
      </c>
      <c r="J5857">
        <v>0.28090999999999999</v>
      </c>
      <c r="K5857">
        <v>1</v>
      </c>
      <c r="L5857">
        <v>1</v>
      </c>
      <c r="M5857">
        <v>1</v>
      </c>
      <c r="N5857">
        <v>1</v>
      </c>
      <c r="O5857" t="s">
        <v>225</v>
      </c>
      <c r="P5857">
        <v>0</v>
      </c>
      <c r="Q5857">
        <v>1</v>
      </c>
      <c r="R5857">
        <v>1400</v>
      </c>
      <c r="S5857" t="s">
        <v>223</v>
      </c>
      <c r="T5857">
        <v>1400</v>
      </c>
      <c r="U5857" t="s">
        <v>20252</v>
      </c>
      <c r="V5857" t="s">
        <v>10030</v>
      </c>
      <c r="W5857" t="s">
        <v>225</v>
      </c>
      <c r="X5857" t="s">
        <v>225</v>
      </c>
      <c r="Y5857">
        <v>1400</v>
      </c>
      <c r="AB5857">
        <v>1</v>
      </c>
      <c r="AC5857">
        <v>1</v>
      </c>
      <c r="AD5857">
        <v>2</v>
      </c>
      <c r="AE5857">
        <v>896</v>
      </c>
      <c r="AF5857">
        <v>1</v>
      </c>
      <c r="AQ5857">
        <v>1</v>
      </c>
      <c r="AR5857">
        <f t="shared" si="91"/>
        <v>4.6463999999999999</v>
      </c>
      <c r="AS5857">
        <v>1</v>
      </c>
      <c r="AT5857" t="s">
        <v>112</v>
      </c>
      <c r="AU5857">
        <v>20</v>
      </c>
    </row>
    <row r="5858" spans="1:47">
      <c r="A5858" t="s">
        <v>20256</v>
      </c>
      <c r="C5858">
        <v>310</v>
      </c>
      <c r="D5858" t="s">
        <v>17822</v>
      </c>
      <c r="E5858">
        <v>903</v>
      </c>
      <c r="F5858" t="s">
        <v>1042</v>
      </c>
      <c r="G5858" t="s">
        <v>1783</v>
      </c>
      <c r="H5858" t="s">
        <v>833</v>
      </c>
      <c r="I5858" t="s">
        <v>20257</v>
      </c>
      <c r="J5858">
        <v>16.077559999999998</v>
      </c>
      <c r="K5858">
        <v>0</v>
      </c>
      <c r="L5858">
        <v>0</v>
      </c>
      <c r="M5858">
        <v>0</v>
      </c>
      <c r="N5858">
        <v>0</v>
      </c>
      <c r="P5858">
        <v>0</v>
      </c>
      <c r="Q5858">
        <v>0</v>
      </c>
      <c r="R5858">
        <v>0</v>
      </c>
      <c r="S5858" t="s">
        <v>223</v>
      </c>
      <c r="T5858">
        <v>0</v>
      </c>
      <c r="U5858" t="s">
        <v>20256</v>
      </c>
      <c r="Y5858">
        <v>0</v>
      </c>
      <c r="Z5858" t="s">
        <v>297</v>
      </c>
      <c r="AA5858" t="s">
        <v>223</v>
      </c>
      <c r="AB5858">
        <v>0</v>
      </c>
      <c r="AC5858">
        <v>0</v>
      </c>
      <c r="AD5858">
        <v>0</v>
      </c>
      <c r="AE5858">
        <v>0</v>
      </c>
      <c r="AF5858">
        <v>0</v>
      </c>
      <c r="AQ5858">
        <v>1</v>
      </c>
      <c r="AR5858">
        <f t="shared" si="91"/>
        <v>0</v>
      </c>
      <c r="AS5858">
        <v>1</v>
      </c>
      <c r="AT5858" t="s">
        <v>112</v>
      </c>
      <c r="AU5858">
        <v>20</v>
      </c>
    </row>
    <row r="5859" spans="1:47">
      <c r="A5859" t="s">
        <v>20258</v>
      </c>
      <c r="C5859">
        <v>310</v>
      </c>
      <c r="D5859" t="s">
        <v>20259</v>
      </c>
      <c r="E5859">
        <v>132</v>
      </c>
      <c r="F5859" t="s">
        <v>20061</v>
      </c>
      <c r="G5859" t="s">
        <v>1783</v>
      </c>
      <c r="H5859" t="s">
        <v>260</v>
      </c>
      <c r="I5859" t="s">
        <v>20260</v>
      </c>
      <c r="J5859">
        <v>0.19103999999999999</v>
      </c>
      <c r="K5859">
        <v>0</v>
      </c>
      <c r="L5859">
        <v>0</v>
      </c>
      <c r="M5859">
        <v>0</v>
      </c>
      <c r="N5859">
        <v>0</v>
      </c>
      <c r="P5859">
        <v>0</v>
      </c>
      <c r="Q5859">
        <v>0</v>
      </c>
      <c r="R5859">
        <v>0</v>
      </c>
      <c r="S5859" t="s">
        <v>223</v>
      </c>
      <c r="T5859">
        <v>0</v>
      </c>
      <c r="U5859" t="s">
        <v>20258</v>
      </c>
      <c r="Y5859">
        <v>0</v>
      </c>
      <c r="AB5859">
        <v>0</v>
      </c>
      <c r="AC5859">
        <v>0</v>
      </c>
      <c r="AD5859">
        <v>0</v>
      </c>
      <c r="AE5859">
        <v>0</v>
      </c>
      <c r="AF5859">
        <v>0</v>
      </c>
      <c r="AQ5859">
        <v>1</v>
      </c>
      <c r="AR5859">
        <f t="shared" si="91"/>
        <v>0</v>
      </c>
      <c r="AS5859">
        <v>1</v>
      </c>
      <c r="AT5859" t="s">
        <v>112</v>
      </c>
      <c r="AU5859">
        <v>20</v>
      </c>
    </row>
    <row r="5860" spans="1:47">
      <c r="A5860" t="s">
        <v>248</v>
      </c>
      <c r="C5860">
        <v>310</v>
      </c>
      <c r="E5860">
        <v>0</v>
      </c>
      <c r="J5860">
        <v>0.13086</v>
      </c>
      <c r="K5860">
        <v>0</v>
      </c>
      <c r="L5860">
        <v>0</v>
      </c>
      <c r="M5860">
        <v>0</v>
      </c>
      <c r="N5860">
        <v>0</v>
      </c>
      <c r="P5860">
        <v>0</v>
      </c>
      <c r="Q5860">
        <v>0</v>
      </c>
      <c r="R5860">
        <v>0</v>
      </c>
      <c r="S5860" t="s">
        <v>249</v>
      </c>
      <c r="T5860">
        <v>0</v>
      </c>
      <c r="Y5860">
        <v>0</v>
      </c>
      <c r="AB5860">
        <v>0</v>
      </c>
      <c r="AC5860">
        <v>0</v>
      </c>
      <c r="AD5860">
        <v>0</v>
      </c>
      <c r="AE5860">
        <v>0</v>
      </c>
      <c r="AF5860">
        <v>0</v>
      </c>
      <c r="AQ5860">
        <v>0</v>
      </c>
      <c r="AR5860">
        <f t="shared" si="91"/>
        <v>0</v>
      </c>
      <c r="AS5860">
        <v>1</v>
      </c>
      <c r="AT5860" t="s">
        <v>112</v>
      </c>
      <c r="AU5860">
        <v>20</v>
      </c>
    </row>
    <row r="5861" spans="1:47">
      <c r="A5861" t="s">
        <v>20261</v>
      </c>
      <c r="C5861">
        <v>310</v>
      </c>
      <c r="D5861" t="s">
        <v>17822</v>
      </c>
      <c r="E5861">
        <v>903</v>
      </c>
      <c r="F5861" t="s">
        <v>1042</v>
      </c>
      <c r="G5861" t="s">
        <v>1783</v>
      </c>
      <c r="H5861" t="s">
        <v>833</v>
      </c>
      <c r="I5861" t="s">
        <v>20262</v>
      </c>
      <c r="J5861">
        <v>0.73399999999999999</v>
      </c>
      <c r="K5861">
        <v>0</v>
      </c>
      <c r="L5861">
        <v>0</v>
      </c>
      <c r="M5861">
        <v>0</v>
      </c>
      <c r="N5861">
        <v>0</v>
      </c>
      <c r="P5861">
        <v>0</v>
      </c>
      <c r="Q5861">
        <v>0</v>
      </c>
      <c r="R5861">
        <v>0</v>
      </c>
      <c r="S5861" t="s">
        <v>223</v>
      </c>
      <c r="T5861">
        <v>0</v>
      </c>
      <c r="U5861" t="s">
        <v>20261</v>
      </c>
      <c r="Y5861">
        <v>0</v>
      </c>
      <c r="Z5861" t="s">
        <v>297</v>
      </c>
      <c r="AA5861" t="s">
        <v>223</v>
      </c>
      <c r="AB5861">
        <v>0</v>
      </c>
      <c r="AC5861">
        <v>0</v>
      </c>
      <c r="AD5861">
        <v>0</v>
      </c>
      <c r="AE5861">
        <v>0</v>
      </c>
      <c r="AF5861">
        <v>0</v>
      </c>
      <c r="AQ5861">
        <v>1</v>
      </c>
      <c r="AR5861">
        <f t="shared" si="91"/>
        <v>0</v>
      </c>
      <c r="AS5861">
        <v>1</v>
      </c>
      <c r="AT5861" t="s">
        <v>112</v>
      </c>
      <c r="AU5861">
        <v>20</v>
      </c>
    </row>
    <row r="5862" spans="1:47">
      <c r="A5862" t="s">
        <v>20263</v>
      </c>
      <c r="C5862">
        <v>310</v>
      </c>
      <c r="D5862" t="s">
        <v>20264</v>
      </c>
      <c r="E5862">
        <v>101</v>
      </c>
      <c r="F5862" t="s">
        <v>20265</v>
      </c>
      <c r="G5862" t="s">
        <v>1783</v>
      </c>
      <c r="H5862" t="s">
        <v>220</v>
      </c>
      <c r="I5862" t="s">
        <v>20266</v>
      </c>
      <c r="J5862">
        <v>0.19636999999999999</v>
      </c>
      <c r="K5862">
        <v>1</v>
      </c>
      <c r="L5862">
        <v>1</v>
      </c>
      <c r="M5862">
        <v>1</v>
      </c>
      <c r="N5862">
        <v>1</v>
      </c>
      <c r="O5862" t="s">
        <v>225</v>
      </c>
      <c r="P5862">
        <v>0</v>
      </c>
      <c r="Q5862">
        <v>0</v>
      </c>
      <c r="R5862">
        <v>0</v>
      </c>
      <c r="S5862" t="s">
        <v>223</v>
      </c>
      <c r="T5862">
        <v>0</v>
      </c>
      <c r="U5862" t="s">
        <v>20263</v>
      </c>
      <c r="V5862" t="s">
        <v>224</v>
      </c>
      <c r="W5862" t="s">
        <v>225</v>
      </c>
      <c r="X5862" t="s">
        <v>225</v>
      </c>
      <c r="Y5862">
        <v>0</v>
      </c>
      <c r="AB5862">
        <v>1</v>
      </c>
      <c r="AC5862">
        <v>1</v>
      </c>
      <c r="AD5862">
        <v>3</v>
      </c>
      <c r="AE5862">
        <v>864</v>
      </c>
      <c r="AF5862">
        <v>1</v>
      </c>
      <c r="AQ5862">
        <v>1</v>
      </c>
      <c r="AR5862">
        <f t="shared" si="91"/>
        <v>4.6463999999999999</v>
      </c>
      <c r="AS5862">
        <v>1</v>
      </c>
      <c r="AT5862" t="s">
        <v>112</v>
      </c>
      <c r="AU5862">
        <v>20</v>
      </c>
    </row>
    <row r="5863" spans="1:47">
      <c r="A5863" t="s">
        <v>20267</v>
      </c>
      <c r="B5863" t="s">
        <v>293</v>
      </c>
      <c r="C5863">
        <v>310</v>
      </c>
      <c r="D5863" t="s">
        <v>17185</v>
      </c>
      <c r="E5863">
        <v>0</v>
      </c>
      <c r="J5863">
        <v>882.29804999999999</v>
      </c>
      <c r="K5863">
        <v>0</v>
      </c>
      <c r="L5863">
        <v>0</v>
      </c>
      <c r="M5863">
        <v>0</v>
      </c>
      <c r="N5863">
        <v>0</v>
      </c>
      <c r="P5863">
        <v>0</v>
      </c>
      <c r="Q5863">
        <v>0</v>
      </c>
      <c r="R5863">
        <v>0</v>
      </c>
      <c r="S5863" t="s">
        <v>296</v>
      </c>
      <c r="T5863">
        <v>0</v>
      </c>
      <c r="Y5863">
        <v>0</v>
      </c>
      <c r="AB5863">
        <v>0</v>
      </c>
      <c r="AC5863">
        <v>0</v>
      </c>
      <c r="AD5863">
        <v>0</v>
      </c>
      <c r="AE5863">
        <v>0</v>
      </c>
      <c r="AF5863">
        <v>0</v>
      </c>
      <c r="AG5863" t="s">
        <v>845</v>
      </c>
      <c r="AQ5863">
        <v>8</v>
      </c>
      <c r="AR5863">
        <f t="shared" si="91"/>
        <v>0</v>
      </c>
      <c r="AS5863">
        <v>1</v>
      </c>
      <c r="AT5863" t="s">
        <v>126</v>
      </c>
      <c r="AU5863">
        <v>34</v>
      </c>
    </row>
    <row r="5864" spans="1:47">
      <c r="A5864" t="s">
        <v>20268</v>
      </c>
      <c r="C5864">
        <v>310</v>
      </c>
      <c r="D5864" t="s">
        <v>20269</v>
      </c>
      <c r="E5864">
        <v>101</v>
      </c>
      <c r="F5864" t="s">
        <v>20270</v>
      </c>
      <c r="G5864" t="s">
        <v>1783</v>
      </c>
      <c r="H5864" t="s">
        <v>220</v>
      </c>
      <c r="I5864" t="s">
        <v>20271</v>
      </c>
      <c r="J5864">
        <v>0.24565999999999999</v>
      </c>
      <c r="K5864">
        <v>1</v>
      </c>
      <c r="L5864">
        <v>1</v>
      </c>
      <c r="M5864">
        <v>1</v>
      </c>
      <c r="N5864">
        <v>1</v>
      </c>
      <c r="O5864" t="s">
        <v>225</v>
      </c>
      <c r="P5864">
        <v>0</v>
      </c>
      <c r="Q5864">
        <v>1</v>
      </c>
      <c r="R5864">
        <v>9500</v>
      </c>
      <c r="S5864" t="s">
        <v>223</v>
      </c>
      <c r="T5864">
        <v>9500</v>
      </c>
      <c r="U5864" t="s">
        <v>20268</v>
      </c>
      <c r="V5864" t="s">
        <v>224</v>
      </c>
      <c r="W5864" t="s">
        <v>225</v>
      </c>
      <c r="X5864" t="s">
        <v>225</v>
      </c>
      <c r="Y5864">
        <v>9500</v>
      </c>
      <c r="AB5864">
        <v>1</v>
      </c>
      <c r="AC5864">
        <v>1</v>
      </c>
      <c r="AD5864">
        <v>2</v>
      </c>
      <c r="AE5864">
        <v>864</v>
      </c>
      <c r="AF5864">
        <v>1</v>
      </c>
      <c r="AQ5864">
        <v>1</v>
      </c>
      <c r="AR5864">
        <f t="shared" si="91"/>
        <v>4.6463999999999999</v>
      </c>
      <c r="AS5864">
        <v>1</v>
      </c>
      <c r="AT5864" t="s">
        <v>112</v>
      </c>
      <c r="AU5864">
        <v>20</v>
      </c>
    </row>
    <row r="5865" spans="1:47">
      <c r="A5865" t="s">
        <v>248</v>
      </c>
      <c r="C5865">
        <v>310</v>
      </c>
      <c r="E5865">
        <v>0</v>
      </c>
      <c r="J5865">
        <v>2.001E-2</v>
      </c>
      <c r="K5865">
        <v>0</v>
      </c>
      <c r="L5865">
        <v>0</v>
      </c>
      <c r="M5865">
        <v>0</v>
      </c>
      <c r="N5865">
        <v>0</v>
      </c>
      <c r="P5865">
        <v>0</v>
      </c>
      <c r="Q5865">
        <v>0</v>
      </c>
      <c r="R5865">
        <v>0</v>
      </c>
      <c r="S5865" t="s">
        <v>249</v>
      </c>
      <c r="T5865">
        <v>0</v>
      </c>
      <c r="Y5865">
        <v>0</v>
      </c>
      <c r="AB5865">
        <v>0</v>
      </c>
      <c r="AC5865">
        <v>0</v>
      </c>
      <c r="AD5865">
        <v>0</v>
      </c>
      <c r="AE5865">
        <v>0</v>
      </c>
      <c r="AF5865">
        <v>0</v>
      </c>
      <c r="AQ5865">
        <v>0</v>
      </c>
      <c r="AR5865">
        <f t="shared" si="91"/>
        <v>0</v>
      </c>
      <c r="AS5865">
        <v>1</v>
      </c>
      <c r="AT5865" t="s">
        <v>112</v>
      </c>
      <c r="AU5865">
        <v>20</v>
      </c>
    </row>
    <row r="5866" spans="1:47">
      <c r="A5866" t="s">
        <v>248</v>
      </c>
      <c r="C5866">
        <v>310</v>
      </c>
      <c r="E5866">
        <v>0</v>
      </c>
      <c r="J5866">
        <v>0.11226999999999999</v>
      </c>
      <c r="K5866">
        <v>0</v>
      </c>
      <c r="L5866">
        <v>0</v>
      </c>
      <c r="M5866">
        <v>0</v>
      </c>
      <c r="N5866">
        <v>0</v>
      </c>
      <c r="P5866">
        <v>0</v>
      </c>
      <c r="Q5866">
        <v>0</v>
      </c>
      <c r="R5866">
        <v>0</v>
      </c>
      <c r="S5866" t="s">
        <v>249</v>
      </c>
      <c r="T5866">
        <v>0</v>
      </c>
      <c r="Y5866">
        <v>0</v>
      </c>
      <c r="AB5866">
        <v>0</v>
      </c>
      <c r="AC5866">
        <v>0</v>
      </c>
      <c r="AD5866">
        <v>0</v>
      </c>
      <c r="AE5866">
        <v>0</v>
      </c>
      <c r="AF5866">
        <v>0</v>
      </c>
      <c r="AQ5866">
        <v>0</v>
      </c>
      <c r="AR5866">
        <f t="shared" si="91"/>
        <v>0</v>
      </c>
      <c r="AS5866">
        <v>1</v>
      </c>
      <c r="AT5866" t="s">
        <v>112</v>
      </c>
      <c r="AU5866">
        <v>20</v>
      </c>
    </row>
    <row r="5867" spans="1:47">
      <c r="A5867" t="s">
        <v>248</v>
      </c>
      <c r="C5867">
        <v>310</v>
      </c>
      <c r="E5867">
        <v>0</v>
      </c>
      <c r="J5867">
        <v>4.9899999999999996E-3</v>
      </c>
      <c r="K5867">
        <v>0</v>
      </c>
      <c r="L5867">
        <v>0</v>
      </c>
      <c r="M5867">
        <v>0</v>
      </c>
      <c r="N5867">
        <v>0</v>
      </c>
      <c r="P5867">
        <v>0</v>
      </c>
      <c r="Q5867">
        <v>0</v>
      </c>
      <c r="R5867">
        <v>0</v>
      </c>
      <c r="S5867" t="s">
        <v>249</v>
      </c>
      <c r="T5867">
        <v>0</v>
      </c>
      <c r="Y5867">
        <v>0</v>
      </c>
      <c r="AB5867">
        <v>0</v>
      </c>
      <c r="AC5867">
        <v>0</v>
      </c>
      <c r="AD5867">
        <v>0</v>
      </c>
      <c r="AE5867">
        <v>0</v>
      </c>
      <c r="AF5867">
        <v>0</v>
      </c>
      <c r="AQ5867">
        <v>0</v>
      </c>
      <c r="AR5867">
        <f t="shared" si="91"/>
        <v>0</v>
      </c>
      <c r="AS5867">
        <v>1</v>
      </c>
      <c r="AT5867" t="s">
        <v>112</v>
      </c>
      <c r="AU5867">
        <v>20</v>
      </c>
    </row>
    <row r="5868" spans="1:47">
      <c r="A5868" t="s">
        <v>20272</v>
      </c>
      <c r="C5868">
        <v>310</v>
      </c>
      <c r="D5868" t="s">
        <v>20273</v>
      </c>
      <c r="E5868">
        <v>101</v>
      </c>
      <c r="F5868" t="s">
        <v>20274</v>
      </c>
      <c r="G5868" t="s">
        <v>1783</v>
      </c>
      <c r="H5868" t="s">
        <v>220</v>
      </c>
      <c r="I5868" t="s">
        <v>20275</v>
      </c>
      <c r="J5868">
        <v>0.33733999999999997</v>
      </c>
      <c r="K5868">
        <v>1</v>
      </c>
      <c r="L5868">
        <v>1</v>
      </c>
      <c r="M5868">
        <v>1</v>
      </c>
      <c r="N5868">
        <v>1</v>
      </c>
      <c r="O5868" t="s">
        <v>225</v>
      </c>
      <c r="P5868">
        <v>0</v>
      </c>
      <c r="Q5868">
        <v>1</v>
      </c>
      <c r="R5868">
        <v>3400</v>
      </c>
      <c r="S5868" t="s">
        <v>223</v>
      </c>
      <c r="T5868">
        <v>3400</v>
      </c>
      <c r="U5868" t="s">
        <v>20272</v>
      </c>
      <c r="V5868" t="s">
        <v>10030</v>
      </c>
      <c r="W5868" t="s">
        <v>225</v>
      </c>
      <c r="X5868" t="s">
        <v>225</v>
      </c>
      <c r="Y5868">
        <v>3400</v>
      </c>
      <c r="AB5868">
        <v>1</v>
      </c>
      <c r="AC5868">
        <v>1</v>
      </c>
      <c r="AD5868">
        <v>2</v>
      </c>
      <c r="AE5868">
        <v>1136</v>
      </c>
      <c r="AF5868">
        <v>1</v>
      </c>
      <c r="AQ5868">
        <v>1</v>
      </c>
      <c r="AR5868">
        <f t="shared" si="91"/>
        <v>4.6463999999999999</v>
      </c>
      <c r="AS5868">
        <v>1</v>
      </c>
      <c r="AT5868" t="s">
        <v>112</v>
      </c>
      <c r="AU5868">
        <v>20</v>
      </c>
    </row>
    <row r="5869" spans="1:47">
      <c r="A5869" t="s">
        <v>20276</v>
      </c>
      <c r="C5869">
        <v>310</v>
      </c>
      <c r="D5869" t="s">
        <v>20277</v>
      </c>
      <c r="E5869">
        <v>101</v>
      </c>
      <c r="F5869" t="s">
        <v>20278</v>
      </c>
      <c r="G5869" t="s">
        <v>1783</v>
      </c>
      <c r="H5869" t="s">
        <v>220</v>
      </c>
      <c r="I5869" t="s">
        <v>20279</v>
      </c>
      <c r="J5869">
        <v>0.38456000000000001</v>
      </c>
      <c r="K5869">
        <v>1</v>
      </c>
      <c r="L5869">
        <v>1</v>
      </c>
      <c r="M5869">
        <v>1</v>
      </c>
      <c r="N5869">
        <v>1</v>
      </c>
      <c r="O5869" t="s">
        <v>225</v>
      </c>
      <c r="P5869">
        <v>0</v>
      </c>
      <c r="Q5869">
        <v>1</v>
      </c>
      <c r="R5869">
        <v>8800</v>
      </c>
      <c r="S5869" t="s">
        <v>223</v>
      </c>
      <c r="T5869">
        <v>8800</v>
      </c>
      <c r="U5869" t="s">
        <v>20276</v>
      </c>
      <c r="V5869" t="s">
        <v>224</v>
      </c>
      <c r="W5869" t="s">
        <v>225</v>
      </c>
      <c r="X5869" t="s">
        <v>225</v>
      </c>
      <c r="Y5869">
        <v>8800</v>
      </c>
      <c r="AB5869">
        <v>1</v>
      </c>
      <c r="AC5869">
        <v>1</v>
      </c>
      <c r="AD5869">
        <v>2</v>
      </c>
      <c r="AE5869">
        <v>936</v>
      </c>
      <c r="AF5869">
        <v>1</v>
      </c>
      <c r="AQ5869">
        <v>2</v>
      </c>
      <c r="AR5869">
        <f t="shared" si="91"/>
        <v>4.6463999999999999</v>
      </c>
      <c r="AS5869">
        <v>1</v>
      </c>
      <c r="AT5869" t="s">
        <v>112</v>
      </c>
      <c r="AU5869">
        <v>20</v>
      </c>
    </row>
    <row r="5870" spans="1:47">
      <c r="A5870" t="s">
        <v>14871</v>
      </c>
      <c r="C5870">
        <v>310</v>
      </c>
      <c r="E5870">
        <v>0</v>
      </c>
      <c r="J5870">
        <v>160.35721000000001</v>
      </c>
      <c r="K5870">
        <v>0</v>
      </c>
      <c r="L5870">
        <v>0</v>
      </c>
      <c r="M5870">
        <v>0</v>
      </c>
      <c r="N5870">
        <v>0</v>
      </c>
      <c r="P5870">
        <v>0</v>
      </c>
      <c r="Q5870">
        <v>0</v>
      </c>
      <c r="R5870">
        <v>0</v>
      </c>
      <c r="S5870" t="s">
        <v>249</v>
      </c>
      <c r="T5870">
        <v>0</v>
      </c>
      <c r="Y5870">
        <v>0</v>
      </c>
      <c r="AB5870">
        <v>0</v>
      </c>
      <c r="AC5870">
        <v>0</v>
      </c>
      <c r="AD5870">
        <v>0</v>
      </c>
      <c r="AE5870">
        <v>0</v>
      </c>
      <c r="AF5870">
        <v>0</v>
      </c>
      <c r="AQ5870">
        <v>0</v>
      </c>
      <c r="AR5870">
        <f t="shared" si="91"/>
        <v>0</v>
      </c>
      <c r="AS5870">
        <v>1</v>
      </c>
      <c r="AT5870" t="s">
        <v>112</v>
      </c>
      <c r="AU5870">
        <v>20</v>
      </c>
    </row>
    <row r="5871" spans="1:47">
      <c r="A5871" t="s">
        <v>20280</v>
      </c>
      <c r="B5871" t="s">
        <v>293</v>
      </c>
      <c r="C5871">
        <v>310</v>
      </c>
      <c r="D5871" t="s">
        <v>15252</v>
      </c>
      <c r="E5871">
        <v>0</v>
      </c>
      <c r="J5871">
        <v>177.31661</v>
      </c>
      <c r="K5871">
        <v>0</v>
      </c>
      <c r="L5871">
        <v>0</v>
      </c>
      <c r="M5871">
        <v>0</v>
      </c>
      <c r="N5871">
        <v>0</v>
      </c>
      <c r="P5871">
        <v>0</v>
      </c>
      <c r="Q5871">
        <v>0</v>
      </c>
      <c r="R5871">
        <v>0</v>
      </c>
      <c r="S5871" t="s">
        <v>296</v>
      </c>
      <c r="T5871">
        <v>0</v>
      </c>
      <c r="Y5871">
        <v>0</v>
      </c>
      <c r="AB5871">
        <v>0</v>
      </c>
      <c r="AC5871">
        <v>0</v>
      </c>
      <c r="AD5871">
        <v>0</v>
      </c>
      <c r="AE5871">
        <v>0</v>
      </c>
      <c r="AF5871">
        <v>0</v>
      </c>
      <c r="AG5871" t="s">
        <v>845</v>
      </c>
      <c r="AQ5871">
        <v>1</v>
      </c>
      <c r="AR5871">
        <f t="shared" si="91"/>
        <v>0</v>
      </c>
      <c r="AS5871">
        <v>1</v>
      </c>
      <c r="AT5871" t="s">
        <v>130</v>
      </c>
      <c r="AU5871">
        <v>39</v>
      </c>
    </row>
    <row r="5872" spans="1:47">
      <c r="A5872" t="s">
        <v>248</v>
      </c>
      <c r="C5872">
        <v>310</v>
      </c>
      <c r="E5872">
        <v>0</v>
      </c>
      <c r="J5872">
        <v>5.2209999999999999E-2</v>
      </c>
      <c r="K5872">
        <v>0</v>
      </c>
      <c r="L5872">
        <v>0</v>
      </c>
      <c r="M5872">
        <v>0</v>
      </c>
      <c r="N5872">
        <v>0</v>
      </c>
      <c r="P5872">
        <v>0</v>
      </c>
      <c r="Q5872">
        <v>0</v>
      </c>
      <c r="R5872">
        <v>0</v>
      </c>
      <c r="S5872" t="s">
        <v>249</v>
      </c>
      <c r="T5872">
        <v>0</v>
      </c>
      <c r="Y5872">
        <v>0</v>
      </c>
      <c r="AB5872">
        <v>0</v>
      </c>
      <c r="AC5872">
        <v>0</v>
      </c>
      <c r="AD5872">
        <v>0</v>
      </c>
      <c r="AE5872">
        <v>0</v>
      </c>
      <c r="AF5872">
        <v>0</v>
      </c>
      <c r="AQ5872">
        <v>0</v>
      </c>
      <c r="AR5872">
        <f t="shared" si="91"/>
        <v>0</v>
      </c>
      <c r="AS5872">
        <v>1</v>
      </c>
      <c r="AT5872" t="s">
        <v>112</v>
      </c>
      <c r="AU5872">
        <v>20</v>
      </c>
    </row>
    <row r="5873" spans="1:47">
      <c r="A5873" t="s">
        <v>20281</v>
      </c>
      <c r="C5873">
        <v>310</v>
      </c>
      <c r="D5873" t="s">
        <v>20282</v>
      </c>
      <c r="E5873">
        <v>101</v>
      </c>
      <c r="F5873" t="s">
        <v>20283</v>
      </c>
      <c r="G5873" t="s">
        <v>1783</v>
      </c>
      <c r="H5873" t="s">
        <v>220</v>
      </c>
      <c r="I5873" t="s">
        <v>20284</v>
      </c>
      <c r="J5873">
        <v>0.36926999999999999</v>
      </c>
      <c r="K5873">
        <v>1</v>
      </c>
      <c r="L5873">
        <v>1</v>
      </c>
      <c r="M5873">
        <v>1</v>
      </c>
      <c r="N5873">
        <v>1</v>
      </c>
      <c r="O5873" t="s">
        <v>225</v>
      </c>
      <c r="P5873">
        <v>0</v>
      </c>
      <c r="Q5873">
        <v>0</v>
      </c>
      <c r="R5873">
        <v>0</v>
      </c>
      <c r="S5873" t="s">
        <v>223</v>
      </c>
      <c r="T5873">
        <v>0</v>
      </c>
      <c r="U5873" t="s">
        <v>20281</v>
      </c>
      <c r="V5873" t="s">
        <v>10030</v>
      </c>
      <c r="W5873" t="s">
        <v>225</v>
      </c>
      <c r="X5873" t="s">
        <v>225</v>
      </c>
      <c r="Y5873">
        <v>0</v>
      </c>
      <c r="AB5873">
        <v>1</v>
      </c>
      <c r="AC5873">
        <v>1</v>
      </c>
      <c r="AD5873">
        <v>3</v>
      </c>
      <c r="AE5873">
        <v>1986</v>
      </c>
      <c r="AF5873">
        <v>1.75</v>
      </c>
      <c r="AQ5873">
        <v>2</v>
      </c>
      <c r="AR5873">
        <f t="shared" si="91"/>
        <v>4.6463999999999999</v>
      </c>
      <c r="AS5873">
        <v>1</v>
      </c>
      <c r="AT5873" t="s">
        <v>112</v>
      </c>
      <c r="AU5873">
        <v>20</v>
      </c>
    </row>
    <row r="5874" spans="1:47">
      <c r="A5874" t="s">
        <v>20285</v>
      </c>
      <c r="C5874">
        <v>310</v>
      </c>
      <c r="D5874" t="s">
        <v>20286</v>
      </c>
      <c r="E5874">
        <v>132</v>
      </c>
      <c r="F5874" t="s">
        <v>20287</v>
      </c>
      <c r="G5874" t="s">
        <v>1783</v>
      </c>
      <c r="H5874" t="s">
        <v>260</v>
      </c>
      <c r="I5874" t="s">
        <v>20288</v>
      </c>
      <c r="J5874">
        <v>0.21490000000000001</v>
      </c>
      <c r="K5874">
        <v>0</v>
      </c>
      <c r="L5874">
        <v>0</v>
      </c>
      <c r="M5874">
        <v>0</v>
      </c>
      <c r="N5874">
        <v>0</v>
      </c>
      <c r="P5874">
        <v>0</v>
      </c>
      <c r="Q5874">
        <v>0</v>
      </c>
      <c r="R5874">
        <v>0</v>
      </c>
      <c r="S5874" t="s">
        <v>223</v>
      </c>
      <c r="T5874">
        <v>0</v>
      </c>
      <c r="U5874" t="s">
        <v>20285</v>
      </c>
      <c r="Y5874">
        <v>0</v>
      </c>
      <c r="AB5874">
        <v>0</v>
      </c>
      <c r="AC5874">
        <v>0</v>
      </c>
      <c r="AD5874">
        <v>0</v>
      </c>
      <c r="AE5874">
        <v>0</v>
      </c>
      <c r="AF5874">
        <v>0</v>
      </c>
      <c r="AQ5874">
        <v>0</v>
      </c>
      <c r="AR5874">
        <f t="shared" si="91"/>
        <v>0</v>
      </c>
      <c r="AS5874">
        <v>1</v>
      </c>
      <c r="AT5874" t="s">
        <v>112</v>
      </c>
      <c r="AU5874">
        <v>20</v>
      </c>
    </row>
    <row r="5875" spans="1:47">
      <c r="A5875" t="s">
        <v>20289</v>
      </c>
      <c r="C5875">
        <v>310</v>
      </c>
      <c r="D5875" t="s">
        <v>19325</v>
      </c>
      <c r="E5875">
        <v>101</v>
      </c>
      <c r="F5875" t="s">
        <v>20290</v>
      </c>
      <c r="G5875" t="s">
        <v>324</v>
      </c>
      <c r="H5875" t="s">
        <v>220</v>
      </c>
      <c r="I5875" t="s">
        <v>20291</v>
      </c>
      <c r="J5875">
        <v>2.3971800000000001</v>
      </c>
      <c r="K5875">
        <v>1</v>
      </c>
      <c r="L5875">
        <v>1</v>
      </c>
      <c r="M5875">
        <v>1</v>
      </c>
      <c r="N5875">
        <v>1</v>
      </c>
      <c r="O5875" t="s">
        <v>225</v>
      </c>
      <c r="P5875">
        <v>0</v>
      </c>
      <c r="Q5875">
        <v>0</v>
      </c>
      <c r="R5875">
        <v>0</v>
      </c>
      <c r="S5875" t="s">
        <v>223</v>
      </c>
      <c r="T5875">
        <v>0</v>
      </c>
      <c r="U5875" t="s">
        <v>20289</v>
      </c>
      <c r="V5875" t="s">
        <v>455</v>
      </c>
      <c r="W5875" t="s">
        <v>225</v>
      </c>
      <c r="X5875" t="s">
        <v>225</v>
      </c>
      <c r="Y5875">
        <v>0</v>
      </c>
      <c r="AB5875">
        <v>1</v>
      </c>
      <c r="AC5875">
        <v>1</v>
      </c>
      <c r="AD5875">
        <v>3</v>
      </c>
      <c r="AE5875">
        <v>1856</v>
      </c>
      <c r="AF5875">
        <v>1.75</v>
      </c>
      <c r="AQ5875">
        <v>1</v>
      </c>
      <c r="AR5875">
        <f t="shared" si="91"/>
        <v>2.42</v>
      </c>
      <c r="AS5875">
        <v>1</v>
      </c>
      <c r="AT5875" t="s">
        <v>126</v>
      </c>
      <c r="AU5875">
        <v>34</v>
      </c>
    </row>
    <row r="5876" spans="1:47">
      <c r="A5876" t="s">
        <v>20292</v>
      </c>
      <c r="C5876">
        <v>310</v>
      </c>
      <c r="D5876" t="s">
        <v>20293</v>
      </c>
      <c r="E5876">
        <v>101</v>
      </c>
      <c r="F5876" t="s">
        <v>14663</v>
      </c>
      <c r="G5876" t="s">
        <v>324</v>
      </c>
      <c r="H5876" t="s">
        <v>220</v>
      </c>
      <c r="I5876" t="s">
        <v>20294</v>
      </c>
      <c r="J5876">
        <v>4.0208000000000004</v>
      </c>
      <c r="K5876">
        <v>1</v>
      </c>
      <c r="L5876">
        <v>1</v>
      </c>
      <c r="M5876">
        <v>1</v>
      </c>
      <c r="N5876">
        <v>1</v>
      </c>
      <c r="O5876" t="s">
        <v>225</v>
      </c>
      <c r="P5876">
        <v>0</v>
      </c>
      <c r="Q5876">
        <v>0</v>
      </c>
      <c r="R5876">
        <v>0</v>
      </c>
      <c r="S5876" t="s">
        <v>223</v>
      </c>
      <c r="T5876">
        <v>0</v>
      </c>
      <c r="U5876" t="s">
        <v>20292</v>
      </c>
      <c r="V5876" t="s">
        <v>224</v>
      </c>
      <c r="W5876" t="s">
        <v>225</v>
      </c>
      <c r="X5876" t="s">
        <v>225</v>
      </c>
      <c r="Y5876">
        <v>0</v>
      </c>
      <c r="AB5876">
        <v>1</v>
      </c>
      <c r="AC5876">
        <v>1</v>
      </c>
      <c r="AD5876">
        <v>3</v>
      </c>
      <c r="AE5876">
        <v>2914</v>
      </c>
      <c r="AF5876">
        <v>1.5</v>
      </c>
      <c r="AQ5876">
        <v>1</v>
      </c>
      <c r="AR5876">
        <f t="shared" si="91"/>
        <v>2.42</v>
      </c>
      <c r="AS5876">
        <v>1</v>
      </c>
      <c r="AT5876" t="s">
        <v>130</v>
      </c>
      <c r="AU5876">
        <v>39</v>
      </c>
    </row>
    <row r="5877" spans="1:47">
      <c r="A5877" t="s">
        <v>20295</v>
      </c>
      <c r="C5877">
        <v>310</v>
      </c>
      <c r="D5877" t="s">
        <v>20296</v>
      </c>
      <c r="E5877">
        <v>103</v>
      </c>
      <c r="F5877" t="s">
        <v>20297</v>
      </c>
      <c r="G5877" t="s">
        <v>11287</v>
      </c>
      <c r="H5877" t="s">
        <v>16272</v>
      </c>
      <c r="I5877" t="s">
        <v>20298</v>
      </c>
      <c r="J5877">
        <v>13.83845</v>
      </c>
      <c r="K5877">
        <v>40</v>
      </c>
      <c r="L5877">
        <v>40</v>
      </c>
      <c r="M5877">
        <v>40</v>
      </c>
      <c r="N5877">
        <v>40</v>
      </c>
      <c r="O5877" t="s">
        <v>225</v>
      </c>
      <c r="P5877">
        <v>0</v>
      </c>
      <c r="Q5877">
        <v>0</v>
      </c>
      <c r="R5877">
        <v>0</v>
      </c>
      <c r="S5877" t="s">
        <v>223</v>
      </c>
      <c r="T5877">
        <v>0</v>
      </c>
      <c r="U5877" t="s">
        <v>20295</v>
      </c>
      <c r="V5877" t="s">
        <v>455</v>
      </c>
      <c r="W5877" t="s">
        <v>225</v>
      </c>
      <c r="X5877" t="s">
        <v>225</v>
      </c>
      <c r="Y5877">
        <v>0</v>
      </c>
      <c r="AB5877">
        <v>40</v>
      </c>
      <c r="AC5877">
        <v>40</v>
      </c>
      <c r="AD5877">
        <v>0</v>
      </c>
      <c r="AE5877">
        <v>0</v>
      </c>
      <c r="AF5877">
        <v>0</v>
      </c>
      <c r="AQ5877">
        <v>1</v>
      </c>
      <c r="AR5877">
        <f t="shared" si="91"/>
        <v>387.2</v>
      </c>
      <c r="AS5877">
        <v>1</v>
      </c>
      <c r="AT5877" t="s">
        <v>134</v>
      </c>
      <c r="AU5877">
        <v>43</v>
      </c>
    </row>
    <row r="5878" spans="1:47">
      <c r="A5878" t="s">
        <v>20299</v>
      </c>
      <c r="C5878">
        <v>310</v>
      </c>
      <c r="D5878" t="s">
        <v>20300</v>
      </c>
      <c r="E5878">
        <v>101</v>
      </c>
      <c r="F5878" t="s">
        <v>20301</v>
      </c>
      <c r="G5878" t="s">
        <v>1783</v>
      </c>
      <c r="H5878" t="s">
        <v>220</v>
      </c>
      <c r="I5878" t="s">
        <v>20302</v>
      </c>
      <c r="J5878">
        <v>0.32519999999999999</v>
      </c>
      <c r="K5878">
        <v>1</v>
      </c>
      <c r="L5878">
        <v>1</v>
      </c>
      <c r="M5878">
        <v>1</v>
      </c>
      <c r="N5878">
        <v>1</v>
      </c>
      <c r="O5878" t="s">
        <v>225</v>
      </c>
      <c r="P5878">
        <v>0</v>
      </c>
      <c r="Q5878">
        <v>1</v>
      </c>
      <c r="R5878">
        <v>8100</v>
      </c>
      <c r="S5878" t="s">
        <v>223</v>
      </c>
      <c r="T5878">
        <v>8100</v>
      </c>
      <c r="U5878" t="s">
        <v>20299</v>
      </c>
      <c r="V5878" t="s">
        <v>10030</v>
      </c>
      <c r="W5878" t="s">
        <v>225</v>
      </c>
      <c r="X5878" t="s">
        <v>225</v>
      </c>
      <c r="Y5878">
        <v>8100</v>
      </c>
      <c r="AB5878">
        <v>1</v>
      </c>
      <c r="AC5878">
        <v>1</v>
      </c>
      <c r="AD5878">
        <v>2</v>
      </c>
      <c r="AE5878">
        <v>672</v>
      </c>
      <c r="AF5878">
        <v>1</v>
      </c>
      <c r="AQ5878">
        <v>1</v>
      </c>
      <c r="AR5878">
        <f t="shared" si="91"/>
        <v>4.6463999999999999</v>
      </c>
      <c r="AS5878">
        <v>1</v>
      </c>
      <c r="AT5878" t="s">
        <v>112</v>
      </c>
      <c r="AU5878">
        <v>20</v>
      </c>
    </row>
    <row r="5879" spans="1:47">
      <c r="A5879" t="s">
        <v>248</v>
      </c>
      <c r="C5879">
        <v>310</v>
      </c>
      <c r="E5879">
        <v>0</v>
      </c>
      <c r="J5879">
        <v>5.423E-2</v>
      </c>
      <c r="K5879">
        <v>0</v>
      </c>
      <c r="L5879">
        <v>0</v>
      </c>
      <c r="M5879">
        <v>0</v>
      </c>
      <c r="N5879">
        <v>0</v>
      </c>
      <c r="P5879">
        <v>0</v>
      </c>
      <c r="Q5879">
        <v>0</v>
      </c>
      <c r="R5879">
        <v>0</v>
      </c>
      <c r="S5879" t="s">
        <v>249</v>
      </c>
      <c r="T5879">
        <v>0</v>
      </c>
      <c r="Y5879">
        <v>0</v>
      </c>
      <c r="AB5879">
        <v>0</v>
      </c>
      <c r="AC5879">
        <v>0</v>
      </c>
      <c r="AD5879">
        <v>0</v>
      </c>
      <c r="AE5879">
        <v>0</v>
      </c>
      <c r="AF5879">
        <v>0</v>
      </c>
      <c r="AQ5879">
        <v>0</v>
      </c>
      <c r="AR5879">
        <f t="shared" si="91"/>
        <v>0</v>
      </c>
      <c r="AS5879">
        <v>1</v>
      </c>
      <c r="AT5879" t="s">
        <v>112</v>
      </c>
      <c r="AU5879">
        <v>20</v>
      </c>
    </row>
    <row r="5880" spans="1:47">
      <c r="A5880" t="s">
        <v>20303</v>
      </c>
      <c r="C5880">
        <v>310</v>
      </c>
      <c r="D5880" t="s">
        <v>20304</v>
      </c>
      <c r="E5880">
        <v>101</v>
      </c>
      <c r="F5880" t="s">
        <v>20305</v>
      </c>
      <c r="G5880" t="s">
        <v>1783</v>
      </c>
      <c r="H5880" t="s">
        <v>220</v>
      </c>
      <c r="I5880" t="s">
        <v>20306</v>
      </c>
      <c r="J5880">
        <v>0.27732000000000001</v>
      </c>
      <c r="K5880">
        <v>1</v>
      </c>
      <c r="L5880">
        <v>1</v>
      </c>
      <c r="M5880">
        <v>1</v>
      </c>
      <c r="N5880">
        <v>1</v>
      </c>
      <c r="O5880" t="s">
        <v>225</v>
      </c>
      <c r="P5880">
        <v>0</v>
      </c>
      <c r="Q5880">
        <v>1</v>
      </c>
      <c r="R5880">
        <v>11000</v>
      </c>
      <c r="S5880" t="s">
        <v>223</v>
      </c>
      <c r="T5880">
        <v>11000</v>
      </c>
      <c r="U5880" t="s">
        <v>20303</v>
      </c>
      <c r="V5880" t="s">
        <v>224</v>
      </c>
      <c r="W5880" t="s">
        <v>225</v>
      </c>
      <c r="X5880" t="s">
        <v>225</v>
      </c>
      <c r="Y5880">
        <v>11000</v>
      </c>
      <c r="AB5880">
        <v>1</v>
      </c>
      <c r="AC5880">
        <v>1</v>
      </c>
      <c r="AD5880">
        <v>3</v>
      </c>
      <c r="AE5880">
        <v>1229</v>
      </c>
      <c r="AF5880">
        <v>1.75</v>
      </c>
      <c r="AQ5880">
        <v>1</v>
      </c>
      <c r="AR5880">
        <f t="shared" si="91"/>
        <v>4.6463999999999999</v>
      </c>
      <c r="AS5880">
        <v>1</v>
      </c>
      <c r="AT5880" t="s">
        <v>112</v>
      </c>
      <c r="AU5880">
        <v>20</v>
      </c>
    </row>
    <row r="5881" spans="1:47">
      <c r="A5881" t="s">
        <v>20307</v>
      </c>
      <c r="C5881">
        <v>310</v>
      </c>
      <c r="D5881" t="s">
        <v>20308</v>
      </c>
      <c r="E5881">
        <v>101</v>
      </c>
      <c r="F5881" t="s">
        <v>20309</v>
      </c>
      <c r="G5881" t="s">
        <v>1783</v>
      </c>
      <c r="H5881" t="s">
        <v>220</v>
      </c>
      <c r="I5881" t="s">
        <v>20310</v>
      </c>
      <c r="J5881">
        <v>0.32367000000000001</v>
      </c>
      <c r="K5881">
        <v>1</v>
      </c>
      <c r="L5881">
        <v>1</v>
      </c>
      <c r="M5881">
        <v>1</v>
      </c>
      <c r="N5881">
        <v>1</v>
      </c>
      <c r="O5881" t="s">
        <v>225</v>
      </c>
      <c r="P5881">
        <v>0</v>
      </c>
      <c r="Q5881">
        <v>1</v>
      </c>
      <c r="R5881">
        <v>1400</v>
      </c>
      <c r="S5881" t="s">
        <v>223</v>
      </c>
      <c r="T5881">
        <v>1400</v>
      </c>
      <c r="U5881" t="s">
        <v>20307</v>
      </c>
      <c r="V5881" t="s">
        <v>10030</v>
      </c>
      <c r="W5881" t="s">
        <v>225</v>
      </c>
      <c r="X5881" t="s">
        <v>225</v>
      </c>
      <c r="Y5881">
        <v>1400</v>
      </c>
      <c r="AB5881">
        <v>1</v>
      </c>
      <c r="AC5881">
        <v>1</v>
      </c>
      <c r="AD5881">
        <v>2</v>
      </c>
      <c r="AE5881">
        <v>1224</v>
      </c>
      <c r="AF5881">
        <v>1.5</v>
      </c>
      <c r="AQ5881">
        <v>1</v>
      </c>
      <c r="AR5881">
        <f t="shared" si="91"/>
        <v>4.6463999999999999</v>
      </c>
      <c r="AS5881">
        <v>1</v>
      </c>
      <c r="AT5881" t="s">
        <v>112</v>
      </c>
      <c r="AU5881">
        <v>20</v>
      </c>
    </row>
    <row r="5882" spans="1:47">
      <c r="A5882" t="s">
        <v>20311</v>
      </c>
      <c r="C5882">
        <v>310</v>
      </c>
      <c r="D5882" t="s">
        <v>20312</v>
      </c>
      <c r="E5882">
        <v>101</v>
      </c>
      <c r="F5882" t="s">
        <v>20313</v>
      </c>
      <c r="G5882" t="s">
        <v>1783</v>
      </c>
      <c r="H5882" t="s">
        <v>220</v>
      </c>
      <c r="I5882" t="s">
        <v>20314</v>
      </c>
      <c r="J5882">
        <v>0.52595999999999998</v>
      </c>
      <c r="K5882">
        <v>1</v>
      </c>
      <c r="L5882">
        <v>1</v>
      </c>
      <c r="M5882">
        <v>1</v>
      </c>
      <c r="N5882">
        <v>1</v>
      </c>
      <c r="O5882" t="s">
        <v>225</v>
      </c>
      <c r="P5882">
        <v>0</v>
      </c>
      <c r="Q5882">
        <v>1</v>
      </c>
      <c r="R5882">
        <v>10400</v>
      </c>
      <c r="S5882" t="s">
        <v>223</v>
      </c>
      <c r="T5882">
        <v>10400</v>
      </c>
      <c r="U5882" t="s">
        <v>20311</v>
      </c>
      <c r="V5882" t="s">
        <v>224</v>
      </c>
      <c r="W5882" t="s">
        <v>225</v>
      </c>
      <c r="X5882" t="s">
        <v>225</v>
      </c>
      <c r="Y5882">
        <v>10400</v>
      </c>
      <c r="AB5882">
        <v>1</v>
      </c>
      <c r="AC5882">
        <v>1</v>
      </c>
      <c r="AD5882">
        <v>3</v>
      </c>
      <c r="AE5882">
        <v>3400</v>
      </c>
      <c r="AF5882">
        <v>2.5</v>
      </c>
      <c r="AQ5882">
        <v>1</v>
      </c>
      <c r="AR5882">
        <f t="shared" si="91"/>
        <v>4.6463999999999999</v>
      </c>
      <c r="AS5882">
        <v>1</v>
      </c>
      <c r="AT5882" t="s">
        <v>112</v>
      </c>
      <c r="AU5882">
        <v>20</v>
      </c>
    </row>
    <row r="5883" spans="1:47">
      <c r="A5883" t="s">
        <v>20315</v>
      </c>
      <c r="C5883">
        <v>310</v>
      </c>
      <c r="D5883" t="s">
        <v>16828</v>
      </c>
      <c r="E5883">
        <v>720</v>
      </c>
      <c r="F5883" t="s">
        <v>14663</v>
      </c>
      <c r="G5883" t="s">
        <v>1783</v>
      </c>
      <c r="H5883" t="s">
        <v>1665</v>
      </c>
      <c r="I5883" t="s">
        <v>20316</v>
      </c>
      <c r="J5883">
        <v>13.15231</v>
      </c>
      <c r="K5883">
        <v>0</v>
      </c>
      <c r="L5883">
        <v>0</v>
      </c>
      <c r="M5883">
        <v>0</v>
      </c>
      <c r="N5883">
        <v>0</v>
      </c>
      <c r="P5883">
        <v>0</v>
      </c>
      <c r="Q5883">
        <v>0</v>
      </c>
      <c r="R5883">
        <v>0</v>
      </c>
      <c r="S5883" t="s">
        <v>223</v>
      </c>
      <c r="T5883">
        <v>0</v>
      </c>
      <c r="U5883" t="s">
        <v>20315</v>
      </c>
      <c r="Y5883">
        <v>0</v>
      </c>
      <c r="AB5883">
        <v>0</v>
      </c>
      <c r="AC5883">
        <v>0</v>
      </c>
      <c r="AD5883">
        <v>0</v>
      </c>
      <c r="AE5883">
        <v>0</v>
      </c>
      <c r="AF5883">
        <v>0</v>
      </c>
      <c r="AQ5883">
        <v>2</v>
      </c>
      <c r="AR5883">
        <f t="shared" si="91"/>
        <v>0</v>
      </c>
      <c r="AS5883">
        <v>1</v>
      </c>
      <c r="AT5883" t="s">
        <v>112</v>
      </c>
      <c r="AU5883">
        <v>20</v>
      </c>
    </row>
    <row r="5884" spans="1:47">
      <c r="A5884" t="s">
        <v>248</v>
      </c>
      <c r="C5884">
        <v>310</v>
      </c>
      <c r="E5884">
        <v>0</v>
      </c>
      <c r="J5884">
        <v>1.312E-2</v>
      </c>
      <c r="K5884">
        <v>0</v>
      </c>
      <c r="L5884">
        <v>0</v>
      </c>
      <c r="M5884">
        <v>0</v>
      </c>
      <c r="N5884">
        <v>0</v>
      </c>
      <c r="P5884">
        <v>0</v>
      </c>
      <c r="Q5884">
        <v>0</v>
      </c>
      <c r="R5884">
        <v>0</v>
      </c>
      <c r="S5884" t="s">
        <v>249</v>
      </c>
      <c r="T5884">
        <v>0</v>
      </c>
      <c r="Y5884">
        <v>0</v>
      </c>
      <c r="AB5884">
        <v>0</v>
      </c>
      <c r="AC5884">
        <v>0</v>
      </c>
      <c r="AD5884">
        <v>0</v>
      </c>
      <c r="AE5884">
        <v>0</v>
      </c>
      <c r="AF5884">
        <v>0</v>
      </c>
      <c r="AQ5884">
        <v>0</v>
      </c>
      <c r="AR5884">
        <f t="shared" si="91"/>
        <v>0</v>
      </c>
      <c r="AS5884">
        <v>1</v>
      </c>
      <c r="AT5884" t="s">
        <v>112</v>
      </c>
      <c r="AU5884">
        <v>20</v>
      </c>
    </row>
    <row r="5885" spans="1:47">
      <c r="A5885" t="s">
        <v>20317</v>
      </c>
      <c r="C5885">
        <v>310</v>
      </c>
      <c r="D5885" t="s">
        <v>18689</v>
      </c>
      <c r="E5885">
        <v>903</v>
      </c>
      <c r="F5885" t="s">
        <v>1042</v>
      </c>
      <c r="G5885" t="s">
        <v>1783</v>
      </c>
      <c r="H5885" t="s">
        <v>833</v>
      </c>
      <c r="I5885" t="s">
        <v>20318</v>
      </c>
      <c r="J5885">
        <v>4.1308299999999996</v>
      </c>
      <c r="K5885">
        <v>0</v>
      </c>
      <c r="L5885">
        <v>0</v>
      </c>
      <c r="M5885">
        <v>0</v>
      </c>
      <c r="N5885">
        <v>0</v>
      </c>
      <c r="P5885">
        <v>0</v>
      </c>
      <c r="Q5885">
        <v>0</v>
      </c>
      <c r="R5885">
        <v>0</v>
      </c>
      <c r="S5885" t="s">
        <v>223</v>
      </c>
      <c r="T5885">
        <v>0</v>
      </c>
      <c r="U5885" t="s">
        <v>20317</v>
      </c>
      <c r="Y5885">
        <v>0</v>
      </c>
      <c r="Z5885" t="s">
        <v>297</v>
      </c>
      <c r="AA5885" t="s">
        <v>223</v>
      </c>
      <c r="AB5885">
        <v>0</v>
      </c>
      <c r="AC5885">
        <v>0</v>
      </c>
      <c r="AD5885">
        <v>0</v>
      </c>
      <c r="AE5885">
        <v>0</v>
      </c>
      <c r="AF5885">
        <v>0</v>
      </c>
      <c r="AQ5885">
        <v>1</v>
      </c>
      <c r="AR5885">
        <f t="shared" si="91"/>
        <v>0</v>
      </c>
      <c r="AS5885">
        <v>1</v>
      </c>
      <c r="AT5885" t="s">
        <v>112</v>
      </c>
      <c r="AU5885">
        <v>20</v>
      </c>
    </row>
    <row r="5886" spans="1:47">
      <c r="A5886" t="s">
        <v>20319</v>
      </c>
      <c r="C5886">
        <v>310</v>
      </c>
      <c r="D5886" t="s">
        <v>20320</v>
      </c>
      <c r="E5886">
        <v>101</v>
      </c>
      <c r="F5886" t="s">
        <v>20321</v>
      </c>
      <c r="G5886" t="s">
        <v>1783</v>
      </c>
      <c r="H5886" t="s">
        <v>220</v>
      </c>
      <c r="I5886" t="s">
        <v>20322</v>
      </c>
      <c r="J5886">
        <v>0.30325000000000002</v>
      </c>
      <c r="K5886">
        <v>1</v>
      </c>
      <c r="L5886">
        <v>1</v>
      </c>
      <c r="M5886">
        <v>1</v>
      </c>
      <c r="N5886">
        <v>1</v>
      </c>
      <c r="O5886" t="s">
        <v>225</v>
      </c>
      <c r="P5886">
        <v>0</v>
      </c>
      <c r="Q5886">
        <v>1</v>
      </c>
      <c r="R5886">
        <v>1600</v>
      </c>
      <c r="S5886" t="s">
        <v>223</v>
      </c>
      <c r="T5886">
        <v>1600</v>
      </c>
      <c r="U5886" t="s">
        <v>20319</v>
      </c>
      <c r="V5886" t="s">
        <v>224</v>
      </c>
      <c r="W5886" t="s">
        <v>225</v>
      </c>
      <c r="X5886" t="s">
        <v>225</v>
      </c>
      <c r="Y5886">
        <v>1600</v>
      </c>
      <c r="AB5886">
        <v>1</v>
      </c>
      <c r="AC5886">
        <v>1</v>
      </c>
      <c r="AD5886">
        <v>3</v>
      </c>
      <c r="AE5886">
        <v>1102</v>
      </c>
      <c r="AF5886">
        <v>1.75</v>
      </c>
      <c r="AQ5886">
        <v>2</v>
      </c>
      <c r="AR5886">
        <f t="shared" si="91"/>
        <v>4.6463999999999999</v>
      </c>
      <c r="AS5886">
        <v>1</v>
      </c>
      <c r="AT5886" t="s">
        <v>112</v>
      </c>
      <c r="AU5886">
        <v>20</v>
      </c>
    </row>
    <row r="5887" spans="1:47">
      <c r="A5887" t="s">
        <v>20323</v>
      </c>
      <c r="C5887">
        <v>310</v>
      </c>
      <c r="D5887" t="s">
        <v>20324</v>
      </c>
      <c r="E5887">
        <v>101</v>
      </c>
      <c r="F5887" t="s">
        <v>20325</v>
      </c>
      <c r="G5887" t="s">
        <v>1783</v>
      </c>
      <c r="H5887" t="s">
        <v>220</v>
      </c>
      <c r="I5887" t="s">
        <v>20326</v>
      </c>
      <c r="J5887">
        <v>0.25231999999999999</v>
      </c>
      <c r="K5887">
        <v>1</v>
      </c>
      <c r="L5887">
        <v>1</v>
      </c>
      <c r="M5887">
        <v>1</v>
      </c>
      <c r="N5887">
        <v>1</v>
      </c>
      <c r="O5887" t="s">
        <v>225</v>
      </c>
      <c r="P5887">
        <v>0</v>
      </c>
      <c r="Q5887">
        <v>0</v>
      </c>
      <c r="R5887">
        <v>0</v>
      </c>
      <c r="S5887" t="s">
        <v>223</v>
      </c>
      <c r="T5887">
        <v>0</v>
      </c>
      <c r="U5887" t="s">
        <v>20323</v>
      </c>
      <c r="V5887" t="s">
        <v>224</v>
      </c>
      <c r="W5887" t="s">
        <v>225</v>
      </c>
      <c r="X5887" t="s">
        <v>225</v>
      </c>
      <c r="Y5887">
        <v>0</v>
      </c>
      <c r="AB5887">
        <v>1</v>
      </c>
      <c r="AC5887">
        <v>1</v>
      </c>
      <c r="AD5887">
        <v>2</v>
      </c>
      <c r="AE5887">
        <v>1092</v>
      </c>
      <c r="AF5887">
        <v>1</v>
      </c>
      <c r="AQ5887">
        <v>1</v>
      </c>
      <c r="AR5887">
        <f t="shared" si="91"/>
        <v>4.6463999999999999</v>
      </c>
      <c r="AS5887">
        <v>1</v>
      </c>
      <c r="AT5887" t="s">
        <v>112</v>
      </c>
      <c r="AU5887">
        <v>20</v>
      </c>
    </row>
    <row r="5888" spans="1:47">
      <c r="A5888" t="s">
        <v>20327</v>
      </c>
      <c r="C5888">
        <v>310</v>
      </c>
      <c r="D5888" t="s">
        <v>18873</v>
      </c>
      <c r="E5888">
        <v>720</v>
      </c>
      <c r="F5888" t="s">
        <v>17661</v>
      </c>
      <c r="G5888" t="s">
        <v>1783</v>
      </c>
      <c r="H5888" t="s">
        <v>1665</v>
      </c>
      <c r="I5888" t="s">
        <v>20328</v>
      </c>
      <c r="J5888">
        <v>2.1371199999999999</v>
      </c>
      <c r="K5888">
        <v>0</v>
      </c>
      <c r="L5888">
        <v>0</v>
      </c>
      <c r="M5888">
        <v>0</v>
      </c>
      <c r="N5888">
        <v>0</v>
      </c>
      <c r="P5888">
        <v>0</v>
      </c>
      <c r="Q5888">
        <v>0</v>
      </c>
      <c r="R5888">
        <v>0</v>
      </c>
      <c r="S5888" t="s">
        <v>223</v>
      </c>
      <c r="T5888">
        <v>0</v>
      </c>
      <c r="U5888" t="s">
        <v>20327</v>
      </c>
      <c r="Y5888">
        <v>0</v>
      </c>
      <c r="AB5888">
        <v>0</v>
      </c>
      <c r="AC5888">
        <v>0</v>
      </c>
      <c r="AD5888">
        <v>0</v>
      </c>
      <c r="AE5888">
        <v>0</v>
      </c>
      <c r="AF5888">
        <v>0</v>
      </c>
      <c r="AQ5888">
        <v>1</v>
      </c>
      <c r="AR5888">
        <f t="shared" si="91"/>
        <v>0</v>
      </c>
      <c r="AS5888">
        <v>1</v>
      </c>
      <c r="AT5888" t="s">
        <v>127</v>
      </c>
      <c r="AU5888">
        <v>35</v>
      </c>
    </row>
    <row r="5889" spans="1:47">
      <c r="A5889" t="s">
        <v>248</v>
      </c>
      <c r="C5889">
        <v>310</v>
      </c>
      <c r="E5889">
        <v>0</v>
      </c>
      <c r="J5889">
        <v>7.5799999999999999E-3</v>
      </c>
      <c r="K5889">
        <v>0</v>
      </c>
      <c r="L5889">
        <v>0</v>
      </c>
      <c r="M5889">
        <v>0</v>
      </c>
      <c r="N5889">
        <v>0</v>
      </c>
      <c r="P5889">
        <v>0</v>
      </c>
      <c r="Q5889">
        <v>0</v>
      </c>
      <c r="R5889">
        <v>0</v>
      </c>
      <c r="S5889" t="s">
        <v>249</v>
      </c>
      <c r="T5889">
        <v>0</v>
      </c>
      <c r="Y5889">
        <v>0</v>
      </c>
      <c r="AB5889">
        <v>0</v>
      </c>
      <c r="AC5889">
        <v>0</v>
      </c>
      <c r="AD5889">
        <v>0</v>
      </c>
      <c r="AE5889">
        <v>0</v>
      </c>
      <c r="AF5889">
        <v>0</v>
      </c>
      <c r="AQ5889">
        <v>0</v>
      </c>
      <c r="AR5889">
        <f t="shared" si="91"/>
        <v>0</v>
      </c>
      <c r="AS5889">
        <v>1</v>
      </c>
      <c r="AT5889" t="s">
        <v>112</v>
      </c>
      <c r="AU5889">
        <v>20</v>
      </c>
    </row>
    <row r="5890" spans="1:47">
      <c r="A5890" t="s">
        <v>248</v>
      </c>
      <c r="C5890">
        <v>310</v>
      </c>
      <c r="E5890">
        <v>0</v>
      </c>
      <c r="J5890">
        <v>1.0359999999999999E-2</v>
      </c>
      <c r="K5890">
        <v>0</v>
      </c>
      <c r="L5890">
        <v>0</v>
      </c>
      <c r="M5890">
        <v>0</v>
      </c>
      <c r="N5890">
        <v>0</v>
      </c>
      <c r="P5890">
        <v>0</v>
      </c>
      <c r="Q5890">
        <v>0</v>
      </c>
      <c r="R5890">
        <v>0</v>
      </c>
      <c r="S5890" t="s">
        <v>249</v>
      </c>
      <c r="T5890">
        <v>0</v>
      </c>
      <c r="Y5890">
        <v>0</v>
      </c>
      <c r="AB5890">
        <v>0</v>
      </c>
      <c r="AC5890">
        <v>0</v>
      </c>
      <c r="AD5890">
        <v>0</v>
      </c>
      <c r="AE5890">
        <v>0</v>
      </c>
      <c r="AF5890">
        <v>0</v>
      </c>
      <c r="AQ5890">
        <v>0</v>
      </c>
      <c r="AR5890">
        <f t="shared" ref="AR5890:AR5953" si="92">AB5890*9.68*VLOOKUP(AU5890,atten,10,FALSE)</f>
        <v>0</v>
      </c>
      <c r="AS5890">
        <v>1</v>
      </c>
      <c r="AT5890" t="s">
        <v>112</v>
      </c>
      <c r="AU5890">
        <v>20</v>
      </c>
    </row>
    <row r="5891" spans="1:47">
      <c r="A5891" t="s">
        <v>20329</v>
      </c>
      <c r="C5891">
        <v>310</v>
      </c>
      <c r="D5891" t="s">
        <v>20330</v>
      </c>
      <c r="E5891">
        <v>101</v>
      </c>
      <c r="F5891" t="s">
        <v>20331</v>
      </c>
      <c r="G5891" t="s">
        <v>1783</v>
      </c>
      <c r="H5891" t="s">
        <v>220</v>
      </c>
      <c r="I5891" t="s">
        <v>20332</v>
      </c>
      <c r="J5891">
        <v>0.21056</v>
      </c>
      <c r="K5891">
        <v>1</v>
      </c>
      <c r="L5891">
        <v>1</v>
      </c>
      <c r="M5891">
        <v>1</v>
      </c>
      <c r="N5891">
        <v>1</v>
      </c>
      <c r="O5891" t="s">
        <v>225</v>
      </c>
      <c r="P5891">
        <v>0</v>
      </c>
      <c r="Q5891">
        <v>1</v>
      </c>
      <c r="R5891">
        <v>100</v>
      </c>
      <c r="S5891" t="s">
        <v>223</v>
      </c>
      <c r="T5891">
        <v>100</v>
      </c>
      <c r="U5891" t="s">
        <v>20329</v>
      </c>
      <c r="V5891" t="s">
        <v>224</v>
      </c>
      <c r="W5891" t="s">
        <v>225</v>
      </c>
      <c r="X5891" t="s">
        <v>225</v>
      </c>
      <c r="Y5891">
        <v>100</v>
      </c>
      <c r="AB5891">
        <v>1</v>
      </c>
      <c r="AC5891">
        <v>1</v>
      </c>
      <c r="AD5891">
        <v>3</v>
      </c>
      <c r="AE5891">
        <v>912</v>
      </c>
      <c r="AF5891">
        <v>1</v>
      </c>
      <c r="AQ5891">
        <v>1</v>
      </c>
      <c r="AR5891">
        <f t="shared" si="92"/>
        <v>4.6463999999999999</v>
      </c>
      <c r="AS5891">
        <v>1</v>
      </c>
      <c r="AT5891" t="s">
        <v>112</v>
      </c>
      <c r="AU5891">
        <v>20</v>
      </c>
    </row>
    <row r="5892" spans="1:47">
      <c r="A5892" t="s">
        <v>20333</v>
      </c>
      <c r="C5892">
        <v>310</v>
      </c>
      <c r="D5892" t="s">
        <v>20334</v>
      </c>
      <c r="E5892">
        <v>101</v>
      </c>
      <c r="F5892" t="s">
        <v>20335</v>
      </c>
      <c r="G5892" t="s">
        <v>1783</v>
      </c>
      <c r="H5892" t="s">
        <v>220</v>
      </c>
      <c r="I5892" t="s">
        <v>20336</v>
      </c>
      <c r="J5892">
        <v>0.25137999999999999</v>
      </c>
      <c r="K5892">
        <v>1</v>
      </c>
      <c r="L5892">
        <v>1</v>
      </c>
      <c r="M5892">
        <v>1</v>
      </c>
      <c r="N5892">
        <v>1</v>
      </c>
      <c r="O5892" t="s">
        <v>225</v>
      </c>
      <c r="P5892">
        <v>0</v>
      </c>
      <c r="Q5892">
        <v>1</v>
      </c>
      <c r="R5892">
        <v>2400</v>
      </c>
      <c r="S5892" t="s">
        <v>223</v>
      </c>
      <c r="T5892">
        <v>2400</v>
      </c>
      <c r="U5892" t="s">
        <v>20333</v>
      </c>
      <c r="V5892" t="s">
        <v>10030</v>
      </c>
      <c r="W5892" t="s">
        <v>225</v>
      </c>
      <c r="X5892" t="s">
        <v>225</v>
      </c>
      <c r="Y5892">
        <v>2400</v>
      </c>
      <c r="AB5892">
        <v>1</v>
      </c>
      <c r="AC5892">
        <v>1</v>
      </c>
      <c r="AD5892">
        <v>2</v>
      </c>
      <c r="AE5892">
        <v>916</v>
      </c>
      <c r="AF5892">
        <v>1</v>
      </c>
      <c r="AQ5892">
        <v>1</v>
      </c>
      <c r="AR5892">
        <f t="shared" si="92"/>
        <v>4.6463999999999999</v>
      </c>
      <c r="AS5892">
        <v>1</v>
      </c>
      <c r="AT5892" t="s">
        <v>112</v>
      </c>
      <c r="AU5892">
        <v>20</v>
      </c>
    </row>
    <row r="5893" spans="1:47">
      <c r="A5893" t="s">
        <v>248</v>
      </c>
      <c r="C5893">
        <v>310</v>
      </c>
      <c r="E5893">
        <v>0</v>
      </c>
      <c r="J5893">
        <v>0.13724</v>
      </c>
      <c r="K5893">
        <v>0</v>
      </c>
      <c r="L5893">
        <v>0</v>
      </c>
      <c r="M5893">
        <v>0</v>
      </c>
      <c r="N5893">
        <v>0</v>
      </c>
      <c r="P5893">
        <v>0</v>
      </c>
      <c r="Q5893">
        <v>0</v>
      </c>
      <c r="R5893">
        <v>0</v>
      </c>
      <c r="S5893" t="s">
        <v>249</v>
      </c>
      <c r="T5893">
        <v>0</v>
      </c>
      <c r="Y5893">
        <v>0</v>
      </c>
      <c r="AB5893">
        <v>0</v>
      </c>
      <c r="AC5893">
        <v>0</v>
      </c>
      <c r="AD5893">
        <v>0</v>
      </c>
      <c r="AE5893">
        <v>0</v>
      </c>
      <c r="AF5893">
        <v>0</v>
      </c>
      <c r="AQ5893">
        <v>0</v>
      </c>
      <c r="AR5893">
        <f t="shared" si="92"/>
        <v>0</v>
      </c>
      <c r="AS5893">
        <v>1</v>
      </c>
      <c r="AT5893" t="s">
        <v>112</v>
      </c>
      <c r="AU5893">
        <v>20</v>
      </c>
    </row>
    <row r="5894" spans="1:47">
      <c r="A5894" t="s">
        <v>248</v>
      </c>
      <c r="C5894">
        <v>310</v>
      </c>
      <c r="E5894">
        <v>0</v>
      </c>
      <c r="J5894">
        <v>1.3939999999999999E-2</v>
      </c>
      <c r="K5894">
        <v>0</v>
      </c>
      <c r="L5894">
        <v>0</v>
      </c>
      <c r="M5894">
        <v>0</v>
      </c>
      <c r="N5894">
        <v>0</v>
      </c>
      <c r="P5894">
        <v>0</v>
      </c>
      <c r="Q5894">
        <v>0</v>
      </c>
      <c r="R5894">
        <v>0</v>
      </c>
      <c r="S5894" t="s">
        <v>249</v>
      </c>
      <c r="T5894">
        <v>0</v>
      </c>
      <c r="Y5894">
        <v>0</v>
      </c>
      <c r="AB5894">
        <v>0</v>
      </c>
      <c r="AC5894">
        <v>0</v>
      </c>
      <c r="AD5894">
        <v>0</v>
      </c>
      <c r="AE5894">
        <v>0</v>
      </c>
      <c r="AF5894">
        <v>0</v>
      </c>
      <c r="AQ5894">
        <v>0</v>
      </c>
      <c r="AR5894">
        <f t="shared" si="92"/>
        <v>0</v>
      </c>
      <c r="AS5894">
        <v>1</v>
      </c>
      <c r="AT5894" t="s">
        <v>112</v>
      </c>
      <c r="AU5894">
        <v>20</v>
      </c>
    </row>
    <row r="5895" spans="1:47">
      <c r="A5895" t="s">
        <v>20337</v>
      </c>
      <c r="C5895">
        <v>310</v>
      </c>
      <c r="D5895" t="s">
        <v>18873</v>
      </c>
      <c r="E5895">
        <v>903</v>
      </c>
      <c r="F5895" t="s">
        <v>1042</v>
      </c>
      <c r="G5895" t="s">
        <v>1783</v>
      </c>
      <c r="H5895" t="s">
        <v>833</v>
      </c>
      <c r="I5895" t="s">
        <v>20338</v>
      </c>
      <c r="J5895">
        <v>0.10231999999999999</v>
      </c>
      <c r="K5895">
        <v>0</v>
      </c>
      <c r="L5895">
        <v>0</v>
      </c>
      <c r="M5895">
        <v>0</v>
      </c>
      <c r="N5895">
        <v>0</v>
      </c>
      <c r="P5895">
        <v>0</v>
      </c>
      <c r="Q5895">
        <v>0</v>
      </c>
      <c r="R5895">
        <v>0</v>
      </c>
      <c r="S5895" t="s">
        <v>223</v>
      </c>
      <c r="T5895">
        <v>0</v>
      </c>
      <c r="U5895" t="s">
        <v>20337</v>
      </c>
      <c r="Y5895">
        <v>0</v>
      </c>
      <c r="AB5895">
        <v>0</v>
      </c>
      <c r="AC5895">
        <v>0</v>
      </c>
      <c r="AD5895">
        <v>0</v>
      </c>
      <c r="AE5895">
        <v>0</v>
      </c>
      <c r="AF5895">
        <v>0</v>
      </c>
      <c r="AQ5895">
        <v>1</v>
      </c>
      <c r="AR5895">
        <f t="shared" si="92"/>
        <v>0</v>
      </c>
      <c r="AS5895">
        <v>1</v>
      </c>
      <c r="AT5895" t="s">
        <v>127</v>
      </c>
      <c r="AU5895">
        <v>35</v>
      </c>
    </row>
    <row r="5896" spans="1:47">
      <c r="A5896" t="s">
        <v>20157</v>
      </c>
      <c r="C5896">
        <v>310</v>
      </c>
      <c r="D5896" t="s">
        <v>20158</v>
      </c>
      <c r="E5896">
        <v>130</v>
      </c>
      <c r="F5896" t="s">
        <v>20159</v>
      </c>
      <c r="G5896" t="s">
        <v>1783</v>
      </c>
      <c r="H5896" t="s">
        <v>2825</v>
      </c>
      <c r="I5896" t="s">
        <v>20160</v>
      </c>
      <c r="J5896">
        <v>8.6199999999999992E-3</v>
      </c>
      <c r="K5896">
        <v>0</v>
      </c>
      <c r="L5896">
        <v>0</v>
      </c>
      <c r="M5896">
        <v>0</v>
      </c>
      <c r="N5896">
        <v>0</v>
      </c>
      <c r="P5896">
        <v>0</v>
      </c>
      <c r="Q5896">
        <v>0</v>
      </c>
      <c r="R5896">
        <v>0</v>
      </c>
      <c r="S5896" t="s">
        <v>223</v>
      </c>
      <c r="T5896">
        <v>0</v>
      </c>
      <c r="U5896" t="s">
        <v>20157</v>
      </c>
      <c r="Y5896">
        <v>0</v>
      </c>
      <c r="AB5896">
        <v>0</v>
      </c>
      <c r="AC5896">
        <v>0</v>
      </c>
      <c r="AD5896">
        <v>2</v>
      </c>
      <c r="AE5896">
        <v>1344</v>
      </c>
      <c r="AF5896">
        <v>1</v>
      </c>
      <c r="AQ5896">
        <v>0</v>
      </c>
      <c r="AR5896">
        <f t="shared" si="92"/>
        <v>0</v>
      </c>
      <c r="AS5896">
        <v>1</v>
      </c>
      <c r="AT5896" t="s">
        <v>112</v>
      </c>
      <c r="AU5896">
        <v>20</v>
      </c>
    </row>
    <row r="5897" spans="1:47">
      <c r="A5897" t="s">
        <v>20339</v>
      </c>
      <c r="C5897">
        <v>310</v>
      </c>
      <c r="D5897" t="s">
        <v>20340</v>
      </c>
      <c r="E5897">
        <v>720</v>
      </c>
      <c r="F5897" t="s">
        <v>14663</v>
      </c>
      <c r="H5897" t="s">
        <v>1665</v>
      </c>
      <c r="I5897" t="s">
        <v>20341</v>
      </c>
      <c r="J5897">
        <v>0.11923</v>
      </c>
      <c r="K5897">
        <v>0</v>
      </c>
      <c r="L5897">
        <v>0</v>
      </c>
      <c r="M5897">
        <v>0</v>
      </c>
      <c r="N5897">
        <v>0</v>
      </c>
      <c r="P5897">
        <v>0</v>
      </c>
      <c r="Q5897">
        <v>0</v>
      </c>
      <c r="R5897">
        <v>0</v>
      </c>
      <c r="S5897" t="s">
        <v>223</v>
      </c>
      <c r="T5897">
        <v>0</v>
      </c>
      <c r="U5897" t="s">
        <v>20339</v>
      </c>
      <c r="Y5897">
        <v>0</v>
      </c>
      <c r="AB5897">
        <v>0</v>
      </c>
      <c r="AC5897">
        <v>0</v>
      </c>
      <c r="AD5897">
        <v>0</v>
      </c>
      <c r="AE5897">
        <v>0</v>
      </c>
      <c r="AF5897">
        <v>0</v>
      </c>
      <c r="AQ5897">
        <v>1</v>
      </c>
      <c r="AR5897">
        <f t="shared" si="92"/>
        <v>0</v>
      </c>
      <c r="AS5897">
        <v>1</v>
      </c>
      <c r="AT5897" t="s">
        <v>132</v>
      </c>
      <c r="AU5897">
        <v>41</v>
      </c>
    </row>
    <row r="5898" spans="1:47">
      <c r="A5898" t="s">
        <v>20342</v>
      </c>
      <c r="C5898">
        <v>310</v>
      </c>
      <c r="D5898" t="s">
        <v>20343</v>
      </c>
      <c r="E5898">
        <v>101</v>
      </c>
      <c r="F5898" t="s">
        <v>20344</v>
      </c>
      <c r="G5898" t="s">
        <v>1783</v>
      </c>
      <c r="H5898" t="s">
        <v>220</v>
      </c>
      <c r="I5898" t="s">
        <v>20345</v>
      </c>
      <c r="J5898">
        <v>0.37790000000000001</v>
      </c>
      <c r="K5898">
        <v>1</v>
      </c>
      <c r="L5898">
        <v>1</v>
      </c>
      <c r="M5898">
        <v>1</v>
      </c>
      <c r="N5898">
        <v>1</v>
      </c>
      <c r="O5898" t="s">
        <v>225</v>
      </c>
      <c r="P5898">
        <v>0</v>
      </c>
      <c r="Q5898">
        <v>0</v>
      </c>
      <c r="R5898">
        <v>0</v>
      </c>
      <c r="S5898" t="s">
        <v>223</v>
      </c>
      <c r="T5898">
        <v>0</v>
      </c>
      <c r="U5898" t="s">
        <v>20342</v>
      </c>
      <c r="V5898" t="s">
        <v>224</v>
      </c>
      <c r="W5898" t="s">
        <v>225</v>
      </c>
      <c r="X5898" t="s">
        <v>225</v>
      </c>
      <c r="Y5898">
        <v>0</v>
      </c>
      <c r="AB5898">
        <v>1</v>
      </c>
      <c r="AC5898">
        <v>1</v>
      </c>
      <c r="AD5898">
        <v>3</v>
      </c>
      <c r="AE5898">
        <v>1852</v>
      </c>
      <c r="AF5898">
        <v>2</v>
      </c>
      <c r="AQ5898">
        <v>1</v>
      </c>
      <c r="AR5898">
        <f t="shared" si="92"/>
        <v>9.68</v>
      </c>
      <c r="AS5898">
        <v>1</v>
      </c>
      <c r="AT5898" t="s">
        <v>127</v>
      </c>
      <c r="AU5898">
        <v>35</v>
      </c>
    </row>
    <row r="5899" spans="1:47">
      <c r="A5899" t="s">
        <v>20346</v>
      </c>
      <c r="C5899">
        <v>310</v>
      </c>
      <c r="D5899" t="s">
        <v>20347</v>
      </c>
      <c r="E5899">
        <v>101</v>
      </c>
      <c r="F5899" t="s">
        <v>20348</v>
      </c>
      <c r="G5899" t="s">
        <v>1783</v>
      </c>
      <c r="H5899" t="s">
        <v>220</v>
      </c>
      <c r="I5899" t="s">
        <v>20349</v>
      </c>
      <c r="J5899">
        <v>0.44778000000000001</v>
      </c>
      <c r="K5899">
        <v>1</v>
      </c>
      <c r="L5899">
        <v>1</v>
      </c>
      <c r="M5899">
        <v>1</v>
      </c>
      <c r="N5899">
        <v>1</v>
      </c>
      <c r="O5899" t="s">
        <v>225</v>
      </c>
      <c r="P5899">
        <v>0</v>
      </c>
      <c r="Q5899">
        <v>1</v>
      </c>
      <c r="R5899">
        <v>7000</v>
      </c>
      <c r="S5899" t="s">
        <v>223</v>
      </c>
      <c r="T5899">
        <v>7000</v>
      </c>
      <c r="U5899" t="s">
        <v>20346</v>
      </c>
      <c r="V5899" t="s">
        <v>224</v>
      </c>
      <c r="W5899" t="s">
        <v>225</v>
      </c>
      <c r="X5899" t="s">
        <v>225</v>
      </c>
      <c r="Y5899">
        <v>7000</v>
      </c>
      <c r="AB5899">
        <v>1</v>
      </c>
      <c r="AC5899">
        <v>1</v>
      </c>
      <c r="AD5899">
        <v>2</v>
      </c>
      <c r="AE5899">
        <v>1171</v>
      </c>
      <c r="AF5899">
        <v>1</v>
      </c>
      <c r="AQ5899">
        <v>1</v>
      </c>
      <c r="AR5899">
        <f t="shared" si="92"/>
        <v>4.6463999999999999</v>
      </c>
      <c r="AS5899">
        <v>1</v>
      </c>
      <c r="AT5899" t="s">
        <v>112</v>
      </c>
      <c r="AU5899">
        <v>20</v>
      </c>
    </row>
    <row r="5900" spans="1:47">
      <c r="A5900" t="s">
        <v>20350</v>
      </c>
      <c r="C5900">
        <v>310</v>
      </c>
      <c r="D5900" t="s">
        <v>20351</v>
      </c>
      <c r="E5900">
        <v>101</v>
      </c>
      <c r="F5900" t="s">
        <v>19326</v>
      </c>
      <c r="G5900" t="s">
        <v>324</v>
      </c>
      <c r="H5900" t="s">
        <v>220</v>
      </c>
      <c r="I5900" t="s">
        <v>20352</v>
      </c>
      <c r="J5900">
        <v>1.7588299999999999</v>
      </c>
      <c r="K5900">
        <v>1</v>
      </c>
      <c r="L5900">
        <v>1</v>
      </c>
      <c r="M5900">
        <v>1</v>
      </c>
      <c r="N5900">
        <v>1</v>
      </c>
      <c r="O5900" t="s">
        <v>225</v>
      </c>
      <c r="P5900">
        <v>0</v>
      </c>
      <c r="Q5900">
        <v>1</v>
      </c>
      <c r="R5900">
        <v>9900</v>
      </c>
      <c r="S5900" t="s">
        <v>223</v>
      </c>
      <c r="T5900">
        <v>9900</v>
      </c>
      <c r="U5900" t="s">
        <v>20350</v>
      </c>
      <c r="V5900" t="s">
        <v>455</v>
      </c>
      <c r="W5900" t="s">
        <v>225</v>
      </c>
      <c r="X5900" t="s">
        <v>225</v>
      </c>
      <c r="Y5900">
        <v>9900</v>
      </c>
      <c r="AB5900">
        <v>1</v>
      </c>
      <c r="AC5900">
        <v>1</v>
      </c>
      <c r="AD5900">
        <v>2</v>
      </c>
      <c r="AE5900">
        <v>1591</v>
      </c>
      <c r="AF5900">
        <v>1.75</v>
      </c>
      <c r="AQ5900">
        <v>2</v>
      </c>
      <c r="AR5900">
        <f t="shared" si="92"/>
        <v>2.42</v>
      </c>
      <c r="AS5900">
        <v>1</v>
      </c>
      <c r="AT5900" t="s">
        <v>126</v>
      </c>
      <c r="AU5900">
        <v>34</v>
      </c>
    </row>
    <row r="5901" spans="1:47">
      <c r="A5901" t="s">
        <v>248</v>
      </c>
      <c r="C5901">
        <v>310</v>
      </c>
      <c r="E5901">
        <v>0</v>
      </c>
      <c r="J5901">
        <v>8.6870000000000003E-2</v>
      </c>
      <c r="K5901">
        <v>0</v>
      </c>
      <c r="L5901">
        <v>0</v>
      </c>
      <c r="M5901">
        <v>0</v>
      </c>
      <c r="N5901">
        <v>0</v>
      </c>
      <c r="P5901">
        <v>0</v>
      </c>
      <c r="Q5901">
        <v>0</v>
      </c>
      <c r="R5901">
        <v>0</v>
      </c>
      <c r="S5901" t="s">
        <v>249</v>
      </c>
      <c r="T5901">
        <v>0</v>
      </c>
      <c r="Y5901">
        <v>0</v>
      </c>
      <c r="AB5901">
        <v>0</v>
      </c>
      <c r="AC5901">
        <v>0</v>
      </c>
      <c r="AD5901">
        <v>0</v>
      </c>
      <c r="AE5901">
        <v>0</v>
      </c>
      <c r="AF5901">
        <v>0</v>
      </c>
      <c r="AQ5901">
        <v>0</v>
      </c>
      <c r="AR5901">
        <f t="shared" si="92"/>
        <v>0</v>
      </c>
      <c r="AS5901">
        <v>1</v>
      </c>
      <c r="AT5901" t="s">
        <v>112</v>
      </c>
      <c r="AU5901">
        <v>20</v>
      </c>
    </row>
    <row r="5902" spans="1:47">
      <c r="A5902" t="s">
        <v>20353</v>
      </c>
      <c r="C5902">
        <v>310</v>
      </c>
      <c r="D5902" t="s">
        <v>20354</v>
      </c>
      <c r="E5902">
        <v>103</v>
      </c>
      <c r="F5902" t="s">
        <v>20355</v>
      </c>
      <c r="G5902" t="s">
        <v>11287</v>
      </c>
      <c r="H5902" t="s">
        <v>16272</v>
      </c>
      <c r="I5902" t="s">
        <v>20356</v>
      </c>
      <c r="J5902">
        <v>8.4312400000000007</v>
      </c>
      <c r="K5902">
        <v>45</v>
      </c>
      <c r="L5902">
        <v>45</v>
      </c>
      <c r="M5902">
        <v>45</v>
      </c>
      <c r="N5902">
        <v>45</v>
      </c>
      <c r="O5902" t="s">
        <v>225</v>
      </c>
      <c r="P5902">
        <v>0</v>
      </c>
      <c r="Q5902">
        <v>2</v>
      </c>
      <c r="R5902">
        <v>436400</v>
      </c>
      <c r="S5902" t="s">
        <v>223</v>
      </c>
      <c r="T5902">
        <v>436400</v>
      </c>
      <c r="U5902" t="s">
        <v>20353</v>
      </c>
      <c r="V5902" t="s">
        <v>455</v>
      </c>
      <c r="W5902" t="s">
        <v>225</v>
      </c>
      <c r="X5902" t="s">
        <v>225</v>
      </c>
      <c r="Y5902">
        <v>218200</v>
      </c>
      <c r="AB5902">
        <v>45</v>
      </c>
      <c r="AC5902">
        <v>45</v>
      </c>
      <c r="AD5902">
        <v>0</v>
      </c>
      <c r="AE5902">
        <v>0</v>
      </c>
      <c r="AF5902">
        <v>0</v>
      </c>
      <c r="AQ5902">
        <v>1</v>
      </c>
      <c r="AR5902">
        <f t="shared" si="92"/>
        <v>435.59999999999997</v>
      </c>
      <c r="AS5902">
        <v>1</v>
      </c>
      <c r="AT5902" t="s">
        <v>134</v>
      </c>
      <c r="AU5902">
        <v>43</v>
      </c>
    </row>
    <row r="5903" spans="1:47">
      <c r="A5903" t="s">
        <v>20357</v>
      </c>
      <c r="C5903">
        <v>310</v>
      </c>
      <c r="D5903" t="s">
        <v>20358</v>
      </c>
      <c r="E5903">
        <v>101</v>
      </c>
      <c r="F5903" t="s">
        <v>20359</v>
      </c>
      <c r="G5903" t="s">
        <v>1783</v>
      </c>
      <c r="H5903" t="s">
        <v>220</v>
      </c>
      <c r="I5903" t="s">
        <v>20360</v>
      </c>
      <c r="J5903">
        <v>0.29339999999999999</v>
      </c>
      <c r="K5903">
        <v>1</v>
      </c>
      <c r="L5903">
        <v>1</v>
      </c>
      <c r="M5903">
        <v>1</v>
      </c>
      <c r="N5903">
        <v>1</v>
      </c>
      <c r="O5903" t="s">
        <v>225</v>
      </c>
      <c r="P5903">
        <v>0</v>
      </c>
      <c r="Q5903">
        <v>1</v>
      </c>
      <c r="R5903">
        <v>5300</v>
      </c>
      <c r="S5903" t="s">
        <v>223</v>
      </c>
      <c r="T5903">
        <v>5300</v>
      </c>
      <c r="U5903" t="s">
        <v>20357</v>
      </c>
      <c r="V5903" t="s">
        <v>10030</v>
      </c>
      <c r="W5903" t="s">
        <v>225</v>
      </c>
      <c r="X5903" t="s">
        <v>225</v>
      </c>
      <c r="Y5903">
        <v>5300</v>
      </c>
      <c r="AB5903">
        <v>1</v>
      </c>
      <c r="AC5903">
        <v>1</v>
      </c>
      <c r="AD5903">
        <v>2</v>
      </c>
      <c r="AE5903">
        <v>1092</v>
      </c>
      <c r="AF5903">
        <v>1</v>
      </c>
      <c r="AQ5903">
        <v>1</v>
      </c>
      <c r="AR5903">
        <f t="shared" si="92"/>
        <v>4.6463999999999999</v>
      </c>
      <c r="AS5903">
        <v>1</v>
      </c>
      <c r="AT5903" t="s">
        <v>112</v>
      </c>
      <c r="AU5903">
        <v>20</v>
      </c>
    </row>
    <row r="5904" spans="1:47">
      <c r="A5904" t="s">
        <v>248</v>
      </c>
      <c r="C5904">
        <v>310</v>
      </c>
      <c r="E5904">
        <v>0</v>
      </c>
      <c r="J5904">
        <v>1.813E-2</v>
      </c>
      <c r="K5904">
        <v>0</v>
      </c>
      <c r="L5904">
        <v>0</v>
      </c>
      <c r="M5904">
        <v>0</v>
      </c>
      <c r="N5904">
        <v>0</v>
      </c>
      <c r="P5904">
        <v>0</v>
      </c>
      <c r="Q5904">
        <v>0</v>
      </c>
      <c r="R5904">
        <v>0</v>
      </c>
      <c r="S5904" t="s">
        <v>249</v>
      </c>
      <c r="T5904">
        <v>0</v>
      </c>
      <c r="Y5904">
        <v>0</v>
      </c>
      <c r="AB5904">
        <v>0</v>
      </c>
      <c r="AC5904">
        <v>0</v>
      </c>
      <c r="AD5904">
        <v>0</v>
      </c>
      <c r="AE5904">
        <v>0</v>
      </c>
      <c r="AF5904">
        <v>0</v>
      </c>
      <c r="AQ5904">
        <v>0</v>
      </c>
      <c r="AR5904">
        <f t="shared" si="92"/>
        <v>0</v>
      </c>
      <c r="AS5904">
        <v>1</v>
      </c>
      <c r="AT5904" t="s">
        <v>112</v>
      </c>
      <c r="AU5904">
        <v>20</v>
      </c>
    </row>
    <row r="5905" spans="1:47">
      <c r="A5905" t="s">
        <v>20361</v>
      </c>
      <c r="C5905">
        <v>310</v>
      </c>
      <c r="D5905" t="s">
        <v>20362</v>
      </c>
      <c r="E5905">
        <v>101</v>
      </c>
      <c r="F5905" t="s">
        <v>20363</v>
      </c>
      <c r="G5905" t="s">
        <v>1783</v>
      </c>
      <c r="H5905" t="s">
        <v>220</v>
      </c>
      <c r="I5905" t="s">
        <v>20364</v>
      </c>
      <c r="J5905">
        <v>0.27711999999999998</v>
      </c>
      <c r="K5905">
        <v>1</v>
      </c>
      <c r="L5905">
        <v>1</v>
      </c>
      <c r="M5905">
        <v>1</v>
      </c>
      <c r="N5905">
        <v>1</v>
      </c>
      <c r="O5905" t="s">
        <v>225</v>
      </c>
      <c r="P5905">
        <v>0</v>
      </c>
      <c r="Q5905">
        <v>0</v>
      </c>
      <c r="R5905">
        <v>0</v>
      </c>
      <c r="S5905" t="s">
        <v>223</v>
      </c>
      <c r="T5905">
        <v>0</v>
      </c>
      <c r="U5905" t="s">
        <v>20361</v>
      </c>
      <c r="V5905" t="s">
        <v>224</v>
      </c>
      <c r="W5905" t="s">
        <v>225</v>
      </c>
      <c r="X5905" t="s">
        <v>225</v>
      </c>
      <c r="Y5905">
        <v>0</v>
      </c>
      <c r="AB5905">
        <v>1</v>
      </c>
      <c r="AC5905">
        <v>1</v>
      </c>
      <c r="AD5905">
        <v>3</v>
      </c>
      <c r="AE5905">
        <v>1387</v>
      </c>
      <c r="AF5905">
        <v>1.75</v>
      </c>
      <c r="AQ5905">
        <v>1</v>
      </c>
      <c r="AR5905">
        <f t="shared" si="92"/>
        <v>9.68</v>
      </c>
      <c r="AS5905">
        <v>1</v>
      </c>
      <c r="AT5905" t="s">
        <v>127</v>
      </c>
      <c r="AU5905">
        <v>35</v>
      </c>
    </row>
    <row r="5906" spans="1:47">
      <c r="A5906" t="s">
        <v>20157</v>
      </c>
      <c r="C5906">
        <v>310</v>
      </c>
      <c r="D5906" t="s">
        <v>20158</v>
      </c>
      <c r="E5906">
        <v>130</v>
      </c>
      <c r="F5906" t="s">
        <v>20159</v>
      </c>
      <c r="G5906" t="s">
        <v>1783</v>
      </c>
      <c r="H5906" t="s">
        <v>2825</v>
      </c>
      <c r="I5906" t="s">
        <v>20160</v>
      </c>
      <c r="J5906">
        <v>1.482E-2</v>
      </c>
      <c r="K5906">
        <v>0</v>
      </c>
      <c r="L5906">
        <v>0</v>
      </c>
      <c r="M5906">
        <v>0</v>
      </c>
      <c r="N5906">
        <v>0</v>
      </c>
      <c r="P5906">
        <v>0</v>
      </c>
      <c r="Q5906">
        <v>0</v>
      </c>
      <c r="R5906">
        <v>0</v>
      </c>
      <c r="S5906" t="s">
        <v>223</v>
      </c>
      <c r="T5906">
        <v>0</v>
      </c>
      <c r="U5906" t="s">
        <v>20157</v>
      </c>
      <c r="Y5906">
        <v>0</v>
      </c>
      <c r="AB5906">
        <v>0</v>
      </c>
      <c r="AC5906">
        <v>0</v>
      </c>
      <c r="AD5906">
        <v>2</v>
      </c>
      <c r="AE5906">
        <v>1344</v>
      </c>
      <c r="AF5906">
        <v>1</v>
      </c>
      <c r="AQ5906">
        <v>0</v>
      </c>
      <c r="AR5906">
        <f t="shared" si="92"/>
        <v>0</v>
      </c>
      <c r="AS5906">
        <v>1</v>
      </c>
      <c r="AT5906" t="s">
        <v>112</v>
      </c>
      <c r="AU5906">
        <v>20</v>
      </c>
    </row>
    <row r="5907" spans="1:47">
      <c r="A5907" t="s">
        <v>20365</v>
      </c>
      <c r="C5907">
        <v>310</v>
      </c>
      <c r="D5907" t="s">
        <v>20366</v>
      </c>
      <c r="E5907">
        <v>101</v>
      </c>
      <c r="F5907" t="s">
        <v>20367</v>
      </c>
      <c r="G5907" t="s">
        <v>1783</v>
      </c>
      <c r="H5907" t="s">
        <v>220</v>
      </c>
      <c r="I5907" t="s">
        <v>20368</v>
      </c>
      <c r="J5907">
        <v>0.38290000000000002</v>
      </c>
      <c r="K5907">
        <v>1</v>
      </c>
      <c r="L5907">
        <v>1</v>
      </c>
      <c r="M5907">
        <v>1</v>
      </c>
      <c r="N5907">
        <v>1</v>
      </c>
      <c r="O5907" t="s">
        <v>225</v>
      </c>
      <c r="P5907">
        <v>0</v>
      </c>
      <c r="Q5907">
        <v>1</v>
      </c>
      <c r="R5907">
        <v>10900</v>
      </c>
      <c r="S5907" t="s">
        <v>223</v>
      </c>
      <c r="T5907">
        <v>10900</v>
      </c>
      <c r="U5907" t="s">
        <v>20365</v>
      </c>
      <c r="V5907" t="s">
        <v>224</v>
      </c>
      <c r="W5907" t="s">
        <v>225</v>
      </c>
      <c r="X5907" t="s">
        <v>225</v>
      </c>
      <c r="Y5907">
        <v>10900</v>
      </c>
      <c r="AB5907">
        <v>1</v>
      </c>
      <c r="AC5907">
        <v>1</v>
      </c>
      <c r="AD5907">
        <v>3</v>
      </c>
      <c r="AE5907">
        <v>1432</v>
      </c>
      <c r="AF5907">
        <v>1</v>
      </c>
      <c r="AQ5907">
        <v>1</v>
      </c>
      <c r="AR5907">
        <f t="shared" si="92"/>
        <v>4.6463999999999999</v>
      </c>
      <c r="AS5907">
        <v>1</v>
      </c>
      <c r="AT5907" t="s">
        <v>112</v>
      </c>
      <c r="AU5907">
        <v>20</v>
      </c>
    </row>
    <row r="5908" spans="1:47">
      <c r="A5908" t="s">
        <v>20369</v>
      </c>
      <c r="C5908">
        <v>310</v>
      </c>
      <c r="D5908" t="s">
        <v>20370</v>
      </c>
      <c r="E5908">
        <v>101</v>
      </c>
      <c r="F5908" t="s">
        <v>7788</v>
      </c>
      <c r="G5908" t="s">
        <v>324</v>
      </c>
      <c r="H5908" t="s">
        <v>220</v>
      </c>
      <c r="I5908" t="s">
        <v>20371</v>
      </c>
      <c r="J5908">
        <v>0.27687</v>
      </c>
      <c r="K5908">
        <v>1</v>
      </c>
      <c r="L5908">
        <v>1</v>
      </c>
      <c r="M5908">
        <v>1</v>
      </c>
      <c r="N5908">
        <v>1</v>
      </c>
      <c r="O5908" t="s">
        <v>225</v>
      </c>
      <c r="P5908">
        <v>0</v>
      </c>
      <c r="Q5908">
        <v>1</v>
      </c>
      <c r="R5908">
        <v>28200</v>
      </c>
      <c r="S5908" t="s">
        <v>223</v>
      </c>
      <c r="T5908">
        <v>28200</v>
      </c>
      <c r="U5908" t="s">
        <v>20369</v>
      </c>
      <c r="V5908" t="s">
        <v>224</v>
      </c>
      <c r="W5908" t="s">
        <v>225</v>
      </c>
      <c r="X5908" t="s">
        <v>225</v>
      </c>
      <c r="Y5908">
        <v>28200</v>
      </c>
      <c r="AB5908">
        <v>1</v>
      </c>
      <c r="AC5908">
        <v>1</v>
      </c>
      <c r="AD5908">
        <v>3</v>
      </c>
      <c r="AE5908">
        <v>1092</v>
      </c>
      <c r="AF5908">
        <v>1</v>
      </c>
      <c r="AQ5908">
        <v>1</v>
      </c>
      <c r="AR5908">
        <f t="shared" si="92"/>
        <v>9.68</v>
      </c>
      <c r="AS5908">
        <v>1</v>
      </c>
      <c r="AT5908" t="s">
        <v>127</v>
      </c>
      <c r="AU5908">
        <v>35</v>
      </c>
    </row>
    <row r="5909" spans="1:47">
      <c r="A5909" t="s">
        <v>248</v>
      </c>
      <c r="C5909">
        <v>310</v>
      </c>
      <c r="E5909">
        <v>0</v>
      </c>
      <c r="J5909">
        <v>3.9849999999999997E-2</v>
      </c>
      <c r="K5909">
        <v>0</v>
      </c>
      <c r="L5909">
        <v>0</v>
      </c>
      <c r="M5909">
        <v>0</v>
      </c>
      <c r="N5909">
        <v>0</v>
      </c>
      <c r="P5909">
        <v>0</v>
      </c>
      <c r="Q5909">
        <v>0</v>
      </c>
      <c r="R5909">
        <v>0</v>
      </c>
      <c r="S5909" t="s">
        <v>249</v>
      </c>
      <c r="T5909">
        <v>0</v>
      </c>
      <c r="Y5909">
        <v>0</v>
      </c>
      <c r="AB5909">
        <v>0</v>
      </c>
      <c r="AC5909">
        <v>0</v>
      </c>
      <c r="AD5909">
        <v>0</v>
      </c>
      <c r="AE5909">
        <v>0</v>
      </c>
      <c r="AF5909">
        <v>0</v>
      </c>
      <c r="AQ5909">
        <v>0</v>
      </c>
      <c r="AR5909">
        <f t="shared" si="92"/>
        <v>0</v>
      </c>
      <c r="AS5909">
        <v>1</v>
      </c>
      <c r="AT5909" t="s">
        <v>112</v>
      </c>
      <c r="AU5909">
        <v>20</v>
      </c>
    </row>
    <row r="5910" spans="1:47">
      <c r="A5910" t="s">
        <v>20372</v>
      </c>
      <c r="C5910">
        <v>310</v>
      </c>
      <c r="D5910" t="s">
        <v>20373</v>
      </c>
      <c r="E5910">
        <v>101</v>
      </c>
      <c r="F5910" t="s">
        <v>20374</v>
      </c>
      <c r="G5910" t="s">
        <v>1783</v>
      </c>
      <c r="H5910" t="s">
        <v>220</v>
      </c>
      <c r="I5910" t="s">
        <v>20375</v>
      </c>
      <c r="J5910">
        <v>0.33140999999999998</v>
      </c>
      <c r="K5910">
        <v>1</v>
      </c>
      <c r="L5910">
        <v>1</v>
      </c>
      <c r="M5910">
        <v>1</v>
      </c>
      <c r="N5910">
        <v>1</v>
      </c>
      <c r="O5910" t="s">
        <v>225</v>
      </c>
      <c r="P5910">
        <v>0</v>
      </c>
      <c r="Q5910">
        <v>1</v>
      </c>
      <c r="R5910">
        <v>0</v>
      </c>
      <c r="S5910" t="s">
        <v>223</v>
      </c>
      <c r="T5910">
        <v>0</v>
      </c>
      <c r="U5910" t="s">
        <v>20372</v>
      </c>
      <c r="V5910" t="s">
        <v>224</v>
      </c>
      <c r="W5910" t="s">
        <v>225</v>
      </c>
      <c r="X5910" t="s">
        <v>225</v>
      </c>
      <c r="Y5910">
        <v>0</v>
      </c>
      <c r="AB5910">
        <v>1</v>
      </c>
      <c r="AC5910">
        <v>1</v>
      </c>
      <c r="AD5910">
        <v>3</v>
      </c>
      <c r="AE5910">
        <v>1452</v>
      </c>
      <c r="AF5910">
        <v>1</v>
      </c>
      <c r="AQ5910">
        <v>1</v>
      </c>
      <c r="AR5910">
        <f t="shared" si="92"/>
        <v>4.6463999999999999</v>
      </c>
      <c r="AS5910">
        <v>1</v>
      </c>
      <c r="AT5910" t="s">
        <v>112</v>
      </c>
      <c r="AU5910">
        <v>20</v>
      </c>
    </row>
    <row r="5911" spans="1:47">
      <c r="A5911" t="s">
        <v>20376</v>
      </c>
      <c r="C5911">
        <v>310</v>
      </c>
      <c r="D5911" t="s">
        <v>15251</v>
      </c>
      <c r="E5911">
        <v>132</v>
      </c>
      <c r="F5911" t="s">
        <v>20377</v>
      </c>
      <c r="G5911" t="s">
        <v>324</v>
      </c>
      <c r="H5911" t="s">
        <v>260</v>
      </c>
      <c r="I5911" t="s">
        <v>20378</v>
      </c>
      <c r="J5911">
        <v>0.34710000000000002</v>
      </c>
      <c r="K5911">
        <v>0</v>
      </c>
      <c r="L5911">
        <v>0</v>
      </c>
      <c r="M5911">
        <v>0</v>
      </c>
      <c r="N5911">
        <v>0</v>
      </c>
      <c r="P5911">
        <v>0</v>
      </c>
      <c r="Q5911">
        <v>0</v>
      </c>
      <c r="R5911">
        <v>0</v>
      </c>
      <c r="S5911" t="s">
        <v>223</v>
      </c>
      <c r="T5911">
        <v>0</v>
      </c>
      <c r="U5911" t="s">
        <v>20376</v>
      </c>
      <c r="V5911" t="s">
        <v>455</v>
      </c>
      <c r="W5911" t="s">
        <v>225</v>
      </c>
      <c r="Y5911">
        <v>0</v>
      </c>
      <c r="AB5911">
        <v>0</v>
      </c>
      <c r="AC5911">
        <v>0</v>
      </c>
      <c r="AD5911">
        <v>0</v>
      </c>
      <c r="AE5911">
        <v>0</v>
      </c>
      <c r="AF5911">
        <v>0</v>
      </c>
      <c r="AQ5911">
        <v>1</v>
      </c>
      <c r="AR5911">
        <f t="shared" si="92"/>
        <v>0</v>
      </c>
      <c r="AS5911">
        <v>1</v>
      </c>
      <c r="AT5911" t="s">
        <v>132</v>
      </c>
      <c r="AU5911">
        <v>41</v>
      </c>
    </row>
    <row r="5912" spans="1:47">
      <c r="A5912" t="s">
        <v>248</v>
      </c>
      <c r="C5912">
        <v>310</v>
      </c>
      <c r="E5912">
        <v>0</v>
      </c>
      <c r="J5912">
        <v>3.5799999999999998E-3</v>
      </c>
      <c r="K5912">
        <v>0</v>
      </c>
      <c r="L5912">
        <v>0</v>
      </c>
      <c r="M5912">
        <v>0</v>
      </c>
      <c r="N5912">
        <v>0</v>
      </c>
      <c r="P5912">
        <v>0</v>
      </c>
      <c r="Q5912">
        <v>0</v>
      </c>
      <c r="R5912">
        <v>0</v>
      </c>
      <c r="S5912" t="s">
        <v>249</v>
      </c>
      <c r="T5912">
        <v>0</v>
      </c>
      <c r="Y5912">
        <v>0</v>
      </c>
      <c r="AB5912">
        <v>0</v>
      </c>
      <c r="AC5912">
        <v>0</v>
      </c>
      <c r="AD5912">
        <v>0</v>
      </c>
      <c r="AE5912">
        <v>0</v>
      </c>
      <c r="AF5912">
        <v>0</v>
      </c>
      <c r="AQ5912">
        <v>0</v>
      </c>
      <c r="AR5912">
        <f t="shared" si="92"/>
        <v>0</v>
      </c>
      <c r="AS5912">
        <v>1</v>
      </c>
      <c r="AT5912" t="s">
        <v>112</v>
      </c>
      <c r="AU5912">
        <v>20</v>
      </c>
    </row>
    <row r="5913" spans="1:47">
      <c r="A5913" t="s">
        <v>20379</v>
      </c>
      <c r="B5913" t="s">
        <v>293</v>
      </c>
      <c r="C5913">
        <v>310</v>
      </c>
      <c r="D5913" t="s">
        <v>20380</v>
      </c>
      <c r="E5913">
        <v>710</v>
      </c>
      <c r="F5913" t="s">
        <v>14663</v>
      </c>
      <c r="G5913" t="s">
        <v>324</v>
      </c>
      <c r="H5913" t="s">
        <v>20381</v>
      </c>
      <c r="J5913">
        <v>1.36551</v>
      </c>
      <c r="K5913">
        <v>0</v>
      </c>
      <c r="L5913">
        <v>1</v>
      </c>
      <c r="M5913">
        <v>0</v>
      </c>
      <c r="N5913">
        <v>1</v>
      </c>
      <c r="P5913">
        <v>0</v>
      </c>
      <c r="Q5913">
        <v>0</v>
      </c>
      <c r="R5913">
        <v>0</v>
      </c>
      <c r="S5913" t="s">
        <v>296</v>
      </c>
      <c r="T5913">
        <v>0</v>
      </c>
      <c r="X5913" t="s">
        <v>225</v>
      </c>
      <c r="Y5913">
        <v>0</v>
      </c>
      <c r="AB5913">
        <v>0</v>
      </c>
      <c r="AC5913">
        <v>1</v>
      </c>
      <c r="AD5913">
        <v>0</v>
      </c>
      <c r="AE5913">
        <v>0</v>
      </c>
      <c r="AF5913">
        <v>0</v>
      </c>
      <c r="AG5913" t="s">
        <v>20382</v>
      </c>
      <c r="AQ5913">
        <v>1</v>
      </c>
      <c r="AR5913">
        <f t="shared" si="92"/>
        <v>0</v>
      </c>
      <c r="AS5913">
        <v>1</v>
      </c>
      <c r="AT5913" t="s">
        <v>130</v>
      </c>
      <c r="AU5913">
        <v>39</v>
      </c>
    </row>
    <row r="5914" spans="1:47">
      <c r="A5914" t="s">
        <v>248</v>
      </c>
      <c r="C5914">
        <v>310</v>
      </c>
      <c r="E5914">
        <v>0</v>
      </c>
      <c r="J5914">
        <v>5.0000000000000001E-4</v>
      </c>
      <c r="K5914">
        <v>0</v>
      </c>
      <c r="L5914">
        <v>0</v>
      </c>
      <c r="M5914">
        <v>0</v>
      </c>
      <c r="N5914">
        <v>0</v>
      </c>
      <c r="P5914">
        <v>0</v>
      </c>
      <c r="Q5914">
        <v>0</v>
      </c>
      <c r="R5914">
        <v>0</v>
      </c>
      <c r="S5914" t="s">
        <v>249</v>
      </c>
      <c r="T5914">
        <v>0</v>
      </c>
      <c r="Y5914">
        <v>0</v>
      </c>
      <c r="AB5914">
        <v>0</v>
      </c>
      <c r="AC5914">
        <v>0</v>
      </c>
      <c r="AD5914">
        <v>0</v>
      </c>
      <c r="AE5914">
        <v>0</v>
      </c>
      <c r="AF5914">
        <v>0</v>
      </c>
      <c r="AQ5914">
        <v>0</v>
      </c>
      <c r="AR5914">
        <f t="shared" si="92"/>
        <v>0</v>
      </c>
      <c r="AS5914">
        <v>1</v>
      </c>
      <c r="AT5914" t="s">
        <v>112</v>
      </c>
      <c r="AU5914">
        <v>20</v>
      </c>
    </row>
    <row r="5915" spans="1:47">
      <c r="A5915" t="s">
        <v>20383</v>
      </c>
      <c r="C5915">
        <v>310</v>
      </c>
      <c r="D5915" t="s">
        <v>20384</v>
      </c>
      <c r="E5915">
        <v>101</v>
      </c>
      <c r="F5915" t="s">
        <v>20385</v>
      </c>
      <c r="G5915" t="s">
        <v>324</v>
      </c>
      <c r="H5915" t="s">
        <v>220</v>
      </c>
      <c r="I5915" t="s">
        <v>20386</v>
      </c>
      <c r="J5915">
        <v>0.2828</v>
      </c>
      <c r="K5915">
        <v>1</v>
      </c>
      <c r="L5915">
        <v>1</v>
      </c>
      <c r="M5915">
        <v>1</v>
      </c>
      <c r="N5915">
        <v>1</v>
      </c>
      <c r="O5915" t="s">
        <v>225</v>
      </c>
      <c r="P5915">
        <v>0</v>
      </c>
      <c r="Q5915">
        <v>1</v>
      </c>
      <c r="R5915">
        <v>8000</v>
      </c>
      <c r="S5915" t="s">
        <v>223</v>
      </c>
      <c r="T5915">
        <v>8000</v>
      </c>
      <c r="U5915" t="s">
        <v>20383</v>
      </c>
      <c r="V5915" t="s">
        <v>224</v>
      </c>
      <c r="W5915" t="s">
        <v>225</v>
      </c>
      <c r="X5915" t="s">
        <v>225</v>
      </c>
      <c r="Y5915">
        <v>8000</v>
      </c>
      <c r="AB5915">
        <v>1</v>
      </c>
      <c r="AC5915">
        <v>1</v>
      </c>
      <c r="AD5915">
        <v>3</v>
      </c>
      <c r="AE5915">
        <v>1902</v>
      </c>
      <c r="AF5915">
        <v>1.75</v>
      </c>
      <c r="AQ5915">
        <v>1</v>
      </c>
      <c r="AR5915">
        <f t="shared" si="92"/>
        <v>9.68</v>
      </c>
      <c r="AS5915">
        <v>1</v>
      </c>
      <c r="AT5915" t="s">
        <v>127</v>
      </c>
      <c r="AU5915">
        <v>35</v>
      </c>
    </row>
    <row r="5916" spans="1:47">
      <c r="A5916" t="s">
        <v>248</v>
      </c>
      <c r="C5916">
        <v>310</v>
      </c>
      <c r="E5916">
        <v>0</v>
      </c>
      <c r="J5916">
        <v>2.1309999999999999E-2</v>
      </c>
      <c r="K5916">
        <v>0</v>
      </c>
      <c r="L5916">
        <v>0</v>
      </c>
      <c r="M5916">
        <v>0</v>
      </c>
      <c r="N5916">
        <v>0</v>
      </c>
      <c r="P5916">
        <v>0</v>
      </c>
      <c r="Q5916">
        <v>0</v>
      </c>
      <c r="R5916">
        <v>0</v>
      </c>
      <c r="S5916" t="s">
        <v>249</v>
      </c>
      <c r="T5916">
        <v>0</v>
      </c>
      <c r="Y5916">
        <v>0</v>
      </c>
      <c r="AB5916">
        <v>0</v>
      </c>
      <c r="AC5916">
        <v>0</v>
      </c>
      <c r="AD5916">
        <v>0</v>
      </c>
      <c r="AE5916">
        <v>0</v>
      </c>
      <c r="AF5916">
        <v>0</v>
      </c>
      <c r="AQ5916">
        <v>0</v>
      </c>
      <c r="AR5916">
        <f t="shared" si="92"/>
        <v>0</v>
      </c>
      <c r="AS5916">
        <v>1</v>
      </c>
      <c r="AT5916" t="s">
        <v>112</v>
      </c>
      <c r="AU5916">
        <v>20</v>
      </c>
    </row>
    <row r="5917" spans="1:47">
      <c r="A5917" t="s">
        <v>20387</v>
      </c>
      <c r="B5917" t="s">
        <v>293</v>
      </c>
      <c r="C5917">
        <v>310</v>
      </c>
      <c r="D5917" t="s">
        <v>20380</v>
      </c>
      <c r="E5917">
        <v>710</v>
      </c>
      <c r="F5917" t="s">
        <v>14663</v>
      </c>
      <c r="G5917" t="s">
        <v>324</v>
      </c>
      <c r="H5917" t="s">
        <v>20381</v>
      </c>
      <c r="J5917">
        <v>1.4445300000000001</v>
      </c>
      <c r="K5917">
        <v>0</v>
      </c>
      <c r="L5917">
        <v>1</v>
      </c>
      <c r="M5917">
        <v>0</v>
      </c>
      <c r="N5917">
        <v>1</v>
      </c>
      <c r="P5917">
        <v>0</v>
      </c>
      <c r="Q5917">
        <v>0</v>
      </c>
      <c r="R5917">
        <v>0</v>
      </c>
      <c r="S5917" t="s">
        <v>296</v>
      </c>
      <c r="T5917">
        <v>0</v>
      </c>
      <c r="X5917" t="s">
        <v>225</v>
      </c>
      <c r="Y5917">
        <v>0</v>
      </c>
      <c r="AB5917">
        <v>0</v>
      </c>
      <c r="AC5917">
        <v>1</v>
      </c>
      <c r="AD5917">
        <v>0</v>
      </c>
      <c r="AE5917">
        <v>0</v>
      </c>
      <c r="AF5917">
        <v>0</v>
      </c>
      <c r="AG5917" t="s">
        <v>20382</v>
      </c>
      <c r="AQ5917">
        <v>1</v>
      </c>
      <c r="AR5917">
        <f t="shared" si="92"/>
        <v>0</v>
      </c>
      <c r="AS5917">
        <v>1</v>
      </c>
      <c r="AT5917" t="s">
        <v>130</v>
      </c>
      <c r="AU5917">
        <v>39</v>
      </c>
    </row>
    <row r="5918" spans="1:47">
      <c r="A5918" t="s">
        <v>20388</v>
      </c>
      <c r="C5918">
        <v>310</v>
      </c>
      <c r="D5918" t="s">
        <v>20389</v>
      </c>
      <c r="E5918">
        <v>101</v>
      </c>
      <c r="F5918" t="s">
        <v>20390</v>
      </c>
      <c r="G5918" t="s">
        <v>1783</v>
      </c>
      <c r="H5918" t="s">
        <v>220</v>
      </c>
      <c r="I5918" t="s">
        <v>20391</v>
      </c>
      <c r="J5918">
        <v>0.26382</v>
      </c>
      <c r="K5918">
        <v>1</v>
      </c>
      <c r="L5918">
        <v>1</v>
      </c>
      <c r="M5918">
        <v>1</v>
      </c>
      <c r="N5918">
        <v>1</v>
      </c>
      <c r="O5918" t="s">
        <v>225</v>
      </c>
      <c r="P5918">
        <v>0</v>
      </c>
      <c r="Q5918">
        <v>1</v>
      </c>
      <c r="R5918">
        <v>10500</v>
      </c>
      <c r="S5918" t="s">
        <v>223</v>
      </c>
      <c r="T5918">
        <v>10500</v>
      </c>
      <c r="U5918" t="s">
        <v>20388</v>
      </c>
      <c r="V5918" t="s">
        <v>10030</v>
      </c>
      <c r="W5918" t="s">
        <v>225</v>
      </c>
      <c r="X5918" t="s">
        <v>225</v>
      </c>
      <c r="Y5918">
        <v>10500</v>
      </c>
      <c r="AB5918">
        <v>1</v>
      </c>
      <c r="AC5918">
        <v>1</v>
      </c>
      <c r="AD5918">
        <v>4</v>
      </c>
      <c r="AE5918">
        <v>2264</v>
      </c>
      <c r="AF5918">
        <v>1.9</v>
      </c>
      <c r="AQ5918">
        <v>1</v>
      </c>
      <c r="AR5918">
        <f t="shared" si="92"/>
        <v>4.6463999999999999</v>
      </c>
      <c r="AS5918">
        <v>1</v>
      </c>
      <c r="AT5918" t="s">
        <v>112</v>
      </c>
      <c r="AU5918">
        <v>20</v>
      </c>
    </row>
    <row r="5919" spans="1:47">
      <c r="A5919" t="s">
        <v>248</v>
      </c>
      <c r="C5919">
        <v>310</v>
      </c>
      <c r="E5919">
        <v>0</v>
      </c>
      <c r="J5919">
        <v>1.5200000000000001E-3</v>
      </c>
      <c r="K5919">
        <v>0</v>
      </c>
      <c r="L5919">
        <v>0</v>
      </c>
      <c r="M5919">
        <v>0</v>
      </c>
      <c r="N5919">
        <v>0</v>
      </c>
      <c r="P5919">
        <v>0</v>
      </c>
      <c r="Q5919">
        <v>0</v>
      </c>
      <c r="R5919">
        <v>0</v>
      </c>
      <c r="S5919" t="s">
        <v>249</v>
      </c>
      <c r="T5919">
        <v>0</v>
      </c>
      <c r="Y5919">
        <v>0</v>
      </c>
      <c r="AB5919">
        <v>0</v>
      </c>
      <c r="AC5919">
        <v>0</v>
      </c>
      <c r="AD5919">
        <v>0</v>
      </c>
      <c r="AE5919">
        <v>0</v>
      </c>
      <c r="AF5919">
        <v>0</v>
      </c>
      <c r="AQ5919">
        <v>0</v>
      </c>
      <c r="AR5919">
        <f t="shared" si="92"/>
        <v>0</v>
      </c>
      <c r="AS5919">
        <v>1</v>
      </c>
      <c r="AT5919" t="s">
        <v>112</v>
      </c>
      <c r="AU5919">
        <v>20</v>
      </c>
    </row>
    <row r="5920" spans="1:47">
      <c r="A5920" t="s">
        <v>20392</v>
      </c>
      <c r="C5920">
        <v>310</v>
      </c>
      <c r="D5920" t="s">
        <v>20393</v>
      </c>
      <c r="E5920">
        <v>101</v>
      </c>
      <c r="F5920" t="s">
        <v>11938</v>
      </c>
      <c r="G5920" t="s">
        <v>1783</v>
      </c>
      <c r="H5920" t="s">
        <v>220</v>
      </c>
      <c r="I5920" t="s">
        <v>20394</v>
      </c>
      <c r="J5920">
        <v>0.307</v>
      </c>
      <c r="K5920">
        <v>1</v>
      </c>
      <c r="L5920">
        <v>1</v>
      </c>
      <c r="M5920">
        <v>1</v>
      </c>
      <c r="N5920">
        <v>1</v>
      </c>
      <c r="O5920" t="s">
        <v>225</v>
      </c>
      <c r="P5920">
        <v>0</v>
      </c>
      <c r="Q5920">
        <v>1</v>
      </c>
      <c r="R5920">
        <v>2500</v>
      </c>
      <c r="S5920" t="s">
        <v>223</v>
      </c>
      <c r="T5920">
        <v>2500</v>
      </c>
      <c r="U5920" t="s">
        <v>20392</v>
      </c>
      <c r="V5920" t="s">
        <v>224</v>
      </c>
      <c r="W5920" t="s">
        <v>225</v>
      </c>
      <c r="X5920" t="s">
        <v>225</v>
      </c>
      <c r="Y5920">
        <v>2500</v>
      </c>
      <c r="AB5920">
        <v>1</v>
      </c>
      <c r="AC5920">
        <v>1</v>
      </c>
      <c r="AD5920">
        <v>2</v>
      </c>
      <c r="AE5920">
        <v>560</v>
      </c>
      <c r="AF5920">
        <v>1</v>
      </c>
      <c r="AQ5920">
        <v>1</v>
      </c>
      <c r="AR5920">
        <f t="shared" si="92"/>
        <v>4.6463999999999999</v>
      </c>
      <c r="AS5920">
        <v>1</v>
      </c>
      <c r="AT5920" t="s">
        <v>112</v>
      </c>
      <c r="AU5920">
        <v>20</v>
      </c>
    </row>
    <row r="5921" spans="1:47">
      <c r="A5921" t="s">
        <v>248</v>
      </c>
      <c r="C5921">
        <v>310</v>
      </c>
      <c r="E5921">
        <v>0</v>
      </c>
      <c r="J5921">
        <v>2.4510000000000001E-2</v>
      </c>
      <c r="K5921">
        <v>0</v>
      </c>
      <c r="L5921">
        <v>0</v>
      </c>
      <c r="M5921">
        <v>0</v>
      </c>
      <c r="N5921">
        <v>0</v>
      </c>
      <c r="P5921">
        <v>0</v>
      </c>
      <c r="Q5921">
        <v>0</v>
      </c>
      <c r="R5921">
        <v>0</v>
      </c>
      <c r="S5921" t="s">
        <v>249</v>
      </c>
      <c r="T5921">
        <v>0</v>
      </c>
      <c r="Y5921">
        <v>0</v>
      </c>
      <c r="AB5921">
        <v>0</v>
      </c>
      <c r="AC5921">
        <v>0</v>
      </c>
      <c r="AD5921">
        <v>0</v>
      </c>
      <c r="AE5921">
        <v>0</v>
      </c>
      <c r="AF5921">
        <v>0</v>
      </c>
      <c r="AQ5921">
        <v>0</v>
      </c>
      <c r="AR5921">
        <f t="shared" si="92"/>
        <v>0</v>
      </c>
      <c r="AS5921">
        <v>1</v>
      </c>
      <c r="AT5921" t="s">
        <v>112</v>
      </c>
      <c r="AU5921">
        <v>20</v>
      </c>
    </row>
    <row r="5922" spans="1:47">
      <c r="A5922" t="s">
        <v>20395</v>
      </c>
      <c r="C5922">
        <v>310</v>
      </c>
      <c r="D5922" t="s">
        <v>20396</v>
      </c>
      <c r="E5922">
        <v>101</v>
      </c>
      <c r="F5922" t="s">
        <v>20397</v>
      </c>
      <c r="G5922" t="s">
        <v>324</v>
      </c>
      <c r="H5922" t="s">
        <v>220</v>
      </c>
      <c r="I5922" t="s">
        <v>20398</v>
      </c>
      <c r="J5922">
        <v>0.28288999999999997</v>
      </c>
      <c r="K5922">
        <v>1</v>
      </c>
      <c r="L5922">
        <v>1</v>
      </c>
      <c r="M5922">
        <v>1</v>
      </c>
      <c r="N5922">
        <v>1</v>
      </c>
      <c r="O5922" t="s">
        <v>225</v>
      </c>
      <c r="P5922">
        <v>0</v>
      </c>
      <c r="Q5922">
        <v>1</v>
      </c>
      <c r="R5922">
        <v>8300</v>
      </c>
      <c r="S5922" t="s">
        <v>223</v>
      </c>
      <c r="T5922">
        <v>8300</v>
      </c>
      <c r="U5922" t="s">
        <v>20395</v>
      </c>
      <c r="X5922" t="s">
        <v>225</v>
      </c>
      <c r="Y5922">
        <v>8300</v>
      </c>
      <c r="AB5922">
        <v>1</v>
      </c>
      <c r="AC5922">
        <v>1</v>
      </c>
      <c r="AD5922">
        <v>3</v>
      </c>
      <c r="AE5922">
        <v>2352</v>
      </c>
      <c r="AF5922">
        <v>2</v>
      </c>
      <c r="AQ5922">
        <v>1</v>
      </c>
      <c r="AR5922">
        <f t="shared" si="92"/>
        <v>9.68</v>
      </c>
      <c r="AS5922">
        <v>1</v>
      </c>
      <c r="AT5922" t="s">
        <v>127</v>
      </c>
      <c r="AU5922">
        <v>35</v>
      </c>
    </row>
    <row r="5923" spans="1:47">
      <c r="A5923" t="s">
        <v>248</v>
      </c>
      <c r="C5923">
        <v>310</v>
      </c>
      <c r="E5923">
        <v>0</v>
      </c>
      <c r="J5923">
        <v>1.73E-3</v>
      </c>
      <c r="K5923">
        <v>0</v>
      </c>
      <c r="L5923">
        <v>0</v>
      </c>
      <c r="M5923">
        <v>0</v>
      </c>
      <c r="N5923">
        <v>0</v>
      </c>
      <c r="P5923">
        <v>0</v>
      </c>
      <c r="Q5923">
        <v>0</v>
      </c>
      <c r="R5923">
        <v>0</v>
      </c>
      <c r="S5923" t="s">
        <v>249</v>
      </c>
      <c r="T5923">
        <v>0</v>
      </c>
      <c r="Y5923">
        <v>0</v>
      </c>
      <c r="AB5923">
        <v>0</v>
      </c>
      <c r="AC5923">
        <v>0</v>
      </c>
      <c r="AD5923">
        <v>0</v>
      </c>
      <c r="AE5923">
        <v>0</v>
      </c>
      <c r="AF5923">
        <v>0</v>
      </c>
      <c r="AQ5923">
        <v>0</v>
      </c>
      <c r="AR5923">
        <f t="shared" si="92"/>
        <v>0</v>
      </c>
      <c r="AS5923">
        <v>1</v>
      </c>
      <c r="AT5923" t="s">
        <v>112</v>
      </c>
      <c r="AU5923">
        <v>20</v>
      </c>
    </row>
    <row r="5924" spans="1:47">
      <c r="A5924" t="s">
        <v>20399</v>
      </c>
      <c r="C5924">
        <v>310</v>
      </c>
      <c r="D5924" t="s">
        <v>20400</v>
      </c>
      <c r="E5924">
        <v>101</v>
      </c>
      <c r="F5924" t="s">
        <v>20401</v>
      </c>
      <c r="G5924" t="s">
        <v>1783</v>
      </c>
      <c r="H5924" t="s">
        <v>220</v>
      </c>
      <c r="I5924" t="s">
        <v>20402</v>
      </c>
      <c r="J5924">
        <v>0.56864000000000003</v>
      </c>
      <c r="K5924">
        <v>1</v>
      </c>
      <c r="L5924">
        <v>1</v>
      </c>
      <c r="M5924">
        <v>1</v>
      </c>
      <c r="N5924">
        <v>1</v>
      </c>
      <c r="O5924" t="s">
        <v>225</v>
      </c>
      <c r="P5924">
        <v>0</v>
      </c>
      <c r="Q5924">
        <v>1</v>
      </c>
      <c r="R5924">
        <v>9900</v>
      </c>
      <c r="S5924" t="s">
        <v>223</v>
      </c>
      <c r="T5924">
        <v>9900</v>
      </c>
      <c r="U5924" t="s">
        <v>20399</v>
      </c>
      <c r="V5924" t="s">
        <v>224</v>
      </c>
      <c r="W5924" t="s">
        <v>225</v>
      </c>
      <c r="X5924" t="s">
        <v>225</v>
      </c>
      <c r="Y5924">
        <v>9900</v>
      </c>
      <c r="AB5924">
        <v>1</v>
      </c>
      <c r="AC5924">
        <v>1</v>
      </c>
      <c r="AD5924">
        <v>3</v>
      </c>
      <c r="AE5924">
        <v>1028</v>
      </c>
      <c r="AF5924">
        <v>1</v>
      </c>
      <c r="AQ5924">
        <v>2</v>
      </c>
      <c r="AR5924">
        <f t="shared" si="92"/>
        <v>9.68</v>
      </c>
      <c r="AS5924">
        <v>1</v>
      </c>
      <c r="AT5924" t="s">
        <v>127</v>
      </c>
      <c r="AU5924">
        <v>35</v>
      </c>
    </row>
    <row r="5925" spans="1:47">
      <c r="A5925" t="s">
        <v>20403</v>
      </c>
      <c r="C5925">
        <v>310</v>
      </c>
      <c r="D5925" t="s">
        <v>18873</v>
      </c>
      <c r="E5925">
        <v>903</v>
      </c>
      <c r="F5925" t="s">
        <v>1042</v>
      </c>
      <c r="G5925" t="s">
        <v>1783</v>
      </c>
      <c r="H5925" t="s">
        <v>833</v>
      </c>
      <c r="I5925" t="s">
        <v>20404</v>
      </c>
      <c r="J5925">
        <v>3.2249599999999998</v>
      </c>
      <c r="K5925">
        <v>0</v>
      </c>
      <c r="L5925">
        <v>0</v>
      </c>
      <c r="M5925">
        <v>0</v>
      </c>
      <c r="N5925">
        <v>0</v>
      </c>
      <c r="P5925">
        <v>0</v>
      </c>
      <c r="Q5925">
        <v>0</v>
      </c>
      <c r="R5925">
        <v>0</v>
      </c>
      <c r="S5925" t="s">
        <v>223</v>
      </c>
      <c r="T5925">
        <v>0</v>
      </c>
      <c r="U5925" t="s">
        <v>20403</v>
      </c>
      <c r="Y5925">
        <v>0</v>
      </c>
      <c r="AB5925">
        <v>0</v>
      </c>
      <c r="AC5925">
        <v>0</v>
      </c>
      <c r="AD5925">
        <v>0</v>
      </c>
      <c r="AE5925">
        <v>0</v>
      </c>
      <c r="AF5925">
        <v>0</v>
      </c>
      <c r="AQ5925">
        <v>1</v>
      </c>
      <c r="AR5925">
        <f t="shared" si="92"/>
        <v>0</v>
      </c>
      <c r="AS5925">
        <v>1</v>
      </c>
      <c r="AT5925" t="s">
        <v>127</v>
      </c>
      <c r="AU5925">
        <v>35</v>
      </c>
    </row>
    <row r="5926" spans="1:47">
      <c r="A5926" t="s">
        <v>248</v>
      </c>
      <c r="C5926">
        <v>310</v>
      </c>
      <c r="E5926">
        <v>0</v>
      </c>
      <c r="J5926">
        <v>4.0480000000000002E-2</v>
      </c>
      <c r="K5926">
        <v>0</v>
      </c>
      <c r="L5926">
        <v>0</v>
      </c>
      <c r="M5926">
        <v>0</v>
      </c>
      <c r="N5926">
        <v>0</v>
      </c>
      <c r="P5926">
        <v>0</v>
      </c>
      <c r="Q5926">
        <v>0</v>
      </c>
      <c r="R5926">
        <v>0</v>
      </c>
      <c r="S5926" t="s">
        <v>249</v>
      </c>
      <c r="T5926">
        <v>0</v>
      </c>
      <c r="Y5926">
        <v>0</v>
      </c>
      <c r="AB5926">
        <v>0</v>
      </c>
      <c r="AC5926">
        <v>0</v>
      </c>
      <c r="AD5926">
        <v>0</v>
      </c>
      <c r="AE5926">
        <v>0</v>
      </c>
      <c r="AF5926">
        <v>0</v>
      </c>
      <c r="AQ5926">
        <v>0</v>
      </c>
      <c r="AR5926">
        <f t="shared" si="92"/>
        <v>0</v>
      </c>
      <c r="AS5926">
        <v>1</v>
      </c>
      <c r="AT5926" t="s">
        <v>112</v>
      </c>
      <c r="AU5926">
        <v>20</v>
      </c>
    </row>
    <row r="5927" spans="1:47">
      <c r="A5927" t="s">
        <v>20405</v>
      </c>
      <c r="C5927">
        <v>310</v>
      </c>
      <c r="D5927" t="s">
        <v>20406</v>
      </c>
      <c r="E5927">
        <v>101</v>
      </c>
      <c r="F5927" t="s">
        <v>20407</v>
      </c>
      <c r="G5927" t="s">
        <v>1783</v>
      </c>
      <c r="H5927" t="s">
        <v>220</v>
      </c>
      <c r="I5927" t="s">
        <v>20408</v>
      </c>
      <c r="J5927">
        <v>0.12792000000000001</v>
      </c>
      <c r="K5927">
        <v>1</v>
      </c>
      <c r="L5927">
        <v>1</v>
      </c>
      <c r="M5927">
        <v>1</v>
      </c>
      <c r="N5927">
        <v>1</v>
      </c>
      <c r="O5927" t="s">
        <v>225</v>
      </c>
      <c r="P5927">
        <v>0</v>
      </c>
      <c r="Q5927">
        <v>1</v>
      </c>
      <c r="R5927">
        <v>3400</v>
      </c>
      <c r="S5927" t="s">
        <v>223</v>
      </c>
      <c r="T5927">
        <v>3400</v>
      </c>
      <c r="U5927" t="s">
        <v>20405</v>
      </c>
      <c r="V5927" t="s">
        <v>224</v>
      </c>
      <c r="W5927" t="s">
        <v>225</v>
      </c>
      <c r="X5927" t="s">
        <v>225</v>
      </c>
      <c r="Y5927">
        <v>3400</v>
      </c>
      <c r="AB5927">
        <v>1</v>
      </c>
      <c r="AC5927">
        <v>1</v>
      </c>
      <c r="AD5927">
        <v>3</v>
      </c>
      <c r="AE5927">
        <v>1176</v>
      </c>
      <c r="AF5927">
        <v>1</v>
      </c>
      <c r="AQ5927">
        <v>3</v>
      </c>
      <c r="AR5927">
        <f t="shared" si="92"/>
        <v>4.6463999999999999</v>
      </c>
      <c r="AS5927">
        <v>1</v>
      </c>
      <c r="AT5927" t="s">
        <v>112</v>
      </c>
      <c r="AU5927">
        <v>20</v>
      </c>
    </row>
    <row r="5928" spans="1:47">
      <c r="A5928" t="s">
        <v>20409</v>
      </c>
      <c r="B5928" t="s">
        <v>293</v>
      </c>
      <c r="C5928">
        <v>310</v>
      </c>
      <c r="D5928" t="s">
        <v>20380</v>
      </c>
      <c r="E5928">
        <v>710</v>
      </c>
      <c r="F5928" t="s">
        <v>14663</v>
      </c>
      <c r="G5928" t="s">
        <v>324</v>
      </c>
      <c r="H5928" t="s">
        <v>20381</v>
      </c>
      <c r="J5928">
        <v>1.34741</v>
      </c>
      <c r="K5928">
        <v>0</v>
      </c>
      <c r="L5928">
        <v>1</v>
      </c>
      <c r="M5928">
        <v>0</v>
      </c>
      <c r="N5928">
        <v>1</v>
      </c>
      <c r="P5928">
        <v>0</v>
      </c>
      <c r="Q5928">
        <v>0</v>
      </c>
      <c r="R5928">
        <v>0</v>
      </c>
      <c r="S5928" t="s">
        <v>296</v>
      </c>
      <c r="T5928">
        <v>0</v>
      </c>
      <c r="X5928" t="s">
        <v>225</v>
      </c>
      <c r="Y5928">
        <v>0</v>
      </c>
      <c r="AB5928">
        <v>0</v>
      </c>
      <c r="AC5928">
        <v>1</v>
      </c>
      <c r="AD5928">
        <v>0</v>
      </c>
      <c r="AE5928">
        <v>0</v>
      </c>
      <c r="AF5928">
        <v>0</v>
      </c>
      <c r="AG5928" t="s">
        <v>20382</v>
      </c>
      <c r="AQ5928">
        <v>1</v>
      </c>
      <c r="AR5928">
        <f t="shared" si="92"/>
        <v>0</v>
      </c>
      <c r="AS5928">
        <v>1</v>
      </c>
      <c r="AT5928" t="s">
        <v>130</v>
      </c>
      <c r="AU5928">
        <v>39</v>
      </c>
    </row>
    <row r="5929" spans="1:47">
      <c r="A5929" t="s">
        <v>248</v>
      </c>
      <c r="C5929">
        <v>310</v>
      </c>
      <c r="E5929">
        <v>0</v>
      </c>
      <c r="J5929">
        <v>8.0999999999999996E-4</v>
      </c>
      <c r="K5929">
        <v>0</v>
      </c>
      <c r="L5929">
        <v>0</v>
      </c>
      <c r="M5929">
        <v>0</v>
      </c>
      <c r="N5929">
        <v>0</v>
      </c>
      <c r="P5929">
        <v>0</v>
      </c>
      <c r="Q5929">
        <v>0</v>
      </c>
      <c r="R5929">
        <v>0</v>
      </c>
      <c r="S5929" t="s">
        <v>249</v>
      </c>
      <c r="T5929">
        <v>0</v>
      </c>
      <c r="Y5929">
        <v>0</v>
      </c>
      <c r="AB5929">
        <v>0</v>
      </c>
      <c r="AC5929">
        <v>0</v>
      </c>
      <c r="AD5929">
        <v>0</v>
      </c>
      <c r="AE5929">
        <v>0</v>
      </c>
      <c r="AF5929">
        <v>0</v>
      </c>
      <c r="AQ5929">
        <v>0</v>
      </c>
      <c r="AR5929">
        <f t="shared" si="92"/>
        <v>0</v>
      </c>
      <c r="AS5929">
        <v>1</v>
      </c>
      <c r="AT5929" t="s">
        <v>112</v>
      </c>
      <c r="AU5929">
        <v>20</v>
      </c>
    </row>
    <row r="5930" spans="1:47">
      <c r="A5930" t="s">
        <v>20410</v>
      </c>
      <c r="C5930">
        <v>310</v>
      </c>
      <c r="D5930" t="s">
        <v>20411</v>
      </c>
      <c r="E5930">
        <v>101</v>
      </c>
      <c r="F5930" t="s">
        <v>20412</v>
      </c>
      <c r="G5930" t="s">
        <v>1783</v>
      </c>
      <c r="H5930" t="s">
        <v>220</v>
      </c>
      <c r="I5930" t="s">
        <v>20413</v>
      </c>
      <c r="J5930">
        <v>0.27828000000000003</v>
      </c>
      <c r="K5930">
        <v>1</v>
      </c>
      <c r="L5930">
        <v>1</v>
      </c>
      <c r="M5930">
        <v>1</v>
      </c>
      <c r="N5930">
        <v>1</v>
      </c>
      <c r="O5930" t="s">
        <v>225</v>
      </c>
      <c r="P5930">
        <v>0</v>
      </c>
      <c r="Q5930">
        <v>1</v>
      </c>
      <c r="R5930">
        <v>1200</v>
      </c>
      <c r="S5930" t="s">
        <v>223</v>
      </c>
      <c r="T5930">
        <v>1200</v>
      </c>
      <c r="U5930" t="s">
        <v>20410</v>
      </c>
      <c r="V5930" t="s">
        <v>10030</v>
      </c>
      <c r="W5930" t="s">
        <v>225</v>
      </c>
      <c r="X5930" t="s">
        <v>225</v>
      </c>
      <c r="Y5930">
        <v>1200</v>
      </c>
      <c r="AB5930">
        <v>1</v>
      </c>
      <c r="AC5930">
        <v>1</v>
      </c>
      <c r="AD5930">
        <v>4</v>
      </c>
      <c r="AE5930">
        <v>900</v>
      </c>
      <c r="AF5930">
        <v>1</v>
      </c>
      <c r="AQ5930">
        <v>1</v>
      </c>
      <c r="AR5930">
        <f t="shared" si="92"/>
        <v>4.6463999999999999</v>
      </c>
      <c r="AS5930">
        <v>1</v>
      </c>
      <c r="AT5930" t="s">
        <v>112</v>
      </c>
      <c r="AU5930">
        <v>20</v>
      </c>
    </row>
    <row r="5931" spans="1:47">
      <c r="A5931" t="s">
        <v>20414</v>
      </c>
      <c r="C5931">
        <v>310</v>
      </c>
      <c r="D5931" t="s">
        <v>20415</v>
      </c>
      <c r="E5931">
        <v>101</v>
      </c>
      <c r="F5931" t="s">
        <v>20416</v>
      </c>
      <c r="G5931" t="s">
        <v>324</v>
      </c>
      <c r="H5931" t="s">
        <v>220</v>
      </c>
      <c r="I5931" t="s">
        <v>20417</v>
      </c>
      <c r="J5931">
        <v>0.29815000000000003</v>
      </c>
      <c r="K5931">
        <v>1</v>
      </c>
      <c r="L5931">
        <v>1</v>
      </c>
      <c r="M5931">
        <v>1</v>
      </c>
      <c r="N5931">
        <v>1</v>
      </c>
      <c r="O5931" t="s">
        <v>225</v>
      </c>
      <c r="P5931">
        <v>0</v>
      </c>
      <c r="Q5931">
        <v>0</v>
      </c>
      <c r="R5931">
        <v>0</v>
      </c>
      <c r="S5931" t="s">
        <v>223</v>
      </c>
      <c r="T5931">
        <v>0</v>
      </c>
      <c r="U5931" t="s">
        <v>20414</v>
      </c>
      <c r="V5931" t="s">
        <v>224</v>
      </c>
      <c r="W5931" t="s">
        <v>225</v>
      </c>
      <c r="X5931" t="s">
        <v>225</v>
      </c>
      <c r="Y5931">
        <v>0</v>
      </c>
      <c r="AB5931">
        <v>1</v>
      </c>
      <c r="AC5931">
        <v>1</v>
      </c>
      <c r="AD5931">
        <v>4</v>
      </c>
      <c r="AE5931">
        <v>2172</v>
      </c>
      <c r="AF5931">
        <v>1.75</v>
      </c>
      <c r="AQ5931">
        <v>1</v>
      </c>
      <c r="AR5931">
        <f t="shared" si="92"/>
        <v>9.68</v>
      </c>
      <c r="AS5931">
        <v>1</v>
      </c>
      <c r="AT5931" t="s">
        <v>127</v>
      </c>
      <c r="AU5931">
        <v>35</v>
      </c>
    </row>
    <row r="5932" spans="1:47">
      <c r="A5932" t="s">
        <v>248</v>
      </c>
      <c r="C5932">
        <v>310</v>
      </c>
      <c r="E5932">
        <v>0</v>
      </c>
      <c r="J5932">
        <v>3.2219999999999999E-2</v>
      </c>
      <c r="K5932">
        <v>0</v>
      </c>
      <c r="L5932">
        <v>0</v>
      </c>
      <c r="M5932">
        <v>0</v>
      </c>
      <c r="N5932">
        <v>0</v>
      </c>
      <c r="P5932">
        <v>0</v>
      </c>
      <c r="Q5932">
        <v>0</v>
      </c>
      <c r="R5932">
        <v>0</v>
      </c>
      <c r="S5932" t="s">
        <v>249</v>
      </c>
      <c r="T5932">
        <v>0</v>
      </c>
      <c r="Y5932">
        <v>0</v>
      </c>
      <c r="AB5932">
        <v>0</v>
      </c>
      <c r="AC5932">
        <v>0</v>
      </c>
      <c r="AD5932">
        <v>0</v>
      </c>
      <c r="AE5932">
        <v>0</v>
      </c>
      <c r="AF5932">
        <v>0</v>
      </c>
      <c r="AQ5932">
        <v>0</v>
      </c>
      <c r="AR5932">
        <f t="shared" si="92"/>
        <v>0</v>
      </c>
      <c r="AS5932">
        <v>1</v>
      </c>
      <c r="AT5932" t="s">
        <v>112</v>
      </c>
      <c r="AU5932">
        <v>20</v>
      </c>
    </row>
    <row r="5933" spans="1:47">
      <c r="A5933" t="s">
        <v>20418</v>
      </c>
      <c r="C5933">
        <v>310</v>
      </c>
      <c r="D5933" t="s">
        <v>18562</v>
      </c>
      <c r="E5933">
        <v>903</v>
      </c>
      <c r="F5933" t="s">
        <v>1042</v>
      </c>
      <c r="G5933" t="s">
        <v>1783</v>
      </c>
      <c r="H5933" t="s">
        <v>833</v>
      </c>
      <c r="I5933" t="s">
        <v>20419</v>
      </c>
      <c r="J5933">
        <v>11.538790000000001</v>
      </c>
      <c r="K5933">
        <v>0</v>
      </c>
      <c r="L5933">
        <v>0</v>
      </c>
      <c r="M5933">
        <v>0</v>
      </c>
      <c r="N5933">
        <v>0</v>
      </c>
      <c r="P5933">
        <v>0</v>
      </c>
      <c r="Q5933">
        <v>0</v>
      </c>
      <c r="R5933">
        <v>0</v>
      </c>
      <c r="S5933" t="s">
        <v>223</v>
      </c>
      <c r="T5933">
        <v>0</v>
      </c>
      <c r="U5933" t="s">
        <v>20418</v>
      </c>
      <c r="Y5933">
        <v>0</v>
      </c>
      <c r="Z5933" t="s">
        <v>297</v>
      </c>
      <c r="AA5933" t="s">
        <v>223</v>
      </c>
      <c r="AB5933">
        <v>0</v>
      </c>
      <c r="AC5933">
        <v>0</v>
      </c>
      <c r="AD5933">
        <v>0</v>
      </c>
      <c r="AE5933">
        <v>0</v>
      </c>
      <c r="AF5933">
        <v>0</v>
      </c>
      <c r="AQ5933">
        <v>1</v>
      </c>
      <c r="AR5933">
        <f t="shared" si="92"/>
        <v>0</v>
      </c>
      <c r="AS5933">
        <v>1</v>
      </c>
      <c r="AT5933" t="s">
        <v>112</v>
      </c>
      <c r="AU5933">
        <v>20</v>
      </c>
    </row>
    <row r="5934" spans="1:47">
      <c r="A5934" t="s">
        <v>248</v>
      </c>
      <c r="C5934">
        <v>310</v>
      </c>
      <c r="E5934">
        <v>0</v>
      </c>
      <c r="J5934">
        <v>2.332E-2</v>
      </c>
      <c r="K5934">
        <v>0</v>
      </c>
      <c r="L5934">
        <v>0</v>
      </c>
      <c r="M5934">
        <v>0</v>
      </c>
      <c r="N5934">
        <v>0</v>
      </c>
      <c r="P5934">
        <v>0</v>
      </c>
      <c r="Q5934">
        <v>0</v>
      </c>
      <c r="R5934">
        <v>0</v>
      </c>
      <c r="S5934" t="s">
        <v>249</v>
      </c>
      <c r="T5934">
        <v>0</v>
      </c>
      <c r="Y5934">
        <v>0</v>
      </c>
      <c r="AB5934">
        <v>0</v>
      </c>
      <c r="AC5934">
        <v>0</v>
      </c>
      <c r="AD5934">
        <v>0</v>
      </c>
      <c r="AE5934">
        <v>0</v>
      </c>
      <c r="AF5934">
        <v>0</v>
      </c>
      <c r="AQ5934">
        <v>0</v>
      </c>
      <c r="AR5934">
        <f t="shared" si="92"/>
        <v>0</v>
      </c>
      <c r="AS5934">
        <v>1</v>
      </c>
      <c r="AT5934" t="s">
        <v>112</v>
      </c>
      <c r="AU5934">
        <v>20</v>
      </c>
    </row>
    <row r="5935" spans="1:47">
      <c r="A5935" t="s">
        <v>248</v>
      </c>
      <c r="C5935">
        <v>310</v>
      </c>
      <c r="E5935">
        <v>0</v>
      </c>
      <c r="J5935">
        <v>1.56E-3</v>
      </c>
      <c r="K5935">
        <v>0</v>
      </c>
      <c r="L5935">
        <v>0</v>
      </c>
      <c r="M5935">
        <v>0</v>
      </c>
      <c r="N5935">
        <v>0</v>
      </c>
      <c r="P5935">
        <v>0</v>
      </c>
      <c r="Q5935">
        <v>0</v>
      </c>
      <c r="R5935">
        <v>0</v>
      </c>
      <c r="S5935" t="s">
        <v>249</v>
      </c>
      <c r="T5935">
        <v>0</v>
      </c>
      <c r="Y5935">
        <v>0</v>
      </c>
      <c r="AB5935">
        <v>0</v>
      </c>
      <c r="AC5935">
        <v>0</v>
      </c>
      <c r="AD5935">
        <v>0</v>
      </c>
      <c r="AE5935">
        <v>0</v>
      </c>
      <c r="AF5935">
        <v>0</v>
      </c>
      <c r="AQ5935">
        <v>0</v>
      </c>
      <c r="AR5935">
        <f t="shared" si="92"/>
        <v>0</v>
      </c>
      <c r="AS5935">
        <v>1</v>
      </c>
      <c r="AT5935" t="s">
        <v>112</v>
      </c>
      <c r="AU5935">
        <v>20</v>
      </c>
    </row>
    <row r="5936" spans="1:47">
      <c r="A5936" t="s">
        <v>248</v>
      </c>
      <c r="C5936">
        <v>310</v>
      </c>
      <c r="E5936">
        <v>0</v>
      </c>
      <c r="J5936">
        <v>2.5899999999999999E-3</v>
      </c>
      <c r="K5936">
        <v>0</v>
      </c>
      <c r="L5936">
        <v>0</v>
      </c>
      <c r="M5936">
        <v>0</v>
      </c>
      <c r="N5936">
        <v>0</v>
      </c>
      <c r="P5936">
        <v>0</v>
      </c>
      <c r="Q5936">
        <v>0</v>
      </c>
      <c r="R5936">
        <v>0</v>
      </c>
      <c r="S5936" t="s">
        <v>249</v>
      </c>
      <c r="T5936">
        <v>0</v>
      </c>
      <c r="Y5936">
        <v>0</v>
      </c>
      <c r="AB5936">
        <v>0</v>
      </c>
      <c r="AC5936">
        <v>0</v>
      </c>
      <c r="AD5936">
        <v>0</v>
      </c>
      <c r="AE5936">
        <v>0</v>
      </c>
      <c r="AF5936">
        <v>0</v>
      </c>
      <c r="AQ5936">
        <v>0</v>
      </c>
      <c r="AR5936">
        <f t="shared" si="92"/>
        <v>0</v>
      </c>
      <c r="AS5936">
        <v>1</v>
      </c>
      <c r="AT5936" t="s">
        <v>112</v>
      </c>
      <c r="AU5936">
        <v>20</v>
      </c>
    </row>
    <row r="5937" spans="1:47">
      <c r="A5937" t="s">
        <v>20420</v>
      </c>
      <c r="C5937">
        <v>310</v>
      </c>
      <c r="D5937" t="s">
        <v>20421</v>
      </c>
      <c r="E5937">
        <v>131</v>
      </c>
      <c r="F5937" t="s">
        <v>20407</v>
      </c>
      <c r="G5937" t="s">
        <v>1783</v>
      </c>
      <c r="H5937" t="s">
        <v>407</v>
      </c>
      <c r="I5937" t="s">
        <v>20422</v>
      </c>
      <c r="J5937">
        <v>1.2582</v>
      </c>
      <c r="K5937">
        <v>0</v>
      </c>
      <c r="L5937">
        <v>0</v>
      </c>
      <c r="M5937">
        <v>0</v>
      </c>
      <c r="N5937">
        <v>0</v>
      </c>
      <c r="P5937">
        <v>0</v>
      </c>
      <c r="Q5937">
        <v>0</v>
      </c>
      <c r="R5937">
        <v>0</v>
      </c>
      <c r="S5937" t="s">
        <v>223</v>
      </c>
      <c r="T5937">
        <v>0</v>
      </c>
      <c r="U5937" t="s">
        <v>20420</v>
      </c>
      <c r="Y5937">
        <v>0</v>
      </c>
      <c r="AB5937">
        <v>0</v>
      </c>
      <c r="AC5937">
        <v>0</v>
      </c>
      <c r="AD5937">
        <v>0</v>
      </c>
      <c r="AE5937">
        <v>0</v>
      </c>
      <c r="AF5937">
        <v>0</v>
      </c>
      <c r="AQ5937">
        <v>1</v>
      </c>
      <c r="AR5937">
        <f t="shared" si="92"/>
        <v>0</v>
      </c>
      <c r="AS5937">
        <v>1</v>
      </c>
      <c r="AT5937" t="s">
        <v>112</v>
      </c>
      <c r="AU5937">
        <v>20</v>
      </c>
    </row>
    <row r="5938" spans="1:47">
      <c r="A5938" t="s">
        <v>248</v>
      </c>
      <c r="C5938">
        <v>310</v>
      </c>
      <c r="E5938">
        <v>0</v>
      </c>
      <c r="J5938">
        <v>3.6900000000000002E-2</v>
      </c>
      <c r="K5938">
        <v>0</v>
      </c>
      <c r="L5938">
        <v>0</v>
      </c>
      <c r="M5938">
        <v>0</v>
      </c>
      <c r="N5938">
        <v>0</v>
      </c>
      <c r="P5938">
        <v>0</v>
      </c>
      <c r="Q5938">
        <v>0</v>
      </c>
      <c r="R5938">
        <v>0</v>
      </c>
      <c r="S5938" t="s">
        <v>249</v>
      </c>
      <c r="T5938">
        <v>0</v>
      </c>
      <c r="Y5938">
        <v>0</v>
      </c>
      <c r="AB5938">
        <v>0</v>
      </c>
      <c r="AC5938">
        <v>0</v>
      </c>
      <c r="AD5938">
        <v>0</v>
      </c>
      <c r="AE5938">
        <v>0</v>
      </c>
      <c r="AF5938">
        <v>0</v>
      </c>
      <c r="AQ5938">
        <v>0</v>
      </c>
      <c r="AR5938">
        <f t="shared" si="92"/>
        <v>0</v>
      </c>
      <c r="AS5938">
        <v>1</v>
      </c>
      <c r="AT5938" t="s">
        <v>112</v>
      </c>
      <c r="AU5938">
        <v>20</v>
      </c>
    </row>
    <row r="5939" spans="1:47">
      <c r="A5939" t="s">
        <v>248</v>
      </c>
      <c r="C5939">
        <v>310</v>
      </c>
      <c r="E5939">
        <v>0</v>
      </c>
      <c r="J5939">
        <v>4.2340000000000003E-2</v>
      </c>
      <c r="K5939">
        <v>0</v>
      </c>
      <c r="L5939">
        <v>0</v>
      </c>
      <c r="M5939">
        <v>0</v>
      </c>
      <c r="N5939">
        <v>0</v>
      </c>
      <c r="P5939">
        <v>0</v>
      </c>
      <c r="Q5939">
        <v>0</v>
      </c>
      <c r="R5939">
        <v>0</v>
      </c>
      <c r="S5939" t="s">
        <v>249</v>
      </c>
      <c r="T5939">
        <v>0</v>
      </c>
      <c r="Y5939">
        <v>0</v>
      </c>
      <c r="AB5939">
        <v>0</v>
      </c>
      <c r="AC5939">
        <v>0</v>
      </c>
      <c r="AD5939">
        <v>0</v>
      </c>
      <c r="AE5939">
        <v>0</v>
      </c>
      <c r="AF5939">
        <v>0</v>
      </c>
      <c r="AQ5939">
        <v>0</v>
      </c>
      <c r="AR5939">
        <f t="shared" si="92"/>
        <v>0</v>
      </c>
      <c r="AS5939">
        <v>1</v>
      </c>
      <c r="AT5939" t="s">
        <v>112</v>
      </c>
      <c r="AU5939">
        <v>20</v>
      </c>
    </row>
    <row r="5940" spans="1:47">
      <c r="A5940" t="s">
        <v>20423</v>
      </c>
      <c r="C5940">
        <v>310</v>
      </c>
      <c r="D5940" t="s">
        <v>20424</v>
      </c>
      <c r="E5940">
        <v>101</v>
      </c>
      <c r="F5940" t="s">
        <v>20425</v>
      </c>
      <c r="G5940" t="s">
        <v>1783</v>
      </c>
      <c r="H5940" t="s">
        <v>220</v>
      </c>
      <c r="I5940" t="s">
        <v>20426</v>
      </c>
      <c r="J5940">
        <v>0.49069000000000002</v>
      </c>
      <c r="K5940">
        <v>1</v>
      </c>
      <c r="L5940">
        <v>1</v>
      </c>
      <c r="M5940">
        <v>1</v>
      </c>
      <c r="N5940">
        <v>1</v>
      </c>
      <c r="O5940" t="s">
        <v>225</v>
      </c>
      <c r="P5940">
        <v>0</v>
      </c>
      <c r="Q5940">
        <v>1</v>
      </c>
      <c r="R5940">
        <v>7100</v>
      </c>
      <c r="S5940" t="s">
        <v>223</v>
      </c>
      <c r="T5940">
        <v>7100</v>
      </c>
      <c r="U5940" t="s">
        <v>20423</v>
      </c>
      <c r="V5940" t="s">
        <v>224</v>
      </c>
      <c r="W5940" t="s">
        <v>225</v>
      </c>
      <c r="X5940" t="s">
        <v>225</v>
      </c>
      <c r="Y5940">
        <v>7100</v>
      </c>
      <c r="AB5940">
        <v>1</v>
      </c>
      <c r="AC5940">
        <v>1</v>
      </c>
      <c r="AD5940">
        <v>2</v>
      </c>
      <c r="AE5940">
        <v>1000</v>
      </c>
      <c r="AF5940">
        <v>1</v>
      </c>
      <c r="AQ5940">
        <v>2</v>
      </c>
      <c r="AR5940">
        <f t="shared" si="92"/>
        <v>4.6463999999999999</v>
      </c>
      <c r="AS5940">
        <v>1</v>
      </c>
      <c r="AT5940" t="s">
        <v>112</v>
      </c>
      <c r="AU5940">
        <v>20</v>
      </c>
    </row>
    <row r="5941" spans="1:47">
      <c r="A5941" t="s">
        <v>248</v>
      </c>
      <c r="C5941">
        <v>310</v>
      </c>
      <c r="E5941">
        <v>0</v>
      </c>
      <c r="J5941">
        <v>7.2700000000000004E-3</v>
      </c>
      <c r="K5941">
        <v>0</v>
      </c>
      <c r="L5941">
        <v>0</v>
      </c>
      <c r="M5941">
        <v>0</v>
      </c>
      <c r="N5941">
        <v>0</v>
      </c>
      <c r="P5941">
        <v>0</v>
      </c>
      <c r="Q5941">
        <v>0</v>
      </c>
      <c r="R5941">
        <v>0</v>
      </c>
      <c r="S5941" t="s">
        <v>249</v>
      </c>
      <c r="T5941">
        <v>0</v>
      </c>
      <c r="Y5941">
        <v>0</v>
      </c>
      <c r="AB5941">
        <v>0</v>
      </c>
      <c r="AC5941">
        <v>0</v>
      </c>
      <c r="AD5941">
        <v>0</v>
      </c>
      <c r="AE5941">
        <v>0</v>
      </c>
      <c r="AF5941">
        <v>0</v>
      </c>
      <c r="AQ5941">
        <v>0</v>
      </c>
      <c r="AR5941">
        <f t="shared" si="92"/>
        <v>0</v>
      </c>
      <c r="AS5941">
        <v>1</v>
      </c>
      <c r="AT5941" t="s">
        <v>112</v>
      </c>
      <c r="AU5941">
        <v>20</v>
      </c>
    </row>
    <row r="5942" spans="1:47">
      <c r="A5942" t="s">
        <v>20427</v>
      </c>
      <c r="C5942">
        <v>310</v>
      </c>
      <c r="D5942" t="s">
        <v>20428</v>
      </c>
      <c r="E5942">
        <v>101</v>
      </c>
      <c r="F5942" t="s">
        <v>20429</v>
      </c>
      <c r="G5942" t="s">
        <v>324</v>
      </c>
      <c r="H5942" t="s">
        <v>220</v>
      </c>
      <c r="I5942" t="s">
        <v>20430</v>
      </c>
      <c r="J5942">
        <v>0.29316999999999999</v>
      </c>
      <c r="K5942">
        <v>1</v>
      </c>
      <c r="L5942">
        <v>1</v>
      </c>
      <c r="M5942">
        <v>1</v>
      </c>
      <c r="N5942">
        <v>1</v>
      </c>
      <c r="O5942" t="s">
        <v>225</v>
      </c>
      <c r="P5942">
        <v>0</v>
      </c>
      <c r="Q5942">
        <v>0</v>
      </c>
      <c r="R5942">
        <v>0</v>
      </c>
      <c r="S5942" t="s">
        <v>223</v>
      </c>
      <c r="T5942">
        <v>0</v>
      </c>
      <c r="U5942" t="s">
        <v>20427</v>
      </c>
      <c r="V5942" t="s">
        <v>224</v>
      </c>
      <c r="W5942" t="s">
        <v>225</v>
      </c>
      <c r="X5942" t="s">
        <v>225</v>
      </c>
      <c r="Y5942">
        <v>0</v>
      </c>
      <c r="AB5942">
        <v>1</v>
      </c>
      <c r="AC5942">
        <v>1</v>
      </c>
      <c r="AD5942">
        <v>2</v>
      </c>
      <c r="AE5942">
        <v>1040</v>
      </c>
      <c r="AF5942">
        <v>1</v>
      </c>
      <c r="AQ5942">
        <v>1</v>
      </c>
      <c r="AR5942">
        <f t="shared" si="92"/>
        <v>9.68</v>
      </c>
      <c r="AS5942">
        <v>1</v>
      </c>
      <c r="AT5942" t="s">
        <v>127</v>
      </c>
      <c r="AU5942">
        <v>35</v>
      </c>
    </row>
    <row r="5943" spans="1:47">
      <c r="A5943" t="s">
        <v>248</v>
      </c>
      <c r="C5943">
        <v>310</v>
      </c>
      <c r="E5943">
        <v>0</v>
      </c>
      <c r="J5943">
        <v>6.0400000000000002E-3</v>
      </c>
      <c r="K5943">
        <v>0</v>
      </c>
      <c r="L5943">
        <v>0</v>
      </c>
      <c r="M5943">
        <v>0</v>
      </c>
      <c r="N5943">
        <v>0</v>
      </c>
      <c r="P5943">
        <v>0</v>
      </c>
      <c r="Q5943">
        <v>0</v>
      </c>
      <c r="R5943">
        <v>0</v>
      </c>
      <c r="S5943" t="s">
        <v>249</v>
      </c>
      <c r="T5943">
        <v>0</v>
      </c>
      <c r="Y5943">
        <v>0</v>
      </c>
      <c r="AB5943">
        <v>0</v>
      </c>
      <c r="AC5943">
        <v>0</v>
      </c>
      <c r="AD5943">
        <v>0</v>
      </c>
      <c r="AE5943">
        <v>0</v>
      </c>
      <c r="AF5943">
        <v>0</v>
      </c>
      <c r="AQ5943">
        <v>0</v>
      </c>
      <c r="AR5943">
        <f t="shared" si="92"/>
        <v>0</v>
      </c>
      <c r="AS5943">
        <v>1</v>
      </c>
      <c r="AT5943" t="s">
        <v>112</v>
      </c>
      <c r="AU5943">
        <v>20</v>
      </c>
    </row>
    <row r="5944" spans="1:47">
      <c r="A5944" t="s">
        <v>248</v>
      </c>
      <c r="C5944">
        <v>310</v>
      </c>
      <c r="E5944">
        <v>0</v>
      </c>
      <c r="J5944">
        <v>4.437E-2</v>
      </c>
      <c r="K5944">
        <v>0</v>
      </c>
      <c r="L5944">
        <v>0</v>
      </c>
      <c r="M5944">
        <v>0</v>
      </c>
      <c r="N5944">
        <v>0</v>
      </c>
      <c r="P5944">
        <v>0</v>
      </c>
      <c r="Q5944">
        <v>0</v>
      </c>
      <c r="R5944">
        <v>0</v>
      </c>
      <c r="S5944" t="s">
        <v>249</v>
      </c>
      <c r="T5944">
        <v>0</v>
      </c>
      <c r="Y5944">
        <v>0</v>
      </c>
      <c r="AB5944">
        <v>0</v>
      </c>
      <c r="AC5944">
        <v>0</v>
      </c>
      <c r="AD5944">
        <v>0</v>
      </c>
      <c r="AE5944">
        <v>0</v>
      </c>
      <c r="AF5944">
        <v>0</v>
      </c>
      <c r="AQ5944">
        <v>0</v>
      </c>
      <c r="AR5944">
        <f t="shared" si="92"/>
        <v>0</v>
      </c>
      <c r="AS5944">
        <v>1</v>
      </c>
      <c r="AT5944" t="s">
        <v>112</v>
      </c>
      <c r="AU5944">
        <v>20</v>
      </c>
    </row>
    <row r="5945" spans="1:47">
      <c r="A5945" t="s">
        <v>20431</v>
      </c>
      <c r="C5945">
        <v>310</v>
      </c>
      <c r="D5945" t="s">
        <v>20432</v>
      </c>
      <c r="E5945">
        <v>131</v>
      </c>
      <c r="F5945" t="s">
        <v>20407</v>
      </c>
      <c r="G5945" t="s">
        <v>1783</v>
      </c>
      <c r="H5945" t="s">
        <v>407</v>
      </c>
      <c r="I5945" t="s">
        <v>20433</v>
      </c>
      <c r="J5945">
        <v>8.2839999999999997E-2</v>
      </c>
      <c r="K5945">
        <v>0</v>
      </c>
      <c r="L5945">
        <v>0</v>
      </c>
      <c r="M5945">
        <v>0</v>
      </c>
      <c r="N5945">
        <v>0</v>
      </c>
      <c r="P5945">
        <v>0</v>
      </c>
      <c r="Q5945">
        <v>0</v>
      </c>
      <c r="R5945">
        <v>0</v>
      </c>
      <c r="S5945" t="s">
        <v>223</v>
      </c>
      <c r="T5945">
        <v>0</v>
      </c>
      <c r="U5945" t="s">
        <v>20431</v>
      </c>
      <c r="Y5945">
        <v>0</v>
      </c>
      <c r="AB5945">
        <v>0</v>
      </c>
      <c r="AC5945">
        <v>0</v>
      </c>
      <c r="AD5945">
        <v>0</v>
      </c>
      <c r="AE5945">
        <v>0</v>
      </c>
      <c r="AF5945">
        <v>0</v>
      </c>
      <c r="AQ5945">
        <v>2</v>
      </c>
      <c r="AR5945">
        <f t="shared" si="92"/>
        <v>0</v>
      </c>
      <c r="AS5945">
        <v>1</v>
      </c>
      <c r="AT5945" t="s">
        <v>112</v>
      </c>
      <c r="AU5945">
        <v>20</v>
      </c>
    </row>
    <row r="5946" spans="1:47">
      <c r="A5946" t="s">
        <v>20434</v>
      </c>
      <c r="C5946">
        <v>310</v>
      </c>
      <c r="D5946" t="s">
        <v>20435</v>
      </c>
      <c r="E5946">
        <v>132</v>
      </c>
      <c r="F5946" t="s">
        <v>20436</v>
      </c>
      <c r="G5946" t="s">
        <v>1783</v>
      </c>
      <c r="H5946" t="s">
        <v>260</v>
      </c>
      <c r="I5946" t="s">
        <v>20437</v>
      </c>
      <c r="J5946">
        <v>6.9430000000000006E-2</v>
      </c>
      <c r="K5946">
        <v>0</v>
      </c>
      <c r="L5946">
        <v>0</v>
      </c>
      <c r="M5946">
        <v>0</v>
      </c>
      <c r="N5946">
        <v>0</v>
      </c>
      <c r="P5946">
        <v>0</v>
      </c>
      <c r="Q5946">
        <v>0</v>
      </c>
      <c r="R5946">
        <v>0</v>
      </c>
      <c r="S5946" t="s">
        <v>223</v>
      </c>
      <c r="T5946">
        <v>0</v>
      </c>
      <c r="U5946" t="s">
        <v>20434</v>
      </c>
      <c r="Y5946">
        <v>0</v>
      </c>
      <c r="AB5946">
        <v>0</v>
      </c>
      <c r="AC5946">
        <v>0</v>
      </c>
      <c r="AD5946">
        <v>0</v>
      </c>
      <c r="AE5946">
        <v>0</v>
      </c>
      <c r="AF5946">
        <v>0</v>
      </c>
      <c r="AQ5946">
        <v>1</v>
      </c>
      <c r="AR5946">
        <f t="shared" si="92"/>
        <v>0</v>
      </c>
      <c r="AS5946">
        <v>1</v>
      </c>
      <c r="AT5946" t="s">
        <v>112</v>
      </c>
      <c r="AU5946">
        <v>20</v>
      </c>
    </row>
    <row r="5947" spans="1:47">
      <c r="A5947" t="s">
        <v>248</v>
      </c>
      <c r="C5947">
        <v>310</v>
      </c>
      <c r="E5947">
        <v>0</v>
      </c>
      <c r="J5947">
        <v>8.8999999999999995E-4</v>
      </c>
      <c r="K5947">
        <v>0</v>
      </c>
      <c r="L5947">
        <v>0</v>
      </c>
      <c r="M5947">
        <v>0</v>
      </c>
      <c r="N5947">
        <v>0</v>
      </c>
      <c r="P5947">
        <v>0</v>
      </c>
      <c r="Q5947">
        <v>0</v>
      </c>
      <c r="R5947">
        <v>0</v>
      </c>
      <c r="S5947" t="s">
        <v>249</v>
      </c>
      <c r="T5947">
        <v>0</v>
      </c>
      <c r="Y5947">
        <v>0</v>
      </c>
      <c r="AB5947">
        <v>0</v>
      </c>
      <c r="AC5947">
        <v>0</v>
      </c>
      <c r="AD5947">
        <v>0</v>
      </c>
      <c r="AE5947">
        <v>0</v>
      </c>
      <c r="AF5947">
        <v>0</v>
      </c>
      <c r="AQ5947">
        <v>0</v>
      </c>
      <c r="AR5947">
        <f t="shared" si="92"/>
        <v>0</v>
      </c>
      <c r="AS5947">
        <v>1</v>
      </c>
      <c r="AT5947" t="s">
        <v>112</v>
      </c>
      <c r="AU5947">
        <v>20</v>
      </c>
    </row>
    <row r="5948" spans="1:47">
      <c r="A5948" t="s">
        <v>20438</v>
      </c>
      <c r="B5948" t="s">
        <v>293</v>
      </c>
      <c r="C5948">
        <v>310</v>
      </c>
      <c r="D5948" t="s">
        <v>20380</v>
      </c>
      <c r="E5948">
        <v>710</v>
      </c>
      <c r="F5948" t="s">
        <v>14663</v>
      </c>
      <c r="G5948" t="s">
        <v>324</v>
      </c>
      <c r="H5948" t="s">
        <v>20381</v>
      </c>
      <c r="J5948">
        <v>1.4281699999999999</v>
      </c>
      <c r="K5948">
        <v>0</v>
      </c>
      <c r="L5948">
        <v>1</v>
      </c>
      <c r="M5948">
        <v>0</v>
      </c>
      <c r="N5948">
        <v>1</v>
      </c>
      <c r="P5948">
        <v>0</v>
      </c>
      <c r="Q5948">
        <v>0</v>
      </c>
      <c r="R5948">
        <v>0</v>
      </c>
      <c r="S5948" t="s">
        <v>296</v>
      </c>
      <c r="T5948">
        <v>0</v>
      </c>
      <c r="X5948" t="s">
        <v>225</v>
      </c>
      <c r="Y5948">
        <v>0</v>
      </c>
      <c r="AB5948">
        <v>0</v>
      </c>
      <c r="AC5948">
        <v>1</v>
      </c>
      <c r="AD5948">
        <v>0</v>
      </c>
      <c r="AE5948">
        <v>0</v>
      </c>
      <c r="AF5948">
        <v>0</v>
      </c>
      <c r="AG5948" t="s">
        <v>20382</v>
      </c>
      <c r="AQ5948">
        <v>1</v>
      </c>
      <c r="AR5948">
        <f t="shared" si="92"/>
        <v>0</v>
      </c>
      <c r="AS5948">
        <v>1</v>
      </c>
      <c r="AT5948" t="s">
        <v>130</v>
      </c>
      <c r="AU5948">
        <v>39</v>
      </c>
    </row>
    <row r="5949" spans="1:47">
      <c r="A5949" t="s">
        <v>20439</v>
      </c>
      <c r="C5949">
        <v>310</v>
      </c>
      <c r="D5949" t="s">
        <v>20440</v>
      </c>
      <c r="E5949">
        <v>903</v>
      </c>
      <c r="F5949" t="s">
        <v>821</v>
      </c>
      <c r="G5949" t="s">
        <v>1783</v>
      </c>
      <c r="H5949" t="s">
        <v>822</v>
      </c>
      <c r="I5949" t="s">
        <v>20441</v>
      </c>
      <c r="J5949">
        <v>0.11103</v>
      </c>
      <c r="K5949">
        <v>0</v>
      </c>
      <c r="L5949">
        <v>0</v>
      </c>
      <c r="M5949">
        <v>0</v>
      </c>
      <c r="N5949">
        <v>0</v>
      </c>
      <c r="P5949">
        <v>0</v>
      </c>
      <c r="Q5949">
        <v>1</v>
      </c>
      <c r="R5949">
        <v>3300</v>
      </c>
      <c r="S5949" t="s">
        <v>223</v>
      </c>
      <c r="T5949">
        <v>0</v>
      </c>
      <c r="U5949" t="s">
        <v>20439</v>
      </c>
      <c r="Y5949">
        <v>3300</v>
      </c>
      <c r="AB5949">
        <v>0</v>
      </c>
      <c r="AC5949">
        <v>0</v>
      </c>
      <c r="AD5949">
        <v>0</v>
      </c>
      <c r="AE5949">
        <v>0</v>
      </c>
      <c r="AF5949">
        <v>0</v>
      </c>
      <c r="AQ5949">
        <v>1</v>
      </c>
      <c r="AR5949">
        <f t="shared" si="92"/>
        <v>0</v>
      </c>
      <c r="AS5949">
        <v>1</v>
      </c>
      <c r="AT5949" t="s">
        <v>112</v>
      </c>
      <c r="AU5949">
        <v>20</v>
      </c>
    </row>
    <row r="5950" spans="1:47">
      <c r="A5950" t="s">
        <v>20442</v>
      </c>
      <c r="C5950">
        <v>310</v>
      </c>
      <c r="D5950" t="s">
        <v>20443</v>
      </c>
      <c r="E5950">
        <v>101</v>
      </c>
      <c r="F5950" t="s">
        <v>20444</v>
      </c>
      <c r="G5950" t="s">
        <v>1783</v>
      </c>
      <c r="H5950" t="s">
        <v>220</v>
      </c>
      <c r="I5950" t="s">
        <v>20445</v>
      </c>
      <c r="J5950">
        <v>0.37125999999999998</v>
      </c>
      <c r="K5950">
        <v>1</v>
      </c>
      <c r="L5950">
        <v>1</v>
      </c>
      <c r="M5950">
        <v>1</v>
      </c>
      <c r="N5950">
        <v>1</v>
      </c>
      <c r="O5950" t="s">
        <v>225</v>
      </c>
      <c r="P5950">
        <v>0</v>
      </c>
      <c r="Q5950">
        <v>1</v>
      </c>
      <c r="R5950">
        <v>5200</v>
      </c>
      <c r="S5950" t="s">
        <v>223</v>
      </c>
      <c r="T5950">
        <v>5200</v>
      </c>
      <c r="U5950" t="s">
        <v>20442</v>
      </c>
      <c r="X5950" t="s">
        <v>225</v>
      </c>
      <c r="Y5950">
        <v>5200</v>
      </c>
      <c r="AB5950">
        <v>1</v>
      </c>
      <c r="AC5950">
        <v>1</v>
      </c>
      <c r="AD5950">
        <v>3</v>
      </c>
      <c r="AE5950">
        <v>1194</v>
      </c>
      <c r="AF5950">
        <v>1</v>
      </c>
      <c r="AQ5950">
        <v>1</v>
      </c>
      <c r="AR5950">
        <f t="shared" si="92"/>
        <v>4.6463999999999999</v>
      </c>
      <c r="AS5950">
        <v>1</v>
      </c>
      <c r="AT5950" t="s">
        <v>112</v>
      </c>
      <c r="AU5950">
        <v>20</v>
      </c>
    </row>
    <row r="5951" spans="1:47">
      <c r="A5951" t="s">
        <v>20446</v>
      </c>
      <c r="C5951">
        <v>310</v>
      </c>
      <c r="D5951" t="s">
        <v>20447</v>
      </c>
      <c r="E5951">
        <v>101</v>
      </c>
      <c r="F5951" t="s">
        <v>20448</v>
      </c>
      <c r="G5951" t="s">
        <v>1783</v>
      </c>
      <c r="H5951" t="s">
        <v>220</v>
      </c>
      <c r="I5951" t="s">
        <v>20449</v>
      </c>
      <c r="J5951">
        <v>0.30212</v>
      </c>
      <c r="K5951">
        <v>1</v>
      </c>
      <c r="L5951">
        <v>1</v>
      </c>
      <c r="M5951">
        <v>1</v>
      </c>
      <c r="N5951">
        <v>1</v>
      </c>
      <c r="O5951" t="s">
        <v>225</v>
      </c>
      <c r="P5951">
        <v>0</v>
      </c>
      <c r="Q5951">
        <v>0</v>
      </c>
      <c r="R5951">
        <v>0</v>
      </c>
      <c r="S5951" t="s">
        <v>223</v>
      </c>
      <c r="T5951">
        <v>0</v>
      </c>
      <c r="U5951" t="s">
        <v>20446</v>
      </c>
      <c r="X5951" t="s">
        <v>225</v>
      </c>
      <c r="Y5951">
        <v>0</v>
      </c>
      <c r="AB5951">
        <v>1</v>
      </c>
      <c r="AC5951">
        <v>1</v>
      </c>
      <c r="AD5951">
        <v>4</v>
      </c>
      <c r="AE5951">
        <v>1850</v>
      </c>
      <c r="AF5951">
        <v>1.75</v>
      </c>
      <c r="AQ5951">
        <v>1</v>
      </c>
      <c r="AR5951">
        <f t="shared" si="92"/>
        <v>9.68</v>
      </c>
      <c r="AS5951">
        <v>1</v>
      </c>
      <c r="AT5951" t="s">
        <v>127</v>
      </c>
      <c r="AU5951">
        <v>35</v>
      </c>
    </row>
    <row r="5952" spans="1:47">
      <c r="A5952" t="s">
        <v>20450</v>
      </c>
      <c r="C5952">
        <v>310</v>
      </c>
      <c r="D5952" t="s">
        <v>20451</v>
      </c>
      <c r="E5952">
        <v>101</v>
      </c>
      <c r="F5952" t="s">
        <v>20452</v>
      </c>
      <c r="G5952" t="s">
        <v>1783</v>
      </c>
      <c r="H5952" t="s">
        <v>220</v>
      </c>
      <c r="I5952" t="s">
        <v>20453</v>
      </c>
      <c r="J5952">
        <v>0.36474000000000001</v>
      </c>
      <c r="K5952">
        <v>1</v>
      </c>
      <c r="L5952">
        <v>1</v>
      </c>
      <c r="M5952">
        <v>1</v>
      </c>
      <c r="N5952">
        <v>1</v>
      </c>
      <c r="O5952" t="s">
        <v>225</v>
      </c>
      <c r="P5952">
        <v>0</v>
      </c>
      <c r="Q5952">
        <v>1</v>
      </c>
      <c r="R5952">
        <v>9900</v>
      </c>
      <c r="S5952" t="s">
        <v>243</v>
      </c>
      <c r="T5952">
        <v>9900</v>
      </c>
      <c r="U5952" t="s">
        <v>20450</v>
      </c>
      <c r="V5952" t="s">
        <v>10030</v>
      </c>
      <c r="W5952" t="s">
        <v>225</v>
      </c>
      <c r="X5952" t="s">
        <v>225</v>
      </c>
      <c r="Y5952">
        <v>9900</v>
      </c>
      <c r="AB5952">
        <v>1</v>
      </c>
      <c r="AC5952">
        <v>1</v>
      </c>
      <c r="AD5952">
        <v>3</v>
      </c>
      <c r="AE5952">
        <v>2140</v>
      </c>
      <c r="AF5952">
        <v>2</v>
      </c>
      <c r="AQ5952">
        <v>2</v>
      </c>
      <c r="AR5952">
        <f t="shared" si="92"/>
        <v>4.6463999999999999</v>
      </c>
      <c r="AS5952">
        <v>1</v>
      </c>
      <c r="AT5952" t="s">
        <v>112</v>
      </c>
      <c r="AU5952">
        <v>20</v>
      </c>
    </row>
    <row r="5953" spans="1:47">
      <c r="A5953" t="s">
        <v>20454</v>
      </c>
      <c r="C5953">
        <v>310</v>
      </c>
      <c r="D5953" t="s">
        <v>20455</v>
      </c>
      <c r="E5953">
        <v>101</v>
      </c>
      <c r="F5953" t="s">
        <v>20456</v>
      </c>
      <c r="G5953" t="s">
        <v>1783</v>
      </c>
      <c r="H5953" t="s">
        <v>220</v>
      </c>
      <c r="I5953" t="s">
        <v>20457</v>
      </c>
      <c r="J5953">
        <v>0.25348999999999999</v>
      </c>
      <c r="K5953">
        <v>1</v>
      </c>
      <c r="L5953">
        <v>1</v>
      </c>
      <c r="M5953">
        <v>1</v>
      </c>
      <c r="N5953">
        <v>1</v>
      </c>
      <c r="O5953" t="s">
        <v>225</v>
      </c>
      <c r="P5953">
        <v>0</v>
      </c>
      <c r="Q5953">
        <v>1</v>
      </c>
      <c r="R5953">
        <v>1600</v>
      </c>
      <c r="S5953" t="s">
        <v>223</v>
      </c>
      <c r="T5953">
        <v>1600</v>
      </c>
      <c r="U5953" t="s">
        <v>20454</v>
      </c>
      <c r="V5953" t="s">
        <v>224</v>
      </c>
      <c r="W5953" t="s">
        <v>225</v>
      </c>
      <c r="X5953" t="s">
        <v>225</v>
      </c>
      <c r="Y5953">
        <v>1600</v>
      </c>
      <c r="AB5953">
        <v>1</v>
      </c>
      <c r="AC5953">
        <v>1</v>
      </c>
      <c r="AD5953">
        <v>3</v>
      </c>
      <c r="AE5953">
        <v>1352</v>
      </c>
      <c r="AF5953">
        <v>1.5</v>
      </c>
      <c r="AQ5953">
        <v>1</v>
      </c>
      <c r="AR5953">
        <f t="shared" si="92"/>
        <v>4.6463999999999999</v>
      </c>
      <c r="AS5953">
        <v>1</v>
      </c>
      <c r="AT5953" t="s">
        <v>112</v>
      </c>
      <c r="AU5953">
        <v>20</v>
      </c>
    </row>
    <row r="5954" spans="1:47">
      <c r="A5954" t="s">
        <v>20458</v>
      </c>
      <c r="B5954" t="s">
        <v>293</v>
      </c>
      <c r="C5954">
        <v>310</v>
      </c>
      <c r="D5954" t="s">
        <v>20380</v>
      </c>
      <c r="E5954">
        <v>710</v>
      </c>
      <c r="F5954" t="s">
        <v>14663</v>
      </c>
      <c r="G5954" t="s">
        <v>324</v>
      </c>
      <c r="H5954" t="s">
        <v>20381</v>
      </c>
      <c r="J5954">
        <v>1.3686799999999999</v>
      </c>
      <c r="K5954">
        <v>0</v>
      </c>
      <c r="L5954">
        <v>1</v>
      </c>
      <c r="M5954">
        <v>0</v>
      </c>
      <c r="N5954">
        <v>1</v>
      </c>
      <c r="P5954">
        <v>0</v>
      </c>
      <c r="Q5954">
        <v>0</v>
      </c>
      <c r="R5954">
        <v>0</v>
      </c>
      <c r="S5954" t="s">
        <v>296</v>
      </c>
      <c r="T5954">
        <v>0</v>
      </c>
      <c r="X5954" t="s">
        <v>225</v>
      </c>
      <c r="Y5954">
        <v>0</v>
      </c>
      <c r="AB5954">
        <v>0</v>
      </c>
      <c r="AC5954">
        <v>1</v>
      </c>
      <c r="AD5954">
        <v>0</v>
      </c>
      <c r="AE5954">
        <v>0</v>
      </c>
      <c r="AF5954">
        <v>0</v>
      </c>
      <c r="AG5954" t="s">
        <v>20382</v>
      </c>
      <c r="AQ5954">
        <v>1</v>
      </c>
      <c r="AR5954">
        <f t="shared" ref="AR5954:AR6017" si="93">AB5954*9.68*VLOOKUP(AU5954,atten,10,FALSE)</f>
        <v>0</v>
      </c>
      <c r="AS5954">
        <v>1</v>
      </c>
      <c r="AT5954" t="s">
        <v>130</v>
      </c>
      <c r="AU5954">
        <v>39</v>
      </c>
    </row>
    <row r="5955" spans="1:47">
      <c r="A5955" t="s">
        <v>248</v>
      </c>
      <c r="C5955">
        <v>310</v>
      </c>
      <c r="E5955">
        <v>0</v>
      </c>
      <c r="J5955">
        <v>7.417E-2</v>
      </c>
      <c r="K5955">
        <v>0</v>
      </c>
      <c r="L5955">
        <v>0</v>
      </c>
      <c r="M5955">
        <v>0</v>
      </c>
      <c r="N5955">
        <v>0</v>
      </c>
      <c r="P5955">
        <v>0</v>
      </c>
      <c r="Q5955">
        <v>0</v>
      </c>
      <c r="R5955">
        <v>0</v>
      </c>
      <c r="S5955" t="s">
        <v>249</v>
      </c>
      <c r="T5955">
        <v>0</v>
      </c>
      <c r="Y5955">
        <v>0</v>
      </c>
      <c r="AB5955">
        <v>0</v>
      </c>
      <c r="AC5955">
        <v>0</v>
      </c>
      <c r="AD5955">
        <v>0</v>
      </c>
      <c r="AE5955">
        <v>0</v>
      </c>
      <c r="AF5955">
        <v>0</v>
      </c>
      <c r="AQ5955">
        <v>0</v>
      </c>
      <c r="AR5955">
        <f t="shared" si="93"/>
        <v>0</v>
      </c>
      <c r="AS5955">
        <v>1</v>
      </c>
      <c r="AT5955" t="s">
        <v>112</v>
      </c>
      <c r="AU5955">
        <v>20</v>
      </c>
    </row>
    <row r="5956" spans="1:47">
      <c r="A5956" t="s">
        <v>20459</v>
      </c>
      <c r="C5956">
        <v>310</v>
      </c>
      <c r="D5956" t="s">
        <v>20460</v>
      </c>
      <c r="E5956">
        <v>101</v>
      </c>
      <c r="F5956" t="s">
        <v>20461</v>
      </c>
      <c r="G5956" t="s">
        <v>1783</v>
      </c>
      <c r="H5956" t="s">
        <v>220</v>
      </c>
      <c r="I5956" t="s">
        <v>20462</v>
      </c>
      <c r="J5956">
        <v>0.25456000000000001</v>
      </c>
      <c r="K5956">
        <v>1</v>
      </c>
      <c r="L5956">
        <v>1</v>
      </c>
      <c r="M5956">
        <v>1</v>
      </c>
      <c r="N5956">
        <v>1</v>
      </c>
      <c r="O5956" t="s">
        <v>225</v>
      </c>
      <c r="P5956">
        <v>0</v>
      </c>
      <c r="Q5956">
        <v>1</v>
      </c>
      <c r="R5956">
        <v>7600</v>
      </c>
      <c r="S5956" t="s">
        <v>223</v>
      </c>
      <c r="T5956">
        <v>7600</v>
      </c>
      <c r="U5956" t="s">
        <v>20459</v>
      </c>
      <c r="X5956" t="s">
        <v>225</v>
      </c>
      <c r="Y5956">
        <v>7600</v>
      </c>
      <c r="AB5956">
        <v>1</v>
      </c>
      <c r="AC5956">
        <v>1</v>
      </c>
      <c r="AD5956">
        <v>3</v>
      </c>
      <c r="AE5956">
        <v>750</v>
      </c>
      <c r="AF5956">
        <v>1</v>
      </c>
      <c r="AQ5956">
        <v>4</v>
      </c>
      <c r="AR5956">
        <f t="shared" si="93"/>
        <v>4.6463999999999999</v>
      </c>
      <c r="AS5956">
        <v>1</v>
      </c>
      <c r="AT5956" t="s">
        <v>112</v>
      </c>
      <c r="AU5956">
        <v>20</v>
      </c>
    </row>
    <row r="5957" spans="1:47">
      <c r="A5957" t="s">
        <v>248</v>
      </c>
      <c r="C5957">
        <v>310</v>
      </c>
      <c r="E5957">
        <v>0</v>
      </c>
      <c r="J5957">
        <v>4.9840000000000002E-2</v>
      </c>
      <c r="K5957">
        <v>0</v>
      </c>
      <c r="L5957">
        <v>0</v>
      </c>
      <c r="M5957">
        <v>0</v>
      </c>
      <c r="N5957">
        <v>0</v>
      </c>
      <c r="P5957">
        <v>0</v>
      </c>
      <c r="Q5957">
        <v>0</v>
      </c>
      <c r="R5957">
        <v>0</v>
      </c>
      <c r="S5957" t="s">
        <v>249</v>
      </c>
      <c r="T5957">
        <v>0</v>
      </c>
      <c r="Y5957">
        <v>0</v>
      </c>
      <c r="AB5957">
        <v>0</v>
      </c>
      <c r="AC5957">
        <v>0</v>
      </c>
      <c r="AD5957">
        <v>0</v>
      </c>
      <c r="AE5957">
        <v>0</v>
      </c>
      <c r="AF5957">
        <v>0</v>
      </c>
      <c r="AQ5957">
        <v>0</v>
      </c>
      <c r="AR5957">
        <f t="shared" si="93"/>
        <v>0</v>
      </c>
      <c r="AS5957">
        <v>1</v>
      </c>
      <c r="AT5957" t="s">
        <v>112</v>
      </c>
      <c r="AU5957">
        <v>20</v>
      </c>
    </row>
    <row r="5958" spans="1:47">
      <c r="A5958" t="s">
        <v>20463</v>
      </c>
      <c r="C5958">
        <v>310</v>
      </c>
      <c r="D5958" t="s">
        <v>20464</v>
      </c>
      <c r="E5958">
        <v>101</v>
      </c>
      <c r="F5958" t="s">
        <v>20465</v>
      </c>
      <c r="G5958" t="s">
        <v>1783</v>
      </c>
      <c r="H5958" t="s">
        <v>220</v>
      </c>
      <c r="I5958" t="s">
        <v>20466</v>
      </c>
      <c r="J5958">
        <v>0.26967000000000002</v>
      </c>
      <c r="K5958">
        <v>1</v>
      </c>
      <c r="L5958">
        <v>1</v>
      </c>
      <c r="M5958">
        <v>1</v>
      </c>
      <c r="N5958">
        <v>1</v>
      </c>
      <c r="O5958" t="s">
        <v>225</v>
      </c>
      <c r="P5958">
        <v>0</v>
      </c>
      <c r="Q5958">
        <v>1</v>
      </c>
      <c r="R5958">
        <v>10700</v>
      </c>
      <c r="S5958" t="s">
        <v>223</v>
      </c>
      <c r="T5958">
        <v>10700</v>
      </c>
      <c r="U5958" t="s">
        <v>20463</v>
      </c>
      <c r="V5958" t="s">
        <v>10030</v>
      </c>
      <c r="W5958" t="s">
        <v>225</v>
      </c>
      <c r="X5958" t="s">
        <v>225</v>
      </c>
      <c r="Y5958">
        <v>10700</v>
      </c>
      <c r="AB5958">
        <v>1</v>
      </c>
      <c r="AC5958">
        <v>1</v>
      </c>
      <c r="AD5958">
        <v>3</v>
      </c>
      <c r="AE5958">
        <v>1267</v>
      </c>
      <c r="AF5958">
        <v>1.5</v>
      </c>
      <c r="AQ5958">
        <v>1</v>
      </c>
      <c r="AR5958">
        <f t="shared" si="93"/>
        <v>4.6463999999999999</v>
      </c>
      <c r="AS5958">
        <v>1</v>
      </c>
      <c r="AT5958" t="s">
        <v>112</v>
      </c>
      <c r="AU5958">
        <v>20</v>
      </c>
    </row>
    <row r="5959" spans="1:47">
      <c r="A5959" t="s">
        <v>20467</v>
      </c>
      <c r="C5959">
        <v>310</v>
      </c>
      <c r="D5959" t="s">
        <v>20468</v>
      </c>
      <c r="E5959">
        <v>103</v>
      </c>
      <c r="F5959" t="s">
        <v>20469</v>
      </c>
      <c r="G5959" t="s">
        <v>11287</v>
      </c>
      <c r="H5959" t="s">
        <v>16272</v>
      </c>
      <c r="I5959" t="s">
        <v>20470</v>
      </c>
      <c r="J5959">
        <v>4.5739299999999998</v>
      </c>
      <c r="K5959">
        <v>12</v>
      </c>
      <c r="L5959">
        <v>12</v>
      </c>
      <c r="M5959">
        <v>12</v>
      </c>
      <c r="N5959">
        <v>12</v>
      </c>
      <c r="O5959" t="s">
        <v>225</v>
      </c>
      <c r="P5959">
        <v>0</v>
      </c>
      <c r="Q5959">
        <v>3</v>
      </c>
      <c r="R5959">
        <v>150500</v>
      </c>
      <c r="S5959" t="s">
        <v>223</v>
      </c>
      <c r="T5959">
        <v>150500</v>
      </c>
      <c r="U5959" t="s">
        <v>20467</v>
      </c>
      <c r="X5959" t="s">
        <v>225</v>
      </c>
      <c r="Y5959">
        <v>50166.67</v>
      </c>
      <c r="AB5959">
        <v>12</v>
      </c>
      <c r="AC5959">
        <v>12</v>
      </c>
      <c r="AD5959">
        <v>0</v>
      </c>
      <c r="AE5959">
        <v>0</v>
      </c>
      <c r="AF5959">
        <v>0</v>
      </c>
      <c r="AQ5959">
        <v>1</v>
      </c>
      <c r="AR5959">
        <f t="shared" si="93"/>
        <v>116.16</v>
      </c>
      <c r="AS5959">
        <v>1</v>
      </c>
      <c r="AT5959" t="s">
        <v>134</v>
      </c>
      <c r="AU5959">
        <v>43</v>
      </c>
    </row>
    <row r="5960" spans="1:47">
      <c r="A5960" t="s">
        <v>20471</v>
      </c>
      <c r="C5960">
        <v>310</v>
      </c>
      <c r="D5960" t="s">
        <v>20472</v>
      </c>
      <c r="E5960">
        <v>101</v>
      </c>
      <c r="F5960" t="s">
        <v>20473</v>
      </c>
      <c r="G5960" t="s">
        <v>1783</v>
      </c>
      <c r="H5960" t="s">
        <v>220</v>
      </c>
      <c r="I5960" t="s">
        <v>20474</v>
      </c>
      <c r="J5960">
        <v>0.32362999999999997</v>
      </c>
      <c r="K5960">
        <v>1</v>
      </c>
      <c r="L5960">
        <v>1</v>
      </c>
      <c r="M5960">
        <v>1</v>
      </c>
      <c r="N5960">
        <v>1</v>
      </c>
      <c r="O5960" t="s">
        <v>225</v>
      </c>
      <c r="P5960">
        <v>0</v>
      </c>
      <c r="Q5960">
        <v>0</v>
      </c>
      <c r="R5960">
        <v>0</v>
      </c>
      <c r="S5960" t="s">
        <v>223</v>
      </c>
      <c r="T5960">
        <v>0</v>
      </c>
      <c r="U5960" t="s">
        <v>20471</v>
      </c>
      <c r="V5960" t="s">
        <v>224</v>
      </c>
      <c r="W5960" t="s">
        <v>225</v>
      </c>
      <c r="X5960" t="s">
        <v>225</v>
      </c>
      <c r="Y5960">
        <v>0</v>
      </c>
      <c r="AB5960">
        <v>1</v>
      </c>
      <c r="AC5960">
        <v>1</v>
      </c>
      <c r="AD5960">
        <v>3</v>
      </c>
      <c r="AE5960">
        <v>1642</v>
      </c>
      <c r="AF5960">
        <v>1.9</v>
      </c>
      <c r="AQ5960">
        <v>1</v>
      </c>
      <c r="AR5960">
        <f t="shared" si="93"/>
        <v>9.68</v>
      </c>
      <c r="AS5960">
        <v>1</v>
      </c>
      <c r="AT5960" t="s">
        <v>127</v>
      </c>
      <c r="AU5960">
        <v>35</v>
      </c>
    </row>
    <row r="5961" spans="1:47">
      <c r="A5961" t="s">
        <v>20475</v>
      </c>
      <c r="C5961">
        <v>310</v>
      </c>
      <c r="D5961" t="s">
        <v>20476</v>
      </c>
      <c r="E5961">
        <v>101</v>
      </c>
      <c r="F5961" t="s">
        <v>20477</v>
      </c>
      <c r="G5961" t="s">
        <v>1783</v>
      </c>
      <c r="H5961" t="s">
        <v>220</v>
      </c>
      <c r="I5961" t="s">
        <v>20478</v>
      </c>
      <c r="J5961">
        <v>0.183</v>
      </c>
      <c r="K5961">
        <v>1</v>
      </c>
      <c r="L5961">
        <v>1</v>
      </c>
      <c r="M5961">
        <v>1</v>
      </c>
      <c r="N5961">
        <v>1</v>
      </c>
      <c r="O5961" t="s">
        <v>225</v>
      </c>
      <c r="P5961">
        <v>0</v>
      </c>
      <c r="Q5961">
        <v>1</v>
      </c>
      <c r="R5961">
        <v>3800</v>
      </c>
      <c r="S5961" t="s">
        <v>223</v>
      </c>
      <c r="T5961">
        <v>3800</v>
      </c>
      <c r="U5961" t="s">
        <v>20475</v>
      </c>
      <c r="V5961" t="s">
        <v>10030</v>
      </c>
      <c r="W5961" t="s">
        <v>225</v>
      </c>
      <c r="X5961" t="s">
        <v>225</v>
      </c>
      <c r="Y5961">
        <v>3800</v>
      </c>
      <c r="AB5961">
        <v>1</v>
      </c>
      <c r="AC5961">
        <v>1</v>
      </c>
      <c r="AD5961">
        <v>3</v>
      </c>
      <c r="AE5961">
        <v>1040</v>
      </c>
      <c r="AF5961">
        <v>1</v>
      </c>
      <c r="AQ5961">
        <v>1</v>
      </c>
      <c r="AR5961">
        <f t="shared" si="93"/>
        <v>4.6463999999999999</v>
      </c>
      <c r="AS5961">
        <v>1</v>
      </c>
      <c r="AT5961" t="s">
        <v>112</v>
      </c>
      <c r="AU5961">
        <v>20</v>
      </c>
    </row>
    <row r="5962" spans="1:47">
      <c r="A5962" t="s">
        <v>248</v>
      </c>
      <c r="C5962">
        <v>310</v>
      </c>
      <c r="E5962">
        <v>0</v>
      </c>
      <c r="J5962">
        <v>1.146E-2</v>
      </c>
      <c r="K5962">
        <v>0</v>
      </c>
      <c r="L5962">
        <v>0</v>
      </c>
      <c r="M5962">
        <v>0</v>
      </c>
      <c r="N5962">
        <v>0</v>
      </c>
      <c r="P5962">
        <v>0</v>
      </c>
      <c r="Q5962">
        <v>0</v>
      </c>
      <c r="R5962">
        <v>0</v>
      </c>
      <c r="S5962" t="s">
        <v>249</v>
      </c>
      <c r="T5962">
        <v>0</v>
      </c>
      <c r="Y5962">
        <v>0</v>
      </c>
      <c r="AB5962">
        <v>0</v>
      </c>
      <c r="AC5962">
        <v>0</v>
      </c>
      <c r="AD5962">
        <v>0</v>
      </c>
      <c r="AE5962">
        <v>0</v>
      </c>
      <c r="AF5962">
        <v>0</v>
      </c>
      <c r="AQ5962">
        <v>0</v>
      </c>
      <c r="AR5962">
        <f t="shared" si="93"/>
        <v>0</v>
      </c>
      <c r="AS5962">
        <v>1</v>
      </c>
      <c r="AT5962" t="s">
        <v>112</v>
      </c>
      <c r="AU5962">
        <v>20</v>
      </c>
    </row>
    <row r="5963" spans="1:47">
      <c r="A5963" t="s">
        <v>20479</v>
      </c>
      <c r="C5963">
        <v>310</v>
      </c>
      <c r="D5963" t="s">
        <v>20480</v>
      </c>
      <c r="E5963">
        <v>101</v>
      </c>
      <c r="F5963" t="s">
        <v>20481</v>
      </c>
      <c r="G5963" t="s">
        <v>324</v>
      </c>
      <c r="H5963" t="s">
        <v>220</v>
      </c>
      <c r="I5963" t="s">
        <v>20482</v>
      </c>
      <c r="J5963">
        <v>0.86480999999999997</v>
      </c>
      <c r="K5963">
        <v>1</v>
      </c>
      <c r="L5963">
        <v>1</v>
      </c>
      <c r="M5963">
        <v>1</v>
      </c>
      <c r="N5963">
        <v>1</v>
      </c>
      <c r="O5963" t="s">
        <v>225</v>
      </c>
      <c r="P5963">
        <v>0</v>
      </c>
      <c r="Q5963">
        <v>0</v>
      </c>
      <c r="R5963">
        <v>0</v>
      </c>
      <c r="S5963" t="s">
        <v>223</v>
      </c>
      <c r="T5963">
        <v>0</v>
      </c>
      <c r="U5963" t="s">
        <v>20479</v>
      </c>
      <c r="X5963" t="s">
        <v>225</v>
      </c>
      <c r="Y5963">
        <v>0</v>
      </c>
      <c r="AB5963">
        <v>1</v>
      </c>
      <c r="AC5963">
        <v>1</v>
      </c>
      <c r="AD5963">
        <v>3</v>
      </c>
      <c r="AE5963">
        <v>1782</v>
      </c>
      <c r="AF5963">
        <v>1</v>
      </c>
      <c r="AQ5963">
        <v>2</v>
      </c>
      <c r="AR5963">
        <f t="shared" si="93"/>
        <v>9.68</v>
      </c>
      <c r="AS5963">
        <v>1</v>
      </c>
      <c r="AT5963" t="s">
        <v>127</v>
      </c>
      <c r="AU5963">
        <v>35</v>
      </c>
    </row>
    <row r="5964" spans="1:47">
      <c r="A5964" t="s">
        <v>20483</v>
      </c>
      <c r="C5964">
        <v>310</v>
      </c>
      <c r="D5964" t="s">
        <v>20484</v>
      </c>
      <c r="E5964">
        <v>101</v>
      </c>
      <c r="F5964" t="s">
        <v>20485</v>
      </c>
      <c r="G5964" t="s">
        <v>1783</v>
      </c>
      <c r="H5964" t="s">
        <v>220</v>
      </c>
      <c r="I5964" t="s">
        <v>20486</v>
      </c>
      <c r="J5964">
        <v>0.16797999999999999</v>
      </c>
      <c r="K5964">
        <v>1</v>
      </c>
      <c r="L5964">
        <v>1</v>
      </c>
      <c r="M5964">
        <v>1</v>
      </c>
      <c r="N5964">
        <v>1</v>
      </c>
      <c r="O5964" t="s">
        <v>225</v>
      </c>
      <c r="P5964">
        <v>0</v>
      </c>
      <c r="Q5964">
        <v>1</v>
      </c>
      <c r="R5964">
        <v>1400</v>
      </c>
      <c r="S5964" t="s">
        <v>223</v>
      </c>
      <c r="T5964">
        <v>1400</v>
      </c>
      <c r="U5964" t="s">
        <v>20483</v>
      </c>
      <c r="V5964" t="s">
        <v>10030</v>
      </c>
      <c r="W5964" t="s">
        <v>225</v>
      </c>
      <c r="X5964" t="s">
        <v>225</v>
      </c>
      <c r="Y5964">
        <v>1400</v>
      </c>
      <c r="AB5964">
        <v>1</v>
      </c>
      <c r="AC5964">
        <v>1</v>
      </c>
      <c r="AD5964">
        <v>3</v>
      </c>
      <c r="AE5964">
        <v>1291</v>
      </c>
      <c r="AF5964">
        <v>1</v>
      </c>
      <c r="AQ5964">
        <v>1</v>
      </c>
      <c r="AR5964">
        <f t="shared" si="93"/>
        <v>4.6463999999999999</v>
      </c>
      <c r="AS5964">
        <v>1</v>
      </c>
      <c r="AT5964" t="s">
        <v>112</v>
      </c>
      <c r="AU5964">
        <v>20</v>
      </c>
    </row>
    <row r="5965" spans="1:47">
      <c r="A5965" t="s">
        <v>20487</v>
      </c>
      <c r="C5965">
        <v>310</v>
      </c>
      <c r="D5965" t="s">
        <v>18873</v>
      </c>
      <c r="E5965">
        <v>903</v>
      </c>
      <c r="F5965" t="s">
        <v>1042</v>
      </c>
      <c r="G5965" t="s">
        <v>1783</v>
      </c>
      <c r="H5965" t="s">
        <v>833</v>
      </c>
      <c r="I5965" t="s">
        <v>20488</v>
      </c>
      <c r="J5965">
        <v>58.666119999999999</v>
      </c>
      <c r="K5965">
        <v>0</v>
      </c>
      <c r="L5965">
        <v>0</v>
      </c>
      <c r="M5965">
        <v>0</v>
      </c>
      <c r="N5965">
        <v>0</v>
      </c>
      <c r="P5965">
        <v>0</v>
      </c>
      <c r="Q5965">
        <v>0</v>
      </c>
      <c r="R5965">
        <v>0</v>
      </c>
      <c r="S5965" t="s">
        <v>223</v>
      </c>
      <c r="T5965">
        <v>0</v>
      </c>
      <c r="U5965" t="s">
        <v>20487</v>
      </c>
      <c r="Y5965">
        <v>0</v>
      </c>
      <c r="Z5965" t="s">
        <v>297</v>
      </c>
      <c r="AA5965" t="s">
        <v>223</v>
      </c>
      <c r="AB5965">
        <v>0</v>
      </c>
      <c r="AC5965">
        <v>0</v>
      </c>
      <c r="AD5965">
        <v>0</v>
      </c>
      <c r="AE5965">
        <v>0</v>
      </c>
      <c r="AF5965">
        <v>0</v>
      </c>
      <c r="AQ5965">
        <v>1</v>
      </c>
      <c r="AR5965">
        <f t="shared" si="93"/>
        <v>0</v>
      </c>
      <c r="AS5965">
        <v>1</v>
      </c>
      <c r="AT5965" t="s">
        <v>112</v>
      </c>
      <c r="AU5965">
        <v>20</v>
      </c>
    </row>
    <row r="5966" spans="1:47">
      <c r="A5966" t="s">
        <v>248</v>
      </c>
      <c r="C5966">
        <v>310</v>
      </c>
      <c r="E5966">
        <v>0</v>
      </c>
      <c r="J5966">
        <v>9.1800000000000007E-3</v>
      </c>
      <c r="K5966">
        <v>0</v>
      </c>
      <c r="L5966">
        <v>0</v>
      </c>
      <c r="M5966">
        <v>0</v>
      </c>
      <c r="N5966">
        <v>0</v>
      </c>
      <c r="P5966">
        <v>0</v>
      </c>
      <c r="Q5966">
        <v>0</v>
      </c>
      <c r="R5966">
        <v>0</v>
      </c>
      <c r="S5966" t="s">
        <v>249</v>
      </c>
      <c r="T5966">
        <v>0</v>
      </c>
      <c r="Y5966">
        <v>0</v>
      </c>
      <c r="AB5966">
        <v>0</v>
      </c>
      <c r="AC5966">
        <v>0</v>
      </c>
      <c r="AD5966">
        <v>0</v>
      </c>
      <c r="AE5966">
        <v>0</v>
      </c>
      <c r="AF5966">
        <v>0</v>
      </c>
      <c r="AQ5966">
        <v>0</v>
      </c>
      <c r="AR5966">
        <f t="shared" si="93"/>
        <v>0</v>
      </c>
      <c r="AS5966">
        <v>1</v>
      </c>
      <c r="AT5966" t="s">
        <v>112</v>
      </c>
      <c r="AU5966">
        <v>20</v>
      </c>
    </row>
    <row r="5967" spans="1:47">
      <c r="A5967" t="s">
        <v>20489</v>
      </c>
      <c r="C5967">
        <v>310</v>
      </c>
      <c r="D5967" t="s">
        <v>20490</v>
      </c>
      <c r="E5967">
        <v>101</v>
      </c>
      <c r="F5967" t="s">
        <v>20491</v>
      </c>
      <c r="G5967" t="s">
        <v>1783</v>
      </c>
      <c r="H5967" t="s">
        <v>220</v>
      </c>
      <c r="I5967" t="s">
        <v>20492</v>
      </c>
      <c r="J5967">
        <v>0.25148999999999999</v>
      </c>
      <c r="K5967">
        <v>1</v>
      </c>
      <c r="L5967">
        <v>1</v>
      </c>
      <c r="M5967">
        <v>1</v>
      </c>
      <c r="N5967">
        <v>1</v>
      </c>
      <c r="O5967" t="s">
        <v>225</v>
      </c>
      <c r="P5967">
        <v>0</v>
      </c>
      <c r="Q5967">
        <v>1</v>
      </c>
      <c r="R5967">
        <v>4700</v>
      </c>
      <c r="S5967" t="s">
        <v>223</v>
      </c>
      <c r="T5967">
        <v>4700</v>
      </c>
      <c r="U5967" t="s">
        <v>20489</v>
      </c>
      <c r="V5967" t="s">
        <v>10030</v>
      </c>
      <c r="W5967" t="s">
        <v>225</v>
      </c>
      <c r="X5967" t="s">
        <v>225</v>
      </c>
      <c r="Y5967">
        <v>4700</v>
      </c>
      <c r="AB5967">
        <v>1</v>
      </c>
      <c r="AC5967">
        <v>1</v>
      </c>
      <c r="AD5967">
        <v>4</v>
      </c>
      <c r="AE5967">
        <v>2304</v>
      </c>
      <c r="AF5967">
        <v>2</v>
      </c>
      <c r="AQ5967">
        <v>1</v>
      </c>
      <c r="AR5967">
        <f t="shared" si="93"/>
        <v>4.6463999999999999</v>
      </c>
      <c r="AS5967">
        <v>1</v>
      </c>
      <c r="AT5967" t="s">
        <v>112</v>
      </c>
      <c r="AU5967">
        <v>20</v>
      </c>
    </row>
    <row r="5968" spans="1:47">
      <c r="A5968" t="s">
        <v>20493</v>
      </c>
      <c r="C5968">
        <v>310</v>
      </c>
      <c r="D5968" t="s">
        <v>20494</v>
      </c>
      <c r="E5968">
        <v>101</v>
      </c>
      <c r="F5968" t="s">
        <v>20495</v>
      </c>
      <c r="G5968" t="s">
        <v>1783</v>
      </c>
      <c r="H5968" t="s">
        <v>220</v>
      </c>
      <c r="I5968" t="s">
        <v>20496</v>
      </c>
      <c r="J5968">
        <v>0.1663</v>
      </c>
      <c r="K5968">
        <v>1</v>
      </c>
      <c r="L5968">
        <v>1</v>
      </c>
      <c r="M5968">
        <v>1</v>
      </c>
      <c r="N5968">
        <v>1</v>
      </c>
      <c r="O5968" t="s">
        <v>225</v>
      </c>
      <c r="P5968">
        <v>0</v>
      </c>
      <c r="Q5968">
        <v>1</v>
      </c>
      <c r="R5968">
        <v>3600</v>
      </c>
      <c r="S5968" t="s">
        <v>223</v>
      </c>
      <c r="T5968">
        <v>3600</v>
      </c>
      <c r="U5968" t="s">
        <v>20493</v>
      </c>
      <c r="V5968" t="s">
        <v>10030</v>
      </c>
      <c r="W5968" t="s">
        <v>225</v>
      </c>
      <c r="X5968" t="s">
        <v>225</v>
      </c>
      <c r="Y5968">
        <v>3600</v>
      </c>
      <c r="AB5968">
        <v>1</v>
      </c>
      <c r="AC5968">
        <v>1</v>
      </c>
      <c r="AD5968">
        <v>4</v>
      </c>
      <c r="AE5968">
        <v>1128</v>
      </c>
      <c r="AF5968">
        <v>1</v>
      </c>
      <c r="AQ5968">
        <v>1</v>
      </c>
      <c r="AR5968">
        <f t="shared" si="93"/>
        <v>4.6463999999999999</v>
      </c>
      <c r="AS5968">
        <v>1</v>
      </c>
      <c r="AT5968" t="s">
        <v>112</v>
      </c>
      <c r="AU5968">
        <v>20</v>
      </c>
    </row>
    <row r="5969" spans="1:47">
      <c r="A5969" t="s">
        <v>20497</v>
      </c>
      <c r="C5969">
        <v>310</v>
      </c>
      <c r="D5969" t="s">
        <v>18953</v>
      </c>
      <c r="E5969">
        <v>710</v>
      </c>
      <c r="F5969" t="s">
        <v>17661</v>
      </c>
      <c r="G5969" t="s">
        <v>1783</v>
      </c>
      <c r="H5969" t="s">
        <v>6034</v>
      </c>
      <c r="I5969" t="s">
        <v>20498</v>
      </c>
      <c r="J5969">
        <v>16.45129</v>
      </c>
      <c r="K5969">
        <v>0</v>
      </c>
      <c r="L5969">
        <v>0</v>
      </c>
      <c r="M5969">
        <v>0</v>
      </c>
      <c r="N5969">
        <v>0</v>
      </c>
      <c r="P5969">
        <v>0</v>
      </c>
      <c r="Q5969">
        <v>0</v>
      </c>
      <c r="R5969">
        <v>0</v>
      </c>
      <c r="S5969" t="s">
        <v>223</v>
      </c>
      <c r="T5969">
        <v>0</v>
      </c>
      <c r="U5969" t="s">
        <v>20497</v>
      </c>
      <c r="Y5969">
        <v>0</v>
      </c>
      <c r="AB5969">
        <v>0</v>
      </c>
      <c r="AC5969">
        <v>0</v>
      </c>
      <c r="AD5969">
        <v>0</v>
      </c>
      <c r="AE5969">
        <v>0</v>
      </c>
      <c r="AF5969">
        <v>0</v>
      </c>
      <c r="AQ5969">
        <v>2</v>
      </c>
      <c r="AR5969">
        <f t="shared" si="93"/>
        <v>0</v>
      </c>
      <c r="AS5969">
        <v>1</v>
      </c>
      <c r="AT5969" t="s">
        <v>112</v>
      </c>
      <c r="AU5969">
        <v>20</v>
      </c>
    </row>
    <row r="5970" spans="1:47">
      <c r="A5970" t="s">
        <v>248</v>
      </c>
      <c r="C5970">
        <v>310</v>
      </c>
      <c r="E5970">
        <v>0</v>
      </c>
      <c r="J5970">
        <v>6.8700000000000002E-3</v>
      </c>
      <c r="K5970">
        <v>0</v>
      </c>
      <c r="L5970">
        <v>0</v>
      </c>
      <c r="M5970">
        <v>0</v>
      </c>
      <c r="N5970">
        <v>0</v>
      </c>
      <c r="P5970">
        <v>0</v>
      </c>
      <c r="Q5970">
        <v>0</v>
      </c>
      <c r="R5970">
        <v>0</v>
      </c>
      <c r="S5970" t="s">
        <v>249</v>
      </c>
      <c r="T5970">
        <v>0</v>
      </c>
      <c r="Y5970">
        <v>0</v>
      </c>
      <c r="AB5970">
        <v>0</v>
      </c>
      <c r="AC5970">
        <v>0</v>
      </c>
      <c r="AD5970">
        <v>0</v>
      </c>
      <c r="AE5970">
        <v>0</v>
      </c>
      <c r="AF5970">
        <v>0</v>
      </c>
      <c r="AQ5970">
        <v>0</v>
      </c>
      <c r="AR5970">
        <f t="shared" si="93"/>
        <v>0</v>
      </c>
      <c r="AS5970">
        <v>1</v>
      </c>
      <c r="AT5970" t="s">
        <v>112</v>
      </c>
      <c r="AU5970">
        <v>20</v>
      </c>
    </row>
    <row r="5971" spans="1:47">
      <c r="A5971" t="s">
        <v>248</v>
      </c>
      <c r="C5971">
        <v>310</v>
      </c>
      <c r="E5971">
        <v>0</v>
      </c>
      <c r="J5971">
        <v>0.30926999999999999</v>
      </c>
      <c r="K5971">
        <v>0</v>
      </c>
      <c r="L5971">
        <v>0</v>
      </c>
      <c r="M5971">
        <v>0</v>
      </c>
      <c r="N5971">
        <v>0</v>
      </c>
      <c r="P5971">
        <v>0</v>
      </c>
      <c r="Q5971">
        <v>0</v>
      </c>
      <c r="R5971">
        <v>0</v>
      </c>
      <c r="S5971" t="s">
        <v>249</v>
      </c>
      <c r="T5971">
        <v>0</v>
      </c>
      <c r="Y5971">
        <v>0</v>
      </c>
      <c r="AB5971">
        <v>0</v>
      </c>
      <c r="AC5971">
        <v>0</v>
      </c>
      <c r="AD5971">
        <v>0</v>
      </c>
      <c r="AE5971">
        <v>0</v>
      </c>
      <c r="AF5971">
        <v>0</v>
      </c>
      <c r="AQ5971">
        <v>0</v>
      </c>
      <c r="AR5971">
        <f t="shared" si="93"/>
        <v>0</v>
      </c>
      <c r="AS5971">
        <v>1</v>
      </c>
      <c r="AT5971" t="s">
        <v>112</v>
      </c>
      <c r="AU5971">
        <v>20</v>
      </c>
    </row>
    <row r="5972" spans="1:47">
      <c r="A5972" t="s">
        <v>248</v>
      </c>
      <c r="C5972">
        <v>310</v>
      </c>
      <c r="E5972">
        <v>0</v>
      </c>
      <c r="J5972">
        <v>8.0000000000000004E-4</v>
      </c>
      <c r="K5972">
        <v>0</v>
      </c>
      <c r="L5972">
        <v>0</v>
      </c>
      <c r="M5972">
        <v>0</v>
      </c>
      <c r="N5972">
        <v>0</v>
      </c>
      <c r="P5972">
        <v>0</v>
      </c>
      <c r="Q5972">
        <v>0</v>
      </c>
      <c r="R5972">
        <v>0</v>
      </c>
      <c r="S5972" t="s">
        <v>249</v>
      </c>
      <c r="T5972">
        <v>0</v>
      </c>
      <c r="Y5972">
        <v>0</v>
      </c>
      <c r="AB5972">
        <v>0</v>
      </c>
      <c r="AC5972">
        <v>0</v>
      </c>
      <c r="AD5972">
        <v>0</v>
      </c>
      <c r="AE5972">
        <v>0</v>
      </c>
      <c r="AF5972">
        <v>0</v>
      </c>
      <c r="AQ5972">
        <v>0</v>
      </c>
      <c r="AR5972">
        <f t="shared" si="93"/>
        <v>0</v>
      </c>
      <c r="AS5972">
        <v>1</v>
      </c>
      <c r="AT5972" t="s">
        <v>112</v>
      </c>
      <c r="AU5972">
        <v>20</v>
      </c>
    </row>
    <row r="5973" spans="1:47">
      <c r="A5973" t="s">
        <v>248</v>
      </c>
      <c r="C5973">
        <v>310</v>
      </c>
      <c r="E5973">
        <v>0</v>
      </c>
      <c r="J5973">
        <v>3.2000000000000003E-4</v>
      </c>
      <c r="K5973">
        <v>0</v>
      </c>
      <c r="L5973">
        <v>0</v>
      </c>
      <c r="M5973">
        <v>0</v>
      </c>
      <c r="N5973">
        <v>0</v>
      </c>
      <c r="P5973">
        <v>0</v>
      </c>
      <c r="Q5973">
        <v>0</v>
      </c>
      <c r="R5973">
        <v>0</v>
      </c>
      <c r="S5973" t="s">
        <v>249</v>
      </c>
      <c r="T5973">
        <v>0</v>
      </c>
      <c r="Y5973">
        <v>0</v>
      </c>
      <c r="AB5973">
        <v>0</v>
      </c>
      <c r="AC5973">
        <v>0</v>
      </c>
      <c r="AD5973">
        <v>0</v>
      </c>
      <c r="AE5973">
        <v>0</v>
      </c>
      <c r="AF5973">
        <v>0</v>
      </c>
      <c r="AQ5973">
        <v>0</v>
      </c>
      <c r="AR5973">
        <f t="shared" si="93"/>
        <v>0</v>
      </c>
      <c r="AS5973">
        <v>1</v>
      </c>
      <c r="AT5973" t="s">
        <v>112</v>
      </c>
      <c r="AU5973">
        <v>20</v>
      </c>
    </row>
    <row r="5974" spans="1:47">
      <c r="A5974" t="s">
        <v>20499</v>
      </c>
      <c r="C5974">
        <v>310</v>
      </c>
      <c r="D5974" t="s">
        <v>20500</v>
      </c>
      <c r="E5974">
        <v>101</v>
      </c>
      <c r="F5974" t="s">
        <v>20501</v>
      </c>
      <c r="G5974" t="s">
        <v>1783</v>
      </c>
      <c r="H5974" t="s">
        <v>220</v>
      </c>
      <c r="I5974" t="s">
        <v>20502</v>
      </c>
      <c r="J5974">
        <v>0.11562</v>
      </c>
      <c r="K5974">
        <v>1</v>
      </c>
      <c r="L5974">
        <v>1</v>
      </c>
      <c r="M5974">
        <v>1</v>
      </c>
      <c r="N5974">
        <v>1</v>
      </c>
      <c r="O5974" t="s">
        <v>225</v>
      </c>
      <c r="P5974">
        <v>0</v>
      </c>
      <c r="Q5974">
        <v>0</v>
      </c>
      <c r="R5974">
        <v>0</v>
      </c>
      <c r="S5974" t="s">
        <v>223</v>
      </c>
      <c r="T5974">
        <v>0</v>
      </c>
      <c r="U5974" t="s">
        <v>20499</v>
      </c>
      <c r="V5974" t="s">
        <v>224</v>
      </c>
      <c r="W5974" t="s">
        <v>225</v>
      </c>
      <c r="X5974" t="s">
        <v>225</v>
      </c>
      <c r="Y5974">
        <v>0</v>
      </c>
      <c r="AB5974">
        <v>1</v>
      </c>
      <c r="AC5974">
        <v>1</v>
      </c>
      <c r="AD5974">
        <v>2</v>
      </c>
      <c r="AE5974">
        <v>560</v>
      </c>
      <c r="AF5974">
        <v>1</v>
      </c>
      <c r="AQ5974">
        <v>2</v>
      </c>
      <c r="AR5974">
        <f t="shared" si="93"/>
        <v>4.6463999999999999</v>
      </c>
      <c r="AS5974">
        <v>1</v>
      </c>
      <c r="AT5974" t="s">
        <v>112</v>
      </c>
      <c r="AU5974">
        <v>20</v>
      </c>
    </row>
    <row r="5975" spans="1:47">
      <c r="A5975" t="s">
        <v>20503</v>
      </c>
      <c r="C5975">
        <v>310</v>
      </c>
      <c r="D5975" t="s">
        <v>20504</v>
      </c>
      <c r="E5975">
        <v>101</v>
      </c>
      <c r="F5975" t="s">
        <v>20505</v>
      </c>
      <c r="G5975" t="s">
        <v>324</v>
      </c>
      <c r="H5975" t="s">
        <v>220</v>
      </c>
      <c r="I5975" t="s">
        <v>20506</v>
      </c>
      <c r="J5975">
        <v>0.28561999999999999</v>
      </c>
      <c r="K5975">
        <v>1</v>
      </c>
      <c r="L5975">
        <v>1</v>
      </c>
      <c r="M5975">
        <v>1</v>
      </c>
      <c r="N5975">
        <v>1</v>
      </c>
      <c r="O5975" t="s">
        <v>225</v>
      </c>
      <c r="P5975">
        <v>0</v>
      </c>
      <c r="Q5975">
        <v>0</v>
      </c>
      <c r="R5975">
        <v>0</v>
      </c>
      <c r="S5975" t="s">
        <v>223</v>
      </c>
      <c r="T5975">
        <v>0</v>
      </c>
      <c r="U5975" t="s">
        <v>20503</v>
      </c>
      <c r="X5975" t="s">
        <v>225</v>
      </c>
      <c r="Y5975">
        <v>0</v>
      </c>
      <c r="AB5975">
        <v>1</v>
      </c>
      <c r="AC5975">
        <v>1</v>
      </c>
      <c r="AD5975">
        <v>3</v>
      </c>
      <c r="AE5975">
        <v>2028</v>
      </c>
      <c r="AF5975">
        <v>1.75</v>
      </c>
      <c r="AQ5975">
        <v>1</v>
      </c>
      <c r="AR5975">
        <f t="shared" si="93"/>
        <v>9.68</v>
      </c>
      <c r="AS5975">
        <v>1</v>
      </c>
      <c r="AT5975" t="s">
        <v>127</v>
      </c>
      <c r="AU5975">
        <v>35</v>
      </c>
    </row>
    <row r="5976" spans="1:47">
      <c r="A5976" t="s">
        <v>20507</v>
      </c>
      <c r="C5976">
        <v>310</v>
      </c>
      <c r="D5976" t="s">
        <v>20508</v>
      </c>
      <c r="E5976">
        <v>101</v>
      </c>
      <c r="F5976" t="s">
        <v>20509</v>
      </c>
      <c r="G5976" t="s">
        <v>1783</v>
      </c>
      <c r="H5976" t="s">
        <v>220</v>
      </c>
      <c r="I5976" t="s">
        <v>20510</v>
      </c>
      <c r="J5976">
        <v>0.23821999999999999</v>
      </c>
      <c r="K5976">
        <v>1</v>
      </c>
      <c r="L5976">
        <v>1</v>
      </c>
      <c r="M5976">
        <v>1</v>
      </c>
      <c r="N5976">
        <v>1</v>
      </c>
      <c r="O5976" t="s">
        <v>225</v>
      </c>
      <c r="P5976">
        <v>0</v>
      </c>
      <c r="Q5976">
        <v>1</v>
      </c>
      <c r="R5976">
        <v>9100</v>
      </c>
      <c r="S5976" t="s">
        <v>223</v>
      </c>
      <c r="T5976">
        <v>9100</v>
      </c>
      <c r="U5976" t="s">
        <v>20507</v>
      </c>
      <c r="V5976" t="s">
        <v>10030</v>
      </c>
      <c r="W5976" t="s">
        <v>225</v>
      </c>
      <c r="X5976" t="s">
        <v>225</v>
      </c>
      <c r="Y5976">
        <v>9100</v>
      </c>
      <c r="AB5976">
        <v>1</v>
      </c>
      <c r="AC5976">
        <v>1</v>
      </c>
      <c r="AD5976">
        <v>4</v>
      </c>
      <c r="AE5976">
        <v>1008</v>
      </c>
      <c r="AF5976">
        <v>1</v>
      </c>
      <c r="AQ5976">
        <v>1</v>
      </c>
      <c r="AR5976">
        <f t="shared" si="93"/>
        <v>4.6463999999999999</v>
      </c>
      <c r="AS5976">
        <v>1</v>
      </c>
      <c r="AT5976" t="s">
        <v>112</v>
      </c>
      <c r="AU5976">
        <v>20</v>
      </c>
    </row>
    <row r="5977" spans="1:47">
      <c r="A5977" t="s">
        <v>20511</v>
      </c>
      <c r="C5977">
        <v>310</v>
      </c>
      <c r="D5977" t="s">
        <v>20512</v>
      </c>
      <c r="E5977">
        <v>101</v>
      </c>
      <c r="F5977" t="s">
        <v>20513</v>
      </c>
      <c r="G5977" t="s">
        <v>1783</v>
      </c>
      <c r="H5977" t="s">
        <v>220</v>
      </c>
      <c r="I5977" t="s">
        <v>20514</v>
      </c>
      <c r="J5977">
        <v>3.6459999999999999E-2</v>
      </c>
      <c r="K5977">
        <v>1</v>
      </c>
      <c r="L5977">
        <v>1</v>
      </c>
      <c r="M5977">
        <v>1</v>
      </c>
      <c r="N5977">
        <v>1</v>
      </c>
      <c r="O5977" t="s">
        <v>225</v>
      </c>
      <c r="P5977">
        <v>0</v>
      </c>
      <c r="Q5977">
        <v>0</v>
      </c>
      <c r="R5977">
        <v>0</v>
      </c>
      <c r="S5977" t="s">
        <v>223</v>
      </c>
      <c r="T5977">
        <v>0</v>
      </c>
      <c r="U5977" t="s">
        <v>20511</v>
      </c>
      <c r="V5977" t="s">
        <v>10030</v>
      </c>
      <c r="W5977" t="s">
        <v>225</v>
      </c>
      <c r="X5977" t="s">
        <v>225</v>
      </c>
      <c r="Y5977">
        <v>0</v>
      </c>
      <c r="AB5977">
        <v>1</v>
      </c>
      <c r="AC5977">
        <v>1</v>
      </c>
      <c r="AD5977">
        <v>3</v>
      </c>
      <c r="AE5977">
        <v>768</v>
      </c>
      <c r="AF5977">
        <v>1</v>
      </c>
      <c r="AQ5977">
        <v>2</v>
      </c>
      <c r="AR5977">
        <f t="shared" si="93"/>
        <v>4.6463999999999999</v>
      </c>
      <c r="AS5977">
        <v>1</v>
      </c>
      <c r="AT5977" t="s">
        <v>112</v>
      </c>
      <c r="AU5977">
        <v>20</v>
      </c>
    </row>
    <row r="5978" spans="1:47">
      <c r="A5978" t="s">
        <v>248</v>
      </c>
      <c r="C5978">
        <v>310</v>
      </c>
      <c r="E5978">
        <v>0</v>
      </c>
      <c r="J5978">
        <v>7.639E-2</v>
      </c>
      <c r="K5978">
        <v>0</v>
      </c>
      <c r="L5978">
        <v>0</v>
      </c>
      <c r="M5978">
        <v>0</v>
      </c>
      <c r="N5978">
        <v>0</v>
      </c>
      <c r="P5978">
        <v>0</v>
      </c>
      <c r="Q5978">
        <v>0</v>
      </c>
      <c r="R5978">
        <v>0</v>
      </c>
      <c r="S5978" t="s">
        <v>249</v>
      </c>
      <c r="T5978">
        <v>0</v>
      </c>
      <c r="Y5978">
        <v>0</v>
      </c>
      <c r="AB5978">
        <v>0</v>
      </c>
      <c r="AC5978">
        <v>0</v>
      </c>
      <c r="AD5978">
        <v>0</v>
      </c>
      <c r="AE5978">
        <v>0</v>
      </c>
      <c r="AF5978">
        <v>0</v>
      </c>
      <c r="AQ5978">
        <v>0</v>
      </c>
      <c r="AR5978">
        <f t="shared" si="93"/>
        <v>0</v>
      </c>
      <c r="AS5978">
        <v>1</v>
      </c>
      <c r="AT5978" t="s">
        <v>112</v>
      </c>
      <c r="AU5978">
        <v>20</v>
      </c>
    </row>
    <row r="5979" spans="1:47">
      <c r="A5979" t="s">
        <v>20515</v>
      </c>
      <c r="B5979" t="s">
        <v>293</v>
      </c>
      <c r="C5979">
        <v>310</v>
      </c>
      <c r="D5979" t="s">
        <v>20380</v>
      </c>
      <c r="E5979">
        <v>710</v>
      </c>
      <c r="F5979" t="s">
        <v>14663</v>
      </c>
      <c r="G5979" t="s">
        <v>324</v>
      </c>
      <c r="H5979" t="s">
        <v>20381</v>
      </c>
      <c r="J5979">
        <v>1.40021</v>
      </c>
      <c r="K5979">
        <v>0</v>
      </c>
      <c r="L5979">
        <v>1</v>
      </c>
      <c r="M5979">
        <v>0</v>
      </c>
      <c r="N5979">
        <v>1</v>
      </c>
      <c r="P5979">
        <v>0</v>
      </c>
      <c r="Q5979">
        <v>0</v>
      </c>
      <c r="R5979">
        <v>0</v>
      </c>
      <c r="S5979" t="s">
        <v>296</v>
      </c>
      <c r="T5979">
        <v>0</v>
      </c>
      <c r="X5979" t="s">
        <v>225</v>
      </c>
      <c r="Y5979">
        <v>0</v>
      </c>
      <c r="AB5979">
        <v>0</v>
      </c>
      <c r="AC5979">
        <v>1</v>
      </c>
      <c r="AD5979">
        <v>0</v>
      </c>
      <c r="AE5979">
        <v>0</v>
      </c>
      <c r="AF5979">
        <v>0</v>
      </c>
      <c r="AG5979" t="s">
        <v>20382</v>
      </c>
      <c r="AQ5979">
        <v>1</v>
      </c>
      <c r="AR5979">
        <f t="shared" si="93"/>
        <v>0</v>
      </c>
      <c r="AS5979">
        <v>1</v>
      </c>
      <c r="AT5979" t="s">
        <v>130</v>
      </c>
      <c r="AU5979">
        <v>39</v>
      </c>
    </row>
    <row r="5980" spans="1:47">
      <c r="A5980" t="s">
        <v>20516</v>
      </c>
      <c r="C5980">
        <v>310</v>
      </c>
      <c r="D5980" t="s">
        <v>20517</v>
      </c>
      <c r="E5980">
        <v>101</v>
      </c>
      <c r="F5980" t="s">
        <v>20518</v>
      </c>
      <c r="G5980" t="s">
        <v>1783</v>
      </c>
      <c r="H5980" t="s">
        <v>220</v>
      </c>
      <c r="I5980" t="s">
        <v>20519</v>
      </c>
      <c r="J5980">
        <v>0.29531000000000002</v>
      </c>
      <c r="K5980">
        <v>1</v>
      </c>
      <c r="L5980">
        <v>1</v>
      </c>
      <c r="M5980">
        <v>1</v>
      </c>
      <c r="N5980">
        <v>1</v>
      </c>
      <c r="O5980" t="s">
        <v>225</v>
      </c>
      <c r="P5980">
        <v>0</v>
      </c>
      <c r="Q5980">
        <v>0</v>
      </c>
      <c r="R5980">
        <v>0</v>
      </c>
      <c r="S5980" t="s">
        <v>223</v>
      </c>
      <c r="T5980">
        <v>0</v>
      </c>
      <c r="U5980" t="s">
        <v>20516</v>
      </c>
      <c r="V5980" t="s">
        <v>224</v>
      </c>
      <c r="W5980" t="s">
        <v>225</v>
      </c>
      <c r="X5980" t="s">
        <v>225</v>
      </c>
      <c r="Y5980">
        <v>0</v>
      </c>
      <c r="AB5980">
        <v>1</v>
      </c>
      <c r="AC5980">
        <v>1</v>
      </c>
      <c r="AD5980">
        <v>3</v>
      </c>
      <c r="AE5980">
        <v>1306</v>
      </c>
      <c r="AF5980">
        <v>1.75</v>
      </c>
      <c r="AQ5980">
        <v>1</v>
      </c>
      <c r="AR5980">
        <f t="shared" si="93"/>
        <v>9.68</v>
      </c>
      <c r="AS5980">
        <v>1</v>
      </c>
      <c r="AT5980" t="s">
        <v>127</v>
      </c>
      <c r="AU5980">
        <v>35</v>
      </c>
    </row>
    <row r="5981" spans="1:47">
      <c r="A5981" t="s">
        <v>20520</v>
      </c>
      <c r="B5981" t="s">
        <v>293</v>
      </c>
      <c r="C5981">
        <v>310</v>
      </c>
      <c r="D5981" t="s">
        <v>15252</v>
      </c>
      <c r="E5981">
        <v>0</v>
      </c>
      <c r="J5981">
        <v>525.64971000000003</v>
      </c>
      <c r="K5981">
        <v>0</v>
      </c>
      <c r="L5981">
        <v>0</v>
      </c>
      <c r="M5981">
        <v>0</v>
      </c>
      <c r="N5981">
        <v>0</v>
      </c>
      <c r="P5981">
        <v>0</v>
      </c>
      <c r="Q5981">
        <v>0</v>
      </c>
      <c r="R5981">
        <v>0</v>
      </c>
      <c r="S5981" t="s">
        <v>296</v>
      </c>
      <c r="T5981">
        <v>0</v>
      </c>
      <c r="Y5981">
        <v>0</v>
      </c>
      <c r="AB5981">
        <v>0</v>
      </c>
      <c r="AC5981">
        <v>0</v>
      </c>
      <c r="AD5981">
        <v>0</v>
      </c>
      <c r="AE5981">
        <v>0</v>
      </c>
      <c r="AF5981">
        <v>0</v>
      </c>
      <c r="AG5981" t="s">
        <v>845</v>
      </c>
      <c r="AQ5981">
        <v>4</v>
      </c>
      <c r="AR5981">
        <f t="shared" si="93"/>
        <v>0</v>
      </c>
      <c r="AS5981">
        <v>1</v>
      </c>
      <c r="AT5981" t="s">
        <v>132</v>
      </c>
      <c r="AU5981">
        <v>41</v>
      </c>
    </row>
    <row r="5982" spans="1:47">
      <c r="A5982" t="s">
        <v>20521</v>
      </c>
      <c r="C5982">
        <v>310</v>
      </c>
      <c r="D5982" t="s">
        <v>20522</v>
      </c>
      <c r="E5982">
        <v>101</v>
      </c>
      <c r="F5982" t="s">
        <v>20523</v>
      </c>
      <c r="G5982" t="s">
        <v>1783</v>
      </c>
      <c r="H5982" t="s">
        <v>220</v>
      </c>
      <c r="I5982" t="s">
        <v>20524</v>
      </c>
      <c r="J5982">
        <v>0.12737999999999999</v>
      </c>
      <c r="K5982">
        <v>1</v>
      </c>
      <c r="L5982">
        <v>1</v>
      </c>
      <c r="M5982">
        <v>1</v>
      </c>
      <c r="N5982">
        <v>1</v>
      </c>
      <c r="O5982" t="s">
        <v>225</v>
      </c>
      <c r="P5982">
        <v>0</v>
      </c>
      <c r="Q5982">
        <v>1</v>
      </c>
      <c r="R5982">
        <v>2400</v>
      </c>
      <c r="S5982" t="s">
        <v>223</v>
      </c>
      <c r="T5982">
        <v>2400</v>
      </c>
      <c r="U5982" t="s">
        <v>20521</v>
      </c>
      <c r="V5982" t="s">
        <v>10030</v>
      </c>
      <c r="W5982" t="s">
        <v>225</v>
      </c>
      <c r="X5982" t="s">
        <v>225</v>
      </c>
      <c r="Y5982">
        <v>2400</v>
      </c>
      <c r="AB5982">
        <v>1</v>
      </c>
      <c r="AC5982">
        <v>1</v>
      </c>
      <c r="AD5982">
        <v>3</v>
      </c>
      <c r="AE5982">
        <v>1044</v>
      </c>
      <c r="AF5982">
        <v>1</v>
      </c>
      <c r="AQ5982">
        <v>2</v>
      </c>
      <c r="AR5982">
        <f t="shared" si="93"/>
        <v>4.6463999999999999</v>
      </c>
      <c r="AS5982">
        <v>1</v>
      </c>
      <c r="AT5982" t="s">
        <v>112</v>
      </c>
      <c r="AU5982">
        <v>20</v>
      </c>
    </row>
    <row r="5983" spans="1:47">
      <c r="A5983" t="s">
        <v>20525</v>
      </c>
      <c r="C5983">
        <v>310</v>
      </c>
      <c r="D5983" t="s">
        <v>20526</v>
      </c>
      <c r="E5983">
        <v>101</v>
      </c>
      <c r="F5983" t="s">
        <v>20527</v>
      </c>
      <c r="G5983" t="s">
        <v>1783</v>
      </c>
      <c r="H5983" t="s">
        <v>220</v>
      </c>
      <c r="I5983" t="s">
        <v>20528</v>
      </c>
      <c r="J5983">
        <v>5.7889999999999997E-2</v>
      </c>
      <c r="K5983">
        <v>1</v>
      </c>
      <c r="L5983">
        <v>1</v>
      </c>
      <c r="M5983">
        <v>1</v>
      </c>
      <c r="N5983">
        <v>1</v>
      </c>
      <c r="O5983" t="s">
        <v>225</v>
      </c>
      <c r="P5983">
        <v>0</v>
      </c>
      <c r="Q5983">
        <v>1</v>
      </c>
      <c r="R5983">
        <v>4300</v>
      </c>
      <c r="S5983" t="s">
        <v>223</v>
      </c>
      <c r="T5983">
        <v>4300</v>
      </c>
      <c r="U5983" t="s">
        <v>20525</v>
      </c>
      <c r="V5983" t="s">
        <v>224</v>
      </c>
      <c r="W5983" t="s">
        <v>225</v>
      </c>
      <c r="X5983" t="s">
        <v>225</v>
      </c>
      <c r="Y5983">
        <v>4300</v>
      </c>
      <c r="AB5983">
        <v>1</v>
      </c>
      <c r="AC5983">
        <v>1</v>
      </c>
      <c r="AD5983">
        <v>2</v>
      </c>
      <c r="AE5983">
        <v>768</v>
      </c>
      <c r="AF5983">
        <v>1</v>
      </c>
      <c r="AQ5983">
        <v>2</v>
      </c>
      <c r="AR5983">
        <f t="shared" si="93"/>
        <v>4.6463999999999999</v>
      </c>
      <c r="AS5983">
        <v>1</v>
      </c>
      <c r="AT5983" t="s">
        <v>112</v>
      </c>
      <c r="AU5983">
        <v>20</v>
      </c>
    </row>
    <row r="5984" spans="1:47">
      <c r="A5984" t="s">
        <v>20529</v>
      </c>
      <c r="B5984" t="s">
        <v>293</v>
      </c>
      <c r="C5984">
        <v>310</v>
      </c>
      <c r="D5984" t="s">
        <v>20380</v>
      </c>
      <c r="E5984">
        <v>710</v>
      </c>
      <c r="F5984" t="s">
        <v>14663</v>
      </c>
      <c r="G5984" t="s">
        <v>324</v>
      </c>
      <c r="H5984" t="s">
        <v>20381</v>
      </c>
      <c r="J5984">
        <v>1.4491400000000001</v>
      </c>
      <c r="K5984">
        <v>0</v>
      </c>
      <c r="L5984">
        <v>1</v>
      </c>
      <c r="M5984">
        <v>0</v>
      </c>
      <c r="N5984">
        <v>1</v>
      </c>
      <c r="P5984">
        <v>0</v>
      </c>
      <c r="Q5984">
        <v>0</v>
      </c>
      <c r="R5984">
        <v>0</v>
      </c>
      <c r="S5984" t="s">
        <v>296</v>
      </c>
      <c r="T5984">
        <v>0</v>
      </c>
      <c r="X5984" t="s">
        <v>225</v>
      </c>
      <c r="Y5984">
        <v>0</v>
      </c>
      <c r="AB5984">
        <v>0</v>
      </c>
      <c r="AC5984">
        <v>1</v>
      </c>
      <c r="AD5984">
        <v>0</v>
      </c>
      <c r="AE5984">
        <v>0</v>
      </c>
      <c r="AF5984">
        <v>0</v>
      </c>
      <c r="AG5984" t="s">
        <v>20382</v>
      </c>
      <c r="AQ5984">
        <v>1</v>
      </c>
      <c r="AR5984">
        <f t="shared" si="93"/>
        <v>0</v>
      </c>
      <c r="AS5984">
        <v>1</v>
      </c>
      <c r="AT5984" t="s">
        <v>130</v>
      </c>
      <c r="AU5984">
        <v>39</v>
      </c>
    </row>
    <row r="5985" spans="1:47">
      <c r="A5985" t="s">
        <v>20530</v>
      </c>
      <c r="C5985">
        <v>310</v>
      </c>
      <c r="D5985" t="s">
        <v>20531</v>
      </c>
      <c r="E5985">
        <v>132</v>
      </c>
      <c r="F5985" t="s">
        <v>20532</v>
      </c>
      <c r="G5985" t="s">
        <v>324</v>
      </c>
      <c r="H5985" t="s">
        <v>260</v>
      </c>
      <c r="I5985" t="s">
        <v>20534</v>
      </c>
      <c r="J5985">
        <v>1.04965</v>
      </c>
      <c r="K5985">
        <v>0</v>
      </c>
      <c r="L5985">
        <v>0</v>
      </c>
      <c r="M5985">
        <v>0</v>
      </c>
      <c r="N5985">
        <v>0</v>
      </c>
      <c r="P5985">
        <v>0</v>
      </c>
      <c r="Q5985">
        <v>0</v>
      </c>
      <c r="R5985">
        <v>0</v>
      </c>
      <c r="S5985" t="s">
        <v>243</v>
      </c>
      <c r="T5985">
        <v>0</v>
      </c>
      <c r="U5985" t="s">
        <v>20530</v>
      </c>
      <c r="Y5985">
        <v>0</v>
      </c>
      <c r="AB5985">
        <v>0</v>
      </c>
      <c r="AC5985">
        <v>0</v>
      </c>
      <c r="AD5985">
        <v>0</v>
      </c>
      <c r="AE5985">
        <v>0</v>
      </c>
      <c r="AF5985">
        <v>0</v>
      </c>
      <c r="AQ5985">
        <v>4</v>
      </c>
      <c r="AR5985">
        <f t="shared" si="93"/>
        <v>0</v>
      </c>
      <c r="AS5985">
        <v>1</v>
      </c>
      <c r="AT5985" t="s">
        <v>126</v>
      </c>
      <c r="AU5985">
        <v>34</v>
      </c>
    </row>
    <row r="5986" spans="1:47">
      <c r="A5986" t="s">
        <v>20535</v>
      </c>
      <c r="C5986">
        <v>310</v>
      </c>
      <c r="D5986" t="s">
        <v>20536</v>
      </c>
      <c r="E5986">
        <v>101</v>
      </c>
      <c r="F5986" t="s">
        <v>20537</v>
      </c>
      <c r="G5986" t="s">
        <v>1783</v>
      </c>
      <c r="H5986" t="s">
        <v>220</v>
      </c>
      <c r="I5986" t="s">
        <v>20538</v>
      </c>
      <c r="J5986">
        <v>0.35350999999999999</v>
      </c>
      <c r="K5986">
        <v>1</v>
      </c>
      <c r="L5986">
        <v>1</v>
      </c>
      <c r="M5986">
        <v>1</v>
      </c>
      <c r="N5986">
        <v>1</v>
      </c>
      <c r="O5986" t="s">
        <v>225</v>
      </c>
      <c r="P5986">
        <v>0</v>
      </c>
      <c r="Q5986">
        <v>1</v>
      </c>
      <c r="R5986">
        <v>500</v>
      </c>
      <c r="S5986" t="s">
        <v>223</v>
      </c>
      <c r="T5986">
        <v>500</v>
      </c>
      <c r="U5986" t="s">
        <v>20535</v>
      </c>
      <c r="V5986" t="s">
        <v>1927</v>
      </c>
      <c r="X5986" t="s">
        <v>225</v>
      </c>
      <c r="Y5986">
        <v>500</v>
      </c>
      <c r="AB5986">
        <v>1</v>
      </c>
      <c r="AC5986">
        <v>1</v>
      </c>
      <c r="AD5986">
        <v>3</v>
      </c>
      <c r="AE5986">
        <v>1586</v>
      </c>
      <c r="AF5986">
        <v>1.75</v>
      </c>
      <c r="AQ5986">
        <v>2</v>
      </c>
      <c r="AR5986">
        <f t="shared" si="93"/>
        <v>4.6463999999999999</v>
      </c>
      <c r="AS5986">
        <v>1</v>
      </c>
      <c r="AT5986" t="s">
        <v>112</v>
      </c>
      <c r="AU5986">
        <v>20</v>
      </c>
    </row>
    <row r="5987" spans="1:47">
      <c r="A5987" t="s">
        <v>20539</v>
      </c>
      <c r="C5987">
        <v>310</v>
      </c>
      <c r="D5987" t="s">
        <v>20540</v>
      </c>
      <c r="E5987">
        <v>132</v>
      </c>
      <c r="F5987" t="s">
        <v>20505</v>
      </c>
      <c r="G5987" t="s">
        <v>324</v>
      </c>
      <c r="H5987" t="s">
        <v>260</v>
      </c>
      <c r="I5987" t="s">
        <v>20541</v>
      </c>
      <c r="J5987">
        <v>0.35813</v>
      </c>
      <c r="K5987">
        <v>0</v>
      </c>
      <c r="L5987">
        <v>0</v>
      </c>
      <c r="M5987">
        <v>0</v>
      </c>
      <c r="N5987">
        <v>0</v>
      </c>
      <c r="P5987">
        <v>0</v>
      </c>
      <c r="Q5987">
        <v>0</v>
      </c>
      <c r="R5987">
        <v>0</v>
      </c>
      <c r="S5987" t="s">
        <v>223</v>
      </c>
      <c r="T5987">
        <v>0</v>
      </c>
      <c r="U5987" t="s">
        <v>20539</v>
      </c>
      <c r="Y5987">
        <v>0</v>
      </c>
      <c r="AB5987">
        <v>0</v>
      </c>
      <c r="AC5987">
        <v>0</v>
      </c>
      <c r="AD5987">
        <v>0</v>
      </c>
      <c r="AE5987">
        <v>0</v>
      </c>
      <c r="AF5987">
        <v>0</v>
      </c>
      <c r="AQ5987">
        <v>1</v>
      </c>
      <c r="AR5987">
        <f t="shared" si="93"/>
        <v>0</v>
      </c>
      <c r="AS5987">
        <v>1</v>
      </c>
      <c r="AT5987" t="s">
        <v>127</v>
      </c>
      <c r="AU5987">
        <v>35</v>
      </c>
    </row>
    <row r="5988" spans="1:47">
      <c r="A5988" t="s">
        <v>20542</v>
      </c>
      <c r="C5988">
        <v>310</v>
      </c>
      <c r="D5988" t="s">
        <v>20340</v>
      </c>
      <c r="E5988">
        <v>132</v>
      </c>
      <c r="F5988" t="s">
        <v>20543</v>
      </c>
      <c r="G5988" t="s">
        <v>11287</v>
      </c>
      <c r="H5988" t="s">
        <v>260</v>
      </c>
      <c r="I5988" t="s">
        <v>20544</v>
      </c>
      <c r="J5988">
        <v>0.38623000000000002</v>
      </c>
      <c r="K5988">
        <v>0</v>
      </c>
      <c r="L5988">
        <v>0</v>
      </c>
      <c r="M5988">
        <v>0</v>
      </c>
      <c r="N5988">
        <v>0</v>
      </c>
      <c r="P5988">
        <v>0</v>
      </c>
      <c r="Q5988">
        <v>0</v>
      </c>
      <c r="R5988">
        <v>0</v>
      </c>
      <c r="S5988" t="s">
        <v>223</v>
      </c>
      <c r="T5988">
        <v>0</v>
      </c>
      <c r="U5988" t="s">
        <v>20542</v>
      </c>
      <c r="Y5988">
        <v>0</v>
      </c>
      <c r="AB5988">
        <v>0</v>
      </c>
      <c r="AC5988">
        <v>0</v>
      </c>
      <c r="AD5988">
        <v>0</v>
      </c>
      <c r="AE5988">
        <v>0</v>
      </c>
      <c r="AF5988">
        <v>0</v>
      </c>
      <c r="AQ5988">
        <v>1</v>
      </c>
      <c r="AR5988">
        <f t="shared" si="93"/>
        <v>0</v>
      </c>
      <c r="AS5988">
        <v>1</v>
      </c>
      <c r="AT5988" t="s">
        <v>134</v>
      </c>
      <c r="AU5988">
        <v>43</v>
      </c>
    </row>
    <row r="5989" spans="1:47">
      <c r="A5989" t="s">
        <v>20545</v>
      </c>
      <c r="B5989" t="s">
        <v>293</v>
      </c>
      <c r="C5989">
        <v>310</v>
      </c>
      <c r="D5989" t="s">
        <v>20380</v>
      </c>
      <c r="E5989">
        <v>710</v>
      </c>
      <c r="F5989" t="s">
        <v>14663</v>
      </c>
      <c r="G5989" t="s">
        <v>324</v>
      </c>
      <c r="H5989" t="s">
        <v>20381</v>
      </c>
      <c r="J5989">
        <v>1.3736299999999999</v>
      </c>
      <c r="K5989">
        <v>0</v>
      </c>
      <c r="L5989">
        <v>1</v>
      </c>
      <c r="M5989">
        <v>0</v>
      </c>
      <c r="N5989">
        <v>1</v>
      </c>
      <c r="P5989">
        <v>0</v>
      </c>
      <c r="Q5989">
        <v>0</v>
      </c>
      <c r="R5989">
        <v>0</v>
      </c>
      <c r="S5989" t="s">
        <v>296</v>
      </c>
      <c r="T5989">
        <v>0</v>
      </c>
      <c r="X5989" t="s">
        <v>225</v>
      </c>
      <c r="Y5989">
        <v>0</v>
      </c>
      <c r="AB5989">
        <v>0</v>
      </c>
      <c r="AC5989">
        <v>1</v>
      </c>
      <c r="AD5989">
        <v>0</v>
      </c>
      <c r="AE5989">
        <v>0</v>
      </c>
      <c r="AF5989">
        <v>0</v>
      </c>
      <c r="AG5989" t="s">
        <v>20382</v>
      </c>
      <c r="AQ5989">
        <v>1</v>
      </c>
      <c r="AR5989">
        <f t="shared" si="93"/>
        <v>0</v>
      </c>
      <c r="AS5989">
        <v>1</v>
      </c>
      <c r="AT5989" t="s">
        <v>130</v>
      </c>
      <c r="AU5989">
        <v>39</v>
      </c>
    </row>
    <row r="5990" spans="1:47">
      <c r="A5990" t="s">
        <v>20546</v>
      </c>
      <c r="B5990" t="s">
        <v>293</v>
      </c>
      <c r="C5990">
        <v>310</v>
      </c>
      <c r="D5990" t="s">
        <v>20380</v>
      </c>
      <c r="E5990">
        <v>710</v>
      </c>
      <c r="F5990" t="s">
        <v>14663</v>
      </c>
      <c r="G5990" t="s">
        <v>324</v>
      </c>
      <c r="H5990" t="s">
        <v>20381</v>
      </c>
      <c r="J5990">
        <v>1.39561</v>
      </c>
      <c r="K5990">
        <v>0</v>
      </c>
      <c r="L5990">
        <v>0</v>
      </c>
      <c r="M5990">
        <v>0</v>
      </c>
      <c r="N5990">
        <v>0</v>
      </c>
      <c r="P5990">
        <v>0</v>
      </c>
      <c r="Q5990">
        <v>0</v>
      </c>
      <c r="R5990">
        <v>0</v>
      </c>
      <c r="S5990" t="s">
        <v>296</v>
      </c>
      <c r="T5990">
        <v>0</v>
      </c>
      <c r="Y5990">
        <v>0</v>
      </c>
      <c r="AB5990">
        <v>0</v>
      </c>
      <c r="AC5990">
        <v>0</v>
      </c>
      <c r="AD5990">
        <v>0</v>
      </c>
      <c r="AE5990">
        <v>0</v>
      </c>
      <c r="AF5990">
        <v>0</v>
      </c>
      <c r="AG5990" t="s">
        <v>20382</v>
      </c>
      <c r="AQ5990">
        <v>1</v>
      </c>
      <c r="AR5990">
        <f t="shared" si="93"/>
        <v>0</v>
      </c>
      <c r="AS5990">
        <v>1</v>
      </c>
      <c r="AT5990" t="s">
        <v>130</v>
      </c>
      <c r="AU5990">
        <v>39</v>
      </c>
    </row>
    <row r="5991" spans="1:47">
      <c r="A5991" t="s">
        <v>20547</v>
      </c>
      <c r="C5991">
        <v>310</v>
      </c>
      <c r="D5991" t="s">
        <v>17184</v>
      </c>
      <c r="E5991">
        <v>130</v>
      </c>
      <c r="F5991" t="s">
        <v>20548</v>
      </c>
      <c r="G5991" t="s">
        <v>324</v>
      </c>
      <c r="H5991" t="s">
        <v>2642</v>
      </c>
      <c r="I5991" t="s">
        <v>20550</v>
      </c>
      <c r="J5991">
        <v>1.1937</v>
      </c>
      <c r="K5991">
        <v>0</v>
      </c>
      <c r="L5991">
        <v>0</v>
      </c>
      <c r="M5991">
        <v>0</v>
      </c>
      <c r="N5991">
        <v>0</v>
      </c>
      <c r="P5991">
        <v>0</v>
      </c>
      <c r="Q5991">
        <v>0</v>
      </c>
      <c r="R5991">
        <v>0</v>
      </c>
      <c r="S5991" t="s">
        <v>223</v>
      </c>
      <c r="T5991">
        <v>0</v>
      </c>
      <c r="U5991" t="s">
        <v>20547</v>
      </c>
      <c r="Y5991">
        <v>0</v>
      </c>
      <c r="AB5991">
        <v>0</v>
      </c>
      <c r="AC5991">
        <v>0</v>
      </c>
      <c r="AD5991">
        <v>0</v>
      </c>
      <c r="AE5991">
        <v>0</v>
      </c>
      <c r="AF5991">
        <v>0</v>
      </c>
      <c r="AQ5991">
        <v>1</v>
      </c>
      <c r="AR5991">
        <f t="shared" si="93"/>
        <v>0</v>
      </c>
      <c r="AS5991">
        <v>1</v>
      </c>
      <c r="AT5991" t="s">
        <v>127</v>
      </c>
      <c r="AU5991">
        <v>35</v>
      </c>
    </row>
    <row r="5992" spans="1:47">
      <c r="A5992" t="s">
        <v>20551</v>
      </c>
      <c r="C5992">
        <v>310</v>
      </c>
      <c r="D5992" t="s">
        <v>20552</v>
      </c>
      <c r="E5992">
        <v>101</v>
      </c>
      <c r="F5992" t="s">
        <v>20553</v>
      </c>
      <c r="G5992" t="s">
        <v>1783</v>
      </c>
      <c r="H5992" t="s">
        <v>220</v>
      </c>
      <c r="I5992" t="s">
        <v>20554</v>
      </c>
      <c r="J5992">
        <v>0.30970999999999999</v>
      </c>
      <c r="K5992">
        <v>1</v>
      </c>
      <c r="L5992">
        <v>1</v>
      </c>
      <c r="M5992">
        <v>1</v>
      </c>
      <c r="N5992">
        <v>1</v>
      </c>
      <c r="O5992" t="s">
        <v>225</v>
      </c>
      <c r="P5992">
        <v>0</v>
      </c>
      <c r="Q5992">
        <v>1</v>
      </c>
      <c r="R5992">
        <v>3800</v>
      </c>
      <c r="S5992" t="s">
        <v>223</v>
      </c>
      <c r="T5992">
        <v>3800</v>
      </c>
      <c r="U5992" t="s">
        <v>20551</v>
      </c>
      <c r="V5992" t="s">
        <v>224</v>
      </c>
      <c r="W5992" t="s">
        <v>225</v>
      </c>
      <c r="X5992" t="s">
        <v>225</v>
      </c>
      <c r="Y5992">
        <v>3800</v>
      </c>
      <c r="AB5992">
        <v>1</v>
      </c>
      <c r="AC5992">
        <v>1</v>
      </c>
      <c r="AD5992">
        <v>3</v>
      </c>
      <c r="AE5992">
        <v>988</v>
      </c>
      <c r="AF5992">
        <v>1</v>
      </c>
      <c r="AQ5992">
        <v>1</v>
      </c>
      <c r="AR5992">
        <f t="shared" si="93"/>
        <v>4.6463999999999999</v>
      </c>
      <c r="AS5992">
        <v>1</v>
      </c>
      <c r="AT5992" t="s">
        <v>112</v>
      </c>
      <c r="AU5992">
        <v>20</v>
      </c>
    </row>
    <row r="5993" spans="1:47">
      <c r="A5993" t="s">
        <v>20555</v>
      </c>
      <c r="C5993">
        <v>310</v>
      </c>
      <c r="D5993" t="s">
        <v>20556</v>
      </c>
      <c r="E5993">
        <v>101</v>
      </c>
      <c r="F5993" t="s">
        <v>20557</v>
      </c>
      <c r="G5993" t="s">
        <v>1783</v>
      </c>
      <c r="H5993" t="s">
        <v>220</v>
      </c>
      <c r="I5993" t="s">
        <v>20558</v>
      </c>
      <c r="J5993">
        <v>0.48181000000000002</v>
      </c>
      <c r="K5993">
        <v>1</v>
      </c>
      <c r="L5993">
        <v>1</v>
      </c>
      <c r="M5993">
        <v>1</v>
      </c>
      <c r="N5993">
        <v>1</v>
      </c>
      <c r="O5993" t="s">
        <v>225</v>
      </c>
      <c r="P5993">
        <v>0</v>
      </c>
      <c r="Q5993">
        <v>0</v>
      </c>
      <c r="R5993">
        <v>0</v>
      </c>
      <c r="S5993" t="s">
        <v>223</v>
      </c>
      <c r="T5993">
        <v>0</v>
      </c>
      <c r="U5993" t="s">
        <v>20555</v>
      </c>
      <c r="V5993" t="s">
        <v>224</v>
      </c>
      <c r="W5993" t="s">
        <v>225</v>
      </c>
      <c r="X5993" t="s">
        <v>225</v>
      </c>
      <c r="Y5993">
        <v>0</v>
      </c>
      <c r="AB5993">
        <v>1</v>
      </c>
      <c r="AC5993">
        <v>1</v>
      </c>
      <c r="AD5993">
        <v>4</v>
      </c>
      <c r="AE5993">
        <v>2381</v>
      </c>
      <c r="AF5993">
        <v>1.75</v>
      </c>
      <c r="AQ5993">
        <v>1</v>
      </c>
      <c r="AR5993">
        <f t="shared" si="93"/>
        <v>9.68</v>
      </c>
      <c r="AS5993">
        <v>1</v>
      </c>
      <c r="AT5993" t="s">
        <v>127</v>
      </c>
      <c r="AU5993">
        <v>35</v>
      </c>
    </row>
    <row r="5994" spans="1:47">
      <c r="A5994" t="s">
        <v>20559</v>
      </c>
      <c r="C5994">
        <v>310</v>
      </c>
      <c r="D5994" t="s">
        <v>20560</v>
      </c>
      <c r="E5994">
        <v>101</v>
      </c>
      <c r="F5994" t="s">
        <v>20561</v>
      </c>
      <c r="G5994" t="s">
        <v>1783</v>
      </c>
      <c r="H5994" t="s">
        <v>220</v>
      </c>
      <c r="I5994" t="s">
        <v>20562</v>
      </c>
      <c r="J5994">
        <v>3.5159999999999997E-2</v>
      </c>
      <c r="K5994">
        <v>1</v>
      </c>
      <c r="L5994">
        <v>1</v>
      </c>
      <c r="M5994">
        <v>1</v>
      </c>
      <c r="N5994">
        <v>1</v>
      </c>
      <c r="O5994" t="s">
        <v>225</v>
      </c>
      <c r="P5994">
        <v>0</v>
      </c>
      <c r="Q5994">
        <v>1</v>
      </c>
      <c r="R5994">
        <v>16200</v>
      </c>
      <c r="S5994" t="s">
        <v>223</v>
      </c>
      <c r="T5994">
        <v>16200</v>
      </c>
      <c r="U5994" t="s">
        <v>20559</v>
      </c>
      <c r="V5994" t="s">
        <v>224</v>
      </c>
      <c r="W5994" t="s">
        <v>225</v>
      </c>
      <c r="X5994" t="s">
        <v>225</v>
      </c>
      <c r="Y5994">
        <v>16200</v>
      </c>
      <c r="AB5994">
        <v>1</v>
      </c>
      <c r="AC5994">
        <v>1</v>
      </c>
      <c r="AD5994">
        <v>4</v>
      </c>
      <c r="AE5994">
        <v>1208</v>
      </c>
      <c r="AF5994">
        <v>1</v>
      </c>
      <c r="AQ5994">
        <v>1</v>
      </c>
      <c r="AR5994">
        <f t="shared" si="93"/>
        <v>4.6463999999999999</v>
      </c>
      <c r="AS5994">
        <v>1</v>
      </c>
      <c r="AT5994" t="s">
        <v>112</v>
      </c>
      <c r="AU5994">
        <v>20</v>
      </c>
    </row>
    <row r="5995" spans="1:47">
      <c r="A5995" t="s">
        <v>20563</v>
      </c>
      <c r="C5995">
        <v>310</v>
      </c>
      <c r="D5995" t="s">
        <v>20564</v>
      </c>
      <c r="E5995">
        <v>101</v>
      </c>
      <c r="F5995" t="s">
        <v>20565</v>
      </c>
      <c r="G5995" t="s">
        <v>1783</v>
      </c>
      <c r="H5995" t="s">
        <v>220</v>
      </c>
      <c r="I5995" t="s">
        <v>20566</v>
      </c>
      <c r="J5995">
        <v>0.13244</v>
      </c>
      <c r="K5995">
        <v>1</v>
      </c>
      <c r="L5995">
        <v>1</v>
      </c>
      <c r="M5995">
        <v>1</v>
      </c>
      <c r="N5995">
        <v>1</v>
      </c>
      <c r="O5995" t="s">
        <v>225</v>
      </c>
      <c r="P5995">
        <v>0</v>
      </c>
      <c r="Q5995">
        <v>1</v>
      </c>
      <c r="R5995">
        <v>5700</v>
      </c>
      <c r="S5995" t="s">
        <v>223</v>
      </c>
      <c r="T5995">
        <v>5700</v>
      </c>
      <c r="U5995" t="s">
        <v>20563</v>
      </c>
      <c r="V5995" t="s">
        <v>10030</v>
      </c>
      <c r="W5995" t="s">
        <v>225</v>
      </c>
      <c r="X5995" t="s">
        <v>225</v>
      </c>
      <c r="Y5995">
        <v>5700</v>
      </c>
      <c r="AB5995">
        <v>1</v>
      </c>
      <c r="AC5995">
        <v>1</v>
      </c>
      <c r="AD5995">
        <v>3</v>
      </c>
      <c r="AE5995">
        <v>928</v>
      </c>
      <c r="AF5995">
        <v>1</v>
      </c>
      <c r="AQ5995">
        <v>2</v>
      </c>
      <c r="AR5995">
        <f t="shared" si="93"/>
        <v>4.6463999999999999</v>
      </c>
      <c r="AS5995">
        <v>1</v>
      </c>
      <c r="AT5995" t="s">
        <v>112</v>
      </c>
      <c r="AU5995">
        <v>20</v>
      </c>
    </row>
    <row r="5996" spans="1:47">
      <c r="A5996" t="s">
        <v>20567</v>
      </c>
      <c r="C5996">
        <v>310</v>
      </c>
      <c r="D5996" t="s">
        <v>20568</v>
      </c>
      <c r="E5996">
        <v>101</v>
      </c>
      <c r="F5996" t="s">
        <v>20569</v>
      </c>
      <c r="G5996" t="s">
        <v>1783</v>
      </c>
      <c r="H5996" t="s">
        <v>220</v>
      </c>
      <c r="I5996" t="s">
        <v>20570</v>
      </c>
      <c r="J5996">
        <v>0.17746000000000001</v>
      </c>
      <c r="K5996">
        <v>1</v>
      </c>
      <c r="L5996">
        <v>1</v>
      </c>
      <c r="M5996">
        <v>1</v>
      </c>
      <c r="N5996">
        <v>1</v>
      </c>
      <c r="O5996" t="s">
        <v>225</v>
      </c>
      <c r="P5996">
        <v>0</v>
      </c>
      <c r="Q5996">
        <v>0</v>
      </c>
      <c r="R5996">
        <v>0</v>
      </c>
      <c r="S5996" t="s">
        <v>223</v>
      </c>
      <c r="T5996">
        <v>0</v>
      </c>
      <c r="U5996" t="s">
        <v>20567</v>
      </c>
      <c r="X5996" t="s">
        <v>225</v>
      </c>
      <c r="Y5996">
        <v>7100</v>
      </c>
      <c r="AB5996">
        <v>1</v>
      </c>
      <c r="AC5996">
        <v>1</v>
      </c>
      <c r="AD5996">
        <v>4</v>
      </c>
      <c r="AE5996">
        <v>1387</v>
      </c>
      <c r="AF5996">
        <v>1.75</v>
      </c>
      <c r="AQ5996">
        <v>1</v>
      </c>
      <c r="AR5996">
        <f t="shared" si="93"/>
        <v>4.6463999999999999</v>
      </c>
      <c r="AS5996">
        <v>1</v>
      </c>
      <c r="AT5996" t="s">
        <v>112</v>
      </c>
      <c r="AU5996">
        <v>20</v>
      </c>
    </row>
    <row r="5997" spans="1:47">
      <c r="A5997" t="s">
        <v>20571</v>
      </c>
      <c r="C5997">
        <v>310</v>
      </c>
      <c r="D5997" t="s">
        <v>20572</v>
      </c>
      <c r="E5997">
        <v>101</v>
      </c>
      <c r="F5997" t="s">
        <v>20573</v>
      </c>
      <c r="G5997" t="s">
        <v>1783</v>
      </c>
      <c r="H5997" t="s">
        <v>220</v>
      </c>
      <c r="I5997" t="s">
        <v>20574</v>
      </c>
      <c r="J5997">
        <v>3.1660000000000001E-2</v>
      </c>
      <c r="K5997">
        <v>1</v>
      </c>
      <c r="L5997">
        <v>1</v>
      </c>
      <c r="M5997">
        <v>1</v>
      </c>
      <c r="N5997">
        <v>1</v>
      </c>
      <c r="O5997" t="s">
        <v>225</v>
      </c>
      <c r="P5997">
        <v>0</v>
      </c>
      <c r="Q5997">
        <v>1</v>
      </c>
      <c r="R5997">
        <v>6700</v>
      </c>
      <c r="S5997" t="s">
        <v>243</v>
      </c>
      <c r="T5997">
        <v>6700</v>
      </c>
      <c r="U5997" t="s">
        <v>20571</v>
      </c>
      <c r="V5997" t="s">
        <v>10030</v>
      </c>
      <c r="W5997" t="s">
        <v>225</v>
      </c>
      <c r="X5997" t="s">
        <v>225</v>
      </c>
      <c r="Y5997">
        <v>6700</v>
      </c>
      <c r="AB5997">
        <v>1</v>
      </c>
      <c r="AC5997">
        <v>1</v>
      </c>
      <c r="AD5997">
        <v>2</v>
      </c>
      <c r="AE5997">
        <v>680</v>
      </c>
      <c r="AF5997">
        <v>1</v>
      </c>
      <c r="AQ5997">
        <v>1</v>
      </c>
      <c r="AR5997">
        <f t="shared" si="93"/>
        <v>4.6463999999999999</v>
      </c>
      <c r="AS5997">
        <v>1</v>
      </c>
      <c r="AT5997" t="s">
        <v>112</v>
      </c>
      <c r="AU5997">
        <v>20</v>
      </c>
    </row>
    <row r="5998" spans="1:47">
      <c r="A5998" t="s">
        <v>20575</v>
      </c>
      <c r="C5998">
        <v>310</v>
      </c>
      <c r="D5998" t="s">
        <v>20576</v>
      </c>
      <c r="E5998">
        <v>101</v>
      </c>
      <c r="F5998" t="s">
        <v>20577</v>
      </c>
      <c r="G5998" t="s">
        <v>324</v>
      </c>
      <c r="H5998" t="s">
        <v>220</v>
      </c>
      <c r="I5998" t="s">
        <v>20578</v>
      </c>
      <c r="J5998">
        <v>0.27944999999999998</v>
      </c>
      <c r="K5998">
        <v>1</v>
      </c>
      <c r="L5998">
        <v>1</v>
      </c>
      <c r="M5998">
        <v>1</v>
      </c>
      <c r="N5998">
        <v>1</v>
      </c>
      <c r="O5998" t="s">
        <v>225</v>
      </c>
      <c r="P5998">
        <v>0</v>
      </c>
      <c r="Q5998">
        <v>0</v>
      </c>
      <c r="R5998">
        <v>0</v>
      </c>
      <c r="S5998" t="s">
        <v>223</v>
      </c>
      <c r="T5998">
        <v>0</v>
      </c>
      <c r="U5998" t="s">
        <v>20575</v>
      </c>
      <c r="V5998" t="s">
        <v>224</v>
      </c>
      <c r="W5998" t="s">
        <v>225</v>
      </c>
      <c r="X5998" t="s">
        <v>225</v>
      </c>
      <c r="Y5998">
        <v>0</v>
      </c>
      <c r="AB5998">
        <v>1</v>
      </c>
      <c r="AC5998">
        <v>1</v>
      </c>
      <c r="AD5998">
        <v>3</v>
      </c>
      <c r="AE5998">
        <v>1579</v>
      </c>
      <c r="AF5998">
        <v>1.75</v>
      </c>
      <c r="AQ5998">
        <v>1</v>
      </c>
      <c r="AR5998">
        <f t="shared" si="93"/>
        <v>9.68</v>
      </c>
      <c r="AS5998">
        <v>1</v>
      </c>
      <c r="AT5998" t="s">
        <v>127</v>
      </c>
      <c r="AU5998">
        <v>35</v>
      </c>
    </row>
    <row r="5999" spans="1:47">
      <c r="A5999" t="s">
        <v>20579</v>
      </c>
      <c r="C5999">
        <v>310</v>
      </c>
      <c r="D5999" t="s">
        <v>20580</v>
      </c>
      <c r="E5999">
        <v>101</v>
      </c>
      <c r="F5999" t="s">
        <v>20581</v>
      </c>
      <c r="G5999" t="s">
        <v>1783</v>
      </c>
      <c r="H5999" t="s">
        <v>220</v>
      </c>
      <c r="I5999" t="s">
        <v>20582</v>
      </c>
      <c r="J5999">
        <v>0.16833000000000001</v>
      </c>
      <c r="K5999">
        <v>1</v>
      </c>
      <c r="L5999">
        <v>1</v>
      </c>
      <c r="M5999">
        <v>1</v>
      </c>
      <c r="N5999">
        <v>1</v>
      </c>
      <c r="O5999" t="s">
        <v>225</v>
      </c>
      <c r="P5999">
        <v>0</v>
      </c>
      <c r="Q5999">
        <v>1</v>
      </c>
      <c r="R5999">
        <v>2400</v>
      </c>
      <c r="S5999" t="s">
        <v>223</v>
      </c>
      <c r="T5999">
        <v>2400</v>
      </c>
      <c r="U5999" t="s">
        <v>20579</v>
      </c>
      <c r="V5999" t="s">
        <v>224</v>
      </c>
      <c r="W5999" t="s">
        <v>225</v>
      </c>
      <c r="X5999" t="s">
        <v>225</v>
      </c>
      <c r="Y5999">
        <v>2400</v>
      </c>
      <c r="AB5999">
        <v>1</v>
      </c>
      <c r="AC5999">
        <v>1</v>
      </c>
      <c r="AD5999">
        <v>3</v>
      </c>
      <c r="AE5999">
        <v>768</v>
      </c>
      <c r="AF5999">
        <v>1</v>
      </c>
      <c r="AQ5999">
        <v>1</v>
      </c>
      <c r="AR5999">
        <f t="shared" si="93"/>
        <v>4.6463999999999999</v>
      </c>
      <c r="AS5999">
        <v>1</v>
      </c>
      <c r="AT5999" t="s">
        <v>112</v>
      </c>
      <c r="AU5999">
        <v>20</v>
      </c>
    </row>
    <row r="6000" spans="1:47">
      <c r="A6000" t="s">
        <v>20583</v>
      </c>
      <c r="C6000">
        <v>310</v>
      </c>
      <c r="D6000" t="s">
        <v>20584</v>
      </c>
      <c r="E6000">
        <v>101</v>
      </c>
      <c r="F6000" t="s">
        <v>20585</v>
      </c>
      <c r="G6000" t="s">
        <v>1783</v>
      </c>
      <c r="H6000" t="s">
        <v>220</v>
      </c>
      <c r="I6000" t="s">
        <v>20586</v>
      </c>
      <c r="J6000">
        <v>0.12948999999999999</v>
      </c>
      <c r="K6000">
        <v>1</v>
      </c>
      <c r="L6000">
        <v>1</v>
      </c>
      <c r="M6000">
        <v>1</v>
      </c>
      <c r="N6000">
        <v>1</v>
      </c>
      <c r="O6000" t="s">
        <v>225</v>
      </c>
      <c r="P6000">
        <v>0</v>
      </c>
      <c r="Q6000">
        <v>1</v>
      </c>
      <c r="R6000">
        <v>100</v>
      </c>
      <c r="S6000" t="s">
        <v>223</v>
      </c>
      <c r="T6000">
        <v>100</v>
      </c>
      <c r="U6000" t="s">
        <v>20583</v>
      </c>
      <c r="V6000" t="s">
        <v>10030</v>
      </c>
      <c r="W6000" t="s">
        <v>225</v>
      </c>
      <c r="X6000" t="s">
        <v>225</v>
      </c>
      <c r="Y6000">
        <v>100</v>
      </c>
      <c r="AB6000">
        <v>1</v>
      </c>
      <c r="AC6000">
        <v>1</v>
      </c>
      <c r="AD6000">
        <v>3</v>
      </c>
      <c r="AE6000">
        <v>672</v>
      </c>
      <c r="AF6000">
        <v>1</v>
      </c>
      <c r="AQ6000">
        <v>2</v>
      </c>
      <c r="AR6000">
        <f t="shared" si="93"/>
        <v>4.6463999999999999</v>
      </c>
      <c r="AS6000">
        <v>1</v>
      </c>
      <c r="AT6000" t="s">
        <v>112</v>
      </c>
      <c r="AU6000">
        <v>20</v>
      </c>
    </row>
    <row r="6001" spans="1:47">
      <c r="A6001" t="s">
        <v>20587</v>
      </c>
      <c r="B6001" t="s">
        <v>293</v>
      </c>
      <c r="C6001">
        <v>310</v>
      </c>
      <c r="D6001" t="s">
        <v>20380</v>
      </c>
      <c r="E6001">
        <v>710</v>
      </c>
      <c r="F6001" t="s">
        <v>14663</v>
      </c>
      <c r="G6001" t="s">
        <v>324</v>
      </c>
      <c r="H6001" t="s">
        <v>20381</v>
      </c>
      <c r="J6001">
        <v>1.3727799999999999</v>
      </c>
      <c r="K6001">
        <v>0</v>
      </c>
      <c r="L6001">
        <v>1</v>
      </c>
      <c r="M6001">
        <v>0</v>
      </c>
      <c r="N6001">
        <v>1</v>
      </c>
      <c r="P6001">
        <v>0</v>
      </c>
      <c r="Q6001">
        <v>0</v>
      </c>
      <c r="R6001">
        <v>0</v>
      </c>
      <c r="S6001" t="s">
        <v>296</v>
      </c>
      <c r="T6001">
        <v>0</v>
      </c>
      <c r="X6001" t="s">
        <v>225</v>
      </c>
      <c r="Y6001">
        <v>0</v>
      </c>
      <c r="AB6001">
        <v>0</v>
      </c>
      <c r="AC6001">
        <v>1</v>
      </c>
      <c r="AD6001">
        <v>0</v>
      </c>
      <c r="AE6001">
        <v>0</v>
      </c>
      <c r="AF6001">
        <v>0</v>
      </c>
      <c r="AG6001" t="s">
        <v>20382</v>
      </c>
      <c r="AQ6001">
        <v>1</v>
      </c>
      <c r="AR6001">
        <f t="shared" si="93"/>
        <v>0</v>
      </c>
      <c r="AS6001">
        <v>1</v>
      </c>
      <c r="AT6001" t="s">
        <v>130</v>
      </c>
      <c r="AU6001">
        <v>39</v>
      </c>
    </row>
    <row r="6002" spans="1:47">
      <c r="A6002" t="s">
        <v>20559</v>
      </c>
      <c r="C6002">
        <v>310</v>
      </c>
      <c r="D6002" t="s">
        <v>20560</v>
      </c>
      <c r="E6002">
        <v>101</v>
      </c>
      <c r="F6002" t="s">
        <v>20561</v>
      </c>
      <c r="G6002" t="s">
        <v>1783</v>
      </c>
      <c r="H6002" t="s">
        <v>220</v>
      </c>
      <c r="I6002" t="s">
        <v>20562</v>
      </c>
      <c r="J6002">
        <v>0.14717</v>
      </c>
      <c r="K6002">
        <v>1</v>
      </c>
      <c r="L6002">
        <v>1</v>
      </c>
      <c r="M6002">
        <v>1</v>
      </c>
      <c r="N6002">
        <v>1</v>
      </c>
      <c r="O6002" t="s">
        <v>225</v>
      </c>
      <c r="P6002">
        <v>0</v>
      </c>
      <c r="Q6002">
        <v>1</v>
      </c>
      <c r="R6002">
        <v>16200</v>
      </c>
      <c r="S6002" t="s">
        <v>223</v>
      </c>
      <c r="T6002">
        <v>16200</v>
      </c>
      <c r="U6002" t="s">
        <v>20559</v>
      </c>
      <c r="V6002" t="s">
        <v>224</v>
      </c>
      <c r="W6002" t="s">
        <v>225</v>
      </c>
      <c r="X6002" t="s">
        <v>225</v>
      </c>
      <c r="Y6002">
        <v>16200</v>
      </c>
      <c r="AB6002">
        <v>1</v>
      </c>
      <c r="AC6002">
        <v>1</v>
      </c>
      <c r="AD6002">
        <v>4</v>
      </c>
      <c r="AE6002">
        <v>1208</v>
      </c>
      <c r="AF6002">
        <v>1</v>
      </c>
      <c r="AQ6002">
        <v>3</v>
      </c>
      <c r="AR6002">
        <f t="shared" si="93"/>
        <v>4.6463999999999999</v>
      </c>
      <c r="AS6002">
        <v>1</v>
      </c>
      <c r="AT6002" t="s">
        <v>112</v>
      </c>
      <c r="AU6002">
        <v>20</v>
      </c>
    </row>
    <row r="6003" spans="1:47">
      <c r="A6003" t="s">
        <v>20588</v>
      </c>
      <c r="C6003">
        <v>310</v>
      </c>
      <c r="D6003" t="s">
        <v>20589</v>
      </c>
      <c r="E6003">
        <v>101</v>
      </c>
      <c r="F6003" t="s">
        <v>20590</v>
      </c>
      <c r="G6003" t="s">
        <v>1095</v>
      </c>
      <c r="H6003" t="s">
        <v>220</v>
      </c>
      <c r="I6003" t="s">
        <v>20591</v>
      </c>
      <c r="J6003">
        <v>0.19098000000000001</v>
      </c>
      <c r="K6003">
        <v>1</v>
      </c>
      <c r="L6003">
        <v>1</v>
      </c>
      <c r="M6003">
        <v>1</v>
      </c>
      <c r="N6003">
        <v>1</v>
      </c>
      <c r="O6003" t="s">
        <v>225</v>
      </c>
      <c r="P6003">
        <v>0</v>
      </c>
      <c r="Q6003">
        <v>1</v>
      </c>
      <c r="R6003">
        <v>2900</v>
      </c>
      <c r="S6003" t="s">
        <v>223</v>
      </c>
      <c r="T6003">
        <v>2900</v>
      </c>
      <c r="U6003" t="s">
        <v>20588</v>
      </c>
      <c r="V6003" t="s">
        <v>1927</v>
      </c>
      <c r="X6003" t="s">
        <v>225</v>
      </c>
      <c r="Y6003">
        <v>2900</v>
      </c>
      <c r="AB6003">
        <v>1</v>
      </c>
      <c r="AC6003">
        <v>1</v>
      </c>
      <c r="AD6003">
        <v>2</v>
      </c>
      <c r="AE6003">
        <v>748</v>
      </c>
      <c r="AF6003">
        <v>1</v>
      </c>
      <c r="AQ6003">
        <v>1</v>
      </c>
      <c r="AR6003">
        <f t="shared" si="93"/>
        <v>4.6463999999999999</v>
      </c>
      <c r="AS6003">
        <v>1</v>
      </c>
      <c r="AT6003" t="s">
        <v>112</v>
      </c>
      <c r="AU6003">
        <v>20</v>
      </c>
    </row>
    <row r="6004" spans="1:47">
      <c r="A6004" t="s">
        <v>20592</v>
      </c>
      <c r="C6004">
        <v>310</v>
      </c>
      <c r="D6004" t="s">
        <v>20593</v>
      </c>
      <c r="E6004">
        <v>103</v>
      </c>
      <c r="F6004" t="s">
        <v>20594</v>
      </c>
      <c r="G6004" t="s">
        <v>11287</v>
      </c>
      <c r="H6004" t="s">
        <v>16272</v>
      </c>
      <c r="I6004" t="s">
        <v>20595</v>
      </c>
      <c r="J6004">
        <v>0.91554000000000002</v>
      </c>
      <c r="K6004">
        <v>4</v>
      </c>
      <c r="L6004">
        <v>4</v>
      </c>
      <c r="M6004">
        <v>4</v>
      </c>
      <c r="N6004">
        <v>4</v>
      </c>
      <c r="O6004" t="s">
        <v>225</v>
      </c>
      <c r="P6004">
        <v>0</v>
      </c>
      <c r="Q6004">
        <v>1</v>
      </c>
      <c r="R6004">
        <v>45360</v>
      </c>
      <c r="S6004" t="s">
        <v>243</v>
      </c>
      <c r="T6004">
        <v>45360</v>
      </c>
      <c r="U6004" t="s">
        <v>20592</v>
      </c>
      <c r="V6004" t="s">
        <v>455</v>
      </c>
      <c r="W6004" t="s">
        <v>225</v>
      </c>
      <c r="X6004" t="s">
        <v>225</v>
      </c>
      <c r="Y6004">
        <v>45360</v>
      </c>
      <c r="AB6004">
        <v>4</v>
      </c>
      <c r="AC6004">
        <v>4</v>
      </c>
      <c r="AD6004">
        <v>0</v>
      </c>
      <c r="AE6004">
        <v>0</v>
      </c>
      <c r="AF6004">
        <v>0</v>
      </c>
      <c r="AQ6004">
        <v>1</v>
      </c>
      <c r="AR6004">
        <f t="shared" si="93"/>
        <v>38.72</v>
      </c>
      <c r="AS6004">
        <v>1</v>
      </c>
      <c r="AT6004" t="s">
        <v>134</v>
      </c>
      <c r="AU6004">
        <v>43</v>
      </c>
    </row>
    <row r="6005" spans="1:47">
      <c r="A6005" t="s">
        <v>20596</v>
      </c>
      <c r="C6005">
        <v>310</v>
      </c>
      <c r="D6005" t="s">
        <v>20597</v>
      </c>
      <c r="E6005">
        <v>131</v>
      </c>
      <c r="F6005" t="s">
        <v>20598</v>
      </c>
      <c r="G6005" t="s">
        <v>1783</v>
      </c>
      <c r="H6005" t="s">
        <v>407</v>
      </c>
      <c r="I6005" t="s">
        <v>20599</v>
      </c>
      <c r="J6005">
        <v>0.21306</v>
      </c>
      <c r="K6005">
        <v>0</v>
      </c>
      <c r="L6005">
        <v>0</v>
      </c>
      <c r="M6005">
        <v>0</v>
      </c>
      <c r="N6005">
        <v>0</v>
      </c>
      <c r="P6005">
        <v>0</v>
      </c>
      <c r="Q6005">
        <v>0</v>
      </c>
      <c r="R6005">
        <v>0</v>
      </c>
      <c r="S6005" t="s">
        <v>223</v>
      </c>
      <c r="T6005">
        <v>0</v>
      </c>
      <c r="U6005" t="s">
        <v>20596</v>
      </c>
      <c r="Y6005">
        <v>0</v>
      </c>
      <c r="AB6005">
        <v>0</v>
      </c>
      <c r="AC6005">
        <v>0</v>
      </c>
      <c r="AD6005">
        <v>0</v>
      </c>
      <c r="AE6005">
        <v>0</v>
      </c>
      <c r="AF6005">
        <v>0</v>
      </c>
      <c r="AQ6005">
        <v>1</v>
      </c>
      <c r="AR6005">
        <f t="shared" si="93"/>
        <v>0</v>
      </c>
      <c r="AS6005">
        <v>1</v>
      </c>
      <c r="AT6005" t="s">
        <v>112</v>
      </c>
      <c r="AU6005">
        <v>20</v>
      </c>
    </row>
    <row r="6006" spans="1:47">
      <c r="A6006" t="s">
        <v>20600</v>
      </c>
      <c r="C6006">
        <v>310</v>
      </c>
      <c r="D6006" t="s">
        <v>20601</v>
      </c>
      <c r="E6006">
        <v>101</v>
      </c>
      <c r="F6006" t="s">
        <v>20602</v>
      </c>
      <c r="G6006" t="s">
        <v>1783</v>
      </c>
      <c r="H6006" t="s">
        <v>220</v>
      </c>
      <c r="I6006" t="s">
        <v>20603</v>
      </c>
      <c r="J6006">
        <v>0.91447999999999996</v>
      </c>
      <c r="K6006">
        <v>1</v>
      </c>
      <c r="L6006">
        <v>1</v>
      </c>
      <c r="M6006">
        <v>1</v>
      </c>
      <c r="N6006">
        <v>1</v>
      </c>
      <c r="O6006" t="s">
        <v>225</v>
      </c>
      <c r="P6006">
        <v>0</v>
      </c>
      <c r="Q6006">
        <v>0</v>
      </c>
      <c r="R6006">
        <v>0</v>
      </c>
      <c r="S6006" t="s">
        <v>223</v>
      </c>
      <c r="T6006">
        <v>0</v>
      </c>
      <c r="U6006" t="s">
        <v>20600</v>
      </c>
      <c r="V6006" t="s">
        <v>224</v>
      </c>
      <c r="W6006" t="s">
        <v>225</v>
      </c>
      <c r="X6006" t="s">
        <v>225</v>
      </c>
      <c r="Y6006">
        <v>0</v>
      </c>
      <c r="AB6006">
        <v>1</v>
      </c>
      <c r="AC6006">
        <v>1</v>
      </c>
      <c r="AD6006">
        <v>3</v>
      </c>
      <c r="AE6006">
        <v>1028</v>
      </c>
      <c r="AF6006">
        <v>1</v>
      </c>
      <c r="AQ6006">
        <v>2</v>
      </c>
      <c r="AR6006">
        <f t="shared" si="93"/>
        <v>4.6463999999999999</v>
      </c>
      <c r="AS6006">
        <v>1</v>
      </c>
      <c r="AT6006" t="s">
        <v>112</v>
      </c>
      <c r="AU6006">
        <v>20</v>
      </c>
    </row>
    <row r="6007" spans="1:47">
      <c r="A6007" t="s">
        <v>248</v>
      </c>
      <c r="C6007">
        <v>310</v>
      </c>
      <c r="E6007">
        <v>0</v>
      </c>
      <c r="J6007">
        <v>4.521E-2</v>
      </c>
      <c r="K6007">
        <v>0</v>
      </c>
      <c r="L6007">
        <v>0</v>
      </c>
      <c r="M6007">
        <v>0</v>
      </c>
      <c r="N6007">
        <v>0</v>
      </c>
      <c r="P6007">
        <v>0</v>
      </c>
      <c r="Q6007">
        <v>0</v>
      </c>
      <c r="R6007">
        <v>0</v>
      </c>
      <c r="S6007" t="s">
        <v>249</v>
      </c>
      <c r="T6007">
        <v>0</v>
      </c>
      <c r="Y6007">
        <v>0</v>
      </c>
      <c r="AB6007">
        <v>0</v>
      </c>
      <c r="AC6007">
        <v>0</v>
      </c>
      <c r="AD6007">
        <v>0</v>
      </c>
      <c r="AE6007">
        <v>0</v>
      </c>
      <c r="AF6007">
        <v>0</v>
      </c>
      <c r="AQ6007">
        <v>0</v>
      </c>
      <c r="AR6007">
        <f t="shared" si="93"/>
        <v>0</v>
      </c>
      <c r="AS6007">
        <v>1</v>
      </c>
      <c r="AT6007" t="s">
        <v>112</v>
      </c>
      <c r="AU6007">
        <v>20</v>
      </c>
    </row>
    <row r="6008" spans="1:47">
      <c r="A6008" t="s">
        <v>20604</v>
      </c>
      <c r="C6008">
        <v>310</v>
      </c>
      <c r="D6008" t="s">
        <v>20605</v>
      </c>
      <c r="E6008">
        <v>101</v>
      </c>
      <c r="F6008" t="s">
        <v>6307</v>
      </c>
      <c r="G6008" t="s">
        <v>1783</v>
      </c>
      <c r="H6008" t="s">
        <v>220</v>
      </c>
      <c r="I6008" t="s">
        <v>20606</v>
      </c>
      <c r="J6008">
        <v>0.13184999999999999</v>
      </c>
      <c r="K6008">
        <v>1</v>
      </c>
      <c r="L6008">
        <v>1</v>
      </c>
      <c r="M6008">
        <v>1</v>
      </c>
      <c r="N6008">
        <v>1</v>
      </c>
      <c r="O6008" t="s">
        <v>225</v>
      </c>
      <c r="P6008">
        <v>0</v>
      </c>
      <c r="Q6008">
        <v>1</v>
      </c>
      <c r="R6008">
        <v>5600</v>
      </c>
      <c r="S6008" t="s">
        <v>223</v>
      </c>
      <c r="T6008">
        <v>5600</v>
      </c>
      <c r="U6008" t="s">
        <v>20604</v>
      </c>
      <c r="V6008" t="s">
        <v>10030</v>
      </c>
      <c r="W6008" t="s">
        <v>225</v>
      </c>
      <c r="X6008" t="s">
        <v>225</v>
      </c>
      <c r="Y6008">
        <v>5600</v>
      </c>
      <c r="AB6008">
        <v>1</v>
      </c>
      <c r="AC6008">
        <v>1</v>
      </c>
      <c r="AD6008">
        <v>2</v>
      </c>
      <c r="AE6008">
        <v>576</v>
      </c>
      <c r="AF6008">
        <v>1</v>
      </c>
      <c r="AQ6008">
        <v>2</v>
      </c>
      <c r="AR6008">
        <f t="shared" si="93"/>
        <v>4.6463999999999999</v>
      </c>
      <c r="AS6008">
        <v>1</v>
      </c>
      <c r="AT6008" t="s">
        <v>112</v>
      </c>
      <c r="AU6008">
        <v>20</v>
      </c>
    </row>
    <row r="6009" spans="1:47">
      <c r="A6009" t="s">
        <v>20607</v>
      </c>
      <c r="C6009">
        <v>310</v>
      </c>
      <c r="D6009" t="s">
        <v>20608</v>
      </c>
      <c r="E6009">
        <v>101</v>
      </c>
      <c r="F6009" t="s">
        <v>20609</v>
      </c>
      <c r="G6009" t="s">
        <v>324</v>
      </c>
      <c r="H6009" t="s">
        <v>220</v>
      </c>
      <c r="I6009" t="s">
        <v>20610</v>
      </c>
      <c r="J6009">
        <v>0.29909999999999998</v>
      </c>
      <c r="K6009">
        <v>1</v>
      </c>
      <c r="L6009">
        <v>1</v>
      </c>
      <c r="M6009">
        <v>1</v>
      </c>
      <c r="N6009">
        <v>1</v>
      </c>
      <c r="O6009" t="s">
        <v>225</v>
      </c>
      <c r="P6009">
        <v>0</v>
      </c>
      <c r="Q6009">
        <v>0</v>
      </c>
      <c r="R6009">
        <v>0</v>
      </c>
      <c r="S6009" t="s">
        <v>223</v>
      </c>
      <c r="T6009">
        <v>0</v>
      </c>
      <c r="U6009" t="s">
        <v>20607</v>
      </c>
      <c r="V6009" t="s">
        <v>224</v>
      </c>
      <c r="W6009" t="s">
        <v>225</v>
      </c>
      <c r="X6009" t="s">
        <v>225</v>
      </c>
      <c r="Y6009">
        <v>0</v>
      </c>
      <c r="AB6009">
        <v>1</v>
      </c>
      <c r="AC6009">
        <v>1</v>
      </c>
      <c r="AD6009">
        <v>3</v>
      </c>
      <c r="AE6009">
        <v>1387</v>
      </c>
      <c r="AF6009">
        <v>1.75</v>
      </c>
      <c r="AQ6009">
        <v>1</v>
      </c>
      <c r="AR6009">
        <f t="shared" si="93"/>
        <v>9.68</v>
      </c>
      <c r="AS6009">
        <v>1</v>
      </c>
      <c r="AT6009" t="s">
        <v>127</v>
      </c>
      <c r="AU6009">
        <v>35</v>
      </c>
    </row>
    <row r="6010" spans="1:47">
      <c r="A6010" t="s">
        <v>20611</v>
      </c>
      <c r="C6010">
        <v>310</v>
      </c>
      <c r="D6010" t="s">
        <v>20612</v>
      </c>
      <c r="E6010">
        <v>903</v>
      </c>
      <c r="F6010" t="s">
        <v>821</v>
      </c>
      <c r="G6010" t="s">
        <v>1783</v>
      </c>
      <c r="H6010" t="s">
        <v>822</v>
      </c>
      <c r="I6010" t="s">
        <v>20613</v>
      </c>
      <c r="J6010">
        <v>0.54681000000000002</v>
      </c>
      <c r="K6010">
        <v>0</v>
      </c>
      <c r="L6010">
        <v>0</v>
      </c>
      <c r="M6010">
        <v>0</v>
      </c>
      <c r="N6010">
        <v>0</v>
      </c>
      <c r="P6010">
        <v>0</v>
      </c>
      <c r="Q6010">
        <v>0</v>
      </c>
      <c r="R6010">
        <v>0</v>
      </c>
      <c r="S6010" t="s">
        <v>223</v>
      </c>
      <c r="T6010">
        <v>0</v>
      </c>
      <c r="U6010" t="s">
        <v>20611</v>
      </c>
      <c r="Y6010">
        <v>0</v>
      </c>
      <c r="AB6010">
        <v>0</v>
      </c>
      <c r="AC6010">
        <v>0</v>
      </c>
      <c r="AD6010">
        <v>0</v>
      </c>
      <c r="AE6010">
        <v>0</v>
      </c>
      <c r="AF6010">
        <v>0</v>
      </c>
      <c r="AQ6010">
        <v>1</v>
      </c>
      <c r="AR6010">
        <f t="shared" si="93"/>
        <v>0</v>
      </c>
      <c r="AS6010">
        <v>1</v>
      </c>
      <c r="AT6010" t="s">
        <v>112</v>
      </c>
      <c r="AU6010">
        <v>20</v>
      </c>
    </row>
    <row r="6011" spans="1:47">
      <c r="A6011" t="s">
        <v>20614</v>
      </c>
      <c r="C6011">
        <v>310</v>
      </c>
      <c r="D6011" t="s">
        <v>20615</v>
      </c>
      <c r="E6011">
        <v>101</v>
      </c>
      <c r="F6011" t="s">
        <v>20616</v>
      </c>
      <c r="G6011" t="s">
        <v>1783</v>
      </c>
      <c r="H6011" t="s">
        <v>220</v>
      </c>
      <c r="I6011" t="s">
        <v>20617</v>
      </c>
      <c r="J6011">
        <v>0.20141999999999999</v>
      </c>
      <c r="K6011">
        <v>1</v>
      </c>
      <c r="L6011">
        <v>1</v>
      </c>
      <c r="M6011">
        <v>1</v>
      </c>
      <c r="N6011">
        <v>1</v>
      </c>
      <c r="O6011" t="s">
        <v>225</v>
      </c>
      <c r="P6011">
        <v>0</v>
      </c>
      <c r="Q6011">
        <v>0</v>
      </c>
      <c r="R6011">
        <v>0</v>
      </c>
      <c r="S6011" t="s">
        <v>223</v>
      </c>
      <c r="T6011">
        <v>0</v>
      </c>
      <c r="U6011" t="s">
        <v>20614</v>
      </c>
      <c r="X6011" t="s">
        <v>225</v>
      </c>
      <c r="Y6011">
        <v>0</v>
      </c>
      <c r="AB6011">
        <v>1</v>
      </c>
      <c r="AC6011">
        <v>1</v>
      </c>
      <c r="AD6011">
        <v>1</v>
      </c>
      <c r="AE6011">
        <v>1248</v>
      </c>
      <c r="AF6011">
        <v>1</v>
      </c>
      <c r="AQ6011">
        <v>1</v>
      </c>
      <c r="AR6011">
        <f t="shared" si="93"/>
        <v>4.6463999999999999</v>
      </c>
      <c r="AS6011">
        <v>1</v>
      </c>
      <c r="AT6011" t="s">
        <v>112</v>
      </c>
      <c r="AU6011">
        <v>20</v>
      </c>
    </row>
    <row r="6012" spans="1:47">
      <c r="A6012" t="s">
        <v>248</v>
      </c>
      <c r="C6012">
        <v>310</v>
      </c>
      <c r="E6012">
        <v>0</v>
      </c>
      <c r="J6012">
        <v>2.3560000000000001E-2</v>
      </c>
      <c r="K6012">
        <v>0</v>
      </c>
      <c r="L6012">
        <v>0</v>
      </c>
      <c r="M6012">
        <v>0</v>
      </c>
      <c r="N6012">
        <v>0</v>
      </c>
      <c r="P6012">
        <v>0</v>
      </c>
      <c r="Q6012">
        <v>0</v>
      </c>
      <c r="R6012">
        <v>0</v>
      </c>
      <c r="S6012" t="s">
        <v>249</v>
      </c>
      <c r="T6012">
        <v>0</v>
      </c>
      <c r="Y6012">
        <v>0</v>
      </c>
      <c r="AB6012">
        <v>0</v>
      </c>
      <c r="AC6012">
        <v>0</v>
      </c>
      <c r="AD6012">
        <v>0</v>
      </c>
      <c r="AE6012">
        <v>0</v>
      </c>
      <c r="AF6012">
        <v>0</v>
      </c>
      <c r="AQ6012">
        <v>0</v>
      </c>
      <c r="AR6012">
        <f t="shared" si="93"/>
        <v>0</v>
      </c>
      <c r="AS6012">
        <v>1</v>
      </c>
      <c r="AT6012" t="s">
        <v>112</v>
      </c>
      <c r="AU6012">
        <v>20</v>
      </c>
    </row>
    <row r="6013" spans="1:47">
      <c r="A6013" t="s">
        <v>248</v>
      </c>
      <c r="C6013">
        <v>310</v>
      </c>
      <c r="E6013">
        <v>0</v>
      </c>
      <c r="J6013">
        <v>8.3199999999999993E-3</v>
      </c>
      <c r="K6013">
        <v>0</v>
      </c>
      <c r="L6013">
        <v>0</v>
      </c>
      <c r="M6013">
        <v>0</v>
      </c>
      <c r="N6013">
        <v>0</v>
      </c>
      <c r="P6013">
        <v>0</v>
      </c>
      <c r="Q6013">
        <v>0</v>
      </c>
      <c r="R6013">
        <v>0</v>
      </c>
      <c r="S6013" t="s">
        <v>249</v>
      </c>
      <c r="T6013">
        <v>0</v>
      </c>
      <c r="Y6013">
        <v>0</v>
      </c>
      <c r="AB6013">
        <v>0</v>
      </c>
      <c r="AC6013">
        <v>0</v>
      </c>
      <c r="AD6013">
        <v>0</v>
      </c>
      <c r="AE6013">
        <v>0</v>
      </c>
      <c r="AF6013">
        <v>0</v>
      </c>
      <c r="AQ6013">
        <v>0</v>
      </c>
      <c r="AR6013">
        <f t="shared" si="93"/>
        <v>0</v>
      </c>
      <c r="AS6013">
        <v>1</v>
      </c>
      <c r="AT6013" t="s">
        <v>112</v>
      </c>
      <c r="AU6013">
        <v>20</v>
      </c>
    </row>
    <row r="6014" spans="1:47">
      <c r="A6014" t="s">
        <v>20618</v>
      </c>
      <c r="C6014">
        <v>310</v>
      </c>
      <c r="D6014" t="s">
        <v>20619</v>
      </c>
      <c r="E6014">
        <v>132</v>
      </c>
      <c r="F6014" t="s">
        <v>20620</v>
      </c>
      <c r="G6014" t="s">
        <v>1783</v>
      </c>
      <c r="H6014" t="s">
        <v>260</v>
      </c>
      <c r="I6014" t="s">
        <v>20621</v>
      </c>
      <c r="J6014">
        <v>5.6939999999999998E-2</v>
      </c>
      <c r="K6014">
        <v>0</v>
      </c>
      <c r="L6014">
        <v>0</v>
      </c>
      <c r="M6014">
        <v>0</v>
      </c>
      <c r="N6014">
        <v>0</v>
      </c>
      <c r="P6014">
        <v>0</v>
      </c>
      <c r="Q6014">
        <v>0</v>
      </c>
      <c r="R6014">
        <v>0</v>
      </c>
      <c r="S6014" t="s">
        <v>223</v>
      </c>
      <c r="T6014">
        <v>0</v>
      </c>
      <c r="U6014" t="s">
        <v>20618</v>
      </c>
      <c r="Y6014">
        <v>0</v>
      </c>
      <c r="AB6014">
        <v>0</v>
      </c>
      <c r="AC6014">
        <v>0</v>
      </c>
      <c r="AD6014">
        <v>0</v>
      </c>
      <c r="AE6014">
        <v>0</v>
      </c>
      <c r="AF6014">
        <v>0</v>
      </c>
      <c r="AQ6014">
        <v>1</v>
      </c>
      <c r="AR6014">
        <f t="shared" si="93"/>
        <v>0</v>
      </c>
      <c r="AS6014">
        <v>1</v>
      </c>
      <c r="AT6014" t="s">
        <v>112</v>
      </c>
      <c r="AU6014">
        <v>20</v>
      </c>
    </row>
    <row r="6015" spans="1:47">
      <c r="A6015" t="s">
        <v>20622</v>
      </c>
      <c r="C6015">
        <v>310</v>
      </c>
      <c r="D6015" t="s">
        <v>20623</v>
      </c>
      <c r="E6015">
        <v>132</v>
      </c>
      <c r="F6015" t="s">
        <v>20624</v>
      </c>
      <c r="G6015" t="s">
        <v>1783</v>
      </c>
      <c r="H6015" t="s">
        <v>260</v>
      </c>
      <c r="I6015" t="s">
        <v>20625</v>
      </c>
      <c r="J6015">
        <v>0.19059999999999999</v>
      </c>
      <c r="K6015">
        <v>0</v>
      </c>
      <c r="L6015">
        <v>0</v>
      </c>
      <c r="M6015">
        <v>0</v>
      </c>
      <c r="N6015">
        <v>0</v>
      </c>
      <c r="P6015">
        <v>0</v>
      </c>
      <c r="Q6015">
        <v>0</v>
      </c>
      <c r="R6015">
        <v>0</v>
      </c>
      <c r="S6015" t="s">
        <v>223</v>
      </c>
      <c r="T6015">
        <v>0</v>
      </c>
      <c r="U6015" t="s">
        <v>20622</v>
      </c>
      <c r="Y6015">
        <v>0</v>
      </c>
      <c r="AB6015">
        <v>0</v>
      </c>
      <c r="AC6015">
        <v>0</v>
      </c>
      <c r="AD6015">
        <v>0</v>
      </c>
      <c r="AE6015">
        <v>0</v>
      </c>
      <c r="AF6015">
        <v>0</v>
      </c>
      <c r="AQ6015">
        <v>1</v>
      </c>
      <c r="AR6015">
        <f t="shared" si="93"/>
        <v>0</v>
      </c>
      <c r="AS6015">
        <v>1</v>
      </c>
      <c r="AT6015" t="s">
        <v>112</v>
      </c>
      <c r="AU6015">
        <v>20</v>
      </c>
    </row>
    <row r="6016" spans="1:47">
      <c r="A6016" t="s">
        <v>20626</v>
      </c>
      <c r="C6016">
        <v>310</v>
      </c>
      <c r="D6016" t="s">
        <v>20627</v>
      </c>
      <c r="E6016">
        <v>101</v>
      </c>
      <c r="F6016" t="s">
        <v>20628</v>
      </c>
      <c r="G6016" t="s">
        <v>1783</v>
      </c>
      <c r="H6016" t="s">
        <v>220</v>
      </c>
      <c r="I6016" t="s">
        <v>20629</v>
      </c>
      <c r="J6016">
        <v>0.38929999999999998</v>
      </c>
      <c r="K6016">
        <v>1</v>
      </c>
      <c r="L6016">
        <v>1</v>
      </c>
      <c r="M6016">
        <v>1</v>
      </c>
      <c r="N6016">
        <v>1</v>
      </c>
      <c r="O6016" t="s">
        <v>225</v>
      </c>
      <c r="P6016">
        <v>0</v>
      </c>
      <c r="Q6016">
        <v>0</v>
      </c>
      <c r="R6016">
        <v>0</v>
      </c>
      <c r="S6016" t="s">
        <v>223</v>
      </c>
      <c r="T6016">
        <v>0</v>
      </c>
      <c r="U6016" t="s">
        <v>20626</v>
      </c>
      <c r="V6016" t="s">
        <v>10030</v>
      </c>
      <c r="W6016" t="s">
        <v>225</v>
      </c>
      <c r="X6016" t="s">
        <v>225</v>
      </c>
      <c r="Y6016">
        <v>0</v>
      </c>
      <c r="AB6016">
        <v>1</v>
      </c>
      <c r="AC6016">
        <v>1</v>
      </c>
      <c r="AD6016">
        <v>2</v>
      </c>
      <c r="AE6016">
        <v>1008</v>
      </c>
      <c r="AF6016">
        <v>1</v>
      </c>
      <c r="AQ6016">
        <v>1</v>
      </c>
      <c r="AR6016">
        <f t="shared" si="93"/>
        <v>4.6463999999999999</v>
      </c>
      <c r="AS6016">
        <v>1</v>
      </c>
      <c r="AT6016" t="s">
        <v>112</v>
      </c>
      <c r="AU6016">
        <v>20</v>
      </c>
    </row>
    <row r="6017" spans="1:47">
      <c r="A6017" t="s">
        <v>20630</v>
      </c>
      <c r="C6017">
        <v>310</v>
      </c>
      <c r="D6017" t="s">
        <v>20435</v>
      </c>
      <c r="E6017">
        <v>101</v>
      </c>
      <c r="F6017" t="s">
        <v>20631</v>
      </c>
      <c r="G6017" t="s">
        <v>1783</v>
      </c>
      <c r="H6017" t="s">
        <v>220</v>
      </c>
      <c r="I6017" t="s">
        <v>20632</v>
      </c>
      <c r="J6017">
        <v>0.18446000000000001</v>
      </c>
      <c r="K6017">
        <v>1</v>
      </c>
      <c r="L6017">
        <v>1</v>
      </c>
      <c r="M6017">
        <v>1</v>
      </c>
      <c r="N6017">
        <v>1</v>
      </c>
      <c r="O6017" t="s">
        <v>225</v>
      </c>
      <c r="P6017">
        <v>0</v>
      </c>
      <c r="Q6017">
        <v>1</v>
      </c>
      <c r="R6017">
        <v>3900</v>
      </c>
      <c r="S6017" t="s">
        <v>223</v>
      </c>
      <c r="T6017">
        <v>3900</v>
      </c>
      <c r="U6017" t="s">
        <v>20630</v>
      </c>
      <c r="V6017" t="s">
        <v>10030</v>
      </c>
      <c r="W6017" t="s">
        <v>225</v>
      </c>
      <c r="X6017" t="s">
        <v>225</v>
      </c>
      <c r="Y6017">
        <v>3900</v>
      </c>
      <c r="AB6017">
        <v>1</v>
      </c>
      <c r="AC6017">
        <v>1</v>
      </c>
      <c r="AD6017">
        <v>2</v>
      </c>
      <c r="AE6017">
        <v>672</v>
      </c>
      <c r="AF6017">
        <v>1</v>
      </c>
      <c r="AQ6017">
        <v>3</v>
      </c>
      <c r="AR6017">
        <f t="shared" si="93"/>
        <v>4.6463999999999999</v>
      </c>
      <c r="AS6017">
        <v>1</v>
      </c>
      <c r="AT6017" t="s">
        <v>112</v>
      </c>
      <c r="AU6017">
        <v>20</v>
      </c>
    </row>
    <row r="6018" spans="1:47">
      <c r="A6018" t="s">
        <v>248</v>
      </c>
      <c r="C6018">
        <v>310</v>
      </c>
      <c r="E6018">
        <v>0</v>
      </c>
      <c r="J6018">
        <v>5.9450000000000003E-2</v>
      </c>
      <c r="K6018">
        <v>0</v>
      </c>
      <c r="L6018">
        <v>0</v>
      </c>
      <c r="M6018">
        <v>0</v>
      </c>
      <c r="N6018">
        <v>0</v>
      </c>
      <c r="P6018">
        <v>0</v>
      </c>
      <c r="Q6018">
        <v>0</v>
      </c>
      <c r="R6018">
        <v>0</v>
      </c>
      <c r="S6018" t="s">
        <v>249</v>
      </c>
      <c r="T6018">
        <v>0</v>
      </c>
      <c r="Y6018">
        <v>0</v>
      </c>
      <c r="AB6018">
        <v>0</v>
      </c>
      <c r="AC6018">
        <v>0</v>
      </c>
      <c r="AD6018">
        <v>0</v>
      </c>
      <c r="AE6018">
        <v>0</v>
      </c>
      <c r="AF6018">
        <v>0</v>
      </c>
      <c r="AQ6018">
        <v>0</v>
      </c>
      <c r="AR6018">
        <f t="shared" ref="AR6018:AR6081" si="94">AB6018*9.68*VLOOKUP(AU6018,atten,10,FALSE)</f>
        <v>0</v>
      </c>
      <c r="AS6018">
        <v>1</v>
      </c>
      <c r="AT6018" t="s">
        <v>112</v>
      </c>
      <c r="AU6018">
        <v>20</v>
      </c>
    </row>
    <row r="6019" spans="1:47">
      <c r="A6019" t="s">
        <v>248</v>
      </c>
      <c r="C6019">
        <v>310</v>
      </c>
      <c r="E6019">
        <v>0</v>
      </c>
      <c r="J6019">
        <v>6.2E-4</v>
      </c>
      <c r="K6019">
        <v>0</v>
      </c>
      <c r="L6019">
        <v>0</v>
      </c>
      <c r="M6019">
        <v>0</v>
      </c>
      <c r="N6019">
        <v>0</v>
      </c>
      <c r="P6019">
        <v>0</v>
      </c>
      <c r="Q6019">
        <v>0</v>
      </c>
      <c r="R6019">
        <v>0</v>
      </c>
      <c r="S6019" t="s">
        <v>249</v>
      </c>
      <c r="T6019">
        <v>0</v>
      </c>
      <c r="Y6019">
        <v>0</v>
      </c>
      <c r="AB6019">
        <v>0</v>
      </c>
      <c r="AC6019">
        <v>0</v>
      </c>
      <c r="AD6019">
        <v>0</v>
      </c>
      <c r="AE6019">
        <v>0</v>
      </c>
      <c r="AF6019">
        <v>0</v>
      </c>
      <c r="AQ6019">
        <v>0</v>
      </c>
      <c r="AR6019">
        <f t="shared" si="94"/>
        <v>0</v>
      </c>
      <c r="AS6019">
        <v>1</v>
      </c>
      <c r="AT6019" t="s">
        <v>112</v>
      </c>
      <c r="AU6019">
        <v>20</v>
      </c>
    </row>
    <row r="6020" spans="1:47">
      <c r="A6020" t="s">
        <v>20633</v>
      </c>
      <c r="C6020">
        <v>310</v>
      </c>
      <c r="D6020" t="s">
        <v>20634</v>
      </c>
      <c r="E6020">
        <v>101</v>
      </c>
      <c r="F6020" t="s">
        <v>20635</v>
      </c>
      <c r="G6020" t="s">
        <v>1783</v>
      </c>
      <c r="H6020" t="s">
        <v>220</v>
      </c>
      <c r="I6020" t="s">
        <v>20636</v>
      </c>
      <c r="J6020">
        <v>0.27933999999999998</v>
      </c>
      <c r="K6020">
        <v>1</v>
      </c>
      <c r="L6020">
        <v>1</v>
      </c>
      <c r="M6020">
        <v>1</v>
      </c>
      <c r="N6020">
        <v>1</v>
      </c>
      <c r="O6020" t="s">
        <v>225</v>
      </c>
      <c r="P6020">
        <v>0</v>
      </c>
      <c r="Q6020">
        <v>1</v>
      </c>
      <c r="R6020">
        <v>2800</v>
      </c>
      <c r="S6020" t="s">
        <v>223</v>
      </c>
      <c r="T6020">
        <v>2800</v>
      </c>
      <c r="U6020" t="s">
        <v>20633</v>
      </c>
      <c r="V6020" t="s">
        <v>10030</v>
      </c>
      <c r="W6020" t="s">
        <v>225</v>
      </c>
      <c r="X6020" t="s">
        <v>225</v>
      </c>
      <c r="Y6020">
        <v>2800</v>
      </c>
      <c r="AB6020">
        <v>1</v>
      </c>
      <c r="AC6020">
        <v>1</v>
      </c>
      <c r="AD6020">
        <v>2</v>
      </c>
      <c r="AE6020">
        <v>768</v>
      </c>
      <c r="AF6020">
        <v>1</v>
      </c>
      <c r="AQ6020">
        <v>1</v>
      </c>
      <c r="AR6020">
        <f t="shared" si="94"/>
        <v>4.6463999999999999</v>
      </c>
      <c r="AS6020">
        <v>1</v>
      </c>
      <c r="AT6020" t="s">
        <v>112</v>
      </c>
      <c r="AU6020">
        <v>20</v>
      </c>
    </row>
    <row r="6021" spans="1:47">
      <c r="A6021" t="s">
        <v>20637</v>
      </c>
      <c r="C6021">
        <v>310</v>
      </c>
      <c r="D6021" t="s">
        <v>20638</v>
      </c>
      <c r="E6021">
        <v>903</v>
      </c>
      <c r="F6021" t="s">
        <v>821</v>
      </c>
      <c r="G6021" t="s">
        <v>1783</v>
      </c>
      <c r="H6021" t="s">
        <v>833</v>
      </c>
      <c r="I6021" t="s">
        <v>20639</v>
      </c>
      <c r="J6021">
        <v>0.15060000000000001</v>
      </c>
      <c r="K6021">
        <v>0</v>
      </c>
      <c r="L6021">
        <v>0</v>
      </c>
      <c r="M6021">
        <v>0</v>
      </c>
      <c r="N6021">
        <v>0</v>
      </c>
      <c r="P6021">
        <v>0</v>
      </c>
      <c r="Q6021">
        <v>0</v>
      </c>
      <c r="R6021">
        <v>0</v>
      </c>
      <c r="S6021" t="s">
        <v>223</v>
      </c>
      <c r="T6021">
        <v>0</v>
      </c>
      <c r="U6021" t="s">
        <v>20637</v>
      </c>
      <c r="Y6021">
        <v>0</v>
      </c>
      <c r="AB6021">
        <v>0</v>
      </c>
      <c r="AC6021">
        <v>0</v>
      </c>
      <c r="AD6021">
        <v>0</v>
      </c>
      <c r="AE6021">
        <v>0</v>
      </c>
      <c r="AF6021">
        <v>0</v>
      </c>
      <c r="AQ6021">
        <v>2</v>
      </c>
      <c r="AR6021">
        <f t="shared" si="94"/>
        <v>0</v>
      </c>
      <c r="AS6021">
        <v>1</v>
      </c>
      <c r="AT6021" t="s">
        <v>112</v>
      </c>
      <c r="AU6021">
        <v>20</v>
      </c>
    </row>
    <row r="6022" spans="1:47">
      <c r="A6022" t="s">
        <v>248</v>
      </c>
      <c r="C6022">
        <v>310</v>
      </c>
      <c r="E6022">
        <v>0</v>
      </c>
      <c r="J6022">
        <v>3.1370000000000002E-2</v>
      </c>
      <c r="K6022">
        <v>0</v>
      </c>
      <c r="L6022">
        <v>0</v>
      </c>
      <c r="M6022">
        <v>0</v>
      </c>
      <c r="N6022">
        <v>0</v>
      </c>
      <c r="P6022">
        <v>0</v>
      </c>
      <c r="Q6022">
        <v>0</v>
      </c>
      <c r="R6022">
        <v>0</v>
      </c>
      <c r="S6022" t="s">
        <v>249</v>
      </c>
      <c r="T6022">
        <v>0</v>
      </c>
      <c r="Y6022">
        <v>0</v>
      </c>
      <c r="AB6022">
        <v>0</v>
      </c>
      <c r="AC6022">
        <v>0</v>
      </c>
      <c r="AD6022">
        <v>0</v>
      </c>
      <c r="AE6022">
        <v>0</v>
      </c>
      <c r="AF6022">
        <v>0</v>
      </c>
      <c r="AQ6022">
        <v>0</v>
      </c>
      <c r="AR6022">
        <f t="shared" si="94"/>
        <v>0</v>
      </c>
      <c r="AS6022">
        <v>1</v>
      </c>
      <c r="AT6022" t="s">
        <v>112</v>
      </c>
      <c r="AU6022">
        <v>20</v>
      </c>
    </row>
    <row r="6023" spans="1:47">
      <c r="A6023" t="s">
        <v>20640</v>
      </c>
      <c r="C6023">
        <v>310</v>
      </c>
      <c r="D6023" t="s">
        <v>20641</v>
      </c>
      <c r="E6023">
        <v>903</v>
      </c>
      <c r="F6023" t="s">
        <v>821</v>
      </c>
      <c r="G6023" t="s">
        <v>1783</v>
      </c>
      <c r="H6023" t="s">
        <v>822</v>
      </c>
      <c r="I6023" t="s">
        <v>20642</v>
      </c>
      <c r="J6023">
        <v>8.8190000000000004E-2</v>
      </c>
      <c r="K6023">
        <v>0</v>
      </c>
      <c r="L6023">
        <v>0</v>
      </c>
      <c r="M6023">
        <v>0</v>
      </c>
      <c r="N6023">
        <v>0</v>
      </c>
      <c r="P6023">
        <v>0</v>
      </c>
      <c r="Q6023">
        <v>0</v>
      </c>
      <c r="R6023">
        <v>0</v>
      </c>
      <c r="S6023" t="s">
        <v>223</v>
      </c>
      <c r="T6023">
        <v>0</v>
      </c>
      <c r="U6023" t="s">
        <v>20640</v>
      </c>
      <c r="Y6023">
        <v>0</v>
      </c>
      <c r="AB6023">
        <v>0</v>
      </c>
      <c r="AC6023">
        <v>0</v>
      </c>
      <c r="AD6023">
        <v>0</v>
      </c>
      <c r="AE6023">
        <v>0</v>
      </c>
      <c r="AF6023">
        <v>0</v>
      </c>
      <c r="AQ6023">
        <v>1</v>
      </c>
      <c r="AR6023">
        <f t="shared" si="94"/>
        <v>0</v>
      </c>
      <c r="AS6023">
        <v>1</v>
      </c>
      <c r="AT6023" t="s">
        <v>112</v>
      </c>
      <c r="AU6023">
        <v>20</v>
      </c>
    </row>
    <row r="6024" spans="1:47">
      <c r="A6024" t="s">
        <v>248</v>
      </c>
      <c r="C6024">
        <v>310</v>
      </c>
      <c r="E6024">
        <v>0</v>
      </c>
      <c r="J6024">
        <v>2.5200000000000001E-3</v>
      </c>
      <c r="K6024">
        <v>0</v>
      </c>
      <c r="L6024">
        <v>0</v>
      </c>
      <c r="M6024">
        <v>0</v>
      </c>
      <c r="N6024">
        <v>0</v>
      </c>
      <c r="P6024">
        <v>0</v>
      </c>
      <c r="Q6024">
        <v>0</v>
      </c>
      <c r="R6024">
        <v>0</v>
      </c>
      <c r="S6024" t="s">
        <v>249</v>
      </c>
      <c r="T6024">
        <v>0</v>
      </c>
      <c r="Y6024">
        <v>0</v>
      </c>
      <c r="AB6024">
        <v>0</v>
      </c>
      <c r="AC6024">
        <v>0</v>
      </c>
      <c r="AD6024">
        <v>0</v>
      </c>
      <c r="AE6024">
        <v>0</v>
      </c>
      <c r="AF6024">
        <v>0</v>
      </c>
      <c r="AQ6024">
        <v>0</v>
      </c>
      <c r="AR6024">
        <f t="shared" si="94"/>
        <v>0</v>
      </c>
      <c r="AS6024">
        <v>1</v>
      </c>
      <c r="AT6024" t="s">
        <v>112</v>
      </c>
      <c r="AU6024">
        <v>20</v>
      </c>
    </row>
    <row r="6025" spans="1:47">
      <c r="A6025" t="s">
        <v>20643</v>
      </c>
      <c r="C6025">
        <v>310</v>
      </c>
      <c r="D6025" t="s">
        <v>20644</v>
      </c>
      <c r="E6025">
        <v>903</v>
      </c>
      <c r="F6025" t="s">
        <v>821</v>
      </c>
      <c r="G6025" t="s">
        <v>1783</v>
      </c>
      <c r="H6025" t="s">
        <v>822</v>
      </c>
      <c r="I6025" t="s">
        <v>20645</v>
      </c>
      <c r="J6025">
        <v>0.16905999999999999</v>
      </c>
      <c r="K6025">
        <v>0</v>
      </c>
      <c r="L6025">
        <v>0</v>
      </c>
      <c r="M6025">
        <v>0</v>
      </c>
      <c r="N6025">
        <v>0</v>
      </c>
      <c r="P6025">
        <v>0</v>
      </c>
      <c r="Q6025">
        <v>0</v>
      </c>
      <c r="R6025">
        <v>0</v>
      </c>
      <c r="S6025" t="s">
        <v>223</v>
      </c>
      <c r="T6025">
        <v>0</v>
      </c>
      <c r="U6025" t="s">
        <v>20643</v>
      </c>
      <c r="Y6025">
        <v>0</v>
      </c>
      <c r="AB6025">
        <v>0</v>
      </c>
      <c r="AC6025">
        <v>0</v>
      </c>
      <c r="AD6025">
        <v>0</v>
      </c>
      <c r="AE6025">
        <v>0</v>
      </c>
      <c r="AF6025">
        <v>0</v>
      </c>
      <c r="AQ6025">
        <v>1</v>
      </c>
      <c r="AR6025">
        <f t="shared" si="94"/>
        <v>0</v>
      </c>
      <c r="AS6025">
        <v>1</v>
      </c>
      <c r="AT6025" t="s">
        <v>112</v>
      </c>
      <c r="AU6025">
        <v>20</v>
      </c>
    </row>
    <row r="6026" spans="1:47">
      <c r="A6026" t="s">
        <v>20646</v>
      </c>
      <c r="B6026" t="s">
        <v>293</v>
      </c>
      <c r="C6026">
        <v>310</v>
      </c>
      <c r="D6026" t="s">
        <v>20380</v>
      </c>
      <c r="E6026">
        <v>710</v>
      </c>
      <c r="F6026" t="s">
        <v>14663</v>
      </c>
      <c r="G6026" t="s">
        <v>324</v>
      </c>
      <c r="H6026" t="s">
        <v>20381</v>
      </c>
      <c r="J6026">
        <v>1.40666</v>
      </c>
      <c r="K6026">
        <v>0</v>
      </c>
      <c r="L6026">
        <v>1</v>
      </c>
      <c r="M6026">
        <v>0</v>
      </c>
      <c r="N6026">
        <v>1</v>
      </c>
      <c r="P6026">
        <v>0</v>
      </c>
      <c r="Q6026">
        <v>0</v>
      </c>
      <c r="R6026">
        <v>0</v>
      </c>
      <c r="S6026" t="s">
        <v>296</v>
      </c>
      <c r="T6026">
        <v>0</v>
      </c>
      <c r="X6026" t="s">
        <v>225</v>
      </c>
      <c r="Y6026">
        <v>0</v>
      </c>
      <c r="AB6026">
        <v>0</v>
      </c>
      <c r="AC6026">
        <v>1</v>
      </c>
      <c r="AD6026">
        <v>0</v>
      </c>
      <c r="AE6026">
        <v>0</v>
      </c>
      <c r="AF6026">
        <v>0</v>
      </c>
      <c r="AG6026" t="s">
        <v>20382</v>
      </c>
      <c r="AQ6026">
        <v>1</v>
      </c>
      <c r="AR6026">
        <f t="shared" si="94"/>
        <v>0</v>
      </c>
      <c r="AS6026">
        <v>1</v>
      </c>
      <c r="AT6026" t="s">
        <v>130</v>
      </c>
      <c r="AU6026">
        <v>39</v>
      </c>
    </row>
    <row r="6027" spans="1:47">
      <c r="A6027" t="s">
        <v>20647</v>
      </c>
      <c r="C6027">
        <v>310</v>
      </c>
      <c r="D6027" t="s">
        <v>20648</v>
      </c>
      <c r="E6027">
        <v>132</v>
      </c>
      <c r="F6027" t="s">
        <v>20649</v>
      </c>
      <c r="G6027" t="s">
        <v>1783</v>
      </c>
      <c r="H6027" t="s">
        <v>260</v>
      </c>
      <c r="I6027" t="s">
        <v>20650</v>
      </c>
      <c r="J6027">
        <v>0.24404999999999999</v>
      </c>
      <c r="K6027">
        <v>0</v>
      </c>
      <c r="L6027">
        <v>0</v>
      </c>
      <c r="M6027">
        <v>0</v>
      </c>
      <c r="N6027">
        <v>0</v>
      </c>
      <c r="P6027">
        <v>0</v>
      </c>
      <c r="Q6027">
        <v>0</v>
      </c>
      <c r="R6027">
        <v>0</v>
      </c>
      <c r="S6027" t="s">
        <v>223</v>
      </c>
      <c r="T6027">
        <v>0</v>
      </c>
      <c r="U6027" t="s">
        <v>20647</v>
      </c>
      <c r="Y6027">
        <v>0</v>
      </c>
      <c r="AB6027">
        <v>0</v>
      </c>
      <c r="AC6027">
        <v>0</v>
      </c>
      <c r="AD6027">
        <v>0</v>
      </c>
      <c r="AE6027">
        <v>0</v>
      </c>
      <c r="AF6027">
        <v>0</v>
      </c>
      <c r="AQ6027">
        <v>1</v>
      </c>
      <c r="AR6027">
        <f t="shared" si="94"/>
        <v>0</v>
      </c>
      <c r="AS6027">
        <v>1</v>
      </c>
      <c r="AT6027" t="s">
        <v>112</v>
      </c>
      <c r="AU6027">
        <v>20</v>
      </c>
    </row>
    <row r="6028" spans="1:47">
      <c r="A6028" t="s">
        <v>20651</v>
      </c>
      <c r="C6028">
        <v>310</v>
      </c>
      <c r="D6028" t="s">
        <v>20652</v>
      </c>
      <c r="E6028">
        <v>101</v>
      </c>
      <c r="F6028" t="s">
        <v>20653</v>
      </c>
      <c r="G6028" t="s">
        <v>1783</v>
      </c>
      <c r="H6028" t="s">
        <v>220</v>
      </c>
      <c r="I6028" t="s">
        <v>20654</v>
      </c>
      <c r="J6028">
        <v>0.29685</v>
      </c>
      <c r="K6028">
        <v>1</v>
      </c>
      <c r="L6028">
        <v>1</v>
      </c>
      <c r="M6028">
        <v>1</v>
      </c>
      <c r="N6028">
        <v>1</v>
      </c>
      <c r="O6028" t="s">
        <v>225</v>
      </c>
      <c r="P6028">
        <v>0</v>
      </c>
      <c r="Q6028">
        <v>1</v>
      </c>
      <c r="R6028">
        <v>4100</v>
      </c>
      <c r="S6028" t="s">
        <v>223</v>
      </c>
      <c r="T6028">
        <v>4100</v>
      </c>
      <c r="U6028" t="s">
        <v>20651</v>
      </c>
      <c r="V6028" t="s">
        <v>10030</v>
      </c>
      <c r="W6028" t="s">
        <v>225</v>
      </c>
      <c r="X6028" t="s">
        <v>225</v>
      </c>
      <c r="Y6028">
        <v>4100</v>
      </c>
      <c r="AB6028">
        <v>1</v>
      </c>
      <c r="AC6028">
        <v>1</v>
      </c>
      <c r="AD6028">
        <v>2</v>
      </c>
      <c r="AE6028">
        <v>864</v>
      </c>
      <c r="AF6028">
        <v>1</v>
      </c>
      <c r="AQ6028">
        <v>1</v>
      </c>
      <c r="AR6028">
        <f t="shared" si="94"/>
        <v>4.6463999999999999</v>
      </c>
      <c r="AS6028">
        <v>1</v>
      </c>
      <c r="AT6028" t="s">
        <v>112</v>
      </c>
      <c r="AU6028">
        <v>20</v>
      </c>
    </row>
    <row r="6029" spans="1:47">
      <c r="A6029" t="s">
        <v>20655</v>
      </c>
      <c r="C6029">
        <v>310</v>
      </c>
      <c r="D6029" t="s">
        <v>20656</v>
      </c>
      <c r="E6029">
        <v>101</v>
      </c>
      <c r="F6029" t="s">
        <v>20657</v>
      </c>
      <c r="G6029" t="s">
        <v>1783</v>
      </c>
      <c r="H6029" t="s">
        <v>220</v>
      </c>
      <c r="I6029" t="s">
        <v>20658</v>
      </c>
      <c r="J6029">
        <v>0.41763</v>
      </c>
      <c r="K6029">
        <v>1</v>
      </c>
      <c r="L6029">
        <v>1</v>
      </c>
      <c r="M6029">
        <v>1</v>
      </c>
      <c r="N6029">
        <v>1</v>
      </c>
      <c r="O6029" t="s">
        <v>225</v>
      </c>
      <c r="P6029">
        <v>0</v>
      </c>
      <c r="Q6029">
        <v>0</v>
      </c>
      <c r="R6029">
        <v>0</v>
      </c>
      <c r="S6029" t="s">
        <v>223</v>
      </c>
      <c r="T6029">
        <v>0</v>
      </c>
      <c r="U6029" t="s">
        <v>20655</v>
      </c>
      <c r="V6029" t="s">
        <v>224</v>
      </c>
      <c r="W6029" t="s">
        <v>225</v>
      </c>
      <c r="X6029" t="s">
        <v>225</v>
      </c>
      <c r="Y6029">
        <v>0</v>
      </c>
      <c r="AB6029">
        <v>1</v>
      </c>
      <c r="AC6029">
        <v>1</v>
      </c>
      <c r="AD6029">
        <v>3</v>
      </c>
      <c r="AE6029">
        <v>1500</v>
      </c>
      <c r="AF6029">
        <v>1</v>
      </c>
      <c r="AQ6029">
        <v>1</v>
      </c>
      <c r="AR6029">
        <f t="shared" si="94"/>
        <v>4.6463999999999999</v>
      </c>
      <c r="AS6029">
        <v>1</v>
      </c>
      <c r="AT6029" t="s">
        <v>112</v>
      </c>
      <c r="AU6029">
        <v>20</v>
      </c>
    </row>
    <row r="6030" spans="1:47">
      <c r="A6030" t="s">
        <v>248</v>
      </c>
      <c r="C6030">
        <v>310</v>
      </c>
      <c r="E6030">
        <v>0</v>
      </c>
      <c r="J6030">
        <v>4.8700000000000002E-3</v>
      </c>
      <c r="K6030">
        <v>0</v>
      </c>
      <c r="L6030">
        <v>0</v>
      </c>
      <c r="M6030">
        <v>0</v>
      </c>
      <c r="N6030">
        <v>0</v>
      </c>
      <c r="P6030">
        <v>0</v>
      </c>
      <c r="Q6030">
        <v>0</v>
      </c>
      <c r="R6030">
        <v>0</v>
      </c>
      <c r="S6030" t="s">
        <v>249</v>
      </c>
      <c r="T6030">
        <v>0</v>
      </c>
      <c r="Y6030">
        <v>0</v>
      </c>
      <c r="AB6030">
        <v>0</v>
      </c>
      <c r="AC6030">
        <v>0</v>
      </c>
      <c r="AD6030">
        <v>0</v>
      </c>
      <c r="AE6030">
        <v>0</v>
      </c>
      <c r="AF6030">
        <v>0</v>
      </c>
      <c r="AQ6030">
        <v>0</v>
      </c>
      <c r="AR6030">
        <f t="shared" si="94"/>
        <v>0</v>
      </c>
      <c r="AS6030">
        <v>1</v>
      </c>
      <c r="AT6030" t="s">
        <v>112</v>
      </c>
      <c r="AU6030">
        <v>20</v>
      </c>
    </row>
    <row r="6031" spans="1:47">
      <c r="A6031" t="s">
        <v>248</v>
      </c>
      <c r="C6031">
        <v>310</v>
      </c>
      <c r="E6031">
        <v>0</v>
      </c>
      <c r="J6031">
        <v>5.849E-2</v>
      </c>
      <c r="K6031">
        <v>0</v>
      </c>
      <c r="L6031">
        <v>0</v>
      </c>
      <c r="M6031">
        <v>0</v>
      </c>
      <c r="N6031">
        <v>0</v>
      </c>
      <c r="P6031">
        <v>0</v>
      </c>
      <c r="Q6031">
        <v>0</v>
      </c>
      <c r="R6031">
        <v>0</v>
      </c>
      <c r="S6031" t="s">
        <v>249</v>
      </c>
      <c r="T6031">
        <v>0</v>
      </c>
      <c r="Y6031">
        <v>0</v>
      </c>
      <c r="AB6031">
        <v>0</v>
      </c>
      <c r="AC6031">
        <v>0</v>
      </c>
      <c r="AD6031">
        <v>0</v>
      </c>
      <c r="AE6031">
        <v>0</v>
      </c>
      <c r="AF6031">
        <v>0</v>
      </c>
      <c r="AQ6031">
        <v>0</v>
      </c>
      <c r="AR6031">
        <f t="shared" si="94"/>
        <v>0</v>
      </c>
      <c r="AS6031">
        <v>1</v>
      </c>
      <c r="AT6031" t="s">
        <v>112</v>
      </c>
      <c r="AU6031">
        <v>20</v>
      </c>
    </row>
    <row r="6032" spans="1:47">
      <c r="A6032" t="s">
        <v>20659</v>
      </c>
      <c r="C6032">
        <v>310</v>
      </c>
      <c r="D6032" t="s">
        <v>20660</v>
      </c>
      <c r="E6032">
        <v>101</v>
      </c>
      <c r="F6032" t="s">
        <v>20661</v>
      </c>
      <c r="G6032" t="s">
        <v>1783</v>
      </c>
      <c r="H6032" t="s">
        <v>220</v>
      </c>
      <c r="I6032" t="s">
        <v>20662</v>
      </c>
      <c r="J6032">
        <v>0.24076</v>
      </c>
      <c r="K6032">
        <v>1</v>
      </c>
      <c r="L6032">
        <v>1</v>
      </c>
      <c r="M6032">
        <v>1</v>
      </c>
      <c r="N6032">
        <v>1</v>
      </c>
      <c r="O6032" t="s">
        <v>225</v>
      </c>
      <c r="P6032">
        <v>0</v>
      </c>
      <c r="Q6032">
        <v>0</v>
      </c>
      <c r="R6032">
        <v>0</v>
      </c>
      <c r="S6032" t="s">
        <v>223</v>
      </c>
      <c r="T6032">
        <v>0</v>
      </c>
      <c r="U6032" t="s">
        <v>20659</v>
      </c>
      <c r="V6032" t="s">
        <v>10030</v>
      </c>
      <c r="W6032" t="s">
        <v>225</v>
      </c>
      <c r="X6032" t="s">
        <v>225</v>
      </c>
      <c r="Y6032">
        <v>0</v>
      </c>
      <c r="AB6032">
        <v>1</v>
      </c>
      <c r="AC6032">
        <v>1</v>
      </c>
      <c r="AD6032">
        <v>3</v>
      </c>
      <c r="AE6032">
        <v>768</v>
      </c>
      <c r="AF6032">
        <v>1</v>
      </c>
      <c r="AQ6032">
        <v>1</v>
      </c>
      <c r="AR6032">
        <f t="shared" si="94"/>
        <v>4.6463999999999999</v>
      </c>
      <c r="AS6032">
        <v>1</v>
      </c>
      <c r="AT6032" t="s">
        <v>112</v>
      </c>
      <c r="AU6032">
        <v>20</v>
      </c>
    </row>
    <row r="6033" spans="1:47">
      <c r="A6033" t="s">
        <v>20663</v>
      </c>
      <c r="C6033">
        <v>310</v>
      </c>
      <c r="D6033" t="s">
        <v>20664</v>
      </c>
      <c r="E6033">
        <v>101</v>
      </c>
      <c r="F6033" t="s">
        <v>20665</v>
      </c>
      <c r="G6033" t="s">
        <v>324</v>
      </c>
      <c r="H6033" t="s">
        <v>220</v>
      </c>
      <c r="I6033" t="s">
        <v>20666</v>
      </c>
      <c r="J6033">
        <v>0.27204</v>
      </c>
      <c r="K6033">
        <v>1</v>
      </c>
      <c r="L6033">
        <v>1</v>
      </c>
      <c r="M6033">
        <v>1</v>
      </c>
      <c r="N6033">
        <v>1</v>
      </c>
      <c r="O6033" t="s">
        <v>225</v>
      </c>
      <c r="P6033">
        <v>0</v>
      </c>
      <c r="Q6033">
        <v>0</v>
      </c>
      <c r="R6033">
        <v>0</v>
      </c>
      <c r="S6033" t="s">
        <v>223</v>
      </c>
      <c r="T6033">
        <v>0</v>
      </c>
      <c r="U6033" t="s">
        <v>20663</v>
      </c>
      <c r="V6033" t="s">
        <v>224</v>
      </c>
      <c r="W6033" t="s">
        <v>225</v>
      </c>
      <c r="X6033" t="s">
        <v>225</v>
      </c>
      <c r="Y6033">
        <v>0</v>
      </c>
      <c r="AB6033">
        <v>1</v>
      </c>
      <c r="AC6033">
        <v>1</v>
      </c>
      <c r="AD6033">
        <v>2</v>
      </c>
      <c r="AE6033">
        <v>1853</v>
      </c>
      <c r="AF6033">
        <v>1</v>
      </c>
      <c r="AQ6033">
        <v>1</v>
      </c>
      <c r="AR6033">
        <f t="shared" si="94"/>
        <v>9.68</v>
      </c>
      <c r="AS6033">
        <v>1</v>
      </c>
      <c r="AT6033" t="s">
        <v>127</v>
      </c>
      <c r="AU6033">
        <v>35</v>
      </c>
    </row>
    <row r="6034" spans="1:47">
      <c r="A6034" t="s">
        <v>20667</v>
      </c>
      <c r="C6034">
        <v>310</v>
      </c>
      <c r="D6034" t="s">
        <v>16828</v>
      </c>
      <c r="E6034">
        <v>101</v>
      </c>
      <c r="F6034" t="s">
        <v>14122</v>
      </c>
      <c r="G6034" t="s">
        <v>1783</v>
      </c>
      <c r="H6034" t="s">
        <v>220</v>
      </c>
      <c r="I6034" t="s">
        <v>20668</v>
      </c>
      <c r="J6034">
        <v>3.3585699999999998</v>
      </c>
      <c r="K6034">
        <v>1</v>
      </c>
      <c r="L6034">
        <v>1</v>
      </c>
      <c r="M6034">
        <v>1</v>
      </c>
      <c r="N6034">
        <v>1</v>
      </c>
      <c r="O6034" t="s">
        <v>225</v>
      </c>
      <c r="P6034">
        <v>0</v>
      </c>
      <c r="Q6034">
        <v>0</v>
      </c>
      <c r="R6034">
        <v>0</v>
      </c>
      <c r="S6034" t="s">
        <v>223</v>
      </c>
      <c r="T6034">
        <v>0</v>
      </c>
      <c r="U6034" t="s">
        <v>20667</v>
      </c>
      <c r="V6034" t="s">
        <v>15067</v>
      </c>
      <c r="X6034" t="s">
        <v>225</v>
      </c>
      <c r="Y6034">
        <v>0</v>
      </c>
      <c r="AB6034">
        <v>1</v>
      </c>
      <c r="AC6034">
        <v>1</v>
      </c>
      <c r="AD6034">
        <v>0</v>
      </c>
      <c r="AE6034">
        <v>700</v>
      </c>
      <c r="AF6034">
        <v>1</v>
      </c>
      <c r="AQ6034">
        <v>1</v>
      </c>
      <c r="AR6034">
        <f t="shared" si="94"/>
        <v>4.6463999999999999</v>
      </c>
      <c r="AS6034">
        <v>1</v>
      </c>
      <c r="AT6034" t="s">
        <v>112</v>
      </c>
      <c r="AU6034">
        <v>20</v>
      </c>
    </row>
    <row r="6035" spans="1:47">
      <c r="A6035" t="s">
        <v>20669</v>
      </c>
      <c r="C6035">
        <v>310</v>
      </c>
      <c r="D6035" t="s">
        <v>20670</v>
      </c>
      <c r="E6035">
        <v>903</v>
      </c>
      <c r="F6035" t="s">
        <v>821</v>
      </c>
      <c r="G6035" t="s">
        <v>1783</v>
      </c>
      <c r="H6035" t="s">
        <v>822</v>
      </c>
      <c r="I6035" t="s">
        <v>20671</v>
      </c>
      <c r="J6035">
        <v>0.12884999999999999</v>
      </c>
      <c r="K6035">
        <v>0</v>
      </c>
      <c r="L6035">
        <v>0</v>
      </c>
      <c r="M6035">
        <v>0</v>
      </c>
      <c r="N6035">
        <v>0</v>
      </c>
      <c r="P6035">
        <v>0</v>
      </c>
      <c r="Q6035">
        <v>0</v>
      </c>
      <c r="R6035">
        <v>0</v>
      </c>
      <c r="S6035" t="s">
        <v>223</v>
      </c>
      <c r="T6035">
        <v>0</v>
      </c>
      <c r="U6035" t="s">
        <v>20669</v>
      </c>
      <c r="Y6035">
        <v>0</v>
      </c>
      <c r="AB6035">
        <v>0</v>
      </c>
      <c r="AC6035">
        <v>0</v>
      </c>
      <c r="AD6035">
        <v>0</v>
      </c>
      <c r="AE6035">
        <v>0</v>
      </c>
      <c r="AF6035">
        <v>0</v>
      </c>
      <c r="AQ6035">
        <v>2</v>
      </c>
      <c r="AR6035">
        <f t="shared" si="94"/>
        <v>0</v>
      </c>
      <c r="AS6035">
        <v>1</v>
      </c>
      <c r="AT6035" t="s">
        <v>112</v>
      </c>
      <c r="AU6035">
        <v>20</v>
      </c>
    </row>
    <row r="6036" spans="1:47">
      <c r="A6036" t="s">
        <v>20672</v>
      </c>
      <c r="C6036">
        <v>310</v>
      </c>
      <c r="D6036" t="s">
        <v>20673</v>
      </c>
      <c r="E6036">
        <v>132</v>
      </c>
      <c r="F6036" t="s">
        <v>20532</v>
      </c>
      <c r="G6036" t="s">
        <v>324</v>
      </c>
      <c r="H6036" t="s">
        <v>260</v>
      </c>
      <c r="I6036" t="s">
        <v>20674</v>
      </c>
      <c r="J6036">
        <v>28.006769999999999</v>
      </c>
      <c r="K6036">
        <v>0</v>
      </c>
      <c r="L6036">
        <v>0</v>
      </c>
      <c r="M6036">
        <v>0</v>
      </c>
      <c r="N6036">
        <v>0</v>
      </c>
      <c r="P6036">
        <v>0</v>
      </c>
      <c r="Q6036">
        <v>0</v>
      </c>
      <c r="R6036">
        <v>0</v>
      </c>
      <c r="S6036" t="s">
        <v>223</v>
      </c>
      <c r="T6036">
        <v>0</v>
      </c>
      <c r="U6036" t="s">
        <v>20672</v>
      </c>
      <c r="Y6036">
        <v>0</v>
      </c>
      <c r="AB6036">
        <v>0</v>
      </c>
      <c r="AC6036">
        <v>0</v>
      </c>
      <c r="AD6036">
        <v>0</v>
      </c>
      <c r="AE6036">
        <v>0</v>
      </c>
      <c r="AF6036">
        <v>0</v>
      </c>
      <c r="AQ6036">
        <v>1</v>
      </c>
      <c r="AR6036">
        <f t="shared" si="94"/>
        <v>0</v>
      </c>
      <c r="AS6036">
        <v>1</v>
      </c>
      <c r="AT6036" t="s">
        <v>126</v>
      </c>
      <c r="AU6036">
        <v>34</v>
      </c>
    </row>
    <row r="6037" spans="1:47">
      <c r="A6037" t="s">
        <v>248</v>
      </c>
      <c r="C6037">
        <v>310</v>
      </c>
      <c r="E6037">
        <v>0</v>
      </c>
      <c r="J6037">
        <v>5.9380000000000002E-2</v>
      </c>
      <c r="K6037">
        <v>0</v>
      </c>
      <c r="L6037">
        <v>0</v>
      </c>
      <c r="M6037">
        <v>0</v>
      </c>
      <c r="N6037">
        <v>0</v>
      </c>
      <c r="P6037">
        <v>0</v>
      </c>
      <c r="Q6037">
        <v>0</v>
      </c>
      <c r="R6037">
        <v>0</v>
      </c>
      <c r="S6037" t="s">
        <v>249</v>
      </c>
      <c r="T6037">
        <v>0</v>
      </c>
      <c r="Y6037">
        <v>0</v>
      </c>
      <c r="AB6037">
        <v>0</v>
      </c>
      <c r="AC6037">
        <v>0</v>
      </c>
      <c r="AD6037">
        <v>0</v>
      </c>
      <c r="AE6037">
        <v>0</v>
      </c>
      <c r="AF6037">
        <v>0</v>
      </c>
      <c r="AQ6037">
        <v>0</v>
      </c>
      <c r="AR6037">
        <f t="shared" si="94"/>
        <v>0</v>
      </c>
      <c r="AS6037">
        <v>1</v>
      </c>
      <c r="AT6037" t="s">
        <v>112</v>
      </c>
      <c r="AU6037">
        <v>20</v>
      </c>
    </row>
    <row r="6038" spans="1:47">
      <c r="A6038" t="s">
        <v>20675</v>
      </c>
      <c r="C6038">
        <v>310</v>
      </c>
      <c r="D6038" t="s">
        <v>20676</v>
      </c>
      <c r="E6038">
        <v>101</v>
      </c>
      <c r="F6038" t="s">
        <v>20677</v>
      </c>
      <c r="G6038" t="s">
        <v>1783</v>
      </c>
      <c r="H6038" t="s">
        <v>220</v>
      </c>
      <c r="I6038" t="s">
        <v>20678</v>
      </c>
      <c r="J6038">
        <v>0.19656000000000001</v>
      </c>
      <c r="K6038">
        <v>1</v>
      </c>
      <c r="L6038">
        <v>1</v>
      </c>
      <c r="M6038">
        <v>1</v>
      </c>
      <c r="N6038">
        <v>1</v>
      </c>
      <c r="O6038" t="s">
        <v>225</v>
      </c>
      <c r="P6038">
        <v>0</v>
      </c>
      <c r="Q6038">
        <v>1</v>
      </c>
      <c r="R6038">
        <v>8700</v>
      </c>
      <c r="S6038" t="s">
        <v>223</v>
      </c>
      <c r="T6038">
        <v>8700</v>
      </c>
      <c r="U6038" t="s">
        <v>20675</v>
      </c>
      <c r="V6038" t="s">
        <v>10030</v>
      </c>
      <c r="W6038" t="s">
        <v>225</v>
      </c>
      <c r="X6038" t="s">
        <v>225</v>
      </c>
      <c r="Y6038">
        <v>8700</v>
      </c>
      <c r="AB6038">
        <v>1</v>
      </c>
      <c r="AC6038">
        <v>1</v>
      </c>
      <c r="AD6038">
        <v>3</v>
      </c>
      <c r="AE6038">
        <v>920</v>
      </c>
      <c r="AF6038">
        <v>1</v>
      </c>
      <c r="AQ6038">
        <v>1</v>
      </c>
      <c r="AR6038">
        <f t="shared" si="94"/>
        <v>4.6463999999999999</v>
      </c>
      <c r="AS6038">
        <v>1</v>
      </c>
      <c r="AT6038" t="s">
        <v>112</v>
      </c>
      <c r="AU6038">
        <v>20</v>
      </c>
    </row>
    <row r="6039" spans="1:47">
      <c r="A6039" t="s">
        <v>20679</v>
      </c>
      <c r="C6039">
        <v>310</v>
      </c>
      <c r="D6039" t="s">
        <v>20680</v>
      </c>
      <c r="E6039">
        <v>132</v>
      </c>
      <c r="F6039" t="s">
        <v>20681</v>
      </c>
      <c r="G6039" t="s">
        <v>324</v>
      </c>
      <c r="H6039" t="s">
        <v>260</v>
      </c>
      <c r="I6039" t="s">
        <v>20682</v>
      </c>
      <c r="J6039">
        <v>0.2908</v>
      </c>
      <c r="K6039">
        <v>0</v>
      </c>
      <c r="L6039">
        <v>0</v>
      </c>
      <c r="M6039">
        <v>0</v>
      </c>
      <c r="N6039">
        <v>0</v>
      </c>
      <c r="P6039">
        <v>0</v>
      </c>
      <c r="Q6039">
        <v>0</v>
      </c>
      <c r="R6039">
        <v>0</v>
      </c>
      <c r="S6039" t="s">
        <v>223</v>
      </c>
      <c r="T6039">
        <v>0</v>
      </c>
      <c r="U6039" t="s">
        <v>20679</v>
      </c>
      <c r="V6039" t="s">
        <v>455</v>
      </c>
      <c r="W6039" t="s">
        <v>225</v>
      </c>
      <c r="Y6039">
        <v>0</v>
      </c>
      <c r="AB6039">
        <v>0</v>
      </c>
      <c r="AC6039">
        <v>0</v>
      </c>
      <c r="AD6039">
        <v>0</v>
      </c>
      <c r="AE6039">
        <v>0</v>
      </c>
      <c r="AF6039">
        <v>0</v>
      </c>
      <c r="AQ6039">
        <v>1</v>
      </c>
      <c r="AR6039">
        <f t="shared" si="94"/>
        <v>0</v>
      </c>
      <c r="AS6039">
        <v>1</v>
      </c>
      <c r="AT6039" t="s">
        <v>134</v>
      </c>
      <c r="AU6039">
        <v>43</v>
      </c>
    </row>
    <row r="6040" spans="1:47">
      <c r="A6040" t="s">
        <v>20683</v>
      </c>
      <c r="C6040">
        <v>310</v>
      </c>
      <c r="D6040" t="s">
        <v>20684</v>
      </c>
      <c r="E6040">
        <v>101</v>
      </c>
      <c r="F6040" t="s">
        <v>20685</v>
      </c>
      <c r="G6040" t="s">
        <v>1783</v>
      </c>
      <c r="H6040" t="s">
        <v>220</v>
      </c>
      <c r="I6040" t="s">
        <v>20686</v>
      </c>
      <c r="J6040">
        <v>0.26987</v>
      </c>
      <c r="K6040">
        <v>1</v>
      </c>
      <c r="L6040">
        <v>1</v>
      </c>
      <c r="M6040">
        <v>1</v>
      </c>
      <c r="N6040">
        <v>1</v>
      </c>
      <c r="O6040" t="s">
        <v>225</v>
      </c>
      <c r="P6040">
        <v>0</v>
      </c>
      <c r="Q6040">
        <v>1</v>
      </c>
      <c r="R6040">
        <v>700</v>
      </c>
      <c r="S6040" t="s">
        <v>243</v>
      </c>
      <c r="T6040">
        <v>700</v>
      </c>
      <c r="U6040" t="s">
        <v>20683</v>
      </c>
      <c r="V6040" t="s">
        <v>224</v>
      </c>
      <c r="W6040" t="s">
        <v>225</v>
      </c>
      <c r="X6040" t="s">
        <v>225</v>
      </c>
      <c r="Y6040">
        <v>700</v>
      </c>
      <c r="AB6040">
        <v>1</v>
      </c>
      <c r="AC6040">
        <v>1</v>
      </c>
      <c r="AD6040">
        <v>2</v>
      </c>
      <c r="AE6040">
        <v>480</v>
      </c>
      <c r="AF6040">
        <v>1</v>
      </c>
      <c r="AQ6040">
        <v>4</v>
      </c>
      <c r="AR6040">
        <f t="shared" si="94"/>
        <v>4.6463999999999999</v>
      </c>
      <c r="AS6040">
        <v>1</v>
      </c>
      <c r="AT6040" t="s">
        <v>112</v>
      </c>
      <c r="AU6040">
        <v>20</v>
      </c>
    </row>
    <row r="6041" spans="1:47">
      <c r="A6041" t="s">
        <v>20687</v>
      </c>
      <c r="C6041">
        <v>310</v>
      </c>
      <c r="D6041" t="s">
        <v>20688</v>
      </c>
      <c r="E6041">
        <v>101</v>
      </c>
      <c r="F6041" t="s">
        <v>20689</v>
      </c>
      <c r="G6041" t="s">
        <v>1783</v>
      </c>
      <c r="H6041" t="s">
        <v>220</v>
      </c>
      <c r="I6041" t="s">
        <v>20690</v>
      </c>
      <c r="J6041">
        <v>0.25547999999999998</v>
      </c>
      <c r="K6041">
        <v>1</v>
      </c>
      <c r="L6041">
        <v>1</v>
      </c>
      <c r="M6041">
        <v>1</v>
      </c>
      <c r="N6041">
        <v>1</v>
      </c>
      <c r="O6041" t="s">
        <v>225</v>
      </c>
      <c r="P6041">
        <v>0</v>
      </c>
      <c r="Q6041">
        <v>0</v>
      </c>
      <c r="R6041">
        <v>0</v>
      </c>
      <c r="S6041" t="s">
        <v>223</v>
      </c>
      <c r="T6041">
        <v>0</v>
      </c>
      <c r="U6041" t="s">
        <v>20687</v>
      </c>
      <c r="V6041" t="s">
        <v>10030</v>
      </c>
      <c r="W6041" t="s">
        <v>225</v>
      </c>
      <c r="X6041" t="s">
        <v>225</v>
      </c>
      <c r="Y6041">
        <v>0</v>
      </c>
      <c r="AB6041">
        <v>1</v>
      </c>
      <c r="AC6041">
        <v>1</v>
      </c>
      <c r="AD6041">
        <v>1</v>
      </c>
      <c r="AE6041">
        <v>760</v>
      </c>
      <c r="AF6041">
        <v>1</v>
      </c>
      <c r="AQ6041">
        <v>1</v>
      </c>
      <c r="AR6041">
        <f t="shared" si="94"/>
        <v>4.6463999999999999</v>
      </c>
      <c r="AS6041">
        <v>1</v>
      </c>
      <c r="AT6041" t="s">
        <v>112</v>
      </c>
      <c r="AU6041">
        <v>20</v>
      </c>
    </row>
    <row r="6042" spans="1:47">
      <c r="A6042" t="s">
        <v>20691</v>
      </c>
      <c r="C6042">
        <v>310</v>
      </c>
      <c r="D6042" t="s">
        <v>20692</v>
      </c>
      <c r="E6042">
        <v>101</v>
      </c>
      <c r="F6042" t="s">
        <v>20693</v>
      </c>
      <c r="G6042" t="s">
        <v>1783</v>
      </c>
      <c r="H6042" t="s">
        <v>220</v>
      </c>
      <c r="I6042" t="s">
        <v>20694</v>
      </c>
      <c r="J6042">
        <v>0.39826</v>
      </c>
      <c r="K6042">
        <v>1</v>
      </c>
      <c r="L6042">
        <v>1</v>
      </c>
      <c r="M6042">
        <v>1</v>
      </c>
      <c r="N6042">
        <v>1</v>
      </c>
      <c r="O6042" t="s">
        <v>225</v>
      </c>
      <c r="P6042">
        <v>0</v>
      </c>
      <c r="Q6042">
        <v>0</v>
      </c>
      <c r="R6042">
        <v>0</v>
      </c>
      <c r="S6042" t="s">
        <v>223</v>
      </c>
      <c r="T6042">
        <v>0</v>
      </c>
      <c r="U6042" t="s">
        <v>20691</v>
      </c>
      <c r="V6042" t="s">
        <v>224</v>
      </c>
      <c r="W6042" t="s">
        <v>225</v>
      </c>
      <c r="X6042" t="s">
        <v>225</v>
      </c>
      <c r="Y6042">
        <v>0</v>
      </c>
      <c r="AB6042">
        <v>1</v>
      </c>
      <c r="AC6042">
        <v>1</v>
      </c>
      <c r="AD6042">
        <v>3</v>
      </c>
      <c r="AE6042">
        <v>1242</v>
      </c>
      <c r="AF6042">
        <v>1</v>
      </c>
      <c r="AQ6042">
        <v>1</v>
      </c>
      <c r="AR6042">
        <f t="shared" si="94"/>
        <v>4.6463999999999999</v>
      </c>
      <c r="AS6042">
        <v>1</v>
      </c>
      <c r="AT6042" t="s">
        <v>112</v>
      </c>
      <c r="AU6042">
        <v>20</v>
      </c>
    </row>
    <row r="6043" spans="1:47">
      <c r="A6043" t="s">
        <v>20695</v>
      </c>
      <c r="C6043">
        <v>310</v>
      </c>
      <c r="D6043" t="s">
        <v>20696</v>
      </c>
      <c r="E6043">
        <v>132</v>
      </c>
      <c r="F6043" t="s">
        <v>20697</v>
      </c>
      <c r="G6043" t="s">
        <v>1783</v>
      </c>
      <c r="H6043" t="s">
        <v>260</v>
      </c>
      <c r="I6043" t="s">
        <v>20698</v>
      </c>
      <c r="J6043">
        <v>0.30621999999999999</v>
      </c>
      <c r="K6043">
        <v>0</v>
      </c>
      <c r="L6043">
        <v>0</v>
      </c>
      <c r="M6043">
        <v>0</v>
      </c>
      <c r="N6043">
        <v>0</v>
      </c>
      <c r="P6043">
        <v>0</v>
      </c>
      <c r="Q6043">
        <v>0</v>
      </c>
      <c r="R6043">
        <v>0</v>
      </c>
      <c r="S6043" t="s">
        <v>223</v>
      </c>
      <c r="T6043">
        <v>0</v>
      </c>
      <c r="U6043" t="s">
        <v>20695</v>
      </c>
      <c r="Y6043">
        <v>0</v>
      </c>
      <c r="AB6043">
        <v>0</v>
      </c>
      <c r="AC6043">
        <v>0</v>
      </c>
      <c r="AD6043">
        <v>0</v>
      </c>
      <c r="AE6043">
        <v>0</v>
      </c>
      <c r="AF6043">
        <v>0</v>
      </c>
      <c r="AQ6043">
        <v>2</v>
      </c>
      <c r="AR6043">
        <f t="shared" si="94"/>
        <v>0</v>
      </c>
      <c r="AS6043">
        <v>1</v>
      </c>
      <c r="AT6043" t="s">
        <v>112</v>
      </c>
      <c r="AU6043">
        <v>20</v>
      </c>
    </row>
    <row r="6044" spans="1:47">
      <c r="A6044" t="s">
        <v>248</v>
      </c>
      <c r="C6044">
        <v>310</v>
      </c>
      <c r="E6044">
        <v>0</v>
      </c>
      <c r="J6044">
        <v>1.763E-2</v>
      </c>
      <c r="K6044">
        <v>0</v>
      </c>
      <c r="L6044">
        <v>0</v>
      </c>
      <c r="M6044">
        <v>0</v>
      </c>
      <c r="N6044">
        <v>0</v>
      </c>
      <c r="P6044">
        <v>0</v>
      </c>
      <c r="Q6044">
        <v>0</v>
      </c>
      <c r="R6044">
        <v>0</v>
      </c>
      <c r="S6044" t="s">
        <v>249</v>
      </c>
      <c r="T6044">
        <v>0</v>
      </c>
      <c r="Y6044">
        <v>0</v>
      </c>
      <c r="AB6044">
        <v>0</v>
      </c>
      <c r="AC6044">
        <v>0</v>
      </c>
      <c r="AD6044">
        <v>0</v>
      </c>
      <c r="AE6044">
        <v>0</v>
      </c>
      <c r="AF6044">
        <v>0</v>
      </c>
      <c r="AQ6044">
        <v>0</v>
      </c>
      <c r="AR6044">
        <f t="shared" si="94"/>
        <v>0</v>
      </c>
      <c r="AS6044">
        <v>1</v>
      </c>
      <c r="AT6044" t="s">
        <v>112</v>
      </c>
      <c r="AU6044">
        <v>20</v>
      </c>
    </row>
    <row r="6045" spans="1:47">
      <c r="A6045" t="s">
        <v>20699</v>
      </c>
      <c r="C6045">
        <v>310</v>
      </c>
      <c r="D6045" t="s">
        <v>20700</v>
      </c>
      <c r="E6045">
        <v>101</v>
      </c>
      <c r="F6045" t="s">
        <v>20701</v>
      </c>
      <c r="G6045" t="s">
        <v>1783</v>
      </c>
      <c r="H6045" t="s">
        <v>220</v>
      </c>
      <c r="I6045" t="s">
        <v>20702</v>
      </c>
      <c r="J6045">
        <v>0.12756999999999999</v>
      </c>
      <c r="K6045">
        <v>1</v>
      </c>
      <c r="L6045">
        <v>1</v>
      </c>
      <c r="M6045">
        <v>1</v>
      </c>
      <c r="N6045">
        <v>1</v>
      </c>
      <c r="O6045" t="s">
        <v>225</v>
      </c>
      <c r="P6045">
        <v>0</v>
      </c>
      <c r="Q6045">
        <v>1</v>
      </c>
      <c r="R6045">
        <v>10900</v>
      </c>
      <c r="S6045" t="s">
        <v>223</v>
      </c>
      <c r="T6045">
        <v>10900</v>
      </c>
      <c r="U6045" t="s">
        <v>20699</v>
      </c>
      <c r="V6045" t="s">
        <v>10030</v>
      </c>
      <c r="W6045" t="s">
        <v>225</v>
      </c>
      <c r="X6045" t="s">
        <v>225</v>
      </c>
      <c r="Y6045">
        <v>10900</v>
      </c>
      <c r="AB6045">
        <v>1</v>
      </c>
      <c r="AC6045">
        <v>1</v>
      </c>
      <c r="AD6045">
        <v>1</v>
      </c>
      <c r="AE6045">
        <v>768</v>
      </c>
      <c r="AF6045">
        <v>1</v>
      </c>
      <c r="AQ6045">
        <v>2</v>
      </c>
      <c r="AR6045">
        <f t="shared" si="94"/>
        <v>4.6463999999999999</v>
      </c>
      <c r="AS6045">
        <v>1</v>
      </c>
      <c r="AT6045" t="s">
        <v>112</v>
      </c>
      <c r="AU6045">
        <v>20</v>
      </c>
    </row>
    <row r="6046" spans="1:47">
      <c r="A6046" t="s">
        <v>20703</v>
      </c>
      <c r="C6046">
        <v>310</v>
      </c>
      <c r="D6046" t="s">
        <v>20704</v>
      </c>
      <c r="E6046">
        <v>132</v>
      </c>
      <c r="F6046" t="s">
        <v>20705</v>
      </c>
      <c r="G6046" t="s">
        <v>1783</v>
      </c>
      <c r="H6046" t="s">
        <v>260</v>
      </c>
      <c r="I6046" t="s">
        <v>20706</v>
      </c>
      <c r="J6046">
        <v>0.31930999999999998</v>
      </c>
      <c r="K6046">
        <v>0</v>
      </c>
      <c r="L6046">
        <v>0</v>
      </c>
      <c r="M6046">
        <v>0</v>
      </c>
      <c r="N6046">
        <v>0</v>
      </c>
      <c r="P6046">
        <v>0</v>
      </c>
      <c r="Q6046">
        <v>0</v>
      </c>
      <c r="R6046">
        <v>0</v>
      </c>
      <c r="S6046" t="s">
        <v>223</v>
      </c>
      <c r="T6046">
        <v>0</v>
      </c>
      <c r="U6046" t="s">
        <v>20703</v>
      </c>
      <c r="Y6046">
        <v>0</v>
      </c>
      <c r="AB6046">
        <v>0</v>
      </c>
      <c r="AC6046">
        <v>0</v>
      </c>
      <c r="AD6046">
        <v>0</v>
      </c>
      <c r="AE6046">
        <v>0</v>
      </c>
      <c r="AF6046">
        <v>0</v>
      </c>
      <c r="AQ6046">
        <v>2</v>
      </c>
      <c r="AR6046">
        <f t="shared" si="94"/>
        <v>0</v>
      </c>
      <c r="AS6046">
        <v>1</v>
      </c>
      <c r="AT6046" t="s">
        <v>112</v>
      </c>
      <c r="AU6046">
        <v>20</v>
      </c>
    </row>
    <row r="6047" spans="1:47">
      <c r="A6047" t="s">
        <v>20707</v>
      </c>
      <c r="C6047">
        <v>310</v>
      </c>
      <c r="D6047" t="s">
        <v>20708</v>
      </c>
      <c r="E6047">
        <v>101</v>
      </c>
      <c r="F6047" t="s">
        <v>20649</v>
      </c>
      <c r="G6047" t="s">
        <v>1783</v>
      </c>
      <c r="H6047" t="s">
        <v>220</v>
      </c>
      <c r="I6047" t="s">
        <v>20709</v>
      </c>
      <c r="J6047">
        <v>0.2361</v>
      </c>
      <c r="K6047">
        <v>1</v>
      </c>
      <c r="L6047">
        <v>1</v>
      </c>
      <c r="M6047">
        <v>1</v>
      </c>
      <c r="N6047">
        <v>1</v>
      </c>
      <c r="O6047" t="s">
        <v>225</v>
      </c>
      <c r="P6047">
        <v>0</v>
      </c>
      <c r="Q6047">
        <v>1</v>
      </c>
      <c r="R6047">
        <v>6600</v>
      </c>
      <c r="S6047" t="s">
        <v>223</v>
      </c>
      <c r="T6047">
        <v>6600</v>
      </c>
      <c r="U6047" t="s">
        <v>20707</v>
      </c>
      <c r="V6047" t="s">
        <v>10030</v>
      </c>
      <c r="W6047" t="s">
        <v>225</v>
      </c>
      <c r="X6047" t="s">
        <v>225</v>
      </c>
      <c r="Y6047">
        <v>6600</v>
      </c>
      <c r="AB6047">
        <v>1</v>
      </c>
      <c r="AC6047">
        <v>1</v>
      </c>
      <c r="AD6047">
        <v>3</v>
      </c>
      <c r="AE6047">
        <v>1484</v>
      </c>
      <c r="AF6047">
        <v>1.75</v>
      </c>
      <c r="AQ6047">
        <v>1</v>
      </c>
      <c r="AR6047">
        <f t="shared" si="94"/>
        <v>4.6463999999999999</v>
      </c>
      <c r="AS6047">
        <v>1</v>
      </c>
      <c r="AT6047" t="s">
        <v>112</v>
      </c>
      <c r="AU6047">
        <v>20</v>
      </c>
    </row>
    <row r="6048" spans="1:47">
      <c r="A6048" t="s">
        <v>20710</v>
      </c>
      <c r="B6048" t="s">
        <v>293</v>
      </c>
      <c r="C6048">
        <v>310</v>
      </c>
      <c r="D6048" t="s">
        <v>20380</v>
      </c>
      <c r="E6048">
        <v>710</v>
      </c>
      <c r="F6048" t="s">
        <v>14663</v>
      </c>
      <c r="G6048" t="s">
        <v>324</v>
      </c>
      <c r="H6048" t="s">
        <v>20381</v>
      </c>
      <c r="J6048">
        <v>1.59701</v>
      </c>
      <c r="K6048">
        <v>0</v>
      </c>
      <c r="L6048">
        <v>0</v>
      </c>
      <c r="M6048">
        <v>0</v>
      </c>
      <c r="N6048">
        <v>0</v>
      </c>
      <c r="P6048">
        <v>0</v>
      </c>
      <c r="Q6048">
        <v>0</v>
      </c>
      <c r="R6048">
        <v>0</v>
      </c>
      <c r="S6048" t="s">
        <v>296</v>
      </c>
      <c r="T6048">
        <v>0</v>
      </c>
      <c r="Y6048">
        <v>0</v>
      </c>
      <c r="AB6048">
        <v>0</v>
      </c>
      <c r="AC6048">
        <v>0</v>
      </c>
      <c r="AD6048">
        <v>0</v>
      </c>
      <c r="AE6048">
        <v>0</v>
      </c>
      <c r="AF6048">
        <v>0</v>
      </c>
      <c r="AG6048" t="s">
        <v>20382</v>
      </c>
      <c r="AQ6048">
        <v>1</v>
      </c>
      <c r="AR6048">
        <f t="shared" si="94"/>
        <v>0</v>
      </c>
      <c r="AS6048">
        <v>1</v>
      </c>
      <c r="AT6048" t="s">
        <v>130</v>
      </c>
      <c r="AU6048">
        <v>39</v>
      </c>
    </row>
    <row r="6049" spans="1:47">
      <c r="A6049" t="s">
        <v>20711</v>
      </c>
      <c r="B6049" t="s">
        <v>293</v>
      </c>
      <c r="C6049">
        <v>310</v>
      </c>
      <c r="D6049" t="s">
        <v>20380</v>
      </c>
      <c r="E6049">
        <v>710</v>
      </c>
      <c r="F6049" t="s">
        <v>14663</v>
      </c>
      <c r="G6049" t="s">
        <v>324</v>
      </c>
      <c r="H6049" t="s">
        <v>20381</v>
      </c>
      <c r="J6049">
        <v>1.3385400000000001</v>
      </c>
      <c r="K6049">
        <v>0</v>
      </c>
      <c r="L6049">
        <v>0</v>
      </c>
      <c r="M6049">
        <v>0</v>
      </c>
      <c r="N6049">
        <v>0</v>
      </c>
      <c r="P6049">
        <v>0</v>
      </c>
      <c r="Q6049">
        <v>0</v>
      </c>
      <c r="R6049">
        <v>0</v>
      </c>
      <c r="S6049" t="s">
        <v>296</v>
      </c>
      <c r="T6049">
        <v>0</v>
      </c>
      <c r="Y6049">
        <v>0</v>
      </c>
      <c r="AB6049">
        <v>0</v>
      </c>
      <c r="AC6049">
        <v>0</v>
      </c>
      <c r="AD6049">
        <v>0</v>
      </c>
      <c r="AE6049">
        <v>0</v>
      </c>
      <c r="AF6049">
        <v>0</v>
      </c>
      <c r="AG6049" t="s">
        <v>20382</v>
      </c>
      <c r="AQ6049">
        <v>1</v>
      </c>
      <c r="AR6049">
        <f t="shared" si="94"/>
        <v>0</v>
      </c>
      <c r="AS6049">
        <v>1</v>
      </c>
      <c r="AT6049" t="s">
        <v>130</v>
      </c>
      <c r="AU6049">
        <v>39</v>
      </c>
    </row>
    <row r="6050" spans="1:47">
      <c r="A6050" t="s">
        <v>20712</v>
      </c>
      <c r="C6050">
        <v>310</v>
      </c>
      <c r="D6050" t="s">
        <v>20713</v>
      </c>
      <c r="E6050">
        <v>101</v>
      </c>
      <c r="F6050" t="s">
        <v>20714</v>
      </c>
      <c r="G6050" t="s">
        <v>1783</v>
      </c>
      <c r="H6050" t="s">
        <v>220</v>
      </c>
      <c r="I6050" t="s">
        <v>20715</v>
      </c>
      <c r="J6050">
        <v>0.15132999999999999</v>
      </c>
      <c r="K6050">
        <v>1</v>
      </c>
      <c r="L6050">
        <v>1</v>
      </c>
      <c r="M6050">
        <v>1</v>
      </c>
      <c r="N6050">
        <v>1</v>
      </c>
      <c r="O6050" t="s">
        <v>225</v>
      </c>
      <c r="P6050">
        <v>0</v>
      </c>
      <c r="Q6050">
        <v>1</v>
      </c>
      <c r="R6050">
        <v>5500</v>
      </c>
      <c r="S6050" t="s">
        <v>223</v>
      </c>
      <c r="T6050">
        <v>5500</v>
      </c>
      <c r="U6050" t="s">
        <v>20712</v>
      </c>
      <c r="V6050" t="s">
        <v>10030</v>
      </c>
      <c r="W6050" t="s">
        <v>225</v>
      </c>
      <c r="X6050" t="s">
        <v>225</v>
      </c>
      <c r="Y6050">
        <v>5500</v>
      </c>
      <c r="AB6050">
        <v>1</v>
      </c>
      <c r="AC6050">
        <v>1</v>
      </c>
      <c r="AD6050">
        <v>2</v>
      </c>
      <c r="AE6050">
        <v>1464</v>
      </c>
      <c r="AF6050">
        <v>1</v>
      </c>
      <c r="AQ6050">
        <v>1</v>
      </c>
      <c r="AR6050">
        <f t="shared" si="94"/>
        <v>4.6463999999999999</v>
      </c>
      <c r="AS6050">
        <v>1</v>
      </c>
      <c r="AT6050" t="s">
        <v>112</v>
      </c>
      <c r="AU6050">
        <v>20</v>
      </c>
    </row>
    <row r="6051" spans="1:47">
      <c r="A6051" t="s">
        <v>20716</v>
      </c>
      <c r="C6051">
        <v>310</v>
      </c>
      <c r="D6051" t="s">
        <v>20717</v>
      </c>
      <c r="E6051">
        <v>101</v>
      </c>
      <c r="F6051" t="s">
        <v>11150</v>
      </c>
      <c r="G6051" t="s">
        <v>1783</v>
      </c>
      <c r="H6051" t="s">
        <v>220</v>
      </c>
      <c r="I6051" t="s">
        <v>20718</v>
      </c>
      <c r="J6051">
        <v>0.82515000000000005</v>
      </c>
      <c r="K6051">
        <v>1</v>
      </c>
      <c r="L6051">
        <v>1</v>
      </c>
      <c r="M6051">
        <v>1</v>
      </c>
      <c r="N6051">
        <v>1</v>
      </c>
      <c r="O6051" t="s">
        <v>225</v>
      </c>
      <c r="P6051">
        <v>0</v>
      </c>
      <c r="Q6051">
        <v>1</v>
      </c>
      <c r="R6051">
        <v>10500</v>
      </c>
      <c r="S6051" t="s">
        <v>223</v>
      </c>
      <c r="T6051">
        <v>10500</v>
      </c>
      <c r="U6051" t="s">
        <v>20716</v>
      </c>
      <c r="V6051" t="s">
        <v>10030</v>
      </c>
      <c r="W6051" t="s">
        <v>225</v>
      </c>
      <c r="X6051" t="s">
        <v>225</v>
      </c>
      <c r="Y6051">
        <v>10500</v>
      </c>
      <c r="AB6051">
        <v>1</v>
      </c>
      <c r="AC6051">
        <v>1</v>
      </c>
      <c r="AD6051">
        <v>3</v>
      </c>
      <c r="AE6051">
        <v>696</v>
      </c>
      <c r="AF6051">
        <v>1</v>
      </c>
      <c r="AQ6051">
        <v>1</v>
      </c>
      <c r="AR6051">
        <f t="shared" si="94"/>
        <v>4.6463999999999999</v>
      </c>
      <c r="AS6051">
        <v>1</v>
      </c>
      <c r="AT6051" t="s">
        <v>112</v>
      </c>
      <c r="AU6051">
        <v>20</v>
      </c>
    </row>
    <row r="6052" spans="1:47">
      <c r="A6052" t="s">
        <v>20719</v>
      </c>
      <c r="C6052">
        <v>310</v>
      </c>
      <c r="D6052" t="s">
        <v>20720</v>
      </c>
      <c r="E6052">
        <v>101</v>
      </c>
      <c r="F6052" t="s">
        <v>20721</v>
      </c>
      <c r="G6052" t="s">
        <v>1783</v>
      </c>
      <c r="H6052" t="s">
        <v>220</v>
      </c>
      <c r="I6052" t="s">
        <v>20722</v>
      </c>
      <c r="J6052">
        <v>0.27461999999999998</v>
      </c>
      <c r="K6052">
        <v>1</v>
      </c>
      <c r="L6052">
        <v>1</v>
      </c>
      <c r="M6052">
        <v>1</v>
      </c>
      <c r="N6052">
        <v>1</v>
      </c>
      <c r="O6052" t="s">
        <v>225</v>
      </c>
      <c r="P6052">
        <v>0</v>
      </c>
      <c r="Q6052">
        <v>1</v>
      </c>
      <c r="R6052">
        <v>1500</v>
      </c>
      <c r="S6052" t="s">
        <v>223</v>
      </c>
      <c r="T6052">
        <v>1500</v>
      </c>
      <c r="U6052" t="s">
        <v>20719</v>
      </c>
      <c r="V6052" t="s">
        <v>10030</v>
      </c>
      <c r="W6052" t="s">
        <v>225</v>
      </c>
      <c r="X6052" t="s">
        <v>225</v>
      </c>
      <c r="Y6052">
        <v>1500</v>
      </c>
      <c r="AB6052">
        <v>1</v>
      </c>
      <c r="AC6052">
        <v>1</v>
      </c>
      <c r="AD6052">
        <v>2</v>
      </c>
      <c r="AE6052">
        <v>1008</v>
      </c>
      <c r="AF6052">
        <v>1</v>
      </c>
      <c r="AQ6052">
        <v>1</v>
      </c>
      <c r="AR6052">
        <f t="shared" si="94"/>
        <v>4.6463999999999999</v>
      </c>
      <c r="AS6052">
        <v>1</v>
      </c>
      <c r="AT6052" t="s">
        <v>112</v>
      </c>
      <c r="AU6052">
        <v>20</v>
      </c>
    </row>
    <row r="6053" spans="1:47">
      <c r="A6053" t="s">
        <v>20723</v>
      </c>
      <c r="C6053">
        <v>310</v>
      </c>
      <c r="D6053" t="s">
        <v>20724</v>
      </c>
      <c r="E6053">
        <v>101</v>
      </c>
      <c r="F6053" t="s">
        <v>20725</v>
      </c>
      <c r="G6053" t="s">
        <v>1783</v>
      </c>
      <c r="H6053" t="s">
        <v>220</v>
      </c>
      <c r="I6053" t="s">
        <v>20726</v>
      </c>
      <c r="J6053">
        <v>0.31244</v>
      </c>
      <c r="K6053">
        <v>1</v>
      </c>
      <c r="L6053">
        <v>1</v>
      </c>
      <c r="M6053">
        <v>1</v>
      </c>
      <c r="N6053">
        <v>1</v>
      </c>
      <c r="O6053" t="s">
        <v>225</v>
      </c>
      <c r="P6053">
        <v>0</v>
      </c>
      <c r="Q6053">
        <v>0</v>
      </c>
      <c r="R6053">
        <v>0</v>
      </c>
      <c r="S6053" t="s">
        <v>223</v>
      </c>
      <c r="T6053">
        <v>0</v>
      </c>
      <c r="U6053" t="s">
        <v>20723</v>
      </c>
      <c r="V6053" t="s">
        <v>10030</v>
      </c>
      <c r="W6053" t="s">
        <v>225</v>
      </c>
      <c r="X6053" t="s">
        <v>225</v>
      </c>
      <c r="Y6053">
        <v>0</v>
      </c>
      <c r="AB6053">
        <v>1</v>
      </c>
      <c r="AC6053">
        <v>1</v>
      </c>
      <c r="AD6053">
        <v>2</v>
      </c>
      <c r="AE6053">
        <v>950</v>
      </c>
      <c r="AF6053">
        <v>1</v>
      </c>
      <c r="AQ6053">
        <v>1</v>
      </c>
      <c r="AR6053">
        <f t="shared" si="94"/>
        <v>4.6463999999999999</v>
      </c>
      <c r="AS6053">
        <v>1</v>
      </c>
      <c r="AT6053" t="s">
        <v>112</v>
      </c>
      <c r="AU6053">
        <v>20</v>
      </c>
    </row>
    <row r="6054" spans="1:47">
      <c r="A6054" t="s">
        <v>20727</v>
      </c>
      <c r="C6054">
        <v>310</v>
      </c>
      <c r="D6054" t="s">
        <v>20728</v>
      </c>
      <c r="E6054">
        <v>101</v>
      </c>
      <c r="F6054" t="s">
        <v>20729</v>
      </c>
      <c r="G6054" t="s">
        <v>324</v>
      </c>
      <c r="H6054" t="s">
        <v>220</v>
      </c>
      <c r="I6054" t="s">
        <v>20730</v>
      </c>
      <c r="J6054">
        <v>0.29776000000000002</v>
      </c>
      <c r="K6054">
        <v>1</v>
      </c>
      <c r="L6054">
        <v>1</v>
      </c>
      <c r="M6054">
        <v>1</v>
      </c>
      <c r="N6054">
        <v>1</v>
      </c>
      <c r="O6054" t="s">
        <v>225</v>
      </c>
      <c r="P6054">
        <v>0</v>
      </c>
      <c r="Q6054">
        <v>0</v>
      </c>
      <c r="R6054">
        <v>0</v>
      </c>
      <c r="S6054" t="s">
        <v>223</v>
      </c>
      <c r="T6054">
        <v>0</v>
      </c>
      <c r="U6054" t="s">
        <v>20727</v>
      </c>
      <c r="V6054" t="s">
        <v>224</v>
      </c>
      <c r="W6054" t="s">
        <v>225</v>
      </c>
      <c r="X6054" t="s">
        <v>225</v>
      </c>
      <c r="Y6054">
        <v>0</v>
      </c>
      <c r="AB6054">
        <v>1</v>
      </c>
      <c r="AC6054">
        <v>1</v>
      </c>
      <c r="AD6054">
        <v>4</v>
      </c>
      <c r="AE6054">
        <v>2257</v>
      </c>
      <c r="AF6054">
        <v>1.75</v>
      </c>
      <c r="AQ6054">
        <v>1</v>
      </c>
      <c r="AR6054">
        <f t="shared" si="94"/>
        <v>4.6463999999999999</v>
      </c>
      <c r="AS6054">
        <v>1</v>
      </c>
      <c r="AT6054" t="s">
        <v>112</v>
      </c>
      <c r="AU6054">
        <v>20</v>
      </c>
    </row>
    <row r="6055" spans="1:47">
      <c r="A6055" t="s">
        <v>20731</v>
      </c>
      <c r="C6055">
        <v>310</v>
      </c>
      <c r="D6055" t="s">
        <v>20732</v>
      </c>
      <c r="E6055">
        <v>101</v>
      </c>
      <c r="F6055" t="s">
        <v>20733</v>
      </c>
      <c r="G6055" t="s">
        <v>1783</v>
      </c>
      <c r="H6055" t="s">
        <v>220</v>
      </c>
      <c r="I6055" t="s">
        <v>20734</v>
      </c>
      <c r="J6055">
        <v>0.19239000000000001</v>
      </c>
      <c r="K6055">
        <v>1</v>
      </c>
      <c r="L6055">
        <v>1</v>
      </c>
      <c r="M6055">
        <v>1</v>
      </c>
      <c r="N6055">
        <v>1</v>
      </c>
      <c r="O6055" t="s">
        <v>225</v>
      </c>
      <c r="P6055">
        <v>0</v>
      </c>
      <c r="Q6055">
        <v>1</v>
      </c>
      <c r="R6055">
        <v>7800</v>
      </c>
      <c r="S6055" t="s">
        <v>223</v>
      </c>
      <c r="T6055">
        <v>7800</v>
      </c>
      <c r="U6055" t="s">
        <v>20731</v>
      </c>
      <c r="V6055" t="s">
        <v>10030</v>
      </c>
      <c r="W6055" t="s">
        <v>225</v>
      </c>
      <c r="X6055" t="s">
        <v>225</v>
      </c>
      <c r="Y6055">
        <v>7800</v>
      </c>
      <c r="AB6055">
        <v>1</v>
      </c>
      <c r="AC6055">
        <v>1</v>
      </c>
      <c r="AD6055">
        <v>3</v>
      </c>
      <c r="AE6055">
        <v>1308</v>
      </c>
      <c r="AF6055">
        <v>1</v>
      </c>
      <c r="AQ6055">
        <v>1</v>
      </c>
      <c r="AR6055">
        <f t="shared" si="94"/>
        <v>4.6463999999999999</v>
      </c>
      <c r="AS6055">
        <v>1</v>
      </c>
      <c r="AT6055" t="s">
        <v>112</v>
      </c>
      <c r="AU6055">
        <v>20</v>
      </c>
    </row>
    <row r="6056" spans="1:47">
      <c r="A6056" t="s">
        <v>20735</v>
      </c>
      <c r="B6056" t="s">
        <v>293</v>
      </c>
      <c r="C6056">
        <v>310</v>
      </c>
      <c r="D6056" t="s">
        <v>20380</v>
      </c>
      <c r="E6056">
        <v>710</v>
      </c>
      <c r="F6056" t="s">
        <v>14663</v>
      </c>
      <c r="G6056" t="s">
        <v>324</v>
      </c>
      <c r="H6056" t="s">
        <v>20381</v>
      </c>
      <c r="J6056">
        <v>1.46221</v>
      </c>
      <c r="K6056">
        <v>0</v>
      </c>
      <c r="L6056">
        <v>0</v>
      </c>
      <c r="M6056">
        <v>0</v>
      </c>
      <c r="N6056">
        <v>0</v>
      </c>
      <c r="P6056">
        <v>0</v>
      </c>
      <c r="Q6056">
        <v>0</v>
      </c>
      <c r="R6056">
        <v>0</v>
      </c>
      <c r="S6056" t="s">
        <v>296</v>
      </c>
      <c r="T6056">
        <v>0</v>
      </c>
      <c r="Y6056">
        <v>0</v>
      </c>
      <c r="AB6056">
        <v>0</v>
      </c>
      <c r="AC6056">
        <v>0</v>
      </c>
      <c r="AD6056">
        <v>0</v>
      </c>
      <c r="AE6056">
        <v>0</v>
      </c>
      <c r="AF6056">
        <v>0</v>
      </c>
      <c r="AG6056" t="s">
        <v>20382</v>
      </c>
      <c r="AQ6056">
        <v>1</v>
      </c>
      <c r="AR6056">
        <f t="shared" si="94"/>
        <v>0</v>
      </c>
      <c r="AS6056">
        <v>1</v>
      </c>
      <c r="AT6056" t="s">
        <v>130</v>
      </c>
      <c r="AU6056">
        <v>39</v>
      </c>
    </row>
    <row r="6057" spans="1:47">
      <c r="A6057" t="s">
        <v>20736</v>
      </c>
      <c r="C6057">
        <v>310</v>
      </c>
      <c r="D6057" t="s">
        <v>20737</v>
      </c>
      <c r="E6057">
        <v>903</v>
      </c>
      <c r="F6057" t="s">
        <v>821</v>
      </c>
      <c r="G6057" t="s">
        <v>1783</v>
      </c>
      <c r="H6057" t="s">
        <v>822</v>
      </c>
      <c r="I6057" t="s">
        <v>20738</v>
      </c>
      <c r="J6057">
        <v>0.31123000000000001</v>
      </c>
      <c r="K6057">
        <v>0</v>
      </c>
      <c r="L6057">
        <v>0</v>
      </c>
      <c r="M6057">
        <v>0</v>
      </c>
      <c r="N6057">
        <v>0</v>
      </c>
      <c r="P6057">
        <v>0</v>
      </c>
      <c r="Q6057">
        <v>0</v>
      </c>
      <c r="R6057">
        <v>0</v>
      </c>
      <c r="S6057" t="s">
        <v>223</v>
      </c>
      <c r="T6057">
        <v>0</v>
      </c>
      <c r="U6057" t="s">
        <v>20736</v>
      </c>
      <c r="Y6057">
        <v>0</v>
      </c>
      <c r="AB6057">
        <v>0</v>
      </c>
      <c r="AC6057">
        <v>0</v>
      </c>
      <c r="AD6057">
        <v>0</v>
      </c>
      <c r="AE6057">
        <v>0</v>
      </c>
      <c r="AF6057">
        <v>0</v>
      </c>
      <c r="AQ6057">
        <v>1</v>
      </c>
      <c r="AR6057">
        <f t="shared" si="94"/>
        <v>0</v>
      </c>
      <c r="AS6057">
        <v>1</v>
      </c>
      <c r="AT6057" t="s">
        <v>112</v>
      </c>
      <c r="AU6057">
        <v>20</v>
      </c>
    </row>
    <row r="6058" spans="1:47">
      <c r="A6058" t="s">
        <v>20739</v>
      </c>
      <c r="C6058">
        <v>310</v>
      </c>
      <c r="D6058" t="s">
        <v>20740</v>
      </c>
      <c r="E6058">
        <v>101</v>
      </c>
      <c r="F6058" t="s">
        <v>20741</v>
      </c>
      <c r="G6058" t="s">
        <v>1783</v>
      </c>
      <c r="H6058" t="s">
        <v>220</v>
      </c>
      <c r="I6058" t="s">
        <v>20742</v>
      </c>
      <c r="J6058">
        <v>0.13131000000000001</v>
      </c>
      <c r="K6058">
        <v>1</v>
      </c>
      <c r="L6058">
        <v>1</v>
      </c>
      <c r="M6058">
        <v>1</v>
      </c>
      <c r="N6058">
        <v>1</v>
      </c>
      <c r="O6058" t="s">
        <v>225</v>
      </c>
      <c r="P6058">
        <v>0</v>
      </c>
      <c r="Q6058">
        <v>1</v>
      </c>
      <c r="R6058">
        <v>1400</v>
      </c>
      <c r="S6058" t="s">
        <v>223</v>
      </c>
      <c r="T6058">
        <v>1400</v>
      </c>
      <c r="U6058" t="s">
        <v>20739</v>
      </c>
      <c r="V6058" t="s">
        <v>10030</v>
      </c>
      <c r="W6058" t="s">
        <v>225</v>
      </c>
      <c r="X6058" t="s">
        <v>225</v>
      </c>
      <c r="Y6058">
        <v>1400</v>
      </c>
      <c r="AB6058">
        <v>1</v>
      </c>
      <c r="AC6058">
        <v>1</v>
      </c>
      <c r="AD6058">
        <v>2</v>
      </c>
      <c r="AE6058">
        <v>720</v>
      </c>
      <c r="AF6058">
        <v>1</v>
      </c>
      <c r="AQ6058">
        <v>2</v>
      </c>
      <c r="AR6058">
        <f t="shared" si="94"/>
        <v>4.6463999999999999</v>
      </c>
      <c r="AS6058">
        <v>1</v>
      </c>
      <c r="AT6058" t="s">
        <v>112</v>
      </c>
      <c r="AU6058">
        <v>20</v>
      </c>
    </row>
    <row r="6059" spans="1:47">
      <c r="A6059" t="s">
        <v>248</v>
      </c>
      <c r="C6059">
        <v>310</v>
      </c>
      <c r="E6059">
        <v>0</v>
      </c>
      <c r="J6059">
        <v>7.9299999999999995E-3</v>
      </c>
      <c r="K6059">
        <v>0</v>
      </c>
      <c r="L6059">
        <v>0</v>
      </c>
      <c r="M6059">
        <v>0</v>
      </c>
      <c r="N6059">
        <v>0</v>
      </c>
      <c r="P6059">
        <v>0</v>
      </c>
      <c r="Q6059">
        <v>0</v>
      </c>
      <c r="R6059">
        <v>0</v>
      </c>
      <c r="S6059" t="s">
        <v>249</v>
      </c>
      <c r="T6059">
        <v>0</v>
      </c>
      <c r="Y6059">
        <v>0</v>
      </c>
      <c r="AB6059">
        <v>0</v>
      </c>
      <c r="AC6059">
        <v>0</v>
      </c>
      <c r="AD6059">
        <v>0</v>
      </c>
      <c r="AE6059">
        <v>0</v>
      </c>
      <c r="AF6059">
        <v>0</v>
      </c>
      <c r="AQ6059">
        <v>0</v>
      </c>
      <c r="AR6059">
        <f t="shared" si="94"/>
        <v>0</v>
      </c>
      <c r="AS6059">
        <v>1</v>
      </c>
      <c r="AT6059" t="s">
        <v>112</v>
      </c>
      <c r="AU6059">
        <v>20</v>
      </c>
    </row>
    <row r="6060" spans="1:47">
      <c r="A6060" t="s">
        <v>20743</v>
      </c>
      <c r="B6060" t="s">
        <v>293</v>
      </c>
      <c r="C6060">
        <v>310</v>
      </c>
      <c r="D6060" t="s">
        <v>20380</v>
      </c>
      <c r="E6060">
        <v>710</v>
      </c>
      <c r="F6060" t="s">
        <v>14663</v>
      </c>
      <c r="G6060" t="s">
        <v>324</v>
      </c>
      <c r="H6060" t="s">
        <v>20381</v>
      </c>
      <c r="J6060">
        <v>1.3735200000000001</v>
      </c>
      <c r="K6060">
        <v>0</v>
      </c>
      <c r="L6060">
        <v>1</v>
      </c>
      <c r="M6060">
        <v>0</v>
      </c>
      <c r="N6060">
        <v>1</v>
      </c>
      <c r="P6060">
        <v>0</v>
      </c>
      <c r="Q6060">
        <v>0</v>
      </c>
      <c r="R6060">
        <v>0</v>
      </c>
      <c r="S6060" t="s">
        <v>296</v>
      </c>
      <c r="T6060">
        <v>0</v>
      </c>
      <c r="X6060" t="s">
        <v>225</v>
      </c>
      <c r="Y6060">
        <v>0</v>
      </c>
      <c r="AB6060">
        <v>0</v>
      </c>
      <c r="AC6060">
        <v>1</v>
      </c>
      <c r="AD6060">
        <v>0</v>
      </c>
      <c r="AE6060">
        <v>0</v>
      </c>
      <c r="AF6060">
        <v>0</v>
      </c>
      <c r="AG6060" t="s">
        <v>20382</v>
      </c>
      <c r="AQ6060">
        <v>1</v>
      </c>
      <c r="AR6060">
        <f t="shared" si="94"/>
        <v>0</v>
      </c>
      <c r="AS6060">
        <v>1</v>
      </c>
      <c r="AT6060" t="s">
        <v>130</v>
      </c>
      <c r="AU6060">
        <v>39</v>
      </c>
    </row>
    <row r="6061" spans="1:47">
      <c r="A6061" t="s">
        <v>20744</v>
      </c>
      <c r="C6061">
        <v>310</v>
      </c>
      <c r="D6061" t="s">
        <v>20745</v>
      </c>
      <c r="E6061">
        <v>101</v>
      </c>
      <c r="F6061" t="s">
        <v>20746</v>
      </c>
      <c r="G6061" t="s">
        <v>1783</v>
      </c>
      <c r="H6061" t="s">
        <v>220</v>
      </c>
      <c r="I6061" t="s">
        <v>20747</v>
      </c>
      <c r="J6061">
        <v>0.13222</v>
      </c>
      <c r="K6061">
        <v>1</v>
      </c>
      <c r="L6061">
        <v>1</v>
      </c>
      <c r="M6061">
        <v>1</v>
      </c>
      <c r="N6061">
        <v>1</v>
      </c>
      <c r="O6061" t="s">
        <v>225</v>
      </c>
      <c r="P6061">
        <v>0</v>
      </c>
      <c r="Q6061">
        <v>1</v>
      </c>
      <c r="R6061">
        <v>3300</v>
      </c>
      <c r="S6061" t="s">
        <v>223</v>
      </c>
      <c r="T6061">
        <v>3300</v>
      </c>
      <c r="U6061" t="s">
        <v>20744</v>
      </c>
      <c r="V6061" t="s">
        <v>10030</v>
      </c>
      <c r="W6061" t="s">
        <v>225</v>
      </c>
      <c r="X6061" t="s">
        <v>225</v>
      </c>
      <c r="Y6061">
        <v>3300</v>
      </c>
      <c r="AB6061">
        <v>1</v>
      </c>
      <c r="AC6061">
        <v>1</v>
      </c>
      <c r="AD6061">
        <v>2</v>
      </c>
      <c r="AE6061">
        <v>720</v>
      </c>
      <c r="AF6061">
        <v>1</v>
      </c>
      <c r="AQ6061">
        <v>2</v>
      </c>
      <c r="AR6061">
        <f t="shared" si="94"/>
        <v>4.6463999999999999</v>
      </c>
      <c r="AS6061">
        <v>1</v>
      </c>
      <c r="AT6061" t="s">
        <v>112</v>
      </c>
      <c r="AU6061">
        <v>20</v>
      </c>
    </row>
    <row r="6062" spans="1:47">
      <c r="A6062" t="s">
        <v>20748</v>
      </c>
      <c r="C6062">
        <v>310</v>
      </c>
      <c r="D6062" t="s">
        <v>20749</v>
      </c>
      <c r="E6062">
        <v>131</v>
      </c>
      <c r="F6062" t="s">
        <v>20750</v>
      </c>
      <c r="G6062" t="s">
        <v>1783</v>
      </c>
      <c r="H6062" t="s">
        <v>407</v>
      </c>
      <c r="I6062" t="s">
        <v>20751</v>
      </c>
      <c r="J6062">
        <v>0.17619000000000001</v>
      </c>
      <c r="K6062">
        <v>0</v>
      </c>
      <c r="L6062">
        <v>0</v>
      </c>
      <c r="M6062">
        <v>0</v>
      </c>
      <c r="N6062">
        <v>0</v>
      </c>
      <c r="P6062">
        <v>0</v>
      </c>
      <c r="Q6062">
        <v>0</v>
      </c>
      <c r="R6062">
        <v>0</v>
      </c>
      <c r="S6062" t="s">
        <v>223</v>
      </c>
      <c r="T6062">
        <v>0</v>
      </c>
      <c r="U6062" t="s">
        <v>20748</v>
      </c>
      <c r="Y6062">
        <v>0</v>
      </c>
      <c r="AB6062">
        <v>0</v>
      </c>
      <c r="AC6062">
        <v>0</v>
      </c>
      <c r="AD6062">
        <v>0</v>
      </c>
      <c r="AE6062">
        <v>0</v>
      </c>
      <c r="AF6062">
        <v>0</v>
      </c>
      <c r="AQ6062">
        <v>1</v>
      </c>
      <c r="AR6062">
        <f t="shared" si="94"/>
        <v>0</v>
      </c>
      <c r="AS6062">
        <v>1</v>
      </c>
      <c r="AT6062" t="s">
        <v>112</v>
      </c>
      <c r="AU6062">
        <v>20</v>
      </c>
    </row>
    <row r="6063" spans="1:47">
      <c r="A6063" t="s">
        <v>20752</v>
      </c>
      <c r="C6063">
        <v>310</v>
      </c>
      <c r="D6063" t="s">
        <v>20753</v>
      </c>
      <c r="E6063">
        <v>101</v>
      </c>
      <c r="F6063" t="s">
        <v>20754</v>
      </c>
      <c r="G6063" t="s">
        <v>1783</v>
      </c>
      <c r="H6063" t="s">
        <v>220</v>
      </c>
      <c r="I6063" t="s">
        <v>20755</v>
      </c>
      <c r="J6063">
        <v>0.3916</v>
      </c>
      <c r="K6063">
        <v>1</v>
      </c>
      <c r="L6063">
        <v>1</v>
      </c>
      <c r="M6063">
        <v>1</v>
      </c>
      <c r="N6063">
        <v>1</v>
      </c>
      <c r="O6063" t="s">
        <v>225</v>
      </c>
      <c r="P6063">
        <v>0</v>
      </c>
      <c r="Q6063">
        <v>0</v>
      </c>
      <c r="R6063">
        <v>0</v>
      </c>
      <c r="S6063" t="s">
        <v>223</v>
      </c>
      <c r="T6063">
        <v>0</v>
      </c>
      <c r="U6063" t="s">
        <v>20752</v>
      </c>
      <c r="V6063" t="s">
        <v>224</v>
      </c>
      <c r="W6063" t="s">
        <v>225</v>
      </c>
      <c r="X6063" t="s">
        <v>225</v>
      </c>
      <c r="Y6063">
        <v>0</v>
      </c>
      <c r="AB6063">
        <v>1</v>
      </c>
      <c r="AC6063">
        <v>1</v>
      </c>
      <c r="AD6063">
        <v>3</v>
      </c>
      <c r="AE6063">
        <v>1028</v>
      </c>
      <c r="AF6063">
        <v>1</v>
      </c>
      <c r="AQ6063">
        <v>1</v>
      </c>
      <c r="AR6063">
        <f t="shared" si="94"/>
        <v>4.6463999999999999</v>
      </c>
      <c r="AS6063">
        <v>1</v>
      </c>
      <c r="AT6063" t="s">
        <v>112</v>
      </c>
      <c r="AU6063">
        <v>20</v>
      </c>
    </row>
    <row r="6064" spans="1:47">
      <c r="A6064" t="s">
        <v>20756</v>
      </c>
      <c r="B6064" t="s">
        <v>293</v>
      </c>
      <c r="C6064">
        <v>310</v>
      </c>
      <c r="D6064" t="s">
        <v>20380</v>
      </c>
      <c r="E6064">
        <v>710</v>
      </c>
      <c r="F6064" t="s">
        <v>14663</v>
      </c>
      <c r="G6064" t="s">
        <v>324</v>
      </c>
      <c r="H6064" t="s">
        <v>20381</v>
      </c>
      <c r="J6064">
        <v>1.3910800000000001</v>
      </c>
      <c r="K6064">
        <v>0</v>
      </c>
      <c r="L6064">
        <v>0</v>
      </c>
      <c r="M6064">
        <v>0</v>
      </c>
      <c r="N6064">
        <v>0</v>
      </c>
      <c r="P6064">
        <v>0</v>
      </c>
      <c r="Q6064">
        <v>0</v>
      </c>
      <c r="R6064">
        <v>0</v>
      </c>
      <c r="S6064" t="s">
        <v>296</v>
      </c>
      <c r="T6064">
        <v>0</v>
      </c>
      <c r="Y6064">
        <v>0</v>
      </c>
      <c r="AB6064">
        <v>0</v>
      </c>
      <c r="AC6064">
        <v>0</v>
      </c>
      <c r="AD6064">
        <v>0</v>
      </c>
      <c r="AE6064">
        <v>0</v>
      </c>
      <c r="AF6064">
        <v>0</v>
      </c>
      <c r="AG6064" t="s">
        <v>20382</v>
      </c>
      <c r="AQ6064">
        <v>0</v>
      </c>
      <c r="AR6064">
        <f t="shared" si="94"/>
        <v>0</v>
      </c>
      <c r="AS6064">
        <v>1</v>
      </c>
      <c r="AT6064" t="s">
        <v>130</v>
      </c>
      <c r="AU6064">
        <v>39</v>
      </c>
    </row>
    <row r="6065" spans="1:47">
      <c r="A6065" t="s">
        <v>20757</v>
      </c>
      <c r="C6065">
        <v>310</v>
      </c>
      <c r="D6065" t="s">
        <v>20758</v>
      </c>
      <c r="E6065">
        <v>101</v>
      </c>
      <c r="F6065" t="s">
        <v>20759</v>
      </c>
      <c r="G6065" t="s">
        <v>1783</v>
      </c>
      <c r="H6065" t="s">
        <v>220</v>
      </c>
      <c r="I6065" t="s">
        <v>20760</v>
      </c>
      <c r="J6065">
        <v>0.18046999999999999</v>
      </c>
      <c r="K6065">
        <v>1</v>
      </c>
      <c r="L6065">
        <v>1</v>
      </c>
      <c r="M6065">
        <v>1</v>
      </c>
      <c r="N6065">
        <v>1</v>
      </c>
      <c r="O6065" t="s">
        <v>225</v>
      </c>
      <c r="P6065">
        <v>0</v>
      </c>
      <c r="Q6065">
        <v>1</v>
      </c>
      <c r="R6065">
        <v>15300</v>
      </c>
      <c r="S6065" t="s">
        <v>223</v>
      </c>
      <c r="T6065">
        <v>15300</v>
      </c>
      <c r="U6065" t="s">
        <v>20757</v>
      </c>
      <c r="V6065" t="s">
        <v>10030</v>
      </c>
      <c r="W6065" t="s">
        <v>225</v>
      </c>
      <c r="X6065" t="s">
        <v>225</v>
      </c>
      <c r="Y6065">
        <v>15300</v>
      </c>
      <c r="AB6065">
        <v>1</v>
      </c>
      <c r="AC6065">
        <v>1</v>
      </c>
      <c r="AD6065">
        <v>4</v>
      </c>
      <c r="AE6065">
        <v>768</v>
      </c>
      <c r="AF6065">
        <v>1</v>
      </c>
      <c r="AQ6065">
        <v>1</v>
      </c>
      <c r="AR6065">
        <f t="shared" si="94"/>
        <v>4.6463999999999999</v>
      </c>
      <c r="AS6065">
        <v>1</v>
      </c>
      <c r="AT6065" t="s">
        <v>112</v>
      </c>
      <c r="AU6065">
        <v>20</v>
      </c>
    </row>
    <row r="6066" spans="1:47">
      <c r="A6066" t="s">
        <v>248</v>
      </c>
      <c r="C6066">
        <v>310</v>
      </c>
      <c r="E6066">
        <v>0</v>
      </c>
      <c r="J6066">
        <v>2.4649999999999998E-2</v>
      </c>
      <c r="K6066">
        <v>0</v>
      </c>
      <c r="L6066">
        <v>0</v>
      </c>
      <c r="M6066">
        <v>0</v>
      </c>
      <c r="N6066">
        <v>0</v>
      </c>
      <c r="P6066">
        <v>0</v>
      </c>
      <c r="Q6066">
        <v>0</v>
      </c>
      <c r="R6066">
        <v>0</v>
      </c>
      <c r="S6066" t="s">
        <v>249</v>
      </c>
      <c r="T6066">
        <v>0</v>
      </c>
      <c r="Y6066">
        <v>0</v>
      </c>
      <c r="AB6066">
        <v>0</v>
      </c>
      <c r="AC6066">
        <v>0</v>
      </c>
      <c r="AD6066">
        <v>0</v>
      </c>
      <c r="AE6066">
        <v>0</v>
      </c>
      <c r="AF6066">
        <v>0</v>
      </c>
      <c r="AQ6066">
        <v>0</v>
      </c>
      <c r="AR6066">
        <f t="shared" si="94"/>
        <v>0</v>
      </c>
      <c r="AS6066">
        <v>1</v>
      </c>
      <c r="AT6066" t="s">
        <v>112</v>
      </c>
      <c r="AU6066">
        <v>20</v>
      </c>
    </row>
    <row r="6067" spans="1:47">
      <c r="A6067" t="s">
        <v>20761</v>
      </c>
      <c r="C6067">
        <v>310</v>
      </c>
      <c r="D6067" t="s">
        <v>20762</v>
      </c>
      <c r="E6067">
        <v>903</v>
      </c>
      <c r="F6067" t="s">
        <v>821</v>
      </c>
      <c r="G6067" t="s">
        <v>1783</v>
      </c>
      <c r="H6067" t="s">
        <v>822</v>
      </c>
      <c r="I6067" t="s">
        <v>20763</v>
      </c>
      <c r="J6067">
        <v>4.7660000000000001E-2</v>
      </c>
      <c r="K6067">
        <v>0</v>
      </c>
      <c r="L6067">
        <v>0</v>
      </c>
      <c r="M6067">
        <v>0</v>
      </c>
      <c r="N6067">
        <v>0</v>
      </c>
      <c r="P6067">
        <v>0</v>
      </c>
      <c r="Q6067">
        <v>0</v>
      </c>
      <c r="R6067">
        <v>0</v>
      </c>
      <c r="S6067" t="s">
        <v>223</v>
      </c>
      <c r="T6067">
        <v>0</v>
      </c>
      <c r="U6067" t="s">
        <v>20761</v>
      </c>
      <c r="Y6067">
        <v>0</v>
      </c>
      <c r="AB6067">
        <v>0</v>
      </c>
      <c r="AC6067">
        <v>0</v>
      </c>
      <c r="AD6067">
        <v>0</v>
      </c>
      <c r="AE6067">
        <v>0</v>
      </c>
      <c r="AF6067">
        <v>0</v>
      </c>
      <c r="AQ6067">
        <v>1</v>
      </c>
      <c r="AR6067">
        <f t="shared" si="94"/>
        <v>0</v>
      </c>
      <c r="AS6067">
        <v>1</v>
      </c>
      <c r="AT6067" t="s">
        <v>112</v>
      </c>
      <c r="AU6067">
        <v>20</v>
      </c>
    </row>
    <row r="6068" spans="1:47">
      <c r="A6068" t="s">
        <v>20764</v>
      </c>
      <c r="C6068">
        <v>310</v>
      </c>
      <c r="D6068" t="s">
        <v>20765</v>
      </c>
      <c r="E6068">
        <v>101</v>
      </c>
      <c r="F6068" t="s">
        <v>20766</v>
      </c>
      <c r="G6068" t="s">
        <v>1783</v>
      </c>
      <c r="H6068" t="s">
        <v>220</v>
      </c>
      <c r="I6068" t="s">
        <v>20767</v>
      </c>
      <c r="J6068">
        <v>0.15947</v>
      </c>
      <c r="K6068">
        <v>1</v>
      </c>
      <c r="L6068">
        <v>1</v>
      </c>
      <c r="M6068">
        <v>1</v>
      </c>
      <c r="N6068">
        <v>1</v>
      </c>
      <c r="O6068" t="s">
        <v>225</v>
      </c>
      <c r="P6068">
        <v>0</v>
      </c>
      <c r="Q6068">
        <v>1</v>
      </c>
      <c r="R6068">
        <v>1600</v>
      </c>
      <c r="S6068" t="s">
        <v>223</v>
      </c>
      <c r="T6068">
        <v>1600</v>
      </c>
      <c r="U6068" t="s">
        <v>20764</v>
      </c>
      <c r="V6068" t="s">
        <v>10030</v>
      </c>
      <c r="W6068" t="s">
        <v>225</v>
      </c>
      <c r="X6068" t="s">
        <v>225</v>
      </c>
      <c r="Y6068">
        <v>1600</v>
      </c>
      <c r="AB6068">
        <v>1</v>
      </c>
      <c r="AC6068">
        <v>1</v>
      </c>
      <c r="AD6068">
        <v>2</v>
      </c>
      <c r="AE6068">
        <v>884</v>
      </c>
      <c r="AF6068">
        <v>1</v>
      </c>
      <c r="AQ6068">
        <v>1</v>
      </c>
      <c r="AR6068">
        <f t="shared" si="94"/>
        <v>4.6463999999999999</v>
      </c>
      <c r="AS6068">
        <v>1</v>
      </c>
      <c r="AT6068" t="s">
        <v>112</v>
      </c>
      <c r="AU6068">
        <v>20</v>
      </c>
    </row>
    <row r="6069" spans="1:47">
      <c r="A6069" t="s">
        <v>20768</v>
      </c>
      <c r="C6069">
        <v>310</v>
      </c>
      <c r="D6069" t="s">
        <v>20769</v>
      </c>
      <c r="E6069">
        <v>101</v>
      </c>
      <c r="F6069" t="s">
        <v>20770</v>
      </c>
      <c r="G6069" t="s">
        <v>1783</v>
      </c>
      <c r="H6069" t="s">
        <v>220</v>
      </c>
      <c r="I6069" t="s">
        <v>20771</v>
      </c>
      <c r="J6069">
        <v>7.6179999999999998E-2</v>
      </c>
      <c r="K6069">
        <v>0</v>
      </c>
      <c r="L6069">
        <v>0</v>
      </c>
      <c r="M6069">
        <v>0</v>
      </c>
      <c r="N6069">
        <v>0</v>
      </c>
      <c r="P6069">
        <v>0</v>
      </c>
      <c r="Q6069">
        <v>1</v>
      </c>
      <c r="R6069">
        <v>0</v>
      </c>
      <c r="S6069" t="s">
        <v>243</v>
      </c>
      <c r="T6069">
        <v>0</v>
      </c>
      <c r="U6069" t="s">
        <v>20768</v>
      </c>
      <c r="V6069" t="s">
        <v>10030</v>
      </c>
      <c r="W6069" t="s">
        <v>225</v>
      </c>
      <c r="Y6069">
        <v>0</v>
      </c>
      <c r="AB6069">
        <v>0</v>
      </c>
      <c r="AC6069">
        <v>0</v>
      </c>
      <c r="AD6069">
        <v>2</v>
      </c>
      <c r="AE6069">
        <v>576</v>
      </c>
      <c r="AF6069">
        <v>1</v>
      </c>
      <c r="AQ6069">
        <v>4</v>
      </c>
      <c r="AR6069">
        <f t="shared" si="94"/>
        <v>0</v>
      </c>
      <c r="AS6069">
        <v>1</v>
      </c>
      <c r="AT6069" t="s">
        <v>112</v>
      </c>
      <c r="AU6069">
        <v>20</v>
      </c>
    </row>
    <row r="6070" spans="1:47">
      <c r="A6070" t="s">
        <v>20772</v>
      </c>
      <c r="C6070">
        <v>310</v>
      </c>
      <c r="D6070" t="s">
        <v>20773</v>
      </c>
      <c r="E6070">
        <v>101</v>
      </c>
      <c r="F6070" t="s">
        <v>20774</v>
      </c>
      <c r="G6070" t="s">
        <v>1783</v>
      </c>
      <c r="H6070" t="s">
        <v>220</v>
      </c>
      <c r="I6070" t="s">
        <v>20775</v>
      </c>
      <c r="J6070">
        <v>0.15842999999999999</v>
      </c>
      <c r="K6070">
        <v>1</v>
      </c>
      <c r="L6070">
        <v>1</v>
      </c>
      <c r="M6070">
        <v>1</v>
      </c>
      <c r="N6070">
        <v>1</v>
      </c>
      <c r="O6070" t="s">
        <v>225</v>
      </c>
      <c r="P6070">
        <v>0</v>
      </c>
      <c r="Q6070">
        <v>1</v>
      </c>
      <c r="R6070">
        <v>4000</v>
      </c>
      <c r="S6070" t="s">
        <v>223</v>
      </c>
      <c r="T6070">
        <v>4000</v>
      </c>
      <c r="U6070" t="s">
        <v>20772</v>
      </c>
      <c r="V6070" t="s">
        <v>10030</v>
      </c>
      <c r="W6070" t="s">
        <v>225</v>
      </c>
      <c r="X6070" t="s">
        <v>225</v>
      </c>
      <c r="Y6070">
        <v>4000</v>
      </c>
      <c r="AB6070">
        <v>1</v>
      </c>
      <c r="AC6070">
        <v>1</v>
      </c>
      <c r="AD6070">
        <v>2</v>
      </c>
      <c r="AE6070">
        <v>768</v>
      </c>
      <c r="AF6070">
        <v>1</v>
      </c>
      <c r="AQ6070">
        <v>1</v>
      </c>
      <c r="AR6070">
        <f t="shared" si="94"/>
        <v>4.6463999999999999</v>
      </c>
      <c r="AS6070">
        <v>1</v>
      </c>
      <c r="AT6070" t="s">
        <v>112</v>
      </c>
      <c r="AU6070">
        <v>20</v>
      </c>
    </row>
    <row r="6071" spans="1:47">
      <c r="A6071" t="s">
        <v>248</v>
      </c>
      <c r="C6071">
        <v>310</v>
      </c>
      <c r="E6071">
        <v>0</v>
      </c>
      <c r="J6071">
        <v>4.9020000000000001E-2</v>
      </c>
      <c r="K6071">
        <v>0</v>
      </c>
      <c r="L6071">
        <v>0</v>
      </c>
      <c r="M6071">
        <v>0</v>
      </c>
      <c r="N6071">
        <v>0</v>
      </c>
      <c r="P6071">
        <v>0</v>
      </c>
      <c r="Q6071">
        <v>0</v>
      </c>
      <c r="R6071">
        <v>0</v>
      </c>
      <c r="S6071" t="s">
        <v>249</v>
      </c>
      <c r="T6071">
        <v>0</v>
      </c>
      <c r="Y6071">
        <v>0</v>
      </c>
      <c r="AB6071">
        <v>0</v>
      </c>
      <c r="AC6071">
        <v>0</v>
      </c>
      <c r="AD6071">
        <v>0</v>
      </c>
      <c r="AE6071">
        <v>0</v>
      </c>
      <c r="AF6071">
        <v>0</v>
      </c>
      <c r="AQ6071">
        <v>0</v>
      </c>
      <c r="AR6071">
        <f t="shared" si="94"/>
        <v>0</v>
      </c>
      <c r="AS6071">
        <v>1</v>
      </c>
      <c r="AT6071" t="s">
        <v>112</v>
      </c>
      <c r="AU6071">
        <v>20</v>
      </c>
    </row>
    <row r="6072" spans="1:47">
      <c r="A6072" t="s">
        <v>248</v>
      </c>
      <c r="C6072">
        <v>310</v>
      </c>
      <c r="E6072">
        <v>0</v>
      </c>
      <c r="J6072">
        <v>0.23644000000000001</v>
      </c>
      <c r="K6072">
        <v>0</v>
      </c>
      <c r="L6072">
        <v>0</v>
      </c>
      <c r="M6072">
        <v>0</v>
      </c>
      <c r="N6072">
        <v>0</v>
      </c>
      <c r="P6072">
        <v>0</v>
      </c>
      <c r="Q6072">
        <v>0</v>
      </c>
      <c r="R6072">
        <v>0</v>
      </c>
      <c r="S6072" t="s">
        <v>249</v>
      </c>
      <c r="T6072">
        <v>0</v>
      </c>
      <c r="Y6072">
        <v>0</v>
      </c>
      <c r="AB6072">
        <v>0</v>
      </c>
      <c r="AC6072">
        <v>0</v>
      </c>
      <c r="AD6072">
        <v>0</v>
      </c>
      <c r="AE6072">
        <v>0</v>
      </c>
      <c r="AF6072">
        <v>0</v>
      </c>
      <c r="AQ6072">
        <v>0</v>
      </c>
      <c r="AR6072">
        <f t="shared" si="94"/>
        <v>0</v>
      </c>
      <c r="AS6072">
        <v>1</v>
      </c>
      <c r="AT6072" t="s">
        <v>112</v>
      </c>
      <c r="AU6072">
        <v>20</v>
      </c>
    </row>
    <row r="6073" spans="1:47">
      <c r="A6073" t="s">
        <v>248</v>
      </c>
      <c r="C6073">
        <v>310</v>
      </c>
      <c r="E6073">
        <v>0</v>
      </c>
      <c r="J6073">
        <v>9.5499999999999995E-3</v>
      </c>
      <c r="K6073">
        <v>0</v>
      </c>
      <c r="L6073">
        <v>0</v>
      </c>
      <c r="M6073">
        <v>0</v>
      </c>
      <c r="N6073">
        <v>0</v>
      </c>
      <c r="P6073">
        <v>0</v>
      </c>
      <c r="Q6073">
        <v>0</v>
      </c>
      <c r="R6073">
        <v>0</v>
      </c>
      <c r="S6073" t="s">
        <v>249</v>
      </c>
      <c r="T6073">
        <v>0</v>
      </c>
      <c r="Y6073">
        <v>0</v>
      </c>
      <c r="AB6073">
        <v>0</v>
      </c>
      <c r="AC6073">
        <v>0</v>
      </c>
      <c r="AD6073">
        <v>0</v>
      </c>
      <c r="AE6073">
        <v>0</v>
      </c>
      <c r="AF6073">
        <v>0</v>
      </c>
      <c r="AQ6073">
        <v>0</v>
      </c>
      <c r="AR6073">
        <f t="shared" si="94"/>
        <v>0</v>
      </c>
      <c r="AS6073">
        <v>1</v>
      </c>
      <c r="AT6073" t="s">
        <v>112</v>
      </c>
      <c r="AU6073">
        <v>20</v>
      </c>
    </row>
    <row r="6074" spans="1:47">
      <c r="A6074" t="s">
        <v>20776</v>
      </c>
      <c r="C6074">
        <v>310</v>
      </c>
      <c r="D6074" t="s">
        <v>20777</v>
      </c>
      <c r="E6074">
        <v>101</v>
      </c>
      <c r="F6074" t="s">
        <v>20778</v>
      </c>
      <c r="G6074" t="s">
        <v>422</v>
      </c>
      <c r="H6074" t="s">
        <v>220</v>
      </c>
      <c r="I6074" t="s">
        <v>20779</v>
      </c>
      <c r="J6074">
        <v>0.29076000000000002</v>
      </c>
      <c r="K6074">
        <v>1</v>
      </c>
      <c r="L6074">
        <v>1</v>
      </c>
      <c r="M6074">
        <v>1</v>
      </c>
      <c r="N6074">
        <v>1</v>
      </c>
      <c r="O6074" t="s">
        <v>225</v>
      </c>
      <c r="P6074">
        <v>0</v>
      </c>
      <c r="Q6074">
        <v>1</v>
      </c>
      <c r="R6074">
        <v>22100</v>
      </c>
      <c r="S6074" t="s">
        <v>223</v>
      </c>
      <c r="T6074">
        <v>22100</v>
      </c>
      <c r="U6074" t="s">
        <v>20776</v>
      </c>
      <c r="V6074" t="s">
        <v>455</v>
      </c>
      <c r="W6074" t="s">
        <v>225</v>
      </c>
      <c r="X6074" t="s">
        <v>225</v>
      </c>
      <c r="Y6074">
        <v>22100</v>
      </c>
      <c r="AB6074">
        <v>1</v>
      </c>
      <c r="AC6074">
        <v>1</v>
      </c>
      <c r="AD6074">
        <v>4</v>
      </c>
      <c r="AE6074">
        <v>1516</v>
      </c>
      <c r="AF6074">
        <v>1</v>
      </c>
      <c r="AQ6074">
        <v>1</v>
      </c>
      <c r="AR6074">
        <f t="shared" si="94"/>
        <v>9.68</v>
      </c>
      <c r="AS6074">
        <v>1</v>
      </c>
      <c r="AT6074" t="s">
        <v>134</v>
      </c>
      <c r="AU6074">
        <v>43</v>
      </c>
    </row>
    <row r="6075" spans="1:47">
      <c r="A6075" t="s">
        <v>20780</v>
      </c>
      <c r="C6075">
        <v>310</v>
      </c>
      <c r="D6075" t="s">
        <v>20781</v>
      </c>
      <c r="E6075">
        <v>101</v>
      </c>
      <c r="F6075" t="s">
        <v>20782</v>
      </c>
      <c r="G6075" t="s">
        <v>1783</v>
      </c>
      <c r="H6075" t="s">
        <v>220</v>
      </c>
      <c r="I6075" t="s">
        <v>20783</v>
      </c>
      <c r="J6075">
        <v>0.26323000000000002</v>
      </c>
      <c r="K6075">
        <v>1</v>
      </c>
      <c r="L6075">
        <v>1</v>
      </c>
      <c r="M6075">
        <v>1</v>
      </c>
      <c r="N6075">
        <v>1</v>
      </c>
      <c r="O6075" t="s">
        <v>225</v>
      </c>
      <c r="P6075">
        <v>0</v>
      </c>
      <c r="Q6075">
        <v>0</v>
      </c>
      <c r="R6075">
        <v>0</v>
      </c>
      <c r="S6075" t="s">
        <v>223</v>
      </c>
      <c r="T6075">
        <v>0</v>
      </c>
      <c r="U6075" t="s">
        <v>20780</v>
      </c>
      <c r="V6075" t="s">
        <v>10030</v>
      </c>
      <c r="W6075" t="s">
        <v>225</v>
      </c>
      <c r="X6075" t="s">
        <v>225</v>
      </c>
      <c r="Y6075">
        <v>0</v>
      </c>
      <c r="AB6075">
        <v>1</v>
      </c>
      <c r="AC6075">
        <v>1</v>
      </c>
      <c r="AD6075">
        <v>3</v>
      </c>
      <c r="AE6075">
        <v>864</v>
      </c>
      <c r="AF6075">
        <v>1</v>
      </c>
      <c r="AQ6075">
        <v>1</v>
      </c>
      <c r="AR6075">
        <f t="shared" si="94"/>
        <v>4.6463999999999999</v>
      </c>
      <c r="AS6075">
        <v>1</v>
      </c>
      <c r="AT6075" t="s">
        <v>112</v>
      </c>
      <c r="AU6075">
        <v>20</v>
      </c>
    </row>
    <row r="6076" spans="1:47">
      <c r="A6076" t="s">
        <v>20784</v>
      </c>
      <c r="C6076">
        <v>310</v>
      </c>
      <c r="D6076" t="s">
        <v>20785</v>
      </c>
      <c r="E6076">
        <v>130</v>
      </c>
      <c r="F6076" t="s">
        <v>20548</v>
      </c>
      <c r="G6076" t="s">
        <v>324</v>
      </c>
      <c r="H6076" t="s">
        <v>2642</v>
      </c>
      <c r="I6076" t="s">
        <v>20786</v>
      </c>
      <c r="J6076">
        <v>1.54752</v>
      </c>
      <c r="K6076">
        <v>0</v>
      </c>
      <c r="L6076">
        <v>0</v>
      </c>
      <c r="M6076">
        <v>0</v>
      </c>
      <c r="N6076">
        <v>0</v>
      </c>
      <c r="P6076">
        <v>0</v>
      </c>
      <c r="Q6076">
        <v>0</v>
      </c>
      <c r="R6076">
        <v>0</v>
      </c>
      <c r="S6076" t="s">
        <v>223</v>
      </c>
      <c r="T6076">
        <v>0</v>
      </c>
      <c r="U6076" t="s">
        <v>20784</v>
      </c>
      <c r="Y6076">
        <v>0</v>
      </c>
      <c r="AB6076">
        <v>0</v>
      </c>
      <c r="AC6076">
        <v>0</v>
      </c>
      <c r="AD6076">
        <v>0</v>
      </c>
      <c r="AE6076">
        <v>0</v>
      </c>
      <c r="AF6076">
        <v>0</v>
      </c>
      <c r="AQ6076">
        <v>1</v>
      </c>
      <c r="AR6076">
        <f t="shared" si="94"/>
        <v>0</v>
      </c>
      <c r="AS6076">
        <v>1</v>
      </c>
      <c r="AT6076" t="s">
        <v>127</v>
      </c>
      <c r="AU6076">
        <v>35</v>
      </c>
    </row>
    <row r="6077" spans="1:47">
      <c r="A6077" t="s">
        <v>20787</v>
      </c>
      <c r="C6077">
        <v>310</v>
      </c>
      <c r="D6077" t="s">
        <v>20788</v>
      </c>
      <c r="E6077">
        <v>106</v>
      </c>
      <c r="F6077" t="s">
        <v>20741</v>
      </c>
      <c r="G6077" t="s">
        <v>1783</v>
      </c>
      <c r="H6077" t="s">
        <v>355</v>
      </c>
      <c r="I6077" t="s">
        <v>20789</v>
      </c>
      <c r="J6077">
        <v>0.13458000000000001</v>
      </c>
      <c r="K6077">
        <v>0</v>
      </c>
      <c r="L6077">
        <v>0</v>
      </c>
      <c r="M6077">
        <v>0</v>
      </c>
      <c r="N6077">
        <v>0</v>
      </c>
      <c r="P6077">
        <v>0</v>
      </c>
      <c r="Q6077">
        <v>0</v>
      </c>
      <c r="R6077">
        <v>0</v>
      </c>
      <c r="S6077" t="s">
        <v>223</v>
      </c>
      <c r="T6077">
        <v>0</v>
      </c>
      <c r="U6077" t="s">
        <v>20787</v>
      </c>
      <c r="Y6077">
        <v>0</v>
      </c>
      <c r="AB6077">
        <v>0</v>
      </c>
      <c r="AC6077">
        <v>0</v>
      </c>
      <c r="AD6077">
        <v>0</v>
      </c>
      <c r="AE6077">
        <v>0</v>
      </c>
      <c r="AF6077">
        <v>0</v>
      </c>
      <c r="AQ6077">
        <v>2</v>
      </c>
      <c r="AR6077">
        <f t="shared" si="94"/>
        <v>0</v>
      </c>
      <c r="AS6077">
        <v>1</v>
      </c>
      <c r="AT6077" t="s">
        <v>112</v>
      </c>
      <c r="AU6077">
        <v>20</v>
      </c>
    </row>
    <row r="6078" spans="1:47">
      <c r="A6078" t="s">
        <v>20790</v>
      </c>
      <c r="C6078">
        <v>310</v>
      </c>
      <c r="D6078" t="s">
        <v>20791</v>
      </c>
      <c r="E6078">
        <v>132</v>
      </c>
      <c r="F6078" t="s">
        <v>20746</v>
      </c>
      <c r="G6078" t="s">
        <v>1783</v>
      </c>
      <c r="H6078" t="s">
        <v>260</v>
      </c>
      <c r="I6078" t="s">
        <v>20792</v>
      </c>
      <c r="J6078">
        <v>0.12867000000000001</v>
      </c>
      <c r="K6078">
        <v>0</v>
      </c>
      <c r="L6078">
        <v>0</v>
      </c>
      <c r="M6078">
        <v>0</v>
      </c>
      <c r="N6078">
        <v>0</v>
      </c>
      <c r="P6078">
        <v>0</v>
      </c>
      <c r="Q6078">
        <v>0</v>
      </c>
      <c r="R6078">
        <v>0</v>
      </c>
      <c r="S6078" t="s">
        <v>223</v>
      </c>
      <c r="T6078">
        <v>0</v>
      </c>
      <c r="U6078" t="s">
        <v>20790</v>
      </c>
      <c r="Y6078">
        <v>0</v>
      </c>
      <c r="AB6078">
        <v>0</v>
      </c>
      <c r="AC6078">
        <v>0</v>
      </c>
      <c r="AD6078">
        <v>0</v>
      </c>
      <c r="AE6078">
        <v>0</v>
      </c>
      <c r="AF6078">
        <v>0</v>
      </c>
      <c r="AQ6078">
        <v>2</v>
      </c>
      <c r="AR6078">
        <f t="shared" si="94"/>
        <v>0</v>
      </c>
      <c r="AS6078">
        <v>1</v>
      </c>
      <c r="AT6078" t="s">
        <v>112</v>
      </c>
      <c r="AU6078">
        <v>20</v>
      </c>
    </row>
    <row r="6079" spans="1:47">
      <c r="A6079" t="s">
        <v>20793</v>
      </c>
      <c r="C6079">
        <v>310</v>
      </c>
      <c r="D6079" t="s">
        <v>20794</v>
      </c>
      <c r="E6079">
        <v>101</v>
      </c>
      <c r="F6079" t="s">
        <v>20795</v>
      </c>
      <c r="G6079" t="s">
        <v>1783</v>
      </c>
      <c r="H6079" t="s">
        <v>220</v>
      </c>
      <c r="I6079" t="s">
        <v>20796</v>
      </c>
      <c r="J6079">
        <v>0.14896000000000001</v>
      </c>
      <c r="K6079">
        <v>1</v>
      </c>
      <c r="L6079">
        <v>1</v>
      </c>
      <c r="M6079">
        <v>1</v>
      </c>
      <c r="N6079">
        <v>1</v>
      </c>
      <c r="O6079" t="s">
        <v>225</v>
      </c>
      <c r="P6079">
        <v>0</v>
      </c>
      <c r="Q6079">
        <v>0</v>
      </c>
      <c r="R6079">
        <v>0</v>
      </c>
      <c r="S6079" t="s">
        <v>243</v>
      </c>
      <c r="T6079">
        <v>0</v>
      </c>
      <c r="U6079" t="s">
        <v>20793</v>
      </c>
      <c r="X6079" t="s">
        <v>225</v>
      </c>
      <c r="Y6079">
        <v>0</v>
      </c>
      <c r="AB6079">
        <v>1</v>
      </c>
      <c r="AC6079">
        <v>1</v>
      </c>
      <c r="AD6079">
        <v>3</v>
      </c>
      <c r="AE6079">
        <v>2101</v>
      </c>
      <c r="AF6079">
        <v>2</v>
      </c>
      <c r="AQ6079">
        <v>1</v>
      </c>
      <c r="AR6079">
        <f t="shared" si="94"/>
        <v>4.6463999999999999</v>
      </c>
      <c r="AS6079">
        <v>1</v>
      </c>
      <c r="AT6079" t="s">
        <v>112</v>
      </c>
      <c r="AU6079">
        <v>20</v>
      </c>
    </row>
    <row r="6080" spans="1:47">
      <c r="A6080" t="s">
        <v>20797</v>
      </c>
      <c r="C6080">
        <v>310</v>
      </c>
      <c r="D6080" t="s">
        <v>20798</v>
      </c>
      <c r="E6080">
        <v>101</v>
      </c>
      <c r="F6080" t="s">
        <v>20799</v>
      </c>
      <c r="G6080" t="s">
        <v>1783</v>
      </c>
      <c r="H6080" t="s">
        <v>220</v>
      </c>
      <c r="I6080" t="s">
        <v>20800</v>
      </c>
      <c r="J6080">
        <v>0.15558</v>
      </c>
      <c r="K6080">
        <v>1</v>
      </c>
      <c r="L6080">
        <v>1</v>
      </c>
      <c r="M6080">
        <v>1</v>
      </c>
      <c r="N6080">
        <v>1</v>
      </c>
      <c r="O6080" t="s">
        <v>225</v>
      </c>
      <c r="P6080">
        <v>0</v>
      </c>
      <c r="Q6080">
        <v>1</v>
      </c>
      <c r="R6080">
        <v>8000</v>
      </c>
      <c r="S6080" t="s">
        <v>223</v>
      </c>
      <c r="T6080">
        <v>8000</v>
      </c>
      <c r="U6080" t="s">
        <v>20797</v>
      </c>
      <c r="V6080" t="s">
        <v>10030</v>
      </c>
      <c r="W6080" t="s">
        <v>225</v>
      </c>
      <c r="X6080" t="s">
        <v>225</v>
      </c>
      <c r="Y6080">
        <v>8000</v>
      </c>
      <c r="AB6080">
        <v>1</v>
      </c>
      <c r="AC6080">
        <v>1</v>
      </c>
      <c r="AD6080">
        <v>2</v>
      </c>
      <c r="AE6080">
        <v>1008</v>
      </c>
      <c r="AF6080">
        <v>1</v>
      </c>
      <c r="AQ6080">
        <v>1</v>
      </c>
      <c r="AR6080">
        <f t="shared" si="94"/>
        <v>4.6463999999999999</v>
      </c>
      <c r="AS6080">
        <v>1</v>
      </c>
      <c r="AT6080" t="s">
        <v>112</v>
      </c>
      <c r="AU6080">
        <v>20</v>
      </c>
    </row>
    <row r="6081" spans="1:47">
      <c r="A6081" t="s">
        <v>248</v>
      </c>
      <c r="C6081">
        <v>310</v>
      </c>
      <c r="E6081">
        <v>0</v>
      </c>
      <c r="J6081">
        <v>9.1999999999999998E-3</v>
      </c>
      <c r="K6081">
        <v>0</v>
      </c>
      <c r="L6081">
        <v>0</v>
      </c>
      <c r="M6081">
        <v>0</v>
      </c>
      <c r="N6081">
        <v>0</v>
      </c>
      <c r="P6081">
        <v>0</v>
      </c>
      <c r="Q6081">
        <v>0</v>
      </c>
      <c r="R6081">
        <v>0</v>
      </c>
      <c r="S6081" t="s">
        <v>249</v>
      </c>
      <c r="T6081">
        <v>0</v>
      </c>
      <c r="Y6081">
        <v>0</v>
      </c>
      <c r="AB6081">
        <v>0</v>
      </c>
      <c r="AC6081">
        <v>0</v>
      </c>
      <c r="AD6081">
        <v>0</v>
      </c>
      <c r="AE6081">
        <v>0</v>
      </c>
      <c r="AF6081">
        <v>0</v>
      </c>
      <c r="AQ6081">
        <v>0</v>
      </c>
      <c r="AR6081">
        <f t="shared" si="94"/>
        <v>0</v>
      </c>
      <c r="AS6081">
        <v>1</v>
      </c>
      <c r="AT6081" t="s">
        <v>112</v>
      </c>
      <c r="AU6081">
        <v>20</v>
      </c>
    </row>
    <row r="6082" spans="1:47">
      <c r="A6082" t="s">
        <v>20530</v>
      </c>
      <c r="C6082">
        <v>310</v>
      </c>
      <c r="D6082" t="s">
        <v>20531</v>
      </c>
      <c r="E6082">
        <v>132</v>
      </c>
      <c r="F6082" t="s">
        <v>20532</v>
      </c>
      <c r="G6082" t="s">
        <v>324</v>
      </c>
      <c r="H6082" t="s">
        <v>260</v>
      </c>
      <c r="I6082" t="s">
        <v>20534</v>
      </c>
      <c r="J6082">
        <v>2.7274699999999998</v>
      </c>
      <c r="K6082">
        <v>0</v>
      </c>
      <c r="L6082">
        <v>0</v>
      </c>
      <c r="M6082">
        <v>0</v>
      </c>
      <c r="N6082">
        <v>0</v>
      </c>
      <c r="P6082">
        <v>0</v>
      </c>
      <c r="Q6082">
        <v>0</v>
      </c>
      <c r="R6082">
        <v>0</v>
      </c>
      <c r="S6082" t="s">
        <v>243</v>
      </c>
      <c r="T6082">
        <v>0</v>
      </c>
      <c r="U6082" t="s">
        <v>20530</v>
      </c>
      <c r="Y6082">
        <v>0</v>
      </c>
      <c r="AB6082">
        <v>0</v>
      </c>
      <c r="AC6082">
        <v>0</v>
      </c>
      <c r="AD6082">
        <v>0</v>
      </c>
      <c r="AE6082">
        <v>0</v>
      </c>
      <c r="AF6082">
        <v>0</v>
      </c>
      <c r="AQ6082">
        <v>9</v>
      </c>
      <c r="AR6082">
        <f t="shared" ref="AR6082:AR6145" si="95">AB6082*9.68*VLOOKUP(AU6082,atten,10,FALSE)</f>
        <v>0</v>
      </c>
      <c r="AS6082">
        <v>1</v>
      </c>
      <c r="AT6082" t="s">
        <v>126</v>
      </c>
      <c r="AU6082">
        <v>34</v>
      </c>
    </row>
    <row r="6083" spans="1:47">
      <c r="A6083" t="s">
        <v>20801</v>
      </c>
      <c r="C6083">
        <v>310</v>
      </c>
      <c r="D6083" t="s">
        <v>20802</v>
      </c>
      <c r="E6083">
        <v>101</v>
      </c>
      <c r="F6083" t="s">
        <v>20803</v>
      </c>
      <c r="G6083" t="s">
        <v>1783</v>
      </c>
      <c r="H6083" t="s">
        <v>220</v>
      </c>
      <c r="I6083" t="s">
        <v>20804</v>
      </c>
      <c r="J6083">
        <v>0.14219999999999999</v>
      </c>
      <c r="K6083">
        <v>1</v>
      </c>
      <c r="L6083">
        <v>1</v>
      </c>
      <c r="M6083">
        <v>1</v>
      </c>
      <c r="N6083">
        <v>1</v>
      </c>
      <c r="O6083" t="s">
        <v>225</v>
      </c>
      <c r="P6083">
        <v>0</v>
      </c>
      <c r="Q6083">
        <v>1</v>
      </c>
      <c r="R6083">
        <v>13900</v>
      </c>
      <c r="S6083" t="s">
        <v>223</v>
      </c>
      <c r="T6083">
        <v>13900</v>
      </c>
      <c r="U6083" t="s">
        <v>20801</v>
      </c>
      <c r="V6083" t="s">
        <v>10030</v>
      </c>
      <c r="W6083" t="s">
        <v>225</v>
      </c>
      <c r="X6083" t="s">
        <v>225</v>
      </c>
      <c r="Y6083">
        <v>13900</v>
      </c>
      <c r="AB6083">
        <v>1</v>
      </c>
      <c r="AC6083">
        <v>1</v>
      </c>
      <c r="AD6083">
        <v>2</v>
      </c>
      <c r="AE6083">
        <v>884</v>
      </c>
      <c r="AF6083">
        <v>1</v>
      </c>
      <c r="AQ6083">
        <v>1</v>
      </c>
      <c r="AR6083">
        <f t="shared" si="95"/>
        <v>4.6463999999999999</v>
      </c>
      <c r="AS6083">
        <v>1</v>
      </c>
      <c r="AT6083" t="s">
        <v>112</v>
      </c>
      <c r="AU6083">
        <v>20</v>
      </c>
    </row>
    <row r="6084" spans="1:47">
      <c r="A6084" t="s">
        <v>20805</v>
      </c>
      <c r="C6084">
        <v>310</v>
      </c>
      <c r="D6084" t="s">
        <v>20806</v>
      </c>
      <c r="E6084">
        <v>101</v>
      </c>
      <c r="F6084" t="s">
        <v>20807</v>
      </c>
      <c r="G6084" t="s">
        <v>1783</v>
      </c>
      <c r="H6084" t="s">
        <v>220</v>
      </c>
      <c r="I6084" t="s">
        <v>20808</v>
      </c>
      <c r="J6084">
        <v>0.17408999999999999</v>
      </c>
      <c r="K6084">
        <v>1</v>
      </c>
      <c r="L6084">
        <v>1</v>
      </c>
      <c r="M6084">
        <v>1</v>
      </c>
      <c r="N6084">
        <v>1</v>
      </c>
      <c r="O6084" t="s">
        <v>225</v>
      </c>
      <c r="P6084">
        <v>0</v>
      </c>
      <c r="Q6084">
        <v>1</v>
      </c>
      <c r="R6084">
        <v>5200</v>
      </c>
      <c r="S6084" t="s">
        <v>223</v>
      </c>
      <c r="T6084">
        <v>5200</v>
      </c>
      <c r="U6084" t="s">
        <v>20805</v>
      </c>
      <c r="X6084" t="s">
        <v>225</v>
      </c>
      <c r="Y6084">
        <v>5200</v>
      </c>
      <c r="AB6084">
        <v>1</v>
      </c>
      <c r="AC6084">
        <v>1</v>
      </c>
      <c r="AD6084">
        <v>1</v>
      </c>
      <c r="AE6084">
        <v>768</v>
      </c>
      <c r="AF6084">
        <v>1</v>
      </c>
      <c r="AQ6084">
        <v>1</v>
      </c>
      <c r="AR6084">
        <f t="shared" si="95"/>
        <v>4.6463999999999999</v>
      </c>
      <c r="AS6084">
        <v>1</v>
      </c>
      <c r="AT6084" t="s">
        <v>112</v>
      </c>
      <c r="AU6084">
        <v>20</v>
      </c>
    </row>
    <row r="6085" spans="1:47">
      <c r="A6085" t="s">
        <v>20809</v>
      </c>
      <c r="C6085">
        <v>310</v>
      </c>
      <c r="D6085" t="s">
        <v>20810</v>
      </c>
      <c r="E6085">
        <v>101</v>
      </c>
      <c r="F6085" t="s">
        <v>20811</v>
      </c>
      <c r="G6085" t="s">
        <v>1783</v>
      </c>
      <c r="H6085" t="s">
        <v>220</v>
      </c>
      <c r="I6085" t="s">
        <v>20812</v>
      </c>
      <c r="J6085">
        <v>0.16325000000000001</v>
      </c>
      <c r="K6085">
        <v>1</v>
      </c>
      <c r="L6085">
        <v>1</v>
      </c>
      <c r="M6085">
        <v>1</v>
      </c>
      <c r="N6085">
        <v>1</v>
      </c>
      <c r="O6085" t="s">
        <v>225</v>
      </c>
      <c r="P6085">
        <v>0</v>
      </c>
      <c r="Q6085">
        <v>1</v>
      </c>
      <c r="R6085">
        <v>8100</v>
      </c>
      <c r="S6085" t="s">
        <v>223</v>
      </c>
      <c r="T6085">
        <v>8100</v>
      </c>
      <c r="U6085" t="s">
        <v>20809</v>
      </c>
      <c r="V6085" t="s">
        <v>10030</v>
      </c>
      <c r="W6085" t="s">
        <v>225</v>
      </c>
      <c r="X6085" t="s">
        <v>225</v>
      </c>
      <c r="Y6085">
        <v>8100</v>
      </c>
      <c r="AB6085">
        <v>1</v>
      </c>
      <c r="AC6085">
        <v>1</v>
      </c>
      <c r="AD6085">
        <v>3</v>
      </c>
      <c r="AE6085">
        <v>816</v>
      </c>
      <c r="AF6085">
        <v>1</v>
      </c>
      <c r="AQ6085">
        <v>1</v>
      </c>
      <c r="AR6085">
        <f t="shared" si="95"/>
        <v>4.6463999999999999</v>
      </c>
      <c r="AS6085">
        <v>1</v>
      </c>
      <c r="AT6085" t="s">
        <v>112</v>
      </c>
      <c r="AU6085">
        <v>20</v>
      </c>
    </row>
    <row r="6086" spans="1:47">
      <c r="A6086" t="s">
        <v>20813</v>
      </c>
      <c r="C6086">
        <v>310</v>
      </c>
      <c r="D6086" t="s">
        <v>20814</v>
      </c>
      <c r="E6086">
        <v>101</v>
      </c>
      <c r="F6086" t="s">
        <v>20815</v>
      </c>
      <c r="G6086" t="s">
        <v>1783</v>
      </c>
      <c r="H6086" t="s">
        <v>220</v>
      </c>
      <c r="I6086" t="s">
        <v>20816</v>
      </c>
      <c r="J6086">
        <v>0.15648999999999999</v>
      </c>
      <c r="K6086">
        <v>1</v>
      </c>
      <c r="L6086">
        <v>1</v>
      </c>
      <c r="M6086">
        <v>1</v>
      </c>
      <c r="N6086">
        <v>1</v>
      </c>
      <c r="O6086" t="s">
        <v>225</v>
      </c>
      <c r="P6086">
        <v>0</v>
      </c>
      <c r="Q6086">
        <v>1</v>
      </c>
      <c r="R6086">
        <v>5000</v>
      </c>
      <c r="S6086" t="s">
        <v>223</v>
      </c>
      <c r="T6086">
        <v>5000</v>
      </c>
      <c r="U6086" t="s">
        <v>20813</v>
      </c>
      <c r="V6086" t="s">
        <v>10030</v>
      </c>
      <c r="W6086" t="s">
        <v>225</v>
      </c>
      <c r="X6086" t="s">
        <v>225</v>
      </c>
      <c r="Y6086">
        <v>5000</v>
      </c>
      <c r="AB6086">
        <v>1</v>
      </c>
      <c r="AC6086">
        <v>1</v>
      </c>
      <c r="AD6086">
        <v>2</v>
      </c>
      <c r="AE6086">
        <v>696</v>
      </c>
      <c r="AF6086">
        <v>1</v>
      </c>
      <c r="AQ6086">
        <v>1</v>
      </c>
      <c r="AR6086">
        <f t="shared" si="95"/>
        <v>4.6463999999999999</v>
      </c>
      <c r="AS6086">
        <v>1</v>
      </c>
      <c r="AT6086" t="s">
        <v>112</v>
      </c>
      <c r="AU6086">
        <v>20</v>
      </c>
    </row>
    <row r="6087" spans="1:47">
      <c r="A6087" t="s">
        <v>20817</v>
      </c>
      <c r="C6087">
        <v>310</v>
      </c>
      <c r="D6087" t="s">
        <v>20818</v>
      </c>
      <c r="E6087">
        <v>101</v>
      </c>
      <c r="F6087" t="s">
        <v>20819</v>
      </c>
      <c r="G6087" t="s">
        <v>1783</v>
      </c>
      <c r="H6087" t="s">
        <v>220</v>
      </c>
      <c r="I6087" t="s">
        <v>20820</v>
      </c>
      <c r="J6087">
        <v>0.35976999999999998</v>
      </c>
      <c r="K6087">
        <v>1</v>
      </c>
      <c r="L6087">
        <v>1</v>
      </c>
      <c r="M6087">
        <v>1</v>
      </c>
      <c r="N6087">
        <v>1</v>
      </c>
      <c r="O6087" t="s">
        <v>225</v>
      </c>
      <c r="P6087">
        <v>0</v>
      </c>
      <c r="Q6087">
        <v>0</v>
      </c>
      <c r="R6087">
        <v>0</v>
      </c>
      <c r="S6087" t="s">
        <v>223</v>
      </c>
      <c r="T6087">
        <v>0</v>
      </c>
      <c r="U6087" t="s">
        <v>20817</v>
      </c>
      <c r="V6087" t="s">
        <v>224</v>
      </c>
      <c r="W6087" t="s">
        <v>225</v>
      </c>
      <c r="X6087" t="s">
        <v>225</v>
      </c>
      <c r="Y6087">
        <v>0</v>
      </c>
      <c r="AB6087">
        <v>1</v>
      </c>
      <c r="AC6087">
        <v>1</v>
      </c>
      <c r="AD6087">
        <v>3</v>
      </c>
      <c r="AE6087">
        <v>1666</v>
      </c>
      <c r="AF6087">
        <v>1.75</v>
      </c>
      <c r="AQ6087">
        <v>1</v>
      </c>
      <c r="AR6087">
        <f t="shared" si="95"/>
        <v>4.6463999999999999</v>
      </c>
      <c r="AS6087">
        <v>1</v>
      </c>
      <c r="AT6087" t="s">
        <v>112</v>
      </c>
      <c r="AU6087">
        <v>20</v>
      </c>
    </row>
    <row r="6088" spans="1:47">
      <c r="A6088" t="s">
        <v>20821</v>
      </c>
      <c r="C6088">
        <v>310</v>
      </c>
      <c r="D6088" t="s">
        <v>20822</v>
      </c>
      <c r="E6088">
        <v>101</v>
      </c>
      <c r="F6088" t="s">
        <v>20823</v>
      </c>
      <c r="G6088" t="s">
        <v>1783</v>
      </c>
      <c r="H6088" t="s">
        <v>220</v>
      </c>
      <c r="I6088" t="s">
        <v>20824</v>
      </c>
      <c r="J6088">
        <v>0.13005</v>
      </c>
      <c r="K6088">
        <v>1</v>
      </c>
      <c r="L6088">
        <v>1</v>
      </c>
      <c r="M6088">
        <v>1</v>
      </c>
      <c r="N6088">
        <v>1</v>
      </c>
      <c r="O6088" t="s">
        <v>225</v>
      </c>
      <c r="P6088">
        <v>0</v>
      </c>
      <c r="Q6088">
        <v>1</v>
      </c>
      <c r="R6088">
        <v>7200</v>
      </c>
      <c r="S6088" t="s">
        <v>223</v>
      </c>
      <c r="T6088">
        <v>7200</v>
      </c>
      <c r="U6088" t="s">
        <v>20821</v>
      </c>
      <c r="V6088" t="s">
        <v>10030</v>
      </c>
      <c r="W6088" t="s">
        <v>225</v>
      </c>
      <c r="X6088" t="s">
        <v>225</v>
      </c>
      <c r="Y6088">
        <v>7200</v>
      </c>
      <c r="AB6088">
        <v>1</v>
      </c>
      <c r="AC6088">
        <v>1</v>
      </c>
      <c r="AD6088">
        <v>2</v>
      </c>
      <c r="AE6088">
        <v>768</v>
      </c>
      <c r="AF6088">
        <v>1</v>
      </c>
      <c r="AQ6088">
        <v>2</v>
      </c>
      <c r="AR6088">
        <f t="shared" si="95"/>
        <v>4.6463999999999999</v>
      </c>
      <c r="AS6088">
        <v>1</v>
      </c>
      <c r="AT6088" t="s">
        <v>112</v>
      </c>
      <c r="AU6088">
        <v>20</v>
      </c>
    </row>
    <row r="6089" spans="1:47">
      <c r="A6089" t="s">
        <v>20825</v>
      </c>
      <c r="C6089">
        <v>310</v>
      </c>
      <c r="D6089" t="s">
        <v>20826</v>
      </c>
      <c r="E6089">
        <v>101</v>
      </c>
      <c r="F6089" t="s">
        <v>20827</v>
      </c>
      <c r="G6089" t="s">
        <v>1783</v>
      </c>
      <c r="H6089" t="s">
        <v>220</v>
      </c>
      <c r="I6089" t="s">
        <v>20828</v>
      </c>
      <c r="J6089">
        <v>0.13572999999999999</v>
      </c>
      <c r="K6089">
        <v>1</v>
      </c>
      <c r="L6089">
        <v>1</v>
      </c>
      <c r="M6089">
        <v>1</v>
      </c>
      <c r="N6089">
        <v>1</v>
      </c>
      <c r="O6089" t="s">
        <v>225</v>
      </c>
      <c r="P6089">
        <v>0</v>
      </c>
      <c r="Q6089">
        <v>1</v>
      </c>
      <c r="R6089">
        <v>7400</v>
      </c>
      <c r="S6089" t="s">
        <v>223</v>
      </c>
      <c r="T6089">
        <v>7400</v>
      </c>
      <c r="U6089" t="s">
        <v>20825</v>
      </c>
      <c r="V6089" t="s">
        <v>10030</v>
      </c>
      <c r="W6089" t="s">
        <v>225</v>
      </c>
      <c r="X6089" t="s">
        <v>225</v>
      </c>
      <c r="Y6089">
        <v>7400</v>
      </c>
      <c r="AB6089">
        <v>1</v>
      </c>
      <c r="AC6089">
        <v>1</v>
      </c>
      <c r="AD6089">
        <v>3</v>
      </c>
      <c r="AE6089">
        <v>672</v>
      </c>
      <c r="AF6089">
        <v>1</v>
      </c>
      <c r="AQ6089">
        <v>2</v>
      </c>
      <c r="AR6089">
        <f t="shared" si="95"/>
        <v>4.6463999999999999</v>
      </c>
      <c r="AS6089">
        <v>1</v>
      </c>
      <c r="AT6089" t="s">
        <v>112</v>
      </c>
      <c r="AU6089">
        <v>20</v>
      </c>
    </row>
    <row r="6090" spans="1:47">
      <c r="A6090" t="s">
        <v>20829</v>
      </c>
      <c r="C6090">
        <v>310</v>
      </c>
      <c r="D6090" t="s">
        <v>20830</v>
      </c>
      <c r="E6090">
        <v>101</v>
      </c>
      <c r="F6090" t="s">
        <v>20831</v>
      </c>
      <c r="G6090" t="s">
        <v>1783</v>
      </c>
      <c r="H6090" t="s">
        <v>220</v>
      </c>
      <c r="I6090" t="s">
        <v>20832</v>
      </c>
      <c r="J6090">
        <v>0.37735999999999997</v>
      </c>
      <c r="K6090">
        <v>1</v>
      </c>
      <c r="L6090">
        <v>1</v>
      </c>
      <c r="M6090">
        <v>1</v>
      </c>
      <c r="N6090">
        <v>1</v>
      </c>
      <c r="O6090" t="s">
        <v>225</v>
      </c>
      <c r="P6090">
        <v>0</v>
      </c>
      <c r="Q6090">
        <v>0</v>
      </c>
      <c r="R6090">
        <v>0</v>
      </c>
      <c r="S6090" t="s">
        <v>223</v>
      </c>
      <c r="T6090">
        <v>0</v>
      </c>
      <c r="U6090" t="s">
        <v>20829</v>
      </c>
      <c r="V6090" t="s">
        <v>10030</v>
      </c>
      <c r="W6090" t="s">
        <v>225</v>
      </c>
      <c r="X6090" t="s">
        <v>225</v>
      </c>
      <c r="Y6090">
        <v>0</v>
      </c>
      <c r="AB6090">
        <v>1</v>
      </c>
      <c r="AC6090">
        <v>1</v>
      </c>
      <c r="AD6090">
        <v>2</v>
      </c>
      <c r="AE6090">
        <v>1400</v>
      </c>
      <c r="AF6090">
        <v>1.75</v>
      </c>
      <c r="AQ6090">
        <v>1</v>
      </c>
      <c r="AR6090">
        <f t="shared" si="95"/>
        <v>4.6463999999999999</v>
      </c>
      <c r="AS6090">
        <v>1</v>
      </c>
      <c r="AT6090" t="s">
        <v>112</v>
      </c>
      <c r="AU6090">
        <v>20</v>
      </c>
    </row>
    <row r="6091" spans="1:47">
      <c r="A6091" t="s">
        <v>20833</v>
      </c>
      <c r="C6091">
        <v>310</v>
      </c>
      <c r="D6091" t="s">
        <v>20834</v>
      </c>
      <c r="E6091">
        <v>101</v>
      </c>
      <c r="F6091" t="s">
        <v>20835</v>
      </c>
      <c r="G6091" t="s">
        <v>324</v>
      </c>
      <c r="H6091" t="s">
        <v>220</v>
      </c>
      <c r="I6091" t="s">
        <v>20836</v>
      </c>
      <c r="J6091">
        <v>0.29480000000000001</v>
      </c>
      <c r="K6091">
        <v>1</v>
      </c>
      <c r="L6091">
        <v>1</v>
      </c>
      <c r="M6091">
        <v>1</v>
      </c>
      <c r="N6091">
        <v>1</v>
      </c>
      <c r="O6091" t="s">
        <v>225</v>
      </c>
      <c r="P6091">
        <v>0</v>
      </c>
      <c r="Q6091">
        <v>0</v>
      </c>
      <c r="R6091">
        <v>0</v>
      </c>
      <c r="S6091" t="s">
        <v>223</v>
      </c>
      <c r="T6091">
        <v>0</v>
      </c>
      <c r="U6091" t="s">
        <v>20833</v>
      </c>
      <c r="V6091" t="s">
        <v>224</v>
      </c>
      <c r="W6091" t="s">
        <v>225</v>
      </c>
      <c r="X6091" t="s">
        <v>225</v>
      </c>
      <c r="Y6091">
        <v>0</v>
      </c>
      <c r="AB6091">
        <v>1</v>
      </c>
      <c r="AC6091">
        <v>1</v>
      </c>
      <c r="AD6091">
        <v>2</v>
      </c>
      <c r="AE6091">
        <v>1363</v>
      </c>
      <c r="AF6091">
        <v>1.9</v>
      </c>
      <c r="AQ6091">
        <v>1</v>
      </c>
      <c r="AR6091">
        <f t="shared" si="95"/>
        <v>4.6463999999999999</v>
      </c>
      <c r="AS6091">
        <v>1</v>
      </c>
      <c r="AT6091" t="s">
        <v>112</v>
      </c>
      <c r="AU6091">
        <v>20</v>
      </c>
    </row>
    <row r="6092" spans="1:47">
      <c r="A6092" t="s">
        <v>20571</v>
      </c>
      <c r="C6092">
        <v>310</v>
      </c>
      <c r="D6092" t="s">
        <v>20572</v>
      </c>
      <c r="E6092">
        <v>101</v>
      </c>
      <c r="F6092" t="s">
        <v>20573</v>
      </c>
      <c r="G6092" t="s">
        <v>1783</v>
      </c>
      <c r="H6092" t="s">
        <v>220</v>
      </c>
      <c r="I6092" t="s">
        <v>20574</v>
      </c>
      <c r="J6092">
        <v>0.13599</v>
      </c>
      <c r="K6092">
        <v>1</v>
      </c>
      <c r="L6092">
        <v>1</v>
      </c>
      <c r="M6092">
        <v>1</v>
      </c>
      <c r="N6092">
        <v>1</v>
      </c>
      <c r="O6092" t="s">
        <v>225</v>
      </c>
      <c r="P6092">
        <v>0</v>
      </c>
      <c r="Q6092">
        <v>1</v>
      </c>
      <c r="R6092">
        <v>6700</v>
      </c>
      <c r="S6092" t="s">
        <v>243</v>
      </c>
      <c r="T6092">
        <v>6700</v>
      </c>
      <c r="U6092" t="s">
        <v>20571</v>
      </c>
      <c r="V6092" t="s">
        <v>10030</v>
      </c>
      <c r="W6092" t="s">
        <v>225</v>
      </c>
      <c r="X6092" t="s">
        <v>225</v>
      </c>
      <c r="Y6092">
        <v>6700</v>
      </c>
      <c r="AB6092">
        <v>1</v>
      </c>
      <c r="AC6092">
        <v>1</v>
      </c>
      <c r="AD6092">
        <v>2</v>
      </c>
      <c r="AE6092">
        <v>680</v>
      </c>
      <c r="AF6092">
        <v>1</v>
      </c>
      <c r="AQ6092">
        <v>4</v>
      </c>
      <c r="AR6092">
        <f t="shared" si="95"/>
        <v>4.6463999999999999</v>
      </c>
      <c r="AS6092">
        <v>1</v>
      </c>
      <c r="AT6092" t="s">
        <v>112</v>
      </c>
      <c r="AU6092">
        <v>20</v>
      </c>
    </row>
    <row r="6093" spans="1:47">
      <c r="A6093" t="s">
        <v>20837</v>
      </c>
      <c r="C6093">
        <v>310</v>
      </c>
      <c r="D6093" t="s">
        <v>20838</v>
      </c>
      <c r="E6093">
        <v>101</v>
      </c>
      <c r="F6093" t="s">
        <v>13392</v>
      </c>
      <c r="G6093" t="s">
        <v>1783</v>
      </c>
      <c r="H6093" t="s">
        <v>220</v>
      </c>
      <c r="I6093" t="s">
        <v>20839</v>
      </c>
      <c r="J6093">
        <v>0.13966000000000001</v>
      </c>
      <c r="K6093">
        <v>1</v>
      </c>
      <c r="L6093">
        <v>1</v>
      </c>
      <c r="M6093">
        <v>1</v>
      </c>
      <c r="N6093">
        <v>1</v>
      </c>
      <c r="O6093" t="s">
        <v>225</v>
      </c>
      <c r="P6093">
        <v>0</v>
      </c>
      <c r="Q6093">
        <v>0</v>
      </c>
      <c r="R6093">
        <v>0</v>
      </c>
      <c r="S6093" t="s">
        <v>243</v>
      </c>
      <c r="T6093">
        <v>0</v>
      </c>
      <c r="U6093" t="s">
        <v>20837</v>
      </c>
      <c r="X6093" t="s">
        <v>225</v>
      </c>
      <c r="Y6093">
        <v>0</v>
      </c>
      <c r="AB6093">
        <v>1</v>
      </c>
      <c r="AC6093">
        <v>1</v>
      </c>
      <c r="AD6093">
        <v>3</v>
      </c>
      <c r="AE6093">
        <v>2176</v>
      </c>
      <c r="AF6093">
        <v>2</v>
      </c>
      <c r="AQ6093">
        <v>1</v>
      </c>
      <c r="AR6093">
        <f t="shared" si="95"/>
        <v>4.6463999999999999</v>
      </c>
      <c r="AS6093">
        <v>1</v>
      </c>
      <c r="AT6093" t="s">
        <v>112</v>
      </c>
      <c r="AU6093">
        <v>20</v>
      </c>
    </row>
    <row r="6094" spans="1:47">
      <c r="A6094" t="s">
        <v>20841</v>
      </c>
      <c r="C6094">
        <v>310</v>
      </c>
      <c r="D6094" t="s">
        <v>20842</v>
      </c>
      <c r="E6094">
        <v>101</v>
      </c>
      <c r="F6094" t="s">
        <v>20843</v>
      </c>
      <c r="G6094" t="s">
        <v>422</v>
      </c>
      <c r="H6094" t="s">
        <v>220</v>
      </c>
      <c r="I6094" t="s">
        <v>20844</v>
      </c>
      <c r="J6094">
        <v>0.29175000000000001</v>
      </c>
      <c r="K6094">
        <v>1</v>
      </c>
      <c r="L6094">
        <v>1</v>
      </c>
      <c r="M6094">
        <v>1</v>
      </c>
      <c r="N6094">
        <v>1</v>
      </c>
      <c r="O6094" t="s">
        <v>225</v>
      </c>
      <c r="P6094">
        <v>0</v>
      </c>
      <c r="Q6094">
        <v>1</v>
      </c>
      <c r="R6094">
        <v>12700</v>
      </c>
      <c r="S6094" t="s">
        <v>223</v>
      </c>
      <c r="T6094">
        <v>12700</v>
      </c>
      <c r="U6094" t="s">
        <v>20841</v>
      </c>
      <c r="V6094" t="s">
        <v>455</v>
      </c>
      <c r="W6094" t="s">
        <v>225</v>
      </c>
      <c r="X6094" t="s">
        <v>225</v>
      </c>
      <c r="Y6094">
        <v>12700</v>
      </c>
      <c r="AB6094">
        <v>1</v>
      </c>
      <c r="AC6094">
        <v>1</v>
      </c>
      <c r="AD6094">
        <v>3</v>
      </c>
      <c r="AE6094">
        <v>1248</v>
      </c>
      <c r="AF6094">
        <v>1</v>
      </c>
      <c r="AQ6094">
        <v>1</v>
      </c>
      <c r="AR6094">
        <f t="shared" si="95"/>
        <v>9.68</v>
      </c>
      <c r="AS6094">
        <v>1</v>
      </c>
      <c r="AT6094" t="s">
        <v>134</v>
      </c>
      <c r="AU6094">
        <v>43</v>
      </c>
    </row>
    <row r="6095" spans="1:47">
      <c r="A6095" t="s">
        <v>20845</v>
      </c>
      <c r="C6095">
        <v>310</v>
      </c>
      <c r="D6095" t="s">
        <v>20846</v>
      </c>
      <c r="E6095">
        <v>101</v>
      </c>
      <c r="F6095" t="s">
        <v>20847</v>
      </c>
      <c r="G6095" t="s">
        <v>1095</v>
      </c>
      <c r="H6095" t="s">
        <v>220</v>
      </c>
      <c r="I6095" t="s">
        <v>20848</v>
      </c>
      <c r="J6095">
        <v>0.16397</v>
      </c>
      <c r="K6095">
        <v>1</v>
      </c>
      <c r="L6095">
        <v>1</v>
      </c>
      <c r="M6095">
        <v>1</v>
      </c>
      <c r="N6095">
        <v>1</v>
      </c>
      <c r="O6095" t="s">
        <v>225</v>
      </c>
      <c r="P6095">
        <v>0</v>
      </c>
      <c r="Q6095">
        <v>1</v>
      </c>
      <c r="R6095">
        <v>3900</v>
      </c>
      <c r="S6095" t="s">
        <v>223</v>
      </c>
      <c r="T6095">
        <v>3900</v>
      </c>
      <c r="U6095" t="s">
        <v>20845</v>
      </c>
      <c r="V6095" t="s">
        <v>10030</v>
      </c>
      <c r="W6095" t="s">
        <v>225</v>
      </c>
      <c r="X6095" t="s">
        <v>225</v>
      </c>
      <c r="Y6095">
        <v>3900</v>
      </c>
      <c r="AB6095">
        <v>1</v>
      </c>
      <c r="AC6095">
        <v>1</v>
      </c>
      <c r="AD6095">
        <v>2</v>
      </c>
      <c r="AE6095">
        <v>1104</v>
      </c>
      <c r="AF6095">
        <v>1</v>
      </c>
      <c r="AQ6095">
        <v>1</v>
      </c>
      <c r="AR6095">
        <f t="shared" si="95"/>
        <v>4.6463999999999999</v>
      </c>
      <c r="AS6095">
        <v>1</v>
      </c>
      <c r="AT6095" t="s">
        <v>112</v>
      </c>
      <c r="AU6095">
        <v>20</v>
      </c>
    </row>
    <row r="6096" spans="1:47">
      <c r="A6096" t="s">
        <v>20849</v>
      </c>
      <c r="C6096">
        <v>310</v>
      </c>
      <c r="D6096" t="s">
        <v>20850</v>
      </c>
      <c r="E6096">
        <v>101</v>
      </c>
      <c r="F6096" t="s">
        <v>20851</v>
      </c>
      <c r="G6096" t="s">
        <v>422</v>
      </c>
      <c r="H6096" t="s">
        <v>220</v>
      </c>
      <c r="I6096" t="s">
        <v>20852</v>
      </c>
      <c r="J6096">
        <v>0.27006999999999998</v>
      </c>
      <c r="K6096">
        <v>1</v>
      </c>
      <c r="L6096">
        <v>1</v>
      </c>
      <c r="M6096">
        <v>1</v>
      </c>
      <c r="N6096">
        <v>1</v>
      </c>
      <c r="O6096" t="s">
        <v>225</v>
      </c>
      <c r="P6096">
        <v>0</v>
      </c>
      <c r="Q6096">
        <v>1</v>
      </c>
      <c r="R6096">
        <v>5600</v>
      </c>
      <c r="S6096" t="s">
        <v>223</v>
      </c>
      <c r="T6096">
        <v>5600</v>
      </c>
      <c r="U6096" t="s">
        <v>20849</v>
      </c>
      <c r="V6096" t="s">
        <v>455</v>
      </c>
      <c r="W6096" t="s">
        <v>225</v>
      </c>
      <c r="X6096" t="s">
        <v>225</v>
      </c>
      <c r="Y6096">
        <v>5600</v>
      </c>
      <c r="AB6096">
        <v>1</v>
      </c>
      <c r="AC6096">
        <v>1</v>
      </c>
      <c r="AD6096">
        <v>3</v>
      </c>
      <c r="AE6096">
        <v>1056</v>
      </c>
      <c r="AF6096">
        <v>1</v>
      </c>
      <c r="AQ6096">
        <v>1</v>
      </c>
      <c r="AR6096">
        <f t="shared" si="95"/>
        <v>9.68</v>
      </c>
      <c r="AS6096">
        <v>1</v>
      </c>
      <c r="AT6096" t="s">
        <v>134</v>
      </c>
      <c r="AU6096">
        <v>43</v>
      </c>
    </row>
    <row r="6097" spans="1:47">
      <c r="A6097" t="s">
        <v>20853</v>
      </c>
      <c r="C6097">
        <v>310</v>
      </c>
      <c r="D6097" t="s">
        <v>20854</v>
      </c>
      <c r="E6097">
        <v>101</v>
      </c>
      <c r="F6097" t="s">
        <v>20855</v>
      </c>
      <c r="G6097" t="s">
        <v>1783</v>
      </c>
      <c r="H6097" t="s">
        <v>220</v>
      </c>
      <c r="I6097" t="s">
        <v>20856</v>
      </c>
      <c r="J6097">
        <v>0.23096</v>
      </c>
      <c r="K6097">
        <v>1</v>
      </c>
      <c r="L6097">
        <v>1</v>
      </c>
      <c r="M6097">
        <v>1</v>
      </c>
      <c r="N6097">
        <v>1</v>
      </c>
      <c r="O6097" t="s">
        <v>225</v>
      </c>
      <c r="P6097">
        <v>0</v>
      </c>
      <c r="Q6097">
        <v>0</v>
      </c>
      <c r="R6097">
        <v>0</v>
      </c>
      <c r="S6097" t="s">
        <v>223</v>
      </c>
      <c r="T6097">
        <v>0</v>
      </c>
      <c r="U6097" t="s">
        <v>20853</v>
      </c>
      <c r="V6097" t="s">
        <v>10030</v>
      </c>
      <c r="W6097" t="s">
        <v>225</v>
      </c>
      <c r="X6097" t="s">
        <v>225</v>
      </c>
      <c r="Y6097">
        <v>7300</v>
      </c>
      <c r="AB6097">
        <v>1</v>
      </c>
      <c r="AC6097">
        <v>1</v>
      </c>
      <c r="AD6097">
        <v>2</v>
      </c>
      <c r="AE6097">
        <v>884</v>
      </c>
      <c r="AF6097">
        <v>1</v>
      </c>
      <c r="AQ6097">
        <v>1</v>
      </c>
      <c r="AR6097">
        <f t="shared" si="95"/>
        <v>4.6463999999999999</v>
      </c>
      <c r="AS6097">
        <v>1</v>
      </c>
      <c r="AT6097" t="s">
        <v>112</v>
      </c>
      <c r="AU6097">
        <v>20</v>
      </c>
    </row>
    <row r="6098" spans="1:47">
      <c r="A6098" t="s">
        <v>20857</v>
      </c>
      <c r="C6098">
        <v>310</v>
      </c>
      <c r="D6098" t="s">
        <v>20858</v>
      </c>
      <c r="E6098">
        <v>132</v>
      </c>
      <c r="F6098" t="s">
        <v>20807</v>
      </c>
      <c r="G6098" t="s">
        <v>1783</v>
      </c>
      <c r="H6098" t="s">
        <v>260</v>
      </c>
      <c r="I6098" t="s">
        <v>20859</v>
      </c>
      <c r="J6098">
        <v>0.25058999999999998</v>
      </c>
      <c r="K6098">
        <v>0</v>
      </c>
      <c r="L6098">
        <v>0</v>
      </c>
      <c r="M6098">
        <v>0</v>
      </c>
      <c r="N6098">
        <v>0</v>
      </c>
      <c r="P6098">
        <v>0</v>
      </c>
      <c r="Q6098">
        <v>1</v>
      </c>
      <c r="R6098">
        <v>2700</v>
      </c>
      <c r="S6098" t="s">
        <v>223</v>
      </c>
      <c r="T6098">
        <v>0</v>
      </c>
      <c r="U6098" t="s">
        <v>20857</v>
      </c>
      <c r="Y6098">
        <v>2700</v>
      </c>
      <c r="AB6098">
        <v>0</v>
      </c>
      <c r="AC6098">
        <v>0</v>
      </c>
      <c r="AD6098">
        <v>0</v>
      </c>
      <c r="AE6098">
        <v>0</v>
      </c>
      <c r="AF6098">
        <v>0</v>
      </c>
      <c r="AQ6098">
        <v>1</v>
      </c>
      <c r="AR6098">
        <f t="shared" si="95"/>
        <v>0</v>
      </c>
      <c r="AS6098">
        <v>1</v>
      </c>
      <c r="AT6098" t="s">
        <v>112</v>
      </c>
      <c r="AU6098">
        <v>20</v>
      </c>
    </row>
    <row r="6099" spans="1:47">
      <c r="A6099" t="s">
        <v>20860</v>
      </c>
      <c r="C6099">
        <v>310</v>
      </c>
      <c r="D6099" t="s">
        <v>20861</v>
      </c>
      <c r="E6099">
        <v>101</v>
      </c>
      <c r="F6099" t="s">
        <v>20862</v>
      </c>
      <c r="G6099" t="s">
        <v>1783</v>
      </c>
      <c r="H6099" t="s">
        <v>220</v>
      </c>
      <c r="I6099" t="s">
        <v>20863</v>
      </c>
      <c r="J6099">
        <v>0.19464999999999999</v>
      </c>
      <c r="K6099">
        <v>1</v>
      </c>
      <c r="L6099">
        <v>1</v>
      </c>
      <c r="M6099">
        <v>1</v>
      </c>
      <c r="N6099">
        <v>1</v>
      </c>
      <c r="O6099" t="s">
        <v>225</v>
      </c>
      <c r="P6099">
        <v>0</v>
      </c>
      <c r="Q6099">
        <v>1</v>
      </c>
      <c r="R6099">
        <v>5400</v>
      </c>
      <c r="S6099" t="s">
        <v>223</v>
      </c>
      <c r="T6099">
        <v>5400</v>
      </c>
      <c r="U6099" t="s">
        <v>20860</v>
      </c>
      <c r="V6099" t="s">
        <v>224</v>
      </c>
      <c r="W6099" t="s">
        <v>225</v>
      </c>
      <c r="X6099" t="s">
        <v>225</v>
      </c>
      <c r="Y6099">
        <v>5400</v>
      </c>
      <c r="AB6099">
        <v>1</v>
      </c>
      <c r="AC6099">
        <v>1</v>
      </c>
      <c r="AD6099">
        <v>4</v>
      </c>
      <c r="AE6099">
        <v>1749</v>
      </c>
      <c r="AF6099">
        <v>1.75</v>
      </c>
      <c r="AQ6099">
        <v>1</v>
      </c>
      <c r="AR6099">
        <f t="shared" si="95"/>
        <v>4.6463999999999999</v>
      </c>
      <c r="AS6099">
        <v>1</v>
      </c>
      <c r="AT6099" t="s">
        <v>112</v>
      </c>
      <c r="AU6099">
        <v>20</v>
      </c>
    </row>
    <row r="6100" spans="1:47">
      <c r="A6100" t="s">
        <v>20530</v>
      </c>
      <c r="C6100">
        <v>310</v>
      </c>
      <c r="D6100" t="s">
        <v>20531</v>
      </c>
      <c r="E6100">
        <v>132</v>
      </c>
      <c r="F6100" t="s">
        <v>20532</v>
      </c>
      <c r="G6100" t="s">
        <v>324</v>
      </c>
      <c r="H6100" t="s">
        <v>260</v>
      </c>
      <c r="I6100" t="s">
        <v>20534</v>
      </c>
      <c r="J6100">
        <v>1.0114700000000001</v>
      </c>
      <c r="K6100">
        <v>0</v>
      </c>
      <c r="L6100">
        <v>0</v>
      </c>
      <c r="M6100">
        <v>0</v>
      </c>
      <c r="N6100">
        <v>0</v>
      </c>
      <c r="P6100">
        <v>0</v>
      </c>
      <c r="Q6100">
        <v>0</v>
      </c>
      <c r="R6100">
        <v>0</v>
      </c>
      <c r="S6100" t="s">
        <v>243</v>
      </c>
      <c r="T6100">
        <v>0</v>
      </c>
      <c r="U6100" t="s">
        <v>20530</v>
      </c>
      <c r="Y6100">
        <v>0</v>
      </c>
      <c r="AB6100">
        <v>0</v>
      </c>
      <c r="AC6100">
        <v>0</v>
      </c>
      <c r="AD6100">
        <v>0</v>
      </c>
      <c r="AE6100">
        <v>0</v>
      </c>
      <c r="AF6100">
        <v>0</v>
      </c>
      <c r="AQ6100">
        <v>1</v>
      </c>
      <c r="AR6100">
        <f t="shared" si="95"/>
        <v>0</v>
      </c>
      <c r="AS6100">
        <v>1</v>
      </c>
      <c r="AT6100" t="s">
        <v>112</v>
      </c>
      <c r="AU6100">
        <v>20</v>
      </c>
    </row>
    <row r="6101" spans="1:47">
      <c r="A6101" t="s">
        <v>20864</v>
      </c>
      <c r="C6101">
        <v>310</v>
      </c>
      <c r="D6101" t="s">
        <v>20865</v>
      </c>
      <c r="E6101">
        <v>132</v>
      </c>
      <c r="F6101" t="s">
        <v>20866</v>
      </c>
      <c r="G6101" t="s">
        <v>1783</v>
      </c>
      <c r="H6101" t="s">
        <v>260</v>
      </c>
      <c r="I6101" t="s">
        <v>20867</v>
      </c>
      <c r="J6101">
        <v>0.22262000000000001</v>
      </c>
      <c r="K6101">
        <v>0</v>
      </c>
      <c r="L6101">
        <v>0</v>
      </c>
      <c r="M6101">
        <v>0</v>
      </c>
      <c r="N6101">
        <v>0</v>
      </c>
      <c r="P6101">
        <v>0</v>
      </c>
      <c r="Q6101">
        <v>0</v>
      </c>
      <c r="R6101">
        <v>0</v>
      </c>
      <c r="S6101" t="s">
        <v>223</v>
      </c>
      <c r="T6101">
        <v>0</v>
      </c>
      <c r="U6101" t="s">
        <v>20864</v>
      </c>
      <c r="Y6101">
        <v>0</v>
      </c>
      <c r="AB6101">
        <v>0</v>
      </c>
      <c r="AC6101">
        <v>0</v>
      </c>
      <c r="AD6101">
        <v>0</v>
      </c>
      <c r="AE6101">
        <v>0</v>
      </c>
      <c r="AF6101">
        <v>0</v>
      </c>
      <c r="AQ6101">
        <v>1</v>
      </c>
      <c r="AR6101">
        <f t="shared" si="95"/>
        <v>0</v>
      </c>
      <c r="AS6101">
        <v>1</v>
      </c>
      <c r="AT6101" t="s">
        <v>112</v>
      </c>
      <c r="AU6101">
        <v>20</v>
      </c>
    </row>
    <row r="6102" spans="1:47">
      <c r="A6102" t="s">
        <v>20868</v>
      </c>
      <c r="C6102">
        <v>310</v>
      </c>
      <c r="D6102" t="s">
        <v>20869</v>
      </c>
      <c r="E6102">
        <v>101</v>
      </c>
      <c r="F6102" t="s">
        <v>20870</v>
      </c>
      <c r="G6102" t="s">
        <v>1783</v>
      </c>
      <c r="H6102" t="s">
        <v>220</v>
      </c>
      <c r="I6102" t="s">
        <v>20871</v>
      </c>
      <c r="J6102">
        <v>0.14979000000000001</v>
      </c>
      <c r="K6102">
        <v>1</v>
      </c>
      <c r="L6102">
        <v>1</v>
      </c>
      <c r="M6102">
        <v>1</v>
      </c>
      <c r="N6102">
        <v>1</v>
      </c>
      <c r="O6102" t="s">
        <v>225</v>
      </c>
      <c r="P6102">
        <v>0</v>
      </c>
      <c r="Q6102">
        <v>0</v>
      </c>
      <c r="R6102">
        <v>0</v>
      </c>
      <c r="S6102" t="s">
        <v>223</v>
      </c>
      <c r="T6102">
        <v>0</v>
      </c>
      <c r="U6102" t="s">
        <v>20868</v>
      </c>
      <c r="V6102" t="s">
        <v>10030</v>
      </c>
      <c r="W6102" t="s">
        <v>225</v>
      </c>
      <c r="X6102" t="s">
        <v>225</v>
      </c>
      <c r="Y6102">
        <v>4400</v>
      </c>
      <c r="AB6102">
        <v>1</v>
      </c>
      <c r="AC6102">
        <v>1</v>
      </c>
      <c r="AD6102">
        <v>1</v>
      </c>
      <c r="AE6102">
        <v>768</v>
      </c>
      <c r="AF6102">
        <v>1</v>
      </c>
      <c r="AQ6102">
        <v>1</v>
      </c>
      <c r="AR6102">
        <f t="shared" si="95"/>
        <v>4.6463999999999999</v>
      </c>
      <c r="AS6102">
        <v>1</v>
      </c>
      <c r="AT6102" t="s">
        <v>112</v>
      </c>
      <c r="AU6102">
        <v>20</v>
      </c>
    </row>
    <row r="6103" spans="1:47">
      <c r="A6103" t="s">
        <v>20872</v>
      </c>
      <c r="C6103">
        <v>310</v>
      </c>
      <c r="D6103" t="s">
        <v>20873</v>
      </c>
      <c r="E6103">
        <v>131</v>
      </c>
      <c r="F6103" t="s">
        <v>20874</v>
      </c>
      <c r="G6103" t="s">
        <v>1783</v>
      </c>
      <c r="H6103" t="s">
        <v>407</v>
      </c>
      <c r="I6103" t="s">
        <v>20875</v>
      </c>
      <c r="J6103">
        <v>0.15206</v>
      </c>
      <c r="K6103">
        <v>0</v>
      </c>
      <c r="L6103">
        <v>0</v>
      </c>
      <c r="M6103">
        <v>0</v>
      </c>
      <c r="N6103">
        <v>0</v>
      </c>
      <c r="P6103">
        <v>0</v>
      </c>
      <c r="Q6103">
        <v>0</v>
      </c>
      <c r="R6103">
        <v>0</v>
      </c>
      <c r="S6103" t="s">
        <v>223</v>
      </c>
      <c r="T6103">
        <v>0</v>
      </c>
      <c r="U6103" t="s">
        <v>20872</v>
      </c>
      <c r="Y6103">
        <v>0</v>
      </c>
      <c r="AB6103">
        <v>0</v>
      </c>
      <c r="AC6103">
        <v>0</v>
      </c>
      <c r="AD6103">
        <v>0</v>
      </c>
      <c r="AE6103">
        <v>0</v>
      </c>
      <c r="AF6103">
        <v>0</v>
      </c>
      <c r="AQ6103">
        <v>1</v>
      </c>
      <c r="AR6103">
        <f t="shared" si="95"/>
        <v>0</v>
      </c>
      <c r="AS6103">
        <v>1</v>
      </c>
      <c r="AT6103" t="s">
        <v>112</v>
      </c>
      <c r="AU6103">
        <v>20</v>
      </c>
    </row>
    <row r="6104" spans="1:47">
      <c r="A6104" t="s">
        <v>20876</v>
      </c>
      <c r="C6104">
        <v>310</v>
      </c>
      <c r="D6104" t="s">
        <v>20877</v>
      </c>
      <c r="E6104">
        <v>903</v>
      </c>
      <c r="F6104" t="s">
        <v>821</v>
      </c>
      <c r="G6104" t="s">
        <v>1783</v>
      </c>
      <c r="H6104" t="s">
        <v>822</v>
      </c>
      <c r="I6104" t="s">
        <v>20878</v>
      </c>
      <c r="J6104">
        <v>0.1895</v>
      </c>
      <c r="K6104">
        <v>0</v>
      </c>
      <c r="L6104">
        <v>0</v>
      </c>
      <c r="M6104">
        <v>0</v>
      </c>
      <c r="N6104">
        <v>0</v>
      </c>
      <c r="P6104">
        <v>0</v>
      </c>
      <c r="Q6104">
        <v>0</v>
      </c>
      <c r="R6104">
        <v>0</v>
      </c>
      <c r="S6104" t="s">
        <v>223</v>
      </c>
      <c r="T6104">
        <v>0</v>
      </c>
      <c r="U6104" t="s">
        <v>20876</v>
      </c>
      <c r="Y6104">
        <v>0</v>
      </c>
      <c r="AB6104">
        <v>0</v>
      </c>
      <c r="AC6104">
        <v>0</v>
      </c>
      <c r="AD6104">
        <v>0</v>
      </c>
      <c r="AE6104">
        <v>0</v>
      </c>
      <c r="AF6104">
        <v>0</v>
      </c>
      <c r="AQ6104">
        <v>1</v>
      </c>
      <c r="AR6104">
        <f t="shared" si="95"/>
        <v>0</v>
      </c>
      <c r="AS6104">
        <v>1</v>
      </c>
      <c r="AT6104" t="s">
        <v>112</v>
      </c>
      <c r="AU6104">
        <v>20</v>
      </c>
    </row>
    <row r="6105" spans="1:47">
      <c r="A6105" t="s">
        <v>20879</v>
      </c>
      <c r="C6105">
        <v>310</v>
      </c>
      <c r="D6105" t="s">
        <v>20880</v>
      </c>
      <c r="E6105">
        <v>101</v>
      </c>
      <c r="F6105" t="s">
        <v>20881</v>
      </c>
      <c r="G6105" t="s">
        <v>1783</v>
      </c>
      <c r="H6105" t="s">
        <v>220</v>
      </c>
      <c r="I6105" t="s">
        <v>20882</v>
      </c>
      <c r="J6105">
        <v>0.14352999999999999</v>
      </c>
      <c r="K6105">
        <v>1</v>
      </c>
      <c r="L6105">
        <v>1</v>
      </c>
      <c r="M6105">
        <v>1</v>
      </c>
      <c r="N6105">
        <v>1</v>
      </c>
      <c r="O6105" t="s">
        <v>225</v>
      </c>
      <c r="P6105">
        <v>0</v>
      </c>
      <c r="Q6105">
        <v>0</v>
      </c>
      <c r="R6105">
        <v>0</v>
      </c>
      <c r="S6105" t="s">
        <v>223</v>
      </c>
      <c r="T6105">
        <v>0</v>
      </c>
      <c r="U6105" t="s">
        <v>20879</v>
      </c>
      <c r="V6105" t="s">
        <v>10030</v>
      </c>
      <c r="W6105" t="s">
        <v>225</v>
      </c>
      <c r="X6105" t="s">
        <v>225</v>
      </c>
      <c r="Y6105">
        <v>0</v>
      </c>
      <c r="AB6105">
        <v>1</v>
      </c>
      <c r="AC6105">
        <v>1</v>
      </c>
      <c r="AD6105">
        <v>2</v>
      </c>
      <c r="AE6105">
        <v>800</v>
      </c>
      <c r="AF6105">
        <v>1</v>
      </c>
      <c r="AQ6105">
        <v>1</v>
      </c>
      <c r="AR6105">
        <f t="shared" si="95"/>
        <v>4.6463999999999999</v>
      </c>
      <c r="AS6105">
        <v>1</v>
      </c>
      <c r="AT6105" t="s">
        <v>112</v>
      </c>
      <c r="AU6105">
        <v>20</v>
      </c>
    </row>
    <row r="6106" spans="1:47">
      <c r="A6106" t="s">
        <v>248</v>
      </c>
      <c r="C6106">
        <v>310</v>
      </c>
      <c r="E6106">
        <v>0</v>
      </c>
      <c r="J6106">
        <v>2.5999999999999999E-3</v>
      </c>
      <c r="K6106">
        <v>0</v>
      </c>
      <c r="L6106">
        <v>0</v>
      </c>
      <c r="M6106">
        <v>0</v>
      </c>
      <c r="N6106">
        <v>0</v>
      </c>
      <c r="P6106">
        <v>0</v>
      </c>
      <c r="Q6106">
        <v>0</v>
      </c>
      <c r="R6106">
        <v>0</v>
      </c>
      <c r="S6106" t="s">
        <v>249</v>
      </c>
      <c r="T6106">
        <v>0</v>
      </c>
      <c r="Y6106">
        <v>0</v>
      </c>
      <c r="AB6106">
        <v>0</v>
      </c>
      <c r="AC6106">
        <v>0</v>
      </c>
      <c r="AD6106">
        <v>0</v>
      </c>
      <c r="AE6106">
        <v>0</v>
      </c>
      <c r="AF6106">
        <v>0</v>
      </c>
      <c r="AQ6106">
        <v>0</v>
      </c>
      <c r="AR6106">
        <f t="shared" si="95"/>
        <v>0</v>
      </c>
      <c r="AS6106">
        <v>1</v>
      </c>
      <c r="AT6106" t="s">
        <v>112</v>
      </c>
      <c r="AU6106">
        <v>20</v>
      </c>
    </row>
    <row r="6107" spans="1:47">
      <c r="A6107" t="s">
        <v>20883</v>
      </c>
      <c r="C6107">
        <v>310</v>
      </c>
      <c r="D6107" t="s">
        <v>20884</v>
      </c>
      <c r="E6107">
        <v>131</v>
      </c>
      <c r="F6107" t="s">
        <v>20885</v>
      </c>
      <c r="G6107" t="s">
        <v>1783</v>
      </c>
      <c r="H6107" t="s">
        <v>407</v>
      </c>
      <c r="I6107" t="s">
        <v>20886</v>
      </c>
      <c r="J6107">
        <v>0.13235</v>
      </c>
      <c r="K6107">
        <v>0</v>
      </c>
      <c r="L6107">
        <v>0</v>
      </c>
      <c r="M6107">
        <v>0</v>
      </c>
      <c r="N6107">
        <v>0</v>
      </c>
      <c r="P6107">
        <v>0</v>
      </c>
      <c r="Q6107">
        <v>0</v>
      </c>
      <c r="R6107">
        <v>0</v>
      </c>
      <c r="S6107" t="s">
        <v>223</v>
      </c>
      <c r="T6107">
        <v>0</v>
      </c>
      <c r="U6107" t="s">
        <v>20883</v>
      </c>
      <c r="Y6107">
        <v>0</v>
      </c>
      <c r="AB6107">
        <v>0</v>
      </c>
      <c r="AC6107">
        <v>0</v>
      </c>
      <c r="AD6107">
        <v>0</v>
      </c>
      <c r="AE6107">
        <v>0</v>
      </c>
      <c r="AF6107">
        <v>0</v>
      </c>
      <c r="AQ6107">
        <v>2</v>
      </c>
      <c r="AR6107">
        <f t="shared" si="95"/>
        <v>0</v>
      </c>
      <c r="AS6107">
        <v>1</v>
      </c>
      <c r="AT6107" t="s">
        <v>112</v>
      </c>
      <c r="AU6107">
        <v>20</v>
      </c>
    </row>
    <row r="6108" spans="1:47">
      <c r="A6108" t="s">
        <v>20887</v>
      </c>
      <c r="C6108">
        <v>310</v>
      </c>
      <c r="D6108" t="s">
        <v>20888</v>
      </c>
      <c r="E6108">
        <v>131</v>
      </c>
      <c r="F6108" t="s">
        <v>20620</v>
      </c>
      <c r="G6108" t="s">
        <v>1783</v>
      </c>
      <c r="H6108" t="s">
        <v>407</v>
      </c>
      <c r="I6108" t="s">
        <v>20889</v>
      </c>
      <c r="J6108">
        <v>0.15362000000000001</v>
      </c>
      <c r="K6108">
        <v>0</v>
      </c>
      <c r="L6108">
        <v>0</v>
      </c>
      <c r="M6108">
        <v>0</v>
      </c>
      <c r="N6108">
        <v>0</v>
      </c>
      <c r="P6108">
        <v>0</v>
      </c>
      <c r="Q6108">
        <v>0</v>
      </c>
      <c r="R6108">
        <v>0</v>
      </c>
      <c r="S6108" t="s">
        <v>223</v>
      </c>
      <c r="T6108">
        <v>0</v>
      </c>
      <c r="U6108" t="s">
        <v>20887</v>
      </c>
      <c r="Y6108">
        <v>0</v>
      </c>
      <c r="AB6108">
        <v>0</v>
      </c>
      <c r="AC6108">
        <v>0</v>
      </c>
      <c r="AD6108">
        <v>0</v>
      </c>
      <c r="AE6108">
        <v>0</v>
      </c>
      <c r="AF6108">
        <v>0</v>
      </c>
      <c r="AQ6108">
        <v>1</v>
      </c>
      <c r="AR6108">
        <f t="shared" si="95"/>
        <v>0</v>
      </c>
      <c r="AS6108">
        <v>1</v>
      </c>
      <c r="AT6108" t="s">
        <v>112</v>
      </c>
      <c r="AU6108">
        <v>20</v>
      </c>
    </row>
    <row r="6109" spans="1:47">
      <c r="A6109" t="s">
        <v>20890</v>
      </c>
      <c r="C6109">
        <v>310</v>
      </c>
      <c r="D6109" t="s">
        <v>20891</v>
      </c>
      <c r="E6109">
        <v>101</v>
      </c>
      <c r="F6109" t="s">
        <v>20892</v>
      </c>
      <c r="G6109" t="s">
        <v>1783</v>
      </c>
      <c r="H6109" t="s">
        <v>220</v>
      </c>
      <c r="I6109" t="s">
        <v>20893</v>
      </c>
      <c r="J6109">
        <v>0.46733000000000002</v>
      </c>
      <c r="K6109">
        <v>1</v>
      </c>
      <c r="L6109">
        <v>1</v>
      </c>
      <c r="M6109">
        <v>1</v>
      </c>
      <c r="N6109">
        <v>1</v>
      </c>
      <c r="O6109" t="s">
        <v>225</v>
      </c>
      <c r="P6109">
        <v>0</v>
      </c>
      <c r="Q6109">
        <v>0</v>
      </c>
      <c r="R6109">
        <v>0</v>
      </c>
      <c r="S6109" t="s">
        <v>223</v>
      </c>
      <c r="T6109">
        <v>0</v>
      </c>
      <c r="U6109" t="s">
        <v>20890</v>
      </c>
      <c r="X6109" t="s">
        <v>225</v>
      </c>
      <c r="Y6109">
        <v>0</v>
      </c>
      <c r="AB6109">
        <v>1</v>
      </c>
      <c r="AC6109">
        <v>1</v>
      </c>
      <c r="AD6109">
        <v>3</v>
      </c>
      <c r="AE6109">
        <v>1092</v>
      </c>
      <c r="AF6109">
        <v>1</v>
      </c>
      <c r="AQ6109">
        <v>1</v>
      </c>
      <c r="AR6109">
        <f t="shared" si="95"/>
        <v>4.6463999999999999</v>
      </c>
      <c r="AS6109">
        <v>1</v>
      </c>
      <c r="AT6109" t="s">
        <v>112</v>
      </c>
      <c r="AU6109">
        <v>20</v>
      </c>
    </row>
    <row r="6110" spans="1:47">
      <c r="A6110" t="s">
        <v>20840</v>
      </c>
      <c r="C6110">
        <v>310</v>
      </c>
      <c r="D6110" t="s">
        <v>20894</v>
      </c>
      <c r="E6110">
        <v>101</v>
      </c>
      <c r="F6110" t="s">
        <v>20895</v>
      </c>
      <c r="G6110" t="s">
        <v>1783</v>
      </c>
      <c r="H6110" t="s">
        <v>220</v>
      </c>
      <c r="I6110" t="s">
        <v>20896</v>
      </c>
      <c r="J6110">
        <v>0.14371</v>
      </c>
      <c r="K6110">
        <v>1</v>
      </c>
      <c r="L6110">
        <v>1</v>
      </c>
      <c r="M6110">
        <v>1</v>
      </c>
      <c r="N6110">
        <v>1</v>
      </c>
      <c r="O6110" t="s">
        <v>225</v>
      </c>
      <c r="P6110">
        <v>0</v>
      </c>
      <c r="Q6110">
        <v>1</v>
      </c>
      <c r="R6110">
        <v>11500</v>
      </c>
      <c r="S6110" t="s">
        <v>243</v>
      </c>
      <c r="T6110">
        <v>11500</v>
      </c>
      <c r="U6110" t="s">
        <v>20837</v>
      </c>
      <c r="V6110" t="s">
        <v>10030</v>
      </c>
      <c r="W6110" t="s">
        <v>225</v>
      </c>
      <c r="X6110" t="s">
        <v>225</v>
      </c>
      <c r="Y6110">
        <v>11500</v>
      </c>
      <c r="AB6110">
        <v>1</v>
      </c>
      <c r="AC6110">
        <v>1</v>
      </c>
      <c r="AD6110">
        <v>3</v>
      </c>
      <c r="AE6110">
        <v>1040</v>
      </c>
      <c r="AF6110">
        <v>1</v>
      </c>
      <c r="AQ6110">
        <v>1</v>
      </c>
      <c r="AR6110">
        <f t="shared" si="95"/>
        <v>4.6463999999999999</v>
      </c>
      <c r="AS6110">
        <v>1</v>
      </c>
      <c r="AT6110" t="s">
        <v>112</v>
      </c>
      <c r="AU6110">
        <v>20</v>
      </c>
    </row>
    <row r="6111" spans="1:47">
      <c r="A6111" t="s">
        <v>20897</v>
      </c>
      <c r="C6111">
        <v>310</v>
      </c>
      <c r="D6111" t="s">
        <v>20531</v>
      </c>
      <c r="E6111">
        <v>903</v>
      </c>
      <c r="F6111" t="s">
        <v>1042</v>
      </c>
      <c r="G6111" t="s">
        <v>1783</v>
      </c>
      <c r="H6111" t="s">
        <v>833</v>
      </c>
      <c r="I6111" t="s">
        <v>20898</v>
      </c>
      <c r="J6111">
        <v>0.63575000000000004</v>
      </c>
      <c r="K6111">
        <v>0</v>
      </c>
      <c r="L6111">
        <v>0</v>
      </c>
      <c r="M6111">
        <v>0</v>
      </c>
      <c r="N6111">
        <v>0</v>
      </c>
      <c r="P6111">
        <v>0</v>
      </c>
      <c r="Q6111">
        <v>0</v>
      </c>
      <c r="R6111">
        <v>0</v>
      </c>
      <c r="S6111" t="s">
        <v>223</v>
      </c>
      <c r="T6111">
        <v>0</v>
      </c>
      <c r="U6111" t="s">
        <v>20897</v>
      </c>
      <c r="Y6111">
        <v>0</v>
      </c>
      <c r="AB6111">
        <v>0</v>
      </c>
      <c r="AC6111">
        <v>0</v>
      </c>
      <c r="AD6111">
        <v>0</v>
      </c>
      <c r="AE6111">
        <v>0</v>
      </c>
      <c r="AF6111">
        <v>0</v>
      </c>
      <c r="AQ6111">
        <v>1</v>
      </c>
      <c r="AR6111">
        <f t="shared" si="95"/>
        <v>0</v>
      </c>
      <c r="AS6111">
        <v>1</v>
      </c>
      <c r="AT6111" t="s">
        <v>112</v>
      </c>
      <c r="AU6111">
        <v>20</v>
      </c>
    </row>
    <row r="6112" spans="1:47">
      <c r="A6112" t="s">
        <v>20899</v>
      </c>
      <c r="C6112">
        <v>310</v>
      </c>
      <c r="D6112" t="s">
        <v>20900</v>
      </c>
      <c r="E6112">
        <v>101</v>
      </c>
      <c r="F6112" t="s">
        <v>20901</v>
      </c>
      <c r="G6112" t="s">
        <v>1783</v>
      </c>
      <c r="H6112" t="s">
        <v>220</v>
      </c>
      <c r="I6112" t="s">
        <v>20902</v>
      </c>
      <c r="J6112">
        <v>0.26375999999999999</v>
      </c>
      <c r="K6112">
        <v>1</v>
      </c>
      <c r="L6112">
        <v>1</v>
      </c>
      <c r="M6112">
        <v>1</v>
      </c>
      <c r="N6112">
        <v>1</v>
      </c>
      <c r="O6112" t="s">
        <v>225</v>
      </c>
      <c r="P6112">
        <v>0</v>
      </c>
      <c r="Q6112">
        <v>1</v>
      </c>
      <c r="R6112">
        <v>11700</v>
      </c>
      <c r="S6112" t="s">
        <v>223</v>
      </c>
      <c r="T6112">
        <v>11700</v>
      </c>
      <c r="U6112" t="s">
        <v>20899</v>
      </c>
      <c r="X6112" t="s">
        <v>225</v>
      </c>
      <c r="Y6112">
        <v>11700</v>
      </c>
      <c r="AB6112">
        <v>1</v>
      </c>
      <c r="AC6112">
        <v>1</v>
      </c>
      <c r="AD6112">
        <v>3</v>
      </c>
      <c r="AE6112">
        <v>1092</v>
      </c>
      <c r="AF6112">
        <v>1</v>
      </c>
      <c r="AQ6112">
        <v>4</v>
      </c>
      <c r="AR6112">
        <f t="shared" si="95"/>
        <v>4.6463999999999999</v>
      </c>
      <c r="AS6112">
        <v>1</v>
      </c>
      <c r="AT6112" t="s">
        <v>112</v>
      </c>
      <c r="AU6112">
        <v>20</v>
      </c>
    </row>
    <row r="6113" spans="1:47">
      <c r="A6113" t="s">
        <v>20903</v>
      </c>
      <c r="C6113">
        <v>310</v>
      </c>
      <c r="D6113" t="s">
        <v>20904</v>
      </c>
      <c r="E6113">
        <v>101</v>
      </c>
      <c r="F6113" t="s">
        <v>20905</v>
      </c>
      <c r="G6113" t="s">
        <v>1095</v>
      </c>
      <c r="H6113" t="s">
        <v>220</v>
      </c>
      <c r="I6113" t="s">
        <v>20906</v>
      </c>
      <c r="J6113">
        <v>0.23585</v>
      </c>
      <c r="K6113">
        <v>1</v>
      </c>
      <c r="L6113">
        <v>1</v>
      </c>
      <c r="M6113">
        <v>1</v>
      </c>
      <c r="N6113">
        <v>1</v>
      </c>
      <c r="O6113" t="s">
        <v>225</v>
      </c>
      <c r="P6113">
        <v>0</v>
      </c>
      <c r="Q6113">
        <v>1</v>
      </c>
      <c r="R6113">
        <v>6500</v>
      </c>
      <c r="S6113" t="s">
        <v>223</v>
      </c>
      <c r="T6113">
        <v>6500</v>
      </c>
      <c r="U6113" t="s">
        <v>20903</v>
      </c>
      <c r="V6113" t="s">
        <v>10030</v>
      </c>
      <c r="W6113" t="s">
        <v>225</v>
      </c>
      <c r="X6113" t="s">
        <v>225</v>
      </c>
      <c r="Y6113">
        <v>6500</v>
      </c>
      <c r="AB6113">
        <v>1</v>
      </c>
      <c r="AC6113">
        <v>1</v>
      </c>
      <c r="AD6113">
        <v>2</v>
      </c>
      <c r="AE6113">
        <v>884</v>
      </c>
      <c r="AF6113">
        <v>1</v>
      </c>
      <c r="AQ6113">
        <v>1</v>
      </c>
      <c r="AR6113">
        <f t="shared" si="95"/>
        <v>4.6463999999999999</v>
      </c>
      <c r="AS6113">
        <v>1</v>
      </c>
      <c r="AT6113" t="s">
        <v>112</v>
      </c>
      <c r="AU6113">
        <v>20</v>
      </c>
    </row>
    <row r="6114" spans="1:47">
      <c r="A6114" t="s">
        <v>20907</v>
      </c>
      <c r="C6114">
        <v>310</v>
      </c>
      <c r="D6114" t="s">
        <v>20908</v>
      </c>
      <c r="E6114">
        <v>101</v>
      </c>
      <c r="F6114" t="s">
        <v>20909</v>
      </c>
      <c r="G6114" t="s">
        <v>422</v>
      </c>
      <c r="H6114" t="s">
        <v>220</v>
      </c>
      <c r="I6114" t="s">
        <v>20910</v>
      </c>
      <c r="J6114">
        <v>0.41093000000000002</v>
      </c>
      <c r="K6114">
        <v>1</v>
      </c>
      <c r="L6114">
        <v>1</v>
      </c>
      <c r="M6114">
        <v>1</v>
      </c>
      <c r="N6114">
        <v>1</v>
      </c>
      <c r="O6114" t="s">
        <v>225</v>
      </c>
      <c r="P6114">
        <v>0</v>
      </c>
      <c r="Q6114">
        <v>1</v>
      </c>
      <c r="R6114">
        <v>6000</v>
      </c>
      <c r="S6114" t="s">
        <v>223</v>
      </c>
      <c r="T6114">
        <v>6000</v>
      </c>
      <c r="U6114" t="s">
        <v>20907</v>
      </c>
      <c r="V6114" t="s">
        <v>455</v>
      </c>
      <c r="W6114" t="s">
        <v>225</v>
      </c>
      <c r="X6114" t="s">
        <v>225</v>
      </c>
      <c r="Y6114">
        <v>6000</v>
      </c>
      <c r="AB6114">
        <v>1</v>
      </c>
      <c r="AC6114">
        <v>1</v>
      </c>
      <c r="AD6114">
        <v>3</v>
      </c>
      <c r="AE6114">
        <v>1176</v>
      </c>
      <c r="AF6114">
        <v>1</v>
      </c>
      <c r="AQ6114">
        <v>1</v>
      </c>
      <c r="AR6114">
        <f t="shared" si="95"/>
        <v>9.68</v>
      </c>
      <c r="AS6114">
        <v>1</v>
      </c>
      <c r="AT6114" t="s">
        <v>134</v>
      </c>
      <c r="AU6114">
        <v>43</v>
      </c>
    </row>
    <row r="6115" spans="1:47">
      <c r="A6115" t="s">
        <v>20911</v>
      </c>
      <c r="C6115">
        <v>310</v>
      </c>
      <c r="D6115" t="s">
        <v>20912</v>
      </c>
      <c r="E6115">
        <v>132</v>
      </c>
      <c r="F6115" t="s">
        <v>20913</v>
      </c>
      <c r="G6115" t="s">
        <v>1783</v>
      </c>
      <c r="H6115" t="s">
        <v>260</v>
      </c>
      <c r="I6115" t="s">
        <v>20914</v>
      </c>
      <c r="J6115">
        <v>0.16411000000000001</v>
      </c>
      <c r="K6115">
        <v>0</v>
      </c>
      <c r="L6115">
        <v>0</v>
      </c>
      <c r="M6115">
        <v>0</v>
      </c>
      <c r="N6115">
        <v>0</v>
      </c>
      <c r="P6115">
        <v>0</v>
      </c>
      <c r="Q6115">
        <v>0</v>
      </c>
      <c r="R6115">
        <v>0</v>
      </c>
      <c r="S6115" t="s">
        <v>223</v>
      </c>
      <c r="T6115">
        <v>0</v>
      </c>
      <c r="U6115" t="s">
        <v>20911</v>
      </c>
      <c r="Y6115">
        <v>0</v>
      </c>
      <c r="AB6115">
        <v>0</v>
      </c>
      <c r="AC6115">
        <v>0</v>
      </c>
      <c r="AD6115">
        <v>0</v>
      </c>
      <c r="AE6115">
        <v>0</v>
      </c>
      <c r="AF6115">
        <v>0</v>
      </c>
      <c r="AQ6115">
        <v>1</v>
      </c>
      <c r="AR6115">
        <f t="shared" si="95"/>
        <v>0</v>
      </c>
      <c r="AS6115">
        <v>1</v>
      </c>
      <c r="AT6115" t="s">
        <v>112</v>
      </c>
      <c r="AU6115">
        <v>20</v>
      </c>
    </row>
    <row r="6116" spans="1:47">
      <c r="A6116" t="s">
        <v>20915</v>
      </c>
      <c r="C6116">
        <v>310</v>
      </c>
      <c r="D6116" t="s">
        <v>20916</v>
      </c>
      <c r="E6116">
        <v>101</v>
      </c>
      <c r="F6116" t="s">
        <v>20917</v>
      </c>
      <c r="G6116" t="s">
        <v>1783</v>
      </c>
      <c r="H6116" t="s">
        <v>220</v>
      </c>
      <c r="I6116" t="s">
        <v>20918</v>
      </c>
      <c r="J6116">
        <v>0.16350999999999999</v>
      </c>
      <c r="K6116">
        <v>1</v>
      </c>
      <c r="L6116">
        <v>1</v>
      </c>
      <c r="M6116">
        <v>1</v>
      </c>
      <c r="N6116">
        <v>1</v>
      </c>
      <c r="O6116" t="s">
        <v>225</v>
      </c>
      <c r="P6116">
        <v>0</v>
      </c>
      <c r="Q6116">
        <v>2</v>
      </c>
      <c r="R6116">
        <v>14200</v>
      </c>
      <c r="S6116" t="s">
        <v>223</v>
      </c>
      <c r="T6116">
        <v>14200</v>
      </c>
      <c r="U6116" t="s">
        <v>20915</v>
      </c>
      <c r="V6116" t="s">
        <v>224</v>
      </c>
      <c r="W6116" t="s">
        <v>225</v>
      </c>
      <c r="X6116" t="s">
        <v>225</v>
      </c>
      <c r="Y6116">
        <v>7100</v>
      </c>
      <c r="AB6116">
        <v>1</v>
      </c>
      <c r="AC6116">
        <v>1</v>
      </c>
      <c r="AD6116">
        <v>2</v>
      </c>
      <c r="AE6116">
        <v>858</v>
      </c>
      <c r="AF6116">
        <v>1</v>
      </c>
      <c r="AQ6116">
        <v>1</v>
      </c>
      <c r="AR6116">
        <f t="shared" si="95"/>
        <v>4.6463999999999999</v>
      </c>
      <c r="AS6116">
        <v>1</v>
      </c>
      <c r="AT6116" t="s">
        <v>112</v>
      </c>
      <c r="AU6116">
        <v>20</v>
      </c>
    </row>
    <row r="6117" spans="1:47">
      <c r="A6117" t="s">
        <v>20919</v>
      </c>
      <c r="B6117" t="s">
        <v>293</v>
      </c>
      <c r="C6117">
        <v>310</v>
      </c>
      <c r="D6117" t="s">
        <v>20380</v>
      </c>
      <c r="E6117">
        <v>710</v>
      </c>
      <c r="F6117" t="s">
        <v>14663</v>
      </c>
      <c r="G6117" t="s">
        <v>324</v>
      </c>
      <c r="H6117" t="s">
        <v>20381</v>
      </c>
      <c r="J6117">
        <v>1.5600799999999999</v>
      </c>
      <c r="K6117">
        <v>0</v>
      </c>
      <c r="L6117">
        <v>1</v>
      </c>
      <c r="M6117">
        <v>0</v>
      </c>
      <c r="N6117">
        <v>1</v>
      </c>
      <c r="P6117">
        <v>0</v>
      </c>
      <c r="Q6117">
        <v>0</v>
      </c>
      <c r="R6117">
        <v>0</v>
      </c>
      <c r="S6117" t="s">
        <v>296</v>
      </c>
      <c r="T6117">
        <v>0</v>
      </c>
      <c r="X6117" t="s">
        <v>225</v>
      </c>
      <c r="Y6117">
        <v>0</v>
      </c>
      <c r="AB6117">
        <v>0</v>
      </c>
      <c r="AC6117">
        <v>1</v>
      </c>
      <c r="AD6117">
        <v>0</v>
      </c>
      <c r="AE6117">
        <v>0</v>
      </c>
      <c r="AF6117">
        <v>0</v>
      </c>
      <c r="AG6117" t="s">
        <v>20382</v>
      </c>
      <c r="AQ6117">
        <v>1</v>
      </c>
      <c r="AR6117">
        <f t="shared" si="95"/>
        <v>0</v>
      </c>
      <c r="AS6117">
        <v>1</v>
      </c>
      <c r="AT6117" t="s">
        <v>130</v>
      </c>
      <c r="AU6117">
        <v>39</v>
      </c>
    </row>
    <row r="6118" spans="1:47">
      <c r="A6118" t="s">
        <v>20920</v>
      </c>
      <c r="C6118">
        <v>310</v>
      </c>
      <c r="D6118" t="s">
        <v>20921</v>
      </c>
      <c r="E6118">
        <v>130</v>
      </c>
      <c r="F6118" t="s">
        <v>20548</v>
      </c>
      <c r="G6118" t="s">
        <v>324</v>
      </c>
      <c r="H6118" t="s">
        <v>2642</v>
      </c>
      <c r="I6118" t="s">
        <v>20922</v>
      </c>
      <c r="J6118">
        <v>1.54203</v>
      </c>
      <c r="K6118">
        <v>0</v>
      </c>
      <c r="L6118">
        <v>0</v>
      </c>
      <c r="M6118">
        <v>0</v>
      </c>
      <c r="N6118">
        <v>0</v>
      </c>
      <c r="P6118">
        <v>0</v>
      </c>
      <c r="Q6118">
        <v>0</v>
      </c>
      <c r="R6118">
        <v>0</v>
      </c>
      <c r="S6118" t="s">
        <v>223</v>
      </c>
      <c r="T6118">
        <v>0</v>
      </c>
      <c r="U6118" t="s">
        <v>20920</v>
      </c>
      <c r="Y6118">
        <v>0</v>
      </c>
      <c r="AB6118">
        <v>0</v>
      </c>
      <c r="AC6118">
        <v>0</v>
      </c>
      <c r="AD6118">
        <v>0</v>
      </c>
      <c r="AE6118">
        <v>0</v>
      </c>
      <c r="AF6118">
        <v>0</v>
      </c>
      <c r="AQ6118">
        <v>1</v>
      </c>
      <c r="AR6118">
        <f t="shared" si="95"/>
        <v>0</v>
      </c>
      <c r="AS6118">
        <v>1</v>
      </c>
      <c r="AT6118" t="s">
        <v>112</v>
      </c>
      <c r="AU6118">
        <v>20</v>
      </c>
    </row>
    <row r="6119" spans="1:47">
      <c r="A6119" t="s">
        <v>20923</v>
      </c>
      <c r="C6119">
        <v>310</v>
      </c>
      <c r="D6119" t="s">
        <v>20924</v>
      </c>
      <c r="E6119">
        <v>101</v>
      </c>
      <c r="F6119" t="s">
        <v>20925</v>
      </c>
      <c r="G6119" t="s">
        <v>324</v>
      </c>
      <c r="H6119" t="s">
        <v>220</v>
      </c>
      <c r="I6119" t="s">
        <v>20926</v>
      </c>
      <c r="J6119">
        <v>0.31191999999999998</v>
      </c>
      <c r="K6119">
        <v>1</v>
      </c>
      <c r="L6119">
        <v>1</v>
      </c>
      <c r="M6119">
        <v>1</v>
      </c>
      <c r="N6119">
        <v>1</v>
      </c>
      <c r="O6119" t="s">
        <v>225</v>
      </c>
      <c r="P6119">
        <v>0</v>
      </c>
      <c r="Q6119">
        <v>0</v>
      </c>
      <c r="R6119">
        <v>0</v>
      </c>
      <c r="S6119" t="s">
        <v>223</v>
      </c>
      <c r="T6119">
        <v>0</v>
      </c>
      <c r="U6119" t="s">
        <v>20923</v>
      </c>
      <c r="V6119" t="s">
        <v>224</v>
      </c>
      <c r="W6119" t="s">
        <v>225</v>
      </c>
      <c r="X6119" t="s">
        <v>225</v>
      </c>
      <c r="Y6119">
        <v>0</v>
      </c>
      <c r="AB6119">
        <v>1</v>
      </c>
      <c r="AC6119">
        <v>1</v>
      </c>
      <c r="AD6119">
        <v>3</v>
      </c>
      <c r="AE6119">
        <v>1306</v>
      </c>
      <c r="AF6119">
        <v>1.75</v>
      </c>
      <c r="AQ6119">
        <v>1</v>
      </c>
      <c r="AR6119">
        <f t="shared" si="95"/>
        <v>4.6463999999999999</v>
      </c>
      <c r="AS6119">
        <v>1</v>
      </c>
      <c r="AT6119" t="s">
        <v>112</v>
      </c>
      <c r="AU6119">
        <v>20</v>
      </c>
    </row>
    <row r="6120" spans="1:47">
      <c r="A6120" t="s">
        <v>20927</v>
      </c>
      <c r="C6120">
        <v>310</v>
      </c>
      <c r="D6120" t="s">
        <v>20928</v>
      </c>
      <c r="E6120">
        <v>101</v>
      </c>
      <c r="F6120" t="s">
        <v>3855</v>
      </c>
      <c r="G6120" t="s">
        <v>1783</v>
      </c>
      <c r="H6120" t="s">
        <v>220</v>
      </c>
      <c r="I6120" t="s">
        <v>20929</v>
      </c>
      <c r="J6120">
        <v>0.15375</v>
      </c>
      <c r="K6120">
        <v>1</v>
      </c>
      <c r="L6120">
        <v>1</v>
      </c>
      <c r="M6120">
        <v>1</v>
      </c>
      <c r="N6120">
        <v>1</v>
      </c>
      <c r="O6120" t="s">
        <v>225</v>
      </c>
      <c r="P6120">
        <v>0</v>
      </c>
      <c r="Q6120">
        <v>2</v>
      </c>
      <c r="R6120">
        <v>8800</v>
      </c>
      <c r="S6120" t="s">
        <v>223</v>
      </c>
      <c r="T6120">
        <v>8800</v>
      </c>
      <c r="U6120" t="s">
        <v>20927</v>
      </c>
      <c r="V6120" t="s">
        <v>10030</v>
      </c>
      <c r="W6120" t="s">
        <v>225</v>
      </c>
      <c r="X6120" t="s">
        <v>225</v>
      </c>
      <c r="Y6120">
        <v>4400</v>
      </c>
      <c r="AB6120">
        <v>1</v>
      </c>
      <c r="AC6120">
        <v>1</v>
      </c>
      <c r="AD6120">
        <v>2</v>
      </c>
      <c r="AE6120">
        <v>720</v>
      </c>
      <c r="AF6120">
        <v>1</v>
      </c>
      <c r="AQ6120">
        <v>1</v>
      </c>
      <c r="AR6120">
        <f t="shared" si="95"/>
        <v>4.6463999999999999</v>
      </c>
      <c r="AS6120">
        <v>1</v>
      </c>
      <c r="AT6120" t="s">
        <v>112</v>
      </c>
      <c r="AU6120">
        <v>20</v>
      </c>
    </row>
    <row r="6121" spans="1:47">
      <c r="A6121" t="s">
        <v>20930</v>
      </c>
      <c r="C6121">
        <v>310</v>
      </c>
      <c r="D6121" t="s">
        <v>20931</v>
      </c>
      <c r="E6121">
        <v>132</v>
      </c>
      <c r="F6121" t="s">
        <v>20885</v>
      </c>
      <c r="G6121" t="s">
        <v>1783</v>
      </c>
      <c r="H6121" t="s">
        <v>260</v>
      </c>
      <c r="I6121" t="s">
        <v>20932</v>
      </c>
      <c r="J6121">
        <v>0.12995000000000001</v>
      </c>
      <c r="K6121">
        <v>0</v>
      </c>
      <c r="L6121">
        <v>0</v>
      </c>
      <c r="M6121">
        <v>0</v>
      </c>
      <c r="N6121">
        <v>0</v>
      </c>
      <c r="P6121">
        <v>0</v>
      </c>
      <c r="Q6121">
        <v>0</v>
      </c>
      <c r="R6121">
        <v>0</v>
      </c>
      <c r="S6121" t="s">
        <v>223</v>
      </c>
      <c r="T6121">
        <v>0</v>
      </c>
      <c r="U6121" t="s">
        <v>20930</v>
      </c>
      <c r="Y6121">
        <v>0</v>
      </c>
      <c r="AB6121">
        <v>0</v>
      </c>
      <c r="AC6121">
        <v>0</v>
      </c>
      <c r="AD6121">
        <v>0</v>
      </c>
      <c r="AE6121">
        <v>0</v>
      </c>
      <c r="AF6121">
        <v>0</v>
      </c>
      <c r="AQ6121">
        <v>2</v>
      </c>
      <c r="AR6121">
        <f t="shared" si="95"/>
        <v>0</v>
      </c>
      <c r="AS6121">
        <v>1</v>
      </c>
      <c r="AT6121" t="s">
        <v>112</v>
      </c>
      <c r="AU6121">
        <v>20</v>
      </c>
    </row>
    <row r="6122" spans="1:47">
      <c r="A6122" t="s">
        <v>20933</v>
      </c>
      <c r="C6122">
        <v>310</v>
      </c>
      <c r="D6122" t="s">
        <v>20934</v>
      </c>
      <c r="E6122">
        <v>101</v>
      </c>
      <c r="F6122" t="s">
        <v>20935</v>
      </c>
      <c r="G6122" t="s">
        <v>1783</v>
      </c>
      <c r="H6122" t="s">
        <v>220</v>
      </c>
      <c r="I6122" t="s">
        <v>20936</v>
      </c>
      <c r="J6122">
        <v>0.19569</v>
      </c>
      <c r="K6122">
        <v>1</v>
      </c>
      <c r="L6122">
        <v>1</v>
      </c>
      <c r="M6122">
        <v>1</v>
      </c>
      <c r="N6122">
        <v>1</v>
      </c>
      <c r="O6122" t="s">
        <v>225</v>
      </c>
      <c r="P6122">
        <v>0</v>
      </c>
      <c r="Q6122">
        <v>1</v>
      </c>
      <c r="R6122">
        <v>11400</v>
      </c>
      <c r="S6122" t="s">
        <v>223</v>
      </c>
      <c r="T6122">
        <v>11400</v>
      </c>
      <c r="U6122" t="s">
        <v>20933</v>
      </c>
      <c r="V6122" t="s">
        <v>10030</v>
      </c>
      <c r="W6122" t="s">
        <v>225</v>
      </c>
      <c r="X6122" t="s">
        <v>225</v>
      </c>
      <c r="Y6122">
        <v>11400</v>
      </c>
      <c r="AB6122">
        <v>1</v>
      </c>
      <c r="AC6122">
        <v>1</v>
      </c>
      <c r="AD6122">
        <v>3</v>
      </c>
      <c r="AE6122">
        <v>960</v>
      </c>
      <c r="AF6122">
        <v>1</v>
      </c>
      <c r="AQ6122">
        <v>1</v>
      </c>
      <c r="AR6122">
        <f t="shared" si="95"/>
        <v>4.6463999999999999</v>
      </c>
      <c r="AS6122">
        <v>1</v>
      </c>
      <c r="AT6122" t="s">
        <v>112</v>
      </c>
      <c r="AU6122">
        <v>20</v>
      </c>
    </row>
    <row r="6123" spans="1:47">
      <c r="A6123" t="s">
        <v>20937</v>
      </c>
      <c r="C6123">
        <v>310</v>
      </c>
      <c r="D6123" t="s">
        <v>20533</v>
      </c>
      <c r="E6123">
        <v>132</v>
      </c>
      <c r="F6123" t="s">
        <v>20938</v>
      </c>
      <c r="G6123" t="s">
        <v>1783</v>
      </c>
      <c r="H6123" t="s">
        <v>260</v>
      </c>
      <c r="I6123" t="s">
        <v>20939</v>
      </c>
      <c r="J6123">
        <v>0.67239000000000004</v>
      </c>
      <c r="K6123">
        <v>0</v>
      </c>
      <c r="L6123">
        <v>0</v>
      </c>
      <c r="M6123">
        <v>0</v>
      </c>
      <c r="N6123">
        <v>0</v>
      </c>
      <c r="P6123">
        <v>0</v>
      </c>
      <c r="Q6123">
        <v>0</v>
      </c>
      <c r="R6123">
        <v>0</v>
      </c>
      <c r="S6123" t="s">
        <v>223</v>
      </c>
      <c r="T6123">
        <v>0</v>
      </c>
      <c r="U6123" t="s">
        <v>20937</v>
      </c>
      <c r="Y6123">
        <v>0</v>
      </c>
      <c r="AB6123">
        <v>0</v>
      </c>
      <c r="AC6123">
        <v>0</v>
      </c>
      <c r="AD6123">
        <v>0</v>
      </c>
      <c r="AE6123">
        <v>0</v>
      </c>
      <c r="AF6123">
        <v>0</v>
      </c>
      <c r="AQ6123">
        <v>1</v>
      </c>
      <c r="AR6123">
        <f t="shared" si="95"/>
        <v>0</v>
      </c>
      <c r="AS6123">
        <v>1</v>
      </c>
      <c r="AT6123" t="s">
        <v>112</v>
      </c>
      <c r="AU6123">
        <v>20</v>
      </c>
    </row>
    <row r="6124" spans="1:47">
      <c r="A6124" t="s">
        <v>20940</v>
      </c>
      <c r="C6124">
        <v>310</v>
      </c>
      <c r="D6124" t="s">
        <v>20941</v>
      </c>
      <c r="E6124">
        <v>101</v>
      </c>
      <c r="F6124" t="s">
        <v>20942</v>
      </c>
      <c r="G6124" t="s">
        <v>1783</v>
      </c>
      <c r="H6124" t="s">
        <v>220</v>
      </c>
      <c r="I6124" t="s">
        <v>20943</v>
      </c>
      <c r="J6124">
        <v>0.54793999999999998</v>
      </c>
      <c r="K6124">
        <v>1</v>
      </c>
      <c r="L6124">
        <v>1</v>
      </c>
      <c r="M6124">
        <v>1</v>
      </c>
      <c r="N6124">
        <v>1</v>
      </c>
      <c r="O6124" t="s">
        <v>225</v>
      </c>
      <c r="P6124">
        <v>0</v>
      </c>
      <c r="Q6124">
        <v>0</v>
      </c>
      <c r="R6124">
        <v>0</v>
      </c>
      <c r="S6124" t="s">
        <v>223</v>
      </c>
      <c r="T6124">
        <v>0</v>
      </c>
      <c r="U6124" t="s">
        <v>20940</v>
      </c>
      <c r="V6124" t="s">
        <v>10030</v>
      </c>
      <c r="W6124" t="s">
        <v>225</v>
      </c>
      <c r="X6124" t="s">
        <v>225</v>
      </c>
      <c r="Y6124">
        <v>0</v>
      </c>
      <c r="AB6124">
        <v>1</v>
      </c>
      <c r="AC6124">
        <v>1</v>
      </c>
      <c r="AD6124">
        <v>2</v>
      </c>
      <c r="AE6124">
        <v>1056</v>
      </c>
      <c r="AF6124">
        <v>1</v>
      </c>
      <c r="AQ6124">
        <v>2</v>
      </c>
      <c r="AR6124">
        <f t="shared" si="95"/>
        <v>4.6463999999999999</v>
      </c>
      <c r="AS6124">
        <v>1</v>
      </c>
      <c r="AT6124" t="s">
        <v>112</v>
      </c>
      <c r="AU6124">
        <v>20</v>
      </c>
    </row>
    <row r="6125" spans="1:47">
      <c r="A6125" t="s">
        <v>20944</v>
      </c>
      <c r="C6125">
        <v>310</v>
      </c>
      <c r="D6125" t="s">
        <v>20945</v>
      </c>
      <c r="E6125">
        <v>101</v>
      </c>
      <c r="F6125" t="s">
        <v>20946</v>
      </c>
      <c r="G6125" t="s">
        <v>1783</v>
      </c>
      <c r="H6125" t="s">
        <v>220</v>
      </c>
      <c r="I6125" t="s">
        <v>20947</v>
      </c>
      <c r="J6125">
        <v>0.27060000000000001</v>
      </c>
      <c r="K6125">
        <v>1</v>
      </c>
      <c r="L6125">
        <v>1</v>
      </c>
      <c r="M6125">
        <v>1</v>
      </c>
      <c r="N6125">
        <v>1</v>
      </c>
      <c r="O6125" t="s">
        <v>225</v>
      </c>
      <c r="P6125">
        <v>0</v>
      </c>
      <c r="Q6125">
        <v>1</v>
      </c>
      <c r="R6125">
        <v>6700</v>
      </c>
      <c r="S6125" t="s">
        <v>223</v>
      </c>
      <c r="T6125">
        <v>6700</v>
      </c>
      <c r="U6125" t="s">
        <v>20944</v>
      </c>
      <c r="V6125" t="s">
        <v>10030</v>
      </c>
      <c r="W6125" t="s">
        <v>225</v>
      </c>
      <c r="X6125" t="s">
        <v>225</v>
      </c>
      <c r="Y6125">
        <v>6700</v>
      </c>
      <c r="AB6125">
        <v>1</v>
      </c>
      <c r="AC6125">
        <v>1</v>
      </c>
      <c r="AD6125">
        <v>2</v>
      </c>
      <c r="AE6125">
        <v>942</v>
      </c>
      <c r="AF6125">
        <v>1</v>
      </c>
      <c r="AQ6125">
        <v>1</v>
      </c>
      <c r="AR6125">
        <f t="shared" si="95"/>
        <v>4.6463999999999999</v>
      </c>
      <c r="AS6125">
        <v>1</v>
      </c>
      <c r="AT6125" t="s">
        <v>112</v>
      </c>
      <c r="AU6125">
        <v>20</v>
      </c>
    </row>
    <row r="6126" spans="1:47">
      <c r="A6126" t="s">
        <v>20948</v>
      </c>
      <c r="C6126">
        <v>310</v>
      </c>
      <c r="D6126" t="s">
        <v>20949</v>
      </c>
      <c r="E6126">
        <v>101</v>
      </c>
      <c r="F6126" t="s">
        <v>20950</v>
      </c>
      <c r="G6126" t="s">
        <v>1783</v>
      </c>
      <c r="H6126" t="s">
        <v>220</v>
      </c>
      <c r="I6126" t="s">
        <v>20951</v>
      </c>
      <c r="J6126">
        <v>0.36636000000000002</v>
      </c>
      <c r="K6126">
        <v>1</v>
      </c>
      <c r="L6126">
        <v>1</v>
      </c>
      <c r="M6126">
        <v>1</v>
      </c>
      <c r="N6126">
        <v>1</v>
      </c>
      <c r="O6126" t="s">
        <v>225</v>
      </c>
      <c r="P6126">
        <v>0</v>
      </c>
      <c r="Q6126">
        <v>1</v>
      </c>
      <c r="R6126">
        <v>11600</v>
      </c>
      <c r="S6126" t="s">
        <v>243</v>
      </c>
      <c r="T6126">
        <v>11600</v>
      </c>
      <c r="U6126" t="s">
        <v>20948</v>
      </c>
      <c r="V6126" t="s">
        <v>10030</v>
      </c>
      <c r="W6126" t="s">
        <v>225</v>
      </c>
      <c r="X6126" t="s">
        <v>225</v>
      </c>
      <c r="Y6126">
        <v>11600</v>
      </c>
      <c r="AB6126">
        <v>1</v>
      </c>
      <c r="AC6126">
        <v>1</v>
      </c>
      <c r="AD6126">
        <v>3</v>
      </c>
      <c r="AE6126">
        <v>1086</v>
      </c>
      <c r="AF6126">
        <v>1</v>
      </c>
      <c r="AQ6126">
        <v>3</v>
      </c>
      <c r="AR6126">
        <f t="shared" si="95"/>
        <v>4.6463999999999999</v>
      </c>
      <c r="AS6126">
        <v>1</v>
      </c>
      <c r="AT6126" t="s">
        <v>112</v>
      </c>
      <c r="AU6126">
        <v>20</v>
      </c>
    </row>
    <row r="6127" spans="1:47">
      <c r="A6127" t="s">
        <v>20952</v>
      </c>
      <c r="C6127">
        <v>310</v>
      </c>
      <c r="D6127" t="s">
        <v>20953</v>
      </c>
      <c r="E6127">
        <v>101</v>
      </c>
      <c r="F6127" t="s">
        <v>20954</v>
      </c>
      <c r="G6127" t="s">
        <v>1783</v>
      </c>
      <c r="H6127" t="s">
        <v>220</v>
      </c>
      <c r="I6127" t="s">
        <v>20955</v>
      </c>
      <c r="J6127">
        <v>0.14399999999999999</v>
      </c>
      <c r="K6127">
        <v>1</v>
      </c>
      <c r="L6127">
        <v>1</v>
      </c>
      <c r="M6127">
        <v>1</v>
      </c>
      <c r="N6127">
        <v>1</v>
      </c>
      <c r="O6127" t="s">
        <v>225</v>
      </c>
      <c r="P6127">
        <v>0</v>
      </c>
      <c r="Q6127">
        <v>1</v>
      </c>
      <c r="R6127">
        <v>3800</v>
      </c>
      <c r="S6127" t="s">
        <v>223</v>
      </c>
      <c r="T6127">
        <v>3800</v>
      </c>
      <c r="U6127" t="s">
        <v>20952</v>
      </c>
      <c r="V6127" t="s">
        <v>10030</v>
      </c>
      <c r="W6127" t="s">
        <v>225</v>
      </c>
      <c r="X6127" t="s">
        <v>225</v>
      </c>
      <c r="Y6127">
        <v>3800</v>
      </c>
      <c r="AB6127">
        <v>1</v>
      </c>
      <c r="AC6127">
        <v>1</v>
      </c>
      <c r="AD6127">
        <v>2</v>
      </c>
      <c r="AE6127">
        <v>768</v>
      </c>
      <c r="AF6127">
        <v>1</v>
      </c>
      <c r="AQ6127">
        <v>1</v>
      </c>
      <c r="AR6127">
        <f t="shared" si="95"/>
        <v>4.6463999999999999</v>
      </c>
      <c r="AS6127">
        <v>1</v>
      </c>
      <c r="AT6127" t="s">
        <v>112</v>
      </c>
      <c r="AU6127">
        <v>20</v>
      </c>
    </row>
    <row r="6128" spans="1:47">
      <c r="A6128" t="s">
        <v>20956</v>
      </c>
      <c r="C6128">
        <v>310</v>
      </c>
      <c r="D6128" t="s">
        <v>18873</v>
      </c>
      <c r="E6128">
        <v>903</v>
      </c>
      <c r="F6128" t="s">
        <v>1042</v>
      </c>
      <c r="G6128" t="s">
        <v>1783</v>
      </c>
      <c r="H6128" t="s">
        <v>833</v>
      </c>
      <c r="I6128" t="s">
        <v>20957</v>
      </c>
      <c r="J6128">
        <v>61.956629999999997</v>
      </c>
      <c r="K6128">
        <v>0</v>
      </c>
      <c r="L6128">
        <v>0</v>
      </c>
      <c r="M6128">
        <v>0</v>
      </c>
      <c r="N6128">
        <v>0</v>
      </c>
      <c r="P6128">
        <v>0</v>
      </c>
      <c r="Q6128">
        <v>0</v>
      </c>
      <c r="R6128">
        <v>0</v>
      </c>
      <c r="S6128" t="s">
        <v>223</v>
      </c>
      <c r="T6128">
        <v>0</v>
      </c>
      <c r="U6128" t="s">
        <v>20956</v>
      </c>
      <c r="Y6128">
        <v>0</v>
      </c>
      <c r="Z6128" t="s">
        <v>297</v>
      </c>
      <c r="AA6128" t="s">
        <v>223</v>
      </c>
      <c r="AB6128">
        <v>0</v>
      </c>
      <c r="AC6128">
        <v>0</v>
      </c>
      <c r="AD6128">
        <v>0</v>
      </c>
      <c r="AE6128">
        <v>0</v>
      </c>
      <c r="AF6128">
        <v>0</v>
      </c>
      <c r="AQ6128">
        <v>1</v>
      </c>
      <c r="AR6128">
        <f t="shared" si="95"/>
        <v>0</v>
      </c>
      <c r="AS6128">
        <v>1</v>
      </c>
      <c r="AT6128" t="s">
        <v>112</v>
      </c>
      <c r="AU6128">
        <v>20</v>
      </c>
    </row>
    <row r="6129" spans="1:47">
      <c r="A6129" t="s">
        <v>20958</v>
      </c>
      <c r="C6129">
        <v>310</v>
      </c>
      <c r="D6129" t="s">
        <v>20959</v>
      </c>
      <c r="E6129">
        <v>132</v>
      </c>
      <c r="F6129" t="s">
        <v>20436</v>
      </c>
      <c r="G6129" t="s">
        <v>1783</v>
      </c>
      <c r="H6129" t="s">
        <v>260</v>
      </c>
      <c r="I6129" t="s">
        <v>20960</v>
      </c>
      <c r="J6129">
        <v>0.15916</v>
      </c>
      <c r="K6129">
        <v>0</v>
      </c>
      <c r="L6129">
        <v>0</v>
      </c>
      <c r="M6129">
        <v>0</v>
      </c>
      <c r="N6129">
        <v>0</v>
      </c>
      <c r="P6129">
        <v>0</v>
      </c>
      <c r="Q6129">
        <v>0</v>
      </c>
      <c r="R6129">
        <v>0</v>
      </c>
      <c r="S6129" t="s">
        <v>223</v>
      </c>
      <c r="T6129">
        <v>0</v>
      </c>
      <c r="U6129" t="s">
        <v>20958</v>
      </c>
      <c r="Y6129">
        <v>0</v>
      </c>
      <c r="AB6129">
        <v>0</v>
      </c>
      <c r="AC6129">
        <v>0</v>
      </c>
      <c r="AD6129">
        <v>0</v>
      </c>
      <c r="AE6129">
        <v>0</v>
      </c>
      <c r="AF6129">
        <v>0</v>
      </c>
      <c r="AQ6129">
        <v>1</v>
      </c>
      <c r="AR6129">
        <f t="shared" si="95"/>
        <v>0</v>
      </c>
      <c r="AS6129">
        <v>1</v>
      </c>
      <c r="AT6129" t="s">
        <v>112</v>
      </c>
      <c r="AU6129">
        <v>20</v>
      </c>
    </row>
    <row r="6130" spans="1:47">
      <c r="A6130" t="s">
        <v>20961</v>
      </c>
      <c r="C6130">
        <v>310</v>
      </c>
      <c r="D6130" t="s">
        <v>20962</v>
      </c>
      <c r="E6130">
        <v>101</v>
      </c>
      <c r="F6130" t="s">
        <v>20963</v>
      </c>
      <c r="G6130" t="s">
        <v>1783</v>
      </c>
      <c r="H6130" t="s">
        <v>220</v>
      </c>
      <c r="I6130" t="s">
        <v>20964</v>
      </c>
      <c r="J6130">
        <v>0.28111000000000003</v>
      </c>
      <c r="K6130">
        <v>1</v>
      </c>
      <c r="L6130">
        <v>1</v>
      </c>
      <c r="M6130">
        <v>1</v>
      </c>
      <c r="N6130">
        <v>1</v>
      </c>
      <c r="O6130" t="s">
        <v>225</v>
      </c>
      <c r="P6130">
        <v>0</v>
      </c>
      <c r="Q6130">
        <v>1</v>
      </c>
      <c r="R6130">
        <v>4900</v>
      </c>
      <c r="S6130" t="s">
        <v>223</v>
      </c>
      <c r="T6130">
        <v>4900</v>
      </c>
      <c r="U6130" t="s">
        <v>20961</v>
      </c>
      <c r="V6130" t="s">
        <v>10030</v>
      </c>
      <c r="W6130" t="s">
        <v>225</v>
      </c>
      <c r="X6130" t="s">
        <v>225</v>
      </c>
      <c r="Y6130">
        <v>4900</v>
      </c>
      <c r="AB6130">
        <v>1</v>
      </c>
      <c r="AC6130">
        <v>1</v>
      </c>
      <c r="AD6130">
        <v>1</v>
      </c>
      <c r="AE6130">
        <v>768</v>
      </c>
      <c r="AF6130">
        <v>1</v>
      </c>
      <c r="AQ6130">
        <v>5</v>
      </c>
      <c r="AR6130">
        <f t="shared" si="95"/>
        <v>4.6463999999999999</v>
      </c>
      <c r="AS6130">
        <v>1</v>
      </c>
      <c r="AT6130" t="s">
        <v>112</v>
      </c>
      <c r="AU6130">
        <v>20</v>
      </c>
    </row>
    <row r="6131" spans="1:47">
      <c r="A6131" t="s">
        <v>20965</v>
      </c>
      <c r="C6131">
        <v>310</v>
      </c>
      <c r="D6131" t="s">
        <v>20966</v>
      </c>
      <c r="E6131">
        <v>101</v>
      </c>
      <c r="F6131" t="s">
        <v>20967</v>
      </c>
      <c r="G6131" t="s">
        <v>1783</v>
      </c>
      <c r="H6131" t="s">
        <v>220</v>
      </c>
      <c r="I6131" t="s">
        <v>20968</v>
      </c>
      <c r="J6131">
        <v>0.14002999999999999</v>
      </c>
      <c r="K6131">
        <v>1</v>
      </c>
      <c r="L6131">
        <v>1</v>
      </c>
      <c r="M6131">
        <v>1</v>
      </c>
      <c r="N6131">
        <v>1</v>
      </c>
      <c r="O6131" t="s">
        <v>225</v>
      </c>
      <c r="P6131">
        <v>0</v>
      </c>
      <c r="Q6131">
        <v>2</v>
      </c>
      <c r="R6131">
        <v>14600</v>
      </c>
      <c r="S6131" t="s">
        <v>223</v>
      </c>
      <c r="T6131">
        <v>14600</v>
      </c>
      <c r="U6131" t="s">
        <v>20965</v>
      </c>
      <c r="V6131" t="s">
        <v>224</v>
      </c>
      <c r="W6131" t="s">
        <v>225</v>
      </c>
      <c r="X6131" t="s">
        <v>225</v>
      </c>
      <c r="Y6131">
        <v>7300</v>
      </c>
      <c r="AB6131">
        <v>1</v>
      </c>
      <c r="AC6131">
        <v>1</v>
      </c>
      <c r="AD6131">
        <v>2</v>
      </c>
      <c r="AE6131">
        <v>580</v>
      </c>
      <c r="AF6131">
        <v>1</v>
      </c>
      <c r="AQ6131">
        <v>1</v>
      </c>
      <c r="AR6131">
        <f t="shared" si="95"/>
        <v>4.6463999999999999</v>
      </c>
      <c r="AS6131">
        <v>1</v>
      </c>
      <c r="AT6131" t="s">
        <v>112</v>
      </c>
      <c r="AU6131">
        <v>20</v>
      </c>
    </row>
    <row r="6132" spans="1:47">
      <c r="A6132" t="s">
        <v>248</v>
      </c>
      <c r="C6132">
        <v>310</v>
      </c>
      <c r="E6132">
        <v>0</v>
      </c>
      <c r="J6132">
        <v>1.3690000000000001E-2</v>
      </c>
      <c r="K6132">
        <v>0</v>
      </c>
      <c r="L6132">
        <v>0</v>
      </c>
      <c r="M6132">
        <v>0</v>
      </c>
      <c r="N6132">
        <v>0</v>
      </c>
      <c r="P6132">
        <v>0</v>
      </c>
      <c r="Q6132">
        <v>0</v>
      </c>
      <c r="R6132">
        <v>0</v>
      </c>
      <c r="S6132" t="s">
        <v>249</v>
      </c>
      <c r="T6132">
        <v>0</v>
      </c>
      <c r="Y6132">
        <v>0</v>
      </c>
      <c r="AB6132">
        <v>0</v>
      </c>
      <c r="AC6132">
        <v>0</v>
      </c>
      <c r="AD6132">
        <v>0</v>
      </c>
      <c r="AE6132">
        <v>0</v>
      </c>
      <c r="AF6132">
        <v>0</v>
      </c>
      <c r="AQ6132">
        <v>0</v>
      </c>
      <c r="AR6132">
        <f t="shared" si="95"/>
        <v>0</v>
      </c>
      <c r="AS6132">
        <v>1</v>
      </c>
      <c r="AT6132" t="s">
        <v>112</v>
      </c>
      <c r="AU6132">
        <v>20</v>
      </c>
    </row>
    <row r="6133" spans="1:47">
      <c r="A6133" t="s">
        <v>20969</v>
      </c>
      <c r="B6133" t="s">
        <v>293</v>
      </c>
      <c r="C6133">
        <v>310</v>
      </c>
      <c r="D6133" t="s">
        <v>20970</v>
      </c>
      <c r="E6133">
        <v>0</v>
      </c>
      <c r="J6133">
        <v>0.81894999999999996</v>
      </c>
      <c r="K6133">
        <v>0</v>
      </c>
      <c r="L6133">
        <v>0</v>
      </c>
      <c r="M6133">
        <v>0</v>
      </c>
      <c r="N6133">
        <v>0</v>
      </c>
      <c r="P6133">
        <v>0</v>
      </c>
      <c r="Q6133">
        <v>0</v>
      </c>
      <c r="R6133">
        <v>0</v>
      </c>
      <c r="S6133" t="s">
        <v>296</v>
      </c>
      <c r="T6133">
        <v>0</v>
      </c>
      <c r="Y6133">
        <v>0</v>
      </c>
      <c r="AB6133">
        <v>0</v>
      </c>
      <c r="AC6133">
        <v>0</v>
      </c>
      <c r="AD6133">
        <v>0</v>
      </c>
      <c r="AE6133">
        <v>0</v>
      </c>
      <c r="AF6133">
        <v>0</v>
      </c>
      <c r="AG6133" t="s">
        <v>845</v>
      </c>
      <c r="AQ6133">
        <v>1</v>
      </c>
      <c r="AR6133">
        <f t="shared" si="95"/>
        <v>0</v>
      </c>
      <c r="AS6133">
        <v>1</v>
      </c>
      <c r="AT6133" t="s">
        <v>112</v>
      </c>
      <c r="AU6133">
        <v>20</v>
      </c>
    </row>
    <row r="6134" spans="1:47">
      <c r="A6134" t="s">
        <v>248</v>
      </c>
      <c r="C6134">
        <v>310</v>
      </c>
      <c r="E6134">
        <v>0</v>
      </c>
      <c r="H6134" t="s">
        <v>888</v>
      </c>
      <c r="J6134">
        <v>47.026780000000002</v>
      </c>
      <c r="K6134">
        <v>0</v>
      </c>
      <c r="L6134">
        <v>0</v>
      </c>
      <c r="M6134">
        <v>0</v>
      </c>
      <c r="N6134">
        <v>0</v>
      </c>
      <c r="P6134">
        <v>0</v>
      </c>
      <c r="Q6134">
        <v>0</v>
      </c>
      <c r="R6134">
        <v>0</v>
      </c>
      <c r="S6134" t="s">
        <v>249</v>
      </c>
      <c r="T6134">
        <v>0</v>
      </c>
      <c r="Y6134">
        <v>0</v>
      </c>
      <c r="AB6134">
        <v>0</v>
      </c>
      <c r="AC6134">
        <v>0</v>
      </c>
      <c r="AD6134">
        <v>0</v>
      </c>
      <c r="AE6134">
        <v>0</v>
      </c>
      <c r="AF6134">
        <v>0</v>
      </c>
      <c r="AQ6134">
        <v>0</v>
      </c>
      <c r="AR6134">
        <f t="shared" si="95"/>
        <v>0</v>
      </c>
      <c r="AS6134">
        <v>1</v>
      </c>
      <c r="AT6134" t="s">
        <v>112</v>
      </c>
      <c r="AU6134">
        <v>20</v>
      </c>
    </row>
    <row r="6135" spans="1:47">
      <c r="A6135" t="s">
        <v>20971</v>
      </c>
      <c r="C6135">
        <v>310</v>
      </c>
      <c r="D6135" t="s">
        <v>20972</v>
      </c>
      <c r="E6135">
        <v>101</v>
      </c>
      <c r="F6135" t="s">
        <v>20973</v>
      </c>
      <c r="G6135" t="s">
        <v>1783</v>
      </c>
      <c r="H6135" t="s">
        <v>220</v>
      </c>
      <c r="I6135" t="s">
        <v>20974</v>
      </c>
      <c r="J6135">
        <v>0.22273000000000001</v>
      </c>
      <c r="K6135">
        <v>1</v>
      </c>
      <c r="L6135">
        <v>1</v>
      </c>
      <c r="M6135">
        <v>1</v>
      </c>
      <c r="N6135">
        <v>1</v>
      </c>
      <c r="O6135" t="s">
        <v>225</v>
      </c>
      <c r="P6135">
        <v>0</v>
      </c>
      <c r="Q6135">
        <v>1</v>
      </c>
      <c r="R6135">
        <v>1800</v>
      </c>
      <c r="S6135" t="s">
        <v>223</v>
      </c>
      <c r="T6135">
        <v>1800</v>
      </c>
      <c r="U6135" t="s">
        <v>20971</v>
      </c>
      <c r="V6135" t="s">
        <v>224</v>
      </c>
      <c r="W6135" t="s">
        <v>225</v>
      </c>
      <c r="X6135" t="s">
        <v>225</v>
      </c>
      <c r="Y6135">
        <v>1800</v>
      </c>
      <c r="AB6135">
        <v>1</v>
      </c>
      <c r="AC6135">
        <v>1</v>
      </c>
      <c r="AD6135">
        <v>2</v>
      </c>
      <c r="AE6135">
        <v>720</v>
      </c>
      <c r="AF6135">
        <v>1</v>
      </c>
      <c r="AQ6135">
        <v>1</v>
      </c>
      <c r="AR6135">
        <f t="shared" si="95"/>
        <v>4.6463999999999999</v>
      </c>
      <c r="AS6135">
        <v>1</v>
      </c>
      <c r="AT6135" t="s">
        <v>112</v>
      </c>
      <c r="AU6135">
        <v>20</v>
      </c>
    </row>
    <row r="6136" spans="1:47">
      <c r="A6136" t="s">
        <v>20975</v>
      </c>
      <c r="C6136">
        <v>310</v>
      </c>
      <c r="D6136" t="s">
        <v>20976</v>
      </c>
      <c r="E6136">
        <v>101</v>
      </c>
      <c r="F6136" t="s">
        <v>20977</v>
      </c>
      <c r="G6136" t="s">
        <v>1783</v>
      </c>
      <c r="H6136" t="s">
        <v>220</v>
      </c>
      <c r="I6136" t="s">
        <v>20978</v>
      </c>
      <c r="J6136">
        <v>0.13588</v>
      </c>
      <c r="K6136">
        <v>1</v>
      </c>
      <c r="L6136">
        <v>1</v>
      </c>
      <c r="M6136">
        <v>1</v>
      </c>
      <c r="N6136">
        <v>1</v>
      </c>
      <c r="O6136" t="s">
        <v>225</v>
      </c>
      <c r="P6136">
        <v>0</v>
      </c>
      <c r="Q6136">
        <v>1</v>
      </c>
      <c r="R6136">
        <v>5100</v>
      </c>
      <c r="S6136" t="s">
        <v>223</v>
      </c>
      <c r="T6136">
        <v>5100</v>
      </c>
      <c r="U6136" t="s">
        <v>20975</v>
      </c>
      <c r="V6136" t="s">
        <v>10030</v>
      </c>
      <c r="W6136" t="s">
        <v>225</v>
      </c>
      <c r="X6136" t="s">
        <v>225</v>
      </c>
      <c r="Y6136">
        <v>5100</v>
      </c>
      <c r="AB6136">
        <v>1</v>
      </c>
      <c r="AC6136">
        <v>1</v>
      </c>
      <c r="AD6136">
        <v>3</v>
      </c>
      <c r="AE6136">
        <v>1176</v>
      </c>
      <c r="AF6136">
        <v>2</v>
      </c>
      <c r="AQ6136">
        <v>1</v>
      </c>
      <c r="AR6136">
        <f t="shared" si="95"/>
        <v>4.6463999999999999</v>
      </c>
      <c r="AS6136">
        <v>1</v>
      </c>
      <c r="AT6136" t="s">
        <v>112</v>
      </c>
      <c r="AU6136">
        <v>20</v>
      </c>
    </row>
    <row r="6137" spans="1:47">
      <c r="A6137" t="s">
        <v>20979</v>
      </c>
      <c r="C6137">
        <v>310</v>
      </c>
      <c r="D6137" t="s">
        <v>20980</v>
      </c>
      <c r="E6137">
        <v>101</v>
      </c>
      <c r="F6137" t="s">
        <v>20981</v>
      </c>
      <c r="G6137" t="s">
        <v>1783</v>
      </c>
      <c r="H6137" t="s">
        <v>220</v>
      </c>
      <c r="I6137" t="s">
        <v>20982</v>
      </c>
      <c r="J6137">
        <v>0.40977000000000002</v>
      </c>
      <c r="K6137">
        <v>0</v>
      </c>
      <c r="L6137">
        <v>1</v>
      </c>
      <c r="M6137">
        <v>0</v>
      </c>
      <c r="N6137">
        <v>1</v>
      </c>
      <c r="P6137">
        <v>0</v>
      </c>
      <c r="Q6137">
        <v>0</v>
      </c>
      <c r="R6137">
        <v>0</v>
      </c>
      <c r="S6137" t="s">
        <v>223</v>
      </c>
      <c r="T6137">
        <v>0</v>
      </c>
      <c r="U6137" t="s">
        <v>20979</v>
      </c>
      <c r="V6137" t="s">
        <v>658</v>
      </c>
      <c r="W6137" t="s">
        <v>659</v>
      </c>
      <c r="X6137" t="s">
        <v>225</v>
      </c>
      <c r="Y6137">
        <v>0</v>
      </c>
      <c r="AB6137">
        <v>0</v>
      </c>
      <c r="AC6137">
        <v>1</v>
      </c>
      <c r="AD6137">
        <v>2</v>
      </c>
      <c r="AE6137">
        <v>1248</v>
      </c>
      <c r="AF6137">
        <v>1</v>
      </c>
      <c r="AQ6137">
        <v>1</v>
      </c>
      <c r="AR6137">
        <f t="shared" si="95"/>
        <v>0</v>
      </c>
      <c r="AS6137">
        <v>1</v>
      </c>
      <c r="AT6137" t="s">
        <v>112</v>
      </c>
      <c r="AU6137">
        <v>20</v>
      </c>
    </row>
    <row r="6138" spans="1:47">
      <c r="A6138" t="s">
        <v>20983</v>
      </c>
      <c r="C6138">
        <v>310</v>
      </c>
      <c r="D6138" t="s">
        <v>20984</v>
      </c>
      <c r="E6138">
        <v>101</v>
      </c>
      <c r="F6138" t="s">
        <v>20985</v>
      </c>
      <c r="G6138" t="s">
        <v>1783</v>
      </c>
      <c r="H6138" t="s">
        <v>220</v>
      </c>
      <c r="I6138" t="s">
        <v>20986</v>
      </c>
      <c r="J6138">
        <v>0.28824</v>
      </c>
      <c r="K6138">
        <v>1</v>
      </c>
      <c r="L6138">
        <v>1</v>
      </c>
      <c r="M6138">
        <v>1</v>
      </c>
      <c r="N6138">
        <v>1</v>
      </c>
      <c r="O6138" t="s">
        <v>225</v>
      </c>
      <c r="P6138">
        <v>0</v>
      </c>
      <c r="Q6138">
        <v>1</v>
      </c>
      <c r="R6138">
        <v>6700</v>
      </c>
      <c r="S6138" t="s">
        <v>223</v>
      </c>
      <c r="T6138">
        <v>6700</v>
      </c>
      <c r="U6138" t="s">
        <v>20983</v>
      </c>
      <c r="V6138" t="s">
        <v>10030</v>
      </c>
      <c r="W6138" t="s">
        <v>225</v>
      </c>
      <c r="X6138" t="s">
        <v>225</v>
      </c>
      <c r="Y6138">
        <v>6700</v>
      </c>
      <c r="AB6138">
        <v>1</v>
      </c>
      <c r="AC6138">
        <v>1</v>
      </c>
      <c r="AD6138">
        <v>3</v>
      </c>
      <c r="AE6138">
        <v>936</v>
      </c>
      <c r="AF6138">
        <v>1</v>
      </c>
      <c r="AQ6138">
        <v>2</v>
      </c>
      <c r="AR6138">
        <f t="shared" si="95"/>
        <v>4.6463999999999999</v>
      </c>
      <c r="AS6138">
        <v>1</v>
      </c>
      <c r="AT6138" t="s">
        <v>112</v>
      </c>
      <c r="AU6138">
        <v>20</v>
      </c>
    </row>
    <row r="6139" spans="1:47">
      <c r="A6139" t="s">
        <v>20987</v>
      </c>
      <c r="C6139">
        <v>310</v>
      </c>
      <c r="D6139" t="s">
        <v>20988</v>
      </c>
      <c r="E6139">
        <v>132</v>
      </c>
      <c r="F6139" t="s">
        <v>20989</v>
      </c>
      <c r="G6139" t="s">
        <v>1783</v>
      </c>
      <c r="H6139" t="s">
        <v>260</v>
      </c>
      <c r="I6139" t="s">
        <v>20990</v>
      </c>
      <c r="J6139">
        <v>0.16582</v>
      </c>
      <c r="K6139">
        <v>0</v>
      </c>
      <c r="L6139">
        <v>0</v>
      </c>
      <c r="M6139">
        <v>0</v>
      </c>
      <c r="N6139">
        <v>0</v>
      </c>
      <c r="P6139">
        <v>0</v>
      </c>
      <c r="Q6139">
        <v>0</v>
      </c>
      <c r="R6139">
        <v>0</v>
      </c>
      <c r="S6139" t="s">
        <v>223</v>
      </c>
      <c r="T6139">
        <v>0</v>
      </c>
      <c r="U6139" t="s">
        <v>20987</v>
      </c>
      <c r="Y6139">
        <v>0</v>
      </c>
      <c r="AB6139">
        <v>0</v>
      </c>
      <c r="AC6139">
        <v>0</v>
      </c>
      <c r="AD6139">
        <v>0</v>
      </c>
      <c r="AE6139">
        <v>0</v>
      </c>
      <c r="AF6139">
        <v>0</v>
      </c>
      <c r="AQ6139">
        <v>1</v>
      </c>
      <c r="AR6139">
        <f t="shared" si="95"/>
        <v>0</v>
      </c>
      <c r="AS6139">
        <v>1</v>
      </c>
      <c r="AT6139" t="s">
        <v>112</v>
      </c>
      <c r="AU6139">
        <v>20</v>
      </c>
    </row>
    <row r="6140" spans="1:47">
      <c r="A6140" t="s">
        <v>20991</v>
      </c>
      <c r="C6140">
        <v>310</v>
      </c>
      <c r="D6140" t="s">
        <v>20992</v>
      </c>
      <c r="E6140">
        <v>101</v>
      </c>
      <c r="F6140" t="s">
        <v>20993</v>
      </c>
      <c r="G6140" t="s">
        <v>422</v>
      </c>
      <c r="H6140" t="s">
        <v>220</v>
      </c>
      <c r="I6140" t="s">
        <v>20994</v>
      </c>
      <c r="J6140">
        <v>0.27401999999999999</v>
      </c>
      <c r="K6140">
        <v>1</v>
      </c>
      <c r="L6140">
        <v>1</v>
      </c>
      <c r="M6140">
        <v>1</v>
      </c>
      <c r="N6140">
        <v>1</v>
      </c>
      <c r="O6140" t="s">
        <v>225</v>
      </c>
      <c r="P6140">
        <v>0</v>
      </c>
      <c r="Q6140">
        <v>1</v>
      </c>
      <c r="R6140">
        <v>6600</v>
      </c>
      <c r="S6140" t="s">
        <v>223</v>
      </c>
      <c r="T6140">
        <v>6600</v>
      </c>
      <c r="U6140" t="s">
        <v>20991</v>
      </c>
      <c r="V6140" t="s">
        <v>455</v>
      </c>
      <c r="W6140" t="s">
        <v>225</v>
      </c>
      <c r="X6140" t="s">
        <v>225</v>
      </c>
      <c r="Y6140">
        <v>6600</v>
      </c>
      <c r="AB6140">
        <v>1</v>
      </c>
      <c r="AC6140">
        <v>1</v>
      </c>
      <c r="AD6140">
        <v>3</v>
      </c>
      <c r="AE6140">
        <v>1316</v>
      </c>
      <c r="AF6140">
        <v>1</v>
      </c>
      <c r="AQ6140">
        <v>1</v>
      </c>
      <c r="AR6140">
        <f t="shared" si="95"/>
        <v>9.68</v>
      </c>
      <c r="AS6140">
        <v>1</v>
      </c>
      <c r="AT6140" t="s">
        <v>134</v>
      </c>
      <c r="AU6140">
        <v>43</v>
      </c>
    </row>
    <row r="6141" spans="1:47">
      <c r="A6141" t="s">
        <v>20995</v>
      </c>
      <c r="C6141">
        <v>310</v>
      </c>
      <c r="D6141" t="s">
        <v>20996</v>
      </c>
      <c r="E6141">
        <v>101</v>
      </c>
      <c r="F6141" t="s">
        <v>20997</v>
      </c>
      <c r="G6141" t="s">
        <v>422</v>
      </c>
      <c r="H6141" t="s">
        <v>220</v>
      </c>
      <c r="I6141" t="s">
        <v>20998</v>
      </c>
      <c r="J6141">
        <v>0.41850999999999999</v>
      </c>
      <c r="K6141">
        <v>1</v>
      </c>
      <c r="L6141">
        <v>1</v>
      </c>
      <c r="M6141">
        <v>1</v>
      </c>
      <c r="N6141">
        <v>1</v>
      </c>
      <c r="O6141" t="s">
        <v>225</v>
      </c>
      <c r="P6141">
        <v>0</v>
      </c>
      <c r="Q6141">
        <v>1</v>
      </c>
      <c r="R6141">
        <v>7400</v>
      </c>
      <c r="S6141" t="s">
        <v>223</v>
      </c>
      <c r="T6141">
        <v>7400</v>
      </c>
      <c r="U6141" t="s">
        <v>20995</v>
      </c>
      <c r="V6141" t="s">
        <v>455</v>
      </c>
      <c r="W6141" t="s">
        <v>225</v>
      </c>
      <c r="X6141" t="s">
        <v>225</v>
      </c>
      <c r="Y6141">
        <v>7400</v>
      </c>
      <c r="AB6141">
        <v>1</v>
      </c>
      <c r="AC6141">
        <v>1</v>
      </c>
      <c r="AD6141">
        <v>3</v>
      </c>
      <c r="AE6141">
        <v>1244</v>
      </c>
      <c r="AF6141">
        <v>1</v>
      </c>
      <c r="AQ6141">
        <v>1</v>
      </c>
      <c r="AR6141">
        <f t="shared" si="95"/>
        <v>9.68</v>
      </c>
      <c r="AS6141">
        <v>1</v>
      </c>
      <c r="AT6141" t="s">
        <v>134</v>
      </c>
      <c r="AU6141">
        <v>43</v>
      </c>
    </row>
    <row r="6142" spans="1:47">
      <c r="A6142" t="s">
        <v>20999</v>
      </c>
      <c r="C6142">
        <v>310</v>
      </c>
      <c r="D6142" t="s">
        <v>21000</v>
      </c>
      <c r="E6142">
        <v>101</v>
      </c>
      <c r="F6142" t="s">
        <v>21001</v>
      </c>
      <c r="G6142" t="s">
        <v>1783</v>
      </c>
      <c r="H6142" t="s">
        <v>220</v>
      </c>
      <c r="I6142" t="s">
        <v>21002</v>
      </c>
      <c r="J6142">
        <v>0.19686999999999999</v>
      </c>
      <c r="K6142">
        <v>1</v>
      </c>
      <c r="L6142">
        <v>1</v>
      </c>
      <c r="M6142">
        <v>1</v>
      </c>
      <c r="N6142">
        <v>1</v>
      </c>
      <c r="O6142" t="s">
        <v>225</v>
      </c>
      <c r="P6142">
        <v>0</v>
      </c>
      <c r="Q6142">
        <v>1</v>
      </c>
      <c r="R6142">
        <v>11900</v>
      </c>
      <c r="S6142" t="s">
        <v>223</v>
      </c>
      <c r="T6142">
        <v>11900</v>
      </c>
      <c r="U6142" t="s">
        <v>20999</v>
      </c>
      <c r="V6142" t="s">
        <v>10030</v>
      </c>
      <c r="W6142" t="s">
        <v>225</v>
      </c>
      <c r="X6142" t="s">
        <v>225</v>
      </c>
      <c r="Y6142">
        <v>11900</v>
      </c>
      <c r="AB6142">
        <v>1</v>
      </c>
      <c r="AC6142">
        <v>1</v>
      </c>
      <c r="AD6142">
        <v>3</v>
      </c>
      <c r="AE6142">
        <v>716</v>
      </c>
      <c r="AF6142">
        <v>1</v>
      </c>
      <c r="AQ6142">
        <v>3</v>
      </c>
      <c r="AR6142">
        <f t="shared" si="95"/>
        <v>4.6463999999999999</v>
      </c>
      <c r="AS6142">
        <v>1</v>
      </c>
      <c r="AT6142" t="s">
        <v>112</v>
      </c>
      <c r="AU6142">
        <v>20</v>
      </c>
    </row>
    <row r="6143" spans="1:47">
      <c r="A6143" t="s">
        <v>21003</v>
      </c>
      <c r="C6143">
        <v>310</v>
      </c>
      <c r="D6143" t="s">
        <v>21004</v>
      </c>
      <c r="E6143">
        <v>132</v>
      </c>
      <c r="F6143" t="s">
        <v>21005</v>
      </c>
      <c r="G6143" t="s">
        <v>1783</v>
      </c>
      <c r="H6143" t="s">
        <v>260</v>
      </c>
      <c r="I6143" t="s">
        <v>21006</v>
      </c>
      <c r="J6143">
        <v>0.14288999999999999</v>
      </c>
      <c r="K6143">
        <v>0</v>
      </c>
      <c r="L6143">
        <v>0</v>
      </c>
      <c r="M6143">
        <v>0</v>
      </c>
      <c r="N6143">
        <v>0</v>
      </c>
      <c r="P6143">
        <v>0</v>
      </c>
      <c r="Q6143">
        <v>0</v>
      </c>
      <c r="R6143">
        <v>0</v>
      </c>
      <c r="S6143" t="s">
        <v>223</v>
      </c>
      <c r="T6143">
        <v>0</v>
      </c>
      <c r="U6143" t="s">
        <v>21003</v>
      </c>
      <c r="Y6143">
        <v>0</v>
      </c>
      <c r="AB6143">
        <v>0</v>
      </c>
      <c r="AC6143">
        <v>0</v>
      </c>
      <c r="AD6143">
        <v>0</v>
      </c>
      <c r="AE6143">
        <v>0</v>
      </c>
      <c r="AF6143">
        <v>0</v>
      </c>
      <c r="AQ6143">
        <v>1</v>
      </c>
      <c r="AR6143">
        <f t="shared" si="95"/>
        <v>0</v>
      </c>
      <c r="AS6143">
        <v>1</v>
      </c>
      <c r="AT6143" t="s">
        <v>112</v>
      </c>
      <c r="AU6143">
        <v>20</v>
      </c>
    </row>
    <row r="6144" spans="1:47">
      <c r="A6144" t="s">
        <v>21007</v>
      </c>
      <c r="C6144">
        <v>310</v>
      </c>
      <c r="D6144" t="s">
        <v>21008</v>
      </c>
      <c r="E6144">
        <v>101</v>
      </c>
      <c r="F6144" t="s">
        <v>21009</v>
      </c>
      <c r="G6144" t="s">
        <v>1783</v>
      </c>
      <c r="H6144" t="s">
        <v>220</v>
      </c>
      <c r="I6144" t="s">
        <v>21010</v>
      </c>
      <c r="J6144">
        <v>0.21742</v>
      </c>
      <c r="K6144">
        <v>1</v>
      </c>
      <c r="L6144">
        <v>1</v>
      </c>
      <c r="M6144">
        <v>1</v>
      </c>
      <c r="N6144">
        <v>1</v>
      </c>
      <c r="O6144" t="s">
        <v>225</v>
      </c>
      <c r="P6144">
        <v>0</v>
      </c>
      <c r="Q6144">
        <v>0</v>
      </c>
      <c r="R6144">
        <v>0</v>
      </c>
      <c r="S6144" t="s">
        <v>223</v>
      </c>
      <c r="T6144">
        <v>0</v>
      </c>
      <c r="U6144" t="s">
        <v>21007</v>
      </c>
      <c r="V6144" t="s">
        <v>10030</v>
      </c>
      <c r="W6144" t="s">
        <v>225</v>
      </c>
      <c r="X6144" t="s">
        <v>225</v>
      </c>
      <c r="Y6144">
        <v>0</v>
      </c>
      <c r="AB6144">
        <v>1</v>
      </c>
      <c r="AC6144">
        <v>1</v>
      </c>
      <c r="AD6144">
        <v>3</v>
      </c>
      <c r="AE6144">
        <v>960</v>
      </c>
      <c r="AF6144">
        <v>1</v>
      </c>
      <c r="AQ6144">
        <v>1</v>
      </c>
      <c r="AR6144">
        <f t="shared" si="95"/>
        <v>4.6463999999999999</v>
      </c>
      <c r="AS6144">
        <v>1</v>
      </c>
      <c r="AT6144" t="s">
        <v>112</v>
      </c>
      <c r="AU6144">
        <v>20</v>
      </c>
    </row>
    <row r="6145" spans="1:47">
      <c r="A6145" t="s">
        <v>21011</v>
      </c>
      <c r="C6145">
        <v>310</v>
      </c>
      <c r="D6145" t="s">
        <v>21012</v>
      </c>
      <c r="E6145">
        <v>101</v>
      </c>
      <c r="F6145" t="s">
        <v>21013</v>
      </c>
      <c r="G6145" t="s">
        <v>1783</v>
      </c>
      <c r="H6145" t="s">
        <v>220</v>
      </c>
      <c r="I6145" t="s">
        <v>21014</v>
      </c>
      <c r="J6145">
        <v>0.14305999999999999</v>
      </c>
      <c r="K6145">
        <v>1</v>
      </c>
      <c r="L6145">
        <v>1</v>
      </c>
      <c r="M6145">
        <v>1</v>
      </c>
      <c r="N6145">
        <v>1</v>
      </c>
      <c r="O6145" t="s">
        <v>225</v>
      </c>
      <c r="P6145">
        <v>0</v>
      </c>
      <c r="Q6145">
        <v>1</v>
      </c>
      <c r="R6145">
        <v>0</v>
      </c>
      <c r="S6145" t="s">
        <v>223</v>
      </c>
      <c r="T6145">
        <v>0</v>
      </c>
      <c r="U6145" t="s">
        <v>21011</v>
      </c>
      <c r="V6145" t="s">
        <v>224</v>
      </c>
      <c r="W6145" t="s">
        <v>225</v>
      </c>
      <c r="X6145" t="s">
        <v>225</v>
      </c>
      <c r="Y6145">
        <v>0</v>
      </c>
      <c r="AB6145">
        <v>1</v>
      </c>
      <c r="AC6145">
        <v>1</v>
      </c>
      <c r="AD6145">
        <v>2</v>
      </c>
      <c r="AE6145">
        <v>792</v>
      </c>
      <c r="AF6145">
        <v>1</v>
      </c>
      <c r="AQ6145">
        <v>1</v>
      </c>
      <c r="AR6145">
        <f t="shared" si="95"/>
        <v>4.6463999999999999</v>
      </c>
      <c r="AS6145">
        <v>1</v>
      </c>
      <c r="AT6145" t="s">
        <v>112</v>
      </c>
      <c r="AU6145">
        <v>20</v>
      </c>
    </row>
    <row r="6146" spans="1:47">
      <c r="A6146" t="s">
        <v>21015</v>
      </c>
      <c r="C6146">
        <v>310</v>
      </c>
      <c r="D6146" t="s">
        <v>21016</v>
      </c>
      <c r="E6146">
        <v>101</v>
      </c>
      <c r="F6146" t="s">
        <v>21017</v>
      </c>
      <c r="G6146" t="s">
        <v>1783</v>
      </c>
      <c r="H6146" t="s">
        <v>220</v>
      </c>
      <c r="I6146" t="s">
        <v>21018</v>
      </c>
      <c r="J6146">
        <v>0.66671000000000002</v>
      </c>
      <c r="K6146">
        <v>1</v>
      </c>
      <c r="L6146">
        <v>1</v>
      </c>
      <c r="M6146">
        <v>1</v>
      </c>
      <c r="N6146">
        <v>1</v>
      </c>
      <c r="O6146" t="s">
        <v>225</v>
      </c>
      <c r="P6146">
        <v>0</v>
      </c>
      <c r="Q6146">
        <v>1</v>
      </c>
      <c r="R6146">
        <v>11400</v>
      </c>
      <c r="S6146" t="s">
        <v>223</v>
      </c>
      <c r="T6146">
        <v>11400</v>
      </c>
      <c r="U6146" t="s">
        <v>21015</v>
      </c>
      <c r="V6146" t="s">
        <v>10030</v>
      </c>
      <c r="W6146" t="s">
        <v>225</v>
      </c>
      <c r="X6146" t="s">
        <v>225</v>
      </c>
      <c r="Y6146">
        <v>11400</v>
      </c>
      <c r="AB6146">
        <v>1</v>
      </c>
      <c r="AC6146">
        <v>1</v>
      </c>
      <c r="AD6146">
        <v>3</v>
      </c>
      <c r="AE6146">
        <v>1584</v>
      </c>
      <c r="AF6146">
        <v>1</v>
      </c>
      <c r="AQ6146">
        <v>2</v>
      </c>
      <c r="AR6146">
        <f t="shared" ref="AR6146:AR6209" si="96">AB6146*9.68*VLOOKUP(AU6146,atten,10,FALSE)</f>
        <v>4.6463999999999999</v>
      </c>
      <c r="AS6146">
        <v>1</v>
      </c>
      <c r="AT6146" t="s">
        <v>112</v>
      </c>
      <c r="AU6146">
        <v>20</v>
      </c>
    </row>
    <row r="6147" spans="1:47">
      <c r="A6147" t="s">
        <v>21019</v>
      </c>
      <c r="C6147">
        <v>310</v>
      </c>
      <c r="D6147" t="s">
        <v>21020</v>
      </c>
      <c r="E6147">
        <v>101</v>
      </c>
      <c r="F6147" t="s">
        <v>21021</v>
      </c>
      <c r="G6147" t="s">
        <v>1783</v>
      </c>
      <c r="H6147" t="s">
        <v>220</v>
      </c>
      <c r="I6147" t="s">
        <v>21022</v>
      </c>
      <c r="J6147">
        <v>0.26778000000000002</v>
      </c>
      <c r="K6147">
        <v>1</v>
      </c>
      <c r="L6147">
        <v>1</v>
      </c>
      <c r="M6147">
        <v>1</v>
      </c>
      <c r="N6147">
        <v>1</v>
      </c>
      <c r="O6147" t="s">
        <v>225</v>
      </c>
      <c r="P6147">
        <v>0</v>
      </c>
      <c r="Q6147">
        <v>1</v>
      </c>
      <c r="R6147">
        <v>3100</v>
      </c>
      <c r="S6147" t="s">
        <v>223</v>
      </c>
      <c r="T6147">
        <v>3100</v>
      </c>
      <c r="U6147" t="s">
        <v>21019</v>
      </c>
      <c r="V6147" t="s">
        <v>224</v>
      </c>
      <c r="W6147" t="s">
        <v>225</v>
      </c>
      <c r="X6147" t="s">
        <v>225</v>
      </c>
      <c r="Y6147">
        <v>3100</v>
      </c>
      <c r="AB6147">
        <v>1</v>
      </c>
      <c r="AC6147">
        <v>1</v>
      </c>
      <c r="AD6147">
        <v>4</v>
      </c>
      <c r="AE6147">
        <v>1264</v>
      </c>
      <c r="AF6147">
        <v>2</v>
      </c>
      <c r="AQ6147">
        <v>1</v>
      </c>
      <c r="AR6147">
        <f t="shared" si="96"/>
        <v>4.6463999999999999</v>
      </c>
      <c r="AS6147">
        <v>1</v>
      </c>
      <c r="AT6147" t="s">
        <v>112</v>
      </c>
      <c r="AU6147">
        <v>20</v>
      </c>
    </row>
    <row r="6148" spans="1:47">
      <c r="A6148" t="s">
        <v>21023</v>
      </c>
      <c r="C6148">
        <v>310</v>
      </c>
      <c r="D6148" t="s">
        <v>21024</v>
      </c>
      <c r="E6148">
        <v>101</v>
      </c>
      <c r="F6148" t="s">
        <v>21025</v>
      </c>
      <c r="G6148" t="s">
        <v>1783</v>
      </c>
      <c r="H6148" t="s">
        <v>220</v>
      </c>
      <c r="I6148" t="s">
        <v>21026</v>
      </c>
      <c r="J6148">
        <v>0.27143</v>
      </c>
      <c r="K6148">
        <v>1</v>
      </c>
      <c r="L6148">
        <v>1</v>
      </c>
      <c r="M6148">
        <v>1</v>
      </c>
      <c r="N6148">
        <v>1</v>
      </c>
      <c r="O6148" t="s">
        <v>225</v>
      </c>
      <c r="P6148">
        <v>0</v>
      </c>
      <c r="Q6148">
        <v>1</v>
      </c>
      <c r="R6148">
        <v>1800</v>
      </c>
      <c r="S6148" t="s">
        <v>243</v>
      </c>
      <c r="T6148">
        <v>1800</v>
      </c>
      <c r="U6148" t="s">
        <v>21023</v>
      </c>
      <c r="V6148" t="s">
        <v>224</v>
      </c>
      <c r="W6148" t="s">
        <v>225</v>
      </c>
      <c r="X6148" t="s">
        <v>225</v>
      </c>
      <c r="Y6148">
        <v>1800</v>
      </c>
      <c r="AB6148">
        <v>1</v>
      </c>
      <c r="AC6148">
        <v>1</v>
      </c>
      <c r="AD6148">
        <v>3</v>
      </c>
      <c r="AE6148">
        <v>900</v>
      </c>
      <c r="AF6148">
        <v>1</v>
      </c>
      <c r="AQ6148">
        <v>4</v>
      </c>
      <c r="AR6148">
        <f t="shared" si="96"/>
        <v>4.6463999999999999</v>
      </c>
      <c r="AS6148">
        <v>1</v>
      </c>
      <c r="AT6148" t="s">
        <v>112</v>
      </c>
      <c r="AU6148">
        <v>20</v>
      </c>
    </row>
    <row r="6149" spans="1:47">
      <c r="A6149" t="s">
        <v>21027</v>
      </c>
      <c r="C6149">
        <v>310</v>
      </c>
      <c r="D6149" t="s">
        <v>21028</v>
      </c>
      <c r="E6149">
        <v>131</v>
      </c>
      <c r="F6149" t="s">
        <v>21029</v>
      </c>
      <c r="G6149" t="s">
        <v>1783</v>
      </c>
      <c r="H6149" t="s">
        <v>407</v>
      </c>
      <c r="I6149" t="s">
        <v>21030</v>
      </c>
      <c r="J6149">
        <v>0.12959000000000001</v>
      </c>
      <c r="K6149">
        <v>0</v>
      </c>
      <c r="L6149">
        <v>0</v>
      </c>
      <c r="M6149">
        <v>0</v>
      </c>
      <c r="N6149">
        <v>0</v>
      </c>
      <c r="P6149">
        <v>0</v>
      </c>
      <c r="Q6149">
        <v>0</v>
      </c>
      <c r="R6149">
        <v>0</v>
      </c>
      <c r="S6149" t="s">
        <v>223</v>
      </c>
      <c r="T6149">
        <v>0</v>
      </c>
      <c r="U6149" t="s">
        <v>21027</v>
      </c>
      <c r="Y6149">
        <v>0</v>
      </c>
      <c r="AB6149">
        <v>0</v>
      </c>
      <c r="AC6149">
        <v>0</v>
      </c>
      <c r="AD6149">
        <v>0</v>
      </c>
      <c r="AE6149">
        <v>0</v>
      </c>
      <c r="AF6149">
        <v>0</v>
      </c>
      <c r="AQ6149">
        <v>1</v>
      </c>
      <c r="AR6149">
        <f t="shared" si="96"/>
        <v>0</v>
      </c>
      <c r="AS6149">
        <v>1</v>
      </c>
      <c r="AT6149" t="s">
        <v>112</v>
      </c>
      <c r="AU6149">
        <v>20</v>
      </c>
    </row>
    <row r="6150" spans="1:47">
      <c r="A6150" t="s">
        <v>21031</v>
      </c>
      <c r="C6150">
        <v>310</v>
      </c>
      <c r="D6150" t="s">
        <v>21032</v>
      </c>
      <c r="E6150">
        <v>101</v>
      </c>
      <c r="F6150" t="s">
        <v>21033</v>
      </c>
      <c r="G6150" t="s">
        <v>1783</v>
      </c>
      <c r="H6150" t="s">
        <v>220</v>
      </c>
      <c r="I6150" t="s">
        <v>21035</v>
      </c>
      <c r="J6150">
        <v>0.36115999999999998</v>
      </c>
      <c r="K6150">
        <v>1</v>
      </c>
      <c r="L6150">
        <v>1</v>
      </c>
      <c r="M6150">
        <v>1</v>
      </c>
      <c r="N6150">
        <v>1</v>
      </c>
      <c r="O6150" t="s">
        <v>225</v>
      </c>
      <c r="P6150">
        <v>0</v>
      </c>
      <c r="Q6150">
        <v>1</v>
      </c>
      <c r="R6150">
        <v>19900</v>
      </c>
      <c r="S6150" t="s">
        <v>223</v>
      </c>
      <c r="T6150">
        <v>19900</v>
      </c>
      <c r="U6150" t="s">
        <v>21031</v>
      </c>
      <c r="V6150" t="s">
        <v>224</v>
      </c>
      <c r="W6150" t="s">
        <v>225</v>
      </c>
      <c r="X6150" t="s">
        <v>225</v>
      </c>
      <c r="Y6150">
        <v>19900</v>
      </c>
      <c r="AB6150">
        <v>1</v>
      </c>
      <c r="AC6150">
        <v>1</v>
      </c>
      <c r="AD6150">
        <v>3</v>
      </c>
      <c r="AE6150">
        <v>1554</v>
      </c>
      <c r="AF6150">
        <v>1</v>
      </c>
      <c r="AQ6150">
        <v>2</v>
      </c>
      <c r="AR6150">
        <f t="shared" si="96"/>
        <v>4.6463999999999999</v>
      </c>
      <c r="AS6150">
        <v>1</v>
      </c>
      <c r="AT6150" t="s">
        <v>112</v>
      </c>
      <c r="AU6150">
        <v>20</v>
      </c>
    </row>
    <row r="6151" spans="1:47">
      <c r="A6151" t="s">
        <v>21036</v>
      </c>
      <c r="B6151" t="s">
        <v>293</v>
      </c>
      <c r="C6151">
        <v>310</v>
      </c>
      <c r="D6151" t="s">
        <v>20533</v>
      </c>
      <c r="E6151">
        <v>0</v>
      </c>
      <c r="J6151">
        <v>2.37026</v>
      </c>
      <c r="K6151">
        <v>0</v>
      </c>
      <c r="L6151">
        <v>0</v>
      </c>
      <c r="M6151">
        <v>0</v>
      </c>
      <c r="N6151">
        <v>0</v>
      </c>
      <c r="P6151">
        <v>0</v>
      </c>
      <c r="Q6151">
        <v>0</v>
      </c>
      <c r="R6151">
        <v>0</v>
      </c>
      <c r="S6151" t="s">
        <v>296</v>
      </c>
      <c r="T6151">
        <v>0</v>
      </c>
      <c r="Y6151">
        <v>0</v>
      </c>
      <c r="AB6151">
        <v>0</v>
      </c>
      <c r="AC6151">
        <v>0</v>
      </c>
      <c r="AD6151">
        <v>0</v>
      </c>
      <c r="AE6151">
        <v>0</v>
      </c>
      <c r="AF6151">
        <v>0</v>
      </c>
      <c r="AG6151" t="s">
        <v>845</v>
      </c>
      <c r="AQ6151">
        <v>1</v>
      </c>
      <c r="AR6151">
        <f t="shared" si="96"/>
        <v>0</v>
      </c>
      <c r="AS6151">
        <v>1</v>
      </c>
      <c r="AT6151" t="s">
        <v>112</v>
      </c>
      <c r="AU6151">
        <v>20</v>
      </c>
    </row>
    <row r="6152" spans="1:47">
      <c r="A6152" t="s">
        <v>21037</v>
      </c>
      <c r="B6152" t="s">
        <v>293</v>
      </c>
      <c r="C6152">
        <v>310</v>
      </c>
      <c r="D6152" t="s">
        <v>21034</v>
      </c>
      <c r="E6152">
        <v>0</v>
      </c>
      <c r="J6152">
        <v>8.7900000000000006E-2</v>
      </c>
      <c r="K6152">
        <v>0</v>
      </c>
      <c r="L6152">
        <v>0</v>
      </c>
      <c r="M6152">
        <v>0</v>
      </c>
      <c r="N6152">
        <v>0</v>
      </c>
      <c r="P6152">
        <v>0</v>
      </c>
      <c r="Q6152">
        <v>0</v>
      </c>
      <c r="R6152">
        <v>0</v>
      </c>
      <c r="S6152" t="s">
        <v>296</v>
      </c>
      <c r="T6152">
        <v>0</v>
      </c>
      <c r="Y6152">
        <v>0</v>
      </c>
      <c r="AB6152">
        <v>0</v>
      </c>
      <c r="AC6152">
        <v>0</v>
      </c>
      <c r="AD6152">
        <v>0</v>
      </c>
      <c r="AE6152">
        <v>0</v>
      </c>
      <c r="AF6152">
        <v>0</v>
      </c>
      <c r="AG6152" t="s">
        <v>845</v>
      </c>
      <c r="AQ6152">
        <v>1</v>
      </c>
      <c r="AR6152">
        <f t="shared" si="96"/>
        <v>0</v>
      </c>
      <c r="AS6152">
        <v>1</v>
      </c>
      <c r="AT6152" t="s">
        <v>112</v>
      </c>
      <c r="AU6152">
        <v>20</v>
      </c>
    </row>
    <row r="6153" spans="1:47">
      <c r="A6153" t="s">
        <v>21038</v>
      </c>
      <c r="C6153">
        <v>310</v>
      </c>
      <c r="D6153" t="s">
        <v>21039</v>
      </c>
      <c r="E6153">
        <v>710</v>
      </c>
      <c r="F6153" t="s">
        <v>14663</v>
      </c>
      <c r="G6153" t="s">
        <v>324</v>
      </c>
      <c r="H6153" t="s">
        <v>6034</v>
      </c>
      <c r="I6153" t="s">
        <v>21040</v>
      </c>
      <c r="J6153">
        <v>113.04076000000001</v>
      </c>
      <c r="K6153">
        <v>1</v>
      </c>
      <c r="L6153">
        <v>1</v>
      </c>
      <c r="M6153">
        <v>1</v>
      </c>
      <c r="N6153">
        <v>1</v>
      </c>
      <c r="O6153" t="s">
        <v>225</v>
      </c>
      <c r="P6153">
        <v>0</v>
      </c>
      <c r="Q6153">
        <v>0</v>
      </c>
      <c r="R6153">
        <v>0</v>
      </c>
      <c r="S6153" t="s">
        <v>223</v>
      </c>
      <c r="T6153">
        <v>0</v>
      </c>
      <c r="U6153" t="s">
        <v>21038</v>
      </c>
      <c r="X6153" t="s">
        <v>225</v>
      </c>
      <c r="Y6153">
        <v>0</v>
      </c>
      <c r="AB6153">
        <v>1</v>
      </c>
      <c r="AC6153">
        <v>1</v>
      </c>
      <c r="AD6153">
        <v>0</v>
      </c>
      <c r="AE6153">
        <v>0</v>
      </c>
      <c r="AF6153">
        <v>0</v>
      </c>
      <c r="AQ6153">
        <v>1</v>
      </c>
      <c r="AR6153">
        <f t="shared" si="96"/>
        <v>2.42</v>
      </c>
      <c r="AS6153">
        <v>1</v>
      </c>
      <c r="AT6153" t="s">
        <v>126</v>
      </c>
      <c r="AU6153">
        <v>34</v>
      </c>
    </row>
    <row r="6154" spans="1:47">
      <c r="A6154" t="s">
        <v>21041</v>
      </c>
      <c r="C6154">
        <v>310</v>
      </c>
      <c r="D6154" t="s">
        <v>21042</v>
      </c>
      <c r="E6154">
        <v>101</v>
      </c>
      <c r="F6154" t="s">
        <v>21043</v>
      </c>
      <c r="G6154" t="s">
        <v>1783</v>
      </c>
      <c r="H6154" t="s">
        <v>220</v>
      </c>
      <c r="I6154" t="s">
        <v>21044</v>
      </c>
      <c r="J6154">
        <v>0.13827</v>
      </c>
      <c r="K6154">
        <v>1</v>
      </c>
      <c r="L6154">
        <v>1</v>
      </c>
      <c r="M6154">
        <v>1</v>
      </c>
      <c r="N6154">
        <v>1</v>
      </c>
      <c r="O6154" t="s">
        <v>225</v>
      </c>
      <c r="P6154">
        <v>0</v>
      </c>
      <c r="Q6154">
        <v>0</v>
      </c>
      <c r="R6154">
        <v>0</v>
      </c>
      <c r="S6154" t="s">
        <v>223</v>
      </c>
      <c r="T6154">
        <v>0</v>
      </c>
      <c r="U6154" t="s">
        <v>21041</v>
      </c>
      <c r="V6154" t="s">
        <v>10030</v>
      </c>
      <c r="W6154" t="s">
        <v>225</v>
      </c>
      <c r="X6154" t="s">
        <v>225</v>
      </c>
      <c r="Y6154">
        <v>0</v>
      </c>
      <c r="AB6154">
        <v>1</v>
      </c>
      <c r="AC6154">
        <v>1</v>
      </c>
      <c r="AD6154">
        <v>2</v>
      </c>
      <c r="AE6154">
        <v>768</v>
      </c>
      <c r="AF6154">
        <v>1</v>
      </c>
      <c r="AQ6154">
        <v>1</v>
      </c>
      <c r="AR6154">
        <f t="shared" si="96"/>
        <v>4.6463999999999999</v>
      </c>
      <c r="AS6154">
        <v>1</v>
      </c>
      <c r="AT6154" t="s">
        <v>112</v>
      </c>
      <c r="AU6154">
        <v>20</v>
      </c>
    </row>
    <row r="6155" spans="1:47">
      <c r="A6155" t="s">
        <v>21045</v>
      </c>
      <c r="B6155" t="s">
        <v>293</v>
      </c>
      <c r="C6155">
        <v>310</v>
      </c>
      <c r="D6155" t="s">
        <v>20970</v>
      </c>
      <c r="E6155">
        <v>0</v>
      </c>
      <c r="J6155">
        <v>0.92839000000000005</v>
      </c>
      <c r="K6155">
        <v>0</v>
      </c>
      <c r="L6155">
        <v>0</v>
      </c>
      <c r="M6155">
        <v>0</v>
      </c>
      <c r="N6155">
        <v>0</v>
      </c>
      <c r="P6155">
        <v>0</v>
      </c>
      <c r="Q6155">
        <v>0</v>
      </c>
      <c r="R6155">
        <v>0</v>
      </c>
      <c r="S6155" t="s">
        <v>296</v>
      </c>
      <c r="T6155">
        <v>0</v>
      </c>
      <c r="Y6155">
        <v>0</v>
      </c>
      <c r="AB6155">
        <v>0</v>
      </c>
      <c r="AC6155">
        <v>0</v>
      </c>
      <c r="AD6155">
        <v>0</v>
      </c>
      <c r="AE6155">
        <v>0</v>
      </c>
      <c r="AF6155">
        <v>0</v>
      </c>
      <c r="AG6155" t="s">
        <v>845</v>
      </c>
      <c r="AQ6155">
        <v>1</v>
      </c>
      <c r="AR6155">
        <f t="shared" si="96"/>
        <v>0</v>
      </c>
      <c r="AS6155">
        <v>1</v>
      </c>
      <c r="AT6155" t="s">
        <v>112</v>
      </c>
      <c r="AU6155">
        <v>20</v>
      </c>
    </row>
    <row r="6156" spans="1:47">
      <c r="A6156" t="s">
        <v>21046</v>
      </c>
      <c r="C6156">
        <v>310</v>
      </c>
      <c r="D6156" t="s">
        <v>21047</v>
      </c>
      <c r="E6156">
        <v>101</v>
      </c>
      <c r="F6156" t="s">
        <v>21048</v>
      </c>
      <c r="G6156" t="s">
        <v>1783</v>
      </c>
      <c r="H6156" t="s">
        <v>220</v>
      </c>
      <c r="I6156" t="s">
        <v>21049</v>
      </c>
      <c r="J6156">
        <v>0.13763</v>
      </c>
      <c r="K6156">
        <v>1</v>
      </c>
      <c r="L6156">
        <v>1</v>
      </c>
      <c r="M6156">
        <v>1</v>
      </c>
      <c r="N6156">
        <v>1</v>
      </c>
      <c r="O6156" t="s">
        <v>225</v>
      </c>
      <c r="P6156">
        <v>0</v>
      </c>
      <c r="Q6156">
        <v>1</v>
      </c>
      <c r="R6156">
        <v>12200</v>
      </c>
      <c r="S6156" t="s">
        <v>223</v>
      </c>
      <c r="T6156">
        <v>12200</v>
      </c>
      <c r="U6156" t="s">
        <v>21046</v>
      </c>
      <c r="V6156" t="s">
        <v>10030</v>
      </c>
      <c r="W6156" t="s">
        <v>225</v>
      </c>
      <c r="X6156" t="s">
        <v>225</v>
      </c>
      <c r="Y6156">
        <v>12200</v>
      </c>
      <c r="AB6156">
        <v>1</v>
      </c>
      <c r="AC6156">
        <v>1</v>
      </c>
      <c r="AD6156">
        <v>3</v>
      </c>
      <c r="AE6156">
        <v>1024</v>
      </c>
      <c r="AF6156">
        <v>1</v>
      </c>
      <c r="AQ6156">
        <v>1</v>
      </c>
      <c r="AR6156">
        <f t="shared" si="96"/>
        <v>4.6463999999999999</v>
      </c>
      <c r="AS6156">
        <v>1</v>
      </c>
      <c r="AT6156" t="s">
        <v>112</v>
      </c>
      <c r="AU6156">
        <v>20</v>
      </c>
    </row>
    <row r="6157" spans="1:47">
      <c r="A6157" t="s">
        <v>248</v>
      </c>
      <c r="C6157">
        <v>310</v>
      </c>
      <c r="E6157">
        <v>0</v>
      </c>
      <c r="J6157">
        <v>1.2239999999999999E-2</v>
      </c>
      <c r="K6157">
        <v>0</v>
      </c>
      <c r="L6157">
        <v>0</v>
      </c>
      <c r="M6157">
        <v>0</v>
      </c>
      <c r="N6157">
        <v>0</v>
      </c>
      <c r="P6157">
        <v>0</v>
      </c>
      <c r="Q6157">
        <v>0</v>
      </c>
      <c r="R6157">
        <v>0</v>
      </c>
      <c r="S6157" t="s">
        <v>249</v>
      </c>
      <c r="T6157">
        <v>0</v>
      </c>
      <c r="Y6157">
        <v>0</v>
      </c>
      <c r="AB6157">
        <v>0</v>
      </c>
      <c r="AC6157">
        <v>0</v>
      </c>
      <c r="AD6157">
        <v>0</v>
      </c>
      <c r="AE6157">
        <v>0</v>
      </c>
      <c r="AF6157">
        <v>0</v>
      </c>
      <c r="AQ6157">
        <v>0</v>
      </c>
      <c r="AR6157">
        <f t="shared" si="96"/>
        <v>0</v>
      </c>
      <c r="AS6157">
        <v>1</v>
      </c>
      <c r="AT6157" t="s">
        <v>112</v>
      </c>
      <c r="AU6157">
        <v>20</v>
      </c>
    </row>
    <row r="6158" spans="1:47">
      <c r="A6158" t="s">
        <v>21050</v>
      </c>
      <c r="C6158">
        <v>310</v>
      </c>
      <c r="D6158" t="s">
        <v>21051</v>
      </c>
      <c r="E6158">
        <v>101</v>
      </c>
      <c r="F6158" t="s">
        <v>21052</v>
      </c>
      <c r="G6158" t="s">
        <v>324</v>
      </c>
      <c r="H6158" t="s">
        <v>220</v>
      </c>
      <c r="I6158" t="s">
        <v>21053</v>
      </c>
      <c r="J6158">
        <v>0.27113999999999999</v>
      </c>
      <c r="K6158">
        <v>1</v>
      </c>
      <c r="L6158">
        <v>1</v>
      </c>
      <c r="M6158">
        <v>1</v>
      </c>
      <c r="N6158">
        <v>1</v>
      </c>
      <c r="O6158" t="s">
        <v>225</v>
      </c>
      <c r="P6158">
        <v>0</v>
      </c>
      <c r="Q6158">
        <v>0</v>
      </c>
      <c r="R6158">
        <v>0</v>
      </c>
      <c r="S6158" t="s">
        <v>223</v>
      </c>
      <c r="T6158">
        <v>0</v>
      </c>
      <c r="U6158" t="s">
        <v>21050</v>
      </c>
      <c r="X6158" t="s">
        <v>225</v>
      </c>
      <c r="Y6158">
        <v>0</v>
      </c>
      <c r="AB6158">
        <v>1</v>
      </c>
      <c r="AC6158">
        <v>1</v>
      </c>
      <c r="AD6158">
        <v>3</v>
      </c>
      <c r="AE6158">
        <v>1200</v>
      </c>
      <c r="AF6158">
        <v>1</v>
      </c>
      <c r="AQ6158">
        <v>1</v>
      </c>
      <c r="AR6158">
        <f t="shared" si="96"/>
        <v>4.6463999999999999</v>
      </c>
      <c r="AS6158">
        <v>1</v>
      </c>
      <c r="AT6158" t="s">
        <v>112</v>
      </c>
      <c r="AU6158">
        <v>20</v>
      </c>
    </row>
    <row r="6159" spans="1:47">
      <c r="A6159" t="s">
        <v>21054</v>
      </c>
      <c r="C6159">
        <v>310</v>
      </c>
      <c r="D6159" t="s">
        <v>21055</v>
      </c>
      <c r="E6159">
        <v>101</v>
      </c>
      <c r="F6159" t="s">
        <v>21056</v>
      </c>
      <c r="G6159" t="s">
        <v>1783</v>
      </c>
      <c r="H6159" t="s">
        <v>220</v>
      </c>
      <c r="I6159" t="s">
        <v>21057</v>
      </c>
      <c r="J6159">
        <v>0.13785</v>
      </c>
      <c r="K6159">
        <v>1</v>
      </c>
      <c r="L6159">
        <v>1</v>
      </c>
      <c r="M6159">
        <v>1</v>
      </c>
      <c r="N6159">
        <v>1</v>
      </c>
      <c r="O6159" t="s">
        <v>225</v>
      </c>
      <c r="P6159">
        <v>1</v>
      </c>
      <c r="Q6159">
        <v>0</v>
      </c>
      <c r="R6159">
        <v>0</v>
      </c>
      <c r="S6159" t="s">
        <v>223</v>
      </c>
      <c r="T6159">
        <v>0</v>
      </c>
      <c r="U6159" t="s">
        <v>21054</v>
      </c>
      <c r="V6159" t="s">
        <v>10030</v>
      </c>
      <c r="W6159" t="s">
        <v>225</v>
      </c>
      <c r="X6159" t="s">
        <v>225</v>
      </c>
      <c r="Y6159">
        <v>0</v>
      </c>
      <c r="AB6159">
        <v>1</v>
      </c>
      <c r="AC6159">
        <v>1</v>
      </c>
      <c r="AD6159">
        <v>4</v>
      </c>
      <c r="AE6159">
        <v>1306</v>
      </c>
      <c r="AF6159">
        <v>1.75</v>
      </c>
      <c r="AQ6159">
        <v>1</v>
      </c>
      <c r="AR6159">
        <f t="shared" si="96"/>
        <v>4.6463999999999999</v>
      </c>
      <c r="AS6159">
        <v>1</v>
      </c>
      <c r="AT6159" t="s">
        <v>112</v>
      </c>
      <c r="AU6159">
        <v>20</v>
      </c>
    </row>
    <row r="6160" spans="1:47">
      <c r="A6160" t="s">
        <v>21058</v>
      </c>
      <c r="C6160">
        <v>310</v>
      </c>
      <c r="D6160" t="s">
        <v>21059</v>
      </c>
      <c r="E6160">
        <v>101</v>
      </c>
      <c r="F6160" t="s">
        <v>21060</v>
      </c>
      <c r="G6160" t="s">
        <v>1783</v>
      </c>
      <c r="H6160" t="s">
        <v>220</v>
      </c>
      <c r="I6160" t="s">
        <v>21061</v>
      </c>
      <c r="J6160">
        <v>0.29951</v>
      </c>
      <c r="K6160">
        <v>1</v>
      </c>
      <c r="L6160">
        <v>1</v>
      </c>
      <c r="M6160">
        <v>1</v>
      </c>
      <c r="N6160">
        <v>1</v>
      </c>
      <c r="O6160" t="s">
        <v>225</v>
      </c>
      <c r="P6160">
        <v>0</v>
      </c>
      <c r="Q6160">
        <v>1</v>
      </c>
      <c r="R6160">
        <v>5200</v>
      </c>
      <c r="S6160" t="s">
        <v>223</v>
      </c>
      <c r="T6160">
        <v>5200</v>
      </c>
      <c r="U6160" t="s">
        <v>21058</v>
      </c>
      <c r="V6160" t="s">
        <v>10030</v>
      </c>
      <c r="W6160" t="s">
        <v>225</v>
      </c>
      <c r="X6160" t="s">
        <v>225</v>
      </c>
      <c r="Y6160">
        <v>5200</v>
      </c>
      <c r="AB6160">
        <v>1</v>
      </c>
      <c r="AC6160">
        <v>1</v>
      </c>
      <c r="AD6160">
        <v>3</v>
      </c>
      <c r="AE6160">
        <v>1008</v>
      </c>
      <c r="AF6160">
        <v>1</v>
      </c>
      <c r="AQ6160">
        <v>2</v>
      </c>
      <c r="AR6160">
        <f t="shared" si="96"/>
        <v>4.6463999999999999</v>
      </c>
      <c r="AS6160">
        <v>1</v>
      </c>
      <c r="AT6160" t="s">
        <v>112</v>
      </c>
      <c r="AU6160">
        <v>20</v>
      </c>
    </row>
    <row r="6161" spans="1:47">
      <c r="A6161" t="s">
        <v>21062</v>
      </c>
      <c r="C6161">
        <v>310</v>
      </c>
      <c r="D6161" t="s">
        <v>21063</v>
      </c>
      <c r="E6161">
        <v>101</v>
      </c>
      <c r="F6161" t="s">
        <v>21064</v>
      </c>
      <c r="G6161" t="s">
        <v>1783</v>
      </c>
      <c r="H6161" t="s">
        <v>220</v>
      </c>
      <c r="I6161" t="s">
        <v>21065</v>
      </c>
      <c r="J6161">
        <v>0.22725999999999999</v>
      </c>
      <c r="K6161">
        <v>1</v>
      </c>
      <c r="L6161">
        <v>1</v>
      </c>
      <c r="M6161">
        <v>1</v>
      </c>
      <c r="N6161">
        <v>1</v>
      </c>
      <c r="O6161" t="s">
        <v>225</v>
      </c>
      <c r="P6161">
        <v>0</v>
      </c>
      <c r="Q6161">
        <v>1</v>
      </c>
      <c r="R6161">
        <v>5300</v>
      </c>
      <c r="S6161" t="s">
        <v>223</v>
      </c>
      <c r="T6161">
        <v>5300</v>
      </c>
      <c r="U6161" t="s">
        <v>21062</v>
      </c>
      <c r="V6161" t="s">
        <v>10030</v>
      </c>
      <c r="W6161" t="s">
        <v>225</v>
      </c>
      <c r="X6161" t="s">
        <v>225</v>
      </c>
      <c r="Y6161">
        <v>5300</v>
      </c>
      <c r="AB6161">
        <v>1</v>
      </c>
      <c r="AC6161">
        <v>1</v>
      </c>
      <c r="AD6161">
        <v>3</v>
      </c>
      <c r="AE6161">
        <v>1388</v>
      </c>
      <c r="AF6161">
        <v>1.5</v>
      </c>
      <c r="AQ6161">
        <v>1</v>
      </c>
      <c r="AR6161">
        <f t="shared" si="96"/>
        <v>4.6463999999999999</v>
      </c>
      <c r="AS6161">
        <v>1</v>
      </c>
      <c r="AT6161" t="s">
        <v>112</v>
      </c>
      <c r="AU6161">
        <v>20</v>
      </c>
    </row>
    <row r="6162" spans="1:47">
      <c r="A6162" t="s">
        <v>21066</v>
      </c>
      <c r="C6162">
        <v>310</v>
      </c>
      <c r="D6162" t="s">
        <v>21067</v>
      </c>
      <c r="E6162">
        <v>101</v>
      </c>
      <c r="F6162" t="s">
        <v>21068</v>
      </c>
      <c r="G6162" t="s">
        <v>1783</v>
      </c>
      <c r="H6162" t="s">
        <v>220</v>
      </c>
      <c r="I6162" t="s">
        <v>21069</v>
      </c>
      <c r="J6162">
        <v>0.15742</v>
      </c>
      <c r="K6162">
        <v>1</v>
      </c>
      <c r="L6162">
        <v>1</v>
      </c>
      <c r="M6162">
        <v>1</v>
      </c>
      <c r="N6162">
        <v>1</v>
      </c>
      <c r="O6162" t="s">
        <v>225</v>
      </c>
      <c r="P6162">
        <v>0</v>
      </c>
      <c r="Q6162">
        <v>1</v>
      </c>
      <c r="R6162">
        <v>0</v>
      </c>
      <c r="S6162" t="s">
        <v>223</v>
      </c>
      <c r="T6162">
        <v>0</v>
      </c>
      <c r="U6162" t="s">
        <v>21066</v>
      </c>
      <c r="V6162" t="s">
        <v>10030</v>
      </c>
      <c r="W6162" t="s">
        <v>225</v>
      </c>
      <c r="X6162" t="s">
        <v>225</v>
      </c>
      <c r="Y6162">
        <v>0</v>
      </c>
      <c r="AB6162">
        <v>1</v>
      </c>
      <c r="AC6162">
        <v>1</v>
      </c>
      <c r="AD6162">
        <v>3</v>
      </c>
      <c r="AE6162">
        <v>1056</v>
      </c>
      <c r="AF6162">
        <v>1</v>
      </c>
      <c r="AQ6162">
        <v>1</v>
      </c>
      <c r="AR6162">
        <f t="shared" si="96"/>
        <v>4.6463999999999999</v>
      </c>
      <c r="AS6162">
        <v>1</v>
      </c>
      <c r="AT6162" t="s">
        <v>112</v>
      </c>
      <c r="AU6162">
        <v>20</v>
      </c>
    </row>
    <row r="6163" spans="1:47">
      <c r="A6163" t="s">
        <v>21070</v>
      </c>
      <c r="C6163">
        <v>310</v>
      </c>
      <c r="D6163" t="s">
        <v>21071</v>
      </c>
      <c r="E6163">
        <v>101</v>
      </c>
      <c r="F6163" t="s">
        <v>21072</v>
      </c>
      <c r="G6163" t="s">
        <v>422</v>
      </c>
      <c r="H6163" t="s">
        <v>220</v>
      </c>
      <c r="I6163" t="s">
        <v>21073</v>
      </c>
      <c r="J6163">
        <v>0.28325</v>
      </c>
      <c r="K6163">
        <v>1</v>
      </c>
      <c r="L6163">
        <v>1</v>
      </c>
      <c r="M6163">
        <v>1</v>
      </c>
      <c r="N6163">
        <v>1</v>
      </c>
      <c r="O6163" t="s">
        <v>225</v>
      </c>
      <c r="P6163">
        <v>0</v>
      </c>
      <c r="Q6163">
        <v>1</v>
      </c>
      <c r="R6163">
        <v>7500</v>
      </c>
      <c r="S6163" t="s">
        <v>223</v>
      </c>
      <c r="T6163">
        <v>7500</v>
      </c>
      <c r="U6163" t="s">
        <v>21070</v>
      </c>
      <c r="V6163" t="s">
        <v>455</v>
      </c>
      <c r="W6163" t="s">
        <v>225</v>
      </c>
      <c r="X6163" t="s">
        <v>225</v>
      </c>
      <c r="Y6163">
        <v>7500</v>
      </c>
      <c r="AB6163">
        <v>1</v>
      </c>
      <c r="AC6163">
        <v>1</v>
      </c>
      <c r="AD6163">
        <v>4</v>
      </c>
      <c r="AE6163">
        <v>1208</v>
      </c>
      <c r="AF6163">
        <v>1</v>
      </c>
      <c r="AQ6163">
        <v>1</v>
      </c>
      <c r="AR6163">
        <f t="shared" si="96"/>
        <v>9.68</v>
      </c>
      <c r="AS6163">
        <v>1</v>
      </c>
      <c r="AT6163" t="s">
        <v>134</v>
      </c>
      <c r="AU6163">
        <v>43</v>
      </c>
    </row>
    <row r="6164" spans="1:47">
      <c r="A6164" t="s">
        <v>21074</v>
      </c>
      <c r="C6164">
        <v>310</v>
      </c>
      <c r="D6164" t="s">
        <v>21075</v>
      </c>
      <c r="E6164">
        <v>101</v>
      </c>
      <c r="F6164" t="s">
        <v>21076</v>
      </c>
      <c r="G6164" t="s">
        <v>1783</v>
      </c>
      <c r="H6164" t="s">
        <v>220</v>
      </c>
      <c r="I6164" t="s">
        <v>21077</v>
      </c>
      <c r="J6164">
        <v>0.31706000000000001</v>
      </c>
      <c r="K6164">
        <v>1</v>
      </c>
      <c r="L6164">
        <v>1</v>
      </c>
      <c r="M6164">
        <v>1</v>
      </c>
      <c r="N6164">
        <v>1</v>
      </c>
      <c r="O6164" t="s">
        <v>225</v>
      </c>
      <c r="P6164">
        <v>0</v>
      </c>
      <c r="Q6164">
        <v>1</v>
      </c>
      <c r="R6164">
        <v>7300</v>
      </c>
      <c r="S6164" t="s">
        <v>223</v>
      </c>
      <c r="T6164">
        <v>7300</v>
      </c>
      <c r="U6164" t="s">
        <v>21074</v>
      </c>
      <c r="V6164" t="s">
        <v>10030</v>
      </c>
      <c r="W6164" t="s">
        <v>225</v>
      </c>
      <c r="X6164" t="s">
        <v>225</v>
      </c>
      <c r="Y6164">
        <v>7300</v>
      </c>
      <c r="AB6164">
        <v>1</v>
      </c>
      <c r="AC6164">
        <v>1</v>
      </c>
      <c r="AD6164">
        <v>2</v>
      </c>
      <c r="AE6164">
        <v>906</v>
      </c>
      <c r="AF6164">
        <v>1</v>
      </c>
      <c r="AQ6164">
        <v>2</v>
      </c>
      <c r="AR6164">
        <f t="shared" si="96"/>
        <v>4.6463999999999999</v>
      </c>
      <c r="AS6164">
        <v>1</v>
      </c>
      <c r="AT6164" t="s">
        <v>112</v>
      </c>
      <c r="AU6164">
        <v>20</v>
      </c>
    </row>
    <row r="6165" spans="1:47">
      <c r="A6165" t="s">
        <v>21078</v>
      </c>
      <c r="C6165">
        <v>310</v>
      </c>
      <c r="D6165" t="s">
        <v>21079</v>
      </c>
      <c r="E6165">
        <v>101</v>
      </c>
      <c r="F6165" t="s">
        <v>21080</v>
      </c>
      <c r="G6165" t="s">
        <v>1783</v>
      </c>
      <c r="H6165" t="s">
        <v>220</v>
      </c>
      <c r="I6165" t="s">
        <v>21081</v>
      </c>
      <c r="J6165">
        <v>0.37565999999999999</v>
      </c>
      <c r="K6165">
        <v>1</v>
      </c>
      <c r="L6165">
        <v>1</v>
      </c>
      <c r="M6165">
        <v>1</v>
      </c>
      <c r="N6165">
        <v>1</v>
      </c>
      <c r="O6165" t="s">
        <v>225</v>
      </c>
      <c r="P6165">
        <v>0</v>
      </c>
      <c r="Q6165">
        <v>1</v>
      </c>
      <c r="R6165">
        <v>9200</v>
      </c>
      <c r="S6165" t="s">
        <v>223</v>
      </c>
      <c r="T6165">
        <v>9200</v>
      </c>
      <c r="U6165" t="s">
        <v>21078</v>
      </c>
      <c r="V6165" t="s">
        <v>10030</v>
      </c>
      <c r="W6165" t="s">
        <v>225</v>
      </c>
      <c r="X6165" t="s">
        <v>225</v>
      </c>
      <c r="Y6165">
        <v>9200</v>
      </c>
      <c r="AB6165">
        <v>1</v>
      </c>
      <c r="AC6165">
        <v>1</v>
      </c>
      <c r="AD6165">
        <v>3</v>
      </c>
      <c r="AE6165">
        <v>1248</v>
      </c>
      <c r="AF6165">
        <v>1</v>
      </c>
      <c r="AQ6165">
        <v>2</v>
      </c>
      <c r="AR6165">
        <f t="shared" si="96"/>
        <v>4.6463999999999999</v>
      </c>
      <c r="AS6165">
        <v>1</v>
      </c>
      <c r="AT6165" t="s">
        <v>112</v>
      </c>
      <c r="AU6165">
        <v>20</v>
      </c>
    </row>
    <row r="6166" spans="1:47">
      <c r="A6166" t="s">
        <v>21082</v>
      </c>
      <c r="C6166">
        <v>310</v>
      </c>
      <c r="D6166" t="s">
        <v>21083</v>
      </c>
      <c r="E6166">
        <v>101</v>
      </c>
      <c r="F6166" t="s">
        <v>21084</v>
      </c>
      <c r="G6166" t="s">
        <v>422</v>
      </c>
      <c r="H6166" t="s">
        <v>220</v>
      </c>
      <c r="I6166" t="s">
        <v>21085</v>
      </c>
      <c r="J6166">
        <v>0.33728000000000002</v>
      </c>
      <c r="K6166">
        <v>1</v>
      </c>
      <c r="L6166">
        <v>1</v>
      </c>
      <c r="M6166">
        <v>1</v>
      </c>
      <c r="N6166">
        <v>1</v>
      </c>
      <c r="O6166" t="s">
        <v>225</v>
      </c>
      <c r="P6166">
        <v>0</v>
      </c>
      <c r="Q6166">
        <v>1</v>
      </c>
      <c r="R6166">
        <v>9000</v>
      </c>
      <c r="S6166" t="s">
        <v>223</v>
      </c>
      <c r="T6166">
        <v>9000</v>
      </c>
      <c r="U6166" t="s">
        <v>21082</v>
      </c>
      <c r="V6166" t="s">
        <v>455</v>
      </c>
      <c r="W6166" t="s">
        <v>225</v>
      </c>
      <c r="X6166" t="s">
        <v>225</v>
      </c>
      <c r="Y6166">
        <v>9000</v>
      </c>
      <c r="AB6166">
        <v>1</v>
      </c>
      <c r="AC6166">
        <v>1</v>
      </c>
      <c r="AD6166">
        <v>3</v>
      </c>
      <c r="AE6166">
        <v>1316</v>
      </c>
      <c r="AF6166">
        <v>1</v>
      </c>
      <c r="AQ6166">
        <v>1</v>
      </c>
      <c r="AR6166">
        <f t="shared" si="96"/>
        <v>9.68</v>
      </c>
      <c r="AS6166">
        <v>1</v>
      </c>
      <c r="AT6166" t="s">
        <v>134</v>
      </c>
      <c r="AU6166">
        <v>43</v>
      </c>
    </row>
    <row r="6167" spans="1:47">
      <c r="A6167" t="s">
        <v>21086</v>
      </c>
      <c r="C6167">
        <v>310</v>
      </c>
      <c r="D6167" t="s">
        <v>21087</v>
      </c>
      <c r="E6167">
        <v>101</v>
      </c>
      <c r="F6167" t="s">
        <v>21088</v>
      </c>
      <c r="G6167" t="s">
        <v>1783</v>
      </c>
      <c r="H6167" t="s">
        <v>220</v>
      </c>
      <c r="I6167" t="s">
        <v>21089</v>
      </c>
      <c r="J6167">
        <v>0.52712999999999999</v>
      </c>
      <c r="K6167">
        <v>1</v>
      </c>
      <c r="L6167">
        <v>1</v>
      </c>
      <c r="M6167">
        <v>1</v>
      </c>
      <c r="N6167">
        <v>1</v>
      </c>
      <c r="O6167" t="s">
        <v>225</v>
      </c>
      <c r="P6167">
        <v>0</v>
      </c>
      <c r="Q6167">
        <v>0</v>
      </c>
      <c r="R6167">
        <v>0</v>
      </c>
      <c r="S6167" t="s">
        <v>243</v>
      </c>
      <c r="T6167">
        <v>0</v>
      </c>
      <c r="U6167" t="s">
        <v>21086</v>
      </c>
      <c r="V6167" t="s">
        <v>10030</v>
      </c>
      <c r="W6167" t="s">
        <v>225</v>
      </c>
      <c r="X6167" t="s">
        <v>225</v>
      </c>
      <c r="Y6167">
        <v>0</v>
      </c>
      <c r="AB6167">
        <v>1</v>
      </c>
      <c r="AC6167">
        <v>1</v>
      </c>
      <c r="AD6167">
        <v>3</v>
      </c>
      <c r="AE6167">
        <v>1498</v>
      </c>
      <c r="AF6167">
        <v>1</v>
      </c>
      <c r="AQ6167">
        <v>8</v>
      </c>
      <c r="AR6167">
        <f t="shared" si="96"/>
        <v>4.6463999999999999</v>
      </c>
      <c r="AS6167">
        <v>1</v>
      </c>
      <c r="AT6167" t="s">
        <v>112</v>
      </c>
      <c r="AU6167">
        <v>20</v>
      </c>
    </row>
    <row r="6168" spans="1:47">
      <c r="A6168" t="s">
        <v>21090</v>
      </c>
      <c r="C6168">
        <v>310</v>
      </c>
      <c r="D6168" t="s">
        <v>21091</v>
      </c>
      <c r="E6168">
        <v>101</v>
      </c>
      <c r="F6168" t="s">
        <v>21092</v>
      </c>
      <c r="G6168" t="s">
        <v>1783</v>
      </c>
      <c r="H6168" t="s">
        <v>220</v>
      </c>
      <c r="I6168" t="s">
        <v>21093</v>
      </c>
      <c r="J6168">
        <v>0.12697</v>
      </c>
      <c r="K6168">
        <v>1</v>
      </c>
      <c r="L6168">
        <v>1</v>
      </c>
      <c r="M6168">
        <v>1</v>
      </c>
      <c r="N6168">
        <v>1</v>
      </c>
      <c r="O6168" t="s">
        <v>225</v>
      </c>
      <c r="P6168">
        <v>0</v>
      </c>
      <c r="Q6168">
        <v>1</v>
      </c>
      <c r="R6168">
        <v>12500</v>
      </c>
      <c r="S6168" t="s">
        <v>223</v>
      </c>
      <c r="T6168">
        <v>12500</v>
      </c>
      <c r="U6168" t="s">
        <v>21090</v>
      </c>
      <c r="V6168" t="s">
        <v>10030</v>
      </c>
      <c r="W6168" t="s">
        <v>225</v>
      </c>
      <c r="X6168" t="s">
        <v>225</v>
      </c>
      <c r="Y6168">
        <v>12500</v>
      </c>
      <c r="AB6168">
        <v>1</v>
      </c>
      <c r="AC6168">
        <v>1</v>
      </c>
      <c r="AD6168">
        <v>2</v>
      </c>
      <c r="AE6168">
        <v>864</v>
      </c>
      <c r="AF6168">
        <v>1</v>
      </c>
      <c r="AQ6168">
        <v>2</v>
      </c>
      <c r="AR6168">
        <f t="shared" si="96"/>
        <v>4.6463999999999999</v>
      </c>
      <c r="AS6168">
        <v>1</v>
      </c>
      <c r="AT6168" t="s">
        <v>112</v>
      </c>
      <c r="AU6168">
        <v>20</v>
      </c>
    </row>
    <row r="6169" spans="1:47">
      <c r="A6169" t="s">
        <v>21094</v>
      </c>
      <c r="C6169">
        <v>310</v>
      </c>
      <c r="D6169" t="s">
        <v>21095</v>
      </c>
      <c r="E6169">
        <v>101</v>
      </c>
      <c r="F6169" t="s">
        <v>21096</v>
      </c>
      <c r="G6169" t="s">
        <v>1783</v>
      </c>
      <c r="H6169" t="s">
        <v>220</v>
      </c>
      <c r="I6169" t="s">
        <v>21097</v>
      </c>
      <c r="J6169">
        <v>0.16289999999999999</v>
      </c>
      <c r="K6169">
        <v>1</v>
      </c>
      <c r="L6169">
        <v>1</v>
      </c>
      <c r="M6169">
        <v>1</v>
      </c>
      <c r="N6169">
        <v>1</v>
      </c>
      <c r="O6169" t="s">
        <v>225</v>
      </c>
      <c r="P6169">
        <v>0</v>
      </c>
      <c r="Q6169">
        <v>0</v>
      </c>
      <c r="R6169">
        <v>0</v>
      </c>
      <c r="S6169" t="s">
        <v>223</v>
      </c>
      <c r="T6169">
        <v>0</v>
      </c>
      <c r="U6169" t="s">
        <v>21094</v>
      </c>
      <c r="V6169" t="s">
        <v>10030</v>
      </c>
      <c r="W6169" t="s">
        <v>225</v>
      </c>
      <c r="X6169" t="s">
        <v>225</v>
      </c>
      <c r="Y6169">
        <v>0</v>
      </c>
      <c r="AB6169">
        <v>1</v>
      </c>
      <c r="AC6169">
        <v>1</v>
      </c>
      <c r="AD6169">
        <v>3</v>
      </c>
      <c r="AE6169">
        <v>960</v>
      </c>
      <c r="AF6169">
        <v>1</v>
      </c>
      <c r="AQ6169">
        <v>1</v>
      </c>
      <c r="AR6169">
        <f t="shared" si="96"/>
        <v>4.6463999999999999</v>
      </c>
      <c r="AS6169">
        <v>1</v>
      </c>
      <c r="AT6169" t="s">
        <v>112</v>
      </c>
      <c r="AU6169">
        <v>20</v>
      </c>
    </row>
    <row r="6170" spans="1:47">
      <c r="A6170" t="s">
        <v>21098</v>
      </c>
      <c r="C6170">
        <v>310</v>
      </c>
      <c r="D6170" t="s">
        <v>21099</v>
      </c>
      <c r="E6170">
        <v>101</v>
      </c>
      <c r="F6170" t="s">
        <v>21100</v>
      </c>
      <c r="G6170" t="s">
        <v>1783</v>
      </c>
      <c r="H6170" t="s">
        <v>220</v>
      </c>
      <c r="I6170" t="s">
        <v>21101</v>
      </c>
      <c r="J6170">
        <v>0.15495</v>
      </c>
      <c r="K6170">
        <v>1</v>
      </c>
      <c r="L6170">
        <v>1</v>
      </c>
      <c r="M6170">
        <v>1</v>
      </c>
      <c r="N6170">
        <v>1</v>
      </c>
      <c r="O6170" t="s">
        <v>225</v>
      </c>
      <c r="P6170">
        <v>0</v>
      </c>
      <c r="Q6170">
        <v>1</v>
      </c>
      <c r="R6170">
        <v>4800</v>
      </c>
      <c r="S6170" t="s">
        <v>223</v>
      </c>
      <c r="T6170">
        <v>4800</v>
      </c>
      <c r="U6170" t="s">
        <v>21098</v>
      </c>
      <c r="V6170" t="s">
        <v>658</v>
      </c>
      <c r="W6170" t="s">
        <v>659</v>
      </c>
      <c r="X6170" t="s">
        <v>225</v>
      </c>
      <c r="Y6170">
        <v>4800</v>
      </c>
      <c r="AB6170">
        <v>1</v>
      </c>
      <c r="AC6170">
        <v>1</v>
      </c>
      <c r="AD6170">
        <v>3</v>
      </c>
      <c r="AE6170">
        <v>1536</v>
      </c>
      <c r="AF6170">
        <v>2</v>
      </c>
      <c r="AQ6170">
        <v>1</v>
      </c>
      <c r="AR6170">
        <f t="shared" si="96"/>
        <v>4.6463999999999999</v>
      </c>
      <c r="AS6170">
        <v>1</v>
      </c>
      <c r="AT6170" t="s">
        <v>112</v>
      </c>
      <c r="AU6170">
        <v>20</v>
      </c>
    </row>
    <row r="6171" spans="1:47">
      <c r="A6171" t="s">
        <v>21102</v>
      </c>
      <c r="C6171">
        <v>310</v>
      </c>
      <c r="D6171" t="s">
        <v>21103</v>
      </c>
      <c r="E6171">
        <v>101</v>
      </c>
      <c r="F6171" t="s">
        <v>21104</v>
      </c>
      <c r="G6171" t="s">
        <v>1783</v>
      </c>
      <c r="H6171" t="s">
        <v>220</v>
      </c>
      <c r="I6171" t="s">
        <v>21105</v>
      </c>
      <c r="J6171">
        <v>0.41561999999999999</v>
      </c>
      <c r="K6171">
        <v>1</v>
      </c>
      <c r="L6171">
        <v>1</v>
      </c>
      <c r="M6171">
        <v>1</v>
      </c>
      <c r="N6171">
        <v>1</v>
      </c>
      <c r="O6171" t="s">
        <v>225</v>
      </c>
      <c r="P6171">
        <v>0</v>
      </c>
      <c r="Q6171">
        <v>0</v>
      </c>
      <c r="R6171">
        <v>0</v>
      </c>
      <c r="S6171" t="s">
        <v>223</v>
      </c>
      <c r="T6171">
        <v>0</v>
      </c>
      <c r="U6171" t="s">
        <v>21102</v>
      </c>
      <c r="V6171" t="s">
        <v>224</v>
      </c>
      <c r="W6171" t="s">
        <v>225</v>
      </c>
      <c r="X6171" t="s">
        <v>225</v>
      </c>
      <c r="Y6171">
        <v>0</v>
      </c>
      <c r="AB6171">
        <v>1</v>
      </c>
      <c r="AC6171">
        <v>1</v>
      </c>
      <c r="AD6171">
        <v>4</v>
      </c>
      <c r="AE6171">
        <v>1387</v>
      </c>
      <c r="AF6171">
        <v>1.75</v>
      </c>
      <c r="AQ6171">
        <v>1</v>
      </c>
      <c r="AR6171">
        <f t="shared" si="96"/>
        <v>4.6463999999999999</v>
      </c>
      <c r="AS6171">
        <v>1</v>
      </c>
      <c r="AT6171" t="s">
        <v>112</v>
      </c>
      <c r="AU6171">
        <v>20</v>
      </c>
    </row>
    <row r="6172" spans="1:47">
      <c r="A6172" t="s">
        <v>21106</v>
      </c>
      <c r="C6172">
        <v>310</v>
      </c>
      <c r="D6172" t="s">
        <v>21107</v>
      </c>
      <c r="E6172">
        <v>101</v>
      </c>
      <c r="F6172" t="s">
        <v>21108</v>
      </c>
      <c r="G6172" t="s">
        <v>1783</v>
      </c>
      <c r="H6172" t="s">
        <v>220</v>
      </c>
      <c r="I6172" t="s">
        <v>21109</v>
      </c>
      <c r="J6172">
        <v>0.27894000000000002</v>
      </c>
      <c r="K6172">
        <v>1</v>
      </c>
      <c r="L6172">
        <v>1</v>
      </c>
      <c r="M6172">
        <v>1</v>
      </c>
      <c r="N6172">
        <v>1</v>
      </c>
      <c r="O6172" t="s">
        <v>225</v>
      </c>
      <c r="P6172">
        <v>0</v>
      </c>
      <c r="Q6172">
        <v>0</v>
      </c>
      <c r="R6172">
        <v>0</v>
      </c>
      <c r="S6172" t="s">
        <v>223</v>
      </c>
      <c r="T6172">
        <v>0</v>
      </c>
      <c r="U6172" t="s">
        <v>21106</v>
      </c>
      <c r="V6172" t="s">
        <v>10030</v>
      </c>
      <c r="W6172" t="s">
        <v>225</v>
      </c>
      <c r="X6172" t="s">
        <v>225</v>
      </c>
      <c r="Y6172">
        <v>0</v>
      </c>
      <c r="AB6172">
        <v>1</v>
      </c>
      <c r="AC6172">
        <v>1</v>
      </c>
      <c r="AD6172">
        <v>2</v>
      </c>
      <c r="AE6172">
        <v>999</v>
      </c>
      <c r="AF6172">
        <v>1</v>
      </c>
      <c r="AQ6172">
        <v>2</v>
      </c>
      <c r="AR6172">
        <f t="shared" si="96"/>
        <v>4.6463999999999999</v>
      </c>
      <c r="AS6172">
        <v>1</v>
      </c>
      <c r="AT6172" t="s">
        <v>112</v>
      </c>
      <c r="AU6172">
        <v>20</v>
      </c>
    </row>
    <row r="6173" spans="1:47">
      <c r="A6173" t="s">
        <v>21110</v>
      </c>
      <c r="C6173">
        <v>310</v>
      </c>
      <c r="D6173" t="s">
        <v>21111</v>
      </c>
      <c r="E6173">
        <v>101</v>
      </c>
      <c r="F6173" t="s">
        <v>21112</v>
      </c>
      <c r="G6173" t="s">
        <v>1783</v>
      </c>
      <c r="H6173" t="s">
        <v>220</v>
      </c>
      <c r="I6173" t="s">
        <v>21113</v>
      </c>
      <c r="J6173">
        <v>0.16538</v>
      </c>
      <c r="K6173">
        <v>1</v>
      </c>
      <c r="L6173">
        <v>1</v>
      </c>
      <c r="M6173">
        <v>1</v>
      </c>
      <c r="N6173">
        <v>1</v>
      </c>
      <c r="O6173" t="s">
        <v>225</v>
      </c>
      <c r="P6173">
        <v>0</v>
      </c>
      <c r="Q6173">
        <v>2</v>
      </c>
      <c r="R6173">
        <v>1700</v>
      </c>
      <c r="S6173" t="s">
        <v>223</v>
      </c>
      <c r="T6173">
        <v>1700</v>
      </c>
      <c r="U6173" t="s">
        <v>21110</v>
      </c>
      <c r="V6173" t="s">
        <v>10030</v>
      </c>
      <c r="W6173" t="s">
        <v>225</v>
      </c>
      <c r="X6173" t="s">
        <v>225</v>
      </c>
      <c r="Y6173">
        <v>850</v>
      </c>
      <c r="AB6173">
        <v>1</v>
      </c>
      <c r="AC6173">
        <v>1</v>
      </c>
      <c r="AD6173">
        <v>3</v>
      </c>
      <c r="AE6173">
        <v>960</v>
      </c>
      <c r="AF6173">
        <v>1</v>
      </c>
      <c r="AQ6173">
        <v>1</v>
      </c>
      <c r="AR6173">
        <f t="shared" si="96"/>
        <v>4.6463999999999999</v>
      </c>
      <c r="AS6173">
        <v>1</v>
      </c>
      <c r="AT6173" t="s">
        <v>112</v>
      </c>
      <c r="AU6173">
        <v>20</v>
      </c>
    </row>
    <row r="6174" spans="1:47">
      <c r="A6174" t="s">
        <v>21114</v>
      </c>
      <c r="C6174">
        <v>310</v>
      </c>
      <c r="D6174" t="s">
        <v>21115</v>
      </c>
      <c r="E6174">
        <v>101</v>
      </c>
      <c r="F6174" t="s">
        <v>21116</v>
      </c>
      <c r="G6174" t="s">
        <v>1783</v>
      </c>
      <c r="H6174" t="s">
        <v>220</v>
      </c>
      <c r="I6174" t="s">
        <v>21117</v>
      </c>
      <c r="J6174">
        <v>0.33583000000000002</v>
      </c>
      <c r="K6174">
        <v>1</v>
      </c>
      <c r="L6174">
        <v>1</v>
      </c>
      <c r="M6174">
        <v>1</v>
      </c>
      <c r="N6174">
        <v>1</v>
      </c>
      <c r="O6174" t="s">
        <v>225</v>
      </c>
      <c r="P6174">
        <v>0</v>
      </c>
      <c r="Q6174">
        <v>1</v>
      </c>
      <c r="R6174">
        <v>100</v>
      </c>
      <c r="S6174" t="s">
        <v>223</v>
      </c>
      <c r="T6174">
        <v>100</v>
      </c>
      <c r="U6174" t="s">
        <v>21114</v>
      </c>
      <c r="V6174" t="s">
        <v>10030</v>
      </c>
      <c r="W6174" t="s">
        <v>225</v>
      </c>
      <c r="X6174" t="s">
        <v>225</v>
      </c>
      <c r="Y6174">
        <v>100</v>
      </c>
      <c r="AB6174">
        <v>1</v>
      </c>
      <c r="AC6174">
        <v>1</v>
      </c>
      <c r="AD6174">
        <v>3</v>
      </c>
      <c r="AE6174">
        <v>1026</v>
      </c>
      <c r="AF6174">
        <v>1</v>
      </c>
      <c r="AQ6174">
        <v>2</v>
      </c>
      <c r="AR6174">
        <f t="shared" si="96"/>
        <v>4.6463999999999999</v>
      </c>
      <c r="AS6174">
        <v>1</v>
      </c>
      <c r="AT6174" t="s">
        <v>112</v>
      </c>
      <c r="AU6174">
        <v>20</v>
      </c>
    </row>
    <row r="6175" spans="1:47">
      <c r="A6175" t="s">
        <v>20530</v>
      </c>
      <c r="C6175">
        <v>310</v>
      </c>
      <c r="D6175" t="s">
        <v>20531</v>
      </c>
      <c r="E6175">
        <v>132</v>
      </c>
      <c r="F6175" t="s">
        <v>20532</v>
      </c>
      <c r="G6175" t="s">
        <v>324</v>
      </c>
      <c r="H6175" t="s">
        <v>260</v>
      </c>
      <c r="I6175" t="s">
        <v>20534</v>
      </c>
      <c r="J6175">
        <v>1.0164899999999999</v>
      </c>
      <c r="K6175">
        <v>0</v>
      </c>
      <c r="L6175">
        <v>0</v>
      </c>
      <c r="M6175">
        <v>0</v>
      </c>
      <c r="N6175">
        <v>0</v>
      </c>
      <c r="P6175">
        <v>0</v>
      </c>
      <c r="Q6175">
        <v>0</v>
      </c>
      <c r="R6175">
        <v>0</v>
      </c>
      <c r="S6175" t="s">
        <v>243</v>
      </c>
      <c r="T6175">
        <v>0</v>
      </c>
      <c r="U6175" t="s">
        <v>20530</v>
      </c>
      <c r="Y6175">
        <v>0</v>
      </c>
      <c r="AB6175">
        <v>0</v>
      </c>
      <c r="AC6175">
        <v>0</v>
      </c>
      <c r="AD6175">
        <v>0</v>
      </c>
      <c r="AE6175">
        <v>0</v>
      </c>
      <c r="AF6175">
        <v>0</v>
      </c>
      <c r="AQ6175">
        <v>2</v>
      </c>
      <c r="AR6175">
        <f t="shared" si="96"/>
        <v>0</v>
      </c>
      <c r="AS6175">
        <v>1</v>
      </c>
      <c r="AT6175" t="s">
        <v>112</v>
      </c>
      <c r="AU6175">
        <v>20</v>
      </c>
    </row>
    <row r="6176" spans="1:47">
      <c r="A6176" t="s">
        <v>21118</v>
      </c>
      <c r="C6176">
        <v>310</v>
      </c>
      <c r="D6176" t="s">
        <v>21119</v>
      </c>
      <c r="E6176">
        <v>101</v>
      </c>
      <c r="F6176" t="s">
        <v>21120</v>
      </c>
      <c r="G6176" t="s">
        <v>1783</v>
      </c>
      <c r="H6176" t="s">
        <v>220</v>
      </c>
      <c r="I6176" t="s">
        <v>21121</v>
      </c>
      <c r="J6176">
        <v>0.13891999999999999</v>
      </c>
      <c r="K6176">
        <v>1</v>
      </c>
      <c r="L6176">
        <v>1</v>
      </c>
      <c r="M6176">
        <v>1</v>
      </c>
      <c r="N6176">
        <v>1</v>
      </c>
      <c r="O6176" t="s">
        <v>225</v>
      </c>
      <c r="P6176">
        <v>0</v>
      </c>
      <c r="Q6176">
        <v>0</v>
      </c>
      <c r="R6176">
        <v>0</v>
      </c>
      <c r="S6176" t="s">
        <v>223</v>
      </c>
      <c r="T6176">
        <v>0</v>
      </c>
      <c r="U6176" t="s">
        <v>21118</v>
      </c>
      <c r="V6176" t="s">
        <v>10030</v>
      </c>
      <c r="W6176" t="s">
        <v>225</v>
      </c>
      <c r="X6176" t="s">
        <v>225</v>
      </c>
      <c r="Y6176">
        <v>0</v>
      </c>
      <c r="AB6176">
        <v>1</v>
      </c>
      <c r="AC6176">
        <v>1</v>
      </c>
      <c r="AD6176">
        <v>2</v>
      </c>
      <c r="AE6176">
        <v>1124</v>
      </c>
      <c r="AF6176">
        <v>1</v>
      </c>
      <c r="AQ6176">
        <v>1</v>
      </c>
      <c r="AR6176">
        <f t="shared" si="96"/>
        <v>4.6463999999999999</v>
      </c>
      <c r="AS6176">
        <v>1</v>
      </c>
      <c r="AT6176" t="s">
        <v>112</v>
      </c>
      <c r="AU6176">
        <v>20</v>
      </c>
    </row>
    <row r="6177" spans="1:47">
      <c r="A6177" t="s">
        <v>21122</v>
      </c>
      <c r="B6177" t="s">
        <v>293</v>
      </c>
      <c r="C6177">
        <v>310</v>
      </c>
      <c r="D6177" t="s">
        <v>20970</v>
      </c>
      <c r="E6177">
        <v>0</v>
      </c>
      <c r="J6177">
        <v>0.90205000000000002</v>
      </c>
      <c r="K6177">
        <v>0</v>
      </c>
      <c r="L6177">
        <v>0</v>
      </c>
      <c r="M6177">
        <v>0</v>
      </c>
      <c r="N6177">
        <v>0</v>
      </c>
      <c r="P6177">
        <v>0</v>
      </c>
      <c r="Q6177">
        <v>0</v>
      </c>
      <c r="R6177">
        <v>0</v>
      </c>
      <c r="S6177" t="s">
        <v>296</v>
      </c>
      <c r="T6177">
        <v>0</v>
      </c>
      <c r="Y6177">
        <v>0</v>
      </c>
      <c r="AB6177">
        <v>0</v>
      </c>
      <c r="AC6177">
        <v>0</v>
      </c>
      <c r="AD6177">
        <v>0</v>
      </c>
      <c r="AE6177">
        <v>0</v>
      </c>
      <c r="AF6177">
        <v>0</v>
      </c>
      <c r="AG6177" t="s">
        <v>845</v>
      </c>
      <c r="AQ6177">
        <v>1</v>
      </c>
      <c r="AR6177">
        <f t="shared" si="96"/>
        <v>0</v>
      </c>
      <c r="AS6177">
        <v>1</v>
      </c>
      <c r="AT6177" t="s">
        <v>112</v>
      </c>
      <c r="AU6177">
        <v>20</v>
      </c>
    </row>
    <row r="6178" spans="1:47">
      <c r="A6178" t="s">
        <v>20530</v>
      </c>
      <c r="C6178">
        <v>310</v>
      </c>
      <c r="D6178" t="s">
        <v>20531</v>
      </c>
      <c r="E6178">
        <v>132</v>
      </c>
      <c r="F6178" t="s">
        <v>20532</v>
      </c>
      <c r="G6178" t="s">
        <v>324</v>
      </c>
      <c r="H6178" t="s">
        <v>260</v>
      </c>
      <c r="I6178" t="s">
        <v>20534</v>
      </c>
      <c r="J6178">
        <v>8.9810400000000001</v>
      </c>
      <c r="K6178">
        <v>0</v>
      </c>
      <c r="L6178">
        <v>0</v>
      </c>
      <c r="M6178">
        <v>0</v>
      </c>
      <c r="N6178">
        <v>0</v>
      </c>
      <c r="P6178">
        <v>0</v>
      </c>
      <c r="Q6178">
        <v>0</v>
      </c>
      <c r="R6178">
        <v>0</v>
      </c>
      <c r="S6178" t="s">
        <v>243</v>
      </c>
      <c r="T6178">
        <v>0</v>
      </c>
      <c r="U6178" t="s">
        <v>20530</v>
      </c>
      <c r="Y6178">
        <v>0</v>
      </c>
      <c r="AB6178">
        <v>0</v>
      </c>
      <c r="AC6178">
        <v>0</v>
      </c>
      <c r="AD6178">
        <v>0</v>
      </c>
      <c r="AE6178">
        <v>0</v>
      </c>
      <c r="AF6178">
        <v>0</v>
      </c>
      <c r="AQ6178">
        <v>28</v>
      </c>
      <c r="AR6178">
        <f t="shared" si="96"/>
        <v>0</v>
      </c>
      <c r="AS6178">
        <v>1</v>
      </c>
      <c r="AT6178" t="s">
        <v>126</v>
      </c>
      <c r="AU6178">
        <v>34</v>
      </c>
    </row>
    <row r="6179" spans="1:47">
      <c r="A6179" t="s">
        <v>21123</v>
      </c>
      <c r="C6179">
        <v>310</v>
      </c>
      <c r="D6179" t="s">
        <v>21124</v>
      </c>
      <c r="E6179">
        <v>101</v>
      </c>
      <c r="F6179" t="s">
        <v>21125</v>
      </c>
      <c r="G6179" t="s">
        <v>1783</v>
      </c>
      <c r="H6179" t="s">
        <v>220</v>
      </c>
      <c r="I6179" t="s">
        <v>21126</v>
      </c>
      <c r="J6179">
        <v>0.16428000000000001</v>
      </c>
      <c r="K6179">
        <v>1</v>
      </c>
      <c r="L6179">
        <v>1</v>
      </c>
      <c r="M6179">
        <v>1</v>
      </c>
      <c r="N6179">
        <v>1</v>
      </c>
      <c r="O6179" t="s">
        <v>225</v>
      </c>
      <c r="P6179">
        <v>0</v>
      </c>
      <c r="Q6179">
        <v>1</v>
      </c>
      <c r="R6179">
        <v>6600</v>
      </c>
      <c r="S6179" t="s">
        <v>223</v>
      </c>
      <c r="T6179">
        <v>6600</v>
      </c>
      <c r="U6179" t="s">
        <v>21123</v>
      </c>
      <c r="V6179" t="s">
        <v>10030</v>
      </c>
      <c r="W6179" t="s">
        <v>225</v>
      </c>
      <c r="X6179" t="s">
        <v>225</v>
      </c>
      <c r="Y6179">
        <v>6600</v>
      </c>
      <c r="AB6179">
        <v>1</v>
      </c>
      <c r="AC6179">
        <v>1</v>
      </c>
      <c r="AD6179">
        <v>2</v>
      </c>
      <c r="AE6179">
        <v>768</v>
      </c>
      <c r="AF6179">
        <v>1</v>
      </c>
      <c r="AQ6179">
        <v>1</v>
      </c>
      <c r="AR6179">
        <f t="shared" si="96"/>
        <v>4.6463999999999999</v>
      </c>
      <c r="AS6179">
        <v>1</v>
      </c>
      <c r="AT6179" t="s">
        <v>112</v>
      </c>
      <c r="AU6179">
        <v>20</v>
      </c>
    </row>
    <row r="6180" spans="1:47">
      <c r="A6180" t="s">
        <v>21127</v>
      </c>
      <c r="C6180">
        <v>310</v>
      </c>
      <c r="D6180" t="s">
        <v>21128</v>
      </c>
      <c r="E6180">
        <v>101</v>
      </c>
      <c r="F6180" t="s">
        <v>21112</v>
      </c>
      <c r="G6180" t="s">
        <v>1783</v>
      </c>
      <c r="H6180" t="s">
        <v>220</v>
      </c>
      <c r="I6180" t="s">
        <v>21129</v>
      </c>
      <c r="J6180">
        <v>0.15905</v>
      </c>
      <c r="K6180">
        <v>1</v>
      </c>
      <c r="L6180">
        <v>1</v>
      </c>
      <c r="M6180">
        <v>1</v>
      </c>
      <c r="N6180">
        <v>1</v>
      </c>
      <c r="O6180" t="s">
        <v>225</v>
      </c>
      <c r="P6180">
        <v>0</v>
      </c>
      <c r="Q6180">
        <v>1</v>
      </c>
      <c r="R6180">
        <v>5900</v>
      </c>
      <c r="S6180" t="s">
        <v>223</v>
      </c>
      <c r="T6180">
        <v>5900</v>
      </c>
      <c r="U6180" t="s">
        <v>21127</v>
      </c>
      <c r="V6180" t="s">
        <v>10030</v>
      </c>
      <c r="W6180" t="s">
        <v>225</v>
      </c>
      <c r="X6180" t="s">
        <v>225</v>
      </c>
      <c r="Y6180">
        <v>5900</v>
      </c>
      <c r="AB6180">
        <v>1</v>
      </c>
      <c r="AC6180">
        <v>1</v>
      </c>
      <c r="AD6180">
        <v>5</v>
      </c>
      <c r="AE6180">
        <v>1464</v>
      </c>
      <c r="AF6180">
        <v>2</v>
      </c>
      <c r="AQ6180">
        <v>1</v>
      </c>
      <c r="AR6180">
        <f t="shared" si="96"/>
        <v>4.6463999999999999</v>
      </c>
      <c r="AS6180">
        <v>1</v>
      </c>
      <c r="AT6180" t="s">
        <v>112</v>
      </c>
      <c r="AU6180">
        <v>20</v>
      </c>
    </row>
    <row r="6181" spans="1:47">
      <c r="A6181" t="s">
        <v>21130</v>
      </c>
      <c r="C6181">
        <v>310</v>
      </c>
      <c r="D6181" t="s">
        <v>21131</v>
      </c>
      <c r="E6181">
        <v>132</v>
      </c>
      <c r="F6181" t="s">
        <v>21132</v>
      </c>
      <c r="G6181" t="s">
        <v>1783</v>
      </c>
      <c r="H6181" t="s">
        <v>260</v>
      </c>
      <c r="I6181" t="s">
        <v>21133</v>
      </c>
      <c r="J6181">
        <v>0.13403999999999999</v>
      </c>
      <c r="K6181">
        <v>0</v>
      </c>
      <c r="L6181">
        <v>0</v>
      </c>
      <c r="M6181">
        <v>0</v>
      </c>
      <c r="N6181">
        <v>0</v>
      </c>
      <c r="P6181">
        <v>0</v>
      </c>
      <c r="Q6181">
        <v>0</v>
      </c>
      <c r="R6181">
        <v>0</v>
      </c>
      <c r="S6181" t="s">
        <v>223</v>
      </c>
      <c r="T6181">
        <v>0</v>
      </c>
      <c r="U6181" t="s">
        <v>21130</v>
      </c>
      <c r="Y6181">
        <v>0</v>
      </c>
      <c r="AB6181">
        <v>0</v>
      </c>
      <c r="AC6181">
        <v>0</v>
      </c>
      <c r="AD6181">
        <v>0</v>
      </c>
      <c r="AE6181">
        <v>0</v>
      </c>
      <c r="AF6181">
        <v>0</v>
      </c>
      <c r="AQ6181">
        <v>2</v>
      </c>
      <c r="AR6181">
        <f t="shared" si="96"/>
        <v>0</v>
      </c>
      <c r="AS6181">
        <v>1</v>
      </c>
      <c r="AT6181" t="s">
        <v>112</v>
      </c>
      <c r="AU6181">
        <v>20</v>
      </c>
    </row>
    <row r="6182" spans="1:47">
      <c r="A6182" t="s">
        <v>21134</v>
      </c>
      <c r="C6182">
        <v>310</v>
      </c>
      <c r="D6182" t="s">
        <v>21135</v>
      </c>
      <c r="E6182">
        <v>132</v>
      </c>
      <c r="F6182" t="s">
        <v>20532</v>
      </c>
      <c r="G6182" t="s">
        <v>1783</v>
      </c>
      <c r="H6182" t="s">
        <v>260</v>
      </c>
      <c r="I6182" t="s">
        <v>21136</v>
      </c>
      <c r="J6182">
        <v>0.52178000000000002</v>
      </c>
      <c r="K6182">
        <v>0</v>
      </c>
      <c r="L6182">
        <v>0</v>
      </c>
      <c r="M6182">
        <v>0</v>
      </c>
      <c r="N6182">
        <v>0</v>
      </c>
      <c r="P6182">
        <v>0</v>
      </c>
      <c r="Q6182">
        <v>0</v>
      </c>
      <c r="R6182">
        <v>0</v>
      </c>
      <c r="S6182" t="s">
        <v>223</v>
      </c>
      <c r="T6182">
        <v>0</v>
      </c>
      <c r="U6182" t="s">
        <v>21134</v>
      </c>
      <c r="Y6182">
        <v>0</v>
      </c>
      <c r="AB6182">
        <v>0</v>
      </c>
      <c r="AC6182">
        <v>0</v>
      </c>
      <c r="AD6182">
        <v>0</v>
      </c>
      <c r="AE6182">
        <v>0</v>
      </c>
      <c r="AF6182">
        <v>0</v>
      </c>
      <c r="AQ6182">
        <v>1</v>
      </c>
      <c r="AR6182">
        <f t="shared" si="96"/>
        <v>0</v>
      </c>
      <c r="AS6182">
        <v>1</v>
      </c>
      <c r="AT6182" t="s">
        <v>112</v>
      </c>
      <c r="AU6182">
        <v>20</v>
      </c>
    </row>
    <row r="6183" spans="1:47">
      <c r="A6183" t="s">
        <v>21137</v>
      </c>
      <c r="C6183">
        <v>310</v>
      </c>
      <c r="D6183" t="s">
        <v>21138</v>
      </c>
      <c r="E6183">
        <v>101</v>
      </c>
      <c r="F6183" t="s">
        <v>21139</v>
      </c>
      <c r="G6183" t="s">
        <v>324</v>
      </c>
      <c r="H6183" t="s">
        <v>220</v>
      </c>
      <c r="I6183" t="s">
        <v>21140</v>
      </c>
      <c r="J6183">
        <v>0.47965000000000002</v>
      </c>
      <c r="K6183">
        <v>1</v>
      </c>
      <c r="L6183">
        <v>1</v>
      </c>
      <c r="M6183">
        <v>1</v>
      </c>
      <c r="N6183">
        <v>1</v>
      </c>
      <c r="O6183" t="s">
        <v>225</v>
      </c>
      <c r="P6183">
        <v>0</v>
      </c>
      <c r="Q6183">
        <v>0</v>
      </c>
      <c r="R6183">
        <v>0</v>
      </c>
      <c r="S6183" t="s">
        <v>223</v>
      </c>
      <c r="T6183">
        <v>0</v>
      </c>
      <c r="U6183" t="s">
        <v>21137</v>
      </c>
      <c r="V6183" t="s">
        <v>224</v>
      </c>
      <c r="W6183" t="s">
        <v>225</v>
      </c>
      <c r="X6183" t="s">
        <v>225</v>
      </c>
      <c r="Y6183">
        <v>0</v>
      </c>
      <c r="AB6183">
        <v>1</v>
      </c>
      <c r="AC6183">
        <v>1</v>
      </c>
      <c r="AD6183">
        <v>4</v>
      </c>
      <c r="AE6183">
        <v>1469</v>
      </c>
      <c r="AF6183">
        <v>1.75</v>
      </c>
      <c r="AQ6183">
        <v>1</v>
      </c>
      <c r="AR6183">
        <f t="shared" si="96"/>
        <v>4.6463999999999999</v>
      </c>
      <c r="AS6183">
        <v>1</v>
      </c>
      <c r="AT6183" t="s">
        <v>112</v>
      </c>
      <c r="AU6183">
        <v>20</v>
      </c>
    </row>
    <row r="6184" spans="1:47">
      <c r="A6184" t="s">
        <v>21141</v>
      </c>
      <c r="C6184">
        <v>310</v>
      </c>
      <c r="D6184" t="s">
        <v>21142</v>
      </c>
      <c r="E6184">
        <v>101</v>
      </c>
      <c r="F6184" t="s">
        <v>21143</v>
      </c>
      <c r="G6184" t="s">
        <v>1783</v>
      </c>
      <c r="H6184" t="s">
        <v>220</v>
      </c>
      <c r="I6184" t="s">
        <v>21144</v>
      </c>
      <c r="J6184">
        <v>0.15844</v>
      </c>
      <c r="K6184">
        <v>1</v>
      </c>
      <c r="L6184">
        <v>1</v>
      </c>
      <c r="M6184">
        <v>1</v>
      </c>
      <c r="N6184">
        <v>1</v>
      </c>
      <c r="O6184" t="s">
        <v>225</v>
      </c>
      <c r="P6184">
        <v>0</v>
      </c>
      <c r="Q6184">
        <v>1</v>
      </c>
      <c r="R6184">
        <v>3900</v>
      </c>
      <c r="S6184" t="s">
        <v>223</v>
      </c>
      <c r="T6184">
        <v>3900</v>
      </c>
      <c r="U6184" t="s">
        <v>21141</v>
      </c>
      <c r="V6184" t="s">
        <v>10030</v>
      </c>
      <c r="W6184" t="s">
        <v>225</v>
      </c>
      <c r="X6184" t="s">
        <v>225</v>
      </c>
      <c r="Y6184">
        <v>3900</v>
      </c>
      <c r="AB6184">
        <v>1</v>
      </c>
      <c r="AC6184">
        <v>1</v>
      </c>
      <c r="AD6184">
        <v>3</v>
      </c>
      <c r="AE6184">
        <v>768</v>
      </c>
      <c r="AF6184">
        <v>1</v>
      </c>
      <c r="AQ6184">
        <v>1</v>
      </c>
      <c r="AR6184">
        <f t="shared" si="96"/>
        <v>4.6463999999999999</v>
      </c>
      <c r="AS6184">
        <v>1</v>
      </c>
      <c r="AT6184" t="s">
        <v>112</v>
      </c>
      <c r="AU6184">
        <v>20</v>
      </c>
    </row>
    <row r="6185" spans="1:47">
      <c r="A6185" t="s">
        <v>21145</v>
      </c>
      <c r="C6185">
        <v>310</v>
      </c>
      <c r="D6185" t="s">
        <v>21146</v>
      </c>
      <c r="E6185">
        <v>101</v>
      </c>
      <c r="F6185" t="s">
        <v>21147</v>
      </c>
      <c r="G6185" t="s">
        <v>1783</v>
      </c>
      <c r="H6185" t="s">
        <v>220</v>
      </c>
      <c r="I6185" t="s">
        <v>21148</v>
      </c>
      <c r="J6185">
        <v>0.13048999999999999</v>
      </c>
      <c r="K6185">
        <v>1</v>
      </c>
      <c r="L6185">
        <v>1</v>
      </c>
      <c r="M6185">
        <v>1</v>
      </c>
      <c r="N6185">
        <v>1</v>
      </c>
      <c r="O6185" t="s">
        <v>225</v>
      </c>
      <c r="P6185">
        <v>0</v>
      </c>
      <c r="Q6185">
        <v>1</v>
      </c>
      <c r="R6185">
        <v>5000</v>
      </c>
      <c r="S6185" t="s">
        <v>223</v>
      </c>
      <c r="T6185">
        <v>5000</v>
      </c>
      <c r="U6185" t="s">
        <v>21145</v>
      </c>
      <c r="V6185" t="s">
        <v>10030</v>
      </c>
      <c r="W6185" t="s">
        <v>225</v>
      </c>
      <c r="X6185" t="s">
        <v>225</v>
      </c>
      <c r="Y6185">
        <v>5000</v>
      </c>
      <c r="AB6185">
        <v>1</v>
      </c>
      <c r="AC6185">
        <v>1</v>
      </c>
      <c r="AD6185">
        <v>2</v>
      </c>
      <c r="AE6185">
        <v>560</v>
      </c>
      <c r="AF6185">
        <v>1</v>
      </c>
      <c r="AQ6185">
        <v>2</v>
      </c>
      <c r="AR6185">
        <f t="shared" si="96"/>
        <v>4.6463999999999999</v>
      </c>
      <c r="AS6185">
        <v>1</v>
      </c>
      <c r="AT6185" t="s">
        <v>112</v>
      </c>
      <c r="AU6185">
        <v>20</v>
      </c>
    </row>
    <row r="6186" spans="1:47">
      <c r="A6186" t="s">
        <v>21149</v>
      </c>
      <c r="C6186">
        <v>310</v>
      </c>
      <c r="D6186" t="s">
        <v>21150</v>
      </c>
      <c r="E6186">
        <v>101</v>
      </c>
      <c r="F6186" t="s">
        <v>21151</v>
      </c>
      <c r="G6186" t="s">
        <v>1783</v>
      </c>
      <c r="H6186" t="s">
        <v>220</v>
      </c>
      <c r="I6186" t="s">
        <v>21152</v>
      </c>
      <c r="J6186">
        <v>0.16397999999999999</v>
      </c>
      <c r="K6186">
        <v>1</v>
      </c>
      <c r="L6186">
        <v>1</v>
      </c>
      <c r="M6186">
        <v>1</v>
      </c>
      <c r="N6186">
        <v>1</v>
      </c>
      <c r="O6186" t="s">
        <v>225</v>
      </c>
      <c r="P6186">
        <v>0</v>
      </c>
      <c r="Q6186">
        <v>1</v>
      </c>
      <c r="R6186">
        <v>12500</v>
      </c>
      <c r="S6186" t="s">
        <v>223</v>
      </c>
      <c r="T6186">
        <v>12500</v>
      </c>
      <c r="U6186" t="s">
        <v>21149</v>
      </c>
      <c r="V6186" t="s">
        <v>10030</v>
      </c>
      <c r="W6186" t="s">
        <v>225</v>
      </c>
      <c r="X6186" t="s">
        <v>225</v>
      </c>
      <c r="Y6186">
        <v>12500</v>
      </c>
      <c r="AB6186">
        <v>1</v>
      </c>
      <c r="AC6186">
        <v>1</v>
      </c>
      <c r="AD6186">
        <v>3</v>
      </c>
      <c r="AE6186">
        <v>990</v>
      </c>
      <c r="AF6186">
        <v>1</v>
      </c>
      <c r="AQ6186">
        <v>1</v>
      </c>
      <c r="AR6186">
        <f t="shared" si="96"/>
        <v>4.6463999999999999</v>
      </c>
      <c r="AS6186">
        <v>1</v>
      </c>
      <c r="AT6186" t="s">
        <v>112</v>
      </c>
      <c r="AU6186">
        <v>20</v>
      </c>
    </row>
    <row r="6187" spans="1:47">
      <c r="A6187" t="s">
        <v>21153</v>
      </c>
      <c r="C6187">
        <v>310</v>
      </c>
      <c r="D6187" t="s">
        <v>21154</v>
      </c>
      <c r="E6187">
        <v>101</v>
      </c>
      <c r="F6187" t="s">
        <v>21155</v>
      </c>
      <c r="G6187" t="s">
        <v>422</v>
      </c>
      <c r="H6187" t="s">
        <v>220</v>
      </c>
      <c r="I6187" t="s">
        <v>21156</v>
      </c>
      <c r="J6187">
        <v>0.27390999999999999</v>
      </c>
      <c r="K6187">
        <v>1</v>
      </c>
      <c r="L6187">
        <v>1</v>
      </c>
      <c r="M6187">
        <v>1</v>
      </c>
      <c r="N6187">
        <v>1</v>
      </c>
      <c r="O6187" t="s">
        <v>225</v>
      </c>
      <c r="P6187">
        <v>0</v>
      </c>
      <c r="Q6187">
        <v>1</v>
      </c>
      <c r="R6187">
        <v>9000</v>
      </c>
      <c r="S6187" t="s">
        <v>223</v>
      </c>
      <c r="T6187">
        <v>9000</v>
      </c>
      <c r="U6187" t="s">
        <v>21153</v>
      </c>
      <c r="V6187" t="s">
        <v>455</v>
      </c>
      <c r="W6187" t="s">
        <v>225</v>
      </c>
      <c r="X6187" t="s">
        <v>225</v>
      </c>
      <c r="Y6187">
        <v>9000</v>
      </c>
      <c r="AB6187">
        <v>1</v>
      </c>
      <c r="AC6187">
        <v>1</v>
      </c>
      <c r="AD6187">
        <v>3</v>
      </c>
      <c r="AE6187">
        <v>1100</v>
      </c>
      <c r="AF6187">
        <v>1</v>
      </c>
      <c r="AQ6187">
        <v>1</v>
      </c>
      <c r="AR6187">
        <f t="shared" si="96"/>
        <v>9.68</v>
      </c>
      <c r="AS6187">
        <v>1</v>
      </c>
      <c r="AT6187" t="s">
        <v>134</v>
      </c>
      <c r="AU6187">
        <v>43</v>
      </c>
    </row>
    <row r="6188" spans="1:47">
      <c r="A6188" t="s">
        <v>21157</v>
      </c>
      <c r="C6188">
        <v>310</v>
      </c>
      <c r="D6188" t="s">
        <v>21158</v>
      </c>
      <c r="E6188">
        <v>101</v>
      </c>
      <c r="F6188" t="s">
        <v>7310</v>
      </c>
      <c r="G6188" t="s">
        <v>1783</v>
      </c>
      <c r="H6188" t="s">
        <v>220</v>
      </c>
      <c r="I6188" t="s">
        <v>21159</v>
      </c>
      <c r="J6188">
        <v>0.15678</v>
      </c>
      <c r="K6188">
        <v>1</v>
      </c>
      <c r="L6188">
        <v>1</v>
      </c>
      <c r="M6188">
        <v>1</v>
      </c>
      <c r="N6188">
        <v>1</v>
      </c>
      <c r="O6188" t="s">
        <v>225</v>
      </c>
      <c r="P6188">
        <v>0</v>
      </c>
      <c r="Q6188">
        <v>0</v>
      </c>
      <c r="R6188">
        <v>0</v>
      </c>
      <c r="S6188" t="s">
        <v>223</v>
      </c>
      <c r="T6188">
        <v>0</v>
      </c>
      <c r="U6188" t="s">
        <v>21157</v>
      </c>
      <c r="V6188" t="s">
        <v>10030</v>
      </c>
      <c r="W6188" t="s">
        <v>225</v>
      </c>
      <c r="X6188" t="s">
        <v>225</v>
      </c>
      <c r="Y6188">
        <v>0</v>
      </c>
      <c r="AB6188">
        <v>1</v>
      </c>
      <c r="AC6188">
        <v>1</v>
      </c>
      <c r="AD6188">
        <v>2</v>
      </c>
      <c r="AE6188">
        <v>904</v>
      </c>
      <c r="AF6188">
        <v>1</v>
      </c>
      <c r="AQ6188">
        <v>1</v>
      </c>
      <c r="AR6188">
        <f t="shared" si="96"/>
        <v>4.6463999999999999</v>
      </c>
      <c r="AS6188">
        <v>1</v>
      </c>
      <c r="AT6188" t="s">
        <v>112</v>
      </c>
      <c r="AU6188">
        <v>20</v>
      </c>
    </row>
    <row r="6189" spans="1:47">
      <c r="A6189" t="s">
        <v>21160</v>
      </c>
      <c r="C6189">
        <v>310</v>
      </c>
      <c r="D6189" t="s">
        <v>21161</v>
      </c>
      <c r="E6189">
        <v>101</v>
      </c>
      <c r="F6189" t="s">
        <v>21162</v>
      </c>
      <c r="G6189" t="s">
        <v>422</v>
      </c>
      <c r="H6189" t="s">
        <v>220</v>
      </c>
      <c r="I6189" t="s">
        <v>21163</v>
      </c>
      <c r="J6189">
        <v>0.28088999999999997</v>
      </c>
      <c r="K6189">
        <v>1</v>
      </c>
      <c r="L6189">
        <v>1</v>
      </c>
      <c r="M6189">
        <v>1</v>
      </c>
      <c r="N6189">
        <v>1</v>
      </c>
      <c r="O6189" t="s">
        <v>225</v>
      </c>
      <c r="P6189">
        <v>0</v>
      </c>
      <c r="Q6189">
        <v>1</v>
      </c>
      <c r="R6189">
        <v>4600</v>
      </c>
      <c r="S6189" t="s">
        <v>223</v>
      </c>
      <c r="T6189">
        <v>4600</v>
      </c>
      <c r="U6189" t="s">
        <v>21160</v>
      </c>
      <c r="V6189" t="s">
        <v>455</v>
      </c>
      <c r="W6189" t="s">
        <v>225</v>
      </c>
      <c r="X6189" t="s">
        <v>225</v>
      </c>
      <c r="Y6189">
        <v>4600</v>
      </c>
      <c r="AB6189">
        <v>1</v>
      </c>
      <c r="AC6189">
        <v>1</v>
      </c>
      <c r="AD6189">
        <v>3</v>
      </c>
      <c r="AE6189">
        <v>1620</v>
      </c>
      <c r="AF6189">
        <v>1</v>
      </c>
      <c r="AQ6189">
        <v>1</v>
      </c>
      <c r="AR6189">
        <f t="shared" si="96"/>
        <v>9.68</v>
      </c>
      <c r="AS6189">
        <v>1</v>
      </c>
      <c r="AT6189" t="s">
        <v>134</v>
      </c>
      <c r="AU6189">
        <v>43</v>
      </c>
    </row>
    <row r="6190" spans="1:47">
      <c r="A6190" t="s">
        <v>21164</v>
      </c>
      <c r="C6190">
        <v>310</v>
      </c>
      <c r="D6190" t="s">
        <v>21165</v>
      </c>
      <c r="E6190">
        <v>101</v>
      </c>
      <c r="F6190" t="s">
        <v>21166</v>
      </c>
      <c r="G6190" t="s">
        <v>1783</v>
      </c>
      <c r="H6190" t="s">
        <v>220</v>
      </c>
      <c r="I6190" t="s">
        <v>21167</v>
      </c>
      <c r="J6190">
        <v>0.30873</v>
      </c>
      <c r="K6190">
        <v>1</v>
      </c>
      <c r="L6190">
        <v>1</v>
      </c>
      <c r="M6190">
        <v>1</v>
      </c>
      <c r="N6190">
        <v>1</v>
      </c>
      <c r="O6190" t="s">
        <v>225</v>
      </c>
      <c r="P6190">
        <v>0</v>
      </c>
      <c r="Q6190">
        <v>0</v>
      </c>
      <c r="R6190">
        <v>0</v>
      </c>
      <c r="S6190" t="s">
        <v>223</v>
      </c>
      <c r="T6190">
        <v>0</v>
      </c>
      <c r="U6190" t="s">
        <v>21164</v>
      </c>
      <c r="V6190" t="s">
        <v>224</v>
      </c>
      <c r="W6190" t="s">
        <v>225</v>
      </c>
      <c r="X6190" t="s">
        <v>225</v>
      </c>
      <c r="Y6190">
        <v>0</v>
      </c>
      <c r="AB6190">
        <v>1</v>
      </c>
      <c r="AC6190">
        <v>1</v>
      </c>
      <c r="AD6190">
        <v>3</v>
      </c>
      <c r="AE6190">
        <v>1000</v>
      </c>
      <c r="AF6190">
        <v>1</v>
      </c>
      <c r="AQ6190">
        <v>2</v>
      </c>
      <c r="AR6190">
        <f t="shared" si="96"/>
        <v>4.6463999999999999</v>
      </c>
      <c r="AS6190">
        <v>1</v>
      </c>
      <c r="AT6190" t="s">
        <v>112</v>
      </c>
      <c r="AU6190">
        <v>20</v>
      </c>
    </row>
    <row r="6191" spans="1:47">
      <c r="A6191" t="s">
        <v>21168</v>
      </c>
      <c r="C6191">
        <v>310</v>
      </c>
      <c r="D6191" t="s">
        <v>21169</v>
      </c>
      <c r="E6191">
        <v>903</v>
      </c>
      <c r="F6191" t="s">
        <v>821</v>
      </c>
      <c r="G6191" t="s">
        <v>1783</v>
      </c>
      <c r="H6191" t="s">
        <v>822</v>
      </c>
      <c r="I6191" t="s">
        <v>21170</v>
      </c>
      <c r="J6191">
        <v>8.5239999999999996E-2</v>
      </c>
      <c r="K6191">
        <v>0</v>
      </c>
      <c r="L6191">
        <v>0</v>
      </c>
      <c r="M6191">
        <v>0</v>
      </c>
      <c r="N6191">
        <v>0</v>
      </c>
      <c r="P6191">
        <v>0</v>
      </c>
      <c r="Q6191">
        <v>0</v>
      </c>
      <c r="R6191">
        <v>0</v>
      </c>
      <c r="S6191" t="s">
        <v>223</v>
      </c>
      <c r="T6191">
        <v>0</v>
      </c>
      <c r="U6191" t="s">
        <v>21168</v>
      </c>
      <c r="Y6191">
        <v>0</v>
      </c>
      <c r="AB6191">
        <v>0</v>
      </c>
      <c r="AC6191">
        <v>0</v>
      </c>
      <c r="AD6191">
        <v>0</v>
      </c>
      <c r="AE6191">
        <v>0</v>
      </c>
      <c r="AF6191">
        <v>0</v>
      </c>
      <c r="AQ6191">
        <v>1</v>
      </c>
      <c r="AR6191">
        <f t="shared" si="96"/>
        <v>0</v>
      </c>
      <c r="AS6191">
        <v>1</v>
      </c>
      <c r="AT6191" t="s">
        <v>112</v>
      </c>
      <c r="AU6191">
        <v>20</v>
      </c>
    </row>
    <row r="6192" spans="1:47">
      <c r="A6192" t="s">
        <v>248</v>
      </c>
      <c r="C6192">
        <v>310</v>
      </c>
      <c r="E6192">
        <v>0</v>
      </c>
      <c r="J6192">
        <v>6.3099999999999996E-3</v>
      </c>
      <c r="K6192">
        <v>0</v>
      </c>
      <c r="L6192">
        <v>0</v>
      </c>
      <c r="M6192">
        <v>0</v>
      </c>
      <c r="N6192">
        <v>0</v>
      </c>
      <c r="P6192">
        <v>0</v>
      </c>
      <c r="Q6192">
        <v>0</v>
      </c>
      <c r="R6192">
        <v>0</v>
      </c>
      <c r="S6192" t="s">
        <v>249</v>
      </c>
      <c r="T6192">
        <v>0</v>
      </c>
      <c r="Y6192">
        <v>0</v>
      </c>
      <c r="AB6192">
        <v>0</v>
      </c>
      <c r="AC6192">
        <v>0</v>
      </c>
      <c r="AD6192">
        <v>0</v>
      </c>
      <c r="AE6192">
        <v>0</v>
      </c>
      <c r="AF6192">
        <v>0</v>
      </c>
      <c r="AQ6192">
        <v>0</v>
      </c>
      <c r="AR6192">
        <f t="shared" si="96"/>
        <v>0</v>
      </c>
      <c r="AS6192">
        <v>1</v>
      </c>
      <c r="AT6192" t="s">
        <v>112</v>
      </c>
      <c r="AU6192">
        <v>20</v>
      </c>
    </row>
    <row r="6193" spans="1:47">
      <c r="A6193" t="s">
        <v>21171</v>
      </c>
      <c r="C6193">
        <v>310</v>
      </c>
      <c r="D6193" t="s">
        <v>21172</v>
      </c>
      <c r="E6193">
        <v>131</v>
      </c>
      <c r="F6193" t="s">
        <v>21173</v>
      </c>
      <c r="G6193" t="s">
        <v>1783</v>
      </c>
      <c r="H6193" t="s">
        <v>407</v>
      </c>
      <c r="I6193" t="s">
        <v>21174</v>
      </c>
      <c r="J6193">
        <v>0.1489</v>
      </c>
      <c r="K6193">
        <v>0</v>
      </c>
      <c r="L6193">
        <v>0</v>
      </c>
      <c r="M6193">
        <v>0</v>
      </c>
      <c r="N6193">
        <v>0</v>
      </c>
      <c r="P6193">
        <v>0</v>
      </c>
      <c r="Q6193">
        <v>0</v>
      </c>
      <c r="R6193">
        <v>0</v>
      </c>
      <c r="S6193" t="s">
        <v>223</v>
      </c>
      <c r="T6193">
        <v>0</v>
      </c>
      <c r="U6193" t="s">
        <v>21171</v>
      </c>
      <c r="Y6193">
        <v>0</v>
      </c>
      <c r="AB6193">
        <v>0</v>
      </c>
      <c r="AC6193">
        <v>0</v>
      </c>
      <c r="AD6193">
        <v>0</v>
      </c>
      <c r="AE6193">
        <v>0</v>
      </c>
      <c r="AF6193">
        <v>0</v>
      </c>
      <c r="AQ6193">
        <v>2</v>
      </c>
      <c r="AR6193">
        <f t="shared" si="96"/>
        <v>0</v>
      </c>
      <c r="AS6193">
        <v>1</v>
      </c>
      <c r="AT6193" t="s">
        <v>112</v>
      </c>
      <c r="AU6193">
        <v>20</v>
      </c>
    </row>
    <row r="6194" spans="1:47">
      <c r="A6194" t="s">
        <v>21175</v>
      </c>
      <c r="C6194">
        <v>310</v>
      </c>
      <c r="D6194" t="s">
        <v>21176</v>
      </c>
      <c r="E6194">
        <v>101</v>
      </c>
      <c r="F6194" t="s">
        <v>21132</v>
      </c>
      <c r="G6194" t="s">
        <v>1783</v>
      </c>
      <c r="H6194" t="s">
        <v>220</v>
      </c>
      <c r="I6194" t="s">
        <v>21177</v>
      </c>
      <c r="J6194">
        <v>0.13339999999999999</v>
      </c>
      <c r="K6194">
        <v>1</v>
      </c>
      <c r="L6194">
        <v>1</v>
      </c>
      <c r="M6194">
        <v>1</v>
      </c>
      <c r="N6194">
        <v>1</v>
      </c>
      <c r="O6194" t="s">
        <v>225</v>
      </c>
      <c r="P6194">
        <v>0</v>
      </c>
      <c r="Q6194">
        <v>1</v>
      </c>
      <c r="R6194">
        <v>500</v>
      </c>
      <c r="S6194" t="s">
        <v>223</v>
      </c>
      <c r="T6194">
        <v>500</v>
      </c>
      <c r="U6194" t="s">
        <v>21175</v>
      </c>
      <c r="V6194" t="s">
        <v>224</v>
      </c>
      <c r="W6194" t="s">
        <v>225</v>
      </c>
      <c r="X6194" t="s">
        <v>225</v>
      </c>
      <c r="Y6194">
        <v>500</v>
      </c>
      <c r="AB6194">
        <v>1</v>
      </c>
      <c r="AC6194">
        <v>1</v>
      </c>
      <c r="AD6194">
        <v>2</v>
      </c>
      <c r="AE6194">
        <v>680</v>
      </c>
      <c r="AF6194">
        <v>1</v>
      </c>
      <c r="AQ6194">
        <v>2</v>
      </c>
      <c r="AR6194">
        <f t="shared" si="96"/>
        <v>4.6463999999999999</v>
      </c>
      <c r="AS6194">
        <v>1</v>
      </c>
      <c r="AT6194" t="s">
        <v>112</v>
      </c>
      <c r="AU6194">
        <v>20</v>
      </c>
    </row>
    <row r="6195" spans="1:47">
      <c r="A6195" t="s">
        <v>21178</v>
      </c>
      <c r="C6195">
        <v>310</v>
      </c>
      <c r="D6195" t="s">
        <v>21179</v>
      </c>
      <c r="E6195">
        <v>101</v>
      </c>
      <c r="F6195" t="s">
        <v>21180</v>
      </c>
      <c r="G6195" t="s">
        <v>1783</v>
      </c>
      <c r="H6195" t="s">
        <v>220</v>
      </c>
      <c r="I6195" t="s">
        <v>21181</v>
      </c>
      <c r="J6195">
        <v>0.14760000000000001</v>
      </c>
      <c r="K6195">
        <v>1</v>
      </c>
      <c r="L6195">
        <v>1</v>
      </c>
      <c r="M6195">
        <v>1</v>
      </c>
      <c r="N6195">
        <v>1</v>
      </c>
      <c r="O6195" t="s">
        <v>225</v>
      </c>
      <c r="P6195">
        <v>0</v>
      </c>
      <c r="Q6195">
        <v>1</v>
      </c>
      <c r="R6195">
        <v>2000</v>
      </c>
      <c r="S6195" t="s">
        <v>223</v>
      </c>
      <c r="T6195">
        <v>2000</v>
      </c>
      <c r="U6195" t="s">
        <v>21178</v>
      </c>
      <c r="V6195" t="s">
        <v>10030</v>
      </c>
      <c r="W6195" t="s">
        <v>225</v>
      </c>
      <c r="X6195" t="s">
        <v>225</v>
      </c>
      <c r="Y6195">
        <v>2000</v>
      </c>
      <c r="AB6195">
        <v>1</v>
      </c>
      <c r="AC6195">
        <v>1</v>
      </c>
      <c r="AD6195">
        <v>2</v>
      </c>
      <c r="AE6195">
        <v>768</v>
      </c>
      <c r="AF6195">
        <v>1</v>
      </c>
      <c r="AQ6195">
        <v>1</v>
      </c>
      <c r="AR6195">
        <f t="shared" si="96"/>
        <v>4.6463999999999999</v>
      </c>
      <c r="AS6195">
        <v>1</v>
      </c>
      <c r="AT6195" t="s">
        <v>112</v>
      </c>
      <c r="AU6195">
        <v>20</v>
      </c>
    </row>
    <row r="6196" spans="1:47">
      <c r="A6196" t="s">
        <v>21182</v>
      </c>
      <c r="B6196" t="s">
        <v>293</v>
      </c>
      <c r="C6196">
        <v>310</v>
      </c>
      <c r="D6196" t="s">
        <v>20533</v>
      </c>
      <c r="E6196">
        <v>0</v>
      </c>
      <c r="J6196">
        <v>1.5085299999999999</v>
      </c>
      <c r="K6196">
        <v>0</v>
      </c>
      <c r="L6196">
        <v>0</v>
      </c>
      <c r="M6196">
        <v>0</v>
      </c>
      <c r="N6196">
        <v>0</v>
      </c>
      <c r="P6196">
        <v>0</v>
      </c>
      <c r="Q6196">
        <v>0</v>
      </c>
      <c r="R6196">
        <v>0</v>
      </c>
      <c r="S6196" t="s">
        <v>296</v>
      </c>
      <c r="T6196">
        <v>0</v>
      </c>
      <c r="Y6196">
        <v>0</v>
      </c>
      <c r="AB6196">
        <v>0</v>
      </c>
      <c r="AC6196">
        <v>0</v>
      </c>
      <c r="AD6196">
        <v>0</v>
      </c>
      <c r="AE6196">
        <v>0</v>
      </c>
      <c r="AF6196">
        <v>0</v>
      </c>
      <c r="AG6196" t="s">
        <v>845</v>
      </c>
      <c r="AQ6196">
        <v>1</v>
      </c>
      <c r="AR6196">
        <f t="shared" si="96"/>
        <v>0</v>
      </c>
      <c r="AS6196">
        <v>1</v>
      </c>
      <c r="AT6196" t="s">
        <v>112</v>
      </c>
      <c r="AU6196">
        <v>20</v>
      </c>
    </row>
    <row r="6197" spans="1:47">
      <c r="A6197" t="s">
        <v>21183</v>
      </c>
      <c r="C6197">
        <v>310</v>
      </c>
      <c r="D6197" t="s">
        <v>21184</v>
      </c>
      <c r="E6197">
        <v>101</v>
      </c>
      <c r="F6197" t="s">
        <v>21185</v>
      </c>
      <c r="G6197" t="s">
        <v>1783</v>
      </c>
      <c r="H6197" t="s">
        <v>220</v>
      </c>
      <c r="I6197" t="s">
        <v>21186</v>
      </c>
      <c r="J6197">
        <v>0.53049000000000002</v>
      </c>
      <c r="K6197">
        <v>1</v>
      </c>
      <c r="L6197">
        <v>1</v>
      </c>
      <c r="M6197">
        <v>1</v>
      </c>
      <c r="N6197">
        <v>1</v>
      </c>
      <c r="O6197" t="s">
        <v>225</v>
      </c>
      <c r="P6197">
        <v>0</v>
      </c>
      <c r="Q6197">
        <v>0</v>
      </c>
      <c r="R6197">
        <v>0</v>
      </c>
      <c r="S6197" t="s">
        <v>223</v>
      </c>
      <c r="T6197">
        <v>0</v>
      </c>
      <c r="U6197" t="s">
        <v>21183</v>
      </c>
      <c r="V6197" t="s">
        <v>224</v>
      </c>
      <c r="W6197" t="s">
        <v>225</v>
      </c>
      <c r="X6197" t="s">
        <v>225</v>
      </c>
      <c r="Y6197">
        <v>0</v>
      </c>
      <c r="AB6197">
        <v>1</v>
      </c>
      <c r="AC6197">
        <v>1</v>
      </c>
      <c r="AD6197">
        <v>3</v>
      </c>
      <c r="AE6197">
        <v>1728</v>
      </c>
      <c r="AF6197">
        <v>1.9</v>
      </c>
      <c r="AQ6197">
        <v>1</v>
      </c>
      <c r="AR6197">
        <f t="shared" si="96"/>
        <v>4.6463999999999999</v>
      </c>
      <c r="AS6197">
        <v>1</v>
      </c>
      <c r="AT6197" t="s">
        <v>112</v>
      </c>
      <c r="AU6197">
        <v>20</v>
      </c>
    </row>
    <row r="6198" spans="1:47">
      <c r="A6198" t="s">
        <v>21187</v>
      </c>
      <c r="C6198">
        <v>310</v>
      </c>
      <c r="D6198" t="s">
        <v>21188</v>
      </c>
      <c r="E6198">
        <v>903</v>
      </c>
      <c r="F6198" t="s">
        <v>821</v>
      </c>
      <c r="G6198" t="s">
        <v>324</v>
      </c>
      <c r="H6198" t="s">
        <v>833</v>
      </c>
      <c r="I6198" t="s">
        <v>21189</v>
      </c>
      <c r="J6198">
        <v>15.447990000000001</v>
      </c>
      <c r="K6198">
        <v>0</v>
      </c>
      <c r="L6198">
        <v>0</v>
      </c>
      <c r="M6198">
        <v>0</v>
      </c>
      <c r="N6198">
        <v>0</v>
      </c>
      <c r="P6198">
        <v>0</v>
      </c>
      <c r="Q6198">
        <v>0</v>
      </c>
      <c r="R6198">
        <v>0</v>
      </c>
      <c r="S6198" t="s">
        <v>223</v>
      </c>
      <c r="T6198">
        <v>0</v>
      </c>
      <c r="U6198" t="s">
        <v>21187</v>
      </c>
      <c r="V6198" t="s">
        <v>455</v>
      </c>
      <c r="W6198" t="s">
        <v>225</v>
      </c>
      <c r="Y6198">
        <v>0</v>
      </c>
      <c r="AB6198">
        <v>0</v>
      </c>
      <c r="AC6198">
        <v>0</v>
      </c>
      <c r="AD6198">
        <v>0</v>
      </c>
      <c r="AE6198">
        <v>0</v>
      </c>
      <c r="AF6198">
        <v>0</v>
      </c>
      <c r="AQ6198">
        <v>1</v>
      </c>
      <c r="AR6198">
        <f t="shared" si="96"/>
        <v>0</v>
      </c>
      <c r="AS6198">
        <v>1</v>
      </c>
      <c r="AT6198" t="s">
        <v>134</v>
      </c>
      <c r="AU6198">
        <v>43</v>
      </c>
    </row>
    <row r="6199" spans="1:47">
      <c r="A6199" t="s">
        <v>21190</v>
      </c>
      <c r="C6199">
        <v>310</v>
      </c>
      <c r="D6199" t="s">
        <v>21191</v>
      </c>
      <c r="E6199">
        <v>101</v>
      </c>
      <c r="F6199" t="s">
        <v>21192</v>
      </c>
      <c r="G6199" t="s">
        <v>1783</v>
      </c>
      <c r="H6199" t="s">
        <v>220</v>
      </c>
      <c r="I6199" t="s">
        <v>21193</v>
      </c>
      <c r="J6199">
        <v>0.27853</v>
      </c>
      <c r="K6199">
        <v>1</v>
      </c>
      <c r="L6199">
        <v>1</v>
      </c>
      <c r="M6199">
        <v>1</v>
      </c>
      <c r="N6199">
        <v>1</v>
      </c>
      <c r="O6199" t="s">
        <v>225</v>
      </c>
      <c r="P6199">
        <v>0</v>
      </c>
      <c r="Q6199">
        <v>1</v>
      </c>
      <c r="R6199">
        <v>5200</v>
      </c>
      <c r="S6199" t="s">
        <v>243</v>
      </c>
      <c r="T6199">
        <v>5200</v>
      </c>
      <c r="U6199" t="s">
        <v>21190</v>
      </c>
      <c r="V6199" t="s">
        <v>10030</v>
      </c>
      <c r="W6199" t="s">
        <v>225</v>
      </c>
      <c r="X6199" t="s">
        <v>225</v>
      </c>
      <c r="Y6199">
        <v>5200</v>
      </c>
      <c r="AB6199">
        <v>1</v>
      </c>
      <c r="AC6199">
        <v>1</v>
      </c>
      <c r="AD6199">
        <v>3</v>
      </c>
      <c r="AE6199">
        <v>992</v>
      </c>
      <c r="AF6199">
        <v>1</v>
      </c>
      <c r="AQ6199">
        <v>2</v>
      </c>
      <c r="AR6199">
        <f t="shared" si="96"/>
        <v>4.6463999999999999</v>
      </c>
      <c r="AS6199">
        <v>1</v>
      </c>
      <c r="AT6199" t="s">
        <v>112</v>
      </c>
      <c r="AU6199">
        <v>20</v>
      </c>
    </row>
    <row r="6200" spans="1:47">
      <c r="A6200" t="s">
        <v>21194</v>
      </c>
      <c r="B6200" t="s">
        <v>293</v>
      </c>
      <c r="C6200">
        <v>310</v>
      </c>
      <c r="D6200" t="s">
        <v>20970</v>
      </c>
      <c r="E6200">
        <v>0</v>
      </c>
      <c r="J6200">
        <v>0.81552000000000002</v>
      </c>
      <c r="K6200">
        <v>0</v>
      </c>
      <c r="L6200">
        <v>0</v>
      </c>
      <c r="M6200">
        <v>0</v>
      </c>
      <c r="N6200">
        <v>0</v>
      </c>
      <c r="P6200">
        <v>0</v>
      </c>
      <c r="Q6200">
        <v>0</v>
      </c>
      <c r="R6200">
        <v>0</v>
      </c>
      <c r="S6200" t="s">
        <v>296</v>
      </c>
      <c r="T6200">
        <v>0</v>
      </c>
      <c r="Y6200">
        <v>0</v>
      </c>
      <c r="AB6200">
        <v>0</v>
      </c>
      <c r="AC6200">
        <v>0</v>
      </c>
      <c r="AD6200">
        <v>0</v>
      </c>
      <c r="AE6200">
        <v>0</v>
      </c>
      <c r="AF6200">
        <v>0</v>
      </c>
      <c r="AG6200" t="s">
        <v>845</v>
      </c>
      <c r="AQ6200">
        <v>1</v>
      </c>
      <c r="AR6200">
        <f t="shared" si="96"/>
        <v>0</v>
      </c>
      <c r="AS6200">
        <v>1</v>
      </c>
      <c r="AT6200" t="s">
        <v>112</v>
      </c>
      <c r="AU6200">
        <v>20</v>
      </c>
    </row>
    <row r="6201" spans="1:47">
      <c r="A6201" t="s">
        <v>21195</v>
      </c>
      <c r="C6201">
        <v>310</v>
      </c>
      <c r="D6201" t="s">
        <v>21196</v>
      </c>
      <c r="E6201">
        <v>101</v>
      </c>
      <c r="F6201" t="s">
        <v>21197</v>
      </c>
      <c r="G6201" t="s">
        <v>1783</v>
      </c>
      <c r="H6201" t="s">
        <v>220</v>
      </c>
      <c r="I6201" t="s">
        <v>21198</v>
      </c>
      <c r="J6201">
        <v>0.44087999999999999</v>
      </c>
      <c r="K6201">
        <v>1</v>
      </c>
      <c r="L6201">
        <v>1</v>
      </c>
      <c r="M6201">
        <v>1</v>
      </c>
      <c r="N6201">
        <v>1</v>
      </c>
      <c r="O6201" t="s">
        <v>225</v>
      </c>
      <c r="P6201">
        <v>0</v>
      </c>
      <c r="Q6201">
        <v>1</v>
      </c>
      <c r="R6201">
        <v>5700</v>
      </c>
      <c r="S6201" t="s">
        <v>223</v>
      </c>
      <c r="T6201">
        <v>5700</v>
      </c>
      <c r="U6201" t="s">
        <v>21195</v>
      </c>
      <c r="V6201" t="s">
        <v>455</v>
      </c>
      <c r="W6201" t="s">
        <v>225</v>
      </c>
      <c r="X6201" t="s">
        <v>225</v>
      </c>
      <c r="Y6201">
        <v>5700</v>
      </c>
      <c r="AB6201">
        <v>1</v>
      </c>
      <c r="AC6201">
        <v>1</v>
      </c>
      <c r="AD6201">
        <v>3</v>
      </c>
      <c r="AE6201">
        <v>1488</v>
      </c>
      <c r="AF6201">
        <v>2</v>
      </c>
      <c r="AQ6201">
        <v>3</v>
      </c>
      <c r="AR6201">
        <f t="shared" si="96"/>
        <v>4.6463999999999999</v>
      </c>
      <c r="AS6201">
        <v>1</v>
      </c>
      <c r="AT6201" t="s">
        <v>112</v>
      </c>
      <c r="AU6201">
        <v>20</v>
      </c>
    </row>
    <row r="6202" spans="1:47">
      <c r="A6202" t="s">
        <v>21199</v>
      </c>
      <c r="C6202">
        <v>310</v>
      </c>
      <c r="D6202" t="s">
        <v>21200</v>
      </c>
      <c r="E6202">
        <v>903</v>
      </c>
      <c r="F6202" t="s">
        <v>821</v>
      </c>
      <c r="G6202" t="s">
        <v>1783</v>
      </c>
      <c r="H6202" t="s">
        <v>822</v>
      </c>
      <c r="I6202" t="s">
        <v>21201</v>
      </c>
      <c r="J6202">
        <v>0.12712999999999999</v>
      </c>
      <c r="K6202">
        <v>0</v>
      </c>
      <c r="L6202">
        <v>0</v>
      </c>
      <c r="M6202">
        <v>0</v>
      </c>
      <c r="N6202">
        <v>0</v>
      </c>
      <c r="P6202">
        <v>0</v>
      </c>
      <c r="Q6202">
        <v>0</v>
      </c>
      <c r="R6202">
        <v>0</v>
      </c>
      <c r="S6202" t="s">
        <v>223</v>
      </c>
      <c r="T6202">
        <v>0</v>
      </c>
      <c r="U6202" t="s">
        <v>21199</v>
      </c>
      <c r="Y6202">
        <v>0</v>
      </c>
      <c r="AB6202">
        <v>0</v>
      </c>
      <c r="AC6202">
        <v>0</v>
      </c>
      <c r="AD6202">
        <v>0</v>
      </c>
      <c r="AE6202">
        <v>0</v>
      </c>
      <c r="AF6202">
        <v>0</v>
      </c>
      <c r="AQ6202">
        <v>1</v>
      </c>
      <c r="AR6202">
        <f t="shared" si="96"/>
        <v>0</v>
      </c>
      <c r="AS6202">
        <v>1</v>
      </c>
      <c r="AT6202" t="s">
        <v>112</v>
      </c>
      <c r="AU6202">
        <v>20</v>
      </c>
    </row>
    <row r="6203" spans="1:47">
      <c r="A6203" t="s">
        <v>21202</v>
      </c>
      <c r="C6203">
        <v>310</v>
      </c>
      <c r="D6203" t="s">
        <v>21203</v>
      </c>
      <c r="E6203">
        <v>101</v>
      </c>
      <c r="F6203" t="s">
        <v>21204</v>
      </c>
      <c r="G6203" t="s">
        <v>1783</v>
      </c>
      <c r="H6203" t="s">
        <v>220</v>
      </c>
      <c r="I6203" t="s">
        <v>21205</v>
      </c>
      <c r="J6203">
        <v>0.1721</v>
      </c>
      <c r="K6203">
        <v>1</v>
      </c>
      <c r="L6203">
        <v>1</v>
      </c>
      <c r="M6203">
        <v>1</v>
      </c>
      <c r="N6203">
        <v>1</v>
      </c>
      <c r="O6203" t="s">
        <v>225</v>
      </c>
      <c r="P6203">
        <v>0</v>
      </c>
      <c r="Q6203">
        <v>1</v>
      </c>
      <c r="R6203">
        <v>3900</v>
      </c>
      <c r="S6203" t="s">
        <v>223</v>
      </c>
      <c r="T6203">
        <v>3900</v>
      </c>
      <c r="U6203" t="s">
        <v>21202</v>
      </c>
      <c r="V6203" t="s">
        <v>10030</v>
      </c>
      <c r="W6203" t="s">
        <v>225</v>
      </c>
      <c r="X6203" t="s">
        <v>225</v>
      </c>
      <c r="Y6203">
        <v>3900</v>
      </c>
      <c r="AB6203">
        <v>1</v>
      </c>
      <c r="AC6203">
        <v>1</v>
      </c>
      <c r="AD6203">
        <v>2</v>
      </c>
      <c r="AE6203">
        <v>864</v>
      </c>
      <c r="AF6203">
        <v>1</v>
      </c>
      <c r="AQ6203">
        <v>1</v>
      </c>
      <c r="AR6203">
        <f t="shared" si="96"/>
        <v>4.6463999999999999</v>
      </c>
      <c r="AS6203">
        <v>1</v>
      </c>
      <c r="AT6203" t="s">
        <v>112</v>
      </c>
      <c r="AU6203">
        <v>20</v>
      </c>
    </row>
    <row r="6204" spans="1:47">
      <c r="A6204" t="s">
        <v>248</v>
      </c>
      <c r="C6204">
        <v>310</v>
      </c>
      <c r="E6204">
        <v>0</v>
      </c>
      <c r="J6204">
        <v>1.294E-2</v>
      </c>
      <c r="K6204">
        <v>0</v>
      </c>
      <c r="L6204">
        <v>0</v>
      </c>
      <c r="M6204">
        <v>0</v>
      </c>
      <c r="N6204">
        <v>0</v>
      </c>
      <c r="P6204">
        <v>0</v>
      </c>
      <c r="Q6204">
        <v>0</v>
      </c>
      <c r="R6204">
        <v>0</v>
      </c>
      <c r="S6204" t="s">
        <v>249</v>
      </c>
      <c r="T6204">
        <v>0</v>
      </c>
      <c r="Y6204">
        <v>0</v>
      </c>
      <c r="AB6204">
        <v>0</v>
      </c>
      <c r="AC6204">
        <v>0</v>
      </c>
      <c r="AD6204">
        <v>0</v>
      </c>
      <c r="AE6204">
        <v>0</v>
      </c>
      <c r="AF6204">
        <v>0</v>
      </c>
      <c r="AQ6204">
        <v>0</v>
      </c>
      <c r="AR6204">
        <f t="shared" si="96"/>
        <v>0</v>
      </c>
      <c r="AS6204">
        <v>1</v>
      </c>
      <c r="AT6204" t="s">
        <v>112</v>
      </c>
      <c r="AU6204">
        <v>20</v>
      </c>
    </row>
    <row r="6205" spans="1:47">
      <c r="A6205" t="s">
        <v>21206</v>
      </c>
      <c r="C6205">
        <v>310</v>
      </c>
      <c r="D6205" t="s">
        <v>21207</v>
      </c>
      <c r="E6205">
        <v>903</v>
      </c>
      <c r="F6205" t="s">
        <v>821</v>
      </c>
      <c r="G6205" t="s">
        <v>1783</v>
      </c>
      <c r="H6205" t="s">
        <v>822</v>
      </c>
      <c r="I6205" t="s">
        <v>21208</v>
      </c>
      <c r="J6205">
        <v>0.70299999999999996</v>
      </c>
      <c r="K6205">
        <v>0</v>
      </c>
      <c r="L6205">
        <v>0</v>
      </c>
      <c r="M6205">
        <v>0</v>
      </c>
      <c r="N6205">
        <v>0</v>
      </c>
      <c r="P6205">
        <v>0</v>
      </c>
      <c r="Q6205">
        <v>0</v>
      </c>
      <c r="R6205">
        <v>0</v>
      </c>
      <c r="S6205" t="s">
        <v>223</v>
      </c>
      <c r="T6205">
        <v>0</v>
      </c>
      <c r="U6205" t="s">
        <v>21206</v>
      </c>
      <c r="Y6205">
        <v>0</v>
      </c>
      <c r="AB6205">
        <v>0</v>
      </c>
      <c r="AC6205">
        <v>0</v>
      </c>
      <c r="AD6205">
        <v>0</v>
      </c>
      <c r="AE6205">
        <v>0</v>
      </c>
      <c r="AF6205">
        <v>0</v>
      </c>
      <c r="AQ6205">
        <v>1</v>
      </c>
      <c r="AR6205">
        <f t="shared" si="96"/>
        <v>0</v>
      </c>
      <c r="AS6205">
        <v>1</v>
      </c>
      <c r="AT6205" t="s">
        <v>112</v>
      </c>
      <c r="AU6205">
        <v>20</v>
      </c>
    </row>
    <row r="6206" spans="1:47">
      <c r="A6206" t="s">
        <v>21209</v>
      </c>
      <c r="C6206">
        <v>310</v>
      </c>
      <c r="D6206" t="s">
        <v>21210</v>
      </c>
      <c r="E6206">
        <v>903</v>
      </c>
      <c r="F6206" t="s">
        <v>821</v>
      </c>
      <c r="G6206" t="s">
        <v>1783</v>
      </c>
      <c r="H6206" t="s">
        <v>833</v>
      </c>
      <c r="I6206" t="s">
        <v>21211</v>
      </c>
      <c r="J6206">
        <v>1.7329300000000001</v>
      </c>
      <c r="K6206">
        <v>0</v>
      </c>
      <c r="L6206">
        <v>1</v>
      </c>
      <c r="M6206">
        <v>0</v>
      </c>
      <c r="N6206">
        <v>1</v>
      </c>
      <c r="P6206">
        <v>0</v>
      </c>
      <c r="Q6206">
        <v>0</v>
      </c>
      <c r="R6206">
        <v>0</v>
      </c>
      <c r="S6206" t="s">
        <v>223</v>
      </c>
      <c r="T6206">
        <v>0</v>
      </c>
      <c r="U6206" t="s">
        <v>21209</v>
      </c>
      <c r="X6206" t="s">
        <v>225</v>
      </c>
      <c r="Y6206">
        <v>0</v>
      </c>
      <c r="AB6206">
        <v>0</v>
      </c>
      <c r="AC6206">
        <v>1</v>
      </c>
      <c r="AD6206">
        <v>0</v>
      </c>
      <c r="AE6206">
        <v>0</v>
      </c>
      <c r="AF6206">
        <v>0</v>
      </c>
      <c r="AQ6206">
        <v>1</v>
      </c>
      <c r="AR6206">
        <f t="shared" si="96"/>
        <v>0</v>
      </c>
      <c r="AS6206">
        <v>1</v>
      </c>
      <c r="AT6206" t="s">
        <v>112</v>
      </c>
      <c r="AU6206">
        <v>20</v>
      </c>
    </row>
    <row r="6207" spans="1:47">
      <c r="A6207" t="s">
        <v>21212</v>
      </c>
      <c r="C6207">
        <v>310</v>
      </c>
      <c r="D6207" t="s">
        <v>21213</v>
      </c>
      <c r="E6207">
        <v>101</v>
      </c>
      <c r="F6207" t="s">
        <v>21214</v>
      </c>
      <c r="G6207" t="s">
        <v>324</v>
      </c>
      <c r="H6207" t="s">
        <v>220</v>
      </c>
      <c r="I6207" t="s">
        <v>21215</v>
      </c>
      <c r="J6207">
        <v>0.53732999999999997</v>
      </c>
      <c r="K6207">
        <v>1</v>
      </c>
      <c r="L6207">
        <v>1</v>
      </c>
      <c r="M6207">
        <v>1</v>
      </c>
      <c r="N6207">
        <v>1</v>
      </c>
      <c r="O6207" t="s">
        <v>225</v>
      </c>
      <c r="P6207">
        <v>0</v>
      </c>
      <c r="Q6207">
        <v>0</v>
      </c>
      <c r="R6207">
        <v>0</v>
      </c>
      <c r="S6207" t="s">
        <v>223</v>
      </c>
      <c r="T6207">
        <v>0</v>
      </c>
      <c r="U6207" t="s">
        <v>21212</v>
      </c>
      <c r="V6207" t="s">
        <v>224</v>
      </c>
      <c r="W6207" t="s">
        <v>225</v>
      </c>
      <c r="X6207" t="s">
        <v>225</v>
      </c>
      <c r="Y6207">
        <v>0</v>
      </c>
      <c r="AB6207">
        <v>1</v>
      </c>
      <c r="AC6207">
        <v>1</v>
      </c>
      <c r="AD6207">
        <v>4</v>
      </c>
      <c r="AE6207">
        <v>1642</v>
      </c>
      <c r="AF6207">
        <v>1.9</v>
      </c>
      <c r="AQ6207">
        <v>1</v>
      </c>
      <c r="AR6207">
        <f t="shared" si="96"/>
        <v>4.6463999999999999</v>
      </c>
      <c r="AS6207">
        <v>1</v>
      </c>
      <c r="AT6207" t="s">
        <v>112</v>
      </c>
      <c r="AU6207">
        <v>20</v>
      </c>
    </row>
    <row r="6208" spans="1:47">
      <c r="A6208" t="s">
        <v>21216</v>
      </c>
      <c r="C6208">
        <v>310</v>
      </c>
      <c r="D6208" t="s">
        <v>21217</v>
      </c>
      <c r="E6208">
        <v>101</v>
      </c>
      <c r="F6208" t="s">
        <v>21218</v>
      </c>
      <c r="G6208" t="s">
        <v>1783</v>
      </c>
      <c r="H6208" t="s">
        <v>220</v>
      </c>
      <c r="I6208" t="s">
        <v>21219</v>
      </c>
      <c r="J6208">
        <v>0.16164000000000001</v>
      </c>
      <c r="K6208">
        <v>1</v>
      </c>
      <c r="L6208">
        <v>1</v>
      </c>
      <c r="M6208">
        <v>1</v>
      </c>
      <c r="N6208">
        <v>1</v>
      </c>
      <c r="O6208" t="s">
        <v>225</v>
      </c>
      <c r="P6208">
        <v>0</v>
      </c>
      <c r="Q6208">
        <v>1</v>
      </c>
      <c r="R6208">
        <v>4800</v>
      </c>
      <c r="S6208" t="s">
        <v>223</v>
      </c>
      <c r="T6208">
        <v>4800</v>
      </c>
      <c r="U6208" t="s">
        <v>21216</v>
      </c>
      <c r="V6208" t="s">
        <v>10030</v>
      </c>
      <c r="W6208" t="s">
        <v>225</v>
      </c>
      <c r="X6208" t="s">
        <v>225</v>
      </c>
      <c r="Y6208">
        <v>4800</v>
      </c>
      <c r="AB6208">
        <v>1</v>
      </c>
      <c r="AC6208">
        <v>1</v>
      </c>
      <c r="AD6208">
        <v>3</v>
      </c>
      <c r="AE6208">
        <v>936</v>
      </c>
      <c r="AF6208">
        <v>1</v>
      </c>
      <c r="AQ6208">
        <v>1</v>
      </c>
      <c r="AR6208">
        <f t="shared" si="96"/>
        <v>4.6463999999999999</v>
      </c>
      <c r="AS6208">
        <v>1</v>
      </c>
      <c r="AT6208" t="s">
        <v>112</v>
      </c>
      <c r="AU6208">
        <v>20</v>
      </c>
    </row>
    <row r="6209" spans="1:47">
      <c r="A6209" t="s">
        <v>21220</v>
      </c>
      <c r="C6209">
        <v>310</v>
      </c>
      <c r="D6209" t="s">
        <v>21221</v>
      </c>
      <c r="E6209">
        <v>101</v>
      </c>
      <c r="F6209" t="s">
        <v>21112</v>
      </c>
      <c r="G6209" t="s">
        <v>1783</v>
      </c>
      <c r="H6209" t="s">
        <v>220</v>
      </c>
      <c r="I6209" t="s">
        <v>21222</v>
      </c>
      <c r="J6209">
        <v>0.42691000000000001</v>
      </c>
      <c r="K6209">
        <v>1</v>
      </c>
      <c r="L6209">
        <v>1</v>
      </c>
      <c r="M6209">
        <v>1</v>
      </c>
      <c r="N6209">
        <v>1</v>
      </c>
      <c r="O6209" t="s">
        <v>225</v>
      </c>
      <c r="P6209">
        <v>0</v>
      </c>
      <c r="Q6209">
        <v>1</v>
      </c>
      <c r="R6209">
        <v>7800</v>
      </c>
      <c r="S6209" t="s">
        <v>243</v>
      </c>
      <c r="T6209">
        <v>7800</v>
      </c>
      <c r="U6209" t="s">
        <v>21220</v>
      </c>
      <c r="V6209" t="s">
        <v>224</v>
      </c>
      <c r="W6209" t="s">
        <v>225</v>
      </c>
      <c r="X6209" t="s">
        <v>225</v>
      </c>
      <c r="Y6209">
        <v>7800</v>
      </c>
      <c r="AB6209">
        <v>1</v>
      </c>
      <c r="AC6209">
        <v>1</v>
      </c>
      <c r="AD6209">
        <v>2</v>
      </c>
      <c r="AE6209">
        <v>1452</v>
      </c>
      <c r="AF6209">
        <v>1</v>
      </c>
      <c r="AQ6209">
        <v>3</v>
      </c>
      <c r="AR6209">
        <f t="shared" si="96"/>
        <v>4.6463999999999999</v>
      </c>
      <c r="AS6209">
        <v>1</v>
      </c>
      <c r="AT6209" t="s">
        <v>112</v>
      </c>
      <c r="AU6209">
        <v>20</v>
      </c>
    </row>
    <row r="6210" spans="1:47">
      <c r="A6210" t="s">
        <v>21223</v>
      </c>
      <c r="C6210">
        <v>310</v>
      </c>
      <c r="D6210" t="s">
        <v>21224</v>
      </c>
      <c r="E6210">
        <v>132</v>
      </c>
      <c r="F6210" t="s">
        <v>21180</v>
      </c>
      <c r="G6210" t="s">
        <v>1783</v>
      </c>
      <c r="H6210" t="s">
        <v>260</v>
      </c>
      <c r="I6210" t="s">
        <v>21225</v>
      </c>
      <c r="J6210">
        <v>0.15662999999999999</v>
      </c>
      <c r="K6210">
        <v>0</v>
      </c>
      <c r="L6210">
        <v>0</v>
      </c>
      <c r="M6210">
        <v>0</v>
      </c>
      <c r="N6210">
        <v>0</v>
      </c>
      <c r="P6210">
        <v>0</v>
      </c>
      <c r="Q6210">
        <v>0</v>
      </c>
      <c r="R6210">
        <v>0</v>
      </c>
      <c r="S6210" t="s">
        <v>223</v>
      </c>
      <c r="T6210">
        <v>0</v>
      </c>
      <c r="U6210" t="s">
        <v>21223</v>
      </c>
      <c r="Y6210">
        <v>0</v>
      </c>
      <c r="AB6210">
        <v>0</v>
      </c>
      <c r="AC6210">
        <v>0</v>
      </c>
      <c r="AD6210">
        <v>0</v>
      </c>
      <c r="AE6210">
        <v>0</v>
      </c>
      <c r="AF6210">
        <v>0</v>
      </c>
      <c r="AQ6210">
        <v>1</v>
      </c>
      <c r="AR6210">
        <f t="shared" ref="AR6210:AR6273" si="97">AB6210*9.68*VLOOKUP(AU6210,atten,10,FALSE)</f>
        <v>0</v>
      </c>
      <c r="AS6210">
        <v>1</v>
      </c>
      <c r="AT6210" t="s">
        <v>112</v>
      </c>
      <c r="AU6210">
        <v>20</v>
      </c>
    </row>
    <row r="6211" spans="1:47">
      <c r="A6211" t="s">
        <v>21226</v>
      </c>
      <c r="C6211">
        <v>310</v>
      </c>
      <c r="D6211" t="s">
        <v>21227</v>
      </c>
      <c r="E6211">
        <v>101</v>
      </c>
      <c r="F6211" t="s">
        <v>21228</v>
      </c>
      <c r="G6211" t="s">
        <v>1783</v>
      </c>
      <c r="H6211" t="s">
        <v>220</v>
      </c>
      <c r="I6211" t="s">
        <v>21229</v>
      </c>
      <c r="J6211">
        <v>0.3448</v>
      </c>
      <c r="K6211">
        <v>1</v>
      </c>
      <c r="L6211">
        <v>1</v>
      </c>
      <c r="M6211">
        <v>1</v>
      </c>
      <c r="N6211">
        <v>1</v>
      </c>
      <c r="O6211" t="s">
        <v>225</v>
      </c>
      <c r="P6211">
        <v>0</v>
      </c>
      <c r="Q6211">
        <v>0</v>
      </c>
      <c r="R6211">
        <v>0</v>
      </c>
      <c r="S6211" t="s">
        <v>223</v>
      </c>
      <c r="T6211">
        <v>0</v>
      </c>
      <c r="U6211" t="s">
        <v>21226</v>
      </c>
      <c r="V6211" t="s">
        <v>10030</v>
      </c>
      <c r="W6211" t="s">
        <v>225</v>
      </c>
      <c r="X6211" t="s">
        <v>225</v>
      </c>
      <c r="Y6211">
        <v>0</v>
      </c>
      <c r="AB6211">
        <v>1</v>
      </c>
      <c r="AC6211">
        <v>1</v>
      </c>
      <c r="AD6211">
        <v>3</v>
      </c>
      <c r="AE6211">
        <v>1028</v>
      </c>
      <c r="AF6211">
        <v>1</v>
      </c>
      <c r="AQ6211">
        <v>2</v>
      </c>
      <c r="AR6211">
        <f t="shared" si="97"/>
        <v>4.6463999999999999</v>
      </c>
      <c r="AS6211">
        <v>1</v>
      </c>
      <c r="AT6211" t="s">
        <v>112</v>
      </c>
      <c r="AU6211">
        <v>20</v>
      </c>
    </row>
    <row r="6212" spans="1:47">
      <c r="A6212" t="s">
        <v>21230</v>
      </c>
      <c r="C6212">
        <v>310</v>
      </c>
      <c r="D6212" t="s">
        <v>21231</v>
      </c>
      <c r="E6212">
        <v>101</v>
      </c>
      <c r="F6212" t="s">
        <v>21232</v>
      </c>
      <c r="G6212" t="s">
        <v>1783</v>
      </c>
      <c r="H6212" t="s">
        <v>220</v>
      </c>
      <c r="I6212" t="s">
        <v>21233</v>
      </c>
      <c r="J6212">
        <v>0.27168999999999999</v>
      </c>
      <c r="K6212">
        <v>1</v>
      </c>
      <c r="L6212">
        <v>1</v>
      </c>
      <c r="M6212">
        <v>1</v>
      </c>
      <c r="N6212">
        <v>1</v>
      </c>
      <c r="O6212" t="s">
        <v>225</v>
      </c>
      <c r="P6212">
        <v>0</v>
      </c>
      <c r="Q6212">
        <v>1</v>
      </c>
      <c r="R6212">
        <v>12100</v>
      </c>
      <c r="S6212" t="s">
        <v>243</v>
      </c>
      <c r="T6212">
        <v>12100</v>
      </c>
      <c r="U6212" t="s">
        <v>21230</v>
      </c>
      <c r="V6212" t="s">
        <v>224</v>
      </c>
      <c r="W6212" t="s">
        <v>225</v>
      </c>
      <c r="X6212" t="s">
        <v>225</v>
      </c>
      <c r="Y6212">
        <v>12100</v>
      </c>
      <c r="AB6212">
        <v>1</v>
      </c>
      <c r="AC6212">
        <v>1</v>
      </c>
      <c r="AD6212">
        <v>5</v>
      </c>
      <c r="AE6212">
        <v>1768</v>
      </c>
      <c r="AF6212">
        <v>2</v>
      </c>
      <c r="AQ6212">
        <v>4</v>
      </c>
      <c r="AR6212">
        <f t="shared" si="97"/>
        <v>4.6463999999999999</v>
      </c>
      <c r="AS6212">
        <v>1</v>
      </c>
      <c r="AT6212" t="s">
        <v>112</v>
      </c>
      <c r="AU6212">
        <v>20</v>
      </c>
    </row>
    <row r="6213" spans="1:47">
      <c r="A6213" t="s">
        <v>21234</v>
      </c>
      <c r="C6213">
        <v>310</v>
      </c>
      <c r="D6213" t="s">
        <v>21235</v>
      </c>
      <c r="E6213">
        <v>101</v>
      </c>
      <c r="F6213" t="s">
        <v>21236</v>
      </c>
      <c r="G6213" t="s">
        <v>1783</v>
      </c>
      <c r="H6213" t="s">
        <v>220</v>
      </c>
      <c r="I6213" t="s">
        <v>21237</v>
      </c>
      <c r="J6213">
        <v>0.14169000000000001</v>
      </c>
      <c r="K6213">
        <v>1</v>
      </c>
      <c r="L6213">
        <v>1</v>
      </c>
      <c r="M6213">
        <v>1</v>
      </c>
      <c r="N6213">
        <v>1</v>
      </c>
      <c r="O6213" t="s">
        <v>225</v>
      </c>
      <c r="P6213">
        <v>0</v>
      </c>
      <c r="Q6213">
        <v>1</v>
      </c>
      <c r="R6213">
        <v>8000</v>
      </c>
      <c r="S6213" t="s">
        <v>223</v>
      </c>
      <c r="T6213">
        <v>8000</v>
      </c>
      <c r="U6213" t="s">
        <v>21234</v>
      </c>
      <c r="V6213" t="s">
        <v>10030</v>
      </c>
      <c r="W6213" t="s">
        <v>225</v>
      </c>
      <c r="X6213" t="s">
        <v>225</v>
      </c>
      <c r="Y6213">
        <v>8000</v>
      </c>
      <c r="AB6213">
        <v>1</v>
      </c>
      <c r="AC6213">
        <v>1</v>
      </c>
      <c r="AD6213">
        <v>2</v>
      </c>
      <c r="AE6213">
        <v>680</v>
      </c>
      <c r="AF6213">
        <v>1</v>
      </c>
      <c r="AQ6213">
        <v>2</v>
      </c>
      <c r="AR6213">
        <f t="shared" si="97"/>
        <v>4.6463999999999999</v>
      </c>
      <c r="AS6213">
        <v>1</v>
      </c>
      <c r="AT6213" t="s">
        <v>112</v>
      </c>
      <c r="AU6213">
        <v>20</v>
      </c>
    </row>
    <row r="6214" spans="1:47">
      <c r="A6214" t="s">
        <v>21238</v>
      </c>
      <c r="C6214">
        <v>310</v>
      </c>
      <c r="D6214" t="s">
        <v>21239</v>
      </c>
      <c r="E6214">
        <v>101</v>
      </c>
      <c r="F6214" t="s">
        <v>21240</v>
      </c>
      <c r="G6214" t="s">
        <v>422</v>
      </c>
      <c r="H6214" t="s">
        <v>220</v>
      </c>
      <c r="I6214" t="s">
        <v>21241</v>
      </c>
      <c r="J6214">
        <v>0.30155999999999999</v>
      </c>
      <c r="K6214">
        <v>1</v>
      </c>
      <c r="L6214">
        <v>1</v>
      </c>
      <c r="M6214">
        <v>1</v>
      </c>
      <c r="N6214">
        <v>1</v>
      </c>
      <c r="O6214" t="s">
        <v>225</v>
      </c>
      <c r="P6214">
        <v>0</v>
      </c>
      <c r="Q6214">
        <v>1</v>
      </c>
      <c r="R6214">
        <v>4400</v>
      </c>
      <c r="S6214" t="s">
        <v>223</v>
      </c>
      <c r="T6214">
        <v>4400</v>
      </c>
      <c r="U6214" t="s">
        <v>21238</v>
      </c>
      <c r="V6214" t="s">
        <v>455</v>
      </c>
      <c r="W6214" t="s">
        <v>225</v>
      </c>
      <c r="X6214" t="s">
        <v>225</v>
      </c>
      <c r="Y6214">
        <v>4400</v>
      </c>
      <c r="AB6214">
        <v>1</v>
      </c>
      <c r="AC6214">
        <v>1</v>
      </c>
      <c r="AD6214">
        <v>3</v>
      </c>
      <c r="AE6214">
        <v>1316</v>
      </c>
      <c r="AF6214">
        <v>1</v>
      </c>
      <c r="AQ6214">
        <v>1</v>
      </c>
      <c r="AR6214">
        <f t="shared" si="97"/>
        <v>9.68</v>
      </c>
      <c r="AS6214">
        <v>1</v>
      </c>
      <c r="AT6214" t="s">
        <v>134</v>
      </c>
      <c r="AU6214">
        <v>43</v>
      </c>
    </row>
    <row r="6215" spans="1:47">
      <c r="A6215" t="s">
        <v>21242</v>
      </c>
      <c r="C6215">
        <v>310</v>
      </c>
      <c r="D6215" t="s">
        <v>21243</v>
      </c>
      <c r="E6215">
        <v>101</v>
      </c>
      <c r="F6215" t="s">
        <v>21244</v>
      </c>
      <c r="G6215" t="s">
        <v>1783</v>
      </c>
      <c r="H6215" t="s">
        <v>220</v>
      </c>
      <c r="I6215" t="s">
        <v>21245</v>
      </c>
      <c r="J6215">
        <v>0.18847</v>
      </c>
      <c r="K6215">
        <v>1</v>
      </c>
      <c r="L6215">
        <v>1</v>
      </c>
      <c r="M6215">
        <v>1</v>
      </c>
      <c r="N6215">
        <v>1</v>
      </c>
      <c r="O6215" t="s">
        <v>225</v>
      </c>
      <c r="P6215">
        <v>0</v>
      </c>
      <c r="Q6215">
        <v>1</v>
      </c>
      <c r="R6215">
        <v>2300</v>
      </c>
      <c r="S6215" t="s">
        <v>223</v>
      </c>
      <c r="T6215">
        <v>2300</v>
      </c>
      <c r="U6215" t="s">
        <v>21242</v>
      </c>
      <c r="V6215" t="s">
        <v>10030</v>
      </c>
      <c r="W6215" t="s">
        <v>225</v>
      </c>
      <c r="X6215" t="s">
        <v>225</v>
      </c>
      <c r="Y6215">
        <v>2300</v>
      </c>
      <c r="AB6215">
        <v>1</v>
      </c>
      <c r="AC6215">
        <v>1</v>
      </c>
      <c r="AD6215">
        <v>3</v>
      </c>
      <c r="AE6215">
        <v>1224</v>
      </c>
      <c r="AF6215">
        <v>1.5</v>
      </c>
      <c r="AQ6215">
        <v>1</v>
      </c>
      <c r="AR6215">
        <f t="shared" si="97"/>
        <v>4.6463999999999999</v>
      </c>
      <c r="AS6215">
        <v>1</v>
      </c>
      <c r="AT6215" t="s">
        <v>112</v>
      </c>
      <c r="AU6215">
        <v>20</v>
      </c>
    </row>
    <row r="6216" spans="1:47">
      <c r="A6216" t="s">
        <v>21246</v>
      </c>
      <c r="C6216">
        <v>310</v>
      </c>
      <c r="D6216" t="s">
        <v>21247</v>
      </c>
      <c r="E6216">
        <v>903</v>
      </c>
      <c r="F6216" t="s">
        <v>1042</v>
      </c>
      <c r="G6216" t="s">
        <v>1783</v>
      </c>
      <c r="H6216" t="s">
        <v>833</v>
      </c>
      <c r="I6216" t="s">
        <v>21249</v>
      </c>
      <c r="J6216">
        <v>0.50785999999999998</v>
      </c>
      <c r="K6216">
        <v>0</v>
      </c>
      <c r="L6216">
        <v>0</v>
      </c>
      <c r="M6216">
        <v>0</v>
      </c>
      <c r="N6216">
        <v>0</v>
      </c>
      <c r="P6216">
        <v>0</v>
      </c>
      <c r="Q6216">
        <v>0</v>
      </c>
      <c r="R6216">
        <v>0</v>
      </c>
      <c r="S6216" t="s">
        <v>223</v>
      </c>
      <c r="T6216">
        <v>0</v>
      </c>
      <c r="U6216" t="s">
        <v>21246</v>
      </c>
      <c r="Y6216">
        <v>0</v>
      </c>
      <c r="AB6216">
        <v>0</v>
      </c>
      <c r="AC6216">
        <v>0</v>
      </c>
      <c r="AD6216">
        <v>0</v>
      </c>
      <c r="AE6216">
        <v>0</v>
      </c>
      <c r="AF6216">
        <v>0</v>
      </c>
      <c r="AQ6216">
        <v>1</v>
      </c>
      <c r="AR6216">
        <f t="shared" si="97"/>
        <v>0</v>
      </c>
      <c r="AS6216">
        <v>1</v>
      </c>
      <c r="AT6216" t="s">
        <v>112</v>
      </c>
      <c r="AU6216">
        <v>20</v>
      </c>
    </row>
    <row r="6217" spans="1:47">
      <c r="A6217" t="s">
        <v>21250</v>
      </c>
      <c r="C6217">
        <v>310</v>
      </c>
      <c r="D6217" t="s">
        <v>21251</v>
      </c>
      <c r="E6217">
        <v>131</v>
      </c>
      <c r="F6217" t="s">
        <v>21252</v>
      </c>
      <c r="G6217" t="s">
        <v>1783</v>
      </c>
      <c r="H6217" t="s">
        <v>21253</v>
      </c>
      <c r="I6217" t="s">
        <v>21254</v>
      </c>
      <c r="J6217">
        <v>0.14482</v>
      </c>
      <c r="K6217">
        <v>0</v>
      </c>
      <c r="L6217">
        <v>0</v>
      </c>
      <c r="M6217">
        <v>0</v>
      </c>
      <c r="N6217">
        <v>0</v>
      </c>
      <c r="P6217">
        <v>0</v>
      </c>
      <c r="Q6217">
        <v>0</v>
      </c>
      <c r="R6217">
        <v>0</v>
      </c>
      <c r="S6217" t="s">
        <v>223</v>
      </c>
      <c r="T6217">
        <v>0</v>
      </c>
      <c r="U6217" t="s">
        <v>21250</v>
      </c>
      <c r="Y6217">
        <v>0</v>
      </c>
      <c r="AB6217">
        <v>0</v>
      </c>
      <c r="AC6217">
        <v>0</v>
      </c>
      <c r="AD6217">
        <v>3</v>
      </c>
      <c r="AE6217">
        <v>1664</v>
      </c>
      <c r="AF6217">
        <v>2</v>
      </c>
      <c r="AQ6217">
        <v>1</v>
      </c>
      <c r="AR6217">
        <f t="shared" si="97"/>
        <v>0</v>
      </c>
      <c r="AS6217">
        <v>1</v>
      </c>
      <c r="AT6217" t="s">
        <v>112</v>
      </c>
      <c r="AU6217">
        <v>20</v>
      </c>
    </row>
    <row r="6218" spans="1:47">
      <c r="A6218" t="s">
        <v>21255</v>
      </c>
      <c r="C6218">
        <v>310</v>
      </c>
      <c r="D6218" t="s">
        <v>21256</v>
      </c>
      <c r="E6218">
        <v>101</v>
      </c>
      <c r="F6218" t="s">
        <v>21257</v>
      </c>
      <c r="G6218" t="s">
        <v>1783</v>
      </c>
      <c r="H6218" t="s">
        <v>220</v>
      </c>
      <c r="I6218" t="s">
        <v>21258</v>
      </c>
      <c r="J6218">
        <v>0.27816999999999997</v>
      </c>
      <c r="K6218">
        <v>1</v>
      </c>
      <c r="L6218">
        <v>1</v>
      </c>
      <c r="M6218">
        <v>1</v>
      </c>
      <c r="N6218">
        <v>1</v>
      </c>
      <c r="O6218" t="s">
        <v>225</v>
      </c>
      <c r="P6218">
        <v>0</v>
      </c>
      <c r="Q6218">
        <v>0</v>
      </c>
      <c r="R6218">
        <v>0</v>
      </c>
      <c r="S6218" t="s">
        <v>243</v>
      </c>
      <c r="T6218">
        <v>0</v>
      </c>
      <c r="U6218" t="s">
        <v>21255</v>
      </c>
      <c r="V6218" t="s">
        <v>224</v>
      </c>
      <c r="W6218" t="s">
        <v>225</v>
      </c>
      <c r="X6218" t="s">
        <v>225</v>
      </c>
      <c r="Y6218">
        <v>0</v>
      </c>
      <c r="AB6218">
        <v>1</v>
      </c>
      <c r="AC6218">
        <v>1</v>
      </c>
      <c r="AD6218">
        <v>2</v>
      </c>
      <c r="AE6218">
        <v>560</v>
      </c>
      <c r="AF6218">
        <v>1</v>
      </c>
      <c r="AQ6218">
        <v>4</v>
      </c>
      <c r="AR6218">
        <f t="shared" si="97"/>
        <v>4.6463999999999999</v>
      </c>
      <c r="AS6218">
        <v>1</v>
      </c>
      <c r="AT6218" t="s">
        <v>112</v>
      </c>
      <c r="AU6218">
        <v>20</v>
      </c>
    </row>
    <row r="6219" spans="1:47">
      <c r="A6219" t="s">
        <v>21259</v>
      </c>
      <c r="C6219">
        <v>310</v>
      </c>
      <c r="D6219" t="s">
        <v>21260</v>
      </c>
      <c r="E6219">
        <v>101</v>
      </c>
      <c r="F6219" t="s">
        <v>21261</v>
      </c>
      <c r="G6219" t="s">
        <v>1783</v>
      </c>
      <c r="H6219" t="s">
        <v>220</v>
      </c>
      <c r="I6219" t="s">
        <v>21262</v>
      </c>
      <c r="J6219">
        <v>5.6919999999999998E-2</v>
      </c>
      <c r="K6219">
        <v>1</v>
      </c>
      <c r="L6219">
        <v>1</v>
      </c>
      <c r="M6219">
        <v>1</v>
      </c>
      <c r="N6219">
        <v>1</v>
      </c>
      <c r="O6219" t="s">
        <v>225</v>
      </c>
      <c r="P6219">
        <v>0</v>
      </c>
      <c r="Q6219">
        <v>1</v>
      </c>
      <c r="R6219">
        <v>1300</v>
      </c>
      <c r="S6219" t="s">
        <v>223</v>
      </c>
      <c r="T6219">
        <v>1300</v>
      </c>
      <c r="U6219" t="s">
        <v>21259</v>
      </c>
      <c r="V6219" t="s">
        <v>10030</v>
      </c>
      <c r="W6219" t="s">
        <v>225</v>
      </c>
      <c r="X6219" t="s">
        <v>225</v>
      </c>
      <c r="Y6219">
        <v>1300</v>
      </c>
      <c r="AB6219">
        <v>1</v>
      </c>
      <c r="AC6219">
        <v>1</v>
      </c>
      <c r="AD6219">
        <v>3</v>
      </c>
      <c r="AE6219">
        <v>948</v>
      </c>
      <c r="AF6219">
        <v>1</v>
      </c>
      <c r="AQ6219">
        <v>2</v>
      </c>
      <c r="AR6219">
        <f t="shared" si="97"/>
        <v>4.6463999999999999</v>
      </c>
      <c r="AS6219">
        <v>1</v>
      </c>
      <c r="AT6219" t="s">
        <v>112</v>
      </c>
      <c r="AU6219">
        <v>20</v>
      </c>
    </row>
    <row r="6220" spans="1:47">
      <c r="A6220" t="s">
        <v>21263</v>
      </c>
      <c r="C6220">
        <v>310</v>
      </c>
      <c r="D6220" t="s">
        <v>21264</v>
      </c>
      <c r="E6220">
        <v>101</v>
      </c>
      <c r="F6220" t="s">
        <v>21265</v>
      </c>
      <c r="G6220" t="s">
        <v>1783</v>
      </c>
      <c r="H6220" t="s">
        <v>220</v>
      </c>
      <c r="I6220" t="s">
        <v>21266</v>
      </c>
      <c r="J6220">
        <v>0.14674000000000001</v>
      </c>
      <c r="K6220">
        <v>1</v>
      </c>
      <c r="L6220">
        <v>1</v>
      </c>
      <c r="M6220">
        <v>1</v>
      </c>
      <c r="N6220">
        <v>1</v>
      </c>
      <c r="O6220" t="s">
        <v>225</v>
      </c>
      <c r="P6220">
        <v>0</v>
      </c>
      <c r="Q6220">
        <v>1</v>
      </c>
      <c r="R6220">
        <v>7200</v>
      </c>
      <c r="S6220" t="s">
        <v>223</v>
      </c>
      <c r="T6220">
        <v>7200</v>
      </c>
      <c r="U6220" t="s">
        <v>21263</v>
      </c>
      <c r="V6220" t="s">
        <v>10030</v>
      </c>
      <c r="W6220" t="s">
        <v>225</v>
      </c>
      <c r="X6220" t="s">
        <v>225</v>
      </c>
      <c r="Y6220">
        <v>7200</v>
      </c>
      <c r="AB6220">
        <v>1</v>
      </c>
      <c r="AC6220">
        <v>1</v>
      </c>
      <c r="AD6220">
        <v>3</v>
      </c>
      <c r="AE6220">
        <v>768</v>
      </c>
      <c r="AF6220">
        <v>1</v>
      </c>
      <c r="AQ6220">
        <v>1</v>
      </c>
      <c r="AR6220">
        <f t="shared" si="97"/>
        <v>4.6463999999999999</v>
      </c>
      <c r="AS6220">
        <v>1</v>
      </c>
      <c r="AT6220" t="s">
        <v>112</v>
      </c>
      <c r="AU6220">
        <v>20</v>
      </c>
    </row>
    <row r="6221" spans="1:47">
      <c r="A6221" t="s">
        <v>21267</v>
      </c>
      <c r="C6221">
        <v>310</v>
      </c>
      <c r="D6221" t="s">
        <v>21268</v>
      </c>
      <c r="E6221">
        <v>101</v>
      </c>
      <c r="F6221" t="s">
        <v>21269</v>
      </c>
      <c r="G6221" t="s">
        <v>1783</v>
      </c>
      <c r="H6221" t="s">
        <v>220</v>
      </c>
      <c r="I6221" t="s">
        <v>21270</v>
      </c>
      <c r="J6221">
        <v>0.45479999999999998</v>
      </c>
      <c r="K6221">
        <v>1</v>
      </c>
      <c r="L6221">
        <v>1</v>
      </c>
      <c r="M6221">
        <v>1</v>
      </c>
      <c r="N6221">
        <v>1</v>
      </c>
      <c r="O6221" t="s">
        <v>225</v>
      </c>
      <c r="P6221">
        <v>0</v>
      </c>
      <c r="Q6221">
        <v>0</v>
      </c>
      <c r="R6221">
        <v>0</v>
      </c>
      <c r="S6221" t="s">
        <v>223</v>
      </c>
      <c r="T6221">
        <v>0</v>
      </c>
      <c r="U6221" t="s">
        <v>21267</v>
      </c>
      <c r="V6221" t="s">
        <v>10030</v>
      </c>
      <c r="W6221" t="s">
        <v>225</v>
      </c>
      <c r="X6221" t="s">
        <v>225</v>
      </c>
      <c r="Y6221">
        <v>0</v>
      </c>
      <c r="AB6221">
        <v>1</v>
      </c>
      <c r="AC6221">
        <v>1</v>
      </c>
      <c r="AD6221">
        <v>3</v>
      </c>
      <c r="AE6221">
        <v>1000</v>
      </c>
      <c r="AF6221">
        <v>1</v>
      </c>
      <c r="AQ6221">
        <v>3</v>
      </c>
      <c r="AR6221">
        <f t="shared" si="97"/>
        <v>4.6463999999999999</v>
      </c>
      <c r="AS6221">
        <v>1</v>
      </c>
      <c r="AT6221" t="s">
        <v>112</v>
      </c>
      <c r="AU6221">
        <v>20</v>
      </c>
    </row>
    <row r="6222" spans="1:47">
      <c r="A6222" t="s">
        <v>21271</v>
      </c>
      <c r="C6222">
        <v>310</v>
      </c>
      <c r="D6222" t="s">
        <v>21272</v>
      </c>
      <c r="E6222">
        <v>101</v>
      </c>
      <c r="F6222" t="s">
        <v>21273</v>
      </c>
      <c r="G6222" t="s">
        <v>422</v>
      </c>
      <c r="H6222" t="s">
        <v>220</v>
      </c>
      <c r="I6222" t="s">
        <v>21274</v>
      </c>
      <c r="J6222">
        <v>0.23924999999999999</v>
      </c>
      <c r="K6222">
        <v>1</v>
      </c>
      <c r="L6222">
        <v>1</v>
      </c>
      <c r="M6222">
        <v>1</v>
      </c>
      <c r="N6222">
        <v>1</v>
      </c>
      <c r="O6222" t="s">
        <v>225</v>
      </c>
      <c r="P6222">
        <v>0</v>
      </c>
      <c r="Q6222">
        <v>1</v>
      </c>
      <c r="R6222">
        <v>17500</v>
      </c>
      <c r="S6222" t="s">
        <v>223</v>
      </c>
      <c r="T6222">
        <v>17500</v>
      </c>
      <c r="U6222" t="s">
        <v>21271</v>
      </c>
      <c r="V6222" t="s">
        <v>455</v>
      </c>
      <c r="W6222" t="s">
        <v>225</v>
      </c>
      <c r="X6222" t="s">
        <v>225</v>
      </c>
      <c r="Y6222">
        <v>17500</v>
      </c>
      <c r="AB6222">
        <v>1</v>
      </c>
      <c r="AC6222">
        <v>1</v>
      </c>
      <c r="AD6222">
        <v>3</v>
      </c>
      <c r="AE6222">
        <v>1008</v>
      </c>
      <c r="AF6222">
        <v>1</v>
      </c>
      <c r="AQ6222">
        <v>1</v>
      </c>
      <c r="AR6222">
        <f t="shared" si="97"/>
        <v>9.68</v>
      </c>
      <c r="AS6222">
        <v>1</v>
      </c>
      <c r="AT6222" t="s">
        <v>134</v>
      </c>
      <c r="AU6222">
        <v>43</v>
      </c>
    </row>
    <row r="6223" spans="1:47">
      <c r="A6223" t="s">
        <v>20530</v>
      </c>
      <c r="C6223">
        <v>310</v>
      </c>
      <c r="D6223" t="s">
        <v>20531</v>
      </c>
      <c r="E6223">
        <v>132</v>
      </c>
      <c r="F6223" t="s">
        <v>20532</v>
      </c>
      <c r="G6223" t="s">
        <v>324</v>
      </c>
      <c r="H6223" t="s">
        <v>260</v>
      </c>
      <c r="I6223" t="s">
        <v>20534</v>
      </c>
      <c r="J6223">
        <v>3.6633300000000002</v>
      </c>
      <c r="K6223">
        <v>0</v>
      </c>
      <c r="L6223">
        <v>0</v>
      </c>
      <c r="M6223">
        <v>0</v>
      </c>
      <c r="N6223">
        <v>0</v>
      </c>
      <c r="P6223">
        <v>0</v>
      </c>
      <c r="Q6223">
        <v>0</v>
      </c>
      <c r="R6223">
        <v>0</v>
      </c>
      <c r="S6223" t="s">
        <v>243</v>
      </c>
      <c r="T6223">
        <v>0</v>
      </c>
      <c r="U6223" t="s">
        <v>20530</v>
      </c>
      <c r="Y6223">
        <v>0</v>
      </c>
      <c r="AB6223">
        <v>0</v>
      </c>
      <c r="AC6223">
        <v>0</v>
      </c>
      <c r="AD6223">
        <v>0</v>
      </c>
      <c r="AE6223">
        <v>0</v>
      </c>
      <c r="AF6223">
        <v>0</v>
      </c>
      <c r="AQ6223">
        <v>7</v>
      </c>
      <c r="AR6223">
        <f t="shared" si="97"/>
        <v>0</v>
      </c>
      <c r="AS6223">
        <v>1</v>
      </c>
      <c r="AT6223" t="s">
        <v>126</v>
      </c>
      <c r="AU6223">
        <v>34</v>
      </c>
    </row>
    <row r="6224" spans="1:47">
      <c r="A6224" t="s">
        <v>21275</v>
      </c>
      <c r="C6224">
        <v>310</v>
      </c>
      <c r="D6224" t="s">
        <v>21276</v>
      </c>
      <c r="E6224">
        <v>101</v>
      </c>
      <c r="F6224" t="s">
        <v>21277</v>
      </c>
      <c r="G6224" t="s">
        <v>1783</v>
      </c>
      <c r="H6224" t="s">
        <v>220</v>
      </c>
      <c r="I6224" t="s">
        <v>21278</v>
      </c>
      <c r="J6224">
        <v>0.16886999999999999</v>
      </c>
      <c r="K6224">
        <v>1</v>
      </c>
      <c r="L6224">
        <v>1</v>
      </c>
      <c r="M6224">
        <v>1</v>
      </c>
      <c r="N6224">
        <v>1</v>
      </c>
      <c r="O6224" t="s">
        <v>225</v>
      </c>
      <c r="P6224">
        <v>0</v>
      </c>
      <c r="Q6224">
        <v>1</v>
      </c>
      <c r="R6224">
        <v>8500</v>
      </c>
      <c r="S6224" t="s">
        <v>223</v>
      </c>
      <c r="T6224">
        <v>8500</v>
      </c>
      <c r="U6224" t="s">
        <v>21275</v>
      </c>
      <c r="V6224" t="s">
        <v>224</v>
      </c>
      <c r="W6224" t="s">
        <v>225</v>
      </c>
      <c r="X6224" t="s">
        <v>225</v>
      </c>
      <c r="Y6224">
        <v>8500</v>
      </c>
      <c r="AB6224">
        <v>1</v>
      </c>
      <c r="AC6224">
        <v>1</v>
      </c>
      <c r="AD6224">
        <v>1</v>
      </c>
      <c r="AE6224">
        <v>912</v>
      </c>
      <c r="AF6224">
        <v>1</v>
      </c>
      <c r="AQ6224">
        <v>1</v>
      </c>
      <c r="AR6224">
        <f t="shared" si="97"/>
        <v>4.6463999999999999</v>
      </c>
      <c r="AS6224">
        <v>1</v>
      </c>
      <c r="AT6224" t="s">
        <v>112</v>
      </c>
      <c r="AU6224">
        <v>20</v>
      </c>
    </row>
    <row r="6225" spans="1:47">
      <c r="A6225" t="s">
        <v>248</v>
      </c>
      <c r="C6225">
        <v>310</v>
      </c>
      <c r="E6225">
        <v>0</v>
      </c>
      <c r="J6225">
        <v>1.7700000000000001E-3</v>
      </c>
      <c r="K6225">
        <v>0</v>
      </c>
      <c r="L6225">
        <v>0</v>
      </c>
      <c r="M6225">
        <v>0</v>
      </c>
      <c r="N6225">
        <v>0</v>
      </c>
      <c r="P6225">
        <v>0</v>
      </c>
      <c r="Q6225">
        <v>0</v>
      </c>
      <c r="R6225">
        <v>0</v>
      </c>
      <c r="S6225" t="s">
        <v>249</v>
      </c>
      <c r="T6225">
        <v>0</v>
      </c>
      <c r="Y6225">
        <v>0</v>
      </c>
      <c r="AB6225">
        <v>0</v>
      </c>
      <c r="AC6225">
        <v>0</v>
      </c>
      <c r="AD6225">
        <v>0</v>
      </c>
      <c r="AE6225">
        <v>0</v>
      </c>
      <c r="AF6225">
        <v>0</v>
      </c>
      <c r="AQ6225">
        <v>0</v>
      </c>
      <c r="AR6225">
        <f t="shared" si="97"/>
        <v>0</v>
      </c>
      <c r="AS6225">
        <v>1</v>
      </c>
      <c r="AT6225" t="s">
        <v>112</v>
      </c>
      <c r="AU6225">
        <v>20</v>
      </c>
    </row>
    <row r="6226" spans="1:47">
      <c r="A6226" t="s">
        <v>21279</v>
      </c>
      <c r="C6226">
        <v>310</v>
      </c>
      <c r="D6226" t="s">
        <v>21280</v>
      </c>
      <c r="E6226">
        <v>101</v>
      </c>
      <c r="F6226" t="s">
        <v>21281</v>
      </c>
      <c r="G6226" t="s">
        <v>1783</v>
      </c>
      <c r="H6226" t="s">
        <v>220</v>
      </c>
      <c r="I6226" t="s">
        <v>21282</v>
      </c>
      <c r="J6226">
        <v>0.14144000000000001</v>
      </c>
      <c r="K6226">
        <v>1</v>
      </c>
      <c r="L6226">
        <v>1</v>
      </c>
      <c r="M6226">
        <v>1</v>
      </c>
      <c r="N6226">
        <v>1</v>
      </c>
      <c r="O6226" t="s">
        <v>225</v>
      </c>
      <c r="P6226">
        <v>0</v>
      </c>
      <c r="Q6226">
        <v>1</v>
      </c>
      <c r="R6226">
        <v>3900</v>
      </c>
      <c r="S6226" t="s">
        <v>223</v>
      </c>
      <c r="T6226">
        <v>3900</v>
      </c>
      <c r="U6226" t="s">
        <v>21279</v>
      </c>
      <c r="V6226" t="s">
        <v>10030</v>
      </c>
      <c r="W6226" t="s">
        <v>225</v>
      </c>
      <c r="X6226" t="s">
        <v>225</v>
      </c>
      <c r="Y6226">
        <v>3900</v>
      </c>
      <c r="AB6226">
        <v>1</v>
      </c>
      <c r="AC6226">
        <v>1</v>
      </c>
      <c r="AD6226">
        <v>1</v>
      </c>
      <c r="AE6226">
        <v>560</v>
      </c>
      <c r="AF6226">
        <v>1</v>
      </c>
      <c r="AQ6226">
        <v>2</v>
      </c>
      <c r="AR6226">
        <f t="shared" si="97"/>
        <v>4.6463999999999999</v>
      </c>
      <c r="AS6226">
        <v>1</v>
      </c>
      <c r="AT6226" t="s">
        <v>112</v>
      </c>
      <c r="AU6226">
        <v>20</v>
      </c>
    </row>
    <row r="6227" spans="1:47">
      <c r="A6227" t="s">
        <v>21283</v>
      </c>
      <c r="C6227">
        <v>310</v>
      </c>
      <c r="D6227" t="s">
        <v>21284</v>
      </c>
      <c r="E6227">
        <v>903</v>
      </c>
      <c r="F6227" t="s">
        <v>821</v>
      </c>
      <c r="G6227" t="s">
        <v>1783</v>
      </c>
      <c r="H6227" t="s">
        <v>822</v>
      </c>
      <c r="I6227" t="s">
        <v>21285</v>
      </c>
      <c r="J6227">
        <v>0.14921000000000001</v>
      </c>
      <c r="K6227">
        <v>0</v>
      </c>
      <c r="L6227">
        <v>0</v>
      </c>
      <c r="M6227">
        <v>0</v>
      </c>
      <c r="N6227">
        <v>0</v>
      </c>
      <c r="P6227">
        <v>0</v>
      </c>
      <c r="Q6227">
        <v>0</v>
      </c>
      <c r="R6227">
        <v>0</v>
      </c>
      <c r="S6227" t="s">
        <v>223</v>
      </c>
      <c r="T6227">
        <v>0</v>
      </c>
      <c r="U6227" t="s">
        <v>21283</v>
      </c>
      <c r="Y6227">
        <v>0</v>
      </c>
      <c r="AB6227">
        <v>0</v>
      </c>
      <c r="AC6227">
        <v>0</v>
      </c>
      <c r="AD6227">
        <v>0</v>
      </c>
      <c r="AE6227">
        <v>0</v>
      </c>
      <c r="AF6227">
        <v>0</v>
      </c>
      <c r="AQ6227">
        <v>1</v>
      </c>
      <c r="AR6227">
        <f t="shared" si="97"/>
        <v>0</v>
      </c>
      <c r="AS6227">
        <v>1</v>
      </c>
      <c r="AT6227" t="s">
        <v>112</v>
      </c>
      <c r="AU6227">
        <v>20</v>
      </c>
    </row>
    <row r="6228" spans="1:47">
      <c r="A6228" t="s">
        <v>21286</v>
      </c>
      <c r="C6228">
        <v>310</v>
      </c>
      <c r="D6228" t="s">
        <v>21287</v>
      </c>
      <c r="E6228">
        <v>101</v>
      </c>
      <c r="F6228" t="s">
        <v>21288</v>
      </c>
      <c r="G6228" t="s">
        <v>1783</v>
      </c>
      <c r="H6228" t="s">
        <v>220</v>
      </c>
      <c r="I6228" t="s">
        <v>21289</v>
      </c>
      <c r="J6228">
        <v>0.44141000000000002</v>
      </c>
      <c r="K6228">
        <v>1</v>
      </c>
      <c r="L6228">
        <v>1</v>
      </c>
      <c r="M6228">
        <v>1</v>
      </c>
      <c r="N6228">
        <v>1</v>
      </c>
      <c r="O6228" t="s">
        <v>225</v>
      </c>
      <c r="P6228">
        <v>0</v>
      </c>
      <c r="Q6228">
        <v>0</v>
      </c>
      <c r="R6228">
        <v>0</v>
      </c>
      <c r="S6228" t="s">
        <v>223</v>
      </c>
      <c r="T6228">
        <v>0</v>
      </c>
      <c r="U6228" t="s">
        <v>21286</v>
      </c>
      <c r="V6228" t="s">
        <v>224</v>
      </c>
      <c r="W6228" t="s">
        <v>225</v>
      </c>
      <c r="X6228" t="s">
        <v>225</v>
      </c>
      <c r="Y6228">
        <v>0</v>
      </c>
      <c r="AB6228">
        <v>1</v>
      </c>
      <c r="AC6228">
        <v>1</v>
      </c>
      <c r="AD6228">
        <v>2</v>
      </c>
      <c r="AE6228">
        <v>858</v>
      </c>
      <c r="AF6228">
        <v>1</v>
      </c>
      <c r="AQ6228">
        <v>1</v>
      </c>
      <c r="AR6228">
        <f t="shared" si="97"/>
        <v>4.6463999999999999</v>
      </c>
      <c r="AS6228">
        <v>1</v>
      </c>
      <c r="AT6228" t="s">
        <v>112</v>
      </c>
      <c r="AU6228">
        <v>20</v>
      </c>
    </row>
    <row r="6229" spans="1:47">
      <c r="A6229" t="s">
        <v>21290</v>
      </c>
      <c r="C6229">
        <v>310</v>
      </c>
      <c r="D6229" t="s">
        <v>21291</v>
      </c>
      <c r="E6229">
        <v>101</v>
      </c>
      <c r="F6229" t="s">
        <v>21292</v>
      </c>
      <c r="G6229" t="s">
        <v>1783</v>
      </c>
      <c r="H6229" t="s">
        <v>220</v>
      </c>
      <c r="I6229" t="s">
        <v>21293</v>
      </c>
      <c r="J6229">
        <v>0.30308000000000002</v>
      </c>
      <c r="K6229">
        <v>1</v>
      </c>
      <c r="L6229">
        <v>1</v>
      </c>
      <c r="M6229">
        <v>1</v>
      </c>
      <c r="N6229">
        <v>1</v>
      </c>
      <c r="O6229" t="s">
        <v>225</v>
      </c>
      <c r="P6229">
        <v>0</v>
      </c>
      <c r="Q6229">
        <v>1</v>
      </c>
      <c r="R6229">
        <v>0</v>
      </c>
      <c r="S6229" t="s">
        <v>243</v>
      </c>
      <c r="T6229">
        <v>0</v>
      </c>
      <c r="U6229" t="s">
        <v>21290</v>
      </c>
      <c r="V6229" t="s">
        <v>10030</v>
      </c>
      <c r="W6229" t="s">
        <v>225</v>
      </c>
      <c r="X6229" t="s">
        <v>225</v>
      </c>
      <c r="Y6229">
        <v>0</v>
      </c>
      <c r="AB6229">
        <v>1</v>
      </c>
      <c r="AC6229">
        <v>1</v>
      </c>
      <c r="AD6229">
        <v>3</v>
      </c>
      <c r="AE6229">
        <v>992</v>
      </c>
      <c r="AF6229">
        <v>1</v>
      </c>
      <c r="AQ6229">
        <v>2</v>
      </c>
      <c r="AR6229">
        <f t="shared" si="97"/>
        <v>4.6463999999999999</v>
      </c>
      <c r="AS6229">
        <v>1</v>
      </c>
      <c r="AT6229" t="s">
        <v>112</v>
      </c>
      <c r="AU6229">
        <v>20</v>
      </c>
    </row>
    <row r="6230" spans="1:47">
      <c r="A6230" t="s">
        <v>21294</v>
      </c>
      <c r="C6230">
        <v>310</v>
      </c>
      <c r="D6230" t="s">
        <v>21295</v>
      </c>
      <c r="E6230">
        <v>101</v>
      </c>
      <c r="F6230" t="s">
        <v>21296</v>
      </c>
      <c r="G6230" t="s">
        <v>324</v>
      </c>
      <c r="H6230" t="s">
        <v>220</v>
      </c>
      <c r="I6230" t="s">
        <v>21297</v>
      </c>
      <c r="J6230">
        <v>0.56091999999999997</v>
      </c>
      <c r="K6230">
        <v>0</v>
      </c>
      <c r="L6230">
        <v>1</v>
      </c>
      <c r="M6230">
        <v>0</v>
      </c>
      <c r="N6230">
        <v>1</v>
      </c>
      <c r="P6230">
        <v>0</v>
      </c>
      <c r="Q6230">
        <v>0</v>
      </c>
      <c r="R6230">
        <v>0</v>
      </c>
      <c r="S6230" t="s">
        <v>223</v>
      </c>
      <c r="T6230">
        <v>0</v>
      </c>
      <c r="U6230" t="s">
        <v>21294</v>
      </c>
      <c r="X6230" t="s">
        <v>225</v>
      </c>
      <c r="Y6230">
        <v>0</v>
      </c>
      <c r="AB6230">
        <v>0</v>
      </c>
      <c r="AC6230">
        <v>1</v>
      </c>
      <c r="AD6230">
        <v>3</v>
      </c>
      <c r="AE6230">
        <v>1660</v>
      </c>
      <c r="AF6230">
        <v>2</v>
      </c>
      <c r="AQ6230">
        <v>1</v>
      </c>
      <c r="AR6230">
        <f t="shared" si="97"/>
        <v>0</v>
      </c>
      <c r="AS6230">
        <v>1</v>
      </c>
      <c r="AT6230" t="s">
        <v>112</v>
      </c>
      <c r="AU6230">
        <v>20</v>
      </c>
    </row>
    <row r="6231" spans="1:47">
      <c r="A6231" t="s">
        <v>21298</v>
      </c>
      <c r="C6231">
        <v>310</v>
      </c>
      <c r="D6231" t="s">
        <v>21299</v>
      </c>
      <c r="E6231">
        <v>101</v>
      </c>
      <c r="F6231" t="s">
        <v>21300</v>
      </c>
      <c r="G6231" t="s">
        <v>1783</v>
      </c>
      <c r="H6231" t="s">
        <v>220</v>
      </c>
      <c r="I6231" t="s">
        <v>21301</v>
      </c>
      <c r="J6231">
        <v>0.12584999999999999</v>
      </c>
      <c r="K6231">
        <v>1</v>
      </c>
      <c r="L6231">
        <v>1</v>
      </c>
      <c r="M6231">
        <v>1</v>
      </c>
      <c r="N6231">
        <v>1</v>
      </c>
      <c r="O6231" t="s">
        <v>225</v>
      </c>
      <c r="P6231">
        <v>0</v>
      </c>
      <c r="Q6231">
        <v>1</v>
      </c>
      <c r="R6231">
        <v>8500</v>
      </c>
      <c r="S6231" t="s">
        <v>223</v>
      </c>
      <c r="T6231">
        <v>8500</v>
      </c>
      <c r="U6231" t="s">
        <v>21298</v>
      </c>
      <c r="V6231" t="s">
        <v>10030</v>
      </c>
      <c r="W6231" t="s">
        <v>225</v>
      </c>
      <c r="X6231" t="s">
        <v>225</v>
      </c>
      <c r="Y6231">
        <v>8500</v>
      </c>
      <c r="AB6231">
        <v>1</v>
      </c>
      <c r="AC6231">
        <v>1</v>
      </c>
      <c r="AD6231">
        <v>2</v>
      </c>
      <c r="AE6231">
        <v>864</v>
      </c>
      <c r="AF6231">
        <v>1</v>
      </c>
      <c r="AQ6231">
        <v>1</v>
      </c>
      <c r="AR6231">
        <f t="shared" si="97"/>
        <v>4.6463999999999999</v>
      </c>
      <c r="AS6231">
        <v>1</v>
      </c>
      <c r="AT6231" t="s">
        <v>112</v>
      </c>
      <c r="AU6231">
        <v>20</v>
      </c>
    </row>
    <row r="6232" spans="1:47">
      <c r="A6232" t="s">
        <v>21302</v>
      </c>
      <c r="C6232">
        <v>310</v>
      </c>
      <c r="D6232" t="s">
        <v>21303</v>
      </c>
      <c r="E6232">
        <v>101</v>
      </c>
      <c r="F6232" t="s">
        <v>21304</v>
      </c>
      <c r="G6232" t="s">
        <v>1783</v>
      </c>
      <c r="H6232" t="s">
        <v>220</v>
      </c>
      <c r="I6232" t="s">
        <v>21305</v>
      </c>
      <c r="J6232">
        <v>0.13306000000000001</v>
      </c>
      <c r="K6232">
        <v>1</v>
      </c>
      <c r="L6232">
        <v>1</v>
      </c>
      <c r="M6232">
        <v>1</v>
      </c>
      <c r="N6232">
        <v>1</v>
      </c>
      <c r="O6232" t="s">
        <v>225</v>
      </c>
      <c r="P6232">
        <v>0</v>
      </c>
      <c r="Q6232">
        <v>0</v>
      </c>
      <c r="R6232">
        <v>0</v>
      </c>
      <c r="S6232" t="s">
        <v>223</v>
      </c>
      <c r="T6232">
        <v>0</v>
      </c>
      <c r="U6232" t="s">
        <v>21302</v>
      </c>
      <c r="V6232" t="s">
        <v>10030</v>
      </c>
      <c r="W6232" t="s">
        <v>225</v>
      </c>
      <c r="X6232" t="s">
        <v>225</v>
      </c>
      <c r="Y6232">
        <v>0</v>
      </c>
      <c r="AB6232">
        <v>1</v>
      </c>
      <c r="AC6232">
        <v>1</v>
      </c>
      <c r="AD6232">
        <v>2</v>
      </c>
      <c r="AE6232">
        <v>768</v>
      </c>
      <c r="AF6232">
        <v>1</v>
      </c>
      <c r="AQ6232">
        <v>2</v>
      </c>
      <c r="AR6232">
        <f t="shared" si="97"/>
        <v>4.6463999999999999</v>
      </c>
      <c r="AS6232">
        <v>1</v>
      </c>
      <c r="AT6232" t="s">
        <v>112</v>
      </c>
      <c r="AU6232">
        <v>20</v>
      </c>
    </row>
    <row r="6233" spans="1:47">
      <c r="A6233" t="s">
        <v>21306</v>
      </c>
      <c r="C6233">
        <v>310</v>
      </c>
      <c r="D6233" t="s">
        <v>21307</v>
      </c>
      <c r="E6233">
        <v>101</v>
      </c>
      <c r="F6233" t="s">
        <v>21308</v>
      </c>
      <c r="G6233" t="s">
        <v>1783</v>
      </c>
      <c r="H6233" t="s">
        <v>220</v>
      </c>
      <c r="I6233" t="s">
        <v>21309</v>
      </c>
      <c r="J6233">
        <v>0.15692999999999999</v>
      </c>
      <c r="K6233">
        <v>1</v>
      </c>
      <c r="L6233">
        <v>1</v>
      </c>
      <c r="M6233">
        <v>1</v>
      </c>
      <c r="N6233">
        <v>1</v>
      </c>
      <c r="O6233" t="s">
        <v>225</v>
      </c>
      <c r="P6233">
        <v>0</v>
      </c>
      <c r="Q6233">
        <v>0</v>
      </c>
      <c r="R6233">
        <v>0</v>
      </c>
      <c r="S6233" t="s">
        <v>223</v>
      </c>
      <c r="T6233">
        <v>0</v>
      </c>
      <c r="U6233" t="s">
        <v>21306</v>
      </c>
      <c r="V6233" t="s">
        <v>10030</v>
      </c>
      <c r="W6233" t="s">
        <v>225</v>
      </c>
      <c r="X6233" t="s">
        <v>225</v>
      </c>
      <c r="Y6233">
        <v>0</v>
      </c>
      <c r="AB6233">
        <v>1</v>
      </c>
      <c r="AC6233">
        <v>1</v>
      </c>
      <c r="AD6233">
        <v>3</v>
      </c>
      <c r="AE6233">
        <v>1664</v>
      </c>
      <c r="AF6233">
        <v>2</v>
      </c>
      <c r="AQ6233">
        <v>1</v>
      </c>
      <c r="AR6233">
        <f t="shared" si="97"/>
        <v>4.6463999999999999</v>
      </c>
      <c r="AS6233">
        <v>1</v>
      </c>
      <c r="AT6233" t="s">
        <v>112</v>
      </c>
      <c r="AU6233">
        <v>20</v>
      </c>
    </row>
    <row r="6234" spans="1:47">
      <c r="A6234" t="s">
        <v>21310</v>
      </c>
      <c r="C6234">
        <v>310</v>
      </c>
      <c r="D6234" t="s">
        <v>21311</v>
      </c>
      <c r="E6234">
        <v>101</v>
      </c>
      <c r="F6234" t="s">
        <v>21312</v>
      </c>
      <c r="G6234" t="s">
        <v>1783</v>
      </c>
      <c r="H6234" t="s">
        <v>220</v>
      </c>
      <c r="I6234" t="s">
        <v>21313</v>
      </c>
      <c r="J6234">
        <v>8.4739999999999996E-2</v>
      </c>
      <c r="K6234">
        <v>1</v>
      </c>
      <c r="L6234">
        <v>1</v>
      </c>
      <c r="M6234">
        <v>1</v>
      </c>
      <c r="N6234">
        <v>1</v>
      </c>
      <c r="O6234" t="s">
        <v>225</v>
      </c>
      <c r="P6234">
        <v>0</v>
      </c>
      <c r="Q6234">
        <v>1</v>
      </c>
      <c r="R6234">
        <v>5700</v>
      </c>
      <c r="S6234" t="s">
        <v>223</v>
      </c>
      <c r="T6234">
        <v>5700</v>
      </c>
      <c r="U6234" t="s">
        <v>21310</v>
      </c>
      <c r="V6234" t="s">
        <v>10030</v>
      </c>
      <c r="W6234" t="s">
        <v>225</v>
      </c>
      <c r="X6234" t="s">
        <v>225</v>
      </c>
      <c r="Y6234">
        <v>5700</v>
      </c>
      <c r="AB6234">
        <v>1</v>
      </c>
      <c r="AC6234">
        <v>1</v>
      </c>
      <c r="AD6234">
        <v>3</v>
      </c>
      <c r="AE6234">
        <v>850</v>
      </c>
      <c r="AF6234">
        <v>1</v>
      </c>
      <c r="AQ6234">
        <v>2</v>
      </c>
      <c r="AR6234">
        <f t="shared" si="97"/>
        <v>4.6463999999999999</v>
      </c>
      <c r="AS6234">
        <v>1</v>
      </c>
      <c r="AT6234" t="s">
        <v>112</v>
      </c>
      <c r="AU6234">
        <v>20</v>
      </c>
    </row>
    <row r="6235" spans="1:47">
      <c r="A6235" t="s">
        <v>21314</v>
      </c>
      <c r="C6235">
        <v>310</v>
      </c>
      <c r="D6235" t="s">
        <v>21315</v>
      </c>
      <c r="E6235">
        <v>101</v>
      </c>
      <c r="F6235" t="s">
        <v>21316</v>
      </c>
      <c r="G6235" t="s">
        <v>1783</v>
      </c>
      <c r="H6235" t="s">
        <v>220</v>
      </c>
      <c r="I6235" t="s">
        <v>21317</v>
      </c>
      <c r="J6235">
        <v>0.29200999999999999</v>
      </c>
      <c r="K6235">
        <v>1</v>
      </c>
      <c r="L6235">
        <v>1</v>
      </c>
      <c r="M6235">
        <v>1</v>
      </c>
      <c r="N6235">
        <v>1</v>
      </c>
      <c r="O6235" t="s">
        <v>225</v>
      </c>
      <c r="P6235">
        <v>0</v>
      </c>
      <c r="Q6235">
        <v>1</v>
      </c>
      <c r="R6235">
        <v>5900</v>
      </c>
      <c r="S6235" t="s">
        <v>243</v>
      </c>
      <c r="T6235">
        <v>5900</v>
      </c>
      <c r="U6235" t="s">
        <v>21314</v>
      </c>
      <c r="V6235" t="s">
        <v>10030</v>
      </c>
      <c r="W6235" t="s">
        <v>225</v>
      </c>
      <c r="X6235" t="s">
        <v>225</v>
      </c>
      <c r="Y6235">
        <v>5900</v>
      </c>
      <c r="AB6235">
        <v>1</v>
      </c>
      <c r="AC6235">
        <v>1</v>
      </c>
      <c r="AD6235">
        <v>3</v>
      </c>
      <c r="AE6235">
        <v>1469</v>
      </c>
      <c r="AF6235">
        <v>1.9</v>
      </c>
      <c r="AQ6235">
        <v>2</v>
      </c>
      <c r="AR6235">
        <f t="shared" si="97"/>
        <v>4.6463999999999999</v>
      </c>
      <c r="AS6235">
        <v>1</v>
      </c>
      <c r="AT6235" t="s">
        <v>112</v>
      </c>
      <c r="AU6235">
        <v>20</v>
      </c>
    </row>
    <row r="6236" spans="1:47">
      <c r="A6236" t="s">
        <v>21318</v>
      </c>
      <c r="B6236" t="s">
        <v>293</v>
      </c>
      <c r="C6236">
        <v>310</v>
      </c>
      <c r="D6236" t="s">
        <v>20533</v>
      </c>
      <c r="E6236">
        <v>0</v>
      </c>
      <c r="J6236">
        <v>0.48177999999999999</v>
      </c>
      <c r="K6236">
        <v>0</v>
      </c>
      <c r="L6236">
        <v>0</v>
      </c>
      <c r="M6236">
        <v>0</v>
      </c>
      <c r="N6236">
        <v>0</v>
      </c>
      <c r="P6236">
        <v>0</v>
      </c>
      <c r="Q6236">
        <v>0</v>
      </c>
      <c r="R6236">
        <v>0</v>
      </c>
      <c r="S6236" t="s">
        <v>296</v>
      </c>
      <c r="T6236">
        <v>0</v>
      </c>
      <c r="Y6236">
        <v>0</v>
      </c>
      <c r="AB6236">
        <v>0</v>
      </c>
      <c r="AC6236">
        <v>0</v>
      </c>
      <c r="AD6236">
        <v>0</v>
      </c>
      <c r="AE6236">
        <v>0</v>
      </c>
      <c r="AF6236">
        <v>0</v>
      </c>
      <c r="AG6236" t="s">
        <v>845</v>
      </c>
      <c r="AQ6236">
        <v>1</v>
      </c>
      <c r="AR6236">
        <f t="shared" si="97"/>
        <v>0</v>
      </c>
      <c r="AS6236">
        <v>1</v>
      </c>
      <c r="AT6236" t="s">
        <v>112</v>
      </c>
      <c r="AU6236">
        <v>20</v>
      </c>
    </row>
    <row r="6237" spans="1:47">
      <c r="A6237" t="s">
        <v>21319</v>
      </c>
      <c r="C6237">
        <v>310</v>
      </c>
      <c r="D6237" t="s">
        <v>21320</v>
      </c>
      <c r="E6237">
        <v>132</v>
      </c>
      <c r="F6237" t="s">
        <v>21321</v>
      </c>
      <c r="G6237" t="s">
        <v>1783</v>
      </c>
      <c r="H6237" t="s">
        <v>260</v>
      </c>
      <c r="I6237" t="s">
        <v>21322</v>
      </c>
      <c r="J6237">
        <v>0.17385</v>
      </c>
      <c r="K6237">
        <v>0</v>
      </c>
      <c r="L6237">
        <v>0</v>
      </c>
      <c r="M6237">
        <v>0</v>
      </c>
      <c r="N6237">
        <v>0</v>
      </c>
      <c r="P6237">
        <v>0</v>
      </c>
      <c r="Q6237">
        <v>0</v>
      </c>
      <c r="R6237">
        <v>0</v>
      </c>
      <c r="S6237" t="s">
        <v>223</v>
      </c>
      <c r="T6237">
        <v>0</v>
      </c>
      <c r="U6237" t="s">
        <v>21319</v>
      </c>
      <c r="Y6237">
        <v>0</v>
      </c>
      <c r="AB6237">
        <v>0</v>
      </c>
      <c r="AC6237">
        <v>0</v>
      </c>
      <c r="AD6237">
        <v>0</v>
      </c>
      <c r="AE6237">
        <v>0</v>
      </c>
      <c r="AF6237">
        <v>0</v>
      </c>
      <c r="AQ6237">
        <v>1</v>
      </c>
      <c r="AR6237">
        <f t="shared" si="97"/>
        <v>0</v>
      </c>
      <c r="AS6237">
        <v>1</v>
      </c>
      <c r="AT6237" t="s">
        <v>112</v>
      </c>
      <c r="AU6237">
        <v>20</v>
      </c>
    </row>
    <row r="6238" spans="1:47">
      <c r="A6238" t="s">
        <v>21323</v>
      </c>
      <c r="C6238">
        <v>310</v>
      </c>
      <c r="D6238" t="s">
        <v>21324</v>
      </c>
      <c r="E6238">
        <v>132</v>
      </c>
      <c r="F6238" t="s">
        <v>21325</v>
      </c>
      <c r="G6238" t="s">
        <v>1783</v>
      </c>
      <c r="H6238" t="s">
        <v>260</v>
      </c>
      <c r="I6238" t="s">
        <v>21326</v>
      </c>
      <c r="J6238">
        <v>0.14516999999999999</v>
      </c>
      <c r="K6238">
        <v>0</v>
      </c>
      <c r="L6238">
        <v>0</v>
      </c>
      <c r="M6238">
        <v>0</v>
      </c>
      <c r="N6238">
        <v>0</v>
      </c>
      <c r="P6238">
        <v>0</v>
      </c>
      <c r="Q6238">
        <v>0</v>
      </c>
      <c r="R6238">
        <v>0</v>
      </c>
      <c r="S6238" t="s">
        <v>223</v>
      </c>
      <c r="T6238">
        <v>0</v>
      </c>
      <c r="U6238" t="s">
        <v>21323</v>
      </c>
      <c r="Y6238">
        <v>0</v>
      </c>
      <c r="AB6238">
        <v>0</v>
      </c>
      <c r="AC6238">
        <v>0</v>
      </c>
      <c r="AD6238">
        <v>0</v>
      </c>
      <c r="AE6238">
        <v>0</v>
      </c>
      <c r="AF6238">
        <v>0</v>
      </c>
      <c r="AQ6238">
        <v>1</v>
      </c>
      <c r="AR6238">
        <f t="shared" si="97"/>
        <v>0</v>
      </c>
      <c r="AS6238">
        <v>1</v>
      </c>
      <c r="AT6238" t="s">
        <v>112</v>
      </c>
      <c r="AU6238">
        <v>20</v>
      </c>
    </row>
    <row r="6239" spans="1:47">
      <c r="A6239" t="s">
        <v>21327</v>
      </c>
      <c r="C6239">
        <v>310</v>
      </c>
      <c r="D6239" t="s">
        <v>21328</v>
      </c>
      <c r="E6239">
        <v>101</v>
      </c>
      <c r="F6239" t="s">
        <v>21329</v>
      </c>
      <c r="G6239" t="s">
        <v>1783</v>
      </c>
      <c r="H6239" t="s">
        <v>220</v>
      </c>
      <c r="I6239" t="s">
        <v>21330</v>
      </c>
      <c r="J6239">
        <v>0.44978000000000001</v>
      </c>
      <c r="K6239">
        <v>1</v>
      </c>
      <c r="L6239">
        <v>1</v>
      </c>
      <c r="M6239">
        <v>1</v>
      </c>
      <c r="N6239">
        <v>1</v>
      </c>
      <c r="O6239" t="s">
        <v>225</v>
      </c>
      <c r="P6239">
        <v>0</v>
      </c>
      <c r="Q6239">
        <v>0</v>
      </c>
      <c r="R6239">
        <v>0</v>
      </c>
      <c r="S6239" t="s">
        <v>223</v>
      </c>
      <c r="T6239">
        <v>0</v>
      </c>
      <c r="U6239" t="s">
        <v>21327</v>
      </c>
      <c r="V6239" t="s">
        <v>224</v>
      </c>
      <c r="W6239" t="s">
        <v>225</v>
      </c>
      <c r="X6239" t="s">
        <v>225</v>
      </c>
      <c r="Y6239">
        <v>0</v>
      </c>
      <c r="AB6239">
        <v>1</v>
      </c>
      <c r="AC6239">
        <v>1</v>
      </c>
      <c r="AD6239">
        <v>3</v>
      </c>
      <c r="AE6239">
        <v>1466</v>
      </c>
      <c r="AF6239">
        <v>1.75</v>
      </c>
      <c r="AQ6239">
        <v>1</v>
      </c>
      <c r="AR6239">
        <f t="shared" si="97"/>
        <v>4.6463999999999999</v>
      </c>
      <c r="AS6239">
        <v>1</v>
      </c>
      <c r="AT6239" t="s">
        <v>112</v>
      </c>
      <c r="AU6239">
        <v>20</v>
      </c>
    </row>
    <row r="6240" spans="1:47">
      <c r="A6240" t="s">
        <v>21331</v>
      </c>
      <c r="C6240">
        <v>310</v>
      </c>
      <c r="D6240" t="s">
        <v>16828</v>
      </c>
      <c r="E6240">
        <v>101</v>
      </c>
      <c r="F6240" t="s">
        <v>21332</v>
      </c>
      <c r="G6240" t="s">
        <v>1783</v>
      </c>
      <c r="H6240" t="s">
        <v>220</v>
      </c>
      <c r="I6240" t="s">
        <v>21333</v>
      </c>
      <c r="J6240">
        <v>5.2125199999999996</v>
      </c>
      <c r="K6240">
        <v>1</v>
      </c>
      <c r="L6240">
        <v>1</v>
      </c>
      <c r="M6240">
        <v>1</v>
      </c>
      <c r="N6240">
        <v>1</v>
      </c>
      <c r="O6240" t="s">
        <v>225</v>
      </c>
      <c r="P6240">
        <v>0</v>
      </c>
      <c r="Q6240">
        <v>0</v>
      </c>
      <c r="R6240">
        <v>0</v>
      </c>
      <c r="S6240" t="s">
        <v>223</v>
      </c>
      <c r="T6240">
        <v>0</v>
      </c>
      <c r="U6240" t="s">
        <v>21331</v>
      </c>
      <c r="V6240" t="s">
        <v>15067</v>
      </c>
      <c r="X6240" t="s">
        <v>225</v>
      </c>
      <c r="Y6240">
        <v>0</v>
      </c>
      <c r="AB6240">
        <v>1</v>
      </c>
      <c r="AC6240">
        <v>1</v>
      </c>
      <c r="AD6240">
        <v>1</v>
      </c>
      <c r="AE6240">
        <v>432</v>
      </c>
      <c r="AF6240">
        <v>1</v>
      </c>
      <c r="AQ6240">
        <v>1</v>
      </c>
      <c r="AR6240">
        <f t="shared" si="97"/>
        <v>4.6463999999999999</v>
      </c>
      <c r="AS6240">
        <v>1</v>
      </c>
      <c r="AT6240" t="s">
        <v>112</v>
      </c>
      <c r="AU6240">
        <v>20</v>
      </c>
    </row>
    <row r="6241" spans="1:47">
      <c r="A6241" t="s">
        <v>21334</v>
      </c>
      <c r="C6241">
        <v>310</v>
      </c>
      <c r="D6241" t="s">
        <v>21335</v>
      </c>
      <c r="E6241">
        <v>903</v>
      </c>
      <c r="F6241" t="s">
        <v>821</v>
      </c>
      <c r="G6241" t="s">
        <v>1783</v>
      </c>
      <c r="H6241" t="s">
        <v>822</v>
      </c>
      <c r="I6241" t="s">
        <v>21336</v>
      </c>
      <c r="J6241">
        <v>1.2593099999999999</v>
      </c>
      <c r="K6241">
        <v>0</v>
      </c>
      <c r="L6241">
        <v>0</v>
      </c>
      <c r="M6241">
        <v>0</v>
      </c>
      <c r="N6241">
        <v>0</v>
      </c>
      <c r="P6241">
        <v>0</v>
      </c>
      <c r="Q6241">
        <v>0</v>
      </c>
      <c r="R6241">
        <v>0</v>
      </c>
      <c r="S6241" t="s">
        <v>223</v>
      </c>
      <c r="T6241">
        <v>0</v>
      </c>
      <c r="U6241" t="s">
        <v>21334</v>
      </c>
      <c r="Y6241">
        <v>0</v>
      </c>
      <c r="AB6241">
        <v>0</v>
      </c>
      <c r="AC6241">
        <v>0</v>
      </c>
      <c r="AD6241">
        <v>0</v>
      </c>
      <c r="AE6241">
        <v>0</v>
      </c>
      <c r="AF6241">
        <v>0</v>
      </c>
      <c r="AQ6241">
        <v>1</v>
      </c>
      <c r="AR6241">
        <f t="shared" si="97"/>
        <v>0</v>
      </c>
      <c r="AS6241">
        <v>1</v>
      </c>
      <c r="AT6241" t="s">
        <v>112</v>
      </c>
      <c r="AU6241">
        <v>20</v>
      </c>
    </row>
    <row r="6242" spans="1:47">
      <c r="A6242" t="s">
        <v>21337</v>
      </c>
      <c r="C6242">
        <v>310</v>
      </c>
      <c r="D6242" t="s">
        <v>21338</v>
      </c>
      <c r="E6242">
        <v>101</v>
      </c>
      <c r="F6242" t="s">
        <v>21339</v>
      </c>
      <c r="G6242" t="s">
        <v>1783</v>
      </c>
      <c r="H6242" t="s">
        <v>220</v>
      </c>
      <c r="I6242" t="s">
        <v>21340</v>
      </c>
      <c r="J6242">
        <v>0.16155</v>
      </c>
      <c r="K6242">
        <v>1</v>
      </c>
      <c r="L6242">
        <v>1</v>
      </c>
      <c r="M6242">
        <v>1</v>
      </c>
      <c r="N6242">
        <v>1</v>
      </c>
      <c r="O6242" t="s">
        <v>225</v>
      </c>
      <c r="P6242">
        <v>0</v>
      </c>
      <c r="Q6242">
        <v>1</v>
      </c>
      <c r="R6242">
        <v>4000</v>
      </c>
      <c r="S6242" t="s">
        <v>223</v>
      </c>
      <c r="T6242">
        <v>4000</v>
      </c>
      <c r="U6242" t="s">
        <v>21337</v>
      </c>
      <c r="V6242" t="s">
        <v>10030</v>
      </c>
      <c r="W6242" t="s">
        <v>225</v>
      </c>
      <c r="X6242" t="s">
        <v>225</v>
      </c>
      <c r="Y6242">
        <v>4000</v>
      </c>
      <c r="AB6242">
        <v>1</v>
      </c>
      <c r="AC6242">
        <v>1</v>
      </c>
      <c r="AD6242">
        <v>2</v>
      </c>
      <c r="AE6242">
        <v>1216</v>
      </c>
      <c r="AF6242">
        <v>1</v>
      </c>
      <c r="AQ6242">
        <v>1</v>
      </c>
      <c r="AR6242">
        <f t="shared" si="97"/>
        <v>4.6463999999999999</v>
      </c>
      <c r="AS6242">
        <v>1</v>
      </c>
      <c r="AT6242" t="s">
        <v>112</v>
      </c>
      <c r="AU6242">
        <v>20</v>
      </c>
    </row>
    <row r="6243" spans="1:47">
      <c r="A6243" t="s">
        <v>21341</v>
      </c>
      <c r="C6243">
        <v>310</v>
      </c>
      <c r="D6243" t="s">
        <v>21342</v>
      </c>
      <c r="E6243">
        <v>101</v>
      </c>
      <c r="F6243" t="s">
        <v>21343</v>
      </c>
      <c r="G6243" t="s">
        <v>422</v>
      </c>
      <c r="H6243" t="s">
        <v>220</v>
      </c>
      <c r="I6243" t="s">
        <v>21344</v>
      </c>
      <c r="J6243">
        <v>0.24296000000000001</v>
      </c>
      <c r="K6243">
        <v>1</v>
      </c>
      <c r="L6243">
        <v>1</v>
      </c>
      <c r="M6243">
        <v>1</v>
      </c>
      <c r="N6243">
        <v>1</v>
      </c>
      <c r="O6243" t="s">
        <v>225</v>
      </c>
      <c r="P6243">
        <v>0</v>
      </c>
      <c r="Q6243">
        <v>1</v>
      </c>
      <c r="R6243">
        <v>4700</v>
      </c>
      <c r="S6243" t="s">
        <v>223</v>
      </c>
      <c r="T6243">
        <v>4700</v>
      </c>
      <c r="U6243" t="s">
        <v>21341</v>
      </c>
      <c r="V6243" t="s">
        <v>455</v>
      </c>
      <c r="W6243" t="s">
        <v>225</v>
      </c>
      <c r="X6243" t="s">
        <v>225</v>
      </c>
      <c r="Y6243">
        <v>4700</v>
      </c>
      <c r="AB6243">
        <v>1</v>
      </c>
      <c r="AC6243">
        <v>1</v>
      </c>
      <c r="AD6243">
        <v>4</v>
      </c>
      <c r="AE6243">
        <v>1568</v>
      </c>
      <c r="AF6243">
        <v>1</v>
      </c>
      <c r="AQ6243">
        <v>1</v>
      </c>
      <c r="AR6243">
        <f t="shared" si="97"/>
        <v>9.68</v>
      </c>
      <c r="AS6243">
        <v>1</v>
      </c>
      <c r="AT6243" t="s">
        <v>134</v>
      </c>
      <c r="AU6243">
        <v>43</v>
      </c>
    </row>
    <row r="6244" spans="1:47">
      <c r="A6244" t="s">
        <v>21345</v>
      </c>
      <c r="C6244">
        <v>310</v>
      </c>
      <c r="D6244" t="s">
        <v>21346</v>
      </c>
      <c r="E6244">
        <v>101</v>
      </c>
      <c r="F6244" t="s">
        <v>21347</v>
      </c>
      <c r="G6244" t="s">
        <v>1783</v>
      </c>
      <c r="H6244" t="s">
        <v>220</v>
      </c>
      <c r="I6244" t="s">
        <v>21348</v>
      </c>
      <c r="J6244">
        <v>0.37641999999999998</v>
      </c>
      <c r="K6244">
        <v>1</v>
      </c>
      <c r="L6244">
        <v>1</v>
      </c>
      <c r="M6244">
        <v>1</v>
      </c>
      <c r="N6244">
        <v>1</v>
      </c>
      <c r="O6244" t="s">
        <v>225</v>
      </c>
      <c r="P6244">
        <v>0</v>
      </c>
      <c r="Q6244">
        <v>1</v>
      </c>
      <c r="R6244">
        <v>5100</v>
      </c>
      <c r="S6244" t="s">
        <v>223</v>
      </c>
      <c r="T6244">
        <v>5100</v>
      </c>
      <c r="U6244" t="s">
        <v>21345</v>
      </c>
      <c r="V6244" t="s">
        <v>224</v>
      </c>
      <c r="W6244" t="s">
        <v>225</v>
      </c>
      <c r="X6244" t="s">
        <v>225</v>
      </c>
      <c r="Y6244">
        <v>5100</v>
      </c>
      <c r="AB6244">
        <v>1</v>
      </c>
      <c r="AC6244">
        <v>1</v>
      </c>
      <c r="AD6244">
        <v>3</v>
      </c>
      <c r="AE6244">
        <v>1199</v>
      </c>
      <c r="AF6244">
        <v>1</v>
      </c>
      <c r="AQ6244">
        <v>1</v>
      </c>
      <c r="AR6244">
        <f t="shared" si="97"/>
        <v>4.6463999999999999</v>
      </c>
      <c r="AS6244">
        <v>1</v>
      </c>
      <c r="AT6244" t="s">
        <v>112</v>
      </c>
      <c r="AU6244">
        <v>20</v>
      </c>
    </row>
    <row r="6245" spans="1:47">
      <c r="A6245" t="s">
        <v>21349</v>
      </c>
      <c r="C6245">
        <v>310</v>
      </c>
      <c r="D6245" t="s">
        <v>21350</v>
      </c>
      <c r="E6245">
        <v>101</v>
      </c>
      <c r="F6245" t="s">
        <v>21351</v>
      </c>
      <c r="G6245" t="s">
        <v>1783</v>
      </c>
      <c r="H6245" t="s">
        <v>220</v>
      </c>
      <c r="I6245" t="s">
        <v>21352</v>
      </c>
      <c r="J6245">
        <v>0.14391000000000001</v>
      </c>
      <c r="K6245">
        <v>1</v>
      </c>
      <c r="L6245">
        <v>1</v>
      </c>
      <c r="M6245">
        <v>1</v>
      </c>
      <c r="N6245">
        <v>1</v>
      </c>
      <c r="O6245" t="s">
        <v>225</v>
      </c>
      <c r="P6245">
        <v>0</v>
      </c>
      <c r="Q6245">
        <v>1</v>
      </c>
      <c r="R6245">
        <v>1400</v>
      </c>
      <c r="S6245" t="s">
        <v>223</v>
      </c>
      <c r="T6245">
        <v>1400</v>
      </c>
      <c r="U6245" t="s">
        <v>21349</v>
      </c>
      <c r="V6245" t="s">
        <v>10030</v>
      </c>
      <c r="W6245" t="s">
        <v>225</v>
      </c>
      <c r="X6245" t="s">
        <v>225</v>
      </c>
      <c r="Y6245">
        <v>1400</v>
      </c>
      <c r="AB6245">
        <v>1</v>
      </c>
      <c r="AC6245">
        <v>1</v>
      </c>
      <c r="AD6245">
        <v>2</v>
      </c>
      <c r="AE6245">
        <v>576</v>
      </c>
      <c r="AF6245">
        <v>1</v>
      </c>
      <c r="AQ6245">
        <v>2</v>
      </c>
      <c r="AR6245">
        <f t="shared" si="97"/>
        <v>4.6463999999999999</v>
      </c>
      <c r="AS6245">
        <v>1</v>
      </c>
      <c r="AT6245" t="s">
        <v>112</v>
      </c>
      <c r="AU6245">
        <v>20</v>
      </c>
    </row>
    <row r="6246" spans="1:47">
      <c r="A6246" t="s">
        <v>21353</v>
      </c>
      <c r="C6246">
        <v>310</v>
      </c>
      <c r="D6246" t="s">
        <v>21354</v>
      </c>
      <c r="E6246">
        <v>101</v>
      </c>
      <c r="F6246" t="s">
        <v>21355</v>
      </c>
      <c r="G6246" t="s">
        <v>1783</v>
      </c>
      <c r="H6246" t="s">
        <v>220</v>
      </c>
      <c r="I6246" t="s">
        <v>21356</v>
      </c>
      <c r="J6246">
        <v>0.15218999999999999</v>
      </c>
      <c r="K6246">
        <v>1</v>
      </c>
      <c r="L6246">
        <v>1</v>
      </c>
      <c r="M6246">
        <v>1</v>
      </c>
      <c r="N6246">
        <v>1</v>
      </c>
      <c r="O6246" t="s">
        <v>225</v>
      </c>
      <c r="P6246">
        <v>0</v>
      </c>
      <c r="Q6246">
        <v>1</v>
      </c>
      <c r="R6246">
        <v>0</v>
      </c>
      <c r="S6246" t="s">
        <v>223</v>
      </c>
      <c r="T6246">
        <v>0</v>
      </c>
      <c r="U6246" t="s">
        <v>21353</v>
      </c>
      <c r="V6246" t="s">
        <v>10030</v>
      </c>
      <c r="W6246" t="s">
        <v>225</v>
      </c>
      <c r="X6246" t="s">
        <v>225</v>
      </c>
      <c r="Y6246">
        <v>0</v>
      </c>
      <c r="AB6246">
        <v>1</v>
      </c>
      <c r="AC6246">
        <v>1</v>
      </c>
      <c r="AD6246">
        <v>2</v>
      </c>
      <c r="AE6246">
        <v>768</v>
      </c>
      <c r="AF6246">
        <v>1</v>
      </c>
      <c r="AQ6246">
        <v>1</v>
      </c>
      <c r="AR6246">
        <f t="shared" si="97"/>
        <v>4.6463999999999999</v>
      </c>
      <c r="AS6246">
        <v>1</v>
      </c>
      <c r="AT6246" t="s">
        <v>112</v>
      </c>
      <c r="AU6246">
        <v>20</v>
      </c>
    </row>
    <row r="6247" spans="1:47">
      <c r="A6247" t="s">
        <v>21357</v>
      </c>
      <c r="C6247">
        <v>310</v>
      </c>
      <c r="D6247" t="s">
        <v>21358</v>
      </c>
      <c r="E6247">
        <v>101</v>
      </c>
      <c r="F6247" t="s">
        <v>21359</v>
      </c>
      <c r="G6247" t="s">
        <v>1783</v>
      </c>
      <c r="H6247" t="s">
        <v>220</v>
      </c>
      <c r="I6247" t="s">
        <v>21360</v>
      </c>
      <c r="J6247">
        <v>2.7537199999999999</v>
      </c>
      <c r="K6247">
        <v>1</v>
      </c>
      <c r="L6247">
        <v>1</v>
      </c>
      <c r="M6247">
        <v>1</v>
      </c>
      <c r="N6247">
        <v>1</v>
      </c>
      <c r="O6247" t="s">
        <v>225</v>
      </c>
      <c r="P6247">
        <v>0</v>
      </c>
      <c r="Q6247">
        <v>0</v>
      </c>
      <c r="R6247">
        <v>0</v>
      </c>
      <c r="S6247" t="s">
        <v>243</v>
      </c>
      <c r="T6247">
        <v>0</v>
      </c>
      <c r="U6247" t="s">
        <v>21357</v>
      </c>
      <c r="X6247" t="s">
        <v>225</v>
      </c>
      <c r="Y6247">
        <v>0</v>
      </c>
      <c r="AB6247">
        <v>1</v>
      </c>
      <c r="AC6247">
        <v>1</v>
      </c>
      <c r="AD6247">
        <v>3</v>
      </c>
      <c r="AE6247">
        <v>1728</v>
      </c>
      <c r="AF6247">
        <v>2</v>
      </c>
      <c r="AQ6247">
        <v>6</v>
      </c>
      <c r="AR6247">
        <f t="shared" si="97"/>
        <v>4.6463999999999999</v>
      </c>
      <c r="AS6247">
        <v>1</v>
      </c>
      <c r="AT6247" t="s">
        <v>112</v>
      </c>
      <c r="AU6247">
        <v>20</v>
      </c>
    </row>
    <row r="6248" spans="1:47">
      <c r="A6248" t="s">
        <v>21134</v>
      </c>
      <c r="C6248">
        <v>310</v>
      </c>
      <c r="D6248" t="s">
        <v>21135</v>
      </c>
      <c r="E6248">
        <v>132</v>
      </c>
      <c r="F6248" t="s">
        <v>20532</v>
      </c>
      <c r="G6248" t="s">
        <v>1783</v>
      </c>
      <c r="H6248" t="s">
        <v>260</v>
      </c>
      <c r="I6248" t="s">
        <v>21136</v>
      </c>
      <c r="J6248">
        <v>0.48033999999999999</v>
      </c>
      <c r="K6248">
        <v>0</v>
      </c>
      <c r="L6248">
        <v>0</v>
      </c>
      <c r="M6248">
        <v>0</v>
      </c>
      <c r="N6248">
        <v>0</v>
      </c>
      <c r="P6248">
        <v>0</v>
      </c>
      <c r="Q6248">
        <v>0</v>
      </c>
      <c r="R6248">
        <v>0</v>
      </c>
      <c r="S6248" t="s">
        <v>223</v>
      </c>
      <c r="T6248">
        <v>0</v>
      </c>
      <c r="U6248" t="s">
        <v>21134</v>
      </c>
      <c r="Y6248">
        <v>0</v>
      </c>
      <c r="AB6248">
        <v>0</v>
      </c>
      <c r="AC6248">
        <v>0</v>
      </c>
      <c r="AD6248">
        <v>0</v>
      </c>
      <c r="AE6248">
        <v>0</v>
      </c>
      <c r="AF6248">
        <v>0</v>
      </c>
      <c r="AQ6248">
        <v>1</v>
      </c>
      <c r="AR6248">
        <f t="shared" si="97"/>
        <v>0</v>
      </c>
      <c r="AS6248">
        <v>1</v>
      </c>
      <c r="AT6248" t="s">
        <v>112</v>
      </c>
      <c r="AU6248">
        <v>20</v>
      </c>
    </row>
    <row r="6249" spans="1:47">
      <c r="A6249" t="s">
        <v>248</v>
      </c>
      <c r="C6249">
        <v>310</v>
      </c>
      <c r="E6249">
        <v>0</v>
      </c>
      <c r="J6249">
        <v>4.4799999999999996E-3</v>
      </c>
      <c r="K6249">
        <v>0</v>
      </c>
      <c r="L6249">
        <v>0</v>
      </c>
      <c r="M6249">
        <v>0</v>
      </c>
      <c r="N6249">
        <v>0</v>
      </c>
      <c r="P6249">
        <v>0</v>
      </c>
      <c r="Q6249">
        <v>0</v>
      </c>
      <c r="R6249">
        <v>0</v>
      </c>
      <c r="S6249" t="s">
        <v>249</v>
      </c>
      <c r="T6249">
        <v>0</v>
      </c>
      <c r="Y6249">
        <v>0</v>
      </c>
      <c r="AB6249">
        <v>0</v>
      </c>
      <c r="AC6249">
        <v>0</v>
      </c>
      <c r="AD6249">
        <v>0</v>
      </c>
      <c r="AE6249">
        <v>0</v>
      </c>
      <c r="AF6249">
        <v>0</v>
      </c>
      <c r="AQ6249">
        <v>0</v>
      </c>
      <c r="AR6249">
        <f t="shared" si="97"/>
        <v>0</v>
      </c>
      <c r="AS6249">
        <v>1</v>
      </c>
      <c r="AT6249" t="s">
        <v>112</v>
      </c>
      <c r="AU6249">
        <v>20</v>
      </c>
    </row>
    <row r="6250" spans="1:47">
      <c r="A6250" t="s">
        <v>21361</v>
      </c>
      <c r="C6250">
        <v>310</v>
      </c>
      <c r="D6250" t="s">
        <v>21362</v>
      </c>
      <c r="E6250">
        <v>101</v>
      </c>
      <c r="F6250" t="s">
        <v>21363</v>
      </c>
      <c r="G6250" t="s">
        <v>1783</v>
      </c>
      <c r="H6250" t="s">
        <v>220</v>
      </c>
      <c r="I6250" t="s">
        <v>21364</v>
      </c>
      <c r="J6250">
        <v>0.43735000000000002</v>
      </c>
      <c r="K6250">
        <v>1</v>
      </c>
      <c r="L6250">
        <v>1</v>
      </c>
      <c r="M6250">
        <v>1</v>
      </c>
      <c r="N6250">
        <v>1</v>
      </c>
      <c r="O6250" t="s">
        <v>225</v>
      </c>
      <c r="P6250">
        <v>0</v>
      </c>
      <c r="Q6250">
        <v>0</v>
      </c>
      <c r="R6250">
        <v>0</v>
      </c>
      <c r="S6250" t="s">
        <v>223</v>
      </c>
      <c r="T6250">
        <v>0</v>
      </c>
      <c r="U6250" t="s">
        <v>21361</v>
      </c>
      <c r="V6250" t="s">
        <v>224</v>
      </c>
      <c r="W6250" t="s">
        <v>225</v>
      </c>
      <c r="X6250" t="s">
        <v>225</v>
      </c>
      <c r="Y6250">
        <v>0</v>
      </c>
      <c r="AB6250">
        <v>1</v>
      </c>
      <c r="AC6250">
        <v>1</v>
      </c>
      <c r="AD6250">
        <v>3</v>
      </c>
      <c r="AE6250">
        <v>1363</v>
      </c>
      <c r="AF6250">
        <v>1.9</v>
      </c>
      <c r="AQ6250">
        <v>1</v>
      </c>
      <c r="AR6250">
        <f t="shared" si="97"/>
        <v>4.6463999999999999</v>
      </c>
      <c r="AS6250">
        <v>1</v>
      </c>
      <c r="AT6250" t="s">
        <v>112</v>
      </c>
      <c r="AU6250">
        <v>20</v>
      </c>
    </row>
    <row r="6251" spans="1:47">
      <c r="A6251" t="s">
        <v>21365</v>
      </c>
      <c r="C6251">
        <v>310</v>
      </c>
      <c r="D6251" t="s">
        <v>21366</v>
      </c>
      <c r="E6251">
        <v>101</v>
      </c>
      <c r="F6251" t="s">
        <v>21367</v>
      </c>
      <c r="G6251" t="s">
        <v>1783</v>
      </c>
      <c r="H6251" t="s">
        <v>220</v>
      </c>
      <c r="I6251" t="s">
        <v>21368</v>
      </c>
      <c r="J6251">
        <v>0.13582</v>
      </c>
      <c r="K6251">
        <v>1</v>
      </c>
      <c r="L6251">
        <v>1</v>
      </c>
      <c r="M6251">
        <v>1</v>
      </c>
      <c r="N6251">
        <v>1</v>
      </c>
      <c r="O6251" t="s">
        <v>225</v>
      </c>
      <c r="P6251">
        <v>0</v>
      </c>
      <c r="Q6251">
        <v>1</v>
      </c>
      <c r="R6251">
        <v>6000</v>
      </c>
      <c r="S6251" t="s">
        <v>223</v>
      </c>
      <c r="T6251">
        <v>6000</v>
      </c>
      <c r="U6251" t="s">
        <v>21365</v>
      </c>
      <c r="V6251" t="s">
        <v>224</v>
      </c>
      <c r="W6251" t="s">
        <v>225</v>
      </c>
      <c r="X6251" t="s">
        <v>225</v>
      </c>
      <c r="Y6251">
        <v>6000</v>
      </c>
      <c r="AB6251">
        <v>1</v>
      </c>
      <c r="AC6251">
        <v>1</v>
      </c>
      <c r="AD6251">
        <v>3</v>
      </c>
      <c r="AE6251">
        <v>720</v>
      </c>
      <c r="AF6251">
        <v>1</v>
      </c>
      <c r="AQ6251">
        <v>2</v>
      </c>
      <c r="AR6251">
        <f t="shared" si="97"/>
        <v>4.6463999999999999</v>
      </c>
      <c r="AS6251">
        <v>1</v>
      </c>
      <c r="AT6251" t="s">
        <v>112</v>
      </c>
      <c r="AU6251">
        <v>20</v>
      </c>
    </row>
    <row r="6252" spans="1:47">
      <c r="A6252" t="s">
        <v>21369</v>
      </c>
      <c r="C6252">
        <v>310</v>
      </c>
      <c r="D6252" t="s">
        <v>21370</v>
      </c>
      <c r="E6252">
        <v>101</v>
      </c>
      <c r="F6252" t="s">
        <v>21371</v>
      </c>
      <c r="G6252" t="s">
        <v>1783</v>
      </c>
      <c r="H6252" t="s">
        <v>220</v>
      </c>
      <c r="I6252" t="s">
        <v>21372</v>
      </c>
      <c r="J6252">
        <v>0.14232</v>
      </c>
      <c r="K6252">
        <v>1</v>
      </c>
      <c r="L6252">
        <v>1</v>
      </c>
      <c r="M6252">
        <v>1</v>
      </c>
      <c r="N6252">
        <v>1</v>
      </c>
      <c r="O6252" t="s">
        <v>225</v>
      </c>
      <c r="P6252">
        <v>0</v>
      </c>
      <c r="Q6252">
        <v>1</v>
      </c>
      <c r="R6252">
        <v>3100</v>
      </c>
      <c r="S6252" t="s">
        <v>223</v>
      </c>
      <c r="T6252">
        <v>3100</v>
      </c>
      <c r="U6252" t="s">
        <v>21369</v>
      </c>
      <c r="V6252" t="s">
        <v>224</v>
      </c>
      <c r="W6252" t="s">
        <v>225</v>
      </c>
      <c r="X6252" t="s">
        <v>225</v>
      </c>
      <c r="Y6252">
        <v>3100</v>
      </c>
      <c r="AB6252">
        <v>1</v>
      </c>
      <c r="AC6252">
        <v>1</v>
      </c>
      <c r="AD6252">
        <v>3</v>
      </c>
      <c r="AE6252">
        <v>936</v>
      </c>
      <c r="AF6252">
        <v>1</v>
      </c>
      <c r="AQ6252">
        <v>1</v>
      </c>
      <c r="AR6252">
        <f t="shared" si="97"/>
        <v>4.6463999999999999</v>
      </c>
      <c r="AS6252">
        <v>1</v>
      </c>
      <c r="AT6252" t="s">
        <v>112</v>
      </c>
      <c r="AU6252">
        <v>20</v>
      </c>
    </row>
    <row r="6253" spans="1:47">
      <c r="A6253" t="s">
        <v>21373</v>
      </c>
      <c r="C6253">
        <v>310</v>
      </c>
      <c r="D6253" t="s">
        <v>21374</v>
      </c>
      <c r="E6253">
        <v>101</v>
      </c>
      <c r="F6253" t="s">
        <v>21375</v>
      </c>
      <c r="G6253" t="s">
        <v>1783</v>
      </c>
      <c r="H6253" t="s">
        <v>220</v>
      </c>
      <c r="I6253" t="s">
        <v>21376</v>
      </c>
      <c r="J6253">
        <v>0.27478999999999998</v>
      </c>
      <c r="K6253">
        <v>1</v>
      </c>
      <c r="L6253">
        <v>1</v>
      </c>
      <c r="M6253">
        <v>1</v>
      </c>
      <c r="N6253">
        <v>1</v>
      </c>
      <c r="O6253" t="s">
        <v>225</v>
      </c>
      <c r="P6253">
        <v>0</v>
      </c>
      <c r="Q6253">
        <v>0</v>
      </c>
      <c r="R6253">
        <v>0</v>
      </c>
      <c r="S6253" t="s">
        <v>223</v>
      </c>
      <c r="T6253">
        <v>0</v>
      </c>
      <c r="U6253" t="s">
        <v>21373</v>
      </c>
      <c r="V6253" t="s">
        <v>224</v>
      </c>
      <c r="W6253" t="s">
        <v>225</v>
      </c>
      <c r="X6253" t="s">
        <v>225</v>
      </c>
      <c r="Y6253">
        <v>0</v>
      </c>
      <c r="AB6253">
        <v>1</v>
      </c>
      <c r="AC6253">
        <v>1</v>
      </c>
      <c r="AD6253">
        <v>2</v>
      </c>
      <c r="AE6253">
        <v>768</v>
      </c>
      <c r="AF6253">
        <v>1</v>
      </c>
      <c r="AQ6253">
        <v>4</v>
      </c>
      <c r="AR6253">
        <f t="shared" si="97"/>
        <v>4.6463999999999999</v>
      </c>
      <c r="AS6253">
        <v>1</v>
      </c>
      <c r="AT6253" t="s">
        <v>112</v>
      </c>
      <c r="AU6253">
        <v>20</v>
      </c>
    </row>
    <row r="6254" spans="1:47">
      <c r="A6254" t="s">
        <v>21377</v>
      </c>
      <c r="C6254">
        <v>310</v>
      </c>
      <c r="D6254" t="s">
        <v>21378</v>
      </c>
      <c r="E6254">
        <v>101</v>
      </c>
      <c r="F6254" t="s">
        <v>21325</v>
      </c>
      <c r="G6254" t="s">
        <v>1783</v>
      </c>
      <c r="H6254" t="s">
        <v>220</v>
      </c>
      <c r="I6254" t="s">
        <v>21379</v>
      </c>
      <c r="J6254">
        <v>0.16289000000000001</v>
      </c>
      <c r="K6254">
        <v>1</v>
      </c>
      <c r="L6254">
        <v>1</v>
      </c>
      <c r="M6254">
        <v>1</v>
      </c>
      <c r="N6254">
        <v>1</v>
      </c>
      <c r="O6254" t="s">
        <v>225</v>
      </c>
      <c r="P6254">
        <v>0</v>
      </c>
      <c r="Q6254">
        <v>1</v>
      </c>
      <c r="R6254">
        <v>700</v>
      </c>
      <c r="S6254" t="s">
        <v>223</v>
      </c>
      <c r="T6254">
        <v>700</v>
      </c>
      <c r="U6254" t="s">
        <v>21377</v>
      </c>
      <c r="V6254" t="s">
        <v>10030</v>
      </c>
      <c r="W6254" t="s">
        <v>225</v>
      </c>
      <c r="X6254" t="s">
        <v>225</v>
      </c>
      <c r="Y6254">
        <v>700</v>
      </c>
      <c r="AB6254">
        <v>1</v>
      </c>
      <c r="AC6254">
        <v>1</v>
      </c>
      <c r="AD6254">
        <v>3</v>
      </c>
      <c r="AE6254">
        <v>768</v>
      </c>
      <c r="AF6254">
        <v>1</v>
      </c>
      <c r="AQ6254">
        <v>1</v>
      </c>
      <c r="AR6254">
        <f t="shared" si="97"/>
        <v>4.6463999999999999</v>
      </c>
      <c r="AS6254">
        <v>1</v>
      </c>
      <c r="AT6254" t="s">
        <v>112</v>
      </c>
      <c r="AU6254">
        <v>20</v>
      </c>
    </row>
    <row r="6255" spans="1:47">
      <c r="A6255" t="s">
        <v>21380</v>
      </c>
      <c r="C6255">
        <v>310</v>
      </c>
      <c r="D6255" t="s">
        <v>21381</v>
      </c>
      <c r="E6255">
        <v>132</v>
      </c>
      <c r="F6255" t="s">
        <v>21382</v>
      </c>
      <c r="G6255" t="s">
        <v>1783</v>
      </c>
      <c r="H6255" t="s">
        <v>260</v>
      </c>
      <c r="I6255" t="s">
        <v>21383</v>
      </c>
      <c r="J6255">
        <v>0.1724</v>
      </c>
      <c r="K6255">
        <v>0</v>
      </c>
      <c r="L6255">
        <v>0</v>
      </c>
      <c r="M6255">
        <v>0</v>
      </c>
      <c r="N6255">
        <v>0</v>
      </c>
      <c r="P6255">
        <v>0</v>
      </c>
      <c r="Q6255">
        <v>0</v>
      </c>
      <c r="R6255">
        <v>0</v>
      </c>
      <c r="S6255" t="s">
        <v>223</v>
      </c>
      <c r="T6255">
        <v>0</v>
      </c>
      <c r="U6255" t="s">
        <v>21380</v>
      </c>
      <c r="Y6255">
        <v>0</v>
      </c>
      <c r="AB6255">
        <v>0</v>
      </c>
      <c r="AC6255">
        <v>0</v>
      </c>
      <c r="AD6255">
        <v>0</v>
      </c>
      <c r="AE6255">
        <v>0</v>
      </c>
      <c r="AF6255">
        <v>0</v>
      </c>
      <c r="AQ6255">
        <v>4</v>
      </c>
      <c r="AR6255">
        <f t="shared" si="97"/>
        <v>0</v>
      </c>
      <c r="AS6255">
        <v>1</v>
      </c>
      <c r="AT6255" t="s">
        <v>112</v>
      </c>
      <c r="AU6255">
        <v>20</v>
      </c>
    </row>
    <row r="6256" spans="1:47">
      <c r="A6256" t="s">
        <v>21384</v>
      </c>
      <c r="C6256">
        <v>310</v>
      </c>
      <c r="D6256" t="s">
        <v>21385</v>
      </c>
      <c r="E6256">
        <v>101</v>
      </c>
      <c r="F6256" t="s">
        <v>21386</v>
      </c>
      <c r="G6256" t="s">
        <v>1783</v>
      </c>
      <c r="H6256" t="s">
        <v>220</v>
      </c>
      <c r="I6256" t="s">
        <v>21387</v>
      </c>
      <c r="J6256">
        <v>0.15926000000000001</v>
      </c>
      <c r="K6256">
        <v>1</v>
      </c>
      <c r="L6256">
        <v>1</v>
      </c>
      <c r="M6256">
        <v>1</v>
      </c>
      <c r="N6256">
        <v>1</v>
      </c>
      <c r="O6256" t="s">
        <v>225</v>
      </c>
      <c r="P6256">
        <v>0</v>
      </c>
      <c r="Q6256">
        <v>0</v>
      </c>
      <c r="R6256">
        <v>0</v>
      </c>
      <c r="S6256" t="s">
        <v>223</v>
      </c>
      <c r="T6256">
        <v>0</v>
      </c>
      <c r="U6256" t="s">
        <v>21384</v>
      </c>
      <c r="V6256" t="s">
        <v>10030</v>
      </c>
      <c r="W6256" t="s">
        <v>225</v>
      </c>
      <c r="X6256" t="s">
        <v>225</v>
      </c>
      <c r="Y6256">
        <v>0</v>
      </c>
      <c r="AB6256">
        <v>1</v>
      </c>
      <c r="AC6256">
        <v>1</v>
      </c>
      <c r="AD6256">
        <v>2</v>
      </c>
      <c r="AE6256">
        <v>1008</v>
      </c>
      <c r="AF6256">
        <v>1</v>
      </c>
      <c r="AQ6256">
        <v>1</v>
      </c>
      <c r="AR6256">
        <f t="shared" si="97"/>
        <v>4.6463999999999999</v>
      </c>
      <c r="AS6256">
        <v>1</v>
      </c>
      <c r="AT6256" t="s">
        <v>112</v>
      </c>
      <c r="AU6256">
        <v>20</v>
      </c>
    </row>
    <row r="6257" spans="1:47">
      <c r="A6257" t="s">
        <v>21388</v>
      </c>
      <c r="C6257">
        <v>310</v>
      </c>
      <c r="D6257" t="s">
        <v>21389</v>
      </c>
      <c r="E6257">
        <v>132</v>
      </c>
      <c r="F6257" t="s">
        <v>21390</v>
      </c>
      <c r="G6257" t="s">
        <v>1783</v>
      </c>
      <c r="H6257" t="s">
        <v>260</v>
      </c>
      <c r="I6257" t="s">
        <v>21391</v>
      </c>
      <c r="J6257">
        <v>0.14366000000000001</v>
      </c>
      <c r="K6257">
        <v>0</v>
      </c>
      <c r="L6257">
        <v>0</v>
      </c>
      <c r="M6257">
        <v>0</v>
      </c>
      <c r="N6257">
        <v>0</v>
      </c>
      <c r="P6257">
        <v>0</v>
      </c>
      <c r="Q6257">
        <v>0</v>
      </c>
      <c r="R6257">
        <v>0</v>
      </c>
      <c r="S6257" t="s">
        <v>223</v>
      </c>
      <c r="T6257">
        <v>0</v>
      </c>
      <c r="U6257" t="s">
        <v>21388</v>
      </c>
      <c r="Y6257">
        <v>0</v>
      </c>
      <c r="AB6257">
        <v>0</v>
      </c>
      <c r="AC6257">
        <v>0</v>
      </c>
      <c r="AD6257">
        <v>0</v>
      </c>
      <c r="AE6257">
        <v>0</v>
      </c>
      <c r="AF6257">
        <v>0</v>
      </c>
      <c r="AQ6257">
        <v>1</v>
      </c>
      <c r="AR6257">
        <f t="shared" si="97"/>
        <v>0</v>
      </c>
      <c r="AS6257">
        <v>1</v>
      </c>
      <c r="AT6257" t="s">
        <v>112</v>
      </c>
      <c r="AU6257">
        <v>20</v>
      </c>
    </row>
    <row r="6258" spans="1:47">
      <c r="A6258" t="s">
        <v>21392</v>
      </c>
      <c r="C6258">
        <v>310</v>
      </c>
      <c r="D6258" t="s">
        <v>21393</v>
      </c>
      <c r="E6258">
        <v>101</v>
      </c>
      <c r="F6258" t="s">
        <v>21394</v>
      </c>
      <c r="G6258" t="s">
        <v>1783</v>
      </c>
      <c r="H6258" t="s">
        <v>220</v>
      </c>
      <c r="I6258" t="s">
        <v>21395</v>
      </c>
      <c r="J6258">
        <v>0.72302</v>
      </c>
      <c r="K6258">
        <v>1</v>
      </c>
      <c r="L6258">
        <v>1</v>
      </c>
      <c r="M6258">
        <v>1</v>
      </c>
      <c r="N6258">
        <v>1</v>
      </c>
      <c r="O6258" t="s">
        <v>225</v>
      </c>
      <c r="P6258">
        <v>0</v>
      </c>
      <c r="Q6258">
        <v>0</v>
      </c>
      <c r="R6258">
        <v>0</v>
      </c>
      <c r="S6258" t="s">
        <v>223</v>
      </c>
      <c r="T6258">
        <v>0</v>
      </c>
      <c r="U6258" t="s">
        <v>21392</v>
      </c>
      <c r="V6258" t="s">
        <v>10030</v>
      </c>
      <c r="W6258" t="s">
        <v>225</v>
      </c>
      <c r="X6258" t="s">
        <v>225</v>
      </c>
      <c r="Y6258">
        <v>0</v>
      </c>
      <c r="AB6258">
        <v>1</v>
      </c>
      <c r="AC6258">
        <v>1</v>
      </c>
      <c r="AD6258">
        <v>3</v>
      </c>
      <c r="AE6258">
        <v>1176</v>
      </c>
      <c r="AF6258">
        <v>1</v>
      </c>
      <c r="AQ6258">
        <v>5</v>
      </c>
      <c r="AR6258">
        <f t="shared" si="97"/>
        <v>4.6463999999999999</v>
      </c>
      <c r="AS6258">
        <v>1</v>
      </c>
      <c r="AT6258" t="s">
        <v>112</v>
      </c>
      <c r="AU6258">
        <v>20</v>
      </c>
    </row>
    <row r="6259" spans="1:47">
      <c r="A6259" t="s">
        <v>21396</v>
      </c>
      <c r="C6259">
        <v>310</v>
      </c>
      <c r="D6259" t="s">
        <v>21397</v>
      </c>
      <c r="E6259">
        <v>101</v>
      </c>
      <c r="F6259" t="s">
        <v>21398</v>
      </c>
      <c r="G6259" t="s">
        <v>1783</v>
      </c>
      <c r="H6259" t="s">
        <v>220</v>
      </c>
      <c r="I6259" t="s">
        <v>21399</v>
      </c>
      <c r="J6259">
        <v>0.16880000000000001</v>
      </c>
      <c r="K6259">
        <v>1</v>
      </c>
      <c r="L6259">
        <v>1</v>
      </c>
      <c r="M6259">
        <v>1</v>
      </c>
      <c r="N6259">
        <v>1</v>
      </c>
      <c r="O6259" t="s">
        <v>225</v>
      </c>
      <c r="P6259">
        <v>0</v>
      </c>
      <c r="Q6259">
        <v>1</v>
      </c>
      <c r="R6259">
        <v>6900</v>
      </c>
      <c r="S6259" t="s">
        <v>223</v>
      </c>
      <c r="T6259">
        <v>6900</v>
      </c>
      <c r="U6259" t="s">
        <v>21396</v>
      </c>
      <c r="V6259" t="s">
        <v>224</v>
      </c>
      <c r="W6259" t="s">
        <v>225</v>
      </c>
      <c r="X6259" t="s">
        <v>225</v>
      </c>
      <c r="Y6259">
        <v>6900</v>
      </c>
      <c r="AB6259">
        <v>1</v>
      </c>
      <c r="AC6259">
        <v>1</v>
      </c>
      <c r="AD6259">
        <v>2</v>
      </c>
      <c r="AE6259">
        <v>864</v>
      </c>
      <c r="AF6259">
        <v>1</v>
      </c>
      <c r="AQ6259">
        <v>1</v>
      </c>
      <c r="AR6259">
        <f t="shared" si="97"/>
        <v>4.6463999999999999</v>
      </c>
      <c r="AS6259">
        <v>1</v>
      </c>
      <c r="AT6259" t="s">
        <v>112</v>
      </c>
      <c r="AU6259">
        <v>20</v>
      </c>
    </row>
    <row r="6260" spans="1:47">
      <c r="A6260" t="s">
        <v>21400</v>
      </c>
      <c r="C6260">
        <v>310</v>
      </c>
      <c r="D6260" t="s">
        <v>21401</v>
      </c>
      <c r="E6260">
        <v>101</v>
      </c>
      <c r="F6260" t="s">
        <v>21402</v>
      </c>
      <c r="G6260" t="s">
        <v>1783</v>
      </c>
      <c r="H6260" t="s">
        <v>220</v>
      </c>
      <c r="I6260" t="s">
        <v>21403</v>
      </c>
      <c r="J6260">
        <v>0.56449000000000005</v>
      </c>
      <c r="K6260">
        <v>1</v>
      </c>
      <c r="L6260">
        <v>1</v>
      </c>
      <c r="M6260">
        <v>1</v>
      </c>
      <c r="N6260">
        <v>1</v>
      </c>
      <c r="O6260" t="s">
        <v>225</v>
      </c>
      <c r="P6260">
        <v>0</v>
      </c>
      <c r="Q6260">
        <v>0</v>
      </c>
      <c r="R6260">
        <v>0</v>
      </c>
      <c r="S6260" t="s">
        <v>223</v>
      </c>
      <c r="T6260">
        <v>0</v>
      </c>
      <c r="U6260" t="s">
        <v>21400</v>
      </c>
      <c r="V6260" t="s">
        <v>224</v>
      </c>
      <c r="W6260" t="s">
        <v>225</v>
      </c>
      <c r="X6260" t="s">
        <v>225</v>
      </c>
      <c r="Y6260">
        <v>0</v>
      </c>
      <c r="AB6260">
        <v>1</v>
      </c>
      <c r="AC6260">
        <v>1</v>
      </c>
      <c r="AD6260">
        <v>3</v>
      </c>
      <c r="AE6260">
        <v>1182</v>
      </c>
      <c r="AF6260">
        <v>1</v>
      </c>
      <c r="AQ6260">
        <v>1</v>
      </c>
      <c r="AR6260">
        <f t="shared" si="97"/>
        <v>4.6463999999999999</v>
      </c>
      <c r="AS6260">
        <v>1</v>
      </c>
      <c r="AT6260" t="s">
        <v>112</v>
      </c>
      <c r="AU6260">
        <v>20</v>
      </c>
    </row>
    <row r="6261" spans="1:47">
      <c r="A6261" t="s">
        <v>21404</v>
      </c>
      <c r="C6261">
        <v>310</v>
      </c>
      <c r="D6261" t="s">
        <v>21405</v>
      </c>
      <c r="E6261">
        <v>101</v>
      </c>
      <c r="F6261" t="s">
        <v>21112</v>
      </c>
      <c r="G6261" t="s">
        <v>1783</v>
      </c>
      <c r="H6261" t="s">
        <v>220</v>
      </c>
      <c r="I6261" t="s">
        <v>21406</v>
      </c>
      <c r="J6261">
        <v>0.15762999999999999</v>
      </c>
      <c r="K6261">
        <v>1</v>
      </c>
      <c r="L6261">
        <v>1</v>
      </c>
      <c r="M6261">
        <v>1</v>
      </c>
      <c r="N6261">
        <v>1</v>
      </c>
      <c r="O6261" t="s">
        <v>225</v>
      </c>
      <c r="P6261">
        <v>0</v>
      </c>
      <c r="Q6261">
        <v>1</v>
      </c>
      <c r="R6261">
        <v>8400</v>
      </c>
      <c r="S6261" t="s">
        <v>223</v>
      </c>
      <c r="T6261">
        <v>8400</v>
      </c>
      <c r="U6261" t="s">
        <v>21404</v>
      </c>
      <c r="V6261" t="s">
        <v>224</v>
      </c>
      <c r="W6261" t="s">
        <v>225</v>
      </c>
      <c r="X6261" t="s">
        <v>225</v>
      </c>
      <c r="Y6261">
        <v>8400</v>
      </c>
      <c r="AB6261">
        <v>1</v>
      </c>
      <c r="AC6261">
        <v>1</v>
      </c>
      <c r="AD6261">
        <v>2</v>
      </c>
      <c r="AE6261">
        <v>768</v>
      </c>
      <c r="AF6261">
        <v>1</v>
      </c>
      <c r="AQ6261">
        <v>1</v>
      </c>
      <c r="AR6261">
        <f t="shared" si="97"/>
        <v>4.6463999999999999</v>
      </c>
      <c r="AS6261">
        <v>1</v>
      </c>
      <c r="AT6261" t="s">
        <v>112</v>
      </c>
      <c r="AU6261">
        <v>20</v>
      </c>
    </row>
    <row r="6262" spans="1:47">
      <c r="A6262" t="s">
        <v>21407</v>
      </c>
      <c r="C6262">
        <v>310</v>
      </c>
      <c r="D6262" t="s">
        <v>21408</v>
      </c>
      <c r="E6262">
        <v>101</v>
      </c>
      <c r="F6262" t="s">
        <v>21409</v>
      </c>
      <c r="G6262" t="s">
        <v>1783</v>
      </c>
      <c r="H6262" t="s">
        <v>220</v>
      </c>
      <c r="I6262" t="s">
        <v>21410</v>
      </c>
      <c r="J6262">
        <v>0.58323000000000003</v>
      </c>
      <c r="K6262">
        <v>1</v>
      </c>
      <c r="L6262">
        <v>1</v>
      </c>
      <c r="M6262">
        <v>1</v>
      </c>
      <c r="N6262">
        <v>1</v>
      </c>
      <c r="O6262" t="s">
        <v>225</v>
      </c>
      <c r="P6262">
        <v>0</v>
      </c>
      <c r="Q6262">
        <v>1</v>
      </c>
      <c r="R6262">
        <v>3800</v>
      </c>
      <c r="S6262" t="s">
        <v>223</v>
      </c>
      <c r="T6262">
        <v>3800</v>
      </c>
      <c r="U6262" t="s">
        <v>21407</v>
      </c>
      <c r="V6262" t="s">
        <v>10030</v>
      </c>
      <c r="W6262" t="s">
        <v>225</v>
      </c>
      <c r="X6262" t="s">
        <v>225</v>
      </c>
      <c r="Y6262">
        <v>3800</v>
      </c>
      <c r="AB6262">
        <v>1</v>
      </c>
      <c r="AC6262">
        <v>1</v>
      </c>
      <c r="AD6262">
        <v>3</v>
      </c>
      <c r="AE6262">
        <v>960</v>
      </c>
      <c r="AF6262">
        <v>1</v>
      </c>
      <c r="AQ6262">
        <v>3</v>
      </c>
      <c r="AR6262">
        <f t="shared" si="97"/>
        <v>4.6463999999999999</v>
      </c>
      <c r="AS6262">
        <v>1</v>
      </c>
      <c r="AT6262" t="s">
        <v>112</v>
      </c>
      <c r="AU6262">
        <v>20</v>
      </c>
    </row>
    <row r="6263" spans="1:47">
      <c r="A6263" t="s">
        <v>21411</v>
      </c>
      <c r="C6263">
        <v>310</v>
      </c>
      <c r="D6263" t="s">
        <v>21412</v>
      </c>
      <c r="E6263">
        <v>101</v>
      </c>
      <c r="F6263" t="s">
        <v>21413</v>
      </c>
      <c r="G6263" t="s">
        <v>1783</v>
      </c>
      <c r="H6263" t="s">
        <v>220</v>
      </c>
      <c r="I6263" t="s">
        <v>21414</v>
      </c>
      <c r="J6263">
        <v>0.21209</v>
      </c>
      <c r="K6263">
        <v>1</v>
      </c>
      <c r="L6263">
        <v>1</v>
      </c>
      <c r="M6263">
        <v>1</v>
      </c>
      <c r="N6263">
        <v>1</v>
      </c>
      <c r="O6263" t="s">
        <v>225</v>
      </c>
      <c r="P6263">
        <v>0</v>
      </c>
      <c r="Q6263">
        <v>1</v>
      </c>
      <c r="R6263">
        <v>0</v>
      </c>
      <c r="S6263" t="s">
        <v>223</v>
      </c>
      <c r="T6263">
        <v>0</v>
      </c>
      <c r="U6263" t="s">
        <v>21411</v>
      </c>
      <c r="V6263" t="s">
        <v>10030</v>
      </c>
      <c r="W6263" t="s">
        <v>225</v>
      </c>
      <c r="X6263" t="s">
        <v>225</v>
      </c>
      <c r="Y6263">
        <v>0</v>
      </c>
      <c r="AB6263">
        <v>1</v>
      </c>
      <c r="AC6263">
        <v>1</v>
      </c>
      <c r="AD6263">
        <v>2</v>
      </c>
      <c r="AE6263">
        <v>1244</v>
      </c>
      <c r="AF6263">
        <v>1</v>
      </c>
      <c r="AQ6263">
        <v>3</v>
      </c>
      <c r="AR6263">
        <f t="shared" si="97"/>
        <v>4.6463999999999999</v>
      </c>
      <c r="AS6263">
        <v>1</v>
      </c>
      <c r="AT6263" t="s">
        <v>112</v>
      </c>
      <c r="AU6263">
        <v>20</v>
      </c>
    </row>
    <row r="6264" spans="1:47">
      <c r="A6264" t="s">
        <v>248</v>
      </c>
      <c r="C6264">
        <v>310</v>
      </c>
      <c r="E6264">
        <v>0</v>
      </c>
      <c r="J6264">
        <v>2.3859999999999999E-2</v>
      </c>
      <c r="K6264">
        <v>0</v>
      </c>
      <c r="L6264">
        <v>0</v>
      </c>
      <c r="M6264">
        <v>0</v>
      </c>
      <c r="N6264">
        <v>0</v>
      </c>
      <c r="P6264">
        <v>0</v>
      </c>
      <c r="Q6264">
        <v>0</v>
      </c>
      <c r="R6264">
        <v>0</v>
      </c>
      <c r="S6264" t="s">
        <v>249</v>
      </c>
      <c r="T6264">
        <v>0</v>
      </c>
      <c r="Y6264">
        <v>0</v>
      </c>
      <c r="AB6264">
        <v>0</v>
      </c>
      <c r="AC6264">
        <v>0</v>
      </c>
      <c r="AD6264">
        <v>0</v>
      </c>
      <c r="AE6264">
        <v>0</v>
      </c>
      <c r="AF6264">
        <v>0</v>
      </c>
      <c r="AQ6264">
        <v>0</v>
      </c>
      <c r="AR6264">
        <f t="shared" si="97"/>
        <v>0</v>
      </c>
      <c r="AS6264">
        <v>1</v>
      </c>
      <c r="AT6264" t="s">
        <v>112</v>
      </c>
      <c r="AU6264">
        <v>20</v>
      </c>
    </row>
    <row r="6265" spans="1:47">
      <c r="A6265" t="s">
        <v>21415</v>
      </c>
      <c r="C6265">
        <v>310</v>
      </c>
      <c r="D6265" t="s">
        <v>21416</v>
      </c>
      <c r="E6265">
        <v>101</v>
      </c>
      <c r="F6265" t="s">
        <v>21417</v>
      </c>
      <c r="G6265" t="s">
        <v>1783</v>
      </c>
      <c r="H6265" t="s">
        <v>220</v>
      </c>
      <c r="I6265" t="s">
        <v>21418</v>
      </c>
      <c r="J6265">
        <v>0.16514999999999999</v>
      </c>
      <c r="K6265">
        <v>1</v>
      </c>
      <c r="L6265">
        <v>1</v>
      </c>
      <c r="M6265">
        <v>1</v>
      </c>
      <c r="N6265">
        <v>1</v>
      </c>
      <c r="O6265" t="s">
        <v>225</v>
      </c>
      <c r="P6265">
        <v>0</v>
      </c>
      <c r="Q6265">
        <v>1</v>
      </c>
      <c r="R6265">
        <v>3500</v>
      </c>
      <c r="S6265" t="s">
        <v>223</v>
      </c>
      <c r="T6265">
        <v>3500</v>
      </c>
      <c r="U6265" t="s">
        <v>21415</v>
      </c>
      <c r="V6265" t="s">
        <v>10030</v>
      </c>
      <c r="W6265" t="s">
        <v>225</v>
      </c>
      <c r="X6265" t="s">
        <v>225</v>
      </c>
      <c r="Y6265">
        <v>3500</v>
      </c>
      <c r="AB6265">
        <v>1</v>
      </c>
      <c r="AC6265">
        <v>1</v>
      </c>
      <c r="AD6265">
        <v>3</v>
      </c>
      <c r="AE6265">
        <v>979</v>
      </c>
      <c r="AF6265">
        <v>1.75</v>
      </c>
      <c r="AQ6265">
        <v>1</v>
      </c>
      <c r="AR6265">
        <f t="shared" si="97"/>
        <v>4.6463999999999999</v>
      </c>
      <c r="AS6265">
        <v>1</v>
      </c>
      <c r="AT6265" t="s">
        <v>112</v>
      </c>
      <c r="AU6265">
        <v>20</v>
      </c>
    </row>
    <row r="6266" spans="1:47">
      <c r="A6266" t="s">
        <v>21419</v>
      </c>
      <c r="C6266">
        <v>310</v>
      </c>
      <c r="D6266" t="s">
        <v>21420</v>
      </c>
      <c r="E6266">
        <v>101</v>
      </c>
      <c r="F6266" t="s">
        <v>21421</v>
      </c>
      <c r="G6266" t="s">
        <v>1783</v>
      </c>
      <c r="H6266" t="s">
        <v>220</v>
      </c>
      <c r="I6266" t="s">
        <v>21422</v>
      </c>
      <c r="J6266">
        <v>0.49403000000000002</v>
      </c>
      <c r="K6266">
        <v>1</v>
      </c>
      <c r="L6266">
        <v>1</v>
      </c>
      <c r="M6266">
        <v>1</v>
      </c>
      <c r="N6266">
        <v>1</v>
      </c>
      <c r="O6266" t="s">
        <v>225</v>
      </c>
      <c r="P6266">
        <v>0</v>
      </c>
      <c r="Q6266">
        <v>0</v>
      </c>
      <c r="R6266">
        <v>0</v>
      </c>
      <c r="S6266" t="s">
        <v>223</v>
      </c>
      <c r="T6266">
        <v>0</v>
      </c>
      <c r="U6266" t="s">
        <v>21419</v>
      </c>
      <c r="V6266" t="s">
        <v>10030</v>
      </c>
      <c r="W6266" t="s">
        <v>225</v>
      </c>
      <c r="X6266" t="s">
        <v>225</v>
      </c>
      <c r="Y6266">
        <v>0</v>
      </c>
      <c r="AB6266">
        <v>1</v>
      </c>
      <c r="AC6266">
        <v>1</v>
      </c>
      <c r="AD6266">
        <v>3</v>
      </c>
      <c r="AE6266">
        <v>1144</v>
      </c>
      <c r="AF6266">
        <v>1</v>
      </c>
      <c r="AQ6266">
        <v>1</v>
      </c>
      <c r="AR6266">
        <f t="shared" si="97"/>
        <v>4.6463999999999999</v>
      </c>
      <c r="AS6266">
        <v>1</v>
      </c>
      <c r="AT6266" t="s">
        <v>112</v>
      </c>
      <c r="AU6266">
        <v>20</v>
      </c>
    </row>
    <row r="6267" spans="1:47">
      <c r="A6267" t="s">
        <v>21423</v>
      </c>
      <c r="C6267">
        <v>310</v>
      </c>
      <c r="D6267" t="s">
        <v>21424</v>
      </c>
      <c r="E6267">
        <v>101</v>
      </c>
      <c r="F6267" t="s">
        <v>21425</v>
      </c>
      <c r="G6267" t="s">
        <v>1783</v>
      </c>
      <c r="H6267" t="s">
        <v>220</v>
      </c>
      <c r="I6267" t="s">
        <v>21426</v>
      </c>
      <c r="J6267">
        <v>0.13702</v>
      </c>
      <c r="K6267">
        <v>1</v>
      </c>
      <c r="L6267">
        <v>1</v>
      </c>
      <c r="M6267">
        <v>1</v>
      </c>
      <c r="N6267">
        <v>1</v>
      </c>
      <c r="O6267" t="s">
        <v>225</v>
      </c>
      <c r="P6267">
        <v>0</v>
      </c>
      <c r="Q6267">
        <v>1</v>
      </c>
      <c r="R6267">
        <v>400</v>
      </c>
      <c r="S6267" t="s">
        <v>223</v>
      </c>
      <c r="T6267">
        <v>400</v>
      </c>
      <c r="U6267" t="s">
        <v>21423</v>
      </c>
      <c r="V6267" t="s">
        <v>10030</v>
      </c>
      <c r="W6267" t="s">
        <v>225</v>
      </c>
      <c r="X6267" t="s">
        <v>225</v>
      </c>
      <c r="Y6267">
        <v>400</v>
      </c>
      <c r="AB6267">
        <v>1</v>
      </c>
      <c r="AC6267">
        <v>1</v>
      </c>
      <c r="AD6267">
        <v>2</v>
      </c>
      <c r="AE6267">
        <v>752</v>
      </c>
      <c r="AF6267">
        <v>1</v>
      </c>
      <c r="AQ6267">
        <v>2</v>
      </c>
      <c r="AR6267">
        <f t="shared" si="97"/>
        <v>4.6463999999999999</v>
      </c>
      <c r="AS6267">
        <v>1</v>
      </c>
      <c r="AT6267" t="s">
        <v>112</v>
      </c>
      <c r="AU6267">
        <v>20</v>
      </c>
    </row>
    <row r="6268" spans="1:47">
      <c r="A6268" t="s">
        <v>21427</v>
      </c>
      <c r="C6268">
        <v>310</v>
      </c>
      <c r="D6268" t="s">
        <v>21428</v>
      </c>
      <c r="E6268">
        <v>101</v>
      </c>
      <c r="F6268" t="s">
        <v>21429</v>
      </c>
      <c r="G6268" t="s">
        <v>422</v>
      </c>
      <c r="H6268" t="s">
        <v>220</v>
      </c>
      <c r="I6268" t="s">
        <v>21430</v>
      </c>
      <c r="J6268">
        <v>0.25778000000000001</v>
      </c>
      <c r="K6268">
        <v>1</v>
      </c>
      <c r="L6268">
        <v>1</v>
      </c>
      <c r="M6268">
        <v>1</v>
      </c>
      <c r="N6268">
        <v>1</v>
      </c>
      <c r="O6268" t="s">
        <v>225</v>
      </c>
      <c r="P6268">
        <v>0</v>
      </c>
      <c r="Q6268">
        <v>1</v>
      </c>
      <c r="R6268">
        <v>3600</v>
      </c>
      <c r="S6268" t="s">
        <v>223</v>
      </c>
      <c r="T6268">
        <v>3600</v>
      </c>
      <c r="U6268" t="s">
        <v>21427</v>
      </c>
      <c r="V6268" t="s">
        <v>455</v>
      </c>
      <c r="W6268" t="s">
        <v>225</v>
      </c>
      <c r="X6268" t="s">
        <v>225</v>
      </c>
      <c r="Y6268">
        <v>3600</v>
      </c>
      <c r="AB6268">
        <v>1</v>
      </c>
      <c r="AC6268">
        <v>1</v>
      </c>
      <c r="AD6268">
        <v>3</v>
      </c>
      <c r="AE6268">
        <v>1204</v>
      </c>
      <c r="AF6268">
        <v>1</v>
      </c>
      <c r="AQ6268">
        <v>1</v>
      </c>
      <c r="AR6268">
        <f t="shared" si="97"/>
        <v>9.68</v>
      </c>
      <c r="AS6268">
        <v>1</v>
      </c>
      <c r="AT6268" t="s">
        <v>134</v>
      </c>
      <c r="AU6268">
        <v>43</v>
      </c>
    </row>
    <row r="6269" spans="1:47">
      <c r="A6269" t="s">
        <v>21431</v>
      </c>
      <c r="C6269">
        <v>310</v>
      </c>
      <c r="D6269" t="s">
        <v>21432</v>
      </c>
      <c r="E6269">
        <v>101</v>
      </c>
      <c r="F6269" t="s">
        <v>6534</v>
      </c>
      <c r="G6269" t="s">
        <v>1783</v>
      </c>
      <c r="H6269" t="s">
        <v>220</v>
      </c>
      <c r="I6269" t="s">
        <v>21433</v>
      </c>
      <c r="J6269">
        <v>0.31240000000000001</v>
      </c>
      <c r="K6269">
        <v>1</v>
      </c>
      <c r="L6269">
        <v>1</v>
      </c>
      <c r="M6269">
        <v>1</v>
      </c>
      <c r="N6269">
        <v>1</v>
      </c>
      <c r="O6269" t="s">
        <v>225</v>
      </c>
      <c r="P6269">
        <v>0</v>
      </c>
      <c r="Q6269">
        <v>1</v>
      </c>
      <c r="R6269">
        <v>8300</v>
      </c>
      <c r="S6269" t="s">
        <v>243</v>
      </c>
      <c r="T6269">
        <v>8300</v>
      </c>
      <c r="U6269" t="s">
        <v>21431</v>
      </c>
      <c r="V6269" t="s">
        <v>10030</v>
      </c>
      <c r="W6269" t="s">
        <v>225</v>
      </c>
      <c r="X6269" t="s">
        <v>225</v>
      </c>
      <c r="Y6269">
        <v>8300</v>
      </c>
      <c r="AB6269">
        <v>1</v>
      </c>
      <c r="AC6269">
        <v>1</v>
      </c>
      <c r="AD6269">
        <v>2</v>
      </c>
      <c r="AE6269">
        <v>864</v>
      </c>
      <c r="AF6269">
        <v>1</v>
      </c>
      <c r="AQ6269">
        <v>2</v>
      </c>
      <c r="AR6269">
        <f t="shared" si="97"/>
        <v>4.6463999999999999</v>
      </c>
      <c r="AS6269">
        <v>1</v>
      </c>
      <c r="AT6269" t="s">
        <v>112</v>
      </c>
      <c r="AU6269">
        <v>20</v>
      </c>
    </row>
    <row r="6270" spans="1:47">
      <c r="A6270" t="s">
        <v>21434</v>
      </c>
      <c r="C6270">
        <v>310</v>
      </c>
      <c r="D6270" t="s">
        <v>21435</v>
      </c>
      <c r="E6270">
        <v>101</v>
      </c>
      <c r="F6270" t="s">
        <v>21436</v>
      </c>
      <c r="G6270" t="s">
        <v>1783</v>
      </c>
      <c r="H6270" t="s">
        <v>220</v>
      </c>
      <c r="I6270" t="s">
        <v>21437</v>
      </c>
      <c r="J6270">
        <v>0.43647999999999998</v>
      </c>
      <c r="K6270">
        <v>1</v>
      </c>
      <c r="L6270">
        <v>1</v>
      </c>
      <c r="M6270">
        <v>1</v>
      </c>
      <c r="N6270">
        <v>1</v>
      </c>
      <c r="O6270" t="s">
        <v>225</v>
      </c>
      <c r="P6270">
        <v>0</v>
      </c>
      <c r="Q6270">
        <v>0</v>
      </c>
      <c r="R6270">
        <v>0</v>
      </c>
      <c r="S6270" t="s">
        <v>223</v>
      </c>
      <c r="T6270">
        <v>0</v>
      </c>
      <c r="U6270" t="s">
        <v>21434</v>
      </c>
      <c r="V6270" t="s">
        <v>224</v>
      </c>
      <c r="W6270" t="s">
        <v>225</v>
      </c>
      <c r="X6270" t="s">
        <v>225</v>
      </c>
      <c r="Y6270">
        <v>0</v>
      </c>
      <c r="AB6270">
        <v>1</v>
      </c>
      <c r="AC6270">
        <v>1</v>
      </c>
      <c r="AD6270">
        <v>3</v>
      </c>
      <c r="AE6270">
        <v>1469</v>
      </c>
      <c r="AF6270">
        <v>1.75</v>
      </c>
      <c r="AQ6270">
        <v>1</v>
      </c>
      <c r="AR6270">
        <f t="shared" si="97"/>
        <v>4.6463999999999999</v>
      </c>
      <c r="AS6270">
        <v>1</v>
      </c>
      <c r="AT6270" t="s">
        <v>112</v>
      </c>
      <c r="AU6270">
        <v>20</v>
      </c>
    </row>
    <row r="6271" spans="1:47">
      <c r="A6271" t="s">
        <v>21438</v>
      </c>
      <c r="C6271">
        <v>310</v>
      </c>
      <c r="D6271" t="s">
        <v>21439</v>
      </c>
      <c r="E6271">
        <v>101</v>
      </c>
      <c r="F6271" t="s">
        <v>21440</v>
      </c>
      <c r="G6271" t="s">
        <v>1783</v>
      </c>
      <c r="H6271" t="s">
        <v>220</v>
      </c>
      <c r="I6271" t="s">
        <v>21441</v>
      </c>
      <c r="J6271">
        <v>0.15021999999999999</v>
      </c>
      <c r="K6271">
        <v>1</v>
      </c>
      <c r="L6271">
        <v>1</v>
      </c>
      <c r="M6271">
        <v>1</v>
      </c>
      <c r="N6271">
        <v>1</v>
      </c>
      <c r="O6271" t="s">
        <v>225</v>
      </c>
      <c r="P6271">
        <v>0</v>
      </c>
      <c r="Q6271">
        <v>1</v>
      </c>
      <c r="R6271">
        <v>4700</v>
      </c>
      <c r="S6271" t="s">
        <v>223</v>
      </c>
      <c r="T6271">
        <v>4700</v>
      </c>
      <c r="U6271" t="s">
        <v>21438</v>
      </c>
      <c r="V6271" t="s">
        <v>10030</v>
      </c>
      <c r="W6271" t="s">
        <v>225</v>
      </c>
      <c r="X6271" t="s">
        <v>225</v>
      </c>
      <c r="Y6271">
        <v>4700</v>
      </c>
      <c r="AB6271">
        <v>1</v>
      </c>
      <c r="AC6271">
        <v>1</v>
      </c>
      <c r="AD6271">
        <v>3</v>
      </c>
      <c r="AE6271">
        <v>960</v>
      </c>
      <c r="AF6271">
        <v>1</v>
      </c>
      <c r="AQ6271">
        <v>1</v>
      </c>
      <c r="AR6271">
        <f t="shared" si="97"/>
        <v>4.6463999999999999</v>
      </c>
      <c r="AS6271">
        <v>1</v>
      </c>
      <c r="AT6271" t="s">
        <v>112</v>
      </c>
      <c r="AU6271">
        <v>20</v>
      </c>
    </row>
    <row r="6272" spans="1:47">
      <c r="A6272" t="s">
        <v>21442</v>
      </c>
      <c r="C6272">
        <v>310</v>
      </c>
      <c r="D6272" t="s">
        <v>21443</v>
      </c>
      <c r="E6272">
        <v>101</v>
      </c>
      <c r="F6272" t="s">
        <v>21444</v>
      </c>
      <c r="G6272" t="s">
        <v>1783</v>
      </c>
      <c r="H6272" t="s">
        <v>220</v>
      </c>
      <c r="I6272" t="s">
        <v>21445</v>
      </c>
      <c r="J6272">
        <v>0.15029000000000001</v>
      </c>
      <c r="K6272">
        <v>1</v>
      </c>
      <c r="L6272">
        <v>1</v>
      </c>
      <c r="M6272">
        <v>1</v>
      </c>
      <c r="N6272">
        <v>1</v>
      </c>
      <c r="O6272" t="s">
        <v>225</v>
      </c>
      <c r="P6272">
        <v>0</v>
      </c>
      <c r="Q6272">
        <v>1</v>
      </c>
      <c r="R6272">
        <v>8900</v>
      </c>
      <c r="S6272" t="s">
        <v>223</v>
      </c>
      <c r="T6272">
        <v>8900</v>
      </c>
      <c r="U6272" t="s">
        <v>21442</v>
      </c>
      <c r="V6272" t="s">
        <v>10030</v>
      </c>
      <c r="W6272" t="s">
        <v>225</v>
      </c>
      <c r="X6272" t="s">
        <v>225</v>
      </c>
      <c r="Y6272">
        <v>8900</v>
      </c>
      <c r="AB6272">
        <v>1</v>
      </c>
      <c r="AC6272">
        <v>1</v>
      </c>
      <c r="AD6272">
        <v>3</v>
      </c>
      <c r="AE6272">
        <v>1600</v>
      </c>
      <c r="AF6272">
        <v>2</v>
      </c>
      <c r="AQ6272">
        <v>1</v>
      </c>
      <c r="AR6272">
        <f t="shared" si="97"/>
        <v>4.6463999999999999</v>
      </c>
      <c r="AS6272">
        <v>1</v>
      </c>
      <c r="AT6272" t="s">
        <v>112</v>
      </c>
      <c r="AU6272">
        <v>20</v>
      </c>
    </row>
    <row r="6273" spans="1:47">
      <c r="A6273" t="s">
        <v>21446</v>
      </c>
      <c r="C6273">
        <v>310</v>
      </c>
      <c r="D6273" t="s">
        <v>21447</v>
      </c>
      <c r="E6273">
        <v>101</v>
      </c>
      <c r="F6273" t="s">
        <v>21448</v>
      </c>
      <c r="G6273" t="s">
        <v>1783</v>
      </c>
      <c r="H6273" t="s">
        <v>220</v>
      </c>
      <c r="I6273" t="s">
        <v>21449</v>
      </c>
      <c r="J6273">
        <v>0.17299999999999999</v>
      </c>
      <c r="K6273">
        <v>1</v>
      </c>
      <c r="L6273">
        <v>1</v>
      </c>
      <c r="M6273">
        <v>1</v>
      </c>
      <c r="N6273">
        <v>1</v>
      </c>
      <c r="O6273" t="s">
        <v>225</v>
      </c>
      <c r="P6273">
        <v>0</v>
      </c>
      <c r="Q6273">
        <v>0</v>
      </c>
      <c r="R6273">
        <v>0</v>
      </c>
      <c r="S6273" t="s">
        <v>223</v>
      </c>
      <c r="T6273">
        <v>0</v>
      </c>
      <c r="U6273" t="s">
        <v>21446</v>
      </c>
      <c r="V6273" t="s">
        <v>10030</v>
      </c>
      <c r="W6273" t="s">
        <v>225</v>
      </c>
      <c r="X6273" t="s">
        <v>225</v>
      </c>
      <c r="Y6273">
        <v>0</v>
      </c>
      <c r="AB6273">
        <v>1</v>
      </c>
      <c r="AC6273">
        <v>1</v>
      </c>
      <c r="AD6273">
        <v>3</v>
      </c>
      <c r="AE6273">
        <v>960</v>
      </c>
      <c r="AF6273">
        <v>1</v>
      </c>
      <c r="AQ6273">
        <v>1</v>
      </c>
      <c r="AR6273">
        <f t="shared" si="97"/>
        <v>4.6463999999999999</v>
      </c>
      <c r="AS6273">
        <v>1</v>
      </c>
      <c r="AT6273" t="s">
        <v>112</v>
      </c>
      <c r="AU6273">
        <v>20</v>
      </c>
    </row>
    <row r="6274" spans="1:47">
      <c r="A6274" t="s">
        <v>21450</v>
      </c>
      <c r="C6274">
        <v>310</v>
      </c>
      <c r="D6274" t="s">
        <v>21451</v>
      </c>
      <c r="E6274">
        <v>101</v>
      </c>
      <c r="F6274" t="s">
        <v>21452</v>
      </c>
      <c r="G6274" t="s">
        <v>1783</v>
      </c>
      <c r="H6274" t="s">
        <v>220</v>
      </c>
      <c r="I6274" t="s">
        <v>21453</v>
      </c>
      <c r="J6274">
        <v>0.14748</v>
      </c>
      <c r="K6274">
        <v>0</v>
      </c>
      <c r="L6274">
        <v>1</v>
      </c>
      <c r="M6274">
        <v>0</v>
      </c>
      <c r="N6274">
        <v>1</v>
      </c>
      <c r="P6274">
        <v>0</v>
      </c>
      <c r="Q6274">
        <v>1</v>
      </c>
      <c r="R6274">
        <v>0</v>
      </c>
      <c r="S6274" t="s">
        <v>223</v>
      </c>
      <c r="T6274">
        <v>0</v>
      </c>
      <c r="U6274" t="s">
        <v>21450</v>
      </c>
      <c r="X6274" t="s">
        <v>225</v>
      </c>
      <c r="Y6274">
        <v>0</v>
      </c>
      <c r="AB6274">
        <v>0</v>
      </c>
      <c r="AC6274">
        <v>1</v>
      </c>
      <c r="AD6274">
        <v>3</v>
      </c>
      <c r="AE6274">
        <v>1244</v>
      </c>
      <c r="AF6274">
        <v>1</v>
      </c>
      <c r="AQ6274">
        <v>1</v>
      </c>
      <c r="AR6274">
        <f t="shared" ref="AR6274:AR6337" si="98">AB6274*9.68*VLOOKUP(AU6274,atten,10,FALSE)</f>
        <v>0</v>
      </c>
      <c r="AS6274">
        <v>1</v>
      </c>
      <c r="AT6274" t="s">
        <v>112</v>
      </c>
      <c r="AU6274">
        <v>20</v>
      </c>
    </row>
    <row r="6275" spans="1:47">
      <c r="A6275" t="s">
        <v>21454</v>
      </c>
      <c r="C6275">
        <v>310</v>
      </c>
      <c r="D6275" t="s">
        <v>21455</v>
      </c>
      <c r="E6275">
        <v>101</v>
      </c>
      <c r="F6275" t="s">
        <v>21456</v>
      </c>
      <c r="G6275" t="s">
        <v>1783</v>
      </c>
      <c r="H6275" t="s">
        <v>220</v>
      </c>
      <c r="I6275" t="s">
        <v>21457</v>
      </c>
      <c r="J6275">
        <v>0.30492000000000002</v>
      </c>
      <c r="K6275">
        <v>1</v>
      </c>
      <c r="L6275">
        <v>1</v>
      </c>
      <c r="M6275">
        <v>1</v>
      </c>
      <c r="N6275">
        <v>1</v>
      </c>
      <c r="O6275" t="s">
        <v>225</v>
      </c>
      <c r="P6275">
        <v>0</v>
      </c>
      <c r="Q6275">
        <v>1</v>
      </c>
      <c r="R6275">
        <v>2000</v>
      </c>
      <c r="S6275" t="s">
        <v>243</v>
      </c>
      <c r="T6275">
        <v>2000</v>
      </c>
      <c r="U6275" t="s">
        <v>21454</v>
      </c>
      <c r="V6275" t="s">
        <v>10030</v>
      </c>
      <c r="W6275" t="s">
        <v>225</v>
      </c>
      <c r="X6275" t="s">
        <v>225</v>
      </c>
      <c r="Y6275">
        <v>2000</v>
      </c>
      <c r="AB6275">
        <v>1</v>
      </c>
      <c r="AC6275">
        <v>1</v>
      </c>
      <c r="AD6275">
        <v>3</v>
      </c>
      <c r="AE6275">
        <v>1144</v>
      </c>
      <c r="AF6275">
        <v>1</v>
      </c>
      <c r="AQ6275">
        <v>2</v>
      </c>
      <c r="AR6275">
        <f t="shared" si="98"/>
        <v>4.6463999999999999</v>
      </c>
      <c r="AS6275">
        <v>1</v>
      </c>
      <c r="AT6275" t="s">
        <v>112</v>
      </c>
      <c r="AU6275">
        <v>20</v>
      </c>
    </row>
    <row r="6276" spans="1:47">
      <c r="A6276" t="s">
        <v>21458</v>
      </c>
      <c r="C6276">
        <v>310</v>
      </c>
      <c r="D6276" t="s">
        <v>20340</v>
      </c>
      <c r="E6276">
        <v>903</v>
      </c>
      <c r="F6276" t="s">
        <v>821</v>
      </c>
      <c r="G6276" t="s">
        <v>324</v>
      </c>
      <c r="H6276" t="s">
        <v>822</v>
      </c>
      <c r="I6276" t="s">
        <v>21459</v>
      </c>
      <c r="J6276">
        <v>0.48200999999999999</v>
      </c>
      <c r="K6276">
        <v>0</v>
      </c>
      <c r="L6276">
        <v>0</v>
      </c>
      <c r="M6276">
        <v>0</v>
      </c>
      <c r="N6276">
        <v>0</v>
      </c>
      <c r="P6276">
        <v>0</v>
      </c>
      <c r="Q6276">
        <v>0</v>
      </c>
      <c r="R6276">
        <v>0</v>
      </c>
      <c r="S6276" t="s">
        <v>223</v>
      </c>
      <c r="T6276">
        <v>0</v>
      </c>
      <c r="U6276" t="s">
        <v>21458</v>
      </c>
      <c r="V6276" t="s">
        <v>455</v>
      </c>
      <c r="W6276" t="s">
        <v>225</v>
      </c>
      <c r="Y6276">
        <v>0</v>
      </c>
      <c r="AB6276">
        <v>0</v>
      </c>
      <c r="AC6276">
        <v>0</v>
      </c>
      <c r="AD6276">
        <v>0</v>
      </c>
      <c r="AE6276">
        <v>0</v>
      </c>
      <c r="AF6276">
        <v>0</v>
      </c>
      <c r="AQ6276">
        <v>1</v>
      </c>
      <c r="AR6276">
        <f t="shared" si="98"/>
        <v>0</v>
      </c>
      <c r="AS6276">
        <v>1</v>
      </c>
      <c r="AT6276" t="s">
        <v>134</v>
      </c>
      <c r="AU6276">
        <v>43</v>
      </c>
    </row>
    <row r="6277" spans="1:47">
      <c r="A6277" t="s">
        <v>21460</v>
      </c>
      <c r="C6277">
        <v>310</v>
      </c>
      <c r="D6277" t="s">
        <v>21461</v>
      </c>
      <c r="E6277">
        <v>101</v>
      </c>
      <c r="F6277" t="s">
        <v>21462</v>
      </c>
      <c r="G6277" t="s">
        <v>1783</v>
      </c>
      <c r="H6277" t="s">
        <v>220</v>
      </c>
      <c r="I6277" t="s">
        <v>21463</v>
      </c>
      <c r="J6277">
        <v>0.15844</v>
      </c>
      <c r="K6277">
        <v>1</v>
      </c>
      <c r="L6277">
        <v>1</v>
      </c>
      <c r="M6277">
        <v>1</v>
      </c>
      <c r="N6277">
        <v>1</v>
      </c>
      <c r="O6277" t="s">
        <v>225</v>
      </c>
      <c r="P6277">
        <v>0</v>
      </c>
      <c r="Q6277">
        <v>1</v>
      </c>
      <c r="R6277">
        <v>9700</v>
      </c>
      <c r="S6277" t="s">
        <v>223</v>
      </c>
      <c r="T6277">
        <v>9700</v>
      </c>
      <c r="U6277" t="s">
        <v>21460</v>
      </c>
      <c r="V6277" t="s">
        <v>10030</v>
      </c>
      <c r="W6277" t="s">
        <v>225</v>
      </c>
      <c r="X6277" t="s">
        <v>225</v>
      </c>
      <c r="Y6277">
        <v>9700</v>
      </c>
      <c r="AB6277">
        <v>1</v>
      </c>
      <c r="AC6277">
        <v>1</v>
      </c>
      <c r="AD6277">
        <v>2</v>
      </c>
      <c r="AE6277">
        <v>1176</v>
      </c>
      <c r="AF6277">
        <v>2</v>
      </c>
      <c r="AQ6277">
        <v>1</v>
      </c>
      <c r="AR6277">
        <f t="shared" si="98"/>
        <v>4.6463999999999999</v>
      </c>
      <c r="AS6277">
        <v>1</v>
      </c>
      <c r="AT6277" t="s">
        <v>112</v>
      </c>
      <c r="AU6277">
        <v>20</v>
      </c>
    </row>
    <row r="6278" spans="1:47">
      <c r="A6278" t="s">
        <v>21464</v>
      </c>
      <c r="C6278">
        <v>310</v>
      </c>
      <c r="D6278" t="s">
        <v>21465</v>
      </c>
      <c r="E6278">
        <v>101</v>
      </c>
      <c r="F6278" t="s">
        <v>21466</v>
      </c>
      <c r="G6278" t="s">
        <v>1783</v>
      </c>
      <c r="H6278" t="s">
        <v>220</v>
      </c>
      <c r="I6278" t="s">
        <v>21467</v>
      </c>
      <c r="J6278">
        <v>0.30579000000000001</v>
      </c>
      <c r="K6278">
        <v>1</v>
      </c>
      <c r="L6278">
        <v>1</v>
      </c>
      <c r="M6278">
        <v>1</v>
      </c>
      <c r="N6278">
        <v>1</v>
      </c>
      <c r="O6278" t="s">
        <v>225</v>
      </c>
      <c r="P6278">
        <v>0</v>
      </c>
      <c r="Q6278">
        <v>1</v>
      </c>
      <c r="R6278">
        <v>7100</v>
      </c>
      <c r="S6278" t="s">
        <v>223</v>
      </c>
      <c r="T6278">
        <v>7100</v>
      </c>
      <c r="U6278" t="s">
        <v>21464</v>
      </c>
      <c r="V6278" t="s">
        <v>224</v>
      </c>
      <c r="W6278" t="s">
        <v>225</v>
      </c>
      <c r="X6278" t="s">
        <v>225</v>
      </c>
      <c r="Y6278">
        <v>7100</v>
      </c>
      <c r="AB6278">
        <v>1</v>
      </c>
      <c r="AC6278">
        <v>1</v>
      </c>
      <c r="AD6278">
        <v>3</v>
      </c>
      <c r="AE6278">
        <v>1095</v>
      </c>
      <c r="AF6278">
        <v>1</v>
      </c>
      <c r="AQ6278">
        <v>2</v>
      </c>
      <c r="AR6278">
        <f t="shared" si="98"/>
        <v>4.6463999999999999</v>
      </c>
      <c r="AS6278">
        <v>1</v>
      </c>
      <c r="AT6278" t="s">
        <v>112</v>
      </c>
      <c r="AU6278">
        <v>20</v>
      </c>
    </row>
    <row r="6279" spans="1:47">
      <c r="A6279" t="s">
        <v>21468</v>
      </c>
      <c r="C6279">
        <v>310</v>
      </c>
      <c r="D6279" t="s">
        <v>21469</v>
      </c>
      <c r="E6279">
        <v>101</v>
      </c>
      <c r="F6279" t="s">
        <v>21470</v>
      </c>
      <c r="G6279" t="s">
        <v>1783</v>
      </c>
      <c r="H6279" t="s">
        <v>220</v>
      </c>
      <c r="I6279" t="s">
        <v>21471</v>
      </c>
      <c r="J6279">
        <v>0.32944000000000001</v>
      </c>
      <c r="K6279">
        <v>1</v>
      </c>
      <c r="L6279">
        <v>1</v>
      </c>
      <c r="M6279">
        <v>1</v>
      </c>
      <c r="N6279">
        <v>1</v>
      </c>
      <c r="O6279" t="s">
        <v>225</v>
      </c>
      <c r="P6279">
        <v>0</v>
      </c>
      <c r="Q6279">
        <v>1</v>
      </c>
      <c r="R6279">
        <v>4700</v>
      </c>
      <c r="S6279" t="s">
        <v>243</v>
      </c>
      <c r="T6279">
        <v>4700</v>
      </c>
      <c r="U6279" t="s">
        <v>21468</v>
      </c>
      <c r="V6279" t="s">
        <v>10030</v>
      </c>
      <c r="W6279" t="s">
        <v>225</v>
      </c>
      <c r="X6279" t="s">
        <v>225</v>
      </c>
      <c r="Y6279">
        <v>4700</v>
      </c>
      <c r="AB6279">
        <v>1</v>
      </c>
      <c r="AC6279">
        <v>1</v>
      </c>
      <c r="AD6279">
        <v>2</v>
      </c>
      <c r="AE6279">
        <v>800</v>
      </c>
      <c r="AF6279">
        <v>1</v>
      </c>
      <c r="AQ6279">
        <v>5</v>
      </c>
      <c r="AR6279">
        <f t="shared" si="98"/>
        <v>4.6463999999999999</v>
      </c>
      <c r="AS6279">
        <v>1</v>
      </c>
      <c r="AT6279" t="s">
        <v>112</v>
      </c>
      <c r="AU6279">
        <v>20</v>
      </c>
    </row>
    <row r="6280" spans="1:47">
      <c r="A6280" t="s">
        <v>21472</v>
      </c>
      <c r="C6280">
        <v>310</v>
      </c>
      <c r="D6280" t="s">
        <v>21473</v>
      </c>
      <c r="E6280">
        <v>101</v>
      </c>
      <c r="F6280" t="s">
        <v>21474</v>
      </c>
      <c r="G6280" t="s">
        <v>1783</v>
      </c>
      <c r="H6280" t="s">
        <v>220</v>
      </c>
      <c r="I6280" t="s">
        <v>21475</v>
      </c>
      <c r="J6280">
        <v>0.14693000000000001</v>
      </c>
      <c r="K6280">
        <v>1</v>
      </c>
      <c r="L6280">
        <v>1</v>
      </c>
      <c r="M6280">
        <v>1</v>
      </c>
      <c r="N6280">
        <v>1</v>
      </c>
      <c r="O6280" t="s">
        <v>225</v>
      </c>
      <c r="P6280">
        <v>0</v>
      </c>
      <c r="Q6280">
        <v>0</v>
      </c>
      <c r="R6280">
        <v>0</v>
      </c>
      <c r="S6280" t="s">
        <v>223</v>
      </c>
      <c r="T6280">
        <v>0</v>
      </c>
      <c r="U6280" t="s">
        <v>21472</v>
      </c>
      <c r="V6280" t="s">
        <v>10030</v>
      </c>
      <c r="W6280" t="s">
        <v>225</v>
      </c>
      <c r="X6280" t="s">
        <v>225</v>
      </c>
      <c r="Y6280">
        <v>0</v>
      </c>
      <c r="AB6280">
        <v>1</v>
      </c>
      <c r="AC6280">
        <v>1</v>
      </c>
      <c r="AD6280">
        <v>3</v>
      </c>
      <c r="AE6280">
        <v>1680</v>
      </c>
      <c r="AF6280">
        <v>1.9</v>
      </c>
      <c r="AQ6280">
        <v>1</v>
      </c>
      <c r="AR6280">
        <f t="shared" si="98"/>
        <v>4.6463999999999999</v>
      </c>
      <c r="AS6280">
        <v>1</v>
      </c>
      <c r="AT6280" t="s">
        <v>112</v>
      </c>
      <c r="AU6280">
        <v>20</v>
      </c>
    </row>
    <row r="6281" spans="1:47">
      <c r="A6281" t="s">
        <v>21476</v>
      </c>
      <c r="C6281">
        <v>310</v>
      </c>
      <c r="D6281" t="s">
        <v>21477</v>
      </c>
      <c r="E6281">
        <v>101</v>
      </c>
      <c r="F6281" t="s">
        <v>21478</v>
      </c>
      <c r="G6281" t="s">
        <v>1783</v>
      </c>
      <c r="H6281" t="s">
        <v>220</v>
      </c>
      <c r="I6281" t="s">
        <v>21479</v>
      </c>
      <c r="J6281">
        <v>0.14895</v>
      </c>
      <c r="K6281">
        <v>1</v>
      </c>
      <c r="L6281">
        <v>1</v>
      </c>
      <c r="M6281">
        <v>1</v>
      </c>
      <c r="N6281">
        <v>1</v>
      </c>
      <c r="O6281" t="s">
        <v>225</v>
      </c>
      <c r="P6281">
        <v>0</v>
      </c>
      <c r="Q6281">
        <v>1</v>
      </c>
      <c r="R6281">
        <v>5300</v>
      </c>
      <c r="S6281" t="s">
        <v>223</v>
      </c>
      <c r="T6281">
        <v>5300</v>
      </c>
      <c r="U6281" t="s">
        <v>21476</v>
      </c>
      <c r="V6281" t="s">
        <v>10030</v>
      </c>
      <c r="W6281" t="s">
        <v>225</v>
      </c>
      <c r="X6281" t="s">
        <v>225</v>
      </c>
      <c r="Y6281">
        <v>5300</v>
      </c>
      <c r="AB6281">
        <v>1</v>
      </c>
      <c r="AC6281">
        <v>1</v>
      </c>
      <c r="AD6281">
        <v>3</v>
      </c>
      <c r="AE6281">
        <v>768</v>
      </c>
      <c r="AF6281">
        <v>1</v>
      </c>
      <c r="AQ6281">
        <v>1</v>
      </c>
      <c r="AR6281">
        <f t="shared" si="98"/>
        <v>4.6463999999999999</v>
      </c>
      <c r="AS6281">
        <v>1</v>
      </c>
      <c r="AT6281" t="s">
        <v>112</v>
      </c>
      <c r="AU6281">
        <v>20</v>
      </c>
    </row>
    <row r="6282" spans="1:47">
      <c r="A6282" t="s">
        <v>21480</v>
      </c>
      <c r="C6282">
        <v>310</v>
      </c>
      <c r="D6282" t="s">
        <v>21481</v>
      </c>
      <c r="E6282">
        <v>130</v>
      </c>
      <c r="F6282" t="s">
        <v>20532</v>
      </c>
      <c r="G6282" t="s">
        <v>324</v>
      </c>
      <c r="H6282" t="s">
        <v>2642</v>
      </c>
      <c r="I6282" t="s">
        <v>21482</v>
      </c>
      <c r="J6282">
        <v>3.8094199999999998</v>
      </c>
      <c r="K6282">
        <v>0</v>
      </c>
      <c r="L6282">
        <v>0</v>
      </c>
      <c r="M6282">
        <v>0</v>
      </c>
      <c r="N6282">
        <v>0</v>
      </c>
      <c r="P6282">
        <v>0</v>
      </c>
      <c r="Q6282">
        <v>0</v>
      </c>
      <c r="R6282">
        <v>0</v>
      </c>
      <c r="S6282" t="s">
        <v>223</v>
      </c>
      <c r="T6282">
        <v>0</v>
      </c>
      <c r="U6282" t="s">
        <v>21480</v>
      </c>
      <c r="Y6282">
        <v>0</v>
      </c>
      <c r="AB6282">
        <v>0</v>
      </c>
      <c r="AC6282">
        <v>0</v>
      </c>
      <c r="AD6282">
        <v>0</v>
      </c>
      <c r="AE6282">
        <v>0</v>
      </c>
      <c r="AF6282">
        <v>0</v>
      </c>
      <c r="AQ6282">
        <v>1</v>
      </c>
      <c r="AR6282">
        <f t="shared" si="98"/>
        <v>0</v>
      </c>
      <c r="AS6282">
        <v>1</v>
      </c>
      <c r="AT6282" t="s">
        <v>112</v>
      </c>
      <c r="AU6282">
        <v>20</v>
      </c>
    </row>
    <row r="6283" spans="1:47">
      <c r="A6283" t="s">
        <v>21483</v>
      </c>
      <c r="C6283">
        <v>310</v>
      </c>
      <c r="D6283" t="s">
        <v>21484</v>
      </c>
      <c r="E6283">
        <v>101</v>
      </c>
      <c r="F6283" t="s">
        <v>2618</v>
      </c>
      <c r="G6283" t="s">
        <v>1783</v>
      </c>
      <c r="H6283" t="s">
        <v>220</v>
      </c>
      <c r="I6283" t="s">
        <v>21485</v>
      </c>
      <c r="J6283">
        <v>0.19947000000000001</v>
      </c>
      <c r="K6283">
        <v>1</v>
      </c>
      <c r="L6283">
        <v>1</v>
      </c>
      <c r="M6283">
        <v>1</v>
      </c>
      <c r="N6283">
        <v>1</v>
      </c>
      <c r="O6283" t="s">
        <v>225</v>
      </c>
      <c r="P6283">
        <v>0</v>
      </c>
      <c r="Q6283">
        <v>1</v>
      </c>
      <c r="R6283">
        <v>2700</v>
      </c>
      <c r="S6283" t="s">
        <v>223</v>
      </c>
      <c r="T6283">
        <v>2700</v>
      </c>
      <c r="U6283" t="s">
        <v>21483</v>
      </c>
      <c r="V6283" t="s">
        <v>224</v>
      </c>
      <c r="W6283" t="s">
        <v>225</v>
      </c>
      <c r="X6283" t="s">
        <v>225</v>
      </c>
      <c r="Y6283">
        <v>2700</v>
      </c>
      <c r="AB6283">
        <v>1</v>
      </c>
      <c r="AC6283">
        <v>1</v>
      </c>
      <c r="AD6283">
        <v>2</v>
      </c>
      <c r="AE6283">
        <v>576</v>
      </c>
      <c r="AF6283">
        <v>1</v>
      </c>
      <c r="AQ6283">
        <v>3</v>
      </c>
      <c r="AR6283">
        <f t="shared" si="98"/>
        <v>4.6463999999999999</v>
      </c>
      <c r="AS6283">
        <v>1</v>
      </c>
      <c r="AT6283" t="s">
        <v>112</v>
      </c>
      <c r="AU6283">
        <v>20</v>
      </c>
    </row>
    <row r="6284" spans="1:47">
      <c r="A6284" t="s">
        <v>21486</v>
      </c>
      <c r="C6284">
        <v>310</v>
      </c>
      <c r="D6284" t="s">
        <v>21487</v>
      </c>
      <c r="E6284">
        <v>132</v>
      </c>
      <c r="F6284" t="s">
        <v>21488</v>
      </c>
      <c r="G6284" t="s">
        <v>1783</v>
      </c>
      <c r="H6284" t="s">
        <v>260</v>
      </c>
      <c r="I6284" t="s">
        <v>21489</v>
      </c>
      <c r="J6284">
        <v>0.14671000000000001</v>
      </c>
      <c r="K6284">
        <v>0</v>
      </c>
      <c r="L6284">
        <v>0</v>
      </c>
      <c r="M6284">
        <v>0</v>
      </c>
      <c r="N6284">
        <v>0</v>
      </c>
      <c r="P6284">
        <v>0</v>
      </c>
      <c r="Q6284">
        <v>0</v>
      </c>
      <c r="R6284">
        <v>0</v>
      </c>
      <c r="S6284" t="s">
        <v>223</v>
      </c>
      <c r="T6284">
        <v>0</v>
      </c>
      <c r="U6284" t="s">
        <v>21486</v>
      </c>
      <c r="Y6284">
        <v>0</v>
      </c>
      <c r="AB6284">
        <v>0</v>
      </c>
      <c r="AC6284">
        <v>0</v>
      </c>
      <c r="AD6284">
        <v>0</v>
      </c>
      <c r="AE6284">
        <v>0</v>
      </c>
      <c r="AF6284">
        <v>0</v>
      </c>
      <c r="AQ6284">
        <v>1</v>
      </c>
      <c r="AR6284">
        <f t="shared" si="98"/>
        <v>0</v>
      </c>
      <c r="AS6284">
        <v>1</v>
      </c>
      <c r="AT6284" t="s">
        <v>112</v>
      </c>
      <c r="AU6284">
        <v>20</v>
      </c>
    </row>
    <row r="6285" spans="1:47">
      <c r="A6285" t="s">
        <v>21490</v>
      </c>
      <c r="C6285">
        <v>310</v>
      </c>
      <c r="D6285" t="s">
        <v>21491</v>
      </c>
      <c r="E6285">
        <v>101</v>
      </c>
      <c r="F6285" t="s">
        <v>21492</v>
      </c>
      <c r="G6285" t="s">
        <v>1783</v>
      </c>
      <c r="H6285" t="s">
        <v>220</v>
      </c>
      <c r="I6285" t="s">
        <v>21493</v>
      </c>
      <c r="J6285">
        <v>0.34500999999999998</v>
      </c>
      <c r="K6285">
        <v>1</v>
      </c>
      <c r="L6285">
        <v>1</v>
      </c>
      <c r="M6285">
        <v>1</v>
      </c>
      <c r="N6285">
        <v>1</v>
      </c>
      <c r="O6285" t="s">
        <v>225</v>
      </c>
      <c r="P6285">
        <v>0</v>
      </c>
      <c r="Q6285">
        <v>0</v>
      </c>
      <c r="R6285">
        <v>0</v>
      </c>
      <c r="S6285" t="s">
        <v>243</v>
      </c>
      <c r="T6285">
        <v>0</v>
      </c>
      <c r="U6285" t="s">
        <v>21490</v>
      </c>
      <c r="V6285" t="s">
        <v>10030</v>
      </c>
      <c r="W6285" t="s">
        <v>225</v>
      </c>
      <c r="X6285" t="s">
        <v>225</v>
      </c>
      <c r="Y6285">
        <v>0</v>
      </c>
      <c r="AB6285">
        <v>1</v>
      </c>
      <c r="AC6285">
        <v>1</v>
      </c>
      <c r="AD6285">
        <v>4</v>
      </c>
      <c r="AE6285">
        <v>1152</v>
      </c>
      <c r="AF6285">
        <v>1</v>
      </c>
      <c r="AQ6285">
        <v>5</v>
      </c>
      <c r="AR6285">
        <f t="shared" si="98"/>
        <v>4.6463999999999999</v>
      </c>
      <c r="AS6285">
        <v>1</v>
      </c>
      <c r="AT6285" t="s">
        <v>112</v>
      </c>
      <c r="AU6285">
        <v>20</v>
      </c>
    </row>
    <row r="6286" spans="1:47">
      <c r="A6286" t="s">
        <v>21494</v>
      </c>
      <c r="C6286">
        <v>310</v>
      </c>
      <c r="D6286" t="s">
        <v>21495</v>
      </c>
      <c r="E6286">
        <v>101</v>
      </c>
      <c r="F6286" t="s">
        <v>21496</v>
      </c>
      <c r="G6286" t="s">
        <v>1783</v>
      </c>
      <c r="H6286" t="s">
        <v>220</v>
      </c>
      <c r="I6286" t="s">
        <v>21497</v>
      </c>
      <c r="J6286">
        <v>0.14509</v>
      </c>
      <c r="K6286">
        <v>1</v>
      </c>
      <c r="L6286">
        <v>1</v>
      </c>
      <c r="M6286">
        <v>1</v>
      </c>
      <c r="N6286">
        <v>1</v>
      </c>
      <c r="O6286" t="s">
        <v>225</v>
      </c>
      <c r="P6286">
        <v>0</v>
      </c>
      <c r="Q6286">
        <v>1</v>
      </c>
      <c r="R6286">
        <v>4700</v>
      </c>
      <c r="S6286" t="s">
        <v>223</v>
      </c>
      <c r="T6286">
        <v>4700</v>
      </c>
      <c r="U6286" t="s">
        <v>21494</v>
      </c>
      <c r="V6286" t="s">
        <v>10030</v>
      </c>
      <c r="W6286" t="s">
        <v>225</v>
      </c>
      <c r="X6286" t="s">
        <v>225</v>
      </c>
      <c r="Y6286">
        <v>4700</v>
      </c>
      <c r="AB6286">
        <v>1</v>
      </c>
      <c r="AC6286">
        <v>1</v>
      </c>
      <c r="AD6286">
        <v>3</v>
      </c>
      <c r="AE6286">
        <v>684</v>
      </c>
      <c r="AF6286">
        <v>1</v>
      </c>
      <c r="AQ6286">
        <v>1</v>
      </c>
      <c r="AR6286">
        <f t="shared" si="98"/>
        <v>4.6463999999999999</v>
      </c>
      <c r="AS6286">
        <v>1</v>
      </c>
      <c r="AT6286" t="s">
        <v>112</v>
      </c>
      <c r="AU6286">
        <v>20</v>
      </c>
    </row>
    <row r="6287" spans="1:47">
      <c r="A6287" t="s">
        <v>21498</v>
      </c>
      <c r="C6287">
        <v>310</v>
      </c>
      <c r="D6287" t="s">
        <v>21499</v>
      </c>
      <c r="E6287">
        <v>101</v>
      </c>
      <c r="F6287" t="s">
        <v>21500</v>
      </c>
      <c r="G6287" t="s">
        <v>1783</v>
      </c>
      <c r="H6287" t="s">
        <v>220</v>
      </c>
      <c r="I6287" t="s">
        <v>21501</v>
      </c>
      <c r="J6287">
        <v>0.15264</v>
      </c>
      <c r="K6287">
        <v>1</v>
      </c>
      <c r="L6287">
        <v>1</v>
      </c>
      <c r="M6287">
        <v>1</v>
      </c>
      <c r="N6287">
        <v>1</v>
      </c>
      <c r="O6287" t="s">
        <v>225</v>
      </c>
      <c r="P6287">
        <v>0</v>
      </c>
      <c r="Q6287">
        <v>0</v>
      </c>
      <c r="R6287">
        <v>0</v>
      </c>
      <c r="S6287" t="s">
        <v>223</v>
      </c>
      <c r="T6287">
        <v>0</v>
      </c>
      <c r="U6287" t="s">
        <v>21498</v>
      </c>
      <c r="V6287" t="s">
        <v>224</v>
      </c>
      <c r="W6287" t="s">
        <v>225</v>
      </c>
      <c r="X6287" t="s">
        <v>225</v>
      </c>
      <c r="Y6287">
        <v>3800</v>
      </c>
      <c r="AB6287">
        <v>1</v>
      </c>
      <c r="AC6287">
        <v>1</v>
      </c>
      <c r="AD6287">
        <v>2</v>
      </c>
      <c r="AE6287">
        <v>1056</v>
      </c>
      <c r="AF6287">
        <v>1</v>
      </c>
      <c r="AQ6287">
        <v>1</v>
      </c>
      <c r="AR6287">
        <f t="shared" si="98"/>
        <v>4.6463999999999999</v>
      </c>
      <c r="AS6287">
        <v>1</v>
      </c>
      <c r="AT6287" t="s">
        <v>112</v>
      </c>
      <c r="AU6287">
        <v>20</v>
      </c>
    </row>
    <row r="6288" spans="1:47">
      <c r="A6288" t="s">
        <v>21502</v>
      </c>
      <c r="C6288">
        <v>310</v>
      </c>
      <c r="D6288" t="s">
        <v>21503</v>
      </c>
      <c r="E6288">
        <v>132</v>
      </c>
      <c r="F6288" t="s">
        <v>21504</v>
      </c>
      <c r="G6288" t="s">
        <v>1783</v>
      </c>
      <c r="H6288" t="s">
        <v>260</v>
      </c>
      <c r="I6288" t="s">
        <v>21505</v>
      </c>
      <c r="J6288">
        <v>6.232E-2</v>
      </c>
      <c r="K6288">
        <v>0</v>
      </c>
      <c r="L6288">
        <v>0</v>
      </c>
      <c r="M6288">
        <v>0</v>
      </c>
      <c r="N6288">
        <v>0</v>
      </c>
      <c r="P6288">
        <v>0</v>
      </c>
      <c r="Q6288">
        <v>0</v>
      </c>
      <c r="R6288">
        <v>0</v>
      </c>
      <c r="S6288" t="s">
        <v>223</v>
      </c>
      <c r="T6288">
        <v>0</v>
      </c>
      <c r="U6288" t="s">
        <v>21502</v>
      </c>
      <c r="Y6288">
        <v>0</v>
      </c>
      <c r="AB6288">
        <v>0</v>
      </c>
      <c r="AC6288">
        <v>0</v>
      </c>
      <c r="AD6288">
        <v>0</v>
      </c>
      <c r="AE6288">
        <v>0</v>
      </c>
      <c r="AF6288">
        <v>0</v>
      </c>
      <c r="AQ6288">
        <v>2</v>
      </c>
      <c r="AR6288">
        <f t="shared" si="98"/>
        <v>0</v>
      </c>
      <c r="AS6288">
        <v>1</v>
      </c>
      <c r="AT6288" t="s">
        <v>112</v>
      </c>
      <c r="AU6288">
        <v>20</v>
      </c>
    </row>
    <row r="6289" spans="1:47">
      <c r="A6289" t="s">
        <v>21506</v>
      </c>
      <c r="C6289">
        <v>310</v>
      </c>
      <c r="D6289" t="s">
        <v>21507</v>
      </c>
      <c r="E6289">
        <v>101</v>
      </c>
      <c r="F6289" t="s">
        <v>21508</v>
      </c>
      <c r="G6289" t="s">
        <v>1783</v>
      </c>
      <c r="H6289" t="s">
        <v>220</v>
      </c>
      <c r="I6289" t="s">
        <v>21509</v>
      </c>
      <c r="J6289">
        <v>0.14904999999999999</v>
      </c>
      <c r="K6289">
        <v>1</v>
      </c>
      <c r="L6289">
        <v>1</v>
      </c>
      <c r="M6289">
        <v>1</v>
      </c>
      <c r="N6289">
        <v>1</v>
      </c>
      <c r="O6289" t="s">
        <v>225</v>
      </c>
      <c r="P6289">
        <v>0</v>
      </c>
      <c r="Q6289">
        <v>1</v>
      </c>
      <c r="R6289">
        <v>6000</v>
      </c>
      <c r="S6289" t="s">
        <v>223</v>
      </c>
      <c r="T6289">
        <v>6000</v>
      </c>
      <c r="U6289" t="s">
        <v>21506</v>
      </c>
      <c r="V6289" t="s">
        <v>10030</v>
      </c>
      <c r="W6289" t="s">
        <v>225</v>
      </c>
      <c r="X6289" t="s">
        <v>225</v>
      </c>
      <c r="Y6289">
        <v>6000</v>
      </c>
      <c r="AB6289">
        <v>1</v>
      </c>
      <c r="AC6289">
        <v>1</v>
      </c>
      <c r="AD6289">
        <v>2</v>
      </c>
      <c r="AE6289">
        <v>768</v>
      </c>
      <c r="AF6289">
        <v>1</v>
      </c>
      <c r="AQ6289">
        <v>1</v>
      </c>
      <c r="AR6289">
        <f t="shared" si="98"/>
        <v>4.6463999999999999</v>
      </c>
      <c r="AS6289">
        <v>1</v>
      </c>
      <c r="AT6289" t="s">
        <v>112</v>
      </c>
      <c r="AU6289">
        <v>20</v>
      </c>
    </row>
    <row r="6290" spans="1:47">
      <c r="A6290" t="s">
        <v>21510</v>
      </c>
      <c r="C6290">
        <v>310</v>
      </c>
      <c r="D6290" t="s">
        <v>21511</v>
      </c>
      <c r="E6290">
        <v>101</v>
      </c>
      <c r="F6290" t="s">
        <v>21512</v>
      </c>
      <c r="G6290" t="s">
        <v>1095</v>
      </c>
      <c r="H6290" t="s">
        <v>220</v>
      </c>
      <c r="I6290" t="s">
        <v>21513</v>
      </c>
      <c r="J6290">
        <v>0.15840000000000001</v>
      </c>
      <c r="K6290">
        <v>1</v>
      </c>
      <c r="L6290">
        <v>1</v>
      </c>
      <c r="M6290">
        <v>1</v>
      </c>
      <c r="N6290">
        <v>1</v>
      </c>
      <c r="O6290" t="s">
        <v>225</v>
      </c>
      <c r="P6290">
        <v>0</v>
      </c>
      <c r="Q6290">
        <v>1</v>
      </c>
      <c r="R6290">
        <v>5500</v>
      </c>
      <c r="S6290" t="s">
        <v>223</v>
      </c>
      <c r="T6290">
        <v>5500</v>
      </c>
      <c r="U6290" t="s">
        <v>21510</v>
      </c>
      <c r="V6290" t="s">
        <v>10030</v>
      </c>
      <c r="W6290" t="s">
        <v>225</v>
      </c>
      <c r="X6290" t="s">
        <v>225</v>
      </c>
      <c r="Y6290">
        <v>5500</v>
      </c>
      <c r="AB6290">
        <v>1</v>
      </c>
      <c r="AC6290">
        <v>1</v>
      </c>
      <c r="AD6290">
        <v>2</v>
      </c>
      <c r="AE6290">
        <v>760</v>
      </c>
      <c r="AF6290">
        <v>1</v>
      </c>
      <c r="AQ6290">
        <v>1</v>
      </c>
      <c r="AR6290">
        <f t="shared" si="98"/>
        <v>4.6463999999999999</v>
      </c>
      <c r="AS6290">
        <v>1</v>
      </c>
      <c r="AT6290" t="s">
        <v>112</v>
      </c>
      <c r="AU6290">
        <v>20</v>
      </c>
    </row>
    <row r="6291" spans="1:47">
      <c r="A6291" t="s">
        <v>21514</v>
      </c>
      <c r="C6291">
        <v>310</v>
      </c>
      <c r="D6291" t="s">
        <v>21515</v>
      </c>
      <c r="E6291">
        <v>101</v>
      </c>
      <c r="F6291" t="s">
        <v>21516</v>
      </c>
      <c r="G6291" t="s">
        <v>422</v>
      </c>
      <c r="H6291" t="s">
        <v>220</v>
      </c>
      <c r="I6291" t="s">
        <v>21517</v>
      </c>
      <c r="J6291">
        <v>0.24995999999999999</v>
      </c>
      <c r="K6291">
        <v>1</v>
      </c>
      <c r="L6291">
        <v>1</v>
      </c>
      <c r="M6291">
        <v>1</v>
      </c>
      <c r="N6291">
        <v>1</v>
      </c>
      <c r="O6291" t="s">
        <v>225</v>
      </c>
      <c r="P6291">
        <v>0</v>
      </c>
      <c r="Q6291">
        <v>1</v>
      </c>
      <c r="R6291">
        <v>9200</v>
      </c>
      <c r="S6291" t="s">
        <v>223</v>
      </c>
      <c r="T6291">
        <v>9200</v>
      </c>
      <c r="U6291" t="s">
        <v>21514</v>
      </c>
      <c r="V6291" t="s">
        <v>455</v>
      </c>
      <c r="W6291" t="s">
        <v>225</v>
      </c>
      <c r="X6291" t="s">
        <v>225</v>
      </c>
      <c r="Y6291">
        <v>9200</v>
      </c>
      <c r="AB6291">
        <v>1</v>
      </c>
      <c r="AC6291">
        <v>1</v>
      </c>
      <c r="AD6291">
        <v>3</v>
      </c>
      <c r="AE6291">
        <v>1100</v>
      </c>
      <c r="AF6291">
        <v>1</v>
      </c>
      <c r="AQ6291">
        <v>1</v>
      </c>
      <c r="AR6291">
        <f t="shared" si="98"/>
        <v>9.68</v>
      </c>
      <c r="AS6291">
        <v>1</v>
      </c>
      <c r="AT6291" t="s">
        <v>134</v>
      </c>
      <c r="AU6291">
        <v>43</v>
      </c>
    </row>
    <row r="6292" spans="1:47">
      <c r="A6292" t="s">
        <v>21518</v>
      </c>
      <c r="C6292">
        <v>310</v>
      </c>
      <c r="D6292" t="s">
        <v>21519</v>
      </c>
      <c r="E6292">
        <v>903</v>
      </c>
      <c r="F6292" t="s">
        <v>821</v>
      </c>
      <c r="G6292" t="s">
        <v>1783</v>
      </c>
      <c r="H6292" t="s">
        <v>833</v>
      </c>
      <c r="I6292" t="s">
        <v>21520</v>
      </c>
      <c r="J6292">
        <v>0.15107000000000001</v>
      </c>
      <c r="K6292">
        <v>0</v>
      </c>
      <c r="L6292">
        <v>0</v>
      </c>
      <c r="M6292">
        <v>0</v>
      </c>
      <c r="N6292">
        <v>0</v>
      </c>
      <c r="P6292">
        <v>0</v>
      </c>
      <c r="Q6292">
        <v>0</v>
      </c>
      <c r="R6292">
        <v>0</v>
      </c>
      <c r="S6292" t="s">
        <v>223</v>
      </c>
      <c r="T6292">
        <v>0</v>
      </c>
      <c r="U6292" t="s">
        <v>21518</v>
      </c>
      <c r="Y6292">
        <v>0</v>
      </c>
      <c r="AB6292">
        <v>0</v>
      </c>
      <c r="AC6292">
        <v>0</v>
      </c>
      <c r="AD6292">
        <v>0</v>
      </c>
      <c r="AE6292">
        <v>0</v>
      </c>
      <c r="AF6292">
        <v>0</v>
      </c>
      <c r="AQ6292">
        <v>1</v>
      </c>
      <c r="AR6292">
        <f t="shared" si="98"/>
        <v>0</v>
      </c>
      <c r="AS6292">
        <v>1</v>
      </c>
      <c r="AT6292" t="s">
        <v>112</v>
      </c>
      <c r="AU6292">
        <v>20</v>
      </c>
    </row>
    <row r="6293" spans="1:47">
      <c r="A6293" t="s">
        <v>21521</v>
      </c>
      <c r="C6293">
        <v>310</v>
      </c>
      <c r="D6293" t="s">
        <v>21522</v>
      </c>
      <c r="E6293">
        <v>101</v>
      </c>
      <c r="F6293" t="s">
        <v>21523</v>
      </c>
      <c r="G6293" t="s">
        <v>422</v>
      </c>
      <c r="H6293" t="s">
        <v>220</v>
      </c>
      <c r="I6293" t="s">
        <v>21524</v>
      </c>
      <c r="J6293">
        <v>0.15744</v>
      </c>
      <c r="K6293">
        <v>1</v>
      </c>
      <c r="L6293">
        <v>1</v>
      </c>
      <c r="M6293">
        <v>1</v>
      </c>
      <c r="N6293">
        <v>1</v>
      </c>
      <c r="O6293" t="s">
        <v>225</v>
      </c>
      <c r="P6293">
        <v>0</v>
      </c>
      <c r="Q6293">
        <v>1</v>
      </c>
      <c r="R6293">
        <v>6000</v>
      </c>
      <c r="S6293" t="s">
        <v>223</v>
      </c>
      <c r="T6293">
        <v>6000</v>
      </c>
      <c r="U6293" t="s">
        <v>21521</v>
      </c>
      <c r="V6293" t="s">
        <v>455</v>
      </c>
      <c r="W6293" t="s">
        <v>225</v>
      </c>
      <c r="X6293" t="s">
        <v>225</v>
      </c>
      <c r="Y6293">
        <v>6000</v>
      </c>
      <c r="AB6293">
        <v>1</v>
      </c>
      <c r="AC6293">
        <v>1</v>
      </c>
      <c r="AD6293">
        <v>3</v>
      </c>
      <c r="AE6293">
        <v>1316</v>
      </c>
      <c r="AF6293">
        <v>1</v>
      </c>
      <c r="AQ6293">
        <v>1</v>
      </c>
      <c r="AR6293">
        <f t="shared" si="98"/>
        <v>9.68</v>
      </c>
      <c r="AS6293">
        <v>1</v>
      </c>
      <c r="AT6293" t="s">
        <v>134</v>
      </c>
      <c r="AU6293">
        <v>43</v>
      </c>
    </row>
    <row r="6294" spans="1:47">
      <c r="A6294" t="s">
        <v>21525</v>
      </c>
      <c r="C6294">
        <v>310</v>
      </c>
      <c r="D6294" t="s">
        <v>21526</v>
      </c>
      <c r="E6294">
        <v>101</v>
      </c>
      <c r="F6294" t="s">
        <v>3120</v>
      </c>
      <c r="G6294" t="s">
        <v>1783</v>
      </c>
      <c r="H6294" t="s">
        <v>220</v>
      </c>
      <c r="I6294" t="s">
        <v>21527</v>
      </c>
      <c r="J6294">
        <v>0.41435</v>
      </c>
      <c r="K6294">
        <v>1</v>
      </c>
      <c r="L6294">
        <v>1</v>
      </c>
      <c r="M6294">
        <v>1</v>
      </c>
      <c r="N6294">
        <v>1</v>
      </c>
      <c r="O6294" t="s">
        <v>225</v>
      </c>
      <c r="P6294">
        <v>0</v>
      </c>
      <c r="Q6294">
        <v>1</v>
      </c>
      <c r="R6294">
        <v>2500</v>
      </c>
      <c r="S6294" t="s">
        <v>223</v>
      </c>
      <c r="T6294">
        <v>2500</v>
      </c>
      <c r="U6294" t="s">
        <v>21525</v>
      </c>
      <c r="V6294" t="s">
        <v>10030</v>
      </c>
      <c r="W6294" t="s">
        <v>225</v>
      </c>
      <c r="X6294" t="s">
        <v>225</v>
      </c>
      <c r="Y6294">
        <v>2500</v>
      </c>
      <c r="AB6294">
        <v>1</v>
      </c>
      <c r="AC6294">
        <v>1</v>
      </c>
      <c r="AD6294">
        <v>2</v>
      </c>
      <c r="AE6294">
        <v>560</v>
      </c>
      <c r="AF6294">
        <v>1</v>
      </c>
      <c r="AQ6294">
        <v>6</v>
      </c>
      <c r="AR6294">
        <f t="shared" si="98"/>
        <v>4.6463999999999999</v>
      </c>
      <c r="AS6294">
        <v>1</v>
      </c>
      <c r="AT6294" t="s">
        <v>112</v>
      </c>
      <c r="AU6294">
        <v>20</v>
      </c>
    </row>
    <row r="6295" spans="1:47">
      <c r="A6295" t="s">
        <v>21528</v>
      </c>
      <c r="C6295">
        <v>310</v>
      </c>
      <c r="D6295" t="s">
        <v>21529</v>
      </c>
      <c r="E6295">
        <v>101</v>
      </c>
      <c r="F6295" t="s">
        <v>21530</v>
      </c>
      <c r="G6295" t="s">
        <v>1783</v>
      </c>
      <c r="H6295" t="s">
        <v>220</v>
      </c>
      <c r="I6295" t="s">
        <v>21531</v>
      </c>
      <c r="J6295">
        <v>0.15226999999999999</v>
      </c>
      <c r="K6295">
        <v>1</v>
      </c>
      <c r="L6295">
        <v>1</v>
      </c>
      <c r="M6295">
        <v>1</v>
      </c>
      <c r="N6295">
        <v>1</v>
      </c>
      <c r="O6295" t="s">
        <v>225</v>
      </c>
      <c r="P6295">
        <v>0</v>
      </c>
      <c r="Q6295">
        <v>1</v>
      </c>
      <c r="R6295">
        <v>5500</v>
      </c>
      <c r="S6295" t="s">
        <v>223</v>
      </c>
      <c r="T6295">
        <v>5500</v>
      </c>
      <c r="U6295" t="s">
        <v>21528</v>
      </c>
      <c r="V6295" t="s">
        <v>10030</v>
      </c>
      <c r="W6295" t="s">
        <v>225</v>
      </c>
      <c r="X6295" t="s">
        <v>225</v>
      </c>
      <c r="Y6295">
        <v>5500</v>
      </c>
      <c r="AB6295">
        <v>1</v>
      </c>
      <c r="AC6295">
        <v>1</v>
      </c>
      <c r="AD6295">
        <v>2</v>
      </c>
      <c r="AE6295">
        <v>768</v>
      </c>
      <c r="AF6295">
        <v>1</v>
      </c>
      <c r="AQ6295">
        <v>1</v>
      </c>
      <c r="AR6295">
        <f t="shared" si="98"/>
        <v>4.6463999999999999</v>
      </c>
      <c r="AS6295">
        <v>1</v>
      </c>
      <c r="AT6295" t="s">
        <v>112</v>
      </c>
      <c r="AU6295">
        <v>20</v>
      </c>
    </row>
    <row r="6296" spans="1:47">
      <c r="A6296" t="s">
        <v>21532</v>
      </c>
      <c r="C6296">
        <v>310</v>
      </c>
      <c r="D6296" t="s">
        <v>21533</v>
      </c>
      <c r="E6296">
        <v>101</v>
      </c>
      <c r="F6296" t="s">
        <v>21534</v>
      </c>
      <c r="G6296" t="s">
        <v>1783</v>
      </c>
      <c r="H6296" t="s">
        <v>220</v>
      </c>
      <c r="I6296" t="s">
        <v>21535</v>
      </c>
      <c r="J6296">
        <v>0.14882000000000001</v>
      </c>
      <c r="K6296">
        <v>1</v>
      </c>
      <c r="L6296">
        <v>1</v>
      </c>
      <c r="M6296">
        <v>1</v>
      </c>
      <c r="N6296">
        <v>1</v>
      </c>
      <c r="O6296" t="s">
        <v>225</v>
      </c>
      <c r="P6296">
        <v>0</v>
      </c>
      <c r="Q6296">
        <v>1</v>
      </c>
      <c r="R6296">
        <v>9800</v>
      </c>
      <c r="S6296" t="s">
        <v>223</v>
      </c>
      <c r="T6296">
        <v>9800</v>
      </c>
      <c r="U6296" t="s">
        <v>21532</v>
      </c>
      <c r="V6296" t="s">
        <v>10030</v>
      </c>
      <c r="W6296" t="s">
        <v>225</v>
      </c>
      <c r="X6296" t="s">
        <v>225</v>
      </c>
      <c r="Y6296">
        <v>9800</v>
      </c>
      <c r="AB6296">
        <v>1</v>
      </c>
      <c r="AC6296">
        <v>1</v>
      </c>
      <c r="AD6296">
        <v>3</v>
      </c>
      <c r="AE6296">
        <v>1040</v>
      </c>
      <c r="AF6296">
        <v>1</v>
      </c>
      <c r="AQ6296">
        <v>1</v>
      </c>
      <c r="AR6296">
        <f t="shared" si="98"/>
        <v>4.6463999999999999</v>
      </c>
      <c r="AS6296">
        <v>1</v>
      </c>
      <c r="AT6296" t="s">
        <v>112</v>
      </c>
      <c r="AU6296">
        <v>20</v>
      </c>
    </row>
    <row r="6297" spans="1:47">
      <c r="A6297" t="s">
        <v>21536</v>
      </c>
      <c r="C6297">
        <v>310</v>
      </c>
      <c r="D6297" t="s">
        <v>21537</v>
      </c>
      <c r="E6297">
        <v>101</v>
      </c>
      <c r="F6297" t="s">
        <v>21538</v>
      </c>
      <c r="G6297" t="s">
        <v>1783</v>
      </c>
      <c r="H6297" t="s">
        <v>220</v>
      </c>
      <c r="I6297" t="s">
        <v>21539</v>
      </c>
      <c r="J6297">
        <v>0.13489000000000001</v>
      </c>
      <c r="K6297">
        <v>1</v>
      </c>
      <c r="L6297">
        <v>1</v>
      </c>
      <c r="M6297">
        <v>1</v>
      </c>
      <c r="N6297">
        <v>1</v>
      </c>
      <c r="O6297" t="s">
        <v>225</v>
      </c>
      <c r="P6297">
        <v>0</v>
      </c>
      <c r="Q6297">
        <v>1</v>
      </c>
      <c r="R6297">
        <v>7700</v>
      </c>
      <c r="S6297" t="s">
        <v>223</v>
      </c>
      <c r="T6297">
        <v>7700</v>
      </c>
      <c r="U6297" t="s">
        <v>21536</v>
      </c>
      <c r="V6297" t="s">
        <v>21540</v>
      </c>
      <c r="X6297" t="s">
        <v>225</v>
      </c>
      <c r="Y6297">
        <v>7700</v>
      </c>
      <c r="AB6297">
        <v>1</v>
      </c>
      <c r="AC6297">
        <v>1</v>
      </c>
      <c r="AD6297">
        <v>3</v>
      </c>
      <c r="AE6297">
        <v>1008</v>
      </c>
      <c r="AF6297">
        <v>1</v>
      </c>
      <c r="AQ6297">
        <v>1</v>
      </c>
      <c r="AR6297">
        <f t="shared" si="98"/>
        <v>4.6463999999999999</v>
      </c>
      <c r="AS6297">
        <v>1</v>
      </c>
      <c r="AT6297" t="s">
        <v>112</v>
      </c>
      <c r="AU6297">
        <v>20</v>
      </c>
    </row>
    <row r="6298" spans="1:47">
      <c r="A6298" t="s">
        <v>21541</v>
      </c>
      <c r="C6298">
        <v>310</v>
      </c>
      <c r="D6298" t="s">
        <v>21542</v>
      </c>
      <c r="E6298">
        <v>131</v>
      </c>
      <c r="F6298" t="s">
        <v>21543</v>
      </c>
      <c r="G6298" t="s">
        <v>1783</v>
      </c>
      <c r="H6298" t="s">
        <v>407</v>
      </c>
      <c r="I6298" t="s">
        <v>21544</v>
      </c>
      <c r="J6298">
        <v>0.44628000000000001</v>
      </c>
      <c r="K6298">
        <v>0</v>
      </c>
      <c r="L6298">
        <v>0</v>
      </c>
      <c r="M6298">
        <v>0</v>
      </c>
      <c r="N6298">
        <v>0</v>
      </c>
      <c r="P6298">
        <v>0</v>
      </c>
      <c r="Q6298">
        <v>0</v>
      </c>
      <c r="R6298">
        <v>0</v>
      </c>
      <c r="S6298" t="s">
        <v>223</v>
      </c>
      <c r="T6298">
        <v>0</v>
      </c>
      <c r="U6298" t="s">
        <v>21541</v>
      </c>
      <c r="Y6298">
        <v>0</v>
      </c>
      <c r="AB6298">
        <v>0</v>
      </c>
      <c r="AC6298">
        <v>0</v>
      </c>
      <c r="AD6298">
        <v>0</v>
      </c>
      <c r="AE6298">
        <v>0</v>
      </c>
      <c r="AF6298">
        <v>0</v>
      </c>
      <c r="AQ6298">
        <v>1</v>
      </c>
      <c r="AR6298">
        <f t="shared" si="98"/>
        <v>0</v>
      </c>
      <c r="AS6298">
        <v>1</v>
      </c>
      <c r="AT6298" t="s">
        <v>112</v>
      </c>
      <c r="AU6298">
        <v>20</v>
      </c>
    </row>
    <row r="6299" spans="1:47">
      <c r="A6299" t="s">
        <v>248</v>
      </c>
      <c r="C6299">
        <v>310</v>
      </c>
      <c r="E6299">
        <v>0</v>
      </c>
      <c r="J6299">
        <v>3.6000000000000002E-4</v>
      </c>
      <c r="K6299">
        <v>0</v>
      </c>
      <c r="L6299">
        <v>0</v>
      </c>
      <c r="M6299">
        <v>0</v>
      </c>
      <c r="N6299">
        <v>0</v>
      </c>
      <c r="P6299">
        <v>0</v>
      </c>
      <c r="Q6299">
        <v>0</v>
      </c>
      <c r="R6299">
        <v>0</v>
      </c>
      <c r="S6299" t="s">
        <v>249</v>
      </c>
      <c r="T6299">
        <v>0</v>
      </c>
      <c r="Y6299">
        <v>0</v>
      </c>
      <c r="AB6299">
        <v>0</v>
      </c>
      <c r="AC6299">
        <v>0</v>
      </c>
      <c r="AD6299">
        <v>0</v>
      </c>
      <c r="AE6299">
        <v>0</v>
      </c>
      <c r="AF6299">
        <v>0</v>
      </c>
      <c r="AQ6299">
        <v>0</v>
      </c>
      <c r="AR6299">
        <f t="shared" si="98"/>
        <v>0</v>
      </c>
      <c r="AS6299">
        <v>1</v>
      </c>
      <c r="AT6299" t="s">
        <v>112</v>
      </c>
      <c r="AU6299">
        <v>20</v>
      </c>
    </row>
    <row r="6300" spans="1:47">
      <c r="A6300" t="s">
        <v>21545</v>
      </c>
      <c r="C6300">
        <v>310</v>
      </c>
      <c r="D6300" t="s">
        <v>21546</v>
      </c>
      <c r="E6300">
        <v>101</v>
      </c>
      <c r="F6300" t="s">
        <v>21547</v>
      </c>
      <c r="G6300" t="s">
        <v>1783</v>
      </c>
      <c r="H6300" t="s">
        <v>220</v>
      </c>
      <c r="I6300" t="s">
        <v>21548</v>
      </c>
      <c r="J6300">
        <v>0.57260999999999995</v>
      </c>
      <c r="K6300">
        <v>1</v>
      </c>
      <c r="L6300">
        <v>1</v>
      </c>
      <c r="M6300">
        <v>1</v>
      </c>
      <c r="N6300">
        <v>1</v>
      </c>
      <c r="O6300" t="s">
        <v>225</v>
      </c>
      <c r="P6300">
        <v>0</v>
      </c>
      <c r="Q6300">
        <v>0</v>
      </c>
      <c r="R6300">
        <v>0</v>
      </c>
      <c r="S6300" t="s">
        <v>223</v>
      </c>
      <c r="T6300">
        <v>0</v>
      </c>
      <c r="U6300" t="s">
        <v>21545</v>
      </c>
      <c r="V6300" t="s">
        <v>224</v>
      </c>
      <c r="W6300" t="s">
        <v>225</v>
      </c>
      <c r="X6300" t="s">
        <v>225</v>
      </c>
      <c r="Y6300">
        <v>0</v>
      </c>
      <c r="AB6300">
        <v>1</v>
      </c>
      <c r="AC6300">
        <v>1</v>
      </c>
      <c r="AD6300">
        <v>4</v>
      </c>
      <c r="AE6300">
        <v>1642</v>
      </c>
      <c r="AF6300">
        <v>1.9</v>
      </c>
      <c r="AQ6300">
        <v>2</v>
      </c>
      <c r="AR6300">
        <f t="shared" si="98"/>
        <v>4.6463999999999999</v>
      </c>
      <c r="AS6300">
        <v>1</v>
      </c>
      <c r="AT6300" t="s">
        <v>112</v>
      </c>
      <c r="AU6300">
        <v>20</v>
      </c>
    </row>
    <row r="6301" spans="1:47">
      <c r="A6301" t="s">
        <v>21549</v>
      </c>
      <c r="C6301">
        <v>310</v>
      </c>
      <c r="D6301" t="s">
        <v>21550</v>
      </c>
      <c r="E6301">
        <v>101</v>
      </c>
      <c r="F6301" t="s">
        <v>21551</v>
      </c>
      <c r="G6301" t="s">
        <v>1783</v>
      </c>
      <c r="H6301" t="s">
        <v>220</v>
      </c>
      <c r="I6301" t="s">
        <v>21552</v>
      </c>
      <c r="J6301">
        <v>0.15798000000000001</v>
      </c>
      <c r="K6301">
        <v>1</v>
      </c>
      <c r="L6301">
        <v>1</v>
      </c>
      <c r="M6301">
        <v>1</v>
      </c>
      <c r="N6301">
        <v>1</v>
      </c>
      <c r="O6301" t="s">
        <v>225</v>
      </c>
      <c r="P6301">
        <v>0</v>
      </c>
      <c r="Q6301">
        <v>0</v>
      </c>
      <c r="R6301">
        <v>0</v>
      </c>
      <c r="S6301" t="s">
        <v>223</v>
      </c>
      <c r="T6301">
        <v>0</v>
      </c>
      <c r="U6301" t="s">
        <v>21549</v>
      </c>
      <c r="X6301" t="s">
        <v>225</v>
      </c>
      <c r="Y6301">
        <v>0</v>
      </c>
      <c r="AB6301">
        <v>1</v>
      </c>
      <c r="AC6301">
        <v>1</v>
      </c>
      <c r="AD6301">
        <v>1</v>
      </c>
      <c r="AE6301">
        <v>1008</v>
      </c>
      <c r="AF6301">
        <v>1</v>
      </c>
      <c r="AQ6301">
        <v>1</v>
      </c>
      <c r="AR6301">
        <f t="shared" si="98"/>
        <v>4.6463999999999999</v>
      </c>
      <c r="AS6301">
        <v>1</v>
      </c>
      <c r="AT6301" t="s">
        <v>112</v>
      </c>
      <c r="AU6301">
        <v>20</v>
      </c>
    </row>
    <row r="6302" spans="1:47">
      <c r="A6302" t="s">
        <v>21553</v>
      </c>
      <c r="C6302">
        <v>310</v>
      </c>
      <c r="D6302" t="s">
        <v>21554</v>
      </c>
      <c r="E6302">
        <v>101</v>
      </c>
      <c r="F6302" t="s">
        <v>21555</v>
      </c>
      <c r="G6302" t="s">
        <v>1783</v>
      </c>
      <c r="H6302" t="s">
        <v>220</v>
      </c>
      <c r="I6302" t="s">
        <v>21556</v>
      </c>
      <c r="J6302">
        <v>0.15783</v>
      </c>
      <c r="K6302">
        <v>1</v>
      </c>
      <c r="L6302">
        <v>1</v>
      </c>
      <c r="M6302">
        <v>1</v>
      </c>
      <c r="N6302">
        <v>1</v>
      </c>
      <c r="O6302" t="s">
        <v>225</v>
      </c>
      <c r="P6302">
        <v>0</v>
      </c>
      <c r="Q6302">
        <v>1</v>
      </c>
      <c r="R6302">
        <v>3400</v>
      </c>
      <c r="S6302" t="s">
        <v>223</v>
      </c>
      <c r="T6302">
        <v>3400</v>
      </c>
      <c r="U6302" t="s">
        <v>21553</v>
      </c>
      <c r="V6302" t="s">
        <v>10030</v>
      </c>
      <c r="W6302" t="s">
        <v>225</v>
      </c>
      <c r="X6302" t="s">
        <v>225</v>
      </c>
      <c r="Y6302">
        <v>3400</v>
      </c>
      <c r="AB6302">
        <v>1</v>
      </c>
      <c r="AC6302">
        <v>1</v>
      </c>
      <c r="AD6302">
        <v>2</v>
      </c>
      <c r="AE6302">
        <v>704</v>
      </c>
      <c r="AF6302">
        <v>1</v>
      </c>
      <c r="AQ6302">
        <v>1</v>
      </c>
      <c r="AR6302">
        <f t="shared" si="98"/>
        <v>4.6463999999999999</v>
      </c>
      <c r="AS6302">
        <v>1</v>
      </c>
      <c r="AT6302" t="s">
        <v>112</v>
      </c>
      <c r="AU6302">
        <v>20</v>
      </c>
    </row>
    <row r="6303" spans="1:47">
      <c r="A6303" t="s">
        <v>21557</v>
      </c>
      <c r="C6303">
        <v>310</v>
      </c>
      <c r="D6303" t="s">
        <v>21558</v>
      </c>
      <c r="E6303">
        <v>101</v>
      </c>
      <c r="F6303" t="s">
        <v>21559</v>
      </c>
      <c r="G6303" t="s">
        <v>1783</v>
      </c>
      <c r="H6303" t="s">
        <v>220</v>
      </c>
      <c r="I6303" t="s">
        <v>21560</v>
      </c>
      <c r="J6303">
        <v>0.16764999999999999</v>
      </c>
      <c r="K6303">
        <v>1</v>
      </c>
      <c r="L6303">
        <v>1</v>
      </c>
      <c r="M6303">
        <v>1</v>
      </c>
      <c r="N6303">
        <v>1</v>
      </c>
      <c r="O6303" t="s">
        <v>225</v>
      </c>
      <c r="P6303">
        <v>0</v>
      </c>
      <c r="Q6303">
        <v>1</v>
      </c>
      <c r="R6303">
        <v>7600</v>
      </c>
      <c r="S6303" t="s">
        <v>223</v>
      </c>
      <c r="T6303">
        <v>7600</v>
      </c>
      <c r="U6303" t="s">
        <v>21557</v>
      </c>
      <c r="V6303" t="s">
        <v>10030</v>
      </c>
      <c r="W6303" t="s">
        <v>225</v>
      </c>
      <c r="X6303" t="s">
        <v>225</v>
      </c>
      <c r="Y6303">
        <v>7600</v>
      </c>
      <c r="AB6303">
        <v>1</v>
      </c>
      <c r="AC6303">
        <v>1</v>
      </c>
      <c r="AD6303">
        <v>3</v>
      </c>
      <c r="AE6303">
        <v>960</v>
      </c>
      <c r="AF6303">
        <v>1</v>
      </c>
      <c r="AQ6303">
        <v>1</v>
      </c>
      <c r="AR6303">
        <f t="shared" si="98"/>
        <v>4.6463999999999999</v>
      </c>
      <c r="AS6303">
        <v>1</v>
      </c>
      <c r="AT6303" t="s">
        <v>112</v>
      </c>
      <c r="AU6303">
        <v>20</v>
      </c>
    </row>
    <row r="6304" spans="1:47">
      <c r="A6304" t="s">
        <v>248</v>
      </c>
      <c r="C6304">
        <v>310</v>
      </c>
      <c r="E6304">
        <v>0</v>
      </c>
      <c r="J6304">
        <v>6.4759999999999998E-2</v>
      </c>
      <c r="K6304">
        <v>0</v>
      </c>
      <c r="L6304">
        <v>0</v>
      </c>
      <c r="M6304">
        <v>0</v>
      </c>
      <c r="N6304">
        <v>0</v>
      </c>
      <c r="P6304">
        <v>0</v>
      </c>
      <c r="Q6304">
        <v>0</v>
      </c>
      <c r="R6304">
        <v>0</v>
      </c>
      <c r="S6304" t="s">
        <v>249</v>
      </c>
      <c r="T6304">
        <v>0</v>
      </c>
      <c r="Y6304">
        <v>0</v>
      </c>
      <c r="AB6304">
        <v>0</v>
      </c>
      <c r="AC6304">
        <v>0</v>
      </c>
      <c r="AD6304">
        <v>0</v>
      </c>
      <c r="AE6304">
        <v>0</v>
      </c>
      <c r="AF6304">
        <v>0</v>
      </c>
      <c r="AQ6304">
        <v>0</v>
      </c>
      <c r="AR6304">
        <f t="shared" si="98"/>
        <v>0</v>
      </c>
      <c r="AS6304">
        <v>1</v>
      </c>
      <c r="AT6304" t="s">
        <v>112</v>
      </c>
      <c r="AU6304">
        <v>20</v>
      </c>
    </row>
    <row r="6305" spans="1:47">
      <c r="A6305" t="s">
        <v>21561</v>
      </c>
      <c r="C6305">
        <v>310</v>
      </c>
      <c r="D6305" t="s">
        <v>16828</v>
      </c>
      <c r="E6305">
        <v>101</v>
      </c>
      <c r="F6305" t="s">
        <v>21562</v>
      </c>
      <c r="G6305" t="s">
        <v>1783</v>
      </c>
      <c r="H6305" t="s">
        <v>220</v>
      </c>
      <c r="I6305" t="s">
        <v>21563</v>
      </c>
      <c r="J6305">
        <v>2.8586</v>
      </c>
      <c r="K6305">
        <v>1</v>
      </c>
      <c r="L6305">
        <v>1</v>
      </c>
      <c r="M6305">
        <v>1</v>
      </c>
      <c r="N6305">
        <v>1</v>
      </c>
      <c r="O6305" t="s">
        <v>225</v>
      </c>
      <c r="P6305">
        <v>0</v>
      </c>
      <c r="Q6305">
        <v>0</v>
      </c>
      <c r="R6305">
        <v>0</v>
      </c>
      <c r="S6305" t="s">
        <v>223</v>
      </c>
      <c r="T6305">
        <v>0</v>
      </c>
      <c r="U6305" t="s">
        <v>21561</v>
      </c>
      <c r="V6305" t="s">
        <v>224</v>
      </c>
      <c r="W6305" t="s">
        <v>225</v>
      </c>
      <c r="X6305" t="s">
        <v>225</v>
      </c>
      <c r="Y6305">
        <v>0</v>
      </c>
      <c r="AB6305">
        <v>1</v>
      </c>
      <c r="AC6305">
        <v>1</v>
      </c>
      <c r="AD6305">
        <v>1</v>
      </c>
      <c r="AE6305">
        <v>384</v>
      </c>
      <c r="AF6305">
        <v>1</v>
      </c>
      <c r="AQ6305">
        <v>1</v>
      </c>
      <c r="AR6305">
        <f t="shared" si="98"/>
        <v>4.6463999999999999</v>
      </c>
      <c r="AS6305">
        <v>1</v>
      </c>
      <c r="AT6305" t="s">
        <v>112</v>
      </c>
      <c r="AU6305">
        <v>20</v>
      </c>
    </row>
    <row r="6306" spans="1:47">
      <c r="A6306" t="s">
        <v>21564</v>
      </c>
      <c r="C6306">
        <v>310</v>
      </c>
      <c r="D6306" t="s">
        <v>21565</v>
      </c>
      <c r="E6306">
        <v>101</v>
      </c>
      <c r="F6306" t="s">
        <v>21566</v>
      </c>
      <c r="G6306" t="s">
        <v>422</v>
      </c>
      <c r="H6306" t="s">
        <v>220</v>
      </c>
      <c r="I6306" t="s">
        <v>21567</v>
      </c>
      <c r="J6306">
        <v>0.26502999999999999</v>
      </c>
      <c r="K6306">
        <v>1</v>
      </c>
      <c r="L6306">
        <v>1</v>
      </c>
      <c r="M6306">
        <v>1</v>
      </c>
      <c r="N6306">
        <v>1</v>
      </c>
      <c r="O6306" t="s">
        <v>225</v>
      </c>
      <c r="P6306">
        <v>0</v>
      </c>
      <c r="Q6306">
        <v>1</v>
      </c>
      <c r="R6306">
        <v>9000</v>
      </c>
      <c r="S6306" t="s">
        <v>223</v>
      </c>
      <c r="T6306">
        <v>9000</v>
      </c>
      <c r="U6306" t="s">
        <v>21564</v>
      </c>
      <c r="V6306" t="s">
        <v>455</v>
      </c>
      <c r="W6306" t="s">
        <v>225</v>
      </c>
      <c r="X6306" t="s">
        <v>225</v>
      </c>
      <c r="Y6306">
        <v>9000</v>
      </c>
      <c r="AB6306">
        <v>1</v>
      </c>
      <c r="AC6306">
        <v>1</v>
      </c>
      <c r="AD6306">
        <v>4</v>
      </c>
      <c r="AE6306">
        <v>1316</v>
      </c>
      <c r="AF6306">
        <v>1</v>
      </c>
      <c r="AQ6306">
        <v>1</v>
      </c>
      <c r="AR6306">
        <f t="shared" si="98"/>
        <v>9.68</v>
      </c>
      <c r="AS6306">
        <v>1</v>
      </c>
      <c r="AT6306" t="s">
        <v>134</v>
      </c>
      <c r="AU6306">
        <v>43</v>
      </c>
    </row>
    <row r="6307" spans="1:47">
      <c r="A6307" t="s">
        <v>21568</v>
      </c>
      <c r="C6307">
        <v>310</v>
      </c>
      <c r="D6307" t="s">
        <v>21569</v>
      </c>
      <c r="E6307">
        <v>101</v>
      </c>
      <c r="F6307" t="s">
        <v>21570</v>
      </c>
      <c r="G6307" t="s">
        <v>1783</v>
      </c>
      <c r="H6307" t="s">
        <v>220</v>
      </c>
      <c r="I6307" t="s">
        <v>21571</v>
      </c>
      <c r="J6307">
        <v>0.31452999999999998</v>
      </c>
      <c r="K6307">
        <v>1</v>
      </c>
      <c r="L6307">
        <v>1</v>
      </c>
      <c r="M6307">
        <v>1</v>
      </c>
      <c r="N6307">
        <v>1</v>
      </c>
      <c r="O6307" t="s">
        <v>225</v>
      </c>
      <c r="P6307">
        <v>0</v>
      </c>
      <c r="Q6307">
        <v>1</v>
      </c>
      <c r="R6307">
        <v>10600</v>
      </c>
      <c r="S6307" t="s">
        <v>223</v>
      </c>
      <c r="T6307">
        <v>10600</v>
      </c>
      <c r="U6307" t="s">
        <v>21568</v>
      </c>
      <c r="V6307" t="s">
        <v>10030</v>
      </c>
      <c r="W6307" t="s">
        <v>225</v>
      </c>
      <c r="X6307" t="s">
        <v>225</v>
      </c>
      <c r="Y6307">
        <v>10600</v>
      </c>
      <c r="AB6307">
        <v>1</v>
      </c>
      <c r="AC6307">
        <v>1</v>
      </c>
      <c r="AD6307">
        <v>2</v>
      </c>
      <c r="AE6307">
        <v>848</v>
      </c>
      <c r="AF6307">
        <v>1</v>
      </c>
      <c r="AQ6307">
        <v>2</v>
      </c>
      <c r="AR6307">
        <f t="shared" si="98"/>
        <v>4.6463999999999999</v>
      </c>
      <c r="AS6307">
        <v>1</v>
      </c>
      <c r="AT6307" t="s">
        <v>112</v>
      </c>
      <c r="AU6307">
        <v>20</v>
      </c>
    </row>
    <row r="6308" spans="1:47">
      <c r="A6308" t="s">
        <v>21572</v>
      </c>
      <c r="C6308">
        <v>310</v>
      </c>
      <c r="D6308" t="s">
        <v>21573</v>
      </c>
      <c r="E6308">
        <v>101</v>
      </c>
      <c r="F6308" t="s">
        <v>21574</v>
      </c>
      <c r="G6308" t="s">
        <v>1783</v>
      </c>
      <c r="H6308" t="s">
        <v>220</v>
      </c>
      <c r="I6308" t="s">
        <v>21575</v>
      </c>
      <c r="J6308">
        <v>6.4250000000000002E-2</v>
      </c>
      <c r="K6308">
        <v>1</v>
      </c>
      <c r="L6308">
        <v>1</v>
      </c>
      <c r="M6308">
        <v>1</v>
      </c>
      <c r="N6308">
        <v>1</v>
      </c>
      <c r="O6308" t="s">
        <v>225</v>
      </c>
      <c r="P6308">
        <v>0</v>
      </c>
      <c r="Q6308">
        <v>1</v>
      </c>
      <c r="R6308">
        <v>5900</v>
      </c>
      <c r="S6308" t="s">
        <v>243</v>
      </c>
      <c r="T6308">
        <v>5900</v>
      </c>
      <c r="U6308" t="s">
        <v>21576</v>
      </c>
      <c r="V6308" t="s">
        <v>10030</v>
      </c>
      <c r="W6308" t="s">
        <v>225</v>
      </c>
      <c r="X6308" t="s">
        <v>225</v>
      </c>
      <c r="Y6308">
        <v>5900</v>
      </c>
      <c r="AB6308">
        <v>1</v>
      </c>
      <c r="AC6308">
        <v>1</v>
      </c>
      <c r="AD6308">
        <v>3</v>
      </c>
      <c r="AE6308">
        <v>960</v>
      </c>
      <c r="AF6308">
        <v>1</v>
      </c>
      <c r="AQ6308">
        <v>1</v>
      </c>
      <c r="AR6308">
        <f t="shared" si="98"/>
        <v>4.6463999999999999</v>
      </c>
      <c r="AS6308">
        <v>1</v>
      </c>
      <c r="AT6308" t="s">
        <v>112</v>
      </c>
      <c r="AU6308">
        <v>20</v>
      </c>
    </row>
    <row r="6309" spans="1:47">
      <c r="A6309" t="s">
        <v>21577</v>
      </c>
      <c r="C6309">
        <v>310</v>
      </c>
      <c r="D6309" t="s">
        <v>21578</v>
      </c>
      <c r="E6309">
        <v>101</v>
      </c>
      <c r="F6309" t="s">
        <v>21579</v>
      </c>
      <c r="G6309" t="s">
        <v>1783</v>
      </c>
      <c r="H6309" t="s">
        <v>220</v>
      </c>
      <c r="I6309" t="s">
        <v>21580</v>
      </c>
      <c r="J6309">
        <v>0.31242999999999999</v>
      </c>
      <c r="K6309">
        <v>1</v>
      </c>
      <c r="L6309">
        <v>1</v>
      </c>
      <c r="M6309">
        <v>1</v>
      </c>
      <c r="N6309">
        <v>1</v>
      </c>
      <c r="O6309" t="s">
        <v>225</v>
      </c>
      <c r="P6309">
        <v>0</v>
      </c>
      <c r="Q6309">
        <v>1</v>
      </c>
      <c r="R6309">
        <v>11600</v>
      </c>
      <c r="S6309" t="s">
        <v>243</v>
      </c>
      <c r="T6309">
        <v>11600</v>
      </c>
      <c r="U6309" t="s">
        <v>21577</v>
      </c>
      <c r="V6309" t="s">
        <v>224</v>
      </c>
      <c r="W6309" t="s">
        <v>225</v>
      </c>
      <c r="X6309" t="s">
        <v>225</v>
      </c>
      <c r="Y6309">
        <v>11600</v>
      </c>
      <c r="AB6309">
        <v>1</v>
      </c>
      <c r="AC6309">
        <v>1</v>
      </c>
      <c r="AD6309">
        <v>3</v>
      </c>
      <c r="AE6309">
        <v>760</v>
      </c>
      <c r="AF6309">
        <v>1</v>
      </c>
      <c r="AQ6309">
        <v>2</v>
      </c>
      <c r="AR6309">
        <f t="shared" si="98"/>
        <v>4.6463999999999999</v>
      </c>
      <c r="AS6309">
        <v>1</v>
      </c>
      <c r="AT6309" t="s">
        <v>112</v>
      </c>
      <c r="AU6309">
        <v>20</v>
      </c>
    </row>
    <row r="6310" spans="1:47">
      <c r="A6310" t="s">
        <v>21581</v>
      </c>
      <c r="C6310">
        <v>310</v>
      </c>
      <c r="D6310" t="s">
        <v>21582</v>
      </c>
      <c r="E6310">
        <v>101</v>
      </c>
      <c r="F6310" t="s">
        <v>21583</v>
      </c>
      <c r="G6310" t="s">
        <v>1783</v>
      </c>
      <c r="H6310" t="s">
        <v>220</v>
      </c>
      <c r="I6310" t="s">
        <v>21584</v>
      </c>
      <c r="J6310">
        <v>0.50168999999999997</v>
      </c>
      <c r="K6310">
        <v>1</v>
      </c>
      <c r="L6310">
        <v>1</v>
      </c>
      <c r="M6310">
        <v>1</v>
      </c>
      <c r="N6310">
        <v>1</v>
      </c>
      <c r="O6310" t="s">
        <v>225</v>
      </c>
      <c r="P6310">
        <v>0</v>
      </c>
      <c r="Q6310">
        <v>0</v>
      </c>
      <c r="R6310">
        <v>0</v>
      </c>
      <c r="S6310" t="s">
        <v>223</v>
      </c>
      <c r="T6310">
        <v>0</v>
      </c>
      <c r="U6310" t="s">
        <v>21581</v>
      </c>
      <c r="V6310" t="s">
        <v>224</v>
      </c>
      <c r="W6310" t="s">
        <v>225</v>
      </c>
      <c r="X6310" t="s">
        <v>225</v>
      </c>
      <c r="Y6310">
        <v>0</v>
      </c>
      <c r="AB6310">
        <v>1</v>
      </c>
      <c r="AC6310">
        <v>1</v>
      </c>
      <c r="AD6310">
        <v>3</v>
      </c>
      <c r="AE6310">
        <v>1590</v>
      </c>
      <c r="AF6310">
        <v>1.75</v>
      </c>
      <c r="AQ6310">
        <v>1</v>
      </c>
      <c r="AR6310">
        <f t="shared" si="98"/>
        <v>4.6463999999999999</v>
      </c>
      <c r="AS6310">
        <v>1</v>
      </c>
      <c r="AT6310" t="s">
        <v>112</v>
      </c>
      <c r="AU6310">
        <v>20</v>
      </c>
    </row>
    <row r="6311" spans="1:47">
      <c r="A6311" t="s">
        <v>21576</v>
      </c>
      <c r="C6311">
        <v>310</v>
      </c>
      <c r="D6311" t="s">
        <v>21585</v>
      </c>
      <c r="E6311">
        <v>101</v>
      </c>
      <c r="F6311" t="s">
        <v>21586</v>
      </c>
      <c r="G6311" t="s">
        <v>1783</v>
      </c>
      <c r="H6311" t="s">
        <v>220</v>
      </c>
      <c r="I6311" t="s">
        <v>21587</v>
      </c>
      <c r="J6311">
        <v>6.4530000000000004E-2</v>
      </c>
      <c r="K6311">
        <v>1</v>
      </c>
      <c r="L6311">
        <v>1</v>
      </c>
      <c r="M6311">
        <v>1</v>
      </c>
      <c r="N6311">
        <v>1</v>
      </c>
      <c r="O6311" t="s">
        <v>225</v>
      </c>
      <c r="P6311">
        <v>0</v>
      </c>
      <c r="Q6311">
        <v>1</v>
      </c>
      <c r="R6311">
        <v>7200</v>
      </c>
      <c r="S6311" t="s">
        <v>243</v>
      </c>
      <c r="T6311">
        <v>7200</v>
      </c>
      <c r="U6311" t="s">
        <v>21576</v>
      </c>
      <c r="V6311" t="s">
        <v>224</v>
      </c>
      <c r="W6311" t="s">
        <v>225</v>
      </c>
      <c r="X6311" t="s">
        <v>225</v>
      </c>
      <c r="Y6311">
        <v>7200</v>
      </c>
      <c r="AB6311">
        <v>1</v>
      </c>
      <c r="AC6311">
        <v>1</v>
      </c>
      <c r="AD6311">
        <v>2</v>
      </c>
      <c r="AE6311">
        <v>1160</v>
      </c>
      <c r="AF6311">
        <v>1</v>
      </c>
      <c r="AQ6311">
        <v>1</v>
      </c>
      <c r="AR6311">
        <f t="shared" si="98"/>
        <v>4.6463999999999999</v>
      </c>
      <c r="AS6311">
        <v>1</v>
      </c>
      <c r="AT6311" t="s">
        <v>112</v>
      </c>
      <c r="AU6311">
        <v>20</v>
      </c>
    </row>
    <row r="6312" spans="1:47">
      <c r="A6312" t="s">
        <v>21588</v>
      </c>
      <c r="C6312">
        <v>310</v>
      </c>
      <c r="D6312" t="s">
        <v>21589</v>
      </c>
      <c r="E6312">
        <v>903</v>
      </c>
      <c r="F6312" t="s">
        <v>821</v>
      </c>
      <c r="G6312" t="s">
        <v>1783</v>
      </c>
      <c r="H6312" t="s">
        <v>822</v>
      </c>
      <c r="I6312" t="s">
        <v>21590</v>
      </c>
      <c r="J6312">
        <v>0.14679</v>
      </c>
      <c r="K6312">
        <v>0</v>
      </c>
      <c r="L6312">
        <v>0</v>
      </c>
      <c r="M6312">
        <v>0</v>
      </c>
      <c r="N6312">
        <v>0</v>
      </c>
      <c r="P6312">
        <v>0</v>
      </c>
      <c r="Q6312">
        <v>0</v>
      </c>
      <c r="R6312">
        <v>0</v>
      </c>
      <c r="S6312" t="s">
        <v>223</v>
      </c>
      <c r="T6312">
        <v>0</v>
      </c>
      <c r="U6312" t="s">
        <v>21588</v>
      </c>
      <c r="Y6312">
        <v>0</v>
      </c>
      <c r="AB6312">
        <v>0</v>
      </c>
      <c r="AC6312">
        <v>0</v>
      </c>
      <c r="AD6312">
        <v>0</v>
      </c>
      <c r="AE6312">
        <v>0</v>
      </c>
      <c r="AF6312">
        <v>0</v>
      </c>
      <c r="AQ6312">
        <v>1</v>
      </c>
      <c r="AR6312">
        <f t="shared" si="98"/>
        <v>0</v>
      </c>
      <c r="AS6312">
        <v>1</v>
      </c>
      <c r="AT6312" t="s">
        <v>112</v>
      </c>
      <c r="AU6312">
        <v>20</v>
      </c>
    </row>
    <row r="6313" spans="1:47">
      <c r="A6313" t="s">
        <v>21591</v>
      </c>
      <c r="C6313">
        <v>310</v>
      </c>
      <c r="D6313" t="s">
        <v>21592</v>
      </c>
      <c r="E6313">
        <v>101</v>
      </c>
      <c r="F6313" t="s">
        <v>21593</v>
      </c>
      <c r="G6313" t="s">
        <v>1783</v>
      </c>
      <c r="H6313" t="s">
        <v>220</v>
      </c>
      <c r="I6313" t="s">
        <v>21594</v>
      </c>
      <c r="J6313">
        <v>0.15551000000000001</v>
      </c>
      <c r="K6313">
        <v>1</v>
      </c>
      <c r="L6313">
        <v>1</v>
      </c>
      <c r="M6313">
        <v>1</v>
      </c>
      <c r="N6313">
        <v>1</v>
      </c>
      <c r="O6313" t="s">
        <v>225</v>
      </c>
      <c r="P6313">
        <v>0</v>
      </c>
      <c r="Q6313">
        <v>1</v>
      </c>
      <c r="R6313">
        <v>2300</v>
      </c>
      <c r="S6313" t="s">
        <v>223</v>
      </c>
      <c r="T6313">
        <v>2300</v>
      </c>
      <c r="U6313" t="s">
        <v>21591</v>
      </c>
      <c r="V6313" t="s">
        <v>455</v>
      </c>
      <c r="W6313" t="s">
        <v>225</v>
      </c>
      <c r="X6313" t="s">
        <v>225</v>
      </c>
      <c r="Y6313">
        <v>2300</v>
      </c>
      <c r="AB6313">
        <v>1</v>
      </c>
      <c r="AC6313">
        <v>1</v>
      </c>
      <c r="AD6313">
        <v>2</v>
      </c>
      <c r="AE6313">
        <v>1048</v>
      </c>
      <c r="AF6313">
        <v>1</v>
      </c>
      <c r="AQ6313">
        <v>1</v>
      </c>
      <c r="AR6313">
        <f t="shared" si="98"/>
        <v>4.6463999999999999</v>
      </c>
      <c r="AS6313">
        <v>1</v>
      </c>
      <c r="AT6313" t="s">
        <v>112</v>
      </c>
      <c r="AU6313">
        <v>20</v>
      </c>
    </row>
    <row r="6314" spans="1:47">
      <c r="A6314" t="s">
        <v>21595</v>
      </c>
      <c r="C6314">
        <v>310</v>
      </c>
      <c r="D6314" t="s">
        <v>21248</v>
      </c>
      <c r="E6314">
        <v>132</v>
      </c>
      <c r="F6314" t="s">
        <v>20532</v>
      </c>
      <c r="G6314" t="s">
        <v>1783</v>
      </c>
      <c r="H6314" t="s">
        <v>260</v>
      </c>
      <c r="I6314" t="s">
        <v>21596</v>
      </c>
      <c r="J6314">
        <v>0.69759000000000004</v>
      </c>
      <c r="K6314">
        <v>0</v>
      </c>
      <c r="L6314">
        <v>0</v>
      </c>
      <c r="M6314">
        <v>0</v>
      </c>
      <c r="N6314">
        <v>0</v>
      </c>
      <c r="P6314">
        <v>0</v>
      </c>
      <c r="Q6314">
        <v>0</v>
      </c>
      <c r="R6314">
        <v>0</v>
      </c>
      <c r="S6314" t="s">
        <v>223</v>
      </c>
      <c r="T6314">
        <v>0</v>
      </c>
      <c r="U6314" t="s">
        <v>21595</v>
      </c>
      <c r="Y6314">
        <v>0</v>
      </c>
      <c r="AB6314">
        <v>0</v>
      </c>
      <c r="AC6314">
        <v>0</v>
      </c>
      <c r="AD6314">
        <v>0</v>
      </c>
      <c r="AE6314">
        <v>0</v>
      </c>
      <c r="AF6314">
        <v>0</v>
      </c>
      <c r="AQ6314">
        <v>1</v>
      </c>
      <c r="AR6314">
        <f t="shared" si="98"/>
        <v>0</v>
      </c>
      <c r="AS6314">
        <v>1</v>
      </c>
      <c r="AT6314" t="s">
        <v>112</v>
      </c>
      <c r="AU6314">
        <v>20</v>
      </c>
    </row>
    <row r="6315" spans="1:47">
      <c r="A6315" t="s">
        <v>21597</v>
      </c>
      <c r="C6315">
        <v>310</v>
      </c>
      <c r="D6315" t="s">
        <v>21598</v>
      </c>
      <c r="E6315">
        <v>101</v>
      </c>
      <c r="F6315" t="s">
        <v>21599</v>
      </c>
      <c r="G6315" t="s">
        <v>1783</v>
      </c>
      <c r="H6315" t="s">
        <v>220</v>
      </c>
      <c r="I6315" t="s">
        <v>21600</v>
      </c>
      <c r="J6315">
        <v>0.14774999999999999</v>
      </c>
      <c r="K6315">
        <v>1</v>
      </c>
      <c r="L6315">
        <v>1</v>
      </c>
      <c r="M6315">
        <v>1</v>
      </c>
      <c r="N6315">
        <v>1</v>
      </c>
      <c r="O6315" t="s">
        <v>225</v>
      </c>
      <c r="P6315">
        <v>0</v>
      </c>
      <c r="Q6315">
        <v>0</v>
      </c>
      <c r="R6315">
        <v>0</v>
      </c>
      <c r="S6315" t="s">
        <v>223</v>
      </c>
      <c r="T6315">
        <v>0</v>
      </c>
      <c r="U6315" t="s">
        <v>21597</v>
      </c>
      <c r="V6315" t="s">
        <v>10030</v>
      </c>
      <c r="W6315" t="s">
        <v>225</v>
      </c>
      <c r="X6315" t="s">
        <v>225</v>
      </c>
      <c r="Y6315">
        <v>0</v>
      </c>
      <c r="AB6315">
        <v>1</v>
      </c>
      <c r="AC6315">
        <v>1</v>
      </c>
      <c r="AD6315">
        <v>3</v>
      </c>
      <c r="AE6315">
        <v>960</v>
      </c>
      <c r="AF6315">
        <v>1</v>
      </c>
      <c r="AQ6315">
        <v>1</v>
      </c>
      <c r="AR6315">
        <f t="shared" si="98"/>
        <v>4.6463999999999999</v>
      </c>
      <c r="AS6315">
        <v>1</v>
      </c>
      <c r="AT6315" t="s">
        <v>112</v>
      </c>
      <c r="AU6315">
        <v>20</v>
      </c>
    </row>
    <row r="6316" spans="1:47">
      <c r="A6316" t="s">
        <v>21601</v>
      </c>
      <c r="C6316">
        <v>310</v>
      </c>
      <c r="D6316" t="s">
        <v>21602</v>
      </c>
      <c r="E6316">
        <v>101</v>
      </c>
      <c r="F6316" t="s">
        <v>21603</v>
      </c>
      <c r="G6316" t="s">
        <v>1783</v>
      </c>
      <c r="H6316" t="s">
        <v>220</v>
      </c>
      <c r="I6316" t="s">
        <v>21604</v>
      </c>
      <c r="J6316">
        <v>0.14867</v>
      </c>
      <c r="K6316">
        <v>1</v>
      </c>
      <c r="L6316">
        <v>1</v>
      </c>
      <c r="M6316">
        <v>1</v>
      </c>
      <c r="N6316">
        <v>1</v>
      </c>
      <c r="O6316" t="s">
        <v>225</v>
      </c>
      <c r="P6316">
        <v>0</v>
      </c>
      <c r="Q6316">
        <v>1</v>
      </c>
      <c r="R6316">
        <v>10600</v>
      </c>
      <c r="S6316" t="s">
        <v>223</v>
      </c>
      <c r="T6316">
        <v>10600</v>
      </c>
      <c r="U6316" t="s">
        <v>21601</v>
      </c>
      <c r="V6316" t="s">
        <v>10030</v>
      </c>
      <c r="W6316" t="s">
        <v>225</v>
      </c>
      <c r="X6316" t="s">
        <v>225</v>
      </c>
      <c r="Y6316">
        <v>10600</v>
      </c>
      <c r="AB6316">
        <v>1</v>
      </c>
      <c r="AC6316">
        <v>1</v>
      </c>
      <c r="AD6316">
        <v>2</v>
      </c>
      <c r="AE6316">
        <v>1351</v>
      </c>
      <c r="AF6316">
        <v>1.9</v>
      </c>
      <c r="AQ6316">
        <v>1</v>
      </c>
      <c r="AR6316">
        <f t="shared" si="98"/>
        <v>4.6463999999999999</v>
      </c>
      <c r="AS6316">
        <v>1</v>
      </c>
      <c r="AT6316" t="s">
        <v>112</v>
      </c>
      <c r="AU6316">
        <v>20</v>
      </c>
    </row>
    <row r="6317" spans="1:47">
      <c r="A6317" t="s">
        <v>21605</v>
      </c>
      <c r="C6317">
        <v>310</v>
      </c>
      <c r="D6317" t="s">
        <v>21606</v>
      </c>
      <c r="E6317">
        <v>101</v>
      </c>
      <c r="F6317" t="s">
        <v>21607</v>
      </c>
      <c r="G6317" t="s">
        <v>1783</v>
      </c>
      <c r="H6317" t="s">
        <v>220</v>
      </c>
      <c r="I6317" t="s">
        <v>21608</v>
      </c>
      <c r="J6317">
        <v>0.16325999999999999</v>
      </c>
      <c r="K6317">
        <v>1</v>
      </c>
      <c r="L6317">
        <v>1</v>
      </c>
      <c r="M6317">
        <v>1</v>
      </c>
      <c r="N6317">
        <v>1</v>
      </c>
      <c r="O6317" t="s">
        <v>225</v>
      </c>
      <c r="P6317">
        <v>0</v>
      </c>
      <c r="Q6317">
        <v>1</v>
      </c>
      <c r="R6317">
        <v>7100</v>
      </c>
      <c r="S6317" t="s">
        <v>223</v>
      </c>
      <c r="T6317">
        <v>7100</v>
      </c>
      <c r="U6317" t="s">
        <v>21605</v>
      </c>
      <c r="V6317" t="s">
        <v>10030</v>
      </c>
      <c r="W6317" t="s">
        <v>225</v>
      </c>
      <c r="X6317" t="s">
        <v>225</v>
      </c>
      <c r="Y6317">
        <v>7100</v>
      </c>
      <c r="AB6317">
        <v>1</v>
      </c>
      <c r="AC6317">
        <v>1</v>
      </c>
      <c r="AD6317">
        <v>3</v>
      </c>
      <c r="AE6317">
        <v>672</v>
      </c>
      <c r="AF6317">
        <v>1</v>
      </c>
      <c r="AQ6317">
        <v>1</v>
      </c>
      <c r="AR6317">
        <f t="shared" si="98"/>
        <v>4.6463999999999999</v>
      </c>
      <c r="AS6317">
        <v>1</v>
      </c>
      <c r="AT6317" t="s">
        <v>112</v>
      </c>
      <c r="AU6317">
        <v>20</v>
      </c>
    </row>
    <row r="6318" spans="1:47">
      <c r="A6318" t="s">
        <v>21609</v>
      </c>
      <c r="B6318" t="s">
        <v>293</v>
      </c>
      <c r="C6318">
        <v>310</v>
      </c>
      <c r="D6318" t="s">
        <v>15927</v>
      </c>
      <c r="E6318">
        <v>0</v>
      </c>
      <c r="J6318">
        <v>826.91747999999995</v>
      </c>
      <c r="K6318">
        <v>0</v>
      </c>
      <c r="L6318">
        <v>0</v>
      </c>
      <c r="M6318">
        <v>0</v>
      </c>
      <c r="N6318">
        <v>0</v>
      </c>
      <c r="P6318">
        <v>0</v>
      </c>
      <c r="Q6318">
        <v>0</v>
      </c>
      <c r="R6318">
        <v>0</v>
      </c>
      <c r="S6318" t="s">
        <v>296</v>
      </c>
      <c r="T6318">
        <v>0</v>
      </c>
      <c r="Y6318">
        <v>0</v>
      </c>
      <c r="AB6318">
        <v>0</v>
      </c>
      <c r="AC6318">
        <v>0</v>
      </c>
      <c r="AD6318">
        <v>0</v>
      </c>
      <c r="AE6318">
        <v>0</v>
      </c>
      <c r="AF6318">
        <v>0</v>
      </c>
      <c r="AG6318" t="s">
        <v>845</v>
      </c>
      <c r="AQ6318">
        <v>4</v>
      </c>
      <c r="AR6318">
        <f t="shared" si="98"/>
        <v>0</v>
      </c>
      <c r="AS6318">
        <v>1</v>
      </c>
      <c r="AT6318" t="s">
        <v>112</v>
      </c>
      <c r="AU6318">
        <v>20</v>
      </c>
    </row>
    <row r="6319" spans="1:47">
      <c r="A6319" t="s">
        <v>21610</v>
      </c>
      <c r="C6319">
        <v>310</v>
      </c>
      <c r="D6319" t="s">
        <v>21611</v>
      </c>
      <c r="E6319">
        <v>101</v>
      </c>
      <c r="F6319" t="s">
        <v>21612</v>
      </c>
      <c r="G6319" t="s">
        <v>1783</v>
      </c>
      <c r="H6319" t="s">
        <v>220</v>
      </c>
      <c r="I6319" t="s">
        <v>21613</v>
      </c>
      <c r="J6319">
        <v>0.15403</v>
      </c>
      <c r="K6319">
        <v>1</v>
      </c>
      <c r="L6319">
        <v>1</v>
      </c>
      <c r="M6319">
        <v>1</v>
      </c>
      <c r="N6319">
        <v>1</v>
      </c>
      <c r="O6319" t="s">
        <v>225</v>
      </c>
      <c r="P6319">
        <v>0</v>
      </c>
      <c r="Q6319">
        <v>1</v>
      </c>
      <c r="R6319">
        <v>6800</v>
      </c>
      <c r="S6319" t="s">
        <v>223</v>
      </c>
      <c r="T6319">
        <v>6800</v>
      </c>
      <c r="U6319" t="s">
        <v>21610</v>
      </c>
      <c r="V6319" t="s">
        <v>10030</v>
      </c>
      <c r="W6319" t="s">
        <v>225</v>
      </c>
      <c r="X6319" t="s">
        <v>225</v>
      </c>
      <c r="Y6319">
        <v>6800</v>
      </c>
      <c r="AB6319">
        <v>1</v>
      </c>
      <c r="AC6319">
        <v>1</v>
      </c>
      <c r="AD6319">
        <v>2</v>
      </c>
      <c r="AE6319">
        <v>872</v>
      </c>
      <c r="AF6319">
        <v>1</v>
      </c>
      <c r="AQ6319">
        <v>1</v>
      </c>
      <c r="AR6319">
        <f t="shared" si="98"/>
        <v>4.6463999999999999</v>
      </c>
      <c r="AS6319">
        <v>1</v>
      </c>
      <c r="AT6319" t="s">
        <v>112</v>
      </c>
      <c r="AU6319">
        <v>20</v>
      </c>
    </row>
    <row r="6320" spans="1:47">
      <c r="A6320" t="s">
        <v>21614</v>
      </c>
      <c r="C6320">
        <v>310</v>
      </c>
      <c r="D6320" t="s">
        <v>21615</v>
      </c>
      <c r="E6320">
        <v>101</v>
      </c>
      <c r="F6320" t="s">
        <v>21616</v>
      </c>
      <c r="G6320" t="s">
        <v>1783</v>
      </c>
      <c r="H6320" t="s">
        <v>220</v>
      </c>
      <c r="I6320" t="s">
        <v>21617</v>
      </c>
      <c r="J6320">
        <v>0.20116000000000001</v>
      </c>
      <c r="K6320">
        <v>1</v>
      </c>
      <c r="L6320">
        <v>1</v>
      </c>
      <c r="M6320">
        <v>1</v>
      </c>
      <c r="N6320">
        <v>1</v>
      </c>
      <c r="O6320" t="s">
        <v>225</v>
      </c>
      <c r="P6320">
        <v>0</v>
      </c>
      <c r="Q6320">
        <v>1</v>
      </c>
      <c r="R6320">
        <v>700</v>
      </c>
      <c r="S6320" t="s">
        <v>223</v>
      </c>
      <c r="T6320">
        <v>700</v>
      </c>
      <c r="U6320" t="s">
        <v>21614</v>
      </c>
      <c r="V6320" t="s">
        <v>10030</v>
      </c>
      <c r="W6320" t="s">
        <v>225</v>
      </c>
      <c r="X6320" t="s">
        <v>225</v>
      </c>
      <c r="Y6320">
        <v>700</v>
      </c>
      <c r="AB6320">
        <v>1</v>
      </c>
      <c r="AC6320">
        <v>1</v>
      </c>
      <c r="AD6320">
        <v>2</v>
      </c>
      <c r="AE6320">
        <v>768</v>
      </c>
      <c r="AF6320">
        <v>1</v>
      </c>
      <c r="AQ6320">
        <v>3</v>
      </c>
      <c r="AR6320">
        <f t="shared" si="98"/>
        <v>4.6463999999999999</v>
      </c>
      <c r="AS6320">
        <v>1</v>
      </c>
      <c r="AT6320" t="s">
        <v>112</v>
      </c>
      <c r="AU6320">
        <v>20</v>
      </c>
    </row>
    <row r="6321" spans="1:47">
      <c r="A6321" t="s">
        <v>20530</v>
      </c>
      <c r="C6321">
        <v>310</v>
      </c>
      <c r="D6321" t="s">
        <v>20531</v>
      </c>
      <c r="E6321">
        <v>132</v>
      </c>
      <c r="F6321" t="s">
        <v>20532</v>
      </c>
      <c r="G6321" t="s">
        <v>324</v>
      </c>
      <c r="H6321" t="s">
        <v>260</v>
      </c>
      <c r="I6321" t="s">
        <v>20534</v>
      </c>
      <c r="J6321">
        <v>2.2273399999999999</v>
      </c>
      <c r="K6321">
        <v>0</v>
      </c>
      <c r="L6321">
        <v>0</v>
      </c>
      <c r="M6321">
        <v>0</v>
      </c>
      <c r="N6321">
        <v>0</v>
      </c>
      <c r="P6321">
        <v>0</v>
      </c>
      <c r="Q6321">
        <v>0</v>
      </c>
      <c r="R6321">
        <v>0</v>
      </c>
      <c r="S6321" t="s">
        <v>243</v>
      </c>
      <c r="T6321">
        <v>0</v>
      </c>
      <c r="U6321" t="s">
        <v>20530</v>
      </c>
      <c r="Y6321">
        <v>0</v>
      </c>
      <c r="AB6321">
        <v>0</v>
      </c>
      <c r="AC6321">
        <v>0</v>
      </c>
      <c r="AD6321">
        <v>0</v>
      </c>
      <c r="AE6321">
        <v>0</v>
      </c>
      <c r="AF6321">
        <v>0</v>
      </c>
      <c r="AQ6321">
        <v>4</v>
      </c>
      <c r="AR6321">
        <f t="shared" si="98"/>
        <v>0</v>
      </c>
      <c r="AS6321">
        <v>1</v>
      </c>
      <c r="AT6321" t="s">
        <v>126</v>
      </c>
      <c r="AU6321">
        <v>34</v>
      </c>
    </row>
    <row r="6322" spans="1:47">
      <c r="A6322" t="s">
        <v>21618</v>
      </c>
      <c r="C6322">
        <v>310</v>
      </c>
      <c r="D6322" t="s">
        <v>21619</v>
      </c>
      <c r="E6322">
        <v>101</v>
      </c>
      <c r="F6322" t="s">
        <v>21620</v>
      </c>
      <c r="G6322" t="s">
        <v>1783</v>
      </c>
      <c r="H6322" t="s">
        <v>220</v>
      </c>
      <c r="I6322" t="s">
        <v>21621</v>
      </c>
      <c r="J6322">
        <v>0.32852999999999999</v>
      </c>
      <c r="K6322">
        <v>1</v>
      </c>
      <c r="L6322">
        <v>1</v>
      </c>
      <c r="M6322">
        <v>1</v>
      </c>
      <c r="N6322">
        <v>1</v>
      </c>
      <c r="O6322" t="s">
        <v>225</v>
      </c>
      <c r="P6322">
        <v>0</v>
      </c>
      <c r="Q6322">
        <v>1</v>
      </c>
      <c r="R6322">
        <v>3300</v>
      </c>
      <c r="S6322" t="s">
        <v>243</v>
      </c>
      <c r="T6322">
        <v>3300</v>
      </c>
      <c r="U6322" t="s">
        <v>21618</v>
      </c>
      <c r="V6322" t="s">
        <v>224</v>
      </c>
      <c r="W6322" t="s">
        <v>225</v>
      </c>
      <c r="X6322" t="s">
        <v>225</v>
      </c>
      <c r="Y6322">
        <v>3300</v>
      </c>
      <c r="AB6322">
        <v>1</v>
      </c>
      <c r="AC6322">
        <v>1</v>
      </c>
      <c r="AD6322">
        <v>3</v>
      </c>
      <c r="AE6322">
        <v>1503</v>
      </c>
      <c r="AF6322">
        <v>1.75</v>
      </c>
      <c r="AQ6322">
        <v>2</v>
      </c>
      <c r="AR6322">
        <f t="shared" si="98"/>
        <v>4.6463999999999999</v>
      </c>
      <c r="AS6322">
        <v>1</v>
      </c>
      <c r="AT6322" t="s">
        <v>112</v>
      </c>
      <c r="AU6322">
        <v>20</v>
      </c>
    </row>
    <row r="6323" spans="1:47">
      <c r="A6323" t="s">
        <v>21622</v>
      </c>
      <c r="C6323">
        <v>310</v>
      </c>
      <c r="D6323" t="s">
        <v>21623</v>
      </c>
      <c r="E6323">
        <v>101</v>
      </c>
      <c r="F6323" t="s">
        <v>21624</v>
      </c>
      <c r="G6323" t="s">
        <v>422</v>
      </c>
      <c r="H6323" t="s">
        <v>220</v>
      </c>
      <c r="I6323" t="s">
        <v>21625</v>
      </c>
      <c r="J6323">
        <v>0.23874000000000001</v>
      </c>
      <c r="K6323">
        <v>1</v>
      </c>
      <c r="L6323">
        <v>1</v>
      </c>
      <c r="M6323">
        <v>1</v>
      </c>
      <c r="N6323">
        <v>1</v>
      </c>
      <c r="O6323" t="s">
        <v>225</v>
      </c>
      <c r="P6323">
        <v>0</v>
      </c>
      <c r="Q6323">
        <v>1</v>
      </c>
      <c r="R6323">
        <v>0</v>
      </c>
      <c r="S6323" t="s">
        <v>223</v>
      </c>
      <c r="T6323">
        <v>0</v>
      </c>
      <c r="U6323" t="s">
        <v>21622</v>
      </c>
      <c r="V6323" t="s">
        <v>455</v>
      </c>
      <c r="W6323" t="s">
        <v>225</v>
      </c>
      <c r="X6323" t="s">
        <v>225</v>
      </c>
      <c r="Y6323">
        <v>0</v>
      </c>
      <c r="AB6323">
        <v>1</v>
      </c>
      <c r="AC6323">
        <v>1</v>
      </c>
      <c r="AD6323">
        <v>3</v>
      </c>
      <c r="AE6323">
        <v>1316</v>
      </c>
      <c r="AF6323">
        <v>1</v>
      </c>
      <c r="AQ6323">
        <v>1</v>
      </c>
      <c r="AR6323">
        <f t="shared" si="98"/>
        <v>9.68</v>
      </c>
      <c r="AS6323">
        <v>1</v>
      </c>
      <c r="AT6323" t="s">
        <v>134</v>
      </c>
      <c r="AU6323">
        <v>43</v>
      </c>
    </row>
    <row r="6324" spans="1:47">
      <c r="A6324" t="s">
        <v>21626</v>
      </c>
      <c r="C6324">
        <v>310</v>
      </c>
      <c r="D6324" t="s">
        <v>21627</v>
      </c>
      <c r="E6324">
        <v>101</v>
      </c>
      <c r="F6324" t="s">
        <v>21628</v>
      </c>
      <c r="G6324" t="s">
        <v>1783</v>
      </c>
      <c r="H6324" t="s">
        <v>220</v>
      </c>
      <c r="I6324" t="s">
        <v>21629</v>
      </c>
      <c r="J6324">
        <v>0.12833</v>
      </c>
      <c r="K6324">
        <v>1</v>
      </c>
      <c r="L6324">
        <v>1</v>
      </c>
      <c r="M6324">
        <v>1</v>
      </c>
      <c r="N6324">
        <v>1</v>
      </c>
      <c r="O6324" t="s">
        <v>225</v>
      </c>
      <c r="P6324">
        <v>0</v>
      </c>
      <c r="Q6324">
        <v>1</v>
      </c>
      <c r="R6324">
        <v>8500</v>
      </c>
      <c r="S6324" t="s">
        <v>223</v>
      </c>
      <c r="T6324">
        <v>8500</v>
      </c>
      <c r="U6324" t="s">
        <v>21626</v>
      </c>
      <c r="V6324" t="s">
        <v>10030</v>
      </c>
      <c r="W6324" t="s">
        <v>225</v>
      </c>
      <c r="X6324" t="s">
        <v>225</v>
      </c>
      <c r="Y6324">
        <v>8500</v>
      </c>
      <c r="AB6324">
        <v>1</v>
      </c>
      <c r="AC6324">
        <v>1</v>
      </c>
      <c r="AD6324">
        <v>2</v>
      </c>
      <c r="AE6324">
        <v>1044</v>
      </c>
      <c r="AF6324">
        <v>1</v>
      </c>
      <c r="AQ6324">
        <v>2</v>
      </c>
      <c r="AR6324">
        <f t="shared" si="98"/>
        <v>4.6463999999999999</v>
      </c>
      <c r="AS6324">
        <v>1</v>
      </c>
      <c r="AT6324" t="s">
        <v>112</v>
      </c>
      <c r="AU6324">
        <v>20</v>
      </c>
    </row>
    <row r="6325" spans="1:47">
      <c r="A6325" t="s">
        <v>21630</v>
      </c>
      <c r="C6325">
        <v>310</v>
      </c>
      <c r="D6325" t="s">
        <v>21631</v>
      </c>
      <c r="E6325">
        <v>101</v>
      </c>
      <c r="F6325" t="s">
        <v>21632</v>
      </c>
      <c r="G6325" t="s">
        <v>219</v>
      </c>
      <c r="H6325" t="s">
        <v>220</v>
      </c>
      <c r="I6325" t="s">
        <v>21633</v>
      </c>
      <c r="J6325">
        <v>0.31157000000000001</v>
      </c>
      <c r="K6325">
        <v>1</v>
      </c>
      <c r="L6325">
        <v>1</v>
      </c>
      <c r="M6325">
        <v>1</v>
      </c>
      <c r="N6325">
        <v>1</v>
      </c>
      <c r="O6325" t="s">
        <v>225</v>
      </c>
      <c r="P6325">
        <v>0</v>
      </c>
      <c r="Q6325">
        <v>0</v>
      </c>
      <c r="R6325">
        <v>0</v>
      </c>
      <c r="S6325" t="s">
        <v>223</v>
      </c>
      <c r="T6325">
        <v>0</v>
      </c>
      <c r="U6325" t="s">
        <v>21630</v>
      </c>
      <c r="V6325" t="s">
        <v>10030</v>
      </c>
      <c r="W6325" t="s">
        <v>225</v>
      </c>
      <c r="X6325" t="s">
        <v>225</v>
      </c>
      <c r="Y6325">
        <v>0</v>
      </c>
      <c r="AB6325">
        <v>1</v>
      </c>
      <c r="AC6325">
        <v>1</v>
      </c>
      <c r="AD6325">
        <v>3</v>
      </c>
      <c r="AE6325">
        <v>1068</v>
      </c>
      <c r="AF6325">
        <v>1</v>
      </c>
      <c r="AQ6325">
        <v>2</v>
      </c>
      <c r="AR6325">
        <f t="shared" si="98"/>
        <v>4.6463999999999999</v>
      </c>
      <c r="AS6325">
        <v>1</v>
      </c>
      <c r="AT6325" t="s">
        <v>112</v>
      </c>
      <c r="AU6325">
        <v>20</v>
      </c>
    </row>
    <row r="6326" spans="1:47">
      <c r="A6326" t="s">
        <v>21634</v>
      </c>
      <c r="C6326">
        <v>310</v>
      </c>
      <c r="D6326" t="s">
        <v>21635</v>
      </c>
      <c r="E6326">
        <v>132</v>
      </c>
      <c r="F6326" t="s">
        <v>21636</v>
      </c>
      <c r="G6326" t="s">
        <v>1783</v>
      </c>
      <c r="H6326" t="s">
        <v>260</v>
      </c>
      <c r="I6326" t="s">
        <v>21637</v>
      </c>
      <c r="J6326">
        <v>5.339E-2</v>
      </c>
      <c r="K6326">
        <v>0</v>
      </c>
      <c r="L6326">
        <v>0</v>
      </c>
      <c r="M6326">
        <v>0</v>
      </c>
      <c r="N6326">
        <v>0</v>
      </c>
      <c r="P6326">
        <v>0</v>
      </c>
      <c r="Q6326">
        <v>0</v>
      </c>
      <c r="R6326">
        <v>0</v>
      </c>
      <c r="S6326" t="s">
        <v>223</v>
      </c>
      <c r="T6326">
        <v>0</v>
      </c>
      <c r="U6326" t="s">
        <v>21634</v>
      </c>
      <c r="Y6326">
        <v>0</v>
      </c>
      <c r="AB6326">
        <v>0</v>
      </c>
      <c r="AC6326">
        <v>0</v>
      </c>
      <c r="AD6326">
        <v>0</v>
      </c>
      <c r="AE6326">
        <v>0</v>
      </c>
      <c r="AF6326">
        <v>0</v>
      </c>
      <c r="AQ6326">
        <v>2</v>
      </c>
      <c r="AR6326">
        <f t="shared" si="98"/>
        <v>0</v>
      </c>
      <c r="AS6326">
        <v>1</v>
      </c>
      <c r="AT6326" t="s">
        <v>112</v>
      </c>
      <c r="AU6326">
        <v>20</v>
      </c>
    </row>
    <row r="6327" spans="1:47">
      <c r="A6327" t="s">
        <v>21638</v>
      </c>
      <c r="C6327">
        <v>310</v>
      </c>
      <c r="D6327" t="s">
        <v>21639</v>
      </c>
      <c r="E6327">
        <v>101</v>
      </c>
      <c r="F6327" t="s">
        <v>21640</v>
      </c>
      <c r="G6327" t="s">
        <v>422</v>
      </c>
      <c r="H6327" t="s">
        <v>220</v>
      </c>
      <c r="I6327" t="s">
        <v>21641</v>
      </c>
      <c r="J6327">
        <v>0.25223000000000001</v>
      </c>
      <c r="K6327">
        <v>1</v>
      </c>
      <c r="L6327">
        <v>1</v>
      </c>
      <c r="M6327">
        <v>1</v>
      </c>
      <c r="N6327">
        <v>1</v>
      </c>
      <c r="O6327" t="s">
        <v>225</v>
      </c>
      <c r="P6327">
        <v>0</v>
      </c>
      <c r="Q6327">
        <v>1</v>
      </c>
      <c r="R6327">
        <v>5900</v>
      </c>
      <c r="S6327" t="s">
        <v>223</v>
      </c>
      <c r="T6327">
        <v>5900</v>
      </c>
      <c r="U6327" t="s">
        <v>21638</v>
      </c>
      <c r="V6327" t="s">
        <v>455</v>
      </c>
      <c r="W6327" t="s">
        <v>225</v>
      </c>
      <c r="X6327" t="s">
        <v>225</v>
      </c>
      <c r="Y6327">
        <v>5900</v>
      </c>
      <c r="AB6327">
        <v>1</v>
      </c>
      <c r="AC6327">
        <v>1</v>
      </c>
      <c r="AD6327">
        <v>3</v>
      </c>
      <c r="AE6327">
        <v>1232</v>
      </c>
      <c r="AF6327">
        <v>1</v>
      </c>
      <c r="AQ6327">
        <v>1</v>
      </c>
      <c r="AR6327">
        <f t="shared" si="98"/>
        <v>9.68</v>
      </c>
      <c r="AS6327">
        <v>1</v>
      </c>
      <c r="AT6327" t="s">
        <v>134</v>
      </c>
      <c r="AU6327">
        <v>43</v>
      </c>
    </row>
    <row r="6328" spans="1:47">
      <c r="A6328" t="s">
        <v>21642</v>
      </c>
      <c r="B6328" t="s">
        <v>293</v>
      </c>
      <c r="C6328">
        <v>310</v>
      </c>
      <c r="D6328" t="s">
        <v>20970</v>
      </c>
      <c r="E6328">
        <v>0</v>
      </c>
      <c r="J6328">
        <v>2.1156700000000002</v>
      </c>
      <c r="K6328">
        <v>0</v>
      </c>
      <c r="L6328">
        <v>0</v>
      </c>
      <c r="M6328">
        <v>0</v>
      </c>
      <c r="N6328">
        <v>0</v>
      </c>
      <c r="P6328">
        <v>0</v>
      </c>
      <c r="Q6328">
        <v>0</v>
      </c>
      <c r="R6328">
        <v>0</v>
      </c>
      <c r="S6328" t="s">
        <v>296</v>
      </c>
      <c r="T6328">
        <v>0</v>
      </c>
      <c r="Y6328">
        <v>0</v>
      </c>
      <c r="AB6328">
        <v>0</v>
      </c>
      <c r="AC6328">
        <v>0</v>
      </c>
      <c r="AD6328">
        <v>0</v>
      </c>
      <c r="AE6328">
        <v>0</v>
      </c>
      <c r="AF6328">
        <v>0</v>
      </c>
      <c r="AG6328" t="s">
        <v>845</v>
      </c>
      <c r="AQ6328">
        <v>1</v>
      </c>
      <c r="AR6328">
        <f t="shared" si="98"/>
        <v>0</v>
      </c>
      <c r="AS6328">
        <v>1</v>
      </c>
      <c r="AT6328" t="s">
        <v>112</v>
      </c>
      <c r="AU6328">
        <v>20</v>
      </c>
    </row>
    <row r="6329" spans="1:47">
      <c r="A6329" t="s">
        <v>21643</v>
      </c>
      <c r="C6329">
        <v>310</v>
      </c>
      <c r="D6329" t="s">
        <v>21644</v>
      </c>
      <c r="E6329">
        <v>101</v>
      </c>
      <c r="F6329" t="s">
        <v>21645</v>
      </c>
      <c r="G6329" t="s">
        <v>1783</v>
      </c>
      <c r="H6329" t="s">
        <v>220</v>
      </c>
      <c r="I6329" t="s">
        <v>21646</v>
      </c>
      <c r="J6329">
        <v>0.74216000000000004</v>
      </c>
      <c r="K6329">
        <v>0</v>
      </c>
      <c r="L6329">
        <v>1</v>
      </c>
      <c r="M6329">
        <v>0</v>
      </c>
      <c r="N6329">
        <v>1</v>
      </c>
      <c r="P6329">
        <v>0</v>
      </c>
      <c r="Q6329">
        <v>0</v>
      </c>
      <c r="R6329">
        <v>0</v>
      </c>
      <c r="S6329" t="s">
        <v>223</v>
      </c>
      <c r="T6329">
        <v>0</v>
      </c>
      <c r="U6329" t="s">
        <v>21643</v>
      </c>
      <c r="V6329" t="s">
        <v>455</v>
      </c>
      <c r="W6329" t="s">
        <v>225</v>
      </c>
      <c r="X6329" t="s">
        <v>225</v>
      </c>
      <c r="Y6329">
        <v>0</v>
      </c>
      <c r="AB6329">
        <v>0</v>
      </c>
      <c r="AC6329">
        <v>1</v>
      </c>
      <c r="AD6329">
        <v>3</v>
      </c>
      <c r="AE6329">
        <v>1760</v>
      </c>
      <c r="AF6329">
        <v>2</v>
      </c>
      <c r="AQ6329">
        <v>1</v>
      </c>
      <c r="AR6329">
        <f t="shared" si="98"/>
        <v>0</v>
      </c>
      <c r="AS6329">
        <v>1</v>
      </c>
      <c r="AT6329" t="s">
        <v>112</v>
      </c>
      <c r="AU6329">
        <v>20</v>
      </c>
    </row>
    <row r="6330" spans="1:47">
      <c r="A6330" t="s">
        <v>21647</v>
      </c>
      <c r="C6330">
        <v>310</v>
      </c>
      <c r="D6330" t="s">
        <v>21648</v>
      </c>
      <c r="E6330">
        <v>903</v>
      </c>
      <c r="F6330" t="s">
        <v>821</v>
      </c>
      <c r="G6330" t="s">
        <v>1783</v>
      </c>
      <c r="H6330" t="s">
        <v>822</v>
      </c>
      <c r="I6330" t="s">
        <v>21649</v>
      </c>
      <c r="J6330">
        <v>0.14621999999999999</v>
      </c>
      <c r="K6330">
        <v>0</v>
      </c>
      <c r="L6330">
        <v>0</v>
      </c>
      <c r="M6330">
        <v>0</v>
      </c>
      <c r="N6330">
        <v>0</v>
      </c>
      <c r="P6330">
        <v>0</v>
      </c>
      <c r="Q6330">
        <v>0</v>
      </c>
      <c r="R6330">
        <v>0</v>
      </c>
      <c r="S6330" t="s">
        <v>223</v>
      </c>
      <c r="T6330">
        <v>0</v>
      </c>
      <c r="U6330" t="s">
        <v>21647</v>
      </c>
      <c r="Y6330">
        <v>0</v>
      </c>
      <c r="AB6330">
        <v>0</v>
      </c>
      <c r="AC6330">
        <v>0</v>
      </c>
      <c r="AD6330">
        <v>0</v>
      </c>
      <c r="AE6330">
        <v>0</v>
      </c>
      <c r="AF6330">
        <v>0</v>
      </c>
      <c r="AQ6330">
        <v>2</v>
      </c>
      <c r="AR6330">
        <f t="shared" si="98"/>
        <v>0</v>
      </c>
      <c r="AS6330">
        <v>1</v>
      </c>
      <c r="AT6330" t="s">
        <v>112</v>
      </c>
      <c r="AU6330">
        <v>20</v>
      </c>
    </row>
    <row r="6331" spans="1:47">
      <c r="A6331" t="s">
        <v>21650</v>
      </c>
      <c r="C6331">
        <v>310</v>
      </c>
      <c r="D6331" t="s">
        <v>21651</v>
      </c>
      <c r="E6331">
        <v>101</v>
      </c>
      <c r="F6331" t="s">
        <v>21652</v>
      </c>
      <c r="G6331" t="s">
        <v>1783</v>
      </c>
      <c r="H6331" t="s">
        <v>220</v>
      </c>
      <c r="I6331" t="s">
        <v>21653</v>
      </c>
      <c r="J6331">
        <v>0.15134</v>
      </c>
      <c r="K6331">
        <v>1</v>
      </c>
      <c r="L6331">
        <v>1</v>
      </c>
      <c r="M6331">
        <v>1</v>
      </c>
      <c r="N6331">
        <v>1</v>
      </c>
      <c r="O6331" t="s">
        <v>225</v>
      </c>
      <c r="P6331">
        <v>0</v>
      </c>
      <c r="Q6331">
        <v>1</v>
      </c>
      <c r="R6331">
        <v>8200</v>
      </c>
      <c r="S6331" t="s">
        <v>223</v>
      </c>
      <c r="T6331">
        <v>8200</v>
      </c>
      <c r="U6331" t="s">
        <v>21650</v>
      </c>
      <c r="V6331" t="s">
        <v>10030</v>
      </c>
      <c r="W6331" t="s">
        <v>225</v>
      </c>
      <c r="X6331" t="s">
        <v>225</v>
      </c>
      <c r="Y6331">
        <v>8200</v>
      </c>
      <c r="AB6331">
        <v>1</v>
      </c>
      <c r="AC6331">
        <v>1</v>
      </c>
      <c r="AD6331">
        <v>2</v>
      </c>
      <c r="AE6331">
        <v>768</v>
      </c>
      <c r="AF6331">
        <v>1</v>
      </c>
      <c r="AQ6331">
        <v>1</v>
      </c>
      <c r="AR6331">
        <f t="shared" si="98"/>
        <v>4.6463999999999999</v>
      </c>
      <c r="AS6331">
        <v>1</v>
      </c>
      <c r="AT6331" t="s">
        <v>112</v>
      </c>
      <c r="AU6331">
        <v>20</v>
      </c>
    </row>
    <row r="6332" spans="1:47">
      <c r="A6332" t="s">
        <v>21654</v>
      </c>
      <c r="C6332">
        <v>310</v>
      </c>
      <c r="D6332" t="s">
        <v>21655</v>
      </c>
      <c r="E6332">
        <v>101</v>
      </c>
      <c r="F6332" t="s">
        <v>21656</v>
      </c>
      <c r="G6332" t="s">
        <v>1783</v>
      </c>
      <c r="H6332" t="s">
        <v>220</v>
      </c>
      <c r="I6332" t="s">
        <v>21657</v>
      </c>
      <c r="J6332">
        <v>0.14107</v>
      </c>
      <c r="K6332">
        <v>1</v>
      </c>
      <c r="L6332">
        <v>1</v>
      </c>
      <c r="M6332">
        <v>1</v>
      </c>
      <c r="N6332">
        <v>1</v>
      </c>
      <c r="O6332" t="s">
        <v>225</v>
      </c>
      <c r="P6332">
        <v>0</v>
      </c>
      <c r="Q6332">
        <v>1</v>
      </c>
      <c r="R6332">
        <v>6400</v>
      </c>
      <c r="S6332" t="s">
        <v>223</v>
      </c>
      <c r="T6332">
        <v>6400</v>
      </c>
      <c r="U6332" t="s">
        <v>21654</v>
      </c>
      <c r="V6332" t="s">
        <v>10030</v>
      </c>
      <c r="W6332" t="s">
        <v>225</v>
      </c>
      <c r="X6332" t="s">
        <v>225</v>
      </c>
      <c r="Y6332">
        <v>6400</v>
      </c>
      <c r="AB6332">
        <v>1</v>
      </c>
      <c r="AC6332">
        <v>1</v>
      </c>
      <c r="AD6332">
        <v>2</v>
      </c>
      <c r="AE6332">
        <v>1008</v>
      </c>
      <c r="AF6332">
        <v>1</v>
      </c>
      <c r="AQ6332">
        <v>1</v>
      </c>
      <c r="AR6332">
        <f t="shared" si="98"/>
        <v>4.6463999999999999</v>
      </c>
      <c r="AS6332">
        <v>1</v>
      </c>
      <c r="AT6332" t="s">
        <v>112</v>
      </c>
      <c r="AU6332">
        <v>20</v>
      </c>
    </row>
    <row r="6333" spans="1:47">
      <c r="A6333" t="s">
        <v>21658</v>
      </c>
      <c r="C6333">
        <v>310</v>
      </c>
      <c r="D6333" t="s">
        <v>21659</v>
      </c>
      <c r="E6333">
        <v>101</v>
      </c>
      <c r="F6333" t="s">
        <v>21660</v>
      </c>
      <c r="G6333" t="s">
        <v>1783</v>
      </c>
      <c r="H6333" t="s">
        <v>220</v>
      </c>
      <c r="I6333" t="s">
        <v>21661</v>
      </c>
      <c r="J6333">
        <v>0.15681999999999999</v>
      </c>
      <c r="K6333">
        <v>1</v>
      </c>
      <c r="L6333">
        <v>1</v>
      </c>
      <c r="M6333">
        <v>1</v>
      </c>
      <c r="N6333">
        <v>1</v>
      </c>
      <c r="O6333" t="s">
        <v>225</v>
      </c>
      <c r="P6333">
        <v>0</v>
      </c>
      <c r="Q6333">
        <v>0</v>
      </c>
      <c r="R6333">
        <v>0</v>
      </c>
      <c r="S6333" t="s">
        <v>223</v>
      </c>
      <c r="T6333">
        <v>0</v>
      </c>
      <c r="U6333" t="s">
        <v>21658</v>
      </c>
      <c r="V6333" t="s">
        <v>10030</v>
      </c>
      <c r="W6333" t="s">
        <v>225</v>
      </c>
      <c r="X6333" t="s">
        <v>225</v>
      </c>
      <c r="Y6333">
        <v>0</v>
      </c>
      <c r="AB6333">
        <v>1</v>
      </c>
      <c r="AC6333">
        <v>1</v>
      </c>
      <c r="AD6333">
        <v>2</v>
      </c>
      <c r="AE6333">
        <v>960</v>
      </c>
      <c r="AF6333">
        <v>1</v>
      </c>
      <c r="AQ6333">
        <v>1</v>
      </c>
      <c r="AR6333">
        <f t="shared" si="98"/>
        <v>4.6463999999999999</v>
      </c>
      <c r="AS6333">
        <v>1</v>
      </c>
      <c r="AT6333" t="s">
        <v>112</v>
      </c>
      <c r="AU6333">
        <v>20</v>
      </c>
    </row>
    <row r="6334" spans="1:47">
      <c r="A6334" t="s">
        <v>21662</v>
      </c>
      <c r="C6334">
        <v>310</v>
      </c>
      <c r="D6334" t="s">
        <v>21663</v>
      </c>
      <c r="E6334">
        <v>101</v>
      </c>
      <c r="F6334" t="s">
        <v>21664</v>
      </c>
      <c r="G6334" t="s">
        <v>1783</v>
      </c>
      <c r="H6334" t="s">
        <v>220</v>
      </c>
      <c r="I6334" t="s">
        <v>21665</v>
      </c>
      <c r="J6334">
        <v>0.15175</v>
      </c>
      <c r="K6334">
        <v>0</v>
      </c>
      <c r="L6334">
        <v>1</v>
      </c>
      <c r="M6334">
        <v>0</v>
      </c>
      <c r="N6334">
        <v>1</v>
      </c>
      <c r="P6334">
        <v>0</v>
      </c>
      <c r="Q6334">
        <v>1</v>
      </c>
      <c r="R6334">
        <v>3600</v>
      </c>
      <c r="S6334" t="s">
        <v>223</v>
      </c>
      <c r="T6334">
        <v>3600</v>
      </c>
      <c r="U6334" t="s">
        <v>21662</v>
      </c>
      <c r="V6334" t="s">
        <v>658</v>
      </c>
      <c r="W6334" t="s">
        <v>659</v>
      </c>
      <c r="X6334" t="s">
        <v>225</v>
      </c>
      <c r="Y6334">
        <v>3600</v>
      </c>
      <c r="AB6334">
        <v>0</v>
      </c>
      <c r="AC6334">
        <v>1</v>
      </c>
      <c r="AD6334">
        <v>3</v>
      </c>
      <c r="AE6334">
        <v>1536</v>
      </c>
      <c r="AF6334">
        <v>2</v>
      </c>
      <c r="AQ6334">
        <v>1</v>
      </c>
      <c r="AR6334">
        <f t="shared" si="98"/>
        <v>0</v>
      </c>
      <c r="AS6334">
        <v>1</v>
      </c>
      <c r="AT6334" t="s">
        <v>112</v>
      </c>
      <c r="AU6334">
        <v>20</v>
      </c>
    </row>
    <row r="6335" spans="1:47">
      <c r="A6335" t="s">
        <v>21666</v>
      </c>
      <c r="C6335">
        <v>310</v>
      </c>
      <c r="D6335" t="s">
        <v>21667</v>
      </c>
      <c r="E6335">
        <v>101</v>
      </c>
      <c r="F6335" t="s">
        <v>21668</v>
      </c>
      <c r="G6335" t="s">
        <v>1783</v>
      </c>
      <c r="H6335" t="s">
        <v>220</v>
      </c>
      <c r="I6335" t="s">
        <v>21669</v>
      </c>
      <c r="J6335">
        <v>0.16461000000000001</v>
      </c>
      <c r="K6335">
        <v>1</v>
      </c>
      <c r="L6335">
        <v>1</v>
      </c>
      <c r="M6335">
        <v>1</v>
      </c>
      <c r="N6335">
        <v>1</v>
      </c>
      <c r="O6335" t="s">
        <v>225</v>
      </c>
      <c r="P6335">
        <v>0</v>
      </c>
      <c r="Q6335">
        <v>1</v>
      </c>
      <c r="R6335">
        <v>8100</v>
      </c>
      <c r="S6335" t="s">
        <v>223</v>
      </c>
      <c r="T6335">
        <v>8100</v>
      </c>
      <c r="U6335" t="s">
        <v>21666</v>
      </c>
      <c r="V6335" t="s">
        <v>10030</v>
      </c>
      <c r="W6335" t="s">
        <v>225</v>
      </c>
      <c r="X6335" t="s">
        <v>225</v>
      </c>
      <c r="Y6335">
        <v>8100</v>
      </c>
      <c r="AB6335">
        <v>1</v>
      </c>
      <c r="AC6335">
        <v>1</v>
      </c>
      <c r="AD6335">
        <v>2</v>
      </c>
      <c r="AE6335">
        <v>725</v>
      </c>
      <c r="AF6335">
        <v>1</v>
      </c>
      <c r="AQ6335">
        <v>1</v>
      </c>
      <c r="AR6335">
        <f t="shared" si="98"/>
        <v>4.6463999999999999</v>
      </c>
      <c r="AS6335">
        <v>1</v>
      </c>
      <c r="AT6335" t="s">
        <v>112</v>
      </c>
      <c r="AU6335">
        <v>20</v>
      </c>
    </row>
    <row r="6336" spans="1:47">
      <c r="A6336" t="s">
        <v>21670</v>
      </c>
      <c r="C6336">
        <v>310</v>
      </c>
      <c r="D6336" t="s">
        <v>21671</v>
      </c>
      <c r="E6336">
        <v>132</v>
      </c>
      <c r="F6336" t="s">
        <v>21672</v>
      </c>
      <c r="G6336" t="s">
        <v>1783</v>
      </c>
      <c r="H6336" t="s">
        <v>260</v>
      </c>
      <c r="I6336" t="s">
        <v>21673</v>
      </c>
      <c r="J6336">
        <v>0.15253</v>
      </c>
      <c r="K6336">
        <v>0</v>
      </c>
      <c r="L6336">
        <v>0</v>
      </c>
      <c r="M6336">
        <v>0</v>
      </c>
      <c r="N6336">
        <v>0</v>
      </c>
      <c r="P6336">
        <v>0</v>
      </c>
      <c r="Q6336">
        <v>0</v>
      </c>
      <c r="R6336">
        <v>0</v>
      </c>
      <c r="S6336" t="s">
        <v>223</v>
      </c>
      <c r="T6336">
        <v>0</v>
      </c>
      <c r="U6336" t="s">
        <v>21670</v>
      </c>
      <c r="Y6336">
        <v>0</v>
      </c>
      <c r="AB6336">
        <v>0</v>
      </c>
      <c r="AC6336">
        <v>0</v>
      </c>
      <c r="AD6336">
        <v>0</v>
      </c>
      <c r="AE6336">
        <v>0</v>
      </c>
      <c r="AF6336">
        <v>0</v>
      </c>
      <c r="AQ6336">
        <v>1</v>
      </c>
      <c r="AR6336">
        <f t="shared" si="98"/>
        <v>0</v>
      </c>
      <c r="AS6336">
        <v>1</v>
      </c>
      <c r="AT6336" t="s">
        <v>112</v>
      </c>
      <c r="AU6336">
        <v>20</v>
      </c>
    </row>
    <row r="6337" spans="1:47">
      <c r="A6337" t="s">
        <v>21674</v>
      </c>
      <c r="C6337">
        <v>310</v>
      </c>
      <c r="D6337" t="s">
        <v>21675</v>
      </c>
      <c r="E6337">
        <v>101</v>
      </c>
      <c r="F6337" t="s">
        <v>21676</v>
      </c>
      <c r="G6337" t="s">
        <v>1095</v>
      </c>
      <c r="H6337" t="s">
        <v>220</v>
      </c>
      <c r="I6337" t="s">
        <v>21677</v>
      </c>
      <c r="J6337">
        <v>0.29626000000000002</v>
      </c>
      <c r="K6337">
        <v>1</v>
      </c>
      <c r="L6337">
        <v>1</v>
      </c>
      <c r="M6337">
        <v>1</v>
      </c>
      <c r="N6337">
        <v>1</v>
      </c>
      <c r="O6337" t="s">
        <v>225</v>
      </c>
      <c r="P6337">
        <v>0</v>
      </c>
      <c r="Q6337">
        <v>1</v>
      </c>
      <c r="R6337">
        <v>11300</v>
      </c>
      <c r="S6337" t="s">
        <v>243</v>
      </c>
      <c r="T6337">
        <v>11300</v>
      </c>
      <c r="U6337" t="s">
        <v>21674</v>
      </c>
      <c r="V6337" t="s">
        <v>224</v>
      </c>
      <c r="W6337" t="s">
        <v>225</v>
      </c>
      <c r="X6337" t="s">
        <v>225</v>
      </c>
      <c r="Y6337">
        <v>11300</v>
      </c>
      <c r="AB6337">
        <v>1</v>
      </c>
      <c r="AC6337">
        <v>1</v>
      </c>
      <c r="AD6337">
        <v>3</v>
      </c>
      <c r="AE6337">
        <v>946</v>
      </c>
      <c r="AF6337">
        <v>1</v>
      </c>
      <c r="AQ6337">
        <v>2</v>
      </c>
      <c r="AR6337">
        <f t="shared" si="98"/>
        <v>4.6463999999999999</v>
      </c>
      <c r="AS6337">
        <v>1</v>
      </c>
      <c r="AT6337" t="s">
        <v>112</v>
      </c>
      <c r="AU6337">
        <v>20</v>
      </c>
    </row>
    <row r="6338" spans="1:47">
      <c r="A6338" t="s">
        <v>21678</v>
      </c>
      <c r="C6338">
        <v>310</v>
      </c>
      <c r="D6338" t="s">
        <v>21679</v>
      </c>
      <c r="E6338">
        <v>101</v>
      </c>
      <c r="F6338" t="s">
        <v>21680</v>
      </c>
      <c r="G6338" t="s">
        <v>422</v>
      </c>
      <c r="H6338" t="s">
        <v>220</v>
      </c>
      <c r="I6338" t="s">
        <v>21681</v>
      </c>
      <c r="J6338">
        <v>0.23973</v>
      </c>
      <c r="K6338">
        <v>1</v>
      </c>
      <c r="L6338">
        <v>1</v>
      </c>
      <c r="M6338">
        <v>1</v>
      </c>
      <c r="N6338">
        <v>1</v>
      </c>
      <c r="O6338" t="s">
        <v>225</v>
      </c>
      <c r="P6338">
        <v>0</v>
      </c>
      <c r="Q6338">
        <v>1</v>
      </c>
      <c r="R6338">
        <v>1400</v>
      </c>
      <c r="S6338" t="s">
        <v>223</v>
      </c>
      <c r="T6338">
        <v>1400</v>
      </c>
      <c r="U6338" t="s">
        <v>21678</v>
      </c>
      <c r="V6338" t="s">
        <v>455</v>
      </c>
      <c r="W6338" t="s">
        <v>225</v>
      </c>
      <c r="X6338" t="s">
        <v>225</v>
      </c>
      <c r="Y6338">
        <v>1400</v>
      </c>
      <c r="AB6338">
        <v>1</v>
      </c>
      <c r="AC6338">
        <v>1</v>
      </c>
      <c r="AD6338">
        <v>3</v>
      </c>
      <c r="AE6338">
        <v>1422</v>
      </c>
      <c r="AF6338">
        <v>1</v>
      </c>
      <c r="AQ6338">
        <v>1</v>
      </c>
      <c r="AR6338">
        <f t="shared" ref="AR6338:AR6401" si="99">AB6338*9.68*VLOOKUP(AU6338,atten,10,FALSE)</f>
        <v>9.68</v>
      </c>
      <c r="AS6338">
        <v>1</v>
      </c>
      <c r="AT6338" t="s">
        <v>134</v>
      </c>
      <c r="AU6338">
        <v>43</v>
      </c>
    </row>
    <row r="6339" spans="1:47">
      <c r="A6339" t="s">
        <v>21682</v>
      </c>
      <c r="C6339">
        <v>310</v>
      </c>
      <c r="D6339" t="s">
        <v>21683</v>
      </c>
      <c r="E6339">
        <v>101</v>
      </c>
      <c r="F6339" t="s">
        <v>21684</v>
      </c>
      <c r="G6339" t="s">
        <v>1783</v>
      </c>
      <c r="H6339" t="s">
        <v>220</v>
      </c>
      <c r="I6339" t="s">
        <v>21685</v>
      </c>
      <c r="J6339">
        <v>0.20086000000000001</v>
      </c>
      <c r="K6339">
        <v>1</v>
      </c>
      <c r="L6339">
        <v>1</v>
      </c>
      <c r="M6339">
        <v>1</v>
      </c>
      <c r="N6339">
        <v>1</v>
      </c>
      <c r="O6339" t="s">
        <v>225</v>
      </c>
      <c r="P6339">
        <v>0</v>
      </c>
      <c r="Q6339">
        <v>1</v>
      </c>
      <c r="R6339">
        <v>4800</v>
      </c>
      <c r="S6339" t="s">
        <v>223</v>
      </c>
      <c r="T6339">
        <v>4800</v>
      </c>
      <c r="U6339" t="s">
        <v>21682</v>
      </c>
      <c r="V6339" t="s">
        <v>10030</v>
      </c>
      <c r="W6339" t="s">
        <v>225</v>
      </c>
      <c r="X6339" t="s">
        <v>225</v>
      </c>
      <c r="Y6339">
        <v>4800</v>
      </c>
      <c r="AB6339">
        <v>1</v>
      </c>
      <c r="AC6339">
        <v>1</v>
      </c>
      <c r="AD6339">
        <v>2</v>
      </c>
      <c r="AE6339">
        <v>1082</v>
      </c>
      <c r="AF6339">
        <v>1</v>
      </c>
      <c r="AQ6339">
        <v>2</v>
      </c>
      <c r="AR6339">
        <f t="shared" si="99"/>
        <v>4.6463999999999999</v>
      </c>
      <c r="AS6339">
        <v>1</v>
      </c>
      <c r="AT6339" t="s">
        <v>112</v>
      </c>
      <c r="AU6339">
        <v>20</v>
      </c>
    </row>
    <row r="6340" spans="1:47">
      <c r="A6340" t="s">
        <v>21686</v>
      </c>
      <c r="C6340">
        <v>310</v>
      </c>
      <c r="D6340" t="s">
        <v>21687</v>
      </c>
      <c r="E6340">
        <v>903</v>
      </c>
      <c r="F6340" t="s">
        <v>821</v>
      </c>
      <c r="G6340" t="s">
        <v>1783</v>
      </c>
      <c r="H6340" t="s">
        <v>822</v>
      </c>
      <c r="I6340" t="s">
        <v>21688</v>
      </c>
      <c r="J6340">
        <v>0.67198000000000002</v>
      </c>
      <c r="K6340">
        <v>0</v>
      </c>
      <c r="L6340">
        <v>0</v>
      </c>
      <c r="M6340">
        <v>0</v>
      </c>
      <c r="N6340">
        <v>0</v>
      </c>
      <c r="P6340">
        <v>0</v>
      </c>
      <c r="Q6340">
        <v>0</v>
      </c>
      <c r="R6340">
        <v>0</v>
      </c>
      <c r="S6340" t="s">
        <v>223</v>
      </c>
      <c r="T6340">
        <v>0</v>
      </c>
      <c r="U6340" t="s">
        <v>21686</v>
      </c>
      <c r="Y6340">
        <v>0</v>
      </c>
      <c r="AB6340">
        <v>0</v>
      </c>
      <c r="AC6340">
        <v>0</v>
      </c>
      <c r="AD6340">
        <v>0</v>
      </c>
      <c r="AE6340">
        <v>0</v>
      </c>
      <c r="AF6340">
        <v>0</v>
      </c>
      <c r="AQ6340">
        <v>1</v>
      </c>
      <c r="AR6340">
        <f t="shared" si="99"/>
        <v>0</v>
      </c>
      <c r="AS6340">
        <v>1</v>
      </c>
      <c r="AT6340" t="s">
        <v>112</v>
      </c>
      <c r="AU6340">
        <v>20</v>
      </c>
    </row>
    <row r="6341" spans="1:47">
      <c r="A6341" t="s">
        <v>20530</v>
      </c>
      <c r="C6341">
        <v>310</v>
      </c>
      <c r="D6341" t="s">
        <v>20531</v>
      </c>
      <c r="E6341">
        <v>132</v>
      </c>
      <c r="F6341" t="s">
        <v>20532</v>
      </c>
      <c r="G6341" t="s">
        <v>324</v>
      </c>
      <c r="H6341" t="s">
        <v>260</v>
      </c>
      <c r="I6341" t="s">
        <v>20534</v>
      </c>
      <c r="J6341">
        <v>6.7223699999999997</v>
      </c>
      <c r="K6341">
        <v>0</v>
      </c>
      <c r="L6341">
        <v>0</v>
      </c>
      <c r="M6341">
        <v>0</v>
      </c>
      <c r="N6341">
        <v>0</v>
      </c>
      <c r="P6341">
        <v>0</v>
      </c>
      <c r="Q6341">
        <v>0</v>
      </c>
      <c r="R6341">
        <v>0</v>
      </c>
      <c r="S6341" t="s">
        <v>243</v>
      </c>
      <c r="T6341">
        <v>0</v>
      </c>
      <c r="U6341" t="s">
        <v>20530</v>
      </c>
      <c r="Y6341">
        <v>0</v>
      </c>
      <c r="AB6341">
        <v>0</v>
      </c>
      <c r="AC6341">
        <v>0</v>
      </c>
      <c r="AD6341">
        <v>0</v>
      </c>
      <c r="AE6341">
        <v>0</v>
      </c>
      <c r="AF6341">
        <v>0</v>
      </c>
      <c r="AQ6341">
        <v>24</v>
      </c>
      <c r="AR6341">
        <f t="shared" si="99"/>
        <v>0</v>
      </c>
      <c r="AS6341">
        <v>1</v>
      </c>
      <c r="AT6341" t="s">
        <v>126</v>
      </c>
      <c r="AU6341">
        <v>34</v>
      </c>
    </row>
    <row r="6342" spans="1:47">
      <c r="A6342" t="s">
        <v>21689</v>
      </c>
      <c r="C6342">
        <v>310</v>
      </c>
      <c r="D6342" t="s">
        <v>21690</v>
      </c>
      <c r="E6342">
        <v>101</v>
      </c>
      <c r="F6342" t="s">
        <v>21691</v>
      </c>
      <c r="G6342" t="s">
        <v>1783</v>
      </c>
      <c r="H6342" t="s">
        <v>220</v>
      </c>
      <c r="I6342" t="s">
        <v>21692</v>
      </c>
      <c r="J6342">
        <v>0.11804000000000001</v>
      </c>
      <c r="K6342">
        <v>1</v>
      </c>
      <c r="L6342">
        <v>1</v>
      </c>
      <c r="M6342">
        <v>1</v>
      </c>
      <c r="N6342">
        <v>1</v>
      </c>
      <c r="O6342" t="s">
        <v>225</v>
      </c>
      <c r="P6342">
        <v>0</v>
      </c>
      <c r="Q6342">
        <v>1</v>
      </c>
      <c r="R6342">
        <v>1300</v>
      </c>
      <c r="S6342" t="s">
        <v>223</v>
      </c>
      <c r="T6342">
        <v>1300</v>
      </c>
      <c r="U6342" t="s">
        <v>21689</v>
      </c>
      <c r="V6342" t="s">
        <v>10030</v>
      </c>
      <c r="W6342" t="s">
        <v>225</v>
      </c>
      <c r="X6342" t="s">
        <v>225</v>
      </c>
      <c r="Y6342">
        <v>1300</v>
      </c>
      <c r="AB6342">
        <v>1</v>
      </c>
      <c r="AC6342">
        <v>1</v>
      </c>
      <c r="AD6342">
        <v>3</v>
      </c>
      <c r="AE6342">
        <v>768</v>
      </c>
      <c r="AF6342">
        <v>1</v>
      </c>
      <c r="AQ6342">
        <v>2</v>
      </c>
      <c r="AR6342">
        <f t="shared" si="99"/>
        <v>4.6463999999999999</v>
      </c>
      <c r="AS6342">
        <v>1</v>
      </c>
      <c r="AT6342" t="s">
        <v>112</v>
      </c>
      <c r="AU6342">
        <v>20</v>
      </c>
    </row>
    <row r="6343" spans="1:47">
      <c r="A6343" t="s">
        <v>21693</v>
      </c>
      <c r="C6343">
        <v>310</v>
      </c>
      <c r="D6343" t="s">
        <v>21694</v>
      </c>
      <c r="E6343">
        <v>903</v>
      </c>
      <c r="F6343" t="s">
        <v>821</v>
      </c>
      <c r="G6343" t="s">
        <v>1783</v>
      </c>
      <c r="H6343" t="s">
        <v>833</v>
      </c>
      <c r="I6343" t="s">
        <v>21695</v>
      </c>
      <c r="J6343">
        <v>0.16216</v>
      </c>
      <c r="K6343">
        <v>0</v>
      </c>
      <c r="L6343">
        <v>0</v>
      </c>
      <c r="M6343">
        <v>0</v>
      </c>
      <c r="N6343">
        <v>0</v>
      </c>
      <c r="P6343">
        <v>0</v>
      </c>
      <c r="Q6343">
        <v>0</v>
      </c>
      <c r="R6343">
        <v>0</v>
      </c>
      <c r="S6343" t="s">
        <v>223</v>
      </c>
      <c r="T6343">
        <v>0</v>
      </c>
      <c r="U6343" t="s">
        <v>21693</v>
      </c>
      <c r="Y6343">
        <v>0</v>
      </c>
      <c r="AB6343">
        <v>0</v>
      </c>
      <c r="AC6343">
        <v>0</v>
      </c>
      <c r="AD6343">
        <v>0</v>
      </c>
      <c r="AE6343">
        <v>0</v>
      </c>
      <c r="AF6343">
        <v>0</v>
      </c>
      <c r="AQ6343">
        <v>1</v>
      </c>
      <c r="AR6343">
        <f t="shared" si="99"/>
        <v>0</v>
      </c>
      <c r="AS6343">
        <v>1</v>
      </c>
      <c r="AT6343" t="s">
        <v>112</v>
      </c>
      <c r="AU6343">
        <v>20</v>
      </c>
    </row>
    <row r="6344" spans="1:47">
      <c r="A6344" t="s">
        <v>21696</v>
      </c>
      <c r="C6344">
        <v>310</v>
      </c>
      <c r="D6344" t="s">
        <v>21697</v>
      </c>
      <c r="E6344">
        <v>101</v>
      </c>
      <c r="F6344" t="s">
        <v>21698</v>
      </c>
      <c r="G6344" t="s">
        <v>1783</v>
      </c>
      <c r="H6344" t="s">
        <v>220</v>
      </c>
      <c r="I6344" t="s">
        <v>21699</v>
      </c>
      <c r="J6344">
        <v>0.31608000000000003</v>
      </c>
      <c r="K6344">
        <v>1</v>
      </c>
      <c r="L6344">
        <v>1</v>
      </c>
      <c r="M6344">
        <v>1</v>
      </c>
      <c r="N6344">
        <v>1</v>
      </c>
      <c r="O6344" t="s">
        <v>225</v>
      </c>
      <c r="P6344">
        <v>0</v>
      </c>
      <c r="Q6344">
        <v>1</v>
      </c>
      <c r="R6344">
        <v>13600</v>
      </c>
      <c r="S6344" t="s">
        <v>223</v>
      </c>
      <c r="T6344">
        <v>13600</v>
      </c>
      <c r="U6344" t="s">
        <v>21696</v>
      </c>
      <c r="X6344" t="s">
        <v>225</v>
      </c>
      <c r="Y6344">
        <v>13600</v>
      </c>
      <c r="AB6344">
        <v>1</v>
      </c>
      <c r="AC6344">
        <v>1</v>
      </c>
      <c r="AD6344">
        <v>3</v>
      </c>
      <c r="AE6344">
        <v>1000</v>
      </c>
      <c r="AF6344">
        <v>1</v>
      </c>
      <c r="AQ6344">
        <v>2</v>
      </c>
      <c r="AR6344">
        <f t="shared" si="99"/>
        <v>4.6463999999999999</v>
      </c>
      <c r="AS6344">
        <v>1</v>
      </c>
      <c r="AT6344" t="s">
        <v>112</v>
      </c>
      <c r="AU6344">
        <v>20</v>
      </c>
    </row>
    <row r="6345" spans="1:47">
      <c r="A6345" t="s">
        <v>21700</v>
      </c>
      <c r="C6345">
        <v>310</v>
      </c>
      <c r="D6345" t="s">
        <v>21687</v>
      </c>
      <c r="E6345">
        <v>903</v>
      </c>
      <c r="F6345" t="s">
        <v>821</v>
      </c>
      <c r="G6345" t="s">
        <v>1783</v>
      </c>
      <c r="H6345" t="s">
        <v>822</v>
      </c>
      <c r="I6345" t="s">
        <v>21701</v>
      </c>
      <c r="J6345">
        <v>0.10511</v>
      </c>
      <c r="K6345">
        <v>0</v>
      </c>
      <c r="L6345">
        <v>0</v>
      </c>
      <c r="M6345">
        <v>0</v>
      </c>
      <c r="N6345">
        <v>0</v>
      </c>
      <c r="P6345">
        <v>0</v>
      </c>
      <c r="Q6345">
        <v>0</v>
      </c>
      <c r="R6345">
        <v>0</v>
      </c>
      <c r="S6345" t="s">
        <v>223</v>
      </c>
      <c r="T6345">
        <v>0</v>
      </c>
      <c r="U6345" t="s">
        <v>21700</v>
      </c>
      <c r="Y6345">
        <v>0</v>
      </c>
      <c r="AB6345">
        <v>0</v>
      </c>
      <c r="AC6345">
        <v>0</v>
      </c>
      <c r="AD6345">
        <v>0</v>
      </c>
      <c r="AE6345">
        <v>0</v>
      </c>
      <c r="AF6345">
        <v>0</v>
      </c>
      <c r="AQ6345">
        <v>1</v>
      </c>
      <c r="AR6345">
        <f t="shared" si="99"/>
        <v>0</v>
      </c>
      <c r="AS6345">
        <v>1</v>
      </c>
      <c r="AT6345" t="s">
        <v>112</v>
      </c>
      <c r="AU6345">
        <v>20</v>
      </c>
    </row>
    <row r="6346" spans="1:47">
      <c r="A6346" t="s">
        <v>21702</v>
      </c>
      <c r="C6346">
        <v>310</v>
      </c>
      <c r="D6346" t="s">
        <v>21703</v>
      </c>
      <c r="E6346">
        <v>101</v>
      </c>
      <c r="F6346" t="s">
        <v>21704</v>
      </c>
      <c r="G6346" t="s">
        <v>1783</v>
      </c>
      <c r="H6346" t="s">
        <v>220</v>
      </c>
      <c r="I6346" t="s">
        <v>21705</v>
      </c>
      <c r="J6346">
        <v>0.14301</v>
      </c>
      <c r="K6346">
        <v>1</v>
      </c>
      <c r="L6346">
        <v>1</v>
      </c>
      <c r="M6346">
        <v>1</v>
      </c>
      <c r="N6346">
        <v>1</v>
      </c>
      <c r="O6346" t="s">
        <v>225</v>
      </c>
      <c r="P6346">
        <v>0</v>
      </c>
      <c r="Q6346">
        <v>1</v>
      </c>
      <c r="R6346">
        <v>13000</v>
      </c>
      <c r="S6346" t="s">
        <v>223</v>
      </c>
      <c r="T6346">
        <v>13000</v>
      </c>
      <c r="U6346" t="s">
        <v>21702</v>
      </c>
      <c r="V6346" t="s">
        <v>10030</v>
      </c>
      <c r="W6346" t="s">
        <v>225</v>
      </c>
      <c r="X6346" t="s">
        <v>225</v>
      </c>
      <c r="Y6346">
        <v>13000</v>
      </c>
      <c r="AB6346">
        <v>1</v>
      </c>
      <c r="AC6346">
        <v>1</v>
      </c>
      <c r="AD6346">
        <v>3</v>
      </c>
      <c r="AE6346">
        <v>1500</v>
      </c>
      <c r="AF6346">
        <v>1</v>
      </c>
      <c r="AQ6346">
        <v>1</v>
      </c>
      <c r="AR6346">
        <f t="shared" si="99"/>
        <v>4.6463999999999999</v>
      </c>
      <c r="AS6346">
        <v>1</v>
      </c>
      <c r="AT6346" t="s">
        <v>112</v>
      </c>
      <c r="AU6346">
        <v>20</v>
      </c>
    </row>
    <row r="6347" spans="1:47">
      <c r="A6347" t="s">
        <v>21706</v>
      </c>
      <c r="C6347">
        <v>310</v>
      </c>
      <c r="D6347" t="s">
        <v>21707</v>
      </c>
      <c r="E6347">
        <v>101</v>
      </c>
      <c r="F6347" t="s">
        <v>21708</v>
      </c>
      <c r="G6347" t="s">
        <v>1095</v>
      </c>
      <c r="H6347" t="s">
        <v>220</v>
      </c>
      <c r="I6347" t="s">
        <v>21709</v>
      </c>
      <c r="J6347">
        <v>0.15704000000000001</v>
      </c>
      <c r="K6347">
        <v>1</v>
      </c>
      <c r="L6347">
        <v>1</v>
      </c>
      <c r="M6347">
        <v>1</v>
      </c>
      <c r="N6347">
        <v>1</v>
      </c>
      <c r="O6347" t="s">
        <v>225</v>
      </c>
      <c r="P6347">
        <v>0</v>
      </c>
      <c r="Q6347">
        <v>1</v>
      </c>
      <c r="R6347">
        <v>1800</v>
      </c>
      <c r="S6347" t="s">
        <v>223</v>
      </c>
      <c r="T6347">
        <v>1800</v>
      </c>
      <c r="U6347" t="s">
        <v>21706</v>
      </c>
      <c r="V6347" t="s">
        <v>10030</v>
      </c>
      <c r="W6347" t="s">
        <v>225</v>
      </c>
      <c r="X6347" t="s">
        <v>225</v>
      </c>
      <c r="Y6347">
        <v>1800</v>
      </c>
      <c r="AB6347">
        <v>1</v>
      </c>
      <c r="AC6347">
        <v>1</v>
      </c>
      <c r="AD6347">
        <v>2</v>
      </c>
      <c r="AE6347">
        <v>576</v>
      </c>
      <c r="AF6347">
        <v>1</v>
      </c>
      <c r="AQ6347">
        <v>1</v>
      </c>
      <c r="AR6347">
        <f t="shared" si="99"/>
        <v>4.6463999999999999</v>
      </c>
      <c r="AS6347">
        <v>1</v>
      </c>
      <c r="AT6347" t="s">
        <v>112</v>
      </c>
      <c r="AU6347">
        <v>20</v>
      </c>
    </row>
    <row r="6348" spans="1:47">
      <c r="A6348" t="s">
        <v>21710</v>
      </c>
      <c r="C6348">
        <v>310</v>
      </c>
      <c r="D6348" t="s">
        <v>21711</v>
      </c>
      <c r="E6348">
        <v>101</v>
      </c>
      <c r="F6348" t="s">
        <v>21712</v>
      </c>
      <c r="G6348" t="s">
        <v>1783</v>
      </c>
      <c r="H6348" t="s">
        <v>220</v>
      </c>
      <c r="I6348" t="s">
        <v>21713</v>
      </c>
      <c r="J6348">
        <v>0.14272000000000001</v>
      </c>
      <c r="K6348">
        <v>1</v>
      </c>
      <c r="L6348">
        <v>1</v>
      </c>
      <c r="M6348">
        <v>1</v>
      </c>
      <c r="N6348">
        <v>1</v>
      </c>
      <c r="O6348" t="s">
        <v>225</v>
      </c>
      <c r="P6348">
        <v>0</v>
      </c>
      <c r="Q6348">
        <v>1</v>
      </c>
      <c r="R6348">
        <v>6500</v>
      </c>
      <c r="S6348" t="s">
        <v>223</v>
      </c>
      <c r="T6348">
        <v>6500</v>
      </c>
      <c r="U6348" t="s">
        <v>21710</v>
      </c>
      <c r="V6348" t="s">
        <v>10030</v>
      </c>
      <c r="W6348" t="s">
        <v>225</v>
      </c>
      <c r="X6348" t="s">
        <v>225</v>
      </c>
      <c r="Y6348">
        <v>6500</v>
      </c>
      <c r="AB6348">
        <v>1</v>
      </c>
      <c r="AC6348">
        <v>1</v>
      </c>
      <c r="AD6348">
        <v>2</v>
      </c>
      <c r="AE6348">
        <v>576</v>
      </c>
      <c r="AF6348">
        <v>1</v>
      </c>
      <c r="AQ6348">
        <v>2</v>
      </c>
      <c r="AR6348">
        <f t="shared" si="99"/>
        <v>4.6463999999999999</v>
      </c>
      <c r="AS6348">
        <v>1</v>
      </c>
      <c r="AT6348" t="s">
        <v>112</v>
      </c>
      <c r="AU6348">
        <v>20</v>
      </c>
    </row>
    <row r="6349" spans="1:47">
      <c r="A6349" t="s">
        <v>21714</v>
      </c>
      <c r="C6349">
        <v>310</v>
      </c>
      <c r="D6349" t="s">
        <v>21715</v>
      </c>
      <c r="E6349">
        <v>101</v>
      </c>
      <c r="F6349" t="s">
        <v>21716</v>
      </c>
      <c r="G6349" t="s">
        <v>1783</v>
      </c>
      <c r="H6349" t="s">
        <v>220</v>
      </c>
      <c r="I6349" t="s">
        <v>21717</v>
      </c>
      <c r="J6349">
        <v>0.14266000000000001</v>
      </c>
      <c r="K6349">
        <v>1</v>
      </c>
      <c r="L6349">
        <v>1</v>
      </c>
      <c r="M6349">
        <v>1</v>
      </c>
      <c r="N6349">
        <v>1</v>
      </c>
      <c r="O6349" t="s">
        <v>225</v>
      </c>
      <c r="P6349">
        <v>0</v>
      </c>
      <c r="Q6349">
        <v>0</v>
      </c>
      <c r="R6349">
        <v>0</v>
      </c>
      <c r="S6349" t="s">
        <v>223</v>
      </c>
      <c r="T6349">
        <v>0</v>
      </c>
      <c r="U6349" t="s">
        <v>21714</v>
      </c>
      <c r="V6349" t="s">
        <v>10030</v>
      </c>
      <c r="W6349" t="s">
        <v>225</v>
      </c>
      <c r="X6349" t="s">
        <v>225</v>
      </c>
      <c r="Y6349">
        <v>0</v>
      </c>
      <c r="AB6349">
        <v>1</v>
      </c>
      <c r="AC6349">
        <v>1</v>
      </c>
      <c r="AD6349">
        <v>3</v>
      </c>
      <c r="AE6349">
        <v>960</v>
      </c>
      <c r="AF6349">
        <v>2</v>
      </c>
      <c r="AQ6349">
        <v>1</v>
      </c>
      <c r="AR6349">
        <f t="shared" si="99"/>
        <v>4.6463999999999999</v>
      </c>
      <c r="AS6349">
        <v>1</v>
      </c>
      <c r="AT6349" t="s">
        <v>112</v>
      </c>
      <c r="AU6349">
        <v>20</v>
      </c>
    </row>
    <row r="6350" spans="1:47">
      <c r="A6350" t="s">
        <v>21718</v>
      </c>
      <c r="C6350">
        <v>310</v>
      </c>
      <c r="D6350" t="s">
        <v>21719</v>
      </c>
      <c r="E6350">
        <v>101</v>
      </c>
      <c r="F6350" t="s">
        <v>21720</v>
      </c>
      <c r="G6350" t="s">
        <v>1783</v>
      </c>
      <c r="H6350" t="s">
        <v>220</v>
      </c>
      <c r="I6350" t="s">
        <v>21721</v>
      </c>
      <c r="J6350">
        <v>0.32278000000000001</v>
      </c>
      <c r="K6350">
        <v>1</v>
      </c>
      <c r="L6350">
        <v>1</v>
      </c>
      <c r="M6350">
        <v>1</v>
      </c>
      <c r="N6350">
        <v>1</v>
      </c>
      <c r="O6350" t="s">
        <v>225</v>
      </c>
      <c r="P6350">
        <v>0</v>
      </c>
      <c r="Q6350">
        <v>1</v>
      </c>
      <c r="R6350">
        <v>2100</v>
      </c>
      <c r="S6350" t="s">
        <v>243</v>
      </c>
      <c r="T6350">
        <v>2100</v>
      </c>
      <c r="U6350" t="s">
        <v>21718</v>
      </c>
      <c r="V6350" t="s">
        <v>224</v>
      </c>
      <c r="W6350" t="s">
        <v>225</v>
      </c>
      <c r="X6350" t="s">
        <v>225</v>
      </c>
      <c r="Y6350">
        <v>2100</v>
      </c>
      <c r="AB6350">
        <v>1</v>
      </c>
      <c r="AC6350">
        <v>1</v>
      </c>
      <c r="AD6350">
        <v>3</v>
      </c>
      <c r="AE6350">
        <v>1414</v>
      </c>
      <c r="AF6350">
        <v>1.75</v>
      </c>
      <c r="AQ6350">
        <v>2</v>
      </c>
      <c r="AR6350">
        <f t="shared" si="99"/>
        <v>4.6463999999999999</v>
      </c>
      <c r="AS6350">
        <v>1</v>
      </c>
      <c r="AT6350" t="s">
        <v>112</v>
      </c>
      <c r="AU6350">
        <v>20</v>
      </c>
    </row>
    <row r="6351" spans="1:47">
      <c r="A6351" t="s">
        <v>21722</v>
      </c>
      <c r="C6351">
        <v>310</v>
      </c>
      <c r="D6351" t="s">
        <v>21723</v>
      </c>
      <c r="E6351">
        <v>101</v>
      </c>
      <c r="F6351" t="s">
        <v>21724</v>
      </c>
      <c r="G6351" t="s">
        <v>422</v>
      </c>
      <c r="H6351" t="s">
        <v>220</v>
      </c>
      <c r="I6351" t="s">
        <v>21725</v>
      </c>
      <c r="J6351">
        <v>0.24374999999999999</v>
      </c>
      <c r="K6351">
        <v>1</v>
      </c>
      <c r="L6351">
        <v>1</v>
      </c>
      <c r="M6351">
        <v>1</v>
      </c>
      <c r="N6351">
        <v>1</v>
      </c>
      <c r="O6351" t="s">
        <v>225</v>
      </c>
      <c r="P6351">
        <v>0</v>
      </c>
      <c r="Q6351">
        <v>1</v>
      </c>
      <c r="R6351">
        <v>7600</v>
      </c>
      <c r="S6351" t="s">
        <v>223</v>
      </c>
      <c r="T6351">
        <v>7600</v>
      </c>
      <c r="U6351" t="s">
        <v>21722</v>
      </c>
      <c r="V6351" t="s">
        <v>455</v>
      </c>
      <c r="W6351" t="s">
        <v>225</v>
      </c>
      <c r="X6351" t="s">
        <v>225</v>
      </c>
      <c r="Y6351">
        <v>7600</v>
      </c>
      <c r="AB6351">
        <v>1</v>
      </c>
      <c r="AC6351">
        <v>1</v>
      </c>
      <c r="AD6351">
        <v>4</v>
      </c>
      <c r="AE6351">
        <v>1316</v>
      </c>
      <c r="AF6351">
        <v>1</v>
      </c>
      <c r="AQ6351">
        <v>1</v>
      </c>
      <c r="AR6351">
        <f t="shared" si="99"/>
        <v>9.68</v>
      </c>
      <c r="AS6351">
        <v>1</v>
      </c>
      <c r="AT6351" t="s">
        <v>134</v>
      </c>
      <c r="AU6351">
        <v>43</v>
      </c>
    </row>
    <row r="6352" spans="1:47">
      <c r="A6352" t="s">
        <v>21726</v>
      </c>
      <c r="C6352">
        <v>310</v>
      </c>
      <c r="D6352" t="s">
        <v>21727</v>
      </c>
      <c r="E6352">
        <v>101</v>
      </c>
      <c r="F6352" t="s">
        <v>21728</v>
      </c>
      <c r="G6352" t="s">
        <v>422</v>
      </c>
      <c r="H6352" t="s">
        <v>220</v>
      </c>
      <c r="I6352" t="s">
        <v>21729</v>
      </c>
      <c r="J6352">
        <v>0.2011</v>
      </c>
      <c r="K6352">
        <v>1</v>
      </c>
      <c r="L6352">
        <v>1</v>
      </c>
      <c r="M6352">
        <v>1</v>
      </c>
      <c r="N6352">
        <v>1</v>
      </c>
      <c r="O6352" t="s">
        <v>225</v>
      </c>
      <c r="P6352">
        <v>0</v>
      </c>
      <c r="Q6352">
        <v>1</v>
      </c>
      <c r="R6352">
        <v>11300</v>
      </c>
      <c r="S6352" t="s">
        <v>223</v>
      </c>
      <c r="T6352">
        <v>11300</v>
      </c>
      <c r="U6352" t="s">
        <v>21726</v>
      </c>
      <c r="V6352" t="s">
        <v>455</v>
      </c>
      <c r="W6352" t="s">
        <v>225</v>
      </c>
      <c r="X6352" t="s">
        <v>225</v>
      </c>
      <c r="Y6352">
        <v>11300</v>
      </c>
      <c r="AB6352">
        <v>1</v>
      </c>
      <c r="AC6352">
        <v>1</v>
      </c>
      <c r="AD6352">
        <v>4</v>
      </c>
      <c r="AE6352">
        <v>1316</v>
      </c>
      <c r="AF6352">
        <v>1</v>
      </c>
      <c r="AQ6352">
        <v>1</v>
      </c>
      <c r="AR6352">
        <f t="shared" si="99"/>
        <v>9.68</v>
      </c>
      <c r="AS6352">
        <v>1</v>
      </c>
      <c r="AT6352" t="s">
        <v>134</v>
      </c>
      <c r="AU6352">
        <v>43</v>
      </c>
    </row>
    <row r="6353" spans="1:47">
      <c r="A6353" t="s">
        <v>21730</v>
      </c>
      <c r="C6353">
        <v>310</v>
      </c>
      <c r="D6353" t="s">
        <v>21731</v>
      </c>
      <c r="E6353">
        <v>101</v>
      </c>
      <c r="F6353" t="s">
        <v>21732</v>
      </c>
      <c r="G6353" t="s">
        <v>1783</v>
      </c>
      <c r="H6353" t="s">
        <v>220</v>
      </c>
      <c r="I6353" t="s">
        <v>21733</v>
      </c>
      <c r="J6353">
        <v>0.41893000000000002</v>
      </c>
      <c r="K6353">
        <v>1</v>
      </c>
      <c r="L6353">
        <v>1</v>
      </c>
      <c r="M6353">
        <v>1</v>
      </c>
      <c r="N6353">
        <v>1</v>
      </c>
      <c r="O6353" t="s">
        <v>225</v>
      </c>
      <c r="P6353">
        <v>0</v>
      </c>
      <c r="Q6353">
        <v>0</v>
      </c>
      <c r="R6353">
        <v>0</v>
      </c>
      <c r="S6353" t="s">
        <v>223</v>
      </c>
      <c r="T6353">
        <v>0</v>
      </c>
      <c r="U6353" t="s">
        <v>21730</v>
      </c>
      <c r="V6353" t="s">
        <v>10030</v>
      </c>
      <c r="W6353" t="s">
        <v>225</v>
      </c>
      <c r="X6353" t="s">
        <v>225</v>
      </c>
      <c r="Y6353">
        <v>0</v>
      </c>
      <c r="AB6353">
        <v>1</v>
      </c>
      <c r="AC6353">
        <v>1</v>
      </c>
      <c r="AD6353">
        <v>4</v>
      </c>
      <c r="AE6353">
        <v>952</v>
      </c>
      <c r="AF6353">
        <v>1</v>
      </c>
      <c r="AQ6353">
        <v>6</v>
      </c>
      <c r="AR6353">
        <f t="shared" si="99"/>
        <v>4.6463999999999999</v>
      </c>
      <c r="AS6353">
        <v>1</v>
      </c>
      <c r="AT6353" t="s">
        <v>112</v>
      </c>
      <c r="AU6353">
        <v>20</v>
      </c>
    </row>
    <row r="6354" spans="1:47">
      <c r="A6354" t="s">
        <v>21734</v>
      </c>
      <c r="C6354">
        <v>310</v>
      </c>
      <c r="D6354" t="s">
        <v>21735</v>
      </c>
      <c r="E6354">
        <v>101</v>
      </c>
      <c r="F6354" t="s">
        <v>21736</v>
      </c>
      <c r="G6354" t="s">
        <v>1783</v>
      </c>
      <c r="H6354" t="s">
        <v>220</v>
      </c>
      <c r="I6354" t="s">
        <v>21737</v>
      </c>
      <c r="J6354">
        <v>0.31938</v>
      </c>
      <c r="K6354">
        <v>1</v>
      </c>
      <c r="L6354">
        <v>1</v>
      </c>
      <c r="M6354">
        <v>1</v>
      </c>
      <c r="N6354">
        <v>1</v>
      </c>
      <c r="O6354" t="s">
        <v>225</v>
      </c>
      <c r="P6354">
        <v>0</v>
      </c>
      <c r="Q6354">
        <v>1</v>
      </c>
      <c r="R6354">
        <v>4100</v>
      </c>
      <c r="S6354" t="s">
        <v>243</v>
      </c>
      <c r="T6354">
        <v>4100</v>
      </c>
      <c r="U6354" t="s">
        <v>21734</v>
      </c>
      <c r="V6354" t="s">
        <v>10030</v>
      </c>
      <c r="W6354" t="s">
        <v>225</v>
      </c>
      <c r="X6354" t="s">
        <v>225</v>
      </c>
      <c r="Y6354">
        <v>4100</v>
      </c>
      <c r="AB6354">
        <v>1</v>
      </c>
      <c r="AC6354">
        <v>1</v>
      </c>
      <c r="AD6354">
        <v>3</v>
      </c>
      <c r="AE6354">
        <v>1568</v>
      </c>
      <c r="AF6354">
        <v>1</v>
      </c>
      <c r="AQ6354">
        <v>2</v>
      </c>
      <c r="AR6354">
        <f t="shared" si="99"/>
        <v>4.6463999999999999</v>
      </c>
      <c r="AS6354">
        <v>1</v>
      </c>
      <c r="AT6354" t="s">
        <v>112</v>
      </c>
      <c r="AU6354">
        <v>20</v>
      </c>
    </row>
    <row r="6355" spans="1:47">
      <c r="A6355" t="s">
        <v>21738</v>
      </c>
      <c r="C6355">
        <v>310</v>
      </c>
      <c r="D6355" t="s">
        <v>21739</v>
      </c>
      <c r="E6355">
        <v>101</v>
      </c>
      <c r="F6355" t="s">
        <v>21740</v>
      </c>
      <c r="G6355" t="s">
        <v>422</v>
      </c>
      <c r="H6355" t="s">
        <v>220</v>
      </c>
      <c r="I6355" t="s">
        <v>21741</v>
      </c>
      <c r="J6355">
        <v>0.28573999999999999</v>
      </c>
      <c r="K6355">
        <v>1</v>
      </c>
      <c r="L6355">
        <v>1</v>
      </c>
      <c r="M6355">
        <v>1</v>
      </c>
      <c r="N6355">
        <v>1</v>
      </c>
      <c r="O6355" t="s">
        <v>225</v>
      </c>
      <c r="P6355">
        <v>0</v>
      </c>
      <c r="Q6355">
        <v>1</v>
      </c>
      <c r="R6355">
        <v>14100</v>
      </c>
      <c r="S6355" t="s">
        <v>223</v>
      </c>
      <c r="T6355">
        <v>14100</v>
      </c>
      <c r="U6355" t="s">
        <v>21738</v>
      </c>
      <c r="V6355" t="s">
        <v>455</v>
      </c>
      <c r="W6355" t="s">
        <v>225</v>
      </c>
      <c r="X6355" t="s">
        <v>225</v>
      </c>
      <c r="Y6355">
        <v>14100</v>
      </c>
      <c r="AB6355">
        <v>1</v>
      </c>
      <c r="AC6355">
        <v>1</v>
      </c>
      <c r="AD6355">
        <v>4</v>
      </c>
      <c r="AE6355">
        <v>1232</v>
      </c>
      <c r="AF6355">
        <v>1</v>
      </c>
      <c r="AQ6355">
        <v>1</v>
      </c>
      <c r="AR6355">
        <f t="shared" si="99"/>
        <v>9.68</v>
      </c>
      <c r="AS6355">
        <v>1</v>
      </c>
      <c r="AT6355" t="s">
        <v>134</v>
      </c>
      <c r="AU6355">
        <v>43</v>
      </c>
    </row>
    <row r="6356" spans="1:47">
      <c r="A6356" t="s">
        <v>21742</v>
      </c>
      <c r="C6356">
        <v>310</v>
      </c>
      <c r="D6356" t="s">
        <v>21743</v>
      </c>
      <c r="E6356">
        <v>101</v>
      </c>
      <c r="F6356" t="s">
        <v>21744</v>
      </c>
      <c r="G6356" t="s">
        <v>1783</v>
      </c>
      <c r="H6356" t="s">
        <v>220</v>
      </c>
      <c r="I6356" t="s">
        <v>21745</v>
      </c>
      <c r="J6356">
        <v>0.42065000000000002</v>
      </c>
      <c r="K6356">
        <v>1</v>
      </c>
      <c r="L6356">
        <v>1</v>
      </c>
      <c r="M6356">
        <v>1</v>
      </c>
      <c r="N6356">
        <v>1</v>
      </c>
      <c r="O6356" t="s">
        <v>225</v>
      </c>
      <c r="P6356">
        <v>0</v>
      </c>
      <c r="Q6356">
        <v>1</v>
      </c>
      <c r="R6356">
        <v>28200</v>
      </c>
      <c r="S6356" t="s">
        <v>243</v>
      </c>
      <c r="T6356">
        <v>28200</v>
      </c>
      <c r="U6356" t="s">
        <v>21742</v>
      </c>
      <c r="V6356" t="s">
        <v>224</v>
      </c>
      <c r="W6356" t="s">
        <v>225</v>
      </c>
      <c r="X6356" t="s">
        <v>225</v>
      </c>
      <c r="Y6356">
        <v>28200</v>
      </c>
      <c r="AB6356">
        <v>1</v>
      </c>
      <c r="AC6356">
        <v>1</v>
      </c>
      <c r="AD6356">
        <v>3</v>
      </c>
      <c r="AE6356">
        <v>952</v>
      </c>
      <c r="AF6356">
        <v>1</v>
      </c>
      <c r="AQ6356">
        <v>6</v>
      </c>
      <c r="AR6356">
        <f t="shared" si="99"/>
        <v>4.6463999999999999</v>
      </c>
      <c r="AS6356">
        <v>1</v>
      </c>
      <c r="AT6356" t="s">
        <v>112</v>
      </c>
      <c r="AU6356">
        <v>20</v>
      </c>
    </row>
    <row r="6357" spans="1:47">
      <c r="A6357" t="s">
        <v>21746</v>
      </c>
      <c r="C6357">
        <v>310</v>
      </c>
      <c r="D6357" t="s">
        <v>21747</v>
      </c>
      <c r="E6357">
        <v>101</v>
      </c>
      <c r="F6357" t="s">
        <v>21748</v>
      </c>
      <c r="G6357" t="s">
        <v>1783</v>
      </c>
      <c r="H6357" t="s">
        <v>220</v>
      </c>
      <c r="I6357" t="s">
        <v>21749</v>
      </c>
      <c r="J6357">
        <v>0.35576999999999998</v>
      </c>
      <c r="K6357">
        <v>1</v>
      </c>
      <c r="L6357">
        <v>1</v>
      </c>
      <c r="M6357">
        <v>1</v>
      </c>
      <c r="N6357">
        <v>1</v>
      </c>
      <c r="O6357" t="s">
        <v>225</v>
      </c>
      <c r="P6357">
        <v>0</v>
      </c>
      <c r="Q6357">
        <v>1</v>
      </c>
      <c r="R6357">
        <v>4000</v>
      </c>
      <c r="S6357" t="s">
        <v>223</v>
      </c>
      <c r="T6357">
        <v>4000</v>
      </c>
      <c r="U6357" t="s">
        <v>21746</v>
      </c>
      <c r="V6357" t="s">
        <v>10030</v>
      </c>
      <c r="W6357" t="s">
        <v>225</v>
      </c>
      <c r="X6357" t="s">
        <v>225</v>
      </c>
      <c r="Y6357">
        <v>4000</v>
      </c>
      <c r="AB6357">
        <v>1</v>
      </c>
      <c r="AC6357">
        <v>1</v>
      </c>
      <c r="AD6357">
        <v>2</v>
      </c>
      <c r="AE6357">
        <v>1076</v>
      </c>
      <c r="AF6357">
        <v>1</v>
      </c>
      <c r="AQ6357">
        <v>5</v>
      </c>
      <c r="AR6357">
        <f t="shared" si="99"/>
        <v>4.6463999999999999</v>
      </c>
      <c r="AS6357">
        <v>1</v>
      </c>
      <c r="AT6357" t="s">
        <v>112</v>
      </c>
      <c r="AU6357">
        <v>20</v>
      </c>
    </row>
    <row r="6358" spans="1:47">
      <c r="A6358" t="s">
        <v>21750</v>
      </c>
      <c r="C6358">
        <v>310</v>
      </c>
      <c r="D6358" t="s">
        <v>21751</v>
      </c>
      <c r="E6358">
        <v>101</v>
      </c>
      <c r="F6358" t="s">
        <v>21752</v>
      </c>
      <c r="G6358" t="s">
        <v>1783</v>
      </c>
      <c r="H6358" t="s">
        <v>220</v>
      </c>
      <c r="I6358" t="s">
        <v>21753</v>
      </c>
      <c r="J6358">
        <v>0.13306999999999999</v>
      </c>
      <c r="K6358">
        <v>1</v>
      </c>
      <c r="L6358">
        <v>1</v>
      </c>
      <c r="M6358">
        <v>1</v>
      </c>
      <c r="N6358">
        <v>1</v>
      </c>
      <c r="O6358" t="s">
        <v>225</v>
      </c>
      <c r="P6358">
        <v>0</v>
      </c>
      <c r="Q6358">
        <v>1</v>
      </c>
      <c r="R6358">
        <v>1800</v>
      </c>
      <c r="S6358" t="s">
        <v>223</v>
      </c>
      <c r="T6358">
        <v>1800</v>
      </c>
      <c r="U6358" t="s">
        <v>21750</v>
      </c>
      <c r="V6358" t="s">
        <v>10030</v>
      </c>
      <c r="W6358" t="s">
        <v>225</v>
      </c>
      <c r="X6358" t="s">
        <v>225</v>
      </c>
      <c r="Y6358">
        <v>1800</v>
      </c>
      <c r="AB6358">
        <v>1</v>
      </c>
      <c r="AC6358">
        <v>1</v>
      </c>
      <c r="AD6358">
        <v>2</v>
      </c>
      <c r="AE6358">
        <v>942</v>
      </c>
      <c r="AF6358">
        <v>1</v>
      </c>
      <c r="AQ6358">
        <v>2</v>
      </c>
      <c r="AR6358">
        <f t="shared" si="99"/>
        <v>4.6463999999999999</v>
      </c>
      <c r="AS6358">
        <v>1</v>
      </c>
      <c r="AT6358" t="s">
        <v>112</v>
      </c>
      <c r="AU6358">
        <v>20</v>
      </c>
    </row>
    <row r="6359" spans="1:47">
      <c r="A6359" t="s">
        <v>21754</v>
      </c>
      <c r="C6359">
        <v>310</v>
      </c>
      <c r="D6359" t="s">
        <v>21755</v>
      </c>
      <c r="E6359">
        <v>101</v>
      </c>
      <c r="F6359" t="s">
        <v>21756</v>
      </c>
      <c r="G6359" t="s">
        <v>422</v>
      </c>
      <c r="H6359" t="s">
        <v>220</v>
      </c>
      <c r="I6359" t="s">
        <v>21757</v>
      </c>
      <c r="J6359">
        <v>3.5369999999999999E-2</v>
      </c>
      <c r="K6359">
        <v>0</v>
      </c>
      <c r="L6359">
        <v>0</v>
      </c>
      <c r="M6359">
        <v>0</v>
      </c>
      <c r="N6359">
        <v>0</v>
      </c>
      <c r="P6359">
        <v>0</v>
      </c>
      <c r="Q6359">
        <v>1</v>
      </c>
      <c r="R6359">
        <v>3700</v>
      </c>
      <c r="S6359" t="s">
        <v>223</v>
      </c>
      <c r="T6359">
        <v>0</v>
      </c>
      <c r="U6359" t="s">
        <v>21754</v>
      </c>
      <c r="V6359" t="s">
        <v>455</v>
      </c>
      <c r="W6359" t="s">
        <v>225</v>
      </c>
      <c r="Y6359">
        <v>3700</v>
      </c>
      <c r="AB6359">
        <v>0</v>
      </c>
      <c r="AC6359">
        <v>0</v>
      </c>
      <c r="AD6359">
        <v>3</v>
      </c>
      <c r="AE6359">
        <v>1008</v>
      </c>
      <c r="AF6359">
        <v>1</v>
      </c>
      <c r="AQ6359">
        <v>0</v>
      </c>
      <c r="AR6359">
        <f t="shared" si="99"/>
        <v>0</v>
      </c>
      <c r="AS6359">
        <v>1</v>
      </c>
      <c r="AT6359" t="s">
        <v>134</v>
      </c>
      <c r="AU6359">
        <v>43</v>
      </c>
    </row>
    <row r="6360" spans="1:47">
      <c r="A6360" t="s">
        <v>21758</v>
      </c>
      <c r="C6360">
        <v>310</v>
      </c>
      <c r="D6360" t="s">
        <v>21759</v>
      </c>
      <c r="E6360">
        <v>101</v>
      </c>
      <c r="F6360" t="s">
        <v>21760</v>
      </c>
      <c r="G6360" t="s">
        <v>1095</v>
      </c>
      <c r="H6360" t="s">
        <v>220</v>
      </c>
      <c r="I6360" t="s">
        <v>21761</v>
      </c>
      <c r="J6360">
        <v>0.16342999999999999</v>
      </c>
      <c r="K6360">
        <v>1</v>
      </c>
      <c r="L6360">
        <v>1</v>
      </c>
      <c r="M6360">
        <v>1</v>
      </c>
      <c r="N6360">
        <v>1</v>
      </c>
      <c r="O6360" t="s">
        <v>225</v>
      </c>
      <c r="P6360">
        <v>0</v>
      </c>
      <c r="Q6360">
        <v>1</v>
      </c>
      <c r="R6360">
        <v>11000</v>
      </c>
      <c r="S6360" t="s">
        <v>223</v>
      </c>
      <c r="T6360">
        <v>11000</v>
      </c>
      <c r="U6360" t="s">
        <v>21758</v>
      </c>
      <c r="V6360" t="s">
        <v>10030</v>
      </c>
      <c r="W6360" t="s">
        <v>225</v>
      </c>
      <c r="X6360" t="s">
        <v>225</v>
      </c>
      <c r="Y6360">
        <v>11000</v>
      </c>
      <c r="AB6360">
        <v>1</v>
      </c>
      <c r="AC6360">
        <v>1</v>
      </c>
      <c r="AD6360">
        <v>3</v>
      </c>
      <c r="AE6360">
        <v>672</v>
      </c>
      <c r="AF6360">
        <v>1</v>
      </c>
      <c r="AQ6360">
        <v>1</v>
      </c>
      <c r="AR6360">
        <f t="shared" si="99"/>
        <v>4.6463999999999999</v>
      </c>
      <c r="AS6360">
        <v>1</v>
      </c>
      <c r="AT6360" t="s">
        <v>112</v>
      </c>
      <c r="AU6360">
        <v>20</v>
      </c>
    </row>
    <row r="6361" spans="1:47">
      <c r="A6361" t="s">
        <v>21762</v>
      </c>
      <c r="C6361">
        <v>310</v>
      </c>
      <c r="D6361" t="s">
        <v>21763</v>
      </c>
      <c r="E6361">
        <v>101</v>
      </c>
      <c r="F6361" t="s">
        <v>21764</v>
      </c>
      <c r="G6361" t="s">
        <v>1783</v>
      </c>
      <c r="H6361" t="s">
        <v>220</v>
      </c>
      <c r="I6361" t="s">
        <v>21766</v>
      </c>
      <c r="J6361">
        <v>0.19894000000000001</v>
      </c>
      <c r="K6361">
        <v>1</v>
      </c>
      <c r="L6361">
        <v>1</v>
      </c>
      <c r="M6361">
        <v>1</v>
      </c>
      <c r="N6361">
        <v>1</v>
      </c>
      <c r="O6361" t="s">
        <v>225</v>
      </c>
      <c r="P6361">
        <v>0</v>
      </c>
      <c r="Q6361">
        <v>0</v>
      </c>
      <c r="R6361">
        <v>0</v>
      </c>
      <c r="S6361" t="s">
        <v>223</v>
      </c>
      <c r="T6361">
        <v>0</v>
      </c>
      <c r="U6361" t="s">
        <v>21762</v>
      </c>
      <c r="V6361" t="s">
        <v>10030</v>
      </c>
      <c r="W6361" t="s">
        <v>225</v>
      </c>
      <c r="X6361" t="s">
        <v>225</v>
      </c>
      <c r="Y6361">
        <v>0</v>
      </c>
      <c r="AB6361">
        <v>1</v>
      </c>
      <c r="AC6361">
        <v>1</v>
      </c>
      <c r="AD6361">
        <v>3</v>
      </c>
      <c r="AE6361">
        <v>1176</v>
      </c>
      <c r="AF6361">
        <v>1</v>
      </c>
      <c r="AQ6361">
        <v>2</v>
      </c>
      <c r="AR6361">
        <f t="shared" si="99"/>
        <v>4.6463999999999999</v>
      </c>
      <c r="AS6361">
        <v>1</v>
      </c>
      <c r="AT6361" t="s">
        <v>112</v>
      </c>
      <c r="AU6361">
        <v>20</v>
      </c>
    </row>
    <row r="6362" spans="1:47">
      <c r="A6362" t="s">
        <v>21767</v>
      </c>
      <c r="C6362">
        <v>310</v>
      </c>
      <c r="D6362" t="s">
        <v>21768</v>
      </c>
      <c r="E6362">
        <v>101</v>
      </c>
      <c r="F6362" t="s">
        <v>21769</v>
      </c>
      <c r="G6362" t="s">
        <v>1783</v>
      </c>
      <c r="H6362" t="s">
        <v>220</v>
      </c>
      <c r="I6362" t="s">
        <v>21770</v>
      </c>
      <c r="J6362">
        <v>0.13275999999999999</v>
      </c>
      <c r="K6362">
        <v>1</v>
      </c>
      <c r="L6362">
        <v>1</v>
      </c>
      <c r="M6362">
        <v>1</v>
      </c>
      <c r="N6362">
        <v>1</v>
      </c>
      <c r="O6362" t="s">
        <v>225</v>
      </c>
      <c r="P6362">
        <v>0</v>
      </c>
      <c r="Q6362">
        <v>0</v>
      </c>
      <c r="R6362">
        <v>0</v>
      </c>
      <c r="S6362" t="s">
        <v>223</v>
      </c>
      <c r="T6362">
        <v>0</v>
      </c>
      <c r="U6362" t="s">
        <v>21767</v>
      </c>
      <c r="V6362" t="s">
        <v>10030</v>
      </c>
      <c r="W6362" t="s">
        <v>225</v>
      </c>
      <c r="X6362" t="s">
        <v>225</v>
      </c>
      <c r="Y6362">
        <v>0</v>
      </c>
      <c r="AB6362">
        <v>1</v>
      </c>
      <c r="AC6362">
        <v>1</v>
      </c>
      <c r="AD6362">
        <v>2</v>
      </c>
      <c r="AE6362">
        <v>912</v>
      </c>
      <c r="AF6362">
        <v>1</v>
      </c>
      <c r="AQ6362">
        <v>1</v>
      </c>
      <c r="AR6362">
        <f t="shared" si="99"/>
        <v>4.6463999999999999</v>
      </c>
      <c r="AS6362">
        <v>1</v>
      </c>
      <c r="AT6362" t="s">
        <v>112</v>
      </c>
      <c r="AU6362">
        <v>20</v>
      </c>
    </row>
    <row r="6363" spans="1:47">
      <c r="A6363" t="s">
        <v>21771</v>
      </c>
      <c r="C6363">
        <v>310</v>
      </c>
      <c r="D6363" t="s">
        <v>21772</v>
      </c>
      <c r="E6363">
        <v>101</v>
      </c>
      <c r="F6363" t="s">
        <v>21773</v>
      </c>
      <c r="G6363" t="s">
        <v>1783</v>
      </c>
      <c r="H6363" t="s">
        <v>220</v>
      </c>
      <c r="I6363" t="s">
        <v>21774</v>
      </c>
      <c r="J6363">
        <v>0.15926999999999999</v>
      </c>
      <c r="K6363">
        <v>1</v>
      </c>
      <c r="L6363">
        <v>1</v>
      </c>
      <c r="M6363">
        <v>1</v>
      </c>
      <c r="N6363">
        <v>1</v>
      </c>
      <c r="O6363" t="s">
        <v>225</v>
      </c>
      <c r="P6363">
        <v>0</v>
      </c>
      <c r="Q6363">
        <v>1</v>
      </c>
      <c r="R6363">
        <v>2000</v>
      </c>
      <c r="S6363" t="s">
        <v>223</v>
      </c>
      <c r="T6363">
        <v>2000</v>
      </c>
      <c r="U6363" t="s">
        <v>21771</v>
      </c>
      <c r="V6363" t="s">
        <v>10030</v>
      </c>
      <c r="W6363" t="s">
        <v>225</v>
      </c>
      <c r="X6363" t="s">
        <v>225</v>
      </c>
      <c r="Y6363">
        <v>2000</v>
      </c>
      <c r="AB6363">
        <v>1</v>
      </c>
      <c r="AC6363">
        <v>1</v>
      </c>
      <c r="AD6363">
        <v>2</v>
      </c>
      <c r="AE6363">
        <v>768</v>
      </c>
      <c r="AF6363">
        <v>1</v>
      </c>
      <c r="AQ6363">
        <v>1</v>
      </c>
      <c r="AR6363">
        <f t="shared" si="99"/>
        <v>4.6463999999999999</v>
      </c>
      <c r="AS6363">
        <v>1</v>
      </c>
      <c r="AT6363" t="s">
        <v>112</v>
      </c>
      <c r="AU6363">
        <v>20</v>
      </c>
    </row>
    <row r="6364" spans="1:47">
      <c r="A6364" t="s">
        <v>21775</v>
      </c>
      <c r="C6364">
        <v>310</v>
      </c>
      <c r="D6364" t="s">
        <v>21776</v>
      </c>
      <c r="E6364">
        <v>101</v>
      </c>
      <c r="F6364" t="s">
        <v>21777</v>
      </c>
      <c r="G6364" t="s">
        <v>1783</v>
      </c>
      <c r="H6364" t="s">
        <v>220</v>
      </c>
      <c r="I6364" t="s">
        <v>21778</v>
      </c>
      <c r="J6364">
        <v>0.16053999999999999</v>
      </c>
      <c r="K6364">
        <v>1</v>
      </c>
      <c r="L6364">
        <v>1</v>
      </c>
      <c r="M6364">
        <v>1</v>
      </c>
      <c r="N6364">
        <v>1</v>
      </c>
      <c r="O6364" t="s">
        <v>225</v>
      </c>
      <c r="P6364">
        <v>0</v>
      </c>
      <c r="Q6364">
        <v>0</v>
      </c>
      <c r="R6364">
        <v>0</v>
      </c>
      <c r="S6364" t="s">
        <v>223</v>
      </c>
      <c r="T6364">
        <v>0</v>
      </c>
      <c r="U6364" t="s">
        <v>21775</v>
      </c>
      <c r="V6364" t="s">
        <v>10030</v>
      </c>
      <c r="W6364" t="s">
        <v>225</v>
      </c>
      <c r="X6364" t="s">
        <v>225</v>
      </c>
      <c r="Y6364">
        <v>0</v>
      </c>
      <c r="AB6364">
        <v>1</v>
      </c>
      <c r="AC6364">
        <v>1</v>
      </c>
      <c r="AD6364">
        <v>3</v>
      </c>
      <c r="AE6364">
        <v>994</v>
      </c>
      <c r="AF6364">
        <v>1</v>
      </c>
      <c r="AQ6364">
        <v>1</v>
      </c>
      <c r="AR6364">
        <f t="shared" si="99"/>
        <v>4.6463999999999999</v>
      </c>
      <c r="AS6364">
        <v>1</v>
      </c>
      <c r="AT6364" t="s">
        <v>112</v>
      </c>
      <c r="AU6364">
        <v>20</v>
      </c>
    </row>
    <row r="6365" spans="1:47">
      <c r="A6365" t="s">
        <v>21779</v>
      </c>
      <c r="C6365">
        <v>310</v>
      </c>
      <c r="D6365" t="s">
        <v>21780</v>
      </c>
      <c r="E6365">
        <v>101</v>
      </c>
      <c r="F6365" t="s">
        <v>21781</v>
      </c>
      <c r="G6365" t="s">
        <v>1783</v>
      </c>
      <c r="H6365" t="s">
        <v>220</v>
      </c>
      <c r="I6365" t="s">
        <v>21782</v>
      </c>
      <c r="J6365">
        <v>0.17896000000000001</v>
      </c>
      <c r="K6365">
        <v>1</v>
      </c>
      <c r="L6365">
        <v>1</v>
      </c>
      <c r="M6365">
        <v>1</v>
      </c>
      <c r="N6365">
        <v>1</v>
      </c>
      <c r="O6365" t="s">
        <v>225</v>
      </c>
      <c r="P6365">
        <v>0</v>
      </c>
      <c r="Q6365">
        <v>1</v>
      </c>
      <c r="R6365">
        <v>2600</v>
      </c>
      <c r="S6365" t="s">
        <v>223</v>
      </c>
      <c r="T6365">
        <v>2600</v>
      </c>
      <c r="U6365" t="s">
        <v>21779</v>
      </c>
      <c r="V6365" t="s">
        <v>10030</v>
      </c>
      <c r="W6365" t="s">
        <v>225</v>
      </c>
      <c r="X6365" t="s">
        <v>225</v>
      </c>
      <c r="Y6365">
        <v>2600</v>
      </c>
      <c r="AB6365">
        <v>1</v>
      </c>
      <c r="AC6365">
        <v>1</v>
      </c>
      <c r="AD6365">
        <v>3</v>
      </c>
      <c r="AE6365">
        <v>848</v>
      </c>
      <c r="AF6365">
        <v>1</v>
      </c>
      <c r="AQ6365">
        <v>1</v>
      </c>
      <c r="AR6365">
        <f t="shared" si="99"/>
        <v>4.6463999999999999</v>
      </c>
      <c r="AS6365">
        <v>1</v>
      </c>
      <c r="AT6365" t="s">
        <v>112</v>
      </c>
      <c r="AU6365">
        <v>20</v>
      </c>
    </row>
    <row r="6366" spans="1:47">
      <c r="A6366" t="s">
        <v>21643</v>
      </c>
      <c r="C6366">
        <v>310</v>
      </c>
      <c r="D6366" t="s">
        <v>21644</v>
      </c>
      <c r="E6366">
        <v>101</v>
      </c>
      <c r="F6366" t="s">
        <v>21645</v>
      </c>
      <c r="G6366" t="s">
        <v>1783</v>
      </c>
      <c r="H6366" t="s">
        <v>220</v>
      </c>
      <c r="I6366" t="s">
        <v>21646</v>
      </c>
      <c r="J6366">
        <v>2.1832799999999999</v>
      </c>
      <c r="K6366">
        <v>1</v>
      </c>
      <c r="L6366">
        <v>1</v>
      </c>
      <c r="M6366">
        <v>1</v>
      </c>
      <c r="N6366">
        <v>1</v>
      </c>
      <c r="O6366" t="s">
        <v>225</v>
      </c>
      <c r="P6366">
        <v>0</v>
      </c>
      <c r="Q6366">
        <v>0</v>
      </c>
      <c r="R6366">
        <v>0</v>
      </c>
      <c r="S6366" t="s">
        <v>223</v>
      </c>
      <c r="T6366">
        <v>0</v>
      </c>
      <c r="U6366" t="s">
        <v>21643</v>
      </c>
      <c r="V6366" t="s">
        <v>455</v>
      </c>
      <c r="W6366" t="s">
        <v>225</v>
      </c>
      <c r="X6366" t="s">
        <v>225</v>
      </c>
      <c r="Y6366">
        <v>0</v>
      </c>
      <c r="AB6366">
        <v>1</v>
      </c>
      <c r="AC6366">
        <v>1</v>
      </c>
      <c r="AD6366">
        <v>3</v>
      </c>
      <c r="AE6366">
        <v>1760</v>
      </c>
      <c r="AF6366">
        <v>2</v>
      </c>
      <c r="AQ6366">
        <v>4</v>
      </c>
      <c r="AR6366">
        <f t="shared" si="99"/>
        <v>4.6463999999999999</v>
      </c>
      <c r="AS6366">
        <v>1</v>
      </c>
      <c r="AT6366" t="s">
        <v>112</v>
      </c>
      <c r="AU6366">
        <v>20</v>
      </c>
    </row>
    <row r="6367" spans="1:47">
      <c r="A6367" t="s">
        <v>21783</v>
      </c>
      <c r="C6367">
        <v>310</v>
      </c>
      <c r="D6367" t="s">
        <v>21784</v>
      </c>
      <c r="E6367">
        <v>132</v>
      </c>
      <c r="F6367" t="s">
        <v>21785</v>
      </c>
      <c r="G6367" t="s">
        <v>1783</v>
      </c>
      <c r="H6367" t="s">
        <v>260</v>
      </c>
      <c r="I6367" t="s">
        <v>21786</v>
      </c>
      <c r="J6367">
        <v>0.32062000000000002</v>
      </c>
      <c r="K6367">
        <v>0</v>
      </c>
      <c r="L6367">
        <v>0</v>
      </c>
      <c r="M6367">
        <v>0</v>
      </c>
      <c r="N6367">
        <v>0</v>
      </c>
      <c r="P6367">
        <v>0</v>
      </c>
      <c r="Q6367">
        <v>0</v>
      </c>
      <c r="R6367">
        <v>0</v>
      </c>
      <c r="S6367" t="s">
        <v>223</v>
      </c>
      <c r="T6367">
        <v>0</v>
      </c>
      <c r="U6367" t="s">
        <v>21783</v>
      </c>
      <c r="Y6367">
        <v>0</v>
      </c>
      <c r="AB6367">
        <v>0</v>
      </c>
      <c r="AC6367">
        <v>0</v>
      </c>
      <c r="AD6367">
        <v>0</v>
      </c>
      <c r="AE6367">
        <v>0</v>
      </c>
      <c r="AF6367">
        <v>0</v>
      </c>
      <c r="AQ6367">
        <v>2</v>
      </c>
      <c r="AR6367">
        <f t="shared" si="99"/>
        <v>0</v>
      </c>
      <c r="AS6367">
        <v>1</v>
      </c>
      <c r="AT6367" t="s">
        <v>112</v>
      </c>
      <c r="AU6367">
        <v>20</v>
      </c>
    </row>
    <row r="6368" spans="1:47">
      <c r="A6368" t="s">
        <v>21787</v>
      </c>
      <c r="C6368">
        <v>310</v>
      </c>
      <c r="D6368" t="s">
        <v>21788</v>
      </c>
      <c r="E6368">
        <v>101</v>
      </c>
      <c r="F6368" t="s">
        <v>21789</v>
      </c>
      <c r="G6368" t="s">
        <v>422</v>
      </c>
      <c r="H6368" t="s">
        <v>220</v>
      </c>
      <c r="I6368" t="s">
        <v>21790</v>
      </c>
      <c r="J6368">
        <v>0.25456000000000001</v>
      </c>
      <c r="K6368">
        <v>1</v>
      </c>
      <c r="L6368">
        <v>1</v>
      </c>
      <c r="M6368">
        <v>1</v>
      </c>
      <c r="N6368">
        <v>1</v>
      </c>
      <c r="O6368" t="s">
        <v>225</v>
      </c>
      <c r="P6368">
        <v>0</v>
      </c>
      <c r="Q6368">
        <v>1</v>
      </c>
      <c r="R6368">
        <v>6400</v>
      </c>
      <c r="S6368" t="s">
        <v>223</v>
      </c>
      <c r="T6368">
        <v>6400</v>
      </c>
      <c r="U6368" t="s">
        <v>21787</v>
      </c>
      <c r="V6368" t="s">
        <v>455</v>
      </c>
      <c r="W6368" t="s">
        <v>225</v>
      </c>
      <c r="X6368" t="s">
        <v>225</v>
      </c>
      <c r="Y6368">
        <v>6400</v>
      </c>
      <c r="AB6368">
        <v>1</v>
      </c>
      <c r="AC6368">
        <v>1</v>
      </c>
      <c r="AD6368">
        <v>3</v>
      </c>
      <c r="AE6368">
        <v>1008</v>
      </c>
      <c r="AF6368">
        <v>1</v>
      </c>
      <c r="AQ6368">
        <v>1</v>
      </c>
      <c r="AR6368">
        <f t="shared" si="99"/>
        <v>9.68</v>
      </c>
      <c r="AS6368">
        <v>1</v>
      </c>
      <c r="AT6368" t="s">
        <v>134</v>
      </c>
      <c r="AU6368">
        <v>43</v>
      </c>
    </row>
    <row r="6369" spans="1:47">
      <c r="A6369" t="s">
        <v>21791</v>
      </c>
      <c r="C6369">
        <v>310</v>
      </c>
      <c r="D6369" t="s">
        <v>21792</v>
      </c>
      <c r="E6369">
        <v>101</v>
      </c>
      <c r="F6369" t="s">
        <v>21793</v>
      </c>
      <c r="G6369" t="s">
        <v>1783</v>
      </c>
      <c r="H6369" t="s">
        <v>220</v>
      </c>
      <c r="I6369" t="s">
        <v>21794</v>
      </c>
      <c r="J6369">
        <v>0.13930000000000001</v>
      </c>
      <c r="K6369">
        <v>1</v>
      </c>
      <c r="L6369">
        <v>1</v>
      </c>
      <c r="M6369">
        <v>1</v>
      </c>
      <c r="N6369">
        <v>1</v>
      </c>
      <c r="O6369" t="s">
        <v>225</v>
      </c>
      <c r="P6369">
        <v>0</v>
      </c>
      <c r="Q6369">
        <v>1</v>
      </c>
      <c r="R6369">
        <v>5700</v>
      </c>
      <c r="S6369" t="s">
        <v>223</v>
      </c>
      <c r="T6369">
        <v>5700</v>
      </c>
      <c r="U6369" t="s">
        <v>21791</v>
      </c>
      <c r="V6369" t="s">
        <v>10030</v>
      </c>
      <c r="W6369" t="s">
        <v>225</v>
      </c>
      <c r="X6369" t="s">
        <v>225</v>
      </c>
      <c r="Y6369">
        <v>5700</v>
      </c>
      <c r="AB6369">
        <v>1</v>
      </c>
      <c r="AC6369">
        <v>1</v>
      </c>
      <c r="AD6369">
        <v>3</v>
      </c>
      <c r="AE6369">
        <v>1400</v>
      </c>
      <c r="AF6369">
        <v>2</v>
      </c>
      <c r="AQ6369">
        <v>2</v>
      </c>
      <c r="AR6369">
        <f t="shared" si="99"/>
        <v>4.6463999999999999</v>
      </c>
      <c r="AS6369">
        <v>1</v>
      </c>
      <c r="AT6369" t="s">
        <v>112</v>
      </c>
      <c r="AU6369">
        <v>20</v>
      </c>
    </row>
    <row r="6370" spans="1:47">
      <c r="A6370" t="s">
        <v>21795</v>
      </c>
      <c r="C6370">
        <v>310</v>
      </c>
      <c r="D6370" t="s">
        <v>21796</v>
      </c>
      <c r="E6370">
        <v>132</v>
      </c>
      <c r="F6370" t="s">
        <v>21797</v>
      </c>
      <c r="G6370" t="s">
        <v>1783</v>
      </c>
      <c r="H6370" t="s">
        <v>260</v>
      </c>
      <c r="I6370" t="s">
        <v>21798</v>
      </c>
      <c r="J6370">
        <v>0.14269000000000001</v>
      </c>
      <c r="K6370">
        <v>0</v>
      </c>
      <c r="L6370">
        <v>0</v>
      </c>
      <c r="M6370">
        <v>0</v>
      </c>
      <c r="N6370">
        <v>0</v>
      </c>
      <c r="P6370">
        <v>0</v>
      </c>
      <c r="Q6370">
        <v>0</v>
      </c>
      <c r="R6370">
        <v>0</v>
      </c>
      <c r="S6370" t="s">
        <v>223</v>
      </c>
      <c r="T6370">
        <v>0</v>
      </c>
      <c r="U6370" t="s">
        <v>21795</v>
      </c>
      <c r="Y6370">
        <v>0</v>
      </c>
      <c r="AB6370">
        <v>0</v>
      </c>
      <c r="AC6370">
        <v>0</v>
      </c>
      <c r="AD6370">
        <v>0</v>
      </c>
      <c r="AE6370">
        <v>0</v>
      </c>
      <c r="AF6370">
        <v>0</v>
      </c>
      <c r="AQ6370">
        <v>1</v>
      </c>
      <c r="AR6370">
        <f t="shared" si="99"/>
        <v>0</v>
      </c>
      <c r="AS6370">
        <v>1</v>
      </c>
      <c r="AT6370" t="s">
        <v>112</v>
      </c>
      <c r="AU6370">
        <v>20</v>
      </c>
    </row>
    <row r="6371" spans="1:47">
      <c r="A6371" t="s">
        <v>248</v>
      </c>
      <c r="C6371">
        <v>310</v>
      </c>
      <c r="E6371">
        <v>0</v>
      </c>
      <c r="J6371">
        <v>2.0250000000000001E-2</v>
      </c>
      <c r="K6371">
        <v>0</v>
      </c>
      <c r="L6371">
        <v>0</v>
      </c>
      <c r="M6371">
        <v>0</v>
      </c>
      <c r="N6371">
        <v>0</v>
      </c>
      <c r="P6371">
        <v>0</v>
      </c>
      <c r="Q6371">
        <v>0</v>
      </c>
      <c r="R6371">
        <v>0</v>
      </c>
      <c r="S6371" t="s">
        <v>249</v>
      </c>
      <c r="T6371">
        <v>0</v>
      </c>
      <c r="Y6371">
        <v>0</v>
      </c>
      <c r="AB6371">
        <v>0</v>
      </c>
      <c r="AC6371">
        <v>0</v>
      </c>
      <c r="AD6371">
        <v>0</v>
      </c>
      <c r="AE6371">
        <v>0</v>
      </c>
      <c r="AF6371">
        <v>0</v>
      </c>
      <c r="AQ6371">
        <v>0</v>
      </c>
      <c r="AR6371">
        <f t="shared" si="99"/>
        <v>0</v>
      </c>
      <c r="AS6371">
        <v>1</v>
      </c>
      <c r="AT6371" t="s">
        <v>112</v>
      </c>
      <c r="AU6371">
        <v>20</v>
      </c>
    </row>
    <row r="6372" spans="1:47">
      <c r="A6372" t="s">
        <v>21799</v>
      </c>
      <c r="C6372">
        <v>310</v>
      </c>
      <c r="D6372" t="s">
        <v>21800</v>
      </c>
      <c r="E6372">
        <v>131</v>
      </c>
      <c r="F6372" t="s">
        <v>21801</v>
      </c>
      <c r="G6372" t="s">
        <v>324</v>
      </c>
      <c r="H6372" t="s">
        <v>407</v>
      </c>
      <c r="I6372" t="s">
        <v>21802</v>
      </c>
      <c r="J6372">
        <v>1.6109199999999999</v>
      </c>
      <c r="K6372">
        <v>0</v>
      </c>
      <c r="L6372">
        <v>0</v>
      </c>
      <c r="M6372">
        <v>0</v>
      </c>
      <c r="N6372">
        <v>0</v>
      </c>
      <c r="P6372">
        <v>0</v>
      </c>
      <c r="Q6372">
        <v>0</v>
      </c>
      <c r="R6372">
        <v>0</v>
      </c>
      <c r="S6372" t="s">
        <v>223</v>
      </c>
      <c r="T6372">
        <v>0</v>
      </c>
      <c r="U6372" t="s">
        <v>21799</v>
      </c>
      <c r="Y6372">
        <v>0</v>
      </c>
      <c r="AB6372">
        <v>0</v>
      </c>
      <c r="AC6372">
        <v>0</v>
      </c>
      <c r="AD6372">
        <v>0</v>
      </c>
      <c r="AE6372">
        <v>0</v>
      </c>
      <c r="AF6372">
        <v>0</v>
      </c>
      <c r="AQ6372">
        <v>1</v>
      </c>
      <c r="AR6372">
        <f t="shared" si="99"/>
        <v>0</v>
      </c>
      <c r="AS6372">
        <v>1</v>
      </c>
      <c r="AT6372" t="s">
        <v>130</v>
      </c>
      <c r="AU6372">
        <v>39</v>
      </c>
    </row>
    <row r="6373" spans="1:47">
      <c r="A6373" t="s">
        <v>21803</v>
      </c>
      <c r="C6373">
        <v>310</v>
      </c>
      <c r="D6373" t="s">
        <v>21804</v>
      </c>
      <c r="E6373">
        <v>903</v>
      </c>
      <c r="F6373" t="s">
        <v>821</v>
      </c>
      <c r="G6373" t="s">
        <v>1783</v>
      </c>
      <c r="H6373" t="s">
        <v>822</v>
      </c>
      <c r="I6373" t="s">
        <v>21805</v>
      </c>
      <c r="J6373">
        <v>0.15376999999999999</v>
      </c>
      <c r="K6373">
        <v>0</v>
      </c>
      <c r="L6373">
        <v>0</v>
      </c>
      <c r="M6373">
        <v>0</v>
      </c>
      <c r="N6373">
        <v>0</v>
      </c>
      <c r="P6373">
        <v>0</v>
      </c>
      <c r="Q6373">
        <v>0</v>
      </c>
      <c r="R6373">
        <v>0</v>
      </c>
      <c r="S6373" t="s">
        <v>223</v>
      </c>
      <c r="T6373">
        <v>0</v>
      </c>
      <c r="U6373" t="s">
        <v>21803</v>
      </c>
      <c r="Y6373">
        <v>0</v>
      </c>
      <c r="AB6373">
        <v>0</v>
      </c>
      <c r="AC6373">
        <v>0</v>
      </c>
      <c r="AD6373">
        <v>0</v>
      </c>
      <c r="AE6373">
        <v>0</v>
      </c>
      <c r="AF6373">
        <v>0</v>
      </c>
      <c r="AQ6373">
        <v>1</v>
      </c>
      <c r="AR6373">
        <f t="shared" si="99"/>
        <v>0</v>
      </c>
      <c r="AS6373">
        <v>1</v>
      </c>
      <c r="AT6373" t="s">
        <v>112</v>
      </c>
      <c r="AU6373">
        <v>20</v>
      </c>
    </row>
    <row r="6374" spans="1:47">
      <c r="A6374" t="s">
        <v>21806</v>
      </c>
      <c r="C6374">
        <v>310</v>
      </c>
      <c r="D6374" t="s">
        <v>21807</v>
      </c>
      <c r="E6374">
        <v>101</v>
      </c>
      <c r="F6374" t="s">
        <v>21808</v>
      </c>
      <c r="G6374" t="s">
        <v>1783</v>
      </c>
      <c r="H6374" t="s">
        <v>220</v>
      </c>
      <c r="I6374" t="s">
        <v>21809</v>
      </c>
      <c r="J6374">
        <v>0.16161</v>
      </c>
      <c r="K6374">
        <v>1</v>
      </c>
      <c r="L6374">
        <v>1</v>
      </c>
      <c r="M6374">
        <v>1</v>
      </c>
      <c r="N6374">
        <v>1</v>
      </c>
      <c r="O6374" t="s">
        <v>225</v>
      </c>
      <c r="P6374">
        <v>0</v>
      </c>
      <c r="Q6374">
        <v>1</v>
      </c>
      <c r="R6374">
        <v>2600</v>
      </c>
      <c r="S6374" t="s">
        <v>223</v>
      </c>
      <c r="T6374">
        <v>2600</v>
      </c>
      <c r="U6374" t="s">
        <v>21806</v>
      </c>
      <c r="V6374" t="s">
        <v>10030</v>
      </c>
      <c r="W6374" t="s">
        <v>225</v>
      </c>
      <c r="X6374" t="s">
        <v>225</v>
      </c>
      <c r="Y6374">
        <v>2600</v>
      </c>
      <c r="AB6374">
        <v>1</v>
      </c>
      <c r="AC6374">
        <v>1</v>
      </c>
      <c r="AD6374">
        <v>3</v>
      </c>
      <c r="AE6374">
        <v>880</v>
      </c>
      <c r="AF6374">
        <v>1</v>
      </c>
      <c r="AQ6374">
        <v>1</v>
      </c>
      <c r="AR6374">
        <f t="shared" si="99"/>
        <v>4.6463999999999999</v>
      </c>
      <c r="AS6374">
        <v>1</v>
      </c>
      <c r="AT6374" t="s">
        <v>112</v>
      </c>
      <c r="AU6374">
        <v>20</v>
      </c>
    </row>
    <row r="6375" spans="1:47">
      <c r="A6375" t="s">
        <v>21810</v>
      </c>
      <c r="C6375">
        <v>310</v>
      </c>
      <c r="D6375" t="s">
        <v>21811</v>
      </c>
      <c r="E6375">
        <v>101</v>
      </c>
      <c r="F6375" t="s">
        <v>21812</v>
      </c>
      <c r="G6375" t="s">
        <v>1783</v>
      </c>
      <c r="H6375" t="s">
        <v>220</v>
      </c>
      <c r="I6375" t="s">
        <v>21813</v>
      </c>
      <c r="J6375">
        <v>0.15540000000000001</v>
      </c>
      <c r="K6375">
        <v>1</v>
      </c>
      <c r="L6375">
        <v>1</v>
      </c>
      <c r="M6375">
        <v>1</v>
      </c>
      <c r="N6375">
        <v>1</v>
      </c>
      <c r="O6375" t="s">
        <v>225</v>
      </c>
      <c r="P6375">
        <v>0</v>
      </c>
      <c r="Q6375">
        <v>1</v>
      </c>
      <c r="R6375">
        <v>9700</v>
      </c>
      <c r="S6375" t="s">
        <v>223</v>
      </c>
      <c r="T6375">
        <v>9700</v>
      </c>
      <c r="U6375" t="s">
        <v>21810</v>
      </c>
      <c r="V6375" t="s">
        <v>10030</v>
      </c>
      <c r="W6375" t="s">
        <v>225</v>
      </c>
      <c r="X6375" t="s">
        <v>225</v>
      </c>
      <c r="Y6375">
        <v>9700</v>
      </c>
      <c r="AB6375">
        <v>1</v>
      </c>
      <c r="AC6375">
        <v>1</v>
      </c>
      <c r="AD6375">
        <v>3</v>
      </c>
      <c r="AE6375">
        <v>1632</v>
      </c>
      <c r="AF6375">
        <v>1.75</v>
      </c>
      <c r="AQ6375">
        <v>1</v>
      </c>
      <c r="AR6375">
        <f t="shared" si="99"/>
        <v>4.6463999999999999</v>
      </c>
      <c r="AS6375">
        <v>1</v>
      </c>
      <c r="AT6375" t="s">
        <v>112</v>
      </c>
      <c r="AU6375">
        <v>20</v>
      </c>
    </row>
    <row r="6376" spans="1:47">
      <c r="A6376" t="s">
        <v>21814</v>
      </c>
      <c r="C6376">
        <v>310</v>
      </c>
      <c r="D6376" t="s">
        <v>21815</v>
      </c>
      <c r="E6376">
        <v>903</v>
      </c>
      <c r="F6376" t="s">
        <v>821</v>
      </c>
      <c r="G6376" t="s">
        <v>1783</v>
      </c>
      <c r="H6376" t="s">
        <v>822</v>
      </c>
      <c r="I6376" t="s">
        <v>21816</v>
      </c>
      <c r="J6376">
        <v>0.13568</v>
      </c>
      <c r="K6376">
        <v>0</v>
      </c>
      <c r="L6376">
        <v>0</v>
      </c>
      <c r="M6376">
        <v>0</v>
      </c>
      <c r="N6376">
        <v>0</v>
      </c>
      <c r="P6376">
        <v>0</v>
      </c>
      <c r="Q6376">
        <v>0</v>
      </c>
      <c r="R6376">
        <v>0</v>
      </c>
      <c r="S6376" t="s">
        <v>223</v>
      </c>
      <c r="T6376">
        <v>0</v>
      </c>
      <c r="U6376" t="s">
        <v>21814</v>
      </c>
      <c r="Y6376">
        <v>0</v>
      </c>
      <c r="AB6376">
        <v>0</v>
      </c>
      <c r="AC6376">
        <v>0</v>
      </c>
      <c r="AD6376">
        <v>0</v>
      </c>
      <c r="AE6376">
        <v>0</v>
      </c>
      <c r="AF6376">
        <v>0</v>
      </c>
      <c r="AQ6376">
        <v>2</v>
      </c>
      <c r="AR6376">
        <f t="shared" si="99"/>
        <v>0</v>
      </c>
      <c r="AS6376">
        <v>1</v>
      </c>
      <c r="AT6376" t="s">
        <v>112</v>
      </c>
      <c r="AU6376">
        <v>20</v>
      </c>
    </row>
    <row r="6377" spans="1:47">
      <c r="A6377" t="s">
        <v>21817</v>
      </c>
      <c r="C6377">
        <v>310</v>
      </c>
      <c r="D6377" t="s">
        <v>21818</v>
      </c>
      <c r="E6377">
        <v>101</v>
      </c>
      <c r="F6377" t="s">
        <v>21819</v>
      </c>
      <c r="G6377" t="s">
        <v>1783</v>
      </c>
      <c r="H6377" t="s">
        <v>220</v>
      </c>
      <c r="I6377" t="s">
        <v>21820</v>
      </c>
      <c r="J6377">
        <v>0.14233000000000001</v>
      </c>
      <c r="K6377">
        <v>1</v>
      </c>
      <c r="L6377">
        <v>1</v>
      </c>
      <c r="M6377">
        <v>1</v>
      </c>
      <c r="N6377">
        <v>1</v>
      </c>
      <c r="O6377" t="s">
        <v>225</v>
      </c>
      <c r="P6377">
        <v>0</v>
      </c>
      <c r="Q6377">
        <v>1</v>
      </c>
      <c r="R6377">
        <v>6300</v>
      </c>
      <c r="S6377" t="s">
        <v>223</v>
      </c>
      <c r="T6377">
        <v>6300</v>
      </c>
      <c r="U6377" t="s">
        <v>21817</v>
      </c>
      <c r="V6377" t="s">
        <v>224</v>
      </c>
      <c r="W6377" t="s">
        <v>225</v>
      </c>
      <c r="X6377" t="s">
        <v>225</v>
      </c>
      <c r="Y6377">
        <v>6300</v>
      </c>
      <c r="AB6377">
        <v>1</v>
      </c>
      <c r="AC6377">
        <v>1</v>
      </c>
      <c r="AD6377">
        <v>3</v>
      </c>
      <c r="AE6377">
        <v>684</v>
      </c>
      <c r="AF6377">
        <v>1</v>
      </c>
      <c r="AQ6377">
        <v>1</v>
      </c>
      <c r="AR6377">
        <f t="shared" si="99"/>
        <v>4.6463999999999999</v>
      </c>
      <c r="AS6377">
        <v>1</v>
      </c>
      <c r="AT6377" t="s">
        <v>112</v>
      </c>
      <c r="AU6377">
        <v>20</v>
      </c>
    </row>
    <row r="6378" spans="1:47">
      <c r="A6378" t="s">
        <v>21821</v>
      </c>
      <c r="C6378">
        <v>310</v>
      </c>
      <c r="D6378" t="s">
        <v>21822</v>
      </c>
      <c r="E6378">
        <v>101</v>
      </c>
      <c r="F6378" t="s">
        <v>21823</v>
      </c>
      <c r="G6378" t="s">
        <v>1783</v>
      </c>
      <c r="H6378" t="s">
        <v>220</v>
      </c>
      <c r="I6378" t="s">
        <v>21824</v>
      </c>
      <c r="J6378">
        <v>0.57928999999999997</v>
      </c>
      <c r="K6378">
        <v>1</v>
      </c>
      <c r="L6378">
        <v>1</v>
      </c>
      <c r="M6378">
        <v>1</v>
      </c>
      <c r="N6378">
        <v>1</v>
      </c>
      <c r="O6378" t="s">
        <v>225</v>
      </c>
      <c r="P6378">
        <v>0</v>
      </c>
      <c r="Q6378">
        <v>0</v>
      </c>
      <c r="R6378">
        <v>0</v>
      </c>
      <c r="S6378" t="s">
        <v>223</v>
      </c>
      <c r="T6378">
        <v>0</v>
      </c>
      <c r="U6378" t="s">
        <v>21821</v>
      </c>
      <c r="V6378" t="s">
        <v>224</v>
      </c>
      <c r="W6378" t="s">
        <v>225</v>
      </c>
      <c r="X6378" t="s">
        <v>225</v>
      </c>
      <c r="Y6378">
        <v>0</v>
      </c>
      <c r="AB6378">
        <v>1</v>
      </c>
      <c r="AC6378">
        <v>1</v>
      </c>
      <c r="AD6378">
        <v>4</v>
      </c>
      <c r="AE6378">
        <v>1768</v>
      </c>
      <c r="AF6378">
        <v>2</v>
      </c>
      <c r="AQ6378">
        <v>1</v>
      </c>
      <c r="AR6378">
        <f t="shared" si="99"/>
        <v>4.6463999999999999</v>
      </c>
      <c r="AS6378">
        <v>1</v>
      </c>
      <c r="AT6378" t="s">
        <v>112</v>
      </c>
      <c r="AU6378">
        <v>20</v>
      </c>
    </row>
    <row r="6379" spans="1:47">
      <c r="A6379" t="s">
        <v>21825</v>
      </c>
      <c r="C6379">
        <v>310</v>
      </c>
      <c r="D6379" t="s">
        <v>21826</v>
      </c>
      <c r="E6379">
        <v>101</v>
      </c>
      <c r="F6379" t="s">
        <v>21827</v>
      </c>
      <c r="G6379" t="s">
        <v>1095</v>
      </c>
      <c r="H6379" t="s">
        <v>220</v>
      </c>
      <c r="I6379" t="s">
        <v>21828</v>
      </c>
      <c r="J6379">
        <v>0.14838000000000001</v>
      </c>
      <c r="K6379">
        <v>1</v>
      </c>
      <c r="L6379">
        <v>1</v>
      </c>
      <c r="M6379">
        <v>1</v>
      </c>
      <c r="N6379">
        <v>1</v>
      </c>
      <c r="O6379" t="s">
        <v>225</v>
      </c>
      <c r="P6379">
        <v>0</v>
      </c>
      <c r="Q6379">
        <v>1</v>
      </c>
      <c r="R6379">
        <v>7100</v>
      </c>
      <c r="S6379" t="s">
        <v>223</v>
      </c>
      <c r="T6379">
        <v>7100</v>
      </c>
      <c r="U6379" t="s">
        <v>21825</v>
      </c>
      <c r="V6379" t="s">
        <v>10030</v>
      </c>
      <c r="W6379" t="s">
        <v>225</v>
      </c>
      <c r="X6379" t="s">
        <v>225</v>
      </c>
      <c r="Y6379">
        <v>7100</v>
      </c>
      <c r="AB6379">
        <v>1</v>
      </c>
      <c r="AC6379">
        <v>1</v>
      </c>
      <c r="AD6379">
        <v>0</v>
      </c>
      <c r="AE6379">
        <v>528</v>
      </c>
      <c r="AF6379">
        <v>1</v>
      </c>
      <c r="AQ6379">
        <v>1</v>
      </c>
      <c r="AR6379">
        <f t="shared" si="99"/>
        <v>4.6463999999999999</v>
      </c>
      <c r="AS6379">
        <v>1</v>
      </c>
      <c r="AT6379" t="s">
        <v>112</v>
      </c>
      <c r="AU6379">
        <v>20</v>
      </c>
    </row>
    <row r="6380" spans="1:47">
      <c r="A6380" t="s">
        <v>21829</v>
      </c>
      <c r="C6380">
        <v>310</v>
      </c>
      <c r="D6380" t="s">
        <v>21830</v>
      </c>
      <c r="E6380">
        <v>132</v>
      </c>
      <c r="F6380" t="s">
        <v>21831</v>
      </c>
      <c r="G6380" t="s">
        <v>1783</v>
      </c>
      <c r="H6380" t="s">
        <v>260</v>
      </c>
      <c r="I6380" t="s">
        <v>21832</v>
      </c>
      <c r="J6380">
        <v>0.22237000000000001</v>
      </c>
      <c r="K6380">
        <v>0</v>
      </c>
      <c r="L6380">
        <v>0</v>
      </c>
      <c r="M6380">
        <v>0</v>
      </c>
      <c r="N6380">
        <v>0</v>
      </c>
      <c r="P6380">
        <v>0</v>
      </c>
      <c r="Q6380">
        <v>1</v>
      </c>
      <c r="R6380">
        <v>0</v>
      </c>
      <c r="S6380" t="s">
        <v>223</v>
      </c>
      <c r="T6380">
        <v>0</v>
      </c>
      <c r="U6380" t="s">
        <v>21829</v>
      </c>
      <c r="Y6380">
        <v>0</v>
      </c>
      <c r="AB6380">
        <v>0</v>
      </c>
      <c r="AC6380">
        <v>0</v>
      </c>
      <c r="AD6380">
        <v>0</v>
      </c>
      <c r="AE6380">
        <v>0</v>
      </c>
      <c r="AF6380">
        <v>0</v>
      </c>
      <c r="AQ6380">
        <v>1</v>
      </c>
      <c r="AR6380">
        <f t="shared" si="99"/>
        <v>0</v>
      </c>
      <c r="AS6380">
        <v>1</v>
      </c>
      <c r="AT6380" t="s">
        <v>112</v>
      </c>
      <c r="AU6380">
        <v>20</v>
      </c>
    </row>
    <row r="6381" spans="1:47">
      <c r="A6381" t="s">
        <v>248</v>
      </c>
      <c r="C6381">
        <v>310</v>
      </c>
      <c r="E6381">
        <v>0</v>
      </c>
      <c r="J6381">
        <v>1.5900000000000001E-3</v>
      </c>
      <c r="K6381">
        <v>0</v>
      </c>
      <c r="L6381">
        <v>0</v>
      </c>
      <c r="M6381">
        <v>0</v>
      </c>
      <c r="N6381">
        <v>0</v>
      </c>
      <c r="P6381">
        <v>0</v>
      </c>
      <c r="Q6381">
        <v>0</v>
      </c>
      <c r="R6381">
        <v>0</v>
      </c>
      <c r="S6381" t="s">
        <v>249</v>
      </c>
      <c r="T6381">
        <v>0</v>
      </c>
      <c r="Y6381">
        <v>0</v>
      </c>
      <c r="AB6381">
        <v>0</v>
      </c>
      <c r="AC6381">
        <v>0</v>
      </c>
      <c r="AD6381">
        <v>0</v>
      </c>
      <c r="AE6381">
        <v>0</v>
      </c>
      <c r="AF6381">
        <v>0</v>
      </c>
      <c r="AQ6381">
        <v>0</v>
      </c>
      <c r="AR6381">
        <f t="shared" si="99"/>
        <v>0</v>
      </c>
      <c r="AS6381">
        <v>1</v>
      </c>
      <c r="AT6381" t="s">
        <v>112</v>
      </c>
      <c r="AU6381">
        <v>20</v>
      </c>
    </row>
    <row r="6382" spans="1:47">
      <c r="A6382" t="s">
        <v>21833</v>
      </c>
      <c r="C6382">
        <v>310</v>
      </c>
      <c r="D6382" t="s">
        <v>21834</v>
      </c>
      <c r="E6382">
        <v>101</v>
      </c>
      <c r="F6382" t="s">
        <v>21835</v>
      </c>
      <c r="G6382" t="s">
        <v>324</v>
      </c>
      <c r="H6382" t="s">
        <v>220</v>
      </c>
      <c r="I6382" t="s">
        <v>21836</v>
      </c>
      <c r="J6382">
        <v>1.4072499999999999</v>
      </c>
      <c r="K6382">
        <v>0</v>
      </c>
      <c r="L6382">
        <v>1</v>
      </c>
      <c r="M6382">
        <v>0</v>
      </c>
      <c r="N6382">
        <v>1</v>
      </c>
      <c r="P6382">
        <v>0</v>
      </c>
      <c r="Q6382">
        <v>1</v>
      </c>
      <c r="R6382">
        <v>13600</v>
      </c>
      <c r="S6382" t="s">
        <v>223</v>
      </c>
      <c r="T6382">
        <v>13600</v>
      </c>
      <c r="U6382" t="s">
        <v>21833</v>
      </c>
      <c r="X6382" t="s">
        <v>225</v>
      </c>
      <c r="Y6382">
        <v>13600</v>
      </c>
      <c r="AB6382">
        <v>0</v>
      </c>
      <c r="AC6382">
        <v>1</v>
      </c>
      <c r="AD6382">
        <v>3</v>
      </c>
      <c r="AE6382">
        <v>2804</v>
      </c>
      <c r="AF6382">
        <v>1.75</v>
      </c>
      <c r="AQ6382">
        <v>1</v>
      </c>
      <c r="AR6382">
        <f t="shared" si="99"/>
        <v>0</v>
      </c>
      <c r="AS6382">
        <v>1</v>
      </c>
      <c r="AT6382" t="s">
        <v>130</v>
      </c>
      <c r="AU6382">
        <v>39</v>
      </c>
    </row>
    <row r="6383" spans="1:47">
      <c r="A6383" t="s">
        <v>21837</v>
      </c>
      <c r="C6383">
        <v>310</v>
      </c>
      <c r="D6383" t="s">
        <v>21838</v>
      </c>
      <c r="E6383">
        <v>101</v>
      </c>
      <c r="F6383" t="s">
        <v>21839</v>
      </c>
      <c r="G6383" t="s">
        <v>1783</v>
      </c>
      <c r="H6383" t="s">
        <v>220</v>
      </c>
      <c r="I6383" t="s">
        <v>21840</v>
      </c>
      <c r="J6383">
        <v>0.32755000000000001</v>
      </c>
      <c r="K6383">
        <v>1</v>
      </c>
      <c r="L6383">
        <v>1</v>
      </c>
      <c r="M6383">
        <v>1</v>
      </c>
      <c r="N6383">
        <v>1</v>
      </c>
      <c r="O6383" t="s">
        <v>225</v>
      </c>
      <c r="P6383">
        <v>0</v>
      </c>
      <c r="Q6383">
        <v>0</v>
      </c>
      <c r="R6383">
        <v>0</v>
      </c>
      <c r="S6383" t="s">
        <v>223</v>
      </c>
      <c r="T6383">
        <v>0</v>
      </c>
      <c r="U6383" t="s">
        <v>21837</v>
      </c>
      <c r="V6383" t="s">
        <v>10030</v>
      </c>
      <c r="W6383" t="s">
        <v>225</v>
      </c>
      <c r="X6383" t="s">
        <v>225</v>
      </c>
      <c r="Y6383">
        <v>0</v>
      </c>
      <c r="AB6383">
        <v>1</v>
      </c>
      <c r="AC6383">
        <v>1</v>
      </c>
      <c r="AD6383">
        <v>3</v>
      </c>
      <c r="AE6383">
        <v>1132</v>
      </c>
      <c r="AF6383">
        <v>1</v>
      </c>
      <c r="AQ6383">
        <v>2</v>
      </c>
      <c r="AR6383">
        <f t="shared" si="99"/>
        <v>4.6463999999999999</v>
      </c>
      <c r="AS6383">
        <v>1</v>
      </c>
      <c r="AT6383" t="s">
        <v>112</v>
      </c>
      <c r="AU6383">
        <v>20</v>
      </c>
    </row>
    <row r="6384" spans="1:47">
      <c r="A6384" t="s">
        <v>21841</v>
      </c>
      <c r="C6384">
        <v>310</v>
      </c>
      <c r="D6384" t="s">
        <v>21842</v>
      </c>
      <c r="E6384">
        <v>101</v>
      </c>
      <c r="F6384" t="s">
        <v>21843</v>
      </c>
      <c r="G6384" t="s">
        <v>422</v>
      </c>
      <c r="H6384" t="s">
        <v>220</v>
      </c>
      <c r="I6384" t="s">
        <v>21844</v>
      </c>
      <c r="J6384">
        <v>0.26189000000000001</v>
      </c>
      <c r="K6384">
        <v>1</v>
      </c>
      <c r="L6384">
        <v>1</v>
      </c>
      <c r="M6384">
        <v>1</v>
      </c>
      <c r="N6384">
        <v>1</v>
      </c>
      <c r="O6384" t="s">
        <v>225</v>
      </c>
      <c r="P6384">
        <v>0</v>
      </c>
      <c r="Q6384">
        <v>1</v>
      </c>
      <c r="R6384">
        <v>5500</v>
      </c>
      <c r="S6384" t="s">
        <v>223</v>
      </c>
      <c r="T6384">
        <v>5500</v>
      </c>
      <c r="U6384" t="s">
        <v>21841</v>
      </c>
      <c r="V6384" t="s">
        <v>455</v>
      </c>
      <c r="W6384" t="s">
        <v>225</v>
      </c>
      <c r="X6384" t="s">
        <v>225</v>
      </c>
      <c r="Y6384">
        <v>5500</v>
      </c>
      <c r="AB6384">
        <v>1</v>
      </c>
      <c r="AC6384">
        <v>1</v>
      </c>
      <c r="AD6384">
        <v>3</v>
      </c>
      <c r="AE6384">
        <v>1316</v>
      </c>
      <c r="AF6384">
        <v>1</v>
      </c>
      <c r="AQ6384">
        <v>1</v>
      </c>
      <c r="AR6384">
        <f t="shared" si="99"/>
        <v>9.68</v>
      </c>
      <c r="AS6384">
        <v>1</v>
      </c>
      <c r="AT6384" t="s">
        <v>134</v>
      </c>
      <c r="AU6384">
        <v>43</v>
      </c>
    </row>
    <row r="6385" spans="1:47">
      <c r="A6385" t="s">
        <v>21845</v>
      </c>
      <c r="C6385">
        <v>310</v>
      </c>
      <c r="D6385" t="s">
        <v>21846</v>
      </c>
      <c r="E6385">
        <v>132</v>
      </c>
      <c r="F6385" t="s">
        <v>21847</v>
      </c>
      <c r="G6385" t="s">
        <v>1783</v>
      </c>
      <c r="H6385" t="s">
        <v>260</v>
      </c>
      <c r="I6385" t="s">
        <v>21848</v>
      </c>
      <c r="J6385">
        <v>0.13772999999999999</v>
      </c>
      <c r="K6385">
        <v>0</v>
      </c>
      <c r="L6385">
        <v>0</v>
      </c>
      <c r="M6385">
        <v>0</v>
      </c>
      <c r="N6385">
        <v>0</v>
      </c>
      <c r="P6385">
        <v>0</v>
      </c>
      <c r="Q6385">
        <v>0</v>
      </c>
      <c r="R6385">
        <v>0</v>
      </c>
      <c r="S6385" t="s">
        <v>243</v>
      </c>
      <c r="T6385">
        <v>0</v>
      </c>
      <c r="U6385" t="s">
        <v>21845</v>
      </c>
      <c r="Y6385">
        <v>0</v>
      </c>
      <c r="AB6385">
        <v>0</v>
      </c>
      <c r="AC6385">
        <v>0</v>
      </c>
      <c r="AD6385">
        <v>0</v>
      </c>
      <c r="AE6385">
        <v>0</v>
      </c>
      <c r="AF6385">
        <v>0</v>
      </c>
      <c r="AQ6385">
        <v>2</v>
      </c>
      <c r="AR6385">
        <f t="shared" si="99"/>
        <v>0</v>
      </c>
      <c r="AS6385">
        <v>1</v>
      </c>
      <c r="AT6385" t="s">
        <v>112</v>
      </c>
      <c r="AU6385">
        <v>20</v>
      </c>
    </row>
    <row r="6386" spans="1:47">
      <c r="A6386" t="s">
        <v>21849</v>
      </c>
      <c r="C6386">
        <v>310</v>
      </c>
      <c r="D6386" t="s">
        <v>21850</v>
      </c>
      <c r="E6386">
        <v>101</v>
      </c>
      <c r="F6386" t="s">
        <v>21851</v>
      </c>
      <c r="G6386" t="s">
        <v>422</v>
      </c>
      <c r="H6386" t="s">
        <v>220</v>
      </c>
      <c r="I6386" t="s">
        <v>21852</v>
      </c>
      <c r="J6386">
        <v>0.21678</v>
      </c>
      <c r="K6386">
        <v>1</v>
      </c>
      <c r="L6386">
        <v>1</v>
      </c>
      <c r="M6386">
        <v>1</v>
      </c>
      <c r="N6386">
        <v>1</v>
      </c>
      <c r="O6386" t="s">
        <v>225</v>
      </c>
      <c r="P6386">
        <v>0</v>
      </c>
      <c r="Q6386">
        <v>1</v>
      </c>
      <c r="R6386">
        <v>3600</v>
      </c>
      <c r="S6386" t="s">
        <v>223</v>
      </c>
      <c r="T6386">
        <v>3600</v>
      </c>
      <c r="U6386" t="s">
        <v>21849</v>
      </c>
      <c r="V6386" t="s">
        <v>455</v>
      </c>
      <c r="W6386" t="s">
        <v>225</v>
      </c>
      <c r="X6386" t="s">
        <v>225</v>
      </c>
      <c r="Y6386">
        <v>3600</v>
      </c>
      <c r="AB6386">
        <v>1</v>
      </c>
      <c r="AC6386">
        <v>1</v>
      </c>
      <c r="AD6386">
        <v>3</v>
      </c>
      <c r="AE6386">
        <v>1008</v>
      </c>
      <c r="AF6386">
        <v>1</v>
      </c>
      <c r="AQ6386">
        <v>1</v>
      </c>
      <c r="AR6386">
        <f t="shared" si="99"/>
        <v>9.68</v>
      </c>
      <c r="AS6386">
        <v>1</v>
      </c>
      <c r="AT6386" t="s">
        <v>134</v>
      </c>
      <c r="AU6386">
        <v>43</v>
      </c>
    </row>
    <row r="6387" spans="1:47">
      <c r="A6387" t="s">
        <v>21853</v>
      </c>
      <c r="C6387">
        <v>310</v>
      </c>
      <c r="D6387" t="s">
        <v>21854</v>
      </c>
      <c r="E6387">
        <v>101</v>
      </c>
      <c r="F6387" t="s">
        <v>21855</v>
      </c>
      <c r="G6387" t="s">
        <v>1783</v>
      </c>
      <c r="H6387" t="s">
        <v>220</v>
      </c>
      <c r="I6387" t="s">
        <v>21856</v>
      </c>
      <c r="J6387">
        <v>0.16527</v>
      </c>
      <c r="K6387">
        <v>1</v>
      </c>
      <c r="L6387">
        <v>1</v>
      </c>
      <c r="M6387">
        <v>1</v>
      </c>
      <c r="N6387">
        <v>1</v>
      </c>
      <c r="O6387" t="s">
        <v>225</v>
      </c>
      <c r="P6387">
        <v>0</v>
      </c>
      <c r="Q6387">
        <v>1</v>
      </c>
      <c r="R6387">
        <v>900</v>
      </c>
      <c r="S6387" t="s">
        <v>223</v>
      </c>
      <c r="T6387">
        <v>900</v>
      </c>
      <c r="U6387" t="s">
        <v>21853</v>
      </c>
      <c r="V6387" t="s">
        <v>10030</v>
      </c>
      <c r="W6387" t="s">
        <v>225</v>
      </c>
      <c r="X6387" t="s">
        <v>225</v>
      </c>
      <c r="Y6387">
        <v>900</v>
      </c>
      <c r="AB6387">
        <v>1</v>
      </c>
      <c r="AC6387">
        <v>1</v>
      </c>
      <c r="AD6387">
        <v>2</v>
      </c>
      <c r="AE6387">
        <v>1152</v>
      </c>
      <c r="AF6387">
        <v>1</v>
      </c>
      <c r="AQ6387">
        <v>1</v>
      </c>
      <c r="AR6387">
        <f t="shared" si="99"/>
        <v>4.6463999999999999</v>
      </c>
      <c r="AS6387">
        <v>1</v>
      </c>
      <c r="AT6387" t="s">
        <v>112</v>
      </c>
      <c r="AU6387">
        <v>20</v>
      </c>
    </row>
    <row r="6388" spans="1:47">
      <c r="A6388" t="s">
        <v>21857</v>
      </c>
      <c r="C6388">
        <v>310</v>
      </c>
      <c r="D6388" t="s">
        <v>21858</v>
      </c>
      <c r="E6388">
        <v>101</v>
      </c>
      <c r="F6388" t="s">
        <v>21859</v>
      </c>
      <c r="G6388" t="s">
        <v>1783</v>
      </c>
      <c r="H6388" t="s">
        <v>220</v>
      </c>
      <c r="I6388" t="s">
        <v>21860</v>
      </c>
      <c r="J6388">
        <v>0.14549000000000001</v>
      </c>
      <c r="K6388">
        <v>1</v>
      </c>
      <c r="L6388">
        <v>1</v>
      </c>
      <c r="M6388">
        <v>1</v>
      </c>
      <c r="N6388">
        <v>1</v>
      </c>
      <c r="O6388" t="s">
        <v>225</v>
      </c>
      <c r="P6388">
        <v>0</v>
      </c>
      <c r="Q6388">
        <v>1</v>
      </c>
      <c r="R6388">
        <v>2500</v>
      </c>
      <c r="S6388" t="s">
        <v>223</v>
      </c>
      <c r="T6388">
        <v>2500</v>
      </c>
      <c r="U6388" t="s">
        <v>21857</v>
      </c>
      <c r="V6388" t="s">
        <v>10030</v>
      </c>
      <c r="W6388" t="s">
        <v>225</v>
      </c>
      <c r="X6388" t="s">
        <v>225</v>
      </c>
      <c r="Y6388">
        <v>2500</v>
      </c>
      <c r="AB6388">
        <v>1</v>
      </c>
      <c r="AC6388">
        <v>1</v>
      </c>
      <c r="AD6388">
        <v>2</v>
      </c>
      <c r="AE6388">
        <v>696</v>
      </c>
      <c r="AF6388">
        <v>1</v>
      </c>
      <c r="AQ6388">
        <v>2</v>
      </c>
      <c r="AR6388">
        <f t="shared" si="99"/>
        <v>4.6463999999999999</v>
      </c>
      <c r="AS6388">
        <v>1</v>
      </c>
      <c r="AT6388" t="s">
        <v>112</v>
      </c>
      <c r="AU6388">
        <v>20</v>
      </c>
    </row>
    <row r="6389" spans="1:47">
      <c r="A6389" t="s">
        <v>21861</v>
      </c>
      <c r="C6389">
        <v>310</v>
      </c>
      <c r="D6389" t="s">
        <v>21862</v>
      </c>
      <c r="E6389">
        <v>101</v>
      </c>
      <c r="F6389" t="s">
        <v>21863</v>
      </c>
      <c r="G6389" t="s">
        <v>1783</v>
      </c>
      <c r="H6389" t="s">
        <v>220</v>
      </c>
      <c r="I6389" t="s">
        <v>21864</v>
      </c>
      <c r="J6389">
        <v>0.22145999999999999</v>
      </c>
      <c r="K6389">
        <v>1</v>
      </c>
      <c r="L6389">
        <v>1</v>
      </c>
      <c r="M6389">
        <v>1</v>
      </c>
      <c r="N6389">
        <v>1</v>
      </c>
      <c r="O6389" t="s">
        <v>225</v>
      </c>
      <c r="P6389">
        <v>0</v>
      </c>
      <c r="Q6389">
        <v>1</v>
      </c>
      <c r="R6389">
        <v>1600</v>
      </c>
      <c r="S6389" t="s">
        <v>223</v>
      </c>
      <c r="T6389">
        <v>1600</v>
      </c>
      <c r="U6389" t="s">
        <v>21861</v>
      </c>
      <c r="V6389" t="s">
        <v>10030</v>
      </c>
      <c r="W6389" t="s">
        <v>225</v>
      </c>
      <c r="X6389" t="s">
        <v>225</v>
      </c>
      <c r="Y6389">
        <v>1600</v>
      </c>
      <c r="AB6389">
        <v>1</v>
      </c>
      <c r="AC6389">
        <v>1</v>
      </c>
      <c r="AD6389">
        <v>3</v>
      </c>
      <c r="AE6389">
        <v>1152</v>
      </c>
      <c r="AF6389">
        <v>1</v>
      </c>
      <c r="AQ6389">
        <v>1</v>
      </c>
      <c r="AR6389">
        <f t="shared" si="99"/>
        <v>4.6463999999999999</v>
      </c>
      <c r="AS6389">
        <v>1</v>
      </c>
      <c r="AT6389" t="s">
        <v>112</v>
      </c>
      <c r="AU6389">
        <v>20</v>
      </c>
    </row>
    <row r="6390" spans="1:47">
      <c r="A6390" t="s">
        <v>21865</v>
      </c>
      <c r="C6390">
        <v>310</v>
      </c>
      <c r="D6390" t="s">
        <v>21866</v>
      </c>
      <c r="E6390">
        <v>131</v>
      </c>
      <c r="F6390" t="s">
        <v>21867</v>
      </c>
      <c r="G6390" t="s">
        <v>324</v>
      </c>
      <c r="H6390" t="s">
        <v>407</v>
      </c>
      <c r="I6390" t="s">
        <v>21868</v>
      </c>
      <c r="J6390">
        <v>0.52805000000000002</v>
      </c>
      <c r="K6390">
        <v>0</v>
      </c>
      <c r="L6390">
        <v>0</v>
      </c>
      <c r="M6390">
        <v>0</v>
      </c>
      <c r="N6390">
        <v>0</v>
      </c>
      <c r="P6390">
        <v>0</v>
      </c>
      <c r="Q6390">
        <v>0</v>
      </c>
      <c r="R6390">
        <v>0</v>
      </c>
      <c r="S6390" t="s">
        <v>223</v>
      </c>
      <c r="T6390">
        <v>0</v>
      </c>
      <c r="U6390" t="s">
        <v>21865</v>
      </c>
      <c r="Y6390">
        <v>0</v>
      </c>
      <c r="AB6390">
        <v>0</v>
      </c>
      <c r="AC6390">
        <v>0</v>
      </c>
      <c r="AD6390">
        <v>0</v>
      </c>
      <c r="AE6390">
        <v>0</v>
      </c>
      <c r="AF6390">
        <v>0</v>
      </c>
      <c r="AQ6390">
        <v>1</v>
      </c>
      <c r="AR6390">
        <f t="shared" si="99"/>
        <v>0</v>
      </c>
      <c r="AS6390">
        <v>1</v>
      </c>
      <c r="AT6390" t="s">
        <v>112</v>
      </c>
      <c r="AU6390">
        <v>20</v>
      </c>
    </row>
    <row r="6391" spans="1:47">
      <c r="A6391" t="s">
        <v>21869</v>
      </c>
      <c r="C6391">
        <v>310</v>
      </c>
      <c r="D6391" t="s">
        <v>21870</v>
      </c>
      <c r="E6391">
        <v>101</v>
      </c>
      <c r="F6391" t="s">
        <v>21871</v>
      </c>
      <c r="G6391" t="s">
        <v>1783</v>
      </c>
      <c r="H6391" t="s">
        <v>220</v>
      </c>
      <c r="I6391" t="s">
        <v>21872</v>
      </c>
      <c r="J6391">
        <v>0.14845</v>
      </c>
      <c r="K6391">
        <v>1</v>
      </c>
      <c r="L6391">
        <v>1</v>
      </c>
      <c r="M6391">
        <v>1</v>
      </c>
      <c r="N6391">
        <v>1</v>
      </c>
      <c r="O6391" t="s">
        <v>225</v>
      </c>
      <c r="P6391">
        <v>0</v>
      </c>
      <c r="Q6391">
        <v>1</v>
      </c>
      <c r="R6391">
        <v>8500</v>
      </c>
      <c r="S6391" t="s">
        <v>223</v>
      </c>
      <c r="T6391">
        <v>8500</v>
      </c>
      <c r="U6391" t="s">
        <v>21869</v>
      </c>
      <c r="V6391" t="s">
        <v>10030</v>
      </c>
      <c r="W6391" t="s">
        <v>225</v>
      </c>
      <c r="X6391" t="s">
        <v>225</v>
      </c>
      <c r="Y6391">
        <v>8500</v>
      </c>
      <c r="AB6391">
        <v>1</v>
      </c>
      <c r="AC6391">
        <v>1</v>
      </c>
      <c r="AD6391">
        <v>2</v>
      </c>
      <c r="AE6391">
        <v>768</v>
      </c>
      <c r="AF6391">
        <v>1</v>
      </c>
      <c r="AQ6391">
        <v>2</v>
      </c>
      <c r="AR6391">
        <f t="shared" si="99"/>
        <v>4.6463999999999999</v>
      </c>
      <c r="AS6391">
        <v>1</v>
      </c>
      <c r="AT6391" t="s">
        <v>112</v>
      </c>
      <c r="AU6391">
        <v>20</v>
      </c>
    </row>
    <row r="6392" spans="1:47">
      <c r="A6392" t="s">
        <v>21873</v>
      </c>
      <c r="C6392">
        <v>310</v>
      </c>
      <c r="D6392" t="s">
        <v>21874</v>
      </c>
      <c r="E6392">
        <v>101</v>
      </c>
      <c r="F6392" t="s">
        <v>21875</v>
      </c>
      <c r="G6392" t="s">
        <v>1783</v>
      </c>
      <c r="H6392" t="s">
        <v>220</v>
      </c>
      <c r="I6392" t="s">
        <v>21876</v>
      </c>
      <c r="J6392">
        <v>0.16233</v>
      </c>
      <c r="K6392">
        <v>1</v>
      </c>
      <c r="L6392">
        <v>1</v>
      </c>
      <c r="M6392">
        <v>1</v>
      </c>
      <c r="N6392">
        <v>1</v>
      </c>
      <c r="O6392" t="s">
        <v>225</v>
      </c>
      <c r="P6392">
        <v>0</v>
      </c>
      <c r="Q6392">
        <v>1</v>
      </c>
      <c r="R6392">
        <v>8200</v>
      </c>
      <c r="S6392" t="s">
        <v>223</v>
      </c>
      <c r="T6392">
        <v>8200</v>
      </c>
      <c r="U6392" t="s">
        <v>21873</v>
      </c>
      <c r="V6392" t="s">
        <v>10030</v>
      </c>
      <c r="W6392" t="s">
        <v>225</v>
      </c>
      <c r="X6392" t="s">
        <v>225</v>
      </c>
      <c r="Y6392">
        <v>8200</v>
      </c>
      <c r="AB6392">
        <v>1</v>
      </c>
      <c r="AC6392">
        <v>1</v>
      </c>
      <c r="AD6392">
        <v>2</v>
      </c>
      <c r="AE6392">
        <v>864</v>
      </c>
      <c r="AF6392">
        <v>1</v>
      </c>
      <c r="AQ6392">
        <v>1</v>
      </c>
      <c r="AR6392">
        <f t="shared" si="99"/>
        <v>4.6463999999999999</v>
      </c>
      <c r="AS6392">
        <v>1</v>
      </c>
      <c r="AT6392" t="s">
        <v>112</v>
      </c>
      <c r="AU6392">
        <v>20</v>
      </c>
    </row>
    <row r="6393" spans="1:47">
      <c r="A6393" t="s">
        <v>21877</v>
      </c>
      <c r="C6393">
        <v>310</v>
      </c>
      <c r="D6393" t="s">
        <v>21878</v>
      </c>
      <c r="E6393">
        <v>101</v>
      </c>
      <c r="F6393" t="s">
        <v>21879</v>
      </c>
      <c r="G6393" t="s">
        <v>1783</v>
      </c>
      <c r="H6393" t="s">
        <v>220</v>
      </c>
      <c r="I6393" t="s">
        <v>21880</v>
      </c>
      <c r="J6393">
        <v>0.15761</v>
      </c>
      <c r="K6393">
        <v>1</v>
      </c>
      <c r="L6393">
        <v>1</v>
      </c>
      <c r="M6393">
        <v>1</v>
      </c>
      <c r="N6393">
        <v>1</v>
      </c>
      <c r="O6393" t="s">
        <v>225</v>
      </c>
      <c r="P6393">
        <v>0</v>
      </c>
      <c r="Q6393">
        <v>1</v>
      </c>
      <c r="R6393">
        <v>10300</v>
      </c>
      <c r="S6393" t="s">
        <v>223</v>
      </c>
      <c r="T6393">
        <v>10300</v>
      </c>
      <c r="U6393" t="s">
        <v>21877</v>
      </c>
      <c r="V6393" t="s">
        <v>224</v>
      </c>
      <c r="W6393" t="s">
        <v>225</v>
      </c>
      <c r="X6393" t="s">
        <v>225</v>
      </c>
      <c r="Y6393">
        <v>10300</v>
      </c>
      <c r="AB6393">
        <v>1</v>
      </c>
      <c r="AC6393">
        <v>1</v>
      </c>
      <c r="AD6393">
        <v>3</v>
      </c>
      <c r="AE6393">
        <v>720</v>
      </c>
      <c r="AF6393">
        <v>1</v>
      </c>
      <c r="AQ6393">
        <v>1</v>
      </c>
      <c r="AR6393">
        <f t="shared" si="99"/>
        <v>4.6463999999999999</v>
      </c>
      <c r="AS6393">
        <v>1</v>
      </c>
      <c r="AT6393" t="s">
        <v>112</v>
      </c>
      <c r="AU6393">
        <v>20</v>
      </c>
    </row>
    <row r="6394" spans="1:47">
      <c r="A6394" t="s">
        <v>21881</v>
      </c>
      <c r="C6394">
        <v>310</v>
      </c>
      <c r="D6394" t="s">
        <v>21882</v>
      </c>
      <c r="E6394">
        <v>101</v>
      </c>
      <c r="F6394" t="s">
        <v>21883</v>
      </c>
      <c r="G6394" t="s">
        <v>422</v>
      </c>
      <c r="H6394" t="s">
        <v>220</v>
      </c>
      <c r="I6394" t="s">
        <v>21884</v>
      </c>
      <c r="J6394">
        <v>0.35842000000000002</v>
      </c>
      <c r="K6394">
        <v>1</v>
      </c>
      <c r="L6394">
        <v>1</v>
      </c>
      <c r="M6394">
        <v>1</v>
      </c>
      <c r="N6394">
        <v>1</v>
      </c>
      <c r="O6394" t="s">
        <v>225</v>
      </c>
      <c r="P6394">
        <v>0</v>
      </c>
      <c r="Q6394">
        <v>1</v>
      </c>
      <c r="R6394">
        <v>4900</v>
      </c>
      <c r="S6394" t="s">
        <v>223</v>
      </c>
      <c r="T6394">
        <v>4900</v>
      </c>
      <c r="U6394" t="s">
        <v>21881</v>
      </c>
      <c r="V6394" t="s">
        <v>455</v>
      </c>
      <c r="W6394" t="s">
        <v>225</v>
      </c>
      <c r="X6394" t="s">
        <v>225</v>
      </c>
      <c r="Y6394">
        <v>4900</v>
      </c>
      <c r="AB6394">
        <v>1</v>
      </c>
      <c r="AC6394">
        <v>1</v>
      </c>
      <c r="AD6394">
        <v>4</v>
      </c>
      <c r="AE6394">
        <v>1232</v>
      </c>
      <c r="AF6394">
        <v>1</v>
      </c>
      <c r="AQ6394">
        <v>1</v>
      </c>
      <c r="AR6394">
        <f t="shared" si="99"/>
        <v>9.68</v>
      </c>
      <c r="AS6394">
        <v>1</v>
      </c>
      <c r="AT6394" t="s">
        <v>134</v>
      </c>
      <c r="AU6394">
        <v>43</v>
      </c>
    </row>
    <row r="6395" spans="1:47">
      <c r="A6395" t="s">
        <v>21885</v>
      </c>
      <c r="C6395">
        <v>310</v>
      </c>
      <c r="D6395" t="s">
        <v>21886</v>
      </c>
      <c r="E6395">
        <v>101</v>
      </c>
      <c r="F6395" t="s">
        <v>21887</v>
      </c>
      <c r="G6395" t="s">
        <v>1783</v>
      </c>
      <c r="H6395" t="s">
        <v>220</v>
      </c>
      <c r="I6395" t="s">
        <v>21888</v>
      </c>
      <c r="J6395">
        <v>0.14024</v>
      </c>
      <c r="K6395">
        <v>1</v>
      </c>
      <c r="L6395">
        <v>1</v>
      </c>
      <c r="M6395">
        <v>1</v>
      </c>
      <c r="N6395">
        <v>1</v>
      </c>
      <c r="O6395" t="s">
        <v>225</v>
      </c>
      <c r="P6395">
        <v>0</v>
      </c>
      <c r="Q6395">
        <v>1</v>
      </c>
      <c r="R6395">
        <v>4200</v>
      </c>
      <c r="S6395" t="s">
        <v>223</v>
      </c>
      <c r="T6395">
        <v>4200</v>
      </c>
      <c r="U6395" t="s">
        <v>21885</v>
      </c>
      <c r="V6395" t="s">
        <v>10030</v>
      </c>
      <c r="W6395" t="s">
        <v>225</v>
      </c>
      <c r="X6395" t="s">
        <v>225</v>
      </c>
      <c r="Y6395">
        <v>4200</v>
      </c>
      <c r="AB6395">
        <v>1</v>
      </c>
      <c r="AC6395">
        <v>1</v>
      </c>
      <c r="AD6395">
        <v>3</v>
      </c>
      <c r="AE6395">
        <v>960</v>
      </c>
      <c r="AF6395">
        <v>1</v>
      </c>
      <c r="AQ6395">
        <v>1</v>
      </c>
      <c r="AR6395">
        <f t="shared" si="99"/>
        <v>4.6463999999999999</v>
      </c>
      <c r="AS6395">
        <v>1</v>
      </c>
      <c r="AT6395" t="s">
        <v>112</v>
      </c>
      <c r="AU6395">
        <v>20</v>
      </c>
    </row>
    <row r="6396" spans="1:47">
      <c r="A6396" t="s">
        <v>21889</v>
      </c>
      <c r="C6396">
        <v>310</v>
      </c>
      <c r="D6396" t="s">
        <v>21890</v>
      </c>
      <c r="E6396">
        <v>101</v>
      </c>
      <c r="F6396" t="s">
        <v>21891</v>
      </c>
      <c r="G6396" t="s">
        <v>422</v>
      </c>
      <c r="H6396" t="s">
        <v>220</v>
      </c>
      <c r="I6396" t="s">
        <v>21892</v>
      </c>
      <c r="J6396">
        <v>0.25092999999999999</v>
      </c>
      <c r="K6396">
        <v>1</v>
      </c>
      <c r="L6396">
        <v>1</v>
      </c>
      <c r="M6396">
        <v>1</v>
      </c>
      <c r="N6396">
        <v>1</v>
      </c>
      <c r="O6396" t="s">
        <v>225</v>
      </c>
      <c r="P6396">
        <v>0</v>
      </c>
      <c r="Q6396">
        <v>1</v>
      </c>
      <c r="R6396">
        <v>3800</v>
      </c>
      <c r="S6396" t="s">
        <v>223</v>
      </c>
      <c r="T6396">
        <v>3800</v>
      </c>
      <c r="U6396" t="s">
        <v>21889</v>
      </c>
      <c r="V6396" t="s">
        <v>455</v>
      </c>
      <c r="W6396" t="s">
        <v>225</v>
      </c>
      <c r="X6396" t="s">
        <v>225</v>
      </c>
      <c r="Y6396">
        <v>3800</v>
      </c>
      <c r="AB6396">
        <v>1</v>
      </c>
      <c r="AC6396">
        <v>1</v>
      </c>
      <c r="AD6396">
        <v>3</v>
      </c>
      <c r="AE6396">
        <v>1008</v>
      </c>
      <c r="AF6396">
        <v>1</v>
      </c>
      <c r="AQ6396">
        <v>1</v>
      </c>
      <c r="AR6396">
        <f t="shared" si="99"/>
        <v>9.68</v>
      </c>
      <c r="AS6396">
        <v>1</v>
      </c>
      <c r="AT6396" t="s">
        <v>134</v>
      </c>
      <c r="AU6396">
        <v>43</v>
      </c>
    </row>
    <row r="6397" spans="1:47">
      <c r="A6397" t="s">
        <v>21893</v>
      </c>
      <c r="C6397">
        <v>310</v>
      </c>
      <c r="D6397" t="s">
        <v>21894</v>
      </c>
      <c r="E6397">
        <v>101</v>
      </c>
      <c r="F6397" t="s">
        <v>21895</v>
      </c>
      <c r="G6397" t="s">
        <v>1783</v>
      </c>
      <c r="H6397" t="s">
        <v>220</v>
      </c>
      <c r="I6397" t="s">
        <v>21896</v>
      </c>
      <c r="J6397">
        <v>0.14313000000000001</v>
      </c>
      <c r="K6397">
        <v>1</v>
      </c>
      <c r="L6397">
        <v>1</v>
      </c>
      <c r="M6397">
        <v>1</v>
      </c>
      <c r="N6397">
        <v>1</v>
      </c>
      <c r="O6397" t="s">
        <v>225</v>
      </c>
      <c r="P6397">
        <v>0</v>
      </c>
      <c r="Q6397">
        <v>1</v>
      </c>
      <c r="R6397">
        <v>2400</v>
      </c>
      <c r="S6397" t="s">
        <v>223</v>
      </c>
      <c r="T6397">
        <v>2400</v>
      </c>
      <c r="U6397" t="s">
        <v>21893</v>
      </c>
      <c r="V6397" t="s">
        <v>10030</v>
      </c>
      <c r="W6397" t="s">
        <v>225</v>
      </c>
      <c r="X6397" t="s">
        <v>225</v>
      </c>
      <c r="Y6397">
        <v>2400</v>
      </c>
      <c r="AB6397">
        <v>1</v>
      </c>
      <c r="AC6397">
        <v>1</v>
      </c>
      <c r="AD6397">
        <v>2</v>
      </c>
      <c r="AE6397">
        <v>576</v>
      </c>
      <c r="AF6397">
        <v>1</v>
      </c>
      <c r="AQ6397">
        <v>1</v>
      </c>
      <c r="AR6397">
        <f t="shared" si="99"/>
        <v>4.6463999999999999</v>
      </c>
      <c r="AS6397">
        <v>1</v>
      </c>
      <c r="AT6397" t="s">
        <v>112</v>
      </c>
      <c r="AU6397">
        <v>20</v>
      </c>
    </row>
    <row r="6398" spans="1:47">
      <c r="A6398" t="s">
        <v>21897</v>
      </c>
      <c r="C6398">
        <v>310</v>
      </c>
      <c r="D6398" t="s">
        <v>21898</v>
      </c>
      <c r="E6398">
        <v>101</v>
      </c>
      <c r="F6398" t="s">
        <v>21899</v>
      </c>
      <c r="G6398" t="s">
        <v>1783</v>
      </c>
      <c r="H6398" t="s">
        <v>220</v>
      </c>
      <c r="I6398" t="s">
        <v>21900</v>
      </c>
      <c r="J6398">
        <v>0.32785999999999998</v>
      </c>
      <c r="K6398">
        <v>1</v>
      </c>
      <c r="L6398">
        <v>1</v>
      </c>
      <c r="M6398">
        <v>1</v>
      </c>
      <c r="N6398">
        <v>1</v>
      </c>
      <c r="O6398" t="s">
        <v>225</v>
      </c>
      <c r="P6398">
        <v>0</v>
      </c>
      <c r="Q6398">
        <v>1</v>
      </c>
      <c r="R6398">
        <v>0</v>
      </c>
      <c r="S6398" t="s">
        <v>243</v>
      </c>
      <c r="T6398">
        <v>0</v>
      </c>
      <c r="U6398" t="s">
        <v>21897</v>
      </c>
      <c r="V6398" t="s">
        <v>10030</v>
      </c>
      <c r="W6398" t="s">
        <v>225</v>
      </c>
      <c r="X6398" t="s">
        <v>225</v>
      </c>
      <c r="Y6398">
        <v>0</v>
      </c>
      <c r="AB6398">
        <v>1</v>
      </c>
      <c r="AC6398">
        <v>1</v>
      </c>
      <c r="AD6398">
        <v>3</v>
      </c>
      <c r="AE6398">
        <v>1176</v>
      </c>
      <c r="AF6398">
        <v>1</v>
      </c>
      <c r="AQ6398">
        <v>3</v>
      </c>
      <c r="AR6398">
        <f t="shared" si="99"/>
        <v>4.6463999999999999</v>
      </c>
      <c r="AS6398">
        <v>1</v>
      </c>
      <c r="AT6398" t="s">
        <v>112</v>
      </c>
      <c r="AU6398">
        <v>20</v>
      </c>
    </row>
    <row r="6399" spans="1:47">
      <c r="A6399" t="s">
        <v>21901</v>
      </c>
      <c r="C6399">
        <v>310</v>
      </c>
      <c r="D6399" t="s">
        <v>21902</v>
      </c>
      <c r="E6399">
        <v>903</v>
      </c>
      <c r="F6399" t="s">
        <v>821</v>
      </c>
      <c r="G6399" t="s">
        <v>324</v>
      </c>
      <c r="H6399" t="s">
        <v>833</v>
      </c>
      <c r="I6399" t="s">
        <v>21904</v>
      </c>
      <c r="J6399">
        <v>1.26441</v>
      </c>
      <c r="K6399">
        <v>0</v>
      </c>
      <c r="L6399">
        <v>0</v>
      </c>
      <c r="M6399">
        <v>0</v>
      </c>
      <c r="N6399">
        <v>0</v>
      </c>
      <c r="P6399">
        <v>0</v>
      </c>
      <c r="Q6399">
        <v>0</v>
      </c>
      <c r="R6399">
        <v>0</v>
      </c>
      <c r="S6399" t="s">
        <v>243</v>
      </c>
      <c r="T6399">
        <v>0</v>
      </c>
      <c r="U6399" t="s">
        <v>21901</v>
      </c>
      <c r="Y6399">
        <v>0</v>
      </c>
      <c r="AB6399">
        <v>0</v>
      </c>
      <c r="AC6399">
        <v>0</v>
      </c>
      <c r="AD6399">
        <v>0</v>
      </c>
      <c r="AE6399">
        <v>0</v>
      </c>
      <c r="AF6399">
        <v>0</v>
      </c>
      <c r="AQ6399">
        <v>3</v>
      </c>
      <c r="AR6399">
        <f t="shared" si="99"/>
        <v>0</v>
      </c>
      <c r="AS6399">
        <v>1</v>
      </c>
      <c r="AT6399" t="s">
        <v>112</v>
      </c>
      <c r="AU6399">
        <v>20</v>
      </c>
    </row>
    <row r="6400" spans="1:47">
      <c r="A6400" t="s">
        <v>21905</v>
      </c>
      <c r="C6400">
        <v>310</v>
      </c>
      <c r="D6400" t="s">
        <v>21906</v>
      </c>
      <c r="E6400">
        <v>131</v>
      </c>
      <c r="F6400" t="s">
        <v>21907</v>
      </c>
      <c r="G6400" t="s">
        <v>1783</v>
      </c>
      <c r="H6400" t="s">
        <v>407</v>
      </c>
      <c r="I6400" t="s">
        <v>21908</v>
      </c>
      <c r="J6400">
        <v>0.13986999999999999</v>
      </c>
      <c r="K6400">
        <v>0</v>
      </c>
      <c r="L6400">
        <v>0</v>
      </c>
      <c r="M6400">
        <v>0</v>
      </c>
      <c r="N6400">
        <v>0</v>
      </c>
      <c r="P6400">
        <v>0</v>
      </c>
      <c r="Q6400">
        <v>0</v>
      </c>
      <c r="R6400">
        <v>0</v>
      </c>
      <c r="S6400" t="s">
        <v>223</v>
      </c>
      <c r="T6400">
        <v>0</v>
      </c>
      <c r="U6400" t="s">
        <v>21905</v>
      </c>
      <c r="Y6400">
        <v>0</v>
      </c>
      <c r="AB6400">
        <v>0</v>
      </c>
      <c r="AC6400">
        <v>0</v>
      </c>
      <c r="AD6400">
        <v>0</v>
      </c>
      <c r="AE6400">
        <v>0</v>
      </c>
      <c r="AF6400">
        <v>0</v>
      </c>
      <c r="AQ6400">
        <v>2</v>
      </c>
      <c r="AR6400">
        <f t="shared" si="99"/>
        <v>0</v>
      </c>
      <c r="AS6400">
        <v>1</v>
      </c>
      <c r="AT6400" t="s">
        <v>112</v>
      </c>
      <c r="AU6400">
        <v>20</v>
      </c>
    </row>
    <row r="6401" spans="1:47">
      <c r="A6401" t="s">
        <v>21909</v>
      </c>
      <c r="B6401" t="s">
        <v>293</v>
      </c>
      <c r="C6401">
        <v>310</v>
      </c>
      <c r="D6401" t="s">
        <v>20970</v>
      </c>
      <c r="E6401">
        <v>0</v>
      </c>
      <c r="J6401">
        <v>1.24997</v>
      </c>
      <c r="K6401">
        <v>0</v>
      </c>
      <c r="L6401">
        <v>0</v>
      </c>
      <c r="M6401">
        <v>0</v>
      </c>
      <c r="N6401">
        <v>0</v>
      </c>
      <c r="P6401">
        <v>0</v>
      </c>
      <c r="Q6401">
        <v>0</v>
      </c>
      <c r="R6401">
        <v>0</v>
      </c>
      <c r="S6401" t="s">
        <v>296</v>
      </c>
      <c r="T6401">
        <v>0</v>
      </c>
      <c r="Y6401">
        <v>0</v>
      </c>
      <c r="AB6401">
        <v>0</v>
      </c>
      <c r="AC6401">
        <v>0</v>
      </c>
      <c r="AD6401">
        <v>0</v>
      </c>
      <c r="AE6401">
        <v>0</v>
      </c>
      <c r="AF6401">
        <v>0</v>
      </c>
      <c r="AG6401" t="s">
        <v>845</v>
      </c>
      <c r="AQ6401">
        <v>1</v>
      </c>
      <c r="AR6401">
        <f t="shared" si="99"/>
        <v>0</v>
      </c>
      <c r="AS6401">
        <v>1</v>
      </c>
      <c r="AT6401" t="s">
        <v>112</v>
      </c>
      <c r="AU6401">
        <v>20</v>
      </c>
    </row>
    <row r="6402" spans="1:47">
      <c r="A6402" t="s">
        <v>21910</v>
      </c>
      <c r="C6402">
        <v>310</v>
      </c>
      <c r="D6402" t="s">
        <v>21911</v>
      </c>
      <c r="E6402">
        <v>101</v>
      </c>
      <c r="F6402" t="s">
        <v>21912</v>
      </c>
      <c r="G6402" t="s">
        <v>1095</v>
      </c>
      <c r="H6402" t="s">
        <v>220</v>
      </c>
      <c r="I6402" t="s">
        <v>21913</v>
      </c>
      <c r="J6402">
        <v>0.32756000000000002</v>
      </c>
      <c r="K6402">
        <v>1</v>
      </c>
      <c r="L6402">
        <v>1</v>
      </c>
      <c r="M6402">
        <v>1</v>
      </c>
      <c r="N6402">
        <v>1</v>
      </c>
      <c r="O6402" t="s">
        <v>225</v>
      </c>
      <c r="P6402">
        <v>0</v>
      </c>
      <c r="Q6402">
        <v>1</v>
      </c>
      <c r="R6402">
        <v>11900</v>
      </c>
      <c r="S6402" t="s">
        <v>223</v>
      </c>
      <c r="T6402">
        <v>11900</v>
      </c>
      <c r="U6402" t="s">
        <v>21910</v>
      </c>
      <c r="V6402" t="s">
        <v>224</v>
      </c>
      <c r="W6402" t="s">
        <v>225</v>
      </c>
      <c r="X6402" t="s">
        <v>225</v>
      </c>
      <c r="Y6402">
        <v>11900</v>
      </c>
      <c r="AB6402">
        <v>1</v>
      </c>
      <c r="AC6402">
        <v>1</v>
      </c>
      <c r="AD6402">
        <v>2</v>
      </c>
      <c r="AE6402">
        <v>1056</v>
      </c>
      <c r="AF6402">
        <v>1</v>
      </c>
      <c r="AQ6402">
        <v>2</v>
      </c>
      <c r="AR6402">
        <f t="shared" ref="AR6402:AR6465" si="100">AB6402*9.68*VLOOKUP(AU6402,atten,10,FALSE)</f>
        <v>4.6463999999999999</v>
      </c>
      <c r="AS6402">
        <v>1</v>
      </c>
      <c r="AT6402" t="s">
        <v>112</v>
      </c>
      <c r="AU6402">
        <v>20</v>
      </c>
    </row>
    <row r="6403" spans="1:47">
      <c r="A6403" t="s">
        <v>21914</v>
      </c>
      <c r="C6403">
        <v>310</v>
      </c>
      <c r="D6403" t="s">
        <v>21915</v>
      </c>
      <c r="E6403">
        <v>101</v>
      </c>
      <c r="F6403" t="s">
        <v>21916</v>
      </c>
      <c r="G6403" t="s">
        <v>422</v>
      </c>
      <c r="H6403" t="s">
        <v>220</v>
      </c>
      <c r="I6403" t="s">
        <v>21917</v>
      </c>
      <c r="J6403">
        <v>0.19681999999999999</v>
      </c>
      <c r="K6403">
        <v>1</v>
      </c>
      <c r="L6403">
        <v>1</v>
      </c>
      <c r="M6403">
        <v>1</v>
      </c>
      <c r="N6403">
        <v>1</v>
      </c>
      <c r="O6403" t="s">
        <v>225</v>
      </c>
      <c r="P6403">
        <v>0</v>
      </c>
      <c r="Q6403">
        <v>1</v>
      </c>
      <c r="R6403">
        <v>3300</v>
      </c>
      <c r="S6403" t="s">
        <v>223</v>
      </c>
      <c r="T6403">
        <v>3300</v>
      </c>
      <c r="U6403" t="s">
        <v>21914</v>
      </c>
      <c r="V6403" t="s">
        <v>455</v>
      </c>
      <c r="W6403" t="s">
        <v>225</v>
      </c>
      <c r="X6403" t="s">
        <v>225</v>
      </c>
      <c r="Y6403">
        <v>3300</v>
      </c>
      <c r="AB6403">
        <v>1</v>
      </c>
      <c r="AC6403">
        <v>1</v>
      </c>
      <c r="AD6403">
        <v>3</v>
      </c>
      <c r="AE6403">
        <v>1316</v>
      </c>
      <c r="AF6403">
        <v>1</v>
      </c>
      <c r="AQ6403">
        <v>1</v>
      </c>
      <c r="AR6403">
        <f t="shared" si="100"/>
        <v>9.68</v>
      </c>
      <c r="AS6403">
        <v>1</v>
      </c>
      <c r="AT6403" t="s">
        <v>134</v>
      </c>
      <c r="AU6403">
        <v>43</v>
      </c>
    </row>
    <row r="6404" spans="1:47">
      <c r="A6404" t="s">
        <v>21918</v>
      </c>
      <c r="C6404">
        <v>310</v>
      </c>
      <c r="D6404" t="s">
        <v>21919</v>
      </c>
      <c r="E6404">
        <v>101</v>
      </c>
      <c r="F6404" t="s">
        <v>21920</v>
      </c>
      <c r="H6404" t="s">
        <v>220</v>
      </c>
      <c r="I6404" t="s">
        <v>21921</v>
      </c>
      <c r="J6404">
        <v>0.29742000000000002</v>
      </c>
      <c r="K6404">
        <v>1</v>
      </c>
      <c r="L6404">
        <v>1</v>
      </c>
      <c r="M6404">
        <v>1</v>
      </c>
      <c r="N6404">
        <v>1</v>
      </c>
      <c r="O6404" t="s">
        <v>225</v>
      </c>
      <c r="P6404">
        <v>0</v>
      </c>
      <c r="Q6404">
        <v>1</v>
      </c>
      <c r="R6404">
        <v>13900</v>
      </c>
      <c r="S6404" t="s">
        <v>223</v>
      </c>
      <c r="T6404">
        <v>13900</v>
      </c>
      <c r="U6404" t="s">
        <v>21918</v>
      </c>
      <c r="V6404" t="s">
        <v>455</v>
      </c>
      <c r="W6404" t="s">
        <v>225</v>
      </c>
      <c r="X6404" t="s">
        <v>225</v>
      </c>
      <c r="Y6404">
        <v>13900</v>
      </c>
      <c r="AB6404">
        <v>1</v>
      </c>
      <c r="AC6404">
        <v>1</v>
      </c>
      <c r="AD6404">
        <v>1</v>
      </c>
      <c r="AE6404">
        <v>1904</v>
      </c>
      <c r="AF6404">
        <v>1.75</v>
      </c>
      <c r="AQ6404">
        <v>2</v>
      </c>
      <c r="AR6404">
        <f t="shared" si="100"/>
        <v>4.6463999999999999</v>
      </c>
      <c r="AS6404">
        <v>1</v>
      </c>
      <c r="AT6404" t="s">
        <v>112</v>
      </c>
      <c r="AU6404">
        <v>20</v>
      </c>
    </row>
    <row r="6405" spans="1:47">
      <c r="A6405" t="s">
        <v>21922</v>
      </c>
      <c r="C6405">
        <v>310</v>
      </c>
      <c r="D6405" t="s">
        <v>21923</v>
      </c>
      <c r="E6405">
        <v>101</v>
      </c>
      <c r="F6405" t="s">
        <v>21924</v>
      </c>
      <c r="G6405" t="s">
        <v>1783</v>
      </c>
      <c r="H6405" t="s">
        <v>220</v>
      </c>
      <c r="I6405" t="s">
        <v>21925</v>
      </c>
      <c r="J6405">
        <v>0.14296</v>
      </c>
      <c r="K6405">
        <v>1</v>
      </c>
      <c r="L6405">
        <v>1</v>
      </c>
      <c r="M6405">
        <v>1</v>
      </c>
      <c r="N6405">
        <v>1</v>
      </c>
      <c r="O6405" t="s">
        <v>225</v>
      </c>
      <c r="P6405">
        <v>0</v>
      </c>
      <c r="Q6405">
        <v>1</v>
      </c>
      <c r="R6405">
        <v>2600</v>
      </c>
      <c r="S6405" t="s">
        <v>223</v>
      </c>
      <c r="T6405">
        <v>2600</v>
      </c>
      <c r="U6405" t="s">
        <v>21922</v>
      </c>
      <c r="V6405" t="s">
        <v>224</v>
      </c>
      <c r="W6405" t="s">
        <v>225</v>
      </c>
      <c r="X6405" t="s">
        <v>225</v>
      </c>
      <c r="Y6405">
        <v>2600</v>
      </c>
      <c r="AB6405">
        <v>1</v>
      </c>
      <c r="AC6405">
        <v>1</v>
      </c>
      <c r="AD6405">
        <v>3</v>
      </c>
      <c r="AE6405">
        <v>1008</v>
      </c>
      <c r="AF6405">
        <v>1</v>
      </c>
      <c r="AQ6405">
        <v>1</v>
      </c>
      <c r="AR6405">
        <f t="shared" si="100"/>
        <v>4.6463999999999999</v>
      </c>
      <c r="AS6405">
        <v>1</v>
      </c>
      <c r="AT6405" t="s">
        <v>112</v>
      </c>
      <c r="AU6405">
        <v>20</v>
      </c>
    </row>
    <row r="6406" spans="1:47">
      <c r="A6406" t="s">
        <v>21926</v>
      </c>
      <c r="C6406">
        <v>310</v>
      </c>
      <c r="D6406" t="s">
        <v>21927</v>
      </c>
      <c r="E6406">
        <v>101</v>
      </c>
      <c r="F6406" t="s">
        <v>21928</v>
      </c>
      <c r="G6406" t="s">
        <v>1783</v>
      </c>
      <c r="H6406" t="s">
        <v>220</v>
      </c>
      <c r="I6406" t="s">
        <v>21929</v>
      </c>
      <c r="J6406">
        <v>0.14201</v>
      </c>
      <c r="K6406">
        <v>1</v>
      </c>
      <c r="L6406">
        <v>1</v>
      </c>
      <c r="M6406">
        <v>1</v>
      </c>
      <c r="N6406">
        <v>1</v>
      </c>
      <c r="O6406" t="s">
        <v>225</v>
      </c>
      <c r="P6406">
        <v>0</v>
      </c>
      <c r="Q6406">
        <v>1</v>
      </c>
      <c r="R6406">
        <v>3600</v>
      </c>
      <c r="S6406" t="s">
        <v>223</v>
      </c>
      <c r="T6406">
        <v>3600</v>
      </c>
      <c r="U6406" t="s">
        <v>21926</v>
      </c>
      <c r="V6406" t="s">
        <v>10030</v>
      </c>
      <c r="W6406" t="s">
        <v>225</v>
      </c>
      <c r="X6406" t="s">
        <v>225</v>
      </c>
      <c r="Y6406">
        <v>3600</v>
      </c>
      <c r="AB6406">
        <v>1</v>
      </c>
      <c r="AC6406">
        <v>1</v>
      </c>
      <c r="AD6406">
        <v>3</v>
      </c>
      <c r="AE6406">
        <v>1440</v>
      </c>
      <c r="AF6406">
        <v>2</v>
      </c>
      <c r="AQ6406">
        <v>2</v>
      </c>
      <c r="AR6406">
        <f t="shared" si="100"/>
        <v>4.6463999999999999</v>
      </c>
      <c r="AS6406">
        <v>1</v>
      </c>
      <c r="AT6406" t="s">
        <v>112</v>
      </c>
      <c r="AU6406">
        <v>20</v>
      </c>
    </row>
    <row r="6407" spans="1:47">
      <c r="A6407" t="s">
        <v>21930</v>
      </c>
      <c r="C6407">
        <v>310</v>
      </c>
      <c r="D6407" t="s">
        <v>21931</v>
      </c>
      <c r="E6407">
        <v>101</v>
      </c>
      <c r="F6407" t="s">
        <v>21831</v>
      </c>
      <c r="G6407" t="s">
        <v>1783</v>
      </c>
      <c r="H6407" t="s">
        <v>220</v>
      </c>
      <c r="I6407" t="s">
        <v>21932</v>
      </c>
      <c r="J6407">
        <v>0.16566</v>
      </c>
      <c r="K6407">
        <v>1</v>
      </c>
      <c r="L6407">
        <v>1</v>
      </c>
      <c r="M6407">
        <v>1</v>
      </c>
      <c r="N6407">
        <v>1</v>
      </c>
      <c r="O6407" t="s">
        <v>225</v>
      </c>
      <c r="P6407">
        <v>0</v>
      </c>
      <c r="Q6407">
        <v>1</v>
      </c>
      <c r="R6407">
        <v>200</v>
      </c>
      <c r="S6407" t="s">
        <v>223</v>
      </c>
      <c r="T6407">
        <v>200</v>
      </c>
      <c r="U6407" t="s">
        <v>21930</v>
      </c>
      <c r="V6407" t="s">
        <v>10030</v>
      </c>
      <c r="W6407" t="s">
        <v>225</v>
      </c>
      <c r="X6407" t="s">
        <v>225</v>
      </c>
      <c r="Y6407">
        <v>200</v>
      </c>
      <c r="AB6407">
        <v>1</v>
      </c>
      <c r="AC6407">
        <v>1</v>
      </c>
      <c r="AD6407">
        <v>2</v>
      </c>
      <c r="AE6407">
        <v>560</v>
      </c>
      <c r="AF6407">
        <v>1</v>
      </c>
      <c r="AQ6407">
        <v>1</v>
      </c>
      <c r="AR6407">
        <f t="shared" si="100"/>
        <v>4.6463999999999999</v>
      </c>
      <c r="AS6407">
        <v>1</v>
      </c>
      <c r="AT6407" t="s">
        <v>112</v>
      </c>
      <c r="AU6407">
        <v>20</v>
      </c>
    </row>
    <row r="6408" spans="1:47">
      <c r="A6408" t="s">
        <v>21933</v>
      </c>
      <c r="C6408">
        <v>310</v>
      </c>
      <c r="D6408" t="s">
        <v>21934</v>
      </c>
      <c r="E6408">
        <v>101</v>
      </c>
      <c r="F6408" t="s">
        <v>21935</v>
      </c>
      <c r="G6408" t="s">
        <v>422</v>
      </c>
      <c r="H6408" t="s">
        <v>220</v>
      </c>
      <c r="I6408" t="s">
        <v>21936</v>
      </c>
      <c r="J6408">
        <v>0.36742999999999998</v>
      </c>
      <c r="K6408">
        <v>1</v>
      </c>
      <c r="L6408">
        <v>1</v>
      </c>
      <c r="M6408">
        <v>1</v>
      </c>
      <c r="N6408">
        <v>1</v>
      </c>
      <c r="O6408" t="s">
        <v>225</v>
      </c>
      <c r="P6408">
        <v>0</v>
      </c>
      <c r="Q6408">
        <v>1</v>
      </c>
      <c r="R6408">
        <v>7200</v>
      </c>
      <c r="S6408" t="s">
        <v>223</v>
      </c>
      <c r="T6408">
        <v>7200</v>
      </c>
      <c r="U6408" t="s">
        <v>21933</v>
      </c>
      <c r="V6408" t="s">
        <v>455</v>
      </c>
      <c r="W6408" t="s">
        <v>225</v>
      </c>
      <c r="X6408" t="s">
        <v>225</v>
      </c>
      <c r="Y6408">
        <v>7200</v>
      </c>
      <c r="AB6408">
        <v>1</v>
      </c>
      <c r="AC6408">
        <v>1</v>
      </c>
      <c r="AD6408">
        <v>4</v>
      </c>
      <c r="AE6408">
        <v>1232</v>
      </c>
      <c r="AF6408">
        <v>1</v>
      </c>
      <c r="AQ6408">
        <v>1</v>
      </c>
      <c r="AR6408">
        <f t="shared" si="100"/>
        <v>9.68</v>
      </c>
      <c r="AS6408">
        <v>1</v>
      </c>
      <c r="AT6408" t="s">
        <v>134</v>
      </c>
      <c r="AU6408">
        <v>43</v>
      </c>
    </row>
    <row r="6409" spans="1:47">
      <c r="A6409" t="s">
        <v>21937</v>
      </c>
      <c r="C6409">
        <v>310</v>
      </c>
      <c r="D6409" t="s">
        <v>21938</v>
      </c>
      <c r="E6409">
        <v>101</v>
      </c>
      <c r="F6409" t="s">
        <v>21939</v>
      </c>
      <c r="G6409" t="s">
        <v>1783</v>
      </c>
      <c r="H6409" t="s">
        <v>220</v>
      </c>
      <c r="I6409" t="s">
        <v>21940</v>
      </c>
      <c r="J6409">
        <v>0.14208000000000001</v>
      </c>
      <c r="K6409">
        <v>1</v>
      </c>
      <c r="L6409">
        <v>1</v>
      </c>
      <c r="M6409">
        <v>1</v>
      </c>
      <c r="N6409">
        <v>1</v>
      </c>
      <c r="O6409" t="s">
        <v>225</v>
      </c>
      <c r="P6409">
        <v>0</v>
      </c>
      <c r="Q6409">
        <v>1</v>
      </c>
      <c r="R6409">
        <v>2600</v>
      </c>
      <c r="S6409" t="s">
        <v>223</v>
      </c>
      <c r="T6409">
        <v>2600</v>
      </c>
      <c r="U6409" t="s">
        <v>21937</v>
      </c>
      <c r="V6409" t="s">
        <v>224</v>
      </c>
      <c r="W6409" t="s">
        <v>225</v>
      </c>
      <c r="X6409" t="s">
        <v>225</v>
      </c>
      <c r="Y6409">
        <v>2600</v>
      </c>
      <c r="AB6409">
        <v>1</v>
      </c>
      <c r="AC6409">
        <v>1</v>
      </c>
      <c r="AD6409">
        <v>2</v>
      </c>
      <c r="AE6409">
        <v>768</v>
      </c>
      <c r="AF6409">
        <v>1</v>
      </c>
      <c r="AQ6409">
        <v>2</v>
      </c>
      <c r="AR6409">
        <f t="shared" si="100"/>
        <v>4.6463999999999999</v>
      </c>
      <c r="AS6409">
        <v>1</v>
      </c>
      <c r="AT6409" t="s">
        <v>112</v>
      </c>
      <c r="AU6409">
        <v>20</v>
      </c>
    </row>
    <row r="6410" spans="1:47">
      <c r="A6410" t="s">
        <v>21941</v>
      </c>
      <c r="C6410">
        <v>310</v>
      </c>
      <c r="D6410" t="s">
        <v>21942</v>
      </c>
      <c r="E6410">
        <v>101</v>
      </c>
      <c r="F6410" t="s">
        <v>21943</v>
      </c>
      <c r="G6410" t="s">
        <v>1783</v>
      </c>
      <c r="H6410" t="s">
        <v>220</v>
      </c>
      <c r="I6410" t="s">
        <v>21944</v>
      </c>
      <c r="J6410">
        <v>0.16977</v>
      </c>
      <c r="K6410">
        <v>1</v>
      </c>
      <c r="L6410">
        <v>1</v>
      </c>
      <c r="M6410">
        <v>1</v>
      </c>
      <c r="N6410">
        <v>1</v>
      </c>
      <c r="O6410" t="s">
        <v>225</v>
      </c>
      <c r="P6410">
        <v>0</v>
      </c>
      <c r="Q6410">
        <v>1</v>
      </c>
      <c r="R6410">
        <v>1800</v>
      </c>
      <c r="S6410" t="s">
        <v>223</v>
      </c>
      <c r="T6410">
        <v>1800</v>
      </c>
      <c r="U6410" t="s">
        <v>21941</v>
      </c>
      <c r="V6410" t="s">
        <v>10030</v>
      </c>
      <c r="W6410" t="s">
        <v>225</v>
      </c>
      <c r="X6410" t="s">
        <v>225</v>
      </c>
      <c r="Y6410">
        <v>1800</v>
      </c>
      <c r="AB6410">
        <v>1</v>
      </c>
      <c r="AC6410">
        <v>1</v>
      </c>
      <c r="AD6410">
        <v>3</v>
      </c>
      <c r="AE6410">
        <v>528</v>
      </c>
      <c r="AF6410">
        <v>1</v>
      </c>
      <c r="AQ6410">
        <v>1</v>
      </c>
      <c r="AR6410">
        <f t="shared" si="100"/>
        <v>4.6463999999999999</v>
      </c>
      <c r="AS6410">
        <v>1</v>
      </c>
      <c r="AT6410" t="s">
        <v>112</v>
      </c>
      <c r="AU6410">
        <v>20</v>
      </c>
    </row>
    <row r="6411" spans="1:47">
      <c r="A6411" t="s">
        <v>21945</v>
      </c>
      <c r="C6411">
        <v>310</v>
      </c>
      <c r="D6411" t="s">
        <v>21946</v>
      </c>
      <c r="E6411">
        <v>101</v>
      </c>
      <c r="F6411" t="s">
        <v>21947</v>
      </c>
      <c r="G6411" t="s">
        <v>1783</v>
      </c>
      <c r="H6411" t="s">
        <v>220</v>
      </c>
      <c r="I6411" t="s">
        <v>21948</v>
      </c>
      <c r="J6411">
        <v>0.28122999999999998</v>
      </c>
      <c r="K6411">
        <v>1</v>
      </c>
      <c r="L6411">
        <v>1</v>
      </c>
      <c r="M6411">
        <v>1</v>
      </c>
      <c r="N6411">
        <v>1</v>
      </c>
      <c r="O6411" t="s">
        <v>225</v>
      </c>
      <c r="P6411">
        <v>0</v>
      </c>
      <c r="Q6411">
        <v>1</v>
      </c>
      <c r="R6411">
        <v>1700</v>
      </c>
      <c r="S6411" t="s">
        <v>223</v>
      </c>
      <c r="T6411">
        <v>1700</v>
      </c>
      <c r="U6411" t="s">
        <v>21945</v>
      </c>
      <c r="V6411" t="s">
        <v>10030</v>
      </c>
      <c r="W6411" t="s">
        <v>225</v>
      </c>
      <c r="X6411" t="s">
        <v>225</v>
      </c>
      <c r="Y6411">
        <v>1700</v>
      </c>
      <c r="AB6411">
        <v>1</v>
      </c>
      <c r="AC6411">
        <v>1</v>
      </c>
      <c r="AD6411">
        <v>3</v>
      </c>
      <c r="AE6411">
        <v>1132</v>
      </c>
      <c r="AF6411">
        <v>1</v>
      </c>
      <c r="AQ6411">
        <v>2</v>
      </c>
      <c r="AR6411">
        <f t="shared" si="100"/>
        <v>4.6463999999999999</v>
      </c>
      <c r="AS6411">
        <v>1</v>
      </c>
      <c r="AT6411" t="s">
        <v>112</v>
      </c>
      <c r="AU6411">
        <v>20</v>
      </c>
    </row>
    <row r="6412" spans="1:47">
      <c r="A6412" t="s">
        <v>21949</v>
      </c>
      <c r="C6412">
        <v>310</v>
      </c>
      <c r="D6412" t="s">
        <v>21950</v>
      </c>
      <c r="E6412">
        <v>101</v>
      </c>
      <c r="F6412" t="s">
        <v>21951</v>
      </c>
      <c r="G6412" t="s">
        <v>1783</v>
      </c>
      <c r="H6412" t="s">
        <v>220</v>
      </c>
      <c r="I6412" t="s">
        <v>21952</v>
      </c>
      <c r="J6412">
        <v>0.28382000000000002</v>
      </c>
      <c r="K6412">
        <v>1</v>
      </c>
      <c r="L6412">
        <v>1</v>
      </c>
      <c r="M6412">
        <v>1</v>
      </c>
      <c r="N6412">
        <v>1</v>
      </c>
      <c r="O6412" t="s">
        <v>225</v>
      </c>
      <c r="P6412">
        <v>0</v>
      </c>
      <c r="Q6412">
        <v>0</v>
      </c>
      <c r="R6412">
        <v>0</v>
      </c>
      <c r="S6412" t="s">
        <v>223</v>
      </c>
      <c r="T6412">
        <v>0</v>
      </c>
      <c r="U6412" t="s">
        <v>21949</v>
      </c>
      <c r="V6412" t="s">
        <v>10030</v>
      </c>
      <c r="W6412" t="s">
        <v>225</v>
      </c>
      <c r="X6412" t="s">
        <v>225</v>
      </c>
      <c r="Y6412">
        <v>0</v>
      </c>
      <c r="AB6412">
        <v>1</v>
      </c>
      <c r="AC6412">
        <v>1</v>
      </c>
      <c r="AD6412">
        <v>3</v>
      </c>
      <c r="AE6412">
        <v>1512</v>
      </c>
      <c r="AF6412">
        <v>2</v>
      </c>
      <c r="AQ6412">
        <v>2</v>
      </c>
      <c r="AR6412">
        <f t="shared" si="100"/>
        <v>4.6463999999999999</v>
      </c>
      <c r="AS6412">
        <v>1</v>
      </c>
      <c r="AT6412" t="s">
        <v>112</v>
      </c>
      <c r="AU6412">
        <v>20</v>
      </c>
    </row>
    <row r="6413" spans="1:47">
      <c r="A6413" t="s">
        <v>21953</v>
      </c>
      <c r="C6413">
        <v>310</v>
      </c>
      <c r="D6413" t="s">
        <v>21954</v>
      </c>
      <c r="E6413">
        <v>132</v>
      </c>
      <c r="F6413" t="s">
        <v>21871</v>
      </c>
      <c r="G6413" t="s">
        <v>1783</v>
      </c>
      <c r="H6413" t="s">
        <v>260</v>
      </c>
      <c r="I6413" t="s">
        <v>21955</v>
      </c>
      <c r="J6413">
        <v>0.15595000000000001</v>
      </c>
      <c r="K6413">
        <v>0</v>
      </c>
      <c r="L6413">
        <v>0</v>
      </c>
      <c r="M6413">
        <v>0</v>
      </c>
      <c r="N6413">
        <v>0</v>
      </c>
      <c r="P6413">
        <v>0</v>
      </c>
      <c r="Q6413">
        <v>0</v>
      </c>
      <c r="R6413">
        <v>0</v>
      </c>
      <c r="S6413" t="s">
        <v>223</v>
      </c>
      <c r="T6413">
        <v>0</v>
      </c>
      <c r="U6413" t="s">
        <v>21953</v>
      </c>
      <c r="Y6413">
        <v>0</v>
      </c>
      <c r="AB6413">
        <v>0</v>
      </c>
      <c r="AC6413">
        <v>0</v>
      </c>
      <c r="AD6413">
        <v>0</v>
      </c>
      <c r="AE6413">
        <v>0</v>
      </c>
      <c r="AF6413">
        <v>0</v>
      </c>
      <c r="AQ6413">
        <v>1</v>
      </c>
      <c r="AR6413">
        <f t="shared" si="100"/>
        <v>0</v>
      </c>
      <c r="AS6413">
        <v>1</v>
      </c>
      <c r="AT6413" t="s">
        <v>112</v>
      </c>
      <c r="AU6413">
        <v>20</v>
      </c>
    </row>
    <row r="6414" spans="1:47">
      <c r="A6414" t="s">
        <v>21956</v>
      </c>
      <c r="C6414">
        <v>310</v>
      </c>
      <c r="D6414" t="s">
        <v>21957</v>
      </c>
      <c r="E6414">
        <v>101</v>
      </c>
      <c r="F6414" t="s">
        <v>21958</v>
      </c>
      <c r="G6414" t="s">
        <v>1783</v>
      </c>
      <c r="H6414" t="s">
        <v>220</v>
      </c>
      <c r="I6414" t="s">
        <v>21959</v>
      </c>
      <c r="J6414">
        <v>0.14632000000000001</v>
      </c>
      <c r="K6414">
        <v>1</v>
      </c>
      <c r="L6414">
        <v>1</v>
      </c>
      <c r="M6414">
        <v>1</v>
      </c>
      <c r="N6414">
        <v>1</v>
      </c>
      <c r="O6414" t="s">
        <v>225</v>
      </c>
      <c r="P6414">
        <v>0</v>
      </c>
      <c r="Q6414">
        <v>1</v>
      </c>
      <c r="R6414">
        <v>9600</v>
      </c>
      <c r="S6414" t="s">
        <v>223</v>
      </c>
      <c r="T6414">
        <v>9600</v>
      </c>
      <c r="U6414" t="s">
        <v>21956</v>
      </c>
      <c r="V6414" t="s">
        <v>224</v>
      </c>
      <c r="W6414" t="s">
        <v>225</v>
      </c>
      <c r="X6414" t="s">
        <v>225</v>
      </c>
      <c r="Y6414">
        <v>9600</v>
      </c>
      <c r="AB6414">
        <v>1</v>
      </c>
      <c r="AC6414">
        <v>1</v>
      </c>
      <c r="AD6414">
        <v>2</v>
      </c>
      <c r="AE6414">
        <v>864</v>
      </c>
      <c r="AF6414">
        <v>1</v>
      </c>
      <c r="AQ6414">
        <v>1</v>
      </c>
      <c r="AR6414">
        <f t="shared" si="100"/>
        <v>4.6463999999999999</v>
      </c>
      <c r="AS6414">
        <v>1</v>
      </c>
      <c r="AT6414" t="s">
        <v>112</v>
      </c>
      <c r="AU6414">
        <v>20</v>
      </c>
    </row>
    <row r="6415" spans="1:47">
      <c r="A6415" t="s">
        <v>21960</v>
      </c>
      <c r="C6415">
        <v>310</v>
      </c>
      <c r="D6415" t="s">
        <v>21961</v>
      </c>
      <c r="E6415">
        <v>101</v>
      </c>
      <c r="F6415" t="s">
        <v>21962</v>
      </c>
      <c r="G6415" t="s">
        <v>422</v>
      </c>
      <c r="H6415" t="s">
        <v>220</v>
      </c>
      <c r="I6415" t="s">
        <v>21963</v>
      </c>
      <c r="J6415">
        <v>0.27143</v>
      </c>
      <c r="K6415">
        <v>1</v>
      </c>
      <c r="L6415">
        <v>1</v>
      </c>
      <c r="M6415">
        <v>1</v>
      </c>
      <c r="N6415">
        <v>1</v>
      </c>
      <c r="O6415" t="s">
        <v>225</v>
      </c>
      <c r="P6415">
        <v>0</v>
      </c>
      <c r="Q6415">
        <v>1</v>
      </c>
      <c r="R6415">
        <v>8700</v>
      </c>
      <c r="S6415" t="s">
        <v>223</v>
      </c>
      <c r="T6415">
        <v>8700</v>
      </c>
      <c r="U6415" t="s">
        <v>21960</v>
      </c>
      <c r="V6415" t="s">
        <v>455</v>
      </c>
      <c r="W6415" t="s">
        <v>225</v>
      </c>
      <c r="X6415" t="s">
        <v>225</v>
      </c>
      <c r="Y6415">
        <v>8700</v>
      </c>
      <c r="AB6415">
        <v>1</v>
      </c>
      <c r="AC6415">
        <v>1</v>
      </c>
      <c r="AD6415">
        <v>4</v>
      </c>
      <c r="AE6415">
        <v>1232</v>
      </c>
      <c r="AF6415">
        <v>1</v>
      </c>
      <c r="AQ6415">
        <v>1</v>
      </c>
      <c r="AR6415">
        <f t="shared" si="100"/>
        <v>9.68</v>
      </c>
      <c r="AS6415">
        <v>1</v>
      </c>
      <c r="AT6415" t="s">
        <v>134</v>
      </c>
      <c r="AU6415">
        <v>43</v>
      </c>
    </row>
    <row r="6416" spans="1:47">
      <c r="A6416" t="s">
        <v>21964</v>
      </c>
      <c r="C6416">
        <v>310</v>
      </c>
      <c r="D6416" t="s">
        <v>21965</v>
      </c>
      <c r="E6416">
        <v>101</v>
      </c>
      <c r="F6416" t="s">
        <v>21966</v>
      </c>
      <c r="G6416" t="s">
        <v>1783</v>
      </c>
      <c r="H6416" t="s">
        <v>220</v>
      </c>
      <c r="I6416" t="s">
        <v>21967</v>
      </c>
      <c r="J6416">
        <v>0.34083999999999998</v>
      </c>
      <c r="K6416">
        <v>1</v>
      </c>
      <c r="L6416">
        <v>1</v>
      </c>
      <c r="M6416">
        <v>1</v>
      </c>
      <c r="N6416">
        <v>1</v>
      </c>
      <c r="O6416" t="s">
        <v>225</v>
      </c>
      <c r="P6416">
        <v>0</v>
      </c>
      <c r="Q6416">
        <v>1</v>
      </c>
      <c r="R6416">
        <v>2300</v>
      </c>
      <c r="S6416" t="s">
        <v>223</v>
      </c>
      <c r="T6416">
        <v>2300</v>
      </c>
      <c r="U6416" t="s">
        <v>21964</v>
      </c>
      <c r="V6416" t="s">
        <v>10030</v>
      </c>
      <c r="W6416" t="s">
        <v>225</v>
      </c>
      <c r="X6416" t="s">
        <v>225</v>
      </c>
      <c r="Y6416">
        <v>2300</v>
      </c>
      <c r="AB6416">
        <v>1</v>
      </c>
      <c r="AC6416">
        <v>1</v>
      </c>
      <c r="AD6416">
        <v>3</v>
      </c>
      <c r="AE6416">
        <v>2016</v>
      </c>
      <c r="AF6416">
        <v>2</v>
      </c>
      <c r="AQ6416">
        <v>2</v>
      </c>
      <c r="AR6416">
        <f t="shared" si="100"/>
        <v>4.6463999999999999</v>
      </c>
      <c r="AS6416">
        <v>1</v>
      </c>
      <c r="AT6416" t="s">
        <v>112</v>
      </c>
      <c r="AU6416">
        <v>20</v>
      </c>
    </row>
    <row r="6417" spans="1:47">
      <c r="A6417" t="s">
        <v>21968</v>
      </c>
      <c r="C6417">
        <v>310</v>
      </c>
      <c r="D6417" t="s">
        <v>21969</v>
      </c>
      <c r="E6417">
        <v>101</v>
      </c>
      <c r="F6417" t="s">
        <v>21970</v>
      </c>
      <c r="G6417" t="s">
        <v>1783</v>
      </c>
      <c r="H6417" t="s">
        <v>220</v>
      </c>
      <c r="I6417" t="s">
        <v>21971</v>
      </c>
      <c r="J6417">
        <v>0.28709000000000001</v>
      </c>
      <c r="K6417">
        <v>1</v>
      </c>
      <c r="L6417">
        <v>1</v>
      </c>
      <c r="M6417">
        <v>1</v>
      </c>
      <c r="N6417">
        <v>1</v>
      </c>
      <c r="O6417" t="s">
        <v>225</v>
      </c>
      <c r="P6417">
        <v>0</v>
      </c>
      <c r="Q6417">
        <v>1</v>
      </c>
      <c r="R6417">
        <v>7300</v>
      </c>
      <c r="S6417" t="s">
        <v>243</v>
      </c>
      <c r="T6417">
        <v>7300</v>
      </c>
      <c r="U6417" t="s">
        <v>21968</v>
      </c>
      <c r="V6417" t="s">
        <v>10030</v>
      </c>
      <c r="W6417" t="s">
        <v>225</v>
      </c>
      <c r="X6417" t="s">
        <v>225</v>
      </c>
      <c r="Y6417">
        <v>7300</v>
      </c>
      <c r="AB6417">
        <v>1</v>
      </c>
      <c r="AC6417">
        <v>1</v>
      </c>
      <c r="AD6417">
        <v>4</v>
      </c>
      <c r="AE6417">
        <v>1244</v>
      </c>
      <c r="AF6417">
        <v>1</v>
      </c>
      <c r="AQ6417">
        <v>2</v>
      </c>
      <c r="AR6417">
        <f t="shared" si="100"/>
        <v>4.6463999999999999</v>
      </c>
      <c r="AS6417">
        <v>1</v>
      </c>
      <c r="AT6417" t="s">
        <v>112</v>
      </c>
      <c r="AU6417">
        <v>20</v>
      </c>
    </row>
    <row r="6418" spans="1:47">
      <c r="A6418" t="s">
        <v>21972</v>
      </c>
      <c r="C6418">
        <v>310</v>
      </c>
      <c r="D6418" t="s">
        <v>21973</v>
      </c>
      <c r="E6418">
        <v>101</v>
      </c>
      <c r="F6418" t="s">
        <v>21974</v>
      </c>
      <c r="G6418" t="s">
        <v>1783</v>
      </c>
      <c r="H6418" t="s">
        <v>220</v>
      </c>
      <c r="I6418" t="s">
        <v>21975</v>
      </c>
      <c r="J6418">
        <v>0.14027999999999999</v>
      </c>
      <c r="K6418">
        <v>0</v>
      </c>
      <c r="L6418">
        <v>1</v>
      </c>
      <c r="M6418">
        <v>0</v>
      </c>
      <c r="N6418">
        <v>1</v>
      </c>
      <c r="P6418">
        <v>0</v>
      </c>
      <c r="Q6418">
        <v>0</v>
      </c>
      <c r="R6418">
        <v>0</v>
      </c>
      <c r="S6418" t="s">
        <v>223</v>
      </c>
      <c r="T6418">
        <v>0</v>
      </c>
      <c r="U6418" t="s">
        <v>21972</v>
      </c>
      <c r="V6418" t="s">
        <v>10030</v>
      </c>
      <c r="W6418" t="s">
        <v>225</v>
      </c>
      <c r="X6418" t="s">
        <v>225</v>
      </c>
      <c r="Y6418">
        <v>0</v>
      </c>
      <c r="AB6418">
        <v>0</v>
      </c>
      <c r="AC6418">
        <v>1</v>
      </c>
      <c r="AD6418">
        <v>2</v>
      </c>
      <c r="AE6418">
        <v>720</v>
      </c>
      <c r="AF6418">
        <v>1</v>
      </c>
      <c r="AQ6418">
        <v>2</v>
      </c>
      <c r="AR6418">
        <f t="shared" si="100"/>
        <v>0</v>
      </c>
      <c r="AS6418">
        <v>1</v>
      </c>
      <c r="AT6418" t="s">
        <v>112</v>
      </c>
      <c r="AU6418">
        <v>20</v>
      </c>
    </row>
    <row r="6419" spans="1:47">
      <c r="A6419" t="s">
        <v>21976</v>
      </c>
      <c r="C6419">
        <v>310</v>
      </c>
      <c r="D6419" t="s">
        <v>21977</v>
      </c>
      <c r="E6419">
        <v>101</v>
      </c>
      <c r="F6419" t="s">
        <v>21978</v>
      </c>
      <c r="G6419" t="s">
        <v>1783</v>
      </c>
      <c r="H6419" t="s">
        <v>220</v>
      </c>
      <c r="I6419" t="s">
        <v>21979</v>
      </c>
      <c r="J6419">
        <v>0.42675999999999997</v>
      </c>
      <c r="K6419">
        <v>1</v>
      </c>
      <c r="L6419">
        <v>1</v>
      </c>
      <c r="M6419">
        <v>1</v>
      </c>
      <c r="N6419">
        <v>1</v>
      </c>
      <c r="O6419" t="s">
        <v>225</v>
      </c>
      <c r="P6419">
        <v>0</v>
      </c>
      <c r="Q6419">
        <v>1</v>
      </c>
      <c r="R6419">
        <v>9200</v>
      </c>
      <c r="S6419" t="s">
        <v>243</v>
      </c>
      <c r="T6419">
        <v>9200</v>
      </c>
      <c r="U6419" t="s">
        <v>21976</v>
      </c>
      <c r="V6419" t="s">
        <v>10030</v>
      </c>
      <c r="W6419" t="s">
        <v>225</v>
      </c>
      <c r="X6419" t="s">
        <v>225</v>
      </c>
      <c r="Y6419">
        <v>9200</v>
      </c>
      <c r="AB6419">
        <v>1</v>
      </c>
      <c r="AC6419">
        <v>1</v>
      </c>
      <c r="AD6419">
        <v>2</v>
      </c>
      <c r="AE6419">
        <v>960</v>
      </c>
      <c r="AF6419">
        <v>1</v>
      </c>
      <c r="AQ6419">
        <v>6</v>
      </c>
      <c r="AR6419">
        <f t="shared" si="100"/>
        <v>4.6463999999999999</v>
      </c>
      <c r="AS6419">
        <v>1</v>
      </c>
      <c r="AT6419" t="s">
        <v>112</v>
      </c>
      <c r="AU6419">
        <v>20</v>
      </c>
    </row>
    <row r="6420" spans="1:47">
      <c r="A6420" t="s">
        <v>21980</v>
      </c>
      <c r="C6420">
        <v>310</v>
      </c>
      <c r="D6420" t="s">
        <v>21981</v>
      </c>
      <c r="E6420">
        <v>101</v>
      </c>
      <c r="F6420" t="s">
        <v>21982</v>
      </c>
      <c r="G6420" t="s">
        <v>1783</v>
      </c>
      <c r="H6420" t="s">
        <v>220</v>
      </c>
      <c r="I6420" t="s">
        <v>21983</v>
      </c>
      <c r="J6420">
        <v>0.14568</v>
      </c>
      <c r="K6420">
        <v>1</v>
      </c>
      <c r="L6420">
        <v>1</v>
      </c>
      <c r="M6420">
        <v>1</v>
      </c>
      <c r="N6420">
        <v>1</v>
      </c>
      <c r="O6420" t="s">
        <v>225</v>
      </c>
      <c r="P6420">
        <v>0</v>
      </c>
      <c r="Q6420">
        <v>1</v>
      </c>
      <c r="R6420">
        <v>6100</v>
      </c>
      <c r="S6420" t="s">
        <v>223</v>
      </c>
      <c r="T6420">
        <v>6100</v>
      </c>
      <c r="U6420" t="s">
        <v>21980</v>
      </c>
      <c r="V6420" t="s">
        <v>10030</v>
      </c>
      <c r="W6420" t="s">
        <v>225</v>
      </c>
      <c r="X6420" t="s">
        <v>225</v>
      </c>
      <c r="Y6420">
        <v>6100</v>
      </c>
      <c r="AB6420">
        <v>1</v>
      </c>
      <c r="AC6420">
        <v>1</v>
      </c>
      <c r="AD6420">
        <v>2</v>
      </c>
      <c r="AE6420">
        <v>864</v>
      </c>
      <c r="AF6420">
        <v>1</v>
      </c>
      <c r="AQ6420">
        <v>1</v>
      </c>
      <c r="AR6420">
        <f t="shared" si="100"/>
        <v>4.6463999999999999</v>
      </c>
      <c r="AS6420">
        <v>1</v>
      </c>
      <c r="AT6420" t="s">
        <v>112</v>
      </c>
      <c r="AU6420">
        <v>20</v>
      </c>
    </row>
    <row r="6421" spans="1:47">
      <c r="A6421" t="s">
        <v>21984</v>
      </c>
      <c r="C6421">
        <v>310</v>
      </c>
      <c r="D6421" t="s">
        <v>21985</v>
      </c>
      <c r="E6421">
        <v>101</v>
      </c>
      <c r="F6421" t="s">
        <v>21986</v>
      </c>
      <c r="G6421" t="s">
        <v>422</v>
      </c>
      <c r="H6421" t="s">
        <v>220</v>
      </c>
      <c r="I6421" t="s">
        <v>21987</v>
      </c>
      <c r="J6421">
        <v>0.21615000000000001</v>
      </c>
      <c r="K6421">
        <v>1</v>
      </c>
      <c r="L6421">
        <v>1</v>
      </c>
      <c r="M6421">
        <v>1</v>
      </c>
      <c r="N6421">
        <v>1</v>
      </c>
      <c r="O6421" t="s">
        <v>225</v>
      </c>
      <c r="P6421">
        <v>0</v>
      </c>
      <c r="Q6421">
        <v>1</v>
      </c>
      <c r="R6421">
        <v>7900</v>
      </c>
      <c r="S6421" t="s">
        <v>223</v>
      </c>
      <c r="T6421">
        <v>7900</v>
      </c>
      <c r="U6421" t="s">
        <v>21984</v>
      </c>
      <c r="V6421" t="s">
        <v>455</v>
      </c>
      <c r="W6421" t="s">
        <v>225</v>
      </c>
      <c r="X6421" t="s">
        <v>225</v>
      </c>
      <c r="Y6421">
        <v>7900</v>
      </c>
      <c r="AB6421">
        <v>1</v>
      </c>
      <c r="AC6421">
        <v>1</v>
      </c>
      <c r="AD6421">
        <v>3</v>
      </c>
      <c r="AE6421">
        <v>1008</v>
      </c>
      <c r="AF6421">
        <v>1</v>
      </c>
      <c r="AQ6421">
        <v>1</v>
      </c>
      <c r="AR6421">
        <f t="shared" si="100"/>
        <v>9.68</v>
      </c>
      <c r="AS6421">
        <v>1</v>
      </c>
      <c r="AT6421" t="s">
        <v>134</v>
      </c>
      <c r="AU6421">
        <v>43</v>
      </c>
    </row>
    <row r="6422" spans="1:47">
      <c r="A6422" t="s">
        <v>21988</v>
      </c>
      <c r="C6422">
        <v>310</v>
      </c>
      <c r="D6422" t="s">
        <v>21989</v>
      </c>
      <c r="E6422">
        <v>132</v>
      </c>
      <c r="F6422" t="s">
        <v>21831</v>
      </c>
      <c r="G6422" t="s">
        <v>1783</v>
      </c>
      <c r="H6422" t="s">
        <v>260</v>
      </c>
      <c r="I6422" t="s">
        <v>21990</v>
      </c>
      <c r="J6422">
        <v>0.15619</v>
      </c>
      <c r="K6422">
        <v>0</v>
      </c>
      <c r="L6422">
        <v>0</v>
      </c>
      <c r="M6422">
        <v>0</v>
      </c>
      <c r="N6422">
        <v>0</v>
      </c>
      <c r="P6422">
        <v>0</v>
      </c>
      <c r="Q6422">
        <v>0</v>
      </c>
      <c r="R6422">
        <v>0</v>
      </c>
      <c r="S6422" t="s">
        <v>223</v>
      </c>
      <c r="T6422">
        <v>0</v>
      </c>
      <c r="U6422" t="s">
        <v>21988</v>
      </c>
      <c r="Y6422">
        <v>0</v>
      </c>
      <c r="AB6422">
        <v>0</v>
      </c>
      <c r="AC6422">
        <v>0</v>
      </c>
      <c r="AD6422">
        <v>0</v>
      </c>
      <c r="AE6422">
        <v>0</v>
      </c>
      <c r="AF6422">
        <v>0</v>
      </c>
      <c r="AQ6422">
        <v>1</v>
      </c>
      <c r="AR6422">
        <f t="shared" si="100"/>
        <v>0</v>
      </c>
      <c r="AS6422">
        <v>1</v>
      </c>
      <c r="AT6422" t="s">
        <v>112</v>
      </c>
      <c r="AU6422">
        <v>20</v>
      </c>
    </row>
    <row r="6423" spans="1:47">
      <c r="A6423" t="s">
        <v>21991</v>
      </c>
      <c r="C6423">
        <v>310</v>
      </c>
      <c r="D6423" t="s">
        <v>21992</v>
      </c>
      <c r="E6423">
        <v>101</v>
      </c>
      <c r="F6423" t="s">
        <v>21993</v>
      </c>
      <c r="G6423" t="s">
        <v>422</v>
      </c>
      <c r="H6423" t="s">
        <v>220</v>
      </c>
      <c r="I6423" t="s">
        <v>21994</v>
      </c>
      <c r="J6423">
        <v>0.30277999999999999</v>
      </c>
      <c r="K6423">
        <v>1</v>
      </c>
      <c r="L6423">
        <v>1</v>
      </c>
      <c r="M6423">
        <v>1</v>
      </c>
      <c r="N6423">
        <v>1</v>
      </c>
      <c r="O6423" t="s">
        <v>225</v>
      </c>
      <c r="P6423">
        <v>0</v>
      </c>
      <c r="Q6423">
        <v>1</v>
      </c>
      <c r="R6423">
        <v>6100</v>
      </c>
      <c r="S6423" t="s">
        <v>223</v>
      </c>
      <c r="T6423">
        <v>6100</v>
      </c>
      <c r="U6423" t="s">
        <v>21991</v>
      </c>
      <c r="V6423" t="s">
        <v>455</v>
      </c>
      <c r="W6423" t="s">
        <v>225</v>
      </c>
      <c r="X6423" t="s">
        <v>225</v>
      </c>
      <c r="Y6423">
        <v>6100</v>
      </c>
      <c r="AB6423">
        <v>1</v>
      </c>
      <c r="AC6423">
        <v>1</v>
      </c>
      <c r="AD6423">
        <v>4</v>
      </c>
      <c r="AE6423">
        <v>1540</v>
      </c>
      <c r="AF6423">
        <v>1</v>
      </c>
      <c r="AQ6423">
        <v>1</v>
      </c>
      <c r="AR6423">
        <f t="shared" si="100"/>
        <v>9.68</v>
      </c>
      <c r="AS6423">
        <v>1</v>
      </c>
      <c r="AT6423" t="s">
        <v>134</v>
      </c>
      <c r="AU6423">
        <v>43</v>
      </c>
    </row>
    <row r="6424" spans="1:47">
      <c r="A6424" t="s">
        <v>21995</v>
      </c>
      <c r="C6424">
        <v>310</v>
      </c>
      <c r="D6424" t="s">
        <v>21996</v>
      </c>
      <c r="E6424">
        <v>601</v>
      </c>
      <c r="F6424" t="s">
        <v>14663</v>
      </c>
      <c r="G6424" t="s">
        <v>324</v>
      </c>
      <c r="H6424" t="s">
        <v>425</v>
      </c>
      <c r="I6424" t="s">
        <v>21997</v>
      </c>
      <c r="J6424">
        <v>1.2696000000000001</v>
      </c>
      <c r="K6424">
        <v>0</v>
      </c>
      <c r="L6424">
        <v>0</v>
      </c>
      <c r="M6424">
        <v>0</v>
      </c>
      <c r="N6424">
        <v>0</v>
      </c>
      <c r="P6424">
        <v>0</v>
      </c>
      <c r="Q6424">
        <v>0</v>
      </c>
      <c r="R6424">
        <v>0</v>
      </c>
      <c r="S6424" t="s">
        <v>223</v>
      </c>
      <c r="T6424">
        <v>0</v>
      </c>
      <c r="U6424" t="s">
        <v>21995</v>
      </c>
      <c r="Y6424">
        <v>0</v>
      </c>
      <c r="AB6424">
        <v>0</v>
      </c>
      <c r="AC6424">
        <v>0</v>
      </c>
      <c r="AD6424">
        <v>0</v>
      </c>
      <c r="AE6424">
        <v>0</v>
      </c>
      <c r="AF6424">
        <v>0</v>
      </c>
      <c r="AQ6424">
        <v>1</v>
      </c>
      <c r="AR6424">
        <f t="shared" si="100"/>
        <v>0</v>
      </c>
      <c r="AS6424">
        <v>1</v>
      </c>
      <c r="AT6424" t="s">
        <v>132</v>
      </c>
      <c r="AU6424">
        <v>41</v>
      </c>
    </row>
    <row r="6425" spans="1:47">
      <c r="A6425" t="s">
        <v>248</v>
      </c>
      <c r="C6425">
        <v>310</v>
      </c>
      <c r="E6425">
        <v>0</v>
      </c>
      <c r="J6425">
        <v>6.5199999999999998E-3</v>
      </c>
      <c r="K6425">
        <v>0</v>
      </c>
      <c r="L6425">
        <v>0</v>
      </c>
      <c r="M6425">
        <v>0</v>
      </c>
      <c r="N6425">
        <v>0</v>
      </c>
      <c r="P6425">
        <v>0</v>
      </c>
      <c r="Q6425">
        <v>0</v>
      </c>
      <c r="R6425">
        <v>0</v>
      </c>
      <c r="S6425" t="s">
        <v>249</v>
      </c>
      <c r="T6425">
        <v>0</v>
      </c>
      <c r="Y6425">
        <v>0</v>
      </c>
      <c r="AB6425">
        <v>0</v>
      </c>
      <c r="AC6425">
        <v>0</v>
      </c>
      <c r="AD6425">
        <v>0</v>
      </c>
      <c r="AE6425">
        <v>0</v>
      </c>
      <c r="AF6425">
        <v>0</v>
      </c>
      <c r="AQ6425">
        <v>0</v>
      </c>
      <c r="AR6425">
        <f t="shared" si="100"/>
        <v>0</v>
      </c>
      <c r="AS6425">
        <v>1</v>
      </c>
      <c r="AT6425" t="s">
        <v>112</v>
      </c>
      <c r="AU6425">
        <v>20</v>
      </c>
    </row>
    <row r="6426" spans="1:47">
      <c r="A6426" t="s">
        <v>21998</v>
      </c>
      <c r="C6426">
        <v>310</v>
      </c>
      <c r="D6426" t="s">
        <v>21999</v>
      </c>
      <c r="E6426">
        <v>101</v>
      </c>
      <c r="F6426" t="s">
        <v>22000</v>
      </c>
      <c r="G6426" t="s">
        <v>1783</v>
      </c>
      <c r="H6426" t="s">
        <v>220</v>
      </c>
      <c r="I6426" t="s">
        <v>22001</v>
      </c>
      <c r="J6426">
        <v>0.14129</v>
      </c>
      <c r="K6426">
        <v>1</v>
      </c>
      <c r="L6426">
        <v>1</v>
      </c>
      <c r="M6426">
        <v>1</v>
      </c>
      <c r="N6426">
        <v>1</v>
      </c>
      <c r="O6426" t="s">
        <v>225</v>
      </c>
      <c r="P6426">
        <v>0</v>
      </c>
      <c r="Q6426">
        <v>1</v>
      </c>
      <c r="R6426">
        <v>6800</v>
      </c>
      <c r="S6426" t="s">
        <v>223</v>
      </c>
      <c r="T6426">
        <v>6800</v>
      </c>
      <c r="U6426" t="s">
        <v>21998</v>
      </c>
      <c r="V6426" t="s">
        <v>10030</v>
      </c>
      <c r="W6426" t="s">
        <v>225</v>
      </c>
      <c r="X6426" t="s">
        <v>225</v>
      </c>
      <c r="Y6426">
        <v>6800</v>
      </c>
      <c r="AB6426">
        <v>1</v>
      </c>
      <c r="AC6426">
        <v>1</v>
      </c>
      <c r="AD6426">
        <v>2</v>
      </c>
      <c r="AE6426">
        <v>576</v>
      </c>
      <c r="AF6426">
        <v>1</v>
      </c>
      <c r="AQ6426">
        <v>2</v>
      </c>
      <c r="AR6426">
        <f t="shared" si="100"/>
        <v>4.6463999999999999</v>
      </c>
      <c r="AS6426">
        <v>1</v>
      </c>
      <c r="AT6426" t="s">
        <v>112</v>
      </c>
      <c r="AU6426">
        <v>20</v>
      </c>
    </row>
    <row r="6427" spans="1:47">
      <c r="A6427" t="s">
        <v>22002</v>
      </c>
      <c r="C6427">
        <v>310</v>
      </c>
      <c r="D6427" t="s">
        <v>22003</v>
      </c>
      <c r="E6427">
        <v>101</v>
      </c>
      <c r="F6427" t="s">
        <v>22004</v>
      </c>
      <c r="G6427" t="s">
        <v>422</v>
      </c>
      <c r="H6427" t="s">
        <v>220</v>
      </c>
      <c r="I6427" t="s">
        <v>22005</v>
      </c>
      <c r="J6427">
        <v>0.21199999999999999</v>
      </c>
      <c r="K6427">
        <v>1</v>
      </c>
      <c r="L6427">
        <v>1</v>
      </c>
      <c r="M6427">
        <v>1</v>
      </c>
      <c r="N6427">
        <v>1</v>
      </c>
      <c r="O6427" t="s">
        <v>225</v>
      </c>
      <c r="P6427">
        <v>0</v>
      </c>
      <c r="Q6427">
        <v>1</v>
      </c>
      <c r="R6427">
        <v>8300</v>
      </c>
      <c r="S6427" t="s">
        <v>223</v>
      </c>
      <c r="T6427">
        <v>8300</v>
      </c>
      <c r="U6427" t="s">
        <v>22002</v>
      </c>
      <c r="V6427" t="s">
        <v>455</v>
      </c>
      <c r="W6427" t="s">
        <v>225</v>
      </c>
      <c r="X6427" t="s">
        <v>225</v>
      </c>
      <c r="Y6427">
        <v>8300</v>
      </c>
      <c r="AB6427">
        <v>1</v>
      </c>
      <c r="AC6427">
        <v>1</v>
      </c>
      <c r="AD6427">
        <v>3</v>
      </c>
      <c r="AE6427">
        <v>1316</v>
      </c>
      <c r="AF6427">
        <v>1</v>
      </c>
      <c r="AQ6427">
        <v>1</v>
      </c>
      <c r="AR6427">
        <f t="shared" si="100"/>
        <v>9.68</v>
      </c>
      <c r="AS6427">
        <v>1</v>
      </c>
      <c r="AT6427" t="s">
        <v>134</v>
      </c>
      <c r="AU6427">
        <v>43</v>
      </c>
    </row>
    <row r="6428" spans="1:47">
      <c r="A6428" t="s">
        <v>22006</v>
      </c>
      <c r="C6428">
        <v>310</v>
      </c>
      <c r="D6428" t="s">
        <v>22007</v>
      </c>
      <c r="E6428">
        <v>101</v>
      </c>
      <c r="F6428" t="s">
        <v>22008</v>
      </c>
      <c r="G6428" t="s">
        <v>1783</v>
      </c>
      <c r="H6428" t="s">
        <v>220</v>
      </c>
      <c r="I6428" t="s">
        <v>22009</v>
      </c>
      <c r="J6428">
        <v>0.13758999999999999</v>
      </c>
      <c r="K6428">
        <v>1</v>
      </c>
      <c r="L6428">
        <v>1</v>
      </c>
      <c r="M6428">
        <v>1</v>
      </c>
      <c r="N6428">
        <v>1</v>
      </c>
      <c r="O6428" t="s">
        <v>225</v>
      </c>
      <c r="P6428">
        <v>0</v>
      </c>
      <c r="Q6428">
        <v>1</v>
      </c>
      <c r="R6428">
        <v>2500</v>
      </c>
      <c r="S6428" t="s">
        <v>223</v>
      </c>
      <c r="T6428">
        <v>2500</v>
      </c>
      <c r="U6428" t="s">
        <v>22006</v>
      </c>
      <c r="V6428" t="s">
        <v>224</v>
      </c>
      <c r="W6428" t="s">
        <v>225</v>
      </c>
      <c r="X6428" t="s">
        <v>225</v>
      </c>
      <c r="Y6428">
        <v>2500</v>
      </c>
      <c r="AB6428">
        <v>1</v>
      </c>
      <c r="AC6428">
        <v>1</v>
      </c>
      <c r="AD6428">
        <v>2</v>
      </c>
      <c r="AE6428">
        <v>848</v>
      </c>
      <c r="AF6428">
        <v>1</v>
      </c>
      <c r="AQ6428">
        <v>2</v>
      </c>
      <c r="AR6428">
        <f t="shared" si="100"/>
        <v>4.6463999999999999</v>
      </c>
      <c r="AS6428">
        <v>1</v>
      </c>
      <c r="AT6428" t="s">
        <v>112</v>
      </c>
      <c r="AU6428">
        <v>20</v>
      </c>
    </row>
    <row r="6429" spans="1:47">
      <c r="A6429" t="s">
        <v>22010</v>
      </c>
      <c r="C6429">
        <v>310</v>
      </c>
      <c r="D6429" t="s">
        <v>21135</v>
      </c>
      <c r="E6429">
        <v>131</v>
      </c>
      <c r="F6429" t="s">
        <v>20532</v>
      </c>
      <c r="G6429" t="s">
        <v>324</v>
      </c>
      <c r="H6429" t="s">
        <v>407</v>
      </c>
      <c r="I6429" t="s">
        <v>22011</v>
      </c>
      <c r="J6429">
        <v>2.2622399999999998</v>
      </c>
      <c r="K6429">
        <v>0</v>
      </c>
      <c r="L6429">
        <v>0</v>
      </c>
      <c r="M6429">
        <v>0</v>
      </c>
      <c r="N6429">
        <v>0</v>
      </c>
      <c r="P6429">
        <v>0</v>
      </c>
      <c r="Q6429">
        <v>0</v>
      </c>
      <c r="R6429">
        <v>0</v>
      </c>
      <c r="S6429" t="s">
        <v>223</v>
      </c>
      <c r="T6429">
        <v>0</v>
      </c>
      <c r="U6429" t="s">
        <v>22010</v>
      </c>
      <c r="Y6429">
        <v>0</v>
      </c>
      <c r="AB6429">
        <v>0</v>
      </c>
      <c r="AC6429">
        <v>0</v>
      </c>
      <c r="AD6429">
        <v>0</v>
      </c>
      <c r="AE6429">
        <v>0</v>
      </c>
      <c r="AF6429">
        <v>0</v>
      </c>
      <c r="AQ6429">
        <v>4</v>
      </c>
      <c r="AR6429">
        <f t="shared" si="100"/>
        <v>0</v>
      </c>
      <c r="AS6429">
        <v>1</v>
      </c>
      <c r="AT6429" t="s">
        <v>126</v>
      </c>
      <c r="AU6429">
        <v>34</v>
      </c>
    </row>
    <row r="6430" spans="1:47">
      <c r="A6430" t="s">
        <v>22012</v>
      </c>
      <c r="C6430">
        <v>310</v>
      </c>
      <c r="D6430" t="s">
        <v>22013</v>
      </c>
      <c r="E6430">
        <v>101</v>
      </c>
      <c r="F6430" t="s">
        <v>22014</v>
      </c>
      <c r="G6430" t="s">
        <v>1095</v>
      </c>
      <c r="H6430" t="s">
        <v>220</v>
      </c>
      <c r="I6430" t="s">
        <v>22015</v>
      </c>
      <c r="J6430">
        <v>0.33901999999999999</v>
      </c>
      <c r="K6430">
        <v>1</v>
      </c>
      <c r="L6430">
        <v>1</v>
      </c>
      <c r="M6430">
        <v>1</v>
      </c>
      <c r="N6430">
        <v>1</v>
      </c>
      <c r="O6430" t="s">
        <v>225</v>
      </c>
      <c r="P6430">
        <v>0</v>
      </c>
      <c r="Q6430">
        <v>0</v>
      </c>
      <c r="R6430">
        <v>0</v>
      </c>
      <c r="S6430" t="s">
        <v>223</v>
      </c>
      <c r="T6430">
        <v>0</v>
      </c>
      <c r="U6430" t="s">
        <v>22012</v>
      </c>
      <c r="V6430" t="s">
        <v>224</v>
      </c>
      <c r="W6430" t="s">
        <v>225</v>
      </c>
      <c r="X6430" t="s">
        <v>225</v>
      </c>
      <c r="Y6430">
        <v>0</v>
      </c>
      <c r="AB6430">
        <v>1</v>
      </c>
      <c r="AC6430">
        <v>1</v>
      </c>
      <c r="AD6430">
        <v>4</v>
      </c>
      <c r="AE6430">
        <v>1565</v>
      </c>
      <c r="AF6430">
        <v>1.75</v>
      </c>
      <c r="AQ6430">
        <v>2</v>
      </c>
      <c r="AR6430">
        <f t="shared" si="100"/>
        <v>4.6463999999999999</v>
      </c>
      <c r="AS6430">
        <v>1</v>
      </c>
      <c r="AT6430" t="s">
        <v>112</v>
      </c>
      <c r="AU6430">
        <v>20</v>
      </c>
    </row>
    <row r="6431" spans="1:47">
      <c r="A6431" t="s">
        <v>22016</v>
      </c>
      <c r="C6431">
        <v>310</v>
      </c>
      <c r="D6431" t="s">
        <v>22017</v>
      </c>
      <c r="E6431">
        <v>101</v>
      </c>
      <c r="F6431" t="s">
        <v>22018</v>
      </c>
      <c r="G6431" t="s">
        <v>1783</v>
      </c>
      <c r="H6431" t="s">
        <v>220</v>
      </c>
      <c r="I6431" t="s">
        <v>22019</v>
      </c>
      <c r="J6431">
        <v>0.15898999999999999</v>
      </c>
      <c r="K6431">
        <v>1</v>
      </c>
      <c r="L6431">
        <v>1</v>
      </c>
      <c r="M6431">
        <v>1</v>
      </c>
      <c r="N6431">
        <v>1</v>
      </c>
      <c r="O6431" t="s">
        <v>225</v>
      </c>
      <c r="P6431">
        <v>0</v>
      </c>
      <c r="Q6431">
        <v>1</v>
      </c>
      <c r="R6431">
        <v>12500</v>
      </c>
      <c r="S6431" t="s">
        <v>223</v>
      </c>
      <c r="T6431">
        <v>12500</v>
      </c>
      <c r="U6431" t="s">
        <v>22016</v>
      </c>
      <c r="V6431" t="s">
        <v>224</v>
      </c>
      <c r="W6431" t="s">
        <v>225</v>
      </c>
      <c r="X6431" t="s">
        <v>225</v>
      </c>
      <c r="Y6431">
        <v>12500</v>
      </c>
      <c r="AB6431">
        <v>1</v>
      </c>
      <c r="AC6431">
        <v>1</v>
      </c>
      <c r="AD6431">
        <v>3</v>
      </c>
      <c r="AE6431">
        <v>2592</v>
      </c>
      <c r="AF6431">
        <v>1.75</v>
      </c>
      <c r="AQ6431">
        <v>1</v>
      </c>
      <c r="AR6431">
        <f t="shared" si="100"/>
        <v>4.6463999999999999</v>
      </c>
      <c r="AS6431">
        <v>1</v>
      </c>
      <c r="AT6431" t="s">
        <v>112</v>
      </c>
      <c r="AU6431">
        <v>20</v>
      </c>
    </row>
    <row r="6432" spans="1:47">
      <c r="A6432" t="s">
        <v>22020</v>
      </c>
      <c r="C6432">
        <v>310</v>
      </c>
      <c r="D6432" t="s">
        <v>22021</v>
      </c>
      <c r="E6432">
        <v>101</v>
      </c>
      <c r="F6432" t="s">
        <v>22022</v>
      </c>
      <c r="G6432" t="s">
        <v>1783</v>
      </c>
      <c r="H6432" t="s">
        <v>220</v>
      </c>
      <c r="I6432" t="s">
        <v>22023</v>
      </c>
      <c r="J6432">
        <v>0.29060000000000002</v>
      </c>
      <c r="K6432">
        <v>1</v>
      </c>
      <c r="L6432">
        <v>1</v>
      </c>
      <c r="M6432">
        <v>1</v>
      </c>
      <c r="N6432">
        <v>1</v>
      </c>
      <c r="O6432" t="s">
        <v>225</v>
      </c>
      <c r="P6432">
        <v>0</v>
      </c>
      <c r="Q6432">
        <v>1</v>
      </c>
      <c r="R6432">
        <v>5600</v>
      </c>
      <c r="S6432" t="s">
        <v>243</v>
      </c>
      <c r="T6432">
        <v>5600</v>
      </c>
      <c r="U6432" t="s">
        <v>22020</v>
      </c>
      <c r="V6432" t="s">
        <v>10030</v>
      </c>
      <c r="W6432" t="s">
        <v>225</v>
      </c>
      <c r="X6432" t="s">
        <v>225</v>
      </c>
      <c r="Y6432">
        <v>5600</v>
      </c>
      <c r="AB6432">
        <v>1</v>
      </c>
      <c r="AC6432">
        <v>1</v>
      </c>
      <c r="AD6432">
        <v>3</v>
      </c>
      <c r="AE6432">
        <v>960</v>
      </c>
      <c r="AF6432">
        <v>1</v>
      </c>
      <c r="AQ6432">
        <v>2</v>
      </c>
      <c r="AR6432">
        <f t="shared" si="100"/>
        <v>4.6463999999999999</v>
      </c>
      <c r="AS6432">
        <v>1</v>
      </c>
      <c r="AT6432" t="s">
        <v>112</v>
      </c>
      <c r="AU6432">
        <v>20</v>
      </c>
    </row>
    <row r="6433" spans="1:47">
      <c r="A6433" t="s">
        <v>22024</v>
      </c>
      <c r="C6433">
        <v>310</v>
      </c>
      <c r="D6433" t="s">
        <v>22025</v>
      </c>
      <c r="E6433">
        <v>101</v>
      </c>
      <c r="F6433" t="s">
        <v>22026</v>
      </c>
      <c r="G6433" t="s">
        <v>422</v>
      </c>
      <c r="H6433" t="s">
        <v>220</v>
      </c>
      <c r="I6433" t="s">
        <v>22027</v>
      </c>
      <c r="J6433">
        <v>0.21843000000000001</v>
      </c>
      <c r="K6433">
        <v>1</v>
      </c>
      <c r="L6433">
        <v>1</v>
      </c>
      <c r="M6433">
        <v>1</v>
      </c>
      <c r="N6433">
        <v>1</v>
      </c>
      <c r="O6433" t="s">
        <v>225</v>
      </c>
      <c r="P6433">
        <v>0</v>
      </c>
      <c r="Q6433">
        <v>1</v>
      </c>
      <c r="R6433">
        <v>11400</v>
      </c>
      <c r="S6433" t="s">
        <v>223</v>
      </c>
      <c r="T6433">
        <v>11400</v>
      </c>
      <c r="U6433" t="s">
        <v>22024</v>
      </c>
      <c r="V6433" t="s">
        <v>455</v>
      </c>
      <c r="W6433" t="s">
        <v>225</v>
      </c>
      <c r="X6433" t="s">
        <v>225</v>
      </c>
      <c r="Y6433">
        <v>11400</v>
      </c>
      <c r="AB6433">
        <v>1</v>
      </c>
      <c r="AC6433">
        <v>1</v>
      </c>
      <c r="AD6433">
        <v>3</v>
      </c>
      <c r="AE6433">
        <v>1008</v>
      </c>
      <c r="AF6433">
        <v>1</v>
      </c>
      <c r="AQ6433">
        <v>0</v>
      </c>
      <c r="AR6433">
        <f t="shared" si="100"/>
        <v>9.68</v>
      </c>
      <c r="AS6433">
        <v>1</v>
      </c>
      <c r="AT6433" t="s">
        <v>134</v>
      </c>
      <c r="AU6433">
        <v>43</v>
      </c>
    </row>
    <row r="6434" spans="1:47">
      <c r="A6434" t="s">
        <v>22028</v>
      </c>
      <c r="C6434">
        <v>310</v>
      </c>
      <c r="D6434" t="s">
        <v>22029</v>
      </c>
      <c r="E6434">
        <v>101</v>
      </c>
      <c r="F6434" t="s">
        <v>22030</v>
      </c>
      <c r="G6434" t="s">
        <v>1783</v>
      </c>
      <c r="H6434" t="s">
        <v>220</v>
      </c>
      <c r="I6434" t="s">
        <v>22031</v>
      </c>
      <c r="J6434">
        <v>0.12243999999999999</v>
      </c>
      <c r="K6434">
        <v>1</v>
      </c>
      <c r="L6434">
        <v>1</v>
      </c>
      <c r="M6434">
        <v>1</v>
      </c>
      <c r="N6434">
        <v>1</v>
      </c>
      <c r="O6434" t="s">
        <v>225</v>
      </c>
      <c r="P6434">
        <v>0</v>
      </c>
      <c r="Q6434">
        <v>1</v>
      </c>
      <c r="R6434">
        <v>7600</v>
      </c>
      <c r="S6434" t="s">
        <v>243</v>
      </c>
      <c r="T6434">
        <v>7600</v>
      </c>
      <c r="U6434" t="s">
        <v>22028</v>
      </c>
      <c r="V6434" t="s">
        <v>10030</v>
      </c>
      <c r="W6434" t="s">
        <v>225</v>
      </c>
      <c r="X6434" t="s">
        <v>225</v>
      </c>
      <c r="Y6434">
        <v>7600</v>
      </c>
      <c r="AB6434">
        <v>1</v>
      </c>
      <c r="AC6434">
        <v>1</v>
      </c>
      <c r="AD6434">
        <v>7</v>
      </c>
      <c r="AE6434">
        <v>2683</v>
      </c>
      <c r="AF6434">
        <v>2</v>
      </c>
      <c r="AQ6434">
        <v>4</v>
      </c>
      <c r="AR6434">
        <f t="shared" si="100"/>
        <v>4.6463999999999999</v>
      </c>
      <c r="AS6434">
        <v>1</v>
      </c>
      <c r="AT6434" t="s">
        <v>112</v>
      </c>
      <c r="AU6434">
        <v>20</v>
      </c>
    </row>
    <row r="6435" spans="1:47">
      <c r="A6435" t="s">
        <v>22032</v>
      </c>
      <c r="C6435">
        <v>310</v>
      </c>
      <c r="D6435" t="s">
        <v>22033</v>
      </c>
      <c r="E6435">
        <v>101</v>
      </c>
      <c r="F6435" t="s">
        <v>22034</v>
      </c>
      <c r="G6435" t="s">
        <v>1783</v>
      </c>
      <c r="H6435" t="s">
        <v>220</v>
      </c>
      <c r="I6435" t="s">
        <v>22035</v>
      </c>
      <c r="J6435">
        <v>0.47134999999999999</v>
      </c>
      <c r="K6435">
        <v>1</v>
      </c>
      <c r="L6435">
        <v>1</v>
      </c>
      <c r="M6435">
        <v>1</v>
      </c>
      <c r="N6435">
        <v>1</v>
      </c>
      <c r="O6435" t="s">
        <v>225</v>
      </c>
      <c r="P6435">
        <v>0</v>
      </c>
      <c r="Q6435">
        <v>1</v>
      </c>
      <c r="R6435">
        <v>7900</v>
      </c>
      <c r="S6435" t="s">
        <v>243</v>
      </c>
      <c r="T6435">
        <v>7900</v>
      </c>
      <c r="U6435" t="s">
        <v>22032</v>
      </c>
      <c r="V6435" t="s">
        <v>10030</v>
      </c>
      <c r="W6435" t="s">
        <v>225</v>
      </c>
      <c r="X6435" t="s">
        <v>225</v>
      </c>
      <c r="Y6435">
        <v>7900</v>
      </c>
      <c r="AB6435">
        <v>1</v>
      </c>
      <c r="AC6435">
        <v>1</v>
      </c>
      <c r="AD6435">
        <v>3</v>
      </c>
      <c r="AE6435">
        <v>1224</v>
      </c>
      <c r="AF6435">
        <v>1.5</v>
      </c>
      <c r="AQ6435">
        <v>3</v>
      </c>
      <c r="AR6435">
        <f t="shared" si="100"/>
        <v>4.6463999999999999</v>
      </c>
      <c r="AS6435">
        <v>1</v>
      </c>
      <c r="AT6435" t="s">
        <v>112</v>
      </c>
      <c r="AU6435">
        <v>20</v>
      </c>
    </row>
    <row r="6436" spans="1:47">
      <c r="A6436" t="s">
        <v>22036</v>
      </c>
      <c r="C6436">
        <v>310</v>
      </c>
      <c r="D6436" t="s">
        <v>22037</v>
      </c>
      <c r="E6436">
        <v>131</v>
      </c>
      <c r="F6436" t="s">
        <v>21801</v>
      </c>
      <c r="G6436" t="s">
        <v>324</v>
      </c>
      <c r="H6436" t="s">
        <v>407</v>
      </c>
      <c r="I6436" t="s">
        <v>22038</v>
      </c>
      <c r="J6436">
        <v>1.4025799999999999</v>
      </c>
      <c r="K6436">
        <v>0</v>
      </c>
      <c r="L6436">
        <v>0</v>
      </c>
      <c r="M6436">
        <v>0</v>
      </c>
      <c r="N6436">
        <v>0</v>
      </c>
      <c r="P6436">
        <v>0</v>
      </c>
      <c r="Q6436">
        <v>0</v>
      </c>
      <c r="R6436">
        <v>0</v>
      </c>
      <c r="S6436" t="s">
        <v>223</v>
      </c>
      <c r="T6436">
        <v>0</v>
      </c>
      <c r="U6436" t="s">
        <v>22036</v>
      </c>
      <c r="Y6436">
        <v>0</v>
      </c>
      <c r="AB6436">
        <v>0</v>
      </c>
      <c r="AC6436">
        <v>0</v>
      </c>
      <c r="AD6436">
        <v>0</v>
      </c>
      <c r="AE6436">
        <v>0</v>
      </c>
      <c r="AF6436">
        <v>0</v>
      </c>
      <c r="AQ6436">
        <v>1</v>
      </c>
      <c r="AR6436">
        <f t="shared" si="100"/>
        <v>0</v>
      </c>
      <c r="AS6436">
        <v>1</v>
      </c>
      <c r="AT6436" t="s">
        <v>130</v>
      </c>
      <c r="AU6436">
        <v>39</v>
      </c>
    </row>
    <row r="6437" spans="1:47">
      <c r="A6437" t="s">
        <v>22039</v>
      </c>
      <c r="C6437">
        <v>310</v>
      </c>
      <c r="D6437" t="s">
        <v>22040</v>
      </c>
      <c r="E6437">
        <v>101</v>
      </c>
      <c r="F6437" t="s">
        <v>22041</v>
      </c>
      <c r="G6437" t="s">
        <v>1783</v>
      </c>
      <c r="H6437" t="s">
        <v>220</v>
      </c>
      <c r="I6437" t="s">
        <v>22042</v>
      </c>
      <c r="J6437">
        <v>0.14637</v>
      </c>
      <c r="K6437">
        <v>1</v>
      </c>
      <c r="L6437">
        <v>1</v>
      </c>
      <c r="M6437">
        <v>1</v>
      </c>
      <c r="N6437">
        <v>1</v>
      </c>
      <c r="O6437" t="s">
        <v>225</v>
      </c>
      <c r="P6437">
        <v>0</v>
      </c>
      <c r="Q6437">
        <v>1</v>
      </c>
      <c r="R6437">
        <v>3600</v>
      </c>
      <c r="S6437" t="s">
        <v>223</v>
      </c>
      <c r="T6437">
        <v>3600</v>
      </c>
      <c r="U6437" t="s">
        <v>22039</v>
      </c>
      <c r="V6437" t="s">
        <v>10030</v>
      </c>
      <c r="W6437" t="s">
        <v>225</v>
      </c>
      <c r="X6437" t="s">
        <v>225</v>
      </c>
      <c r="Y6437">
        <v>3600</v>
      </c>
      <c r="AB6437">
        <v>1</v>
      </c>
      <c r="AC6437">
        <v>1</v>
      </c>
      <c r="AD6437">
        <v>3</v>
      </c>
      <c r="AE6437">
        <v>768</v>
      </c>
      <c r="AF6437">
        <v>1</v>
      </c>
      <c r="AQ6437">
        <v>1</v>
      </c>
      <c r="AR6437">
        <f t="shared" si="100"/>
        <v>4.6463999999999999</v>
      </c>
      <c r="AS6437">
        <v>1</v>
      </c>
      <c r="AT6437" t="s">
        <v>112</v>
      </c>
      <c r="AU6437">
        <v>20</v>
      </c>
    </row>
    <row r="6438" spans="1:47">
      <c r="A6438" t="s">
        <v>22043</v>
      </c>
      <c r="C6438">
        <v>310</v>
      </c>
      <c r="D6438" t="s">
        <v>22044</v>
      </c>
      <c r="E6438">
        <v>101</v>
      </c>
      <c r="F6438" t="s">
        <v>22045</v>
      </c>
      <c r="G6438" t="s">
        <v>1783</v>
      </c>
      <c r="H6438" t="s">
        <v>220</v>
      </c>
      <c r="I6438" t="s">
        <v>22046</v>
      </c>
      <c r="J6438">
        <v>0.18054999999999999</v>
      </c>
      <c r="K6438">
        <v>1</v>
      </c>
      <c r="L6438">
        <v>1</v>
      </c>
      <c r="M6438">
        <v>1</v>
      </c>
      <c r="N6438">
        <v>1</v>
      </c>
      <c r="O6438" t="s">
        <v>225</v>
      </c>
      <c r="P6438">
        <v>0</v>
      </c>
      <c r="Q6438">
        <v>1</v>
      </c>
      <c r="R6438">
        <v>6900</v>
      </c>
      <c r="S6438" t="s">
        <v>223</v>
      </c>
      <c r="T6438">
        <v>6900</v>
      </c>
      <c r="U6438" t="s">
        <v>22043</v>
      </c>
      <c r="V6438" t="s">
        <v>10030</v>
      </c>
      <c r="W6438" t="s">
        <v>225</v>
      </c>
      <c r="X6438" t="s">
        <v>225</v>
      </c>
      <c r="Y6438">
        <v>6900</v>
      </c>
      <c r="AB6438">
        <v>1</v>
      </c>
      <c r="AC6438">
        <v>1</v>
      </c>
      <c r="AD6438">
        <v>3</v>
      </c>
      <c r="AE6438">
        <v>840</v>
      </c>
      <c r="AF6438">
        <v>1</v>
      </c>
      <c r="AQ6438">
        <v>1</v>
      </c>
      <c r="AR6438">
        <f t="shared" si="100"/>
        <v>4.6463999999999999</v>
      </c>
      <c r="AS6438">
        <v>1</v>
      </c>
      <c r="AT6438" t="s">
        <v>112</v>
      </c>
      <c r="AU6438">
        <v>20</v>
      </c>
    </row>
    <row r="6439" spans="1:47">
      <c r="A6439" t="s">
        <v>22047</v>
      </c>
      <c r="C6439">
        <v>310</v>
      </c>
      <c r="D6439" t="s">
        <v>22048</v>
      </c>
      <c r="E6439">
        <v>101</v>
      </c>
      <c r="F6439" t="s">
        <v>22049</v>
      </c>
      <c r="G6439" t="s">
        <v>1783</v>
      </c>
      <c r="H6439" t="s">
        <v>220</v>
      </c>
      <c r="I6439" t="s">
        <v>22050</v>
      </c>
      <c r="J6439">
        <v>0.30491000000000001</v>
      </c>
      <c r="K6439">
        <v>1</v>
      </c>
      <c r="L6439">
        <v>1</v>
      </c>
      <c r="M6439">
        <v>1</v>
      </c>
      <c r="N6439">
        <v>1</v>
      </c>
      <c r="O6439" t="s">
        <v>225</v>
      </c>
      <c r="P6439">
        <v>0</v>
      </c>
      <c r="Q6439">
        <v>1</v>
      </c>
      <c r="R6439">
        <v>11100</v>
      </c>
      <c r="S6439" t="s">
        <v>223</v>
      </c>
      <c r="T6439">
        <v>11100</v>
      </c>
      <c r="U6439" t="s">
        <v>22047</v>
      </c>
      <c r="V6439" t="s">
        <v>10030</v>
      </c>
      <c r="W6439" t="s">
        <v>225</v>
      </c>
      <c r="X6439" t="s">
        <v>225</v>
      </c>
      <c r="Y6439">
        <v>11100</v>
      </c>
      <c r="AB6439">
        <v>1</v>
      </c>
      <c r="AC6439">
        <v>1</v>
      </c>
      <c r="AD6439">
        <v>2</v>
      </c>
      <c r="AE6439">
        <v>864</v>
      </c>
      <c r="AF6439">
        <v>1</v>
      </c>
      <c r="AQ6439">
        <v>2</v>
      </c>
      <c r="AR6439">
        <f t="shared" si="100"/>
        <v>4.6463999999999999</v>
      </c>
      <c r="AS6439">
        <v>1</v>
      </c>
      <c r="AT6439" t="s">
        <v>112</v>
      </c>
      <c r="AU6439">
        <v>20</v>
      </c>
    </row>
    <row r="6440" spans="1:47">
      <c r="A6440" t="s">
        <v>22051</v>
      </c>
      <c r="C6440">
        <v>310</v>
      </c>
      <c r="D6440" t="s">
        <v>22052</v>
      </c>
      <c r="E6440">
        <v>101</v>
      </c>
      <c r="F6440" t="s">
        <v>22053</v>
      </c>
      <c r="G6440" t="s">
        <v>422</v>
      </c>
      <c r="H6440" t="s">
        <v>220</v>
      </c>
      <c r="I6440" t="s">
        <v>22054</v>
      </c>
      <c r="J6440">
        <v>0.36369000000000001</v>
      </c>
      <c r="K6440">
        <v>1</v>
      </c>
      <c r="L6440">
        <v>1</v>
      </c>
      <c r="M6440">
        <v>1</v>
      </c>
      <c r="N6440">
        <v>1</v>
      </c>
      <c r="O6440" t="s">
        <v>225</v>
      </c>
      <c r="P6440">
        <v>0</v>
      </c>
      <c r="Q6440">
        <v>1</v>
      </c>
      <c r="R6440">
        <v>5600</v>
      </c>
      <c r="S6440" t="s">
        <v>223</v>
      </c>
      <c r="T6440">
        <v>5600</v>
      </c>
      <c r="U6440" t="s">
        <v>22051</v>
      </c>
      <c r="V6440" t="s">
        <v>455</v>
      </c>
      <c r="W6440" t="s">
        <v>225</v>
      </c>
      <c r="X6440" t="s">
        <v>225</v>
      </c>
      <c r="Y6440">
        <v>5600</v>
      </c>
      <c r="AB6440">
        <v>1</v>
      </c>
      <c r="AC6440">
        <v>1</v>
      </c>
      <c r="AD6440">
        <v>3</v>
      </c>
      <c r="AE6440">
        <v>1008</v>
      </c>
      <c r="AF6440">
        <v>1</v>
      </c>
      <c r="AQ6440">
        <v>1</v>
      </c>
      <c r="AR6440">
        <f t="shared" si="100"/>
        <v>9.68</v>
      </c>
      <c r="AS6440">
        <v>1</v>
      </c>
      <c r="AT6440" t="s">
        <v>134</v>
      </c>
      <c r="AU6440">
        <v>43</v>
      </c>
    </row>
    <row r="6441" spans="1:47">
      <c r="A6441" t="s">
        <v>22055</v>
      </c>
      <c r="C6441">
        <v>310</v>
      </c>
      <c r="D6441" t="s">
        <v>22056</v>
      </c>
      <c r="E6441">
        <v>132</v>
      </c>
      <c r="F6441" t="s">
        <v>22057</v>
      </c>
      <c r="G6441" t="s">
        <v>1783</v>
      </c>
      <c r="H6441" t="s">
        <v>260</v>
      </c>
      <c r="I6441" t="s">
        <v>22058</v>
      </c>
      <c r="J6441">
        <v>0.1663</v>
      </c>
      <c r="K6441">
        <v>0</v>
      </c>
      <c r="L6441">
        <v>0</v>
      </c>
      <c r="M6441">
        <v>0</v>
      </c>
      <c r="N6441">
        <v>0</v>
      </c>
      <c r="P6441">
        <v>0</v>
      </c>
      <c r="Q6441">
        <v>0</v>
      </c>
      <c r="R6441">
        <v>0</v>
      </c>
      <c r="S6441" t="s">
        <v>223</v>
      </c>
      <c r="T6441">
        <v>0</v>
      </c>
      <c r="U6441" t="s">
        <v>22055</v>
      </c>
      <c r="Y6441">
        <v>0</v>
      </c>
      <c r="AB6441">
        <v>0</v>
      </c>
      <c r="AC6441">
        <v>0</v>
      </c>
      <c r="AD6441">
        <v>0</v>
      </c>
      <c r="AE6441">
        <v>0</v>
      </c>
      <c r="AF6441">
        <v>0</v>
      </c>
      <c r="AQ6441">
        <v>1</v>
      </c>
      <c r="AR6441">
        <f t="shared" si="100"/>
        <v>0</v>
      </c>
      <c r="AS6441">
        <v>1</v>
      </c>
      <c r="AT6441" t="s">
        <v>112</v>
      </c>
      <c r="AU6441">
        <v>20</v>
      </c>
    </row>
    <row r="6442" spans="1:47">
      <c r="A6442" t="s">
        <v>22059</v>
      </c>
      <c r="C6442">
        <v>310</v>
      </c>
      <c r="D6442" t="s">
        <v>22060</v>
      </c>
      <c r="E6442">
        <v>101</v>
      </c>
      <c r="F6442" t="s">
        <v>22061</v>
      </c>
      <c r="G6442" t="s">
        <v>1783</v>
      </c>
      <c r="H6442" t="s">
        <v>220</v>
      </c>
      <c r="I6442" t="s">
        <v>22062</v>
      </c>
      <c r="J6442">
        <v>0.29303000000000001</v>
      </c>
      <c r="K6442">
        <v>1</v>
      </c>
      <c r="L6442">
        <v>1</v>
      </c>
      <c r="M6442">
        <v>1</v>
      </c>
      <c r="N6442">
        <v>1</v>
      </c>
      <c r="O6442" t="s">
        <v>225</v>
      </c>
      <c r="P6442">
        <v>0</v>
      </c>
      <c r="Q6442">
        <v>1</v>
      </c>
      <c r="R6442">
        <v>10800</v>
      </c>
      <c r="S6442" t="s">
        <v>223</v>
      </c>
      <c r="T6442">
        <v>10800</v>
      </c>
      <c r="U6442" t="s">
        <v>22059</v>
      </c>
      <c r="V6442" t="s">
        <v>10030</v>
      </c>
      <c r="W6442" t="s">
        <v>225</v>
      </c>
      <c r="X6442" t="s">
        <v>225</v>
      </c>
      <c r="Y6442">
        <v>10800</v>
      </c>
      <c r="AB6442">
        <v>1</v>
      </c>
      <c r="AC6442">
        <v>1</v>
      </c>
      <c r="AD6442">
        <v>2</v>
      </c>
      <c r="AE6442">
        <v>940</v>
      </c>
      <c r="AF6442">
        <v>1</v>
      </c>
      <c r="AQ6442">
        <v>2</v>
      </c>
      <c r="AR6442">
        <f t="shared" si="100"/>
        <v>4.6463999999999999</v>
      </c>
      <c r="AS6442">
        <v>1</v>
      </c>
      <c r="AT6442" t="s">
        <v>112</v>
      </c>
      <c r="AU6442">
        <v>20</v>
      </c>
    </row>
    <row r="6443" spans="1:47">
      <c r="A6443" t="s">
        <v>22063</v>
      </c>
      <c r="C6443">
        <v>310</v>
      </c>
      <c r="D6443" t="s">
        <v>22064</v>
      </c>
      <c r="E6443">
        <v>101</v>
      </c>
      <c r="F6443" t="s">
        <v>22065</v>
      </c>
      <c r="G6443" t="s">
        <v>1783</v>
      </c>
      <c r="H6443" t="s">
        <v>220</v>
      </c>
      <c r="I6443" t="s">
        <v>22066</v>
      </c>
      <c r="J6443">
        <v>0.15356</v>
      </c>
      <c r="K6443">
        <v>1</v>
      </c>
      <c r="L6443">
        <v>1</v>
      </c>
      <c r="M6443">
        <v>1</v>
      </c>
      <c r="N6443">
        <v>1</v>
      </c>
      <c r="O6443" t="s">
        <v>225</v>
      </c>
      <c r="P6443">
        <v>0</v>
      </c>
      <c r="Q6443">
        <v>1</v>
      </c>
      <c r="R6443">
        <v>1100</v>
      </c>
      <c r="S6443" t="s">
        <v>223</v>
      </c>
      <c r="T6443">
        <v>1100</v>
      </c>
      <c r="U6443" t="s">
        <v>22063</v>
      </c>
      <c r="V6443" t="s">
        <v>10030</v>
      </c>
      <c r="W6443" t="s">
        <v>225</v>
      </c>
      <c r="X6443" t="s">
        <v>225</v>
      </c>
      <c r="Y6443">
        <v>1100</v>
      </c>
      <c r="AB6443">
        <v>1</v>
      </c>
      <c r="AC6443">
        <v>1</v>
      </c>
      <c r="AD6443">
        <v>3</v>
      </c>
      <c r="AE6443">
        <v>768</v>
      </c>
      <c r="AF6443">
        <v>1</v>
      </c>
      <c r="AQ6443">
        <v>1</v>
      </c>
      <c r="AR6443">
        <f t="shared" si="100"/>
        <v>4.6463999999999999</v>
      </c>
      <c r="AS6443">
        <v>1</v>
      </c>
      <c r="AT6443" t="s">
        <v>112</v>
      </c>
      <c r="AU6443">
        <v>20</v>
      </c>
    </row>
    <row r="6444" spans="1:47">
      <c r="A6444" t="s">
        <v>22067</v>
      </c>
      <c r="C6444">
        <v>310</v>
      </c>
      <c r="D6444" t="s">
        <v>22068</v>
      </c>
      <c r="E6444">
        <v>101</v>
      </c>
      <c r="F6444" t="s">
        <v>16846</v>
      </c>
      <c r="G6444" t="s">
        <v>1783</v>
      </c>
      <c r="H6444" t="s">
        <v>220</v>
      </c>
      <c r="I6444" t="s">
        <v>22069</v>
      </c>
      <c r="J6444">
        <v>0.64151000000000002</v>
      </c>
      <c r="K6444">
        <v>1</v>
      </c>
      <c r="L6444">
        <v>1</v>
      </c>
      <c r="M6444">
        <v>1</v>
      </c>
      <c r="N6444">
        <v>1</v>
      </c>
      <c r="O6444" t="s">
        <v>225</v>
      </c>
      <c r="P6444">
        <v>0</v>
      </c>
      <c r="Q6444">
        <v>1</v>
      </c>
      <c r="R6444">
        <v>7900</v>
      </c>
      <c r="S6444" t="s">
        <v>223</v>
      </c>
      <c r="T6444">
        <v>7900</v>
      </c>
      <c r="U6444" t="s">
        <v>22067</v>
      </c>
      <c r="V6444" t="s">
        <v>224</v>
      </c>
      <c r="W6444" t="s">
        <v>225</v>
      </c>
      <c r="X6444" t="s">
        <v>225</v>
      </c>
      <c r="Y6444">
        <v>7900</v>
      </c>
      <c r="AB6444">
        <v>1</v>
      </c>
      <c r="AC6444">
        <v>1</v>
      </c>
      <c r="AD6444">
        <v>4</v>
      </c>
      <c r="AE6444">
        <v>1414</v>
      </c>
      <c r="AF6444">
        <v>1.75</v>
      </c>
      <c r="AQ6444">
        <v>9</v>
      </c>
      <c r="AR6444">
        <f t="shared" si="100"/>
        <v>4.6463999999999999</v>
      </c>
      <c r="AS6444">
        <v>1</v>
      </c>
      <c r="AT6444" t="s">
        <v>112</v>
      </c>
      <c r="AU6444">
        <v>20</v>
      </c>
    </row>
    <row r="6445" spans="1:47">
      <c r="A6445" t="s">
        <v>22070</v>
      </c>
      <c r="C6445">
        <v>310</v>
      </c>
      <c r="D6445" t="s">
        <v>22071</v>
      </c>
      <c r="E6445">
        <v>101</v>
      </c>
      <c r="F6445" t="s">
        <v>22072</v>
      </c>
      <c r="G6445" t="s">
        <v>1783</v>
      </c>
      <c r="H6445" t="s">
        <v>220</v>
      </c>
      <c r="I6445" t="s">
        <v>22073</v>
      </c>
      <c r="J6445">
        <v>0.63109999999999999</v>
      </c>
      <c r="K6445">
        <v>1</v>
      </c>
      <c r="L6445">
        <v>1</v>
      </c>
      <c r="M6445">
        <v>1</v>
      </c>
      <c r="N6445">
        <v>1</v>
      </c>
      <c r="O6445" t="s">
        <v>225</v>
      </c>
      <c r="P6445">
        <v>0</v>
      </c>
      <c r="Q6445">
        <v>0</v>
      </c>
      <c r="R6445">
        <v>0</v>
      </c>
      <c r="S6445" t="s">
        <v>223</v>
      </c>
      <c r="T6445">
        <v>0</v>
      </c>
      <c r="U6445" t="s">
        <v>22070</v>
      </c>
      <c r="V6445" t="s">
        <v>224</v>
      </c>
      <c r="W6445" t="s">
        <v>225</v>
      </c>
      <c r="X6445" t="s">
        <v>225</v>
      </c>
      <c r="Y6445">
        <v>0</v>
      </c>
      <c r="AB6445">
        <v>1</v>
      </c>
      <c r="AC6445">
        <v>1</v>
      </c>
      <c r="AD6445">
        <v>3</v>
      </c>
      <c r="AE6445">
        <v>1414</v>
      </c>
      <c r="AF6445">
        <v>1.75</v>
      </c>
      <c r="AQ6445">
        <v>1</v>
      </c>
      <c r="AR6445">
        <f t="shared" si="100"/>
        <v>4.6463999999999999</v>
      </c>
      <c r="AS6445">
        <v>1</v>
      </c>
      <c r="AT6445" t="s">
        <v>112</v>
      </c>
      <c r="AU6445">
        <v>20</v>
      </c>
    </row>
    <row r="6446" spans="1:47">
      <c r="A6446" t="s">
        <v>22074</v>
      </c>
      <c r="C6446">
        <v>310</v>
      </c>
      <c r="D6446" t="s">
        <v>22075</v>
      </c>
      <c r="E6446">
        <v>101</v>
      </c>
      <c r="F6446" t="s">
        <v>22076</v>
      </c>
      <c r="G6446" t="s">
        <v>1783</v>
      </c>
      <c r="H6446" t="s">
        <v>220</v>
      </c>
      <c r="I6446" t="s">
        <v>22077</v>
      </c>
      <c r="J6446">
        <v>0.20605999999999999</v>
      </c>
      <c r="K6446">
        <v>1</v>
      </c>
      <c r="L6446">
        <v>1</v>
      </c>
      <c r="M6446">
        <v>1</v>
      </c>
      <c r="N6446">
        <v>1</v>
      </c>
      <c r="O6446" t="s">
        <v>225</v>
      </c>
      <c r="P6446">
        <v>0</v>
      </c>
      <c r="Q6446">
        <v>0</v>
      </c>
      <c r="R6446">
        <v>0</v>
      </c>
      <c r="S6446" t="s">
        <v>223</v>
      </c>
      <c r="T6446">
        <v>0</v>
      </c>
      <c r="U6446" t="s">
        <v>22074</v>
      </c>
      <c r="V6446" t="s">
        <v>10030</v>
      </c>
      <c r="W6446" t="s">
        <v>225</v>
      </c>
      <c r="X6446" t="s">
        <v>225</v>
      </c>
      <c r="Y6446">
        <v>0</v>
      </c>
      <c r="AB6446">
        <v>1</v>
      </c>
      <c r="AC6446">
        <v>1</v>
      </c>
      <c r="AD6446">
        <v>2</v>
      </c>
      <c r="AE6446">
        <v>560</v>
      </c>
      <c r="AF6446">
        <v>1</v>
      </c>
      <c r="AQ6446">
        <v>3</v>
      </c>
      <c r="AR6446">
        <f t="shared" si="100"/>
        <v>4.6463999999999999</v>
      </c>
      <c r="AS6446">
        <v>1</v>
      </c>
      <c r="AT6446" t="s">
        <v>112</v>
      </c>
      <c r="AU6446">
        <v>20</v>
      </c>
    </row>
    <row r="6447" spans="1:47">
      <c r="A6447" t="s">
        <v>22078</v>
      </c>
      <c r="C6447">
        <v>310</v>
      </c>
      <c r="D6447" t="s">
        <v>22079</v>
      </c>
      <c r="E6447">
        <v>101</v>
      </c>
      <c r="F6447" t="s">
        <v>22080</v>
      </c>
      <c r="G6447" t="s">
        <v>1783</v>
      </c>
      <c r="H6447" t="s">
        <v>220</v>
      </c>
      <c r="I6447" t="s">
        <v>22081</v>
      </c>
      <c r="J6447">
        <v>0.28964000000000001</v>
      </c>
      <c r="K6447">
        <v>1</v>
      </c>
      <c r="L6447">
        <v>1</v>
      </c>
      <c r="M6447">
        <v>1</v>
      </c>
      <c r="N6447">
        <v>1</v>
      </c>
      <c r="O6447" t="s">
        <v>225</v>
      </c>
      <c r="P6447">
        <v>0</v>
      </c>
      <c r="Q6447">
        <v>1</v>
      </c>
      <c r="R6447">
        <v>6200</v>
      </c>
      <c r="S6447" t="s">
        <v>223</v>
      </c>
      <c r="T6447">
        <v>6200</v>
      </c>
      <c r="U6447" t="s">
        <v>22078</v>
      </c>
      <c r="V6447" t="s">
        <v>10030</v>
      </c>
      <c r="W6447" t="s">
        <v>225</v>
      </c>
      <c r="X6447" t="s">
        <v>225</v>
      </c>
      <c r="Y6447">
        <v>6200</v>
      </c>
      <c r="AB6447">
        <v>1</v>
      </c>
      <c r="AC6447">
        <v>1</v>
      </c>
      <c r="AD6447">
        <v>3</v>
      </c>
      <c r="AE6447">
        <v>960</v>
      </c>
      <c r="AF6447">
        <v>1</v>
      </c>
      <c r="AQ6447">
        <v>1</v>
      </c>
      <c r="AR6447">
        <f t="shared" si="100"/>
        <v>4.6463999999999999</v>
      </c>
      <c r="AS6447">
        <v>1</v>
      </c>
      <c r="AT6447" t="s">
        <v>112</v>
      </c>
      <c r="AU6447">
        <v>20</v>
      </c>
    </row>
    <row r="6448" spans="1:47">
      <c r="A6448" t="s">
        <v>22082</v>
      </c>
      <c r="C6448">
        <v>310</v>
      </c>
      <c r="D6448" t="s">
        <v>22083</v>
      </c>
      <c r="E6448">
        <v>903</v>
      </c>
      <c r="F6448" t="s">
        <v>821</v>
      </c>
      <c r="G6448" t="s">
        <v>324</v>
      </c>
      <c r="H6448" t="s">
        <v>833</v>
      </c>
      <c r="I6448" t="s">
        <v>22084</v>
      </c>
      <c r="J6448">
        <v>0.72389999999999999</v>
      </c>
      <c r="K6448">
        <v>0</v>
      </c>
      <c r="L6448">
        <v>0</v>
      </c>
      <c r="M6448">
        <v>0</v>
      </c>
      <c r="N6448">
        <v>0</v>
      </c>
      <c r="P6448">
        <v>0</v>
      </c>
      <c r="Q6448">
        <v>0</v>
      </c>
      <c r="R6448">
        <v>0</v>
      </c>
      <c r="S6448" t="s">
        <v>243</v>
      </c>
      <c r="T6448">
        <v>0</v>
      </c>
      <c r="U6448" t="s">
        <v>22082</v>
      </c>
      <c r="Y6448">
        <v>0</v>
      </c>
      <c r="AB6448">
        <v>0</v>
      </c>
      <c r="AC6448">
        <v>0</v>
      </c>
      <c r="AD6448">
        <v>0</v>
      </c>
      <c r="AE6448">
        <v>0</v>
      </c>
      <c r="AF6448">
        <v>0</v>
      </c>
      <c r="AQ6448">
        <v>2</v>
      </c>
      <c r="AR6448">
        <f t="shared" si="100"/>
        <v>0</v>
      </c>
      <c r="AS6448">
        <v>1</v>
      </c>
      <c r="AT6448" t="s">
        <v>112</v>
      </c>
      <c r="AU6448">
        <v>20</v>
      </c>
    </row>
    <row r="6449" spans="1:47">
      <c r="A6449" t="s">
        <v>22085</v>
      </c>
      <c r="C6449">
        <v>310</v>
      </c>
      <c r="D6449" t="s">
        <v>22086</v>
      </c>
      <c r="E6449">
        <v>132</v>
      </c>
      <c r="F6449" t="s">
        <v>22087</v>
      </c>
      <c r="G6449" t="s">
        <v>1783</v>
      </c>
      <c r="H6449" t="s">
        <v>260</v>
      </c>
      <c r="I6449" t="s">
        <v>22088</v>
      </c>
      <c r="J6449">
        <v>0.15389</v>
      </c>
      <c r="K6449">
        <v>0</v>
      </c>
      <c r="L6449">
        <v>0</v>
      </c>
      <c r="M6449">
        <v>0</v>
      </c>
      <c r="N6449">
        <v>0</v>
      </c>
      <c r="P6449">
        <v>0</v>
      </c>
      <c r="Q6449">
        <v>0</v>
      </c>
      <c r="R6449">
        <v>0</v>
      </c>
      <c r="S6449" t="s">
        <v>223</v>
      </c>
      <c r="T6449">
        <v>0</v>
      </c>
      <c r="U6449" t="s">
        <v>22085</v>
      </c>
      <c r="Y6449">
        <v>12500</v>
      </c>
      <c r="AB6449">
        <v>0</v>
      </c>
      <c r="AC6449">
        <v>0</v>
      </c>
      <c r="AD6449">
        <v>0</v>
      </c>
      <c r="AE6449">
        <v>0</v>
      </c>
      <c r="AF6449">
        <v>0</v>
      </c>
      <c r="AQ6449">
        <v>1</v>
      </c>
      <c r="AR6449">
        <f t="shared" si="100"/>
        <v>0</v>
      </c>
      <c r="AS6449">
        <v>1</v>
      </c>
      <c r="AT6449" t="s">
        <v>112</v>
      </c>
      <c r="AU6449">
        <v>20</v>
      </c>
    </row>
    <row r="6450" spans="1:47">
      <c r="A6450" t="s">
        <v>22089</v>
      </c>
      <c r="C6450">
        <v>310</v>
      </c>
      <c r="D6450" t="s">
        <v>22090</v>
      </c>
      <c r="E6450">
        <v>101</v>
      </c>
      <c r="F6450" t="s">
        <v>22091</v>
      </c>
      <c r="G6450" t="s">
        <v>1783</v>
      </c>
      <c r="H6450" t="s">
        <v>220</v>
      </c>
      <c r="I6450" t="s">
        <v>22092</v>
      </c>
      <c r="J6450">
        <v>0.14427999999999999</v>
      </c>
      <c r="K6450">
        <v>1</v>
      </c>
      <c r="L6450">
        <v>1</v>
      </c>
      <c r="M6450">
        <v>1</v>
      </c>
      <c r="N6450">
        <v>1</v>
      </c>
      <c r="O6450" t="s">
        <v>225</v>
      </c>
      <c r="P6450">
        <v>0</v>
      </c>
      <c r="Q6450">
        <v>1</v>
      </c>
      <c r="R6450">
        <v>6900</v>
      </c>
      <c r="S6450" t="s">
        <v>223</v>
      </c>
      <c r="T6450">
        <v>6900</v>
      </c>
      <c r="U6450" t="s">
        <v>22089</v>
      </c>
      <c r="V6450" t="s">
        <v>10030</v>
      </c>
      <c r="W6450" t="s">
        <v>225</v>
      </c>
      <c r="X6450" t="s">
        <v>225</v>
      </c>
      <c r="Y6450">
        <v>6900</v>
      </c>
      <c r="AB6450">
        <v>1</v>
      </c>
      <c r="AC6450">
        <v>1</v>
      </c>
      <c r="AD6450">
        <v>2</v>
      </c>
      <c r="AE6450">
        <v>720</v>
      </c>
      <c r="AF6450">
        <v>1</v>
      </c>
      <c r="AQ6450">
        <v>2</v>
      </c>
      <c r="AR6450">
        <f t="shared" si="100"/>
        <v>4.6463999999999999</v>
      </c>
      <c r="AS6450">
        <v>1</v>
      </c>
      <c r="AT6450" t="s">
        <v>112</v>
      </c>
      <c r="AU6450">
        <v>20</v>
      </c>
    </row>
    <row r="6451" spans="1:47">
      <c r="A6451" t="s">
        <v>22093</v>
      </c>
      <c r="C6451">
        <v>310</v>
      </c>
      <c r="D6451" t="s">
        <v>22094</v>
      </c>
      <c r="E6451">
        <v>101</v>
      </c>
      <c r="F6451" t="s">
        <v>22095</v>
      </c>
      <c r="G6451" t="s">
        <v>1783</v>
      </c>
      <c r="H6451" t="s">
        <v>220</v>
      </c>
      <c r="I6451" t="s">
        <v>22096</v>
      </c>
      <c r="J6451">
        <v>0.17121</v>
      </c>
      <c r="K6451">
        <v>1</v>
      </c>
      <c r="L6451">
        <v>1</v>
      </c>
      <c r="M6451">
        <v>1</v>
      </c>
      <c r="N6451">
        <v>1</v>
      </c>
      <c r="O6451" t="s">
        <v>225</v>
      </c>
      <c r="P6451">
        <v>0</v>
      </c>
      <c r="Q6451">
        <v>1</v>
      </c>
      <c r="R6451">
        <v>9400</v>
      </c>
      <c r="S6451" t="s">
        <v>223</v>
      </c>
      <c r="T6451">
        <v>9400</v>
      </c>
      <c r="U6451" t="s">
        <v>22093</v>
      </c>
      <c r="V6451" t="s">
        <v>10030</v>
      </c>
      <c r="W6451" t="s">
        <v>225</v>
      </c>
      <c r="X6451" t="s">
        <v>225</v>
      </c>
      <c r="Y6451">
        <v>9400</v>
      </c>
      <c r="AB6451">
        <v>1</v>
      </c>
      <c r="AC6451">
        <v>1</v>
      </c>
      <c r="AD6451">
        <v>2</v>
      </c>
      <c r="AE6451">
        <v>768</v>
      </c>
      <c r="AF6451">
        <v>1</v>
      </c>
      <c r="AQ6451">
        <v>1</v>
      </c>
      <c r="AR6451">
        <f t="shared" si="100"/>
        <v>4.6463999999999999</v>
      </c>
      <c r="AS6451">
        <v>1</v>
      </c>
      <c r="AT6451" t="s">
        <v>112</v>
      </c>
      <c r="AU6451">
        <v>20</v>
      </c>
    </row>
    <row r="6452" spans="1:47">
      <c r="A6452" t="s">
        <v>22097</v>
      </c>
      <c r="C6452">
        <v>310</v>
      </c>
      <c r="D6452" t="s">
        <v>22098</v>
      </c>
      <c r="E6452">
        <v>101</v>
      </c>
      <c r="F6452" t="s">
        <v>22099</v>
      </c>
      <c r="G6452" t="s">
        <v>1783</v>
      </c>
      <c r="H6452" t="s">
        <v>220</v>
      </c>
      <c r="I6452" t="s">
        <v>22100</v>
      </c>
      <c r="J6452">
        <v>0.20852999999999999</v>
      </c>
      <c r="K6452">
        <v>1</v>
      </c>
      <c r="L6452">
        <v>1</v>
      </c>
      <c r="M6452">
        <v>1</v>
      </c>
      <c r="N6452">
        <v>1</v>
      </c>
      <c r="O6452" t="s">
        <v>225</v>
      </c>
      <c r="P6452">
        <v>0</v>
      </c>
      <c r="Q6452">
        <v>1</v>
      </c>
      <c r="R6452">
        <v>6800</v>
      </c>
      <c r="S6452" t="s">
        <v>243</v>
      </c>
      <c r="T6452">
        <v>6800</v>
      </c>
      <c r="U6452" t="s">
        <v>22097</v>
      </c>
      <c r="X6452" t="s">
        <v>225</v>
      </c>
      <c r="Y6452">
        <v>6800</v>
      </c>
      <c r="AB6452">
        <v>1</v>
      </c>
      <c r="AC6452">
        <v>1</v>
      </c>
      <c r="AD6452">
        <v>4</v>
      </c>
      <c r="AE6452">
        <v>1536</v>
      </c>
      <c r="AF6452">
        <v>2</v>
      </c>
      <c r="AQ6452">
        <v>3</v>
      </c>
      <c r="AR6452">
        <f t="shared" si="100"/>
        <v>4.6463999999999999</v>
      </c>
      <c r="AS6452">
        <v>1</v>
      </c>
      <c r="AT6452" t="s">
        <v>112</v>
      </c>
      <c r="AU6452">
        <v>20</v>
      </c>
    </row>
    <row r="6453" spans="1:47">
      <c r="A6453" t="s">
        <v>22101</v>
      </c>
      <c r="C6453">
        <v>310</v>
      </c>
      <c r="D6453" t="s">
        <v>22102</v>
      </c>
      <c r="E6453">
        <v>132</v>
      </c>
      <c r="F6453" t="s">
        <v>22103</v>
      </c>
      <c r="G6453" t="s">
        <v>1783</v>
      </c>
      <c r="H6453" t="s">
        <v>260</v>
      </c>
      <c r="I6453" t="s">
        <v>22104</v>
      </c>
      <c r="J6453">
        <v>0.14094999999999999</v>
      </c>
      <c r="K6453">
        <v>0</v>
      </c>
      <c r="L6453">
        <v>0</v>
      </c>
      <c r="M6453">
        <v>0</v>
      </c>
      <c r="N6453">
        <v>0</v>
      </c>
      <c r="P6453">
        <v>0</v>
      </c>
      <c r="Q6453">
        <v>0</v>
      </c>
      <c r="R6453">
        <v>0</v>
      </c>
      <c r="S6453" t="s">
        <v>223</v>
      </c>
      <c r="T6453">
        <v>0</v>
      </c>
      <c r="U6453" t="s">
        <v>22101</v>
      </c>
      <c r="Y6453">
        <v>0</v>
      </c>
      <c r="AB6453">
        <v>0</v>
      </c>
      <c r="AC6453">
        <v>0</v>
      </c>
      <c r="AD6453">
        <v>0</v>
      </c>
      <c r="AE6453">
        <v>0</v>
      </c>
      <c r="AF6453">
        <v>0</v>
      </c>
      <c r="AQ6453">
        <v>1</v>
      </c>
      <c r="AR6453">
        <f t="shared" si="100"/>
        <v>0</v>
      </c>
      <c r="AS6453">
        <v>1</v>
      </c>
      <c r="AT6453" t="s">
        <v>112</v>
      </c>
      <c r="AU6453">
        <v>20</v>
      </c>
    </row>
    <row r="6454" spans="1:47">
      <c r="A6454" t="s">
        <v>22105</v>
      </c>
      <c r="C6454">
        <v>310</v>
      </c>
      <c r="D6454" t="s">
        <v>22106</v>
      </c>
      <c r="E6454">
        <v>101</v>
      </c>
      <c r="F6454" t="s">
        <v>22107</v>
      </c>
      <c r="G6454" t="s">
        <v>1783</v>
      </c>
      <c r="H6454" t="s">
        <v>220</v>
      </c>
      <c r="I6454" t="s">
        <v>22108</v>
      </c>
      <c r="J6454">
        <v>0.17258999999999999</v>
      </c>
      <c r="K6454">
        <v>1</v>
      </c>
      <c r="L6454">
        <v>1</v>
      </c>
      <c r="M6454">
        <v>1</v>
      </c>
      <c r="N6454">
        <v>1</v>
      </c>
      <c r="O6454" t="s">
        <v>225</v>
      </c>
      <c r="P6454">
        <v>0</v>
      </c>
      <c r="Q6454">
        <v>1</v>
      </c>
      <c r="R6454">
        <v>8000</v>
      </c>
      <c r="S6454" t="s">
        <v>223</v>
      </c>
      <c r="T6454">
        <v>8000</v>
      </c>
      <c r="U6454" t="s">
        <v>22105</v>
      </c>
      <c r="V6454" t="s">
        <v>10030</v>
      </c>
      <c r="W6454" t="s">
        <v>225</v>
      </c>
      <c r="X6454" t="s">
        <v>225</v>
      </c>
      <c r="Y6454">
        <v>8000</v>
      </c>
      <c r="AB6454">
        <v>1</v>
      </c>
      <c r="AC6454">
        <v>1</v>
      </c>
      <c r="AD6454">
        <v>3</v>
      </c>
      <c r="AE6454">
        <v>1225</v>
      </c>
      <c r="AF6454">
        <v>1</v>
      </c>
      <c r="AQ6454">
        <v>1</v>
      </c>
      <c r="AR6454">
        <f t="shared" si="100"/>
        <v>4.6463999999999999</v>
      </c>
      <c r="AS6454">
        <v>1</v>
      </c>
      <c r="AT6454" t="s">
        <v>112</v>
      </c>
      <c r="AU6454">
        <v>20</v>
      </c>
    </row>
    <row r="6455" spans="1:47">
      <c r="A6455" t="s">
        <v>22109</v>
      </c>
      <c r="C6455">
        <v>310</v>
      </c>
      <c r="D6455" t="s">
        <v>22110</v>
      </c>
      <c r="E6455">
        <v>101</v>
      </c>
      <c r="F6455" t="s">
        <v>22057</v>
      </c>
      <c r="G6455" t="s">
        <v>1783</v>
      </c>
      <c r="H6455" t="s">
        <v>220</v>
      </c>
      <c r="I6455" t="s">
        <v>22111</v>
      </c>
      <c r="J6455">
        <v>0.16499</v>
      </c>
      <c r="K6455">
        <v>1</v>
      </c>
      <c r="L6455">
        <v>1</v>
      </c>
      <c r="M6455">
        <v>1</v>
      </c>
      <c r="N6455">
        <v>1</v>
      </c>
      <c r="O6455" t="s">
        <v>225</v>
      </c>
      <c r="P6455">
        <v>0</v>
      </c>
      <c r="Q6455">
        <v>1</v>
      </c>
      <c r="R6455">
        <v>1600</v>
      </c>
      <c r="S6455" t="s">
        <v>223</v>
      </c>
      <c r="T6455">
        <v>1600</v>
      </c>
      <c r="U6455" t="s">
        <v>22109</v>
      </c>
      <c r="V6455" t="s">
        <v>10030</v>
      </c>
      <c r="W6455" t="s">
        <v>225</v>
      </c>
      <c r="X6455" t="s">
        <v>225</v>
      </c>
      <c r="Y6455">
        <v>1600</v>
      </c>
      <c r="AB6455">
        <v>1</v>
      </c>
      <c r="AC6455">
        <v>1</v>
      </c>
      <c r="AD6455">
        <v>3</v>
      </c>
      <c r="AE6455">
        <v>768</v>
      </c>
      <c r="AF6455">
        <v>1</v>
      </c>
      <c r="AQ6455">
        <v>1</v>
      </c>
      <c r="AR6455">
        <f t="shared" si="100"/>
        <v>4.6463999999999999</v>
      </c>
      <c r="AS6455">
        <v>1</v>
      </c>
      <c r="AT6455" t="s">
        <v>112</v>
      </c>
      <c r="AU6455">
        <v>20</v>
      </c>
    </row>
    <row r="6456" spans="1:47">
      <c r="A6456" t="s">
        <v>22112</v>
      </c>
      <c r="C6456">
        <v>310</v>
      </c>
      <c r="D6456" t="s">
        <v>22113</v>
      </c>
      <c r="E6456">
        <v>101</v>
      </c>
      <c r="F6456" t="s">
        <v>22114</v>
      </c>
      <c r="G6456" t="s">
        <v>422</v>
      </c>
      <c r="H6456" t="s">
        <v>220</v>
      </c>
      <c r="I6456" t="s">
        <v>22115</v>
      </c>
      <c r="J6456">
        <v>0.29498999999999997</v>
      </c>
      <c r="K6456">
        <v>1</v>
      </c>
      <c r="L6456">
        <v>1</v>
      </c>
      <c r="M6456">
        <v>1</v>
      </c>
      <c r="N6456">
        <v>1</v>
      </c>
      <c r="O6456" t="s">
        <v>225</v>
      </c>
      <c r="P6456">
        <v>0</v>
      </c>
      <c r="Q6456">
        <v>1</v>
      </c>
      <c r="R6456">
        <v>13600</v>
      </c>
      <c r="S6456" t="s">
        <v>223</v>
      </c>
      <c r="T6456">
        <v>13600</v>
      </c>
      <c r="U6456" t="s">
        <v>22112</v>
      </c>
      <c r="V6456" t="s">
        <v>455</v>
      </c>
      <c r="W6456" t="s">
        <v>225</v>
      </c>
      <c r="X6456" t="s">
        <v>225</v>
      </c>
      <c r="Y6456">
        <v>13600</v>
      </c>
      <c r="AB6456">
        <v>1</v>
      </c>
      <c r="AC6456">
        <v>1</v>
      </c>
      <c r="AD6456">
        <v>3</v>
      </c>
      <c r="AE6456">
        <v>1344</v>
      </c>
      <c r="AF6456">
        <v>1</v>
      </c>
      <c r="AQ6456">
        <v>1</v>
      </c>
      <c r="AR6456">
        <f t="shared" si="100"/>
        <v>9.68</v>
      </c>
      <c r="AS6456">
        <v>1</v>
      </c>
      <c r="AT6456" t="s">
        <v>134</v>
      </c>
      <c r="AU6456">
        <v>43</v>
      </c>
    </row>
    <row r="6457" spans="1:47">
      <c r="A6457" t="s">
        <v>22116</v>
      </c>
      <c r="B6457" t="s">
        <v>293</v>
      </c>
      <c r="C6457">
        <v>310</v>
      </c>
      <c r="D6457" t="s">
        <v>21903</v>
      </c>
      <c r="E6457">
        <v>0</v>
      </c>
      <c r="J6457">
        <v>0.34982000000000002</v>
      </c>
      <c r="K6457">
        <v>0</v>
      </c>
      <c r="L6457">
        <v>0</v>
      </c>
      <c r="M6457">
        <v>0</v>
      </c>
      <c r="N6457">
        <v>0</v>
      </c>
      <c r="P6457">
        <v>0</v>
      </c>
      <c r="Q6457">
        <v>0</v>
      </c>
      <c r="R6457">
        <v>0</v>
      </c>
      <c r="S6457" t="s">
        <v>296</v>
      </c>
      <c r="T6457">
        <v>0</v>
      </c>
      <c r="Y6457">
        <v>0</v>
      </c>
      <c r="AB6457">
        <v>0</v>
      </c>
      <c r="AC6457">
        <v>0</v>
      </c>
      <c r="AD6457">
        <v>0</v>
      </c>
      <c r="AE6457">
        <v>0</v>
      </c>
      <c r="AF6457">
        <v>0</v>
      </c>
      <c r="AG6457" t="s">
        <v>845</v>
      </c>
      <c r="AQ6457">
        <v>1</v>
      </c>
      <c r="AR6457">
        <f t="shared" si="100"/>
        <v>0</v>
      </c>
      <c r="AS6457">
        <v>1</v>
      </c>
      <c r="AT6457" t="s">
        <v>112</v>
      </c>
      <c r="AU6457">
        <v>20</v>
      </c>
    </row>
    <row r="6458" spans="1:47">
      <c r="A6458" t="s">
        <v>22117</v>
      </c>
      <c r="C6458">
        <v>310</v>
      </c>
      <c r="D6458" t="s">
        <v>22118</v>
      </c>
      <c r="E6458">
        <v>903</v>
      </c>
      <c r="F6458" t="s">
        <v>821</v>
      </c>
      <c r="G6458" t="s">
        <v>1783</v>
      </c>
      <c r="H6458" t="s">
        <v>822</v>
      </c>
      <c r="I6458" t="s">
        <v>22120</v>
      </c>
      <c r="J6458">
        <v>1.84596</v>
      </c>
      <c r="K6458">
        <v>0</v>
      </c>
      <c r="L6458">
        <v>0</v>
      </c>
      <c r="M6458">
        <v>0</v>
      </c>
      <c r="N6458">
        <v>0</v>
      </c>
      <c r="P6458">
        <v>0</v>
      </c>
      <c r="Q6458">
        <v>0</v>
      </c>
      <c r="R6458">
        <v>0</v>
      </c>
      <c r="S6458" t="s">
        <v>243</v>
      </c>
      <c r="T6458">
        <v>0</v>
      </c>
      <c r="U6458" t="s">
        <v>22117</v>
      </c>
      <c r="Y6458">
        <v>0</v>
      </c>
      <c r="AB6458">
        <v>0</v>
      </c>
      <c r="AC6458">
        <v>0</v>
      </c>
      <c r="AD6458">
        <v>0</v>
      </c>
      <c r="AE6458">
        <v>0</v>
      </c>
      <c r="AF6458">
        <v>0</v>
      </c>
      <c r="AQ6458">
        <v>5</v>
      </c>
      <c r="AR6458">
        <f t="shared" si="100"/>
        <v>0</v>
      </c>
      <c r="AS6458">
        <v>1</v>
      </c>
      <c r="AT6458" t="s">
        <v>112</v>
      </c>
      <c r="AU6458">
        <v>20</v>
      </c>
    </row>
    <row r="6459" spans="1:47">
      <c r="A6459" t="s">
        <v>22121</v>
      </c>
      <c r="C6459">
        <v>310</v>
      </c>
      <c r="D6459" t="s">
        <v>22122</v>
      </c>
      <c r="E6459">
        <v>101</v>
      </c>
      <c r="F6459" t="s">
        <v>22123</v>
      </c>
      <c r="G6459" t="s">
        <v>1783</v>
      </c>
      <c r="H6459" t="s">
        <v>220</v>
      </c>
      <c r="I6459" t="s">
        <v>22124</v>
      </c>
      <c r="J6459">
        <v>0.17438999999999999</v>
      </c>
      <c r="K6459">
        <v>1</v>
      </c>
      <c r="L6459">
        <v>1</v>
      </c>
      <c r="M6459">
        <v>1</v>
      </c>
      <c r="N6459">
        <v>1</v>
      </c>
      <c r="O6459" t="s">
        <v>225</v>
      </c>
      <c r="P6459">
        <v>0</v>
      </c>
      <c r="Q6459">
        <v>1</v>
      </c>
      <c r="R6459">
        <v>8000</v>
      </c>
      <c r="S6459" t="s">
        <v>223</v>
      </c>
      <c r="T6459">
        <v>8000</v>
      </c>
      <c r="U6459" t="s">
        <v>22121</v>
      </c>
      <c r="V6459" t="s">
        <v>10030</v>
      </c>
      <c r="W6459" t="s">
        <v>225</v>
      </c>
      <c r="X6459" t="s">
        <v>225</v>
      </c>
      <c r="Y6459">
        <v>8000</v>
      </c>
      <c r="AB6459">
        <v>1</v>
      </c>
      <c r="AC6459">
        <v>1</v>
      </c>
      <c r="AD6459">
        <v>3</v>
      </c>
      <c r="AE6459">
        <v>992</v>
      </c>
      <c r="AF6459">
        <v>1</v>
      </c>
      <c r="AQ6459">
        <v>1</v>
      </c>
      <c r="AR6459">
        <f t="shared" si="100"/>
        <v>4.6463999999999999</v>
      </c>
      <c r="AS6459">
        <v>1</v>
      </c>
      <c r="AT6459" t="s">
        <v>112</v>
      </c>
      <c r="AU6459">
        <v>20</v>
      </c>
    </row>
    <row r="6460" spans="1:47">
      <c r="A6460" t="s">
        <v>22125</v>
      </c>
      <c r="C6460">
        <v>310</v>
      </c>
      <c r="D6460" t="s">
        <v>22126</v>
      </c>
      <c r="E6460">
        <v>132</v>
      </c>
      <c r="F6460" t="s">
        <v>22127</v>
      </c>
      <c r="G6460" t="s">
        <v>1783</v>
      </c>
      <c r="H6460" t="s">
        <v>260</v>
      </c>
      <c r="I6460" t="s">
        <v>22128</v>
      </c>
      <c r="J6460">
        <v>0.14412</v>
      </c>
      <c r="K6460">
        <v>0</v>
      </c>
      <c r="L6460">
        <v>0</v>
      </c>
      <c r="M6460">
        <v>0</v>
      </c>
      <c r="N6460">
        <v>0</v>
      </c>
      <c r="P6460">
        <v>0</v>
      </c>
      <c r="Q6460">
        <v>0</v>
      </c>
      <c r="R6460">
        <v>0</v>
      </c>
      <c r="S6460" t="s">
        <v>223</v>
      </c>
      <c r="T6460">
        <v>0</v>
      </c>
      <c r="U6460" t="s">
        <v>22125</v>
      </c>
      <c r="Y6460">
        <v>0</v>
      </c>
      <c r="AB6460">
        <v>0</v>
      </c>
      <c r="AC6460">
        <v>0</v>
      </c>
      <c r="AD6460">
        <v>0</v>
      </c>
      <c r="AE6460">
        <v>0</v>
      </c>
      <c r="AF6460">
        <v>0</v>
      </c>
      <c r="AQ6460">
        <v>1</v>
      </c>
      <c r="AR6460">
        <f t="shared" si="100"/>
        <v>0</v>
      </c>
      <c r="AS6460">
        <v>1</v>
      </c>
      <c r="AT6460" t="s">
        <v>112</v>
      </c>
      <c r="AU6460">
        <v>20</v>
      </c>
    </row>
    <row r="6461" spans="1:47">
      <c r="A6461" t="s">
        <v>20530</v>
      </c>
      <c r="C6461">
        <v>310</v>
      </c>
      <c r="D6461" t="s">
        <v>20531</v>
      </c>
      <c r="E6461">
        <v>132</v>
      </c>
      <c r="F6461" t="s">
        <v>20532</v>
      </c>
      <c r="G6461" t="s">
        <v>324</v>
      </c>
      <c r="H6461" t="s">
        <v>260</v>
      </c>
      <c r="I6461" t="s">
        <v>20534</v>
      </c>
      <c r="J6461">
        <v>0.87788999999999995</v>
      </c>
      <c r="K6461">
        <v>0</v>
      </c>
      <c r="L6461">
        <v>0</v>
      </c>
      <c r="M6461">
        <v>0</v>
      </c>
      <c r="N6461">
        <v>0</v>
      </c>
      <c r="P6461">
        <v>0</v>
      </c>
      <c r="Q6461">
        <v>0</v>
      </c>
      <c r="R6461">
        <v>0</v>
      </c>
      <c r="S6461" t="s">
        <v>243</v>
      </c>
      <c r="T6461">
        <v>0</v>
      </c>
      <c r="U6461" t="s">
        <v>20530</v>
      </c>
      <c r="Y6461">
        <v>0</v>
      </c>
      <c r="AB6461">
        <v>0</v>
      </c>
      <c r="AC6461">
        <v>0</v>
      </c>
      <c r="AD6461">
        <v>0</v>
      </c>
      <c r="AE6461">
        <v>0</v>
      </c>
      <c r="AF6461">
        <v>0</v>
      </c>
      <c r="AQ6461">
        <v>3</v>
      </c>
      <c r="AR6461">
        <f t="shared" si="100"/>
        <v>0</v>
      </c>
      <c r="AS6461">
        <v>1</v>
      </c>
      <c r="AT6461" t="s">
        <v>126</v>
      </c>
      <c r="AU6461">
        <v>34</v>
      </c>
    </row>
    <row r="6462" spans="1:47">
      <c r="A6462" t="s">
        <v>22129</v>
      </c>
      <c r="C6462">
        <v>310</v>
      </c>
      <c r="D6462" t="s">
        <v>22130</v>
      </c>
      <c r="E6462">
        <v>101</v>
      </c>
      <c r="F6462" t="s">
        <v>22131</v>
      </c>
      <c r="G6462" t="s">
        <v>1783</v>
      </c>
      <c r="H6462" t="s">
        <v>220</v>
      </c>
      <c r="I6462" t="s">
        <v>22132</v>
      </c>
      <c r="J6462">
        <v>0.28256999999999999</v>
      </c>
      <c r="K6462">
        <v>1</v>
      </c>
      <c r="L6462">
        <v>1</v>
      </c>
      <c r="M6462">
        <v>1</v>
      </c>
      <c r="N6462">
        <v>1</v>
      </c>
      <c r="O6462" t="s">
        <v>225</v>
      </c>
      <c r="P6462">
        <v>0</v>
      </c>
      <c r="Q6462">
        <v>1</v>
      </c>
      <c r="R6462">
        <v>4300</v>
      </c>
      <c r="S6462" t="s">
        <v>223</v>
      </c>
      <c r="T6462">
        <v>4300</v>
      </c>
      <c r="U6462" t="s">
        <v>22129</v>
      </c>
      <c r="X6462" t="s">
        <v>225</v>
      </c>
      <c r="Y6462">
        <v>4300</v>
      </c>
      <c r="AB6462">
        <v>1</v>
      </c>
      <c r="AC6462">
        <v>1</v>
      </c>
      <c r="AD6462">
        <v>3</v>
      </c>
      <c r="AE6462">
        <v>1400</v>
      </c>
      <c r="AF6462">
        <v>2</v>
      </c>
      <c r="AQ6462">
        <v>4</v>
      </c>
      <c r="AR6462">
        <f t="shared" si="100"/>
        <v>4.6463999999999999</v>
      </c>
      <c r="AS6462">
        <v>1</v>
      </c>
      <c r="AT6462" t="s">
        <v>112</v>
      </c>
      <c r="AU6462">
        <v>20</v>
      </c>
    </row>
    <row r="6463" spans="1:47">
      <c r="A6463" t="s">
        <v>22133</v>
      </c>
      <c r="C6463">
        <v>310</v>
      </c>
      <c r="D6463" t="s">
        <v>22134</v>
      </c>
      <c r="E6463">
        <v>101</v>
      </c>
      <c r="F6463" t="s">
        <v>22135</v>
      </c>
      <c r="G6463" t="s">
        <v>1783</v>
      </c>
      <c r="H6463" t="s">
        <v>220</v>
      </c>
      <c r="I6463" t="s">
        <v>22136</v>
      </c>
      <c r="J6463">
        <v>0.15966</v>
      </c>
      <c r="K6463">
        <v>1</v>
      </c>
      <c r="L6463">
        <v>1</v>
      </c>
      <c r="M6463">
        <v>1</v>
      </c>
      <c r="N6463">
        <v>1</v>
      </c>
      <c r="O6463" t="s">
        <v>225</v>
      </c>
      <c r="P6463">
        <v>0</v>
      </c>
      <c r="Q6463">
        <v>1</v>
      </c>
      <c r="R6463">
        <v>13300</v>
      </c>
      <c r="S6463" t="s">
        <v>223</v>
      </c>
      <c r="T6463">
        <v>13300</v>
      </c>
      <c r="U6463" t="s">
        <v>22133</v>
      </c>
      <c r="V6463" t="s">
        <v>10030</v>
      </c>
      <c r="W6463" t="s">
        <v>225</v>
      </c>
      <c r="X6463" t="s">
        <v>225</v>
      </c>
      <c r="Y6463">
        <v>13300</v>
      </c>
      <c r="AB6463">
        <v>1</v>
      </c>
      <c r="AC6463">
        <v>1</v>
      </c>
      <c r="AD6463">
        <v>2</v>
      </c>
      <c r="AE6463">
        <v>720</v>
      </c>
      <c r="AF6463">
        <v>1</v>
      </c>
      <c r="AQ6463">
        <v>3</v>
      </c>
      <c r="AR6463">
        <f t="shared" si="100"/>
        <v>4.6463999999999999</v>
      </c>
      <c r="AS6463">
        <v>1</v>
      </c>
      <c r="AT6463" t="s">
        <v>112</v>
      </c>
      <c r="AU6463">
        <v>20</v>
      </c>
    </row>
    <row r="6464" spans="1:47">
      <c r="A6464" t="s">
        <v>22137</v>
      </c>
      <c r="C6464">
        <v>310</v>
      </c>
      <c r="D6464" t="s">
        <v>22138</v>
      </c>
      <c r="E6464">
        <v>101</v>
      </c>
      <c r="F6464" t="s">
        <v>22139</v>
      </c>
      <c r="G6464" t="s">
        <v>422</v>
      </c>
      <c r="H6464" t="s">
        <v>220</v>
      </c>
      <c r="I6464" t="s">
        <v>22140</v>
      </c>
      <c r="J6464">
        <v>0.25253999999999999</v>
      </c>
      <c r="K6464">
        <v>1</v>
      </c>
      <c r="L6464">
        <v>1</v>
      </c>
      <c r="M6464">
        <v>1</v>
      </c>
      <c r="N6464">
        <v>1</v>
      </c>
      <c r="O6464" t="s">
        <v>225</v>
      </c>
      <c r="P6464">
        <v>0</v>
      </c>
      <c r="Q6464">
        <v>1</v>
      </c>
      <c r="R6464">
        <v>8500</v>
      </c>
      <c r="S6464" t="s">
        <v>223</v>
      </c>
      <c r="T6464">
        <v>8500</v>
      </c>
      <c r="U6464" t="s">
        <v>22137</v>
      </c>
      <c r="V6464" t="s">
        <v>455</v>
      </c>
      <c r="W6464" t="s">
        <v>225</v>
      </c>
      <c r="X6464" t="s">
        <v>225</v>
      </c>
      <c r="Y6464">
        <v>8500</v>
      </c>
      <c r="AB6464">
        <v>1</v>
      </c>
      <c r="AC6464">
        <v>1</v>
      </c>
      <c r="AD6464">
        <v>3</v>
      </c>
      <c r="AE6464">
        <v>1316</v>
      </c>
      <c r="AF6464">
        <v>1</v>
      </c>
      <c r="AQ6464">
        <v>1</v>
      </c>
      <c r="AR6464">
        <f t="shared" si="100"/>
        <v>9.68</v>
      </c>
      <c r="AS6464">
        <v>1</v>
      </c>
      <c r="AT6464" t="s">
        <v>134</v>
      </c>
      <c r="AU6464">
        <v>43</v>
      </c>
    </row>
    <row r="6465" spans="1:47">
      <c r="A6465" t="s">
        <v>22141</v>
      </c>
      <c r="C6465">
        <v>310</v>
      </c>
      <c r="D6465" t="s">
        <v>22142</v>
      </c>
      <c r="E6465">
        <v>101</v>
      </c>
      <c r="F6465" t="s">
        <v>22143</v>
      </c>
      <c r="G6465" t="s">
        <v>1783</v>
      </c>
      <c r="H6465" t="s">
        <v>220</v>
      </c>
      <c r="I6465" t="s">
        <v>22144</v>
      </c>
      <c r="J6465">
        <v>0.29698999999999998</v>
      </c>
      <c r="K6465">
        <v>1</v>
      </c>
      <c r="L6465">
        <v>1</v>
      </c>
      <c r="M6465">
        <v>1</v>
      </c>
      <c r="N6465">
        <v>1</v>
      </c>
      <c r="O6465" t="s">
        <v>225</v>
      </c>
      <c r="P6465">
        <v>0</v>
      </c>
      <c r="Q6465">
        <v>1</v>
      </c>
      <c r="R6465">
        <v>10000</v>
      </c>
      <c r="S6465" t="s">
        <v>243</v>
      </c>
      <c r="T6465">
        <v>10000</v>
      </c>
      <c r="U6465" t="s">
        <v>22141</v>
      </c>
      <c r="V6465" t="s">
        <v>10030</v>
      </c>
      <c r="W6465" t="s">
        <v>225</v>
      </c>
      <c r="X6465" t="s">
        <v>225</v>
      </c>
      <c r="Y6465">
        <v>10000</v>
      </c>
      <c r="AB6465">
        <v>1</v>
      </c>
      <c r="AC6465">
        <v>1</v>
      </c>
      <c r="AD6465">
        <v>3</v>
      </c>
      <c r="AE6465">
        <v>960</v>
      </c>
      <c r="AF6465">
        <v>1</v>
      </c>
      <c r="AQ6465">
        <v>2</v>
      </c>
      <c r="AR6465">
        <f t="shared" si="100"/>
        <v>4.6463999999999999</v>
      </c>
      <c r="AS6465">
        <v>1</v>
      </c>
      <c r="AT6465" t="s">
        <v>112</v>
      </c>
      <c r="AU6465">
        <v>20</v>
      </c>
    </row>
    <row r="6466" spans="1:47">
      <c r="A6466" t="s">
        <v>22145</v>
      </c>
      <c r="C6466">
        <v>310</v>
      </c>
      <c r="D6466" t="s">
        <v>22146</v>
      </c>
      <c r="E6466">
        <v>101</v>
      </c>
      <c r="F6466" t="s">
        <v>22147</v>
      </c>
      <c r="G6466" t="s">
        <v>1783</v>
      </c>
      <c r="H6466" t="s">
        <v>220</v>
      </c>
      <c r="I6466" t="s">
        <v>22148</v>
      </c>
      <c r="J6466">
        <v>0.16069</v>
      </c>
      <c r="K6466">
        <v>1</v>
      </c>
      <c r="L6466">
        <v>1</v>
      </c>
      <c r="M6466">
        <v>1</v>
      </c>
      <c r="N6466">
        <v>1</v>
      </c>
      <c r="O6466" t="s">
        <v>225</v>
      </c>
      <c r="P6466">
        <v>0</v>
      </c>
      <c r="Q6466">
        <v>0</v>
      </c>
      <c r="R6466">
        <v>0</v>
      </c>
      <c r="S6466" t="s">
        <v>223</v>
      </c>
      <c r="T6466">
        <v>0</v>
      </c>
      <c r="U6466" t="s">
        <v>22145</v>
      </c>
      <c r="V6466" t="s">
        <v>224</v>
      </c>
      <c r="W6466" t="s">
        <v>225</v>
      </c>
      <c r="X6466" t="s">
        <v>225</v>
      </c>
      <c r="Y6466">
        <v>0</v>
      </c>
      <c r="AB6466">
        <v>1</v>
      </c>
      <c r="AC6466">
        <v>1</v>
      </c>
      <c r="AD6466">
        <v>2</v>
      </c>
      <c r="AE6466">
        <v>768</v>
      </c>
      <c r="AF6466">
        <v>1</v>
      </c>
      <c r="AQ6466">
        <v>1</v>
      </c>
      <c r="AR6466">
        <f t="shared" ref="AR6466:AR6529" si="101">AB6466*9.68*VLOOKUP(AU6466,atten,10,FALSE)</f>
        <v>4.6463999999999999</v>
      </c>
      <c r="AS6466">
        <v>1</v>
      </c>
      <c r="AT6466" t="s">
        <v>112</v>
      </c>
      <c r="AU6466">
        <v>20</v>
      </c>
    </row>
    <row r="6467" spans="1:47">
      <c r="A6467" t="s">
        <v>22149</v>
      </c>
      <c r="C6467">
        <v>310</v>
      </c>
      <c r="D6467" t="s">
        <v>22150</v>
      </c>
      <c r="E6467">
        <v>101</v>
      </c>
      <c r="F6467" t="s">
        <v>22151</v>
      </c>
      <c r="G6467" t="s">
        <v>324</v>
      </c>
      <c r="H6467" t="s">
        <v>220</v>
      </c>
      <c r="I6467" t="s">
        <v>22152</v>
      </c>
      <c r="J6467">
        <v>1.62876</v>
      </c>
      <c r="K6467">
        <v>0</v>
      </c>
      <c r="L6467">
        <v>1</v>
      </c>
      <c r="M6467">
        <v>0</v>
      </c>
      <c r="N6467">
        <v>1</v>
      </c>
      <c r="P6467">
        <v>0</v>
      </c>
      <c r="Q6467">
        <v>1</v>
      </c>
      <c r="R6467">
        <v>0</v>
      </c>
      <c r="S6467" t="s">
        <v>223</v>
      </c>
      <c r="T6467">
        <v>0</v>
      </c>
      <c r="U6467" t="s">
        <v>22149</v>
      </c>
      <c r="X6467" t="s">
        <v>225</v>
      </c>
      <c r="Y6467">
        <v>0</v>
      </c>
      <c r="AB6467">
        <v>0</v>
      </c>
      <c r="AC6467">
        <v>1</v>
      </c>
      <c r="AD6467">
        <v>5</v>
      </c>
      <c r="AE6467">
        <v>3822</v>
      </c>
      <c r="AF6467">
        <v>2</v>
      </c>
      <c r="AQ6467">
        <v>1</v>
      </c>
      <c r="AR6467">
        <f t="shared" si="101"/>
        <v>0</v>
      </c>
      <c r="AS6467">
        <v>1</v>
      </c>
      <c r="AT6467" t="s">
        <v>130</v>
      </c>
      <c r="AU6467">
        <v>39</v>
      </c>
    </row>
    <row r="6468" spans="1:47">
      <c r="A6468" t="s">
        <v>22153</v>
      </c>
      <c r="C6468">
        <v>310</v>
      </c>
      <c r="D6468" t="s">
        <v>22154</v>
      </c>
      <c r="E6468">
        <v>101</v>
      </c>
      <c r="F6468" t="s">
        <v>22155</v>
      </c>
      <c r="G6468" t="s">
        <v>1095</v>
      </c>
      <c r="H6468" t="s">
        <v>220</v>
      </c>
      <c r="I6468" t="s">
        <v>22156</v>
      </c>
      <c r="J6468">
        <v>0.16555</v>
      </c>
      <c r="K6468">
        <v>1</v>
      </c>
      <c r="L6468">
        <v>1</v>
      </c>
      <c r="M6468">
        <v>1</v>
      </c>
      <c r="N6468">
        <v>1</v>
      </c>
      <c r="O6468" t="s">
        <v>225</v>
      </c>
      <c r="P6468">
        <v>0</v>
      </c>
      <c r="Q6468">
        <v>1</v>
      </c>
      <c r="R6468">
        <v>9400</v>
      </c>
      <c r="S6468" t="s">
        <v>223</v>
      </c>
      <c r="T6468">
        <v>9400</v>
      </c>
      <c r="U6468" t="s">
        <v>22153</v>
      </c>
      <c r="V6468" t="s">
        <v>224</v>
      </c>
      <c r="W6468" t="s">
        <v>225</v>
      </c>
      <c r="X6468" t="s">
        <v>225</v>
      </c>
      <c r="Y6468">
        <v>9400</v>
      </c>
      <c r="AB6468">
        <v>1</v>
      </c>
      <c r="AC6468">
        <v>1</v>
      </c>
      <c r="AD6468">
        <v>2</v>
      </c>
      <c r="AE6468">
        <v>768</v>
      </c>
      <c r="AF6468">
        <v>1</v>
      </c>
      <c r="AQ6468">
        <v>1</v>
      </c>
      <c r="AR6468">
        <f t="shared" si="101"/>
        <v>4.6463999999999999</v>
      </c>
      <c r="AS6468">
        <v>1</v>
      </c>
      <c r="AT6468" t="s">
        <v>112</v>
      </c>
      <c r="AU6468">
        <v>20</v>
      </c>
    </row>
    <row r="6469" spans="1:47">
      <c r="A6469" t="s">
        <v>22157</v>
      </c>
      <c r="C6469">
        <v>310</v>
      </c>
      <c r="D6469" t="s">
        <v>22158</v>
      </c>
      <c r="E6469">
        <v>131</v>
      </c>
      <c r="F6469" t="s">
        <v>22159</v>
      </c>
      <c r="G6469" t="s">
        <v>324</v>
      </c>
      <c r="H6469" t="s">
        <v>407</v>
      </c>
      <c r="I6469" t="s">
        <v>22160</v>
      </c>
      <c r="J6469">
        <v>0.45123999999999997</v>
      </c>
      <c r="K6469">
        <v>0</v>
      </c>
      <c r="L6469">
        <v>0</v>
      </c>
      <c r="M6469">
        <v>0</v>
      </c>
      <c r="N6469">
        <v>0</v>
      </c>
      <c r="P6469">
        <v>0</v>
      </c>
      <c r="Q6469">
        <v>0</v>
      </c>
      <c r="R6469">
        <v>0</v>
      </c>
      <c r="S6469" t="s">
        <v>223</v>
      </c>
      <c r="T6469">
        <v>0</v>
      </c>
      <c r="U6469" t="s">
        <v>22157</v>
      </c>
      <c r="Y6469">
        <v>0</v>
      </c>
      <c r="AB6469">
        <v>0</v>
      </c>
      <c r="AC6469">
        <v>0</v>
      </c>
      <c r="AD6469">
        <v>0</v>
      </c>
      <c r="AE6469">
        <v>0</v>
      </c>
      <c r="AF6469">
        <v>0</v>
      </c>
      <c r="AQ6469">
        <v>1</v>
      </c>
      <c r="AR6469">
        <f t="shared" si="101"/>
        <v>0</v>
      </c>
      <c r="AS6469">
        <v>1</v>
      </c>
      <c r="AT6469" t="s">
        <v>112</v>
      </c>
      <c r="AU6469">
        <v>20</v>
      </c>
    </row>
    <row r="6470" spans="1:47">
      <c r="A6470" t="s">
        <v>22161</v>
      </c>
      <c r="C6470">
        <v>310</v>
      </c>
      <c r="D6470" t="s">
        <v>22162</v>
      </c>
      <c r="E6470">
        <v>101</v>
      </c>
      <c r="F6470" t="s">
        <v>22163</v>
      </c>
      <c r="G6470" t="s">
        <v>422</v>
      </c>
      <c r="H6470" t="s">
        <v>220</v>
      </c>
      <c r="I6470" t="s">
        <v>22164</v>
      </c>
      <c r="J6470">
        <v>0.32131999999999999</v>
      </c>
      <c r="K6470">
        <v>1</v>
      </c>
      <c r="L6470">
        <v>1</v>
      </c>
      <c r="M6470">
        <v>1</v>
      </c>
      <c r="N6470">
        <v>1</v>
      </c>
      <c r="O6470" t="s">
        <v>225</v>
      </c>
      <c r="P6470">
        <v>0</v>
      </c>
      <c r="Q6470">
        <v>1</v>
      </c>
      <c r="R6470">
        <v>10100</v>
      </c>
      <c r="S6470" t="s">
        <v>223</v>
      </c>
      <c r="T6470">
        <v>10100</v>
      </c>
      <c r="U6470" t="s">
        <v>22161</v>
      </c>
      <c r="V6470" t="s">
        <v>455</v>
      </c>
      <c r="W6470" t="s">
        <v>225</v>
      </c>
      <c r="X6470" t="s">
        <v>225</v>
      </c>
      <c r="Y6470">
        <v>10100</v>
      </c>
      <c r="AB6470">
        <v>1</v>
      </c>
      <c r="AC6470">
        <v>1</v>
      </c>
      <c r="AD6470">
        <v>3</v>
      </c>
      <c r="AE6470">
        <v>1316</v>
      </c>
      <c r="AF6470">
        <v>1</v>
      </c>
      <c r="AQ6470">
        <v>1</v>
      </c>
      <c r="AR6470">
        <f t="shared" si="101"/>
        <v>9.68</v>
      </c>
      <c r="AS6470">
        <v>1</v>
      </c>
      <c r="AT6470" t="s">
        <v>132</v>
      </c>
      <c r="AU6470">
        <v>41</v>
      </c>
    </row>
    <row r="6471" spans="1:47">
      <c r="A6471" t="s">
        <v>22165</v>
      </c>
      <c r="C6471">
        <v>310</v>
      </c>
      <c r="D6471" t="s">
        <v>22166</v>
      </c>
      <c r="E6471">
        <v>101</v>
      </c>
      <c r="F6471" t="s">
        <v>22167</v>
      </c>
      <c r="G6471" t="s">
        <v>1783</v>
      </c>
      <c r="H6471" t="s">
        <v>220</v>
      </c>
      <c r="I6471" t="s">
        <v>22168</v>
      </c>
      <c r="J6471">
        <v>0.14709</v>
      </c>
      <c r="K6471">
        <v>1</v>
      </c>
      <c r="L6471">
        <v>1</v>
      </c>
      <c r="M6471">
        <v>1</v>
      </c>
      <c r="N6471">
        <v>1</v>
      </c>
      <c r="O6471" t="s">
        <v>225</v>
      </c>
      <c r="P6471">
        <v>0</v>
      </c>
      <c r="Q6471">
        <v>1</v>
      </c>
      <c r="R6471">
        <v>700</v>
      </c>
      <c r="S6471" t="s">
        <v>223</v>
      </c>
      <c r="T6471">
        <v>700</v>
      </c>
      <c r="U6471" t="s">
        <v>22165</v>
      </c>
      <c r="V6471" t="s">
        <v>10030</v>
      </c>
      <c r="W6471" t="s">
        <v>225</v>
      </c>
      <c r="X6471" t="s">
        <v>225</v>
      </c>
      <c r="Y6471">
        <v>700</v>
      </c>
      <c r="AB6471">
        <v>1</v>
      </c>
      <c r="AC6471">
        <v>1</v>
      </c>
      <c r="AD6471">
        <v>2</v>
      </c>
      <c r="AE6471">
        <v>1048</v>
      </c>
      <c r="AF6471">
        <v>1</v>
      </c>
      <c r="AQ6471">
        <v>2</v>
      </c>
      <c r="AR6471">
        <f t="shared" si="101"/>
        <v>4.6463999999999999</v>
      </c>
      <c r="AS6471">
        <v>1</v>
      </c>
      <c r="AT6471" t="s">
        <v>112</v>
      </c>
      <c r="AU6471">
        <v>20</v>
      </c>
    </row>
    <row r="6472" spans="1:47">
      <c r="A6472" t="s">
        <v>22169</v>
      </c>
      <c r="C6472">
        <v>310</v>
      </c>
      <c r="D6472" t="s">
        <v>22170</v>
      </c>
      <c r="E6472">
        <v>101</v>
      </c>
      <c r="F6472" t="s">
        <v>22103</v>
      </c>
      <c r="G6472" t="s">
        <v>1783</v>
      </c>
      <c r="H6472" t="s">
        <v>220</v>
      </c>
      <c r="I6472" t="s">
        <v>22171</v>
      </c>
      <c r="J6472">
        <v>0.14324000000000001</v>
      </c>
      <c r="K6472">
        <v>1</v>
      </c>
      <c r="L6472">
        <v>1</v>
      </c>
      <c r="M6472">
        <v>1</v>
      </c>
      <c r="N6472">
        <v>1</v>
      </c>
      <c r="O6472" t="s">
        <v>225</v>
      </c>
      <c r="P6472">
        <v>0</v>
      </c>
      <c r="Q6472">
        <v>1</v>
      </c>
      <c r="R6472">
        <v>15600</v>
      </c>
      <c r="S6472" t="s">
        <v>223</v>
      </c>
      <c r="T6472">
        <v>15600</v>
      </c>
      <c r="U6472" t="s">
        <v>22169</v>
      </c>
      <c r="V6472" t="s">
        <v>10030</v>
      </c>
      <c r="W6472" t="s">
        <v>225</v>
      </c>
      <c r="X6472" t="s">
        <v>225</v>
      </c>
      <c r="Y6472">
        <v>15600</v>
      </c>
      <c r="AB6472">
        <v>1</v>
      </c>
      <c r="AC6472">
        <v>1</v>
      </c>
      <c r="AD6472">
        <v>2</v>
      </c>
      <c r="AE6472">
        <v>864</v>
      </c>
      <c r="AF6472">
        <v>1</v>
      </c>
      <c r="AQ6472">
        <v>1</v>
      </c>
      <c r="AR6472">
        <f t="shared" si="101"/>
        <v>4.6463999999999999</v>
      </c>
      <c r="AS6472">
        <v>1</v>
      </c>
      <c r="AT6472" t="s">
        <v>112</v>
      </c>
      <c r="AU6472">
        <v>20</v>
      </c>
    </row>
    <row r="6473" spans="1:47">
      <c r="A6473" t="s">
        <v>22172</v>
      </c>
      <c r="C6473">
        <v>310</v>
      </c>
      <c r="D6473" t="s">
        <v>22173</v>
      </c>
      <c r="E6473">
        <v>101</v>
      </c>
      <c r="F6473" t="s">
        <v>22174</v>
      </c>
      <c r="G6473" t="s">
        <v>422</v>
      </c>
      <c r="H6473" t="s">
        <v>220</v>
      </c>
      <c r="I6473" t="s">
        <v>22175</v>
      </c>
      <c r="J6473">
        <v>0.25790000000000002</v>
      </c>
      <c r="K6473">
        <v>1</v>
      </c>
      <c r="L6473">
        <v>1</v>
      </c>
      <c r="M6473">
        <v>1</v>
      </c>
      <c r="N6473">
        <v>1</v>
      </c>
      <c r="O6473" t="s">
        <v>225</v>
      </c>
      <c r="P6473">
        <v>0</v>
      </c>
      <c r="Q6473">
        <v>1</v>
      </c>
      <c r="R6473">
        <v>8200</v>
      </c>
      <c r="S6473" t="s">
        <v>223</v>
      </c>
      <c r="T6473">
        <v>8200</v>
      </c>
      <c r="U6473" t="s">
        <v>22172</v>
      </c>
      <c r="V6473" t="s">
        <v>455</v>
      </c>
      <c r="W6473" t="s">
        <v>225</v>
      </c>
      <c r="X6473" t="s">
        <v>225</v>
      </c>
      <c r="Y6473">
        <v>8200</v>
      </c>
      <c r="AB6473">
        <v>1</v>
      </c>
      <c r="AC6473">
        <v>1</v>
      </c>
      <c r="AD6473">
        <v>3</v>
      </c>
      <c r="AE6473">
        <v>1316</v>
      </c>
      <c r="AF6473">
        <v>1</v>
      </c>
      <c r="AQ6473">
        <v>1</v>
      </c>
      <c r="AR6473">
        <f t="shared" si="101"/>
        <v>9.68</v>
      </c>
      <c r="AS6473">
        <v>1</v>
      </c>
      <c r="AT6473" t="s">
        <v>134</v>
      </c>
      <c r="AU6473">
        <v>43</v>
      </c>
    </row>
    <row r="6474" spans="1:47">
      <c r="A6474" t="s">
        <v>248</v>
      </c>
      <c r="C6474">
        <v>310</v>
      </c>
      <c r="E6474">
        <v>0</v>
      </c>
      <c r="J6474">
        <v>2.3029999999999998E-2</v>
      </c>
      <c r="K6474">
        <v>0</v>
      </c>
      <c r="L6474">
        <v>0</v>
      </c>
      <c r="M6474">
        <v>0</v>
      </c>
      <c r="N6474">
        <v>0</v>
      </c>
      <c r="P6474">
        <v>0</v>
      </c>
      <c r="Q6474">
        <v>0</v>
      </c>
      <c r="R6474">
        <v>0</v>
      </c>
      <c r="S6474" t="s">
        <v>249</v>
      </c>
      <c r="T6474">
        <v>0</v>
      </c>
      <c r="Y6474">
        <v>0</v>
      </c>
      <c r="AB6474">
        <v>0</v>
      </c>
      <c r="AC6474">
        <v>0</v>
      </c>
      <c r="AD6474">
        <v>0</v>
      </c>
      <c r="AE6474">
        <v>0</v>
      </c>
      <c r="AF6474">
        <v>0</v>
      </c>
      <c r="AQ6474">
        <v>0</v>
      </c>
      <c r="AR6474">
        <f t="shared" si="101"/>
        <v>0</v>
      </c>
      <c r="AS6474">
        <v>1</v>
      </c>
      <c r="AT6474" t="s">
        <v>112</v>
      </c>
      <c r="AU6474">
        <v>20</v>
      </c>
    </row>
    <row r="6475" spans="1:47">
      <c r="A6475" t="s">
        <v>22176</v>
      </c>
      <c r="C6475">
        <v>310</v>
      </c>
      <c r="D6475" t="s">
        <v>22177</v>
      </c>
      <c r="E6475">
        <v>101</v>
      </c>
      <c r="F6475" t="s">
        <v>22178</v>
      </c>
      <c r="G6475" t="s">
        <v>1783</v>
      </c>
      <c r="H6475" t="s">
        <v>220</v>
      </c>
      <c r="I6475" t="s">
        <v>22179</v>
      </c>
      <c r="J6475">
        <v>0.16489000000000001</v>
      </c>
      <c r="K6475">
        <v>1</v>
      </c>
      <c r="L6475">
        <v>1</v>
      </c>
      <c r="M6475">
        <v>1</v>
      </c>
      <c r="N6475">
        <v>1</v>
      </c>
      <c r="O6475" t="s">
        <v>225</v>
      </c>
      <c r="P6475">
        <v>0</v>
      </c>
      <c r="Q6475">
        <v>1</v>
      </c>
      <c r="R6475">
        <v>6300</v>
      </c>
      <c r="S6475" t="s">
        <v>223</v>
      </c>
      <c r="T6475">
        <v>6300</v>
      </c>
      <c r="U6475" t="s">
        <v>22176</v>
      </c>
      <c r="V6475" t="s">
        <v>10030</v>
      </c>
      <c r="W6475" t="s">
        <v>225</v>
      </c>
      <c r="X6475" t="s">
        <v>225</v>
      </c>
      <c r="Y6475">
        <v>6300</v>
      </c>
      <c r="AB6475">
        <v>1</v>
      </c>
      <c r="AC6475">
        <v>1</v>
      </c>
      <c r="AD6475">
        <v>2</v>
      </c>
      <c r="AE6475">
        <v>768</v>
      </c>
      <c r="AF6475">
        <v>1</v>
      </c>
      <c r="AQ6475">
        <v>1</v>
      </c>
      <c r="AR6475">
        <f t="shared" si="101"/>
        <v>4.6463999999999999</v>
      </c>
      <c r="AS6475">
        <v>1</v>
      </c>
      <c r="AT6475" t="s">
        <v>112</v>
      </c>
      <c r="AU6475">
        <v>20</v>
      </c>
    </row>
    <row r="6476" spans="1:47">
      <c r="A6476" t="s">
        <v>22180</v>
      </c>
      <c r="C6476">
        <v>310</v>
      </c>
      <c r="D6476" t="s">
        <v>22181</v>
      </c>
      <c r="E6476">
        <v>101</v>
      </c>
      <c r="F6476" t="s">
        <v>22182</v>
      </c>
      <c r="G6476" t="s">
        <v>1783</v>
      </c>
      <c r="H6476" t="s">
        <v>220</v>
      </c>
      <c r="I6476" t="s">
        <v>22183</v>
      </c>
      <c r="J6476">
        <v>0.13406999999999999</v>
      </c>
      <c r="K6476">
        <v>1</v>
      </c>
      <c r="L6476">
        <v>1</v>
      </c>
      <c r="M6476">
        <v>1</v>
      </c>
      <c r="N6476">
        <v>1</v>
      </c>
      <c r="O6476" t="s">
        <v>225</v>
      </c>
      <c r="P6476">
        <v>0</v>
      </c>
      <c r="Q6476">
        <v>1</v>
      </c>
      <c r="R6476">
        <v>5200</v>
      </c>
      <c r="S6476" t="s">
        <v>223</v>
      </c>
      <c r="T6476">
        <v>5200</v>
      </c>
      <c r="U6476" t="s">
        <v>22180</v>
      </c>
      <c r="V6476" t="s">
        <v>10030</v>
      </c>
      <c r="W6476" t="s">
        <v>225</v>
      </c>
      <c r="X6476" t="s">
        <v>225</v>
      </c>
      <c r="Y6476">
        <v>5200</v>
      </c>
      <c r="AB6476">
        <v>1</v>
      </c>
      <c r="AC6476">
        <v>1</v>
      </c>
      <c r="AD6476">
        <v>2</v>
      </c>
      <c r="AE6476">
        <v>1296</v>
      </c>
      <c r="AF6476">
        <v>1</v>
      </c>
      <c r="AQ6476">
        <v>2</v>
      </c>
      <c r="AR6476">
        <f t="shared" si="101"/>
        <v>4.6463999999999999</v>
      </c>
      <c r="AS6476">
        <v>1</v>
      </c>
      <c r="AT6476" t="s">
        <v>112</v>
      </c>
      <c r="AU6476">
        <v>20</v>
      </c>
    </row>
    <row r="6477" spans="1:47">
      <c r="A6477" t="s">
        <v>22184</v>
      </c>
      <c r="C6477">
        <v>310</v>
      </c>
      <c r="D6477" t="s">
        <v>22185</v>
      </c>
      <c r="E6477">
        <v>903</v>
      </c>
      <c r="F6477" t="s">
        <v>821</v>
      </c>
      <c r="G6477" t="s">
        <v>1783</v>
      </c>
      <c r="H6477" t="s">
        <v>833</v>
      </c>
      <c r="I6477" t="s">
        <v>22186</v>
      </c>
      <c r="J6477">
        <v>0.14962</v>
      </c>
      <c r="K6477">
        <v>0</v>
      </c>
      <c r="L6477">
        <v>0</v>
      </c>
      <c r="M6477">
        <v>0</v>
      </c>
      <c r="N6477">
        <v>0</v>
      </c>
      <c r="P6477">
        <v>0</v>
      </c>
      <c r="Q6477">
        <v>0</v>
      </c>
      <c r="R6477">
        <v>0</v>
      </c>
      <c r="S6477" t="s">
        <v>223</v>
      </c>
      <c r="T6477">
        <v>0</v>
      </c>
      <c r="U6477" t="s">
        <v>22184</v>
      </c>
      <c r="Y6477">
        <v>0</v>
      </c>
      <c r="AB6477">
        <v>0</v>
      </c>
      <c r="AC6477">
        <v>0</v>
      </c>
      <c r="AD6477">
        <v>0</v>
      </c>
      <c r="AE6477">
        <v>0</v>
      </c>
      <c r="AF6477">
        <v>0</v>
      </c>
      <c r="AQ6477">
        <v>1</v>
      </c>
      <c r="AR6477">
        <f t="shared" si="101"/>
        <v>0</v>
      </c>
      <c r="AS6477">
        <v>1</v>
      </c>
      <c r="AT6477" t="s">
        <v>112</v>
      </c>
      <c r="AU6477">
        <v>20</v>
      </c>
    </row>
    <row r="6478" spans="1:47">
      <c r="A6478" t="s">
        <v>22187</v>
      </c>
      <c r="C6478">
        <v>310</v>
      </c>
      <c r="D6478" t="s">
        <v>22188</v>
      </c>
      <c r="E6478">
        <v>101</v>
      </c>
      <c r="F6478" t="s">
        <v>22189</v>
      </c>
      <c r="G6478" t="s">
        <v>1783</v>
      </c>
      <c r="H6478" t="s">
        <v>220</v>
      </c>
      <c r="I6478" t="s">
        <v>22190</v>
      </c>
      <c r="J6478">
        <v>0.29598999999999998</v>
      </c>
      <c r="K6478">
        <v>1</v>
      </c>
      <c r="L6478">
        <v>1</v>
      </c>
      <c r="M6478">
        <v>1</v>
      </c>
      <c r="N6478">
        <v>1</v>
      </c>
      <c r="O6478" t="s">
        <v>225</v>
      </c>
      <c r="P6478">
        <v>0</v>
      </c>
      <c r="Q6478">
        <v>1</v>
      </c>
      <c r="R6478">
        <v>11500</v>
      </c>
      <c r="S6478" t="s">
        <v>223</v>
      </c>
      <c r="T6478">
        <v>11500</v>
      </c>
      <c r="U6478" t="s">
        <v>22187</v>
      </c>
      <c r="V6478" t="s">
        <v>10030</v>
      </c>
      <c r="W6478" t="s">
        <v>225</v>
      </c>
      <c r="X6478" t="s">
        <v>225</v>
      </c>
      <c r="Y6478">
        <v>11500</v>
      </c>
      <c r="AB6478">
        <v>1</v>
      </c>
      <c r="AC6478">
        <v>1</v>
      </c>
      <c r="AD6478">
        <v>3</v>
      </c>
      <c r="AE6478">
        <v>1132</v>
      </c>
      <c r="AF6478">
        <v>1</v>
      </c>
      <c r="AQ6478">
        <v>2</v>
      </c>
      <c r="AR6478">
        <f t="shared" si="101"/>
        <v>4.6463999999999999</v>
      </c>
      <c r="AS6478">
        <v>1</v>
      </c>
      <c r="AT6478" t="s">
        <v>112</v>
      </c>
      <c r="AU6478">
        <v>20</v>
      </c>
    </row>
    <row r="6479" spans="1:47">
      <c r="A6479" t="s">
        <v>22191</v>
      </c>
      <c r="C6479">
        <v>310</v>
      </c>
      <c r="D6479" t="s">
        <v>22192</v>
      </c>
      <c r="E6479">
        <v>101</v>
      </c>
      <c r="F6479" t="s">
        <v>22127</v>
      </c>
      <c r="G6479" t="s">
        <v>1783</v>
      </c>
      <c r="H6479" t="s">
        <v>220</v>
      </c>
      <c r="I6479" t="s">
        <v>22193</v>
      </c>
      <c r="J6479">
        <v>0.13295999999999999</v>
      </c>
      <c r="K6479">
        <v>1</v>
      </c>
      <c r="L6479">
        <v>1</v>
      </c>
      <c r="M6479">
        <v>1</v>
      </c>
      <c r="N6479">
        <v>1</v>
      </c>
      <c r="O6479" t="s">
        <v>225</v>
      </c>
      <c r="P6479">
        <v>0</v>
      </c>
      <c r="Q6479">
        <v>1</v>
      </c>
      <c r="R6479">
        <v>1300</v>
      </c>
      <c r="S6479" t="s">
        <v>223</v>
      </c>
      <c r="T6479">
        <v>1300</v>
      </c>
      <c r="U6479" t="s">
        <v>22191</v>
      </c>
      <c r="V6479" t="s">
        <v>10030</v>
      </c>
      <c r="W6479" t="s">
        <v>225</v>
      </c>
      <c r="X6479" t="s">
        <v>225</v>
      </c>
      <c r="Y6479">
        <v>1300</v>
      </c>
      <c r="AB6479">
        <v>1</v>
      </c>
      <c r="AC6479">
        <v>1</v>
      </c>
      <c r="AD6479">
        <v>1</v>
      </c>
      <c r="AE6479">
        <v>832</v>
      </c>
      <c r="AF6479">
        <v>1.75</v>
      </c>
      <c r="AQ6479">
        <v>1</v>
      </c>
      <c r="AR6479">
        <f t="shared" si="101"/>
        <v>4.6463999999999999</v>
      </c>
      <c r="AS6479">
        <v>1</v>
      </c>
      <c r="AT6479" t="s">
        <v>112</v>
      </c>
      <c r="AU6479">
        <v>20</v>
      </c>
    </row>
    <row r="6480" spans="1:47">
      <c r="A6480" t="s">
        <v>22194</v>
      </c>
      <c r="C6480">
        <v>310</v>
      </c>
      <c r="D6480" t="s">
        <v>22195</v>
      </c>
      <c r="E6480">
        <v>101</v>
      </c>
      <c r="F6480" t="s">
        <v>22196</v>
      </c>
      <c r="G6480" t="s">
        <v>422</v>
      </c>
      <c r="H6480" t="s">
        <v>220</v>
      </c>
      <c r="I6480" t="s">
        <v>22197</v>
      </c>
      <c r="J6480">
        <v>0.24923999999999999</v>
      </c>
      <c r="K6480">
        <v>1</v>
      </c>
      <c r="L6480">
        <v>1</v>
      </c>
      <c r="M6480">
        <v>1</v>
      </c>
      <c r="N6480">
        <v>1</v>
      </c>
      <c r="O6480" t="s">
        <v>225</v>
      </c>
      <c r="P6480">
        <v>0</v>
      </c>
      <c r="Q6480">
        <v>1</v>
      </c>
      <c r="R6480">
        <v>12800</v>
      </c>
      <c r="S6480" t="s">
        <v>223</v>
      </c>
      <c r="T6480">
        <v>12800</v>
      </c>
      <c r="U6480" t="s">
        <v>22194</v>
      </c>
      <c r="V6480" t="s">
        <v>455</v>
      </c>
      <c r="W6480" t="s">
        <v>225</v>
      </c>
      <c r="X6480" t="s">
        <v>225</v>
      </c>
      <c r="Y6480">
        <v>12800</v>
      </c>
      <c r="AB6480">
        <v>1</v>
      </c>
      <c r="AC6480">
        <v>1</v>
      </c>
      <c r="AD6480">
        <v>3</v>
      </c>
      <c r="AE6480">
        <v>1176</v>
      </c>
      <c r="AF6480">
        <v>1</v>
      </c>
      <c r="AQ6480">
        <v>1</v>
      </c>
      <c r="AR6480">
        <f t="shared" si="101"/>
        <v>9.68</v>
      </c>
      <c r="AS6480">
        <v>1</v>
      </c>
      <c r="AT6480" t="s">
        <v>134</v>
      </c>
      <c r="AU6480">
        <v>43</v>
      </c>
    </row>
    <row r="6481" spans="1:47">
      <c r="A6481" t="s">
        <v>22198</v>
      </c>
      <c r="C6481">
        <v>310</v>
      </c>
      <c r="D6481" t="s">
        <v>22199</v>
      </c>
      <c r="E6481">
        <v>101</v>
      </c>
      <c r="F6481" t="s">
        <v>22200</v>
      </c>
      <c r="G6481" t="s">
        <v>1095</v>
      </c>
      <c r="H6481" t="s">
        <v>220</v>
      </c>
      <c r="I6481" t="s">
        <v>22201</v>
      </c>
      <c r="J6481">
        <v>0.17555999999999999</v>
      </c>
      <c r="K6481">
        <v>1</v>
      </c>
      <c r="L6481">
        <v>1</v>
      </c>
      <c r="M6481">
        <v>1</v>
      </c>
      <c r="N6481">
        <v>1</v>
      </c>
      <c r="O6481" t="s">
        <v>225</v>
      </c>
      <c r="P6481">
        <v>0</v>
      </c>
      <c r="Q6481">
        <v>1</v>
      </c>
      <c r="R6481">
        <v>5400</v>
      </c>
      <c r="S6481" t="s">
        <v>223</v>
      </c>
      <c r="T6481">
        <v>5400</v>
      </c>
      <c r="U6481" t="s">
        <v>22198</v>
      </c>
      <c r="V6481" t="s">
        <v>10030</v>
      </c>
      <c r="W6481" t="s">
        <v>225</v>
      </c>
      <c r="X6481" t="s">
        <v>225</v>
      </c>
      <c r="Y6481">
        <v>5400</v>
      </c>
      <c r="AB6481">
        <v>1</v>
      </c>
      <c r="AC6481">
        <v>1</v>
      </c>
      <c r="AD6481">
        <v>3</v>
      </c>
      <c r="AE6481">
        <v>1069</v>
      </c>
      <c r="AF6481">
        <v>1</v>
      </c>
      <c r="AQ6481">
        <v>1</v>
      </c>
      <c r="AR6481">
        <f t="shared" si="101"/>
        <v>4.6463999999999999</v>
      </c>
      <c r="AS6481">
        <v>1</v>
      </c>
      <c r="AT6481" t="s">
        <v>112</v>
      </c>
      <c r="AU6481">
        <v>20</v>
      </c>
    </row>
    <row r="6482" spans="1:47">
      <c r="A6482" t="s">
        <v>22202</v>
      </c>
      <c r="C6482">
        <v>310</v>
      </c>
      <c r="D6482" t="s">
        <v>22203</v>
      </c>
      <c r="E6482">
        <v>101</v>
      </c>
      <c r="F6482" t="s">
        <v>22204</v>
      </c>
      <c r="G6482" t="s">
        <v>1783</v>
      </c>
      <c r="H6482" t="s">
        <v>220</v>
      </c>
      <c r="I6482" t="s">
        <v>22205</v>
      </c>
      <c r="J6482">
        <v>0.12628</v>
      </c>
      <c r="K6482">
        <v>1</v>
      </c>
      <c r="L6482">
        <v>1</v>
      </c>
      <c r="M6482">
        <v>1</v>
      </c>
      <c r="N6482">
        <v>1</v>
      </c>
      <c r="O6482" t="s">
        <v>225</v>
      </c>
      <c r="P6482">
        <v>0</v>
      </c>
      <c r="Q6482">
        <v>1</v>
      </c>
      <c r="R6482">
        <v>4800</v>
      </c>
      <c r="S6482" t="s">
        <v>223</v>
      </c>
      <c r="T6482">
        <v>4800</v>
      </c>
      <c r="U6482" t="s">
        <v>22202</v>
      </c>
      <c r="V6482" t="s">
        <v>10030</v>
      </c>
      <c r="W6482" t="s">
        <v>225</v>
      </c>
      <c r="X6482" t="s">
        <v>225</v>
      </c>
      <c r="Y6482">
        <v>4800</v>
      </c>
      <c r="AB6482">
        <v>1</v>
      </c>
      <c r="AC6482">
        <v>1</v>
      </c>
      <c r="AD6482">
        <v>2</v>
      </c>
      <c r="AE6482">
        <v>720</v>
      </c>
      <c r="AF6482">
        <v>1</v>
      </c>
      <c r="AQ6482">
        <v>2</v>
      </c>
      <c r="AR6482">
        <f t="shared" si="101"/>
        <v>4.6463999999999999</v>
      </c>
      <c r="AS6482">
        <v>1</v>
      </c>
      <c r="AT6482" t="s">
        <v>112</v>
      </c>
      <c r="AU6482">
        <v>20</v>
      </c>
    </row>
    <row r="6483" spans="1:47">
      <c r="A6483" t="s">
        <v>22206</v>
      </c>
      <c r="C6483">
        <v>310</v>
      </c>
      <c r="D6483" t="s">
        <v>22207</v>
      </c>
      <c r="E6483">
        <v>101</v>
      </c>
      <c r="F6483" t="s">
        <v>22208</v>
      </c>
      <c r="G6483" t="s">
        <v>1783</v>
      </c>
      <c r="H6483" t="s">
        <v>220</v>
      </c>
      <c r="I6483" t="s">
        <v>22209</v>
      </c>
      <c r="J6483">
        <v>0.14734</v>
      </c>
      <c r="K6483">
        <v>1</v>
      </c>
      <c r="L6483">
        <v>1</v>
      </c>
      <c r="M6483">
        <v>1</v>
      </c>
      <c r="N6483">
        <v>1</v>
      </c>
      <c r="O6483" t="s">
        <v>225</v>
      </c>
      <c r="P6483">
        <v>0</v>
      </c>
      <c r="Q6483">
        <v>1</v>
      </c>
      <c r="R6483">
        <v>12400</v>
      </c>
      <c r="S6483" t="s">
        <v>223</v>
      </c>
      <c r="T6483">
        <v>12400</v>
      </c>
      <c r="U6483" t="s">
        <v>22206</v>
      </c>
      <c r="V6483" t="s">
        <v>224</v>
      </c>
      <c r="W6483" t="s">
        <v>225</v>
      </c>
      <c r="X6483" t="s">
        <v>225</v>
      </c>
      <c r="Y6483">
        <v>12400</v>
      </c>
      <c r="AB6483">
        <v>1</v>
      </c>
      <c r="AC6483">
        <v>1</v>
      </c>
      <c r="AD6483">
        <v>3</v>
      </c>
      <c r="AE6483">
        <v>1008</v>
      </c>
      <c r="AF6483">
        <v>1</v>
      </c>
      <c r="AQ6483">
        <v>1</v>
      </c>
      <c r="AR6483">
        <f t="shared" si="101"/>
        <v>4.6463999999999999</v>
      </c>
      <c r="AS6483">
        <v>1</v>
      </c>
      <c r="AT6483" t="s">
        <v>112</v>
      </c>
      <c r="AU6483">
        <v>20</v>
      </c>
    </row>
    <row r="6484" spans="1:47">
      <c r="A6484" t="s">
        <v>22210</v>
      </c>
      <c r="C6484">
        <v>310</v>
      </c>
      <c r="D6484" t="s">
        <v>22211</v>
      </c>
      <c r="E6484">
        <v>101</v>
      </c>
      <c r="F6484" t="s">
        <v>22212</v>
      </c>
      <c r="G6484" t="s">
        <v>1095</v>
      </c>
      <c r="H6484" t="s">
        <v>220</v>
      </c>
      <c r="I6484" t="s">
        <v>22213</v>
      </c>
      <c r="J6484">
        <v>0.14846999999999999</v>
      </c>
      <c r="K6484">
        <v>1</v>
      </c>
      <c r="L6484">
        <v>1</v>
      </c>
      <c r="M6484">
        <v>1</v>
      </c>
      <c r="N6484">
        <v>1</v>
      </c>
      <c r="O6484" t="s">
        <v>225</v>
      </c>
      <c r="P6484">
        <v>0</v>
      </c>
      <c r="Q6484">
        <v>1</v>
      </c>
      <c r="R6484">
        <v>2400</v>
      </c>
      <c r="S6484" t="s">
        <v>223</v>
      </c>
      <c r="T6484">
        <v>2400</v>
      </c>
      <c r="U6484" t="s">
        <v>22210</v>
      </c>
      <c r="V6484" t="s">
        <v>10030</v>
      </c>
      <c r="W6484" t="s">
        <v>225</v>
      </c>
      <c r="X6484" t="s">
        <v>225</v>
      </c>
      <c r="Y6484">
        <v>2400</v>
      </c>
      <c r="AB6484">
        <v>1</v>
      </c>
      <c r="AC6484">
        <v>1</v>
      </c>
      <c r="AD6484">
        <v>4</v>
      </c>
      <c r="AE6484">
        <v>1306</v>
      </c>
      <c r="AF6484">
        <v>1.75</v>
      </c>
      <c r="AQ6484">
        <v>1</v>
      </c>
      <c r="AR6484">
        <f t="shared" si="101"/>
        <v>4.6463999999999999</v>
      </c>
      <c r="AS6484">
        <v>1</v>
      </c>
      <c r="AT6484" t="s">
        <v>112</v>
      </c>
      <c r="AU6484">
        <v>20</v>
      </c>
    </row>
    <row r="6485" spans="1:47">
      <c r="A6485" t="s">
        <v>22214</v>
      </c>
      <c r="C6485">
        <v>310</v>
      </c>
      <c r="D6485" t="s">
        <v>22215</v>
      </c>
      <c r="E6485">
        <v>101</v>
      </c>
      <c r="F6485" t="s">
        <v>22216</v>
      </c>
      <c r="G6485" t="s">
        <v>422</v>
      </c>
      <c r="H6485" t="s">
        <v>220</v>
      </c>
      <c r="I6485" t="s">
        <v>22217</v>
      </c>
      <c r="J6485">
        <v>0.23168</v>
      </c>
      <c r="K6485">
        <v>1</v>
      </c>
      <c r="L6485">
        <v>1</v>
      </c>
      <c r="M6485">
        <v>1</v>
      </c>
      <c r="N6485">
        <v>1</v>
      </c>
      <c r="O6485" t="s">
        <v>225</v>
      </c>
      <c r="P6485">
        <v>0</v>
      </c>
      <c r="Q6485">
        <v>1</v>
      </c>
      <c r="R6485">
        <v>4000</v>
      </c>
      <c r="S6485" t="s">
        <v>223</v>
      </c>
      <c r="T6485">
        <v>4000</v>
      </c>
      <c r="U6485" t="s">
        <v>22214</v>
      </c>
      <c r="V6485" t="s">
        <v>455</v>
      </c>
      <c r="W6485" t="s">
        <v>225</v>
      </c>
      <c r="X6485" t="s">
        <v>225</v>
      </c>
      <c r="Y6485">
        <v>4000</v>
      </c>
      <c r="AB6485">
        <v>1</v>
      </c>
      <c r="AC6485">
        <v>1</v>
      </c>
      <c r="AD6485">
        <v>3</v>
      </c>
      <c r="AE6485">
        <v>1008</v>
      </c>
      <c r="AF6485">
        <v>1</v>
      </c>
      <c r="AQ6485">
        <v>1</v>
      </c>
      <c r="AR6485">
        <f t="shared" si="101"/>
        <v>9.68</v>
      </c>
      <c r="AS6485">
        <v>1</v>
      </c>
      <c r="AT6485" t="s">
        <v>134</v>
      </c>
      <c r="AU6485">
        <v>43</v>
      </c>
    </row>
    <row r="6486" spans="1:47">
      <c r="A6486" t="s">
        <v>22218</v>
      </c>
      <c r="C6486">
        <v>310</v>
      </c>
      <c r="D6486" t="s">
        <v>22118</v>
      </c>
      <c r="E6486">
        <v>903</v>
      </c>
      <c r="F6486" t="s">
        <v>1042</v>
      </c>
      <c r="G6486" t="s">
        <v>1783</v>
      </c>
      <c r="H6486" t="s">
        <v>833</v>
      </c>
      <c r="I6486" t="s">
        <v>22219</v>
      </c>
      <c r="J6486">
        <v>0.42714999999999997</v>
      </c>
      <c r="K6486">
        <v>0</v>
      </c>
      <c r="L6486">
        <v>0</v>
      </c>
      <c r="M6486">
        <v>0</v>
      </c>
      <c r="N6486">
        <v>0</v>
      </c>
      <c r="P6486">
        <v>0</v>
      </c>
      <c r="Q6486">
        <v>0</v>
      </c>
      <c r="R6486">
        <v>0</v>
      </c>
      <c r="S6486" t="s">
        <v>243</v>
      </c>
      <c r="T6486">
        <v>0</v>
      </c>
      <c r="U6486" t="s">
        <v>22218</v>
      </c>
      <c r="Y6486">
        <v>0</v>
      </c>
      <c r="AB6486">
        <v>0</v>
      </c>
      <c r="AC6486">
        <v>0</v>
      </c>
      <c r="AD6486">
        <v>0</v>
      </c>
      <c r="AE6486">
        <v>0</v>
      </c>
      <c r="AF6486">
        <v>0</v>
      </c>
      <c r="AQ6486">
        <v>1</v>
      </c>
      <c r="AR6486">
        <f t="shared" si="101"/>
        <v>0</v>
      </c>
      <c r="AS6486">
        <v>1</v>
      </c>
      <c r="AT6486" t="s">
        <v>112</v>
      </c>
      <c r="AU6486">
        <v>20</v>
      </c>
    </row>
    <row r="6487" spans="1:47">
      <c r="A6487" t="s">
        <v>22220</v>
      </c>
      <c r="C6487">
        <v>310</v>
      </c>
      <c r="D6487" t="s">
        <v>22221</v>
      </c>
      <c r="E6487">
        <v>101</v>
      </c>
      <c r="F6487" t="s">
        <v>22222</v>
      </c>
      <c r="G6487" t="s">
        <v>422</v>
      </c>
      <c r="H6487" t="s">
        <v>220</v>
      </c>
      <c r="I6487" t="s">
        <v>22223</v>
      </c>
      <c r="J6487">
        <v>0.23533999999999999</v>
      </c>
      <c r="K6487">
        <v>1</v>
      </c>
      <c r="L6487">
        <v>1</v>
      </c>
      <c r="M6487">
        <v>1</v>
      </c>
      <c r="N6487">
        <v>1</v>
      </c>
      <c r="O6487" t="s">
        <v>225</v>
      </c>
      <c r="P6487">
        <v>0</v>
      </c>
      <c r="Q6487">
        <v>1</v>
      </c>
      <c r="R6487">
        <v>4500</v>
      </c>
      <c r="S6487" t="s">
        <v>223</v>
      </c>
      <c r="T6487">
        <v>4500</v>
      </c>
      <c r="U6487" t="s">
        <v>22220</v>
      </c>
      <c r="V6487" t="s">
        <v>455</v>
      </c>
      <c r="W6487" t="s">
        <v>225</v>
      </c>
      <c r="X6487" t="s">
        <v>225</v>
      </c>
      <c r="Y6487">
        <v>4500</v>
      </c>
      <c r="AB6487">
        <v>1</v>
      </c>
      <c r="AC6487">
        <v>1</v>
      </c>
      <c r="AD6487">
        <v>3</v>
      </c>
      <c r="AE6487">
        <v>1008</v>
      </c>
      <c r="AF6487">
        <v>1</v>
      </c>
      <c r="AQ6487">
        <v>1</v>
      </c>
      <c r="AR6487">
        <f t="shared" si="101"/>
        <v>9.68</v>
      </c>
      <c r="AS6487">
        <v>1</v>
      </c>
      <c r="AT6487" t="s">
        <v>134</v>
      </c>
      <c r="AU6487">
        <v>43</v>
      </c>
    </row>
    <row r="6488" spans="1:47">
      <c r="A6488" t="s">
        <v>22224</v>
      </c>
      <c r="C6488">
        <v>310</v>
      </c>
      <c r="D6488" t="s">
        <v>22225</v>
      </c>
      <c r="E6488">
        <v>101</v>
      </c>
      <c r="F6488" t="s">
        <v>22226</v>
      </c>
      <c r="G6488" t="s">
        <v>1783</v>
      </c>
      <c r="H6488" t="s">
        <v>220</v>
      </c>
      <c r="I6488" t="s">
        <v>22227</v>
      </c>
      <c r="J6488">
        <v>0.16439999999999999</v>
      </c>
      <c r="K6488">
        <v>1</v>
      </c>
      <c r="L6488">
        <v>1</v>
      </c>
      <c r="M6488">
        <v>1</v>
      </c>
      <c r="N6488">
        <v>1</v>
      </c>
      <c r="O6488" t="s">
        <v>225</v>
      </c>
      <c r="P6488">
        <v>0</v>
      </c>
      <c r="Q6488">
        <v>1</v>
      </c>
      <c r="R6488">
        <v>8300</v>
      </c>
      <c r="S6488" t="s">
        <v>223</v>
      </c>
      <c r="T6488">
        <v>8300</v>
      </c>
      <c r="U6488" t="s">
        <v>22224</v>
      </c>
      <c r="V6488" t="s">
        <v>224</v>
      </c>
      <c r="W6488" t="s">
        <v>225</v>
      </c>
      <c r="X6488" t="s">
        <v>225</v>
      </c>
      <c r="Y6488">
        <v>8300</v>
      </c>
      <c r="AB6488">
        <v>1</v>
      </c>
      <c r="AC6488">
        <v>1</v>
      </c>
      <c r="AD6488">
        <v>2</v>
      </c>
      <c r="AE6488">
        <v>768</v>
      </c>
      <c r="AF6488">
        <v>1</v>
      </c>
      <c r="AQ6488">
        <v>1</v>
      </c>
      <c r="AR6488">
        <f t="shared" si="101"/>
        <v>4.6463999999999999</v>
      </c>
      <c r="AS6488">
        <v>1</v>
      </c>
      <c r="AT6488" t="s">
        <v>112</v>
      </c>
      <c r="AU6488">
        <v>20</v>
      </c>
    </row>
    <row r="6489" spans="1:47">
      <c r="A6489" t="s">
        <v>22228</v>
      </c>
      <c r="B6489" t="s">
        <v>293</v>
      </c>
      <c r="C6489">
        <v>310</v>
      </c>
      <c r="D6489" t="s">
        <v>20970</v>
      </c>
      <c r="E6489">
        <v>0</v>
      </c>
      <c r="J6489">
        <v>0.34212999999999999</v>
      </c>
      <c r="K6489">
        <v>0</v>
      </c>
      <c r="L6489">
        <v>0</v>
      </c>
      <c r="M6489">
        <v>0</v>
      </c>
      <c r="N6489">
        <v>0</v>
      </c>
      <c r="P6489">
        <v>0</v>
      </c>
      <c r="Q6489">
        <v>0</v>
      </c>
      <c r="R6489">
        <v>0</v>
      </c>
      <c r="S6489" t="s">
        <v>296</v>
      </c>
      <c r="T6489">
        <v>0</v>
      </c>
      <c r="Y6489">
        <v>0</v>
      </c>
      <c r="AB6489">
        <v>0</v>
      </c>
      <c r="AC6489">
        <v>0</v>
      </c>
      <c r="AD6489">
        <v>0</v>
      </c>
      <c r="AE6489">
        <v>0</v>
      </c>
      <c r="AF6489">
        <v>0</v>
      </c>
      <c r="AG6489" t="s">
        <v>845</v>
      </c>
      <c r="AQ6489">
        <v>1</v>
      </c>
      <c r="AR6489">
        <f t="shared" si="101"/>
        <v>0</v>
      </c>
      <c r="AS6489">
        <v>1</v>
      </c>
      <c r="AT6489" t="s">
        <v>112</v>
      </c>
      <c r="AU6489">
        <v>20</v>
      </c>
    </row>
    <row r="6490" spans="1:47">
      <c r="A6490" t="s">
        <v>22229</v>
      </c>
      <c r="C6490">
        <v>310</v>
      </c>
      <c r="D6490" t="s">
        <v>22230</v>
      </c>
      <c r="E6490">
        <v>131</v>
      </c>
      <c r="F6490" t="s">
        <v>22231</v>
      </c>
      <c r="G6490" t="s">
        <v>1783</v>
      </c>
      <c r="H6490" t="s">
        <v>407</v>
      </c>
      <c r="I6490" t="s">
        <v>22232</v>
      </c>
      <c r="J6490">
        <v>0.13811999999999999</v>
      </c>
      <c r="K6490">
        <v>0</v>
      </c>
      <c r="L6490">
        <v>0</v>
      </c>
      <c r="M6490">
        <v>0</v>
      </c>
      <c r="N6490">
        <v>0</v>
      </c>
      <c r="P6490">
        <v>0</v>
      </c>
      <c r="Q6490">
        <v>0</v>
      </c>
      <c r="R6490">
        <v>0</v>
      </c>
      <c r="S6490" t="s">
        <v>223</v>
      </c>
      <c r="T6490">
        <v>0</v>
      </c>
      <c r="U6490" t="s">
        <v>22229</v>
      </c>
      <c r="Y6490">
        <v>0</v>
      </c>
      <c r="AB6490">
        <v>0</v>
      </c>
      <c r="AC6490">
        <v>0</v>
      </c>
      <c r="AD6490">
        <v>0</v>
      </c>
      <c r="AE6490">
        <v>0</v>
      </c>
      <c r="AF6490">
        <v>0</v>
      </c>
      <c r="AQ6490">
        <v>2</v>
      </c>
      <c r="AR6490">
        <f t="shared" si="101"/>
        <v>0</v>
      </c>
      <c r="AS6490">
        <v>1</v>
      </c>
      <c r="AT6490" t="s">
        <v>112</v>
      </c>
      <c r="AU6490">
        <v>20</v>
      </c>
    </row>
    <row r="6491" spans="1:47">
      <c r="A6491" t="s">
        <v>22233</v>
      </c>
      <c r="C6491">
        <v>310</v>
      </c>
      <c r="D6491" t="s">
        <v>22234</v>
      </c>
      <c r="E6491">
        <v>101</v>
      </c>
      <c r="F6491" t="s">
        <v>22235</v>
      </c>
      <c r="G6491" t="s">
        <v>1783</v>
      </c>
      <c r="H6491" t="s">
        <v>220</v>
      </c>
      <c r="I6491" t="s">
        <v>22236</v>
      </c>
      <c r="J6491">
        <v>0.15728</v>
      </c>
      <c r="K6491">
        <v>1</v>
      </c>
      <c r="L6491">
        <v>1</v>
      </c>
      <c r="M6491">
        <v>1</v>
      </c>
      <c r="N6491">
        <v>1</v>
      </c>
      <c r="O6491" t="s">
        <v>225</v>
      </c>
      <c r="P6491">
        <v>0</v>
      </c>
      <c r="Q6491">
        <v>1</v>
      </c>
      <c r="R6491">
        <v>2600</v>
      </c>
      <c r="S6491" t="s">
        <v>223</v>
      </c>
      <c r="T6491">
        <v>2600</v>
      </c>
      <c r="U6491" t="s">
        <v>22233</v>
      </c>
      <c r="V6491" t="s">
        <v>10030</v>
      </c>
      <c r="W6491" t="s">
        <v>225</v>
      </c>
      <c r="X6491" t="s">
        <v>225</v>
      </c>
      <c r="Y6491">
        <v>2600</v>
      </c>
      <c r="AB6491">
        <v>1</v>
      </c>
      <c r="AC6491">
        <v>1</v>
      </c>
      <c r="AD6491">
        <v>3</v>
      </c>
      <c r="AE6491">
        <v>960</v>
      </c>
      <c r="AF6491">
        <v>1</v>
      </c>
      <c r="AQ6491">
        <v>1</v>
      </c>
      <c r="AR6491">
        <f t="shared" si="101"/>
        <v>4.6463999999999999</v>
      </c>
      <c r="AS6491">
        <v>1</v>
      </c>
      <c r="AT6491" t="s">
        <v>112</v>
      </c>
      <c r="AU6491">
        <v>20</v>
      </c>
    </row>
    <row r="6492" spans="1:47">
      <c r="A6492" t="s">
        <v>22237</v>
      </c>
      <c r="C6492">
        <v>310</v>
      </c>
      <c r="D6492" t="s">
        <v>22238</v>
      </c>
      <c r="E6492">
        <v>601</v>
      </c>
      <c r="F6492" t="s">
        <v>14663</v>
      </c>
      <c r="G6492" t="s">
        <v>324</v>
      </c>
      <c r="H6492" t="s">
        <v>425</v>
      </c>
      <c r="I6492" t="s">
        <v>22239</v>
      </c>
      <c r="J6492">
        <v>1.3054600000000001</v>
      </c>
      <c r="K6492">
        <v>0</v>
      </c>
      <c r="L6492">
        <v>0</v>
      </c>
      <c r="M6492">
        <v>0</v>
      </c>
      <c r="N6492">
        <v>0</v>
      </c>
      <c r="P6492">
        <v>0</v>
      </c>
      <c r="Q6492">
        <v>0</v>
      </c>
      <c r="R6492">
        <v>0</v>
      </c>
      <c r="S6492" t="s">
        <v>223</v>
      </c>
      <c r="T6492">
        <v>0</v>
      </c>
      <c r="U6492" t="s">
        <v>22237</v>
      </c>
      <c r="Y6492">
        <v>0</v>
      </c>
      <c r="AB6492">
        <v>0</v>
      </c>
      <c r="AC6492">
        <v>0</v>
      </c>
      <c r="AD6492">
        <v>0</v>
      </c>
      <c r="AE6492">
        <v>0</v>
      </c>
      <c r="AF6492">
        <v>0</v>
      </c>
      <c r="AQ6492">
        <v>1</v>
      </c>
      <c r="AR6492">
        <f t="shared" si="101"/>
        <v>0</v>
      </c>
      <c r="AS6492">
        <v>1</v>
      </c>
      <c r="AT6492" t="s">
        <v>132</v>
      </c>
      <c r="AU6492">
        <v>41</v>
      </c>
    </row>
    <row r="6493" spans="1:47">
      <c r="A6493" t="s">
        <v>22240</v>
      </c>
      <c r="C6493">
        <v>310</v>
      </c>
      <c r="D6493" t="s">
        <v>22241</v>
      </c>
      <c r="E6493">
        <v>101</v>
      </c>
      <c r="F6493" t="s">
        <v>22242</v>
      </c>
      <c r="G6493" t="s">
        <v>1783</v>
      </c>
      <c r="H6493" t="s">
        <v>220</v>
      </c>
      <c r="I6493" t="s">
        <v>22243</v>
      </c>
      <c r="J6493">
        <v>0.29355999999999999</v>
      </c>
      <c r="K6493">
        <v>1</v>
      </c>
      <c r="L6493">
        <v>1</v>
      </c>
      <c r="M6493">
        <v>1</v>
      </c>
      <c r="N6493">
        <v>1</v>
      </c>
      <c r="O6493" t="s">
        <v>225</v>
      </c>
      <c r="P6493">
        <v>0</v>
      </c>
      <c r="Q6493">
        <v>1</v>
      </c>
      <c r="R6493">
        <v>16400</v>
      </c>
      <c r="S6493" t="s">
        <v>223</v>
      </c>
      <c r="T6493">
        <v>16400</v>
      </c>
      <c r="U6493" t="s">
        <v>22240</v>
      </c>
      <c r="V6493" t="s">
        <v>10030</v>
      </c>
      <c r="W6493" t="s">
        <v>225</v>
      </c>
      <c r="X6493" t="s">
        <v>225</v>
      </c>
      <c r="Y6493">
        <v>16400</v>
      </c>
      <c r="AB6493">
        <v>1</v>
      </c>
      <c r="AC6493">
        <v>1</v>
      </c>
      <c r="AD6493">
        <v>3</v>
      </c>
      <c r="AE6493">
        <v>1028</v>
      </c>
      <c r="AF6493">
        <v>1</v>
      </c>
      <c r="AQ6493">
        <v>1</v>
      </c>
      <c r="AR6493">
        <f t="shared" si="101"/>
        <v>4.6463999999999999</v>
      </c>
      <c r="AS6493">
        <v>1</v>
      </c>
      <c r="AT6493" t="s">
        <v>112</v>
      </c>
      <c r="AU6493">
        <v>20</v>
      </c>
    </row>
    <row r="6494" spans="1:47">
      <c r="A6494" t="s">
        <v>22244</v>
      </c>
      <c r="C6494">
        <v>310</v>
      </c>
      <c r="D6494" t="s">
        <v>22245</v>
      </c>
      <c r="E6494">
        <v>101</v>
      </c>
      <c r="F6494" t="s">
        <v>22246</v>
      </c>
      <c r="G6494" t="s">
        <v>422</v>
      </c>
      <c r="H6494" t="s">
        <v>220</v>
      </c>
      <c r="I6494" t="s">
        <v>22247</v>
      </c>
      <c r="J6494">
        <v>0.15437000000000001</v>
      </c>
      <c r="K6494">
        <v>1</v>
      </c>
      <c r="L6494">
        <v>1</v>
      </c>
      <c r="M6494">
        <v>1</v>
      </c>
      <c r="N6494">
        <v>1</v>
      </c>
      <c r="O6494" t="s">
        <v>225</v>
      </c>
      <c r="P6494">
        <v>0</v>
      </c>
      <c r="Q6494">
        <v>1</v>
      </c>
      <c r="R6494">
        <v>3900</v>
      </c>
      <c r="S6494" t="s">
        <v>223</v>
      </c>
      <c r="T6494">
        <v>3900</v>
      </c>
      <c r="U6494" t="s">
        <v>22244</v>
      </c>
      <c r="V6494" t="s">
        <v>455</v>
      </c>
      <c r="W6494" t="s">
        <v>225</v>
      </c>
      <c r="X6494" t="s">
        <v>225</v>
      </c>
      <c r="Y6494">
        <v>3900</v>
      </c>
      <c r="AB6494">
        <v>1</v>
      </c>
      <c r="AC6494">
        <v>1</v>
      </c>
      <c r="AD6494">
        <v>4</v>
      </c>
      <c r="AE6494">
        <v>1428</v>
      </c>
      <c r="AF6494">
        <v>1</v>
      </c>
      <c r="AQ6494">
        <v>1</v>
      </c>
      <c r="AR6494">
        <f t="shared" si="101"/>
        <v>9.68</v>
      </c>
      <c r="AS6494">
        <v>1</v>
      </c>
      <c r="AT6494" t="s">
        <v>134</v>
      </c>
      <c r="AU6494">
        <v>43</v>
      </c>
    </row>
    <row r="6495" spans="1:47">
      <c r="A6495" t="s">
        <v>22248</v>
      </c>
      <c r="C6495">
        <v>310</v>
      </c>
      <c r="D6495" t="s">
        <v>22249</v>
      </c>
      <c r="E6495">
        <v>101</v>
      </c>
      <c r="F6495" t="s">
        <v>22250</v>
      </c>
      <c r="G6495" t="s">
        <v>1783</v>
      </c>
      <c r="H6495" t="s">
        <v>220</v>
      </c>
      <c r="I6495" t="s">
        <v>22251</v>
      </c>
      <c r="J6495">
        <v>0.13888</v>
      </c>
      <c r="K6495">
        <v>1</v>
      </c>
      <c r="L6495">
        <v>1</v>
      </c>
      <c r="M6495">
        <v>1</v>
      </c>
      <c r="N6495">
        <v>1</v>
      </c>
      <c r="O6495" t="s">
        <v>225</v>
      </c>
      <c r="P6495">
        <v>0</v>
      </c>
      <c r="Q6495">
        <v>1</v>
      </c>
      <c r="R6495">
        <v>4000</v>
      </c>
      <c r="S6495" t="s">
        <v>223</v>
      </c>
      <c r="T6495">
        <v>4000</v>
      </c>
      <c r="U6495" t="s">
        <v>22248</v>
      </c>
      <c r="V6495" t="s">
        <v>10030</v>
      </c>
      <c r="W6495" t="s">
        <v>225</v>
      </c>
      <c r="X6495" t="s">
        <v>225</v>
      </c>
      <c r="Y6495">
        <v>4000</v>
      </c>
      <c r="AB6495">
        <v>1</v>
      </c>
      <c r="AC6495">
        <v>1</v>
      </c>
      <c r="AD6495">
        <v>2</v>
      </c>
      <c r="AE6495">
        <v>912</v>
      </c>
      <c r="AF6495">
        <v>1</v>
      </c>
      <c r="AQ6495">
        <v>2</v>
      </c>
      <c r="AR6495">
        <f t="shared" si="101"/>
        <v>4.6463999999999999</v>
      </c>
      <c r="AS6495">
        <v>1</v>
      </c>
      <c r="AT6495" t="s">
        <v>112</v>
      </c>
      <c r="AU6495">
        <v>20</v>
      </c>
    </row>
    <row r="6496" spans="1:47">
      <c r="A6496" t="s">
        <v>22252</v>
      </c>
      <c r="C6496">
        <v>310</v>
      </c>
      <c r="D6496" t="s">
        <v>22253</v>
      </c>
      <c r="E6496">
        <v>101</v>
      </c>
      <c r="F6496" t="s">
        <v>22254</v>
      </c>
      <c r="G6496" t="s">
        <v>422</v>
      </c>
      <c r="H6496" t="s">
        <v>220</v>
      </c>
      <c r="I6496" t="s">
        <v>22255</v>
      </c>
      <c r="J6496">
        <v>0.23804</v>
      </c>
      <c r="K6496">
        <v>1</v>
      </c>
      <c r="L6496">
        <v>1</v>
      </c>
      <c r="M6496">
        <v>1</v>
      </c>
      <c r="N6496">
        <v>1</v>
      </c>
      <c r="O6496" t="s">
        <v>225</v>
      </c>
      <c r="P6496">
        <v>0</v>
      </c>
      <c r="Q6496">
        <v>1</v>
      </c>
      <c r="R6496">
        <v>4700</v>
      </c>
      <c r="S6496" t="s">
        <v>223</v>
      </c>
      <c r="T6496">
        <v>4700</v>
      </c>
      <c r="U6496" t="s">
        <v>22252</v>
      </c>
      <c r="V6496" t="s">
        <v>455</v>
      </c>
      <c r="W6496" t="s">
        <v>225</v>
      </c>
      <c r="X6496" t="s">
        <v>225</v>
      </c>
      <c r="Y6496">
        <v>4700</v>
      </c>
      <c r="AB6496">
        <v>1</v>
      </c>
      <c r="AC6496">
        <v>1</v>
      </c>
      <c r="AD6496">
        <v>4</v>
      </c>
      <c r="AE6496">
        <v>1398</v>
      </c>
      <c r="AF6496">
        <v>1</v>
      </c>
      <c r="AQ6496">
        <v>1</v>
      </c>
      <c r="AR6496">
        <f t="shared" si="101"/>
        <v>9.68</v>
      </c>
      <c r="AS6496">
        <v>1</v>
      </c>
      <c r="AT6496" t="s">
        <v>134</v>
      </c>
      <c r="AU6496">
        <v>43</v>
      </c>
    </row>
    <row r="6497" spans="1:47">
      <c r="A6497" t="s">
        <v>22256</v>
      </c>
      <c r="C6497">
        <v>310</v>
      </c>
      <c r="D6497" t="s">
        <v>22257</v>
      </c>
      <c r="E6497">
        <v>101</v>
      </c>
      <c r="F6497" t="s">
        <v>22258</v>
      </c>
      <c r="G6497" t="s">
        <v>1783</v>
      </c>
      <c r="H6497" t="s">
        <v>220</v>
      </c>
      <c r="I6497" t="s">
        <v>22259</v>
      </c>
      <c r="J6497">
        <v>0.15465999999999999</v>
      </c>
      <c r="K6497">
        <v>1</v>
      </c>
      <c r="L6497">
        <v>1</v>
      </c>
      <c r="M6497">
        <v>1</v>
      </c>
      <c r="N6497">
        <v>1</v>
      </c>
      <c r="O6497" t="s">
        <v>225</v>
      </c>
      <c r="P6497">
        <v>0</v>
      </c>
      <c r="Q6497">
        <v>1</v>
      </c>
      <c r="R6497">
        <v>1400</v>
      </c>
      <c r="S6497" t="s">
        <v>223</v>
      </c>
      <c r="T6497">
        <v>1400</v>
      </c>
      <c r="U6497" t="s">
        <v>22256</v>
      </c>
      <c r="V6497" t="s">
        <v>224</v>
      </c>
      <c r="W6497" t="s">
        <v>225</v>
      </c>
      <c r="X6497" t="s">
        <v>225</v>
      </c>
      <c r="Y6497">
        <v>1400</v>
      </c>
      <c r="AB6497">
        <v>1</v>
      </c>
      <c r="AC6497">
        <v>1</v>
      </c>
      <c r="AD6497">
        <v>2</v>
      </c>
      <c r="AE6497">
        <v>768</v>
      </c>
      <c r="AF6497">
        <v>1</v>
      </c>
      <c r="AQ6497">
        <v>1</v>
      </c>
      <c r="AR6497">
        <f t="shared" si="101"/>
        <v>4.6463999999999999</v>
      </c>
      <c r="AS6497">
        <v>1</v>
      </c>
      <c r="AT6497" t="s">
        <v>112</v>
      </c>
      <c r="AU6497">
        <v>20</v>
      </c>
    </row>
    <row r="6498" spans="1:47">
      <c r="A6498" t="s">
        <v>22260</v>
      </c>
      <c r="C6498">
        <v>310</v>
      </c>
      <c r="D6498" t="s">
        <v>22261</v>
      </c>
      <c r="E6498">
        <v>101</v>
      </c>
      <c r="F6498" t="s">
        <v>22262</v>
      </c>
      <c r="G6498" t="s">
        <v>1783</v>
      </c>
      <c r="H6498" t="s">
        <v>220</v>
      </c>
      <c r="I6498" t="s">
        <v>22263</v>
      </c>
      <c r="J6498">
        <v>0.27900000000000003</v>
      </c>
      <c r="K6498">
        <v>1</v>
      </c>
      <c r="L6498">
        <v>1</v>
      </c>
      <c r="M6498">
        <v>1</v>
      </c>
      <c r="N6498">
        <v>1</v>
      </c>
      <c r="O6498" t="s">
        <v>225</v>
      </c>
      <c r="P6498">
        <v>0</v>
      </c>
      <c r="Q6498">
        <v>1</v>
      </c>
      <c r="R6498">
        <v>10100</v>
      </c>
      <c r="S6498" t="s">
        <v>243</v>
      </c>
      <c r="T6498">
        <v>10100</v>
      </c>
      <c r="U6498" t="s">
        <v>22260</v>
      </c>
      <c r="V6498" t="s">
        <v>10030</v>
      </c>
      <c r="W6498" t="s">
        <v>225</v>
      </c>
      <c r="X6498" t="s">
        <v>225</v>
      </c>
      <c r="Y6498">
        <v>10100</v>
      </c>
      <c r="AB6498">
        <v>1</v>
      </c>
      <c r="AC6498">
        <v>1</v>
      </c>
      <c r="AD6498">
        <v>2</v>
      </c>
      <c r="AE6498">
        <v>576</v>
      </c>
      <c r="AF6498">
        <v>1</v>
      </c>
      <c r="AQ6498">
        <v>2</v>
      </c>
      <c r="AR6498">
        <f t="shared" si="101"/>
        <v>4.6463999999999999</v>
      </c>
      <c r="AS6498">
        <v>1</v>
      </c>
      <c r="AT6498" t="s">
        <v>112</v>
      </c>
      <c r="AU6498">
        <v>20</v>
      </c>
    </row>
    <row r="6499" spans="1:47">
      <c r="A6499" t="s">
        <v>22264</v>
      </c>
      <c r="C6499">
        <v>310</v>
      </c>
      <c r="D6499" t="s">
        <v>22265</v>
      </c>
      <c r="E6499">
        <v>903</v>
      </c>
      <c r="F6499" t="s">
        <v>821</v>
      </c>
      <c r="G6499" t="s">
        <v>1783</v>
      </c>
      <c r="H6499" t="s">
        <v>822</v>
      </c>
      <c r="I6499" t="s">
        <v>22266</v>
      </c>
      <c r="J6499">
        <v>0.17124</v>
      </c>
      <c r="K6499">
        <v>0</v>
      </c>
      <c r="L6499">
        <v>0</v>
      </c>
      <c r="M6499">
        <v>0</v>
      </c>
      <c r="N6499">
        <v>0</v>
      </c>
      <c r="P6499">
        <v>0</v>
      </c>
      <c r="Q6499">
        <v>0</v>
      </c>
      <c r="R6499">
        <v>0</v>
      </c>
      <c r="S6499" t="s">
        <v>223</v>
      </c>
      <c r="T6499">
        <v>0</v>
      </c>
      <c r="U6499" t="s">
        <v>22264</v>
      </c>
      <c r="Y6499">
        <v>0</v>
      </c>
      <c r="AB6499">
        <v>0</v>
      </c>
      <c r="AC6499">
        <v>0</v>
      </c>
      <c r="AD6499">
        <v>0</v>
      </c>
      <c r="AE6499">
        <v>0</v>
      </c>
      <c r="AF6499">
        <v>0</v>
      </c>
      <c r="AQ6499">
        <v>1</v>
      </c>
      <c r="AR6499">
        <f t="shared" si="101"/>
        <v>0</v>
      </c>
      <c r="AS6499">
        <v>1</v>
      </c>
      <c r="AT6499" t="s">
        <v>112</v>
      </c>
      <c r="AU6499">
        <v>20</v>
      </c>
    </row>
    <row r="6500" spans="1:47">
      <c r="A6500" t="s">
        <v>22267</v>
      </c>
      <c r="C6500">
        <v>310</v>
      </c>
      <c r="D6500" t="s">
        <v>22268</v>
      </c>
      <c r="E6500">
        <v>132</v>
      </c>
      <c r="F6500" t="s">
        <v>22235</v>
      </c>
      <c r="G6500" t="s">
        <v>1783</v>
      </c>
      <c r="H6500" t="s">
        <v>260</v>
      </c>
      <c r="I6500" t="s">
        <v>22269</v>
      </c>
      <c r="J6500">
        <v>0.17033999999999999</v>
      </c>
      <c r="K6500">
        <v>0</v>
      </c>
      <c r="L6500">
        <v>0</v>
      </c>
      <c r="M6500">
        <v>0</v>
      </c>
      <c r="N6500">
        <v>0</v>
      </c>
      <c r="P6500">
        <v>0</v>
      </c>
      <c r="Q6500">
        <v>0</v>
      </c>
      <c r="R6500">
        <v>0</v>
      </c>
      <c r="S6500" t="s">
        <v>223</v>
      </c>
      <c r="T6500">
        <v>0</v>
      </c>
      <c r="U6500" t="s">
        <v>22267</v>
      </c>
      <c r="Y6500">
        <v>0</v>
      </c>
      <c r="AB6500">
        <v>0</v>
      </c>
      <c r="AC6500">
        <v>0</v>
      </c>
      <c r="AD6500">
        <v>0</v>
      </c>
      <c r="AE6500">
        <v>0</v>
      </c>
      <c r="AF6500">
        <v>0</v>
      </c>
      <c r="AQ6500">
        <v>1</v>
      </c>
      <c r="AR6500">
        <f t="shared" si="101"/>
        <v>0</v>
      </c>
      <c r="AS6500">
        <v>1</v>
      </c>
      <c r="AT6500" t="s">
        <v>112</v>
      </c>
      <c r="AU6500">
        <v>20</v>
      </c>
    </row>
    <row r="6501" spans="1:47">
      <c r="A6501" t="s">
        <v>22270</v>
      </c>
      <c r="C6501">
        <v>310</v>
      </c>
      <c r="D6501" t="s">
        <v>22271</v>
      </c>
      <c r="E6501">
        <v>101</v>
      </c>
      <c r="F6501" t="s">
        <v>22272</v>
      </c>
      <c r="G6501" t="s">
        <v>422</v>
      </c>
      <c r="H6501" t="s">
        <v>220</v>
      </c>
      <c r="I6501" t="s">
        <v>22273</v>
      </c>
      <c r="J6501">
        <v>0.23496</v>
      </c>
      <c r="K6501">
        <v>1</v>
      </c>
      <c r="L6501">
        <v>1</v>
      </c>
      <c r="M6501">
        <v>1</v>
      </c>
      <c r="N6501">
        <v>1</v>
      </c>
      <c r="O6501" t="s">
        <v>225</v>
      </c>
      <c r="P6501">
        <v>0</v>
      </c>
      <c r="Q6501">
        <v>1</v>
      </c>
      <c r="R6501">
        <v>4100</v>
      </c>
      <c r="S6501" t="s">
        <v>223</v>
      </c>
      <c r="T6501">
        <v>4100</v>
      </c>
      <c r="U6501" t="s">
        <v>22270</v>
      </c>
      <c r="V6501" t="s">
        <v>455</v>
      </c>
      <c r="W6501" t="s">
        <v>225</v>
      </c>
      <c r="X6501" t="s">
        <v>225</v>
      </c>
      <c r="Y6501">
        <v>4100</v>
      </c>
      <c r="AB6501">
        <v>1</v>
      </c>
      <c r="AC6501">
        <v>1</v>
      </c>
      <c r="AD6501">
        <v>4</v>
      </c>
      <c r="AE6501">
        <v>1316</v>
      </c>
      <c r="AF6501">
        <v>1</v>
      </c>
      <c r="AQ6501">
        <v>1</v>
      </c>
      <c r="AR6501">
        <f t="shared" si="101"/>
        <v>9.68</v>
      </c>
      <c r="AS6501">
        <v>1</v>
      </c>
      <c r="AT6501" t="s">
        <v>134</v>
      </c>
      <c r="AU6501">
        <v>43</v>
      </c>
    </row>
    <row r="6502" spans="1:47">
      <c r="A6502" t="s">
        <v>22274</v>
      </c>
      <c r="C6502">
        <v>310</v>
      </c>
      <c r="D6502" t="s">
        <v>22275</v>
      </c>
      <c r="E6502">
        <v>101</v>
      </c>
      <c r="F6502" t="s">
        <v>22276</v>
      </c>
      <c r="G6502" t="s">
        <v>1783</v>
      </c>
      <c r="H6502" t="s">
        <v>220</v>
      </c>
      <c r="I6502" t="s">
        <v>22277</v>
      </c>
      <c r="J6502">
        <v>0.32501000000000002</v>
      </c>
      <c r="K6502">
        <v>1</v>
      </c>
      <c r="L6502">
        <v>1</v>
      </c>
      <c r="M6502">
        <v>1</v>
      </c>
      <c r="N6502">
        <v>1</v>
      </c>
      <c r="O6502" t="s">
        <v>225</v>
      </c>
      <c r="P6502">
        <v>0</v>
      </c>
      <c r="Q6502">
        <v>1</v>
      </c>
      <c r="R6502">
        <v>9200</v>
      </c>
      <c r="S6502" t="s">
        <v>223</v>
      </c>
      <c r="T6502">
        <v>9200</v>
      </c>
      <c r="U6502" t="s">
        <v>22274</v>
      </c>
      <c r="V6502" t="s">
        <v>10030</v>
      </c>
      <c r="W6502" t="s">
        <v>225</v>
      </c>
      <c r="X6502" t="s">
        <v>225</v>
      </c>
      <c r="Y6502">
        <v>9200</v>
      </c>
      <c r="AB6502">
        <v>1</v>
      </c>
      <c r="AC6502">
        <v>1</v>
      </c>
      <c r="AD6502">
        <v>3</v>
      </c>
      <c r="AE6502">
        <v>912</v>
      </c>
      <c r="AF6502">
        <v>1</v>
      </c>
      <c r="AQ6502">
        <v>2</v>
      </c>
      <c r="AR6502">
        <f t="shared" si="101"/>
        <v>4.6463999999999999</v>
      </c>
      <c r="AS6502">
        <v>1</v>
      </c>
      <c r="AT6502" t="s">
        <v>112</v>
      </c>
      <c r="AU6502">
        <v>20</v>
      </c>
    </row>
    <row r="6503" spans="1:47">
      <c r="A6503" t="s">
        <v>22278</v>
      </c>
      <c r="C6503">
        <v>310</v>
      </c>
      <c r="D6503" t="s">
        <v>22279</v>
      </c>
      <c r="E6503">
        <v>101</v>
      </c>
      <c r="F6503" t="s">
        <v>22280</v>
      </c>
      <c r="G6503" t="s">
        <v>1783</v>
      </c>
      <c r="H6503" t="s">
        <v>220</v>
      </c>
      <c r="I6503" t="s">
        <v>22281</v>
      </c>
      <c r="J6503">
        <v>0.20943999999999999</v>
      </c>
      <c r="K6503">
        <v>1</v>
      </c>
      <c r="L6503">
        <v>1</v>
      </c>
      <c r="M6503">
        <v>1</v>
      </c>
      <c r="N6503">
        <v>1</v>
      </c>
      <c r="O6503" t="s">
        <v>225</v>
      </c>
      <c r="P6503">
        <v>0</v>
      </c>
      <c r="Q6503">
        <v>1</v>
      </c>
      <c r="R6503">
        <v>200</v>
      </c>
      <c r="S6503" t="s">
        <v>223</v>
      </c>
      <c r="T6503">
        <v>200</v>
      </c>
      <c r="U6503" t="s">
        <v>22278</v>
      </c>
      <c r="V6503" t="s">
        <v>10030</v>
      </c>
      <c r="W6503" t="s">
        <v>225</v>
      </c>
      <c r="X6503" t="s">
        <v>225</v>
      </c>
      <c r="Y6503">
        <v>200</v>
      </c>
      <c r="AB6503">
        <v>1</v>
      </c>
      <c r="AC6503">
        <v>1</v>
      </c>
      <c r="AD6503">
        <v>4</v>
      </c>
      <c r="AE6503">
        <v>768</v>
      </c>
      <c r="AF6503">
        <v>1</v>
      </c>
      <c r="AQ6503">
        <v>3</v>
      </c>
      <c r="AR6503">
        <f t="shared" si="101"/>
        <v>4.6463999999999999</v>
      </c>
      <c r="AS6503">
        <v>1</v>
      </c>
      <c r="AT6503" t="s">
        <v>112</v>
      </c>
      <c r="AU6503">
        <v>20</v>
      </c>
    </row>
    <row r="6504" spans="1:47">
      <c r="A6504" t="s">
        <v>22282</v>
      </c>
      <c r="C6504">
        <v>310</v>
      </c>
      <c r="D6504" t="s">
        <v>22283</v>
      </c>
      <c r="E6504">
        <v>101</v>
      </c>
      <c r="F6504" t="s">
        <v>22284</v>
      </c>
      <c r="G6504" t="s">
        <v>1783</v>
      </c>
      <c r="H6504" t="s">
        <v>220</v>
      </c>
      <c r="I6504" t="s">
        <v>22285</v>
      </c>
      <c r="J6504">
        <v>0.39149</v>
      </c>
      <c r="K6504">
        <v>0</v>
      </c>
      <c r="L6504">
        <v>1</v>
      </c>
      <c r="M6504">
        <v>0</v>
      </c>
      <c r="N6504">
        <v>1</v>
      </c>
      <c r="P6504">
        <v>0</v>
      </c>
      <c r="Q6504">
        <v>0</v>
      </c>
      <c r="R6504">
        <v>0</v>
      </c>
      <c r="S6504" t="s">
        <v>223</v>
      </c>
      <c r="T6504">
        <v>0</v>
      </c>
      <c r="U6504" t="s">
        <v>22282</v>
      </c>
      <c r="X6504" t="s">
        <v>225</v>
      </c>
      <c r="Y6504">
        <v>0</v>
      </c>
      <c r="AB6504">
        <v>0</v>
      </c>
      <c r="AC6504">
        <v>1</v>
      </c>
      <c r="AD6504">
        <v>3</v>
      </c>
      <c r="AE6504">
        <v>2160</v>
      </c>
      <c r="AF6504">
        <v>2</v>
      </c>
      <c r="AQ6504">
        <v>1</v>
      </c>
      <c r="AR6504">
        <f t="shared" si="101"/>
        <v>0</v>
      </c>
      <c r="AS6504">
        <v>1</v>
      </c>
      <c r="AT6504" t="s">
        <v>112</v>
      </c>
      <c r="AU6504">
        <v>20</v>
      </c>
    </row>
    <row r="6505" spans="1:47">
      <c r="A6505" t="s">
        <v>22286</v>
      </c>
      <c r="C6505">
        <v>310</v>
      </c>
      <c r="D6505" t="s">
        <v>22287</v>
      </c>
      <c r="E6505">
        <v>101</v>
      </c>
      <c r="F6505" t="s">
        <v>22288</v>
      </c>
      <c r="G6505" t="s">
        <v>1783</v>
      </c>
      <c r="H6505" t="s">
        <v>220</v>
      </c>
      <c r="I6505" t="s">
        <v>22289</v>
      </c>
      <c r="J6505">
        <v>0.22015000000000001</v>
      </c>
      <c r="K6505">
        <v>1</v>
      </c>
      <c r="L6505">
        <v>1</v>
      </c>
      <c r="M6505">
        <v>1</v>
      </c>
      <c r="N6505">
        <v>1</v>
      </c>
      <c r="O6505" t="s">
        <v>225</v>
      </c>
      <c r="P6505">
        <v>0</v>
      </c>
      <c r="Q6505">
        <v>1</v>
      </c>
      <c r="R6505">
        <v>4000</v>
      </c>
      <c r="S6505" t="s">
        <v>223</v>
      </c>
      <c r="T6505">
        <v>4000</v>
      </c>
      <c r="U6505" t="s">
        <v>22286</v>
      </c>
      <c r="V6505" t="s">
        <v>10030</v>
      </c>
      <c r="W6505" t="s">
        <v>225</v>
      </c>
      <c r="X6505" t="s">
        <v>225</v>
      </c>
      <c r="Y6505">
        <v>4000</v>
      </c>
      <c r="AB6505">
        <v>1</v>
      </c>
      <c r="AC6505">
        <v>1</v>
      </c>
      <c r="AD6505">
        <v>2</v>
      </c>
      <c r="AE6505">
        <v>924</v>
      </c>
      <c r="AF6505">
        <v>1</v>
      </c>
      <c r="AQ6505">
        <v>1</v>
      </c>
      <c r="AR6505">
        <f t="shared" si="101"/>
        <v>4.6463999999999999</v>
      </c>
      <c r="AS6505">
        <v>1</v>
      </c>
      <c r="AT6505" t="s">
        <v>112</v>
      </c>
      <c r="AU6505">
        <v>20</v>
      </c>
    </row>
    <row r="6506" spans="1:47">
      <c r="A6506" t="s">
        <v>22290</v>
      </c>
      <c r="C6506">
        <v>310</v>
      </c>
      <c r="D6506" t="s">
        <v>22291</v>
      </c>
      <c r="E6506">
        <v>101</v>
      </c>
      <c r="F6506" t="s">
        <v>22292</v>
      </c>
      <c r="G6506" t="s">
        <v>1783</v>
      </c>
      <c r="H6506" t="s">
        <v>220</v>
      </c>
      <c r="I6506" t="s">
        <v>22293</v>
      </c>
      <c r="J6506">
        <v>0.3296</v>
      </c>
      <c r="K6506">
        <v>1</v>
      </c>
      <c r="L6506">
        <v>1</v>
      </c>
      <c r="M6506">
        <v>1</v>
      </c>
      <c r="N6506">
        <v>1</v>
      </c>
      <c r="O6506" t="s">
        <v>225</v>
      </c>
      <c r="P6506">
        <v>0</v>
      </c>
      <c r="Q6506">
        <v>1</v>
      </c>
      <c r="R6506">
        <v>7500</v>
      </c>
      <c r="S6506" t="s">
        <v>223</v>
      </c>
      <c r="T6506">
        <v>7500</v>
      </c>
      <c r="U6506" t="s">
        <v>22290</v>
      </c>
      <c r="V6506" t="s">
        <v>224</v>
      </c>
      <c r="W6506" t="s">
        <v>225</v>
      </c>
      <c r="X6506" t="s">
        <v>225</v>
      </c>
      <c r="Y6506">
        <v>7500</v>
      </c>
      <c r="AB6506">
        <v>1</v>
      </c>
      <c r="AC6506">
        <v>1</v>
      </c>
      <c r="AD6506">
        <v>2</v>
      </c>
      <c r="AE6506">
        <v>1056</v>
      </c>
      <c r="AF6506">
        <v>1</v>
      </c>
      <c r="AQ6506">
        <v>2</v>
      </c>
      <c r="AR6506">
        <f t="shared" si="101"/>
        <v>4.6463999999999999</v>
      </c>
      <c r="AS6506">
        <v>1</v>
      </c>
      <c r="AT6506" t="s">
        <v>112</v>
      </c>
      <c r="AU6506">
        <v>20</v>
      </c>
    </row>
    <row r="6507" spans="1:47">
      <c r="A6507" t="s">
        <v>22294</v>
      </c>
      <c r="C6507">
        <v>310</v>
      </c>
      <c r="D6507" t="s">
        <v>22295</v>
      </c>
      <c r="E6507">
        <v>101</v>
      </c>
      <c r="F6507" t="s">
        <v>22296</v>
      </c>
      <c r="G6507" t="s">
        <v>1783</v>
      </c>
      <c r="H6507" t="s">
        <v>220</v>
      </c>
      <c r="I6507" t="s">
        <v>22297</v>
      </c>
      <c r="J6507">
        <v>0.25584000000000001</v>
      </c>
      <c r="K6507">
        <v>1</v>
      </c>
      <c r="L6507">
        <v>1</v>
      </c>
      <c r="M6507">
        <v>1</v>
      </c>
      <c r="N6507">
        <v>1</v>
      </c>
      <c r="O6507" t="s">
        <v>225</v>
      </c>
      <c r="P6507">
        <v>0</v>
      </c>
      <c r="Q6507">
        <v>1</v>
      </c>
      <c r="R6507">
        <v>9900</v>
      </c>
      <c r="S6507" t="s">
        <v>223</v>
      </c>
      <c r="T6507">
        <v>9900</v>
      </c>
      <c r="U6507" t="s">
        <v>22294</v>
      </c>
      <c r="V6507" t="s">
        <v>10030</v>
      </c>
      <c r="W6507" t="s">
        <v>225</v>
      </c>
      <c r="X6507" t="s">
        <v>225</v>
      </c>
      <c r="Y6507">
        <v>9900</v>
      </c>
      <c r="AB6507">
        <v>1</v>
      </c>
      <c r="AC6507">
        <v>1</v>
      </c>
      <c r="AD6507">
        <v>4</v>
      </c>
      <c r="AE6507">
        <v>2000</v>
      </c>
      <c r="AF6507">
        <v>1</v>
      </c>
      <c r="AQ6507">
        <v>5</v>
      </c>
      <c r="AR6507">
        <f t="shared" si="101"/>
        <v>4.6463999999999999</v>
      </c>
      <c r="AS6507">
        <v>1</v>
      </c>
      <c r="AT6507" t="s">
        <v>112</v>
      </c>
      <c r="AU6507">
        <v>20</v>
      </c>
    </row>
    <row r="6508" spans="1:47">
      <c r="A6508" t="s">
        <v>22298</v>
      </c>
      <c r="C6508">
        <v>310</v>
      </c>
      <c r="D6508" t="s">
        <v>22299</v>
      </c>
      <c r="E6508">
        <v>101</v>
      </c>
      <c r="F6508" t="s">
        <v>22300</v>
      </c>
      <c r="G6508" t="s">
        <v>422</v>
      </c>
      <c r="H6508" t="s">
        <v>220</v>
      </c>
      <c r="I6508" t="s">
        <v>22301</v>
      </c>
      <c r="J6508">
        <v>0.23216000000000001</v>
      </c>
      <c r="K6508">
        <v>1</v>
      </c>
      <c r="L6508">
        <v>1</v>
      </c>
      <c r="M6508">
        <v>1</v>
      </c>
      <c r="N6508">
        <v>1</v>
      </c>
      <c r="O6508" t="s">
        <v>225</v>
      </c>
      <c r="P6508">
        <v>0</v>
      </c>
      <c r="Q6508">
        <v>1</v>
      </c>
      <c r="R6508">
        <v>7700</v>
      </c>
      <c r="S6508" t="s">
        <v>223</v>
      </c>
      <c r="T6508">
        <v>7700</v>
      </c>
      <c r="U6508" t="s">
        <v>22298</v>
      </c>
      <c r="V6508" t="s">
        <v>455</v>
      </c>
      <c r="W6508" t="s">
        <v>225</v>
      </c>
      <c r="X6508" t="s">
        <v>225</v>
      </c>
      <c r="Y6508">
        <v>7700</v>
      </c>
      <c r="AB6508">
        <v>1</v>
      </c>
      <c r="AC6508">
        <v>1</v>
      </c>
      <c r="AD6508">
        <v>3</v>
      </c>
      <c r="AE6508">
        <v>1008</v>
      </c>
      <c r="AF6508">
        <v>1</v>
      </c>
      <c r="AQ6508">
        <v>1</v>
      </c>
      <c r="AR6508">
        <f t="shared" si="101"/>
        <v>9.68</v>
      </c>
      <c r="AS6508">
        <v>1</v>
      </c>
      <c r="AT6508" t="s">
        <v>134</v>
      </c>
      <c r="AU6508">
        <v>43</v>
      </c>
    </row>
    <row r="6509" spans="1:47">
      <c r="A6509" t="s">
        <v>22302</v>
      </c>
      <c r="C6509">
        <v>310</v>
      </c>
      <c r="D6509" t="s">
        <v>22118</v>
      </c>
      <c r="E6509">
        <v>903</v>
      </c>
      <c r="F6509" t="s">
        <v>821</v>
      </c>
      <c r="G6509" t="s">
        <v>1783</v>
      </c>
      <c r="H6509" t="s">
        <v>822</v>
      </c>
      <c r="I6509" t="s">
        <v>22303</v>
      </c>
      <c r="J6509">
        <v>0.77734000000000003</v>
      </c>
      <c r="K6509">
        <v>0</v>
      </c>
      <c r="L6509">
        <v>0</v>
      </c>
      <c r="M6509">
        <v>0</v>
      </c>
      <c r="N6509">
        <v>0</v>
      </c>
      <c r="P6509">
        <v>0</v>
      </c>
      <c r="Q6509">
        <v>0</v>
      </c>
      <c r="R6509">
        <v>0</v>
      </c>
      <c r="S6509" t="s">
        <v>243</v>
      </c>
      <c r="T6509">
        <v>0</v>
      </c>
      <c r="U6509" t="s">
        <v>22302</v>
      </c>
      <c r="Y6509">
        <v>0</v>
      </c>
      <c r="AB6509">
        <v>0</v>
      </c>
      <c r="AC6509">
        <v>0</v>
      </c>
      <c r="AD6509">
        <v>0</v>
      </c>
      <c r="AE6509">
        <v>0</v>
      </c>
      <c r="AF6509">
        <v>0</v>
      </c>
      <c r="AQ6509">
        <v>2</v>
      </c>
      <c r="AR6509">
        <f t="shared" si="101"/>
        <v>0</v>
      </c>
      <c r="AS6509">
        <v>1</v>
      </c>
      <c r="AT6509" t="s">
        <v>112</v>
      </c>
      <c r="AU6509">
        <v>20</v>
      </c>
    </row>
    <row r="6510" spans="1:47">
      <c r="A6510" t="s">
        <v>22304</v>
      </c>
      <c r="C6510">
        <v>310</v>
      </c>
      <c r="D6510" t="s">
        <v>22305</v>
      </c>
      <c r="E6510">
        <v>101</v>
      </c>
      <c r="F6510" t="s">
        <v>22306</v>
      </c>
      <c r="G6510" t="s">
        <v>1783</v>
      </c>
      <c r="H6510" t="s">
        <v>220</v>
      </c>
      <c r="I6510" t="s">
        <v>22307</v>
      </c>
      <c r="J6510">
        <v>0.13469</v>
      </c>
      <c r="K6510">
        <v>1</v>
      </c>
      <c r="L6510">
        <v>1</v>
      </c>
      <c r="M6510">
        <v>1</v>
      </c>
      <c r="N6510">
        <v>1</v>
      </c>
      <c r="O6510" t="s">
        <v>225</v>
      </c>
      <c r="P6510">
        <v>0</v>
      </c>
      <c r="Q6510">
        <v>1</v>
      </c>
      <c r="R6510">
        <v>1600</v>
      </c>
      <c r="S6510" t="s">
        <v>223</v>
      </c>
      <c r="T6510">
        <v>1600</v>
      </c>
      <c r="U6510" t="s">
        <v>22304</v>
      </c>
      <c r="V6510" t="s">
        <v>10030</v>
      </c>
      <c r="W6510" t="s">
        <v>225</v>
      </c>
      <c r="X6510" t="s">
        <v>225</v>
      </c>
      <c r="Y6510">
        <v>1600</v>
      </c>
      <c r="AB6510">
        <v>1</v>
      </c>
      <c r="AC6510">
        <v>1</v>
      </c>
      <c r="AD6510">
        <v>2</v>
      </c>
      <c r="AE6510">
        <v>768</v>
      </c>
      <c r="AF6510">
        <v>1</v>
      </c>
      <c r="AQ6510">
        <v>2</v>
      </c>
      <c r="AR6510">
        <f t="shared" si="101"/>
        <v>4.6463999999999999</v>
      </c>
      <c r="AS6510">
        <v>1</v>
      </c>
      <c r="AT6510" t="s">
        <v>112</v>
      </c>
      <c r="AU6510">
        <v>20</v>
      </c>
    </row>
    <row r="6511" spans="1:47">
      <c r="A6511" t="s">
        <v>22308</v>
      </c>
      <c r="C6511">
        <v>310</v>
      </c>
      <c r="D6511" t="s">
        <v>22309</v>
      </c>
      <c r="E6511">
        <v>131</v>
      </c>
      <c r="F6511" t="s">
        <v>21801</v>
      </c>
      <c r="G6511" t="s">
        <v>324</v>
      </c>
      <c r="H6511" t="s">
        <v>407</v>
      </c>
      <c r="I6511" t="s">
        <v>22310</v>
      </c>
      <c r="J6511">
        <v>1.5066999999999999</v>
      </c>
      <c r="K6511">
        <v>0</v>
      </c>
      <c r="L6511">
        <v>0</v>
      </c>
      <c r="M6511">
        <v>0</v>
      </c>
      <c r="N6511">
        <v>0</v>
      </c>
      <c r="P6511">
        <v>0</v>
      </c>
      <c r="Q6511">
        <v>0</v>
      </c>
      <c r="R6511">
        <v>0</v>
      </c>
      <c r="S6511" t="s">
        <v>223</v>
      </c>
      <c r="T6511">
        <v>0</v>
      </c>
      <c r="U6511" t="s">
        <v>22308</v>
      </c>
      <c r="Y6511">
        <v>0</v>
      </c>
      <c r="AB6511">
        <v>0</v>
      </c>
      <c r="AC6511">
        <v>0</v>
      </c>
      <c r="AD6511">
        <v>0</v>
      </c>
      <c r="AE6511">
        <v>0</v>
      </c>
      <c r="AF6511">
        <v>0</v>
      </c>
      <c r="AQ6511">
        <v>1</v>
      </c>
      <c r="AR6511">
        <f t="shared" si="101"/>
        <v>0</v>
      </c>
      <c r="AS6511">
        <v>1</v>
      </c>
      <c r="AT6511" t="s">
        <v>130</v>
      </c>
      <c r="AU6511">
        <v>39</v>
      </c>
    </row>
    <row r="6512" spans="1:47">
      <c r="A6512" t="s">
        <v>22311</v>
      </c>
      <c r="C6512">
        <v>310</v>
      </c>
      <c r="D6512" t="s">
        <v>22312</v>
      </c>
      <c r="E6512">
        <v>101</v>
      </c>
      <c r="F6512" t="s">
        <v>22313</v>
      </c>
      <c r="G6512" t="s">
        <v>1783</v>
      </c>
      <c r="H6512" t="s">
        <v>220</v>
      </c>
      <c r="I6512" t="s">
        <v>22314</v>
      </c>
      <c r="J6512">
        <v>0.31283</v>
      </c>
      <c r="K6512">
        <v>1</v>
      </c>
      <c r="L6512">
        <v>1</v>
      </c>
      <c r="M6512">
        <v>1</v>
      </c>
      <c r="N6512">
        <v>1</v>
      </c>
      <c r="O6512" t="s">
        <v>225</v>
      </c>
      <c r="P6512">
        <v>0</v>
      </c>
      <c r="Q6512">
        <v>1</v>
      </c>
      <c r="R6512">
        <v>9700</v>
      </c>
      <c r="S6512" t="s">
        <v>223</v>
      </c>
      <c r="T6512">
        <v>9700</v>
      </c>
      <c r="U6512" t="s">
        <v>22311</v>
      </c>
      <c r="V6512" t="s">
        <v>224</v>
      </c>
      <c r="W6512" t="s">
        <v>225</v>
      </c>
      <c r="X6512" t="s">
        <v>225</v>
      </c>
      <c r="Y6512">
        <v>9700</v>
      </c>
      <c r="AB6512">
        <v>1</v>
      </c>
      <c r="AC6512">
        <v>1</v>
      </c>
      <c r="AD6512">
        <v>3</v>
      </c>
      <c r="AE6512">
        <v>1414</v>
      </c>
      <c r="AF6512">
        <v>1.75</v>
      </c>
      <c r="AQ6512">
        <v>2</v>
      </c>
      <c r="AR6512">
        <f t="shared" si="101"/>
        <v>4.6463999999999999</v>
      </c>
      <c r="AS6512">
        <v>1</v>
      </c>
      <c r="AT6512" t="s">
        <v>112</v>
      </c>
      <c r="AU6512">
        <v>20</v>
      </c>
    </row>
    <row r="6513" spans="1:47">
      <c r="A6513" t="s">
        <v>22315</v>
      </c>
      <c r="C6513">
        <v>310</v>
      </c>
      <c r="D6513" t="s">
        <v>21135</v>
      </c>
      <c r="E6513">
        <v>131</v>
      </c>
      <c r="F6513" t="s">
        <v>20532</v>
      </c>
      <c r="H6513" t="s">
        <v>407</v>
      </c>
      <c r="I6513" t="s">
        <v>22316</v>
      </c>
      <c r="J6513">
        <v>1.7663199999999999</v>
      </c>
      <c r="K6513">
        <v>0</v>
      </c>
      <c r="L6513">
        <v>0</v>
      </c>
      <c r="M6513">
        <v>0</v>
      </c>
      <c r="N6513">
        <v>0</v>
      </c>
      <c r="P6513">
        <v>0</v>
      </c>
      <c r="Q6513">
        <v>0</v>
      </c>
      <c r="R6513">
        <v>0</v>
      </c>
      <c r="S6513" t="s">
        <v>243</v>
      </c>
      <c r="T6513">
        <v>0</v>
      </c>
      <c r="U6513" t="s">
        <v>22315</v>
      </c>
      <c r="Y6513">
        <v>0</v>
      </c>
      <c r="AB6513">
        <v>0</v>
      </c>
      <c r="AC6513">
        <v>0</v>
      </c>
      <c r="AD6513">
        <v>0</v>
      </c>
      <c r="AE6513">
        <v>0</v>
      </c>
      <c r="AF6513">
        <v>0</v>
      </c>
      <c r="AQ6513">
        <v>4</v>
      </c>
      <c r="AR6513">
        <f t="shared" si="101"/>
        <v>0</v>
      </c>
      <c r="AS6513">
        <v>1</v>
      </c>
      <c r="AT6513" t="s">
        <v>126</v>
      </c>
      <c r="AU6513">
        <v>34</v>
      </c>
    </row>
    <row r="6514" spans="1:47">
      <c r="A6514" t="s">
        <v>22317</v>
      </c>
      <c r="C6514">
        <v>310</v>
      </c>
      <c r="D6514" t="s">
        <v>22318</v>
      </c>
      <c r="E6514">
        <v>101</v>
      </c>
      <c r="F6514" t="s">
        <v>22319</v>
      </c>
      <c r="G6514" t="s">
        <v>1783</v>
      </c>
      <c r="H6514" t="s">
        <v>220</v>
      </c>
      <c r="I6514" t="s">
        <v>22320</v>
      </c>
      <c r="J6514">
        <v>0.16019</v>
      </c>
      <c r="K6514">
        <v>1</v>
      </c>
      <c r="L6514">
        <v>1</v>
      </c>
      <c r="M6514">
        <v>1</v>
      </c>
      <c r="N6514">
        <v>1</v>
      </c>
      <c r="O6514" t="s">
        <v>225</v>
      </c>
      <c r="P6514">
        <v>0</v>
      </c>
      <c r="Q6514">
        <v>1</v>
      </c>
      <c r="R6514">
        <v>800</v>
      </c>
      <c r="S6514" t="s">
        <v>223</v>
      </c>
      <c r="T6514">
        <v>800</v>
      </c>
      <c r="U6514" t="s">
        <v>22317</v>
      </c>
      <c r="V6514" t="s">
        <v>224</v>
      </c>
      <c r="W6514" t="s">
        <v>225</v>
      </c>
      <c r="X6514" t="s">
        <v>225</v>
      </c>
      <c r="Y6514">
        <v>800</v>
      </c>
      <c r="AB6514">
        <v>1</v>
      </c>
      <c r="AC6514">
        <v>1</v>
      </c>
      <c r="AD6514">
        <v>2</v>
      </c>
      <c r="AE6514">
        <v>832</v>
      </c>
      <c r="AF6514">
        <v>1</v>
      </c>
      <c r="AQ6514">
        <v>1</v>
      </c>
      <c r="AR6514">
        <f t="shared" si="101"/>
        <v>4.6463999999999999</v>
      </c>
      <c r="AS6514">
        <v>1</v>
      </c>
      <c r="AT6514" t="s">
        <v>112</v>
      </c>
      <c r="AU6514">
        <v>20</v>
      </c>
    </row>
    <row r="6515" spans="1:47">
      <c r="A6515" t="s">
        <v>22321</v>
      </c>
      <c r="C6515">
        <v>310</v>
      </c>
      <c r="D6515" t="s">
        <v>22322</v>
      </c>
      <c r="E6515">
        <v>101</v>
      </c>
      <c r="F6515" t="s">
        <v>22323</v>
      </c>
      <c r="G6515" t="s">
        <v>1095</v>
      </c>
      <c r="H6515" t="s">
        <v>220</v>
      </c>
      <c r="I6515" t="s">
        <v>22324</v>
      </c>
      <c r="J6515">
        <v>0.28948000000000002</v>
      </c>
      <c r="K6515">
        <v>1</v>
      </c>
      <c r="L6515">
        <v>1</v>
      </c>
      <c r="M6515">
        <v>1</v>
      </c>
      <c r="N6515">
        <v>1</v>
      </c>
      <c r="O6515" t="s">
        <v>225</v>
      </c>
      <c r="P6515">
        <v>0</v>
      </c>
      <c r="Q6515">
        <v>0</v>
      </c>
      <c r="R6515">
        <v>0</v>
      </c>
      <c r="S6515" t="s">
        <v>223</v>
      </c>
      <c r="T6515">
        <v>0</v>
      </c>
      <c r="U6515" t="s">
        <v>22321</v>
      </c>
      <c r="V6515" t="s">
        <v>10030</v>
      </c>
      <c r="W6515" t="s">
        <v>225</v>
      </c>
      <c r="X6515" t="s">
        <v>225</v>
      </c>
      <c r="Y6515">
        <v>0</v>
      </c>
      <c r="AB6515">
        <v>1</v>
      </c>
      <c r="AC6515">
        <v>1</v>
      </c>
      <c r="AD6515">
        <v>2</v>
      </c>
      <c r="AE6515">
        <v>872</v>
      </c>
      <c r="AF6515">
        <v>1</v>
      </c>
      <c r="AQ6515">
        <v>1</v>
      </c>
      <c r="AR6515">
        <f t="shared" si="101"/>
        <v>4.6463999999999999</v>
      </c>
      <c r="AS6515">
        <v>1</v>
      </c>
      <c r="AT6515" t="s">
        <v>112</v>
      </c>
      <c r="AU6515">
        <v>20</v>
      </c>
    </row>
    <row r="6516" spans="1:47">
      <c r="A6516" t="s">
        <v>22325</v>
      </c>
      <c r="C6516">
        <v>310</v>
      </c>
      <c r="D6516" t="s">
        <v>22326</v>
      </c>
      <c r="E6516">
        <v>101</v>
      </c>
      <c r="F6516" t="s">
        <v>22327</v>
      </c>
      <c r="G6516" t="s">
        <v>422</v>
      </c>
      <c r="H6516" t="s">
        <v>220</v>
      </c>
      <c r="I6516" t="s">
        <v>22328</v>
      </c>
      <c r="J6516">
        <v>0.21795</v>
      </c>
      <c r="K6516">
        <v>1</v>
      </c>
      <c r="L6516">
        <v>1</v>
      </c>
      <c r="M6516">
        <v>1</v>
      </c>
      <c r="N6516">
        <v>1</v>
      </c>
      <c r="O6516" t="s">
        <v>225</v>
      </c>
      <c r="P6516">
        <v>0</v>
      </c>
      <c r="Q6516">
        <v>1</v>
      </c>
      <c r="R6516">
        <v>9500</v>
      </c>
      <c r="S6516" t="s">
        <v>223</v>
      </c>
      <c r="T6516">
        <v>9500</v>
      </c>
      <c r="U6516" t="s">
        <v>22325</v>
      </c>
      <c r="V6516" t="s">
        <v>455</v>
      </c>
      <c r="W6516" t="s">
        <v>225</v>
      </c>
      <c r="X6516" t="s">
        <v>225</v>
      </c>
      <c r="Y6516">
        <v>9500</v>
      </c>
      <c r="AB6516">
        <v>1</v>
      </c>
      <c r="AC6516">
        <v>1</v>
      </c>
      <c r="AD6516">
        <v>3</v>
      </c>
      <c r="AE6516">
        <v>1008</v>
      </c>
      <c r="AF6516">
        <v>1</v>
      </c>
      <c r="AQ6516">
        <v>1</v>
      </c>
      <c r="AR6516">
        <f t="shared" si="101"/>
        <v>9.68</v>
      </c>
      <c r="AS6516">
        <v>1</v>
      </c>
      <c r="AT6516" t="s">
        <v>134</v>
      </c>
      <c r="AU6516">
        <v>43</v>
      </c>
    </row>
    <row r="6517" spans="1:47">
      <c r="A6517" t="s">
        <v>22329</v>
      </c>
      <c r="C6517">
        <v>310</v>
      </c>
      <c r="D6517" t="s">
        <v>22330</v>
      </c>
      <c r="E6517">
        <v>101</v>
      </c>
      <c r="F6517" t="s">
        <v>22331</v>
      </c>
      <c r="G6517" t="s">
        <v>1783</v>
      </c>
      <c r="H6517" t="s">
        <v>220</v>
      </c>
      <c r="I6517" t="s">
        <v>22332</v>
      </c>
      <c r="J6517">
        <v>0.32068000000000002</v>
      </c>
      <c r="K6517">
        <v>1</v>
      </c>
      <c r="L6517">
        <v>1</v>
      </c>
      <c r="M6517">
        <v>1</v>
      </c>
      <c r="N6517">
        <v>1</v>
      </c>
      <c r="O6517" t="s">
        <v>225</v>
      </c>
      <c r="P6517">
        <v>0</v>
      </c>
      <c r="Q6517">
        <v>1</v>
      </c>
      <c r="R6517">
        <v>3500</v>
      </c>
      <c r="S6517" t="s">
        <v>223</v>
      </c>
      <c r="T6517">
        <v>3500</v>
      </c>
      <c r="U6517" t="s">
        <v>22329</v>
      </c>
      <c r="V6517" t="s">
        <v>10030</v>
      </c>
      <c r="W6517" t="s">
        <v>225</v>
      </c>
      <c r="X6517" t="s">
        <v>225</v>
      </c>
      <c r="Y6517">
        <v>3500</v>
      </c>
      <c r="AB6517">
        <v>1</v>
      </c>
      <c r="AC6517">
        <v>1</v>
      </c>
      <c r="AD6517">
        <v>3</v>
      </c>
      <c r="AE6517">
        <v>952</v>
      </c>
      <c r="AF6517">
        <v>1</v>
      </c>
      <c r="AQ6517">
        <v>2</v>
      </c>
      <c r="AR6517">
        <f t="shared" si="101"/>
        <v>4.6463999999999999</v>
      </c>
      <c r="AS6517">
        <v>1</v>
      </c>
      <c r="AT6517" t="s">
        <v>112</v>
      </c>
      <c r="AU6517">
        <v>20</v>
      </c>
    </row>
    <row r="6518" spans="1:47">
      <c r="A6518" t="s">
        <v>22333</v>
      </c>
      <c r="C6518">
        <v>310</v>
      </c>
      <c r="D6518" t="s">
        <v>22334</v>
      </c>
      <c r="E6518">
        <v>101</v>
      </c>
      <c r="F6518" t="s">
        <v>22335</v>
      </c>
      <c r="G6518" t="s">
        <v>1783</v>
      </c>
      <c r="H6518" t="s">
        <v>220</v>
      </c>
      <c r="I6518" t="s">
        <v>22336</v>
      </c>
      <c r="J6518">
        <v>0.15914</v>
      </c>
      <c r="K6518">
        <v>1</v>
      </c>
      <c r="L6518">
        <v>1</v>
      </c>
      <c r="M6518">
        <v>1</v>
      </c>
      <c r="N6518">
        <v>1</v>
      </c>
      <c r="O6518" t="s">
        <v>225</v>
      </c>
      <c r="P6518">
        <v>0</v>
      </c>
      <c r="Q6518">
        <v>1</v>
      </c>
      <c r="R6518">
        <v>10500</v>
      </c>
      <c r="S6518" t="s">
        <v>223</v>
      </c>
      <c r="T6518">
        <v>10500</v>
      </c>
      <c r="U6518" t="s">
        <v>22333</v>
      </c>
      <c r="X6518" t="s">
        <v>225</v>
      </c>
      <c r="Y6518">
        <v>10500</v>
      </c>
      <c r="AB6518">
        <v>1</v>
      </c>
      <c r="AC6518">
        <v>1</v>
      </c>
      <c r="AD6518">
        <v>3</v>
      </c>
      <c r="AE6518">
        <v>996</v>
      </c>
      <c r="AF6518">
        <v>1</v>
      </c>
      <c r="AQ6518">
        <v>1</v>
      </c>
      <c r="AR6518">
        <f t="shared" si="101"/>
        <v>4.6463999999999999</v>
      </c>
      <c r="AS6518">
        <v>1</v>
      </c>
      <c r="AT6518" t="s">
        <v>112</v>
      </c>
      <c r="AU6518">
        <v>20</v>
      </c>
    </row>
    <row r="6519" spans="1:47">
      <c r="A6519" t="s">
        <v>22337</v>
      </c>
      <c r="C6519">
        <v>310</v>
      </c>
      <c r="D6519" t="s">
        <v>22338</v>
      </c>
      <c r="E6519">
        <v>101</v>
      </c>
      <c r="F6519" t="s">
        <v>22339</v>
      </c>
      <c r="G6519" t="s">
        <v>1783</v>
      </c>
      <c r="H6519" t="s">
        <v>220</v>
      </c>
      <c r="I6519" t="s">
        <v>22340</v>
      </c>
      <c r="J6519">
        <v>0.12495000000000001</v>
      </c>
      <c r="K6519">
        <v>1</v>
      </c>
      <c r="L6519">
        <v>1</v>
      </c>
      <c r="M6519">
        <v>1</v>
      </c>
      <c r="N6519">
        <v>1</v>
      </c>
      <c r="O6519" t="s">
        <v>225</v>
      </c>
      <c r="P6519">
        <v>0</v>
      </c>
      <c r="Q6519">
        <v>0</v>
      </c>
      <c r="R6519">
        <v>0</v>
      </c>
      <c r="S6519" t="s">
        <v>223</v>
      </c>
      <c r="T6519">
        <v>0</v>
      </c>
      <c r="U6519" t="s">
        <v>22337</v>
      </c>
      <c r="V6519" t="s">
        <v>224</v>
      </c>
      <c r="W6519" t="s">
        <v>225</v>
      </c>
      <c r="X6519" t="s">
        <v>225</v>
      </c>
      <c r="Y6519">
        <v>0</v>
      </c>
      <c r="AB6519">
        <v>1</v>
      </c>
      <c r="AC6519">
        <v>1</v>
      </c>
      <c r="AD6519">
        <v>3</v>
      </c>
      <c r="AE6519">
        <v>528</v>
      </c>
      <c r="AF6519">
        <v>1</v>
      </c>
      <c r="AQ6519">
        <v>2</v>
      </c>
      <c r="AR6519">
        <f t="shared" si="101"/>
        <v>4.6463999999999999</v>
      </c>
      <c r="AS6519">
        <v>1</v>
      </c>
      <c r="AT6519" t="s">
        <v>112</v>
      </c>
      <c r="AU6519">
        <v>20</v>
      </c>
    </row>
    <row r="6520" spans="1:47">
      <c r="A6520" t="s">
        <v>22341</v>
      </c>
      <c r="C6520">
        <v>310</v>
      </c>
      <c r="D6520" t="s">
        <v>22342</v>
      </c>
      <c r="E6520">
        <v>101</v>
      </c>
      <c r="F6520" t="s">
        <v>22343</v>
      </c>
      <c r="G6520" t="s">
        <v>1783</v>
      </c>
      <c r="H6520" t="s">
        <v>220</v>
      </c>
      <c r="I6520" t="s">
        <v>22344</v>
      </c>
      <c r="J6520">
        <v>0.15512000000000001</v>
      </c>
      <c r="K6520">
        <v>1</v>
      </c>
      <c r="L6520">
        <v>1</v>
      </c>
      <c r="M6520">
        <v>1</v>
      </c>
      <c r="N6520">
        <v>1</v>
      </c>
      <c r="O6520" t="s">
        <v>225</v>
      </c>
      <c r="P6520">
        <v>0</v>
      </c>
      <c r="Q6520">
        <v>1</v>
      </c>
      <c r="R6520">
        <v>3400</v>
      </c>
      <c r="S6520" t="s">
        <v>223</v>
      </c>
      <c r="T6520">
        <v>3400</v>
      </c>
      <c r="U6520" t="s">
        <v>22341</v>
      </c>
      <c r="V6520" t="s">
        <v>10030</v>
      </c>
      <c r="W6520" t="s">
        <v>225</v>
      </c>
      <c r="X6520" t="s">
        <v>225</v>
      </c>
      <c r="Y6520">
        <v>3400</v>
      </c>
      <c r="AB6520">
        <v>1</v>
      </c>
      <c r="AC6520">
        <v>1</v>
      </c>
      <c r="AD6520">
        <v>2</v>
      </c>
      <c r="AE6520">
        <v>864</v>
      </c>
      <c r="AF6520">
        <v>1</v>
      </c>
      <c r="AQ6520">
        <v>1</v>
      </c>
      <c r="AR6520">
        <f t="shared" si="101"/>
        <v>4.6463999999999999</v>
      </c>
      <c r="AS6520">
        <v>1</v>
      </c>
      <c r="AT6520" t="s">
        <v>112</v>
      </c>
      <c r="AU6520">
        <v>20</v>
      </c>
    </row>
    <row r="6521" spans="1:47">
      <c r="A6521" t="s">
        <v>22345</v>
      </c>
      <c r="C6521">
        <v>310</v>
      </c>
      <c r="D6521" t="s">
        <v>22346</v>
      </c>
      <c r="E6521">
        <v>101</v>
      </c>
      <c r="F6521" t="s">
        <v>22347</v>
      </c>
      <c r="G6521" t="s">
        <v>422</v>
      </c>
      <c r="H6521" t="s">
        <v>220</v>
      </c>
      <c r="I6521" t="s">
        <v>22348</v>
      </c>
      <c r="J6521">
        <v>0.23193</v>
      </c>
      <c r="K6521">
        <v>1</v>
      </c>
      <c r="L6521">
        <v>1</v>
      </c>
      <c r="M6521">
        <v>1</v>
      </c>
      <c r="N6521">
        <v>1</v>
      </c>
      <c r="O6521" t="s">
        <v>225</v>
      </c>
      <c r="P6521">
        <v>0</v>
      </c>
      <c r="Q6521">
        <v>1</v>
      </c>
      <c r="R6521">
        <v>10500</v>
      </c>
      <c r="S6521" t="s">
        <v>223</v>
      </c>
      <c r="T6521">
        <v>10500</v>
      </c>
      <c r="U6521" t="s">
        <v>22345</v>
      </c>
      <c r="V6521" t="s">
        <v>455</v>
      </c>
      <c r="W6521" t="s">
        <v>225</v>
      </c>
      <c r="X6521" t="s">
        <v>225</v>
      </c>
      <c r="Y6521">
        <v>10500</v>
      </c>
      <c r="AB6521">
        <v>1</v>
      </c>
      <c r="AC6521">
        <v>1</v>
      </c>
      <c r="AD6521">
        <v>3</v>
      </c>
      <c r="AE6521">
        <v>1008</v>
      </c>
      <c r="AF6521">
        <v>1</v>
      </c>
      <c r="AQ6521">
        <v>1</v>
      </c>
      <c r="AR6521">
        <f t="shared" si="101"/>
        <v>9.68</v>
      </c>
      <c r="AS6521">
        <v>1</v>
      </c>
      <c r="AT6521" t="s">
        <v>134</v>
      </c>
      <c r="AU6521">
        <v>43</v>
      </c>
    </row>
    <row r="6522" spans="1:47">
      <c r="A6522" t="s">
        <v>22349</v>
      </c>
      <c r="C6522">
        <v>310</v>
      </c>
      <c r="D6522" t="s">
        <v>22350</v>
      </c>
      <c r="E6522">
        <v>131</v>
      </c>
      <c r="F6522" t="s">
        <v>22351</v>
      </c>
      <c r="G6522" t="s">
        <v>1783</v>
      </c>
      <c r="H6522" t="s">
        <v>407</v>
      </c>
      <c r="I6522" t="s">
        <v>22352</v>
      </c>
      <c r="J6522">
        <v>0.14008000000000001</v>
      </c>
      <c r="K6522">
        <v>0</v>
      </c>
      <c r="L6522">
        <v>0</v>
      </c>
      <c r="M6522">
        <v>0</v>
      </c>
      <c r="N6522">
        <v>0</v>
      </c>
      <c r="P6522">
        <v>0</v>
      </c>
      <c r="Q6522">
        <v>0</v>
      </c>
      <c r="R6522">
        <v>0</v>
      </c>
      <c r="S6522" t="s">
        <v>223</v>
      </c>
      <c r="T6522">
        <v>0</v>
      </c>
      <c r="U6522" t="s">
        <v>22349</v>
      </c>
      <c r="Y6522">
        <v>0</v>
      </c>
      <c r="AB6522">
        <v>0</v>
      </c>
      <c r="AC6522">
        <v>0</v>
      </c>
      <c r="AD6522">
        <v>0</v>
      </c>
      <c r="AE6522">
        <v>0</v>
      </c>
      <c r="AF6522">
        <v>0</v>
      </c>
      <c r="AQ6522">
        <v>2</v>
      </c>
      <c r="AR6522">
        <f t="shared" si="101"/>
        <v>0</v>
      </c>
      <c r="AS6522">
        <v>1</v>
      </c>
      <c r="AT6522" t="s">
        <v>112</v>
      </c>
      <c r="AU6522">
        <v>20</v>
      </c>
    </row>
    <row r="6523" spans="1:47">
      <c r="A6523" t="s">
        <v>22353</v>
      </c>
      <c r="C6523">
        <v>310</v>
      </c>
      <c r="D6523" t="s">
        <v>22354</v>
      </c>
      <c r="E6523">
        <v>101</v>
      </c>
      <c r="F6523" t="s">
        <v>22355</v>
      </c>
      <c r="G6523" t="s">
        <v>1783</v>
      </c>
      <c r="H6523" t="s">
        <v>220</v>
      </c>
      <c r="I6523" t="s">
        <v>22356</v>
      </c>
      <c r="J6523">
        <v>0.27731</v>
      </c>
      <c r="K6523">
        <v>1</v>
      </c>
      <c r="L6523">
        <v>1</v>
      </c>
      <c r="M6523">
        <v>1</v>
      </c>
      <c r="N6523">
        <v>1</v>
      </c>
      <c r="O6523" t="s">
        <v>225</v>
      </c>
      <c r="P6523">
        <v>0</v>
      </c>
      <c r="Q6523">
        <v>1</v>
      </c>
      <c r="R6523">
        <v>5200</v>
      </c>
      <c r="S6523" t="s">
        <v>223</v>
      </c>
      <c r="T6523">
        <v>5200</v>
      </c>
      <c r="U6523" t="s">
        <v>22353</v>
      </c>
      <c r="V6523" t="s">
        <v>224</v>
      </c>
      <c r="W6523" t="s">
        <v>225</v>
      </c>
      <c r="X6523" t="s">
        <v>225</v>
      </c>
      <c r="Y6523">
        <v>5200</v>
      </c>
      <c r="AB6523">
        <v>1</v>
      </c>
      <c r="AC6523">
        <v>1</v>
      </c>
      <c r="AD6523">
        <v>3</v>
      </c>
      <c r="AE6523">
        <v>1656</v>
      </c>
      <c r="AF6523">
        <v>1</v>
      </c>
      <c r="AQ6523">
        <v>4</v>
      </c>
      <c r="AR6523">
        <f t="shared" si="101"/>
        <v>4.6463999999999999</v>
      </c>
      <c r="AS6523">
        <v>1</v>
      </c>
      <c r="AT6523" t="s">
        <v>112</v>
      </c>
      <c r="AU6523">
        <v>20</v>
      </c>
    </row>
    <row r="6524" spans="1:47">
      <c r="A6524" t="s">
        <v>22357</v>
      </c>
      <c r="C6524">
        <v>310</v>
      </c>
      <c r="D6524" t="s">
        <v>22358</v>
      </c>
      <c r="E6524">
        <v>903</v>
      </c>
      <c r="F6524" t="s">
        <v>821</v>
      </c>
      <c r="G6524" t="s">
        <v>1783</v>
      </c>
      <c r="H6524" t="s">
        <v>822</v>
      </c>
      <c r="I6524" t="s">
        <v>22359</v>
      </c>
      <c r="J6524">
        <v>0.15057999999999999</v>
      </c>
      <c r="K6524">
        <v>0</v>
      </c>
      <c r="L6524">
        <v>0</v>
      </c>
      <c r="M6524">
        <v>0</v>
      </c>
      <c r="N6524">
        <v>0</v>
      </c>
      <c r="P6524">
        <v>0</v>
      </c>
      <c r="Q6524">
        <v>0</v>
      </c>
      <c r="R6524">
        <v>0</v>
      </c>
      <c r="S6524" t="s">
        <v>223</v>
      </c>
      <c r="T6524">
        <v>0</v>
      </c>
      <c r="U6524" t="s">
        <v>22357</v>
      </c>
      <c r="Y6524">
        <v>0</v>
      </c>
      <c r="AB6524">
        <v>0</v>
      </c>
      <c r="AC6524">
        <v>0</v>
      </c>
      <c r="AD6524">
        <v>0</v>
      </c>
      <c r="AE6524">
        <v>0</v>
      </c>
      <c r="AF6524">
        <v>0</v>
      </c>
      <c r="AQ6524">
        <v>1</v>
      </c>
      <c r="AR6524">
        <f t="shared" si="101"/>
        <v>0</v>
      </c>
      <c r="AS6524">
        <v>1</v>
      </c>
      <c r="AT6524" t="s">
        <v>112</v>
      </c>
      <c r="AU6524">
        <v>20</v>
      </c>
    </row>
    <row r="6525" spans="1:47">
      <c r="A6525" t="s">
        <v>22360</v>
      </c>
      <c r="C6525">
        <v>310</v>
      </c>
      <c r="D6525" t="s">
        <v>22361</v>
      </c>
      <c r="E6525">
        <v>132</v>
      </c>
      <c r="F6525" t="s">
        <v>22362</v>
      </c>
      <c r="G6525" t="s">
        <v>1783</v>
      </c>
      <c r="H6525" t="s">
        <v>260</v>
      </c>
      <c r="I6525" t="s">
        <v>22363</v>
      </c>
      <c r="J6525">
        <v>0.14138000000000001</v>
      </c>
      <c r="K6525">
        <v>0</v>
      </c>
      <c r="L6525">
        <v>0</v>
      </c>
      <c r="M6525">
        <v>0</v>
      </c>
      <c r="N6525">
        <v>0</v>
      </c>
      <c r="P6525">
        <v>0</v>
      </c>
      <c r="Q6525">
        <v>0</v>
      </c>
      <c r="R6525">
        <v>0</v>
      </c>
      <c r="S6525" t="s">
        <v>223</v>
      </c>
      <c r="T6525">
        <v>0</v>
      </c>
      <c r="U6525" t="s">
        <v>22360</v>
      </c>
      <c r="Y6525">
        <v>0</v>
      </c>
      <c r="AB6525">
        <v>0</v>
      </c>
      <c r="AC6525">
        <v>0</v>
      </c>
      <c r="AD6525">
        <v>0</v>
      </c>
      <c r="AE6525">
        <v>0</v>
      </c>
      <c r="AF6525">
        <v>0</v>
      </c>
      <c r="AQ6525">
        <v>1</v>
      </c>
      <c r="AR6525">
        <f t="shared" si="101"/>
        <v>0</v>
      </c>
      <c r="AS6525">
        <v>1</v>
      </c>
      <c r="AT6525" t="s">
        <v>112</v>
      </c>
      <c r="AU6525">
        <v>20</v>
      </c>
    </row>
    <row r="6526" spans="1:47">
      <c r="A6526" t="s">
        <v>22364</v>
      </c>
      <c r="C6526">
        <v>310</v>
      </c>
      <c r="D6526" t="s">
        <v>22365</v>
      </c>
      <c r="E6526">
        <v>131</v>
      </c>
      <c r="F6526" t="s">
        <v>22366</v>
      </c>
      <c r="G6526" t="s">
        <v>324</v>
      </c>
      <c r="H6526" t="s">
        <v>407</v>
      </c>
      <c r="I6526" t="s">
        <v>22367</v>
      </c>
      <c r="J6526">
        <v>0.31406000000000001</v>
      </c>
      <c r="K6526">
        <v>0</v>
      </c>
      <c r="L6526">
        <v>0</v>
      </c>
      <c r="M6526">
        <v>0</v>
      </c>
      <c r="N6526">
        <v>0</v>
      </c>
      <c r="P6526">
        <v>0</v>
      </c>
      <c r="Q6526">
        <v>0</v>
      </c>
      <c r="R6526">
        <v>0</v>
      </c>
      <c r="S6526" t="s">
        <v>223</v>
      </c>
      <c r="T6526">
        <v>0</v>
      </c>
      <c r="U6526" t="s">
        <v>22364</v>
      </c>
      <c r="Y6526">
        <v>0</v>
      </c>
      <c r="AB6526">
        <v>0</v>
      </c>
      <c r="AC6526">
        <v>0</v>
      </c>
      <c r="AD6526">
        <v>0</v>
      </c>
      <c r="AE6526">
        <v>0</v>
      </c>
      <c r="AF6526">
        <v>0</v>
      </c>
      <c r="AQ6526">
        <v>1</v>
      </c>
      <c r="AR6526">
        <f t="shared" si="101"/>
        <v>0</v>
      </c>
      <c r="AS6526">
        <v>1</v>
      </c>
      <c r="AT6526" t="s">
        <v>112</v>
      </c>
      <c r="AU6526">
        <v>20</v>
      </c>
    </row>
    <row r="6527" spans="1:47">
      <c r="A6527" t="s">
        <v>22368</v>
      </c>
      <c r="C6527">
        <v>310</v>
      </c>
      <c r="D6527" t="s">
        <v>22369</v>
      </c>
      <c r="E6527">
        <v>101</v>
      </c>
      <c r="F6527" t="s">
        <v>22370</v>
      </c>
      <c r="G6527" t="s">
        <v>422</v>
      </c>
      <c r="H6527" t="s">
        <v>220</v>
      </c>
      <c r="I6527" t="s">
        <v>22371</v>
      </c>
      <c r="J6527">
        <v>0.22935</v>
      </c>
      <c r="K6527">
        <v>1</v>
      </c>
      <c r="L6527">
        <v>1</v>
      </c>
      <c r="M6527">
        <v>1</v>
      </c>
      <c r="N6527">
        <v>1</v>
      </c>
      <c r="O6527" t="s">
        <v>225</v>
      </c>
      <c r="P6527">
        <v>0</v>
      </c>
      <c r="Q6527">
        <v>1</v>
      </c>
      <c r="R6527">
        <v>5900</v>
      </c>
      <c r="S6527" t="s">
        <v>223</v>
      </c>
      <c r="T6527">
        <v>5900</v>
      </c>
      <c r="U6527" t="s">
        <v>22368</v>
      </c>
      <c r="V6527" t="s">
        <v>455</v>
      </c>
      <c r="W6527" t="s">
        <v>225</v>
      </c>
      <c r="X6527" t="s">
        <v>225</v>
      </c>
      <c r="Y6527">
        <v>5900</v>
      </c>
      <c r="AB6527">
        <v>1</v>
      </c>
      <c r="AC6527">
        <v>1</v>
      </c>
      <c r="AD6527">
        <v>3</v>
      </c>
      <c r="AE6527">
        <v>1316</v>
      </c>
      <c r="AF6527">
        <v>1</v>
      </c>
      <c r="AQ6527">
        <v>1</v>
      </c>
      <c r="AR6527">
        <f t="shared" si="101"/>
        <v>9.68</v>
      </c>
      <c r="AS6527">
        <v>1</v>
      </c>
      <c r="AT6527" t="s">
        <v>134</v>
      </c>
      <c r="AU6527">
        <v>43</v>
      </c>
    </row>
    <row r="6528" spans="1:47">
      <c r="A6528" t="s">
        <v>22372</v>
      </c>
      <c r="C6528">
        <v>310</v>
      </c>
      <c r="D6528" t="s">
        <v>22373</v>
      </c>
      <c r="E6528">
        <v>903</v>
      </c>
      <c r="F6528" t="s">
        <v>1042</v>
      </c>
      <c r="G6528" t="s">
        <v>1783</v>
      </c>
      <c r="H6528" t="s">
        <v>833</v>
      </c>
      <c r="I6528" t="s">
        <v>22374</v>
      </c>
      <c r="J6528">
        <v>0.61075999999999997</v>
      </c>
      <c r="K6528">
        <v>0</v>
      </c>
      <c r="L6528">
        <v>0</v>
      </c>
      <c r="M6528">
        <v>0</v>
      </c>
      <c r="N6528">
        <v>0</v>
      </c>
      <c r="P6528">
        <v>0</v>
      </c>
      <c r="Q6528">
        <v>0</v>
      </c>
      <c r="R6528">
        <v>0</v>
      </c>
      <c r="S6528" t="s">
        <v>223</v>
      </c>
      <c r="T6528">
        <v>0</v>
      </c>
      <c r="U6528" t="s">
        <v>22372</v>
      </c>
      <c r="Y6528">
        <v>0</v>
      </c>
      <c r="AB6528">
        <v>0</v>
      </c>
      <c r="AC6528">
        <v>0</v>
      </c>
      <c r="AD6528">
        <v>0</v>
      </c>
      <c r="AE6528">
        <v>0</v>
      </c>
      <c r="AF6528">
        <v>0</v>
      </c>
      <c r="AQ6528">
        <v>1</v>
      </c>
      <c r="AR6528">
        <f t="shared" si="101"/>
        <v>0</v>
      </c>
      <c r="AS6528">
        <v>1</v>
      </c>
      <c r="AT6528" t="s">
        <v>112</v>
      </c>
      <c r="AU6528">
        <v>20</v>
      </c>
    </row>
    <row r="6529" spans="1:47">
      <c r="A6529" t="s">
        <v>22375</v>
      </c>
      <c r="C6529">
        <v>310</v>
      </c>
      <c r="D6529" t="s">
        <v>22376</v>
      </c>
      <c r="E6529">
        <v>101</v>
      </c>
      <c r="F6529" t="s">
        <v>22377</v>
      </c>
      <c r="G6529" t="s">
        <v>1783</v>
      </c>
      <c r="H6529" t="s">
        <v>220</v>
      </c>
      <c r="I6529" t="s">
        <v>22378</v>
      </c>
      <c r="J6529">
        <v>0.15756000000000001</v>
      </c>
      <c r="K6529">
        <v>1</v>
      </c>
      <c r="L6529">
        <v>1</v>
      </c>
      <c r="M6529">
        <v>1</v>
      </c>
      <c r="N6529">
        <v>1</v>
      </c>
      <c r="O6529" t="s">
        <v>225</v>
      </c>
      <c r="P6529">
        <v>0</v>
      </c>
      <c r="Q6529">
        <v>1</v>
      </c>
      <c r="R6529">
        <v>300</v>
      </c>
      <c r="S6529" t="s">
        <v>223</v>
      </c>
      <c r="T6529">
        <v>300</v>
      </c>
      <c r="U6529" t="s">
        <v>22375</v>
      </c>
      <c r="V6529" t="s">
        <v>10030</v>
      </c>
      <c r="W6529" t="s">
        <v>225</v>
      </c>
      <c r="X6529" t="s">
        <v>225</v>
      </c>
      <c r="Y6529">
        <v>300</v>
      </c>
      <c r="AB6529">
        <v>1</v>
      </c>
      <c r="AC6529">
        <v>1</v>
      </c>
      <c r="AD6529">
        <v>2</v>
      </c>
      <c r="AE6529">
        <v>720</v>
      </c>
      <c r="AF6529">
        <v>1</v>
      </c>
      <c r="AQ6529">
        <v>2</v>
      </c>
      <c r="AR6529">
        <f t="shared" si="101"/>
        <v>4.6463999999999999</v>
      </c>
      <c r="AS6529">
        <v>1</v>
      </c>
      <c r="AT6529" t="s">
        <v>112</v>
      </c>
      <c r="AU6529">
        <v>20</v>
      </c>
    </row>
    <row r="6530" spans="1:47">
      <c r="A6530" t="s">
        <v>22379</v>
      </c>
      <c r="C6530">
        <v>310</v>
      </c>
      <c r="D6530" t="s">
        <v>22119</v>
      </c>
      <c r="E6530">
        <v>903</v>
      </c>
      <c r="F6530" t="s">
        <v>1042</v>
      </c>
      <c r="G6530" t="s">
        <v>1783</v>
      </c>
      <c r="H6530" t="s">
        <v>833</v>
      </c>
      <c r="I6530" t="s">
        <v>22380</v>
      </c>
      <c r="J6530">
        <v>20.41311</v>
      </c>
      <c r="K6530">
        <v>0</v>
      </c>
      <c r="L6530">
        <v>0</v>
      </c>
      <c r="M6530">
        <v>0</v>
      </c>
      <c r="N6530">
        <v>0</v>
      </c>
      <c r="P6530">
        <v>0</v>
      </c>
      <c r="Q6530">
        <v>0</v>
      </c>
      <c r="R6530">
        <v>0</v>
      </c>
      <c r="S6530" t="s">
        <v>223</v>
      </c>
      <c r="T6530">
        <v>0</v>
      </c>
      <c r="U6530" t="s">
        <v>22379</v>
      </c>
      <c r="Y6530">
        <v>0</v>
      </c>
      <c r="AB6530">
        <v>0</v>
      </c>
      <c r="AC6530">
        <v>0</v>
      </c>
      <c r="AD6530">
        <v>0</v>
      </c>
      <c r="AE6530">
        <v>0</v>
      </c>
      <c r="AF6530">
        <v>0</v>
      </c>
      <c r="AQ6530">
        <v>1</v>
      </c>
      <c r="AR6530">
        <f t="shared" ref="AR6530:AR6593" si="102">AB6530*9.68*VLOOKUP(AU6530,atten,10,FALSE)</f>
        <v>0</v>
      </c>
      <c r="AS6530">
        <v>1</v>
      </c>
      <c r="AT6530" t="s">
        <v>112</v>
      </c>
      <c r="AU6530">
        <v>20</v>
      </c>
    </row>
    <row r="6531" spans="1:47">
      <c r="A6531" t="s">
        <v>22381</v>
      </c>
      <c r="C6531">
        <v>310</v>
      </c>
      <c r="D6531" t="s">
        <v>22382</v>
      </c>
      <c r="E6531">
        <v>101</v>
      </c>
      <c r="F6531" t="s">
        <v>22383</v>
      </c>
      <c r="G6531" t="s">
        <v>1783</v>
      </c>
      <c r="H6531" t="s">
        <v>220</v>
      </c>
      <c r="I6531" t="s">
        <v>22384</v>
      </c>
      <c r="J6531">
        <v>0.16411999999999999</v>
      </c>
      <c r="K6531">
        <v>1</v>
      </c>
      <c r="L6531">
        <v>1</v>
      </c>
      <c r="M6531">
        <v>1</v>
      </c>
      <c r="N6531">
        <v>1</v>
      </c>
      <c r="O6531" t="s">
        <v>225</v>
      </c>
      <c r="P6531">
        <v>0</v>
      </c>
      <c r="Q6531">
        <v>1</v>
      </c>
      <c r="R6531">
        <v>1000</v>
      </c>
      <c r="S6531" t="s">
        <v>223</v>
      </c>
      <c r="T6531">
        <v>1000</v>
      </c>
      <c r="U6531" t="s">
        <v>22381</v>
      </c>
      <c r="V6531" t="s">
        <v>10030</v>
      </c>
      <c r="W6531" t="s">
        <v>225</v>
      </c>
      <c r="X6531" t="s">
        <v>225</v>
      </c>
      <c r="Y6531">
        <v>1000</v>
      </c>
      <c r="AB6531">
        <v>1</v>
      </c>
      <c r="AC6531">
        <v>1</v>
      </c>
      <c r="AD6531">
        <v>3</v>
      </c>
      <c r="AE6531">
        <v>912</v>
      </c>
      <c r="AF6531">
        <v>1</v>
      </c>
      <c r="AQ6531">
        <v>1</v>
      </c>
      <c r="AR6531">
        <f t="shared" si="102"/>
        <v>4.6463999999999999</v>
      </c>
      <c r="AS6531">
        <v>1</v>
      </c>
      <c r="AT6531" t="s">
        <v>112</v>
      </c>
      <c r="AU6531">
        <v>20</v>
      </c>
    </row>
    <row r="6532" spans="1:47">
      <c r="A6532" t="s">
        <v>22385</v>
      </c>
      <c r="C6532">
        <v>310</v>
      </c>
      <c r="D6532" t="s">
        <v>22386</v>
      </c>
      <c r="E6532">
        <v>101</v>
      </c>
      <c r="F6532" t="s">
        <v>22387</v>
      </c>
      <c r="G6532" t="s">
        <v>422</v>
      </c>
      <c r="H6532" t="s">
        <v>220</v>
      </c>
      <c r="I6532" t="s">
        <v>22388</v>
      </c>
      <c r="J6532">
        <v>0.26247999999999999</v>
      </c>
      <c r="K6532">
        <v>1</v>
      </c>
      <c r="L6532">
        <v>1</v>
      </c>
      <c r="M6532">
        <v>1</v>
      </c>
      <c r="N6532">
        <v>1</v>
      </c>
      <c r="O6532" t="s">
        <v>225</v>
      </c>
      <c r="P6532">
        <v>0</v>
      </c>
      <c r="Q6532">
        <v>1</v>
      </c>
      <c r="R6532">
        <v>4400</v>
      </c>
      <c r="S6532" t="s">
        <v>223</v>
      </c>
      <c r="T6532">
        <v>4400</v>
      </c>
      <c r="U6532" t="s">
        <v>22385</v>
      </c>
      <c r="V6532" t="s">
        <v>455</v>
      </c>
      <c r="W6532" t="s">
        <v>225</v>
      </c>
      <c r="X6532" t="s">
        <v>225</v>
      </c>
      <c r="Y6532">
        <v>4400</v>
      </c>
      <c r="AB6532">
        <v>1</v>
      </c>
      <c r="AC6532">
        <v>1</v>
      </c>
      <c r="AD6532">
        <v>3</v>
      </c>
      <c r="AE6532">
        <v>1008</v>
      </c>
      <c r="AF6532">
        <v>1</v>
      </c>
      <c r="AQ6532">
        <v>1</v>
      </c>
      <c r="AR6532">
        <f t="shared" si="102"/>
        <v>9.68</v>
      </c>
      <c r="AS6532">
        <v>1</v>
      </c>
      <c r="AT6532" t="s">
        <v>132</v>
      </c>
      <c r="AU6532">
        <v>41</v>
      </c>
    </row>
    <row r="6533" spans="1:47">
      <c r="A6533" t="s">
        <v>22389</v>
      </c>
      <c r="C6533">
        <v>310</v>
      </c>
      <c r="D6533" t="s">
        <v>22390</v>
      </c>
      <c r="E6533">
        <v>101</v>
      </c>
      <c r="F6533" t="s">
        <v>22391</v>
      </c>
      <c r="G6533" t="s">
        <v>1783</v>
      </c>
      <c r="H6533" t="s">
        <v>220</v>
      </c>
      <c r="I6533" t="s">
        <v>22392</v>
      </c>
      <c r="J6533">
        <v>0.32455000000000001</v>
      </c>
      <c r="K6533">
        <v>1</v>
      </c>
      <c r="L6533">
        <v>1</v>
      </c>
      <c r="M6533">
        <v>1</v>
      </c>
      <c r="N6533">
        <v>1</v>
      </c>
      <c r="O6533" t="s">
        <v>225</v>
      </c>
      <c r="P6533">
        <v>0</v>
      </c>
      <c r="Q6533">
        <v>0</v>
      </c>
      <c r="R6533">
        <v>0</v>
      </c>
      <c r="S6533" t="s">
        <v>223</v>
      </c>
      <c r="T6533">
        <v>0</v>
      </c>
      <c r="U6533" t="s">
        <v>22389</v>
      </c>
      <c r="V6533" t="s">
        <v>10030</v>
      </c>
      <c r="W6533" t="s">
        <v>225</v>
      </c>
      <c r="X6533" t="s">
        <v>225</v>
      </c>
      <c r="Y6533">
        <v>0</v>
      </c>
      <c r="AB6533">
        <v>1</v>
      </c>
      <c r="AC6533">
        <v>1</v>
      </c>
      <c r="AD6533">
        <v>3</v>
      </c>
      <c r="AE6533">
        <v>960</v>
      </c>
      <c r="AF6533">
        <v>1</v>
      </c>
      <c r="AQ6533">
        <v>2</v>
      </c>
      <c r="AR6533">
        <f t="shared" si="102"/>
        <v>4.6463999999999999</v>
      </c>
      <c r="AS6533">
        <v>1</v>
      </c>
      <c r="AT6533" t="s">
        <v>112</v>
      </c>
      <c r="AU6533">
        <v>20</v>
      </c>
    </row>
    <row r="6534" spans="1:47">
      <c r="A6534" t="s">
        <v>22393</v>
      </c>
      <c r="C6534">
        <v>310</v>
      </c>
      <c r="D6534" t="s">
        <v>22394</v>
      </c>
      <c r="E6534">
        <v>131</v>
      </c>
      <c r="F6534" t="s">
        <v>22355</v>
      </c>
      <c r="G6534" t="s">
        <v>1783</v>
      </c>
      <c r="H6534" t="s">
        <v>407</v>
      </c>
      <c r="I6534" t="s">
        <v>22395</v>
      </c>
      <c r="J6534">
        <v>0.30131000000000002</v>
      </c>
      <c r="K6534">
        <v>0</v>
      </c>
      <c r="L6534">
        <v>0</v>
      </c>
      <c r="M6534">
        <v>0</v>
      </c>
      <c r="N6534">
        <v>0</v>
      </c>
      <c r="P6534">
        <v>0</v>
      </c>
      <c r="Q6534">
        <v>0</v>
      </c>
      <c r="R6534">
        <v>0</v>
      </c>
      <c r="S6534" t="s">
        <v>223</v>
      </c>
      <c r="T6534">
        <v>0</v>
      </c>
      <c r="U6534" t="s">
        <v>22393</v>
      </c>
      <c r="Y6534">
        <v>0</v>
      </c>
      <c r="AB6534">
        <v>0</v>
      </c>
      <c r="AC6534">
        <v>0</v>
      </c>
      <c r="AD6534">
        <v>0</v>
      </c>
      <c r="AE6534">
        <v>0</v>
      </c>
      <c r="AF6534">
        <v>0</v>
      </c>
      <c r="AQ6534">
        <v>2</v>
      </c>
      <c r="AR6534">
        <f t="shared" si="102"/>
        <v>0</v>
      </c>
      <c r="AS6534">
        <v>1</v>
      </c>
      <c r="AT6534" t="s">
        <v>112</v>
      </c>
      <c r="AU6534">
        <v>20</v>
      </c>
    </row>
    <row r="6535" spans="1:47">
      <c r="A6535" t="s">
        <v>22396</v>
      </c>
      <c r="C6535">
        <v>310</v>
      </c>
      <c r="D6535" t="s">
        <v>22397</v>
      </c>
      <c r="E6535">
        <v>132</v>
      </c>
      <c r="F6535" t="s">
        <v>22398</v>
      </c>
      <c r="G6535" t="s">
        <v>1783</v>
      </c>
      <c r="H6535" t="s">
        <v>260</v>
      </c>
      <c r="I6535" t="s">
        <v>22399</v>
      </c>
      <c r="J6535">
        <v>0.15376999999999999</v>
      </c>
      <c r="K6535">
        <v>0</v>
      </c>
      <c r="L6535">
        <v>0</v>
      </c>
      <c r="M6535">
        <v>0</v>
      </c>
      <c r="N6535">
        <v>0</v>
      </c>
      <c r="P6535">
        <v>0</v>
      </c>
      <c r="Q6535">
        <v>0</v>
      </c>
      <c r="R6535">
        <v>0</v>
      </c>
      <c r="S6535" t="s">
        <v>223</v>
      </c>
      <c r="T6535">
        <v>0</v>
      </c>
      <c r="U6535" t="s">
        <v>22396</v>
      </c>
      <c r="Y6535">
        <v>0</v>
      </c>
      <c r="AB6535">
        <v>0</v>
      </c>
      <c r="AC6535">
        <v>0</v>
      </c>
      <c r="AD6535">
        <v>0</v>
      </c>
      <c r="AE6535">
        <v>0</v>
      </c>
      <c r="AF6535">
        <v>0</v>
      </c>
      <c r="AQ6535">
        <v>1</v>
      </c>
      <c r="AR6535">
        <f t="shared" si="102"/>
        <v>0</v>
      </c>
      <c r="AS6535">
        <v>1</v>
      </c>
      <c r="AT6535" t="s">
        <v>112</v>
      </c>
      <c r="AU6535">
        <v>20</v>
      </c>
    </row>
    <row r="6536" spans="1:47">
      <c r="A6536" t="s">
        <v>22400</v>
      </c>
      <c r="C6536">
        <v>310</v>
      </c>
      <c r="D6536" t="s">
        <v>22401</v>
      </c>
      <c r="E6536">
        <v>101</v>
      </c>
      <c r="F6536" t="s">
        <v>22402</v>
      </c>
      <c r="G6536" t="s">
        <v>1783</v>
      </c>
      <c r="H6536" t="s">
        <v>220</v>
      </c>
      <c r="I6536" t="s">
        <v>22403</v>
      </c>
      <c r="J6536">
        <v>0.14768000000000001</v>
      </c>
      <c r="K6536">
        <v>1</v>
      </c>
      <c r="L6536">
        <v>1</v>
      </c>
      <c r="M6536">
        <v>1</v>
      </c>
      <c r="N6536">
        <v>1</v>
      </c>
      <c r="O6536" t="s">
        <v>225</v>
      </c>
      <c r="P6536">
        <v>0</v>
      </c>
      <c r="Q6536">
        <v>1</v>
      </c>
      <c r="R6536">
        <v>2000</v>
      </c>
      <c r="S6536" t="s">
        <v>223</v>
      </c>
      <c r="T6536">
        <v>2000</v>
      </c>
      <c r="U6536" t="s">
        <v>22400</v>
      </c>
      <c r="V6536" t="s">
        <v>10030</v>
      </c>
      <c r="W6536" t="s">
        <v>225</v>
      </c>
      <c r="X6536" t="s">
        <v>225</v>
      </c>
      <c r="Y6536">
        <v>2000</v>
      </c>
      <c r="AB6536">
        <v>1</v>
      </c>
      <c r="AC6536">
        <v>1</v>
      </c>
      <c r="AD6536">
        <v>3</v>
      </c>
      <c r="AE6536">
        <v>936</v>
      </c>
      <c r="AF6536">
        <v>1</v>
      </c>
      <c r="AQ6536">
        <v>1</v>
      </c>
      <c r="AR6536">
        <f t="shared" si="102"/>
        <v>4.6463999999999999</v>
      </c>
      <c r="AS6536">
        <v>1</v>
      </c>
      <c r="AT6536" t="s">
        <v>112</v>
      </c>
      <c r="AU6536">
        <v>20</v>
      </c>
    </row>
    <row r="6537" spans="1:47">
      <c r="A6537" t="s">
        <v>22404</v>
      </c>
      <c r="C6537">
        <v>310</v>
      </c>
      <c r="D6537" t="s">
        <v>22405</v>
      </c>
      <c r="E6537">
        <v>101</v>
      </c>
      <c r="F6537" t="s">
        <v>22406</v>
      </c>
      <c r="G6537" t="s">
        <v>1783</v>
      </c>
      <c r="H6537" t="s">
        <v>220</v>
      </c>
      <c r="I6537" t="s">
        <v>22407</v>
      </c>
      <c r="J6537">
        <v>0.30990000000000001</v>
      </c>
      <c r="K6537">
        <v>0</v>
      </c>
      <c r="L6537">
        <v>1</v>
      </c>
      <c r="M6537">
        <v>0</v>
      </c>
      <c r="N6537">
        <v>1</v>
      </c>
      <c r="P6537">
        <v>0</v>
      </c>
      <c r="Q6537">
        <v>1</v>
      </c>
      <c r="R6537">
        <v>0</v>
      </c>
      <c r="S6537" t="s">
        <v>223</v>
      </c>
      <c r="T6537">
        <v>0</v>
      </c>
      <c r="U6537" t="s">
        <v>22404</v>
      </c>
      <c r="X6537" t="s">
        <v>225</v>
      </c>
      <c r="Y6537">
        <v>0</v>
      </c>
      <c r="AB6537">
        <v>0</v>
      </c>
      <c r="AC6537">
        <v>1</v>
      </c>
      <c r="AD6537">
        <v>3</v>
      </c>
      <c r="AE6537">
        <v>1248</v>
      </c>
      <c r="AF6537">
        <v>1</v>
      </c>
      <c r="AQ6537">
        <v>2</v>
      </c>
      <c r="AR6537">
        <f t="shared" si="102"/>
        <v>0</v>
      </c>
      <c r="AS6537">
        <v>1</v>
      </c>
      <c r="AT6537" t="s">
        <v>112</v>
      </c>
      <c r="AU6537">
        <v>20</v>
      </c>
    </row>
    <row r="6538" spans="1:47">
      <c r="A6538" t="s">
        <v>22408</v>
      </c>
      <c r="C6538">
        <v>310</v>
      </c>
      <c r="D6538" t="s">
        <v>22409</v>
      </c>
      <c r="E6538">
        <v>101</v>
      </c>
      <c r="F6538" t="s">
        <v>22410</v>
      </c>
      <c r="G6538" t="s">
        <v>422</v>
      </c>
      <c r="H6538" t="s">
        <v>220</v>
      </c>
      <c r="I6538" t="s">
        <v>22411</v>
      </c>
      <c r="J6538">
        <v>0.20566999999999999</v>
      </c>
      <c r="K6538">
        <v>1</v>
      </c>
      <c r="L6538">
        <v>1</v>
      </c>
      <c r="M6538">
        <v>1</v>
      </c>
      <c r="N6538">
        <v>1</v>
      </c>
      <c r="O6538" t="s">
        <v>225</v>
      </c>
      <c r="P6538">
        <v>0</v>
      </c>
      <c r="Q6538">
        <v>1</v>
      </c>
      <c r="R6538">
        <v>8100</v>
      </c>
      <c r="S6538" t="s">
        <v>223</v>
      </c>
      <c r="T6538">
        <v>8100</v>
      </c>
      <c r="U6538" t="s">
        <v>22408</v>
      </c>
      <c r="V6538" t="s">
        <v>455</v>
      </c>
      <c r="W6538" t="s">
        <v>225</v>
      </c>
      <c r="X6538" t="s">
        <v>225</v>
      </c>
      <c r="Y6538">
        <v>8100</v>
      </c>
      <c r="AB6538">
        <v>1</v>
      </c>
      <c r="AC6538">
        <v>1</v>
      </c>
      <c r="AD6538">
        <v>3</v>
      </c>
      <c r="AE6538">
        <v>1316</v>
      </c>
      <c r="AF6538">
        <v>1</v>
      </c>
      <c r="AQ6538">
        <v>1</v>
      </c>
      <c r="AR6538">
        <f t="shared" si="102"/>
        <v>9.68</v>
      </c>
      <c r="AS6538">
        <v>1</v>
      </c>
      <c r="AT6538" t="s">
        <v>132</v>
      </c>
      <c r="AU6538">
        <v>41</v>
      </c>
    </row>
    <row r="6539" spans="1:47">
      <c r="A6539" t="s">
        <v>22302</v>
      </c>
      <c r="C6539">
        <v>310</v>
      </c>
      <c r="D6539" t="s">
        <v>22118</v>
      </c>
      <c r="E6539">
        <v>903</v>
      </c>
      <c r="F6539" t="s">
        <v>821</v>
      </c>
      <c r="G6539" t="s">
        <v>1783</v>
      </c>
      <c r="H6539" t="s">
        <v>822</v>
      </c>
      <c r="I6539" t="s">
        <v>22303</v>
      </c>
      <c r="J6539">
        <v>0.34092</v>
      </c>
      <c r="K6539">
        <v>0</v>
      </c>
      <c r="L6539">
        <v>0</v>
      </c>
      <c r="M6539">
        <v>0</v>
      </c>
      <c r="N6539">
        <v>0</v>
      </c>
      <c r="P6539">
        <v>0</v>
      </c>
      <c r="Q6539">
        <v>0</v>
      </c>
      <c r="R6539">
        <v>0</v>
      </c>
      <c r="S6539" t="s">
        <v>243</v>
      </c>
      <c r="T6539">
        <v>0</v>
      </c>
      <c r="U6539" t="s">
        <v>22302</v>
      </c>
      <c r="Y6539">
        <v>0</v>
      </c>
      <c r="AB6539">
        <v>0</v>
      </c>
      <c r="AC6539">
        <v>0</v>
      </c>
      <c r="AD6539">
        <v>0</v>
      </c>
      <c r="AE6539">
        <v>0</v>
      </c>
      <c r="AF6539">
        <v>0</v>
      </c>
      <c r="AQ6539">
        <v>1</v>
      </c>
      <c r="AR6539">
        <f t="shared" si="102"/>
        <v>0</v>
      </c>
      <c r="AS6539">
        <v>1</v>
      </c>
      <c r="AT6539" t="s">
        <v>112</v>
      </c>
      <c r="AU6539">
        <v>20</v>
      </c>
    </row>
    <row r="6540" spans="1:47">
      <c r="A6540" t="s">
        <v>22117</v>
      </c>
      <c r="C6540">
        <v>310</v>
      </c>
      <c r="D6540" t="s">
        <v>22118</v>
      </c>
      <c r="E6540">
        <v>903</v>
      </c>
      <c r="F6540" t="s">
        <v>821</v>
      </c>
      <c r="G6540" t="s">
        <v>1783</v>
      </c>
      <c r="H6540" t="s">
        <v>822</v>
      </c>
      <c r="I6540" t="s">
        <v>22120</v>
      </c>
      <c r="J6540">
        <v>0.85075999999999996</v>
      </c>
      <c r="K6540">
        <v>0</v>
      </c>
      <c r="L6540">
        <v>0</v>
      </c>
      <c r="M6540">
        <v>0</v>
      </c>
      <c r="N6540">
        <v>0</v>
      </c>
      <c r="P6540">
        <v>0</v>
      </c>
      <c r="Q6540">
        <v>0</v>
      </c>
      <c r="R6540">
        <v>0</v>
      </c>
      <c r="S6540" t="s">
        <v>243</v>
      </c>
      <c r="T6540">
        <v>0</v>
      </c>
      <c r="U6540" t="s">
        <v>22117</v>
      </c>
      <c r="Y6540">
        <v>0</v>
      </c>
      <c r="AB6540">
        <v>0</v>
      </c>
      <c r="AC6540">
        <v>0</v>
      </c>
      <c r="AD6540">
        <v>0</v>
      </c>
      <c r="AE6540">
        <v>0</v>
      </c>
      <c r="AF6540">
        <v>0</v>
      </c>
      <c r="AQ6540">
        <v>2</v>
      </c>
      <c r="AR6540">
        <f t="shared" si="102"/>
        <v>0</v>
      </c>
      <c r="AS6540">
        <v>1</v>
      </c>
      <c r="AT6540" t="s">
        <v>112</v>
      </c>
      <c r="AU6540">
        <v>20</v>
      </c>
    </row>
    <row r="6541" spans="1:47">
      <c r="A6541" t="s">
        <v>22412</v>
      </c>
      <c r="C6541">
        <v>310</v>
      </c>
      <c r="D6541" t="s">
        <v>22413</v>
      </c>
      <c r="E6541">
        <v>131</v>
      </c>
      <c r="F6541" t="s">
        <v>22414</v>
      </c>
      <c r="G6541" t="s">
        <v>1783</v>
      </c>
      <c r="H6541" t="s">
        <v>407</v>
      </c>
      <c r="I6541" t="s">
        <v>22415</v>
      </c>
      <c r="J6541">
        <v>0.29015000000000002</v>
      </c>
      <c r="K6541">
        <v>0</v>
      </c>
      <c r="L6541">
        <v>0</v>
      </c>
      <c r="M6541">
        <v>0</v>
      </c>
      <c r="N6541">
        <v>0</v>
      </c>
      <c r="P6541">
        <v>0</v>
      </c>
      <c r="Q6541">
        <v>1</v>
      </c>
      <c r="R6541">
        <v>0</v>
      </c>
      <c r="S6541" t="s">
        <v>223</v>
      </c>
      <c r="T6541">
        <v>0</v>
      </c>
      <c r="U6541" t="s">
        <v>22412</v>
      </c>
      <c r="Y6541">
        <v>0</v>
      </c>
      <c r="AB6541">
        <v>0</v>
      </c>
      <c r="AC6541">
        <v>0</v>
      </c>
      <c r="AD6541">
        <v>0</v>
      </c>
      <c r="AE6541">
        <v>0</v>
      </c>
      <c r="AF6541">
        <v>0</v>
      </c>
      <c r="AQ6541">
        <v>2</v>
      </c>
      <c r="AR6541">
        <f t="shared" si="102"/>
        <v>0</v>
      </c>
      <c r="AS6541">
        <v>1</v>
      </c>
      <c r="AT6541" t="s">
        <v>112</v>
      </c>
      <c r="AU6541">
        <v>20</v>
      </c>
    </row>
    <row r="6542" spans="1:47">
      <c r="A6542" t="s">
        <v>22416</v>
      </c>
      <c r="C6542">
        <v>310</v>
      </c>
      <c r="D6542" t="s">
        <v>22417</v>
      </c>
      <c r="E6542">
        <v>132</v>
      </c>
      <c r="F6542" t="s">
        <v>22418</v>
      </c>
      <c r="G6542" t="s">
        <v>1783</v>
      </c>
      <c r="H6542" t="s">
        <v>260</v>
      </c>
      <c r="I6542" t="s">
        <v>22419</v>
      </c>
      <c r="J6542">
        <v>0.15149000000000001</v>
      </c>
      <c r="K6542">
        <v>0</v>
      </c>
      <c r="L6542">
        <v>0</v>
      </c>
      <c r="M6542">
        <v>0</v>
      </c>
      <c r="N6542">
        <v>0</v>
      </c>
      <c r="P6542">
        <v>0</v>
      </c>
      <c r="Q6542">
        <v>0</v>
      </c>
      <c r="R6542">
        <v>0</v>
      </c>
      <c r="S6542" t="s">
        <v>223</v>
      </c>
      <c r="T6542">
        <v>0</v>
      </c>
      <c r="U6542" t="s">
        <v>22416</v>
      </c>
      <c r="Y6542">
        <v>0</v>
      </c>
      <c r="AB6542">
        <v>0</v>
      </c>
      <c r="AC6542">
        <v>0</v>
      </c>
      <c r="AD6542">
        <v>0</v>
      </c>
      <c r="AE6542">
        <v>0</v>
      </c>
      <c r="AF6542">
        <v>0</v>
      </c>
      <c r="AQ6542">
        <v>1</v>
      </c>
      <c r="AR6542">
        <f t="shared" si="102"/>
        <v>0</v>
      </c>
      <c r="AS6542">
        <v>1</v>
      </c>
      <c r="AT6542" t="s">
        <v>112</v>
      </c>
      <c r="AU6542">
        <v>20</v>
      </c>
    </row>
    <row r="6543" spans="1:47">
      <c r="A6543" t="s">
        <v>22420</v>
      </c>
      <c r="C6543">
        <v>310</v>
      </c>
      <c r="D6543" t="s">
        <v>22118</v>
      </c>
      <c r="E6543">
        <v>903</v>
      </c>
      <c r="F6543" t="s">
        <v>821</v>
      </c>
      <c r="G6543" t="s">
        <v>1783</v>
      </c>
      <c r="H6543" t="s">
        <v>822</v>
      </c>
      <c r="I6543" t="s">
        <v>22421</v>
      </c>
      <c r="J6543">
        <v>1.14167</v>
      </c>
      <c r="K6543">
        <v>0</v>
      </c>
      <c r="L6543">
        <v>0</v>
      </c>
      <c r="M6543">
        <v>0</v>
      </c>
      <c r="N6543">
        <v>0</v>
      </c>
      <c r="P6543">
        <v>0</v>
      </c>
      <c r="Q6543">
        <v>0</v>
      </c>
      <c r="R6543">
        <v>0</v>
      </c>
      <c r="S6543" t="s">
        <v>243</v>
      </c>
      <c r="T6543">
        <v>0</v>
      </c>
      <c r="U6543" t="s">
        <v>22420</v>
      </c>
      <c r="Y6543">
        <v>0</v>
      </c>
      <c r="AB6543">
        <v>0</v>
      </c>
      <c r="AC6543">
        <v>0</v>
      </c>
      <c r="AD6543">
        <v>0</v>
      </c>
      <c r="AE6543">
        <v>0</v>
      </c>
      <c r="AF6543">
        <v>0</v>
      </c>
      <c r="AQ6543">
        <v>3</v>
      </c>
      <c r="AR6543">
        <f t="shared" si="102"/>
        <v>0</v>
      </c>
      <c r="AS6543">
        <v>1</v>
      </c>
      <c r="AT6543" t="s">
        <v>112</v>
      </c>
      <c r="AU6543">
        <v>20</v>
      </c>
    </row>
    <row r="6544" spans="1:47">
      <c r="A6544" t="s">
        <v>22422</v>
      </c>
      <c r="C6544">
        <v>310</v>
      </c>
      <c r="D6544" t="s">
        <v>22423</v>
      </c>
      <c r="E6544">
        <v>101</v>
      </c>
      <c r="F6544" t="s">
        <v>22424</v>
      </c>
      <c r="G6544" t="s">
        <v>1783</v>
      </c>
      <c r="H6544" t="s">
        <v>220</v>
      </c>
      <c r="I6544" t="s">
        <v>22425</v>
      </c>
      <c r="J6544">
        <v>0.14093</v>
      </c>
      <c r="K6544">
        <v>1</v>
      </c>
      <c r="L6544">
        <v>1</v>
      </c>
      <c r="M6544">
        <v>1</v>
      </c>
      <c r="N6544">
        <v>1</v>
      </c>
      <c r="O6544" t="s">
        <v>225</v>
      </c>
      <c r="P6544">
        <v>0</v>
      </c>
      <c r="Q6544">
        <v>1</v>
      </c>
      <c r="R6544">
        <v>5500</v>
      </c>
      <c r="S6544" t="s">
        <v>243</v>
      </c>
      <c r="T6544">
        <v>5500</v>
      </c>
      <c r="U6544" t="s">
        <v>22422</v>
      </c>
      <c r="V6544" t="s">
        <v>10030</v>
      </c>
      <c r="W6544" t="s">
        <v>225</v>
      </c>
      <c r="X6544" t="s">
        <v>225</v>
      </c>
      <c r="Y6544">
        <v>5500</v>
      </c>
      <c r="AB6544">
        <v>1</v>
      </c>
      <c r="AC6544">
        <v>1</v>
      </c>
      <c r="AD6544">
        <v>2</v>
      </c>
      <c r="AE6544">
        <v>768</v>
      </c>
      <c r="AF6544">
        <v>1</v>
      </c>
      <c r="AQ6544">
        <v>2</v>
      </c>
      <c r="AR6544">
        <f t="shared" si="102"/>
        <v>4.6463999999999999</v>
      </c>
      <c r="AS6544">
        <v>1</v>
      </c>
      <c r="AT6544" t="s">
        <v>112</v>
      </c>
      <c r="AU6544">
        <v>20</v>
      </c>
    </row>
    <row r="6545" spans="1:47">
      <c r="A6545" t="s">
        <v>22426</v>
      </c>
      <c r="C6545">
        <v>310</v>
      </c>
      <c r="D6545" t="s">
        <v>22427</v>
      </c>
      <c r="E6545">
        <v>101</v>
      </c>
      <c r="F6545" t="s">
        <v>22428</v>
      </c>
      <c r="G6545" t="s">
        <v>422</v>
      </c>
      <c r="H6545" t="s">
        <v>220</v>
      </c>
      <c r="I6545" t="s">
        <v>22429</v>
      </c>
      <c r="J6545">
        <v>0.26116</v>
      </c>
      <c r="K6545">
        <v>1</v>
      </c>
      <c r="L6545">
        <v>1</v>
      </c>
      <c r="M6545">
        <v>1</v>
      </c>
      <c r="N6545">
        <v>1</v>
      </c>
      <c r="O6545" t="s">
        <v>225</v>
      </c>
      <c r="P6545">
        <v>0</v>
      </c>
      <c r="Q6545">
        <v>1</v>
      </c>
      <c r="R6545">
        <v>10500</v>
      </c>
      <c r="S6545" t="s">
        <v>223</v>
      </c>
      <c r="T6545">
        <v>10500</v>
      </c>
      <c r="U6545" t="s">
        <v>22426</v>
      </c>
      <c r="V6545" t="s">
        <v>455</v>
      </c>
      <c r="W6545" t="s">
        <v>225</v>
      </c>
      <c r="X6545" t="s">
        <v>225</v>
      </c>
      <c r="Y6545">
        <v>10500</v>
      </c>
      <c r="AB6545">
        <v>1</v>
      </c>
      <c r="AC6545">
        <v>1</v>
      </c>
      <c r="AD6545">
        <v>3</v>
      </c>
      <c r="AE6545">
        <v>1316</v>
      </c>
      <c r="AF6545">
        <v>1</v>
      </c>
      <c r="AQ6545">
        <v>1</v>
      </c>
      <c r="AR6545">
        <f t="shared" si="102"/>
        <v>9.68</v>
      </c>
      <c r="AS6545">
        <v>1</v>
      </c>
      <c r="AT6545" t="s">
        <v>134</v>
      </c>
      <c r="AU6545">
        <v>43</v>
      </c>
    </row>
    <row r="6546" spans="1:47">
      <c r="A6546" t="s">
        <v>22430</v>
      </c>
      <c r="C6546">
        <v>310</v>
      </c>
      <c r="D6546" t="s">
        <v>22431</v>
      </c>
      <c r="E6546">
        <v>132</v>
      </c>
      <c r="F6546" t="s">
        <v>22296</v>
      </c>
      <c r="G6546" t="s">
        <v>1783</v>
      </c>
      <c r="H6546" t="s">
        <v>260</v>
      </c>
      <c r="I6546" t="s">
        <v>22432</v>
      </c>
      <c r="J6546">
        <v>0.31583</v>
      </c>
      <c r="K6546">
        <v>0</v>
      </c>
      <c r="L6546">
        <v>0</v>
      </c>
      <c r="M6546">
        <v>0</v>
      </c>
      <c r="N6546">
        <v>0</v>
      </c>
      <c r="P6546">
        <v>0</v>
      </c>
      <c r="Q6546">
        <v>0</v>
      </c>
      <c r="R6546">
        <v>0</v>
      </c>
      <c r="S6546" t="s">
        <v>243</v>
      </c>
      <c r="T6546">
        <v>0</v>
      </c>
      <c r="U6546" t="s">
        <v>22430</v>
      </c>
      <c r="Y6546">
        <v>0</v>
      </c>
      <c r="AB6546">
        <v>0</v>
      </c>
      <c r="AC6546">
        <v>0</v>
      </c>
      <c r="AD6546">
        <v>0</v>
      </c>
      <c r="AE6546">
        <v>0</v>
      </c>
      <c r="AF6546">
        <v>0</v>
      </c>
      <c r="AQ6546">
        <v>4</v>
      </c>
      <c r="AR6546">
        <f t="shared" si="102"/>
        <v>0</v>
      </c>
      <c r="AS6546">
        <v>1</v>
      </c>
      <c r="AT6546" t="s">
        <v>112</v>
      </c>
      <c r="AU6546">
        <v>20</v>
      </c>
    </row>
    <row r="6547" spans="1:47">
      <c r="A6547" t="s">
        <v>22433</v>
      </c>
      <c r="C6547">
        <v>310</v>
      </c>
      <c r="D6547" t="s">
        <v>22434</v>
      </c>
      <c r="E6547">
        <v>106</v>
      </c>
      <c r="F6547" t="s">
        <v>22435</v>
      </c>
      <c r="G6547" t="s">
        <v>1783</v>
      </c>
      <c r="H6547" t="s">
        <v>355</v>
      </c>
      <c r="I6547" t="s">
        <v>22436</v>
      </c>
      <c r="J6547">
        <v>0.13569000000000001</v>
      </c>
      <c r="K6547">
        <v>0</v>
      </c>
      <c r="L6547">
        <v>0</v>
      </c>
      <c r="M6547">
        <v>0</v>
      </c>
      <c r="N6547">
        <v>0</v>
      </c>
      <c r="P6547">
        <v>0</v>
      </c>
      <c r="Q6547">
        <v>0</v>
      </c>
      <c r="R6547">
        <v>0</v>
      </c>
      <c r="S6547" t="s">
        <v>223</v>
      </c>
      <c r="T6547">
        <v>0</v>
      </c>
      <c r="U6547" t="s">
        <v>22433</v>
      </c>
      <c r="Y6547">
        <v>0</v>
      </c>
      <c r="AB6547">
        <v>0</v>
      </c>
      <c r="AC6547">
        <v>0</v>
      </c>
      <c r="AD6547">
        <v>0</v>
      </c>
      <c r="AE6547">
        <v>0</v>
      </c>
      <c r="AF6547">
        <v>0</v>
      </c>
      <c r="AQ6547">
        <v>2</v>
      </c>
      <c r="AR6547">
        <f t="shared" si="102"/>
        <v>0</v>
      </c>
      <c r="AS6547">
        <v>1</v>
      </c>
      <c r="AT6547" t="s">
        <v>112</v>
      </c>
      <c r="AU6547">
        <v>20</v>
      </c>
    </row>
    <row r="6548" spans="1:47">
      <c r="A6548" t="s">
        <v>22437</v>
      </c>
      <c r="C6548">
        <v>310</v>
      </c>
      <c r="D6548" t="s">
        <v>22438</v>
      </c>
      <c r="E6548">
        <v>101</v>
      </c>
      <c r="F6548" t="s">
        <v>22439</v>
      </c>
      <c r="G6548" t="s">
        <v>1783</v>
      </c>
      <c r="H6548" t="s">
        <v>220</v>
      </c>
      <c r="I6548" t="s">
        <v>22440</v>
      </c>
      <c r="J6548">
        <v>9.0630000000000002E-2</v>
      </c>
      <c r="K6548">
        <v>1</v>
      </c>
      <c r="L6548">
        <v>1</v>
      </c>
      <c r="M6548">
        <v>1</v>
      </c>
      <c r="N6548">
        <v>1</v>
      </c>
      <c r="O6548" t="s">
        <v>225</v>
      </c>
      <c r="P6548">
        <v>0</v>
      </c>
      <c r="Q6548">
        <v>1</v>
      </c>
      <c r="R6548">
        <v>6600</v>
      </c>
      <c r="S6548" t="s">
        <v>243</v>
      </c>
      <c r="T6548">
        <v>6600</v>
      </c>
      <c r="U6548" t="s">
        <v>22437</v>
      </c>
      <c r="V6548" t="s">
        <v>11931</v>
      </c>
      <c r="W6548" t="s">
        <v>659</v>
      </c>
      <c r="X6548" t="s">
        <v>225</v>
      </c>
      <c r="Y6548">
        <v>6600</v>
      </c>
      <c r="AB6548">
        <v>1</v>
      </c>
      <c r="AC6548">
        <v>1</v>
      </c>
      <c r="AD6548">
        <v>4</v>
      </c>
      <c r="AE6548">
        <v>1768</v>
      </c>
      <c r="AF6548">
        <v>1.75</v>
      </c>
      <c r="AQ6548">
        <v>4</v>
      </c>
      <c r="AR6548">
        <f t="shared" si="102"/>
        <v>4.6463999999999999</v>
      </c>
      <c r="AS6548">
        <v>1</v>
      </c>
      <c r="AT6548" t="s">
        <v>112</v>
      </c>
      <c r="AU6548">
        <v>20</v>
      </c>
    </row>
    <row r="6549" spans="1:47">
      <c r="A6549" t="s">
        <v>22441</v>
      </c>
      <c r="C6549">
        <v>310</v>
      </c>
      <c r="D6549" t="s">
        <v>22442</v>
      </c>
      <c r="E6549">
        <v>101</v>
      </c>
      <c r="F6549" t="s">
        <v>22443</v>
      </c>
      <c r="G6549" t="s">
        <v>1783</v>
      </c>
      <c r="H6549" t="s">
        <v>220</v>
      </c>
      <c r="I6549" t="s">
        <v>22444</v>
      </c>
      <c r="J6549">
        <v>0.14763000000000001</v>
      </c>
      <c r="K6549">
        <v>1</v>
      </c>
      <c r="L6549">
        <v>1</v>
      </c>
      <c r="M6549">
        <v>1</v>
      </c>
      <c r="N6549">
        <v>1</v>
      </c>
      <c r="O6549" t="s">
        <v>225</v>
      </c>
      <c r="P6549">
        <v>0</v>
      </c>
      <c r="Q6549">
        <v>1</v>
      </c>
      <c r="R6549">
        <v>2900</v>
      </c>
      <c r="S6549" t="s">
        <v>223</v>
      </c>
      <c r="T6549">
        <v>2900</v>
      </c>
      <c r="U6549" t="s">
        <v>22441</v>
      </c>
      <c r="V6549" t="s">
        <v>10030</v>
      </c>
      <c r="W6549" t="s">
        <v>225</v>
      </c>
      <c r="X6549" t="s">
        <v>225</v>
      </c>
      <c r="Y6549">
        <v>2900</v>
      </c>
      <c r="AB6549">
        <v>1</v>
      </c>
      <c r="AC6549">
        <v>1</v>
      </c>
      <c r="AD6549">
        <v>3</v>
      </c>
      <c r="AE6549">
        <v>768</v>
      </c>
      <c r="AF6549">
        <v>1</v>
      </c>
      <c r="AQ6549">
        <v>1</v>
      </c>
      <c r="AR6549">
        <f t="shared" si="102"/>
        <v>4.6463999999999999</v>
      </c>
      <c r="AS6549">
        <v>1</v>
      </c>
      <c r="AT6549" t="s">
        <v>112</v>
      </c>
      <c r="AU6549">
        <v>20</v>
      </c>
    </row>
    <row r="6550" spans="1:47">
      <c r="A6550" t="s">
        <v>22445</v>
      </c>
      <c r="C6550">
        <v>310</v>
      </c>
      <c r="D6550" t="s">
        <v>22446</v>
      </c>
      <c r="E6550">
        <v>101</v>
      </c>
      <c r="F6550" t="s">
        <v>22447</v>
      </c>
      <c r="G6550" t="s">
        <v>1783</v>
      </c>
      <c r="H6550" t="s">
        <v>220</v>
      </c>
      <c r="I6550" t="s">
        <v>22448</v>
      </c>
      <c r="J6550">
        <v>0.28928999999999999</v>
      </c>
      <c r="K6550">
        <v>1</v>
      </c>
      <c r="L6550">
        <v>1</v>
      </c>
      <c r="M6550">
        <v>1</v>
      </c>
      <c r="N6550">
        <v>1</v>
      </c>
      <c r="O6550" t="s">
        <v>225</v>
      </c>
      <c r="P6550">
        <v>0</v>
      </c>
      <c r="Q6550">
        <v>0</v>
      </c>
      <c r="R6550">
        <v>0</v>
      </c>
      <c r="S6550" t="s">
        <v>223</v>
      </c>
      <c r="T6550">
        <v>0</v>
      </c>
      <c r="U6550" t="s">
        <v>22445</v>
      </c>
      <c r="V6550" t="s">
        <v>10030</v>
      </c>
      <c r="W6550" t="s">
        <v>225</v>
      </c>
      <c r="X6550" t="s">
        <v>225</v>
      </c>
      <c r="Y6550">
        <v>0</v>
      </c>
      <c r="AB6550">
        <v>1</v>
      </c>
      <c r="AC6550">
        <v>1</v>
      </c>
      <c r="AD6550">
        <v>3</v>
      </c>
      <c r="AE6550">
        <v>1144</v>
      </c>
      <c r="AF6550">
        <v>1</v>
      </c>
      <c r="AQ6550">
        <v>4</v>
      </c>
      <c r="AR6550">
        <f t="shared" si="102"/>
        <v>4.6463999999999999</v>
      </c>
      <c r="AS6550">
        <v>1</v>
      </c>
      <c r="AT6550" t="s">
        <v>112</v>
      </c>
      <c r="AU6550">
        <v>20</v>
      </c>
    </row>
    <row r="6551" spans="1:47">
      <c r="A6551" t="s">
        <v>22449</v>
      </c>
      <c r="C6551">
        <v>310</v>
      </c>
      <c r="D6551" t="s">
        <v>22450</v>
      </c>
      <c r="E6551">
        <v>101</v>
      </c>
      <c r="F6551" t="s">
        <v>22451</v>
      </c>
      <c r="G6551" t="s">
        <v>422</v>
      </c>
      <c r="H6551" t="s">
        <v>220</v>
      </c>
      <c r="I6551" t="s">
        <v>22452</v>
      </c>
      <c r="J6551">
        <v>0.25098999999999999</v>
      </c>
      <c r="K6551">
        <v>1</v>
      </c>
      <c r="L6551">
        <v>1</v>
      </c>
      <c r="M6551">
        <v>1</v>
      </c>
      <c r="N6551">
        <v>1</v>
      </c>
      <c r="O6551" t="s">
        <v>225</v>
      </c>
      <c r="P6551">
        <v>0</v>
      </c>
      <c r="Q6551">
        <v>1</v>
      </c>
      <c r="R6551">
        <v>20900</v>
      </c>
      <c r="S6551" t="s">
        <v>223</v>
      </c>
      <c r="T6551">
        <v>20900</v>
      </c>
      <c r="U6551" t="s">
        <v>22449</v>
      </c>
      <c r="V6551" t="s">
        <v>455</v>
      </c>
      <c r="W6551" t="s">
        <v>225</v>
      </c>
      <c r="X6551" t="s">
        <v>225</v>
      </c>
      <c r="Y6551">
        <v>20900</v>
      </c>
      <c r="AB6551">
        <v>1</v>
      </c>
      <c r="AC6551">
        <v>1</v>
      </c>
      <c r="AD6551">
        <v>3</v>
      </c>
      <c r="AE6551">
        <v>1008</v>
      </c>
      <c r="AF6551">
        <v>1</v>
      </c>
      <c r="AQ6551">
        <v>1</v>
      </c>
      <c r="AR6551">
        <f t="shared" si="102"/>
        <v>9.68</v>
      </c>
      <c r="AS6551">
        <v>1</v>
      </c>
      <c r="AT6551" t="s">
        <v>134</v>
      </c>
      <c r="AU6551">
        <v>43</v>
      </c>
    </row>
    <row r="6552" spans="1:47">
      <c r="A6552" t="s">
        <v>22453</v>
      </c>
      <c r="C6552">
        <v>310</v>
      </c>
      <c r="D6552" t="s">
        <v>22454</v>
      </c>
      <c r="E6552">
        <v>101</v>
      </c>
      <c r="F6552" t="s">
        <v>22455</v>
      </c>
      <c r="G6552" t="s">
        <v>324</v>
      </c>
      <c r="H6552" t="s">
        <v>220</v>
      </c>
      <c r="I6552" t="s">
        <v>22456</v>
      </c>
      <c r="J6552">
        <v>1.41744</v>
      </c>
      <c r="K6552">
        <v>0</v>
      </c>
      <c r="L6552">
        <v>1</v>
      </c>
      <c r="M6552">
        <v>0</v>
      </c>
      <c r="N6552">
        <v>1</v>
      </c>
      <c r="P6552">
        <v>0</v>
      </c>
      <c r="Q6552">
        <v>1</v>
      </c>
      <c r="R6552">
        <v>22900</v>
      </c>
      <c r="S6552" t="s">
        <v>223</v>
      </c>
      <c r="T6552">
        <v>22900</v>
      </c>
      <c r="U6552" t="s">
        <v>22453</v>
      </c>
      <c r="X6552" t="s">
        <v>225</v>
      </c>
      <c r="Y6552">
        <v>22900</v>
      </c>
      <c r="AB6552">
        <v>0</v>
      </c>
      <c r="AC6552">
        <v>1</v>
      </c>
      <c r="AD6552">
        <v>3</v>
      </c>
      <c r="AE6552">
        <v>2361</v>
      </c>
      <c r="AF6552">
        <v>2</v>
      </c>
      <c r="AQ6552">
        <v>1</v>
      </c>
      <c r="AR6552">
        <f t="shared" si="102"/>
        <v>0</v>
      </c>
      <c r="AS6552">
        <v>1</v>
      </c>
      <c r="AT6552" t="s">
        <v>130</v>
      </c>
      <c r="AU6552">
        <v>39</v>
      </c>
    </row>
    <row r="6553" spans="1:47">
      <c r="A6553" t="s">
        <v>22457</v>
      </c>
      <c r="C6553">
        <v>310</v>
      </c>
      <c r="D6553" t="s">
        <v>22083</v>
      </c>
      <c r="E6553">
        <v>131</v>
      </c>
      <c r="F6553" t="s">
        <v>20532</v>
      </c>
      <c r="G6553" t="s">
        <v>324</v>
      </c>
      <c r="H6553" t="s">
        <v>407</v>
      </c>
      <c r="I6553" t="s">
        <v>22458</v>
      </c>
      <c r="J6553">
        <v>1.96601</v>
      </c>
      <c r="K6553">
        <v>0</v>
      </c>
      <c r="L6553">
        <v>0</v>
      </c>
      <c r="M6553">
        <v>0</v>
      </c>
      <c r="N6553">
        <v>0</v>
      </c>
      <c r="P6553">
        <v>0</v>
      </c>
      <c r="Q6553">
        <v>0</v>
      </c>
      <c r="R6553">
        <v>0</v>
      </c>
      <c r="S6553" t="s">
        <v>223</v>
      </c>
      <c r="T6553">
        <v>0</v>
      </c>
      <c r="U6553" t="s">
        <v>22457</v>
      </c>
      <c r="Y6553">
        <v>0</v>
      </c>
      <c r="AB6553">
        <v>0</v>
      </c>
      <c r="AC6553">
        <v>0</v>
      </c>
      <c r="AD6553">
        <v>0</v>
      </c>
      <c r="AE6553">
        <v>0</v>
      </c>
      <c r="AF6553">
        <v>0</v>
      </c>
      <c r="AQ6553">
        <v>6</v>
      </c>
      <c r="AR6553">
        <f t="shared" si="102"/>
        <v>0</v>
      </c>
      <c r="AS6553">
        <v>1</v>
      </c>
      <c r="AT6553" t="s">
        <v>126</v>
      </c>
      <c r="AU6553">
        <v>34</v>
      </c>
    </row>
    <row r="6554" spans="1:47">
      <c r="A6554" t="s">
        <v>22459</v>
      </c>
      <c r="C6554">
        <v>310</v>
      </c>
      <c r="D6554" t="s">
        <v>22460</v>
      </c>
      <c r="E6554">
        <v>101</v>
      </c>
      <c r="F6554" t="s">
        <v>22461</v>
      </c>
      <c r="G6554" t="s">
        <v>1783</v>
      </c>
      <c r="H6554" t="s">
        <v>220</v>
      </c>
      <c r="I6554" t="s">
        <v>22462</v>
      </c>
      <c r="J6554">
        <v>0.29069</v>
      </c>
      <c r="K6554">
        <v>1</v>
      </c>
      <c r="L6554">
        <v>1</v>
      </c>
      <c r="M6554">
        <v>1</v>
      </c>
      <c r="N6554">
        <v>1</v>
      </c>
      <c r="O6554" t="s">
        <v>225</v>
      </c>
      <c r="P6554">
        <v>0</v>
      </c>
      <c r="Q6554">
        <v>1</v>
      </c>
      <c r="R6554">
        <v>2400</v>
      </c>
      <c r="S6554" t="s">
        <v>223</v>
      </c>
      <c r="T6554">
        <v>2400</v>
      </c>
      <c r="U6554" t="s">
        <v>22459</v>
      </c>
      <c r="V6554" t="s">
        <v>10030</v>
      </c>
      <c r="W6554" t="s">
        <v>225</v>
      </c>
      <c r="X6554" t="s">
        <v>225</v>
      </c>
      <c r="Y6554">
        <v>2400</v>
      </c>
      <c r="AB6554">
        <v>1</v>
      </c>
      <c r="AC6554">
        <v>1</v>
      </c>
      <c r="AD6554">
        <v>2</v>
      </c>
      <c r="AE6554">
        <v>872</v>
      </c>
      <c r="AF6554">
        <v>1</v>
      </c>
      <c r="AQ6554">
        <v>1</v>
      </c>
      <c r="AR6554">
        <f t="shared" si="102"/>
        <v>4.6463999999999999</v>
      </c>
      <c r="AS6554">
        <v>1</v>
      </c>
      <c r="AT6554" t="s">
        <v>112</v>
      </c>
      <c r="AU6554">
        <v>20</v>
      </c>
    </row>
    <row r="6555" spans="1:47">
      <c r="A6555" t="s">
        <v>22463</v>
      </c>
      <c r="C6555">
        <v>310</v>
      </c>
      <c r="D6555" t="s">
        <v>22464</v>
      </c>
      <c r="E6555">
        <v>903</v>
      </c>
      <c r="F6555" t="s">
        <v>821</v>
      </c>
      <c r="G6555" t="s">
        <v>324</v>
      </c>
      <c r="H6555" t="s">
        <v>833</v>
      </c>
      <c r="I6555" t="s">
        <v>22465</v>
      </c>
      <c r="J6555">
        <v>1.0500400000000001</v>
      </c>
      <c r="K6555">
        <v>0</v>
      </c>
      <c r="L6555">
        <v>0</v>
      </c>
      <c r="M6555">
        <v>0</v>
      </c>
      <c r="N6555">
        <v>0</v>
      </c>
      <c r="P6555">
        <v>0</v>
      </c>
      <c r="Q6555">
        <v>0</v>
      </c>
      <c r="R6555">
        <v>0</v>
      </c>
      <c r="S6555" t="s">
        <v>223</v>
      </c>
      <c r="T6555">
        <v>0</v>
      </c>
      <c r="U6555" t="s">
        <v>22463</v>
      </c>
      <c r="Y6555">
        <v>0</v>
      </c>
      <c r="AB6555">
        <v>0</v>
      </c>
      <c r="AC6555">
        <v>0</v>
      </c>
      <c r="AD6555">
        <v>0</v>
      </c>
      <c r="AE6555">
        <v>0</v>
      </c>
      <c r="AF6555">
        <v>0</v>
      </c>
      <c r="AQ6555">
        <v>4</v>
      </c>
      <c r="AR6555">
        <f t="shared" si="102"/>
        <v>0</v>
      </c>
      <c r="AS6555">
        <v>1</v>
      </c>
      <c r="AT6555" t="s">
        <v>126</v>
      </c>
      <c r="AU6555">
        <v>34</v>
      </c>
    </row>
    <row r="6556" spans="1:47">
      <c r="A6556" t="s">
        <v>22466</v>
      </c>
      <c r="C6556">
        <v>310</v>
      </c>
      <c r="D6556" t="s">
        <v>22467</v>
      </c>
      <c r="E6556">
        <v>101</v>
      </c>
      <c r="F6556" t="s">
        <v>22468</v>
      </c>
      <c r="G6556" t="s">
        <v>1783</v>
      </c>
      <c r="H6556" t="s">
        <v>220</v>
      </c>
      <c r="I6556" t="s">
        <v>22469</v>
      </c>
      <c r="J6556">
        <v>0.16036</v>
      </c>
      <c r="K6556">
        <v>1</v>
      </c>
      <c r="L6556">
        <v>1</v>
      </c>
      <c r="M6556">
        <v>1</v>
      </c>
      <c r="N6556">
        <v>1</v>
      </c>
      <c r="O6556" t="s">
        <v>225</v>
      </c>
      <c r="P6556">
        <v>0</v>
      </c>
      <c r="Q6556">
        <v>1</v>
      </c>
      <c r="R6556">
        <v>11100</v>
      </c>
      <c r="S6556" t="s">
        <v>223</v>
      </c>
      <c r="T6556">
        <v>11100</v>
      </c>
      <c r="U6556" t="s">
        <v>22466</v>
      </c>
      <c r="V6556" t="s">
        <v>10030</v>
      </c>
      <c r="W6556" t="s">
        <v>225</v>
      </c>
      <c r="X6556" t="s">
        <v>225</v>
      </c>
      <c r="Y6556">
        <v>11100</v>
      </c>
      <c r="AB6556">
        <v>1</v>
      </c>
      <c r="AC6556">
        <v>1</v>
      </c>
      <c r="AD6556">
        <v>2</v>
      </c>
      <c r="AE6556">
        <v>864</v>
      </c>
      <c r="AF6556">
        <v>1</v>
      </c>
      <c r="AQ6556">
        <v>1</v>
      </c>
      <c r="AR6556">
        <f t="shared" si="102"/>
        <v>4.6463999999999999</v>
      </c>
      <c r="AS6556">
        <v>1</v>
      </c>
      <c r="AT6556" t="s">
        <v>112</v>
      </c>
      <c r="AU6556">
        <v>20</v>
      </c>
    </row>
    <row r="6557" spans="1:47">
      <c r="A6557" t="s">
        <v>248</v>
      </c>
      <c r="C6557">
        <v>310</v>
      </c>
      <c r="E6557">
        <v>0</v>
      </c>
      <c r="J6557">
        <v>1.5299999999999999E-2</v>
      </c>
      <c r="K6557">
        <v>0</v>
      </c>
      <c r="L6557">
        <v>0</v>
      </c>
      <c r="M6557">
        <v>0</v>
      </c>
      <c r="N6557">
        <v>0</v>
      </c>
      <c r="P6557">
        <v>0</v>
      </c>
      <c r="Q6557">
        <v>0</v>
      </c>
      <c r="R6557">
        <v>0</v>
      </c>
      <c r="S6557" t="s">
        <v>249</v>
      </c>
      <c r="T6557">
        <v>0</v>
      </c>
      <c r="Y6557">
        <v>0</v>
      </c>
      <c r="AB6557">
        <v>0</v>
      </c>
      <c r="AC6557">
        <v>0</v>
      </c>
      <c r="AD6557">
        <v>0</v>
      </c>
      <c r="AE6557">
        <v>0</v>
      </c>
      <c r="AF6557">
        <v>0</v>
      </c>
      <c r="AQ6557">
        <v>0</v>
      </c>
      <c r="AR6557">
        <f t="shared" si="102"/>
        <v>0</v>
      </c>
      <c r="AS6557">
        <v>1</v>
      </c>
      <c r="AT6557" t="s">
        <v>112</v>
      </c>
      <c r="AU6557">
        <v>20</v>
      </c>
    </row>
    <row r="6558" spans="1:47">
      <c r="A6558" t="s">
        <v>22470</v>
      </c>
      <c r="C6558">
        <v>310</v>
      </c>
      <c r="D6558" t="s">
        <v>22471</v>
      </c>
      <c r="E6558">
        <v>101</v>
      </c>
      <c r="F6558" t="s">
        <v>22472</v>
      </c>
      <c r="G6558" t="s">
        <v>1783</v>
      </c>
      <c r="H6558" t="s">
        <v>220</v>
      </c>
      <c r="I6558" t="s">
        <v>22473</v>
      </c>
      <c r="J6558">
        <v>0.15198</v>
      </c>
      <c r="K6558">
        <v>1</v>
      </c>
      <c r="L6558">
        <v>1</v>
      </c>
      <c r="M6558">
        <v>1</v>
      </c>
      <c r="N6558">
        <v>1</v>
      </c>
      <c r="O6558" t="s">
        <v>225</v>
      </c>
      <c r="P6558">
        <v>0</v>
      </c>
      <c r="Q6558">
        <v>1</v>
      </c>
      <c r="R6558">
        <v>7800</v>
      </c>
      <c r="S6558" t="s">
        <v>223</v>
      </c>
      <c r="T6558">
        <v>7800</v>
      </c>
      <c r="U6558" t="s">
        <v>22470</v>
      </c>
      <c r="V6558" t="s">
        <v>10030</v>
      </c>
      <c r="W6558" t="s">
        <v>225</v>
      </c>
      <c r="X6558" t="s">
        <v>225</v>
      </c>
      <c r="Y6558">
        <v>7800</v>
      </c>
      <c r="AB6558">
        <v>1</v>
      </c>
      <c r="AC6558">
        <v>1</v>
      </c>
      <c r="AD6558">
        <v>3</v>
      </c>
      <c r="AE6558">
        <v>768</v>
      </c>
      <c r="AF6558">
        <v>1</v>
      </c>
      <c r="AQ6558">
        <v>2</v>
      </c>
      <c r="AR6558">
        <f t="shared" si="102"/>
        <v>4.6463999999999999</v>
      </c>
      <c r="AS6558">
        <v>1</v>
      </c>
      <c r="AT6558" t="s">
        <v>112</v>
      </c>
      <c r="AU6558">
        <v>20</v>
      </c>
    </row>
    <row r="6559" spans="1:47">
      <c r="A6559" t="s">
        <v>22474</v>
      </c>
      <c r="C6559">
        <v>310</v>
      </c>
      <c r="D6559" t="s">
        <v>22475</v>
      </c>
      <c r="E6559">
        <v>101</v>
      </c>
      <c r="F6559" t="s">
        <v>22476</v>
      </c>
      <c r="G6559" t="s">
        <v>1783</v>
      </c>
      <c r="H6559" t="s">
        <v>220</v>
      </c>
      <c r="I6559" t="s">
        <v>22477</v>
      </c>
      <c r="J6559">
        <v>0.14566999999999999</v>
      </c>
      <c r="K6559">
        <v>1</v>
      </c>
      <c r="L6559">
        <v>1</v>
      </c>
      <c r="M6559">
        <v>1</v>
      </c>
      <c r="N6559">
        <v>1</v>
      </c>
      <c r="O6559" t="s">
        <v>225</v>
      </c>
      <c r="P6559">
        <v>0</v>
      </c>
      <c r="Q6559">
        <v>1</v>
      </c>
      <c r="R6559">
        <v>4900</v>
      </c>
      <c r="S6559" t="s">
        <v>223</v>
      </c>
      <c r="T6559">
        <v>4900</v>
      </c>
      <c r="U6559" t="s">
        <v>22474</v>
      </c>
      <c r="V6559" t="s">
        <v>10030</v>
      </c>
      <c r="W6559" t="s">
        <v>225</v>
      </c>
      <c r="X6559" t="s">
        <v>225</v>
      </c>
      <c r="Y6559">
        <v>4900</v>
      </c>
      <c r="AB6559">
        <v>1</v>
      </c>
      <c r="AC6559">
        <v>1</v>
      </c>
      <c r="AD6559">
        <v>2</v>
      </c>
      <c r="AE6559">
        <v>646</v>
      </c>
      <c r="AF6559">
        <v>1</v>
      </c>
      <c r="AQ6559">
        <v>2</v>
      </c>
      <c r="AR6559">
        <f t="shared" si="102"/>
        <v>4.6463999999999999</v>
      </c>
      <c r="AS6559">
        <v>1</v>
      </c>
      <c r="AT6559" t="s">
        <v>112</v>
      </c>
      <c r="AU6559">
        <v>20</v>
      </c>
    </row>
    <row r="6560" spans="1:47">
      <c r="A6560" t="s">
        <v>22478</v>
      </c>
      <c r="C6560">
        <v>310</v>
      </c>
      <c r="D6560" t="s">
        <v>22479</v>
      </c>
      <c r="E6560">
        <v>101</v>
      </c>
      <c r="F6560" t="s">
        <v>22480</v>
      </c>
      <c r="G6560" t="s">
        <v>422</v>
      </c>
      <c r="H6560" t="s">
        <v>220</v>
      </c>
      <c r="I6560" t="s">
        <v>22481</v>
      </c>
      <c r="J6560">
        <v>0.26406000000000002</v>
      </c>
      <c r="K6560">
        <v>1</v>
      </c>
      <c r="L6560">
        <v>1</v>
      </c>
      <c r="M6560">
        <v>1</v>
      </c>
      <c r="N6560">
        <v>1</v>
      </c>
      <c r="O6560" t="s">
        <v>225</v>
      </c>
      <c r="P6560">
        <v>0</v>
      </c>
      <c r="Q6560">
        <v>1</v>
      </c>
      <c r="R6560">
        <v>13700</v>
      </c>
      <c r="S6560" t="s">
        <v>223</v>
      </c>
      <c r="T6560">
        <v>13700</v>
      </c>
      <c r="U6560" t="s">
        <v>22478</v>
      </c>
      <c r="V6560" t="s">
        <v>455</v>
      </c>
      <c r="W6560" t="s">
        <v>225</v>
      </c>
      <c r="X6560" t="s">
        <v>225</v>
      </c>
      <c r="Y6560">
        <v>13700</v>
      </c>
      <c r="AB6560">
        <v>1</v>
      </c>
      <c r="AC6560">
        <v>1</v>
      </c>
      <c r="AD6560">
        <v>4</v>
      </c>
      <c r="AE6560">
        <v>1232</v>
      </c>
      <c r="AF6560">
        <v>1</v>
      </c>
      <c r="AQ6560">
        <v>1</v>
      </c>
      <c r="AR6560">
        <f t="shared" si="102"/>
        <v>9.68</v>
      </c>
      <c r="AS6560">
        <v>1</v>
      </c>
      <c r="AT6560" t="s">
        <v>134</v>
      </c>
      <c r="AU6560">
        <v>43</v>
      </c>
    </row>
    <row r="6561" spans="1:47">
      <c r="A6561" t="s">
        <v>22482</v>
      </c>
      <c r="C6561">
        <v>310</v>
      </c>
      <c r="D6561" t="s">
        <v>22483</v>
      </c>
      <c r="E6561">
        <v>131</v>
      </c>
      <c r="F6561" t="s">
        <v>21801</v>
      </c>
      <c r="G6561" t="s">
        <v>324</v>
      </c>
      <c r="H6561" t="s">
        <v>407</v>
      </c>
      <c r="I6561" t="s">
        <v>22484</v>
      </c>
      <c r="J6561">
        <v>1.40343</v>
      </c>
      <c r="K6561">
        <v>0</v>
      </c>
      <c r="L6561">
        <v>0</v>
      </c>
      <c r="M6561">
        <v>0</v>
      </c>
      <c r="N6561">
        <v>0</v>
      </c>
      <c r="P6561">
        <v>0</v>
      </c>
      <c r="Q6561">
        <v>0</v>
      </c>
      <c r="R6561">
        <v>0</v>
      </c>
      <c r="S6561" t="s">
        <v>223</v>
      </c>
      <c r="T6561">
        <v>0</v>
      </c>
      <c r="U6561" t="s">
        <v>22482</v>
      </c>
      <c r="Y6561">
        <v>0</v>
      </c>
      <c r="AB6561">
        <v>0</v>
      </c>
      <c r="AC6561">
        <v>0</v>
      </c>
      <c r="AD6561">
        <v>0</v>
      </c>
      <c r="AE6561">
        <v>0</v>
      </c>
      <c r="AF6561">
        <v>0</v>
      </c>
      <c r="AQ6561">
        <v>1</v>
      </c>
      <c r="AR6561">
        <f t="shared" si="102"/>
        <v>0</v>
      </c>
      <c r="AS6561">
        <v>1</v>
      </c>
      <c r="AT6561" t="s">
        <v>130</v>
      </c>
      <c r="AU6561">
        <v>39</v>
      </c>
    </row>
    <row r="6562" spans="1:47">
      <c r="A6562" t="s">
        <v>22485</v>
      </c>
      <c r="C6562">
        <v>310</v>
      </c>
      <c r="D6562" t="s">
        <v>22486</v>
      </c>
      <c r="E6562">
        <v>132</v>
      </c>
      <c r="F6562" t="s">
        <v>19681</v>
      </c>
      <c r="G6562" t="s">
        <v>324</v>
      </c>
      <c r="H6562" t="s">
        <v>260</v>
      </c>
      <c r="I6562" t="s">
        <v>22487</v>
      </c>
      <c r="J6562">
        <v>0.38239000000000001</v>
      </c>
      <c r="K6562">
        <v>0</v>
      </c>
      <c r="L6562">
        <v>0</v>
      </c>
      <c r="M6562">
        <v>0</v>
      </c>
      <c r="N6562">
        <v>0</v>
      </c>
      <c r="P6562">
        <v>0</v>
      </c>
      <c r="Q6562">
        <v>0</v>
      </c>
      <c r="R6562">
        <v>0</v>
      </c>
      <c r="S6562" t="s">
        <v>223</v>
      </c>
      <c r="T6562">
        <v>0</v>
      </c>
      <c r="U6562" t="s">
        <v>22485</v>
      </c>
      <c r="Y6562">
        <v>0</v>
      </c>
      <c r="AB6562">
        <v>0</v>
      </c>
      <c r="AC6562">
        <v>0</v>
      </c>
      <c r="AD6562">
        <v>0</v>
      </c>
      <c r="AE6562">
        <v>0</v>
      </c>
      <c r="AF6562">
        <v>0</v>
      </c>
      <c r="AQ6562">
        <v>1</v>
      </c>
      <c r="AR6562">
        <f t="shared" si="102"/>
        <v>0</v>
      </c>
      <c r="AS6562">
        <v>1</v>
      </c>
      <c r="AT6562" t="s">
        <v>126</v>
      </c>
      <c r="AU6562">
        <v>34</v>
      </c>
    </row>
    <row r="6563" spans="1:47">
      <c r="A6563" t="s">
        <v>22488</v>
      </c>
      <c r="C6563">
        <v>310</v>
      </c>
      <c r="D6563" t="s">
        <v>22489</v>
      </c>
      <c r="E6563">
        <v>101</v>
      </c>
      <c r="F6563" t="s">
        <v>22490</v>
      </c>
      <c r="G6563" t="s">
        <v>1783</v>
      </c>
      <c r="H6563" t="s">
        <v>220</v>
      </c>
      <c r="I6563" t="s">
        <v>22491</v>
      </c>
      <c r="J6563">
        <v>0.46895999999999999</v>
      </c>
      <c r="K6563">
        <v>1</v>
      </c>
      <c r="L6563">
        <v>1</v>
      </c>
      <c r="M6563">
        <v>1</v>
      </c>
      <c r="N6563">
        <v>1</v>
      </c>
      <c r="O6563" t="s">
        <v>225</v>
      </c>
      <c r="P6563">
        <v>0</v>
      </c>
      <c r="Q6563">
        <v>1</v>
      </c>
      <c r="R6563">
        <v>17100</v>
      </c>
      <c r="S6563" t="s">
        <v>223</v>
      </c>
      <c r="T6563">
        <v>17100</v>
      </c>
      <c r="U6563" t="s">
        <v>22488</v>
      </c>
      <c r="V6563" t="s">
        <v>455</v>
      </c>
      <c r="W6563" t="s">
        <v>225</v>
      </c>
      <c r="X6563" t="s">
        <v>225</v>
      </c>
      <c r="Y6563">
        <v>17100</v>
      </c>
      <c r="AB6563">
        <v>1</v>
      </c>
      <c r="AC6563">
        <v>1</v>
      </c>
      <c r="AD6563">
        <v>2</v>
      </c>
      <c r="AE6563">
        <v>1306</v>
      </c>
      <c r="AF6563">
        <v>1.75</v>
      </c>
      <c r="AQ6563">
        <v>1</v>
      </c>
      <c r="AR6563">
        <f t="shared" si="102"/>
        <v>4.6463999999999999</v>
      </c>
      <c r="AS6563">
        <v>1</v>
      </c>
      <c r="AT6563" t="s">
        <v>112</v>
      </c>
      <c r="AU6563">
        <v>20</v>
      </c>
    </row>
    <row r="6564" spans="1:47">
      <c r="A6564" t="s">
        <v>22492</v>
      </c>
      <c r="C6564">
        <v>310</v>
      </c>
      <c r="D6564" t="s">
        <v>22493</v>
      </c>
      <c r="E6564">
        <v>101</v>
      </c>
      <c r="F6564" t="s">
        <v>22494</v>
      </c>
      <c r="G6564" t="s">
        <v>1783</v>
      </c>
      <c r="H6564" t="s">
        <v>220</v>
      </c>
      <c r="I6564" t="s">
        <v>22495</v>
      </c>
      <c r="J6564">
        <v>0.28953000000000001</v>
      </c>
      <c r="K6564">
        <v>1</v>
      </c>
      <c r="L6564">
        <v>1</v>
      </c>
      <c r="M6564">
        <v>1</v>
      </c>
      <c r="N6564">
        <v>1</v>
      </c>
      <c r="O6564" t="s">
        <v>225</v>
      </c>
      <c r="P6564">
        <v>0</v>
      </c>
      <c r="Q6564">
        <v>0</v>
      </c>
      <c r="R6564">
        <v>0</v>
      </c>
      <c r="S6564" t="s">
        <v>223</v>
      </c>
      <c r="T6564">
        <v>0</v>
      </c>
      <c r="U6564" t="s">
        <v>22492</v>
      </c>
      <c r="V6564" t="s">
        <v>224</v>
      </c>
      <c r="W6564" t="s">
        <v>225</v>
      </c>
      <c r="X6564" t="s">
        <v>225</v>
      </c>
      <c r="Y6564">
        <v>0</v>
      </c>
      <c r="AB6564">
        <v>1</v>
      </c>
      <c r="AC6564">
        <v>1</v>
      </c>
      <c r="AD6564">
        <v>3</v>
      </c>
      <c r="AE6564">
        <v>960</v>
      </c>
      <c r="AF6564">
        <v>1</v>
      </c>
      <c r="AQ6564">
        <v>4</v>
      </c>
      <c r="AR6564">
        <f t="shared" si="102"/>
        <v>4.6463999999999999</v>
      </c>
      <c r="AS6564">
        <v>1</v>
      </c>
      <c r="AT6564" t="s">
        <v>112</v>
      </c>
      <c r="AU6564">
        <v>20</v>
      </c>
    </row>
    <row r="6565" spans="1:47">
      <c r="A6565" t="s">
        <v>22496</v>
      </c>
      <c r="C6565">
        <v>310</v>
      </c>
      <c r="D6565" t="s">
        <v>22497</v>
      </c>
      <c r="E6565">
        <v>101</v>
      </c>
      <c r="F6565" t="s">
        <v>22498</v>
      </c>
      <c r="G6565" t="s">
        <v>422</v>
      </c>
      <c r="H6565" t="s">
        <v>220</v>
      </c>
      <c r="I6565" t="s">
        <v>22499</v>
      </c>
      <c r="J6565">
        <v>0.23172000000000001</v>
      </c>
      <c r="K6565">
        <v>1</v>
      </c>
      <c r="L6565">
        <v>1</v>
      </c>
      <c r="M6565">
        <v>1</v>
      </c>
      <c r="N6565">
        <v>1</v>
      </c>
      <c r="O6565" t="s">
        <v>225</v>
      </c>
      <c r="P6565">
        <v>0</v>
      </c>
      <c r="Q6565">
        <v>1</v>
      </c>
      <c r="R6565">
        <v>4800</v>
      </c>
      <c r="S6565" t="s">
        <v>223</v>
      </c>
      <c r="T6565">
        <v>4800</v>
      </c>
      <c r="U6565" t="s">
        <v>22496</v>
      </c>
      <c r="V6565" t="s">
        <v>455</v>
      </c>
      <c r="W6565" t="s">
        <v>225</v>
      </c>
      <c r="X6565" t="s">
        <v>225</v>
      </c>
      <c r="Y6565">
        <v>4800</v>
      </c>
      <c r="AB6565">
        <v>1</v>
      </c>
      <c r="AC6565">
        <v>1</v>
      </c>
      <c r="AD6565">
        <v>3</v>
      </c>
      <c r="AE6565">
        <v>1008</v>
      </c>
      <c r="AF6565">
        <v>1</v>
      </c>
      <c r="AQ6565">
        <v>1</v>
      </c>
      <c r="AR6565">
        <f t="shared" si="102"/>
        <v>9.68</v>
      </c>
      <c r="AS6565">
        <v>1</v>
      </c>
      <c r="AT6565" t="s">
        <v>134</v>
      </c>
      <c r="AU6565">
        <v>43</v>
      </c>
    </row>
    <row r="6566" spans="1:47">
      <c r="A6566" t="s">
        <v>22500</v>
      </c>
      <c r="C6566">
        <v>310</v>
      </c>
      <c r="D6566" t="s">
        <v>22501</v>
      </c>
      <c r="E6566">
        <v>101</v>
      </c>
      <c r="F6566" t="s">
        <v>9383</v>
      </c>
      <c r="G6566" t="s">
        <v>1783</v>
      </c>
      <c r="H6566" t="s">
        <v>220</v>
      </c>
      <c r="I6566" t="s">
        <v>22502</v>
      </c>
      <c r="J6566">
        <v>0.15259</v>
      </c>
      <c r="K6566">
        <v>1</v>
      </c>
      <c r="L6566">
        <v>1</v>
      </c>
      <c r="M6566">
        <v>1</v>
      </c>
      <c r="N6566">
        <v>1</v>
      </c>
      <c r="O6566" t="s">
        <v>225</v>
      </c>
      <c r="P6566">
        <v>0</v>
      </c>
      <c r="Q6566">
        <v>1</v>
      </c>
      <c r="R6566">
        <v>7700</v>
      </c>
      <c r="S6566" t="s">
        <v>223</v>
      </c>
      <c r="T6566">
        <v>7700</v>
      </c>
      <c r="U6566" t="s">
        <v>22500</v>
      </c>
      <c r="V6566" t="s">
        <v>224</v>
      </c>
      <c r="W6566" t="s">
        <v>225</v>
      </c>
      <c r="X6566" t="s">
        <v>225</v>
      </c>
      <c r="Y6566">
        <v>7700</v>
      </c>
      <c r="AB6566">
        <v>1</v>
      </c>
      <c r="AC6566">
        <v>1</v>
      </c>
      <c r="AD6566">
        <v>3</v>
      </c>
      <c r="AE6566">
        <v>960</v>
      </c>
      <c r="AF6566">
        <v>1</v>
      </c>
      <c r="AQ6566">
        <v>1</v>
      </c>
      <c r="AR6566">
        <f t="shared" si="102"/>
        <v>4.6463999999999999</v>
      </c>
      <c r="AS6566">
        <v>1</v>
      </c>
      <c r="AT6566" t="s">
        <v>112</v>
      </c>
      <c r="AU6566">
        <v>20</v>
      </c>
    </row>
    <row r="6567" spans="1:47">
      <c r="A6567" t="s">
        <v>22503</v>
      </c>
      <c r="C6567">
        <v>310</v>
      </c>
      <c r="D6567" t="s">
        <v>22504</v>
      </c>
      <c r="E6567">
        <v>101</v>
      </c>
      <c r="F6567" t="s">
        <v>22505</v>
      </c>
      <c r="G6567" t="s">
        <v>1783</v>
      </c>
      <c r="H6567" t="s">
        <v>220</v>
      </c>
      <c r="I6567" t="s">
        <v>22506</v>
      </c>
      <c r="J6567">
        <v>0.15093000000000001</v>
      </c>
      <c r="K6567">
        <v>1</v>
      </c>
      <c r="L6567">
        <v>1</v>
      </c>
      <c r="M6567">
        <v>1</v>
      </c>
      <c r="N6567">
        <v>1</v>
      </c>
      <c r="O6567" t="s">
        <v>225</v>
      </c>
      <c r="P6567">
        <v>0</v>
      </c>
      <c r="Q6567">
        <v>1</v>
      </c>
      <c r="R6567">
        <v>6700</v>
      </c>
      <c r="S6567" t="s">
        <v>223</v>
      </c>
      <c r="T6567">
        <v>6700</v>
      </c>
      <c r="U6567" t="s">
        <v>22503</v>
      </c>
      <c r="V6567" t="s">
        <v>10030</v>
      </c>
      <c r="W6567" t="s">
        <v>225</v>
      </c>
      <c r="X6567" t="s">
        <v>225</v>
      </c>
      <c r="Y6567">
        <v>6700</v>
      </c>
      <c r="AB6567">
        <v>1</v>
      </c>
      <c r="AC6567">
        <v>1</v>
      </c>
      <c r="AD6567">
        <v>3</v>
      </c>
      <c r="AE6567">
        <v>1824</v>
      </c>
      <c r="AF6567">
        <v>2</v>
      </c>
      <c r="AQ6567">
        <v>2</v>
      </c>
      <c r="AR6567">
        <f t="shared" si="102"/>
        <v>4.6463999999999999</v>
      </c>
      <c r="AS6567">
        <v>1</v>
      </c>
      <c r="AT6567" t="s">
        <v>112</v>
      </c>
      <c r="AU6567">
        <v>20</v>
      </c>
    </row>
    <row r="6568" spans="1:47">
      <c r="A6568" t="s">
        <v>22507</v>
      </c>
      <c r="C6568">
        <v>310</v>
      </c>
      <c r="D6568" t="s">
        <v>22508</v>
      </c>
      <c r="E6568">
        <v>101</v>
      </c>
      <c r="F6568" t="s">
        <v>22509</v>
      </c>
      <c r="G6568" t="s">
        <v>1783</v>
      </c>
      <c r="H6568" t="s">
        <v>220</v>
      </c>
      <c r="I6568" t="s">
        <v>22510</v>
      </c>
      <c r="J6568">
        <v>0.29376000000000002</v>
      </c>
      <c r="K6568">
        <v>1</v>
      </c>
      <c r="L6568">
        <v>1</v>
      </c>
      <c r="M6568">
        <v>1</v>
      </c>
      <c r="N6568">
        <v>1</v>
      </c>
      <c r="O6568" t="s">
        <v>225</v>
      </c>
      <c r="P6568">
        <v>0</v>
      </c>
      <c r="Q6568">
        <v>0</v>
      </c>
      <c r="R6568">
        <v>0</v>
      </c>
      <c r="S6568" t="s">
        <v>243</v>
      </c>
      <c r="T6568">
        <v>0</v>
      </c>
      <c r="U6568" t="s">
        <v>22507</v>
      </c>
      <c r="V6568" t="s">
        <v>10030</v>
      </c>
      <c r="W6568" t="s">
        <v>225</v>
      </c>
      <c r="X6568" t="s">
        <v>225</v>
      </c>
      <c r="Y6568">
        <v>0</v>
      </c>
      <c r="AB6568">
        <v>1</v>
      </c>
      <c r="AC6568">
        <v>1</v>
      </c>
      <c r="AD6568">
        <v>3</v>
      </c>
      <c r="AE6568">
        <v>960</v>
      </c>
      <c r="AF6568">
        <v>1</v>
      </c>
      <c r="AQ6568">
        <v>2</v>
      </c>
      <c r="AR6568">
        <f t="shared" si="102"/>
        <v>4.6463999999999999</v>
      </c>
      <c r="AS6568">
        <v>1</v>
      </c>
      <c r="AT6568" t="s">
        <v>112</v>
      </c>
      <c r="AU6568">
        <v>20</v>
      </c>
    </row>
    <row r="6569" spans="1:47">
      <c r="A6569" t="s">
        <v>22511</v>
      </c>
      <c r="C6569">
        <v>310</v>
      </c>
      <c r="D6569" t="s">
        <v>22512</v>
      </c>
      <c r="E6569">
        <v>101</v>
      </c>
      <c r="F6569" t="s">
        <v>22435</v>
      </c>
      <c r="G6569" t="s">
        <v>1783</v>
      </c>
      <c r="H6569" t="s">
        <v>220</v>
      </c>
      <c r="I6569" t="s">
        <v>22513</v>
      </c>
      <c r="J6569">
        <v>0.12945000000000001</v>
      </c>
      <c r="K6569">
        <v>1</v>
      </c>
      <c r="L6569">
        <v>1</v>
      </c>
      <c r="M6569">
        <v>1</v>
      </c>
      <c r="N6569">
        <v>1</v>
      </c>
      <c r="O6569" t="s">
        <v>225</v>
      </c>
      <c r="P6569">
        <v>0</v>
      </c>
      <c r="Q6569">
        <v>0</v>
      </c>
      <c r="R6569">
        <v>0</v>
      </c>
      <c r="S6569" t="s">
        <v>223</v>
      </c>
      <c r="T6569">
        <v>0</v>
      </c>
      <c r="U6569" t="s">
        <v>22511</v>
      </c>
      <c r="V6569" t="s">
        <v>224</v>
      </c>
      <c r="W6569" t="s">
        <v>225</v>
      </c>
      <c r="X6569" t="s">
        <v>225</v>
      </c>
      <c r="Y6569">
        <v>0</v>
      </c>
      <c r="AB6569">
        <v>1</v>
      </c>
      <c r="AC6569">
        <v>1</v>
      </c>
      <c r="AD6569">
        <v>3</v>
      </c>
      <c r="AE6569">
        <v>2016</v>
      </c>
      <c r="AF6569">
        <v>2</v>
      </c>
      <c r="AQ6569">
        <v>2</v>
      </c>
      <c r="AR6569">
        <f t="shared" si="102"/>
        <v>4.6463999999999999</v>
      </c>
      <c r="AS6569">
        <v>1</v>
      </c>
      <c r="AT6569" t="s">
        <v>112</v>
      </c>
      <c r="AU6569">
        <v>20</v>
      </c>
    </row>
    <row r="6570" spans="1:47">
      <c r="A6570" t="s">
        <v>22514</v>
      </c>
      <c r="C6570">
        <v>310</v>
      </c>
      <c r="D6570" t="s">
        <v>22515</v>
      </c>
      <c r="E6570">
        <v>101</v>
      </c>
      <c r="F6570" t="s">
        <v>22516</v>
      </c>
      <c r="G6570" t="s">
        <v>1783</v>
      </c>
      <c r="H6570" t="s">
        <v>220</v>
      </c>
      <c r="I6570" t="s">
        <v>22517</v>
      </c>
      <c r="J6570">
        <v>0.31387999999999999</v>
      </c>
      <c r="K6570">
        <v>1</v>
      </c>
      <c r="L6570">
        <v>1</v>
      </c>
      <c r="M6570">
        <v>1</v>
      </c>
      <c r="N6570">
        <v>1</v>
      </c>
      <c r="O6570" t="s">
        <v>225</v>
      </c>
      <c r="P6570">
        <v>0</v>
      </c>
      <c r="Q6570">
        <v>1</v>
      </c>
      <c r="R6570">
        <v>16100</v>
      </c>
      <c r="S6570" t="s">
        <v>223</v>
      </c>
      <c r="T6570">
        <v>16100</v>
      </c>
      <c r="U6570" t="s">
        <v>22514</v>
      </c>
      <c r="V6570" t="s">
        <v>10030</v>
      </c>
      <c r="W6570" t="s">
        <v>225</v>
      </c>
      <c r="X6570" t="s">
        <v>225</v>
      </c>
      <c r="Y6570">
        <v>16100</v>
      </c>
      <c r="AB6570">
        <v>1</v>
      </c>
      <c r="AC6570">
        <v>1</v>
      </c>
      <c r="AD6570">
        <v>3</v>
      </c>
      <c r="AE6570">
        <v>993</v>
      </c>
      <c r="AF6570">
        <v>1</v>
      </c>
      <c r="AQ6570">
        <v>2</v>
      </c>
      <c r="AR6570">
        <f t="shared" si="102"/>
        <v>4.6463999999999999</v>
      </c>
      <c r="AS6570">
        <v>1</v>
      </c>
      <c r="AT6570" t="s">
        <v>112</v>
      </c>
      <c r="AU6570">
        <v>20</v>
      </c>
    </row>
    <row r="6571" spans="1:47">
      <c r="A6571" t="s">
        <v>22518</v>
      </c>
      <c r="C6571">
        <v>310</v>
      </c>
      <c r="D6571" t="s">
        <v>22519</v>
      </c>
      <c r="E6571">
        <v>101</v>
      </c>
      <c r="F6571" t="s">
        <v>22520</v>
      </c>
      <c r="G6571" t="s">
        <v>422</v>
      </c>
      <c r="H6571" t="s">
        <v>220</v>
      </c>
      <c r="I6571" t="s">
        <v>22521</v>
      </c>
      <c r="J6571">
        <v>0.22733999999999999</v>
      </c>
      <c r="K6571">
        <v>1</v>
      </c>
      <c r="L6571">
        <v>1</v>
      </c>
      <c r="M6571">
        <v>1</v>
      </c>
      <c r="N6571">
        <v>1</v>
      </c>
      <c r="O6571" t="s">
        <v>225</v>
      </c>
      <c r="P6571">
        <v>0</v>
      </c>
      <c r="Q6571">
        <v>1</v>
      </c>
      <c r="R6571">
        <v>8900</v>
      </c>
      <c r="S6571" t="s">
        <v>223</v>
      </c>
      <c r="T6571">
        <v>8900</v>
      </c>
      <c r="U6571" t="s">
        <v>22518</v>
      </c>
      <c r="V6571" t="s">
        <v>455</v>
      </c>
      <c r="W6571" t="s">
        <v>225</v>
      </c>
      <c r="X6571" t="s">
        <v>225</v>
      </c>
      <c r="Y6571">
        <v>8900</v>
      </c>
      <c r="AB6571">
        <v>1</v>
      </c>
      <c r="AC6571">
        <v>1</v>
      </c>
      <c r="AD6571">
        <v>3</v>
      </c>
      <c r="AE6571">
        <v>1316</v>
      </c>
      <c r="AF6571">
        <v>1</v>
      </c>
      <c r="AQ6571">
        <v>1</v>
      </c>
      <c r="AR6571">
        <f t="shared" si="102"/>
        <v>9.68</v>
      </c>
      <c r="AS6571">
        <v>1</v>
      </c>
      <c r="AT6571" t="s">
        <v>134</v>
      </c>
      <c r="AU6571">
        <v>43</v>
      </c>
    </row>
    <row r="6572" spans="1:47">
      <c r="A6572" t="s">
        <v>22522</v>
      </c>
      <c r="C6572">
        <v>310</v>
      </c>
      <c r="D6572" t="s">
        <v>22523</v>
      </c>
      <c r="E6572">
        <v>132</v>
      </c>
      <c r="F6572" t="s">
        <v>22524</v>
      </c>
      <c r="G6572" t="s">
        <v>1783</v>
      </c>
      <c r="H6572" t="s">
        <v>260</v>
      </c>
      <c r="I6572" t="s">
        <v>22525</v>
      </c>
      <c r="J6572">
        <v>8.7720000000000006E-2</v>
      </c>
      <c r="K6572">
        <v>0</v>
      </c>
      <c r="L6572">
        <v>0</v>
      </c>
      <c r="M6572">
        <v>0</v>
      </c>
      <c r="N6572">
        <v>0</v>
      </c>
      <c r="P6572">
        <v>0</v>
      </c>
      <c r="Q6572">
        <v>0</v>
      </c>
      <c r="R6572">
        <v>0</v>
      </c>
      <c r="S6572" t="s">
        <v>223</v>
      </c>
      <c r="T6572">
        <v>0</v>
      </c>
      <c r="U6572" t="s">
        <v>22522</v>
      </c>
      <c r="Y6572">
        <v>0</v>
      </c>
      <c r="AB6572">
        <v>0</v>
      </c>
      <c r="AC6572">
        <v>0</v>
      </c>
      <c r="AD6572">
        <v>0</v>
      </c>
      <c r="AE6572">
        <v>0</v>
      </c>
      <c r="AF6572">
        <v>0</v>
      </c>
      <c r="AQ6572">
        <v>2</v>
      </c>
      <c r="AR6572">
        <f t="shared" si="102"/>
        <v>0</v>
      </c>
      <c r="AS6572">
        <v>1</v>
      </c>
      <c r="AT6572" t="s">
        <v>112</v>
      </c>
      <c r="AU6572">
        <v>20</v>
      </c>
    </row>
    <row r="6573" spans="1:47">
      <c r="A6573" t="s">
        <v>22526</v>
      </c>
      <c r="C6573">
        <v>310</v>
      </c>
      <c r="D6573" t="s">
        <v>22527</v>
      </c>
      <c r="E6573">
        <v>101</v>
      </c>
      <c r="F6573" t="s">
        <v>22528</v>
      </c>
      <c r="G6573" t="s">
        <v>1783</v>
      </c>
      <c r="H6573" t="s">
        <v>220</v>
      </c>
      <c r="I6573" t="s">
        <v>22529</v>
      </c>
      <c r="J6573">
        <v>0.14674000000000001</v>
      </c>
      <c r="K6573">
        <v>1</v>
      </c>
      <c r="L6573">
        <v>1</v>
      </c>
      <c r="M6573">
        <v>1</v>
      </c>
      <c r="N6573">
        <v>1</v>
      </c>
      <c r="O6573" t="s">
        <v>225</v>
      </c>
      <c r="P6573">
        <v>0</v>
      </c>
      <c r="Q6573">
        <v>1</v>
      </c>
      <c r="R6573">
        <v>10500</v>
      </c>
      <c r="S6573" t="s">
        <v>223</v>
      </c>
      <c r="T6573">
        <v>10500</v>
      </c>
      <c r="U6573" t="s">
        <v>22526</v>
      </c>
      <c r="V6573" t="s">
        <v>10030</v>
      </c>
      <c r="W6573" t="s">
        <v>225</v>
      </c>
      <c r="X6573" t="s">
        <v>225</v>
      </c>
      <c r="Y6573">
        <v>10500</v>
      </c>
      <c r="AB6573">
        <v>1</v>
      </c>
      <c r="AC6573">
        <v>1</v>
      </c>
      <c r="AD6573">
        <v>3</v>
      </c>
      <c r="AE6573">
        <v>960</v>
      </c>
      <c r="AF6573">
        <v>1</v>
      </c>
      <c r="AQ6573">
        <v>1</v>
      </c>
      <c r="AR6573">
        <f t="shared" si="102"/>
        <v>4.6463999999999999</v>
      </c>
      <c r="AS6573">
        <v>1</v>
      </c>
      <c r="AT6573" t="s">
        <v>112</v>
      </c>
      <c r="AU6573">
        <v>20</v>
      </c>
    </row>
    <row r="6574" spans="1:47">
      <c r="A6574" t="s">
        <v>22530</v>
      </c>
      <c r="C6574">
        <v>310</v>
      </c>
      <c r="D6574" t="s">
        <v>22464</v>
      </c>
      <c r="E6574">
        <v>903</v>
      </c>
      <c r="F6574" t="s">
        <v>821</v>
      </c>
      <c r="G6574" t="s">
        <v>324</v>
      </c>
      <c r="H6574" t="s">
        <v>833</v>
      </c>
      <c r="I6574" t="s">
        <v>22531</v>
      </c>
      <c r="J6574">
        <v>0.54635</v>
      </c>
      <c r="K6574">
        <v>0</v>
      </c>
      <c r="L6574">
        <v>0</v>
      </c>
      <c r="M6574">
        <v>0</v>
      </c>
      <c r="N6574">
        <v>0</v>
      </c>
      <c r="P6574">
        <v>0</v>
      </c>
      <c r="Q6574">
        <v>0</v>
      </c>
      <c r="R6574">
        <v>0</v>
      </c>
      <c r="S6574" t="s">
        <v>223</v>
      </c>
      <c r="T6574">
        <v>0</v>
      </c>
      <c r="U6574" t="s">
        <v>22530</v>
      </c>
      <c r="Y6574">
        <v>0</v>
      </c>
      <c r="AB6574">
        <v>0</v>
      </c>
      <c r="AC6574">
        <v>0</v>
      </c>
      <c r="AD6574">
        <v>0</v>
      </c>
      <c r="AE6574">
        <v>0</v>
      </c>
      <c r="AF6574">
        <v>0</v>
      </c>
      <c r="AQ6574">
        <v>2</v>
      </c>
      <c r="AR6574">
        <f t="shared" si="102"/>
        <v>0</v>
      </c>
      <c r="AS6574">
        <v>1</v>
      </c>
      <c r="AT6574" t="s">
        <v>126</v>
      </c>
      <c r="AU6574">
        <v>34</v>
      </c>
    </row>
    <row r="6575" spans="1:47">
      <c r="A6575" t="s">
        <v>22532</v>
      </c>
      <c r="C6575">
        <v>310</v>
      </c>
      <c r="D6575" t="s">
        <v>22533</v>
      </c>
      <c r="E6575">
        <v>101</v>
      </c>
      <c r="F6575" t="s">
        <v>22534</v>
      </c>
      <c r="G6575" t="s">
        <v>1783</v>
      </c>
      <c r="H6575" t="s">
        <v>220</v>
      </c>
      <c r="I6575" t="s">
        <v>22535</v>
      </c>
      <c r="J6575">
        <v>0.31252999999999997</v>
      </c>
      <c r="K6575">
        <v>1</v>
      </c>
      <c r="L6575">
        <v>1</v>
      </c>
      <c r="M6575">
        <v>1</v>
      </c>
      <c r="N6575">
        <v>1</v>
      </c>
      <c r="O6575" t="s">
        <v>225</v>
      </c>
      <c r="P6575">
        <v>0</v>
      </c>
      <c r="Q6575">
        <v>0</v>
      </c>
      <c r="R6575">
        <v>0</v>
      </c>
      <c r="S6575" t="s">
        <v>223</v>
      </c>
      <c r="T6575">
        <v>0</v>
      </c>
      <c r="U6575" t="s">
        <v>22532</v>
      </c>
      <c r="V6575" t="s">
        <v>10030</v>
      </c>
      <c r="W6575" t="s">
        <v>225</v>
      </c>
      <c r="X6575" t="s">
        <v>225</v>
      </c>
      <c r="Y6575">
        <v>0</v>
      </c>
      <c r="AB6575">
        <v>1</v>
      </c>
      <c r="AC6575">
        <v>1</v>
      </c>
      <c r="AD6575">
        <v>4</v>
      </c>
      <c r="AE6575">
        <v>1858</v>
      </c>
      <c r="AF6575">
        <v>1</v>
      </c>
      <c r="AQ6575">
        <v>1</v>
      </c>
      <c r="AR6575">
        <f t="shared" si="102"/>
        <v>4.6463999999999999</v>
      </c>
      <c r="AS6575">
        <v>1</v>
      </c>
      <c r="AT6575" t="s">
        <v>112</v>
      </c>
      <c r="AU6575">
        <v>20</v>
      </c>
    </row>
    <row r="6576" spans="1:47">
      <c r="A6576" t="s">
        <v>22536</v>
      </c>
      <c r="C6576">
        <v>310</v>
      </c>
      <c r="D6576" t="s">
        <v>22537</v>
      </c>
      <c r="E6576">
        <v>101</v>
      </c>
      <c r="F6576" t="s">
        <v>22538</v>
      </c>
      <c r="G6576" t="s">
        <v>422</v>
      </c>
      <c r="H6576" t="s">
        <v>220</v>
      </c>
      <c r="I6576" t="s">
        <v>22539</v>
      </c>
      <c r="J6576">
        <v>0.22545000000000001</v>
      </c>
      <c r="K6576">
        <v>1</v>
      </c>
      <c r="L6576">
        <v>1</v>
      </c>
      <c r="M6576">
        <v>1</v>
      </c>
      <c r="N6576">
        <v>1</v>
      </c>
      <c r="O6576" t="s">
        <v>225</v>
      </c>
      <c r="P6576">
        <v>0</v>
      </c>
      <c r="Q6576">
        <v>1</v>
      </c>
      <c r="R6576">
        <v>9200</v>
      </c>
      <c r="S6576" t="s">
        <v>223</v>
      </c>
      <c r="T6576">
        <v>9200</v>
      </c>
      <c r="U6576" t="s">
        <v>22536</v>
      </c>
      <c r="V6576" t="s">
        <v>455</v>
      </c>
      <c r="W6576" t="s">
        <v>225</v>
      </c>
      <c r="X6576" t="s">
        <v>225</v>
      </c>
      <c r="Y6576">
        <v>9200</v>
      </c>
      <c r="AB6576">
        <v>1</v>
      </c>
      <c r="AC6576">
        <v>1</v>
      </c>
      <c r="AD6576">
        <v>3</v>
      </c>
      <c r="AE6576">
        <v>1008</v>
      </c>
      <c r="AF6576">
        <v>1</v>
      </c>
      <c r="AQ6576">
        <v>1</v>
      </c>
      <c r="AR6576">
        <f t="shared" si="102"/>
        <v>9.68</v>
      </c>
      <c r="AS6576">
        <v>1</v>
      </c>
      <c r="AT6576" t="s">
        <v>134</v>
      </c>
      <c r="AU6576">
        <v>43</v>
      </c>
    </row>
    <row r="6577" spans="1:47">
      <c r="A6577" t="s">
        <v>248</v>
      </c>
      <c r="C6577">
        <v>310</v>
      </c>
      <c r="E6577">
        <v>0</v>
      </c>
      <c r="J6577">
        <v>4.0509999999999997E-2</v>
      </c>
      <c r="K6577">
        <v>0</v>
      </c>
      <c r="L6577">
        <v>0</v>
      </c>
      <c r="M6577">
        <v>0</v>
      </c>
      <c r="N6577">
        <v>0</v>
      </c>
      <c r="P6577">
        <v>0</v>
      </c>
      <c r="Q6577">
        <v>0</v>
      </c>
      <c r="R6577">
        <v>0</v>
      </c>
      <c r="S6577" t="s">
        <v>249</v>
      </c>
      <c r="T6577">
        <v>0</v>
      </c>
      <c r="Y6577">
        <v>0</v>
      </c>
      <c r="AB6577">
        <v>0</v>
      </c>
      <c r="AC6577">
        <v>0</v>
      </c>
      <c r="AD6577">
        <v>0</v>
      </c>
      <c r="AE6577">
        <v>0</v>
      </c>
      <c r="AF6577">
        <v>0</v>
      </c>
      <c r="AQ6577">
        <v>0</v>
      </c>
      <c r="AR6577">
        <f t="shared" si="102"/>
        <v>0</v>
      </c>
      <c r="AS6577">
        <v>1</v>
      </c>
      <c r="AT6577" t="s">
        <v>112</v>
      </c>
      <c r="AU6577">
        <v>20</v>
      </c>
    </row>
    <row r="6578" spans="1:47">
      <c r="A6578" t="s">
        <v>22540</v>
      </c>
      <c r="C6578">
        <v>310</v>
      </c>
      <c r="D6578" t="s">
        <v>22541</v>
      </c>
      <c r="E6578">
        <v>132</v>
      </c>
      <c r="F6578" t="s">
        <v>22542</v>
      </c>
      <c r="G6578" t="s">
        <v>1783</v>
      </c>
      <c r="H6578" t="s">
        <v>260</v>
      </c>
      <c r="I6578" t="s">
        <v>22543</v>
      </c>
      <c r="J6578">
        <v>0.14352000000000001</v>
      </c>
      <c r="K6578">
        <v>0</v>
      </c>
      <c r="L6578">
        <v>0</v>
      </c>
      <c r="M6578">
        <v>0</v>
      </c>
      <c r="N6578">
        <v>0</v>
      </c>
      <c r="P6578">
        <v>0</v>
      </c>
      <c r="Q6578">
        <v>0</v>
      </c>
      <c r="R6578">
        <v>0</v>
      </c>
      <c r="S6578" t="s">
        <v>223</v>
      </c>
      <c r="T6578">
        <v>0</v>
      </c>
      <c r="U6578" t="s">
        <v>22540</v>
      </c>
      <c r="Y6578">
        <v>0</v>
      </c>
      <c r="AB6578">
        <v>0</v>
      </c>
      <c r="AC6578">
        <v>0</v>
      </c>
      <c r="AD6578">
        <v>0</v>
      </c>
      <c r="AE6578">
        <v>0</v>
      </c>
      <c r="AF6578">
        <v>0</v>
      </c>
      <c r="AQ6578">
        <v>2</v>
      </c>
      <c r="AR6578">
        <f t="shared" si="102"/>
        <v>0</v>
      </c>
      <c r="AS6578">
        <v>1</v>
      </c>
      <c r="AT6578" t="s">
        <v>112</v>
      </c>
      <c r="AU6578">
        <v>20</v>
      </c>
    </row>
    <row r="6579" spans="1:47">
      <c r="A6579" t="s">
        <v>22544</v>
      </c>
      <c r="C6579">
        <v>310</v>
      </c>
      <c r="D6579" t="s">
        <v>22545</v>
      </c>
      <c r="E6579">
        <v>101</v>
      </c>
      <c r="F6579" t="s">
        <v>22546</v>
      </c>
      <c r="G6579" t="s">
        <v>1783</v>
      </c>
      <c r="H6579" t="s">
        <v>220</v>
      </c>
      <c r="I6579" t="s">
        <v>22547</v>
      </c>
      <c r="J6579">
        <v>0.14853</v>
      </c>
      <c r="K6579">
        <v>1</v>
      </c>
      <c r="L6579">
        <v>1</v>
      </c>
      <c r="M6579">
        <v>1</v>
      </c>
      <c r="N6579">
        <v>1</v>
      </c>
      <c r="O6579" t="s">
        <v>225</v>
      </c>
      <c r="P6579">
        <v>0</v>
      </c>
      <c r="Q6579">
        <v>1</v>
      </c>
      <c r="R6579">
        <v>7300</v>
      </c>
      <c r="S6579" t="s">
        <v>223</v>
      </c>
      <c r="T6579">
        <v>7300</v>
      </c>
      <c r="U6579" t="s">
        <v>22544</v>
      </c>
      <c r="V6579" t="s">
        <v>10030</v>
      </c>
      <c r="W6579" t="s">
        <v>225</v>
      </c>
      <c r="X6579" t="s">
        <v>225</v>
      </c>
      <c r="Y6579">
        <v>7300</v>
      </c>
      <c r="AB6579">
        <v>1</v>
      </c>
      <c r="AC6579">
        <v>1</v>
      </c>
      <c r="AD6579">
        <v>2</v>
      </c>
      <c r="AE6579">
        <v>936</v>
      </c>
      <c r="AF6579">
        <v>1</v>
      </c>
      <c r="AQ6579">
        <v>2</v>
      </c>
      <c r="AR6579">
        <f t="shared" si="102"/>
        <v>4.6463999999999999</v>
      </c>
      <c r="AS6579">
        <v>1</v>
      </c>
      <c r="AT6579" t="s">
        <v>112</v>
      </c>
      <c r="AU6579">
        <v>20</v>
      </c>
    </row>
    <row r="6580" spans="1:47">
      <c r="A6580" t="s">
        <v>22548</v>
      </c>
      <c r="C6580">
        <v>310</v>
      </c>
      <c r="D6580" t="s">
        <v>22549</v>
      </c>
      <c r="E6580">
        <v>132</v>
      </c>
      <c r="F6580" t="s">
        <v>14791</v>
      </c>
      <c r="G6580" t="s">
        <v>422</v>
      </c>
      <c r="H6580" t="s">
        <v>260</v>
      </c>
      <c r="I6580" t="s">
        <v>22550</v>
      </c>
      <c r="J6580">
        <v>0.40899000000000002</v>
      </c>
      <c r="K6580">
        <v>0</v>
      </c>
      <c r="L6580">
        <v>0</v>
      </c>
      <c r="M6580">
        <v>0</v>
      </c>
      <c r="N6580">
        <v>0</v>
      </c>
      <c r="P6580">
        <v>0</v>
      </c>
      <c r="Q6580">
        <v>0</v>
      </c>
      <c r="R6580">
        <v>0</v>
      </c>
      <c r="S6580" t="s">
        <v>223</v>
      </c>
      <c r="T6580">
        <v>0</v>
      </c>
      <c r="U6580" t="s">
        <v>22548</v>
      </c>
      <c r="V6580" t="s">
        <v>455</v>
      </c>
      <c r="W6580" t="s">
        <v>225</v>
      </c>
      <c r="Y6580">
        <v>0</v>
      </c>
      <c r="AB6580">
        <v>0</v>
      </c>
      <c r="AC6580">
        <v>0</v>
      </c>
      <c r="AD6580">
        <v>0</v>
      </c>
      <c r="AE6580">
        <v>0</v>
      </c>
      <c r="AF6580">
        <v>0</v>
      </c>
      <c r="AQ6580">
        <v>0</v>
      </c>
      <c r="AR6580">
        <f t="shared" si="102"/>
        <v>0</v>
      </c>
      <c r="AS6580">
        <v>1</v>
      </c>
      <c r="AT6580" t="s">
        <v>134</v>
      </c>
      <c r="AU6580">
        <v>43</v>
      </c>
    </row>
    <row r="6581" spans="1:47">
      <c r="A6581" t="s">
        <v>22551</v>
      </c>
      <c r="C6581">
        <v>310</v>
      </c>
      <c r="D6581" t="s">
        <v>22552</v>
      </c>
      <c r="E6581">
        <v>101</v>
      </c>
      <c r="F6581" t="s">
        <v>22553</v>
      </c>
      <c r="G6581" t="s">
        <v>1783</v>
      </c>
      <c r="H6581" t="s">
        <v>220</v>
      </c>
      <c r="I6581" t="s">
        <v>22554</v>
      </c>
      <c r="J6581">
        <v>0.31694</v>
      </c>
      <c r="K6581">
        <v>1</v>
      </c>
      <c r="L6581">
        <v>1</v>
      </c>
      <c r="M6581">
        <v>1</v>
      </c>
      <c r="N6581">
        <v>1</v>
      </c>
      <c r="O6581" t="s">
        <v>225</v>
      </c>
      <c r="P6581">
        <v>0</v>
      </c>
      <c r="Q6581">
        <v>1</v>
      </c>
      <c r="R6581">
        <v>2900</v>
      </c>
      <c r="S6581" t="s">
        <v>223</v>
      </c>
      <c r="T6581">
        <v>2900</v>
      </c>
      <c r="U6581" t="s">
        <v>22551</v>
      </c>
      <c r="V6581" t="s">
        <v>224</v>
      </c>
      <c r="W6581" t="s">
        <v>225</v>
      </c>
      <c r="X6581" t="s">
        <v>225</v>
      </c>
      <c r="Y6581">
        <v>2900</v>
      </c>
      <c r="AB6581">
        <v>1</v>
      </c>
      <c r="AC6581">
        <v>1</v>
      </c>
      <c r="AD6581">
        <v>3</v>
      </c>
      <c r="AE6581">
        <v>1320</v>
      </c>
      <c r="AF6581">
        <v>1</v>
      </c>
      <c r="AQ6581">
        <v>2</v>
      </c>
      <c r="AR6581">
        <f t="shared" si="102"/>
        <v>4.6463999999999999</v>
      </c>
      <c r="AS6581">
        <v>1</v>
      </c>
      <c r="AT6581" t="s">
        <v>112</v>
      </c>
      <c r="AU6581">
        <v>20</v>
      </c>
    </row>
    <row r="6582" spans="1:47">
      <c r="A6582" t="s">
        <v>22555</v>
      </c>
      <c r="C6582">
        <v>310</v>
      </c>
      <c r="D6582" t="s">
        <v>22556</v>
      </c>
      <c r="E6582">
        <v>101</v>
      </c>
      <c r="F6582" t="s">
        <v>22557</v>
      </c>
      <c r="G6582" t="s">
        <v>422</v>
      </c>
      <c r="H6582" t="s">
        <v>220</v>
      </c>
      <c r="I6582" t="s">
        <v>22558</v>
      </c>
      <c r="J6582">
        <v>0.16097</v>
      </c>
      <c r="K6582">
        <v>1</v>
      </c>
      <c r="L6582">
        <v>1</v>
      </c>
      <c r="M6582">
        <v>1</v>
      </c>
      <c r="N6582">
        <v>1</v>
      </c>
      <c r="O6582" t="s">
        <v>225</v>
      </c>
      <c r="P6582">
        <v>0</v>
      </c>
      <c r="Q6582">
        <v>1</v>
      </c>
      <c r="R6582">
        <v>5200</v>
      </c>
      <c r="S6582" t="s">
        <v>223</v>
      </c>
      <c r="T6582">
        <v>5200</v>
      </c>
      <c r="U6582" t="s">
        <v>22555</v>
      </c>
      <c r="V6582" t="s">
        <v>455</v>
      </c>
      <c r="W6582" t="s">
        <v>225</v>
      </c>
      <c r="X6582" t="s">
        <v>225</v>
      </c>
      <c r="Y6582">
        <v>5200</v>
      </c>
      <c r="AB6582">
        <v>1</v>
      </c>
      <c r="AC6582">
        <v>1</v>
      </c>
      <c r="AD6582">
        <v>3</v>
      </c>
      <c r="AE6582">
        <v>1316</v>
      </c>
      <c r="AF6582">
        <v>1</v>
      </c>
      <c r="AQ6582">
        <v>1</v>
      </c>
      <c r="AR6582">
        <f t="shared" si="102"/>
        <v>9.68</v>
      </c>
      <c r="AS6582">
        <v>1</v>
      </c>
      <c r="AT6582" t="s">
        <v>134</v>
      </c>
      <c r="AU6582">
        <v>43</v>
      </c>
    </row>
    <row r="6583" spans="1:47">
      <c r="A6583" t="s">
        <v>22559</v>
      </c>
      <c r="C6583">
        <v>310</v>
      </c>
      <c r="D6583" t="s">
        <v>22486</v>
      </c>
      <c r="E6583">
        <v>132</v>
      </c>
      <c r="F6583" t="s">
        <v>19681</v>
      </c>
      <c r="G6583" t="s">
        <v>324</v>
      </c>
      <c r="H6583" t="s">
        <v>260</v>
      </c>
      <c r="I6583" t="s">
        <v>22560</v>
      </c>
      <c r="J6583">
        <v>1.6499900000000001</v>
      </c>
      <c r="K6583">
        <v>0</v>
      </c>
      <c r="L6583">
        <v>0</v>
      </c>
      <c r="M6583">
        <v>0</v>
      </c>
      <c r="N6583">
        <v>0</v>
      </c>
      <c r="P6583">
        <v>0</v>
      </c>
      <c r="Q6583">
        <v>0</v>
      </c>
      <c r="R6583">
        <v>0</v>
      </c>
      <c r="S6583" t="s">
        <v>223</v>
      </c>
      <c r="T6583">
        <v>0</v>
      </c>
      <c r="U6583" t="s">
        <v>22559</v>
      </c>
      <c r="Y6583">
        <v>0</v>
      </c>
      <c r="AB6583">
        <v>0</v>
      </c>
      <c r="AC6583">
        <v>0</v>
      </c>
      <c r="AD6583">
        <v>0</v>
      </c>
      <c r="AE6583">
        <v>0</v>
      </c>
      <c r="AF6583">
        <v>0</v>
      </c>
      <c r="AQ6583">
        <v>4</v>
      </c>
      <c r="AR6583">
        <f t="shared" si="102"/>
        <v>0</v>
      </c>
      <c r="AS6583">
        <v>1</v>
      </c>
      <c r="AT6583" t="s">
        <v>126</v>
      </c>
      <c r="AU6583">
        <v>34</v>
      </c>
    </row>
    <row r="6584" spans="1:47">
      <c r="A6584" t="s">
        <v>22561</v>
      </c>
      <c r="C6584">
        <v>310</v>
      </c>
      <c r="D6584" t="s">
        <v>22562</v>
      </c>
      <c r="E6584">
        <v>101</v>
      </c>
      <c r="F6584" t="s">
        <v>22563</v>
      </c>
      <c r="G6584" t="s">
        <v>1783</v>
      </c>
      <c r="H6584" t="s">
        <v>220</v>
      </c>
      <c r="I6584" t="s">
        <v>22564</v>
      </c>
      <c r="J6584">
        <v>0.2944</v>
      </c>
      <c r="K6584">
        <v>1</v>
      </c>
      <c r="L6584">
        <v>1</v>
      </c>
      <c r="M6584">
        <v>1</v>
      </c>
      <c r="N6584">
        <v>1</v>
      </c>
      <c r="O6584" t="s">
        <v>225</v>
      </c>
      <c r="P6584">
        <v>0</v>
      </c>
      <c r="Q6584">
        <v>1</v>
      </c>
      <c r="R6584">
        <v>4600</v>
      </c>
      <c r="S6584" t="s">
        <v>223</v>
      </c>
      <c r="T6584">
        <v>4600</v>
      </c>
      <c r="U6584" t="s">
        <v>22561</v>
      </c>
      <c r="V6584" t="s">
        <v>10030</v>
      </c>
      <c r="W6584" t="s">
        <v>225</v>
      </c>
      <c r="X6584" t="s">
        <v>225</v>
      </c>
      <c r="Y6584">
        <v>4600</v>
      </c>
      <c r="AB6584">
        <v>1</v>
      </c>
      <c r="AC6584">
        <v>1</v>
      </c>
      <c r="AD6584">
        <v>2</v>
      </c>
      <c r="AE6584">
        <v>884</v>
      </c>
      <c r="AF6584">
        <v>1</v>
      </c>
      <c r="AQ6584">
        <v>1</v>
      </c>
      <c r="AR6584">
        <f t="shared" si="102"/>
        <v>4.6463999999999999</v>
      </c>
      <c r="AS6584">
        <v>1</v>
      </c>
      <c r="AT6584" t="s">
        <v>112</v>
      </c>
      <c r="AU6584">
        <v>20</v>
      </c>
    </row>
    <row r="6585" spans="1:47">
      <c r="A6585" t="s">
        <v>22565</v>
      </c>
      <c r="C6585">
        <v>310</v>
      </c>
      <c r="D6585" t="s">
        <v>22566</v>
      </c>
      <c r="E6585">
        <v>106</v>
      </c>
      <c r="F6585" t="s">
        <v>22505</v>
      </c>
      <c r="G6585" t="s">
        <v>1783</v>
      </c>
      <c r="H6585" t="s">
        <v>355</v>
      </c>
      <c r="I6585" t="s">
        <v>22567</v>
      </c>
      <c r="J6585">
        <v>0.15426999999999999</v>
      </c>
      <c r="K6585">
        <v>0</v>
      </c>
      <c r="L6585">
        <v>0</v>
      </c>
      <c r="M6585">
        <v>0</v>
      </c>
      <c r="N6585">
        <v>0</v>
      </c>
      <c r="P6585">
        <v>0</v>
      </c>
      <c r="Q6585">
        <v>0</v>
      </c>
      <c r="R6585">
        <v>0</v>
      </c>
      <c r="S6585" t="s">
        <v>223</v>
      </c>
      <c r="T6585">
        <v>0</v>
      </c>
      <c r="U6585" t="s">
        <v>22565</v>
      </c>
      <c r="Y6585">
        <v>0</v>
      </c>
      <c r="AB6585">
        <v>0</v>
      </c>
      <c r="AC6585">
        <v>0</v>
      </c>
      <c r="AD6585">
        <v>0</v>
      </c>
      <c r="AE6585">
        <v>0</v>
      </c>
      <c r="AF6585">
        <v>0</v>
      </c>
      <c r="AQ6585">
        <v>2</v>
      </c>
      <c r="AR6585">
        <f t="shared" si="102"/>
        <v>0</v>
      </c>
      <c r="AS6585">
        <v>1</v>
      </c>
      <c r="AT6585" t="s">
        <v>112</v>
      </c>
      <c r="AU6585">
        <v>20</v>
      </c>
    </row>
    <row r="6586" spans="1:47">
      <c r="A6586" t="s">
        <v>22568</v>
      </c>
      <c r="C6586">
        <v>310</v>
      </c>
      <c r="D6586" t="s">
        <v>22569</v>
      </c>
      <c r="E6586">
        <v>101</v>
      </c>
      <c r="F6586" t="s">
        <v>22570</v>
      </c>
      <c r="G6586" t="s">
        <v>324</v>
      </c>
      <c r="H6586" t="s">
        <v>220</v>
      </c>
      <c r="I6586" t="s">
        <v>22571</v>
      </c>
      <c r="J6586">
        <v>0.27633000000000002</v>
      </c>
      <c r="K6586">
        <v>1</v>
      </c>
      <c r="L6586">
        <v>1</v>
      </c>
      <c r="M6586">
        <v>1</v>
      </c>
      <c r="N6586">
        <v>1</v>
      </c>
      <c r="O6586" t="s">
        <v>225</v>
      </c>
      <c r="P6586">
        <v>0</v>
      </c>
      <c r="Q6586">
        <v>0</v>
      </c>
      <c r="R6586">
        <v>0</v>
      </c>
      <c r="S6586" t="s">
        <v>223</v>
      </c>
      <c r="T6586">
        <v>0</v>
      </c>
      <c r="U6586" t="s">
        <v>22568</v>
      </c>
      <c r="V6586" t="s">
        <v>224</v>
      </c>
      <c r="W6586" t="s">
        <v>225</v>
      </c>
      <c r="X6586" t="s">
        <v>225</v>
      </c>
      <c r="Y6586">
        <v>0</v>
      </c>
      <c r="AB6586">
        <v>1</v>
      </c>
      <c r="AC6586">
        <v>1</v>
      </c>
      <c r="AD6586">
        <v>3</v>
      </c>
      <c r="AE6586">
        <v>1306</v>
      </c>
      <c r="AF6586">
        <v>1.75</v>
      </c>
      <c r="AQ6586">
        <v>1</v>
      </c>
      <c r="AR6586">
        <f t="shared" si="102"/>
        <v>4.6463999999999999</v>
      </c>
      <c r="AS6586">
        <v>1</v>
      </c>
      <c r="AT6586" t="s">
        <v>112</v>
      </c>
      <c r="AU6586">
        <v>20</v>
      </c>
    </row>
    <row r="6587" spans="1:47">
      <c r="A6587" t="s">
        <v>22572</v>
      </c>
      <c r="C6587">
        <v>310</v>
      </c>
      <c r="D6587" t="s">
        <v>22573</v>
      </c>
      <c r="E6587">
        <v>101</v>
      </c>
      <c r="F6587" t="s">
        <v>22574</v>
      </c>
      <c r="G6587" t="s">
        <v>1783</v>
      </c>
      <c r="H6587" t="s">
        <v>220</v>
      </c>
      <c r="I6587" t="s">
        <v>22575</v>
      </c>
      <c r="J6587">
        <v>0.29653000000000002</v>
      </c>
      <c r="K6587">
        <v>1</v>
      </c>
      <c r="L6587">
        <v>1</v>
      </c>
      <c r="M6587">
        <v>1</v>
      </c>
      <c r="N6587">
        <v>1</v>
      </c>
      <c r="O6587" t="s">
        <v>225</v>
      </c>
      <c r="P6587">
        <v>0</v>
      </c>
      <c r="Q6587">
        <v>1</v>
      </c>
      <c r="R6587">
        <v>24200</v>
      </c>
      <c r="S6587" t="s">
        <v>223</v>
      </c>
      <c r="T6587">
        <v>24200</v>
      </c>
      <c r="U6587" t="s">
        <v>22572</v>
      </c>
      <c r="V6587" t="s">
        <v>10030</v>
      </c>
      <c r="W6587" t="s">
        <v>225</v>
      </c>
      <c r="X6587" t="s">
        <v>225</v>
      </c>
      <c r="Y6587">
        <v>24200</v>
      </c>
      <c r="AB6587">
        <v>1</v>
      </c>
      <c r="AC6587">
        <v>1</v>
      </c>
      <c r="AD6587">
        <v>3</v>
      </c>
      <c r="AE6587">
        <v>1040</v>
      </c>
      <c r="AF6587">
        <v>1</v>
      </c>
      <c r="AQ6587">
        <v>2</v>
      </c>
      <c r="AR6587">
        <f t="shared" si="102"/>
        <v>4.6463999999999999</v>
      </c>
      <c r="AS6587">
        <v>1</v>
      </c>
      <c r="AT6587" t="s">
        <v>112</v>
      </c>
      <c r="AU6587">
        <v>20</v>
      </c>
    </row>
    <row r="6588" spans="1:47">
      <c r="A6588" t="s">
        <v>22576</v>
      </c>
      <c r="C6588">
        <v>310</v>
      </c>
      <c r="D6588" t="s">
        <v>22577</v>
      </c>
      <c r="E6588">
        <v>101</v>
      </c>
      <c r="F6588" t="s">
        <v>22578</v>
      </c>
      <c r="G6588" t="s">
        <v>1783</v>
      </c>
      <c r="H6588" t="s">
        <v>220</v>
      </c>
      <c r="I6588" t="s">
        <v>22579</v>
      </c>
      <c r="J6588">
        <v>0.14934</v>
      </c>
      <c r="K6588">
        <v>1</v>
      </c>
      <c r="L6588">
        <v>1</v>
      </c>
      <c r="M6588">
        <v>1</v>
      </c>
      <c r="N6588">
        <v>1</v>
      </c>
      <c r="O6588" t="s">
        <v>225</v>
      </c>
      <c r="P6588">
        <v>0</v>
      </c>
      <c r="Q6588">
        <v>1</v>
      </c>
      <c r="R6588">
        <v>0</v>
      </c>
      <c r="S6588" t="s">
        <v>223</v>
      </c>
      <c r="T6588">
        <v>0</v>
      </c>
      <c r="U6588" t="s">
        <v>22576</v>
      </c>
      <c r="V6588" t="s">
        <v>10030</v>
      </c>
      <c r="W6588" t="s">
        <v>225</v>
      </c>
      <c r="X6588" t="s">
        <v>225</v>
      </c>
      <c r="Y6588">
        <v>0</v>
      </c>
      <c r="AB6588">
        <v>1</v>
      </c>
      <c r="AC6588">
        <v>1</v>
      </c>
      <c r="AD6588">
        <v>2</v>
      </c>
      <c r="AE6588">
        <v>872</v>
      </c>
      <c r="AF6588">
        <v>1</v>
      </c>
      <c r="AQ6588">
        <v>1</v>
      </c>
      <c r="AR6588">
        <f t="shared" si="102"/>
        <v>4.6463999999999999</v>
      </c>
      <c r="AS6588">
        <v>1</v>
      </c>
      <c r="AT6588" t="s">
        <v>112</v>
      </c>
      <c r="AU6588">
        <v>20</v>
      </c>
    </row>
    <row r="6589" spans="1:47">
      <c r="A6589" t="s">
        <v>22580</v>
      </c>
      <c r="C6589">
        <v>310</v>
      </c>
      <c r="D6589" t="s">
        <v>22581</v>
      </c>
      <c r="E6589">
        <v>101</v>
      </c>
      <c r="F6589" t="s">
        <v>22582</v>
      </c>
      <c r="G6589" t="s">
        <v>1783</v>
      </c>
      <c r="H6589" t="s">
        <v>220</v>
      </c>
      <c r="I6589" t="s">
        <v>22583</v>
      </c>
      <c r="J6589">
        <v>0.29763000000000001</v>
      </c>
      <c r="K6589">
        <v>1</v>
      </c>
      <c r="L6589">
        <v>1</v>
      </c>
      <c r="M6589">
        <v>1</v>
      </c>
      <c r="N6589">
        <v>1</v>
      </c>
      <c r="O6589" t="s">
        <v>225</v>
      </c>
      <c r="P6589">
        <v>0</v>
      </c>
      <c r="Q6589">
        <v>1</v>
      </c>
      <c r="R6589">
        <v>5600</v>
      </c>
      <c r="S6589" t="s">
        <v>243</v>
      </c>
      <c r="T6589">
        <v>5600</v>
      </c>
      <c r="U6589" t="s">
        <v>22580</v>
      </c>
      <c r="V6589" t="s">
        <v>10030</v>
      </c>
      <c r="W6589" t="s">
        <v>225</v>
      </c>
      <c r="X6589" t="s">
        <v>225</v>
      </c>
      <c r="Y6589">
        <v>5600</v>
      </c>
      <c r="AB6589">
        <v>1</v>
      </c>
      <c r="AC6589">
        <v>1</v>
      </c>
      <c r="AD6589">
        <v>3</v>
      </c>
      <c r="AE6589">
        <v>1400</v>
      </c>
      <c r="AF6589">
        <v>2</v>
      </c>
      <c r="AQ6589">
        <v>4</v>
      </c>
      <c r="AR6589">
        <f t="shared" si="102"/>
        <v>4.6463999999999999</v>
      </c>
      <c r="AS6589">
        <v>1</v>
      </c>
      <c r="AT6589" t="s">
        <v>112</v>
      </c>
      <c r="AU6589">
        <v>20</v>
      </c>
    </row>
    <row r="6590" spans="1:47">
      <c r="A6590" t="s">
        <v>22117</v>
      </c>
      <c r="C6590">
        <v>310</v>
      </c>
      <c r="D6590" t="s">
        <v>22118</v>
      </c>
      <c r="E6590">
        <v>903</v>
      </c>
      <c r="F6590" t="s">
        <v>821</v>
      </c>
      <c r="G6590" t="s">
        <v>1783</v>
      </c>
      <c r="H6590" t="s">
        <v>822</v>
      </c>
      <c r="I6590" t="s">
        <v>22120</v>
      </c>
      <c r="J6590">
        <v>0.67134000000000005</v>
      </c>
      <c r="K6590">
        <v>0</v>
      </c>
      <c r="L6590">
        <v>0</v>
      </c>
      <c r="M6590">
        <v>0</v>
      </c>
      <c r="N6590">
        <v>0</v>
      </c>
      <c r="P6590">
        <v>0</v>
      </c>
      <c r="Q6590">
        <v>0</v>
      </c>
      <c r="R6590">
        <v>0</v>
      </c>
      <c r="S6590" t="s">
        <v>243</v>
      </c>
      <c r="T6590">
        <v>0</v>
      </c>
      <c r="U6590" t="s">
        <v>22117</v>
      </c>
      <c r="Y6590">
        <v>0</v>
      </c>
      <c r="AB6590">
        <v>0</v>
      </c>
      <c r="AC6590">
        <v>0</v>
      </c>
      <c r="AD6590">
        <v>0</v>
      </c>
      <c r="AE6590">
        <v>0</v>
      </c>
      <c r="AF6590">
        <v>0</v>
      </c>
      <c r="AQ6590">
        <v>2</v>
      </c>
      <c r="AR6590">
        <f t="shared" si="102"/>
        <v>0</v>
      </c>
      <c r="AS6590">
        <v>1</v>
      </c>
      <c r="AT6590" t="s">
        <v>112</v>
      </c>
      <c r="AU6590">
        <v>20</v>
      </c>
    </row>
    <row r="6591" spans="1:47">
      <c r="A6591" t="s">
        <v>22584</v>
      </c>
      <c r="C6591">
        <v>310</v>
      </c>
      <c r="D6591" t="s">
        <v>22585</v>
      </c>
      <c r="E6591">
        <v>903</v>
      </c>
      <c r="F6591" t="s">
        <v>821</v>
      </c>
      <c r="G6591" t="s">
        <v>1783</v>
      </c>
      <c r="H6591" t="s">
        <v>822</v>
      </c>
      <c r="I6591" t="s">
        <v>22586</v>
      </c>
      <c r="J6591">
        <v>0.17263000000000001</v>
      </c>
      <c r="K6591">
        <v>0</v>
      </c>
      <c r="L6591">
        <v>0</v>
      </c>
      <c r="M6591">
        <v>0</v>
      </c>
      <c r="N6591">
        <v>0</v>
      </c>
      <c r="P6591">
        <v>0</v>
      </c>
      <c r="Q6591">
        <v>0</v>
      </c>
      <c r="R6591">
        <v>0</v>
      </c>
      <c r="S6591" t="s">
        <v>223</v>
      </c>
      <c r="T6591">
        <v>0</v>
      </c>
      <c r="U6591" t="s">
        <v>22584</v>
      </c>
      <c r="Y6591">
        <v>0</v>
      </c>
      <c r="AB6591">
        <v>0</v>
      </c>
      <c r="AC6591">
        <v>0</v>
      </c>
      <c r="AD6591">
        <v>0</v>
      </c>
      <c r="AE6591">
        <v>0</v>
      </c>
      <c r="AF6591">
        <v>0</v>
      </c>
      <c r="AQ6591">
        <v>1</v>
      </c>
      <c r="AR6591">
        <f t="shared" si="102"/>
        <v>0</v>
      </c>
      <c r="AS6591">
        <v>1</v>
      </c>
      <c r="AT6591" t="s">
        <v>112</v>
      </c>
      <c r="AU6591">
        <v>20</v>
      </c>
    </row>
    <row r="6592" spans="1:47">
      <c r="A6592" t="s">
        <v>22587</v>
      </c>
      <c r="C6592">
        <v>310</v>
      </c>
      <c r="D6592" t="s">
        <v>22588</v>
      </c>
      <c r="E6592">
        <v>101</v>
      </c>
      <c r="F6592" t="s">
        <v>22589</v>
      </c>
      <c r="G6592" t="s">
        <v>1783</v>
      </c>
      <c r="H6592" t="s">
        <v>220</v>
      </c>
      <c r="I6592" t="s">
        <v>22590</v>
      </c>
      <c r="J6592">
        <v>0.13283</v>
      </c>
      <c r="K6592">
        <v>1</v>
      </c>
      <c r="L6592">
        <v>1</v>
      </c>
      <c r="M6592">
        <v>1</v>
      </c>
      <c r="N6592">
        <v>1</v>
      </c>
      <c r="O6592" t="s">
        <v>225</v>
      </c>
      <c r="P6592">
        <v>0</v>
      </c>
      <c r="Q6592">
        <v>1</v>
      </c>
      <c r="R6592">
        <v>7400</v>
      </c>
      <c r="S6592" t="s">
        <v>223</v>
      </c>
      <c r="T6592">
        <v>7400</v>
      </c>
      <c r="U6592" t="s">
        <v>22587</v>
      </c>
      <c r="V6592" t="s">
        <v>10030</v>
      </c>
      <c r="W6592" t="s">
        <v>225</v>
      </c>
      <c r="X6592" t="s">
        <v>225</v>
      </c>
      <c r="Y6592">
        <v>7400</v>
      </c>
      <c r="AB6592">
        <v>1</v>
      </c>
      <c r="AC6592">
        <v>1</v>
      </c>
      <c r="AD6592">
        <v>2</v>
      </c>
      <c r="AE6592">
        <v>769</v>
      </c>
      <c r="AF6592">
        <v>1</v>
      </c>
      <c r="AQ6592">
        <v>2</v>
      </c>
      <c r="AR6592">
        <f t="shared" si="102"/>
        <v>4.6463999999999999</v>
      </c>
      <c r="AS6592">
        <v>1</v>
      </c>
      <c r="AT6592" t="s">
        <v>112</v>
      </c>
      <c r="AU6592">
        <v>20</v>
      </c>
    </row>
    <row r="6593" spans="1:47">
      <c r="A6593" t="s">
        <v>22591</v>
      </c>
      <c r="C6593">
        <v>310</v>
      </c>
      <c r="D6593" t="s">
        <v>22592</v>
      </c>
      <c r="E6593">
        <v>101</v>
      </c>
      <c r="F6593" t="s">
        <v>22593</v>
      </c>
      <c r="G6593" t="s">
        <v>1783</v>
      </c>
      <c r="H6593" t="s">
        <v>220</v>
      </c>
      <c r="I6593" t="s">
        <v>22594</v>
      </c>
      <c r="J6593">
        <v>0.29531000000000002</v>
      </c>
      <c r="K6593">
        <v>1</v>
      </c>
      <c r="L6593">
        <v>1</v>
      </c>
      <c r="M6593">
        <v>1</v>
      </c>
      <c r="N6593">
        <v>1</v>
      </c>
      <c r="O6593" t="s">
        <v>225</v>
      </c>
      <c r="P6593">
        <v>0</v>
      </c>
      <c r="Q6593">
        <v>1</v>
      </c>
      <c r="R6593">
        <v>1800</v>
      </c>
      <c r="S6593" t="s">
        <v>223</v>
      </c>
      <c r="T6593">
        <v>1800</v>
      </c>
      <c r="U6593" t="s">
        <v>22591</v>
      </c>
      <c r="V6593" t="s">
        <v>10030</v>
      </c>
      <c r="W6593" t="s">
        <v>225</v>
      </c>
      <c r="X6593" t="s">
        <v>225</v>
      </c>
      <c r="Y6593">
        <v>1800</v>
      </c>
      <c r="AB6593">
        <v>1</v>
      </c>
      <c r="AC6593">
        <v>1</v>
      </c>
      <c r="AD6593">
        <v>2</v>
      </c>
      <c r="AE6593">
        <v>816</v>
      </c>
      <c r="AF6593">
        <v>1</v>
      </c>
      <c r="AQ6593">
        <v>1</v>
      </c>
      <c r="AR6593">
        <f t="shared" si="102"/>
        <v>4.6463999999999999</v>
      </c>
      <c r="AS6593">
        <v>1</v>
      </c>
      <c r="AT6593" t="s">
        <v>112</v>
      </c>
      <c r="AU6593">
        <v>20</v>
      </c>
    </row>
    <row r="6594" spans="1:47">
      <c r="A6594" t="s">
        <v>22595</v>
      </c>
      <c r="C6594">
        <v>310</v>
      </c>
      <c r="D6594" t="s">
        <v>22596</v>
      </c>
      <c r="E6594">
        <v>101</v>
      </c>
      <c r="F6594" t="s">
        <v>22597</v>
      </c>
      <c r="G6594" t="s">
        <v>1783</v>
      </c>
      <c r="H6594" t="s">
        <v>220</v>
      </c>
      <c r="I6594" t="s">
        <v>22598</v>
      </c>
      <c r="J6594">
        <v>0.84060000000000001</v>
      </c>
      <c r="K6594">
        <v>1</v>
      </c>
      <c r="L6594">
        <v>1</v>
      </c>
      <c r="M6594">
        <v>1</v>
      </c>
      <c r="N6594">
        <v>1</v>
      </c>
      <c r="O6594" t="s">
        <v>225</v>
      </c>
      <c r="P6594">
        <v>0</v>
      </c>
      <c r="Q6594">
        <v>0</v>
      </c>
      <c r="R6594">
        <v>0</v>
      </c>
      <c r="S6594" t="s">
        <v>223</v>
      </c>
      <c r="T6594">
        <v>0</v>
      </c>
      <c r="U6594" t="s">
        <v>22595</v>
      </c>
      <c r="X6594" t="s">
        <v>225</v>
      </c>
      <c r="Y6594">
        <v>0</v>
      </c>
      <c r="AB6594">
        <v>1</v>
      </c>
      <c r="AC6594">
        <v>1</v>
      </c>
      <c r="AD6594">
        <v>4</v>
      </c>
      <c r="AE6594">
        <v>2368</v>
      </c>
      <c r="AF6594">
        <v>2</v>
      </c>
      <c r="AQ6594">
        <v>1</v>
      </c>
      <c r="AR6594">
        <f t="shared" ref="AR6594:AR6657" si="103">AB6594*9.68*VLOOKUP(AU6594,atten,10,FALSE)</f>
        <v>4.6463999999999999</v>
      </c>
      <c r="AS6594">
        <v>1</v>
      </c>
      <c r="AT6594" t="s">
        <v>112</v>
      </c>
      <c r="AU6594">
        <v>20</v>
      </c>
    </row>
    <row r="6595" spans="1:47">
      <c r="A6595" t="s">
        <v>22599</v>
      </c>
      <c r="C6595">
        <v>310</v>
      </c>
      <c r="D6595" t="s">
        <v>22600</v>
      </c>
      <c r="E6595">
        <v>101</v>
      </c>
      <c r="F6595" t="s">
        <v>22601</v>
      </c>
      <c r="G6595" t="s">
        <v>324</v>
      </c>
      <c r="H6595" t="s">
        <v>220</v>
      </c>
      <c r="I6595" t="s">
        <v>22602</v>
      </c>
      <c r="J6595">
        <v>1.4355199999999999</v>
      </c>
      <c r="K6595">
        <v>0</v>
      </c>
      <c r="L6595">
        <v>1</v>
      </c>
      <c r="M6595">
        <v>0</v>
      </c>
      <c r="N6595">
        <v>1</v>
      </c>
      <c r="P6595">
        <v>0</v>
      </c>
      <c r="Q6595">
        <v>1</v>
      </c>
      <c r="R6595">
        <v>6200</v>
      </c>
      <c r="S6595" t="s">
        <v>223</v>
      </c>
      <c r="T6595">
        <v>6200</v>
      </c>
      <c r="U6595" t="s">
        <v>22599</v>
      </c>
      <c r="X6595" t="s">
        <v>225</v>
      </c>
      <c r="Y6595">
        <v>6200</v>
      </c>
      <c r="AB6595">
        <v>0</v>
      </c>
      <c r="AC6595">
        <v>1</v>
      </c>
      <c r="AD6595">
        <v>3</v>
      </c>
      <c r="AE6595">
        <v>2352</v>
      </c>
      <c r="AF6595">
        <v>2</v>
      </c>
      <c r="AQ6595">
        <v>1</v>
      </c>
      <c r="AR6595">
        <f t="shared" si="103"/>
        <v>0</v>
      </c>
      <c r="AS6595">
        <v>1</v>
      </c>
      <c r="AT6595" t="s">
        <v>130</v>
      </c>
      <c r="AU6595">
        <v>39</v>
      </c>
    </row>
    <row r="6596" spans="1:47">
      <c r="A6596" t="s">
        <v>248</v>
      </c>
      <c r="C6596">
        <v>310</v>
      </c>
      <c r="E6596">
        <v>0</v>
      </c>
      <c r="J6596">
        <v>8.4999999999999995E-4</v>
      </c>
      <c r="K6596">
        <v>0</v>
      </c>
      <c r="L6596">
        <v>0</v>
      </c>
      <c r="M6596">
        <v>0</v>
      </c>
      <c r="N6596">
        <v>0</v>
      </c>
      <c r="P6596">
        <v>0</v>
      </c>
      <c r="Q6596">
        <v>0</v>
      </c>
      <c r="R6596">
        <v>0</v>
      </c>
      <c r="S6596" t="s">
        <v>249</v>
      </c>
      <c r="T6596">
        <v>0</v>
      </c>
      <c r="Y6596">
        <v>0</v>
      </c>
      <c r="AB6596">
        <v>0</v>
      </c>
      <c r="AC6596">
        <v>0</v>
      </c>
      <c r="AD6596">
        <v>0</v>
      </c>
      <c r="AE6596">
        <v>0</v>
      </c>
      <c r="AF6596">
        <v>0</v>
      </c>
      <c r="AQ6596">
        <v>0</v>
      </c>
      <c r="AR6596">
        <f t="shared" si="103"/>
        <v>0</v>
      </c>
      <c r="AS6596">
        <v>1</v>
      </c>
      <c r="AT6596" t="s">
        <v>112</v>
      </c>
      <c r="AU6596">
        <v>20</v>
      </c>
    </row>
    <row r="6597" spans="1:47">
      <c r="A6597" t="s">
        <v>22603</v>
      </c>
      <c r="C6597">
        <v>310</v>
      </c>
      <c r="D6597" t="s">
        <v>22118</v>
      </c>
      <c r="E6597">
        <v>903</v>
      </c>
      <c r="F6597" t="s">
        <v>821</v>
      </c>
      <c r="G6597" t="s">
        <v>1783</v>
      </c>
      <c r="H6597" t="s">
        <v>822</v>
      </c>
      <c r="I6597" t="s">
        <v>22604</v>
      </c>
      <c r="J6597">
        <v>1.2613399999999999</v>
      </c>
      <c r="K6597">
        <v>0</v>
      </c>
      <c r="L6597">
        <v>0</v>
      </c>
      <c r="M6597">
        <v>0</v>
      </c>
      <c r="N6597">
        <v>0</v>
      </c>
      <c r="P6597">
        <v>0</v>
      </c>
      <c r="Q6597">
        <v>0</v>
      </c>
      <c r="R6597">
        <v>0</v>
      </c>
      <c r="S6597" t="s">
        <v>243</v>
      </c>
      <c r="T6597">
        <v>0</v>
      </c>
      <c r="U6597" t="s">
        <v>22603</v>
      </c>
      <c r="Y6597">
        <v>0</v>
      </c>
      <c r="AB6597">
        <v>0</v>
      </c>
      <c r="AC6597">
        <v>0</v>
      </c>
      <c r="AD6597">
        <v>0</v>
      </c>
      <c r="AE6597">
        <v>0</v>
      </c>
      <c r="AF6597">
        <v>0</v>
      </c>
      <c r="AQ6597">
        <v>4</v>
      </c>
      <c r="AR6597">
        <f t="shared" si="103"/>
        <v>0</v>
      </c>
      <c r="AS6597">
        <v>1</v>
      </c>
      <c r="AT6597" t="s">
        <v>112</v>
      </c>
      <c r="AU6597">
        <v>20</v>
      </c>
    </row>
    <row r="6598" spans="1:47">
      <c r="A6598" t="s">
        <v>22605</v>
      </c>
      <c r="C6598">
        <v>310</v>
      </c>
      <c r="D6598" t="s">
        <v>22606</v>
      </c>
      <c r="E6598">
        <v>101</v>
      </c>
      <c r="F6598" t="s">
        <v>22607</v>
      </c>
      <c r="G6598" t="s">
        <v>1783</v>
      </c>
      <c r="H6598" t="s">
        <v>220</v>
      </c>
      <c r="I6598" t="s">
        <v>22608</v>
      </c>
      <c r="J6598">
        <v>0.14435999999999999</v>
      </c>
      <c r="K6598">
        <v>1</v>
      </c>
      <c r="L6598">
        <v>1</v>
      </c>
      <c r="M6598">
        <v>1</v>
      </c>
      <c r="N6598">
        <v>1</v>
      </c>
      <c r="O6598" t="s">
        <v>225</v>
      </c>
      <c r="P6598">
        <v>0</v>
      </c>
      <c r="Q6598">
        <v>1</v>
      </c>
      <c r="R6598">
        <v>5800</v>
      </c>
      <c r="S6598" t="s">
        <v>223</v>
      </c>
      <c r="T6598">
        <v>5800</v>
      </c>
      <c r="U6598" t="s">
        <v>22605</v>
      </c>
      <c r="V6598" t="s">
        <v>10030</v>
      </c>
      <c r="W6598" t="s">
        <v>225</v>
      </c>
      <c r="X6598" t="s">
        <v>225</v>
      </c>
      <c r="Y6598">
        <v>5800</v>
      </c>
      <c r="AB6598">
        <v>1</v>
      </c>
      <c r="AC6598">
        <v>1</v>
      </c>
      <c r="AD6598">
        <v>1</v>
      </c>
      <c r="AE6598">
        <v>880</v>
      </c>
      <c r="AF6598">
        <v>1</v>
      </c>
      <c r="AQ6598">
        <v>2</v>
      </c>
      <c r="AR6598">
        <f t="shared" si="103"/>
        <v>4.6463999999999999</v>
      </c>
      <c r="AS6598">
        <v>1</v>
      </c>
      <c r="AT6598" t="s">
        <v>112</v>
      </c>
      <c r="AU6598">
        <v>20</v>
      </c>
    </row>
    <row r="6599" spans="1:47">
      <c r="A6599" t="s">
        <v>22609</v>
      </c>
      <c r="C6599">
        <v>310</v>
      </c>
      <c r="D6599" t="s">
        <v>22610</v>
      </c>
      <c r="E6599">
        <v>132</v>
      </c>
      <c r="F6599" t="s">
        <v>20620</v>
      </c>
      <c r="G6599" t="s">
        <v>1783</v>
      </c>
      <c r="H6599" t="s">
        <v>260</v>
      </c>
      <c r="I6599" t="s">
        <v>22611</v>
      </c>
      <c r="J6599">
        <v>0.31777</v>
      </c>
      <c r="K6599">
        <v>0</v>
      </c>
      <c r="L6599">
        <v>0</v>
      </c>
      <c r="M6599">
        <v>0</v>
      </c>
      <c r="N6599">
        <v>0</v>
      </c>
      <c r="P6599">
        <v>0</v>
      </c>
      <c r="Q6599">
        <v>0</v>
      </c>
      <c r="R6599">
        <v>0</v>
      </c>
      <c r="S6599" t="s">
        <v>223</v>
      </c>
      <c r="T6599">
        <v>0</v>
      </c>
      <c r="U6599" t="s">
        <v>22609</v>
      </c>
      <c r="Y6599">
        <v>0</v>
      </c>
      <c r="AB6599">
        <v>0</v>
      </c>
      <c r="AC6599">
        <v>0</v>
      </c>
      <c r="AD6599">
        <v>0</v>
      </c>
      <c r="AE6599">
        <v>0</v>
      </c>
      <c r="AF6599">
        <v>0</v>
      </c>
      <c r="AQ6599">
        <v>2</v>
      </c>
      <c r="AR6599">
        <f t="shared" si="103"/>
        <v>0</v>
      </c>
      <c r="AS6599">
        <v>1</v>
      </c>
      <c r="AT6599" t="s">
        <v>112</v>
      </c>
      <c r="AU6599">
        <v>20</v>
      </c>
    </row>
    <row r="6600" spans="1:47">
      <c r="A6600" t="s">
        <v>22612</v>
      </c>
      <c r="C6600">
        <v>310</v>
      </c>
      <c r="D6600" t="s">
        <v>22613</v>
      </c>
      <c r="E6600">
        <v>101</v>
      </c>
      <c r="F6600" t="s">
        <v>22542</v>
      </c>
      <c r="G6600" t="s">
        <v>1783</v>
      </c>
      <c r="H6600" t="s">
        <v>220</v>
      </c>
      <c r="I6600" t="s">
        <v>22614</v>
      </c>
      <c r="J6600">
        <v>0.14180999999999999</v>
      </c>
      <c r="K6600">
        <v>1</v>
      </c>
      <c r="L6600">
        <v>1</v>
      </c>
      <c r="M6600">
        <v>1</v>
      </c>
      <c r="N6600">
        <v>1</v>
      </c>
      <c r="O6600" t="s">
        <v>225</v>
      </c>
      <c r="P6600">
        <v>0</v>
      </c>
      <c r="Q6600">
        <v>1</v>
      </c>
      <c r="R6600">
        <v>5000</v>
      </c>
      <c r="S6600" t="s">
        <v>223</v>
      </c>
      <c r="T6600">
        <v>5000</v>
      </c>
      <c r="U6600" t="s">
        <v>22612</v>
      </c>
      <c r="V6600" t="s">
        <v>224</v>
      </c>
      <c r="W6600" t="s">
        <v>225</v>
      </c>
      <c r="X6600" t="s">
        <v>225</v>
      </c>
      <c r="Y6600">
        <v>5000</v>
      </c>
      <c r="AB6600">
        <v>1</v>
      </c>
      <c r="AC6600">
        <v>1</v>
      </c>
      <c r="AD6600">
        <v>2</v>
      </c>
      <c r="AE6600">
        <v>896</v>
      </c>
      <c r="AF6600">
        <v>1</v>
      </c>
      <c r="AQ6600">
        <v>2</v>
      </c>
      <c r="AR6600">
        <f t="shared" si="103"/>
        <v>4.6463999999999999</v>
      </c>
      <c r="AS6600">
        <v>1</v>
      </c>
      <c r="AT6600" t="s">
        <v>112</v>
      </c>
      <c r="AU6600">
        <v>20</v>
      </c>
    </row>
    <row r="6601" spans="1:47">
      <c r="A6601" t="s">
        <v>22615</v>
      </c>
      <c r="C6601">
        <v>310</v>
      </c>
      <c r="D6601" t="s">
        <v>22616</v>
      </c>
      <c r="E6601">
        <v>101</v>
      </c>
      <c r="F6601" t="s">
        <v>22617</v>
      </c>
      <c r="G6601" t="s">
        <v>1783</v>
      </c>
      <c r="H6601" t="s">
        <v>220</v>
      </c>
      <c r="I6601" t="s">
        <v>22618</v>
      </c>
      <c r="J6601">
        <v>0.28715000000000002</v>
      </c>
      <c r="K6601">
        <v>1</v>
      </c>
      <c r="L6601">
        <v>1</v>
      </c>
      <c r="M6601">
        <v>1</v>
      </c>
      <c r="N6601">
        <v>1</v>
      </c>
      <c r="O6601" t="s">
        <v>225</v>
      </c>
      <c r="P6601">
        <v>0</v>
      </c>
      <c r="Q6601">
        <v>1</v>
      </c>
      <c r="R6601">
        <v>19900</v>
      </c>
      <c r="S6601" t="s">
        <v>223</v>
      </c>
      <c r="T6601">
        <v>19900</v>
      </c>
      <c r="U6601" t="s">
        <v>22615</v>
      </c>
      <c r="V6601" t="s">
        <v>22619</v>
      </c>
      <c r="W6601" t="s">
        <v>225</v>
      </c>
      <c r="X6601" t="s">
        <v>225</v>
      </c>
      <c r="Y6601">
        <v>19900</v>
      </c>
      <c r="AB6601">
        <v>1</v>
      </c>
      <c r="AC6601">
        <v>1</v>
      </c>
      <c r="AD6601">
        <v>3</v>
      </c>
      <c r="AE6601">
        <v>1400</v>
      </c>
      <c r="AF6601">
        <v>2</v>
      </c>
      <c r="AQ6601">
        <v>4</v>
      </c>
      <c r="AR6601">
        <f t="shared" si="103"/>
        <v>4.6463999999999999</v>
      </c>
      <c r="AS6601">
        <v>1</v>
      </c>
      <c r="AT6601" t="s">
        <v>112</v>
      </c>
      <c r="AU6601">
        <v>20</v>
      </c>
    </row>
    <row r="6602" spans="1:47">
      <c r="A6602" t="s">
        <v>22620</v>
      </c>
      <c r="C6602">
        <v>310</v>
      </c>
      <c r="D6602" t="s">
        <v>22621</v>
      </c>
      <c r="E6602">
        <v>101</v>
      </c>
      <c r="F6602" t="s">
        <v>22622</v>
      </c>
      <c r="G6602" t="s">
        <v>1783</v>
      </c>
      <c r="H6602" t="s">
        <v>220</v>
      </c>
      <c r="I6602" t="s">
        <v>22623</v>
      </c>
      <c r="J6602">
        <v>0.15239</v>
      </c>
      <c r="K6602">
        <v>1</v>
      </c>
      <c r="L6602">
        <v>1</v>
      </c>
      <c r="M6602">
        <v>1</v>
      </c>
      <c r="N6602">
        <v>1</v>
      </c>
      <c r="O6602" t="s">
        <v>225</v>
      </c>
      <c r="P6602">
        <v>0</v>
      </c>
      <c r="Q6602">
        <v>1</v>
      </c>
      <c r="R6602">
        <v>100</v>
      </c>
      <c r="S6602" t="s">
        <v>223</v>
      </c>
      <c r="T6602">
        <v>100</v>
      </c>
      <c r="U6602" t="s">
        <v>22620</v>
      </c>
      <c r="V6602" t="s">
        <v>224</v>
      </c>
      <c r="W6602" t="s">
        <v>225</v>
      </c>
      <c r="X6602" t="s">
        <v>225</v>
      </c>
      <c r="Y6602">
        <v>100</v>
      </c>
      <c r="AB6602">
        <v>1</v>
      </c>
      <c r="AC6602">
        <v>1</v>
      </c>
      <c r="AD6602">
        <v>2</v>
      </c>
      <c r="AE6602">
        <v>864</v>
      </c>
      <c r="AF6602">
        <v>1</v>
      </c>
      <c r="AQ6602">
        <v>1</v>
      </c>
      <c r="AR6602">
        <f t="shared" si="103"/>
        <v>4.6463999999999999</v>
      </c>
      <c r="AS6602">
        <v>1</v>
      </c>
      <c r="AT6602" t="s">
        <v>112</v>
      </c>
      <c r="AU6602">
        <v>20</v>
      </c>
    </row>
    <row r="6603" spans="1:47">
      <c r="A6603" t="s">
        <v>22624</v>
      </c>
      <c r="C6603">
        <v>310</v>
      </c>
      <c r="D6603" t="s">
        <v>22625</v>
      </c>
      <c r="E6603">
        <v>101</v>
      </c>
      <c r="F6603" t="s">
        <v>22626</v>
      </c>
      <c r="G6603" t="s">
        <v>1783</v>
      </c>
      <c r="H6603" t="s">
        <v>220</v>
      </c>
      <c r="I6603" t="s">
        <v>22627</v>
      </c>
      <c r="J6603">
        <v>0.26404</v>
      </c>
      <c r="K6603">
        <v>1</v>
      </c>
      <c r="L6603">
        <v>1</v>
      </c>
      <c r="M6603">
        <v>1</v>
      </c>
      <c r="N6603">
        <v>1</v>
      </c>
      <c r="O6603" t="s">
        <v>225</v>
      </c>
      <c r="P6603">
        <v>0</v>
      </c>
      <c r="Q6603">
        <v>1</v>
      </c>
      <c r="R6603">
        <v>5000</v>
      </c>
      <c r="S6603" t="s">
        <v>223</v>
      </c>
      <c r="T6603">
        <v>5000</v>
      </c>
      <c r="U6603" t="s">
        <v>22624</v>
      </c>
      <c r="X6603" t="s">
        <v>225</v>
      </c>
      <c r="Y6603">
        <v>5000</v>
      </c>
      <c r="AB6603">
        <v>1</v>
      </c>
      <c r="AC6603">
        <v>1</v>
      </c>
      <c r="AD6603">
        <v>3</v>
      </c>
      <c r="AE6603">
        <v>1632</v>
      </c>
      <c r="AF6603">
        <v>2</v>
      </c>
      <c r="AQ6603">
        <v>4</v>
      </c>
      <c r="AR6603">
        <f t="shared" si="103"/>
        <v>4.6463999999999999</v>
      </c>
      <c r="AS6603">
        <v>1</v>
      </c>
      <c r="AT6603" t="s">
        <v>112</v>
      </c>
      <c r="AU6603">
        <v>20</v>
      </c>
    </row>
    <row r="6604" spans="1:47">
      <c r="A6604" t="s">
        <v>22628</v>
      </c>
      <c r="C6604">
        <v>310</v>
      </c>
      <c r="D6604" t="s">
        <v>22629</v>
      </c>
      <c r="E6604">
        <v>132</v>
      </c>
      <c r="F6604" t="s">
        <v>22630</v>
      </c>
      <c r="G6604" t="s">
        <v>1783</v>
      </c>
      <c r="H6604" t="s">
        <v>260</v>
      </c>
      <c r="I6604" t="s">
        <v>22631</v>
      </c>
      <c r="J6604">
        <v>0.31820999999999999</v>
      </c>
      <c r="K6604">
        <v>0</v>
      </c>
      <c r="L6604">
        <v>0</v>
      </c>
      <c r="M6604">
        <v>0</v>
      </c>
      <c r="N6604">
        <v>0</v>
      </c>
      <c r="P6604">
        <v>0</v>
      </c>
      <c r="Q6604">
        <v>0</v>
      </c>
      <c r="R6604">
        <v>0</v>
      </c>
      <c r="S6604" t="s">
        <v>223</v>
      </c>
      <c r="T6604">
        <v>0</v>
      </c>
      <c r="U6604" t="s">
        <v>22628</v>
      </c>
      <c r="Y6604">
        <v>0</v>
      </c>
      <c r="AB6604">
        <v>0</v>
      </c>
      <c r="AC6604">
        <v>0</v>
      </c>
      <c r="AD6604">
        <v>0</v>
      </c>
      <c r="AE6604">
        <v>0</v>
      </c>
      <c r="AF6604">
        <v>0</v>
      </c>
      <c r="AQ6604">
        <v>1</v>
      </c>
      <c r="AR6604">
        <f t="shared" si="103"/>
        <v>0</v>
      </c>
      <c r="AS6604">
        <v>1</v>
      </c>
      <c r="AT6604" t="s">
        <v>112</v>
      </c>
      <c r="AU6604">
        <v>20</v>
      </c>
    </row>
    <row r="6605" spans="1:47">
      <c r="A6605" t="s">
        <v>22632</v>
      </c>
      <c r="C6605">
        <v>310</v>
      </c>
      <c r="D6605" t="s">
        <v>22633</v>
      </c>
      <c r="E6605">
        <v>101</v>
      </c>
      <c r="F6605" t="s">
        <v>22634</v>
      </c>
      <c r="G6605" t="s">
        <v>324</v>
      </c>
      <c r="H6605" t="s">
        <v>220</v>
      </c>
      <c r="I6605" t="s">
        <v>22635</v>
      </c>
      <c r="J6605">
        <v>1.39943</v>
      </c>
      <c r="K6605">
        <v>0</v>
      </c>
      <c r="L6605">
        <v>1</v>
      </c>
      <c r="M6605">
        <v>0</v>
      </c>
      <c r="N6605">
        <v>1</v>
      </c>
      <c r="P6605">
        <v>0</v>
      </c>
      <c r="Q6605">
        <v>1</v>
      </c>
      <c r="R6605">
        <v>67100</v>
      </c>
      <c r="S6605" t="s">
        <v>223</v>
      </c>
      <c r="T6605">
        <v>67100</v>
      </c>
      <c r="U6605" t="s">
        <v>22632</v>
      </c>
      <c r="X6605" t="s">
        <v>225</v>
      </c>
      <c r="Y6605">
        <v>67100</v>
      </c>
      <c r="AB6605">
        <v>0</v>
      </c>
      <c r="AC6605">
        <v>1</v>
      </c>
      <c r="AD6605">
        <v>4</v>
      </c>
      <c r="AE6605">
        <v>2748</v>
      </c>
      <c r="AF6605">
        <v>2</v>
      </c>
      <c r="AQ6605">
        <v>1</v>
      </c>
      <c r="AR6605">
        <f t="shared" si="103"/>
        <v>0</v>
      </c>
      <c r="AS6605">
        <v>1</v>
      </c>
      <c r="AT6605" t="s">
        <v>130</v>
      </c>
      <c r="AU6605">
        <v>39</v>
      </c>
    </row>
    <row r="6606" spans="1:47">
      <c r="A6606" t="s">
        <v>22636</v>
      </c>
      <c r="C6606">
        <v>310</v>
      </c>
      <c r="D6606" t="s">
        <v>22637</v>
      </c>
      <c r="E6606">
        <v>101</v>
      </c>
      <c r="F6606" t="s">
        <v>22638</v>
      </c>
      <c r="G6606" t="s">
        <v>1783</v>
      </c>
      <c r="H6606" t="s">
        <v>220</v>
      </c>
      <c r="I6606" t="s">
        <v>22639</v>
      </c>
      <c r="J6606">
        <v>0.21712000000000001</v>
      </c>
      <c r="K6606">
        <v>1</v>
      </c>
      <c r="L6606">
        <v>1</v>
      </c>
      <c r="M6606">
        <v>1</v>
      </c>
      <c r="N6606">
        <v>1</v>
      </c>
      <c r="O6606" t="s">
        <v>225</v>
      </c>
      <c r="P6606">
        <v>0</v>
      </c>
      <c r="Q6606">
        <v>1</v>
      </c>
      <c r="R6606">
        <v>11000</v>
      </c>
      <c r="S6606" t="s">
        <v>223</v>
      </c>
      <c r="T6606">
        <v>11000</v>
      </c>
      <c r="U6606" t="s">
        <v>22636</v>
      </c>
      <c r="V6606" t="s">
        <v>10030</v>
      </c>
      <c r="W6606" t="s">
        <v>225</v>
      </c>
      <c r="X6606" t="s">
        <v>225</v>
      </c>
      <c r="Y6606">
        <v>11000</v>
      </c>
      <c r="AB6606">
        <v>1</v>
      </c>
      <c r="AC6606">
        <v>1</v>
      </c>
      <c r="AD6606">
        <v>3</v>
      </c>
      <c r="AE6606">
        <v>936</v>
      </c>
      <c r="AF6606">
        <v>1</v>
      </c>
      <c r="AQ6606">
        <v>3</v>
      </c>
      <c r="AR6606">
        <f t="shared" si="103"/>
        <v>4.6463999999999999</v>
      </c>
      <c r="AS6606">
        <v>1</v>
      </c>
      <c r="AT6606" t="s">
        <v>112</v>
      </c>
      <c r="AU6606">
        <v>20</v>
      </c>
    </row>
    <row r="6607" spans="1:47">
      <c r="A6607" t="s">
        <v>22640</v>
      </c>
      <c r="C6607">
        <v>310</v>
      </c>
      <c r="D6607" t="s">
        <v>22641</v>
      </c>
      <c r="E6607">
        <v>101</v>
      </c>
      <c r="F6607" t="s">
        <v>22642</v>
      </c>
      <c r="G6607" t="s">
        <v>1783</v>
      </c>
      <c r="H6607" t="s">
        <v>220</v>
      </c>
      <c r="I6607" t="s">
        <v>22643</v>
      </c>
      <c r="J6607">
        <v>0.16658999999999999</v>
      </c>
      <c r="K6607">
        <v>1</v>
      </c>
      <c r="L6607">
        <v>1</v>
      </c>
      <c r="M6607">
        <v>1</v>
      </c>
      <c r="N6607">
        <v>1</v>
      </c>
      <c r="O6607" t="s">
        <v>225</v>
      </c>
      <c r="P6607">
        <v>0</v>
      </c>
      <c r="Q6607">
        <v>1</v>
      </c>
      <c r="R6607">
        <v>5900</v>
      </c>
      <c r="S6607" t="s">
        <v>223</v>
      </c>
      <c r="T6607">
        <v>5900</v>
      </c>
      <c r="U6607" t="s">
        <v>22640</v>
      </c>
      <c r="V6607" t="s">
        <v>10030</v>
      </c>
      <c r="W6607" t="s">
        <v>225</v>
      </c>
      <c r="X6607" t="s">
        <v>225</v>
      </c>
      <c r="Y6607">
        <v>5900</v>
      </c>
      <c r="AB6607">
        <v>1</v>
      </c>
      <c r="AC6607">
        <v>1</v>
      </c>
      <c r="AD6607">
        <v>3</v>
      </c>
      <c r="AE6607">
        <v>960</v>
      </c>
      <c r="AF6607">
        <v>1</v>
      </c>
      <c r="AQ6607">
        <v>1</v>
      </c>
      <c r="AR6607">
        <f t="shared" si="103"/>
        <v>4.6463999999999999</v>
      </c>
      <c r="AS6607">
        <v>1</v>
      </c>
      <c r="AT6607" t="s">
        <v>112</v>
      </c>
      <c r="AU6607">
        <v>20</v>
      </c>
    </row>
    <row r="6608" spans="1:47">
      <c r="A6608" t="s">
        <v>22218</v>
      </c>
      <c r="C6608">
        <v>310</v>
      </c>
      <c r="D6608" t="s">
        <v>22118</v>
      </c>
      <c r="E6608">
        <v>903</v>
      </c>
      <c r="F6608" t="s">
        <v>1042</v>
      </c>
      <c r="G6608" t="s">
        <v>1783</v>
      </c>
      <c r="H6608" t="s">
        <v>833</v>
      </c>
      <c r="I6608" t="s">
        <v>22219</v>
      </c>
      <c r="J6608">
        <v>1.0944700000000001</v>
      </c>
      <c r="K6608">
        <v>0</v>
      </c>
      <c r="L6608">
        <v>0</v>
      </c>
      <c r="M6608">
        <v>0</v>
      </c>
      <c r="N6608">
        <v>0</v>
      </c>
      <c r="P6608">
        <v>0</v>
      </c>
      <c r="Q6608">
        <v>0</v>
      </c>
      <c r="R6608">
        <v>0</v>
      </c>
      <c r="S6608" t="s">
        <v>243</v>
      </c>
      <c r="T6608">
        <v>0</v>
      </c>
      <c r="U6608" t="s">
        <v>22218</v>
      </c>
      <c r="Y6608">
        <v>0</v>
      </c>
      <c r="AB6608">
        <v>0</v>
      </c>
      <c r="AC6608">
        <v>0</v>
      </c>
      <c r="AD6608">
        <v>0</v>
      </c>
      <c r="AE6608">
        <v>0</v>
      </c>
      <c r="AF6608">
        <v>0</v>
      </c>
      <c r="AQ6608">
        <v>3</v>
      </c>
      <c r="AR6608">
        <f t="shared" si="103"/>
        <v>0</v>
      </c>
      <c r="AS6608">
        <v>1</v>
      </c>
      <c r="AT6608" t="s">
        <v>112</v>
      </c>
      <c r="AU6608">
        <v>20</v>
      </c>
    </row>
    <row r="6609" spans="1:47">
      <c r="A6609" t="s">
        <v>22603</v>
      </c>
      <c r="C6609">
        <v>310</v>
      </c>
      <c r="D6609" t="s">
        <v>22118</v>
      </c>
      <c r="E6609">
        <v>903</v>
      </c>
      <c r="F6609" t="s">
        <v>821</v>
      </c>
      <c r="G6609" t="s">
        <v>1783</v>
      </c>
      <c r="H6609" t="s">
        <v>822</v>
      </c>
      <c r="I6609" t="s">
        <v>22604</v>
      </c>
      <c r="J6609">
        <v>0.35891000000000001</v>
      </c>
      <c r="K6609">
        <v>0</v>
      </c>
      <c r="L6609">
        <v>0</v>
      </c>
      <c r="M6609">
        <v>0</v>
      </c>
      <c r="N6609">
        <v>0</v>
      </c>
      <c r="P6609">
        <v>0</v>
      </c>
      <c r="Q6609">
        <v>0</v>
      </c>
      <c r="R6609">
        <v>0</v>
      </c>
      <c r="S6609" t="s">
        <v>243</v>
      </c>
      <c r="T6609">
        <v>0</v>
      </c>
      <c r="U6609" t="s">
        <v>22603</v>
      </c>
      <c r="Y6609">
        <v>0</v>
      </c>
      <c r="AB6609">
        <v>0</v>
      </c>
      <c r="AC6609">
        <v>0</v>
      </c>
      <c r="AD6609">
        <v>0</v>
      </c>
      <c r="AE6609">
        <v>0</v>
      </c>
      <c r="AF6609">
        <v>0</v>
      </c>
      <c r="AQ6609">
        <v>1</v>
      </c>
      <c r="AR6609">
        <f t="shared" si="103"/>
        <v>0</v>
      </c>
      <c r="AS6609">
        <v>1</v>
      </c>
      <c r="AT6609" t="s">
        <v>112</v>
      </c>
      <c r="AU6609">
        <v>20</v>
      </c>
    </row>
    <row r="6610" spans="1:47">
      <c r="A6610" t="s">
        <v>22644</v>
      </c>
      <c r="C6610">
        <v>310</v>
      </c>
      <c r="D6610" t="s">
        <v>22645</v>
      </c>
      <c r="E6610">
        <v>101</v>
      </c>
      <c r="F6610" t="s">
        <v>22646</v>
      </c>
      <c r="G6610" t="s">
        <v>1783</v>
      </c>
      <c r="H6610" t="s">
        <v>220</v>
      </c>
      <c r="I6610" t="s">
        <v>22647</v>
      </c>
      <c r="J6610">
        <v>0.13150999999999999</v>
      </c>
      <c r="K6610">
        <v>1</v>
      </c>
      <c r="L6610">
        <v>1</v>
      </c>
      <c r="M6610">
        <v>1</v>
      </c>
      <c r="N6610">
        <v>1</v>
      </c>
      <c r="O6610" t="s">
        <v>225</v>
      </c>
      <c r="P6610">
        <v>0</v>
      </c>
      <c r="Q6610">
        <v>1</v>
      </c>
      <c r="R6610">
        <v>5300</v>
      </c>
      <c r="S6610" t="s">
        <v>223</v>
      </c>
      <c r="T6610">
        <v>5300</v>
      </c>
      <c r="U6610" t="s">
        <v>22644</v>
      </c>
      <c r="V6610" t="s">
        <v>10030</v>
      </c>
      <c r="W6610" t="s">
        <v>225</v>
      </c>
      <c r="X6610" t="s">
        <v>225</v>
      </c>
      <c r="Y6610">
        <v>5300</v>
      </c>
      <c r="AB6610">
        <v>1</v>
      </c>
      <c r="AC6610">
        <v>1</v>
      </c>
      <c r="AD6610">
        <v>2</v>
      </c>
      <c r="AE6610">
        <v>1028</v>
      </c>
      <c r="AF6610">
        <v>1</v>
      </c>
      <c r="AQ6610">
        <v>2</v>
      </c>
      <c r="AR6610">
        <f t="shared" si="103"/>
        <v>4.6463999999999999</v>
      </c>
      <c r="AS6610">
        <v>1</v>
      </c>
      <c r="AT6610" t="s">
        <v>112</v>
      </c>
      <c r="AU6610">
        <v>20</v>
      </c>
    </row>
    <row r="6611" spans="1:47">
      <c r="A6611" t="s">
        <v>22648</v>
      </c>
      <c r="C6611">
        <v>310</v>
      </c>
      <c r="D6611" t="s">
        <v>22649</v>
      </c>
      <c r="E6611">
        <v>101</v>
      </c>
      <c r="F6611" t="s">
        <v>22650</v>
      </c>
      <c r="G6611" t="s">
        <v>219</v>
      </c>
      <c r="H6611" t="s">
        <v>220</v>
      </c>
      <c r="I6611" t="s">
        <v>22651</v>
      </c>
      <c r="J6611">
        <v>0.29687000000000002</v>
      </c>
      <c r="K6611">
        <v>1</v>
      </c>
      <c r="L6611">
        <v>1</v>
      </c>
      <c r="M6611">
        <v>1</v>
      </c>
      <c r="N6611">
        <v>1</v>
      </c>
      <c r="O6611" t="s">
        <v>225</v>
      </c>
      <c r="P6611">
        <v>0</v>
      </c>
      <c r="Q6611">
        <v>1</v>
      </c>
      <c r="R6611">
        <v>15100</v>
      </c>
      <c r="S6611" t="s">
        <v>223</v>
      </c>
      <c r="T6611">
        <v>15100</v>
      </c>
      <c r="U6611" t="s">
        <v>22648</v>
      </c>
      <c r="V6611" t="s">
        <v>224</v>
      </c>
      <c r="W6611" t="s">
        <v>225</v>
      </c>
      <c r="X6611" t="s">
        <v>225</v>
      </c>
      <c r="Y6611">
        <v>15100</v>
      </c>
      <c r="AB6611">
        <v>1</v>
      </c>
      <c r="AC6611">
        <v>1</v>
      </c>
      <c r="AD6611">
        <v>3</v>
      </c>
      <c r="AE6611">
        <v>1258</v>
      </c>
      <c r="AF6611">
        <v>1.75</v>
      </c>
      <c r="AQ6611">
        <v>1</v>
      </c>
      <c r="AR6611">
        <f t="shared" si="103"/>
        <v>4.6463999999999999</v>
      </c>
      <c r="AS6611">
        <v>1</v>
      </c>
      <c r="AT6611" t="s">
        <v>112</v>
      </c>
      <c r="AU6611">
        <v>20</v>
      </c>
    </row>
    <row r="6612" spans="1:47">
      <c r="A6612" t="s">
        <v>22652</v>
      </c>
      <c r="C6612">
        <v>310</v>
      </c>
      <c r="D6612" t="s">
        <v>22653</v>
      </c>
      <c r="E6612">
        <v>131</v>
      </c>
      <c r="F6612" t="s">
        <v>22654</v>
      </c>
      <c r="G6612" t="s">
        <v>324</v>
      </c>
      <c r="H6612" t="s">
        <v>407</v>
      </c>
      <c r="I6612" t="s">
        <v>22655</v>
      </c>
      <c r="J6612">
        <v>1.4321999999999999</v>
      </c>
      <c r="K6612">
        <v>0</v>
      </c>
      <c r="L6612">
        <v>0</v>
      </c>
      <c r="M6612">
        <v>0</v>
      </c>
      <c r="N6612">
        <v>0</v>
      </c>
      <c r="P6612">
        <v>0</v>
      </c>
      <c r="Q6612">
        <v>0</v>
      </c>
      <c r="R6612">
        <v>0</v>
      </c>
      <c r="S6612" t="s">
        <v>223</v>
      </c>
      <c r="T6612">
        <v>0</v>
      </c>
      <c r="U6612" t="s">
        <v>22652</v>
      </c>
      <c r="Y6612">
        <v>0</v>
      </c>
      <c r="AB6612">
        <v>0</v>
      </c>
      <c r="AC6612">
        <v>0</v>
      </c>
      <c r="AD6612">
        <v>0</v>
      </c>
      <c r="AE6612">
        <v>0</v>
      </c>
      <c r="AF6612">
        <v>0</v>
      </c>
      <c r="AQ6612">
        <v>1</v>
      </c>
      <c r="AR6612">
        <f t="shared" si="103"/>
        <v>0</v>
      </c>
      <c r="AS6612">
        <v>1</v>
      </c>
      <c r="AT6612" t="s">
        <v>130</v>
      </c>
      <c r="AU6612">
        <v>39</v>
      </c>
    </row>
    <row r="6613" spans="1:47">
      <c r="A6613" t="s">
        <v>22656</v>
      </c>
      <c r="C6613">
        <v>310</v>
      </c>
      <c r="D6613" t="s">
        <v>22657</v>
      </c>
      <c r="E6613">
        <v>101</v>
      </c>
      <c r="F6613" t="s">
        <v>22658</v>
      </c>
      <c r="G6613" t="s">
        <v>1783</v>
      </c>
      <c r="H6613" t="s">
        <v>220</v>
      </c>
      <c r="I6613" t="s">
        <v>22659</v>
      </c>
      <c r="J6613">
        <v>0.28782000000000002</v>
      </c>
      <c r="K6613">
        <v>1</v>
      </c>
      <c r="L6613">
        <v>1</v>
      </c>
      <c r="M6613">
        <v>1</v>
      </c>
      <c r="N6613">
        <v>1</v>
      </c>
      <c r="O6613" t="s">
        <v>225</v>
      </c>
      <c r="P6613">
        <v>0</v>
      </c>
      <c r="Q6613">
        <v>1</v>
      </c>
      <c r="R6613">
        <v>9400</v>
      </c>
      <c r="S6613" t="s">
        <v>223</v>
      </c>
      <c r="T6613">
        <v>9400</v>
      </c>
      <c r="U6613" t="s">
        <v>22656</v>
      </c>
      <c r="V6613" t="s">
        <v>10030</v>
      </c>
      <c r="W6613" t="s">
        <v>225</v>
      </c>
      <c r="X6613" t="s">
        <v>225</v>
      </c>
      <c r="Y6613">
        <v>9400</v>
      </c>
      <c r="AB6613">
        <v>1</v>
      </c>
      <c r="AC6613">
        <v>1</v>
      </c>
      <c r="AD6613">
        <v>3</v>
      </c>
      <c r="AE6613">
        <v>1040</v>
      </c>
      <c r="AF6613">
        <v>1</v>
      </c>
      <c r="AQ6613">
        <v>2</v>
      </c>
      <c r="AR6613">
        <f t="shared" si="103"/>
        <v>4.6463999999999999</v>
      </c>
      <c r="AS6613">
        <v>1</v>
      </c>
      <c r="AT6613" t="s">
        <v>112</v>
      </c>
      <c r="AU6613">
        <v>20</v>
      </c>
    </row>
    <row r="6614" spans="1:47">
      <c r="A6614" t="s">
        <v>22660</v>
      </c>
      <c r="C6614">
        <v>310</v>
      </c>
      <c r="D6614" t="s">
        <v>22661</v>
      </c>
      <c r="E6614">
        <v>101</v>
      </c>
      <c r="F6614" t="s">
        <v>22662</v>
      </c>
      <c r="G6614" t="s">
        <v>1783</v>
      </c>
      <c r="H6614" t="s">
        <v>220</v>
      </c>
      <c r="I6614" t="s">
        <v>22663</v>
      </c>
      <c r="J6614">
        <v>0.15848000000000001</v>
      </c>
      <c r="K6614">
        <v>1</v>
      </c>
      <c r="L6614">
        <v>1</v>
      </c>
      <c r="M6614">
        <v>1</v>
      </c>
      <c r="N6614">
        <v>1</v>
      </c>
      <c r="O6614" t="s">
        <v>225</v>
      </c>
      <c r="P6614">
        <v>0</v>
      </c>
      <c r="Q6614">
        <v>1</v>
      </c>
      <c r="R6614">
        <v>8200</v>
      </c>
      <c r="S6614" t="s">
        <v>223</v>
      </c>
      <c r="T6614">
        <v>8200</v>
      </c>
      <c r="U6614" t="s">
        <v>22660</v>
      </c>
      <c r="V6614" t="s">
        <v>10030</v>
      </c>
      <c r="W6614" t="s">
        <v>225</v>
      </c>
      <c r="X6614" t="s">
        <v>225</v>
      </c>
      <c r="Y6614">
        <v>8200</v>
      </c>
      <c r="AB6614">
        <v>1</v>
      </c>
      <c r="AC6614">
        <v>1</v>
      </c>
      <c r="AD6614">
        <v>3</v>
      </c>
      <c r="AE6614">
        <v>1326</v>
      </c>
      <c r="AF6614">
        <v>1.5</v>
      </c>
      <c r="AQ6614">
        <v>1</v>
      </c>
      <c r="AR6614">
        <f t="shared" si="103"/>
        <v>4.6463999999999999</v>
      </c>
      <c r="AS6614">
        <v>1</v>
      </c>
      <c r="AT6614" t="s">
        <v>112</v>
      </c>
      <c r="AU6614">
        <v>20</v>
      </c>
    </row>
    <row r="6615" spans="1:47">
      <c r="A6615" t="s">
        <v>248</v>
      </c>
      <c r="C6615">
        <v>310</v>
      </c>
      <c r="E6615">
        <v>0</v>
      </c>
      <c r="J6615">
        <v>4.6699999999999997E-3</v>
      </c>
      <c r="K6615">
        <v>0</v>
      </c>
      <c r="L6615">
        <v>0</v>
      </c>
      <c r="M6615">
        <v>0</v>
      </c>
      <c r="N6615">
        <v>0</v>
      </c>
      <c r="P6615">
        <v>0</v>
      </c>
      <c r="Q6615">
        <v>0</v>
      </c>
      <c r="R6615">
        <v>0</v>
      </c>
      <c r="S6615" t="s">
        <v>249</v>
      </c>
      <c r="T6615">
        <v>0</v>
      </c>
      <c r="Y6615">
        <v>0</v>
      </c>
      <c r="AB6615">
        <v>0</v>
      </c>
      <c r="AC6615">
        <v>0</v>
      </c>
      <c r="AD6615">
        <v>0</v>
      </c>
      <c r="AE6615">
        <v>0</v>
      </c>
      <c r="AF6615">
        <v>0</v>
      </c>
      <c r="AQ6615">
        <v>0</v>
      </c>
      <c r="AR6615">
        <f t="shared" si="103"/>
        <v>0</v>
      </c>
      <c r="AS6615">
        <v>1</v>
      </c>
      <c r="AT6615" t="s">
        <v>112</v>
      </c>
      <c r="AU6615">
        <v>20</v>
      </c>
    </row>
    <row r="6616" spans="1:47">
      <c r="A6616" t="s">
        <v>22664</v>
      </c>
      <c r="C6616">
        <v>310</v>
      </c>
      <c r="D6616" t="s">
        <v>22665</v>
      </c>
      <c r="E6616">
        <v>101</v>
      </c>
      <c r="F6616" t="s">
        <v>22666</v>
      </c>
      <c r="G6616" t="s">
        <v>1783</v>
      </c>
      <c r="H6616" t="s">
        <v>220</v>
      </c>
      <c r="I6616" t="s">
        <v>22667</v>
      </c>
      <c r="J6616">
        <v>0.30392999999999998</v>
      </c>
      <c r="K6616">
        <v>1</v>
      </c>
      <c r="L6616">
        <v>1</v>
      </c>
      <c r="M6616">
        <v>1</v>
      </c>
      <c r="N6616">
        <v>1</v>
      </c>
      <c r="O6616" t="s">
        <v>225</v>
      </c>
      <c r="P6616">
        <v>0</v>
      </c>
      <c r="Q6616">
        <v>0</v>
      </c>
      <c r="R6616">
        <v>0</v>
      </c>
      <c r="S6616" t="s">
        <v>243</v>
      </c>
      <c r="T6616">
        <v>0</v>
      </c>
      <c r="U6616" t="s">
        <v>22664</v>
      </c>
      <c r="V6616" t="s">
        <v>10030</v>
      </c>
      <c r="W6616" t="s">
        <v>225</v>
      </c>
      <c r="X6616" t="s">
        <v>225</v>
      </c>
      <c r="Y6616">
        <v>0</v>
      </c>
      <c r="AB6616">
        <v>1</v>
      </c>
      <c r="AC6616">
        <v>1</v>
      </c>
      <c r="AD6616">
        <v>4</v>
      </c>
      <c r="AE6616">
        <v>1306</v>
      </c>
      <c r="AF6616">
        <v>1.75</v>
      </c>
      <c r="AQ6616">
        <v>2</v>
      </c>
      <c r="AR6616">
        <f t="shared" si="103"/>
        <v>4.6463999999999999</v>
      </c>
      <c r="AS6616">
        <v>1</v>
      </c>
      <c r="AT6616" t="s">
        <v>112</v>
      </c>
      <c r="AU6616">
        <v>20</v>
      </c>
    </row>
    <row r="6617" spans="1:47">
      <c r="A6617" t="s">
        <v>22668</v>
      </c>
      <c r="C6617">
        <v>310</v>
      </c>
      <c r="D6617" t="s">
        <v>22669</v>
      </c>
      <c r="E6617">
        <v>132</v>
      </c>
      <c r="F6617" t="s">
        <v>22574</v>
      </c>
      <c r="G6617" t="s">
        <v>1783</v>
      </c>
      <c r="H6617" t="s">
        <v>260</v>
      </c>
      <c r="I6617" t="s">
        <v>22670</v>
      </c>
      <c r="J6617">
        <v>0.26445000000000002</v>
      </c>
      <c r="K6617">
        <v>0</v>
      </c>
      <c r="L6617">
        <v>0</v>
      </c>
      <c r="M6617">
        <v>0</v>
      </c>
      <c r="N6617">
        <v>0</v>
      </c>
      <c r="P6617">
        <v>0</v>
      </c>
      <c r="Q6617">
        <v>0</v>
      </c>
      <c r="R6617">
        <v>0</v>
      </c>
      <c r="S6617" t="s">
        <v>243</v>
      </c>
      <c r="T6617">
        <v>0</v>
      </c>
      <c r="U6617" t="s">
        <v>22668</v>
      </c>
      <c r="Y6617">
        <v>0</v>
      </c>
      <c r="AB6617">
        <v>0</v>
      </c>
      <c r="AC6617">
        <v>0</v>
      </c>
      <c r="AD6617">
        <v>0</v>
      </c>
      <c r="AE6617">
        <v>0</v>
      </c>
      <c r="AF6617">
        <v>0</v>
      </c>
      <c r="AQ6617">
        <v>2</v>
      </c>
      <c r="AR6617">
        <f t="shared" si="103"/>
        <v>0</v>
      </c>
      <c r="AS6617">
        <v>1</v>
      </c>
      <c r="AT6617" t="s">
        <v>112</v>
      </c>
      <c r="AU6617">
        <v>20</v>
      </c>
    </row>
    <row r="6618" spans="1:47">
      <c r="A6618" t="s">
        <v>22671</v>
      </c>
      <c r="C6618">
        <v>310</v>
      </c>
      <c r="D6618" t="s">
        <v>21188</v>
      </c>
      <c r="E6618">
        <v>903</v>
      </c>
      <c r="F6618" t="s">
        <v>821</v>
      </c>
      <c r="G6618" t="s">
        <v>422</v>
      </c>
      <c r="H6618" t="s">
        <v>822</v>
      </c>
      <c r="I6618" t="s">
        <v>22672</v>
      </c>
      <c r="J6618">
        <v>3.84511</v>
      </c>
      <c r="K6618">
        <v>0</v>
      </c>
      <c r="L6618">
        <v>0</v>
      </c>
      <c r="M6618">
        <v>0</v>
      </c>
      <c r="N6618">
        <v>0</v>
      </c>
      <c r="P6618">
        <v>0</v>
      </c>
      <c r="Q6618">
        <v>0</v>
      </c>
      <c r="R6618">
        <v>0</v>
      </c>
      <c r="S6618" t="s">
        <v>223</v>
      </c>
      <c r="T6618">
        <v>0</v>
      </c>
      <c r="U6618" t="s">
        <v>22671</v>
      </c>
      <c r="V6618" t="s">
        <v>455</v>
      </c>
      <c r="W6618" t="s">
        <v>225</v>
      </c>
      <c r="Y6618">
        <v>0</v>
      </c>
      <c r="AB6618">
        <v>0</v>
      </c>
      <c r="AC6618">
        <v>0</v>
      </c>
      <c r="AD6618">
        <v>0</v>
      </c>
      <c r="AE6618">
        <v>0</v>
      </c>
      <c r="AF6618">
        <v>0</v>
      </c>
      <c r="AQ6618">
        <v>1</v>
      </c>
      <c r="AR6618">
        <f t="shared" si="103"/>
        <v>0</v>
      </c>
      <c r="AS6618">
        <v>1</v>
      </c>
      <c r="AT6618" t="s">
        <v>134</v>
      </c>
      <c r="AU6618">
        <v>43</v>
      </c>
    </row>
    <row r="6619" spans="1:47">
      <c r="A6619" t="s">
        <v>22673</v>
      </c>
      <c r="C6619">
        <v>310</v>
      </c>
      <c r="D6619" t="s">
        <v>22674</v>
      </c>
      <c r="E6619">
        <v>101</v>
      </c>
      <c r="F6619" t="s">
        <v>22675</v>
      </c>
      <c r="G6619" t="s">
        <v>1783</v>
      </c>
      <c r="H6619" t="s">
        <v>220</v>
      </c>
      <c r="I6619" t="s">
        <v>22676</v>
      </c>
      <c r="J6619">
        <v>0.15584000000000001</v>
      </c>
      <c r="K6619">
        <v>1</v>
      </c>
      <c r="L6619">
        <v>1</v>
      </c>
      <c r="M6619">
        <v>1</v>
      </c>
      <c r="N6619">
        <v>1</v>
      </c>
      <c r="O6619" t="s">
        <v>225</v>
      </c>
      <c r="P6619">
        <v>0</v>
      </c>
      <c r="Q6619">
        <v>0</v>
      </c>
      <c r="R6619">
        <v>0</v>
      </c>
      <c r="S6619" t="s">
        <v>223</v>
      </c>
      <c r="T6619">
        <v>0</v>
      </c>
      <c r="U6619" t="s">
        <v>22673</v>
      </c>
      <c r="V6619" t="s">
        <v>10030</v>
      </c>
      <c r="W6619" t="s">
        <v>225</v>
      </c>
      <c r="X6619" t="s">
        <v>225</v>
      </c>
      <c r="Y6619">
        <v>0</v>
      </c>
      <c r="AB6619">
        <v>1</v>
      </c>
      <c r="AC6619">
        <v>1</v>
      </c>
      <c r="AD6619">
        <v>2</v>
      </c>
      <c r="AE6619">
        <v>720</v>
      </c>
      <c r="AF6619">
        <v>1</v>
      </c>
      <c r="AQ6619">
        <v>2</v>
      </c>
      <c r="AR6619">
        <f t="shared" si="103"/>
        <v>4.6463999999999999</v>
      </c>
      <c r="AS6619">
        <v>1</v>
      </c>
      <c r="AT6619" t="s">
        <v>112</v>
      </c>
      <c r="AU6619">
        <v>20</v>
      </c>
    </row>
    <row r="6620" spans="1:47">
      <c r="A6620" t="s">
        <v>22677</v>
      </c>
      <c r="C6620">
        <v>310</v>
      </c>
      <c r="D6620" t="s">
        <v>22678</v>
      </c>
      <c r="E6620">
        <v>132</v>
      </c>
      <c r="F6620" t="s">
        <v>19681</v>
      </c>
      <c r="G6620" t="s">
        <v>324</v>
      </c>
      <c r="H6620" t="s">
        <v>260</v>
      </c>
      <c r="I6620" t="s">
        <v>22679</v>
      </c>
      <c r="J6620">
        <v>0.23376</v>
      </c>
      <c r="K6620">
        <v>0</v>
      </c>
      <c r="L6620">
        <v>0</v>
      </c>
      <c r="M6620">
        <v>0</v>
      </c>
      <c r="N6620">
        <v>0</v>
      </c>
      <c r="P6620">
        <v>0</v>
      </c>
      <c r="Q6620">
        <v>0</v>
      </c>
      <c r="R6620">
        <v>0</v>
      </c>
      <c r="S6620" t="s">
        <v>243</v>
      </c>
      <c r="T6620">
        <v>0</v>
      </c>
      <c r="U6620" t="s">
        <v>22677</v>
      </c>
      <c r="Y6620">
        <v>0</v>
      </c>
      <c r="AB6620">
        <v>0</v>
      </c>
      <c r="AC6620">
        <v>0</v>
      </c>
      <c r="AD6620">
        <v>0</v>
      </c>
      <c r="AE6620">
        <v>0</v>
      </c>
      <c r="AF6620">
        <v>0</v>
      </c>
      <c r="AQ6620">
        <v>1</v>
      </c>
      <c r="AR6620">
        <f t="shared" si="103"/>
        <v>0</v>
      </c>
      <c r="AS6620">
        <v>1</v>
      </c>
      <c r="AT6620" t="s">
        <v>126</v>
      </c>
      <c r="AU6620">
        <v>34</v>
      </c>
    </row>
    <row r="6621" spans="1:47">
      <c r="A6621" t="s">
        <v>22680</v>
      </c>
      <c r="C6621">
        <v>310</v>
      </c>
      <c r="D6621" t="s">
        <v>22681</v>
      </c>
      <c r="E6621">
        <v>101</v>
      </c>
      <c r="F6621" t="s">
        <v>22682</v>
      </c>
      <c r="G6621" t="s">
        <v>324</v>
      </c>
      <c r="H6621" t="s">
        <v>220</v>
      </c>
      <c r="I6621" t="s">
        <v>22683</v>
      </c>
      <c r="J6621">
        <v>0.30612</v>
      </c>
      <c r="K6621">
        <v>1</v>
      </c>
      <c r="L6621">
        <v>1</v>
      </c>
      <c r="M6621">
        <v>1</v>
      </c>
      <c r="N6621">
        <v>1</v>
      </c>
      <c r="O6621" t="s">
        <v>225</v>
      </c>
      <c r="P6621">
        <v>0</v>
      </c>
      <c r="Q6621">
        <v>0</v>
      </c>
      <c r="R6621">
        <v>0</v>
      </c>
      <c r="S6621" t="s">
        <v>223</v>
      </c>
      <c r="T6621">
        <v>0</v>
      </c>
      <c r="U6621" t="s">
        <v>22680</v>
      </c>
      <c r="V6621" t="s">
        <v>224</v>
      </c>
      <c r="W6621" t="s">
        <v>225</v>
      </c>
      <c r="X6621" t="s">
        <v>225</v>
      </c>
      <c r="Y6621">
        <v>0</v>
      </c>
      <c r="AB6621">
        <v>1</v>
      </c>
      <c r="AC6621">
        <v>1</v>
      </c>
      <c r="AD6621">
        <v>3</v>
      </c>
      <c r="AE6621">
        <v>1591</v>
      </c>
      <c r="AF6621">
        <v>1.75</v>
      </c>
      <c r="AQ6621">
        <v>1</v>
      </c>
      <c r="AR6621">
        <f t="shared" si="103"/>
        <v>4.6463999999999999</v>
      </c>
      <c r="AS6621">
        <v>1</v>
      </c>
      <c r="AT6621" t="s">
        <v>112</v>
      </c>
      <c r="AU6621">
        <v>20</v>
      </c>
    </row>
    <row r="6622" spans="1:47">
      <c r="A6622" t="s">
        <v>22420</v>
      </c>
      <c r="C6622">
        <v>310</v>
      </c>
      <c r="D6622" t="s">
        <v>22118</v>
      </c>
      <c r="E6622">
        <v>903</v>
      </c>
      <c r="F6622" t="s">
        <v>821</v>
      </c>
      <c r="G6622" t="s">
        <v>1783</v>
      </c>
      <c r="H6622" t="s">
        <v>822</v>
      </c>
      <c r="I6622" t="s">
        <v>22421</v>
      </c>
      <c r="J6622">
        <v>1.6548</v>
      </c>
      <c r="K6622">
        <v>0</v>
      </c>
      <c r="L6622">
        <v>0</v>
      </c>
      <c r="M6622">
        <v>0</v>
      </c>
      <c r="N6622">
        <v>0</v>
      </c>
      <c r="P6622">
        <v>0</v>
      </c>
      <c r="Q6622">
        <v>0</v>
      </c>
      <c r="R6622">
        <v>0</v>
      </c>
      <c r="S6622" t="s">
        <v>243</v>
      </c>
      <c r="T6622">
        <v>0</v>
      </c>
      <c r="U6622" t="s">
        <v>22420</v>
      </c>
      <c r="Y6622">
        <v>0</v>
      </c>
      <c r="AB6622">
        <v>0</v>
      </c>
      <c r="AC6622">
        <v>0</v>
      </c>
      <c r="AD6622">
        <v>0</v>
      </c>
      <c r="AE6622">
        <v>0</v>
      </c>
      <c r="AF6622">
        <v>0</v>
      </c>
      <c r="AQ6622">
        <v>5</v>
      </c>
      <c r="AR6622">
        <f t="shared" si="103"/>
        <v>0</v>
      </c>
      <c r="AS6622">
        <v>1</v>
      </c>
      <c r="AT6622" t="s">
        <v>112</v>
      </c>
      <c r="AU6622">
        <v>20</v>
      </c>
    </row>
    <row r="6623" spans="1:47">
      <c r="A6623" t="s">
        <v>22684</v>
      </c>
      <c r="C6623">
        <v>310</v>
      </c>
      <c r="D6623" t="s">
        <v>22685</v>
      </c>
      <c r="E6623">
        <v>101</v>
      </c>
      <c r="F6623" t="s">
        <v>22686</v>
      </c>
      <c r="G6623" t="s">
        <v>1783</v>
      </c>
      <c r="H6623" t="s">
        <v>220</v>
      </c>
      <c r="I6623" t="s">
        <v>22687</v>
      </c>
      <c r="J6623">
        <v>0.42752000000000001</v>
      </c>
      <c r="K6623">
        <v>1</v>
      </c>
      <c r="L6623">
        <v>1</v>
      </c>
      <c r="M6623">
        <v>1</v>
      </c>
      <c r="N6623">
        <v>1</v>
      </c>
      <c r="O6623" t="s">
        <v>225</v>
      </c>
      <c r="P6623">
        <v>0</v>
      </c>
      <c r="Q6623">
        <v>0</v>
      </c>
      <c r="R6623">
        <v>0</v>
      </c>
      <c r="S6623" t="s">
        <v>243</v>
      </c>
      <c r="T6623">
        <v>0</v>
      </c>
      <c r="U6623" t="s">
        <v>22684</v>
      </c>
      <c r="V6623" t="s">
        <v>10030</v>
      </c>
      <c r="W6623" t="s">
        <v>225</v>
      </c>
      <c r="X6623" t="s">
        <v>225</v>
      </c>
      <c r="Y6623">
        <v>0</v>
      </c>
      <c r="AB6623">
        <v>1</v>
      </c>
      <c r="AC6623">
        <v>1</v>
      </c>
      <c r="AD6623">
        <v>2</v>
      </c>
      <c r="AE6623">
        <v>1224</v>
      </c>
      <c r="AF6623">
        <v>1.5</v>
      </c>
      <c r="AQ6623">
        <v>2</v>
      </c>
      <c r="AR6623">
        <f t="shared" si="103"/>
        <v>4.6463999999999999</v>
      </c>
      <c r="AS6623">
        <v>1</v>
      </c>
      <c r="AT6623" t="s">
        <v>112</v>
      </c>
      <c r="AU6623">
        <v>20</v>
      </c>
    </row>
    <row r="6624" spans="1:47">
      <c r="A6624" t="s">
        <v>22688</v>
      </c>
      <c r="C6624">
        <v>310</v>
      </c>
      <c r="D6624" t="s">
        <v>22689</v>
      </c>
      <c r="E6624">
        <v>101</v>
      </c>
      <c r="F6624" t="s">
        <v>22690</v>
      </c>
      <c r="G6624" t="s">
        <v>1783</v>
      </c>
      <c r="H6624" t="s">
        <v>220</v>
      </c>
      <c r="I6624" t="s">
        <v>22691</v>
      </c>
      <c r="J6624">
        <v>0.29698999999999998</v>
      </c>
      <c r="K6624">
        <v>1</v>
      </c>
      <c r="L6624">
        <v>1</v>
      </c>
      <c r="M6624">
        <v>1</v>
      </c>
      <c r="N6624">
        <v>1</v>
      </c>
      <c r="O6624" t="s">
        <v>225</v>
      </c>
      <c r="P6624">
        <v>0</v>
      </c>
      <c r="Q6624">
        <v>1</v>
      </c>
      <c r="R6624">
        <v>6100</v>
      </c>
      <c r="S6624" t="s">
        <v>223</v>
      </c>
      <c r="T6624">
        <v>6100</v>
      </c>
      <c r="U6624" t="s">
        <v>22688</v>
      </c>
      <c r="V6624" t="s">
        <v>10030</v>
      </c>
      <c r="W6624" t="s">
        <v>225</v>
      </c>
      <c r="X6624" t="s">
        <v>225</v>
      </c>
      <c r="Y6624">
        <v>6100</v>
      </c>
      <c r="AB6624">
        <v>1</v>
      </c>
      <c r="AC6624">
        <v>1</v>
      </c>
      <c r="AD6624">
        <v>3</v>
      </c>
      <c r="AE6624">
        <v>1028</v>
      </c>
      <c r="AF6624">
        <v>1</v>
      </c>
      <c r="AQ6624">
        <v>1</v>
      </c>
      <c r="AR6624">
        <f t="shared" si="103"/>
        <v>4.6463999999999999</v>
      </c>
      <c r="AS6624">
        <v>1</v>
      </c>
      <c r="AT6624" t="s">
        <v>112</v>
      </c>
      <c r="AU6624">
        <v>20</v>
      </c>
    </row>
    <row r="6625" spans="1:47">
      <c r="A6625" t="s">
        <v>22692</v>
      </c>
      <c r="C6625">
        <v>310</v>
      </c>
      <c r="D6625" t="s">
        <v>22693</v>
      </c>
      <c r="E6625">
        <v>101</v>
      </c>
      <c r="F6625" t="s">
        <v>22694</v>
      </c>
      <c r="G6625" t="s">
        <v>1783</v>
      </c>
      <c r="H6625" t="s">
        <v>220</v>
      </c>
      <c r="I6625" t="s">
        <v>22695</v>
      </c>
      <c r="J6625">
        <v>0.26799000000000001</v>
      </c>
      <c r="K6625">
        <v>1</v>
      </c>
      <c r="L6625">
        <v>1</v>
      </c>
      <c r="M6625">
        <v>1</v>
      </c>
      <c r="N6625">
        <v>1</v>
      </c>
      <c r="O6625" t="s">
        <v>225</v>
      </c>
      <c r="P6625">
        <v>0</v>
      </c>
      <c r="Q6625">
        <v>1</v>
      </c>
      <c r="R6625">
        <v>13500</v>
      </c>
      <c r="S6625" t="s">
        <v>223</v>
      </c>
      <c r="T6625">
        <v>13500</v>
      </c>
      <c r="U6625" t="s">
        <v>22692</v>
      </c>
      <c r="V6625" t="s">
        <v>10030</v>
      </c>
      <c r="W6625" t="s">
        <v>225</v>
      </c>
      <c r="X6625" t="s">
        <v>225</v>
      </c>
      <c r="Y6625">
        <v>13500</v>
      </c>
      <c r="AB6625">
        <v>1</v>
      </c>
      <c r="AC6625">
        <v>1</v>
      </c>
      <c r="AD6625">
        <v>2</v>
      </c>
      <c r="AE6625">
        <v>804</v>
      </c>
      <c r="AF6625">
        <v>1</v>
      </c>
      <c r="AQ6625">
        <v>1</v>
      </c>
      <c r="AR6625">
        <f t="shared" si="103"/>
        <v>4.6463999999999999</v>
      </c>
      <c r="AS6625">
        <v>1</v>
      </c>
      <c r="AT6625" t="s">
        <v>112</v>
      </c>
      <c r="AU6625">
        <v>20</v>
      </c>
    </row>
    <row r="6626" spans="1:47">
      <c r="A6626" t="s">
        <v>22696</v>
      </c>
      <c r="C6626">
        <v>310</v>
      </c>
      <c r="D6626" t="s">
        <v>22697</v>
      </c>
      <c r="E6626">
        <v>101</v>
      </c>
      <c r="F6626" t="s">
        <v>22698</v>
      </c>
      <c r="G6626" t="s">
        <v>1783</v>
      </c>
      <c r="H6626" t="s">
        <v>220</v>
      </c>
      <c r="I6626" t="s">
        <v>22699</v>
      </c>
      <c r="J6626">
        <v>0.28251999999999999</v>
      </c>
      <c r="K6626">
        <v>1</v>
      </c>
      <c r="L6626">
        <v>1</v>
      </c>
      <c r="M6626">
        <v>1</v>
      </c>
      <c r="N6626">
        <v>1</v>
      </c>
      <c r="O6626" t="s">
        <v>225</v>
      </c>
      <c r="P6626">
        <v>0</v>
      </c>
      <c r="Q6626">
        <v>0</v>
      </c>
      <c r="R6626">
        <v>0</v>
      </c>
      <c r="S6626" t="s">
        <v>243</v>
      </c>
      <c r="T6626">
        <v>0</v>
      </c>
      <c r="U6626" t="s">
        <v>22696</v>
      </c>
      <c r="V6626" t="s">
        <v>224</v>
      </c>
      <c r="W6626" t="s">
        <v>225</v>
      </c>
      <c r="X6626" t="s">
        <v>225</v>
      </c>
      <c r="Y6626">
        <v>0</v>
      </c>
      <c r="AB6626">
        <v>1</v>
      </c>
      <c r="AC6626">
        <v>1</v>
      </c>
      <c r="AD6626">
        <v>2</v>
      </c>
      <c r="AE6626">
        <v>896</v>
      </c>
      <c r="AF6626">
        <v>1</v>
      </c>
      <c r="AQ6626">
        <v>4</v>
      </c>
      <c r="AR6626">
        <f t="shared" si="103"/>
        <v>4.6463999999999999</v>
      </c>
      <c r="AS6626">
        <v>1</v>
      </c>
      <c r="AT6626" t="s">
        <v>112</v>
      </c>
      <c r="AU6626">
        <v>20</v>
      </c>
    </row>
    <row r="6627" spans="1:47">
      <c r="A6627" t="s">
        <v>22700</v>
      </c>
      <c r="C6627">
        <v>310</v>
      </c>
      <c r="D6627" t="s">
        <v>22486</v>
      </c>
      <c r="E6627">
        <v>132</v>
      </c>
      <c r="F6627" t="s">
        <v>19681</v>
      </c>
      <c r="G6627" t="s">
        <v>324</v>
      </c>
      <c r="H6627" t="s">
        <v>260</v>
      </c>
      <c r="I6627" t="s">
        <v>22701</v>
      </c>
      <c r="J6627">
        <v>4.32402</v>
      </c>
      <c r="K6627">
        <v>0</v>
      </c>
      <c r="L6627">
        <v>0</v>
      </c>
      <c r="M6627">
        <v>0</v>
      </c>
      <c r="N6627">
        <v>0</v>
      </c>
      <c r="P6627">
        <v>0</v>
      </c>
      <c r="Q6627">
        <v>0</v>
      </c>
      <c r="R6627">
        <v>0</v>
      </c>
      <c r="S6627" t="s">
        <v>243</v>
      </c>
      <c r="T6627">
        <v>0</v>
      </c>
      <c r="U6627" t="s">
        <v>22700</v>
      </c>
      <c r="Y6627">
        <v>0</v>
      </c>
      <c r="AB6627">
        <v>0</v>
      </c>
      <c r="AC6627">
        <v>0</v>
      </c>
      <c r="AD6627">
        <v>0</v>
      </c>
      <c r="AE6627">
        <v>0</v>
      </c>
      <c r="AF6627">
        <v>0</v>
      </c>
      <c r="AQ6627">
        <v>13</v>
      </c>
      <c r="AR6627">
        <f t="shared" si="103"/>
        <v>0</v>
      </c>
      <c r="AS6627">
        <v>1</v>
      </c>
      <c r="AT6627" t="s">
        <v>126</v>
      </c>
      <c r="AU6627">
        <v>34</v>
      </c>
    </row>
    <row r="6628" spans="1:47">
      <c r="A6628" t="s">
        <v>22702</v>
      </c>
      <c r="C6628">
        <v>310</v>
      </c>
      <c r="D6628" t="s">
        <v>22703</v>
      </c>
      <c r="E6628">
        <v>132</v>
      </c>
      <c r="F6628" t="s">
        <v>22704</v>
      </c>
      <c r="G6628" t="s">
        <v>1783</v>
      </c>
      <c r="H6628" t="s">
        <v>260</v>
      </c>
      <c r="I6628" t="s">
        <v>22705</v>
      </c>
      <c r="J6628">
        <v>0.14524999999999999</v>
      </c>
      <c r="K6628">
        <v>0</v>
      </c>
      <c r="L6628">
        <v>0</v>
      </c>
      <c r="M6628">
        <v>0</v>
      </c>
      <c r="N6628">
        <v>0</v>
      </c>
      <c r="P6628">
        <v>0</v>
      </c>
      <c r="Q6628">
        <v>0</v>
      </c>
      <c r="R6628">
        <v>0</v>
      </c>
      <c r="S6628" t="s">
        <v>223</v>
      </c>
      <c r="T6628">
        <v>0</v>
      </c>
      <c r="U6628" t="s">
        <v>22702</v>
      </c>
      <c r="Y6628">
        <v>0</v>
      </c>
      <c r="AB6628">
        <v>0</v>
      </c>
      <c r="AC6628">
        <v>0</v>
      </c>
      <c r="AD6628">
        <v>0</v>
      </c>
      <c r="AE6628">
        <v>0</v>
      </c>
      <c r="AF6628">
        <v>0</v>
      </c>
      <c r="AQ6628">
        <v>2</v>
      </c>
      <c r="AR6628">
        <f t="shared" si="103"/>
        <v>0</v>
      </c>
      <c r="AS6628">
        <v>1</v>
      </c>
      <c r="AT6628" t="s">
        <v>112</v>
      </c>
      <c r="AU6628">
        <v>20</v>
      </c>
    </row>
    <row r="6629" spans="1:47">
      <c r="A6629" t="s">
        <v>22706</v>
      </c>
      <c r="C6629">
        <v>310</v>
      </c>
      <c r="D6629" t="s">
        <v>22707</v>
      </c>
      <c r="E6629">
        <v>106</v>
      </c>
      <c r="F6629" t="s">
        <v>22646</v>
      </c>
      <c r="G6629" t="s">
        <v>1783</v>
      </c>
      <c r="H6629" t="s">
        <v>355</v>
      </c>
      <c r="I6629" t="s">
        <v>22708</v>
      </c>
      <c r="J6629">
        <v>0.14108000000000001</v>
      </c>
      <c r="K6629">
        <v>0</v>
      </c>
      <c r="L6629">
        <v>0</v>
      </c>
      <c r="M6629">
        <v>0</v>
      </c>
      <c r="N6629">
        <v>0</v>
      </c>
      <c r="P6629">
        <v>0</v>
      </c>
      <c r="Q6629">
        <v>0</v>
      </c>
      <c r="R6629">
        <v>0</v>
      </c>
      <c r="S6629" t="s">
        <v>223</v>
      </c>
      <c r="T6629">
        <v>0</v>
      </c>
      <c r="U6629" t="s">
        <v>22706</v>
      </c>
      <c r="Y6629">
        <v>0</v>
      </c>
      <c r="AB6629">
        <v>0</v>
      </c>
      <c r="AC6629">
        <v>0</v>
      </c>
      <c r="AD6629">
        <v>0</v>
      </c>
      <c r="AE6629">
        <v>0</v>
      </c>
      <c r="AF6629">
        <v>0</v>
      </c>
      <c r="AQ6629">
        <v>2</v>
      </c>
      <c r="AR6629">
        <f t="shared" si="103"/>
        <v>0</v>
      </c>
      <c r="AS6629">
        <v>1</v>
      </c>
      <c r="AT6629" t="s">
        <v>112</v>
      </c>
      <c r="AU6629">
        <v>20</v>
      </c>
    </row>
    <row r="6630" spans="1:47">
      <c r="A6630" t="s">
        <v>22709</v>
      </c>
      <c r="C6630">
        <v>310</v>
      </c>
      <c r="D6630" t="s">
        <v>22710</v>
      </c>
      <c r="E6630">
        <v>132</v>
      </c>
      <c r="F6630" t="s">
        <v>22711</v>
      </c>
      <c r="G6630" t="s">
        <v>1783</v>
      </c>
      <c r="H6630" t="s">
        <v>260</v>
      </c>
      <c r="I6630" t="s">
        <v>22712</v>
      </c>
      <c r="J6630">
        <v>0.15293000000000001</v>
      </c>
      <c r="K6630">
        <v>0</v>
      </c>
      <c r="L6630">
        <v>0</v>
      </c>
      <c r="M6630">
        <v>0</v>
      </c>
      <c r="N6630">
        <v>0</v>
      </c>
      <c r="P6630">
        <v>0</v>
      </c>
      <c r="Q6630">
        <v>0</v>
      </c>
      <c r="R6630">
        <v>0</v>
      </c>
      <c r="S6630" t="s">
        <v>243</v>
      </c>
      <c r="T6630">
        <v>0</v>
      </c>
      <c r="U6630" t="s">
        <v>22709</v>
      </c>
      <c r="Y6630">
        <v>0</v>
      </c>
      <c r="AB6630">
        <v>0</v>
      </c>
      <c r="AC6630">
        <v>0</v>
      </c>
      <c r="AD6630">
        <v>0</v>
      </c>
      <c r="AE6630">
        <v>0</v>
      </c>
      <c r="AF6630">
        <v>0</v>
      </c>
      <c r="AQ6630">
        <v>2</v>
      </c>
      <c r="AR6630">
        <f t="shared" si="103"/>
        <v>0</v>
      </c>
      <c r="AS6630">
        <v>1</v>
      </c>
      <c r="AT6630" t="s">
        <v>112</v>
      </c>
      <c r="AU6630">
        <v>20</v>
      </c>
    </row>
    <row r="6631" spans="1:47">
      <c r="A6631" t="s">
        <v>22713</v>
      </c>
      <c r="C6631">
        <v>310</v>
      </c>
      <c r="D6631" t="s">
        <v>22464</v>
      </c>
      <c r="E6631">
        <v>903</v>
      </c>
      <c r="F6631" t="s">
        <v>821</v>
      </c>
      <c r="G6631" t="s">
        <v>324</v>
      </c>
      <c r="H6631" t="s">
        <v>833</v>
      </c>
      <c r="I6631" t="s">
        <v>22714</v>
      </c>
      <c r="J6631">
        <v>0.29681000000000002</v>
      </c>
      <c r="K6631">
        <v>0</v>
      </c>
      <c r="L6631">
        <v>0</v>
      </c>
      <c r="M6631">
        <v>0</v>
      </c>
      <c r="N6631">
        <v>0</v>
      </c>
      <c r="P6631">
        <v>0</v>
      </c>
      <c r="Q6631">
        <v>0</v>
      </c>
      <c r="R6631">
        <v>0</v>
      </c>
      <c r="S6631" t="s">
        <v>223</v>
      </c>
      <c r="T6631">
        <v>0</v>
      </c>
      <c r="U6631" t="s">
        <v>22713</v>
      </c>
      <c r="Y6631">
        <v>0</v>
      </c>
      <c r="AB6631">
        <v>0</v>
      </c>
      <c r="AC6631">
        <v>0</v>
      </c>
      <c r="AD6631">
        <v>0</v>
      </c>
      <c r="AE6631">
        <v>0</v>
      </c>
      <c r="AF6631">
        <v>0</v>
      </c>
      <c r="AQ6631">
        <v>1</v>
      </c>
      <c r="AR6631">
        <f t="shared" si="103"/>
        <v>0</v>
      </c>
      <c r="AS6631">
        <v>1</v>
      </c>
      <c r="AT6631" t="s">
        <v>126</v>
      </c>
      <c r="AU6631">
        <v>34</v>
      </c>
    </row>
    <row r="6632" spans="1:47">
      <c r="A6632" t="s">
        <v>21576</v>
      </c>
      <c r="C6632">
        <v>310</v>
      </c>
      <c r="D6632" t="s">
        <v>21585</v>
      </c>
      <c r="E6632">
        <v>101</v>
      </c>
      <c r="F6632" t="s">
        <v>21586</v>
      </c>
      <c r="G6632" t="s">
        <v>1783</v>
      </c>
      <c r="H6632" t="s">
        <v>220</v>
      </c>
      <c r="I6632" t="s">
        <v>21587</v>
      </c>
      <c r="J6632">
        <v>0.36107</v>
      </c>
      <c r="K6632">
        <v>1</v>
      </c>
      <c r="L6632">
        <v>1</v>
      </c>
      <c r="M6632">
        <v>1</v>
      </c>
      <c r="N6632">
        <v>1</v>
      </c>
      <c r="O6632" t="s">
        <v>225</v>
      </c>
      <c r="P6632">
        <v>0</v>
      </c>
      <c r="Q6632">
        <v>1</v>
      </c>
      <c r="R6632">
        <v>7200</v>
      </c>
      <c r="S6632" t="s">
        <v>243</v>
      </c>
      <c r="T6632">
        <v>7200</v>
      </c>
      <c r="U6632" t="s">
        <v>21576</v>
      </c>
      <c r="V6632" t="s">
        <v>224</v>
      </c>
      <c r="W6632" t="s">
        <v>225</v>
      </c>
      <c r="X6632" t="s">
        <v>225</v>
      </c>
      <c r="Y6632">
        <v>7200</v>
      </c>
      <c r="AB6632">
        <v>1</v>
      </c>
      <c r="AC6632">
        <v>1</v>
      </c>
      <c r="AD6632">
        <v>2</v>
      </c>
      <c r="AE6632">
        <v>1160</v>
      </c>
      <c r="AF6632">
        <v>1</v>
      </c>
      <c r="AQ6632">
        <v>5</v>
      </c>
      <c r="AR6632">
        <f t="shared" si="103"/>
        <v>4.6463999999999999</v>
      </c>
      <c r="AS6632">
        <v>1</v>
      </c>
      <c r="AT6632" t="s">
        <v>112</v>
      </c>
      <c r="AU6632">
        <v>20</v>
      </c>
    </row>
    <row r="6633" spans="1:47">
      <c r="A6633" t="s">
        <v>22715</v>
      </c>
      <c r="C6633">
        <v>310</v>
      </c>
      <c r="D6633" t="s">
        <v>22716</v>
      </c>
      <c r="E6633">
        <v>101</v>
      </c>
      <c r="F6633" t="s">
        <v>22717</v>
      </c>
      <c r="G6633" t="s">
        <v>1783</v>
      </c>
      <c r="H6633" t="s">
        <v>220</v>
      </c>
      <c r="I6633" t="s">
        <v>22718</v>
      </c>
      <c r="J6633">
        <v>0.21090999999999999</v>
      </c>
      <c r="K6633">
        <v>1</v>
      </c>
      <c r="L6633">
        <v>1</v>
      </c>
      <c r="M6633">
        <v>1</v>
      </c>
      <c r="N6633">
        <v>1</v>
      </c>
      <c r="O6633" t="s">
        <v>225</v>
      </c>
      <c r="P6633">
        <v>0</v>
      </c>
      <c r="Q6633">
        <v>1</v>
      </c>
      <c r="R6633">
        <v>12900</v>
      </c>
      <c r="S6633" t="s">
        <v>243</v>
      </c>
      <c r="T6633">
        <v>12900</v>
      </c>
      <c r="U6633" t="s">
        <v>22715</v>
      </c>
      <c r="V6633" t="s">
        <v>10030</v>
      </c>
      <c r="W6633" t="s">
        <v>225</v>
      </c>
      <c r="X6633" t="s">
        <v>225</v>
      </c>
      <c r="Y6633">
        <v>12900</v>
      </c>
      <c r="AB6633">
        <v>1</v>
      </c>
      <c r="AC6633">
        <v>1</v>
      </c>
      <c r="AD6633">
        <v>3</v>
      </c>
      <c r="AE6633">
        <v>742</v>
      </c>
      <c r="AF6633">
        <v>1</v>
      </c>
      <c r="AQ6633">
        <v>3</v>
      </c>
      <c r="AR6633">
        <f t="shared" si="103"/>
        <v>4.6463999999999999</v>
      </c>
      <c r="AS6633">
        <v>1</v>
      </c>
      <c r="AT6633" t="s">
        <v>112</v>
      </c>
      <c r="AU6633">
        <v>20</v>
      </c>
    </row>
    <row r="6634" spans="1:47">
      <c r="A6634" t="s">
        <v>22719</v>
      </c>
      <c r="B6634" t="s">
        <v>293</v>
      </c>
      <c r="C6634">
        <v>310</v>
      </c>
      <c r="D6634" t="s">
        <v>22720</v>
      </c>
      <c r="E6634">
        <v>0</v>
      </c>
      <c r="J6634">
        <v>0.28079999999999999</v>
      </c>
      <c r="K6634">
        <v>0</v>
      </c>
      <c r="L6634">
        <v>0</v>
      </c>
      <c r="M6634">
        <v>0</v>
      </c>
      <c r="N6634">
        <v>0</v>
      </c>
      <c r="P6634">
        <v>0</v>
      </c>
      <c r="Q6634">
        <v>0</v>
      </c>
      <c r="R6634">
        <v>0</v>
      </c>
      <c r="S6634" t="s">
        <v>296</v>
      </c>
      <c r="T6634">
        <v>0</v>
      </c>
      <c r="Y6634">
        <v>0</v>
      </c>
      <c r="AB6634">
        <v>0</v>
      </c>
      <c r="AC6634">
        <v>0</v>
      </c>
      <c r="AD6634">
        <v>0</v>
      </c>
      <c r="AE6634">
        <v>0</v>
      </c>
      <c r="AF6634">
        <v>0</v>
      </c>
      <c r="AG6634" t="s">
        <v>845</v>
      </c>
      <c r="AQ6634">
        <v>1</v>
      </c>
      <c r="AR6634">
        <f t="shared" si="103"/>
        <v>0</v>
      </c>
      <c r="AS6634">
        <v>1</v>
      </c>
      <c r="AT6634" t="s">
        <v>112</v>
      </c>
      <c r="AU6634">
        <v>20</v>
      </c>
    </row>
    <row r="6635" spans="1:47">
      <c r="A6635" t="s">
        <v>22721</v>
      </c>
      <c r="C6635">
        <v>310</v>
      </c>
      <c r="D6635" t="s">
        <v>22722</v>
      </c>
      <c r="E6635">
        <v>101</v>
      </c>
      <c r="F6635" t="s">
        <v>22723</v>
      </c>
      <c r="G6635" t="s">
        <v>1783</v>
      </c>
      <c r="H6635" t="s">
        <v>220</v>
      </c>
      <c r="I6635" t="s">
        <v>22724</v>
      </c>
      <c r="J6635">
        <v>0.30885000000000001</v>
      </c>
      <c r="K6635">
        <v>1</v>
      </c>
      <c r="L6635">
        <v>1</v>
      </c>
      <c r="M6635">
        <v>1</v>
      </c>
      <c r="N6635">
        <v>1</v>
      </c>
      <c r="O6635" t="s">
        <v>225</v>
      </c>
      <c r="P6635">
        <v>0</v>
      </c>
      <c r="Q6635">
        <v>1</v>
      </c>
      <c r="R6635">
        <v>5600</v>
      </c>
      <c r="S6635" t="s">
        <v>223</v>
      </c>
      <c r="T6635">
        <v>5600</v>
      </c>
      <c r="U6635" t="s">
        <v>22721</v>
      </c>
      <c r="V6635" t="s">
        <v>10030</v>
      </c>
      <c r="W6635" t="s">
        <v>225</v>
      </c>
      <c r="X6635" t="s">
        <v>225</v>
      </c>
      <c r="Y6635">
        <v>5600</v>
      </c>
      <c r="AB6635">
        <v>1</v>
      </c>
      <c r="AC6635">
        <v>1</v>
      </c>
      <c r="AD6635">
        <v>3</v>
      </c>
      <c r="AE6635">
        <v>1306</v>
      </c>
      <c r="AF6635">
        <v>1.75</v>
      </c>
      <c r="AQ6635">
        <v>2</v>
      </c>
      <c r="AR6635">
        <f t="shared" si="103"/>
        <v>4.6463999999999999</v>
      </c>
      <c r="AS6635">
        <v>1</v>
      </c>
      <c r="AT6635" t="s">
        <v>112</v>
      </c>
      <c r="AU6635">
        <v>20</v>
      </c>
    </row>
    <row r="6636" spans="1:47">
      <c r="A6636" t="s">
        <v>22725</v>
      </c>
      <c r="C6636">
        <v>310</v>
      </c>
      <c r="D6636" t="s">
        <v>22726</v>
      </c>
      <c r="E6636">
        <v>131</v>
      </c>
      <c r="F6636" t="s">
        <v>22727</v>
      </c>
      <c r="G6636" t="s">
        <v>324</v>
      </c>
      <c r="H6636" t="s">
        <v>407</v>
      </c>
      <c r="I6636" t="s">
        <v>22728</v>
      </c>
      <c r="J6636">
        <v>1.38686</v>
      </c>
      <c r="K6636">
        <v>0</v>
      </c>
      <c r="L6636">
        <v>0</v>
      </c>
      <c r="M6636">
        <v>0</v>
      </c>
      <c r="N6636">
        <v>0</v>
      </c>
      <c r="P6636">
        <v>0</v>
      </c>
      <c r="Q6636">
        <v>0</v>
      </c>
      <c r="R6636">
        <v>0</v>
      </c>
      <c r="S6636" t="s">
        <v>223</v>
      </c>
      <c r="T6636">
        <v>0</v>
      </c>
      <c r="U6636" t="s">
        <v>22725</v>
      </c>
      <c r="Y6636">
        <v>0</v>
      </c>
      <c r="AB6636">
        <v>0</v>
      </c>
      <c r="AC6636">
        <v>0</v>
      </c>
      <c r="AD6636">
        <v>0</v>
      </c>
      <c r="AE6636">
        <v>0</v>
      </c>
      <c r="AF6636">
        <v>0</v>
      </c>
      <c r="AQ6636">
        <v>1</v>
      </c>
      <c r="AR6636">
        <f t="shared" si="103"/>
        <v>0</v>
      </c>
      <c r="AS6636">
        <v>1</v>
      </c>
      <c r="AT6636" t="s">
        <v>130</v>
      </c>
      <c r="AU6636">
        <v>39</v>
      </c>
    </row>
    <row r="6637" spans="1:47">
      <c r="A6637" t="s">
        <v>22729</v>
      </c>
      <c r="C6637">
        <v>310</v>
      </c>
      <c r="D6637" t="s">
        <v>22730</v>
      </c>
      <c r="E6637">
        <v>101</v>
      </c>
      <c r="F6637" t="s">
        <v>445</v>
      </c>
      <c r="G6637" t="s">
        <v>1783</v>
      </c>
      <c r="H6637" t="s">
        <v>220</v>
      </c>
      <c r="I6637" t="s">
        <v>22731</v>
      </c>
      <c r="J6637">
        <v>0.32613999999999999</v>
      </c>
      <c r="K6637">
        <v>1</v>
      </c>
      <c r="L6637">
        <v>1</v>
      </c>
      <c r="M6637">
        <v>1</v>
      </c>
      <c r="N6637">
        <v>1</v>
      </c>
      <c r="O6637" t="s">
        <v>225</v>
      </c>
      <c r="P6637">
        <v>0</v>
      </c>
      <c r="Q6637">
        <v>0</v>
      </c>
      <c r="R6637">
        <v>0</v>
      </c>
      <c r="S6637" t="s">
        <v>223</v>
      </c>
      <c r="T6637">
        <v>0</v>
      </c>
      <c r="U6637" t="s">
        <v>22729</v>
      </c>
      <c r="V6637" t="s">
        <v>10030</v>
      </c>
      <c r="W6637" t="s">
        <v>225</v>
      </c>
      <c r="X6637" t="s">
        <v>225</v>
      </c>
      <c r="Y6637">
        <v>0</v>
      </c>
      <c r="AB6637">
        <v>1</v>
      </c>
      <c r="AC6637">
        <v>1</v>
      </c>
      <c r="AD6637">
        <v>3</v>
      </c>
      <c r="AE6637">
        <v>960</v>
      </c>
      <c r="AF6637">
        <v>1</v>
      </c>
      <c r="AQ6637">
        <v>2</v>
      </c>
      <c r="AR6637">
        <f t="shared" si="103"/>
        <v>4.6463999999999999</v>
      </c>
      <c r="AS6637">
        <v>1</v>
      </c>
      <c r="AT6637" t="s">
        <v>112</v>
      </c>
      <c r="AU6637">
        <v>20</v>
      </c>
    </row>
    <row r="6638" spans="1:47">
      <c r="A6638" t="s">
        <v>22732</v>
      </c>
      <c r="C6638">
        <v>310</v>
      </c>
      <c r="D6638" t="s">
        <v>22733</v>
      </c>
      <c r="E6638">
        <v>101</v>
      </c>
      <c r="F6638" t="s">
        <v>22734</v>
      </c>
      <c r="G6638" t="s">
        <v>1783</v>
      </c>
      <c r="H6638" t="s">
        <v>220</v>
      </c>
      <c r="I6638" t="s">
        <v>22735</v>
      </c>
      <c r="J6638">
        <v>0.21088999999999999</v>
      </c>
      <c r="K6638">
        <v>1</v>
      </c>
      <c r="L6638">
        <v>1</v>
      </c>
      <c r="M6638">
        <v>1</v>
      </c>
      <c r="N6638">
        <v>1</v>
      </c>
      <c r="O6638" t="s">
        <v>225</v>
      </c>
      <c r="P6638">
        <v>0</v>
      </c>
      <c r="Q6638">
        <v>1</v>
      </c>
      <c r="R6638">
        <v>3600</v>
      </c>
      <c r="S6638" t="s">
        <v>243</v>
      </c>
      <c r="T6638">
        <v>3600</v>
      </c>
      <c r="U6638" t="s">
        <v>22732</v>
      </c>
      <c r="V6638" t="s">
        <v>10030</v>
      </c>
      <c r="W6638" t="s">
        <v>225</v>
      </c>
      <c r="X6638" t="s">
        <v>225</v>
      </c>
      <c r="Y6638">
        <v>3600</v>
      </c>
      <c r="AB6638">
        <v>1</v>
      </c>
      <c r="AC6638">
        <v>1</v>
      </c>
      <c r="AD6638">
        <v>3</v>
      </c>
      <c r="AE6638">
        <v>768</v>
      </c>
      <c r="AF6638">
        <v>1</v>
      </c>
      <c r="AQ6638">
        <v>2</v>
      </c>
      <c r="AR6638">
        <f t="shared" si="103"/>
        <v>4.6463999999999999</v>
      </c>
      <c r="AS6638">
        <v>1</v>
      </c>
      <c r="AT6638" t="s">
        <v>112</v>
      </c>
      <c r="AU6638">
        <v>20</v>
      </c>
    </row>
    <row r="6639" spans="1:47">
      <c r="A6639" t="s">
        <v>22736</v>
      </c>
      <c r="C6639">
        <v>310</v>
      </c>
      <c r="D6639" t="s">
        <v>22737</v>
      </c>
      <c r="E6639">
        <v>101</v>
      </c>
      <c r="F6639" t="s">
        <v>22738</v>
      </c>
      <c r="G6639" t="s">
        <v>1783</v>
      </c>
      <c r="H6639" t="s">
        <v>220</v>
      </c>
      <c r="I6639" t="s">
        <v>22739</v>
      </c>
      <c r="J6639">
        <v>0.33088000000000001</v>
      </c>
      <c r="K6639">
        <v>1</v>
      </c>
      <c r="L6639">
        <v>1</v>
      </c>
      <c r="M6639">
        <v>1</v>
      </c>
      <c r="N6639">
        <v>1</v>
      </c>
      <c r="O6639" t="s">
        <v>225</v>
      </c>
      <c r="P6639">
        <v>0</v>
      </c>
      <c r="Q6639">
        <v>1</v>
      </c>
      <c r="R6639">
        <v>10100</v>
      </c>
      <c r="S6639" t="s">
        <v>223</v>
      </c>
      <c r="T6639">
        <v>10100</v>
      </c>
      <c r="U6639" t="s">
        <v>22736</v>
      </c>
      <c r="V6639" t="s">
        <v>10030</v>
      </c>
      <c r="W6639" t="s">
        <v>225</v>
      </c>
      <c r="X6639" t="s">
        <v>225</v>
      </c>
      <c r="Y6639">
        <v>10100</v>
      </c>
      <c r="AB6639">
        <v>1</v>
      </c>
      <c r="AC6639">
        <v>1</v>
      </c>
      <c r="AD6639">
        <v>3</v>
      </c>
      <c r="AE6639">
        <v>1144</v>
      </c>
      <c r="AF6639">
        <v>1</v>
      </c>
      <c r="AQ6639">
        <v>2</v>
      </c>
      <c r="AR6639">
        <f t="shared" si="103"/>
        <v>4.6463999999999999</v>
      </c>
      <c r="AS6639">
        <v>1</v>
      </c>
      <c r="AT6639" t="s">
        <v>112</v>
      </c>
      <c r="AU6639">
        <v>20</v>
      </c>
    </row>
    <row r="6640" spans="1:47">
      <c r="A6640" t="s">
        <v>22740</v>
      </c>
      <c r="B6640" t="s">
        <v>293</v>
      </c>
      <c r="C6640">
        <v>310</v>
      </c>
      <c r="D6640" t="s">
        <v>22720</v>
      </c>
      <c r="E6640">
        <v>0</v>
      </c>
      <c r="J6640">
        <v>0.28075</v>
      </c>
      <c r="K6640">
        <v>0</v>
      </c>
      <c r="L6640">
        <v>0</v>
      </c>
      <c r="M6640">
        <v>0</v>
      </c>
      <c r="N6640">
        <v>0</v>
      </c>
      <c r="P6640">
        <v>0</v>
      </c>
      <c r="Q6640">
        <v>0</v>
      </c>
      <c r="R6640">
        <v>0</v>
      </c>
      <c r="S6640" t="s">
        <v>296</v>
      </c>
      <c r="T6640">
        <v>0</v>
      </c>
      <c r="Y6640">
        <v>0</v>
      </c>
      <c r="AB6640">
        <v>0</v>
      </c>
      <c r="AC6640">
        <v>0</v>
      </c>
      <c r="AD6640">
        <v>0</v>
      </c>
      <c r="AE6640">
        <v>0</v>
      </c>
      <c r="AF6640">
        <v>0</v>
      </c>
      <c r="AG6640" t="s">
        <v>845</v>
      </c>
      <c r="AQ6640">
        <v>1</v>
      </c>
      <c r="AR6640">
        <f t="shared" si="103"/>
        <v>0</v>
      </c>
      <c r="AS6640">
        <v>1</v>
      </c>
      <c r="AT6640" t="s">
        <v>126</v>
      </c>
      <c r="AU6640">
        <v>34</v>
      </c>
    </row>
    <row r="6641" spans="1:47">
      <c r="A6641" t="s">
        <v>22741</v>
      </c>
      <c r="C6641">
        <v>310</v>
      </c>
      <c r="D6641" t="s">
        <v>22742</v>
      </c>
      <c r="E6641">
        <v>132</v>
      </c>
      <c r="F6641" t="s">
        <v>22711</v>
      </c>
      <c r="G6641" t="s">
        <v>1783</v>
      </c>
      <c r="H6641" t="s">
        <v>260</v>
      </c>
      <c r="I6641" t="s">
        <v>22743</v>
      </c>
      <c r="J6641">
        <v>7.757E-2</v>
      </c>
      <c r="K6641">
        <v>0</v>
      </c>
      <c r="L6641">
        <v>0</v>
      </c>
      <c r="M6641">
        <v>0</v>
      </c>
      <c r="N6641">
        <v>0</v>
      </c>
      <c r="P6641">
        <v>0</v>
      </c>
      <c r="Q6641">
        <v>0</v>
      </c>
      <c r="R6641">
        <v>0</v>
      </c>
      <c r="S6641" t="s">
        <v>223</v>
      </c>
      <c r="T6641">
        <v>0</v>
      </c>
      <c r="U6641" t="s">
        <v>22741</v>
      </c>
      <c r="Y6641">
        <v>0</v>
      </c>
      <c r="AB6641">
        <v>0</v>
      </c>
      <c r="AC6641">
        <v>0</v>
      </c>
      <c r="AD6641">
        <v>0</v>
      </c>
      <c r="AE6641">
        <v>0</v>
      </c>
      <c r="AF6641">
        <v>0</v>
      </c>
      <c r="AQ6641">
        <v>1</v>
      </c>
      <c r="AR6641">
        <f t="shared" si="103"/>
        <v>0</v>
      </c>
      <c r="AS6641">
        <v>1</v>
      </c>
      <c r="AT6641" t="s">
        <v>112</v>
      </c>
      <c r="AU6641">
        <v>20</v>
      </c>
    </row>
    <row r="6642" spans="1:47">
      <c r="A6642" t="s">
        <v>22744</v>
      </c>
      <c r="C6642">
        <v>310</v>
      </c>
      <c r="D6642" t="s">
        <v>22745</v>
      </c>
      <c r="E6642">
        <v>101</v>
      </c>
      <c r="F6642" t="s">
        <v>22746</v>
      </c>
      <c r="G6642" t="s">
        <v>1783</v>
      </c>
      <c r="H6642" t="s">
        <v>220</v>
      </c>
      <c r="I6642" t="s">
        <v>22747</v>
      </c>
      <c r="J6642">
        <v>0.28811999999999999</v>
      </c>
      <c r="K6642">
        <v>1</v>
      </c>
      <c r="L6642">
        <v>1</v>
      </c>
      <c r="M6642">
        <v>1</v>
      </c>
      <c r="N6642">
        <v>1</v>
      </c>
      <c r="O6642" t="s">
        <v>225</v>
      </c>
      <c r="P6642">
        <v>0</v>
      </c>
      <c r="Q6642">
        <v>0</v>
      </c>
      <c r="R6642">
        <v>0</v>
      </c>
      <c r="S6642" t="s">
        <v>223</v>
      </c>
      <c r="T6642">
        <v>0</v>
      </c>
      <c r="U6642" t="s">
        <v>22744</v>
      </c>
      <c r="V6642" t="s">
        <v>10030</v>
      </c>
      <c r="W6642" t="s">
        <v>225</v>
      </c>
      <c r="X6642" t="s">
        <v>225</v>
      </c>
      <c r="Y6642">
        <v>0</v>
      </c>
      <c r="AB6642">
        <v>1</v>
      </c>
      <c r="AC6642">
        <v>1</v>
      </c>
      <c r="AD6642">
        <v>3</v>
      </c>
      <c r="AE6642">
        <v>960</v>
      </c>
      <c r="AF6642">
        <v>1</v>
      </c>
      <c r="AQ6642">
        <v>1</v>
      </c>
      <c r="AR6642">
        <f t="shared" si="103"/>
        <v>4.6463999999999999</v>
      </c>
      <c r="AS6642">
        <v>1</v>
      </c>
      <c r="AT6642" t="s">
        <v>112</v>
      </c>
      <c r="AU6642">
        <v>20</v>
      </c>
    </row>
    <row r="6643" spans="1:47">
      <c r="A6643" t="s">
        <v>22748</v>
      </c>
      <c r="C6643">
        <v>310</v>
      </c>
      <c r="D6643" t="s">
        <v>22749</v>
      </c>
      <c r="E6643">
        <v>132</v>
      </c>
      <c r="F6643" t="s">
        <v>22704</v>
      </c>
      <c r="G6643" t="s">
        <v>1783</v>
      </c>
      <c r="H6643" t="s">
        <v>260</v>
      </c>
      <c r="I6643" t="s">
        <v>22750</v>
      </c>
      <c r="J6643">
        <v>0.14856</v>
      </c>
      <c r="K6643">
        <v>0</v>
      </c>
      <c r="L6643">
        <v>0</v>
      </c>
      <c r="M6643">
        <v>0</v>
      </c>
      <c r="N6643">
        <v>0</v>
      </c>
      <c r="P6643">
        <v>0</v>
      </c>
      <c r="Q6643">
        <v>0</v>
      </c>
      <c r="R6643">
        <v>0</v>
      </c>
      <c r="S6643" t="s">
        <v>223</v>
      </c>
      <c r="T6643">
        <v>0</v>
      </c>
      <c r="U6643" t="s">
        <v>22748</v>
      </c>
      <c r="Y6643">
        <v>0</v>
      </c>
      <c r="AB6643">
        <v>0</v>
      </c>
      <c r="AC6643">
        <v>0</v>
      </c>
      <c r="AD6643">
        <v>0</v>
      </c>
      <c r="AE6643">
        <v>0</v>
      </c>
      <c r="AF6643">
        <v>0</v>
      </c>
      <c r="AQ6643">
        <v>2</v>
      </c>
      <c r="AR6643">
        <f t="shared" si="103"/>
        <v>0</v>
      </c>
      <c r="AS6643">
        <v>1</v>
      </c>
      <c r="AT6643" t="s">
        <v>112</v>
      </c>
      <c r="AU6643">
        <v>20</v>
      </c>
    </row>
    <row r="6644" spans="1:47">
      <c r="A6644" t="s">
        <v>22751</v>
      </c>
      <c r="C6644">
        <v>310</v>
      </c>
      <c r="D6644" t="s">
        <v>22464</v>
      </c>
      <c r="E6644">
        <v>903</v>
      </c>
      <c r="F6644" t="s">
        <v>821</v>
      </c>
      <c r="G6644" t="s">
        <v>324</v>
      </c>
      <c r="H6644" t="s">
        <v>833</v>
      </c>
      <c r="I6644" t="s">
        <v>22752</v>
      </c>
      <c r="J6644">
        <v>0.30210999999999999</v>
      </c>
      <c r="K6644">
        <v>0</v>
      </c>
      <c r="L6644">
        <v>0</v>
      </c>
      <c r="M6644">
        <v>0</v>
      </c>
      <c r="N6644">
        <v>0</v>
      </c>
      <c r="P6644">
        <v>0</v>
      </c>
      <c r="Q6644">
        <v>0</v>
      </c>
      <c r="R6644">
        <v>0</v>
      </c>
      <c r="S6644" t="s">
        <v>223</v>
      </c>
      <c r="T6644">
        <v>0</v>
      </c>
      <c r="U6644" t="s">
        <v>22751</v>
      </c>
      <c r="Y6644">
        <v>0</v>
      </c>
      <c r="AB6644">
        <v>0</v>
      </c>
      <c r="AC6644">
        <v>0</v>
      </c>
      <c r="AD6644">
        <v>0</v>
      </c>
      <c r="AE6644">
        <v>0</v>
      </c>
      <c r="AF6644">
        <v>0</v>
      </c>
      <c r="AQ6644">
        <v>1</v>
      </c>
      <c r="AR6644">
        <f t="shared" si="103"/>
        <v>0</v>
      </c>
      <c r="AS6644">
        <v>1</v>
      </c>
      <c r="AT6644" t="s">
        <v>126</v>
      </c>
      <c r="AU6644">
        <v>34</v>
      </c>
    </row>
    <row r="6645" spans="1:47">
      <c r="A6645" t="s">
        <v>22753</v>
      </c>
      <c r="C6645">
        <v>310</v>
      </c>
      <c r="D6645" t="s">
        <v>22754</v>
      </c>
      <c r="E6645">
        <v>101</v>
      </c>
      <c r="F6645" t="s">
        <v>22755</v>
      </c>
      <c r="G6645" t="s">
        <v>1783</v>
      </c>
      <c r="H6645" t="s">
        <v>220</v>
      </c>
      <c r="I6645" t="s">
        <v>22756</v>
      </c>
      <c r="J6645">
        <v>0.28822999999999999</v>
      </c>
      <c r="K6645">
        <v>1</v>
      </c>
      <c r="L6645">
        <v>1</v>
      </c>
      <c r="M6645">
        <v>1</v>
      </c>
      <c r="N6645">
        <v>1</v>
      </c>
      <c r="O6645" t="s">
        <v>225</v>
      </c>
      <c r="P6645">
        <v>0</v>
      </c>
      <c r="Q6645">
        <v>1</v>
      </c>
      <c r="R6645">
        <v>7100</v>
      </c>
      <c r="S6645" t="s">
        <v>223</v>
      </c>
      <c r="T6645">
        <v>7100</v>
      </c>
      <c r="U6645" t="s">
        <v>22753</v>
      </c>
      <c r="V6645" t="s">
        <v>10030</v>
      </c>
      <c r="W6645" t="s">
        <v>225</v>
      </c>
      <c r="X6645" t="s">
        <v>225</v>
      </c>
      <c r="Y6645">
        <v>7100</v>
      </c>
      <c r="AB6645">
        <v>1</v>
      </c>
      <c r="AC6645">
        <v>1</v>
      </c>
      <c r="AD6645">
        <v>3</v>
      </c>
      <c r="AE6645">
        <v>1400</v>
      </c>
      <c r="AF6645">
        <v>2</v>
      </c>
      <c r="AQ6645">
        <v>4</v>
      </c>
      <c r="AR6645">
        <f t="shared" si="103"/>
        <v>4.6463999999999999</v>
      </c>
      <c r="AS6645">
        <v>1</v>
      </c>
      <c r="AT6645" t="s">
        <v>112</v>
      </c>
      <c r="AU6645">
        <v>20</v>
      </c>
    </row>
    <row r="6646" spans="1:47">
      <c r="A6646" t="s">
        <v>22757</v>
      </c>
      <c r="C6646">
        <v>310</v>
      </c>
      <c r="D6646" t="s">
        <v>22486</v>
      </c>
      <c r="E6646">
        <v>131</v>
      </c>
      <c r="F6646" t="s">
        <v>20548</v>
      </c>
      <c r="G6646" t="s">
        <v>324</v>
      </c>
      <c r="H6646" t="s">
        <v>407</v>
      </c>
      <c r="I6646" t="s">
        <v>22758</v>
      </c>
      <c r="J6646">
        <v>0.28138000000000002</v>
      </c>
      <c r="K6646">
        <v>0</v>
      </c>
      <c r="L6646">
        <v>0</v>
      </c>
      <c r="M6646">
        <v>0</v>
      </c>
      <c r="N6646">
        <v>0</v>
      </c>
      <c r="P6646">
        <v>0</v>
      </c>
      <c r="Q6646">
        <v>0</v>
      </c>
      <c r="R6646">
        <v>0</v>
      </c>
      <c r="S6646" t="s">
        <v>223</v>
      </c>
      <c r="T6646">
        <v>0</v>
      </c>
      <c r="U6646" t="s">
        <v>22757</v>
      </c>
      <c r="Y6646">
        <v>0</v>
      </c>
      <c r="AB6646">
        <v>0</v>
      </c>
      <c r="AC6646">
        <v>0</v>
      </c>
      <c r="AD6646">
        <v>0</v>
      </c>
      <c r="AE6646">
        <v>0</v>
      </c>
      <c r="AF6646">
        <v>0</v>
      </c>
      <c r="AQ6646">
        <v>1</v>
      </c>
      <c r="AR6646">
        <f t="shared" si="103"/>
        <v>0</v>
      </c>
      <c r="AS6646">
        <v>1</v>
      </c>
      <c r="AT6646" t="s">
        <v>126</v>
      </c>
      <c r="AU6646">
        <v>34</v>
      </c>
    </row>
    <row r="6647" spans="1:47">
      <c r="A6647" t="s">
        <v>22759</v>
      </c>
      <c r="C6647">
        <v>310</v>
      </c>
      <c r="D6647" t="s">
        <v>22760</v>
      </c>
      <c r="E6647">
        <v>132</v>
      </c>
      <c r="F6647" t="s">
        <v>22761</v>
      </c>
      <c r="G6647" t="s">
        <v>1783</v>
      </c>
      <c r="H6647" t="s">
        <v>260</v>
      </c>
      <c r="I6647" t="s">
        <v>22762</v>
      </c>
      <c r="J6647">
        <v>0.35378999999999999</v>
      </c>
      <c r="K6647">
        <v>0</v>
      </c>
      <c r="L6647">
        <v>0</v>
      </c>
      <c r="M6647">
        <v>0</v>
      </c>
      <c r="N6647">
        <v>0</v>
      </c>
      <c r="P6647">
        <v>0</v>
      </c>
      <c r="Q6647">
        <v>0</v>
      </c>
      <c r="R6647">
        <v>0</v>
      </c>
      <c r="S6647" t="s">
        <v>223</v>
      </c>
      <c r="T6647">
        <v>0</v>
      </c>
      <c r="U6647" t="s">
        <v>22759</v>
      </c>
      <c r="Y6647">
        <v>0</v>
      </c>
      <c r="AB6647">
        <v>0</v>
      </c>
      <c r="AC6647">
        <v>0</v>
      </c>
      <c r="AD6647">
        <v>0</v>
      </c>
      <c r="AE6647">
        <v>0</v>
      </c>
      <c r="AF6647">
        <v>0</v>
      </c>
      <c r="AQ6647">
        <v>2</v>
      </c>
      <c r="AR6647">
        <f t="shared" si="103"/>
        <v>0</v>
      </c>
      <c r="AS6647">
        <v>1</v>
      </c>
      <c r="AT6647" t="s">
        <v>112</v>
      </c>
      <c r="AU6647">
        <v>20</v>
      </c>
    </row>
    <row r="6648" spans="1:47">
      <c r="A6648" t="s">
        <v>22763</v>
      </c>
      <c r="C6648">
        <v>310</v>
      </c>
      <c r="D6648" t="s">
        <v>22764</v>
      </c>
      <c r="E6648">
        <v>131</v>
      </c>
      <c r="F6648" t="s">
        <v>21801</v>
      </c>
      <c r="G6648" t="s">
        <v>324</v>
      </c>
      <c r="H6648" t="s">
        <v>407</v>
      </c>
      <c r="I6648" t="s">
        <v>22765</v>
      </c>
      <c r="J6648">
        <v>1.39554</v>
      </c>
      <c r="K6648">
        <v>0</v>
      </c>
      <c r="L6648">
        <v>0</v>
      </c>
      <c r="M6648">
        <v>0</v>
      </c>
      <c r="N6648">
        <v>0</v>
      </c>
      <c r="P6648">
        <v>0</v>
      </c>
      <c r="Q6648">
        <v>0</v>
      </c>
      <c r="R6648">
        <v>0</v>
      </c>
      <c r="S6648" t="s">
        <v>223</v>
      </c>
      <c r="T6648">
        <v>0</v>
      </c>
      <c r="U6648" t="s">
        <v>22763</v>
      </c>
      <c r="Y6648">
        <v>0</v>
      </c>
      <c r="AB6648">
        <v>0</v>
      </c>
      <c r="AC6648">
        <v>0</v>
      </c>
      <c r="AD6648">
        <v>0</v>
      </c>
      <c r="AE6648">
        <v>0</v>
      </c>
      <c r="AF6648">
        <v>0</v>
      </c>
      <c r="AQ6648">
        <v>1</v>
      </c>
      <c r="AR6648">
        <f t="shared" si="103"/>
        <v>0</v>
      </c>
      <c r="AS6648">
        <v>1</v>
      </c>
      <c r="AT6648" t="s">
        <v>130</v>
      </c>
      <c r="AU6648">
        <v>39</v>
      </c>
    </row>
    <row r="6649" spans="1:47">
      <c r="A6649" t="s">
        <v>22766</v>
      </c>
      <c r="C6649">
        <v>310</v>
      </c>
      <c r="D6649" t="s">
        <v>22767</v>
      </c>
      <c r="E6649">
        <v>132</v>
      </c>
      <c r="F6649" t="s">
        <v>22717</v>
      </c>
      <c r="G6649" t="s">
        <v>1783</v>
      </c>
      <c r="H6649" t="s">
        <v>260</v>
      </c>
      <c r="I6649" t="s">
        <v>22768</v>
      </c>
      <c r="J6649">
        <v>7.2169999999999998E-2</v>
      </c>
      <c r="K6649">
        <v>0</v>
      </c>
      <c r="L6649">
        <v>0</v>
      </c>
      <c r="M6649">
        <v>0</v>
      </c>
      <c r="N6649">
        <v>0</v>
      </c>
      <c r="P6649">
        <v>0</v>
      </c>
      <c r="Q6649">
        <v>0</v>
      </c>
      <c r="R6649">
        <v>0</v>
      </c>
      <c r="S6649" t="s">
        <v>223</v>
      </c>
      <c r="T6649">
        <v>0</v>
      </c>
      <c r="U6649" t="s">
        <v>22766</v>
      </c>
      <c r="Y6649">
        <v>0</v>
      </c>
      <c r="AB6649">
        <v>0</v>
      </c>
      <c r="AC6649">
        <v>0</v>
      </c>
      <c r="AD6649">
        <v>0</v>
      </c>
      <c r="AE6649">
        <v>0</v>
      </c>
      <c r="AF6649">
        <v>0</v>
      </c>
      <c r="AQ6649">
        <v>1</v>
      </c>
      <c r="AR6649">
        <f t="shared" si="103"/>
        <v>0</v>
      </c>
      <c r="AS6649">
        <v>1</v>
      </c>
      <c r="AT6649" t="s">
        <v>112</v>
      </c>
      <c r="AU6649">
        <v>20</v>
      </c>
    </row>
    <row r="6650" spans="1:47">
      <c r="A6650" t="s">
        <v>22769</v>
      </c>
      <c r="C6650">
        <v>310</v>
      </c>
      <c r="D6650" t="s">
        <v>22770</v>
      </c>
      <c r="E6650">
        <v>101</v>
      </c>
      <c r="F6650" t="s">
        <v>22771</v>
      </c>
      <c r="G6650" t="s">
        <v>1783</v>
      </c>
      <c r="H6650" t="s">
        <v>220</v>
      </c>
      <c r="I6650" t="s">
        <v>22772</v>
      </c>
      <c r="J6650">
        <v>0.29394999999999999</v>
      </c>
      <c r="K6650">
        <v>1</v>
      </c>
      <c r="L6650">
        <v>1</v>
      </c>
      <c r="M6650">
        <v>1</v>
      </c>
      <c r="N6650">
        <v>1</v>
      </c>
      <c r="O6650" t="s">
        <v>225</v>
      </c>
      <c r="P6650">
        <v>0</v>
      </c>
      <c r="Q6650">
        <v>0</v>
      </c>
      <c r="R6650">
        <v>0</v>
      </c>
      <c r="S6650" t="s">
        <v>223</v>
      </c>
      <c r="T6650">
        <v>0</v>
      </c>
      <c r="U6650" t="s">
        <v>22769</v>
      </c>
      <c r="X6650" t="s">
        <v>225</v>
      </c>
      <c r="Y6650">
        <v>0</v>
      </c>
      <c r="AB6650">
        <v>1</v>
      </c>
      <c r="AC6650">
        <v>1</v>
      </c>
      <c r="AD6650">
        <v>3</v>
      </c>
      <c r="AE6650">
        <v>1387</v>
      </c>
      <c r="AF6650">
        <v>1.75</v>
      </c>
      <c r="AQ6650">
        <v>1</v>
      </c>
      <c r="AR6650">
        <f t="shared" si="103"/>
        <v>4.6463999999999999</v>
      </c>
      <c r="AS6650">
        <v>1</v>
      </c>
      <c r="AT6650" t="s">
        <v>112</v>
      </c>
      <c r="AU6650">
        <v>20</v>
      </c>
    </row>
    <row r="6651" spans="1:47">
      <c r="A6651" t="s">
        <v>248</v>
      </c>
      <c r="C6651">
        <v>310</v>
      </c>
      <c r="E6651">
        <v>0</v>
      </c>
      <c r="J6651">
        <v>0.43075000000000002</v>
      </c>
      <c r="K6651">
        <v>0</v>
      </c>
      <c r="L6651">
        <v>0</v>
      </c>
      <c r="M6651">
        <v>0</v>
      </c>
      <c r="N6651">
        <v>0</v>
      </c>
      <c r="P6651">
        <v>0</v>
      </c>
      <c r="Q6651">
        <v>0</v>
      </c>
      <c r="R6651">
        <v>0</v>
      </c>
      <c r="S6651" t="s">
        <v>249</v>
      </c>
      <c r="T6651">
        <v>0</v>
      </c>
      <c r="Y6651">
        <v>0</v>
      </c>
      <c r="AB6651">
        <v>0</v>
      </c>
      <c r="AC6651">
        <v>0</v>
      </c>
      <c r="AD6651">
        <v>0</v>
      </c>
      <c r="AE6651">
        <v>0</v>
      </c>
      <c r="AF6651">
        <v>0</v>
      </c>
      <c r="AQ6651">
        <v>0</v>
      </c>
      <c r="AR6651">
        <f t="shared" si="103"/>
        <v>0</v>
      </c>
      <c r="AS6651">
        <v>1</v>
      </c>
      <c r="AT6651" t="s">
        <v>112</v>
      </c>
      <c r="AU6651">
        <v>20</v>
      </c>
    </row>
    <row r="6652" spans="1:47">
      <c r="A6652" t="s">
        <v>22773</v>
      </c>
      <c r="C6652">
        <v>310</v>
      </c>
      <c r="D6652" t="s">
        <v>22774</v>
      </c>
      <c r="E6652">
        <v>101</v>
      </c>
      <c r="F6652" t="s">
        <v>22775</v>
      </c>
      <c r="G6652" t="s">
        <v>1783</v>
      </c>
      <c r="H6652" t="s">
        <v>220</v>
      </c>
      <c r="I6652" t="s">
        <v>22776</v>
      </c>
      <c r="J6652">
        <v>0.30673</v>
      </c>
      <c r="K6652">
        <v>1</v>
      </c>
      <c r="L6652">
        <v>1</v>
      </c>
      <c r="M6652">
        <v>1</v>
      </c>
      <c r="N6652">
        <v>1</v>
      </c>
      <c r="O6652" t="s">
        <v>225</v>
      </c>
      <c r="P6652">
        <v>0</v>
      </c>
      <c r="Q6652">
        <v>0</v>
      </c>
      <c r="R6652">
        <v>0</v>
      </c>
      <c r="S6652" t="s">
        <v>223</v>
      </c>
      <c r="T6652">
        <v>0</v>
      </c>
      <c r="U6652" t="s">
        <v>22773</v>
      </c>
      <c r="V6652" t="s">
        <v>10030</v>
      </c>
      <c r="W6652" t="s">
        <v>225</v>
      </c>
      <c r="X6652" t="s">
        <v>225</v>
      </c>
      <c r="Y6652">
        <v>0</v>
      </c>
      <c r="AB6652">
        <v>1</v>
      </c>
      <c r="AC6652">
        <v>1</v>
      </c>
      <c r="AD6652">
        <v>2</v>
      </c>
      <c r="AE6652">
        <v>809</v>
      </c>
      <c r="AF6652">
        <v>1</v>
      </c>
      <c r="AQ6652">
        <v>1</v>
      </c>
      <c r="AR6652">
        <f t="shared" si="103"/>
        <v>4.6463999999999999</v>
      </c>
      <c r="AS6652">
        <v>1</v>
      </c>
      <c r="AT6652" t="s">
        <v>112</v>
      </c>
      <c r="AU6652">
        <v>20</v>
      </c>
    </row>
    <row r="6653" spans="1:47">
      <c r="A6653" t="s">
        <v>22420</v>
      </c>
      <c r="C6653">
        <v>310</v>
      </c>
      <c r="D6653" t="s">
        <v>22118</v>
      </c>
      <c r="E6653">
        <v>903</v>
      </c>
      <c r="F6653" t="s">
        <v>821</v>
      </c>
      <c r="G6653" t="s">
        <v>1783</v>
      </c>
      <c r="H6653" t="s">
        <v>822</v>
      </c>
      <c r="I6653" t="s">
        <v>22421</v>
      </c>
      <c r="J6653">
        <v>0.72819999999999996</v>
      </c>
      <c r="K6653">
        <v>0</v>
      </c>
      <c r="L6653">
        <v>0</v>
      </c>
      <c r="M6653">
        <v>0</v>
      </c>
      <c r="N6653">
        <v>0</v>
      </c>
      <c r="P6653">
        <v>0</v>
      </c>
      <c r="Q6653">
        <v>0</v>
      </c>
      <c r="R6653">
        <v>0</v>
      </c>
      <c r="S6653" t="s">
        <v>243</v>
      </c>
      <c r="T6653">
        <v>0</v>
      </c>
      <c r="U6653" t="s">
        <v>22420</v>
      </c>
      <c r="Y6653">
        <v>0</v>
      </c>
      <c r="AB6653">
        <v>0</v>
      </c>
      <c r="AC6653">
        <v>0</v>
      </c>
      <c r="AD6653">
        <v>0</v>
      </c>
      <c r="AE6653">
        <v>0</v>
      </c>
      <c r="AF6653">
        <v>0</v>
      </c>
      <c r="AQ6653">
        <v>2</v>
      </c>
      <c r="AR6653">
        <f t="shared" si="103"/>
        <v>0</v>
      </c>
      <c r="AS6653">
        <v>1</v>
      </c>
      <c r="AT6653" t="s">
        <v>112</v>
      </c>
      <c r="AU6653">
        <v>20</v>
      </c>
    </row>
    <row r="6654" spans="1:47">
      <c r="A6654" t="s">
        <v>22777</v>
      </c>
      <c r="C6654">
        <v>310</v>
      </c>
      <c r="D6654" t="s">
        <v>22778</v>
      </c>
      <c r="E6654">
        <v>601</v>
      </c>
      <c r="F6654" t="s">
        <v>14663</v>
      </c>
      <c r="G6654" t="s">
        <v>324</v>
      </c>
      <c r="H6654" t="s">
        <v>425</v>
      </c>
      <c r="I6654" t="s">
        <v>22779</v>
      </c>
      <c r="J6654">
        <v>1.14035</v>
      </c>
      <c r="K6654">
        <v>0</v>
      </c>
      <c r="L6654">
        <v>0</v>
      </c>
      <c r="M6654">
        <v>0</v>
      </c>
      <c r="N6654">
        <v>0</v>
      </c>
      <c r="P6654">
        <v>0</v>
      </c>
      <c r="Q6654">
        <v>0</v>
      </c>
      <c r="R6654">
        <v>0</v>
      </c>
      <c r="S6654" t="s">
        <v>223</v>
      </c>
      <c r="T6654">
        <v>0</v>
      </c>
      <c r="U6654" t="s">
        <v>22777</v>
      </c>
      <c r="Y6654">
        <v>0</v>
      </c>
      <c r="AB6654">
        <v>0</v>
      </c>
      <c r="AC6654">
        <v>0</v>
      </c>
      <c r="AD6654">
        <v>0</v>
      </c>
      <c r="AE6654">
        <v>0</v>
      </c>
      <c r="AF6654">
        <v>0</v>
      </c>
      <c r="AQ6654">
        <v>1</v>
      </c>
      <c r="AR6654">
        <f t="shared" si="103"/>
        <v>0</v>
      </c>
      <c r="AS6654">
        <v>1</v>
      </c>
      <c r="AT6654" t="s">
        <v>132</v>
      </c>
      <c r="AU6654">
        <v>41</v>
      </c>
    </row>
    <row r="6655" spans="1:47">
      <c r="A6655" t="s">
        <v>22709</v>
      </c>
      <c r="C6655">
        <v>310</v>
      </c>
      <c r="D6655" t="s">
        <v>22710</v>
      </c>
      <c r="E6655">
        <v>132</v>
      </c>
      <c r="F6655" t="s">
        <v>22711</v>
      </c>
      <c r="G6655" t="s">
        <v>1783</v>
      </c>
      <c r="H6655" t="s">
        <v>260</v>
      </c>
      <c r="I6655" t="s">
        <v>22712</v>
      </c>
      <c r="J6655">
        <v>7.9269999999999993E-2</v>
      </c>
      <c r="K6655">
        <v>0</v>
      </c>
      <c r="L6655">
        <v>0</v>
      </c>
      <c r="M6655">
        <v>0</v>
      </c>
      <c r="N6655">
        <v>0</v>
      </c>
      <c r="P6655">
        <v>0</v>
      </c>
      <c r="Q6655">
        <v>0</v>
      </c>
      <c r="R6655">
        <v>0</v>
      </c>
      <c r="S6655" t="s">
        <v>243</v>
      </c>
      <c r="T6655">
        <v>0</v>
      </c>
      <c r="U6655" t="s">
        <v>22709</v>
      </c>
      <c r="Y6655">
        <v>0</v>
      </c>
      <c r="AB6655">
        <v>0</v>
      </c>
      <c r="AC6655">
        <v>0</v>
      </c>
      <c r="AD6655">
        <v>0</v>
      </c>
      <c r="AE6655">
        <v>0</v>
      </c>
      <c r="AF6655">
        <v>0</v>
      </c>
      <c r="AQ6655">
        <v>1</v>
      </c>
      <c r="AR6655">
        <f t="shared" si="103"/>
        <v>0</v>
      </c>
      <c r="AS6655">
        <v>1</v>
      </c>
      <c r="AT6655" t="s">
        <v>112</v>
      </c>
      <c r="AU6655">
        <v>20</v>
      </c>
    </row>
    <row r="6656" spans="1:47">
      <c r="A6656" t="s">
        <v>22780</v>
      </c>
      <c r="C6656">
        <v>310</v>
      </c>
      <c r="D6656" t="s">
        <v>21188</v>
      </c>
      <c r="E6656">
        <v>132</v>
      </c>
      <c r="F6656" t="s">
        <v>22781</v>
      </c>
      <c r="G6656" t="s">
        <v>422</v>
      </c>
      <c r="H6656" t="s">
        <v>260</v>
      </c>
      <c r="I6656" t="s">
        <v>22782</v>
      </c>
      <c r="J6656">
        <v>0.47349999999999998</v>
      </c>
      <c r="K6656">
        <v>0</v>
      </c>
      <c r="L6656">
        <v>0</v>
      </c>
      <c r="M6656">
        <v>0</v>
      </c>
      <c r="N6656">
        <v>0</v>
      </c>
      <c r="P6656">
        <v>0</v>
      </c>
      <c r="Q6656">
        <v>0</v>
      </c>
      <c r="R6656">
        <v>0</v>
      </c>
      <c r="S6656" t="s">
        <v>223</v>
      </c>
      <c r="T6656">
        <v>0</v>
      </c>
      <c r="U6656" t="s">
        <v>22780</v>
      </c>
      <c r="V6656" t="s">
        <v>455</v>
      </c>
      <c r="W6656" t="s">
        <v>225</v>
      </c>
      <c r="Y6656">
        <v>0</v>
      </c>
      <c r="AB6656">
        <v>0</v>
      </c>
      <c r="AC6656">
        <v>0</v>
      </c>
      <c r="AD6656">
        <v>0</v>
      </c>
      <c r="AE6656">
        <v>0</v>
      </c>
      <c r="AF6656">
        <v>0</v>
      </c>
      <c r="AQ6656">
        <v>0</v>
      </c>
      <c r="AR6656">
        <f t="shared" si="103"/>
        <v>0</v>
      </c>
      <c r="AS6656">
        <v>1</v>
      </c>
      <c r="AT6656" t="s">
        <v>134</v>
      </c>
      <c r="AU6656">
        <v>43</v>
      </c>
    </row>
    <row r="6657" spans="1:47">
      <c r="A6657" t="s">
        <v>22783</v>
      </c>
      <c r="C6657">
        <v>310</v>
      </c>
      <c r="D6657" t="s">
        <v>22784</v>
      </c>
      <c r="E6657">
        <v>101</v>
      </c>
      <c r="F6657" t="s">
        <v>22785</v>
      </c>
      <c r="G6657" t="s">
        <v>422</v>
      </c>
      <c r="H6657" t="s">
        <v>220</v>
      </c>
      <c r="I6657" t="s">
        <v>22786</v>
      </c>
      <c r="J6657">
        <v>0.28738000000000002</v>
      </c>
      <c r="K6657">
        <v>1</v>
      </c>
      <c r="L6657">
        <v>1</v>
      </c>
      <c r="M6657">
        <v>1</v>
      </c>
      <c r="N6657">
        <v>1</v>
      </c>
      <c r="O6657" t="s">
        <v>225</v>
      </c>
      <c r="P6657">
        <v>0</v>
      </c>
      <c r="Q6657">
        <v>1</v>
      </c>
      <c r="R6657">
        <v>12200</v>
      </c>
      <c r="S6657" t="s">
        <v>223</v>
      </c>
      <c r="T6657">
        <v>12200</v>
      </c>
      <c r="U6657" t="s">
        <v>22783</v>
      </c>
      <c r="V6657" t="s">
        <v>455</v>
      </c>
      <c r="W6657" t="s">
        <v>225</v>
      </c>
      <c r="X6657" t="s">
        <v>225</v>
      </c>
      <c r="Y6657">
        <v>12200</v>
      </c>
      <c r="AB6657">
        <v>1</v>
      </c>
      <c r="AC6657">
        <v>1</v>
      </c>
      <c r="AD6657">
        <v>3</v>
      </c>
      <c r="AE6657">
        <v>1316</v>
      </c>
      <c r="AF6657">
        <v>1</v>
      </c>
      <c r="AQ6657">
        <v>1</v>
      </c>
      <c r="AR6657">
        <f t="shared" si="103"/>
        <v>9.68</v>
      </c>
      <c r="AS6657">
        <v>1</v>
      </c>
      <c r="AT6657" t="s">
        <v>132</v>
      </c>
      <c r="AU6657">
        <v>41</v>
      </c>
    </row>
    <row r="6658" spans="1:47">
      <c r="A6658" t="s">
        <v>22787</v>
      </c>
      <c r="C6658">
        <v>310</v>
      </c>
      <c r="D6658" t="s">
        <v>22788</v>
      </c>
      <c r="E6658">
        <v>101</v>
      </c>
      <c r="F6658" t="s">
        <v>22789</v>
      </c>
      <c r="G6658" t="s">
        <v>1783</v>
      </c>
      <c r="H6658" t="s">
        <v>220</v>
      </c>
      <c r="I6658" t="s">
        <v>22790</v>
      </c>
      <c r="J6658">
        <v>0.27584999999999998</v>
      </c>
      <c r="K6658">
        <v>1</v>
      </c>
      <c r="L6658">
        <v>1</v>
      </c>
      <c r="M6658">
        <v>1</v>
      </c>
      <c r="N6658">
        <v>1</v>
      </c>
      <c r="O6658" t="s">
        <v>225</v>
      </c>
      <c r="P6658">
        <v>0</v>
      </c>
      <c r="Q6658">
        <v>1</v>
      </c>
      <c r="R6658">
        <v>13900</v>
      </c>
      <c r="S6658" t="s">
        <v>223</v>
      </c>
      <c r="T6658">
        <v>13900</v>
      </c>
      <c r="U6658" t="s">
        <v>22787</v>
      </c>
      <c r="V6658" t="s">
        <v>224</v>
      </c>
      <c r="W6658" t="s">
        <v>225</v>
      </c>
      <c r="X6658" t="s">
        <v>225</v>
      </c>
      <c r="Y6658">
        <v>13900</v>
      </c>
      <c r="AB6658">
        <v>1</v>
      </c>
      <c r="AC6658">
        <v>1</v>
      </c>
      <c r="AD6658">
        <v>3</v>
      </c>
      <c r="AE6658">
        <v>1300</v>
      </c>
      <c r="AF6658">
        <v>2</v>
      </c>
      <c r="AQ6658">
        <v>4</v>
      </c>
      <c r="AR6658">
        <f t="shared" ref="AR6658:AR6721" si="104">AB6658*9.68*VLOOKUP(AU6658,atten,10,FALSE)</f>
        <v>4.6463999999999999</v>
      </c>
      <c r="AS6658">
        <v>1</v>
      </c>
      <c r="AT6658" t="s">
        <v>112</v>
      </c>
      <c r="AU6658">
        <v>20</v>
      </c>
    </row>
    <row r="6659" spans="1:47">
      <c r="A6659" t="s">
        <v>22791</v>
      </c>
      <c r="C6659">
        <v>310</v>
      </c>
      <c r="D6659" t="s">
        <v>22792</v>
      </c>
      <c r="E6659">
        <v>903</v>
      </c>
      <c r="F6659" t="s">
        <v>821</v>
      </c>
      <c r="G6659" t="s">
        <v>1783</v>
      </c>
      <c r="H6659" t="s">
        <v>822</v>
      </c>
      <c r="I6659" t="s">
        <v>22793</v>
      </c>
      <c r="J6659">
        <v>0.28766000000000003</v>
      </c>
      <c r="K6659">
        <v>0</v>
      </c>
      <c r="L6659">
        <v>0</v>
      </c>
      <c r="M6659">
        <v>0</v>
      </c>
      <c r="N6659">
        <v>0</v>
      </c>
      <c r="P6659">
        <v>0</v>
      </c>
      <c r="Q6659">
        <v>0</v>
      </c>
      <c r="R6659">
        <v>0</v>
      </c>
      <c r="S6659" t="s">
        <v>223</v>
      </c>
      <c r="T6659">
        <v>0</v>
      </c>
      <c r="U6659" t="s">
        <v>22791</v>
      </c>
      <c r="Y6659">
        <v>0</v>
      </c>
      <c r="AB6659">
        <v>0</v>
      </c>
      <c r="AC6659">
        <v>0</v>
      </c>
      <c r="AD6659">
        <v>0</v>
      </c>
      <c r="AE6659">
        <v>0</v>
      </c>
      <c r="AF6659">
        <v>0</v>
      </c>
      <c r="AQ6659">
        <v>2</v>
      </c>
      <c r="AR6659">
        <f t="shared" si="104"/>
        <v>0</v>
      </c>
      <c r="AS6659">
        <v>1</v>
      </c>
      <c r="AT6659" t="s">
        <v>112</v>
      </c>
      <c r="AU6659">
        <v>20</v>
      </c>
    </row>
    <row r="6660" spans="1:47">
      <c r="A6660" t="s">
        <v>22794</v>
      </c>
      <c r="C6660">
        <v>310</v>
      </c>
      <c r="D6660" t="s">
        <v>22795</v>
      </c>
      <c r="E6660">
        <v>101</v>
      </c>
      <c r="F6660" t="s">
        <v>22796</v>
      </c>
      <c r="G6660" t="s">
        <v>1095</v>
      </c>
      <c r="H6660" t="s">
        <v>220</v>
      </c>
      <c r="I6660" t="s">
        <v>22797</v>
      </c>
      <c r="J6660">
        <v>0.26729999999999998</v>
      </c>
      <c r="K6660">
        <v>1</v>
      </c>
      <c r="L6660">
        <v>1</v>
      </c>
      <c r="M6660">
        <v>1</v>
      </c>
      <c r="N6660">
        <v>1</v>
      </c>
      <c r="O6660" t="s">
        <v>225</v>
      </c>
      <c r="P6660">
        <v>0</v>
      </c>
      <c r="Q6660">
        <v>0</v>
      </c>
      <c r="R6660">
        <v>0</v>
      </c>
      <c r="S6660" t="s">
        <v>223</v>
      </c>
      <c r="T6660">
        <v>0</v>
      </c>
      <c r="U6660" t="s">
        <v>22794</v>
      </c>
      <c r="V6660" t="s">
        <v>10030</v>
      </c>
      <c r="W6660" t="s">
        <v>225</v>
      </c>
      <c r="X6660" t="s">
        <v>225</v>
      </c>
      <c r="Y6660">
        <v>0</v>
      </c>
      <c r="AB6660">
        <v>1</v>
      </c>
      <c r="AC6660">
        <v>1</v>
      </c>
      <c r="AD6660">
        <v>2</v>
      </c>
      <c r="AE6660">
        <v>884</v>
      </c>
      <c r="AF6660">
        <v>1</v>
      </c>
      <c r="AQ6660">
        <v>1</v>
      </c>
      <c r="AR6660">
        <f t="shared" si="104"/>
        <v>4.6463999999999999</v>
      </c>
      <c r="AS6660">
        <v>1</v>
      </c>
      <c r="AT6660" t="s">
        <v>112</v>
      </c>
      <c r="AU6660">
        <v>20</v>
      </c>
    </row>
    <row r="6661" spans="1:47">
      <c r="A6661" t="s">
        <v>22798</v>
      </c>
      <c r="C6661">
        <v>310</v>
      </c>
      <c r="D6661" t="s">
        <v>22799</v>
      </c>
      <c r="E6661">
        <v>101</v>
      </c>
      <c r="F6661" t="s">
        <v>22800</v>
      </c>
      <c r="G6661" t="s">
        <v>422</v>
      </c>
      <c r="H6661" t="s">
        <v>220</v>
      </c>
      <c r="I6661" t="s">
        <v>22801</v>
      </c>
      <c r="J6661">
        <v>0.23166</v>
      </c>
      <c r="K6661">
        <v>1</v>
      </c>
      <c r="L6661">
        <v>1</v>
      </c>
      <c r="M6661">
        <v>1</v>
      </c>
      <c r="N6661">
        <v>1</v>
      </c>
      <c r="O6661" t="s">
        <v>225</v>
      </c>
      <c r="P6661">
        <v>0</v>
      </c>
      <c r="Q6661">
        <v>1</v>
      </c>
      <c r="R6661">
        <v>11300</v>
      </c>
      <c r="S6661" t="s">
        <v>223</v>
      </c>
      <c r="T6661">
        <v>11300</v>
      </c>
      <c r="U6661" t="s">
        <v>22798</v>
      </c>
      <c r="V6661" t="s">
        <v>413</v>
      </c>
      <c r="W6661" t="s">
        <v>225</v>
      </c>
      <c r="X6661" t="s">
        <v>225</v>
      </c>
      <c r="Y6661">
        <v>11300</v>
      </c>
      <c r="AB6661">
        <v>1</v>
      </c>
      <c r="AC6661">
        <v>1</v>
      </c>
      <c r="AD6661">
        <v>3</v>
      </c>
      <c r="AE6661">
        <v>1316</v>
      </c>
      <c r="AF6661">
        <v>1</v>
      </c>
      <c r="AQ6661">
        <v>1</v>
      </c>
      <c r="AR6661">
        <f t="shared" si="104"/>
        <v>9.68</v>
      </c>
      <c r="AS6661">
        <v>1</v>
      </c>
      <c r="AT6661" t="s">
        <v>132</v>
      </c>
      <c r="AU6661">
        <v>41</v>
      </c>
    </row>
    <row r="6662" spans="1:47">
      <c r="A6662" t="s">
        <v>22802</v>
      </c>
      <c r="B6662" t="s">
        <v>293</v>
      </c>
      <c r="C6662">
        <v>310</v>
      </c>
      <c r="D6662" t="s">
        <v>22720</v>
      </c>
      <c r="E6662">
        <v>0</v>
      </c>
      <c r="J6662">
        <v>0.29770999999999997</v>
      </c>
      <c r="K6662">
        <v>0</v>
      </c>
      <c r="L6662">
        <v>0</v>
      </c>
      <c r="M6662">
        <v>0</v>
      </c>
      <c r="N6662">
        <v>0</v>
      </c>
      <c r="P6662">
        <v>0</v>
      </c>
      <c r="Q6662">
        <v>0</v>
      </c>
      <c r="R6662">
        <v>0</v>
      </c>
      <c r="S6662" t="s">
        <v>296</v>
      </c>
      <c r="T6662">
        <v>0</v>
      </c>
      <c r="Y6662">
        <v>0</v>
      </c>
      <c r="AB6662">
        <v>0</v>
      </c>
      <c r="AC6662">
        <v>0</v>
      </c>
      <c r="AD6662">
        <v>0</v>
      </c>
      <c r="AE6662">
        <v>0</v>
      </c>
      <c r="AF6662">
        <v>0</v>
      </c>
      <c r="AG6662" t="s">
        <v>845</v>
      </c>
      <c r="AQ6662">
        <v>1</v>
      </c>
      <c r="AR6662">
        <f t="shared" si="104"/>
        <v>0</v>
      </c>
      <c r="AS6662">
        <v>1</v>
      </c>
      <c r="AT6662" t="s">
        <v>126</v>
      </c>
      <c r="AU6662">
        <v>34</v>
      </c>
    </row>
    <row r="6663" spans="1:47">
      <c r="A6663" t="s">
        <v>22803</v>
      </c>
      <c r="C6663">
        <v>310</v>
      </c>
      <c r="D6663" t="s">
        <v>22804</v>
      </c>
      <c r="E6663">
        <v>131</v>
      </c>
      <c r="F6663" t="s">
        <v>21801</v>
      </c>
      <c r="G6663" t="s">
        <v>324</v>
      </c>
      <c r="H6663" t="s">
        <v>407</v>
      </c>
      <c r="I6663" t="s">
        <v>22805</v>
      </c>
      <c r="J6663">
        <v>1.82629</v>
      </c>
      <c r="K6663">
        <v>0</v>
      </c>
      <c r="L6663">
        <v>0</v>
      </c>
      <c r="M6663">
        <v>0</v>
      </c>
      <c r="N6663">
        <v>0</v>
      </c>
      <c r="P6663">
        <v>0</v>
      </c>
      <c r="Q6663">
        <v>0</v>
      </c>
      <c r="R6663">
        <v>0</v>
      </c>
      <c r="S6663" t="s">
        <v>223</v>
      </c>
      <c r="T6663">
        <v>0</v>
      </c>
      <c r="U6663" t="s">
        <v>22803</v>
      </c>
      <c r="Y6663">
        <v>0</v>
      </c>
      <c r="AB6663">
        <v>0</v>
      </c>
      <c r="AC6663">
        <v>0</v>
      </c>
      <c r="AD6663">
        <v>0</v>
      </c>
      <c r="AE6663">
        <v>0</v>
      </c>
      <c r="AF6663">
        <v>0</v>
      </c>
      <c r="AQ6663">
        <v>1</v>
      </c>
      <c r="AR6663">
        <f t="shared" si="104"/>
        <v>0</v>
      </c>
      <c r="AS6663">
        <v>1</v>
      </c>
      <c r="AT6663" t="s">
        <v>130</v>
      </c>
      <c r="AU6663">
        <v>39</v>
      </c>
    </row>
    <row r="6664" spans="1:47">
      <c r="A6664" t="s">
        <v>22677</v>
      </c>
      <c r="C6664">
        <v>310</v>
      </c>
      <c r="D6664" t="s">
        <v>22678</v>
      </c>
      <c r="E6664">
        <v>132</v>
      </c>
      <c r="F6664" t="s">
        <v>19681</v>
      </c>
      <c r="G6664" t="s">
        <v>324</v>
      </c>
      <c r="H6664" t="s">
        <v>260</v>
      </c>
      <c r="I6664" t="s">
        <v>22679</v>
      </c>
      <c r="J6664">
        <v>0.30807000000000001</v>
      </c>
      <c r="K6664">
        <v>0</v>
      </c>
      <c r="L6664">
        <v>0</v>
      </c>
      <c r="M6664">
        <v>0</v>
      </c>
      <c r="N6664">
        <v>0</v>
      </c>
      <c r="P6664">
        <v>0</v>
      </c>
      <c r="Q6664">
        <v>0</v>
      </c>
      <c r="R6664">
        <v>0</v>
      </c>
      <c r="S6664" t="s">
        <v>243</v>
      </c>
      <c r="T6664">
        <v>0</v>
      </c>
      <c r="U6664" t="s">
        <v>22677</v>
      </c>
      <c r="Y6664">
        <v>0</v>
      </c>
      <c r="AB6664">
        <v>0</v>
      </c>
      <c r="AC6664">
        <v>0</v>
      </c>
      <c r="AD6664">
        <v>0</v>
      </c>
      <c r="AE6664">
        <v>0</v>
      </c>
      <c r="AF6664">
        <v>0</v>
      </c>
      <c r="AQ6664">
        <v>1</v>
      </c>
      <c r="AR6664">
        <f t="shared" si="104"/>
        <v>0</v>
      </c>
      <c r="AS6664">
        <v>1</v>
      </c>
      <c r="AT6664" t="s">
        <v>126</v>
      </c>
      <c r="AU6664">
        <v>34</v>
      </c>
    </row>
    <row r="6665" spans="1:47">
      <c r="A6665" t="s">
        <v>22806</v>
      </c>
      <c r="C6665">
        <v>310</v>
      </c>
      <c r="D6665" t="s">
        <v>22807</v>
      </c>
      <c r="E6665">
        <v>101</v>
      </c>
      <c r="F6665" t="s">
        <v>22808</v>
      </c>
      <c r="G6665" t="s">
        <v>1783</v>
      </c>
      <c r="H6665" t="s">
        <v>220</v>
      </c>
      <c r="I6665" t="s">
        <v>22809</v>
      </c>
      <c r="J6665">
        <v>0.29010999999999998</v>
      </c>
      <c r="K6665">
        <v>1</v>
      </c>
      <c r="L6665">
        <v>1</v>
      </c>
      <c r="M6665">
        <v>1</v>
      </c>
      <c r="N6665">
        <v>1</v>
      </c>
      <c r="O6665" t="s">
        <v>225</v>
      </c>
      <c r="P6665">
        <v>0</v>
      </c>
      <c r="Q6665">
        <v>1</v>
      </c>
      <c r="R6665">
        <v>1200</v>
      </c>
      <c r="S6665" t="s">
        <v>223</v>
      </c>
      <c r="T6665">
        <v>1200</v>
      </c>
      <c r="U6665" t="s">
        <v>22806</v>
      </c>
      <c r="V6665" t="s">
        <v>10030</v>
      </c>
      <c r="W6665" t="s">
        <v>225</v>
      </c>
      <c r="X6665" t="s">
        <v>225</v>
      </c>
      <c r="Y6665">
        <v>1200</v>
      </c>
      <c r="AB6665">
        <v>1</v>
      </c>
      <c r="AC6665">
        <v>1</v>
      </c>
      <c r="AD6665">
        <v>2</v>
      </c>
      <c r="AE6665">
        <v>870</v>
      </c>
      <c r="AF6665">
        <v>1</v>
      </c>
      <c r="AQ6665">
        <v>1</v>
      </c>
      <c r="AR6665">
        <f t="shared" si="104"/>
        <v>4.6463999999999999</v>
      </c>
      <c r="AS6665">
        <v>1</v>
      </c>
      <c r="AT6665" t="s">
        <v>112</v>
      </c>
      <c r="AU6665">
        <v>20</v>
      </c>
    </row>
    <row r="6666" spans="1:47">
      <c r="A6666" t="s">
        <v>22810</v>
      </c>
      <c r="C6666">
        <v>310</v>
      </c>
      <c r="D6666" t="s">
        <v>22811</v>
      </c>
      <c r="E6666">
        <v>101</v>
      </c>
      <c r="F6666" t="s">
        <v>22704</v>
      </c>
      <c r="G6666" t="s">
        <v>1783</v>
      </c>
      <c r="H6666" t="s">
        <v>220</v>
      </c>
      <c r="I6666" t="s">
        <v>22812</v>
      </c>
      <c r="J6666">
        <v>0.13943</v>
      </c>
      <c r="K6666">
        <v>1</v>
      </c>
      <c r="L6666">
        <v>1</v>
      </c>
      <c r="M6666">
        <v>1</v>
      </c>
      <c r="N6666">
        <v>1</v>
      </c>
      <c r="O6666" t="s">
        <v>225</v>
      </c>
      <c r="P6666">
        <v>0</v>
      </c>
      <c r="Q6666">
        <v>1</v>
      </c>
      <c r="R6666">
        <v>11400</v>
      </c>
      <c r="S6666" t="s">
        <v>223</v>
      </c>
      <c r="T6666">
        <v>11400</v>
      </c>
      <c r="U6666" t="s">
        <v>22810</v>
      </c>
      <c r="V6666" t="s">
        <v>455</v>
      </c>
      <c r="W6666" t="s">
        <v>225</v>
      </c>
      <c r="X6666" t="s">
        <v>225</v>
      </c>
      <c r="Y6666">
        <v>11400</v>
      </c>
      <c r="AB6666">
        <v>1</v>
      </c>
      <c r="AC6666">
        <v>1</v>
      </c>
      <c r="AD6666">
        <v>3</v>
      </c>
      <c r="AE6666">
        <v>1400</v>
      </c>
      <c r="AF6666">
        <v>2</v>
      </c>
      <c r="AQ6666">
        <v>2</v>
      </c>
      <c r="AR6666">
        <f t="shared" si="104"/>
        <v>4.6463999999999999</v>
      </c>
      <c r="AS6666">
        <v>1</v>
      </c>
      <c r="AT6666" t="s">
        <v>112</v>
      </c>
      <c r="AU6666">
        <v>20</v>
      </c>
    </row>
    <row r="6667" spans="1:47">
      <c r="A6667" t="s">
        <v>22813</v>
      </c>
      <c r="C6667">
        <v>310</v>
      </c>
      <c r="D6667" t="s">
        <v>22814</v>
      </c>
      <c r="E6667">
        <v>101</v>
      </c>
      <c r="F6667" t="s">
        <v>22815</v>
      </c>
      <c r="G6667" t="s">
        <v>1783</v>
      </c>
      <c r="H6667" t="s">
        <v>220</v>
      </c>
      <c r="I6667" t="s">
        <v>22816</v>
      </c>
      <c r="J6667">
        <v>0.15149000000000001</v>
      </c>
      <c r="K6667">
        <v>1</v>
      </c>
      <c r="L6667">
        <v>1</v>
      </c>
      <c r="M6667">
        <v>1</v>
      </c>
      <c r="N6667">
        <v>1</v>
      </c>
      <c r="O6667" t="s">
        <v>225</v>
      </c>
      <c r="P6667">
        <v>0</v>
      </c>
      <c r="Q6667">
        <v>1</v>
      </c>
      <c r="R6667">
        <v>5700</v>
      </c>
      <c r="S6667" t="s">
        <v>223</v>
      </c>
      <c r="T6667">
        <v>5700</v>
      </c>
      <c r="U6667" t="s">
        <v>22813</v>
      </c>
      <c r="V6667" t="s">
        <v>10030</v>
      </c>
      <c r="W6667" t="s">
        <v>225</v>
      </c>
      <c r="X6667" t="s">
        <v>225</v>
      </c>
      <c r="Y6667">
        <v>5700</v>
      </c>
      <c r="AB6667">
        <v>1</v>
      </c>
      <c r="AC6667">
        <v>1</v>
      </c>
      <c r="AD6667">
        <v>2</v>
      </c>
      <c r="AE6667">
        <v>720</v>
      </c>
      <c r="AF6667">
        <v>1</v>
      </c>
      <c r="AQ6667">
        <v>2</v>
      </c>
      <c r="AR6667">
        <f t="shared" si="104"/>
        <v>4.6463999999999999</v>
      </c>
      <c r="AS6667">
        <v>1</v>
      </c>
      <c r="AT6667" t="s">
        <v>112</v>
      </c>
      <c r="AU6667">
        <v>20</v>
      </c>
    </row>
    <row r="6668" spans="1:47">
      <c r="A6668" t="s">
        <v>22817</v>
      </c>
      <c r="C6668">
        <v>310</v>
      </c>
      <c r="D6668" t="s">
        <v>22818</v>
      </c>
      <c r="E6668">
        <v>101</v>
      </c>
      <c r="F6668" t="s">
        <v>22819</v>
      </c>
      <c r="G6668" t="s">
        <v>1783</v>
      </c>
      <c r="H6668" t="s">
        <v>220</v>
      </c>
      <c r="I6668" t="s">
        <v>22820</v>
      </c>
      <c r="J6668">
        <v>0.27300000000000002</v>
      </c>
      <c r="K6668">
        <v>1</v>
      </c>
      <c r="L6668">
        <v>1</v>
      </c>
      <c r="M6668">
        <v>1</v>
      </c>
      <c r="N6668">
        <v>1</v>
      </c>
      <c r="O6668" t="s">
        <v>225</v>
      </c>
      <c r="P6668">
        <v>0</v>
      </c>
      <c r="Q6668">
        <v>1</v>
      </c>
      <c r="R6668">
        <v>1400</v>
      </c>
      <c r="S6668" t="s">
        <v>223</v>
      </c>
      <c r="T6668">
        <v>1400</v>
      </c>
      <c r="U6668" t="s">
        <v>22817</v>
      </c>
      <c r="V6668" t="s">
        <v>10030</v>
      </c>
      <c r="W6668" t="s">
        <v>225</v>
      </c>
      <c r="X6668" t="s">
        <v>225</v>
      </c>
      <c r="Y6668">
        <v>1400</v>
      </c>
      <c r="AB6668">
        <v>1</v>
      </c>
      <c r="AC6668">
        <v>1</v>
      </c>
      <c r="AD6668">
        <v>3</v>
      </c>
      <c r="AE6668">
        <v>1061</v>
      </c>
      <c r="AF6668">
        <v>1.75</v>
      </c>
      <c r="AQ6668">
        <v>4</v>
      </c>
      <c r="AR6668">
        <f t="shared" si="104"/>
        <v>4.6463999999999999</v>
      </c>
      <c r="AS6668">
        <v>1</v>
      </c>
      <c r="AT6668" t="s">
        <v>112</v>
      </c>
      <c r="AU6668">
        <v>20</v>
      </c>
    </row>
    <row r="6669" spans="1:47">
      <c r="A6669" t="s">
        <v>22821</v>
      </c>
      <c r="C6669">
        <v>310</v>
      </c>
      <c r="D6669" t="s">
        <v>22822</v>
      </c>
      <c r="E6669">
        <v>101</v>
      </c>
      <c r="F6669" t="s">
        <v>22823</v>
      </c>
      <c r="G6669" t="s">
        <v>219</v>
      </c>
      <c r="H6669" t="s">
        <v>220</v>
      </c>
      <c r="I6669" t="s">
        <v>22824</v>
      </c>
      <c r="J6669">
        <v>0.31297999999999998</v>
      </c>
      <c r="K6669">
        <v>1</v>
      </c>
      <c r="L6669">
        <v>1</v>
      </c>
      <c r="M6669">
        <v>1</v>
      </c>
      <c r="N6669">
        <v>1</v>
      </c>
      <c r="O6669" t="s">
        <v>225</v>
      </c>
      <c r="P6669">
        <v>0</v>
      </c>
      <c r="Q6669">
        <v>1</v>
      </c>
      <c r="R6669">
        <v>7400</v>
      </c>
      <c r="S6669" t="s">
        <v>223</v>
      </c>
      <c r="T6669">
        <v>7400</v>
      </c>
      <c r="U6669" t="s">
        <v>22821</v>
      </c>
      <c r="V6669" t="s">
        <v>10030</v>
      </c>
      <c r="W6669" t="s">
        <v>225</v>
      </c>
      <c r="X6669" t="s">
        <v>225</v>
      </c>
      <c r="Y6669">
        <v>7400</v>
      </c>
      <c r="AB6669">
        <v>1</v>
      </c>
      <c r="AC6669">
        <v>1</v>
      </c>
      <c r="AD6669">
        <v>2</v>
      </c>
      <c r="AE6669">
        <v>1040</v>
      </c>
      <c r="AF6669">
        <v>1</v>
      </c>
      <c r="AQ6669">
        <v>1</v>
      </c>
      <c r="AR6669">
        <f t="shared" si="104"/>
        <v>4.6463999999999999</v>
      </c>
      <c r="AS6669">
        <v>1</v>
      </c>
      <c r="AT6669" t="s">
        <v>112</v>
      </c>
      <c r="AU6669">
        <v>20</v>
      </c>
    </row>
    <row r="6670" spans="1:47">
      <c r="A6670" t="s">
        <v>22825</v>
      </c>
      <c r="C6670">
        <v>310</v>
      </c>
      <c r="D6670" t="s">
        <v>22826</v>
      </c>
      <c r="E6670">
        <v>101</v>
      </c>
      <c r="F6670" t="s">
        <v>22827</v>
      </c>
      <c r="G6670" t="s">
        <v>422</v>
      </c>
      <c r="H6670" t="s">
        <v>220</v>
      </c>
      <c r="I6670" t="s">
        <v>22828</v>
      </c>
      <c r="J6670">
        <v>0.25275999999999998</v>
      </c>
      <c r="K6670">
        <v>1</v>
      </c>
      <c r="L6670">
        <v>1</v>
      </c>
      <c r="M6670">
        <v>1</v>
      </c>
      <c r="N6670">
        <v>1</v>
      </c>
      <c r="O6670" t="s">
        <v>225</v>
      </c>
      <c r="P6670">
        <v>0</v>
      </c>
      <c r="Q6670">
        <v>1</v>
      </c>
      <c r="R6670">
        <v>7000</v>
      </c>
      <c r="S6670" t="s">
        <v>223</v>
      </c>
      <c r="T6670">
        <v>7000</v>
      </c>
      <c r="U6670" t="s">
        <v>22825</v>
      </c>
      <c r="V6670" t="s">
        <v>455</v>
      </c>
      <c r="W6670" t="s">
        <v>225</v>
      </c>
      <c r="X6670" t="s">
        <v>225</v>
      </c>
      <c r="Y6670">
        <v>7000</v>
      </c>
      <c r="AB6670">
        <v>1</v>
      </c>
      <c r="AC6670">
        <v>1</v>
      </c>
      <c r="AD6670">
        <v>3</v>
      </c>
      <c r="AE6670">
        <v>1652</v>
      </c>
      <c r="AF6670">
        <v>1</v>
      </c>
      <c r="AQ6670">
        <v>1</v>
      </c>
      <c r="AR6670">
        <f t="shared" si="104"/>
        <v>9.68</v>
      </c>
      <c r="AS6670">
        <v>1</v>
      </c>
      <c r="AT6670" t="s">
        <v>134</v>
      </c>
      <c r="AU6670">
        <v>43</v>
      </c>
    </row>
    <row r="6671" spans="1:47">
      <c r="A6671" t="s">
        <v>22829</v>
      </c>
      <c r="C6671">
        <v>310</v>
      </c>
      <c r="D6671" t="s">
        <v>22830</v>
      </c>
      <c r="E6671">
        <v>101</v>
      </c>
      <c r="F6671" t="s">
        <v>22831</v>
      </c>
      <c r="G6671" t="s">
        <v>1783</v>
      </c>
      <c r="H6671" t="s">
        <v>220</v>
      </c>
      <c r="I6671" t="s">
        <v>22832</v>
      </c>
      <c r="J6671">
        <v>5.484E-2</v>
      </c>
      <c r="K6671">
        <v>1</v>
      </c>
      <c r="L6671">
        <v>1</v>
      </c>
      <c r="M6671">
        <v>1</v>
      </c>
      <c r="N6671">
        <v>1</v>
      </c>
      <c r="O6671" t="s">
        <v>225</v>
      </c>
      <c r="P6671">
        <v>0</v>
      </c>
      <c r="Q6671">
        <v>0</v>
      </c>
      <c r="R6671">
        <v>0</v>
      </c>
      <c r="S6671" t="s">
        <v>223</v>
      </c>
      <c r="T6671">
        <v>0</v>
      </c>
      <c r="U6671" t="s">
        <v>22829</v>
      </c>
      <c r="V6671" t="s">
        <v>10030</v>
      </c>
      <c r="W6671" t="s">
        <v>225</v>
      </c>
      <c r="X6671" t="s">
        <v>225</v>
      </c>
      <c r="Y6671">
        <v>0</v>
      </c>
      <c r="AB6671">
        <v>1</v>
      </c>
      <c r="AC6671">
        <v>1</v>
      </c>
      <c r="AD6671">
        <v>3</v>
      </c>
      <c r="AE6671">
        <v>960</v>
      </c>
      <c r="AF6671">
        <v>1</v>
      </c>
      <c r="AQ6671">
        <v>2</v>
      </c>
      <c r="AR6671">
        <f t="shared" si="104"/>
        <v>4.6463999999999999</v>
      </c>
      <c r="AS6671">
        <v>1</v>
      </c>
      <c r="AT6671" t="s">
        <v>112</v>
      </c>
      <c r="AU6671">
        <v>20</v>
      </c>
    </row>
    <row r="6672" spans="1:47">
      <c r="A6672" t="s">
        <v>22833</v>
      </c>
      <c r="C6672">
        <v>310</v>
      </c>
      <c r="D6672" t="s">
        <v>22834</v>
      </c>
      <c r="E6672">
        <v>101</v>
      </c>
      <c r="F6672" t="s">
        <v>22711</v>
      </c>
      <c r="G6672" t="s">
        <v>1783</v>
      </c>
      <c r="H6672" t="s">
        <v>220</v>
      </c>
      <c r="I6672" t="s">
        <v>22835</v>
      </c>
      <c r="J6672">
        <v>0.16070999999999999</v>
      </c>
      <c r="K6672">
        <v>1</v>
      </c>
      <c r="L6672">
        <v>1</v>
      </c>
      <c r="M6672">
        <v>1</v>
      </c>
      <c r="N6672">
        <v>1</v>
      </c>
      <c r="O6672" t="s">
        <v>225</v>
      </c>
      <c r="P6672">
        <v>0</v>
      </c>
      <c r="Q6672">
        <v>1</v>
      </c>
      <c r="R6672">
        <v>10200</v>
      </c>
      <c r="S6672" t="s">
        <v>223</v>
      </c>
      <c r="T6672">
        <v>10200</v>
      </c>
      <c r="U6672" t="s">
        <v>22833</v>
      </c>
      <c r="V6672" t="s">
        <v>10030</v>
      </c>
      <c r="W6672" t="s">
        <v>225</v>
      </c>
      <c r="X6672" t="s">
        <v>225</v>
      </c>
      <c r="Y6672">
        <v>10200</v>
      </c>
      <c r="AB6672">
        <v>1</v>
      </c>
      <c r="AC6672">
        <v>1</v>
      </c>
      <c r="AD6672">
        <v>3</v>
      </c>
      <c r="AE6672">
        <v>1286</v>
      </c>
      <c r="AF6672">
        <v>1.9</v>
      </c>
      <c r="AQ6672">
        <v>2</v>
      </c>
      <c r="AR6672">
        <f t="shared" si="104"/>
        <v>4.6463999999999999</v>
      </c>
      <c r="AS6672">
        <v>1</v>
      </c>
      <c r="AT6672" t="s">
        <v>112</v>
      </c>
      <c r="AU6672">
        <v>20</v>
      </c>
    </row>
    <row r="6673" spans="1:47">
      <c r="A6673" t="s">
        <v>22836</v>
      </c>
      <c r="C6673">
        <v>310</v>
      </c>
      <c r="D6673" t="s">
        <v>22837</v>
      </c>
      <c r="E6673">
        <v>101</v>
      </c>
      <c r="F6673" t="s">
        <v>22838</v>
      </c>
      <c r="G6673" t="s">
        <v>1783</v>
      </c>
      <c r="H6673" t="s">
        <v>220</v>
      </c>
      <c r="I6673" t="s">
        <v>22839</v>
      </c>
      <c r="J6673">
        <v>0.21856</v>
      </c>
      <c r="K6673">
        <v>1</v>
      </c>
      <c r="L6673">
        <v>1</v>
      </c>
      <c r="M6673">
        <v>1</v>
      </c>
      <c r="N6673">
        <v>1</v>
      </c>
      <c r="O6673" t="s">
        <v>225</v>
      </c>
      <c r="P6673">
        <v>0</v>
      </c>
      <c r="Q6673">
        <v>1</v>
      </c>
      <c r="R6673">
        <v>13600</v>
      </c>
      <c r="S6673" t="s">
        <v>223</v>
      </c>
      <c r="T6673">
        <v>13600</v>
      </c>
      <c r="U6673" t="s">
        <v>22836</v>
      </c>
      <c r="V6673" t="s">
        <v>10030</v>
      </c>
      <c r="W6673" t="s">
        <v>225</v>
      </c>
      <c r="X6673" t="s">
        <v>225</v>
      </c>
      <c r="Y6673">
        <v>13600</v>
      </c>
      <c r="AB6673">
        <v>1</v>
      </c>
      <c r="AC6673">
        <v>1</v>
      </c>
      <c r="AD6673">
        <v>2</v>
      </c>
      <c r="AE6673">
        <v>804</v>
      </c>
      <c r="AF6673">
        <v>1</v>
      </c>
      <c r="AQ6673">
        <v>3</v>
      </c>
      <c r="AR6673">
        <f t="shared" si="104"/>
        <v>4.6463999999999999</v>
      </c>
      <c r="AS6673">
        <v>1</v>
      </c>
      <c r="AT6673" t="s">
        <v>112</v>
      </c>
      <c r="AU6673">
        <v>20</v>
      </c>
    </row>
    <row r="6674" spans="1:47">
      <c r="A6674" t="s">
        <v>22840</v>
      </c>
      <c r="C6674">
        <v>310</v>
      </c>
      <c r="D6674" t="s">
        <v>22841</v>
      </c>
      <c r="E6674">
        <v>101</v>
      </c>
      <c r="F6674" t="s">
        <v>22842</v>
      </c>
      <c r="G6674" t="s">
        <v>1783</v>
      </c>
      <c r="H6674" t="s">
        <v>220</v>
      </c>
      <c r="I6674" t="s">
        <v>22843</v>
      </c>
      <c r="J6674">
        <v>0.30076000000000003</v>
      </c>
      <c r="K6674">
        <v>1</v>
      </c>
      <c r="L6674">
        <v>1</v>
      </c>
      <c r="M6674">
        <v>1</v>
      </c>
      <c r="N6674">
        <v>1</v>
      </c>
      <c r="O6674" t="s">
        <v>225</v>
      </c>
      <c r="P6674">
        <v>0</v>
      </c>
      <c r="Q6674">
        <v>1</v>
      </c>
      <c r="R6674">
        <v>7000</v>
      </c>
      <c r="S6674" t="s">
        <v>223</v>
      </c>
      <c r="T6674">
        <v>7000</v>
      </c>
      <c r="U6674" t="s">
        <v>22840</v>
      </c>
      <c r="V6674" t="s">
        <v>10030</v>
      </c>
      <c r="W6674" t="s">
        <v>225</v>
      </c>
      <c r="X6674" t="s">
        <v>225</v>
      </c>
      <c r="Y6674">
        <v>7000</v>
      </c>
      <c r="AB6674">
        <v>1</v>
      </c>
      <c r="AC6674">
        <v>1</v>
      </c>
      <c r="AD6674">
        <v>3</v>
      </c>
      <c r="AE6674">
        <v>1040</v>
      </c>
      <c r="AF6674">
        <v>1</v>
      </c>
      <c r="AQ6674">
        <v>1</v>
      </c>
      <c r="AR6674">
        <f t="shared" si="104"/>
        <v>4.6463999999999999</v>
      </c>
      <c r="AS6674">
        <v>1</v>
      </c>
      <c r="AT6674" t="s">
        <v>112</v>
      </c>
      <c r="AU6674">
        <v>20</v>
      </c>
    </row>
    <row r="6675" spans="1:47">
      <c r="A6675" t="s">
        <v>22844</v>
      </c>
      <c r="C6675">
        <v>310</v>
      </c>
      <c r="D6675" t="s">
        <v>22845</v>
      </c>
      <c r="E6675">
        <v>131</v>
      </c>
      <c r="F6675" t="s">
        <v>20549</v>
      </c>
      <c r="G6675" t="s">
        <v>324</v>
      </c>
      <c r="H6675" t="s">
        <v>407</v>
      </c>
      <c r="I6675" t="s">
        <v>22846</v>
      </c>
      <c r="J6675">
        <v>0.28347</v>
      </c>
      <c r="K6675">
        <v>0</v>
      </c>
      <c r="L6675">
        <v>0</v>
      </c>
      <c r="M6675">
        <v>0</v>
      </c>
      <c r="N6675">
        <v>0</v>
      </c>
      <c r="P6675">
        <v>0</v>
      </c>
      <c r="Q6675">
        <v>0</v>
      </c>
      <c r="R6675">
        <v>0</v>
      </c>
      <c r="S6675" t="s">
        <v>223</v>
      </c>
      <c r="T6675">
        <v>0</v>
      </c>
      <c r="U6675" t="s">
        <v>22844</v>
      </c>
      <c r="Y6675">
        <v>0</v>
      </c>
      <c r="AB6675">
        <v>0</v>
      </c>
      <c r="AC6675">
        <v>0</v>
      </c>
      <c r="AD6675">
        <v>0</v>
      </c>
      <c r="AE6675">
        <v>0</v>
      </c>
      <c r="AF6675">
        <v>0</v>
      </c>
      <c r="AQ6675">
        <v>1</v>
      </c>
      <c r="AR6675">
        <f t="shared" si="104"/>
        <v>0</v>
      </c>
      <c r="AS6675">
        <v>1</v>
      </c>
      <c r="AT6675" t="s">
        <v>112</v>
      </c>
      <c r="AU6675">
        <v>20</v>
      </c>
    </row>
    <row r="6676" spans="1:47">
      <c r="A6676" t="s">
        <v>22847</v>
      </c>
      <c r="C6676">
        <v>310</v>
      </c>
      <c r="D6676" t="s">
        <v>22848</v>
      </c>
      <c r="E6676">
        <v>132</v>
      </c>
      <c r="F6676" t="s">
        <v>22849</v>
      </c>
      <c r="G6676" t="s">
        <v>1783</v>
      </c>
      <c r="H6676" t="s">
        <v>260</v>
      </c>
      <c r="I6676" t="s">
        <v>22850</v>
      </c>
      <c r="J6676">
        <v>0.30625000000000002</v>
      </c>
      <c r="K6676">
        <v>0</v>
      </c>
      <c r="L6676">
        <v>0</v>
      </c>
      <c r="M6676">
        <v>0</v>
      </c>
      <c r="N6676">
        <v>0</v>
      </c>
      <c r="P6676">
        <v>0</v>
      </c>
      <c r="Q6676">
        <v>0</v>
      </c>
      <c r="R6676">
        <v>0</v>
      </c>
      <c r="S6676" t="s">
        <v>223</v>
      </c>
      <c r="T6676">
        <v>0</v>
      </c>
      <c r="U6676" t="s">
        <v>22847</v>
      </c>
      <c r="Y6676">
        <v>0</v>
      </c>
      <c r="AB6676">
        <v>0</v>
      </c>
      <c r="AC6676">
        <v>0</v>
      </c>
      <c r="AD6676">
        <v>0</v>
      </c>
      <c r="AE6676">
        <v>0</v>
      </c>
      <c r="AF6676">
        <v>0</v>
      </c>
      <c r="AQ6676">
        <v>1</v>
      </c>
      <c r="AR6676">
        <f t="shared" si="104"/>
        <v>0</v>
      </c>
      <c r="AS6676">
        <v>1</v>
      </c>
      <c r="AT6676" t="s">
        <v>112</v>
      </c>
      <c r="AU6676">
        <v>20</v>
      </c>
    </row>
    <row r="6677" spans="1:47">
      <c r="A6677" t="s">
        <v>22851</v>
      </c>
      <c r="C6677">
        <v>310</v>
      </c>
      <c r="D6677" t="s">
        <v>22852</v>
      </c>
      <c r="E6677">
        <v>131</v>
      </c>
      <c r="F6677" t="s">
        <v>21801</v>
      </c>
      <c r="G6677" t="s">
        <v>324</v>
      </c>
      <c r="H6677" t="s">
        <v>407</v>
      </c>
      <c r="I6677" t="s">
        <v>22853</v>
      </c>
      <c r="J6677">
        <v>1.8944300000000001</v>
      </c>
      <c r="K6677">
        <v>0</v>
      </c>
      <c r="L6677">
        <v>1</v>
      </c>
      <c r="M6677">
        <v>0</v>
      </c>
      <c r="N6677">
        <v>1</v>
      </c>
      <c r="P6677">
        <v>0</v>
      </c>
      <c r="Q6677">
        <v>1</v>
      </c>
      <c r="R6677">
        <v>0</v>
      </c>
      <c r="S6677" t="s">
        <v>223</v>
      </c>
      <c r="T6677">
        <v>0</v>
      </c>
      <c r="U6677" t="s">
        <v>22851</v>
      </c>
      <c r="X6677" t="s">
        <v>225</v>
      </c>
      <c r="Y6677">
        <v>0</v>
      </c>
      <c r="AB6677">
        <v>0</v>
      </c>
      <c r="AC6677">
        <v>1</v>
      </c>
      <c r="AD6677">
        <v>0</v>
      </c>
      <c r="AE6677">
        <v>0</v>
      </c>
      <c r="AF6677">
        <v>0</v>
      </c>
      <c r="AQ6677">
        <v>1</v>
      </c>
      <c r="AR6677">
        <f t="shared" si="104"/>
        <v>0</v>
      </c>
      <c r="AS6677">
        <v>1</v>
      </c>
      <c r="AT6677" t="s">
        <v>130</v>
      </c>
      <c r="AU6677">
        <v>39</v>
      </c>
    </row>
    <row r="6678" spans="1:47">
      <c r="A6678" t="s">
        <v>22854</v>
      </c>
      <c r="C6678">
        <v>310</v>
      </c>
      <c r="D6678" t="s">
        <v>22855</v>
      </c>
      <c r="E6678">
        <v>101</v>
      </c>
      <c r="F6678" t="s">
        <v>22856</v>
      </c>
      <c r="G6678" t="s">
        <v>1783</v>
      </c>
      <c r="H6678" t="s">
        <v>220</v>
      </c>
      <c r="I6678" t="s">
        <v>22857</v>
      </c>
      <c r="J6678">
        <v>0.43153000000000002</v>
      </c>
      <c r="K6678">
        <v>1</v>
      </c>
      <c r="L6678">
        <v>1</v>
      </c>
      <c r="M6678">
        <v>1</v>
      </c>
      <c r="N6678">
        <v>1</v>
      </c>
      <c r="O6678" t="s">
        <v>225</v>
      </c>
      <c r="P6678">
        <v>0</v>
      </c>
      <c r="Q6678">
        <v>1</v>
      </c>
      <c r="R6678">
        <v>16100</v>
      </c>
      <c r="S6678" t="s">
        <v>223</v>
      </c>
      <c r="T6678">
        <v>16100</v>
      </c>
      <c r="U6678" t="s">
        <v>22854</v>
      </c>
      <c r="X6678" t="s">
        <v>225</v>
      </c>
      <c r="Y6678">
        <v>16100</v>
      </c>
      <c r="AB6678">
        <v>1</v>
      </c>
      <c r="AC6678">
        <v>1</v>
      </c>
      <c r="AD6678">
        <v>4</v>
      </c>
      <c r="AE6678">
        <v>1800</v>
      </c>
      <c r="AF6678">
        <v>2</v>
      </c>
      <c r="AQ6678">
        <v>1</v>
      </c>
      <c r="AR6678">
        <f t="shared" si="104"/>
        <v>4.6463999999999999</v>
      </c>
      <c r="AS6678">
        <v>1</v>
      </c>
      <c r="AT6678" t="s">
        <v>112</v>
      </c>
      <c r="AU6678">
        <v>20</v>
      </c>
    </row>
    <row r="6679" spans="1:47">
      <c r="A6679" t="s">
        <v>22858</v>
      </c>
      <c r="C6679">
        <v>310</v>
      </c>
      <c r="D6679" t="s">
        <v>22859</v>
      </c>
      <c r="E6679">
        <v>101</v>
      </c>
      <c r="F6679" t="s">
        <v>22860</v>
      </c>
      <c r="G6679" t="s">
        <v>422</v>
      </c>
      <c r="H6679" t="s">
        <v>220</v>
      </c>
      <c r="I6679" t="s">
        <v>22861</v>
      </c>
      <c r="J6679">
        <v>0.24742</v>
      </c>
      <c r="K6679">
        <v>1</v>
      </c>
      <c r="L6679">
        <v>1</v>
      </c>
      <c r="M6679">
        <v>1</v>
      </c>
      <c r="N6679">
        <v>1</v>
      </c>
      <c r="O6679" t="s">
        <v>225</v>
      </c>
      <c r="P6679">
        <v>0</v>
      </c>
      <c r="Q6679">
        <v>1</v>
      </c>
      <c r="R6679">
        <v>6900</v>
      </c>
      <c r="S6679" t="s">
        <v>223</v>
      </c>
      <c r="T6679">
        <v>6900</v>
      </c>
      <c r="U6679" t="s">
        <v>22858</v>
      </c>
      <c r="V6679" t="s">
        <v>611</v>
      </c>
      <c r="X6679" t="s">
        <v>225</v>
      </c>
      <c r="Y6679">
        <v>6900</v>
      </c>
      <c r="AB6679">
        <v>1</v>
      </c>
      <c r="AC6679">
        <v>1</v>
      </c>
      <c r="AD6679">
        <v>3</v>
      </c>
      <c r="AE6679">
        <v>1316</v>
      </c>
      <c r="AF6679">
        <v>1</v>
      </c>
      <c r="AQ6679">
        <v>1</v>
      </c>
      <c r="AR6679">
        <f t="shared" si="104"/>
        <v>9.68</v>
      </c>
      <c r="AS6679">
        <v>1</v>
      </c>
      <c r="AT6679" t="s">
        <v>134</v>
      </c>
      <c r="AU6679">
        <v>43</v>
      </c>
    </row>
    <row r="6680" spans="1:47">
      <c r="A6680" t="s">
        <v>22862</v>
      </c>
      <c r="C6680">
        <v>310</v>
      </c>
      <c r="D6680" t="s">
        <v>22863</v>
      </c>
      <c r="E6680">
        <v>101</v>
      </c>
      <c r="F6680" t="s">
        <v>22864</v>
      </c>
      <c r="G6680" t="s">
        <v>324</v>
      </c>
      <c r="H6680" t="s">
        <v>220</v>
      </c>
      <c r="I6680" t="s">
        <v>22865</v>
      </c>
      <c r="J6680">
        <v>1.3565700000000001</v>
      </c>
      <c r="K6680">
        <v>1</v>
      </c>
      <c r="L6680">
        <v>1</v>
      </c>
      <c r="M6680">
        <v>1</v>
      </c>
      <c r="N6680">
        <v>1</v>
      </c>
      <c r="O6680" t="s">
        <v>225</v>
      </c>
      <c r="P6680">
        <v>0</v>
      </c>
      <c r="Q6680">
        <v>1</v>
      </c>
      <c r="R6680">
        <v>21900</v>
      </c>
      <c r="S6680" t="s">
        <v>223</v>
      </c>
      <c r="T6680">
        <v>21900</v>
      </c>
      <c r="U6680" t="s">
        <v>22862</v>
      </c>
      <c r="V6680" t="s">
        <v>658</v>
      </c>
      <c r="W6680" t="s">
        <v>659</v>
      </c>
      <c r="X6680" t="s">
        <v>225</v>
      </c>
      <c r="Y6680">
        <v>21900</v>
      </c>
      <c r="AB6680">
        <v>1</v>
      </c>
      <c r="AC6680">
        <v>1</v>
      </c>
      <c r="AD6680">
        <v>3</v>
      </c>
      <c r="AE6680">
        <v>2589</v>
      </c>
      <c r="AF6680">
        <v>2</v>
      </c>
      <c r="AQ6680">
        <v>1</v>
      </c>
      <c r="AR6680">
        <f t="shared" si="104"/>
        <v>2.42</v>
      </c>
      <c r="AS6680">
        <v>1</v>
      </c>
      <c r="AT6680" t="s">
        <v>130</v>
      </c>
      <c r="AU6680">
        <v>39</v>
      </c>
    </row>
    <row r="6681" spans="1:47">
      <c r="A6681" t="s">
        <v>22866</v>
      </c>
      <c r="C6681">
        <v>310</v>
      </c>
      <c r="D6681" t="s">
        <v>22867</v>
      </c>
      <c r="E6681">
        <v>101</v>
      </c>
      <c r="F6681" t="s">
        <v>22868</v>
      </c>
      <c r="G6681" t="s">
        <v>1783</v>
      </c>
      <c r="H6681" t="s">
        <v>220</v>
      </c>
      <c r="I6681" t="s">
        <v>22869</v>
      </c>
      <c r="J6681">
        <v>0.26740999999999998</v>
      </c>
      <c r="K6681">
        <v>0</v>
      </c>
      <c r="L6681">
        <v>1</v>
      </c>
      <c r="M6681">
        <v>0</v>
      </c>
      <c r="N6681">
        <v>1</v>
      </c>
      <c r="P6681">
        <v>0</v>
      </c>
      <c r="Q6681">
        <v>0</v>
      </c>
      <c r="R6681">
        <v>0</v>
      </c>
      <c r="S6681" t="s">
        <v>243</v>
      </c>
      <c r="T6681">
        <v>0</v>
      </c>
      <c r="U6681" t="s">
        <v>22866</v>
      </c>
      <c r="V6681" t="s">
        <v>224</v>
      </c>
      <c r="W6681" t="s">
        <v>225</v>
      </c>
      <c r="X6681" t="s">
        <v>225</v>
      </c>
      <c r="Y6681">
        <v>0</v>
      </c>
      <c r="AB6681">
        <v>0</v>
      </c>
      <c r="AC6681">
        <v>1</v>
      </c>
      <c r="AD6681">
        <v>3</v>
      </c>
      <c r="AE6681">
        <v>760</v>
      </c>
      <c r="AF6681">
        <v>1</v>
      </c>
      <c r="AQ6681">
        <v>4</v>
      </c>
      <c r="AR6681">
        <f t="shared" si="104"/>
        <v>0</v>
      </c>
      <c r="AS6681">
        <v>1</v>
      </c>
      <c r="AT6681" t="s">
        <v>112</v>
      </c>
      <c r="AU6681">
        <v>20</v>
      </c>
    </row>
    <row r="6682" spans="1:47">
      <c r="A6682" t="s">
        <v>22870</v>
      </c>
      <c r="C6682">
        <v>310</v>
      </c>
      <c r="D6682" t="s">
        <v>22678</v>
      </c>
      <c r="E6682">
        <v>132</v>
      </c>
      <c r="F6682" t="s">
        <v>21543</v>
      </c>
      <c r="G6682" t="s">
        <v>324</v>
      </c>
      <c r="H6682" t="s">
        <v>260</v>
      </c>
      <c r="I6682" t="s">
        <v>22871</v>
      </c>
      <c r="J6682">
        <v>0.36647999999999997</v>
      </c>
      <c r="K6682">
        <v>0</v>
      </c>
      <c r="L6682">
        <v>0</v>
      </c>
      <c r="M6682">
        <v>0</v>
      </c>
      <c r="N6682">
        <v>0</v>
      </c>
      <c r="P6682">
        <v>0</v>
      </c>
      <c r="Q6682">
        <v>0</v>
      </c>
      <c r="R6682">
        <v>0</v>
      </c>
      <c r="S6682" t="s">
        <v>223</v>
      </c>
      <c r="T6682">
        <v>0</v>
      </c>
      <c r="U6682" t="s">
        <v>22870</v>
      </c>
      <c r="Y6682">
        <v>0</v>
      </c>
      <c r="AB6682">
        <v>0</v>
      </c>
      <c r="AC6682">
        <v>0</v>
      </c>
      <c r="AD6682">
        <v>0</v>
      </c>
      <c r="AE6682">
        <v>0</v>
      </c>
      <c r="AF6682">
        <v>0</v>
      </c>
      <c r="AQ6682">
        <v>1</v>
      </c>
      <c r="AR6682">
        <f t="shared" si="104"/>
        <v>0</v>
      </c>
      <c r="AS6682">
        <v>1</v>
      </c>
      <c r="AT6682" t="s">
        <v>126</v>
      </c>
      <c r="AU6682">
        <v>34</v>
      </c>
    </row>
    <row r="6683" spans="1:47">
      <c r="A6683" t="s">
        <v>22872</v>
      </c>
      <c r="C6683">
        <v>310</v>
      </c>
      <c r="D6683" t="s">
        <v>22873</v>
      </c>
      <c r="E6683">
        <v>131</v>
      </c>
      <c r="F6683" t="s">
        <v>22874</v>
      </c>
      <c r="G6683" t="s">
        <v>1783</v>
      </c>
      <c r="H6683" t="s">
        <v>407</v>
      </c>
      <c r="I6683" t="s">
        <v>22875</v>
      </c>
      <c r="J6683">
        <v>0.33789999999999998</v>
      </c>
      <c r="K6683">
        <v>0</v>
      </c>
      <c r="L6683">
        <v>0</v>
      </c>
      <c r="M6683">
        <v>0</v>
      </c>
      <c r="N6683">
        <v>0</v>
      </c>
      <c r="P6683">
        <v>0</v>
      </c>
      <c r="Q6683">
        <v>0</v>
      </c>
      <c r="R6683">
        <v>0</v>
      </c>
      <c r="S6683" t="s">
        <v>223</v>
      </c>
      <c r="T6683">
        <v>0</v>
      </c>
      <c r="U6683" t="s">
        <v>22872</v>
      </c>
      <c r="Y6683">
        <v>0</v>
      </c>
      <c r="AB6683">
        <v>0</v>
      </c>
      <c r="AC6683">
        <v>0</v>
      </c>
      <c r="AD6683">
        <v>0</v>
      </c>
      <c r="AE6683">
        <v>0</v>
      </c>
      <c r="AF6683">
        <v>0</v>
      </c>
      <c r="AQ6683">
        <v>1</v>
      </c>
      <c r="AR6683">
        <f t="shared" si="104"/>
        <v>0</v>
      </c>
      <c r="AS6683">
        <v>1</v>
      </c>
      <c r="AT6683" t="s">
        <v>112</v>
      </c>
      <c r="AU6683">
        <v>20</v>
      </c>
    </row>
    <row r="6684" spans="1:47">
      <c r="A6684" t="s">
        <v>22876</v>
      </c>
      <c r="C6684">
        <v>310</v>
      </c>
      <c r="D6684" t="s">
        <v>22877</v>
      </c>
      <c r="E6684">
        <v>101</v>
      </c>
      <c r="F6684" t="s">
        <v>22878</v>
      </c>
      <c r="G6684" t="s">
        <v>422</v>
      </c>
      <c r="H6684" t="s">
        <v>220</v>
      </c>
      <c r="I6684" t="s">
        <v>22879</v>
      </c>
      <c r="J6684">
        <v>0.24729999999999999</v>
      </c>
      <c r="K6684">
        <v>1</v>
      </c>
      <c r="L6684">
        <v>1</v>
      </c>
      <c r="M6684">
        <v>1</v>
      </c>
      <c r="N6684">
        <v>1</v>
      </c>
      <c r="O6684" t="s">
        <v>225</v>
      </c>
      <c r="P6684">
        <v>0</v>
      </c>
      <c r="Q6684">
        <v>1</v>
      </c>
      <c r="R6684">
        <v>18600</v>
      </c>
      <c r="S6684" t="s">
        <v>223</v>
      </c>
      <c r="T6684">
        <v>18600</v>
      </c>
      <c r="U6684" t="s">
        <v>22876</v>
      </c>
      <c r="V6684" t="s">
        <v>611</v>
      </c>
      <c r="X6684" t="s">
        <v>225</v>
      </c>
      <c r="Y6684">
        <v>18600</v>
      </c>
      <c r="AB6684">
        <v>1</v>
      </c>
      <c r="AC6684">
        <v>1</v>
      </c>
      <c r="AD6684">
        <v>3</v>
      </c>
      <c r="AE6684">
        <v>1316</v>
      </c>
      <c r="AF6684">
        <v>1</v>
      </c>
      <c r="AQ6684">
        <v>1</v>
      </c>
      <c r="AR6684">
        <f t="shared" si="104"/>
        <v>9.68</v>
      </c>
      <c r="AS6684">
        <v>1</v>
      </c>
      <c r="AT6684" t="s">
        <v>134</v>
      </c>
      <c r="AU6684">
        <v>43</v>
      </c>
    </row>
    <row r="6685" spans="1:47">
      <c r="A6685" t="s">
        <v>22880</v>
      </c>
      <c r="C6685">
        <v>310</v>
      </c>
      <c r="D6685" t="s">
        <v>22881</v>
      </c>
      <c r="E6685">
        <v>101</v>
      </c>
      <c r="F6685" t="s">
        <v>22882</v>
      </c>
      <c r="G6685" t="s">
        <v>324</v>
      </c>
      <c r="H6685" t="s">
        <v>220</v>
      </c>
      <c r="I6685" t="s">
        <v>22883</v>
      </c>
      <c r="J6685">
        <v>1.36765</v>
      </c>
      <c r="K6685">
        <v>0</v>
      </c>
      <c r="L6685">
        <v>1</v>
      </c>
      <c r="M6685">
        <v>0</v>
      </c>
      <c r="N6685">
        <v>1</v>
      </c>
      <c r="P6685">
        <v>0</v>
      </c>
      <c r="Q6685">
        <v>1</v>
      </c>
      <c r="R6685">
        <v>13300</v>
      </c>
      <c r="S6685" t="s">
        <v>223</v>
      </c>
      <c r="T6685">
        <v>13300</v>
      </c>
      <c r="U6685" t="s">
        <v>22880</v>
      </c>
      <c r="X6685" t="s">
        <v>225</v>
      </c>
      <c r="Y6685">
        <v>13300</v>
      </c>
      <c r="AB6685">
        <v>0</v>
      </c>
      <c r="AC6685">
        <v>1</v>
      </c>
      <c r="AD6685">
        <v>4</v>
      </c>
      <c r="AE6685">
        <v>2700</v>
      </c>
      <c r="AF6685">
        <v>2</v>
      </c>
      <c r="AQ6685">
        <v>1</v>
      </c>
      <c r="AR6685">
        <f t="shared" si="104"/>
        <v>0</v>
      </c>
      <c r="AS6685">
        <v>1</v>
      </c>
      <c r="AT6685" t="s">
        <v>130</v>
      </c>
      <c r="AU6685">
        <v>39</v>
      </c>
    </row>
    <row r="6686" spans="1:47">
      <c r="A6686" t="s">
        <v>22884</v>
      </c>
      <c r="C6686">
        <v>310</v>
      </c>
      <c r="D6686" t="s">
        <v>22885</v>
      </c>
      <c r="E6686">
        <v>101</v>
      </c>
      <c r="F6686" t="s">
        <v>22886</v>
      </c>
      <c r="G6686" t="s">
        <v>1783</v>
      </c>
      <c r="H6686" t="s">
        <v>220</v>
      </c>
      <c r="I6686" t="s">
        <v>22887</v>
      </c>
      <c r="J6686">
        <v>0.13725000000000001</v>
      </c>
      <c r="K6686">
        <v>1</v>
      </c>
      <c r="L6686">
        <v>1</v>
      </c>
      <c r="M6686">
        <v>1</v>
      </c>
      <c r="N6686">
        <v>1</v>
      </c>
      <c r="O6686" t="s">
        <v>225</v>
      </c>
      <c r="P6686">
        <v>0</v>
      </c>
      <c r="Q6686">
        <v>0</v>
      </c>
      <c r="R6686">
        <v>0</v>
      </c>
      <c r="S6686" t="s">
        <v>223</v>
      </c>
      <c r="T6686">
        <v>0</v>
      </c>
      <c r="U6686" t="s">
        <v>22884</v>
      </c>
      <c r="V6686" t="s">
        <v>10030</v>
      </c>
      <c r="W6686" t="s">
        <v>225</v>
      </c>
      <c r="X6686" t="s">
        <v>225</v>
      </c>
      <c r="Y6686">
        <v>0</v>
      </c>
      <c r="AB6686">
        <v>1</v>
      </c>
      <c r="AC6686">
        <v>1</v>
      </c>
      <c r="AD6686">
        <v>2</v>
      </c>
      <c r="AE6686">
        <v>720</v>
      </c>
      <c r="AF6686">
        <v>1</v>
      </c>
      <c r="AQ6686">
        <v>2</v>
      </c>
      <c r="AR6686">
        <f t="shared" si="104"/>
        <v>4.6463999999999999</v>
      </c>
      <c r="AS6686">
        <v>1</v>
      </c>
      <c r="AT6686" t="s">
        <v>112</v>
      </c>
      <c r="AU6686">
        <v>20</v>
      </c>
    </row>
    <row r="6687" spans="1:47">
      <c r="A6687" t="s">
        <v>22888</v>
      </c>
      <c r="B6687" t="s">
        <v>293</v>
      </c>
      <c r="C6687">
        <v>310</v>
      </c>
      <c r="D6687" t="s">
        <v>22720</v>
      </c>
      <c r="E6687">
        <v>0</v>
      </c>
      <c r="J6687">
        <v>0.27861000000000002</v>
      </c>
      <c r="K6687">
        <v>0</v>
      </c>
      <c r="L6687">
        <v>0</v>
      </c>
      <c r="M6687">
        <v>0</v>
      </c>
      <c r="N6687">
        <v>0</v>
      </c>
      <c r="P6687">
        <v>0</v>
      </c>
      <c r="Q6687">
        <v>0</v>
      </c>
      <c r="R6687">
        <v>0</v>
      </c>
      <c r="S6687" t="s">
        <v>296</v>
      </c>
      <c r="T6687">
        <v>0</v>
      </c>
      <c r="Y6687">
        <v>0</v>
      </c>
      <c r="AB6687">
        <v>0</v>
      </c>
      <c r="AC6687">
        <v>0</v>
      </c>
      <c r="AD6687">
        <v>0</v>
      </c>
      <c r="AE6687">
        <v>0</v>
      </c>
      <c r="AF6687">
        <v>0</v>
      </c>
      <c r="AG6687" t="s">
        <v>845</v>
      </c>
      <c r="AQ6687">
        <v>1</v>
      </c>
      <c r="AR6687">
        <f t="shared" si="104"/>
        <v>0</v>
      </c>
      <c r="AS6687">
        <v>1</v>
      </c>
      <c r="AT6687" t="s">
        <v>112</v>
      </c>
      <c r="AU6687">
        <v>20</v>
      </c>
    </row>
    <row r="6688" spans="1:47">
      <c r="A6688" t="s">
        <v>22889</v>
      </c>
      <c r="C6688">
        <v>310</v>
      </c>
      <c r="D6688" t="s">
        <v>22890</v>
      </c>
      <c r="E6688">
        <v>132</v>
      </c>
      <c r="F6688" t="s">
        <v>22815</v>
      </c>
      <c r="G6688" t="s">
        <v>1783</v>
      </c>
      <c r="H6688" t="s">
        <v>260</v>
      </c>
      <c r="I6688" t="s">
        <v>22891</v>
      </c>
      <c r="J6688">
        <v>0.13583999999999999</v>
      </c>
      <c r="K6688">
        <v>0</v>
      </c>
      <c r="L6688">
        <v>0</v>
      </c>
      <c r="M6688">
        <v>0</v>
      </c>
      <c r="N6688">
        <v>0</v>
      </c>
      <c r="P6688">
        <v>0</v>
      </c>
      <c r="Q6688">
        <v>0</v>
      </c>
      <c r="R6688">
        <v>0</v>
      </c>
      <c r="S6688" t="s">
        <v>243</v>
      </c>
      <c r="T6688">
        <v>0</v>
      </c>
      <c r="U6688" t="s">
        <v>22889</v>
      </c>
      <c r="Y6688">
        <v>0</v>
      </c>
      <c r="AB6688">
        <v>0</v>
      </c>
      <c r="AC6688">
        <v>0</v>
      </c>
      <c r="AD6688">
        <v>0</v>
      </c>
      <c r="AE6688">
        <v>0</v>
      </c>
      <c r="AF6688">
        <v>0</v>
      </c>
      <c r="AQ6688">
        <v>2</v>
      </c>
      <c r="AR6688">
        <f t="shared" si="104"/>
        <v>0</v>
      </c>
      <c r="AS6688">
        <v>1</v>
      </c>
      <c r="AT6688" t="s">
        <v>112</v>
      </c>
      <c r="AU6688">
        <v>20</v>
      </c>
    </row>
    <row r="6689" spans="1:47">
      <c r="A6689" t="s">
        <v>22892</v>
      </c>
      <c r="C6689">
        <v>310</v>
      </c>
      <c r="D6689" t="s">
        <v>22893</v>
      </c>
      <c r="E6689">
        <v>903</v>
      </c>
      <c r="F6689" t="s">
        <v>1042</v>
      </c>
      <c r="G6689" t="s">
        <v>1783</v>
      </c>
      <c r="H6689" t="s">
        <v>833</v>
      </c>
      <c r="I6689" t="s">
        <v>22894</v>
      </c>
      <c r="J6689">
        <v>2.1756799999999998</v>
      </c>
      <c r="K6689">
        <v>0</v>
      </c>
      <c r="L6689">
        <v>0</v>
      </c>
      <c r="M6689">
        <v>0</v>
      </c>
      <c r="N6689">
        <v>0</v>
      </c>
      <c r="P6689">
        <v>0</v>
      </c>
      <c r="Q6689">
        <v>0</v>
      </c>
      <c r="R6689">
        <v>0</v>
      </c>
      <c r="S6689" t="s">
        <v>223</v>
      </c>
      <c r="T6689">
        <v>0</v>
      </c>
      <c r="U6689" t="s">
        <v>22892</v>
      </c>
      <c r="Y6689">
        <v>0</v>
      </c>
      <c r="AB6689">
        <v>0</v>
      </c>
      <c r="AC6689">
        <v>0</v>
      </c>
      <c r="AD6689">
        <v>0</v>
      </c>
      <c r="AE6689">
        <v>0</v>
      </c>
      <c r="AF6689">
        <v>0</v>
      </c>
      <c r="AQ6689">
        <v>1</v>
      </c>
      <c r="AR6689">
        <f t="shared" si="104"/>
        <v>0</v>
      </c>
      <c r="AS6689">
        <v>1</v>
      </c>
      <c r="AT6689" t="s">
        <v>112</v>
      </c>
      <c r="AU6689">
        <v>20</v>
      </c>
    </row>
    <row r="6690" spans="1:47">
      <c r="A6690" t="s">
        <v>22895</v>
      </c>
      <c r="C6690">
        <v>310</v>
      </c>
      <c r="D6690" t="s">
        <v>22896</v>
      </c>
      <c r="E6690">
        <v>101</v>
      </c>
      <c r="F6690" t="s">
        <v>22897</v>
      </c>
      <c r="G6690" t="s">
        <v>1783</v>
      </c>
      <c r="H6690" t="s">
        <v>220</v>
      </c>
      <c r="I6690" t="s">
        <v>22898</v>
      </c>
      <c r="J6690">
        <v>3.13165</v>
      </c>
      <c r="K6690">
        <v>1</v>
      </c>
      <c r="L6690">
        <v>1</v>
      </c>
      <c r="M6690">
        <v>1</v>
      </c>
      <c r="N6690">
        <v>1</v>
      </c>
      <c r="O6690" t="s">
        <v>225</v>
      </c>
      <c r="P6690">
        <v>0</v>
      </c>
      <c r="Q6690">
        <v>0</v>
      </c>
      <c r="R6690">
        <v>0</v>
      </c>
      <c r="S6690" t="s">
        <v>223</v>
      </c>
      <c r="T6690">
        <v>0</v>
      </c>
      <c r="U6690" t="s">
        <v>22895</v>
      </c>
      <c r="X6690" t="s">
        <v>225</v>
      </c>
      <c r="Y6690">
        <v>0</v>
      </c>
      <c r="AB6690">
        <v>1</v>
      </c>
      <c r="AC6690">
        <v>1</v>
      </c>
      <c r="AD6690">
        <v>4</v>
      </c>
      <c r="AE6690">
        <v>1824</v>
      </c>
      <c r="AF6690">
        <v>2</v>
      </c>
      <c r="AQ6690">
        <v>1</v>
      </c>
      <c r="AR6690">
        <f t="shared" si="104"/>
        <v>4.6463999999999999</v>
      </c>
      <c r="AS6690">
        <v>1</v>
      </c>
      <c r="AT6690" t="s">
        <v>112</v>
      </c>
      <c r="AU6690">
        <v>20</v>
      </c>
    </row>
    <row r="6691" spans="1:47">
      <c r="A6691" t="s">
        <v>22899</v>
      </c>
      <c r="C6691">
        <v>310</v>
      </c>
      <c r="D6691" t="s">
        <v>22900</v>
      </c>
      <c r="E6691">
        <v>101</v>
      </c>
      <c r="F6691" t="s">
        <v>22901</v>
      </c>
      <c r="G6691" t="s">
        <v>1783</v>
      </c>
      <c r="H6691" t="s">
        <v>220</v>
      </c>
      <c r="I6691" t="s">
        <v>22902</v>
      </c>
      <c r="J6691">
        <v>0.30419000000000002</v>
      </c>
      <c r="K6691">
        <v>1</v>
      </c>
      <c r="L6691">
        <v>1</v>
      </c>
      <c r="M6691">
        <v>1</v>
      </c>
      <c r="N6691">
        <v>1</v>
      </c>
      <c r="O6691" t="s">
        <v>225</v>
      </c>
      <c r="P6691">
        <v>0</v>
      </c>
      <c r="Q6691">
        <v>1</v>
      </c>
      <c r="R6691">
        <v>9600</v>
      </c>
      <c r="S6691" t="s">
        <v>223</v>
      </c>
      <c r="T6691">
        <v>9600</v>
      </c>
      <c r="U6691" t="s">
        <v>22899</v>
      </c>
      <c r="V6691" t="s">
        <v>10030</v>
      </c>
      <c r="W6691" t="s">
        <v>225</v>
      </c>
      <c r="X6691" t="s">
        <v>225</v>
      </c>
      <c r="Y6691">
        <v>9600</v>
      </c>
      <c r="AB6691">
        <v>1</v>
      </c>
      <c r="AC6691">
        <v>1</v>
      </c>
      <c r="AD6691">
        <v>3</v>
      </c>
      <c r="AE6691">
        <v>960</v>
      </c>
      <c r="AF6691">
        <v>1</v>
      </c>
      <c r="AQ6691">
        <v>1</v>
      </c>
      <c r="AR6691">
        <f t="shared" si="104"/>
        <v>4.6463999999999999</v>
      </c>
      <c r="AS6691">
        <v>1</v>
      </c>
      <c r="AT6691" t="s">
        <v>112</v>
      </c>
      <c r="AU6691">
        <v>20</v>
      </c>
    </row>
    <row r="6692" spans="1:47">
      <c r="A6692" t="s">
        <v>22903</v>
      </c>
      <c r="C6692">
        <v>310</v>
      </c>
      <c r="D6692" t="s">
        <v>22904</v>
      </c>
      <c r="E6692">
        <v>101</v>
      </c>
      <c r="F6692" t="s">
        <v>22905</v>
      </c>
      <c r="G6692" t="s">
        <v>422</v>
      </c>
      <c r="H6692" t="s">
        <v>220</v>
      </c>
      <c r="I6692" t="s">
        <v>22906</v>
      </c>
      <c r="J6692">
        <v>0.24504999999999999</v>
      </c>
      <c r="K6692">
        <v>1</v>
      </c>
      <c r="L6692">
        <v>1</v>
      </c>
      <c r="M6692">
        <v>1</v>
      </c>
      <c r="N6692">
        <v>1</v>
      </c>
      <c r="O6692" t="s">
        <v>225</v>
      </c>
      <c r="P6692">
        <v>0</v>
      </c>
      <c r="Q6692">
        <v>1</v>
      </c>
      <c r="R6692">
        <v>21300</v>
      </c>
      <c r="S6692" t="s">
        <v>223</v>
      </c>
      <c r="T6692">
        <v>21300</v>
      </c>
      <c r="U6692" t="s">
        <v>22903</v>
      </c>
      <c r="V6692" t="s">
        <v>611</v>
      </c>
      <c r="X6692" t="s">
        <v>225</v>
      </c>
      <c r="Y6692">
        <v>21300</v>
      </c>
      <c r="AB6692">
        <v>1</v>
      </c>
      <c r="AC6692">
        <v>1</v>
      </c>
      <c r="AD6692">
        <v>3</v>
      </c>
      <c r="AE6692">
        <v>1316</v>
      </c>
      <c r="AF6692">
        <v>1</v>
      </c>
      <c r="AQ6692">
        <v>1</v>
      </c>
      <c r="AR6692">
        <f t="shared" si="104"/>
        <v>9.68</v>
      </c>
      <c r="AS6692">
        <v>1</v>
      </c>
      <c r="AT6692" t="s">
        <v>134</v>
      </c>
      <c r="AU6692">
        <v>43</v>
      </c>
    </row>
    <row r="6693" spans="1:47">
      <c r="A6693" t="s">
        <v>248</v>
      </c>
      <c r="C6693">
        <v>310</v>
      </c>
      <c r="E6693">
        <v>0</v>
      </c>
      <c r="J6693">
        <v>6.0699999999999999E-3</v>
      </c>
      <c r="K6693">
        <v>0</v>
      </c>
      <c r="L6693">
        <v>0</v>
      </c>
      <c r="M6693">
        <v>0</v>
      </c>
      <c r="N6693">
        <v>0</v>
      </c>
      <c r="P6693">
        <v>0</v>
      </c>
      <c r="Q6693">
        <v>0</v>
      </c>
      <c r="R6693">
        <v>0</v>
      </c>
      <c r="S6693" t="s">
        <v>249</v>
      </c>
      <c r="T6693">
        <v>0</v>
      </c>
      <c r="Y6693">
        <v>0</v>
      </c>
      <c r="AB6693">
        <v>0</v>
      </c>
      <c r="AC6693">
        <v>0</v>
      </c>
      <c r="AD6693">
        <v>0</v>
      </c>
      <c r="AE6693">
        <v>0</v>
      </c>
      <c r="AF6693">
        <v>0</v>
      </c>
      <c r="AQ6693">
        <v>0</v>
      </c>
      <c r="AR6693">
        <f t="shared" si="104"/>
        <v>0</v>
      </c>
      <c r="AS6693">
        <v>1</v>
      </c>
      <c r="AT6693" t="s">
        <v>112</v>
      </c>
      <c r="AU6693">
        <v>20</v>
      </c>
    </row>
    <row r="6694" spans="1:47">
      <c r="A6694" t="s">
        <v>22907</v>
      </c>
      <c r="C6694">
        <v>310</v>
      </c>
      <c r="D6694" t="s">
        <v>22908</v>
      </c>
      <c r="E6694">
        <v>101</v>
      </c>
      <c r="F6694" t="s">
        <v>22909</v>
      </c>
      <c r="G6694" t="s">
        <v>422</v>
      </c>
      <c r="H6694" t="s">
        <v>220</v>
      </c>
      <c r="I6694" t="s">
        <v>22910</v>
      </c>
      <c r="J6694">
        <v>0.23633999999999999</v>
      </c>
      <c r="K6694">
        <v>1</v>
      </c>
      <c r="L6694">
        <v>1</v>
      </c>
      <c r="M6694">
        <v>1</v>
      </c>
      <c r="N6694">
        <v>1</v>
      </c>
      <c r="O6694" t="s">
        <v>225</v>
      </c>
      <c r="P6694">
        <v>0</v>
      </c>
      <c r="Q6694">
        <v>1</v>
      </c>
      <c r="R6694">
        <v>9900</v>
      </c>
      <c r="S6694" t="s">
        <v>223</v>
      </c>
      <c r="T6694">
        <v>9900</v>
      </c>
      <c r="U6694" t="s">
        <v>22907</v>
      </c>
      <c r="V6694" t="s">
        <v>611</v>
      </c>
      <c r="X6694" t="s">
        <v>225</v>
      </c>
      <c r="Y6694">
        <v>9900</v>
      </c>
      <c r="AB6694">
        <v>1</v>
      </c>
      <c r="AC6694">
        <v>1</v>
      </c>
      <c r="AD6694">
        <v>3</v>
      </c>
      <c r="AE6694">
        <v>1208</v>
      </c>
      <c r="AF6694">
        <v>1</v>
      </c>
      <c r="AQ6694">
        <v>1</v>
      </c>
      <c r="AR6694">
        <f t="shared" si="104"/>
        <v>9.68</v>
      </c>
      <c r="AS6694">
        <v>1</v>
      </c>
      <c r="AT6694" t="s">
        <v>134</v>
      </c>
      <c r="AU6694">
        <v>43</v>
      </c>
    </row>
    <row r="6695" spans="1:47">
      <c r="A6695" t="s">
        <v>22911</v>
      </c>
      <c r="C6695">
        <v>310</v>
      </c>
      <c r="D6695" t="s">
        <v>22912</v>
      </c>
      <c r="E6695">
        <v>132</v>
      </c>
      <c r="F6695" t="s">
        <v>22913</v>
      </c>
      <c r="G6695" t="s">
        <v>1783</v>
      </c>
      <c r="H6695" t="s">
        <v>260</v>
      </c>
      <c r="I6695" t="s">
        <v>22914</v>
      </c>
      <c r="J6695">
        <v>0.20330999999999999</v>
      </c>
      <c r="K6695">
        <v>0</v>
      </c>
      <c r="L6695">
        <v>0</v>
      </c>
      <c r="M6695">
        <v>0</v>
      </c>
      <c r="N6695">
        <v>0</v>
      </c>
      <c r="P6695">
        <v>0</v>
      </c>
      <c r="Q6695">
        <v>0</v>
      </c>
      <c r="R6695">
        <v>0</v>
      </c>
      <c r="S6695" t="s">
        <v>223</v>
      </c>
      <c r="T6695">
        <v>0</v>
      </c>
      <c r="U6695" t="s">
        <v>22911</v>
      </c>
      <c r="Y6695">
        <v>0</v>
      </c>
      <c r="AB6695">
        <v>0</v>
      </c>
      <c r="AC6695">
        <v>0</v>
      </c>
      <c r="AD6695">
        <v>0</v>
      </c>
      <c r="AE6695">
        <v>0</v>
      </c>
      <c r="AF6695">
        <v>0</v>
      </c>
      <c r="AQ6695">
        <v>3</v>
      </c>
      <c r="AR6695">
        <f t="shared" si="104"/>
        <v>0</v>
      </c>
      <c r="AS6695">
        <v>1</v>
      </c>
      <c r="AT6695" t="s">
        <v>112</v>
      </c>
      <c r="AU6695">
        <v>20</v>
      </c>
    </row>
    <row r="6696" spans="1:47">
      <c r="A6696" t="s">
        <v>22915</v>
      </c>
      <c r="C6696">
        <v>310</v>
      </c>
      <c r="D6696" t="s">
        <v>22916</v>
      </c>
      <c r="E6696">
        <v>101</v>
      </c>
      <c r="F6696" t="s">
        <v>22917</v>
      </c>
      <c r="G6696" t="s">
        <v>1783</v>
      </c>
      <c r="H6696" t="s">
        <v>220</v>
      </c>
      <c r="I6696" t="s">
        <v>22918</v>
      </c>
      <c r="J6696">
        <v>0.27045000000000002</v>
      </c>
      <c r="K6696">
        <v>1</v>
      </c>
      <c r="L6696">
        <v>1</v>
      </c>
      <c r="M6696">
        <v>1</v>
      </c>
      <c r="N6696">
        <v>1</v>
      </c>
      <c r="O6696" t="s">
        <v>225</v>
      </c>
      <c r="P6696">
        <v>0</v>
      </c>
      <c r="Q6696">
        <v>1</v>
      </c>
      <c r="R6696">
        <v>16300</v>
      </c>
      <c r="S6696" t="s">
        <v>223</v>
      </c>
      <c r="T6696">
        <v>16300</v>
      </c>
      <c r="U6696" t="s">
        <v>22915</v>
      </c>
      <c r="V6696" t="s">
        <v>10030</v>
      </c>
      <c r="W6696" t="s">
        <v>225</v>
      </c>
      <c r="X6696" t="s">
        <v>225</v>
      </c>
      <c r="Y6696">
        <v>16300</v>
      </c>
      <c r="AB6696">
        <v>1</v>
      </c>
      <c r="AC6696">
        <v>1</v>
      </c>
      <c r="AD6696">
        <v>4</v>
      </c>
      <c r="AE6696">
        <v>1304</v>
      </c>
      <c r="AF6696">
        <v>1</v>
      </c>
      <c r="AQ6696">
        <v>1</v>
      </c>
      <c r="AR6696">
        <f t="shared" si="104"/>
        <v>4.6463999999999999</v>
      </c>
      <c r="AS6696">
        <v>1</v>
      </c>
      <c r="AT6696" t="s">
        <v>112</v>
      </c>
      <c r="AU6696">
        <v>20</v>
      </c>
    </row>
    <row r="6697" spans="1:47">
      <c r="A6697" t="s">
        <v>22919</v>
      </c>
      <c r="C6697">
        <v>310</v>
      </c>
      <c r="D6697" t="s">
        <v>22920</v>
      </c>
      <c r="E6697">
        <v>101</v>
      </c>
      <c r="F6697" t="s">
        <v>22921</v>
      </c>
      <c r="G6697" t="s">
        <v>422</v>
      </c>
      <c r="H6697" t="s">
        <v>220</v>
      </c>
      <c r="I6697" t="s">
        <v>22922</v>
      </c>
      <c r="J6697">
        <v>5.6460000000000003E-2</v>
      </c>
      <c r="K6697">
        <v>1</v>
      </c>
      <c r="L6697">
        <v>1</v>
      </c>
      <c r="M6697">
        <v>1</v>
      </c>
      <c r="N6697">
        <v>1</v>
      </c>
      <c r="O6697" t="s">
        <v>225</v>
      </c>
      <c r="P6697">
        <v>0</v>
      </c>
      <c r="Q6697">
        <v>1</v>
      </c>
      <c r="R6697">
        <v>9600</v>
      </c>
      <c r="S6697" t="s">
        <v>223</v>
      </c>
      <c r="T6697">
        <v>9600</v>
      </c>
      <c r="U6697" t="s">
        <v>22919</v>
      </c>
      <c r="V6697" t="s">
        <v>611</v>
      </c>
      <c r="X6697" t="s">
        <v>225</v>
      </c>
      <c r="Y6697">
        <v>9600</v>
      </c>
      <c r="AB6697">
        <v>1</v>
      </c>
      <c r="AC6697">
        <v>1</v>
      </c>
      <c r="AD6697">
        <v>3</v>
      </c>
      <c r="AE6697">
        <v>1176</v>
      </c>
      <c r="AF6697">
        <v>1</v>
      </c>
      <c r="AQ6697">
        <v>0</v>
      </c>
      <c r="AR6697">
        <f t="shared" si="104"/>
        <v>9.68</v>
      </c>
      <c r="AS6697">
        <v>1</v>
      </c>
      <c r="AT6697" t="s">
        <v>134</v>
      </c>
      <c r="AU6697">
        <v>43</v>
      </c>
    </row>
    <row r="6698" spans="1:47">
      <c r="A6698" t="s">
        <v>22923</v>
      </c>
      <c r="C6698">
        <v>310</v>
      </c>
      <c r="D6698" t="s">
        <v>22924</v>
      </c>
      <c r="E6698">
        <v>131</v>
      </c>
      <c r="F6698" t="s">
        <v>21801</v>
      </c>
      <c r="G6698" t="s">
        <v>324</v>
      </c>
      <c r="H6698" t="s">
        <v>407</v>
      </c>
      <c r="I6698" t="s">
        <v>22925</v>
      </c>
      <c r="J6698">
        <v>1.4574400000000001</v>
      </c>
      <c r="K6698">
        <v>0</v>
      </c>
      <c r="L6698">
        <v>0</v>
      </c>
      <c r="M6698">
        <v>0</v>
      </c>
      <c r="N6698">
        <v>0</v>
      </c>
      <c r="P6698">
        <v>0</v>
      </c>
      <c r="Q6698">
        <v>0</v>
      </c>
      <c r="R6698">
        <v>0</v>
      </c>
      <c r="S6698" t="s">
        <v>223</v>
      </c>
      <c r="T6698">
        <v>0</v>
      </c>
      <c r="U6698" t="s">
        <v>22923</v>
      </c>
      <c r="Y6698">
        <v>0</v>
      </c>
      <c r="AB6698">
        <v>0</v>
      </c>
      <c r="AC6698">
        <v>0</v>
      </c>
      <c r="AD6698">
        <v>0</v>
      </c>
      <c r="AE6698">
        <v>0</v>
      </c>
      <c r="AF6698">
        <v>0</v>
      </c>
      <c r="AQ6698">
        <v>1</v>
      </c>
      <c r="AR6698">
        <f t="shared" si="104"/>
        <v>0</v>
      </c>
      <c r="AS6698">
        <v>1</v>
      </c>
      <c r="AT6698" t="s">
        <v>130</v>
      </c>
      <c r="AU6698">
        <v>39</v>
      </c>
    </row>
    <row r="6699" spans="1:47">
      <c r="A6699" t="s">
        <v>22218</v>
      </c>
      <c r="C6699">
        <v>310</v>
      </c>
      <c r="D6699" t="s">
        <v>22118</v>
      </c>
      <c r="E6699">
        <v>903</v>
      </c>
      <c r="F6699" t="s">
        <v>1042</v>
      </c>
      <c r="G6699" t="s">
        <v>1783</v>
      </c>
      <c r="H6699" t="s">
        <v>833</v>
      </c>
      <c r="I6699" t="s">
        <v>22219</v>
      </c>
      <c r="J6699">
        <v>1.3837600000000001</v>
      </c>
      <c r="K6699">
        <v>0</v>
      </c>
      <c r="L6699">
        <v>0</v>
      </c>
      <c r="M6699">
        <v>0</v>
      </c>
      <c r="N6699">
        <v>0</v>
      </c>
      <c r="P6699">
        <v>0</v>
      </c>
      <c r="Q6699">
        <v>0</v>
      </c>
      <c r="R6699">
        <v>0</v>
      </c>
      <c r="S6699" t="s">
        <v>243</v>
      </c>
      <c r="T6699">
        <v>0</v>
      </c>
      <c r="U6699" t="s">
        <v>22218</v>
      </c>
      <c r="Y6699">
        <v>0</v>
      </c>
      <c r="AB6699">
        <v>0</v>
      </c>
      <c r="AC6699">
        <v>0</v>
      </c>
      <c r="AD6699">
        <v>0</v>
      </c>
      <c r="AE6699">
        <v>0</v>
      </c>
      <c r="AF6699">
        <v>0</v>
      </c>
      <c r="AQ6699">
        <v>4</v>
      </c>
      <c r="AR6699">
        <f t="shared" si="104"/>
        <v>0</v>
      </c>
      <c r="AS6699">
        <v>1</v>
      </c>
      <c r="AT6699" t="s">
        <v>112</v>
      </c>
      <c r="AU6699">
        <v>20</v>
      </c>
    </row>
    <row r="6700" spans="1:47">
      <c r="A6700" t="s">
        <v>22926</v>
      </c>
      <c r="C6700">
        <v>310</v>
      </c>
      <c r="D6700" t="s">
        <v>22927</v>
      </c>
      <c r="E6700">
        <v>101</v>
      </c>
      <c r="F6700" t="s">
        <v>22928</v>
      </c>
      <c r="G6700" t="s">
        <v>1783</v>
      </c>
      <c r="H6700" t="s">
        <v>220</v>
      </c>
      <c r="I6700" t="s">
        <v>22929</v>
      </c>
      <c r="J6700">
        <v>0.57596000000000003</v>
      </c>
      <c r="K6700">
        <v>1</v>
      </c>
      <c r="L6700">
        <v>1</v>
      </c>
      <c r="M6700">
        <v>1</v>
      </c>
      <c r="N6700">
        <v>1</v>
      </c>
      <c r="O6700" t="s">
        <v>225</v>
      </c>
      <c r="P6700">
        <v>0</v>
      </c>
      <c r="Q6700">
        <v>0</v>
      </c>
      <c r="R6700">
        <v>0</v>
      </c>
      <c r="S6700" t="s">
        <v>223</v>
      </c>
      <c r="T6700">
        <v>0</v>
      </c>
      <c r="U6700" t="s">
        <v>22926</v>
      </c>
      <c r="V6700" t="s">
        <v>224</v>
      </c>
      <c r="W6700" t="s">
        <v>225</v>
      </c>
      <c r="X6700" t="s">
        <v>225</v>
      </c>
      <c r="Y6700">
        <v>0</v>
      </c>
      <c r="AB6700">
        <v>1</v>
      </c>
      <c r="AC6700">
        <v>1</v>
      </c>
      <c r="AD6700">
        <v>3</v>
      </c>
      <c r="AE6700">
        <v>2461</v>
      </c>
      <c r="AF6700">
        <v>1.9</v>
      </c>
      <c r="AQ6700">
        <v>1</v>
      </c>
      <c r="AR6700">
        <f t="shared" si="104"/>
        <v>4.6463999999999999</v>
      </c>
      <c r="AS6700">
        <v>1</v>
      </c>
      <c r="AT6700" t="s">
        <v>112</v>
      </c>
      <c r="AU6700">
        <v>20</v>
      </c>
    </row>
    <row r="6701" spans="1:47">
      <c r="A6701" t="s">
        <v>22930</v>
      </c>
      <c r="C6701">
        <v>310</v>
      </c>
      <c r="D6701" t="s">
        <v>22931</v>
      </c>
      <c r="E6701">
        <v>101</v>
      </c>
      <c r="F6701" t="s">
        <v>22932</v>
      </c>
      <c r="G6701" t="s">
        <v>1783</v>
      </c>
      <c r="H6701" t="s">
        <v>220</v>
      </c>
      <c r="I6701" t="s">
        <v>22933</v>
      </c>
      <c r="J6701">
        <v>0.12736</v>
      </c>
      <c r="K6701">
        <v>0</v>
      </c>
      <c r="L6701">
        <v>1</v>
      </c>
      <c r="M6701">
        <v>0</v>
      </c>
      <c r="N6701">
        <v>1</v>
      </c>
      <c r="P6701">
        <v>0</v>
      </c>
      <c r="Q6701">
        <v>1</v>
      </c>
      <c r="R6701">
        <v>6600</v>
      </c>
      <c r="S6701" t="s">
        <v>223</v>
      </c>
      <c r="T6701">
        <v>6600</v>
      </c>
      <c r="U6701" t="s">
        <v>22930</v>
      </c>
      <c r="V6701" t="s">
        <v>460</v>
      </c>
      <c r="X6701" t="s">
        <v>225</v>
      </c>
      <c r="Y6701">
        <v>6600</v>
      </c>
      <c r="AB6701">
        <v>0</v>
      </c>
      <c r="AC6701">
        <v>1</v>
      </c>
      <c r="AD6701">
        <v>1</v>
      </c>
      <c r="AE6701">
        <v>768</v>
      </c>
      <c r="AF6701">
        <v>1</v>
      </c>
      <c r="AQ6701">
        <v>3</v>
      </c>
      <c r="AR6701">
        <f t="shared" si="104"/>
        <v>0</v>
      </c>
      <c r="AS6701">
        <v>1</v>
      </c>
      <c r="AT6701" t="s">
        <v>112</v>
      </c>
      <c r="AU6701">
        <v>20</v>
      </c>
    </row>
    <row r="6702" spans="1:47">
      <c r="A6702" t="s">
        <v>22934</v>
      </c>
      <c r="C6702">
        <v>310</v>
      </c>
      <c r="D6702" t="s">
        <v>22935</v>
      </c>
      <c r="E6702">
        <v>101</v>
      </c>
      <c r="F6702" t="s">
        <v>22913</v>
      </c>
      <c r="G6702" t="s">
        <v>1783</v>
      </c>
      <c r="H6702" t="s">
        <v>220</v>
      </c>
      <c r="I6702" t="s">
        <v>22936</v>
      </c>
      <c r="J6702">
        <v>0.19414000000000001</v>
      </c>
      <c r="K6702">
        <v>1</v>
      </c>
      <c r="L6702">
        <v>1</v>
      </c>
      <c r="M6702">
        <v>1</v>
      </c>
      <c r="N6702">
        <v>1</v>
      </c>
      <c r="O6702" t="s">
        <v>225</v>
      </c>
      <c r="P6702">
        <v>0</v>
      </c>
      <c r="Q6702">
        <v>0</v>
      </c>
      <c r="R6702">
        <v>0</v>
      </c>
      <c r="S6702" t="s">
        <v>223</v>
      </c>
      <c r="T6702">
        <v>0</v>
      </c>
      <c r="U6702" t="s">
        <v>22934</v>
      </c>
      <c r="V6702" t="s">
        <v>224</v>
      </c>
      <c r="W6702" t="s">
        <v>225</v>
      </c>
      <c r="X6702" t="s">
        <v>225</v>
      </c>
      <c r="Y6702">
        <v>0</v>
      </c>
      <c r="AB6702">
        <v>1</v>
      </c>
      <c r="AC6702">
        <v>1</v>
      </c>
      <c r="AD6702">
        <v>3</v>
      </c>
      <c r="AE6702">
        <v>1176</v>
      </c>
      <c r="AF6702">
        <v>1</v>
      </c>
      <c r="AQ6702">
        <v>3</v>
      </c>
      <c r="AR6702">
        <f t="shared" si="104"/>
        <v>4.6463999999999999</v>
      </c>
      <c r="AS6702">
        <v>1</v>
      </c>
      <c r="AT6702" t="s">
        <v>112</v>
      </c>
      <c r="AU6702">
        <v>20</v>
      </c>
    </row>
    <row r="6703" spans="1:47">
      <c r="A6703" t="s">
        <v>22937</v>
      </c>
      <c r="C6703">
        <v>310</v>
      </c>
      <c r="D6703" t="s">
        <v>22938</v>
      </c>
      <c r="E6703">
        <v>131</v>
      </c>
      <c r="F6703" t="s">
        <v>21801</v>
      </c>
      <c r="G6703" t="s">
        <v>324</v>
      </c>
      <c r="H6703" t="s">
        <v>407</v>
      </c>
      <c r="I6703" t="s">
        <v>22939</v>
      </c>
      <c r="J6703">
        <v>1.4364399999999999</v>
      </c>
      <c r="K6703">
        <v>0</v>
      </c>
      <c r="L6703">
        <v>0</v>
      </c>
      <c r="M6703">
        <v>0</v>
      </c>
      <c r="N6703">
        <v>0</v>
      </c>
      <c r="P6703">
        <v>0</v>
      </c>
      <c r="Q6703">
        <v>0</v>
      </c>
      <c r="R6703">
        <v>0</v>
      </c>
      <c r="S6703" t="s">
        <v>223</v>
      </c>
      <c r="T6703">
        <v>0</v>
      </c>
      <c r="U6703" t="s">
        <v>22937</v>
      </c>
      <c r="Y6703">
        <v>0</v>
      </c>
      <c r="AB6703">
        <v>0</v>
      </c>
      <c r="AC6703">
        <v>0</v>
      </c>
      <c r="AD6703">
        <v>0</v>
      </c>
      <c r="AE6703">
        <v>0</v>
      </c>
      <c r="AF6703">
        <v>0</v>
      </c>
      <c r="AQ6703">
        <v>1</v>
      </c>
      <c r="AR6703">
        <f t="shared" si="104"/>
        <v>0</v>
      </c>
      <c r="AS6703">
        <v>1</v>
      </c>
      <c r="AT6703" t="s">
        <v>130</v>
      </c>
      <c r="AU6703">
        <v>39</v>
      </c>
    </row>
    <row r="6704" spans="1:47">
      <c r="A6704" t="s">
        <v>22940</v>
      </c>
      <c r="C6704">
        <v>310</v>
      </c>
      <c r="D6704" t="s">
        <v>22941</v>
      </c>
      <c r="E6704">
        <v>101</v>
      </c>
      <c r="F6704" t="s">
        <v>22942</v>
      </c>
      <c r="G6704" t="s">
        <v>1783</v>
      </c>
      <c r="H6704" t="s">
        <v>220</v>
      </c>
      <c r="I6704" t="s">
        <v>22943</v>
      </c>
      <c r="J6704">
        <v>0.28993999999999998</v>
      </c>
      <c r="K6704">
        <v>1</v>
      </c>
      <c r="L6704">
        <v>1</v>
      </c>
      <c r="M6704">
        <v>1</v>
      </c>
      <c r="N6704">
        <v>1</v>
      </c>
      <c r="O6704" t="s">
        <v>225</v>
      </c>
      <c r="P6704">
        <v>0</v>
      </c>
      <c r="Q6704">
        <v>1</v>
      </c>
      <c r="R6704">
        <v>19600</v>
      </c>
      <c r="S6704" t="s">
        <v>223</v>
      </c>
      <c r="T6704">
        <v>19600</v>
      </c>
      <c r="U6704" t="s">
        <v>22940</v>
      </c>
      <c r="V6704" t="s">
        <v>10030</v>
      </c>
      <c r="W6704" t="s">
        <v>225</v>
      </c>
      <c r="X6704" t="s">
        <v>225</v>
      </c>
      <c r="Y6704">
        <v>19600</v>
      </c>
      <c r="AB6704">
        <v>1</v>
      </c>
      <c r="AC6704">
        <v>1</v>
      </c>
      <c r="AD6704">
        <v>4</v>
      </c>
      <c r="AE6704">
        <v>1956</v>
      </c>
      <c r="AF6704">
        <v>1.75</v>
      </c>
      <c r="AQ6704">
        <v>1</v>
      </c>
      <c r="AR6704">
        <f t="shared" si="104"/>
        <v>4.6463999999999999</v>
      </c>
      <c r="AS6704">
        <v>1</v>
      </c>
      <c r="AT6704" t="s">
        <v>112</v>
      </c>
      <c r="AU6704">
        <v>20</v>
      </c>
    </row>
    <row r="6705" spans="1:47">
      <c r="A6705" t="s">
        <v>22944</v>
      </c>
      <c r="C6705">
        <v>310</v>
      </c>
      <c r="D6705" t="s">
        <v>22945</v>
      </c>
      <c r="E6705">
        <v>101</v>
      </c>
      <c r="F6705" t="s">
        <v>22946</v>
      </c>
      <c r="G6705" t="s">
        <v>1783</v>
      </c>
      <c r="H6705" t="s">
        <v>220</v>
      </c>
      <c r="I6705" t="s">
        <v>22947</v>
      </c>
      <c r="J6705">
        <v>0.30192000000000002</v>
      </c>
      <c r="K6705">
        <v>1</v>
      </c>
      <c r="L6705">
        <v>1</v>
      </c>
      <c r="M6705">
        <v>1</v>
      </c>
      <c r="N6705">
        <v>1</v>
      </c>
      <c r="O6705" t="s">
        <v>225</v>
      </c>
      <c r="P6705">
        <v>0</v>
      </c>
      <c r="Q6705">
        <v>1</v>
      </c>
      <c r="R6705">
        <v>4700</v>
      </c>
      <c r="S6705" t="s">
        <v>223</v>
      </c>
      <c r="T6705">
        <v>4700</v>
      </c>
      <c r="U6705" t="s">
        <v>22944</v>
      </c>
      <c r="V6705" t="s">
        <v>10030</v>
      </c>
      <c r="W6705" t="s">
        <v>225</v>
      </c>
      <c r="X6705" t="s">
        <v>225</v>
      </c>
      <c r="Y6705">
        <v>4700</v>
      </c>
      <c r="AB6705">
        <v>1</v>
      </c>
      <c r="AC6705">
        <v>1</v>
      </c>
      <c r="AD6705">
        <v>2</v>
      </c>
      <c r="AE6705">
        <v>884</v>
      </c>
      <c r="AF6705">
        <v>1.75</v>
      </c>
      <c r="AQ6705">
        <v>1</v>
      </c>
      <c r="AR6705">
        <f t="shared" si="104"/>
        <v>4.6463999999999999</v>
      </c>
      <c r="AS6705">
        <v>1</v>
      </c>
      <c r="AT6705" t="s">
        <v>112</v>
      </c>
      <c r="AU6705">
        <v>20</v>
      </c>
    </row>
    <row r="6706" spans="1:47">
      <c r="A6706" t="s">
        <v>22948</v>
      </c>
      <c r="C6706">
        <v>310</v>
      </c>
      <c r="D6706" t="s">
        <v>22949</v>
      </c>
      <c r="E6706">
        <v>101</v>
      </c>
      <c r="F6706" t="s">
        <v>22950</v>
      </c>
      <c r="G6706" t="s">
        <v>1783</v>
      </c>
      <c r="H6706" t="s">
        <v>220</v>
      </c>
      <c r="I6706" t="s">
        <v>22951</v>
      </c>
      <c r="J6706">
        <v>0.22020000000000001</v>
      </c>
      <c r="K6706">
        <v>1</v>
      </c>
      <c r="L6706">
        <v>1</v>
      </c>
      <c r="M6706">
        <v>1</v>
      </c>
      <c r="N6706">
        <v>1</v>
      </c>
      <c r="O6706" t="s">
        <v>225</v>
      </c>
      <c r="P6706">
        <v>0</v>
      </c>
      <c r="Q6706">
        <v>1</v>
      </c>
      <c r="R6706">
        <v>2100</v>
      </c>
      <c r="S6706" t="s">
        <v>223</v>
      </c>
      <c r="T6706">
        <v>2100</v>
      </c>
      <c r="U6706" t="s">
        <v>22948</v>
      </c>
      <c r="V6706" t="s">
        <v>224</v>
      </c>
      <c r="W6706" t="s">
        <v>225</v>
      </c>
      <c r="X6706" t="s">
        <v>225</v>
      </c>
      <c r="Y6706">
        <v>2100</v>
      </c>
      <c r="AB6706">
        <v>1</v>
      </c>
      <c r="AC6706">
        <v>1</v>
      </c>
      <c r="AD6706">
        <v>2</v>
      </c>
      <c r="AE6706">
        <v>720</v>
      </c>
      <c r="AF6706">
        <v>1</v>
      </c>
      <c r="AQ6706">
        <v>3</v>
      </c>
      <c r="AR6706">
        <f t="shared" si="104"/>
        <v>4.6463999999999999</v>
      </c>
      <c r="AS6706">
        <v>1</v>
      </c>
      <c r="AT6706" t="s">
        <v>112</v>
      </c>
      <c r="AU6706">
        <v>20</v>
      </c>
    </row>
    <row r="6707" spans="1:47">
      <c r="A6707" t="s">
        <v>22952</v>
      </c>
      <c r="C6707">
        <v>310</v>
      </c>
      <c r="D6707" t="s">
        <v>22953</v>
      </c>
      <c r="E6707">
        <v>101</v>
      </c>
      <c r="F6707" t="s">
        <v>22954</v>
      </c>
      <c r="G6707" t="s">
        <v>1783</v>
      </c>
      <c r="H6707" t="s">
        <v>220</v>
      </c>
      <c r="I6707" t="s">
        <v>22955</v>
      </c>
      <c r="J6707">
        <v>0.30459000000000003</v>
      </c>
      <c r="K6707">
        <v>1</v>
      </c>
      <c r="L6707">
        <v>1</v>
      </c>
      <c r="M6707">
        <v>1</v>
      </c>
      <c r="N6707">
        <v>1</v>
      </c>
      <c r="O6707" t="s">
        <v>225</v>
      </c>
      <c r="P6707">
        <v>0</v>
      </c>
      <c r="Q6707">
        <v>0</v>
      </c>
      <c r="R6707">
        <v>0</v>
      </c>
      <c r="S6707" t="s">
        <v>223</v>
      </c>
      <c r="T6707">
        <v>0</v>
      </c>
      <c r="U6707" t="s">
        <v>22952</v>
      </c>
      <c r="V6707" t="s">
        <v>10030</v>
      </c>
      <c r="W6707" t="s">
        <v>225</v>
      </c>
      <c r="X6707" t="s">
        <v>225</v>
      </c>
      <c r="Y6707">
        <v>0</v>
      </c>
      <c r="AB6707">
        <v>1</v>
      </c>
      <c r="AC6707">
        <v>1</v>
      </c>
      <c r="AD6707">
        <v>4</v>
      </c>
      <c r="AE6707">
        <v>1920</v>
      </c>
      <c r="AF6707">
        <v>2</v>
      </c>
      <c r="AQ6707">
        <v>1</v>
      </c>
      <c r="AR6707">
        <f t="shared" si="104"/>
        <v>4.6463999999999999</v>
      </c>
      <c r="AS6707">
        <v>1</v>
      </c>
      <c r="AT6707" t="s">
        <v>112</v>
      </c>
      <c r="AU6707">
        <v>20</v>
      </c>
    </row>
    <row r="6708" spans="1:47">
      <c r="A6708" t="s">
        <v>22956</v>
      </c>
      <c r="C6708">
        <v>310</v>
      </c>
      <c r="D6708" t="s">
        <v>22957</v>
      </c>
      <c r="E6708">
        <v>601</v>
      </c>
      <c r="F6708" t="s">
        <v>14663</v>
      </c>
      <c r="G6708" t="s">
        <v>324</v>
      </c>
      <c r="H6708" t="s">
        <v>425</v>
      </c>
      <c r="I6708" t="s">
        <v>22958</v>
      </c>
      <c r="J6708">
        <v>1.17614</v>
      </c>
      <c r="K6708">
        <v>0</v>
      </c>
      <c r="L6708">
        <v>0</v>
      </c>
      <c r="M6708">
        <v>0</v>
      </c>
      <c r="N6708">
        <v>0</v>
      </c>
      <c r="P6708">
        <v>0</v>
      </c>
      <c r="Q6708">
        <v>0</v>
      </c>
      <c r="R6708">
        <v>0</v>
      </c>
      <c r="S6708" t="s">
        <v>223</v>
      </c>
      <c r="T6708">
        <v>0</v>
      </c>
      <c r="U6708" t="s">
        <v>22956</v>
      </c>
      <c r="Y6708">
        <v>0</v>
      </c>
      <c r="AB6708">
        <v>0</v>
      </c>
      <c r="AC6708">
        <v>0</v>
      </c>
      <c r="AD6708">
        <v>0</v>
      </c>
      <c r="AE6708">
        <v>0</v>
      </c>
      <c r="AF6708">
        <v>0</v>
      </c>
      <c r="AQ6708">
        <v>1</v>
      </c>
      <c r="AR6708">
        <f t="shared" si="104"/>
        <v>0</v>
      </c>
      <c r="AS6708">
        <v>1</v>
      </c>
      <c r="AT6708" t="s">
        <v>132</v>
      </c>
      <c r="AU6708">
        <v>41</v>
      </c>
    </row>
    <row r="6709" spans="1:47">
      <c r="A6709" t="s">
        <v>22959</v>
      </c>
      <c r="C6709">
        <v>310</v>
      </c>
      <c r="D6709" t="s">
        <v>22960</v>
      </c>
      <c r="E6709">
        <v>101</v>
      </c>
      <c r="F6709" t="s">
        <v>22961</v>
      </c>
      <c r="G6709" t="s">
        <v>1783</v>
      </c>
      <c r="H6709" t="s">
        <v>220</v>
      </c>
      <c r="I6709" t="s">
        <v>22962</v>
      </c>
      <c r="J6709">
        <v>0.31857999999999997</v>
      </c>
      <c r="K6709">
        <v>1</v>
      </c>
      <c r="L6709">
        <v>1</v>
      </c>
      <c r="M6709">
        <v>1</v>
      </c>
      <c r="N6709">
        <v>1</v>
      </c>
      <c r="O6709" t="s">
        <v>225</v>
      </c>
      <c r="P6709">
        <v>0</v>
      </c>
      <c r="Q6709">
        <v>1</v>
      </c>
      <c r="R6709">
        <v>7100</v>
      </c>
      <c r="S6709" t="s">
        <v>223</v>
      </c>
      <c r="T6709">
        <v>7100</v>
      </c>
      <c r="U6709" t="s">
        <v>22959</v>
      </c>
      <c r="V6709" t="s">
        <v>10030</v>
      </c>
      <c r="W6709" t="s">
        <v>225</v>
      </c>
      <c r="X6709" t="s">
        <v>225</v>
      </c>
      <c r="Y6709">
        <v>7100</v>
      </c>
      <c r="AB6709">
        <v>1</v>
      </c>
      <c r="AC6709">
        <v>1</v>
      </c>
      <c r="AD6709">
        <v>2</v>
      </c>
      <c r="AE6709">
        <v>804</v>
      </c>
      <c r="AF6709">
        <v>1</v>
      </c>
      <c r="AQ6709">
        <v>1</v>
      </c>
      <c r="AR6709">
        <f t="shared" si="104"/>
        <v>4.6463999999999999</v>
      </c>
      <c r="AS6709">
        <v>1</v>
      </c>
      <c r="AT6709" t="s">
        <v>112</v>
      </c>
      <c r="AU6709">
        <v>20</v>
      </c>
    </row>
    <row r="6710" spans="1:47">
      <c r="A6710" t="s">
        <v>22963</v>
      </c>
      <c r="C6710">
        <v>310</v>
      </c>
      <c r="D6710" t="s">
        <v>22964</v>
      </c>
      <c r="E6710">
        <v>101</v>
      </c>
      <c r="F6710" t="s">
        <v>22965</v>
      </c>
      <c r="G6710" t="s">
        <v>422</v>
      </c>
      <c r="H6710" t="s">
        <v>220</v>
      </c>
      <c r="I6710" t="s">
        <v>22966</v>
      </c>
      <c r="J6710">
        <v>0.26800000000000002</v>
      </c>
      <c r="K6710">
        <v>1</v>
      </c>
      <c r="L6710">
        <v>1</v>
      </c>
      <c r="M6710">
        <v>1</v>
      </c>
      <c r="N6710">
        <v>1</v>
      </c>
      <c r="O6710" t="s">
        <v>225</v>
      </c>
      <c r="P6710">
        <v>0</v>
      </c>
      <c r="Q6710">
        <v>1</v>
      </c>
      <c r="R6710">
        <v>6200</v>
      </c>
      <c r="S6710" t="s">
        <v>223</v>
      </c>
      <c r="T6710">
        <v>6200</v>
      </c>
      <c r="U6710" t="s">
        <v>22963</v>
      </c>
      <c r="V6710" t="s">
        <v>455</v>
      </c>
      <c r="W6710" t="s">
        <v>225</v>
      </c>
      <c r="X6710" t="s">
        <v>225</v>
      </c>
      <c r="Y6710">
        <v>6200</v>
      </c>
      <c r="AB6710">
        <v>1</v>
      </c>
      <c r="AC6710">
        <v>1</v>
      </c>
      <c r="AD6710">
        <v>4</v>
      </c>
      <c r="AE6710">
        <v>1428</v>
      </c>
      <c r="AF6710">
        <v>1</v>
      </c>
      <c r="AQ6710">
        <v>1</v>
      </c>
      <c r="AR6710">
        <f t="shared" si="104"/>
        <v>9.68</v>
      </c>
      <c r="AS6710">
        <v>1</v>
      </c>
      <c r="AT6710" t="s">
        <v>132</v>
      </c>
      <c r="AU6710">
        <v>41</v>
      </c>
    </row>
    <row r="6711" spans="1:47">
      <c r="A6711" t="s">
        <v>22967</v>
      </c>
      <c r="C6711">
        <v>310</v>
      </c>
      <c r="D6711" t="s">
        <v>22968</v>
      </c>
      <c r="E6711">
        <v>101</v>
      </c>
      <c r="F6711" t="s">
        <v>22969</v>
      </c>
      <c r="G6711" t="s">
        <v>324</v>
      </c>
      <c r="H6711" t="s">
        <v>220</v>
      </c>
      <c r="I6711" t="s">
        <v>22970</v>
      </c>
      <c r="J6711">
        <v>0.29233999999999999</v>
      </c>
      <c r="K6711">
        <v>1</v>
      </c>
      <c r="L6711">
        <v>1</v>
      </c>
      <c r="M6711">
        <v>1</v>
      </c>
      <c r="N6711">
        <v>1</v>
      </c>
      <c r="O6711" t="s">
        <v>225</v>
      </c>
      <c r="P6711">
        <v>0</v>
      </c>
      <c r="Q6711">
        <v>0</v>
      </c>
      <c r="R6711">
        <v>0</v>
      </c>
      <c r="S6711" t="s">
        <v>223</v>
      </c>
      <c r="T6711">
        <v>0</v>
      </c>
      <c r="U6711" t="s">
        <v>22967</v>
      </c>
      <c r="V6711" t="s">
        <v>224</v>
      </c>
      <c r="W6711" t="s">
        <v>225</v>
      </c>
      <c r="X6711" t="s">
        <v>225</v>
      </c>
      <c r="Y6711">
        <v>0</v>
      </c>
      <c r="AB6711">
        <v>1</v>
      </c>
      <c r="AC6711">
        <v>1</v>
      </c>
      <c r="AD6711">
        <v>3</v>
      </c>
      <c r="AE6711">
        <v>1426</v>
      </c>
      <c r="AF6711">
        <v>1.75</v>
      </c>
      <c r="AQ6711">
        <v>1</v>
      </c>
      <c r="AR6711">
        <f t="shared" si="104"/>
        <v>4.6463999999999999</v>
      </c>
      <c r="AS6711">
        <v>1</v>
      </c>
      <c r="AT6711" t="s">
        <v>112</v>
      </c>
      <c r="AU6711">
        <v>20</v>
      </c>
    </row>
    <row r="6712" spans="1:47">
      <c r="A6712" t="s">
        <v>22971</v>
      </c>
      <c r="B6712" t="s">
        <v>293</v>
      </c>
      <c r="C6712">
        <v>310</v>
      </c>
      <c r="D6712" t="s">
        <v>22720</v>
      </c>
      <c r="E6712">
        <v>0</v>
      </c>
      <c r="J6712">
        <v>0.46076</v>
      </c>
      <c r="K6712">
        <v>0</v>
      </c>
      <c r="L6712">
        <v>0</v>
      </c>
      <c r="M6712">
        <v>0</v>
      </c>
      <c r="N6712">
        <v>0</v>
      </c>
      <c r="P6712">
        <v>0</v>
      </c>
      <c r="Q6712">
        <v>0</v>
      </c>
      <c r="R6712">
        <v>0</v>
      </c>
      <c r="S6712" t="s">
        <v>296</v>
      </c>
      <c r="T6712">
        <v>0</v>
      </c>
      <c r="Y6712">
        <v>0</v>
      </c>
      <c r="AB6712">
        <v>0</v>
      </c>
      <c r="AC6712">
        <v>0</v>
      </c>
      <c r="AD6712">
        <v>0</v>
      </c>
      <c r="AE6712">
        <v>0</v>
      </c>
      <c r="AF6712">
        <v>0</v>
      </c>
      <c r="AG6712" t="s">
        <v>845</v>
      </c>
      <c r="AQ6712">
        <v>1</v>
      </c>
      <c r="AR6712">
        <f t="shared" si="104"/>
        <v>0</v>
      </c>
      <c r="AS6712">
        <v>1</v>
      </c>
      <c r="AT6712" t="s">
        <v>126</v>
      </c>
      <c r="AU6712">
        <v>34</v>
      </c>
    </row>
    <row r="6713" spans="1:47">
      <c r="A6713" t="s">
        <v>22972</v>
      </c>
      <c r="C6713">
        <v>310</v>
      </c>
      <c r="D6713" t="s">
        <v>22973</v>
      </c>
      <c r="E6713">
        <v>101</v>
      </c>
      <c r="F6713" t="s">
        <v>22974</v>
      </c>
      <c r="G6713" t="s">
        <v>1783</v>
      </c>
      <c r="H6713" t="s">
        <v>220</v>
      </c>
      <c r="I6713" t="s">
        <v>22975</v>
      </c>
      <c r="J6713">
        <v>0.32652999999999999</v>
      </c>
      <c r="K6713">
        <v>1</v>
      </c>
      <c r="L6713">
        <v>1</v>
      </c>
      <c r="M6713">
        <v>1</v>
      </c>
      <c r="N6713">
        <v>1</v>
      </c>
      <c r="O6713" t="s">
        <v>225</v>
      </c>
      <c r="P6713">
        <v>0</v>
      </c>
      <c r="Q6713">
        <v>1</v>
      </c>
      <c r="R6713">
        <v>6900</v>
      </c>
      <c r="S6713" t="s">
        <v>223</v>
      </c>
      <c r="T6713">
        <v>6900</v>
      </c>
      <c r="U6713" t="s">
        <v>22972</v>
      </c>
      <c r="V6713" t="s">
        <v>10030</v>
      </c>
      <c r="W6713" t="s">
        <v>225</v>
      </c>
      <c r="X6713" t="s">
        <v>225</v>
      </c>
      <c r="Y6713">
        <v>6900</v>
      </c>
      <c r="AB6713">
        <v>1</v>
      </c>
      <c r="AC6713">
        <v>1</v>
      </c>
      <c r="AD6713">
        <v>3</v>
      </c>
      <c r="AE6713">
        <v>1028</v>
      </c>
      <c r="AF6713">
        <v>1</v>
      </c>
      <c r="AQ6713">
        <v>1</v>
      </c>
      <c r="AR6713">
        <f t="shared" si="104"/>
        <v>4.6463999999999999</v>
      </c>
      <c r="AS6713">
        <v>1</v>
      </c>
      <c r="AT6713" t="s">
        <v>112</v>
      </c>
      <c r="AU6713">
        <v>20</v>
      </c>
    </row>
    <row r="6714" spans="1:47">
      <c r="A6714" t="s">
        <v>22976</v>
      </c>
      <c r="C6714">
        <v>310</v>
      </c>
      <c r="D6714" t="s">
        <v>22977</v>
      </c>
      <c r="E6714">
        <v>101</v>
      </c>
      <c r="F6714" t="s">
        <v>22978</v>
      </c>
      <c r="G6714" t="s">
        <v>1783</v>
      </c>
      <c r="H6714" t="s">
        <v>220</v>
      </c>
      <c r="I6714" t="s">
        <v>22979</v>
      </c>
      <c r="J6714">
        <v>0.35143999999999997</v>
      </c>
      <c r="K6714">
        <v>1</v>
      </c>
      <c r="L6714">
        <v>1</v>
      </c>
      <c r="M6714">
        <v>1</v>
      </c>
      <c r="N6714">
        <v>1</v>
      </c>
      <c r="O6714" t="s">
        <v>225</v>
      </c>
      <c r="P6714">
        <v>0</v>
      </c>
      <c r="Q6714">
        <v>1</v>
      </c>
      <c r="R6714">
        <v>12500</v>
      </c>
      <c r="S6714" t="s">
        <v>243</v>
      </c>
      <c r="T6714">
        <v>12500</v>
      </c>
      <c r="U6714" t="s">
        <v>22976</v>
      </c>
      <c r="V6714" t="s">
        <v>455</v>
      </c>
      <c r="W6714" t="s">
        <v>225</v>
      </c>
      <c r="X6714" t="s">
        <v>225</v>
      </c>
      <c r="Y6714">
        <v>12500</v>
      </c>
      <c r="AB6714">
        <v>1</v>
      </c>
      <c r="AC6714">
        <v>1</v>
      </c>
      <c r="AD6714">
        <v>3</v>
      </c>
      <c r="AE6714">
        <v>1958</v>
      </c>
      <c r="AF6714">
        <v>1.75</v>
      </c>
      <c r="AQ6714">
        <v>5</v>
      </c>
      <c r="AR6714">
        <f t="shared" si="104"/>
        <v>4.6463999999999999</v>
      </c>
      <c r="AS6714">
        <v>1</v>
      </c>
      <c r="AT6714" t="s">
        <v>112</v>
      </c>
      <c r="AU6714">
        <v>20</v>
      </c>
    </row>
    <row r="6715" spans="1:47">
      <c r="A6715" t="s">
        <v>22980</v>
      </c>
      <c r="B6715" t="s">
        <v>293</v>
      </c>
      <c r="C6715">
        <v>310</v>
      </c>
      <c r="D6715" t="s">
        <v>22981</v>
      </c>
      <c r="E6715">
        <v>0</v>
      </c>
      <c r="J6715">
        <v>0.31142999999999998</v>
      </c>
      <c r="K6715">
        <v>0</v>
      </c>
      <c r="L6715">
        <v>0</v>
      </c>
      <c r="M6715">
        <v>0</v>
      </c>
      <c r="N6715">
        <v>0</v>
      </c>
      <c r="P6715">
        <v>0</v>
      </c>
      <c r="Q6715">
        <v>0</v>
      </c>
      <c r="R6715">
        <v>0</v>
      </c>
      <c r="S6715" t="s">
        <v>296</v>
      </c>
      <c r="T6715">
        <v>0</v>
      </c>
      <c r="Y6715">
        <v>0</v>
      </c>
      <c r="AB6715">
        <v>0</v>
      </c>
      <c r="AC6715">
        <v>0</v>
      </c>
      <c r="AD6715">
        <v>0</v>
      </c>
      <c r="AE6715">
        <v>0</v>
      </c>
      <c r="AF6715">
        <v>0</v>
      </c>
      <c r="AG6715" t="s">
        <v>845</v>
      </c>
      <c r="AQ6715">
        <v>1</v>
      </c>
      <c r="AR6715">
        <f t="shared" si="104"/>
        <v>0</v>
      </c>
      <c r="AS6715">
        <v>1</v>
      </c>
      <c r="AT6715" t="s">
        <v>126</v>
      </c>
      <c r="AU6715">
        <v>34</v>
      </c>
    </row>
    <row r="6716" spans="1:47">
      <c r="A6716" t="s">
        <v>22982</v>
      </c>
      <c r="C6716">
        <v>310</v>
      </c>
      <c r="D6716" t="s">
        <v>22983</v>
      </c>
      <c r="E6716">
        <v>101</v>
      </c>
      <c r="F6716" t="s">
        <v>22984</v>
      </c>
      <c r="G6716" t="s">
        <v>1783</v>
      </c>
      <c r="H6716" t="s">
        <v>220</v>
      </c>
      <c r="I6716" t="s">
        <v>22985</v>
      </c>
      <c r="J6716">
        <v>0.28888999999999998</v>
      </c>
      <c r="K6716">
        <v>1</v>
      </c>
      <c r="L6716">
        <v>1</v>
      </c>
      <c r="M6716">
        <v>1</v>
      </c>
      <c r="N6716">
        <v>1</v>
      </c>
      <c r="O6716" t="s">
        <v>225</v>
      </c>
      <c r="P6716">
        <v>0</v>
      </c>
      <c r="Q6716">
        <v>1</v>
      </c>
      <c r="R6716">
        <v>4400</v>
      </c>
      <c r="S6716" t="s">
        <v>243</v>
      </c>
      <c r="T6716">
        <v>4400</v>
      </c>
      <c r="U6716" t="s">
        <v>22982</v>
      </c>
      <c r="V6716" t="s">
        <v>224</v>
      </c>
      <c r="W6716" t="s">
        <v>225</v>
      </c>
      <c r="X6716" t="s">
        <v>225</v>
      </c>
      <c r="Y6716">
        <v>4400</v>
      </c>
      <c r="AB6716">
        <v>1</v>
      </c>
      <c r="AC6716">
        <v>1</v>
      </c>
      <c r="AD6716">
        <v>2</v>
      </c>
      <c r="AE6716">
        <v>816</v>
      </c>
      <c r="AF6716">
        <v>1</v>
      </c>
      <c r="AQ6716">
        <v>4</v>
      </c>
      <c r="AR6716">
        <f t="shared" si="104"/>
        <v>4.6463999999999999</v>
      </c>
      <c r="AS6716">
        <v>1</v>
      </c>
      <c r="AT6716" t="s">
        <v>112</v>
      </c>
      <c r="AU6716">
        <v>20</v>
      </c>
    </row>
    <row r="6717" spans="1:47">
      <c r="A6717" t="s">
        <v>248</v>
      </c>
      <c r="C6717">
        <v>310</v>
      </c>
      <c r="E6717">
        <v>0</v>
      </c>
      <c r="J6717">
        <v>5.8599999999999998E-3</v>
      </c>
      <c r="K6717">
        <v>0</v>
      </c>
      <c r="L6717">
        <v>0</v>
      </c>
      <c r="M6717">
        <v>0</v>
      </c>
      <c r="N6717">
        <v>0</v>
      </c>
      <c r="P6717">
        <v>0</v>
      </c>
      <c r="Q6717">
        <v>0</v>
      </c>
      <c r="R6717">
        <v>0</v>
      </c>
      <c r="S6717" t="s">
        <v>249</v>
      </c>
      <c r="T6717">
        <v>0</v>
      </c>
      <c r="Y6717">
        <v>0</v>
      </c>
      <c r="AB6717">
        <v>0</v>
      </c>
      <c r="AC6717">
        <v>0</v>
      </c>
      <c r="AD6717">
        <v>0</v>
      </c>
      <c r="AE6717">
        <v>0</v>
      </c>
      <c r="AF6717">
        <v>0</v>
      </c>
      <c r="AQ6717">
        <v>0</v>
      </c>
      <c r="AR6717">
        <f t="shared" si="104"/>
        <v>0</v>
      </c>
      <c r="AS6717">
        <v>1</v>
      </c>
      <c r="AT6717" t="s">
        <v>112</v>
      </c>
      <c r="AU6717">
        <v>20</v>
      </c>
    </row>
    <row r="6718" spans="1:47">
      <c r="A6718" t="s">
        <v>22986</v>
      </c>
      <c r="C6718">
        <v>310</v>
      </c>
      <c r="D6718" t="s">
        <v>22987</v>
      </c>
      <c r="E6718">
        <v>101</v>
      </c>
      <c r="F6718" t="s">
        <v>22988</v>
      </c>
      <c r="G6718" t="s">
        <v>422</v>
      </c>
      <c r="H6718" t="s">
        <v>220</v>
      </c>
      <c r="I6718" t="s">
        <v>22989</v>
      </c>
      <c r="J6718">
        <v>0.25622</v>
      </c>
      <c r="K6718">
        <v>1</v>
      </c>
      <c r="L6718">
        <v>1</v>
      </c>
      <c r="M6718">
        <v>1</v>
      </c>
      <c r="N6718">
        <v>1</v>
      </c>
      <c r="O6718" t="s">
        <v>225</v>
      </c>
      <c r="P6718">
        <v>0</v>
      </c>
      <c r="Q6718">
        <v>1</v>
      </c>
      <c r="R6718">
        <v>8600</v>
      </c>
      <c r="S6718" t="s">
        <v>223</v>
      </c>
      <c r="T6718">
        <v>8600</v>
      </c>
      <c r="U6718" t="s">
        <v>22986</v>
      </c>
      <c r="V6718" t="s">
        <v>611</v>
      </c>
      <c r="X6718" t="s">
        <v>225</v>
      </c>
      <c r="Y6718">
        <v>8600</v>
      </c>
      <c r="AB6718">
        <v>1</v>
      </c>
      <c r="AC6718">
        <v>1</v>
      </c>
      <c r="AD6718">
        <v>3</v>
      </c>
      <c r="AE6718">
        <v>1008</v>
      </c>
      <c r="AF6718">
        <v>1</v>
      </c>
      <c r="AQ6718">
        <v>1</v>
      </c>
      <c r="AR6718">
        <f t="shared" si="104"/>
        <v>9.68</v>
      </c>
      <c r="AS6718">
        <v>1</v>
      </c>
      <c r="AT6718" t="s">
        <v>132</v>
      </c>
      <c r="AU6718">
        <v>41</v>
      </c>
    </row>
    <row r="6719" spans="1:47">
      <c r="A6719" t="s">
        <v>22990</v>
      </c>
      <c r="C6719">
        <v>310</v>
      </c>
      <c r="D6719" t="s">
        <v>22991</v>
      </c>
      <c r="E6719">
        <v>101</v>
      </c>
      <c r="F6719" t="s">
        <v>22992</v>
      </c>
      <c r="G6719" t="s">
        <v>1783</v>
      </c>
      <c r="H6719" t="s">
        <v>220</v>
      </c>
      <c r="I6719" t="s">
        <v>22993</v>
      </c>
      <c r="J6719">
        <v>0.57584999999999997</v>
      </c>
      <c r="K6719">
        <v>1</v>
      </c>
      <c r="L6719">
        <v>1</v>
      </c>
      <c r="M6719">
        <v>1</v>
      </c>
      <c r="N6719">
        <v>1</v>
      </c>
      <c r="O6719" t="s">
        <v>225</v>
      </c>
      <c r="P6719">
        <v>0</v>
      </c>
      <c r="Q6719">
        <v>0</v>
      </c>
      <c r="R6719">
        <v>0</v>
      </c>
      <c r="S6719" t="s">
        <v>243</v>
      </c>
      <c r="T6719">
        <v>0</v>
      </c>
      <c r="U6719" t="s">
        <v>22990</v>
      </c>
      <c r="V6719" t="s">
        <v>224</v>
      </c>
      <c r="W6719" t="s">
        <v>225</v>
      </c>
      <c r="X6719" t="s">
        <v>225</v>
      </c>
      <c r="Y6719">
        <v>0</v>
      </c>
      <c r="AB6719">
        <v>1</v>
      </c>
      <c r="AC6719">
        <v>1</v>
      </c>
      <c r="AD6719">
        <v>3</v>
      </c>
      <c r="AE6719">
        <v>1232</v>
      </c>
      <c r="AF6719">
        <v>1</v>
      </c>
      <c r="AQ6719">
        <v>8</v>
      </c>
      <c r="AR6719">
        <f t="shared" si="104"/>
        <v>4.6463999999999999</v>
      </c>
      <c r="AS6719">
        <v>1</v>
      </c>
      <c r="AT6719" t="s">
        <v>112</v>
      </c>
      <c r="AU6719">
        <v>20</v>
      </c>
    </row>
    <row r="6720" spans="1:47">
      <c r="A6720" t="s">
        <v>22994</v>
      </c>
      <c r="C6720">
        <v>310</v>
      </c>
      <c r="D6720" t="s">
        <v>22995</v>
      </c>
      <c r="E6720">
        <v>101</v>
      </c>
      <c r="F6720" t="s">
        <v>22996</v>
      </c>
      <c r="G6720" t="s">
        <v>219</v>
      </c>
      <c r="H6720" t="s">
        <v>220</v>
      </c>
      <c r="I6720" t="s">
        <v>22997</v>
      </c>
      <c r="J6720">
        <v>0.29764000000000002</v>
      </c>
      <c r="K6720">
        <v>1</v>
      </c>
      <c r="L6720">
        <v>1</v>
      </c>
      <c r="M6720">
        <v>1</v>
      </c>
      <c r="N6720">
        <v>1</v>
      </c>
      <c r="O6720" t="s">
        <v>225</v>
      </c>
      <c r="P6720">
        <v>0</v>
      </c>
      <c r="Q6720">
        <v>1</v>
      </c>
      <c r="R6720">
        <v>8300</v>
      </c>
      <c r="S6720" t="s">
        <v>223</v>
      </c>
      <c r="T6720">
        <v>8300</v>
      </c>
      <c r="U6720" t="s">
        <v>22994</v>
      </c>
      <c r="V6720" t="s">
        <v>10030</v>
      </c>
      <c r="W6720" t="s">
        <v>225</v>
      </c>
      <c r="X6720" t="s">
        <v>225</v>
      </c>
      <c r="Y6720">
        <v>8300</v>
      </c>
      <c r="AB6720">
        <v>1</v>
      </c>
      <c r="AC6720">
        <v>1</v>
      </c>
      <c r="AD6720">
        <v>2</v>
      </c>
      <c r="AE6720">
        <v>1079</v>
      </c>
      <c r="AF6720">
        <v>1.75</v>
      </c>
      <c r="AQ6720">
        <v>1</v>
      </c>
      <c r="AR6720">
        <f t="shared" si="104"/>
        <v>4.6463999999999999</v>
      </c>
      <c r="AS6720">
        <v>1</v>
      </c>
      <c r="AT6720" t="s">
        <v>112</v>
      </c>
      <c r="AU6720">
        <v>20</v>
      </c>
    </row>
    <row r="6721" spans="1:47">
      <c r="A6721" t="s">
        <v>22998</v>
      </c>
      <c r="C6721">
        <v>310</v>
      </c>
      <c r="D6721" t="s">
        <v>22999</v>
      </c>
      <c r="E6721">
        <v>101</v>
      </c>
      <c r="F6721" t="s">
        <v>23000</v>
      </c>
      <c r="G6721" t="s">
        <v>1783</v>
      </c>
      <c r="H6721" t="s">
        <v>220</v>
      </c>
      <c r="I6721" t="s">
        <v>23001</v>
      </c>
      <c r="J6721">
        <v>0.12504999999999999</v>
      </c>
      <c r="K6721">
        <v>0</v>
      </c>
      <c r="L6721">
        <v>1</v>
      </c>
      <c r="M6721">
        <v>0</v>
      </c>
      <c r="N6721">
        <v>1</v>
      </c>
      <c r="P6721">
        <v>0</v>
      </c>
      <c r="Q6721">
        <v>1</v>
      </c>
      <c r="R6721">
        <v>8300</v>
      </c>
      <c r="S6721" t="s">
        <v>223</v>
      </c>
      <c r="T6721">
        <v>8300</v>
      </c>
      <c r="U6721" t="s">
        <v>22998</v>
      </c>
      <c r="V6721" t="s">
        <v>460</v>
      </c>
      <c r="X6721" t="s">
        <v>225</v>
      </c>
      <c r="Y6721">
        <v>8300</v>
      </c>
      <c r="AB6721">
        <v>0</v>
      </c>
      <c r="AC6721">
        <v>1</v>
      </c>
      <c r="AD6721">
        <v>3</v>
      </c>
      <c r="AE6721">
        <v>1400</v>
      </c>
      <c r="AF6721">
        <v>2</v>
      </c>
      <c r="AQ6721">
        <v>2</v>
      </c>
      <c r="AR6721">
        <f t="shared" si="104"/>
        <v>0</v>
      </c>
      <c r="AS6721">
        <v>1</v>
      </c>
      <c r="AT6721" t="s">
        <v>112</v>
      </c>
      <c r="AU6721">
        <v>20</v>
      </c>
    </row>
    <row r="6722" spans="1:47">
      <c r="A6722" t="s">
        <v>23002</v>
      </c>
      <c r="C6722">
        <v>310</v>
      </c>
      <c r="D6722" t="s">
        <v>23003</v>
      </c>
      <c r="E6722">
        <v>101</v>
      </c>
      <c r="F6722" t="s">
        <v>23004</v>
      </c>
      <c r="G6722" t="s">
        <v>422</v>
      </c>
      <c r="H6722" t="s">
        <v>220</v>
      </c>
      <c r="I6722" t="s">
        <v>23005</v>
      </c>
      <c r="J6722">
        <v>0.27781</v>
      </c>
      <c r="K6722">
        <v>1</v>
      </c>
      <c r="L6722">
        <v>1</v>
      </c>
      <c r="M6722">
        <v>1</v>
      </c>
      <c r="N6722">
        <v>1</v>
      </c>
      <c r="O6722" t="s">
        <v>225</v>
      </c>
      <c r="P6722">
        <v>0</v>
      </c>
      <c r="Q6722">
        <v>1</v>
      </c>
      <c r="R6722">
        <v>7400</v>
      </c>
      <c r="S6722" t="s">
        <v>223</v>
      </c>
      <c r="T6722">
        <v>7400</v>
      </c>
      <c r="U6722" t="s">
        <v>23002</v>
      </c>
      <c r="V6722" t="s">
        <v>611</v>
      </c>
      <c r="X6722" t="s">
        <v>225</v>
      </c>
      <c r="Y6722">
        <v>7400</v>
      </c>
      <c r="AB6722">
        <v>1</v>
      </c>
      <c r="AC6722">
        <v>1</v>
      </c>
      <c r="AD6722">
        <v>3</v>
      </c>
      <c r="AE6722">
        <v>1316</v>
      </c>
      <c r="AF6722">
        <v>1</v>
      </c>
      <c r="AQ6722">
        <v>1</v>
      </c>
      <c r="AR6722">
        <f t="shared" ref="AR6722:AR6785" si="105">AB6722*9.68*VLOOKUP(AU6722,atten,10,FALSE)</f>
        <v>9.68</v>
      </c>
      <c r="AS6722">
        <v>1</v>
      </c>
      <c r="AT6722" t="s">
        <v>134</v>
      </c>
      <c r="AU6722">
        <v>43</v>
      </c>
    </row>
    <row r="6723" spans="1:47">
      <c r="A6723" t="s">
        <v>23006</v>
      </c>
      <c r="C6723">
        <v>310</v>
      </c>
      <c r="D6723" t="s">
        <v>23007</v>
      </c>
      <c r="E6723">
        <v>101</v>
      </c>
      <c r="F6723" t="s">
        <v>23008</v>
      </c>
      <c r="G6723" t="s">
        <v>324</v>
      </c>
      <c r="H6723" t="s">
        <v>220</v>
      </c>
      <c r="I6723" t="s">
        <v>23009</v>
      </c>
      <c r="J6723">
        <v>0.28916999999999998</v>
      </c>
      <c r="K6723">
        <v>0</v>
      </c>
      <c r="L6723">
        <v>1</v>
      </c>
      <c r="M6723">
        <v>0</v>
      </c>
      <c r="N6723">
        <v>1</v>
      </c>
      <c r="P6723">
        <v>0</v>
      </c>
      <c r="Q6723">
        <v>0</v>
      </c>
      <c r="R6723">
        <v>0</v>
      </c>
      <c r="S6723" t="s">
        <v>223</v>
      </c>
      <c r="T6723">
        <v>0</v>
      </c>
      <c r="U6723" t="s">
        <v>23006</v>
      </c>
      <c r="X6723" t="s">
        <v>225</v>
      </c>
      <c r="Y6723">
        <v>0</v>
      </c>
      <c r="AB6723">
        <v>0</v>
      </c>
      <c r="AC6723">
        <v>1</v>
      </c>
      <c r="AD6723">
        <v>3</v>
      </c>
      <c r="AE6723">
        <v>1664</v>
      </c>
      <c r="AF6723">
        <v>2</v>
      </c>
      <c r="AQ6723">
        <v>1</v>
      </c>
      <c r="AR6723">
        <f t="shared" si="105"/>
        <v>0</v>
      </c>
      <c r="AS6723">
        <v>1</v>
      </c>
      <c r="AT6723" t="s">
        <v>112</v>
      </c>
      <c r="AU6723">
        <v>20</v>
      </c>
    </row>
    <row r="6724" spans="1:47">
      <c r="A6724" t="s">
        <v>23010</v>
      </c>
      <c r="C6724">
        <v>310</v>
      </c>
      <c r="D6724" t="s">
        <v>23011</v>
      </c>
      <c r="E6724">
        <v>101</v>
      </c>
      <c r="F6724" t="s">
        <v>23012</v>
      </c>
      <c r="G6724" t="s">
        <v>1783</v>
      </c>
      <c r="H6724" t="s">
        <v>220</v>
      </c>
      <c r="I6724" t="s">
        <v>23013</v>
      </c>
      <c r="J6724">
        <v>0.25921</v>
      </c>
      <c r="K6724">
        <v>1</v>
      </c>
      <c r="L6724">
        <v>1</v>
      </c>
      <c r="M6724">
        <v>1</v>
      </c>
      <c r="N6724">
        <v>1</v>
      </c>
      <c r="O6724" t="s">
        <v>225</v>
      </c>
      <c r="P6724">
        <v>0</v>
      </c>
      <c r="Q6724">
        <v>0</v>
      </c>
      <c r="R6724">
        <v>0</v>
      </c>
      <c r="S6724" t="s">
        <v>223</v>
      </c>
      <c r="T6724">
        <v>0</v>
      </c>
      <c r="U6724" t="s">
        <v>23010</v>
      </c>
      <c r="V6724" t="s">
        <v>10030</v>
      </c>
      <c r="W6724" t="s">
        <v>225</v>
      </c>
      <c r="X6724" t="s">
        <v>225</v>
      </c>
      <c r="Y6724">
        <v>0</v>
      </c>
      <c r="AB6724">
        <v>1</v>
      </c>
      <c r="AC6724">
        <v>1</v>
      </c>
      <c r="AD6724">
        <v>2</v>
      </c>
      <c r="AE6724">
        <v>872</v>
      </c>
      <c r="AF6724">
        <v>1</v>
      </c>
      <c r="AQ6724">
        <v>1</v>
      </c>
      <c r="AR6724">
        <f t="shared" si="105"/>
        <v>4.6463999999999999</v>
      </c>
      <c r="AS6724">
        <v>1</v>
      </c>
      <c r="AT6724" t="s">
        <v>112</v>
      </c>
      <c r="AU6724">
        <v>20</v>
      </c>
    </row>
    <row r="6725" spans="1:47">
      <c r="A6725" t="s">
        <v>23014</v>
      </c>
      <c r="C6725">
        <v>310</v>
      </c>
      <c r="D6725" t="s">
        <v>23015</v>
      </c>
      <c r="E6725">
        <v>101</v>
      </c>
      <c r="F6725" t="s">
        <v>23016</v>
      </c>
      <c r="G6725" t="s">
        <v>324</v>
      </c>
      <c r="H6725" t="s">
        <v>220</v>
      </c>
      <c r="I6725" t="s">
        <v>23017</v>
      </c>
      <c r="J6725">
        <v>2.0671400000000002</v>
      </c>
      <c r="K6725">
        <v>0</v>
      </c>
      <c r="L6725">
        <v>1</v>
      </c>
      <c r="M6725">
        <v>0</v>
      </c>
      <c r="N6725">
        <v>1</v>
      </c>
      <c r="P6725">
        <v>0</v>
      </c>
      <c r="Q6725">
        <v>0</v>
      </c>
      <c r="R6725">
        <v>0</v>
      </c>
      <c r="S6725" t="s">
        <v>223</v>
      </c>
      <c r="T6725">
        <v>0</v>
      </c>
      <c r="U6725" t="s">
        <v>23014</v>
      </c>
      <c r="X6725" t="s">
        <v>225</v>
      </c>
      <c r="Y6725">
        <v>0</v>
      </c>
      <c r="AB6725">
        <v>0</v>
      </c>
      <c r="AC6725">
        <v>1</v>
      </c>
      <c r="AD6725">
        <v>3</v>
      </c>
      <c r="AE6725">
        <v>2307</v>
      </c>
      <c r="AF6725">
        <v>1.75</v>
      </c>
      <c r="AQ6725">
        <v>1</v>
      </c>
      <c r="AR6725">
        <f t="shared" si="105"/>
        <v>0</v>
      </c>
      <c r="AS6725">
        <v>1</v>
      </c>
      <c r="AT6725" t="s">
        <v>130</v>
      </c>
      <c r="AU6725">
        <v>39</v>
      </c>
    </row>
    <row r="6726" spans="1:47">
      <c r="A6726" t="s">
        <v>23018</v>
      </c>
      <c r="C6726">
        <v>310</v>
      </c>
      <c r="D6726" t="s">
        <v>23019</v>
      </c>
      <c r="E6726">
        <v>101</v>
      </c>
      <c r="F6726" t="s">
        <v>23020</v>
      </c>
      <c r="G6726" t="s">
        <v>422</v>
      </c>
      <c r="H6726" t="s">
        <v>220</v>
      </c>
      <c r="I6726" t="s">
        <v>23021</v>
      </c>
      <c r="J6726">
        <v>0.29696</v>
      </c>
      <c r="K6726">
        <v>1</v>
      </c>
      <c r="L6726">
        <v>1</v>
      </c>
      <c r="M6726">
        <v>1</v>
      </c>
      <c r="N6726">
        <v>1</v>
      </c>
      <c r="O6726" t="s">
        <v>225</v>
      </c>
      <c r="P6726">
        <v>0</v>
      </c>
      <c r="Q6726">
        <v>1</v>
      </c>
      <c r="R6726">
        <v>6500</v>
      </c>
      <c r="S6726" t="s">
        <v>223</v>
      </c>
      <c r="T6726">
        <v>6500</v>
      </c>
      <c r="U6726" t="s">
        <v>23018</v>
      </c>
      <c r="V6726" t="s">
        <v>611</v>
      </c>
      <c r="X6726" t="s">
        <v>225</v>
      </c>
      <c r="Y6726">
        <v>6500</v>
      </c>
      <c r="AB6726">
        <v>1</v>
      </c>
      <c r="AC6726">
        <v>1</v>
      </c>
      <c r="AD6726">
        <v>4</v>
      </c>
      <c r="AE6726">
        <v>1232</v>
      </c>
      <c r="AF6726">
        <v>1</v>
      </c>
      <c r="AQ6726">
        <v>1</v>
      </c>
      <c r="AR6726">
        <f t="shared" si="105"/>
        <v>9.68</v>
      </c>
      <c r="AS6726">
        <v>1</v>
      </c>
      <c r="AT6726" t="s">
        <v>134</v>
      </c>
      <c r="AU6726">
        <v>43</v>
      </c>
    </row>
    <row r="6727" spans="1:47">
      <c r="A6727" t="s">
        <v>23022</v>
      </c>
      <c r="C6727">
        <v>310</v>
      </c>
      <c r="D6727" t="s">
        <v>23023</v>
      </c>
      <c r="E6727">
        <v>132</v>
      </c>
      <c r="F6727" t="s">
        <v>19681</v>
      </c>
      <c r="G6727" t="s">
        <v>324</v>
      </c>
      <c r="H6727" t="s">
        <v>260</v>
      </c>
      <c r="I6727" t="s">
        <v>23024</v>
      </c>
      <c r="J6727">
        <v>0.62529999999999997</v>
      </c>
      <c r="K6727">
        <v>0</v>
      </c>
      <c r="L6727">
        <v>0</v>
      </c>
      <c r="M6727">
        <v>0</v>
      </c>
      <c r="N6727">
        <v>0</v>
      </c>
      <c r="P6727">
        <v>0</v>
      </c>
      <c r="Q6727">
        <v>0</v>
      </c>
      <c r="R6727">
        <v>0</v>
      </c>
      <c r="S6727" t="s">
        <v>243</v>
      </c>
      <c r="T6727">
        <v>0</v>
      </c>
      <c r="U6727" t="s">
        <v>23022</v>
      </c>
      <c r="Y6727">
        <v>0</v>
      </c>
      <c r="AB6727">
        <v>0</v>
      </c>
      <c r="AC6727">
        <v>0</v>
      </c>
      <c r="AD6727">
        <v>0</v>
      </c>
      <c r="AE6727">
        <v>0</v>
      </c>
      <c r="AF6727">
        <v>0</v>
      </c>
      <c r="AQ6727">
        <v>2</v>
      </c>
      <c r="AR6727">
        <f t="shared" si="105"/>
        <v>0</v>
      </c>
      <c r="AS6727">
        <v>1</v>
      </c>
      <c r="AT6727" t="s">
        <v>126</v>
      </c>
      <c r="AU6727">
        <v>34</v>
      </c>
    </row>
    <row r="6728" spans="1:47">
      <c r="A6728" t="s">
        <v>23025</v>
      </c>
      <c r="C6728">
        <v>310</v>
      </c>
      <c r="D6728" t="s">
        <v>23026</v>
      </c>
      <c r="E6728">
        <v>101</v>
      </c>
      <c r="F6728" t="s">
        <v>23027</v>
      </c>
      <c r="G6728" t="s">
        <v>324</v>
      </c>
      <c r="H6728" t="s">
        <v>220</v>
      </c>
      <c r="I6728" t="s">
        <v>23028</v>
      </c>
      <c r="J6728">
        <v>0.40927000000000002</v>
      </c>
      <c r="K6728">
        <v>0</v>
      </c>
      <c r="L6728">
        <v>1</v>
      </c>
      <c r="M6728">
        <v>0</v>
      </c>
      <c r="N6728">
        <v>1</v>
      </c>
      <c r="P6728">
        <v>0</v>
      </c>
      <c r="Q6728">
        <v>0</v>
      </c>
      <c r="R6728">
        <v>0</v>
      </c>
      <c r="S6728" t="s">
        <v>223</v>
      </c>
      <c r="T6728">
        <v>0</v>
      </c>
      <c r="U6728" t="s">
        <v>23025</v>
      </c>
      <c r="X6728" t="s">
        <v>225</v>
      </c>
      <c r="Y6728">
        <v>0</v>
      </c>
      <c r="AB6728">
        <v>0</v>
      </c>
      <c r="AC6728">
        <v>1</v>
      </c>
      <c r="AD6728">
        <v>3</v>
      </c>
      <c r="AE6728">
        <v>1528</v>
      </c>
      <c r="AF6728">
        <v>2</v>
      </c>
      <c r="AQ6728">
        <v>1</v>
      </c>
      <c r="AR6728">
        <f t="shared" si="105"/>
        <v>0</v>
      </c>
      <c r="AS6728">
        <v>1</v>
      </c>
      <c r="AT6728" t="s">
        <v>126</v>
      </c>
      <c r="AU6728">
        <v>34</v>
      </c>
    </row>
    <row r="6729" spans="1:47">
      <c r="A6729" t="s">
        <v>23029</v>
      </c>
      <c r="C6729">
        <v>310</v>
      </c>
      <c r="D6729" t="s">
        <v>23030</v>
      </c>
      <c r="E6729">
        <v>101</v>
      </c>
      <c r="F6729" t="s">
        <v>23031</v>
      </c>
      <c r="G6729" t="s">
        <v>1783</v>
      </c>
      <c r="H6729" t="s">
        <v>220</v>
      </c>
      <c r="I6729" t="s">
        <v>23032</v>
      </c>
      <c r="J6729">
        <v>0.53359999999999996</v>
      </c>
      <c r="K6729">
        <v>1</v>
      </c>
      <c r="L6729">
        <v>1</v>
      </c>
      <c r="M6729">
        <v>1</v>
      </c>
      <c r="N6729">
        <v>1</v>
      </c>
      <c r="O6729" t="s">
        <v>225</v>
      </c>
      <c r="P6729">
        <v>0</v>
      </c>
      <c r="Q6729">
        <v>1</v>
      </c>
      <c r="R6729">
        <v>5300</v>
      </c>
      <c r="S6729" t="s">
        <v>243</v>
      </c>
      <c r="T6729">
        <v>5300</v>
      </c>
      <c r="U6729" t="s">
        <v>23029</v>
      </c>
      <c r="V6729" t="s">
        <v>10030</v>
      </c>
      <c r="W6729" t="s">
        <v>225</v>
      </c>
      <c r="X6729" t="s">
        <v>225</v>
      </c>
      <c r="Y6729">
        <v>5300</v>
      </c>
      <c r="AB6729">
        <v>1</v>
      </c>
      <c r="AC6729">
        <v>1</v>
      </c>
      <c r="AD6729">
        <v>3</v>
      </c>
      <c r="AE6729">
        <v>1140</v>
      </c>
      <c r="AF6729">
        <v>1</v>
      </c>
      <c r="AQ6729">
        <v>8</v>
      </c>
      <c r="AR6729">
        <f t="shared" si="105"/>
        <v>4.6463999999999999</v>
      </c>
      <c r="AS6729">
        <v>1</v>
      </c>
      <c r="AT6729" t="s">
        <v>112</v>
      </c>
      <c r="AU6729">
        <v>20</v>
      </c>
    </row>
    <row r="6730" spans="1:47">
      <c r="A6730" t="s">
        <v>23033</v>
      </c>
      <c r="C6730">
        <v>310</v>
      </c>
      <c r="D6730" t="s">
        <v>23034</v>
      </c>
      <c r="E6730">
        <v>101</v>
      </c>
      <c r="F6730" t="s">
        <v>23035</v>
      </c>
      <c r="G6730" t="s">
        <v>1783</v>
      </c>
      <c r="H6730" t="s">
        <v>220</v>
      </c>
      <c r="I6730" t="s">
        <v>23036</v>
      </c>
      <c r="J6730">
        <v>0.32016</v>
      </c>
      <c r="K6730">
        <v>1</v>
      </c>
      <c r="L6730">
        <v>1</v>
      </c>
      <c r="M6730">
        <v>1</v>
      </c>
      <c r="N6730">
        <v>1</v>
      </c>
      <c r="O6730" t="s">
        <v>225</v>
      </c>
      <c r="P6730">
        <v>0</v>
      </c>
      <c r="Q6730">
        <v>1</v>
      </c>
      <c r="R6730">
        <v>7200</v>
      </c>
      <c r="S6730" t="s">
        <v>223</v>
      </c>
      <c r="T6730">
        <v>7200</v>
      </c>
      <c r="U6730" t="s">
        <v>23033</v>
      </c>
      <c r="V6730" t="s">
        <v>10030</v>
      </c>
      <c r="W6730" t="s">
        <v>225</v>
      </c>
      <c r="X6730" t="s">
        <v>225</v>
      </c>
      <c r="Y6730">
        <v>7200</v>
      </c>
      <c r="AB6730">
        <v>1</v>
      </c>
      <c r="AC6730">
        <v>1</v>
      </c>
      <c r="AD6730">
        <v>3</v>
      </c>
      <c r="AE6730">
        <v>1080</v>
      </c>
      <c r="AF6730">
        <v>1</v>
      </c>
      <c r="AQ6730">
        <v>1</v>
      </c>
      <c r="AR6730">
        <f t="shared" si="105"/>
        <v>4.6463999999999999</v>
      </c>
      <c r="AS6730">
        <v>1</v>
      </c>
      <c r="AT6730" t="s">
        <v>112</v>
      </c>
      <c r="AU6730">
        <v>20</v>
      </c>
    </row>
    <row r="6731" spans="1:47">
      <c r="A6731" t="s">
        <v>23037</v>
      </c>
      <c r="C6731">
        <v>310</v>
      </c>
      <c r="D6731" t="s">
        <v>23038</v>
      </c>
      <c r="E6731">
        <v>101</v>
      </c>
      <c r="F6731" t="s">
        <v>23039</v>
      </c>
      <c r="G6731" t="s">
        <v>1783</v>
      </c>
      <c r="H6731" t="s">
        <v>220</v>
      </c>
      <c r="I6731" t="s">
        <v>23040</v>
      </c>
      <c r="J6731">
        <v>0.31635999999999997</v>
      </c>
      <c r="K6731">
        <v>1</v>
      </c>
      <c r="L6731">
        <v>1</v>
      </c>
      <c r="M6731">
        <v>1</v>
      </c>
      <c r="N6731">
        <v>1</v>
      </c>
      <c r="O6731" t="s">
        <v>225</v>
      </c>
      <c r="P6731">
        <v>0</v>
      </c>
      <c r="Q6731">
        <v>1</v>
      </c>
      <c r="R6731">
        <v>11000</v>
      </c>
      <c r="S6731" t="s">
        <v>223</v>
      </c>
      <c r="T6731">
        <v>11000</v>
      </c>
      <c r="U6731" t="s">
        <v>23037</v>
      </c>
      <c r="V6731" t="s">
        <v>10030</v>
      </c>
      <c r="W6731" t="s">
        <v>225</v>
      </c>
      <c r="X6731" t="s">
        <v>225</v>
      </c>
      <c r="Y6731">
        <v>11000</v>
      </c>
      <c r="AB6731">
        <v>1</v>
      </c>
      <c r="AC6731">
        <v>1</v>
      </c>
      <c r="AD6731">
        <v>3</v>
      </c>
      <c r="AE6731">
        <v>948</v>
      </c>
      <c r="AF6731">
        <v>1</v>
      </c>
      <c r="AQ6731">
        <v>1</v>
      </c>
      <c r="AR6731">
        <f t="shared" si="105"/>
        <v>4.6463999999999999</v>
      </c>
      <c r="AS6731">
        <v>1</v>
      </c>
      <c r="AT6731" t="s">
        <v>112</v>
      </c>
      <c r="AU6731">
        <v>20</v>
      </c>
    </row>
    <row r="6732" spans="1:47">
      <c r="A6732" t="s">
        <v>23041</v>
      </c>
      <c r="C6732">
        <v>310</v>
      </c>
      <c r="D6732" t="s">
        <v>23042</v>
      </c>
      <c r="E6732">
        <v>101</v>
      </c>
      <c r="F6732" t="s">
        <v>23043</v>
      </c>
      <c r="G6732" t="s">
        <v>422</v>
      </c>
      <c r="H6732" t="s">
        <v>220</v>
      </c>
      <c r="I6732" t="s">
        <v>23044</v>
      </c>
      <c r="J6732">
        <v>0.29115999999999997</v>
      </c>
      <c r="K6732">
        <v>1</v>
      </c>
      <c r="L6732">
        <v>1</v>
      </c>
      <c r="M6732">
        <v>1</v>
      </c>
      <c r="N6732">
        <v>1</v>
      </c>
      <c r="O6732" t="s">
        <v>225</v>
      </c>
      <c r="P6732">
        <v>0</v>
      </c>
      <c r="Q6732">
        <v>1</v>
      </c>
      <c r="R6732">
        <v>15700</v>
      </c>
      <c r="S6732" t="s">
        <v>223</v>
      </c>
      <c r="T6732">
        <v>15700</v>
      </c>
      <c r="U6732" t="s">
        <v>23041</v>
      </c>
      <c r="V6732" t="s">
        <v>611</v>
      </c>
      <c r="X6732" t="s">
        <v>225</v>
      </c>
      <c r="Y6732">
        <v>15700</v>
      </c>
      <c r="AB6732">
        <v>1</v>
      </c>
      <c r="AC6732">
        <v>1</v>
      </c>
      <c r="AD6732">
        <v>3</v>
      </c>
      <c r="AE6732">
        <v>1316</v>
      </c>
      <c r="AF6732">
        <v>1</v>
      </c>
      <c r="AQ6732">
        <v>1</v>
      </c>
      <c r="AR6732">
        <f t="shared" si="105"/>
        <v>9.68</v>
      </c>
      <c r="AS6732">
        <v>1</v>
      </c>
      <c r="AT6732" t="s">
        <v>134</v>
      </c>
      <c r="AU6732">
        <v>43</v>
      </c>
    </row>
    <row r="6733" spans="1:47">
      <c r="A6733" t="s">
        <v>248</v>
      </c>
      <c r="C6733">
        <v>310</v>
      </c>
      <c r="E6733">
        <v>0</v>
      </c>
      <c r="J6733">
        <v>4.0719999999999999E-2</v>
      </c>
      <c r="K6733">
        <v>0</v>
      </c>
      <c r="L6733">
        <v>0</v>
      </c>
      <c r="M6733">
        <v>0</v>
      </c>
      <c r="N6733">
        <v>0</v>
      </c>
      <c r="P6733">
        <v>0</v>
      </c>
      <c r="Q6733">
        <v>0</v>
      </c>
      <c r="R6733">
        <v>0</v>
      </c>
      <c r="S6733" t="s">
        <v>249</v>
      </c>
      <c r="T6733">
        <v>0</v>
      </c>
      <c r="Y6733">
        <v>0</v>
      </c>
      <c r="AB6733">
        <v>0</v>
      </c>
      <c r="AC6733">
        <v>0</v>
      </c>
      <c r="AD6733">
        <v>0</v>
      </c>
      <c r="AE6733">
        <v>0</v>
      </c>
      <c r="AF6733">
        <v>0</v>
      </c>
      <c r="AQ6733">
        <v>0</v>
      </c>
      <c r="AR6733">
        <f t="shared" si="105"/>
        <v>0</v>
      </c>
      <c r="AS6733">
        <v>1</v>
      </c>
      <c r="AT6733" t="s">
        <v>112</v>
      </c>
      <c r="AU6733">
        <v>20</v>
      </c>
    </row>
    <row r="6734" spans="1:47">
      <c r="A6734" t="s">
        <v>23045</v>
      </c>
      <c r="B6734" t="s">
        <v>293</v>
      </c>
      <c r="C6734">
        <v>310</v>
      </c>
      <c r="D6734" t="s">
        <v>15252</v>
      </c>
      <c r="E6734">
        <v>0</v>
      </c>
      <c r="J6734">
        <v>108.44947000000001</v>
      </c>
      <c r="K6734">
        <v>0</v>
      </c>
      <c r="L6734">
        <v>0</v>
      </c>
      <c r="M6734">
        <v>0</v>
      </c>
      <c r="N6734">
        <v>0</v>
      </c>
      <c r="P6734">
        <v>0</v>
      </c>
      <c r="Q6734">
        <v>0</v>
      </c>
      <c r="R6734">
        <v>0</v>
      </c>
      <c r="S6734" t="s">
        <v>296</v>
      </c>
      <c r="T6734">
        <v>0</v>
      </c>
      <c r="Y6734">
        <v>0</v>
      </c>
      <c r="AB6734">
        <v>0</v>
      </c>
      <c r="AC6734">
        <v>0</v>
      </c>
      <c r="AD6734">
        <v>0</v>
      </c>
      <c r="AE6734">
        <v>0</v>
      </c>
      <c r="AF6734">
        <v>0</v>
      </c>
      <c r="AG6734" t="s">
        <v>845</v>
      </c>
      <c r="AQ6734">
        <v>1</v>
      </c>
      <c r="AR6734">
        <f t="shared" si="105"/>
        <v>0</v>
      </c>
      <c r="AS6734">
        <v>1</v>
      </c>
      <c r="AT6734" t="s">
        <v>130</v>
      </c>
      <c r="AU6734">
        <v>39</v>
      </c>
    </row>
    <row r="6735" spans="1:47">
      <c r="A6735" t="s">
        <v>23046</v>
      </c>
      <c r="C6735">
        <v>310</v>
      </c>
      <c r="D6735" t="s">
        <v>23047</v>
      </c>
      <c r="E6735">
        <v>101</v>
      </c>
      <c r="F6735" t="s">
        <v>23048</v>
      </c>
      <c r="G6735" t="s">
        <v>1783</v>
      </c>
      <c r="H6735" t="s">
        <v>220</v>
      </c>
      <c r="I6735" t="s">
        <v>23049</v>
      </c>
      <c r="J6735">
        <v>0.30497000000000002</v>
      </c>
      <c r="K6735">
        <v>1</v>
      </c>
      <c r="L6735">
        <v>1</v>
      </c>
      <c r="M6735">
        <v>1</v>
      </c>
      <c r="N6735">
        <v>1</v>
      </c>
      <c r="O6735" t="s">
        <v>225</v>
      </c>
      <c r="P6735">
        <v>0</v>
      </c>
      <c r="Q6735">
        <v>0</v>
      </c>
      <c r="R6735">
        <v>0</v>
      </c>
      <c r="S6735" t="s">
        <v>223</v>
      </c>
      <c r="T6735">
        <v>0</v>
      </c>
      <c r="U6735" t="s">
        <v>23046</v>
      </c>
      <c r="V6735" t="s">
        <v>224</v>
      </c>
      <c r="W6735" t="s">
        <v>225</v>
      </c>
      <c r="X6735" t="s">
        <v>225</v>
      </c>
      <c r="Y6735">
        <v>0</v>
      </c>
      <c r="AB6735">
        <v>1</v>
      </c>
      <c r="AC6735">
        <v>1</v>
      </c>
      <c r="AD6735">
        <v>3</v>
      </c>
      <c r="AE6735">
        <v>1306</v>
      </c>
      <c r="AF6735">
        <v>1.75</v>
      </c>
      <c r="AQ6735">
        <v>1</v>
      </c>
      <c r="AR6735">
        <f t="shared" si="105"/>
        <v>4.6463999999999999</v>
      </c>
      <c r="AS6735">
        <v>1</v>
      </c>
      <c r="AT6735" t="s">
        <v>112</v>
      </c>
      <c r="AU6735">
        <v>20</v>
      </c>
    </row>
    <row r="6736" spans="1:47">
      <c r="A6736" t="s">
        <v>23050</v>
      </c>
      <c r="C6736">
        <v>310</v>
      </c>
      <c r="D6736" t="s">
        <v>23051</v>
      </c>
      <c r="E6736">
        <v>101</v>
      </c>
      <c r="F6736" t="s">
        <v>22065</v>
      </c>
      <c r="G6736" t="s">
        <v>1783</v>
      </c>
      <c r="H6736" t="s">
        <v>220</v>
      </c>
      <c r="I6736" t="s">
        <v>23052</v>
      </c>
      <c r="J6736">
        <v>0.59936</v>
      </c>
      <c r="K6736">
        <v>1</v>
      </c>
      <c r="L6736">
        <v>1</v>
      </c>
      <c r="M6736">
        <v>1</v>
      </c>
      <c r="N6736">
        <v>1</v>
      </c>
      <c r="O6736" t="s">
        <v>225</v>
      </c>
      <c r="P6736">
        <v>0</v>
      </c>
      <c r="Q6736">
        <v>1</v>
      </c>
      <c r="R6736">
        <v>8400</v>
      </c>
      <c r="S6736" t="s">
        <v>243</v>
      </c>
      <c r="T6736">
        <v>8400</v>
      </c>
      <c r="U6736" t="s">
        <v>23050</v>
      </c>
      <c r="V6736" t="s">
        <v>10030</v>
      </c>
      <c r="W6736" t="s">
        <v>225</v>
      </c>
      <c r="X6736" t="s">
        <v>225</v>
      </c>
      <c r="Y6736">
        <v>8400</v>
      </c>
      <c r="AB6736">
        <v>1</v>
      </c>
      <c r="AC6736">
        <v>1</v>
      </c>
      <c r="AD6736">
        <v>3</v>
      </c>
      <c r="AE6736">
        <v>1132</v>
      </c>
      <c r="AF6736">
        <v>1</v>
      </c>
      <c r="AQ6736">
        <v>2</v>
      </c>
      <c r="AR6736">
        <f t="shared" si="105"/>
        <v>4.6463999999999999</v>
      </c>
      <c r="AS6736">
        <v>1</v>
      </c>
      <c r="AT6736" t="s">
        <v>112</v>
      </c>
      <c r="AU6736">
        <v>20</v>
      </c>
    </row>
    <row r="6737" spans="1:47">
      <c r="A6737" t="s">
        <v>23053</v>
      </c>
      <c r="C6737">
        <v>310</v>
      </c>
      <c r="D6737" t="s">
        <v>23054</v>
      </c>
      <c r="E6737">
        <v>101</v>
      </c>
      <c r="F6737" t="s">
        <v>23055</v>
      </c>
      <c r="G6737" t="s">
        <v>1783</v>
      </c>
      <c r="H6737" t="s">
        <v>220</v>
      </c>
      <c r="I6737" t="s">
        <v>23056</v>
      </c>
      <c r="J6737">
        <v>0.19982</v>
      </c>
      <c r="K6737">
        <v>0</v>
      </c>
      <c r="L6737">
        <v>1</v>
      </c>
      <c r="M6737">
        <v>0</v>
      </c>
      <c r="N6737">
        <v>1</v>
      </c>
      <c r="P6737">
        <v>0</v>
      </c>
      <c r="Q6737">
        <v>1</v>
      </c>
      <c r="R6737">
        <v>2200</v>
      </c>
      <c r="S6737" t="s">
        <v>223</v>
      </c>
      <c r="T6737">
        <v>2200</v>
      </c>
      <c r="U6737" t="s">
        <v>23053</v>
      </c>
      <c r="V6737" t="s">
        <v>460</v>
      </c>
      <c r="X6737" t="s">
        <v>225</v>
      </c>
      <c r="Y6737">
        <v>2200</v>
      </c>
      <c r="AB6737">
        <v>0</v>
      </c>
      <c r="AC6737">
        <v>1</v>
      </c>
      <c r="AD6737">
        <v>3</v>
      </c>
      <c r="AE6737">
        <v>1306</v>
      </c>
      <c r="AF6737">
        <v>1.75</v>
      </c>
      <c r="AQ6737">
        <v>3</v>
      </c>
      <c r="AR6737">
        <f t="shared" si="105"/>
        <v>0</v>
      </c>
      <c r="AS6737">
        <v>1</v>
      </c>
      <c r="AT6737" t="s">
        <v>112</v>
      </c>
      <c r="AU6737">
        <v>20</v>
      </c>
    </row>
    <row r="6738" spans="1:47">
      <c r="A6738" t="s">
        <v>23057</v>
      </c>
      <c r="C6738">
        <v>310</v>
      </c>
      <c r="D6738" t="s">
        <v>23058</v>
      </c>
      <c r="E6738">
        <v>101</v>
      </c>
      <c r="F6738" t="s">
        <v>23059</v>
      </c>
      <c r="G6738" t="s">
        <v>1783</v>
      </c>
      <c r="H6738" t="s">
        <v>220</v>
      </c>
      <c r="I6738" t="s">
        <v>23060</v>
      </c>
      <c r="J6738">
        <v>0.29731999999999997</v>
      </c>
      <c r="K6738">
        <v>1</v>
      </c>
      <c r="L6738">
        <v>1</v>
      </c>
      <c r="M6738">
        <v>1</v>
      </c>
      <c r="N6738">
        <v>1</v>
      </c>
      <c r="O6738" t="s">
        <v>225</v>
      </c>
      <c r="P6738">
        <v>0</v>
      </c>
      <c r="Q6738">
        <v>1</v>
      </c>
      <c r="R6738">
        <v>4900</v>
      </c>
      <c r="S6738" t="s">
        <v>223</v>
      </c>
      <c r="T6738">
        <v>4900</v>
      </c>
      <c r="U6738" t="s">
        <v>23057</v>
      </c>
      <c r="V6738" t="s">
        <v>10030</v>
      </c>
      <c r="W6738" t="s">
        <v>225</v>
      </c>
      <c r="X6738" t="s">
        <v>225</v>
      </c>
      <c r="Y6738">
        <v>4900</v>
      </c>
      <c r="AB6738">
        <v>1</v>
      </c>
      <c r="AC6738">
        <v>1</v>
      </c>
      <c r="AD6738">
        <v>2</v>
      </c>
      <c r="AE6738">
        <v>816</v>
      </c>
      <c r="AF6738">
        <v>1</v>
      </c>
      <c r="AQ6738">
        <v>1</v>
      </c>
      <c r="AR6738">
        <f t="shared" si="105"/>
        <v>4.6463999999999999</v>
      </c>
      <c r="AS6738">
        <v>1</v>
      </c>
      <c r="AT6738" t="s">
        <v>112</v>
      </c>
      <c r="AU6738">
        <v>20</v>
      </c>
    </row>
    <row r="6739" spans="1:47">
      <c r="A6739" t="s">
        <v>23061</v>
      </c>
      <c r="C6739">
        <v>310</v>
      </c>
      <c r="D6739" t="s">
        <v>23062</v>
      </c>
      <c r="E6739">
        <v>101</v>
      </c>
      <c r="F6739" t="s">
        <v>23063</v>
      </c>
      <c r="G6739" t="s">
        <v>1783</v>
      </c>
      <c r="H6739" t="s">
        <v>220</v>
      </c>
      <c r="I6739" t="s">
        <v>23064</v>
      </c>
      <c r="J6739">
        <v>0.22122</v>
      </c>
      <c r="K6739">
        <v>1</v>
      </c>
      <c r="L6739">
        <v>1</v>
      </c>
      <c r="M6739">
        <v>1</v>
      </c>
      <c r="N6739">
        <v>1</v>
      </c>
      <c r="O6739" t="s">
        <v>225</v>
      </c>
      <c r="P6739">
        <v>0</v>
      </c>
      <c r="Q6739">
        <v>0</v>
      </c>
      <c r="R6739">
        <v>0</v>
      </c>
      <c r="S6739" t="s">
        <v>223</v>
      </c>
      <c r="T6739">
        <v>0</v>
      </c>
      <c r="U6739" t="s">
        <v>23061</v>
      </c>
      <c r="V6739" t="s">
        <v>224</v>
      </c>
      <c r="W6739" t="s">
        <v>225</v>
      </c>
      <c r="X6739" t="s">
        <v>225</v>
      </c>
      <c r="Y6739">
        <v>0</v>
      </c>
      <c r="AB6739">
        <v>1</v>
      </c>
      <c r="AC6739">
        <v>1</v>
      </c>
      <c r="AD6739">
        <v>2</v>
      </c>
      <c r="AE6739">
        <v>732</v>
      </c>
      <c r="AF6739">
        <v>1</v>
      </c>
      <c r="AQ6739">
        <v>3</v>
      </c>
      <c r="AR6739">
        <f t="shared" si="105"/>
        <v>4.6463999999999999</v>
      </c>
      <c r="AS6739">
        <v>1</v>
      </c>
      <c r="AT6739" t="s">
        <v>112</v>
      </c>
      <c r="AU6739">
        <v>20</v>
      </c>
    </row>
    <row r="6740" spans="1:47">
      <c r="A6740" t="s">
        <v>23065</v>
      </c>
      <c r="C6740">
        <v>310</v>
      </c>
      <c r="D6740" t="s">
        <v>23066</v>
      </c>
      <c r="E6740">
        <v>101</v>
      </c>
      <c r="F6740" t="s">
        <v>23067</v>
      </c>
      <c r="G6740" t="s">
        <v>422</v>
      </c>
      <c r="H6740" t="s">
        <v>220</v>
      </c>
      <c r="I6740" t="s">
        <v>23068</v>
      </c>
      <c r="J6740">
        <v>0.24692</v>
      </c>
      <c r="K6740">
        <v>1</v>
      </c>
      <c r="L6740">
        <v>1</v>
      </c>
      <c r="M6740">
        <v>1</v>
      </c>
      <c r="N6740">
        <v>1</v>
      </c>
      <c r="O6740" t="s">
        <v>225</v>
      </c>
      <c r="P6740">
        <v>0</v>
      </c>
      <c r="Q6740">
        <v>1</v>
      </c>
      <c r="R6740">
        <v>5800</v>
      </c>
      <c r="S6740" t="s">
        <v>223</v>
      </c>
      <c r="T6740">
        <v>5800</v>
      </c>
      <c r="U6740" t="s">
        <v>23065</v>
      </c>
      <c r="V6740" t="s">
        <v>455</v>
      </c>
      <c r="W6740" t="s">
        <v>225</v>
      </c>
      <c r="X6740" t="s">
        <v>225</v>
      </c>
      <c r="Y6740">
        <v>5800</v>
      </c>
      <c r="AB6740">
        <v>1</v>
      </c>
      <c r="AC6740">
        <v>1</v>
      </c>
      <c r="AD6740">
        <v>4</v>
      </c>
      <c r="AE6740">
        <v>1540</v>
      </c>
      <c r="AF6740">
        <v>1</v>
      </c>
      <c r="AQ6740">
        <v>1</v>
      </c>
      <c r="AR6740">
        <f t="shared" si="105"/>
        <v>9.68</v>
      </c>
      <c r="AS6740">
        <v>1</v>
      </c>
      <c r="AT6740" t="s">
        <v>132</v>
      </c>
      <c r="AU6740">
        <v>41</v>
      </c>
    </row>
    <row r="6741" spans="1:47">
      <c r="A6741" t="s">
        <v>23069</v>
      </c>
      <c r="C6741">
        <v>310</v>
      </c>
      <c r="D6741" t="s">
        <v>23070</v>
      </c>
      <c r="E6741">
        <v>131</v>
      </c>
      <c r="F6741" t="s">
        <v>21801</v>
      </c>
      <c r="G6741" t="s">
        <v>324</v>
      </c>
      <c r="H6741" t="s">
        <v>407</v>
      </c>
      <c r="I6741" t="s">
        <v>23071</v>
      </c>
      <c r="J6741">
        <v>1.40228</v>
      </c>
      <c r="K6741">
        <v>0</v>
      </c>
      <c r="L6741">
        <v>0</v>
      </c>
      <c r="M6741">
        <v>0</v>
      </c>
      <c r="N6741">
        <v>0</v>
      </c>
      <c r="P6741">
        <v>0</v>
      </c>
      <c r="Q6741">
        <v>0</v>
      </c>
      <c r="R6741">
        <v>0</v>
      </c>
      <c r="S6741" t="s">
        <v>223</v>
      </c>
      <c r="T6741">
        <v>0</v>
      </c>
      <c r="U6741" t="s">
        <v>23069</v>
      </c>
      <c r="Y6741">
        <v>0</v>
      </c>
      <c r="AB6741">
        <v>0</v>
      </c>
      <c r="AC6741">
        <v>0</v>
      </c>
      <c r="AD6741">
        <v>0</v>
      </c>
      <c r="AE6741">
        <v>0</v>
      </c>
      <c r="AF6741">
        <v>0</v>
      </c>
      <c r="AQ6741">
        <v>1</v>
      </c>
      <c r="AR6741">
        <f t="shared" si="105"/>
        <v>0</v>
      </c>
      <c r="AS6741">
        <v>1</v>
      </c>
      <c r="AT6741" t="s">
        <v>130</v>
      </c>
      <c r="AU6741">
        <v>39</v>
      </c>
    </row>
    <row r="6742" spans="1:47">
      <c r="A6742" t="s">
        <v>23072</v>
      </c>
      <c r="C6742">
        <v>310</v>
      </c>
      <c r="D6742" t="s">
        <v>23073</v>
      </c>
      <c r="E6742">
        <v>101</v>
      </c>
      <c r="F6742" t="s">
        <v>23074</v>
      </c>
      <c r="G6742" t="s">
        <v>422</v>
      </c>
      <c r="H6742" t="s">
        <v>220</v>
      </c>
      <c r="I6742" t="s">
        <v>23075</v>
      </c>
      <c r="J6742">
        <v>0.21926000000000001</v>
      </c>
      <c r="K6742">
        <v>1</v>
      </c>
      <c r="L6742">
        <v>1</v>
      </c>
      <c r="M6742">
        <v>1</v>
      </c>
      <c r="N6742">
        <v>1</v>
      </c>
      <c r="O6742" t="s">
        <v>225</v>
      </c>
      <c r="P6742">
        <v>0</v>
      </c>
      <c r="Q6742">
        <v>1</v>
      </c>
      <c r="R6742">
        <v>300</v>
      </c>
      <c r="S6742" t="s">
        <v>223</v>
      </c>
      <c r="T6742">
        <v>300</v>
      </c>
      <c r="U6742" t="s">
        <v>23072</v>
      </c>
      <c r="V6742" t="s">
        <v>611</v>
      </c>
      <c r="X6742" t="s">
        <v>225</v>
      </c>
      <c r="Y6742">
        <v>300</v>
      </c>
      <c r="AB6742">
        <v>1</v>
      </c>
      <c r="AC6742">
        <v>1</v>
      </c>
      <c r="AD6742">
        <v>3</v>
      </c>
      <c r="AE6742">
        <v>1204</v>
      </c>
      <c r="AF6742">
        <v>1</v>
      </c>
      <c r="AQ6742">
        <v>1</v>
      </c>
      <c r="AR6742">
        <f t="shared" si="105"/>
        <v>9.68</v>
      </c>
      <c r="AS6742">
        <v>1</v>
      </c>
      <c r="AT6742" t="s">
        <v>134</v>
      </c>
      <c r="AU6742">
        <v>43</v>
      </c>
    </row>
    <row r="6743" spans="1:47">
      <c r="A6743" t="s">
        <v>23076</v>
      </c>
      <c r="C6743">
        <v>310</v>
      </c>
      <c r="D6743" t="s">
        <v>23077</v>
      </c>
      <c r="E6743">
        <v>101</v>
      </c>
      <c r="F6743" t="s">
        <v>23078</v>
      </c>
      <c r="G6743" t="s">
        <v>1783</v>
      </c>
      <c r="H6743" t="s">
        <v>220</v>
      </c>
      <c r="I6743" t="s">
        <v>23079</v>
      </c>
      <c r="J6743">
        <v>0.28999000000000003</v>
      </c>
      <c r="K6743">
        <v>1</v>
      </c>
      <c r="L6743">
        <v>1</v>
      </c>
      <c r="M6743">
        <v>1</v>
      </c>
      <c r="N6743">
        <v>1</v>
      </c>
      <c r="O6743" t="s">
        <v>225</v>
      </c>
      <c r="P6743">
        <v>0</v>
      </c>
      <c r="Q6743">
        <v>1</v>
      </c>
      <c r="R6743">
        <v>14800</v>
      </c>
      <c r="S6743" t="s">
        <v>243</v>
      </c>
      <c r="T6743">
        <v>14800</v>
      </c>
      <c r="U6743" t="s">
        <v>23076</v>
      </c>
      <c r="X6743" t="s">
        <v>225</v>
      </c>
      <c r="Y6743">
        <v>14800</v>
      </c>
      <c r="AB6743">
        <v>1</v>
      </c>
      <c r="AC6743">
        <v>1</v>
      </c>
      <c r="AD6743">
        <v>4</v>
      </c>
      <c r="AE6743">
        <v>1306</v>
      </c>
      <c r="AF6743">
        <v>1.75</v>
      </c>
      <c r="AQ6743">
        <v>4</v>
      </c>
      <c r="AR6743">
        <f t="shared" si="105"/>
        <v>4.6463999999999999</v>
      </c>
      <c r="AS6743">
        <v>1</v>
      </c>
      <c r="AT6743" t="s">
        <v>112</v>
      </c>
      <c r="AU6743">
        <v>20</v>
      </c>
    </row>
    <row r="6744" spans="1:47">
      <c r="A6744" t="s">
        <v>23080</v>
      </c>
      <c r="C6744">
        <v>310</v>
      </c>
      <c r="D6744" t="s">
        <v>23081</v>
      </c>
      <c r="E6744">
        <v>101</v>
      </c>
      <c r="F6744" t="s">
        <v>23082</v>
      </c>
      <c r="G6744" t="s">
        <v>1783</v>
      </c>
      <c r="H6744" t="s">
        <v>220</v>
      </c>
      <c r="I6744" t="s">
        <v>23083</v>
      </c>
      <c r="J6744">
        <v>0.22828999999999999</v>
      </c>
      <c r="K6744">
        <v>1</v>
      </c>
      <c r="L6744">
        <v>1</v>
      </c>
      <c r="M6744">
        <v>1</v>
      </c>
      <c r="N6744">
        <v>1</v>
      </c>
      <c r="O6744" t="s">
        <v>225</v>
      </c>
      <c r="P6744">
        <v>0</v>
      </c>
      <c r="Q6744">
        <v>1</v>
      </c>
      <c r="R6744">
        <v>7700</v>
      </c>
      <c r="S6744" t="s">
        <v>223</v>
      </c>
      <c r="T6744">
        <v>7700</v>
      </c>
      <c r="U6744" t="s">
        <v>23080</v>
      </c>
      <c r="V6744" t="s">
        <v>10030</v>
      </c>
      <c r="W6744" t="s">
        <v>225</v>
      </c>
      <c r="X6744" t="s">
        <v>225</v>
      </c>
      <c r="Y6744">
        <v>7700</v>
      </c>
      <c r="AB6744">
        <v>1</v>
      </c>
      <c r="AC6744">
        <v>1</v>
      </c>
      <c r="AD6744">
        <v>2</v>
      </c>
      <c r="AE6744">
        <v>870</v>
      </c>
      <c r="AF6744">
        <v>1</v>
      </c>
      <c r="AQ6744">
        <v>1</v>
      </c>
      <c r="AR6744">
        <f t="shared" si="105"/>
        <v>4.6463999999999999</v>
      </c>
      <c r="AS6744">
        <v>1</v>
      </c>
      <c r="AT6744" t="s">
        <v>112</v>
      </c>
      <c r="AU6744">
        <v>20</v>
      </c>
    </row>
    <row r="6745" spans="1:47">
      <c r="A6745" t="s">
        <v>23084</v>
      </c>
      <c r="C6745">
        <v>310</v>
      </c>
      <c r="D6745" t="s">
        <v>23085</v>
      </c>
      <c r="E6745">
        <v>101</v>
      </c>
      <c r="F6745" t="s">
        <v>23086</v>
      </c>
      <c r="G6745" t="s">
        <v>422</v>
      </c>
      <c r="H6745" t="s">
        <v>220</v>
      </c>
      <c r="I6745" t="s">
        <v>23087</v>
      </c>
      <c r="J6745">
        <v>0.24845999999999999</v>
      </c>
      <c r="K6745">
        <v>1</v>
      </c>
      <c r="L6745">
        <v>1</v>
      </c>
      <c r="M6745">
        <v>1</v>
      </c>
      <c r="N6745">
        <v>1</v>
      </c>
      <c r="O6745" t="s">
        <v>225</v>
      </c>
      <c r="P6745">
        <v>0</v>
      </c>
      <c r="Q6745">
        <v>1</v>
      </c>
      <c r="R6745">
        <v>8700</v>
      </c>
      <c r="S6745" t="s">
        <v>223</v>
      </c>
      <c r="T6745">
        <v>8700</v>
      </c>
      <c r="U6745" t="s">
        <v>23084</v>
      </c>
      <c r="V6745" t="s">
        <v>455</v>
      </c>
      <c r="W6745" t="s">
        <v>225</v>
      </c>
      <c r="X6745" t="s">
        <v>225</v>
      </c>
      <c r="Y6745">
        <v>8700</v>
      </c>
      <c r="AB6745">
        <v>1</v>
      </c>
      <c r="AC6745">
        <v>1</v>
      </c>
      <c r="AD6745">
        <v>4</v>
      </c>
      <c r="AE6745">
        <v>1564</v>
      </c>
      <c r="AF6745">
        <v>1</v>
      </c>
      <c r="AQ6745">
        <v>1</v>
      </c>
      <c r="AR6745">
        <f t="shared" si="105"/>
        <v>9.68</v>
      </c>
      <c r="AS6745">
        <v>1</v>
      </c>
      <c r="AT6745" t="s">
        <v>134</v>
      </c>
      <c r="AU6745">
        <v>43</v>
      </c>
    </row>
    <row r="6746" spans="1:47">
      <c r="A6746" t="s">
        <v>23088</v>
      </c>
      <c r="C6746">
        <v>310</v>
      </c>
      <c r="D6746" t="s">
        <v>23089</v>
      </c>
      <c r="E6746">
        <v>903</v>
      </c>
      <c r="F6746" t="s">
        <v>1042</v>
      </c>
      <c r="G6746" t="s">
        <v>1783</v>
      </c>
      <c r="H6746" t="s">
        <v>833</v>
      </c>
      <c r="I6746" t="s">
        <v>23090</v>
      </c>
      <c r="J6746">
        <v>0.41782000000000002</v>
      </c>
      <c r="K6746">
        <v>0</v>
      </c>
      <c r="L6746">
        <v>0</v>
      </c>
      <c r="M6746">
        <v>0</v>
      </c>
      <c r="N6746">
        <v>0</v>
      </c>
      <c r="P6746">
        <v>0</v>
      </c>
      <c r="Q6746">
        <v>0</v>
      </c>
      <c r="R6746">
        <v>0</v>
      </c>
      <c r="S6746" t="s">
        <v>223</v>
      </c>
      <c r="T6746">
        <v>0</v>
      </c>
      <c r="U6746" t="s">
        <v>23088</v>
      </c>
      <c r="Y6746">
        <v>0</v>
      </c>
      <c r="AB6746">
        <v>0</v>
      </c>
      <c r="AC6746">
        <v>0</v>
      </c>
      <c r="AD6746">
        <v>0</v>
      </c>
      <c r="AE6746">
        <v>0</v>
      </c>
      <c r="AF6746">
        <v>0</v>
      </c>
      <c r="AQ6746">
        <v>1</v>
      </c>
      <c r="AR6746">
        <f t="shared" si="105"/>
        <v>0</v>
      </c>
      <c r="AS6746">
        <v>1</v>
      </c>
      <c r="AT6746" t="s">
        <v>112</v>
      </c>
      <c r="AU6746">
        <v>20</v>
      </c>
    </row>
    <row r="6747" spans="1:47">
      <c r="A6747" t="s">
        <v>23091</v>
      </c>
      <c r="C6747">
        <v>310</v>
      </c>
      <c r="D6747" t="s">
        <v>23092</v>
      </c>
      <c r="E6747">
        <v>101</v>
      </c>
      <c r="F6747" t="s">
        <v>23093</v>
      </c>
      <c r="G6747" t="s">
        <v>1783</v>
      </c>
      <c r="H6747" t="s">
        <v>220</v>
      </c>
      <c r="I6747" t="s">
        <v>23094</v>
      </c>
      <c r="J6747">
        <v>0.35937000000000002</v>
      </c>
      <c r="K6747">
        <v>1</v>
      </c>
      <c r="L6747">
        <v>1</v>
      </c>
      <c r="M6747">
        <v>1</v>
      </c>
      <c r="N6747">
        <v>1</v>
      </c>
      <c r="O6747" t="s">
        <v>225</v>
      </c>
      <c r="P6747">
        <v>0</v>
      </c>
      <c r="Q6747">
        <v>1</v>
      </c>
      <c r="R6747">
        <v>3900</v>
      </c>
      <c r="S6747" t="s">
        <v>223</v>
      </c>
      <c r="T6747">
        <v>3900</v>
      </c>
      <c r="U6747" t="s">
        <v>23091</v>
      </c>
      <c r="V6747" t="s">
        <v>10030</v>
      </c>
      <c r="W6747" t="s">
        <v>225</v>
      </c>
      <c r="X6747" t="s">
        <v>225</v>
      </c>
      <c r="Y6747">
        <v>3900</v>
      </c>
      <c r="AB6747">
        <v>1</v>
      </c>
      <c r="AC6747">
        <v>1</v>
      </c>
      <c r="AD6747">
        <v>2</v>
      </c>
      <c r="AE6747">
        <v>864</v>
      </c>
      <c r="AF6747">
        <v>1</v>
      </c>
      <c r="AQ6747">
        <v>5</v>
      </c>
      <c r="AR6747">
        <f t="shared" si="105"/>
        <v>4.6463999999999999</v>
      </c>
      <c r="AS6747">
        <v>1</v>
      </c>
      <c r="AT6747" t="s">
        <v>112</v>
      </c>
      <c r="AU6747">
        <v>20</v>
      </c>
    </row>
    <row r="6748" spans="1:47">
      <c r="A6748" t="s">
        <v>23095</v>
      </c>
      <c r="C6748">
        <v>310</v>
      </c>
      <c r="D6748" t="s">
        <v>23096</v>
      </c>
      <c r="E6748">
        <v>132</v>
      </c>
      <c r="F6748" t="s">
        <v>20436</v>
      </c>
      <c r="G6748" t="s">
        <v>1783</v>
      </c>
      <c r="H6748" t="s">
        <v>260</v>
      </c>
      <c r="I6748" t="s">
        <v>23097</v>
      </c>
      <c r="J6748">
        <v>1.38723</v>
      </c>
      <c r="K6748">
        <v>0</v>
      </c>
      <c r="L6748">
        <v>0</v>
      </c>
      <c r="M6748">
        <v>0</v>
      </c>
      <c r="N6748">
        <v>0</v>
      </c>
      <c r="P6748">
        <v>0</v>
      </c>
      <c r="Q6748">
        <v>0</v>
      </c>
      <c r="R6748">
        <v>0</v>
      </c>
      <c r="S6748" t="s">
        <v>223</v>
      </c>
      <c r="T6748">
        <v>0</v>
      </c>
      <c r="U6748" t="s">
        <v>23095</v>
      </c>
      <c r="Y6748">
        <v>0</v>
      </c>
      <c r="AB6748">
        <v>0</v>
      </c>
      <c r="AC6748">
        <v>0</v>
      </c>
      <c r="AD6748">
        <v>0</v>
      </c>
      <c r="AE6748">
        <v>0</v>
      </c>
      <c r="AF6748">
        <v>0</v>
      </c>
      <c r="AQ6748">
        <v>2</v>
      </c>
      <c r="AR6748">
        <f t="shared" si="105"/>
        <v>0</v>
      </c>
      <c r="AS6748">
        <v>1</v>
      </c>
      <c r="AT6748" t="s">
        <v>112</v>
      </c>
      <c r="AU6748">
        <v>20</v>
      </c>
    </row>
    <row r="6749" spans="1:47">
      <c r="A6749" t="s">
        <v>23098</v>
      </c>
      <c r="C6749">
        <v>310</v>
      </c>
      <c r="D6749" t="s">
        <v>23099</v>
      </c>
      <c r="E6749">
        <v>131</v>
      </c>
      <c r="F6749" t="s">
        <v>21801</v>
      </c>
      <c r="G6749" t="s">
        <v>324</v>
      </c>
      <c r="H6749" t="s">
        <v>407</v>
      </c>
      <c r="I6749" t="s">
        <v>23100</v>
      </c>
      <c r="J6749">
        <v>1.7687200000000001</v>
      </c>
      <c r="K6749">
        <v>0</v>
      </c>
      <c r="L6749">
        <v>0</v>
      </c>
      <c r="M6749">
        <v>0</v>
      </c>
      <c r="N6749">
        <v>0</v>
      </c>
      <c r="P6749">
        <v>0</v>
      </c>
      <c r="Q6749">
        <v>0</v>
      </c>
      <c r="R6749">
        <v>0</v>
      </c>
      <c r="S6749" t="s">
        <v>223</v>
      </c>
      <c r="T6749">
        <v>0</v>
      </c>
      <c r="U6749" t="s">
        <v>23098</v>
      </c>
      <c r="Y6749">
        <v>0</v>
      </c>
      <c r="AB6749">
        <v>0</v>
      </c>
      <c r="AC6749">
        <v>0</v>
      </c>
      <c r="AD6749">
        <v>0</v>
      </c>
      <c r="AE6749">
        <v>0</v>
      </c>
      <c r="AF6749">
        <v>0</v>
      </c>
      <c r="AQ6749">
        <v>1</v>
      </c>
      <c r="AR6749">
        <f t="shared" si="105"/>
        <v>0</v>
      </c>
      <c r="AS6749">
        <v>1</v>
      </c>
      <c r="AT6749" t="s">
        <v>130</v>
      </c>
      <c r="AU6749">
        <v>39</v>
      </c>
    </row>
    <row r="6750" spans="1:47">
      <c r="A6750" t="s">
        <v>23101</v>
      </c>
      <c r="C6750">
        <v>310</v>
      </c>
      <c r="D6750" t="s">
        <v>22118</v>
      </c>
      <c r="E6750">
        <v>903</v>
      </c>
      <c r="F6750" t="s">
        <v>1042</v>
      </c>
      <c r="G6750" t="s">
        <v>1783</v>
      </c>
      <c r="H6750" t="s">
        <v>833</v>
      </c>
      <c r="I6750" t="s">
        <v>23102</v>
      </c>
      <c r="J6750">
        <v>6.9295200000000001</v>
      </c>
      <c r="K6750">
        <v>0</v>
      </c>
      <c r="L6750">
        <v>0</v>
      </c>
      <c r="M6750">
        <v>0</v>
      </c>
      <c r="N6750">
        <v>0</v>
      </c>
      <c r="P6750">
        <v>0</v>
      </c>
      <c r="Q6750">
        <v>0</v>
      </c>
      <c r="R6750">
        <v>0</v>
      </c>
      <c r="S6750" t="s">
        <v>223</v>
      </c>
      <c r="T6750">
        <v>0</v>
      </c>
      <c r="U6750" t="s">
        <v>23101</v>
      </c>
      <c r="Y6750">
        <v>0</v>
      </c>
      <c r="AB6750">
        <v>0</v>
      </c>
      <c r="AC6750">
        <v>0</v>
      </c>
      <c r="AD6750">
        <v>0</v>
      </c>
      <c r="AE6750">
        <v>0</v>
      </c>
      <c r="AF6750">
        <v>0</v>
      </c>
      <c r="AQ6750">
        <v>1</v>
      </c>
      <c r="AR6750">
        <f t="shared" si="105"/>
        <v>0</v>
      </c>
      <c r="AS6750">
        <v>1</v>
      </c>
      <c r="AT6750" t="s">
        <v>112</v>
      </c>
      <c r="AU6750">
        <v>20</v>
      </c>
    </row>
    <row r="6751" spans="1:47">
      <c r="A6751" t="s">
        <v>23103</v>
      </c>
      <c r="C6751">
        <v>310</v>
      </c>
      <c r="D6751" t="s">
        <v>23104</v>
      </c>
      <c r="E6751">
        <v>101</v>
      </c>
      <c r="F6751" t="s">
        <v>23105</v>
      </c>
      <c r="G6751" t="s">
        <v>324</v>
      </c>
      <c r="H6751" t="s">
        <v>220</v>
      </c>
      <c r="I6751" t="s">
        <v>23106</v>
      </c>
      <c r="J6751">
        <v>0.26268000000000002</v>
      </c>
      <c r="K6751">
        <v>0</v>
      </c>
      <c r="L6751">
        <v>1</v>
      </c>
      <c r="M6751">
        <v>0</v>
      </c>
      <c r="N6751">
        <v>1</v>
      </c>
      <c r="P6751">
        <v>0</v>
      </c>
      <c r="Q6751">
        <v>0</v>
      </c>
      <c r="R6751">
        <v>0</v>
      </c>
      <c r="S6751" t="s">
        <v>223</v>
      </c>
      <c r="T6751">
        <v>0</v>
      </c>
      <c r="U6751" t="s">
        <v>23103</v>
      </c>
      <c r="V6751" t="s">
        <v>224</v>
      </c>
      <c r="W6751" t="s">
        <v>225</v>
      </c>
      <c r="X6751" t="s">
        <v>225</v>
      </c>
      <c r="Y6751">
        <v>0</v>
      </c>
      <c r="AB6751">
        <v>0</v>
      </c>
      <c r="AC6751">
        <v>1</v>
      </c>
      <c r="AD6751">
        <v>3</v>
      </c>
      <c r="AE6751">
        <v>1800</v>
      </c>
      <c r="AF6751">
        <v>2</v>
      </c>
      <c r="AQ6751">
        <v>1</v>
      </c>
      <c r="AR6751">
        <f t="shared" si="105"/>
        <v>0</v>
      </c>
      <c r="AS6751">
        <v>1</v>
      </c>
      <c r="AT6751" t="s">
        <v>112</v>
      </c>
      <c r="AU6751">
        <v>20</v>
      </c>
    </row>
    <row r="6752" spans="1:47">
      <c r="A6752" t="s">
        <v>23107</v>
      </c>
      <c r="C6752">
        <v>310</v>
      </c>
      <c r="D6752" t="s">
        <v>23108</v>
      </c>
      <c r="E6752">
        <v>601</v>
      </c>
      <c r="F6752" t="s">
        <v>14663</v>
      </c>
      <c r="G6752" t="s">
        <v>324</v>
      </c>
      <c r="H6752" t="s">
        <v>425</v>
      </c>
      <c r="I6752" t="s">
        <v>23109</v>
      </c>
      <c r="J6752">
        <v>1.2705900000000001</v>
      </c>
      <c r="K6752">
        <v>0</v>
      </c>
      <c r="L6752">
        <v>0</v>
      </c>
      <c r="M6752">
        <v>0</v>
      </c>
      <c r="N6752">
        <v>0</v>
      </c>
      <c r="P6752">
        <v>0</v>
      </c>
      <c r="Q6752">
        <v>0</v>
      </c>
      <c r="R6752">
        <v>0</v>
      </c>
      <c r="S6752" t="s">
        <v>223</v>
      </c>
      <c r="T6752">
        <v>0</v>
      </c>
      <c r="U6752" t="s">
        <v>23107</v>
      </c>
      <c r="Y6752">
        <v>0</v>
      </c>
      <c r="AB6752">
        <v>0</v>
      </c>
      <c r="AC6752">
        <v>0</v>
      </c>
      <c r="AD6752">
        <v>0</v>
      </c>
      <c r="AE6752">
        <v>0</v>
      </c>
      <c r="AF6752">
        <v>0</v>
      </c>
      <c r="AQ6752">
        <v>1</v>
      </c>
      <c r="AR6752">
        <f t="shared" si="105"/>
        <v>0</v>
      </c>
      <c r="AS6752">
        <v>1</v>
      </c>
      <c r="AT6752" t="s">
        <v>132</v>
      </c>
      <c r="AU6752">
        <v>41</v>
      </c>
    </row>
    <row r="6753" spans="1:47">
      <c r="A6753" t="s">
        <v>23110</v>
      </c>
      <c r="C6753">
        <v>310</v>
      </c>
      <c r="D6753" t="s">
        <v>23111</v>
      </c>
      <c r="E6753">
        <v>101</v>
      </c>
      <c r="F6753" t="s">
        <v>22849</v>
      </c>
      <c r="G6753" t="s">
        <v>1783</v>
      </c>
      <c r="H6753" t="s">
        <v>220</v>
      </c>
      <c r="I6753" t="s">
        <v>23112</v>
      </c>
      <c r="J6753">
        <v>1.63802</v>
      </c>
      <c r="K6753">
        <v>1</v>
      </c>
      <c r="L6753">
        <v>1</v>
      </c>
      <c r="M6753">
        <v>1</v>
      </c>
      <c r="N6753">
        <v>1</v>
      </c>
      <c r="O6753" t="s">
        <v>225</v>
      </c>
      <c r="P6753">
        <v>0</v>
      </c>
      <c r="Q6753">
        <v>1</v>
      </c>
      <c r="R6753">
        <v>23400</v>
      </c>
      <c r="S6753" t="s">
        <v>223</v>
      </c>
      <c r="T6753">
        <v>23400</v>
      </c>
      <c r="U6753" t="s">
        <v>23110</v>
      </c>
      <c r="V6753" t="s">
        <v>11931</v>
      </c>
      <c r="W6753" t="s">
        <v>659</v>
      </c>
      <c r="X6753" t="s">
        <v>225</v>
      </c>
      <c r="Y6753">
        <v>23400</v>
      </c>
      <c r="AB6753">
        <v>1</v>
      </c>
      <c r="AC6753">
        <v>1</v>
      </c>
      <c r="AD6753">
        <v>3</v>
      </c>
      <c r="AE6753">
        <v>777</v>
      </c>
      <c r="AF6753">
        <v>1</v>
      </c>
      <c r="AQ6753">
        <v>5</v>
      </c>
      <c r="AR6753">
        <f t="shared" si="105"/>
        <v>4.6463999999999999</v>
      </c>
      <c r="AS6753">
        <v>1</v>
      </c>
      <c r="AT6753" t="s">
        <v>112</v>
      </c>
      <c r="AU6753">
        <v>20</v>
      </c>
    </row>
    <row r="6754" spans="1:47">
      <c r="A6754" t="s">
        <v>23113</v>
      </c>
      <c r="C6754">
        <v>310</v>
      </c>
      <c r="D6754" t="s">
        <v>23114</v>
      </c>
      <c r="E6754">
        <v>101</v>
      </c>
      <c r="F6754" t="s">
        <v>23115</v>
      </c>
      <c r="G6754" t="s">
        <v>1783</v>
      </c>
      <c r="H6754" t="s">
        <v>220</v>
      </c>
      <c r="I6754" t="s">
        <v>23116</v>
      </c>
      <c r="J6754">
        <v>0.19450999999999999</v>
      </c>
      <c r="K6754">
        <v>1</v>
      </c>
      <c r="L6754">
        <v>1</v>
      </c>
      <c r="M6754">
        <v>1</v>
      </c>
      <c r="N6754">
        <v>1</v>
      </c>
      <c r="O6754" t="s">
        <v>225</v>
      </c>
      <c r="P6754">
        <v>0</v>
      </c>
      <c r="Q6754">
        <v>1</v>
      </c>
      <c r="R6754">
        <v>5400</v>
      </c>
      <c r="S6754" t="s">
        <v>223</v>
      </c>
      <c r="T6754">
        <v>5400</v>
      </c>
      <c r="U6754" t="s">
        <v>23113</v>
      </c>
      <c r="V6754" t="s">
        <v>10030</v>
      </c>
      <c r="W6754" t="s">
        <v>225</v>
      </c>
      <c r="X6754" t="s">
        <v>225</v>
      </c>
      <c r="Y6754">
        <v>5400</v>
      </c>
      <c r="AB6754">
        <v>1</v>
      </c>
      <c r="AC6754">
        <v>1</v>
      </c>
      <c r="AD6754">
        <v>3</v>
      </c>
      <c r="AE6754">
        <v>1400</v>
      </c>
      <c r="AF6754">
        <v>2</v>
      </c>
      <c r="AQ6754">
        <v>3</v>
      </c>
      <c r="AR6754">
        <f t="shared" si="105"/>
        <v>4.6463999999999999</v>
      </c>
      <c r="AS6754">
        <v>1</v>
      </c>
      <c r="AT6754" t="s">
        <v>112</v>
      </c>
      <c r="AU6754">
        <v>20</v>
      </c>
    </row>
    <row r="6755" spans="1:47">
      <c r="A6755" t="s">
        <v>23117</v>
      </c>
      <c r="C6755">
        <v>310</v>
      </c>
      <c r="D6755" t="s">
        <v>23118</v>
      </c>
      <c r="E6755">
        <v>101</v>
      </c>
      <c r="F6755" t="s">
        <v>23119</v>
      </c>
      <c r="G6755" t="s">
        <v>1783</v>
      </c>
      <c r="H6755" t="s">
        <v>220</v>
      </c>
      <c r="I6755" t="s">
        <v>23120</v>
      </c>
      <c r="J6755">
        <v>0.30110999999999999</v>
      </c>
      <c r="K6755">
        <v>1</v>
      </c>
      <c r="L6755">
        <v>1</v>
      </c>
      <c r="M6755">
        <v>1</v>
      </c>
      <c r="N6755">
        <v>1</v>
      </c>
      <c r="O6755" t="s">
        <v>225</v>
      </c>
      <c r="P6755">
        <v>0</v>
      </c>
      <c r="Q6755">
        <v>1</v>
      </c>
      <c r="R6755">
        <v>3400</v>
      </c>
      <c r="S6755" t="s">
        <v>223</v>
      </c>
      <c r="T6755">
        <v>3400</v>
      </c>
      <c r="U6755" t="s">
        <v>23117</v>
      </c>
      <c r="V6755" t="s">
        <v>10030</v>
      </c>
      <c r="W6755" t="s">
        <v>225</v>
      </c>
      <c r="X6755" t="s">
        <v>225</v>
      </c>
      <c r="Y6755">
        <v>3400</v>
      </c>
      <c r="AB6755">
        <v>1</v>
      </c>
      <c r="AC6755">
        <v>1</v>
      </c>
      <c r="AD6755">
        <v>3</v>
      </c>
      <c r="AE6755">
        <v>1028</v>
      </c>
      <c r="AF6755">
        <v>1</v>
      </c>
      <c r="AQ6755">
        <v>1</v>
      </c>
      <c r="AR6755">
        <f t="shared" si="105"/>
        <v>4.6463999999999999</v>
      </c>
      <c r="AS6755">
        <v>1</v>
      </c>
      <c r="AT6755" t="s">
        <v>112</v>
      </c>
      <c r="AU6755">
        <v>20</v>
      </c>
    </row>
    <row r="6756" spans="1:47">
      <c r="A6756" t="s">
        <v>23121</v>
      </c>
      <c r="C6756">
        <v>310</v>
      </c>
      <c r="D6756" t="s">
        <v>23122</v>
      </c>
      <c r="E6756">
        <v>101</v>
      </c>
      <c r="F6756" t="s">
        <v>23123</v>
      </c>
      <c r="G6756" t="s">
        <v>1783</v>
      </c>
      <c r="H6756" t="s">
        <v>220</v>
      </c>
      <c r="I6756" t="s">
        <v>23124</v>
      </c>
      <c r="J6756">
        <v>0.23107</v>
      </c>
      <c r="K6756">
        <v>1</v>
      </c>
      <c r="L6756">
        <v>1</v>
      </c>
      <c r="M6756">
        <v>1</v>
      </c>
      <c r="N6756">
        <v>1</v>
      </c>
      <c r="O6756" t="s">
        <v>225</v>
      </c>
      <c r="P6756">
        <v>0</v>
      </c>
      <c r="Q6756">
        <v>1</v>
      </c>
      <c r="R6756">
        <v>8300</v>
      </c>
      <c r="S6756" t="s">
        <v>223</v>
      </c>
      <c r="T6756">
        <v>8300</v>
      </c>
      <c r="U6756" t="s">
        <v>23121</v>
      </c>
      <c r="V6756" t="s">
        <v>10030</v>
      </c>
      <c r="W6756" t="s">
        <v>225</v>
      </c>
      <c r="X6756" t="s">
        <v>225</v>
      </c>
      <c r="Y6756">
        <v>8300</v>
      </c>
      <c r="AB6756">
        <v>1</v>
      </c>
      <c r="AC6756">
        <v>1</v>
      </c>
      <c r="AD6756">
        <v>3</v>
      </c>
      <c r="AE6756">
        <v>1028</v>
      </c>
      <c r="AF6756">
        <v>1</v>
      </c>
      <c r="AQ6756">
        <v>1</v>
      </c>
      <c r="AR6756">
        <f t="shared" si="105"/>
        <v>4.6463999999999999</v>
      </c>
      <c r="AS6756">
        <v>1</v>
      </c>
      <c r="AT6756" t="s">
        <v>112</v>
      </c>
      <c r="AU6756">
        <v>20</v>
      </c>
    </row>
    <row r="6757" spans="1:47">
      <c r="A6757" t="s">
        <v>23125</v>
      </c>
      <c r="C6757">
        <v>310</v>
      </c>
      <c r="D6757" t="s">
        <v>23126</v>
      </c>
      <c r="E6757">
        <v>101</v>
      </c>
      <c r="F6757" t="s">
        <v>23127</v>
      </c>
      <c r="G6757" t="s">
        <v>1783</v>
      </c>
      <c r="H6757" t="s">
        <v>220</v>
      </c>
      <c r="I6757" t="s">
        <v>23128</v>
      </c>
      <c r="J6757">
        <v>0.443</v>
      </c>
      <c r="K6757">
        <v>1</v>
      </c>
      <c r="L6757">
        <v>1</v>
      </c>
      <c r="M6757">
        <v>1</v>
      </c>
      <c r="N6757">
        <v>1</v>
      </c>
      <c r="O6757" t="s">
        <v>225</v>
      </c>
      <c r="P6757">
        <v>0</v>
      </c>
      <c r="Q6757">
        <v>1</v>
      </c>
      <c r="R6757">
        <v>0</v>
      </c>
      <c r="S6757" t="s">
        <v>223</v>
      </c>
      <c r="T6757">
        <v>0</v>
      </c>
      <c r="U6757" t="s">
        <v>23125</v>
      </c>
      <c r="V6757" t="s">
        <v>224</v>
      </c>
      <c r="W6757" t="s">
        <v>225</v>
      </c>
      <c r="X6757" t="s">
        <v>225</v>
      </c>
      <c r="Y6757">
        <v>0</v>
      </c>
      <c r="AB6757">
        <v>1</v>
      </c>
      <c r="AC6757">
        <v>1</v>
      </c>
      <c r="AD6757">
        <v>2</v>
      </c>
      <c r="AE6757">
        <v>1376</v>
      </c>
      <c r="AF6757">
        <v>1</v>
      </c>
      <c r="AQ6757">
        <v>6</v>
      </c>
      <c r="AR6757">
        <f t="shared" si="105"/>
        <v>4.6463999999999999</v>
      </c>
      <c r="AS6757">
        <v>1</v>
      </c>
      <c r="AT6757" t="s">
        <v>112</v>
      </c>
      <c r="AU6757">
        <v>20</v>
      </c>
    </row>
    <row r="6758" spans="1:47">
      <c r="A6758" t="s">
        <v>23129</v>
      </c>
      <c r="C6758">
        <v>310</v>
      </c>
      <c r="D6758" t="s">
        <v>23130</v>
      </c>
      <c r="E6758">
        <v>101</v>
      </c>
      <c r="F6758" t="s">
        <v>23131</v>
      </c>
      <c r="G6758" t="s">
        <v>1783</v>
      </c>
      <c r="H6758" t="s">
        <v>220</v>
      </c>
      <c r="I6758" t="s">
        <v>23132</v>
      </c>
      <c r="J6758">
        <v>0.40725</v>
      </c>
      <c r="K6758">
        <v>1</v>
      </c>
      <c r="L6758">
        <v>1</v>
      </c>
      <c r="M6758">
        <v>1</v>
      </c>
      <c r="N6758">
        <v>1</v>
      </c>
      <c r="O6758" t="s">
        <v>225</v>
      </c>
      <c r="P6758">
        <v>0</v>
      </c>
      <c r="Q6758">
        <v>1</v>
      </c>
      <c r="R6758">
        <v>0</v>
      </c>
      <c r="S6758" t="s">
        <v>243</v>
      </c>
      <c r="T6758">
        <v>0</v>
      </c>
      <c r="U6758" t="s">
        <v>23129</v>
      </c>
      <c r="V6758" t="s">
        <v>224</v>
      </c>
      <c r="W6758" t="s">
        <v>225</v>
      </c>
      <c r="X6758" t="s">
        <v>225</v>
      </c>
      <c r="Y6758">
        <v>0</v>
      </c>
      <c r="AB6758">
        <v>1</v>
      </c>
      <c r="AC6758">
        <v>1</v>
      </c>
      <c r="AD6758">
        <v>2</v>
      </c>
      <c r="AE6758">
        <v>800</v>
      </c>
      <c r="AF6758">
        <v>1</v>
      </c>
      <c r="AQ6758">
        <v>6</v>
      </c>
      <c r="AR6758">
        <f t="shared" si="105"/>
        <v>4.6463999999999999</v>
      </c>
      <c r="AS6758">
        <v>1</v>
      </c>
      <c r="AT6758" t="s">
        <v>112</v>
      </c>
      <c r="AU6758">
        <v>20</v>
      </c>
    </row>
    <row r="6759" spans="1:47">
      <c r="A6759" t="s">
        <v>23133</v>
      </c>
      <c r="C6759">
        <v>310</v>
      </c>
      <c r="D6759" t="s">
        <v>23134</v>
      </c>
      <c r="E6759">
        <v>131</v>
      </c>
      <c r="F6759" t="s">
        <v>13602</v>
      </c>
      <c r="G6759" t="s">
        <v>324</v>
      </c>
      <c r="H6759" t="s">
        <v>407</v>
      </c>
      <c r="I6759" t="s">
        <v>23135</v>
      </c>
      <c r="J6759">
        <v>0.26062000000000002</v>
      </c>
      <c r="K6759">
        <v>0</v>
      </c>
      <c r="L6759">
        <v>1</v>
      </c>
      <c r="M6759">
        <v>0</v>
      </c>
      <c r="N6759">
        <v>1</v>
      </c>
      <c r="P6759">
        <v>0</v>
      </c>
      <c r="Q6759">
        <v>0</v>
      </c>
      <c r="R6759">
        <v>0</v>
      </c>
      <c r="S6759" t="s">
        <v>223</v>
      </c>
      <c r="T6759">
        <v>0</v>
      </c>
      <c r="U6759" t="s">
        <v>23133</v>
      </c>
      <c r="X6759" t="s">
        <v>225</v>
      </c>
      <c r="Y6759">
        <v>0</v>
      </c>
      <c r="AB6759">
        <v>0</v>
      </c>
      <c r="AC6759">
        <v>1</v>
      </c>
      <c r="AD6759">
        <v>0</v>
      </c>
      <c r="AE6759">
        <v>0</v>
      </c>
      <c r="AF6759">
        <v>0</v>
      </c>
      <c r="AQ6759">
        <v>1</v>
      </c>
      <c r="AR6759">
        <f t="shared" si="105"/>
        <v>0</v>
      </c>
      <c r="AS6759">
        <v>1</v>
      </c>
      <c r="AT6759" t="s">
        <v>112</v>
      </c>
      <c r="AU6759">
        <v>20</v>
      </c>
    </row>
    <row r="6760" spans="1:47">
      <c r="A6760" t="s">
        <v>23136</v>
      </c>
      <c r="C6760">
        <v>310</v>
      </c>
      <c r="D6760" t="s">
        <v>23137</v>
      </c>
      <c r="E6760">
        <v>101</v>
      </c>
      <c r="F6760" t="s">
        <v>23138</v>
      </c>
      <c r="G6760" t="s">
        <v>1783</v>
      </c>
      <c r="H6760" t="s">
        <v>220</v>
      </c>
      <c r="I6760" t="s">
        <v>23139</v>
      </c>
      <c r="J6760">
        <v>0.19653999999999999</v>
      </c>
      <c r="K6760">
        <v>0</v>
      </c>
      <c r="L6760">
        <v>1</v>
      </c>
      <c r="M6760">
        <v>0</v>
      </c>
      <c r="N6760">
        <v>1</v>
      </c>
      <c r="P6760">
        <v>0</v>
      </c>
      <c r="Q6760">
        <v>1</v>
      </c>
      <c r="R6760">
        <v>20200</v>
      </c>
      <c r="S6760" t="s">
        <v>223</v>
      </c>
      <c r="T6760">
        <v>20200</v>
      </c>
      <c r="U6760" t="s">
        <v>23136</v>
      </c>
      <c r="V6760" t="s">
        <v>460</v>
      </c>
      <c r="X6760" t="s">
        <v>225</v>
      </c>
      <c r="Y6760">
        <v>20200</v>
      </c>
      <c r="AB6760">
        <v>0</v>
      </c>
      <c r="AC6760">
        <v>1</v>
      </c>
      <c r="AD6760">
        <v>2</v>
      </c>
      <c r="AE6760">
        <v>1040</v>
      </c>
      <c r="AF6760">
        <v>1</v>
      </c>
      <c r="AQ6760">
        <v>3</v>
      </c>
      <c r="AR6760">
        <f t="shared" si="105"/>
        <v>0</v>
      </c>
      <c r="AS6760">
        <v>1</v>
      </c>
      <c r="AT6760" t="s">
        <v>112</v>
      </c>
      <c r="AU6760">
        <v>20</v>
      </c>
    </row>
    <row r="6761" spans="1:47">
      <c r="A6761" t="s">
        <v>23140</v>
      </c>
      <c r="C6761">
        <v>310</v>
      </c>
      <c r="D6761" t="s">
        <v>23141</v>
      </c>
      <c r="E6761">
        <v>101</v>
      </c>
      <c r="F6761" t="s">
        <v>23142</v>
      </c>
      <c r="G6761" t="s">
        <v>1783</v>
      </c>
      <c r="H6761" t="s">
        <v>220</v>
      </c>
      <c r="I6761" t="s">
        <v>23143</v>
      </c>
      <c r="J6761">
        <v>0.29074</v>
      </c>
      <c r="K6761">
        <v>1</v>
      </c>
      <c r="L6761">
        <v>1</v>
      </c>
      <c r="M6761">
        <v>1</v>
      </c>
      <c r="N6761">
        <v>1</v>
      </c>
      <c r="O6761" t="s">
        <v>225</v>
      </c>
      <c r="P6761">
        <v>0</v>
      </c>
      <c r="Q6761">
        <v>0</v>
      </c>
      <c r="R6761">
        <v>0</v>
      </c>
      <c r="S6761" t="s">
        <v>223</v>
      </c>
      <c r="T6761">
        <v>0</v>
      </c>
      <c r="U6761" t="s">
        <v>23140</v>
      </c>
      <c r="X6761" t="s">
        <v>225</v>
      </c>
      <c r="Y6761">
        <v>0</v>
      </c>
      <c r="AB6761">
        <v>1</v>
      </c>
      <c r="AC6761">
        <v>1</v>
      </c>
      <c r="AD6761">
        <v>3</v>
      </c>
      <c r="AE6761">
        <v>1742</v>
      </c>
      <c r="AF6761">
        <v>2</v>
      </c>
      <c r="AQ6761">
        <v>1</v>
      </c>
      <c r="AR6761">
        <f t="shared" si="105"/>
        <v>4.6463999999999999</v>
      </c>
      <c r="AS6761">
        <v>1</v>
      </c>
      <c r="AT6761" t="s">
        <v>112</v>
      </c>
      <c r="AU6761">
        <v>20</v>
      </c>
    </row>
    <row r="6762" spans="1:47">
      <c r="A6762" t="s">
        <v>23144</v>
      </c>
      <c r="C6762">
        <v>310</v>
      </c>
      <c r="D6762" t="s">
        <v>23145</v>
      </c>
      <c r="E6762">
        <v>101</v>
      </c>
      <c r="F6762" t="s">
        <v>23146</v>
      </c>
      <c r="G6762" t="s">
        <v>1783</v>
      </c>
      <c r="H6762" t="s">
        <v>220</v>
      </c>
      <c r="I6762" t="s">
        <v>23147</v>
      </c>
      <c r="J6762">
        <v>0.23355000000000001</v>
      </c>
      <c r="K6762">
        <v>1</v>
      </c>
      <c r="L6762">
        <v>1</v>
      </c>
      <c r="M6762">
        <v>1</v>
      </c>
      <c r="N6762">
        <v>1</v>
      </c>
      <c r="O6762" t="s">
        <v>225</v>
      </c>
      <c r="P6762">
        <v>0</v>
      </c>
      <c r="Q6762">
        <v>1</v>
      </c>
      <c r="R6762">
        <v>1200</v>
      </c>
      <c r="S6762" t="s">
        <v>223</v>
      </c>
      <c r="T6762">
        <v>1200</v>
      </c>
      <c r="U6762" t="s">
        <v>23144</v>
      </c>
      <c r="V6762" t="s">
        <v>224</v>
      </c>
      <c r="W6762" t="s">
        <v>225</v>
      </c>
      <c r="X6762" t="s">
        <v>225</v>
      </c>
      <c r="Y6762">
        <v>1200</v>
      </c>
      <c r="AB6762">
        <v>1</v>
      </c>
      <c r="AC6762">
        <v>1</v>
      </c>
      <c r="AD6762">
        <v>3</v>
      </c>
      <c r="AE6762">
        <v>880</v>
      </c>
      <c r="AF6762">
        <v>1</v>
      </c>
      <c r="AQ6762">
        <v>3</v>
      </c>
      <c r="AR6762">
        <f t="shared" si="105"/>
        <v>4.6463999999999999</v>
      </c>
      <c r="AS6762">
        <v>1</v>
      </c>
      <c r="AT6762" t="s">
        <v>112</v>
      </c>
      <c r="AU6762">
        <v>20</v>
      </c>
    </row>
    <row r="6763" spans="1:47">
      <c r="A6763" t="s">
        <v>23148</v>
      </c>
      <c r="C6763">
        <v>310</v>
      </c>
      <c r="D6763" t="s">
        <v>23149</v>
      </c>
      <c r="E6763">
        <v>132</v>
      </c>
      <c r="F6763" t="s">
        <v>22849</v>
      </c>
      <c r="G6763" t="s">
        <v>1783</v>
      </c>
      <c r="H6763" t="s">
        <v>260</v>
      </c>
      <c r="I6763" t="s">
        <v>23150</v>
      </c>
      <c r="J6763">
        <v>0.29067999999999999</v>
      </c>
      <c r="K6763">
        <v>0</v>
      </c>
      <c r="L6763">
        <v>0</v>
      </c>
      <c r="M6763">
        <v>0</v>
      </c>
      <c r="N6763">
        <v>0</v>
      </c>
      <c r="P6763">
        <v>0</v>
      </c>
      <c r="Q6763">
        <v>0</v>
      </c>
      <c r="R6763">
        <v>0</v>
      </c>
      <c r="S6763" t="s">
        <v>223</v>
      </c>
      <c r="T6763">
        <v>0</v>
      </c>
      <c r="U6763" t="s">
        <v>23148</v>
      </c>
      <c r="Y6763">
        <v>0</v>
      </c>
      <c r="AB6763">
        <v>0</v>
      </c>
      <c r="AC6763">
        <v>0</v>
      </c>
      <c r="AD6763">
        <v>0</v>
      </c>
      <c r="AE6763">
        <v>0</v>
      </c>
      <c r="AF6763">
        <v>0</v>
      </c>
      <c r="AQ6763">
        <v>1</v>
      </c>
      <c r="AR6763">
        <f t="shared" si="105"/>
        <v>0</v>
      </c>
      <c r="AS6763">
        <v>1</v>
      </c>
      <c r="AT6763" t="s">
        <v>112</v>
      </c>
      <c r="AU6763">
        <v>20</v>
      </c>
    </row>
    <row r="6764" spans="1:47">
      <c r="A6764" t="s">
        <v>23151</v>
      </c>
      <c r="C6764">
        <v>310</v>
      </c>
      <c r="D6764" t="s">
        <v>23152</v>
      </c>
      <c r="E6764">
        <v>101</v>
      </c>
      <c r="F6764" t="s">
        <v>23153</v>
      </c>
      <c r="G6764" t="s">
        <v>1783</v>
      </c>
      <c r="H6764" t="s">
        <v>220</v>
      </c>
      <c r="I6764" t="s">
        <v>23154</v>
      </c>
      <c r="J6764">
        <v>0.11343</v>
      </c>
      <c r="K6764">
        <v>0</v>
      </c>
      <c r="L6764">
        <v>1</v>
      </c>
      <c r="M6764">
        <v>0</v>
      </c>
      <c r="N6764">
        <v>1</v>
      </c>
      <c r="P6764">
        <v>0</v>
      </c>
      <c r="Q6764">
        <v>1</v>
      </c>
      <c r="R6764">
        <v>2500</v>
      </c>
      <c r="S6764" t="s">
        <v>243</v>
      </c>
      <c r="T6764">
        <v>2500</v>
      </c>
      <c r="U6764" t="s">
        <v>23151</v>
      </c>
      <c r="V6764" t="s">
        <v>460</v>
      </c>
      <c r="X6764" t="s">
        <v>225</v>
      </c>
      <c r="Y6764">
        <v>2500</v>
      </c>
      <c r="AB6764">
        <v>0</v>
      </c>
      <c r="AC6764">
        <v>1</v>
      </c>
      <c r="AD6764">
        <v>1</v>
      </c>
      <c r="AE6764">
        <v>768</v>
      </c>
      <c r="AF6764">
        <v>1</v>
      </c>
      <c r="AQ6764">
        <v>3</v>
      </c>
      <c r="AR6764">
        <f t="shared" si="105"/>
        <v>0</v>
      </c>
      <c r="AS6764">
        <v>1</v>
      </c>
      <c r="AT6764" t="s">
        <v>112</v>
      </c>
      <c r="AU6764">
        <v>20</v>
      </c>
    </row>
    <row r="6765" spans="1:47">
      <c r="A6765" t="s">
        <v>23155</v>
      </c>
      <c r="C6765">
        <v>310</v>
      </c>
      <c r="D6765" t="s">
        <v>21188</v>
      </c>
      <c r="E6765">
        <v>720</v>
      </c>
      <c r="F6765" t="s">
        <v>23156</v>
      </c>
      <c r="H6765" t="s">
        <v>1665</v>
      </c>
      <c r="I6765" t="s">
        <v>23157</v>
      </c>
      <c r="J6765">
        <v>0.18336</v>
      </c>
      <c r="K6765">
        <v>0</v>
      </c>
      <c r="L6765">
        <v>0</v>
      </c>
      <c r="M6765">
        <v>0</v>
      </c>
      <c r="N6765">
        <v>0</v>
      </c>
      <c r="P6765">
        <v>0</v>
      </c>
      <c r="Q6765">
        <v>0</v>
      </c>
      <c r="R6765">
        <v>0</v>
      </c>
      <c r="S6765" t="s">
        <v>223</v>
      </c>
      <c r="T6765">
        <v>0</v>
      </c>
      <c r="U6765" t="s">
        <v>23155</v>
      </c>
      <c r="Y6765">
        <v>0</v>
      </c>
      <c r="AB6765">
        <v>0</v>
      </c>
      <c r="AC6765">
        <v>0</v>
      </c>
      <c r="AD6765">
        <v>0</v>
      </c>
      <c r="AE6765">
        <v>0</v>
      </c>
      <c r="AF6765">
        <v>0</v>
      </c>
      <c r="AQ6765">
        <v>0</v>
      </c>
      <c r="AR6765">
        <f t="shared" si="105"/>
        <v>0</v>
      </c>
      <c r="AS6765">
        <v>1</v>
      </c>
      <c r="AT6765" t="s">
        <v>134</v>
      </c>
      <c r="AU6765">
        <v>43</v>
      </c>
    </row>
    <row r="6766" spans="1:47">
      <c r="A6766" t="s">
        <v>23022</v>
      </c>
      <c r="C6766">
        <v>310</v>
      </c>
      <c r="D6766" t="s">
        <v>23023</v>
      </c>
      <c r="E6766">
        <v>132</v>
      </c>
      <c r="F6766" t="s">
        <v>19681</v>
      </c>
      <c r="G6766" t="s">
        <v>324</v>
      </c>
      <c r="H6766" t="s">
        <v>260</v>
      </c>
      <c r="I6766" t="s">
        <v>23024</v>
      </c>
      <c r="J6766">
        <v>0.58199000000000001</v>
      </c>
      <c r="K6766">
        <v>0</v>
      </c>
      <c r="L6766">
        <v>0</v>
      </c>
      <c r="M6766">
        <v>0</v>
      </c>
      <c r="N6766">
        <v>0</v>
      </c>
      <c r="P6766">
        <v>0</v>
      </c>
      <c r="Q6766">
        <v>0</v>
      </c>
      <c r="R6766">
        <v>0</v>
      </c>
      <c r="S6766" t="s">
        <v>243</v>
      </c>
      <c r="T6766">
        <v>0</v>
      </c>
      <c r="U6766" t="s">
        <v>23022</v>
      </c>
      <c r="Y6766">
        <v>0</v>
      </c>
      <c r="AB6766">
        <v>0</v>
      </c>
      <c r="AC6766">
        <v>0</v>
      </c>
      <c r="AD6766">
        <v>0</v>
      </c>
      <c r="AE6766">
        <v>0</v>
      </c>
      <c r="AF6766">
        <v>0</v>
      </c>
      <c r="AQ6766">
        <v>2</v>
      </c>
      <c r="AR6766">
        <f t="shared" si="105"/>
        <v>0</v>
      </c>
      <c r="AS6766">
        <v>1</v>
      </c>
      <c r="AT6766" t="s">
        <v>126</v>
      </c>
      <c r="AU6766">
        <v>34</v>
      </c>
    </row>
    <row r="6767" spans="1:47">
      <c r="A6767" t="s">
        <v>23158</v>
      </c>
      <c r="C6767">
        <v>310</v>
      </c>
      <c r="D6767" t="s">
        <v>23159</v>
      </c>
      <c r="E6767">
        <v>101</v>
      </c>
      <c r="F6767" t="s">
        <v>23160</v>
      </c>
      <c r="G6767" t="s">
        <v>422</v>
      </c>
      <c r="H6767" t="s">
        <v>220</v>
      </c>
      <c r="I6767" t="s">
        <v>23161</v>
      </c>
      <c r="J6767">
        <v>0.20324999999999999</v>
      </c>
      <c r="K6767">
        <v>1</v>
      </c>
      <c r="L6767">
        <v>1</v>
      </c>
      <c r="M6767">
        <v>1</v>
      </c>
      <c r="N6767">
        <v>1</v>
      </c>
      <c r="O6767" t="s">
        <v>225</v>
      </c>
      <c r="P6767">
        <v>0</v>
      </c>
      <c r="Q6767">
        <v>1</v>
      </c>
      <c r="R6767">
        <v>5500</v>
      </c>
      <c r="S6767" t="s">
        <v>223</v>
      </c>
      <c r="T6767">
        <v>5500</v>
      </c>
      <c r="U6767" t="s">
        <v>23158</v>
      </c>
      <c r="V6767" t="s">
        <v>455</v>
      </c>
      <c r="W6767" t="s">
        <v>225</v>
      </c>
      <c r="X6767" t="s">
        <v>225</v>
      </c>
      <c r="Y6767">
        <v>5500</v>
      </c>
      <c r="AB6767">
        <v>1</v>
      </c>
      <c r="AC6767">
        <v>1</v>
      </c>
      <c r="AD6767">
        <v>3</v>
      </c>
      <c r="AE6767">
        <v>1008</v>
      </c>
      <c r="AF6767">
        <v>1</v>
      </c>
      <c r="AQ6767">
        <v>1</v>
      </c>
      <c r="AR6767">
        <f t="shared" si="105"/>
        <v>9.68</v>
      </c>
      <c r="AS6767">
        <v>1</v>
      </c>
      <c r="AT6767" t="s">
        <v>132</v>
      </c>
      <c r="AU6767">
        <v>41</v>
      </c>
    </row>
    <row r="6768" spans="1:47">
      <c r="A6768" t="s">
        <v>23162</v>
      </c>
      <c r="C6768">
        <v>310</v>
      </c>
      <c r="D6768" t="s">
        <v>23163</v>
      </c>
      <c r="E6768">
        <v>101</v>
      </c>
      <c r="F6768" t="s">
        <v>23164</v>
      </c>
      <c r="G6768" t="s">
        <v>422</v>
      </c>
      <c r="H6768" t="s">
        <v>220</v>
      </c>
      <c r="I6768" t="s">
        <v>23165</v>
      </c>
      <c r="J6768">
        <v>0.22145000000000001</v>
      </c>
      <c r="K6768">
        <v>1</v>
      </c>
      <c r="L6768">
        <v>1</v>
      </c>
      <c r="M6768">
        <v>1</v>
      </c>
      <c r="N6768">
        <v>1</v>
      </c>
      <c r="O6768" t="s">
        <v>225</v>
      </c>
      <c r="P6768">
        <v>0</v>
      </c>
      <c r="Q6768">
        <v>1</v>
      </c>
      <c r="R6768">
        <v>9000</v>
      </c>
      <c r="S6768" t="s">
        <v>223</v>
      </c>
      <c r="T6768">
        <v>9000</v>
      </c>
      <c r="U6768" t="s">
        <v>23162</v>
      </c>
      <c r="V6768" t="s">
        <v>455</v>
      </c>
      <c r="W6768" t="s">
        <v>225</v>
      </c>
      <c r="X6768" t="s">
        <v>225</v>
      </c>
      <c r="Y6768">
        <v>9000</v>
      </c>
      <c r="AB6768">
        <v>1</v>
      </c>
      <c r="AC6768">
        <v>1</v>
      </c>
      <c r="AD6768">
        <v>4</v>
      </c>
      <c r="AE6768">
        <v>1456</v>
      </c>
      <c r="AF6768">
        <v>1</v>
      </c>
      <c r="AQ6768">
        <v>1</v>
      </c>
      <c r="AR6768">
        <f t="shared" si="105"/>
        <v>9.68</v>
      </c>
      <c r="AS6768">
        <v>1</v>
      </c>
      <c r="AT6768" t="s">
        <v>134</v>
      </c>
      <c r="AU6768">
        <v>43</v>
      </c>
    </row>
    <row r="6769" spans="1:47">
      <c r="A6769" t="s">
        <v>23166</v>
      </c>
      <c r="C6769">
        <v>310</v>
      </c>
      <c r="D6769" t="s">
        <v>23167</v>
      </c>
      <c r="E6769">
        <v>101</v>
      </c>
      <c r="F6769" t="s">
        <v>23168</v>
      </c>
      <c r="G6769" t="s">
        <v>1783</v>
      </c>
      <c r="H6769" t="s">
        <v>220</v>
      </c>
      <c r="I6769" t="s">
        <v>23169</v>
      </c>
      <c r="J6769">
        <v>0.21193000000000001</v>
      </c>
      <c r="K6769">
        <v>1</v>
      </c>
      <c r="L6769">
        <v>1</v>
      </c>
      <c r="M6769">
        <v>1</v>
      </c>
      <c r="N6769">
        <v>1</v>
      </c>
      <c r="O6769" t="s">
        <v>225</v>
      </c>
      <c r="P6769">
        <v>0</v>
      </c>
      <c r="Q6769">
        <v>1</v>
      </c>
      <c r="R6769">
        <v>9600</v>
      </c>
      <c r="S6769" t="s">
        <v>223</v>
      </c>
      <c r="T6769">
        <v>9600</v>
      </c>
      <c r="U6769" t="s">
        <v>23166</v>
      </c>
      <c r="V6769" t="s">
        <v>224</v>
      </c>
      <c r="W6769" t="s">
        <v>225</v>
      </c>
      <c r="X6769" t="s">
        <v>225</v>
      </c>
      <c r="Y6769">
        <v>9600</v>
      </c>
      <c r="AB6769">
        <v>1</v>
      </c>
      <c r="AC6769">
        <v>1</v>
      </c>
      <c r="AD6769">
        <v>3</v>
      </c>
      <c r="AE6769">
        <v>2136</v>
      </c>
      <c r="AF6769">
        <v>2</v>
      </c>
      <c r="AQ6769">
        <v>3</v>
      </c>
      <c r="AR6769">
        <f t="shared" si="105"/>
        <v>4.6463999999999999</v>
      </c>
      <c r="AS6769">
        <v>1</v>
      </c>
      <c r="AT6769" t="s">
        <v>112</v>
      </c>
      <c r="AU6769">
        <v>20</v>
      </c>
    </row>
    <row r="6770" spans="1:47">
      <c r="A6770" t="s">
        <v>23170</v>
      </c>
      <c r="C6770">
        <v>310</v>
      </c>
      <c r="D6770" t="s">
        <v>23171</v>
      </c>
      <c r="E6770">
        <v>903</v>
      </c>
      <c r="F6770" t="s">
        <v>821</v>
      </c>
      <c r="G6770" t="s">
        <v>422</v>
      </c>
      <c r="H6770" t="s">
        <v>833</v>
      </c>
      <c r="I6770" t="s">
        <v>23172</v>
      </c>
      <c r="J6770">
        <v>0.28071000000000002</v>
      </c>
      <c r="K6770">
        <v>0</v>
      </c>
      <c r="L6770">
        <v>0</v>
      </c>
      <c r="M6770">
        <v>0</v>
      </c>
      <c r="N6770">
        <v>0</v>
      </c>
      <c r="P6770">
        <v>0</v>
      </c>
      <c r="Q6770">
        <v>0</v>
      </c>
      <c r="R6770">
        <v>0</v>
      </c>
      <c r="S6770" t="s">
        <v>243</v>
      </c>
      <c r="T6770">
        <v>0</v>
      </c>
      <c r="U6770" t="s">
        <v>23170</v>
      </c>
      <c r="V6770" t="s">
        <v>611</v>
      </c>
      <c r="Y6770">
        <v>0</v>
      </c>
      <c r="AB6770">
        <v>0</v>
      </c>
      <c r="AC6770">
        <v>0</v>
      </c>
      <c r="AD6770">
        <v>0</v>
      </c>
      <c r="AE6770">
        <v>0</v>
      </c>
      <c r="AF6770">
        <v>0</v>
      </c>
      <c r="AQ6770">
        <v>1</v>
      </c>
      <c r="AR6770">
        <f t="shared" si="105"/>
        <v>0</v>
      </c>
      <c r="AS6770">
        <v>1</v>
      </c>
      <c r="AT6770" t="s">
        <v>134</v>
      </c>
      <c r="AU6770">
        <v>43</v>
      </c>
    </row>
    <row r="6771" spans="1:47">
      <c r="A6771" t="s">
        <v>23173</v>
      </c>
      <c r="C6771">
        <v>310</v>
      </c>
      <c r="D6771" t="s">
        <v>23174</v>
      </c>
      <c r="E6771">
        <v>130</v>
      </c>
      <c r="F6771" t="s">
        <v>21801</v>
      </c>
      <c r="G6771" t="s">
        <v>324</v>
      </c>
      <c r="H6771" t="s">
        <v>1823</v>
      </c>
      <c r="I6771" t="s">
        <v>23175</v>
      </c>
      <c r="J6771">
        <v>1.5985199999999999</v>
      </c>
      <c r="K6771">
        <v>0</v>
      </c>
      <c r="L6771">
        <v>0</v>
      </c>
      <c r="M6771">
        <v>0</v>
      </c>
      <c r="N6771">
        <v>0</v>
      </c>
      <c r="P6771">
        <v>0</v>
      </c>
      <c r="Q6771">
        <v>0</v>
      </c>
      <c r="R6771">
        <v>0</v>
      </c>
      <c r="S6771" t="s">
        <v>223</v>
      </c>
      <c r="T6771">
        <v>0</v>
      </c>
      <c r="U6771" t="s">
        <v>23173</v>
      </c>
      <c r="Y6771">
        <v>0</v>
      </c>
      <c r="AB6771">
        <v>0</v>
      </c>
      <c r="AC6771">
        <v>0</v>
      </c>
      <c r="AD6771">
        <v>4</v>
      </c>
      <c r="AE6771">
        <v>2862</v>
      </c>
      <c r="AF6771">
        <v>2</v>
      </c>
      <c r="AQ6771">
        <v>1</v>
      </c>
      <c r="AR6771">
        <f t="shared" si="105"/>
        <v>0</v>
      </c>
      <c r="AS6771">
        <v>1</v>
      </c>
      <c r="AT6771" t="s">
        <v>124</v>
      </c>
      <c r="AU6771">
        <v>32</v>
      </c>
    </row>
    <row r="6772" spans="1:47">
      <c r="A6772" t="s">
        <v>23176</v>
      </c>
      <c r="C6772">
        <v>310</v>
      </c>
      <c r="D6772" t="s">
        <v>23177</v>
      </c>
      <c r="E6772">
        <v>132</v>
      </c>
      <c r="F6772" t="s">
        <v>23178</v>
      </c>
      <c r="G6772" t="s">
        <v>1783</v>
      </c>
      <c r="H6772" t="s">
        <v>260</v>
      </c>
      <c r="I6772" t="s">
        <v>23179</v>
      </c>
      <c r="J6772">
        <v>0.31187999999999999</v>
      </c>
      <c r="K6772">
        <v>0</v>
      </c>
      <c r="L6772">
        <v>0</v>
      </c>
      <c r="M6772">
        <v>0</v>
      </c>
      <c r="N6772">
        <v>0</v>
      </c>
      <c r="P6772">
        <v>0</v>
      </c>
      <c r="Q6772">
        <v>0</v>
      </c>
      <c r="R6772">
        <v>0</v>
      </c>
      <c r="S6772" t="s">
        <v>223</v>
      </c>
      <c r="T6772">
        <v>0</v>
      </c>
      <c r="U6772" t="s">
        <v>23176</v>
      </c>
      <c r="Y6772">
        <v>0</v>
      </c>
      <c r="AB6772">
        <v>0</v>
      </c>
      <c r="AC6772">
        <v>0</v>
      </c>
      <c r="AD6772">
        <v>0</v>
      </c>
      <c r="AE6772">
        <v>0</v>
      </c>
      <c r="AF6772">
        <v>0</v>
      </c>
      <c r="AQ6772">
        <v>1</v>
      </c>
      <c r="AR6772">
        <f t="shared" si="105"/>
        <v>0</v>
      </c>
      <c r="AS6772">
        <v>1</v>
      </c>
      <c r="AT6772" t="s">
        <v>112</v>
      </c>
      <c r="AU6772">
        <v>20</v>
      </c>
    </row>
    <row r="6773" spans="1:47">
      <c r="A6773" t="s">
        <v>23180</v>
      </c>
      <c r="C6773">
        <v>310</v>
      </c>
      <c r="D6773" t="s">
        <v>23181</v>
      </c>
      <c r="E6773">
        <v>101</v>
      </c>
      <c r="F6773" t="s">
        <v>23182</v>
      </c>
      <c r="G6773" t="s">
        <v>1783</v>
      </c>
      <c r="H6773" t="s">
        <v>220</v>
      </c>
      <c r="I6773" t="s">
        <v>23183</v>
      </c>
      <c r="J6773">
        <v>0.30042999999999997</v>
      </c>
      <c r="K6773">
        <v>1</v>
      </c>
      <c r="L6773">
        <v>1</v>
      </c>
      <c r="M6773">
        <v>1</v>
      </c>
      <c r="N6773">
        <v>1</v>
      </c>
      <c r="O6773" t="s">
        <v>225</v>
      </c>
      <c r="P6773">
        <v>0</v>
      </c>
      <c r="Q6773">
        <v>1</v>
      </c>
      <c r="R6773">
        <v>7800</v>
      </c>
      <c r="S6773" t="s">
        <v>223</v>
      </c>
      <c r="T6773">
        <v>7800</v>
      </c>
      <c r="U6773" t="s">
        <v>23180</v>
      </c>
      <c r="V6773" t="s">
        <v>10030</v>
      </c>
      <c r="W6773" t="s">
        <v>225</v>
      </c>
      <c r="X6773" t="s">
        <v>225</v>
      </c>
      <c r="Y6773">
        <v>7800</v>
      </c>
      <c r="AB6773">
        <v>1</v>
      </c>
      <c r="AC6773">
        <v>1</v>
      </c>
      <c r="AD6773">
        <v>3</v>
      </c>
      <c r="AE6773">
        <v>960</v>
      </c>
      <c r="AF6773">
        <v>1</v>
      </c>
      <c r="AQ6773">
        <v>1</v>
      </c>
      <c r="AR6773">
        <f t="shared" si="105"/>
        <v>4.6463999999999999</v>
      </c>
      <c r="AS6773">
        <v>1</v>
      </c>
      <c r="AT6773" t="s">
        <v>112</v>
      </c>
      <c r="AU6773">
        <v>20</v>
      </c>
    </row>
    <row r="6774" spans="1:47">
      <c r="A6774" t="s">
        <v>23184</v>
      </c>
      <c r="C6774">
        <v>310</v>
      </c>
      <c r="D6774" t="s">
        <v>23185</v>
      </c>
      <c r="E6774">
        <v>101</v>
      </c>
      <c r="F6774" t="s">
        <v>23186</v>
      </c>
      <c r="G6774" t="s">
        <v>1783</v>
      </c>
      <c r="H6774" t="s">
        <v>220</v>
      </c>
      <c r="I6774" t="s">
        <v>23187</v>
      </c>
      <c r="J6774">
        <v>0.40893000000000002</v>
      </c>
      <c r="K6774">
        <v>1</v>
      </c>
      <c r="L6774">
        <v>1</v>
      </c>
      <c r="M6774">
        <v>1</v>
      </c>
      <c r="N6774">
        <v>1</v>
      </c>
      <c r="O6774" t="s">
        <v>225</v>
      </c>
      <c r="P6774">
        <v>0</v>
      </c>
      <c r="Q6774">
        <v>0</v>
      </c>
      <c r="R6774">
        <v>0</v>
      </c>
      <c r="S6774" t="s">
        <v>223</v>
      </c>
      <c r="T6774">
        <v>0</v>
      </c>
      <c r="U6774" t="s">
        <v>23184</v>
      </c>
      <c r="V6774" t="s">
        <v>224</v>
      </c>
      <c r="W6774" t="s">
        <v>225</v>
      </c>
      <c r="X6774" t="s">
        <v>225</v>
      </c>
      <c r="Y6774">
        <v>0</v>
      </c>
      <c r="AB6774">
        <v>1</v>
      </c>
      <c r="AC6774">
        <v>1</v>
      </c>
      <c r="AD6774">
        <v>2</v>
      </c>
      <c r="AE6774">
        <v>494</v>
      </c>
      <c r="AF6774">
        <v>1</v>
      </c>
      <c r="AQ6774">
        <v>6</v>
      </c>
      <c r="AR6774">
        <f t="shared" si="105"/>
        <v>4.6463999999999999</v>
      </c>
      <c r="AS6774">
        <v>1</v>
      </c>
      <c r="AT6774" t="s">
        <v>112</v>
      </c>
      <c r="AU6774">
        <v>20</v>
      </c>
    </row>
    <row r="6775" spans="1:47">
      <c r="A6775" t="s">
        <v>23188</v>
      </c>
      <c r="C6775">
        <v>310</v>
      </c>
      <c r="D6775" t="s">
        <v>23189</v>
      </c>
      <c r="E6775">
        <v>101</v>
      </c>
      <c r="F6775" t="s">
        <v>23190</v>
      </c>
      <c r="G6775" t="s">
        <v>1783</v>
      </c>
      <c r="H6775" t="s">
        <v>220</v>
      </c>
      <c r="I6775" t="s">
        <v>23191</v>
      </c>
      <c r="J6775">
        <v>0.14455000000000001</v>
      </c>
      <c r="K6775">
        <v>1</v>
      </c>
      <c r="L6775">
        <v>1</v>
      </c>
      <c r="M6775">
        <v>1</v>
      </c>
      <c r="N6775">
        <v>1</v>
      </c>
      <c r="O6775" t="s">
        <v>225</v>
      </c>
      <c r="P6775">
        <v>0</v>
      </c>
      <c r="Q6775">
        <v>1</v>
      </c>
      <c r="R6775">
        <v>1000</v>
      </c>
      <c r="S6775" t="s">
        <v>223</v>
      </c>
      <c r="T6775">
        <v>1000</v>
      </c>
      <c r="U6775" t="s">
        <v>23188</v>
      </c>
      <c r="V6775" t="s">
        <v>224</v>
      </c>
      <c r="W6775" t="s">
        <v>225</v>
      </c>
      <c r="X6775" t="s">
        <v>225</v>
      </c>
      <c r="Y6775">
        <v>1000</v>
      </c>
      <c r="AB6775">
        <v>1</v>
      </c>
      <c r="AC6775">
        <v>1</v>
      </c>
      <c r="AD6775">
        <v>2</v>
      </c>
      <c r="AE6775">
        <v>776</v>
      </c>
      <c r="AF6775">
        <v>1</v>
      </c>
      <c r="AQ6775">
        <v>2</v>
      </c>
      <c r="AR6775">
        <f t="shared" si="105"/>
        <v>4.6463999999999999</v>
      </c>
      <c r="AS6775">
        <v>1</v>
      </c>
      <c r="AT6775" t="s">
        <v>112</v>
      </c>
      <c r="AU6775">
        <v>20</v>
      </c>
    </row>
    <row r="6776" spans="1:47">
      <c r="A6776" t="s">
        <v>23192</v>
      </c>
      <c r="C6776">
        <v>310</v>
      </c>
      <c r="D6776" t="s">
        <v>23193</v>
      </c>
      <c r="E6776">
        <v>101</v>
      </c>
      <c r="F6776" t="s">
        <v>23194</v>
      </c>
      <c r="G6776" t="s">
        <v>1783</v>
      </c>
      <c r="H6776" t="s">
        <v>220</v>
      </c>
      <c r="I6776" t="s">
        <v>23195</v>
      </c>
      <c r="J6776">
        <v>0.2339</v>
      </c>
      <c r="K6776">
        <v>1</v>
      </c>
      <c r="L6776">
        <v>1</v>
      </c>
      <c r="M6776">
        <v>1</v>
      </c>
      <c r="N6776">
        <v>1</v>
      </c>
      <c r="O6776" t="s">
        <v>225</v>
      </c>
      <c r="P6776">
        <v>0</v>
      </c>
      <c r="Q6776">
        <v>1</v>
      </c>
      <c r="R6776">
        <v>11400</v>
      </c>
      <c r="S6776" t="s">
        <v>223</v>
      </c>
      <c r="T6776">
        <v>11400</v>
      </c>
      <c r="U6776" t="s">
        <v>23192</v>
      </c>
      <c r="V6776" t="s">
        <v>10030</v>
      </c>
      <c r="W6776" t="s">
        <v>225</v>
      </c>
      <c r="X6776" t="s">
        <v>225</v>
      </c>
      <c r="Y6776">
        <v>11400</v>
      </c>
      <c r="AB6776">
        <v>1</v>
      </c>
      <c r="AC6776">
        <v>1</v>
      </c>
      <c r="AD6776">
        <v>3</v>
      </c>
      <c r="AE6776">
        <v>1503</v>
      </c>
      <c r="AF6776">
        <v>1.75</v>
      </c>
      <c r="AQ6776">
        <v>1</v>
      </c>
      <c r="AR6776">
        <f t="shared" si="105"/>
        <v>4.6463999999999999</v>
      </c>
      <c r="AS6776">
        <v>1</v>
      </c>
      <c r="AT6776" t="s">
        <v>112</v>
      </c>
      <c r="AU6776">
        <v>20</v>
      </c>
    </row>
    <row r="6777" spans="1:47">
      <c r="A6777" t="s">
        <v>22218</v>
      </c>
      <c r="C6777">
        <v>310</v>
      </c>
      <c r="D6777" t="s">
        <v>22118</v>
      </c>
      <c r="E6777">
        <v>903</v>
      </c>
      <c r="F6777" t="s">
        <v>1042</v>
      </c>
      <c r="G6777" t="s">
        <v>1783</v>
      </c>
      <c r="H6777" t="s">
        <v>833</v>
      </c>
      <c r="I6777" t="s">
        <v>22219</v>
      </c>
      <c r="J6777">
        <v>2.5956100000000002</v>
      </c>
      <c r="K6777">
        <v>0</v>
      </c>
      <c r="L6777">
        <v>0</v>
      </c>
      <c r="M6777">
        <v>0</v>
      </c>
      <c r="N6777">
        <v>0</v>
      </c>
      <c r="P6777">
        <v>0</v>
      </c>
      <c r="Q6777">
        <v>0</v>
      </c>
      <c r="R6777">
        <v>0</v>
      </c>
      <c r="S6777" t="s">
        <v>243</v>
      </c>
      <c r="T6777">
        <v>0</v>
      </c>
      <c r="U6777" t="s">
        <v>22218</v>
      </c>
      <c r="Y6777">
        <v>0</v>
      </c>
      <c r="AB6777">
        <v>0</v>
      </c>
      <c r="AC6777">
        <v>0</v>
      </c>
      <c r="AD6777">
        <v>0</v>
      </c>
      <c r="AE6777">
        <v>0</v>
      </c>
      <c r="AF6777">
        <v>0</v>
      </c>
      <c r="AQ6777">
        <v>7</v>
      </c>
      <c r="AR6777">
        <f t="shared" si="105"/>
        <v>0</v>
      </c>
      <c r="AS6777">
        <v>1</v>
      </c>
      <c r="AT6777" t="s">
        <v>112</v>
      </c>
      <c r="AU6777">
        <v>20</v>
      </c>
    </row>
    <row r="6778" spans="1:47">
      <c r="A6778" t="s">
        <v>23196</v>
      </c>
      <c r="C6778">
        <v>310</v>
      </c>
      <c r="D6778" t="s">
        <v>23197</v>
      </c>
      <c r="E6778">
        <v>131</v>
      </c>
      <c r="F6778" t="s">
        <v>13602</v>
      </c>
      <c r="G6778" t="s">
        <v>324</v>
      </c>
      <c r="H6778" t="s">
        <v>407</v>
      </c>
      <c r="I6778" t="s">
        <v>23198</v>
      </c>
      <c r="J6778">
        <v>0.28752</v>
      </c>
      <c r="K6778">
        <v>0</v>
      </c>
      <c r="L6778">
        <v>1</v>
      </c>
      <c r="M6778">
        <v>0</v>
      </c>
      <c r="N6778">
        <v>1</v>
      </c>
      <c r="P6778">
        <v>0</v>
      </c>
      <c r="Q6778">
        <v>0</v>
      </c>
      <c r="R6778">
        <v>0</v>
      </c>
      <c r="S6778" t="s">
        <v>223</v>
      </c>
      <c r="T6778">
        <v>0</v>
      </c>
      <c r="U6778" t="s">
        <v>23196</v>
      </c>
      <c r="X6778" t="s">
        <v>225</v>
      </c>
      <c r="Y6778">
        <v>0</v>
      </c>
      <c r="AB6778">
        <v>0</v>
      </c>
      <c r="AC6778">
        <v>1</v>
      </c>
      <c r="AD6778">
        <v>0</v>
      </c>
      <c r="AE6778">
        <v>0</v>
      </c>
      <c r="AF6778">
        <v>0</v>
      </c>
      <c r="AQ6778">
        <v>1</v>
      </c>
      <c r="AR6778">
        <f t="shared" si="105"/>
        <v>0</v>
      </c>
      <c r="AS6778">
        <v>1</v>
      </c>
      <c r="AT6778" t="s">
        <v>126</v>
      </c>
      <c r="AU6778">
        <v>34</v>
      </c>
    </row>
    <row r="6779" spans="1:47">
      <c r="A6779" t="s">
        <v>23022</v>
      </c>
      <c r="C6779">
        <v>310</v>
      </c>
      <c r="D6779" t="s">
        <v>23023</v>
      </c>
      <c r="E6779">
        <v>132</v>
      </c>
      <c r="F6779" t="s">
        <v>19681</v>
      </c>
      <c r="G6779" t="s">
        <v>324</v>
      </c>
      <c r="H6779" t="s">
        <v>260</v>
      </c>
      <c r="I6779" t="s">
        <v>23024</v>
      </c>
      <c r="J6779">
        <v>0.57138999999999995</v>
      </c>
      <c r="K6779">
        <v>0</v>
      </c>
      <c r="L6779">
        <v>0</v>
      </c>
      <c r="M6779">
        <v>0</v>
      </c>
      <c r="N6779">
        <v>0</v>
      </c>
      <c r="P6779">
        <v>0</v>
      </c>
      <c r="Q6779">
        <v>0</v>
      </c>
      <c r="R6779">
        <v>0</v>
      </c>
      <c r="S6779" t="s">
        <v>243</v>
      </c>
      <c r="T6779">
        <v>0</v>
      </c>
      <c r="U6779" t="s">
        <v>23022</v>
      </c>
      <c r="Y6779">
        <v>0</v>
      </c>
      <c r="AB6779">
        <v>0</v>
      </c>
      <c r="AC6779">
        <v>0</v>
      </c>
      <c r="AD6779">
        <v>0</v>
      </c>
      <c r="AE6779">
        <v>0</v>
      </c>
      <c r="AF6779">
        <v>0</v>
      </c>
      <c r="AQ6779">
        <v>2</v>
      </c>
      <c r="AR6779">
        <f t="shared" si="105"/>
        <v>0</v>
      </c>
      <c r="AS6779">
        <v>1</v>
      </c>
      <c r="AT6779" t="s">
        <v>126</v>
      </c>
      <c r="AU6779">
        <v>34</v>
      </c>
    </row>
    <row r="6780" spans="1:47">
      <c r="A6780" t="s">
        <v>23199</v>
      </c>
      <c r="C6780">
        <v>310</v>
      </c>
      <c r="D6780" t="s">
        <v>23200</v>
      </c>
      <c r="E6780">
        <v>101</v>
      </c>
      <c r="F6780" t="s">
        <v>23201</v>
      </c>
      <c r="G6780" t="s">
        <v>1783</v>
      </c>
      <c r="H6780" t="s">
        <v>220</v>
      </c>
      <c r="I6780" t="s">
        <v>23202</v>
      </c>
      <c r="J6780">
        <v>0.19719</v>
      </c>
      <c r="K6780">
        <v>1</v>
      </c>
      <c r="L6780">
        <v>1</v>
      </c>
      <c r="M6780">
        <v>1</v>
      </c>
      <c r="N6780">
        <v>1</v>
      </c>
      <c r="O6780" t="s">
        <v>225</v>
      </c>
      <c r="P6780">
        <v>0</v>
      </c>
      <c r="Q6780">
        <v>1</v>
      </c>
      <c r="R6780">
        <v>10000</v>
      </c>
      <c r="S6780" t="s">
        <v>223</v>
      </c>
      <c r="T6780">
        <v>10000</v>
      </c>
      <c r="U6780" t="s">
        <v>23199</v>
      </c>
      <c r="V6780" t="s">
        <v>224</v>
      </c>
      <c r="W6780" t="s">
        <v>225</v>
      </c>
      <c r="X6780" t="s">
        <v>225</v>
      </c>
      <c r="Y6780">
        <v>10000</v>
      </c>
      <c r="AB6780">
        <v>1</v>
      </c>
      <c r="AC6780">
        <v>1</v>
      </c>
      <c r="AD6780">
        <v>2</v>
      </c>
      <c r="AE6780">
        <v>720</v>
      </c>
      <c r="AF6780">
        <v>1</v>
      </c>
      <c r="AQ6780">
        <v>3</v>
      </c>
      <c r="AR6780">
        <f t="shared" si="105"/>
        <v>4.6463999999999999</v>
      </c>
      <c r="AS6780">
        <v>1</v>
      </c>
      <c r="AT6780" t="s">
        <v>112</v>
      </c>
      <c r="AU6780">
        <v>20</v>
      </c>
    </row>
    <row r="6781" spans="1:47">
      <c r="A6781" t="s">
        <v>23203</v>
      </c>
      <c r="C6781">
        <v>310</v>
      </c>
      <c r="D6781" t="s">
        <v>23204</v>
      </c>
      <c r="E6781">
        <v>132</v>
      </c>
      <c r="F6781" t="s">
        <v>23105</v>
      </c>
      <c r="G6781" t="s">
        <v>324</v>
      </c>
      <c r="H6781" t="s">
        <v>260</v>
      </c>
      <c r="I6781" t="s">
        <v>23205</v>
      </c>
      <c r="J6781">
        <v>0.27494000000000002</v>
      </c>
      <c r="K6781">
        <v>0</v>
      </c>
      <c r="L6781">
        <v>1</v>
      </c>
      <c r="M6781">
        <v>0</v>
      </c>
      <c r="N6781">
        <v>1</v>
      </c>
      <c r="P6781">
        <v>0</v>
      </c>
      <c r="Q6781">
        <v>0</v>
      </c>
      <c r="R6781">
        <v>0</v>
      </c>
      <c r="S6781" t="s">
        <v>223</v>
      </c>
      <c r="T6781">
        <v>0</v>
      </c>
      <c r="U6781" t="s">
        <v>23203</v>
      </c>
      <c r="X6781" t="s">
        <v>225</v>
      </c>
      <c r="Y6781">
        <v>0</v>
      </c>
      <c r="AB6781">
        <v>0</v>
      </c>
      <c r="AC6781">
        <v>1</v>
      </c>
      <c r="AD6781">
        <v>0</v>
      </c>
      <c r="AE6781">
        <v>0</v>
      </c>
      <c r="AF6781">
        <v>0</v>
      </c>
      <c r="AQ6781">
        <v>1</v>
      </c>
      <c r="AR6781">
        <f t="shared" si="105"/>
        <v>0</v>
      </c>
      <c r="AS6781">
        <v>1</v>
      </c>
      <c r="AT6781" t="s">
        <v>112</v>
      </c>
      <c r="AU6781">
        <v>20</v>
      </c>
    </row>
    <row r="6782" spans="1:47">
      <c r="A6782" t="s">
        <v>248</v>
      </c>
      <c r="C6782">
        <v>310</v>
      </c>
      <c r="E6782">
        <v>0</v>
      </c>
      <c r="J6782">
        <v>5.1860000000000003E-2</v>
      </c>
      <c r="K6782">
        <v>0</v>
      </c>
      <c r="L6782">
        <v>0</v>
      </c>
      <c r="M6782">
        <v>0</v>
      </c>
      <c r="N6782">
        <v>0</v>
      </c>
      <c r="P6782">
        <v>0</v>
      </c>
      <c r="Q6782">
        <v>0</v>
      </c>
      <c r="R6782">
        <v>0</v>
      </c>
      <c r="S6782" t="s">
        <v>249</v>
      </c>
      <c r="T6782">
        <v>0</v>
      </c>
      <c r="Y6782">
        <v>0</v>
      </c>
      <c r="AB6782">
        <v>0</v>
      </c>
      <c r="AC6782">
        <v>0</v>
      </c>
      <c r="AD6782">
        <v>0</v>
      </c>
      <c r="AE6782">
        <v>0</v>
      </c>
      <c r="AF6782">
        <v>0</v>
      </c>
      <c r="AQ6782">
        <v>0</v>
      </c>
      <c r="AR6782">
        <f t="shared" si="105"/>
        <v>0</v>
      </c>
      <c r="AS6782">
        <v>1</v>
      </c>
      <c r="AT6782" t="s">
        <v>112</v>
      </c>
      <c r="AU6782">
        <v>20</v>
      </c>
    </row>
    <row r="6783" spans="1:47">
      <c r="A6783" t="s">
        <v>23206</v>
      </c>
      <c r="C6783">
        <v>310</v>
      </c>
      <c r="D6783" t="s">
        <v>23207</v>
      </c>
      <c r="E6783">
        <v>101</v>
      </c>
      <c r="F6783" t="s">
        <v>23208</v>
      </c>
      <c r="G6783" t="s">
        <v>324</v>
      </c>
      <c r="H6783" t="s">
        <v>220</v>
      </c>
      <c r="I6783" t="s">
        <v>23209</v>
      </c>
      <c r="J6783">
        <v>1.71641</v>
      </c>
      <c r="K6783">
        <v>1</v>
      </c>
      <c r="L6783">
        <v>1</v>
      </c>
      <c r="M6783">
        <v>1</v>
      </c>
      <c r="N6783">
        <v>1</v>
      </c>
      <c r="O6783" t="s">
        <v>225</v>
      </c>
      <c r="P6783">
        <v>0</v>
      </c>
      <c r="Q6783">
        <v>1</v>
      </c>
      <c r="R6783">
        <v>14500</v>
      </c>
      <c r="S6783" t="s">
        <v>223</v>
      </c>
      <c r="T6783">
        <v>14500</v>
      </c>
      <c r="U6783" t="s">
        <v>23206</v>
      </c>
      <c r="V6783" t="s">
        <v>658</v>
      </c>
      <c r="W6783" t="s">
        <v>659</v>
      </c>
      <c r="X6783" t="s">
        <v>225</v>
      </c>
      <c r="Y6783">
        <v>14500</v>
      </c>
      <c r="AB6783">
        <v>1</v>
      </c>
      <c r="AC6783">
        <v>1</v>
      </c>
      <c r="AD6783">
        <v>4</v>
      </c>
      <c r="AE6783">
        <v>2623</v>
      </c>
      <c r="AF6783">
        <v>1.75</v>
      </c>
      <c r="AQ6783">
        <v>1</v>
      </c>
      <c r="AR6783">
        <f t="shared" si="105"/>
        <v>2.42</v>
      </c>
      <c r="AS6783">
        <v>1</v>
      </c>
      <c r="AT6783" t="s">
        <v>130</v>
      </c>
      <c r="AU6783">
        <v>39</v>
      </c>
    </row>
    <row r="6784" spans="1:47">
      <c r="A6784" t="s">
        <v>23210</v>
      </c>
      <c r="C6784">
        <v>310</v>
      </c>
      <c r="D6784" t="s">
        <v>23211</v>
      </c>
      <c r="E6784">
        <v>131</v>
      </c>
      <c r="F6784" t="s">
        <v>21801</v>
      </c>
      <c r="G6784" t="s">
        <v>324</v>
      </c>
      <c r="H6784" t="s">
        <v>407</v>
      </c>
      <c r="I6784" t="s">
        <v>23212</v>
      </c>
      <c r="J6784">
        <v>1.3380700000000001</v>
      </c>
      <c r="K6784">
        <v>0</v>
      </c>
      <c r="L6784">
        <v>0</v>
      </c>
      <c r="M6784">
        <v>0</v>
      </c>
      <c r="N6784">
        <v>0</v>
      </c>
      <c r="P6784">
        <v>0</v>
      </c>
      <c r="Q6784">
        <v>0</v>
      </c>
      <c r="R6784">
        <v>0</v>
      </c>
      <c r="S6784" t="s">
        <v>223</v>
      </c>
      <c r="T6784">
        <v>0</v>
      </c>
      <c r="U6784" t="s">
        <v>23210</v>
      </c>
      <c r="Y6784">
        <v>0</v>
      </c>
      <c r="AB6784">
        <v>0</v>
      </c>
      <c r="AC6784">
        <v>0</v>
      </c>
      <c r="AD6784">
        <v>0</v>
      </c>
      <c r="AE6784">
        <v>0</v>
      </c>
      <c r="AF6784">
        <v>0</v>
      </c>
      <c r="AQ6784">
        <v>1</v>
      </c>
      <c r="AR6784">
        <f t="shared" si="105"/>
        <v>0</v>
      </c>
      <c r="AS6784">
        <v>1</v>
      </c>
      <c r="AT6784" t="s">
        <v>130</v>
      </c>
      <c r="AU6784">
        <v>39</v>
      </c>
    </row>
    <row r="6785" spans="1:47">
      <c r="A6785" t="s">
        <v>23213</v>
      </c>
      <c r="C6785">
        <v>310</v>
      </c>
      <c r="D6785" t="s">
        <v>23214</v>
      </c>
      <c r="E6785">
        <v>101</v>
      </c>
      <c r="F6785" t="s">
        <v>23215</v>
      </c>
      <c r="G6785" t="s">
        <v>1783</v>
      </c>
      <c r="H6785" t="s">
        <v>220</v>
      </c>
      <c r="I6785" t="s">
        <v>23216</v>
      </c>
      <c r="J6785">
        <v>6.0274400000000004</v>
      </c>
      <c r="K6785">
        <v>1</v>
      </c>
      <c r="L6785">
        <v>1</v>
      </c>
      <c r="M6785">
        <v>1</v>
      </c>
      <c r="N6785">
        <v>1</v>
      </c>
      <c r="O6785" t="s">
        <v>225</v>
      </c>
      <c r="P6785">
        <v>0</v>
      </c>
      <c r="Q6785">
        <v>0</v>
      </c>
      <c r="R6785">
        <v>0</v>
      </c>
      <c r="S6785" t="s">
        <v>223</v>
      </c>
      <c r="T6785">
        <v>0</v>
      </c>
      <c r="U6785" t="s">
        <v>23213</v>
      </c>
      <c r="V6785" t="s">
        <v>224</v>
      </c>
      <c r="W6785" t="s">
        <v>225</v>
      </c>
      <c r="X6785" t="s">
        <v>225</v>
      </c>
      <c r="Y6785">
        <v>0</v>
      </c>
      <c r="AB6785">
        <v>1</v>
      </c>
      <c r="AC6785">
        <v>1</v>
      </c>
      <c r="AD6785">
        <v>3</v>
      </c>
      <c r="AE6785">
        <v>1170</v>
      </c>
      <c r="AF6785">
        <v>1</v>
      </c>
      <c r="AQ6785">
        <v>1</v>
      </c>
      <c r="AR6785">
        <f t="shared" si="105"/>
        <v>4.6463999999999999</v>
      </c>
      <c r="AS6785">
        <v>1</v>
      </c>
      <c r="AT6785" t="s">
        <v>112</v>
      </c>
      <c r="AU6785">
        <v>20</v>
      </c>
    </row>
    <row r="6786" spans="1:47">
      <c r="A6786" t="s">
        <v>23217</v>
      </c>
      <c r="C6786">
        <v>310</v>
      </c>
      <c r="D6786" t="s">
        <v>23218</v>
      </c>
      <c r="E6786">
        <v>101</v>
      </c>
      <c r="F6786" t="s">
        <v>23219</v>
      </c>
      <c r="G6786" t="s">
        <v>1783</v>
      </c>
      <c r="H6786" t="s">
        <v>220</v>
      </c>
      <c r="I6786" t="s">
        <v>23220</v>
      </c>
      <c r="J6786">
        <v>0.10584</v>
      </c>
      <c r="K6786">
        <v>0</v>
      </c>
      <c r="L6786">
        <v>1</v>
      </c>
      <c r="M6786">
        <v>0</v>
      </c>
      <c r="N6786">
        <v>1</v>
      </c>
      <c r="P6786">
        <v>0</v>
      </c>
      <c r="Q6786">
        <v>1</v>
      </c>
      <c r="R6786">
        <v>9900</v>
      </c>
      <c r="S6786" t="s">
        <v>223</v>
      </c>
      <c r="T6786">
        <v>9900</v>
      </c>
      <c r="U6786" t="s">
        <v>23217</v>
      </c>
      <c r="V6786" t="s">
        <v>460</v>
      </c>
      <c r="X6786" t="s">
        <v>225</v>
      </c>
      <c r="Y6786">
        <v>9900</v>
      </c>
      <c r="AB6786">
        <v>0</v>
      </c>
      <c r="AC6786">
        <v>1</v>
      </c>
      <c r="AD6786">
        <v>3</v>
      </c>
      <c r="AE6786">
        <v>1306</v>
      </c>
      <c r="AF6786">
        <v>1.75</v>
      </c>
      <c r="AQ6786">
        <v>2</v>
      </c>
      <c r="AR6786">
        <f t="shared" ref="AR6786:AR6849" si="106">AB6786*9.68*VLOOKUP(AU6786,atten,10,FALSE)</f>
        <v>0</v>
      </c>
      <c r="AS6786">
        <v>1</v>
      </c>
      <c r="AT6786" t="s">
        <v>112</v>
      </c>
      <c r="AU6786">
        <v>20</v>
      </c>
    </row>
    <row r="6787" spans="1:47">
      <c r="A6787" t="s">
        <v>23221</v>
      </c>
      <c r="C6787">
        <v>310</v>
      </c>
      <c r="D6787" t="s">
        <v>23222</v>
      </c>
      <c r="E6787">
        <v>132</v>
      </c>
      <c r="F6787" t="s">
        <v>23223</v>
      </c>
      <c r="G6787" t="s">
        <v>1783</v>
      </c>
      <c r="H6787" t="s">
        <v>260</v>
      </c>
      <c r="I6787" t="s">
        <v>23224</v>
      </c>
      <c r="J6787">
        <v>0.14698</v>
      </c>
      <c r="K6787">
        <v>0</v>
      </c>
      <c r="L6787">
        <v>0</v>
      </c>
      <c r="M6787">
        <v>0</v>
      </c>
      <c r="N6787">
        <v>0</v>
      </c>
      <c r="P6787">
        <v>0</v>
      </c>
      <c r="Q6787">
        <v>0</v>
      </c>
      <c r="R6787">
        <v>0</v>
      </c>
      <c r="S6787" t="s">
        <v>223</v>
      </c>
      <c r="T6787">
        <v>0</v>
      </c>
      <c r="U6787" t="s">
        <v>23221</v>
      </c>
      <c r="Y6787">
        <v>0</v>
      </c>
      <c r="AB6787">
        <v>0</v>
      </c>
      <c r="AC6787">
        <v>0</v>
      </c>
      <c r="AD6787">
        <v>0</v>
      </c>
      <c r="AE6787">
        <v>0</v>
      </c>
      <c r="AF6787">
        <v>0</v>
      </c>
      <c r="AQ6787">
        <v>2</v>
      </c>
      <c r="AR6787">
        <f t="shared" si="106"/>
        <v>0</v>
      </c>
      <c r="AS6787">
        <v>1</v>
      </c>
      <c r="AT6787" t="s">
        <v>112</v>
      </c>
      <c r="AU6787">
        <v>20</v>
      </c>
    </row>
    <row r="6788" spans="1:47">
      <c r="A6788" t="s">
        <v>23225</v>
      </c>
      <c r="C6788">
        <v>310</v>
      </c>
      <c r="D6788" t="s">
        <v>23226</v>
      </c>
      <c r="E6788">
        <v>106</v>
      </c>
      <c r="F6788" t="s">
        <v>23227</v>
      </c>
      <c r="G6788" t="s">
        <v>1783</v>
      </c>
      <c r="H6788" t="s">
        <v>355</v>
      </c>
      <c r="I6788" t="s">
        <v>23228</v>
      </c>
      <c r="J6788">
        <v>0.22711999999999999</v>
      </c>
      <c r="K6788">
        <v>0</v>
      </c>
      <c r="L6788">
        <v>0</v>
      </c>
      <c r="M6788">
        <v>0</v>
      </c>
      <c r="N6788">
        <v>0</v>
      </c>
      <c r="P6788">
        <v>0</v>
      </c>
      <c r="Q6788">
        <v>0</v>
      </c>
      <c r="R6788">
        <v>0</v>
      </c>
      <c r="S6788" t="s">
        <v>223</v>
      </c>
      <c r="T6788">
        <v>0</v>
      </c>
      <c r="U6788" t="s">
        <v>23225</v>
      </c>
      <c r="Y6788">
        <v>0</v>
      </c>
      <c r="AB6788">
        <v>0</v>
      </c>
      <c r="AC6788">
        <v>0</v>
      </c>
      <c r="AD6788">
        <v>0</v>
      </c>
      <c r="AE6788">
        <v>0</v>
      </c>
      <c r="AF6788">
        <v>0</v>
      </c>
      <c r="AQ6788">
        <v>1</v>
      </c>
      <c r="AR6788">
        <f t="shared" si="106"/>
        <v>0</v>
      </c>
      <c r="AS6788">
        <v>1</v>
      </c>
      <c r="AT6788" t="s">
        <v>112</v>
      </c>
      <c r="AU6788">
        <v>20</v>
      </c>
    </row>
    <row r="6789" spans="1:47">
      <c r="A6789" t="s">
        <v>23229</v>
      </c>
      <c r="C6789">
        <v>310</v>
      </c>
      <c r="D6789" t="s">
        <v>23230</v>
      </c>
      <c r="E6789">
        <v>101</v>
      </c>
      <c r="F6789" t="s">
        <v>23231</v>
      </c>
      <c r="G6789" t="s">
        <v>1783</v>
      </c>
      <c r="H6789" t="s">
        <v>220</v>
      </c>
      <c r="I6789" t="s">
        <v>23232</v>
      </c>
      <c r="J6789">
        <v>0.19606999999999999</v>
      </c>
      <c r="K6789">
        <v>0</v>
      </c>
      <c r="L6789">
        <v>1</v>
      </c>
      <c r="M6789">
        <v>0</v>
      </c>
      <c r="N6789">
        <v>1</v>
      </c>
      <c r="P6789">
        <v>0</v>
      </c>
      <c r="Q6789">
        <v>1</v>
      </c>
      <c r="R6789">
        <v>14500</v>
      </c>
      <c r="S6789" t="s">
        <v>223</v>
      </c>
      <c r="T6789">
        <v>14500</v>
      </c>
      <c r="U6789" t="s">
        <v>23229</v>
      </c>
      <c r="V6789" t="s">
        <v>460</v>
      </c>
      <c r="X6789" t="s">
        <v>225</v>
      </c>
      <c r="Y6789">
        <v>14500</v>
      </c>
      <c r="AB6789">
        <v>0</v>
      </c>
      <c r="AC6789">
        <v>1</v>
      </c>
      <c r="AD6789">
        <v>1</v>
      </c>
      <c r="AE6789">
        <v>768</v>
      </c>
      <c r="AF6789">
        <v>1</v>
      </c>
      <c r="AQ6789">
        <v>3</v>
      </c>
      <c r="AR6789">
        <f t="shared" si="106"/>
        <v>0</v>
      </c>
      <c r="AS6789">
        <v>1</v>
      </c>
      <c r="AT6789" t="s">
        <v>112</v>
      </c>
      <c r="AU6789">
        <v>20</v>
      </c>
    </row>
    <row r="6790" spans="1:47">
      <c r="A6790" t="s">
        <v>23233</v>
      </c>
      <c r="C6790">
        <v>310</v>
      </c>
      <c r="D6790" t="s">
        <v>23234</v>
      </c>
      <c r="E6790">
        <v>101</v>
      </c>
      <c r="F6790" t="s">
        <v>23235</v>
      </c>
      <c r="G6790" t="s">
        <v>1783</v>
      </c>
      <c r="H6790" t="s">
        <v>220</v>
      </c>
      <c r="I6790" t="s">
        <v>23236</v>
      </c>
      <c r="J6790">
        <v>0.31640000000000001</v>
      </c>
      <c r="K6790">
        <v>1</v>
      </c>
      <c r="L6790">
        <v>1</v>
      </c>
      <c r="M6790">
        <v>1</v>
      </c>
      <c r="N6790">
        <v>1</v>
      </c>
      <c r="O6790" t="s">
        <v>225</v>
      </c>
      <c r="P6790">
        <v>0</v>
      </c>
      <c r="Q6790">
        <v>0</v>
      </c>
      <c r="R6790">
        <v>0</v>
      </c>
      <c r="S6790" t="s">
        <v>223</v>
      </c>
      <c r="T6790">
        <v>0</v>
      </c>
      <c r="U6790" t="s">
        <v>23233</v>
      </c>
      <c r="V6790" t="s">
        <v>224</v>
      </c>
      <c r="W6790" t="s">
        <v>225</v>
      </c>
      <c r="X6790" t="s">
        <v>225</v>
      </c>
      <c r="Y6790">
        <v>0</v>
      </c>
      <c r="AB6790">
        <v>1</v>
      </c>
      <c r="AC6790">
        <v>1</v>
      </c>
      <c r="AD6790">
        <v>3</v>
      </c>
      <c r="AE6790">
        <v>1387</v>
      </c>
      <c r="AF6790">
        <v>1.75</v>
      </c>
      <c r="AQ6790">
        <v>1</v>
      </c>
      <c r="AR6790">
        <f t="shared" si="106"/>
        <v>4.6463999999999999</v>
      </c>
      <c r="AS6790">
        <v>1</v>
      </c>
      <c r="AT6790" t="s">
        <v>112</v>
      </c>
      <c r="AU6790">
        <v>20</v>
      </c>
    </row>
    <row r="6791" spans="1:47">
      <c r="A6791" t="s">
        <v>23237</v>
      </c>
      <c r="C6791">
        <v>310</v>
      </c>
      <c r="D6791" t="s">
        <v>23238</v>
      </c>
      <c r="E6791">
        <v>101</v>
      </c>
      <c r="F6791" t="s">
        <v>23239</v>
      </c>
      <c r="G6791" t="s">
        <v>1095</v>
      </c>
      <c r="H6791" t="s">
        <v>220</v>
      </c>
      <c r="I6791" t="s">
        <v>23240</v>
      </c>
      <c r="J6791">
        <v>0.21892</v>
      </c>
      <c r="K6791">
        <v>1</v>
      </c>
      <c r="L6791">
        <v>1</v>
      </c>
      <c r="M6791">
        <v>1</v>
      </c>
      <c r="N6791">
        <v>1</v>
      </c>
      <c r="O6791" t="s">
        <v>225</v>
      </c>
      <c r="P6791">
        <v>0</v>
      </c>
      <c r="Q6791">
        <v>1</v>
      </c>
      <c r="R6791">
        <v>11000</v>
      </c>
      <c r="S6791" t="s">
        <v>223</v>
      </c>
      <c r="T6791">
        <v>11000</v>
      </c>
      <c r="U6791" t="s">
        <v>23237</v>
      </c>
      <c r="V6791" t="s">
        <v>10030</v>
      </c>
      <c r="W6791" t="s">
        <v>225</v>
      </c>
      <c r="X6791" t="s">
        <v>225</v>
      </c>
      <c r="Y6791">
        <v>11000</v>
      </c>
      <c r="AB6791">
        <v>1</v>
      </c>
      <c r="AC6791">
        <v>1</v>
      </c>
      <c r="AD6791">
        <v>3</v>
      </c>
      <c r="AE6791">
        <v>948</v>
      </c>
      <c r="AF6791">
        <v>1</v>
      </c>
      <c r="AQ6791">
        <v>1</v>
      </c>
      <c r="AR6791">
        <f t="shared" si="106"/>
        <v>4.6463999999999999</v>
      </c>
      <c r="AS6791">
        <v>1</v>
      </c>
      <c r="AT6791" t="s">
        <v>112</v>
      </c>
      <c r="AU6791">
        <v>20</v>
      </c>
    </row>
    <row r="6792" spans="1:47">
      <c r="A6792" t="s">
        <v>23241</v>
      </c>
      <c r="C6792">
        <v>310</v>
      </c>
      <c r="D6792" t="s">
        <v>23242</v>
      </c>
      <c r="E6792">
        <v>101</v>
      </c>
      <c r="F6792" t="s">
        <v>23243</v>
      </c>
      <c r="G6792" t="s">
        <v>1783</v>
      </c>
      <c r="H6792" t="s">
        <v>220</v>
      </c>
      <c r="I6792" t="s">
        <v>23244</v>
      </c>
      <c r="J6792">
        <v>0.28687000000000001</v>
      </c>
      <c r="K6792">
        <v>1</v>
      </c>
      <c r="L6792">
        <v>1</v>
      </c>
      <c r="M6792">
        <v>1</v>
      </c>
      <c r="N6792">
        <v>1</v>
      </c>
      <c r="O6792" t="s">
        <v>225</v>
      </c>
      <c r="P6792">
        <v>0</v>
      </c>
      <c r="Q6792">
        <v>1</v>
      </c>
      <c r="R6792">
        <v>4700</v>
      </c>
      <c r="S6792" t="s">
        <v>223</v>
      </c>
      <c r="T6792">
        <v>4700</v>
      </c>
      <c r="U6792" t="s">
        <v>23241</v>
      </c>
      <c r="V6792" t="s">
        <v>10030</v>
      </c>
      <c r="W6792" t="s">
        <v>225</v>
      </c>
      <c r="X6792" t="s">
        <v>225</v>
      </c>
      <c r="Y6792">
        <v>4700</v>
      </c>
      <c r="AB6792">
        <v>1</v>
      </c>
      <c r="AC6792">
        <v>1</v>
      </c>
      <c r="AD6792">
        <v>3</v>
      </c>
      <c r="AE6792">
        <v>1028</v>
      </c>
      <c r="AF6792">
        <v>1</v>
      </c>
      <c r="AQ6792">
        <v>1</v>
      </c>
      <c r="AR6792">
        <f t="shared" si="106"/>
        <v>4.6463999999999999</v>
      </c>
      <c r="AS6792">
        <v>1</v>
      </c>
      <c r="AT6792" t="s">
        <v>112</v>
      </c>
      <c r="AU6792">
        <v>20</v>
      </c>
    </row>
    <row r="6793" spans="1:47">
      <c r="A6793" t="s">
        <v>23245</v>
      </c>
      <c r="C6793">
        <v>310</v>
      </c>
      <c r="D6793" t="s">
        <v>23246</v>
      </c>
      <c r="E6793">
        <v>101</v>
      </c>
      <c r="F6793" t="s">
        <v>23247</v>
      </c>
      <c r="G6793" t="s">
        <v>1783</v>
      </c>
      <c r="H6793" t="s">
        <v>220</v>
      </c>
      <c r="I6793" t="s">
        <v>23248</v>
      </c>
      <c r="J6793">
        <v>0.22223000000000001</v>
      </c>
      <c r="K6793">
        <v>1</v>
      </c>
      <c r="L6793">
        <v>1</v>
      </c>
      <c r="M6793">
        <v>1</v>
      </c>
      <c r="N6793">
        <v>1</v>
      </c>
      <c r="O6793" t="s">
        <v>225</v>
      </c>
      <c r="P6793">
        <v>0</v>
      </c>
      <c r="Q6793">
        <v>1</v>
      </c>
      <c r="R6793">
        <v>700</v>
      </c>
      <c r="S6793" t="s">
        <v>223</v>
      </c>
      <c r="T6793">
        <v>700</v>
      </c>
      <c r="U6793" t="s">
        <v>23245</v>
      </c>
      <c r="V6793" t="s">
        <v>224</v>
      </c>
      <c r="W6793" t="s">
        <v>225</v>
      </c>
      <c r="X6793" t="s">
        <v>225</v>
      </c>
      <c r="Y6793">
        <v>700</v>
      </c>
      <c r="AB6793">
        <v>1</v>
      </c>
      <c r="AC6793">
        <v>1</v>
      </c>
      <c r="AD6793">
        <v>2</v>
      </c>
      <c r="AE6793">
        <v>1360</v>
      </c>
      <c r="AF6793">
        <v>1</v>
      </c>
      <c r="AQ6793">
        <v>3</v>
      </c>
      <c r="AR6793">
        <f t="shared" si="106"/>
        <v>4.6463999999999999</v>
      </c>
      <c r="AS6793">
        <v>1</v>
      </c>
      <c r="AT6793" t="s">
        <v>112</v>
      </c>
      <c r="AU6793">
        <v>20</v>
      </c>
    </row>
    <row r="6794" spans="1:47">
      <c r="A6794" t="s">
        <v>23249</v>
      </c>
      <c r="C6794">
        <v>310</v>
      </c>
      <c r="D6794" t="s">
        <v>23250</v>
      </c>
      <c r="E6794">
        <v>101</v>
      </c>
      <c r="F6794" t="s">
        <v>23251</v>
      </c>
      <c r="G6794" t="s">
        <v>1783</v>
      </c>
      <c r="H6794" t="s">
        <v>220</v>
      </c>
      <c r="I6794" t="s">
        <v>23252</v>
      </c>
      <c r="J6794">
        <v>0.21018000000000001</v>
      </c>
      <c r="K6794">
        <v>1</v>
      </c>
      <c r="L6794">
        <v>1</v>
      </c>
      <c r="M6794">
        <v>1</v>
      </c>
      <c r="N6794">
        <v>1</v>
      </c>
      <c r="O6794" t="s">
        <v>225</v>
      </c>
      <c r="P6794">
        <v>0</v>
      </c>
      <c r="Q6794">
        <v>1</v>
      </c>
      <c r="R6794">
        <v>16900</v>
      </c>
      <c r="S6794" t="s">
        <v>223</v>
      </c>
      <c r="T6794">
        <v>16900</v>
      </c>
      <c r="U6794" t="s">
        <v>23249</v>
      </c>
      <c r="V6794" t="s">
        <v>455</v>
      </c>
      <c r="W6794" t="s">
        <v>225</v>
      </c>
      <c r="X6794" t="s">
        <v>225</v>
      </c>
      <c r="Y6794">
        <v>16900</v>
      </c>
      <c r="AB6794">
        <v>1</v>
      </c>
      <c r="AC6794">
        <v>1</v>
      </c>
      <c r="AD6794">
        <v>3</v>
      </c>
      <c r="AE6794">
        <v>960</v>
      </c>
      <c r="AF6794">
        <v>1</v>
      </c>
      <c r="AQ6794">
        <v>3</v>
      </c>
      <c r="AR6794">
        <f t="shared" si="106"/>
        <v>4.6463999999999999</v>
      </c>
      <c r="AS6794">
        <v>1</v>
      </c>
      <c r="AT6794" t="s">
        <v>112</v>
      </c>
      <c r="AU6794">
        <v>20</v>
      </c>
    </row>
    <row r="6795" spans="1:47">
      <c r="A6795" t="s">
        <v>23253</v>
      </c>
      <c r="C6795">
        <v>310</v>
      </c>
      <c r="D6795" t="s">
        <v>23254</v>
      </c>
      <c r="E6795">
        <v>101</v>
      </c>
      <c r="F6795" t="s">
        <v>23255</v>
      </c>
      <c r="G6795" t="s">
        <v>422</v>
      </c>
      <c r="H6795" t="s">
        <v>220</v>
      </c>
      <c r="I6795" t="s">
        <v>23256</v>
      </c>
      <c r="J6795">
        <v>0.24232999999999999</v>
      </c>
      <c r="K6795">
        <v>1</v>
      </c>
      <c r="L6795">
        <v>1</v>
      </c>
      <c r="M6795">
        <v>1</v>
      </c>
      <c r="N6795">
        <v>1</v>
      </c>
      <c r="O6795" t="s">
        <v>225</v>
      </c>
      <c r="P6795">
        <v>0</v>
      </c>
      <c r="Q6795">
        <v>1</v>
      </c>
      <c r="R6795">
        <v>10300</v>
      </c>
      <c r="S6795" t="s">
        <v>223</v>
      </c>
      <c r="T6795">
        <v>10300</v>
      </c>
      <c r="U6795" t="s">
        <v>23253</v>
      </c>
      <c r="V6795" t="s">
        <v>455</v>
      </c>
      <c r="W6795" t="s">
        <v>225</v>
      </c>
      <c r="X6795" t="s">
        <v>225</v>
      </c>
      <c r="Y6795">
        <v>10300</v>
      </c>
      <c r="AB6795">
        <v>1</v>
      </c>
      <c r="AC6795">
        <v>1</v>
      </c>
      <c r="AD6795">
        <v>4</v>
      </c>
      <c r="AE6795">
        <v>1540</v>
      </c>
      <c r="AF6795">
        <v>1</v>
      </c>
      <c r="AQ6795">
        <v>1</v>
      </c>
      <c r="AR6795">
        <f t="shared" si="106"/>
        <v>9.68</v>
      </c>
      <c r="AS6795">
        <v>1</v>
      </c>
      <c r="AT6795" t="s">
        <v>134</v>
      </c>
      <c r="AU6795">
        <v>43</v>
      </c>
    </row>
    <row r="6796" spans="1:47">
      <c r="A6796" t="s">
        <v>23257</v>
      </c>
      <c r="C6796">
        <v>310</v>
      </c>
      <c r="D6796" t="s">
        <v>23258</v>
      </c>
      <c r="E6796">
        <v>101</v>
      </c>
      <c r="F6796" t="s">
        <v>23259</v>
      </c>
      <c r="G6796" t="s">
        <v>422</v>
      </c>
      <c r="H6796" t="s">
        <v>220</v>
      </c>
      <c r="I6796" t="s">
        <v>23260</v>
      </c>
      <c r="J6796">
        <v>0.21876999999999999</v>
      </c>
      <c r="K6796">
        <v>1</v>
      </c>
      <c r="L6796">
        <v>1</v>
      </c>
      <c r="M6796">
        <v>1</v>
      </c>
      <c r="N6796">
        <v>1</v>
      </c>
      <c r="O6796" t="s">
        <v>225</v>
      </c>
      <c r="P6796">
        <v>0</v>
      </c>
      <c r="Q6796">
        <v>1</v>
      </c>
      <c r="R6796">
        <v>1000</v>
      </c>
      <c r="S6796" t="s">
        <v>223</v>
      </c>
      <c r="T6796">
        <v>1000</v>
      </c>
      <c r="U6796" t="s">
        <v>23257</v>
      </c>
      <c r="V6796" t="s">
        <v>455</v>
      </c>
      <c r="W6796" t="s">
        <v>225</v>
      </c>
      <c r="X6796" t="s">
        <v>225</v>
      </c>
      <c r="Y6796">
        <v>1000</v>
      </c>
      <c r="AB6796">
        <v>1</v>
      </c>
      <c r="AC6796">
        <v>1</v>
      </c>
      <c r="AD6796">
        <v>3</v>
      </c>
      <c r="AE6796">
        <v>1316</v>
      </c>
      <c r="AF6796">
        <v>1</v>
      </c>
      <c r="AQ6796">
        <v>1</v>
      </c>
      <c r="AR6796">
        <f t="shared" si="106"/>
        <v>9.68</v>
      </c>
      <c r="AS6796">
        <v>1</v>
      </c>
      <c r="AT6796" t="s">
        <v>132</v>
      </c>
      <c r="AU6796">
        <v>41</v>
      </c>
    </row>
    <row r="6797" spans="1:47">
      <c r="A6797" t="s">
        <v>23261</v>
      </c>
      <c r="C6797">
        <v>310</v>
      </c>
      <c r="D6797" t="s">
        <v>23262</v>
      </c>
      <c r="E6797">
        <v>101</v>
      </c>
      <c r="F6797" t="s">
        <v>23263</v>
      </c>
      <c r="G6797" t="s">
        <v>1783</v>
      </c>
      <c r="H6797" t="s">
        <v>220</v>
      </c>
      <c r="I6797" t="s">
        <v>23264</v>
      </c>
      <c r="J6797">
        <v>0.21665999999999999</v>
      </c>
      <c r="K6797">
        <v>1</v>
      </c>
      <c r="L6797">
        <v>1</v>
      </c>
      <c r="M6797">
        <v>1</v>
      </c>
      <c r="N6797">
        <v>1</v>
      </c>
      <c r="O6797" t="s">
        <v>225</v>
      </c>
      <c r="P6797">
        <v>0</v>
      </c>
      <c r="Q6797">
        <v>1</v>
      </c>
      <c r="R6797">
        <v>2100</v>
      </c>
      <c r="S6797" t="s">
        <v>223</v>
      </c>
      <c r="T6797">
        <v>2100</v>
      </c>
      <c r="U6797" t="s">
        <v>23261</v>
      </c>
      <c r="V6797" t="s">
        <v>224</v>
      </c>
      <c r="W6797" t="s">
        <v>225</v>
      </c>
      <c r="X6797" t="s">
        <v>225</v>
      </c>
      <c r="Y6797">
        <v>2100</v>
      </c>
      <c r="AB6797">
        <v>1</v>
      </c>
      <c r="AC6797">
        <v>1</v>
      </c>
      <c r="AD6797">
        <v>2</v>
      </c>
      <c r="AE6797">
        <v>1060</v>
      </c>
      <c r="AF6797">
        <v>1</v>
      </c>
      <c r="AQ6797">
        <v>3</v>
      </c>
      <c r="AR6797">
        <f t="shared" si="106"/>
        <v>4.6463999999999999</v>
      </c>
      <c r="AS6797">
        <v>1</v>
      </c>
      <c r="AT6797" t="s">
        <v>112</v>
      </c>
      <c r="AU6797">
        <v>20</v>
      </c>
    </row>
    <row r="6798" spans="1:47">
      <c r="A6798" t="s">
        <v>23265</v>
      </c>
      <c r="C6798">
        <v>310</v>
      </c>
      <c r="D6798" t="s">
        <v>23266</v>
      </c>
      <c r="E6798">
        <v>132</v>
      </c>
      <c r="F6798" t="s">
        <v>23178</v>
      </c>
      <c r="G6798" t="s">
        <v>1783</v>
      </c>
      <c r="H6798" t="s">
        <v>260</v>
      </c>
      <c r="I6798" t="s">
        <v>23267</v>
      </c>
      <c r="J6798">
        <v>0.23991000000000001</v>
      </c>
      <c r="K6798">
        <v>0</v>
      </c>
      <c r="L6798">
        <v>0</v>
      </c>
      <c r="M6798">
        <v>0</v>
      </c>
      <c r="N6798">
        <v>0</v>
      </c>
      <c r="P6798">
        <v>0</v>
      </c>
      <c r="Q6798">
        <v>0</v>
      </c>
      <c r="R6798">
        <v>0</v>
      </c>
      <c r="S6798" t="s">
        <v>223</v>
      </c>
      <c r="T6798">
        <v>0</v>
      </c>
      <c r="U6798" t="s">
        <v>23265</v>
      </c>
      <c r="Y6798">
        <v>0</v>
      </c>
      <c r="AB6798">
        <v>0</v>
      </c>
      <c r="AC6798">
        <v>0</v>
      </c>
      <c r="AD6798">
        <v>0</v>
      </c>
      <c r="AE6798">
        <v>0</v>
      </c>
      <c r="AF6798">
        <v>0</v>
      </c>
      <c r="AQ6798">
        <v>1</v>
      </c>
      <c r="AR6798">
        <f t="shared" si="106"/>
        <v>0</v>
      </c>
      <c r="AS6798">
        <v>1</v>
      </c>
      <c r="AT6798" t="s">
        <v>112</v>
      </c>
      <c r="AU6798">
        <v>20</v>
      </c>
    </row>
    <row r="6799" spans="1:47">
      <c r="A6799" t="s">
        <v>23268</v>
      </c>
      <c r="C6799">
        <v>310</v>
      </c>
      <c r="D6799" t="s">
        <v>23269</v>
      </c>
      <c r="E6799">
        <v>101</v>
      </c>
      <c r="F6799" t="s">
        <v>23270</v>
      </c>
      <c r="G6799" t="s">
        <v>1783</v>
      </c>
      <c r="H6799" t="s">
        <v>220</v>
      </c>
      <c r="I6799" t="s">
        <v>23271</v>
      </c>
      <c r="J6799">
        <v>0.12914</v>
      </c>
      <c r="K6799">
        <v>0</v>
      </c>
      <c r="L6799">
        <v>1</v>
      </c>
      <c r="M6799">
        <v>0</v>
      </c>
      <c r="N6799">
        <v>1</v>
      </c>
      <c r="P6799">
        <v>0</v>
      </c>
      <c r="Q6799">
        <v>1</v>
      </c>
      <c r="R6799">
        <v>10600</v>
      </c>
      <c r="S6799" t="s">
        <v>223</v>
      </c>
      <c r="T6799">
        <v>10600</v>
      </c>
      <c r="U6799" t="s">
        <v>23268</v>
      </c>
      <c r="V6799" t="s">
        <v>460</v>
      </c>
      <c r="X6799" t="s">
        <v>225</v>
      </c>
      <c r="Y6799">
        <v>10600</v>
      </c>
      <c r="AB6799">
        <v>0</v>
      </c>
      <c r="AC6799">
        <v>1</v>
      </c>
      <c r="AD6799">
        <v>3</v>
      </c>
      <c r="AE6799">
        <v>1400</v>
      </c>
      <c r="AF6799">
        <v>2</v>
      </c>
      <c r="AQ6799">
        <v>2</v>
      </c>
      <c r="AR6799">
        <f t="shared" si="106"/>
        <v>0</v>
      </c>
      <c r="AS6799">
        <v>1</v>
      </c>
      <c r="AT6799" t="s">
        <v>112</v>
      </c>
      <c r="AU6799">
        <v>20</v>
      </c>
    </row>
    <row r="6800" spans="1:47">
      <c r="A6800" t="s">
        <v>23272</v>
      </c>
      <c r="C6800">
        <v>310</v>
      </c>
      <c r="D6800" t="s">
        <v>23273</v>
      </c>
      <c r="E6800">
        <v>131</v>
      </c>
      <c r="F6800" t="s">
        <v>21801</v>
      </c>
      <c r="G6800" t="s">
        <v>324</v>
      </c>
      <c r="H6800" t="s">
        <v>407</v>
      </c>
      <c r="I6800" t="s">
        <v>23274</v>
      </c>
      <c r="J6800">
        <v>1.3469500000000001</v>
      </c>
      <c r="K6800">
        <v>0</v>
      </c>
      <c r="L6800">
        <v>0</v>
      </c>
      <c r="M6800">
        <v>0</v>
      </c>
      <c r="N6800">
        <v>0</v>
      </c>
      <c r="P6800">
        <v>0</v>
      </c>
      <c r="Q6800">
        <v>0</v>
      </c>
      <c r="R6800">
        <v>0</v>
      </c>
      <c r="S6800" t="s">
        <v>223</v>
      </c>
      <c r="T6800">
        <v>0</v>
      </c>
      <c r="U6800" t="s">
        <v>23272</v>
      </c>
      <c r="Y6800">
        <v>0</v>
      </c>
      <c r="AB6800">
        <v>0</v>
      </c>
      <c r="AC6800">
        <v>0</v>
      </c>
      <c r="AD6800">
        <v>0</v>
      </c>
      <c r="AE6800">
        <v>0</v>
      </c>
      <c r="AF6800">
        <v>0</v>
      </c>
      <c r="AQ6800">
        <v>1</v>
      </c>
      <c r="AR6800">
        <f t="shared" si="106"/>
        <v>0</v>
      </c>
      <c r="AS6800">
        <v>1</v>
      </c>
      <c r="AT6800" t="s">
        <v>130</v>
      </c>
      <c r="AU6800">
        <v>39</v>
      </c>
    </row>
    <row r="6801" spans="1:47">
      <c r="A6801" t="s">
        <v>23275</v>
      </c>
      <c r="C6801">
        <v>310</v>
      </c>
      <c r="D6801" t="s">
        <v>23276</v>
      </c>
      <c r="E6801">
        <v>132</v>
      </c>
      <c r="F6801" t="s">
        <v>23277</v>
      </c>
      <c r="G6801" t="s">
        <v>1783</v>
      </c>
      <c r="H6801" t="s">
        <v>260</v>
      </c>
      <c r="I6801" t="s">
        <v>23278</v>
      </c>
      <c r="J6801">
        <v>0.13000999999999999</v>
      </c>
      <c r="K6801">
        <v>0</v>
      </c>
      <c r="L6801">
        <v>0</v>
      </c>
      <c r="M6801">
        <v>0</v>
      </c>
      <c r="N6801">
        <v>0</v>
      </c>
      <c r="P6801">
        <v>0</v>
      </c>
      <c r="Q6801">
        <v>0</v>
      </c>
      <c r="R6801">
        <v>0</v>
      </c>
      <c r="S6801" t="s">
        <v>223</v>
      </c>
      <c r="T6801">
        <v>0</v>
      </c>
      <c r="U6801" t="s">
        <v>23275</v>
      </c>
      <c r="Y6801">
        <v>0</v>
      </c>
      <c r="AB6801">
        <v>0</v>
      </c>
      <c r="AC6801">
        <v>0</v>
      </c>
      <c r="AD6801">
        <v>0</v>
      </c>
      <c r="AE6801">
        <v>0</v>
      </c>
      <c r="AF6801">
        <v>0</v>
      </c>
      <c r="AQ6801">
        <v>2</v>
      </c>
      <c r="AR6801">
        <f t="shared" si="106"/>
        <v>0</v>
      </c>
      <c r="AS6801">
        <v>1</v>
      </c>
      <c r="AT6801" t="s">
        <v>112</v>
      </c>
      <c r="AU6801">
        <v>20</v>
      </c>
    </row>
    <row r="6802" spans="1:47">
      <c r="A6802" t="s">
        <v>23279</v>
      </c>
      <c r="C6802">
        <v>310</v>
      </c>
      <c r="D6802" t="s">
        <v>23280</v>
      </c>
      <c r="E6802">
        <v>101</v>
      </c>
      <c r="F6802" t="s">
        <v>23281</v>
      </c>
      <c r="G6802" t="s">
        <v>1783</v>
      </c>
      <c r="H6802" t="s">
        <v>220</v>
      </c>
      <c r="I6802" t="s">
        <v>23282</v>
      </c>
      <c r="J6802">
        <v>0.35317999999999999</v>
      </c>
      <c r="K6802">
        <v>1</v>
      </c>
      <c r="L6802">
        <v>1</v>
      </c>
      <c r="M6802">
        <v>1</v>
      </c>
      <c r="N6802">
        <v>1</v>
      </c>
      <c r="O6802" t="s">
        <v>225</v>
      </c>
      <c r="P6802">
        <v>0</v>
      </c>
      <c r="Q6802">
        <v>1</v>
      </c>
      <c r="R6802">
        <v>10400</v>
      </c>
      <c r="S6802" t="s">
        <v>243</v>
      </c>
      <c r="T6802">
        <v>10400</v>
      </c>
      <c r="U6802" t="s">
        <v>23279</v>
      </c>
      <c r="V6802" t="s">
        <v>10030</v>
      </c>
      <c r="W6802" t="s">
        <v>225</v>
      </c>
      <c r="X6802" t="s">
        <v>225</v>
      </c>
      <c r="Y6802">
        <v>10400</v>
      </c>
      <c r="AB6802">
        <v>1</v>
      </c>
      <c r="AC6802">
        <v>1</v>
      </c>
      <c r="AD6802">
        <v>3</v>
      </c>
      <c r="AE6802">
        <v>1469</v>
      </c>
      <c r="AF6802">
        <v>1.75</v>
      </c>
      <c r="AQ6802">
        <v>5</v>
      </c>
      <c r="AR6802">
        <f t="shared" si="106"/>
        <v>4.6463999999999999</v>
      </c>
      <c r="AS6802">
        <v>1</v>
      </c>
      <c r="AT6802" t="s">
        <v>112</v>
      </c>
      <c r="AU6802">
        <v>20</v>
      </c>
    </row>
    <row r="6803" spans="1:47">
      <c r="A6803" t="s">
        <v>23283</v>
      </c>
      <c r="C6803">
        <v>310</v>
      </c>
      <c r="D6803" t="s">
        <v>23284</v>
      </c>
      <c r="E6803">
        <v>101</v>
      </c>
      <c r="F6803" t="s">
        <v>23285</v>
      </c>
      <c r="G6803" t="s">
        <v>1783</v>
      </c>
      <c r="H6803" t="s">
        <v>220</v>
      </c>
      <c r="I6803" t="s">
        <v>23286</v>
      </c>
      <c r="J6803">
        <v>0.30431999999999998</v>
      </c>
      <c r="K6803">
        <v>1</v>
      </c>
      <c r="L6803">
        <v>1</v>
      </c>
      <c r="M6803">
        <v>1</v>
      </c>
      <c r="N6803">
        <v>1</v>
      </c>
      <c r="O6803" t="s">
        <v>225</v>
      </c>
      <c r="P6803">
        <v>0</v>
      </c>
      <c r="Q6803">
        <v>0</v>
      </c>
      <c r="R6803">
        <v>0</v>
      </c>
      <c r="S6803" t="s">
        <v>223</v>
      </c>
      <c r="T6803">
        <v>0</v>
      </c>
      <c r="U6803" t="s">
        <v>23283</v>
      </c>
      <c r="V6803" t="s">
        <v>224</v>
      </c>
      <c r="W6803" t="s">
        <v>225</v>
      </c>
      <c r="X6803" t="s">
        <v>225</v>
      </c>
      <c r="Y6803">
        <v>0</v>
      </c>
      <c r="AB6803">
        <v>1</v>
      </c>
      <c r="AC6803">
        <v>1</v>
      </c>
      <c r="AD6803">
        <v>3</v>
      </c>
      <c r="AE6803">
        <v>1528</v>
      </c>
      <c r="AF6803">
        <v>1.5</v>
      </c>
      <c r="AQ6803">
        <v>1</v>
      </c>
      <c r="AR6803">
        <f t="shared" si="106"/>
        <v>4.6463999999999999</v>
      </c>
      <c r="AS6803">
        <v>1</v>
      </c>
      <c r="AT6803" t="s">
        <v>112</v>
      </c>
      <c r="AU6803">
        <v>20</v>
      </c>
    </row>
    <row r="6804" spans="1:47">
      <c r="A6804" t="s">
        <v>23287</v>
      </c>
      <c r="C6804">
        <v>310</v>
      </c>
      <c r="D6804" t="s">
        <v>23288</v>
      </c>
      <c r="E6804">
        <v>104</v>
      </c>
      <c r="F6804" t="s">
        <v>23289</v>
      </c>
      <c r="G6804" t="s">
        <v>324</v>
      </c>
      <c r="H6804" t="s">
        <v>1213</v>
      </c>
      <c r="I6804" t="s">
        <v>23290</v>
      </c>
      <c r="J6804">
        <v>0.54479999999999995</v>
      </c>
      <c r="K6804">
        <v>1</v>
      </c>
      <c r="L6804">
        <v>1</v>
      </c>
      <c r="M6804">
        <v>1</v>
      </c>
      <c r="N6804">
        <v>1</v>
      </c>
      <c r="O6804" t="s">
        <v>225</v>
      </c>
      <c r="P6804">
        <v>0</v>
      </c>
      <c r="Q6804">
        <v>0</v>
      </c>
      <c r="R6804">
        <v>0</v>
      </c>
      <c r="S6804" t="s">
        <v>223</v>
      </c>
      <c r="T6804">
        <v>0</v>
      </c>
      <c r="U6804" t="s">
        <v>23287</v>
      </c>
      <c r="V6804" t="s">
        <v>224</v>
      </c>
      <c r="W6804" t="s">
        <v>225</v>
      </c>
      <c r="X6804" t="s">
        <v>225</v>
      </c>
      <c r="Y6804">
        <v>0</v>
      </c>
      <c r="AB6804">
        <v>2</v>
      </c>
      <c r="AC6804">
        <v>2</v>
      </c>
      <c r="AD6804">
        <v>5</v>
      </c>
      <c r="AE6804">
        <v>2897</v>
      </c>
      <c r="AF6804">
        <v>1.75</v>
      </c>
      <c r="AQ6804">
        <v>1</v>
      </c>
      <c r="AR6804">
        <f t="shared" si="106"/>
        <v>9.2927999999999997</v>
      </c>
      <c r="AS6804">
        <v>1</v>
      </c>
      <c r="AT6804" t="s">
        <v>112</v>
      </c>
      <c r="AU6804">
        <v>20</v>
      </c>
    </row>
    <row r="6805" spans="1:47">
      <c r="A6805" t="s">
        <v>23291</v>
      </c>
      <c r="C6805">
        <v>310</v>
      </c>
      <c r="D6805" t="s">
        <v>23292</v>
      </c>
      <c r="E6805">
        <v>132</v>
      </c>
      <c r="F6805" t="s">
        <v>21543</v>
      </c>
      <c r="G6805" t="s">
        <v>324</v>
      </c>
      <c r="H6805" t="s">
        <v>260</v>
      </c>
      <c r="I6805" t="s">
        <v>23293</v>
      </c>
      <c r="J6805">
        <v>0.28165000000000001</v>
      </c>
      <c r="K6805">
        <v>0</v>
      </c>
      <c r="L6805">
        <v>0</v>
      </c>
      <c r="M6805">
        <v>0</v>
      </c>
      <c r="N6805">
        <v>0</v>
      </c>
      <c r="P6805">
        <v>0</v>
      </c>
      <c r="Q6805">
        <v>0</v>
      </c>
      <c r="R6805">
        <v>0</v>
      </c>
      <c r="S6805" t="s">
        <v>223</v>
      </c>
      <c r="T6805">
        <v>0</v>
      </c>
      <c r="U6805" t="s">
        <v>23291</v>
      </c>
      <c r="Y6805">
        <v>0</v>
      </c>
      <c r="AB6805">
        <v>0</v>
      </c>
      <c r="AC6805">
        <v>0</v>
      </c>
      <c r="AD6805">
        <v>0</v>
      </c>
      <c r="AE6805">
        <v>0</v>
      </c>
      <c r="AF6805">
        <v>0</v>
      </c>
      <c r="AQ6805">
        <v>1</v>
      </c>
      <c r="AR6805">
        <f t="shared" si="106"/>
        <v>0</v>
      </c>
      <c r="AS6805">
        <v>1</v>
      </c>
      <c r="AT6805" t="s">
        <v>126</v>
      </c>
      <c r="AU6805">
        <v>34</v>
      </c>
    </row>
    <row r="6806" spans="1:47">
      <c r="A6806" t="s">
        <v>23294</v>
      </c>
      <c r="C6806">
        <v>310</v>
      </c>
      <c r="D6806" t="s">
        <v>20533</v>
      </c>
      <c r="E6806">
        <v>903</v>
      </c>
      <c r="F6806" t="s">
        <v>1042</v>
      </c>
      <c r="G6806" t="s">
        <v>1783</v>
      </c>
      <c r="H6806" t="s">
        <v>833</v>
      </c>
      <c r="I6806" t="s">
        <v>23295</v>
      </c>
      <c r="J6806">
        <v>1.2825599999999999</v>
      </c>
      <c r="K6806">
        <v>0</v>
      </c>
      <c r="L6806">
        <v>0</v>
      </c>
      <c r="M6806">
        <v>0</v>
      </c>
      <c r="N6806">
        <v>0</v>
      </c>
      <c r="P6806">
        <v>0</v>
      </c>
      <c r="Q6806">
        <v>0</v>
      </c>
      <c r="R6806">
        <v>0</v>
      </c>
      <c r="S6806" t="s">
        <v>223</v>
      </c>
      <c r="T6806">
        <v>0</v>
      </c>
      <c r="U6806" t="s">
        <v>23294</v>
      </c>
      <c r="Y6806">
        <v>0</v>
      </c>
      <c r="AB6806">
        <v>0</v>
      </c>
      <c r="AC6806">
        <v>0</v>
      </c>
      <c r="AD6806">
        <v>0</v>
      </c>
      <c r="AE6806">
        <v>0</v>
      </c>
      <c r="AF6806">
        <v>0</v>
      </c>
      <c r="AQ6806">
        <v>1</v>
      </c>
      <c r="AR6806">
        <f t="shared" si="106"/>
        <v>0</v>
      </c>
      <c r="AS6806">
        <v>1</v>
      </c>
      <c r="AT6806" t="s">
        <v>112</v>
      </c>
      <c r="AU6806">
        <v>20</v>
      </c>
    </row>
    <row r="6807" spans="1:47">
      <c r="A6807" t="s">
        <v>23296</v>
      </c>
      <c r="C6807">
        <v>310</v>
      </c>
      <c r="D6807" t="s">
        <v>23297</v>
      </c>
      <c r="E6807">
        <v>601</v>
      </c>
      <c r="F6807" t="s">
        <v>14663</v>
      </c>
      <c r="G6807" t="s">
        <v>324</v>
      </c>
      <c r="H6807" t="s">
        <v>425</v>
      </c>
      <c r="I6807" t="s">
        <v>23298</v>
      </c>
      <c r="J6807">
        <v>1.3834</v>
      </c>
      <c r="K6807">
        <v>0</v>
      </c>
      <c r="L6807">
        <v>0</v>
      </c>
      <c r="M6807">
        <v>0</v>
      </c>
      <c r="N6807">
        <v>0</v>
      </c>
      <c r="P6807">
        <v>0</v>
      </c>
      <c r="Q6807">
        <v>0</v>
      </c>
      <c r="R6807">
        <v>0</v>
      </c>
      <c r="S6807" t="s">
        <v>223</v>
      </c>
      <c r="T6807">
        <v>0</v>
      </c>
      <c r="U6807" t="s">
        <v>23296</v>
      </c>
      <c r="Y6807">
        <v>0</v>
      </c>
      <c r="AB6807">
        <v>0</v>
      </c>
      <c r="AC6807">
        <v>0</v>
      </c>
      <c r="AD6807">
        <v>0</v>
      </c>
      <c r="AE6807">
        <v>0</v>
      </c>
      <c r="AF6807">
        <v>0</v>
      </c>
      <c r="AQ6807">
        <v>1</v>
      </c>
      <c r="AR6807">
        <f t="shared" si="106"/>
        <v>0</v>
      </c>
      <c r="AS6807">
        <v>1</v>
      </c>
      <c r="AT6807" t="s">
        <v>132</v>
      </c>
      <c r="AU6807">
        <v>41</v>
      </c>
    </row>
    <row r="6808" spans="1:47">
      <c r="A6808" t="s">
        <v>23299</v>
      </c>
      <c r="C6808">
        <v>310</v>
      </c>
      <c r="D6808" t="s">
        <v>23300</v>
      </c>
      <c r="E6808">
        <v>131</v>
      </c>
      <c r="F6808" t="s">
        <v>21801</v>
      </c>
      <c r="G6808" t="s">
        <v>324</v>
      </c>
      <c r="H6808" t="s">
        <v>407</v>
      </c>
      <c r="I6808" t="s">
        <v>23301</v>
      </c>
      <c r="J6808">
        <v>1.3731100000000001</v>
      </c>
      <c r="K6808">
        <v>0</v>
      </c>
      <c r="L6808">
        <v>0</v>
      </c>
      <c r="M6808">
        <v>0</v>
      </c>
      <c r="N6808">
        <v>0</v>
      </c>
      <c r="P6808">
        <v>0</v>
      </c>
      <c r="Q6808">
        <v>0</v>
      </c>
      <c r="R6808">
        <v>0</v>
      </c>
      <c r="S6808" t="s">
        <v>223</v>
      </c>
      <c r="T6808">
        <v>0</v>
      </c>
      <c r="U6808" t="s">
        <v>23299</v>
      </c>
      <c r="Y6808">
        <v>0</v>
      </c>
      <c r="AB6808">
        <v>0</v>
      </c>
      <c r="AC6808">
        <v>0</v>
      </c>
      <c r="AD6808">
        <v>0</v>
      </c>
      <c r="AE6808">
        <v>0</v>
      </c>
      <c r="AF6808">
        <v>0</v>
      </c>
      <c r="AQ6808">
        <v>1</v>
      </c>
      <c r="AR6808">
        <f t="shared" si="106"/>
        <v>0</v>
      </c>
      <c r="AS6808">
        <v>1</v>
      </c>
      <c r="AT6808" t="s">
        <v>130</v>
      </c>
      <c r="AU6808">
        <v>39</v>
      </c>
    </row>
    <row r="6809" spans="1:47">
      <c r="A6809" t="s">
        <v>23302</v>
      </c>
      <c r="C6809">
        <v>310</v>
      </c>
      <c r="D6809" t="s">
        <v>23303</v>
      </c>
      <c r="E6809">
        <v>101</v>
      </c>
      <c r="F6809" t="s">
        <v>23304</v>
      </c>
      <c r="G6809" t="s">
        <v>1783</v>
      </c>
      <c r="H6809" t="s">
        <v>220</v>
      </c>
      <c r="I6809" t="s">
        <v>23305</v>
      </c>
      <c r="J6809">
        <v>0.30276999999999998</v>
      </c>
      <c r="K6809">
        <v>1</v>
      </c>
      <c r="L6809">
        <v>1</v>
      </c>
      <c r="M6809">
        <v>1</v>
      </c>
      <c r="N6809">
        <v>1</v>
      </c>
      <c r="O6809" t="s">
        <v>225</v>
      </c>
      <c r="P6809">
        <v>0</v>
      </c>
      <c r="Q6809">
        <v>1</v>
      </c>
      <c r="R6809">
        <v>6800</v>
      </c>
      <c r="S6809" t="s">
        <v>223</v>
      </c>
      <c r="T6809">
        <v>6800</v>
      </c>
      <c r="U6809" t="s">
        <v>23302</v>
      </c>
      <c r="V6809" t="s">
        <v>10030</v>
      </c>
      <c r="W6809" t="s">
        <v>225</v>
      </c>
      <c r="X6809" t="s">
        <v>225</v>
      </c>
      <c r="Y6809">
        <v>6800</v>
      </c>
      <c r="AB6809">
        <v>1</v>
      </c>
      <c r="AC6809">
        <v>1</v>
      </c>
      <c r="AD6809">
        <v>2</v>
      </c>
      <c r="AE6809">
        <v>804</v>
      </c>
      <c r="AF6809">
        <v>1</v>
      </c>
      <c r="AQ6809">
        <v>1</v>
      </c>
      <c r="AR6809">
        <f t="shared" si="106"/>
        <v>4.6463999999999999</v>
      </c>
      <c r="AS6809">
        <v>1</v>
      </c>
      <c r="AT6809" t="s">
        <v>112</v>
      </c>
      <c r="AU6809">
        <v>20</v>
      </c>
    </row>
    <row r="6810" spans="1:47">
      <c r="A6810" t="s">
        <v>23306</v>
      </c>
      <c r="C6810">
        <v>310</v>
      </c>
      <c r="D6810" t="s">
        <v>23307</v>
      </c>
      <c r="E6810">
        <v>101</v>
      </c>
      <c r="F6810" t="s">
        <v>23308</v>
      </c>
      <c r="G6810" t="s">
        <v>1783</v>
      </c>
      <c r="H6810" t="s">
        <v>220</v>
      </c>
      <c r="I6810" t="s">
        <v>23309</v>
      </c>
      <c r="J6810">
        <v>0.19983999999999999</v>
      </c>
      <c r="K6810">
        <v>1</v>
      </c>
      <c r="L6810">
        <v>1</v>
      </c>
      <c r="M6810">
        <v>1</v>
      </c>
      <c r="N6810">
        <v>1</v>
      </c>
      <c r="O6810" t="s">
        <v>225</v>
      </c>
      <c r="P6810">
        <v>0</v>
      </c>
      <c r="Q6810">
        <v>1</v>
      </c>
      <c r="R6810">
        <v>1600</v>
      </c>
      <c r="S6810" t="s">
        <v>223</v>
      </c>
      <c r="T6810">
        <v>1600</v>
      </c>
      <c r="U6810" t="s">
        <v>23306</v>
      </c>
      <c r="V6810" t="s">
        <v>224</v>
      </c>
      <c r="W6810" t="s">
        <v>225</v>
      </c>
      <c r="X6810" t="s">
        <v>225</v>
      </c>
      <c r="Y6810">
        <v>1600</v>
      </c>
      <c r="AB6810">
        <v>1</v>
      </c>
      <c r="AC6810">
        <v>1</v>
      </c>
      <c r="AD6810">
        <v>2</v>
      </c>
      <c r="AE6810">
        <v>704</v>
      </c>
      <c r="AF6810">
        <v>1</v>
      </c>
      <c r="AQ6810">
        <v>3</v>
      </c>
      <c r="AR6810">
        <f t="shared" si="106"/>
        <v>4.6463999999999999</v>
      </c>
      <c r="AS6810">
        <v>1</v>
      </c>
      <c r="AT6810" t="s">
        <v>112</v>
      </c>
      <c r="AU6810">
        <v>20</v>
      </c>
    </row>
    <row r="6811" spans="1:47">
      <c r="A6811" t="s">
        <v>23310</v>
      </c>
      <c r="C6811">
        <v>310</v>
      </c>
      <c r="D6811" t="s">
        <v>23311</v>
      </c>
      <c r="E6811">
        <v>131</v>
      </c>
      <c r="F6811" t="s">
        <v>21801</v>
      </c>
      <c r="G6811" t="s">
        <v>324</v>
      </c>
      <c r="H6811" t="s">
        <v>407</v>
      </c>
      <c r="I6811" t="s">
        <v>23312</v>
      </c>
      <c r="J6811">
        <v>1.5939399999999999</v>
      </c>
      <c r="K6811">
        <v>0</v>
      </c>
      <c r="L6811">
        <v>0</v>
      </c>
      <c r="M6811">
        <v>0</v>
      </c>
      <c r="N6811">
        <v>0</v>
      </c>
      <c r="P6811">
        <v>0</v>
      </c>
      <c r="Q6811">
        <v>0</v>
      </c>
      <c r="R6811">
        <v>0</v>
      </c>
      <c r="S6811" t="s">
        <v>223</v>
      </c>
      <c r="T6811">
        <v>0</v>
      </c>
      <c r="U6811" t="s">
        <v>23310</v>
      </c>
      <c r="V6811" t="s">
        <v>224</v>
      </c>
      <c r="W6811" t="s">
        <v>225</v>
      </c>
      <c r="Y6811">
        <v>0</v>
      </c>
      <c r="AB6811">
        <v>0</v>
      </c>
      <c r="AC6811">
        <v>0</v>
      </c>
      <c r="AD6811">
        <v>0</v>
      </c>
      <c r="AE6811">
        <v>0</v>
      </c>
      <c r="AF6811">
        <v>0</v>
      </c>
      <c r="AQ6811">
        <v>1</v>
      </c>
      <c r="AR6811">
        <f t="shared" si="106"/>
        <v>0</v>
      </c>
      <c r="AS6811">
        <v>1</v>
      </c>
      <c r="AT6811" t="s">
        <v>130</v>
      </c>
      <c r="AU6811">
        <v>39</v>
      </c>
    </row>
    <row r="6812" spans="1:47">
      <c r="A6812" t="s">
        <v>23313</v>
      </c>
      <c r="C6812">
        <v>310</v>
      </c>
      <c r="D6812" t="s">
        <v>23314</v>
      </c>
      <c r="E6812">
        <v>131</v>
      </c>
      <c r="F6812" t="s">
        <v>21801</v>
      </c>
      <c r="G6812" t="s">
        <v>324</v>
      </c>
      <c r="H6812" t="s">
        <v>407</v>
      </c>
      <c r="I6812" t="s">
        <v>23315</v>
      </c>
      <c r="J6812">
        <v>1.3474299999999999</v>
      </c>
      <c r="K6812">
        <v>0</v>
      </c>
      <c r="L6812">
        <v>0</v>
      </c>
      <c r="M6812">
        <v>0</v>
      </c>
      <c r="N6812">
        <v>0</v>
      </c>
      <c r="P6812">
        <v>0</v>
      </c>
      <c r="Q6812">
        <v>0</v>
      </c>
      <c r="R6812">
        <v>0</v>
      </c>
      <c r="S6812" t="s">
        <v>223</v>
      </c>
      <c r="T6812">
        <v>0</v>
      </c>
      <c r="U6812" t="s">
        <v>23313</v>
      </c>
      <c r="Y6812">
        <v>0</v>
      </c>
      <c r="AB6812">
        <v>0</v>
      </c>
      <c r="AC6812">
        <v>0</v>
      </c>
      <c r="AD6812">
        <v>0</v>
      </c>
      <c r="AE6812">
        <v>0</v>
      </c>
      <c r="AF6812">
        <v>0</v>
      </c>
      <c r="AQ6812">
        <v>1</v>
      </c>
      <c r="AR6812">
        <f t="shared" si="106"/>
        <v>0</v>
      </c>
      <c r="AS6812">
        <v>1</v>
      </c>
      <c r="AT6812" t="s">
        <v>130</v>
      </c>
      <c r="AU6812">
        <v>39</v>
      </c>
    </row>
    <row r="6813" spans="1:47">
      <c r="A6813" t="s">
        <v>23316</v>
      </c>
      <c r="C6813">
        <v>310</v>
      </c>
      <c r="D6813" t="s">
        <v>18953</v>
      </c>
      <c r="E6813">
        <v>132</v>
      </c>
      <c r="F6813" t="s">
        <v>20532</v>
      </c>
      <c r="G6813" t="s">
        <v>324</v>
      </c>
      <c r="H6813" t="s">
        <v>260</v>
      </c>
      <c r="I6813" t="s">
        <v>23317</v>
      </c>
      <c r="J6813">
        <v>29.926300000000001</v>
      </c>
      <c r="K6813">
        <v>0</v>
      </c>
      <c r="L6813">
        <v>0</v>
      </c>
      <c r="M6813">
        <v>0</v>
      </c>
      <c r="N6813">
        <v>0</v>
      </c>
      <c r="P6813">
        <v>0</v>
      </c>
      <c r="Q6813">
        <v>0</v>
      </c>
      <c r="R6813">
        <v>0</v>
      </c>
      <c r="S6813" t="s">
        <v>223</v>
      </c>
      <c r="T6813">
        <v>0</v>
      </c>
      <c r="U6813" t="s">
        <v>23316</v>
      </c>
      <c r="Y6813">
        <v>0</v>
      </c>
      <c r="AB6813">
        <v>0</v>
      </c>
      <c r="AC6813">
        <v>0</v>
      </c>
      <c r="AD6813">
        <v>0</v>
      </c>
      <c r="AE6813">
        <v>0</v>
      </c>
      <c r="AF6813">
        <v>0</v>
      </c>
      <c r="AQ6813">
        <v>1</v>
      </c>
      <c r="AR6813">
        <f t="shared" si="106"/>
        <v>0</v>
      </c>
      <c r="AS6813">
        <v>1</v>
      </c>
      <c r="AT6813" t="s">
        <v>126</v>
      </c>
      <c r="AU6813">
        <v>34</v>
      </c>
    </row>
    <row r="6814" spans="1:47">
      <c r="A6814" t="s">
        <v>23318</v>
      </c>
      <c r="C6814">
        <v>310</v>
      </c>
      <c r="D6814" t="s">
        <v>23319</v>
      </c>
      <c r="E6814">
        <v>101</v>
      </c>
      <c r="F6814" t="s">
        <v>23320</v>
      </c>
      <c r="G6814" t="s">
        <v>1783</v>
      </c>
      <c r="H6814" t="s">
        <v>220</v>
      </c>
      <c r="I6814" t="s">
        <v>23321</v>
      </c>
      <c r="J6814">
        <v>0.27150999999999997</v>
      </c>
      <c r="K6814">
        <v>1</v>
      </c>
      <c r="L6814">
        <v>1</v>
      </c>
      <c r="M6814">
        <v>1</v>
      </c>
      <c r="N6814">
        <v>1</v>
      </c>
      <c r="O6814" t="s">
        <v>225</v>
      </c>
      <c r="P6814">
        <v>0</v>
      </c>
      <c r="Q6814">
        <v>0</v>
      </c>
      <c r="R6814">
        <v>0</v>
      </c>
      <c r="S6814" t="s">
        <v>223</v>
      </c>
      <c r="T6814">
        <v>0</v>
      </c>
      <c r="U6814" t="s">
        <v>23318</v>
      </c>
      <c r="V6814" t="s">
        <v>224</v>
      </c>
      <c r="W6814" t="s">
        <v>225</v>
      </c>
      <c r="X6814" t="s">
        <v>225</v>
      </c>
      <c r="Y6814">
        <v>0</v>
      </c>
      <c r="AB6814">
        <v>1</v>
      </c>
      <c r="AC6814">
        <v>1</v>
      </c>
      <c r="AD6814">
        <v>3</v>
      </c>
      <c r="AE6814">
        <v>1232</v>
      </c>
      <c r="AF6814">
        <v>1</v>
      </c>
      <c r="AQ6814">
        <v>1</v>
      </c>
      <c r="AR6814">
        <f t="shared" si="106"/>
        <v>4.6463999999999999</v>
      </c>
      <c r="AS6814">
        <v>1</v>
      </c>
      <c r="AT6814" t="s">
        <v>112</v>
      </c>
      <c r="AU6814">
        <v>20</v>
      </c>
    </row>
    <row r="6815" spans="1:47">
      <c r="A6815" t="s">
        <v>23322</v>
      </c>
      <c r="C6815">
        <v>310</v>
      </c>
      <c r="D6815" t="s">
        <v>23323</v>
      </c>
      <c r="E6815">
        <v>101</v>
      </c>
      <c r="F6815" t="s">
        <v>23324</v>
      </c>
      <c r="G6815" t="s">
        <v>1783</v>
      </c>
      <c r="H6815" t="s">
        <v>220</v>
      </c>
      <c r="I6815" t="s">
        <v>23325</v>
      </c>
      <c r="J6815">
        <v>0.12839999999999999</v>
      </c>
      <c r="K6815">
        <v>1</v>
      </c>
      <c r="L6815">
        <v>1</v>
      </c>
      <c r="M6815">
        <v>1</v>
      </c>
      <c r="N6815">
        <v>1</v>
      </c>
      <c r="O6815" t="s">
        <v>225</v>
      </c>
      <c r="P6815">
        <v>0</v>
      </c>
      <c r="Q6815">
        <v>1</v>
      </c>
      <c r="R6815">
        <v>600</v>
      </c>
      <c r="S6815" t="s">
        <v>223</v>
      </c>
      <c r="T6815">
        <v>600</v>
      </c>
      <c r="U6815" t="s">
        <v>23322</v>
      </c>
      <c r="V6815" t="s">
        <v>224</v>
      </c>
      <c r="W6815" t="s">
        <v>225</v>
      </c>
      <c r="X6815" t="s">
        <v>225</v>
      </c>
      <c r="Y6815">
        <v>600</v>
      </c>
      <c r="AB6815">
        <v>1</v>
      </c>
      <c r="AC6815">
        <v>1</v>
      </c>
      <c r="AD6815">
        <v>2</v>
      </c>
      <c r="AE6815">
        <v>832</v>
      </c>
      <c r="AF6815">
        <v>1</v>
      </c>
      <c r="AQ6815">
        <v>2</v>
      </c>
      <c r="AR6815">
        <f t="shared" si="106"/>
        <v>4.6463999999999999</v>
      </c>
      <c r="AS6815">
        <v>1</v>
      </c>
      <c r="AT6815" t="s">
        <v>112</v>
      </c>
      <c r="AU6815">
        <v>20</v>
      </c>
    </row>
    <row r="6816" spans="1:47">
      <c r="A6816" t="s">
        <v>23326</v>
      </c>
      <c r="C6816">
        <v>310</v>
      </c>
      <c r="D6816" t="s">
        <v>23327</v>
      </c>
      <c r="E6816">
        <v>132</v>
      </c>
      <c r="F6816" t="s">
        <v>23328</v>
      </c>
      <c r="G6816" t="s">
        <v>1783</v>
      </c>
      <c r="H6816" t="s">
        <v>260</v>
      </c>
      <c r="I6816" t="s">
        <v>23330</v>
      </c>
      <c r="J6816">
        <v>0.15242</v>
      </c>
      <c r="K6816">
        <v>0</v>
      </c>
      <c r="L6816">
        <v>0</v>
      </c>
      <c r="M6816">
        <v>0</v>
      </c>
      <c r="N6816">
        <v>0</v>
      </c>
      <c r="P6816">
        <v>0</v>
      </c>
      <c r="Q6816">
        <v>0</v>
      </c>
      <c r="R6816">
        <v>0</v>
      </c>
      <c r="S6816" t="s">
        <v>223</v>
      </c>
      <c r="T6816">
        <v>0</v>
      </c>
      <c r="U6816" t="s">
        <v>23326</v>
      </c>
      <c r="Y6816">
        <v>0</v>
      </c>
      <c r="AB6816">
        <v>0</v>
      </c>
      <c r="AC6816">
        <v>0</v>
      </c>
      <c r="AD6816">
        <v>0</v>
      </c>
      <c r="AE6816">
        <v>0</v>
      </c>
      <c r="AF6816">
        <v>0</v>
      </c>
      <c r="AQ6816">
        <v>2</v>
      </c>
      <c r="AR6816">
        <f t="shared" si="106"/>
        <v>0</v>
      </c>
      <c r="AS6816">
        <v>1</v>
      </c>
      <c r="AT6816" t="s">
        <v>112</v>
      </c>
      <c r="AU6816">
        <v>20</v>
      </c>
    </row>
    <row r="6817" spans="1:47">
      <c r="A6817" t="s">
        <v>23331</v>
      </c>
      <c r="C6817">
        <v>310</v>
      </c>
      <c r="D6817" t="s">
        <v>23332</v>
      </c>
      <c r="E6817">
        <v>131</v>
      </c>
      <c r="F6817" t="s">
        <v>21801</v>
      </c>
      <c r="G6817" t="s">
        <v>324</v>
      </c>
      <c r="H6817" t="s">
        <v>407</v>
      </c>
      <c r="I6817" t="s">
        <v>23333</v>
      </c>
      <c r="J6817">
        <v>1.59449</v>
      </c>
      <c r="K6817">
        <v>0</v>
      </c>
      <c r="L6817">
        <v>0</v>
      </c>
      <c r="M6817">
        <v>0</v>
      </c>
      <c r="N6817">
        <v>0</v>
      </c>
      <c r="P6817">
        <v>0</v>
      </c>
      <c r="Q6817">
        <v>0</v>
      </c>
      <c r="R6817">
        <v>0</v>
      </c>
      <c r="S6817" t="s">
        <v>223</v>
      </c>
      <c r="T6817">
        <v>0</v>
      </c>
      <c r="U6817" t="s">
        <v>23331</v>
      </c>
      <c r="Y6817">
        <v>0</v>
      </c>
      <c r="AB6817">
        <v>0</v>
      </c>
      <c r="AC6817">
        <v>0</v>
      </c>
      <c r="AD6817">
        <v>0</v>
      </c>
      <c r="AE6817">
        <v>0</v>
      </c>
      <c r="AF6817">
        <v>0</v>
      </c>
      <c r="AQ6817">
        <v>1</v>
      </c>
      <c r="AR6817">
        <f t="shared" si="106"/>
        <v>0</v>
      </c>
      <c r="AS6817">
        <v>1</v>
      </c>
      <c r="AT6817" t="s">
        <v>124</v>
      </c>
      <c r="AU6817">
        <v>32</v>
      </c>
    </row>
    <row r="6818" spans="1:47">
      <c r="A6818" t="s">
        <v>23334</v>
      </c>
      <c r="C6818">
        <v>310</v>
      </c>
      <c r="D6818" t="s">
        <v>23335</v>
      </c>
      <c r="E6818">
        <v>101</v>
      </c>
      <c r="F6818" t="s">
        <v>23336</v>
      </c>
      <c r="G6818" t="s">
        <v>1783</v>
      </c>
      <c r="H6818" t="s">
        <v>220</v>
      </c>
      <c r="I6818" t="s">
        <v>23337</v>
      </c>
      <c r="J6818">
        <v>0.21135000000000001</v>
      </c>
      <c r="K6818">
        <v>1</v>
      </c>
      <c r="L6818">
        <v>1</v>
      </c>
      <c r="M6818">
        <v>1</v>
      </c>
      <c r="N6818">
        <v>1</v>
      </c>
      <c r="O6818" t="s">
        <v>225</v>
      </c>
      <c r="P6818">
        <v>0</v>
      </c>
      <c r="Q6818">
        <v>1</v>
      </c>
      <c r="R6818">
        <v>1500</v>
      </c>
      <c r="S6818" t="s">
        <v>223</v>
      </c>
      <c r="T6818">
        <v>1500</v>
      </c>
      <c r="U6818" t="s">
        <v>23334</v>
      </c>
      <c r="V6818" t="s">
        <v>10030</v>
      </c>
      <c r="W6818" t="s">
        <v>225</v>
      </c>
      <c r="X6818" t="s">
        <v>225</v>
      </c>
      <c r="Y6818">
        <v>1500</v>
      </c>
      <c r="AB6818">
        <v>1</v>
      </c>
      <c r="AC6818">
        <v>1</v>
      </c>
      <c r="AD6818">
        <v>3</v>
      </c>
      <c r="AE6818">
        <v>980</v>
      </c>
      <c r="AF6818">
        <v>1.75</v>
      </c>
      <c r="AQ6818">
        <v>3</v>
      </c>
      <c r="AR6818">
        <f t="shared" si="106"/>
        <v>4.6463999999999999</v>
      </c>
      <c r="AS6818">
        <v>1</v>
      </c>
      <c r="AT6818" t="s">
        <v>112</v>
      </c>
      <c r="AU6818">
        <v>20</v>
      </c>
    </row>
    <row r="6819" spans="1:47">
      <c r="A6819" t="s">
        <v>23338</v>
      </c>
      <c r="C6819">
        <v>310</v>
      </c>
      <c r="D6819" t="s">
        <v>23292</v>
      </c>
      <c r="E6819">
        <v>132</v>
      </c>
      <c r="F6819" t="s">
        <v>21543</v>
      </c>
      <c r="G6819" t="s">
        <v>324</v>
      </c>
      <c r="H6819" t="s">
        <v>260</v>
      </c>
      <c r="I6819" t="s">
        <v>23339</v>
      </c>
      <c r="J6819">
        <v>0.26338</v>
      </c>
      <c r="K6819">
        <v>0</v>
      </c>
      <c r="L6819">
        <v>0</v>
      </c>
      <c r="M6819">
        <v>0</v>
      </c>
      <c r="N6819">
        <v>0</v>
      </c>
      <c r="P6819">
        <v>0</v>
      </c>
      <c r="Q6819">
        <v>0</v>
      </c>
      <c r="R6819">
        <v>0</v>
      </c>
      <c r="S6819" t="s">
        <v>223</v>
      </c>
      <c r="T6819">
        <v>0</v>
      </c>
      <c r="U6819" t="s">
        <v>23338</v>
      </c>
      <c r="Y6819">
        <v>0</v>
      </c>
      <c r="AB6819">
        <v>0</v>
      </c>
      <c r="AC6819">
        <v>0</v>
      </c>
      <c r="AD6819">
        <v>0</v>
      </c>
      <c r="AE6819">
        <v>0</v>
      </c>
      <c r="AF6819">
        <v>0</v>
      </c>
      <c r="AQ6819">
        <v>1</v>
      </c>
      <c r="AR6819">
        <f t="shared" si="106"/>
        <v>0</v>
      </c>
      <c r="AS6819">
        <v>1</v>
      </c>
      <c r="AT6819" t="s">
        <v>126</v>
      </c>
      <c r="AU6819">
        <v>34</v>
      </c>
    </row>
    <row r="6820" spans="1:47">
      <c r="A6820" t="s">
        <v>23340</v>
      </c>
      <c r="C6820">
        <v>310</v>
      </c>
      <c r="D6820" t="s">
        <v>23341</v>
      </c>
      <c r="E6820">
        <v>101</v>
      </c>
      <c r="F6820" t="s">
        <v>23342</v>
      </c>
      <c r="G6820" t="s">
        <v>1783</v>
      </c>
      <c r="H6820" t="s">
        <v>220</v>
      </c>
      <c r="I6820" t="s">
        <v>23343</v>
      </c>
      <c r="J6820">
        <v>0.27600999999999998</v>
      </c>
      <c r="K6820">
        <v>1</v>
      </c>
      <c r="L6820">
        <v>1</v>
      </c>
      <c r="M6820">
        <v>1</v>
      </c>
      <c r="N6820">
        <v>1</v>
      </c>
      <c r="O6820" t="s">
        <v>225</v>
      </c>
      <c r="P6820">
        <v>0</v>
      </c>
      <c r="Q6820">
        <v>1</v>
      </c>
      <c r="R6820">
        <v>18200</v>
      </c>
      <c r="S6820" t="s">
        <v>223</v>
      </c>
      <c r="T6820">
        <v>18200</v>
      </c>
      <c r="U6820" t="s">
        <v>23340</v>
      </c>
      <c r="V6820" t="s">
        <v>10030</v>
      </c>
      <c r="W6820" t="s">
        <v>225</v>
      </c>
      <c r="X6820" t="s">
        <v>225</v>
      </c>
      <c r="Y6820">
        <v>18200</v>
      </c>
      <c r="AB6820">
        <v>1</v>
      </c>
      <c r="AC6820">
        <v>1</v>
      </c>
      <c r="AD6820">
        <v>2</v>
      </c>
      <c r="AE6820">
        <v>804</v>
      </c>
      <c r="AF6820">
        <v>1</v>
      </c>
      <c r="AQ6820">
        <v>1</v>
      </c>
      <c r="AR6820">
        <f t="shared" si="106"/>
        <v>4.6463999999999999</v>
      </c>
      <c r="AS6820">
        <v>1</v>
      </c>
      <c r="AT6820" t="s">
        <v>112</v>
      </c>
      <c r="AU6820">
        <v>20</v>
      </c>
    </row>
    <row r="6821" spans="1:47">
      <c r="A6821" t="s">
        <v>23344</v>
      </c>
      <c r="C6821">
        <v>310</v>
      </c>
      <c r="D6821" t="s">
        <v>21188</v>
      </c>
      <c r="E6821">
        <v>903</v>
      </c>
      <c r="F6821" t="s">
        <v>821</v>
      </c>
      <c r="G6821" t="s">
        <v>422</v>
      </c>
      <c r="H6821" t="s">
        <v>822</v>
      </c>
      <c r="I6821" t="s">
        <v>23345</v>
      </c>
      <c r="J6821">
        <v>0.27522000000000002</v>
      </c>
      <c r="K6821">
        <v>0</v>
      </c>
      <c r="L6821">
        <v>0</v>
      </c>
      <c r="M6821">
        <v>0</v>
      </c>
      <c r="N6821">
        <v>0</v>
      </c>
      <c r="P6821">
        <v>0</v>
      </c>
      <c r="Q6821">
        <v>0</v>
      </c>
      <c r="R6821">
        <v>0</v>
      </c>
      <c r="S6821" t="s">
        <v>223</v>
      </c>
      <c r="T6821">
        <v>0</v>
      </c>
      <c r="U6821" t="s">
        <v>23344</v>
      </c>
      <c r="V6821" t="s">
        <v>455</v>
      </c>
      <c r="W6821" t="s">
        <v>225</v>
      </c>
      <c r="Y6821">
        <v>0</v>
      </c>
      <c r="AB6821">
        <v>0</v>
      </c>
      <c r="AC6821">
        <v>0</v>
      </c>
      <c r="AD6821">
        <v>0</v>
      </c>
      <c r="AE6821">
        <v>0</v>
      </c>
      <c r="AF6821">
        <v>0</v>
      </c>
      <c r="AQ6821">
        <v>1</v>
      </c>
      <c r="AR6821">
        <f t="shared" si="106"/>
        <v>0</v>
      </c>
      <c r="AS6821">
        <v>1</v>
      </c>
      <c r="AT6821" t="s">
        <v>134</v>
      </c>
      <c r="AU6821">
        <v>43</v>
      </c>
    </row>
    <row r="6822" spans="1:47">
      <c r="A6822" t="s">
        <v>23346</v>
      </c>
      <c r="C6822">
        <v>310</v>
      </c>
      <c r="D6822" t="s">
        <v>23347</v>
      </c>
      <c r="E6822">
        <v>101</v>
      </c>
      <c r="F6822" t="s">
        <v>23348</v>
      </c>
      <c r="G6822" t="s">
        <v>1783</v>
      </c>
      <c r="H6822" t="s">
        <v>220</v>
      </c>
      <c r="I6822" t="s">
        <v>23349</v>
      </c>
      <c r="J6822">
        <v>0.25919999999999999</v>
      </c>
      <c r="K6822">
        <v>0</v>
      </c>
      <c r="L6822">
        <v>1</v>
      </c>
      <c r="M6822">
        <v>0</v>
      </c>
      <c r="N6822">
        <v>1</v>
      </c>
      <c r="P6822">
        <v>0</v>
      </c>
      <c r="Q6822">
        <v>1</v>
      </c>
      <c r="R6822">
        <v>17100</v>
      </c>
      <c r="S6822" t="s">
        <v>243</v>
      </c>
      <c r="T6822">
        <v>17100</v>
      </c>
      <c r="U6822" t="s">
        <v>23346</v>
      </c>
      <c r="V6822" t="s">
        <v>460</v>
      </c>
      <c r="X6822" t="s">
        <v>225</v>
      </c>
      <c r="Y6822">
        <v>17100</v>
      </c>
      <c r="AB6822">
        <v>0</v>
      </c>
      <c r="AC6822">
        <v>1</v>
      </c>
      <c r="AD6822">
        <v>3</v>
      </c>
      <c r="AE6822">
        <v>1400</v>
      </c>
      <c r="AF6822">
        <v>2</v>
      </c>
      <c r="AQ6822">
        <v>4</v>
      </c>
      <c r="AR6822">
        <f t="shared" si="106"/>
        <v>0</v>
      </c>
      <c r="AS6822">
        <v>1</v>
      </c>
      <c r="AT6822" t="s">
        <v>112</v>
      </c>
      <c r="AU6822">
        <v>20</v>
      </c>
    </row>
    <row r="6823" spans="1:47">
      <c r="A6823" t="s">
        <v>23350</v>
      </c>
      <c r="C6823">
        <v>310</v>
      </c>
      <c r="D6823" t="s">
        <v>23351</v>
      </c>
      <c r="E6823">
        <v>101</v>
      </c>
      <c r="F6823" t="s">
        <v>23352</v>
      </c>
      <c r="G6823" t="s">
        <v>422</v>
      </c>
      <c r="H6823" t="s">
        <v>220</v>
      </c>
      <c r="I6823" t="s">
        <v>23353</v>
      </c>
      <c r="J6823">
        <v>0.23704</v>
      </c>
      <c r="K6823">
        <v>1</v>
      </c>
      <c r="L6823">
        <v>1</v>
      </c>
      <c r="M6823">
        <v>1</v>
      </c>
      <c r="N6823">
        <v>1</v>
      </c>
      <c r="O6823" t="s">
        <v>225</v>
      </c>
      <c r="P6823">
        <v>0</v>
      </c>
      <c r="Q6823">
        <v>1</v>
      </c>
      <c r="R6823">
        <v>12000</v>
      </c>
      <c r="S6823" t="s">
        <v>223</v>
      </c>
      <c r="T6823">
        <v>12000</v>
      </c>
      <c r="U6823" t="s">
        <v>23350</v>
      </c>
      <c r="V6823" t="s">
        <v>455</v>
      </c>
      <c r="W6823" t="s">
        <v>225</v>
      </c>
      <c r="X6823" t="s">
        <v>225</v>
      </c>
      <c r="Y6823">
        <v>12000</v>
      </c>
      <c r="AB6823">
        <v>1</v>
      </c>
      <c r="AC6823">
        <v>1</v>
      </c>
      <c r="AD6823">
        <v>3</v>
      </c>
      <c r="AE6823">
        <v>1316</v>
      </c>
      <c r="AF6823">
        <v>1</v>
      </c>
      <c r="AQ6823">
        <v>1</v>
      </c>
      <c r="AR6823">
        <f t="shared" si="106"/>
        <v>9.68</v>
      </c>
      <c r="AS6823">
        <v>1</v>
      </c>
      <c r="AT6823" t="s">
        <v>134</v>
      </c>
      <c r="AU6823">
        <v>43</v>
      </c>
    </row>
    <row r="6824" spans="1:47">
      <c r="A6824" t="s">
        <v>23354</v>
      </c>
      <c r="C6824">
        <v>310</v>
      </c>
      <c r="D6824" t="s">
        <v>23355</v>
      </c>
      <c r="E6824">
        <v>131</v>
      </c>
      <c r="F6824" t="s">
        <v>23356</v>
      </c>
      <c r="G6824" t="s">
        <v>324</v>
      </c>
      <c r="H6824" t="s">
        <v>407</v>
      </c>
      <c r="I6824" t="s">
        <v>23357</v>
      </c>
      <c r="J6824">
        <v>0.24589</v>
      </c>
      <c r="K6824">
        <v>0</v>
      </c>
      <c r="L6824">
        <v>0</v>
      </c>
      <c r="M6824">
        <v>0</v>
      </c>
      <c r="N6824">
        <v>0</v>
      </c>
      <c r="P6824">
        <v>0</v>
      </c>
      <c r="Q6824">
        <v>0</v>
      </c>
      <c r="R6824">
        <v>0</v>
      </c>
      <c r="S6824" t="s">
        <v>223</v>
      </c>
      <c r="T6824">
        <v>0</v>
      </c>
      <c r="U6824" t="s">
        <v>23354</v>
      </c>
      <c r="Y6824">
        <v>0</v>
      </c>
      <c r="AB6824">
        <v>0</v>
      </c>
      <c r="AC6824">
        <v>0</v>
      </c>
      <c r="AD6824">
        <v>0</v>
      </c>
      <c r="AE6824">
        <v>0</v>
      </c>
      <c r="AF6824">
        <v>0</v>
      </c>
      <c r="AQ6824">
        <v>1</v>
      </c>
      <c r="AR6824">
        <f t="shared" si="106"/>
        <v>0</v>
      </c>
      <c r="AS6824">
        <v>1</v>
      </c>
      <c r="AT6824" t="s">
        <v>112</v>
      </c>
      <c r="AU6824">
        <v>20</v>
      </c>
    </row>
    <row r="6825" spans="1:47">
      <c r="A6825" t="s">
        <v>23170</v>
      </c>
      <c r="C6825">
        <v>310</v>
      </c>
      <c r="D6825" t="s">
        <v>23171</v>
      </c>
      <c r="E6825">
        <v>903</v>
      </c>
      <c r="F6825" t="s">
        <v>821</v>
      </c>
      <c r="G6825" t="s">
        <v>422</v>
      </c>
      <c r="H6825" t="s">
        <v>833</v>
      </c>
      <c r="I6825" t="s">
        <v>23172</v>
      </c>
      <c r="J6825">
        <v>1.67682</v>
      </c>
      <c r="K6825">
        <v>0</v>
      </c>
      <c r="L6825">
        <v>0</v>
      </c>
      <c r="M6825">
        <v>0</v>
      </c>
      <c r="N6825">
        <v>0</v>
      </c>
      <c r="P6825">
        <v>0</v>
      </c>
      <c r="Q6825">
        <v>0</v>
      </c>
      <c r="R6825">
        <v>0</v>
      </c>
      <c r="S6825" t="s">
        <v>243</v>
      </c>
      <c r="T6825">
        <v>0</v>
      </c>
      <c r="U6825" t="s">
        <v>23170</v>
      </c>
      <c r="V6825" t="s">
        <v>611</v>
      </c>
      <c r="Y6825">
        <v>0</v>
      </c>
      <c r="AB6825">
        <v>0</v>
      </c>
      <c r="AC6825">
        <v>0</v>
      </c>
      <c r="AD6825">
        <v>0</v>
      </c>
      <c r="AE6825">
        <v>0</v>
      </c>
      <c r="AF6825">
        <v>0</v>
      </c>
      <c r="AQ6825">
        <v>7</v>
      </c>
      <c r="AR6825">
        <f t="shared" si="106"/>
        <v>0</v>
      </c>
      <c r="AS6825">
        <v>1</v>
      </c>
      <c r="AT6825" t="s">
        <v>132</v>
      </c>
      <c r="AU6825">
        <v>41</v>
      </c>
    </row>
    <row r="6826" spans="1:47">
      <c r="A6826" t="s">
        <v>23358</v>
      </c>
      <c r="C6826">
        <v>310</v>
      </c>
      <c r="D6826" t="s">
        <v>23359</v>
      </c>
      <c r="E6826">
        <v>101</v>
      </c>
      <c r="F6826" t="s">
        <v>15671</v>
      </c>
      <c r="G6826" t="s">
        <v>1783</v>
      </c>
      <c r="H6826" t="s">
        <v>220</v>
      </c>
      <c r="I6826" t="s">
        <v>23360</v>
      </c>
      <c r="J6826">
        <v>0.25902999999999998</v>
      </c>
      <c r="K6826">
        <v>1</v>
      </c>
      <c r="L6826">
        <v>1</v>
      </c>
      <c r="M6826">
        <v>1</v>
      </c>
      <c r="N6826">
        <v>1</v>
      </c>
      <c r="O6826" t="s">
        <v>225</v>
      </c>
      <c r="P6826">
        <v>0</v>
      </c>
      <c r="Q6826">
        <v>1</v>
      </c>
      <c r="R6826">
        <v>4400</v>
      </c>
      <c r="S6826" t="s">
        <v>243</v>
      </c>
      <c r="T6826">
        <v>4400</v>
      </c>
      <c r="U6826" t="s">
        <v>23358</v>
      </c>
      <c r="V6826" t="s">
        <v>224</v>
      </c>
      <c r="W6826" t="s">
        <v>225</v>
      </c>
      <c r="X6826" t="s">
        <v>225</v>
      </c>
      <c r="Y6826">
        <v>4400</v>
      </c>
      <c r="AB6826">
        <v>1</v>
      </c>
      <c r="AC6826">
        <v>1</v>
      </c>
      <c r="AD6826">
        <v>2</v>
      </c>
      <c r="AE6826">
        <v>600</v>
      </c>
      <c r="AF6826">
        <v>1</v>
      </c>
      <c r="AQ6826">
        <v>4</v>
      </c>
      <c r="AR6826">
        <f t="shared" si="106"/>
        <v>4.6463999999999999</v>
      </c>
      <c r="AS6826">
        <v>1</v>
      </c>
      <c r="AT6826" t="s">
        <v>112</v>
      </c>
      <c r="AU6826">
        <v>20</v>
      </c>
    </row>
    <row r="6827" spans="1:47">
      <c r="A6827" t="s">
        <v>23361</v>
      </c>
      <c r="C6827">
        <v>310</v>
      </c>
      <c r="D6827" t="s">
        <v>23362</v>
      </c>
      <c r="E6827">
        <v>101</v>
      </c>
      <c r="F6827" t="s">
        <v>23363</v>
      </c>
      <c r="G6827" t="s">
        <v>422</v>
      </c>
      <c r="H6827" t="s">
        <v>220</v>
      </c>
      <c r="I6827" t="s">
        <v>23364</v>
      </c>
      <c r="J6827">
        <v>0.22731999999999999</v>
      </c>
      <c r="K6827">
        <v>1</v>
      </c>
      <c r="L6827">
        <v>1</v>
      </c>
      <c r="M6827">
        <v>1</v>
      </c>
      <c r="N6827">
        <v>1</v>
      </c>
      <c r="O6827" t="s">
        <v>225</v>
      </c>
      <c r="P6827">
        <v>0</v>
      </c>
      <c r="Q6827">
        <v>1</v>
      </c>
      <c r="R6827">
        <v>15000</v>
      </c>
      <c r="S6827" t="s">
        <v>223</v>
      </c>
      <c r="T6827">
        <v>15000</v>
      </c>
      <c r="U6827" t="s">
        <v>23361</v>
      </c>
      <c r="V6827" t="s">
        <v>455</v>
      </c>
      <c r="W6827" t="s">
        <v>225</v>
      </c>
      <c r="X6827" t="s">
        <v>225</v>
      </c>
      <c r="Y6827">
        <v>15000</v>
      </c>
      <c r="AB6827">
        <v>1</v>
      </c>
      <c r="AC6827">
        <v>1</v>
      </c>
      <c r="AD6827">
        <v>3</v>
      </c>
      <c r="AE6827">
        <v>1316</v>
      </c>
      <c r="AF6827">
        <v>1</v>
      </c>
      <c r="AQ6827">
        <v>1</v>
      </c>
      <c r="AR6827">
        <f t="shared" si="106"/>
        <v>9.68</v>
      </c>
      <c r="AS6827">
        <v>1</v>
      </c>
      <c r="AT6827" t="s">
        <v>132</v>
      </c>
      <c r="AU6827">
        <v>41</v>
      </c>
    </row>
    <row r="6828" spans="1:47">
      <c r="A6828" t="s">
        <v>23365</v>
      </c>
      <c r="C6828">
        <v>310</v>
      </c>
      <c r="D6828" t="s">
        <v>18562</v>
      </c>
      <c r="E6828">
        <v>720</v>
      </c>
      <c r="F6828" t="s">
        <v>14663</v>
      </c>
      <c r="G6828" t="s">
        <v>1783</v>
      </c>
      <c r="H6828" t="s">
        <v>1665</v>
      </c>
      <c r="I6828" t="s">
        <v>23366</v>
      </c>
      <c r="J6828">
        <v>43.338549999999998</v>
      </c>
      <c r="K6828">
        <v>0</v>
      </c>
      <c r="L6828">
        <v>0</v>
      </c>
      <c r="M6828">
        <v>0</v>
      </c>
      <c r="N6828">
        <v>0</v>
      </c>
      <c r="P6828">
        <v>0</v>
      </c>
      <c r="Q6828">
        <v>0</v>
      </c>
      <c r="R6828">
        <v>0</v>
      </c>
      <c r="S6828" t="s">
        <v>223</v>
      </c>
      <c r="T6828">
        <v>0</v>
      </c>
      <c r="U6828" t="s">
        <v>23365</v>
      </c>
      <c r="Y6828">
        <v>0</v>
      </c>
      <c r="AB6828">
        <v>0</v>
      </c>
      <c r="AC6828">
        <v>0</v>
      </c>
      <c r="AD6828">
        <v>0</v>
      </c>
      <c r="AE6828">
        <v>0</v>
      </c>
      <c r="AF6828">
        <v>0</v>
      </c>
      <c r="AQ6828">
        <v>2</v>
      </c>
      <c r="AR6828">
        <f t="shared" si="106"/>
        <v>0</v>
      </c>
      <c r="AS6828">
        <v>1</v>
      </c>
      <c r="AT6828" t="s">
        <v>112</v>
      </c>
      <c r="AU6828">
        <v>20</v>
      </c>
    </row>
    <row r="6829" spans="1:47">
      <c r="A6829" t="s">
        <v>23367</v>
      </c>
      <c r="C6829">
        <v>310</v>
      </c>
      <c r="D6829" t="s">
        <v>20340</v>
      </c>
      <c r="E6829">
        <v>710</v>
      </c>
      <c r="F6829" t="s">
        <v>23156</v>
      </c>
      <c r="H6829" t="s">
        <v>6034</v>
      </c>
      <c r="I6829" t="s">
        <v>23368</v>
      </c>
      <c r="J6829">
        <v>1.3950499999999999</v>
      </c>
      <c r="K6829">
        <v>0</v>
      </c>
      <c r="L6829">
        <v>0</v>
      </c>
      <c r="M6829">
        <v>0</v>
      </c>
      <c r="N6829">
        <v>0</v>
      </c>
      <c r="P6829">
        <v>0</v>
      </c>
      <c r="Q6829">
        <v>0</v>
      </c>
      <c r="R6829">
        <v>0</v>
      </c>
      <c r="S6829" t="s">
        <v>223</v>
      </c>
      <c r="T6829">
        <v>0</v>
      </c>
      <c r="U6829" t="s">
        <v>23367</v>
      </c>
      <c r="Y6829">
        <v>0</v>
      </c>
      <c r="AB6829">
        <v>0</v>
      </c>
      <c r="AC6829">
        <v>0</v>
      </c>
      <c r="AD6829">
        <v>0</v>
      </c>
      <c r="AE6829">
        <v>0</v>
      </c>
      <c r="AF6829">
        <v>0</v>
      </c>
      <c r="AQ6829">
        <v>1</v>
      </c>
      <c r="AR6829">
        <f t="shared" si="106"/>
        <v>0</v>
      </c>
      <c r="AS6829">
        <v>1</v>
      </c>
      <c r="AT6829" t="s">
        <v>134</v>
      </c>
      <c r="AU6829">
        <v>43</v>
      </c>
    </row>
    <row r="6830" spans="1:47">
      <c r="A6830" t="s">
        <v>23369</v>
      </c>
      <c r="C6830">
        <v>310</v>
      </c>
      <c r="D6830" t="s">
        <v>23370</v>
      </c>
      <c r="E6830">
        <v>101</v>
      </c>
      <c r="F6830" t="s">
        <v>23371</v>
      </c>
      <c r="G6830" t="s">
        <v>1783</v>
      </c>
      <c r="H6830" t="s">
        <v>220</v>
      </c>
      <c r="I6830" t="s">
        <v>23372</v>
      </c>
      <c r="J6830">
        <v>0.42281000000000002</v>
      </c>
      <c r="K6830">
        <v>1</v>
      </c>
      <c r="L6830">
        <v>1</v>
      </c>
      <c r="M6830">
        <v>1</v>
      </c>
      <c r="N6830">
        <v>1</v>
      </c>
      <c r="O6830" t="s">
        <v>225</v>
      </c>
      <c r="P6830">
        <v>0</v>
      </c>
      <c r="Q6830">
        <v>1</v>
      </c>
      <c r="R6830">
        <v>6400</v>
      </c>
      <c r="S6830" t="s">
        <v>223</v>
      </c>
      <c r="T6830">
        <v>6400</v>
      </c>
      <c r="U6830" t="s">
        <v>23369</v>
      </c>
      <c r="X6830" t="s">
        <v>225</v>
      </c>
      <c r="Y6830">
        <v>6400</v>
      </c>
      <c r="AB6830">
        <v>1</v>
      </c>
      <c r="AC6830">
        <v>1</v>
      </c>
      <c r="AD6830">
        <v>3</v>
      </c>
      <c r="AE6830">
        <v>960</v>
      </c>
      <c r="AF6830">
        <v>1</v>
      </c>
      <c r="AQ6830">
        <v>1</v>
      </c>
      <c r="AR6830">
        <f t="shared" si="106"/>
        <v>4.6463999999999999</v>
      </c>
      <c r="AS6830">
        <v>1</v>
      </c>
      <c r="AT6830" t="s">
        <v>112</v>
      </c>
      <c r="AU6830">
        <v>20</v>
      </c>
    </row>
    <row r="6831" spans="1:47">
      <c r="A6831" t="s">
        <v>23373</v>
      </c>
      <c r="C6831">
        <v>310</v>
      </c>
      <c r="D6831" t="s">
        <v>23374</v>
      </c>
      <c r="E6831">
        <v>131</v>
      </c>
      <c r="F6831" t="s">
        <v>23375</v>
      </c>
      <c r="G6831" t="s">
        <v>1783</v>
      </c>
      <c r="H6831" t="s">
        <v>407</v>
      </c>
      <c r="I6831" t="s">
        <v>23376</v>
      </c>
      <c r="J6831">
        <v>0.18376000000000001</v>
      </c>
      <c r="K6831">
        <v>1</v>
      </c>
      <c r="L6831">
        <v>1</v>
      </c>
      <c r="M6831">
        <v>1</v>
      </c>
      <c r="N6831">
        <v>1</v>
      </c>
      <c r="O6831" t="s">
        <v>225</v>
      </c>
      <c r="P6831">
        <v>0</v>
      </c>
      <c r="Q6831">
        <v>1</v>
      </c>
      <c r="R6831">
        <v>0</v>
      </c>
      <c r="S6831" t="s">
        <v>223</v>
      </c>
      <c r="T6831">
        <v>0</v>
      </c>
      <c r="U6831" t="s">
        <v>23373</v>
      </c>
      <c r="X6831" t="s">
        <v>225</v>
      </c>
      <c r="Y6831">
        <v>0</v>
      </c>
      <c r="AB6831">
        <v>1</v>
      </c>
      <c r="AC6831">
        <v>1</v>
      </c>
      <c r="AD6831">
        <v>0</v>
      </c>
      <c r="AE6831">
        <v>0</v>
      </c>
      <c r="AF6831">
        <v>0</v>
      </c>
      <c r="AQ6831">
        <v>3</v>
      </c>
      <c r="AR6831">
        <f t="shared" si="106"/>
        <v>4.6463999999999999</v>
      </c>
      <c r="AS6831">
        <v>1</v>
      </c>
      <c r="AT6831" t="s">
        <v>112</v>
      </c>
      <c r="AU6831">
        <v>20</v>
      </c>
    </row>
    <row r="6832" spans="1:47">
      <c r="A6832" t="s">
        <v>23170</v>
      </c>
      <c r="C6832">
        <v>310</v>
      </c>
      <c r="D6832" t="s">
        <v>23171</v>
      </c>
      <c r="E6832">
        <v>903</v>
      </c>
      <c r="F6832" t="s">
        <v>821</v>
      </c>
      <c r="G6832" t="s">
        <v>422</v>
      </c>
      <c r="H6832" t="s">
        <v>833</v>
      </c>
      <c r="I6832" t="s">
        <v>23172</v>
      </c>
      <c r="J6832">
        <v>2.0014799999999999</v>
      </c>
      <c r="K6832">
        <v>0</v>
      </c>
      <c r="L6832">
        <v>0</v>
      </c>
      <c r="M6832">
        <v>0</v>
      </c>
      <c r="N6832">
        <v>0</v>
      </c>
      <c r="P6832">
        <v>0</v>
      </c>
      <c r="Q6832">
        <v>0</v>
      </c>
      <c r="R6832">
        <v>0</v>
      </c>
      <c r="S6832" t="s">
        <v>243</v>
      </c>
      <c r="T6832">
        <v>0</v>
      </c>
      <c r="U6832" t="s">
        <v>23170</v>
      </c>
      <c r="V6832" t="s">
        <v>611</v>
      </c>
      <c r="Y6832">
        <v>0</v>
      </c>
      <c r="AB6832">
        <v>0</v>
      </c>
      <c r="AC6832">
        <v>0</v>
      </c>
      <c r="AD6832">
        <v>0</v>
      </c>
      <c r="AE6832">
        <v>0</v>
      </c>
      <c r="AF6832">
        <v>0</v>
      </c>
      <c r="AQ6832">
        <v>8</v>
      </c>
      <c r="AR6832">
        <f t="shared" si="106"/>
        <v>0</v>
      </c>
      <c r="AS6832">
        <v>1</v>
      </c>
      <c r="AT6832" t="s">
        <v>134</v>
      </c>
      <c r="AU6832">
        <v>43</v>
      </c>
    </row>
    <row r="6833" spans="1:47">
      <c r="A6833" t="s">
        <v>23377</v>
      </c>
      <c r="C6833">
        <v>310</v>
      </c>
      <c r="D6833" t="s">
        <v>23378</v>
      </c>
      <c r="E6833">
        <v>101</v>
      </c>
      <c r="F6833" t="s">
        <v>23379</v>
      </c>
      <c r="G6833" t="s">
        <v>1783</v>
      </c>
      <c r="H6833" t="s">
        <v>220</v>
      </c>
      <c r="I6833" t="s">
        <v>23380</v>
      </c>
      <c r="J6833">
        <v>0.50422999999999996</v>
      </c>
      <c r="K6833">
        <v>1</v>
      </c>
      <c r="L6833">
        <v>1</v>
      </c>
      <c r="M6833">
        <v>1</v>
      </c>
      <c r="N6833">
        <v>1</v>
      </c>
      <c r="O6833" t="s">
        <v>225</v>
      </c>
      <c r="P6833">
        <v>0</v>
      </c>
      <c r="Q6833">
        <v>1</v>
      </c>
      <c r="R6833">
        <v>5200</v>
      </c>
      <c r="S6833" t="s">
        <v>223</v>
      </c>
      <c r="T6833">
        <v>5200</v>
      </c>
      <c r="U6833" t="s">
        <v>23377</v>
      </c>
      <c r="V6833" t="s">
        <v>10030</v>
      </c>
      <c r="W6833" t="s">
        <v>225</v>
      </c>
      <c r="X6833" t="s">
        <v>225</v>
      </c>
      <c r="Y6833">
        <v>5200</v>
      </c>
      <c r="AB6833">
        <v>1</v>
      </c>
      <c r="AC6833">
        <v>1</v>
      </c>
      <c r="AD6833">
        <v>2</v>
      </c>
      <c r="AE6833">
        <v>890</v>
      </c>
      <c r="AF6833">
        <v>1</v>
      </c>
      <c r="AQ6833">
        <v>7</v>
      </c>
      <c r="AR6833">
        <f t="shared" si="106"/>
        <v>4.6463999999999999</v>
      </c>
      <c r="AS6833">
        <v>1</v>
      </c>
      <c r="AT6833" t="s">
        <v>112</v>
      </c>
      <c r="AU6833">
        <v>20</v>
      </c>
    </row>
    <row r="6834" spans="1:47">
      <c r="A6834" t="s">
        <v>23381</v>
      </c>
      <c r="C6834">
        <v>310</v>
      </c>
      <c r="D6834" t="s">
        <v>23382</v>
      </c>
      <c r="E6834">
        <v>101</v>
      </c>
      <c r="F6834" t="s">
        <v>23329</v>
      </c>
      <c r="G6834" t="s">
        <v>1783</v>
      </c>
      <c r="H6834" t="s">
        <v>220</v>
      </c>
      <c r="I6834" t="s">
        <v>23383</v>
      </c>
      <c r="J6834">
        <v>0.22294</v>
      </c>
      <c r="K6834">
        <v>1</v>
      </c>
      <c r="L6834">
        <v>1</v>
      </c>
      <c r="M6834">
        <v>1</v>
      </c>
      <c r="N6834">
        <v>1</v>
      </c>
      <c r="O6834" t="s">
        <v>225</v>
      </c>
      <c r="P6834">
        <v>0</v>
      </c>
      <c r="Q6834">
        <v>1</v>
      </c>
      <c r="R6834">
        <v>5000</v>
      </c>
      <c r="S6834" t="s">
        <v>223</v>
      </c>
      <c r="T6834">
        <v>5000</v>
      </c>
      <c r="U6834" t="s">
        <v>23381</v>
      </c>
      <c r="V6834" t="s">
        <v>224</v>
      </c>
      <c r="W6834" t="s">
        <v>225</v>
      </c>
      <c r="X6834" t="s">
        <v>225</v>
      </c>
      <c r="Y6834">
        <v>5000</v>
      </c>
      <c r="AB6834">
        <v>1</v>
      </c>
      <c r="AC6834">
        <v>1</v>
      </c>
      <c r="AD6834">
        <v>3</v>
      </c>
      <c r="AE6834">
        <v>1328</v>
      </c>
      <c r="AF6834">
        <v>1</v>
      </c>
      <c r="AQ6834">
        <v>3</v>
      </c>
      <c r="AR6834">
        <f t="shared" si="106"/>
        <v>4.6463999999999999</v>
      </c>
      <c r="AS6834">
        <v>1</v>
      </c>
      <c r="AT6834" t="s">
        <v>112</v>
      </c>
      <c r="AU6834">
        <v>20</v>
      </c>
    </row>
    <row r="6835" spans="1:47">
      <c r="A6835" t="s">
        <v>23384</v>
      </c>
      <c r="C6835">
        <v>310</v>
      </c>
      <c r="D6835" t="s">
        <v>23385</v>
      </c>
      <c r="E6835">
        <v>101</v>
      </c>
      <c r="F6835" t="s">
        <v>23386</v>
      </c>
      <c r="G6835" t="s">
        <v>1783</v>
      </c>
      <c r="H6835" t="s">
        <v>220</v>
      </c>
      <c r="I6835" t="s">
        <v>23387</v>
      </c>
      <c r="J6835">
        <v>0.60624</v>
      </c>
      <c r="K6835">
        <v>1</v>
      </c>
      <c r="L6835">
        <v>1</v>
      </c>
      <c r="M6835">
        <v>1</v>
      </c>
      <c r="N6835">
        <v>1</v>
      </c>
      <c r="O6835" t="s">
        <v>225</v>
      </c>
      <c r="P6835">
        <v>0</v>
      </c>
      <c r="Q6835">
        <v>0</v>
      </c>
      <c r="R6835">
        <v>0</v>
      </c>
      <c r="S6835" t="s">
        <v>243</v>
      </c>
      <c r="T6835">
        <v>0</v>
      </c>
      <c r="U6835" t="s">
        <v>23384</v>
      </c>
      <c r="V6835" t="s">
        <v>224</v>
      </c>
      <c r="W6835" t="s">
        <v>225</v>
      </c>
      <c r="X6835" t="s">
        <v>225</v>
      </c>
      <c r="Y6835">
        <v>0</v>
      </c>
      <c r="AB6835">
        <v>1</v>
      </c>
      <c r="AC6835">
        <v>1</v>
      </c>
      <c r="AD6835">
        <v>3</v>
      </c>
      <c r="AE6835">
        <v>1346</v>
      </c>
      <c r="AF6835">
        <v>1</v>
      </c>
      <c r="AQ6835">
        <v>9</v>
      </c>
      <c r="AR6835">
        <f t="shared" si="106"/>
        <v>4.6463999999999999</v>
      </c>
      <c r="AS6835">
        <v>1</v>
      </c>
      <c r="AT6835" t="s">
        <v>112</v>
      </c>
      <c r="AU6835">
        <v>20</v>
      </c>
    </row>
    <row r="6836" spans="1:47">
      <c r="A6836" t="s">
        <v>23388</v>
      </c>
      <c r="C6836">
        <v>310</v>
      </c>
      <c r="D6836" t="s">
        <v>23389</v>
      </c>
      <c r="E6836">
        <v>101</v>
      </c>
      <c r="F6836" t="s">
        <v>23390</v>
      </c>
      <c r="G6836" t="s">
        <v>1783</v>
      </c>
      <c r="H6836" t="s">
        <v>220</v>
      </c>
      <c r="I6836" t="s">
        <v>23391</v>
      </c>
      <c r="J6836">
        <v>0.31778000000000001</v>
      </c>
      <c r="K6836">
        <v>1</v>
      </c>
      <c r="L6836">
        <v>1</v>
      </c>
      <c r="M6836">
        <v>1</v>
      </c>
      <c r="N6836">
        <v>1</v>
      </c>
      <c r="O6836" t="s">
        <v>225</v>
      </c>
      <c r="P6836">
        <v>0</v>
      </c>
      <c r="Q6836">
        <v>1</v>
      </c>
      <c r="R6836">
        <v>22900</v>
      </c>
      <c r="S6836" t="s">
        <v>223</v>
      </c>
      <c r="T6836">
        <v>22900</v>
      </c>
      <c r="U6836" t="s">
        <v>23388</v>
      </c>
      <c r="V6836" t="s">
        <v>224</v>
      </c>
      <c r="W6836" t="s">
        <v>225</v>
      </c>
      <c r="X6836" t="s">
        <v>225</v>
      </c>
      <c r="Y6836">
        <v>22900</v>
      </c>
      <c r="AB6836">
        <v>1</v>
      </c>
      <c r="AC6836">
        <v>1</v>
      </c>
      <c r="AD6836">
        <v>4</v>
      </c>
      <c r="AE6836">
        <v>1416</v>
      </c>
      <c r="AF6836">
        <v>1.75</v>
      </c>
      <c r="AQ6836">
        <v>1</v>
      </c>
      <c r="AR6836">
        <f t="shared" si="106"/>
        <v>4.6463999999999999</v>
      </c>
      <c r="AS6836">
        <v>1</v>
      </c>
      <c r="AT6836" t="s">
        <v>112</v>
      </c>
      <c r="AU6836">
        <v>20</v>
      </c>
    </row>
    <row r="6837" spans="1:47">
      <c r="A6837" t="s">
        <v>23392</v>
      </c>
      <c r="C6837">
        <v>310</v>
      </c>
      <c r="D6837" t="s">
        <v>22464</v>
      </c>
      <c r="E6837">
        <v>132</v>
      </c>
      <c r="F6837" t="s">
        <v>19681</v>
      </c>
      <c r="G6837" t="s">
        <v>324</v>
      </c>
      <c r="H6837" t="s">
        <v>260</v>
      </c>
      <c r="I6837" t="s">
        <v>23393</v>
      </c>
      <c r="J6837">
        <v>0.28217999999999999</v>
      </c>
      <c r="K6837">
        <v>0</v>
      </c>
      <c r="L6837">
        <v>0</v>
      </c>
      <c r="M6837">
        <v>0</v>
      </c>
      <c r="N6837">
        <v>0</v>
      </c>
      <c r="P6837">
        <v>0</v>
      </c>
      <c r="Q6837">
        <v>0</v>
      </c>
      <c r="R6837">
        <v>0</v>
      </c>
      <c r="S6837" t="s">
        <v>223</v>
      </c>
      <c r="T6837">
        <v>0</v>
      </c>
      <c r="U6837" t="s">
        <v>23392</v>
      </c>
      <c r="Y6837">
        <v>0</v>
      </c>
      <c r="AB6837">
        <v>0</v>
      </c>
      <c r="AC6837">
        <v>0</v>
      </c>
      <c r="AD6837">
        <v>0</v>
      </c>
      <c r="AE6837">
        <v>0</v>
      </c>
      <c r="AF6837">
        <v>0</v>
      </c>
      <c r="AQ6837">
        <v>1</v>
      </c>
      <c r="AR6837">
        <f t="shared" si="106"/>
        <v>0</v>
      </c>
      <c r="AS6837">
        <v>1</v>
      </c>
      <c r="AT6837" t="s">
        <v>126</v>
      </c>
      <c r="AU6837">
        <v>34</v>
      </c>
    </row>
    <row r="6838" spans="1:47">
      <c r="A6838" t="s">
        <v>23394</v>
      </c>
      <c r="C6838">
        <v>310</v>
      </c>
      <c r="D6838" t="s">
        <v>16828</v>
      </c>
      <c r="E6838">
        <v>905</v>
      </c>
      <c r="F6838" t="s">
        <v>1620</v>
      </c>
      <c r="G6838" t="s">
        <v>1783</v>
      </c>
      <c r="H6838" t="s">
        <v>302</v>
      </c>
      <c r="I6838" t="s">
        <v>23395</v>
      </c>
      <c r="J6838">
        <v>62.96772</v>
      </c>
      <c r="K6838">
        <v>0</v>
      </c>
      <c r="L6838">
        <v>0</v>
      </c>
      <c r="M6838">
        <v>0</v>
      </c>
      <c r="N6838">
        <v>0</v>
      </c>
      <c r="P6838">
        <v>0</v>
      </c>
      <c r="Q6838">
        <v>0</v>
      </c>
      <c r="R6838">
        <v>0</v>
      </c>
      <c r="S6838" t="s">
        <v>223</v>
      </c>
      <c r="T6838">
        <v>0</v>
      </c>
      <c r="U6838" t="s">
        <v>23394</v>
      </c>
      <c r="Y6838">
        <v>0</v>
      </c>
      <c r="Z6838" t="s">
        <v>297</v>
      </c>
      <c r="AA6838" t="s">
        <v>223</v>
      </c>
      <c r="AB6838">
        <v>0</v>
      </c>
      <c r="AC6838">
        <v>0</v>
      </c>
      <c r="AD6838">
        <v>0</v>
      </c>
      <c r="AE6838">
        <v>0</v>
      </c>
      <c r="AF6838">
        <v>0</v>
      </c>
      <c r="AQ6838">
        <v>1</v>
      </c>
      <c r="AR6838">
        <f t="shared" si="106"/>
        <v>0</v>
      </c>
      <c r="AS6838">
        <v>1</v>
      </c>
      <c r="AT6838" t="s">
        <v>112</v>
      </c>
      <c r="AU6838">
        <v>20</v>
      </c>
    </row>
    <row r="6839" spans="1:47">
      <c r="A6839" t="s">
        <v>23396</v>
      </c>
      <c r="C6839">
        <v>310</v>
      </c>
      <c r="D6839" t="s">
        <v>23397</v>
      </c>
      <c r="E6839">
        <v>101</v>
      </c>
      <c r="F6839" t="s">
        <v>23398</v>
      </c>
      <c r="G6839" t="s">
        <v>1783</v>
      </c>
      <c r="H6839" t="s">
        <v>220</v>
      </c>
      <c r="I6839" t="s">
        <v>23399</v>
      </c>
      <c r="J6839">
        <v>0.98609999999999998</v>
      </c>
      <c r="K6839">
        <v>1</v>
      </c>
      <c r="L6839">
        <v>1</v>
      </c>
      <c r="M6839">
        <v>1</v>
      </c>
      <c r="N6839">
        <v>1</v>
      </c>
      <c r="O6839" t="s">
        <v>225</v>
      </c>
      <c r="P6839">
        <v>0</v>
      </c>
      <c r="Q6839">
        <v>1</v>
      </c>
      <c r="R6839">
        <v>8100</v>
      </c>
      <c r="S6839" t="s">
        <v>223</v>
      </c>
      <c r="T6839">
        <v>8100</v>
      </c>
      <c r="U6839" t="s">
        <v>23396</v>
      </c>
      <c r="V6839" t="s">
        <v>455</v>
      </c>
      <c r="W6839" t="s">
        <v>225</v>
      </c>
      <c r="X6839" t="s">
        <v>225</v>
      </c>
      <c r="Y6839">
        <v>8100</v>
      </c>
      <c r="AB6839">
        <v>1</v>
      </c>
      <c r="AC6839">
        <v>1</v>
      </c>
      <c r="AD6839">
        <v>2</v>
      </c>
      <c r="AE6839">
        <v>1100</v>
      </c>
      <c r="AF6839">
        <v>1</v>
      </c>
      <c r="AQ6839">
        <v>1</v>
      </c>
      <c r="AR6839">
        <f t="shared" si="106"/>
        <v>4.6463999999999999</v>
      </c>
      <c r="AS6839">
        <v>1</v>
      </c>
      <c r="AT6839" t="s">
        <v>112</v>
      </c>
      <c r="AU6839">
        <v>20</v>
      </c>
    </row>
    <row r="6840" spans="1:47">
      <c r="A6840" t="s">
        <v>23400</v>
      </c>
      <c r="C6840">
        <v>310</v>
      </c>
      <c r="D6840" t="s">
        <v>23401</v>
      </c>
      <c r="E6840">
        <v>101</v>
      </c>
      <c r="F6840" t="s">
        <v>23402</v>
      </c>
      <c r="G6840" t="s">
        <v>1783</v>
      </c>
      <c r="H6840" t="s">
        <v>220</v>
      </c>
      <c r="I6840" t="s">
        <v>23403</v>
      </c>
      <c r="J6840">
        <v>0.19145999999999999</v>
      </c>
      <c r="K6840">
        <v>1</v>
      </c>
      <c r="L6840">
        <v>1</v>
      </c>
      <c r="M6840">
        <v>1</v>
      </c>
      <c r="N6840">
        <v>1</v>
      </c>
      <c r="O6840" t="s">
        <v>225</v>
      </c>
      <c r="P6840">
        <v>0</v>
      </c>
      <c r="Q6840">
        <v>0</v>
      </c>
      <c r="R6840">
        <v>0</v>
      </c>
      <c r="S6840" t="s">
        <v>223</v>
      </c>
      <c r="T6840">
        <v>0</v>
      </c>
      <c r="U6840" t="s">
        <v>23400</v>
      </c>
      <c r="V6840" t="s">
        <v>224</v>
      </c>
      <c r="W6840" t="s">
        <v>225</v>
      </c>
      <c r="X6840" t="s">
        <v>225</v>
      </c>
      <c r="Y6840">
        <v>0</v>
      </c>
      <c r="AB6840">
        <v>1</v>
      </c>
      <c r="AC6840">
        <v>1</v>
      </c>
      <c r="AD6840">
        <v>2</v>
      </c>
      <c r="AE6840">
        <v>720</v>
      </c>
      <c r="AF6840">
        <v>1</v>
      </c>
      <c r="AQ6840">
        <v>3</v>
      </c>
      <c r="AR6840">
        <f t="shared" si="106"/>
        <v>4.6463999999999999</v>
      </c>
      <c r="AS6840">
        <v>1</v>
      </c>
      <c r="AT6840" t="s">
        <v>112</v>
      </c>
      <c r="AU6840">
        <v>20</v>
      </c>
    </row>
    <row r="6841" spans="1:47">
      <c r="A6841" t="s">
        <v>23404</v>
      </c>
      <c r="C6841">
        <v>310</v>
      </c>
      <c r="D6841" t="s">
        <v>23405</v>
      </c>
      <c r="E6841">
        <v>101</v>
      </c>
      <c r="F6841" t="s">
        <v>23406</v>
      </c>
      <c r="G6841" t="s">
        <v>1783</v>
      </c>
      <c r="H6841" t="s">
        <v>220</v>
      </c>
      <c r="I6841" t="s">
        <v>23407</v>
      </c>
      <c r="J6841">
        <v>0.29715000000000003</v>
      </c>
      <c r="K6841">
        <v>1</v>
      </c>
      <c r="L6841">
        <v>1</v>
      </c>
      <c r="M6841">
        <v>1</v>
      </c>
      <c r="N6841">
        <v>1</v>
      </c>
      <c r="O6841" t="s">
        <v>225</v>
      </c>
      <c r="P6841">
        <v>0</v>
      </c>
      <c r="Q6841">
        <v>1</v>
      </c>
      <c r="R6841">
        <v>9600</v>
      </c>
      <c r="S6841" t="s">
        <v>223</v>
      </c>
      <c r="T6841">
        <v>9600</v>
      </c>
      <c r="U6841" t="s">
        <v>23404</v>
      </c>
      <c r="V6841" t="s">
        <v>10030</v>
      </c>
      <c r="W6841" t="s">
        <v>225</v>
      </c>
      <c r="X6841" t="s">
        <v>225</v>
      </c>
      <c r="Y6841">
        <v>9600</v>
      </c>
      <c r="AB6841">
        <v>1</v>
      </c>
      <c r="AC6841">
        <v>1</v>
      </c>
      <c r="AD6841">
        <v>3</v>
      </c>
      <c r="AE6841">
        <v>960</v>
      </c>
      <c r="AF6841">
        <v>1</v>
      </c>
      <c r="AQ6841">
        <v>1</v>
      </c>
      <c r="AR6841">
        <f t="shared" si="106"/>
        <v>4.6463999999999999</v>
      </c>
      <c r="AS6841">
        <v>1</v>
      </c>
      <c r="AT6841" t="s">
        <v>112</v>
      </c>
      <c r="AU6841">
        <v>20</v>
      </c>
    </row>
    <row r="6842" spans="1:47">
      <c r="A6842" t="s">
        <v>23408</v>
      </c>
      <c r="C6842">
        <v>310</v>
      </c>
      <c r="D6842" t="s">
        <v>23409</v>
      </c>
      <c r="E6842">
        <v>131</v>
      </c>
      <c r="F6842" t="s">
        <v>21801</v>
      </c>
      <c r="G6842" t="s">
        <v>324</v>
      </c>
      <c r="H6842" t="s">
        <v>407</v>
      </c>
      <c r="I6842" t="s">
        <v>23410</v>
      </c>
      <c r="J6842">
        <v>1.37212</v>
      </c>
      <c r="K6842">
        <v>0</v>
      </c>
      <c r="L6842">
        <v>0</v>
      </c>
      <c r="M6842">
        <v>0</v>
      </c>
      <c r="N6842">
        <v>0</v>
      </c>
      <c r="P6842">
        <v>0</v>
      </c>
      <c r="Q6842">
        <v>0</v>
      </c>
      <c r="R6842">
        <v>0</v>
      </c>
      <c r="S6842" t="s">
        <v>223</v>
      </c>
      <c r="T6842">
        <v>0</v>
      </c>
      <c r="U6842" t="s">
        <v>23408</v>
      </c>
      <c r="Y6842">
        <v>0</v>
      </c>
      <c r="AB6842">
        <v>0</v>
      </c>
      <c r="AC6842">
        <v>0</v>
      </c>
      <c r="AD6842">
        <v>0</v>
      </c>
      <c r="AE6842">
        <v>0</v>
      </c>
      <c r="AF6842">
        <v>0</v>
      </c>
      <c r="AQ6842">
        <v>1</v>
      </c>
      <c r="AR6842">
        <f t="shared" si="106"/>
        <v>0</v>
      </c>
      <c r="AS6842">
        <v>1</v>
      </c>
      <c r="AT6842" t="s">
        <v>130</v>
      </c>
      <c r="AU6842">
        <v>39</v>
      </c>
    </row>
    <row r="6843" spans="1:47">
      <c r="A6843" t="s">
        <v>23411</v>
      </c>
      <c r="C6843">
        <v>310</v>
      </c>
      <c r="D6843" t="s">
        <v>23412</v>
      </c>
      <c r="E6843">
        <v>101</v>
      </c>
      <c r="F6843" t="s">
        <v>23413</v>
      </c>
      <c r="G6843" t="s">
        <v>324</v>
      </c>
      <c r="H6843" t="s">
        <v>220</v>
      </c>
      <c r="I6843" t="s">
        <v>23414</v>
      </c>
      <c r="J6843">
        <v>0.41444999999999999</v>
      </c>
      <c r="K6843">
        <v>0</v>
      </c>
      <c r="L6843">
        <v>1</v>
      </c>
      <c r="M6843">
        <v>0</v>
      </c>
      <c r="N6843">
        <v>1</v>
      </c>
      <c r="P6843">
        <v>0</v>
      </c>
      <c r="Q6843">
        <v>0</v>
      </c>
      <c r="R6843">
        <v>0</v>
      </c>
      <c r="S6843" t="s">
        <v>223</v>
      </c>
      <c r="T6843">
        <v>0</v>
      </c>
      <c r="U6843" t="s">
        <v>23411</v>
      </c>
      <c r="X6843" t="s">
        <v>225</v>
      </c>
      <c r="Y6843">
        <v>0</v>
      </c>
      <c r="AB6843">
        <v>0</v>
      </c>
      <c r="AC6843">
        <v>1</v>
      </c>
      <c r="AD6843">
        <v>3</v>
      </c>
      <c r="AE6843">
        <v>1352</v>
      </c>
      <c r="AF6843">
        <v>1</v>
      </c>
      <c r="AQ6843">
        <v>1</v>
      </c>
      <c r="AR6843">
        <f t="shared" si="106"/>
        <v>0</v>
      </c>
      <c r="AS6843">
        <v>1</v>
      </c>
      <c r="AT6843" t="s">
        <v>112</v>
      </c>
      <c r="AU6843">
        <v>20</v>
      </c>
    </row>
    <row r="6844" spans="1:47">
      <c r="A6844" t="s">
        <v>22218</v>
      </c>
      <c r="C6844">
        <v>310</v>
      </c>
      <c r="D6844" t="s">
        <v>22118</v>
      </c>
      <c r="E6844">
        <v>903</v>
      </c>
      <c r="F6844" t="s">
        <v>1042</v>
      </c>
      <c r="G6844" t="s">
        <v>1783</v>
      </c>
      <c r="H6844" t="s">
        <v>833</v>
      </c>
      <c r="I6844" t="s">
        <v>22219</v>
      </c>
      <c r="J6844">
        <v>19.91056</v>
      </c>
      <c r="K6844">
        <v>0</v>
      </c>
      <c r="L6844">
        <v>3</v>
      </c>
      <c r="M6844">
        <v>0</v>
      </c>
      <c r="N6844">
        <v>3</v>
      </c>
      <c r="P6844">
        <v>0</v>
      </c>
      <c r="Q6844">
        <v>0</v>
      </c>
      <c r="R6844">
        <v>0</v>
      </c>
      <c r="S6844" t="s">
        <v>243</v>
      </c>
      <c r="T6844">
        <v>0</v>
      </c>
      <c r="U6844" t="s">
        <v>22218</v>
      </c>
      <c r="X6844" t="s">
        <v>225</v>
      </c>
      <c r="Y6844">
        <v>0</v>
      </c>
      <c r="AB6844">
        <v>0</v>
      </c>
      <c r="AC6844">
        <v>3</v>
      </c>
      <c r="AD6844">
        <v>0</v>
      </c>
      <c r="AE6844">
        <v>0</v>
      </c>
      <c r="AF6844">
        <v>0</v>
      </c>
      <c r="AQ6844">
        <v>52</v>
      </c>
      <c r="AR6844">
        <f t="shared" si="106"/>
        <v>0</v>
      </c>
      <c r="AS6844">
        <v>1</v>
      </c>
      <c r="AT6844" t="s">
        <v>112</v>
      </c>
      <c r="AU6844">
        <v>20</v>
      </c>
    </row>
    <row r="6845" spans="1:47">
      <c r="A6845" t="s">
        <v>23415</v>
      </c>
      <c r="C6845">
        <v>310</v>
      </c>
      <c r="D6845" t="s">
        <v>23416</v>
      </c>
      <c r="E6845">
        <v>101</v>
      </c>
      <c r="F6845" t="s">
        <v>23417</v>
      </c>
      <c r="G6845" t="s">
        <v>1783</v>
      </c>
      <c r="H6845" t="s">
        <v>220</v>
      </c>
      <c r="I6845" t="s">
        <v>23418</v>
      </c>
      <c r="J6845">
        <v>0.41139999999999999</v>
      </c>
      <c r="K6845">
        <v>1</v>
      </c>
      <c r="L6845">
        <v>1</v>
      </c>
      <c r="M6845">
        <v>1</v>
      </c>
      <c r="N6845">
        <v>1</v>
      </c>
      <c r="O6845" t="s">
        <v>225</v>
      </c>
      <c r="P6845">
        <v>0</v>
      </c>
      <c r="Q6845">
        <v>1</v>
      </c>
      <c r="R6845">
        <v>3100</v>
      </c>
      <c r="S6845" t="s">
        <v>223</v>
      </c>
      <c r="T6845">
        <v>3100</v>
      </c>
      <c r="U6845" t="s">
        <v>23415</v>
      </c>
      <c r="V6845" t="s">
        <v>224</v>
      </c>
      <c r="W6845" t="s">
        <v>225</v>
      </c>
      <c r="X6845" t="s">
        <v>225</v>
      </c>
      <c r="Y6845">
        <v>3100</v>
      </c>
      <c r="AB6845">
        <v>1</v>
      </c>
      <c r="AC6845">
        <v>1</v>
      </c>
      <c r="AD6845">
        <v>1</v>
      </c>
      <c r="AE6845">
        <v>720</v>
      </c>
      <c r="AF6845">
        <v>1</v>
      </c>
      <c r="AQ6845">
        <v>6</v>
      </c>
      <c r="AR6845">
        <f t="shared" si="106"/>
        <v>4.6463999999999999</v>
      </c>
      <c r="AS6845">
        <v>1</v>
      </c>
      <c r="AT6845" t="s">
        <v>112</v>
      </c>
      <c r="AU6845">
        <v>20</v>
      </c>
    </row>
    <row r="6846" spans="1:47">
      <c r="A6846" t="s">
        <v>23419</v>
      </c>
      <c r="C6846">
        <v>310</v>
      </c>
      <c r="D6846" t="s">
        <v>23420</v>
      </c>
      <c r="E6846">
        <v>101</v>
      </c>
      <c r="F6846" t="s">
        <v>23421</v>
      </c>
      <c r="G6846" t="s">
        <v>422</v>
      </c>
      <c r="H6846" t="s">
        <v>220</v>
      </c>
      <c r="I6846" t="s">
        <v>23422</v>
      </c>
      <c r="J6846">
        <v>0.23130000000000001</v>
      </c>
      <c r="K6846">
        <v>1</v>
      </c>
      <c r="L6846">
        <v>1</v>
      </c>
      <c r="M6846">
        <v>1</v>
      </c>
      <c r="N6846">
        <v>1</v>
      </c>
      <c r="O6846" t="s">
        <v>225</v>
      </c>
      <c r="P6846">
        <v>0</v>
      </c>
      <c r="Q6846">
        <v>1</v>
      </c>
      <c r="R6846">
        <v>15700</v>
      </c>
      <c r="S6846" t="s">
        <v>223</v>
      </c>
      <c r="T6846">
        <v>15700</v>
      </c>
      <c r="U6846" t="s">
        <v>23419</v>
      </c>
      <c r="V6846" t="s">
        <v>455</v>
      </c>
      <c r="W6846" t="s">
        <v>225</v>
      </c>
      <c r="X6846" t="s">
        <v>225</v>
      </c>
      <c r="Y6846">
        <v>15700</v>
      </c>
      <c r="AB6846">
        <v>1</v>
      </c>
      <c r="AC6846">
        <v>1</v>
      </c>
      <c r="AD6846">
        <v>3</v>
      </c>
      <c r="AE6846">
        <v>1204</v>
      </c>
      <c r="AF6846">
        <v>1</v>
      </c>
      <c r="AQ6846">
        <v>1</v>
      </c>
      <c r="AR6846">
        <f t="shared" si="106"/>
        <v>9.68</v>
      </c>
      <c r="AS6846">
        <v>1</v>
      </c>
      <c r="AT6846" t="s">
        <v>134</v>
      </c>
      <c r="AU6846">
        <v>43</v>
      </c>
    </row>
    <row r="6847" spans="1:47">
      <c r="A6847" t="s">
        <v>23423</v>
      </c>
      <c r="C6847">
        <v>310</v>
      </c>
      <c r="D6847" t="s">
        <v>23424</v>
      </c>
      <c r="E6847">
        <v>101</v>
      </c>
      <c r="F6847" t="s">
        <v>23425</v>
      </c>
      <c r="G6847" t="s">
        <v>422</v>
      </c>
      <c r="H6847" t="s">
        <v>220</v>
      </c>
      <c r="I6847" t="s">
        <v>23426</v>
      </c>
      <c r="J6847">
        <v>0.22328999999999999</v>
      </c>
      <c r="K6847">
        <v>1</v>
      </c>
      <c r="L6847">
        <v>1</v>
      </c>
      <c r="M6847">
        <v>1</v>
      </c>
      <c r="N6847">
        <v>1</v>
      </c>
      <c r="O6847" t="s">
        <v>225</v>
      </c>
      <c r="P6847">
        <v>0</v>
      </c>
      <c r="Q6847">
        <v>1</v>
      </c>
      <c r="R6847">
        <v>7100</v>
      </c>
      <c r="S6847" t="s">
        <v>223</v>
      </c>
      <c r="T6847">
        <v>7100</v>
      </c>
      <c r="U6847" t="s">
        <v>23423</v>
      </c>
      <c r="V6847" t="s">
        <v>455</v>
      </c>
      <c r="W6847" t="s">
        <v>225</v>
      </c>
      <c r="X6847" t="s">
        <v>225</v>
      </c>
      <c r="Y6847">
        <v>7100</v>
      </c>
      <c r="AB6847">
        <v>1</v>
      </c>
      <c r="AC6847">
        <v>1</v>
      </c>
      <c r="AD6847">
        <v>2</v>
      </c>
      <c r="AE6847">
        <v>1232</v>
      </c>
      <c r="AF6847">
        <v>1</v>
      </c>
      <c r="AQ6847">
        <v>1</v>
      </c>
      <c r="AR6847">
        <f t="shared" si="106"/>
        <v>9.68</v>
      </c>
      <c r="AS6847">
        <v>1</v>
      </c>
      <c r="AT6847" t="s">
        <v>132</v>
      </c>
      <c r="AU6847">
        <v>41</v>
      </c>
    </row>
    <row r="6848" spans="1:47">
      <c r="A6848" t="s">
        <v>23427</v>
      </c>
      <c r="C6848">
        <v>310</v>
      </c>
      <c r="D6848" t="s">
        <v>23428</v>
      </c>
      <c r="E6848">
        <v>101</v>
      </c>
      <c r="F6848" t="s">
        <v>23429</v>
      </c>
      <c r="G6848" t="s">
        <v>1783</v>
      </c>
      <c r="H6848" t="s">
        <v>220</v>
      </c>
      <c r="I6848" t="s">
        <v>23430</v>
      </c>
      <c r="J6848">
        <v>0.17125000000000001</v>
      </c>
      <c r="K6848">
        <v>1</v>
      </c>
      <c r="L6848">
        <v>1</v>
      </c>
      <c r="M6848">
        <v>1</v>
      </c>
      <c r="N6848">
        <v>1</v>
      </c>
      <c r="O6848" t="s">
        <v>225</v>
      </c>
      <c r="P6848">
        <v>0</v>
      </c>
      <c r="Q6848">
        <v>1</v>
      </c>
      <c r="R6848">
        <v>1500</v>
      </c>
      <c r="S6848" t="s">
        <v>223</v>
      </c>
      <c r="T6848">
        <v>1500</v>
      </c>
      <c r="U6848" t="s">
        <v>23427</v>
      </c>
      <c r="V6848" t="s">
        <v>224</v>
      </c>
      <c r="W6848" t="s">
        <v>225</v>
      </c>
      <c r="X6848" t="s">
        <v>225</v>
      </c>
      <c r="Y6848">
        <v>1500</v>
      </c>
      <c r="AB6848">
        <v>1</v>
      </c>
      <c r="AC6848">
        <v>1</v>
      </c>
      <c r="AD6848">
        <v>2</v>
      </c>
      <c r="AE6848">
        <v>1064</v>
      </c>
      <c r="AF6848">
        <v>1</v>
      </c>
      <c r="AQ6848">
        <v>3</v>
      </c>
      <c r="AR6848">
        <f t="shared" si="106"/>
        <v>4.6463999999999999</v>
      </c>
      <c r="AS6848">
        <v>1</v>
      </c>
      <c r="AT6848" t="s">
        <v>112</v>
      </c>
      <c r="AU6848">
        <v>20</v>
      </c>
    </row>
    <row r="6849" spans="1:47">
      <c r="A6849" t="s">
        <v>23431</v>
      </c>
      <c r="C6849">
        <v>310</v>
      </c>
      <c r="D6849" t="s">
        <v>23432</v>
      </c>
      <c r="E6849">
        <v>131</v>
      </c>
      <c r="F6849" t="s">
        <v>23433</v>
      </c>
      <c r="G6849" t="s">
        <v>324</v>
      </c>
      <c r="H6849" t="s">
        <v>407</v>
      </c>
      <c r="I6849" t="s">
        <v>23434</v>
      </c>
      <c r="J6849">
        <v>0.27873999999999999</v>
      </c>
      <c r="K6849">
        <v>0</v>
      </c>
      <c r="L6849">
        <v>0</v>
      </c>
      <c r="M6849">
        <v>0</v>
      </c>
      <c r="N6849">
        <v>0</v>
      </c>
      <c r="P6849">
        <v>0</v>
      </c>
      <c r="Q6849">
        <v>0</v>
      </c>
      <c r="R6849">
        <v>0</v>
      </c>
      <c r="S6849" t="s">
        <v>223</v>
      </c>
      <c r="T6849">
        <v>0</v>
      </c>
      <c r="U6849" t="s">
        <v>23431</v>
      </c>
      <c r="Y6849">
        <v>0</v>
      </c>
      <c r="AB6849">
        <v>0</v>
      </c>
      <c r="AC6849">
        <v>0</v>
      </c>
      <c r="AD6849">
        <v>0</v>
      </c>
      <c r="AE6849">
        <v>0</v>
      </c>
      <c r="AF6849">
        <v>0</v>
      </c>
      <c r="AQ6849">
        <v>1</v>
      </c>
      <c r="AR6849">
        <f t="shared" si="106"/>
        <v>0</v>
      </c>
      <c r="AS6849">
        <v>1</v>
      </c>
      <c r="AT6849" t="s">
        <v>112</v>
      </c>
      <c r="AU6849">
        <v>20</v>
      </c>
    </row>
    <row r="6850" spans="1:47">
      <c r="A6850" t="s">
        <v>23435</v>
      </c>
      <c r="C6850">
        <v>310</v>
      </c>
      <c r="D6850" t="s">
        <v>23436</v>
      </c>
      <c r="E6850">
        <v>131</v>
      </c>
      <c r="F6850" t="s">
        <v>21801</v>
      </c>
      <c r="G6850" t="s">
        <v>324</v>
      </c>
      <c r="H6850" t="s">
        <v>407</v>
      </c>
      <c r="I6850" t="s">
        <v>23437</v>
      </c>
      <c r="J6850">
        <v>1.8738600000000001</v>
      </c>
      <c r="K6850">
        <v>0</v>
      </c>
      <c r="L6850">
        <v>0</v>
      </c>
      <c r="M6850">
        <v>0</v>
      </c>
      <c r="N6850">
        <v>0</v>
      </c>
      <c r="P6850">
        <v>0</v>
      </c>
      <c r="Q6850">
        <v>0</v>
      </c>
      <c r="R6850">
        <v>0</v>
      </c>
      <c r="S6850" t="s">
        <v>223</v>
      </c>
      <c r="T6850">
        <v>0</v>
      </c>
      <c r="U6850" t="s">
        <v>23435</v>
      </c>
      <c r="Y6850">
        <v>0</v>
      </c>
      <c r="AB6850">
        <v>0</v>
      </c>
      <c r="AC6850">
        <v>0</v>
      </c>
      <c r="AD6850">
        <v>0</v>
      </c>
      <c r="AE6850">
        <v>0</v>
      </c>
      <c r="AF6850">
        <v>0</v>
      </c>
      <c r="AQ6850">
        <v>1</v>
      </c>
      <c r="AR6850">
        <f t="shared" ref="AR6850:AR6913" si="107">AB6850*9.68*VLOOKUP(AU6850,atten,10,FALSE)</f>
        <v>0</v>
      </c>
      <c r="AS6850">
        <v>1</v>
      </c>
      <c r="AT6850" t="s">
        <v>124</v>
      </c>
      <c r="AU6850">
        <v>32</v>
      </c>
    </row>
    <row r="6851" spans="1:47">
      <c r="A6851" t="s">
        <v>248</v>
      </c>
      <c r="C6851">
        <v>310</v>
      </c>
      <c r="E6851">
        <v>0</v>
      </c>
      <c r="J6851">
        <v>2.4219599999999999</v>
      </c>
      <c r="K6851">
        <v>0</v>
      </c>
      <c r="L6851">
        <v>0</v>
      </c>
      <c r="M6851">
        <v>0</v>
      </c>
      <c r="N6851">
        <v>0</v>
      </c>
      <c r="P6851">
        <v>0</v>
      </c>
      <c r="Q6851">
        <v>0</v>
      </c>
      <c r="R6851">
        <v>0</v>
      </c>
      <c r="S6851" t="s">
        <v>249</v>
      </c>
      <c r="T6851">
        <v>0</v>
      </c>
      <c r="Y6851">
        <v>0</v>
      </c>
      <c r="AB6851">
        <v>0</v>
      </c>
      <c r="AC6851">
        <v>0</v>
      </c>
      <c r="AD6851">
        <v>0</v>
      </c>
      <c r="AE6851">
        <v>0</v>
      </c>
      <c r="AF6851">
        <v>0</v>
      </c>
      <c r="AQ6851">
        <v>0</v>
      </c>
      <c r="AR6851">
        <f t="shared" si="107"/>
        <v>0</v>
      </c>
      <c r="AS6851">
        <v>1</v>
      </c>
      <c r="AT6851" t="s">
        <v>130</v>
      </c>
      <c r="AU6851">
        <v>39</v>
      </c>
    </row>
    <row r="6852" spans="1:47">
      <c r="A6852" t="s">
        <v>23438</v>
      </c>
      <c r="C6852">
        <v>310</v>
      </c>
      <c r="D6852" t="s">
        <v>23439</v>
      </c>
      <c r="E6852">
        <v>101</v>
      </c>
      <c r="F6852" t="s">
        <v>23440</v>
      </c>
      <c r="G6852" t="s">
        <v>1783</v>
      </c>
      <c r="H6852" t="s">
        <v>220</v>
      </c>
      <c r="I6852" t="s">
        <v>23441</v>
      </c>
      <c r="J6852">
        <v>0.17924999999999999</v>
      </c>
      <c r="K6852">
        <v>1</v>
      </c>
      <c r="L6852">
        <v>1</v>
      </c>
      <c r="M6852">
        <v>1</v>
      </c>
      <c r="N6852">
        <v>1</v>
      </c>
      <c r="O6852" t="s">
        <v>225</v>
      </c>
      <c r="P6852">
        <v>0</v>
      </c>
      <c r="Q6852">
        <v>0</v>
      </c>
      <c r="R6852">
        <v>0</v>
      </c>
      <c r="S6852" t="s">
        <v>223</v>
      </c>
      <c r="T6852">
        <v>0</v>
      </c>
      <c r="U6852" t="s">
        <v>23438</v>
      </c>
      <c r="V6852" t="s">
        <v>224</v>
      </c>
      <c r="W6852" t="s">
        <v>225</v>
      </c>
      <c r="X6852" t="s">
        <v>225</v>
      </c>
      <c r="Y6852">
        <v>0</v>
      </c>
      <c r="AB6852">
        <v>1</v>
      </c>
      <c r="AC6852">
        <v>1</v>
      </c>
      <c r="AD6852">
        <v>3</v>
      </c>
      <c r="AE6852">
        <v>1104</v>
      </c>
      <c r="AF6852">
        <v>1</v>
      </c>
      <c r="AQ6852">
        <v>3</v>
      </c>
      <c r="AR6852">
        <f t="shared" si="107"/>
        <v>4.6463999999999999</v>
      </c>
      <c r="AS6852">
        <v>1</v>
      </c>
      <c r="AT6852" t="s">
        <v>112</v>
      </c>
      <c r="AU6852">
        <v>20</v>
      </c>
    </row>
    <row r="6853" spans="1:47">
      <c r="A6853" t="s">
        <v>248</v>
      </c>
      <c r="C6853">
        <v>310</v>
      </c>
      <c r="E6853">
        <v>0</v>
      </c>
      <c r="J6853">
        <v>2.5100000000000001E-3</v>
      </c>
      <c r="K6853">
        <v>0</v>
      </c>
      <c r="L6853">
        <v>0</v>
      </c>
      <c r="M6853">
        <v>0</v>
      </c>
      <c r="N6853">
        <v>0</v>
      </c>
      <c r="P6853">
        <v>0</v>
      </c>
      <c r="Q6853">
        <v>0</v>
      </c>
      <c r="R6853">
        <v>0</v>
      </c>
      <c r="S6853" t="s">
        <v>249</v>
      </c>
      <c r="T6853">
        <v>0</v>
      </c>
      <c r="Y6853">
        <v>0</v>
      </c>
      <c r="AB6853">
        <v>0</v>
      </c>
      <c r="AC6853">
        <v>0</v>
      </c>
      <c r="AD6853">
        <v>0</v>
      </c>
      <c r="AE6853">
        <v>0</v>
      </c>
      <c r="AF6853">
        <v>0</v>
      </c>
      <c r="AQ6853">
        <v>0</v>
      </c>
      <c r="AR6853">
        <f t="shared" si="107"/>
        <v>0</v>
      </c>
      <c r="AS6853">
        <v>1</v>
      </c>
      <c r="AT6853" t="s">
        <v>112</v>
      </c>
      <c r="AU6853">
        <v>20</v>
      </c>
    </row>
    <row r="6854" spans="1:47">
      <c r="A6854" t="s">
        <v>23442</v>
      </c>
      <c r="C6854">
        <v>310</v>
      </c>
      <c r="D6854" t="s">
        <v>23443</v>
      </c>
      <c r="E6854">
        <v>101</v>
      </c>
      <c r="F6854" t="s">
        <v>23444</v>
      </c>
      <c r="G6854" t="s">
        <v>1783</v>
      </c>
      <c r="H6854" t="s">
        <v>220</v>
      </c>
      <c r="I6854" t="s">
        <v>23445</v>
      </c>
      <c r="J6854">
        <v>6.3159999999999994E-2</v>
      </c>
      <c r="K6854">
        <v>1</v>
      </c>
      <c r="L6854">
        <v>1</v>
      </c>
      <c r="M6854">
        <v>1</v>
      </c>
      <c r="N6854">
        <v>1</v>
      </c>
      <c r="O6854" t="s">
        <v>225</v>
      </c>
      <c r="P6854">
        <v>0</v>
      </c>
      <c r="Q6854">
        <v>1</v>
      </c>
      <c r="R6854">
        <v>5500</v>
      </c>
      <c r="S6854" t="s">
        <v>223</v>
      </c>
      <c r="T6854">
        <v>5500</v>
      </c>
      <c r="U6854" t="s">
        <v>23442</v>
      </c>
      <c r="V6854" t="s">
        <v>10030</v>
      </c>
      <c r="W6854" t="s">
        <v>225</v>
      </c>
      <c r="X6854" t="s">
        <v>225</v>
      </c>
      <c r="Y6854">
        <v>5500</v>
      </c>
      <c r="AB6854">
        <v>1</v>
      </c>
      <c r="AC6854">
        <v>1</v>
      </c>
      <c r="AD6854">
        <v>2</v>
      </c>
      <c r="AE6854">
        <v>1548</v>
      </c>
      <c r="AF6854">
        <v>1.5</v>
      </c>
      <c r="AQ6854">
        <v>1</v>
      </c>
      <c r="AR6854">
        <f t="shared" si="107"/>
        <v>4.6463999999999999</v>
      </c>
      <c r="AS6854">
        <v>1</v>
      </c>
      <c r="AT6854" t="s">
        <v>112</v>
      </c>
      <c r="AU6854">
        <v>20</v>
      </c>
    </row>
    <row r="6855" spans="1:47">
      <c r="A6855" t="s">
        <v>23446</v>
      </c>
      <c r="C6855">
        <v>310</v>
      </c>
      <c r="D6855" t="s">
        <v>23447</v>
      </c>
      <c r="E6855">
        <v>903</v>
      </c>
      <c r="F6855" t="s">
        <v>1042</v>
      </c>
      <c r="G6855" t="s">
        <v>1783</v>
      </c>
      <c r="H6855" t="s">
        <v>833</v>
      </c>
      <c r="I6855" t="s">
        <v>23448</v>
      </c>
      <c r="J6855">
        <v>2.21557</v>
      </c>
      <c r="K6855">
        <v>0</v>
      </c>
      <c r="L6855">
        <v>0</v>
      </c>
      <c r="M6855">
        <v>0</v>
      </c>
      <c r="N6855">
        <v>0</v>
      </c>
      <c r="P6855">
        <v>0</v>
      </c>
      <c r="Q6855">
        <v>0</v>
      </c>
      <c r="R6855">
        <v>0</v>
      </c>
      <c r="S6855" t="s">
        <v>223</v>
      </c>
      <c r="T6855">
        <v>0</v>
      </c>
      <c r="U6855" t="s">
        <v>23446</v>
      </c>
      <c r="Y6855">
        <v>0</v>
      </c>
      <c r="AB6855">
        <v>0</v>
      </c>
      <c r="AC6855">
        <v>0</v>
      </c>
      <c r="AD6855">
        <v>0</v>
      </c>
      <c r="AE6855">
        <v>0</v>
      </c>
      <c r="AF6855">
        <v>0</v>
      </c>
      <c r="AQ6855">
        <v>2</v>
      </c>
      <c r="AR6855">
        <f t="shared" si="107"/>
        <v>0</v>
      </c>
      <c r="AS6855">
        <v>1</v>
      </c>
      <c r="AT6855" t="s">
        <v>112</v>
      </c>
      <c r="AU6855">
        <v>20</v>
      </c>
    </row>
    <row r="6856" spans="1:47">
      <c r="A6856" t="s">
        <v>23449</v>
      </c>
      <c r="C6856">
        <v>310</v>
      </c>
      <c r="D6856" t="s">
        <v>23450</v>
      </c>
      <c r="E6856">
        <v>903</v>
      </c>
      <c r="F6856" t="s">
        <v>821</v>
      </c>
      <c r="G6856" t="s">
        <v>324</v>
      </c>
      <c r="H6856" t="s">
        <v>822</v>
      </c>
      <c r="I6856" t="s">
        <v>23451</v>
      </c>
      <c r="J6856">
        <v>0.36585000000000001</v>
      </c>
      <c r="K6856">
        <v>0</v>
      </c>
      <c r="L6856">
        <v>0</v>
      </c>
      <c r="M6856">
        <v>0</v>
      </c>
      <c r="N6856">
        <v>0</v>
      </c>
      <c r="P6856">
        <v>0</v>
      </c>
      <c r="Q6856">
        <v>0</v>
      </c>
      <c r="R6856">
        <v>0</v>
      </c>
      <c r="S6856" t="s">
        <v>223</v>
      </c>
      <c r="T6856">
        <v>0</v>
      </c>
      <c r="U6856" t="s">
        <v>23449</v>
      </c>
      <c r="Y6856">
        <v>0</v>
      </c>
      <c r="AB6856">
        <v>0</v>
      </c>
      <c r="AC6856">
        <v>0</v>
      </c>
      <c r="AD6856">
        <v>0</v>
      </c>
      <c r="AE6856">
        <v>0</v>
      </c>
      <c r="AF6856">
        <v>0</v>
      </c>
      <c r="AQ6856">
        <v>1</v>
      </c>
      <c r="AR6856">
        <f t="shared" si="107"/>
        <v>0</v>
      </c>
      <c r="AS6856">
        <v>1</v>
      </c>
      <c r="AT6856" t="s">
        <v>112</v>
      </c>
      <c r="AU6856">
        <v>20</v>
      </c>
    </row>
    <row r="6857" spans="1:47">
      <c r="A6857" t="s">
        <v>23452</v>
      </c>
      <c r="C6857">
        <v>310</v>
      </c>
      <c r="D6857" t="s">
        <v>23453</v>
      </c>
      <c r="E6857">
        <v>132</v>
      </c>
      <c r="F6857" t="s">
        <v>23444</v>
      </c>
      <c r="G6857" t="s">
        <v>1783</v>
      </c>
      <c r="H6857" t="s">
        <v>260</v>
      </c>
      <c r="I6857" t="s">
        <v>23454</v>
      </c>
      <c r="J6857">
        <v>6.6290000000000002E-2</v>
      </c>
      <c r="K6857">
        <v>0</v>
      </c>
      <c r="L6857">
        <v>0</v>
      </c>
      <c r="M6857">
        <v>0</v>
      </c>
      <c r="N6857">
        <v>0</v>
      </c>
      <c r="P6857">
        <v>0</v>
      </c>
      <c r="Q6857">
        <v>0</v>
      </c>
      <c r="R6857">
        <v>0</v>
      </c>
      <c r="S6857" t="s">
        <v>223</v>
      </c>
      <c r="T6857">
        <v>0</v>
      </c>
      <c r="U6857" t="s">
        <v>23452</v>
      </c>
      <c r="Y6857">
        <v>0</v>
      </c>
      <c r="AB6857">
        <v>0</v>
      </c>
      <c r="AC6857">
        <v>0</v>
      </c>
      <c r="AD6857">
        <v>0</v>
      </c>
      <c r="AE6857">
        <v>0</v>
      </c>
      <c r="AF6857">
        <v>0</v>
      </c>
      <c r="AQ6857">
        <v>1</v>
      </c>
      <c r="AR6857">
        <f t="shared" si="107"/>
        <v>0</v>
      </c>
      <c r="AS6857">
        <v>1</v>
      </c>
      <c r="AT6857" t="s">
        <v>112</v>
      </c>
      <c r="AU6857">
        <v>20</v>
      </c>
    </row>
    <row r="6858" spans="1:47">
      <c r="A6858" t="s">
        <v>23455</v>
      </c>
      <c r="C6858">
        <v>310</v>
      </c>
      <c r="D6858" t="s">
        <v>23456</v>
      </c>
      <c r="E6858">
        <v>101</v>
      </c>
      <c r="F6858" t="s">
        <v>23457</v>
      </c>
      <c r="G6858" t="s">
        <v>1783</v>
      </c>
      <c r="H6858" t="s">
        <v>220</v>
      </c>
      <c r="I6858" t="s">
        <v>23458</v>
      </c>
      <c r="J6858">
        <v>0.25916</v>
      </c>
      <c r="K6858">
        <v>1</v>
      </c>
      <c r="L6858">
        <v>1</v>
      </c>
      <c r="M6858">
        <v>1</v>
      </c>
      <c r="N6858">
        <v>1</v>
      </c>
      <c r="O6858" t="s">
        <v>225</v>
      </c>
      <c r="P6858">
        <v>0</v>
      </c>
      <c r="Q6858">
        <v>1</v>
      </c>
      <c r="R6858">
        <v>2000</v>
      </c>
      <c r="S6858" t="s">
        <v>223</v>
      </c>
      <c r="T6858">
        <v>2000</v>
      </c>
      <c r="U6858" t="s">
        <v>23455</v>
      </c>
      <c r="V6858" t="s">
        <v>224</v>
      </c>
      <c r="W6858" t="s">
        <v>225</v>
      </c>
      <c r="X6858" t="s">
        <v>225</v>
      </c>
      <c r="Y6858">
        <v>2000</v>
      </c>
      <c r="AB6858">
        <v>1</v>
      </c>
      <c r="AC6858">
        <v>1</v>
      </c>
      <c r="AD6858">
        <v>3</v>
      </c>
      <c r="AE6858">
        <v>960</v>
      </c>
      <c r="AF6858">
        <v>1</v>
      </c>
      <c r="AQ6858">
        <v>1</v>
      </c>
      <c r="AR6858">
        <f t="shared" si="107"/>
        <v>4.6463999999999999</v>
      </c>
      <c r="AS6858">
        <v>1</v>
      </c>
      <c r="AT6858" t="s">
        <v>112</v>
      </c>
      <c r="AU6858">
        <v>20</v>
      </c>
    </row>
    <row r="6859" spans="1:47">
      <c r="A6859" t="s">
        <v>23459</v>
      </c>
      <c r="C6859">
        <v>310</v>
      </c>
      <c r="D6859" t="s">
        <v>23460</v>
      </c>
      <c r="E6859">
        <v>101</v>
      </c>
      <c r="F6859" t="s">
        <v>23461</v>
      </c>
      <c r="G6859" t="s">
        <v>1783</v>
      </c>
      <c r="H6859" t="s">
        <v>220</v>
      </c>
      <c r="I6859" t="s">
        <v>23462</v>
      </c>
      <c r="J6859">
        <v>0.28273999999999999</v>
      </c>
      <c r="K6859">
        <v>0</v>
      </c>
      <c r="L6859">
        <v>1</v>
      </c>
      <c r="M6859">
        <v>0</v>
      </c>
      <c r="N6859">
        <v>1</v>
      </c>
      <c r="P6859">
        <v>0</v>
      </c>
      <c r="Q6859">
        <v>0</v>
      </c>
      <c r="R6859">
        <v>0</v>
      </c>
      <c r="S6859" t="s">
        <v>223</v>
      </c>
      <c r="T6859">
        <v>0</v>
      </c>
      <c r="U6859" t="s">
        <v>23459</v>
      </c>
      <c r="V6859" t="s">
        <v>658</v>
      </c>
      <c r="W6859" t="s">
        <v>659</v>
      </c>
      <c r="X6859" t="s">
        <v>225</v>
      </c>
      <c r="Y6859">
        <v>0</v>
      </c>
      <c r="AB6859">
        <v>0</v>
      </c>
      <c r="AC6859">
        <v>1</v>
      </c>
      <c r="AD6859">
        <v>2</v>
      </c>
      <c r="AE6859">
        <v>1232</v>
      </c>
      <c r="AF6859">
        <v>1</v>
      </c>
      <c r="AQ6859">
        <v>1</v>
      </c>
      <c r="AR6859">
        <f t="shared" si="107"/>
        <v>0</v>
      </c>
      <c r="AS6859">
        <v>1</v>
      </c>
      <c r="AT6859" t="s">
        <v>112</v>
      </c>
      <c r="AU6859">
        <v>20</v>
      </c>
    </row>
    <row r="6860" spans="1:47">
      <c r="A6860" t="s">
        <v>23463</v>
      </c>
      <c r="C6860">
        <v>310</v>
      </c>
      <c r="D6860" t="s">
        <v>23464</v>
      </c>
      <c r="E6860">
        <v>101</v>
      </c>
      <c r="F6860" t="s">
        <v>23465</v>
      </c>
      <c r="G6860" t="s">
        <v>1783</v>
      </c>
      <c r="H6860" t="s">
        <v>220</v>
      </c>
      <c r="I6860" t="s">
        <v>23466</v>
      </c>
      <c r="J6860">
        <v>3.0484</v>
      </c>
      <c r="K6860">
        <v>1</v>
      </c>
      <c r="L6860">
        <v>1</v>
      </c>
      <c r="M6860">
        <v>1</v>
      </c>
      <c r="N6860">
        <v>1</v>
      </c>
      <c r="O6860" t="s">
        <v>225</v>
      </c>
      <c r="P6860">
        <v>0</v>
      </c>
      <c r="Q6860">
        <v>1</v>
      </c>
      <c r="R6860">
        <v>36400</v>
      </c>
      <c r="S6860" t="s">
        <v>223</v>
      </c>
      <c r="T6860">
        <v>36400</v>
      </c>
      <c r="U6860" t="s">
        <v>23463</v>
      </c>
      <c r="V6860" t="s">
        <v>455</v>
      </c>
      <c r="W6860" t="s">
        <v>225</v>
      </c>
      <c r="X6860" t="s">
        <v>225</v>
      </c>
      <c r="Y6860">
        <v>36400</v>
      </c>
      <c r="AB6860">
        <v>1</v>
      </c>
      <c r="AC6860">
        <v>1</v>
      </c>
      <c r="AD6860">
        <v>4</v>
      </c>
      <c r="AE6860">
        <v>2741</v>
      </c>
      <c r="AF6860">
        <v>1.75</v>
      </c>
      <c r="AQ6860">
        <v>1</v>
      </c>
      <c r="AR6860">
        <f t="shared" si="107"/>
        <v>4.6463999999999999</v>
      </c>
      <c r="AS6860">
        <v>1</v>
      </c>
      <c r="AT6860" t="s">
        <v>112</v>
      </c>
      <c r="AU6860">
        <v>20</v>
      </c>
    </row>
    <row r="6861" spans="1:47">
      <c r="A6861" t="s">
        <v>23467</v>
      </c>
      <c r="C6861">
        <v>310</v>
      </c>
      <c r="D6861" t="s">
        <v>23468</v>
      </c>
      <c r="E6861">
        <v>101</v>
      </c>
      <c r="F6861" t="s">
        <v>23469</v>
      </c>
      <c r="G6861" t="s">
        <v>1783</v>
      </c>
      <c r="H6861" t="s">
        <v>220</v>
      </c>
      <c r="I6861" t="s">
        <v>23470</v>
      </c>
      <c r="J6861">
        <v>0.29263</v>
      </c>
      <c r="K6861">
        <v>1</v>
      </c>
      <c r="L6861">
        <v>1</v>
      </c>
      <c r="M6861">
        <v>1</v>
      </c>
      <c r="N6861">
        <v>1</v>
      </c>
      <c r="O6861" t="s">
        <v>225</v>
      </c>
      <c r="P6861">
        <v>0</v>
      </c>
      <c r="Q6861">
        <v>1</v>
      </c>
      <c r="R6861">
        <v>1300</v>
      </c>
      <c r="S6861" t="s">
        <v>223</v>
      </c>
      <c r="T6861">
        <v>1300</v>
      </c>
      <c r="U6861" t="s">
        <v>23467</v>
      </c>
      <c r="V6861" t="s">
        <v>224</v>
      </c>
      <c r="W6861" t="s">
        <v>225</v>
      </c>
      <c r="X6861" t="s">
        <v>225</v>
      </c>
      <c r="Y6861">
        <v>1300</v>
      </c>
      <c r="AB6861">
        <v>1</v>
      </c>
      <c r="AC6861">
        <v>1</v>
      </c>
      <c r="AD6861">
        <v>2</v>
      </c>
      <c r="AE6861">
        <v>836</v>
      </c>
      <c r="AF6861">
        <v>1</v>
      </c>
      <c r="AQ6861">
        <v>4</v>
      </c>
      <c r="AR6861">
        <f t="shared" si="107"/>
        <v>4.6463999999999999</v>
      </c>
      <c r="AS6861">
        <v>1</v>
      </c>
      <c r="AT6861" t="s">
        <v>112</v>
      </c>
      <c r="AU6861">
        <v>20</v>
      </c>
    </row>
    <row r="6862" spans="1:47">
      <c r="A6862" t="s">
        <v>23471</v>
      </c>
      <c r="C6862">
        <v>310</v>
      </c>
      <c r="D6862" t="s">
        <v>23472</v>
      </c>
      <c r="E6862">
        <v>101</v>
      </c>
      <c r="F6862" t="s">
        <v>23473</v>
      </c>
      <c r="G6862" t="s">
        <v>1095</v>
      </c>
      <c r="H6862" t="s">
        <v>220</v>
      </c>
      <c r="I6862" t="s">
        <v>23474</v>
      </c>
      <c r="J6862">
        <v>0.26345000000000002</v>
      </c>
      <c r="K6862">
        <v>1</v>
      </c>
      <c r="L6862">
        <v>1</v>
      </c>
      <c r="M6862">
        <v>1</v>
      </c>
      <c r="N6862">
        <v>1</v>
      </c>
      <c r="O6862" t="s">
        <v>225</v>
      </c>
      <c r="P6862">
        <v>0</v>
      </c>
      <c r="Q6862">
        <v>0</v>
      </c>
      <c r="R6862">
        <v>0</v>
      </c>
      <c r="S6862" t="s">
        <v>223</v>
      </c>
      <c r="T6862">
        <v>0</v>
      </c>
      <c r="U6862" t="s">
        <v>23471</v>
      </c>
      <c r="V6862" t="s">
        <v>224</v>
      </c>
      <c r="W6862" t="s">
        <v>225</v>
      </c>
      <c r="X6862" t="s">
        <v>225</v>
      </c>
      <c r="Y6862">
        <v>0</v>
      </c>
      <c r="AB6862">
        <v>1</v>
      </c>
      <c r="AC6862">
        <v>1</v>
      </c>
      <c r="AD6862">
        <v>3</v>
      </c>
      <c r="AE6862">
        <v>1288</v>
      </c>
      <c r="AF6862">
        <v>1</v>
      </c>
      <c r="AQ6862">
        <v>4</v>
      </c>
      <c r="AR6862">
        <f t="shared" si="107"/>
        <v>4.6463999999999999</v>
      </c>
      <c r="AS6862">
        <v>1</v>
      </c>
      <c r="AT6862" t="s">
        <v>112</v>
      </c>
      <c r="AU6862">
        <v>20</v>
      </c>
    </row>
    <row r="6863" spans="1:47">
      <c r="A6863" t="s">
        <v>23475</v>
      </c>
      <c r="C6863">
        <v>310</v>
      </c>
      <c r="D6863" t="s">
        <v>23476</v>
      </c>
      <c r="E6863">
        <v>601</v>
      </c>
      <c r="F6863" t="s">
        <v>14663</v>
      </c>
      <c r="G6863" t="s">
        <v>324</v>
      </c>
      <c r="H6863" t="s">
        <v>425</v>
      </c>
      <c r="I6863" t="s">
        <v>23477</v>
      </c>
      <c r="J6863">
        <v>1.52152</v>
      </c>
      <c r="K6863">
        <v>0</v>
      </c>
      <c r="L6863">
        <v>0</v>
      </c>
      <c r="M6863">
        <v>0</v>
      </c>
      <c r="N6863">
        <v>0</v>
      </c>
      <c r="P6863">
        <v>0</v>
      </c>
      <c r="Q6863">
        <v>0</v>
      </c>
      <c r="R6863">
        <v>0</v>
      </c>
      <c r="S6863" t="s">
        <v>223</v>
      </c>
      <c r="T6863">
        <v>0</v>
      </c>
      <c r="U6863" t="s">
        <v>23475</v>
      </c>
      <c r="Y6863">
        <v>0</v>
      </c>
      <c r="AB6863">
        <v>0</v>
      </c>
      <c r="AC6863">
        <v>0</v>
      </c>
      <c r="AD6863">
        <v>0</v>
      </c>
      <c r="AE6863">
        <v>0</v>
      </c>
      <c r="AF6863">
        <v>0</v>
      </c>
      <c r="AQ6863">
        <v>1</v>
      </c>
      <c r="AR6863">
        <f t="shared" si="107"/>
        <v>0</v>
      </c>
      <c r="AS6863">
        <v>1</v>
      </c>
      <c r="AT6863" t="s">
        <v>132</v>
      </c>
      <c r="AU6863">
        <v>41</v>
      </c>
    </row>
    <row r="6864" spans="1:47">
      <c r="A6864" t="s">
        <v>23478</v>
      </c>
      <c r="C6864">
        <v>310</v>
      </c>
      <c r="D6864" t="s">
        <v>23479</v>
      </c>
      <c r="E6864">
        <v>101</v>
      </c>
      <c r="F6864" t="s">
        <v>23480</v>
      </c>
      <c r="G6864" t="s">
        <v>1783</v>
      </c>
      <c r="H6864" t="s">
        <v>220</v>
      </c>
      <c r="I6864" t="s">
        <v>23481</v>
      </c>
      <c r="J6864">
        <v>0.11897000000000001</v>
      </c>
      <c r="K6864">
        <v>1</v>
      </c>
      <c r="L6864">
        <v>1</v>
      </c>
      <c r="M6864">
        <v>1</v>
      </c>
      <c r="N6864">
        <v>1</v>
      </c>
      <c r="O6864" t="s">
        <v>225</v>
      </c>
      <c r="P6864">
        <v>0</v>
      </c>
      <c r="Q6864">
        <v>0</v>
      </c>
      <c r="R6864">
        <v>0</v>
      </c>
      <c r="S6864" t="s">
        <v>223</v>
      </c>
      <c r="T6864">
        <v>0</v>
      </c>
      <c r="U6864" t="s">
        <v>23478</v>
      </c>
      <c r="V6864" t="s">
        <v>224</v>
      </c>
      <c r="W6864" t="s">
        <v>225</v>
      </c>
      <c r="X6864" t="s">
        <v>225</v>
      </c>
      <c r="Y6864">
        <v>0</v>
      </c>
      <c r="AB6864">
        <v>1</v>
      </c>
      <c r="AC6864">
        <v>1</v>
      </c>
      <c r="AD6864">
        <v>3</v>
      </c>
      <c r="AE6864">
        <v>1008</v>
      </c>
      <c r="AF6864">
        <v>1</v>
      </c>
      <c r="AQ6864">
        <v>2</v>
      </c>
      <c r="AR6864">
        <f t="shared" si="107"/>
        <v>4.6463999999999999</v>
      </c>
      <c r="AS6864">
        <v>1</v>
      </c>
      <c r="AT6864" t="s">
        <v>112</v>
      </c>
      <c r="AU6864">
        <v>20</v>
      </c>
    </row>
    <row r="6865" spans="1:47">
      <c r="A6865" t="s">
        <v>23482</v>
      </c>
      <c r="C6865">
        <v>310</v>
      </c>
      <c r="D6865" t="s">
        <v>23483</v>
      </c>
      <c r="E6865">
        <v>132</v>
      </c>
      <c r="F6865" t="s">
        <v>23480</v>
      </c>
      <c r="G6865" t="s">
        <v>1783</v>
      </c>
      <c r="H6865" t="s">
        <v>260</v>
      </c>
      <c r="I6865" t="s">
        <v>23484</v>
      </c>
      <c r="J6865">
        <v>2.9440000000000001E-2</v>
      </c>
      <c r="K6865">
        <v>0</v>
      </c>
      <c r="L6865">
        <v>0</v>
      </c>
      <c r="M6865">
        <v>0</v>
      </c>
      <c r="N6865">
        <v>0</v>
      </c>
      <c r="P6865">
        <v>0</v>
      </c>
      <c r="Q6865">
        <v>0</v>
      </c>
      <c r="R6865">
        <v>0</v>
      </c>
      <c r="S6865" t="s">
        <v>223</v>
      </c>
      <c r="T6865">
        <v>0</v>
      </c>
      <c r="U6865" t="s">
        <v>23482</v>
      </c>
      <c r="Y6865">
        <v>0</v>
      </c>
      <c r="AB6865">
        <v>0</v>
      </c>
      <c r="AC6865">
        <v>0</v>
      </c>
      <c r="AD6865">
        <v>0</v>
      </c>
      <c r="AE6865">
        <v>0</v>
      </c>
      <c r="AF6865">
        <v>0</v>
      </c>
      <c r="AQ6865">
        <v>1</v>
      </c>
      <c r="AR6865">
        <f t="shared" si="107"/>
        <v>0</v>
      </c>
      <c r="AS6865">
        <v>1</v>
      </c>
      <c r="AT6865" t="s">
        <v>112</v>
      </c>
      <c r="AU6865">
        <v>20</v>
      </c>
    </row>
    <row r="6866" spans="1:47">
      <c r="A6866" t="s">
        <v>23485</v>
      </c>
      <c r="C6866">
        <v>310</v>
      </c>
      <c r="D6866" t="s">
        <v>23292</v>
      </c>
      <c r="E6866">
        <v>132</v>
      </c>
      <c r="F6866" t="s">
        <v>19681</v>
      </c>
      <c r="G6866" t="s">
        <v>324</v>
      </c>
      <c r="H6866" t="s">
        <v>260</v>
      </c>
      <c r="I6866" t="s">
        <v>23486</v>
      </c>
      <c r="J6866">
        <v>0.92332999999999998</v>
      </c>
      <c r="K6866">
        <v>0</v>
      </c>
      <c r="L6866">
        <v>0</v>
      </c>
      <c r="M6866">
        <v>0</v>
      </c>
      <c r="N6866">
        <v>0</v>
      </c>
      <c r="P6866">
        <v>0</v>
      </c>
      <c r="Q6866">
        <v>0</v>
      </c>
      <c r="R6866">
        <v>0</v>
      </c>
      <c r="S6866" t="s">
        <v>223</v>
      </c>
      <c r="T6866">
        <v>0</v>
      </c>
      <c r="U6866" t="s">
        <v>23485</v>
      </c>
      <c r="Y6866">
        <v>0</v>
      </c>
      <c r="AB6866">
        <v>0</v>
      </c>
      <c r="AC6866">
        <v>0</v>
      </c>
      <c r="AD6866">
        <v>0</v>
      </c>
      <c r="AE6866">
        <v>0</v>
      </c>
      <c r="AF6866">
        <v>0</v>
      </c>
      <c r="AQ6866">
        <v>3</v>
      </c>
      <c r="AR6866">
        <f t="shared" si="107"/>
        <v>0</v>
      </c>
      <c r="AS6866">
        <v>1</v>
      </c>
      <c r="AT6866" t="s">
        <v>126</v>
      </c>
      <c r="AU6866">
        <v>34</v>
      </c>
    </row>
    <row r="6867" spans="1:47">
      <c r="A6867" t="s">
        <v>23487</v>
      </c>
      <c r="C6867">
        <v>310</v>
      </c>
      <c r="D6867" t="s">
        <v>23488</v>
      </c>
      <c r="E6867">
        <v>101</v>
      </c>
      <c r="F6867" t="s">
        <v>23489</v>
      </c>
      <c r="G6867" t="s">
        <v>422</v>
      </c>
      <c r="H6867" t="s">
        <v>220</v>
      </c>
      <c r="I6867" t="s">
        <v>23490</v>
      </c>
      <c r="J6867">
        <v>0.23155999999999999</v>
      </c>
      <c r="K6867">
        <v>1</v>
      </c>
      <c r="L6867">
        <v>1</v>
      </c>
      <c r="M6867">
        <v>1</v>
      </c>
      <c r="N6867">
        <v>1</v>
      </c>
      <c r="O6867" t="s">
        <v>225</v>
      </c>
      <c r="P6867">
        <v>0</v>
      </c>
      <c r="Q6867">
        <v>1</v>
      </c>
      <c r="R6867">
        <v>10300</v>
      </c>
      <c r="S6867" t="s">
        <v>223</v>
      </c>
      <c r="T6867">
        <v>10300</v>
      </c>
      <c r="U6867" t="s">
        <v>23487</v>
      </c>
      <c r="V6867" t="s">
        <v>455</v>
      </c>
      <c r="W6867" t="s">
        <v>225</v>
      </c>
      <c r="X6867" t="s">
        <v>225</v>
      </c>
      <c r="Y6867">
        <v>10300</v>
      </c>
      <c r="AB6867">
        <v>1</v>
      </c>
      <c r="AC6867">
        <v>1</v>
      </c>
      <c r="AD6867">
        <v>3</v>
      </c>
      <c r="AE6867">
        <v>1204</v>
      </c>
      <c r="AF6867">
        <v>1</v>
      </c>
      <c r="AQ6867">
        <v>1</v>
      </c>
      <c r="AR6867">
        <f t="shared" si="107"/>
        <v>9.68</v>
      </c>
      <c r="AS6867">
        <v>1</v>
      </c>
      <c r="AT6867" t="s">
        <v>134</v>
      </c>
      <c r="AU6867">
        <v>43</v>
      </c>
    </row>
    <row r="6868" spans="1:47">
      <c r="A6868" t="s">
        <v>23491</v>
      </c>
      <c r="C6868">
        <v>310</v>
      </c>
      <c r="D6868" t="s">
        <v>23492</v>
      </c>
      <c r="E6868">
        <v>101</v>
      </c>
      <c r="F6868" t="s">
        <v>23493</v>
      </c>
      <c r="G6868" t="s">
        <v>1783</v>
      </c>
      <c r="H6868" t="s">
        <v>220</v>
      </c>
      <c r="I6868" t="s">
        <v>23494</v>
      </c>
      <c r="J6868">
        <v>2.81E-2</v>
      </c>
      <c r="K6868">
        <v>1</v>
      </c>
      <c r="L6868">
        <v>1</v>
      </c>
      <c r="M6868">
        <v>1</v>
      </c>
      <c r="N6868">
        <v>1</v>
      </c>
      <c r="O6868" t="s">
        <v>225</v>
      </c>
      <c r="P6868">
        <v>0</v>
      </c>
      <c r="Q6868">
        <v>1</v>
      </c>
      <c r="R6868">
        <v>2500</v>
      </c>
      <c r="S6868" t="s">
        <v>243</v>
      </c>
      <c r="T6868">
        <v>2500</v>
      </c>
      <c r="U6868" t="s">
        <v>23491</v>
      </c>
      <c r="V6868" t="s">
        <v>10030</v>
      </c>
      <c r="W6868" t="s">
        <v>225</v>
      </c>
      <c r="X6868" t="s">
        <v>225</v>
      </c>
      <c r="Y6868">
        <v>2500</v>
      </c>
      <c r="AB6868">
        <v>1</v>
      </c>
      <c r="AC6868">
        <v>1</v>
      </c>
      <c r="AD6868">
        <v>2</v>
      </c>
      <c r="AE6868">
        <v>1244</v>
      </c>
      <c r="AF6868">
        <v>1</v>
      </c>
      <c r="AQ6868">
        <v>1</v>
      </c>
      <c r="AR6868">
        <f t="shared" si="107"/>
        <v>4.6463999999999999</v>
      </c>
      <c r="AS6868">
        <v>1</v>
      </c>
      <c r="AT6868" t="s">
        <v>112</v>
      </c>
      <c r="AU6868">
        <v>20</v>
      </c>
    </row>
    <row r="6869" spans="1:47">
      <c r="A6869" t="s">
        <v>23495</v>
      </c>
      <c r="C6869">
        <v>310</v>
      </c>
      <c r="D6869" t="s">
        <v>23496</v>
      </c>
      <c r="E6869">
        <v>101</v>
      </c>
      <c r="F6869" t="s">
        <v>23497</v>
      </c>
      <c r="G6869" t="s">
        <v>1783</v>
      </c>
      <c r="H6869" t="s">
        <v>220</v>
      </c>
      <c r="I6869" t="s">
        <v>23498</v>
      </c>
      <c r="J6869">
        <v>0.30356</v>
      </c>
      <c r="K6869">
        <v>1</v>
      </c>
      <c r="L6869">
        <v>1</v>
      </c>
      <c r="M6869">
        <v>1</v>
      </c>
      <c r="N6869">
        <v>1</v>
      </c>
      <c r="O6869" t="s">
        <v>225</v>
      </c>
      <c r="P6869">
        <v>0</v>
      </c>
      <c r="Q6869">
        <v>0</v>
      </c>
      <c r="R6869">
        <v>0</v>
      </c>
      <c r="S6869" t="s">
        <v>223</v>
      </c>
      <c r="T6869">
        <v>0</v>
      </c>
      <c r="U6869" t="s">
        <v>23495</v>
      </c>
      <c r="V6869" t="s">
        <v>10030</v>
      </c>
      <c r="W6869" t="s">
        <v>225</v>
      </c>
      <c r="X6869" t="s">
        <v>225</v>
      </c>
      <c r="Y6869">
        <v>0</v>
      </c>
      <c r="AB6869">
        <v>1</v>
      </c>
      <c r="AC6869">
        <v>1</v>
      </c>
      <c r="AD6869">
        <v>3</v>
      </c>
      <c r="AE6869">
        <v>948</v>
      </c>
      <c r="AF6869">
        <v>1</v>
      </c>
      <c r="AQ6869">
        <v>1</v>
      </c>
      <c r="AR6869">
        <f t="shared" si="107"/>
        <v>4.6463999999999999</v>
      </c>
      <c r="AS6869">
        <v>1</v>
      </c>
      <c r="AT6869" t="s">
        <v>112</v>
      </c>
      <c r="AU6869">
        <v>20</v>
      </c>
    </row>
    <row r="6870" spans="1:47">
      <c r="A6870" t="s">
        <v>23499</v>
      </c>
      <c r="C6870">
        <v>310</v>
      </c>
      <c r="D6870" t="s">
        <v>23500</v>
      </c>
      <c r="E6870">
        <v>101</v>
      </c>
      <c r="F6870" t="s">
        <v>23501</v>
      </c>
      <c r="G6870" t="s">
        <v>422</v>
      </c>
      <c r="H6870" t="s">
        <v>220</v>
      </c>
      <c r="I6870" t="s">
        <v>23502</v>
      </c>
      <c r="J6870">
        <v>0.25241999999999998</v>
      </c>
      <c r="K6870">
        <v>1</v>
      </c>
      <c r="L6870">
        <v>1</v>
      </c>
      <c r="M6870">
        <v>1</v>
      </c>
      <c r="N6870">
        <v>1</v>
      </c>
      <c r="O6870" t="s">
        <v>225</v>
      </c>
      <c r="P6870">
        <v>0</v>
      </c>
      <c r="Q6870">
        <v>1</v>
      </c>
      <c r="R6870">
        <v>7800</v>
      </c>
      <c r="S6870" t="s">
        <v>223</v>
      </c>
      <c r="T6870">
        <v>7800</v>
      </c>
      <c r="U6870" t="s">
        <v>23499</v>
      </c>
      <c r="V6870" t="s">
        <v>455</v>
      </c>
      <c r="W6870" t="s">
        <v>225</v>
      </c>
      <c r="X6870" t="s">
        <v>225</v>
      </c>
      <c r="Y6870">
        <v>7800</v>
      </c>
      <c r="AB6870">
        <v>1</v>
      </c>
      <c r="AC6870">
        <v>1</v>
      </c>
      <c r="AD6870">
        <v>3</v>
      </c>
      <c r="AE6870">
        <v>1316</v>
      </c>
      <c r="AF6870">
        <v>1</v>
      </c>
      <c r="AQ6870">
        <v>1</v>
      </c>
      <c r="AR6870">
        <f t="shared" si="107"/>
        <v>9.68</v>
      </c>
      <c r="AS6870">
        <v>1</v>
      </c>
      <c r="AT6870" t="s">
        <v>132</v>
      </c>
      <c r="AU6870">
        <v>41</v>
      </c>
    </row>
    <row r="6871" spans="1:47">
      <c r="A6871" t="s">
        <v>23503</v>
      </c>
      <c r="C6871">
        <v>310</v>
      </c>
      <c r="D6871" t="s">
        <v>23504</v>
      </c>
      <c r="E6871">
        <v>101</v>
      </c>
      <c r="F6871" t="s">
        <v>23505</v>
      </c>
      <c r="G6871" t="s">
        <v>1783</v>
      </c>
      <c r="H6871" t="s">
        <v>220</v>
      </c>
      <c r="I6871" t="s">
        <v>23506</v>
      </c>
      <c r="J6871">
        <v>0.43086000000000002</v>
      </c>
      <c r="K6871">
        <v>1</v>
      </c>
      <c r="L6871">
        <v>1</v>
      </c>
      <c r="M6871">
        <v>1</v>
      </c>
      <c r="N6871">
        <v>1</v>
      </c>
      <c r="O6871" t="s">
        <v>225</v>
      </c>
      <c r="P6871">
        <v>0</v>
      </c>
      <c r="Q6871">
        <v>1</v>
      </c>
      <c r="R6871">
        <v>5300</v>
      </c>
      <c r="S6871" t="s">
        <v>243</v>
      </c>
      <c r="T6871">
        <v>5300</v>
      </c>
      <c r="U6871" t="s">
        <v>23503</v>
      </c>
      <c r="V6871" t="s">
        <v>10030</v>
      </c>
      <c r="W6871" t="s">
        <v>225</v>
      </c>
      <c r="X6871" t="s">
        <v>225</v>
      </c>
      <c r="Y6871">
        <v>5300</v>
      </c>
      <c r="AB6871">
        <v>1</v>
      </c>
      <c r="AC6871">
        <v>1</v>
      </c>
      <c r="AD6871">
        <v>4</v>
      </c>
      <c r="AE6871">
        <v>1164</v>
      </c>
      <c r="AF6871">
        <v>2</v>
      </c>
      <c r="AQ6871">
        <v>6</v>
      </c>
      <c r="AR6871">
        <f t="shared" si="107"/>
        <v>4.6463999999999999</v>
      </c>
      <c r="AS6871">
        <v>1</v>
      </c>
      <c r="AT6871" t="s">
        <v>112</v>
      </c>
      <c r="AU6871">
        <v>20</v>
      </c>
    </row>
    <row r="6872" spans="1:47">
      <c r="A6872" t="s">
        <v>23507</v>
      </c>
      <c r="C6872">
        <v>310</v>
      </c>
      <c r="D6872" t="s">
        <v>23508</v>
      </c>
      <c r="E6872">
        <v>131</v>
      </c>
      <c r="F6872" t="s">
        <v>23509</v>
      </c>
      <c r="G6872" t="s">
        <v>1783</v>
      </c>
      <c r="H6872" t="s">
        <v>407</v>
      </c>
      <c r="I6872" t="s">
        <v>23510</v>
      </c>
      <c r="J6872">
        <v>0.24288999999999999</v>
      </c>
      <c r="K6872">
        <v>0</v>
      </c>
      <c r="L6872">
        <v>0</v>
      </c>
      <c r="M6872">
        <v>0</v>
      </c>
      <c r="N6872">
        <v>0</v>
      </c>
      <c r="P6872">
        <v>0</v>
      </c>
      <c r="Q6872">
        <v>0</v>
      </c>
      <c r="R6872">
        <v>0</v>
      </c>
      <c r="S6872" t="s">
        <v>243</v>
      </c>
      <c r="T6872">
        <v>0</v>
      </c>
      <c r="U6872" t="s">
        <v>23507</v>
      </c>
      <c r="Y6872">
        <v>0</v>
      </c>
      <c r="AB6872">
        <v>0</v>
      </c>
      <c r="AC6872">
        <v>0</v>
      </c>
      <c r="AD6872">
        <v>0</v>
      </c>
      <c r="AE6872">
        <v>0</v>
      </c>
      <c r="AF6872">
        <v>0</v>
      </c>
      <c r="AQ6872">
        <v>4</v>
      </c>
      <c r="AR6872">
        <f t="shared" si="107"/>
        <v>0</v>
      </c>
      <c r="AS6872">
        <v>1</v>
      </c>
      <c r="AT6872" t="s">
        <v>112</v>
      </c>
      <c r="AU6872">
        <v>20</v>
      </c>
    </row>
    <row r="6873" spans="1:47">
      <c r="A6873" t="s">
        <v>23491</v>
      </c>
      <c r="C6873">
        <v>310</v>
      </c>
      <c r="D6873" t="s">
        <v>23492</v>
      </c>
      <c r="E6873">
        <v>101</v>
      </c>
      <c r="F6873" t="s">
        <v>23493</v>
      </c>
      <c r="G6873" t="s">
        <v>1783</v>
      </c>
      <c r="H6873" t="s">
        <v>220</v>
      </c>
      <c r="I6873" t="s">
        <v>23494</v>
      </c>
      <c r="J6873">
        <v>0.19233</v>
      </c>
      <c r="K6873">
        <v>1</v>
      </c>
      <c r="L6873">
        <v>1</v>
      </c>
      <c r="M6873">
        <v>1</v>
      </c>
      <c r="N6873">
        <v>1</v>
      </c>
      <c r="O6873" t="s">
        <v>225</v>
      </c>
      <c r="P6873">
        <v>0</v>
      </c>
      <c r="Q6873">
        <v>1</v>
      </c>
      <c r="R6873">
        <v>2500</v>
      </c>
      <c r="S6873" t="s">
        <v>243</v>
      </c>
      <c r="T6873">
        <v>2500</v>
      </c>
      <c r="U6873" t="s">
        <v>23491</v>
      </c>
      <c r="V6873" t="s">
        <v>10030</v>
      </c>
      <c r="W6873" t="s">
        <v>225</v>
      </c>
      <c r="X6873" t="s">
        <v>225</v>
      </c>
      <c r="Y6873">
        <v>2500</v>
      </c>
      <c r="AB6873">
        <v>1</v>
      </c>
      <c r="AC6873">
        <v>1</v>
      </c>
      <c r="AD6873">
        <v>2</v>
      </c>
      <c r="AE6873">
        <v>1244</v>
      </c>
      <c r="AF6873">
        <v>1</v>
      </c>
      <c r="AQ6873">
        <v>3</v>
      </c>
      <c r="AR6873">
        <f t="shared" si="107"/>
        <v>4.6463999999999999</v>
      </c>
      <c r="AS6873">
        <v>1</v>
      </c>
      <c r="AT6873" t="s">
        <v>112</v>
      </c>
      <c r="AU6873">
        <v>20</v>
      </c>
    </row>
    <row r="6874" spans="1:47">
      <c r="A6874" t="s">
        <v>23511</v>
      </c>
      <c r="C6874">
        <v>310</v>
      </c>
      <c r="D6874" t="s">
        <v>23512</v>
      </c>
      <c r="E6874">
        <v>101</v>
      </c>
      <c r="F6874" t="s">
        <v>23513</v>
      </c>
      <c r="G6874" t="s">
        <v>1783</v>
      </c>
      <c r="H6874" t="s">
        <v>220</v>
      </c>
      <c r="I6874" t="s">
        <v>23514</v>
      </c>
      <c r="J6874">
        <v>0.21612999999999999</v>
      </c>
      <c r="K6874">
        <v>1</v>
      </c>
      <c r="L6874">
        <v>1</v>
      </c>
      <c r="M6874">
        <v>1</v>
      </c>
      <c r="N6874">
        <v>1</v>
      </c>
      <c r="O6874" t="s">
        <v>225</v>
      </c>
      <c r="P6874">
        <v>0</v>
      </c>
      <c r="Q6874">
        <v>1</v>
      </c>
      <c r="R6874">
        <v>3300</v>
      </c>
      <c r="S6874" t="s">
        <v>223</v>
      </c>
      <c r="T6874">
        <v>3300</v>
      </c>
      <c r="U6874" t="s">
        <v>23511</v>
      </c>
      <c r="V6874" t="s">
        <v>224</v>
      </c>
      <c r="W6874" t="s">
        <v>225</v>
      </c>
      <c r="X6874" t="s">
        <v>225</v>
      </c>
      <c r="Y6874">
        <v>3300</v>
      </c>
      <c r="AB6874">
        <v>1</v>
      </c>
      <c r="AC6874">
        <v>1</v>
      </c>
      <c r="AD6874">
        <v>2</v>
      </c>
      <c r="AE6874">
        <v>979</v>
      </c>
      <c r="AF6874">
        <v>1.75</v>
      </c>
      <c r="AQ6874">
        <v>3</v>
      </c>
      <c r="AR6874">
        <f t="shared" si="107"/>
        <v>4.6463999999999999</v>
      </c>
      <c r="AS6874">
        <v>1</v>
      </c>
      <c r="AT6874" t="s">
        <v>112</v>
      </c>
      <c r="AU6874">
        <v>20</v>
      </c>
    </row>
    <row r="6875" spans="1:47">
      <c r="A6875" t="s">
        <v>22218</v>
      </c>
      <c r="C6875">
        <v>310</v>
      </c>
      <c r="D6875" t="s">
        <v>22118</v>
      </c>
      <c r="E6875">
        <v>903</v>
      </c>
      <c r="F6875" t="s">
        <v>1042</v>
      </c>
      <c r="G6875" t="s">
        <v>1783</v>
      </c>
      <c r="H6875" t="s">
        <v>833</v>
      </c>
      <c r="I6875" t="s">
        <v>22219</v>
      </c>
      <c r="J6875">
        <v>3.3560500000000002</v>
      </c>
      <c r="K6875">
        <v>0</v>
      </c>
      <c r="L6875">
        <v>1</v>
      </c>
      <c r="M6875">
        <v>0</v>
      </c>
      <c r="N6875">
        <v>1</v>
      </c>
      <c r="P6875">
        <v>0</v>
      </c>
      <c r="Q6875">
        <v>0</v>
      </c>
      <c r="R6875">
        <v>0</v>
      </c>
      <c r="S6875" t="s">
        <v>243</v>
      </c>
      <c r="T6875">
        <v>0</v>
      </c>
      <c r="U6875" t="s">
        <v>22218</v>
      </c>
      <c r="X6875" t="s">
        <v>225</v>
      </c>
      <c r="Y6875">
        <v>0</v>
      </c>
      <c r="AB6875">
        <v>0</v>
      </c>
      <c r="AC6875">
        <v>1</v>
      </c>
      <c r="AD6875">
        <v>0</v>
      </c>
      <c r="AE6875">
        <v>0</v>
      </c>
      <c r="AF6875">
        <v>0</v>
      </c>
      <c r="AQ6875">
        <v>14</v>
      </c>
      <c r="AR6875">
        <f t="shared" si="107"/>
        <v>0</v>
      </c>
      <c r="AS6875">
        <v>1</v>
      </c>
      <c r="AT6875" t="s">
        <v>112</v>
      </c>
      <c r="AU6875">
        <v>20</v>
      </c>
    </row>
    <row r="6876" spans="1:47">
      <c r="A6876" t="s">
        <v>23515</v>
      </c>
      <c r="C6876">
        <v>310</v>
      </c>
      <c r="D6876" t="s">
        <v>22464</v>
      </c>
      <c r="E6876">
        <v>132</v>
      </c>
      <c r="F6876" t="s">
        <v>19681</v>
      </c>
      <c r="G6876" t="s">
        <v>324</v>
      </c>
      <c r="H6876" t="s">
        <v>260</v>
      </c>
      <c r="I6876" t="s">
        <v>23516</v>
      </c>
      <c r="J6876">
        <v>7.8980100000000002</v>
      </c>
      <c r="K6876">
        <v>0</v>
      </c>
      <c r="L6876">
        <v>0</v>
      </c>
      <c r="M6876">
        <v>0</v>
      </c>
      <c r="N6876">
        <v>0</v>
      </c>
      <c r="P6876">
        <v>0</v>
      </c>
      <c r="Q6876">
        <v>0</v>
      </c>
      <c r="R6876">
        <v>0</v>
      </c>
      <c r="S6876" t="s">
        <v>243</v>
      </c>
      <c r="T6876">
        <v>0</v>
      </c>
      <c r="U6876" t="s">
        <v>23515</v>
      </c>
      <c r="Y6876">
        <v>0</v>
      </c>
      <c r="AB6876">
        <v>0</v>
      </c>
      <c r="AC6876">
        <v>0</v>
      </c>
      <c r="AD6876">
        <v>0</v>
      </c>
      <c r="AE6876">
        <v>0</v>
      </c>
      <c r="AF6876">
        <v>0</v>
      </c>
      <c r="AQ6876">
        <v>23</v>
      </c>
      <c r="AR6876">
        <f t="shared" si="107"/>
        <v>0</v>
      </c>
      <c r="AS6876">
        <v>1</v>
      </c>
      <c r="AT6876" t="s">
        <v>126</v>
      </c>
      <c r="AU6876">
        <v>34</v>
      </c>
    </row>
    <row r="6877" spans="1:47">
      <c r="A6877" t="s">
        <v>248</v>
      </c>
      <c r="C6877">
        <v>310</v>
      </c>
      <c r="E6877">
        <v>0</v>
      </c>
      <c r="J6877">
        <v>1.119E-2</v>
      </c>
      <c r="K6877">
        <v>0</v>
      </c>
      <c r="L6877">
        <v>0</v>
      </c>
      <c r="M6877">
        <v>0</v>
      </c>
      <c r="N6877">
        <v>0</v>
      </c>
      <c r="P6877">
        <v>0</v>
      </c>
      <c r="Q6877">
        <v>0</v>
      </c>
      <c r="R6877">
        <v>0</v>
      </c>
      <c r="S6877" t="s">
        <v>249</v>
      </c>
      <c r="T6877">
        <v>0</v>
      </c>
      <c r="Y6877">
        <v>0</v>
      </c>
      <c r="AB6877">
        <v>0</v>
      </c>
      <c r="AC6877">
        <v>0</v>
      </c>
      <c r="AD6877">
        <v>0</v>
      </c>
      <c r="AE6877">
        <v>0</v>
      </c>
      <c r="AF6877">
        <v>0</v>
      </c>
      <c r="AQ6877">
        <v>0</v>
      </c>
      <c r="AR6877">
        <f t="shared" si="107"/>
        <v>0</v>
      </c>
      <c r="AS6877">
        <v>1</v>
      </c>
      <c r="AT6877" t="s">
        <v>112</v>
      </c>
      <c r="AU6877">
        <v>20</v>
      </c>
    </row>
    <row r="6878" spans="1:47">
      <c r="A6878" t="s">
        <v>23517</v>
      </c>
      <c r="C6878">
        <v>310</v>
      </c>
      <c r="D6878" t="s">
        <v>23518</v>
      </c>
      <c r="E6878">
        <v>101</v>
      </c>
      <c r="F6878" t="s">
        <v>23519</v>
      </c>
      <c r="G6878" t="s">
        <v>1783</v>
      </c>
      <c r="H6878" t="s">
        <v>220</v>
      </c>
      <c r="I6878" t="s">
        <v>23520</v>
      </c>
      <c r="J6878">
        <v>0.14319999999999999</v>
      </c>
      <c r="K6878">
        <v>1</v>
      </c>
      <c r="L6878">
        <v>1</v>
      </c>
      <c r="M6878">
        <v>1</v>
      </c>
      <c r="N6878">
        <v>1</v>
      </c>
      <c r="O6878" t="s">
        <v>225</v>
      </c>
      <c r="P6878">
        <v>0</v>
      </c>
      <c r="Q6878">
        <v>1</v>
      </c>
      <c r="R6878">
        <v>3600</v>
      </c>
      <c r="S6878" t="s">
        <v>243</v>
      </c>
      <c r="T6878">
        <v>3600</v>
      </c>
      <c r="U6878" t="s">
        <v>23517</v>
      </c>
      <c r="V6878" t="s">
        <v>224</v>
      </c>
      <c r="W6878" t="s">
        <v>225</v>
      </c>
      <c r="X6878" t="s">
        <v>225</v>
      </c>
      <c r="Y6878">
        <v>3600</v>
      </c>
      <c r="AB6878">
        <v>1</v>
      </c>
      <c r="AC6878">
        <v>1</v>
      </c>
      <c r="AD6878">
        <v>1</v>
      </c>
      <c r="AE6878">
        <v>691</v>
      </c>
      <c r="AF6878">
        <v>1.3</v>
      </c>
      <c r="AQ6878">
        <v>3</v>
      </c>
      <c r="AR6878">
        <f t="shared" si="107"/>
        <v>4.6463999999999999</v>
      </c>
      <c r="AS6878">
        <v>1</v>
      </c>
      <c r="AT6878" t="s">
        <v>112</v>
      </c>
      <c r="AU6878">
        <v>20</v>
      </c>
    </row>
    <row r="6879" spans="1:47">
      <c r="A6879" t="s">
        <v>23521</v>
      </c>
      <c r="C6879">
        <v>310</v>
      </c>
      <c r="D6879" t="s">
        <v>23522</v>
      </c>
      <c r="E6879">
        <v>720</v>
      </c>
      <c r="F6879" t="s">
        <v>23523</v>
      </c>
      <c r="G6879" t="s">
        <v>324</v>
      </c>
      <c r="H6879" t="s">
        <v>1665</v>
      </c>
      <c r="I6879" t="s">
        <v>23524</v>
      </c>
      <c r="J6879">
        <v>0.13303999999999999</v>
      </c>
      <c r="K6879">
        <v>0</v>
      </c>
      <c r="L6879">
        <v>0</v>
      </c>
      <c r="M6879">
        <v>0</v>
      </c>
      <c r="N6879">
        <v>0</v>
      </c>
      <c r="P6879">
        <v>0</v>
      </c>
      <c r="Q6879">
        <v>0</v>
      </c>
      <c r="R6879">
        <v>0</v>
      </c>
      <c r="S6879" t="s">
        <v>223</v>
      </c>
      <c r="T6879">
        <v>0</v>
      </c>
      <c r="U6879" t="s">
        <v>23521</v>
      </c>
      <c r="Y6879">
        <v>0</v>
      </c>
      <c r="AB6879">
        <v>0</v>
      </c>
      <c r="AC6879">
        <v>0</v>
      </c>
      <c r="AD6879">
        <v>0</v>
      </c>
      <c r="AE6879">
        <v>0</v>
      </c>
      <c r="AF6879">
        <v>0</v>
      </c>
      <c r="AQ6879">
        <v>1</v>
      </c>
      <c r="AR6879">
        <f t="shared" si="107"/>
        <v>0</v>
      </c>
      <c r="AS6879">
        <v>1</v>
      </c>
      <c r="AT6879" t="s">
        <v>130</v>
      </c>
      <c r="AU6879">
        <v>39</v>
      </c>
    </row>
    <row r="6880" spans="1:47">
      <c r="A6880" t="s">
        <v>23525</v>
      </c>
      <c r="C6880">
        <v>310</v>
      </c>
      <c r="D6880" t="s">
        <v>23526</v>
      </c>
      <c r="E6880">
        <v>710</v>
      </c>
      <c r="F6880" t="s">
        <v>23527</v>
      </c>
      <c r="G6880" t="s">
        <v>324</v>
      </c>
      <c r="H6880" t="s">
        <v>6034</v>
      </c>
      <c r="I6880" t="s">
        <v>23528</v>
      </c>
      <c r="J6880">
        <v>6.7438000000000002</v>
      </c>
      <c r="K6880">
        <v>0</v>
      </c>
      <c r="L6880">
        <v>0</v>
      </c>
      <c r="M6880">
        <v>0</v>
      </c>
      <c r="N6880">
        <v>0</v>
      </c>
      <c r="P6880">
        <v>0</v>
      </c>
      <c r="Q6880">
        <v>0</v>
      </c>
      <c r="R6880">
        <v>0</v>
      </c>
      <c r="S6880" t="s">
        <v>223</v>
      </c>
      <c r="T6880">
        <v>0</v>
      </c>
      <c r="U6880" t="s">
        <v>23525</v>
      </c>
      <c r="Y6880">
        <v>0</v>
      </c>
      <c r="AB6880">
        <v>0</v>
      </c>
      <c r="AC6880">
        <v>0</v>
      </c>
      <c r="AD6880">
        <v>0</v>
      </c>
      <c r="AE6880">
        <v>0</v>
      </c>
      <c r="AF6880">
        <v>0</v>
      </c>
      <c r="AQ6880">
        <v>2</v>
      </c>
      <c r="AR6880">
        <f t="shared" si="107"/>
        <v>0</v>
      </c>
      <c r="AS6880">
        <v>1</v>
      </c>
      <c r="AT6880" t="s">
        <v>130</v>
      </c>
      <c r="AU6880">
        <v>39</v>
      </c>
    </row>
    <row r="6881" spans="1:47">
      <c r="A6881" t="s">
        <v>23529</v>
      </c>
      <c r="C6881">
        <v>310</v>
      </c>
      <c r="D6881" t="s">
        <v>23530</v>
      </c>
      <c r="E6881">
        <v>101</v>
      </c>
      <c r="F6881" t="s">
        <v>23531</v>
      </c>
      <c r="G6881" t="s">
        <v>1783</v>
      </c>
      <c r="H6881" t="s">
        <v>220</v>
      </c>
      <c r="I6881" t="s">
        <v>23532</v>
      </c>
      <c r="J6881">
        <v>0.17444000000000001</v>
      </c>
      <c r="K6881">
        <v>1</v>
      </c>
      <c r="L6881">
        <v>1</v>
      </c>
      <c r="M6881">
        <v>1</v>
      </c>
      <c r="N6881">
        <v>1</v>
      </c>
      <c r="O6881" t="s">
        <v>225</v>
      </c>
      <c r="P6881">
        <v>0</v>
      </c>
      <c r="Q6881">
        <v>1</v>
      </c>
      <c r="R6881">
        <v>1500</v>
      </c>
      <c r="S6881" t="s">
        <v>223</v>
      </c>
      <c r="T6881">
        <v>1500</v>
      </c>
      <c r="U6881" t="s">
        <v>23529</v>
      </c>
      <c r="V6881" t="s">
        <v>224</v>
      </c>
      <c r="W6881" t="s">
        <v>225</v>
      </c>
      <c r="X6881" t="s">
        <v>225</v>
      </c>
      <c r="Y6881">
        <v>1500</v>
      </c>
      <c r="AB6881">
        <v>1</v>
      </c>
      <c r="AC6881">
        <v>1</v>
      </c>
      <c r="AD6881">
        <v>2</v>
      </c>
      <c r="AE6881">
        <v>824</v>
      </c>
      <c r="AF6881">
        <v>1</v>
      </c>
      <c r="AQ6881">
        <v>3</v>
      </c>
      <c r="AR6881">
        <f t="shared" si="107"/>
        <v>4.6463999999999999</v>
      </c>
      <c r="AS6881">
        <v>1</v>
      </c>
      <c r="AT6881" t="s">
        <v>112</v>
      </c>
      <c r="AU6881">
        <v>20</v>
      </c>
    </row>
    <row r="6882" spans="1:47">
      <c r="A6882" t="s">
        <v>23533</v>
      </c>
      <c r="C6882">
        <v>310</v>
      </c>
      <c r="D6882" t="s">
        <v>23534</v>
      </c>
      <c r="E6882">
        <v>101</v>
      </c>
      <c r="F6882" t="s">
        <v>23535</v>
      </c>
      <c r="G6882" t="s">
        <v>324</v>
      </c>
      <c r="H6882" t="s">
        <v>220</v>
      </c>
      <c r="I6882" t="s">
        <v>23536</v>
      </c>
      <c r="J6882">
        <v>0.27129999999999999</v>
      </c>
      <c r="K6882">
        <v>1</v>
      </c>
      <c r="L6882">
        <v>1</v>
      </c>
      <c r="M6882">
        <v>1</v>
      </c>
      <c r="N6882">
        <v>1</v>
      </c>
      <c r="O6882" t="s">
        <v>225</v>
      </c>
      <c r="P6882">
        <v>0</v>
      </c>
      <c r="Q6882">
        <v>0</v>
      </c>
      <c r="R6882">
        <v>0</v>
      </c>
      <c r="S6882" t="s">
        <v>223</v>
      </c>
      <c r="T6882">
        <v>0</v>
      </c>
      <c r="U6882" t="s">
        <v>23533</v>
      </c>
      <c r="V6882" t="s">
        <v>224</v>
      </c>
      <c r="W6882" t="s">
        <v>225</v>
      </c>
      <c r="X6882" t="s">
        <v>225</v>
      </c>
      <c r="Y6882">
        <v>0</v>
      </c>
      <c r="AB6882">
        <v>1</v>
      </c>
      <c r="AC6882">
        <v>1</v>
      </c>
      <c r="AD6882">
        <v>3</v>
      </c>
      <c r="AE6882">
        <v>1306</v>
      </c>
      <c r="AF6882">
        <v>1.75</v>
      </c>
      <c r="AQ6882">
        <v>1</v>
      </c>
      <c r="AR6882">
        <f t="shared" si="107"/>
        <v>4.6463999999999999</v>
      </c>
      <c r="AS6882">
        <v>1</v>
      </c>
      <c r="AT6882" t="s">
        <v>112</v>
      </c>
      <c r="AU6882">
        <v>20</v>
      </c>
    </row>
    <row r="6883" spans="1:47">
      <c r="A6883" t="s">
        <v>23537</v>
      </c>
      <c r="C6883">
        <v>310</v>
      </c>
      <c r="D6883" t="s">
        <v>23538</v>
      </c>
      <c r="E6883">
        <v>101</v>
      </c>
      <c r="F6883" t="s">
        <v>23539</v>
      </c>
      <c r="G6883" t="s">
        <v>1783</v>
      </c>
      <c r="H6883" t="s">
        <v>220</v>
      </c>
      <c r="I6883" t="s">
        <v>23540</v>
      </c>
      <c r="J6883">
        <v>0.24829000000000001</v>
      </c>
      <c r="K6883">
        <v>1</v>
      </c>
      <c r="L6883">
        <v>1</v>
      </c>
      <c r="M6883">
        <v>1</v>
      </c>
      <c r="N6883">
        <v>1</v>
      </c>
      <c r="O6883" t="s">
        <v>225</v>
      </c>
      <c r="P6883">
        <v>0</v>
      </c>
      <c r="Q6883">
        <v>2</v>
      </c>
      <c r="R6883">
        <v>4400</v>
      </c>
      <c r="S6883" t="s">
        <v>223</v>
      </c>
      <c r="T6883">
        <v>4400</v>
      </c>
      <c r="U6883" t="s">
        <v>23537</v>
      </c>
      <c r="V6883" t="s">
        <v>10030</v>
      </c>
      <c r="W6883" t="s">
        <v>225</v>
      </c>
      <c r="X6883" t="s">
        <v>225</v>
      </c>
      <c r="Y6883">
        <v>2200</v>
      </c>
      <c r="AB6883">
        <v>1</v>
      </c>
      <c r="AC6883">
        <v>1</v>
      </c>
      <c r="AD6883">
        <v>4</v>
      </c>
      <c r="AE6883">
        <v>1080</v>
      </c>
      <c r="AF6883">
        <v>1.5</v>
      </c>
      <c r="AQ6883">
        <v>1</v>
      </c>
      <c r="AR6883">
        <f t="shared" si="107"/>
        <v>4.6463999999999999</v>
      </c>
      <c r="AS6883">
        <v>1</v>
      </c>
      <c r="AT6883" t="s">
        <v>112</v>
      </c>
      <c r="AU6883">
        <v>20</v>
      </c>
    </row>
    <row r="6884" spans="1:47">
      <c r="A6884" t="s">
        <v>23541</v>
      </c>
      <c r="C6884">
        <v>310</v>
      </c>
      <c r="D6884" t="s">
        <v>23542</v>
      </c>
      <c r="E6884">
        <v>101</v>
      </c>
      <c r="F6884" t="s">
        <v>23543</v>
      </c>
      <c r="G6884" t="s">
        <v>1783</v>
      </c>
      <c r="H6884" t="s">
        <v>220</v>
      </c>
      <c r="I6884" t="s">
        <v>23544</v>
      </c>
      <c r="J6884">
        <v>0.30878</v>
      </c>
      <c r="K6884">
        <v>0</v>
      </c>
      <c r="L6884">
        <v>1</v>
      </c>
      <c r="M6884">
        <v>0</v>
      </c>
      <c r="N6884">
        <v>1</v>
      </c>
      <c r="P6884">
        <v>0</v>
      </c>
      <c r="Q6884">
        <v>1</v>
      </c>
      <c r="R6884">
        <v>100</v>
      </c>
      <c r="S6884" t="s">
        <v>223</v>
      </c>
      <c r="T6884">
        <v>100</v>
      </c>
      <c r="U6884" t="s">
        <v>23541</v>
      </c>
      <c r="V6884" t="s">
        <v>224</v>
      </c>
      <c r="W6884" t="s">
        <v>225</v>
      </c>
      <c r="X6884" t="s">
        <v>225</v>
      </c>
      <c r="Y6884">
        <v>100</v>
      </c>
      <c r="AB6884">
        <v>0</v>
      </c>
      <c r="AC6884">
        <v>1</v>
      </c>
      <c r="AD6884">
        <v>0</v>
      </c>
      <c r="AE6884">
        <v>528</v>
      </c>
      <c r="AF6884">
        <v>1</v>
      </c>
      <c r="AQ6884">
        <v>5</v>
      </c>
      <c r="AR6884">
        <f t="shared" si="107"/>
        <v>0</v>
      </c>
      <c r="AS6884">
        <v>1</v>
      </c>
      <c r="AT6884" t="s">
        <v>112</v>
      </c>
      <c r="AU6884">
        <v>20</v>
      </c>
    </row>
    <row r="6885" spans="1:47">
      <c r="A6885" t="s">
        <v>23545</v>
      </c>
      <c r="C6885">
        <v>310</v>
      </c>
      <c r="D6885" t="s">
        <v>23546</v>
      </c>
      <c r="E6885">
        <v>101</v>
      </c>
      <c r="F6885" t="s">
        <v>23547</v>
      </c>
      <c r="G6885" t="s">
        <v>1783</v>
      </c>
      <c r="H6885" t="s">
        <v>220</v>
      </c>
      <c r="I6885" t="s">
        <v>23548</v>
      </c>
      <c r="J6885">
        <v>0.27661999999999998</v>
      </c>
      <c r="K6885">
        <v>1</v>
      </c>
      <c r="L6885">
        <v>1</v>
      </c>
      <c r="M6885">
        <v>1</v>
      </c>
      <c r="N6885">
        <v>1</v>
      </c>
      <c r="O6885" t="s">
        <v>225</v>
      </c>
      <c r="P6885">
        <v>0</v>
      </c>
      <c r="Q6885">
        <v>1</v>
      </c>
      <c r="R6885">
        <v>600</v>
      </c>
      <c r="S6885" t="s">
        <v>243</v>
      </c>
      <c r="T6885">
        <v>600</v>
      </c>
      <c r="U6885" t="s">
        <v>23545</v>
      </c>
      <c r="V6885" t="s">
        <v>224</v>
      </c>
      <c r="W6885" t="s">
        <v>225</v>
      </c>
      <c r="X6885" t="s">
        <v>225</v>
      </c>
      <c r="Y6885">
        <v>600</v>
      </c>
      <c r="AB6885">
        <v>1</v>
      </c>
      <c r="AC6885">
        <v>1</v>
      </c>
      <c r="AD6885">
        <v>2</v>
      </c>
      <c r="AE6885">
        <v>576</v>
      </c>
      <c r="AF6885">
        <v>1</v>
      </c>
      <c r="AQ6885">
        <v>4</v>
      </c>
      <c r="AR6885">
        <f t="shared" si="107"/>
        <v>4.6463999999999999</v>
      </c>
      <c r="AS6885">
        <v>1</v>
      </c>
      <c r="AT6885" t="s">
        <v>112</v>
      </c>
      <c r="AU6885">
        <v>20</v>
      </c>
    </row>
    <row r="6886" spans="1:47">
      <c r="A6886" t="s">
        <v>23549</v>
      </c>
      <c r="C6886">
        <v>310</v>
      </c>
      <c r="D6886" t="s">
        <v>23550</v>
      </c>
      <c r="E6886">
        <v>131</v>
      </c>
      <c r="F6886" t="s">
        <v>21801</v>
      </c>
      <c r="G6886" t="s">
        <v>324</v>
      </c>
      <c r="H6886" t="s">
        <v>407</v>
      </c>
      <c r="I6886" t="s">
        <v>23551</v>
      </c>
      <c r="J6886">
        <v>2.3575599999999999</v>
      </c>
      <c r="K6886">
        <v>0</v>
      </c>
      <c r="L6886">
        <v>0</v>
      </c>
      <c r="M6886">
        <v>0</v>
      </c>
      <c r="N6886">
        <v>0</v>
      </c>
      <c r="P6886">
        <v>0</v>
      </c>
      <c r="Q6886">
        <v>0</v>
      </c>
      <c r="R6886">
        <v>0</v>
      </c>
      <c r="S6886" t="s">
        <v>223</v>
      </c>
      <c r="T6886">
        <v>0</v>
      </c>
      <c r="U6886" t="s">
        <v>23549</v>
      </c>
      <c r="Y6886">
        <v>0</v>
      </c>
      <c r="AB6886">
        <v>0</v>
      </c>
      <c r="AC6886">
        <v>0</v>
      </c>
      <c r="AD6886">
        <v>0</v>
      </c>
      <c r="AE6886">
        <v>0</v>
      </c>
      <c r="AF6886">
        <v>0</v>
      </c>
      <c r="AQ6886">
        <v>1</v>
      </c>
      <c r="AR6886">
        <f t="shared" si="107"/>
        <v>0</v>
      </c>
      <c r="AS6886">
        <v>1</v>
      </c>
      <c r="AT6886" t="s">
        <v>124</v>
      </c>
      <c r="AU6886">
        <v>32</v>
      </c>
    </row>
    <row r="6887" spans="1:47">
      <c r="A6887" t="s">
        <v>23552</v>
      </c>
      <c r="C6887">
        <v>310</v>
      </c>
      <c r="D6887" t="s">
        <v>23553</v>
      </c>
      <c r="E6887">
        <v>101</v>
      </c>
      <c r="F6887" t="s">
        <v>23554</v>
      </c>
      <c r="G6887" t="s">
        <v>1783</v>
      </c>
      <c r="H6887" t="s">
        <v>220</v>
      </c>
      <c r="I6887" t="s">
        <v>23555</v>
      </c>
      <c r="J6887">
        <v>0.55323</v>
      </c>
      <c r="K6887">
        <v>1</v>
      </c>
      <c r="L6887">
        <v>1</v>
      </c>
      <c r="M6887">
        <v>1</v>
      </c>
      <c r="N6887">
        <v>1</v>
      </c>
      <c r="O6887" t="s">
        <v>225</v>
      </c>
      <c r="P6887">
        <v>0</v>
      </c>
      <c r="Q6887">
        <v>0</v>
      </c>
      <c r="R6887">
        <v>0</v>
      </c>
      <c r="S6887" t="s">
        <v>223</v>
      </c>
      <c r="T6887">
        <v>0</v>
      </c>
      <c r="U6887" t="s">
        <v>23552</v>
      </c>
      <c r="V6887" t="s">
        <v>224</v>
      </c>
      <c r="W6887" t="s">
        <v>225</v>
      </c>
      <c r="X6887" t="s">
        <v>225</v>
      </c>
      <c r="Y6887">
        <v>0</v>
      </c>
      <c r="AB6887">
        <v>1</v>
      </c>
      <c r="AC6887">
        <v>1</v>
      </c>
      <c r="AD6887">
        <v>3</v>
      </c>
      <c r="AE6887">
        <v>1387</v>
      </c>
      <c r="AF6887">
        <v>1.75</v>
      </c>
      <c r="AQ6887">
        <v>2</v>
      </c>
      <c r="AR6887">
        <f t="shared" si="107"/>
        <v>4.6463999999999999</v>
      </c>
      <c r="AS6887">
        <v>1</v>
      </c>
      <c r="AT6887" t="s">
        <v>112</v>
      </c>
      <c r="AU6887">
        <v>20</v>
      </c>
    </row>
    <row r="6888" spans="1:47">
      <c r="A6888" t="s">
        <v>23556</v>
      </c>
      <c r="C6888">
        <v>310</v>
      </c>
      <c r="D6888" t="s">
        <v>23557</v>
      </c>
      <c r="E6888">
        <v>131</v>
      </c>
      <c r="F6888" t="s">
        <v>21801</v>
      </c>
      <c r="G6888" t="s">
        <v>324</v>
      </c>
      <c r="H6888" t="s">
        <v>407</v>
      </c>
      <c r="I6888" t="s">
        <v>23558</v>
      </c>
      <c r="J6888">
        <v>1.73922</v>
      </c>
      <c r="K6888">
        <v>0</v>
      </c>
      <c r="L6888">
        <v>0</v>
      </c>
      <c r="M6888">
        <v>0</v>
      </c>
      <c r="N6888">
        <v>0</v>
      </c>
      <c r="P6888">
        <v>0</v>
      </c>
      <c r="Q6888">
        <v>0</v>
      </c>
      <c r="R6888">
        <v>0</v>
      </c>
      <c r="S6888" t="s">
        <v>223</v>
      </c>
      <c r="T6888">
        <v>0</v>
      </c>
      <c r="U6888" t="s">
        <v>23556</v>
      </c>
      <c r="Y6888">
        <v>0</v>
      </c>
      <c r="AB6888">
        <v>0</v>
      </c>
      <c r="AC6888">
        <v>0</v>
      </c>
      <c r="AD6888">
        <v>0</v>
      </c>
      <c r="AE6888">
        <v>0</v>
      </c>
      <c r="AF6888">
        <v>0</v>
      </c>
      <c r="AQ6888">
        <v>2</v>
      </c>
      <c r="AR6888">
        <f t="shared" si="107"/>
        <v>0</v>
      </c>
      <c r="AS6888">
        <v>1</v>
      </c>
      <c r="AT6888" t="s">
        <v>124</v>
      </c>
      <c r="AU6888">
        <v>32</v>
      </c>
    </row>
    <row r="6889" spans="1:47">
      <c r="A6889" t="s">
        <v>23559</v>
      </c>
      <c r="C6889">
        <v>310</v>
      </c>
      <c r="D6889" t="s">
        <v>23560</v>
      </c>
      <c r="E6889">
        <v>101</v>
      </c>
      <c r="F6889" t="s">
        <v>23561</v>
      </c>
      <c r="G6889" t="s">
        <v>1783</v>
      </c>
      <c r="H6889" t="s">
        <v>220</v>
      </c>
      <c r="I6889" t="s">
        <v>23562</v>
      </c>
      <c r="J6889">
        <v>0.65903999999999996</v>
      </c>
      <c r="K6889">
        <v>1</v>
      </c>
      <c r="L6889">
        <v>1</v>
      </c>
      <c r="M6889">
        <v>1</v>
      </c>
      <c r="N6889">
        <v>1</v>
      </c>
      <c r="O6889" t="s">
        <v>225</v>
      </c>
      <c r="P6889">
        <v>0</v>
      </c>
      <c r="Q6889">
        <v>0</v>
      </c>
      <c r="R6889">
        <v>0</v>
      </c>
      <c r="S6889" t="s">
        <v>243</v>
      </c>
      <c r="T6889">
        <v>0</v>
      </c>
      <c r="U6889" t="s">
        <v>23559</v>
      </c>
      <c r="V6889" t="s">
        <v>224</v>
      </c>
      <c r="W6889" t="s">
        <v>225</v>
      </c>
      <c r="X6889" t="s">
        <v>225</v>
      </c>
      <c r="Y6889">
        <v>0</v>
      </c>
      <c r="AB6889">
        <v>1</v>
      </c>
      <c r="AC6889">
        <v>1</v>
      </c>
      <c r="AD6889">
        <v>4</v>
      </c>
      <c r="AE6889">
        <v>1008</v>
      </c>
      <c r="AF6889">
        <v>1</v>
      </c>
      <c r="AQ6889">
        <v>9</v>
      </c>
      <c r="AR6889">
        <f t="shared" si="107"/>
        <v>4.6463999999999999</v>
      </c>
      <c r="AS6889">
        <v>1</v>
      </c>
      <c r="AT6889" t="s">
        <v>112</v>
      </c>
      <c r="AU6889">
        <v>20</v>
      </c>
    </row>
    <row r="6890" spans="1:47">
      <c r="A6890" t="s">
        <v>23563</v>
      </c>
      <c r="C6890">
        <v>310</v>
      </c>
      <c r="D6890" t="s">
        <v>23564</v>
      </c>
      <c r="E6890">
        <v>101</v>
      </c>
      <c r="F6890" t="s">
        <v>23565</v>
      </c>
      <c r="G6890" t="s">
        <v>1783</v>
      </c>
      <c r="H6890" t="s">
        <v>220</v>
      </c>
      <c r="I6890" t="s">
        <v>23566</v>
      </c>
      <c r="J6890">
        <v>0.20201</v>
      </c>
      <c r="K6890">
        <v>1</v>
      </c>
      <c r="L6890">
        <v>1</v>
      </c>
      <c r="M6890">
        <v>1</v>
      </c>
      <c r="N6890">
        <v>1</v>
      </c>
      <c r="O6890" t="s">
        <v>225</v>
      </c>
      <c r="P6890">
        <v>0</v>
      </c>
      <c r="Q6890">
        <v>1</v>
      </c>
      <c r="R6890">
        <v>3700</v>
      </c>
      <c r="S6890" t="s">
        <v>223</v>
      </c>
      <c r="T6890">
        <v>3700</v>
      </c>
      <c r="U6890" t="s">
        <v>23563</v>
      </c>
      <c r="V6890" t="s">
        <v>455</v>
      </c>
      <c r="W6890" t="s">
        <v>225</v>
      </c>
      <c r="X6890" t="s">
        <v>225</v>
      </c>
      <c r="Y6890">
        <v>3700</v>
      </c>
      <c r="AB6890">
        <v>1</v>
      </c>
      <c r="AC6890">
        <v>1</v>
      </c>
      <c r="AD6890">
        <v>3</v>
      </c>
      <c r="AE6890">
        <v>1591</v>
      </c>
      <c r="AF6890">
        <v>1.75</v>
      </c>
      <c r="AQ6890">
        <v>3</v>
      </c>
      <c r="AR6890">
        <f t="shared" si="107"/>
        <v>4.6463999999999999</v>
      </c>
      <c r="AS6890">
        <v>1</v>
      </c>
      <c r="AT6890" t="s">
        <v>112</v>
      </c>
      <c r="AU6890">
        <v>20</v>
      </c>
    </row>
    <row r="6891" spans="1:47">
      <c r="A6891" t="s">
        <v>23567</v>
      </c>
      <c r="C6891">
        <v>310</v>
      </c>
      <c r="D6891" t="s">
        <v>23568</v>
      </c>
      <c r="E6891">
        <v>101</v>
      </c>
      <c r="F6891" t="s">
        <v>23569</v>
      </c>
      <c r="G6891" t="s">
        <v>422</v>
      </c>
      <c r="H6891" t="s">
        <v>220</v>
      </c>
      <c r="I6891" t="s">
        <v>23570</v>
      </c>
      <c r="J6891">
        <v>0.27688000000000001</v>
      </c>
      <c r="K6891">
        <v>1</v>
      </c>
      <c r="L6891">
        <v>1</v>
      </c>
      <c r="M6891">
        <v>1</v>
      </c>
      <c r="N6891">
        <v>1</v>
      </c>
      <c r="O6891" t="s">
        <v>225</v>
      </c>
      <c r="P6891">
        <v>0</v>
      </c>
      <c r="Q6891">
        <v>1</v>
      </c>
      <c r="R6891">
        <v>4100</v>
      </c>
      <c r="S6891" t="s">
        <v>223</v>
      </c>
      <c r="T6891">
        <v>4100</v>
      </c>
      <c r="U6891" t="s">
        <v>23567</v>
      </c>
      <c r="V6891" t="s">
        <v>455</v>
      </c>
      <c r="W6891" t="s">
        <v>225</v>
      </c>
      <c r="X6891" t="s">
        <v>225</v>
      </c>
      <c r="Y6891">
        <v>4100</v>
      </c>
      <c r="AB6891">
        <v>1</v>
      </c>
      <c r="AC6891">
        <v>1</v>
      </c>
      <c r="AD6891">
        <v>4</v>
      </c>
      <c r="AE6891">
        <v>1232</v>
      </c>
      <c r="AF6891">
        <v>1</v>
      </c>
      <c r="AQ6891">
        <v>1</v>
      </c>
      <c r="AR6891">
        <f t="shared" si="107"/>
        <v>9.68</v>
      </c>
      <c r="AS6891">
        <v>1</v>
      </c>
      <c r="AT6891" t="s">
        <v>132</v>
      </c>
      <c r="AU6891">
        <v>41</v>
      </c>
    </row>
    <row r="6892" spans="1:47">
      <c r="A6892" t="s">
        <v>23571</v>
      </c>
      <c r="C6892">
        <v>310</v>
      </c>
      <c r="D6892" t="s">
        <v>23572</v>
      </c>
      <c r="E6892">
        <v>101</v>
      </c>
      <c r="F6892" t="s">
        <v>23573</v>
      </c>
      <c r="G6892" t="s">
        <v>1783</v>
      </c>
      <c r="H6892" t="s">
        <v>220</v>
      </c>
      <c r="I6892" t="s">
        <v>23574</v>
      </c>
      <c r="J6892">
        <v>0.11995</v>
      </c>
      <c r="K6892">
        <v>1</v>
      </c>
      <c r="L6892">
        <v>1</v>
      </c>
      <c r="M6892">
        <v>1</v>
      </c>
      <c r="N6892">
        <v>1</v>
      </c>
      <c r="O6892" t="s">
        <v>225</v>
      </c>
      <c r="P6892">
        <v>0</v>
      </c>
      <c r="Q6892">
        <v>1</v>
      </c>
      <c r="R6892">
        <v>8700</v>
      </c>
      <c r="S6892" t="s">
        <v>223</v>
      </c>
      <c r="T6892">
        <v>8700</v>
      </c>
      <c r="U6892" t="s">
        <v>23571</v>
      </c>
      <c r="X6892" t="s">
        <v>225</v>
      </c>
      <c r="Y6892">
        <v>8700</v>
      </c>
      <c r="AB6892">
        <v>1</v>
      </c>
      <c r="AC6892">
        <v>1</v>
      </c>
      <c r="AD6892">
        <v>3</v>
      </c>
      <c r="AE6892">
        <v>1224</v>
      </c>
      <c r="AF6892">
        <v>1.5</v>
      </c>
      <c r="AQ6892">
        <v>2</v>
      </c>
      <c r="AR6892">
        <f t="shared" si="107"/>
        <v>4.6463999999999999</v>
      </c>
      <c r="AS6892">
        <v>1</v>
      </c>
      <c r="AT6892" t="s">
        <v>112</v>
      </c>
      <c r="AU6892">
        <v>20</v>
      </c>
    </row>
    <row r="6893" spans="1:47">
      <c r="A6893" t="s">
        <v>23170</v>
      </c>
      <c r="C6893">
        <v>310</v>
      </c>
      <c r="D6893" t="s">
        <v>23171</v>
      </c>
      <c r="E6893">
        <v>903</v>
      </c>
      <c r="F6893" t="s">
        <v>821</v>
      </c>
      <c r="G6893" t="s">
        <v>422</v>
      </c>
      <c r="H6893" t="s">
        <v>833</v>
      </c>
      <c r="I6893" t="s">
        <v>23172</v>
      </c>
      <c r="J6893">
        <v>9.4039999999999999E-2</v>
      </c>
      <c r="K6893">
        <v>0</v>
      </c>
      <c r="L6893">
        <v>0</v>
      </c>
      <c r="M6893">
        <v>0</v>
      </c>
      <c r="N6893">
        <v>0</v>
      </c>
      <c r="P6893">
        <v>0</v>
      </c>
      <c r="Q6893">
        <v>0</v>
      </c>
      <c r="R6893">
        <v>0</v>
      </c>
      <c r="S6893" t="s">
        <v>243</v>
      </c>
      <c r="T6893">
        <v>0</v>
      </c>
      <c r="U6893" t="s">
        <v>23170</v>
      </c>
      <c r="V6893" t="s">
        <v>611</v>
      </c>
      <c r="Y6893">
        <v>0</v>
      </c>
      <c r="AB6893">
        <v>0</v>
      </c>
      <c r="AC6893">
        <v>0</v>
      </c>
      <c r="AD6893">
        <v>0</v>
      </c>
      <c r="AE6893">
        <v>0</v>
      </c>
      <c r="AF6893">
        <v>0</v>
      </c>
      <c r="AQ6893">
        <v>0</v>
      </c>
      <c r="AR6893">
        <f t="shared" si="107"/>
        <v>0</v>
      </c>
      <c r="AS6893">
        <v>1</v>
      </c>
      <c r="AT6893" t="s">
        <v>134</v>
      </c>
      <c r="AU6893">
        <v>43</v>
      </c>
    </row>
    <row r="6894" spans="1:47">
      <c r="A6894" t="s">
        <v>23575</v>
      </c>
      <c r="C6894">
        <v>310</v>
      </c>
      <c r="D6894" t="s">
        <v>23576</v>
      </c>
      <c r="E6894">
        <v>101</v>
      </c>
      <c r="F6894" t="s">
        <v>23577</v>
      </c>
      <c r="G6894" t="s">
        <v>1783</v>
      </c>
      <c r="H6894" t="s">
        <v>220</v>
      </c>
      <c r="I6894" t="s">
        <v>23578</v>
      </c>
      <c r="J6894">
        <v>0.309</v>
      </c>
      <c r="K6894">
        <v>1</v>
      </c>
      <c r="L6894">
        <v>1</v>
      </c>
      <c r="M6894">
        <v>1</v>
      </c>
      <c r="N6894">
        <v>1</v>
      </c>
      <c r="O6894" t="s">
        <v>225</v>
      </c>
      <c r="P6894">
        <v>0</v>
      </c>
      <c r="Q6894">
        <v>1</v>
      </c>
      <c r="R6894">
        <v>7800</v>
      </c>
      <c r="S6894" t="s">
        <v>223</v>
      </c>
      <c r="T6894">
        <v>7800</v>
      </c>
      <c r="U6894" t="s">
        <v>23575</v>
      </c>
      <c r="V6894" t="s">
        <v>10030</v>
      </c>
      <c r="W6894" t="s">
        <v>225</v>
      </c>
      <c r="X6894" t="s">
        <v>225</v>
      </c>
      <c r="Y6894">
        <v>7800</v>
      </c>
      <c r="AB6894">
        <v>1</v>
      </c>
      <c r="AC6894">
        <v>1</v>
      </c>
      <c r="AD6894">
        <v>2</v>
      </c>
      <c r="AE6894">
        <v>1524</v>
      </c>
      <c r="AF6894">
        <v>1</v>
      </c>
      <c r="AQ6894">
        <v>0</v>
      </c>
      <c r="AR6894">
        <f t="shared" si="107"/>
        <v>4.6463999999999999</v>
      </c>
      <c r="AS6894">
        <v>1</v>
      </c>
      <c r="AT6894" t="s">
        <v>112</v>
      </c>
      <c r="AU6894">
        <v>20</v>
      </c>
    </row>
    <row r="6895" spans="1:47">
      <c r="A6895" t="s">
        <v>248</v>
      </c>
      <c r="C6895">
        <v>310</v>
      </c>
      <c r="E6895">
        <v>0</v>
      </c>
      <c r="J6895">
        <v>2.82E-3</v>
      </c>
      <c r="K6895">
        <v>0</v>
      </c>
      <c r="L6895">
        <v>0</v>
      </c>
      <c r="M6895">
        <v>0</v>
      </c>
      <c r="N6895">
        <v>0</v>
      </c>
      <c r="P6895">
        <v>0</v>
      </c>
      <c r="Q6895">
        <v>0</v>
      </c>
      <c r="R6895">
        <v>0</v>
      </c>
      <c r="S6895" t="s">
        <v>249</v>
      </c>
      <c r="T6895">
        <v>0</v>
      </c>
      <c r="Y6895">
        <v>0</v>
      </c>
      <c r="AB6895">
        <v>0</v>
      </c>
      <c r="AC6895">
        <v>0</v>
      </c>
      <c r="AD6895">
        <v>0</v>
      </c>
      <c r="AE6895">
        <v>0</v>
      </c>
      <c r="AF6895">
        <v>0</v>
      </c>
      <c r="AQ6895">
        <v>0</v>
      </c>
      <c r="AR6895">
        <f t="shared" si="107"/>
        <v>0</v>
      </c>
      <c r="AS6895">
        <v>1</v>
      </c>
      <c r="AT6895" t="s">
        <v>112</v>
      </c>
      <c r="AU6895">
        <v>20</v>
      </c>
    </row>
    <row r="6896" spans="1:47">
      <c r="A6896" t="s">
        <v>23579</v>
      </c>
      <c r="C6896">
        <v>310</v>
      </c>
      <c r="D6896" t="s">
        <v>23580</v>
      </c>
      <c r="E6896">
        <v>101</v>
      </c>
      <c r="F6896" t="s">
        <v>23581</v>
      </c>
      <c r="G6896" t="s">
        <v>324</v>
      </c>
      <c r="H6896" t="s">
        <v>220</v>
      </c>
      <c r="I6896" t="s">
        <v>23582</v>
      </c>
      <c r="J6896">
        <v>0.37475999999999998</v>
      </c>
      <c r="K6896">
        <v>0</v>
      </c>
      <c r="L6896">
        <v>1</v>
      </c>
      <c r="M6896">
        <v>0</v>
      </c>
      <c r="N6896">
        <v>1</v>
      </c>
      <c r="P6896">
        <v>0</v>
      </c>
      <c r="Q6896">
        <v>0</v>
      </c>
      <c r="R6896">
        <v>0</v>
      </c>
      <c r="S6896" t="s">
        <v>223</v>
      </c>
      <c r="T6896">
        <v>0</v>
      </c>
      <c r="U6896" t="s">
        <v>23579</v>
      </c>
      <c r="V6896" t="s">
        <v>224</v>
      </c>
      <c r="W6896" t="s">
        <v>225</v>
      </c>
      <c r="X6896" t="s">
        <v>225</v>
      </c>
      <c r="Y6896">
        <v>0</v>
      </c>
      <c r="AB6896">
        <v>0</v>
      </c>
      <c r="AC6896">
        <v>1</v>
      </c>
      <c r="AD6896">
        <v>4</v>
      </c>
      <c r="AE6896">
        <v>1469</v>
      </c>
      <c r="AF6896">
        <v>1.75</v>
      </c>
      <c r="AQ6896">
        <v>1</v>
      </c>
      <c r="AR6896">
        <f t="shared" si="107"/>
        <v>0</v>
      </c>
      <c r="AS6896">
        <v>1</v>
      </c>
      <c r="AT6896" t="s">
        <v>126</v>
      </c>
      <c r="AU6896">
        <v>34</v>
      </c>
    </row>
    <row r="6897" spans="1:47">
      <c r="A6897" t="s">
        <v>23583</v>
      </c>
      <c r="C6897">
        <v>310</v>
      </c>
      <c r="D6897" t="s">
        <v>23584</v>
      </c>
      <c r="E6897">
        <v>101</v>
      </c>
      <c r="F6897" t="s">
        <v>23585</v>
      </c>
      <c r="G6897" t="s">
        <v>1783</v>
      </c>
      <c r="H6897" t="s">
        <v>220</v>
      </c>
      <c r="I6897" t="s">
        <v>23587</v>
      </c>
      <c r="J6897">
        <v>0.20988000000000001</v>
      </c>
      <c r="K6897">
        <v>1</v>
      </c>
      <c r="L6897">
        <v>1</v>
      </c>
      <c r="M6897">
        <v>1</v>
      </c>
      <c r="N6897">
        <v>1</v>
      </c>
      <c r="O6897" t="s">
        <v>225</v>
      </c>
      <c r="P6897">
        <v>0</v>
      </c>
      <c r="Q6897">
        <v>1</v>
      </c>
      <c r="R6897">
        <v>5800</v>
      </c>
      <c r="S6897" t="s">
        <v>223</v>
      </c>
      <c r="T6897">
        <v>5800</v>
      </c>
      <c r="U6897" t="s">
        <v>23583</v>
      </c>
      <c r="V6897" t="s">
        <v>10030</v>
      </c>
      <c r="W6897" t="s">
        <v>225</v>
      </c>
      <c r="X6897" t="s">
        <v>225</v>
      </c>
      <c r="Y6897">
        <v>5800</v>
      </c>
      <c r="AB6897">
        <v>1</v>
      </c>
      <c r="AC6897">
        <v>1</v>
      </c>
      <c r="AD6897">
        <v>2</v>
      </c>
      <c r="AE6897">
        <v>1140</v>
      </c>
      <c r="AF6897">
        <v>1</v>
      </c>
      <c r="AQ6897">
        <v>3</v>
      </c>
      <c r="AR6897">
        <f t="shared" si="107"/>
        <v>4.6463999999999999</v>
      </c>
      <c r="AS6897">
        <v>1</v>
      </c>
      <c r="AT6897" t="s">
        <v>112</v>
      </c>
      <c r="AU6897">
        <v>20</v>
      </c>
    </row>
    <row r="6898" spans="1:47">
      <c r="A6898" t="s">
        <v>23588</v>
      </c>
      <c r="C6898">
        <v>310</v>
      </c>
      <c r="D6898" t="s">
        <v>23589</v>
      </c>
      <c r="E6898">
        <v>101</v>
      </c>
      <c r="F6898" t="s">
        <v>23590</v>
      </c>
      <c r="G6898" t="s">
        <v>1783</v>
      </c>
      <c r="H6898" t="s">
        <v>220</v>
      </c>
      <c r="I6898" t="s">
        <v>23591</v>
      </c>
      <c r="J6898">
        <v>0.30765999999999999</v>
      </c>
      <c r="K6898">
        <v>0</v>
      </c>
      <c r="L6898">
        <v>1</v>
      </c>
      <c r="M6898">
        <v>0</v>
      </c>
      <c r="N6898">
        <v>1</v>
      </c>
      <c r="P6898">
        <v>0</v>
      </c>
      <c r="Q6898">
        <v>1</v>
      </c>
      <c r="R6898">
        <v>100</v>
      </c>
      <c r="S6898" t="s">
        <v>223</v>
      </c>
      <c r="T6898">
        <v>100</v>
      </c>
      <c r="U6898" t="s">
        <v>23588</v>
      </c>
      <c r="V6898" t="s">
        <v>224</v>
      </c>
      <c r="W6898" t="s">
        <v>225</v>
      </c>
      <c r="X6898" t="s">
        <v>225</v>
      </c>
      <c r="Y6898">
        <v>100</v>
      </c>
      <c r="AB6898">
        <v>0</v>
      </c>
      <c r="AC6898">
        <v>1</v>
      </c>
      <c r="AD6898">
        <v>1</v>
      </c>
      <c r="AE6898">
        <v>498</v>
      </c>
      <c r="AF6898">
        <v>1</v>
      </c>
      <c r="AQ6898">
        <v>5</v>
      </c>
      <c r="AR6898">
        <f t="shared" si="107"/>
        <v>0</v>
      </c>
      <c r="AS6898">
        <v>1</v>
      </c>
      <c r="AT6898" t="s">
        <v>112</v>
      </c>
      <c r="AU6898">
        <v>20</v>
      </c>
    </row>
    <row r="6899" spans="1:47">
      <c r="A6899" t="s">
        <v>23592</v>
      </c>
      <c r="C6899">
        <v>310</v>
      </c>
      <c r="D6899" t="s">
        <v>23593</v>
      </c>
      <c r="E6899">
        <v>132</v>
      </c>
      <c r="F6899" t="s">
        <v>23586</v>
      </c>
      <c r="G6899" t="s">
        <v>1783</v>
      </c>
      <c r="H6899" t="s">
        <v>260</v>
      </c>
      <c r="I6899" t="s">
        <v>23594</v>
      </c>
      <c r="J6899">
        <v>6.7369999999999999E-2</v>
      </c>
      <c r="K6899">
        <v>0</v>
      </c>
      <c r="L6899">
        <v>0</v>
      </c>
      <c r="M6899">
        <v>0</v>
      </c>
      <c r="N6899">
        <v>0</v>
      </c>
      <c r="P6899">
        <v>0</v>
      </c>
      <c r="Q6899">
        <v>0</v>
      </c>
      <c r="R6899">
        <v>0</v>
      </c>
      <c r="S6899" t="s">
        <v>223</v>
      </c>
      <c r="T6899">
        <v>0</v>
      </c>
      <c r="U6899" t="s">
        <v>23592</v>
      </c>
      <c r="Y6899">
        <v>0</v>
      </c>
      <c r="AB6899">
        <v>0</v>
      </c>
      <c r="AC6899">
        <v>0</v>
      </c>
      <c r="AD6899">
        <v>0</v>
      </c>
      <c r="AE6899">
        <v>0</v>
      </c>
      <c r="AF6899">
        <v>0</v>
      </c>
      <c r="AQ6899">
        <v>1</v>
      </c>
      <c r="AR6899">
        <f t="shared" si="107"/>
        <v>0</v>
      </c>
      <c r="AS6899">
        <v>1</v>
      </c>
      <c r="AT6899" t="s">
        <v>112</v>
      </c>
      <c r="AU6899">
        <v>20</v>
      </c>
    </row>
    <row r="6900" spans="1:47">
      <c r="A6900" t="s">
        <v>23595</v>
      </c>
      <c r="C6900">
        <v>310</v>
      </c>
      <c r="D6900" t="s">
        <v>23596</v>
      </c>
      <c r="E6900">
        <v>601</v>
      </c>
      <c r="F6900" t="s">
        <v>14663</v>
      </c>
      <c r="G6900" t="s">
        <v>324</v>
      </c>
      <c r="H6900" t="s">
        <v>425</v>
      </c>
      <c r="I6900" t="s">
        <v>23597</v>
      </c>
      <c r="J6900">
        <v>1.3793299999999999</v>
      </c>
      <c r="K6900">
        <v>0</v>
      </c>
      <c r="L6900">
        <v>0</v>
      </c>
      <c r="M6900">
        <v>0</v>
      </c>
      <c r="N6900">
        <v>0</v>
      </c>
      <c r="P6900">
        <v>0</v>
      </c>
      <c r="Q6900">
        <v>0</v>
      </c>
      <c r="R6900">
        <v>0</v>
      </c>
      <c r="S6900" t="s">
        <v>223</v>
      </c>
      <c r="T6900">
        <v>0</v>
      </c>
      <c r="U6900" t="s">
        <v>23595</v>
      </c>
      <c r="Y6900">
        <v>0</v>
      </c>
      <c r="AB6900">
        <v>0</v>
      </c>
      <c r="AC6900">
        <v>0</v>
      </c>
      <c r="AD6900">
        <v>0</v>
      </c>
      <c r="AE6900">
        <v>0</v>
      </c>
      <c r="AF6900">
        <v>0</v>
      </c>
      <c r="AQ6900">
        <v>1</v>
      </c>
      <c r="AR6900">
        <f t="shared" si="107"/>
        <v>0</v>
      </c>
      <c r="AS6900">
        <v>1</v>
      </c>
      <c r="AT6900" t="s">
        <v>132</v>
      </c>
      <c r="AU6900">
        <v>41</v>
      </c>
    </row>
    <row r="6901" spans="1:47">
      <c r="A6901" t="s">
        <v>23598</v>
      </c>
      <c r="C6901">
        <v>310</v>
      </c>
      <c r="D6901" t="s">
        <v>23599</v>
      </c>
      <c r="E6901">
        <v>131</v>
      </c>
      <c r="F6901" t="s">
        <v>23600</v>
      </c>
      <c r="G6901" t="s">
        <v>324</v>
      </c>
      <c r="H6901" t="s">
        <v>407</v>
      </c>
      <c r="I6901" t="s">
        <v>23601</v>
      </c>
      <c r="J6901">
        <v>1.4985599999999999</v>
      </c>
      <c r="K6901">
        <v>0</v>
      </c>
      <c r="L6901">
        <v>0</v>
      </c>
      <c r="M6901">
        <v>0</v>
      </c>
      <c r="N6901">
        <v>0</v>
      </c>
      <c r="P6901">
        <v>0</v>
      </c>
      <c r="Q6901">
        <v>0</v>
      </c>
      <c r="R6901">
        <v>0</v>
      </c>
      <c r="S6901" t="s">
        <v>223</v>
      </c>
      <c r="T6901">
        <v>0</v>
      </c>
      <c r="U6901" t="s">
        <v>23598</v>
      </c>
      <c r="Y6901">
        <v>0</v>
      </c>
      <c r="AB6901">
        <v>0</v>
      </c>
      <c r="AC6901">
        <v>0</v>
      </c>
      <c r="AD6901">
        <v>0</v>
      </c>
      <c r="AE6901">
        <v>0</v>
      </c>
      <c r="AF6901">
        <v>0</v>
      </c>
      <c r="AQ6901">
        <v>1</v>
      </c>
      <c r="AR6901">
        <f t="shared" si="107"/>
        <v>0</v>
      </c>
      <c r="AS6901">
        <v>1</v>
      </c>
      <c r="AT6901" t="s">
        <v>124</v>
      </c>
      <c r="AU6901">
        <v>32</v>
      </c>
    </row>
    <row r="6902" spans="1:47">
      <c r="A6902" t="s">
        <v>23602</v>
      </c>
      <c r="C6902">
        <v>310</v>
      </c>
      <c r="D6902" t="s">
        <v>23603</v>
      </c>
      <c r="E6902">
        <v>131</v>
      </c>
      <c r="F6902" t="s">
        <v>23604</v>
      </c>
      <c r="G6902" t="s">
        <v>1783</v>
      </c>
      <c r="H6902" t="s">
        <v>407</v>
      </c>
      <c r="I6902" t="s">
        <v>23605</v>
      </c>
      <c r="J6902">
        <v>0.13571</v>
      </c>
      <c r="K6902">
        <v>0</v>
      </c>
      <c r="L6902">
        <v>0</v>
      </c>
      <c r="M6902">
        <v>0</v>
      </c>
      <c r="N6902">
        <v>0</v>
      </c>
      <c r="P6902">
        <v>0</v>
      </c>
      <c r="Q6902">
        <v>0</v>
      </c>
      <c r="R6902">
        <v>0</v>
      </c>
      <c r="S6902" t="s">
        <v>223</v>
      </c>
      <c r="T6902">
        <v>0</v>
      </c>
      <c r="U6902" t="s">
        <v>23602</v>
      </c>
      <c r="Y6902">
        <v>0</v>
      </c>
      <c r="AB6902">
        <v>0</v>
      </c>
      <c r="AC6902">
        <v>0</v>
      </c>
      <c r="AD6902">
        <v>0</v>
      </c>
      <c r="AE6902">
        <v>0</v>
      </c>
      <c r="AF6902">
        <v>0</v>
      </c>
      <c r="AQ6902">
        <v>2</v>
      </c>
      <c r="AR6902">
        <f t="shared" si="107"/>
        <v>0</v>
      </c>
      <c r="AS6902">
        <v>1</v>
      </c>
      <c r="AT6902" t="s">
        <v>112</v>
      </c>
      <c r="AU6902">
        <v>20</v>
      </c>
    </row>
    <row r="6903" spans="1:47">
      <c r="A6903" t="s">
        <v>23606</v>
      </c>
      <c r="C6903">
        <v>310</v>
      </c>
      <c r="D6903" t="s">
        <v>23607</v>
      </c>
      <c r="E6903">
        <v>101</v>
      </c>
      <c r="F6903" t="s">
        <v>23608</v>
      </c>
      <c r="G6903" t="s">
        <v>1783</v>
      </c>
      <c r="H6903" t="s">
        <v>220</v>
      </c>
      <c r="I6903" t="s">
        <v>23609</v>
      </c>
      <c r="J6903">
        <v>0.37473000000000001</v>
      </c>
      <c r="K6903">
        <v>1</v>
      </c>
      <c r="L6903">
        <v>1</v>
      </c>
      <c r="M6903">
        <v>1</v>
      </c>
      <c r="N6903">
        <v>1</v>
      </c>
      <c r="O6903" t="s">
        <v>225</v>
      </c>
      <c r="P6903">
        <v>0</v>
      </c>
      <c r="Q6903">
        <v>0</v>
      </c>
      <c r="R6903">
        <v>0</v>
      </c>
      <c r="S6903" t="s">
        <v>243</v>
      </c>
      <c r="T6903">
        <v>0</v>
      </c>
      <c r="U6903" t="s">
        <v>23606</v>
      </c>
      <c r="V6903" t="s">
        <v>224</v>
      </c>
      <c r="W6903" t="s">
        <v>225</v>
      </c>
      <c r="X6903" t="s">
        <v>225</v>
      </c>
      <c r="Y6903">
        <v>0</v>
      </c>
      <c r="AB6903">
        <v>1</v>
      </c>
      <c r="AC6903">
        <v>1</v>
      </c>
      <c r="AD6903">
        <v>1</v>
      </c>
      <c r="AE6903">
        <v>920</v>
      </c>
      <c r="AF6903">
        <v>1</v>
      </c>
      <c r="AQ6903">
        <v>8</v>
      </c>
      <c r="AR6903">
        <f t="shared" si="107"/>
        <v>4.6463999999999999</v>
      </c>
      <c r="AS6903">
        <v>1</v>
      </c>
      <c r="AT6903" t="s">
        <v>112</v>
      </c>
      <c r="AU6903">
        <v>20</v>
      </c>
    </row>
    <row r="6904" spans="1:47">
      <c r="A6904" t="s">
        <v>23610</v>
      </c>
      <c r="C6904">
        <v>310</v>
      </c>
      <c r="D6904" t="s">
        <v>23611</v>
      </c>
      <c r="E6904">
        <v>101</v>
      </c>
      <c r="F6904" t="s">
        <v>23612</v>
      </c>
      <c r="G6904" t="s">
        <v>1783</v>
      </c>
      <c r="H6904" t="s">
        <v>220</v>
      </c>
      <c r="I6904" t="s">
        <v>23613</v>
      </c>
      <c r="J6904">
        <v>0.13591</v>
      </c>
      <c r="K6904">
        <v>1</v>
      </c>
      <c r="L6904">
        <v>1</v>
      </c>
      <c r="M6904">
        <v>1</v>
      </c>
      <c r="N6904">
        <v>1</v>
      </c>
      <c r="O6904" t="s">
        <v>225</v>
      </c>
      <c r="P6904">
        <v>0</v>
      </c>
      <c r="Q6904">
        <v>1</v>
      </c>
      <c r="R6904">
        <v>7700</v>
      </c>
      <c r="S6904" t="s">
        <v>223</v>
      </c>
      <c r="T6904">
        <v>7700</v>
      </c>
      <c r="U6904" t="s">
        <v>23610</v>
      </c>
      <c r="X6904" t="s">
        <v>225</v>
      </c>
      <c r="Y6904">
        <v>7700</v>
      </c>
      <c r="AB6904">
        <v>1</v>
      </c>
      <c r="AC6904">
        <v>1</v>
      </c>
      <c r="AD6904">
        <v>3</v>
      </c>
      <c r="AE6904">
        <v>1503</v>
      </c>
      <c r="AF6904">
        <v>1.75</v>
      </c>
      <c r="AQ6904">
        <v>2</v>
      </c>
      <c r="AR6904">
        <f t="shared" si="107"/>
        <v>4.6463999999999999</v>
      </c>
      <c r="AS6904">
        <v>1</v>
      </c>
      <c r="AT6904" t="s">
        <v>112</v>
      </c>
      <c r="AU6904">
        <v>20</v>
      </c>
    </row>
    <row r="6905" spans="1:47">
      <c r="A6905" t="s">
        <v>23614</v>
      </c>
      <c r="C6905">
        <v>310</v>
      </c>
      <c r="D6905" t="s">
        <v>23615</v>
      </c>
      <c r="E6905">
        <v>101</v>
      </c>
      <c r="F6905" t="s">
        <v>23616</v>
      </c>
      <c r="G6905" t="s">
        <v>1783</v>
      </c>
      <c r="H6905" t="s">
        <v>220</v>
      </c>
      <c r="I6905" t="s">
        <v>23617</v>
      </c>
      <c r="J6905">
        <v>0.54239000000000004</v>
      </c>
      <c r="K6905">
        <v>1</v>
      </c>
      <c r="L6905">
        <v>1</v>
      </c>
      <c r="M6905">
        <v>1</v>
      </c>
      <c r="N6905">
        <v>1</v>
      </c>
      <c r="O6905" t="s">
        <v>225</v>
      </c>
      <c r="P6905">
        <v>0</v>
      </c>
      <c r="Q6905">
        <v>1</v>
      </c>
      <c r="R6905">
        <v>1000</v>
      </c>
      <c r="S6905" t="s">
        <v>243</v>
      </c>
      <c r="T6905">
        <v>1000</v>
      </c>
      <c r="U6905" t="s">
        <v>23614</v>
      </c>
      <c r="V6905" t="s">
        <v>224</v>
      </c>
      <c r="W6905" t="s">
        <v>225</v>
      </c>
      <c r="X6905" t="s">
        <v>225</v>
      </c>
      <c r="Y6905">
        <v>1000</v>
      </c>
      <c r="AB6905">
        <v>1</v>
      </c>
      <c r="AC6905">
        <v>1</v>
      </c>
      <c r="AD6905">
        <v>3</v>
      </c>
      <c r="AE6905">
        <v>1040</v>
      </c>
      <c r="AF6905">
        <v>1</v>
      </c>
      <c r="AQ6905">
        <v>8</v>
      </c>
      <c r="AR6905">
        <f t="shared" si="107"/>
        <v>4.6463999999999999</v>
      </c>
      <c r="AS6905">
        <v>1</v>
      </c>
      <c r="AT6905" t="s">
        <v>112</v>
      </c>
      <c r="AU6905">
        <v>20</v>
      </c>
    </row>
    <row r="6906" spans="1:47">
      <c r="A6906" t="s">
        <v>23618</v>
      </c>
      <c r="C6906">
        <v>310</v>
      </c>
      <c r="D6906" t="s">
        <v>23619</v>
      </c>
      <c r="E6906">
        <v>101</v>
      </c>
      <c r="F6906" t="s">
        <v>17582</v>
      </c>
      <c r="G6906" t="s">
        <v>324</v>
      </c>
      <c r="H6906" t="s">
        <v>220</v>
      </c>
      <c r="I6906" t="s">
        <v>23620</v>
      </c>
      <c r="J6906">
        <v>0.32950000000000002</v>
      </c>
      <c r="K6906">
        <v>0</v>
      </c>
      <c r="L6906">
        <v>1</v>
      </c>
      <c r="M6906">
        <v>0</v>
      </c>
      <c r="N6906">
        <v>1</v>
      </c>
      <c r="P6906">
        <v>0</v>
      </c>
      <c r="Q6906">
        <v>0</v>
      </c>
      <c r="R6906">
        <v>0</v>
      </c>
      <c r="S6906" t="s">
        <v>223</v>
      </c>
      <c r="T6906">
        <v>0</v>
      </c>
      <c r="U6906" t="s">
        <v>23618</v>
      </c>
      <c r="V6906" t="s">
        <v>23621</v>
      </c>
      <c r="W6906" t="s">
        <v>659</v>
      </c>
      <c r="X6906" t="s">
        <v>225</v>
      </c>
      <c r="Y6906">
        <v>0</v>
      </c>
      <c r="AB6906">
        <v>0</v>
      </c>
      <c r="AC6906">
        <v>1</v>
      </c>
      <c r="AD6906">
        <v>1</v>
      </c>
      <c r="AE6906">
        <v>1306</v>
      </c>
      <c r="AF6906">
        <v>1</v>
      </c>
      <c r="AQ6906">
        <v>1</v>
      </c>
      <c r="AR6906">
        <f t="shared" si="107"/>
        <v>0</v>
      </c>
      <c r="AS6906">
        <v>1</v>
      </c>
      <c r="AT6906" t="s">
        <v>112</v>
      </c>
      <c r="AU6906">
        <v>20</v>
      </c>
    </row>
    <row r="6907" spans="1:47">
      <c r="A6907" t="s">
        <v>23622</v>
      </c>
      <c r="C6907">
        <v>310</v>
      </c>
      <c r="D6907" t="s">
        <v>23623</v>
      </c>
      <c r="E6907">
        <v>101</v>
      </c>
      <c r="F6907" t="s">
        <v>23624</v>
      </c>
      <c r="G6907" t="s">
        <v>1783</v>
      </c>
      <c r="H6907" t="s">
        <v>220</v>
      </c>
      <c r="I6907" t="s">
        <v>23625</v>
      </c>
      <c r="J6907">
        <v>0.14554</v>
      </c>
      <c r="K6907">
        <v>1</v>
      </c>
      <c r="L6907">
        <v>1</v>
      </c>
      <c r="M6907">
        <v>1</v>
      </c>
      <c r="N6907">
        <v>1</v>
      </c>
      <c r="O6907" t="s">
        <v>225</v>
      </c>
      <c r="P6907">
        <v>0</v>
      </c>
      <c r="Q6907">
        <v>1</v>
      </c>
      <c r="R6907">
        <v>7100</v>
      </c>
      <c r="S6907" t="s">
        <v>223</v>
      </c>
      <c r="T6907">
        <v>7100</v>
      </c>
      <c r="U6907" t="s">
        <v>23622</v>
      </c>
      <c r="V6907" t="s">
        <v>224</v>
      </c>
      <c r="W6907" t="s">
        <v>225</v>
      </c>
      <c r="X6907" t="s">
        <v>225</v>
      </c>
      <c r="Y6907">
        <v>7100</v>
      </c>
      <c r="AB6907">
        <v>1</v>
      </c>
      <c r="AC6907">
        <v>1</v>
      </c>
      <c r="AD6907">
        <v>3</v>
      </c>
      <c r="AE6907">
        <v>1523</v>
      </c>
      <c r="AF6907">
        <v>1.75</v>
      </c>
      <c r="AQ6907">
        <v>2</v>
      </c>
      <c r="AR6907">
        <f t="shared" si="107"/>
        <v>4.6463999999999999</v>
      </c>
      <c r="AS6907">
        <v>1</v>
      </c>
      <c r="AT6907" t="s">
        <v>112</v>
      </c>
      <c r="AU6907">
        <v>20</v>
      </c>
    </row>
    <row r="6908" spans="1:47">
      <c r="A6908" t="s">
        <v>22677</v>
      </c>
      <c r="C6908">
        <v>310</v>
      </c>
      <c r="D6908" t="s">
        <v>22678</v>
      </c>
      <c r="E6908">
        <v>132</v>
      </c>
      <c r="F6908" t="s">
        <v>19681</v>
      </c>
      <c r="G6908" t="s">
        <v>324</v>
      </c>
      <c r="H6908" t="s">
        <v>260</v>
      </c>
      <c r="I6908" t="s">
        <v>22679</v>
      </c>
      <c r="J6908">
        <v>13.14682</v>
      </c>
      <c r="K6908">
        <v>0</v>
      </c>
      <c r="L6908">
        <v>0</v>
      </c>
      <c r="M6908">
        <v>0</v>
      </c>
      <c r="N6908">
        <v>0</v>
      </c>
      <c r="P6908">
        <v>0</v>
      </c>
      <c r="Q6908">
        <v>0</v>
      </c>
      <c r="R6908">
        <v>0</v>
      </c>
      <c r="S6908" t="s">
        <v>243</v>
      </c>
      <c r="T6908">
        <v>0</v>
      </c>
      <c r="U6908" t="s">
        <v>22677</v>
      </c>
      <c r="Y6908">
        <v>0</v>
      </c>
      <c r="AB6908">
        <v>0</v>
      </c>
      <c r="AC6908">
        <v>0</v>
      </c>
      <c r="AD6908">
        <v>0</v>
      </c>
      <c r="AE6908">
        <v>0</v>
      </c>
      <c r="AF6908">
        <v>0</v>
      </c>
      <c r="AQ6908">
        <v>41</v>
      </c>
      <c r="AR6908">
        <f t="shared" si="107"/>
        <v>0</v>
      </c>
      <c r="AS6908">
        <v>1</v>
      </c>
      <c r="AT6908" t="s">
        <v>126</v>
      </c>
      <c r="AU6908">
        <v>34</v>
      </c>
    </row>
    <row r="6909" spans="1:47">
      <c r="A6909" t="s">
        <v>23626</v>
      </c>
      <c r="C6909">
        <v>310</v>
      </c>
      <c r="D6909" t="s">
        <v>23627</v>
      </c>
      <c r="E6909">
        <v>101</v>
      </c>
      <c r="F6909" t="s">
        <v>23628</v>
      </c>
      <c r="G6909" t="s">
        <v>1783</v>
      </c>
      <c r="H6909" t="s">
        <v>220</v>
      </c>
      <c r="I6909" t="s">
        <v>23629</v>
      </c>
      <c r="J6909">
        <v>0.48291000000000001</v>
      </c>
      <c r="K6909">
        <v>1</v>
      </c>
      <c r="L6909">
        <v>1</v>
      </c>
      <c r="M6909">
        <v>1</v>
      </c>
      <c r="N6909">
        <v>1</v>
      </c>
      <c r="O6909" t="s">
        <v>225</v>
      </c>
      <c r="P6909">
        <v>0</v>
      </c>
      <c r="Q6909">
        <v>1</v>
      </c>
      <c r="R6909">
        <v>4300</v>
      </c>
      <c r="S6909" t="s">
        <v>243</v>
      </c>
      <c r="T6909">
        <v>4300</v>
      </c>
      <c r="U6909" t="s">
        <v>23626</v>
      </c>
      <c r="V6909" t="s">
        <v>224</v>
      </c>
      <c r="W6909" t="s">
        <v>225</v>
      </c>
      <c r="X6909" t="s">
        <v>225</v>
      </c>
      <c r="Y6909">
        <v>4300</v>
      </c>
      <c r="AB6909">
        <v>1</v>
      </c>
      <c r="AC6909">
        <v>1</v>
      </c>
      <c r="AD6909">
        <v>3</v>
      </c>
      <c r="AE6909">
        <v>825</v>
      </c>
      <c r="AF6909">
        <v>1</v>
      </c>
      <c r="AQ6909">
        <v>7</v>
      </c>
      <c r="AR6909">
        <f t="shared" si="107"/>
        <v>4.6463999999999999</v>
      </c>
      <c r="AS6909">
        <v>1</v>
      </c>
      <c r="AT6909" t="s">
        <v>112</v>
      </c>
      <c r="AU6909">
        <v>20</v>
      </c>
    </row>
    <row r="6910" spans="1:47">
      <c r="A6910" t="s">
        <v>23630</v>
      </c>
      <c r="C6910">
        <v>310</v>
      </c>
      <c r="D6910" t="s">
        <v>23631</v>
      </c>
      <c r="E6910">
        <v>101</v>
      </c>
      <c r="F6910" t="s">
        <v>23632</v>
      </c>
      <c r="G6910" t="s">
        <v>1783</v>
      </c>
      <c r="H6910" t="s">
        <v>220</v>
      </c>
      <c r="I6910" t="s">
        <v>23633</v>
      </c>
      <c r="J6910">
        <v>0.13553999999999999</v>
      </c>
      <c r="K6910">
        <v>1</v>
      </c>
      <c r="L6910">
        <v>1</v>
      </c>
      <c r="M6910">
        <v>1</v>
      </c>
      <c r="N6910">
        <v>1</v>
      </c>
      <c r="O6910" t="s">
        <v>225</v>
      </c>
      <c r="P6910">
        <v>0</v>
      </c>
      <c r="Q6910">
        <v>1</v>
      </c>
      <c r="R6910">
        <v>2100</v>
      </c>
      <c r="S6910" t="s">
        <v>223</v>
      </c>
      <c r="T6910">
        <v>2100</v>
      </c>
      <c r="U6910" t="s">
        <v>23630</v>
      </c>
      <c r="V6910" t="s">
        <v>10030</v>
      </c>
      <c r="W6910" t="s">
        <v>225</v>
      </c>
      <c r="X6910" t="s">
        <v>225</v>
      </c>
      <c r="Y6910">
        <v>2100</v>
      </c>
      <c r="AB6910">
        <v>1</v>
      </c>
      <c r="AC6910">
        <v>1</v>
      </c>
      <c r="AD6910">
        <v>2</v>
      </c>
      <c r="AE6910">
        <v>484</v>
      </c>
      <c r="AF6910">
        <v>1</v>
      </c>
      <c r="AQ6910">
        <v>2</v>
      </c>
      <c r="AR6910">
        <f t="shared" si="107"/>
        <v>4.6463999999999999</v>
      </c>
      <c r="AS6910">
        <v>1</v>
      </c>
      <c r="AT6910" t="s">
        <v>112</v>
      </c>
      <c r="AU6910">
        <v>20</v>
      </c>
    </row>
    <row r="6911" spans="1:47">
      <c r="A6911" t="s">
        <v>23634</v>
      </c>
      <c r="C6911">
        <v>310</v>
      </c>
      <c r="D6911" t="s">
        <v>23635</v>
      </c>
      <c r="E6911">
        <v>101</v>
      </c>
      <c r="F6911" t="s">
        <v>23636</v>
      </c>
      <c r="G6911" t="s">
        <v>1783</v>
      </c>
      <c r="H6911" t="s">
        <v>220</v>
      </c>
      <c r="I6911" t="s">
        <v>23637</v>
      </c>
      <c r="J6911">
        <v>0.19062999999999999</v>
      </c>
      <c r="K6911">
        <v>1</v>
      </c>
      <c r="L6911">
        <v>1</v>
      </c>
      <c r="M6911">
        <v>1</v>
      </c>
      <c r="N6911">
        <v>1</v>
      </c>
      <c r="O6911" t="s">
        <v>225</v>
      </c>
      <c r="P6911">
        <v>0</v>
      </c>
      <c r="Q6911">
        <v>1</v>
      </c>
      <c r="R6911">
        <v>6400</v>
      </c>
      <c r="S6911" t="s">
        <v>243</v>
      </c>
      <c r="T6911">
        <v>6400</v>
      </c>
      <c r="U6911" t="s">
        <v>23634</v>
      </c>
      <c r="V6911" t="s">
        <v>10030</v>
      </c>
      <c r="W6911" t="s">
        <v>225</v>
      </c>
      <c r="X6911" t="s">
        <v>225</v>
      </c>
      <c r="Y6911">
        <v>6400</v>
      </c>
      <c r="AB6911">
        <v>1</v>
      </c>
      <c r="AC6911">
        <v>1</v>
      </c>
      <c r="AD6911">
        <v>3</v>
      </c>
      <c r="AE6911">
        <v>1400</v>
      </c>
      <c r="AF6911">
        <v>2</v>
      </c>
      <c r="AQ6911">
        <v>3</v>
      </c>
      <c r="AR6911">
        <f t="shared" si="107"/>
        <v>4.6463999999999999</v>
      </c>
      <c r="AS6911">
        <v>1</v>
      </c>
      <c r="AT6911" t="s">
        <v>112</v>
      </c>
      <c r="AU6911">
        <v>20</v>
      </c>
    </row>
    <row r="6912" spans="1:47">
      <c r="A6912" t="s">
        <v>23638</v>
      </c>
      <c r="C6912">
        <v>310</v>
      </c>
      <c r="D6912" t="s">
        <v>23639</v>
      </c>
      <c r="E6912">
        <v>101</v>
      </c>
      <c r="F6912" t="s">
        <v>23640</v>
      </c>
      <c r="G6912" t="s">
        <v>324</v>
      </c>
      <c r="H6912" t="s">
        <v>220</v>
      </c>
      <c r="I6912" t="s">
        <v>23641</v>
      </c>
      <c r="J6912">
        <v>1.1346499999999999</v>
      </c>
      <c r="K6912">
        <v>1</v>
      </c>
      <c r="L6912">
        <v>1</v>
      </c>
      <c r="M6912">
        <v>1</v>
      </c>
      <c r="N6912">
        <v>1</v>
      </c>
      <c r="O6912" t="s">
        <v>225</v>
      </c>
      <c r="P6912">
        <v>0</v>
      </c>
      <c r="Q6912">
        <v>0</v>
      </c>
      <c r="R6912">
        <v>0</v>
      </c>
      <c r="S6912" t="s">
        <v>223</v>
      </c>
      <c r="T6912">
        <v>0</v>
      </c>
      <c r="U6912" t="s">
        <v>23638</v>
      </c>
      <c r="X6912" t="s">
        <v>225</v>
      </c>
      <c r="Y6912">
        <v>0</v>
      </c>
      <c r="AB6912">
        <v>1</v>
      </c>
      <c r="AC6912">
        <v>1</v>
      </c>
      <c r="AD6912">
        <v>3</v>
      </c>
      <c r="AE6912">
        <v>1928</v>
      </c>
      <c r="AF6912">
        <v>1</v>
      </c>
      <c r="AQ6912">
        <v>3</v>
      </c>
      <c r="AR6912">
        <f t="shared" si="107"/>
        <v>4.6463999999999999</v>
      </c>
      <c r="AS6912">
        <v>1</v>
      </c>
      <c r="AT6912" t="s">
        <v>112</v>
      </c>
      <c r="AU6912">
        <v>20</v>
      </c>
    </row>
    <row r="6913" spans="1:47">
      <c r="A6913" t="s">
        <v>23642</v>
      </c>
      <c r="C6913">
        <v>310</v>
      </c>
      <c r="D6913" t="s">
        <v>23643</v>
      </c>
      <c r="E6913">
        <v>101</v>
      </c>
      <c r="F6913" t="s">
        <v>23644</v>
      </c>
      <c r="G6913" t="s">
        <v>1783</v>
      </c>
      <c r="H6913" t="s">
        <v>220</v>
      </c>
      <c r="I6913" t="s">
        <v>23645</v>
      </c>
      <c r="J6913">
        <v>0.27840999999999999</v>
      </c>
      <c r="K6913">
        <v>1</v>
      </c>
      <c r="L6913">
        <v>1</v>
      </c>
      <c r="M6913">
        <v>1</v>
      </c>
      <c r="N6913">
        <v>1</v>
      </c>
      <c r="O6913" t="s">
        <v>225</v>
      </c>
      <c r="P6913">
        <v>0</v>
      </c>
      <c r="Q6913">
        <v>0</v>
      </c>
      <c r="R6913">
        <v>0</v>
      </c>
      <c r="S6913" t="s">
        <v>223</v>
      </c>
      <c r="T6913">
        <v>0</v>
      </c>
      <c r="U6913" t="s">
        <v>23642</v>
      </c>
      <c r="V6913" t="s">
        <v>224</v>
      </c>
      <c r="W6913" t="s">
        <v>225</v>
      </c>
      <c r="X6913" t="s">
        <v>225</v>
      </c>
      <c r="Y6913">
        <v>0</v>
      </c>
      <c r="AB6913">
        <v>1</v>
      </c>
      <c r="AC6913">
        <v>1</v>
      </c>
      <c r="AD6913">
        <v>4</v>
      </c>
      <c r="AE6913">
        <v>2088</v>
      </c>
      <c r="AF6913">
        <v>1.75</v>
      </c>
      <c r="AQ6913">
        <v>1</v>
      </c>
      <c r="AR6913">
        <f t="shared" si="107"/>
        <v>4.6463999999999999</v>
      </c>
      <c r="AS6913">
        <v>1</v>
      </c>
      <c r="AT6913" t="s">
        <v>112</v>
      </c>
      <c r="AU6913">
        <v>20</v>
      </c>
    </row>
    <row r="6914" spans="1:47">
      <c r="A6914" t="s">
        <v>23646</v>
      </c>
      <c r="C6914">
        <v>310</v>
      </c>
      <c r="D6914" t="s">
        <v>22102</v>
      </c>
      <c r="E6914">
        <v>132</v>
      </c>
      <c r="F6914" t="s">
        <v>23647</v>
      </c>
      <c r="G6914" t="s">
        <v>1783</v>
      </c>
      <c r="H6914" t="s">
        <v>260</v>
      </c>
      <c r="I6914" t="s">
        <v>23648</v>
      </c>
      <c r="J6914">
        <v>3.4340099999999998</v>
      </c>
      <c r="K6914">
        <v>1</v>
      </c>
      <c r="L6914">
        <v>1</v>
      </c>
      <c r="M6914">
        <v>1</v>
      </c>
      <c r="N6914">
        <v>1</v>
      </c>
      <c r="O6914" t="s">
        <v>225</v>
      </c>
      <c r="P6914">
        <v>0</v>
      </c>
      <c r="Q6914">
        <v>0</v>
      </c>
      <c r="R6914">
        <v>0</v>
      </c>
      <c r="S6914" t="s">
        <v>243</v>
      </c>
      <c r="T6914">
        <v>0</v>
      </c>
      <c r="U6914" t="s">
        <v>23646</v>
      </c>
      <c r="X6914" t="s">
        <v>225</v>
      </c>
      <c r="Y6914">
        <v>0</v>
      </c>
      <c r="AB6914">
        <v>1</v>
      </c>
      <c r="AC6914">
        <v>1</v>
      </c>
      <c r="AD6914">
        <v>0</v>
      </c>
      <c r="AE6914">
        <v>0</v>
      </c>
      <c r="AF6914">
        <v>0</v>
      </c>
      <c r="AQ6914">
        <v>12</v>
      </c>
      <c r="AR6914">
        <f t="shared" ref="AR6914:AR6977" si="108">AB6914*9.68*VLOOKUP(AU6914,atten,10,FALSE)</f>
        <v>4.6463999999999999</v>
      </c>
      <c r="AS6914">
        <v>1</v>
      </c>
      <c r="AT6914" t="s">
        <v>112</v>
      </c>
      <c r="AU6914">
        <v>20</v>
      </c>
    </row>
    <row r="6915" spans="1:47">
      <c r="A6915" t="s">
        <v>23170</v>
      </c>
      <c r="C6915">
        <v>310</v>
      </c>
      <c r="D6915" t="s">
        <v>23171</v>
      </c>
      <c r="E6915">
        <v>903</v>
      </c>
      <c r="F6915" t="s">
        <v>821</v>
      </c>
      <c r="G6915" t="s">
        <v>422</v>
      </c>
      <c r="H6915" t="s">
        <v>833</v>
      </c>
      <c r="I6915" t="s">
        <v>23172</v>
      </c>
      <c r="J6915">
        <v>6.4500000000000002E-2</v>
      </c>
      <c r="K6915">
        <v>0</v>
      </c>
      <c r="L6915">
        <v>0</v>
      </c>
      <c r="M6915">
        <v>0</v>
      </c>
      <c r="N6915">
        <v>0</v>
      </c>
      <c r="P6915">
        <v>0</v>
      </c>
      <c r="Q6915">
        <v>0</v>
      </c>
      <c r="R6915">
        <v>0</v>
      </c>
      <c r="S6915" t="s">
        <v>243</v>
      </c>
      <c r="T6915">
        <v>0</v>
      </c>
      <c r="U6915" t="s">
        <v>23170</v>
      </c>
      <c r="V6915" t="s">
        <v>611</v>
      </c>
      <c r="Y6915">
        <v>0</v>
      </c>
      <c r="AB6915">
        <v>0</v>
      </c>
      <c r="AC6915">
        <v>0</v>
      </c>
      <c r="AD6915">
        <v>0</v>
      </c>
      <c r="AE6915">
        <v>0</v>
      </c>
      <c r="AF6915">
        <v>0</v>
      </c>
      <c r="AQ6915">
        <v>0</v>
      </c>
      <c r="AR6915">
        <f t="shared" si="108"/>
        <v>0</v>
      </c>
      <c r="AS6915">
        <v>1</v>
      </c>
      <c r="AT6915" t="s">
        <v>134</v>
      </c>
      <c r="AU6915">
        <v>43</v>
      </c>
    </row>
    <row r="6916" spans="1:47">
      <c r="A6916" t="s">
        <v>23649</v>
      </c>
      <c r="C6916">
        <v>310</v>
      </c>
      <c r="D6916" t="s">
        <v>23650</v>
      </c>
      <c r="E6916">
        <v>101</v>
      </c>
      <c r="F6916" t="s">
        <v>23651</v>
      </c>
      <c r="G6916" t="s">
        <v>1783</v>
      </c>
      <c r="H6916" t="s">
        <v>220</v>
      </c>
      <c r="I6916" t="s">
        <v>23652</v>
      </c>
      <c r="J6916">
        <v>0.13930000000000001</v>
      </c>
      <c r="K6916">
        <v>1</v>
      </c>
      <c r="L6916">
        <v>1</v>
      </c>
      <c r="M6916">
        <v>1</v>
      </c>
      <c r="N6916">
        <v>1</v>
      </c>
      <c r="O6916" t="s">
        <v>225</v>
      </c>
      <c r="P6916">
        <v>0</v>
      </c>
      <c r="Q6916">
        <v>1</v>
      </c>
      <c r="R6916">
        <v>10900</v>
      </c>
      <c r="S6916" t="s">
        <v>223</v>
      </c>
      <c r="T6916">
        <v>10900</v>
      </c>
      <c r="U6916" t="s">
        <v>23649</v>
      </c>
      <c r="X6916" t="s">
        <v>225</v>
      </c>
      <c r="Y6916">
        <v>10900</v>
      </c>
      <c r="AB6916">
        <v>1</v>
      </c>
      <c r="AC6916">
        <v>1</v>
      </c>
      <c r="AD6916">
        <v>2</v>
      </c>
      <c r="AE6916">
        <v>979</v>
      </c>
      <c r="AF6916">
        <v>1.75</v>
      </c>
      <c r="AQ6916">
        <v>2</v>
      </c>
      <c r="AR6916">
        <f t="shared" si="108"/>
        <v>4.6463999999999999</v>
      </c>
      <c r="AS6916">
        <v>1</v>
      </c>
      <c r="AT6916" t="s">
        <v>112</v>
      </c>
      <c r="AU6916">
        <v>20</v>
      </c>
    </row>
    <row r="6917" spans="1:47">
      <c r="A6917" t="s">
        <v>23653</v>
      </c>
      <c r="C6917">
        <v>310</v>
      </c>
      <c r="D6917" t="s">
        <v>23654</v>
      </c>
      <c r="E6917">
        <v>101</v>
      </c>
      <c r="F6917" t="s">
        <v>23655</v>
      </c>
      <c r="G6917" t="s">
        <v>1783</v>
      </c>
      <c r="H6917" t="s">
        <v>220</v>
      </c>
      <c r="I6917" t="s">
        <v>23656</v>
      </c>
      <c r="J6917">
        <v>3.0471400000000002</v>
      </c>
      <c r="K6917">
        <v>1</v>
      </c>
      <c r="L6917">
        <v>1</v>
      </c>
      <c r="M6917">
        <v>1</v>
      </c>
      <c r="N6917">
        <v>1</v>
      </c>
      <c r="O6917" t="s">
        <v>225</v>
      </c>
      <c r="P6917">
        <v>0</v>
      </c>
      <c r="Q6917">
        <v>0</v>
      </c>
      <c r="R6917">
        <v>0</v>
      </c>
      <c r="S6917" t="s">
        <v>223</v>
      </c>
      <c r="T6917">
        <v>0</v>
      </c>
      <c r="U6917" t="s">
        <v>23653</v>
      </c>
      <c r="X6917" t="s">
        <v>225</v>
      </c>
      <c r="Y6917">
        <v>0</v>
      </c>
      <c r="AB6917">
        <v>1</v>
      </c>
      <c r="AC6917">
        <v>1</v>
      </c>
      <c r="AD6917">
        <v>3</v>
      </c>
      <c r="AE6917">
        <v>2761</v>
      </c>
      <c r="AF6917">
        <v>2</v>
      </c>
      <c r="AQ6917">
        <v>1</v>
      </c>
      <c r="AR6917">
        <f t="shared" si="108"/>
        <v>4.6463999999999999</v>
      </c>
      <c r="AS6917">
        <v>1</v>
      </c>
      <c r="AT6917" t="s">
        <v>112</v>
      </c>
      <c r="AU6917">
        <v>20</v>
      </c>
    </row>
    <row r="6918" spans="1:47">
      <c r="A6918" t="s">
        <v>248</v>
      </c>
      <c r="C6918">
        <v>310</v>
      </c>
      <c r="E6918">
        <v>0</v>
      </c>
      <c r="J6918">
        <v>3.0200000000000001E-3</v>
      </c>
      <c r="K6918">
        <v>0</v>
      </c>
      <c r="L6918">
        <v>0</v>
      </c>
      <c r="M6918">
        <v>0</v>
      </c>
      <c r="N6918">
        <v>0</v>
      </c>
      <c r="P6918">
        <v>0</v>
      </c>
      <c r="Q6918">
        <v>0</v>
      </c>
      <c r="R6918">
        <v>0</v>
      </c>
      <c r="S6918" t="s">
        <v>249</v>
      </c>
      <c r="T6918">
        <v>0</v>
      </c>
      <c r="Y6918">
        <v>0</v>
      </c>
      <c r="AB6918">
        <v>0</v>
      </c>
      <c r="AC6918">
        <v>0</v>
      </c>
      <c r="AD6918">
        <v>0</v>
      </c>
      <c r="AE6918">
        <v>0</v>
      </c>
      <c r="AF6918">
        <v>0</v>
      </c>
      <c r="AQ6918">
        <v>0</v>
      </c>
      <c r="AR6918">
        <f t="shared" si="108"/>
        <v>0</v>
      </c>
      <c r="AS6918">
        <v>1</v>
      </c>
      <c r="AT6918" t="s">
        <v>112</v>
      </c>
      <c r="AU6918">
        <v>20</v>
      </c>
    </row>
    <row r="6919" spans="1:47">
      <c r="A6919" t="s">
        <v>23657</v>
      </c>
      <c r="C6919">
        <v>310</v>
      </c>
      <c r="D6919" t="s">
        <v>23658</v>
      </c>
      <c r="E6919">
        <v>131</v>
      </c>
      <c r="F6919" t="s">
        <v>21801</v>
      </c>
      <c r="G6919" t="s">
        <v>324</v>
      </c>
      <c r="H6919" t="s">
        <v>407</v>
      </c>
      <c r="I6919" t="s">
        <v>23659</v>
      </c>
      <c r="J6919">
        <v>2.01606</v>
      </c>
      <c r="K6919">
        <v>0</v>
      </c>
      <c r="L6919">
        <v>0</v>
      </c>
      <c r="M6919">
        <v>0</v>
      </c>
      <c r="N6919">
        <v>0</v>
      </c>
      <c r="P6919">
        <v>0</v>
      </c>
      <c r="Q6919">
        <v>0</v>
      </c>
      <c r="R6919">
        <v>0</v>
      </c>
      <c r="S6919" t="s">
        <v>223</v>
      </c>
      <c r="T6919">
        <v>0</v>
      </c>
      <c r="U6919" t="s">
        <v>23657</v>
      </c>
      <c r="Y6919">
        <v>0</v>
      </c>
      <c r="AB6919">
        <v>0</v>
      </c>
      <c r="AC6919">
        <v>0</v>
      </c>
      <c r="AD6919">
        <v>0</v>
      </c>
      <c r="AE6919">
        <v>0</v>
      </c>
      <c r="AF6919">
        <v>0</v>
      </c>
      <c r="AQ6919">
        <v>1</v>
      </c>
      <c r="AR6919">
        <f t="shared" si="108"/>
        <v>0</v>
      </c>
      <c r="AS6919">
        <v>1</v>
      </c>
      <c r="AT6919" t="s">
        <v>124</v>
      </c>
      <c r="AU6919">
        <v>32</v>
      </c>
    </row>
    <row r="6920" spans="1:47">
      <c r="A6920" t="s">
        <v>23660</v>
      </c>
      <c r="C6920">
        <v>310</v>
      </c>
      <c r="D6920" t="s">
        <v>23661</v>
      </c>
      <c r="E6920">
        <v>101</v>
      </c>
      <c r="F6920" t="s">
        <v>23662</v>
      </c>
      <c r="G6920" t="s">
        <v>1783</v>
      </c>
      <c r="H6920" t="s">
        <v>220</v>
      </c>
      <c r="I6920" t="s">
        <v>23663</v>
      </c>
      <c r="J6920">
        <v>0.13425000000000001</v>
      </c>
      <c r="K6920">
        <v>1</v>
      </c>
      <c r="L6920">
        <v>1</v>
      </c>
      <c r="M6920">
        <v>1</v>
      </c>
      <c r="N6920">
        <v>1</v>
      </c>
      <c r="O6920" t="s">
        <v>225</v>
      </c>
      <c r="P6920">
        <v>0</v>
      </c>
      <c r="Q6920">
        <v>1</v>
      </c>
      <c r="R6920">
        <v>100</v>
      </c>
      <c r="S6920" t="s">
        <v>223</v>
      </c>
      <c r="T6920">
        <v>100</v>
      </c>
      <c r="U6920" t="s">
        <v>23660</v>
      </c>
      <c r="V6920" t="s">
        <v>224</v>
      </c>
      <c r="W6920" t="s">
        <v>225</v>
      </c>
      <c r="X6920" t="s">
        <v>225</v>
      </c>
      <c r="Y6920">
        <v>100</v>
      </c>
      <c r="AB6920">
        <v>1</v>
      </c>
      <c r="AC6920">
        <v>1</v>
      </c>
      <c r="AD6920">
        <v>1</v>
      </c>
      <c r="AE6920">
        <v>460</v>
      </c>
      <c r="AF6920">
        <v>1</v>
      </c>
      <c r="AQ6920">
        <v>2</v>
      </c>
      <c r="AR6920">
        <f t="shared" si="108"/>
        <v>4.6463999999999999</v>
      </c>
      <c r="AS6920">
        <v>1</v>
      </c>
      <c r="AT6920" t="s">
        <v>112</v>
      </c>
      <c r="AU6920">
        <v>20</v>
      </c>
    </row>
    <row r="6921" spans="1:47">
      <c r="A6921" t="s">
        <v>23664</v>
      </c>
      <c r="C6921">
        <v>310</v>
      </c>
      <c r="D6921" t="s">
        <v>23665</v>
      </c>
      <c r="E6921">
        <v>101</v>
      </c>
      <c r="F6921" t="s">
        <v>23666</v>
      </c>
      <c r="G6921" t="s">
        <v>1783</v>
      </c>
      <c r="H6921" t="s">
        <v>220</v>
      </c>
      <c r="I6921" t="s">
        <v>23667</v>
      </c>
      <c r="J6921">
        <v>0.30832999999999999</v>
      </c>
      <c r="K6921">
        <v>1</v>
      </c>
      <c r="L6921">
        <v>1</v>
      </c>
      <c r="M6921">
        <v>1</v>
      </c>
      <c r="N6921">
        <v>1</v>
      </c>
      <c r="O6921" t="s">
        <v>225</v>
      </c>
      <c r="P6921">
        <v>0</v>
      </c>
      <c r="Q6921">
        <v>1</v>
      </c>
      <c r="R6921">
        <v>8800</v>
      </c>
      <c r="S6921" t="s">
        <v>223</v>
      </c>
      <c r="T6921">
        <v>8800</v>
      </c>
      <c r="U6921" t="s">
        <v>23664</v>
      </c>
      <c r="V6921" t="s">
        <v>10030</v>
      </c>
      <c r="W6921" t="s">
        <v>225</v>
      </c>
      <c r="X6921" t="s">
        <v>225</v>
      </c>
      <c r="Y6921">
        <v>8800</v>
      </c>
      <c r="AB6921">
        <v>1</v>
      </c>
      <c r="AC6921">
        <v>1</v>
      </c>
      <c r="AD6921">
        <v>3</v>
      </c>
      <c r="AE6921">
        <v>1524</v>
      </c>
      <c r="AF6921">
        <v>1</v>
      </c>
      <c r="AQ6921">
        <v>1</v>
      </c>
      <c r="AR6921">
        <f t="shared" si="108"/>
        <v>4.6463999999999999</v>
      </c>
      <c r="AS6921">
        <v>1</v>
      </c>
      <c r="AT6921" t="s">
        <v>112</v>
      </c>
      <c r="AU6921">
        <v>20</v>
      </c>
    </row>
    <row r="6922" spans="1:47">
      <c r="A6922" t="s">
        <v>23668</v>
      </c>
      <c r="C6922">
        <v>310</v>
      </c>
      <c r="D6922" t="s">
        <v>23669</v>
      </c>
      <c r="E6922">
        <v>101</v>
      </c>
      <c r="F6922" t="s">
        <v>23670</v>
      </c>
      <c r="G6922" t="s">
        <v>1783</v>
      </c>
      <c r="H6922" t="s">
        <v>220</v>
      </c>
      <c r="I6922" t="s">
        <v>23671</v>
      </c>
      <c r="J6922">
        <v>0.26125999999999999</v>
      </c>
      <c r="K6922">
        <v>1</v>
      </c>
      <c r="L6922">
        <v>1</v>
      </c>
      <c r="M6922">
        <v>1</v>
      </c>
      <c r="N6922">
        <v>1</v>
      </c>
      <c r="O6922" t="s">
        <v>225</v>
      </c>
      <c r="P6922">
        <v>0</v>
      </c>
      <c r="Q6922">
        <v>0</v>
      </c>
      <c r="R6922">
        <v>0</v>
      </c>
      <c r="S6922" t="s">
        <v>243</v>
      </c>
      <c r="T6922">
        <v>0</v>
      </c>
      <c r="U6922" t="s">
        <v>23668</v>
      </c>
      <c r="V6922" t="s">
        <v>10030</v>
      </c>
      <c r="W6922" t="s">
        <v>225</v>
      </c>
      <c r="X6922" t="s">
        <v>225</v>
      </c>
      <c r="Y6922">
        <v>0</v>
      </c>
      <c r="AB6922">
        <v>1</v>
      </c>
      <c r="AC6922">
        <v>1</v>
      </c>
      <c r="AD6922">
        <v>2</v>
      </c>
      <c r="AE6922">
        <v>820</v>
      </c>
      <c r="AF6922">
        <v>1</v>
      </c>
      <c r="AQ6922">
        <v>4</v>
      </c>
      <c r="AR6922">
        <f t="shared" si="108"/>
        <v>4.6463999999999999</v>
      </c>
      <c r="AS6922">
        <v>1</v>
      </c>
      <c r="AT6922" t="s">
        <v>112</v>
      </c>
      <c r="AU6922">
        <v>20</v>
      </c>
    </row>
    <row r="6923" spans="1:47">
      <c r="A6923" t="s">
        <v>23672</v>
      </c>
      <c r="C6923">
        <v>310</v>
      </c>
      <c r="D6923" t="s">
        <v>23673</v>
      </c>
      <c r="E6923">
        <v>101</v>
      </c>
      <c r="F6923" t="s">
        <v>23674</v>
      </c>
      <c r="G6923" t="s">
        <v>1783</v>
      </c>
      <c r="H6923" t="s">
        <v>220</v>
      </c>
      <c r="I6923" t="s">
        <v>23675</v>
      </c>
      <c r="J6923">
        <v>0.19996</v>
      </c>
      <c r="K6923">
        <v>1</v>
      </c>
      <c r="L6923">
        <v>1</v>
      </c>
      <c r="M6923">
        <v>1</v>
      </c>
      <c r="N6923">
        <v>1</v>
      </c>
      <c r="O6923" t="s">
        <v>225</v>
      </c>
      <c r="P6923">
        <v>0</v>
      </c>
      <c r="Q6923">
        <v>1</v>
      </c>
      <c r="R6923">
        <v>800</v>
      </c>
      <c r="S6923" t="s">
        <v>223</v>
      </c>
      <c r="T6923">
        <v>800</v>
      </c>
      <c r="U6923" t="s">
        <v>23672</v>
      </c>
      <c r="V6923" t="s">
        <v>10030</v>
      </c>
      <c r="W6923" t="s">
        <v>225</v>
      </c>
      <c r="X6923" t="s">
        <v>225</v>
      </c>
      <c r="Y6923">
        <v>800</v>
      </c>
      <c r="AB6923">
        <v>1</v>
      </c>
      <c r="AC6923">
        <v>1</v>
      </c>
      <c r="AD6923">
        <v>1</v>
      </c>
      <c r="AE6923">
        <v>620</v>
      </c>
      <c r="AF6923">
        <v>1</v>
      </c>
      <c r="AQ6923">
        <v>3</v>
      </c>
      <c r="AR6923">
        <f t="shared" si="108"/>
        <v>4.6463999999999999</v>
      </c>
      <c r="AS6923">
        <v>1</v>
      </c>
      <c r="AT6923" t="s">
        <v>112</v>
      </c>
      <c r="AU6923">
        <v>20</v>
      </c>
    </row>
    <row r="6924" spans="1:47">
      <c r="A6924" t="s">
        <v>23676</v>
      </c>
      <c r="C6924">
        <v>310</v>
      </c>
      <c r="D6924" t="s">
        <v>23677</v>
      </c>
      <c r="E6924">
        <v>903</v>
      </c>
      <c r="F6924" t="s">
        <v>821</v>
      </c>
      <c r="G6924" t="s">
        <v>1783</v>
      </c>
      <c r="H6924" t="s">
        <v>833</v>
      </c>
      <c r="I6924" t="s">
        <v>23678</v>
      </c>
      <c r="J6924">
        <v>6.7159999999999997E-2</v>
      </c>
      <c r="K6924">
        <v>0</v>
      </c>
      <c r="L6924">
        <v>0</v>
      </c>
      <c r="M6924">
        <v>0</v>
      </c>
      <c r="N6924">
        <v>0</v>
      </c>
      <c r="P6924">
        <v>0</v>
      </c>
      <c r="Q6924">
        <v>0</v>
      </c>
      <c r="R6924">
        <v>0</v>
      </c>
      <c r="S6924" t="s">
        <v>223</v>
      </c>
      <c r="T6924">
        <v>0</v>
      </c>
      <c r="U6924" t="s">
        <v>23676</v>
      </c>
      <c r="Y6924">
        <v>0</v>
      </c>
      <c r="AB6924">
        <v>0</v>
      </c>
      <c r="AC6924">
        <v>0</v>
      </c>
      <c r="AD6924">
        <v>0</v>
      </c>
      <c r="AE6924">
        <v>0</v>
      </c>
      <c r="AF6924">
        <v>0</v>
      </c>
      <c r="AQ6924">
        <v>1</v>
      </c>
      <c r="AR6924">
        <f t="shared" si="108"/>
        <v>0</v>
      </c>
      <c r="AS6924">
        <v>1</v>
      </c>
      <c r="AT6924" t="s">
        <v>112</v>
      </c>
      <c r="AU6924">
        <v>20</v>
      </c>
    </row>
    <row r="6925" spans="1:47">
      <c r="A6925" t="s">
        <v>23679</v>
      </c>
      <c r="C6925">
        <v>310</v>
      </c>
      <c r="D6925" t="s">
        <v>23680</v>
      </c>
      <c r="E6925">
        <v>132</v>
      </c>
      <c r="F6925" t="s">
        <v>23681</v>
      </c>
      <c r="G6925" t="s">
        <v>1783</v>
      </c>
      <c r="H6925" t="s">
        <v>260</v>
      </c>
      <c r="I6925" t="s">
        <v>23682</v>
      </c>
      <c r="J6925">
        <v>0.13639999999999999</v>
      </c>
      <c r="K6925">
        <v>0</v>
      </c>
      <c r="L6925">
        <v>0</v>
      </c>
      <c r="M6925">
        <v>0</v>
      </c>
      <c r="N6925">
        <v>0</v>
      </c>
      <c r="P6925">
        <v>0</v>
      </c>
      <c r="Q6925">
        <v>0</v>
      </c>
      <c r="R6925">
        <v>0</v>
      </c>
      <c r="S6925" t="s">
        <v>223</v>
      </c>
      <c r="T6925">
        <v>0</v>
      </c>
      <c r="U6925" t="s">
        <v>23679</v>
      </c>
      <c r="Y6925">
        <v>0</v>
      </c>
      <c r="AB6925">
        <v>0</v>
      </c>
      <c r="AC6925">
        <v>0</v>
      </c>
      <c r="AD6925">
        <v>0</v>
      </c>
      <c r="AE6925">
        <v>0</v>
      </c>
      <c r="AF6925">
        <v>0</v>
      </c>
      <c r="AQ6925">
        <v>2</v>
      </c>
      <c r="AR6925">
        <f t="shared" si="108"/>
        <v>0</v>
      </c>
      <c r="AS6925">
        <v>1</v>
      </c>
      <c r="AT6925" t="s">
        <v>112</v>
      </c>
      <c r="AU6925">
        <v>20</v>
      </c>
    </row>
    <row r="6926" spans="1:47">
      <c r="A6926" t="s">
        <v>23683</v>
      </c>
      <c r="C6926">
        <v>310</v>
      </c>
      <c r="D6926" t="s">
        <v>23684</v>
      </c>
      <c r="E6926">
        <v>101</v>
      </c>
      <c r="F6926" t="s">
        <v>23685</v>
      </c>
      <c r="G6926" t="s">
        <v>1783</v>
      </c>
      <c r="H6926" t="s">
        <v>220</v>
      </c>
      <c r="I6926" t="s">
        <v>23686</v>
      </c>
      <c r="J6926">
        <v>0.28733999999999998</v>
      </c>
      <c r="K6926">
        <v>1</v>
      </c>
      <c r="L6926">
        <v>1</v>
      </c>
      <c r="M6926">
        <v>1</v>
      </c>
      <c r="N6926">
        <v>1</v>
      </c>
      <c r="O6926" t="s">
        <v>225</v>
      </c>
      <c r="P6926">
        <v>0</v>
      </c>
      <c r="Q6926">
        <v>1</v>
      </c>
      <c r="R6926">
        <v>1300</v>
      </c>
      <c r="S6926" t="s">
        <v>223</v>
      </c>
      <c r="T6926">
        <v>1300</v>
      </c>
      <c r="U6926" t="s">
        <v>23683</v>
      </c>
      <c r="V6926" t="s">
        <v>224</v>
      </c>
      <c r="W6926" t="s">
        <v>225</v>
      </c>
      <c r="X6926" t="s">
        <v>225</v>
      </c>
      <c r="Y6926">
        <v>1300</v>
      </c>
      <c r="AB6926">
        <v>1</v>
      </c>
      <c r="AC6926">
        <v>1</v>
      </c>
      <c r="AD6926">
        <v>1</v>
      </c>
      <c r="AE6926">
        <v>678</v>
      </c>
      <c r="AF6926">
        <v>1</v>
      </c>
      <c r="AQ6926">
        <v>4</v>
      </c>
      <c r="AR6926">
        <f t="shared" si="108"/>
        <v>4.6463999999999999</v>
      </c>
      <c r="AS6926">
        <v>1</v>
      </c>
      <c r="AT6926" t="s">
        <v>112</v>
      </c>
      <c r="AU6926">
        <v>20</v>
      </c>
    </row>
    <row r="6927" spans="1:47">
      <c r="A6927" t="s">
        <v>23687</v>
      </c>
      <c r="C6927">
        <v>310</v>
      </c>
      <c r="D6927" t="s">
        <v>20340</v>
      </c>
      <c r="E6927">
        <v>601</v>
      </c>
      <c r="F6927" t="s">
        <v>14663</v>
      </c>
      <c r="H6927" t="s">
        <v>425</v>
      </c>
      <c r="I6927" t="s">
        <v>23688</v>
      </c>
      <c r="J6927">
        <v>30.301670000000001</v>
      </c>
      <c r="K6927">
        <v>0</v>
      </c>
      <c r="L6927">
        <v>0</v>
      </c>
      <c r="M6927">
        <v>0</v>
      </c>
      <c r="N6927">
        <v>0</v>
      </c>
      <c r="P6927">
        <v>0</v>
      </c>
      <c r="Q6927">
        <v>0</v>
      </c>
      <c r="R6927">
        <v>0</v>
      </c>
      <c r="S6927" t="s">
        <v>223</v>
      </c>
      <c r="T6927">
        <v>0</v>
      </c>
      <c r="U6927" t="s">
        <v>23687</v>
      </c>
      <c r="Y6927">
        <v>0</v>
      </c>
      <c r="AB6927">
        <v>0</v>
      </c>
      <c r="AC6927">
        <v>0</v>
      </c>
      <c r="AD6927">
        <v>0</v>
      </c>
      <c r="AE6927">
        <v>0</v>
      </c>
      <c r="AF6927">
        <v>0</v>
      </c>
      <c r="AQ6927">
        <v>1</v>
      </c>
      <c r="AR6927">
        <f t="shared" si="108"/>
        <v>0</v>
      </c>
      <c r="AS6927">
        <v>1</v>
      </c>
      <c r="AT6927" t="s">
        <v>132</v>
      </c>
      <c r="AU6927">
        <v>41</v>
      </c>
    </row>
    <row r="6928" spans="1:47">
      <c r="A6928" t="s">
        <v>23689</v>
      </c>
      <c r="C6928">
        <v>310</v>
      </c>
      <c r="D6928" t="s">
        <v>23690</v>
      </c>
      <c r="E6928">
        <v>101</v>
      </c>
      <c r="F6928" t="s">
        <v>23691</v>
      </c>
      <c r="G6928" t="s">
        <v>1783</v>
      </c>
      <c r="H6928" t="s">
        <v>220</v>
      </c>
      <c r="I6928" t="s">
        <v>23692</v>
      </c>
      <c r="J6928">
        <v>0.32235000000000003</v>
      </c>
      <c r="K6928">
        <v>1</v>
      </c>
      <c r="L6928">
        <v>1</v>
      </c>
      <c r="M6928">
        <v>1</v>
      </c>
      <c r="N6928">
        <v>1</v>
      </c>
      <c r="O6928" t="s">
        <v>225</v>
      </c>
      <c r="P6928">
        <v>0</v>
      </c>
      <c r="Q6928">
        <v>0</v>
      </c>
      <c r="R6928">
        <v>0</v>
      </c>
      <c r="S6928" t="s">
        <v>243</v>
      </c>
      <c r="T6928">
        <v>0</v>
      </c>
      <c r="U6928" t="s">
        <v>23689</v>
      </c>
      <c r="V6928" t="s">
        <v>224</v>
      </c>
      <c r="W6928" t="s">
        <v>225</v>
      </c>
      <c r="X6928" t="s">
        <v>225</v>
      </c>
      <c r="Y6928">
        <v>0</v>
      </c>
      <c r="AB6928">
        <v>1</v>
      </c>
      <c r="AC6928">
        <v>1</v>
      </c>
      <c r="AD6928">
        <v>3</v>
      </c>
      <c r="AE6928">
        <v>1500</v>
      </c>
      <c r="AF6928">
        <v>2</v>
      </c>
      <c r="AQ6928">
        <v>6</v>
      </c>
      <c r="AR6928">
        <f t="shared" si="108"/>
        <v>4.6463999999999999</v>
      </c>
      <c r="AS6928">
        <v>1</v>
      </c>
      <c r="AT6928" t="s">
        <v>112</v>
      </c>
      <c r="AU6928">
        <v>20</v>
      </c>
    </row>
    <row r="6929" spans="1:47">
      <c r="A6929" t="s">
        <v>23693</v>
      </c>
      <c r="C6929">
        <v>310</v>
      </c>
      <c r="D6929" t="s">
        <v>23694</v>
      </c>
      <c r="E6929">
        <v>101</v>
      </c>
      <c r="F6929" t="s">
        <v>23695</v>
      </c>
      <c r="G6929" t="s">
        <v>1783</v>
      </c>
      <c r="H6929" t="s">
        <v>220</v>
      </c>
      <c r="I6929" t="s">
        <v>23696</v>
      </c>
      <c r="J6929">
        <v>0.29530000000000001</v>
      </c>
      <c r="K6929">
        <v>1</v>
      </c>
      <c r="L6929">
        <v>1</v>
      </c>
      <c r="M6929">
        <v>1</v>
      </c>
      <c r="N6929">
        <v>1</v>
      </c>
      <c r="O6929" t="s">
        <v>225</v>
      </c>
      <c r="P6929">
        <v>0</v>
      </c>
      <c r="Q6929">
        <v>0</v>
      </c>
      <c r="R6929">
        <v>0</v>
      </c>
      <c r="S6929" t="s">
        <v>223</v>
      </c>
      <c r="T6929">
        <v>0</v>
      </c>
      <c r="U6929" t="s">
        <v>23693</v>
      </c>
      <c r="V6929" t="s">
        <v>224</v>
      </c>
      <c r="W6929" t="s">
        <v>225</v>
      </c>
      <c r="X6929" t="s">
        <v>225</v>
      </c>
      <c r="Y6929">
        <v>0</v>
      </c>
      <c r="AB6929">
        <v>1</v>
      </c>
      <c r="AC6929">
        <v>1</v>
      </c>
      <c r="AD6929">
        <v>3</v>
      </c>
      <c r="AE6929">
        <v>1387</v>
      </c>
      <c r="AF6929">
        <v>1.75</v>
      </c>
      <c r="AQ6929">
        <v>1</v>
      </c>
      <c r="AR6929">
        <f t="shared" si="108"/>
        <v>4.6463999999999999</v>
      </c>
      <c r="AS6929">
        <v>1</v>
      </c>
      <c r="AT6929" t="s">
        <v>112</v>
      </c>
      <c r="AU6929">
        <v>20</v>
      </c>
    </row>
    <row r="6930" spans="1:47">
      <c r="A6930" t="s">
        <v>248</v>
      </c>
      <c r="C6930">
        <v>310</v>
      </c>
      <c r="E6930">
        <v>0</v>
      </c>
      <c r="J6930">
        <v>0.16169</v>
      </c>
      <c r="K6930">
        <v>0</v>
      </c>
      <c r="L6930">
        <v>0</v>
      </c>
      <c r="M6930">
        <v>0</v>
      </c>
      <c r="N6930">
        <v>0</v>
      </c>
      <c r="P6930">
        <v>0</v>
      </c>
      <c r="Q6930">
        <v>0</v>
      </c>
      <c r="R6930">
        <v>0</v>
      </c>
      <c r="S6930" t="s">
        <v>249</v>
      </c>
      <c r="T6930">
        <v>0</v>
      </c>
      <c r="Y6930">
        <v>0</v>
      </c>
      <c r="AB6930">
        <v>0</v>
      </c>
      <c r="AC6930">
        <v>0</v>
      </c>
      <c r="AD6930">
        <v>0</v>
      </c>
      <c r="AE6930">
        <v>0</v>
      </c>
      <c r="AF6930">
        <v>0</v>
      </c>
      <c r="AQ6930">
        <v>0</v>
      </c>
      <c r="AR6930">
        <f t="shared" si="108"/>
        <v>0</v>
      </c>
      <c r="AS6930">
        <v>1</v>
      </c>
      <c r="AT6930" t="s">
        <v>112</v>
      </c>
      <c r="AU6930">
        <v>20</v>
      </c>
    </row>
    <row r="6931" spans="1:47">
      <c r="A6931" t="s">
        <v>23697</v>
      </c>
      <c r="C6931">
        <v>310</v>
      </c>
      <c r="D6931" t="s">
        <v>23698</v>
      </c>
      <c r="E6931">
        <v>132</v>
      </c>
      <c r="F6931" t="s">
        <v>23699</v>
      </c>
      <c r="G6931" t="s">
        <v>1783</v>
      </c>
      <c r="H6931" t="s">
        <v>260</v>
      </c>
      <c r="I6931" t="s">
        <v>23700</v>
      </c>
      <c r="J6931">
        <v>0.13039999999999999</v>
      </c>
      <c r="K6931">
        <v>0</v>
      </c>
      <c r="L6931">
        <v>0</v>
      </c>
      <c r="M6931">
        <v>0</v>
      </c>
      <c r="N6931">
        <v>0</v>
      </c>
      <c r="P6931">
        <v>0</v>
      </c>
      <c r="Q6931">
        <v>0</v>
      </c>
      <c r="R6931">
        <v>0</v>
      </c>
      <c r="S6931" t="s">
        <v>223</v>
      </c>
      <c r="T6931">
        <v>0</v>
      </c>
      <c r="U6931" t="s">
        <v>23697</v>
      </c>
      <c r="V6931" t="s">
        <v>10030</v>
      </c>
      <c r="W6931" t="s">
        <v>225</v>
      </c>
      <c r="Y6931">
        <v>0</v>
      </c>
      <c r="AB6931">
        <v>0</v>
      </c>
      <c r="AC6931">
        <v>0</v>
      </c>
      <c r="AD6931">
        <v>0</v>
      </c>
      <c r="AE6931">
        <v>0</v>
      </c>
      <c r="AF6931">
        <v>0</v>
      </c>
      <c r="AQ6931">
        <v>2</v>
      </c>
      <c r="AR6931">
        <f t="shared" si="108"/>
        <v>0</v>
      </c>
      <c r="AS6931">
        <v>1</v>
      </c>
      <c r="AT6931" t="s">
        <v>112</v>
      </c>
      <c r="AU6931">
        <v>20</v>
      </c>
    </row>
    <row r="6932" spans="1:47">
      <c r="A6932" t="s">
        <v>23701</v>
      </c>
      <c r="C6932">
        <v>310</v>
      </c>
      <c r="D6932" t="s">
        <v>23702</v>
      </c>
      <c r="E6932">
        <v>101</v>
      </c>
      <c r="F6932" t="s">
        <v>23703</v>
      </c>
      <c r="G6932" t="s">
        <v>1783</v>
      </c>
      <c r="H6932" t="s">
        <v>220</v>
      </c>
      <c r="I6932" t="s">
        <v>23704</v>
      </c>
      <c r="J6932">
        <v>0.32280999999999999</v>
      </c>
      <c r="K6932">
        <v>1</v>
      </c>
      <c r="L6932">
        <v>1</v>
      </c>
      <c r="M6932">
        <v>1</v>
      </c>
      <c r="N6932">
        <v>1</v>
      </c>
      <c r="O6932" t="s">
        <v>225</v>
      </c>
      <c r="P6932">
        <v>0</v>
      </c>
      <c r="Q6932">
        <v>1</v>
      </c>
      <c r="R6932">
        <v>900</v>
      </c>
      <c r="S6932" t="s">
        <v>243</v>
      </c>
      <c r="T6932">
        <v>900</v>
      </c>
      <c r="U6932" t="s">
        <v>23701</v>
      </c>
      <c r="V6932" t="s">
        <v>10030</v>
      </c>
      <c r="W6932" t="s">
        <v>225</v>
      </c>
      <c r="X6932" t="s">
        <v>225</v>
      </c>
      <c r="Y6932">
        <v>900</v>
      </c>
      <c r="AB6932">
        <v>1</v>
      </c>
      <c r="AC6932">
        <v>1</v>
      </c>
      <c r="AD6932">
        <v>2</v>
      </c>
      <c r="AE6932">
        <v>1200</v>
      </c>
      <c r="AF6932">
        <v>1</v>
      </c>
      <c r="AQ6932">
        <v>5</v>
      </c>
      <c r="AR6932">
        <f t="shared" si="108"/>
        <v>4.6463999999999999</v>
      </c>
      <c r="AS6932">
        <v>1</v>
      </c>
      <c r="AT6932" t="s">
        <v>112</v>
      </c>
      <c r="AU6932">
        <v>20</v>
      </c>
    </row>
    <row r="6933" spans="1:47">
      <c r="A6933" t="s">
        <v>23705</v>
      </c>
      <c r="C6933">
        <v>310</v>
      </c>
      <c r="D6933" t="s">
        <v>23706</v>
      </c>
      <c r="E6933">
        <v>101</v>
      </c>
      <c r="F6933" t="s">
        <v>23707</v>
      </c>
      <c r="G6933" t="s">
        <v>1783</v>
      </c>
      <c r="H6933" t="s">
        <v>220</v>
      </c>
      <c r="I6933" t="s">
        <v>23708</v>
      </c>
      <c r="J6933">
        <v>0.20510999999999999</v>
      </c>
      <c r="K6933">
        <v>1</v>
      </c>
      <c r="L6933">
        <v>1</v>
      </c>
      <c r="M6933">
        <v>1</v>
      </c>
      <c r="N6933">
        <v>1</v>
      </c>
      <c r="O6933" t="s">
        <v>225</v>
      </c>
      <c r="P6933">
        <v>0</v>
      </c>
      <c r="Q6933">
        <v>1</v>
      </c>
      <c r="R6933">
        <v>1200</v>
      </c>
      <c r="S6933" t="s">
        <v>223</v>
      </c>
      <c r="T6933">
        <v>1200</v>
      </c>
      <c r="U6933" t="s">
        <v>23705</v>
      </c>
      <c r="V6933" t="s">
        <v>224</v>
      </c>
      <c r="W6933" t="s">
        <v>225</v>
      </c>
      <c r="X6933" t="s">
        <v>225</v>
      </c>
      <c r="Y6933">
        <v>1200</v>
      </c>
      <c r="AB6933">
        <v>1</v>
      </c>
      <c r="AC6933">
        <v>1</v>
      </c>
      <c r="AD6933">
        <v>2</v>
      </c>
      <c r="AE6933">
        <v>960</v>
      </c>
      <c r="AF6933">
        <v>1</v>
      </c>
      <c r="AQ6933">
        <v>3</v>
      </c>
      <c r="AR6933">
        <f t="shared" si="108"/>
        <v>4.6463999999999999</v>
      </c>
      <c r="AS6933">
        <v>1</v>
      </c>
      <c r="AT6933" t="s">
        <v>112</v>
      </c>
      <c r="AU6933">
        <v>20</v>
      </c>
    </row>
    <row r="6934" spans="1:47">
      <c r="A6934" t="s">
        <v>23709</v>
      </c>
      <c r="C6934">
        <v>310</v>
      </c>
      <c r="D6934" t="s">
        <v>23710</v>
      </c>
      <c r="E6934">
        <v>101</v>
      </c>
      <c r="F6934" t="s">
        <v>23711</v>
      </c>
      <c r="G6934" t="s">
        <v>1783</v>
      </c>
      <c r="H6934" t="s">
        <v>220</v>
      </c>
      <c r="I6934" t="s">
        <v>23712</v>
      </c>
      <c r="J6934">
        <v>0.28149999999999997</v>
      </c>
      <c r="K6934">
        <v>1</v>
      </c>
      <c r="L6934">
        <v>1</v>
      </c>
      <c r="M6934">
        <v>1</v>
      </c>
      <c r="N6934">
        <v>1</v>
      </c>
      <c r="O6934" t="s">
        <v>225</v>
      </c>
      <c r="P6934">
        <v>0</v>
      </c>
      <c r="Q6934">
        <v>1</v>
      </c>
      <c r="R6934">
        <v>13000</v>
      </c>
      <c r="S6934" t="s">
        <v>223</v>
      </c>
      <c r="T6934">
        <v>13000</v>
      </c>
      <c r="U6934" t="s">
        <v>23709</v>
      </c>
      <c r="V6934" t="s">
        <v>224</v>
      </c>
      <c r="W6934" t="s">
        <v>225</v>
      </c>
      <c r="X6934" t="s">
        <v>225</v>
      </c>
      <c r="Y6934">
        <v>13000</v>
      </c>
      <c r="AB6934">
        <v>1</v>
      </c>
      <c r="AC6934">
        <v>1</v>
      </c>
      <c r="AD6934">
        <v>3</v>
      </c>
      <c r="AE6934">
        <v>1512</v>
      </c>
      <c r="AF6934">
        <v>1.5</v>
      </c>
      <c r="AQ6934">
        <v>4</v>
      </c>
      <c r="AR6934">
        <f t="shared" si="108"/>
        <v>4.6463999999999999</v>
      </c>
      <c r="AS6934">
        <v>1</v>
      </c>
      <c r="AT6934" t="s">
        <v>112</v>
      </c>
      <c r="AU6934">
        <v>20</v>
      </c>
    </row>
    <row r="6935" spans="1:47">
      <c r="A6935" t="s">
        <v>23713</v>
      </c>
      <c r="C6935">
        <v>310</v>
      </c>
      <c r="D6935" t="s">
        <v>23714</v>
      </c>
      <c r="E6935">
        <v>601</v>
      </c>
      <c r="F6935" t="s">
        <v>14663</v>
      </c>
      <c r="G6935" t="s">
        <v>324</v>
      </c>
      <c r="H6935" t="s">
        <v>425</v>
      </c>
      <c r="I6935" t="s">
        <v>23715</v>
      </c>
      <c r="J6935">
        <v>1.36174</v>
      </c>
      <c r="K6935">
        <v>0</v>
      </c>
      <c r="L6935">
        <v>1</v>
      </c>
      <c r="M6935">
        <v>0</v>
      </c>
      <c r="N6935">
        <v>1</v>
      </c>
      <c r="P6935">
        <v>0</v>
      </c>
      <c r="Q6935">
        <v>3</v>
      </c>
      <c r="R6935">
        <v>241800</v>
      </c>
      <c r="S6935" t="s">
        <v>223</v>
      </c>
      <c r="T6935">
        <v>241800</v>
      </c>
      <c r="U6935" t="s">
        <v>23713</v>
      </c>
      <c r="X6935" t="s">
        <v>225</v>
      </c>
      <c r="Y6935">
        <v>80600</v>
      </c>
      <c r="AB6935">
        <v>0</v>
      </c>
      <c r="AC6935">
        <v>1</v>
      </c>
      <c r="AD6935">
        <v>0</v>
      </c>
      <c r="AE6935">
        <v>0</v>
      </c>
      <c r="AF6935">
        <v>0</v>
      </c>
      <c r="AQ6935">
        <v>0</v>
      </c>
      <c r="AR6935">
        <f t="shared" si="108"/>
        <v>0</v>
      </c>
      <c r="AS6935">
        <v>1</v>
      </c>
      <c r="AT6935" t="s">
        <v>132</v>
      </c>
      <c r="AU6935">
        <v>41</v>
      </c>
    </row>
    <row r="6936" spans="1:47">
      <c r="A6936" t="s">
        <v>23716</v>
      </c>
      <c r="C6936">
        <v>310</v>
      </c>
      <c r="D6936" t="s">
        <v>23717</v>
      </c>
      <c r="E6936">
        <v>101</v>
      </c>
      <c r="F6936" t="s">
        <v>23718</v>
      </c>
      <c r="G6936" t="s">
        <v>1783</v>
      </c>
      <c r="H6936" t="s">
        <v>220</v>
      </c>
      <c r="I6936" t="s">
        <v>23719</v>
      </c>
      <c r="J6936">
        <v>0.19424</v>
      </c>
      <c r="K6936">
        <v>1</v>
      </c>
      <c r="L6936">
        <v>1</v>
      </c>
      <c r="M6936">
        <v>1</v>
      </c>
      <c r="N6936">
        <v>1</v>
      </c>
      <c r="O6936" t="s">
        <v>225</v>
      </c>
      <c r="P6936">
        <v>0</v>
      </c>
      <c r="Q6936">
        <v>1</v>
      </c>
      <c r="R6936">
        <v>5400</v>
      </c>
      <c r="S6936" t="s">
        <v>223</v>
      </c>
      <c r="T6936">
        <v>5400</v>
      </c>
      <c r="U6936" t="s">
        <v>23716</v>
      </c>
      <c r="V6936" t="s">
        <v>224</v>
      </c>
      <c r="W6936" t="s">
        <v>225</v>
      </c>
      <c r="X6936" t="s">
        <v>225</v>
      </c>
      <c r="Y6936">
        <v>5400</v>
      </c>
      <c r="AB6936">
        <v>1</v>
      </c>
      <c r="AC6936">
        <v>1</v>
      </c>
      <c r="AD6936">
        <v>3</v>
      </c>
      <c r="AE6936">
        <v>864</v>
      </c>
      <c r="AF6936">
        <v>1</v>
      </c>
      <c r="AQ6936">
        <v>3</v>
      </c>
      <c r="AR6936">
        <f t="shared" si="108"/>
        <v>4.6463999999999999</v>
      </c>
      <c r="AS6936">
        <v>1</v>
      </c>
      <c r="AT6936" t="s">
        <v>112</v>
      </c>
      <c r="AU6936">
        <v>20</v>
      </c>
    </row>
    <row r="6937" spans="1:47">
      <c r="A6937" t="s">
        <v>23720</v>
      </c>
      <c r="C6937">
        <v>310</v>
      </c>
      <c r="D6937" t="s">
        <v>23721</v>
      </c>
      <c r="E6937">
        <v>101</v>
      </c>
      <c r="F6937" t="s">
        <v>23722</v>
      </c>
      <c r="G6937" t="s">
        <v>1783</v>
      </c>
      <c r="H6937" t="s">
        <v>220</v>
      </c>
      <c r="I6937" t="s">
        <v>23723</v>
      </c>
      <c r="J6937">
        <v>0.19527</v>
      </c>
      <c r="K6937">
        <v>1</v>
      </c>
      <c r="L6937">
        <v>1</v>
      </c>
      <c r="M6937">
        <v>1</v>
      </c>
      <c r="N6937">
        <v>1</v>
      </c>
      <c r="O6937" t="s">
        <v>225</v>
      </c>
      <c r="P6937">
        <v>0</v>
      </c>
      <c r="Q6937">
        <v>1</v>
      </c>
      <c r="R6937">
        <v>8000</v>
      </c>
      <c r="S6937" t="s">
        <v>223</v>
      </c>
      <c r="T6937">
        <v>8000</v>
      </c>
      <c r="U6937" t="s">
        <v>23720</v>
      </c>
      <c r="V6937" t="s">
        <v>10030</v>
      </c>
      <c r="W6937" t="s">
        <v>225</v>
      </c>
      <c r="X6937" t="s">
        <v>225</v>
      </c>
      <c r="Y6937">
        <v>8000</v>
      </c>
      <c r="AB6937">
        <v>1</v>
      </c>
      <c r="AC6937">
        <v>1</v>
      </c>
      <c r="AD6937">
        <v>3</v>
      </c>
      <c r="AE6937">
        <v>1400</v>
      </c>
      <c r="AF6937">
        <v>2</v>
      </c>
      <c r="AQ6937">
        <v>3</v>
      </c>
      <c r="AR6937">
        <f t="shared" si="108"/>
        <v>4.6463999999999999</v>
      </c>
      <c r="AS6937">
        <v>1</v>
      </c>
      <c r="AT6937" t="s">
        <v>112</v>
      </c>
      <c r="AU6937">
        <v>20</v>
      </c>
    </row>
    <row r="6938" spans="1:47">
      <c r="A6938" t="s">
        <v>23724</v>
      </c>
      <c r="C6938">
        <v>310</v>
      </c>
      <c r="D6938" t="s">
        <v>23725</v>
      </c>
      <c r="E6938">
        <v>101</v>
      </c>
      <c r="F6938" t="s">
        <v>23726</v>
      </c>
      <c r="G6938" t="s">
        <v>1783</v>
      </c>
      <c r="H6938" t="s">
        <v>220</v>
      </c>
      <c r="I6938" t="s">
        <v>23727</v>
      </c>
      <c r="J6938">
        <v>0.1389</v>
      </c>
      <c r="K6938">
        <v>1</v>
      </c>
      <c r="L6938">
        <v>1</v>
      </c>
      <c r="M6938">
        <v>1</v>
      </c>
      <c r="N6938">
        <v>1</v>
      </c>
      <c r="O6938" t="s">
        <v>225</v>
      </c>
      <c r="P6938">
        <v>0</v>
      </c>
      <c r="Q6938">
        <v>1</v>
      </c>
      <c r="R6938">
        <v>17200</v>
      </c>
      <c r="S6938" t="s">
        <v>223</v>
      </c>
      <c r="T6938">
        <v>17200</v>
      </c>
      <c r="U6938" t="s">
        <v>23724</v>
      </c>
      <c r="V6938" t="s">
        <v>10030</v>
      </c>
      <c r="W6938" t="s">
        <v>225</v>
      </c>
      <c r="X6938" t="s">
        <v>225</v>
      </c>
      <c r="Y6938">
        <v>17200</v>
      </c>
      <c r="AB6938">
        <v>1</v>
      </c>
      <c r="AC6938">
        <v>1</v>
      </c>
      <c r="AD6938">
        <v>2</v>
      </c>
      <c r="AE6938">
        <v>1836</v>
      </c>
      <c r="AF6938">
        <v>1.75</v>
      </c>
      <c r="AQ6938">
        <v>2</v>
      </c>
      <c r="AR6938">
        <f t="shared" si="108"/>
        <v>4.6463999999999999</v>
      </c>
      <c r="AS6938">
        <v>1</v>
      </c>
      <c r="AT6938" t="s">
        <v>112</v>
      </c>
      <c r="AU6938">
        <v>20</v>
      </c>
    </row>
    <row r="6939" spans="1:47">
      <c r="A6939" t="s">
        <v>23728</v>
      </c>
      <c r="C6939">
        <v>310</v>
      </c>
      <c r="D6939" t="s">
        <v>21765</v>
      </c>
      <c r="E6939">
        <v>0</v>
      </c>
      <c r="F6939" t="s">
        <v>323</v>
      </c>
      <c r="J6939">
        <v>3.3271500000000001</v>
      </c>
      <c r="K6939">
        <v>0</v>
      </c>
      <c r="L6939">
        <v>1</v>
      </c>
      <c r="M6939">
        <v>0</v>
      </c>
      <c r="N6939">
        <v>1</v>
      </c>
      <c r="P6939">
        <v>0</v>
      </c>
      <c r="Q6939">
        <v>0</v>
      </c>
      <c r="R6939">
        <v>0</v>
      </c>
      <c r="S6939" t="s">
        <v>249</v>
      </c>
      <c r="T6939">
        <v>0</v>
      </c>
      <c r="U6939" t="s">
        <v>23728</v>
      </c>
      <c r="X6939" t="s">
        <v>225</v>
      </c>
      <c r="Y6939">
        <v>0</v>
      </c>
      <c r="AB6939">
        <v>0</v>
      </c>
      <c r="AC6939">
        <v>1</v>
      </c>
      <c r="AD6939">
        <v>0</v>
      </c>
      <c r="AE6939">
        <v>0</v>
      </c>
      <c r="AF6939">
        <v>0</v>
      </c>
      <c r="AQ6939">
        <v>1</v>
      </c>
      <c r="AR6939">
        <f t="shared" si="108"/>
        <v>0</v>
      </c>
      <c r="AS6939">
        <v>1</v>
      </c>
      <c r="AT6939" t="s">
        <v>112</v>
      </c>
      <c r="AU6939">
        <v>20</v>
      </c>
    </row>
    <row r="6940" spans="1:47">
      <c r="A6940" t="s">
        <v>23729</v>
      </c>
      <c r="C6940">
        <v>239</v>
      </c>
      <c r="E6940">
        <v>0</v>
      </c>
      <c r="J6940">
        <v>5.0000000000000002E-5</v>
      </c>
      <c r="K6940">
        <v>0</v>
      </c>
      <c r="L6940">
        <v>0</v>
      </c>
      <c r="M6940">
        <v>0</v>
      </c>
      <c r="N6940">
        <v>0</v>
      </c>
      <c r="P6940">
        <v>0</v>
      </c>
      <c r="Q6940">
        <v>0</v>
      </c>
      <c r="R6940">
        <v>0</v>
      </c>
      <c r="T6940">
        <v>0</v>
      </c>
      <c r="Y6940">
        <v>0</v>
      </c>
      <c r="AB6940">
        <v>0</v>
      </c>
      <c r="AC6940">
        <v>0</v>
      </c>
      <c r="AD6940">
        <v>0</v>
      </c>
      <c r="AE6940">
        <v>0</v>
      </c>
      <c r="AF6940">
        <v>0</v>
      </c>
      <c r="AI6940" t="s">
        <v>323</v>
      </c>
      <c r="AJ6940" t="s">
        <v>323</v>
      </c>
      <c r="AK6940" t="s">
        <v>323</v>
      </c>
      <c r="AQ6940">
        <v>0</v>
      </c>
      <c r="AR6940">
        <f t="shared" si="108"/>
        <v>0</v>
      </c>
      <c r="AS6940">
        <v>1</v>
      </c>
      <c r="AT6940" t="s">
        <v>124</v>
      </c>
      <c r="AU6940">
        <v>32</v>
      </c>
    </row>
    <row r="6941" spans="1:47">
      <c r="A6941" t="s">
        <v>23730</v>
      </c>
      <c r="C6941">
        <v>310</v>
      </c>
      <c r="D6941" t="s">
        <v>23731</v>
      </c>
      <c r="E6941">
        <v>101</v>
      </c>
      <c r="F6941" t="s">
        <v>23732</v>
      </c>
      <c r="G6941" t="s">
        <v>1783</v>
      </c>
      <c r="H6941" t="s">
        <v>220</v>
      </c>
      <c r="I6941" t="s">
        <v>23733</v>
      </c>
      <c r="J6941">
        <v>0.44002000000000002</v>
      </c>
      <c r="K6941">
        <v>1</v>
      </c>
      <c r="L6941">
        <v>1</v>
      </c>
      <c r="M6941">
        <v>1</v>
      </c>
      <c r="N6941">
        <v>1</v>
      </c>
      <c r="O6941" t="s">
        <v>225</v>
      </c>
      <c r="P6941">
        <v>0</v>
      </c>
      <c r="Q6941">
        <v>1</v>
      </c>
      <c r="R6941">
        <v>800</v>
      </c>
      <c r="S6941" t="s">
        <v>243</v>
      </c>
      <c r="T6941">
        <v>800</v>
      </c>
      <c r="U6941" t="s">
        <v>23730</v>
      </c>
      <c r="V6941" t="s">
        <v>224</v>
      </c>
      <c r="W6941" t="s">
        <v>225</v>
      </c>
      <c r="X6941" t="s">
        <v>225</v>
      </c>
      <c r="Y6941">
        <v>800</v>
      </c>
      <c r="AB6941">
        <v>1</v>
      </c>
      <c r="AC6941">
        <v>1</v>
      </c>
      <c r="AD6941">
        <v>2</v>
      </c>
      <c r="AE6941">
        <v>800</v>
      </c>
      <c r="AF6941">
        <v>1</v>
      </c>
      <c r="AQ6941">
        <v>6</v>
      </c>
      <c r="AR6941">
        <f t="shared" si="108"/>
        <v>4.6463999999999999</v>
      </c>
      <c r="AS6941">
        <v>1</v>
      </c>
      <c r="AT6941" t="s">
        <v>112</v>
      </c>
      <c r="AU6941">
        <v>20</v>
      </c>
    </row>
    <row r="6942" spans="1:47">
      <c r="A6942" t="s">
        <v>23734</v>
      </c>
      <c r="C6942">
        <v>310</v>
      </c>
      <c r="D6942" t="s">
        <v>23735</v>
      </c>
      <c r="E6942">
        <v>101</v>
      </c>
      <c r="F6942" t="s">
        <v>23699</v>
      </c>
      <c r="G6942" t="s">
        <v>1783</v>
      </c>
      <c r="H6942" t="s">
        <v>220</v>
      </c>
      <c r="I6942" t="s">
        <v>23736</v>
      </c>
      <c r="J6942">
        <v>0.12839</v>
      </c>
      <c r="K6942">
        <v>1</v>
      </c>
      <c r="L6942">
        <v>1</v>
      </c>
      <c r="M6942">
        <v>1</v>
      </c>
      <c r="N6942">
        <v>1</v>
      </c>
      <c r="O6942" t="s">
        <v>225</v>
      </c>
      <c r="P6942">
        <v>0</v>
      </c>
      <c r="Q6942">
        <v>1</v>
      </c>
      <c r="R6942">
        <v>1300</v>
      </c>
      <c r="S6942" t="s">
        <v>223</v>
      </c>
      <c r="T6942">
        <v>1300</v>
      </c>
      <c r="U6942" t="s">
        <v>23734</v>
      </c>
      <c r="X6942" t="s">
        <v>225</v>
      </c>
      <c r="Y6942">
        <v>1300</v>
      </c>
      <c r="AB6942">
        <v>1</v>
      </c>
      <c r="AC6942">
        <v>1</v>
      </c>
      <c r="AD6942">
        <v>3</v>
      </c>
      <c r="AE6942">
        <v>720</v>
      </c>
      <c r="AF6942">
        <v>1</v>
      </c>
      <c r="AQ6942">
        <v>2</v>
      </c>
      <c r="AR6942">
        <f t="shared" si="108"/>
        <v>4.6463999999999999</v>
      </c>
      <c r="AS6942">
        <v>1</v>
      </c>
      <c r="AT6942" t="s">
        <v>112</v>
      </c>
      <c r="AU6942">
        <v>20</v>
      </c>
    </row>
    <row r="6943" spans="1:47">
      <c r="A6943" t="s">
        <v>23737</v>
      </c>
      <c r="B6943" t="s">
        <v>293</v>
      </c>
      <c r="C6943">
        <v>310</v>
      </c>
      <c r="D6943" t="s">
        <v>23738</v>
      </c>
      <c r="E6943">
        <v>131</v>
      </c>
      <c r="F6943" t="s">
        <v>20532</v>
      </c>
      <c r="G6943" t="s">
        <v>1783</v>
      </c>
      <c r="H6943" t="s">
        <v>23739</v>
      </c>
      <c r="J6943">
        <v>3.1386599999999998</v>
      </c>
      <c r="K6943">
        <v>0</v>
      </c>
      <c r="L6943">
        <v>0</v>
      </c>
      <c r="M6943">
        <v>0</v>
      </c>
      <c r="N6943">
        <v>0</v>
      </c>
      <c r="P6943">
        <v>0</v>
      </c>
      <c r="Q6943">
        <v>0</v>
      </c>
      <c r="R6943">
        <v>0</v>
      </c>
      <c r="S6943" t="s">
        <v>296</v>
      </c>
      <c r="T6943">
        <v>0</v>
      </c>
      <c r="Y6943">
        <v>0</v>
      </c>
      <c r="AB6943">
        <v>0</v>
      </c>
      <c r="AC6943">
        <v>0</v>
      </c>
      <c r="AD6943">
        <v>0</v>
      </c>
      <c r="AE6943">
        <v>0</v>
      </c>
      <c r="AF6943">
        <v>0</v>
      </c>
      <c r="AG6943" t="s">
        <v>23740</v>
      </c>
      <c r="AQ6943">
        <v>11</v>
      </c>
      <c r="AR6943">
        <f t="shared" si="108"/>
        <v>0</v>
      </c>
      <c r="AS6943">
        <v>1</v>
      </c>
      <c r="AT6943" t="s">
        <v>112</v>
      </c>
      <c r="AU6943">
        <v>20</v>
      </c>
    </row>
    <row r="6944" spans="1:47">
      <c r="A6944" t="s">
        <v>23741</v>
      </c>
      <c r="C6944">
        <v>310</v>
      </c>
      <c r="D6944" t="s">
        <v>23742</v>
      </c>
      <c r="E6944">
        <v>101</v>
      </c>
      <c r="F6944" t="s">
        <v>23743</v>
      </c>
      <c r="G6944" t="s">
        <v>1783</v>
      </c>
      <c r="H6944" t="s">
        <v>220</v>
      </c>
      <c r="I6944" t="s">
        <v>23744</v>
      </c>
      <c r="J6944">
        <v>0.33709</v>
      </c>
      <c r="K6944">
        <v>1</v>
      </c>
      <c r="L6944">
        <v>1</v>
      </c>
      <c r="M6944">
        <v>1</v>
      </c>
      <c r="N6944">
        <v>1</v>
      </c>
      <c r="O6944" t="s">
        <v>225</v>
      </c>
      <c r="P6944">
        <v>0</v>
      </c>
      <c r="Q6944">
        <v>1</v>
      </c>
      <c r="R6944">
        <v>0</v>
      </c>
      <c r="S6944" t="s">
        <v>243</v>
      </c>
      <c r="T6944">
        <v>0</v>
      </c>
      <c r="U6944" t="s">
        <v>23741</v>
      </c>
      <c r="V6944" t="s">
        <v>10030</v>
      </c>
      <c r="W6944" t="s">
        <v>225</v>
      </c>
      <c r="X6944" t="s">
        <v>225</v>
      </c>
      <c r="Y6944">
        <v>0</v>
      </c>
      <c r="AB6944">
        <v>1</v>
      </c>
      <c r="AC6944">
        <v>1</v>
      </c>
      <c r="AD6944">
        <v>2</v>
      </c>
      <c r="AE6944">
        <v>1258</v>
      </c>
      <c r="AF6944">
        <v>1</v>
      </c>
      <c r="AQ6944">
        <v>5</v>
      </c>
      <c r="AR6944">
        <f t="shared" si="108"/>
        <v>4.6463999999999999</v>
      </c>
      <c r="AS6944">
        <v>1</v>
      </c>
      <c r="AT6944" t="s">
        <v>112</v>
      </c>
      <c r="AU6944">
        <v>20</v>
      </c>
    </row>
    <row r="6945" spans="1:47">
      <c r="A6945" t="s">
        <v>23745</v>
      </c>
      <c r="C6945">
        <v>310</v>
      </c>
      <c r="D6945" t="s">
        <v>23746</v>
      </c>
      <c r="E6945">
        <v>101</v>
      </c>
      <c r="F6945" t="s">
        <v>23747</v>
      </c>
      <c r="G6945" t="s">
        <v>1783</v>
      </c>
      <c r="H6945" t="s">
        <v>220</v>
      </c>
      <c r="I6945" t="s">
        <v>23748</v>
      </c>
      <c r="J6945">
        <v>0.28142</v>
      </c>
      <c r="K6945">
        <v>1</v>
      </c>
      <c r="L6945">
        <v>1</v>
      </c>
      <c r="M6945">
        <v>1</v>
      </c>
      <c r="N6945">
        <v>1</v>
      </c>
      <c r="O6945" t="s">
        <v>225</v>
      </c>
      <c r="P6945">
        <v>0</v>
      </c>
      <c r="Q6945">
        <v>0</v>
      </c>
      <c r="R6945">
        <v>0</v>
      </c>
      <c r="S6945" t="s">
        <v>223</v>
      </c>
      <c r="T6945">
        <v>0</v>
      </c>
      <c r="U6945" t="s">
        <v>23745</v>
      </c>
      <c r="V6945" t="s">
        <v>224</v>
      </c>
      <c r="W6945" t="s">
        <v>225</v>
      </c>
      <c r="X6945" t="s">
        <v>225</v>
      </c>
      <c r="Y6945">
        <v>0</v>
      </c>
      <c r="AB6945">
        <v>1</v>
      </c>
      <c r="AC6945">
        <v>1</v>
      </c>
      <c r="AD6945">
        <v>3</v>
      </c>
      <c r="AE6945">
        <v>1516</v>
      </c>
      <c r="AF6945">
        <v>1.75</v>
      </c>
      <c r="AQ6945">
        <v>1</v>
      </c>
      <c r="AR6945">
        <f t="shared" si="108"/>
        <v>4.6463999999999999</v>
      </c>
      <c r="AS6945">
        <v>1</v>
      </c>
      <c r="AT6945" t="s">
        <v>112</v>
      </c>
      <c r="AU6945">
        <v>20</v>
      </c>
    </row>
    <row r="6946" spans="1:47">
      <c r="A6946" t="s">
        <v>23749</v>
      </c>
      <c r="C6946">
        <v>310</v>
      </c>
      <c r="D6946" t="s">
        <v>23750</v>
      </c>
      <c r="E6946">
        <v>101</v>
      </c>
      <c r="F6946" t="s">
        <v>10584</v>
      </c>
      <c r="G6946" t="s">
        <v>324</v>
      </c>
      <c r="H6946" t="s">
        <v>220</v>
      </c>
      <c r="I6946" t="s">
        <v>23751</v>
      </c>
      <c r="J6946">
        <v>0.56477999999999995</v>
      </c>
      <c r="K6946">
        <v>1</v>
      </c>
      <c r="L6946">
        <v>1</v>
      </c>
      <c r="M6946">
        <v>1</v>
      </c>
      <c r="N6946">
        <v>1</v>
      </c>
      <c r="O6946" t="s">
        <v>225</v>
      </c>
      <c r="P6946">
        <v>0</v>
      </c>
      <c r="Q6946">
        <v>0</v>
      </c>
      <c r="R6946">
        <v>0</v>
      </c>
      <c r="S6946" t="s">
        <v>223</v>
      </c>
      <c r="T6946">
        <v>0</v>
      </c>
      <c r="U6946" t="s">
        <v>23749</v>
      </c>
      <c r="V6946" t="s">
        <v>224</v>
      </c>
      <c r="W6946" t="s">
        <v>225</v>
      </c>
      <c r="X6946" t="s">
        <v>225</v>
      </c>
      <c r="Y6946">
        <v>0</v>
      </c>
      <c r="AB6946">
        <v>1</v>
      </c>
      <c r="AC6946">
        <v>1</v>
      </c>
      <c r="AD6946">
        <v>4</v>
      </c>
      <c r="AE6946">
        <v>2864</v>
      </c>
      <c r="AF6946">
        <v>1.75</v>
      </c>
      <c r="AQ6946">
        <v>2</v>
      </c>
      <c r="AR6946">
        <f t="shared" si="108"/>
        <v>4.6463999999999999</v>
      </c>
      <c r="AS6946">
        <v>1</v>
      </c>
      <c r="AT6946" t="s">
        <v>112</v>
      </c>
      <c r="AU6946">
        <v>20</v>
      </c>
    </row>
    <row r="6947" spans="1:47">
      <c r="A6947" t="s">
        <v>23752</v>
      </c>
      <c r="C6947">
        <v>310</v>
      </c>
      <c r="D6947" t="s">
        <v>23753</v>
      </c>
      <c r="E6947">
        <v>101</v>
      </c>
      <c r="F6947" t="s">
        <v>23754</v>
      </c>
      <c r="G6947" t="s">
        <v>1783</v>
      </c>
      <c r="H6947" t="s">
        <v>220</v>
      </c>
      <c r="I6947" t="s">
        <v>23755</v>
      </c>
      <c r="J6947">
        <v>0.44773000000000002</v>
      </c>
      <c r="K6947">
        <v>1</v>
      </c>
      <c r="L6947">
        <v>1</v>
      </c>
      <c r="M6947">
        <v>1</v>
      </c>
      <c r="N6947">
        <v>1</v>
      </c>
      <c r="O6947" t="s">
        <v>225</v>
      </c>
      <c r="P6947">
        <v>0</v>
      </c>
      <c r="Q6947">
        <v>0</v>
      </c>
      <c r="R6947">
        <v>0</v>
      </c>
      <c r="S6947" t="s">
        <v>223</v>
      </c>
      <c r="T6947">
        <v>0</v>
      </c>
      <c r="U6947" t="s">
        <v>23752</v>
      </c>
      <c r="V6947" t="s">
        <v>10030</v>
      </c>
      <c r="W6947" t="s">
        <v>225</v>
      </c>
      <c r="X6947" t="s">
        <v>225</v>
      </c>
      <c r="Y6947">
        <v>0</v>
      </c>
      <c r="AB6947">
        <v>1</v>
      </c>
      <c r="AC6947">
        <v>1</v>
      </c>
      <c r="AD6947">
        <v>2</v>
      </c>
      <c r="AE6947">
        <v>872</v>
      </c>
      <c r="AF6947">
        <v>1</v>
      </c>
      <c r="AQ6947">
        <v>1</v>
      </c>
      <c r="AR6947">
        <f t="shared" si="108"/>
        <v>4.6463999999999999</v>
      </c>
      <c r="AS6947">
        <v>1</v>
      </c>
      <c r="AT6947" t="s">
        <v>112</v>
      </c>
      <c r="AU6947">
        <v>20</v>
      </c>
    </row>
    <row r="6948" spans="1:47">
      <c r="A6948" t="s">
        <v>248</v>
      </c>
      <c r="C6948">
        <v>310</v>
      </c>
      <c r="E6948">
        <v>0</v>
      </c>
      <c r="J6948">
        <v>7.9829999999999998E-2</v>
      </c>
      <c r="K6948">
        <v>0</v>
      </c>
      <c r="L6948">
        <v>0</v>
      </c>
      <c r="M6948">
        <v>0</v>
      </c>
      <c r="N6948">
        <v>0</v>
      </c>
      <c r="P6948">
        <v>0</v>
      </c>
      <c r="Q6948">
        <v>0</v>
      </c>
      <c r="R6948">
        <v>0</v>
      </c>
      <c r="S6948" t="s">
        <v>249</v>
      </c>
      <c r="T6948">
        <v>0</v>
      </c>
      <c r="Y6948">
        <v>0</v>
      </c>
      <c r="AB6948">
        <v>0</v>
      </c>
      <c r="AC6948">
        <v>0</v>
      </c>
      <c r="AD6948">
        <v>0</v>
      </c>
      <c r="AE6948">
        <v>0</v>
      </c>
      <c r="AF6948">
        <v>0</v>
      </c>
      <c r="AQ6948">
        <v>0</v>
      </c>
      <c r="AR6948">
        <f t="shared" si="108"/>
        <v>0</v>
      </c>
      <c r="AS6948">
        <v>1</v>
      </c>
      <c r="AT6948" t="s">
        <v>112</v>
      </c>
      <c r="AU6948">
        <v>20</v>
      </c>
    </row>
    <row r="6949" spans="1:47">
      <c r="A6949" t="s">
        <v>20793</v>
      </c>
      <c r="C6949">
        <v>310</v>
      </c>
      <c r="D6949" t="s">
        <v>20794</v>
      </c>
      <c r="E6949">
        <v>101</v>
      </c>
      <c r="F6949" t="s">
        <v>20795</v>
      </c>
      <c r="G6949" t="s">
        <v>1783</v>
      </c>
      <c r="H6949" t="s">
        <v>220</v>
      </c>
      <c r="I6949" t="s">
        <v>20796</v>
      </c>
      <c r="J6949">
        <v>3.2029700000000001</v>
      </c>
      <c r="K6949">
        <v>1</v>
      </c>
      <c r="L6949">
        <v>1</v>
      </c>
      <c r="M6949">
        <v>1</v>
      </c>
      <c r="N6949">
        <v>1</v>
      </c>
      <c r="O6949" t="s">
        <v>225</v>
      </c>
      <c r="P6949">
        <v>0</v>
      </c>
      <c r="Q6949">
        <v>0</v>
      </c>
      <c r="R6949">
        <v>0</v>
      </c>
      <c r="S6949" t="s">
        <v>243</v>
      </c>
      <c r="T6949">
        <v>0</v>
      </c>
      <c r="U6949" t="s">
        <v>20793</v>
      </c>
      <c r="X6949" t="s">
        <v>225</v>
      </c>
      <c r="Y6949">
        <v>0</v>
      </c>
      <c r="AB6949">
        <v>1</v>
      </c>
      <c r="AC6949">
        <v>1</v>
      </c>
      <c r="AD6949">
        <v>3</v>
      </c>
      <c r="AE6949">
        <v>2101</v>
      </c>
      <c r="AF6949">
        <v>2</v>
      </c>
      <c r="AQ6949">
        <v>1</v>
      </c>
      <c r="AR6949">
        <f t="shared" si="108"/>
        <v>4.6463999999999999</v>
      </c>
      <c r="AS6949">
        <v>1</v>
      </c>
      <c r="AT6949" t="s">
        <v>112</v>
      </c>
      <c r="AU6949">
        <v>20</v>
      </c>
    </row>
    <row r="6950" spans="1:47">
      <c r="A6950" t="s">
        <v>23756</v>
      </c>
      <c r="C6950">
        <v>310</v>
      </c>
      <c r="D6950" t="s">
        <v>23757</v>
      </c>
      <c r="E6950">
        <v>101</v>
      </c>
      <c r="F6950" t="s">
        <v>23758</v>
      </c>
      <c r="G6950" t="s">
        <v>1783</v>
      </c>
      <c r="H6950" t="s">
        <v>220</v>
      </c>
      <c r="I6950" t="s">
        <v>23759</v>
      </c>
      <c r="J6950">
        <v>0.48159000000000002</v>
      </c>
      <c r="K6950">
        <v>1</v>
      </c>
      <c r="L6950">
        <v>1</v>
      </c>
      <c r="M6950">
        <v>1</v>
      </c>
      <c r="N6950">
        <v>1</v>
      </c>
      <c r="O6950" t="s">
        <v>225</v>
      </c>
      <c r="P6950">
        <v>0</v>
      </c>
      <c r="Q6950">
        <v>1</v>
      </c>
      <c r="R6950">
        <v>3800</v>
      </c>
      <c r="S6950" t="s">
        <v>243</v>
      </c>
      <c r="T6950">
        <v>3800</v>
      </c>
      <c r="U6950" t="s">
        <v>23756</v>
      </c>
      <c r="V6950" t="s">
        <v>224</v>
      </c>
      <c r="W6950" t="s">
        <v>225</v>
      </c>
      <c r="X6950" t="s">
        <v>225</v>
      </c>
      <c r="Y6950">
        <v>3800</v>
      </c>
      <c r="AB6950">
        <v>1</v>
      </c>
      <c r="AC6950">
        <v>1</v>
      </c>
      <c r="AD6950">
        <v>2</v>
      </c>
      <c r="AE6950">
        <v>1093</v>
      </c>
      <c r="AF6950">
        <v>1</v>
      </c>
      <c r="AQ6950">
        <v>7</v>
      </c>
      <c r="AR6950">
        <f t="shared" si="108"/>
        <v>4.6463999999999999</v>
      </c>
      <c r="AS6950">
        <v>1</v>
      </c>
      <c r="AT6950" t="s">
        <v>112</v>
      </c>
      <c r="AU6950">
        <v>20</v>
      </c>
    </row>
    <row r="6951" spans="1:47">
      <c r="A6951" t="s">
        <v>23760</v>
      </c>
      <c r="C6951">
        <v>310</v>
      </c>
      <c r="D6951" t="s">
        <v>23761</v>
      </c>
      <c r="E6951">
        <v>101</v>
      </c>
      <c r="F6951" t="s">
        <v>23762</v>
      </c>
      <c r="G6951" t="s">
        <v>1783</v>
      </c>
      <c r="H6951" t="s">
        <v>220</v>
      </c>
      <c r="I6951" t="s">
        <v>23763</v>
      </c>
      <c r="J6951">
        <v>0.64441000000000004</v>
      </c>
      <c r="K6951">
        <v>1</v>
      </c>
      <c r="L6951">
        <v>1</v>
      </c>
      <c r="M6951">
        <v>1</v>
      </c>
      <c r="N6951">
        <v>1</v>
      </c>
      <c r="O6951" t="s">
        <v>225</v>
      </c>
      <c r="P6951">
        <v>0</v>
      </c>
      <c r="Q6951">
        <v>1</v>
      </c>
      <c r="R6951">
        <v>2500</v>
      </c>
      <c r="S6951" t="s">
        <v>243</v>
      </c>
      <c r="T6951">
        <v>2500</v>
      </c>
      <c r="U6951" t="s">
        <v>23760</v>
      </c>
      <c r="V6951" t="s">
        <v>224</v>
      </c>
      <c r="W6951" t="s">
        <v>225</v>
      </c>
      <c r="X6951" t="s">
        <v>225</v>
      </c>
      <c r="Y6951">
        <v>2500</v>
      </c>
      <c r="AB6951">
        <v>1</v>
      </c>
      <c r="AC6951">
        <v>1</v>
      </c>
      <c r="AD6951">
        <v>3</v>
      </c>
      <c r="AE6951">
        <v>1296</v>
      </c>
      <c r="AF6951">
        <v>1.5</v>
      </c>
      <c r="AQ6951">
        <v>9</v>
      </c>
      <c r="AR6951">
        <f t="shared" si="108"/>
        <v>4.6463999999999999</v>
      </c>
      <c r="AS6951">
        <v>1</v>
      </c>
      <c r="AT6951" t="s">
        <v>112</v>
      </c>
      <c r="AU6951">
        <v>20</v>
      </c>
    </row>
    <row r="6952" spans="1:47">
      <c r="A6952" t="s">
        <v>23764</v>
      </c>
      <c r="C6952">
        <v>310</v>
      </c>
      <c r="D6952" t="s">
        <v>23765</v>
      </c>
      <c r="E6952">
        <v>101</v>
      </c>
      <c r="F6952" t="s">
        <v>23766</v>
      </c>
      <c r="G6952" t="s">
        <v>1783</v>
      </c>
      <c r="H6952" t="s">
        <v>220</v>
      </c>
      <c r="I6952" t="s">
        <v>23767</v>
      </c>
      <c r="J6952">
        <v>0.13919000000000001</v>
      </c>
      <c r="K6952">
        <v>1</v>
      </c>
      <c r="L6952">
        <v>1</v>
      </c>
      <c r="M6952">
        <v>1</v>
      </c>
      <c r="N6952">
        <v>1</v>
      </c>
      <c r="O6952" t="s">
        <v>225</v>
      </c>
      <c r="P6952">
        <v>0</v>
      </c>
      <c r="Q6952">
        <v>1</v>
      </c>
      <c r="R6952">
        <v>2000</v>
      </c>
      <c r="S6952" t="s">
        <v>243</v>
      </c>
      <c r="T6952">
        <v>2000</v>
      </c>
      <c r="U6952" t="s">
        <v>23764</v>
      </c>
      <c r="V6952" t="s">
        <v>224</v>
      </c>
      <c r="W6952" t="s">
        <v>225</v>
      </c>
      <c r="X6952" t="s">
        <v>225</v>
      </c>
      <c r="Y6952">
        <v>2000</v>
      </c>
      <c r="AB6952">
        <v>1</v>
      </c>
      <c r="AC6952">
        <v>1</v>
      </c>
      <c r="AD6952">
        <v>1</v>
      </c>
      <c r="AE6952">
        <v>686</v>
      </c>
      <c r="AF6952">
        <v>1</v>
      </c>
      <c r="AQ6952">
        <v>2</v>
      </c>
      <c r="AR6952">
        <f t="shared" si="108"/>
        <v>4.6463999999999999</v>
      </c>
      <c r="AS6952">
        <v>1</v>
      </c>
      <c r="AT6952" t="s">
        <v>112</v>
      </c>
      <c r="AU6952">
        <v>20</v>
      </c>
    </row>
    <row r="6953" spans="1:47">
      <c r="A6953" t="s">
        <v>23768</v>
      </c>
      <c r="C6953">
        <v>310</v>
      </c>
      <c r="D6953" t="s">
        <v>23769</v>
      </c>
      <c r="E6953">
        <v>132</v>
      </c>
      <c r="F6953" t="s">
        <v>23770</v>
      </c>
      <c r="G6953" t="s">
        <v>1783</v>
      </c>
      <c r="H6953" t="s">
        <v>260</v>
      </c>
      <c r="I6953" t="s">
        <v>23771</v>
      </c>
      <c r="J6953">
        <v>0.12958</v>
      </c>
      <c r="K6953">
        <v>0</v>
      </c>
      <c r="L6953">
        <v>0</v>
      </c>
      <c r="M6953">
        <v>0</v>
      </c>
      <c r="N6953">
        <v>0</v>
      </c>
      <c r="P6953">
        <v>0</v>
      </c>
      <c r="Q6953">
        <v>0</v>
      </c>
      <c r="R6953">
        <v>0</v>
      </c>
      <c r="S6953" t="s">
        <v>223</v>
      </c>
      <c r="T6953">
        <v>0</v>
      </c>
      <c r="U6953" t="s">
        <v>23768</v>
      </c>
      <c r="Y6953">
        <v>0</v>
      </c>
      <c r="AB6953">
        <v>0</v>
      </c>
      <c r="AC6953">
        <v>0</v>
      </c>
      <c r="AD6953">
        <v>0</v>
      </c>
      <c r="AE6953">
        <v>0</v>
      </c>
      <c r="AF6953">
        <v>0</v>
      </c>
      <c r="AQ6953">
        <v>2</v>
      </c>
      <c r="AR6953">
        <f t="shared" si="108"/>
        <v>0</v>
      </c>
      <c r="AS6953">
        <v>1</v>
      </c>
      <c r="AT6953" t="s">
        <v>112</v>
      </c>
      <c r="AU6953">
        <v>20</v>
      </c>
    </row>
    <row r="6954" spans="1:47">
      <c r="A6954" t="s">
        <v>23772</v>
      </c>
      <c r="C6954">
        <v>310</v>
      </c>
      <c r="D6954" t="s">
        <v>23773</v>
      </c>
      <c r="E6954">
        <v>132</v>
      </c>
      <c r="F6954" t="s">
        <v>23774</v>
      </c>
      <c r="G6954" t="s">
        <v>1783</v>
      </c>
      <c r="H6954" t="s">
        <v>260</v>
      </c>
      <c r="I6954" t="s">
        <v>23775</v>
      </c>
      <c r="J6954">
        <v>7.1169999999999997E-2</v>
      </c>
      <c r="K6954">
        <v>0</v>
      </c>
      <c r="L6954">
        <v>0</v>
      </c>
      <c r="M6954">
        <v>0</v>
      </c>
      <c r="N6954">
        <v>0</v>
      </c>
      <c r="P6954">
        <v>0</v>
      </c>
      <c r="Q6954">
        <v>0</v>
      </c>
      <c r="R6954">
        <v>0</v>
      </c>
      <c r="S6954" t="s">
        <v>223</v>
      </c>
      <c r="T6954">
        <v>0</v>
      </c>
      <c r="U6954" t="s">
        <v>23772</v>
      </c>
      <c r="Y6954">
        <v>0</v>
      </c>
      <c r="AB6954">
        <v>0</v>
      </c>
      <c r="AC6954">
        <v>0</v>
      </c>
      <c r="AD6954">
        <v>0</v>
      </c>
      <c r="AE6954">
        <v>0</v>
      </c>
      <c r="AF6954">
        <v>0</v>
      </c>
      <c r="AQ6954">
        <v>1</v>
      </c>
      <c r="AR6954">
        <f t="shared" si="108"/>
        <v>0</v>
      </c>
      <c r="AS6954">
        <v>1</v>
      </c>
      <c r="AT6954" t="s">
        <v>112</v>
      </c>
      <c r="AU6954">
        <v>20</v>
      </c>
    </row>
    <row r="6955" spans="1:47">
      <c r="A6955" t="s">
        <v>23776</v>
      </c>
      <c r="C6955">
        <v>310</v>
      </c>
      <c r="D6955" t="s">
        <v>23777</v>
      </c>
      <c r="E6955">
        <v>132</v>
      </c>
      <c r="F6955" t="s">
        <v>23699</v>
      </c>
      <c r="G6955" t="s">
        <v>1783</v>
      </c>
      <c r="H6955" t="s">
        <v>260</v>
      </c>
      <c r="I6955" t="s">
        <v>23778</v>
      </c>
      <c r="J6955">
        <v>0.12906999999999999</v>
      </c>
      <c r="K6955">
        <v>0</v>
      </c>
      <c r="L6955">
        <v>0</v>
      </c>
      <c r="M6955">
        <v>0</v>
      </c>
      <c r="N6955">
        <v>0</v>
      </c>
      <c r="P6955">
        <v>0</v>
      </c>
      <c r="Q6955">
        <v>0</v>
      </c>
      <c r="R6955">
        <v>0</v>
      </c>
      <c r="S6955" t="s">
        <v>223</v>
      </c>
      <c r="T6955">
        <v>0</v>
      </c>
      <c r="U6955" t="s">
        <v>23776</v>
      </c>
      <c r="Y6955">
        <v>0</v>
      </c>
      <c r="AB6955">
        <v>0</v>
      </c>
      <c r="AC6955">
        <v>0</v>
      </c>
      <c r="AD6955">
        <v>0</v>
      </c>
      <c r="AE6955">
        <v>0</v>
      </c>
      <c r="AF6955">
        <v>0</v>
      </c>
      <c r="AQ6955">
        <v>2</v>
      </c>
      <c r="AR6955">
        <f t="shared" si="108"/>
        <v>0</v>
      </c>
      <c r="AS6955">
        <v>1</v>
      </c>
      <c r="AT6955" t="s">
        <v>112</v>
      </c>
      <c r="AU6955">
        <v>20</v>
      </c>
    </row>
    <row r="6956" spans="1:47">
      <c r="A6956" t="s">
        <v>23779</v>
      </c>
      <c r="C6956">
        <v>310</v>
      </c>
      <c r="D6956" t="s">
        <v>23780</v>
      </c>
      <c r="E6956">
        <v>101</v>
      </c>
      <c r="F6956" t="s">
        <v>23781</v>
      </c>
      <c r="G6956" t="s">
        <v>1783</v>
      </c>
      <c r="H6956" t="s">
        <v>220</v>
      </c>
      <c r="I6956" t="s">
        <v>23782</v>
      </c>
      <c r="J6956">
        <v>0.35332999999999998</v>
      </c>
      <c r="K6956">
        <v>1</v>
      </c>
      <c r="L6956">
        <v>1</v>
      </c>
      <c r="M6956">
        <v>1</v>
      </c>
      <c r="N6956">
        <v>1</v>
      </c>
      <c r="O6956" t="s">
        <v>225</v>
      </c>
      <c r="P6956">
        <v>0</v>
      </c>
      <c r="Q6956">
        <v>1</v>
      </c>
      <c r="R6956">
        <v>2800</v>
      </c>
      <c r="S6956" t="s">
        <v>243</v>
      </c>
      <c r="T6956">
        <v>2800</v>
      </c>
      <c r="U6956" t="s">
        <v>23779</v>
      </c>
      <c r="V6956" t="s">
        <v>10030</v>
      </c>
      <c r="W6956" t="s">
        <v>225</v>
      </c>
      <c r="X6956" t="s">
        <v>225</v>
      </c>
      <c r="Y6956">
        <v>2800</v>
      </c>
      <c r="AB6956">
        <v>1</v>
      </c>
      <c r="AC6956">
        <v>1</v>
      </c>
      <c r="AD6956">
        <v>2</v>
      </c>
      <c r="AE6956">
        <v>1115</v>
      </c>
      <c r="AF6956">
        <v>1</v>
      </c>
      <c r="AQ6956">
        <v>5</v>
      </c>
      <c r="AR6956">
        <f t="shared" si="108"/>
        <v>4.6463999999999999</v>
      </c>
      <c r="AS6956">
        <v>1</v>
      </c>
      <c r="AT6956" t="s">
        <v>112</v>
      </c>
      <c r="AU6956">
        <v>20</v>
      </c>
    </row>
    <row r="6957" spans="1:47">
      <c r="A6957" t="s">
        <v>248</v>
      </c>
      <c r="C6957">
        <v>310</v>
      </c>
      <c r="E6957">
        <v>0</v>
      </c>
      <c r="J6957">
        <v>4.3499999999999997E-3</v>
      </c>
      <c r="K6957">
        <v>0</v>
      </c>
      <c r="L6957">
        <v>0</v>
      </c>
      <c r="M6957">
        <v>0</v>
      </c>
      <c r="N6957">
        <v>0</v>
      </c>
      <c r="P6957">
        <v>0</v>
      </c>
      <c r="Q6957">
        <v>0</v>
      </c>
      <c r="R6957">
        <v>0</v>
      </c>
      <c r="S6957" t="s">
        <v>249</v>
      </c>
      <c r="T6957">
        <v>0</v>
      </c>
      <c r="Y6957">
        <v>0</v>
      </c>
      <c r="AB6957">
        <v>0</v>
      </c>
      <c r="AC6957">
        <v>0</v>
      </c>
      <c r="AD6957">
        <v>0</v>
      </c>
      <c r="AE6957">
        <v>0</v>
      </c>
      <c r="AF6957">
        <v>0</v>
      </c>
      <c r="AQ6957">
        <v>0</v>
      </c>
      <c r="AR6957">
        <f t="shared" si="108"/>
        <v>0</v>
      </c>
      <c r="AS6957">
        <v>1</v>
      </c>
      <c r="AT6957" t="s">
        <v>112</v>
      </c>
      <c r="AU6957">
        <v>20</v>
      </c>
    </row>
    <row r="6958" spans="1:47">
      <c r="A6958" t="s">
        <v>23783</v>
      </c>
      <c r="C6958">
        <v>310</v>
      </c>
      <c r="D6958" t="s">
        <v>22464</v>
      </c>
      <c r="E6958">
        <v>132</v>
      </c>
      <c r="F6958" t="s">
        <v>19681</v>
      </c>
      <c r="G6958" t="s">
        <v>324</v>
      </c>
      <c r="H6958" t="s">
        <v>260</v>
      </c>
      <c r="I6958" t="s">
        <v>23784</v>
      </c>
      <c r="J6958">
        <v>1.3706199999999999</v>
      </c>
      <c r="K6958">
        <v>0</v>
      </c>
      <c r="L6958">
        <v>0</v>
      </c>
      <c r="M6958">
        <v>0</v>
      </c>
      <c r="N6958">
        <v>0</v>
      </c>
      <c r="P6958">
        <v>0</v>
      </c>
      <c r="Q6958">
        <v>0</v>
      </c>
      <c r="R6958">
        <v>0</v>
      </c>
      <c r="S6958" t="s">
        <v>223</v>
      </c>
      <c r="T6958">
        <v>0</v>
      </c>
      <c r="U6958" t="s">
        <v>23783</v>
      </c>
      <c r="Y6958">
        <v>0</v>
      </c>
      <c r="AB6958">
        <v>0</v>
      </c>
      <c r="AC6958">
        <v>0</v>
      </c>
      <c r="AD6958">
        <v>0</v>
      </c>
      <c r="AE6958">
        <v>0</v>
      </c>
      <c r="AF6958">
        <v>0</v>
      </c>
      <c r="AQ6958">
        <v>5</v>
      </c>
      <c r="AR6958">
        <f t="shared" si="108"/>
        <v>0</v>
      </c>
      <c r="AS6958">
        <v>1</v>
      </c>
      <c r="AT6958" t="s">
        <v>126</v>
      </c>
      <c r="AU6958">
        <v>34</v>
      </c>
    </row>
    <row r="6959" spans="1:47">
      <c r="A6959" t="s">
        <v>23785</v>
      </c>
      <c r="C6959">
        <v>310</v>
      </c>
      <c r="D6959" t="s">
        <v>23786</v>
      </c>
      <c r="E6959">
        <v>101</v>
      </c>
      <c r="F6959" t="s">
        <v>23787</v>
      </c>
      <c r="G6959" t="s">
        <v>1783</v>
      </c>
      <c r="H6959" t="s">
        <v>220</v>
      </c>
      <c r="I6959" t="s">
        <v>23788</v>
      </c>
      <c r="J6959">
        <v>0.30576999999999999</v>
      </c>
      <c r="K6959">
        <v>1</v>
      </c>
      <c r="L6959">
        <v>1</v>
      </c>
      <c r="M6959">
        <v>1</v>
      </c>
      <c r="N6959">
        <v>1</v>
      </c>
      <c r="O6959" t="s">
        <v>225</v>
      </c>
      <c r="P6959">
        <v>0</v>
      </c>
      <c r="Q6959">
        <v>0</v>
      </c>
      <c r="R6959">
        <v>0</v>
      </c>
      <c r="S6959" t="s">
        <v>223</v>
      </c>
      <c r="T6959">
        <v>0</v>
      </c>
      <c r="U6959" t="s">
        <v>23785</v>
      </c>
      <c r="V6959" t="s">
        <v>10030</v>
      </c>
      <c r="W6959" t="s">
        <v>225</v>
      </c>
      <c r="X6959" t="s">
        <v>225</v>
      </c>
      <c r="Y6959">
        <v>0</v>
      </c>
      <c r="AB6959">
        <v>1</v>
      </c>
      <c r="AC6959">
        <v>1</v>
      </c>
      <c r="AD6959">
        <v>3</v>
      </c>
      <c r="AE6959">
        <v>948</v>
      </c>
      <c r="AF6959">
        <v>1</v>
      </c>
      <c r="AQ6959">
        <v>1</v>
      </c>
      <c r="AR6959">
        <f t="shared" si="108"/>
        <v>4.6463999999999999</v>
      </c>
      <c r="AS6959">
        <v>1</v>
      </c>
      <c r="AT6959" t="s">
        <v>112</v>
      </c>
      <c r="AU6959">
        <v>20</v>
      </c>
    </row>
    <row r="6960" spans="1:47">
      <c r="A6960" t="s">
        <v>23789</v>
      </c>
      <c r="C6960">
        <v>310</v>
      </c>
      <c r="D6960" t="s">
        <v>23790</v>
      </c>
      <c r="E6960">
        <v>101</v>
      </c>
      <c r="F6960" t="s">
        <v>23791</v>
      </c>
      <c r="G6960" t="s">
        <v>1783</v>
      </c>
      <c r="H6960" t="s">
        <v>220</v>
      </c>
      <c r="I6960" t="s">
        <v>23792</v>
      </c>
      <c r="J6960">
        <v>0.34465000000000001</v>
      </c>
      <c r="K6960">
        <v>1</v>
      </c>
      <c r="L6960">
        <v>1</v>
      </c>
      <c r="M6960">
        <v>1</v>
      </c>
      <c r="N6960">
        <v>1</v>
      </c>
      <c r="O6960" t="s">
        <v>225</v>
      </c>
      <c r="P6960">
        <v>0</v>
      </c>
      <c r="Q6960">
        <v>1</v>
      </c>
      <c r="R6960">
        <v>2800</v>
      </c>
      <c r="S6960" t="s">
        <v>223</v>
      </c>
      <c r="T6960">
        <v>2800</v>
      </c>
      <c r="U6960" t="s">
        <v>23789</v>
      </c>
      <c r="V6960" t="s">
        <v>224</v>
      </c>
      <c r="W6960" t="s">
        <v>225</v>
      </c>
      <c r="X6960" t="s">
        <v>225</v>
      </c>
      <c r="Y6960">
        <v>2800</v>
      </c>
      <c r="AB6960">
        <v>1</v>
      </c>
      <c r="AC6960">
        <v>1</v>
      </c>
      <c r="AD6960">
        <v>4</v>
      </c>
      <c r="AE6960">
        <v>1057</v>
      </c>
      <c r="AF6960">
        <v>1.9</v>
      </c>
      <c r="AQ6960">
        <v>6</v>
      </c>
      <c r="AR6960">
        <f t="shared" si="108"/>
        <v>4.6463999999999999</v>
      </c>
      <c r="AS6960">
        <v>1</v>
      </c>
      <c r="AT6960" t="s">
        <v>112</v>
      </c>
      <c r="AU6960">
        <v>20</v>
      </c>
    </row>
    <row r="6961" spans="1:47">
      <c r="A6961" t="s">
        <v>23793</v>
      </c>
      <c r="C6961">
        <v>310</v>
      </c>
      <c r="D6961" t="s">
        <v>23794</v>
      </c>
      <c r="E6961">
        <v>101</v>
      </c>
      <c r="F6961" t="s">
        <v>23770</v>
      </c>
      <c r="G6961" t="s">
        <v>1783</v>
      </c>
      <c r="H6961" t="s">
        <v>220</v>
      </c>
      <c r="I6961" t="s">
        <v>23795</v>
      </c>
      <c r="J6961">
        <v>0.12598999999999999</v>
      </c>
      <c r="K6961">
        <v>1</v>
      </c>
      <c r="L6961">
        <v>1</v>
      </c>
      <c r="M6961">
        <v>1</v>
      </c>
      <c r="N6961">
        <v>1</v>
      </c>
      <c r="O6961" t="s">
        <v>225</v>
      </c>
      <c r="P6961">
        <v>0</v>
      </c>
      <c r="Q6961">
        <v>0</v>
      </c>
      <c r="R6961">
        <v>0</v>
      </c>
      <c r="S6961" t="s">
        <v>223</v>
      </c>
      <c r="T6961">
        <v>0</v>
      </c>
      <c r="U6961" t="s">
        <v>23793</v>
      </c>
      <c r="V6961" t="s">
        <v>224</v>
      </c>
      <c r="W6961" t="s">
        <v>225</v>
      </c>
      <c r="X6961" t="s">
        <v>225</v>
      </c>
      <c r="Y6961">
        <v>0</v>
      </c>
      <c r="AB6961">
        <v>1</v>
      </c>
      <c r="AC6961">
        <v>1</v>
      </c>
      <c r="AD6961">
        <v>2</v>
      </c>
      <c r="AE6961">
        <v>1008</v>
      </c>
      <c r="AF6961">
        <v>1</v>
      </c>
      <c r="AQ6961">
        <v>2</v>
      </c>
      <c r="AR6961">
        <f t="shared" si="108"/>
        <v>4.6463999999999999</v>
      </c>
      <c r="AS6961">
        <v>1</v>
      </c>
      <c r="AT6961" t="s">
        <v>112</v>
      </c>
      <c r="AU6961">
        <v>20</v>
      </c>
    </row>
    <row r="6962" spans="1:47">
      <c r="A6962" t="s">
        <v>23796</v>
      </c>
      <c r="C6962">
        <v>310</v>
      </c>
      <c r="D6962" t="s">
        <v>23797</v>
      </c>
      <c r="E6962">
        <v>101</v>
      </c>
      <c r="F6962" t="s">
        <v>23798</v>
      </c>
      <c r="G6962" t="s">
        <v>1783</v>
      </c>
      <c r="H6962" t="s">
        <v>220</v>
      </c>
      <c r="I6962" t="s">
        <v>23799</v>
      </c>
      <c r="J6962">
        <v>0.13322000000000001</v>
      </c>
      <c r="K6962">
        <v>1</v>
      </c>
      <c r="L6962">
        <v>1</v>
      </c>
      <c r="M6962">
        <v>1</v>
      </c>
      <c r="N6962">
        <v>1</v>
      </c>
      <c r="O6962" t="s">
        <v>225</v>
      </c>
      <c r="P6962">
        <v>0</v>
      </c>
      <c r="Q6962">
        <v>1</v>
      </c>
      <c r="R6962">
        <v>6900</v>
      </c>
      <c r="S6962" t="s">
        <v>223</v>
      </c>
      <c r="T6962">
        <v>6900</v>
      </c>
      <c r="U6962" t="s">
        <v>23796</v>
      </c>
      <c r="V6962" t="s">
        <v>224</v>
      </c>
      <c r="W6962" t="s">
        <v>225</v>
      </c>
      <c r="X6962" t="s">
        <v>225</v>
      </c>
      <c r="Y6962">
        <v>6900</v>
      </c>
      <c r="AB6962">
        <v>1</v>
      </c>
      <c r="AC6962">
        <v>1</v>
      </c>
      <c r="AD6962">
        <v>2</v>
      </c>
      <c r="AE6962">
        <v>1021</v>
      </c>
      <c r="AF6962">
        <v>1</v>
      </c>
      <c r="AQ6962">
        <v>2</v>
      </c>
      <c r="AR6962">
        <f t="shared" si="108"/>
        <v>4.6463999999999999</v>
      </c>
      <c r="AS6962">
        <v>1</v>
      </c>
      <c r="AT6962" t="s">
        <v>112</v>
      </c>
      <c r="AU6962">
        <v>20</v>
      </c>
    </row>
    <row r="6963" spans="1:47">
      <c r="A6963" t="s">
        <v>23800</v>
      </c>
      <c r="C6963">
        <v>310</v>
      </c>
      <c r="D6963" t="s">
        <v>23801</v>
      </c>
      <c r="E6963">
        <v>101</v>
      </c>
      <c r="F6963" t="s">
        <v>23802</v>
      </c>
      <c r="G6963" t="s">
        <v>1783</v>
      </c>
      <c r="H6963" t="s">
        <v>220</v>
      </c>
      <c r="I6963" t="s">
        <v>23803</v>
      </c>
      <c r="J6963">
        <v>0.29730000000000001</v>
      </c>
      <c r="K6963">
        <v>1</v>
      </c>
      <c r="L6963">
        <v>1</v>
      </c>
      <c r="M6963">
        <v>1</v>
      </c>
      <c r="N6963">
        <v>1</v>
      </c>
      <c r="O6963" t="s">
        <v>225</v>
      </c>
      <c r="P6963">
        <v>0</v>
      </c>
      <c r="Q6963">
        <v>0</v>
      </c>
      <c r="R6963">
        <v>0</v>
      </c>
      <c r="S6963" t="s">
        <v>223</v>
      </c>
      <c r="T6963">
        <v>0</v>
      </c>
      <c r="U6963" t="s">
        <v>23800</v>
      </c>
      <c r="V6963" t="s">
        <v>224</v>
      </c>
      <c r="W6963" t="s">
        <v>225</v>
      </c>
      <c r="X6963" t="s">
        <v>225</v>
      </c>
      <c r="Y6963">
        <v>0</v>
      </c>
      <c r="AB6963">
        <v>1</v>
      </c>
      <c r="AC6963">
        <v>1</v>
      </c>
      <c r="AD6963">
        <v>3</v>
      </c>
      <c r="AE6963">
        <v>1387</v>
      </c>
      <c r="AF6963">
        <v>1.75</v>
      </c>
      <c r="AQ6963">
        <v>1</v>
      </c>
      <c r="AR6963">
        <f t="shared" si="108"/>
        <v>4.6463999999999999</v>
      </c>
      <c r="AS6963">
        <v>1</v>
      </c>
      <c r="AT6963" t="s">
        <v>112</v>
      </c>
      <c r="AU6963">
        <v>20</v>
      </c>
    </row>
    <row r="6964" spans="1:47">
      <c r="A6964" t="s">
        <v>23804</v>
      </c>
      <c r="B6964" t="s">
        <v>293</v>
      </c>
      <c r="C6964">
        <v>52</v>
      </c>
      <c r="D6964" t="s">
        <v>23805</v>
      </c>
      <c r="E6964">
        <v>700</v>
      </c>
      <c r="F6964" t="s">
        <v>23806</v>
      </c>
      <c r="J6964">
        <v>8.8404500000000006</v>
      </c>
      <c r="K6964">
        <v>0</v>
      </c>
      <c r="L6964">
        <v>0</v>
      </c>
      <c r="M6964">
        <v>0</v>
      </c>
      <c r="N6964">
        <v>0</v>
      </c>
      <c r="P6964">
        <v>0</v>
      </c>
      <c r="Q6964">
        <v>0</v>
      </c>
      <c r="R6964">
        <v>0</v>
      </c>
      <c r="T6964">
        <v>0</v>
      </c>
      <c r="Y6964">
        <v>0</v>
      </c>
      <c r="AB6964">
        <v>0</v>
      </c>
      <c r="AC6964">
        <v>0</v>
      </c>
      <c r="AD6964">
        <v>0</v>
      </c>
      <c r="AE6964">
        <v>0</v>
      </c>
      <c r="AF6964">
        <v>0</v>
      </c>
      <c r="AQ6964">
        <v>0</v>
      </c>
      <c r="AR6964">
        <f t="shared" si="108"/>
        <v>0</v>
      </c>
      <c r="AS6964">
        <v>1</v>
      </c>
      <c r="AT6964" t="s">
        <v>124</v>
      </c>
      <c r="AU6964">
        <v>32</v>
      </c>
    </row>
    <row r="6965" spans="1:47">
      <c r="A6965" t="s">
        <v>23807</v>
      </c>
      <c r="C6965">
        <v>310</v>
      </c>
      <c r="D6965" t="s">
        <v>23808</v>
      </c>
      <c r="E6965">
        <v>131</v>
      </c>
      <c r="F6965" t="s">
        <v>23809</v>
      </c>
      <c r="G6965" t="s">
        <v>1783</v>
      </c>
      <c r="H6965" t="s">
        <v>407</v>
      </c>
      <c r="I6965" t="s">
        <v>23810</v>
      </c>
      <c r="J6965">
        <v>0.15143000000000001</v>
      </c>
      <c r="K6965">
        <v>0</v>
      </c>
      <c r="L6965">
        <v>0</v>
      </c>
      <c r="M6965">
        <v>0</v>
      </c>
      <c r="N6965">
        <v>0</v>
      </c>
      <c r="P6965">
        <v>0</v>
      </c>
      <c r="Q6965">
        <v>0</v>
      </c>
      <c r="R6965">
        <v>0</v>
      </c>
      <c r="S6965" t="s">
        <v>223</v>
      </c>
      <c r="T6965">
        <v>0</v>
      </c>
      <c r="U6965" t="s">
        <v>23807</v>
      </c>
      <c r="Y6965">
        <v>0</v>
      </c>
      <c r="AB6965">
        <v>0</v>
      </c>
      <c r="AC6965">
        <v>0</v>
      </c>
      <c r="AD6965">
        <v>0</v>
      </c>
      <c r="AE6965">
        <v>0</v>
      </c>
      <c r="AF6965">
        <v>0</v>
      </c>
      <c r="AQ6965">
        <v>2</v>
      </c>
      <c r="AR6965">
        <f t="shared" si="108"/>
        <v>0</v>
      </c>
      <c r="AS6965">
        <v>1</v>
      </c>
      <c r="AT6965" t="s">
        <v>112</v>
      </c>
      <c r="AU6965">
        <v>20</v>
      </c>
    </row>
    <row r="6966" spans="1:47">
      <c r="A6966" t="s">
        <v>23811</v>
      </c>
      <c r="C6966">
        <v>310</v>
      </c>
      <c r="D6966" t="s">
        <v>23812</v>
      </c>
      <c r="E6966">
        <v>601</v>
      </c>
      <c r="F6966" t="s">
        <v>14663</v>
      </c>
      <c r="G6966" t="s">
        <v>324</v>
      </c>
      <c r="H6966" t="s">
        <v>425</v>
      </c>
      <c r="I6966" t="s">
        <v>23813</v>
      </c>
      <c r="J6966">
        <v>1.3635299999999999</v>
      </c>
      <c r="K6966">
        <v>0</v>
      </c>
      <c r="L6966">
        <v>0</v>
      </c>
      <c r="M6966">
        <v>0</v>
      </c>
      <c r="N6966">
        <v>0</v>
      </c>
      <c r="P6966">
        <v>0</v>
      </c>
      <c r="Q6966">
        <v>0</v>
      </c>
      <c r="R6966">
        <v>0</v>
      </c>
      <c r="S6966" t="s">
        <v>223</v>
      </c>
      <c r="T6966">
        <v>0</v>
      </c>
      <c r="U6966" t="s">
        <v>23811</v>
      </c>
      <c r="Y6966">
        <v>0</v>
      </c>
      <c r="AB6966">
        <v>0</v>
      </c>
      <c r="AC6966">
        <v>0</v>
      </c>
      <c r="AD6966">
        <v>0</v>
      </c>
      <c r="AE6966">
        <v>0</v>
      </c>
      <c r="AF6966">
        <v>0</v>
      </c>
      <c r="AQ6966">
        <v>0</v>
      </c>
      <c r="AR6966">
        <f t="shared" si="108"/>
        <v>0</v>
      </c>
      <c r="AS6966">
        <v>1</v>
      </c>
      <c r="AT6966" t="s">
        <v>132</v>
      </c>
      <c r="AU6966">
        <v>41</v>
      </c>
    </row>
    <row r="6967" spans="1:47">
      <c r="A6967" t="s">
        <v>248</v>
      </c>
      <c r="C6967">
        <v>310</v>
      </c>
      <c r="E6967">
        <v>0</v>
      </c>
      <c r="J6967">
        <v>2.215E-2</v>
      </c>
      <c r="K6967">
        <v>0</v>
      </c>
      <c r="L6967">
        <v>0</v>
      </c>
      <c r="M6967">
        <v>0</v>
      </c>
      <c r="N6967">
        <v>0</v>
      </c>
      <c r="P6967">
        <v>0</v>
      </c>
      <c r="Q6967">
        <v>0</v>
      </c>
      <c r="R6967">
        <v>0</v>
      </c>
      <c r="S6967" t="s">
        <v>249</v>
      </c>
      <c r="T6967">
        <v>0</v>
      </c>
      <c r="Y6967">
        <v>0</v>
      </c>
      <c r="AB6967">
        <v>0</v>
      </c>
      <c r="AC6967">
        <v>0</v>
      </c>
      <c r="AD6967">
        <v>0</v>
      </c>
      <c r="AE6967">
        <v>0</v>
      </c>
      <c r="AF6967">
        <v>0</v>
      </c>
      <c r="AQ6967">
        <v>0</v>
      </c>
      <c r="AR6967">
        <f t="shared" si="108"/>
        <v>0</v>
      </c>
      <c r="AS6967">
        <v>1</v>
      </c>
      <c r="AT6967" t="s">
        <v>112</v>
      </c>
      <c r="AU6967">
        <v>20</v>
      </c>
    </row>
    <row r="6968" spans="1:47">
      <c r="A6968" t="s">
        <v>23814</v>
      </c>
      <c r="C6968">
        <v>310</v>
      </c>
      <c r="D6968" t="s">
        <v>23815</v>
      </c>
      <c r="E6968">
        <v>101</v>
      </c>
      <c r="F6968" t="s">
        <v>23816</v>
      </c>
      <c r="G6968" t="s">
        <v>1783</v>
      </c>
      <c r="H6968" t="s">
        <v>220</v>
      </c>
      <c r="I6968" t="s">
        <v>23817</v>
      </c>
      <c r="J6968">
        <v>0.29598000000000002</v>
      </c>
      <c r="K6968">
        <v>0</v>
      </c>
      <c r="L6968">
        <v>0</v>
      </c>
      <c r="M6968">
        <v>0</v>
      </c>
      <c r="N6968">
        <v>0</v>
      </c>
      <c r="P6968">
        <v>0</v>
      </c>
      <c r="Q6968">
        <v>0</v>
      </c>
      <c r="R6968">
        <v>0</v>
      </c>
      <c r="S6968" t="s">
        <v>223</v>
      </c>
      <c r="T6968">
        <v>0</v>
      </c>
      <c r="U6968" t="s">
        <v>23814</v>
      </c>
      <c r="V6968" t="s">
        <v>224</v>
      </c>
      <c r="W6968" t="s">
        <v>225</v>
      </c>
      <c r="Y6968">
        <v>0</v>
      </c>
      <c r="AB6968">
        <v>0</v>
      </c>
      <c r="AC6968">
        <v>0</v>
      </c>
      <c r="AD6968">
        <v>3</v>
      </c>
      <c r="AE6968">
        <v>1406</v>
      </c>
      <c r="AF6968">
        <v>1.5</v>
      </c>
      <c r="AQ6968">
        <v>0</v>
      </c>
      <c r="AR6968">
        <f t="shared" si="108"/>
        <v>0</v>
      </c>
      <c r="AS6968">
        <v>1</v>
      </c>
      <c r="AT6968" t="s">
        <v>112</v>
      </c>
      <c r="AU6968">
        <v>20</v>
      </c>
    </row>
    <row r="6969" spans="1:47">
      <c r="A6969" t="s">
        <v>23818</v>
      </c>
      <c r="C6969">
        <v>310</v>
      </c>
      <c r="D6969" t="s">
        <v>23819</v>
      </c>
      <c r="E6969">
        <v>101</v>
      </c>
      <c r="F6969" t="s">
        <v>23820</v>
      </c>
      <c r="G6969" t="s">
        <v>1783</v>
      </c>
      <c r="H6969" t="s">
        <v>220</v>
      </c>
      <c r="I6969" t="s">
        <v>23821</v>
      </c>
      <c r="J6969">
        <v>0.32385999999999998</v>
      </c>
      <c r="K6969">
        <v>1</v>
      </c>
      <c r="L6969">
        <v>1</v>
      </c>
      <c r="M6969">
        <v>1</v>
      </c>
      <c r="N6969">
        <v>1</v>
      </c>
      <c r="O6969" t="s">
        <v>225</v>
      </c>
      <c r="P6969">
        <v>0</v>
      </c>
      <c r="Q6969">
        <v>1</v>
      </c>
      <c r="R6969">
        <v>2900</v>
      </c>
      <c r="S6969" t="s">
        <v>223</v>
      </c>
      <c r="T6969">
        <v>2900</v>
      </c>
      <c r="U6969" t="s">
        <v>23818</v>
      </c>
      <c r="V6969" t="s">
        <v>224</v>
      </c>
      <c r="W6969" t="s">
        <v>225</v>
      </c>
      <c r="X6969" t="s">
        <v>225</v>
      </c>
      <c r="Y6969">
        <v>2900</v>
      </c>
      <c r="AB6969">
        <v>1</v>
      </c>
      <c r="AC6969">
        <v>1</v>
      </c>
      <c r="AD6969">
        <v>3</v>
      </c>
      <c r="AE6969">
        <v>1075</v>
      </c>
      <c r="AF6969">
        <v>1.75</v>
      </c>
      <c r="AQ6969">
        <v>5</v>
      </c>
      <c r="AR6969">
        <f t="shared" si="108"/>
        <v>4.6463999999999999</v>
      </c>
      <c r="AS6969">
        <v>1</v>
      </c>
      <c r="AT6969" t="s">
        <v>112</v>
      </c>
      <c r="AU6969">
        <v>20</v>
      </c>
    </row>
    <row r="6970" spans="1:47">
      <c r="A6970" t="s">
        <v>23822</v>
      </c>
      <c r="C6970">
        <v>310</v>
      </c>
      <c r="D6970" t="s">
        <v>23823</v>
      </c>
      <c r="E6970">
        <v>101</v>
      </c>
      <c r="F6970" t="s">
        <v>23824</v>
      </c>
      <c r="G6970" t="s">
        <v>1783</v>
      </c>
      <c r="H6970" t="s">
        <v>220</v>
      </c>
      <c r="I6970" t="s">
        <v>23825</v>
      </c>
      <c r="J6970">
        <v>0.13128000000000001</v>
      </c>
      <c r="K6970">
        <v>1</v>
      </c>
      <c r="L6970">
        <v>1</v>
      </c>
      <c r="M6970">
        <v>1</v>
      </c>
      <c r="N6970">
        <v>1</v>
      </c>
      <c r="O6970" t="s">
        <v>225</v>
      </c>
      <c r="P6970">
        <v>0</v>
      </c>
      <c r="Q6970">
        <v>1</v>
      </c>
      <c r="R6970">
        <v>5400</v>
      </c>
      <c r="S6970" t="s">
        <v>223</v>
      </c>
      <c r="T6970">
        <v>5400</v>
      </c>
      <c r="U6970" t="s">
        <v>23822</v>
      </c>
      <c r="V6970" t="s">
        <v>10030</v>
      </c>
      <c r="W6970" t="s">
        <v>225</v>
      </c>
      <c r="X6970" t="s">
        <v>225</v>
      </c>
      <c r="Y6970">
        <v>5400</v>
      </c>
      <c r="AB6970">
        <v>1</v>
      </c>
      <c r="AC6970">
        <v>1</v>
      </c>
      <c r="AD6970">
        <v>3</v>
      </c>
      <c r="AE6970">
        <v>772</v>
      </c>
      <c r="AF6970">
        <v>1</v>
      </c>
      <c r="AQ6970">
        <v>2</v>
      </c>
      <c r="AR6970">
        <f t="shared" si="108"/>
        <v>4.6463999999999999</v>
      </c>
      <c r="AS6970">
        <v>1</v>
      </c>
      <c r="AT6970" t="s">
        <v>112</v>
      </c>
      <c r="AU6970">
        <v>20</v>
      </c>
    </row>
    <row r="6971" spans="1:47">
      <c r="A6971" t="s">
        <v>23826</v>
      </c>
      <c r="C6971">
        <v>310</v>
      </c>
      <c r="D6971" t="s">
        <v>23827</v>
      </c>
      <c r="E6971">
        <v>101</v>
      </c>
      <c r="F6971" t="s">
        <v>23828</v>
      </c>
      <c r="G6971" t="s">
        <v>1783</v>
      </c>
      <c r="H6971" t="s">
        <v>220</v>
      </c>
      <c r="I6971" t="s">
        <v>23829</v>
      </c>
      <c r="J6971">
        <v>0.28539999999999999</v>
      </c>
      <c r="K6971">
        <v>1</v>
      </c>
      <c r="L6971">
        <v>1</v>
      </c>
      <c r="M6971">
        <v>1</v>
      </c>
      <c r="N6971">
        <v>1</v>
      </c>
      <c r="O6971" t="s">
        <v>225</v>
      </c>
      <c r="P6971">
        <v>0</v>
      </c>
      <c r="Q6971">
        <v>1</v>
      </c>
      <c r="R6971">
        <v>2000</v>
      </c>
      <c r="S6971" t="s">
        <v>243</v>
      </c>
      <c r="T6971">
        <v>2000</v>
      </c>
      <c r="U6971" t="s">
        <v>23826</v>
      </c>
      <c r="V6971" t="s">
        <v>224</v>
      </c>
      <c r="W6971" t="s">
        <v>225</v>
      </c>
      <c r="X6971" t="s">
        <v>225</v>
      </c>
      <c r="Y6971">
        <v>2000</v>
      </c>
      <c r="AB6971">
        <v>1</v>
      </c>
      <c r="AC6971">
        <v>1</v>
      </c>
      <c r="AD6971">
        <v>3</v>
      </c>
      <c r="AE6971">
        <v>952</v>
      </c>
      <c r="AF6971">
        <v>1</v>
      </c>
      <c r="AQ6971">
        <v>4</v>
      </c>
      <c r="AR6971">
        <f t="shared" si="108"/>
        <v>4.6463999999999999</v>
      </c>
      <c r="AS6971">
        <v>1</v>
      </c>
      <c r="AT6971" t="s">
        <v>112</v>
      </c>
      <c r="AU6971">
        <v>20</v>
      </c>
    </row>
    <row r="6972" spans="1:47">
      <c r="A6972" t="s">
        <v>23830</v>
      </c>
      <c r="C6972">
        <v>310</v>
      </c>
      <c r="D6972" t="s">
        <v>23831</v>
      </c>
      <c r="E6972">
        <v>101</v>
      </c>
      <c r="F6972" t="s">
        <v>23832</v>
      </c>
      <c r="G6972" t="s">
        <v>1783</v>
      </c>
      <c r="H6972" t="s">
        <v>220</v>
      </c>
      <c r="I6972" t="s">
        <v>23833</v>
      </c>
      <c r="J6972">
        <v>0.25524000000000002</v>
      </c>
      <c r="K6972">
        <v>1</v>
      </c>
      <c r="L6972">
        <v>1</v>
      </c>
      <c r="M6972">
        <v>1</v>
      </c>
      <c r="N6972">
        <v>1</v>
      </c>
      <c r="O6972" t="s">
        <v>225</v>
      </c>
      <c r="P6972">
        <v>0</v>
      </c>
      <c r="Q6972">
        <v>1</v>
      </c>
      <c r="R6972">
        <v>300</v>
      </c>
      <c r="S6972" t="s">
        <v>223</v>
      </c>
      <c r="T6972">
        <v>300</v>
      </c>
      <c r="U6972" t="s">
        <v>23830</v>
      </c>
      <c r="V6972" t="s">
        <v>224</v>
      </c>
      <c r="W6972" t="s">
        <v>225</v>
      </c>
      <c r="X6972" t="s">
        <v>225</v>
      </c>
      <c r="Y6972">
        <v>300</v>
      </c>
      <c r="AB6972">
        <v>1</v>
      </c>
      <c r="AC6972">
        <v>1</v>
      </c>
      <c r="AD6972">
        <v>2</v>
      </c>
      <c r="AE6972">
        <v>720</v>
      </c>
      <c r="AF6972">
        <v>1.5</v>
      </c>
      <c r="AQ6972">
        <v>3</v>
      </c>
      <c r="AR6972">
        <f t="shared" si="108"/>
        <v>4.6463999999999999</v>
      </c>
      <c r="AS6972">
        <v>1</v>
      </c>
      <c r="AT6972" t="s">
        <v>112</v>
      </c>
      <c r="AU6972">
        <v>20</v>
      </c>
    </row>
    <row r="6973" spans="1:47">
      <c r="A6973" t="s">
        <v>20837</v>
      </c>
      <c r="C6973">
        <v>310</v>
      </c>
      <c r="D6973" t="s">
        <v>20838</v>
      </c>
      <c r="E6973">
        <v>101</v>
      </c>
      <c r="F6973" t="s">
        <v>13392</v>
      </c>
      <c r="G6973" t="s">
        <v>1783</v>
      </c>
      <c r="H6973" t="s">
        <v>220</v>
      </c>
      <c r="I6973" t="s">
        <v>20839</v>
      </c>
      <c r="J6973">
        <v>3.1837200000000001</v>
      </c>
      <c r="K6973">
        <v>1</v>
      </c>
      <c r="L6973">
        <v>1</v>
      </c>
      <c r="M6973">
        <v>1</v>
      </c>
      <c r="N6973">
        <v>1</v>
      </c>
      <c r="O6973" t="s">
        <v>225</v>
      </c>
      <c r="P6973">
        <v>0</v>
      </c>
      <c r="Q6973">
        <v>0</v>
      </c>
      <c r="R6973">
        <v>0</v>
      </c>
      <c r="S6973" t="s">
        <v>243</v>
      </c>
      <c r="T6973">
        <v>0</v>
      </c>
      <c r="U6973" t="s">
        <v>20837</v>
      </c>
      <c r="X6973" t="s">
        <v>225</v>
      </c>
      <c r="Y6973">
        <v>0</v>
      </c>
      <c r="AB6973">
        <v>1</v>
      </c>
      <c r="AC6973">
        <v>1</v>
      </c>
      <c r="AD6973">
        <v>3</v>
      </c>
      <c r="AE6973">
        <v>2176</v>
      </c>
      <c r="AF6973">
        <v>2</v>
      </c>
      <c r="AQ6973">
        <v>1</v>
      </c>
      <c r="AR6973">
        <f t="shared" si="108"/>
        <v>4.6463999999999999</v>
      </c>
      <c r="AS6973">
        <v>1</v>
      </c>
      <c r="AT6973" t="s">
        <v>112</v>
      </c>
      <c r="AU6973">
        <v>20</v>
      </c>
    </row>
    <row r="6974" spans="1:47">
      <c r="A6974" t="s">
        <v>23834</v>
      </c>
      <c r="C6974">
        <v>310</v>
      </c>
      <c r="D6974" t="s">
        <v>21687</v>
      </c>
      <c r="E6974">
        <v>132</v>
      </c>
      <c r="F6974" t="s">
        <v>20436</v>
      </c>
      <c r="G6974" t="s">
        <v>1783</v>
      </c>
      <c r="H6974" t="s">
        <v>260</v>
      </c>
      <c r="I6974" t="s">
        <v>23835</v>
      </c>
      <c r="J6974">
        <v>0.48992000000000002</v>
      </c>
      <c r="K6974">
        <v>0</v>
      </c>
      <c r="L6974">
        <v>0</v>
      </c>
      <c r="M6974">
        <v>0</v>
      </c>
      <c r="N6974">
        <v>0</v>
      </c>
      <c r="P6974">
        <v>0</v>
      </c>
      <c r="Q6974">
        <v>0</v>
      </c>
      <c r="R6974">
        <v>0</v>
      </c>
      <c r="S6974" t="s">
        <v>223</v>
      </c>
      <c r="T6974">
        <v>0</v>
      </c>
      <c r="U6974" t="s">
        <v>23834</v>
      </c>
      <c r="Y6974">
        <v>0</v>
      </c>
      <c r="AB6974">
        <v>0</v>
      </c>
      <c r="AC6974">
        <v>0</v>
      </c>
      <c r="AD6974">
        <v>0</v>
      </c>
      <c r="AE6974">
        <v>0</v>
      </c>
      <c r="AF6974">
        <v>0</v>
      </c>
      <c r="AQ6974">
        <v>2</v>
      </c>
      <c r="AR6974">
        <f t="shared" si="108"/>
        <v>0</v>
      </c>
      <c r="AS6974">
        <v>1</v>
      </c>
      <c r="AT6974" t="s">
        <v>112</v>
      </c>
      <c r="AU6974">
        <v>20</v>
      </c>
    </row>
    <row r="6975" spans="1:47">
      <c r="A6975" t="s">
        <v>23836</v>
      </c>
      <c r="C6975">
        <v>310</v>
      </c>
      <c r="D6975" t="s">
        <v>23837</v>
      </c>
      <c r="E6975">
        <v>101</v>
      </c>
      <c r="F6975" t="s">
        <v>23838</v>
      </c>
      <c r="G6975" t="s">
        <v>1783</v>
      </c>
      <c r="H6975" t="s">
        <v>220</v>
      </c>
      <c r="I6975" t="s">
        <v>23839</v>
      </c>
      <c r="J6975">
        <v>0.24904000000000001</v>
      </c>
      <c r="K6975">
        <v>1</v>
      </c>
      <c r="L6975">
        <v>1</v>
      </c>
      <c r="M6975">
        <v>1</v>
      </c>
      <c r="N6975">
        <v>1</v>
      </c>
      <c r="O6975" t="s">
        <v>225</v>
      </c>
      <c r="P6975">
        <v>0</v>
      </c>
      <c r="Q6975">
        <v>1</v>
      </c>
      <c r="R6975">
        <v>1500</v>
      </c>
      <c r="S6975" t="s">
        <v>243</v>
      </c>
      <c r="T6975">
        <v>1500</v>
      </c>
      <c r="U6975" t="s">
        <v>23836</v>
      </c>
      <c r="V6975" t="s">
        <v>224</v>
      </c>
      <c r="W6975" t="s">
        <v>225</v>
      </c>
      <c r="X6975" t="s">
        <v>225</v>
      </c>
      <c r="Y6975">
        <v>1500</v>
      </c>
      <c r="AB6975">
        <v>1</v>
      </c>
      <c r="AC6975">
        <v>1</v>
      </c>
      <c r="AD6975">
        <v>1</v>
      </c>
      <c r="AE6975">
        <v>580</v>
      </c>
      <c r="AF6975">
        <v>1</v>
      </c>
      <c r="AQ6975">
        <v>4</v>
      </c>
      <c r="AR6975">
        <f t="shared" si="108"/>
        <v>4.6463999999999999</v>
      </c>
      <c r="AS6975">
        <v>1</v>
      </c>
      <c r="AT6975" t="s">
        <v>112</v>
      </c>
      <c r="AU6975">
        <v>20</v>
      </c>
    </row>
    <row r="6976" spans="1:47">
      <c r="A6976" t="s">
        <v>23729</v>
      </c>
      <c r="C6976">
        <v>239</v>
      </c>
      <c r="E6976">
        <v>999</v>
      </c>
      <c r="J6976">
        <v>0.19664000000000001</v>
      </c>
      <c r="K6976">
        <v>0</v>
      </c>
      <c r="L6976">
        <v>0</v>
      </c>
      <c r="M6976">
        <v>0</v>
      </c>
      <c r="N6976">
        <v>0</v>
      </c>
      <c r="P6976">
        <v>0</v>
      </c>
      <c r="Q6976">
        <v>0</v>
      </c>
      <c r="R6976">
        <v>0</v>
      </c>
      <c r="T6976">
        <v>0</v>
      </c>
      <c r="Y6976">
        <v>0</v>
      </c>
      <c r="AB6976">
        <v>0</v>
      </c>
      <c r="AC6976">
        <v>0</v>
      </c>
      <c r="AD6976">
        <v>0</v>
      </c>
      <c r="AE6976">
        <v>0</v>
      </c>
      <c r="AF6976">
        <v>0</v>
      </c>
      <c r="AI6976" t="s">
        <v>323</v>
      </c>
      <c r="AJ6976" t="s">
        <v>323</v>
      </c>
      <c r="AK6976" t="s">
        <v>323</v>
      </c>
      <c r="AQ6976">
        <v>0</v>
      </c>
      <c r="AR6976">
        <f t="shared" si="108"/>
        <v>0</v>
      </c>
      <c r="AS6976">
        <v>1</v>
      </c>
      <c r="AT6976" t="s">
        <v>124</v>
      </c>
      <c r="AU6976">
        <v>32</v>
      </c>
    </row>
    <row r="6977" spans="1:47">
      <c r="A6977" t="s">
        <v>23840</v>
      </c>
      <c r="C6977">
        <v>310</v>
      </c>
      <c r="D6977" t="s">
        <v>23841</v>
      </c>
      <c r="E6977">
        <v>101</v>
      </c>
      <c r="F6977" t="s">
        <v>23842</v>
      </c>
      <c r="G6977" t="s">
        <v>1783</v>
      </c>
      <c r="H6977" t="s">
        <v>220</v>
      </c>
      <c r="I6977" t="s">
        <v>23843</v>
      </c>
      <c r="J6977">
        <v>0.33729999999999999</v>
      </c>
      <c r="K6977">
        <v>1</v>
      </c>
      <c r="L6977">
        <v>1</v>
      </c>
      <c r="M6977">
        <v>1</v>
      </c>
      <c r="N6977">
        <v>1</v>
      </c>
      <c r="O6977" t="s">
        <v>225</v>
      </c>
      <c r="P6977">
        <v>0</v>
      </c>
      <c r="Q6977">
        <v>1</v>
      </c>
      <c r="R6977">
        <v>3100</v>
      </c>
      <c r="S6977" t="s">
        <v>243</v>
      </c>
      <c r="T6977">
        <v>3100</v>
      </c>
      <c r="U6977" t="s">
        <v>23840</v>
      </c>
      <c r="V6977" t="s">
        <v>224</v>
      </c>
      <c r="W6977" t="s">
        <v>225</v>
      </c>
      <c r="X6977" t="s">
        <v>225</v>
      </c>
      <c r="Y6977">
        <v>3100</v>
      </c>
      <c r="AB6977">
        <v>1</v>
      </c>
      <c r="AC6977">
        <v>1</v>
      </c>
      <c r="AD6977">
        <v>2</v>
      </c>
      <c r="AE6977">
        <v>648</v>
      </c>
      <c r="AF6977">
        <v>1</v>
      </c>
      <c r="AQ6977">
        <v>5</v>
      </c>
      <c r="AR6977">
        <f t="shared" si="108"/>
        <v>4.6463999999999999</v>
      </c>
      <c r="AS6977">
        <v>1</v>
      </c>
      <c r="AT6977" t="s">
        <v>112</v>
      </c>
      <c r="AU6977">
        <v>20</v>
      </c>
    </row>
    <row r="6978" spans="1:47">
      <c r="A6978" t="s">
        <v>23844</v>
      </c>
      <c r="C6978">
        <v>310</v>
      </c>
      <c r="D6978" t="s">
        <v>23845</v>
      </c>
      <c r="E6978">
        <v>132</v>
      </c>
      <c r="F6978" t="s">
        <v>23846</v>
      </c>
      <c r="G6978" t="s">
        <v>1783</v>
      </c>
      <c r="H6978" t="s">
        <v>260</v>
      </c>
      <c r="I6978" t="s">
        <v>23847</v>
      </c>
      <c r="J6978">
        <v>7.1739999999999998E-2</v>
      </c>
      <c r="K6978">
        <v>0</v>
      </c>
      <c r="L6978">
        <v>0</v>
      </c>
      <c r="M6978">
        <v>0</v>
      </c>
      <c r="N6978">
        <v>0</v>
      </c>
      <c r="P6978">
        <v>0</v>
      </c>
      <c r="Q6978">
        <v>0</v>
      </c>
      <c r="R6978">
        <v>0</v>
      </c>
      <c r="S6978" t="s">
        <v>223</v>
      </c>
      <c r="T6978">
        <v>0</v>
      </c>
      <c r="U6978" t="s">
        <v>23844</v>
      </c>
      <c r="Y6978">
        <v>0</v>
      </c>
      <c r="AB6978">
        <v>0</v>
      </c>
      <c r="AC6978">
        <v>0</v>
      </c>
      <c r="AD6978">
        <v>0</v>
      </c>
      <c r="AE6978">
        <v>0</v>
      </c>
      <c r="AF6978">
        <v>0</v>
      </c>
      <c r="AQ6978">
        <v>1</v>
      </c>
      <c r="AR6978">
        <f t="shared" ref="AR6978:AR7041" si="109">AB6978*9.68*VLOOKUP(AU6978,atten,10,FALSE)</f>
        <v>0</v>
      </c>
      <c r="AS6978">
        <v>1</v>
      </c>
      <c r="AT6978" t="s">
        <v>112</v>
      </c>
      <c r="AU6978">
        <v>20</v>
      </c>
    </row>
    <row r="6979" spans="1:47">
      <c r="A6979" t="s">
        <v>23848</v>
      </c>
      <c r="C6979">
        <v>310</v>
      </c>
      <c r="D6979" t="s">
        <v>23849</v>
      </c>
      <c r="E6979">
        <v>101</v>
      </c>
      <c r="F6979" t="s">
        <v>23850</v>
      </c>
      <c r="G6979" t="s">
        <v>1095</v>
      </c>
      <c r="H6979" t="s">
        <v>220</v>
      </c>
      <c r="I6979" t="s">
        <v>23851</v>
      </c>
      <c r="J6979">
        <v>0.42831999999999998</v>
      </c>
      <c r="K6979">
        <v>1</v>
      </c>
      <c r="L6979">
        <v>1</v>
      </c>
      <c r="M6979">
        <v>1</v>
      </c>
      <c r="N6979">
        <v>1</v>
      </c>
      <c r="O6979" t="s">
        <v>225</v>
      </c>
      <c r="P6979">
        <v>0</v>
      </c>
      <c r="Q6979">
        <v>1</v>
      </c>
      <c r="R6979">
        <v>4900</v>
      </c>
      <c r="S6979" t="s">
        <v>243</v>
      </c>
      <c r="T6979">
        <v>4900</v>
      </c>
      <c r="U6979" t="s">
        <v>23848</v>
      </c>
      <c r="V6979" t="s">
        <v>224</v>
      </c>
      <c r="W6979" t="s">
        <v>225</v>
      </c>
      <c r="X6979" t="s">
        <v>225</v>
      </c>
      <c r="Y6979">
        <v>4900</v>
      </c>
      <c r="AB6979">
        <v>1</v>
      </c>
      <c r="AC6979">
        <v>1</v>
      </c>
      <c r="AD6979">
        <v>2</v>
      </c>
      <c r="AE6979">
        <v>1098</v>
      </c>
      <c r="AF6979">
        <v>1</v>
      </c>
      <c r="AQ6979">
        <v>6</v>
      </c>
      <c r="AR6979">
        <f t="shared" si="109"/>
        <v>4.6463999999999999</v>
      </c>
      <c r="AS6979">
        <v>1</v>
      </c>
      <c r="AT6979" t="s">
        <v>112</v>
      </c>
      <c r="AU6979">
        <v>20</v>
      </c>
    </row>
    <row r="6980" spans="1:47">
      <c r="A6980" t="s">
        <v>23852</v>
      </c>
      <c r="C6980">
        <v>310</v>
      </c>
      <c r="D6980" t="s">
        <v>20533</v>
      </c>
      <c r="E6980">
        <v>903</v>
      </c>
      <c r="F6980" t="s">
        <v>1042</v>
      </c>
      <c r="G6980" t="s">
        <v>1783</v>
      </c>
      <c r="H6980" t="s">
        <v>833</v>
      </c>
      <c r="I6980" t="s">
        <v>23853</v>
      </c>
      <c r="J6980">
        <v>12.326169999999999</v>
      </c>
      <c r="K6980">
        <v>0</v>
      </c>
      <c r="L6980">
        <v>0</v>
      </c>
      <c r="M6980">
        <v>0</v>
      </c>
      <c r="N6980">
        <v>0</v>
      </c>
      <c r="P6980">
        <v>0</v>
      </c>
      <c r="Q6980">
        <v>0</v>
      </c>
      <c r="R6980">
        <v>0</v>
      </c>
      <c r="S6980" t="s">
        <v>223</v>
      </c>
      <c r="T6980">
        <v>0</v>
      </c>
      <c r="U6980" t="s">
        <v>23852</v>
      </c>
      <c r="Y6980">
        <v>0</v>
      </c>
      <c r="AB6980">
        <v>0</v>
      </c>
      <c r="AC6980">
        <v>0</v>
      </c>
      <c r="AD6980">
        <v>0</v>
      </c>
      <c r="AE6980">
        <v>0</v>
      </c>
      <c r="AF6980">
        <v>0</v>
      </c>
      <c r="AQ6980">
        <v>1</v>
      </c>
      <c r="AR6980">
        <f t="shared" si="109"/>
        <v>0</v>
      </c>
      <c r="AS6980">
        <v>1</v>
      </c>
      <c r="AT6980" t="s">
        <v>112</v>
      </c>
      <c r="AU6980">
        <v>20</v>
      </c>
    </row>
    <row r="6981" spans="1:47">
      <c r="A6981" t="s">
        <v>23854</v>
      </c>
      <c r="C6981">
        <v>310</v>
      </c>
      <c r="D6981" t="s">
        <v>23855</v>
      </c>
      <c r="E6981">
        <v>101</v>
      </c>
      <c r="F6981" t="s">
        <v>23856</v>
      </c>
      <c r="G6981" t="s">
        <v>1783</v>
      </c>
      <c r="H6981" t="s">
        <v>220</v>
      </c>
      <c r="I6981" t="s">
        <v>23857</v>
      </c>
      <c r="J6981">
        <v>0.35446</v>
      </c>
      <c r="K6981">
        <v>1</v>
      </c>
      <c r="L6981">
        <v>1</v>
      </c>
      <c r="M6981">
        <v>1</v>
      </c>
      <c r="N6981">
        <v>1</v>
      </c>
      <c r="O6981" t="s">
        <v>225</v>
      </c>
      <c r="P6981">
        <v>0</v>
      </c>
      <c r="Q6981">
        <v>1</v>
      </c>
      <c r="R6981">
        <v>5100</v>
      </c>
      <c r="S6981" t="s">
        <v>243</v>
      </c>
      <c r="T6981">
        <v>5100</v>
      </c>
      <c r="U6981" t="s">
        <v>23854</v>
      </c>
      <c r="V6981" t="s">
        <v>455</v>
      </c>
      <c r="W6981" t="s">
        <v>225</v>
      </c>
      <c r="X6981" t="s">
        <v>225</v>
      </c>
      <c r="Y6981">
        <v>5100</v>
      </c>
      <c r="AB6981">
        <v>1</v>
      </c>
      <c r="AC6981">
        <v>1</v>
      </c>
      <c r="AD6981">
        <v>3</v>
      </c>
      <c r="AE6981">
        <v>1400</v>
      </c>
      <c r="AF6981">
        <v>2</v>
      </c>
      <c r="AQ6981">
        <v>5</v>
      </c>
      <c r="AR6981">
        <f t="shared" si="109"/>
        <v>4.6463999999999999</v>
      </c>
      <c r="AS6981">
        <v>1</v>
      </c>
      <c r="AT6981" t="s">
        <v>112</v>
      </c>
      <c r="AU6981">
        <v>20</v>
      </c>
    </row>
    <row r="6982" spans="1:47">
      <c r="A6982" t="s">
        <v>23858</v>
      </c>
      <c r="C6982">
        <v>310</v>
      </c>
      <c r="D6982" t="s">
        <v>23859</v>
      </c>
      <c r="E6982">
        <v>101</v>
      </c>
      <c r="F6982" t="s">
        <v>23860</v>
      </c>
      <c r="G6982" t="s">
        <v>1783</v>
      </c>
      <c r="H6982" t="s">
        <v>220</v>
      </c>
      <c r="I6982" t="s">
        <v>23861</v>
      </c>
      <c r="J6982">
        <v>0.28672999999999998</v>
      </c>
      <c r="K6982">
        <v>1</v>
      </c>
      <c r="L6982">
        <v>1</v>
      </c>
      <c r="M6982">
        <v>1</v>
      </c>
      <c r="N6982">
        <v>1</v>
      </c>
      <c r="O6982" t="s">
        <v>225</v>
      </c>
      <c r="P6982">
        <v>0</v>
      </c>
      <c r="Q6982">
        <v>0</v>
      </c>
      <c r="R6982">
        <v>0</v>
      </c>
      <c r="S6982" t="s">
        <v>223</v>
      </c>
      <c r="T6982">
        <v>0</v>
      </c>
      <c r="U6982" t="s">
        <v>23858</v>
      </c>
      <c r="V6982" t="s">
        <v>224</v>
      </c>
      <c r="W6982" t="s">
        <v>225</v>
      </c>
      <c r="X6982" t="s">
        <v>225</v>
      </c>
      <c r="Y6982">
        <v>0</v>
      </c>
      <c r="AB6982">
        <v>1</v>
      </c>
      <c r="AC6982">
        <v>1</v>
      </c>
      <c r="AD6982">
        <v>3</v>
      </c>
      <c r="AE6982">
        <v>1306</v>
      </c>
      <c r="AF6982">
        <v>1.75</v>
      </c>
      <c r="AQ6982">
        <v>1</v>
      </c>
      <c r="AR6982">
        <f t="shared" si="109"/>
        <v>4.6463999999999999</v>
      </c>
      <c r="AS6982">
        <v>1</v>
      </c>
      <c r="AT6982" t="s">
        <v>112</v>
      </c>
      <c r="AU6982">
        <v>20</v>
      </c>
    </row>
    <row r="6983" spans="1:47">
      <c r="A6983" t="s">
        <v>23862</v>
      </c>
      <c r="C6983">
        <v>310</v>
      </c>
      <c r="D6983" t="s">
        <v>23863</v>
      </c>
      <c r="E6983">
        <v>132</v>
      </c>
      <c r="F6983" t="s">
        <v>23864</v>
      </c>
      <c r="G6983" t="s">
        <v>1783</v>
      </c>
      <c r="H6983" t="s">
        <v>260</v>
      </c>
      <c r="I6983" t="s">
        <v>23865</v>
      </c>
      <c r="J6983">
        <v>0.14696000000000001</v>
      </c>
      <c r="K6983">
        <v>0</v>
      </c>
      <c r="L6983">
        <v>0</v>
      </c>
      <c r="M6983">
        <v>0</v>
      </c>
      <c r="N6983">
        <v>0</v>
      </c>
      <c r="P6983">
        <v>0</v>
      </c>
      <c r="Q6983">
        <v>0</v>
      </c>
      <c r="R6983">
        <v>0</v>
      </c>
      <c r="S6983" t="s">
        <v>243</v>
      </c>
      <c r="T6983">
        <v>0</v>
      </c>
      <c r="U6983" t="s">
        <v>23862</v>
      </c>
      <c r="Y6983">
        <v>0</v>
      </c>
      <c r="AB6983">
        <v>0</v>
      </c>
      <c r="AC6983">
        <v>0</v>
      </c>
      <c r="AD6983">
        <v>0</v>
      </c>
      <c r="AE6983">
        <v>0</v>
      </c>
      <c r="AF6983">
        <v>0</v>
      </c>
      <c r="AQ6983">
        <v>2</v>
      </c>
      <c r="AR6983">
        <f t="shared" si="109"/>
        <v>0</v>
      </c>
      <c r="AS6983">
        <v>1</v>
      </c>
      <c r="AT6983" t="s">
        <v>112</v>
      </c>
      <c r="AU6983">
        <v>20</v>
      </c>
    </row>
    <row r="6984" spans="1:47">
      <c r="A6984" t="s">
        <v>23866</v>
      </c>
      <c r="C6984">
        <v>310</v>
      </c>
      <c r="D6984" t="s">
        <v>23867</v>
      </c>
      <c r="E6984">
        <v>101</v>
      </c>
      <c r="F6984" t="s">
        <v>23868</v>
      </c>
      <c r="G6984" t="s">
        <v>1783</v>
      </c>
      <c r="H6984" t="s">
        <v>220</v>
      </c>
      <c r="I6984" t="s">
        <v>23869</v>
      </c>
      <c r="J6984">
        <v>0.47426000000000001</v>
      </c>
      <c r="K6984">
        <v>1</v>
      </c>
      <c r="L6984">
        <v>1</v>
      </c>
      <c r="M6984">
        <v>1</v>
      </c>
      <c r="N6984">
        <v>1</v>
      </c>
      <c r="O6984" t="s">
        <v>225</v>
      </c>
      <c r="P6984">
        <v>0</v>
      </c>
      <c r="Q6984">
        <v>0</v>
      </c>
      <c r="R6984">
        <v>0</v>
      </c>
      <c r="S6984" t="s">
        <v>223</v>
      </c>
      <c r="T6984">
        <v>0</v>
      </c>
      <c r="U6984" t="s">
        <v>23866</v>
      </c>
      <c r="V6984" t="s">
        <v>10030</v>
      </c>
      <c r="W6984" t="s">
        <v>225</v>
      </c>
      <c r="X6984" t="s">
        <v>225</v>
      </c>
      <c r="Y6984">
        <v>0</v>
      </c>
      <c r="AB6984">
        <v>1</v>
      </c>
      <c r="AC6984">
        <v>1</v>
      </c>
      <c r="AD6984">
        <v>3</v>
      </c>
      <c r="AE6984">
        <v>948</v>
      </c>
      <c r="AF6984">
        <v>1</v>
      </c>
      <c r="AQ6984">
        <v>1</v>
      </c>
      <c r="AR6984">
        <f t="shared" si="109"/>
        <v>4.6463999999999999</v>
      </c>
      <c r="AS6984">
        <v>1</v>
      </c>
      <c r="AT6984" t="s">
        <v>112</v>
      </c>
      <c r="AU6984">
        <v>20</v>
      </c>
    </row>
    <row r="6985" spans="1:47">
      <c r="A6985" t="s">
        <v>23870</v>
      </c>
      <c r="C6985">
        <v>310</v>
      </c>
      <c r="D6985" t="s">
        <v>23871</v>
      </c>
      <c r="E6985">
        <v>101</v>
      </c>
      <c r="F6985" t="s">
        <v>23872</v>
      </c>
      <c r="G6985" t="s">
        <v>1783</v>
      </c>
      <c r="H6985" t="s">
        <v>220</v>
      </c>
      <c r="I6985" t="s">
        <v>23873</v>
      </c>
      <c r="J6985">
        <v>0.14598</v>
      </c>
      <c r="K6985">
        <v>1</v>
      </c>
      <c r="L6985">
        <v>1</v>
      </c>
      <c r="M6985">
        <v>1</v>
      </c>
      <c r="N6985">
        <v>1</v>
      </c>
      <c r="O6985" t="s">
        <v>225</v>
      </c>
      <c r="P6985">
        <v>0</v>
      </c>
      <c r="Q6985">
        <v>0</v>
      </c>
      <c r="R6985">
        <v>0</v>
      </c>
      <c r="S6985" t="s">
        <v>243</v>
      </c>
      <c r="T6985">
        <v>0</v>
      </c>
      <c r="U6985" t="s">
        <v>23870</v>
      </c>
      <c r="V6985" t="s">
        <v>224</v>
      </c>
      <c r="W6985" t="s">
        <v>225</v>
      </c>
      <c r="X6985" t="s">
        <v>225</v>
      </c>
      <c r="Y6985">
        <v>0</v>
      </c>
      <c r="AB6985">
        <v>1</v>
      </c>
      <c r="AC6985">
        <v>1</v>
      </c>
      <c r="AD6985">
        <v>2</v>
      </c>
      <c r="AE6985">
        <v>936</v>
      </c>
      <c r="AF6985">
        <v>1</v>
      </c>
      <c r="AQ6985">
        <v>3</v>
      </c>
      <c r="AR6985">
        <f t="shared" si="109"/>
        <v>4.6463999999999999</v>
      </c>
      <c r="AS6985">
        <v>1</v>
      </c>
      <c r="AT6985" t="s">
        <v>112</v>
      </c>
      <c r="AU6985">
        <v>20</v>
      </c>
    </row>
    <row r="6986" spans="1:47">
      <c r="A6986" t="s">
        <v>23874</v>
      </c>
      <c r="C6986">
        <v>310</v>
      </c>
      <c r="D6986" t="s">
        <v>23875</v>
      </c>
      <c r="E6986">
        <v>101</v>
      </c>
      <c r="F6986" t="s">
        <v>23876</v>
      </c>
      <c r="G6986" t="s">
        <v>324</v>
      </c>
      <c r="H6986" t="s">
        <v>220</v>
      </c>
      <c r="I6986" t="s">
        <v>23877</v>
      </c>
      <c r="J6986">
        <v>0.28570000000000001</v>
      </c>
      <c r="K6986">
        <v>0</v>
      </c>
      <c r="L6986">
        <v>1</v>
      </c>
      <c r="M6986">
        <v>0</v>
      </c>
      <c r="N6986">
        <v>1</v>
      </c>
      <c r="P6986">
        <v>0</v>
      </c>
      <c r="Q6986">
        <v>0</v>
      </c>
      <c r="R6986">
        <v>0</v>
      </c>
      <c r="S6986" t="s">
        <v>223</v>
      </c>
      <c r="T6986">
        <v>0</v>
      </c>
      <c r="U6986" t="s">
        <v>23874</v>
      </c>
      <c r="X6986" t="s">
        <v>225</v>
      </c>
      <c r="Y6986">
        <v>0</v>
      </c>
      <c r="AB6986">
        <v>0</v>
      </c>
      <c r="AC6986">
        <v>1</v>
      </c>
      <c r="AD6986">
        <v>3</v>
      </c>
      <c r="AE6986">
        <v>1664</v>
      </c>
      <c r="AF6986">
        <v>2</v>
      </c>
      <c r="AQ6986">
        <v>1</v>
      </c>
      <c r="AR6986">
        <f t="shared" si="109"/>
        <v>0</v>
      </c>
      <c r="AS6986">
        <v>1</v>
      </c>
      <c r="AT6986" t="s">
        <v>112</v>
      </c>
      <c r="AU6986">
        <v>20</v>
      </c>
    </row>
    <row r="6987" spans="1:47">
      <c r="A6987" t="s">
        <v>248</v>
      </c>
      <c r="C6987">
        <v>310</v>
      </c>
      <c r="E6987">
        <v>0</v>
      </c>
      <c r="J6987">
        <v>8.0400000000000003E-3</v>
      </c>
      <c r="K6987">
        <v>0</v>
      </c>
      <c r="L6987">
        <v>0</v>
      </c>
      <c r="M6987">
        <v>0</v>
      </c>
      <c r="N6987">
        <v>0</v>
      </c>
      <c r="P6987">
        <v>0</v>
      </c>
      <c r="Q6987">
        <v>0</v>
      </c>
      <c r="R6987">
        <v>0</v>
      </c>
      <c r="S6987" t="s">
        <v>249</v>
      </c>
      <c r="T6987">
        <v>0</v>
      </c>
      <c r="Y6987">
        <v>0</v>
      </c>
      <c r="AB6987">
        <v>0</v>
      </c>
      <c r="AC6987">
        <v>0</v>
      </c>
      <c r="AD6987">
        <v>0</v>
      </c>
      <c r="AE6987">
        <v>0</v>
      </c>
      <c r="AF6987">
        <v>0</v>
      </c>
      <c r="AQ6987">
        <v>0</v>
      </c>
      <c r="AR6987">
        <f t="shared" si="109"/>
        <v>0</v>
      </c>
      <c r="AS6987">
        <v>1</v>
      </c>
      <c r="AT6987" t="s">
        <v>112</v>
      </c>
      <c r="AU6987">
        <v>20</v>
      </c>
    </row>
    <row r="6988" spans="1:47">
      <c r="A6988" t="s">
        <v>23878</v>
      </c>
      <c r="C6988">
        <v>310</v>
      </c>
      <c r="D6988" t="s">
        <v>23879</v>
      </c>
      <c r="E6988">
        <v>101</v>
      </c>
      <c r="F6988" t="s">
        <v>23880</v>
      </c>
      <c r="G6988" t="s">
        <v>1783</v>
      </c>
      <c r="H6988" t="s">
        <v>220</v>
      </c>
      <c r="I6988" t="s">
        <v>23881</v>
      </c>
      <c r="J6988">
        <v>3.77074</v>
      </c>
      <c r="K6988">
        <v>1</v>
      </c>
      <c r="L6988">
        <v>1</v>
      </c>
      <c r="M6988">
        <v>1</v>
      </c>
      <c r="N6988">
        <v>1</v>
      </c>
      <c r="O6988" t="s">
        <v>225</v>
      </c>
      <c r="P6988">
        <v>0</v>
      </c>
      <c r="Q6988">
        <v>0</v>
      </c>
      <c r="R6988">
        <v>0</v>
      </c>
      <c r="S6988" t="s">
        <v>223</v>
      </c>
      <c r="T6988">
        <v>0</v>
      </c>
      <c r="U6988" t="s">
        <v>23878</v>
      </c>
      <c r="X6988" t="s">
        <v>225</v>
      </c>
      <c r="Y6988">
        <v>0</v>
      </c>
      <c r="AB6988">
        <v>1</v>
      </c>
      <c r="AC6988">
        <v>1</v>
      </c>
      <c r="AD6988">
        <v>3</v>
      </c>
      <c r="AE6988">
        <v>1700</v>
      </c>
      <c r="AF6988">
        <v>2</v>
      </c>
      <c r="AQ6988">
        <v>2</v>
      </c>
      <c r="AR6988">
        <f t="shared" si="109"/>
        <v>4.6463999999999999</v>
      </c>
      <c r="AS6988">
        <v>1</v>
      </c>
      <c r="AT6988" t="s">
        <v>112</v>
      </c>
      <c r="AU6988">
        <v>20</v>
      </c>
    </row>
    <row r="6989" spans="1:47">
      <c r="A6989" t="s">
        <v>23170</v>
      </c>
      <c r="C6989">
        <v>310</v>
      </c>
      <c r="D6989" t="s">
        <v>23171</v>
      </c>
      <c r="E6989">
        <v>903</v>
      </c>
      <c r="F6989" t="s">
        <v>821</v>
      </c>
      <c r="G6989" t="s">
        <v>422</v>
      </c>
      <c r="H6989" t="s">
        <v>833</v>
      </c>
      <c r="I6989" t="s">
        <v>23172</v>
      </c>
      <c r="J6989">
        <v>3.2034099999999999</v>
      </c>
      <c r="K6989">
        <v>0</v>
      </c>
      <c r="L6989">
        <v>0</v>
      </c>
      <c r="M6989">
        <v>0</v>
      </c>
      <c r="N6989">
        <v>0</v>
      </c>
      <c r="P6989">
        <v>0</v>
      </c>
      <c r="Q6989">
        <v>0</v>
      </c>
      <c r="R6989">
        <v>0</v>
      </c>
      <c r="S6989" t="s">
        <v>243</v>
      </c>
      <c r="T6989">
        <v>0</v>
      </c>
      <c r="U6989" t="s">
        <v>23170</v>
      </c>
      <c r="V6989" t="s">
        <v>611</v>
      </c>
      <c r="Y6989">
        <v>0</v>
      </c>
      <c r="AB6989">
        <v>0</v>
      </c>
      <c r="AC6989">
        <v>0</v>
      </c>
      <c r="AD6989">
        <v>0</v>
      </c>
      <c r="AE6989">
        <v>0</v>
      </c>
      <c r="AF6989">
        <v>0</v>
      </c>
      <c r="AQ6989">
        <v>16</v>
      </c>
      <c r="AR6989">
        <f t="shared" si="109"/>
        <v>0</v>
      </c>
      <c r="AS6989">
        <v>1</v>
      </c>
      <c r="AT6989" t="s">
        <v>134</v>
      </c>
      <c r="AU6989">
        <v>43</v>
      </c>
    </row>
    <row r="6990" spans="1:47">
      <c r="A6990" t="s">
        <v>248</v>
      </c>
      <c r="C6990">
        <v>310</v>
      </c>
      <c r="E6990">
        <v>0</v>
      </c>
      <c r="J6990">
        <v>0.18967000000000001</v>
      </c>
      <c r="K6990">
        <v>0</v>
      </c>
      <c r="L6990">
        <v>0</v>
      </c>
      <c r="M6990">
        <v>0</v>
      </c>
      <c r="N6990">
        <v>0</v>
      </c>
      <c r="P6990">
        <v>0</v>
      </c>
      <c r="Q6990">
        <v>0</v>
      </c>
      <c r="R6990">
        <v>0</v>
      </c>
      <c r="S6990" t="s">
        <v>249</v>
      </c>
      <c r="T6990">
        <v>0</v>
      </c>
      <c r="Y6990">
        <v>0</v>
      </c>
      <c r="AB6990">
        <v>0</v>
      </c>
      <c r="AC6990">
        <v>0</v>
      </c>
      <c r="AD6990">
        <v>0</v>
      </c>
      <c r="AE6990">
        <v>0</v>
      </c>
      <c r="AF6990">
        <v>0</v>
      </c>
      <c r="AQ6990">
        <v>0</v>
      </c>
      <c r="AR6990">
        <f t="shared" si="109"/>
        <v>0</v>
      </c>
      <c r="AS6990">
        <v>1</v>
      </c>
      <c r="AT6990" t="s">
        <v>112</v>
      </c>
      <c r="AU6990">
        <v>20</v>
      </c>
    </row>
    <row r="6991" spans="1:47">
      <c r="A6991" t="s">
        <v>23882</v>
      </c>
      <c r="C6991">
        <v>310</v>
      </c>
      <c r="D6991" t="s">
        <v>23883</v>
      </c>
      <c r="E6991">
        <v>101</v>
      </c>
      <c r="F6991" t="s">
        <v>23884</v>
      </c>
      <c r="G6991" t="s">
        <v>1783</v>
      </c>
      <c r="H6991" t="s">
        <v>220</v>
      </c>
      <c r="I6991" t="s">
        <v>23885</v>
      </c>
      <c r="J6991">
        <v>0.19980000000000001</v>
      </c>
      <c r="K6991">
        <v>1</v>
      </c>
      <c r="L6991">
        <v>1</v>
      </c>
      <c r="M6991">
        <v>1</v>
      </c>
      <c r="N6991">
        <v>1</v>
      </c>
      <c r="O6991" t="s">
        <v>225</v>
      </c>
      <c r="P6991">
        <v>0</v>
      </c>
      <c r="Q6991">
        <v>1</v>
      </c>
      <c r="R6991">
        <v>800</v>
      </c>
      <c r="S6991" t="s">
        <v>223</v>
      </c>
      <c r="T6991">
        <v>800</v>
      </c>
      <c r="U6991" t="s">
        <v>23882</v>
      </c>
      <c r="V6991" t="s">
        <v>224</v>
      </c>
      <c r="W6991" t="s">
        <v>225</v>
      </c>
      <c r="X6991" t="s">
        <v>225</v>
      </c>
      <c r="Y6991">
        <v>800</v>
      </c>
      <c r="AB6991">
        <v>1</v>
      </c>
      <c r="AC6991">
        <v>1</v>
      </c>
      <c r="AD6991">
        <v>4</v>
      </c>
      <c r="AE6991">
        <v>984</v>
      </c>
      <c r="AF6991">
        <v>1.75</v>
      </c>
      <c r="AQ6991">
        <v>3</v>
      </c>
      <c r="AR6991">
        <f t="shared" si="109"/>
        <v>4.6463999999999999</v>
      </c>
      <c r="AS6991">
        <v>1</v>
      </c>
      <c r="AT6991" t="s">
        <v>112</v>
      </c>
      <c r="AU6991">
        <v>20</v>
      </c>
    </row>
    <row r="6992" spans="1:47">
      <c r="A6992" t="s">
        <v>23886</v>
      </c>
      <c r="C6992">
        <v>310</v>
      </c>
      <c r="D6992" t="s">
        <v>23887</v>
      </c>
      <c r="E6992">
        <v>101</v>
      </c>
      <c r="F6992" t="s">
        <v>23846</v>
      </c>
      <c r="G6992" t="s">
        <v>1783</v>
      </c>
      <c r="H6992" t="s">
        <v>220</v>
      </c>
      <c r="I6992" t="s">
        <v>23888</v>
      </c>
      <c r="J6992">
        <v>0.32750000000000001</v>
      </c>
      <c r="K6992">
        <v>1</v>
      </c>
      <c r="L6992">
        <v>1</v>
      </c>
      <c r="M6992">
        <v>1</v>
      </c>
      <c r="N6992">
        <v>1</v>
      </c>
      <c r="O6992" t="s">
        <v>225</v>
      </c>
      <c r="P6992">
        <v>0</v>
      </c>
      <c r="Q6992">
        <v>1</v>
      </c>
      <c r="R6992">
        <v>4100</v>
      </c>
      <c r="S6992" t="s">
        <v>243</v>
      </c>
      <c r="T6992">
        <v>4100</v>
      </c>
      <c r="U6992" t="s">
        <v>23886</v>
      </c>
      <c r="V6992" t="s">
        <v>224</v>
      </c>
      <c r="W6992" t="s">
        <v>225</v>
      </c>
      <c r="X6992" t="s">
        <v>225</v>
      </c>
      <c r="Y6992">
        <v>4100</v>
      </c>
      <c r="AB6992">
        <v>1</v>
      </c>
      <c r="AC6992">
        <v>1</v>
      </c>
      <c r="AD6992">
        <v>3</v>
      </c>
      <c r="AE6992">
        <v>1248</v>
      </c>
      <c r="AF6992">
        <v>1</v>
      </c>
      <c r="AQ6992">
        <v>5</v>
      </c>
      <c r="AR6992">
        <f t="shared" si="109"/>
        <v>4.6463999999999999</v>
      </c>
      <c r="AS6992">
        <v>1</v>
      </c>
      <c r="AT6992" t="s">
        <v>112</v>
      </c>
      <c r="AU6992">
        <v>20</v>
      </c>
    </row>
    <row r="6993" spans="1:47">
      <c r="A6993" t="s">
        <v>23889</v>
      </c>
      <c r="C6993">
        <v>310</v>
      </c>
      <c r="D6993" t="s">
        <v>23890</v>
      </c>
      <c r="E6993">
        <v>101</v>
      </c>
      <c r="F6993" t="s">
        <v>23891</v>
      </c>
      <c r="G6993" t="s">
        <v>1783</v>
      </c>
      <c r="H6993" t="s">
        <v>220</v>
      </c>
      <c r="I6993" t="s">
        <v>23892</v>
      </c>
      <c r="J6993">
        <v>0.17910000000000001</v>
      </c>
      <c r="K6993">
        <v>1</v>
      </c>
      <c r="L6993">
        <v>1</v>
      </c>
      <c r="M6993">
        <v>1</v>
      </c>
      <c r="N6993">
        <v>1</v>
      </c>
      <c r="O6993" t="s">
        <v>225</v>
      </c>
      <c r="P6993">
        <v>0</v>
      </c>
      <c r="Q6993">
        <v>0</v>
      </c>
      <c r="R6993">
        <v>0</v>
      </c>
      <c r="S6993" t="s">
        <v>243</v>
      </c>
      <c r="T6993">
        <v>0</v>
      </c>
      <c r="U6993" t="s">
        <v>23889</v>
      </c>
      <c r="V6993" t="s">
        <v>224</v>
      </c>
      <c r="W6993" t="s">
        <v>225</v>
      </c>
      <c r="X6993" t="s">
        <v>225</v>
      </c>
      <c r="Y6993">
        <v>0</v>
      </c>
      <c r="AB6993">
        <v>1</v>
      </c>
      <c r="AC6993">
        <v>1</v>
      </c>
      <c r="AD6993">
        <v>1</v>
      </c>
      <c r="AE6993">
        <v>618</v>
      </c>
      <c r="AF6993">
        <v>1</v>
      </c>
      <c r="AQ6993">
        <v>3</v>
      </c>
      <c r="AR6993">
        <f t="shared" si="109"/>
        <v>4.6463999999999999</v>
      </c>
      <c r="AS6993">
        <v>1</v>
      </c>
      <c r="AT6993" t="s">
        <v>112</v>
      </c>
      <c r="AU6993">
        <v>20</v>
      </c>
    </row>
    <row r="6994" spans="1:47">
      <c r="A6994" t="s">
        <v>23893</v>
      </c>
      <c r="C6994">
        <v>310</v>
      </c>
      <c r="D6994" t="s">
        <v>23894</v>
      </c>
      <c r="E6994">
        <v>101</v>
      </c>
      <c r="F6994" t="s">
        <v>23895</v>
      </c>
      <c r="G6994" t="s">
        <v>1783</v>
      </c>
      <c r="H6994" t="s">
        <v>220</v>
      </c>
      <c r="I6994" t="s">
        <v>23896</v>
      </c>
      <c r="J6994">
        <v>0.27517000000000003</v>
      </c>
      <c r="K6994">
        <v>1</v>
      </c>
      <c r="L6994">
        <v>1</v>
      </c>
      <c r="M6994">
        <v>1</v>
      </c>
      <c r="N6994">
        <v>1</v>
      </c>
      <c r="O6994" t="s">
        <v>225</v>
      </c>
      <c r="P6994">
        <v>0</v>
      </c>
      <c r="Q6994">
        <v>1</v>
      </c>
      <c r="R6994">
        <v>6300</v>
      </c>
      <c r="S6994" t="s">
        <v>223</v>
      </c>
      <c r="T6994">
        <v>6300</v>
      </c>
      <c r="U6994" t="s">
        <v>23893</v>
      </c>
      <c r="V6994" t="s">
        <v>10030</v>
      </c>
      <c r="W6994" t="s">
        <v>225</v>
      </c>
      <c r="X6994" t="s">
        <v>225</v>
      </c>
      <c r="Y6994">
        <v>6300</v>
      </c>
      <c r="AB6994">
        <v>1</v>
      </c>
      <c r="AC6994">
        <v>1</v>
      </c>
      <c r="AD6994">
        <v>2</v>
      </c>
      <c r="AE6994">
        <v>1224</v>
      </c>
      <c r="AF6994">
        <v>1.75</v>
      </c>
      <c r="AQ6994">
        <v>1</v>
      </c>
      <c r="AR6994">
        <f t="shared" si="109"/>
        <v>4.6463999999999999</v>
      </c>
      <c r="AS6994">
        <v>1</v>
      </c>
      <c r="AT6994" t="s">
        <v>112</v>
      </c>
      <c r="AU6994">
        <v>20</v>
      </c>
    </row>
    <row r="6995" spans="1:47">
      <c r="A6995" t="s">
        <v>23897</v>
      </c>
      <c r="C6995">
        <v>310</v>
      </c>
      <c r="D6995" t="s">
        <v>23898</v>
      </c>
      <c r="E6995">
        <v>101</v>
      </c>
      <c r="F6995" t="s">
        <v>23899</v>
      </c>
      <c r="G6995" t="s">
        <v>1783</v>
      </c>
      <c r="H6995" t="s">
        <v>220</v>
      </c>
      <c r="I6995" t="s">
        <v>23900</v>
      </c>
      <c r="J6995">
        <v>3.4683999999999999</v>
      </c>
      <c r="K6995">
        <v>1</v>
      </c>
      <c r="L6995">
        <v>1</v>
      </c>
      <c r="M6995">
        <v>1</v>
      </c>
      <c r="N6995">
        <v>1</v>
      </c>
      <c r="O6995" t="s">
        <v>225</v>
      </c>
      <c r="P6995">
        <v>0</v>
      </c>
      <c r="Q6995">
        <v>0</v>
      </c>
      <c r="R6995">
        <v>0</v>
      </c>
      <c r="S6995" t="s">
        <v>223</v>
      </c>
      <c r="T6995">
        <v>0</v>
      </c>
      <c r="U6995" t="s">
        <v>23897</v>
      </c>
      <c r="V6995" t="s">
        <v>455</v>
      </c>
      <c r="W6995" t="s">
        <v>225</v>
      </c>
      <c r="X6995" t="s">
        <v>225</v>
      </c>
      <c r="Y6995">
        <v>0</v>
      </c>
      <c r="AB6995">
        <v>1</v>
      </c>
      <c r="AC6995">
        <v>1</v>
      </c>
      <c r="AD6995">
        <v>3</v>
      </c>
      <c r="AE6995">
        <v>1387</v>
      </c>
      <c r="AF6995">
        <v>1.75</v>
      </c>
      <c r="AQ6995">
        <v>2</v>
      </c>
      <c r="AR6995">
        <f t="shared" si="109"/>
        <v>4.6463999999999999</v>
      </c>
      <c r="AS6995">
        <v>1</v>
      </c>
      <c r="AT6995" t="s">
        <v>112</v>
      </c>
      <c r="AU6995">
        <v>20</v>
      </c>
    </row>
    <row r="6996" spans="1:47">
      <c r="A6996" t="s">
        <v>23901</v>
      </c>
      <c r="C6996">
        <v>310</v>
      </c>
      <c r="D6996" t="s">
        <v>23902</v>
      </c>
      <c r="E6996">
        <v>101</v>
      </c>
      <c r="F6996" t="s">
        <v>23903</v>
      </c>
      <c r="G6996" t="s">
        <v>1783</v>
      </c>
      <c r="H6996" t="s">
        <v>220</v>
      </c>
      <c r="I6996" t="s">
        <v>23904</v>
      </c>
      <c r="J6996">
        <v>0.32824999999999999</v>
      </c>
      <c r="K6996">
        <v>1</v>
      </c>
      <c r="L6996">
        <v>1</v>
      </c>
      <c r="M6996">
        <v>1</v>
      </c>
      <c r="N6996">
        <v>1</v>
      </c>
      <c r="O6996" t="s">
        <v>225</v>
      </c>
      <c r="P6996">
        <v>0</v>
      </c>
      <c r="Q6996">
        <v>1</v>
      </c>
      <c r="R6996">
        <v>8000</v>
      </c>
      <c r="S6996" t="s">
        <v>243</v>
      </c>
      <c r="T6996">
        <v>8000</v>
      </c>
      <c r="U6996" t="s">
        <v>23901</v>
      </c>
      <c r="V6996" t="s">
        <v>224</v>
      </c>
      <c r="W6996" t="s">
        <v>225</v>
      </c>
      <c r="X6996" t="s">
        <v>225</v>
      </c>
      <c r="Y6996">
        <v>8000</v>
      </c>
      <c r="AB6996">
        <v>1</v>
      </c>
      <c r="AC6996">
        <v>1</v>
      </c>
      <c r="AD6996">
        <v>3</v>
      </c>
      <c r="AE6996">
        <v>1346</v>
      </c>
      <c r="AF6996">
        <v>1</v>
      </c>
      <c r="AQ6996">
        <v>5</v>
      </c>
      <c r="AR6996">
        <f t="shared" si="109"/>
        <v>4.6463999999999999</v>
      </c>
      <c r="AS6996">
        <v>1</v>
      </c>
      <c r="AT6996" t="s">
        <v>112</v>
      </c>
      <c r="AU6996">
        <v>20</v>
      </c>
    </row>
    <row r="6997" spans="1:47">
      <c r="A6997" t="s">
        <v>248</v>
      </c>
      <c r="C6997">
        <v>310</v>
      </c>
      <c r="E6997">
        <v>0</v>
      </c>
      <c r="J6997">
        <v>3.1E-4</v>
      </c>
      <c r="K6997">
        <v>0</v>
      </c>
      <c r="L6997">
        <v>0</v>
      </c>
      <c r="M6997">
        <v>0</v>
      </c>
      <c r="N6997">
        <v>0</v>
      </c>
      <c r="P6997">
        <v>0</v>
      </c>
      <c r="Q6997">
        <v>0</v>
      </c>
      <c r="R6997">
        <v>0</v>
      </c>
      <c r="S6997" t="s">
        <v>249</v>
      </c>
      <c r="T6997">
        <v>0</v>
      </c>
      <c r="Y6997">
        <v>0</v>
      </c>
      <c r="AB6997">
        <v>0</v>
      </c>
      <c r="AC6997">
        <v>0</v>
      </c>
      <c r="AD6997">
        <v>0</v>
      </c>
      <c r="AE6997">
        <v>0</v>
      </c>
      <c r="AF6997">
        <v>0</v>
      </c>
      <c r="AQ6997">
        <v>0</v>
      </c>
      <c r="AR6997">
        <f t="shared" si="109"/>
        <v>0</v>
      </c>
      <c r="AS6997">
        <v>1</v>
      </c>
      <c r="AT6997" t="s">
        <v>97</v>
      </c>
      <c r="AU6997">
        <v>5</v>
      </c>
    </row>
    <row r="6998" spans="1:47">
      <c r="A6998" t="s">
        <v>23905</v>
      </c>
      <c r="C6998">
        <v>310</v>
      </c>
      <c r="D6998" t="s">
        <v>23906</v>
      </c>
      <c r="E6998">
        <v>131</v>
      </c>
      <c r="F6998" t="s">
        <v>23907</v>
      </c>
      <c r="G6998" t="s">
        <v>1783</v>
      </c>
      <c r="H6998" t="s">
        <v>407</v>
      </c>
      <c r="I6998" t="s">
        <v>23908</v>
      </c>
      <c r="J6998">
        <v>0.25480000000000003</v>
      </c>
      <c r="K6998">
        <v>0</v>
      </c>
      <c r="L6998">
        <v>0</v>
      </c>
      <c r="M6998">
        <v>0</v>
      </c>
      <c r="N6998">
        <v>0</v>
      </c>
      <c r="P6998">
        <v>0</v>
      </c>
      <c r="Q6998">
        <v>0</v>
      </c>
      <c r="R6998">
        <v>0</v>
      </c>
      <c r="S6998" t="s">
        <v>223</v>
      </c>
      <c r="T6998">
        <v>0</v>
      </c>
      <c r="U6998" t="s">
        <v>23905</v>
      </c>
      <c r="Y6998">
        <v>0</v>
      </c>
      <c r="AB6998">
        <v>0</v>
      </c>
      <c r="AC6998">
        <v>0</v>
      </c>
      <c r="AD6998">
        <v>0</v>
      </c>
      <c r="AE6998">
        <v>0</v>
      </c>
      <c r="AF6998">
        <v>0</v>
      </c>
      <c r="AQ6998">
        <v>4</v>
      </c>
      <c r="AR6998">
        <f t="shared" si="109"/>
        <v>0</v>
      </c>
      <c r="AS6998">
        <v>1</v>
      </c>
      <c r="AT6998" t="s">
        <v>112</v>
      </c>
      <c r="AU6998">
        <v>20</v>
      </c>
    </row>
    <row r="6999" spans="1:47">
      <c r="A6999" t="s">
        <v>23909</v>
      </c>
      <c r="C6999">
        <v>310</v>
      </c>
      <c r="D6999" t="s">
        <v>23910</v>
      </c>
      <c r="E6999">
        <v>132</v>
      </c>
      <c r="F6999" t="s">
        <v>23911</v>
      </c>
      <c r="G6999" t="s">
        <v>1783</v>
      </c>
      <c r="H6999" t="s">
        <v>260</v>
      </c>
      <c r="I6999" t="s">
        <v>23912</v>
      </c>
      <c r="J6999">
        <v>0.12719</v>
      </c>
      <c r="K6999">
        <v>0</v>
      </c>
      <c r="L6999">
        <v>0</v>
      </c>
      <c r="M6999">
        <v>0</v>
      </c>
      <c r="N6999">
        <v>0</v>
      </c>
      <c r="P6999">
        <v>0</v>
      </c>
      <c r="Q6999">
        <v>0</v>
      </c>
      <c r="R6999">
        <v>0</v>
      </c>
      <c r="S6999" t="s">
        <v>223</v>
      </c>
      <c r="T6999">
        <v>0</v>
      </c>
      <c r="U6999" t="s">
        <v>23909</v>
      </c>
      <c r="Y6999">
        <v>0</v>
      </c>
      <c r="AB6999">
        <v>0</v>
      </c>
      <c r="AC6999">
        <v>0</v>
      </c>
      <c r="AD6999">
        <v>0</v>
      </c>
      <c r="AE6999">
        <v>0</v>
      </c>
      <c r="AF6999">
        <v>0</v>
      </c>
      <c r="AQ6999">
        <v>2</v>
      </c>
      <c r="AR6999">
        <f t="shared" si="109"/>
        <v>0</v>
      </c>
      <c r="AS6999">
        <v>1</v>
      </c>
      <c r="AT6999" t="s">
        <v>112</v>
      </c>
      <c r="AU6999">
        <v>20</v>
      </c>
    </row>
    <row r="7000" spans="1:47">
      <c r="A7000" t="s">
        <v>23913</v>
      </c>
      <c r="C7000">
        <v>310</v>
      </c>
      <c r="D7000" t="s">
        <v>23914</v>
      </c>
      <c r="E7000">
        <v>132</v>
      </c>
      <c r="F7000" t="s">
        <v>23915</v>
      </c>
      <c r="G7000" t="s">
        <v>1783</v>
      </c>
      <c r="H7000" t="s">
        <v>260</v>
      </c>
      <c r="I7000" t="s">
        <v>23916</v>
      </c>
      <c r="J7000">
        <v>0.14205999999999999</v>
      </c>
      <c r="K7000">
        <v>0</v>
      </c>
      <c r="L7000">
        <v>0</v>
      </c>
      <c r="M7000">
        <v>0</v>
      </c>
      <c r="N7000">
        <v>0</v>
      </c>
      <c r="P7000">
        <v>0</v>
      </c>
      <c r="Q7000">
        <v>0</v>
      </c>
      <c r="R7000">
        <v>0</v>
      </c>
      <c r="S7000" t="s">
        <v>223</v>
      </c>
      <c r="T7000">
        <v>0</v>
      </c>
      <c r="U7000" t="s">
        <v>23913</v>
      </c>
      <c r="Y7000">
        <v>0</v>
      </c>
      <c r="AB7000">
        <v>0</v>
      </c>
      <c r="AC7000">
        <v>0</v>
      </c>
      <c r="AD7000">
        <v>0</v>
      </c>
      <c r="AE7000">
        <v>0</v>
      </c>
      <c r="AF7000">
        <v>0</v>
      </c>
      <c r="AQ7000">
        <v>2</v>
      </c>
      <c r="AR7000">
        <f t="shared" si="109"/>
        <v>0</v>
      </c>
      <c r="AS7000">
        <v>1</v>
      </c>
      <c r="AT7000" t="s">
        <v>112</v>
      </c>
      <c r="AU7000">
        <v>20</v>
      </c>
    </row>
    <row r="7001" spans="1:47">
      <c r="A7001" t="s">
        <v>23917</v>
      </c>
      <c r="C7001">
        <v>310</v>
      </c>
      <c r="D7001" t="s">
        <v>23918</v>
      </c>
      <c r="E7001">
        <v>101</v>
      </c>
      <c r="F7001" t="s">
        <v>23919</v>
      </c>
      <c r="G7001" t="s">
        <v>1783</v>
      </c>
      <c r="H7001" t="s">
        <v>220</v>
      </c>
      <c r="I7001" t="s">
        <v>23920</v>
      </c>
      <c r="J7001">
        <v>0.55644000000000005</v>
      </c>
      <c r="K7001">
        <v>0</v>
      </c>
      <c r="L7001">
        <v>1</v>
      </c>
      <c r="M7001">
        <v>0</v>
      </c>
      <c r="N7001">
        <v>1</v>
      </c>
      <c r="P7001">
        <v>0</v>
      </c>
      <c r="Q7001">
        <v>0</v>
      </c>
      <c r="R7001">
        <v>0</v>
      </c>
      <c r="S7001" t="s">
        <v>243</v>
      </c>
      <c r="T7001">
        <v>0</v>
      </c>
      <c r="U7001" t="s">
        <v>23917</v>
      </c>
      <c r="V7001" t="s">
        <v>224</v>
      </c>
      <c r="W7001" t="s">
        <v>225</v>
      </c>
      <c r="X7001" t="s">
        <v>225</v>
      </c>
      <c r="Y7001">
        <v>0</v>
      </c>
      <c r="AB7001">
        <v>0</v>
      </c>
      <c r="AC7001">
        <v>1</v>
      </c>
      <c r="AD7001">
        <v>3</v>
      </c>
      <c r="AE7001">
        <v>700</v>
      </c>
      <c r="AF7001">
        <v>1</v>
      </c>
      <c r="AQ7001">
        <v>3</v>
      </c>
      <c r="AR7001">
        <f t="shared" si="109"/>
        <v>0</v>
      </c>
      <c r="AS7001">
        <v>1</v>
      </c>
      <c r="AT7001" t="s">
        <v>112</v>
      </c>
      <c r="AU7001">
        <v>20</v>
      </c>
    </row>
    <row r="7002" spans="1:47">
      <c r="A7002" t="s">
        <v>23921</v>
      </c>
      <c r="C7002">
        <v>310</v>
      </c>
      <c r="D7002" t="s">
        <v>23922</v>
      </c>
      <c r="E7002">
        <v>101</v>
      </c>
      <c r="F7002" t="s">
        <v>23923</v>
      </c>
      <c r="G7002" t="s">
        <v>324</v>
      </c>
      <c r="H7002" t="s">
        <v>220</v>
      </c>
      <c r="I7002" t="s">
        <v>23924</v>
      </c>
      <c r="J7002">
        <v>0.36242999999999997</v>
      </c>
      <c r="K7002">
        <v>1</v>
      </c>
      <c r="L7002">
        <v>1</v>
      </c>
      <c r="M7002">
        <v>1</v>
      </c>
      <c r="N7002">
        <v>1</v>
      </c>
      <c r="O7002" t="s">
        <v>225</v>
      </c>
      <c r="P7002">
        <v>0</v>
      </c>
      <c r="Q7002">
        <v>0</v>
      </c>
      <c r="R7002">
        <v>0</v>
      </c>
      <c r="S7002" t="s">
        <v>223</v>
      </c>
      <c r="T7002">
        <v>0</v>
      </c>
      <c r="U7002" t="s">
        <v>23921</v>
      </c>
      <c r="V7002" t="s">
        <v>224</v>
      </c>
      <c r="W7002" t="s">
        <v>225</v>
      </c>
      <c r="X7002" t="s">
        <v>225</v>
      </c>
      <c r="Y7002">
        <v>0</v>
      </c>
      <c r="AB7002">
        <v>1</v>
      </c>
      <c r="AC7002">
        <v>1</v>
      </c>
      <c r="AD7002">
        <v>3</v>
      </c>
      <c r="AE7002">
        <v>1494</v>
      </c>
      <c r="AF7002">
        <v>1.75</v>
      </c>
      <c r="AQ7002">
        <v>1</v>
      </c>
      <c r="AR7002">
        <f t="shared" si="109"/>
        <v>2.42</v>
      </c>
      <c r="AS7002">
        <v>1</v>
      </c>
      <c r="AT7002" t="s">
        <v>126</v>
      </c>
      <c r="AU7002">
        <v>34</v>
      </c>
    </row>
    <row r="7003" spans="1:47">
      <c r="A7003" t="s">
        <v>23925</v>
      </c>
      <c r="C7003">
        <v>310</v>
      </c>
      <c r="D7003" t="s">
        <v>23926</v>
      </c>
      <c r="E7003">
        <v>101</v>
      </c>
      <c r="F7003" t="s">
        <v>23911</v>
      </c>
      <c r="G7003" t="s">
        <v>1783</v>
      </c>
      <c r="H7003" t="s">
        <v>220</v>
      </c>
      <c r="I7003" t="s">
        <v>23927</v>
      </c>
      <c r="J7003">
        <v>0.12833</v>
      </c>
      <c r="K7003">
        <v>1</v>
      </c>
      <c r="L7003">
        <v>1</v>
      </c>
      <c r="M7003">
        <v>1</v>
      </c>
      <c r="N7003">
        <v>1</v>
      </c>
      <c r="O7003" t="s">
        <v>225</v>
      </c>
      <c r="P7003">
        <v>0</v>
      </c>
      <c r="Q7003">
        <v>0</v>
      </c>
      <c r="R7003">
        <v>0</v>
      </c>
      <c r="S7003" t="s">
        <v>223</v>
      </c>
      <c r="T7003">
        <v>0</v>
      </c>
      <c r="U7003" t="s">
        <v>23925</v>
      </c>
      <c r="V7003" t="s">
        <v>224</v>
      </c>
      <c r="W7003" t="s">
        <v>225</v>
      </c>
      <c r="X7003" t="s">
        <v>225</v>
      </c>
      <c r="Y7003">
        <v>0</v>
      </c>
      <c r="AB7003">
        <v>1</v>
      </c>
      <c r="AC7003">
        <v>1</v>
      </c>
      <c r="AD7003">
        <v>3</v>
      </c>
      <c r="AE7003">
        <v>816</v>
      </c>
      <c r="AF7003">
        <v>1</v>
      </c>
      <c r="AQ7003">
        <v>2</v>
      </c>
      <c r="AR7003">
        <f t="shared" si="109"/>
        <v>4.6463999999999999</v>
      </c>
      <c r="AS7003">
        <v>1</v>
      </c>
      <c r="AT7003" t="s">
        <v>112</v>
      </c>
      <c r="AU7003">
        <v>20</v>
      </c>
    </row>
    <row r="7004" spans="1:47">
      <c r="A7004" t="s">
        <v>23928</v>
      </c>
      <c r="C7004">
        <v>310</v>
      </c>
      <c r="D7004" t="s">
        <v>23929</v>
      </c>
      <c r="E7004">
        <v>101</v>
      </c>
      <c r="F7004" t="s">
        <v>23930</v>
      </c>
      <c r="G7004" t="s">
        <v>1783</v>
      </c>
      <c r="H7004" t="s">
        <v>220</v>
      </c>
      <c r="I7004" t="s">
        <v>23931</v>
      </c>
      <c r="J7004">
        <v>0.12331</v>
      </c>
      <c r="K7004">
        <v>1</v>
      </c>
      <c r="L7004">
        <v>1</v>
      </c>
      <c r="M7004">
        <v>1</v>
      </c>
      <c r="N7004">
        <v>1</v>
      </c>
      <c r="O7004" t="s">
        <v>225</v>
      </c>
      <c r="P7004">
        <v>0</v>
      </c>
      <c r="Q7004">
        <v>1</v>
      </c>
      <c r="R7004">
        <v>2600</v>
      </c>
      <c r="S7004" t="s">
        <v>223</v>
      </c>
      <c r="T7004">
        <v>2600</v>
      </c>
      <c r="U7004" t="s">
        <v>23928</v>
      </c>
      <c r="V7004" t="s">
        <v>224</v>
      </c>
      <c r="W7004" t="s">
        <v>225</v>
      </c>
      <c r="X7004" t="s">
        <v>225</v>
      </c>
      <c r="Y7004">
        <v>2600</v>
      </c>
      <c r="AB7004">
        <v>1</v>
      </c>
      <c r="AC7004">
        <v>1</v>
      </c>
      <c r="AD7004">
        <v>2</v>
      </c>
      <c r="AE7004">
        <v>624</v>
      </c>
      <c r="AF7004">
        <v>1</v>
      </c>
      <c r="AQ7004">
        <v>2</v>
      </c>
      <c r="AR7004">
        <f t="shared" si="109"/>
        <v>4.6463999999999999</v>
      </c>
      <c r="AS7004">
        <v>1</v>
      </c>
      <c r="AT7004" t="s">
        <v>112</v>
      </c>
      <c r="AU7004">
        <v>20</v>
      </c>
    </row>
    <row r="7005" spans="1:47">
      <c r="A7005" t="s">
        <v>23932</v>
      </c>
      <c r="C7005">
        <v>310</v>
      </c>
      <c r="D7005" t="s">
        <v>23933</v>
      </c>
      <c r="E7005">
        <v>101</v>
      </c>
      <c r="F7005" t="s">
        <v>23934</v>
      </c>
      <c r="G7005" t="s">
        <v>1783</v>
      </c>
      <c r="H7005" t="s">
        <v>220</v>
      </c>
      <c r="I7005" t="s">
        <v>23935</v>
      </c>
      <c r="J7005">
        <v>0.11859</v>
      </c>
      <c r="K7005">
        <v>1</v>
      </c>
      <c r="L7005">
        <v>1</v>
      </c>
      <c r="M7005">
        <v>1</v>
      </c>
      <c r="N7005">
        <v>1</v>
      </c>
      <c r="O7005" t="s">
        <v>225</v>
      </c>
      <c r="P7005">
        <v>0</v>
      </c>
      <c r="Q7005">
        <v>1</v>
      </c>
      <c r="R7005">
        <v>500</v>
      </c>
      <c r="S7005" t="s">
        <v>223</v>
      </c>
      <c r="T7005">
        <v>500</v>
      </c>
      <c r="U7005" t="s">
        <v>23932</v>
      </c>
      <c r="V7005" t="s">
        <v>224</v>
      </c>
      <c r="W7005" t="s">
        <v>225</v>
      </c>
      <c r="X7005" t="s">
        <v>225</v>
      </c>
      <c r="Y7005">
        <v>500</v>
      </c>
      <c r="AB7005">
        <v>1</v>
      </c>
      <c r="AC7005">
        <v>1</v>
      </c>
      <c r="AD7005">
        <v>2</v>
      </c>
      <c r="AE7005">
        <v>857</v>
      </c>
      <c r="AF7005">
        <v>1.75</v>
      </c>
      <c r="AQ7005">
        <v>2</v>
      </c>
      <c r="AR7005">
        <f t="shared" si="109"/>
        <v>4.6463999999999999</v>
      </c>
      <c r="AS7005">
        <v>1</v>
      </c>
      <c r="AT7005" t="s">
        <v>112</v>
      </c>
      <c r="AU7005">
        <v>20</v>
      </c>
    </row>
    <row r="7006" spans="1:47">
      <c r="A7006" t="s">
        <v>248</v>
      </c>
      <c r="C7006">
        <v>310</v>
      </c>
      <c r="E7006">
        <v>0</v>
      </c>
      <c r="J7006">
        <v>1.017E-2</v>
      </c>
      <c r="K7006">
        <v>0</v>
      </c>
      <c r="L7006">
        <v>0</v>
      </c>
      <c r="M7006">
        <v>0</v>
      </c>
      <c r="N7006">
        <v>0</v>
      </c>
      <c r="P7006">
        <v>0</v>
      </c>
      <c r="Q7006">
        <v>0</v>
      </c>
      <c r="R7006">
        <v>0</v>
      </c>
      <c r="S7006" t="s">
        <v>249</v>
      </c>
      <c r="T7006">
        <v>0</v>
      </c>
      <c r="Y7006">
        <v>0</v>
      </c>
      <c r="AB7006">
        <v>0</v>
      </c>
      <c r="AC7006">
        <v>0</v>
      </c>
      <c r="AD7006">
        <v>0</v>
      </c>
      <c r="AE7006">
        <v>0</v>
      </c>
      <c r="AF7006">
        <v>0</v>
      </c>
      <c r="AQ7006">
        <v>0</v>
      </c>
      <c r="AR7006">
        <f t="shared" si="109"/>
        <v>0</v>
      </c>
      <c r="AS7006">
        <v>1</v>
      </c>
      <c r="AT7006" t="s">
        <v>112</v>
      </c>
      <c r="AU7006">
        <v>20</v>
      </c>
    </row>
    <row r="7007" spans="1:47">
      <c r="A7007" t="s">
        <v>23936</v>
      </c>
      <c r="C7007">
        <v>310</v>
      </c>
      <c r="D7007" t="s">
        <v>23937</v>
      </c>
      <c r="E7007">
        <v>101</v>
      </c>
      <c r="F7007" t="s">
        <v>23938</v>
      </c>
      <c r="G7007" t="s">
        <v>324</v>
      </c>
      <c r="H7007" t="s">
        <v>220</v>
      </c>
      <c r="I7007" t="s">
        <v>23939</v>
      </c>
      <c r="J7007">
        <v>0.35185</v>
      </c>
      <c r="K7007">
        <v>1</v>
      </c>
      <c r="L7007">
        <v>1</v>
      </c>
      <c r="M7007">
        <v>1</v>
      </c>
      <c r="N7007">
        <v>1</v>
      </c>
      <c r="O7007" t="s">
        <v>225</v>
      </c>
      <c r="P7007">
        <v>0</v>
      </c>
      <c r="Q7007">
        <v>0</v>
      </c>
      <c r="R7007">
        <v>0</v>
      </c>
      <c r="S7007" t="s">
        <v>223</v>
      </c>
      <c r="T7007">
        <v>0</v>
      </c>
      <c r="U7007" t="s">
        <v>23936</v>
      </c>
      <c r="V7007" t="s">
        <v>224</v>
      </c>
      <c r="W7007" t="s">
        <v>225</v>
      </c>
      <c r="X7007" t="s">
        <v>225</v>
      </c>
      <c r="Y7007">
        <v>0</v>
      </c>
      <c r="AB7007">
        <v>1</v>
      </c>
      <c r="AC7007">
        <v>1</v>
      </c>
      <c r="AD7007">
        <v>3</v>
      </c>
      <c r="AE7007">
        <v>1040</v>
      </c>
      <c r="AF7007">
        <v>1</v>
      </c>
      <c r="AQ7007">
        <v>1</v>
      </c>
      <c r="AR7007">
        <f t="shared" si="109"/>
        <v>4.6463999999999999</v>
      </c>
      <c r="AS7007">
        <v>1</v>
      </c>
      <c r="AT7007" t="s">
        <v>112</v>
      </c>
      <c r="AU7007">
        <v>20</v>
      </c>
    </row>
    <row r="7008" spans="1:47">
      <c r="A7008" t="s">
        <v>248</v>
      </c>
      <c r="C7008">
        <v>310</v>
      </c>
      <c r="E7008">
        <v>0</v>
      </c>
      <c r="J7008">
        <v>3.32E-2</v>
      </c>
      <c r="K7008">
        <v>0</v>
      </c>
      <c r="L7008">
        <v>0</v>
      </c>
      <c r="M7008">
        <v>0</v>
      </c>
      <c r="N7008">
        <v>0</v>
      </c>
      <c r="P7008">
        <v>0</v>
      </c>
      <c r="Q7008">
        <v>0</v>
      </c>
      <c r="R7008">
        <v>0</v>
      </c>
      <c r="S7008" t="s">
        <v>249</v>
      </c>
      <c r="T7008">
        <v>0</v>
      </c>
      <c r="Y7008">
        <v>0</v>
      </c>
      <c r="AB7008">
        <v>0</v>
      </c>
      <c r="AC7008">
        <v>0</v>
      </c>
      <c r="AD7008">
        <v>0</v>
      </c>
      <c r="AE7008">
        <v>0</v>
      </c>
      <c r="AF7008">
        <v>0</v>
      </c>
      <c r="AQ7008">
        <v>0</v>
      </c>
      <c r="AR7008">
        <f t="shared" si="109"/>
        <v>0</v>
      </c>
      <c r="AS7008">
        <v>1</v>
      </c>
      <c r="AT7008" t="s">
        <v>112</v>
      </c>
      <c r="AU7008">
        <v>20</v>
      </c>
    </row>
    <row r="7009" spans="1:47">
      <c r="A7009" t="s">
        <v>23940</v>
      </c>
      <c r="C7009">
        <v>310</v>
      </c>
      <c r="D7009" t="s">
        <v>23941</v>
      </c>
      <c r="E7009">
        <v>132</v>
      </c>
      <c r="F7009" t="s">
        <v>23942</v>
      </c>
      <c r="G7009" t="s">
        <v>1783</v>
      </c>
      <c r="H7009" t="s">
        <v>260</v>
      </c>
      <c r="I7009" t="s">
        <v>23943</v>
      </c>
      <c r="J7009">
        <v>7.442E-2</v>
      </c>
      <c r="K7009">
        <v>0</v>
      </c>
      <c r="L7009">
        <v>0</v>
      </c>
      <c r="M7009">
        <v>0</v>
      </c>
      <c r="N7009">
        <v>0</v>
      </c>
      <c r="P7009">
        <v>0</v>
      </c>
      <c r="Q7009">
        <v>0</v>
      </c>
      <c r="R7009">
        <v>0</v>
      </c>
      <c r="S7009" t="s">
        <v>223</v>
      </c>
      <c r="T7009">
        <v>0</v>
      </c>
      <c r="U7009" t="s">
        <v>23940</v>
      </c>
      <c r="Y7009">
        <v>0</v>
      </c>
      <c r="AB7009">
        <v>0</v>
      </c>
      <c r="AC7009">
        <v>0</v>
      </c>
      <c r="AD7009">
        <v>0</v>
      </c>
      <c r="AE7009">
        <v>0</v>
      </c>
      <c r="AF7009">
        <v>0</v>
      </c>
      <c r="AQ7009">
        <v>1</v>
      </c>
      <c r="AR7009">
        <f t="shared" si="109"/>
        <v>0</v>
      </c>
      <c r="AS7009">
        <v>1</v>
      </c>
      <c r="AT7009" t="s">
        <v>112</v>
      </c>
      <c r="AU7009">
        <v>20</v>
      </c>
    </row>
    <row r="7010" spans="1:47">
      <c r="A7010" t="s">
        <v>23944</v>
      </c>
      <c r="C7010">
        <v>310</v>
      </c>
      <c r="D7010" t="s">
        <v>23945</v>
      </c>
      <c r="E7010">
        <v>101</v>
      </c>
      <c r="F7010" t="s">
        <v>23946</v>
      </c>
      <c r="G7010" t="s">
        <v>1783</v>
      </c>
      <c r="H7010" t="s">
        <v>220</v>
      </c>
      <c r="I7010" t="s">
        <v>23947</v>
      </c>
      <c r="J7010">
        <v>0.14599000000000001</v>
      </c>
      <c r="K7010">
        <v>1</v>
      </c>
      <c r="L7010">
        <v>1</v>
      </c>
      <c r="M7010">
        <v>1</v>
      </c>
      <c r="N7010">
        <v>1</v>
      </c>
      <c r="O7010" t="s">
        <v>225</v>
      </c>
      <c r="P7010">
        <v>0</v>
      </c>
      <c r="Q7010">
        <v>0</v>
      </c>
      <c r="R7010">
        <v>0</v>
      </c>
      <c r="S7010" t="s">
        <v>223</v>
      </c>
      <c r="T7010">
        <v>0</v>
      </c>
      <c r="U7010" t="s">
        <v>23944</v>
      </c>
      <c r="V7010" t="s">
        <v>224</v>
      </c>
      <c r="W7010" t="s">
        <v>225</v>
      </c>
      <c r="X7010" t="s">
        <v>225</v>
      </c>
      <c r="Y7010">
        <v>0</v>
      </c>
      <c r="AB7010">
        <v>1</v>
      </c>
      <c r="AC7010">
        <v>1</v>
      </c>
      <c r="AD7010">
        <v>3</v>
      </c>
      <c r="AE7010">
        <v>772</v>
      </c>
      <c r="AF7010">
        <v>1</v>
      </c>
      <c r="AQ7010">
        <v>2</v>
      </c>
      <c r="AR7010">
        <f t="shared" si="109"/>
        <v>4.6463999999999999</v>
      </c>
      <c r="AS7010">
        <v>1</v>
      </c>
      <c r="AT7010" t="s">
        <v>112</v>
      </c>
      <c r="AU7010">
        <v>20</v>
      </c>
    </row>
    <row r="7011" spans="1:47">
      <c r="A7011" t="s">
        <v>23948</v>
      </c>
      <c r="C7011">
        <v>310</v>
      </c>
      <c r="D7011" t="s">
        <v>23949</v>
      </c>
      <c r="E7011">
        <v>601</v>
      </c>
      <c r="F7011" t="s">
        <v>14663</v>
      </c>
      <c r="G7011" t="s">
        <v>324</v>
      </c>
      <c r="H7011" t="s">
        <v>425</v>
      </c>
      <c r="I7011" t="s">
        <v>23950</v>
      </c>
      <c r="J7011">
        <v>1.3540399999999999</v>
      </c>
      <c r="K7011">
        <v>0</v>
      </c>
      <c r="L7011">
        <v>0</v>
      </c>
      <c r="M7011">
        <v>0</v>
      </c>
      <c r="N7011">
        <v>0</v>
      </c>
      <c r="P7011">
        <v>0</v>
      </c>
      <c r="Q7011">
        <v>0</v>
      </c>
      <c r="R7011">
        <v>0</v>
      </c>
      <c r="S7011" t="s">
        <v>223</v>
      </c>
      <c r="T7011">
        <v>0</v>
      </c>
      <c r="U7011" t="s">
        <v>23948</v>
      </c>
      <c r="Y7011">
        <v>0</v>
      </c>
      <c r="AB7011">
        <v>0</v>
      </c>
      <c r="AC7011">
        <v>0</v>
      </c>
      <c r="AD7011">
        <v>0</v>
      </c>
      <c r="AE7011">
        <v>0</v>
      </c>
      <c r="AF7011">
        <v>0</v>
      </c>
      <c r="AQ7011">
        <v>0</v>
      </c>
      <c r="AR7011">
        <f t="shared" si="109"/>
        <v>0</v>
      </c>
      <c r="AS7011">
        <v>1</v>
      </c>
      <c r="AT7011" t="s">
        <v>132</v>
      </c>
      <c r="AU7011">
        <v>41</v>
      </c>
    </row>
    <row r="7012" spans="1:47">
      <c r="A7012" t="s">
        <v>23951</v>
      </c>
      <c r="C7012">
        <v>310</v>
      </c>
      <c r="D7012" t="s">
        <v>23952</v>
      </c>
      <c r="E7012">
        <v>101</v>
      </c>
      <c r="F7012" t="s">
        <v>23953</v>
      </c>
      <c r="G7012" t="s">
        <v>1783</v>
      </c>
      <c r="H7012" t="s">
        <v>220</v>
      </c>
      <c r="I7012" t="s">
        <v>23954</v>
      </c>
      <c r="J7012">
        <v>0.34642000000000001</v>
      </c>
      <c r="K7012">
        <v>0</v>
      </c>
      <c r="L7012">
        <v>1</v>
      </c>
      <c r="M7012">
        <v>0</v>
      </c>
      <c r="N7012">
        <v>1</v>
      </c>
      <c r="P7012">
        <v>0</v>
      </c>
      <c r="Q7012">
        <v>0</v>
      </c>
      <c r="R7012">
        <v>0</v>
      </c>
      <c r="S7012" t="s">
        <v>243</v>
      </c>
      <c r="T7012">
        <v>0</v>
      </c>
      <c r="U7012" t="s">
        <v>23951</v>
      </c>
      <c r="V7012" t="s">
        <v>224</v>
      </c>
      <c r="W7012" t="s">
        <v>225</v>
      </c>
      <c r="X7012" t="s">
        <v>225</v>
      </c>
      <c r="Y7012">
        <v>0</v>
      </c>
      <c r="AB7012">
        <v>0</v>
      </c>
      <c r="AC7012">
        <v>1</v>
      </c>
      <c r="AD7012">
        <v>3</v>
      </c>
      <c r="AE7012">
        <v>988</v>
      </c>
      <c r="AF7012">
        <v>1</v>
      </c>
      <c r="AQ7012">
        <v>5</v>
      </c>
      <c r="AR7012">
        <f t="shared" si="109"/>
        <v>0</v>
      </c>
      <c r="AS7012">
        <v>1</v>
      </c>
      <c r="AT7012" t="s">
        <v>112</v>
      </c>
      <c r="AU7012">
        <v>20</v>
      </c>
    </row>
    <row r="7013" spans="1:47">
      <c r="A7013" t="s">
        <v>23955</v>
      </c>
      <c r="C7013">
        <v>310</v>
      </c>
      <c r="D7013" t="s">
        <v>23956</v>
      </c>
      <c r="E7013">
        <v>132</v>
      </c>
      <c r="F7013" t="s">
        <v>23957</v>
      </c>
      <c r="G7013" t="s">
        <v>1783</v>
      </c>
      <c r="H7013" t="s">
        <v>260</v>
      </c>
      <c r="I7013" t="s">
        <v>23958</v>
      </c>
      <c r="J7013">
        <v>0.13628000000000001</v>
      </c>
      <c r="K7013">
        <v>0</v>
      </c>
      <c r="L7013">
        <v>0</v>
      </c>
      <c r="M7013">
        <v>0</v>
      </c>
      <c r="N7013">
        <v>0</v>
      </c>
      <c r="P7013">
        <v>0</v>
      </c>
      <c r="Q7013">
        <v>0</v>
      </c>
      <c r="R7013">
        <v>0</v>
      </c>
      <c r="S7013" t="s">
        <v>223</v>
      </c>
      <c r="T7013">
        <v>0</v>
      </c>
      <c r="U7013" t="s">
        <v>23955</v>
      </c>
      <c r="Y7013">
        <v>0</v>
      </c>
      <c r="AB7013">
        <v>0</v>
      </c>
      <c r="AC7013">
        <v>0</v>
      </c>
      <c r="AD7013">
        <v>0</v>
      </c>
      <c r="AE7013">
        <v>0</v>
      </c>
      <c r="AF7013">
        <v>0</v>
      </c>
      <c r="AQ7013">
        <v>1</v>
      </c>
      <c r="AR7013">
        <f t="shared" si="109"/>
        <v>0</v>
      </c>
      <c r="AS7013">
        <v>1</v>
      </c>
      <c r="AT7013" t="s">
        <v>112</v>
      </c>
      <c r="AU7013">
        <v>20</v>
      </c>
    </row>
    <row r="7014" spans="1:47">
      <c r="A7014" t="s">
        <v>23959</v>
      </c>
      <c r="C7014">
        <v>310</v>
      </c>
      <c r="D7014" t="s">
        <v>23960</v>
      </c>
      <c r="E7014">
        <v>132</v>
      </c>
      <c r="F7014" t="s">
        <v>23961</v>
      </c>
      <c r="G7014" t="s">
        <v>1783</v>
      </c>
      <c r="H7014" t="s">
        <v>260</v>
      </c>
      <c r="I7014" t="s">
        <v>23962</v>
      </c>
      <c r="J7014">
        <v>6.9940000000000002E-2</v>
      </c>
      <c r="K7014">
        <v>0</v>
      </c>
      <c r="L7014">
        <v>0</v>
      </c>
      <c r="M7014">
        <v>0</v>
      </c>
      <c r="N7014">
        <v>0</v>
      </c>
      <c r="P7014">
        <v>0</v>
      </c>
      <c r="Q7014">
        <v>0</v>
      </c>
      <c r="R7014">
        <v>0</v>
      </c>
      <c r="S7014" t="s">
        <v>223</v>
      </c>
      <c r="T7014">
        <v>0</v>
      </c>
      <c r="U7014" t="s">
        <v>23959</v>
      </c>
      <c r="Y7014">
        <v>0</v>
      </c>
      <c r="AB7014">
        <v>0</v>
      </c>
      <c r="AC7014">
        <v>0</v>
      </c>
      <c r="AD7014">
        <v>0</v>
      </c>
      <c r="AE7014">
        <v>0</v>
      </c>
      <c r="AF7014">
        <v>0</v>
      </c>
      <c r="AQ7014">
        <v>1</v>
      </c>
      <c r="AR7014">
        <f t="shared" si="109"/>
        <v>0</v>
      </c>
      <c r="AS7014">
        <v>1</v>
      </c>
      <c r="AT7014" t="s">
        <v>112</v>
      </c>
      <c r="AU7014">
        <v>20</v>
      </c>
    </row>
    <row r="7015" spans="1:47">
      <c r="A7015" t="s">
        <v>23963</v>
      </c>
      <c r="C7015">
        <v>310</v>
      </c>
      <c r="D7015" t="s">
        <v>23964</v>
      </c>
      <c r="E7015">
        <v>101</v>
      </c>
      <c r="F7015" t="s">
        <v>23965</v>
      </c>
      <c r="G7015" t="s">
        <v>1783</v>
      </c>
      <c r="H7015" t="s">
        <v>220</v>
      </c>
      <c r="I7015" t="s">
        <v>23966</v>
      </c>
      <c r="J7015">
        <v>0.30326999999999998</v>
      </c>
      <c r="K7015">
        <v>1</v>
      </c>
      <c r="L7015">
        <v>1</v>
      </c>
      <c r="M7015">
        <v>1</v>
      </c>
      <c r="N7015">
        <v>1</v>
      </c>
      <c r="O7015" t="s">
        <v>225</v>
      </c>
      <c r="P7015">
        <v>0</v>
      </c>
      <c r="Q7015">
        <v>1</v>
      </c>
      <c r="R7015">
        <v>12300</v>
      </c>
      <c r="S7015" t="s">
        <v>223</v>
      </c>
      <c r="T7015">
        <v>12300</v>
      </c>
      <c r="U7015" t="s">
        <v>23963</v>
      </c>
      <c r="V7015" t="s">
        <v>10030</v>
      </c>
      <c r="W7015" t="s">
        <v>225</v>
      </c>
      <c r="X7015" t="s">
        <v>225</v>
      </c>
      <c r="Y7015">
        <v>12300</v>
      </c>
      <c r="AB7015">
        <v>1</v>
      </c>
      <c r="AC7015">
        <v>1</v>
      </c>
      <c r="AD7015">
        <v>5</v>
      </c>
      <c r="AE7015">
        <v>1692</v>
      </c>
      <c r="AF7015">
        <v>1</v>
      </c>
      <c r="AQ7015">
        <v>1</v>
      </c>
      <c r="AR7015">
        <f t="shared" si="109"/>
        <v>4.6463999999999999</v>
      </c>
      <c r="AS7015">
        <v>1</v>
      </c>
      <c r="AT7015" t="s">
        <v>112</v>
      </c>
      <c r="AU7015">
        <v>20</v>
      </c>
    </row>
    <row r="7016" spans="1:47">
      <c r="A7016" t="s">
        <v>23967</v>
      </c>
      <c r="C7016">
        <v>310</v>
      </c>
      <c r="D7016" t="s">
        <v>23968</v>
      </c>
      <c r="E7016">
        <v>101</v>
      </c>
      <c r="F7016" t="s">
        <v>23969</v>
      </c>
      <c r="G7016" t="s">
        <v>1783</v>
      </c>
      <c r="H7016" t="s">
        <v>220</v>
      </c>
      <c r="I7016" t="s">
        <v>23970</v>
      </c>
      <c r="J7016">
        <v>0.14548</v>
      </c>
      <c r="K7016">
        <v>1</v>
      </c>
      <c r="L7016">
        <v>1</v>
      </c>
      <c r="M7016">
        <v>1</v>
      </c>
      <c r="N7016">
        <v>1</v>
      </c>
      <c r="O7016" t="s">
        <v>225</v>
      </c>
      <c r="P7016">
        <v>0</v>
      </c>
      <c r="Q7016">
        <v>1</v>
      </c>
      <c r="R7016">
        <v>1400</v>
      </c>
      <c r="S7016" t="s">
        <v>223</v>
      </c>
      <c r="T7016">
        <v>1400</v>
      </c>
      <c r="U7016" t="s">
        <v>23967</v>
      </c>
      <c r="V7016" t="s">
        <v>224</v>
      </c>
      <c r="W7016" t="s">
        <v>225</v>
      </c>
      <c r="X7016" t="s">
        <v>225</v>
      </c>
      <c r="Y7016">
        <v>1400</v>
      </c>
      <c r="AB7016">
        <v>1</v>
      </c>
      <c r="AC7016">
        <v>1</v>
      </c>
      <c r="AD7016">
        <v>2</v>
      </c>
      <c r="AE7016">
        <v>1308</v>
      </c>
      <c r="AF7016">
        <v>1.25</v>
      </c>
      <c r="AQ7016">
        <v>2</v>
      </c>
      <c r="AR7016">
        <f t="shared" si="109"/>
        <v>4.6463999999999999</v>
      </c>
      <c r="AS7016">
        <v>1</v>
      </c>
      <c r="AT7016" t="s">
        <v>112</v>
      </c>
      <c r="AU7016">
        <v>20</v>
      </c>
    </row>
    <row r="7017" spans="1:47">
      <c r="A7017" t="s">
        <v>23971</v>
      </c>
      <c r="C7017">
        <v>310</v>
      </c>
      <c r="D7017" t="s">
        <v>23972</v>
      </c>
      <c r="E7017">
        <v>101</v>
      </c>
      <c r="F7017" t="s">
        <v>23973</v>
      </c>
      <c r="G7017" t="s">
        <v>1783</v>
      </c>
      <c r="H7017" t="s">
        <v>220</v>
      </c>
      <c r="I7017" t="s">
        <v>23974</v>
      </c>
      <c r="J7017">
        <v>0.26288</v>
      </c>
      <c r="K7017">
        <v>1</v>
      </c>
      <c r="L7017">
        <v>1</v>
      </c>
      <c r="M7017">
        <v>1</v>
      </c>
      <c r="N7017">
        <v>1</v>
      </c>
      <c r="O7017" t="s">
        <v>225</v>
      </c>
      <c r="P7017">
        <v>0</v>
      </c>
      <c r="Q7017">
        <v>0</v>
      </c>
      <c r="R7017">
        <v>0</v>
      </c>
      <c r="S7017" t="s">
        <v>223</v>
      </c>
      <c r="T7017">
        <v>0</v>
      </c>
      <c r="U7017" t="s">
        <v>23971</v>
      </c>
      <c r="V7017" t="s">
        <v>10030</v>
      </c>
      <c r="W7017" t="s">
        <v>225</v>
      </c>
      <c r="X7017" t="s">
        <v>225</v>
      </c>
      <c r="Y7017">
        <v>0</v>
      </c>
      <c r="AB7017">
        <v>1</v>
      </c>
      <c r="AC7017">
        <v>1</v>
      </c>
      <c r="AD7017">
        <v>3</v>
      </c>
      <c r="AE7017">
        <v>1194</v>
      </c>
      <c r="AF7017">
        <v>1</v>
      </c>
      <c r="AQ7017">
        <v>1</v>
      </c>
      <c r="AR7017">
        <f t="shared" si="109"/>
        <v>4.6463999999999999</v>
      </c>
      <c r="AS7017">
        <v>1</v>
      </c>
      <c r="AT7017" t="s">
        <v>112</v>
      </c>
      <c r="AU7017">
        <v>20</v>
      </c>
    </row>
    <row r="7018" spans="1:47">
      <c r="A7018" t="s">
        <v>23975</v>
      </c>
      <c r="C7018">
        <v>310</v>
      </c>
      <c r="D7018" t="s">
        <v>23976</v>
      </c>
      <c r="E7018">
        <v>101</v>
      </c>
      <c r="F7018" t="s">
        <v>23977</v>
      </c>
      <c r="G7018" t="s">
        <v>1783</v>
      </c>
      <c r="H7018" t="s">
        <v>220</v>
      </c>
      <c r="I7018" t="s">
        <v>23978</v>
      </c>
      <c r="J7018">
        <v>0.12411999999999999</v>
      </c>
      <c r="K7018">
        <v>1</v>
      </c>
      <c r="L7018">
        <v>1</v>
      </c>
      <c r="M7018">
        <v>1</v>
      </c>
      <c r="N7018">
        <v>1</v>
      </c>
      <c r="O7018" t="s">
        <v>225</v>
      </c>
      <c r="P7018">
        <v>0</v>
      </c>
      <c r="Q7018">
        <v>1</v>
      </c>
      <c r="R7018">
        <v>3200</v>
      </c>
      <c r="S7018" t="s">
        <v>223</v>
      </c>
      <c r="T7018">
        <v>3200</v>
      </c>
      <c r="U7018" t="s">
        <v>23975</v>
      </c>
      <c r="V7018" t="s">
        <v>224</v>
      </c>
      <c r="W7018" t="s">
        <v>225</v>
      </c>
      <c r="X7018" t="s">
        <v>225</v>
      </c>
      <c r="Y7018">
        <v>3200</v>
      </c>
      <c r="AB7018">
        <v>1</v>
      </c>
      <c r="AC7018">
        <v>1</v>
      </c>
      <c r="AD7018">
        <v>1</v>
      </c>
      <c r="AE7018">
        <v>628</v>
      </c>
      <c r="AF7018">
        <v>1</v>
      </c>
      <c r="AQ7018">
        <v>2</v>
      </c>
      <c r="AR7018">
        <f t="shared" si="109"/>
        <v>4.6463999999999999</v>
      </c>
      <c r="AS7018">
        <v>1</v>
      </c>
      <c r="AT7018" t="s">
        <v>112</v>
      </c>
      <c r="AU7018">
        <v>20</v>
      </c>
    </row>
    <row r="7019" spans="1:47">
      <c r="A7019" t="s">
        <v>248</v>
      </c>
      <c r="C7019">
        <v>310</v>
      </c>
      <c r="E7019">
        <v>0</v>
      </c>
      <c r="J7019">
        <v>3.5899999999999999E-3</v>
      </c>
      <c r="K7019">
        <v>0</v>
      </c>
      <c r="L7019">
        <v>0</v>
      </c>
      <c r="M7019">
        <v>0</v>
      </c>
      <c r="N7019">
        <v>0</v>
      </c>
      <c r="P7019">
        <v>0</v>
      </c>
      <c r="Q7019">
        <v>0</v>
      </c>
      <c r="R7019">
        <v>0</v>
      </c>
      <c r="S7019" t="s">
        <v>249</v>
      </c>
      <c r="T7019">
        <v>0</v>
      </c>
      <c r="Y7019">
        <v>0</v>
      </c>
      <c r="AB7019">
        <v>0</v>
      </c>
      <c r="AC7019">
        <v>0</v>
      </c>
      <c r="AD7019">
        <v>0</v>
      </c>
      <c r="AE7019">
        <v>0</v>
      </c>
      <c r="AF7019">
        <v>0</v>
      </c>
      <c r="AQ7019">
        <v>0</v>
      </c>
      <c r="AR7019">
        <f t="shared" si="109"/>
        <v>0</v>
      </c>
      <c r="AS7019">
        <v>1</v>
      </c>
      <c r="AT7019" t="s">
        <v>112</v>
      </c>
      <c r="AU7019">
        <v>20</v>
      </c>
    </row>
    <row r="7020" spans="1:47">
      <c r="A7020" t="s">
        <v>23979</v>
      </c>
      <c r="C7020">
        <v>310</v>
      </c>
      <c r="D7020" t="s">
        <v>23980</v>
      </c>
      <c r="E7020">
        <v>130</v>
      </c>
      <c r="F7020" t="s">
        <v>23981</v>
      </c>
      <c r="G7020" t="s">
        <v>1783</v>
      </c>
      <c r="H7020" t="s">
        <v>1823</v>
      </c>
      <c r="I7020" t="s">
        <v>23982</v>
      </c>
      <c r="J7020">
        <v>0.13886999999999999</v>
      </c>
      <c r="K7020">
        <v>1</v>
      </c>
      <c r="L7020">
        <v>1</v>
      </c>
      <c r="M7020">
        <v>1</v>
      </c>
      <c r="N7020">
        <v>1</v>
      </c>
      <c r="O7020" t="s">
        <v>225</v>
      </c>
      <c r="P7020">
        <v>0</v>
      </c>
      <c r="Q7020">
        <v>1</v>
      </c>
      <c r="R7020">
        <v>800</v>
      </c>
      <c r="S7020" t="s">
        <v>243</v>
      </c>
      <c r="T7020">
        <v>800</v>
      </c>
      <c r="U7020" t="s">
        <v>23979</v>
      </c>
      <c r="V7020" t="s">
        <v>10030</v>
      </c>
      <c r="X7020" t="s">
        <v>225</v>
      </c>
      <c r="Y7020">
        <v>800</v>
      </c>
      <c r="AB7020">
        <v>1</v>
      </c>
      <c r="AC7020">
        <v>1</v>
      </c>
      <c r="AD7020">
        <v>2</v>
      </c>
      <c r="AE7020">
        <v>832</v>
      </c>
      <c r="AF7020">
        <v>1</v>
      </c>
      <c r="AG7020" t="s">
        <v>23983</v>
      </c>
      <c r="AQ7020">
        <v>2</v>
      </c>
      <c r="AR7020">
        <f t="shared" si="109"/>
        <v>4.6463999999999999</v>
      </c>
      <c r="AS7020">
        <v>1</v>
      </c>
      <c r="AT7020" t="s">
        <v>112</v>
      </c>
      <c r="AU7020">
        <v>20</v>
      </c>
    </row>
    <row r="7021" spans="1:47">
      <c r="A7021" t="s">
        <v>23984</v>
      </c>
      <c r="C7021">
        <v>310</v>
      </c>
      <c r="D7021" t="s">
        <v>23985</v>
      </c>
      <c r="E7021">
        <v>101</v>
      </c>
      <c r="F7021" t="s">
        <v>23986</v>
      </c>
      <c r="G7021" t="s">
        <v>1783</v>
      </c>
      <c r="H7021" t="s">
        <v>220</v>
      </c>
      <c r="I7021" t="s">
        <v>23987</v>
      </c>
      <c r="J7021">
        <v>0.15303</v>
      </c>
      <c r="K7021">
        <v>1</v>
      </c>
      <c r="L7021">
        <v>1</v>
      </c>
      <c r="M7021">
        <v>1</v>
      </c>
      <c r="N7021">
        <v>1</v>
      </c>
      <c r="O7021" t="s">
        <v>225</v>
      </c>
      <c r="P7021">
        <v>0</v>
      </c>
      <c r="Q7021">
        <v>0</v>
      </c>
      <c r="R7021">
        <v>0</v>
      </c>
      <c r="S7021" t="s">
        <v>223</v>
      </c>
      <c r="T7021">
        <v>0</v>
      </c>
      <c r="U7021" t="s">
        <v>23984</v>
      </c>
      <c r="V7021" t="s">
        <v>224</v>
      </c>
      <c r="W7021" t="s">
        <v>225</v>
      </c>
      <c r="X7021" t="s">
        <v>225</v>
      </c>
      <c r="Y7021">
        <v>0</v>
      </c>
      <c r="AB7021">
        <v>1</v>
      </c>
      <c r="AC7021">
        <v>1</v>
      </c>
      <c r="AD7021">
        <v>3</v>
      </c>
      <c r="AE7021">
        <v>1469</v>
      </c>
      <c r="AF7021">
        <v>1.75</v>
      </c>
      <c r="AQ7021">
        <v>2</v>
      </c>
      <c r="AR7021">
        <f t="shared" si="109"/>
        <v>4.6463999999999999</v>
      </c>
      <c r="AS7021">
        <v>1</v>
      </c>
      <c r="AT7021" t="s">
        <v>112</v>
      </c>
      <c r="AU7021">
        <v>20</v>
      </c>
    </row>
    <row r="7022" spans="1:47">
      <c r="A7022" t="s">
        <v>23988</v>
      </c>
      <c r="C7022">
        <v>310</v>
      </c>
      <c r="D7022" t="s">
        <v>23989</v>
      </c>
      <c r="E7022">
        <v>132</v>
      </c>
      <c r="F7022" t="s">
        <v>23990</v>
      </c>
      <c r="G7022" t="s">
        <v>1783</v>
      </c>
      <c r="H7022" t="s">
        <v>260</v>
      </c>
      <c r="I7022" t="s">
        <v>23991</v>
      </c>
      <c r="J7022">
        <v>0.28354000000000001</v>
      </c>
      <c r="K7022">
        <v>0</v>
      </c>
      <c r="L7022">
        <v>0</v>
      </c>
      <c r="M7022">
        <v>0</v>
      </c>
      <c r="N7022">
        <v>0</v>
      </c>
      <c r="P7022">
        <v>0</v>
      </c>
      <c r="Q7022">
        <v>0</v>
      </c>
      <c r="R7022">
        <v>0</v>
      </c>
      <c r="S7022" t="s">
        <v>223</v>
      </c>
      <c r="T7022">
        <v>0</v>
      </c>
      <c r="U7022" t="s">
        <v>23988</v>
      </c>
      <c r="Y7022">
        <v>0</v>
      </c>
      <c r="AB7022">
        <v>0</v>
      </c>
      <c r="AC7022">
        <v>0</v>
      </c>
      <c r="AD7022">
        <v>0</v>
      </c>
      <c r="AE7022">
        <v>0</v>
      </c>
      <c r="AF7022">
        <v>0</v>
      </c>
      <c r="AQ7022">
        <v>1</v>
      </c>
      <c r="AR7022">
        <f t="shared" si="109"/>
        <v>0</v>
      </c>
      <c r="AS7022">
        <v>1</v>
      </c>
      <c r="AT7022" t="s">
        <v>112</v>
      </c>
      <c r="AU7022">
        <v>20</v>
      </c>
    </row>
    <row r="7023" spans="1:47">
      <c r="A7023" t="s">
        <v>23992</v>
      </c>
      <c r="C7023">
        <v>310</v>
      </c>
      <c r="D7023" t="s">
        <v>23993</v>
      </c>
      <c r="E7023">
        <v>101</v>
      </c>
      <c r="F7023" t="s">
        <v>23994</v>
      </c>
      <c r="G7023" t="s">
        <v>1783</v>
      </c>
      <c r="H7023" t="s">
        <v>220</v>
      </c>
      <c r="I7023" t="s">
        <v>23995</v>
      </c>
      <c r="J7023">
        <v>3.5926800000000001</v>
      </c>
      <c r="K7023">
        <v>1</v>
      </c>
      <c r="L7023">
        <v>1</v>
      </c>
      <c r="M7023">
        <v>1</v>
      </c>
      <c r="N7023">
        <v>1</v>
      </c>
      <c r="O7023" t="s">
        <v>225</v>
      </c>
      <c r="P7023">
        <v>0</v>
      </c>
      <c r="Q7023">
        <v>0</v>
      </c>
      <c r="R7023">
        <v>0</v>
      </c>
      <c r="S7023" t="s">
        <v>223</v>
      </c>
      <c r="T7023">
        <v>0</v>
      </c>
      <c r="U7023" t="s">
        <v>23992</v>
      </c>
      <c r="X7023" t="s">
        <v>225</v>
      </c>
      <c r="Y7023">
        <v>0</v>
      </c>
      <c r="AB7023">
        <v>1</v>
      </c>
      <c r="AC7023">
        <v>1</v>
      </c>
      <c r="AD7023">
        <v>3</v>
      </c>
      <c r="AE7023">
        <v>1714</v>
      </c>
      <c r="AF7023">
        <v>2</v>
      </c>
      <c r="AQ7023">
        <v>1</v>
      </c>
      <c r="AR7023">
        <f t="shared" si="109"/>
        <v>4.6463999999999999</v>
      </c>
      <c r="AS7023">
        <v>1</v>
      </c>
      <c r="AT7023" t="s">
        <v>112</v>
      </c>
      <c r="AU7023">
        <v>20</v>
      </c>
    </row>
    <row r="7024" spans="1:47">
      <c r="A7024" t="s">
        <v>23996</v>
      </c>
      <c r="C7024">
        <v>310</v>
      </c>
      <c r="D7024" t="s">
        <v>23997</v>
      </c>
      <c r="E7024">
        <v>101</v>
      </c>
      <c r="F7024" t="s">
        <v>23998</v>
      </c>
      <c r="G7024" t="s">
        <v>1783</v>
      </c>
      <c r="H7024" t="s">
        <v>220</v>
      </c>
      <c r="I7024" t="s">
        <v>23999</v>
      </c>
      <c r="J7024">
        <v>0.18328</v>
      </c>
      <c r="K7024">
        <v>1</v>
      </c>
      <c r="L7024">
        <v>1</v>
      </c>
      <c r="M7024">
        <v>1</v>
      </c>
      <c r="N7024">
        <v>1</v>
      </c>
      <c r="O7024" t="s">
        <v>225</v>
      </c>
      <c r="P7024">
        <v>0</v>
      </c>
      <c r="Q7024">
        <v>1</v>
      </c>
      <c r="R7024">
        <v>7900</v>
      </c>
      <c r="S7024" t="s">
        <v>223</v>
      </c>
      <c r="T7024">
        <v>7900</v>
      </c>
      <c r="U7024" t="s">
        <v>23996</v>
      </c>
      <c r="V7024" t="s">
        <v>224</v>
      </c>
      <c r="W7024" t="s">
        <v>225</v>
      </c>
      <c r="X7024" t="s">
        <v>225</v>
      </c>
      <c r="Y7024">
        <v>7900</v>
      </c>
      <c r="AB7024">
        <v>1</v>
      </c>
      <c r="AC7024">
        <v>1</v>
      </c>
      <c r="AD7024">
        <v>3</v>
      </c>
      <c r="AE7024">
        <v>1852</v>
      </c>
      <c r="AF7024">
        <v>2</v>
      </c>
      <c r="AQ7024">
        <v>3</v>
      </c>
      <c r="AR7024">
        <f t="shared" si="109"/>
        <v>4.6463999999999999</v>
      </c>
      <c r="AS7024">
        <v>1</v>
      </c>
      <c r="AT7024" t="s">
        <v>112</v>
      </c>
      <c r="AU7024">
        <v>20</v>
      </c>
    </row>
    <row r="7025" spans="1:47">
      <c r="A7025" t="s">
        <v>24000</v>
      </c>
      <c r="C7025">
        <v>310</v>
      </c>
      <c r="D7025" t="s">
        <v>24001</v>
      </c>
      <c r="E7025">
        <v>132</v>
      </c>
      <c r="F7025" t="s">
        <v>21543</v>
      </c>
      <c r="G7025" t="s">
        <v>324</v>
      </c>
      <c r="H7025" t="s">
        <v>260</v>
      </c>
      <c r="I7025" t="s">
        <v>24003</v>
      </c>
      <c r="J7025">
        <v>0.29594999999999999</v>
      </c>
      <c r="K7025">
        <v>0</v>
      </c>
      <c r="L7025">
        <v>0</v>
      </c>
      <c r="M7025">
        <v>0</v>
      </c>
      <c r="N7025">
        <v>0</v>
      </c>
      <c r="P7025">
        <v>0</v>
      </c>
      <c r="Q7025">
        <v>0</v>
      </c>
      <c r="R7025">
        <v>0</v>
      </c>
      <c r="S7025" t="s">
        <v>223</v>
      </c>
      <c r="T7025">
        <v>0</v>
      </c>
      <c r="U7025" t="s">
        <v>24000</v>
      </c>
      <c r="Y7025">
        <v>0</v>
      </c>
      <c r="AB7025">
        <v>0</v>
      </c>
      <c r="AC7025">
        <v>0</v>
      </c>
      <c r="AD7025">
        <v>0</v>
      </c>
      <c r="AE7025">
        <v>0</v>
      </c>
      <c r="AF7025">
        <v>0</v>
      </c>
      <c r="AQ7025">
        <v>1</v>
      </c>
      <c r="AR7025">
        <f t="shared" si="109"/>
        <v>0</v>
      </c>
      <c r="AS7025">
        <v>1</v>
      </c>
      <c r="AT7025" t="s">
        <v>126</v>
      </c>
      <c r="AU7025">
        <v>34</v>
      </c>
    </row>
    <row r="7026" spans="1:47">
      <c r="A7026" t="s">
        <v>24004</v>
      </c>
      <c r="C7026">
        <v>310</v>
      </c>
      <c r="D7026" t="s">
        <v>24005</v>
      </c>
      <c r="E7026">
        <v>132</v>
      </c>
      <c r="F7026" t="s">
        <v>13775</v>
      </c>
      <c r="G7026" t="s">
        <v>1783</v>
      </c>
      <c r="H7026" t="s">
        <v>260</v>
      </c>
      <c r="I7026" t="s">
        <v>24006</v>
      </c>
      <c r="J7026">
        <v>6.3979999999999995E-2</v>
      </c>
      <c r="K7026">
        <v>0</v>
      </c>
      <c r="L7026">
        <v>0</v>
      </c>
      <c r="M7026">
        <v>0</v>
      </c>
      <c r="N7026">
        <v>0</v>
      </c>
      <c r="P7026">
        <v>0</v>
      </c>
      <c r="Q7026">
        <v>0</v>
      </c>
      <c r="R7026">
        <v>0</v>
      </c>
      <c r="S7026" t="s">
        <v>223</v>
      </c>
      <c r="T7026">
        <v>0</v>
      </c>
      <c r="U7026" t="s">
        <v>24004</v>
      </c>
      <c r="Y7026">
        <v>0</v>
      </c>
      <c r="AB7026">
        <v>0</v>
      </c>
      <c r="AC7026">
        <v>0</v>
      </c>
      <c r="AD7026">
        <v>0</v>
      </c>
      <c r="AE7026">
        <v>0</v>
      </c>
      <c r="AF7026">
        <v>0</v>
      </c>
      <c r="AQ7026">
        <v>1</v>
      </c>
      <c r="AR7026">
        <f t="shared" si="109"/>
        <v>0</v>
      </c>
      <c r="AS7026">
        <v>1</v>
      </c>
      <c r="AT7026" t="s">
        <v>112</v>
      </c>
      <c r="AU7026">
        <v>20</v>
      </c>
    </row>
    <row r="7027" spans="1:47">
      <c r="A7027" t="s">
        <v>24007</v>
      </c>
      <c r="C7027">
        <v>310</v>
      </c>
      <c r="D7027" t="s">
        <v>24008</v>
      </c>
      <c r="E7027">
        <v>101</v>
      </c>
      <c r="F7027" t="s">
        <v>23864</v>
      </c>
      <c r="G7027" t="s">
        <v>1783</v>
      </c>
      <c r="H7027" t="s">
        <v>220</v>
      </c>
      <c r="I7027" t="s">
        <v>24009</v>
      </c>
      <c r="J7027">
        <v>0.30253999999999998</v>
      </c>
      <c r="K7027">
        <v>1</v>
      </c>
      <c r="L7027">
        <v>1</v>
      </c>
      <c r="M7027">
        <v>1</v>
      </c>
      <c r="N7027">
        <v>1</v>
      </c>
      <c r="O7027" t="s">
        <v>225</v>
      </c>
      <c r="P7027">
        <v>0</v>
      </c>
      <c r="Q7027">
        <v>1</v>
      </c>
      <c r="R7027">
        <v>7300</v>
      </c>
      <c r="S7027" t="s">
        <v>243</v>
      </c>
      <c r="T7027">
        <v>7300</v>
      </c>
      <c r="U7027" t="s">
        <v>24007</v>
      </c>
      <c r="V7027" t="s">
        <v>224</v>
      </c>
      <c r="W7027" t="s">
        <v>225</v>
      </c>
      <c r="X7027" t="s">
        <v>225</v>
      </c>
      <c r="Y7027">
        <v>7300</v>
      </c>
      <c r="AB7027">
        <v>1</v>
      </c>
      <c r="AC7027">
        <v>1</v>
      </c>
      <c r="AD7027">
        <v>2</v>
      </c>
      <c r="AE7027">
        <v>1151</v>
      </c>
      <c r="AF7027">
        <v>1</v>
      </c>
      <c r="AQ7027">
        <v>4</v>
      </c>
      <c r="AR7027">
        <f t="shared" si="109"/>
        <v>4.6463999999999999</v>
      </c>
      <c r="AS7027">
        <v>1</v>
      </c>
      <c r="AT7027" t="s">
        <v>112</v>
      </c>
      <c r="AU7027">
        <v>20</v>
      </c>
    </row>
    <row r="7028" spans="1:47">
      <c r="A7028" t="s">
        <v>24010</v>
      </c>
      <c r="C7028">
        <v>310</v>
      </c>
      <c r="D7028" t="s">
        <v>24011</v>
      </c>
      <c r="E7028">
        <v>101</v>
      </c>
      <c r="F7028" t="s">
        <v>23961</v>
      </c>
      <c r="G7028" t="s">
        <v>1783</v>
      </c>
      <c r="H7028" t="s">
        <v>220</v>
      </c>
      <c r="I7028" t="s">
        <v>24012</v>
      </c>
      <c r="J7028">
        <v>0.12776999999999999</v>
      </c>
      <c r="K7028">
        <v>1</v>
      </c>
      <c r="L7028">
        <v>1</v>
      </c>
      <c r="M7028">
        <v>1</v>
      </c>
      <c r="N7028">
        <v>1</v>
      </c>
      <c r="O7028" t="s">
        <v>225</v>
      </c>
      <c r="P7028">
        <v>0</v>
      </c>
      <c r="Q7028">
        <v>1</v>
      </c>
      <c r="R7028">
        <v>7500</v>
      </c>
      <c r="S7028" t="s">
        <v>223</v>
      </c>
      <c r="T7028">
        <v>7500</v>
      </c>
      <c r="U7028" t="s">
        <v>24010</v>
      </c>
      <c r="V7028" t="s">
        <v>224</v>
      </c>
      <c r="W7028" t="s">
        <v>225</v>
      </c>
      <c r="X7028" t="s">
        <v>225</v>
      </c>
      <c r="Y7028">
        <v>7500</v>
      </c>
      <c r="AB7028">
        <v>1</v>
      </c>
      <c r="AC7028">
        <v>1</v>
      </c>
      <c r="AD7028">
        <v>2</v>
      </c>
      <c r="AE7028">
        <v>880</v>
      </c>
      <c r="AF7028">
        <v>1</v>
      </c>
      <c r="AQ7028">
        <v>2</v>
      </c>
      <c r="AR7028">
        <f t="shared" si="109"/>
        <v>4.6463999999999999</v>
      </c>
      <c r="AS7028">
        <v>1</v>
      </c>
      <c r="AT7028" t="s">
        <v>112</v>
      </c>
      <c r="AU7028">
        <v>20</v>
      </c>
    </row>
    <row r="7029" spans="1:47">
      <c r="A7029" t="s">
        <v>24013</v>
      </c>
      <c r="C7029">
        <v>310</v>
      </c>
      <c r="D7029" t="s">
        <v>24014</v>
      </c>
      <c r="E7029">
        <v>131</v>
      </c>
      <c r="F7029" t="s">
        <v>24015</v>
      </c>
      <c r="G7029" t="s">
        <v>324</v>
      </c>
      <c r="H7029" t="s">
        <v>407</v>
      </c>
      <c r="I7029" t="s">
        <v>24016</v>
      </c>
      <c r="J7029">
        <v>0.37534000000000001</v>
      </c>
      <c r="K7029">
        <v>0</v>
      </c>
      <c r="L7029">
        <v>0</v>
      </c>
      <c r="M7029">
        <v>0</v>
      </c>
      <c r="N7029">
        <v>0</v>
      </c>
      <c r="P7029">
        <v>0</v>
      </c>
      <c r="Q7029">
        <v>0</v>
      </c>
      <c r="R7029">
        <v>0</v>
      </c>
      <c r="S7029" t="s">
        <v>223</v>
      </c>
      <c r="T7029">
        <v>0</v>
      </c>
      <c r="U7029" t="s">
        <v>24013</v>
      </c>
      <c r="Y7029">
        <v>0</v>
      </c>
      <c r="AB7029">
        <v>0</v>
      </c>
      <c r="AC7029">
        <v>0</v>
      </c>
      <c r="AD7029">
        <v>0</v>
      </c>
      <c r="AE7029">
        <v>0</v>
      </c>
      <c r="AF7029">
        <v>0</v>
      </c>
      <c r="AQ7029">
        <v>1</v>
      </c>
      <c r="AR7029">
        <f t="shared" si="109"/>
        <v>0</v>
      </c>
      <c r="AS7029">
        <v>1</v>
      </c>
      <c r="AT7029" t="s">
        <v>112</v>
      </c>
      <c r="AU7029">
        <v>20</v>
      </c>
    </row>
    <row r="7030" spans="1:47">
      <c r="A7030" t="s">
        <v>24017</v>
      </c>
      <c r="C7030">
        <v>310</v>
      </c>
      <c r="D7030" t="s">
        <v>24018</v>
      </c>
      <c r="E7030">
        <v>903</v>
      </c>
      <c r="F7030" t="s">
        <v>821</v>
      </c>
      <c r="G7030" t="s">
        <v>1783</v>
      </c>
      <c r="H7030" t="s">
        <v>822</v>
      </c>
      <c r="I7030" t="s">
        <v>24019</v>
      </c>
      <c r="J7030">
        <v>0.13839000000000001</v>
      </c>
      <c r="K7030">
        <v>0</v>
      </c>
      <c r="L7030">
        <v>0</v>
      </c>
      <c r="M7030">
        <v>0</v>
      </c>
      <c r="N7030">
        <v>0</v>
      </c>
      <c r="P7030">
        <v>0</v>
      </c>
      <c r="Q7030">
        <v>0</v>
      </c>
      <c r="R7030">
        <v>0</v>
      </c>
      <c r="S7030" t="s">
        <v>223</v>
      </c>
      <c r="T7030">
        <v>0</v>
      </c>
      <c r="U7030" t="s">
        <v>24017</v>
      </c>
      <c r="Y7030">
        <v>0</v>
      </c>
      <c r="AB7030">
        <v>0</v>
      </c>
      <c r="AC7030">
        <v>0</v>
      </c>
      <c r="AD7030">
        <v>0</v>
      </c>
      <c r="AE7030">
        <v>0</v>
      </c>
      <c r="AF7030">
        <v>0</v>
      </c>
      <c r="AQ7030">
        <v>2</v>
      </c>
      <c r="AR7030">
        <f t="shared" si="109"/>
        <v>0</v>
      </c>
      <c r="AS7030">
        <v>1</v>
      </c>
      <c r="AT7030" t="s">
        <v>112</v>
      </c>
      <c r="AU7030">
        <v>20</v>
      </c>
    </row>
    <row r="7031" spans="1:47">
      <c r="A7031" t="s">
        <v>24020</v>
      </c>
      <c r="C7031">
        <v>310</v>
      </c>
      <c r="D7031" t="s">
        <v>24021</v>
      </c>
      <c r="E7031">
        <v>101</v>
      </c>
      <c r="F7031" t="s">
        <v>24022</v>
      </c>
      <c r="G7031" t="s">
        <v>1783</v>
      </c>
      <c r="H7031" t="s">
        <v>220</v>
      </c>
      <c r="I7031" t="s">
        <v>24023</v>
      </c>
      <c r="J7031">
        <v>0.29176999999999997</v>
      </c>
      <c r="K7031">
        <v>1</v>
      </c>
      <c r="L7031">
        <v>1</v>
      </c>
      <c r="M7031">
        <v>1</v>
      </c>
      <c r="N7031">
        <v>1</v>
      </c>
      <c r="O7031" t="s">
        <v>225</v>
      </c>
      <c r="P7031">
        <v>0</v>
      </c>
      <c r="Q7031">
        <v>0</v>
      </c>
      <c r="R7031">
        <v>0</v>
      </c>
      <c r="S7031" t="s">
        <v>223</v>
      </c>
      <c r="T7031">
        <v>0</v>
      </c>
      <c r="U7031" t="s">
        <v>24020</v>
      </c>
      <c r="V7031" t="s">
        <v>224</v>
      </c>
      <c r="W7031" t="s">
        <v>225</v>
      </c>
      <c r="X7031" t="s">
        <v>225</v>
      </c>
      <c r="Y7031">
        <v>0</v>
      </c>
      <c r="AB7031">
        <v>1</v>
      </c>
      <c r="AC7031">
        <v>1</v>
      </c>
      <c r="AD7031">
        <v>3</v>
      </c>
      <c r="AE7031">
        <v>924</v>
      </c>
      <c r="AF7031">
        <v>1</v>
      </c>
      <c r="AQ7031">
        <v>4</v>
      </c>
      <c r="AR7031">
        <f t="shared" si="109"/>
        <v>4.6463999999999999</v>
      </c>
      <c r="AS7031">
        <v>1</v>
      </c>
      <c r="AT7031" t="s">
        <v>112</v>
      </c>
      <c r="AU7031">
        <v>20</v>
      </c>
    </row>
    <row r="7032" spans="1:47">
      <c r="A7032" t="s">
        <v>248</v>
      </c>
      <c r="C7032">
        <v>310</v>
      </c>
      <c r="E7032">
        <v>0</v>
      </c>
      <c r="J7032">
        <v>0.10811</v>
      </c>
      <c r="K7032">
        <v>0</v>
      </c>
      <c r="L7032">
        <v>0</v>
      </c>
      <c r="M7032">
        <v>0</v>
      </c>
      <c r="N7032">
        <v>0</v>
      </c>
      <c r="P7032">
        <v>0</v>
      </c>
      <c r="Q7032">
        <v>0</v>
      </c>
      <c r="R7032">
        <v>0</v>
      </c>
      <c r="S7032" t="s">
        <v>249</v>
      </c>
      <c r="T7032">
        <v>0</v>
      </c>
      <c r="Y7032">
        <v>0</v>
      </c>
      <c r="AB7032">
        <v>0</v>
      </c>
      <c r="AC7032">
        <v>0</v>
      </c>
      <c r="AD7032">
        <v>0</v>
      </c>
      <c r="AE7032">
        <v>0</v>
      </c>
      <c r="AF7032">
        <v>0</v>
      </c>
      <c r="AQ7032">
        <v>0</v>
      </c>
      <c r="AR7032">
        <f t="shared" si="109"/>
        <v>0</v>
      </c>
      <c r="AS7032">
        <v>1</v>
      </c>
      <c r="AT7032" t="s">
        <v>112</v>
      </c>
      <c r="AU7032">
        <v>20</v>
      </c>
    </row>
    <row r="7033" spans="1:47">
      <c r="A7033" t="s">
        <v>24024</v>
      </c>
      <c r="C7033">
        <v>310</v>
      </c>
      <c r="D7033" t="s">
        <v>24025</v>
      </c>
      <c r="E7033">
        <v>101</v>
      </c>
      <c r="F7033" t="s">
        <v>24026</v>
      </c>
      <c r="G7033" t="s">
        <v>1783</v>
      </c>
      <c r="H7033" t="s">
        <v>220</v>
      </c>
      <c r="I7033" t="s">
        <v>24027</v>
      </c>
      <c r="J7033">
        <v>0.26587</v>
      </c>
      <c r="K7033">
        <v>1</v>
      </c>
      <c r="L7033">
        <v>1</v>
      </c>
      <c r="M7033">
        <v>1</v>
      </c>
      <c r="N7033">
        <v>1</v>
      </c>
      <c r="O7033" t="s">
        <v>225</v>
      </c>
      <c r="P7033">
        <v>0</v>
      </c>
      <c r="Q7033">
        <v>1</v>
      </c>
      <c r="R7033">
        <v>5600</v>
      </c>
      <c r="S7033" t="s">
        <v>223</v>
      </c>
      <c r="T7033">
        <v>5600</v>
      </c>
      <c r="U7033" t="s">
        <v>24024</v>
      </c>
      <c r="V7033" t="s">
        <v>224</v>
      </c>
      <c r="W7033" t="s">
        <v>225</v>
      </c>
      <c r="X7033" t="s">
        <v>225</v>
      </c>
      <c r="Y7033">
        <v>5600</v>
      </c>
      <c r="AB7033">
        <v>1</v>
      </c>
      <c r="AC7033">
        <v>1</v>
      </c>
      <c r="AD7033">
        <v>1</v>
      </c>
      <c r="AE7033">
        <v>576</v>
      </c>
      <c r="AF7033">
        <v>1</v>
      </c>
      <c r="AQ7033">
        <v>4</v>
      </c>
      <c r="AR7033">
        <f t="shared" si="109"/>
        <v>4.6463999999999999</v>
      </c>
      <c r="AS7033">
        <v>1</v>
      </c>
      <c r="AT7033" t="s">
        <v>112</v>
      </c>
      <c r="AU7033">
        <v>20</v>
      </c>
    </row>
    <row r="7034" spans="1:47">
      <c r="A7034" t="s">
        <v>24028</v>
      </c>
      <c r="C7034">
        <v>310</v>
      </c>
      <c r="D7034" t="s">
        <v>24029</v>
      </c>
      <c r="E7034">
        <v>101</v>
      </c>
      <c r="F7034" t="s">
        <v>24030</v>
      </c>
      <c r="G7034" t="s">
        <v>1783</v>
      </c>
      <c r="H7034" t="s">
        <v>220</v>
      </c>
      <c r="I7034" t="s">
        <v>24031</v>
      </c>
      <c r="J7034">
        <v>0.19081999999999999</v>
      </c>
      <c r="K7034">
        <v>1</v>
      </c>
      <c r="L7034">
        <v>1</v>
      </c>
      <c r="M7034">
        <v>1</v>
      </c>
      <c r="N7034">
        <v>1</v>
      </c>
      <c r="O7034" t="s">
        <v>225</v>
      </c>
      <c r="P7034">
        <v>0</v>
      </c>
      <c r="Q7034">
        <v>1</v>
      </c>
      <c r="R7034">
        <v>4100</v>
      </c>
      <c r="S7034" t="s">
        <v>223</v>
      </c>
      <c r="T7034">
        <v>4100</v>
      </c>
      <c r="U7034" t="s">
        <v>24028</v>
      </c>
      <c r="V7034" t="s">
        <v>224</v>
      </c>
      <c r="W7034" t="s">
        <v>225</v>
      </c>
      <c r="X7034" t="s">
        <v>225</v>
      </c>
      <c r="Y7034">
        <v>4100</v>
      </c>
      <c r="AB7034">
        <v>1</v>
      </c>
      <c r="AC7034">
        <v>1</v>
      </c>
      <c r="AD7034">
        <v>3</v>
      </c>
      <c r="AE7034">
        <v>1125</v>
      </c>
      <c r="AF7034">
        <v>1.5</v>
      </c>
      <c r="AQ7034">
        <v>3</v>
      </c>
      <c r="AR7034">
        <f t="shared" si="109"/>
        <v>4.6463999999999999</v>
      </c>
      <c r="AS7034">
        <v>1</v>
      </c>
      <c r="AT7034" t="s">
        <v>112</v>
      </c>
      <c r="AU7034">
        <v>20</v>
      </c>
    </row>
    <row r="7035" spans="1:47">
      <c r="A7035" t="s">
        <v>24032</v>
      </c>
      <c r="C7035">
        <v>310</v>
      </c>
      <c r="D7035" t="s">
        <v>24033</v>
      </c>
      <c r="E7035">
        <v>101</v>
      </c>
      <c r="F7035" t="s">
        <v>24034</v>
      </c>
      <c r="G7035" t="s">
        <v>1783</v>
      </c>
      <c r="H7035" t="s">
        <v>220</v>
      </c>
      <c r="I7035" t="s">
        <v>24035</v>
      </c>
      <c r="J7035">
        <v>0.28848000000000001</v>
      </c>
      <c r="K7035">
        <v>1</v>
      </c>
      <c r="L7035">
        <v>1</v>
      </c>
      <c r="M7035">
        <v>1</v>
      </c>
      <c r="N7035">
        <v>1</v>
      </c>
      <c r="O7035" t="s">
        <v>225</v>
      </c>
      <c r="P7035">
        <v>0</v>
      </c>
      <c r="Q7035">
        <v>0</v>
      </c>
      <c r="R7035">
        <v>0</v>
      </c>
      <c r="S7035" t="s">
        <v>223</v>
      </c>
      <c r="T7035">
        <v>0</v>
      </c>
      <c r="U7035" t="s">
        <v>24032</v>
      </c>
      <c r="V7035" t="s">
        <v>224</v>
      </c>
      <c r="W7035" t="s">
        <v>225</v>
      </c>
      <c r="X7035" t="s">
        <v>225</v>
      </c>
      <c r="Y7035">
        <v>0</v>
      </c>
      <c r="AB7035">
        <v>1</v>
      </c>
      <c r="AC7035">
        <v>1</v>
      </c>
      <c r="AD7035">
        <v>3</v>
      </c>
      <c r="AE7035">
        <v>1453</v>
      </c>
      <c r="AF7035">
        <v>1.75</v>
      </c>
      <c r="AQ7035">
        <v>1</v>
      </c>
      <c r="AR7035">
        <f t="shared" si="109"/>
        <v>4.6463999999999999</v>
      </c>
      <c r="AS7035">
        <v>1</v>
      </c>
      <c r="AT7035" t="s">
        <v>112</v>
      </c>
      <c r="AU7035">
        <v>20</v>
      </c>
    </row>
    <row r="7036" spans="1:47">
      <c r="A7036" t="s">
        <v>24036</v>
      </c>
      <c r="C7036">
        <v>310</v>
      </c>
      <c r="D7036" t="s">
        <v>24037</v>
      </c>
      <c r="E7036">
        <v>903</v>
      </c>
      <c r="F7036" t="s">
        <v>821</v>
      </c>
      <c r="G7036" t="s">
        <v>1783</v>
      </c>
      <c r="H7036" t="s">
        <v>833</v>
      </c>
      <c r="I7036" t="s">
        <v>24038</v>
      </c>
      <c r="J7036">
        <v>7.127E-2</v>
      </c>
      <c r="K7036">
        <v>0</v>
      </c>
      <c r="L7036">
        <v>0</v>
      </c>
      <c r="M7036">
        <v>0</v>
      </c>
      <c r="N7036">
        <v>0</v>
      </c>
      <c r="P7036">
        <v>0</v>
      </c>
      <c r="Q7036">
        <v>0</v>
      </c>
      <c r="R7036">
        <v>0</v>
      </c>
      <c r="S7036" t="s">
        <v>223</v>
      </c>
      <c r="T7036">
        <v>0</v>
      </c>
      <c r="U7036" t="s">
        <v>24036</v>
      </c>
      <c r="Y7036">
        <v>0</v>
      </c>
      <c r="AB7036">
        <v>0</v>
      </c>
      <c r="AC7036">
        <v>0</v>
      </c>
      <c r="AD7036">
        <v>0</v>
      </c>
      <c r="AE7036">
        <v>0</v>
      </c>
      <c r="AF7036">
        <v>0</v>
      </c>
      <c r="AQ7036">
        <v>1</v>
      </c>
      <c r="AR7036">
        <f t="shared" si="109"/>
        <v>0</v>
      </c>
      <c r="AS7036">
        <v>1</v>
      </c>
      <c r="AT7036" t="s">
        <v>112</v>
      </c>
      <c r="AU7036">
        <v>20</v>
      </c>
    </row>
    <row r="7037" spans="1:47">
      <c r="A7037" t="s">
        <v>248</v>
      </c>
      <c r="C7037">
        <v>310</v>
      </c>
      <c r="E7037">
        <v>0</v>
      </c>
      <c r="J7037">
        <v>3.5400000000000002E-3</v>
      </c>
      <c r="K7037">
        <v>0</v>
      </c>
      <c r="L7037">
        <v>0</v>
      </c>
      <c r="M7037">
        <v>0</v>
      </c>
      <c r="N7037">
        <v>0</v>
      </c>
      <c r="P7037">
        <v>0</v>
      </c>
      <c r="Q7037">
        <v>0</v>
      </c>
      <c r="R7037">
        <v>0</v>
      </c>
      <c r="S7037" t="s">
        <v>249</v>
      </c>
      <c r="T7037">
        <v>0</v>
      </c>
      <c r="Y7037">
        <v>0</v>
      </c>
      <c r="AB7037">
        <v>0</v>
      </c>
      <c r="AC7037">
        <v>0</v>
      </c>
      <c r="AD7037">
        <v>0</v>
      </c>
      <c r="AE7037">
        <v>0</v>
      </c>
      <c r="AF7037">
        <v>0</v>
      </c>
      <c r="AQ7037">
        <v>0</v>
      </c>
      <c r="AR7037">
        <f t="shared" si="109"/>
        <v>0</v>
      </c>
      <c r="AS7037">
        <v>1</v>
      </c>
      <c r="AT7037" t="s">
        <v>112</v>
      </c>
      <c r="AU7037">
        <v>20</v>
      </c>
    </row>
    <row r="7038" spans="1:47">
      <c r="A7038" t="s">
        <v>24039</v>
      </c>
      <c r="C7038">
        <v>310</v>
      </c>
      <c r="D7038" t="s">
        <v>18873</v>
      </c>
      <c r="E7038">
        <v>903</v>
      </c>
      <c r="F7038" t="s">
        <v>1042</v>
      </c>
      <c r="G7038" t="s">
        <v>1783</v>
      </c>
      <c r="H7038" t="s">
        <v>833</v>
      </c>
      <c r="I7038" t="s">
        <v>24040</v>
      </c>
      <c r="J7038">
        <v>26.072150000000001</v>
      </c>
      <c r="K7038">
        <v>0</v>
      </c>
      <c r="L7038">
        <v>0</v>
      </c>
      <c r="M7038">
        <v>0</v>
      </c>
      <c r="N7038">
        <v>0</v>
      </c>
      <c r="P7038">
        <v>0</v>
      </c>
      <c r="Q7038">
        <v>0</v>
      </c>
      <c r="R7038">
        <v>0</v>
      </c>
      <c r="S7038" t="s">
        <v>223</v>
      </c>
      <c r="T7038">
        <v>0</v>
      </c>
      <c r="U7038" t="s">
        <v>24039</v>
      </c>
      <c r="Y7038">
        <v>0</v>
      </c>
      <c r="Z7038" t="s">
        <v>297</v>
      </c>
      <c r="AA7038" t="s">
        <v>223</v>
      </c>
      <c r="AB7038">
        <v>0</v>
      </c>
      <c r="AC7038">
        <v>0</v>
      </c>
      <c r="AD7038">
        <v>0</v>
      </c>
      <c r="AE7038">
        <v>0</v>
      </c>
      <c r="AF7038">
        <v>0</v>
      </c>
      <c r="AQ7038">
        <v>1</v>
      </c>
      <c r="AR7038">
        <f t="shared" si="109"/>
        <v>0</v>
      </c>
      <c r="AS7038">
        <v>1</v>
      </c>
      <c r="AT7038" t="s">
        <v>112</v>
      </c>
      <c r="AU7038">
        <v>20</v>
      </c>
    </row>
    <row r="7039" spans="1:47">
      <c r="A7039" t="s">
        <v>24041</v>
      </c>
      <c r="C7039">
        <v>310</v>
      </c>
      <c r="D7039" t="s">
        <v>24042</v>
      </c>
      <c r="E7039">
        <v>101</v>
      </c>
      <c r="F7039" t="s">
        <v>24043</v>
      </c>
      <c r="G7039" t="s">
        <v>1783</v>
      </c>
      <c r="H7039" t="s">
        <v>220</v>
      </c>
      <c r="I7039" t="s">
        <v>24044</v>
      </c>
      <c r="J7039">
        <v>0.25419000000000003</v>
      </c>
      <c r="K7039">
        <v>1</v>
      </c>
      <c r="L7039">
        <v>1</v>
      </c>
      <c r="M7039">
        <v>1</v>
      </c>
      <c r="N7039">
        <v>1</v>
      </c>
      <c r="O7039" t="s">
        <v>225</v>
      </c>
      <c r="P7039">
        <v>0</v>
      </c>
      <c r="Q7039">
        <v>1</v>
      </c>
      <c r="R7039">
        <v>6000</v>
      </c>
      <c r="S7039" t="s">
        <v>223</v>
      </c>
      <c r="T7039">
        <v>6000</v>
      </c>
      <c r="U7039" t="s">
        <v>24041</v>
      </c>
      <c r="V7039" t="s">
        <v>10030</v>
      </c>
      <c r="W7039" t="s">
        <v>225</v>
      </c>
      <c r="X7039" t="s">
        <v>225</v>
      </c>
      <c r="Y7039">
        <v>6000</v>
      </c>
      <c r="AB7039">
        <v>1</v>
      </c>
      <c r="AC7039">
        <v>1</v>
      </c>
      <c r="AD7039">
        <v>2</v>
      </c>
      <c r="AE7039">
        <v>756</v>
      </c>
      <c r="AF7039">
        <v>1</v>
      </c>
      <c r="AQ7039">
        <v>1</v>
      </c>
      <c r="AR7039">
        <f t="shared" si="109"/>
        <v>4.6463999999999999</v>
      </c>
      <c r="AS7039">
        <v>1</v>
      </c>
      <c r="AT7039" t="s">
        <v>112</v>
      </c>
      <c r="AU7039">
        <v>20</v>
      </c>
    </row>
    <row r="7040" spans="1:47">
      <c r="A7040" t="s">
        <v>24045</v>
      </c>
      <c r="C7040">
        <v>310</v>
      </c>
      <c r="D7040" t="s">
        <v>24046</v>
      </c>
      <c r="E7040">
        <v>101</v>
      </c>
      <c r="F7040" t="s">
        <v>24047</v>
      </c>
      <c r="G7040" t="s">
        <v>1783</v>
      </c>
      <c r="H7040" t="s">
        <v>220</v>
      </c>
      <c r="I7040" t="s">
        <v>24048</v>
      </c>
      <c r="J7040">
        <v>0.21762000000000001</v>
      </c>
      <c r="K7040">
        <v>1</v>
      </c>
      <c r="L7040">
        <v>1</v>
      </c>
      <c r="M7040">
        <v>1</v>
      </c>
      <c r="N7040">
        <v>1</v>
      </c>
      <c r="O7040" t="s">
        <v>225</v>
      </c>
      <c r="P7040">
        <v>0</v>
      </c>
      <c r="Q7040">
        <v>1</v>
      </c>
      <c r="R7040">
        <v>4000</v>
      </c>
      <c r="S7040" t="s">
        <v>223</v>
      </c>
      <c r="T7040">
        <v>4000</v>
      </c>
      <c r="U7040" t="s">
        <v>24045</v>
      </c>
      <c r="V7040" t="s">
        <v>224</v>
      </c>
      <c r="W7040" t="s">
        <v>225</v>
      </c>
      <c r="X7040" t="s">
        <v>225</v>
      </c>
      <c r="Y7040">
        <v>4000</v>
      </c>
      <c r="AB7040">
        <v>1</v>
      </c>
      <c r="AC7040">
        <v>1</v>
      </c>
      <c r="AD7040">
        <v>2</v>
      </c>
      <c r="AE7040">
        <v>1352</v>
      </c>
      <c r="AF7040">
        <v>1</v>
      </c>
      <c r="AQ7040">
        <v>3</v>
      </c>
      <c r="AR7040">
        <f t="shared" si="109"/>
        <v>4.6463999999999999</v>
      </c>
      <c r="AS7040">
        <v>1</v>
      </c>
      <c r="AT7040" t="s">
        <v>112</v>
      </c>
      <c r="AU7040">
        <v>20</v>
      </c>
    </row>
    <row r="7041" spans="1:47">
      <c r="A7041" t="s">
        <v>23170</v>
      </c>
      <c r="C7041">
        <v>310</v>
      </c>
      <c r="D7041" t="s">
        <v>23171</v>
      </c>
      <c r="E7041">
        <v>903</v>
      </c>
      <c r="F7041" t="s">
        <v>821</v>
      </c>
      <c r="G7041" t="s">
        <v>422</v>
      </c>
      <c r="H7041" t="s">
        <v>833</v>
      </c>
      <c r="I7041" t="s">
        <v>23172</v>
      </c>
      <c r="J7041">
        <v>6.6278100000000002</v>
      </c>
      <c r="K7041">
        <v>0</v>
      </c>
      <c r="L7041">
        <v>0</v>
      </c>
      <c r="M7041">
        <v>0</v>
      </c>
      <c r="N7041">
        <v>0</v>
      </c>
      <c r="P7041">
        <v>0</v>
      </c>
      <c r="Q7041">
        <v>0</v>
      </c>
      <c r="R7041">
        <v>0</v>
      </c>
      <c r="S7041" t="s">
        <v>243</v>
      </c>
      <c r="T7041">
        <v>0</v>
      </c>
      <c r="U7041" t="s">
        <v>23170</v>
      </c>
      <c r="V7041" t="s">
        <v>611</v>
      </c>
      <c r="Y7041">
        <v>0</v>
      </c>
      <c r="AB7041">
        <v>0</v>
      </c>
      <c r="AC7041">
        <v>0</v>
      </c>
      <c r="AD7041">
        <v>0</v>
      </c>
      <c r="AE7041">
        <v>0</v>
      </c>
      <c r="AF7041">
        <v>0</v>
      </c>
      <c r="AQ7041">
        <v>26</v>
      </c>
      <c r="AR7041">
        <f t="shared" si="109"/>
        <v>0</v>
      </c>
      <c r="AS7041">
        <v>1</v>
      </c>
      <c r="AT7041" t="s">
        <v>132</v>
      </c>
      <c r="AU7041">
        <v>41</v>
      </c>
    </row>
    <row r="7042" spans="1:47">
      <c r="A7042" t="s">
        <v>24049</v>
      </c>
      <c r="C7042">
        <v>310</v>
      </c>
      <c r="D7042" t="s">
        <v>24050</v>
      </c>
      <c r="E7042">
        <v>101</v>
      </c>
      <c r="F7042" t="s">
        <v>24051</v>
      </c>
      <c r="G7042" t="s">
        <v>1783</v>
      </c>
      <c r="H7042" t="s">
        <v>220</v>
      </c>
      <c r="I7042" t="s">
        <v>24052</v>
      </c>
      <c r="J7042">
        <v>0.22048000000000001</v>
      </c>
      <c r="K7042">
        <v>1</v>
      </c>
      <c r="L7042">
        <v>1</v>
      </c>
      <c r="M7042">
        <v>1</v>
      </c>
      <c r="N7042">
        <v>1</v>
      </c>
      <c r="O7042" t="s">
        <v>225</v>
      </c>
      <c r="P7042">
        <v>0</v>
      </c>
      <c r="Q7042">
        <v>1</v>
      </c>
      <c r="R7042">
        <v>300</v>
      </c>
      <c r="S7042" t="s">
        <v>223</v>
      </c>
      <c r="T7042">
        <v>300</v>
      </c>
      <c r="U7042" t="s">
        <v>24049</v>
      </c>
      <c r="V7042" t="s">
        <v>224</v>
      </c>
      <c r="W7042" t="s">
        <v>225</v>
      </c>
      <c r="X7042" t="s">
        <v>225</v>
      </c>
      <c r="Y7042">
        <v>300</v>
      </c>
      <c r="AB7042">
        <v>1</v>
      </c>
      <c r="AC7042">
        <v>1</v>
      </c>
      <c r="AD7042">
        <v>2</v>
      </c>
      <c r="AE7042">
        <v>840</v>
      </c>
      <c r="AF7042">
        <v>1</v>
      </c>
      <c r="AQ7042">
        <v>2</v>
      </c>
      <c r="AR7042">
        <f t="shared" ref="AR7042:AR7105" si="110">AB7042*9.68*VLOOKUP(AU7042,atten,10,FALSE)</f>
        <v>4.6463999999999999</v>
      </c>
      <c r="AS7042">
        <v>1</v>
      </c>
      <c r="AT7042" t="s">
        <v>112</v>
      </c>
      <c r="AU7042">
        <v>20</v>
      </c>
    </row>
    <row r="7043" spans="1:47">
      <c r="A7043" t="s">
        <v>24053</v>
      </c>
      <c r="C7043">
        <v>310</v>
      </c>
      <c r="D7043" t="s">
        <v>24054</v>
      </c>
      <c r="E7043">
        <v>101</v>
      </c>
      <c r="F7043" t="s">
        <v>24055</v>
      </c>
      <c r="G7043" t="s">
        <v>1095</v>
      </c>
      <c r="H7043" t="s">
        <v>220</v>
      </c>
      <c r="I7043" t="s">
        <v>24056</v>
      </c>
      <c r="J7043">
        <v>0.3034</v>
      </c>
      <c r="K7043">
        <v>1</v>
      </c>
      <c r="L7043">
        <v>1</v>
      </c>
      <c r="M7043">
        <v>1</v>
      </c>
      <c r="N7043">
        <v>1</v>
      </c>
      <c r="O7043" t="s">
        <v>225</v>
      </c>
      <c r="P7043">
        <v>0</v>
      </c>
      <c r="Q7043">
        <v>1</v>
      </c>
      <c r="R7043">
        <v>6300</v>
      </c>
      <c r="S7043" t="s">
        <v>223</v>
      </c>
      <c r="T7043">
        <v>6300</v>
      </c>
      <c r="U7043" t="s">
        <v>24053</v>
      </c>
      <c r="V7043" t="s">
        <v>10030</v>
      </c>
      <c r="W7043" t="s">
        <v>225</v>
      </c>
      <c r="X7043" t="s">
        <v>225</v>
      </c>
      <c r="Y7043">
        <v>6300</v>
      </c>
      <c r="AB7043">
        <v>1</v>
      </c>
      <c r="AC7043">
        <v>1</v>
      </c>
      <c r="AD7043">
        <v>3</v>
      </c>
      <c r="AE7043">
        <v>948</v>
      </c>
      <c r="AF7043">
        <v>1</v>
      </c>
      <c r="AQ7043">
        <v>1</v>
      </c>
      <c r="AR7043">
        <f t="shared" si="110"/>
        <v>4.6463999999999999</v>
      </c>
      <c r="AS7043">
        <v>1</v>
      </c>
      <c r="AT7043" t="s">
        <v>112</v>
      </c>
      <c r="AU7043">
        <v>20</v>
      </c>
    </row>
    <row r="7044" spans="1:47">
      <c r="A7044" t="s">
        <v>248</v>
      </c>
      <c r="C7044">
        <v>310</v>
      </c>
      <c r="E7044">
        <v>0</v>
      </c>
      <c r="J7044">
        <v>3.424E-2</v>
      </c>
      <c r="K7044">
        <v>0</v>
      </c>
      <c r="L7044">
        <v>0</v>
      </c>
      <c r="M7044">
        <v>0</v>
      </c>
      <c r="N7044">
        <v>0</v>
      </c>
      <c r="P7044">
        <v>0</v>
      </c>
      <c r="Q7044">
        <v>0</v>
      </c>
      <c r="R7044">
        <v>0</v>
      </c>
      <c r="S7044" t="s">
        <v>249</v>
      </c>
      <c r="T7044">
        <v>0</v>
      </c>
      <c r="Y7044">
        <v>0</v>
      </c>
      <c r="AB7044">
        <v>0</v>
      </c>
      <c r="AC7044">
        <v>0</v>
      </c>
      <c r="AD7044">
        <v>0</v>
      </c>
      <c r="AE7044">
        <v>0</v>
      </c>
      <c r="AF7044">
        <v>0</v>
      </c>
      <c r="AQ7044">
        <v>0</v>
      </c>
      <c r="AR7044">
        <f t="shared" si="110"/>
        <v>0</v>
      </c>
      <c r="AS7044">
        <v>1</v>
      </c>
      <c r="AT7044" t="s">
        <v>112</v>
      </c>
      <c r="AU7044">
        <v>20</v>
      </c>
    </row>
    <row r="7045" spans="1:47">
      <c r="A7045" t="s">
        <v>24057</v>
      </c>
      <c r="C7045">
        <v>310</v>
      </c>
      <c r="D7045" t="s">
        <v>24058</v>
      </c>
      <c r="E7045">
        <v>903</v>
      </c>
      <c r="F7045" t="s">
        <v>821</v>
      </c>
      <c r="G7045" t="s">
        <v>1783</v>
      </c>
      <c r="H7045" t="s">
        <v>833</v>
      </c>
      <c r="I7045" t="s">
        <v>24059</v>
      </c>
      <c r="J7045">
        <v>6.9959999999999994E-2</v>
      </c>
      <c r="K7045">
        <v>0</v>
      </c>
      <c r="L7045">
        <v>0</v>
      </c>
      <c r="M7045">
        <v>0</v>
      </c>
      <c r="N7045">
        <v>0</v>
      </c>
      <c r="P7045">
        <v>0</v>
      </c>
      <c r="Q7045">
        <v>0</v>
      </c>
      <c r="R7045">
        <v>0</v>
      </c>
      <c r="S7045" t="s">
        <v>223</v>
      </c>
      <c r="T7045">
        <v>0</v>
      </c>
      <c r="U7045" t="s">
        <v>24057</v>
      </c>
      <c r="Y7045">
        <v>0</v>
      </c>
      <c r="AB7045">
        <v>0</v>
      </c>
      <c r="AC7045">
        <v>0</v>
      </c>
      <c r="AD7045">
        <v>0</v>
      </c>
      <c r="AE7045">
        <v>0</v>
      </c>
      <c r="AF7045">
        <v>0</v>
      </c>
      <c r="AQ7045">
        <v>1</v>
      </c>
      <c r="AR7045">
        <f t="shared" si="110"/>
        <v>0</v>
      </c>
      <c r="AS7045">
        <v>1</v>
      </c>
      <c r="AT7045" t="s">
        <v>112</v>
      </c>
      <c r="AU7045">
        <v>20</v>
      </c>
    </row>
    <row r="7046" spans="1:47">
      <c r="A7046" t="s">
        <v>24060</v>
      </c>
      <c r="C7046">
        <v>310</v>
      </c>
      <c r="D7046" t="s">
        <v>24061</v>
      </c>
      <c r="E7046">
        <v>101</v>
      </c>
      <c r="F7046" t="s">
        <v>24062</v>
      </c>
      <c r="G7046" t="s">
        <v>1783</v>
      </c>
      <c r="H7046" t="s">
        <v>220</v>
      </c>
      <c r="I7046" t="s">
        <v>24063</v>
      </c>
      <c r="J7046">
        <v>6.36266</v>
      </c>
      <c r="K7046">
        <v>1</v>
      </c>
      <c r="L7046">
        <v>1</v>
      </c>
      <c r="M7046">
        <v>1</v>
      </c>
      <c r="N7046">
        <v>1</v>
      </c>
      <c r="O7046" t="s">
        <v>225</v>
      </c>
      <c r="P7046">
        <v>0</v>
      </c>
      <c r="Q7046">
        <v>0</v>
      </c>
      <c r="R7046">
        <v>0</v>
      </c>
      <c r="S7046" t="s">
        <v>223</v>
      </c>
      <c r="T7046">
        <v>0</v>
      </c>
      <c r="U7046" t="s">
        <v>24060</v>
      </c>
      <c r="X7046" t="s">
        <v>225</v>
      </c>
      <c r="Y7046">
        <v>0</v>
      </c>
      <c r="AB7046">
        <v>1</v>
      </c>
      <c r="AC7046">
        <v>1</v>
      </c>
      <c r="AD7046">
        <v>2</v>
      </c>
      <c r="AE7046">
        <v>1468</v>
      </c>
      <c r="AF7046">
        <v>1.75</v>
      </c>
      <c r="AQ7046">
        <v>1</v>
      </c>
      <c r="AR7046">
        <f t="shared" si="110"/>
        <v>4.6463999999999999</v>
      </c>
      <c r="AS7046">
        <v>1</v>
      </c>
      <c r="AT7046" t="s">
        <v>112</v>
      </c>
      <c r="AU7046">
        <v>20</v>
      </c>
    </row>
    <row r="7047" spans="1:47">
      <c r="A7047" t="s">
        <v>24064</v>
      </c>
      <c r="C7047">
        <v>310</v>
      </c>
      <c r="D7047" t="s">
        <v>24065</v>
      </c>
      <c r="E7047">
        <v>101</v>
      </c>
      <c r="F7047" t="s">
        <v>24066</v>
      </c>
      <c r="G7047" t="s">
        <v>324</v>
      </c>
      <c r="H7047" t="s">
        <v>220</v>
      </c>
      <c r="I7047" t="s">
        <v>24067</v>
      </c>
      <c r="J7047">
        <v>0.37207000000000001</v>
      </c>
      <c r="K7047">
        <v>1</v>
      </c>
      <c r="L7047">
        <v>1</v>
      </c>
      <c r="M7047">
        <v>1</v>
      </c>
      <c r="N7047">
        <v>1</v>
      </c>
      <c r="O7047" t="s">
        <v>225</v>
      </c>
      <c r="P7047">
        <v>0</v>
      </c>
      <c r="Q7047">
        <v>0</v>
      </c>
      <c r="R7047">
        <v>0</v>
      </c>
      <c r="S7047" t="s">
        <v>223</v>
      </c>
      <c r="T7047">
        <v>0</v>
      </c>
      <c r="U7047" t="s">
        <v>24064</v>
      </c>
      <c r="V7047" t="s">
        <v>224</v>
      </c>
      <c r="W7047" t="s">
        <v>225</v>
      </c>
      <c r="X7047" t="s">
        <v>225</v>
      </c>
      <c r="Y7047">
        <v>0</v>
      </c>
      <c r="AB7047">
        <v>1</v>
      </c>
      <c r="AC7047">
        <v>1</v>
      </c>
      <c r="AD7047">
        <v>3</v>
      </c>
      <c r="AE7047">
        <v>1800</v>
      </c>
      <c r="AF7047">
        <v>2</v>
      </c>
      <c r="AQ7047">
        <v>1</v>
      </c>
      <c r="AR7047">
        <f t="shared" si="110"/>
        <v>4.6463999999999999</v>
      </c>
      <c r="AS7047">
        <v>1</v>
      </c>
      <c r="AT7047" t="s">
        <v>112</v>
      </c>
      <c r="AU7047">
        <v>20</v>
      </c>
    </row>
    <row r="7048" spans="1:47">
      <c r="A7048" t="s">
        <v>24068</v>
      </c>
      <c r="C7048">
        <v>310</v>
      </c>
      <c r="D7048" t="s">
        <v>24069</v>
      </c>
      <c r="E7048">
        <v>601</v>
      </c>
      <c r="F7048" t="s">
        <v>14663</v>
      </c>
      <c r="G7048" t="s">
        <v>324</v>
      </c>
      <c r="H7048" t="s">
        <v>425</v>
      </c>
      <c r="I7048" t="s">
        <v>24070</v>
      </c>
      <c r="J7048">
        <v>1.3551</v>
      </c>
      <c r="K7048">
        <v>0</v>
      </c>
      <c r="L7048">
        <v>0</v>
      </c>
      <c r="M7048">
        <v>0</v>
      </c>
      <c r="N7048">
        <v>0</v>
      </c>
      <c r="P7048">
        <v>0</v>
      </c>
      <c r="Q7048">
        <v>0</v>
      </c>
      <c r="R7048">
        <v>0</v>
      </c>
      <c r="S7048" t="s">
        <v>223</v>
      </c>
      <c r="T7048">
        <v>0</v>
      </c>
      <c r="U7048" t="s">
        <v>24068</v>
      </c>
      <c r="Y7048">
        <v>0</v>
      </c>
      <c r="AB7048">
        <v>0</v>
      </c>
      <c r="AC7048">
        <v>0</v>
      </c>
      <c r="AD7048">
        <v>0</v>
      </c>
      <c r="AE7048">
        <v>0</v>
      </c>
      <c r="AF7048">
        <v>0</v>
      </c>
      <c r="AQ7048">
        <v>1</v>
      </c>
      <c r="AR7048">
        <f t="shared" si="110"/>
        <v>0</v>
      </c>
      <c r="AS7048">
        <v>1</v>
      </c>
      <c r="AT7048" t="s">
        <v>132</v>
      </c>
      <c r="AU7048">
        <v>41</v>
      </c>
    </row>
    <row r="7049" spans="1:47">
      <c r="A7049" t="s">
        <v>24071</v>
      </c>
      <c r="C7049">
        <v>310</v>
      </c>
      <c r="D7049" t="s">
        <v>24072</v>
      </c>
      <c r="E7049">
        <v>106</v>
      </c>
      <c r="F7049" t="s">
        <v>23957</v>
      </c>
      <c r="G7049" t="s">
        <v>1783</v>
      </c>
      <c r="H7049" t="s">
        <v>355</v>
      </c>
      <c r="I7049" t="s">
        <v>24073</v>
      </c>
      <c r="J7049">
        <v>0.91827000000000003</v>
      </c>
      <c r="K7049">
        <v>0</v>
      </c>
      <c r="L7049">
        <v>0</v>
      </c>
      <c r="M7049">
        <v>0</v>
      </c>
      <c r="N7049">
        <v>0</v>
      </c>
      <c r="P7049">
        <v>0</v>
      </c>
      <c r="Q7049">
        <v>0</v>
      </c>
      <c r="R7049">
        <v>0</v>
      </c>
      <c r="S7049" t="s">
        <v>223</v>
      </c>
      <c r="T7049">
        <v>0</v>
      </c>
      <c r="U7049" t="s">
        <v>24071</v>
      </c>
      <c r="Y7049">
        <v>0</v>
      </c>
      <c r="AB7049">
        <v>0</v>
      </c>
      <c r="AC7049">
        <v>0</v>
      </c>
      <c r="AD7049">
        <v>0</v>
      </c>
      <c r="AE7049">
        <v>0</v>
      </c>
      <c r="AF7049">
        <v>0</v>
      </c>
      <c r="AQ7049">
        <v>1</v>
      </c>
      <c r="AR7049">
        <f t="shared" si="110"/>
        <v>0</v>
      </c>
      <c r="AS7049">
        <v>1</v>
      </c>
      <c r="AT7049" t="s">
        <v>112</v>
      </c>
      <c r="AU7049">
        <v>20</v>
      </c>
    </row>
    <row r="7050" spans="1:47">
      <c r="A7050" t="s">
        <v>248</v>
      </c>
      <c r="C7050">
        <v>310</v>
      </c>
      <c r="E7050">
        <v>0</v>
      </c>
      <c r="J7050">
        <v>6.6299999999999996E-3</v>
      </c>
      <c r="K7050">
        <v>0</v>
      </c>
      <c r="L7050">
        <v>0</v>
      </c>
      <c r="M7050">
        <v>0</v>
      </c>
      <c r="N7050">
        <v>0</v>
      </c>
      <c r="P7050">
        <v>0</v>
      </c>
      <c r="Q7050">
        <v>0</v>
      </c>
      <c r="R7050">
        <v>0</v>
      </c>
      <c r="S7050" t="s">
        <v>249</v>
      </c>
      <c r="T7050">
        <v>0</v>
      </c>
      <c r="Y7050">
        <v>0</v>
      </c>
      <c r="AB7050">
        <v>0</v>
      </c>
      <c r="AC7050">
        <v>0</v>
      </c>
      <c r="AD7050">
        <v>0</v>
      </c>
      <c r="AE7050">
        <v>0</v>
      </c>
      <c r="AF7050">
        <v>0</v>
      </c>
      <c r="AQ7050">
        <v>0</v>
      </c>
      <c r="AR7050">
        <f t="shared" si="110"/>
        <v>0</v>
      </c>
      <c r="AS7050">
        <v>1</v>
      </c>
      <c r="AT7050" t="s">
        <v>97</v>
      </c>
      <c r="AU7050">
        <v>5</v>
      </c>
    </row>
    <row r="7051" spans="1:47">
      <c r="A7051" t="s">
        <v>24074</v>
      </c>
      <c r="C7051">
        <v>310</v>
      </c>
      <c r="D7051" t="s">
        <v>24075</v>
      </c>
      <c r="E7051">
        <v>106</v>
      </c>
      <c r="F7051" t="s">
        <v>24076</v>
      </c>
      <c r="G7051" t="s">
        <v>1783</v>
      </c>
      <c r="H7051" t="s">
        <v>355</v>
      </c>
      <c r="I7051" t="s">
        <v>24077</v>
      </c>
      <c r="J7051">
        <v>7.2029999999999997E-2</v>
      </c>
      <c r="K7051">
        <v>0</v>
      </c>
      <c r="L7051">
        <v>0</v>
      </c>
      <c r="M7051">
        <v>0</v>
      </c>
      <c r="N7051">
        <v>0</v>
      </c>
      <c r="P7051">
        <v>0</v>
      </c>
      <c r="Q7051">
        <v>0</v>
      </c>
      <c r="R7051">
        <v>0</v>
      </c>
      <c r="S7051" t="s">
        <v>223</v>
      </c>
      <c r="T7051">
        <v>0</v>
      </c>
      <c r="U7051" t="s">
        <v>24074</v>
      </c>
      <c r="Y7051">
        <v>0</v>
      </c>
      <c r="AB7051">
        <v>0</v>
      </c>
      <c r="AC7051">
        <v>0</v>
      </c>
      <c r="AD7051">
        <v>0</v>
      </c>
      <c r="AE7051">
        <v>0</v>
      </c>
      <c r="AF7051">
        <v>0</v>
      </c>
      <c r="AQ7051">
        <v>1</v>
      </c>
      <c r="AR7051">
        <f t="shared" si="110"/>
        <v>0</v>
      </c>
      <c r="AS7051">
        <v>1</v>
      </c>
      <c r="AT7051" t="s">
        <v>112</v>
      </c>
      <c r="AU7051">
        <v>20</v>
      </c>
    </row>
    <row r="7052" spans="1:47">
      <c r="A7052" t="s">
        <v>248</v>
      </c>
      <c r="C7052">
        <v>310</v>
      </c>
      <c r="E7052">
        <v>0</v>
      </c>
      <c r="J7052">
        <v>1.6979999999999999E-2</v>
      </c>
      <c r="K7052">
        <v>0</v>
      </c>
      <c r="L7052">
        <v>0</v>
      </c>
      <c r="M7052">
        <v>0</v>
      </c>
      <c r="N7052">
        <v>0</v>
      </c>
      <c r="P7052">
        <v>0</v>
      </c>
      <c r="Q7052">
        <v>0</v>
      </c>
      <c r="R7052">
        <v>0</v>
      </c>
      <c r="S7052" t="s">
        <v>249</v>
      </c>
      <c r="T7052">
        <v>0</v>
      </c>
      <c r="Y7052">
        <v>0</v>
      </c>
      <c r="AB7052">
        <v>0</v>
      </c>
      <c r="AC7052">
        <v>0</v>
      </c>
      <c r="AD7052">
        <v>0</v>
      </c>
      <c r="AE7052">
        <v>0</v>
      </c>
      <c r="AF7052">
        <v>0</v>
      </c>
      <c r="AQ7052">
        <v>0</v>
      </c>
      <c r="AR7052">
        <f t="shared" si="110"/>
        <v>0</v>
      </c>
      <c r="AS7052">
        <v>1</v>
      </c>
      <c r="AT7052" t="s">
        <v>112</v>
      </c>
      <c r="AU7052">
        <v>20</v>
      </c>
    </row>
    <row r="7053" spans="1:47">
      <c r="A7053" t="s">
        <v>24078</v>
      </c>
      <c r="C7053">
        <v>310</v>
      </c>
      <c r="D7053" t="s">
        <v>24079</v>
      </c>
      <c r="E7053">
        <v>101</v>
      </c>
      <c r="F7053" t="s">
        <v>24080</v>
      </c>
      <c r="G7053" t="s">
        <v>1783</v>
      </c>
      <c r="H7053" t="s">
        <v>220</v>
      </c>
      <c r="I7053" t="s">
        <v>24081</v>
      </c>
      <c r="J7053">
        <v>0.24267</v>
      </c>
      <c r="K7053">
        <v>1</v>
      </c>
      <c r="L7053">
        <v>1</v>
      </c>
      <c r="M7053">
        <v>1</v>
      </c>
      <c r="N7053">
        <v>1</v>
      </c>
      <c r="O7053" t="s">
        <v>225</v>
      </c>
      <c r="P7053">
        <v>0</v>
      </c>
      <c r="Q7053">
        <v>1</v>
      </c>
      <c r="R7053">
        <v>0</v>
      </c>
      <c r="S7053" t="s">
        <v>223</v>
      </c>
      <c r="T7053">
        <v>0</v>
      </c>
      <c r="U7053" t="s">
        <v>24078</v>
      </c>
      <c r="V7053" t="s">
        <v>224</v>
      </c>
      <c r="W7053" t="s">
        <v>225</v>
      </c>
      <c r="X7053" t="s">
        <v>225</v>
      </c>
      <c r="Y7053">
        <v>0</v>
      </c>
      <c r="AB7053">
        <v>1</v>
      </c>
      <c r="AC7053">
        <v>1</v>
      </c>
      <c r="AD7053">
        <v>2</v>
      </c>
      <c r="AE7053">
        <v>768</v>
      </c>
      <c r="AF7053">
        <v>1</v>
      </c>
      <c r="AQ7053">
        <v>3</v>
      </c>
      <c r="AR7053">
        <f t="shared" si="110"/>
        <v>4.6463999999999999</v>
      </c>
      <c r="AS7053">
        <v>1</v>
      </c>
      <c r="AT7053" t="s">
        <v>112</v>
      </c>
      <c r="AU7053">
        <v>20</v>
      </c>
    </row>
    <row r="7054" spans="1:47">
      <c r="A7054" t="s">
        <v>24082</v>
      </c>
      <c r="C7054">
        <v>310</v>
      </c>
      <c r="D7054" t="s">
        <v>24083</v>
      </c>
      <c r="E7054">
        <v>101</v>
      </c>
      <c r="F7054" t="s">
        <v>24084</v>
      </c>
      <c r="G7054" t="s">
        <v>1783</v>
      </c>
      <c r="H7054" t="s">
        <v>220</v>
      </c>
      <c r="I7054" t="s">
        <v>24085</v>
      </c>
      <c r="J7054">
        <v>0.21396000000000001</v>
      </c>
      <c r="K7054">
        <v>1</v>
      </c>
      <c r="L7054">
        <v>1</v>
      </c>
      <c r="M7054">
        <v>1</v>
      </c>
      <c r="N7054">
        <v>1</v>
      </c>
      <c r="O7054" t="s">
        <v>225</v>
      </c>
      <c r="P7054">
        <v>0</v>
      </c>
      <c r="Q7054">
        <v>1</v>
      </c>
      <c r="R7054">
        <v>700</v>
      </c>
      <c r="S7054" t="s">
        <v>223</v>
      </c>
      <c r="T7054">
        <v>700</v>
      </c>
      <c r="U7054" t="s">
        <v>24082</v>
      </c>
      <c r="V7054" t="s">
        <v>224</v>
      </c>
      <c r="W7054" t="s">
        <v>225</v>
      </c>
      <c r="X7054" t="s">
        <v>225</v>
      </c>
      <c r="Y7054">
        <v>700</v>
      </c>
      <c r="AB7054">
        <v>1</v>
      </c>
      <c r="AC7054">
        <v>1</v>
      </c>
      <c r="AD7054">
        <v>2</v>
      </c>
      <c r="AE7054">
        <v>531</v>
      </c>
      <c r="AF7054">
        <v>1</v>
      </c>
      <c r="AQ7054">
        <v>3</v>
      </c>
      <c r="AR7054">
        <f t="shared" si="110"/>
        <v>4.6463999999999999</v>
      </c>
      <c r="AS7054">
        <v>1</v>
      </c>
      <c r="AT7054" t="s">
        <v>112</v>
      </c>
      <c r="AU7054">
        <v>20</v>
      </c>
    </row>
    <row r="7055" spans="1:47">
      <c r="A7055" t="s">
        <v>24086</v>
      </c>
      <c r="C7055">
        <v>310</v>
      </c>
      <c r="D7055" t="s">
        <v>24087</v>
      </c>
      <c r="E7055">
        <v>101</v>
      </c>
      <c r="F7055" t="s">
        <v>24076</v>
      </c>
      <c r="G7055" t="s">
        <v>1783</v>
      </c>
      <c r="H7055" t="s">
        <v>220</v>
      </c>
      <c r="I7055" t="s">
        <v>24088</v>
      </c>
      <c r="J7055">
        <v>0.13289999999999999</v>
      </c>
      <c r="K7055">
        <v>1</v>
      </c>
      <c r="L7055">
        <v>1</v>
      </c>
      <c r="M7055">
        <v>1</v>
      </c>
      <c r="N7055">
        <v>1</v>
      </c>
      <c r="O7055" t="s">
        <v>225</v>
      </c>
      <c r="P7055">
        <v>0</v>
      </c>
      <c r="Q7055">
        <v>1</v>
      </c>
      <c r="R7055">
        <v>12100</v>
      </c>
      <c r="S7055" t="s">
        <v>223</v>
      </c>
      <c r="T7055">
        <v>12100</v>
      </c>
      <c r="U7055" t="s">
        <v>24086</v>
      </c>
      <c r="V7055" t="s">
        <v>10030</v>
      </c>
      <c r="W7055" t="s">
        <v>225</v>
      </c>
      <c r="X7055" t="s">
        <v>225</v>
      </c>
      <c r="Y7055">
        <v>12100</v>
      </c>
      <c r="AB7055">
        <v>1</v>
      </c>
      <c r="AC7055">
        <v>1</v>
      </c>
      <c r="AD7055">
        <v>2</v>
      </c>
      <c r="AE7055">
        <v>896</v>
      </c>
      <c r="AF7055">
        <v>1</v>
      </c>
      <c r="AQ7055">
        <v>0</v>
      </c>
      <c r="AR7055">
        <f t="shared" si="110"/>
        <v>4.6463999999999999</v>
      </c>
      <c r="AS7055">
        <v>1</v>
      </c>
      <c r="AT7055" t="s">
        <v>112</v>
      </c>
      <c r="AU7055">
        <v>20</v>
      </c>
    </row>
    <row r="7056" spans="1:47">
      <c r="A7056" t="s">
        <v>24089</v>
      </c>
      <c r="C7056">
        <v>310</v>
      </c>
      <c r="D7056" t="s">
        <v>24090</v>
      </c>
      <c r="E7056">
        <v>101</v>
      </c>
      <c r="F7056" t="s">
        <v>24091</v>
      </c>
      <c r="G7056" t="s">
        <v>1783</v>
      </c>
      <c r="H7056" t="s">
        <v>220</v>
      </c>
      <c r="I7056" t="s">
        <v>24092</v>
      </c>
      <c r="J7056">
        <v>0.27474999999999999</v>
      </c>
      <c r="K7056">
        <v>1</v>
      </c>
      <c r="L7056">
        <v>1</v>
      </c>
      <c r="M7056">
        <v>1</v>
      </c>
      <c r="N7056">
        <v>1</v>
      </c>
      <c r="O7056" t="s">
        <v>225</v>
      </c>
      <c r="P7056">
        <v>0</v>
      </c>
      <c r="Q7056">
        <v>1</v>
      </c>
      <c r="R7056">
        <v>4900</v>
      </c>
      <c r="S7056" t="s">
        <v>223</v>
      </c>
      <c r="T7056">
        <v>4900</v>
      </c>
      <c r="U7056" t="s">
        <v>24089</v>
      </c>
      <c r="V7056" t="s">
        <v>224</v>
      </c>
      <c r="W7056" t="s">
        <v>225</v>
      </c>
      <c r="X7056" t="s">
        <v>225</v>
      </c>
      <c r="Y7056">
        <v>4900</v>
      </c>
      <c r="AB7056">
        <v>1</v>
      </c>
      <c r="AC7056">
        <v>1</v>
      </c>
      <c r="AD7056">
        <v>3</v>
      </c>
      <c r="AE7056">
        <v>1642</v>
      </c>
      <c r="AF7056">
        <v>2</v>
      </c>
      <c r="AQ7056">
        <v>4</v>
      </c>
      <c r="AR7056">
        <f t="shared" si="110"/>
        <v>4.6463999999999999</v>
      </c>
      <c r="AS7056">
        <v>1</v>
      </c>
      <c r="AT7056" t="s">
        <v>112</v>
      </c>
      <c r="AU7056">
        <v>20</v>
      </c>
    </row>
    <row r="7057" spans="1:47">
      <c r="A7057" t="s">
        <v>24093</v>
      </c>
      <c r="B7057" t="s">
        <v>293</v>
      </c>
      <c r="C7057">
        <v>310</v>
      </c>
      <c r="D7057" t="s">
        <v>24002</v>
      </c>
      <c r="E7057">
        <v>0</v>
      </c>
      <c r="J7057">
        <v>0.33055000000000001</v>
      </c>
      <c r="K7057">
        <v>0</v>
      </c>
      <c r="L7057">
        <v>0</v>
      </c>
      <c r="M7057">
        <v>0</v>
      </c>
      <c r="N7057">
        <v>0</v>
      </c>
      <c r="P7057">
        <v>0</v>
      </c>
      <c r="Q7057">
        <v>0</v>
      </c>
      <c r="R7057">
        <v>0</v>
      </c>
      <c r="S7057" t="s">
        <v>296</v>
      </c>
      <c r="T7057">
        <v>0</v>
      </c>
      <c r="Y7057">
        <v>0</v>
      </c>
      <c r="AB7057">
        <v>0</v>
      </c>
      <c r="AC7057">
        <v>0</v>
      </c>
      <c r="AD7057">
        <v>0</v>
      </c>
      <c r="AE7057">
        <v>0</v>
      </c>
      <c r="AF7057">
        <v>0</v>
      </c>
      <c r="AG7057" t="s">
        <v>845</v>
      </c>
      <c r="AQ7057">
        <v>1</v>
      </c>
      <c r="AR7057">
        <f t="shared" si="110"/>
        <v>0</v>
      </c>
      <c r="AS7057">
        <v>1</v>
      </c>
      <c r="AT7057" t="s">
        <v>126</v>
      </c>
      <c r="AU7057">
        <v>34</v>
      </c>
    </row>
    <row r="7058" spans="1:47">
      <c r="A7058" t="s">
        <v>248</v>
      </c>
      <c r="C7058">
        <v>310</v>
      </c>
      <c r="E7058">
        <v>0</v>
      </c>
      <c r="J7058">
        <v>2.7140000000000001E-2</v>
      </c>
      <c r="K7058">
        <v>0</v>
      </c>
      <c r="L7058">
        <v>0</v>
      </c>
      <c r="M7058">
        <v>0</v>
      </c>
      <c r="N7058">
        <v>0</v>
      </c>
      <c r="P7058">
        <v>0</v>
      </c>
      <c r="Q7058">
        <v>0</v>
      </c>
      <c r="R7058">
        <v>0</v>
      </c>
      <c r="S7058" t="s">
        <v>249</v>
      </c>
      <c r="T7058">
        <v>0</v>
      </c>
      <c r="Y7058">
        <v>0</v>
      </c>
      <c r="AB7058">
        <v>0</v>
      </c>
      <c r="AC7058">
        <v>0</v>
      </c>
      <c r="AD7058">
        <v>0</v>
      </c>
      <c r="AE7058">
        <v>0</v>
      </c>
      <c r="AF7058">
        <v>0</v>
      </c>
      <c r="AQ7058">
        <v>0</v>
      </c>
      <c r="AR7058">
        <f t="shared" si="110"/>
        <v>0</v>
      </c>
      <c r="AS7058">
        <v>1</v>
      </c>
      <c r="AT7058" t="s">
        <v>112</v>
      </c>
      <c r="AU7058">
        <v>20</v>
      </c>
    </row>
    <row r="7059" spans="1:47">
      <c r="A7059" t="s">
        <v>24094</v>
      </c>
      <c r="C7059">
        <v>310</v>
      </c>
      <c r="D7059" t="s">
        <v>24095</v>
      </c>
      <c r="E7059">
        <v>101</v>
      </c>
      <c r="F7059" t="s">
        <v>24096</v>
      </c>
      <c r="G7059" t="s">
        <v>1783</v>
      </c>
      <c r="H7059" t="s">
        <v>220</v>
      </c>
      <c r="I7059" t="s">
        <v>24097</v>
      </c>
      <c r="J7059">
        <v>0.32777000000000001</v>
      </c>
      <c r="K7059">
        <v>1</v>
      </c>
      <c r="L7059">
        <v>1</v>
      </c>
      <c r="M7059">
        <v>1</v>
      </c>
      <c r="N7059">
        <v>1</v>
      </c>
      <c r="O7059" t="s">
        <v>225</v>
      </c>
      <c r="P7059">
        <v>0</v>
      </c>
      <c r="Q7059">
        <v>1</v>
      </c>
      <c r="R7059">
        <v>4000</v>
      </c>
      <c r="S7059" t="s">
        <v>243</v>
      </c>
      <c r="T7059">
        <v>4000</v>
      </c>
      <c r="U7059" t="s">
        <v>24094</v>
      </c>
      <c r="V7059" t="s">
        <v>224</v>
      </c>
      <c r="W7059" t="s">
        <v>225</v>
      </c>
      <c r="X7059" t="s">
        <v>225</v>
      </c>
      <c r="Y7059">
        <v>4000</v>
      </c>
      <c r="AB7059">
        <v>1</v>
      </c>
      <c r="AC7059">
        <v>1</v>
      </c>
      <c r="AD7059">
        <v>3</v>
      </c>
      <c r="AE7059">
        <v>888</v>
      </c>
      <c r="AF7059">
        <v>1</v>
      </c>
      <c r="AQ7059">
        <v>5</v>
      </c>
      <c r="AR7059">
        <f t="shared" si="110"/>
        <v>4.6463999999999999</v>
      </c>
      <c r="AS7059">
        <v>1</v>
      </c>
      <c r="AT7059" t="s">
        <v>112</v>
      </c>
      <c r="AU7059">
        <v>20</v>
      </c>
    </row>
    <row r="7060" spans="1:47">
      <c r="A7060" t="s">
        <v>24098</v>
      </c>
      <c r="C7060">
        <v>310</v>
      </c>
      <c r="D7060" t="s">
        <v>24099</v>
      </c>
      <c r="E7060">
        <v>101</v>
      </c>
      <c r="F7060" t="s">
        <v>24100</v>
      </c>
      <c r="G7060" t="s">
        <v>1783</v>
      </c>
      <c r="H7060" t="s">
        <v>220</v>
      </c>
      <c r="I7060" t="s">
        <v>24101</v>
      </c>
      <c r="J7060">
        <v>0.28449999999999998</v>
      </c>
      <c r="K7060">
        <v>1</v>
      </c>
      <c r="L7060">
        <v>1</v>
      </c>
      <c r="M7060">
        <v>1</v>
      </c>
      <c r="N7060">
        <v>1</v>
      </c>
      <c r="O7060" t="s">
        <v>225</v>
      </c>
      <c r="P7060">
        <v>0</v>
      </c>
      <c r="Q7060">
        <v>0</v>
      </c>
      <c r="R7060">
        <v>0</v>
      </c>
      <c r="S7060" t="s">
        <v>223</v>
      </c>
      <c r="T7060">
        <v>0</v>
      </c>
      <c r="U7060" t="s">
        <v>24098</v>
      </c>
      <c r="V7060" t="s">
        <v>10030</v>
      </c>
      <c r="W7060" t="s">
        <v>225</v>
      </c>
      <c r="X7060" t="s">
        <v>225</v>
      </c>
      <c r="Y7060">
        <v>0</v>
      </c>
      <c r="AB7060">
        <v>1</v>
      </c>
      <c r="AC7060">
        <v>1</v>
      </c>
      <c r="AD7060">
        <v>2</v>
      </c>
      <c r="AE7060">
        <v>804</v>
      </c>
      <c r="AF7060">
        <v>1</v>
      </c>
      <c r="AQ7060">
        <v>1</v>
      </c>
      <c r="AR7060">
        <f t="shared" si="110"/>
        <v>4.6463999999999999</v>
      </c>
      <c r="AS7060">
        <v>1</v>
      </c>
      <c r="AT7060" t="s">
        <v>112</v>
      </c>
      <c r="AU7060">
        <v>20</v>
      </c>
    </row>
    <row r="7061" spans="1:47">
      <c r="A7061" t="s">
        <v>24102</v>
      </c>
      <c r="C7061">
        <v>310</v>
      </c>
      <c r="D7061" t="s">
        <v>24103</v>
      </c>
      <c r="E7061">
        <v>132</v>
      </c>
      <c r="F7061" t="s">
        <v>24104</v>
      </c>
      <c r="G7061" t="s">
        <v>1783</v>
      </c>
      <c r="H7061" t="s">
        <v>260</v>
      </c>
      <c r="I7061" t="s">
        <v>24105</v>
      </c>
      <c r="J7061">
        <v>5.0930000000000003E-2</v>
      </c>
      <c r="K7061">
        <v>0</v>
      </c>
      <c r="L7061">
        <v>0</v>
      </c>
      <c r="M7061">
        <v>0</v>
      </c>
      <c r="N7061">
        <v>0</v>
      </c>
      <c r="P7061">
        <v>0</v>
      </c>
      <c r="Q7061">
        <v>0</v>
      </c>
      <c r="R7061">
        <v>0</v>
      </c>
      <c r="S7061" t="s">
        <v>223</v>
      </c>
      <c r="T7061">
        <v>0</v>
      </c>
      <c r="U7061" t="s">
        <v>24102</v>
      </c>
      <c r="Y7061">
        <v>0</v>
      </c>
      <c r="AB7061">
        <v>0</v>
      </c>
      <c r="AC7061">
        <v>0</v>
      </c>
      <c r="AD7061">
        <v>0</v>
      </c>
      <c r="AE7061">
        <v>0</v>
      </c>
      <c r="AF7061">
        <v>0</v>
      </c>
      <c r="AQ7061">
        <v>1</v>
      </c>
      <c r="AR7061">
        <f t="shared" si="110"/>
        <v>0</v>
      </c>
      <c r="AS7061">
        <v>1</v>
      </c>
      <c r="AT7061" t="s">
        <v>112</v>
      </c>
      <c r="AU7061">
        <v>20</v>
      </c>
    </row>
    <row r="7062" spans="1:47">
      <c r="A7062" t="s">
        <v>24106</v>
      </c>
      <c r="C7062">
        <v>310</v>
      </c>
      <c r="D7062" t="s">
        <v>24107</v>
      </c>
      <c r="E7062">
        <v>101</v>
      </c>
      <c r="F7062" t="s">
        <v>24108</v>
      </c>
      <c r="G7062" t="s">
        <v>1783</v>
      </c>
      <c r="H7062" t="s">
        <v>220</v>
      </c>
      <c r="I7062" t="s">
        <v>24109</v>
      </c>
      <c r="J7062">
        <v>3.4050799999999999</v>
      </c>
      <c r="K7062">
        <v>1</v>
      </c>
      <c r="L7062">
        <v>1</v>
      </c>
      <c r="M7062">
        <v>1</v>
      </c>
      <c r="N7062">
        <v>1</v>
      </c>
      <c r="O7062" t="s">
        <v>225</v>
      </c>
      <c r="P7062">
        <v>0</v>
      </c>
      <c r="Q7062">
        <v>0</v>
      </c>
      <c r="R7062">
        <v>0</v>
      </c>
      <c r="S7062" t="s">
        <v>223</v>
      </c>
      <c r="T7062">
        <v>0</v>
      </c>
      <c r="U7062" t="s">
        <v>24106</v>
      </c>
      <c r="V7062" t="s">
        <v>658</v>
      </c>
      <c r="W7062" t="s">
        <v>659</v>
      </c>
      <c r="X7062" t="s">
        <v>225</v>
      </c>
      <c r="Y7062">
        <v>0</v>
      </c>
      <c r="AB7062">
        <v>1</v>
      </c>
      <c r="AC7062">
        <v>1</v>
      </c>
      <c r="AD7062">
        <v>3</v>
      </c>
      <c r="AE7062">
        <v>1848</v>
      </c>
      <c r="AF7062">
        <v>2</v>
      </c>
      <c r="AQ7062">
        <v>1</v>
      </c>
      <c r="AR7062">
        <f t="shared" si="110"/>
        <v>4.6463999999999999</v>
      </c>
      <c r="AS7062">
        <v>1</v>
      </c>
      <c r="AT7062" t="s">
        <v>112</v>
      </c>
      <c r="AU7062">
        <v>20</v>
      </c>
    </row>
    <row r="7063" spans="1:47">
      <c r="A7063" t="s">
        <v>24110</v>
      </c>
      <c r="C7063">
        <v>310</v>
      </c>
      <c r="D7063" t="s">
        <v>24111</v>
      </c>
      <c r="E7063">
        <v>903</v>
      </c>
      <c r="F7063" t="s">
        <v>1042</v>
      </c>
      <c r="G7063" t="s">
        <v>1783</v>
      </c>
      <c r="H7063" t="s">
        <v>833</v>
      </c>
      <c r="I7063" t="s">
        <v>24112</v>
      </c>
      <c r="J7063">
        <v>0.37268000000000001</v>
      </c>
      <c r="K7063">
        <v>0</v>
      </c>
      <c r="L7063">
        <v>0</v>
      </c>
      <c r="M7063">
        <v>0</v>
      </c>
      <c r="N7063">
        <v>0</v>
      </c>
      <c r="P7063">
        <v>0</v>
      </c>
      <c r="Q7063">
        <v>0</v>
      </c>
      <c r="R7063">
        <v>0</v>
      </c>
      <c r="S7063" t="s">
        <v>223</v>
      </c>
      <c r="T7063">
        <v>0</v>
      </c>
      <c r="U7063" t="s">
        <v>24110</v>
      </c>
      <c r="Y7063">
        <v>0</v>
      </c>
      <c r="AB7063">
        <v>0</v>
      </c>
      <c r="AC7063">
        <v>0</v>
      </c>
      <c r="AD7063">
        <v>0</v>
      </c>
      <c r="AE7063">
        <v>0</v>
      </c>
      <c r="AF7063">
        <v>0</v>
      </c>
      <c r="AQ7063">
        <v>1</v>
      </c>
      <c r="AR7063">
        <f t="shared" si="110"/>
        <v>0</v>
      </c>
      <c r="AS7063">
        <v>1</v>
      </c>
      <c r="AT7063" t="s">
        <v>112</v>
      </c>
      <c r="AU7063">
        <v>20</v>
      </c>
    </row>
    <row r="7064" spans="1:47">
      <c r="A7064" t="s">
        <v>24113</v>
      </c>
      <c r="C7064">
        <v>310</v>
      </c>
      <c r="D7064" t="s">
        <v>24114</v>
      </c>
      <c r="E7064">
        <v>101</v>
      </c>
      <c r="F7064" t="s">
        <v>24115</v>
      </c>
      <c r="G7064" t="s">
        <v>1783</v>
      </c>
      <c r="H7064" t="s">
        <v>220</v>
      </c>
      <c r="I7064" t="s">
        <v>24116</v>
      </c>
      <c r="J7064">
        <v>3.66038</v>
      </c>
      <c r="K7064">
        <v>1</v>
      </c>
      <c r="L7064">
        <v>1</v>
      </c>
      <c r="M7064">
        <v>1</v>
      </c>
      <c r="N7064">
        <v>1</v>
      </c>
      <c r="O7064" t="s">
        <v>225</v>
      </c>
      <c r="P7064">
        <v>0</v>
      </c>
      <c r="Q7064">
        <v>0</v>
      </c>
      <c r="R7064">
        <v>0</v>
      </c>
      <c r="S7064" t="s">
        <v>223</v>
      </c>
      <c r="T7064">
        <v>0</v>
      </c>
      <c r="U7064" t="s">
        <v>24113</v>
      </c>
      <c r="V7064" t="s">
        <v>11931</v>
      </c>
      <c r="W7064" t="s">
        <v>659</v>
      </c>
      <c r="X7064" t="s">
        <v>225</v>
      </c>
      <c r="Y7064">
        <v>0</v>
      </c>
      <c r="AB7064">
        <v>1</v>
      </c>
      <c r="AC7064">
        <v>1</v>
      </c>
      <c r="AD7064">
        <v>3</v>
      </c>
      <c r="AE7064">
        <v>1976</v>
      </c>
      <c r="AF7064">
        <v>2</v>
      </c>
      <c r="AQ7064">
        <v>2</v>
      </c>
      <c r="AR7064">
        <f t="shared" si="110"/>
        <v>4.6463999999999999</v>
      </c>
      <c r="AS7064">
        <v>1</v>
      </c>
      <c r="AT7064" t="s">
        <v>112</v>
      </c>
      <c r="AU7064">
        <v>20</v>
      </c>
    </row>
    <row r="7065" spans="1:47">
      <c r="A7065" t="s">
        <v>24117</v>
      </c>
      <c r="C7065">
        <v>310</v>
      </c>
      <c r="D7065" t="s">
        <v>24118</v>
      </c>
      <c r="E7065">
        <v>101</v>
      </c>
      <c r="F7065" t="s">
        <v>24119</v>
      </c>
      <c r="G7065" t="s">
        <v>1783</v>
      </c>
      <c r="H7065" t="s">
        <v>220</v>
      </c>
      <c r="I7065" t="s">
        <v>24120</v>
      </c>
      <c r="J7065">
        <v>0.29759999999999998</v>
      </c>
      <c r="K7065">
        <v>1</v>
      </c>
      <c r="L7065">
        <v>1</v>
      </c>
      <c r="M7065">
        <v>1</v>
      </c>
      <c r="N7065">
        <v>1</v>
      </c>
      <c r="O7065" t="s">
        <v>225</v>
      </c>
      <c r="P7065">
        <v>0</v>
      </c>
      <c r="Q7065">
        <v>0</v>
      </c>
      <c r="R7065">
        <v>0</v>
      </c>
      <c r="S7065" t="s">
        <v>223</v>
      </c>
      <c r="T7065">
        <v>0</v>
      </c>
      <c r="U7065" t="s">
        <v>24117</v>
      </c>
      <c r="V7065" t="s">
        <v>10030</v>
      </c>
      <c r="W7065" t="s">
        <v>225</v>
      </c>
      <c r="X7065" t="s">
        <v>225</v>
      </c>
      <c r="Y7065">
        <v>0</v>
      </c>
      <c r="AB7065">
        <v>1</v>
      </c>
      <c r="AC7065">
        <v>1</v>
      </c>
      <c r="AD7065">
        <v>2</v>
      </c>
      <c r="AE7065">
        <v>1080</v>
      </c>
      <c r="AF7065">
        <v>1.5</v>
      </c>
      <c r="AQ7065">
        <v>1</v>
      </c>
      <c r="AR7065">
        <f t="shared" si="110"/>
        <v>4.6463999999999999</v>
      </c>
      <c r="AS7065">
        <v>1</v>
      </c>
      <c r="AT7065" t="s">
        <v>112</v>
      </c>
      <c r="AU7065">
        <v>20</v>
      </c>
    </row>
    <row r="7066" spans="1:47">
      <c r="A7066" t="s">
        <v>24121</v>
      </c>
      <c r="C7066">
        <v>310</v>
      </c>
      <c r="D7066" t="s">
        <v>24122</v>
      </c>
      <c r="E7066">
        <v>101</v>
      </c>
      <c r="F7066" t="s">
        <v>24123</v>
      </c>
      <c r="G7066" t="s">
        <v>1783</v>
      </c>
      <c r="H7066" t="s">
        <v>220</v>
      </c>
      <c r="I7066" t="s">
        <v>24124</v>
      </c>
      <c r="J7066">
        <v>0.13458999999999999</v>
      </c>
      <c r="K7066">
        <v>1</v>
      </c>
      <c r="L7066">
        <v>1</v>
      </c>
      <c r="M7066">
        <v>1</v>
      </c>
      <c r="N7066">
        <v>1</v>
      </c>
      <c r="O7066" t="s">
        <v>225</v>
      </c>
      <c r="P7066">
        <v>0</v>
      </c>
      <c r="Q7066">
        <v>1</v>
      </c>
      <c r="R7066">
        <v>2000</v>
      </c>
      <c r="S7066" t="s">
        <v>223</v>
      </c>
      <c r="T7066">
        <v>2000</v>
      </c>
      <c r="U7066" t="s">
        <v>24121</v>
      </c>
      <c r="V7066" t="s">
        <v>224</v>
      </c>
      <c r="W7066" t="s">
        <v>225</v>
      </c>
      <c r="X7066" t="s">
        <v>225</v>
      </c>
      <c r="Y7066">
        <v>2000</v>
      </c>
      <c r="AB7066">
        <v>1</v>
      </c>
      <c r="AC7066">
        <v>1</v>
      </c>
      <c r="AD7066">
        <v>2</v>
      </c>
      <c r="AE7066">
        <v>630</v>
      </c>
      <c r="AF7066">
        <v>1</v>
      </c>
      <c r="AQ7066">
        <v>2</v>
      </c>
      <c r="AR7066">
        <f t="shared" si="110"/>
        <v>0.41817599999999994</v>
      </c>
      <c r="AS7066">
        <v>1</v>
      </c>
      <c r="AT7066" t="s">
        <v>97</v>
      </c>
      <c r="AU7066">
        <v>5</v>
      </c>
    </row>
    <row r="7067" spans="1:47">
      <c r="A7067" t="s">
        <v>24125</v>
      </c>
      <c r="C7067">
        <v>310</v>
      </c>
      <c r="D7067" t="s">
        <v>24126</v>
      </c>
      <c r="E7067">
        <v>101</v>
      </c>
      <c r="F7067" t="s">
        <v>24127</v>
      </c>
      <c r="G7067" t="s">
        <v>1783</v>
      </c>
      <c r="H7067" t="s">
        <v>220</v>
      </c>
      <c r="I7067" t="s">
        <v>24128</v>
      </c>
      <c r="J7067">
        <v>0.157</v>
      </c>
      <c r="K7067">
        <v>1</v>
      </c>
      <c r="L7067">
        <v>1</v>
      </c>
      <c r="M7067">
        <v>1</v>
      </c>
      <c r="N7067">
        <v>1</v>
      </c>
      <c r="O7067" t="s">
        <v>225</v>
      </c>
      <c r="P7067">
        <v>0</v>
      </c>
      <c r="Q7067">
        <v>1</v>
      </c>
      <c r="R7067">
        <v>2900</v>
      </c>
      <c r="S7067" t="s">
        <v>223</v>
      </c>
      <c r="T7067">
        <v>2900</v>
      </c>
      <c r="U7067" t="s">
        <v>24125</v>
      </c>
      <c r="V7067" t="s">
        <v>224</v>
      </c>
      <c r="W7067" t="s">
        <v>225</v>
      </c>
      <c r="X7067" t="s">
        <v>225</v>
      </c>
      <c r="Y7067">
        <v>2900</v>
      </c>
      <c r="AB7067">
        <v>1</v>
      </c>
      <c r="AC7067">
        <v>1</v>
      </c>
      <c r="AD7067">
        <v>1</v>
      </c>
      <c r="AE7067">
        <v>704</v>
      </c>
      <c r="AF7067">
        <v>1</v>
      </c>
      <c r="AQ7067">
        <v>2</v>
      </c>
      <c r="AR7067">
        <f t="shared" si="110"/>
        <v>4.6463999999999999</v>
      </c>
      <c r="AS7067">
        <v>1</v>
      </c>
      <c r="AT7067" t="s">
        <v>112</v>
      </c>
      <c r="AU7067">
        <v>20</v>
      </c>
    </row>
    <row r="7068" spans="1:47">
      <c r="A7068" t="s">
        <v>248</v>
      </c>
      <c r="C7068">
        <v>310</v>
      </c>
      <c r="E7068">
        <v>0</v>
      </c>
      <c r="J7068">
        <v>0.16181000000000001</v>
      </c>
      <c r="K7068">
        <v>0</v>
      </c>
      <c r="L7068">
        <v>0</v>
      </c>
      <c r="M7068">
        <v>0</v>
      </c>
      <c r="N7068">
        <v>0</v>
      </c>
      <c r="P7068">
        <v>0</v>
      </c>
      <c r="Q7068">
        <v>0</v>
      </c>
      <c r="R7068">
        <v>0</v>
      </c>
      <c r="S7068" t="s">
        <v>249</v>
      </c>
      <c r="T7068">
        <v>0</v>
      </c>
      <c r="Y7068">
        <v>0</v>
      </c>
      <c r="AB7068">
        <v>0</v>
      </c>
      <c r="AC7068">
        <v>0</v>
      </c>
      <c r="AD7068">
        <v>0</v>
      </c>
      <c r="AE7068">
        <v>0</v>
      </c>
      <c r="AF7068">
        <v>0</v>
      </c>
      <c r="AQ7068">
        <v>0</v>
      </c>
      <c r="AR7068">
        <f t="shared" si="110"/>
        <v>0</v>
      </c>
      <c r="AS7068">
        <v>1</v>
      </c>
      <c r="AT7068" t="s">
        <v>112</v>
      </c>
      <c r="AU7068">
        <v>20</v>
      </c>
    </row>
    <row r="7069" spans="1:47">
      <c r="A7069" t="s">
        <v>24129</v>
      </c>
      <c r="C7069">
        <v>310</v>
      </c>
      <c r="D7069" t="s">
        <v>24130</v>
      </c>
      <c r="E7069">
        <v>101</v>
      </c>
      <c r="F7069" t="s">
        <v>18819</v>
      </c>
      <c r="G7069" t="s">
        <v>1783</v>
      </c>
      <c r="H7069" t="s">
        <v>220</v>
      </c>
      <c r="I7069" t="s">
        <v>24131</v>
      </c>
      <c r="J7069">
        <v>0.13156000000000001</v>
      </c>
      <c r="K7069">
        <v>1</v>
      </c>
      <c r="L7069">
        <v>1</v>
      </c>
      <c r="M7069">
        <v>1</v>
      </c>
      <c r="N7069">
        <v>1</v>
      </c>
      <c r="O7069" t="s">
        <v>225</v>
      </c>
      <c r="P7069">
        <v>0</v>
      </c>
      <c r="Q7069">
        <v>1</v>
      </c>
      <c r="R7069">
        <v>12000</v>
      </c>
      <c r="S7069" t="s">
        <v>223</v>
      </c>
      <c r="T7069">
        <v>12000</v>
      </c>
      <c r="U7069" t="s">
        <v>24129</v>
      </c>
      <c r="V7069" t="s">
        <v>224</v>
      </c>
      <c r="W7069" t="s">
        <v>225</v>
      </c>
      <c r="X7069" t="s">
        <v>225</v>
      </c>
      <c r="Y7069">
        <v>12000</v>
      </c>
      <c r="AB7069">
        <v>1</v>
      </c>
      <c r="AC7069">
        <v>1</v>
      </c>
      <c r="AD7069">
        <v>2</v>
      </c>
      <c r="AE7069">
        <v>864</v>
      </c>
      <c r="AF7069">
        <v>1</v>
      </c>
      <c r="AQ7069">
        <v>2</v>
      </c>
      <c r="AR7069">
        <f t="shared" si="110"/>
        <v>0.41817599999999994</v>
      </c>
      <c r="AS7069">
        <v>1</v>
      </c>
      <c r="AT7069" t="s">
        <v>97</v>
      </c>
      <c r="AU7069">
        <v>5</v>
      </c>
    </row>
    <row r="7070" spans="1:47">
      <c r="A7070" t="s">
        <v>248</v>
      </c>
      <c r="C7070">
        <v>310</v>
      </c>
      <c r="E7070">
        <v>0</v>
      </c>
      <c r="J7070">
        <v>3.1E-4</v>
      </c>
      <c r="K7070">
        <v>0</v>
      </c>
      <c r="L7070">
        <v>0</v>
      </c>
      <c r="M7070">
        <v>0</v>
      </c>
      <c r="N7070">
        <v>0</v>
      </c>
      <c r="P7070">
        <v>0</v>
      </c>
      <c r="Q7070">
        <v>0</v>
      </c>
      <c r="R7070">
        <v>0</v>
      </c>
      <c r="S7070" t="s">
        <v>249</v>
      </c>
      <c r="T7070">
        <v>0</v>
      </c>
      <c r="Y7070">
        <v>0</v>
      </c>
      <c r="AB7070">
        <v>0</v>
      </c>
      <c r="AC7070">
        <v>0</v>
      </c>
      <c r="AD7070">
        <v>0</v>
      </c>
      <c r="AE7070">
        <v>0</v>
      </c>
      <c r="AF7070">
        <v>0</v>
      </c>
      <c r="AQ7070">
        <v>0</v>
      </c>
      <c r="AR7070">
        <f t="shared" si="110"/>
        <v>0</v>
      </c>
      <c r="AS7070">
        <v>1</v>
      </c>
      <c r="AT7070" t="s">
        <v>112</v>
      </c>
      <c r="AU7070">
        <v>20</v>
      </c>
    </row>
    <row r="7071" spans="1:47">
      <c r="A7071" t="s">
        <v>24132</v>
      </c>
      <c r="C7071">
        <v>310</v>
      </c>
      <c r="D7071" t="s">
        <v>24133</v>
      </c>
      <c r="E7071">
        <v>101</v>
      </c>
      <c r="F7071" t="s">
        <v>24134</v>
      </c>
      <c r="G7071" t="s">
        <v>1783</v>
      </c>
      <c r="H7071" t="s">
        <v>220</v>
      </c>
      <c r="I7071" t="s">
        <v>24135</v>
      </c>
      <c r="J7071">
        <v>0.13303999999999999</v>
      </c>
      <c r="K7071">
        <v>1</v>
      </c>
      <c r="L7071">
        <v>1</v>
      </c>
      <c r="M7071">
        <v>1</v>
      </c>
      <c r="N7071">
        <v>1</v>
      </c>
      <c r="O7071" t="s">
        <v>225</v>
      </c>
      <c r="P7071">
        <v>0</v>
      </c>
      <c r="Q7071">
        <v>1</v>
      </c>
      <c r="R7071">
        <v>6100</v>
      </c>
      <c r="S7071" t="s">
        <v>223</v>
      </c>
      <c r="T7071">
        <v>6100</v>
      </c>
      <c r="U7071" t="s">
        <v>24132</v>
      </c>
      <c r="V7071" t="s">
        <v>224</v>
      </c>
      <c r="W7071" t="s">
        <v>225</v>
      </c>
      <c r="X7071" t="s">
        <v>225</v>
      </c>
      <c r="Y7071">
        <v>6100</v>
      </c>
      <c r="AB7071">
        <v>1</v>
      </c>
      <c r="AC7071">
        <v>1</v>
      </c>
      <c r="AD7071">
        <v>3</v>
      </c>
      <c r="AE7071">
        <v>988</v>
      </c>
      <c r="AF7071">
        <v>1</v>
      </c>
      <c r="AQ7071">
        <v>2</v>
      </c>
      <c r="AR7071">
        <f t="shared" si="110"/>
        <v>4.6463999999999999</v>
      </c>
      <c r="AS7071">
        <v>1</v>
      </c>
      <c r="AT7071" t="s">
        <v>112</v>
      </c>
      <c r="AU7071">
        <v>20</v>
      </c>
    </row>
    <row r="7072" spans="1:47">
      <c r="A7072" t="s">
        <v>24136</v>
      </c>
      <c r="C7072">
        <v>310</v>
      </c>
      <c r="D7072" t="s">
        <v>24137</v>
      </c>
      <c r="E7072">
        <v>101</v>
      </c>
      <c r="F7072" t="s">
        <v>24104</v>
      </c>
      <c r="G7072" t="s">
        <v>1783</v>
      </c>
      <c r="H7072" t="s">
        <v>220</v>
      </c>
      <c r="I7072" t="s">
        <v>24138</v>
      </c>
      <c r="J7072">
        <v>0.16617000000000001</v>
      </c>
      <c r="K7072">
        <v>1</v>
      </c>
      <c r="L7072">
        <v>1</v>
      </c>
      <c r="M7072">
        <v>1</v>
      </c>
      <c r="N7072">
        <v>1</v>
      </c>
      <c r="O7072" t="s">
        <v>225</v>
      </c>
      <c r="P7072">
        <v>0</v>
      </c>
      <c r="Q7072">
        <v>1</v>
      </c>
      <c r="R7072">
        <v>2800</v>
      </c>
      <c r="S7072" t="s">
        <v>223</v>
      </c>
      <c r="T7072">
        <v>2800</v>
      </c>
      <c r="U7072" t="s">
        <v>24136</v>
      </c>
      <c r="V7072" t="s">
        <v>224</v>
      </c>
      <c r="W7072" t="s">
        <v>225</v>
      </c>
      <c r="X7072" t="s">
        <v>225</v>
      </c>
      <c r="Y7072">
        <v>2800</v>
      </c>
      <c r="AB7072">
        <v>1</v>
      </c>
      <c r="AC7072">
        <v>1</v>
      </c>
      <c r="AD7072">
        <v>3</v>
      </c>
      <c r="AE7072">
        <v>1284</v>
      </c>
      <c r="AF7072">
        <v>1</v>
      </c>
      <c r="AQ7072">
        <v>3</v>
      </c>
      <c r="AR7072">
        <f t="shared" si="110"/>
        <v>4.6463999999999999</v>
      </c>
      <c r="AS7072">
        <v>1</v>
      </c>
      <c r="AT7072" t="s">
        <v>112</v>
      </c>
      <c r="AU7072">
        <v>20</v>
      </c>
    </row>
    <row r="7073" spans="1:47">
      <c r="A7073" t="s">
        <v>248</v>
      </c>
      <c r="C7073">
        <v>310</v>
      </c>
      <c r="E7073">
        <v>0</v>
      </c>
      <c r="J7073">
        <v>1.325E-2</v>
      </c>
      <c r="K7073">
        <v>0</v>
      </c>
      <c r="L7073">
        <v>0</v>
      </c>
      <c r="M7073">
        <v>0</v>
      </c>
      <c r="N7073">
        <v>0</v>
      </c>
      <c r="P7073">
        <v>0</v>
      </c>
      <c r="Q7073">
        <v>0</v>
      </c>
      <c r="R7073">
        <v>0</v>
      </c>
      <c r="S7073" t="s">
        <v>249</v>
      </c>
      <c r="T7073">
        <v>0</v>
      </c>
      <c r="Y7073">
        <v>0</v>
      </c>
      <c r="AB7073">
        <v>0</v>
      </c>
      <c r="AC7073">
        <v>0</v>
      </c>
      <c r="AD7073">
        <v>0</v>
      </c>
      <c r="AE7073">
        <v>0</v>
      </c>
      <c r="AF7073">
        <v>0</v>
      </c>
      <c r="AQ7073">
        <v>0</v>
      </c>
      <c r="AR7073">
        <f t="shared" si="110"/>
        <v>0</v>
      </c>
      <c r="AS7073">
        <v>1</v>
      </c>
      <c r="AT7073" t="s">
        <v>97</v>
      </c>
      <c r="AU7073">
        <v>5</v>
      </c>
    </row>
    <row r="7074" spans="1:47">
      <c r="A7074" t="s">
        <v>24139</v>
      </c>
      <c r="C7074">
        <v>310</v>
      </c>
      <c r="D7074" t="s">
        <v>24140</v>
      </c>
      <c r="E7074">
        <v>101</v>
      </c>
      <c r="F7074" t="s">
        <v>24141</v>
      </c>
      <c r="G7074" t="s">
        <v>1783</v>
      </c>
      <c r="H7074" t="s">
        <v>220</v>
      </c>
      <c r="I7074" t="s">
        <v>24142</v>
      </c>
      <c r="J7074">
        <v>0.20518</v>
      </c>
      <c r="K7074">
        <v>1</v>
      </c>
      <c r="L7074">
        <v>1</v>
      </c>
      <c r="M7074">
        <v>1</v>
      </c>
      <c r="N7074">
        <v>1</v>
      </c>
      <c r="O7074" t="s">
        <v>225</v>
      </c>
      <c r="P7074">
        <v>0</v>
      </c>
      <c r="Q7074">
        <v>1</v>
      </c>
      <c r="R7074">
        <v>5700</v>
      </c>
      <c r="S7074" t="s">
        <v>243</v>
      </c>
      <c r="T7074">
        <v>5700</v>
      </c>
      <c r="U7074" t="s">
        <v>24139</v>
      </c>
      <c r="V7074" t="s">
        <v>224</v>
      </c>
      <c r="W7074" t="s">
        <v>225</v>
      </c>
      <c r="X7074" t="s">
        <v>225</v>
      </c>
      <c r="Y7074">
        <v>5700</v>
      </c>
      <c r="AB7074">
        <v>1</v>
      </c>
      <c r="AC7074">
        <v>1</v>
      </c>
      <c r="AD7074">
        <v>2</v>
      </c>
      <c r="AE7074">
        <v>468</v>
      </c>
      <c r="AF7074">
        <v>1</v>
      </c>
      <c r="AQ7074">
        <v>3</v>
      </c>
      <c r="AR7074">
        <f t="shared" si="110"/>
        <v>4.6463999999999999</v>
      </c>
      <c r="AS7074">
        <v>1</v>
      </c>
      <c r="AT7074" t="s">
        <v>112</v>
      </c>
      <c r="AU7074">
        <v>20</v>
      </c>
    </row>
    <row r="7075" spans="1:47">
      <c r="A7075" t="s">
        <v>24143</v>
      </c>
      <c r="C7075">
        <v>310</v>
      </c>
      <c r="D7075" t="s">
        <v>24144</v>
      </c>
      <c r="E7075">
        <v>601</v>
      </c>
      <c r="F7075" t="s">
        <v>14663</v>
      </c>
      <c r="G7075" t="s">
        <v>324</v>
      </c>
      <c r="H7075" t="s">
        <v>425</v>
      </c>
      <c r="I7075" t="s">
        <v>24145</v>
      </c>
      <c r="J7075">
        <v>1.45119</v>
      </c>
      <c r="K7075">
        <v>0</v>
      </c>
      <c r="L7075">
        <v>0</v>
      </c>
      <c r="M7075">
        <v>0</v>
      </c>
      <c r="N7075">
        <v>0</v>
      </c>
      <c r="P7075">
        <v>0</v>
      </c>
      <c r="Q7075">
        <v>0</v>
      </c>
      <c r="R7075">
        <v>0</v>
      </c>
      <c r="S7075" t="s">
        <v>223</v>
      </c>
      <c r="T7075">
        <v>0</v>
      </c>
      <c r="U7075" t="s">
        <v>24143</v>
      </c>
      <c r="Y7075">
        <v>0</v>
      </c>
      <c r="AB7075">
        <v>0</v>
      </c>
      <c r="AC7075">
        <v>0</v>
      </c>
      <c r="AD7075">
        <v>0</v>
      </c>
      <c r="AE7075">
        <v>0</v>
      </c>
      <c r="AF7075">
        <v>0</v>
      </c>
      <c r="AQ7075">
        <v>1</v>
      </c>
      <c r="AR7075">
        <f t="shared" si="110"/>
        <v>0</v>
      </c>
      <c r="AS7075">
        <v>1</v>
      </c>
      <c r="AT7075" t="s">
        <v>132</v>
      </c>
      <c r="AU7075">
        <v>41</v>
      </c>
    </row>
    <row r="7076" spans="1:47">
      <c r="A7076" t="s">
        <v>24146</v>
      </c>
      <c r="C7076">
        <v>310</v>
      </c>
      <c r="D7076" t="s">
        <v>24147</v>
      </c>
      <c r="E7076">
        <v>101</v>
      </c>
      <c r="F7076" t="s">
        <v>24148</v>
      </c>
      <c r="G7076" t="s">
        <v>1783</v>
      </c>
      <c r="H7076" t="s">
        <v>220</v>
      </c>
      <c r="I7076" t="s">
        <v>24149</v>
      </c>
      <c r="J7076">
        <v>0.28427000000000002</v>
      </c>
      <c r="K7076">
        <v>1</v>
      </c>
      <c r="L7076">
        <v>1</v>
      </c>
      <c r="M7076">
        <v>1</v>
      </c>
      <c r="N7076">
        <v>1</v>
      </c>
      <c r="O7076" t="s">
        <v>225</v>
      </c>
      <c r="P7076">
        <v>0</v>
      </c>
      <c r="Q7076">
        <v>1</v>
      </c>
      <c r="R7076">
        <v>15200</v>
      </c>
      <c r="S7076" t="s">
        <v>223</v>
      </c>
      <c r="T7076">
        <v>15200</v>
      </c>
      <c r="U7076" t="s">
        <v>24146</v>
      </c>
      <c r="V7076" t="s">
        <v>10030</v>
      </c>
      <c r="W7076" t="s">
        <v>225</v>
      </c>
      <c r="X7076" t="s">
        <v>225</v>
      </c>
      <c r="Y7076">
        <v>15200</v>
      </c>
      <c r="AB7076">
        <v>1</v>
      </c>
      <c r="AC7076">
        <v>1</v>
      </c>
      <c r="AD7076">
        <v>4</v>
      </c>
      <c r="AE7076">
        <v>1080</v>
      </c>
      <c r="AF7076">
        <v>1.5</v>
      </c>
      <c r="AQ7076">
        <v>1</v>
      </c>
      <c r="AR7076">
        <f t="shared" si="110"/>
        <v>4.6463999999999999</v>
      </c>
      <c r="AS7076">
        <v>1</v>
      </c>
      <c r="AT7076" t="s">
        <v>112</v>
      </c>
      <c r="AU7076">
        <v>20</v>
      </c>
    </row>
    <row r="7077" spans="1:47">
      <c r="A7077" t="s">
        <v>248</v>
      </c>
      <c r="C7077">
        <v>310</v>
      </c>
      <c r="E7077">
        <v>0</v>
      </c>
      <c r="J7077">
        <v>1.3469999999999999E-2</v>
      </c>
      <c r="K7077">
        <v>0</v>
      </c>
      <c r="L7077">
        <v>0</v>
      </c>
      <c r="M7077">
        <v>0</v>
      </c>
      <c r="N7077">
        <v>0</v>
      </c>
      <c r="P7077">
        <v>0</v>
      </c>
      <c r="Q7077">
        <v>0</v>
      </c>
      <c r="R7077">
        <v>0</v>
      </c>
      <c r="S7077" t="s">
        <v>249</v>
      </c>
      <c r="T7077">
        <v>0</v>
      </c>
      <c r="Y7077">
        <v>0</v>
      </c>
      <c r="AB7077">
        <v>0</v>
      </c>
      <c r="AC7077">
        <v>0</v>
      </c>
      <c r="AD7077">
        <v>0</v>
      </c>
      <c r="AE7077">
        <v>0</v>
      </c>
      <c r="AF7077">
        <v>0</v>
      </c>
      <c r="AQ7077">
        <v>0</v>
      </c>
      <c r="AR7077">
        <f t="shared" si="110"/>
        <v>0</v>
      </c>
      <c r="AS7077">
        <v>1</v>
      </c>
      <c r="AT7077" t="s">
        <v>97</v>
      </c>
      <c r="AU7077">
        <v>5</v>
      </c>
    </row>
    <row r="7078" spans="1:47">
      <c r="A7078" t="s">
        <v>24150</v>
      </c>
      <c r="C7078">
        <v>310</v>
      </c>
      <c r="D7078" t="s">
        <v>24151</v>
      </c>
      <c r="E7078">
        <v>132</v>
      </c>
      <c r="F7078" t="s">
        <v>24152</v>
      </c>
      <c r="G7078" t="s">
        <v>1783</v>
      </c>
      <c r="H7078" t="s">
        <v>260</v>
      </c>
      <c r="I7078" t="s">
        <v>24153</v>
      </c>
      <c r="J7078">
        <v>6.9260000000000002E-2</v>
      </c>
      <c r="K7078">
        <v>0</v>
      </c>
      <c r="L7078">
        <v>0</v>
      </c>
      <c r="M7078">
        <v>0</v>
      </c>
      <c r="N7078">
        <v>0</v>
      </c>
      <c r="P7078">
        <v>0</v>
      </c>
      <c r="Q7078">
        <v>0</v>
      </c>
      <c r="R7078">
        <v>0</v>
      </c>
      <c r="S7078" t="s">
        <v>223</v>
      </c>
      <c r="T7078">
        <v>0</v>
      </c>
      <c r="U7078" t="s">
        <v>24150</v>
      </c>
      <c r="Y7078">
        <v>0</v>
      </c>
      <c r="AB7078">
        <v>0</v>
      </c>
      <c r="AC7078">
        <v>0</v>
      </c>
      <c r="AD7078">
        <v>0</v>
      </c>
      <c r="AE7078">
        <v>0</v>
      </c>
      <c r="AF7078">
        <v>0</v>
      </c>
      <c r="AQ7078">
        <v>1</v>
      </c>
      <c r="AR7078">
        <f t="shared" si="110"/>
        <v>0</v>
      </c>
      <c r="AS7078">
        <v>1</v>
      </c>
      <c r="AT7078" t="s">
        <v>112</v>
      </c>
      <c r="AU7078">
        <v>20</v>
      </c>
    </row>
    <row r="7079" spans="1:47">
      <c r="A7079" t="s">
        <v>24154</v>
      </c>
      <c r="C7079">
        <v>310</v>
      </c>
      <c r="D7079" t="s">
        <v>24155</v>
      </c>
      <c r="E7079">
        <v>101</v>
      </c>
      <c r="F7079" t="s">
        <v>24156</v>
      </c>
      <c r="G7079" t="s">
        <v>1783</v>
      </c>
      <c r="H7079" t="s">
        <v>220</v>
      </c>
      <c r="I7079" t="s">
        <v>24157</v>
      </c>
      <c r="J7079">
        <v>7.1980000000000002E-2</v>
      </c>
      <c r="K7079">
        <v>1</v>
      </c>
      <c r="L7079">
        <v>1</v>
      </c>
      <c r="M7079">
        <v>1</v>
      </c>
      <c r="N7079">
        <v>1</v>
      </c>
      <c r="O7079" t="s">
        <v>225</v>
      </c>
      <c r="P7079">
        <v>0</v>
      </c>
      <c r="Q7079">
        <v>1</v>
      </c>
      <c r="R7079">
        <v>0</v>
      </c>
      <c r="S7079" t="s">
        <v>223</v>
      </c>
      <c r="T7079">
        <v>0</v>
      </c>
      <c r="U7079" t="s">
        <v>24154</v>
      </c>
      <c r="V7079" t="s">
        <v>224</v>
      </c>
      <c r="W7079" t="s">
        <v>225</v>
      </c>
      <c r="X7079" t="s">
        <v>225</v>
      </c>
      <c r="Y7079">
        <v>0</v>
      </c>
      <c r="AB7079">
        <v>1</v>
      </c>
      <c r="AC7079">
        <v>1</v>
      </c>
      <c r="AD7079">
        <v>1</v>
      </c>
      <c r="AE7079">
        <v>448</v>
      </c>
      <c r="AF7079">
        <v>1</v>
      </c>
      <c r="AQ7079">
        <v>1</v>
      </c>
      <c r="AR7079">
        <f t="shared" si="110"/>
        <v>4.6463999999999999</v>
      </c>
      <c r="AS7079">
        <v>1</v>
      </c>
      <c r="AT7079" t="s">
        <v>112</v>
      </c>
      <c r="AU7079">
        <v>20</v>
      </c>
    </row>
    <row r="7080" spans="1:47">
      <c r="A7080" t="s">
        <v>24158</v>
      </c>
      <c r="C7080">
        <v>310</v>
      </c>
      <c r="D7080" t="s">
        <v>24159</v>
      </c>
      <c r="E7080">
        <v>101</v>
      </c>
      <c r="F7080" t="s">
        <v>24160</v>
      </c>
      <c r="G7080" t="s">
        <v>1783</v>
      </c>
      <c r="H7080" t="s">
        <v>220</v>
      </c>
      <c r="I7080" t="s">
        <v>24161</v>
      </c>
      <c r="J7080">
        <v>0.29333999999999999</v>
      </c>
      <c r="K7080">
        <v>1</v>
      </c>
      <c r="L7080">
        <v>1</v>
      </c>
      <c r="M7080">
        <v>1</v>
      </c>
      <c r="N7080">
        <v>1</v>
      </c>
      <c r="O7080" t="s">
        <v>225</v>
      </c>
      <c r="P7080">
        <v>0</v>
      </c>
      <c r="Q7080">
        <v>0</v>
      </c>
      <c r="R7080">
        <v>0</v>
      </c>
      <c r="S7080" t="s">
        <v>223</v>
      </c>
      <c r="T7080">
        <v>0</v>
      </c>
      <c r="U7080" t="s">
        <v>24158</v>
      </c>
      <c r="V7080" t="s">
        <v>10030</v>
      </c>
      <c r="W7080" t="s">
        <v>225</v>
      </c>
      <c r="X7080" t="s">
        <v>225</v>
      </c>
      <c r="Y7080">
        <v>0</v>
      </c>
      <c r="AB7080">
        <v>1</v>
      </c>
      <c r="AC7080">
        <v>1</v>
      </c>
      <c r="AD7080">
        <v>2</v>
      </c>
      <c r="AE7080">
        <v>1564</v>
      </c>
      <c r="AF7080">
        <v>1</v>
      </c>
      <c r="AQ7080">
        <v>1</v>
      </c>
      <c r="AR7080">
        <f t="shared" si="110"/>
        <v>4.6463999999999999</v>
      </c>
      <c r="AS7080">
        <v>1</v>
      </c>
      <c r="AT7080" t="s">
        <v>112</v>
      </c>
      <c r="AU7080">
        <v>20</v>
      </c>
    </row>
    <row r="7081" spans="1:47">
      <c r="A7081" t="s">
        <v>24162</v>
      </c>
      <c r="C7081">
        <v>310</v>
      </c>
      <c r="D7081" t="s">
        <v>24163</v>
      </c>
      <c r="E7081">
        <v>101</v>
      </c>
      <c r="F7081" t="s">
        <v>24164</v>
      </c>
      <c r="G7081" t="s">
        <v>1783</v>
      </c>
      <c r="H7081" t="s">
        <v>220</v>
      </c>
      <c r="I7081" t="s">
        <v>24165</v>
      </c>
      <c r="J7081">
        <v>0.27503</v>
      </c>
      <c r="K7081">
        <v>1</v>
      </c>
      <c r="L7081">
        <v>1</v>
      </c>
      <c r="M7081">
        <v>1</v>
      </c>
      <c r="N7081">
        <v>1</v>
      </c>
      <c r="O7081" t="s">
        <v>225</v>
      </c>
      <c r="P7081">
        <v>0</v>
      </c>
      <c r="Q7081">
        <v>1</v>
      </c>
      <c r="R7081">
        <v>800</v>
      </c>
      <c r="S7081" t="s">
        <v>243</v>
      </c>
      <c r="T7081">
        <v>800</v>
      </c>
      <c r="U7081" t="s">
        <v>24162</v>
      </c>
      <c r="V7081" t="s">
        <v>224</v>
      </c>
      <c r="W7081" t="s">
        <v>225</v>
      </c>
      <c r="X7081" t="s">
        <v>225</v>
      </c>
      <c r="Y7081">
        <v>800</v>
      </c>
      <c r="AB7081">
        <v>1</v>
      </c>
      <c r="AC7081">
        <v>1</v>
      </c>
      <c r="AD7081">
        <v>2</v>
      </c>
      <c r="AE7081">
        <v>528</v>
      </c>
      <c r="AF7081">
        <v>1</v>
      </c>
      <c r="AQ7081">
        <v>4</v>
      </c>
      <c r="AR7081">
        <f t="shared" si="110"/>
        <v>0.41817599999999994</v>
      </c>
      <c r="AS7081">
        <v>1</v>
      </c>
      <c r="AT7081" t="s">
        <v>97</v>
      </c>
      <c r="AU7081">
        <v>5</v>
      </c>
    </row>
    <row r="7082" spans="1:47">
      <c r="A7082" t="s">
        <v>24166</v>
      </c>
      <c r="C7082">
        <v>310</v>
      </c>
      <c r="D7082" t="s">
        <v>24167</v>
      </c>
      <c r="E7082">
        <v>101</v>
      </c>
      <c r="F7082" t="s">
        <v>24168</v>
      </c>
      <c r="G7082" t="s">
        <v>1783</v>
      </c>
      <c r="H7082" t="s">
        <v>220</v>
      </c>
      <c r="I7082" t="s">
        <v>24169</v>
      </c>
      <c r="J7082">
        <v>7.2599999999999998E-2</v>
      </c>
      <c r="K7082">
        <v>1</v>
      </c>
      <c r="L7082">
        <v>1</v>
      </c>
      <c r="M7082">
        <v>1</v>
      </c>
      <c r="N7082">
        <v>1</v>
      </c>
      <c r="O7082" t="s">
        <v>225</v>
      </c>
      <c r="P7082">
        <v>0</v>
      </c>
      <c r="Q7082">
        <v>1</v>
      </c>
      <c r="R7082">
        <v>5200</v>
      </c>
      <c r="S7082" t="s">
        <v>223</v>
      </c>
      <c r="T7082">
        <v>5200</v>
      </c>
      <c r="U7082" t="s">
        <v>24166</v>
      </c>
      <c r="V7082" t="s">
        <v>224</v>
      </c>
      <c r="W7082" t="s">
        <v>225</v>
      </c>
      <c r="X7082" t="s">
        <v>225</v>
      </c>
      <c r="Y7082">
        <v>5200</v>
      </c>
      <c r="AB7082">
        <v>1</v>
      </c>
      <c r="AC7082">
        <v>1</v>
      </c>
      <c r="AD7082">
        <v>2</v>
      </c>
      <c r="AE7082">
        <v>896</v>
      </c>
      <c r="AF7082">
        <v>1</v>
      </c>
      <c r="AQ7082">
        <v>1</v>
      </c>
      <c r="AR7082">
        <f t="shared" si="110"/>
        <v>0.41817599999999994</v>
      </c>
      <c r="AS7082">
        <v>1</v>
      </c>
      <c r="AT7082" t="s">
        <v>97</v>
      </c>
      <c r="AU7082">
        <v>5</v>
      </c>
    </row>
    <row r="7083" spans="1:47">
      <c r="A7083" t="s">
        <v>24170</v>
      </c>
      <c r="C7083">
        <v>310</v>
      </c>
      <c r="D7083" t="s">
        <v>24171</v>
      </c>
      <c r="E7083">
        <v>101</v>
      </c>
      <c r="F7083" t="s">
        <v>24152</v>
      </c>
      <c r="G7083" t="s">
        <v>1783</v>
      </c>
      <c r="H7083" t="s">
        <v>220</v>
      </c>
      <c r="I7083" t="s">
        <v>24172</v>
      </c>
      <c r="J7083">
        <v>7.0080000000000003E-2</v>
      </c>
      <c r="K7083">
        <v>1</v>
      </c>
      <c r="L7083">
        <v>1</v>
      </c>
      <c r="M7083">
        <v>1</v>
      </c>
      <c r="N7083">
        <v>1</v>
      </c>
      <c r="O7083" t="s">
        <v>225</v>
      </c>
      <c r="P7083">
        <v>0</v>
      </c>
      <c r="Q7083">
        <v>1</v>
      </c>
      <c r="R7083">
        <v>100</v>
      </c>
      <c r="S7083" t="s">
        <v>223</v>
      </c>
      <c r="T7083">
        <v>100</v>
      </c>
      <c r="U7083" t="s">
        <v>24170</v>
      </c>
      <c r="V7083" t="s">
        <v>224</v>
      </c>
      <c r="W7083" t="s">
        <v>225</v>
      </c>
      <c r="X7083" t="s">
        <v>225</v>
      </c>
      <c r="Y7083">
        <v>100</v>
      </c>
      <c r="AB7083">
        <v>1</v>
      </c>
      <c r="AC7083">
        <v>1</v>
      </c>
      <c r="AD7083">
        <v>2</v>
      </c>
      <c r="AE7083">
        <v>964</v>
      </c>
      <c r="AF7083">
        <v>1</v>
      </c>
      <c r="AQ7083">
        <v>1</v>
      </c>
      <c r="AR7083">
        <f t="shared" si="110"/>
        <v>4.6463999999999999</v>
      </c>
      <c r="AS7083">
        <v>1</v>
      </c>
      <c r="AT7083" t="s">
        <v>112</v>
      </c>
      <c r="AU7083">
        <v>20</v>
      </c>
    </row>
    <row r="7084" spans="1:47">
      <c r="A7084" t="s">
        <v>23729</v>
      </c>
      <c r="C7084">
        <v>239</v>
      </c>
      <c r="E7084">
        <v>0</v>
      </c>
      <c r="J7084">
        <v>1.0000000000000001E-5</v>
      </c>
      <c r="K7084">
        <v>0</v>
      </c>
      <c r="L7084">
        <v>0</v>
      </c>
      <c r="M7084">
        <v>0</v>
      </c>
      <c r="N7084">
        <v>0</v>
      </c>
      <c r="P7084">
        <v>0</v>
      </c>
      <c r="Q7084">
        <v>0</v>
      </c>
      <c r="R7084">
        <v>0</v>
      </c>
      <c r="T7084">
        <v>0</v>
      </c>
      <c r="Y7084">
        <v>0</v>
      </c>
      <c r="AB7084">
        <v>0</v>
      </c>
      <c r="AC7084">
        <v>0</v>
      </c>
      <c r="AD7084">
        <v>0</v>
      </c>
      <c r="AE7084">
        <v>0</v>
      </c>
      <c r="AF7084">
        <v>0</v>
      </c>
      <c r="AI7084" t="s">
        <v>323</v>
      </c>
      <c r="AJ7084" t="s">
        <v>323</v>
      </c>
      <c r="AK7084" t="s">
        <v>323</v>
      </c>
      <c r="AQ7084">
        <v>0</v>
      </c>
      <c r="AR7084">
        <f t="shared" si="110"/>
        <v>0</v>
      </c>
      <c r="AS7084">
        <v>1</v>
      </c>
      <c r="AT7084" t="s">
        <v>124</v>
      </c>
      <c r="AU7084">
        <v>32</v>
      </c>
    </row>
    <row r="7085" spans="1:47">
      <c r="A7085" t="s">
        <v>24173</v>
      </c>
      <c r="C7085">
        <v>310</v>
      </c>
      <c r="D7085" t="s">
        <v>18562</v>
      </c>
      <c r="E7085">
        <v>905</v>
      </c>
      <c r="F7085" t="s">
        <v>24174</v>
      </c>
      <c r="G7085" t="s">
        <v>1783</v>
      </c>
      <c r="H7085" t="s">
        <v>302</v>
      </c>
      <c r="I7085" t="s">
        <v>24175</v>
      </c>
      <c r="J7085">
        <v>37.347580000000001</v>
      </c>
      <c r="K7085">
        <v>0</v>
      </c>
      <c r="L7085">
        <v>0</v>
      </c>
      <c r="M7085">
        <v>0</v>
      </c>
      <c r="N7085">
        <v>0</v>
      </c>
      <c r="P7085">
        <v>0</v>
      </c>
      <c r="Q7085">
        <v>0</v>
      </c>
      <c r="R7085">
        <v>0</v>
      </c>
      <c r="S7085" t="s">
        <v>223</v>
      </c>
      <c r="T7085">
        <v>0</v>
      </c>
      <c r="U7085" t="s">
        <v>24173</v>
      </c>
      <c r="Y7085">
        <v>0</v>
      </c>
      <c r="Z7085" t="s">
        <v>291</v>
      </c>
      <c r="AA7085" t="s">
        <v>223</v>
      </c>
      <c r="AB7085">
        <v>0</v>
      </c>
      <c r="AC7085">
        <v>0</v>
      </c>
      <c r="AD7085">
        <v>0</v>
      </c>
      <c r="AE7085">
        <v>0</v>
      </c>
      <c r="AF7085">
        <v>0</v>
      </c>
      <c r="AQ7085">
        <v>1</v>
      </c>
      <c r="AR7085">
        <f t="shared" si="110"/>
        <v>0</v>
      </c>
      <c r="AS7085">
        <v>1</v>
      </c>
      <c r="AT7085" t="s">
        <v>118</v>
      </c>
      <c r="AU7085">
        <v>26</v>
      </c>
    </row>
    <row r="7086" spans="1:47">
      <c r="A7086" t="s">
        <v>24176</v>
      </c>
      <c r="C7086">
        <v>310</v>
      </c>
      <c r="D7086" t="s">
        <v>24177</v>
      </c>
      <c r="E7086">
        <v>101</v>
      </c>
      <c r="F7086" t="s">
        <v>24178</v>
      </c>
      <c r="G7086" t="s">
        <v>1783</v>
      </c>
      <c r="H7086" t="s">
        <v>220</v>
      </c>
      <c r="I7086" t="s">
        <v>24179</v>
      </c>
      <c r="J7086">
        <v>6.3270000000000007E-2</v>
      </c>
      <c r="K7086">
        <v>1</v>
      </c>
      <c r="L7086">
        <v>1</v>
      </c>
      <c r="M7086">
        <v>1</v>
      </c>
      <c r="N7086">
        <v>1</v>
      </c>
      <c r="O7086" t="s">
        <v>225</v>
      </c>
      <c r="P7086">
        <v>0</v>
      </c>
      <c r="Q7086">
        <v>1</v>
      </c>
      <c r="R7086">
        <v>3000</v>
      </c>
      <c r="S7086" t="s">
        <v>223</v>
      </c>
      <c r="T7086">
        <v>3000</v>
      </c>
      <c r="U7086" t="s">
        <v>24176</v>
      </c>
      <c r="V7086" t="s">
        <v>10030</v>
      </c>
      <c r="W7086" t="s">
        <v>225</v>
      </c>
      <c r="X7086" t="s">
        <v>225</v>
      </c>
      <c r="Y7086">
        <v>3000</v>
      </c>
      <c r="AB7086">
        <v>1</v>
      </c>
      <c r="AC7086">
        <v>1</v>
      </c>
      <c r="AD7086">
        <v>1</v>
      </c>
      <c r="AE7086">
        <v>558</v>
      </c>
      <c r="AF7086">
        <v>1</v>
      </c>
      <c r="AQ7086">
        <v>1</v>
      </c>
      <c r="AR7086">
        <f t="shared" si="110"/>
        <v>0.41817599999999994</v>
      </c>
      <c r="AS7086">
        <v>1</v>
      </c>
      <c r="AT7086" t="s">
        <v>97</v>
      </c>
      <c r="AU7086">
        <v>5</v>
      </c>
    </row>
    <row r="7087" spans="1:47">
      <c r="A7087" t="s">
        <v>24180</v>
      </c>
      <c r="C7087">
        <v>310</v>
      </c>
      <c r="D7087" t="s">
        <v>24181</v>
      </c>
      <c r="E7087">
        <v>101</v>
      </c>
      <c r="F7087" t="s">
        <v>24182</v>
      </c>
      <c r="G7087" t="s">
        <v>1783</v>
      </c>
      <c r="H7087" t="s">
        <v>220</v>
      </c>
      <c r="I7087" t="s">
        <v>24183</v>
      </c>
      <c r="J7087">
        <v>0.13702</v>
      </c>
      <c r="K7087">
        <v>1</v>
      </c>
      <c r="L7087">
        <v>1</v>
      </c>
      <c r="M7087">
        <v>1</v>
      </c>
      <c r="N7087">
        <v>1</v>
      </c>
      <c r="O7087" t="s">
        <v>225</v>
      </c>
      <c r="P7087">
        <v>0</v>
      </c>
      <c r="Q7087">
        <v>1</v>
      </c>
      <c r="R7087">
        <v>3300</v>
      </c>
      <c r="S7087" t="s">
        <v>223</v>
      </c>
      <c r="T7087">
        <v>3300</v>
      </c>
      <c r="U7087" t="s">
        <v>24180</v>
      </c>
      <c r="V7087" t="s">
        <v>224</v>
      </c>
      <c r="W7087" t="s">
        <v>225</v>
      </c>
      <c r="X7087" t="s">
        <v>225</v>
      </c>
      <c r="Y7087">
        <v>3300</v>
      </c>
      <c r="AB7087">
        <v>1</v>
      </c>
      <c r="AC7087">
        <v>1</v>
      </c>
      <c r="AD7087">
        <v>2</v>
      </c>
      <c r="AE7087">
        <v>1024</v>
      </c>
      <c r="AF7087">
        <v>1</v>
      </c>
      <c r="AQ7087">
        <v>3</v>
      </c>
      <c r="AR7087">
        <f t="shared" si="110"/>
        <v>0.41817599999999994</v>
      </c>
      <c r="AS7087">
        <v>1</v>
      </c>
      <c r="AT7087" t="s">
        <v>97</v>
      </c>
      <c r="AU7087">
        <v>5</v>
      </c>
    </row>
    <row r="7088" spans="1:47">
      <c r="A7088" t="s">
        <v>24184</v>
      </c>
      <c r="C7088">
        <v>310</v>
      </c>
      <c r="D7088" t="s">
        <v>24185</v>
      </c>
      <c r="E7088">
        <v>101</v>
      </c>
      <c r="F7088" t="s">
        <v>23981</v>
      </c>
      <c r="G7088" t="s">
        <v>1783</v>
      </c>
      <c r="H7088" t="s">
        <v>220</v>
      </c>
      <c r="I7088" t="s">
        <v>24186</v>
      </c>
      <c r="J7088">
        <v>0.13603999999999999</v>
      </c>
      <c r="K7088">
        <v>1</v>
      </c>
      <c r="L7088">
        <v>1</v>
      </c>
      <c r="M7088">
        <v>1</v>
      </c>
      <c r="N7088">
        <v>1</v>
      </c>
      <c r="O7088" t="s">
        <v>225</v>
      </c>
      <c r="P7088">
        <v>0</v>
      </c>
      <c r="Q7088">
        <v>1</v>
      </c>
      <c r="R7088">
        <v>1900</v>
      </c>
      <c r="S7088" t="s">
        <v>223</v>
      </c>
      <c r="T7088">
        <v>1900</v>
      </c>
      <c r="U7088" t="s">
        <v>24184</v>
      </c>
      <c r="X7088" t="s">
        <v>225</v>
      </c>
      <c r="Y7088">
        <v>1900</v>
      </c>
      <c r="AB7088">
        <v>1</v>
      </c>
      <c r="AC7088">
        <v>1</v>
      </c>
      <c r="AD7088">
        <v>3</v>
      </c>
      <c r="AE7088">
        <v>1550</v>
      </c>
      <c r="AF7088">
        <v>1.9</v>
      </c>
      <c r="AQ7088">
        <v>2</v>
      </c>
      <c r="AR7088">
        <f t="shared" si="110"/>
        <v>4.6463999999999999</v>
      </c>
      <c r="AS7088">
        <v>1</v>
      </c>
      <c r="AT7088" t="s">
        <v>112</v>
      </c>
      <c r="AU7088">
        <v>20</v>
      </c>
    </row>
    <row r="7089" spans="1:47">
      <c r="A7089" t="s">
        <v>24187</v>
      </c>
      <c r="C7089">
        <v>310</v>
      </c>
      <c r="D7089" t="s">
        <v>24188</v>
      </c>
      <c r="E7089">
        <v>101</v>
      </c>
      <c r="F7089" t="s">
        <v>24189</v>
      </c>
      <c r="G7089" t="s">
        <v>1783</v>
      </c>
      <c r="H7089" t="s">
        <v>220</v>
      </c>
      <c r="I7089" t="s">
        <v>24190</v>
      </c>
      <c r="J7089">
        <v>0.32341999999999999</v>
      </c>
      <c r="K7089">
        <v>1</v>
      </c>
      <c r="L7089">
        <v>1</v>
      </c>
      <c r="M7089">
        <v>1</v>
      </c>
      <c r="N7089">
        <v>1</v>
      </c>
      <c r="O7089" t="s">
        <v>225</v>
      </c>
      <c r="P7089">
        <v>0</v>
      </c>
      <c r="Q7089">
        <v>1</v>
      </c>
      <c r="R7089">
        <v>3600</v>
      </c>
      <c r="S7089" t="s">
        <v>223</v>
      </c>
      <c r="T7089">
        <v>3600</v>
      </c>
      <c r="U7089" t="s">
        <v>24187</v>
      </c>
      <c r="V7089" t="s">
        <v>10030</v>
      </c>
      <c r="W7089" t="s">
        <v>225</v>
      </c>
      <c r="X7089" t="s">
        <v>225</v>
      </c>
      <c r="Y7089">
        <v>3600</v>
      </c>
      <c r="AB7089">
        <v>1</v>
      </c>
      <c r="AC7089">
        <v>1</v>
      </c>
      <c r="AD7089">
        <v>2</v>
      </c>
      <c r="AE7089">
        <v>1422</v>
      </c>
      <c r="AF7089">
        <v>1.9</v>
      </c>
      <c r="AQ7089">
        <v>1</v>
      </c>
      <c r="AR7089">
        <f t="shared" si="110"/>
        <v>0.41817599999999994</v>
      </c>
      <c r="AS7089">
        <v>1</v>
      </c>
      <c r="AT7089" t="s">
        <v>97</v>
      </c>
      <c r="AU7089">
        <v>5</v>
      </c>
    </row>
    <row r="7090" spans="1:47">
      <c r="A7090" t="s">
        <v>24191</v>
      </c>
      <c r="C7090">
        <v>310</v>
      </c>
      <c r="D7090" t="s">
        <v>24192</v>
      </c>
      <c r="E7090">
        <v>101</v>
      </c>
      <c r="F7090" t="s">
        <v>24193</v>
      </c>
      <c r="G7090" t="s">
        <v>1783</v>
      </c>
      <c r="H7090" t="s">
        <v>220</v>
      </c>
      <c r="I7090" t="s">
        <v>24194</v>
      </c>
      <c r="J7090">
        <v>0.26112000000000002</v>
      </c>
      <c r="K7090">
        <v>1</v>
      </c>
      <c r="L7090">
        <v>1</v>
      </c>
      <c r="M7090">
        <v>1</v>
      </c>
      <c r="N7090">
        <v>1</v>
      </c>
      <c r="O7090" t="s">
        <v>225</v>
      </c>
      <c r="P7090">
        <v>0</v>
      </c>
      <c r="Q7090">
        <v>0</v>
      </c>
      <c r="R7090">
        <v>0</v>
      </c>
      <c r="S7090" t="s">
        <v>243</v>
      </c>
      <c r="T7090">
        <v>0</v>
      </c>
      <c r="U7090" t="s">
        <v>24191</v>
      </c>
      <c r="V7090" t="s">
        <v>10030</v>
      </c>
      <c r="W7090" t="s">
        <v>225</v>
      </c>
      <c r="X7090" t="s">
        <v>225</v>
      </c>
      <c r="Y7090">
        <v>0</v>
      </c>
      <c r="AB7090">
        <v>1</v>
      </c>
      <c r="AC7090">
        <v>1</v>
      </c>
      <c r="AD7090">
        <v>1</v>
      </c>
      <c r="AE7090">
        <v>676</v>
      </c>
      <c r="AF7090">
        <v>1</v>
      </c>
      <c r="AQ7090">
        <v>4</v>
      </c>
      <c r="AR7090">
        <f t="shared" si="110"/>
        <v>4.6463999999999999</v>
      </c>
      <c r="AS7090">
        <v>1</v>
      </c>
      <c r="AT7090" t="s">
        <v>112</v>
      </c>
      <c r="AU7090">
        <v>20</v>
      </c>
    </row>
    <row r="7091" spans="1:47">
      <c r="A7091" t="s">
        <v>24195</v>
      </c>
      <c r="B7091" t="s">
        <v>293</v>
      </c>
      <c r="C7091">
        <v>52</v>
      </c>
      <c r="D7091" t="s">
        <v>24196</v>
      </c>
      <c r="E7091">
        <v>101</v>
      </c>
      <c r="F7091" t="s">
        <v>24197</v>
      </c>
      <c r="J7091">
        <v>0.14729999999999999</v>
      </c>
      <c r="K7091">
        <v>0</v>
      </c>
      <c r="L7091">
        <v>0</v>
      </c>
      <c r="M7091">
        <v>0</v>
      </c>
      <c r="N7091">
        <v>0</v>
      </c>
      <c r="P7091">
        <v>0</v>
      </c>
      <c r="Q7091">
        <v>0</v>
      </c>
      <c r="R7091">
        <v>0</v>
      </c>
      <c r="T7091">
        <v>0</v>
      </c>
      <c r="Y7091">
        <v>0</v>
      </c>
      <c r="AB7091">
        <v>0</v>
      </c>
      <c r="AC7091">
        <v>0</v>
      </c>
      <c r="AD7091">
        <v>0</v>
      </c>
      <c r="AE7091">
        <v>0</v>
      </c>
      <c r="AF7091">
        <v>0</v>
      </c>
      <c r="AQ7091">
        <v>0</v>
      </c>
      <c r="AR7091">
        <f t="shared" si="110"/>
        <v>0</v>
      </c>
      <c r="AS7091">
        <v>1</v>
      </c>
      <c r="AT7091" t="s">
        <v>97</v>
      </c>
      <c r="AU7091">
        <v>5</v>
      </c>
    </row>
    <row r="7092" spans="1:47">
      <c r="A7092" t="s">
        <v>24198</v>
      </c>
      <c r="C7092">
        <v>310</v>
      </c>
      <c r="D7092" t="s">
        <v>24199</v>
      </c>
      <c r="E7092">
        <v>101</v>
      </c>
      <c r="F7092" t="s">
        <v>24200</v>
      </c>
      <c r="G7092" t="s">
        <v>1783</v>
      </c>
      <c r="H7092" t="s">
        <v>220</v>
      </c>
      <c r="I7092" t="s">
        <v>24201</v>
      </c>
      <c r="J7092">
        <v>6.3350000000000004E-2</v>
      </c>
      <c r="K7092">
        <v>1</v>
      </c>
      <c r="L7092">
        <v>1</v>
      </c>
      <c r="M7092">
        <v>1</v>
      </c>
      <c r="N7092">
        <v>1</v>
      </c>
      <c r="O7092" t="s">
        <v>225</v>
      </c>
      <c r="P7092">
        <v>0</v>
      </c>
      <c r="Q7092">
        <v>1</v>
      </c>
      <c r="R7092">
        <v>3200</v>
      </c>
      <c r="S7092" t="s">
        <v>223</v>
      </c>
      <c r="T7092">
        <v>3200</v>
      </c>
      <c r="U7092" t="s">
        <v>24198</v>
      </c>
      <c r="V7092" t="s">
        <v>10030</v>
      </c>
      <c r="W7092" t="s">
        <v>225</v>
      </c>
      <c r="X7092" t="s">
        <v>225</v>
      </c>
      <c r="Y7092">
        <v>3200</v>
      </c>
      <c r="AB7092">
        <v>1</v>
      </c>
      <c r="AC7092">
        <v>1</v>
      </c>
      <c r="AD7092">
        <v>2</v>
      </c>
      <c r="AE7092">
        <v>760</v>
      </c>
      <c r="AF7092">
        <v>1</v>
      </c>
      <c r="AQ7092">
        <v>1</v>
      </c>
      <c r="AR7092">
        <f t="shared" si="110"/>
        <v>0.41817599999999994</v>
      </c>
      <c r="AS7092">
        <v>1</v>
      </c>
      <c r="AT7092" t="s">
        <v>97</v>
      </c>
      <c r="AU7092">
        <v>5</v>
      </c>
    </row>
    <row r="7093" spans="1:47">
      <c r="A7093" t="s">
        <v>24202</v>
      </c>
      <c r="C7093">
        <v>310</v>
      </c>
      <c r="D7093" t="s">
        <v>24203</v>
      </c>
      <c r="E7093">
        <v>101</v>
      </c>
      <c r="F7093" t="s">
        <v>24204</v>
      </c>
      <c r="G7093" t="s">
        <v>1783</v>
      </c>
      <c r="H7093" t="s">
        <v>220</v>
      </c>
      <c r="I7093" t="s">
        <v>24205</v>
      </c>
      <c r="J7093">
        <v>0.27594000000000002</v>
      </c>
      <c r="K7093">
        <v>1</v>
      </c>
      <c r="L7093">
        <v>1</v>
      </c>
      <c r="M7093">
        <v>1</v>
      </c>
      <c r="N7093">
        <v>1</v>
      </c>
      <c r="O7093" t="s">
        <v>225</v>
      </c>
      <c r="P7093">
        <v>0</v>
      </c>
      <c r="Q7093">
        <v>1</v>
      </c>
      <c r="R7093">
        <v>6500</v>
      </c>
      <c r="S7093" t="s">
        <v>223</v>
      </c>
      <c r="T7093">
        <v>6500</v>
      </c>
      <c r="U7093" t="s">
        <v>24202</v>
      </c>
      <c r="V7093" t="s">
        <v>10030</v>
      </c>
      <c r="W7093" t="s">
        <v>225</v>
      </c>
      <c r="X7093" t="s">
        <v>225</v>
      </c>
      <c r="Y7093">
        <v>6500</v>
      </c>
      <c r="AB7093">
        <v>1</v>
      </c>
      <c r="AC7093">
        <v>1</v>
      </c>
      <c r="AD7093">
        <v>4</v>
      </c>
      <c r="AE7093">
        <v>1224</v>
      </c>
      <c r="AF7093">
        <v>1.75</v>
      </c>
      <c r="AQ7093">
        <v>1</v>
      </c>
      <c r="AR7093">
        <f t="shared" si="110"/>
        <v>4.6463999999999999</v>
      </c>
      <c r="AS7093">
        <v>1</v>
      </c>
      <c r="AT7093" t="s">
        <v>112</v>
      </c>
      <c r="AU7093">
        <v>20</v>
      </c>
    </row>
    <row r="7094" spans="1:47">
      <c r="A7094" t="s">
        <v>23729</v>
      </c>
      <c r="C7094">
        <v>239</v>
      </c>
      <c r="E7094">
        <v>0</v>
      </c>
      <c r="J7094">
        <v>2.0000000000000002E-5</v>
      </c>
      <c r="K7094">
        <v>0</v>
      </c>
      <c r="L7094">
        <v>0</v>
      </c>
      <c r="M7094">
        <v>0</v>
      </c>
      <c r="N7094">
        <v>0</v>
      </c>
      <c r="P7094">
        <v>0</v>
      </c>
      <c r="Q7094">
        <v>0</v>
      </c>
      <c r="R7094">
        <v>0</v>
      </c>
      <c r="T7094">
        <v>0</v>
      </c>
      <c r="Y7094">
        <v>0</v>
      </c>
      <c r="AB7094">
        <v>0</v>
      </c>
      <c r="AC7094">
        <v>0</v>
      </c>
      <c r="AD7094">
        <v>0</v>
      </c>
      <c r="AE7094">
        <v>0</v>
      </c>
      <c r="AF7094">
        <v>0</v>
      </c>
      <c r="AI7094" t="s">
        <v>323</v>
      </c>
      <c r="AJ7094" t="s">
        <v>323</v>
      </c>
      <c r="AK7094" t="s">
        <v>323</v>
      </c>
      <c r="AQ7094">
        <v>0</v>
      </c>
      <c r="AR7094">
        <f t="shared" si="110"/>
        <v>0</v>
      </c>
      <c r="AS7094">
        <v>1</v>
      </c>
      <c r="AT7094" t="s">
        <v>124</v>
      </c>
      <c r="AU7094">
        <v>32</v>
      </c>
    </row>
    <row r="7095" spans="1:47">
      <c r="A7095" t="s">
        <v>24206</v>
      </c>
      <c r="C7095">
        <v>310</v>
      </c>
      <c r="D7095" t="s">
        <v>24207</v>
      </c>
      <c r="E7095">
        <v>101</v>
      </c>
      <c r="F7095" t="s">
        <v>24208</v>
      </c>
      <c r="G7095" t="s">
        <v>1783</v>
      </c>
      <c r="H7095" t="s">
        <v>220</v>
      </c>
      <c r="I7095" t="s">
        <v>24209</v>
      </c>
      <c r="J7095">
        <v>0.14360999999999999</v>
      </c>
      <c r="K7095">
        <v>1</v>
      </c>
      <c r="L7095">
        <v>1</v>
      </c>
      <c r="M7095">
        <v>1</v>
      </c>
      <c r="N7095">
        <v>1</v>
      </c>
      <c r="O7095" t="s">
        <v>225</v>
      </c>
      <c r="P7095">
        <v>0</v>
      </c>
      <c r="Q7095">
        <v>0</v>
      </c>
      <c r="R7095">
        <v>0</v>
      </c>
      <c r="S7095" t="s">
        <v>223</v>
      </c>
      <c r="T7095">
        <v>0</v>
      </c>
      <c r="U7095" t="s">
        <v>24206</v>
      </c>
      <c r="V7095" t="s">
        <v>224</v>
      </c>
      <c r="W7095" t="s">
        <v>225</v>
      </c>
      <c r="X7095" t="s">
        <v>225</v>
      </c>
      <c r="Y7095">
        <v>0</v>
      </c>
      <c r="AB7095">
        <v>1</v>
      </c>
      <c r="AC7095">
        <v>1</v>
      </c>
      <c r="AD7095">
        <v>2</v>
      </c>
      <c r="AE7095">
        <v>840</v>
      </c>
      <c r="AF7095">
        <v>1</v>
      </c>
      <c r="AQ7095">
        <v>2</v>
      </c>
      <c r="AR7095">
        <f t="shared" si="110"/>
        <v>4.6463999999999999</v>
      </c>
      <c r="AS7095">
        <v>1</v>
      </c>
      <c r="AT7095" t="s">
        <v>112</v>
      </c>
      <c r="AU7095">
        <v>20</v>
      </c>
    </row>
    <row r="7096" spans="1:47">
      <c r="A7096" t="s">
        <v>24210</v>
      </c>
      <c r="C7096">
        <v>310</v>
      </c>
      <c r="D7096" t="s">
        <v>24211</v>
      </c>
      <c r="E7096">
        <v>101</v>
      </c>
      <c r="F7096" t="s">
        <v>24212</v>
      </c>
      <c r="G7096" t="s">
        <v>1783</v>
      </c>
      <c r="H7096" t="s">
        <v>220</v>
      </c>
      <c r="I7096" t="s">
        <v>24213</v>
      </c>
      <c r="J7096">
        <v>0.31357000000000002</v>
      </c>
      <c r="K7096">
        <v>1</v>
      </c>
      <c r="L7096">
        <v>1</v>
      </c>
      <c r="M7096">
        <v>1</v>
      </c>
      <c r="N7096">
        <v>1</v>
      </c>
      <c r="O7096" t="s">
        <v>225</v>
      </c>
      <c r="P7096">
        <v>0</v>
      </c>
      <c r="Q7096">
        <v>1</v>
      </c>
      <c r="R7096">
        <v>12200</v>
      </c>
      <c r="S7096" t="s">
        <v>223</v>
      </c>
      <c r="T7096">
        <v>12200</v>
      </c>
      <c r="U7096" t="s">
        <v>24210</v>
      </c>
      <c r="V7096" t="s">
        <v>10030</v>
      </c>
      <c r="W7096" t="s">
        <v>225</v>
      </c>
      <c r="X7096" t="s">
        <v>225</v>
      </c>
      <c r="Y7096">
        <v>12200</v>
      </c>
      <c r="AB7096">
        <v>1</v>
      </c>
      <c r="AC7096">
        <v>1</v>
      </c>
      <c r="AD7096">
        <v>3</v>
      </c>
      <c r="AE7096">
        <v>1416</v>
      </c>
      <c r="AF7096">
        <v>1.75</v>
      </c>
      <c r="AQ7096">
        <v>1</v>
      </c>
      <c r="AR7096">
        <f t="shared" si="110"/>
        <v>4.6463999999999999</v>
      </c>
      <c r="AS7096">
        <v>1</v>
      </c>
      <c r="AT7096" t="s">
        <v>112</v>
      </c>
      <c r="AU7096">
        <v>20</v>
      </c>
    </row>
    <row r="7097" spans="1:47">
      <c r="A7097" t="s">
        <v>24214</v>
      </c>
      <c r="C7097">
        <v>310</v>
      </c>
      <c r="D7097" t="s">
        <v>24215</v>
      </c>
      <c r="E7097">
        <v>101</v>
      </c>
      <c r="F7097" t="s">
        <v>24216</v>
      </c>
      <c r="G7097" t="s">
        <v>1783</v>
      </c>
      <c r="H7097" t="s">
        <v>220</v>
      </c>
      <c r="I7097" t="s">
        <v>24217</v>
      </c>
      <c r="J7097">
        <v>0.12026000000000001</v>
      </c>
      <c r="K7097">
        <v>1</v>
      </c>
      <c r="L7097">
        <v>1</v>
      </c>
      <c r="M7097">
        <v>1</v>
      </c>
      <c r="N7097">
        <v>1</v>
      </c>
      <c r="O7097" t="s">
        <v>225</v>
      </c>
      <c r="P7097">
        <v>0</v>
      </c>
      <c r="Q7097">
        <v>0</v>
      </c>
      <c r="R7097">
        <v>0</v>
      </c>
      <c r="S7097" t="s">
        <v>223</v>
      </c>
      <c r="T7097">
        <v>0</v>
      </c>
      <c r="U7097" t="s">
        <v>24214</v>
      </c>
      <c r="V7097" t="s">
        <v>418</v>
      </c>
      <c r="W7097" t="s">
        <v>225</v>
      </c>
      <c r="X7097" t="s">
        <v>225</v>
      </c>
      <c r="Y7097">
        <v>0</v>
      </c>
      <c r="AB7097">
        <v>1</v>
      </c>
      <c r="AC7097">
        <v>1</v>
      </c>
      <c r="AD7097">
        <v>3</v>
      </c>
      <c r="AE7097">
        <v>814</v>
      </c>
      <c r="AF7097">
        <v>1</v>
      </c>
      <c r="AQ7097">
        <v>2</v>
      </c>
      <c r="AR7097">
        <f t="shared" si="110"/>
        <v>0.41817599999999994</v>
      </c>
      <c r="AS7097">
        <v>1</v>
      </c>
      <c r="AT7097" t="s">
        <v>97</v>
      </c>
      <c r="AU7097">
        <v>5</v>
      </c>
    </row>
    <row r="7098" spans="1:47">
      <c r="A7098" t="s">
        <v>248</v>
      </c>
      <c r="C7098">
        <v>310</v>
      </c>
      <c r="E7098">
        <v>0</v>
      </c>
      <c r="J7098">
        <v>6.4900000000000001E-3</v>
      </c>
      <c r="K7098">
        <v>0</v>
      </c>
      <c r="L7098">
        <v>0</v>
      </c>
      <c r="M7098">
        <v>0</v>
      </c>
      <c r="N7098">
        <v>0</v>
      </c>
      <c r="P7098">
        <v>0</v>
      </c>
      <c r="Q7098">
        <v>0</v>
      </c>
      <c r="R7098">
        <v>0</v>
      </c>
      <c r="S7098" t="s">
        <v>249</v>
      </c>
      <c r="T7098">
        <v>0</v>
      </c>
      <c r="Y7098">
        <v>0</v>
      </c>
      <c r="AB7098">
        <v>0</v>
      </c>
      <c r="AC7098">
        <v>0</v>
      </c>
      <c r="AD7098">
        <v>0</v>
      </c>
      <c r="AE7098">
        <v>0</v>
      </c>
      <c r="AF7098">
        <v>0</v>
      </c>
      <c r="AQ7098">
        <v>0</v>
      </c>
      <c r="AR7098">
        <f t="shared" si="110"/>
        <v>0</v>
      </c>
      <c r="AS7098">
        <v>1</v>
      </c>
      <c r="AT7098" t="s">
        <v>97</v>
      </c>
      <c r="AU7098">
        <v>5</v>
      </c>
    </row>
    <row r="7099" spans="1:47">
      <c r="A7099" t="s">
        <v>24218</v>
      </c>
      <c r="C7099">
        <v>310</v>
      </c>
      <c r="D7099" t="s">
        <v>24219</v>
      </c>
      <c r="E7099">
        <v>601</v>
      </c>
      <c r="F7099" t="s">
        <v>14663</v>
      </c>
      <c r="G7099" t="s">
        <v>324</v>
      </c>
      <c r="H7099" t="s">
        <v>425</v>
      </c>
      <c r="I7099" t="s">
        <v>24220</v>
      </c>
      <c r="J7099">
        <v>1.43066</v>
      </c>
      <c r="K7099">
        <v>0</v>
      </c>
      <c r="L7099">
        <v>0</v>
      </c>
      <c r="M7099">
        <v>0</v>
      </c>
      <c r="N7099">
        <v>0</v>
      </c>
      <c r="P7099">
        <v>0</v>
      </c>
      <c r="Q7099">
        <v>0</v>
      </c>
      <c r="R7099">
        <v>0</v>
      </c>
      <c r="S7099" t="s">
        <v>223</v>
      </c>
      <c r="T7099">
        <v>0</v>
      </c>
      <c r="U7099" t="s">
        <v>24218</v>
      </c>
      <c r="Y7099">
        <v>0</v>
      </c>
      <c r="AB7099">
        <v>0</v>
      </c>
      <c r="AC7099">
        <v>0</v>
      </c>
      <c r="AD7099">
        <v>0</v>
      </c>
      <c r="AE7099">
        <v>0</v>
      </c>
      <c r="AF7099">
        <v>0</v>
      </c>
      <c r="AQ7099">
        <v>1</v>
      </c>
      <c r="AR7099">
        <f t="shared" si="110"/>
        <v>0</v>
      </c>
      <c r="AS7099">
        <v>1</v>
      </c>
      <c r="AT7099" t="s">
        <v>132</v>
      </c>
      <c r="AU7099">
        <v>41</v>
      </c>
    </row>
    <row r="7100" spans="1:47">
      <c r="A7100" t="s">
        <v>24221</v>
      </c>
      <c r="C7100">
        <v>310</v>
      </c>
      <c r="D7100" t="s">
        <v>24222</v>
      </c>
      <c r="E7100">
        <v>101</v>
      </c>
      <c r="F7100" t="s">
        <v>24223</v>
      </c>
      <c r="G7100" t="s">
        <v>1783</v>
      </c>
      <c r="H7100" t="s">
        <v>220</v>
      </c>
      <c r="I7100" t="s">
        <v>24224</v>
      </c>
      <c r="J7100">
        <v>6.7419999999999994E-2</v>
      </c>
      <c r="K7100">
        <v>1</v>
      </c>
      <c r="L7100">
        <v>1</v>
      </c>
      <c r="M7100">
        <v>1</v>
      </c>
      <c r="N7100">
        <v>1</v>
      </c>
      <c r="O7100" t="s">
        <v>225</v>
      </c>
      <c r="P7100">
        <v>0</v>
      </c>
      <c r="Q7100">
        <v>1</v>
      </c>
      <c r="R7100">
        <v>0</v>
      </c>
      <c r="S7100" t="s">
        <v>243</v>
      </c>
      <c r="T7100">
        <v>0</v>
      </c>
      <c r="U7100" t="s">
        <v>24191</v>
      </c>
      <c r="V7100" t="s">
        <v>224</v>
      </c>
      <c r="W7100" t="s">
        <v>225</v>
      </c>
      <c r="X7100" t="s">
        <v>225</v>
      </c>
      <c r="Y7100">
        <v>0</v>
      </c>
      <c r="AB7100">
        <v>1</v>
      </c>
      <c r="AC7100">
        <v>1</v>
      </c>
      <c r="AD7100">
        <v>3</v>
      </c>
      <c r="AE7100">
        <v>1440</v>
      </c>
      <c r="AF7100">
        <v>1.5</v>
      </c>
      <c r="AQ7100">
        <v>1</v>
      </c>
      <c r="AR7100">
        <f t="shared" si="110"/>
        <v>4.6463999999999999</v>
      </c>
      <c r="AS7100">
        <v>1</v>
      </c>
      <c r="AT7100" t="s">
        <v>112</v>
      </c>
      <c r="AU7100">
        <v>20</v>
      </c>
    </row>
    <row r="7101" spans="1:47">
      <c r="A7101" t="s">
        <v>248</v>
      </c>
      <c r="C7101">
        <v>310</v>
      </c>
      <c r="E7101">
        <v>0</v>
      </c>
      <c r="J7101">
        <v>9.9040000000000003E-2</v>
      </c>
      <c r="K7101">
        <v>0</v>
      </c>
      <c r="L7101">
        <v>0</v>
      </c>
      <c r="M7101">
        <v>0</v>
      </c>
      <c r="N7101">
        <v>0</v>
      </c>
      <c r="P7101">
        <v>0</v>
      </c>
      <c r="Q7101">
        <v>0</v>
      </c>
      <c r="R7101">
        <v>0</v>
      </c>
      <c r="S7101" t="s">
        <v>249</v>
      </c>
      <c r="T7101">
        <v>0</v>
      </c>
      <c r="Y7101">
        <v>0</v>
      </c>
      <c r="AB7101">
        <v>0</v>
      </c>
      <c r="AC7101">
        <v>0</v>
      </c>
      <c r="AD7101">
        <v>0</v>
      </c>
      <c r="AE7101">
        <v>0</v>
      </c>
      <c r="AF7101">
        <v>0</v>
      </c>
      <c r="AQ7101">
        <v>0</v>
      </c>
      <c r="AR7101">
        <f t="shared" si="110"/>
        <v>0</v>
      </c>
      <c r="AS7101">
        <v>1</v>
      </c>
      <c r="AT7101" t="s">
        <v>112</v>
      </c>
      <c r="AU7101">
        <v>20</v>
      </c>
    </row>
    <row r="7102" spans="1:47">
      <c r="A7102" t="s">
        <v>24225</v>
      </c>
      <c r="C7102">
        <v>310</v>
      </c>
      <c r="D7102" t="s">
        <v>24226</v>
      </c>
      <c r="E7102">
        <v>132</v>
      </c>
      <c r="F7102" t="s">
        <v>24216</v>
      </c>
      <c r="G7102" t="s">
        <v>1783</v>
      </c>
      <c r="H7102" t="s">
        <v>260</v>
      </c>
      <c r="I7102" t="s">
        <v>24227</v>
      </c>
      <c r="J7102">
        <v>6.7559999999999995E-2</v>
      </c>
      <c r="K7102">
        <v>0</v>
      </c>
      <c r="L7102">
        <v>0</v>
      </c>
      <c r="M7102">
        <v>0</v>
      </c>
      <c r="N7102">
        <v>0</v>
      </c>
      <c r="P7102">
        <v>0</v>
      </c>
      <c r="Q7102">
        <v>0</v>
      </c>
      <c r="R7102">
        <v>0</v>
      </c>
      <c r="S7102" t="s">
        <v>223</v>
      </c>
      <c r="T7102">
        <v>0</v>
      </c>
      <c r="U7102" t="s">
        <v>24225</v>
      </c>
      <c r="Y7102">
        <v>0</v>
      </c>
      <c r="AB7102">
        <v>0</v>
      </c>
      <c r="AC7102">
        <v>0</v>
      </c>
      <c r="AD7102">
        <v>0</v>
      </c>
      <c r="AE7102">
        <v>0</v>
      </c>
      <c r="AF7102">
        <v>0</v>
      </c>
      <c r="AQ7102">
        <v>1</v>
      </c>
      <c r="AR7102">
        <f t="shared" si="110"/>
        <v>0</v>
      </c>
      <c r="AS7102">
        <v>1</v>
      </c>
      <c r="AT7102" t="s">
        <v>112</v>
      </c>
      <c r="AU7102">
        <v>20</v>
      </c>
    </row>
    <row r="7103" spans="1:47">
      <c r="A7103" t="s">
        <v>24191</v>
      </c>
      <c r="C7103">
        <v>310</v>
      </c>
      <c r="D7103" t="s">
        <v>24192</v>
      </c>
      <c r="E7103">
        <v>101</v>
      </c>
      <c r="F7103" t="s">
        <v>24193</v>
      </c>
      <c r="G7103" t="s">
        <v>1783</v>
      </c>
      <c r="H7103" t="s">
        <v>220</v>
      </c>
      <c r="I7103" t="s">
        <v>24194</v>
      </c>
      <c r="J7103">
        <v>6.1850000000000002E-2</v>
      </c>
      <c r="K7103">
        <v>1</v>
      </c>
      <c r="L7103">
        <v>1</v>
      </c>
      <c r="M7103">
        <v>1</v>
      </c>
      <c r="N7103">
        <v>1</v>
      </c>
      <c r="O7103" t="s">
        <v>225</v>
      </c>
      <c r="P7103">
        <v>0</v>
      </c>
      <c r="Q7103">
        <v>0</v>
      </c>
      <c r="R7103">
        <v>0</v>
      </c>
      <c r="S7103" t="s">
        <v>243</v>
      </c>
      <c r="T7103">
        <v>0</v>
      </c>
      <c r="U7103" t="s">
        <v>24191</v>
      </c>
      <c r="V7103" t="s">
        <v>10030</v>
      </c>
      <c r="W7103" t="s">
        <v>225</v>
      </c>
      <c r="X7103" t="s">
        <v>225</v>
      </c>
      <c r="Y7103">
        <v>0</v>
      </c>
      <c r="AB7103">
        <v>1</v>
      </c>
      <c r="AC7103">
        <v>1</v>
      </c>
      <c r="AD7103">
        <v>1</v>
      </c>
      <c r="AE7103">
        <v>676</v>
      </c>
      <c r="AF7103">
        <v>1</v>
      </c>
      <c r="AQ7103">
        <v>1</v>
      </c>
      <c r="AR7103">
        <f t="shared" si="110"/>
        <v>4.6463999999999999</v>
      </c>
      <c r="AS7103">
        <v>1</v>
      </c>
      <c r="AT7103" t="s">
        <v>112</v>
      </c>
      <c r="AU7103">
        <v>20</v>
      </c>
    </row>
    <row r="7104" spans="1:47">
      <c r="A7104" t="s">
        <v>24228</v>
      </c>
      <c r="C7104">
        <v>310</v>
      </c>
      <c r="D7104" t="s">
        <v>24229</v>
      </c>
      <c r="E7104">
        <v>132</v>
      </c>
      <c r="F7104" t="s">
        <v>24200</v>
      </c>
      <c r="G7104" t="s">
        <v>1783</v>
      </c>
      <c r="H7104" t="s">
        <v>260</v>
      </c>
      <c r="I7104" t="s">
        <v>24230</v>
      </c>
      <c r="J7104">
        <v>6.7220000000000002E-2</v>
      </c>
      <c r="K7104">
        <v>0</v>
      </c>
      <c r="L7104">
        <v>0</v>
      </c>
      <c r="M7104">
        <v>0</v>
      </c>
      <c r="N7104">
        <v>0</v>
      </c>
      <c r="P7104">
        <v>0</v>
      </c>
      <c r="Q7104">
        <v>0</v>
      </c>
      <c r="R7104">
        <v>0</v>
      </c>
      <c r="S7104" t="s">
        <v>223</v>
      </c>
      <c r="T7104">
        <v>0</v>
      </c>
      <c r="U7104" t="s">
        <v>24228</v>
      </c>
      <c r="Y7104">
        <v>0</v>
      </c>
      <c r="AB7104">
        <v>0</v>
      </c>
      <c r="AC7104">
        <v>0</v>
      </c>
      <c r="AD7104">
        <v>0</v>
      </c>
      <c r="AE7104">
        <v>0</v>
      </c>
      <c r="AF7104">
        <v>0</v>
      </c>
      <c r="AQ7104">
        <v>1</v>
      </c>
      <c r="AR7104">
        <f t="shared" si="110"/>
        <v>0</v>
      </c>
      <c r="AS7104">
        <v>1</v>
      </c>
      <c r="AT7104" t="s">
        <v>112</v>
      </c>
      <c r="AU7104">
        <v>20</v>
      </c>
    </row>
    <row r="7105" spans="1:47">
      <c r="A7105" t="s">
        <v>24231</v>
      </c>
      <c r="C7105">
        <v>310</v>
      </c>
      <c r="D7105" t="s">
        <v>24232</v>
      </c>
      <c r="E7105">
        <v>101</v>
      </c>
      <c r="F7105" t="s">
        <v>24233</v>
      </c>
      <c r="G7105" t="s">
        <v>1783</v>
      </c>
      <c r="H7105" t="s">
        <v>220</v>
      </c>
      <c r="I7105" t="s">
        <v>24234</v>
      </c>
      <c r="J7105">
        <v>0.13983000000000001</v>
      </c>
      <c r="K7105">
        <v>1</v>
      </c>
      <c r="L7105">
        <v>1</v>
      </c>
      <c r="M7105">
        <v>1</v>
      </c>
      <c r="N7105">
        <v>1</v>
      </c>
      <c r="O7105" t="s">
        <v>225</v>
      </c>
      <c r="P7105">
        <v>0</v>
      </c>
      <c r="Q7105">
        <v>0</v>
      </c>
      <c r="R7105">
        <v>0</v>
      </c>
      <c r="S7105" t="s">
        <v>223</v>
      </c>
      <c r="T7105">
        <v>0</v>
      </c>
      <c r="U7105" t="s">
        <v>24231</v>
      </c>
      <c r="X7105" t="s">
        <v>225</v>
      </c>
      <c r="Y7105">
        <v>0</v>
      </c>
      <c r="AB7105">
        <v>1</v>
      </c>
      <c r="AC7105">
        <v>1</v>
      </c>
      <c r="AD7105">
        <v>1</v>
      </c>
      <c r="AE7105">
        <v>1876</v>
      </c>
      <c r="AF7105">
        <v>2</v>
      </c>
      <c r="AQ7105">
        <v>2</v>
      </c>
      <c r="AR7105">
        <f t="shared" si="110"/>
        <v>0.41817599999999994</v>
      </c>
      <c r="AS7105">
        <v>1</v>
      </c>
      <c r="AT7105" t="s">
        <v>97</v>
      </c>
      <c r="AU7105">
        <v>5</v>
      </c>
    </row>
    <row r="7106" spans="1:47">
      <c r="A7106" t="s">
        <v>14871</v>
      </c>
      <c r="C7106">
        <v>310</v>
      </c>
      <c r="E7106">
        <v>0</v>
      </c>
      <c r="J7106">
        <v>70.810479999999998</v>
      </c>
      <c r="K7106">
        <v>0</v>
      </c>
      <c r="L7106">
        <v>0</v>
      </c>
      <c r="M7106">
        <v>0</v>
      </c>
      <c r="N7106">
        <v>0</v>
      </c>
      <c r="P7106">
        <v>0</v>
      </c>
      <c r="Q7106">
        <v>0</v>
      </c>
      <c r="R7106">
        <v>0</v>
      </c>
      <c r="S7106" t="s">
        <v>249</v>
      </c>
      <c r="T7106">
        <v>0</v>
      </c>
      <c r="Y7106">
        <v>0</v>
      </c>
      <c r="AB7106">
        <v>0</v>
      </c>
      <c r="AC7106">
        <v>0</v>
      </c>
      <c r="AD7106">
        <v>0</v>
      </c>
      <c r="AE7106">
        <v>0</v>
      </c>
      <c r="AF7106">
        <v>0</v>
      </c>
      <c r="AQ7106">
        <v>0</v>
      </c>
      <c r="AR7106">
        <f t="shared" ref="AR7106:AR7169" si="111">AB7106*9.68*VLOOKUP(AU7106,atten,10,FALSE)</f>
        <v>0</v>
      </c>
      <c r="AS7106">
        <v>1</v>
      </c>
      <c r="AT7106" t="s">
        <v>97</v>
      </c>
      <c r="AU7106">
        <v>5</v>
      </c>
    </row>
    <row r="7107" spans="1:47">
      <c r="A7107" t="s">
        <v>24235</v>
      </c>
      <c r="C7107">
        <v>310</v>
      </c>
      <c r="D7107" t="s">
        <v>24236</v>
      </c>
      <c r="E7107">
        <v>132</v>
      </c>
      <c r="F7107" t="s">
        <v>24237</v>
      </c>
      <c r="G7107" t="s">
        <v>1783</v>
      </c>
      <c r="H7107" t="s">
        <v>260</v>
      </c>
      <c r="I7107" t="s">
        <v>24238</v>
      </c>
      <c r="J7107">
        <v>0.12827</v>
      </c>
      <c r="K7107">
        <v>0</v>
      </c>
      <c r="L7107">
        <v>0</v>
      </c>
      <c r="M7107">
        <v>0</v>
      </c>
      <c r="N7107">
        <v>0</v>
      </c>
      <c r="P7107">
        <v>0</v>
      </c>
      <c r="Q7107">
        <v>0</v>
      </c>
      <c r="R7107">
        <v>0</v>
      </c>
      <c r="S7107" t="s">
        <v>223</v>
      </c>
      <c r="T7107">
        <v>0</v>
      </c>
      <c r="U7107" t="s">
        <v>24235</v>
      </c>
      <c r="Y7107">
        <v>0</v>
      </c>
      <c r="AB7107">
        <v>0</v>
      </c>
      <c r="AC7107">
        <v>0</v>
      </c>
      <c r="AD7107">
        <v>0</v>
      </c>
      <c r="AE7107">
        <v>0</v>
      </c>
      <c r="AF7107">
        <v>0</v>
      </c>
      <c r="AQ7107">
        <v>2</v>
      </c>
      <c r="AR7107">
        <f t="shared" si="111"/>
        <v>0</v>
      </c>
      <c r="AS7107">
        <v>1</v>
      </c>
      <c r="AT7107" t="s">
        <v>112</v>
      </c>
      <c r="AU7107">
        <v>20</v>
      </c>
    </row>
    <row r="7108" spans="1:47">
      <c r="A7108" t="s">
        <v>24239</v>
      </c>
      <c r="C7108">
        <v>310</v>
      </c>
      <c r="D7108" t="s">
        <v>24240</v>
      </c>
      <c r="E7108">
        <v>132</v>
      </c>
      <c r="F7108" t="s">
        <v>24241</v>
      </c>
      <c r="G7108" t="s">
        <v>1783</v>
      </c>
      <c r="H7108" t="s">
        <v>260</v>
      </c>
      <c r="I7108" t="s">
        <v>24242</v>
      </c>
      <c r="J7108">
        <v>0.13270999999999999</v>
      </c>
      <c r="K7108">
        <v>0</v>
      </c>
      <c r="L7108">
        <v>0</v>
      </c>
      <c r="M7108">
        <v>0</v>
      </c>
      <c r="N7108">
        <v>0</v>
      </c>
      <c r="P7108">
        <v>0</v>
      </c>
      <c r="Q7108">
        <v>0</v>
      </c>
      <c r="R7108">
        <v>0</v>
      </c>
      <c r="S7108" t="s">
        <v>223</v>
      </c>
      <c r="T7108">
        <v>0</v>
      </c>
      <c r="U7108" t="s">
        <v>24239</v>
      </c>
      <c r="Y7108">
        <v>0</v>
      </c>
      <c r="AB7108">
        <v>0</v>
      </c>
      <c r="AC7108">
        <v>0</v>
      </c>
      <c r="AD7108">
        <v>0</v>
      </c>
      <c r="AE7108">
        <v>0</v>
      </c>
      <c r="AF7108">
        <v>0</v>
      </c>
      <c r="AQ7108">
        <v>2</v>
      </c>
      <c r="AR7108">
        <f t="shared" si="111"/>
        <v>0</v>
      </c>
      <c r="AS7108">
        <v>1</v>
      </c>
      <c r="AT7108" t="s">
        <v>112</v>
      </c>
      <c r="AU7108">
        <v>20</v>
      </c>
    </row>
    <row r="7109" spans="1:47">
      <c r="A7109" t="s">
        <v>24243</v>
      </c>
      <c r="C7109">
        <v>310</v>
      </c>
      <c r="D7109" t="s">
        <v>24244</v>
      </c>
      <c r="E7109">
        <v>106</v>
      </c>
      <c r="F7109" t="s">
        <v>24245</v>
      </c>
      <c r="G7109" t="s">
        <v>1783</v>
      </c>
      <c r="H7109" t="s">
        <v>355</v>
      </c>
      <c r="I7109" t="s">
        <v>24246</v>
      </c>
      <c r="J7109">
        <v>6.522E-2</v>
      </c>
      <c r="K7109">
        <v>0</v>
      </c>
      <c r="L7109">
        <v>0</v>
      </c>
      <c r="M7109">
        <v>0</v>
      </c>
      <c r="N7109">
        <v>0</v>
      </c>
      <c r="P7109">
        <v>0</v>
      </c>
      <c r="Q7109">
        <v>0</v>
      </c>
      <c r="R7109">
        <v>0</v>
      </c>
      <c r="S7109" t="s">
        <v>223</v>
      </c>
      <c r="T7109">
        <v>0</v>
      </c>
      <c r="U7109" t="s">
        <v>24243</v>
      </c>
      <c r="Y7109">
        <v>0</v>
      </c>
      <c r="AB7109">
        <v>0</v>
      </c>
      <c r="AC7109">
        <v>0</v>
      </c>
      <c r="AD7109">
        <v>0</v>
      </c>
      <c r="AE7109">
        <v>0</v>
      </c>
      <c r="AF7109">
        <v>0</v>
      </c>
      <c r="AQ7109">
        <v>1</v>
      </c>
      <c r="AR7109">
        <f t="shared" si="111"/>
        <v>0</v>
      </c>
      <c r="AS7109">
        <v>1</v>
      </c>
      <c r="AT7109" t="s">
        <v>97</v>
      </c>
      <c r="AU7109">
        <v>5</v>
      </c>
    </row>
    <row r="7110" spans="1:47">
      <c r="A7110" t="s">
        <v>24247</v>
      </c>
      <c r="C7110">
        <v>310</v>
      </c>
      <c r="D7110" t="s">
        <v>24248</v>
      </c>
      <c r="E7110">
        <v>601</v>
      </c>
      <c r="F7110" t="s">
        <v>14663</v>
      </c>
      <c r="G7110" t="s">
        <v>324</v>
      </c>
      <c r="H7110" t="s">
        <v>425</v>
      </c>
      <c r="I7110" t="s">
        <v>24249</v>
      </c>
      <c r="J7110">
        <v>1.4855400000000001</v>
      </c>
      <c r="K7110">
        <v>0</v>
      </c>
      <c r="L7110">
        <v>0</v>
      </c>
      <c r="M7110">
        <v>0</v>
      </c>
      <c r="N7110">
        <v>0</v>
      </c>
      <c r="P7110">
        <v>0</v>
      </c>
      <c r="Q7110">
        <v>0</v>
      </c>
      <c r="R7110">
        <v>0</v>
      </c>
      <c r="S7110" t="s">
        <v>223</v>
      </c>
      <c r="T7110">
        <v>0</v>
      </c>
      <c r="U7110" t="s">
        <v>24247</v>
      </c>
      <c r="Y7110">
        <v>0</v>
      </c>
      <c r="AB7110">
        <v>0</v>
      </c>
      <c r="AC7110">
        <v>0</v>
      </c>
      <c r="AD7110">
        <v>0</v>
      </c>
      <c r="AE7110">
        <v>0</v>
      </c>
      <c r="AF7110">
        <v>0</v>
      </c>
      <c r="AQ7110">
        <v>1</v>
      </c>
      <c r="AR7110">
        <f t="shared" si="111"/>
        <v>0</v>
      </c>
      <c r="AS7110">
        <v>1</v>
      </c>
      <c r="AT7110" t="s">
        <v>132</v>
      </c>
      <c r="AU7110">
        <v>41</v>
      </c>
    </row>
    <row r="7111" spans="1:47">
      <c r="A7111" t="s">
        <v>24250</v>
      </c>
      <c r="C7111">
        <v>310</v>
      </c>
      <c r="D7111" t="s">
        <v>24251</v>
      </c>
      <c r="E7111">
        <v>106</v>
      </c>
      <c r="F7111" t="s">
        <v>3870</v>
      </c>
      <c r="G7111" t="s">
        <v>1783</v>
      </c>
      <c r="H7111" t="s">
        <v>355</v>
      </c>
      <c r="I7111" t="s">
        <v>24252</v>
      </c>
      <c r="J7111">
        <v>6.8890000000000007E-2</v>
      </c>
      <c r="K7111">
        <v>0</v>
      </c>
      <c r="L7111">
        <v>0</v>
      </c>
      <c r="M7111">
        <v>0</v>
      </c>
      <c r="N7111">
        <v>0</v>
      </c>
      <c r="P7111">
        <v>0</v>
      </c>
      <c r="Q7111">
        <v>0</v>
      </c>
      <c r="R7111">
        <v>0</v>
      </c>
      <c r="S7111" t="s">
        <v>223</v>
      </c>
      <c r="T7111">
        <v>0</v>
      </c>
      <c r="U7111" t="s">
        <v>24250</v>
      </c>
      <c r="Y7111">
        <v>0</v>
      </c>
      <c r="AB7111">
        <v>0</v>
      </c>
      <c r="AC7111">
        <v>0</v>
      </c>
      <c r="AD7111">
        <v>0</v>
      </c>
      <c r="AE7111">
        <v>0</v>
      </c>
      <c r="AF7111">
        <v>0</v>
      </c>
      <c r="AQ7111">
        <v>1</v>
      </c>
      <c r="AR7111">
        <f t="shared" si="111"/>
        <v>0</v>
      </c>
      <c r="AS7111">
        <v>1</v>
      </c>
      <c r="AT7111" t="s">
        <v>112</v>
      </c>
      <c r="AU7111">
        <v>20</v>
      </c>
    </row>
    <row r="7112" spans="1:47">
      <c r="A7112" t="s">
        <v>24253</v>
      </c>
      <c r="C7112">
        <v>310</v>
      </c>
      <c r="D7112" t="s">
        <v>24254</v>
      </c>
      <c r="E7112">
        <v>101</v>
      </c>
      <c r="F7112" t="s">
        <v>24255</v>
      </c>
      <c r="G7112" t="s">
        <v>1783</v>
      </c>
      <c r="H7112" t="s">
        <v>220</v>
      </c>
      <c r="I7112" t="s">
        <v>24256</v>
      </c>
      <c r="J7112">
        <v>0.28373999999999999</v>
      </c>
      <c r="K7112">
        <v>1</v>
      </c>
      <c r="L7112">
        <v>1</v>
      </c>
      <c r="M7112">
        <v>1</v>
      </c>
      <c r="N7112">
        <v>1</v>
      </c>
      <c r="O7112" t="s">
        <v>225</v>
      </c>
      <c r="P7112">
        <v>0</v>
      </c>
      <c r="Q7112">
        <v>1</v>
      </c>
      <c r="R7112">
        <v>2300</v>
      </c>
      <c r="S7112" t="s">
        <v>223</v>
      </c>
      <c r="T7112">
        <v>2300</v>
      </c>
      <c r="U7112" t="s">
        <v>24253</v>
      </c>
      <c r="V7112" t="s">
        <v>10030</v>
      </c>
      <c r="W7112" t="s">
        <v>225</v>
      </c>
      <c r="X7112" t="s">
        <v>225</v>
      </c>
      <c r="Y7112">
        <v>2300</v>
      </c>
      <c r="AB7112">
        <v>1</v>
      </c>
      <c r="AC7112">
        <v>1</v>
      </c>
      <c r="AD7112">
        <v>3</v>
      </c>
      <c r="AE7112">
        <v>1080</v>
      </c>
      <c r="AF7112">
        <v>1.5</v>
      </c>
      <c r="AQ7112">
        <v>1</v>
      </c>
      <c r="AR7112">
        <f t="shared" si="111"/>
        <v>4.6463999999999999</v>
      </c>
      <c r="AS7112">
        <v>1</v>
      </c>
      <c r="AT7112" t="s">
        <v>112</v>
      </c>
      <c r="AU7112">
        <v>20</v>
      </c>
    </row>
    <row r="7113" spans="1:47">
      <c r="A7113" t="s">
        <v>24257</v>
      </c>
      <c r="C7113">
        <v>310</v>
      </c>
      <c r="D7113" t="s">
        <v>24258</v>
      </c>
      <c r="E7113">
        <v>903</v>
      </c>
      <c r="F7113" t="s">
        <v>821</v>
      </c>
      <c r="G7113" t="s">
        <v>1783</v>
      </c>
      <c r="H7113" t="s">
        <v>833</v>
      </c>
      <c r="I7113" t="s">
        <v>24259</v>
      </c>
      <c r="J7113">
        <v>5.917E-2</v>
      </c>
      <c r="K7113">
        <v>0</v>
      </c>
      <c r="L7113">
        <v>0</v>
      </c>
      <c r="M7113">
        <v>0</v>
      </c>
      <c r="N7113">
        <v>0</v>
      </c>
      <c r="P7113">
        <v>0</v>
      </c>
      <c r="Q7113">
        <v>0</v>
      </c>
      <c r="R7113">
        <v>0</v>
      </c>
      <c r="S7113" t="s">
        <v>223</v>
      </c>
      <c r="T7113">
        <v>0</v>
      </c>
      <c r="U7113" t="s">
        <v>24257</v>
      </c>
      <c r="Y7113">
        <v>0</v>
      </c>
      <c r="AB7113">
        <v>0</v>
      </c>
      <c r="AC7113">
        <v>0</v>
      </c>
      <c r="AD7113">
        <v>0</v>
      </c>
      <c r="AE7113">
        <v>0</v>
      </c>
      <c r="AF7113">
        <v>0</v>
      </c>
      <c r="AQ7113">
        <v>1</v>
      </c>
      <c r="AR7113">
        <f t="shared" si="111"/>
        <v>0</v>
      </c>
      <c r="AS7113">
        <v>1</v>
      </c>
      <c r="AT7113" t="s">
        <v>112</v>
      </c>
      <c r="AU7113">
        <v>20</v>
      </c>
    </row>
    <row r="7114" spans="1:47">
      <c r="A7114" t="s">
        <v>24260</v>
      </c>
      <c r="C7114">
        <v>310</v>
      </c>
      <c r="D7114" t="s">
        <v>24261</v>
      </c>
      <c r="E7114">
        <v>101</v>
      </c>
      <c r="F7114" t="s">
        <v>24262</v>
      </c>
      <c r="G7114" t="s">
        <v>1783</v>
      </c>
      <c r="H7114" t="s">
        <v>220</v>
      </c>
      <c r="I7114" t="s">
        <v>24263</v>
      </c>
      <c r="J7114">
        <v>0.28154000000000001</v>
      </c>
      <c r="K7114">
        <v>1</v>
      </c>
      <c r="L7114">
        <v>1</v>
      </c>
      <c r="M7114">
        <v>1</v>
      </c>
      <c r="N7114">
        <v>1</v>
      </c>
      <c r="O7114" t="s">
        <v>225</v>
      </c>
      <c r="P7114">
        <v>0</v>
      </c>
      <c r="Q7114">
        <v>1</v>
      </c>
      <c r="R7114">
        <v>5600</v>
      </c>
      <c r="S7114" t="s">
        <v>223</v>
      </c>
      <c r="T7114">
        <v>5600</v>
      </c>
      <c r="U7114" t="s">
        <v>24260</v>
      </c>
      <c r="V7114" t="s">
        <v>10030</v>
      </c>
      <c r="W7114" t="s">
        <v>225</v>
      </c>
      <c r="X7114" t="s">
        <v>225</v>
      </c>
      <c r="Y7114">
        <v>5600</v>
      </c>
      <c r="AB7114">
        <v>1</v>
      </c>
      <c r="AC7114">
        <v>1</v>
      </c>
      <c r="AD7114">
        <v>3</v>
      </c>
      <c r="AE7114">
        <v>960</v>
      </c>
      <c r="AF7114">
        <v>1</v>
      </c>
      <c r="AQ7114">
        <v>1</v>
      </c>
      <c r="AR7114">
        <f t="shared" si="111"/>
        <v>4.6463999999999999</v>
      </c>
      <c r="AS7114">
        <v>1</v>
      </c>
      <c r="AT7114" t="s">
        <v>112</v>
      </c>
      <c r="AU7114">
        <v>20</v>
      </c>
    </row>
    <row r="7115" spans="1:47">
      <c r="A7115" t="s">
        <v>24264</v>
      </c>
      <c r="C7115">
        <v>310</v>
      </c>
      <c r="D7115" t="s">
        <v>24265</v>
      </c>
      <c r="E7115">
        <v>101</v>
      </c>
      <c r="F7115" t="s">
        <v>24245</v>
      </c>
      <c r="G7115" t="s">
        <v>1783</v>
      </c>
      <c r="H7115" t="s">
        <v>220</v>
      </c>
      <c r="I7115" t="s">
        <v>24266</v>
      </c>
      <c r="J7115">
        <v>0.31562000000000001</v>
      </c>
      <c r="K7115">
        <v>1</v>
      </c>
      <c r="L7115">
        <v>1</v>
      </c>
      <c r="M7115">
        <v>1</v>
      </c>
      <c r="N7115">
        <v>1</v>
      </c>
      <c r="O7115" t="s">
        <v>225</v>
      </c>
      <c r="P7115">
        <v>0</v>
      </c>
      <c r="Q7115">
        <v>1</v>
      </c>
      <c r="R7115">
        <v>3800</v>
      </c>
      <c r="S7115" t="s">
        <v>223</v>
      </c>
      <c r="T7115">
        <v>3800</v>
      </c>
      <c r="U7115" t="s">
        <v>24264</v>
      </c>
      <c r="X7115" t="s">
        <v>225</v>
      </c>
      <c r="Y7115">
        <v>3800</v>
      </c>
      <c r="AB7115">
        <v>1</v>
      </c>
      <c r="AC7115">
        <v>1</v>
      </c>
      <c r="AD7115">
        <v>4</v>
      </c>
      <c r="AE7115">
        <v>2082</v>
      </c>
      <c r="AF7115">
        <v>2</v>
      </c>
      <c r="AQ7115">
        <v>1</v>
      </c>
      <c r="AR7115">
        <f t="shared" si="111"/>
        <v>0.41817599999999994</v>
      </c>
      <c r="AS7115">
        <v>1</v>
      </c>
      <c r="AT7115" t="s">
        <v>97</v>
      </c>
      <c r="AU7115">
        <v>5</v>
      </c>
    </row>
    <row r="7116" spans="1:47">
      <c r="A7116" t="s">
        <v>24267</v>
      </c>
      <c r="C7116">
        <v>310</v>
      </c>
      <c r="D7116" t="s">
        <v>24268</v>
      </c>
      <c r="E7116">
        <v>132</v>
      </c>
      <c r="F7116" t="s">
        <v>3870</v>
      </c>
      <c r="G7116" t="s">
        <v>1783</v>
      </c>
      <c r="H7116" t="s">
        <v>260</v>
      </c>
      <c r="I7116" t="s">
        <v>24269</v>
      </c>
      <c r="J7116">
        <v>0.20154</v>
      </c>
      <c r="K7116">
        <v>0</v>
      </c>
      <c r="L7116">
        <v>0</v>
      </c>
      <c r="M7116">
        <v>0</v>
      </c>
      <c r="N7116">
        <v>0</v>
      </c>
      <c r="P7116">
        <v>0</v>
      </c>
      <c r="Q7116">
        <v>0</v>
      </c>
      <c r="R7116">
        <v>0</v>
      </c>
      <c r="S7116" t="s">
        <v>223</v>
      </c>
      <c r="T7116">
        <v>0</v>
      </c>
      <c r="U7116" t="s">
        <v>24267</v>
      </c>
      <c r="Y7116">
        <v>0</v>
      </c>
      <c r="AB7116">
        <v>0</v>
      </c>
      <c r="AC7116">
        <v>0</v>
      </c>
      <c r="AD7116">
        <v>0</v>
      </c>
      <c r="AE7116">
        <v>0</v>
      </c>
      <c r="AF7116">
        <v>0</v>
      </c>
      <c r="AQ7116">
        <v>3</v>
      </c>
      <c r="AR7116">
        <f t="shared" si="111"/>
        <v>0</v>
      </c>
      <c r="AS7116">
        <v>1</v>
      </c>
      <c r="AT7116" t="s">
        <v>97</v>
      </c>
      <c r="AU7116">
        <v>5</v>
      </c>
    </row>
    <row r="7117" spans="1:47">
      <c r="A7117" t="s">
        <v>24270</v>
      </c>
      <c r="C7117">
        <v>310</v>
      </c>
      <c r="D7117" t="s">
        <v>24271</v>
      </c>
      <c r="E7117">
        <v>101</v>
      </c>
      <c r="F7117" t="s">
        <v>24272</v>
      </c>
      <c r="G7117" t="s">
        <v>1783</v>
      </c>
      <c r="H7117" t="s">
        <v>220</v>
      </c>
      <c r="I7117" t="s">
        <v>24273</v>
      </c>
      <c r="J7117">
        <v>0.13128000000000001</v>
      </c>
      <c r="K7117">
        <v>1</v>
      </c>
      <c r="L7117">
        <v>1</v>
      </c>
      <c r="M7117">
        <v>1</v>
      </c>
      <c r="N7117">
        <v>1</v>
      </c>
      <c r="O7117" t="s">
        <v>225</v>
      </c>
      <c r="P7117">
        <v>0</v>
      </c>
      <c r="Q7117">
        <v>1</v>
      </c>
      <c r="R7117">
        <v>0</v>
      </c>
      <c r="S7117" t="s">
        <v>223</v>
      </c>
      <c r="T7117">
        <v>0</v>
      </c>
      <c r="U7117" t="s">
        <v>24270</v>
      </c>
      <c r="V7117" t="s">
        <v>224</v>
      </c>
      <c r="W7117" t="s">
        <v>225</v>
      </c>
      <c r="X7117" t="s">
        <v>225</v>
      </c>
      <c r="Y7117">
        <v>0</v>
      </c>
      <c r="AB7117">
        <v>1</v>
      </c>
      <c r="AC7117">
        <v>1</v>
      </c>
      <c r="AD7117">
        <v>2</v>
      </c>
      <c r="AE7117">
        <v>616</v>
      </c>
      <c r="AF7117">
        <v>1</v>
      </c>
      <c r="AQ7117">
        <v>2</v>
      </c>
      <c r="AR7117">
        <f t="shared" si="111"/>
        <v>4.6463999999999999</v>
      </c>
      <c r="AS7117">
        <v>1</v>
      </c>
      <c r="AT7117" t="s">
        <v>112</v>
      </c>
      <c r="AU7117">
        <v>20</v>
      </c>
    </row>
    <row r="7118" spans="1:47">
      <c r="A7118" t="s">
        <v>24274</v>
      </c>
      <c r="C7118">
        <v>310</v>
      </c>
      <c r="D7118" t="s">
        <v>21207</v>
      </c>
      <c r="E7118">
        <v>710</v>
      </c>
      <c r="F7118" t="s">
        <v>14663</v>
      </c>
      <c r="G7118" t="s">
        <v>1783</v>
      </c>
      <c r="H7118" t="s">
        <v>6034</v>
      </c>
      <c r="I7118" t="s">
        <v>24275</v>
      </c>
      <c r="J7118">
        <v>46.30536</v>
      </c>
      <c r="K7118">
        <v>0</v>
      </c>
      <c r="L7118">
        <v>0</v>
      </c>
      <c r="M7118">
        <v>0</v>
      </c>
      <c r="N7118">
        <v>0</v>
      </c>
      <c r="P7118">
        <v>0</v>
      </c>
      <c r="Q7118">
        <v>0</v>
      </c>
      <c r="R7118">
        <v>0</v>
      </c>
      <c r="S7118" t="s">
        <v>223</v>
      </c>
      <c r="T7118">
        <v>0</v>
      </c>
      <c r="U7118" t="s">
        <v>24274</v>
      </c>
      <c r="Y7118">
        <v>0</v>
      </c>
      <c r="AB7118">
        <v>0</v>
      </c>
      <c r="AC7118">
        <v>0</v>
      </c>
      <c r="AD7118">
        <v>0</v>
      </c>
      <c r="AE7118">
        <v>0</v>
      </c>
      <c r="AF7118">
        <v>0</v>
      </c>
      <c r="AQ7118">
        <v>1</v>
      </c>
      <c r="AR7118">
        <f t="shared" si="111"/>
        <v>0</v>
      </c>
      <c r="AS7118">
        <v>1</v>
      </c>
      <c r="AT7118" t="s">
        <v>112</v>
      </c>
      <c r="AU7118">
        <v>20</v>
      </c>
    </row>
    <row r="7119" spans="1:47">
      <c r="A7119" t="s">
        <v>24276</v>
      </c>
      <c r="C7119">
        <v>310</v>
      </c>
      <c r="D7119" t="s">
        <v>24277</v>
      </c>
      <c r="E7119">
        <v>101</v>
      </c>
      <c r="F7119" t="s">
        <v>24278</v>
      </c>
      <c r="G7119" t="s">
        <v>1783</v>
      </c>
      <c r="H7119" t="s">
        <v>220</v>
      </c>
      <c r="I7119" t="s">
        <v>24279</v>
      </c>
      <c r="J7119">
        <v>6.4670000000000005E-2</v>
      </c>
      <c r="K7119">
        <v>1</v>
      </c>
      <c r="L7119">
        <v>1</v>
      </c>
      <c r="M7119">
        <v>1</v>
      </c>
      <c r="N7119">
        <v>1</v>
      </c>
      <c r="O7119" t="s">
        <v>225</v>
      </c>
      <c r="P7119">
        <v>0</v>
      </c>
      <c r="Q7119">
        <v>1</v>
      </c>
      <c r="R7119">
        <v>7000</v>
      </c>
      <c r="S7119" t="s">
        <v>223</v>
      </c>
      <c r="T7119">
        <v>7000</v>
      </c>
      <c r="U7119" t="s">
        <v>24276</v>
      </c>
      <c r="V7119" t="s">
        <v>10030</v>
      </c>
      <c r="W7119" t="s">
        <v>225</v>
      </c>
      <c r="X7119" t="s">
        <v>225</v>
      </c>
      <c r="Y7119">
        <v>7000</v>
      </c>
      <c r="AB7119">
        <v>1</v>
      </c>
      <c r="AC7119">
        <v>1</v>
      </c>
      <c r="AD7119">
        <v>2</v>
      </c>
      <c r="AE7119">
        <v>1064</v>
      </c>
      <c r="AF7119">
        <v>1.9</v>
      </c>
      <c r="AQ7119">
        <v>1</v>
      </c>
      <c r="AR7119">
        <f t="shared" si="111"/>
        <v>4.6463999999999999</v>
      </c>
      <c r="AS7119">
        <v>1</v>
      </c>
      <c r="AT7119" t="s">
        <v>112</v>
      </c>
      <c r="AU7119">
        <v>20</v>
      </c>
    </row>
    <row r="7120" spans="1:47">
      <c r="A7120" t="s">
        <v>248</v>
      </c>
      <c r="C7120">
        <v>310</v>
      </c>
      <c r="E7120">
        <v>0</v>
      </c>
      <c r="J7120">
        <v>0.15467</v>
      </c>
      <c r="K7120">
        <v>0</v>
      </c>
      <c r="L7120">
        <v>0</v>
      </c>
      <c r="M7120">
        <v>0</v>
      </c>
      <c r="N7120">
        <v>0</v>
      </c>
      <c r="P7120">
        <v>0</v>
      </c>
      <c r="Q7120">
        <v>0</v>
      </c>
      <c r="R7120">
        <v>0</v>
      </c>
      <c r="S7120" t="s">
        <v>249</v>
      </c>
      <c r="T7120">
        <v>0</v>
      </c>
      <c r="Y7120">
        <v>0</v>
      </c>
      <c r="AB7120">
        <v>0</v>
      </c>
      <c r="AC7120">
        <v>0</v>
      </c>
      <c r="AD7120">
        <v>0</v>
      </c>
      <c r="AE7120">
        <v>0</v>
      </c>
      <c r="AF7120">
        <v>0</v>
      </c>
      <c r="AQ7120">
        <v>0</v>
      </c>
      <c r="AR7120">
        <f t="shared" si="111"/>
        <v>0</v>
      </c>
      <c r="AS7120">
        <v>1</v>
      </c>
      <c r="AT7120" t="s">
        <v>112</v>
      </c>
      <c r="AU7120">
        <v>20</v>
      </c>
    </row>
    <row r="7121" spans="1:47">
      <c r="A7121" t="s">
        <v>23729</v>
      </c>
      <c r="C7121">
        <v>239</v>
      </c>
      <c r="E7121">
        <v>0</v>
      </c>
      <c r="J7121">
        <v>1.97E-3</v>
      </c>
      <c r="K7121">
        <v>0</v>
      </c>
      <c r="L7121">
        <v>0</v>
      </c>
      <c r="M7121">
        <v>0</v>
      </c>
      <c r="N7121">
        <v>0</v>
      </c>
      <c r="P7121">
        <v>0</v>
      </c>
      <c r="Q7121">
        <v>0</v>
      </c>
      <c r="R7121">
        <v>0</v>
      </c>
      <c r="T7121">
        <v>0</v>
      </c>
      <c r="Y7121">
        <v>0</v>
      </c>
      <c r="AB7121">
        <v>0</v>
      </c>
      <c r="AC7121">
        <v>0</v>
      </c>
      <c r="AD7121">
        <v>0</v>
      </c>
      <c r="AE7121">
        <v>0</v>
      </c>
      <c r="AF7121">
        <v>0</v>
      </c>
      <c r="AI7121" t="s">
        <v>323</v>
      </c>
      <c r="AJ7121" t="s">
        <v>323</v>
      </c>
      <c r="AK7121" t="s">
        <v>323</v>
      </c>
      <c r="AQ7121">
        <v>0</v>
      </c>
      <c r="AR7121">
        <f t="shared" si="111"/>
        <v>0</v>
      </c>
      <c r="AS7121">
        <v>1</v>
      </c>
      <c r="AT7121" t="s">
        <v>112</v>
      </c>
      <c r="AU7121">
        <v>20</v>
      </c>
    </row>
    <row r="7122" spans="1:47">
      <c r="A7122" t="s">
        <v>24280</v>
      </c>
      <c r="C7122">
        <v>310</v>
      </c>
      <c r="D7122" t="s">
        <v>24281</v>
      </c>
      <c r="E7122">
        <v>601</v>
      </c>
      <c r="F7122" t="s">
        <v>14663</v>
      </c>
      <c r="G7122" t="s">
        <v>324</v>
      </c>
      <c r="H7122" t="s">
        <v>425</v>
      </c>
      <c r="I7122" t="s">
        <v>24282</v>
      </c>
      <c r="J7122">
        <v>1.39497</v>
      </c>
      <c r="K7122">
        <v>0</v>
      </c>
      <c r="L7122">
        <v>0</v>
      </c>
      <c r="M7122">
        <v>0</v>
      </c>
      <c r="N7122">
        <v>0</v>
      </c>
      <c r="P7122">
        <v>0</v>
      </c>
      <c r="Q7122">
        <v>0</v>
      </c>
      <c r="R7122">
        <v>0</v>
      </c>
      <c r="S7122" t="s">
        <v>223</v>
      </c>
      <c r="T7122">
        <v>0</v>
      </c>
      <c r="U7122" t="s">
        <v>24280</v>
      </c>
      <c r="Y7122">
        <v>0</v>
      </c>
      <c r="AB7122">
        <v>0</v>
      </c>
      <c r="AC7122">
        <v>0</v>
      </c>
      <c r="AD7122">
        <v>0</v>
      </c>
      <c r="AE7122">
        <v>0</v>
      </c>
      <c r="AF7122">
        <v>0</v>
      </c>
      <c r="AQ7122">
        <v>1</v>
      </c>
      <c r="AR7122">
        <f t="shared" si="111"/>
        <v>0</v>
      </c>
      <c r="AS7122">
        <v>1</v>
      </c>
      <c r="AT7122" t="s">
        <v>132</v>
      </c>
      <c r="AU7122">
        <v>41</v>
      </c>
    </row>
    <row r="7123" spans="1:47">
      <c r="A7123" t="s">
        <v>24283</v>
      </c>
      <c r="C7123">
        <v>310</v>
      </c>
      <c r="D7123" t="s">
        <v>24284</v>
      </c>
      <c r="E7123">
        <v>101</v>
      </c>
      <c r="F7123" t="s">
        <v>24285</v>
      </c>
      <c r="G7123" t="s">
        <v>1783</v>
      </c>
      <c r="H7123" t="s">
        <v>220</v>
      </c>
      <c r="I7123" t="s">
        <v>24286</v>
      </c>
      <c r="J7123">
        <v>0.25914999999999999</v>
      </c>
      <c r="K7123">
        <v>1</v>
      </c>
      <c r="L7123">
        <v>1</v>
      </c>
      <c r="M7123">
        <v>1</v>
      </c>
      <c r="N7123">
        <v>1</v>
      </c>
      <c r="O7123" t="s">
        <v>225</v>
      </c>
      <c r="P7123">
        <v>0</v>
      </c>
      <c r="Q7123">
        <v>1</v>
      </c>
      <c r="R7123">
        <v>8200</v>
      </c>
      <c r="S7123" t="s">
        <v>223</v>
      </c>
      <c r="T7123">
        <v>8200</v>
      </c>
      <c r="U7123" t="s">
        <v>24283</v>
      </c>
      <c r="V7123" t="s">
        <v>10030</v>
      </c>
      <c r="W7123" t="s">
        <v>225</v>
      </c>
      <c r="X7123" t="s">
        <v>225</v>
      </c>
      <c r="Y7123">
        <v>8200</v>
      </c>
      <c r="AB7123">
        <v>1</v>
      </c>
      <c r="AC7123">
        <v>1</v>
      </c>
      <c r="AD7123">
        <v>4</v>
      </c>
      <c r="AE7123">
        <v>1080</v>
      </c>
      <c r="AF7123">
        <v>1.5</v>
      </c>
      <c r="AQ7123">
        <v>1</v>
      </c>
      <c r="AR7123">
        <f t="shared" si="111"/>
        <v>4.6463999999999999</v>
      </c>
      <c r="AS7123">
        <v>1</v>
      </c>
      <c r="AT7123" t="s">
        <v>112</v>
      </c>
      <c r="AU7123">
        <v>20</v>
      </c>
    </row>
    <row r="7124" spans="1:47">
      <c r="A7124" t="s">
        <v>24287</v>
      </c>
      <c r="C7124">
        <v>310</v>
      </c>
      <c r="D7124" t="s">
        <v>24288</v>
      </c>
      <c r="E7124">
        <v>101</v>
      </c>
      <c r="F7124" t="s">
        <v>20938</v>
      </c>
      <c r="G7124" t="s">
        <v>1783</v>
      </c>
      <c r="H7124" t="s">
        <v>220</v>
      </c>
      <c r="I7124" t="s">
        <v>24289</v>
      </c>
      <c r="J7124">
        <v>0.13497999999999999</v>
      </c>
      <c r="K7124">
        <v>1</v>
      </c>
      <c r="L7124">
        <v>1</v>
      </c>
      <c r="M7124">
        <v>1</v>
      </c>
      <c r="N7124">
        <v>1</v>
      </c>
      <c r="O7124" t="s">
        <v>225</v>
      </c>
      <c r="P7124">
        <v>0</v>
      </c>
      <c r="Q7124">
        <v>1</v>
      </c>
      <c r="R7124">
        <v>0</v>
      </c>
      <c r="S7124" t="s">
        <v>223</v>
      </c>
      <c r="T7124">
        <v>0</v>
      </c>
      <c r="U7124" t="s">
        <v>24287</v>
      </c>
      <c r="X7124" t="s">
        <v>225</v>
      </c>
      <c r="Y7124">
        <v>0</v>
      </c>
      <c r="AB7124">
        <v>1</v>
      </c>
      <c r="AC7124">
        <v>1</v>
      </c>
      <c r="AD7124">
        <v>3</v>
      </c>
      <c r="AE7124">
        <v>1306</v>
      </c>
      <c r="AF7124">
        <v>1.75</v>
      </c>
      <c r="AQ7124">
        <v>2</v>
      </c>
      <c r="AR7124">
        <f t="shared" si="111"/>
        <v>4.6463999999999999</v>
      </c>
      <c r="AS7124">
        <v>1</v>
      </c>
      <c r="AT7124" t="s">
        <v>112</v>
      </c>
      <c r="AU7124">
        <v>20</v>
      </c>
    </row>
    <row r="7125" spans="1:47">
      <c r="A7125" t="s">
        <v>24290</v>
      </c>
      <c r="C7125">
        <v>310</v>
      </c>
      <c r="D7125" t="s">
        <v>24291</v>
      </c>
      <c r="E7125">
        <v>101</v>
      </c>
      <c r="F7125" t="s">
        <v>3870</v>
      </c>
      <c r="G7125" t="s">
        <v>1783</v>
      </c>
      <c r="H7125" t="s">
        <v>220</v>
      </c>
      <c r="I7125" t="s">
        <v>24292</v>
      </c>
      <c r="J7125">
        <v>0.17033999999999999</v>
      </c>
      <c r="K7125">
        <v>1</v>
      </c>
      <c r="L7125">
        <v>1</v>
      </c>
      <c r="M7125">
        <v>1</v>
      </c>
      <c r="N7125">
        <v>1</v>
      </c>
      <c r="O7125" t="s">
        <v>225</v>
      </c>
      <c r="P7125">
        <v>0</v>
      </c>
      <c r="Q7125">
        <v>1</v>
      </c>
      <c r="R7125">
        <v>9500</v>
      </c>
      <c r="S7125" t="s">
        <v>223</v>
      </c>
      <c r="T7125">
        <v>9500</v>
      </c>
      <c r="U7125" t="s">
        <v>24290</v>
      </c>
      <c r="V7125" t="s">
        <v>10030</v>
      </c>
      <c r="W7125" t="s">
        <v>225</v>
      </c>
      <c r="X7125" t="s">
        <v>225</v>
      </c>
      <c r="Y7125">
        <v>9500</v>
      </c>
      <c r="AB7125">
        <v>1</v>
      </c>
      <c r="AC7125">
        <v>1</v>
      </c>
      <c r="AD7125">
        <v>2</v>
      </c>
      <c r="AE7125">
        <v>1120</v>
      </c>
      <c r="AF7125">
        <v>1</v>
      </c>
      <c r="AQ7125">
        <v>3</v>
      </c>
      <c r="AR7125">
        <f t="shared" si="111"/>
        <v>0.41817599999999994</v>
      </c>
      <c r="AS7125">
        <v>1</v>
      </c>
      <c r="AT7125" t="s">
        <v>97</v>
      </c>
      <c r="AU7125">
        <v>5</v>
      </c>
    </row>
    <row r="7126" spans="1:47">
      <c r="A7126" t="s">
        <v>248</v>
      </c>
      <c r="C7126">
        <v>310</v>
      </c>
      <c r="E7126">
        <v>0</v>
      </c>
      <c r="J7126">
        <v>6.4999999999999997E-4</v>
      </c>
      <c r="K7126">
        <v>0</v>
      </c>
      <c r="L7126">
        <v>0</v>
      </c>
      <c r="M7126">
        <v>0</v>
      </c>
      <c r="N7126">
        <v>0</v>
      </c>
      <c r="P7126">
        <v>0</v>
      </c>
      <c r="Q7126">
        <v>0</v>
      </c>
      <c r="R7126">
        <v>0</v>
      </c>
      <c r="S7126" t="s">
        <v>249</v>
      </c>
      <c r="T7126">
        <v>0</v>
      </c>
      <c r="Y7126">
        <v>0</v>
      </c>
      <c r="AB7126">
        <v>0</v>
      </c>
      <c r="AC7126">
        <v>0</v>
      </c>
      <c r="AD7126">
        <v>0</v>
      </c>
      <c r="AE7126">
        <v>0</v>
      </c>
      <c r="AF7126">
        <v>0</v>
      </c>
      <c r="AQ7126">
        <v>0</v>
      </c>
      <c r="AR7126">
        <f t="shared" si="111"/>
        <v>0</v>
      </c>
      <c r="AS7126">
        <v>1</v>
      </c>
      <c r="AT7126" t="s">
        <v>97</v>
      </c>
      <c r="AU7126">
        <v>5</v>
      </c>
    </row>
    <row r="7127" spans="1:47">
      <c r="A7127" t="s">
        <v>24293</v>
      </c>
      <c r="C7127">
        <v>310</v>
      </c>
      <c r="D7127" t="s">
        <v>24294</v>
      </c>
      <c r="E7127">
        <v>101</v>
      </c>
      <c r="F7127" t="s">
        <v>24295</v>
      </c>
      <c r="G7127" t="s">
        <v>1783</v>
      </c>
      <c r="H7127" t="s">
        <v>220</v>
      </c>
      <c r="I7127" t="s">
        <v>24296</v>
      </c>
      <c r="J7127">
        <v>0.15626999999999999</v>
      </c>
      <c r="K7127">
        <v>1</v>
      </c>
      <c r="L7127">
        <v>1</v>
      </c>
      <c r="M7127">
        <v>1</v>
      </c>
      <c r="N7127">
        <v>1</v>
      </c>
      <c r="O7127" t="s">
        <v>225</v>
      </c>
      <c r="P7127">
        <v>0</v>
      </c>
      <c r="Q7127">
        <v>1</v>
      </c>
      <c r="R7127">
        <v>6000</v>
      </c>
      <c r="S7127" t="s">
        <v>223</v>
      </c>
      <c r="T7127">
        <v>6000</v>
      </c>
      <c r="U7127" t="s">
        <v>24293</v>
      </c>
      <c r="V7127" t="s">
        <v>224</v>
      </c>
      <c r="W7127" t="s">
        <v>225</v>
      </c>
      <c r="X7127" t="s">
        <v>225</v>
      </c>
      <c r="Y7127">
        <v>6000</v>
      </c>
      <c r="AB7127">
        <v>1</v>
      </c>
      <c r="AC7127">
        <v>1</v>
      </c>
      <c r="AD7127">
        <v>2</v>
      </c>
      <c r="AE7127">
        <v>2217</v>
      </c>
      <c r="AF7127">
        <v>2.5</v>
      </c>
      <c r="AQ7127">
        <v>2</v>
      </c>
      <c r="AR7127">
        <f t="shared" si="111"/>
        <v>0.41817599999999994</v>
      </c>
      <c r="AS7127">
        <v>1</v>
      </c>
      <c r="AT7127" t="s">
        <v>97</v>
      </c>
      <c r="AU7127">
        <v>5</v>
      </c>
    </row>
    <row r="7128" spans="1:47">
      <c r="A7128" t="s">
        <v>248</v>
      </c>
      <c r="C7128">
        <v>310</v>
      </c>
      <c r="E7128">
        <v>0</v>
      </c>
      <c r="J7128">
        <v>9.6320000000000003E-2</v>
      </c>
      <c r="K7128">
        <v>0</v>
      </c>
      <c r="L7128">
        <v>0</v>
      </c>
      <c r="M7128">
        <v>0</v>
      </c>
      <c r="N7128">
        <v>0</v>
      </c>
      <c r="P7128">
        <v>0</v>
      </c>
      <c r="Q7128">
        <v>0</v>
      </c>
      <c r="R7128">
        <v>0</v>
      </c>
      <c r="S7128" t="s">
        <v>249</v>
      </c>
      <c r="T7128">
        <v>0</v>
      </c>
      <c r="Y7128">
        <v>0</v>
      </c>
      <c r="AB7128">
        <v>0</v>
      </c>
      <c r="AC7128">
        <v>0</v>
      </c>
      <c r="AD7128">
        <v>0</v>
      </c>
      <c r="AE7128">
        <v>0</v>
      </c>
      <c r="AF7128">
        <v>0</v>
      </c>
      <c r="AQ7128">
        <v>0</v>
      </c>
      <c r="AR7128">
        <f t="shared" si="111"/>
        <v>0</v>
      </c>
      <c r="AS7128">
        <v>1</v>
      </c>
      <c r="AT7128" t="s">
        <v>112</v>
      </c>
      <c r="AU7128">
        <v>20</v>
      </c>
    </row>
    <row r="7129" spans="1:47">
      <c r="A7129" t="s">
        <v>24297</v>
      </c>
      <c r="C7129">
        <v>310</v>
      </c>
      <c r="D7129" t="s">
        <v>24298</v>
      </c>
      <c r="E7129">
        <v>101</v>
      </c>
      <c r="F7129" t="s">
        <v>24299</v>
      </c>
      <c r="G7129" t="s">
        <v>1783</v>
      </c>
      <c r="H7129" t="s">
        <v>220</v>
      </c>
      <c r="I7129" t="s">
        <v>24300</v>
      </c>
      <c r="J7129">
        <v>0.29182000000000002</v>
      </c>
      <c r="K7129">
        <v>1</v>
      </c>
      <c r="L7129">
        <v>1</v>
      </c>
      <c r="M7129">
        <v>1</v>
      </c>
      <c r="N7129">
        <v>1</v>
      </c>
      <c r="O7129" t="s">
        <v>225</v>
      </c>
      <c r="P7129">
        <v>0</v>
      </c>
      <c r="Q7129">
        <v>0</v>
      </c>
      <c r="R7129">
        <v>0</v>
      </c>
      <c r="S7129" t="s">
        <v>223</v>
      </c>
      <c r="T7129">
        <v>0</v>
      </c>
      <c r="U7129" t="s">
        <v>24297</v>
      </c>
      <c r="V7129" t="s">
        <v>10030</v>
      </c>
      <c r="W7129" t="s">
        <v>225</v>
      </c>
      <c r="X7129" t="s">
        <v>225</v>
      </c>
      <c r="Y7129">
        <v>0</v>
      </c>
      <c r="AB7129">
        <v>1</v>
      </c>
      <c r="AC7129">
        <v>1</v>
      </c>
      <c r="AD7129">
        <v>3</v>
      </c>
      <c r="AE7129">
        <v>948</v>
      </c>
      <c r="AF7129">
        <v>1</v>
      </c>
      <c r="AQ7129">
        <v>1</v>
      </c>
      <c r="AR7129">
        <f t="shared" si="111"/>
        <v>4.6463999999999999</v>
      </c>
      <c r="AS7129">
        <v>1</v>
      </c>
      <c r="AT7129" t="s">
        <v>112</v>
      </c>
      <c r="AU7129">
        <v>20</v>
      </c>
    </row>
    <row r="7130" spans="1:47">
      <c r="A7130" t="s">
        <v>24301</v>
      </c>
      <c r="B7130" t="s">
        <v>293</v>
      </c>
      <c r="C7130">
        <v>239</v>
      </c>
      <c r="D7130" t="s">
        <v>24302</v>
      </c>
      <c r="E7130">
        <v>130</v>
      </c>
      <c r="F7130" t="s">
        <v>24303</v>
      </c>
      <c r="G7130" t="s">
        <v>24304</v>
      </c>
      <c r="J7130">
        <v>10.653359999999999</v>
      </c>
      <c r="K7130">
        <v>0</v>
      </c>
      <c r="L7130">
        <v>0</v>
      </c>
      <c r="M7130">
        <v>0</v>
      </c>
      <c r="N7130">
        <v>0</v>
      </c>
      <c r="P7130">
        <v>0</v>
      </c>
      <c r="Q7130">
        <v>0</v>
      </c>
      <c r="R7130">
        <v>0</v>
      </c>
      <c r="T7130">
        <v>0</v>
      </c>
      <c r="Y7130">
        <v>0</v>
      </c>
      <c r="AB7130">
        <v>0</v>
      </c>
      <c r="AC7130">
        <v>0</v>
      </c>
      <c r="AD7130">
        <v>0</v>
      </c>
      <c r="AE7130">
        <v>0</v>
      </c>
      <c r="AF7130">
        <v>0</v>
      </c>
      <c r="AH7130" t="s">
        <v>24301</v>
      </c>
      <c r="AI7130" t="s">
        <v>323</v>
      </c>
      <c r="AJ7130" t="s">
        <v>323</v>
      </c>
      <c r="AK7130" t="s">
        <v>323</v>
      </c>
      <c r="AL7130" t="s">
        <v>238</v>
      </c>
      <c r="AQ7130">
        <v>0</v>
      </c>
      <c r="AR7130">
        <f t="shared" si="111"/>
        <v>0</v>
      </c>
      <c r="AS7130">
        <v>1</v>
      </c>
      <c r="AT7130" t="s">
        <v>126</v>
      </c>
      <c r="AU7130">
        <v>34</v>
      </c>
    </row>
    <row r="7131" spans="1:47">
      <c r="A7131" t="s">
        <v>24305</v>
      </c>
      <c r="C7131">
        <v>310</v>
      </c>
      <c r="D7131" t="s">
        <v>24306</v>
      </c>
      <c r="E7131">
        <v>101</v>
      </c>
      <c r="F7131" t="s">
        <v>24307</v>
      </c>
      <c r="G7131" t="s">
        <v>1783</v>
      </c>
      <c r="H7131" t="s">
        <v>220</v>
      </c>
      <c r="I7131" t="s">
        <v>24308</v>
      </c>
      <c r="J7131">
        <v>0.16031000000000001</v>
      </c>
      <c r="K7131">
        <v>1</v>
      </c>
      <c r="L7131">
        <v>1</v>
      </c>
      <c r="M7131">
        <v>1</v>
      </c>
      <c r="N7131">
        <v>1</v>
      </c>
      <c r="O7131" t="s">
        <v>225</v>
      </c>
      <c r="P7131">
        <v>0</v>
      </c>
      <c r="Q7131">
        <v>1</v>
      </c>
      <c r="R7131">
        <v>8700</v>
      </c>
      <c r="S7131" t="s">
        <v>223</v>
      </c>
      <c r="T7131">
        <v>8700</v>
      </c>
      <c r="U7131" t="s">
        <v>24305</v>
      </c>
      <c r="V7131" t="s">
        <v>224</v>
      </c>
      <c r="W7131" t="s">
        <v>225</v>
      </c>
      <c r="X7131" t="s">
        <v>225</v>
      </c>
      <c r="Y7131">
        <v>8700</v>
      </c>
      <c r="AB7131">
        <v>1</v>
      </c>
      <c r="AC7131">
        <v>1</v>
      </c>
      <c r="AD7131">
        <v>2</v>
      </c>
      <c r="AE7131">
        <v>491</v>
      </c>
      <c r="AF7131">
        <v>1</v>
      </c>
      <c r="AQ7131">
        <v>3</v>
      </c>
      <c r="AR7131">
        <f t="shared" si="111"/>
        <v>0.41817599999999994</v>
      </c>
      <c r="AS7131">
        <v>1</v>
      </c>
      <c r="AT7131" t="s">
        <v>97</v>
      </c>
      <c r="AU7131">
        <v>5</v>
      </c>
    </row>
    <row r="7132" spans="1:47">
      <c r="A7132" t="s">
        <v>24309</v>
      </c>
      <c r="C7132">
        <v>310</v>
      </c>
      <c r="D7132" t="s">
        <v>24310</v>
      </c>
      <c r="E7132">
        <v>101</v>
      </c>
      <c r="F7132" t="s">
        <v>24311</v>
      </c>
      <c r="G7132" t="s">
        <v>1783</v>
      </c>
      <c r="H7132" t="s">
        <v>220</v>
      </c>
      <c r="I7132" t="s">
        <v>24312</v>
      </c>
      <c r="J7132">
        <v>0.22642000000000001</v>
      </c>
      <c r="K7132">
        <v>1</v>
      </c>
      <c r="L7132">
        <v>1</v>
      </c>
      <c r="M7132">
        <v>1</v>
      </c>
      <c r="N7132">
        <v>1</v>
      </c>
      <c r="O7132" t="s">
        <v>225</v>
      </c>
      <c r="P7132">
        <v>0</v>
      </c>
      <c r="Q7132">
        <v>0</v>
      </c>
      <c r="R7132">
        <v>0</v>
      </c>
      <c r="S7132" t="s">
        <v>223</v>
      </c>
      <c r="T7132">
        <v>0</v>
      </c>
      <c r="U7132" t="s">
        <v>24309</v>
      </c>
      <c r="V7132" t="s">
        <v>224</v>
      </c>
      <c r="W7132" t="s">
        <v>225</v>
      </c>
      <c r="X7132" t="s">
        <v>225</v>
      </c>
      <c r="Y7132">
        <v>0</v>
      </c>
      <c r="AB7132">
        <v>1</v>
      </c>
      <c r="AC7132">
        <v>1</v>
      </c>
      <c r="AD7132">
        <v>4</v>
      </c>
      <c r="AE7132">
        <v>1781</v>
      </c>
      <c r="AF7132">
        <v>1.75</v>
      </c>
      <c r="AQ7132">
        <v>4</v>
      </c>
      <c r="AR7132">
        <f t="shared" si="111"/>
        <v>4.6463999999999999</v>
      </c>
      <c r="AS7132">
        <v>1</v>
      </c>
      <c r="AT7132" t="s">
        <v>112</v>
      </c>
      <c r="AU7132">
        <v>20</v>
      </c>
    </row>
    <row r="7133" spans="1:47">
      <c r="A7133" t="s">
        <v>14871</v>
      </c>
      <c r="C7133">
        <v>310</v>
      </c>
      <c r="E7133">
        <v>0</v>
      </c>
      <c r="J7133">
        <v>7.9399999999999991E-3</v>
      </c>
      <c r="K7133">
        <v>0</v>
      </c>
      <c r="L7133">
        <v>0</v>
      </c>
      <c r="M7133">
        <v>0</v>
      </c>
      <c r="N7133">
        <v>0</v>
      </c>
      <c r="P7133">
        <v>0</v>
      </c>
      <c r="Q7133">
        <v>0</v>
      </c>
      <c r="R7133">
        <v>0</v>
      </c>
      <c r="S7133" t="s">
        <v>249</v>
      </c>
      <c r="T7133">
        <v>0</v>
      </c>
      <c r="Y7133">
        <v>0</v>
      </c>
      <c r="AB7133">
        <v>0</v>
      </c>
      <c r="AC7133">
        <v>0</v>
      </c>
      <c r="AD7133">
        <v>0</v>
      </c>
      <c r="AE7133">
        <v>0</v>
      </c>
      <c r="AF7133">
        <v>0</v>
      </c>
      <c r="AQ7133">
        <v>0</v>
      </c>
      <c r="AR7133">
        <f t="shared" si="111"/>
        <v>0</v>
      </c>
      <c r="AS7133">
        <v>1</v>
      </c>
      <c r="AT7133" t="s">
        <v>117</v>
      </c>
      <c r="AU7133">
        <v>25</v>
      </c>
    </row>
    <row r="7134" spans="1:47">
      <c r="A7134" t="s">
        <v>24313</v>
      </c>
      <c r="C7134">
        <v>310</v>
      </c>
      <c r="D7134" t="s">
        <v>24314</v>
      </c>
      <c r="E7134">
        <v>601</v>
      </c>
      <c r="F7134" t="s">
        <v>14663</v>
      </c>
      <c r="G7134" t="s">
        <v>324</v>
      </c>
      <c r="H7134" t="s">
        <v>425</v>
      </c>
      <c r="I7134" t="s">
        <v>24315</v>
      </c>
      <c r="J7134">
        <v>0.93030000000000002</v>
      </c>
      <c r="K7134">
        <v>0</v>
      </c>
      <c r="L7134">
        <v>0</v>
      </c>
      <c r="M7134">
        <v>0</v>
      </c>
      <c r="N7134">
        <v>0</v>
      </c>
      <c r="P7134">
        <v>0</v>
      </c>
      <c r="Q7134">
        <v>0</v>
      </c>
      <c r="R7134">
        <v>0</v>
      </c>
      <c r="S7134" t="s">
        <v>223</v>
      </c>
      <c r="T7134">
        <v>0</v>
      </c>
      <c r="U7134" t="s">
        <v>24313</v>
      </c>
      <c r="Y7134">
        <v>0</v>
      </c>
      <c r="AB7134">
        <v>0</v>
      </c>
      <c r="AC7134">
        <v>0</v>
      </c>
      <c r="AD7134">
        <v>0</v>
      </c>
      <c r="AE7134">
        <v>0</v>
      </c>
      <c r="AF7134">
        <v>0</v>
      </c>
      <c r="AQ7134">
        <v>1</v>
      </c>
      <c r="AR7134">
        <f t="shared" si="111"/>
        <v>0</v>
      </c>
      <c r="AS7134">
        <v>1</v>
      </c>
      <c r="AT7134" t="s">
        <v>132</v>
      </c>
      <c r="AU7134">
        <v>41</v>
      </c>
    </row>
    <row r="7135" spans="1:47">
      <c r="A7135" t="s">
        <v>24316</v>
      </c>
      <c r="C7135">
        <v>310</v>
      </c>
      <c r="D7135" t="s">
        <v>24317</v>
      </c>
      <c r="E7135">
        <v>132</v>
      </c>
      <c r="F7135" t="s">
        <v>24311</v>
      </c>
      <c r="G7135" t="s">
        <v>1783</v>
      </c>
      <c r="H7135" t="s">
        <v>260</v>
      </c>
      <c r="I7135" t="s">
        <v>24318</v>
      </c>
      <c r="J7135">
        <v>0.25558999999999998</v>
      </c>
      <c r="K7135">
        <v>0</v>
      </c>
      <c r="L7135">
        <v>0</v>
      </c>
      <c r="M7135">
        <v>0</v>
      </c>
      <c r="N7135">
        <v>0</v>
      </c>
      <c r="P7135">
        <v>0</v>
      </c>
      <c r="Q7135">
        <v>0</v>
      </c>
      <c r="R7135">
        <v>0</v>
      </c>
      <c r="S7135" t="s">
        <v>223</v>
      </c>
      <c r="T7135">
        <v>0</v>
      </c>
      <c r="U7135" t="s">
        <v>24316</v>
      </c>
      <c r="Y7135">
        <v>0</v>
      </c>
      <c r="AB7135">
        <v>0</v>
      </c>
      <c r="AC7135">
        <v>0</v>
      </c>
      <c r="AD7135">
        <v>0</v>
      </c>
      <c r="AE7135">
        <v>0</v>
      </c>
      <c r="AF7135">
        <v>0</v>
      </c>
      <c r="AQ7135">
        <v>0</v>
      </c>
      <c r="AR7135">
        <f t="shared" si="111"/>
        <v>0</v>
      </c>
      <c r="AS7135">
        <v>1</v>
      </c>
      <c r="AT7135" t="s">
        <v>112</v>
      </c>
      <c r="AU7135">
        <v>20</v>
      </c>
    </row>
    <row r="7136" spans="1:47">
      <c r="A7136" t="s">
        <v>14871</v>
      </c>
      <c r="C7136">
        <v>310</v>
      </c>
      <c r="E7136">
        <v>0</v>
      </c>
      <c r="J7136">
        <v>0.22846</v>
      </c>
      <c r="K7136">
        <v>0</v>
      </c>
      <c r="L7136">
        <v>0</v>
      </c>
      <c r="M7136">
        <v>0</v>
      </c>
      <c r="N7136">
        <v>0</v>
      </c>
      <c r="P7136">
        <v>0</v>
      </c>
      <c r="Q7136">
        <v>0</v>
      </c>
      <c r="R7136">
        <v>0</v>
      </c>
      <c r="S7136" t="s">
        <v>249</v>
      </c>
      <c r="T7136">
        <v>0</v>
      </c>
      <c r="Y7136">
        <v>0</v>
      </c>
      <c r="AB7136">
        <v>0</v>
      </c>
      <c r="AC7136">
        <v>0</v>
      </c>
      <c r="AD7136">
        <v>0</v>
      </c>
      <c r="AE7136">
        <v>0</v>
      </c>
      <c r="AF7136">
        <v>0</v>
      </c>
      <c r="AQ7136">
        <v>0</v>
      </c>
      <c r="AR7136">
        <f t="shared" si="111"/>
        <v>0</v>
      </c>
      <c r="AS7136">
        <v>1</v>
      </c>
      <c r="AT7136" t="s">
        <v>117</v>
      </c>
      <c r="AU7136">
        <v>25</v>
      </c>
    </row>
    <row r="7137" spans="1:47">
      <c r="A7137" t="s">
        <v>24319</v>
      </c>
      <c r="C7137">
        <v>310</v>
      </c>
      <c r="D7137" t="s">
        <v>24320</v>
      </c>
      <c r="E7137">
        <v>101</v>
      </c>
      <c r="F7137" t="s">
        <v>24321</v>
      </c>
      <c r="G7137" t="s">
        <v>1783</v>
      </c>
      <c r="H7137" t="s">
        <v>220</v>
      </c>
      <c r="I7137" t="s">
        <v>24322</v>
      </c>
      <c r="J7137">
        <v>0.39745000000000003</v>
      </c>
      <c r="K7137">
        <v>1</v>
      </c>
      <c r="L7137">
        <v>1</v>
      </c>
      <c r="M7137">
        <v>1</v>
      </c>
      <c r="N7137">
        <v>1</v>
      </c>
      <c r="O7137" t="s">
        <v>225</v>
      </c>
      <c r="P7137">
        <v>0</v>
      </c>
      <c r="Q7137">
        <v>1</v>
      </c>
      <c r="R7137">
        <v>4600</v>
      </c>
      <c r="S7137" t="s">
        <v>223</v>
      </c>
      <c r="T7137">
        <v>4600</v>
      </c>
      <c r="U7137" t="s">
        <v>24319</v>
      </c>
      <c r="V7137" t="s">
        <v>224</v>
      </c>
      <c r="W7137" t="s">
        <v>225</v>
      </c>
      <c r="X7137" t="s">
        <v>225</v>
      </c>
      <c r="Y7137">
        <v>4600</v>
      </c>
      <c r="AB7137">
        <v>1</v>
      </c>
      <c r="AC7137">
        <v>1</v>
      </c>
      <c r="AD7137">
        <v>1</v>
      </c>
      <c r="AE7137">
        <v>832</v>
      </c>
      <c r="AF7137">
        <v>1</v>
      </c>
      <c r="AQ7137">
        <v>6</v>
      </c>
      <c r="AR7137">
        <f t="shared" si="111"/>
        <v>0.41817599999999994</v>
      </c>
      <c r="AS7137">
        <v>1</v>
      </c>
      <c r="AT7137" t="s">
        <v>97</v>
      </c>
      <c r="AU7137">
        <v>5</v>
      </c>
    </row>
    <row r="7138" spans="1:47">
      <c r="A7138" t="s">
        <v>24323</v>
      </c>
      <c r="C7138">
        <v>310</v>
      </c>
      <c r="D7138" t="s">
        <v>24324</v>
      </c>
      <c r="E7138">
        <v>101</v>
      </c>
      <c r="F7138" t="s">
        <v>24325</v>
      </c>
      <c r="G7138" t="s">
        <v>1783</v>
      </c>
      <c r="H7138" t="s">
        <v>220</v>
      </c>
      <c r="I7138" t="s">
        <v>24326</v>
      </c>
      <c r="J7138">
        <v>0.14688000000000001</v>
      </c>
      <c r="K7138">
        <v>1</v>
      </c>
      <c r="L7138">
        <v>1</v>
      </c>
      <c r="M7138">
        <v>1</v>
      </c>
      <c r="N7138">
        <v>1</v>
      </c>
      <c r="O7138" t="s">
        <v>225</v>
      </c>
      <c r="P7138">
        <v>0</v>
      </c>
      <c r="Q7138">
        <v>1</v>
      </c>
      <c r="R7138">
        <v>600</v>
      </c>
      <c r="S7138" t="s">
        <v>223</v>
      </c>
      <c r="T7138">
        <v>600</v>
      </c>
      <c r="U7138" t="s">
        <v>24323</v>
      </c>
      <c r="V7138" t="s">
        <v>224</v>
      </c>
      <c r="W7138" t="s">
        <v>225</v>
      </c>
      <c r="X7138" t="s">
        <v>225</v>
      </c>
      <c r="Y7138">
        <v>600</v>
      </c>
      <c r="AB7138">
        <v>1</v>
      </c>
      <c r="AC7138">
        <v>1</v>
      </c>
      <c r="AD7138">
        <v>2</v>
      </c>
      <c r="AE7138">
        <v>686</v>
      </c>
      <c r="AF7138">
        <v>1.3</v>
      </c>
      <c r="AQ7138">
        <v>1</v>
      </c>
      <c r="AR7138">
        <f t="shared" si="111"/>
        <v>0.41817599999999994</v>
      </c>
      <c r="AS7138">
        <v>1</v>
      </c>
      <c r="AT7138" t="s">
        <v>97</v>
      </c>
      <c r="AU7138">
        <v>5</v>
      </c>
    </row>
    <row r="7139" spans="1:47">
      <c r="A7139" t="s">
        <v>24327</v>
      </c>
      <c r="C7139">
        <v>310</v>
      </c>
      <c r="D7139" t="s">
        <v>24328</v>
      </c>
      <c r="E7139">
        <v>101</v>
      </c>
      <c r="F7139" t="s">
        <v>24329</v>
      </c>
      <c r="G7139" t="s">
        <v>1783</v>
      </c>
      <c r="H7139" t="s">
        <v>220</v>
      </c>
      <c r="I7139" t="s">
        <v>24330</v>
      </c>
      <c r="J7139">
        <v>2.9685299999999999</v>
      </c>
      <c r="K7139">
        <v>1</v>
      </c>
      <c r="L7139">
        <v>1</v>
      </c>
      <c r="M7139">
        <v>1</v>
      </c>
      <c r="N7139">
        <v>1</v>
      </c>
      <c r="O7139" t="s">
        <v>225</v>
      </c>
      <c r="P7139">
        <v>0</v>
      </c>
      <c r="Q7139">
        <v>0</v>
      </c>
      <c r="R7139">
        <v>0</v>
      </c>
      <c r="S7139" t="s">
        <v>223</v>
      </c>
      <c r="T7139">
        <v>0</v>
      </c>
      <c r="U7139" t="s">
        <v>24327</v>
      </c>
      <c r="X7139" t="s">
        <v>225</v>
      </c>
      <c r="Y7139">
        <v>0</v>
      </c>
      <c r="AB7139">
        <v>1</v>
      </c>
      <c r="AC7139">
        <v>1</v>
      </c>
      <c r="AD7139">
        <v>4</v>
      </c>
      <c r="AE7139">
        <v>1768</v>
      </c>
      <c r="AF7139">
        <v>2</v>
      </c>
      <c r="AQ7139">
        <v>1</v>
      </c>
      <c r="AR7139">
        <f t="shared" si="111"/>
        <v>4.6463999999999999</v>
      </c>
      <c r="AS7139">
        <v>1</v>
      </c>
      <c r="AT7139" t="s">
        <v>112</v>
      </c>
      <c r="AU7139">
        <v>20</v>
      </c>
    </row>
    <row r="7140" spans="1:47">
      <c r="A7140" t="s">
        <v>24331</v>
      </c>
      <c r="C7140">
        <v>310</v>
      </c>
      <c r="D7140" t="s">
        <v>24332</v>
      </c>
      <c r="E7140">
        <v>101</v>
      </c>
      <c r="F7140" t="s">
        <v>24333</v>
      </c>
      <c r="G7140" t="s">
        <v>1783</v>
      </c>
      <c r="H7140" t="s">
        <v>220</v>
      </c>
      <c r="I7140" t="s">
        <v>24334</v>
      </c>
      <c r="J7140">
        <v>0.28817999999999999</v>
      </c>
      <c r="K7140">
        <v>1</v>
      </c>
      <c r="L7140">
        <v>1</v>
      </c>
      <c r="M7140">
        <v>1</v>
      </c>
      <c r="N7140">
        <v>1</v>
      </c>
      <c r="O7140" t="s">
        <v>225</v>
      </c>
      <c r="P7140">
        <v>0</v>
      </c>
      <c r="Q7140">
        <v>1</v>
      </c>
      <c r="R7140">
        <v>4300</v>
      </c>
      <c r="S7140" t="s">
        <v>223</v>
      </c>
      <c r="T7140">
        <v>4300</v>
      </c>
      <c r="U7140" t="s">
        <v>24331</v>
      </c>
      <c r="V7140" t="s">
        <v>10030</v>
      </c>
      <c r="W7140" t="s">
        <v>225</v>
      </c>
      <c r="X7140" t="s">
        <v>225</v>
      </c>
      <c r="Y7140">
        <v>4300</v>
      </c>
      <c r="AB7140">
        <v>1</v>
      </c>
      <c r="AC7140">
        <v>1</v>
      </c>
      <c r="AD7140">
        <v>2</v>
      </c>
      <c r="AE7140">
        <v>804</v>
      </c>
      <c r="AF7140">
        <v>1</v>
      </c>
      <c r="AQ7140">
        <v>1</v>
      </c>
      <c r="AR7140">
        <f t="shared" si="111"/>
        <v>4.6463999999999999</v>
      </c>
      <c r="AS7140">
        <v>1</v>
      </c>
      <c r="AT7140" t="s">
        <v>112</v>
      </c>
      <c r="AU7140">
        <v>20</v>
      </c>
    </row>
    <row r="7141" spans="1:47">
      <c r="A7141" t="s">
        <v>24335</v>
      </c>
      <c r="C7141">
        <v>310</v>
      </c>
      <c r="D7141" t="s">
        <v>24336</v>
      </c>
      <c r="E7141">
        <v>101</v>
      </c>
      <c r="F7141" t="s">
        <v>21593</v>
      </c>
      <c r="G7141" t="s">
        <v>1783</v>
      </c>
      <c r="H7141" t="s">
        <v>220</v>
      </c>
      <c r="I7141" t="s">
        <v>24337</v>
      </c>
      <c r="J7141">
        <v>3.0282800000000001</v>
      </c>
      <c r="K7141">
        <v>1</v>
      </c>
      <c r="L7141">
        <v>1</v>
      </c>
      <c r="M7141">
        <v>1</v>
      </c>
      <c r="N7141">
        <v>1</v>
      </c>
      <c r="O7141" t="s">
        <v>225</v>
      </c>
      <c r="P7141">
        <v>0</v>
      </c>
      <c r="Q7141">
        <v>0</v>
      </c>
      <c r="R7141">
        <v>0</v>
      </c>
      <c r="S7141" t="s">
        <v>223</v>
      </c>
      <c r="T7141">
        <v>0</v>
      </c>
      <c r="U7141" t="s">
        <v>24335</v>
      </c>
      <c r="X7141" t="s">
        <v>225</v>
      </c>
      <c r="Y7141">
        <v>0</v>
      </c>
      <c r="AB7141">
        <v>1</v>
      </c>
      <c r="AC7141">
        <v>1</v>
      </c>
      <c r="AD7141">
        <v>2</v>
      </c>
      <c r="AE7141">
        <v>1008</v>
      </c>
      <c r="AF7141">
        <v>1.5</v>
      </c>
      <c r="AQ7141">
        <v>1</v>
      </c>
      <c r="AR7141">
        <f t="shared" si="111"/>
        <v>4.6463999999999999</v>
      </c>
      <c r="AS7141">
        <v>1</v>
      </c>
      <c r="AT7141" t="s">
        <v>112</v>
      </c>
      <c r="AU7141">
        <v>20</v>
      </c>
    </row>
    <row r="7142" spans="1:47">
      <c r="A7142" t="s">
        <v>248</v>
      </c>
      <c r="C7142">
        <v>310</v>
      </c>
      <c r="E7142">
        <v>0</v>
      </c>
      <c r="J7142">
        <v>0.14424999999999999</v>
      </c>
      <c r="K7142">
        <v>0</v>
      </c>
      <c r="L7142">
        <v>0</v>
      </c>
      <c r="M7142">
        <v>0</v>
      </c>
      <c r="N7142">
        <v>0</v>
      </c>
      <c r="P7142">
        <v>0</v>
      </c>
      <c r="Q7142">
        <v>0</v>
      </c>
      <c r="R7142">
        <v>0</v>
      </c>
      <c r="S7142" t="s">
        <v>249</v>
      </c>
      <c r="T7142">
        <v>0</v>
      </c>
      <c r="Y7142">
        <v>0</v>
      </c>
      <c r="AB7142">
        <v>0</v>
      </c>
      <c r="AC7142">
        <v>0</v>
      </c>
      <c r="AD7142">
        <v>0</v>
      </c>
      <c r="AE7142">
        <v>0</v>
      </c>
      <c r="AF7142">
        <v>0</v>
      </c>
      <c r="AQ7142">
        <v>0</v>
      </c>
      <c r="AR7142">
        <f t="shared" si="111"/>
        <v>0</v>
      </c>
      <c r="AS7142">
        <v>1</v>
      </c>
      <c r="AT7142" t="s">
        <v>97</v>
      </c>
      <c r="AU7142">
        <v>5</v>
      </c>
    </row>
    <row r="7143" spans="1:47">
      <c r="A7143" t="s">
        <v>24338</v>
      </c>
      <c r="C7143">
        <v>310</v>
      </c>
      <c r="D7143" t="s">
        <v>24339</v>
      </c>
      <c r="E7143">
        <v>101</v>
      </c>
      <c r="F7143" t="s">
        <v>24340</v>
      </c>
      <c r="G7143" t="s">
        <v>1783</v>
      </c>
      <c r="H7143" t="s">
        <v>220</v>
      </c>
      <c r="I7143" t="s">
        <v>24341</v>
      </c>
      <c r="J7143">
        <v>0.16095999999999999</v>
      </c>
      <c r="K7143">
        <v>1</v>
      </c>
      <c r="L7143">
        <v>1</v>
      </c>
      <c r="M7143">
        <v>1</v>
      </c>
      <c r="N7143">
        <v>1</v>
      </c>
      <c r="O7143" t="s">
        <v>225</v>
      </c>
      <c r="P7143">
        <v>0</v>
      </c>
      <c r="Q7143">
        <v>1</v>
      </c>
      <c r="R7143">
        <v>900</v>
      </c>
      <c r="S7143" t="s">
        <v>223</v>
      </c>
      <c r="T7143">
        <v>900</v>
      </c>
      <c r="U7143" t="s">
        <v>24338</v>
      </c>
      <c r="V7143" t="s">
        <v>224</v>
      </c>
      <c r="W7143" t="s">
        <v>225</v>
      </c>
      <c r="X7143" t="s">
        <v>225</v>
      </c>
      <c r="Y7143">
        <v>900</v>
      </c>
      <c r="AB7143">
        <v>1</v>
      </c>
      <c r="AC7143">
        <v>1</v>
      </c>
      <c r="AD7143">
        <v>1</v>
      </c>
      <c r="AE7143">
        <v>640</v>
      </c>
      <c r="AF7143">
        <v>1</v>
      </c>
      <c r="AQ7143">
        <v>2</v>
      </c>
      <c r="AR7143">
        <f t="shared" si="111"/>
        <v>0.41817599999999994</v>
      </c>
      <c r="AS7143">
        <v>1</v>
      </c>
      <c r="AT7143" t="s">
        <v>97</v>
      </c>
      <c r="AU7143">
        <v>5</v>
      </c>
    </row>
    <row r="7144" spans="1:47">
      <c r="A7144" t="s">
        <v>23170</v>
      </c>
      <c r="C7144">
        <v>310</v>
      </c>
      <c r="D7144" t="s">
        <v>23171</v>
      </c>
      <c r="E7144">
        <v>903</v>
      </c>
      <c r="F7144" t="s">
        <v>821</v>
      </c>
      <c r="G7144" t="s">
        <v>422</v>
      </c>
      <c r="H7144" t="s">
        <v>833</v>
      </c>
      <c r="I7144" t="s">
        <v>23172</v>
      </c>
      <c r="J7144">
        <v>0.66876000000000002</v>
      </c>
      <c r="K7144">
        <v>0</v>
      </c>
      <c r="L7144">
        <v>0</v>
      </c>
      <c r="M7144">
        <v>0</v>
      </c>
      <c r="N7144">
        <v>0</v>
      </c>
      <c r="P7144">
        <v>0</v>
      </c>
      <c r="Q7144">
        <v>0</v>
      </c>
      <c r="R7144">
        <v>0</v>
      </c>
      <c r="S7144" t="s">
        <v>243</v>
      </c>
      <c r="T7144">
        <v>0</v>
      </c>
      <c r="U7144" t="s">
        <v>23170</v>
      </c>
      <c r="V7144" t="s">
        <v>611</v>
      </c>
      <c r="Y7144">
        <v>0</v>
      </c>
      <c r="AB7144">
        <v>0</v>
      </c>
      <c r="AC7144">
        <v>0</v>
      </c>
      <c r="AD7144">
        <v>0</v>
      </c>
      <c r="AE7144">
        <v>0</v>
      </c>
      <c r="AF7144">
        <v>0</v>
      </c>
      <c r="AQ7144">
        <v>3</v>
      </c>
      <c r="AR7144">
        <f t="shared" si="111"/>
        <v>0</v>
      </c>
      <c r="AS7144">
        <v>1</v>
      </c>
      <c r="AT7144" t="s">
        <v>132</v>
      </c>
      <c r="AU7144">
        <v>41</v>
      </c>
    </row>
    <row r="7145" spans="1:47">
      <c r="A7145" t="s">
        <v>24342</v>
      </c>
      <c r="C7145">
        <v>310</v>
      </c>
      <c r="D7145" t="s">
        <v>24343</v>
      </c>
      <c r="E7145">
        <v>101</v>
      </c>
      <c r="F7145" t="s">
        <v>24344</v>
      </c>
      <c r="G7145" t="s">
        <v>1783</v>
      </c>
      <c r="H7145" t="s">
        <v>220</v>
      </c>
      <c r="I7145" t="s">
        <v>24345</v>
      </c>
      <c r="J7145">
        <v>0.31084000000000001</v>
      </c>
      <c r="K7145">
        <v>1</v>
      </c>
      <c r="L7145">
        <v>1</v>
      </c>
      <c r="M7145">
        <v>1</v>
      </c>
      <c r="N7145">
        <v>1</v>
      </c>
      <c r="O7145" t="s">
        <v>225</v>
      </c>
      <c r="P7145">
        <v>0</v>
      </c>
      <c r="Q7145">
        <v>1</v>
      </c>
      <c r="R7145">
        <v>7000</v>
      </c>
      <c r="S7145" t="s">
        <v>223</v>
      </c>
      <c r="T7145">
        <v>7000</v>
      </c>
      <c r="U7145" t="s">
        <v>24342</v>
      </c>
      <c r="X7145" t="s">
        <v>225</v>
      </c>
      <c r="Y7145">
        <v>7000</v>
      </c>
      <c r="AB7145">
        <v>1</v>
      </c>
      <c r="AC7145">
        <v>1</v>
      </c>
      <c r="AD7145">
        <v>3</v>
      </c>
      <c r="AE7145">
        <v>1058</v>
      </c>
      <c r="AF7145">
        <v>1.75</v>
      </c>
      <c r="AQ7145">
        <v>4</v>
      </c>
      <c r="AR7145">
        <f t="shared" si="111"/>
        <v>0.41817599999999994</v>
      </c>
      <c r="AS7145">
        <v>1</v>
      </c>
      <c r="AT7145" t="s">
        <v>97</v>
      </c>
      <c r="AU7145">
        <v>5</v>
      </c>
    </row>
    <row r="7146" spans="1:47">
      <c r="A7146" t="s">
        <v>24346</v>
      </c>
      <c r="C7146">
        <v>310</v>
      </c>
      <c r="D7146" t="s">
        <v>24347</v>
      </c>
      <c r="E7146">
        <v>132</v>
      </c>
      <c r="F7146" t="s">
        <v>24348</v>
      </c>
      <c r="G7146" t="s">
        <v>1783</v>
      </c>
      <c r="H7146" t="s">
        <v>260</v>
      </c>
      <c r="I7146" t="s">
        <v>24349</v>
      </c>
      <c r="J7146">
        <v>6.7769999999999997E-2</v>
      </c>
      <c r="K7146">
        <v>0</v>
      </c>
      <c r="L7146">
        <v>0</v>
      </c>
      <c r="M7146">
        <v>0</v>
      </c>
      <c r="N7146">
        <v>0</v>
      </c>
      <c r="P7146">
        <v>0</v>
      </c>
      <c r="Q7146">
        <v>0</v>
      </c>
      <c r="R7146">
        <v>0</v>
      </c>
      <c r="S7146" t="s">
        <v>223</v>
      </c>
      <c r="T7146">
        <v>0</v>
      </c>
      <c r="U7146" t="s">
        <v>24346</v>
      </c>
      <c r="Y7146">
        <v>0</v>
      </c>
      <c r="AB7146">
        <v>0</v>
      </c>
      <c r="AC7146">
        <v>0</v>
      </c>
      <c r="AD7146">
        <v>0</v>
      </c>
      <c r="AE7146">
        <v>0</v>
      </c>
      <c r="AF7146">
        <v>0</v>
      </c>
      <c r="AQ7146">
        <v>1</v>
      </c>
      <c r="AR7146">
        <f t="shared" si="111"/>
        <v>0</v>
      </c>
      <c r="AS7146">
        <v>1</v>
      </c>
      <c r="AT7146" t="s">
        <v>97</v>
      </c>
      <c r="AU7146">
        <v>5</v>
      </c>
    </row>
    <row r="7147" spans="1:47">
      <c r="A7147" t="s">
        <v>24350</v>
      </c>
      <c r="B7147" t="s">
        <v>293</v>
      </c>
      <c r="C7147">
        <v>52</v>
      </c>
      <c r="D7147" t="s">
        <v>23805</v>
      </c>
      <c r="E7147">
        <v>700</v>
      </c>
      <c r="F7147" t="s">
        <v>24351</v>
      </c>
      <c r="J7147">
        <v>138.50131999999999</v>
      </c>
      <c r="K7147">
        <v>0</v>
      </c>
      <c r="L7147">
        <v>0</v>
      </c>
      <c r="M7147">
        <v>0</v>
      </c>
      <c r="N7147">
        <v>0</v>
      </c>
      <c r="P7147">
        <v>0</v>
      </c>
      <c r="Q7147">
        <v>0</v>
      </c>
      <c r="R7147">
        <v>0</v>
      </c>
      <c r="T7147">
        <v>0</v>
      </c>
      <c r="Y7147">
        <v>0</v>
      </c>
      <c r="AB7147">
        <v>0</v>
      </c>
      <c r="AC7147">
        <v>0</v>
      </c>
      <c r="AD7147">
        <v>0</v>
      </c>
      <c r="AE7147">
        <v>0</v>
      </c>
      <c r="AF7147">
        <v>0</v>
      </c>
      <c r="AQ7147">
        <v>0</v>
      </c>
      <c r="AR7147">
        <f t="shared" si="111"/>
        <v>0</v>
      </c>
      <c r="AS7147">
        <v>1</v>
      </c>
      <c r="AT7147" t="s">
        <v>124</v>
      </c>
      <c r="AU7147">
        <v>32</v>
      </c>
    </row>
    <row r="7148" spans="1:47">
      <c r="A7148" t="s">
        <v>24352</v>
      </c>
      <c r="C7148">
        <v>310</v>
      </c>
      <c r="D7148" t="s">
        <v>24353</v>
      </c>
      <c r="E7148">
        <v>101</v>
      </c>
      <c r="F7148" t="s">
        <v>24354</v>
      </c>
      <c r="G7148" t="s">
        <v>1783</v>
      </c>
      <c r="H7148" t="s">
        <v>220</v>
      </c>
      <c r="I7148" t="s">
        <v>24355</v>
      </c>
      <c r="J7148">
        <v>0.15089</v>
      </c>
      <c r="K7148">
        <v>1</v>
      </c>
      <c r="L7148">
        <v>1</v>
      </c>
      <c r="M7148">
        <v>1</v>
      </c>
      <c r="N7148">
        <v>1</v>
      </c>
      <c r="O7148" t="s">
        <v>225</v>
      </c>
      <c r="P7148">
        <v>0</v>
      </c>
      <c r="Q7148">
        <v>0</v>
      </c>
      <c r="R7148">
        <v>0</v>
      </c>
      <c r="S7148" t="s">
        <v>223</v>
      </c>
      <c r="T7148">
        <v>0</v>
      </c>
      <c r="U7148" t="s">
        <v>24352</v>
      </c>
      <c r="V7148" t="s">
        <v>224</v>
      </c>
      <c r="W7148" t="s">
        <v>225</v>
      </c>
      <c r="X7148" t="s">
        <v>225</v>
      </c>
      <c r="Y7148">
        <v>0</v>
      </c>
      <c r="AB7148">
        <v>1</v>
      </c>
      <c r="AC7148">
        <v>1</v>
      </c>
      <c r="AD7148">
        <v>1</v>
      </c>
      <c r="AE7148">
        <v>434</v>
      </c>
      <c r="AF7148">
        <v>1</v>
      </c>
      <c r="AQ7148">
        <v>2</v>
      </c>
      <c r="AR7148">
        <f t="shared" si="111"/>
        <v>0.41817599999999994</v>
      </c>
      <c r="AS7148">
        <v>1</v>
      </c>
      <c r="AT7148" t="s">
        <v>97</v>
      </c>
      <c r="AU7148">
        <v>5</v>
      </c>
    </row>
    <row r="7149" spans="1:47">
      <c r="A7149" t="s">
        <v>24356</v>
      </c>
      <c r="C7149">
        <v>310</v>
      </c>
      <c r="D7149" t="s">
        <v>24357</v>
      </c>
      <c r="E7149">
        <v>132</v>
      </c>
      <c r="F7149" t="s">
        <v>24348</v>
      </c>
      <c r="G7149" t="s">
        <v>1783</v>
      </c>
      <c r="H7149" t="s">
        <v>260</v>
      </c>
      <c r="I7149" t="s">
        <v>24358</v>
      </c>
      <c r="J7149">
        <v>6.6000000000000003E-2</v>
      </c>
      <c r="K7149">
        <v>0</v>
      </c>
      <c r="L7149">
        <v>0</v>
      </c>
      <c r="M7149">
        <v>0</v>
      </c>
      <c r="N7149">
        <v>0</v>
      </c>
      <c r="P7149">
        <v>0</v>
      </c>
      <c r="Q7149">
        <v>0</v>
      </c>
      <c r="R7149">
        <v>0</v>
      </c>
      <c r="S7149" t="s">
        <v>223</v>
      </c>
      <c r="T7149">
        <v>0</v>
      </c>
      <c r="U7149" t="s">
        <v>24356</v>
      </c>
      <c r="Y7149">
        <v>0</v>
      </c>
      <c r="AB7149">
        <v>0</v>
      </c>
      <c r="AC7149">
        <v>0</v>
      </c>
      <c r="AD7149">
        <v>0</v>
      </c>
      <c r="AE7149">
        <v>0</v>
      </c>
      <c r="AF7149">
        <v>0</v>
      </c>
      <c r="AQ7149">
        <v>1</v>
      </c>
      <c r="AR7149">
        <f t="shared" si="111"/>
        <v>0</v>
      </c>
      <c r="AS7149">
        <v>1</v>
      </c>
      <c r="AT7149" t="s">
        <v>97</v>
      </c>
      <c r="AU7149">
        <v>5</v>
      </c>
    </row>
    <row r="7150" spans="1:47">
      <c r="A7150" t="s">
        <v>24359</v>
      </c>
      <c r="C7150">
        <v>310</v>
      </c>
      <c r="D7150" t="s">
        <v>24360</v>
      </c>
      <c r="E7150">
        <v>101</v>
      </c>
      <c r="F7150" t="s">
        <v>24361</v>
      </c>
      <c r="G7150" t="s">
        <v>1783</v>
      </c>
      <c r="H7150" t="s">
        <v>220</v>
      </c>
      <c r="I7150" t="s">
        <v>24362</v>
      </c>
      <c r="J7150">
        <v>0.2959</v>
      </c>
      <c r="K7150">
        <v>1</v>
      </c>
      <c r="L7150">
        <v>1</v>
      </c>
      <c r="M7150">
        <v>1</v>
      </c>
      <c r="N7150">
        <v>1</v>
      </c>
      <c r="O7150" t="s">
        <v>225</v>
      </c>
      <c r="P7150">
        <v>0</v>
      </c>
      <c r="Q7150">
        <v>1</v>
      </c>
      <c r="R7150">
        <v>12100</v>
      </c>
      <c r="S7150" t="s">
        <v>223</v>
      </c>
      <c r="T7150">
        <v>12100</v>
      </c>
      <c r="U7150" t="s">
        <v>24359</v>
      </c>
      <c r="V7150" t="s">
        <v>10030</v>
      </c>
      <c r="W7150" t="s">
        <v>225</v>
      </c>
      <c r="X7150" t="s">
        <v>225</v>
      </c>
      <c r="Y7150">
        <v>12100</v>
      </c>
      <c r="AB7150">
        <v>1</v>
      </c>
      <c r="AC7150">
        <v>1</v>
      </c>
      <c r="AD7150">
        <v>2</v>
      </c>
      <c r="AE7150">
        <v>804</v>
      </c>
      <c r="AF7150">
        <v>1</v>
      </c>
      <c r="AQ7150">
        <v>1</v>
      </c>
      <c r="AR7150">
        <f t="shared" si="111"/>
        <v>4.6463999999999999</v>
      </c>
      <c r="AS7150">
        <v>1</v>
      </c>
      <c r="AT7150" t="s">
        <v>112</v>
      </c>
      <c r="AU7150">
        <v>20</v>
      </c>
    </row>
    <row r="7151" spans="1:47">
      <c r="A7151" t="s">
        <v>24363</v>
      </c>
      <c r="C7151">
        <v>310</v>
      </c>
      <c r="D7151" t="s">
        <v>24364</v>
      </c>
      <c r="E7151">
        <v>101</v>
      </c>
      <c r="F7151" t="s">
        <v>24365</v>
      </c>
      <c r="G7151" t="s">
        <v>1783</v>
      </c>
      <c r="H7151" t="s">
        <v>220</v>
      </c>
      <c r="I7151" t="s">
        <v>24366</v>
      </c>
      <c r="J7151">
        <v>0.29165000000000002</v>
      </c>
      <c r="K7151">
        <v>1</v>
      </c>
      <c r="L7151">
        <v>1</v>
      </c>
      <c r="M7151">
        <v>1</v>
      </c>
      <c r="N7151">
        <v>1</v>
      </c>
      <c r="O7151" t="s">
        <v>225</v>
      </c>
      <c r="P7151">
        <v>0</v>
      </c>
      <c r="Q7151">
        <v>1</v>
      </c>
      <c r="R7151">
        <v>12400</v>
      </c>
      <c r="S7151" t="s">
        <v>223</v>
      </c>
      <c r="T7151">
        <v>12400</v>
      </c>
      <c r="U7151" t="s">
        <v>24363</v>
      </c>
      <c r="V7151" t="s">
        <v>10030</v>
      </c>
      <c r="W7151" t="s">
        <v>225</v>
      </c>
      <c r="X7151" t="s">
        <v>225</v>
      </c>
      <c r="Y7151">
        <v>12400</v>
      </c>
      <c r="AB7151">
        <v>1</v>
      </c>
      <c r="AC7151">
        <v>1</v>
      </c>
      <c r="AD7151">
        <v>2</v>
      </c>
      <c r="AE7151">
        <v>756</v>
      </c>
      <c r="AF7151">
        <v>1</v>
      </c>
      <c r="AQ7151">
        <v>1</v>
      </c>
      <c r="AR7151">
        <f t="shared" si="111"/>
        <v>4.6463999999999999</v>
      </c>
      <c r="AS7151">
        <v>1</v>
      </c>
      <c r="AT7151" t="s">
        <v>112</v>
      </c>
      <c r="AU7151">
        <v>20</v>
      </c>
    </row>
    <row r="7152" spans="1:47">
      <c r="A7152" t="s">
        <v>24367</v>
      </c>
      <c r="C7152">
        <v>310</v>
      </c>
      <c r="D7152" t="s">
        <v>24368</v>
      </c>
      <c r="E7152">
        <v>101</v>
      </c>
      <c r="F7152" t="s">
        <v>24369</v>
      </c>
      <c r="G7152" t="s">
        <v>1783</v>
      </c>
      <c r="H7152" t="s">
        <v>220</v>
      </c>
      <c r="I7152" t="s">
        <v>24370</v>
      </c>
      <c r="J7152">
        <v>0.45506000000000002</v>
      </c>
      <c r="K7152">
        <v>1</v>
      </c>
      <c r="L7152">
        <v>1</v>
      </c>
      <c r="M7152">
        <v>1</v>
      </c>
      <c r="N7152">
        <v>1</v>
      </c>
      <c r="O7152" t="s">
        <v>225</v>
      </c>
      <c r="P7152">
        <v>0</v>
      </c>
      <c r="Q7152">
        <v>2</v>
      </c>
      <c r="R7152">
        <v>7600</v>
      </c>
      <c r="S7152" t="s">
        <v>243</v>
      </c>
      <c r="T7152">
        <v>7600</v>
      </c>
      <c r="U7152" t="s">
        <v>24367</v>
      </c>
      <c r="V7152" t="s">
        <v>10030</v>
      </c>
      <c r="W7152" t="s">
        <v>225</v>
      </c>
      <c r="X7152" t="s">
        <v>225</v>
      </c>
      <c r="Y7152">
        <v>3800</v>
      </c>
      <c r="AB7152">
        <v>1</v>
      </c>
      <c r="AC7152">
        <v>1</v>
      </c>
      <c r="AD7152">
        <v>2</v>
      </c>
      <c r="AE7152">
        <v>558</v>
      </c>
      <c r="AF7152">
        <v>1</v>
      </c>
      <c r="AQ7152">
        <v>7</v>
      </c>
      <c r="AR7152">
        <f t="shared" si="111"/>
        <v>4.6463999999999999</v>
      </c>
      <c r="AS7152">
        <v>1</v>
      </c>
      <c r="AT7152" t="s">
        <v>112</v>
      </c>
      <c r="AU7152">
        <v>20</v>
      </c>
    </row>
    <row r="7153" spans="1:47">
      <c r="A7153" t="s">
        <v>24371</v>
      </c>
      <c r="C7153">
        <v>310</v>
      </c>
      <c r="D7153" t="s">
        <v>24372</v>
      </c>
      <c r="E7153">
        <v>132</v>
      </c>
      <c r="F7153" t="s">
        <v>24373</v>
      </c>
      <c r="G7153" t="s">
        <v>1783</v>
      </c>
      <c r="H7153" t="s">
        <v>260</v>
      </c>
      <c r="I7153" t="s">
        <v>24375</v>
      </c>
      <c r="J7153">
        <v>0.59462999999999999</v>
      </c>
      <c r="K7153">
        <v>0</v>
      </c>
      <c r="L7153">
        <v>0</v>
      </c>
      <c r="M7153">
        <v>0</v>
      </c>
      <c r="N7153">
        <v>0</v>
      </c>
      <c r="P7153">
        <v>0</v>
      </c>
      <c r="Q7153">
        <v>0</v>
      </c>
      <c r="R7153">
        <v>0</v>
      </c>
      <c r="S7153" t="s">
        <v>223</v>
      </c>
      <c r="T7153">
        <v>0</v>
      </c>
      <c r="U7153" t="s">
        <v>24371</v>
      </c>
      <c r="Y7153">
        <v>0</v>
      </c>
      <c r="AB7153">
        <v>0</v>
      </c>
      <c r="AC7153">
        <v>0</v>
      </c>
      <c r="AD7153">
        <v>0</v>
      </c>
      <c r="AE7153">
        <v>0</v>
      </c>
      <c r="AF7153">
        <v>0</v>
      </c>
      <c r="AQ7153">
        <v>0</v>
      </c>
      <c r="AR7153">
        <f t="shared" si="111"/>
        <v>0</v>
      </c>
      <c r="AS7153">
        <v>1</v>
      </c>
      <c r="AT7153" t="s">
        <v>97</v>
      </c>
      <c r="AU7153">
        <v>5</v>
      </c>
    </row>
    <row r="7154" spans="1:47">
      <c r="A7154" t="s">
        <v>248</v>
      </c>
      <c r="C7154">
        <v>310</v>
      </c>
      <c r="E7154">
        <v>0</v>
      </c>
      <c r="J7154">
        <v>4.3200000000000001E-3</v>
      </c>
      <c r="K7154">
        <v>0</v>
      </c>
      <c r="L7154">
        <v>0</v>
      </c>
      <c r="M7154">
        <v>0</v>
      </c>
      <c r="N7154">
        <v>0</v>
      </c>
      <c r="P7154">
        <v>0</v>
      </c>
      <c r="Q7154">
        <v>0</v>
      </c>
      <c r="R7154">
        <v>0</v>
      </c>
      <c r="S7154" t="s">
        <v>249</v>
      </c>
      <c r="T7154">
        <v>0</v>
      </c>
      <c r="Y7154">
        <v>0</v>
      </c>
      <c r="AB7154">
        <v>0</v>
      </c>
      <c r="AC7154">
        <v>0</v>
      </c>
      <c r="AD7154">
        <v>0</v>
      </c>
      <c r="AE7154">
        <v>0</v>
      </c>
      <c r="AF7154">
        <v>0</v>
      </c>
      <c r="AQ7154">
        <v>0</v>
      </c>
      <c r="AR7154">
        <f t="shared" si="111"/>
        <v>0</v>
      </c>
      <c r="AS7154">
        <v>1</v>
      </c>
      <c r="AT7154" t="s">
        <v>112</v>
      </c>
      <c r="AU7154">
        <v>20</v>
      </c>
    </row>
    <row r="7155" spans="1:47">
      <c r="A7155" t="s">
        <v>24376</v>
      </c>
      <c r="C7155">
        <v>310</v>
      </c>
      <c r="D7155" t="s">
        <v>24377</v>
      </c>
      <c r="E7155">
        <v>132</v>
      </c>
      <c r="F7155" t="s">
        <v>24354</v>
      </c>
      <c r="G7155" t="s">
        <v>1783</v>
      </c>
      <c r="H7155" t="s">
        <v>260</v>
      </c>
      <c r="I7155" t="s">
        <v>24378</v>
      </c>
      <c r="J7155">
        <v>6.3659999999999994E-2</v>
      </c>
      <c r="K7155">
        <v>0</v>
      </c>
      <c r="L7155">
        <v>0</v>
      </c>
      <c r="M7155">
        <v>0</v>
      </c>
      <c r="N7155">
        <v>0</v>
      </c>
      <c r="P7155">
        <v>0</v>
      </c>
      <c r="Q7155">
        <v>0</v>
      </c>
      <c r="R7155">
        <v>0</v>
      </c>
      <c r="S7155" t="s">
        <v>223</v>
      </c>
      <c r="T7155">
        <v>0</v>
      </c>
      <c r="U7155" t="s">
        <v>24376</v>
      </c>
      <c r="Y7155">
        <v>0</v>
      </c>
      <c r="AB7155">
        <v>0</v>
      </c>
      <c r="AC7155">
        <v>0</v>
      </c>
      <c r="AD7155">
        <v>0</v>
      </c>
      <c r="AE7155">
        <v>0</v>
      </c>
      <c r="AF7155">
        <v>0</v>
      </c>
      <c r="AQ7155">
        <v>1</v>
      </c>
      <c r="AR7155">
        <f t="shared" si="111"/>
        <v>0</v>
      </c>
      <c r="AS7155">
        <v>1</v>
      </c>
      <c r="AT7155" t="s">
        <v>97</v>
      </c>
      <c r="AU7155">
        <v>5</v>
      </c>
    </row>
    <row r="7156" spans="1:47">
      <c r="A7156" t="s">
        <v>24379</v>
      </c>
      <c r="C7156">
        <v>310</v>
      </c>
      <c r="D7156" t="s">
        <v>24380</v>
      </c>
      <c r="E7156">
        <v>101</v>
      </c>
      <c r="F7156" t="s">
        <v>24354</v>
      </c>
      <c r="G7156" t="s">
        <v>1783</v>
      </c>
      <c r="H7156" t="s">
        <v>220</v>
      </c>
      <c r="I7156" t="s">
        <v>24381</v>
      </c>
      <c r="J7156">
        <v>0.14660999999999999</v>
      </c>
      <c r="K7156">
        <v>1</v>
      </c>
      <c r="L7156">
        <v>1</v>
      </c>
      <c r="M7156">
        <v>1</v>
      </c>
      <c r="N7156">
        <v>1</v>
      </c>
      <c r="O7156" t="s">
        <v>225</v>
      </c>
      <c r="P7156">
        <v>0</v>
      </c>
      <c r="Q7156">
        <v>1</v>
      </c>
      <c r="R7156">
        <v>4500</v>
      </c>
      <c r="S7156" t="s">
        <v>223</v>
      </c>
      <c r="T7156">
        <v>4500</v>
      </c>
      <c r="U7156" t="s">
        <v>24379</v>
      </c>
      <c r="V7156" t="s">
        <v>224</v>
      </c>
      <c r="W7156" t="s">
        <v>225</v>
      </c>
      <c r="X7156" t="s">
        <v>225</v>
      </c>
      <c r="Y7156">
        <v>4500</v>
      </c>
      <c r="AB7156">
        <v>1</v>
      </c>
      <c r="AC7156">
        <v>1</v>
      </c>
      <c r="AD7156">
        <v>2</v>
      </c>
      <c r="AE7156">
        <v>700</v>
      </c>
      <c r="AF7156">
        <v>1</v>
      </c>
      <c r="AQ7156">
        <v>2</v>
      </c>
      <c r="AR7156">
        <f t="shared" si="111"/>
        <v>0.41817599999999994</v>
      </c>
      <c r="AS7156">
        <v>1</v>
      </c>
      <c r="AT7156" t="s">
        <v>97</v>
      </c>
      <c r="AU7156">
        <v>5</v>
      </c>
    </row>
    <row r="7157" spans="1:47">
      <c r="A7157" t="s">
        <v>248</v>
      </c>
      <c r="C7157">
        <v>310</v>
      </c>
      <c r="E7157">
        <v>0</v>
      </c>
      <c r="J7157">
        <v>1.1100000000000001E-3</v>
      </c>
      <c r="K7157">
        <v>0</v>
      </c>
      <c r="L7157">
        <v>0</v>
      </c>
      <c r="M7157">
        <v>0</v>
      </c>
      <c r="N7157">
        <v>0</v>
      </c>
      <c r="P7157">
        <v>0</v>
      </c>
      <c r="Q7157">
        <v>0</v>
      </c>
      <c r="R7157">
        <v>0</v>
      </c>
      <c r="S7157" t="s">
        <v>249</v>
      </c>
      <c r="T7157">
        <v>0</v>
      </c>
      <c r="Y7157">
        <v>0</v>
      </c>
      <c r="AB7157">
        <v>0</v>
      </c>
      <c r="AC7157">
        <v>0</v>
      </c>
      <c r="AD7157">
        <v>0</v>
      </c>
      <c r="AE7157">
        <v>0</v>
      </c>
      <c r="AF7157">
        <v>0</v>
      </c>
      <c r="AQ7157">
        <v>0</v>
      </c>
      <c r="AR7157">
        <f t="shared" si="111"/>
        <v>0</v>
      </c>
      <c r="AS7157">
        <v>1</v>
      </c>
      <c r="AT7157" t="s">
        <v>97</v>
      </c>
      <c r="AU7157">
        <v>5</v>
      </c>
    </row>
    <row r="7158" spans="1:47">
      <c r="A7158" t="s">
        <v>248</v>
      </c>
      <c r="C7158">
        <v>310</v>
      </c>
      <c r="E7158">
        <v>0</v>
      </c>
      <c r="J7158">
        <v>7.5819999999999999E-2</v>
      </c>
      <c r="K7158">
        <v>0</v>
      </c>
      <c r="L7158">
        <v>0</v>
      </c>
      <c r="M7158">
        <v>0</v>
      </c>
      <c r="N7158">
        <v>0</v>
      </c>
      <c r="P7158">
        <v>0</v>
      </c>
      <c r="Q7158">
        <v>0</v>
      </c>
      <c r="R7158">
        <v>0</v>
      </c>
      <c r="S7158" t="s">
        <v>249</v>
      </c>
      <c r="T7158">
        <v>0</v>
      </c>
      <c r="Y7158">
        <v>0</v>
      </c>
      <c r="AB7158">
        <v>0</v>
      </c>
      <c r="AC7158">
        <v>0</v>
      </c>
      <c r="AD7158">
        <v>0</v>
      </c>
      <c r="AE7158">
        <v>0</v>
      </c>
      <c r="AF7158">
        <v>0</v>
      </c>
      <c r="AQ7158">
        <v>0</v>
      </c>
      <c r="AR7158">
        <f t="shared" si="111"/>
        <v>0</v>
      </c>
      <c r="AS7158">
        <v>1</v>
      </c>
      <c r="AT7158" t="s">
        <v>112</v>
      </c>
      <c r="AU7158">
        <v>20</v>
      </c>
    </row>
    <row r="7159" spans="1:47">
      <c r="A7159" t="s">
        <v>24382</v>
      </c>
      <c r="C7159">
        <v>310</v>
      </c>
      <c r="D7159" t="s">
        <v>24383</v>
      </c>
      <c r="E7159">
        <v>101</v>
      </c>
      <c r="F7159" t="s">
        <v>24348</v>
      </c>
      <c r="G7159" t="s">
        <v>1783</v>
      </c>
      <c r="H7159" t="s">
        <v>220</v>
      </c>
      <c r="I7159" t="s">
        <v>24384</v>
      </c>
      <c r="J7159">
        <v>0.11891</v>
      </c>
      <c r="K7159">
        <v>1</v>
      </c>
      <c r="L7159">
        <v>1</v>
      </c>
      <c r="M7159">
        <v>1</v>
      </c>
      <c r="N7159">
        <v>1</v>
      </c>
      <c r="O7159" t="s">
        <v>225</v>
      </c>
      <c r="P7159">
        <v>0</v>
      </c>
      <c r="Q7159">
        <v>0</v>
      </c>
      <c r="R7159">
        <v>0</v>
      </c>
      <c r="S7159" t="s">
        <v>243</v>
      </c>
      <c r="T7159">
        <v>0</v>
      </c>
      <c r="U7159" t="s">
        <v>24382</v>
      </c>
      <c r="V7159" t="s">
        <v>224</v>
      </c>
      <c r="W7159" t="s">
        <v>225</v>
      </c>
      <c r="X7159" t="s">
        <v>225</v>
      </c>
      <c r="Y7159">
        <v>0</v>
      </c>
      <c r="AB7159">
        <v>1</v>
      </c>
      <c r="AC7159">
        <v>1</v>
      </c>
      <c r="AD7159">
        <v>2</v>
      </c>
      <c r="AE7159">
        <v>700</v>
      </c>
      <c r="AF7159">
        <v>1</v>
      </c>
      <c r="AQ7159">
        <v>2</v>
      </c>
      <c r="AR7159">
        <f t="shared" si="111"/>
        <v>0.41817599999999994</v>
      </c>
      <c r="AS7159">
        <v>1</v>
      </c>
      <c r="AT7159" t="s">
        <v>97</v>
      </c>
      <c r="AU7159">
        <v>5</v>
      </c>
    </row>
    <row r="7160" spans="1:47">
      <c r="A7160" t="s">
        <v>24385</v>
      </c>
      <c r="C7160">
        <v>310</v>
      </c>
      <c r="D7160" t="s">
        <v>24386</v>
      </c>
      <c r="E7160">
        <v>101</v>
      </c>
      <c r="F7160" t="s">
        <v>24387</v>
      </c>
      <c r="H7160" t="s">
        <v>220</v>
      </c>
      <c r="I7160" t="s">
        <v>24388</v>
      </c>
      <c r="J7160">
        <v>0.15318999999999999</v>
      </c>
      <c r="K7160">
        <v>0</v>
      </c>
      <c r="L7160">
        <v>0</v>
      </c>
      <c r="M7160">
        <v>0</v>
      </c>
      <c r="N7160">
        <v>0</v>
      </c>
      <c r="P7160">
        <v>0</v>
      </c>
      <c r="Q7160">
        <v>0</v>
      </c>
      <c r="R7160">
        <v>0</v>
      </c>
      <c r="S7160" t="s">
        <v>223</v>
      </c>
      <c r="T7160">
        <v>0</v>
      </c>
      <c r="U7160" t="s">
        <v>24385</v>
      </c>
      <c r="V7160" t="s">
        <v>658</v>
      </c>
      <c r="W7160" t="s">
        <v>659</v>
      </c>
      <c r="Y7160">
        <v>0</v>
      </c>
      <c r="AB7160">
        <v>0</v>
      </c>
      <c r="AC7160">
        <v>0</v>
      </c>
      <c r="AD7160">
        <v>3</v>
      </c>
      <c r="AE7160">
        <v>2638</v>
      </c>
      <c r="AF7160">
        <v>1.75</v>
      </c>
      <c r="AQ7160">
        <v>0</v>
      </c>
      <c r="AR7160">
        <f t="shared" si="111"/>
        <v>0</v>
      </c>
      <c r="AS7160">
        <v>1</v>
      </c>
      <c r="AT7160" t="s">
        <v>97</v>
      </c>
      <c r="AU7160">
        <v>5</v>
      </c>
    </row>
    <row r="7161" spans="1:47">
      <c r="A7161" t="s">
        <v>24389</v>
      </c>
      <c r="C7161">
        <v>310</v>
      </c>
      <c r="D7161" t="s">
        <v>24390</v>
      </c>
      <c r="E7161">
        <v>101</v>
      </c>
      <c r="F7161" t="s">
        <v>24391</v>
      </c>
      <c r="G7161" t="s">
        <v>1783</v>
      </c>
      <c r="H7161" t="s">
        <v>220</v>
      </c>
      <c r="I7161" t="s">
        <v>24392</v>
      </c>
      <c r="J7161">
        <v>0.71555999999999997</v>
      </c>
      <c r="K7161">
        <v>1</v>
      </c>
      <c r="L7161">
        <v>1</v>
      </c>
      <c r="M7161">
        <v>1</v>
      </c>
      <c r="N7161">
        <v>1</v>
      </c>
      <c r="O7161" t="s">
        <v>225</v>
      </c>
      <c r="P7161">
        <v>0</v>
      </c>
      <c r="Q7161">
        <v>0</v>
      </c>
      <c r="R7161">
        <v>0</v>
      </c>
      <c r="S7161" t="s">
        <v>223</v>
      </c>
      <c r="T7161">
        <v>0</v>
      </c>
      <c r="U7161" t="s">
        <v>24389</v>
      </c>
      <c r="V7161" t="s">
        <v>224</v>
      </c>
      <c r="W7161" t="s">
        <v>225</v>
      </c>
      <c r="X7161" t="s">
        <v>225</v>
      </c>
      <c r="Y7161">
        <v>0</v>
      </c>
      <c r="AB7161">
        <v>1</v>
      </c>
      <c r="AC7161">
        <v>1</v>
      </c>
      <c r="AD7161">
        <v>2</v>
      </c>
      <c r="AE7161">
        <v>924</v>
      </c>
      <c r="AF7161">
        <v>1</v>
      </c>
      <c r="AQ7161">
        <v>1</v>
      </c>
      <c r="AR7161">
        <f t="shared" si="111"/>
        <v>0.41817599999999994</v>
      </c>
      <c r="AS7161">
        <v>1</v>
      </c>
      <c r="AT7161" t="s">
        <v>97</v>
      </c>
      <c r="AU7161">
        <v>5</v>
      </c>
    </row>
    <row r="7162" spans="1:47">
      <c r="A7162" t="s">
        <v>248</v>
      </c>
      <c r="C7162">
        <v>310</v>
      </c>
      <c r="E7162">
        <v>0</v>
      </c>
      <c r="J7162">
        <v>2.02183</v>
      </c>
      <c r="K7162">
        <v>0</v>
      </c>
      <c r="L7162">
        <v>0</v>
      </c>
      <c r="M7162">
        <v>0</v>
      </c>
      <c r="N7162">
        <v>0</v>
      </c>
      <c r="P7162">
        <v>0</v>
      </c>
      <c r="Q7162">
        <v>0</v>
      </c>
      <c r="R7162">
        <v>0</v>
      </c>
      <c r="S7162" t="s">
        <v>249</v>
      </c>
      <c r="T7162">
        <v>0</v>
      </c>
      <c r="Y7162">
        <v>0</v>
      </c>
      <c r="AB7162">
        <v>0</v>
      </c>
      <c r="AC7162">
        <v>0</v>
      </c>
      <c r="AD7162">
        <v>0</v>
      </c>
      <c r="AE7162">
        <v>0</v>
      </c>
      <c r="AF7162">
        <v>0</v>
      </c>
      <c r="AQ7162">
        <v>0</v>
      </c>
      <c r="AR7162">
        <f t="shared" si="111"/>
        <v>0</v>
      </c>
      <c r="AS7162">
        <v>1</v>
      </c>
      <c r="AT7162" t="s">
        <v>118</v>
      </c>
      <c r="AU7162">
        <v>26</v>
      </c>
    </row>
    <row r="7163" spans="1:47">
      <c r="A7163" t="s">
        <v>24393</v>
      </c>
      <c r="C7163">
        <v>310</v>
      </c>
      <c r="D7163" t="s">
        <v>24394</v>
      </c>
      <c r="E7163">
        <v>132</v>
      </c>
      <c r="F7163" t="s">
        <v>24395</v>
      </c>
      <c r="G7163" t="s">
        <v>1783</v>
      </c>
      <c r="H7163" t="s">
        <v>260</v>
      </c>
      <c r="I7163" t="s">
        <v>24396</v>
      </c>
      <c r="J7163">
        <v>7.1569999999999995E-2</v>
      </c>
      <c r="K7163">
        <v>0</v>
      </c>
      <c r="L7163">
        <v>0</v>
      </c>
      <c r="M7163">
        <v>0</v>
      </c>
      <c r="N7163">
        <v>0</v>
      </c>
      <c r="P7163">
        <v>0</v>
      </c>
      <c r="Q7163">
        <v>0</v>
      </c>
      <c r="R7163">
        <v>0</v>
      </c>
      <c r="S7163" t="s">
        <v>223</v>
      </c>
      <c r="T7163">
        <v>0</v>
      </c>
      <c r="U7163" t="s">
        <v>24393</v>
      </c>
      <c r="Y7163">
        <v>0</v>
      </c>
      <c r="AB7163">
        <v>0</v>
      </c>
      <c r="AC7163">
        <v>0</v>
      </c>
      <c r="AD7163">
        <v>0</v>
      </c>
      <c r="AE7163">
        <v>0</v>
      </c>
      <c r="AF7163">
        <v>0</v>
      </c>
      <c r="AQ7163">
        <v>1</v>
      </c>
      <c r="AR7163">
        <f t="shared" si="111"/>
        <v>0</v>
      </c>
      <c r="AS7163">
        <v>1</v>
      </c>
      <c r="AT7163" t="s">
        <v>97</v>
      </c>
      <c r="AU7163">
        <v>5</v>
      </c>
    </row>
    <row r="7164" spans="1:47">
      <c r="A7164" t="s">
        <v>23729</v>
      </c>
      <c r="C7164">
        <v>239</v>
      </c>
      <c r="E7164">
        <v>0</v>
      </c>
      <c r="J7164">
        <v>3.0000000000000001E-5</v>
      </c>
      <c r="K7164">
        <v>0</v>
      </c>
      <c r="L7164">
        <v>0</v>
      </c>
      <c r="M7164">
        <v>0</v>
      </c>
      <c r="N7164">
        <v>0</v>
      </c>
      <c r="P7164">
        <v>0</v>
      </c>
      <c r="Q7164">
        <v>0</v>
      </c>
      <c r="R7164">
        <v>0</v>
      </c>
      <c r="T7164">
        <v>0</v>
      </c>
      <c r="Y7164">
        <v>0</v>
      </c>
      <c r="AB7164">
        <v>0</v>
      </c>
      <c r="AC7164">
        <v>0</v>
      </c>
      <c r="AD7164">
        <v>0</v>
      </c>
      <c r="AE7164">
        <v>0</v>
      </c>
      <c r="AF7164">
        <v>0</v>
      </c>
      <c r="AI7164" t="s">
        <v>323</v>
      </c>
      <c r="AJ7164" t="s">
        <v>323</v>
      </c>
      <c r="AK7164" t="s">
        <v>323</v>
      </c>
      <c r="AQ7164">
        <v>0</v>
      </c>
      <c r="AR7164">
        <f t="shared" si="111"/>
        <v>0</v>
      </c>
      <c r="AS7164">
        <v>1</v>
      </c>
      <c r="AT7164" t="s">
        <v>124</v>
      </c>
      <c r="AU7164">
        <v>32</v>
      </c>
    </row>
    <row r="7165" spans="1:47">
      <c r="A7165" t="s">
        <v>24397</v>
      </c>
      <c r="C7165">
        <v>310</v>
      </c>
      <c r="D7165" t="s">
        <v>24398</v>
      </c>
      <c r="E7165">
        <v>101</v>
      </c>
      <c r="F7165" t="s">
        <v>24399</v>
      </c>
      <c r="G7165" t="s">
        <v>1783</v>
      </c>
      <c r="H7165" t="s">
        <v>220</v>
      </c>
      <c r="I7165" t="s">
        <v>24400</v>
      </c>
      <c r="J7165">
        <v>0.6482</v>
      </c>
      <c r="K7165">
        <v>1</v>
      </c>
      <c r="L7165">
        <v>1</v>
      </c>
      <c r="M7165">
        <v>1</v>
      </c>
      <c r="N7165">
        <v>1</v>
      </c>
      <c r="O7165" t="s">
        <v>225</v>
      </c>
      <c r="P7165">
        <v>0</v>
      </c>
      <c r="Q7165">
        <v>0</v>
      </c>
      <c r="R7165">
        <v>0</v>
      </c>
      <c r="S7165" t="s">
        <v>223</v>
      </c>
      <c r="T7165">
        <v>0</v>
      </c>
      <c r="U7165" t="s">
        <v>24397</v>
      </c>
      <c r="V7165" t="s">
        <v>224</v>
      </c>
      <c r="W7165" t="s">
        <v>225</v>
      </c>
      <c r="X7165" t="s">
        <v>225</v>
      </c>
      <c r="Y7165">
        <v>0</v>
      </c>
      <c r="AB7165">
        <v>1</v>
      </c>
      <c r="AC7165">
        <v>1</v>
      </c>
      <c r="AD7165">
        <v>2</v>
      </c>
      <c r="AE7165">
        <v>884</v>
      </c>
      <c r="AF7165">
        <v>1</v>
      </c>
      <c r="AQ7165">
        <v>1</v>
      </c>
      <c r="AR7165">
        <f t="shared" si="111"/>
        <v>0.41817599999999994</v>
      </c>
      <c r="AS7165">
        <v>1</v>
      </c>
      <c r="AT7165" t="s">
        <v>97</v>
      </c>
      <c r="AU7165">
        <v>5</v>
      </c>
    </row>
    <row r="7166" spans="1:47">
      <c r="A7166" t="s">
        <v>24401</v>
      </c>
      <c r="C7166">
        <v>310</v>
      </c>
      <c r="D7166" t="s">
        <v>24402</v>
      </c>
      <c r="E7166">
        <v>101</v>
      </c>
      <c r="F7166" t="s">
        <v>24395</v>
      </c>
      <c r="G7166" t="s">
        <v>1783</v>
      </c>
      <c r="H7166" t="s">
        <v>220</v>
      </c>
      <c r="I7166" t="s">
        <v>24403</v>
      </c>
      <c r="J7166">
        <v>0.23141</v>
      </c>
      <c r="K7166">
        <v>1</v>
      </c>
      <c r="L7166">
        <v>1</v>
      </c>
      <c r="M7166">
        <v>1</v>
      </c>
      <c r="N7166">
        <v>1</v>
      </c>
      <c r="O7166" t="s">
        <v>225</v>
      </c>
      <c r="P7166">
        <v>0</v>
      </c>
      <c r="Q7166">
        <v>1</v>
      </c>
      <c r="R7166">
        <v>1200</v>
      </c>
      <c r="S7166" t="s">
        <v>223</v>
      </c>
      <c r="T7166">
        <v>1200</v>
      </c>
      <c r="U7166" t="s">
        <v>24401</v>
      </c>
      <c r="V7166" t="s">
        <v>224</v>
      </c>
      <c r="W7166" t="s">
        <v>225</v>
      </c>
      <c r="X7166" t="s">
        <v>225</v>
      </c>
      <c r="Y7166">
        <v>1200</v>
      </c>
      <c r="AB7166">
        <v>1</v>
      </c>
      <c r="AC7166">
        <v>1</v>
      </c>
      <c r="AD7166">
        <v>1</v>
      </c>
      <c r="AE7166">
        <v>896</v>
      </c>
      <c r="AF7166">
        <v>1</v>
      </c>
      <c r="AQ7166">
        <v>4</v>
      </c>
      <c r="AR7166">
        <f t="shared" si="111"/>
        <v>0.41817599999999994</v>
      </c>
      <c r="AS7166">
        <v>1</v>
      </c>
      <c r="AT7166" t="s">
        <v>97</v>
      </c>
      <c r="AU7166">
        <v>5</v>
      </c>
    </row>
    <row r="7167" spans="1:47">
      <c r="A7167" t="s">
        <v>248</v>
      </c>
      <c r="C7167">
        <v>310</v>
      </c>
      <c r="E7167">
        <v>0</v>
      </c>
      <c r="J7167">
        <v>0.89934999999999998</v>
      </c>
      <c r="K7167">
        <v>0</v>
      </c>
      <c r="L7167">
        <v>0</v>
      </c>
      <c r="M7167">
        <v>0</v>
      </c>
      <c r="N7167">
        <v>0</v>
      </c>
      <c r="P7167">
        <v>0</v>
      </c>
      <c r="Q7167">
        <v>0</v>
      </c>
      <c r="R7167">
        <v>0</v>
      </c>
      <c r="S7167" t="s">
        <v>249</v>
      </c>
      <c r="T7167">
        <v>0</v>
      </c>
      <c r="Y7167">
        <v>0</v>
      </c>
      <c r="AB7167">
        <v>0</v>
      </c>
      <c r="AC7167">
        <v>0</v>
      </c>
      <c r="AD7167">
        <v>0</v>
      </c>
      <c r="AE7167">
        <v>0</v>
      </c>
      <c r="AF7167">
        <v>0</v>
      </c>
      <c r="AQ7167">
        <v>0</v>
      </c>
      <c r="AR7167">
        <f t="shared" si="111"/>
        <v>0</v>
      </c>
      <c r="AS7167">
        <v>1</v>
      </c>
      <c r="AT7167" t="s">
        <v>97</v>
      </c>
      <c r="AU7167">
        <v>5</v>
      </c>
    </row>
    <row r="7168" spans="1:47">
      <c r="A7168" t="s">
        <v>24404</v>
      </c>
      <c r="C7168">
        <v>310</v>
      </c>
      <c r="D7168" t="s">
        <v>24405</v>
      </c>
      <c r="E7168">
        <v>101</v>
      </c>
      <c r="F7168" t="s">
        <v>24406</v>
      </c>
      <c r="G7168" t="s">
        <v>1783</v>
      </c>
      <c r="H7168" t="s">
        <v>220</v>
      </c>
      <c r="I7168" t="s">
        <v>24407</v>
      </c>
      <c r="J7168">
        <v>0.24213000000000001</v>
      </c>
      <c r="K7168">
        <v>0</v>
      </c>
      <c r="L7168">
        <v>0</v>
      </c>
      <c r="M7168">
        <v>0</v>
      </c>
      <c r="N7168">
        <v>0</v>
      </c>
      <c r="P7168">
        <v>0</v>
      </c>
      <c r="Q7168">
        <v>0</v>
      </c>
      <c r="R7168">
        <v>0</v>
      </c>
      <c r="S7168" t="s">
        <v>223</v>
      </c>
      <c r="T7168">
        <v>0</v>
      </c>
      <c r="U7168" t="s">
        <v>24404</v>
      </c>
      <c r="Y7168">
        <v>0</v>
      </c>
      <c r="AB7168">
        <v>0</v>
      </c>
      <c r="AC7168">
        <v>0</v>
      </c>
      <c r="AD7168">
        <v>3</v>
      </c>
      <c r="AE7168">
        <v>1476</v>
      </c>
      <c r="AF7168">
        <v>1</v>
      </c>
      <c r="AQ7168">
        <v>0</v>
      </c>
      <c r="AR7168">
        <f t="shared" si="111"/>
        <v>0</v>
      </c>
      <c r="AS7168">
        <v>1</v>
      </c>
      <c r="AT7168" t="s">
        <v>97</v>
      </c>
      <c r="AU7168">
        <v>5</v>
      </c>
    </row>
    <row r="7169" spans="1:47">
      <c r="A7169" t="s">
        <v>24408</v>
      </c>
      <c r="C7169">
        <v>310</v>
      </c>
      <c r="D7169" t="s">
        <v>24409</v>
      </c>
      <c r="E7169">
        <v>101</v>
      </c>
      <c r="F7169" t="s">
        <v>24410</v>
      </c>
      <c r="G7169" t="s">
        <v>1783</v>
      </c>
      <c r="H7169" t="s">
        <v>220</v>
      </c>
      <c r="I7169" t="s">
        <v>24411</v>
      </c>
      <c r="J7169">
        <v>0.21362999999999999</v>
      </c>
      <c r="K7169">
        <v>1</v>
      </c>
      <c r="L7169">
        <v>1</v>
      </c>
      <c r="M7169">
        <v>1</v>
      </c>
      <c r="N7169">
        <v>1</v>
      </c>
      <c r="O7169" t="s">
        <v>225</v>
      </c>
      <c r="P7169">
        <v>0</v>
      </c>
      <c r="Q7169">
        <v>1</v>
      </c>
      <c r="R7169">
        <v>600</v>
      </c>
      <c r="S7169" t="s">
        <v>223</v>
      </c>
      <c r="T7169">
        <v>600</v>
      </c>
      <c r="U7169" t="s">
        <v>24408</v>
      </c>
      <c r="V7169" t="s">
        <v>224</v>
      </c>
      <c r="W7169" t="s">
        <v>225</v>
      </c>
      <c r="X7169" t="s">
        <v>225</v>
      </c>
      <c r="Y7169">
        <v>600</v>
      </c>
      <c r="AB7169">
        <v>1</v>
      </c>
      <c r="AC7169">
        <v>1</v>
      </c>
      <c r="AD7169">
        <v>3</v>
      </c>
      <c r="AE7169">
        <v>1046</v>
      </c>
      <c r="AF7169">
        <v>1</v>
      </c>
      <c r="AQ7169">
        <v>3</v>
      </c>
      <c r="AR7169">
        <f t="shared" si="111"/>
        <v>0.41817599999999994</v>
      </c>
      <c r="AS7169">
        <v>1</v>
      </c>
      <c r="AT7169" t="s">
        <v>97</v>
      </c>
      <c r="AU7169">
        <v>5</v>
      </c>
    </row>
    <row r="7170" spans="1:47">
      <c r="A7170" t="s">
        <v>248</v>
      </c>
      <c r="C7170">
        <v>310</v>
      </c>
      <c r="E7170">
        <v>0</v>
      </c>
      <c r="J7170">
        <v>0.34361999999999998</v>
      </c>
      <c r="K7170">
        <v>0</v>
      </c>
      <c r="L7170">
        <v>0</v>
      </c>
      <c r="M7170">
        <v>0</v>
      </c>
      <c r="N7170">
        <v>0</v>
      </c>
      <c r="P7170">
        <v>0</v>
      </c>
      <c r="Q7170">
        <v>0</v>
      </c>
      <c r="R7170">
        <v>0</v>
      </c>
      <c r="S7170" t="s">
        <v>249</v>
      </c>
      <c r="T7170">
        <v>0</v>
      </c>
      <c r="Y7170">
        <v>0</v>
      </c>
      <c r="AB7170">
        <v>0</v>
      </c>
      <c r="AC7170">
        <v>0</v>
      </c>
      <c r="AD7170">
        <v>0</v>
      </c>
      <c r="AE7170">
        <v>0</v>
      </c>
      <c r="AF7170">
        <v>0</v>
      </c>
      <c r="AQ7170">
        <v>0</v>
      </c>
      <c r="AR7170">
        <f t="shared" ref="AR7170:AR7233" si="112">AB7170*9.68*VLOOKUP(AU7170,atten,10,FALSE)</f>
        <v>0</v>
      </c>
      <c r="AS7170">
        <v>1</v>
      </c>
      <c r="AT7170" t="s">
        <v>97</v>
      </c>
      <c r="AU7170">
        <v>5</v>
      </c>
    </row>
    <row r="7171" spans="1:47">
      <c r="A7171" t="s">
        <v>24412</v>
      </c>
      <c r="C7171">
        <v>310</v>
      </c>
      <c r="D7171" t="s">
        <v>20340</v>
      </c>
      <c r="E7171">
        <v>720</v>
      </c>
      <c r="F7171" t="s">
        <v>23806</v>
      </c>
      <c r="H7171" t="s">
        <v>1665</v>
      </c>
      <c r="I7171" t="s">
        <v>24413</v>
      </c>
      <c r="J7171">
        <v>2.36056</v>
      </c>
      <c r="K7171">
        <v>0</v>
      </c>
      <c r="L7171">
        <v>0</v>
      </c>
      <c r="M7171">
        <v>0</v>
      </c>
      <c r="N7171">
        <v>0</v>
      </c>
      <c r="P7171">
        <v>0</v>
      </c>
      <c r="Q7171">
        <v>0</v>
      </c>
      <c r="R7171">
        <v>0</v>
      </c>
      <c r="S7171" t="s">
        <v>223</v>
      </c>
      <c r="T7171">
        <v>0</v>
      </c>
      <c r="U7171" t="s">
        <v>24412</v>
      </c>
      <c r="Y7171">
        <v>0</v>
      </c>
      <c r="AB7171">
        <v>0</v>
      </c>
      <c r="AC7171">
        <v>0</v>
      </c>
      <c r="AD7171">
        <v>0</v>
      </c>
      <c r="AE7171">
        <v>0</v>
      </c>
      <c r="AF7171">
        <v>0</v>
      </c>
      <c r="AQ7171">
        <v>0</v>
      </c>
      <c r="AR7171">
        <f t="shared" si="112"/>
        <v>0</v>
      </c>
      <c r="AS7171">
        <v>1</v>
      </c>
      <c r="AT7171" t="s">
        <v>132</v>
      </c>
      <c r="AU7171">
        <v>41</v>
      </c>
    </row>
    <row r="7172" spans="1:47">
      <c r="A7172" t="s">
        <v>24414</v>
      </c>
      <c r="C7172">
        <v>310</v>
      </c>
      <c r="D7172" t="s">
        <v>24415</v>
      </c>
      <c r="E7172">
        <v>101</v>
      </c>
      <c r="F7172" t="s">
        <v>24416</v>
      </c>
      <c r="G7172" t="s">
        <v>1783</v>
      </c>
      <c r="H7172" t="s">
        <v>220</v>
      </c>
      <c r="I7172" t="s">
        <v>24417</v>
      </c>
      <c r="J7172">
        <v>0.29366999999999999</v>
      </c>
      <c r="K7172">
        <v>1</v>
      </c>
      <c r="L7172">
        <v>1</v>
      </c>
      <c r="M7172">
        <v>1</v>
      </c>
      <c r="N7172">
        <v>1</v>
      </c>
      <c r="O7172" t="s">
        <v>225</v>
      </c>
      <c r="P7172">
        <v>0</v>
      </c>
      <c r="Q7172">
        <v>1</v>
      </c>
      <c r="R7172">
        <v>6300</v>
      </c>
      <c r="S7172" t="s">
        <v>223</v>
      </c>
      <c r="T7172">
        <v>6300</v>
      </c>
      <c r="U7172" t="s">
        <v>24414</v>
      </c>
      <c r="V7172" t="s">
        <v>10030</v>
      </c>
      <c r="W7172" t="s">
        <v>225</v>
      </c>
      <c r="X7172" t="s">
        <v>225</v>
      </c>
      <c r="Y7172">
        <v>6300</v>
      </c>
      <c r="AB7172">
        <v>1</v>
      </c>
      <c r="AC7172">
        <v>1</v>
      </c>
      <c r="AD7172">
        <v>3</v>
      </c>
      <c r="AE7172">
        <v>864</v>
      </c>
      <c r="AF7172">
        <v>1</v>
      </c>
      <c r="AQ7172">
        <v>0</v>
      </c>
      <c r="AR7172">
        <f t="shared" si="112"/>
        <v>4.6463999999999999</v>
      </c>
      <c r="AS7172">
        <v>1</v>
      </c>
      <c r="AT7172" t="s">
        <v>112</v>
      </c>
      <c r="AU7172">
        <v>20</v>
      </c>
    </row>
    <row r="7173" spans="1:47">
      <c r="A7173" t="s">
        <v>24418</v>
      </c>
      <c r="C7173">
        <v>310</v>
      </c>
      <c r="D7173" t="s">
        <v>24419</v>
      </c>
      <c r="E7173">
        <v>101</v>
      </c>
      <c r="F7173" t="s">
        <v>24420</v>
      </c>
      <c r="G7173" t="s">
        <v>1783</v>
      </c>
      <c r="H7173" t="s">
        <v>220</v>
      </c>
      <c r="I7173" t="s">
        <v>24421</v>
      </c>
      <c r="J7173">
        <v>0.39788000000000001</v>
      </c>
      <c r="K7173">
        <v>1</v>
      </c>
      <c r="L7173">
        <v>1</v>
      </c>
      <c r="M7173">
        <v>1</v>
      </c>
      <c r="N7173">
        <v>1</v>
      </c>
      <c r="O7173" t="s">
        <v>225</v>
      </c>
      <c r="P7173">
        <v>0</v>
      </c>
      <c r="Q7173">
        <v>0</v>
      </c>
      <c r="R7173">
        <v>0</v>
      </c>
      <c r="S7173" t="s">
        <v>223</v>
      </c>
      <c r="T7173">
        <v>0</v>
      </c>
      <c r="U7173" t="s">
        <v>24418</v>
      </c>
      <c r="V7173" t="s">
        <v>224</v>
      </c>
      <c r="W7173" t="s">
        <v>225</v>
      </c>
      <c r="X7173" t="s">
        <v>225</v>
      </c>
      <c r="Y7173">
        <v>0</v>
      </c>
      <c r="AB7173">
        <v>1</v>
      </c>
      <c r="AC7173">
        <v>1</v>
      </c>
      <c r="AD7173">
        <v>2</v>
      </c>
      <c r="AE7173">
        <v>922</v>
      </c>
      <c r="AF7173">
        <v>1</v>
      </c>
      <c r="AQ7173">
        <v>1</v>
      </c>
      <c r="AR7173">
        <f t="shared" si="112"/>
        <v>0.41817599999999994</v>
      </c>
      <c r="AS7173">
        <v>1</v>
      </c>
      <c r="AT7173" t="s">
        <v>97</v>
      </c>
      <c r="AU7173">
        <v>5</v>
      </c>
    </row>
    <row r="7174" spans="1:47">
      <c r="A7174" t="s">
        <v>24422</v>
      </c>
      <c r="C7174">
        <v>310</v>
      </c>
      <c r="D7174" t="s">
        <v>24423</v>
      </c>
      <c r="E7174">
        <v>132</v>
      </c>
      <c r="F7174" t="s">
        <v>24399</v>
      </c>
      <c r="G7174" t="s">
        <v>1783</v>
      </c>
      <c r="H7174" t="s">
        <v>260</v>
      </c>
      <c r="I7174" t="s">
        <v>24424</v>
      </c>
      <c r="J7174">
        <v>0.80915999999999999</v>
      </c>
      <c r="K7174">
        <v>0</v>
      </c>
      <c r="L7174">
        <v>0</v>
      </c>
      <c r="M7174">
        <v>0</v>
      </c>
      <c r="N7174">
        <v>0</v>
      </c>
      <c r="P7174">
        <v>0</v>
      </c>
      <c r="Q7174">
        <v>0</v>
      </c>
      <c r="R7174">
        <v>0</v>
      </c>
      <c r="S7174" t="s">
        <v>223</v>
      </c>
      <c r="T7174">
        <v>0</v>
      </c>
      <c r="U7174" t="s">
        <v>24422</v>
      </c>
      <c r="Y7174">
        <v>0</v>
      </c>
      <c r="AB7174">
        <v>0</v>
      </c>
      <c r="AC7174">
        <v>0</v>
      </c>
      <c r="AD7174">
        <v>0</v>
      </c>
      <c r="AE7174">
        <v>0</v>
      </c>
      <c r="AF7174">
        <v>0</v>
      </c>
      <c r="AQ7174">
        <v>1</v>
      </c>
      <c r="AR7174">
        <f t="shared" si="112"/>
        <v>0</v>
      </c>
      <c r="AS7174">
        <v>1</v>
      </c>
      <c r="AT7174" t="s">
        <v>97</v>
      </c>
      <c r="AU7174">
        <v>5</v>
      </c>
    </row>
    <row r="7175" spans="1:47">
      <c r="A7175" t="s">
        <v>24425</v>
      </c>
      <c r="C7175">
        <v>310</v>
      </c>
      <c r="D7175" t="s">
        <v>24426</v>
      </c>
      <c r="E7175">
        <v>101</v>
      </c>
      <c r="F7175" t="s">
        <v>24427</v>
      </c>
      <c r="G7175" t="s">
        <v>1783</v>
      </c>
      <c r="H7175" t="s">
        <v>220</v>
      </c>
      <c r="I7175" t="s">
        <v>24428</v>
      </c>
      <c r="J7175">
        <v>0.19842000000000001</v>
      </c>
      <c r="K7175">
        <v>1</v>
      </c>
      <c r="L7175">
        <v>1</v>
      </c>
      <c r="M7175">
        <v>1</v>
      </c>
      <c r="N7175">
        <v>1</v>
      </c>
      <c r="O7175" t="s">
        <v>225</v>
      </c>
      <c r="P7175">
        <v>0</v>
      </c>
      <c r="Q7175">
        <v>1</v>
      </c>
      <c r="R7175">
        <v>1000</v>
      </c>
      <c r="S7175" t="s">
        <v>223</v>
      </c>
      <c r="T7175">
        <v>1000</v>
      </c>
      <c r="U7175" t="s">
        <v>24425</v>
      </c>
      <c r="X7175" t="s">
        <v>225</v>
      </c>
      <c r="Y7175">
        <v>1000</v>
      </c>
      <c r="AB7175">
        <v>1</v>
      </c>
      <c r="AC7175">
        <v>1</v>
      </c>
      <c r="AD7175">
        <v>2</v>
      </c>
      <c r="AE7175">
        <v>936</v>
      </c>
      <c r="AF7175">
        <v>1</v>
      </c>
      <c r="AQ7175">
        <v>3</v>
      </c>
      <c r="AR7175">
        <f t="shared" si="112"/>
        <v>4.6463999999999999</v>
      </c>
      <c r="AS7175">
        <v>1</v>
      </c>
      <c r="AT7175" t="s">
        <v>112</v>
      </c>
      <c r="AU7175">
        <v>20</v>
      </c>
    </row>
    <row r="7176" spans="1:47">
      <c r="A7176" t="s">
        <v>24429</v>
      </c>
      <c r="C7176">
        <v>310</v>
      </c>
      <c r="D7176" t="s">
        <v>24402</v>
      </c>
      <c r="E7176">
        <v>132</v>
      </c>
      <c r="F7176" t="s">
        <v>24430</v>
      </c>
      <c r="G7176" t="s">
        <v>1783</v>
      </c>
      <c r="H7176" t="s">
        <v>260</v>
      </c>
      <c r="I7176" t="s">
        <v>24431</v>
      </c>
      <c r="J7176">
        <v>3.1780000000000003E-2</v>
      </c>
      <c r="K7176">
        <v>0</v>
      </c>
      <c r="L7176">
        <v>0</v>
      </c>
      <c r="M7176">
        <v>0</v>
      </c>
      <c r="N7176">
        <v>0</v>
      </c>
      <c r="P7176">
        <v>0</v>
      </c>
      <c r="Q7176">
        <v>0</v>
      </c>
      <c r="R7176">
        <v>0</v>
      </c>
      <c r="S7176" t="s">
        <v>223</v>
      </c>
      <c r="T7176">
        <v>0</v>
      </c>
      <c r="U7176" t="s">
        <v>24429</v>
      </c>
      <c r="Y7176">
        <v>0</v>
      </c>
      <c r="AB7176">
        <v>0</v>
      </c>
      <c r="AC7176">
        <v>0</v>
      </c>
      <c r="AD7176">
        <v>0</v>
      </c>
      <c r="AE7176">
        <v>0</v>
      </c>
      <c r="AF7176">
        <v>0</v>
      </c>
      <c r="AQ7176">
        <v>1</v>
      </c>
      <c r="AR7176">
        <f t="shared" si="112"/>
        <v>0</v>
      </c>
      <c r="AS7176">
        <v>1</v>
      </c>
      <c r="AT7176" t="s">
        <v>97</v>
      </c>
      <c r="AU7176">
        <v>5</v>
      </c>
    </row>
    <row r="7177" spans="1:47">
      <c r="A7177" t="s">
        <v>24432</v>
      </c>
      <c r="C7177">
        <v>310</v>
      </c>
      <c r="D7177" t="s">
        <v>24433</v>
      </c>
      <c r="E7177">
        <v>101</v>
      </c>
      <c r="F7177" t="s">
        <v>24434</v>
      </c>
      <c r="G7177" t="s">
        <v>1783</v>
      </c>
      <c r="H7177" t="s">
        <v>220</v>
      </c>
      <c r="I7177" t="s">
        <v>24435</v>
      </c>
      <c r="J7177">
        <v>0.81006999999999996</v>
      </c>
      <c r="K7177">
        <v>1</v>
      </c>
      <c r="L7177">
        <v>1</v>
      </c>
      <c r="M7177">
        <v>1</v>
      </c>
      <c r="N7177">
        <v>1</v>
      </c>
      <c r="O7177" t="s">
        <v>225</v>
      </c>
      <c r="P7177">
        <v>0</v>
      </c>
      <c r="Q7177">
        <v>1</v>
      </c>
      <c r="R7177">
        <v>1900</v>
      </c>
      <c r="S7177" t="s">
        <v>223</v>
      </c>
      <c r="T7177">
        <v>1900</v>
      </c>
      <c r="U7177" t="s">
        <v>24432</v>
      </c>
      <c r="V7177" t="s">
        <v>224</v>
      </c>
      <c r="W7177" t="s">
        <v>225</v>
      </c>
      <c r="X7177" t="s">
        <v>225</v>
      </c>
      <c r="Y7177">
        <v>1900</v>
      </c>
      <c r="AB7177">
        <v>1</v>
      </c>
      <c r="AC7177">
        <v>1</v>
      </c>
      <c r="AD7177">
        <v>1</v>
      </c>
      <c r="AE7177">
        <v>1026</v>
      </c>
      <c r="AF7177">
        <v>1</v>
      </c>
      <c r="AQ7177">
        <v>1</v>
      </c>
      <c r="AR7177">
        <f t="shared" si="112"/>
        <v>0.41817599999999994</v>
      </c>
      <c r="AS7177">
        <v>1</v>
      </c>
      <c r="AT7177" t="s">
        <v>97</v>
      </c>
      <c r="AU7177">
        <v>5</v>
      </c>
    </row>
    <row r="7178" spans="1:47">
      <c r="A7178" t="s">
        <v>24436</v>
      </c>
      <c r="C7178">
        <v>310</v>
      </c>
      <c r="D7178" t="s">
        <v>24437</v>
      </c>
      <c r="E7178">
        <v>101</v>
      </c>
      <c r="F7178" t="s">
        <v>20436</v>
      </c>
      <c r="G7178" t="s">
        <v>1783</v>
      </c>
      <c r="H7178" t="s">
        <v>220</v>
      </c>
      <c r="I7178" t="s">
        <v>24438</v>
      </c>
      <c r="J7178">
        <v>0.49825000000000003</v>
      </c>
      <c r="K7178">
        <v>0</v>
      </c>
      <c r="L7178">
        <v>1</v>
      </c>
      <c r="M7178">
        <v>0</v>
      </c>
      <c r="N7178">
        <v>1</v>
      </c>
      <c r="P7178">
        <v>0</v>
      </c>
      <c r="Q7178">
        <v>0</v>
      </c>
      <c r="R7178">
        <v>0</v>
      </c>
      <c r="S7178" t="s">
        <v>243</v>
      </c>
      <c r="T7178">
        <v>0</v>
      </c>
      <c r="U7178" t="s">
        <v>24436</v>
      </c>
      <c r="X7178" t="s">
        <v>225</v>
      </c>
      <c r="Y7178">
        <v>0</v>
      </c>
      <c r="AB7178">
        <v>0</v>
      </c>
      <c r="AC7178">
        <v>1</v>
      </c>
      <c r="AD7178">
        <v>2</v>
      </c>
      <c r="AE7178">
        <v>1288</v>
      </c>
      <c r="AF7178">
        <v>1</v>
      </c>
      <c r="AQ7178">
        <v>1</v>
      </c>
      <c r="AR7178">
        <f t="shared" si="112"/>
        <v>0</v>
      </c>
      <c r="AS7178">
        <v>1</v>
      </c>
      <c r="AT7178" t="s">
        <v>112</v>
      </c>
      <c r="AU7178">
        <v>20</v>
      </c>
    </row>
    <row r="7179" spans="1:47">
      <c r="A7179" t="s">
        <v>248</v>
      </c>
      <c r="C7179">
        <v>310</v>
      </c>
      <c r="E7179">
        <v>0</v>
      </c>
      <c r="J7179">
        <v>5.9290000000000002E-2</v>
      </c>
      <c r="K7179">
        <v>0</v>
      </c>
      <c r="L7179">
        <v>0</v>
      </c>
      <c r="M7179">
        <v>0</v>
      </c>
      <c r="N7179">
        <v>0</v>
      </c>
      <c r="P7179">
        <v>0</v>
      </c>
      <c r="Q7179">
        <v>0</v>
      </c>
      <c r="R7179">
        <v>0</v>
      </c>
      <c r="S7179" t="s">
        <v>249</v>
      </c>
      <c r="T7179">
        <v>0</v>
      </c>
      <c r="Y7179">
        <v>0</v>
      </c>
      <c r="AB7179">
        <v>0</v>
      </c>
      <c r="AC7179">
        <v>0</v>
      </c>
      <c r="AD7179">
        <v>0</v>
      </c>
      <c r="AE7179">
        <v>0</v>
      </c>
      <c r="AF7179">
        <v>0</v>
      </c>
      <c r="AQ7179">
        <v>0</v>
      </c>
      <c r="AR7179">
        <f t="shared" si="112"/>
        <v>0</v>
      </c>
      <c r="AS7179">
        <v>1</v>
      </c>
      <c r="AT7179" t="s">
        <v>97</v>
      </c>
      <c r="AU7179">
        <v>5</v>
      </c>
    </row>
    <row r="7180" spans="1:47">
      <c r="A7180" t="s">
        <v>248</v>
      </c>
      <c r="C7180">
        <v>310</v>
      </c>
      <c r="E7180">
        <v>0</v>
      </c>
      <c r="J7180">
        <v>0.16281000000000001</v>
      </c>
      <c r="K7180">
        <v>0</v>
      </c>
      <c r="L7180">
        <v>0</v>
      </c>
      <c r="M7180">
        <v>0</v>
      </c>
      <c r="N7180">
        <v>0</v>
      </c>
      <c r="P7180">
        <v>0</v>
      </c>
      <c r="Q7180">
        <v>0</v>
      </c>
      <c r="R7180">
        <v>0</v>
      </c>
      <c r="S7180" t="s">
        <v>249</v>
      </c>
      <c r="T7180">
        <v>0</v>
      </c>
      <c r="Y7180">
        <v>0</v>
      </c>
      <c r="AB7180">
        <v>0</v>
      </c>
      <c r="AC7180">
        <v>0</v>
      </c>
      <c r="AD7180">
        <v>0</v>
      </c>
      <c r="AE7180">
        <v>0</v>
      </c>
      <c r="AF7180">
        <v>0</v>
      </c>
      <c r="AQ7180">
        <v>0</v>
      </c>
      <c r="AR7180">
        <f t="shared" si="112"/>
        <v>0</v>
      </c>
      <c r="AS7180">
        <v>1</v>
      </c>
      <c r="AT7180" t="s">
        <v>97</v>
      </c>
      <c r="AU7180">
        <v>5</v>
      </c>
    </row>
    <row r="7181" spans="1:47">
      <c r="A7181" t="s">
        <v>24439</v>
      </c>
      <c r="C7181">
        <v>239</v>
      </c>
      <c r="D7181" t="s">
        <v>24440</v>
      </c>
      <c r="E7181">
        <v>905</v>
      </c>
      <c r="F7181" t="s">
        <v>24441</v>
      </c>
      <c r="G7181" t="s">
        <v>24304</v>
      </c>
      <c r="J7181">
        <v>2.5129800000000002</v>
      </c>
      <c r="K7181">
        <v>0</v>
      </c>
      <c r="L7181">
        <v>0</v>
      </c>
      <c r="M7181">
        <v>0</v>
      </c>
      <c r="N7181">
        <v>0</v>
      </c>
      <c r="P7181">
        <v>0</v>
      </c>
      <c r="Q7181">
        <v>0</v>
      </c>
      <c r="R7181">
        <v>0</v>
      </c>
      <c r="T7181">
        <v>0</v>
      </c>
      <c r="Y7181">
        <v>0</v>
      </c>
      <c r="AB7181">
        <v>0</v>
      </c>
      <c r="AC7181">
        <v>0</v>
      </c>
      <c r="AD7181">
        <v>0</v>
      </c>
      <c r="AE7181">
        <v>0</v>
      </c>
      <c r="AF7181">
        <v>0</v>
      </c>
      <c r="AH7181" t="s">
        <v>24439</v>
      </c>
      <c r="AI7181" t="s">
        <v>323</v>
      </c>
      <c r="AJ7181" t="s">
        <v>323</v>
      </c>
      <c r="AK7181" t="s">
        <v>323</v>
      </c>
      <c r="AL7181" t="s">
        <v>238</v>
      </c>
      <c r="AP7181" t="s">
        <v>24442</v>
      </c>
      <c r="AQ7181">
        <v>0</v>
      </c>
      <c r="AR7181">
        <f t="shared" si="112"/>
        <v>0</v>
      </c>
      <c r="AS7181">
        <v>1</v>
      </c>
      <c r="AT7181" t="s">
        <v>118</v>
      </c>
      <c r="AU7181">
        <v>26</v>
      </c>
    </row>
    <row r="7182" spans="1:47">
      <c r="A7182" t="s">
        <v>14871</v>
      </c>
      <c r="C7182">
        <v>310</v>
      </c>
      <c r="E7182">
        <v>0</v>
      </c>
      <c r="J7182">
        <v>4.0158699999999996</v>
      </c>
      <c r="K7182">
        <v>0</v>
      </c>
      <c r="L7182">
        <v>0</v>
      </c>
      <c r="M7182">
        <v>0</v>
      </c>
      <c r="N7182">
        <v>0</v>
      </c>
      <c r="P7182">
        <v>0</v>
      </c>
      <c r="Q7182">
        <v>0</v>
      </c>
      <c r="R7182">
        <v>0</v>
      </c>
      <c r="S7182" t="s">
        <v>249</v>
      </c>
      <c r="T7182">
        <v>0</v>
      </c>
      <c r="Y7182">
        <v>0</v>
      </c>
      <c r="AB7182">
        <v>0</v>
      </c>
      <c r="AC7182">
        <v>0</v>
      </c>
      <c r="AD7182">
        <v>0</v>
      </c>
      <c r="AE7182">
        <v>0</v>
      </c>
      <c r="AF7182">
        <v>0</v>
      </c>
      <c r="AQ7182">
        <v>0</v>
      </c>
      <c r="AR7182">
        <f t="shared" si="112"/>
        <v>0</v>
      </c>
      <c r="AS7182">
        <v>1</v>
      </c>
      <c r="AT7182" t="s">
        <v>97</v>
      </c>
      <c r="AU7182">
        <v>5</v>
      </c>
    </row>
    <row r="7183" spans="1:47">
      <c r="A7183" t="s">
        <v>24443</v>
      </c>
      <c r="C7183">
        <v>310</v>
      </c>
      <c r="D7183" t="s">
        <v>24444</v>
      </c>
      <c r="E7183">
        <v>101</v>
      </c>
      <c r="F7183" t="s">
        <v>24445</v>
      </c>
      <c r="G7183" t="s">
        <v>1783</v>
      </c>
      <c r="H7183" t="s">
        <v>220</v>
      </c>
      <c r="I7183" t="s">
        <v>24446</v>
      </c>
      <c r="J7183">
        <v>0.24192</v>
      </c>
      <c r="K7183">
        <v>1</v>
      </c>
      <c r="L7183">
        <v>1</v>
      </c>
      <c r="M7183">
        <v>1</v>
      </c>
      <c r="N7183">
        <v>1</v>
      </c>
      <c r="O7183" t="s">
        <v>225</v>
      </c>
      <c r="P7183">
        <v>0</v>
      </c>
      <c r="Q7183">
        <v>1</v>
      </c>
      <c r="R7183">
        <v>800</v>
      </c>
      <c r="S7183" t="s">
        <v>223</v>
      </c>
      <c r="T7183">
        <v>800</v>
      </c>
      <c r="U7183" t="s">
        <v>24443</v>
      </c>
      <c r="X7183" t="s">
        <v>225</v>
      </c>
      <c r="Y7183">
        <v>800</v>
      </c>
      <c r="AB7183">
        <v>1</v>
      </c>
      <c r="AC7183">
        <v>1</v>
      </c>
      <c r="AD7183">
        <v>1</v>
      </c>
      <c r="AE7183">
        <v>468</v>
      </c>
      <c r="AF7183">
        <v>1</v>
      </c>
      <c r="AQ7183">
        <v>1</v>
      </c>
      <c r="AR7183">
        <f t="shared" si="112"/>
        <v>0.41817599999999994</v>
      </c>
      <c r="AS7183">
        <v>1</v>
      </c>
      <c r="AT7183" t="s">
        <v>97</v>
      </c>
      <c r="AU7183">
        <v>5</v>
      </c>
    </row>
    <row r="7184" spans="1:47">
      <c r="A7184" t="s">
        <v>24447</v>
      </c>
      <c r="C7184">
        <v>310</v>
      </c>
      <c r="D7184" t="s">
        <v>24448</v>
      </c>
      <c r="E7184">
        <v>132</v>
      </c>
      <c r="F7184" t="s">
        <v>24449</v>
      </c>
      <c r="H7184" t="s">
        <v>260</v>
      </c>
      <c r="I7184" t="s">
        <v>24450</v>
      </c>
      <c r="J7184">
        <v>0.10153</v>
      </c>
      <c r="K7184">
        <v>0</v>
      </c>
      <c r="L7184">
        <v>0</v>
      </c>
      <c r="M7184">
        <v>0</v>
      </c>
      <c r="N7184">
        <v>0</v>
      </c>
      <c r="P7184">
        <v>0</v>
      </c>
      <c r="Q7184">
        <v>0</v>
      </c>
      <c r="R7184">
        <v>0</v>
      </c>
      <c r="S7184" t="s">
        <v>223</v>
      </c>
      <c r="T7184">
        <v>0</v>
      </c>
      <c r="U7184" t="s">
        <v>24447</v>
      </c>
      <c r="Y7184">
        <v>0</v>
      </c>
      <c r="AB7184">
        <v>0</v>
      </c>
      <c r="AC7184">
        <v>0</v>
      </c>
      <c r="AD7184">
        <v>0</v>
      </c>
      <c r="AE7184">
        <v>0</v>
      </c>
      <c r="AF7184">
        <v>0</v>
      </c>
      <c r="AQ7184">
        <v>0</v>
      </c>
      <c r="AR7184">
        <f t="shared" si="112"/>
        <v>0</v>
      </c>
      <c r="AS7184">
        <v>1</v>
      </c>
      <c r="AT7184" t="s">
        <v>97</v>
      </c>
      <c r="AU7184">
        <v>5</v>
      </c>
    </row>
    <row r="7185" spans="1:47">
      <c r="A7185" t="s">
        <v>24451</v>
      </c>
      <c r="C7185">
        <v>310</v>
      </c>
      <c r="D7185" t="s">
        <v>24452</v>
      </c>
      <c r="E7185">
        <v>132</v>
      </c>
      <c r="F7185" t="s">
        <v>13775</v>
      </c>
      <c r="G7185" t="s">
        <v>1783</v>
      </c>
      <c r="H7185" t="s">
        <v>260</v>
      </c>
      <c r="I7185" t="s">
        <v>24453</v>
      </c>
      <c r="J7185">
        <v>0.12864</v>
      </c>
      <c r="K7185">
        <v>0</v>
      </c>
      <c r="L7185">
        <v>0</v>
      </c>
      <c r="M7185">
        <v>0</v>
      </c>
      <c r="N7185">
        <v>0</v>
      </c>
      <c r="P7185">
        <v>0</v>
      </c>
      <c r="Q7185">
        <v>0</v>
      </c>
      <c r="R7185">
        <v>0</v>
      </c>
      <c r="S7185" t="s">
        <v>223</v>
      </c>
      <c r="T7185">
        <v>0</v>
      </c>
      <c r="U7185" t="s">
        <v>24451</v>
      </c>
      <c r="Y7185">
        <v>0</v>
      </c>
      <c r="AB7185">
        <v>0</v>
      </c>
      <c r="AC7185">
        <v>0</v>
      </c>
      <c r="AD7185">
        <v>0</v>
      </c>
      <c r="AE7185">
        <v>0</v>
      </c>
      <c r="AF7185">
        <v>0</v>
      </c>
      <c r="AQ7185">
        <v>2</v>
      </c>
      <c r="AR7185">
        <f t="shared" si="112"/>
        <v>0</v>
      </c>
      <c r="AS7185">
        <v>1</v>
      </c>
      <c r="AT7185" t="s">
        <v>112</v>
      </c>
      <c r="AU7185">
        <v>20</v>
      </c>
    </row>
    <row r="7186" spans="1:47">
      <c r="A7186" t="s">
        <v>24454</v>
      </c>
      <c r="C7186">
        <v>310</v>
      </c>
      <c r="D7186" t="s">
        <v>24455</v>
      </c>
      <c r="E7186">
        <v>132</v>
      </c>
      <c r="F7186" t="s">
        <v>24456</v>
      </c>
      <c r="G7186" t="s">
        <v>1783</v>
      </c>
      <c r="H7186" t="s">
        <v>260</v>
      </c>
      <c r="I7186" t="s">
        <v>24457</v>
      </c>
      <c r="J7186">
        <v>1.3873899999999999</v>
      </c>
      <c r="K7186">
        <v>0</v>
      </c>
      <c r="L7186">
        <v>0</v>
      </c>
      <c r="M7186">
        <v>0</v>
      </c>
      <c r="N7186">
        <v>0</v>
      </c>
      <c r="P7186">
        <v>0</v>
      </c>
      <c r="Q7186">
        <v>0</v>
      </c>
      <c r="R7186">
        <v>0</v>
      </c>
      <c r="S7186" t="s">
        <v>223</v>
      </c>
      <c r="T7186">
        <v>0</v>
      </c>
      <c r="U7186" t="s">
        <v>24454</v>
      </c>
      <c r="Y7186">
        <v>0</v>
      </c>
      <c r="AB7186">
        <v>0</v>
      </c>
      <c r="AC7186">
        <v>0</v>
      </c>
      <c r="AD7186">
        <v>0</v>
      </c>
      <c r="AE7186">
        <v>0</v>
      </c>
      <c r="AF7186">
        <v>0</v>
      </c>
      <c r="AQ7186">
        <v>1</v>
      </c>
      <c r="AR7186">
        <f t="shared" si="112"/>
        <v>0</v>
      </c>
      <c r="AS7186">
        <v>1</v>
      </c>
      <c r="AT7186" t="s">
        <v>97</v>
      </c>
      <c r="AU7186">
        <v>5</v>
      </c>
    </row>
    <row r="7187" spans="1:47">
      <c r="A7187" t="s">
        <v>24458</v>
      </c>
      <c r="C7187">
        <v>310</v>
      </c>
      <c r="D7187" t="s">
        <v>24459</v>
      </c>
      <c r="E7187">
        <v>131</v>
      </c>
      <c r="F7187" t="s">
        <v>24460</v>
      </c>
      <c r="G7187" t="s">
        <v>1783</v>
      </c>
      <c r="H7187" t="s">
        <v>407</v>
      </c>
      <c r="I7187" t="s">
        <v>24461</v>
      </c>
      <c r="J7187">
        <v>0.49177999999999999</v>
      </c>
      <c r="K7187">
        <v>0</v>
      </c>
      <c r="L7187">
        <v>0</v>
      </c>
      <c r="M7187">
        <v>0</v>
      </c>
      <c r="N7187">
        <v>0</v>
      </c>
      <c r="P7187">
        <v>0</v>
      </c>
      <c r="Q7187">
        <v>0</v>
      </c>
      <c r="R7187">
        <v>0</v>
      </c>
      <c r="S7187" t="s">
        <v>223</v>
      </c>
      <c r="T7187">
        <v>0</v>
      </c>
      <c r="U7187" t="s">
        <v>24458</v>
      </c>
      <c r="Y7187">
        <v>0</v>
      </c>
      <c r="AB7187">
        <v>0</v>
      </c>
      <c r="AC7187">
        <v>0</v>
      </c>
      <c r="AD7187">
        <v>0</v>
      </c>
      <c r="AE7187">
        <v>0</v>
      </c>
      <c r="AF7187">
        <v>0</v>
      </c>
      <c r="AQ7187">
        <v>3</v>
      </c>
      <c r="AR7187">
        <f t="shared" si="112"/>
        <v>0</v>
      </c>
      <c r="AS7187">
        <v>1</v>
      </c>
      <c r="AT7187" t="s">
        <v>97</v>
      </c>
      <c r="AU7187">
        <v>5</v>
      </c>
    </row>
    <row r="7188" spans="1:47">
      <c r="A7188" t="s">
        <v>24462</v>
      </c>
      <c r="C7188">
        <v>310</v>
      </c>
      <c r="D7188" t="s">
        <v>24463</v>
      </c>
      <c r="E7188">
        <v>132</v>
      </c>
      <c r="F7188" t="s">
        <v>24460</v>
      </c>
      <c r="G7188" t="s">
        <v>1783</v>
      </c>
      <c r="H7188" t="s">
        <v>260</v>
      </c>
      <c r="I7188" t="s">
        <v>24464</v>
      </c>
      <c r="J7188">
        <v>6.404E-2</v>
      </c>
      <c r="K7188">
        <v>0</v>
      </c>
      <c r="L7188">
        <v>0</v>
      </c>
      <c r="M7188">
        <v>0</v>
      </c>
      <c r="N7188">
        <v>0</v>
      </c>
      <c r="P7188">
        <v>0</v>
      </c>
      <c r="Q7188">
        <v>0</v>
      </c>
      <c r="R7188">
        <v>0</v>
      </c>
      <c r="S7188" t="s">
        <v>223</v>
      </c>
      <c r="T7188">
        <v>0</v>
      </c>
      <c r="U7188" t="s">
        <v>24462</v>
      </c>
      <c r="Y7188">
        <v>0</v>
      </c>
      <c r="AB7188">
        <v>0</v>
      </c>
      <c r="AC7188">
        <v>0</v>
      </c>
      <c r="AD7188">
        <v>0</v>
      </c>
      <c r="AE7188">
        <v>0</v>
      </c>
      <c r="AF7188">
        <v>0</v>
      </c>
      <c r="AQ7188">
        <v>0</v>
      </c>
      <c r="AR7188">
        <f t="shared" si="112"/>
        <v>0</v>
      </c>
      <c r="AS7188">
        <v>1</v>
      </c>
      <c r="AT7188" t="s">
        <v>97</v>
      </c>
      <c r="AU7188">
        <v>5</v>
      </c>
    </row>
    <row r="7189" spans="1:47">
      <c r="A7189" t="s">
        <v>248</v>
      </c>
      <c r="C7189">
        <v>310</v>
      </c>
      <c r="E7189">
        <v>0</v>
      </c>
      <c r="J7189">
        <v>2.1800000000000001E-3</v>
      </c>
      <c r="K7189">
        <v>0</v>
      </c>
      <c r="L7189">
        <v>0</v>
      </c>
      <c r="M7189">
        <v>0</v>
      </c>
      <c r="N7189">
        <v>0</v>
      </c>
      <c r="P7189">
        <v>0</v>
      </c>
      <c r="Q7189">
        <v>0</v>
      </c>
      <c r="R7189">
        <v>0</v>
      </c>
      <c r="S7189" t="s">
        <v>249</v>
      </c>
      <c r="T7189">
        <v>0</v>
      </c>
      <c r="Y7189">
        <v>0</v>
      </c>
      <c r="AB7189">
        <v>0</v>
      </c>
      <c r="AC7189">
        <v>0</v>
      </c>
      <c r="AD7189">
        <v>0</v>
      </c>
      <c r="AE7189">
        <v>0</v>
      </c>
      <c r="AF7189">
        <v>0</v>
      </c>
      <c r="AQ7189">
        <v>0</v>
      </c>
      <c r="AR7189">
        <f t="shared" si="112"/>
        <v>0</v>
      </c>
      <c r="AS7189">
        <v>1</v>
      </c>
      <c r="AT7189" t="s">
        <v>97</v>
      </c>
      <c r="AU7189">
        <v>5</v>
      </c>
    </row>
    <row r="7190" spans="1:47">
      <c r="A7190" t="s">
        <v>24465</v>
      </c>
      <c r="C7190">
        <v>310</v>
      </c>
      <c r="D7190" t="s">
        <v>24466</v>
      </c>
      <c r="E7190">
        <v>101</v>
      </c>
      <c r="F7190" t="s">
        <v>24467</v>
      </c>
      <c r="G7190" t="s">
        <v>1783</v>
      </c>
      <c r="H7190" t="s">
        <v>220</v>
      </c>
      <c r="I7190" t="s">
        <v>24468</v>
      </c>
      <c r="J7190">
        <v>0.30132999999999999</v>
      </c>
      <c r="K7190">
        <v>1</v>
      </c>
      <c r="L7190">
        <v>1</v>
      </c>
      <c r="M7190">
        <v>1</v>
      </c>
      <c r="N7190">
        <v>1</v>
      </c>
      <c r="O7190" t="s">
        <v>225</v>
      </c>
      <c r="P7190">
        <v>0</v>
      </c>
      <c r="Q7190">
        <v>1</v>
      </c>
      <c r="R7190">
        <v>10300</v>
      </c>
      <c r="S7190" t="s">
        <v>223</v>
      </c>
      <c r="T7190">
        <v>10300</v>
      </c>
      <c r="U7190" t="s">
        <v>24465</v>
      </c>
      <c r="V7190" t="s">
        <v>224</v>
      </c>
      <c r="W7190" t="s">
        <v>225</v>
      </c>
      <c r="X7190" t="s">
        <v>225</v>
      </c>
      <c r="Y7190">
        <v>10300</v>
      </c>
      <c r="AB7190">
        <v>1</v>
      </c>
      <c r="AC7190">
        <v>1</v>
      </c>
      <c r="AD7190">
        <v>4</v>
      </c>
      <c r="AE7190">
        <v>2000</v>
      </c>
      <c r="AF7190">
        <v>2</v>
      </c>
      <c r="AQ7190">
        <v>1</v>
      </c>
      <c r="AR7190">
        <f t="shared" si="112"/>
        <v>4.6463999999999999</v>
      </c>
      <c r="AS7190">
        <v>1</v>
      </c>
      <c r="AT7190" t="s">
        <v>112</v>
      </c>
      <c r="AU7190">
        <v>20</v>
      </c>
    </row>
    <row r="7191" spans="1:47">
      <c r="A7191" t="s">
        <v>24469</v>
      </c>
      <c r="C7191">
        <v>310</v>
      </c>
      <c r="D7191" t="s">
        <v>24470</v>
      </c>
      <c r="E7191">
        <v>132</v>
      </c>
      <c r="F7191" t="s">
        <v>24445</v>
      </c>
      <c r="G7191" t="s">
        <v>1783</v>
      </c>
      <c r="H7191" t="s">
        <v>260</v>
      </c>
      <c r="I7191" t="s">
        <v>24471</v>
      </c>
      <c r="J7191">
        <v>0.65544999999999998</v>
      </c>
      <c r="K7191">
        <v>0</v>
      </c>
      <c r="L7191">
        <v>0</v>
      </c>
      <c r="M7191">
        <v>0</v>
      </c>
      <c r="N7191">
        <v>0</v>
      </c>
      <c r="P7191">
        <v>0</v>
      </c>
      <c r="Q7191">
        <v>0</v>
      </c>
      <c r="R7191">
        <v>0</v>
      </c>
      <c r="S7191" t="s">
        <v>223</v>
      </c>
      <c r="T7191">
        <v>0</v>
      </c>
      <c r="U7191" t="s">
        <v>24469</v>
      </c>
      <c r="Y7191">
        <v>0</v>
      </c>
      <c r="AB7191">
        <v>0</v>
      </c>
      <c r="AC7191">
        <v>0</v>
      </c>
      <c r="AD7191">
        <v>0</v>
      </c>
      <c r="AE7191">
        <v>0</v>
      </c>
      <c r="AF7191">
        <v>0</v>
      </c>
      <c r="AQ7191">
        <v>1</v>
      </c>
      <c r="AR7191">
        <f t="shared" si="112"/>
        <v>0</v>
      </c>
      <c r="AS7191">
        <v>1</v>
      </c>
      <c r="AT7191" t="s">
        <v>97</v>
      </c>
      <c r="AU7191">
        <v>5</v>
      </c>
    </row>
    <row r="7192" spans="1:47">
      <c r="A7192" t="s">
        <v>24472</v>
      </c>
      <c r="C7192">
        <v>310</v>
      </c>
      <c r="D7192" t="s">
        <v>24473</v>
      </c>
      <c r="E7192">
        <v>101</v>
      </c>
      <c r="F7192" t="s">
        <v>24474</v>
      </c>
      <c r="G7192" t="s">
        <v>1783</v>
      </c>
      <c r="H7192" t="s">
        <v>220</v>
      </c>
      <c r="I7192" t="s">
        <v>24475</v>
      </c>
      <c r="J7192">
        <v>0.28410999999999997</v>
      </c>
      <c r="K7192">
        <v>1</v>
      </c>
      <c r="L7192">
        <v>1</v>
      </c>
      <c r="M7192">
        <v>1</v>
      </c>
      <c r="N7192">
        <v>1</v>
      </c>
      <c r="O7192" t="s">
        <v>225</v>
      </c>
      <c r="P7192">
        <v>0</v>
      </c>
      <c r="Q7192">
        <v>0</v>
      </c>
      <c r="R7192">
        <v>0</v>
      </c>
      <c r="S7192" t="s">
        <v>223</v>
      </c>
      <c r="T7192">
        <v>0</v>
      </c>
      <c r="U7192" t="s">
        <v>24472</v>
      </c>
      <c r="V7192" t="s">
        <v>224</v>
      </c>
      <c r="W7192" t="s">
        <v>225</v>
      </c>
      <c r="X7192" t="s">
        <v>225</v>
      </c>
      <c r="Y7192">
        <v>0</v>
      </c>
      <c r="AB7192">
        <v>1</v>
      </c>
      <c r="AC7192">
        <v>1</v>
      </c>
      <c r="AD7192">
        <v>3</v>
      </c>
      <c r="AE7192">
        <v>672</v>
      </c>
      <c r="AF7192">
        <v>1</v>
      </c>
      <c r="AQ7192">
        <v>1</v>
      </c>
      <c r="AR7192">
        <f t="shared" si="112"/>
        <v>4.6463999999999999</v>
      </c>
      <c r="AS7192">
        <v>1</v>
      </c>
      <c r="AT7192" t="s">
        <v>112</v>
      </c>
      <c r="AU7192">
        <v>20</v>
      </c>
    </row>
    <row r="7193" spans="1:47">
      <c r="A7193" t="s">
        <v>248</v>
      </c>
      <c r="C7193">
        <v>310</v>
      </c>
      <c r="E7193">
        <v>0</v>
      </c>
      <c r="J7193">
        <v>9.7599999999999996E-3</v>
      </c>
      <c r="K7193">
        <v>0</v>
      </c>
      <c r="L7193">
        <v>0</v>
      </c>
      <c r="M7193">
        <v>0</v>
      </c>
      <c r="N7193">
        <v>0</v>
      </c>
      <c r="P7193">
        <v>0</v>
      </c>
      <c r="Q7193">
        <v>0</v>
      </c>
      <c r="R7193">
        <v>0</v>
      </c>
      <c r="S7193" t="s">
        <v>249</v>
      </c>
      <c r="T7193">
        <v>0</v>
      </c>
      <c r="Y7193">
        <v>0</v>
      </c>
      <c r="AB7193">
        <v>0</v>
      </c>
      <c r="AC7193">
        <v>0</v>
      </c>
      <c r="AD7193">
        <v>0</v>
      </c>
      <c r="AE7193">
        <v>0</v>
      </c>
      <c r="AF7193">
        <v>0</v>
      </c>
      <c r="AQ7193">
        <v>0</v>
      </c>
      <c r="AR7193">
        <f t="shared" si="112"/>
        <v>0</v>
      </c>
      <c r="AS7193">
        <v>1</v>
      </c>
      <c r="AT7193" t="s">
        <v>97</v>
      </c>
      <c r="AU7193">
        <v>5</v>
      </c>
    </row>
    <row r="7194" spans="1:47">
      <c r="A7194" t="s">
        <v>24476</v>
      </c>
      <c r="C7194">
        <v>310</v>
      </c>
      <c r="D7194" t="s">
        <v>24477</v>
      </c>
      <c r="E7194">
        <v>132</v>
      </c>
      <c r="F7194" t="s">
        <v>24445</v>
      </c>
      <c r="G7194" t="s">
        <v>1783</v>
      </c>
      <c r="H7194" t="s">
        <v>260</v>
      </c>
      <c r="I7194" t="s">
        <v>24478</v>
      </c>
      <c r="J7194">
        <v>0.30868000000000001</v>
      </c>
      <c r="K7194">
        <v>0</v>
      </c>
      <c r="L7194">
        <v>0</v>
      </c>
      <c r="M7194">
        <v>0</v>
      </c>
      <c r="N7194">
        <v>0</v>
      </c>
      <c r="P7194">
        <v>0</v>
      </c>
      <c r="Q7194">
        <v>0</v>
      </c>
      <c r="R7194">
        <v>0</v>
      </c>
      <c r="S7194" t="s">
        <v>223</v>
      </c>
      <c r="T7194">
        <v>0</v>
      </c>
      <c r="U7194" t="s">
        <v>24476</v>
      </c>
      <c r="Y7194">
        <v>0</v>
      </c>
      <c r="AB7194">
        <v>0</v>
      </c>
      <c r="AC7194">
        <v>0</v>
      </c>
      <c r="AD7194">
        <v>0</v>
      </c>
      <c r="AE7194">
        <v>0</v>
      </c>
      <c r="AF7194">
        <v>0</v>
      </c>
      <c r="AQ7194">
        <v>1</v>
      </c>
      <c r="AR7194">
        <f t="shared" si="112"/>
        <v>0</v>
      </c>
      <c r="AS7194">
        <v>1</v>
      </c>
      <c r="AT7194" t="s">
        <v>97</v>
      </c>
      <c r="AU7194">
        <v>5</v>
      </c>
    </row>
    <row r="7195" spans="1:47">
      <c r="A7195" t="s">
        <v>14871</v>
      </c>
      <c r="C7195">
        <v>310</v>
      </c>
      <c r="E7195">
        <v>0</v>
      </c>
      <c r="J7195">
        <v>2.9409999999999999E-2</v>
      </c>
      <c r="K7195">
        <v>0</v>
      </c>
      <c r="L7195">
        <v>0</v>
      </c>
      <c r="M7195">
        <v>0</v>
      </c>
      <c r="N7195">
        <v>0</v>
      </c>
      <c r="P7195">
        <v>0</v>
      </c>
      <c r="Q7195">
        <v>0</v>
      </c>
      <c r="R7195">
        <v>0</v>
      </c>
      <c r="S7195" t="s">
        <v>249</v>
      </c>
      <c r="T7195">
        <v>0</v>
      </c>
      <c r="Y7195">
        <v>0</v>
      </c>
      <c r="AB7195">
        <v>0</v>
      </c>
      <c r="AC7195">
        <v>0</v>
      </c>
      <c r="AD7195">
        <v>0</v>
      </c>
      <c r="AE7195">
        <v>0</v>
      </c>
      <c r="AF7195">
        <v>0</v>
      </c>
      <c r="AQ7195">
        <v>0</v>
      </c>
      <c r="AR7195">
        <f t="shared" si="112"/>
        <v>0</v>
      </c>
      <c r="AS7195">
        <v>1</v>
      </c>
      <c r="AT7195" t="s">
        <v>97</v>
      </c>
      <c r="AU7195">
        <v>5</v>
      </c>
    </row>
    <row r="7196" spans="1:47">
      <c r="A7196" t="s">
        <v>24479</v>
      </c>
      <c r="C7196">
        <v>310</v>
      </c>
      <c r="D7196" t="s">
        <v>24480</v>
      </c>
      <c r="E7196">
        <v>101</v>
      </c>
      <c r="F7196" t="s">
        <v>24481</v>
      </c>
      <c r="G7196" t="s">
        <v>1783</v>
      </c>
      <c r="H7196" t="s">
        <v>220</v>
      </c>
      <c r="I7196" t="s">
        <v>24482</v>
      </c>
      <c r="J7196">
        <v>0.24969</v>
      </c>
      <c r="K7196">
        <v>1</v>
      </c>
      <c r="L7196">
        <v>1</v>
      </c>
      <c r="M7196">
        <v>1</v>
      </c>
      <c r="N7196">
        <v>1</v>
      </c>
      <c r="O7196" t="s">
        <v>225</v>
      </c>
      <c r="P7196">
        <v>0</v>
      </c>
      <c r="Q7196">
        <v>0</v>
      </c>
      <c r="R7196">
        <v>0</v>
      </c>
      <c r="S7196" t="s">
        <v>223</v>
      </c>
      <c r="T7196">
        <v>0</v>
      </c>
      <c r="U7196" t="s">
        <v>24479</v>
      </c>
      <c r="V7196" t="s">
        <v>224</v>
      </c>
      <c r="W7196" t="s">
        <v>225</v>
      </c>
      <c r="X7196" t="s">
        <v>225</v>
      </c>
      <c r="Y7196">
        <v>0</v>
      </c>
      <c r="AB7196">
        <v>1</v>
      </c>
      <c r="AC7196">
        <v>1</v>
      </c>
      <c r="AD7196">
        <v>2</v>
      </c>
      <c r="AE7196">
        <v>882</v>
      </c>
      <c r="AF7196">
        <v>1</v>
      </c>
      <c r="AQ7196">
        <v>1</v>
      </c>
      <c r="AR7196">
        <f t="shared" si="112"/>
        <v>0.41817599999999994</v>
      </c>
      <c r="AS7196">
        <v>1</v>
      </c>
      <c r="AT7196" t="s">
        <v>97</v>
      </c>
      <c r="AU7196">
        <v>5</v>
      </c>
    </row>
    <row r="7197" spans="1:47">
      <c r="A7197" t="s">
        <v>248</v>
      </c>
      <c r="C7197">
        <v>310</v>
      </c>
      <c r="E7197">
        <v>0</v>
      </c>
      <c r="J7197">
        <v>0.11514000000000001</v>
      </c>
      <c r="K7197">
        <v>0</v>
      </c>
      <c r="L7197">
        <v>0</v>
      </c>
      <c r="M7197">
        <v>0</v>
      </c>
      <c r="N7197">
        <v>0</v>
      </c>
      <c r="P7197">
        <v>0</v>
      </c>
      <c r="Q7197">
        <v>0</v>
      </c>
      <c r="R7197">
        <v>0</v>
      </c>
      <c r="S7197" t="s">
        <v>249</v>
      </c>
      <c r="T7197">
        <v>0</v>
      </c>
      <c r="Y7197">
        <v>0</v>
      </c>
      <c r="AB7197">
        <v>0</v>
      </c>
      <c r="AC7197">
        <v>0</v>
      </c>
      <c r="AD7197">
        <v>0</v>
      </c>
      <c r="AE7197">
        <v>0</v>
      </c>
      <c r="AF7197">
        <v>0</v>
      </c>
      <c r="AQ7197">
        <v>0</v>
      </c>
      <c r="AR7197">
        <f t="shared" si="112"/>
        <v>0</v>
      </c>
      <c r="AS7197">
        <v>1</v>
      </c>
      <c r="AT7197" t="s">
        <v>112</v>
      </c>
      <c r="AU7197">
        <v>20</v>
      </c>
    </row>
    <row r="7198" spans="1:47">
      <c r="A7198" t="s">
        <v>24483</v>
      </c>
      <c r="C7198">
        <v>310</v>
      </c>
      <c r="D7198" t="s">
        <v>24484</v>
      </c>
      <c r="E7198">
        <v>101</v>
      </c>
      <c r="F7198" t="s">
        <v>24485</v>
      </c>
      <c r="G7198" t="s">
        <v>1783</v>
      </c>
      <c r="H7198" t="s">
        <v>220</v>
      </c>
      <c r="I7198" t="s">
        <v>24486</v>
      </c>
      <c r="J7198">
        <v>3.0938500000000002</v>
      </c>
      <c r="K7198">
        <v>1</v>
      </c>
      <c r="L7198">
        <v>1</v>
      </c>
      <c r="M7198">
        <v>1</v>
      </c>
      <c r="N7198">
        <v>1</v>
      </c>
      <c r="O7198" t="s">
        <v>225</v>
      </c>
      <c r="P7198">
        <v>0</v>
      </c>
      <c r="Q7198">
        <v>1</v>
      </c>
      <c r="R7198">
        <v>4800</v>
      </c>
      <c r="S7198" t="s">
        <v>223</v>
      </c>
      <c r="T7198">
        <v>4800</v>
      </c>
      <c r="U7198" t="s">
        <v>24483</v>
      </c>
      <c r="V7198" t="s">
        <v>658</v>
      </c>
      <c r="W7198" t="s">
        <v>659</v>
      </c>
      <c r="X7198" t="s">
        <v>225</v>
      </c>
      <c r="Y7198">
        <v>4800</v>
      </c>
      <c r="AB7198">
        <v>1</v>
      </c>
      <c r="AC7198">
        <v>1</v>
      </c>
      <c r="AD7198">
        <v>3</v>
      </c>
      <c r="AE7198">
        <v>2634</v>
      </c>
      <c r="AF7198">
        <v>2</v>
      </c>
      <c r="AQ7198">
        <v>3</v>
      </c>
      <c r="AR7198">
        <f t="shared" si="112"/>
        <v>4.6463999999999999</v>
      </c>
      <c r="AS7198">
        <v>1</v>
      </c>
      <c r="AT7198" t="s">
        <v>112</v>
      </c>
      <c r="AU7198">
        <v>20</v>
      </c>
    </row>
    <row r="7199" spans="1:47">
      <c r="A7199" t="s">
        <v>14871</v>
      </c>
      <c r="C7199">
        <v>310</v>
      </c>
      <c r="E7199">
        <v>0</v>
      </c>
      <c r="J7199">
        <v>4.4697699999999996</v>
      </c>
      <c r="K7199">
        <v>0</v>
      </c>
      <c r="L7199">
        <v>0</v>
      </c>
      <c r="M7199">
        <v>0</v>
      </c>
      <c r="N7199">
        <v>0</v>
      </c>
      <c r="P7199">
        <v>0</v>
      </c>
      <c r="Q7199">
        <v>0</v>
      </c>
      <c r="R7199">
        <v>0</v>
      </c>
      <c r="S7199" t="s">
        <v>249</v>
      </c>
      <c r="T7199">
        <v>0</v>
      </c>
      <c r="Y7199">
        <v>0</v>
      </c>
      <c r="AB7199">
        <v>0</v>
      </c>
      <c r="AC7199">
        <v>0</v>
      </c>
      <c r="AD7199">
        <v>0</v>
      </c>
      <c r="AE7199">
        <v>0</v>
      </c>
      <c r="AF7199">
        <v>0</v>
      </c>
      <c r="AQ7199">
        <v>0</v>
      </c>
      <c r="AR7199">
        <f t="shared" si="112"/>
        <v>0</v>
      </c>
      <c r="AS7199">
        <v>1</v>
      </c>
      <c r="AT7199" t="s">
        <v>97</v>
      </c>
      <c r="AU7199">
        <v>5</v>
      </c>
    </row>
    <row r="7200" spans="1:47">
      <c r="A7200" t="s">
        <v>24487</v>
      </c>
      <c r="C7200">
        <v>310</v>
      </c>
      <c r="D7200" t="s">
        <v>24488</v>
      </c>
      <c r="E7200">
        <v>101</v>
      </c>
      <c r="F7200" t="s">
        <v>24489</v>
      </c>
      <c r="G7200" t="s">
        <v>1783</v>
      </c>
      <c r="H7200" t="s">
        <v>220</v>
      </c>
      <c r="I7200" t="s">
        <v>24490</v>
      </c>
      <c r="J7200">
        <v>0.21095</v>
      </c>
      <c r="K7200">
        <v>1</v>
      </c>
      <c r="L7200">
        <v>1</v>
      </c>
      <c r="M7200">
        <v>1</v>
      </c>
      <c r="N7200">
        <v>1</v>
      </c>
      <c r="O7200" t="s">
        <v>225</v>
      </c>
      <c r="P7200">
        <v>0</v>
      </c>
      <c r="Q7200">
        <v>1</v>
      </c>
      <c r="R7200">
        <v>12600</v>
      </c>
      <c r="S7200" t="s">
        <v>223</v>
      </c>
      <c r="T7200">
        <v>12600</v>
      </c>
      <c r="U7200" t="s">
        <v>24487</v>
      </c>
      <c r="X7200" t="s">
        <v>225</v>
      </c>
      <c r="Y7200">
        <v>12600</v>
      </c>
      <c r="AB7200">
        <v>1</v>
      </c>
      <c r="AC7200">
        <v>1</v>
      </c>
      <c r="AD7200">
        <v>2</v>
      </c>
      <c r="AE7200">
        <v>872</v>
      </c>
      <c r="AF7200">
        <v>1</v>
      </c>
      <c r="AQ7200">
        <v>1</v>
      </c>
      <c r="AR7200">
        <f t="shared" si="112"/>
        <v>4.6463999999999999</v>
      </c>
      <c r="AS7200">
        <v>1</v>
      </c>
      <c r="AT7200" t="s">
        <v>112</v>
      </c>
      <c r="AU7200">
        <v>20</v>
      </c>
    </row>
    <row r="7201" spans="1:47">
      <c r="A7201" t="s">
        <v>24491</v>
      </c>
      <c r="C7201">
        <v>310</v>
      </c>
      <c r="D7201" t="s">
        <v>24492</v>
      </c>
      <c r="E7201">
        <v>132</v>
      </c>
      <c r="F7201" t="s">
        <v>24493</v>
      </c>
      <c r="G7201" t="s">
        <v>1783</v>
      </c>
      <c r="H7201" t="s">
        <v>260</v>
      </c>
      <c r="I7201" t="s">
        <v>24494</v>
      </c>
      <c r="J7201">
        <v>6.1499999999999999E-2</v>
      </c>
      <c r="K7201">
        <v>0</v>
      </c>
      <c r="L7201">
        <v>0</v>
      </c>
      <c r="M7201">
        <v>0</v>
      </c>
      <c r="N7201">
        <v>0</v>
      </c>
      <c r="P7201">
        <v>0</v>
      </c>
      <c r="Q7201">
        <v>0</v>
      </c>
      <c r="R7201">
        <v>0</v>
      </c>
      <c r="S7201" t="s">
        <v>223</v>
      </c>
      <c r="T7201">
        <v>0</v>
      </c>
      <c r="U7201" t="s">
        <v>24491</v>
      </c>
      <c r="Y7201">
        <v>0</v>
      </c>
      <c r="AB7201">
        <v>0</v>
      </c>
      <c r="AC7201">
        <v>0</v>
      </c>
      <c r="AD7201">
        <v>0</v>
      </c>
      <c r="AE7201">
        <v>0</v>
      </c>
      <c r="AF7201">
        <v>0</v>
      </c>
      <c r="AQ7201">
        <v>1</v>
      </c>
      <c r="AR7201">
        <f t="shared" si="112"/>
        <v>0</v>
      </c>
      <c r="AS7201">
        <v>1</v>
      </c>
      <c r="AT7201" t="s">
        <v>112</v>
      </c>
      <c r="AU7201">
        <v>20</v>
      </c>
    </row>
    <row r="7202" spans="1:47">
      <c r="A7202" t="s">
        <v>248</v>
      </c>
      <c r="C7202">
        <v>310</v>
      </c>
      <c r="E7202">
        <v>0</v>
      </c>
      <c r="J7202">
        <v>0.11729000000000001</v>
      </c>
      <c r="K7202">
        <v>0</v>
      </c>
      <c r="L7202">
        <v>0</v>
      </c>
      <c r="M7202">
        <v>0</v>
      </c>
      <c r="N7202">
        <v>0</v>
      </c>
      <c r="P7202">
        <v>0</v>
      </c>
      <c r="Q7202">
        <v>0</v>
      </c>
      <c r="R7202">
        <v>0</v>
      </c>
      <c r="S7202" t="s">
        <v>249</v>
      </c>
      <c r="T7202">
        <v>0</v>
      </c>
      <c r="Y7202">
        <v>0</v>
      </c>
      <c r="AB7202">
        <v>0</v>
      </c>
      <c r="AC7202">
        <v>0</v>
      </c>
      <c r="AD7202">
        <v>0</v>
      </c>
      <c r="AE7202">
        <v>0</v>
      </c>
      <c r="AF7202">
        <v>0</v>
      </c>
      <c r="AQ7202">
        <v>0</v>
      </c>
      <c r="AR7202">
        <f t="shared" si="112"/>
        <v>0</v>
      </c>
      <c r="AS7202">
        <v>1</v>
      </c>
      <c r="AT7202" t="s">
        <v>97</v>
      </c>
      <c r="AU7202">
        <v>5</v>
      </c>
    </row>
    <row r="7203" spans="1:47">
      <c r="A7203" t="s">
        <v>24495</v>
      </c>
      <c r="C7203">
        <v>310</v>
      </c>
      <c r="D7203" t="s">
        <v>24470</v>
      </c>
      <c r="E7203">
        <v>101</v>
      </c>
      <c r="F7203" t="s">
        <v>24445</v>
      </c>
      <c r="G7203" t="s">
        <v>1783</v>
      </c>
      <c r="H7203" t="s">
        <v>220</v>
      </c>
      <c r="I7203" t="s">
        <v>24496</v>
      </c>
      <c r="J7203">
        <v>0.57689000000000001</v>
      </c>
      <c r="K7203">
        <v>1</v>
      </c>
      <c r="L7203">
        <v>1</v>
      </c>
      <c r="M7203">
        <v>1</v>
      </c>
      <c r="N7203">
        <v>1</v>
      </c>
      <c r="O7203" t="s">
        <v>225</v>
      </c>
      <c r="P7203">
        <v>0</v>
      </c>
      <c r="Q7203">
        <v>0</v>
      </c>
      <c r="R7203">
        <v>0</v>
      </c>
      <c r="S7203" t="s">
        <v>223</v>
      </c>
      <c r="T7203">
        <v>0</v>
      </c>
      <c r="U7203" t="s">
        <v>24495</v>
      </c>
      <c r="V7203" t="s">
        <v>224</v>
      </c>
      <c r="W7203" t="s">
        <v>225</v>
      </c>
      <c r="X7203" t="s">
        <v>225</v>
      </c>
      <c r="Y7203">
        <v>0</v>
      </c>
      <c r="AB7203">
        <v>1</v>
      </c>
      <c r="AC7203">
        <v>1</v>
      </c>
      <c r="AD7203">
        <v>3</v>
      </c>
      <c r="AE7203">
        <v>940</v>
      </c>
      <c r="AF7203">
        <v>1</v>
      </c>
      <c r="AQ7203">
        <v>1</v>
      </c>
      <c r="AR7203">
        <f t="shared" si="112"/>
        <v>0.41817599999999994</v>
      </c>
      <c r="AS7203">
        <v>1</v>
      </c>
      <c r="AT7203" t="s">
        <v>97</v>
      </c>
      <c r="AU7203">
        <v>5</v>
      </c>
    </row>
    <row r="7204" spans="1:47">
      <c r="A7204" t="s">
        <v>24497</v>
      </c>
      <c r="C7204">
        <v>310</v>
      </c>
      <c r="D7204" t="s">
        <v>24455</v>
      </c>
      <c r="E7204">
        <v>132</v>
      </c>
      <c r="F7204" t="s">
        <v>24456</v>
      </c>
      <c r="G7204" t="s">
        <v>1783</v>
      </c>
      <c r="H7204" t="s">
        <v>260</v>
      </c>
      <c r="I7204" t="s">
        <v>24498</v>
      </c>
      <c r="J7204">
        <v>4.2320000000000003E-2</v>
      </c>
      <c r="K7204">
        <v>0</v>
      </c>
      <c r="L7204">
        <v>0</v>
      </c>
      <c r="M7204">
        <v>0</v>
      </c>
      <c r="N7204">
        <v>0</v>
      </c>
      <c r="P7204">
        <v>0</v>
      </c>
      <c r="Q7204">
        <v>0</v>
      </c>
      <c r="R7204">
        <v>0</v>
      </c>
      <c r="S7204" t="s">
        <v>223</v>
      </c>
      <c r="T7204">
        <v>0</v>
      </c>
      <c r="U7204" t="s">
        <v>24497</v>
      </c>
      <c r="Y7204">
        <v>0</v>
      </c>
      <c r="AB7204">
        <v>0</v>
      </c>
      <c r="AC7204">
        <v>0</v>
      </c>
      <c r="AD7204">
        <v>0</v>
      </c>
      <c r="AE7204">
        <v>0</v>
      </c>
      <c r="AF7204">
        <v>0</v>
      </c>
      <c r="AQ7204">
        <v>0</v>
      </c>
      <c r="AR7204">
        <f t="shared" si="112"/>
        <v>0</v>
      </c>
      <c r="AS7204">
        <v>1</v>
      </c>
      <c r="AT7204" t="s">
        <v>97</v>
      </c>
      <c r="AU7204">
        <v>5</v>
      </c>
    </row>
    <row r="7205" spans="1:47">
      <c r="A7205" t="s">
        <v>248</v>
      </c>
      <c r="C7205">
        <v>310</v>
      </c>
      <c r="E7205">
        <v>0</v>
      </c>
      <c r="J7205">
        <v>1.179E-2</v>
      </c>
      <c r="K7205">
        <v>0</v>
      </c>
      <c r="L7205">
        <v>0</v>
      </c>
      <c r="M7205">
        <v>0</v>
      </c>
      <c r="N7205">
        <v>0</v>
      </c>
      <c r="P7205">
        <v>0</v>
      </c>
      <c r="Q7205">
        <v>0</v>
      </c>
      <c r="R7205">
        <v>0</v>
      </c>
      <c r="S7205" t="s">
        <v>249</v>
      </c>
      <c r="T7205">
        <v>0</v>
      </c>
      <c r="Y7205">
        <v>0</v>
      </c>
      <c r="AB7205">
        <v>0</v>
      </c>
      <c r="AC7205">
        <v>0</v>
      </c>
      <c r="AD7205">
        <v>0</v>
      </c>
      <c r="AE7205">
        <v>0</v>
      </c>
      <c r="AF7205">
        <v>0</v>
      </c>
      <c r="AQ7205">
        <v>0</v>
      </c>
      <c r="AR7205">
        <f t="shared" si="112"/>
        <v>0</v>
      </c>
      <c r="AS7205">
        <v>1</v>
      </c>
      <c r="AT7205" t="s">
        <v>97</v>
      </c>
      <c r="AU7205">
        <v>5</v>
      </c>
    </row>
    <row r="7206" spans="1:47">
      <c r="A7206" t="s">
        <v>24499</v>
      </c>
      <c r="B7206" t="s">
        <v>293</v>
      </c>
      <c r="C7206">
        <v>239</v>
      </c>
      <c r="D7206" t="s">
        <v>24500</v>
      </c>
      <c r="E7206">
        <v>132</v>
      </c>
      <c r="F7206" t="s">
        <v>24501</v>
      </c>
      <c r="G7206" t="s">
        <v>24304</v>
      </c>
      <c r="J7206">
        <v>2.2699999999999999E-3</v>
      </c>
      <c r="K7206">
        <v>0</v>
      </c>
      <c r="L7206">
        <v>0</v>
      </c>
      <c r="M7206">
        <v>0</v>
      </c>
      <c r="N7206">
        <v>0</v>
      </c>
      <c r="P7206">
        <v>0</v>
      </c>
      <c r="Q7206">
        <v>0</v>
      </c>
      <c r="R7206">
        <v>0</v>
      </c>
      <c r="T7206">
        <v>0</v>
      </c>
      <c r="Y7206">
        <v>0</v>
      </c>
      <c r="AB7206">
        <v>0</v>
      </c>
      <c r="AC7206">
        <v>0</v>
      </c>
      <c r="AD7206">
        <v>0</v>
      </c>
      <c r="AE7206">
        <v>0</v>
      </c>
      <c r="AF7206">
        <v>0</v>
      </c>
      <c r="AH7206" t="s">
        <v>24499</v>
      </c>
      <c r="AI7206" t="s">
        <v>323</v>
      </c>
      <c r="AJ7206" t="s">
        <v>323</v>
      </c>
      <c r="AK7206" t="s">
        <v>323</v>
      </c>
      <c r="AL7206" t="s">
        <v>238</v>
      </c>
      <c r="AQ7206">
        <v>0</v>
      </c>
      <c r="AR7206">
        <f t="shared" si="112"/>
        <v>0</v>
      </c>
      <c r="AS7206">
        <v>1</v>
      </c>
      <c r="AT7206" t="s">
        <v>97</v>
      </c>
      <c r="AU7206">
        <v>5</v>
      </c>
    </row>
    <row r="7207" spans="1:47">
      <c r="A7207" t="s">
        <v>24502</v>
      </c>
      <c r="C7207">
        <v>310</v>
      </c>
      <c r="D7207" t="s">
        <v>24503</v>
      </c>
      <c r="E7207">
        <v>132</v>
      </c>
      <c r="F7207" t="s">
        <v>24504</v>
      </c>
      <c r="G7207" t="s">
        <v>1783</v>
      </c>
      <c r="H7207" t="s">
        <v>260</v>
      </c>
      <c r="I7207" t="s">
        <v>24505</v>
      </c>
      <c r="J7207">
        <v>3.4759999999999999E-2</v>
      </c>
      <c r="K7207">
        <v>0</v>
      </c>
      <c r="L7207">
        <v>0</v>
      </c>
      <c r="M7207">
        <v>0</v>
      </c>
      <c r="N7207">
        <v>0</v>
      </c>
      <c r="P7207">
        <v>0</v>
      </c>
      <c r="Q7207">
        <v>0</v>
      </c>
      <c r="R7207">
        <v>0</v>
      </c>
      <c r="S7207" t="s">
        <v>223</v>
      </c>
      <c r="T7207">
        <v>0</v>
      </c>
      <c r="U7207" t="s">
        <v>24502</v>
      </c>
      <c r="Y7207">
        <v>0</v>
      </c>
      <c r="AB7207">
        <v>0</v>
      </c>
      <c r="AC7207">
        <v>0</v>
      </c>
      <c r="AD7207">
        <v>0</v>
      </c>
      <c r="AE7207">
        <v>0</v>
      </c>
      <c r="AF7207">
        <v>0</v>
      </c>
      <c r="AQ7207">
        <v>0</v>
      </c>
      <c r="AR7207">
        <f t="shared" si="112"/>
        <v>0</v>
      </c>
      <c r="AS7207">
        <v>1</v>
      </c>
      <c r="AT7207" t="s">
        <v>97</v>
      </c>
      <c r="AU7207">
        <v>5</v>
      </c>
    </row>
    <row r="7208" spans="1:47">
      <c r="A7208" t="s">
        <v>24506</v>
      </c>
      <c r="C7208">
        <v>310</v>
      </c>
      <c r="D7208" t="s">
        <v>24507</v>
      </c>
      <c r="E7208">
        <v>131</v>
      </c>
      <c r="F7208" t="s">
        <v>24445</v>
      </c>
      <c r="G7208" t="s">
        <v>1783</v>
      </c>
      <c r="H7208" t="s">
        <v>407</v>
      </c>
      <c r="I7208" t="s">
        <v>24508</v>
      </c>
      <c r="J7208">
        <v>0.37919999999999998</v>
      </c>
      <c r="K7208">
        <v>0</v>
      </c>
      <c r="L7208">
        <v>0</v>
      </c>
      <c r="M7208">
        <v>0</v>
      </c>
      <c r="N7208">
        <v>0</v>
      </c>
      <c r="P7208">
        <v>0</v>
      </c>
      <c r="Q7208">
        <v>0</v>
      </c>
      <c r="R7208">
        <v>0</v>
      </c>
      <c r="S7208" t="s">
        <v>223</v>
      </c>
      <c r="T7208">
        <v>0</v>
      </c>
      <c r="U7208" t="s">
        <v>24506</v>
      </c>
      <c r="Y7208">
        <v>0</v>
      </c>
      <c r="AB7208">
        <v>0</v>
      </c>
      <c r="AC7208">
        <v>0</v>
      </c>
      <c r="AD7208">
        <v>0</v>
      </c>
      <c r="AE7208">
        <v>0</v>
      </c>
      <c r="AF7208">
        <v>0</v>
      </c>
      <c r="AQ7208">
        <v>2</v>
      </c>
      <c r="AR7208">
        <f t="shared" si="112"/>
        <v>0</v>
      </c>
      <c r="AS7208">
        <v>1</v>
      </c>
      <c r="AT7208" t="s">
        <v>112</v>
      </c>
      <c r="AU7208">
        <v>20</v>
      </c>
    </row>
    <row r="7209" spans="1:47">
      <c r="A7209" t="s">
        <v>24509</v>
      </c>
      <c r="B7209" t="s">
        <v>293</v>
      </c>
      <c r="C7209">
        <v>239</v>
      </c>
      <c r="D7209" t="s">
        <v>24480</v>
      </c>
      <c r="E7209">
        <v>132</v>
      </c>
      <c r="F7209" t="s">
        <v>24510</v>
      </c>
      <c r="G7209" t="s">
        <v>24304</v>
      </c>
      <c r="J7209">
        <v>1.508E-2</v>
      </c>
      <c r="K7209">
        <v>0</v>
      </c>
      <c r="L7209">
        <v>0</v>
      </c>
      <c r="M7209">
        <v>0</v>
      </c>
      <c r="N7209">
        <v>0</v>
      </c>
      <c r="P7209">
        <v>0</v>
      </c>
      <c r="Q7209">
        <v>0</v>
      </c>
      <c r="R7209">
        <v>0</v>
      </c>
      <c r="T7209">
        <v>0</v>
      </c>
      <c r="Y7209">
        <v>0</v>
      </c>
      <c r="AB7209">
        <v>0</v>
      </c>
      <c r="AC7209">
        <v>0</v>
      </c>
      <c r="AD7209">
        <v>0</v>
      </c>
      <c r="AE7209">
        <v>0</v>
      </c>
      <c r="AF7209">
        <v>0</v>
      </c>
      <c r="AH7209" t="s">
        <v>24509</v>
      </c>
      <c r="AI7209" t="s">
        <v>323</v>
      </c>
      <c r="AJ7209" t="s">
        <v>323</v>
      </c>
      <c r="AK7209" t="s">
        <v>323</v>
      </c>
      <c r="AL7209" t="s">
        <v>238</v>
      </c>
      <c r="AQ7209">
        <v>0</v>
      </c>
      <c r="AR7209">
        <f t="shared" si="112"/>
        <v>0</v>
      </c>
      <c r="AS7209">
        <v>1</v>
      </c>
      <c r="AT7209" t="s">
        <v>97</v>
      </c>
      <c r="AU7209">
        <v>5</v>
      </c>
    </row>
    <row r="7210" spans="1:47">
      <c r="A7210" t="s">
        <v>24511</v>
      </c>
      <c r="C7210">
        <v>310</v>
      </c>
      <c r="D7210" t="s">
        <v>24512</v>
      </c>
      <c r="E7210">
        <v>132</v>
      </c>
      <c r="F7210" t="s">
        <v>24513</v>
      </c>
      <c r="G7210" t="s">
        <v>1783</v>
      </c>
      <c r="H7210" t="s">
        <v>260</v>
      </c>
      <c r="I7210" t="s">
        <v>24514</v>
      </c>
      <c r="J7210">
        <v>2.6120199999999998</v>
      </c>
      <c r="K7210">
        <v>0</v>
      </c>
      <c r="L7210">
        <v>0</v>
      </c>
      <c r="M7210">
        <v>0</v>
      </c>
      <c r="N7210">
        <v>0</v>
      </c>
      <c r="P7210">
        <v>0</v>
      </c>
      <c r="Q7210">
        <v>0</v>
      </c>
      <c r="R7210">
        <v>0</v>
      </c>
      <c r="S7210" t="s">
        <v>223</v>
      </c>
      <c r="T7210">
        <v>0</v>
      </c>
      <c r="U7210" t="s">
        <v>24511</v>
      </c>
      <c r="Y7210">
        <v>0</v>
      </c>
      <c r="AB7210">
        <v>0</v>
      </c>
      <c r="AC7210">
        <v>0</v>
      </c>
      <c r="AD7210">
        <v>0</v>
      </c>
      <c r="AE7210">
        <v>0</v>
      </c>
      <c r="AF7210">
        <v>0</v>
      </c>
      <c r="AQ7210">
        <v>1</v>
      </c>
      <c r="AR7210">
        <f t="shared" si="112"/>
        <v>0</v>
      </c>
      <c r="AS7210">
        <v>1</v>
      </c>
      <c r="AT7210" t="s">
        <v>97</v>
      </c>
      <c r="AU7210">
        <v>5</v>
      </c>
    </row>
    <row r="7211" spans="1:47">
      <c r="A7211" t="s">
        <v>23729</v>
      </c>
      <c r="C7211">
        <v>239</v>
      </c>
      <c r="E7211">
        <v>0</v>
      </c>
      <c r="J7211">
        <v>8.0000000000000007E-5</v>
      </c>
      <c r="K7211">
        <v>0</v>
      </c>
      <c r="L7211">
        <v>0</v>
      </c>
      <c r="M7211">
        <v>0</v>
      </c>
      <c r="N7211">
        <v>0</v>
      </c>
      <c r="P7211">
        <v>0</v>
      </c>
      <c r="Q7211">
        <v>0</v>
      </c>
      <c r="R7211">
        <v>0</v>
      </c>
      <c r="T7211">
        <v>0</v>
      </c>
      <c r="Y7211">
        <v>0</v>
      </c>
      <c r="AB7211">
        <v>0</v>
      </c>
      <c r="AC7211">
        <v>0</v>
      </c>
      <c r="AD7211">
        <v>0</v>
      </c>
      <c r="AE7211">
        <v>0</v>
      </c>
      <c r="AF7211">
        <v>0</v>
      </c>
      <c r="AI7211" t="s">
        <v>323</v>
      </c>
      <c r="AJ7211" t="s">
        <v>323</v>
      </c>
      <c r="AK7211" t="s">
        <v>323</v>
      </c>
      <c r="AQ7211">
        <v>0</v>
      </c>
      <c r="AR7211">
        <f t="shared" si="112"/>
        <v>0</v>
      </c>
      <c r="AS7211">
        <v>1</v>
      </c>
      <c r="AT7211" t="s">
        <v>97</v>
      </c>
      <c r="AU7211">
        <v>5</v>
      </c>
    </row>
    <row r="7212" spans="1:47">
      <c r="A7212" t="s">
        <v>24515</v>
      </c>
      <c r="B7212" t="s">
        <v>293</v>
      </c>
      <c r="C7212">
        <v>239</v>
      </c>
      <c r="D7212" t="s">
        <v>24516</v>
      </c>
      <c r="E7212">
        <v>76</v>
      </c>
      <c r="F7212" t="s">
        <v>24517</v>
      </c>
      <c r="G7212" t="s">
        <v>24304</v>
      </c>
      <c r="J7212">
        <v>1160.9784999999999</v>
      </c>
      <c r="K7212">
        <v>0</v>
      </c>
      <c r="L7212">
        <v>0</v>
      </c>
      <c r="M7212">
        <v>0</v>
      </c>
      <c r="N7212">
        <v>0</v>
      </c>
      <c r="P7212">
        <v>0</v>
      </c>
      <c r="Q7212">
        <v>0</v>
      </c>
      <c r="R7212">
        <v>0</v>
      </c>
      <c r="T7212">
        <v>0</v>
      </c>
      <c r="Y7212">
        <v>0</v>
      </c>
      <c r="AB7212">
        <v>0</v>
      </c>
      <c r="AC7212">
        <v>0</v>
      </c>
      <c r="AD7212">
        <v>0</v>
      </c>
      <c r="AE7212">
        <v>0</v>
      </c>
      <c r="AF7212">
        <v>0</v>
      </c>
      <c r="AH7212" t="s">
        <v>24515</v>
      </c>
      <c r="AI7212" t="s">
        <v>323</v>
      </c>
      <c r="AJ7212" t="s">
        <v>323</v>
      </c>
      <c r="AK7212" t="s">
        <v>323</v>
      </c>
      <c r="AL7212" t="s">
        <v>238</v>
      </c>
      <c r="AP7212" t="s">
        <v>24518</v>
      </c>
      <c r="AQ7212">
        <v>0</v>
      </c>
      <c r="AR7212">
        <f t="shared" si="112"/>
        <v>0</v>
      </c>
      <c r="AS7212">
        <v>1</v>
      </c>
      <c r="AT7212" t="s">
        <v>126</v>
      </c>
      <c r="AU7212">
        <v>34</v>
      </c>
    </row>
    <row r="7213" spans="1:47">
      <c r="A7213" t="s">
        <v>24519</v>
      </c>
      <c r="C7213">
        <v>310</v>
      </c>
      <c r="D7213" t="s">
        <v>24520</v>
      </c>
      <c r="E7213">
        <v>101</v>
      </c>
      <c r="F7213" t="s">
        <v>24521</v>
      </c>
      <c r="G7213" t="s">
        <v>1783</v>
      </c>
      <c r="H7213" t="s">
        <v>220</v>
      </c>
      <c r="I7213" t="s">
        <v>24522</v>
      </c>
      <c r="J7213">
        <v>0.84687999999999997</v>
      </c>
      <c r="K7213">
        <v>1</v>
      </c>
      <c r="L7213">
        <v>1</v>
      </c>
      <c r="M7213">
        <v>1</v>
      </c>
      <c r="N7213">
        <v>1</v>
      </c>
      <c r="O7213" t="s">
        <v>225</v>
      </c>
      <c r="P7213">
        <v>0</v>
      </c>
      <c r="Q7213">
        <v>0</v>
      </c>
      <c r="R7213">
        <v>0</v>
      </c>
      <c r="S7213" t="s">
        <v>243</v>
      </c>
      <c r="T7213">
        <v>0</v>
      </c>
      <c r="U7213" t="s">
        <v>24519</v>
      </c>
      <c r="V7213" t="s">
        <v>224</v>
      </c>
      <c r="W7213" t="s">
        <v>225</v>
      </c>
      <c r="X7213" t="s">
        <v>225</v>
      </c>
      <c r="Y7213">
        <v>0</v>
      </c>
      <c r="AB7213">
        <v>1</v>
      </c>
      <c r="AC7213">
        <v>1</v>
      </c>
      <c r="AD7213">
        <v>2</v>
      </c>
      <c r="AE7213">
        <v>2496</v>
      </c>
      <c r="AF7213">
        <v>1</v>
      </c>
      <c r="AQ7213">
        <v>2</v>
      </c>
      <c r="AR7213">
        <f t="shared" si="112"/>
        <v>0.41817599999999994</v>
      </c>
      <c r="AS7213">
        <v>1</v>
      </c>
      <c r="AT7213" t="s">
        <v>97</v>
      </c>
      <c r="AU7213">
        <v>5</v>
      </c>
    </row>
    <row r="7214" spans="1:47">
      <c r="A7214" t="s">
        <v>24523</v>
      </c>
      <c r="B7214" t="s">
        <v>293</v>
      </c>
      <c r="C7214">
        <v>239</v>
      </c>
      <c r="D7214" t="s">
        <v>24524</v>
      </c>
      <c r="E7214">
        <v>101</v>
      </c>
      <c r="F7214" t="s">
        <v>24525</v>
      </c>
      <c r="G7214" t="s">
        <v>24304</v>
      </c>
      <c r="J7214">
        <v>0.20049</v>
      </c>
      <c r="K7214">
        <v>1</v>
      </c>
      <c r="L7214">
        <v>1</v>
      </c>
      <c r="M7214">
        <v>1</v>
      </c>
      <c r="N7214">
        <v>1</v>
      </c>
      <c r="O7214" t="s">
        <v>225</v>
      </c>
      <c r="P7214">
        <v>0</v>
      </c>
      <c r="Q7214">
        <v>0</v>
      </c>
      <c r="R7214">
        <v>0</v>
      </c>
      <c r="T7214">
        <v>0</v>
      </c>
      <c r="X7214" t="s">
        <v>225</v>
      </c>
      <c r="Y7214">
        <v>0</v>
      </c>
      <c r="AB7214">
        <v>1</v>
      </c>
      <c r="AC7214">
        <v>1</v>
      </c>
      <c r="AD7214">
        <v>2</v>
      </c>
      <c r="AE7214">
        <v>1453</v>
      </c>
      <c r="AF7214">
        <v>1</v>
      </c>
      <c r="AH7214" t="s">
        <v>24523</v>
      </c>
      <c r="AI7214" t="s">
        <v>24526</v>
      </c>
      <c r="AJ7214" t="s">
        <v>24527</v>
      </c>
      <c r="AK7214" t="s">
        <v>24528</v>
      </c>
      <c r="AL7214" t="s">
        <v>24529</v>
      </c>
      <c r="AM7214" t="s">
        <v>15067</v>
      </c>
      <c r="AN7214" t="s">
        <v>24530</v>
      </c>
      <c r="AQ7214">
        <v>0</v>
      </c>
      <c r="AR7214">
        <f t="shared" si="112"/>
        <v>0.41817599999999994</v>
      </c>
      <c r="AS7214">
        <v>1</v>
      </c>
      <c r="AT7214" t="s">
        <v>97</v>
      </c>
      <c r="AU7214">
        <v>5</v>
      </c>
    </row>
    <row r="7215" spans="1:47">
      <c r="A7215" t="s">
        <v>24531</v>
      </c>
      <c r="C7215">
        <v>310</v>
      </c>
      <c r="D7215" t="s">
        <v>24532</v>
      </c>
      <c r="E7215">
        <v>101</v>
      </c>
      <c r="F7215" t="s">
        <v>24533</v>
      </c>
      <c r="G7215" t="s">
        <v>1783</v>
      </c>
      <c r="H7215" t="s">
        <v>220</v>
      </c>
      <c r="I7215" t="s">
        <v>24534</v>
      </c>
      <c r="J7215">
        <v>0.27782000000000001</v>
      </c>
      <c r="K7215">
        <v>1</v>
      </c>
      <c r="L7215">
        <v>1</v>
      </c>
      <c r="M7215">
        <v>1</v>
      </c>
      <c r="N7215">
        <v>1</v>
      </c>
      <c r="O7215" t="s">
        <v>225</v>
      </c>
      <c r="P7215">
        <v>0</v>
      </c>
      <c r="Q7215">
        <v>1</v>
      </c>
      <c r="R7215">
        <v>10600</v>
      </c>
      <c r="S7215" t="s">
        <v>223</v>
      </c>
      <c r="T7215">
        <v>10600</v>
      </c>
      <c r="U7215" t="s">
        <v>24531</v>
      </c>
      <c r="V7215" t="s">
        <v>224</v>
      </c>
      <c r="W7215" t="s">
        <v>225</v>
      </c>
      <c r="X7215" t="s">
        <v>225</v>
      </c>
      <c r="Y7215">
        <v>10600</v>
      </c>
      <c r="AB7215">
        <v>1</v>
      </c>
      <c r="AC7215">
        <v>1</v>
      </c>
      <c r="AD7215">
        <v>2</v>
      </c>
      <c r="AE7215">
        <v>720</v>
      </c>
      <c r="AF7215">
        <v>1.5</v>
      </c>
      <c r="AQ7215">
        <v>1</v>
      </c>
      <c r="AR7215">
        <f t="shared" si="112"/>
        <v>4.6463999999999999</v>
      </c>
      <c r="AS7215">
        <v>1</v>
      </c>
      <c r="AT7215" t="s">
        <v>112</v>
      </c>
      <c r="AU7215">
        <v>20</v>
      </c>
    </row>
    <row r="7216" spans="1:47">
      <c r="A7216" t="s">
        <v>24535</v>
      </c>
      <c r="C7216">
        <v>310</v>
      </c>
      <c r="D7216" t="s">
        <v>24536</v>
      </c>
      <c r="E7216">
        <v>101</v>
      </c>
      <c r="F7216" t="s">
        <v>24521</v>
      </c>
      <c r="G7216" t="s">
        <v>1783</v>
      </c>
      <c r="H7216" t="s">
        <v>220</v>
      </c>
      <c r="I7216" t="s">
        <v>24537</v>
      </c>
      <c r="J7216">
        <v>0.25866</v>
      </c>
      <c r="K7216">
        <v>1</v>
      </c>
      <c r="L7216">
        <v>1</v>
      </c>
      <c r="M7216">
        <v>1</v>
      </c>
      <c r="N7216">
        <v>1</v>
      </c>
      <c r="O7216" t="s">
        <v>225</v>
      </c>
      <c r="P7216">
        <v>0</v>
      </c>
      <c r="Q7216">
        <v>1</v>
      </c>
      <c r="R7216">
        <v>7900</v>
      </c>
      <c r="S7216" t="s">
        <v>223</v>
      </c>
      <c r="T7216">
        <v>7900</v>
      </c>
      <c r="U7216" t="s">
        <v>24535</v>
      </c>
      <c r="V7216" t="s">
        <v>658</v>
      </c>
      <c r="W7216" t="s">
        <v>659</v>
      </c>
      <c r="X7216" t="s">
        <v>225</v>
      </c>
      <c r="Y7216">
        <v>7900</v>
      </c>
      <c r="AB7216">
        <v>1</v>
      </c>
      <c r="AC7216">
        <v>1</v>
      </c>
      <c r="AD7216">
        <v>1</v>
      </c>
      <c r="AE7216">
        <v>1164</v>
      </c>
      <c r="AF7216">
        <v>1</v>
      </c>
      <c r="AQ7216">
        <v>1</v>
      </c>
      <c r="AR7216">
        <f t="shared" si="112"/>
        <v>4.6463999999999999</v>
      </c>
      <c r="AS7216">
        <v>1</v>
      </c>
      <c r="AT7216" t="s">
        <v>112</v>
      </c>
      <c r="AU7216">
        <v>20</v>
      </c>
    </row>
    <row r="7217" spans="1:47">
      <c r="A7217" t="s">
        <v>24538</v>
      </c>
      <c r="B7217" t="s">
        <v>293</v>
      </c>
      <c r="C7217">
        <v>239</v>
      </c>
      <c r="D7217" t="s">
        <v>24539</v>
      </c>
      <c r="E7217">
        <v>905</v>
      </c>
      <c r="F7217" t="s">
        <v>1620</v>
      </c>
      <c r="G7217" t="s">
        <v>24304</v>
      </c>
      <c r="J7217">
        <v>6.3300900000000002</v>
      </c>
      <c r="K7217">
        <v>0</v>
      </c>
      <c r="L7217">
        <v>0</v>
      </c>
      <c r="M7217">
        <v>0</v>
      </c>
      <c r="N7217">
        <v>0</v>
      </c>
      <c r="P7217">
        <v>0</v>
      </c>
      <c r="Q7217">
        <v>0</v>
      </c>
      <c r="R7217">
        <v>0</v>
      </c>
      <c r="T7217">
        <v>0</v>
      </c>
      <c r="Y7217">
        <v>0</v>
      </c>
      <c r="Z7217" t="s">
        <v>297</v>
      </c>
      <c r="AA7217" t="s">
        <v>223</v>
      </c>
      <c r="AB7217">
        <v>0</v>
      </c>
      <c r="AC7217">
        <v>0</v>
      </c>
      <c r="AD7217">
        <v>0</v>
      </c>
      <c r="AE7217">
        <v>0</v>
      </c>
      <c r="AF7217">
        <v>0</v>
      </c>
      <c r="AH7217" t="s">
        <v>24538</v>
      </c>
      <c r="AI7217" t="s">
        <v>323</v>
      </c>
      <c r="AJ7217" t="s">
        <v>323</v>
      </c>
      <c r="AK7217" t="s">
        <v>323</v>
      </c>
      <c r="AL7217" t="s">
        <v>238</v>
      </c>
      <c r="AQ7217">
        <v>0</v>
      </c>
      <c r="AR7217">
        <f t="shared" si="112"/>
        <v>0</v>
      </c>
      <c r="AS7217">
        <v>1</v>
      </c>
      <c r="AT7217" t="s">
        <v>112</v>
      </c>
      <c r="AU7217">
        <v>20</v>
      </c>
    </row>
    <row r="7218" spans="1:47">
      <c r="A7218" t="s">
        <v>24540</v>
      </c>
      <c r="B7218" t="s">
        <v>293</v>
      </c>
      <c r="C7218">
        <v>239</v>
      </c>
      <c r="D7218" t="s">
        <v>24541</v>
      </c>
      <c r="E7218">
        <v>132</v>
      </c>
      <c r="F7218" t="s">
        <v>24456</v>
      </c>
      <c r="G7218" t="s">
        <v>24304</v>
      </c>
      <c r="J7218">
        <v>0.42997000000000002</v>
      </c>
      <c r="K7218">
        <v>0</v>
      </c>
      <c r="L7218">
        <v>0</v>
      </c>
      <c r="M7218">
        <v>0</v>
      </c>
      <c r="N7218">
        <v>0</v>
      </c>
      <c r="P7218">
        <v>0</v>
      </c>
      <c r="Q7218">
        <v>0</v>
      </c>
      <c r="R7218">
        <v>0</v>
      </c>
      <c r="T7218">
        <v>0</v>
      </c>
      <c r="Y7218">
        <v>0</v>
      </c>
      <c r="AB7218">
        <v>0</v>
      </c>
      <c r="AC7218">
        <v>0</v>
      </c>
      <c r="AD7218">
        <v>0</v>
      </c>
      <c r="AE7218">
        <v>0</v>
      </c>
      <c r="AF7218">
        <v>0</v>
      </c>
      <c r="AH7218" t="s">
        <v>24540</v>
      </c>
      <c r="AI7218" t="s">
        <v>323</v>
      </c>
      <c r="AJ7218" t="s">
        <v>323</v>
      </c>
      <c r="AK7218" t="s">
        <v>323</v>
      </c>
      <c r="AL7218" t="s">
        <v>238</v>
      </c>
      <c r="AP7218" t="s">
        <v>24542</v>
      </c>
      <c r="AQ7218">
        <v>0</v>
      </c>
      <c r="AR7218">
        <f t="shared" si="112"/>
        <v>0</v>
      </c>
      <c r="AS7218">
        <v>1</v>
      </c>
      <c r="AT7218" t="s">
        <v>97</v>
      </c>
      <c r="AU7218">
        <v>5</v>
      </c>
    </row>
    <row r="7219" spans="1:47">
      <c r="A7219" t="s">
        <v>248</v>
      </c>
      <c r="C7219">
        <v>310</v>
      </c>
      <c r="E7219">
        <v>0</v>
      </c>
      <c r="J7219">
        <v>2.3390000000000001E-2</v>
      </c>
      <c r="K7219">
        <v>0</v>
      </c>
      <c r="L7219">
        <v>0</v>
      </c>
      <c r="M7219">
        <v>0</v>
      </c>
      <c r="N7219">
        <v>0</v>
      </c>
      <c r="P7219">
        <v>0</v>
      </c>
      <c r="Q7219">
        <v>0</v>
      </c>
      <c r="R7219">
        <v>0</v>
      </c>
      <c r="S7219" t="s">
        <v>249</v>
      </c>
      <c r="T7219">
        <v>0</v>
      </c>
      <c r="Y7219">
        <v>0</v>
      </c>
      <c r="AB7219">
        <v>0</v>
      </c>
      <c r="AC7219">
        <v>0</v>
      </c>
      <c r="AD7219">
        <v>0</v>
      </c>
      <c r="AE7219">
        <v>0</v>
      </c>
      <c r="AF7219">
        <v>0</v>
      </c>
      <c r="AQ7219">
        <v>0</v>
      </c>
      <c r="AR7219">
        <f t="shared" si="112"/>
        <v>0</v>
      </c>
      <c r="AS7219">
        <v>1</v>
      </c>
      <c r="AT7219" t="s">
        <v>97</v>
      </c>
      <c r="AU7219">
        <v>5</v>
      </c>
    </row>
    <row r="7220" spans="1:47">
      <c r="A7220" t="s">
        <v>24543</v>
      </c>
      <c r="C7220">
        <v>310</v>
      </c>
      <c r="D7220" t="s">
        <v>24544</v>
      </c>
      <c r="E7220">
        <v>101</v>
      </c>
      <c r="F7220" t="s">
        <v>24545</v>
      </c>
      <c r="G7220" t="s">
        <v>1783</v>
      </c>
      <c r="H7220" t="s">
        <v>220</v>
      </c>
      <c r="I7220" t="s">
        <v>24546</v>
      </c>
      <c r="J7220">
        <v>0.31078</v>
      </c>
      <c r="K7220">
        <v>1</v>
      </c>
      <c r="L7220">
        <v>1</v>
      </c>
      <c r="M7220">
        <v>1</v>
      </c>
      <c r="N7220">
        <v>1</v>
      </c>
      <c r="O7220" t="s">
        <v>225</v>
      </c>
      <c r="P7220">
        <v>0</v>
      </c>
      <c r="Q7220">
        <v>2</v>
      </c>
      <c r="R7220">
        <v>2600</v>
      </c>
      <c r="S7220" t="s">
        <v>223</v>
      </c>
      <c r="T7220">
        <v>2600</v>
      </c>
      <c r="U7220" t="s">
        <v>24543</v>
      </c>
      <c r="V7220" t="s">
        <v>224</v>
      </c>
      <c r="W7220" t="s">
        <v>225</v>
      </c>
      <c r="X7220" t="s">
        <v>225</v>
      </c>
      <c r="Y7220">
        <v>1300</v>
      </c>
      <c r="AB7220">
        <v>1</v>
      </c>
      <c r="AC7220">
        <v>1</v>
      </c>
      <c r="AD7220">
        <v>1</v>
      </c>
      <c r="AE7220">
        <v>638</v>
      </c>
      <c r="AF7220">
        <v>1</v>
      </c>
      <c r="AQ7220">
        <v>2</v>
      </c>
      <c r="AR7220">
        <f t="shared" si="112"/>
        <v>0.41817599999999994</v>
      </c>
      <c r="AS7220">
        <v>1</v>
      </c>
      <c r="AT7220" t="s">
        <v>97</v>
      </c>
      <c r="AU7220">
        <v>5</v>
      </c>
    </row>
    <row r="7221" spans="1:47">
      <c r="A7221" t="s">
        <v>24547</v>
      </c>
      <c r="C7221">
        <v>310</v>
      </c>
      <c r="D7221" t="s">
        <v>24548</v>
      </c>
      <c r="E7221">
        <v>131</v>
      </c>
      <c r="F7221" t="s">
        <v>24549</v>
      </c>
      <c r="G7221" t="s">
        <v>1783</v>
      </c>
      <c r="H7221" t="s">
        <v>407</v>
      </c>
      <c r="I7221" t="s">
        <v>24550</v>
      </c>
      <c r="J7221">
        <v>0.21693999999999999</v>
      </c>
      <c r="K7221">
        <v>0</v>
      </c>
      <c r="L7221">
        <v>0</v>
      </c>
      <c r="M7221">
        <v>0</v>
      </c>
      <c r="N7221">
        <v>0</v>
      </c>
      <c r="P7221">
        <v>0</v>
      </c>
      <c r="Q7221">
        <v>0</v>
      </c>
      <c r="R7221">
        <v>0</v>
      </c>
      <c r="S7221" t="s">
        <v>223</v>
      </c>
      <c r="T7221">
        <v>0</v>
      </c>
      <c r="U7221" t="s">
        <v>24547</v>
      </c>
      <c r="Y7221">
        <v>0</v>
      </c>
      <c r="AB7221">
        <v>0</v>
      </c>
      <c r="AC7221">
        <v>0</v>
      </c>
      <c r="AD7221">
        <v>0</v>
      </c>
      <c r="AE7221">
        <v>0</v>
      </c>
      <c r="AF7221">
        <v>0</v>
      </c>
      <c r="AQ7221">
        <v>0</v>
      </c>
      <c r="AR7221">
        <f t="shared" si="112"/>
        <v>0</v>
      </c>
      <c r="AS7221">
        <v>1</v>
      </c>
      <c r="AT7221" t="s">
        <v>97</v>
      </c>
      <c r="AU7221">
        <v>5</v>
      </c>
    </row>
    <row r="7222" spans="1:47">
      <c r="A7222" t="s">
        <v>24551</v>
      </c>
      <c r="C7222">
        <v>310</v>
      </c>
      <c r="D7222" t="s">
        <v>24552</v>
      </c>
      <c r="E7222">
        <v>101</v>
      </c>
      <c r="F7222" t="s">
        <v>24553</v>
      </c>
      <c r="G7222" t="s">
        <v>1783</v>
      </c>
      <c r="H7222" t="s">
        <v>220</v>
      </c>
      <c r="I7222" t="s">
        <v>24554</v>
      </c>
      <c r="J7222">
        <v>0.16947000000000001</v>
      </c>
      <c r="K7222">
        <v>1</v>
      </c>
      <c r="L7222">
        <v>1</v>
      </c>
      <c r="M7222">
        <v>1</v>
      </c>
      <c r="N7222">
        <v>1</v>
      </c>
      <c r="O7222" t="s">
        <v>225</v>
      </c>
      <c r="P7222">
        <v>0</v>
      </c>
      <c r="Q7222">
        <v>0</v>
      </c>
      <c r="R7222">
        <v>0</v>
      </c>
      <c r="S7222" t="s">
        <v>223</v>
      </c>
      <c r="T7222">
        <v>0</v>
      </c>
      <c r="U7222" t="s">
        <v>24551</v>
      </c>
      <c r="V7222" t="s">
        <v>224</v>
      </c>
      <c r="W7222" t="s">
        <v>225</v>
      </c>
      <c r="X7222" t="s">
        <v>225</v>
      </c>
      <c r="Y7222">
        <v>0</v>
      </c>
      <c r="AB7222">
        <v>1</v>
      </c>
      <c r="AC7222">
        <v>1</v>
      </c>
      <c r="AD7222">
        <v>3</v>
      </c>
      <c r="AE7222">
        <v>1144</v>
      </c>
      <c r="AF7222">
        <v>1</v>
      </c>
      <c r="AQ7222">
        <v>2</v>
      </c>
      <c r="AR7222">
        <f t="shared" si="112"/>
        <v>0.41817599999999994</v>
      </c>
      <c r="AS7222">
        <v>1</v>
      </c>
      <c r="AT7222" t="s">
        <v>97</v>
      </c>
      <c r="AU7222">
        <v>5</v>
      </c>
    </row>
    <row r="7223" spans="1:47">
      <c r="A7223" t="s">
        <v>24555</v>
      </c>
      <c r="B7223" t="s">
        <v>293</v>
      </c>
      <c r="C7223">
        <v>239</v>
      </c>
      <c r="D7223" t="s">
        <v>24556</v>
      </c>
      <c r="E7223">
        <v>101</v>
      </c>
      <c r="F7223" t="s">
        <v>24557</v>
      </c>
      <c r="G7223" t="s">
        <v>24304</v>
      </c>
      <c r="J7223">
        <v>0.29235</v>
      </c>
      <c r="K7223">
        <v>1</v>
      </c>
      <c r="L7223">
        <v>1</v>
      </c>
      <c r="M7223">
        <v>1</v>
      </c>
      <c r="N7223">
        <v>1</v>
      </c>
      <c r="O7223" t="s">
        <v>225</v>
      </c>
      <c r="P7223">
        <v>0</v>
      </c>
      <c r="Q7223">
        <v>0</v>
      </c>
      <c r="R7223">
        <v>0</v>
      </c>
      <c r="T7223">
        <v>0</v>
      </c>
      <c r="X7223" t="s">
        <v>225</v>
      </c>
      <c r="Y7223">
        <v>0</v>
      </c>
      <c r="AB7223">
        <v>1</v>
      </c>
      <c r="AC7223">
        <v>1</v>
      </c>
      <c r="AD7223">
        <v>0</v>
      </c>
      <c r="AE7223">
        <v>1339</v>
      </c>
      <c r="AF7223">
        <v>1</v>
      </c>
      <c r="AH7223" t="s">
        <v>24555</v>
      </c>
      <c r="AI7223" t="s">
        <v>24558</v>
      </c>
      <c r="AJ7223" t="s">
        <v>24559</v>
      </c>
      <c r="AK7223" t="s">
        <v>24528</v>
      </c>
      <c r="AL7223" t="s">
        <v>222</v>
      </c>
      <c r="AM7223" t="s">
        <v>15067</v>
      </c>
      <c r="AN7223" t="s">
        <v>24530</v>
      </c>
      <c r="AO7223" t="s">
        <v>24560</v>
      </c>
      <c r="AP7223" t="s">
        <v>24561</v>
      </c>
      <c r="AQ7223">
        <v>0</v>
      </c>
      <c r="AR7223">
        <f t="shared" si="112"/>
        <v>0.41817599999999994</v>
      </c>
      <c r="AS7223">
        <v>1</v>
      </c>
      <c r="AT7223" t="s">
        <v>97</v>
      </c>
      <c r="AU7223">
        <v>5</v>
      </c>
    </row>
    <row r="7224" spans="1:47">
      <c r="A7224" t="s">
        <v>24562</v>
      </c>
      <c r="B7224" t="s">
        <v>293</v>
      </c>
      <c r="C7224">
        <v>239</v>
      </c>
      <c r="D7224" t="s">
        <v>24563</v>
      </c>
      <c r="E7224">
        <v>101</v>
      </c>
      <c r="F7224" t="s">
        <v>24564</v>
      </c>
      <c r="G7224" t="s">
        <v>24304</v>
      </c>
      <c r="J7224">
        <v>0.38444</v>
      </c>
      <c r="K7224">
        <v>1</v>
      </c>
      <c r="L7224">
        <v>1</v>
      </c>
      <c r="M7224">
        <v>1</v>
      </c>
      <c r="N7224">
        <v>1</v>
      </c>
      <c r="O7224" t="s">
        <v>225</v>
      </c>
      <c r="P7224">
        <v>0</v>
      </c>
      <c r="Q7224">
        <v>0</v>
      </c>
      <c r="R7224">
        <v>0</v>
      </c>
      <c r="T7224">
        <v>0</v>
      </c>
      <c r="X7224" t="s">
        <v>225</v>
      </c>
      <c r="Y7224">
        <v>0</v>
      </c>
      <c r="AB7224">
        <v>1</v>
      </c>
      <c r="AC7224">
        <v>1</v>
      </c>
      <c r="AD7224">
        <v>2</v>
      </c>
      <c r="AE7224">
        <v>1728</v>
      </c>
      <c r="AF7224">
        <v>2</v>
      </c>
      <c r="AH7224" t="s">
        <v>24562</v>
      </c>
      <c r="AI7224" t="s">
        <v>24565</v>
      </c>
      <c r="AJ7224" t="s">
        <v>24566</v>
      </c>
      <c r="AK7224" t="s">
        <v>24528</v>
      </c>
      <c r="AL7224" t="s">
        <v>222</v>
      </c>
      <c r="AM7224" t="s">
        <v>15067</v>
      </c>
      <c r="AN7224" t="s">
        <v>24530</v>
      </c>
      <c r="AO7224" t="s">
        <v>24560</v>
      </c>
      <c r="AQ7224">
        <v>0</v>
      </c>
      <c r="AR7224">
        <f t="shared" si="112"/>
        <v>0.41817599999999994</v>
      </c>
      <c r="AS7224">
        <v>1</v>
      </c>
      <c r="AT7224" t="s">
        <v>97</v>
      </c>
      <c r="AU7224">
        <v>5</v>
      </c>
    </row>
    <row r="7225" spans="1:47">
      <c r="A7225" t="s">
        <v>24567</v>
      </c>
      <c r="B7225" t="s">
        <v>293</v>
      </c>
      <c r="C7225">
        <v>239</v>
      </c>
      <c r="D7225" t="s">
        <v>24568</v>
      </c>
      <c r="E7225">
        <v>101</v>
      </c>
      <c r="F7225" t="s">
        <v>24569</v>
      </c>
      <c r="G7225" t="s">
        <v>24304</v>
      </c>
      <c r="J7225">
        <v>0.32457999999999998</v>
      </c>
      <c r="K7225">
        <v>1</v>
      </c>
      <c r="L7225">
        <v>1</v>
      </c>
      <c r="M7225">
        <v>1</v>
      </c>
      <c r="N7225">
        <v>1</v>
      </c>
      <c r="O7225" t="s">
        <v>225</v>
      </c>
      <c r="P7225">
        <v>0</v>
      </c>
      <c r="Q7225">
        <v>0</v>
      </c>
      <c r="R7225">
        <v>0</v>
      </c>
      <c r="T7225">
        <v>0</v>
      </c>
      <c r="X7225" t="s">
        <v>225</v>
      </c>
      <c r="Y7225">
        <v>0</v>
      </c>
      <c r="AB7225">
        <v>1</v>
      </c>
      <c r="AC7225">
        <v>1</v>
      </c>
      <c r="AD7225">
        <v>2</v>
      </c>
      <c r="AE7225">
        <v>1764</v>
      </c>
      <c r="AF7225">
        <v>1</v>
      </c>
      <c r="AH7225" t="s">
        <v>24567</v>
      </c>
      <c r="AI7225" t="s">
        <v>24570</v>
      </c>
      <c r="AJ7225" t="s">
        <v>24571</v>
      </c>
      <c r="AK7225" t="s">
        <v>24528</v>
      </c>
      <c r="AL7225" t="s">
        <v>24529</v>
      </c>
      <c r="AM7225" t="s">
        <v>15067</v>
      </c>
      <c r="AN7225" t="s">
        <v>24530</v>
      </c>
      <c r="AQ7225">
        <v>0</v>
      </c>
      <c r="AR7225">
        <f t="shared" si="112"/>
        <v>0.41817599999999994</v>
      </c>
      <c r="AS7225">
        <v>1</v>
      </c>
      <c r="AT7225" t="s">
        <v>97</v>
      </c>
      <c r="AU7225">
        <v>5</v>
      </c>
    </row>
    <row r="7226" spans="1:47">
      <c r="A7226" t="s">
        <v>24572</v>
      </c>
      <c r="B7226" t="s">
        <v>293</v>
      </c>
      <c r="C7226">
        <v>239</v>
      </c>
      <c r="D7226" t="s">
        <v>24512</v>
      </c>
      <c r="E7226">
        <v>101</v>
      </c>
      <c r="F7226" t="s">
        <v>24513</v>
      </c>
      <c r="G7226" t="s">
        <v>24304</v>
      </c>
      <c r="J7226">
        <v>0.94815000000000005</v>
      </c>
      <c r="K7226">
        <v>1</v>
      </c>
      <c r="L7226">
        <v>1</v>
      </c>
      <c r="M7226">
        <v>1</v>
      </c>
      <c r="N7226">
        <v>1</v>
      </c>
      <c r="O7226" t="s">
        <v>225</v>
      </c>
      <c r="P7226">
        <v>0</v>
      </c>
      <c r="Q7226">
        <v>0</v>
      </c>
      <c r="R7226">
        <v>0</v>
      </c>
      <c r="T7226">
        <v>0</v>
      </c>
      <c r="X7226" t="s">
        <v>225</v>
      </c>
      <c r="Y7226">
        <v>0</v>
      </c>
      <c r="AB7226">
        <v>1</v>
      </c>
      <c r="AC7226">
        <v>1</v>
      </c>
      <c r="AD7226">
        <v>5</v>
      </c>
      <c r="AE7226">
        <v>4401</v>
      </c>
      <c r="AF7226">
        <v>2</v>
      </c>
      <c r="AH7226" t="s">
        <v>24572</v>
      </c>
      <c r="AI7226" t="s">
        <v>24573</v>
      </c>
      <c r="AJ7226" t="s">
        <v>24574</v>
      </c>
      <c r="AK7226" t="s">
        <v>24528</v>
      </c>
      <c r="AL7226" t="s">
        <v>24529</v>
      </c>
      <c r="AM7226" t="s">
        <v>15067</v>
      </c>
      <c r="AN7226" t="s">
        <v>24530</v>
      </c>
      <c r="AQ7226">
        <v>0</v>
      </c>
      <c r="AR7226">
        <f t="shared" si="112"/>
        <v>0.41817599999999994</v>
      </c>
      <c r="AS7226">
        <v>1</v>
      </c>
      <c r="AT7226" t="s">
        <v>97</v>
      </c>
      <c r="AU7226">
        <v>5</v>
      </c>
    </row>
    <row r="7227" spans="1:47">
      <c r="A7227" t="s">
        <v>24575</v>
      </c>
      <c r="B7227" t="s">
        <v>293</v>
      </c>
      <c r="C7227">
        <v>239</v>
      </c>
      <c r="D7227" t="s">
        <v>24576</v>
      </c>
      <c r="E7227">
        <v>132</v>
      </c>
      <c r="F7227" t="s">
        <v>24577</v>
      </c>
      <c r="G7227" t="s">
        <v>24304</v>
      </c>
      <c r="J7227">
        <v>0.55232000000000003</v>
      </c>
      <c r="K7227">
        <v>1</v>
      </c>
      <c r="L7227">
        <v>1</v>
      </c>
      <c r="M7227">
        <v>1</v>
      </c>
      <c r="N7227">
        <v>1</v>
      </c>
      <c r="O7227" t="s">
        <v>225</v>
      </c>
      <c r="P7227">
        <v>0</v>
      </c>
      <c r="Q7227">
        <v>0</v>
      </c>
      <c r="R7227">
        <v>0</v>
      </c>
      <c r="T7227">
        <v>0</v>
      </c>
      <c r="X7227" t="s">
        <v>225</v>
      </c>
      <c r="Y7227">
        <v>0</v>
      </c>
      <c r="AB7227">
        <v>1</v>
      </c>
      <c r="AC7227">
        <v>1</v>
      </c>
      <c r="AD7227">
        <v>0</v>
      </c>
      <c r="AE7227">
        <v>0</v>
      </c>
      <c r="AF7227">
        <v>0</v>
      </c>
      <c r="AH7227" t="s">
        <v>24575</v>
      </c>
      <c r="AI7227" t="s">
        <v>323</v>
      </c>
      <c r="AJ7227" t="s">
        <v>323</v>
      </c>
      <c r="AK7227" t="s">
        <v>323</v>
      </c>
      <c r="AL7227" t="s">
        <v>238</v>
      </c>
      <c r="AQ7227">
        <v>0</v>
      </c>
      <c r="AR7227">
        <f t="shared" si="112"/>
        <v>0.41817599999999994</v>
      </c>
      <c r="AS7227">
        <v>1</v>
      </c>
      <c r="AT7227" t="s">
        <v>97</v>
      </c>
      <c r="AU7227">
        <v>5</v>
      </c>
    </row>
    <row r="7228" spans="1:47">
      <c r="A7228" t="s">
        <v>24579</v>
      </c>
      <c r="B7228" t="s">
        <v>293</v>
      </c>
      <c r="C7228">
        <v>239</v>
      </c>
      <c r="D7228" t="s">
        <v>24580</v>
      </c>
      <c r="E7228">
        <v>101</v>
      </c>
      <c r="F7228" t="s">
        <v>24581</v>
      </c>
      <c r="G7228" t="s">
        <v>24304</v>
      </c>
      <c r="J7228">
        <v>0.32999000000000001</v>
      </c>
      <c r="K7228">
        <v>1</v>
      </c>
      <c r="L7228">
        <v>1</v>
      </c>
      <c r="M7228">
        <v>1</v>
      </c>
      <c r="N7228">
        <v>1</v>
      </c>
      <c r="O7228" t="s">
        <v>225</v>
      </c>
      <c r="P7228">
        <v>0</v>
      </c>
      <c r="Q7228">
        <v>0</v>
      </c>
      <c r="R7228">
        <v>0</v>
      </c>
      <c r="T7228">
        <v>0</v>
      </c>
      <c r="X7228" t="s">
        <v>225</v>
      </c>
      <c r="Y7228">
        <v>0</v>
      </c>
      <c r="AB7228">
        <v>1</v>
      </c>
      <c r="AC7228">
        <v>1</v>
      </c>
      <c r="AD7228">
        <v>4</v>
      </c>
      <c r="AE7228">
        <v>1590</v>
      </c>
      <c r="AF7228">
        <v>1.5</v>
      </c>
      <c r="AH7228" t="s">
        <v>24579</v>
      </c>
      <c r="AI7228" t="s">
        <v>24582</v>
      </c>
      <c r="AJ7228" t="s">
        <v>24583</v>
      </c>
      <c r="AK7228" t="s">
        <v>24528</v>
      </c>
      <c r="AL7228" t="s">
        <v>222</v>
      </c>
      <c r="AM7228" t="s">
        <v>15067</v>
      </c>
      <c r="AN7228" t="s">
        <v>24530</v>
      </c>
      <c r="AO7228" t="s">
        <v>24560</v>
      </c>
      <c r="AQ7228">
        <v>0</v>
      </c>
      <c r="AR7228">
        <f t="shared" si="112"/>
        <v>0.41817599999999994</v>
      </c>
      <c r="AS7228">
        <v>1</v>
      </c>
      <c r="AT7228" t="s">
        <v>97</v>
      </c>
      <c r="AU7228">
        <v>5</v>
      </c>
    </row>
    <row r="7229" spans="1:47">
      <c r="A7229" t="s">
        <v>24584</v>
      </c>
      <c r="B7229" t="s">
        <v>293</v>
      </c>
      <c r="C7229">
        <v>239</v>
      </c>
      <c r="D7229" t="s">
        <v>24585</v>
      </c>
      <c r="E7229">
        <v>101</v>
      </c>
      <c r="F7229" t="s">
        <v>24456</v>
      </c>
      <c r="G7229" t="s">
        <v>24304</v>
      </c>
      <c r="J7229">
        <v>4.8443399999999999</v>
      </c>
      <c r="K7229">
        <v>1</v>
      </c>
      <c r="L7229">
        <v>1</v>
      </c>
      <c r="M7229">
        <v>1</v>
      </c>
      <c r="N7229">
        <v>1</v>
      </c>
      <c r="O7229" t="s">
        <v>225</v>
      </c>
      <c r="P7229">
        <v>0</v>
      </c>
      <c r="Q7229">
        <v>0</v>
      </c>
      <c r="R7229">
        <v>0</v>
      </c>
      <c r="T7229">
        <v>0</v>
      </c>
      <c r="X7229" t="s">
        <v>225</v>
      </c>
      <c r="Y7229">
        <v>0</v>
      </c>
      <c r="AB7229">
        <v>1</v>
      </c>
      <c r="AC7229">
        <v>1</v>
      </c>
      <c r="AD7229">
        <v>4</v>
      </c>
      <c r="AE7229">
        <v>3945</v>
      </c>
      <c r="AF7229">
        <v>2</v>
      </c>
      <c r="AH7229" t="s">
        <v>24584</v>
      </c>
      <c r="AI7229" t="s">
        <v>24586</v>
      </c>
      <c r="AJ7229" t="s">
        <v>24587</v>
      </c>
      <c r="AK7229" t="s">
        <v>24528</v>
      </c>
      <c r="AL7229" t="s">
        <v>24588</v>
      </c>
      <c r="AM7229" t="s">
        <v>15067</v>
      </c>
      <c r="AN7229" t="s">
        <v>24530</v>
      </c>
      <c r="AQ7229">
        <v>0</v>
      </c>
      <c r="AR7229">
        <f t="shared" si="112"/>
        <v>0.41817599999999994</v>
      </c>
      <c r="AS7229">
        <v>1</v>
      </c>
      <c r="AT7229" t="s">
        <v>97</v>
      </c>
      <c r="AU7229">
        <v>5</v>
      </c>
    </row>
    <row r="7230" spans="1:47">
      <c r="A7230" t="s">
        <v>24589</v>
      </c>
      <c r="B7230" t="s">
        <v>293</v>
      </c>
      <c r="C7230">
        <v>239</v>
      </c>
      <c r="D7230" t="s">
        <v>24590</v>
      </c>
      <c r="E7230">
        <v>132</v>
      </c>
      <c r="F7230" t="s">
        <v>24591</v>
      </c>
      <c r="G7230" t="s">
        <v>24304</v>
      </c>
      <c r="J7230">
        <v>0.13696</v>
      </c>
      <c r="K7230">
        <v>0</v>
      </c>
      <c r="L7230">
        <v>0</v>
      </c>
      <c r="M7230">
        <v>0</v>
      </c>
      <c r="N7230">
        <v>0</v>
      </c>
      <c r="P7230">
        <v>0</v>
      </c>
      <c r="Q7230">
        <v>0</v>
      </c>
      <c r="R7230">
        <v>0</v>
      </c>
      <c r="T7230">
        <v>0</v>
      </c>
      <c r="Y7230">
        <v>0</v>
      </c>
      <c r="AB7230">
        <v>0</v>
      </c>
      <c r="AC7230">
        <v>0</v>
      </c>
      <c r="AD7230">
        <v>0</v>
      </c>
      <c r="AE7230">
        <v>0</v>
      </c>
      <c r="AF7230">
        <v>0</v>
      </c>
      <c r="AH7230" t="s">
        <v>24589</v>
      </c>
      <c r="AI7230" t="s">
        <v>323</v>
      </c>
      <c r="AJ7230" t="s">
        <v>323</v>
      </c>
      <c r="AK7230" t="s">
        <v>323</v>
      </c>
      <c r="AL7230" t="s">
        <v>238</v>
      </c>
      <c r="AQ7230">
        <v>0</v>
      </c>
      <c r="AR7230">
        <f t="shared" si="112"/>
        <v>0</v>
      </c>
      <c r="AS7230">
        <v>1</v>
      </c>
      <c r="AT7230" t="s">
        <v>97</v>
      </c>
      <c r="AU7230">
        <v>5</v>
      </c>
    </row>
    <row r="7231" spans="1:47">
      <c r="A7231" t="s">
        <v>24592</v>
      </c>
      <c r="B7231" t="s">
        <v>293</v>
      </c>
      <c r="C7231">
        <v>239</v>
      </c>
      <c r="D7231" t="s">
        <v>24593</v>
      </c>
      <c r="E7231">
        <v>101</v>
      </c>
      <c r="F7231" t="s">
        <v>24594</v>
      </c>
      <c r="G7231" t="s">
        <v>24304</v>
      </c>
      <c r="J7231">
        <v>0.29476000000000002</v>
      </c>
      <c r="K7231">
        <v>1</v>
      </c>
      <c r="L7231">
        <v>1</v>
      </c>
      <c r="M7231">
        <v>1</v>
      </c>
      <c r="N7231">
        <v>1</v>
      </c>
      <c r="O7231" t="s">
        <v>225</v>
      </c>
      <c r="P7231">
        <v>0</v>
      </c>
      <c r="Q7231">
        <v>0</v>
      </c>
      <c r="R7231">
        <v>0</v>
      </c>
      <c r="T7231">
        <v>0</v>
      </c>
      <c r="X7231" t="s">
        <v>225</v>
      </c>
      <c r="Y7231">
        <v>0</v>
      </c>
      <c r="AB7231">
        <v>1</v>
      </c>
      <c r="AC7231">
        <v>1</v>
      </c>
      <c r="AD7231">
        <v>3</v>
      </c>
      <c r="AE7231">
        <v>1500</v>
      </c>
      <c r="AF7231">
        <v>2</v>
      </c>
      <c r="AH7231" t="s">
        <v>24592</v>
      </c>
      <c r="AI7231" t="s">
        <v>24595</v>
      </c>
      <c r="AJ7231" t="s">
        <v>24596</v>
      </c>
      <c r="AK7231" t="s">
        <v>24528</v>
      </c>
      <c r="AL7231" t="s">
        <v>222</v>
      </c>
      <c r="AM7231" t="s">
        <v>15067</v>
      </c>
      <c r="AN7231" t="s">
        <v>24530</v>
      </c>
      <c r="AQ7231">
        <v>0</v>
      </c>
      <c r="AR7231">
        <f t="shared" si="112"/>
        <v>0.41817599999999994</v>
      </c>
      <c r="AS7231">
        <v>1</v>
      </c>
      <c r="AT7231" t="s">
        <v>97</v>
      </c>
      <c r="AU7231">
        <v>5</v>
      </c>
    </row>
    <row r="7232" spans="1:47">
      <c r="A7232" t="s">
        <v>24597</v>
      </c>
      <c r="B7232" t="s">
        <v>293</v>
      </c>
      <c r="C7232">
        <v>239</v>
      </c>
      <c r="D7232" t="s">
        <v>24598</v>
      </c>
      <c r="E7232">
        <v>101</v>
      </c>
      <c r="F7232" t="s">
        <v>24599</v>
      </c>
      <c r="G7232" t="s">
        <v>24304</v>
      </c>
      <c r="J7232">
        <v>0.33449000000000001</v>
      </c>
      <c r="K7232">
        <v>1</v>
      </c>
      <c r="L7232">
        <v>1</v>
      </c>
      <c r="M7232">
        <v>1</v>
      </c>
      <c r="N7232">
        <v>1</v>
      </c>
      <c r="O7232" t="s">
        <v>225</v>
      </c>
      <c r="P7232">
        <v>0</v>
      </c>
      <c r="Q7232">
        <v>0</v>
      </c>
      <c r="R7232">
        <v>0</v>
      </c>
      <c r="T7232">
        <v>0</v>
      </c>
      <c r="X7232" t="s">
        <v>225</v>
      </c>
      <c r="Y7232">
        <v>0</v>
      </c>
      <c r="AB7232">
        <v>1</v>
      </c>
      <c r="AC7232">
        <v>1</v>
      </c>
      <c r="AD7232">
        <v>3</v>
      </c>
      <c r="AE7232">
        <v>996</v>
      </c>
      <c r="AF7232">
        <v>1</v>
      </c>
      <c r="AH7232" t="s">
        <v>24597</v>
      </c>
      <c r="AI7232" t="s">
        <v>24600</v>
      </c>
      <c r="AJ7232" t="s">
        <v>24601</v>
      </c>
      <c r="AK7232" t="s">
        <v>24528</v>
      </c>
      <c r="AL7232" t="s">
        <v>24588</v>
      </c>
      <c r="AM7232" t="s">
        <v>15067</v>
      </c>
      <c r="AN7232" t="s">
        <v>24530</v>
      </c>
      <c r="AQ7232">
        <v>0</v>
      </c>
      <c r="AR7232">
        <f t="shared" si="112"/>
        <v>0.41817599999999994</v>
      </c>
      <c r="AS7232">
        <v>1</v>
      </c>
      <c r="AT7232" t="s">
        <v>97</v>
      </c>
      <c r="AU7232">
        <v>5</v>
      </c>
    </row>
    <row r="7233" spans="1:47">
      <c r="A7233" t="s">
        <v>24602</v>
      </c>
      <c r="B7233" t="s">
        <v>293</v>
      </c>
      <c r="C7233">
        <v>239</v>
      </c>
      <c r="D7233" t="s">
        <v>24603</v>
      </c>
      <c r="E7233">
        <v>101</v>
      </c>
      <c r="F7233" t="s">
        <v>24591</v>
      </c>
      <c r="G7233" t="s">
        <v>24304</v>
      </c>
      <c r="J7233">
        <v>0.13538</v>
      </c>
      <c r="K7233">
        <v>1</v>
      </c>
      <c r="L7233">
        <v>1</v>
      </c>
      <c r="M7233">
        <v>1</v>
      </c>
      <c r="N7233">
        <v>1</v>
      </c>
      <c r="O7233" t="s">
        <v>225</v>
      </c>
      <c r="P7233">
        <v>0</v>
      </c>
      <c r="Q7233">
        <v>0</v>
      </c>
      <c r="R7233">
        <v>0</v>
      </c>
      <c r="T7233">
        <v>0</v>
      </c>
      <c r="X7233" t="s">
        <v>225</v>
      </c>
      <c r="Y7233">
        <v>0</v>
      </c>
      <c r="AB7233">
        <v>1</v>
      </c>
      <c r="AC7233">
        <v>1</v>
      </c>
      <c r="AD7233">
        <v>0</v>
      </c>
      <c r="AE7233">
        <v>960</v>
      </c>
      <c r="AF7233">
        <v>2</v>
      </c>
      <c r="AH7233" t="s">
        <v>24602</v>
      </c>
      <c r="AI7233" t="s">
        <v>24604</v>
      </c>
      <c r="AJ7233" t="s">
        <v>24605</v>
      </c>
      <c r="AK7233" t="s">
        <v>24528</v>
      </c>
      <c r="AL7233" t="s">
        <v>24529</v>
      </c>
      <c r="AM7233" t="s">
        <v>15067</v>
      </c>
      <c r="AN7233" t="s">
        <v>24530</v>
      </c>
      <c r="AO7233" t="s">
        <v>24560</v>
      </c>
      <c r="AQ7233">
        <v>0</v>
      </c>
      <c r="AR7233">
        <f t="shared" si="112"/>
        <v>0.41817599999999994</v>
      </c>
      <c r="AS7233">
        <v>1</v>
      </c>
      <c r="AT7233" t="s">
        <v>97</v>
      </c>
      <c r="AU7233">
        <v>5</v>
      </c>
    </row>
    <row r="7234" spans="1:47">
      <c r="A7234" t="s">
        <v>24606</v>
      </c>
      <c r="B7234" t="s">
        <v>293</v>
      </c>
      <c r="C7234">
        <v>52</v>
      </c>
      <c r="D7234" t="s">
        <v>21039</v>
      </c>
      <c r="E7234">
        <v>700</v>
      </c>
      <c r="F7234" t="s">
        <v>24351</v>
      </c>
      <c r="J7234">
        <v>1010.75952</v>
      </c>
      <c r="K7234">
        <v>0</v>
      </c>
      <c r="L7234">
        <v>0</v>
      </c>
      <c r="M7234">
        <v>0</v>
      </c>
      <c r="N7234">
        <v>0</v>
      </c>
      <c r="P7234">
        <v>0</v>
      </c>
      <c r="Q7234">
        <v>0</v>
      </c>
      <c r="R7234">
        <v>0</v>
      </c>
      <c r="T7234">
        <v>0</v>
      </c>
      <c r="Y7234">
        <v>0</v>
      </c>
      <c r="AB7234">
        <v>0</v>
      </c>
      <c r="AC7234">
        <v>0</v>
      </c>
      <c r="AD7234">
        <v>0</v>
      </c>
      <c r="AE7234">
        <v>0</v>
      </c>
      <c r="AF7234">
        <v>0</v>
      </c>
      <c r="AQ7234">
        <v>0</v>
      </c>
      <c r="AR7234">
        <f t="shared" ref="AR7234:AR7297" si="113">AB7234*9.68*VLOOKUP(AU7234,atten,10,FALSE)</f>
        <v>0</v>
      </c>
      <c r="AS7234">
        <v>1</v>
      </c>
      <c r="AT7234" t="s">
        <v>130</v>
      </c>
      <c r="AU7234">
        <v>39</v>
      </c>
    </row>
    <row r="7235" spans="1:47">
      <c r="A7235" t="s">
        <v>24607</v>
      </c>
      <c r="B7235" t="s">
        <v>293</v>
      </c>
      <c r="C7235">
        <v>239</v>
      </c>
      <c r="D7235" t="s">
        <v>24608</v>
      </c>
      <c r="E7235">
        <v>101</v>
      </c>
      <c r="F7235" t="s">
        <v>24577</v>
      </c>
      <c r="G7235" t="s">
        <v>24304</v>
      </c>
      <c r="J7235">
        <v>0.34508</v>
      </c>
      <c r="K7235">
        <v>1</v>
      </c>
      <c r="L7235">
        <v>1</v>
      </c>
      <c r="M7235">
        <v>1</v>
      </c>
      <c r="N7235">
        <v>1</v>
      </c>
      <c r="O7235" t="s">
        <v>225</v>
      </c>
      <c r="P7235">
        <v>0</v>
      </c>
      <c r="Q7235">
        <v>0</v>
      </c>
      <c r="R7235">
        <v>0</v>
      </c>
      <c r="T7235">
        <v>0</v>
      </c>
      <c r="X7235" t="s">
        <v>225</v>
      </c>
      <c r="Y7235">
        <v>0</v>
      </c>
      <c r="AB7235">
        <v>1</v>
      </c>
      <c r="AC7235">
        <v>1</v>
      </c>
      <c r="AD7235">
        <v>4</v>
      </c>
      <c r="AE7235">
        <v>1152</v>
      </c>
      <c r="AF7235">
        <v>1.5</v>
      </c>
      <c r="AH7235" t="s">
        <v>24607</v>
      </c>
      <c r="AI7235" t="s">
        <v>24609</v>
      </c>
      <c r="AJ7235" t="s">
        <v>24610</v>
      </c>
      <c r="AK7235" t="s">
        <v>24528</v>
      </c>
      <c r="AL7235" t="s">
        <v>24588</v>
      </c>
      <c r="AM7235" t="s">
        <v>15067</v>
      </c>
      <c r="AN7235" t="s">
        <v>24530</v>
      </c>
      <c r="AQ7235">
        <v>0</v>
      </c>
      <c r="AR7235">
        <f t="shared" si="113"/>
        <v>0.41817599999999994</v>
      </c>
      <c r="AS7235">
        <v>1</v>
      </c>
      <c r="AT7235" t="s">
        <v>97</v>
      </c>
      <c r="AU7235">
        <v>5</v>
      </c>
    </row>
    <row r="7236" spans="1:47">
      <c r="A7236" t="s">
        <v>24611</v>
      </c>
      <c r="B7236" t="s">
        <v>293</v>
      </c>
      <c r="C7236">
        <v>239</v>
      </c>
      <c r="D7236" t="s">
        <v>24612</v>
      </c>
      <c r="E7236">
        <v>101</v>
      </c>
      <c r="F7236" t="s">
        <v>24613</v>
      </c>
      <c r="G7236" t="s">
        <v>24304</v>
      </c>
      <c r="J7236">
        <v>0.43746000000000002</v>
      </c>
      <c r="K7236">
        <v>1</v>
      </c>
      <c r="L7236">
        <v>1</v>
      </c>
      <c r="M7236">
        <v>1</v>
      </c>
      <c r="N7236">
        <v>1</v>
      </c>
      <c r="O7236" t="s">
        <v>225</v>
      </c>
      <c r="P7236">
        <v>0</v>
      </c>
      <c r="Q7236">
        <v>0</v>
      </c>
      <c r="R7236">
        <v>0</v>
      </c>
      <c r="T7236">
        <v>0</v>
      </c>
      <c r="X7236" t="s">
        <v>225</v>
      </c>
      <c r="Y7236">
        <v>0</v>
      </c>
      <c r="AB7236">
        <v>1</v>
      </c>
      <c r="AC7236">
        <v>1</v>
      </c>
      <c r="AD7236">
        <v>3</v>
      </c>
      <c r="AE7236">
        <v>1008</v>
      </c>
      <c r="AF7236">
        <v>1.5</v>
      </c>
      <c r="AH7236" t="s">
        <v>24611</v>
      </c>
      <c r="AI7236" t="s">
        <v>24614</v>
      </c>
      <c r="AJ7236" t="s">
        <v>24615</v>
      </c>
      <c r="AK7236" t="s">
        <v>24528</v>
      </c>
      <c r="AL7236" t="s">
        <v>222</v>
      </c>
      <c r="AM7236" t="s">
        <v>15067</v>
      </c>
      <c r="AN7236" t="s">
        <v>24530</v>
      </c>
      <c r="AQ7236">
        <v>0</v>
      </c>
      <c r="AR7236">
        <f t="shared" si="113"/>
        <v>0.41817599999999994</v>
      </c>
      <c r="AS7236">
        <v>1</v>
      </c>
      <c r="AT7236" t="s">
        <v>97</v>
      </c>
      <c r="AU7236">
        <v>5</v>
      </c>
    </row>
    <row r="7237" spans="1:47">
      <c r="A7237" t="s">
        <v>24616</v>
      </c>
      <c r="B7237" t="s">
        <v>293</v>
      </c>
      <c r="C7237">
        <v>239</v>
      </c>
      <c r="D7237" t="s">
        <v>24617</v>
      </c>
      <c r="E7237">
        <v>101</v>
      </c>
      <c r="F7237" t="s">
        <v>24618</v>
      </c>
      <c r="G7237" t="s">
        <v>24304</v>
      </c>
      <c r="J7237">
        <v>0.31295000000000001</v>
      </c>
      <c r="K7237">
        <v>1</v>
      </c>
      <c r="L7237">
        <v>1</v>
      </c>
      <c r="M7237">
        <v>1</v>
      </c>
      <c r="N7237">
        <v>1</v>
      </c>
      <c r="O7237" t="s">
        <v>225</v>
      </c>
      <c r="P7237">
        <v>0</v>
      </c>
      <c r="Q7237">
        <v>0</v>
      </c>
      <c r="R7237">
        <v>0</v>
      </c>
      <c r="T7237">
        <v>0</v>
      </c>
      <c r="X7237" t="s">
        <v>225</v>
      </c>
      <c r="Y7237">
        <v>0</v>
      </c>
      <c r="AB7237">
        <v>1</v>
      </c>
      <c r="AC7237">
        <v>1</v>
      </c>
      <c r="AD7237">
        <v>2</v>
      </c>
      <c r="AE7237">
        <v>1150</v>
      </c>
      <c r="AF7237">
        <v>1</v>
      </c>
      <c r="AH7237" t="s">
        <v>24616</v>
      </c>
      <c r="AI7237" t="s">
        <v>24526</v>
      </c>
      <c r="AJ7237" t="s">
        <v>24619</v>
      </c>
      <c r="AK7237" t="s">
        <v>24528</v>
      </c>
      <c r="AL7237" t="s">
        <v>222</v>
      </c>
      <c r="AM7237" t="s">
        <v>15067</v>
      </c>
      <c r="AN7237" t="s">
        <v>24530</v>
      </c>
      <c r="AQ7237">
        <v>0</v>
      </c>
      <c r="AR7237">
        <f t="shared" si="113"/>
        <v>0.41817599999999994</v>
      </c>
      <c r="AS7237">
        <v>1</v>
      </c>
      <c r="AT7237" t="s">
        <v>97</v>
      </c>
      <c r="AU7237">
        <v>5</v>
      </c>
    </row>
    <row r="7238" spans="1:47">
      <c r="A7238" t="s">
        <v>24620</v>
      </c>
      <c r="B7238" t="s">
        <v>293</v>
      </c>
      <c r="C7238">
        <v>52</v>
      </c>
      <c r="D7238" t="s">
        <v>24621</v>
      </c>
      <c r="E7238">
        <v>722</v>
      </c>
      <c r="F7238" t="s">
        <v>24351</v>
      </c>
      <c r="J7238">
        <v>4.8172899999999998</v>
      </c>
      <c r="K7238">
        <v>0</v>
      </c>
      <c r="L7238">
        <v>0</v>
      </c>
      <c r="M7238">
        <v>0</v>
      </c>
      <c r="N7238">
        <v>0</v>
      </c>
      <c r="P7238">
        <v>0</v>
      </c>
      <c r="Q7238">
        <v>0</v>
      </c>
      <c r="R7238">
        <v>0</v>
      </c>
      <c r="T7238">
        <v>0</v>
      </c>
      <c r="Y7238">
        <v>0</v>
      </c>
      <c r="AB7238">
        <v>0</v>
      </c>
      <c r="AC7238">
        <v>0</v>
      </c>
      <c r="AD7238">
        <v>0</v>
      </c>
      <c r="AE7238">
        <v>0</v>
      </c>
      <c r="AF7238">
        <v>0</v>
      </c>
      <c r="AQ7238">
        <v>0</v>
      </c>
      <c r="AR7238">
        <f t="shared" si="113"/>
        <v>0</v>
      </c>
      <c r="AS7238">
        <v>1</v>
      </c>
      <c r="AT7238" t="s">
        <v>132</v>
      </c>
      <c r="AU7238">
        <v>41</v>
      </c>
    </row>
    <row r="7239" spans="1:47">
      <c r="A7239" t="s">
        <v>24622</v>
      </c>
      <c r="B7239" t="s">
        <v>293</v>
      </c>
      <c r="C7239">
        <v>239</v>
      </c>
      <c r="D7239" t="s">
        <v>24623</v>
      </c>
      <c r="E7239">
        <v>132</v>
      </c>
      <c r="F7239" t="s">
        <v>24594</v>
      </c>
      <c r="G7239" t="s">
        <v>24304</v>
      </c>
      <c r="J7239">
        <v>0.28032000000000001</v>
      </c>
      <c r="K7239">
        <v>1</v>
      </c>
      <c r="L7239">
        <v>1</v>
      </c>
      <c r="M7239">
        <v>1</v>
      </c>
      <c r="N7239">
        <v>1</v>
      </c>
      <c r="O7239" t="s">
        <v>225</v>
      </c>
      <c r="P7239">
        <v>0</v>
      </c>
      <c r="Q7239">
        <v>0</v>
      </c>
      <c r="R7239">
        <v>0</v>
      </c>
      <c r="T7239">
        <v>0</v>
      </c>
      <c r="X7239" t="s">
        <v>225</v>
      </c>
      <c r="Y7239">
        <v>0</v>
      </c>
      <c r="AB7239">
        <v>1</v>
      </c>
      <c r="AC7239">
        <v>1</v>
      </c>
      <c r="AD7239">
        <v>0</v>
      </c>
      <c r="AE7239">
        <v>0</v>
      </c>
      <c r="AF7239">
        <v>0</v>
      </c>
      <c r="AH7239" t="s">
        <v>24622</v>
      </c>
      <c r="AI7239" t="s">
        <v>323</v>
      </c>
      <c r="AJ7239" t="s">
        <v>323</v>
      </c>
      <c r="AK7239" t="s">
        <v>323</v>
      </c>
      <c r="AL7239" t="s">
        <v>238</v>
      </c>
      <c r="AQ7239">
        <v>0</v>
      </c>
      <c r="AR7239">
        <f t="shared" si="113"/>
        <v>0.41817599999999994</v>
      </c>
      <c r="AS7239">
        <v>1</v>
      </c>
      <c r="AT7239" t="s">
        <v>97</v>
      </c>
      <c r="AU7239">
        <v>5</v>
      </c>
    </row>
    <row r="7240" spans="1:47">
      <c r="A7240" t="s">
        <v>24624</v>
      </c>
      <c r="B7240" t="s">
        <v>293</v>
      </c>
      <c r="C7240">
        <v>239</v>
      </c>
      <c r="D7240" t="s">
        <v>24625</v>
      </c>
      <c r="E7240">
        <v>101</v>
      </c>
      <c r="F7240" t="s">
        <v>24626</v>
      </c>
      <c r="G7240" t="s">
        <v>24304</v>
      </c>
      <c r="J7240">
        <v>0.13216</v>
      </c>
      <c r="K7240">
        <v>1</v>
      </c>
      <c r="L7240">
        <v>1</v>
      </c>
      <c r="M7240">
        <v>1</v>
      </c>
      <c r="N7240">
        <v>1</v>
      </c>
      <c r="O7240" t="s">
        <v>225</v>
      </c>
      <c r="P7240">
        <v>0</v>
      </c>
      <c r="Q7240">
        <v>0</v>
      </c>
      <c r="R7240">
        <v>0</v>
      </c>
      <c r="T7240">
        <v>0</v>
      </c>
      <c r="X7240" t="s">
        <v>225</v>
      </c>
      <c r="Y7240">
        <v>0</v>
      </c>
      <c r="AB7240">
        <v>1</v>
      </c>
      <c r="AC7240">
        <v>1</v>
      </c>
      <c r="AD7240">
        <v>0</v>
      </c>
      <c r="AE7240">
        <v>2744</v>
      </c>
      <c r="AF7240">
        <v>2</v>
      </c>
      <c r="AH7240" t="s">
        <v>24624</v>
      </c>
      <c r="AI7240" t="s">
        <v>24604</v>
      </c>
      <c r="AJ7240" t="s">
        <v>24627</v>
      </c>
      <c r="AK7240" t="s">
        <v>24528</v>
      </c>
      <c r="AL7240" t="s">
        <v>222</v>
      </c>
      <c r="AM7240" t="s">
        <v>15067</v>
      </c>
      <c r="AN7240" t="s">
        <v>24530</v>
      </c>
      <c r="AO7240" t="s">
        <v>24560</v>
      </c>
      <c r="AQ7240">
        <v>0</v>
      </c>
      <c r="AR7240">
        <f t="shared" si="113"/>
        <v>0.41817599999999994</v>
      </c>
      <c r="AS7240">
        <v>1</v>
      </c>
      <c r="AT7240" t="s">
        <v>97</v>
      </c>
      <c r="AU7240">
        <v>5</v>
      </c>
    </row>
    <row r="7241" spans="1:47">
      <c r="A7241" t="s">
        <v>24628</v>
      </c>
      <c r="B7241" t="s">
        <v>293</v>
      </c>
      <c r="C7241">
        <v>239</v>
      </c>
      <c r="D7241" t="s">
        <v>24629</v>
      </c>
      <c r="E7241">
        <v>101</v>
      </c>
      <c r="F7241" t="s">
        <v>24630</v>
      </c>
      <c r="G7241" t="s">
        <v>24304</v>
      </c>
      <c r="J7241">
        <v>0.30535000000000001</v>
      </c>
      <c r="K7241">
        <v>1</v>
      </c>
      <c r="L7241">
        <v>1</v>
      </c>
      <c r="M7241">
        <v>1</v>
      </c>
      <c r="N7241">
        <v>1</v>
      </c>
      <c r="O7241" t="s">
        <v>225</v>
      </c>
      <c r="P7241">
        <v>0</v>
      </c>
      <c r="Q7241">
        <v>0</v>
      </c>
      <c r="R7241">
        <v>0</v>
      </c>
      <c r="T7241">
        <v>0</v>
      </c>
      <c r="X7241" t="s">
        <v>225</v>
      </c>
      <c r="Y7241">
        <v>0</v>
      </c>
      <c r="AB7241">
        <v>1</v>
      </c>
      <c r="AC7241">
        <v>1</v>
      </c>
      <c r="AD7241">
        <v>2</v>
      </c>
      <c r="AE7241">
        <v>941</v>
      </c>
      <c r="AF7241">
        <v>1</v>
      </c>
      <c r="AH7241" t="s">
        <v>24628</v>
      </c>
      <c r="AI7241" t="s">
        <v>24600</v>
      </c>
      <c r="AJ7241" t="s">
        <v>24631</v>
      </c>
      <c r="AK7241" t="s">
        <v>24528</v>
      </c>
      <c r="AL7241" t="s">
        <v>24588</v>
      </c>
      <c r="AM7241" t="s">
        <v>15067</v>
      </c>
      <c r="AN7241" t="s">
        <v>24530</v>
      </c>
      <c r="AQ7241">
        <v>0</v>
      </c>
      <c r="AR7241">
        <f t="shared" si="113"/>
        <v>0.41817599999999994</v>
      </c>
      <c r="AS7241">
        <v>1</v>
      </c>
      <c r="AT7241" t="s">
        <v>97</v>
      </c>
      <c r="AU7241">
        <v>5</v>
      </c>
    </row>
    <row r="7242" spans="1:47">
      <c r="A7242" t="s">
        <v>24632</v>
      </c>
      <c r="B7242" t="s">
        <v>293</v>
      </c>
      <c r="C7242">
        <v>239</v>
      </c>
      <c r="D7242" t="s">
        <v>24374</v>
      </c>
      <c r="E7242">
        <v>132</v>
      </c>
      <c r="F7242" t="s">
        <v>24569</v>
      </c>
      <c r="G7242" t="s">
        <v>24304</v>
      </c>
      <c r="J7242">
        <v>0.14659</v>
      </c>
      <c r="K7242">
        <v>0</v>
      </c>
      <c r="L7242">
        <v>0</v>
      </c>
      <c r="M7242">
        <v>0</v>
      </c>
      <c r="N7242">
        <v>0</v>
      </c>
      <c r="P7242">
        <v>0</v>
      </c>
      <c r="Q7242">
        <v>0</v>
      </c>
      <c r="R7242">
        <v>0</v>
      </c>
      <c r="T7242">
        <v>0</v>
      </c>
      <c r="Y7242">
        <v>0</v>
      </c>
      <c r="AB7242">
        <v>0</v>
      </c>
      <c r="AC7242">
        <v>0</v>
      </c>
      <c r="AD7242">
        <v>0</v>
      </c>
      <c r="AE7242">
        <v>0</v>
      </c>
      <c r="AF7242">
        <v>0</v>
      </c>
      <c r="AH7242" t="s">
        <v>24632</v>
      </c>
      <c r="AI7242" t="s">
        <v>323</v>
      </c>
      <c r="AJ7242" t="s">
        <v>323</v>
      </c>
      <c r="AK7242" t="s">
        <v>323</v>
      </c>
      <c r="AL7242" t="s">
        <v>238</v>
      </c>
      <c r="AQ7242">
        <v>0</v>
      </c>
      <c r="AR7242">
        <f t="shared" si="113"/>
        <v>0</v>
      </c>
      <c r="AS7242">
        <v>1</v>
      </c>
      <c r="AT7242" t="s">
        <v>97</v>
      </c>
      <c r="AU7242">
        <v>5</v>
      </c>
    </row>
    <row r="7243" spans="1:47">
      <c r="A7243" t="s">
        <v>24633</v>
      </c>
      <c r="B7243" t="s">
        <v>293</v>
      </c>
      <c r="C7243">
        <v>239</v>
      </c>
      <c r="D7243" t="s">
        <v>24634</v>
      </c>
      <c r="E7243">
        <v>101</v>
      </c>
      <c r="F7243" t="s">
        <v>24635</v>
      </c>
      <c r="G7243" t="s">
        <v>24304</v>
      </c>
      <c r="J7243">
        <v>0.33273999999999998</v>
      </c>
      <c r="K7243">
        <v>1</v>
      </c>
      <c r="L7243">
        <v>1</v>
      </c>
      <c r="M7243">
        <v>1</v>
      </c>
      <c r="N7243">
        <v>1</v>
      </c>
      <c r="O7243" t="s">
        <v>225</v>
      </c>
      <c r="P7243">
        <v>0</v>
      </c>
      <c r="Q7243">
        <v>0</v>
      </c>
      <c r="R7243">
        <v>0</v>
      </c>
      <c r="T7243">
        <v>0</v>
      </c>
      <c r="X7243" t="s">
        <v>225</v>
      </c>
      <c r="Y7243">
        <v>0</v>
      </c>
      <c r="AB7243">
        <v>1</v>
      </c>
      <c r="AC7243">
        <v>1</v>
      </c>
      <c r="AD7243">
        <v>2</v>
      </c>
      <c r="AE7243">
        <v>1478</v>
      </c>
      <c r="AF7243">
        <v>1</v>
      </c>
      <c r="AH7243" t="s">
        <v>24633</v>
      </c>
      <c r="AI7243" t="s">
        <v>24600</v>
      </c>
      <c r="AJ7243" t="s">
        <v>24636</v>
      </c>
      <c r="AK7243" t="s">
        <v>24528</v>
      </c>
      <c r="AL7243" t="s">
        <v>222</v>
      </c>
      <c r="AM7243" t="s">
        <v>15067</v>
      </c>
      <c r="AN7243" t="s">
        <v>24530</v>
      </c>
      <c r="AQ7243">
        <v>0</v>
      </c>
      <c r="AR7243">
        <f t="shared" si="113"/>
        <v>0.41817599999999994</v>
      </c>
      <c r="AS7243">
        <v>1</v>
      </c>
      <c r="AT7243" t="s">
        <v>97</v>
      </c>
      <c r="AU7243">
        <v>5</v>
      </c>
    </row>
    <row r="7244" spans="1:47">
      <c r="A7244" t="s">
        <v>24637</v>
      </c>
      <c r="B7244" t="s">
        <v>293</v>
      </c>
      <c r="C7244">
        <v>239</v>
      </c>
      <c r="D7244" t="s">
        <v>24578</v>
      </c>
      <c r="E7244">
        <v>132</v>
      </c>
      <c r="F7244" t="s">
        <v>24638</v>
      </c>
      <c r="G7244" t="s">
        <v>24304</v>
      </c>
      <c r="J7244">
        <v>0.40214</v>
      </c>
      <c r="K7244">
        <v>0</v>
      </c>
      <c r="L7244">
        <v>0</v>
      </c>
      <c r="M7244">
        <v>0</v>
      </c>
      <c r="N7244">
        <v>0</v>
      </c>
      <c r="P7244">
        <v>0</v>
      </c>
      <c r="Q7244">
        <v>0</v>
      </c>
      <c r="R7244">
        <v>0</v>
      </c>
      <c r="T7244">
        <v>0</v>
      </c>
      <c r="Y7244">
        <v>0</v>
      </c>
      <c r="AB7244">
        <v>0</v>
      </c>
      <c r="AC7244">
        <v>0</v>
      </c>
      <c r="AD7244">
        <v>0</v>
      </c>
      <c r="AE7244">
        <v>0</v>
      </c>
      <c r="AF7244">
        <v>0</v>
      </c>
      <c r="AH7244" t="s">
        <v>24637</v>
      </c>
      <c r="AI7244" t="s">
        <v>323</v>
      </c>
      <c r="AJ7244" t="s">
        <v>323</v>
      </c>
      <c r="AK7244" t="s">
        <v>323</v>
      </c>
      <c r="AL7244" t="s">
        <v>238</v>
      </c>
      <c r="AQ7244">
        <v>0</v>
      </c>
      <c r="AR7244">
        <f t="shared" si="113"/>
        <v>0</v>
      </c>
      <c r="AS7244">
        <v>1</v>
      </c>
      <c r="AT7244" t="s">
        <v>97</v>
      </c>
      <c r="AU7244">
        <v>5</v>
      </c>
    </row>
    <row r="7245" spans="1:47">
      <c r="A7245" t="s">
        <v>24639</v>
      </c>
      <c r="B7245" t="s">
        <v>293</v>
      </c>
      <c r="C7245">
        <v>239</v>
      </c>
      <c r="D7245" t="s">
        <v>24640</v>
      </c>
      <c r="E7245">
        <v>132</v>
      </c>
      <c r="F7245" t="s">
        <v>24626</v>
      </c>
      <c r="G7245" t="s">
        <v>24304</v>
      </c>
      <c r="J7245">
        <v>0.14444000000000001</v>
      </c>
      <c r="K7245">
        <v>0</v>
      </c>
      <c r="L7245">
        <v>0</v>
      </c>
      <c r="M7245">
        <v>0</v>
      </c>
      <c r="N7245">
        <v>0</v>
      </c>
      <c r="P7245">
        <v>0</v>
      </c>
      <c r="Q7245">
        <v>0</v>
      </c>
      <c r="R7245">
        <v>0</v>
      </c>
      <c r="T7245">
        <v>0</v>
      </c>
      <c r="Y7245">
        <v>0</v>
      </c>
      <c r="AB7245">
        <v>0</v>
      </c>
      <c r="AC7245">
        <v>0</v>
      </c>
      <c r="AD7245">
        <v>0</v>
      </c>
      <c r="AE7245">
        <v>0</v>
      </c>
      <c r="AF7245">
        <v>0</v>
      </c>
      <c r="AH7245" t="s">
        <v>24639</v>
      </c>
      <c r="AI7245" t="s">
        <v>323</v>
      </c>
      <c r="AJ7245" t="s">
        <v>323</v>
      </c>
      <c r="AK7245" t="s">
        <v>323</v>
      </c>
      <c r="AL7245" t="s">
        <v>238</v>
      </c>
      <c r="AQ7245">
        <v>0</v>
      </c>
      <c r="AR7245">
        <f t="shared" si="113"/>
        <v>0</v>
      </c>
      <c r="AS7245">
        <v>1</v>
      </c>
      <c r="AT7245" t="s">
        <v>97</v>
      </c>
      <c r="AU7245">
        <v>5</v>
      </c>
    </row>
    <row r="7246" spans="1:47">
      <c r="A7246" t="s">
        <v>24641</v>
      </c>
      <c r="B7246" t="s">
        <v>293</v>
      </c>
      <c r="C7246">
        <v>239</v>
      </c>
      <c r="D7246" t="s">
        <v>24642</v>
      </c>
      <c r="E7246">
        <v>106</v>
      </c>
      <c r="F7246" t="s">
        <v>10615</v>
      </c>
      <c r="G7246" t="s">
        <v>24304</v>
      </c>
      <c r="J7246">
        <v>0.26071</v>
      </c>
      <c r="K7246">
        <v>1</v>
      </c>
      <c r="L7246">
        <v>1</v>
      </c>
      <c r="M7246">
        <v>1</v>
      </c>
      <c r="N7246">
        <v>1</v>
      </c>
      <c r="O7246" t="s">
        <v>225</v>
      </c>
      <c r="P7246">
        <v>0</v>
      </c>
      <c r="Q7246">
        <v>0</v>
      </c>
      <c r="R7246">
        <v>0</v>
      </c>
      <c r="T7246">
        <v>0</v>
      </c>
      <c r="X7246" t="s">
        <v>225</v>
      </c>
      <c r="Y7246">
        <v>0</v>
      </c>
      <c r="AB7246">
        <v>1</v>
      </c>
      <c r="AC7246">
        <v>1</v>
      </c>
      <c r="AD7246">
        <v>0</v>
      </c>
      <c r="AE7246">
        <v>0</v>
      </c>
      <c r="AF7246">
        <v>0</v>
      </c>
      <c r="AH7246" t="s">
        <v>24641</v>
      </c>
      <c r="AI7246" t="s">
        <v>323</v>
      </c>
      <c r="AJ7246" t="s">
        <v>323</v>
      </c>
      <c r="AK7246" t="s">
        <v>323</v>
      </c>
      <c r="AL7246" t="s">
        <v>238</v>
      </c>
      <c r="AQ7246">
        <v>0</v>
      </c>
      <c r="AR7246">
        <f t="shared" si="113"/>
        <v>0.41817599999999994</v>
      </c>
      <c r="AS7246">
        <v>1</v>
      </c>
      <c r="AT7246" t="s">
        <v>97</v>
      </c>
      <c r="AU7246">
        <v>5</v>
      </c>
    </row>
    <row r="7247" spans="1:47">
      <c r="A7247" t="s">
        <v>24643</v>
      </c>
      <c r="B7247" t="s">
        <v>24644</v>
      </c>
      <c r="C7247">
        <v>239</v>
      </c>
      <c r="E7247">
        <v>999</v>
      </c>
      <c r="J7247">
        <v>2.0993300000000001</v>
      </c>
      <c r="K7247">
        <v>0</v>
      </c>
      <c r="L7247">
        <v>0</v>
      </c>
      <c r="M7247">
        <v>0</v>
      </c>
      <c r="N7247">
        <v>0</v>
      </c>
      <c r="P7247">
        <v>0</v>
      </c>
      <c r="Q7247">
        <v>0</v>
      </c>
      <c r="R7247">
        <v>0</v>
      </c>
      <c r="T7247">
        <v>0</v>
      </c>
      <c r="Y7247">
        <v>0</v>
      </c>
      <c r="AB7247">
        <v>0</v>
      </c>
      <c r="AC7247">
        <v>0</v>
      </c>
      <c r="AD7247">
        <v>0</v>
      </c>
      <c r="AE7247">
        <v>0</v>
      </c>
      <c r="AF7247">
        <v>0</v>
      </c>
      <c r="AI7247" t="s">
        <v>323</v>
      </c>
      <c r="AJ7247" t="s">
        <v>323</v>
      </c>
      <c r="AK7247" t="s">
        <v>323</v>
      </c>
      <c r="AQ7247">
        <v>0</v>
      </c>
      <c r="AR7247">
        <f t="shared" si="113"/>
        <v>0</v>
      </c>
      <c r="AS7247">
        <v>1</v>
      </c>
      <c r="AT7247" t="s">
        <v>97</v>
      </c>
      <c r="AU7247">
        <v>5</v>
      </c>
    </row>
    <row r="7248" spans="1:47">
      <c r="A7248" t="s">
        <v>24645</v>
      </c>
      <c r="B7248" t="s">
        <v>293</v>
      </c>
      <c r="C7248">
        <v>239</v>
      </c>
      <c r="D7248" t="s">
        <v>24646</v>
      </c>
      <c r="E7248">
        <v>101</v>
      </c>
      <c r="F7248" t="s">
        <v>24647</v>
      </c>
      <c r="G7248" t="s">
        <v>24304</v>
      </c>
      <c r="J7248">
        <v>0.13613</v>
      </c>
      <c r="K7248">
        <v>1</v>
      </c>
      <c r="L7248">
        <v>1</v>
      </c>
      <c r="M7248">
        <v>1</v>
      </c>
      <c r="N7248">
        <v>1</v>
      </c>
      <c r="O7248" t="s">
        <v>225</v>
      </c>
      <c r="P7248">
        <v>0</v>
      </c>
      <c r="Q7248">
        <v>0</v>
      </c>
      <c r="R7248">
        <v>0</v>
      </c>
      <c r="T7248">
        <v>0</v>
      </c>
      <c r="X7248" t="s">
        <v>225</v>
      </c>
      <c r="Y7248">
        <v>0</v>
      </c>
      <c r="AB7248">
        <v>1</v>
      </c>
      <c r="AC7248">
        <v>1</v>
      </c>
      <c r="AD7248">
        <v>0</v>
      </c>
      <c r="AE7248">
        <v>600</v>
      </c>
      <c r="AF7248">
        <v>1</v>
      </c>
      <c r="AH7248" t="s">
        <v>24645</v>
      </c>
      <c r="AI7248" t="s">
        <v>24604</v>
      </c>
      <c r="AJ7248" t="s">
        <v>24648</v>
      </c>
      <c r="AK7248" t="s">
        <v>24528</v>
      </c>
      <c r="AL7248" t="s">
        <v>222</v>
      </c>
      <c r="AM7248" t="s">
        <v>15067</v>
      </c>
      <c r="AN7248" t="s">
        <v>24530</v>
      </c>
      <c r="AQ7248">
        <v>0</v>
      </c>
      <c r="AR7248">
        <f t="shared" si="113"/>
        <v>0.41817599999999994</v>
      </c>
      <c r="AS7248">
        <v>1</v>
      </c>
      <c r="AT7248" t="s">
        <v>97</v>
      </c>
      <c r="AU7248">
        <v>5</v>
      </c>
    </row>
    <row r="7249" spans="1:47">
      <c r="A7249" t="s">
        <v>24649</v>
      </c>
      <c r="B7249" t="s">
        <v>293</v>
      </c>
      <c r="C7249">
        <v>239</v>
      </c>
      <c r="D7249" t="s">
        <v>24650</v>
      </c>
      <c r="E7249">
        <v>101</v>
      </c>
      <c r="F7249" t="s">
        <v>24651</v>
      </c>
      <c r="G7249" t="s">
        <v>24304</v>
      </c>
      <c r="J7249">
        <v>0.46583000000000002</v>
      </c>
      <c r="K7249">
        <v>1</v>
      </c>
      <c r="L7249">
        <v>1</v>
      </c>
      <c r="M7249">
        <v>1</v>
      </c>
      <c r="N7249">
        <v>1</v>
      </c>
      <c r="O7249" t="s">
        <v>225</v>
      </c>
      <c r="P7249">
        <v>0</v>
      </c>
      <c r="Q7249">
        <v>0</v>
      </c>
      <c r="R7249">
        <v>0</v>
      </c>
      <c r="T7249">
        <v>0</v>
      </c>
      <c r="X7249" t="s">
        <v>225</v>
      </c>
      <c r="Y7249">
        <v>0</v>
      </c>
      <c r="AB7249">
        <v>1</v>
      </c>
      <c r="AC7249">
        <v>1</v>
      </c>
      <c r="AD7249">
        <v>2</v>
      </c>
      <c r="AE7249">
        <v>450</v>
      </c>
      <c r="AF7249">
        <v>1</v>
      </c>
      <c r="AH7249" t="s">
        <v>24649</v>
      </c>
      <c r="AI7249" t="s">
        <v>24652</v>
      </c>
      <c r="AJ7249" t="s">
        <v>24653</v>
      </c>
      <c r="AK7249" t="s">
        <v>24528</v>
      </c>
      <c r="AL7249" t="s">
        <v>24588</v>
      </c>
      <c r="AM7249" t="s">
        <v>24654</v>
      </c>
      <c r="AQ7249">
        <v>0</v>
      </c>
      <c r="AR7249">
        <f t="shared" si="113"/>
        <v>0.41817599999999994</v>
      </c>
      <c r="AS7249">
        <v>1</v>
      </c>
      <c r="AT7249" t="s">
        <v>97</v>
      </c>
      <c r="AU7249">
        <v>5</v>
      </c>
    </row>
    <row r="7250" spans="1:47">
      <c r="A7250" t="s">
        <v>24655</v>
      </c>
      <c r="B7250" t="s">
        <v>293</v>
      </c>
      <c r="C7250">
        <v>239</v>
      </c>
      <c r="D7250" t="s">
        <v>24656</v>
      </c>
      <c r="E7250">
        <v>101</v>
      </c>
      <c r="F7250" t="s">
        <v>24657</v>
      </c>
      <c r="G7250" t="s">
        <v>24304</v>
      </c>
      <c r="J7250">
        <v>0.55403999999999998</v>
      </c>
      <c r="K7250">
        <v>1</v>
      </c>
      <c r="L7250">
        <v>1</v>
      </c>
      <c r="M7250">
        <v>1</v>
      </c>
      <c r="N7250">
        <v>1</v>
      </c>
      <c r="O7250" t="s">
        <v>225</v>
      </c>
      <c r="P7250">
        <v>0</v>
      </c>
      <c r="Q7250">
        <v>0</v>
      </c>
      <c r="R7250">
        <v>0</v>
      </c>
      <c r="T7250">
        <v>0</v>
      </c>
      <c r="X7250" t="s">
        <v>225</v>
      </c>
      <c r="Y7250">
        <v>0</v>
      </c>
      <c r="AB7250">
        <v>1</v>
      </c>
      <c r="AC7250">
        <v>1</v>
      </c>
      <c r="AD7250">
        <v>4</v>
      </c>
      <c r="AE7250">
        <v>1561</v>
      </c>
      <c r="AF7250">
        <v>2</v>
      </c>
      <c r="AH7250" t="s">
        <v>24655</v>
      </c>
      <c r="AI7250" t="s">
        <v>24658</v>
      </c>
      <c r="AJ7250" t="s">
        <v>24659</v>
      </c>
      <c r="AK7250" t="s">
        <v>24528</v>
      </c>
      <c r="AL7250" t="s">
        <v>222</v>
      </c>
      <c r="AM7250" t="s">
        <v>15067</v>
      </c>
      <c r="AN7250" t="s">
        <v>24530</v>
      </c>
      <c r="AO7250" t="s">
        <v>24560</v>
      </c>
      <c r="AP7250" t="s">
        <v>24660</v>
      </c>
      <c r="AQ7250">
        <v>0</v>
      </c>
      <c r="AR7250">
        <f t="shared" si="113"/>
        <v>0.41817599999999994</v>
      </c>
      <c r="AS7250">
        <v>1</v>
      </c>
      <c r="AT7250" t="s">
        <v>97</v>
      </c>
      <c r="AU7250">
        <v>5</v>
      </c>
    </row>
    <row r="7251" spans="1:47">
      <c r="A7251" t="s">
        <v>24661</v>
      </c>
      <c r="B7251" t="s">
        <v>293</v>
      </c>
      <c r="C7251">
        <v>239</v>
      </c>
      <c r="D7251" t="s">
        <v>24662</v>
      </c>
      <c r="E7251">
        <v>101</v>
      </c>
      <c r="F7251" t="s">
        <v>24663</v>
      </c>
      <c r="G7251" t="s">
        <v>24304</v>
      </c>
      <c r="J7251">
        <v>0.29683999999999999</v>
      </c>
      <c r="K7251">
        <v>1</v>
      </c>
      <c r="L7251">
        <v>1</v>
      </c>
      <c r="M7251">
        <v>1</v>
      </c>
      <c r="N7251">
        <v>1</v>
      </c>
      <c r="O7251" t="s">
        <v>225</v>
      </c>
      <c r="P7251">
        <v>0</v>
      </c>
      <c r="Q7251">
        <v>0</v>
      </c>
      <c r="R7251">
        <v>0</v>
      </c>
      <c r="T7251">
        <v>0</v>
      </c>
      <c r="X7251" t="s">
        <v>225</v>
      </c>
      <c r="Y7251">
        <v>0</v>
      </c>
      <c r="AB7251">
        <v>1</v>
      </c>
      <c r="AC7251">
        <v>1</v>
      </c>
      <c r="AD7251">
        <v>0</v>
      </c>
      <c r="AE7251">
        <v>1856</v>
      </c>
      <c r="AF7251">
        <v>1</v>
      </c>
      <c r="AH7251" t="s">
        <v>24661</v>
      </c>
      <c r="AI7251" t="s">
        <v>24664</v>
      </c>
      <c r="AJ7251" t="s">
        <v>24665</v>
      </c>
      <c r="AK7251" t="s">
        <v>24528</v>
      </c>
      <c r="AL7251" t="s">
        <v>222</v>
      </c>
      <c r="AM7251" t="s">
        <v>15067</v>
      </c>
      <c r="AN7251" t="s">
        <v>24530</v>
      </c>
      <c r="AP7251" t="s">
        <v>24666</v>
      </c>
      <c r="AQ7251">
        <v>0</v>
      </c>
      <c r="AR7251">
        <f t="shared" si="113"/>
        <v>0.41817599999999994</v>
      </c>
      <c r="AS7251">
        <v>1</v>
      </c>
      <c r="AT7251" t="s">
        <v>97</v>
      </c>
      <c r="AU7251">
        <v>5</v>
      </c>
    </row>
    <row r="7252" spans="1:47">
      <c r="A7252" t="s">
        <v>24667</v>
      </c>
      <c r="B7252" t="s">
        <v>293</v>
      </c>
      <c r="C7252">
        <v>239</v>
      </c>
      <c r="D7252" t="s">
        <v>24668</v>
      </c>
      <c r="E7252">
        <v>101</v>
      </c>
      <c r="F7252" t="s">
        <v>24669</v>
      </c>
      <c r="G7252" t="s">
        <v>24304</v>
      </c>
      <c r="J7252">
        <v>0.58587</v>
      </c>
      <c r="K7252">
        <v>0</v>
      </c>
      <c r="L7252">
        <v>1</v>
      </c>
      <c r="M7252">
        <v>0</v>
      </c>
      <c r="N7252">
        <v>1</v>
      </c>
      <c r="P7252">
        <v>0</v>
      </c>
      <c r="Q7252">
        <v>0</v>
      </c>
      <c r="R7252">
        <v>0</v>
      </c>
      <c r="T7252">
        <v>0</v>
      </c>
      <c r="X7252" t="s">
        <v>225</v>
      </c>
      <c r="Y7252">
        <v>0</v>
      </c>
      <c r="AB7252">
        <v>0</v>
      </c>
      <c r="AC7252">
        <v>1</v>
      </c>
      <c r="AD7252">
        <v>1</v>
      </c>
      <c r="AE7252">
        <v>561</v>
      </c>
      <c r="AF7252">
        <v>1</v>
      </c>
      <c r="AH7252" t="s">
        <v>24667</v>
      </c>
      <c r="AI7252" t="s">
        <v>24670</v>
      </c>
      <c r="AJ7252" t="s">
        <v>24671</v>
      </c>
      <c r="AK7252" t="s">
        <v>24528</v>
      </c>
      <c r="AL7252" t="s">
        <v>24588</v>
      </c>
      <c r="AM7252" t="s">
        <v>15067</v>
      </c>
      <c r="AN7252" t="s">
        <v>24530</v>
      </c>
      <c r="AO7252" t="s">
        <v>24560</v>
      </c>
      <c r="AQ7252">
        <v>0</v>
      </c>
      <c r="AR7252">
        <f t="shared" si="113"/>
        <v>0</v>
      </c>
      <c r="AS7252">
        <v>1</v>
      </c>
      <c r="AT7252" t="s">
        <v>97</v>
      </c>
      <c r="AU7252">
        <v>5</v>
      </c>
    </row>
    <row r="7253" spans="1:47">
      <c r="A7253" t="s">
        <v>24672</v>
      </c>
      <c r="B7253" t="s">
        <v>293</v>
      </c>
      <c r="C7253">
        <v>239</v>
      </c>
      <c r="D7253" t="s">
        <v>24673</v>
      </c>
      <c r="E7253">
        <v>76</v>
      </c>
      <c r="F7253" t="s">
        <v>24517</v>
      </c>
      <c r="G7253" t="s">
        <v>24304</v>
      </c>
      <c r="J7253">
        <v>480.30293999999998</v>
      </c>
      <c r="K7253">
        <v>0</v>
      </c>
      <c r="L7253">
        <v>0</v>
      </c>
      <c r="M7253">
        <v>0</v>
      </c>
      <c r="N7253">
        <v>0</v>
      </c>
      <c r="P7253">
        <v>0</v>
      </c>
      <c r="Q7253">
        <v>0</v>
      </c>
      <c r="R7253">
        <v>0</v>
      </c>
      <c r="T7253">
        <v>0</v>
      </c>
      <c r="Y7253">
        <v>0</v>
      </c>
      <c r="AB7253">
        <v>0</v>
      </c>
      <c r="AC7253">
        <v>0</v>
      </c>
      <c r="AD7253">
        <v>0</v>
      </c>
      <c r="AE7253">
        <v>0</v>
      </c>
      <c r="AF7253">
        <v>0</v>
      </c>
      <c r="AH7253" t="s">
        <v>24672</v>
      </c>
      <c r="AI7253" t="s">
        <v>323</v>
      </c>
      <c r="AJ7253" t="s">
        <v>323</v>
      </c>
      <c r="AK7253" t="s">
        <v>323</v>
      </c>
      <c r="AL7253" t="s">
        <v>238</v>
      </c>
      <c r="AP7253" t="s">
        <v>24674</v>
      </c>
      <c r="AQ7253">
        <v>0</v>
      </c>
      <c r="AR7253">
        <f t="shared" si="113"/>
        <v>0</v>
      </c>
      <c r="AS7253">
        <v>1</v>
      </c>
      <c r="AT7253" t="s">
        <v>126</v>
      </c>
      <c r="AU7253">
        <v>34</v>
      </c>
    </row>
    <row r="7254" spans="1:47">
      <c r="A7254" t="s">
        <v>24675</v>
      </c>
      <c r="B7254" t="s">
        <v>293</v>
      </c>
      <c r="C7254">
        <v>239</v>
      </c>
      <c r="D7254" t="s">
        <v>24374</v>
      </c>
      <c r="E7254">
        <v>130</v>
      </c>
      <c r="F7254" t="s">
        <v>24676</v>
      </c>
      <c r="G7254" t="s">
        <v>24304</v>
      </c>
      <c r="J7254">
        <v>2.29142</v>
      </c>
      <c r="K7254">
        <v>0</v>
      </c>
      <c r="L7254">
        <v>0</v>
      </c>
      <c r="M7254">
        <v>0</v>
      </c>
      <c r="N7254">
        <v>0</v>
      </c>
      <c r="P7254">
        <v>0</v>
      </c>
      <c r="Q7254">
        <v>0</v>
      </c>
      <c r="R7254">
        <v>0</v>
      </c>
      <c r="T7254">
        <v>0</v>
      </c>
      <c r="Y7254">
        <v>0</v>
      </c>
      <c r="AB7254">
        <v>0</v>
      </c>
      <c r="AC7254">
        <v>0</v>
      </c>
      <c r="AD7254">
        <v>0</v>
      </c>
      <c r="AE7254">
        <v>0</v>
      </c>
      <c r="AF7254">
        <v>0</v>
      </c>
      <c r="AH7254" t="s">
        <v>24675</v>
      </c>
      <c r="AI7254" t="s">
        <v>323</v>
      </c>
      <c r="AJ7254" t="s">
        <v>323</v>
      </c>
      <c r="AK7254" t="s">
        <v>323</v>
      </c>
      <c r="AL7254" t="s">
        <v>238</v>
      </c>
      <c r="AM7254" t="s">
        <v>15067</v>
      </c>
      <c r="AN7254" t="s">
        <v>24530</v>
      </c>
      <c r="AQ7254">
        <v>0</v>
      </c>
      <c r="AR7254">
        <f t="shared" si="113"/>
        <v>0</v>
      </c>
      <c r="AS7254">
        <v>1</v>
      </c>
      <c r="AT7254" t="s">
        <v>97</v>
      </c>
      <c r="AU7254">
        <v>5</v>
      </c>
    </row>
    <row r="7255" spans="1:47">
      <c r="A7255" t="s">
        <v>24677</v>
      </c>
      <c r="B7255" t="s">
        <v>293</v>
      </c>
      <c r="C7255">
        <v>239</v>
      </c>
      <c r="D7255" t="s">
        <v>24678</v>
      </c>
      <c r="E7255">
        <v>101</v>
      </c>
      <c r="F7255" t="s">
        <v>24679</v>
      </c>
      <c r="G7255" t="s">
        <v>24304</v>
      </c>
      <c r="J7255">
        <v>0.35677999999999999</v>
      </c>
      <c r="K7255">
        <v>1</v>
      </c>
      <c r="L7255">
        <v>1</v>
      </c>
      <c r="M7255">
        <v>1</v>
      </c>
      <c r="N7255">
        <v>1</v>
      </c>
      <c r="O7255" t="s">
        <v>225</v>
      </c>
      <c r="P7255">
        <v>0</v>
      </c>
      <c r="Q7255">
        <v>0</v>
      </c>
      <c r="R7255">
        <v>0</v>
      </c>
      <c r="T7255">
        <v>0</v>
      </c>
      <c r="X7255" t="s">
        <v>225</v>
      </c>
      <c r="Y7255">
        <v>0</v>
      </c>
      <c r="AB7255">
        <v>1</v>
      </c>
      <c r="AC7255">
        <v>1</v>
      </c>
      <c r="AD7255">
        <v>3</v>
      </c>
      <c r="AE7255">
        <v>1536</v>
      </c>
      <c r="AF7255">
        <v>2</v>
      </c>
      <c r="AH7255" t="s">
        <v>24677</v>
      </c>
      <c r="AI7255" t="s">
        <v>24604</v>
      </c>
      <c r="AJ7255" t="s">
        <v>24680</v>
      </c>
      <c r="AK7255" t="s">
        <v>24528</v>
      </c>
      <c r="AL7255" t="s">
        <v>24588</v>
      </c>
      <c r="AM7255" t="s">
        <v>15067</v>
      </c>
      <c r="AN7255" t="s">
        <v>24530</v>
      </c>
      <c r="AP7255" t="s">
        <v>24681</v>
      </c>
      <c r="AQ7255">
        <v>0</v>
      </c>
      <c r="AR7255">
        <f t="shared" si="113"/>
        <v>0.41817599999999994</v>
      </c>
      <c r="AS7255">
        <v>1</v>
      </c>
      <c r="AT7255" t="s">
        <v>97</v>
      </c>
      <c r="AU7255">
        <v>5</v>
      </c>
    </row>
    <row r="7256" spans="1:47">
      <c r="A7256" t="s">
        <v>24682</v>
      </c>
      <c r="B7256" t="s">
        <v>293</v>
      </c>
      <c r="C7256">
        <v>239</v>
      </c>
      <c r="D7256" t="s">
        <v>24683</v>
      </c>
      <c r="E7256">
        <v>101</v>
      </c>
      <c r="F7256" t="s">
        <v>3870</v>
      </c>
      <c r="G7256" t="s">
        <v>24304</v>
      </c>
      <c r="J7256">
        <v>0.50978000000000001</v>
      </c>
      <c r="K7256">
        <v>1</v>
      </c>
      <c r="L7256">
        <v>1</v>
      </c>
      <c r="M7256">
        <v>1</v>
      </c>
      <c r="N7256">
        <v>1</v>
      </c>
      <c r="O7256" t="s">
        <v>225</v>
      </c>
      <c r="P7256">
        <v>0</v>
      </c>
      <c r="Q7256">
        <v>0</v>
      </c>
      <c r="R7256">
        <v>0</v>
      </c>
      <c r="T7256">
        <v>0</v>
      </c>
      <c r="X7256" t="s">
        <v>225</v>
      </c>
      <c r="Y7256">
        <v>0</v>
      </c>
      <c r="AB7256">
        <v>1</v>
      </c>
      <c r="AC7256">
        <v>1</v>
      </c>
      <c r="AD7256">
        <v>3</v>
      </c>
      <c r="AE7256">
        <v>1632</v>
      </c>
      <c r="AF7256">
        <v>1</v>
      </c>
      <c r="AH7256" t="s">
        <v>24682</v>
      </c>
      <c r="AI7256" t="s">
        <v>24670</v>
      </c>
      <c r="AJ7256" t="s">
        <v>24684</v>
      </c>
      <c r="AK7256" t="s">
        <v>24528</v>
      </c>
      <c r="AL7256" t="s">
        <v>24685</v>
      </c>
      <c r="AM7256" t="s">
        <v>15067</v>
      </c>
      <c r="AN7256" t="s">
        <v>24530</v>
      </c>
      <c r="AQ7256">
        <v>0</v>
      </c>
      <c r="AR7256">
        <f t="shared" si="113"/>
        <v>0.41817599999999994</v>
      </c>
      <c r="AS7256">
        <v>1</v>
      </c>
      <c r="AT7256" t="s">
        <v>97</v>
      </c>
      <c r="AU7256">
        <v>5</v>
      </c>
    </row>
    <row r="7257" spans="1:47">
      <c r="A7257" t="s">
        <v>24686</v>
      </c>
      <c r="B7257" t="s">
        <v>293</v>
      </c>
      <c r="C7257">
        <v>239</v>
      </c>
      <c r="D7257" t="s">
        <v>24687</v>
      </c>
      <c r="E7257">
        <v>130</v>
      </c>
      <c r="F7257" t="s">
        <v>24399</v>
      </c>
      <c r="G7257" t="s">
        <v>24304</v>
      </c>
      <c r="J7257">
        <v>8.75352</v>
      </c>
      <c r="K7257">
        <v>0</v>
      </c>
      <c r="L7257">
        <v>0</v>
      </c>
      <c r="M7257">
        <v>0</v>
      </c>
      <c r="N7257">
        <v>0</v>
      </c>
      <c r="P7257">
        <v>0</v>
      </c>
      <c r="Q7257">
        <v>0</v>
      </c>
      <c r="R7257">
        <v>0</v>
      </c>
      <c r="T7257">
        <v>0</v>
      </c>
      <c r="Y7257">
        <v>0</v>
      </c>
      <c r="AB7257">
        <v>0</v>
      </c>
      <c r="AC7257">
        <v>0</v>
      </c>
      <c r="AD7257">
        <v>0</v>
      </c>
      <c r="AE7257">
        <v>0</v>
      </c>
      <c r="AF7257">
        <v>0</v>
      </c>
      <c r="AH7257" t="s">
        <v>24686</v>
      </c>
      <c r="AI7257" t="s">
        <v>323</v>
      </c>
      <c r="AJ7257" t="s">
        <v>323</v>
      </c>
      <c r="AK7257" t="s">
        <v>323</v>
      </c>
      <c r="AL7257" t="s">
        <v>238</v>
      </c>
      <c r="AQ7257">
        <v>0</v>
      </c>
      <c r="AR7257">
        <f t="shared" si="113"/>
        <v>0</v>
      </c>
      <c r="AS7257">
        <v>1</v>
      </c>
      <c r="AT7257" t="s">
        <v>97</v>
      </c>
      <c r="AU7257">
        <v>5</v>
      </c>
    </row>
    <row r="7258" spans="1:47">
      <c r="A7258" t="s">
        <v>24688</v>
      </c>
      <c r="B7258" t="s">
        <v>293</v>
      </c>
      <c r="C7258">
        <v>52</v>
      </c>
      <c r="D7258" t="s">
        <v>24621</v>
      </c>
      <c r="E7258">
        <v>722</v>
      </c>
      <c r="F7258" t="s">
        <v>24351</v>
      </c>
      <c r="J7258">
        <v>0.12193</v>
      </c>
      <c r="K7258">
        <v>0</v>
      </c>
      <c r="L7258">
        <v>0</v>
      </c>
      <c r="M7258">
        <v>0</v>
      </c>
      <c r="N7258">
        <v>0</v>
      </c>
      <c r="P7258">
        <v>0</v>
      </c>
      <c r="Q7258">
        <v>0</v>
      </c>
      <c r="R7258">
        <v>0</v>
      </c>
      <c r="T7258">
        <v>0</v>
      </c>
      <c r="Y7258">
        <v>0</v>
      </c>
      <c r="AB7258">
        <v>0</v>
      </c>
      <c r="AC7258">
        <v>0</v>
      </c>
      <c r="AD7258">
        <v>0</v>
      </c>
      <c r="AE7258">
        <v>0</v>
      </c>
      <c r="AF7258">
        <v>0</v>
      </c>
      <c r="AQ7258">
        <v>0</v>
      </c>
      <c r="AR7258">
        <f t="shared" si="113"/>
        <v>0</v>
      </c>
      <c r="AS7258">
        <v>1</v>
      </c>
      <c r="AT7258" t="s">
        <v>132</v>
      </c>
      <c r="AU7258">
        <v>41</v>
      </c>
    </row>
    <row r="7259" spans="1:47">
      <c r="A7259" t="s">
        <v>24689</v>
      </c>
      <c r="B7259" t="s">
        <v>293</v>
      </c>
      <c r="C7259">
        <v>239</v>
      </c>
      <c r="D7259" t="s">
        <v>24690</v>
      </c>
      <c r="E7259">
        <v>130</v>
      </c>
      <c r="F7259" t="s">
        <v>24691</v>
      </c>
      <c r="G7259" t="s">
        <v>24304</v>
      </c>
      <c r="J7259">
        <v>0.25534000000000001</v>
      </c>
      <c r="K7259">
        <v>0</v>
      </c>
      <c r="L7259">
        <v>0</v>
      </c>
      <c r="M7259">
        <v>0</v>
      </c>
      <c r="N7259">
        <v>0</v>
      </c>
      <c r="P7259">
        <v>0</v>
      </c>
      <c r="Q7259">
        <v>0</v>
      </c>
      <c r="R7259">
        <v>0</v>
      </c>
      <c r="T7259">
        <v>0</v>
      </c>
      <c r="Y7259">
        <v>0</v>
      </c>
      <c r="AB7259">
        <v>0</v>
      </c>
      <c r="AC7259">
        <v>0</v>
      </c>
      <c r="AD7259">
        <v>0</v>
      </c>
      <c r="AE7259">
        <v>0</v>
      </c>
      <c r="AF7259">
        <v>0</v>
      </c>
      <c r="AH7259" t="s">
        <v>24689</v>
      </c>
      <c r="AI7259" t="s">
        <v>323</v>
      </c>
      <c r="AJ7259" t="s">
        <v>323</v>
      </c>
      <c r="AK7259" t="s">
        <v>323</v>
      </c>
      <c r="AL7259" t="s">
        <v>238</v>
      </c>
      <c r="AQ7259">
        <v>0</v>
      </c>
      <c r="AR7259">
        <f t="shared" si="113"/>
        <v>0</v>
      </c>
      <c r="AS7259">
        <v>1</v>
      </c>
      <c r="AT7259" t="s">
        <v>97</v>
      </c>
      <c r="AU7259">
        <v>5</v>
      </c>
    </row>
    <row r="7260" spans="1:47">
      <c r="A7260" t="s">
        <v>24692</v>
      </c>
      <c r="B7260" t="s">
        <v>293</v>
      </c>
      <c r="C7260">
        <v>239</v>
      </c>
      <c r="D7260" t="s">
        <v>24693</v>
      </c>
      <c r="E7260">
        <v>101</v>
      </c>
      <c r="F7260" t="s">
        <v>24694</v>
      </c>
      <c r="G7260" t="s">
        <v>24304</v>
      </c>
      <c r="J7260">
        <v>0.42302000000000001</v>
      </c>
      <c r="K7260">
        <v>1</v>
      </c>
      <c r="L7260">
        <v>1</v>
      </c>
      <c r="M7260">
        <v>1</v>
      </c>
      <c r="N7260">
        <v>1</v>
      </c>
      <c r="O7260" t="s">
        <v>225</v>
      </c>
      <c r="P7260">
        <v>0</v>
      </c>
      <c r="Q7260">
        <v>0</v>
      </c>
      <c r="R7260">
        <v>0</v>
      </c>
      <c r="T7260">
        <v>0</v>
      </c>
      <c r="X7260" t="s">
        <v>225</v>
      </c>
      <c r="Y7260">
        <v>0</v>
      </c>
      <c r="AB7260">
        <v>1</v>
      </c>
      <c r="AC7260">
        <v>1</v>
      </c>
      <c r="AD7260">
        <v>4</v>
      </c>
      <c r="AE7260">
        <v>1610</v>
      </c>
      <c r="AF7260">
        <v>1</v>
      </c>
      <c r="AH7260" t="s">
        <v>24692</v>
      </c>
      <c r="AI7260" t="s">
        <v>24670</v>
      </c>
      <c r="AJ7260" t="s">
        <v>24695</v>
      </c>
      <c r="AK7260" t="s">
        <v>24528</v>
      </c>
      <c r="AL7260" t="s">
        <v>222</v>
      </c>
      <c r="AM7260" t="s">
        <v>15067</v>
      </c>
      <c r="AN7260" t="s">
        <v>24530</v>
      </c>
      <c r="AQ7260">
        <v>0</v>
      </c>
      <c r="AR7260">
        <f t="shared" si="113"/>
        <v>0.41817599999999994</v>
      </c>
      <c r="AS7260">
        <v>1</v>
      </c>
      <c r="AT7260" t="s">
        <v>97</v>
      </c>
      <c r="AU7260">
        <v>5</v>
      </c>
    </row>
    <row r="7261" spans="1:47">
      <c r="A7261" t="s">
        <v>24696</v>
      </c>
      <c r="B7261" t="s">
        <v>293</v>
      </c>
      <c r="C7261">
        <v>52</v>
      </c>
      <c r="E7261">
        <v>999</v>
      </c>
      <c r="F7261" t="s">
        <v>24697</v>
      </c>
      <c r="J7261">
        <v>7.87188</v>
      </c>
      <c r="K7261">
        <v>0</v>
      </c>
      <c r="L7261">
        <v>0</v>
      </c>
      <c r="M7261">
        <v>0</v>
      </c>
      <c r="N7261">
        <v>0</v>
      </c>
      <c r="P7261">
        <v>0</v>
      </c>
      <c r="Q7261">
        <v>0</v>
      </c>
      <c r="R7261">
        <v>0</v>
      </c>
      <c r="T7261">
        <v>0</v>
      </c>
      <c r="Y7261">
        <v>0</v>
      </c>
      <c r="AB7261">
        <v>0</v>
      </c>
      <c r="AC7261">
        <v>0</v>
      </c>
      <c r="AD7261">
        <v>0</v>
      </c>
      <c r="AE7261">
        <v>0</v>
      </c>
      <c r="AF7261">
        <v>0</v>
      </c>
      <c r="AQ7261">
        <v>0</v>
      </c>
      <c r="AR7261">
        <f t="shared" si="113"/>
        <v>0</v>
      </c>
      <c r="AS7261">
        <v>1</v>
      </c>
      <c r="AT7261" t="s">
        <v>132</v>
      </c>
      <c r="AU7261">
        <v>41</v>
      </c>
    </row>
    <row r="7262" spans="1:47">
      <c r="A7262" t="s">
        <v>24698</v>
      </c>
      <c r="B7262" t="s">
        <v>293</v>
      </c>
      <c r="C7262">
        <v>239</v>
      </c>
      <c r="D7262" t="s">
        <v>24699</v>
      </c>
      <c r="E7262">
        <v>132</v>
      </c>
      <c r="F7262" t="s">
        <v>24700</v>
      </c>
      <c r="G7262" t="s">
        <v>24701</v>
      </c>
      <c r="J7262">
        <v>0.23799000000000001</v>
      </c>
      <c r="K7262">
        <v>0</v>
      </c>
      <c r="L7262">
        <v>0</v>
      </c>
      <c r="M7262">
        <v>0</v>
      </c>
      <c r="N7262">
        <v>0</v>
      </c>
      <c r="P7262">
        <v>0</v>
      </c>
      <c r="Q7262">
        <v>0</v>
      </c>
      <c r="R7262">
        <v>0</v>
      </c>
      <c r="T7262">
        <v>0</v>
      </c>
      <c r="Y7262">
        <v>0</v>
      </c>
      <c r="AB7262">
        <v>0</v>
      </c>
      <c r="AC7262">
        <v>0</v>
      </c>
      <c r="AD7262">
        <v>0</v>
      </c>
      <c r="AE7262">
        <v>0</v>
      </c>
      <c r="AF7262">
        <v>0</v>
      </c>
      <c r="AH7262" t="s">
        <v>24698</v>
      </c>
      <c r="AI7262" t="s">
        <v>323</v>
      </c>
      <c r="AJ7262" t="s">
        <v>323</v>
      </c>
      <c r="AK7262" t="s">
        <v>323</v>
      </c>
      <c r="AL7262" t="s">
        <v>238</v>
      </c>
      <c r="AQ7262">
        <v>0</v>
      </c>
      <c r="AR7262">
        <f t="shared" si="113"/>
        <v>0</v>
      </c>
      <c r="AS7262">
        <v>1</v>
      </c>
      <c r="AT7262" t="s">
        <v>97</v>
      </c>
      <c r="AU7262">
        <v>5</v>
      </c>
    </row>
    <row r="7263" spans="1:47">
      <c r="A7263" t="s">
        <v>24702</v>
      </c>
      <c r="B7263" t="s">
        <v>293</v>
      </c>
      <c r="C7263">
        <v>239</v>
      </c>
      <c r="D7263" t="s">
        <v>24703</v>
      </c>
      <c r="E7263">
        <v>132</v>
      </c>
      <c r="F7263" t="s">
        <v>24704</v>
      </c>
      <c r="G7263" t="s">
        <v>24304</v>
      </c>
      <c r="J7263">
        <v>0.11228</v>
      </c>
      <c r="K7263">
        <v>0</v>
      </c>
      <c r="L7263">
        <v>0</v>
      </c>
      <c r="M7263">
        <v>0</v>
      </c>
      <c r="N7263">
        <v>0</v>
      </c>
      <c r="P7263">
        <v>0</v>
      </c>
      <c r="Q7263">
        <v>0</v>
      </c>
      <c r="R7263">
        <v>0</v>
      </c>
      <c r="T7263">
        <v>0</v>
      </c>
      <c r="Y7263">
        <v>0</v>
      </c>
      <c r="AB7263">
        <v>0</v>
      </c>
      <c r="AC7263">
        <v>0</v>
      </c>
      <c r="AD7263">
        <v>0</v>
      </c>
      <c r="AE7263">
        <v>0</v>
      </c>
      <c r="AF7263">
        <v>0</v>
      </c>
      <c r="AH7263" t="s">
        <v>24702</v>
      </c>
      <c r="AI7263" t="s">
        <v>323</v>
      </c>
      <c r="AJ7263" t="s">
        <v>323</v>
      </c>
      <c r="AK7263" t="s">
        <v>323</v>
      </c>
      <c r="AL7263" t="s">
        <v>238</v>
      </c>
      <c r="AQ7263">
        <v>0</v>
      </c>
      <c r="AR7263">
        <f t="shared" si="113"/>
        <v>0</v>
      </c>
      <c r="AS7263">
        <v>1</v>
      </c>
      <c r="AT7263" t="s">
        <v>97</v>
      </c>
      <c r="AU7263">
        <v>5</v>
      </c>
    </row>
    <row r="7264" spans="1:47">
      <c r="A7264" t="s">
        <v>24705</v>
      </c>
      <c r="B7264" t="s">
        <v>293</v>
      </c>
      <c r="C7264">
        <v>239</v>
      </c>
      <c r="D7264" t="s">
        <v>24706</v>
      </c>
      <c r="E7264">
        <v>101</v>
      </c>
      <c r="F7264" t="s">
        <v>24707</v>
      </c>
      <c r="G7264" t="s">
        <v>24304</v>
      </c>
      <c r="J7264">
        <v>0.18989</v>
      </c>
      <c r="K7264">
        <v>1</v>
      </c>
      <c r="L7264">
        <v>1</v>
      </c>
      <c r="M7264">
        <v>1</v>
      </c>
      <c r="N7264">
        <v>1</v>
      </c>
      <c r="O7264" t="s">
        <v>225</v>
      </c>
      <c r="P7264">
        <v>0</v>
      </c>
      <c r="Q7264">
        <v>0</v>
      </c>
      <c r="R7264">
        <v>0</v>
      </c>
      <c r="T7264">
        <v>0</v>
      </c>
      <c r="X7264" t="s">
        <v>225</v>
      </c>
      <c r="Y7264">
        <v>0</v>
      </c>
      <c r="AB7264">
        <v>1</v>
      </c>
      <c r="AC7264">
        <v>1</v>
      </c>
      <c r="AD7264">
        <v>3</v>
      </c>
      <c r="AE7264">
        <v>1222</v>
      </c>
      <c r="AF7264">
        <v>1</v>
      </c>
      <c r="AH7264" t="s">
        <v>24705</v>
      </c>
      <c r="AI7264" t="s">
        <v>24570</v>
      </c>
      <c r="AJ7264" t="s">
        <v>24708</v>
      </c>
      <c r="AK7264" t="s">
        <v>24528</v>
      </c>
      <c r="AL7264" t="s">
        <v>222</v>
      </c>
      <c r="AM7264" t="s">
        <v>15067</v>
      </c>
      <c r="AN7264" t="s">
        <v>24530</v>
      </c>
      <c r="AQ7264">
        <v>0</v>
      </c>
      <c r="AR7264">
        <f t="shared" si="113"/>
        <v>0.41817599999999994</v>
      </c>
      <c r="AS7264">
        <v>1</v>
      </c>
      <c r="AT7264" t="s">
        <v>97</v>
      </c>
      <c r="AU7264">
        <v>5</v>
      </c>
    </row>
    <row r="7265" spans="1:47">
      <c r="A7265" t="s">
        <v>24709</v>
      </c>
      <c r="B7265" t="s">
        <v>293</v>
      </c>
      <c r="C7265">
        <v>239</v>
      </c>
      <c r="D7265" t="s">
        <v>24693</v>
      </c>
      <c r="E7265">
        <v>132</v>
      </c>
      <c r="F7265" t="s">
        <v>24694</v>
      </c>
      <c r="G7265" t="s">
        <v>24304</v>
      </c>
      <c r="J7265">
        <v>0.35156999999999999</v>
      </c>
      <c r="K7265">
        <v>0</v>
      </c>
      <c r="L7265">
        <v>0</v>
      </c>
      <c r="M7265">
        <v>0</v>
      </c>
      <c r="N7265">
        <v>0</v>
      </c>
      <c r="P7265">
        <v>0</v>
      </c>
      <c r="Q7265">
        <v>0</v>
      </c>
      <c r="R7265">
        <v>0</v>
      </c>
      <c r="T7265">
        <v>0</v>
      </c>
      <c r="Y7265">
        <v>0</v>
      </c>
      <c r="AB7265">
        <v>0</v>
      </c>
      <c r="AC7265">
        <v>0</v>
      </c>
      <c r="AD7265">
        <v>0</v>
      </c>
      <c r="AE7265">
        <v>0</v>
      </c>
      <c r="AF7265">
        <v>0</v>
      </c>
      <c r="AH7265" t="s">
        <v>24709</v>
      </c>
      <c r="AI7265" t="s">
        <v>323</v>
      </c>
      <c r="AJ7265" t="s">
        <v>323</v>
      </c>
      <c r="AK7265" t="s">
        <v>323</v>
      </c>
      <c r="AL7265" t="s">
        <v>238</v>
      </c>
      <c r="AQ7265">
        <v>0</v>
      </c>
      <c r="AR7265">
        <f t="shared" si="113"/>
        <v>0</v>
      </c>
      <c r="AS7265">
        <v>1</v>
      </c>
      <c r="AT7265" t="s">
        <v>97</v>
      </c>
      <c r="AU7265">
        <v>5</v>
      </c>
    </row>
    <row r="7266" spans="1:47">
      <c r="A7266" t="s">
        <v>24710</v>
      </c>
      <c r="B7266" t="s">
        <v>293</v>
      </c>
      <c r="C7266">
        <v>239</v>
      </c>
      <c r="D7266" t="s">
        <v>24711</v>
      </c>
      <c r="E7266">
        <v>101</v>
      </c>
      <c r="F7266" t="s">
        <v>24712</v>
      </c>
      <c r="G7266" t="s">
        <v>24304</v>
      </c>
      <c r="J7266">
        <v>1.4799599999999999</v>
      </c>
      <c r="K7266">
        <v>0</v>
      </c>
      <c r="L7266">
        <v>1</v>
      </c>
      <c r="M7266">
        <v>0</v>
      </c>
      <c r="N7266">
        <v>1</v>
      </c>
      <c r="P7266">
        <v>0</v>
      </c>
      <c r="Q7266">
        <v>0</v>
      </c>
      <c r="R7266">
        <v>0</v>
      </c>
      <c r="T7266">
        <v>0</v>
      </c>
      <c r="X7266" t="s">
        <v>225</v>
      </c>
      <c r="Y7266">
        <v>0</v>
      </c>
      <c r="AB7266">
        <v>0</v>
      </c>
      <c r="AC7266">
        <v>1</v>
      </c>
      <c r="AD7266">
        <v>2</v>
      </c>
      <c r="AE7266">
        <v>528</v>
      </c>
      <c r="AF7266">
        <v>1</v>
      </c>
      <c r="AH7266" t="s">
        <v>24710</v>
      </c>
      <c r="AI7266" t="s">
        <v>24713</v>
      </c>
      <c r="AJ7266" t="s">
        <v>24714</v>
      </c>
      <c r="AK7266" t="s">
        <v>24528</v>
      </c>
      <c r="AL7266" t="s">
        <v>24588</v>
      </c>
      <c r="AM7266" t="s">
        <v>15067</v>
      </c>
      <c r="AN7266" t="s">
        <v>24530</v>
      </c>
      <c r="AQ7266">
        <v>0</v>
      </c>
      <c r="AR7266">
        <f t="shared" si="113"/>
        <v>0</v>
      </c>
      <c r="AS7266">
        <v>1</v>
      </c>
      <c r="AT7266" t="s">
        <v>97</v>
      </c>
      <c r="AU7266">
        <v>5</v>
      </c>
    </row>
    <row r="7267" spans="1:47">
      <c r="A7267" t="s">
        <v>24715</v>
      </c>
      <c r="B7267" t="s">
        <v>293</v>
      </c>
      <c r="C7267">
        <v>239</v>
      </c>
      <c r="D7267" t="s">
        <v>24703</v>
      </c>
      <c r="E7267">
        <v>101</v>
      </c>
      <c r="F7267" t="s">
        <v>24704</v>
      </c>
      <c r="G7267" t="s">
        <v>24304</v>
      </c>
      <c r="J7267">
        <v>0.22819</v>
      </c>
      <c r="K7267">
        <v>1</v>
      </c>
      <c r="L7267">
        <v>1</v>
      </c>
      <c r="M7267">
        <v>1</v>
      </c>
      <c r="N7267">
        <v>1</v>
      </c>
      <c r="O7267" t="s">
        <v>225</v>
      </c>
      <c r="P7267">
        <v>0</v>
      </c>
      <c r="Q7267">
        <v>0</v>
      </c>
      <c r="R7267">
        <v>0</v>
      </c>
      <c r="T7267">
        <v>0</v>
      </c>
      <c r="X7267" t="s">
        <v>225</v>
      </c>
      <c r="Y7267">
        <v>0</v>
      </c>
      <c r="AB7267">
        <v>1</v>
      </c>
      <c r="AC7267">
        <v>1</v>
      </c>
      <c r="AD7267">
        <v>1</v>
      </c>
      <c r="AE7267">
        <v>1673</v>
      </c>
      <c r="AF7267">
        <v>1</v>
      </c>
      <c r="AH7267" t="s">
        <v>24715</v>
      </c>
      <c r="AI7267" t="s">
        <v>24716</v>
      </c>
      <c r="AJ7267" t="s">
        <v>24717</v>
      </c>
      <c r="AK7267" t="s">
        <v>24528</v>
      </c>
      <c r="AL7267" t="s">
        <v>222</v>
      </c>
      <c r="AM7267" t="s">
        <v>24718</v>
      </c>
      <c r="AN7267" t="s">
        <v>24530</v>
      </c>
      <c r="AQ7267">
        <v>0</v>
      </c>
      <c r="AR7267">
        <f t="shared" si="113"/>
        <v>0.41817599999999994</v>
      </c>
      <c r="AS7267">
        <v>1</v>
      </c>
      <c r="AT7267" t="s">
        <v>97</v>
      </c>
      <c r="AU7267">
        <v>5</v>
      </c>
    </row>
    <row r="7268" spans="1:47">
      <c r="A7268" t="s">
        <v>24719</v>
      </c>
      <c r="B7268" t="s">
        <v>293</v>
      </c>
      <c r="C7268">
        <v>239</v>
      </c>
      <c r="D7268" t="s">
        <v>24720</v>
      </c>
      <c r="E7268">
        <v>132</v>
      </c>
      <c r="F7268" t="s">
        <v>24679</v>
      </c>
      <c r="G7268" t="s">
        <v>24304</v>
      </c>
      <c r="J7268">
        <v>0.21754999999999999</v>
      </c>
      <c r="K7268">
        <v>0</v>
      </c>
      <c r="L7268">
        <v>0</v>
      </c>
      <c r="M7268">
        <v>0</v>
      </c>
      <c r="N7268">
        <v>0</v>
      </c>
      <c r="P7268">
        <v>0</v>
      </c>
      <c r="Q7268">
        <v>0</v>
      </c>
      <c r="R7268">
        <v>0</v>
      </c>
      <c r="T7268">
        <v>0</v>
      </c>
      <c r="Y7268">
        <v>0</v>
      </c>
      <c r="AB7268">
        <v>0</v>
      </c>
      <c r="AC7268">
        <v>0</v>
      </c>
      <c r="AD7268">
        <v>0</v>
      </c>
      <c r="AE7268">
        <v>0</v>
      </c>
      <c r="AF7268">
        <v>0</v>
      </c>
      <c r="AH7268" t="s">
        <v>24719</v>
      </c>
      <c r="AI7268" t="s">
        <v>323</v>
      </c>
      <c r="AJ7268" t="s">
        <v>323</v>
      </c>
      <c r="AK7268" t="s">
        <v>323</v>
      </c>
      <c r="AL7268" t="s">
        <v>238</v>
      </c>
      <c r="AQ7268">
        <v>0</v>
      </c>
      <c r="AR7268">
        <f t="shared" si="113"/>
        <v>0</v>
      </c>
      <c r="AS7268">
        <v>1</v>
      </c>
      <c r="AT7268" t="s">
        <v>97</v>
      </c>
      <c r="AU7268">
        <v>5</v>
      </c>
    </row>
    <row r="7269" spans="1:47">
      <c r="A7269" t="s">
        <v>24721</v>
      </c>
      <c r="B7269" t="s">
        <v>293</v>
      </c>
      <c r="C7269">
        <v>239</v>
      </c>
      <c r="D7269" t="s">
        <v>24722</v>
      </c>
      <c r="E7269">
        <v>101</v>
      </c>
      <c r="F7269" t="s">
        <v>24723</v>
      </c>
      <c r="G7269" t="s">
        <v>24701</v>
      </c>
      <c r="J7269">
        <v>0.35056999999999999</v>
      </c>
      <c r="K7269">
        <v>1</v>
      </c>
      <c r="L7269">
        <v>1</v>
      </c>
      <c r="M7269">
        <v>1</v>
      </c>
      <c r="N7269">
        <v>1</v>
      </c>
      <c r="O7269" t="s">
        <v>225</v>
      </c>
      <c r="P7269">
        <v>0</v>
      </c>
      <c r="Q7269">
        <v>0</v>
      </c>
      <c r="R7269">
        <v>0</v>
      </c>
      <c r="T7269">
        <v>0</v>
      </c>
      <c r="X7269" t="s">
        <v>225</v>
      </c>
      <c r="Y7269">
        <v>0</v>
      </c>
      <c r="AB7269">
        <v>1</v>
      </c>
      <c r="AC7269">
        <v>1</v>
      </c>
      <c r="AD7269">
        <v>0</v>
      </c>
      <c r="AE7269">
        <v>780</v>
      </c>
      <c r="AF7269">
        <v>1</v>
      </c>
      <c r="AH7269" t="s">
        <v>24721</v>
      </c>
      <c r="AI7269" t="s">
        <v>24724</v>
      </c>
      <c r="AJ7269" t="s">
        <v>24725</v>
      </c>
      <c r="AK7269" t="s">
        <v>24528</v>
      </c>
      <c r="AL7269" t="s">
        <v>24529</v>
      </c>
      <c r="AM7269" t="s">
        <v>15067</v>
      </c>
      <c r="AN7269" t="s">
        <v>24530</v>
      </c>
      <c r="AQ7269">
        <v>0</v>
      </c>
      <c r="AR7269">
        <f t="shared" si="113"/>
        <v>0.41817599999999994</v>
      </c>
      <c r="AS7269">
        <v>1</v>
      </c>
      <c r="AT7269" t="s">
        <v>97</v>
      </c>
      <c r="AU7269">
        <v>5</v>
      </c>
    </row>
    <row r="7270" spans="1:47">
      <c r="A7270" t="s">
        <v>24726</v>
      </c>
      <c r="B7270" t="s">
        <v>293</v>
      </c>
      <c r="C7270">
        <v>239</v>
      </c>
      <c r="D7270" t="s">
        <v>24727</v>
      </c>
      <c r="E7270">
        <v>132</v>
      </c>
      <c r="F7270" t="s">
        <v>24728</v>
      </c>
      <c r="G7270" t="s">
        <v>24304</v>
      </c>
      <c r="J7270">
        <v>0.13955000000000001</v>
      </c>
      <c r="K7270">
        <v>0</v>
      </c>
      <c r="L7270">
        <v>0</v>
      </c>
      <c r="M7270">
        <v>0</v>
      </c>
      <c r="N7270">
        <v>0</v>
      </c>
      <c r="P7270">
        <v>0</v>
      </c>
      <c r="Q7270">
        <v>0</v>
      </c>
      <c r="R7270">
        <v>0</v>
      </c>
      <c r="T7270">
        <v>0</v>
      </c>
      <c r="Y7270">
        <v>0</v>
      </c>
      <c r="AB7270">
        <v>0</v>
      </c>
      <c r="AC7270">
        <v>0</v>
      </c>
      <c r="AD7270">
        <v>0</v>
      </c>
      <c r="AE7270">
        <v>0</v>
      </c>
      <c r="AF7270">
        <v>0</v>
      </c>
      <c r="AH7270" t="s">
        <v>24726</v>
      </c>
      <c r="AI7270" t="s">
        <v>323</v>
      </c>
      <c r="AJ7270" t="s">
        <v>323</v>
      </c>
      <c r="AK7270" t="s">
        <v>323</v>
      </c>
      <c r="AL7270" t="s">
        <v>238</v>
      </c>
      <c r="AQ7270">
        <v>0</v>
      </c>
      <c r="AR7270">
        <f t="shared" si="113"/>
        <v>0</v>
      </c>
      <c r="AS7270">
        <v>1</v>
      </c>
      <c r="AT7270" t="s">
        <v>97</v>
      </c>
      <c r="AU7270">
        <v>5</v>
      </c>
    </row>
    <row r="7271" spans="1:47">
      <c r="A7271" t="s">
        <v>23729</v>
      </c>
      <c r="C7271">
        <v>239</v>
      </c>
      <c r="E7271">
        <v>0</v>
      </c>
      <c r="J7271">
        <v>4.0000000000000003E-5</v>
      </c>
      <c r="K7271">
        <v>0</v>
      </c>
      <c r="L7271">
        <v>0</v>
      </c>
      <c r="M7271">
        <v>0</v>
      </c>
      <c r="N7271">
        <v>0</v>
      </c>
      <c r="P7271">
        <v>0</v>
      </c>
      <c r="Q7271">
        <v>0</v>
      </c>
      <c r="R7271">
        <v>0</v>
      </c>
      <c r="T7271">
        <v>0</v>
      </c>
      <c r="Y7271">
        <v>0</v>
      </c>
      <c r="AB7271">
        <v>0</v>
      </c>
      <c r="AC7271">
        <v>0</v>
      </c>
      <c r="AD7271">
        <v>0</v>
      </c>
      <c r="AE7271">
        <v>0</v>
      </c>
      <c r="AF7271">
        <v>0</v>
      </c>
      <c r="AI7271" t="s">
        <v>323</v>
      </c>
      <c r="AJ7271" t="s">
        <v>323</v>
      </c>
      <c r="AK7271" t="s">
        <v>323</v>
      </c>
      <c r="AQ7271">
        <v>0</v>
      </c>
      <c r="AR7271">
        <f t="shared" si="113"/>
        <v>0</v>
      </c>
      <c r="AS7271">
        <v>1</v>
      </c>
      <c r="AT7271" t="s">
        <v>124</v>
      </c>
      <c r="AU7271">
        <v>32</v>
      </c>
    </row>
    <row r="7272" spans="1:47">
      <c r="A7272" t="s">
        <v>24729</v>
      </c>
      <c r="B7272" t="s">
        <v>293</v>
      </c>
      <c r="C7272">
        <v>239</v>
      </c>
      <c r="D7272" t="s">
        <v>24727</v>
      </c>
      <c r="E7272">
        <v>101</v>
      </c>
      <c r="F7272" t="s">
        <v>24728</v>
      </c>
      <c r="G7272" t="s">
        <v>24304</v>
      </c>
      <c r="J7272">
        <v>0.16134000000000001</v>
      </c>
      <c r="K7272">
        <v>1</v>
      </c>
      <c r="L7272">
        <v>1</v>
      </c>
      <c r="M7272">
        <v>1</v>
      </c>
      <c r="N7272">
        <v>1</v>
      </c>
      <c r="O7272" t="s">
        <v>225</v>
      </c>
      <c r="P7272">
        <v>0</v>
      </c>
      <c r="Q7272">
        <v>0</v>
      </c>
      <c r="R7272">
        <v>0</v>
      </c>
      <c r="T7272">
        <v>0</v>
      </c>
      <c r="X7272" t="s">
        <v>225</v>
      </c>
      <c r="Y7272">
        <v>0</v>
      </c>
      <c r="AB7272">
        <v>1</v>
      </c>
      <c r="AC7272">
        <v>1</v>
      </c>
      <c r="AD7272">
        <v>0</v>
      </c>
      <c r="AE7272">
        <v>1840</v>
      </c>
      <c r="AF7272">
        <v>1</v>
      </c>
      <c r="AH7272" t="s">
        <v>24729</v>
      </c>
      <c r="AI7272" t="s">
        <v>24730</v>
      </c>
      <c r="AJ7272" t="s">
        <v>24731</v>
      </c>
      <c r="AK7272" t="s">
        <v>24528</v>
      </c>
      <c r="AL7272" t="s">
        <v>222</v>
      </c>
      <c r="AM7272" t="s">
        <v>15067</v>
      </c>
      <c r="AN7272" t="s">
        <v>24530</v>
      </c>
      <c r="AQ7272">
        <v>0</v>
      </c>
      <c r="AR7272">
        <f t="shared" si="113"/>
        <v>0.41817599999999994</v>
      </c>
      <c r="AS7272">
        <v>1</v>
      </c>
      <c r="AT7272" t="s">
        <v>97</v>
      </c>
      <c r="AU7272">
        <v>5</v>
      </c>
    </row>
    <row r="7273" spans="1:47">
      <c r="A7273" t="s">
        <v>24732</v>
      </c>
      <c r="B7273" t="s">
        <v>293</v>
      </c>
      <c r="C7273">
        <v>239</v>
      </c>
      <c r="D7273" t="s">
        <v>24733</v>
      </c>
      <c r="E7273">
        <v>101</v>
      </c>
      <c r="F7273" t="s">
        <v>24734</v>
      </c>
      <c r="G7273" t="s">
        <v>24701</v>
      </c>
      <c r="J7273">
        <v>0.44194</v>
      </c>
      <c r="K7273">
        <v>1</v>
      </c>
      <c r="L7273">
        <v>1</v>
      </c>
      <c r="M7273">
        <v>1</v>
      </c>
      <c r="N7273">
        <v>1</v>
      </c>
      <c r="O7273" t="s">
        <v>225</v>
      </c>
      <c r="P7273">
        <v>0</v>
      </c>
      <c r="Q7273">
        <v>0</v>
      </c>
      <c r="R7273">
        <v>0</v>
      </c>
      <c r="T7273">
        <v>0</v>
      </c>
      <c r="X7273" t="s">
        <v>225</v>
      </c>
      <c r="Y7273">
        <v>0</v>
      </c>
      <c r="AB7273">
        <v>1</v>
      </c>
      <c r="AC7273">
        <v>1</v>
      </c>
      <c r="AD7273">
        <v>4</v>
      </c>
      <c r="AE7273">
        <v>1740</v>
      </c>
      <c r="AF7273">
        <v>1</v>
      </c>
      <c r="AH7273" t="s">
        <v>24732</v>
      </c>
      <c r="AI7273" t="s">
        <v>24735</v>
      </c>
      <c r="AJ7273" t="s">
        <v>24736</v>
      </c>
      <c r="AK7273" t="s">
        <v>24528</v>
      </c>
      <c r="AL7273" t="s">
        <v>24588</v>
      </c>
      <c r="AM7273" t="s">
        <v>15067</v>
      </c>
      <c r="AN7273" t="s">
        <v>24530</v>
      </c>
      <c r="AQ7273">
        <v>0</v>
      </c>
      <c r="AR7273">
        <f t="shared" si="113"/>
        <v>0.41817599999999994</v>
      </c>
      <c r="AS7273">
        <v>1</v>
      </c>
      <c r="AT7273" t="s">
        <v>97</v>
      </c>
      <c r="AU7273">
        <v>5</v>
      </c>
    </row>
    <row r="7274" spans="1:47">
      <c r="A7274" t="s">
        <v>24737</v>
      </c>
      <c r="B7274" t="s">
        <v>293</v>
      </c>
      <c r="C7274">
        <v>239</v>
      </c>
      <c r="D7274" t="s">
        <v>24738</v>
      </c>
      <c r="E7274">
        <v>132</v>
      </c>
      <c r="F7274" t="s">
        <v>24739</v>
      </c>
      <c r="G7274" t="s">
        <v>24304</v>
      </c>
      <c r="J7274">
        <v>0.26840999999999998</v>
      </c>
      <c r="K7274">
        <v>0</v>
      </c>
      <c r="L7274">
        <v>0</v>
      </c>
      <c r="M7274">
        <v>0</v>
      </c>
      <c r="N7274">
        <v>0</v>
      </c>
      <c r="P7274">
        <v>0</v>
      </c>
      <c r="Q7274">
        <v>0</v>
      </c>
      <c r="R7274">
        <v>0</v>
      </c>
      <c r="T7274">
        <v>0</v>
      </c>
      <c r="Y7274">
        <v>0</v>
      </c>
      <c r="AB7274">
        <v>0</v>
      </c>
      <c r="AC7274">
        <v>0</v>
      </c>
      <c r="AD7274">
        <v>0</v>
      </c>
      <c r="AE7274">
        <v>0</v>
      </c>
      <c r="AF7274">
        <v>0</v>
      </c>
      <c r="AH7274" t="s">
        <v>24737</v>
      </c>
      <c r="AI7274" t="s">
        <v>323</v>
      </c>
      <c r="AJ7274" t="s">
        <v>323</v>
      </c>
      <c r="AK7274" t="s">
        <v>323</v>
      </c>
      <c r="AL7274" t="s">
        <v>238</v>
      </c>
      <c r="AP7274" t="s">
        <v>24740</v>
      </c>
      <c r="AQ7274">
        <v>0</v>
      </c>
      <c r="AR7274">
        <f t="shared" si="113"/>
        <v>0</v>
      </c>
      <c r="AS7274">
        <v>1</v>
      </c>
      <c r="AT7274" t="s">
        <v>97</v>
      </c>
      <c r="AU7274">
        <v>5</v>
      </c>
    </row>
    <row r="7275" spans="1:47">
      <c r="A7275" t="s">
        <v>24741</v>
      </c>
      <c r="B7275" t="s">
        <v>293</v>
      </c>
      <c r="C7275">
        <v>239</v>
      </c>
      <c r="D7275" t="s">
        <v>24742</v>
      </c>
      <c r="E7275">
        <v>101</v>
      </c>
      <c r="F7275" t="s">
        <v>24743</v>
      </c>
      <c r="G7275" t="s">
        <v>24304</v>
      </c>
      <c r="J7275">
        <v>0.70025999999999999</v>
      </c>
      <c r="K7275">
        <v>1</v>
      </c>
      <c r="L7275">
        <v>1</v>
      </c>
      <c r="M7275">
        <v>1</v>
      </c>
      <c r="N7275">
        <v>1</v>
      </c>
      <c r="O7275" t="s">
        <v>225</v>
      </c>
      <c r="P7275">
        <v>0</v>
      </c>
      <c r="Q7275">
        <v>0</v>
      </c>
      <c r="R7275">
        <v>0</v>
      </c>
      <c r="T7275">
        <v>0</v>
      </c>
      <c r="X7275" t="s">
        <v>225</v>
      </c>
      <c r="Y7275">
        <v>0</v>
      </c>
      <c r="AB7275">
        <v>1</v>
      </c>
      <c r="AC7275">
        <v>1</v>
      </c>
      <c r="AD7275">
        <v>0</v>
      </c>
      <c r="AE7275">
        <v>736</v>
      </c>
      <c r="AF7275">
        <v>1</v>
      </c>
      <c r="AH7275" t="s">
        <v>24741</v>
      </c>
      <c r="AI7275" t="s">
        <v>24604</v>
      </c>
      <c r="AJ7275" t="s">
        <v>24744</v>
      </c>
      <c r="AK7275" t="s">
        <v>24528</v>
      </c>
      <c r="AL7275" t="s">
        <v>24588</v>
      </c>
      <c r="AM7275" t="s">
        <v>15067</v>
      </c>
      <c r="AN7275" t="s">
        <v>24530</v>
      </c>
      <c r="AP7275" t="s">
        <v>24745</v>
      </c>
      <c r="AQ7275">
        <v>0</v>
      </c>
      <c r="AR7275">
        <f t="shared" si="113"/>
        <v>0.41817599999999994</v>
      </c>
      <c r="AS7275">
        <v>1</v>
      </c>
      <c r="AT7275" t="s">
        <v>97</v>
      </c>
      <c r="AU7275">
        <v>5</v>
      </c>
    </row>
    <row r="7276" spans="1:47">
      <c r="A7276" t="s">
        <v>24746</v>
      </c>
      <c r="B7276" t="s">
        <v>293</v>
      </c>
      <c r="C7276">
        <v>239</v>
      </c>
      <c r="D7276" t="s">
        <v>20568</v>
      </c>
      <c r="E7276">
        <v>101</v>
      </c>
      <c r="F7276" t="s">
        <v>24747</v>
      </c>
      <c r="G7276" t="s">
        <v>24701</v>
      </c>
      <c r="J7276">
        <v>0.37032999999999999</v>
      </c>
      <c r="K7276">
        <v>1</v>
      </c>
      <c r="L7276">
        <v>1</v>
      </c>
      <c r="M7276">
        <v>1</v>
      </c>
      <c r="N7276">
        <v>1</v>
      </c>
      <c r="O7276" t="s">
        <v>225</v>
      </c>
      <c r="P7276">
        <v>0</v>
      </c>
      <c r="Q7276">
        <v>0</v>
      </c>
      <c r="R7276">
        <v>0</v>
      </c>
      <c r="T7276">
        <v>0</v>
      </c>
      <c r="X7276" t="s">
        <v>225</v>
      </c>
      <c r="Y7276">
        <v>0</v>
      </c>
      <c r="AB7276">
        <v>1</v>
      </c>
      <c r="AC7276">
        <v>1</v>
      </c>
      <c r="AD7276">
        <v>2</v>
      </c>
      <c r="AE7276">
        <v>1300</v>
      </c>
      <c r="AF7276">
        <v>2</v>
      </c>
      <c r="AH7276" t="s">
        <v>24746</v>
      </c>
      <c r="AI7276" t="s">
        <v>24748</v>
      </c>
      <c r="AJ7276" t="s">
        <v>24749</v>
      </c>
      <c r="AK7276" t="s">
        <v>24528</v>
      </c>
      <c r="AL7276" t="s">
        <v>222</v>
      </c>
      <c r="AM7276" t="s">
        <v>15067</v>
      </c>
      <c r="AN7276" t="s">
        <v>24530</v>
      </c>
      <c r="AQ7276">
        <v>0</v>
      </c>
      <c r="AR7276">
        <f t="shared" si="113"/>
        <v>0.41817599999999994</v>
      </c>
      <c r="AS7276">
        <v>1</v>
      </c>
      <c r="AT7276" t="s">
        <v>97</v>
      </c>
      <c r="AU7276">
        <v>5</v>
      </c>
    </row>
    <row r="7277" spans="1:47">
      <c r="A7277" t="s">
        <v>24750</v>
      </c>
      <c r="B7277" t="s">
        <v>293</v>
      </c>
      <c r="C7277">
        <v>239</v>
      </c>
      <c r="D7277" t="s">
        <v>24751</v>
      </c>
      <c r="E7277">
        <v>101</v>
      </c>
      <c r="F7277" t="s">
        <v>24752</v>
      </c>
      <c r="G7277" t="s">
        <v>24304</v>
      </c>
      <c r="J7277">
        <v>0.161</v>
      </c>
      <c r="K7277">
        <v>1</v>
      </c>
      <c r="L7277">
        <v>1</v>
      </c>
      <c r="M7277">
        <v>1</v>
      </c>
      <c r="N7277">
        <v>1</v>
      </c>
      <c r="O7277" t="s">
        <v>225</v>
      </c>
      <c r="P7277">
        <v>0</v>
      </c>
      <c r="Q7277">
        <v>0</v>
      </c>
      <c r="R7277">
        <v>0</v>
      </c>
      <c r="T7277">
        <v>0</v>
      </c>
      <c r="X7277" t="s">
        <v>225</v>
      </c>
      <c r="Y7277">
        <v>0</v>
      </c>
      <c r="AB7277">
        <v>1</v>
      </c>
      <c r="AC7277">
        <v>1</v>
      </c>
      <c r="AD7277">
        <v>2</v>
      </c>
      <c r="AE7277">
        <v>1162</v>
      </c>
      <c r="AF7277">
        <v>1</v>
      </c>
      <c r="AH7277" t="s">
        <v>24750</v>
      </c>
      <c r="AI7277" t="s">
        <v>24753</v>
      </c>
      <c r="AJ7277" t="s">
        <v>24754</v>
      </c>
      <c r="AK7277" t="s">
        <v>24528</v>
      </c>
      <c r="AL7277" t="s">
        <v>222</v>
      </c>
      <c r="AM7277" t="s">
        <v>15067</v>
      </c>
      <c r="AN7277" t="s">
        <v>24530</v>
      </c>
      <c r="AQ7277">
        <v>0</v>
      </c>
      <c r="AR7277">
        <f t="shared" si="113"/>
        <v>0.41817599999999994</v>
      </c>
      <c r="AS7277">
        <v>1</v>
      </c>
      <c r="AT7277" t="s">
        <v>97</v>
      </c>
      <c r="AU7277">
        <v>5</v>
      </c>
    </row>
    <row r="7278" spans="1:47">
      <c r="A7278" t="s">
        <v>24755</v>
      </c>
      <c r="B7278" t="s">
        <v>293</v>
      </c>
      <c r="C7278">
        <v>239</v>
      </c>
      <c r="D7278" t="s">
        <v>24374</v>
      </c>
      <c r="E7278">
        <v>132</v>
      </c>
      <c r="F7278" t="s">
        <v>24399</v>
      </c>
      <c r="G7278" t="s">
        <v>24304</v>
      </c>
      <c r="J7278">
        <v>0.58347000000000004</v>
      </c>
      <c r="K7278">
        <v>0</v>
      </c>
      <c r="L7278">
        <v>0</v>
      </c>
      <c r="M7278">
        <v>0</v>
      </c>
      <c r="N7278">
        <v>0</v>
      </c>
      <c r="P7278">
        <v>0</v>
      </c>
      <c r="Q7278">
        <v>0</v>
      </c>
      <c r="R7278">
        <v>0</v>
      </c>
      <c r="T7278">
        <v>0</v>
      </c>
      <c r="Y7278">
        <v>0</v>
      </c>
      <c r="AB7278">
        <v>0</v>
      </c>
      <c r="AC7278">
        <v>0</v>
      </c>
      <c r="AD7278">
        <v>0</v>
      </c>
      <c r="AE7278">
        <v>0</v>
      </c>
      <c r="AF7278">
        <v>0</v>
      </c>
      <c r="AH7278" t="s">
        <v>24755</v>
      </c>
      <c r="AI7278" t="s">
        <v>323</v>
      </c>
      <c r="AJ7278" t="s">
        <v>323</v>
      </c>
      <c r="AK7278" t="s">
        <v>323</v>
      </c>
      <c r="AL7278" t="s">
        <v>238</v>
      </c>
      <c r="AQ7278">
        <v>0</v>
      </c>
      <c r="AR7278">
        <f t="shared" si="113"/>
        <v>0</v>
      </c>
      <c r="AS7278">
        <v>1</v>
      </c>
      <c r="AT7278" t="s">
        <v>97</v>
      </c>
      <c r="AU7278">
        <v>5</v>
      </c>
    </row>
    <row r="7279" spans="1:47">
      <c r="A7279" t="s">
        <v>24757</v>
      </c>
      <c r="B7279" t="s">
        <v>293</v>
      </c>
      <c r="C7279">
        <v>239</v>
      </c>
      <c r="D7279" t="s">
        <v>20612</v>
      </c>
      <c r="E7279">
        <v>101</v>
      </c>
      <c r="F7279" t="s">
        <v>24758</v>
      </c>
      <c r="G7279" t="s">
        <v>24701</v>
      </c>
      <c r="J7279">
        <v>0.41571000000000002</v>
      </c>
      <c r="K7279">
        <v>1</v>
      </c>
      <c r="L7279">
        <v>1</v>
      </c>
      <c r="M7279">
        <v>1</v>
      </c>
      <c r="N7279">
        <v>1</v>
      </c>
      <c r="O7279" t="s">
        <v>225</v>
      </c>
      <c r="P7279">
        <v>0</v>
      </c>
      <c r="Q7279">
        <v>0</v>
      </c>
      <c r="R7279">
        <v>0</v>
      </c>
      <c r="T7279">
        <v>0</v>
      </c>
      <c r="X7279" t="s">
        <v>225</v>
      </c>
      <c r="Y7279">
        <v>0</v>
      </c>
      <c r="AB7279">
        <v>1</v>
      </c>
      <c r="AC7279">
        <v>1</v>
      </c>
      <c r="AD7279">
        <v>3</v>
      </c>
      <c r="AE7279">
        <v>1192</v>
      </c>
      <c r="AF7279">
        <v>1</v>
      </c>
      <c r="AH7279" t="s">
        <v>24757</v>
      </c>
      <c r="AI7279" t="s">
        <v>24735</v>
      </c>
      <c r="AJ7279" t="s">
        <v>24759</v>
      </c>
      <c r="AK7279" t="s">
        <v>24528</v>
      </c>
      <c r="AL7279" t="s">
        <v>24588</v>
      </c>
      <c r="AM7279" t="s">
        <v>15067</v>
      </c>
      <c r="AN7279" t="s">
        <v>24530</v>
      </c>
      <c r="AQ7279">
        <v>0</v>
      </c>
      <c r="AR7279">
        <f t="shared" si="113"/>
        <v>0.41817599999999994</v>
      </c>
      <c r="AS7279">
        <v>1</v>
      </c>
      <c r="AT7279" t="s">
        <v>97</v>
      </c>
      <c r="AU7279">
        <v>5</v>
      </c>
    </row>
    <row r="7280" spans="1:47">
      <c r="A7280" t="s">
        <v>24760</v>
      </c>
      <c r="B7280" t="s">
        <v>293</v>
      </c>
      <c r="C7280">
        <v>239</v>
      </c>
      <c r="D7280" t="s">
        <v>24761</v>
      </c>
      <c r="E7280">
        <v>131</v>
      </c>
      <c r="F7280" t="s">
        <v>24762</v>
      </c>
      <c r="G7280" t="s">
        <v>24304</v>
      </c>
      <c r="J7280">
        <v>0.14352000000000001</v>
      </c>
      <c r="K7280">
        <v>0</v>
      </c>
      <c r="L7280">
        <v>0</v>
      </c>
      <c r="M7280">
        <v>0</v>
      </c>
      <c r="N7280">
        <v>0</v>
      </c>
      <c r="P7280">
        <v>0</v>
      </c>
      <c r="Q7280">
        <v>0</v>
      </c>
      <c r="R7280">
        <v>0</v>
      </c>
      <c r="T7280">
        <v>0</v>
      </c>
      <c r="Y7280">
        <v>0</v>
      </c>
      <c r="AB7280">
        <v>0</v>
      </c>
      <c r="AC7280">
        <v>0</v>
      </c>
      <c r="AD7280">
        <v>0</v>
      </c>
      <c r="AE7280">
        <v>0</v>
      </c>
      <c r="AF7280">
        <v>0</v>
      </c>
      <c r="AH7280" t="s">
        <v>24760</v>
      </c>
      <c r="AI7280" t="s">
        <v>323</v>
      </c>
      <c r="AJ7280" t="s">
        <v>323</v>
      </c>
      <c r="AK7280" t="s">
        <v>323</v>
      </c>
      <c r="AL7280" t="s">
        <v>238</v>
      </c>
      <c r="AQ7280">
        <v>0</v>
      </c>
      <c r="AR7280">
        <f t="shared" si="113"/>
        <v>0</v>
      </c>
      <c r="AS7280">
        <v>1</v>
      </c>
      <c r="AT7280" t="s">
        <v>97</v>
      </c>
      <c r="AU7280">
        <v>5</v>
      </c>
    </row>
    <row r="7281" spans="1:47">
      <c r="A7281" t="s">
        <v>24763</v>
      </c>
      <c r="B7281" t="s">
        <v>293</v>
      </c>
      <c r="C7281">
        <v>239</v>
      </c>
      <c r="D7281" t="s">
        <v>24764</v>
      </c>
      <c r="E7281">
        <v>101</v>
      </c>
      <c r="F7281" t="s">
        <v>24765</v>
      </c>
      <c r="G7281" t="s">
        <v>24304</v>
      </c>
      <c r="J7281">
        <v>0.69435000000000002</v>
      </c>
      <c r="K7281">
        <v>1</v>
      </c>
      <c r="L7281">
        <v>1</v>
      </c>
      <c r="M7281">
        <v>1</v>
      </c>
      <c r="N7281">
        <v>1</v>
      </c>
      <c r="O7281" t="s">
        <v>225</v>
      </c>
      <c r="P7281">
        <v>0</v>
      </c>
      <c r="Q7281">
        <v>0</v>
      </c>
      <c r="R7281">
        <v>0</v>
      </c>
      <c r="T7281">
        <v>0</v>
      </c>
      <c r="X7281" t="s">
        <v>225</v>
      </c>
      <c r="Y7281">
        <v>0</v>
      </c>
      <c r="AB7281">
        <v>1</v>
      </c>
      <c r="AC7281">
        <v>1</v>
      </c>
      <c r="AD7281">
        <v>4</v>
      </c>
      <c r="AE7281">
        <v>1456</v>
      </c>
      <c r="AF7281">
        <v>1.75</v>
      </c>
      <c r="AH7281" t="s">
        <v>24763</v>
      </c>
      <c r="AI7281" t="s">
        <v>24595</v>
      </c>
      <c r="AJ7281" t="s">
        <v>24766</v>
      </c>
      <c r="AK7281" t="s">
        <v>24528</v>
      </c>
      <c r="AL7281" t="s">
        <v>238</v>
      </c>
      <c r="AM7281" t="s">
        <v>15067</v>
      </c>
      <c r="AN7281" t="s">
        <v>24530</v>
      </c>
      <c r="AP7281" t="s">
        <v>24767</v>
      </c>
      <c r="AQ7281">
        <v>0</v>
      </c>
      <c r="AR7281">
        <f t="shared" si="113"/>
        <v>0.41817599999999994</v>
      </c>
      <c r="AS7281">
        <v>1</v>
      </c>
      <c r="AT7281" t="s">
        <v>97</v>
      </c>
      <c r="AU7281">
        <v>5</v>
      </c>
    </row>
    <row r="7282" spans="1:47">
      <c r="A7282" t="s">
        <v>24768</v>
      </c>
      <c r="B7282" t="s">
        <v>293</v>
      </c>
      <c r="C7282">
        <v>239</v>
      </c>
      <c r="D7282" t="s">
        <v>24769</v>
      </c>
      <c r="E7282">
        <v>601</v>
      </c>
      <c r="F7282" t="s">
        <v>24770</v>
      </c>
      <c r="G7282" t="s">
        <v>24304</v>
      </c>
      <c r="J7282">
        <v>43.819200000000002</v>
      </c>
      <c r="K7282">
        <v>0</v>
      </c>
      <c r="L7282">
        <v>0</v>
      </c>
      <c r="M7282">
        <v>0</v>
      </c>
      <c r="N7282">
        <v>0</v>
      </c>
      <c r="P7282">
        <v>0</v>
      </c>
      <c r="Q7282">
        <v>0</v>
      </c>
      <c r="R7282">
        <v>0</v>
      </c>
      <c r="T7282">
        <v>0</v>
      </c>
      <c r="Y7282">
        <v>0</v>
      </c>
      <c r="AB7282">
        <v>0</v>
      </c>
      <c r="AC7282">
        <v>0</v>
      </c>
      <c r="AD7282">
        <v>0</v>
      </c>
      <c r="AE7282">
        <v>0</v>
      </c>
      <c r="AF7282">
        <v>0</v>
      </c>
      <c r="AH7282" t="s">
        <v>24768</v>
      </c>
      <c r="AI7282" t="s">
        <v>323</v>
      </c>
      <c r="AJ7282" t="s">
        <v>323</v>
      </c>
      <c r="AK7282" t="s">
        <v>323</v>
      </c>
      <c r="AL7282" t="s">
        <v>238</v>
      </c>
      <c r="AQ7282">
        <v>0</v>
      </c>
      <c r="AR7282">
        <f t="shared" si="113"/>
        <v>0</v>
      </c>
      <c r="AS7282">
        <v>1</v>
      </c>
      <c r="AT7282" t="s">
        <v>112</v>
      </c>
      <c r="AU7282">
        <v>20</v>
      </c>
    </row>
    <row r="7283" spans="1:47">
      <c r="A7283" t="s">
        <v>24644</v>
      </c>
      <c r="B7283" t="s">
        <v>24644</v>
      </c>
      <c r="C7283">
        <v>239</v>
      </c>
      <c r="E7283">
        <v>0</v>
      </c>
      <c r="J7283">
        <v>0.51798</v>
      </c>
      <c r="K7283">
        <v>0</v>
      </c>
      <c r="L7283">
        <v>0</v>
      </c>
      <c r="M7283">
        <v>0</v>
      </c>
      <c r="N7283">
        <v>0</v>
      </c>
      <c r="P7283">
        <v>0</v>
      </c>
      <c r="Q7283">
        <v>0</v>
      </c>
      <c r="R7283">
        <v>0</v>
      </c>
      <c r="T7283">
        <v>0</v>
      </c>
      <c r="Y7283">
        <v>0</v>
      </c>
      <c r="AB7283">
        <v>0</v>
      </c>
      <c r="AC7283">
        <v>0</v>
      </c>
      <c r="AD7283">
        <v>0</v>
      </c>
      <c r="AE7283">
        <v>0</v>
      </c>
      <c r="AF7283">
        <v>0</v>
      </c>
      <c r="AI7283" t="s">
        <v>323</v>
      </c>
      <c r="AJ7283" t="s">
        <v>323</v>
      </c>
      <c r="AK7283" t="s">
        <v>323</v>
      </c>
      <c r="AQ7283">
        <v>0</v>
      </c>
      <c r="AR7283">
        <f t="shared" si="113"/>
        <v>0</v>
      </c>
      <c r="AS7283">
        <v>1</v>
      </c>
      <c r="AT7283" t="s">
        <v>97</v>
      </c>
      <c r="AU7283">
        <v>5</v>
      </c>
    </row>
    <row r="7284" spans="1:47">
      <c r="A7284" t="s">
        <v>24771</v>
      </c>
      <c r="B7284" t="s">
        <v>293</v>
      </c>
      <c r="C7284">
        <v>239</v>
      </c>
      <c r="D7284" t="s">
        <v>24751</v>
      </c>
      <c r="E7284">
        <v>132</v>
      </c>
      <c r="F7284" t="s">
        <v>24752</v>
      </c>
      <c r="G7284" t="s">
        <v>24304</v>
      </c>
      <c r="J7284">
        <v>0.17404</v>
      </c>
      <c r="K7284">
        <v>0</v>
      </c>
      <c r="L7284">
        <v>0</v>
      </c>
      <c r="M7284">
        <v>0</v>
      </c>
      <c r="N7284">
        <v>0</v>
      </c>
      <c r="P7284">
        <v>0</v>
      </c>
      <c r="Q7284">
        <v>0</v>
      </c>
      <c r="R7284">
        <v>0</v>
      </c>
      <c r="T7284">
        <v>0</v>
      </c>
      <c r="Y7284">
        <v>0</v>
      </c>
      <c r="AB7284">
        <v>0</v>
      </c>
      <c r="AC7284">
        <v>0</v>
      </c>
      <c r="AD7284">
        <v>0</v>
      </c>
      <c r="AE7284">
        <v>0</v>
      </c>
      <c r="AF7284">
        <v>0</v>
      </c>
      <c r="AH7284" t="s">
        <v>24771</v>
      </c>
      <c r="AI7284" t="s">
        <v>323</v>
      </c>
      <c r="AJ7284" t="s">
        <v>323</v>
      </c>
      <c r="AK7284" t="s">
        <v>323</v>
      </c>
      <c r="AL7284" t="s">
        <v>222</v>
      </c>
      <c r="AQ7284">
        <v>0</v>
      </c>
      <c r="AR7284">
        <f t="shared" si="113"/>
        <v>0</v>
      </c>
      <c r="AS7284">
        <v>1</v>
      </c>
      <c r="AT7284" t="s">
        <v>97</v>
      </c>
      <c r="AU7284">
        <v>5</v>
      </c>
    </row>
    <row r="7285" spans="1:47">
      <c r="A7285" t="s">
        <v>23729</v>
      </c>
      <c r="C7285">
        <v>239</v>
      </c>
      <c r="E7285">
        <v>0</v>
      </c>
      <c r="J7285">
        <v>5.0000000000000002E-5</v>
      </c>
      <c r="K7285">
        <v>0</v>
      </c>
      <c r="L7285">
        <v>0</v>
      </c>
      <c r="M7285">
        <v>0</v>
      </c>
      <c r="N7285">
        <v>0</v>
      </c>
      <c r="P7285">
        <v>0</v>
      </c>
      <c r="Q7285">
        <v>0</v>
      </c>
      <c r="R7285">
        <v>0</v>
      </c>
      <c r="T7285">
        <v>0</v>
      </c>
      <c r="Y7285">
        <v>0</v>
      </c>
      <c r="AB7285">
        <v>0</v>
      </c>
      <c r="AC7285">
        <v>0</v>
      </c>
      <c r="AD7285">
        <v>0</v>
      </c>
      <c r="AE7285">
        <v>0</v>
      </c>
      <c r="AF7285">
        <v>0</v>
      </c>
      <c r="AI7285" t="s">
        <v>323</v>
      </c>
      <c r="AJ7285" t="s">
        <v>323</v>
      </c>
      <c r="AK7285" t="s">
        <v>323</v>
      </c>
      <c r="AQ7285">
        <v>0</v>
      </c>
      <c r="AR7285">
        <f t="shared" si="113"/>
        <v>0</v>
      </c>
      <c r="AS7285">
        <v>1</v>
      </c>
      <c r="AT7285" t="s">
        <v>124</v>
      </c>
      <c r="AU7285">
        <v>32</v>
      </c>
    </row>
    <row r="7286" spans="1:47">
      <c r="A7286" t="s">
        <v>24772</v>
      </c>
      <c r="B7286" t="s">
        <v>293</v>
      </c>
      <c r="C7286">
        <v>239</v>
      </c>
      <c r="D7286" t="s">
        <v>24773</v>
      </c>
      <c r="E7286">
        <v>130</v>
      </c>
      <c r="F7286" t="s">
        <v>24774</v>
      </c>
      <c r="G7286" t="s">
        <v>24304</v>
      </c>
      <c r="J7286">
        <v>0.14327000000000001</v>
      </c>
      <c r="K7286">
        <v>0</v>
      </c>
      <c r="L7286">
        <v>0</v>
      </c>
      <c r="M7286">
        <v>0</v>
      </c>
      <c r="N7286">
        <v>0</v>
      </c>
      <c r="P7286">
        <v>0</v>
      </c>
      <c r="Q7286">
        <v>0</v>
      </c>
      <c r="R7286">
        <v>0</v>
      </c>
      <c r="T7286">
        <v>0</v>
      </c>
      <c r="Y7286">
        <v>0</v>
      </c>
      <c r="AB7286">
        <v>0</v>
      </c>
      <c r="AC7286">
        <v>0</v>
      </c>
      <c r="AD7286">
        <v>0</v>
      </c>
      <c r="AE7286">
        <v>0</v>
      </c>
      <c r="AF7286">
        <v>0</v>
      </c>
      <c r="AH7286" t="s">
        <v>24772</v>
      </c>
      <c r="AI7286" t="s">
        <v>323</v>
      </c>
      <c r="AJ7286" t="s">
        <v>323</v>
      </c>
      <c r="AK7286" t="s">
        <v>323</v>
      </c>
      <c r="AL7286" t="s">
        <v>238</v>
      </c>
      <c r="AQ7286">
        <v>0</v>
      </c>
      <c r="AR7286">
        <f t="shared" si="113"/>
        <v>0</v>
      </c>
      <c r="AS7286">
        <v>1</v>
      </c>
      <c r="AT7286" t="s">
        <v>97</v>
      </c>
      <c r="AU7286">
        <v>5</v>
      </c>
    </row>
    <row r="7287" spans="1:47">
      <c r="A7287" t="s">
        <v>24775</v>
      </c>
      <c r="B7287" t="s">
        <v>293</v>
      </c>
      <c r="C7287">
        <v>239</v>
      </c>
      <c r="D7287" t="s">
        <v>20708</v>
      </c>
      <c r="E7287">
        <v>101</v>
      </c>
      <c r="F7287" t="s">
        <v>24776</v>
      </c>
      <c r="G7287" t="s">
        <v>24701</v>
      </c>
      <c r="J7287">
        <v>0.55881000000000003</v>
      </c>
      <c r="K7287">
        <v>1</v>
      </c>
      <c r="L7287">
        <v>1</v>
      </c>
      <c r="M7287">
        <v>1</v>
      </c>
      <c r="N7287">
        <v>1</v>
      </c>
      <c r="O7287" t="s">
        <v>225</v>
      </c>
      <c r="P7287">
        <v>0</v>
      </c>
      <c r="Q7287">
        <v>0</v>
      </c>
      <c r="R7287">
        <v>0</v>
      </c>
      <c r="T7287">
        <v>0</v>
      </c>
      <c r="X7287" t="s">
        <v>225</v>
      </c>
      <c r="Y7287">
        <v>0</v>
      </c>
      <c r="AB7287">
        <v>1</v>
      </c>
      <c r="AC7287">
        <v>1</v>
      </c>
      <c r="AD7287">
        <v>4</v>
      </c>
      <c r="AE7287">
        <v>2958</v>
      </c>
      <c r="AF7287">
        <v>1</v>
      </c>
      <c r="AH7287" t="s">
        <v>24775</v>
      </c>
      <c r="AI7287" t="s">
        <v>24777</v>
      </c>
      <c r="AJ7287" t="s">
        <v>24778</v>
      </c>
      <c r="AK7287" t="s">
        <v>24528</v>
      </c>
      <c r="AL7287" t="s">
        <v>24529</v>
      </c>
      <c r="AM7287" t="s">
        <v>15067</v>
      </c>
      <c r="AN7287" t="s">
        <v>24530</v>
      </c>
      <c r="AQ7287">
        <v>0</v>
      </c>
      <c r="AR7287">
        <f t="shared" si="113"/>
        <v>0.41817599999999994</v>
      </c>
      <c r="AS7287">
        <v>1</v>
      </c>
      <c r="AT7287" t="s">
        <v>97</v>
      </c>
      <c r="AU7287">
        <v>5</v>
      </c>
    </row>
    <row r="7288" spans="1:47">
      <c r="A7288" t="s">
        <v>24644</v>
      </c>
      <c r="B7288" t="s">
        <v>24644</v>
      </c>
      <c r="C7288">
        <v>52</v>
      </c>
      <c r="E7288">
        <v>999</v>
      </c>
      <c r="F7288" t="s">
        <v>24779</v>
      </c>
      <c r="J7288">
        <v>10.404999999999999</v>
      </c>
      <c r="K7288">
        <v>0</v>
      </c>
      <c r="L7288">
        <v>0</v>
      </c>
      <c r="M7288">
        <v>0</v>
      </c>
      <c r="N7288">
        <v>0</v>
      </c>
      <c r="P7288">
        <v>0</v>
      </c>
      <c r="Q7288">
        <v>0</v>
      </c>
      <c r="R7288">
        <v>0</v>
      </c>
      <c r="T7288">
        <v>0</v>
      </c>
      <c r="Y7288">
        <v>0</v>
      </c>
      <c r="AB7288">
        <v>0</v>
      </c>
      <c r="AC7288">
        <v>0</v>
      </c>
      <c r="AD7288">
        <v>0</v>
      </c>
      <c r="AE7288">
        <v>0</v>
      </c>
      <c r="AF7288">
        <v>0</v>
      </c>
      <c r="AQ7288">
        <v>0</v>
      </c>
      <c r="AR7288">
        <f t="shared" si="113"/>
        <v>0</v>
      </c>
      <c r="AS7288">
        <v>1</v>
      </c>
      <c r="AT7288" t="s">
        <v>130</v>
      </c>
      <c r="AU7288">
        <v>39</v>
      </c>
    </row>
    <row r="7289" spans="1:47">
      <c r="A7289" t="s">
        <v>24780</v>
      </c>
      <c r="B7289" t="s">
        <v>293</v>
      </c>
      <c r="C7289">
        <v>239</v>
      </c>
      <c r="D7289" t="s">
        <v>24781</v>
      </c>
      <c r="E7289">
        <v>101</v>
      </c>
      <c r="F7289" t="s">
        <v>24782</v>
      </c>
      <c r="G7289" t="s">
        <v>24701</v>
      </c>
      <c r="J7289">
        <v>0.36291000000000001</v>
      </c>
      <c r="K7289">
        <v>1</v>
      </c>
      <c r="L7289">
        <v>1</v>
      </c>
      <c r="M7289">
        <v>1</v>
      </c>
      <c r="N7289">
        <v>1</v>
      </c>
      <c r="O7289" t="s">
        <v>225</v>
      </c>
      <c r="P7289">
        <v>0</v>
      </c>
      <c r="Q7289">
        <v>0</v>
      </c>
      <c r="R7289">
        <v>0</v>
      </c>
      <c r="T7289">
        <v>0</v>
      </c>
      <c r="X7289" t="s">
        <v>225</v>
      </c>
      <c r="Y7289">
        <v>0</v>
      </c>
      <c r="AB7289">
        <v>1</v>
      </c>
      <c r="AC7289">
        <v>1</v>
      </c>
      <c r="AD7289">
        <v>3</v>
      </c>
      <c r="AE7289">
        <v>1144</v>
      </c>
      <c r="AF7289">
        <v>1</v>
      </c>
      <c r="AH7289" t="s">
        <v>24780</v>
      </c>
      <c r="AI7289" t="s">
        <v>24783</v>
      </c>
      <c r="AJ7289" t="s">
        <v>24784</v>
      </c>
      <c r="AK7289" t="s">
        <v>24528</v>
      </c>
      <c r="AL7289" t="s">
        <v>222</v>
      </c>
      <c r="AM7289" t="s">
        <v>15067</v>
      </c>
      <c r="AN7289" t="s">
        <v>24530</v>
      </c>
      <c r="AQ7289">
        <v>0</v>
      </c>
      <c r="AR7289">
        <f t="shared" si="113"/>
        <v>0.41817599999999994</v>
      </c>
      <c r="AS7289">
        <v>1</v>
      </c>
      <c r="AT7289" t="s">
        <v>97</v>
      </c>
      <c r="AU7289">
        <v>5</v>
      </c>
    </row>
    <row r="7290" spans="1:47">
      <c r="A7290" t="s">
        <v>24785</v>
      </c>
      <c r="B7290" t="s">
        <v>293</v>
      </c>
      <c r="C7290">
        <v>239</v>
      </c>
      <c r="D7290" t="s">
        <v>24786</v>
      </c>
      <c r="E7290">
        <v>101</v>
      </c>
      <c r="F7290" t="s">
        <v>24787</v>
      </c>
      <c r="G7290" t="s">
        <v>24304</v>
      </c>
      <c r="J7290">
        <v>0.96819999999999995</v>
      </c>
      <c r="K7290">
        <v>1</v>
      </c>
      <c r="L7290">
        <v>1</v>
      </c>
      <c r="M7290">
        <v>1</v>
      </c>
      <c r="N7290">
        <v>1</v>
      </c>
      <c r="O7290" t="s">
        <v>225</v>
      </c>
      <c r="P7290">
        <v>0</v>
      </c>
      <c r="Q7290">
        <v>0</v>
      </c>
      <c r="R7290">
        <v>0</v>
      </c>
      <c r="T7290">
        <v>0</v>
      </c>
      <c r="X7290" t="s">
        <v>225</v>
      </c>
      <c r="Y7290">
        <v>0</v>
      </c>
      <c r="AB7290">
        <v>1</v>
      </c>
      <c r="AC7290">
        <v>1</v>
      </c>
      <c r="AD7290">
        <v>2</v>
      </c>
      <c r="AE7290">
        <v>1683</v>
      </c>
      <c r="AF7290">
        <v>1</v>
      </c>
      <c r="AH7290" t="s">
        <v>24785</v>
      </c>
      <c r="AI7290" t="s">
        <v>24614</v>
      </c>
      <c r="AJ7290" t="s">
        <v>24788</v>
      </c>
      <c r="AK7290" t="s">
        <v>24528</v>
      </c>
      <c r="AL7290" t="s">
        <v>222</v>
      </c>
      <c r="AM7290" t="s">
        <v>15067</v>
      </c>
      <c r="AN7290" t="s">
        <v>24530</v>
      </c>
      <c r="AQ7290">
        <v>0</v>
      </c>
      <c r="AR7290">
        <f t="shared" si="113"/>
        <v>0.41817599999999994</v>
      </c>
      <c r="AS7290">
        <v>1</v>
      </c>
      <c r="AT7290" t="s">
        <v>97</v>
      </c>
      <c r="AU7290">
        <v>5</v>
      </c>
    </row>
    <row r="7291" spans="1:47">
      <c r="A7291" t="s">
        <v>24789</v>
      </c>
      <c r="B7291" t="s">
        <v>293</v>
      </c>
      <c r="C7291">
        <v>239</v>
      </c>
      <c r="D7291" t="s">
        <v>20696</v>
      </c>
      <c r="E7291">
        <v>101</v>
      </c>
      <c r="F7291" t="s">
        <v>24790</v>
      </c>
      <c r="G7291" t="s">
        <v>24701</v>
      </c>
      <c r="J7291">
        <v>0.69837000000000005</v>
      </c>
      <c r="K7291">
        <v>1</v>
      </c>
      <c r="L7291">
        <v>1</v>
      </c>
      <c r="M7291">
        <v>1</v>
      </c>
      <c r="N7291">
        <v>1</v>
      </c>
      <c r="O7291" t="s">
        <v>225</v>
      </c>
      <c r="P7291">
        <v>0</v>
      </c>
      <c r="Q7291">
        <v>0</v>
      </c>
      <c r="R7291">
        <v>0</v>
      </c>
      <c r="T7291">
        <v>0</v>
      </c>
      <c r="X7291" t="s">
        <v>225</v>
      </c>
      <c r="Y7291">
        <v>0</v>
      </c>
      <c r="AB7291">
        <v>1</v>
      </c>
      <c r="AC7291">
        <v>1</v>
      </c>
      <c r="AD7291">
        <v>3</v>
      </c>
      <c r="AE7291">
        <v>854</v>
      </c>
      <c r="AF7291">
        <v>1</v>
      </c>
      <c r="AH7291" t="s">
        <v>24789</v>
      </c>
      <c r="AI7291" t="s">
        <v>24791</v>
      </c>
      <c r="AJ7291" t="s">
        <v>24792</v>
      </c>
      <c r="AK7291" t="s">
        <v>24528</v>
      </c>
      <c r="AL7291" t="s">
        <v>24588</v>
      </c>
      <c r="AM7291" t="s">
        <v>15067</v>
      </c>
      <c r="AN7291" t="s">
        <v>24530</v>
      </c>
      <c r="AQ7291">
        <v>0</v>
      </c>
      <c r="AR7291">
        <f t="shared" si="113"/>
        <v>0.41817599999999994</v>
      </c>
      <c r="AS7291">
        <v>1</v>
      </c>
      <c r="AT7291" t="s">
        <v>97</v>
      </c>
      <c r="AU7291">
        <v>5</v>
      </c>
    </row>
    <row r="7292" spans="1:47">
      <c r="A7292" t="s">
        <v>24793</v>
      </c>
      <c r="B7292" t="s">
        <v>293</v>
      </c>
      <c r="C7292">
        <v>239</v>
      </c>
      <c r="D7292" t="s">
        <v>24794</v>
      </c>
      <c r="E7292">
        <v>101</v>
      </c>
      <c r="F7292" t="s">
        <v>24795</v>
      </c>
      <c r="G7292" t="s">
        <v>24304</v>
      </c>
      <c r="J7292">
        <v>0.29415999999999998</v>
      </c>
      <c r="K7292">
        <v>1</v>
      </c>
      <c r="L7292">
        <v>1</v>
      </c>
      <c r="M7292">
        <v>1</v>
      </c>
      <c r="N7292">
        <v>1</v>
      </c>
      <c r="O7292" t="s">
        <v>225</v>
      </c>
      <c r="P7292">
        <v>0</v>
      </c>
      <c r="Q7292">
        <v>0</v>
      </c>
      <c r="R7292">
        <v>0</v>
      </c>
      <c r="T7292">
        <v>0</v>
      </c>
      <c r="X7292" t="s">
        <v>225</v>
      </c>
      <c r="Y7292">
        <v>0</v>
      </c>
      <c r="AB7292">
        <v>1</v>
      </c>
      <c r="AC7292">
        <v>1</v>
      </c>
      <c r="AD7292">
        <v>3</v>
      </c>
      <c r="AE7292">
        <v>1664</v>
      </c>
      <c r="AF7292">
        <v>1.5</v>
      </c>
      <c r="AH7292" t="s">
        <v>24793</v>
      </c>
      <c r="AI7292" t="s">
        <v>24664</v>
      </c>
      <c r="AJ7292" t="s">
        <v>24796</v>
      </c>
      <c r="AK7292" t="s">
        <v>24528</v>
      </c>
      <c r="AL7292" t="s">
        <v>24588</v>
      </c>
      <c r="AM7292" t="s">
        <v>15067</v>
      </c>
      <c r="AN7292" t="s">
        <v>24530</v>
      </c>
      <c r="AP7292" t="s">
        <v>24797</v>
      </c>
      <c r="AQ7292">
        <v>0</v>
      </c>
      <c r="AR7292">
        <f t="shared" si="113"/>
        <v>0.41817599999999994</v>
      </c>
      <c r="AS7292">
        <v>1</v>
      </c>
      <c r="AT7292" t="s">
        <v>97</v>
      </c>
      <c r="AU7292">
        <v>5</v>
      </c>
    </row>
    <row r="7293" spans="1:47">
      <c r="A7293" t="s">
        <v>24798</v>
      </c>
      <c r="B7293" t="s">
        <v>293</v>
      </c>
      <c r="C7293">
        <v>239</v>
      </c>
      <c r="D7293" t="s">
        <v>24799</v>
      </c>
      <c r="E7293">
        <v>132</v>
      </c>
      <c r="F7293" t="s">
        <v>24800</v>
      </c>
      <c r="G7293" t="s">
        <v>24304</v>
      </c>
      <c r="J7293">
        <v>0.13778000000000001</v>
      </c>
      <c r="K7293">
        <v>1</v>
      </c>
      <c r="L7293">
        <v>1</v>
      </c>
      <c r="M7293">
        <v>1</v>
      </c>
      <c r="N7293">
        <v>1</v>
      </c>
      <c r="O7293" t="s">
        <v>225</v>
      </c>
      <c r="P7293">
        <v>0</v>
      </c>
      <c r="Q7293">
        <v>0</v>
      </c>
      <c r="R7293">
        <v>0</v>
      </c>
      <c r="T7293">
        <v>0</v>
      </c>
      <c r="X7293" t="s">
        <v>225</v>
      </c>
      <c r="Y7293">
        <v>0</v>
      </c>
      <c r="AB7293">
        <v>1</v>
      </c>
      <c r="AC7293">
        <v>1</v>
      </c>
      <c r="AD7293">
        <v>0</v>
      </c>
      <c r="AE7293">
        <v>0</v>
      </c>
      <c r="AF7293">
        <v>0</v>
      </c>
      <c r="AH7293" t="s">
        <v>24798</v>
      </c>
      <c r="AI7293" t="s">
        <v>323</v>
      </c>
      <c r="AJ7293" t="s">
        <v>323</v>
      </c>
      <c r="AK7293" t="s">
        <v>323</v>
      </c>
      <c r="AL7293" t="s">
        <v>238</v>
      </c>
      <c r="AM7293" t="s">
        <v>15067</v>
      </c>
      <c r="AN7293" t="s">
        <v>24530</v>
      </c>
      <c r="AQ7293">
        <v>0</v>
      </c>
      <c r="AR7293">
        <f t="shared" si="113"/>
        <v>0.41817599999999994</v>
      </c>
      <c r="AS7293">
        <v>1</v>
      </c>
      <c r="AT7293" t="s">
        <v>97</v>
      </c>
      <c r="AU7293">
        <v>5</v>
      </c>
    </row>
    <row r="7294" spans="1:47">
      <c r="A7294" t="s">
        <v>24801</v>
      </c>
      <c r="B7294" t="s">
        <v>293</v>
      </c>
      <c r="C7294">
        <v>239</v>
      </c>
      <c r="D7294" t="s">
        <v>24802</v>
      </c>
      <c r="E7294">
        <v>101</v>
      </c>
      <c r="F7294" t="s">
        <v>24756</v>
      </c>
      <c r="G7294" t="s">
        <v>24304</v>
      </c>
      <c r="J7294">
        <v>6.6677</v>
      </c>
      <c r="K7294">
        <v>1</v>
      </c>
      <c r="L7294">
        <v>1</v>
      </c>
      <c r="M7294">
        <v>1</v>
      </c>
      <c r="N7294">
        <v>1</v>
      </c>
      <c r="O7294" t="s">
        <v>225</v>
      </c>
      <c r="P7294">
        <v>0</v>
      </c>
      <c r="Q7294">
        <v>0</v>
      </c>
      <c r="R7294">
        <v>0</v>
      </c>
      <c r="T7294">
        <v>0</v>
      </c>
      <c r="X7294" t="s">
        <v>225</v>
      </c>
      <c r="Y7294">
        <v>0</v>
      </c>
      <c r="AB7294">
        <v>1</v>
      </c>
      <c r="AC7294">
        <v>1</v>
      </c>
      <c r="AD7294">
        <v>3</v>
      </c>
      <c r="AE7294">
        <v>2243</v>
      </c>
      <c r="AF7294">
        <v>1.75</v>
      </c>
      <c r="AH7294" t="s">
        <v>24801</v>
      </c>
      <c r="AI7294" t="s">
        <v>24803</v>
      </c>
      <c r="AJ7294" t="s">
        <v>24804</v>
      </c>
      <c r="AK7294" t="s">
        <v>24528</v>
      </c>
      <c r="AL7294" t="s">
        <v>222</v>
      </c>
      <c r="AM7294" t="s">
        <v>15067</v>
      </c>
      <c r="AN7294" t="s">
        <v>24530</v>
      </c>
      <c r="AQ7294">
        <v>0</v>
      </c>
      <c r="AR7294">
        <f t="shared" si="113"/>
        <v>0.41817599999999994</v>
      </c>
      <c r="AS7294">
        <v>1</v>
      </c>
      <c r="AT7294" t="s">
        <v>97</v>
      </c>
      <c r="AU7294">
        <v>5</v>
      </c>
    </row>
    <row r="7295" spans="1:47">
      <c r="A7295" t="s">
        <v>24805</v>
      </c>
      <c r="B7295" t="s">
        <v>293</v>
      </c>
      <c r="C7295">
        <v>239</v>
      </c>
      <c r="D7295" t="s">
        <v>24799</v>
      </c>
      <c r="E7295">
        <v>101</v>
      </c>
      <c r="F7295" t="s">
        <v>24800</v>
      </c>
      <c r="G7295" t="s">
        <v>24304</v>
      </c>
      <c r="J7295">
        <v>0.13458000000000001</v>
      </c>
      <c r="K7295">
        <v>1</v>
      </c>
      <c r="L7295">
        <v>1</v>
      </c>
      <c r="M7295">
        <v>1</v>
      </c>
      <c r="N7295">
        <v>1</v>
      </c>
      <c r="O7295" t="s">
        <v>225</v>
      </c>
      <c r="P7295">
        <v>0</v>
      </c>
      <c r="Q7295">
        <v>0</v>
      </c>
      <c r="R7295">
        <v>0</v>
      </c>
      <c r="T7295">
        <v>0</v>
      </c>
      <c r="X7295" t="s">
        <v>225</v>
      </c>
      <c r="Y7295">
        <v>0</v>
      </c>
      <c r="AB7295">
        <v>1</v>
      </c>
      <c r="AC7295">
        <v>1</v>
      </c>
      <c r="AD7295">
        <v>0</v>
      </c>
      <c r="AE7295">
        <v>1918</v>
      </c>
      <c r="AF7295">
        <v>1.75</v>
      </c>
      <c r="AH7295" t="s">
        <v>24805</v>
      </c>
      <c r="AI7295" t="s">
        <v>24806</v>
      </c>
      <c r="AJ7295" t="s">
        <v>24807</v>
      </c>
      <c r="AK7295" t="s">
        <v>24528</v>
      </c>
      <c r="AL7295" t="s">
        <v>222</v>
      </c>
      <c r="AM7295" t="s">
        <v>15067</v>
      </c>
      <c r="AN7295" t="s">
        <v>24530</v>
      </c>
      <c r="AQ7295">
        <v>0</v>
      </c>
      <c r="AR7295">
        <f t="shared" si="113"/>
        <v>0.41817599999999994</v>
      </c>
      <c r="AS7295">
        <v>1</v>
      </c>
      <c r="AT7295" t="s">
        <v>97</v>
      </c>
      <c r="AU7295">
        <v>5</v>
      </c>
    </row>
    <row r="7296" spans="1:47">
      <c r="A7296" t="s">
        <v>24808</v>
      </c>
      <c r="B7296" t="s">
        <v>293</v>
      </c>
      <c r="C7296">
        <v>239</v>
      </c>
      <c r="D7296" t="s">
        <v>24809</v>
      </c>
      <c r="E7296">
        <v>101</v>
      </c>
      <c r="F7296" t="s">
        <v>24810</v>
      </c>
      <c r="G7296" t="s">
        <v>24304</v>
      </c>
      <c r="J7296">
        <v>0.15962999999999999</v>
      </c>
      <c r="K7296">
        <v>1</v>
      </c>
      <c r="L7296">
        <v>1</v>
      </c>
      <c r="M7296">
        <v>1</v>
      </c>
      <c r="N7296">
        <v>1</v>
      </c>
      <c r="O7296" t="s">
        <v>225</v>
      </c>
      <c r="P7296">
        <v>0</v>
      </c>
      <c r="Q7296">
        <v>0</v>
      </c>
      <c r="R7296">
        <v>0</v>
      </c>
      <c r="T7296">
        <v>0</v>
      </c>
      <c r="X7296" t="s">
        <v>225</v>
      </c>
      <c r="Y7296">
        <v>0</v>
      </c>
      <c r="AB7296">
        <v>1</v>
      </c>
      <c r="AC7296">
        <v>1</v>
      </c>
      <c r="AD7296">
        <v>3</v>
      </c>
      <c r="AE7296">
        <v>1104</v>
      </c>
      <c r="AF7296">
        <v>1</v>
      </c>
      <c r="AH7296" t="s">
        <v>24808</v>
      </c>
      <c r="AI7296" t="s">
        <v>24811</v>
      </c>
      <c r="AJ7296" t="s">
        <v>24812</v>
      </c>
      <c r="AK7296" t="s">
        <v>24528</v>
      </c>
      <c r="AL7296" t="s">
        <v>222</v>
      </c>
      <c r="AM7296" t="s">
        <v>15067</v>
      </c>
      <c r="AN7296" t="s">
        <v>24530</v>
      </c>
      <c r="AO7296" t="s">
        <v>24560</v>
      </c>
      <c r="AQ7296">
        <v>0</v>
      </c>
      <c r="AR7296">
        <f t="shared" si="113"/>
        <v>0.41817599999999994</v>
      </c>
      <c r="AS7296">
        <v>1</v>
      </c>
      <c r="AT7296" t="s">
        <v>97</v>
      </c>
      <c r="AU7296">
        <v>5</v>
      </c>
    </row>
    <row r="7297" spans="1:47">
      <c r="A7297" t="s">
        <v>24813</v>
      </c>
      <c r="B7297" t="s">
        <v>293</v>
      </c>
      <c r="C7297">
        <v>239</v>
      </c>
      <c r="D7297" t="s">
        <v>24814</v>
      </c>
      <c r="E7297">
        <v>101</v>
      </c>
      <c r="F7297" t="s">
        <v>24815</v>
      </c>
      <c r="G7297" t="s">
        <v>24304</v>
      </c>
      <c r="J7297">
        <v>0.93032000000000004</v>
      </c>
      <c r="K7297">
        <v>1</v>
      </c>
      <c r="L7297">
        <v>1</v>
      </c>
      <c r="M7297">
        <v>1</v>
      </c>
      <c r="N7297">
        <v>1</v>
      </c>
      <c r="O7297" t="s">
        <v>225</v>
      </c>
      <c r="P7297">
        <v>0</v>
      </c>
      <c r="Q7297">
        <v>0</v>
      </c>
      <c r="R7297">
        <v>0</v>
      </c>
      <c r="T7297">
        <v>0</v>
      </c>
      <c r="X7297" t="s">
        <v>225</v>
      </c>
      <c r="Y7297">
        <v>0</v>
      </c>
      <c r="AB7297">
        <v>1</v>
      </c>
      <c r="AC7297">
        <v>1</v>
      </c>
      <c r="AD7297">
        <v>3</v>
      </c>
      <c r="AE7297">
        <v>960</v>
      </c>
      <c r="AF7297">
        <v>1</v>
      </c>
      <c r="AH7297" t="s">
        <v>24813</v>
      </c>
      <c r="AI7297" t="s">
        <v>24604</v>
      </c>
      <c r="AJ7297" t="s">
        <v>24573</v>
      </c>
      <c r="AK7297" t="s">
        <v>24528</v>
      </c>
      <c r="AL7297" t="s">
        <v>24588</v>
      </c>
      <c r="AM7297" t="s">
        <v>15067</v>
      </c>
      <c r="AN7297" t="s">
        <v>24530</v>
      </c>
      <c r="AP7297" t="s">
        <v>24816</v>
      </c>
      <c r="AQ7297">
        <v>0</v>
      </c>
      <c r="AR7297">
        <f t="shared" si="113"/>
        <v>0.41817599999999994</v>
      </c>
      <c r="AS7297">
        <v>1</v>
      </c>
      <c r="AT7297" t="s">
        <v>97</v>
      </c>
      <c r="AU7297">
        <v>5</v>
      </c>
    </row>
    <row r="7298" spans="1:47">
      <c r="A7298" t="s">
        <v>24817</v>
      </c>
      <c r="B7298" t="s">
        <v>293</v>
      </c>
      <c r="C7298">
        <v>239</v>
      </c>
      <c r="D7298" t="s">
        <v>24818</v>
      </c>
      <c r="E7298">
        <v>101</v>
      </c>
      <c r="F7298" t="s">
        <v>24819</v>
      </c>
      <c r="G7298" t="s">
        <v>24701</v>
      </c>
      <c r="J7298">
        <v>0.84862000000000004</v>
      </c>
      <c r="K7298">
        <v>1</v>
      </c>
      <c r="L7298">
        <v>1</v>
      </c>
      <c r="M7298">
        <v>1</v>
      </c>
      <c r="N7298">
        <v>1</v>
      </c>
      <c r="O7298" t="s">
        <v>225</v>
      </c>
      <c r="P7298">
        <v>0</v>
      </c>
      <c r="Q7298">
        <v>0</v>
      </c>
      <c r="R7298">
        <v>0</v>
      </c>
      <c r="T7298">
        <v>0</v>
      </c>
      <c r="X7298" t="s">
        <v>225</v>
      </c>
      <c r="Y7298">
        <v>0</v>
      </c>
      <c r="AB7298">
        <v>1</v>
      </c>
      <c r="AC7298">
        <v>1</v>
      </c>
      <c r="AD7298">
        <v>3</v>
      </c>
      <c r="AE7298">
        <v>1736</v>
      </c>
      <c r="AF7298">
        <v>2</v>
      </c>
      <c r="AH7298" t="s">
        <v>24817</v>
      </c>
      <c r="AI7298" t="s">
        <v>24582</v>
      </c>
      <c r="AJ7298" t="s">
        <v>24820</v>
      </c>
      <c r="AK7298" t="s">
        <v>24528</v>
      </c>
      <c r="AL7298" t="s">
        <v>222</v>
      </c>
      <c r="AM7298" t="s">
        <v>15067</v>
      </c>
      <c r="AN7298" t="s">
        <v>24530</v>
      </c>
      <c r="AO7298" t="s">
        <v>24560</v>
      </c>
      <c r="AQ7298">
        <v>0</v>
      </c>
      <c r="AR7298">
        <f t="shared" ref="AR7298:AR7361" si="114">AB7298*9.68*VLOOKUP(AU7298,atten,10,FALSE)</f>
        <v>0.41817599999999994</v>
      </c>
      <c r="AS7298">
        <v>1</v>
      </c>
      <c r="AT7298" t="s">
        <v>97</v>
      </c>
      <c r="AU7298">
        <v>5</v>
      </c>
    </row>
    <row r="7299" spans="1:47">
      <c r="A7299" t="s">
        <v>24821</v>
      </c>
      <c r="B7299" t="s">
        <v>293</v>
      </c>
      <c r="C7299">
        <v>239</v>
      </c>
      <c r="D7299" t="s">
        <v>24822</v>
      </c>
      <c r="E7299">
        <v>132</v>
      </c>
      <c r="F7299" t="s">
        <v>24823</v>
      </c>
      <c r="G7299" t="s">
        <v>24304</v>
      </c>
      <c r="J7299">
        <v>0.13625000000000001</v>
      </c>
      <c r="K7299">
        <v>0</v>
      </c>
      <c r="L7299">
        <v>0</v>
      </c>
      <c r="M7299">
        <v>0</v>
      </c>
      <c r="N7299">
        <v>0</v>
      </c>
      <c r="P7299">
        <v>0</v>
      </c>
      <c r="Q7299">
        <v>0</v>
      </c>
      <c r="R7299">
        <v>0</v>
      </c>
      <c r="T7299">
        <v>0</v>
      </c>
      <c r="Y7299">
        <v>0</v>
      </c>
      <c r="AB7299">
        <v>0</v>
      </c>
      <c r="AC7299">
        <v>0</v>
      </c>
      <c r="AD7299">
        <v>0</v>
      </c>
      <c r="AE7299">
        <v>0</v>
      </c>
      <c r="AF7299">
        <v>0</v>
      </c>
      <c r="AH7299" t="s">
        <v>24821</v>
      </c>
      <c r="AI7299" t="s">
        <v>323</v>
      </c>
      <c r="AJ7299" t="s">
        <v>323</v>
      </c>
      <c r="AK7299" t="s">
        <v>323</v>
      </c>
      <c r="AL7299" t="s">
        <v>238</v>
      </c>
      <c r="AQ7299">
        <v>0</v>
      </c>
      <c r="AR7299">
        <f t="shared" si="114"/>
        <v>0</v>
      </c>
      <c r="AS7299">
        <v>1</v>
      </c>
      <c r="AT7299" t="s">
        <v>97</v>
      </c>
      <c r="AU7299">
        <v>5</v>
      </c>
    </row>
    <row r="7300" spans="1:47">
      <c r="A7300" t="s">
        <v>24824</v>
      </c>
      <c r="B7300" t="s">
        <v>293</v>
      </c>
      <c r="C7300">
        <v>239</v>
      </c>
      <c r="D7300" t="s">
        <v>24578</v>
      </c>
      <c r="E7300">
        <v>132</v>
      </c>
      <c r="F7300" t="s">
        <v>24810</v>
      </c>
      <c r="G7300" t="s">
        <v>24304</v>
      </c>
      <c r="J7300">
        <v>0.13725000000000001</v>
      </c>
      <c r="K7300">
        <v>1</v>
      </c>
      <c r="L7300">
        <v>1</v>
      </c>
      <c r="M7300">
        <v>1</v>
      </c>
      <c r="N7300">
        <v>1</v>
      </c>
      <c r="O7300" t="s">
        <v>225</v>
      </c>
      <c r="P7300">
        <v>0</v>
      </c>
      <c r="Q7300">
        <v>0</v>
      </c>
      <c r="R7300">
        <v>0</v>
      </c>
      <c r="T7300">
        <v>0</v>
      </c>
      <c r="X7300" t="s">
        <v>225</v>
      </c>
      <c r="Y7300">
        <v>0</v>
      </c>
      <c r="AB7300">
        <v>1</v>
      </c>
      <c r="AC7300">
        <v>1</v>
      </c>
      <c r="AD7300">
        <v>0</v>
      </c>
      <c r="AE7300">
        <v>0</v>
      </c>
      <c r="AF7300">
        <v>0</v>
      </c>
      <c r="AH7300" t="s">
        <v>24824</v>
      </c>
      <c r="AI7300" t="s">
        <v>323</v>
      </c>
      <c r="AJ7300" t="s">
        <v>323</v>
      </c>
      <c r="AK7300" t="s">
        <v>323</v>
      </c>
      <c r="AL7300" t="s">
        <v>238</v>
      </c>
      <c r="AQ7300">
        <v>0</v>
      </c>
      <c r="AR7300">
        <f t="shared" si="114"/>
        <v>0.41817599999999994</v>
      </c>
      <c r="AS7300">
        <v>1</v>
      </c>
      <c r="AT7300" t="s">
        <v>97</v>
      </c>
      <c r="AU7300">
        <v>5</v>
      </c>
    </row>
    <row r="7301" spans="1:47">
      <c r="A7301" t="s">
        <v>24825</v>
      </c>
      <c r="B7301" t="s">
        <v>293</v>
      </c>
      <c r="C7301">
        <v>239</v>
      </c>
      <c r="E7301">
        <v>999</v>
      </c>
      <c r="J7301">
        <v>241.41674</v>
      </c>
      <c r="K7301">
        <v>0</v>
      </c>
      <c r="L7301">
        <v>0</v>
      </c>
      <c r="M7301">
        <v>0</v>
      </c>
      <c r="N7301">
        <v>0</v>
      </c>
      <c r="P7301">
        <v>0</v>
      </c>
      <c r="Q7301">
        <v>0</v>
      </c>
      <c r="R7301">
        <v>0</v>
      </c>
      <c r="T7301">
        <v>0</v>
      </c>
      <c r="Y7301">
        <v>0</v>
      </c>
      <c r="AB7301">
        <v>0</v>
      </c>
      <c r="AC7301">
        <v>0</v>
      </c>
      <c r="AD7301">
        <v>0</v>
      </c>
      <c r="AE7301">
        <v>0</v>
      </c>
      <c r="AF7301">
        <v>0</v>
      </c>
      <c r="AH7301" t="s">
        <v>24825</v>
      </c>
      <c r="AI7301" t="s">
        <v>323</v>
      </c>
      <c r="AJ7301" t="s">
        <v>323</v>
      </c>
      <c r="AK7301" t="s">
        <v>323</v>
      </c>
      <c r="AP7301" t="s">
        <v>24826</v>
      </c>
      <c r="AQ7301">
        <v>0</v>
      </c>
      <c r="AR7301">
        <f t="shared" si="114"/>
        <v>0</v>
      </c>
      <c r="AS7301">
        <v>1</v>
      </c>
      <c r="AT7301" t="s">
        <v>97</v>
      </c>
      <c r="AU7301">
        <v>5</v>
      </c>
    </row>
    <row r="7302" spans="1:47">
      <c r="A7302" t="s">
        <v>24827</v>
      </c>
      <c r="B7302" t="s">
        <v>293</v>
      </c>
      <c r="C7302">
        <v>239</v>
      </c>
      <c r="D7302" t="s">
        <v>24828</v>
      </c>
      <c r="E7302">
        <v>101</v>
      </c>
      <c r="F7302" t="s">
        <v>24829</v>
      </c>
      <c r="G7302" t="s">
        <v>24701</v>
      </c>
      <c r="J7302">
        <v>1.16771</v>
      </c>
      <c r="K7302">
        <v>1</v>
      </c>
      <c r="L7302">
        <v>1</v>
      </c>
      <c r="M7302">
        <v>1</v>
      </c>
      <c r="N7302">
        <v>1</v>
      </c>
      <c r="O7302" t="s">
        <v>225</v>
      </c>
      <c r="P7302">
        <v>0</v>
      </c>
      <c r="Q7302">
        <v>0</v>
      </c>
      <c r="R7302">
        <v>0</v>
      </c>
      <c r="T7302">
        <v>0</v>
      </c>
      <c r="X7302" t="s">
        <v>225</v>
      </c>
      <c r="Y7302">
        <v>0</v>
      </c>
      <c r="AB7302">
        <v>1</v>
      </c>
      <c r="AC7302">
        <v>1</v>
      </c>
      <c r="AD7302">
        <v>0</v>
      </c>
      <c r="AE7302">
        <v>1030</v>
      </c>
      <c r="AF7302">
        <v>1</v>
      </c>
      <c r="AH7302" t="s">
        <v>24827</v>
      </c>
      <c r="AI7302" t="s">
        <v>24604</v>
      </c>
      <c r="AJ7302" t="s">
        <v>24830</v>
      </c>
      <c r="AK7302" t="s">
        <v>24528</v>
      </c>
      <c r="AL7302" t="s">
        <v>222</v>
      </c>
      <c r="AM7302" t="s">
        <v>15067</v>
      </c>
      <c r="AN7302" t="s">
        <v>24530</v>
      </c>
      <c r="AO7302" t="s">
        <v>24560</v>
      </c>
      <c r="AP7302" t="s">
        <v>24831</v>
      </c>
      <c r="AQ7302">
        <v>0</v>
      </c>
      <c r="AR7302">
        <f t="shared" si="114"/>
        <v>0.41817599999999994</v>
      </c>
      <c r="AS7302">
        <v>1</v>
      </c>
      <c r="AT7302" t="s">
        <v>97</v>
      </c>
      <c r="AU7302">
        <v>5</v>
      </c>
    </row>
    <row r="7303" spans="1:47">
      <c r="A7303" t="s">
        <v>24832</v>
      </c>
      <c r="B7303" t="s">
        <v>293</v>
      </c>
      <c r="C7303">
        <v>239</v>
      </c>
      <c r="D7303" t="s">
        <v>24833</v>
      </c>
      <c r="E7303">
        <v>101</v>
      </c>
      <c r="F7303" t="s">
        <v>24834</v>
      </c>
      <c r="G7303" t="s">
        <v>24304</v>
      </c>
      <c r="J7303">
        <v>0.27907999999999999</v>
      </c>
      <c r="K7303">
        <v>1</v>
      </c>
      <c r="L7303">
        <v>1</v>
      </c>
      <c r="M7303">
        <v>1</v>
      </c>
      <c r="N7303">
        <v>1</v>
      </c>
      <c r="O7303" t="s">
        <v>225</v>
      </c>
      <c r="P7303">
        <v>0</v>
      </c>
      <c r="Q7303">
        <v>0</v>
      </c>
      <c r="R7303">
        <v>0</v>
      </c>
      <c r="T7303">
        <v>0</v>
      </c>
      <c r="X7303" t="s">
        <v>225</v>
      </c>
      <c r="Y7303">
        <v>0</v>
      </c>
      <c r="AB7303">
        <v>1</v>
      </c>
      <c r="AC7303">
        <v>1</v>
      </c>
      <c r="AD7303">
        <v>2</v>
      </c>
      <c r="AE7303">
        <v>742</v>
      </c>
      <c r="AF7303">
        <v>1</v>
      </c>
      <c r="AH7303" t="s">
        <v>24832</v>
      </c>
      <c r="AI7303" t="s">
        <v>24604</v>
      </c>
      <c r="AJ7303" t="s">
        <v>24835</v>
      </c>
      <c r="AK7303" t="s">
        <v>24528</v>
      </c>
      <c r="AL7303" t="s">
        <v>222</v>
      </c>
      <c r="AM7303" t="s">
        <v>15067</v>
      </c>
      <c r="AN7303" t="s">
        <v>24530</v>
      </c>
      <c r="AP7303" t="s">
        <v>24836</v>
      </c>
      <c r="AQ7303">
        <v>0</v>
      </c>
      <c r="AR7303">
        <f t="shared" si="114"/>
        <v>0.41817599999999994</v>
      </c>
      <c r="AS7303">
        <v>1</v>
      </c>
      <c r="AT7303" t="s">
        <v>97</v>
      </c>
      <c r="AU7303">
        <v>5</v>
      </c>
    </row>
    <row r="7304" spans="1:47">
      <c r="A7304" t="s">
        <v>24837</v>
      </c>
      <c r="B7304" t="s">
        <v>293</v>
      </c>
      <c r="C7304">
        <v>239</v>
      </c>
      <c r="D7304" t="s">
        <v>24838</v>
      </c>
      <c r="E7304">
        <v>130</v>
      </c>
      <c r="F7304" t="s">
        <v>24810</v>
      </c>
      <c r="G7304" t="s">
        <v>24304</v>
      </c>
      <c r="J7304">
        <v>0.28889999999999999</v>
      </c>
      <c r="K7304">
        <v>0</v>
      </c>
      <c r="L7304">
        <v>0</v>
      </c>
      <c r="M7304">
        <v>0</v>
      </c>
      <c r="N7304">
        <v>0</v>
      </c>
      <c r="P7304">
        <v>0</v>
      </c>
      <c r="Q7304">
        <v>0</v>
      </c>
      <c r="R7304">
        <v>0</v>
      </c>
      <c r="T7304">
        <v>0</v>
      </c>
      <c r="Y7304">
        <v>0</v>
      </c>
      <c r="AB7304">
        <v>0</v>
      </c>
      <c r="AC7304">
        <v>0</v>
      </c>
      <c r="AD7304">
        <v>0</v>
      </c>
      <c r="AE7304">
        <v>0</v>
      </c>
      <c r="AF7304">
        <v>0</v>
      </c>
      <c r="AH7304" t="s">
        <v>24837</v>
      </c>
      <c r="AI7304" t="s">
        <v>323</v>
      </c>
      <c r="AJ7304" t="s">
        <v>323</v>
      </c>
      <c r="AK7304" t="s">
        <v>323</v>
      </c>
      <c r="AL7304" t="s">
        <v>238</v>
      </c>
      <c r="AQ7304">
        <v>0</v>
      </c>
      <c r="AR7304">
        <f t="shared" si="114"/>
        <v>0</v>
      </c>
      <c r="AS7304">
        <v>1</v>
      </c>
      <c r="AT7304" t="s">
        <v>97</v>
      </c>
      <c r="AU7304">
        <v>5</v>
      </c>
    </row>
    <row r="7305" spans="1:47">
      <c r="A7305" t="s">
        <v>24839</v>
      </c>
      <c r="B7305" t="s">
        <v>293</v>
      </c>
      <c r="C7305">
        <v>239</v>
      </c>
      <c r="D7305" t="s">
        <v>24840</v>
      </c>
      <c r="E7305">
        <v>101</v>
      </c>
      <c r="F7305" t="s">
        <v>24841</v>
      </c>
      <c r="G7305" t="s">
        <v>24701</v>
      </c>
      <c r="J7305">
        <v>1.4999999999999999E-4</v>
      </c>
      <c r="K7305">
        <v>0</v>
      </c>
      <c r="L7305">
        <v>1</v>
      </c>
      <c r="M7305">
        <v>0</v>
      </c>
      <c r="N7305">
        <v>1</v>
      </c>
      <c r="P7305">
        <v>0</v>
      </c>
      <c r="Q7305">
        <v>0</v>
      </c>
      <c r="R7305">
        <v>0</v>
      </c>
      <c r="T7305">
        <v>0</v>
      </c>
      <c r="X7305" t="s">
        <v>225</v>
      </c>
      <c r="Y7305">
        <v>0</v>
      </c>
      <c r="AB7305">
        <v>0</v>
      </c>
      <c r="AC7305">
        <v>1</v>
      </c>
      <c r="AD7305">
        <v>0</v>
      </c>
      <c r="AE7305">
        <v>1344</v>
      </c>
      <c r="AF7305">
        <v>1.75</v>
      </c>
      <c r="AH7305" t="s">
        <v>24839</v>
      </c>
      <c r="AI7305" t="s">
        <v>24748</v>
      </c>
      <c r="AJ7305" t="s">
        <v>24842</v>
      </c>
      <c r="AK7305" t="s">
        <v>24528</v>
      </c>
      <c r="AL7305" t="s">
        <v>222</v>
      </c>
      <c r="AM7305" t="s">
        <v>15067</v>
      </c>
      <c r="AN7305" t="s">
        <v>24530</v>
      </c>
      <c r="AQ7305">
        <v>0</v>
      </c>
      <c r="AR7305">
        <f t="shared" si="114"/>
        <v>0</v>
      </c>
      <c r="AS7305">
        <v>1</v>
      </c>
      <c r="AT7305" t="s">
        <v>97</v>
      </c>
      <c r="AU7305">
        <v>5</v>
      </c>
    </row>
    <row r="7306" spans="1:47">
      <c r="A7306" t="s">
        <v>24843</v>
      </c>
      <c r="B7306" t="s">
        <v>293</v>
      </c>
      <c r="C7306">
        <v>239</v>
      </c>
      <c r="D7306" t="s">
        <v>24844</v>
      </c>
      <c r="E7306">
        <v>101</v>
      </c>
      <c r="F7306" t="s">
        <v>24845</v>
      </c>
      <c r="G7306" t="s">
        <v>24304</v>
      </c>
      <c r="J7306">
        <v>0.29686000000000001</v>
      </c>
      <c r="K7306">
        <v>1</v>
      </c>
      <c r="L7306">
        <v>1</v>
      </c>
      <c r="M7306">
        <v>1</v>
      </c>
      <c r="N7306">
        <v>1</v>
      </c>
      <c r="O7306" t="s">
        <v>225</v>
      </c>
      <c r="P7306">
        <v>0</v>
      </c>
      <c r="Q7306">
        <v>0</v>
      </c>
      <c r="R7306">
        <v>0</v>
      </c>
      <c r="T7306">
        <v>0</v>
      </c>
      <c r="X7306" t="s">
        <v>225</v>
      </c>
      <c r="Y7306">
        <v>0</v>
      </c>
      <c r="AB7306">
        <v>1</v>
      </c>
      <c r="AC7306">
        <v>1</v>
      </c>
      <c r="AD7306">
        <v>4</v>
      </c>
      <c r="AE7306">
        <v>1000</v>
      </c>
      <c r="AF7306">
        <v>1.5</v>
      </c>
      <c r="AH7306" t="s">
        <v>24843</v>
      </c>
      <c r="AI7306" t="s">
        <v>24713</v>
      </c>
      <c r="AJ7306" t="s">
        <v>24846</v>
      </c>
      <c r="AK7306" t="s">
        <v>24528</v>
      </c>
      <c r="AL7306" t="s">
        <v>222</v>
      </c>
      <c r="AM7306" t="s">
        <v>15067</v>
      </c>
      <c r="AN7306" t="s">
        <v>24530</v>
      </c>
      <c r="AQ7306">
        <v>0</v>
      </c>
      <c r="AR7306">
        <f t="shared" si="114"/>
        <v>0.41817599999999994</v>
      </c>
      <c r="AS7306">
        <v>1</v>
      </c>
      <c r="AT7306" t="s">
        <v>97</v>
      </c>
      <c r="AU7306">
        <v>5</v>
      </c>
    </row>
    <row r="7307" spans="1:47">
      <c r="A7307" t="s">
        <v>24847</v>
      </c>
      <c r="B7307" t="s">
        <v>293</v>
      </c>
      <c r="C7307">
        <v>239</v>
      </c>
      <c r="D7307" t="s">
        <v>24848</v>
      </c>
      <c r="E7307">
        <v>101</v>
      </c>
      <c r="F7307" t="s">
        <v>24849</v>
      </c>
      <c r="G7307" t="s">
        <v>24304</v>
      </c>
      <c r="J7307">
        <v>0.14055000000000001</v>
      </c>
      <c r="K7307">
        <v>1</v>
      </c>
      <c r="L7307">
        <v>1</v>
      </c>
      <c r="M7307">
        <v>1</v>
      </c>
      <c r="N7307">
        <v>1</v>
      </c>
      <c r="O7307" t="s">
        <v>225</v>
      </c>
      <c r="P7307">
        <v>0</v>
      </c>
      <c r="Q7307">
        <v>0</v>
      </c>
      <c r="R7307">
        <v>0</v>
      </c>
      <c r="T7307">
        <v>0</v>
      </c>
      <c r="X7307" t="s">
        <v>225</v>
      </c>
      <c r="Y7307">
        <v>0</v>
      </c>
      <c r="AB7307">
        <v>1</v>
      </c>
      <c r="AC7307">
        <v>1</v>
      </c>
      <c r="AD7307">
        <v>3</v>
      </c>
      <c r="AE7307">
        <v>700</v>
      </c>
      <c r="AF7307">
        <v>1</v>
      </c>
      <c r="AH7307" t="s">
        <v>24847</v>
      </c>
      <c r="AI7307" t="s">
        <v>24604</v>
      </c>
      <c r="AJ7307" t="s">
        <v>24850</v>
      </c>
      <c r="AK7307" t="s">
        <v>24528</v>
      </c>
      <c r="AL7307" t="s">
        <v>222</v>
      </c>
      <c r="AM7307" t="s">
        <v>15067</v>
      </c>
      <c r="AN7307" t="s">
        <v>24530</v>
      </c>
      <c r="AQ7307">
        <v>0</v>
      </c>
      <c r="AR7307">
        <f t="shared" si="114"/>
        <v>0.41817599999999994</v>
      </c>
      <c r="AS7307">
        <v>1</v>
      </c>
      <c r="AT7307" t="s">
        <v>97</v>
      </c>
      <c r="AU7307">
        <v>5</v>
      </c>
    </row>
    <row r="7308" spans="1:47">
      <c r="A7308" t="s">
        <v>24851</v>
      </c>
      <c r="B7308" t="s">
        <v>293</v>
      </c>
      <c r="C7308">
        <v>239</v>
      </c>
      <c r="D7308" t="s">
        <v>24852</v>
      </c>
      <c r="E7308">
        <v>132</v>
      </c>
      <c r="F7308" t="s">
        <v>24849</v>
      </c>
      <c r="G7308" t="s">
        <v>24304</v>
      </c>
      <c r="J7308">
        <v>0.13214999999999999</v>
      </c>
      <c r="K7308">
        <v>0</v>
      </c>
      <c r="L7308">
        <v>0</v>
      </c>
      <c r="M7308">
        <v>0</v>
      </c>
      <c r="N7308">
        <v>0</v>
      </c>
      <c r="P7308">
        <v>0</v>
      </c>
      <c r="Q7308">
        <v>0</v>
      </c>
      <c r="R7308">
        <v>0</v>
      </c>
      <c r="T7308">
        <v>0</v>
      </c>
      <c r="Y7308">
        <v>0</v>
      </c>
      <c r="AB7308">
        <v>0</v>
      </c>
      <c r="AC7308">
        <v>0</v>
      </c>
      <c r="AD7308">
        <v>0</v>
      </c>
      <c r="AE7308">
        <v>0</v>
      </c>
      <c r="AF7308">
        <v>0</v>
      </c>
      <c r="AH7308" t="s">
        <v>24851</v>
      </c>
      <c r="AI7308" t="s">
        <v>323</v>
      </c>
      <c r="AJ7308" t="s">
        <v>323</v>
      </c>
      <c r="AK7308" t="s">
        <v>323</v>
      </c>
      <c r="AL7308" t="s">
        <v>238</v>
      </c>
      <c r="AQ7308">
        <v>0</v>
      </c>
      <c r="AR7308">
        <f t="shared" si="114"/>
        <v>0</v>
      </c>
      <c r="AS7308">
        <v>1</v>
      </c>
      <c r="AT7308" t="s">
        <v>97</v>
      </c>
      <c r="AU7308">
        <v>5</v>
      </c>
    </row>
    <row r="7309" spans="1:47">
      <c r="A7309" t="s">
        <v>24853</v>
      </c>
      <c r="B7309" t="s">
        <v>293</v>
      </c>
      <c r="C7309">
        <v>239</v>
      </c>
      <c r="D7309" t="s">
        <v>24854</v>
      </c>
      <c r="E7309">
        <v>101</v>
      </c>
      <c r="F7309" t="s">
        <v>24855</v>
      </c>
      <c r="G7309" t="s">
        <v>24701</v>
      </c>
      <c r="J7309">
        <v>0.51807999999999998</v>
      </c>
      <c r="K7309">
        <v>1</v>
      </c>
      <c r="L7309">
        <v>1</v>
      </c>
      <c r="M7309">
        <v>1</v>
      </c>
      <c r="N7309">
        <v>1</v>
      </c>
      <c r="O7309" t="s">
        <v>225</v>
      </c>
      <c r="P7309">
        <v>0</v>
      </c>
      <c r="Q7309">
        <v>0</v>
      </c>
      <c r="R7309">
        <v>0</v>
      </c>
      <c r="T7309">
        <v>0</v>
      </c>
      <c r="X7309" t="s">
        <v>225</v>
      </c>
      <c r="Y7309">
        <v>0</v>
      </c>
      <c r="AB7309">
        <v>1</v>
      </c>
      <c r="AC7309">
        <v>1</v>
      </c>
      <c r="AD7309">
        <v>0</v>
      </c>
      <c r="AE7309">
        <v>844</v>
      </c>
      <c r="AF7309">
        <v>1</v>
      </c>
      <c r="AH7309" t="s">
        <v>24853</v>
      </c>
      <c r="AI7309" t="s">
        <v>24558</v>
      </c>
      <c r="AJ7309" t="s">
        <v>24856</v>
      </c>
      <c r="AK7309" t="s">
        <v>24528</v>
      </c>
      <c r="AL7309" t="s">
        <v>24529</v>
      </c>
      <c r="AM7309" t="s">
        <v>15067</v>
      </c>
      <c r="AN7309" t="s">
        <v>24530</v>
      </c>
      <c r="AQ7309">
        <v>0</v>
      </c>
      <c r="AR7309">
        <f t="shared" si="114"/>
        <v>0.41817599999999994</v>
      </c>
      <c r="AS7309">
        <v>1</v>
      </c>
      <c r="AT7309" t="s">
        <v>97</v>
      </c>
      <c r="AU7309">
        <v>5</v>
      </c>
    </row>
    <row r="7310" spans="1:47">
      <c r="A7310" t="s">
        <v>24857</v>
      </c>
      <c r="B7310" t="s">
        <v>293</v>
      </c>
      <c r="C7310">
        <v>239</v>
      </c>
      <c r="D7310" t="s">
        <v>24858</v>
      </c>
      <c r="E7310">
        <v>101</v>
      </c>
      <c r="F7310" t="s">
        <v>24859</v>
      </c>
      <c r="G7310" t="s">
        <v>24304</v>
      </c>
      <c r="J7310">
        <v>3.0127000000000002</v>
      </c>
      <c r="K7310">
        <v>1</v>
      </c>
      <c r="L7310">
        <v>1</v>
      </c>
      <c r="M7310">
        <v>1</v>
      </c>
      <c r="N7310">
        <v>1</v>
      </c>
      <c r="O7310" t="s">
        <v>225</v>
      </c>
      <c r="P7310">
        <v>0</v>
      </c>
      <c r="Q7310">
        <v>0</v>
      </c>
      <c r="R7310">
        <v>0</v>
      </c>
      <c r="T7310">
        <v>0</v>
      </c>
      <c r="X7310" t="s">
        <v>225</v>
      </c>
      <c r="Y7310">
        <v>0</v>
      </c>
      <c r="AB7310">
        <v>1</v>
      </c>
      <c r="AC7310">
        <v>1</v>
      </c>
      <c r="AD7310">
        <v>4</v>
      </c>
      <c r="AE7310">
        <v>1946</v>
      </c>
      <c r="AF7310">
        <v>2</v>
      </c>
      <c r="AH7310" t="s">
        <v>24857</v>
      </c>
      <c r="AI7310" t="s">
        <v>24777</v>
      </c>
      <c r="AJ7310" t="s">
        <v>24860</v>
      </c>
      <c r="AK7310" t="s">
        <v>24528</v>
      </c>
      <c r="AL7310" t="s">
        <v>222</v>
      </c>
      <c r="AM7310" t="s">
        <v>15067</v>
      </c>
      <c r="AN7310" t="s">
        <v>24530</v>
      </c>
      <c r="AO7310" t="s">
        <v>24560</v>
      </c>
      <c r="AQ7310">
        <v>0</v>
      </c>
      <c r="AR7310">
        <f t="shared" si="114"/>
        <v>0.41817599999999994</v>
      </c>
      <c r="AS7310">
        <v>1</v>
      </c>
      <c r="AT7310" t="s">
        <v>97</v>
      </c>
      <c r="AU7310">
        <v>5</v>
      </c>
    </row>
    <row r="7311" spans="1:47">
      <c r="A7311" t="s">
        <v>24861</v>
      </c>
      <c r="B7311" t="s">
        <v>293</v>
      </c>
      <c r="C7311">
        <v>239</v>
      </c>
      <c r="D7311" t="s">
        <v>24862</v>
      </c>
      <c r="E7311">
        <v>101</v>
      </c>
      <c r="F7311" t="s">
        <v>24863</v>
      </c>
      <c r="G7311" t="s">
        <v>24304</v>
      </c>
      <c r="J7311">
        <v>0.27777000000000002</v>
      </c>
      <c r="K7311">
        <v>1</v>
      </c>
      <c r="L7311">
        <v>1</v>
      </c>
      <c r="M7311">
        <v>1</v>
      </c>
      <c r="N7311">
        <v>1</v>
      </c>
      <c r="O7311" t="s">
        <v>225</v>
      </c>
      <c r="P7311">
        <v>0</v>
      </c>
      <c r="Q7311">
        <v>0</v>
      </c>
      <c r="R7311">
        <v>0</v>
      </c>
      <c r="T7311">
        <v>0</v>
      </c>
      <c r="X7311" t="s">
        <v>225</v>
      </c>
      <c r="Y7311">
        <v>0</v>
      </c>
      <c r="AB7311">
        <v>1</v>
      </c>
      <c r="AC7311">
        <v>1</v>
      </c>
      <c r="AD7311">
        <v>2</v>
      </c>
      <c r="AE7311">
        <v>1152</v>
      </c>
      <c r="AF7311">
        <v>1</v>
      </c>
      <c r="AH7311" t="s">
        <v>24861</v>
      </c>
      <c r="AI7311" t="s">
        <v>24735</v>
      </c>
      <c r="AJ7311" t="s">
        <v>24864</v>
      </c>
      <c r="AK7311" t="s">
        <v>24528</v>
      </c>
      <c r="AL7311" t="s">
        <v>24588</v>
      </c>
      <c r="AM7311" t="s">
        <v>15067</v>
      </c>
      <c r="AN7311" t="s">
        <v>24530</v>
      </c>
      <c r="AQ7311">
        <v>0</v>
      </c>
      <c r="AR7311">
        <f t="shared" si="114"/>
        <v>0.41817599999999994</v>
      </c>
      <c r="AS7311">
        <v>1</v>
      </c>
      <c r="AT7311" t="s">
        <v>97</v>
      </c>
      <c r="AU7311">
        <v>5</v>
      </c>
    </row>
    <row r="7312" spans="1:47">
      <c r="A7312" t="s">
        <v>23729</v>
      </c>
      <c r="C7312">
        <v>239</v>
      </c>
      <c r="E7312">
        <v>999</v>
      </c>
      <c r="J7312">
        <v>2.264E-2</v>
      </c>
      <c r="K7312">
        <v>0</v>
      </c>
      <c r="L7312">
        <v>0</v>
      </c>
      <c r="M7312">
        <v>0</v>
      </c>
      <c r="N7312">
        <v>0</v>
      </c>
      <c r="P7312">
        <v>0</v>
      </c>
      <c r="Q7312">
        <v>0</v>
      </c>
      <c r="R7312">
        <v>0</v>
      </c>
      <c r="T7312">
        <v>0</v>
      </c>
      <c r="Y7312">
        <v>0</v>
      </c>
      <c r="AB7312">
        <v>0</v>
      </c>
      <c r="AC7312">
        <v>0</v>
      </c>
      <c r="AD7312">
        <v>0</v>
      </c>
      <c r="AE7312">
        <v>0</v>
      </c>
      <c r="AF7312">
        <v>0</v>
      </c>
      <c r="AI7312" t="s">
        <v>323</v>
      </c>
      <c r="AJ7312" t="s">
        <v>323</v>
      </c>
      <c r="AK7312" t="s">
        <v>323</v>
      </c>
      <c r="AQ7312">
        <v>0</v>
      </c>
      <c r="AR7312">
        <f t="shared" si="114"/>
        <v>0</v>
      </c>
      <c r="AS7312">
        <v>1</v>
      </c>
      <c r="AT7312" t="s">
        <v>124</v>
      </c>
      <c r="AU7312">
        <v>32</v>
      </c>
    </row>
    <row r="7313" spans="1:47">
      <c r="A7313" t="s">
        <v>24865</v>
      </c>
      <c r="B7313" t="s">
        <v>293</v>
      </c>
      <c r="C7313">
        <v>239</v>
      </c>
      <c r="D7313" t="s">
        <v>24866</v>
      </c>
      <c r="E7313">
        <v>17</v>
      </c>
      <c r="F7313" t="s">
        <v>24867</v>
      </c>
      <c r="G7313" t="s">
        <v>24304</v>
      </c>
      <c r="J7313">
        <v>6.3418599999999996</v>
      </c>
      <c r="K7313">
        <v>1</v>
      </c>
      <c r="L7313">
        <v>1</v>
      </c>
      <c r="M7313">
        <v>1</v>
      </c>
      <c r="N7313">
        <v>1</v>
      </c>
      <c r="O7313" t="s">
        <v>225</v>
      </c>
      <c r="P7313">
        <v>0</v>
      </c>
      <c r="Q7313">
        <v>0</v>
      </c>
      <c r="R7313">
        <v>0</v>
      </c>
      <c r="T7313">
        <v>0</v>
      </c>
      <c r="X7313" t="s">
        <v>225</v>
      </c>
      <c r="Y7313">
        <v>0</v>
      </c>
      <c r="AB7313">
        <v>1</v>
      </c>
      <c r="AC7313">
        <v>1</v>
      </c>
      <c r="AD7313">
        <v>2</v>
      </c>
      <c r="AE7313">
        <v>931</v>
      </c>
      <c r="AF7313">
        <v>1.75</v>
      </c>
      <c r="AH7313" t="s">
        <v>24865</v>
      </c>
      <c r="AI7313" t="s">
        <v>24582</v>
      </c>
      <c r="AJ7313" t="s">
        <v>24868</v>
      </c>
      <c r="AK7313" t="s">
        <v>24528</v>
      </c>
      <c r="AL7313" t="s">
        <v>238</v>
      </c>
      <c r="AM7313" t="s">
        <v>15067</v>
      </c>
      <c r="AN7313" t="s">
        <v>24530</v>
      </c>
      <c r="AQ7313">
        <v>0</v>
      </c>
      <c r="AR7313">
        <f t="shared" si="114"/>
        <v>0.41817599999999994</v>
      </c>
      <c r="AS7313">
        <v>1</v>
      </c>
      <c r="AT7313" t="s">
        <v>97</v>
      </c>
      <c r="AU7313">
        <v>5</v>
      </c>
    </row>
    <row r="7314" spans="1:47">
      <c r="A7314" t="s">
        <v>24869</v>
      </c>
      <c r="B7314" t="s">
        <v>293</v>
      </c>
      <c r="C7314">
        <v>239</v>
      </c>
      <c r="D7314" t="s">
        <v>24870</v>
      </c>
      <c r="E7314">
        <v>101</v>
      </c>
      <c r="F7314" t="s">
        <v>24871</v>
      </c>
      <c r="G7314" t="s">
        <v>24304</v>
      </c>
      <c r="J7314">
        <v>0.26522000000000001</v>
      </c>
      <c r="K7314">
        <v>1</v>
      </c>
      <c r="L7314">
        <v>1</v>
      </c>
      <c r="M7314">
        <v>1</v>
      </c>
      <c r="N7314">
        <v>1</v>
      </c>
      <c r="O7314" t="s">
        <v>225</v>
      </c>
      <c r="P7314">
        <v>0</v>
      </c>
      <c r="Q7314">
        <v>0</v>
      </c>
      <c r="R7314">
        <v>0</v>
      </c>
      <c r="T7314">
        <v>0</v>
      </c>
      <c r="X7314" t="s">
        <v>225</v>
      </c>
      <c r="Y7314">
        <v>0</v>
      </c>
      <c r="AB7314">
        <v>1</v>
      </c>
      <c r="AC7314">
        <v>1</v>
      </c>
      <c r="AD7314">
        <v>0</v>
      </c>
      <c r="AE7314">
        <v>1344</v>
      </c>
      <c r="AF7314">
        <v>1</v>
      </c>
      <c r="AH7314" t="s">
        <v>24869</v>
      </c>
      <c r="AI7314" t="s">
        <v>24872</v>
      </c>
      <c r="AJ7314" t="s">
        <v>24873</v>
      </c>
      <c r="AK7314" t="s">
        <v>24528</v>
      </c>
      <c r="AL7314" t="s">
        <v>222</v>
      </c>
      <c r="AM7314" t="s">
        <v>15067</v>
      </c>
      <c r="AN7314" t="s">
        <v>24530</v>
      </c>
      <c r="AO7314" t="s">
        <v>24560</v>
      </c>
      <c r="AP7314" t="s">
        <v>24874</v>
      </c>
      <c r="AQ7314">
        <v>0</v>
      </c>
      <c r="AR7314">
        <f t="shared" si="114"/>
        <v>0.41817599999999994</v>
      </c>
      <c r="AS7314">
        <v>1</v>
      </c>
      <c r="AT7314" t="s">
        <v>97</v>
      </c>
      <c r="AU7314">
        <v>5</v>
      </c>
    </row>
    <row r="7315" spans="1:47">
      <c r="A7315" t="s">
        <v>24875</v>
      </c>
      <c r="B7315" t="s">
        <v>293</v>
      </c>
      <c r="C7315">
        <v>239</v>
      </c>
      <c r="D7315" t="s">
        <v>24876</v>
      </c>
      <c r="E7315">
        <v>101</v>
      </c>
      <c r="F7315" t="s">
        <v>24877</v>
      </c>
      <c r="G7315" t="s">
        <v>24304</v>
      </c>
      <c r="J7315">
        <v>9.4960000000000003E-2</v>
      </c>
      <c r="K7315">
        <v>1</v>
      </c>
      <c r="L7315">
        <v>1</v>
      </c>
      <c r="M7315">
        <v>1</v>
      </c>
      <c r="N7315">
        <v>1</v>
      </c>
      <c r="O7315" t="s">
        <v>225</v>
      </c>
      <c r="P7315">
        <v>0</v>
      </c>
      <c r="Q7315">
        <v>0</v>
      </c>
      <c r="R7315">
        <v>0</v>
      </c>
      <c r="T7315">
        <v>0</v>
      </c>
      <c r="X7315" t="s">
        <v>225</v>
      </c>
      <c r="Y7315">
        <v>0</v>
      </c>
      <c r="AB7315">
        <v>1</v>
      </c>
      <c r="AC7315">
        <v>1</v>
      </c>
      <c r="AD7315">
        <v>0</v>
      </c>
      <c r="AE7315">
        <v>558</v>
      </c>
      <c r="AF7315">
        <v>1</v>
      </c>
      <c r="AH7315" t="s">
        <v>24875</v>
      </c>
      <c r="AI7315" t="s">
        <v>24526</v>
      </c>
      <c r="AJ7315" t="s">
        <v>24878</v>
      </c>
      <c r="AK7315" t="s">
        <v>24528</v>
      </c>
      <c r="AL7315" t="s">
        <v>24588</v>
      </c>
      <c r="AM7315" t="s">
        <v>15067</v>
      </c>
      <c r="AN7315" t="s">
        <v>24530</v>
      </c>
      <c r="AQ7315">
        <v>0</v>
      </c>
      <c r="AR7315">
        <f t="shared" si="114"/>
        <v>0.41817599999999994</v>
      </c>
      <c r="AS7315">
        <v>1</v>
      </c>
      <c r="AT7315" t="s">
        <v>97</v>
      </c>
      <c r="AU7315">
        <v>5</v>
      </c>
    </row>
    <row r="7316" spans="1:47">
      <c r="A7316" t="s">
        <v>24879</v>
      </c>
      <c r="B7316" t="s">
        <v>293</v>
      </c>
      <c r="C7316">
        <v>239</v>
      </c>
      <c r="D7316" t="s">
        <v>24880</v>
      </c>
      <c r="E7316">
        <v>131</v>
      </c>
      <c r="F7316" t="s">
        <v>24787</v>
      </c>
      <c r="G7316" t="s">
        <v>24304</v>
      </c>
      <c r="J7316">
        <v>0.13619999999999999</v>
      </c>
      <c r="K7316">
        <v>0</v>
      </c>
      <c r="L7316">
        <v>0</v>
      </c>
      <c r="M7316">
        <v>0</v>
      </c>
      <c r="N7316">
        <v>0</v>
      </c>
      <c r="P7316">
        <v>0</v>
      </c>
      <c r="Q7316">
        <v>0</v>
      </c>
      <c r="R7316">
        <v>0</v>
      </c>
      <c r="T7316">
        <v>0</v>
      </c>
      <c r="Y7316">
        <v>0</v>
      </c>
      <c r="AB7316">
        <v>0</v>
      </c>
      <c r="AC7316">
        <v>0</v>
      </c>
      <c r="AD7316">
        <v>0</v>
      </c>
      <c r="AE7316">
        <v>0</v>
      </c>
      <c r="AF7316">
        <v>0</v>
      </c>
      <c r="AH7316" t="s">
        <v>24879</v>
      </c>
      <c r="AI7316" t="s">
        <v>323</v>
      </c>
      <c r="AJ7316" t="s">
        <v>323</v>
      </c>
      <c r="AK7316" t="s">
        <v>323</v>
      </c>
      <c r="AL7316" t="s">
        <v>238</v>
      </c>
      <c r="AM7316" t="s">
        <v>15067</v>
      </c>
      <c r="AN7316" t="s">
        <v>24530</v>
      </c>
      <c r="AQ7316">
        <v>0</v>
      </c>
      <c r="AR7316">
        <f t="shared" si="114"/>
        <v>0</v>
      </c>
      <c r="AS7316">
        <v>1</v>
      </c>
      <c r="AT7316" t="s">
        <v>97</v>
      </c>
      <c r="AU7316">
        <v>5</v>
      </c>
    </row>
    <row r="7317" spans="1:47">
      <c r="A7317" t="s">
        <v>24881</v>
      </c>
      <c r="B7317" t="s">
        <v>293</v>
      </c>
      <c r="C7317">
        <v>239</v>
      </c>
      <c r="D7317" t="s">
        <v>24882</v>
      </c>
      <c r="E7317">
        <v>132</v>
      </c>
      <c r="F7317" t="s">
        <v>24883</v>
      </c>
      <c r="G7317" t="s">
        <v>24304</v>
      </c>
      <c r="J7317">
        <v>0.39279999999999998</v>
      </c>
      <c r="K7317">
        <v>0</v>
      </c>
      <c r="L7317">
        <v>0</v>
      </c>
      <c r="M7317">
        <v>0</v>
      </c>
      <c r="N7317">
        <v>0</v>
      </c>
      <c r="P7317">
        <v>0</v>
      </c>
      <c r="Q7317">
        <v>0</v>
      </c>
      <c r="R7317">
        <v>0</v>
      </c>
      <c r="T7317">
        <v>0</v>
      </c>
      <c r="Y7317">
        <v>0</v>
      </c>
      <c r="AB7317">
        <v>0</v>
      </c>
      <c r="AC7317">
        <v>0</v>
      </c>
      <c r="AD7317">
        <v>0</v>
      </c>
      <c r="AE7317">
        <v>0</v>
      </c>
      <c r="AF7317">
        <v>0</v>
      </c>
      <c r="AH7317" t="s">
        <v>24881</v>
      </c>
      <c r="AI7317" t="s">
        <v>323</v>
      </c>
      <c r="AJ7317" t="s">
        <v>323</v>
      </c>
      <c r="AK7317" t="s">
        <v>323</v>
      </c>
      <c r="AL7317" t="s">
        <v>238</v>
      </c>
      <c r="AQ7317">
        <v>0</v>
      </c>
      <c r="AR7317">
        <f t="shared" si="114"/>
        <v>0</v>
      </c>
      <c r="AS7317">
        <v>1</v>
      </c>
      <c r="AT7317" t="s">
        <v>97</v>
      </c>
      <c r="AU7317">
        <v>5</v>
      </c>
    </row>
    <row r="7318" spans="1:47">
      <c r="A7318" t="s">
        <v>24885</v>
      </c>
      <c r="B7318" t="s">
        <v>293</v>
      </c>
      <c r="C7318">
        <v>239</v>
      </c>
      <c r="D7318" t="s">
        <v>24886</v>
      </c>
      <c r="E7318">
        <v>101</v>
      </c>
      <c r="F7318" t="s">
        <v>24883</v>
      </c>
      <c r="G7318" t="s">
        <v>24304</v>
      </c>
      <c r="J7318">
        <v>0.34642000000000001</v>
      </c>
      <c r="K7318">
        <v>1</v>
      </c>
      <c r="L7318">
        <v>1</v>
      </c>
      <c r="M7318">
        <v>1</v>
      </c>
      <c r="N7318">
        <v>1</v>
      </c>
      <c r="O7318" t="s">
        <v>225</v>
      </c>
      <c r="P7318">
        <v>0</v>
      </c>
      <c r="Q7318">
        <v>0</v>
      </c>
      <c r="R7318">
        <v>0</v>
      </c>
      <c r="T7318">
        <v>0</v>
      </c>
      <c r="X7318" t="s">
        <v>225</v>
      </c>
      <c r="Y7318">
        <v>0</v>
      </c>
      <c r="AB7318">
        <v>1</v>
      </c>
      <c r="AC7318">
        <v>1</v>
      </c>
      <c r="AD7318">
        <v>3</v>
      </c>
      <c r="AE7318">
        <v>768</v>
      </c>
      <c r="AF7318">
        <v>1</v>
      </c>
      <c r="AH7318" t="s">
        <v>24885</v>
      </c>
      <c r="AI7318" t="s">
        <v>24887</v>
      </c>
      <c r="AJ7318" t="s">
        <v>24888</v>
      </c>
      <c r="AK7318" t="s">
        <v>24528</v>
      </c>
      <c r="AL7318" t="s">
        <v>24588</v>
      </c>
      <c r="AM7318" t="s">
        <v>15067</v>
      </c>
      <c r="AN7318" t="s">
        <v>24530</v>
      </c>
      <c r="AQ7318">
        <v>0</v>
      </c>
      <c r="AR7318">
        <f t="shared" si="114"/>
        <v>0.41817599999999994</v>
      </c>
      <c r="AS7318">
        <v>1</v>
      </c>
      <c r="AT7318" t="s">
        <v>97</v>
      </c>
      <c r="AU7318">
        <v>5</v>
      </c>
    </row>
    <row r="7319" spans="1:47">
      <c r="A7319" t="s">
        <v>24889</v>
      </c>
      <c r="B7319" t="s">
        <v>293</v>
      </c>
      <c r="C7319">
        <v>239</v>
      </c>
      <c r="D7319" t="s">
        <v>24890</v>
      </c>
      <c r="E7319">
        <v>101</v>
      </c>
      <c r="F7319" t="s">
        <v>24891</v>
      </c>
      <c r="G7319" t="s">
        <v>24304</v>
      </c>
      <c r="J7319">
        <v>0.94245000000000001</v>
      </c>
      <c r="K7319">
        <v>1</v>
      </c>
      <c r="L7319">
        <v>1</v>
      </c>
      <c r="M7319">
        <v>1</v>
      </c>
      <c r="N7319">
        <v>1</v>
      </c>
      <c r="O7319" t="s">
        <v>225</v>
      </c>
      <c r="P7319">
        <v>0</v>
      </c>
      <c r="Q7319">
        <v>0</v>
      </c>
      <c r="R7319">
        <v>0</v>
      </c>
      <c r="T7319">
        <v>0</v>
      </c>
      <c r="X7319" t="s">
        <v>225</v>
      </c>
      <c r="Y7319">
        <v>0</v>
      </c>
      <c r="AB7319">
        <v>1</v>
      </c>
      <c r="AC7319">
        <v>1</v>
      </c>
      <c r="AD7319">
        <v>0</v>
      </c>
      <c r="AE7319">
        <v>936</v>
      </c>
      <c r="AF7319">
        <v>1.75</v>
      </c>
      <c r="AH7319" t="s">
        <v>24889</v>
      </c>
      <c r="AI7319" t="s">
        <v>24806</v>
      </c>
      <c r="AJ7319" t="s">
        <v>24893</v>
      </c>
      <c r="AK7319" t="s">
        <v>24528</v>
      </c>
      <c r="AL7319" t="s">
        <v>222</v>
      </c>
      <c r="AM7319" t="s">
        <v>15067</v>
      </c>
      <c r="AN7319" t="s">
        <v>24530</v>
      </c>
      <c r="AO7319" t="s">
        <v>24560</v>
      </c>
      <c r="AP7319" t="s">
        <v>24894</v>
      </c>
      <c r="AQ7319">
        <v>0</v>
      </c>
      <c r="AR7319">
        <f t="shared" si="114"/>
        <v>4.6463999999999999</v>
      </c>
      <c r="AS7319">
        <v>1</v>
      </c>
      <c r="AT7319" t="s">
        <v>112</v>
      </c>
      <c r="AU7319">
        <v>20</v>
      </c>
    </row>
    <row r="7320" spans="1:47">
      <c r="A7320" t="s">
        <v>24895</v>
      </c>
      <c r="B7320" t="s">
        <v>293</v>
      </c>
      <c r="C7320">
        <v>239</v>
      </c>
      <c r="D7320" t="s">
        <v>24896</v>
      </c>
      <c r="E7320">
        <v>101</v>
      </c>
      <c r="F7320" t="s">
        <v>24897</v>
      </c>
      <c r="G7320" t="s">
        <v>24304</v>
      </c>
      <c r="J7320">
        <v>0.18931999999999999</v>
      </c>
      <c r="K7320">
        <v>1</v>
      </c>
      <c r="L7320">
        <v>1</v>
      </c>
      <c r="M7320">
        <v>1</v>
      </c>
      <c r="N7320">
        <v>1</v>
      </c>
      <c r="O7320" t="s">
        <v>225</v>
      </c>
      <c r="P7320">
        <v>0</v>
      </c>
      <c r="Q7320">
        <v>0</v>
      </c>
      <c r="R7320">
        <v>0</v>
      </c>
      <c r="T7320">
        <v>0</v>
      </c>
      <c r="X7320" t="s">
        <v>225</v>
      </c>
      <c r="Y7320">
        <v>0</v>
      </c>
      <c r="AB7320">
        <v>1</v>
      </c>
      <c r="AC7320">
        <v>1</v>
      </c>
      <c r="AD7320">
        <v>3</v>
      </c>
      <c r="AE7320">
        <v>1270</v>
      </c>
      <c r="AF7320">
        <v>1</v>
      </c>
      <c r="AH7320" t="s">
        <v>24895</v>
      </c>
      <c r="AI7320" t="s">
        <v>24582</v>
      </c>
      <c r="AJ7320" t="s">
        <v>24898</v>
      </c>
      <c r="AK7320" t="s">
        <v>24528</v>
      </c>
      <c r="AL7320" t="s">
        <v>222</v>
      </c>
      <c r="AM7320" t="s">
        <v>15067</v>
      </c>
      <c r="AN7320" t="s">
        <v>24530</v>
      </c>
      <c r="AQ7320">
        <v>0</v>
      </c>
      <c r="AR7320">
        <f t="shared" si="114"/>
        <v>0.41817599999999994</v>
      </c>
      <c r="AS7320">
        <v>1</v>
      </c>
      <c r="AT7320" t="s">
        <v>97</v>
      </c>
      <c r="AU7320">
        <v>5</v>
      </c>
    </row>
    <row r="7321" spans="1:47">
      <c r="A7321" t="s">
        <v>24899</v>
      </c>
      <c r="B7321" t="s">
        <v>293</v>
      </c>
      <c r="C7321">
        <v>239</v>
      </c>
      <c r="D7321" t="s">
        <v>24900</v>
      </c>
      <c r="E7321">
        <v>101</v>
      </c>
      <c r="F7321" t="s">
        <v>24901</v>
      </c>
      <c r="G7321" t="s">
        <v>24304</v>
      </c>
      <c r="J7321">
        <v>0.27474999999999999</v>
      </c>
      <c r="K7321">
        <v>1</v>
      </c>
      <c r="L7321">
        <v>1</v>
      </c>
      <c r="M7321">
        <v>1</v>
      </c>
      <c r="N7321">
        <v>1</v>
      </c>
      <c r="O7321" t="s">
        <v>225</v>
      </c>
      <c r="P7321">
        <v>0</v>
      </c>
      <c r="Q7321">
        <v>0</v>
      </c>
      <c r="R7321">
        <v>0</v>
      </c>
      <c r="T7321">
        <v>0</v>
      </c>
      <c r="X7321" t="s">
        <v>225</v>
      </c>
      <c r="Y7321">
        <v>0</v>
      </c>
      <c r="AB7321">
        <v>1</v>
      </c>
      <c r="AC7321">
        <v>1</v>
      </c>
      <c r="AD7321">
        <v>4</v>
      </c>
      <c r="AE7321">
        <v>1236</v>
      </c>
      <c r="AF7321">
        <v>1</v>
      </c>
      <c r="AH7321" t="s">
        <v>24899</v>
      </c>
      <c r="AI7321" t="s">
        <v>24604</v>
      </c>
      <c r="AJ7321" t="s">
        <v>24902</v>
      </c>
      <c r="AK7321" t="s">
        <v>24528</v>
      </c>
      <c r="AL7321" t="s">
        <v>24588</v>
      </c>
      <c r="AM7321" t="s">
        <v>15067</v>
      </c>
      <c r="AN7321" t="s">
        <v>24530</v>
      </c>
      <c r="AO7321" t="s">
        <v>24560</v>
      </c>
      <c r="AQ7321">
        <v>0</v>
      </c>
      <c r="AR7321">
        <f t="shared" si="114"/>
        <v>0.41817599999999994</v>
      </c>
      <c r="AS7321">
        <v>1</v>
      </c>
      <c r="AT7321" t="s">
        <v>97</v>
      </c>
      <c r="AU7321">
        <v>5</v>
      </c>
    </row>
    <row r="7322" spans="1:47">
      <c r="A7322" t="s">
        <v>24903</v>
      </c>
      <c r="B7322" t="s">
        <v>293</v>
      </c>
      <c r="C7322">
        <v>239</v>
      </c>
      <c r="D7322" t="s">
        <v>24904</v>
      </c>
      <c r="E7322">
        <v>101</v>
      </c>
      <c r="F7322" t="s">
        <v>24905</v>
      </c>
      <c r="G7322" t="s">
        <v>24701</v>
      </c>
      <c r="J7322">
        <v>0.39108999999999999</v>
      </c>
      <c r="K7322">
        <v>1</v>
      </c>
      <c r="L7322">
        <v>1</v>
      </c>
      <c r="M7322">
        <v>1</v>
      </c>
      <c r="N7322">
        <v>1</v>
      </c>
      <c r="O7322" t="s">
        <v>225</v>
      </c>
      <c r="P7322">
        <v>0</v>
      </c>
      <c r="Q7322">
        <v>0</v>
      </c>
      <c r="R7322">
        <v>0</v>
      </c>
      <c r="T7322">
        <v>0</v>
      </c>
      <c r="X7322" t="s">
        <v>225</v>
      </c>
      <c r="Y7322">
        <v>0</v>
      </c>
      <c r="AB7322">
        <v>1</v>
      </c>
      <c r="AC7322">
        <v>1</v>
      </c>
      <c r="AD7322">
        <v>3</v>
      </c>
      <c r="AE7322">
        <v>2200</v>
      </c>
      <c r="AF7322">
        <v>2</v>
      </c>
      <c r="AH7322" t="s">
        <v>24903</v>
      </c>
      <c r="AI7322" t="s">
        <v>24595</v>
      </c>
      <c r="AJ7322" t="s">
        <v>24906</v>
      </c>
      <c r="AK7322" t="s">
        <v>24528</v>
      </c>
      <c r="AL7322" t="s">
        <v>222</v>
      </c>
      <c r="AM7322" t="s">
        <v>24530</v>
      </c>
      <c r="AN7322" t="s">
        <v>15067</v>
      </c>
      <c r="AO7322" t="s">
        <v>1927</v>
      </c>
      <c r="AQ7322">
        <v>0</v>
      </c>
      <c r="AR7322">
        <f t="shared" si="114"/>
        <v>0.41817599999999994</v>
      </c>
      <c r="AS7322">
        <v>1</v>
      </c>
      <c r="AT7322" t="s">
        <v>97</v>
      </c>
      <c r="AU7322">
        <v>5</v>
      </c>
    </row>
    <row r="7323" spans="1:47">
      <c r="A7323" t="s">
        <v>24907</v>
      </c>
      <c r="B7323" t="s">
        <v>293</v>
      </c>
      <c r="C7323">
        <v>239</v>
      </c>
      <c r="D7323" t="s">
        <v>24908</v>
      </c>
      <c r="E7323">
        <v>101</v>
      </c>
      <c r="F7323" t="s">
        <v>24909</v>
      </c>
      <c r="G7323" t="s">
        <v>24304</v>
      </c>
      <c r="J7323">
        <v>0.42213000000000001</v>
      </c>
      <c r="K7323">
        <v>1</v>
      </c>
      <c r="L7323">
        <v>1</v>
      </c>
      <c r="M7323">
        <v>1</v>
      </c>
      <c r="N7323">
        <v>1</v>
      </c>
      <c r="O7323" t="s">
        <v>225</v>
      </c>
      <c r="P7323">
        <v>0</v>
      </c>
      <c r="Q7323">
        <v>0</v>
      </c>
      <c r="R7323">
        <v>0</v>
      </c>
      <c r="T7323">
        <v>0</v>
      </c>
      <c r="X7323" t="s">
        <v>225</v>
      </c>
      <c r="Y7323">
        <v>0</v>
      </c>
      <c r="AB7323">
        <v>1</v>
      </c>
      <c r="AC7323">
        <v>1</v>
      </c>
      <c r="AD7323">
        <v>3</v>
      </c>
      <c r="AE7323">
        <v>1473</v>
      </c>
      <c r="AF7323">
        <v>2</v>
      </c>
      <c r="AH7323" t="s">
        <v>24907</v>
      </c>
      <c r="AI7323" t="s">
        <v>24609</v>
      </c>
      <c r="AJ7323" t="s">
        <v>24910</v>
      </c>
      <c r="AK7323" t="s">
        <v>24528</v>
      </c>
      <c r="AL7323" t="s">
        <v>24529</v>
      </c>
      <c r="AM7323" t="s">
        <v>15067</v>
      </c>
      <c r="AN7323" t="s">
        <v>24530</v>
      </c>
      <c r="AO7323" t="s">
        <v>24560</v>
      </c>
      <c r="AQ7323">
        <v>0</v>
      </c>
      <c r="AR7323">
        <f t="shared" si="114"/>
        <v>0.41817599999999994</v>
      </c>
      <c r="AS7323">
        <v>1</v>
      </c>
      <c r="AT7323" t="s">
        <v>97</v>
      </c>
      <c r="AU7323">
        <v>5</v>
      </c>
    </row>
    <row r="7324" spans="1:47">
      <c r="A7324" t="s">
        <v>24911</v>
      </c>
      <c r="B7324" t="s">
        <v>293</v>
      </c>
      <c r="C7324">
        <v>239</v>
      </c>
      <c r="D7324" t="s">
        <v>24912</v>
      </c>
      <c r="E7324">
        <v>101</v>
      </c>
      <c r="F7324" t="s">
        <v>24913</v>
      </c>
      <c r="G7324" t="s">
        <v>24304</v>
      </c>
      <c r="J7324">
        <v>0.45384999999999998</v>
      </c>
      <c r="K7324">
        <v>1</v>
      </c>
      <c r="L7324">
        <v>1</v>
      </c>
      <c r="M7324">
        <v>1</v>
      </c>
      <c r="N7324">
        <v>1</v>
      </c>
      <c r="O7324" t="s">
        <v>225</v>
      </c>
      <c r="P7324">
        <v>0</v>
      </c>
      <c r="Q7324">
        <v>0</v>
      </c>
      <c r="R7324">
        <v>0</v>
      </c>
      <c r="T7324">
        <v>0</v>
      </c>
      <c r="X7324" t="s">
        <v>225</v>
      </c>
      <c r="Y7324">
        <v>0</v>
      </c>
      <c r="AB7324">
        <v>1</v>
      </c>
      <c r="AC7324">
        <v>1</v>
      </c>
      <c r="AD7324">
        <v>2</v>
      </c>
      <c r="AE7324">
        <v>1440</v>
      </c>
      <c r="AF7324">
        <v>1.5</v>
      </c>
      <c r="AH7324" t="s">
        <v>24911</v>
      </c>
      <c r="AI7324" t="s">
        <v>24716</v>
      </c>
      <c r="AJ7324" t="s">
        <v>24914</v>
      </c>
      <c r="AK7324" t="s">
        <v>24528</v>
      </c>
      <c r="AL7324" t="s">
        <v>24588</v>
      </c>
      <c r="AM7324" t="s">
        <v>15067</v>
      </c>
      <c r="AN7324" t="s">
        <v>24530</v>
      </c>
      <c r="AO7324" t="s">
        <v>24560</v>
      </c>
      <c r="AQ7324">
        <v>0</v>
      </c>
      <c r="AR7324">
        <f t="shared" si="114"/>
        <v>0.41817599999999994</v>
      </c>
      <c r="AS7324">
        <v>1</v>
      </c>
      <c r="AT7324" t="s">
        <v>97</v>
      </c>
      <c r="AU7324">
        <v>5</v>
      </c>
    </row>
    <row r="7325" spans="1:47">
      <c r="A7325" t="s">
        <v>24915</v>
      </c>
      <c r="B7325" t="s">
        <v>293</v>
      </c>
      <c r="C7325">
        <v>239</v>
      </c>
      <c r="D7325" t="s">
        <v>24916</v>
      </c>
      <c r="E7325">
        <v>101</v>
      </c>
      <c r="F7325" t="s">
        <v>24917</v>
      </c>
      <c r="G7325" t="s">
        <v>24304</v>
      </c>
      <c r="J7325">
        <v>0.183</v>
      </c>
      <c r="K7325">
        <v>1</v>
      </c>
      <c r="L7325">
        <v>1</v>
      </c>
      <c r="M7325">
        <v>1</v>
      </c>
      <c r="N7325">
        <v>1</v>
      </c>
      <c r="O7325" t="s">
        <v>225</v>
      </c>
      <c r="P7325">
        <v>0</v>
      </c>
      <c r="Q7325">
        <v>0</v>
      </c>
      <c r="R7325">
        <v>0</v>
      </c>
      <c r="T7325">
        <v>0</v>
      </c>
      <c r="X7325" t="s">
        <v>225</v>
      </c>
      <c r="Y7325">
        <v>0</v>
      </c>
      <c r="AB7325">
        <v>1</v>
      </c>
      <c r="AC7325">
        <v>1</v>
      </c>
      <c r="AD7325">
        <v>3</v>
      </c>
      <c r="AE7325">
        <v>1156</v>
      </c>
      <c r="AF7325">
        <v>1.5</v>
      </c>
      <c r="AH7325" t="s">
        <v>24915</v>
      </c>
      <c r="AI7325" t="s">
        <v>24918</v>
      </c>
      <c r="AJ7325" t="s">
        <v>24919</v>
      </c>
      <c r="AK7325" t="s">
        <v>24528</v>
      </c>
      <c r="AL7325" t="s">
        <v>24529</v>
      </c>
      <c r="AM7325" t="s">
        <v>15067</v>
      </c>
      <c r="AN7325" t="s">
        <v>24530</v>
      </c>
      <c r="AQ7325">
        <v>0</v>
      </c>
      <c r="AR7325">
        <f t="shared" si="114"/>
        <v>0.41817599999999994</v>
      </c>
      <c r="AS7325">
        <v>1</v>
      </c>
      <c r="AT7325" t="s">
        <v>97</v>
      </c>
      <c r="AU7325">
        <v>5</v>
      </c>
    </row>
    <row r="7326" spans="1:47">
      <c r="A7326" t="s">
        <v>24920</v>
      </c>
      <c r="B7326" t="s">
        <v>293</v>
      </c>
      <c r="C7326">
        <v>239</v>
      </c>
      <c r="D7326" t="s">
        <v>24578</v>
      </c>
      <c r="E7326">
        <v>132</v>
      </c>
      <c r="F7326" t="s">
        <v>24638</v>
      </c>
      <c r="G7326" t="s">
        <v>24304</v>
      </c>
      <c r="J7326">
        <v>0.33967000000000003</v>
      </c>
      <c r="K7326">
        <v>0</v>
      </c>
      <c r="L7326">
        <v>0</v>
      </c>
      <c r="M7326">
        <v>0</v>
      </c>
      <c r="N7326">
        <v>0</v>
      </c>
      <c r="P7326">
        <v>0</v>
      </c>
      <c r="Q7326">
        <v>0</v>
      </c>
      <c r="R7326">
        <v>0</v>
      </c>
      <c r="T7326">
        <v>0</v>
      </c>
      <c r="Y7326">
        <v>0</v>
      </c>
      <c r="AB7326">
        <v>0</v>
      </c>
      <c r="AC7326">
        <v>0</v>
      </c>
      <c r="AD7326">
        <v>0</v>
      </c>
      <c r="AE7326">
        <v>0</v>
      </c>
      <c r="AF7326">
        <v>0</v>
      </c>
      <c r="AH7326" t="s">
        <v>24920</v>
      </c>
      <c r="AI7326" t="s">
        <v>323</v>
      </c>
      <c r="AJ7326" t="s">
        <v>323</v>
      </c>
      <c r="AK7326" t="s">
        <v>323</v>
      </c>
      <c r="AL7326" t="s">
        <v>238</v>
      </c>
      <c r="AQ7326">
        <v>0</v>
      </c>
      <c r="AR7326">
        <f t="shared" si="114"/>
        <v>0</v>
      </c>
      <c r="AS7326">
        <v>1</v>
      </c>
      <c r="AT7326" t="s">
        <v>97</v>
      </c>
      <c r="AU7326">
        <v>5</v>
      </c>
    </row>
    <row r="7327" spans="1:47">
      <c r="A7327" t="s">
        <v>24921</v>
      </c>
      <c r="B7327" t="s">
        <v>293</v>
      </c>
      <c r="C7327">
        <v>239</v>
      </c>
      <c r="D7327" t="s">
        <v>24922</v>
      </c>
      <c r="E7327">
        <v>132</v>
      </c>
      <c r="F7327" t="s">
        <v>24923</v>
      </c>
      <c r="G7327" t="s">
        <v>24304</v>
      </c>
      <c r="J7327">
        <v>0.14199000000000001</v>
      </c>
      <c r="K7327">
        <v>0</v>
      </c>
      <c r="L7327">
        <v>0</v>
      </c>
      <c r="M7327">
        <v>0</v>
      </c>
      <c r="N7327">
        <v>0</v>
      </c>
      <c r="P7327">
        <v>0</v>
      </c>
      <c r="Q7327">
        <v>0</v>
      </c>
      <c r="R7327">
        <v>0</v>
      </c>
      <c r="T7327">
        <v>0</v>
      </c>
      <c r="Y7327">
        <v>0</v>
      </c>
      <c r="AB7327">
        <v>0</v>
      </c>
      <c r="AC7327">
        <v>0</v>
      </c>
      <c r="AD7327">
        <v>0</v>
      </c>
      <c r="AE7327">
        <v>0</v>
      </c>
      <c r="AF7327">
        <v>0</v>
      </c>
      <c r="AH7327" t="s">
        <v>24921</v>
      </c>
      <c r="AI7327" t="s">
        <v>323</v>
      </c>
      <c r="AJ7327" t="s">
        <v>323</v>
      </c>
      <c r="AK7327" t="s">
        <v>323</v>
      </c>
      <c r="AL7327" t="s">
        <v>222</v>
      </c>
      <c r="AQ7327">
        <v>0</v>
      </c>
      <c r="AR7327">
        <f t="shared" si="114"/>
        <v>0</v>
      </c>
      <c r="AS7327">
        <v>1</v>
      </c>
      <c r="AT7327" t="s">
        <v>97</v>
      </c>
      <c r="AU7327">
        <v>5</v>
      </c>
    </row>
    <row r="7328" spans="1:47">
      <c r="A7328" t="s">
        <v>24924</v>
      </c>
      <c r="B7328" t="s">
        <v>293</v>
      </c>
      <c r="C7328">
        <v>239</v>
      </c>
      <c r="D7328" t="s">
        <v>24925</v>
      </c>
      <c r="E7328">
        <v>101</v>
      </c>
      <c r="F7328" t="s">
        <v>24926</v>
      </c>
      <c r="G7328" t="s">
        <v>24304</v>
      </c>
      <c r="J7328">
        <v>0.17449000000000001</v>
      </c>
      <c r="K7328">
        <v>1</v>
      </c>
      <c r="L7328">
        <v>1</v>
      </c>
      <c r="M7328">
        <v>1</v>
      </c>
      <c r="N7328">
        <v>1</v>
      </c>
      <c r="O7328" t="s">
        <v>225</v>
      </c>
      <c r="P7328">
        <v>0</v>
      </c>
      <c r="Q7328">
        <v>0</v>
      </c>
      <c r="R7328">
        <v>0</v>
      </c>
      <c r="T7328">
        <v>0</v>
      </c>
      <c r="X7328" t="s">
        <v>225</v>
      </c>
      <c r="Y7328">
        <v>0</v>
      </c>
      <c r="AB7328">
        <v>1</v>
      </c>
      <c r="AC7328">
        <v>1</v>
      </c>
      <c r="AD7328">
        <v>3</v>
      </c>
      <c r="AE7328">
        <v>896</v>
      </c>
      <c r="AF7328">
        <v>1</v>
      </c>
      <c r="AH7328" t="s">
        <v>24924</v>
      </c>
      <c r="AI7328" t="s">
        <v>24791</v>
      </c>
      <c r="AJ7328" t="s">
        <v>24927</v>
      </c>
      <c r="AK7328" t="s">
        <v>24528</v>
      </c>
      <c r="AL7328" t="s">
        <v>24588</v>
      </c>
      <c r="AM7328" t="s">
        <v>15067</v>
      </c>
      <c r="AN7328" t="s">
        <v>24530</v>
      </c>
      <c r="AQ7328">
        <v>0</v>
      </c>
      <c r="AR7328">
        <f t="shared" si="114"/>
        <v>0.41817599999999994</v>
      </c>
      <c r="AS7328">
        <v>1</v>
      </c>
      <c r="AT7328" t="s">
        <v>97</v>
      </c>
      <c r="AU7328">
        <v>5</v>
      </c>
    </row>
    <row r="7329" spans="1:47">
      <c r="A7329" t="s">
        <v>24928</v>
      </c>
      <c r="B7329" t="s">
        <v>293</v>
      </c>
      <c r="C7329">
        <v>239</v>
      </c>
      <c r="D7329" t="s">
        <v>24929</v>
      </c>
      <c r="E7329">
        <v>101</v>
      </c>
      <c r="F7329" t="s">
        <v>24930</v>
      </c>
      <c r="G7329" t="s">
        <v>24304</v>
      </c>
      <c r="J7329">
        <v>0.19797000000000001</v>
      </c>
      <c r="K7329">
        <v>1</v>
      </c>
      <c r="L7329">
        <v>1</v>
      </c>
      <c r="M7329">
        <v>1</v>
      </c>
      <c r="N7329">
        <v>1</v>
      </c>
      <c r="O7329" t="s">
        <v>225</v>
      </c>
      <c r="P7329">
        <v>0</v>
      </c>
      <c r="Q7329">
        <v>0</v>
      </c>
      <c r="R7329">
        <v>0</v>
      </c>
      <c r="T7329">
        <v>0</v>
      </c>
      <c r="X7329" t="s">
        <v>225</v>
      </c>
      <c r="Y7329">
        <v>0</v>
      </c>
      <c r="AB7329">
        <v>1</v>
      </c>
      <c r="AC7329">
        <v>1</v>
      </c>
      <c r="AD7329">
        <v>3</v>
      </c>
      <c r="AE7329">
        <v>768</v>
      </c>
      <c r="AF7329">
        <v>1</v>
      </c>
      <c r="AH7329" t="s">
        <v>24928</v>
      </c>
      <c r="AI7329" t="s">
        <v>24604</v>
      </c>
      <c r="AJ7329" t="s">
        <v>24931</v>
      </c>
      <c r="AK7329" t="s">
        <v>24528</v>
      </c>
      <c r="AL7329" t="s">
        <v>24588</v>
      </c>
      <c r="AM7329" t="s">
        <v>15067</v>
      </c>
      <c r="AN7329" t="s">
        <v>24530</v>
      </c>
      <c r="AQ7329">
        <v>0</v>
      </c>
      <c r="AR7329">
        <f t="shared" si="114"/>
        <v>0.41817599999999994</v>
      </c>
      <c r="AS7329">
        <v>1</v>
      </c>
      <c r="AT7329" t="s">
        <v>97</v>
      </c>
      <c r="AU7329">
        <v>5</v>
      </c>
    </row>
    <row r="7330" spans="1:47">
      <c r="A7330" t="s">
        <v>24932</v>
      </c>
      <c r="B7330" t="s">
        <v>293</v>
      </c>
      <c r="C7330">
        <v>239</v>
      </c>
      <c r="D7330" t="s">
        <v>24933</v>
      </c>
      <c r="E7330">
        <v>101</v>
      </c>
      <c r="F7330" t="s">
        <v>24934</v>
      </c>
      <c r="G7330" t="s">
        <v>24304</v>
      </c>
      <c r="J7330">
        <v>0.19095999999999999</v>
      </c>
      <c r="K7330">
        <v>1</v>
      </c>
      <c r="L7330">
        <v>1</v>
      </c>
      <c r="M7330">
        <v>1</v>
      </c>
      <c r="N7330">
        <v>1</v>
      </c>
      <c r="O7330" t="s">
        <v>225</v>
      </c>
      <c r="P7330">
        <v>0</v>
      </c>
      <c r="Q7330">
        <v>0</v>
      </c>
      <c r="R7330">
        <v>0</v>
      </c>
      <c r="T7330">
        <v>0</v>
      </c>
      <c r="X7330" t="s">
        <v>225</v>
      </c>
      <c r="Y7330">
        <v>0</v>
      </c>
      <c r="AB7330">
        <v>1</v>
      </c>
      <c r="AC7330">
        <v>1</v>
      </c>
      <c r="AD7330">
        <v>2</v>
      </c>
      <c r="AE7330">
        <v>1719</v>
      </c>
      <c r="AF7330">
        <v>1.75</v>
      </c>
      <c r="AH7330" t="s">
        <v>24932</v>
      </c>
      <c r="AI7330" t="s">
        <v>24935</v>
      </c>
      <c r="AJ7330" t="s">
        <v>24936</v>
      </c>
      <c r="AK7330" t="s">
        <v>24528</v>
      </c>
      <c r="AL7330" t="s">
        <v>24588</v>
      </c>
      <c r="AM7330" t="s">
        <v>15067</v>
      </c>
      <c r="AN7330" t="s">
        <v>24530</v>
      </c>
      <c r="AO7330" t="s">
        <v>24560</v>
      </c>
      <c r="AQ7330">
        <v>0</v>
      </c>
      <c r="AR7330">
        <f t="shared" si="114"/>
        <v>0.41817599999999994</v>
      </c>
      <c r="AS7330">
        <v>1</v>
      </c>
      <c r="AT7330" t="s">
        <v>97</v>
      </c>
      <c r="AU7330">
        <v>5</v>
      </c>
    </row>
    <row r="7331" spans="1:47">
      <c r="A7331" t="s">
        <v>24937</v>
      </c>
      <c r="B7331" t="s">
        <v>293</v>
      </c>
      <c r="C7331">
        <v>239</v>
      </c>
      <c r="D7331" t="s">
        <v>24938</v>
      </c>
      <c r="E7331">
        <v>101</v>
      </c>
      <c r="F7331" t="s">
        <v>24939</v>
      </c>
      <c r="G7331" t="s">
        <v>24304</v>
      </c>
      <c r="J7331">
        <v>0.17904</v>
      </c>
      <c r="K7331">
        <v>1</v>
      </c>
      <c r="L7331">
        <v>1</v>
      </c>
      <c r="M7331">
        <v>1</v>
      </c>
      <c r="N7331">
        <v>1</v>
      </c>
      <c r="O7331" t="s">
        <v>225</v>
      </c>
      <c r="P7331">
        <v>0</v>
      </c>
      <c r="Q7331">
        <v>0</v>
      </c>
      <c r="R7331">
        <v>0</v>
      </c>
      <c r="T7331">
        <v>0</v>
      </c>
      <c r="X7331" t="s">
        <v>225</v>
      </c>
      <c r="Y7331">
        <v>0</v>
      </c>
      <c r="AB7331">
        <v>1</v>
      </c>
      <c r="AC7331">
        <v>1</v>
      </c>
      <c r="AD7331">
        <v>2</v>
      </c>
      <c r="AE7331">
        <v>1704</v>
      </c>
      <c r="AF7331">
        <v>1.75</v>
      </c>
      <c r="AH7331" t="s">
        <v>24937</v>
      </c>
      <c r="AI7331" t="s">
        <v>24604</v>
      </c>
      <c r="AJ7331" t="s">
        <v>24820</v>
      </c>
      <c r="AK7331" t="s">
        <v>24528</v>
      </c>
      <c r="AL7331" t="s">
        <v>222</v>
      </c>
      <c r="AM7331" t="s">
        <v>15067</v>
      </c>
      <c r="AN7331" t="s">
        <v>24530</v>
      </c>
      <c r="AQ7331">
        <v>0</v>
      </c>
      <c r="AR7331">
        <f t="shared" si="114"/>
        <v>0.41817599999999994</v>
      </c>
      <c r="AS7331">
        <v>1</v>
      </c>
      <c r="AT7331" t="s">
        <v>97</v>
      </c>
      <c r="AU7331">
        <v>5</v>
      </c>
    </row>
    <row r="7332" spans="1:47">
      <c r="A7332" t="s">
        <v>24940</v>
      </c>
      <c r="B7332" t="s">
        <v>293</v>
      </c>
      <c r="C7332">
        <v>239</v>
      </c>
      <c r="D7332" t="s">
        <v>24941</v>
      </c>
      <c r="E7332">
        <v>101</v>
      </c>
      <c r="F7332" t="s">
        <v>24942</v>
      </c>
      <c r="G7332" t="s">
        <v>24304</v>
      </c>
      <c r="J7332">
        <v>0.21306</v>
      </c>
      <c r="K7332">
        <v>1</v>
      </c>
      <c r="L7332">
        <v>1</v>
      </c>
      <c r="M7332">
        <v>1</v>
      </c>
      <c r="N7332">
        <v>1</v>
      </c>
      <c r="O7332" t="s">
        <v>225</v>
      </c>
      <c r="P7332">
        <v>0</v>
      </c>
      <c r="Q7332">
        <v>0</v>
      </c>
      <c r="R7332">
        <v>0</v>
      </c>
      <c r="T7332">
        <v>0</v>
      </c>
      <c r="X7332" t="s">
        <v>225</v>
      </c>
      <c r="Y7332">
        <v>0</v>
      </c>
      <c r="AB7332">
        <v>1</v>
      </c>
      <c r="AC7332">
        <v>1</v>
      </c>
      <c r="AD7332">
        <v>2</v>
      </c>
      <c r="AE7332">
        <v>1320</v>
      </c>
      <c r="AF7332">
        <v>1</v>
      </c>
      <c r="AH7332" t="s">
        <v>24940</v>
      </c>
      <c r="AI7332" t="s">
        <v>24943</v>
      </c>
      <c r="AJ7332" t="s">
        <v>24717</v>
      </c>
      <c r="AK7332" t="s">
        <v>24528</v>
      </c>
      <c r="AL7332" t="s">
        <v>24588</v>
      </c>
      <c r="AM7332" t="s">
        <v>15067</v>
      </c>
      <c r="AN7332" t="s">
        <v>24530</v>
      </c>
      <c r="AQ7332">
        <v>0</v>
      </c>
      <c r="AR7332">
        <f t="shared" si="114"/>
        <v>0.41817599999999994</v>
      </c>
      <c r="AS7332">
        <v>1</v>
      </c>
      <c r="AT7332" t="s">
        <v>97</v>
      </c>
      <c r="AU7332">
        <v>5</v>
      </c>
    </row>
    <row r="7333" spans="1:47">
      <c r="A7333" t="s">
        <v>24944</v>
      </c>
      <c r="B7333" t="s">
        <v>293</v>
      </c>
      <c r="C7333">
        <v>239</v>
      </c>
      <c r="D7333" t="s">
        <v>24945</v>
      </c>
      <c r="E7333">
        <v>101</v>
      </c>
      <c r="F7333" t="s">
        <v>24946</v>
      </c>
      <c r="G7333" t="s">
        <v>24304</v>
      </c>
      <c r="J7333">
        <v>0.14316000000000001</v>
      </c>
      <c r="K7333">
        <v>1</v>
      </c>
      <c r="L7333">
        <v>1</v>
      </c>
      <c r="M7333">
        <v>1</v>
      </c>
      <c r="N7333">
        <v>1</v>
      </c>
      <c r="O7333" t="s">
        <v>225</v>
      </c>
      <c r="P7333">
        <v>0</v>
      </c>
      <c r="Q7333">
        <v>0</v>
      </c>
      <c r="R7333">
        <v>0</v>
      </c>
      <c r="T7333">
        <v>0</v>
      </c>
      <c r="X7333" t="s">
        <v>225</v>
      </c>
      <c r="Y7333">
        <v>0</v>
      </c>
      <c r="AB7333">
        <v>1</v>
      </c>
      <c r="AC7333">
        <v>1</v>
      </c>
      <c r="AD7333">
        <v>0</v>
      </c>
      <c r="AE7333">
        <v>792</v>
      </c>
      <c r="AF7333">
        <v>1</v>
      </c>
      <c r="AH7333" t="s">
        <v>24944</v>
      </c>
      <c r="AI7333" t="s">
        <v>24600</v>
      </c>
      <c r="AJ7333" t="s">
        <v>24947</v>
      </c>
      <c r="AK7333" t="s">
        <v>24528</v>
      </c>
      <c r="AL7333" t="s">
        <v>24588</v>
      </c>
      <c r="AM7333" t="s">
        <v>15067</v>
      </c>
      <c r="AN7333" t="s">
        <v>24530</v>
      </c>
      <c r="AQ7333">
        <v>0</v>
      </c>
      <c r="AR7333">
        <f t="shared" si="114"/>
        <v>0.41817599999999994</v>
      </c>
      <c r="AS7333">
        <v>1</v>
      </c>
      <c r="AT7333" t="s">
        <v>97</v>
      </c>
      <c r="AU7333">
        <v>5</v>
      </c>
    </row>
    <row r="7334" spans="1:47">
      <c r="A7334" t="s">
        <v>24948</v>
      </c>
      <c r="B7334" t="s">
        <v>293</v>
      </c>
      <c r="C7334">
        <v>239</v>
      </c>
      <c r="D7334" t="s">
        <v>24949</v>
      </c>
      <c r="E7334">
        <v>101</v>
      </c>
      <c r="F7334" t="s">
        <v>24950</v>
      </c>
      <c r="G7334" t="s">
        <v>24304</v>
      </c>
      <c r="J7334">
        <v>0.37282999999999999</v>
      </c>
      <c r="K7334">
        <v>1</v>
      </c>
      <c r="L7334">
        <v>1</v>
      </c>
      <c r="M7334">
        <v>1</v>
      </c>
      <c r="N7334">
        <v>1</v>
      </c>
      <c r="O7334" t="s">
        <v>225</v>
      </c>
      <c r="P7334">
        <v>0</v>
      </c>
      <c r="Q7334">
        <v>0</v>
      </c>
      <c r="R7334">
        <v>0</v>
      </c>
      <c r="T7334">
        <v>0</v>
      </c>
      <c r="X7334" t="s">
        <v>225</v>
      </c>
      <c r="Y7334">
        <v>0</v>
      </c>
      <c r="AB7334">
        <v>1</v>
      </c>
      <c r="AC7334">
        <v>1</v>
      </c>
      <c r="AD7334">
        <v>3</v>
      </c>
      <c r="AE7334">
        <v>1088</v>
      </c>
      <c r="AF7334">
        <v>1</v>
      </c>
      <c r="AH7334" t="s">
        <v>24948</v>
      </c>
      <c r="AI7334" t="s">
        <v>24604</v>
      </c>
      <c r="AJ7334" t="s">
        <v>24951</v>
      </c>
      <c r="AK7334" t="s">
        <v>24528</v>
      </c>
      <c r="AL7334" t="s">
        <v>24588</v>
      </c>
      <c r="AM7334" t="s">
        <v>15067</v>
      </c>
      <c r="AN7334" t="s">
        <v>24530</v>
      </c>
      <c r="AQ7334">
        <v>0</v>
      </c>
      <c r="AR7334">
        <f t="shared" si="114"/>
        <v>0.41817599999999994</v>
      </c>
      <c r="AS7334">
        <v>1</v>
      </c>
      <c r="AT7334" t="s">
        <v>97</v>
      </c>
      <c r="AU7334">
        <v>5</v>
      </c>
    </row>
    <row r="7335" spans="1:47">
      <c r="A7335" t="s">
        <v>24952</v>
      </c>
      <c r="B7335" t="s">
        <v>293</v>
      </c>
      <c r="C7335">
        <v>239</v>
      </c>
      <c r="D7335" t="s">
        <v>24953</v>
      </c>
      <c r="E7335">
        <v>101</v>
      </c>
      <c r="F7335" t="s">
        <v>24954</v>
      </c>
      <c r="G7335" t="s">
        <v>24304</v>
      </c>
      <c r="J7335">
        <v>0.32902999999999999</v>
      </c>
      <c r="K7335">
        <v>1</v>
      </c>
      <c r="L7335">
        <v>1</v>
      </c>
      <c r="M7335">
        <v>1</v>
      </c>
      <c r="N7335">
        <v>1</v>
      </c>
      <c r="O7335" t="s">
        <v>225</v>
      </c>
      <c r="P7335">
        <v>0</v>
      </c>
      <c r="Q7335">
        <v>0</v>
      </c>
      <c r="R7335">
        <v>0</v>
      </c>
      <c r="T7335">
        <v>0</v>
      </c>
      <c r="X7335" t="s">
        <v>225</v>
      </c>
      <c r="Y7335">
        <v>0</v>
      </c>
      <c r="AB7335">
        <v>1</v>
      </c>
      <c r="AC7335">
        <v>1</v>
      </c>
      <c r="AD7335">
        <v>3</v>
      </c>
      <c r="AE7335">
        <v>1862</v>
      </c>
      <c r="AF7335">
        <v>1.5</v>
      </c>
      <c r="AH7335" t="s">
        <v>24952</v>
      </c>
      <c r="AI7335" t="s">
        <v>24658</v>
      </c>
      <c r="AJ7335" t="s">
        <v>24955</v>
      </c>
      <c r="AK7335" t="s">
        <v>24528</v>
      </c>
      <c r="AL7335" t="s">
        <v>24588</v>
      </c>
      <c r="AM7335" t="s">
        <v>15067</v>
      </c>
      <c r="AN7335" t="s">
        <v>24530</v>
      </c>
      <c r="AQ7335">
        <v>0</v>
      </c>
      <c r="AR7335">
        <f t="shared" si="114"/>
        <v>0.41817599999999994</v>
      </c>
      <c r="AS7335">
        <v>1</v>
      </c>
      <c r="AT7335" t="s">
        <v>97</v>
      </c>
      <c r="AU7335">
        <v>5</v>
      </c>
    </row>
    <row r="7336" spans="1:47">
      <c r="A7336" t="s">
        <v>24956</v>
      </c>
      <c r="B7336" t="s">
        <v>293</v>
      </c>
      <c r="C7336">
        <v>239</v>
      </c>
      <c r="D7336" t="s">
        <v>24957</v>
      </c>
      <c r="E7336">
        <v>101</v>
      </c>
      <c r="F7336" t="s">
        <v>24958</v>
      </c>
      <c r="G7336" t="s">
        <v>24304</v>
      </c>
      <c r="J7336">
        <v>0.2238</v>
      </c>
      <c r="K7336">
        <v>1</v>
      </c>
      <c r="L7336">
        <v>1</v>
      </c>
      <c r="M7336">
        <v>1</v>
      </c>
      <c r="N7336">
        <v>1</v>
      </c>
      <c r="O7336" t="s">
        <v>225</v>
      </c>
      <c r="P7336">
        <v>0</v>
      </c>
      <c r="Q7336">
        <v>0</v>
      </c>
      <c r="R7336">
        <v>0</v>
      </c>
      <c r="T7336">
        <v>0</v>
      </c>
      <c r="X7336" t="s">
        <v>225</v>
      </c>
      <c r="Y7336">
        <v>0</v>
      </c>
      <c r="AB7336">
        <v>1</v>
      </c>
      <c r="AC7336">
        <v>1</v>
      </c>
      <c r="AD7336">
        <v>4</v>
      </c>
      <c r="AE7336">
        <v>1512</v>
      </c>
      <c r="AF7336">
        <v>2</v>
      </c>
      <c r="AH7336" t="s">
        <v>24956</v>
      </c>
      <c r="AI7336" t="s">
        <v>24791</v>
      </c>
      <c r="AJ7336" t="s">
        <v>24959</v>
      </c>
      <c r="AK7336" t="s">
        <v>24528</v>
      </c>
      <c r="AL7336" t="s">
        <v>24529</v>
      </c>
      <c r="AM7336" t="s">
        <v>15067</v>
      </c>
      <c r="AN7336" t="s">
        <v>24530</v>
      </c>
      <c r="AO7336" t="s">
        <v>24560</v>
      </c>
      <c r="AQ7336">
        <v>0</v>
      </c>
      <c r="AR7336">
        <f t="shared" si="114"/>
        <v>0.41817599999999994</v>
      </c>
      <c r="AS7336">
        <v>1</v>
      </c>
      <c r="AT7336" t="s">
        <v>97</v>
      </c>
      <c r="AU7336">
        <v>5</v>
      </c>
    </row>
    <row r="7337" spans="1:47">
      <c r="A7337" t="s">
        <v>24960</v>
      </c>
      <c r="B7337" t="s">
        <v>293</v>
      </c>
      <c r="C7337">
        <v>239</v>
      </c>
      <c r="D7337" t="s">
        <v>24961</v>
      </c>
      <c r="E7337">
        <v>101</v>
      </c>
      <c r="F7337" t="s">
        <v>24962</v>
      </c>
      <c r="G7337" t="s">
        <v>24304</v>
      </c>
      <c r="J7337">
        <v>0.34177000000000002</v>
      </c>
      <c r="K7337">
        <v>1</v>
      </c>
      <c r="L7337">
        <v>1</v>
      </c>
      <c r="M7337">
        <v>1</v>
      </c>
      <c r="N7337">
        <v>1</v>
      </c>
      <c r="O7337" t="s">
        <v>225</v>
      </c>
      <c r="P7337">
        <v>0</v>
      </c>
      <c r="Q7337">
        <v>0</v>
      </c>
      <c r="R7337">
        <v>0</v>
      </c>
      <c r="T7337">
        <v>0</v>
      </c>
      <c r="X7337" t="s">
        <v>225</v>
      </c>
      <c r="Y7337">
        <v>0</v>
      </c>
      <c r="AB7337">
        <v>1</v>
      </c>
      <c r="AC7337">
        <v>1</v>
      </c>
      <c r="AD7337">
        <v>2</v>
      </c>
      <c r="AE7337">
        <v>560</v>
      </c>
      <c r="AF7337">
        <v>1</v>
      </c>
      <c r="AH7337" t="s">
        <v>24960</v>
      </c>
      <c r="AI7337" t="s">
        <v>24600</v>
      </c>
      <c r="AJ7337" t="s">
        <v>24963</v>
      </c>
      <c r="AK7337" t="s">
        <v>24528</v>
      </c>
      <c r="AL7337" t="s">
        <v>24588</v>
      </c>
      <c r="AM7337" t="s">
        <v>15067</v>
      </c>
      <c r="AN7337" t="s">
        <v>24530</v>
      </c>
      <c r="AQ7337">
        <v>0</v>
      </c>
      <c r="AR7337">
        <f t="shared" si="114"/>
        <v>0.41817599999999994</v>
      </c>
      <c r="AS7337">
        <v>1</v>
      </c>
      <c r="AT7337" t="s">
        <v>97</v>
      </c>
      <c r="AU7337">
        <v>5</v>
      </c>
    </row>
    <row r="7338" spans="1:47">
      <c r="A7338" t="s">
        <v>24964</v>
      </c>
      <c r="B7338" t="s">
        <v>293</v>
      </c>
      <c r="C7338">
        <v>239</v>
      </c>
      <c r="D7338" t="s">
        <v>24965</v>
      </c>
      <c r="E7338">
        <v>101</v>
      </c>
      <c r="F7338" t="s">
        <v>24966</v>
      </c>
      <c r="G7338" t="s">
        <v>24304</v>
      </c>
      <c r="J7338">
        <v>0.1804</v>
      </c>
      <c r="K7338">
        <v>0</v>
      </c>
      <c r="L7338">
        <v>1</v>
      </c>
      <c r="M7338">
        <v>0</v>
      </c>
      <c r="N7338">
        <v>1</v>
      </c>
      <c r="P7338">
        <v>0</v>
      </c>
      <c r="Q7338">
        <v>0</v>
      </c>
      <c r="R7338">
        <v>0</v>
      </c>
      <c r="T7338">
        <v>0</v>
      </c>
      <c r="X7338" t="s">
        <v>225</v>
      </c>
      <c r="Y7338">
        <v>0</v>
      </c>
      <c r="AB7338">
        <v>0</v>
      </c>
      <c r="AC7338">
        <v>1</v>
      </c>
      <c r="AD7338">
        <v>0</v>
      </c>
      <c r="AE7338">
        <v>660</v>
      </c>
      <c r="AF7338">
        <v>1</v>
      </c>
      <c r="AH7338" t="s">
        <v>24964</v>
      </c>
      <c r="AI7338" t="s">
        <v>24943</v>
      </c>
      <c r="AJ7338" t="s">
        <v>24967</v>
      </c>
      <c r="AK7338" t="s">
        <v>24528</v>
      </c>
      <c r="AL7338" t="s">
        <v>24588</v>
      </c>
      <c r="AM7338" t="s">
        <v>15067</v>
      </c>
      <c r="AN7338" t="s">
        <v>24530</v>
      </c>
      <c r="AP7338" t="s">
        <v>24968</v>
      </c>
      <c r="AQ7338">
        <v>0</v>
      </c>
      <c r="AR7338">
        <f t="shared" si="114"/>
        <v>0</v>
      </c>
      <c r="AS7338">
        <v>1</v>
      </c>
      <c r="AT7338" t="s">
        <v>97</v>
      </c>
      <c r="AU7338">
        <v>5</v>
      </c>
    </row>
    <row r="7339" spans="1:47">
      <c r="A7339" t="s">
        <v>24969</v>
      </c>
      <c r="B7339" t="s">
        <v>293</v>
      </c>
      <c r="C7339">
        <v>239</v>
      </c>
      <c r="D7339" t="s">
        <v>24970</v>
      </c>
      <c r="E7339">
        <v>101</v>
      </c>
      <c r="F7339" t="s">
        <v>24971</v>
      </c>
      <c r="G7339" t="s">
        <v>24304</v>
      </c>
      <c r="J7339">
        <v>0.22855</v>
      </c>
      <c r="K7339">
        <v>1</v>
      </c>
      <c r="L7339">
        <v>1</v>
      </c>
      <c r="M7339">
        <v>1</v>
      </c>
      <c r="N7339">
        <v>1</v>
      </c>
      <c r="O7339" t="s">
        <v>225</v>
      </c>
      <c r="P7339">
        <v>0</v>
      </c>
      <c r="Q7339">
        <v>0</v>
      </c>
      <c r="R7339">
        <v>0</v>
      </c>
      <c r="T7339">
        <v>0</v>
      </c>
      <c r="X7339" t="s">
        <v>225</v>
      </c>
      <c r="Y7339">
        <v>0</v>
      </c>
      <c r="AB7339">
        <v>1</v>
      </c>
      <c r="AC7339">
        <v>1</v>
      </c>
      <c r="AD7339">
        <v>3</v>
      </c>
      <c r="AE7339">
        <v>2232</v>
      </c>
      <c r="AF7339">
        <v>2</v>
      </c>
      <c r="AH7339" t="s">
        <v>24969</v>
      </c>
      <c r="AI7339" t="s">
        <v>24972</v>
      </c>
      <c r="AJ7339" t="s">
        <v>24973</v>
      </c>
      <c r="AK7339" t="s">
        <v>24528</v>
      </c>
      <c r="AL7339" t="s">
        <v>222</v>
      </c>
      <c r="AM7339" t="s">
        <v>15067</v>
      </c>
      <c r="AN7339" t="s">
        <v>24530</v>
      </c>
      <c r="AQ7339">
        <v>0</v>
      </c>
      <c r="AR7339">
        <f t="shared" si="114"/>
        <v>0.41817599999999994</v>
      </c>
      <c r="AS7339">
        <v>1</v>
      </c>
      <c r="AT7339" t="s">
        <v>97</v>
      </c>
      <c r="AU7339">
        <v>5</v>
      </c>
    </row>
    <row r="7340" spans="1:47">
      <c r="A7340" t="s">
        <v>24974</v>
      </c>
      <c r="B7340" t="s">
        <v>293</v>
      </c>
      <c r="C7340">
        <v>239</v>
      </c>
      <c r="D7340" t="s">
        <v>24975</v>
      </c>
      <c r="E7340">
        <v>132</v>
      </c>
      <c r="J7340">
        <v>0.28108</v>
      </c>
      <c r="K7340">
        <v>0</v>
      </c>
      <c r="L7340">
        <v>0</v>
      </c>
      <c r="M7340">
        <v>0</v>
      </c>
      <c r="N7340">
        <v>0</v>
      </c>
      <c r="P7340">
        <v>0</v>
      </c>
      <c r="Q7340">
        <v>0</v>
      </c>
      <c r="R7340">
        <v>0</v>
      </c>
      <c r="T7340">
        <v>0</v>
      </c>
      <c r="Y7340">
        <v>0</v>
      </c>
      <c r="AB7340">
        <v>0</v>
      </c>
      <c r="AC7340">
        <v>0</v>
      </c>
      <c r="AD7340">
        <v>0</v>
      </c>
      <c r="AE7340">
        <v>0</v>
      </c>
      <c r="AF7340">
        <v>0</v>
      </c>
      <c r="AH7340" t="s">
        <v>24974</v>
      </c>
      <c r="AI7340" t="s">
        <v>323</v>
      </c>
      <c r="AJ7340" t="s">
        <v>323</v>
      </c>
      <c r="AK7340" t="s">
        <v>323</v>
      </c>
      <c r="AP7340" t="s">
        <v>24976</v>
      </c>
      <c r="AQ7340">
        <v>0</v>
      </c>
      <c r="AR7340">
        <f t="shared" si="114"/>
        <v>0</v>
      </c>
      <c r="AS7340">
        <v>1</v>
      </c>
      <c r="AT7340" t="s">
        <v>97</v>
      </c>
      <c r="AU7340">
        <v>5</v>
      </c>
    </row>
    <row r="7341" spans="1:47">
      <c r="A7341" t="s">
        <v>24977</v>
      </c>
      <c r="B7341" t="s">
        <v>293</v>
      </c>
      <c r="C7341">
        <v>239</v>
      </c>
      <c r="D7341" t="s">
        <v>24978</v>
      </c>
      <c r="E7341">
        <v>101</v>
      </c>
      <c r="F7341" t="s">
        <v>24979</v>
      </c>
      <c r="G7341" t="s">
        <v>24304</v>
      </c>
      <c r="J7341">
        <v>0.40128000000000003</v>
      </c>
      <c r="K7341">
        <v>1</v>
      </c>
      <c r="L7341">
        <v>1</v>
      </c>
      <c r="M7341">
        <v>1</v>
      </c>
      <c r="N7341">
        <v>1</v>
      </c>
      <c r="O7341" t="s">
        <v>225</v>
      </c>
      <c r="P7341">
        <v>0</v>
      </c>
      <c r="Q7341">
        <v>0</v>
      </c>
      <c r="R7341">
        <v>0</v>
      </c>
      <c r="T7341">
        <v>0</v>
      </c>
      <c r="X7341" t="s">
        <v>225</v>
      </c>
      <c r="Y7341">
        <v>0</v>
      </c>
      <c r="AB7341">
        <v>1</v>
      </c>
      <c r="AC7341">
        <v>1</v>
      </c>
      <c r="AD7341">
        <v>2</v>
      </c>
      <c r="AE7341">
        <v>2489</v>
      </c>
      <c r="AF7341">
        <v>1.75</v>
      </c>
      <c r="AH7341" t="s">
        <v>24977</v>
      </c>
      <c r="AI7341" t="s">
        <v>24943</v>
      </c>
      <c r="AJ7341" t="s">
        <v>24980</v>
      </c>
      <c r="AK7341" t="s">
        <v>24528</v>
      </c>
      <c r="AL7341" t="s">
        <v>222</v>
      </c>
      <c r="AM7341" t="s">
        <v>15067</v>
      </c>
      <c r="AN7341" t="s">
        <v>24530</v>
      </c>
      <c r="AO7341" t="s">
        <v>24560</v>
      </c>
      <c r="AP7341" t="s">
        <v>24981</v>
      </c>
      <c r="AQ7341">
        <v>0</v>
      </c>
      <c r="AR7341">
        <f t="shared" si="114"/>
        <v>0.41817599999999994</v>
      </c>
      <c r="AS7341">
        <v>1</v>
      </c>
      <c r="AT7341" t="s">
        <v>97</v>
      </c>
      <c r="AU7341">
        <v>5</v>
      </c>
    </row>
    <row r="7342" spans="1:47">
      <c r="A7342" t="s">
        <v>24982</v>
      </c>
      <c r="B7342" t="s">
        <v>293</v>
      </c>
      <c r="C7342">
        <v>52</v>
      </c>
      <c r="D7342" t="s">
        <v>24983</v>
      </c>
      <c r="E7342">
        <v>31</v>
      </c>
      <c r="F7342" t="s">
        <v>23806</v>
      </c>
      <c r="J7342">
        <v>63.171219999999998</v>
      </c>
      <c r="K7342">
        <v>0</v>
      </c>
      <c r="L7342">
        <v>0</v>
      </c>
      <c r="M7342">
        <v>0</v>
      </c>
      <c r="N7342">
        <v>0</v>
      </c>
      <c r="P7342">
        <v>0</v>
      </c>
      <c r="Q7342">
        <v>0</v>
      </c>
      <c r="R7342">
        <v>0</v>
      </c>
      <c r="T7342">
        <v>0</v>
      </c>
      <c r="Y7342">
        <v>0</v>
      </c>
      <c r="AB7342">
        <v>0</v>
      </c>
      <c r="AC7342">
        <v>0</v>
      </c>
      <c r="AD7342">
        <v>0</v>
      </c>
      <c r="AE7342">
        <v>0</v>
      </c>
      <c r="AF7342">
        <v>0</v>
      </c>
      <c r="AQ7342">
        <v>0</v>
      </c>
      <c r="AR7342">
        <f t="shared" si="114"/>
        <v>0</v>
      </c>
      <c r="AS7342">
        <v>1</v>
      </c>
      <c r="AT7342" t="s">
        <v>130</v>
      </c>
      <c r="AU7342">
        <v>39</v>
      </c>
    </row>
    <row r="7343" spans="1:47">
      <c r="A7343" t="s">
        <v>24984</v>
      </c>
      <c r="B7343" t="s">
        <v>293</v>
      </c>
      <c r="C7343">
        <v>239</v>
      </c>
      <c r="D7343" t="s">
        <v>24985</v>
      </c>
      <c r="E7343">
        <v>101</v>
      </c>
      <c r="F7343" t="s">
        <v>24986</v>
      </c>
      <c r="G7343" t="s">
        <v>24304</v>
      </c>
      <c r="J7343">
        <v>0.38818999999999998</v>
      </c>
      <c r="K7343">
        <v>1</v>
      </c>
      <c r="L7343">
        <v>1</v>
      </c>
      <c r="M7343">
        <v>1</v>
      </c>
      <c r="N7343">
        <v>1</v>
      </c>
      <c r="O7343" t="s">
        <v>225</v>
      </c>
      <c r="P7343">
        <v>0</v>
      </c>
      <c r="Q7343">
        <v>0</v>
      </c>
      <c r="R7343">
        <v>0</v>
      </c>
      <c r="T7343">
        <v>0</v>
      </c>
      <c r="X7343" t="s">
        <v>225</v>
      </c>
      <c r="Y7343">
        <v>0</v>
      </c>
      <c r="AB7343">
        <v>1</v>
      </c>
      <c r="AC7343">
        <v>1</v>
      </c>
      <c r="AD7343">
        <v>2</v>
      </c>
      <c r="AE7343">
        <v>960</v>
      </c>
      <c r="AF7343">
        <v>1</v>
      </c>
      <c r="AH7343" t="s">
        <v>24984</v>
      </c>
      <c r="AI7343" t="s">
        <v>24887</v>
      </c>
      <c r="AJ7343" t="s">
        <v>24987</v>
      </c>
      <c r="AK7343" t="s">
        <v>24528</v>
      </c>
      <c r="AL7343" t="s">
        <v>222</v>
      </c>
      <c r="AM7343" t="s">
        <v>1927</v>
      </c>
      <c r="AN7343" t="s">
        <v>15067</v>
      </c>
      <c r="AQ7343">
        <v>0</v>
      </c>
      <c r="AR7343">
        <f t="shared" si="114"/>
        <v>0.41817599999999994</v>
      </c>
      <c r="AS7343">
        <v>1</v>
      </c>
      <c r="AT7343" t="s">
        <v>97</v>
      </c>
      <c r="AU7343">
        <v>5</v>
      </c>
    </row>
    <row r="7344" spans="1:47">
      <c r="A7344" t="s">
        <v>24988</v>
      </c>
      <c r="B7344" t="s">
        <v>293</v>
      </c>
      <c r="C7344">
        <v>239</v>
      </c>
      <c r="D7344" t="s">
        <v>24989</v>
      </c>
      <c r="E7344">
        <v>101</v>
      </c>
      <c r="F7344" t="s">
        <v>24990</v>
      </c>
      <c r="G7344" t="s">
        <v>24304</v>
      </c>
      <c r="J7344">
        <v>0.13819999999999999</v>
      </c>
      <c r="K7344">
        <v>1</v>
      </c>
      <c r="L7344">
        <v>1</v>
      </c>
      <c r="M7344">
        <v>1</v>
      </c>
      <c r="N7344">
        <v>1</v>
      </c>
      <c r="O7344" t="s">
        <v>225</v>
      </c>
      <c r="P7344">
        <v>0</v>
      </c>
      <c r="Q7344">
        <v>0</v>
      </c>
      <c r="R7344">
        <v>0</v>
      </c>
      <c r="T7344">
        <v>0</v>
      </c>
      <c r="X7344" t="s">
        <v>225</v>
      </c>
      <c r="Y7344">
        <v>0</v>
      </c>
      <c r="AB7344">
        <v>1</v>
      </c>
      <c r="AC7344">
        <v>1</v>
      </c>
      <c r="AD7344">
        <v>0</v>
      </c>
      <c r="AE7344">
        <v>720</v>
      </c>
      <c r="AF7344">
        <v>1</v>
      </c>
      <c r="AH7344" t="s">
        <v>24988</v>
      </c>
      <c r="AI7344" t="s">
        <v>24600</v>
      </c>
      <c r="AJ7344" t="s">
        <v>24991</v>
      </c>
      <c r="AK7344" t="s">
        <v>24528</v>
      </c>
      <c r="AL7344" t="s">
        <v>24588</v>
      </c>
      <c r="AM7344" t="s">
        <v>15067</v>
      </c>
      <c r="AN7344" t="s">
        <v>24530</v>
      </c>
      <c r="AQ7344">
        <v>0</v>
      </c>
      <c r="AR7344">
        <f t="shared" si="114"/>
        <v>0.41817599999999994</v>
      </c>
      <c r="AS7344">
        <v>1</v>
      </c>
      <c r="AT7344" t="s">
        <v>97</v>
      </c>
      <c r="AU7344">
        <v>5</v>
      </c>
    </row>
    <row r="7345" spans="1:47">
      <c r="A7345" t="s">
        <v>24992</v>
      </c>
      <c r="B7345" t="s">
        <v>293</v>
      </c>
      <c r="C7345">
        <v>239</v>
      </c>
      <c r="D7345" t="s">
        <v>24993</v>
      </c>
      <c r="E7345">
        <v>101</v>
      </c>
      <c r="F7345" t="s">
        <v>24994</v>
      </c>
      <c r="G7345" t="s">
        <v>24304</v>
      </c>
      <c r="J7345">
        <v>0.56620000000000004</v>
      </c>
      <c r="K7345">
        <v>1</v>
      </c>
      <c r="L7345">
        <v>1</v>
      </c>
      <c r="M7345">
        <v>1</v>
      </c>
      <c r="N7345">
        <v>1</v>
      </c>
      <c r="O7345" t="s">
        <v>225</v>
      </c>
      <c r="P7345">
        <v>0</v>
      </c>
      <c r="Q7345">
        <v>0</v>
      </c>
      <c r="R7345">
        <v>0</v>
      </c>
      <c r="T7345">
        <v>0</v>
      </c>
      <c r="X7345" t="s">
        <v>225</v>
      </c>
      <c r="Y7345">
        <v>0</v>
      </c>
      <c r="AB7345">
        <v>1</v>
      </c>
      <c r="AC7345">
        <v>1</v>
      </c>
      <c r="AD7345">
        <v>2</v>
      </c>
      <c r="AE7345">
        <v>520</v>
      </c>
      <c r="AF7345">
        <v>1</v>
      </c>
      <c r="AH7345" t="s">
        <v>24992</v>
      </c>
      <c r="AI7345" t="s">
        <v>24604</v>
      </c>
      <c r="AJ7345" t="s">
        <v>24995</v>
      </c>
      <c r="AK7345" t="s">
        <v>24528</v>
      </c>
      <c r="AL7345" t="s">
        <v>24588</v>
      </c>
      <c r="AM7345" t="s">
        <v>15067</v>
      </c>
      <c r="AN7345" t="s">
        <v>24530</v>
      </c>
      <c r="AP7345" t="s">
        <v>24996</v>
      </c>
      <c r="AQ7345">
        <v>0</v>
      </c>
      <c r="AR7345">
        <f t="shared" si="114"/>
        <v>0.41817599999999994</v>
      </c>
      <c r="AS7345">
        <v>1</v>
      </c>
      <c r="AT7345" t="s">
        <v>97</v>
      </c>
      <c r="AU7345">
        <v>5</v>
      </c>
    </row>
    <row r="7346" spans="1:47">
      <c r="A7346" t="s">
        <v>24997</v>
      </c>
      <c r="B7346" t="s">
        <v>293</v>
      </c>
      <c r="C7346">
        <v>239</v>
      </c>
      <c r="D7346" t="s">
        <v>24998</v>
      </c>
      <c r="E7346">
        <v>101</v>
      </c>
      <c r="F7346" t="s">
        <v>24999</v>
      </c>
      <c r="G7346" t="s">
        <v>24304</v>
      </c>
      <c r="J7346">
        <v>0.22169</v>
      </c>
      <c r="K7346">
        <v>1</v>
      </c>
      <c r="L7346">
        <v>1</v>
      </c>
      <c r="M7346">
        <v>1</v>
      </c>
      <c r="N7346">
        <v>1</v>
      </c>
      <c r="O7346" t="s">
        <v>225</v>
      </c>
      <c r="P7346">
        <v>0</v>
      </c>
      <c r="Q7346">
        <v>0</v>
      </c>
      <c r="R7346">
        <v>0</v>
      </c>
      <c r="T7346">
        <v>0</v>
      </c>
      <c r="X7346" t="s">
        <v>225</v>
      </c>
      <c r="Y7346">
        <v>0</v>
      </c>
      <c r="AB7346">
        <v>1</v>
      </c>
      <c r="AC7346">
        <v>1</v>
      </c>
      <c r="AD7346">
        <v>2</v>
      </c>
      <c r="AE7346">
        <v>1122</v>
      </c>
      <c r="AF7346">
        <v>1</v>
      </c>
      <c r="AH7346" t="s">
        <v>24997</v>
      </c>
      <c r="AI7346" t="s">
        <v>24918</v>
      </c>
      <c r="AJ7346" t="s">
        <v>25000</v>
      </c>
      <c r="AK7346" t="s">
        <v>24528</v>
      </c>
      <c r="AL7346" t="s">
        <v>222</v>
      </c>
      <c r="AM7346" t="s">
        <v>15067</v>
      </c>
      <c r="AN7346" t="s">
        <v>24530</v>
      </c>
      <c r="AQ7346">
        <v>0</v>
      </c>
      <c r="AR7346">
        <f t="shared" si="114"/>
        <v>0.41817599999999994</v>
      </c>
      <c r="AS7346">
        <v>1</v>
      </c>
      <c r="AT7346" t="s">
        <v>97</v>
      </c>
      <c r="AU7346">
        <v>5</v>
      </c>
    </row>
    <row r="7347" spans="1:47">
      <c r="A7347" t="s">
        <v>25001</v>
      </c>
      <c r="B7347" t="s">
        <v>293</v>
      </c>
      <c r="C7347">
        <v>239</v>
      </c>
      <c r="D7347" t="s">
        <v>24892</v>
      </c>
      <c r="E7347">
        <v>132</v>
      </c>
      <c r="F7347" t="s">
        <v>25002</v>
      </c>
      <c r="G7347" t="s">
        <v>24304</v>
      </c>
      <c r="J7347">
        <v>0.18693000000000001</v>
      </c>
      <c r="K7347">
        <v>0</v>
      </c>
      <c r="L7347">
        <v>0</v>
      </c>
      <c r="M7347">
        <v>0</v>
      </c>
      <c r="N7347">
        <v>0</v>
      </c>
      <c r="P7347">
        <v>0</v>
      </c>
      <c r="Q7347">
        <v>0</v>
      </c>
      <c r="R7347">
        <v>0</v>
      </c>
      <c r="T7347">
        <v>0</v>
      </c>
      <c r="Y7347">
        <v>0</v>
      </c>
      <c r="AB7347">
        <v>0</v>
      </c>
      <c r="AC7347">
        <v>0</v>
      </c>
      <c r="AD7347">
        <v>0</v>
      </c>
      <c r="AE7347">
        <v>0</v>
      </c>
      <c r="AF7347">
        <v>0</v>
      </c>
      <c r="AH7347" t="s">
        <v>25001</v>
      </c>
      <c r="AI7347" t="s">
        <v>323</v>
      </c>
      <c r="AJ7347" t="s">
        <v>323</v>
      </c>
      <c r="AK7347" t="s">
        <v>323</v>
      </c>
      <c r="AL7347" t="s">
        <v>24529</v>
      </c>
      <c r="AP7347" t="s">
        <v>25003</v>
      </c>
      <c r="AQ7347">
        <v>0</v>
      </c>
      <c r="AR7347">
        <f t="shared" si="114"/>
        <v>0</v>
      </c>
      <c r="AS7347">
        <v>1</v>
      </c>
      <c r="AT7347" t="s">
        <v>97</v>
      </c>
      <c r="AU7347">
        <v>5</v>
      </c>
    </row>
    <row r="7348" spans="1:47">
      <c r="A7348" t="s">
        <v>25004</v>
      </c>
      <c r="B7348" t="s">
        <v>293</v>
      </c>
      <c r="C7348">
        <v>239</v>
      </c>
      <c r="D7348" t="s">
        <v>25005</v>
      </c>
      <c r="E7348">
        <v>101</v>
      </c>
      <c r="F7348" t="s">
        <v>25006</v>
      </c>
      <c r="G7348" t="s">
        <v>24701</v>
      </c>
      <c r="J7348">
        <v>0.16527</v>
      </c>
      <c r="K7348">
        <v>1</v>
      </c>
      <c r="L7348">
        <v>1</v>
      </c>
      <c r="M7348">
        <v>1</v>
      </c>
      <c r="N7348">
        <v>1</v>
      </c>
      <c r="O7348" t="s">
        <v>225</v>
      </c>
      <c r="P7348">
        <v>0</v>
      </c>
      <c r="Q7348">
        <v>0</v>
      </c>
      <c r="R7348">
        <v>0</v>
      </c>
      <c r="T7348">
        <v>0</v>
      </c>
      <c r="X7348" t="s">
        <v>225</v>
      </c>
      <c r="Y7348">
        <v>0</v>
      </c>
      <c r="AB7348">
        <v>1</v>
      </c>
      <c r="AC7348">
        <v>1</v>
      </c>
      <c r="AD7348">
        <v>4</v>
      </c>
      <c r="AE7348">
        <v>4380</v>
      </c>
      <c r="AF7348">
        <v>2</v>
      </c>
      <c r="AH7348" t="s">
        <v>25004</v>
      </c>
      <c r="AI7348" t="s">
        <v>25007</v>
      </c>
      <c r="AJ7348" t="s">
        <v>25008</v>
      </c>
      <c r="AK7348" t="s">
        <v>24528</v>
      </c>
      <c r="AL7348" t="s">
        <v>222</v>
      </c>
      <c r="AM7348" t="s">
        <v>1927</v>
      </c>
      <c r="AN7348" t="s">
        <v>15067</v>
      </c>
      <c r="AO7348" t="s">
        <v>24530</v>
      </c>
      <c r="AQ7348">
        <v>0</v>
      </c>
      <c r="AR7348">
        <f t="shared" si="114"/>
        <v>0.41817599999999994</v>
      </c>
      <c r="AS7348">
        <v>1</v>
      </c>
      <c r="AT7348" t="s">
        <v>97</v>
      </c>
      <c r="AU7348">
        <v>5</v>
      </c>
    </row>
    <row r="7349" spans="1:47">
      <c r="A7349" t="s">
        <v>25009</v>
      </c>
      <c r="B7349" t="s">
        <v>293</v>
      </c>
      <c r="C7349">
        <v>239</v>
      </c>
      <c r="D7349" t="s">
        <v>25010</v>
      </c>
      <c r="E7349">
        <v>101</v>
      </c>
      <c r="F7349" t="s">
        <v>25011</v>
      </c>
      <c r="G7349" t="s">
        <v>24304</v>
      </c>
      <c r="J7349">
        <v>0.14865999999999999</v>
      </c>
      <c r="K7349">
        <v>1</v>
      </c>
      <c r="L7349">
        <v>1</v>
      </c>
      <c r="M7349">
        <v>1</v>
      </c>
      <c r="N7349">
        <v>1</v>
      </c>
      <c r="O7349" t="s">
        <v>225</v>
      </c>
      <c r="P7349">
        <v>0</v>
      </c>
      <c r="Q7349">
        <v>0</v>
      </c>
      <c r="R7349">
        <v>0</v>
      </c>
      <c r="T7349">
        <v>0</v>
      </c>
      <c r="X7349" t="s">
        <v>225</v>
      </c>
      <c r="Y7349">
        <v>0</v>
      </c>
      <c r="AB7349">
        <v>1</v>
      </c>
      <c r="AC7349">
        <v>1</v>
      </c>
      <c r="AD7349">
        <v>3</v>
      </c>
      <c r="AE7349">
        <v>1440</v>
      </c>
      <c r="AF7349">
        <v>2</v>
      </c>
      <c r="AH7349" t="s">
        <v>25009</v>
      </c>
      <c r="AI7349" t="s">
        <v>24558</v>
      </c>
      <c r="AJ7349" t="s">
        <v>25012</v>
      </c>
      <c r="AK7349" t="s">
        <v>24528</v>
      </c>
      <c r="AL7349" t="s">
        <v>24588</v>
      </c>
      <c r="AM7349" t="s">
        <v>15067</v>
      </c>
      <c r="AN7349" t="s">
        <v>24530</v>
      </c>
      <c r="AQ7349">
        <v>0</v>
      </c>
      <c r="AR7349">
        <f t="shared" si="114"/>
        <v>0.41817599999999994</v>
      </c>
      <c r="AS7349">
        <v>1</v>
      </c>
      <c r="AT7349" t="s">
        <v>97</v>
      </c>
      <c r="AU7349">
        <v>5</v>
      </c>
    </row>
    <row r="7350" spans="1:47">
      <c r="A7350" t="s">
        <v>25013</v>
      </c>
      <c r="B7350" t="s">
        <v>293</v>
      </c>
      <c r="C7350">
        <v>239</v>
      </c>
      <c r="D7350" t="s">
        <v>25014</v>
      </c>
      <c r="E7350">
        <v>109</v>
      </c>
      <c r="F7350" t="s">
        <v>25015</v>
      </c>
      <c r="G7350" t="s">
        <v>24304</v>
      </c>
      <c r="J7350">
        <v>0.18209</v>
      </c>
      <c r="K7350">
        <v>1</v>
      </c>
      <c r="L7350">
        <v>1</v>
      </c>
      <c r="M7350">
        <v>1</v>
      </c>
      <c r="N7350">
        <v>1</v>
      </c>
      <c r="O7350" t="s">
        <v>225</v>
      </c>
      <c r="P7350">
        <v>0</v>
      </c>
      <c r="Q7350">
        <v>0</v>
      </c>
      <c r="R7350">
        <v>0</v>
      </c>
      <c r="T7350">
        <v>0</v>
      </c>
      <c r="X7350" t="s">
        <v>225</v>
      </c>
      <c r="Y7350">
        <v>0</v>
      </c>
      <c r="AB7350">
        <v>1</v>
      </c>
      <c r="AC7350">
        <v>1</v>
      </c>
      <c r="AD7350">
        <v>2</v>
      </c>
      <c r="AE7350">
        <v>1371</v>
      </c>
      <c r="AF7350">
        <v>1</v>
      </c>
      <c r="AH7350" t="s">
        <v>25013</v>
      </c>
      <c r="AI7350" t="s">
        <v>24600</v>
      </c>
      <c r="AJ7350" t="s">
        <v>24614</v>
      </c>
      <c r="AK7350" t="s">
        <v>25016</v>
      </c>
      <c r="AL7350" t="s">
        <v>24588</v>
      </c>
      <c r="AM7350" t="s">
        <v>15067</v>
      </c>
      <c r="AN7350" t="s">
        <v>24530</v>
      </c>
      <c r="AO7350" t="s">
        <v>24560</v>
      </c>
      <c r="AQ7350">
        <v>0</v>
      </c>
      <c r="AR7350">
        <f t="shared" si="114"/>
        <v>0.41817599999999994</v>
      </c>
      <c r="AS7350">
        <v>1</v>
      </c>
      <c r="AT7350" t="s">
        <v>97</v>
      </c>
      <c r="AU7350">
        <v>5</v>
      </c>
    </row>
    <row r="7351" spans="1:47">
      <c r="A7351" t="s">
        <v>25017</v>
      </c>
      <c r="B7351" t="s">
        <v>293</v>
      </c>
      <c r="C7351">
        <v>239</v>
      </c>
      <c r="D7351" t="s">
        <v>25018</v>
      </c>
      <c r="E7351">
        <v>101</v>
      </c>
      <c r="F7351" t="s">
        <v>25019</v>
      </c>
      <c r="G7351" t="s">
        <v>24304</v>
      </c>
      <c r="J7351">
        <v>0.36101</v>
      </c>
      <c r="K7351">
        <v>1</v>
      </c>
      <c r="L7351">
        <v>1</v>
      </c>
      <c r="M7351">
        <v>1</v>
      </c>
      <c r="N7351">
        <v>1</v>
      </c>
      <c r="O7351" t="s">
        <v>225</v>
      </c>
      <c r="P7351">
        <v>0</v>
      </c>
      <c r="Q7351">
        <v>0</v>
      </c>
      <c r="R7351">
        <v>0</v>
      </c>
      <c r="T7351">
        <v>0</v>
      </c>
      <c r="X7351" t="s">
        <v>225</v>
      </c>
      <c r="Y7351">
        <v>0</v>
      </c>
      <c r="AB7351">
        <v>1</v>
      </c>
      <c r="AC7351">
        <v>1</v>
      </c>
      <c r="AD7351">
        <v>3</v>
      </c>
      <c r="AE7351">
        <v>1444</v>
      </c>
      <c r="AF7351">
        <v>1</v>
      </c>
      <c r="AH7351" t="s">
        <v>25017</v>
      </c>
      <c r="AI7351" t="s">
        <v>24604</v>
      </c>
      <c r="AJ7351" t="s">
        <v>25020</v>
      </c>
      <c r="AK7351" t="s">
        <v>24528</v>
      </c>
      <c r="AL7351" t="s">
        <v>24588</v>
      </c>
      <c r="AM7351" t="s">
        <v>15067</v>
      </c>
      <c r="AN7351" t="s">
        <v>24530</v>
      </c>
      <c r="AO7351" t="s">
        <v>24560</v>
      </c>
      <c r="AQ7351">
        <v>0</v>
      </c>
      <c r="AR7351">
        <f t="shared" si="114"/>
        <v>0.41817599999999994</v>
      </c>
      <c r="AS7351">
        <v>1</v>
      </c>
      <c r="AT7351" t="s">
        <v>97</v>
      </c>
      <c r="AU7351">
        <v>5</v>
      </c>
    </row>
    <row r="7352" spans="1:47">
      <c r="A7352" t="s">
        <v>25021</v>
      </c>
      <c r="B7352" t="s">
        <v>293</v>
      </c>
      <c r="C7352">
        <v>239</v>
      </c>
      <c r="D7352" t="s">
        <v>25022</v>
      </c>
      <c r="E7352">
        <v>101</v>
      </c>
      <c r="F7352" t="s">
        <v>25023</v>
      </c>
      <c r="G7352" t="s">
        <v>24701</v>
      </c>
      <c r="J7352">
        <v>2.8863300000000001</v>
      </c>
      <c r="K7352">
        <v>1</v>
      </c>
      <c r="L7352">
        <v>1</v>
      </c>
      <c r="M7352">
        <v>1</v>
      </c>
      <c r="N7352">
        <v>1</v>
      </c>
      <c r="O7352" t="s">
        <v>225</v>
      </c>
      <c r="P7352">
        <v>0</v>
      </c>
      <c r="Q7352">
        <v>0</v>
      </c>
      <c r="R7352">
        <v>0</v>
      </c>
      <c r="T7352">
        <v>0</v>
      </c>
      <c r="X7352" t="s">
        <v>225</v>
      </c>
      <c r="Y7352">
        <v>0</v>
      </c>
      <c r="AB7352">
        <v>1</v>
      </c>
      <c r="AC7352">
        <v>1</v>
      </c>
      <c r="AD7352">
        <v>2</v>
      </c>
      <c r="AE7352">
        <v>1824</v>
      </c>
      <c r="AF7352">
        <v>1</v>
      </c>
      <c r="AH7352" t="s">
        <v>25021</v>
      </c>
      <c r="AI7352" t="s">
        <v>24600</v>
      </c>
      <c r="AJ7352" t="s">
        <v>25024</v>
      </c>
      <c r="AK7352" t="s">
        <v>24528</v>
      </c>
      <c r="AL7352" t="s">
        <v>222</v>
      </c>
      <c r="AM7352" t="s">
        <v>15067</v>
      </c>
      <c r="AN7352" t="s">
        <v>24530</v>
      </c>
      <c r="AQ7352">
        <v>0</v>
      </c>
      <c r="AR7352">
        <f t="shared" si="114"/>
        <v>0.41817599999999994</v>
      </c>
      <c r="AS7352">
        <v>1</v>
      </c>
      <c r="AT7352" t="s">
        <v>97</v>
      </c>
      <c r="AU7352">
        <v>5</v>
      </c>
    </row>
    <row r="7353" spans="1:47">
      <c r="A7353" t="s">
        <v>25025</v>
      </c>
      <c r="B7353" t="s">
        <v>293</v>
      </c>
      <c r="C7353">
        <v>239</v>
      </c>
      <c r="D7353" t="s">
        <v>25026</v>
      </c>
      <c r="E7353">
        <v>101</v>
      </c>
      <c r="F7353" t="s">
        <v>25027</v>
      </c>
      <c r="G7353" t="s">
        <v>24304</v>
      </c>
      <c r="J7353">
        <v>0.13830000000000001</v>
      </c>
      <c r="K7353">
        <v>1</v>
      </c>
      <c r="L7353">
        <v>1</v>
      </c>
      <c r="M7353">
        <v>1</v>
      </c>
      <c r="N7353">
        <v>1</v>
      </c>
      <c r="O7353" t="s">
        <v>225</v>
      </c>
      <c r="P7353">
        <v>0</v>
      </c>
      <c r="Q7353">
        <v>0</v>
      </c>
      <c r="R7353">
        <v>0</v>
      </c>
      <c r="T7353">
        <v>0</v>
      </c>
      <c r="X7353" t="s">
        <v>225</v>
      </c>
      <c r="Y7353">
        <v>0</v>
      </c>
      <c r="AB7353">
        <v>1</v>
      </c>
      <c r="AC7353">
        <v>1</v>
      </c>
      <c r="AD7353">
        <v>3</v>
      </c>
      <c r="AE7353">
        <v>1969</v>
      </c>
      <c r="AF7353">
        <v>2</v>
      </c>
      <c r="AH7353" t="s">
        <v>25025</v>
      </c>
      <c r="AI7353" t="s">
        <v>24604</v>
      </c>
      <c r="AJ7353" t="s">
        <v>25028</v>
      </c>
      <c r="AK7353" t="s">
        <v>24528</v>
      </c>
      <c r="AL7353" t="s">
        <v>24588</v>
      </c>
      <c r="AM7353" t="s">
        <v>15067</v>
      </c>
      <c r="AN7353" t="s">
        <v>24530</v>
      </c>
      <c r="AQ7353">
        <v>0</v>
      </c>
      <c r="AR7353">
        <f t="shared" si="114"/>
        <v>0.41817599999999994</v>
      </c>
      <c r="AS7353">
        <v>1</v>
      </c>
      <c r="AT7353" t="s">
        <v>97</v>
      </c>
      <c r="AU7353">
        <v>5</v>
      </c>
    </row>
    <row r="7354" spans="1:47">
      <c r="A7354" t="s">
        <v>25029</v>
      </c>
      <c r="B7354" t="s">
        <v>293</v>
      </c>
      <c r="C7354">
        <v>239</v>
      </c>
      <c r="D7354" t="s">
        <v>25030</v>
      </c>
      <c r="E7354">
        <v>132</v>
      </c>
      <c r="F7354" t="s">
        <v>25002</v>
      </c>
      <c r="G7354" t="s">
        <v>24304</v>
      </c>
      <c r="J7354">
        <v>9.2539999999999997E-2</v>
      </c>
      <c r="K7354">
        <v>0</v>
      </c>
      <c r="L7354">
        <v>0</v>
      </c>
      <c r="M7354">
        <v>0</v>
      </c>
      <c r="N7354">
        <v>0</v>
      </c>
      <c r="P7354">
        <v>0</v>
      </c>
      <c r="Q7354">
        <v>0</v>
      </c>
      <c r="R7354">
        <v>0</v>
      </c>
      <c r="T7354">
        <v>0</v>
      </c>
      <c r="Y7354">
        <v>0</v>
      </c>
      <c r="AB7354">
        <v>0</v>
      </c>
      <c r="AC7354">
        <v>0</v>
      </c>
      <c r="AD7354">
        <v>0</v>
      </c>
      <c r="AE7354">
        <v>0</v>
      </c>
      <c r="AF7354">
        <v>0</v>
      </c>
      <c r="AH7354" t="s">
        <v>25029</v>
      </c>
      <c r="AI7354" t="s">
        <v>323</v>
      </c>
      <c r="AJ7354" t="s">
        <v>323</v>
      </c>
      <c r="AK7354" t="s">
        <v>323</v>
      </c>
      <c r="AL7354" t="s">
        <v>238</v>
      </c>
      <c r="AQ7354">
        <v>0</v>
      </c>
      <c r="AR7354">
        <f t="shared" si="114"/>
        <v>0</v>
      </c>
      <c r="AS7354">
        <v>1</v>
      </c>
      <c r="AT7354" t="s">
        <v>97</v>
      </c>
      <c r="AU7354">
        <v>5</v>
      </c>
    </row>
    <row r="7355" spans="1:47">
      <c r="A7355" t="s">
        <v>25031</v>
      </c>
      <c r="B7355" t="s">
        <v>293</v>
      </c>
      <c r="C7355">
        <v>239</v>
      </c>
      <c r="D7355" t="s">
        <v>25032</v>
      </c>
      <c r="E7355">
        <v>132</v>
      </c>
      <c r="F7355" t="s">
        <v>25033</v>
      </c>
      <c r="G7355" t="s">
        <v>24304</v>
      </c>
      <c r="J7355">
        <v>1.0101</v>
      </c>
      <c r="K7355">
        <v>0</v>
      </c>
      <c r="L7355">
        <v>0</v>
      </c>
      <c r="M7355">
        <v>0</v>
      </c>
      <c r="N7355">
        <v>0</v>
      </c>
      <c r="P7355">
        <v>0</v>
      </c>
      <c r="Q7355">
        <v>0</v>
      </c>
      <c r="R7355">
        <v>0</v>
      </c>
      <c r="T7355">
        <v>0</v>
      </c>
      <c r="Y7355">
        <v>0</v>
      </c>
      <c r="AB7355">
        <v>0</v>
      </c>
      <c r="AC7355">
        <v>0</v>
      </c>
      <c r="AD7355">
        <v>0</v>
      </c>
      <c r="AE7355">
        <v>0</v>
      </c>
      <c r="AF7355">
        <v>0</v>
      </c>
      <c r="AH7355" t="s">
        <v>25031</v>
      </c>
      <c r="AI7355" t="s">
        <v>323</v>
      </c>
      <c r="AJ7355" t="s">
        <v>323</v>
      </c>
      <c r="AK7355" t="s">
        <v>323</v>
      </c>
      <c r="AL7355" t="s">
        <v>238</v>
      </c>
      <c r="AQ7355">
        <v>0</v>
      </c>
      <c r="AR7355">
        <f t="shared" si="114"/>
        <v>0</v>
      </c>
      <c r="AS7355">
        <v>1</v>
      </c>
      <c r="AT7355" t="s">
        <v>97</v>
      </c>
      <c r="AU7355">
        <v>5</v>
      </c>
    </row>
    <row r="7356" spans="1:47">
      <c r="A7356" t="s">
        <v>25034</v>
      </c>
      <c r="B7356" t="s">
        <v>293</v>
      </c>
      <c r="C7356">
        <v>239</v>
      </c>
      <c r="D7356" t="s">
        <v>25035</v>
      </c>
      <c r="E7356">
        <v>101</v>
      </c>
      <c r="F7356" t="s">
        <v>25036</v>
      </c>
      <c r="G7356" t="s">
        <v>24304</v>
      </c>
      <c r="J7356">
        <v>0.23100999999999999</v>
      </c>
      <c r="K7356">
        <v>1</v>
      </c>
      <c r="L7356">
        <v>1</v>
      </c>
      <c r="M7356">
        <v>1</v>
      </c>
      <c r="N7356">
        <v>1</v>
      </c>
      <c r="O7356" t="s">
        <v>225</v>
      </c>
      <c r="P7356">
        <v>0</v>
      </c>
      <c r="Q7356">
        <v>0</v>
      </c>
      <c r="R7356">
        <v>0</v>
      </c>
      <c r="T7356">
        <v>0</v>
      </c>
      <c r="X7356" t="s">
        <v>225</v>
      </c>
      <c r="Y7356">
        <v>0</v>
      </c>
      <c r="AB7356">
        <v>1</v>
      </c>
      <c r="AC7356">
        <v>1</v>
      </c>
      <c r="AD7356">
        <v>2</v>
      </c>
      <c r="AE7356">
        <v>1344</v>
      </c>
      <c r="AF7356">
        <v>1</v>
      </c>
      <c r="AH7356" t="s">
        <v>25034</v>
      </c>
      <c r="AI7356" t="s">
        <v>24604</v>
      </c>
      <c r="AJ7356" t="s">
        <v>25037</v>
      </c>
      <c r="AK7356" t="s">
        <v>24528</v>
      </c>
      <c r="AL7356" t="s">
        <v>24588</v>
      </c>
      <c r="AM7356" t="s">
        <v>15067</v>
      </c>
      <c r="AN7356" t="s">
        <v>24530</v>
      </c>
      <c r="AQ7356">
        <v>0</v>
      </c>
      <c r="AR7356">
        <f t="shared" si="114"/>
        <v>0.41817599999999994</v>
      </c>
      <c r="AS7356">
        <v>1</v>
      </c>
      <c r="AT7356" t="s">
        <v>97</v>
      </c>
      <c r="AU7356">
        <v>5</v>
      </c>
    </row>
    <row r="7357" spans="1:47">
      <c r="A7357" t="s">
        <v>25038</v>
      </c>
      <c r="B7357" t="s">
        <v>293</v>
      </c>
      <c r="C7357">
        <v>239</v>
      </c>
      <c r="D7357" t="s">
        <v>25039</v>
      </c>
      <c r="E7357">
        <v>101</v>
      </c>
      <c r="F7357" t="s">
        <v>25040</v>
      </c>
      <c r="G7357" t="s">
        <v>24304</v>
      </c>
      <c r="J7357">
        <v>0.13633999999999999</v>
      </c>
      <c r="K7357">
        <v>1</v>
      </c>
      <c r="L7357">
        <v>1</v>
      </c>
      <c r="M7357">
        <v>1</v>
      </c>
      <c r="N7357">
        <v>1</v>
      </c>
      <c r="O7357" t="s">
        <v>225</v>
      </c>
      <c r="P7357">
        <v>0</v>
      </c>
      <c r="Q7357">
        <v>0</v>
      </c>
      <c r="R7357">
        <v>0</v>
      </c>
      <c r="T7357">
        <v>0</v>
      </c>
      <c r="X7357" t="s">
        <v>225</v>
      </c>
      <c r="Y7357">
        <v>0</v>
      </c>
      <c r="AB7357">
        <v>1</v>
      </c>
      <c r="AC7357">
        <v>1</v>
      </c>
      <c r="AD7357">
        <v>0</v>
      </c>
      <c r="AE7357">
        <v>804</v>
      </c>
      <c r="AF7357">
        <v>1</v>
      </c>
      <c r="AH7357" t="s">
        <v>25038</v>
      </c>
      <c r="AI7357" t="s">
        <v>24600</v>
      </c>
      <c r="AJ7357" t="s">
        <v>25041</v>
      </c>
      <c r="AK7357" t="s">
        <v>24528</v>
      </c>
      <c r="AL7357" t="s">
        <v>24588</v>
      </c>
      <c r="AM7357" t="s">
        <v>15067</v>
      </c>
      <c r="AN7357" t="s">
        <v>24530</v>
      </c>
      <c r="AO7357" t="s">
        <v>24560</v>
      </c>
      <c r="AQ7357">
        <v>0</v>
      </c>
      <c r="AR7357">
        <f t="shared" si="114"/>
        <v>0.41817599999999994</v>
      </c>
      <c r="AS7357">
        <v>1</v>
      </c>
      <c r="AT7357" t="s">
        <v>97</v>
      </c>
      <c r="AU7357">
        <v>5</v>
      </c>
    </row>
    <row r="7358" spans="1:47">
      <c r="A7358" t="s">
        <v>25042</v>
      </c>
      <c r="B7358" t="s">
        <v>293</v>
      </c>
      <c r="C7358">
        <v>239</v>
      </c>
      <c r="D7358" t="s">
        <v>25043</v>
      </c>
      <c r="E7358">
        <v>132</v>
      </c>
      <c r="F7358" t="s">
        <v>25002</v>
      </c>
      <c r="G7358" t="s">
        <v>24304</v>
      </c>
      <c r="J7358">
        <v>9.2280000000000001E-2</v>
      </c>
      <c r="K7358">
        <v>0</v>
      </c>
      <c r="L7358">
        <v>0</v>
      </c>
      <c r="M7358">
        <v>0</v>
      </c>
      <c r="N7358">
        <v>0</v>
      </c>
      <c r="P7358">
        <v>0</v>
      </c>
      <c r="Q7358">
        <v>0</v>
      </c>
      <c r="R7358">
        <v>0</v>
      </c>
      <c r="T7358">
        <v>0</v>
      </c>
      <c r="Y7358">
        <v>0</v>
      </c>
      <c r="AB7358">
        <v>0</v>
      </c>
      <c r="AC7358">
        <v>0</v>
      </c>
      <c r="AD7358">
        <v>0</v>
      </c>
      <c r="AE7358">
        <v>0</v>
      </c>
      <c r="AF7358">
        <v>0</v>
      </c>
      <c r="AH7358" t="s">
        <v>25042</v>
      </c>
      <c r="AI7358" t="s">
        <v>323</v>
      </c>
      <c r="AJ7358" t="s">
        <v>323</v>
      </c>
      <c r="AK7358" t="s">
        <v>323</v>
      </c>
      <c r="AL7358" t="s">
        <v>238</v>
      </c>
      <c r="AQ7358">
        <v>0</v>
      </c>
      <c r="AR7358">
        <f t="shared" si="114"/>
        <v>0</v>
      </c>
      <c r="AS7358">
        <v>1</v>
      </c>
      <c r="AT7358" t="s">
        <v>97</v>
      </c>
      <c r="AU7358">
        <v>5</v>
      </c>
    </row>
    <row r="7359" spans="1:47">
      <c r="A7359" t="s">
        <v>25044</v>
      </c>
      <c r="B7359" t="s">
        <v>293</v>
      </c>
      <c r="C7359">
        <v>239</v>
      </c>
      <c r="D7359" t="s">
        <v>25045</v>
      </c>
      <c r="E7359">
        <v>101</v>
      </c>
      <c r="F7359" t="s">
        <v>25046</v>
      </c>
      <c r="G7359" t="s">
        <v>24304</v>
      </c>
      <c r="J7359">
        <v>8.9770000000000003E-2</v>
      </c>
      <c r="K7359">
        <v>1</v>
      </c>
      <c r="L7359">
        <v>1</v>
      </c>
      <c r="M7359">
        <v>1</v>
      </c>
      <c r="N7359">
        <v>1</v>
      </c>
      <c r="O7359" t="s">
        <v>225</v>
      </c>
      <c r="P7359">
        <v>0</v>
      </c>
      <c r="Q7359">
        <v>0</v>
      </c>
      <c r="R7359">
        <v>0</v>
      </c>
      <c r="T7359">
        <v>0</v>
      </c>
      <c r="X7359" t="s">
        <v>225</v>
      </c>
      <c r="Y7359">
        <v>0</v>
      </c>
      <c r="AB7359">
        <v>1</v>
      </c>
      <c r="AC7359">
        <v>1</v>
      </c>
      <c r="AD7359">
        <v>0</v>
      </c>
      <c r="AE7359">
        <v>1084</v>
      </c>
      <c r="AF7359">
        <v>1</v>
      </c>
      <c r="AH7359" t="s">
        <v>25044</v>
      </c>
      <c r="AI7359" t="s">
        <v>24887</v>
      </c>
      <c r="AJ7359" t="s">
        <v>25047</v>
      </c>
      <c r="AK7359" t="s">
        <v>24528</v>
      </c>
      <c r="AL7359" t="s">
        <v>222</v>
      </c>
      <c r="AM7359" t="s">
        <v>15067</v>
      </c>
      <c r="AN7359" t="s">
        <v>24530</v>
      </c>
      <c r="AO7359" t="s">
        <v>24560</v>
      </c>
      <c r="AQ7359">
        <v>0</v>
      </c>
      <c r="AR7359">
        <f t="shared" si="114"/>
        <v>0.41817599999999994</v>
      </c>
      <c r="AS7359">
        <v>1</v>
      </c>
      <c r="AT7359" t="s">
        <v>97</v>
      </c>
      <c r="AU7359">
        <v>5</v>
      </c>
    </row>
    <row r="7360" spans="1:47">
      <c r="A7360" t="s">
        <v>25048</v>
      </c>
      <c r="B7360" t="s">
        <v>293</v>
      </c>
      <c r="C7360">
        <v>239</v>
      </c>
      <c r="D7360" t="s">
        <v>25049</v>
      </c>
      <c r="E7360">
        <v>101</v>
      </c>
      <c r="F7360" t="s">
        <v>25050</v>
      </c>
      <c r="G7360" t="s">
        <v>24304</v>
      </c>
      <c r="J7360">
        <v>0.20935000000000001</v>
      </c>
      <c r="K7360">
        <v>1</v>
      </c>
      <c r="L7360">
        <v>1</v>
      </c>
      <c r="M7360">
        <v>1</v>
      </c>
      <c r="N7360">
        <v>1</v>
      </c>
      <c r="O7360" t="s">
        <v>225</v>
      </c>
      <c r="P7360">
        <v>0</v>
      </c>
      <c r="Q7360">
        <v>0</v>
      </c>
      <c r="R7360">
        <v>0</v>
      </c>
      <c r="T7360">
        <v>0</v>
      </c>
      <c r="X7360" t="s">
        <v>225</v>
      </c>
      <c r="Y7360">
        <v>0</v>
      </c>
      <c r="AB7360">
        <v>1</v>
      </c>
      <c r="AC7360">
        <v>1</v>
      </c>
      <c r="AD7360">
        <v>2</v>
      </c>
      <c r="AE7360">
        <v>892</v>
      </c>
      <c r="AF7360">
        <v>1</v>
      </c>
      <c r="AH7360" t="s">
        <v>25048</v>
      </c>
      <c r="AI7360" t="s">
        <v>24582</v>
      </c>
      <c r="AJ7360" t="s">
        <v>24600</v>
      </c>
      <c r="AK7360" t="s">
        <v>24528</v>
      </c>
      <c r="AL7360" t="s">
        <v>24529</v>
      </c>
      <c r="AM7360" t="s">
        <v>15067</v>
      </c>
      <c r="AN7360" t="s">
        <v>24530</v>
      </c>
      <c r="AQ7360">
        <v>0</v>
      </c>
      <c r="AR7360">
        <f t="shared" si="114"/>
        <v>0.41817599999999994</v>
      </c>
      <c r="AS7360">
        <v>1</v>
      </c>
      <c r="AT7360" t="s">
        <v>97</v>
      </c>
      <c r="AU7360">
        <v>5</v>
      </c>
    </row>
    <row r="7361" spans="1:47">
      <c r="A7361" t="s">
        <v>23729</v>
      </c>
      <c r="C7361">
        <v>239</v>
      </c>
      <c r="E7361">
        <v>0</v>
      </c>
      <c r="J7361">
        <v>2.0000000000000002E-5</v>
      </c>
      <c r="K7361">
        <v>0</v>
      </c>
      <c r="L7361">
        <v>0</v>
      </c>
      <c r="M7361">
        <v>0</v>
      </c>
      <c r="N7361">
        <v>0</v>
      </c>
      <c r="P7361">
        <v>0</v>
      </c>
      <c r="Q7361">
        <v>0</v>
      </c>
      <c r="R7361">
        <v>0</v>
      </c>
      <c r="T7361">
        <v>0</v>
      </c>
      <c r="Y7361">
        <v>0</v>
      </c>
      <c r="AB7361">
        <v>0</v>
      </c>
      <c r="AC7361">
        <v>0</v>
      </c>
      <c r="AD7361">
        <v>0</v>
      </c>
      <c r="AE7361">
        <v>0</v>
      </c>
      <c r="AF7361">
        <v>0</v>
      </c>
      <c r="AI7361" t="s">
        <v>323</v>
      </c>
      <c r="AJ7361" t="s">
        <v>323</v>
      </c>
      <c r="AK7361" t="s">
        <v>323</v>
      </c>
      <c r="AQ7361">
        <v>0</v>
      </c>
      <c r="AR7361">
        <f t="shared" si="114"/>
        <v>0</v>
      </c>
      <c r="AS7361">
        <v>1</v>
      </c>
      <c r="AT7361" t="s">
        <v>124</v>
      </c>
      <c r="AU7361">
        <v>32</v>
      </c>
    </row>
    <row r="7362" spans="1:47">
      <c r="A7362" t="s">
        <v>25051</v>
      </c>
      <c r="B7362" t="s">
        <v>293</v>
      </c>
      <c r="C7362">
        <v>239</v>
      </c>
      <c r="D7362" t="s">
        <v>25052</v>
      </c>
      <c r="E7362">
        <v>101</v>
      </c>
      <c r="F7362" t="s">
        <v>25053</v>
      </c>
      <c r="G7362" t="s">
        <v>24304</v>
      </c>
      <c r="J7362">
        <v>0.13661000000000001</v>
      </c>
      <c r="K7362">
        <v>1</v>
      </c>
      <c r="L7362">
        <v>1</v>
      </c>
      <c r="M7362">
        <v>1</v>
      </c>
      <c r="N7362">
        <v>1</v>
      </c>
      <c r="O7362" t="s">
        <v>225</v>
      </c>
      <c r="P7362">
        <v>0</v>
      </c>
      <c r="Q7362">
        <v>0</v>
      </c>
      <c r="R7362">
        <v>0</v>
      </c>
      <c r="T7362">
        <v>0</v>
      </c>
      <c r="X7362" t="s">
        <v>225</v>
      </c>
      <c r="Y7362">
        <v>0</v>
      </c>
      <c r="AB7362">
        <v>1</v>
      </c>
      <c r="AC7362">
        <v>1</v>
      </c>
      <c r="AD7362">
        <v>3</v>
      </c>
      <c r="AE7362">
        <v>688</v>
      </c>
      <c r="AF7362">
        <v>1</v>
      </c>
      <c r="AH7362" t="s">
        <v>25051</v>
      </c>
      <c r="AI7362" t="s">
        <v>24526</v>
      </c>
      <c r="AJ7362" t="s">
        <v>25054</v>
      </c>
      <c r="AK7362" t="s">
        <v>24528</v>
      </c>
      <c r="AL7362" t="s">
        <v>24529</v>
      </c>
      <c r="AM7362" t="s">
        <v>15067</v>
      </c>
      <c r="AN7362" t="s">
        <v>24530</v>
      </c>
      <c r="AQ7362">
        <v>0</v>
      </c>
      <c r="AR7362">
        <f t="shared" ref="AR7362:AR7425" si="115">AB7362*9.68*VLOOKUP(AU7362,atten,10,FALSE)</f>
        <v>0.41817599999999994</v>
      </c>
      <c r="AS7362">
        <v>1</v>
      </c>
      <c r="AT7362" t="s">
        <v>97</v>
      </c>
      <c r="AU7362">
        <v>5</v>
      </c>
    </row>
    <row r="7363" spans="1:47">
      <c r="A7363" t="s">
        <v>25055</v>
      </c>
      <c r="B7363" t="s">
        <v>293</v>
      </c>
      <c r="C7363">
        <v>239</v>
      </c>
      <c r="D7363" t="s">
        <v>25056</v>
      </c>
      <c r="E7363">
        <v>101</v>
      </c>
      <c r="F7363" t="s">
        <v>25057</v>
      </c>
      <c r="G7363" t="s">
        <v>24304</v>
      </c>
      <c r="J7363">
        <v>0.23094999999999999</v>
      </c>
      <c r="K7363">
        <v>1</v>
      </c>
      <c r="L7363">
        <v>1</v>
      </c>
      <c r="M7363">
        <v>1</v>
      </c>
      <c r="N7363">
        <v>1</v>
      </c>
      <c r="O7363" t="s">
        <v>225</v>
      </c>
      <c r="P7363">
        <v>0</v>
      </c>
      <c r="Q7363">
        <v>0</v>
      </c>
      <c r="R7363">
        <v>0</v>
      </c>
      <c r="T7363">
        <v>0</v>
      </c>
      <c r="X7363" t="s">
        <v>225</v>
      </c>
      <c r="Y7363">
        <v>0</v>
      </c>
      <c r="AB7363">
        <v>1</v>
      </c>
      <c r="AC7363">
        <v>1</v>
      </c>
      <c r="AD7363">
        <v>2</v>
      </c>
      <c r="AE7363">
        <v>1015</v>
      </c>
      <c r="AF7363">
        <v>1</v>
      </c>
      <c r="AH7363" t="s">
        <v>25055</v>
      </c>
      <c r="AI7363" t="s">
        <v>25058</v>
      </c>
      <c r="AJ7363" t="s">
        <v>25059</v>
      </c>
      <c r="AK7363" t="s">
        <v>24528</v>
      </c>
      <c r="AL7363" t="s">
        <v>24588</v>
      </c>
      <c r="AM7363" t="s">
        <v>15067</v>
      </c>
      <c r="AN7363" t="s">
        <v>24530</v>
      </c>
      <c r="AQ7363">
        <v>0</v>
      </c>
      <c r="AR7363">
        <f t="shared" si="115"/>
        <v>0.41817599999999994</v>
      </c>
      <c r="AS7363">
        <v>1</v>
      </c>
      <c r="AT7363" t="s">
        <v>97</v>
      </c>
      <c r="AU7363">
        <v>5</v>
      </c>
    </row>
    <row r="7364" spans="1:47">
      <c r="A7364" t="s">
        <v>25060</v>
      </c>
      <c r="B7364" t="s">
        <v>293</v>
      </c>
      <c r="C7364">
        <v>239</v>
      </c>
      <c r="D7364" t="s">
        <v>25043</v>
      </c>
      <c r="E7364">
        <v>132</v>
      </c>
      <c r="F7364" t="s">
        <v>25046</v>
      </c>
      <c r="G7364" t="s">
        <v>24304</v>
      </c>
      <c r="J7364">
        <v>9.9339999999999998E-2</v>
      </c>
      <c r="K7364">
        <v>0</v>
      </c>
      <c r="L7364">
        <v>0</v>
      </c>
      <c r="M7364">
        <v>0</v>
      </c>
      <c r="N7364">
        <v>0</v>
      </c>
      <c r="P7364">
        <v>0</v>
      </c>
      <c r="Q7364">
        <v>0</v>
      </c>
      <c r="R7364">
        <v>0</v>
      </c>
      <c r="T7364">
        <v>0</v>
      </c>
      <c r="Y7364">
        <v>0</v>
      </c>
      <c r="AB7364">
        <v>0</v>
      </c>
      <c r="AC7364">
        <v>0</v>
      </c>
      <c r="AD7364">
        <v>0</v>
      </c>
      <c r="AE7364">
        <v>0</v>
      </c>
      <c r="AF7364">
        <v>0</v>
      </c>
      <c r="AH7364" t="s">
        <v>25060</v>
      </c>
      <c r="AI7364" t="s">
        <v>323</v>
      </c>
      <c r="AJ7364" t="s">
        <v>323</v>
      </c>
      <c r="AK7364" t="s">
        <v>323</v>
      </c>
      <c r="AL7364" t="s">
        <v>238</v>
      </c>
      <c r="AQ7364">
        <v>0</v>
      </c>
      <c r="AR7364">
        <f t="shared" si="115"/>
        <v>0</v>
      </c>
      <c r="AS7364">
        <v>1</v>
      </c>
      <c r="AT7364" t="s">
        <v>97</v>
      </c>
      <c r="AU7364">
        <v>5</v>
      </c>
    </row>
    <row r="7365" spans="1:47">
      <c r="A7365" t="s">
        <v>25061</v>
      </c>
      <c r="B7365" t="s">
        <v>293</v>
      </c>
      <c r="C7365">
        <v>239</v>
      </c>
      <c r="D7365" t="s">
        <v>25062</v>
      </c>
      <c r="E7365">
        <v>101</v>
      </c>
      <c r="F7365" t="s">
        <v>25063</v>
      </c>
      <c r="G7365" t="s">
        <v>24304</v>
      </c>
      <c r="J7365">
        <v>1.3180400000000001</v>
      </c>
      <c r="K7365">
        <v>1</v>
      </c>
      <c r="L7365">
        <v>1</v>
      </c>
      <c r="M7365">
        <v>1</v>
      </c>
      <c r="N7365">
        <v>1</v>
      </c>
      <c r="O7365" t="s">
        <v>225</v>
      </c>
      <c r="P7365">
        <v>0</v>
      </c>
      <c r="Q7365">
        <v>0</v>
      </c>
      <c r="R7365">
        <v>0</v>
      </c>
      <c r="T7365">
        <v>0</v>
      </c>
      <c r="X7365" t="s">
        <v>225</v>
      </c>
      <c r="Y7365">
        <v>0</v>
      </c>
      <c r="AB7365">
        <v>1</v>
      </c>
      <c r="AC7365">
        <v>1</v>
      </c>
      <c r="AD7365">
        <v>3</v>
      </c>
      <c r="AE7365">
        <v>1999</v>
      </c>
      <c r="AF7365">
        <v>2</v>
      </c>
      <c r="AH7365" t="s">
        <v>25061</v>
      </c>
      <c r="AI7365" t="s">
        <v>24658</v>
      </c>
      <c r="AJ7365" t="s">
        <v>25064</v>
      </c>
      <c r="AK7365" t="s">
        <v>24528</v>
      </c>
      <c r="AL7365" t="s">
        <v>222</v>
      </c>
      <c r="AM7365" t="s">
        <v>15067</v>
      </c>
      <c r="AN7365" t="s">
        <v>24530</v>
      </c>
      <c r="AQ7365">
        <v>0</v>
      </c>
      <c r="AR7365">
        <f t="shared" si="115"/>
        <v>0.41817599999999994</v>
      </c>
      <c r="AS7365">
        <v>1</v>
      </c>
      <c r="AT7365" t="s">
        <v>97</v>
      </c>
      <c r="AU7365">
        <v>5</v>
      </c>
    </row>
    <row r="7366" spans="1:47">
      <c r="A7366" t="s">
        <v>25065</v>
      </c>
      <c r="B7366" t="s">
        <v>293</v>
      </c>
      <c r="C7366">
        <v>239</v>
      </c>
      <c r="D7366" t="s">
        <v>24884</v>
      </c>
      <c r="E7366">
        <v>130</v>
      </c>
      <c r="F7366" t="s">
        <v>25066</v>
      </c>
      <c r="G7366" t="s">
        <v>24304</v>
      </c>
      <c r="J7366">
        <v>1.5209600000000001</v>
      </c>
      <c r="K7366">
        <v>0</v>
      </c>
      <c r="L7366">
        <v>0</v>
      </c>
      <c r="M7366">
        <v>0</v>
      </c>
      <c r="N7366">
        <v>0</v>
      </c>
      <c r="P7366">
        <v>0</v>
      </c>
      <c r="Q7366">
        <v>0</v>
      </c>
      <c r="R7366">
        <v>0</v>
      </c>
      <c r="T7366">
        <v>0</v>
      </c>
      <c r="Y7366">
        <v>0</v>
      </c>
      <c r="AB7366">
        <v>0</v>
      </c>
      <c r="AC7366">
        <v>0</v>
      </c>
      <c r="AD7366">
        <v>0</v>
      </c>
      <c r="AE7366">
        <v>0</v>
      </c>
      <c r="AF7366">
        <v>0</v>
      </c>
      <c r="AH7366" t="s">
        <v>25065</v>
      </c>
      <c r="AI7366" t="s">
        <v>323</v>
      </c>
      <c r="AJ7366" t="s">
        <v>323</v>
      </c>
      <c r="AK7366" t="s">
        <v>323</v>
      </c>
      <c r="AL7366" t="s">
        <v>238</v>
      </c>
      <c r="AQ7366">
        <v>0</v>
      </c>
      <c r="AR7366">
        <f t="shared" si="115"/>
        <v>0</v>
      </c>
      <c r="AS7366">
        <v>1</v>
      </c>
      <c r="AT7366" t="s">
        <v>97</v>
      </c>
      <c r="AU7366">
        <v>5</v>
      </c>
    </row>
    <row r="7367" spans="1:47">
      <c r="A7367" t="s">
        <v>25067</v>
      </c>
      <c r="B7367" t="s">
        <v>293</v>
      </c>
      <c r="C7367">
        <v>239</v>
      </c>
      <c r="D7367" t="s">
        <v>25068</v>
      </c>
      <c r="E7367">
        <v>101</v>
      </c>
      <c r="F7367" t="s">
        <v>25069</v>
      </c>
      <c r="G7367" t="s">
        <v>24304</v>
      </c>
      <c r="J7367">
        <v>0.37242999999999998</v>
      </c>
      <c r="K7367">
        <v>1</v>
      </c>
      <c r="L7367">
        <v>1</v>
      </c>
      <c r="M7367">
        <v>1</v>
      </c>
      <c r="N7367">
        <v>1</v>
      </c>
      <c r="O7367" t="s">
        <v>225</v>
      </c>
      <c r="P7367">
        <v>0</v>
      </c>
      <c r="Q7367">
        <v>0</v>
      </c>
      <c r="R7367">
        <v>0</v>
      </c>
      <c r="T7367">
        <v>0</v>
      </c>
      <c r="X7367" t="s">
        <v>225</v>
      </c>
      <c r="Y7367">
        <v>0</v>
      </c>
      <c r="AB7367">
        <v>1</v>
      </c>
      <c r="AC7367">
        <v>1</v>
      </c>
      <c r="AD7367">
        <v>2</v>
      </c>
      <c r="AE7367">
        <v>900</v>
      </c>
      <c r="AF7367">
        <v>1</v>
      </c>
      <c r="AH7367" t="s">
        <v>25067</v>
      </c>
      <c r="AI7367" t="s">
        <v>24582</v>
      </c>
      <c r="AJ7367" t="s">
        <v>25070</v>
      </c>
      <c r="AK7367" t="s">
        <v>24528</v>
      </c>
      <c r="AL7367" t="s">
        <v>24588</v>
      </c>
      <c r="AM7367" t="s">
        <v>15067</v>
      </c>
      <c r="AN7367" t="s">
        <v>24530</v>
      </c>
      <c r="AQ7367">
        <v>0</v>
      </c>
      <c r="AR7367">
        <f t="shared" si="115"/>
        <v>0.41817599999999994</v>
      </c>
      <c r="AS7367">
        <v>1</v>
      </c>
      <c r="AT7367" t="s">
        <v>97</v>
      </c>
      <c r="AU7367">
        <v>5</v>
      </c>
    </row>
    <row r="7368" spans="1:47">
      <c r="A7368" t="s">
        <v>25071</v>
      </c>
      <c r="B7368" t="s">
        <v>293</v>
      </c>
      <c r="C7368">
        <v>239</v>
      </c>
      <c r="D7368" t="s">
        <v>25072</v>
      </c>
      <c r="E7368">
        <v>101</v>
      </c>
      <c r="F7368" t="s">
        <v>25073</v>
      </c>
      <c r="G7368" t="s">
        <v>24304</v>
      </c>
      <c r="J7368">
        <v>0.18182999999999999</v>
      </c>
      <c r="K7368">
        <v>0</v>
      </c>
      <c r="L7368">
        <v>1</v>
      </c>
      <c r="M7368">
        <v>0</v>
      </c>
      <c r="N7368">
        <v>1</v>
      </c>
      <c r="P7368">
        <v>0</v>
      </c>
      <c r="Q7368">
        <v>0</v>
      </c>
      <c r="R7368">
        <v>0</v>
      </c>
      <c r="T7368">
        <v>0</v>
      </c>
      <c r="X7368" t="s">
        <v>225</v>
      </c>
      <c r="Y7368">
        <v>0</v>
      </c>
      <c r="AB7368">
        <v>0</v>
      </c>
      <c r="AC7368">
        <v>1</v>
      </c>
      <c r="AD7368">
        <v>0</v>
      </c>
      <c r="AE7368">
        <v>840</v>
      </c>
      <c r="AF7368">
        <v>1</v>
      </c>
      <c r="AG7368" t="s">
        <v>25074</v>
      </c>
      <c r="AH7368" t="s">
        <v>25071</v>
      </c>
      <c r="AI7368" t="s">
        <v>25075</v>
      </c>
      <c r="AJ7368" t="s">
        <v>25076</v>
      </c>
      <c r="AK7368" t="s">
        <v>24528</v>
      </c>
      <c r="AL7368" t="s">
        <v>222</v>
      </c>
      <c r="AM7368" t="s">
        <v>15067</v>
      </c>
      <c r="AN7368" t="s">
        <v>24530</v>
      </c>
      <c r="AP7368" t="s">
        <v>25077</v>
      </c>
      <c r="AQ7368">
        <v>0</v>
      </c>
      <c r="AR7368">
        <f t="shared" si="115"/>
        <v>0</v>
      </c>
      <c r="AS7368">
        <v>1</v>
      </c>
      <c r="AT7368" t="s">
        <v>97</v>
      </c>
      <c r="AU7368">
        <v>5</v>
      </c>
    </row>
    <row r="7369" spans="1:47">
      <c r="A7369" t="s">
        <v>25078</v>
      </c>
      <c r="B7369" t="s">
        <v>293</v>
      </c>
      <c r="C7369">
        <v>239</v>
      </c>
      <c r="D7369" t="s">
        <v>25079</v>
      </c>
      <c r="E7369">
        <v>101</v>
      </c>
      <c r="F7369" t="s">
        <v>25080</v>
      </c>
      <c r="G7369" t="s">
        <v>24304</v>
      </c>
      <c r="J7369">
        <v>0.14224999999999999</v>
      </c>
      <c r="K7369">
        <v>1</v>
      </c>
      <c r="L7369">
        <v>1</v>
      </c>
      <c r="M7369">
        <v>1</v>
      </c>
      <c r="N7369">
        <v>1</v>
      </c>
      <c r="O7369" t="s">
        <v>225</v>
      </c>
      <c r="P7369">
        <v>0</v>
      </c>
      <c r="Q7369">
        <v>0</v>
      </c>
      <c r="R7369">
        <v>0</v>
      </c>
      <c r="T7369">
        <v>0</v>
      </c>
      <c r="X7369" t="s">
        <v>225</v>
      </c>
      <c r="Y7369">
        <v>0</v>
      </c>
      <c r="AB7369">
        <v>1</v>
      </c>
      <c r="AC7369">
        <v>1</v>
      </c>
      <c r="AD7369">
        <v>2</v>
      </c>
      <c r="AE7369">
        <v>768</v>
      </c>
      <c r="AF7369">
        <v>1</v>
      </c>
      <c r="AH7369" t="s">
        <v>25078</v>
      </c>
      <c r="AI7369" t="s">
        <v>24791</v>
      </c>
      <c r="AJ7369" t="s">
        <v>25081</v>
      </c>
      <c r="AK7369" t="s">
        <v>24528</v>
      </c>
      <c r="AL7369" t="s">
        <v>24588</v>
      </c>
      <c r="AM7369" t="s">
        <v>15067</v>
      </c>
      <c r="AN7369" t="s">
        <v>24530</v>
      </c>
      <c r="AQ7369">
        <v>0</v>
      </c>
      <c r="AR7369">
        <f t="shared" si="115"/>
        <v>0.41817599999999994</v>
      </c>
      <c r="AS7369">
        <v>1</v>
      </c>
      <c r="AT7369" t="s">
        <v>97</v>
      </c>
      <c r="AU7369">
        <v>5</v>
      </c>
    </row>
    <row r="7370" spans="1:47">
      <c r="A7370" t="s">
        <v>25082</v>
      </c>
      <c r="B7370" t="s">
        <v>293</v>
      </c>
      <c r="C7370">
        <v>239</v>
      </c>
      <c r="D7370" t="s">
        <v>25083</v>
      </c>
      <c r="E7370">
        <v>101</v>
      </c>
      <c r="F7370" t="s">
        <v>25084</v>
      </c>
      <c r="G7370" t="s">
        <v>24701</v>
      </c>
      <c r="J7370">
        <v>0.98863999999999996</v>
      </c>
      <c r="K7370">
        <v>1</v>
      </c>
      <c r="L7370">
        <v>1</v>
      </c>
      <c r="M7370">
        <v>1</v>
      </c>
      <c r="N7370">
        <v>1</v>
      </c>
      <c r="O7370" t="s">
        <v>225</v>
      </c>
      <c r="P7370">
        <v>0</v>
      </c>
      <c r="Q7370">
        <v>0</v>
      </c>
      <c r="R7370">
        <v>0</v>
      </c>
      <c r="T7370">
        <v>0</v>
      </c>
      <c r="X7370" t="s">
        <v>225</v>
      </c>
      <c r="Y7370">
        <v>0</v>
      </c>
      <c r="AB7370">
        <v>1</v>
      </c>
      <c r="AC7370">
        <v>1</v>
      </c>
      <c r="AD7370">
        <v>2</v>
      </c>
      <c r="AE7370">
        <v>1491</v>
      </c>
      <c r="AF7370">
        <v>1</v>
      </c>
      <c r="AH7370" t="s">
        <v>25082</v>
      </c>
      <c r="AI7370" t="s">
        <v>24558</v>
      </c>
      <c r="AJ7370" t="s">
        <v>25085</v>
      </c>
      <c r="AK7370" t="s">
        <v>24528</v>
      </c>
      <c r="AL7370" t="s">
        <v>222</v>
      </c>
      <c r="AM7370" t="s">
        <v>15067</v>
      </c>
      <c r="AN7370" t="s">
        <v>24530</v>
      </c>
      <c r="AQ7370">
        <v>0</v>
      </c>
      <c r="AR7370">
        <f t="shared" si="115"/>
        <v>0.41817599999999994</v>
      </c>
      <c r="AS7370">
        <v>1</v>
      </c>
      <c r="AT7370" t="s">
        <v>97</v>
      </c>
      <c r="AU7370">
        <v>5</v>
      </c>
    </row>
    <row r="7371" spans="1:47">
      <c r="A7371" t="s">
        <v>25086</v>
      </c>
      <c r="B7371" t="s">
        <v>293</v>
      </c>
      <c r="C7371">
        <v>239</v>
      </c>
      <c r="D7371" t="s">
        <v>25087</v>
      </c>
      <c r="E7371">
        <v>101</v>
      </c>
      <c r="F7371" t="s">
        <v>25088</v>
      </c>
      <c r="J7371">
        <v>0.20080999999999999</v>
      </c>
      <c r="K7371">
        <v>1</v>
      </c>
      <c r="L7371">
        <v>1</v>
      </c>
      <c r="M7371">
        <v>1</v>
      </c>
      <c r="N7371">
        <v>1</v>
      </c>
      <c r="O7371" t="s">
        <v>225</v>
      </c>
      <c r="P7371">
        <v>0</v>
      </c>
      <c r="Q7371">
        <v>0</v>
      </c>
      <c r="R7371">
        <v>0</v>
      </c>
      <c r="T7371">
        <v>0</v>
      </c>
      <c r="X7371" t="s">
        <v>225</v>
      </c>
      <c r="Y7371">
        <v>0</v>
      </c>
      <c r="AB7371">
        <v>1</v>
      </c>
      <c r="AC7371">
        <v>1</v>
      </c>
      <c r="AD7371">
        <v>0</v>
      </c>
      <c r="AE7371">
        <v>768</v>
      </c>
      <c r="AF7371">
        <v>2</v>
      </c>
      <c r="AH7371" t="s">
        <v>25086</v>
      </c>
      <c r="AI7371" t="s">
        <v>24565</v>
      </c>
      <c r="AJ7371" t="s">
        <v>25089</v>
      </c>
      <c r="AK7371" t="s">
        <v>24528</v>
      </c>
      <c r="AL7371" t="s">
        <v>24588</v>
      </c>
      <c r="AM7371" t="s">
        <v>15067</v>
      </c>
      <c r="AN7371" t="s">
        <v>24530</v>
      </c>
      <c r="AQ7371">
        <v>0</v>
      </c>
      <c r="AR7371">
        <f t="shared" si="115"/>
        <v>0.41817599999999994</v>
      </c>
      <c r="AS7371">
        <v>1</v>
      </c>
      <c r="AT7371" t="s">
        <v>97</v>
      </c>
      <c r="AU7371">
        <v>5</v>
      </c>
    </row>
    <row r="7372" spans="1:47">
      <c r="A7372" t="s">
        <v>25090</v>
      </c>
      <c r="B7372" t="s">
        <v>293</v>
      </c>
      <c r="C7372">
        <v>239</v>
      </c>
      <c r="D7372" t="s">
        <v>25091</v>
      </c>
      <c r="E7372">
        <v>101</v>
      </c>
      <c r="F7372" t="s">
        <v>25092</v>
      </c>
      <c r="G7372" t="s">
        <v>24304</v>
      </c>
      <c r="J7372">
        <v>0.25020999999999999</v>
      </c>
      <c r="K7372">
        <v>1</v>
      </c>
      <c r="L7372">
        <v>1</v>
      </c>
      <c r="M7372">
        <v>1</v>
      </c>
      <c r="N7372">
        <v>1</v>
      </c>
      <c r="O7372" t="s">
        <v>225</v>
      </c>
      <c r="P7372">
        <v>0</v>
      </c>
      <c r="Q7372">
        <v>0</v>
      </c>
      <c r="R7372">
        <v>0</v>
      </c>
      <c r="T7372">
        <v>0</v>
      </c>
      <c r="X7372" t="s">
        <v>225</v>
      </c>
      <c r="Y7372">
        <v>0</v>
      </c>
      <c r="AB7372">
        <v>1</v>
      </c>
      <c r="AC7372">
        <v>1</v>
      </c>
      <c r="AD7372">
        <v>3</v>
      </c>
      <c r="AE7372">
        <v>1270</v>
      </c>
      <c r="AF7372">
        <v>1</v>
      </c>
      <c r="AH7372" t="s">
        <v>25090</v>
      </c>
      <c r="AI7372" t="s">
        <v>24811</v>
      </c>
      <c r="AJ7372" t="s">
        <v>25093</v>
      </c>
      <c r="AK7372" t="s">
        <v>24528</v>
      </c>
      <c r="AL7372" t="s">
        <v>24588</v>
      </c>
      <c r="AM7372" t="s">
        <v>15067</v>
      </c>
      <c r="AN7372" t="s">
        <v>24530</v>
      </c>
      <c r="AQ7372">
        <v>0</v>
      </c>
      <c r="AR7372">
        <f t="shared" si="115"/>
        <v>0.41817599999999994</v>
      </c>
      <c r="AS7372">
        <v>1</v>
      </c>
      <c r="AT7372" t="s">
        <v>97</v>
      </c>
      <c r="AU7372">
        <v>5</v>
      </c>
    </row>
    <row r="7373" spans="1:47">
      <c r="A7373" t="s">
        <v>25094</v>
      </c>
      <c r="B7373" t="s">
        <v>293</v>
      </c>
      <c r="C7373">
        <v>239</v>
      </c>
      <c r="D7373" t="s">
        <v>25095</v>
      </c>
      <c r="E7373">
        <v>101</v>
      </c>
      <c r="F7373" t="s">
        <v>25096</v>
      </c>
      <c r="G7373" t="s">
        <v>24701</v>
      </c>
      <c r="J7373">
        <v>0.21351000000000001</v>
      </c>
      <c r="K7373">
        <v>1</v>
      </c>
      <c r="L7373">
        <v>1</v>
      </c>
      <c r="M7373">
        <v>1</v>
      </c>
      <c r="N7373">
        <v>1</v>
      </c>
      <c r="O7373" t="s">
        <v>225</v>
      </c>
      <c r="P7373">
        <v>0</v>
      </c>
      <c r="Q7373">
        <v>0</v>
      </c>
      <c r="R7373">
        <v>0</v>
      </c>
      <c r="T7373">
        <v>0</v>
      </c>
      <c r="X7373" t="s">
        <v>225</v>
      </c>
      <c r="Y7373">
        <v>0</v>
      </c>
      <c r="AB7373">
        <v>1</v>
      </c>
      <c r="AC7373">
        <v>1</v>
      </c>
      <c r="AD7373">
        <v>3</v>
      </c>
      <c r="AE7373">
        <v>1392</v>
      </c>
      <c r="AF7373">
        <v>1</v>
      </c>
      <c r="AH7373" t="s">
        <v>25094</v>
      </c>
      <c r="AI7373" t="s">
        <v>24595</v>
      </c>
      <c r="AJ7373" t="s">
        <v>25097</v>
      </c>
      <c r="AK7373" t="s">
        <v>24528</v>
      </c>
      <c r="AL7373" t="s">
        <v>222</v>
      </c>
      <c r="AM7373" t="s">
        <v>15067</v>
      </c>
      <c r="AN7373" t="s">
        <v>24530</v>
      </c>
      <c r="AQ7373">
        <v>0</v>
      </c>
      <c r="AR7373">
        <f t="shared" si="115"/>
        <v>0.41817599999999994</v>
      </c>
      <c r="AS7373">
        <v>1</v>
      </c>
      <c r="AT7373" t="s">
        <v>97</v>
      </c>
      <c r="AU7373">
        <v>5</v>
      </c>
    </row>
    <row r="7374" spans="1:47">
      <c r="A7374" t="s">
        <v>25098</v>
      </c>
      <c r="B7374" t="s">
        <v>293</v>
      </c>
      <c r="C7374">
        <v>239</v>
      </c>
      <c r="D7374" t="s">
        <v>25099</v>
      </c>
      <c r="E7374">
        <v>101</v>
      </c>
      <c r="F7374" t="s">
        <v>25100</v>
      </c>
      <c r="G7374" t="s">
        <v>24304</v>
      </c>
      <c r="J7374">
        <v>0.18318999999999999</v>
      </c>
      <c r="K7374">
        <v>1</v>
      </c>
      <c r="L7374">
        <v>1</v>
      </c>
      <c r="M7374">
        <v>1</v>
      </c>
      <c r="N7374">
        <v>1</v>
      </c>
      <c r="O7374" t="s">
        <v>225</v>
      </c>
      <c r="P7374">
        <v>0</v>
      </c>
      <c r="Q7374">
        <v>0</v>
      </c>
      <c r="R7374">
        <v>0</v>
      </c>
      <c r="T7374">
        <v>0</v>
      </c>
      <c r="X7374" t="s">
        <v>225</v>
      </c>
      <c r="Y7374">
        <v>0</v>
      </c>
      <c r="AB7374">
        <v>1</v>
      </c>
      <c r="AC7374">
        <v>1</v>
      </c>
      <c r="AD7374">
        <v>2</v>
      </c>
      <c r="AE7374">
        <v>598</v>
      </c>
      <c r="AF7374">
        <v>1.5</v>
      </c>
      <c r="AH7374" t="s">
        <v>25098</v>
      </c>
      <c r="AI7374" t="s">
        <v>25101</v>
      </c>
      <c r="AJ7374" t="s">
        <v>25102</v>
      </c>
      <c r="AK7374" t="s">
        <v>24528</v>
      </c>
      <c r="AL7374" t="s">
        <v>24588</v>
      </c>
      <c r="AM7374" t="s">
        <v>15067</v>
      </c>
      <c r="AN7374" t="s">
        <v>24530</v>
      </c>
      <c r="AQ7374">
        <v>0</v>
      </c>
      <c r="AR7374">
        <f t="shared" si="115"/>
        <v>0.41817599999999994</v>
      </c>
      <c r="AS7374">
        <v>1</v>
      </c>
      <c r="AT7374" t="s">
        <v>97</v>
      </c>
      <c r="AU7374">
        <v>5</v>
      </c>
    </row>
    <row r="7375" spans="1:47">
      <c r="A7375" t="s">
        <v>25103</v>
      </c>
      <c r="B7375" t="s">
        <v>293</v>
      </c>
      <c r="C7375">
        <v>239</v>
      </c>
      <c r="D7375" t="s">
        <v>25104</v>
      </c>
      <c r="E7375">
        <v>101</v>
      </c>
      <c r="F7375" t="s">
        <v>25105</v>
      </c>
      <c r="G7375" t="s">
        <v>24304</v>
      </c>
      <c r="J7375">
        <v>0.14519000000000001</v>
      </c>
      <c r="K7375">
        <v>1</v>
      </c>
      <c r="L7375">
        <v>1</v>
      </c>
      <c r="M7375">
        <v>1</v>
      </c>
      <c r="N7375">
        <v>1</v>
      </c>
      <c r="O7375" t="s">
        <v>225</v>
      </c>
      <c r="P7375">
        <v>0</v>
      </c>
      <c r="Q7375">
        <v>0</v>
      </c>
      <c r="R7375">
        <v>0</v>
      </c>
      <c r="T7375">
        <v>0</v>
      </c>
      <c r="X7375" t="s">
        <v>225</v>
      </c>
      <c r="Y7375">
        <v>0</v>
      </c>
      <c r="AB7375">
        <v>1</v>
      </c>
      <c r="AC7375">
        <v>1</v>
      </c>
      <c r="AD7375">
        <v>0</v>
      </c>
      <c r="AE7375">
        <v>832</v>
      </c>
      <c r="AF7375">
        <v>1</v>
      </c>
      <c r="AG7375" t="s">
        <v>25074</v>
      </c>
      <c r="AH7375" t="s">
        <v>25103</v>
      </c>
      <c r="AI7375" t="s">
        <v>25106</v>
      </c>
      <c r="AJ7375" t="s">
        <v>25107</v>
      </c>
      <c r="AK7375" t="s">
        <v>24528</v>
      </c>
      <c r="AL7375" t="s">
        <v>222</v>
      </c>
      <c r="AM7375" t="s">
        <v>15067</v>
      </c>
      <c r="AN7375" t="s">
        <v>24530</v>
      </c>
      <c r="AO7375" t="s">
        <v>24560</v>
      </c>
      <c r="AP7375" t="s">
        <v>25108</v>
      </c>
      <c r="AQ7375">
        <v>0</v>
      </c>
      <c r="AR7375">
        <f t="shared" si="115"/>
        <v>0.41817599999999994</v>
      </c>
      <c r="AS7375">
        <v>1</v>
      </c>
      <c r="AT7375" t="s">
        <v>97</v>
      </c>
      <c r="AU7375">
        <v>5</v>
      </c>
    </row>
    <row r="7376" spans="1:47">
      <c r="A7376" t="s">
        <v>25109</v>
      </c>
      <c r="B7376" t="s">
        <v>293</v>
      </c>
      <c r="C7376">
        <v>239</v>
      </c>
      <c r="D7376" t="s">
        <v>24884</v>
      </c>
      <c r="E7376">
        <v>132</v>
      </c>
      <c r="F7376" t="s">
        <v>24638</v>
      </c>
      <c r="G7376" t="s">
        <v>24304</v>
      </c>
      <c r="J7376">
        <v>0.51171</v>
      </c>
      <c r="K7376">
        <v>0</v>
      </c>
      <c r="L7376">
        <v>0</v>
      </c>
      <c r="M7376">
        <v>0</v>
      </c>
      <c r="N7376">
        <v>0</v>
      </c>
      <c r="P7376">
        <v>0</v>
      </c>
      <c r="Q7376">
        <v>0</v>
      </c>
      <c r="R7376">
        <v>0</v>
      </c>
      <c r="T7376">
        <v>0</v>
      </c>
      <c r="Y7376">
        <v>0</v>
      </c>
      <c r="AB7376">
        <v>0</v>
      </c>
      <c r="AC7376">
        <v>0</v>
      </c>
      <c r="AD7376">
        <v>0</v>
      </c>
      <c r="AE7376">
        <v>0</v>
      </c>
      <c r="AF7376">
        <v>0</v>
      </c>
      <c r="AH7376" t="s">
        <v>25109</v>
      </c>
      <c r="AI7376" t="s">
        <v>323</v>
      </c>
      <c r="AJ7376" t="s">
        <v>323</v>
      </c>
      <c r="AK7376" t="s">
        <v>323</v>
      </c>
      <c r="AL7376" t="s">
        <v>238</v>
      </c>
      <c r="AP7376" t="s">
        <v>25110</v>
      </c>
      <c r="AQ7376">
        <v>0</v>
      </c>
      <c r="AR7376">
        <f t="shared" si="115"/>
        <v>0</v>
      </c>
      <c r="AS7376">
        <v>1</v>
      </c>
      <c r="AT7376" t="s">
        <v>97</v>
      </c>
      <c r="AU7376">
        <v>5</v>
      </c>
    </row>
    <row r="7377" spans="1:47">
      <c r="A7377" t="s">
        <v>25111</v>
      </c>
      <c r="B7377" t="s">
        <v>293</v>
      </c>
      <c r="C7377">
        <v>239</v>
      </c>
      <c r="D7377" t="s">
        <v>25112</v>
      </c>
      <c r="E7377">
        <v>101</v>
      </c>
      <c r="F7377" t="s">
        <v>25113</v>
      </c>
      <c r="G7377" t="s">
        <v>24304</v>
      </c>
      <c r="J7377">
        <v>0.61043000000000003</v>
      </c>
      <c r="K7377">
        <v>1</v>
      </c>
      <c r="L7377">
        <v>1</v>
      </c>
      <c r="M7377">
        <v>1</v>
      </c>
      <c r="N7377">
        <v>1</v>
      </c>
      <c r="O7377" t="s">
        <v>225</v>
      </c>
      <c r="P7377">
        <v>0</v>
      </c>
      <c r="Q7377">
        <v>0</v>
      </c>
      <c r="R7377">
        <v>0</v>
      </c>
      <c r="T7377">
        <v>0</v>
      </c>
      <c r="X7377" t="s">
        <v>225</v>
      </c>
      <c r="Y7377">
        <v>0</v>
      </c>
      <c r="AB7377">
        <v>1</v>
      </c>
      <c r="AC7377">
        <v>1</v>
      </c>
      <c r="AD7377">
        <v>1</v>
      </c>
      <c r="AE7377">
        <v>1644</v>
      </c>
      <c r="AF7377">
        <v>2</v>
      </c>
      <c r="AH7377" t="s">
        <v>25111</v>
      </c>
      <c r="AI7377" t="s">
        <v>25101</v>
      </c>
      <c r="AJ7377" t="s">
        <v>25114</v>
      </c>
      <c r="AK7377" t="s">
        <v>24528</v>
      </c>
      <c r="AL7377" t="s">
        <v>222</v>
      </c>
      <c r="AM7377" t="s">
        <v>15067</v>
      </c>
      <c r="AN7377" t="s">
        <v>24530</v>
      </c>
      <c r="AO7377" t="s">
        <v>24560</v>
      </c>
      <c r="AP7377" t="s">
        <v>25115</v>
      </c>
      <c r="AQ7377">
        <v>0</v>
      </c>
      <c r="AR7377">
        <f t="shared" si="115"/>
        <v>0.41817599999999994</v>
      </c>
      <c r="AS7377">
        <v>1</v>
      </c>
      <c r="AT7377" t="s">
        <v>97</v>
      </c>
      <c r="AU7377">
        <v>5</v>
      </c>
    </row>
    <row r="7378" spans="1:47">
      <c r="A7378" t="s">
        <v>25116</v>
      </c>
      <c r="B7378" t="s">
        <v>293</v>
      </c>
      <c r="C7378">
        <v>239</v>
      </c>
      <c r="D7378" t="s">
        <v>25117</v>
      </c>
      <c r="E7378">
        <v>101</v>
      </c>
      <c r="F7378" t="s">
        <v>25118</v>
      </c>
      <c r="G7378" t="s">
        <v>24304</v>
      </c>
      <c r="J7378">
        <v>0.30124000000000001</v>
      </c>
      <c r="K7378">
        <v>1</v>
      </c>
      <c r="L7378">
        <v>1</v>
      </c>
      <c r="M7378">
        <v>1</v>
      </c>
      <c r="N7378">
        <v>1</v>
      </c>
      <c r="O7378" t="s">
        <v>225</v>
      </c>
      <c r="P7378">
        <v>0</v>
      </c>
      <c r="Q7378">
        <v>0</v>
      </c>
      <c r="R7378">
        <v>0</v>
      </c>
      <c r="T7378">
        <v>0</v>
      </c>
      <c r="X7378" t="s">
        <v>225</v>
      </c>
      <c r="Y7378">
        <v>0</v>
      </c>
      <c r="AB7378">
        <v>1</v>
      </c>
      <c r="AC7378">
        <v>1</v>
      </c>
      <c r="AD7378">
        <v>2</v>
      </c>
      <c r="AE7378">
        <v>632</v>
      </c>
      <c r="AF7378">
        <v>1</v>
      </c>
      <c r="AH7378" t="s">
        <v>25116</v>
      </c>
      <c r="AI7378" t="s">
        <v>25101</v>
      </c>
      <c r="AJ7378" t="s">
        <v>25119</v>
      </c>
      <c r="AK7378" t="s">
        <v>24528</v>
      </c>
      <c r="AL7378" t="s">
        <v>24588</v>
      </c>
      <c r="AM7378" t="s">
        <v>15067</v>
      </c>
      <c r="AN7378" t="s">
        <v>24530</v>
      </c>
      <c r="AO7378" t="s">
        <v>24560</v>
      </c>
      <c r="AQ7378">
        <v>0</v>
      </c>
      <c r="AR7378">
        <f t="shared" si="115"/>
        <v>0.41817599999999994</v>
      </c>
      <c r="AS7378">
        <v>1</v>
      </c>
      <c r="AT7378" t="s">
        <v>97</v>
      </c>
      <c r="AU7378">
        <v>5</v>
      </c>
    </row>
    <row r="7379" spans="1:47">
      <c r="A7379" t="s">
        <v>25120</v>
      </c>
      <c r="B7379" t="s">
        <v>293</v>
      </c>
      <c r="C7379">
        <v>239</v>
      </c>
      <c r="D7379" t="s">
        <v>25121</v>
      </c>
      <c r="E7379">
        <v>101</v>
      </c>
      <c r="F7379" t="s">
        <v>25122</v>
      </c>
      <c r="G7379" t="s">
        <v>24304</v>
      </c>
      <c r="J7379">
        <v>0.17352999999999999</v>
      </c>
      <c r="K7379">
        <v>1</v>
      </c>
      <c r="L7379">
        <v>1</v>
      </c>
      <c r="M7379">
        <v>1</v>
      </c>
      <c r="N7379">
        <v>1</v>
      </c>
      <c r="O7379" t="s">
        <v>225</v>
      </c>
      <c r="P7379">
        <v>0</v>
      </c>
      <c r="Q7379">
        <v>0</v>
      </c>
      <c r="R7379">
        <v>0</v>
      </c>
      <c r="T7379">
        <v>0</v>
      </c>
      <c r="X7379" t="s">
        <v>225</v>
      </c>
      <c r="Y7379">
        <v>0</v>
      </c>
      <c r="AB7379">
        <v>1</v>
      </c>
      <c r="AC7379">
        <v>1</v>
      </c>
      <c r="AD7379">
        <v>1</v>
      </c>
      <c r="AE7379">
        <v>606</v>
      </c>
      <c r="AF7379">
        <v>2</v>
      </c>
      <c r="AH7379" t="s">
        <v>25120</v>
      </c>
      <c r="AI7379" t="s">
        <v>25101</v>
      </c>
      <c r="AJ7379" t="s">
        <v>25123</v>
      </c>
      <c r="AK7379" t="s">
        <v>24528</v>
      </c>
      <c r="AL7379" t="s">
        <v>24588</v>
      </c>
      <c r="AM7379" t="s">
        <v>15067</v>
      </c>
      <c r="AN7379" t="s">
        <v>24530</v>
      </c>
      <c r="AQ7379">
        <v>0</v>
      </c>
      <c r="AR7379">
        <f t="shared" si="115"/>
        <v>0.41817599999999994</v>
      </c>
      <c r="AS7379">
        <v>1</v>
      </c>
      <c r="AT7379" t="s">
        <v>97</v>
      </c>
      <c r="AU7379">
        <v>5</v>
      </c>
    </row>
    <row r="7380" spans="1:47">
      <c r="A7380" t="s">
        <v>25124</v>
      </c>
      <c r="B7380" t="s">
        <v>293</v>
      </c>
      <c r="C7380">
        <v>239</v>
      </c>
      <c r="D7380" t="s">
        <v>25125</v>
      </c>
      <c r="E7380">
        <v>101</v>
      </c>
      <c r="F7380" t="s">
        <v>25126</v>
      </c>
      <c r="G7380" t="s">
        <v>24304</v>
      </c>
      <c r="J7380">
        <v>0.32562000000000002</v>
      </c>
      <c r="K7380">
        <v>1</v>
      </c>
      <c r="L7380">
        <v>1</v>
      </c>
      <c r="M7380">
        <v>1</v>
      </c>
      <c r="N7380">
        <v>1</v>
      </c>
      <c r="O7380" t="s">
        <v>225</v>
      </c>
      <c r="P7380">
        <v>0</v>
      </c>
      <c r="Q7380">
        <v>0</v>
      </c>
      <c r="R7380">
        <v>0</v>
      </c>
      <c r="T7380">
        <v>0</v>
      </c>
      <c r="X7380" t="s">
        <v>225</v>
      </c>
      <c r="Y7380">
        <v>0</v>
      </c>
      <c r="AB7380">
        <v>1</v>
      </c>
      <c r="AC7380">
        <v>1</v>
      </c>
      <c r="AD7380">
        <v>4</v>
      </c>
      <c r="AE7380">
        <v>2000</v>
      </c>
      <c r="AF7380">
        <v>2</v>
      </c>
      <c r="AH7380" t="s">
        <v>25124</v>
      </c>
      <c r="AI7380" t="s">
        <v>24652</v>
      </c>
      <c r="AJ7380" t="s">
        <v>25127</v>
      </c>
      <c r="AK7380" t="s">
        <v>24528</v>
      </c>
      <c r="AL7380" t="s">
        <v>222</v>
      </c>
      <c r="AM7380" t="s">
        <v>15067</v>
      </c>
      <c r="AN7380" t="s">
        <v>24530</v>
      </c>
      <c r="AQ7380">
        <v>0</v>
      </c>
      <c r="AR7380">
        <f t="shared" si="115"/>
        <v>0.41817599999999994</v>
      </c>
      <c r="AS7380">
        <v>1</v>
      </c>
      <c r="AT7380" t="s">
        <v>97</v>
      </c>
      <c r="AU7380">
        <v>5</v>
      </c>
    </row>
    <row r="7381" spans="1:47">
      <c r="A7381" t="s">
        <v>25128</v>
      </c>
      <c r="B7381" t="s">
        <v>293</v>
      </c>
      <c r="C7381">
        <v>239</v>
      </c>
      <c r="D7381" t="s">
        <v>25129</v>
      </c>
      <c r="E7381">
        <v>101</v>
      </c>
      <c r="F7381" t="s">
        <v>25130</v>
      </c>
      <c r="G7381" t="s">
        <v>24304</v>
      </c>
      <c r="J7381">
        <v>0.59060999999999997</v>
      </c>
      <c r="K7381">
        <v>1</v>
      </c>
      <c r="L7381">
        <v>1</v>
      </c>
      <c r="M7381">
        <v>1</v>
      </c>
      <c r="N7381">
        <v>1</v>
      </c>
      <c r="O7381" t="s">
        <v>225</v>
      </c>
      <c r="P7381">
        <v>0</v>
      </c>
      <c r="Q7381">
        <v>0</v>
      </c>
      <c r="R7381">
        <v>0</v>
      </c>
      <c r="T7381">
        <v>0</v>
      </c>
      <c r="X7381" t="s">
        <v>225</v>
      </c>
      <c r="Y7381">
        <v>0</v>
      </c>
      <c r="AB7381">
        <v>1</v>
      </c>
      <c r="AC7381">
        <v>1</v>
      </c>
      <c r="AD7381">
        <v>1</v>
      </c>
      <c r="AE7381">
        <v>1248</v>
      </c>
      <c r="AF7381">
        <v>1</v>
      </c>
      <c r="AH7381" t="s">
        <v>25128</v>
      </c>
      <c r="AI7381" t="s">
        <v>24604</v>
      </c>
      <c r="AJ7381" t="s">
        <v>25131</v>
      </c>
      <c r="AK7381" t="s">
        <v>24528</v>
      </c>
      <c r="AL7381" t="s">
        <v>222</v>
      </c>
      <c r="AM7381" t="s">
        <v>15067</v>
      </c>
      <c r="AN7381" t="s">
        <v>24530</v>
      </c>
      <c r="AO7381" t="s">
        <v>24560</v>
      </c>
      <c r="AP7381" t="s">
        <v>25132</v>
      </c>
      <c r="AQ7381">
        <v>0</v>
      </c>
      <c r="AR7381">
        <f t="shared" si="115"/>
        <v>0.41817599999999994</v>
      </c>
      <c r="AS7381">
        <v>1</v>
      </c>
      <c r="AT7381" t="s">
        <v>97</v>
      </c>
      <c r="AU7381">
        <v>5</v>
      </c>
    </row>
    <row r="7382" spans="1:47">
      <c r="A7382" t="s">
        <v>25133</v>
      </c>
      <c r="B7382" t="s">
        <v>293</v>
      </c>
      <c r="C7382">
        <v>239</v>
      </c>
      <c r="D7382" t="s">
        <v>25134</v>
      </c>
      <c r="E7382">
        <v>130</v>
      </c>
      <c r="F7382" t="s">
        <v>25135</v>
      </c>
      <c r="G7382" t="s">
        <v>24304</v>
      </c>
      <c r="J7382">
        <v>0.32568000000000003</v>
      </c>
      <c r="K7382">
        <v>0</v>
      </c>
      <c r="L7382">
        <v>0</v>
      </c>
      <c r="M7382">
        <v>0</v>
      </c>
      <c r="N7382">
        <v>0</v>
      </c>
      <c r="P7382">
        <v>0</v>
      </c>
      <c r="Q7382">
        <v>0</v>
      </c>
      <c r="R7382">
        <v>0</v>
      </c>
      <c r="T7382">
        <v>0</v>
      </c>
      <c r="Y7382">
        <v>0</v>
      </c>
      <c r="AB7382">
        <v>0</v>
      </c>
      <c r="AC7382">
        <v>0</v>
      </c>
      <c r="AD7382">
        <v>0</v>
      </c>
      <c r="AE7382">
        <v>0</v>
      </c>
      <c r="AF7382">
        <v>0</v>
      </c>
      <c r="AH7382" t="s">
        <v>25133</v>
      </c>
      <c r="AI7382" t="s">
        <v>323</v>
      </c>
      <c r="AJ7382" t="s">
        <v>323</v>
      </c>
      <c r="AK7382" t="s">
        <v>323</v>
      </c>
      <c r="AL7382" t="s">
        <v>238</v>
      </c>
      <c r="AQ7382">
        <v>0</v>
      </c>
      <c r="AR7382">
        <f t="shared" si="115"/>
        <v>0</v>
      </c>
      <c r="AS7382">
        <v>1</v>
      </c>
      <c r="AT7382" t="s">
        <v>97</v>
      </c>
      <c r="AU7382">
        <v>5</v>
      </c>
    </row>
    <row r="7383" spans="1:47">
      <c r="A7383" t="s">
        <v>25136</v>
      </c>
      <c r="B7383" t="s">
        <v>293</v>
      </c>
      <c r="C7383">
        <v>239</v>
      </c>
      <c r="D7383" t="s">
        <v>25137</v>
      </c>
      <c r="E7383">
        <v>101</v>
      </c>
      <c r="F7383" t="s">
        <v>25138</v>
      </c>
      <c r="G7383" t="s">
        <v>24304</v>
      </c>
      <c r="J7383">
        <v>0.36756</v>
      </c>
      <c r="K7383">
        <v>1</v>
      </c>
      <c r="L7383">
        <v>1</v>
      </c>
      <c r="M7383">
        <v>1</v>
      </c>
      <c r="N7383">
        <v>1</v>
      </c>
      <c r="O7383" t="s">
        <v>225</v>
      </c>
      <c r="P7383">
        <v>0</v>
      </c>
      <c r="Q7383">
        <v>0</v>
      </c>
      <c r="R7383">
        <v>0</v>
      </c>
      <c r="T7383">
        <v>0</v>
      </c>
      <c r="X7383" t="s">
        <v>225</v>
      </c>
      <c r="Y7383">
        <v>0</v>
      </c>
      <c r="AB7383">
        <v>1</v>
      </c>
      <c r="AC7383">
        <v>1</v>
      </c>
      <c r="AD7383">
        <v>3</v>
      </c>
      <c r="AE7383">
        <v>3435</v>
      </c>
      <c r="AF7383">
        <v>2</v>
      </c>
      <c r="AH7383" t="s">
        <v>25136</v>
      </c>
      <c r="AI7383" t="s">
        <v>24887</v>
      </c>
      <c r="AJ7383" t="s">
        <v>25139</v>
      </c>
      <c r="AK7383" t="s">
        <v>24528</v>
      </c>
      <c r="AL7383" t="s">
        <v>222</v>
      </c>
      <c r="AM7383" t="s">
        <v>15067</v>
      </c>
      <c r="AN7383" t="s">
        <v>24530</v>
      </c>
      <c r="AP7383" t="s">
        <v>25140</v>
      </c>
      <c r="AQ7383">
        <v>0</v>
      </c>
      <c r="AR7383">
        <f t="shared" si="115"/>
        <v>0.41817599999999994</v>
      </c>
      <c r="AS7383">
        <v>1</v>
      </c>
      <c r="AT7383" t="s">
        <v>97</v>
      </c>
      <c r="AU7383">
        <v>5</v>
      </c>
    </row>
    <row r="7384" spans="1:47">
      <c r="A7384" t="s">
        <v>25141</v>
      </c>
      <c r="B7384" t="s">
        <v>293</v>
      </c>
      <c r="C7384">
        <v>239</v>
      </c>
      <c r="D7384" t="s">
        <v>25142</v>
      </c>
      <c r="E7384">
        <v>101</v>
      </c>
      <c r="F7384" t="s">
        <v>25143</v>
      </c>
      <c r="G7384" t="s">
        <v>24304</v>
      </c>
      <c r="J7384">
        <v>0.35099000000000002</v>
      </c>
      <c r="K7384">
        <v>1</v>
      </c>
      <c r="L7384">
        <v>1</v>
      </c>
      <c r="M7384">
        <v>1</v>
      </c>
      <c r="N7384">
        <v>1</v>
      </c>
      <c r="O7384" t="s">
        <v>225</v>
      </c>
      <c r="P7384">
        <v>0</v>
      </c>
      <c r="Q7384">
        <v>0</v>
      </c>
      <c r="R7384">
        <v>0</v>
      </c>
      <c r="T7384">
        <v>0</v>
      </c>
      <c r="X7384" t="s">
        <v>225</v>
      </c>
      <c r="Y7384">
        <v>0</v>
      </c>
      <c r="AB7384">
        <v>1</v>
      </c>
      <c r="AC7384">
        <v>1</v>
      </c>
      <c r="AD7384">
        <v>2</v>
      </c>
      <c r="AE7384">
        <v>620</v>
      </c>
      <c r="AF7384">
        <v>1</v>
      </c>
      <c r="AH7384" t="s">
        <v>25141</v>
      </c>
      <c r="AI7384" t="s">
        <v>25101</v>
      </c>
      <c r="AJ7384" t="s">
        <v>25144</v>
      </c>
      <c r="AK7384" t="s">
        <v>24528</v>
      </c>
      <c r="AL7384" t="s">
        <v>24588</v>
      </c>
      <c r="AM7384" t="s">
        <v>15067</v>
      </c>
      <c r="AN7384" t="s">
        <v>24530</v>
      </c>
      <c r="AO7384" t="s">
        <v>24560</v>
      </c>
      <c r="AQ7384">
        <v>0</v>
      </c>
      <c r="AR7384">
        <f t="shared" si="115"/>
        <v>0.41817599999999994</v>
      </c>
      <c r="AS7384">
        <v>1</v>
      </c>
      <c r="AT7384" t="s">
        <v>97</v>
      </c>
      <c r="AU7384">
        <v>5</v>
      </c>
    </row>
    <row r="7385" spans="1:47">
      <c r="A7385" t="s">
        <v>25145</v>
      </c>
      <c r="B7385" t="s">
        <v>293</v>
      </c>
      <c r="C7385">
        <v>239</v>
      </c>
      <c r="D7385" t="s">
        <v>25146</v>
      </c>
      <c r="E7385">
        <v>101</v>
      </c>
      <c r="F7385" t="s">
        <v>13742</v>
      </c>
      <c r="G7385" t="s">
        <v>24304</v>
      </c>
      <c r="J7385">
        <v>1.4795400000000001</v>
      </c>
      <c r="K7385">
        <v>1</v>
      </c>
      <c r="L7385">
        <v>1</v>
      </c>
      <c r="M7385">
        <v>1</v>
      </c>
      <c r="N7385">
        <v>1</v>
      </c>
      <c r="O7385" t="s">
        <v>225</v>
      </c>
      <c r="P7385">
        <v>0</v>
      </c>
      <c r="Q7385">
        <v>0</v>
      </c>
      <c r="R7385">
        <v>0</v>
      </c>
      <c r="T7385">
        <v>0</v>
      </c>
      <c r="X7385" t="s">
        <v>225</v>
      </c>
      <c r="Y7385">
        <v>0</v>
      </c>
      <c r="AB7385">
        <v>1</v>
      </c>
      <c r="AC7385">
        <v>1</v>
      </c>
      <c r="AD7385">
        <v>0</v>
      </c>
      <c r="AE7385">
        <v>936</v>
      </c>
      <c r="AF7385">
        <v>1</v>
      </c>
      <c r="AH7385" t="s">
        <v>25145</v>
      </c>
      <c r="AI7385" t="s">
        <v>24791</v>
      </c>
      <c r="AJ7385" t="s">
        <v>25147</v>
      </c>
      <c r="AK7385" t="s">
        <v>24528</v>
      </c>
      <c r="AL7385" t="s">
        <v>24529</v>
      </c>
      <c r="AM7385" t="s">
        <v>24560</v>
      </c>
      <c r="AN7385" t="s">
        <v>15067</v>
      </c>
      <c r="AO7385" t="s">
        <v>24530</v>
      </c>
      <c r="AQ7385">
        <v>0</v>
      </c>
      <c r="AR7385">
        <f t="shared" si="115"/>
        <v>0.41817599999999994</v>
      </c>
      <c r="AS7385">
        <v>1</v>
      </c>
      <c r="AT7385" t="s">
        <v>97</v>
      </c>
      <c r="AU7385">
        <v>5</v>
      </c>
    </row>
    <row r="7386" spans="1:47">
      <c r="A7386" t="s">
        <v>24644</v>
      </c>
      <c r="B7386" t="s">
        <v>24644</v>
      </c>
      <c r="C7386">
        <v>239</v>
      </c>
      <c r="E7386">
        <v>0</v>
      </c>
      <c r="J7386">
        <v>0.44056000000000001</v>
      </c>
      <c r="K7386">
        <v>0</v>
      </c>
      <c r="L7386">
        <v>0</v>
      </c>
      <c r="M7386">
        <v>0</v>
      </c>
      <c r="N7386">
        <v>0</v>
      </c>
      <c r="P7386">
        <v>0</v>
      </c>
      <c r="Q7386">
        <v>0</v>
      </c>
      <c r="R7386">
        <v>0</v>
      </c>
      <c r="T7386">
        <v>0</v>
      </c>
      <c r="Y7386">
        <v>0</v>
      </c>
      <c r="AB7386">
        <v>0</v>
      </c>
      <c r="AC7386">
        <v>0</v>
      </c>
      <c r="AD7386">
        <v>0</v>
      </c>
      <c r="AE7386">
        <v>0</v>
      </c>
      <c r="AF7386">
        <v>0</v>
      </c>
      <c r="AI7386" t="s">
        <v>323</v>
      </c>
      <c r="AJ7386" t="s">
        <v>323</v>
      </c>
      <c r="AK7386" t="s">
        <v>323</v>
      </c>
      <c r="AQ7386">
        <v>0</v>
      </c>
      <c r="AR7386">
        <f t="shared" si="115"/>
        <v>0</v>
      </c>
      <c r="AS7386">
        <v>1</v>
      </c>
      <c r="AT7386" t="s">
        <v>97</v>
      </c>
      <c r="AU7386">
        <v>5</v>
      </c>
    </row>
    <row r="7387" spans="1:47">
      <c r="A7387" t="s">
        <v>25148</v>
      </c>
      <c r="B7387" t="s">
        <v>293</v>
      </c>
      <c r="C7387">
        <v>239</v>
      </c>
      <c r="D7387" t="s">
        <v>25149</v>
      </c>
      <c r="E7387">
        <v>101</v>
      </c>
      <c r="F7387" t="s">
        <v>25150</v>
      </c>
      <c r="G7387" t="s">
        <v>24304</v>
      </c>
      <c r="J7387">
        <v>0.82177</v>
      </c>
      <c r="K7387">
        <v>1</v>
      </c>
      <c r="L7387">
        <v>1</v>
      </c>
      <c r="M7387">
        <v>1</v>
      </c>
      <c r="N7387">
        <v>1</v>
      </c>
      <c r="O7387" t="s">
        <v>225</v>
      </c>
      <c r="P7387">
        <v>0</v>
      </c>
      <c r="Q7387">
        <v>0</v>
      </c>
      <c r="R7387">
        <v>0</v>
      </c>
      <c r="T7387">
        <v>0</v>
      </c>
      <c r="X7387" t="s">
        <v>225</v>
      </c>
      <c r="Y7387">
        <v>0</v>
      </c>
      <c r="AB7387">
        <v>1</v>
      </c>
      <c r="AC7387">
        <v>1</v>
      </c>
      <c r="AD7387">
        <v>2</v>
      </c>
      <c r="AE7387">
        <v>1388</v>
      </c>
      <c r="AF7387">
        <v>1</v>
      </c>
      <c r="AH7387" t="s">
        <v>25148</v>
      </c>
      <c r="AI7387" t="s">
        <v>25101</v>
      </c>
      <c r="AJ7387" t="s">
        <v>25151</v>
      </c>
      <c r="AK7387" t="s">
        <v>24528</v>
      </c>
      <c r="AL7387" t="s">
        <v>24588</v>
      </c>
      <c r="AM7387" t="s">
        <v>15067</v>
      </c>
      <c r="AN7387" t="s">
        <v>24530</v>
      </c>
      <c r="AP7387" t="s">
        <v>25152</v>
      </c>
      <c r="AQ7387">
        <v>0</v>
      </c>
      <c r="AR7387">
        <f t="shared" si="115"/>
        <v>0.41817599999999994</v>
      </c>
      <c r="AS7387">
        <v>1</v>
      </c>
      <c r="AT7387" t="s">
        <v>97</v>
      </c>
      <c r="AU7387">
        <v>5</v>
      </c>
    </row>
    <row r="7388" spans="1:47">
      <c r="A7388" t="s">
        <v>25153</v>
      </c>
      <c r="B7388" t="s">
        <v>293</v>
      </c>
      <c r="C7388">
        <v>239</v>
      </c>
      <c r="D7388" t="s">
        <v>25154</v>
      </c>
      <c r="E7388">
        <v>101</v>
      </c>
      <c r="F7388" t="s">
        <v>25155</v>
      </c>
      <c r="G7388" t="s">
        <v>24701</v>
      </c>
      <c r="J7388">
        <v>0.74568000000000001</v>
      </c>
      <c r="K7388">
        <v>1</v>
      </c>
      <c r="L7388">
        <v>1</v>
      </c>
      <c r="M7388">
        <v>1</v>
      </c>
      <c r="N7388">
        <v>1</v>
      </c>
      <c r="O7388" t="s">
        <v>225</v>
      </c>
      <c r="P7388">
        <v>0</v>
      </c>
      <c r="Q7388">
        <v>0</v>
      </c>
      <c r="R7388">
        <v>0</v>
      </c>
      <c r="T7388">
        <v>0</v>
      </c>
      <c r="X7388" t="s">
        <v>225</v>
      </c>
      <c r="Y7388">
        <v>0</v>
      </c>
      <c r="AB7388">
        <v>1</v>
      </c>
      <c r="AC7388">
        <v>1</v>
      </c>
      <c r="AD7388">
        <v>3</v>
      </c>
      <c r="AE7388">
        <v>1392</v>
      </c>
      <c r="AF7388">
        <v>1</v>
      </c>
      <c r="AH7388" t="s">
        <v>25153</v>
      </c>
      <c r="AI7388" t="s">
        <v>24864</v>
      </c>
      <c r="AJ7388" t="s">
        <v>25156</v>
      </c>
      <c r="AK7388" t="s">
        <v>24528</v>
      </c>
      <c r="AL7388" t="s">
        <v>222</v>
      </c>
      <c r="AM7388" t="s">
        <v>15067</v>
      </c>
      <c r="AN7388" t="s">
        <v>24530</v>
      </c>
      <c r="AQ7388">
        <v>0</v>
      </c>
      <c r="AR7388">
        <f t="shared" si="115"/>
        <v>0.41817599999999994</v>
      </c>
      <c r="AS7388">
        <v>1</v>
      </c>
      <c r="AT7388" t="s">
        <v>97</v>
      </c>
      <c r="AU7388">
        <v>5</v>
      </c>
    </row>
    <row r="7389" spans="1:47">
      <c r="A7389" t="s">
        <v>25157</v>
      </c>
      <c r="B7389" t="s">
        <v>24644</v>
      </c>
      <c r="C7389">
        <v>239</v>
      </c>
      <c r="E7389">
        <v>999</v>
      </c>
      <c r="J7389">
        <v>38.910739999999997</v>
      </c>
      <c r="K7389">
        <v>0</v>
      </c>
      <c r="L7389">
        <v>0</v>
      </c>
      <c r="M7389">
        <v>0</v>
      </c>
      <c r="N7389">
        <v>0</v>
      </c>
      <c r="P7389">
        <v>0</v>
      </c>
      <c r="Q7389">
        <v>0</v>
      </c>
      <c r="R7389">
        <v>0</v>
      </c>
      <c r="T7389">
        <v>0</v>
      </c>
      <c r="Y7389">
        <v>0</v>
      </c>
      <c r="AB7389">
        <v>0</v>
      </c>
      <c r="AC7389">
        <v>0</v>
      </c>
      <c r="AD7389">
        <v>0</v>
      </c>
      <c r="AE7389">
        <v>0</v>
      </c>
      <c r="AF7389">
        <v>0</v>
      </c>
      <c r="AI7389" t="s">
        <v>323</v>
      </c>
      <c r="AJ7389" t="s">
        <v>323</v>
      </c>
      <c r="AK7389" t="s">
        <v>323</v>
      </c>
      <c r="AQ7389">
        <v>0</v>
      </c>
      <c r="AR7389">
        <f t="shared" si="115"/>
        <v>0</v>
      </c>
      <c r="AS7389">
        <v>1</v>
      </c>
      <c r="AT7389" t="s">
        <v>97</v>
      </c>
      <c r="AU7389">
        <v>5</v>
      </c>
    </row>
    <row r="7390" spans="1:47">
      <c r="A7390" t="s">
        <v>25158</v>
      </c>
      <c r="B7390" t="s">
        <v>293</v>
      </c>
      <c r="C7390">
        <v>239</v>
      </c>
      <c r="D7390" t="s">
        <v>25159</v>
      </c>
      <c r="E7390">
        <v>101</v>
      </c>
      <c r="F7390" t="s">
        <v>25160</v>
      </c>
      <c r="G7390" t="s">
        <v>24304</v>
      </c>
      <c r="J7390">
        <v>0.61863999999999997</v>
      </c>
      <c r="K7390">
        <v>1</v>
      </c>
      <c r="L7390">
        <v>1</v>
      </c>
      <c r="M7390">
        <v>1</v>
      </c>
      <c r="N7390">
        <v>1</v>
      </c>
      <c r="O7390" t="s">
        <v>225</v>
      </c>
      <c r="P7390">
        <v>0</v>
      </c>
      <c r="Q7390">
        <v>0</v>
      </c>
      <c r="R7390">
        <v>0</v>
      </c>
      <c r="T7390">
        <v>0</v>
      </c>
      <c r="X7390" t="s">
        <v>225</v>
      </c>
      <c r="Y7390">
        <v>0</v>
      </c>
      <c r="AB7390">
        <v>1</v>
      </c>
      <c r="AC7390">
        <v>1</v>
      </c>
      <c r="AD7390">
        <v>3</v>
      </c>
      <c r="AE7390">
        <v>1028</v>
      </c>
      <c r="AF7390">
        <v>1</v>
      </c>
      <c r="AH7390" t="s">
        <v>25158</v>
      </c>
      <c r="AI7390" t="s">
        <v>24735</v>
      </c>
      <c r="AJ7390" t="s">
        <v>25161</v>
      </c>
      <c r="AK7390" t="s">
        <v>24528</v>
      </c>
      <c r="AL7390" t="s">
        <v>222</v>
      </c>
      <c r="AM7390" t="s">
        <v>15067</v>
      </c>
      <c r="AN7390" t="s">
        <v>24530</v>
      </c>
      <c r="AQ7390">
        <v>0</v>
      </c>
      <c r="AR7390">
        <f t="shared" si="115"/>
        <v>2.3231999999999999</v>
      </c>
      <c r="AS7390">
        <v>1</v>
      </c>
      <c r="AT7390" t="s">
        <v>94</v>
      </c>
      <c r="AU7390">
        <v>2</v>
      </c>
    </row>
    <row r="7391" spans="1:47">
      <c r="A7391" t="s">
        <v>25162</v>
      </c>
      <c r="B7391" t="s">
        <v>293</v>
      </c>
      <c r="C7391">
        <v>239</v>
      </c>
      <c r="D7391" t="s">
        <v>25163</v>
      </c>
      <c r="E7391">
        <v>131</v>
      </c>
      <c r="F7391" t="s">
        <v>25164</v>
      </c>
      <c r="G7391" t="s">
        <v>24304</v>
      </c>
      <c r="J7391">
        <v>0.59096000000000004</v>
      </c>
      <c r="K7391">
        <v>0</v>
      </c>
      <c r="L7391">
        <v>0</v>
      </c>
      <c r="M7391">
        <v>0</v>
      </c>
      <c r="N7391">
        <v>0</v>
      </c>
      <c r="P7391">
        <v>0</v>
      </c>
      <c r="Q7391">
        <v>0</v>
      </c>
      <c r="R7391">
        <v>0</v>
      </c>
      <c r="T7391">
        <v>0</v>
      </c>
      <c r="Y7391">
        <v>0</v>
      </c>
      <c r="AB7391">
        <v>0</v>
      </c>
      <c r="AC7391">
        <v>0</v>
      </c>
      <c r="AD7391">
        <v>0</v>
      </c>
      <c r="AE7391">
        <v>0</v>
      </c>
      <c r="AF7391">
        <v>0</v>
      </c>
      <c r="AH7391" t="s">
        <v>25162</v>
      </c>
      <c r="AI7391" t="s">
        <v>323</v>
      </c>
      <c r="AJ7391" t="s">
        <v>323</v>
      </c>
      <c r="AK7391" t="s">
        <v>323</v>
      </c>
      <c r="AL7391" t="s">
        <v>238</v>
      </c>
      <c r="AP7391" t="s">
        <v>25165</v>
      </c>
      <c r="AQ7391">
        <v>0</v>
      </c>
      <c r="AR7391">
        <f t="shared" si="115"/>
        <v>0</v>
      </c>
      <c r="AS7391">
        <v>1</v>
      </c>
      <c r="AT7391" t="s">
        <v>97</v>
      </c>
      <c r="AU7391">
        <v>5</v>
      </c>
    </row>
    <row r="7392" spans="1:47">
      <c r="A7392" t="s">
        <v>25166</v>
      </c>
      <c r="B7392" t="s">
        <v>293</v>
      </c>
      <c r="C7392">
        <v>239</v>
      </c>
      <c r="D7392" t="s">
        <v>25167</v>
      </c>
      <c r="E7392">
        <v>101</v>
      </c>
      <c r="F7392" t="s">
        <v>25168</v>
      </c>
      <c r="G7392" t="s">
        <v>24304</v>
      </c>
      <c r="J7392">
        <v>0.23759</v>
      </c>
      <c r="K7392">
        <v>1</v>
      </c>
      <c r="L7392">
        <v>1</v>
      </c>
      <c r="M7392">
        <v>1</v>
      </c>
      <c r="N7392">
        <v>1</v>
      </c>
      <c r="O7392" t="s">
        <v>225</v>
      </c>
      <c r="P7392">
        <v>0</v>
      </c>
      <c r="Q7392">
        <v>0</v>
      </c>
      <c r="R7392">
        <v>0</v>
      </c>
      <c r="T7392">
        <v>0</v>
      </c>
      <c r="X7392" t="s">
        <v>225</v>
      </c>
      <c r="Y7392">
        <v>0</v>
      </c>
      <c r="AB7392">
        <v>1</v>
      </c>
      <c r="AC7392">
        <v>1</v>
      </c>
      <c r="AD7392">
        <v>3</v>
      </c>
      <c r="AE7392">
        <v>1248</v>
      </c>
      <c r="AF7392">
        <v>2</v>
      </c>
      <c r="AH7392" t="s">
        <v>25166</v>
      </c>
      <c r="AI7392" t="s">
        <v>24887</v>
      </c>
      <c r="AJ7392" t="s">
        <v>25169</v>
      </c>
      <c r="AK7392" t="s">
        <v>24528</v>
      </c>
      <c r="AL7392" t="s">
        <v>222</v>
      </c>
      <c r="AM7392" t="s">
        <v>15067</v>
      </c>
      <c r="AN7392" t="s">
        <v>24530</v>
      </c>
      <c r="AO7392" t="s">
        <v>24560</v>
      </c>
      <c r="AQ7392">
        <v>0</v>
      </c>
      <c r="AR7392">
        <f t="shared" si="115"/>
        <v>0.41817599999999994</v>
      </c>
      <c r="AS7392">
        <v>1</v>
      </c>
      <c r="AT7392" t="s">
        <v>97</v>
      </c>
      <c r="AU7392">
        <v>5</v>
      </c>
    </row>
    <row r="7393" spans="1:47">
      <c r="A7393" t="s">
        <v>25170</v>
      </c>
      <c r="B7393" t="s">
        <v>293</v>
      </c>
      <c r="C7393">
        <v>239</v>
      </c>
      <c r="D7393" t="s">
        <v>25171</v>
      </c>
      <c r="E7393">
        <v>130</v>
      </c>
      <c r="F7393" t="s">
        <v>25172</v>
      </c>
      <c r="G7393" t="s">
        <v>24304</v>
      </c>
      <c r="J7393">
        <v>0.61224999999999996</v>
      </c>
      <c r="K7393">
        <v>0</v>
      </c>
      <c r="L7393">
        <v>0</v>
      </c>
      <c r="M7393">
        <v>0</v>
      </c>
      <c r="N7393">
        <v>0</v>
      </c>
      <c r="P7393">
        <v>0</v>
      </c>
      <c r="Q7393">
        <v>0</v>
      </c>
      <c r="R7393">
        <v>0</v>
      </c>
      <c r="T7393">
        <v>0</v>
      </c>
      <c r="Y7393">
        <v>0</v>
      </c>
      <c r="AB7393">
        <v>0</v>
      </c>
      <c r="AC7393">
        <v>0</v>
      </c>
      <c r="AD7393">
        <v>0</v>
      </c>
      <c r="AE7393">
        <v>0</v>
      </c>
      <c r="AF7393">
        <v>0</v>
      </c>
      <c r="AH7393" t="s">
        <v>25170</v>
      </c>
      <c r="AI7393" t="s">
        <v>323</v>
      </c>
      <c r="AJ7393" t="s">
        <v>323</v>
      </c>
      <c r="AK7393" t="s">
        <v>323</v>
      </c>
      <c r="AL7393" t="s">
        <v>238</v>
      </c>
      <c r="AP7393" t="s">
        <v>25173</v>
      </c>
      <c r="AQ7393">
        <v>0</v>
      </c>
      <c r="AR7393">
        <f t="shared" si="115"/>
        <v>0</v>
      </c>
      <c r="AS7393">
        <v>1</v>
      </c>
      <c r="AT7393" t="s">
        <v>97</v>
      </c>
      <c r="AU7393">
        <v>5</v>
      </c>
    </row>
    <row r="7394" spans="1:47">
      <c r="A7394" t="s">
        <v>25174</v>
      </c>
      <c r="B7394" t="s">
        <v>293</v>
      </c>
      <c r="C7394">
        <v>239</v>
      </c>
      <c r="D7394" t="s">
        <v>25175</v>
      </c>
      <c r="E7394">
        <v>101</v>
      </c>
      <c r="F7394" t="s">
        <v>25176</v>
      </c>
      <c r="G7394" t="s">
        <v>24304</v>
      </c>
      <c r="J7394">
        <v>1.9976799999999999</v>
      </c>
      <c r="K7394">
        <v>1</v>
      </c>
      <c r="L7394">
        <v>1</v>
      </c>
      <c r="M7394">
        <v>1</v>
      </c>
      <c r="N7394">
        <v>1</v>
      </c>
      <c r="O7394" t="s">
        <v>225</v>
      </c>
      <c r="P7394">
        <v>0</v>
      </c>
      <c r="Q7394">
        <v>0</v>
      </c>
      <c r="R7394">
        <v>0</v>
      </c>
      <c r="T7394">
        <v>0</v>
      </c>
      <c r="X7394" t="s">
        <v>225</v>
      </c>
      <c r="Y7394">
        <v>0</v>
      </c>
      <c r="AB7394">
        <v>1</v>
      </c>
      <c r="AC7394">
        <v>1</v>
      </c>
      <c r="AD7394">
        <v>3</v>
      </c>
      <c r="AE7394">
        <v>1656</v>
      </c>
      <c r="AF7394">
        <v>1.75</v>
      </c>
      <c r="AH7394" t="s">
        <v>25174</v>
      </c>
      <c r="AI7394" t="s">
        <v>25007</v>
      </c>
      <c r="AJ7394" t="s">
        <v>25177</v>
      </c>
      <c r="AK7394" t="s">
        <v>24528</v>
      </c>
      <c r="AL7394" t="s">
        <v>222</v>
      </c>
      <c r="AM7394" t="s">
        <v>24560</v>
      </c>
      <c r="AN7394" t="s">
        <v>15067</v>
      </c>
      <c r="AO7394" t="s">
        <v>24530</v>
      </c>
      <c r="AQ7394">
        <v>0</v>
      </c>
      <c r="AR7394">
        <f t="shared" si="115"/>
        <v>0.41817599999999994</v>
      </c>
      <c r="AS7394">
        <v>1</v>
      </c>
      <c r="AT7394" t="s">
        <v>97</v>
      </c>
      <c r="AU7394">
        <v>5</v>
      </c>
    </row>
    <row r="7395" spans="1:47">
      <c r="A7395" t="s">
        <v>23729</v>
      </c>
      <c r="C7395">
        <v>239</v>
      </c>
      <c r="E7395">
        <v>0</v>
      </c>
      <c r="J7395">
        <v>2.5700000000000001E-2</v>
      </c>
      <c r="K7395">
        <v>0</v>
      </c>
      <c r="L7395">
        <v>0</v>
      </c>
      <c r="M7395">
        <v>0</v>
      </c>
      <c r="N7395">
        <v>0</v>
      </c>
      <c r="P7395">
        <v>0</v>
      </c>
      <c r="Q7395">
        <v>0</v>
      </c>
      <c r="R7395">
        <v>0</v>
      </c>
      <c r="T7395">
        <v>0</v>
      </c>
      <c r="Y7395">
        <v>0</v>
      </c>
      <c r="AB7395">
        <v>0</v>
      </c>
      <c r="AC7395">
        <v>0</v>
      </c>
      <c r="AD7395">
        <v>0</v>
      </c>
      <c r="AE7395">
        <v>0</v>
      </c>
      <c r="AF7395">
        <v>0</v>
      </c>
      <c r="AI7395" t="s">
        <v>323</v>
      </c>
      <c r="AJ7395" t="s">
        <v>323</v>
      </c>
      <c r="AK7395" t="s">
        <v>323</v>
      </c>
      <c r="AQ7395">
        <v>0</v>
      </c>
      <c r="AR7395">
        <f t="shared" si="115"/>
        <v>0</v>
      </c>
      <c r="AS7395">
        <v>1</v>
      </c>
      <c r="AT7395" t="s">
        <v>124</v>
      </c>
      <c r="AU7395">
        <v>32</v>
      </c>
    </row>
    <row r="7396" spans="1:47">
      <c r="A7396" t="s">
        <v>25178</v>
      </c>
      <c r="B7396" t="s">
        <v>293</v>
      </c>
      <c r="C7396">
        <v>239</v>
      </c>
      <c r="D7396" t="s">
        <v>25179</v>
      </c>
      <c r="E7396">
        <v>101</v>
      </c>
      <c r="F7396" t="s">
        <v>25180</v>
      </c>
      <c r="G7396" t="s">
        <v>24701</v>
      </c>
      <c r="J7396">
        <v>2.2525300000000001</v>
      </c>
      <c r="K7396">
        <v>1</v>
      </c>
      <c r="L7396">
        <v>1</v>
      </c>
      <c r="M7396">
        <v>1</v>
      </c>
      <c r="N7396">
        <v>1</v>
      </c>
      <c r="O7396" t="s">
        <v>225</v>
      </c>
      <c r="P7396">
        <v>0</v>
      </c>
      <c r="Q7396">
        <v>0</v>
      </c>
      <c r="R7396">
        <v>0</v>
      </c>
      <c r="T7396">
        <v>0</v>
      </c>
      <c r="X7396" t="s">
        <v>225</v>
      </c>
      <c r="Y7396">
        <v>0</v>
      </c>
      <c r="AB7396">
        <v>1</v>
      </c>
      <c r="AC7396">
        <v>1</v>
      </c>
      <c r="AD7396">
        <v>3</v>
      </c>
      <c r="AE7396">
        <v>4716</v>
      </c>
      <c r="AF7396">
        <v>1</v>
      </c>
      <c r="AH7396" t="s">
        <v>25178</v>
      </c>
      <c r="AI7396" t="s">
        <v>24604</v>
      </c>
      <c r="AJ7396" t="s">
        <v>25181</v>
      </c>
      <c r="AK7396" t="s">
        <v>24528</v>
      </c>
      <c r="AL7396" t="s">
        <v>222</v>
      </c>
      <c r="AM7396" t="s">
        <v>15067</v>
      </c>
      <c r="AN7396" t="s">
        <v>24530</v>
      </c>
      <c r="AO7396" t="s">
        <v>24560</v>
      </c>
      <c r="AQ7396">
        <v>0</v>
      </c>
      <c r="AR7396">
        <f t="shared" si="115"/>
        <v>0.41817599999999994</v>
      </c>
      <c r="AS7396">
        <v>1</v>
      </c>
      <c r="AT7396" t="s">
        <v>97</v>
      </c>
      <c r="AU7396">
        <v>5</v>
      </c>
    </row>
    <row r="7397" spans="1:47">
      <c r="A7397" t="s">
        <v>25182</v>
      </c>
      <c r="B7397" t="s">
        <v>293</v>
      </c>
      <c r="C7397">
        <v>239</v>
      </c>
      <c r="D7397" t="s">
        <v>25183</v>
      </c>
      <c r="E7397">
        <v>101</v>
      </c>
      <c r="F7397" t="s">
        <v>13742</v>
      </c>
      <c r="G7397" t="s">
        <v>24304</v>
      </c>
      <c r="J7397">
        <v>0.29620000000000002</v>
      </c>
      <c r="K7397">
        <v>1</v>
      </c>
      <c r="L7397">
        <v>1</v>
      </c>
      <c r="M7397">
        <v>1</v>
      </c>
      <c r="N7397">
        <v>1</v>
      </c>
      <c r="O7397" t="s">
        <v>225</v>
      </c>
      <c r="P7397">
        <v>0</v>
      </c>
      <c r="Q7397">
        <v>0</v>
      </c>
      <c r="R7397">
        <v>0</v>
      </c>
      <c r="T7397">
        <v>0</v>
      </c>
      <c r="X7397" t="s">
        <v>225</v>
      </c>
      <c r="Y7397">
        <v>0</v>
      </c>
      <c r="AB7397">
        <v>1</v>
      </c>
      <c r="AC7397">
        <v>1</v>
      </c>
      <c r="AD7397">
        <v>3</v>
      </c>
      <c r="AE7397">
        <v>760</v>
      </c>
      <c r="AF7397">
        <v>1</v>
      </c>
      <c r="AH7397" t="s">
        <v>25182</v>
      </c>
      <c r="AI7397" t="s">
        <v>24943</v>
      </c>
      <c r="AJ7397" t="s">
        <v>25184</v>
      </c>
      <c r="AK7397" t="s">
        <v>24528</v>
      </c>
      <c r="AL7397" t="s">
        <v>24685</v>
      </c>
      <c r="AM7397" t="s">
        <v>15067</v>
      </c>
      <c r="AN7397" t="s">
        <v>24530</v>
      </c>
      <c r="AP7397" t="s">
        <v>25185</v>
      </c>
      <c r="AQ7397">
        <v>0</v>
      </c>
      <c r="AR7397">
        <f t="shared" si="115"/>
        <v>0.41817599999999994</v>
      </c>
      <c r="AS7397">
        <v>1</v>
      </c>
      <c r="AT7397" t="s">
        <v>97</v>
      </c>
      <c r="AU7397">
        <v>5</v>
      </c>
    </row>
    <row r="7398" spans="1:47">
      <c r="A7398" t="s">
        <v>25186</v>
      </c>
      <c r="B7398" t="s">
        <v>293</v>
      </c>
      <c r="C7398">
        <v>239</v>
      </c>
      <c r="D7398" t="s">
        <v>25187</v>
      </c>
      <c r="E7398">
        <v>101</v>
      </c>
      <c r="F7398" t="s">
        <v>25188</v>
      </c>
      <c r="G7398" t="s">
        <v>24304</v>
      </c>
      <c r="J7398">
        <v>0.74766999999999995</v>
      </c>
      <c r="K7398">
        <v>1</v>
      </c>
      <c r="L7398">
        <v>1</v>
      </c>
      <c r="M7398">
        <v>1</v>
      </c>
      <c r="N7398">
        <v>1</v>
      </c>
      <c r="O7398" t="s">
        <v>225</v>
      </c>
      <c r="P7398">
        <v>0</v>
      </c>
      <c r="Q7398">
        <v>0</v>
      </c>
      <c r="R7398">
        <v>0</v>
      </c>
      <c r="T7398">
        <v>0</v>
      </c>
      <c r="X7398" t="s">
        <v>225</v>
      </c>
      <c r="Y7398">
        <v>0</v>
      </c>
      <c r="AB7398">
        <v>1</v>
      </c>
      <c r="AC7398">
        <v>1</v>
      </c>
      <c r="AD7398">
        <v>2</v>
      </c>
      <c r="AE7398">
        <v>2793</v>
      </c>
      <c r="AF7398">
        <v>1.5</v>
      </c>
      <c r="AH7398" t="s">
        <v>25186</v>
      </c>
      <c r="AI7398" t="s">
        <v>25189</v>
      </c>
      <c r="AJ7398" t="s">
        <v>25190</v>
      </c>
      <c r="AK7398" t="s">
        <v>24528</v>
      </c>
      <c r="AL7398" t="s">
        <v>222</v>
      </c>
      <c r="AM7398" t="s">
        <v>15067</v>
      </c>
      <c r="AN7398" t="s">
        <v>24530</v>
      </c>
      <c r="AO7398" t="s">
        <v>24560</v>
      </c>
      <c r="AQ7398">
        <v>0</v>
      </c>
      <c r="AR7398">
        <f t="shared" si="115"/>
        <v>0.41817599999999994</v>
      </c>
      <c r="AS7398">
        <v>1</v>
      </c>
      <c r="AT7398" t="s">
        <v>97</v>
      </c>
      <c r="AU7398">
        <v>5</v>
      </c>
    </row>
    <row r="7399" spans="1:47">
      <c r="A7399" t="s">
        <v>25191</v>
      </c>
      <c r="B7399" t="s">
        <v>293</v>
      </c>
      <c r="C7399">
        <v>239</v>
      </c>
      <c r="D7399" t="s">
        <v>25192</v>
      </c>
      <c r="E7399">
        <v>101</v>
      </c>
      <c r="F7399" t="s">
        <v>25193</v>
      </c>
      <c r="G7399" t="s">
        <v>24304</v>
      </c>
      <c r="J7399">
        <v>0.25622</v>
      </c>
      <c r="K7399">
        <v>1</v>
      </c>
      <c r="L7399">
        <v>1</v>
      </c>
      <c r="M7399">
        <v>1</v>
      </c>
      <c r="N7399">
        <v>1</v>
      </c>
      <c r="O7399" t="s">
        <v>225</v>
      </c>
      <c r="P7399">
        <v>0</v>
      </c>
      <c r="Q7399">
        <v>0</v>
      </c>
      <c r="R7399">
        <v>0</v>
      </c>
      <c r="T7399">
        <v>0</v>
      </c>
      <c r="X7399" t="s">
        <v>225</v>
      </c>
      <c r="Y7399">
        <v>0</v>
      </c>
      <c r="AB7399">
        <v>1</v>
      </c>
      <c r="AC7399">
        <v>1</v>
      </c>
      <c r="AD7399">
        <v>3</v>
      </c>
      <c r="AE7399">
        <v>1080</v>
      </c>
      <c r="AF7399">
        <v>1.75</v>
      </c>
      <c r="AH7399" t="s">
        <v>25191</v>
      </c>
      <c r="AI7399" t="s">
        <v>25189</v>
      </c>
      <c r="AJ7399" t="s">
        <v>25194</v>
      </c>
      <c r="AK7399" t="s">
        <v>24528</v>
      </c>
      <c r="AL7399" t="s">
        <v>222</v>
      </c>
      <c r="AM7399" t="s">
        <v>15067</v>
      </c>
      <c r="AN7399" t="s">
        <v>24530</v>
      </c>
      <c r="AQ7399">
        <v>0</v>
      </c>
      <c r="AR7399">
        <f t="shared" si="115"/>
        <v>0.41817599999999994</v>
      </c>
      <c r="AS7399">
        <v>1</v>
      </c>
      <c r="AT7399" t="s">
        <v>97</v>
      </c>
      <c r="AU7399">
        <v>5</v>
      </c>
    </row>
    <row r="7400" spans="1:47">
      <c r="A7400" t="s">
        <v>25195</v>
      </c>
      <c r="B7400" t="s">
        <v>293</v>
      </c>
      <c r="C7400">
        <v>239</v>
      </c>
      <c r="D7400" t="s">
        <v>24884</v>
      </c>
      <c r="E7400">
        <v>132</v>
      </c>
      <c r="F7400" t="s">
        <v>13742</v>
      </c>
      <c r="G7400" t="s">
        <v>24304</v>
      </c>
      <c r="J7400">
        <v>0.30349999999999999</v>
      </c>
      <c r="K7400">
        <v>0</v>
      </c>
      <c r="L7400">
        <v>0</v>
      </c>
      <c r="M7400">
        <v>0</v>
      </c>
      <c r="N7400">
        <v>0</v>
      </c>
      <c r="P7400">
        <v>0</v>
      </c>
      <c r="Q7400">
        <v>0</v>
      </c>
      <c r="R7400">
        <v>0</v>
      </c>
      <c r="T7400">
        <v>0</v>
      </c>
      <c r="Y7400">
        <v>0</v>
      </c>
      <c r="AB7400">
        <v>0</v>
      </c>
      <c r="AC7400">
        <v>0</v>
      </c>
      <c r="AD7400">
        <v>0</v>
      </c>
      <c r="AE7400">
        <v>0</v>
      </c>
      <c r="AF7400">
        <v>0</v>
      </c>
      <c r="AH7400" t="s">
        <v>25195</v>
      </c>
      <c r="AI7400" t="s">
        <v>323</v>
      </c>
      <c r="AJ7400" t="s">
        <v>323</v>
      </c>
      <c r="AK7400" t="s">
        <v>323</v>
      </c>
      <c r="AL7400" t="s">
        <v>24529</v>
      </c>
      <c r="AP7400" t="s">
        <v>25196</v>
      </c>
      <c r="AQ7400">
        <v>0</v>
      </c>
      <c r="AR7400">
        <f t="shared" si="115"/>
        <v>0</v>
      </c>
      <c r="AS7400">
        <v>1</v>
      </c>
      <c r="AT7400" t="s">
        <v>97</v>
      </c>
      <c r="AU7400">
        <v>5</v>
      </c>
    </row>
    <row r="7401" spans="1:47">
      <c r="A7401" t="s">
        <v>25197</v>
      </c>
      <c r="B7401" t="s">
        <v>293</v>
      </c>
      <c r="C7401">
        <v>239</v>
      </c>
      <c r="D7401" t="s">
        <v>25198</v>
      </c>
      <c r="E7401">
        <v>101</v>
      </c>
      <c r="F7401" t="s">
        <v>25199</v>
      </c>
      <c r="G7401" t="s">
        <v>24304</v>
      </c>
      <c r="J7401">
        <v>0.20846000000000001</v>
      </c>
      <c r="K7401">
        <v>1</v>
      </c>
      <c r="L7401">
        <v>1</v>
      </c>
      <c r="M7401">
        <v>1</v>
      </c>
      <c r="N7401">
        <v>1</v>
      </c>
      <c r="O7401" t="s">
        <v>225</v>
      </c>
      <c r="P7401">
        <v>0</v>
      </c>
      <c r="Q7401">
        <v>0</v>
      </c>
      <c r="R7401">
        <v>0</v>
      </c>
      <c r="T7401">
        <v>0</v>
      </c>
      <c r="X7401" t="s">
        <v>225</v>
      </c>
      <c r="Y7401">
        <v>0</v>
      </c>
      <c r="AB7401">
        <v>1</v>
      </c>
      <c r="AC7401">
        <v>1</v>
      </c>
      <c r="AD7401">
        <v>2</v>
      </c>
      <c r="AE7401">
        <v>912</v>
      </c>
      <c r="AF7401">
        <v>1</v>
      </c>
      <c r="AH7401" t="s">
        <v>25197</v>
      </c>
      <c r="AI7401" t="s">
        <v>25200</v>
      </c>
      <c r="AJ7401" t="s">
        <v>24610</v>
      </c>
      <c r="AK7401" t="s">
        <v>24528</v>
      </c>
      <c r="AL7401" t="s">
        <v>222</v>
      </c>
      <c r="AM7401" t="s">
        <v>15067</v>
      </c>
      <c r="AN7401" t="s">
        <v>24530</v>
      </c>
      <c r="AO7401" t="s">
        <v>24560</v>
      </c>
      <c r="AQ7401">
        <v>0</v>
      </c>
      <c r="AR7401">
        <f t="shared" si="115"/>
        <v>0.41817599999999994</v>
      </c>
      <c r="AS7401">
        <v>1</v>
      </c>
      <c r="AT7401" t="s">
        <v>97</v>
      </c>
      <c r="AU7401">
        <v>5</v>
      </c>
    </row>
    <row r="7402" spans="1:47">
      <c r="A7402" t="s">
        <v>25201</v>
      </c>
      <c r="B7402" t="s">
        <v>293</v>
      </c>
      <c r="C7402">
        <v>239</v>
      </c>
      <c r="D7402" t="s">
        <v>25202</v>
      </c>
      <c r="E7402">
        <v>903</v>
      </c>
      <c r="F7402" t="s">
        <v>25203</v>
      </c>
      <c r="G7402" t="s">
        <v>24304</v>
      </c>
      <c r="J7402">
        <v>0.16852</v>
      </c>
      <c r="K7402">
        <v>0</v>
      </c>
      <c r="L7402">
        <v>0</v>
      </c>
      <c r="M7402">
        <v>0</v>
      </c>
      <c r="N7402">
        <v>0</v>
      </c>
      <c r="P7402">
        <v>0</v>
      </c>
      <c r="Q7402">
        <v>0</v>
      </c>
      <c r="R7402">
        <v>0</v>
      </c>
      <c r="T7402">
        <v>0</v>
      </c>
      <c r="Y7402">
        <v>0</v>
      </c>
      <c r="AB7402">
        <v>0</v>
      </c>
      <c r="AC7402">
        <v>0</v>
      </c>
      <c r="AD7402">
        <v>0</v>
      </c>
      <c r="AE7402">
        <v>0</v>
      </c>
      <c r="AF7402">
        <v>0</v>
      </c>
      <c r="AH7402" t="s">
        <v>25201</v>
      </c>
      <c r="AI7402" t="s">
        <v>323</v>
      </c>
      <c r="AJ7402" t="s">
        <v>323</v>
      </c>
      <c r="AK7402" t="s">
        <v>323</v>
      </c>
      <c r="AL7402" t="s">
        <v>238</v>
      </c>
      <c r="AQ7402">
        <v>0</v>
      </c>
      <c r="AR7402">
        <f t="shared" si="115"/>
        <v>0</v>
      </c>
      <c r="AS7402">
        <v>1</v>
      </c>
      <c r="AT7402" t="s">
        <v>97</v>
      </c>
      <c r="AU7402">
        <v>5</v>
      </c>
    </row>
    <row r="7403" spans="1:47">
      <c r="A7403" t="s">
        <v>25204</v>
      </c>
      <c r="B7403" t="s">
        <v>293</v>
      </c>
      <c r="C7403">
        <v>239</v>
      </c>
      <c r="D7403" t="s">
        <v>25205</v>
      </c>
      <c r="E7403">
        <v>101</v>
      </c>
      <c r="F7403" t="s">
        <v>25206</v>
      </c>
      <c r="G7403" t="s">
        <v>24304</v>
      </c>
      <c r="J7403">
        <v>1.06792</v>
      </c>
      <c r="K7403">
        <v>1</v>
      </c>
      <c r="L7403">
        <v>1</v>
      </c>
      <c r="M7403">
        <v>1</v>
      </c>
      <c r="N7403">
        <v>1</v>
      </c>
      <c r="O7403" t="s">
        <v>225</v>
      </c>
      <c r="P7403">
        <v>0</v>
      </c>
      <c r="Q7403">
        <v>0</v>
      </c>
      <c r="R7403">
        <v>0</v>
      </c>
      <c r="T7403">
        <v>0</v>
      </c>
      <c r="X7403" t="s">
        <v>225</v>
      </c>
      <c r="Y7403">
        <v>0</v>
      </c>
      <c r="AB7403">
        <v>1</v>
      </c>
      <c r="AC7403">
        <v>1</v>
      </c>
      <c r="AD7403">
        <v>3</v>
      </c>
      <c r="AE7403">
        <v>1344</v>
      </c>
      <c r="AF7403">
        <v>1</v>
      </c>
      <c r="AH7403" t="s">
        <v>25204</v>
      </c>
      <c r="AI7403" t="s">
        <v>25207</v>
      </c>
      <c r="AJ7403" t="s">
        <v>25208</v>
      </c>
      <c r="AK7403" t="s">
        <v>24528</v>
      </c>
      <c r="AL7403" t="s">
        <v>222</v>
      </c>
      <c r="AM7403" t="s">
        <v>15067</v>
      </c>
      <c r="AN7403" t="s">
        <v>24530</v>
      </c>
      <c r="AP7403" t="s">
        <v>25209</v>
      </c>
      <c r="AQ7403">
        <v>0</v>
      </c>
      <c r="AR7403">
        <f t="shared" si="115"/>
        <v>0.41817599999999994</v>
      </c>
      <c r="AS7403">
        <v>1</v>
      </c>
      <c r="AT7403" t="s">
        <v>97</v>
      </c>
      <c r="AU7403">
        <v>5</v>
      </c>
    </row>
    <row r="7404" spans="1:47">
      <c r="A7404" t="s">
        <v>25210</v>
      </c>
      <c r="B7404" t="s">
        <v>293</v>
      </c>
      <c r="C7404">
        <v>52</v>
      </c>
      <c r="E7404">
        <v>999</v>
      </c>
      <c r="F7404" t="s">
        <v>25211</v>
      </c>
      <c r="J7404">
        <v>98.190960000000004</v>
      </c>
      <c r="K7404">
        <v>1</v>
      </c>
      <c r="L7404">
        <v>1</v>
      </c>
      <c r="M7404">
        <v>1</v>
      </c>
      <c r="N7404">
        <v>1</v>
      </c>
      <c r="O7404" t="s">
        <v>225</v>
      </c>
      <c r="P7404">
        <v>0</v>
      </c>
      <c r="Q7404">
        <v>0</v>
      </c>
      <c r="R7404">
        <v>0</v>
      </c>
      <c r="T7404">
        <v>0</v>
      </c>
      <c r="X7404" t="s">
        <v>225</v>
      </c>
      <c r="Y7404">
        <v>0</v>
      </c>
      <c r="AB7404">
        <v>1</v>
      </c>
      <c r="AC7404">
        <v>1</v>
      </c>
      <c r="AD7404">
        <v>0</v>
      </c>
      <c r="AE7404">
        <v>0</v>
      </c>
      <c r="AF7404">
        <v>0</v>
      </c>
      <c r="AQ7404">
        <v>0</v>
      </c>
      <c r="AR7404">
        <f t="shared" si="115"/>
        <v>1.21</v>
      </c>
      <c r="AS7404">
        <v>1</v>
      </c>
      <c r="AT7404" t="s">
        <v>124</v>
      </c>
      <c r="AU7404">
        <v>32</v>
      </c>
    </row>
    <row r="7405" spans="1:47">
      <c r="A7405" t="s">
        <v>25212</v>
      </c>
      <c r="B7405" t="s">
        <v>293</v>
      </c>
      <c r="C7405">
        <v>239</v>
      </c>
      <c r="D7405" t="s">
        <v>25213</v>
      </c>
      <c r="E7405">
        <v>101</v>
      </c>
      <c r="F7405" t="s">
        <v>25214</v>
      </c>
      <c r="G7405" t="s">
        <v>24304</v>
      </c>
      <c r="J7405">
        <v>0.15006</v>
      </c>
      <c r="K7405">
        <v>1</v>
      </c>
      <c r="L7405">
        <v>1</v>
      </c>
      <c r="M7405">
        <v>1</v>
      </c>
      <c r="N7405">
        <v>1</v>
      </c>
      <c r="O7405" t="s">
        <v>225</v>
      </c>
      <c r="P7405">
        <v>0</v>
      </c>
      <c r="Q7405">
        <v>0</v>
      </c>
      <c r="R7405">
        <v>0</v>
      </c>
      <c r="T7405">
        <v>0</v>
      </c>
      <c r="X7405" t="s">
        <v>225</v>
      </c>
      <c r="Y7405">
        <v>0</v>
      </c>
      <c r="AB7405">
        <v>1</v>
      </c>
      <c r="AC7405">
        <v>1</v>
      </c>
      <c r="AD7405">
        <v>3</v>
      </c>
      <c r="AE7405">
        <v>1184</v>
      </c>
      <c r="AF7405">
        <v>1</v>
      </c>
      <c r="AH7405" t="s">
        <v>25212</v>
      </c>
      <c r="AI7405" t="s">
        <v>24664</v>
      </c>
      <c r="AJ7405" t="s">
        <v>25215</v>
      </c>
      <c r="AK7405" t="s">
        <v>24528</v>
      </c>
      <c r="AL7405" t="s">
        <v>222</v>
      </c>
      <c r="AM7405" t="s">
        <v>15067</v>
      </c>
      <c r="AN7405" t="s">
        <v>24530</v>
      </c>
      <c r="AQ7405">
        <v>0</v>
      </c>
      <c r="AR7405">
        <f t="shared" si="115"/>
        <v>0.41817599999999994</v>
      </c>
      <c r="AS7405">
        <v>1</v>
      </c>
      <c r="AT7405" t="s">
        <v>97</v>
      </c>
      <c r="AU7405">
        <v>5</v>
      </c>
    </row>
    <row r="7406" spans="1:47">
      <c r="A7406" t="s">
        <v>25216</v>
      </c>
      <c r="B7406" t="s">
        <v>293</v>
      </c>
      <c r="C7406">
        <v>239</v>
      </c>
      <c r="D7406" t="s">
        <v>25217</v>
      </c>
      <c r="E7406">
        <v>101</v>
      </c>
      <c r="F7406" t="s">
        <v>25218</v>
      </c>
      <c r="G7406" t="s">
        <v>24701</v>
      </c>
      <c r="J7406">
        <v>0.90078000000000003</v>
      </c>
      <c r="K7406">
        <v>1</v>
      </c>
      <c r="L7406">
        <v>1</v>
      </c>
      <c r="M7406">
        <v>1</v>
      </c>
      <c r="N7406">
        <v>1</v>
      </c>
      <c r="O7406" t="s">
        <v>225</v>
      </c>
      <c r="P7406">
        <v>0</v>
      </c>
      <c r="Q7406">
        <v>0</v>
      </c>
      <c r="R7406">
        <v>0</v>
      </c>
      <c r="T7406">
        <v>0</v>
      </c>
      <c r="X7406" t="s">
        <v>225</v>
      </c>
      <c r="Y7406">
        <v>0</v>
      </c>
      <c r="AB7406">
        <v>1</v>
      </c>
      <c r="AC7406">
        <v>1</v>
      </c>
      <c r="AD7406">
        <v>3</v>
      </c>
      <c r="AE7406">
        <v>1800</v>
      </c>
      <c r="AF7406">
        <v>2</v>
      </c>
      <c r="AH7406" t="s">
        <v>25216</v>
      </c>
      <c r="AI7406" t="s">
        <v>24658</v>
      </c>
      <c r="AJ7406" t="s">
        <v>25219</v>
      </c>
      <c r="AK7406" t="s">
        <v>24528</v>
      </c>
      <c r="AL7406" t="s">
        <v>222</v>
      </c>
      <c r="AM7406" t="s">
        <v>15067</v>
      </c>
      <c r="AN7406" t="s">
        <v>24530</v>
      </c>
      <c r="AQ7406">
        <v>0</v>
      </c>
      <c r="AR7406">
        <f t="shared" si="115"/>
        <v>0.41817599999999994</v>
      </c>
      <c r="AS7406">
        <v>1</v>
      </c>
      <c r="AT7406" t="s">
        <v>97</v>
      </c>
      <c r="AU7406">
        <v>5</v>
      </c>
    </row>
    <row r="7407" spans="1:47">
      <c r="A7407" t="s">
        <v>25220</v>
      </c>
      <c r="B7407" t="s">
        <v>293</v>
      </c>
      <c r="C7407">
        <v>239</v>
      </c>
      <c r="D7407" t="s">
        <v>25221</v>
      </c>
      <c r="E7407">
        <v>101</v>
      </c>
      <c r="F7407" t="s">
        <v>25222</v>
      </c>
      <c r="G7407" t="s">
        <v>24304</v>
      </c>
      <c r="J7407">
        <v>0.18276999999999999</v>
      </c>
      <c r="K7407">
        <v>1</v>
      </c>
      <c r="L7407">
        <v>1</v>
      </c>
      <c r="M7407">
        <v>1</v>
      </c>
      <c r="N7407">
        <v>1</v>
      </c>
      <c r="O7407" t="s">
        <v>225</v>
      </c>
      <c r="P7407">
        <v>0</v>
      </c>
      <c r="Q7407">
        <v>0</v>
      </c>
      <c r="R7407">
        <v>0</v>
      </c>
      <c r="T7407">
        <v>0</v>
      </c>
      <c r="X7407" t="s">
        <v>225</v>
      </c>
      <c r="Y7407">
        <v>0</v>
      </c>
      <c r="AB7407">
        <v>1</v>
      </c>
      <c r="AC7407">
        <v>1</v>
      </c>
      <c r="AD7407">
        <v>3</v>
      </c>
      <c r="AE7407">
        <v>2381</v>
      </c>
      <c r="AF7407">
        <v>2</v>
      </c>
      <c r="AH7407" t="s">
        <v>25220</v>
      </c>
      <c r="AI7407" t="s">
        <v>24972</v>
      </c>
      <c r="AJ7407" t="s">
        <v>25223</v>
      </c>
      <c r="AK7407" t="s">
        <v>24528</v>
      </c>
      <c r="AL7407" t="s">
        <v>24588</v>
      </c>
      <c r="AM7407" t="s">
        <v>15067</v>
      </c>
      <c r="AN7407" t="s">
        <v>24530</v>
      </c>
      <c r="AO7407" t="s">
        <v>24560</v>
      </c>
      <c r="AQ7407">
        <v>0</v>
      </c>
      <c r="AR7407">
        <f t="shared" si="115"/>
        <v>0.41817599999999994</v>
      </c>
      <c r="AS7407">
        <v>1</v>
      </c>
      <c r="AT7407" t="s">
        <v>97</v>
      </c>
      <c r="AU7407">
        <v>5</v>
      </c>
    </row>
    <row r="7408" spans="1:47">
      <c r="A7408" t="s">
        <v>25224</v>
      </c>
      <c r="B7408" t="s">
        <v>293</v>
      </c>
      <c r="C7408">
        <v>239</v>
      </c>
      <c r="D7408" t="s">
        <v>25225</v>
      </c>
      <c r="E7408">
        <v>101</v>
      </c>
      <c r="F7408" t="s">
        <v>25226</v>
      </c>
      <c r="G7408" t="s">
        <v>24304</v>
      </c>
      <c r="J7408">
        <v>2.6879400000000002</v>
      </c>
      <c r="K7408">
        <v>1</v>
      </c>
      <c r="L7408">
        <v>1</v>
      </c>
      <c r="M7408">
        <v>1</v>
      </c>
      <c r="N7408">
        <v>1</v>
      </c>
      <c r="O7408" t="s">
        <v>225</v>
      </c>
      <c r="P7408">
        <v>0</v>
      </c>
      <c r="Q7408">
        <v>0</v>
      </c>
      <c r="R7408">
        <v>0</v>
      </c>
      <c r="T7408">
        <v>0</v>
      </c>
      <c r="X7408" t="s">
        <v>225</v>
      </c>
      <c r="Y7408">
        <v>0</v>
      </c>
      <c r="AB7408">
        <v>1</v>
      </c>
      <c r="AC7408">
        <v>1</v>
      </c>
      <c r="AD7408">
        <v>3</v>
      </c>
      <c r="AE7408">
        <v>1152</v>
      </c>
      <c r="AF7408">
        <v>1.75</v>
      </c>
      <c r="AH7408" t="s">
        <v>25224</v>
      </c>
      <c r="AI7408" t="s">
        <v>24753</v>
      </c>
      <c r="AJ7408" t="s">
        <v>25227</v>
      </c>
      <c r="AK7408" t="s">
        <v>24528</v>
      </c>
      <c r="AL7408" t="s">
        <v>222</v>
      </c>
      <c r="AM7408" t="s">
        <v>15067</v>
      </c>
      <c r="AN7408" t="s">
        <v>24530</v>
      </c>
      <c r="AQ7408">
        <v>0</v>
      </c>
      <c r="AR7408">
        <f t="shared" si="115"/>
        <v>0.41817599999999994</v>
      </c>
      <c r="AS7408">
        <v>1</v>
      </c>
      <c r="AT7408" t="s">
        <v>97</v>
      </c>
      <c r="AU7408">
        <v>5</v>
      </c>
    </row>
    <row r="7409" spans="1:47">
      <c r="A7409" t="s">
        <v>25228</v>
      </c>
      <c r="B7409" t="s">
        <v>293</v>
      </c>
      <c r="C7409">
        <v>52</v>
      </c>
      <c r="E7409">
        <v>999</v>
      </c>
      <c r="F7409" t="s">
        <v>25229</v>
      </c>
      <c r="J7409">
        <v>1.2303599999999999</v>
      </c>
      <c r="K7409">
        <v>0</v>
      </c>
      <c r="L7409">
        <v>0</v>
      </c>
      <c r="M7409">
        <v>0</v>
      </c>
      <c r="N7409">
        <v>0</v>
      </c>
      <c r="P7409">
        <v>0</v>
      </c>
      <c r="Q7409">
        <v>0</v>
      </c>
      <c r="R7409">
        <v>0</v>
      </c>
      <c r="T7409">
        <v>0</v>
      </c>
      <c r="Y7409">
        <v>0</v>
      </c>
      <c r="AB7409">
        <v>0</v>
      </c>
      <c r="AC7409">
        <v>0</v>
      </c>
      <c r="AD7409">
        <v>0</v>
      </c>
      <c r="AE7409">
        <v>0</v>
      </c>
      <c r="AF7409">
        <v>0</v>
      </c>
      <c r="AQ7409">
        <v>0</v>
      </c>
      <c r="AR7409">
        <f t="shared" si="115"/>
        <v>0</v>
      </c>
      <c r="AS7409">
        <v>1</v>
      </c>
      <c r="AT7409" t="s">
        <v>130</v>
      </c>
      <c r="AU7409">
        <v>39</v>
      </c>
    </row>
    <row r="7410" spans="1:47">
      <c r="A7410" t="s">
        <v>25230</v>
      </c>
      <c r="B7410" t="s">
        <v>293</v>
      </c>
      <c r="C7410">
        <v>239</v>
      </c>
      <c r="D7410" t="s">
        <v>25231</v>
      </c>
      <c r="E7410">
        <v>101</v>
      </c>
      <c r="F7410" t="s">
        <v>25232</v>
      </c>
      <c r="G7410" t="s">
        <v>24304</v>
      </c>
      <c r="J7410">
        <v>0.37972</v>
      </c>
      <c r="K7410">
        <v>1</v>
      </c>
      <c r="L7410">
        <v>1</v>
      </c>
      <c r="M7410">
        <v>1</v>
      </c>
      <c r="N7410">
        <v>1</v>
      </c>
      <c r="O7410" t="s">
        <v>225</v>
      </c>
      <c r="P7410">
        <v>0</v>
      </c>
      <c r="Q7410">
        <v>0</v>
      </c>
      <c r="R7410">
        <v>0</v>
      </c>
      <c r="T7410">
        <v>0</v>
      </c>
      <c r="X7410" t="s">
        <v>225</v>
      </c>
      <c r="Y7410">
        <v>0</v>
      </c>
      <c r="AB7410">
        <v>1</v>
      </c>
      <c r="AC7410">
        <v>1</v>
      </c>
      <c r="AD7410">
        <v>0</v>
      </c>
      <c r="AE7410">
        <v>1169</v>
      </c>
      <c r="AF7410">
        <v>1</v>
      </c>
      <c r="AH7410" t="s">
        <v>25230</v>
      </c>
      <c r="AI7410" t="s">
        <v>24604</v>
      </c>
      <c r="AJ7410" t="s">
        <v>25233</v>
      </c>
      <c r="AK7410" t="s">
        <v>24528</v>
      </c>
      <c r="AL7410" t="s">
        <v>24529</v>
      </c>
      <c r="AM7410" t="s">
        <v>15067</v>
      </c>
      <c r="AN7410" t="s">
        <v>24530</v>
      </c>
      <c r="AP7410" t="s">
        <v>25234</v>
      </c>
      <c r="AQ7410">
        <v>0</v>
      </c>
      <c r="AR7410">
        <f t="shared" si="115"/>
        <v>0.41817599999999994</v>
      </c>
      <c r="AS7410">
        <v>1</v>
      </c>
      <c r="AT7410" t="s">
        <v>97</v>
      </c>
      <c r="AU7410">
        <v>5</v>
      </c>
    </row>
    <row r="7411" spans="1:47">
      <c r="A7411" t="s">
        <v>25235</v>
      </c>
      <c r="B7411" t="s">
        <v>293</v>
      </c>
      <c r="C7411">
        <v>239</v>
      </c>
      <c r="D7411" t="s">
        <v>25236</v>
      </c>
      <c r="E7411">
        <v>101</v>
      </c>
      <c r="F7411" t="s">
        <v>25237</v>
      </c>
      <c r="G7411" t="s">
        <v>24304</v>
      </c>
      <c r="J7411">
        <v>0.43414999999999998</v>
      </c>
      <c r="K7411">
        <v>1</v>
      </c>
      <c r="L7411">
        <v>1</v>
      </c>
      <c r="M7411">
        <v>1</v>
      </c>
      <c r="N7411">
        <v>1</v>
      </c>
      <c r="O7411" t="s">
        <v>225</v>
      </c>
      <c r="P7411">
        <v>0</v>
      </c>
      <c r="Q7411">
        <v>0</v>
      </c>
      <c r="R7411">
        <v>0</v>
      </c>
      <c r="T7411">
        <v>0</v>
      </c>
      <c r="X7411" t="s">
        <v>225</v>
      </c>
      <c r="Y7411">
        <v>0</v>
      </c>
      <c r="AB7411">
        <v>1</v>
      </c>
      <c r="AC7411">
        <v>1</v>
      </c>
      <c r="AD7411">
        <v>6</v>
      </c>
      <c r="AE7411">
        <v>2093</v>
      </c>
      <c r="AF7411">
        <v>1</v>
      </c>
      <c r="AH7411" t="s">
        <v>25235</v>
      </c>
      <c r="AI7411" t="s">
        <v>24777</v>
      </c>
      <c r="AJ7411" t="s">
        <v>25238</v>
      </c>
      <c r="AK7411" t="s">
        <v>24528</v>
      </c>
      <c r="AL7411" t="s">
        <v>222</v>
      </c>
      <c r="AM7411" t="s">
        <v>15067</v>
      </c>
      <c r="AN7411" t="s">
        <v>24530</v>
      </c>
      <c r="AP7411" t="s">
        <v>25239</v>
      </c>
      <c r="AQ7411">
        <v>0</v>
      </c>
      <c r="AR7411">
        <f t="shared" si="115"/>
        <v>0.41817599999999994</v>
      </c>
      <c r="AS7411">
        <v>1</v>
      </c>
      <c r="AT7411" t="s">
        <v>97</v>
      </c>
      <c r="AU7411">
        <v>5</v>
      </c>
    </row>
    <row r="7412" spans="1:47">
      <c r="A7412" t="s">
        <v>25240</v>
      </c>
      <c r="B7412" t="s">
        <v>293</v>
      </c>
      <c r="C7412">
        <v>239</v>
      </c>
      <c r="D7412" t="s">
        <v>25241</v>
      </c>
      <c r="E7412">
        <v>101</v>
      </c>
      <c r="F7412" t="s">
        <v>25242</v>
      </c>
      <c r="G7412" t="s">
        <v>24304</v>
      </c>
      <c r="J7412">
        <v>0.73182999999999998</v>
      </c>
      <c r="K7412">
        <v>1</v>
      </c>
      <c r="L7412">
        <v>1</v>
      </c>
      <c r="M7412">
        <v>1</v>
      </c>
      <c r="N7412">
        <v>1</v>
      </c>
      <c r="O7412" t="s">
        <v>225</v>
      </c>
      <c r="P7412">
        <v>0</v>
      </c>
      <c r="Q7412">
        <v>0</v>
      </c>
      <c r="R7412">
        <v>0</v>
      </c>
      <c r="T7412">
        <v>0</v>
      </c>
      <c r="X7412" t="s">
        <v>225</v>
      </c>
      <c r="Y7412">
        <v>0</v>
      </c>
      <c r="AB7412">
        <v>1</v>
      </c>
      <c r="AC7412">
        <v>1</v>
      </c>
      <c r="AD7412">
        <v>3</v>
      </c>
      <c r="AE7412">
        <v>1152</v>
      </c>
      <c r="AF7412">
        <v>1.5</v>
      </c>
      <c r="AH7412" t="s">
        <v>25240</v>
      </c>
      <c r="AI7412" t="s">
        <v>24652</v>
      </c>
      <c r="AJ7412" t="s">
        <v>25243</v>
      </c>
      <c r="AK7412" t="s">
        <v>24528</v>
      </c>
      <c r="AL7412" t="s">
        <v>222</v>
      </c>
      <c r="AM7412" t="s">
        <v>1927</v>
      </c>
      <c r="AN7412" t="s">
        <v>15067</v>
      </c>
      <c r="AQ7412">
        <v>0</v>
      </c>
      <c r="AR7412">
        <f t="shared" si="115"/>
        <v>2.3231999999999999</v>
      </c>
      <c r="AS7412">
        <v>1</v>
      </c>
      <c r="AT7412" t="s">
        <v>94</v>
      </c>
      <c r="AU7412">
        <v>2</v>
      </c>
    </row>
    <row r="7413" spans="1:47">
      <c r="A7413" t="s">
        <v>25244</v>
      </c>
      <c r="B7413" t="s">
        <v>293</v>
      </c>
      <c r="C7413">
        <v>239</v>
      </c>
      <c r="D7413" t="s">
        <v>25245</v>
      </c>
      <c r="E7413">
        <v>101</v>
      </c>
      <c r="F7413" t="s">
        <v>25246</v>
      </c>
      <c r="G7413" t="s">
        <v>24304</v>
      </c>
      <c r="J7413">
        <v>0.59079000000000004</v>
      </c>
      <c r="K7413">
        <v>1</v>
      </c>
      <c r="L7413">
        <v>1</v>
      </c>
      <c r="M7413">
        <v>1</v>
      </c>
      <c r="N7413">
        <v>1</v>
      </c>
      <c r="O7413" t="s">
        <v>225</v>
      </c>
      <c r="P7413">
        <v>0</v>
      </c>
      <c r="Q7413">
        <v>0</v>
      </c>
      <c r="R7413">
        <v>0</v>
      </c>
      <c r="T7413">
        <v>0</v>
      </c>
      <c r="X7413" t="s">
        <v>225</v>
      </c>
      <c r="Y7413">
        <v>0</v>
      </c>
      <c r="AB7413">
        <v>1</v>
      </c>
      <c r="AC7413">
        <v>1</v>
      </c>
      <c r="AD7413">
        <v>2</v>
      </c>
      <c r="AE7413">
        <v>1008</v>
      </c>
      <c r="AF7413">
        <v>1</v>
      </c>
      <c r="AH7413" t="s">
        <v>25244</v>
      </c>
      <c r="AI7413" t="s">
        <v>24595</v>
      </c>
      <c r="AJ7413" t="s">
        <v>25247</v>
      </c>
      <c r="AK7413" t="s">
        <v>24528</v>
      </c>
      <c r="AL7413" t="s">
        <v>222</v>
      </c>
      <c r="AM7413" t="s">
        <v>15067</v>
      </c>
      <c r="AN7413" t="s">
        <v>24530</v>
      </c>
      <c r="AP7413" t="s">
        <v>25248</v>
      </c>
      <c r="AQ7413">
        <v>0</v>
      </c>
      <c r="AR7413">
        <f t="shared" si="115"/>
        <v>0.41817599999999994</v>
      </c>
      <c r="AS7413">
        <v>1</v>
      </c>
      <c r="AT7413" t="s">
        <v>97</v>
      </c>
      <c r="AU7413">
        <v>5</v>
      </c>
    </row>
    <row r="7414" spans="1:47">
      <c r="A7414" t="s">
        <v>25249</v>
      </c>
      <c r="B7414" t="s">
        <v>293</v>
      </c>
      <c r="C7414">
        <v>239</v>
      </c>
      <c r="D7414" t="s">
        <v>24884</v>
      </c>
      <c r="E7414">
        <v>132</v>
      </c>
      <c r="F7414" t="s">
        <v>25250</v>
      </c>
      <c r="G7414" t="s">
        <v>24304</v>
      </c>
      <c r="J7414">
        <v>0.15767999999999999</v>
      </c>
      <c r="K7414">
        <v>0</v>
      </c>
      <c r="L7414">
        <v>0</v>
      </c>
      <c r="M7414">
        <v>0</v>
      </c>
      <c r="N7414">
        <v>0</v>
      </c>
      <c r="P7414">
        <v>0</v>
      </c>
      <c r="Q7414">
        <v>0</v>
      </c>
      <c r="R7414">
        <v>0</v>
      </c>
      <c r="T7414">
        <v>0</v>
      </c>
      <c r="Y7414">
        <v>0</v>
      </c>
      <c r="AB7414">
        <v>0</v>
      </c>
      <c r="AC7414">
        <v>0</v>
      </c>
      <c r="AD7414">
        <v>0</v>
      </c>
      <c r="AE7414">
        <v>0</v>
      </c>
      <c r="AF7414">
        <v>0</v>
      </c>
      <c r="AH7414" t="s">
        <v>25249</v>
      </c>
      <c r="AI7414" t="s">
        <v>323</v>
      </c>
      <c r="AJ7414" t="s">
        <v>323</v>
      </c>
      <c r="AK7414" t="s">
        <v>323</v>
      </c>
      <c r="AL7414" t="s">
        <v>238</v>
      </c>
      <c r="AQ7414">
        <v>0</v>
      </c>
      <c r="AR7414">
        <f t="shared" si="115"/>
        <v>0</v>
      </c>
      <c r="AS7414">
        <v>1</v>
      </c>
      <c r="AT7414" t="s">
        <v>97</v>
      </c>
      <c r="AU7414">
        <v>5</v>
      </c>
    </row>
    <row r="7415" spans="1:47">
      <c r="A7415" t="s">
        <v>25251</v>
      </c>
      <c r="B7415" t="s">
        <v>293</v>
      </c>
      <c r="C7415">
        <v>239</v>
      </c>
      <c r="D7415" t="s">
        <v>25252</v>
      </c>
      <c r="E7415">
        <v>101</v>
      </c>
      <c r="F7415" t="s">
        <v>25253</v>
      </c>
      <c r="G7415" t="s">
        <v>24304</v>
      </c>
      <c r="J7415">
        <v>0.41326000000000002</v>
      </c>
      <c r="K7415">
        <v>1</v>
      </c>
      <c r="L7415">
        <v>1</v>
      </c>
      <c r="M7415">
        <v>1</v>
      </c>
      <c r="N7415">
        <v>1</v>
      </c>
      <c r="O7415" t="s">
        <v>225</v>
      </c>
      <c r="P7415">
        <v>0</v>
      </c>
      <c r="Q7415">
        <v>0</v>
      </c>
      <c r="R7415">
        <v>0</v>
      </c>
      <c r="T7415">
        <v>0</v>
      </c>
      <c r="X7415" t="s">
        <v>225</v>
      </c>
      <c r="Y7415">
        <v>0</v>
      </c>
      <c r="AB7415">
        <v>1</v>
      </c>
      <c r="AC7415">
        <v>1</v>
      </c>
      <c r="AD7415">
        <v>2</v>
      </c>
      <c r="AE7415">
        <v>1476</v>
      </c>
      <c r="AF7415">
        <v>1</v>
      </c>
      <c r="AH7415" t="s">
        <v>25251</v>
      </c>
      <c r="AI7415" t="s">
        <v>25254</v>
      </c>
      <c r="AJ7415" t="s">
        <v>25255</v>
      </c>
      <c r="AK7415" t="s">
        <v>24528</v>
      </c>
      <c r="AL7415" t="s">
        <v>222</v>
      </c>
      <c r="AM7415" t="s">
        <v>15067</v>
      </c>
      <c r="AN7415" t="s">
        <v>24530</v>
      </c>
      <c r="AP7415" t="s">
        <v>25256</v>
      </c>
      <c r="AQ7415">
        <v>0</v>
      </c>
      <c r="AR7415">
        <f t="shared" si="115"/>
        <v>0.41817599999999994</v>
      </c>
      <c r="AS7415">
        <v>1</v>
      </c>
      <c r="AT7415" t="s">
        <v>97</v>
      </c>
      <c r="AU7415">
        <v>5</v>
      </c>
    </row>
    <row r="7416" spans="1:47">
      <c r="A7416" t="s">
        <v>25257</v>
      </c>
      <c r="B7416" t="s">
        <v>293</v>
      </c>
      <c r="C7416">
        <v>239</v>
      </c>
      <c r="D7416" t="s">
        <v>25258</v>
      </c>
      <c r="E7416">
        <v>101</v>
      </c>
      <c r="F7416" t="s">
        <v>25259</v>
      </c>
      <c r="G7416" t="s">
        <v>24701</v>
      </c>
      <c r="J7416">
        <v>3.39588</v>
      </c>
      <c r="K7416">
        <v>1</v>
      </c>
      <c r="L7416">
        <v>1</v>
      </c>
      <c r="M7416">
        <v>1</v>
      </c>
      <c r="N7416">
        <v>1</v>
      </c>
      <c r="O7416" t="s">
        <v>225</v>
      </c>
      <c r="P7416">
        <v>0</v>
      </c>
      <c r="Q7416">
        <v>0</v>
      </c>
      <c r="R7416">
        <v>0</v>
      </c>
      <c r="T7416">
        <v>0</v>
      </c>
      <c r="X7416" t="s">
        <v>225</v>
      </c>
      <c r="Y7416">
        <v>0</v>
      </c>
      <c r="AB7416">
        <v>1</v>
      </c>
      <c r="AC7416">
        <v>1</v>
      </c>
      <c r="AD7416">
        <v>4</v>
      </c>
      <c r="AE7416">
        <v>2208</v>
      </c>
      <c r="AF7416">
        <v>2</v>
      </c>
      <c r="AH7416" t="s">
        <v>25257</v>
      </c>
      <c r="AI7416" t="s">
        <v>24614</v>
      </c>
      <c r="AJ7416" t="s">
        <v>25260</v>
      </c>
      <c r="AK7416" t="s">
        <v>24528</v>
      </c>
      <c r="AL7416" t="s">
        <v>222</v>
      </c>
      <c r="AM7416" t="s">
        <v>15067</v>
      </c>
      <c r="AN7416" t="s">
        <v>24530</v>
      </c>
      <c r="AO7416" t="s">
        <v>24560</v>
      </c>
      <c r="AQ7416">
        <v>0</v>
      </c>
      <c r="AR7416">
        <f t="shared" si="115"/>
        <v>0.41817599999999994</v>
      </c>
      <c r="AS7416">
        <v>1</v>
      </c>
      <c r="AT7416" t="s">
        <v>97</v>
      </c>
      <c r="AU7416">
        <v>5</v>
      </c>
    </row>
    <row r="7417" spans="1:47">
      <c r="A7417" t="s">
        <v>25261</v>
      </c>
      <c r="B7417" t="s">
        <v>293</v>
      </c>
      <c r="C7417">
        <v>239</v>
      </c>
      <c r="D7417" t="s">
        <v>25262</v>
      </c>
      <c r="E7417">
        <v>903</v>
      </c>
      <c r="F7417" t="s">
        <v>25203</v>
      </c>
      <c r="G7417" t="s">
        <v>24304</v>
      </c>
      <c r="J7417">
        <v>0.19076000000000001</v>
      </c>
      <c r="K7417">
        <v>0</v>
      </c>
      <c r="L7417">
        <v>0</v>
      </c>
      <c r="M7417">
        <v>0</v>
      </c>
      <c r="N7417">
        <v>0</v>
      </c>
      <c r="P7417">
        <v>0</v>
      </c>
      <c r="Q7417">
        <v>0</v>
      </c>
      <c r="R7417">
        <v>0</v>
      </c>
      <c r="T7417">
        <v>0</v>
      </c>
      <c r="Y7417">
        <v>0</v>
      </c>
      <c r="AB7417">
        <v>0</v>
      </c>
      <c r="AC7417">
        <v>0</v>
      </c>
      <c r="AD7417">
        <v>0</v>
      </c>
      <c r="AE7417">
        <v>0</v>
      </c>
      <c r="AF7417">
        <v>0</v>
      </c>
      <c r="AH7417" t="s">
        <v>25261</v>
      </c>
      <c r="AI7417" t="s">
        <v>323</v>
      </c>
      <c r="AJ7417" t="s">
        <v>323</v>
      </c>
      <c r="AK7417" t="s">
        <v>323</v>
      </c>
      <c r="AL7417" t="s">
        <v>238</v>
      </c>
      <c r="AQ7417">
        <v>0</v>
      </c>
      <c r="AR7417">
        <f t="shared" si="115"/>
        <v>0</v>
      </c>
      <c r="AS7417">
        <v>1</v>
      </c>
      <c r="AT7417" t="s">
        <v>97</v>
      </c>
      <c r="AU7417">
        <v>5</v>
      </c>
    </row>
    <row r="7418" spans="1:47">
      <c r="A7418" t="s">
        <v>23729</v>
      </c>
      <c r="C7418">
        <v>239</v>
      </c>
      <c r="E7418">
        <v>0</v>
      </c>
      <c r="J7418">
        <v>1.0000000000000001E-5</v>
      </c>
      <c r="K7418">
        <v>0</v>
      </c>
      <c r="L7418">
        <v>0</v>
      </c>
      <c r="M7418">
        <v>0</v>
      </c>
      <c r="N7418">
        <v>0</v>
      </c>
      <c r="P7418">
        <v>0</v>
      </c>
      <c r="Q7418">
        <v>0</v>
      </c>
      <c r="R7418">
        <v>0</v>
      </c>
      <c r="T7418">
        <v>0</v>
      </c>
      <c r="Y7418">
        <v>0</v>
      </c>
      <c r="AB7418">
        <v>0</v>
      </c>
      <c r="AC7418">
        <v>0</v>
      </c>
      <c r="AD7418">
        <v>0</v>
      </c>
      <c r="AE7418">
        <v>0</v>
      </c>
      <c r="AF7418">
        <v>0</v>
      </c>
      <c r="AI7418" t="s">
        <v>323</v>
      </c>
      <c r="AJ7418" t="s">
        <v>323</v>
      </c>
      <c r="AK7418" t="s">
        <v>323</v>
      </c>
      <c r="AQ7418">
        <v>0</v>
      </c>
      <c r="AR7418">
        <f t="shared" si="115"/>
        <v>0</v>
      </c>
      <c r="AS7418">
        <v>1</v>
      </c>
      <c r="AT7418" t="s">
        <v>124</v>
      </c>
      <c r="AU7418">
        <v>32</v>
      </c>
    </row>
    <row r="7419" spans="1:47">
      <c r="A7419" t="s">
        <v>25263</v>
      </c>
      <c r="B7419" t="s">
        <v>293</v>
      </c>
      <c r="C7419">
        <v>239</v>
      </c>
      <c r="D7419" t="s">
        <v>25264</v>
      </c>
      <c r="E7419">
        <v>132</v>
      </c>
      <c r="F7419" t="s">
        <v>25246</v>
      </c>
      <c r="G7419" t="s">
        <v>24304</v>
      </c>
      <c r="J7419">
        <v>0.19585</v>
      </c>
      <c r="K7419">
        <v>0</v>
      </c>
      <c r="L7419">
        <v>0</v>
      </c>
      <c r="M7419">
        <v>0</v>
      </c>
      <c r="N7419">
        <v>0</v>
      </c>
      <c r="P7419">
        <v>0</v>
      </c>
      <c r="Q7419">
        <v>0</v>
      </c>
      <c r="R7419">
        <v>0</v>
      </c>
      <c r="T7419">
        <v>0</v>
      </c>
      <c r="Y7419">
        <v>0</v>
      </c>
      <c r="AB7419">
        <v>0</v>
      </c>
      <c r="AC7419">
        <v>0</v>
      </c>
      <c r="AD7419">
        <v>0</v>
      </c>
      <c r="AE7419">
        <v>0</v>
      </c>
      <c r="AF7419">
        <v>0</v>
      </c>
      <c r="AH7419" t="s">
        <v>25263</v>
      </c>
      <c r="AI7419" t="s">
        <v>323</v>
      </c>
      <c r="AJ7419" t="s">
        <v>323</v>
      </c>
      <c r="AK7419" t="s">
        <v>323</v>
      </c>
      <c r="AL7419" t="s">
        <v>238</v>
      </c>
      <c r="AQ7419">
        <v>0</v>
      </c>
      <c r="AR7419">
        <f t="shared" si="115"/>
        <v>0</v>
      </c>
      <c r="AS7419">
        <v>1</v>
      </c>
      <c r="AT7419" t="s">
        <v>97</v>
      </c>
      <c r="AU7419">
        <v>5</v>
      </c>
    </row>
    <row r="7420" spans="1:47">
      <c r="A7420" t="s">
        <v>25266</v>
      </c>
      <c r="B7420" t="s">
        <v>293</v>
      </c>
      <c r="C7420">
        <v>239</v>
      </c>
      <c r="D7420" t="s">
        <v>25267</v>
      </c>
      <c r="E7420">
        <v>101</v>
      </c>
      <c r="F7420" t="s">
        <v>25268</v>
      </c>
      <c r="G7420" t="s">
        <v>24304</v>
      </c>
      <c r="J7420">
        <v>1.4058900000000001</v>
      </c>
      <c r="K7420">
        <v>1</v>
      </c>
      <c r="L7420">
        <v>1</v>
      </c>
      <c r="M7420">
        <v>1</v>
      </c>
      <c r="N7420">
        <v>1</v>
      </c>
      <c r="O7420" t="s">
        <v>225</v>
      </c>
      <c r="P7420">
        <v>0</v>
      </c>
      <c r="Q7420">
        <v>0</v>
      </c>
      <c r="R7420">
        <v>0</v>
      </c>
      <c r="T7420">
        <v>0</v>
      </c>
      <c r="X7420" t="s">
        <v>225</v>
      </c>
      <c r="Y7420">
        <v>0</v>
      </c>
      <c r="AB7420">
        <v>1</v>
      </c>
      <c r="AC7420">
        <v>1</v>
      </c>
      <c r="AD7420">
        <v>3</v>
      </c>
      <c r="AE7420">
        <v>2006</v>
      </c>
      <c r="AF7420">
        <v>1.75</v>
      </c>
      <c r="AH7420" t="s">
        <v>25266</v>
      </c>
      <c r="AI7420" t="s">
        <v>25269</v>
      </c>
      <c r="AJ7420" t="s">
        <v>25270</v>
      </c>
      <c r="AK7420" t="s">
        <v>24528</v>
      </c>
      <c r="AL7420" t="s">
        <v>222</v>
      </c>
      <c r="AM7420" t="s">
        <v>15067</v>
      </c>
      <c r="AN7420" t="s">
        <v>24530</v>
      </c>
      <c r="AQ7420">
        <v>0</v>
      </c>
      <c r="AR7420">
        <f t="shared" si="115"/>
        <v>0.41817599999999994</v>
      </c>
      <c r="AS7420">
        <v>1</v>
      </c>
      <c r="AT7420" t="s">
        <v>97</v>
      </c>
      <c r="AU7420">
        <v>5</v>
      </c>
    </row>
    <row r="7421" spans="1:47">
      <c r="A7421" t="s">
        <v>25271</v>
      </c>
      <c r="B7421" t="s">
        <v>293</v>
      </c>
      <c r="C7421">
        <v>239</v>
      </c>
      <c r="D7421" t="s">
        <v>25272</v>
      </c>
      <c r="E7421">
        <v>101</v>
      </c>
      <c r="F7421" t="s">
        <v>25273</v>
      </c>
      <c r="G7421" t="s">
        <v>24304</v>
      </c>
      <c r="J7421">
        <v>0.15587999999999999</v>
      </c>
      <c r="K7421">
        <v>1</v>
      </c>
      <c r="L7421">
        <v>1</v>
      </c>
      <c r="M7421">
        <v>1</v>
      </c>
      <c r="N7421">
        <v>1</v>
      </c>
      <c r="O7421" t="s">
        <v>225</v>
      </c>
      <c r="P7421">
        <v>0</v>
      </c>
      <c r="Q7421">
        <v>0</v>
      </c>
      <c r="R7421">
        <v>0</v>
      </c>
      <c r="T7421">
        <v>0</v>
      </c>
      <c r="X7421" t="s">
        <v>225</v>
      </c>
      <c r="Y7421">
        <v>0</v>
      </c>
      <c r="AB7421">
        <v>1</v>
      </c>
      <c r="AC7421">
        <v>1</v>
      </c>
      <c r="AD7421">
        <v>1</v>
      </c>
      <c r="AE7421">
        <v>594</v>
      </c>
      <c r="AF7421">
        <v>1</v>
      </c>
      <c r="AH7421" t="s">
        <v>25271</v>
      </c>
      <c r="AI7421" t="s">
        <v>24582</v>
      </c>
      <c r="AJ7421" t="s">
        <v>25274</v>
      </c>
      <c r="AK7421" t="s">
        <v>24528</v>
      </c>
      <c r="AL7421" t="s">
        <v>222</v>
      </c>
      <c r="AM7421" t="s">
        <v>15067</v>
      </c>
      <c r="AN7421" t="s">
        <v>24530</v>
      </c>
      <c r="AO7421" t="s">
        <v>24560</v>
      </c>
      <c r="AQ7421">
        <v>0</v>
      </c>
      <c r="AR7421">
        <f t="shared" si="115"/>
        <v>0.41817599999999994</v>
      </c>
      <c r="AS7421">
        <v>1</v>
      </c>
      <c r="AT7421" t="s">
        <v>97</v>
      </c>
      <c r="AU7421">
        <v>5</v>
      </c>
    </row>
    <row r="7422" spans="1:47">
      <c r="A7422" t="s">
        <v>25275</v>
      </c>
      <c r="B7422" t="s">
        <v>293</v>
      </c>
      <c r="C7422">
        <v>239</v>
      </c>
      <c r="D7422" t="s">
        <v>25276</v>
      </c>
      <c r="E7422">
        <v>101</v>
      </c>
      <c r="F7422" t="s">
        <v>25277</v>
      </c>
      <c r="G7422" t="s">
        <v>24304</v>
      </c>
      <c r="J7422">
        <v>0.81716999999999995</v>
      </c>
      <c r="K7422">
        <v>1</v>
      </c>
      <c r="L7422">
        <v>1</v>
      </c>
      <c r="M7422">
        <v>1</v>
      </c>
      <c r="N7422">
        <v>1</v>
      </c>
      <c r="O7422" t="s">
        <v>225</v>
      </c>
      <c r="P7422">
        <v>0</v>
      </c>
      <c r="Q7422">
        <v>0</v>
      </c>
      <c r="R7422">
        <v>0</v>
      </c>
      <c r="T7422">
        <v>0</v>
      </c>
      <c r="X7422" t="s">
        <v>225</v>
      </c>
      <c r="Y7422">
        <v>0</v>
      </c>
      <c r="AB7422">
        <v>1</v>
      </c>
      <c r="AC7422">
        <v>1</v>
      </c>
      <c r="AD7422">
        <v>3</v>
      </c>
      <c r="AE7422">
        <v>1568</v>
      </c>
      <c r="AF7422">
        <v>1</v>
      </c>
      <c r="AH7422" t="s">
        <v>25275</v>
      </c>
      <c r="AI7422" t="s">
        <v>24652</v>
      </c>
      <c r="AJ7422" t="s">
        <v>25278</v>
      </c>
      <c r="AK7422" t="s">
        <v>24528</v>
      </c>
      <c r="AL7422" t="s">
        <v>222</v>
      </c>
      <c r="AM7422" t="s">
        <v>15067</v>
      </c>
      <c r="AN7422" t="s">
        <v>24530</v>
      </c>
      <c r="AQ7422">
        <v>0</v>
      </c>
      <c r="AR7422">
        <f t="shared" si="115"/>
        <v>2.3231999999999999</v>
      </c>
      <c r="AS7422">
        <v>1</v>
      </c>
      <c r="AT7422" t="s">
        <v>94</v>
      </c>
      <c r="AU7422">
        <v>2</v>
      </c>
    </row>
    <row r="7423" spans="1:47">
      <c r="A7423" t="s">
        <v>25279</v>
      </c>
      <c r="B7423" t="s">
        <v>293</v>
      </c>
      <c r="C7423">
        <v>239</v>
      </c>
      <c r="D7423" t="s">
        <v>25280</v>
      </c>
      <c r="E7423">
        <v>101</v>
      </c>
      <c r="F7423" t="s">
        <v>25281</v>
      </c>
      <c r="G7423" t="s">
        <v>24304</v>
      </c>
      <c r="J7423">
        <v>0.39267999999999997</v>
      </c>
      <c r="K7423">
        <v>1</v>
      </c>
      <c r="L7423">
        <v>1</v>
      </c>
      <c r="M7423">
        <v>1</v>
      </c>
      <c r="N7423">
        <v>1</v>
      </c>
      <c r="O7423" t="s">
        <v>225</v>
      </c>
      <c r="P7423">
        <v>0</v>
      </c>
      <c r="Q7423">
        <v>0</v>
      </c>
      <c r="R7423">
        <v>0</v>
      </c>
      <c r="T7423">
        <v>0</v>
      </c>
      <c r="X7423" t="s">
        <v>225</v>
      </c>
      <c r="Y7423">
        <v>0</v>
      </c>
      <c r="AB7423">
        <v>1</v>
      </c>
      <c r="AC7423">
        <v>1</v>
      </c>
      <c r="AD7423">
        <v>0</v>
      </c>
      <c r="AE7423">
        <v>680</v>
      </c>
      <c r="AF7423">
        <v>1</v>
      </c>
      <c r="AH7423" t="s">
        <v>25279</v>
      </c>
      <c r="AI7423" t="s">
        <v>24526</v>
      </c>
      <c r="AJ7423" t="s">
        <v>25282</v>
      </c>
      <c r="AK7423" t="s">
        <v>24528</v>
      </c>
      <c r="AL7423" t="s">
        <v>222</v>
      </c>
      <c r="AM7423" t="s">
        <v>15067</v>
      </c>
      <c r="AN7423" t="s">
        <v>24530</v>
      </c>
      <c r="AP7423" t="s">
        <v>25283</v>
      </c>
      <c r="AQ7423">
        <v>0</v>
      </c>
      <c r="AR7423">
        <f t="shared" si="115"/>
        <v>0.41817599999999994</v>
      </c>
      <c r="AS7423">
        <v>1</v>
      </c>
      <c r="AT7423" t="s">
        <v>97</v>
      </c>
      <c r="AU7423">
        <v>5</v>
      </c>
    </row>
    <row r="7424" spans="1:47">
      <c r="A7424" t="s">
        <v>25284</v>
      </c>
      <c r="B7424" t="s">
        <v>293</v>
      </c>
      <c r="C7424">
        <v>239</v>
      </c>
      <c r="D7424" t="s">
        <v>25285</v>
      </c>
      <c r="E7424">
        <v>101</v>
      </c>
      <c r="F7424" t="s">
        <v>25286</v>
      </c>
      <c r="G7424" t="s">
        <v>24304</v>
      </c>
      <c r="J7424">
        <v>0.17595</v>
      </c>
      <c r="K7424">
        <v>1</v>
      </c>
      <c r="L7424">
        <v>1</v>
      </c>
      <c r="M7424">
        <v>1</v>
      </c>
      <c r="N7424">
        <v>1</v>
      </c>
      <c r="O7424" t="s">
        <v>225</v>
      </c>
      <c r="P7424">
        <v>0</v>
      </c>
      <c r="Q7424">
        <v>0</v>
      </c>
      <c r="R7424">
        <v>0</v>
      </c>
      <c r="T7424">
        <v>0</v>
      </c>
      <c r="X7424" t="s">
        <v>225</v>
      </c>
      <c r="Y7424">
        <v>0</v>
      </c>
      <c r="AB7424">
        <v>1</v>
      </c>
      <c r="AC7424">
        <v>1</v>
      </c>
      <c r="AD7424">
        <v>2</v>
      </c>
      <c r="AE7424">
        <v>1095</v>
      </c>
      <c r="AF7424">
        <v>1</v>
      </c>
      <c r="AH7424" t="s">
        <v>25284</v>
      </c>
      <c r="AI7424" t="s">
        <v>25101</v>
      </c>
      <c r="AJ7424" t="s">
        <v>25287</v>
      </c>
      <c r="AK7424" t="s">
        <v>24528</v>
      </c>
      <c r="AL7424" t="s">
        <v>222</v>
      </c>
      <c r="AM7424" t="s">
        <v>15067</v>
      </c>
      <c r="AN7424" t="s">
        <v>24530</v>
      </c>
      <c r="AQ7424">
        <v>0</v>
      </c>
      <c r="AR7424">
        <f t="shared" si="115"/>
        <v>0.41817599999999994</v>
      </c>
      <c r="AS7424">
        <v>1</v>
      </c>
      <c r="AT7424" t="s">
        <v>97</v>
      </c>
      <c r="AU7424">
        <v>5</v>
      </c>
    </row>
    <row r="7425" spans="1:47">
      <c r="A7425" t="s">
        <v>25288</v>
      </c>
      <c r="B7425" t="s">
        <v>293</v>
      </c>
      <c r="C7425">
        <v>239</v>
      </c>
      <c r="D7425" t="s">
        <v>25289</v>
      </c>
      <c r="E7425">
        <v>101</v>
      </c>
      <c r="F7425" t="s">
        <v>25290</v>
      </c>
      <c r="G7425" t="s">
        <v>24304</v>
      </c>
      <c r="J7425">
        <v>0.14885000000000001</v>
      </c>
      <c r="K7425">
        <v>1</v>
      </c>
      <c r="L7425">
        <v>1</v>
      </c>
      <c r="M7425">
        <v>1</v>
      </c>
      <c r="N7425">
        <v>1</v>
      </c>
      <c r="O7425" t="s">
        <v>225</v>
      </c>
      <c r="P7425">
        <v>0</v>
      </c>
      <c r="Q7425">
        <v>0</v>
      </c>
      <c r="R7425">
        <v>0</v>
      </c>
      <c r="T7425">
        <v>0</v>
      </c>
      <c r="X7425" t="s">
        <v>225</v>
      </c>
      <c r="Y7425">
        <v>0</v>
      </c>
      <c r="AB7425">
        <v>1</v>
      </c>
      <c r="AC7425">
        <v>1</v>
      </c>
      <c r="AD7425">
        <v>2</v>
      </c>
      <c r="AE7425">
        <v>840</v>
      </c>
      <c r="AF7425">
        <v>1</v>
      </c>
      <c r="AH7425" t="s">
        <v>25288</v>
      </c>
      <c r="AI7425" t="s">
        <v>24713</v>
      </c>
      <c r="AJ7425" t="s">
        <v>25291</v>
      </c>
      <c r="AK7425" t="s">
        <v>24528</v>
      </c>
      <c r="AL7425" t="s">
        <v>24588</v>
      </c>
      <c r="AM7425" t="s">
        <v>15067</v>
      </c>
      <c r="AN7425" t="s">
        <v>24530</v>
      </c>
      <c r="AQ7425">
        <v>0</v>
      </c>
      <c r="AR7425">
        <f t="shared" si="115"/>
        <v>0.41817599999999994</v>
      </c>
      <c r="AS7425">
        <v>1</v>
      </c>
      <c r="AT7425" t="s">
        <v>97</v>
      </c>
      <c r="AU7425">
        <v>5</v>
      </c>
    </row>
    <row r="7426" spans="1:47">
      <c r="A7426" t="s">
        <v>25292</v>
      </c>
      <c r="B7426" t="s">
        <v>293</v>
      </c>
      <c r="C7426">
        <v>239</v>
      </c>
      <c r="D7426" t="s">
        <v>25293</v>
      </c>
      <c r="E7426">
        <v>101</v>
      </c>
      <c r="F7426" t="s">
        <v>25294</v>
      </c>
      <c r="G7426" t="s">
        <v>24304</v>
      </c>
      <c r="J7426">
        <v>0.15936</v>
      </c>
      <c r="K7426">
        <v>1</v>
      </c>
      <c r="L7426">
        <v>1</v>
      </c>
      <c r="M7426">
        <v>1</v>
      </c>
      <c r="N7426">
        <v>1</v>
      </c>
      <c r="O7426" t="s">
        <v>225</v>
      </c>
      <c r="P7426">
        <v>0</v>
      </c>
      <c r="Q7426">
        <v>0</v>
      </c>
      <c r="R7426">
        <v>0</v>
      </c>
      <c r="T7426">
        <v>0</v>
      </c>
      <c r="X7426" t="s">
        <v>225</v>
      </c>
      <c r="Y7426">
        <v>0</v>
      </c>
      <c r="AB7426">
        <v>1</v>
      </c>
      <c r="AC7426">
        <v>1</v>
      </c>
      <c r="AD7426">
        <v>2</v>
      </c>
      <c r="AE7426">
        <v>690</v>
      </c>
      <c r="AF7426">
        <v>1</v>
      </c>
      <c r="AH7426" t="s">
        <v>25292</v>
      </c>
      <c r="AI7426" t="s">
        <v>24943</v>
      </c>
      <c r="AJ7426" t="s">
        <v>25295</v>
      </c>
      <c r="AK7426" t="s">
        <v>24528</v>
      </c>
      <c r="AL7426" t="s">
        <v>222</v>
      </c>
      <c r="AM7426" t="s">
        <v>15067</v>
      </c>
      <c r="AN7426" t="s">
        <v>24530</v>
      </c>
      <c r="AO7426" t="s">
        <v>24560</v>
      </c>
      <c r="AQ7426">
        <v>0</v>
      </c>
      <c r="AR7426">
        <f t="shared" ref="AR7426:AR7489" si="116">AB7426*9.68*VLOOKUP(AU7426,atten,10,FALSE)</f>
        <v>0.41817599999999994</v>
      </c>
      <c r="AS7426">
        <v>1</v>
      </c>
      <c r="AT7426" t="s">
        <v>97</v>
      </c>
      <c r="AU7426">
        <v>5</v>
      </c>
    </row>
    <row r="7427" spans="1:47">
      <c r="A7427" t="s">
        <v>25296</v>
      </c>
      <c r="B7427" t="s">
        <v>293</v>
      </c>
      <c r="C7427">
        <v>239</v>
      </c>
      <c r="D7427" t="s">
        <v>25265</v>
      </c>
      <c r="E7427">
        <v>132</v>
      </c>
      <c r="F7427" t="s">
        <v>25297</v>
      </c>
      <c r="G7427" t="s">
        <v>24304</v>
      </c>
      <c r="J7427">
        <v>0.16594</v>
      </c>
      <c r="K7427">
        <v>0</v>
      </c>
      <c r="L7427">
        <v>0</v>
      </c>
      <c r="M7427">
        <v>0</v>
      </c>
      <c r="N7427">
        <v>0</v>
      </c>
      <c r="P7427">
        <v>0</v>
      </c>
      <c r="Q7427">
        <v>0</v>
      </c>
      <c r="R7427">
        <v>0</v>
      </c>
      <c r="T7427">
        <v>0</v>
      </c>
      <c r="Y7427">
        <v>0</v>
      </c>
      <c r="AB7427">
        <v>0</v>
      </c>
      <c r="AC7427">
        <v>0</v>
      </c>
      <c r="AD7427">
        <v>0</v>
      </c>
      <c r="AE7427">
        <v>0</v>
      </c>
      <c r="AF7427">
        <v>0</v>
      </c>
      <c r="AH7427" t="s">
        <v>25296</v>
      </c>
      <c r="AI7427" t="s">
        <v>323</v>
      </c>
      <c r="AJ7427" t="s">
        <v>323</v>
      </c>
      <c r="AK7427" t="s">
        <v>323</v>
      </c>
      <c r="AL7427" t="s">
        <v>238</v>
      </c>
      <c r="AQ7427">
        <v>0</v>
      </c>
      <c r="AR7427">
        <f t="shared" si="116"/>
        <v>0</v>
      </c>
      <c r="AS7427">
        <v>1</v>
      </c>
      <c r="AT7427" t="s">
        <v>97</v>
      </c>
      <c r="AU7427">
        <v>5</v>
      </c>
    </row>
    <row r="7428" spans="1:47">
      <c r="A7428" t="s">
        <v>25298</v>
      </c>
      <c r="B7428" t="s">
        <v>293</v>
      </c>
      <c r="C7428">
        <v>239</v>
      </c>
      <c r="D7428" t="s">
        <v>25299</v>
      </c>
      <c r="E7428">
        <v>132</v>
      </c>
      <c r="F7428" t="s">
        <v>25294</v>
      </c>
      <c r="G7428" t="s">
        <v>24304</v>
      </c>
      <c r="J7428">
        <v>0.13858999999999999</v>
      </c>
      <c r="K7428">
        <v>0</v>
      </c>
      <c r="L7428">
        <v>0</v>
      </c>
      <c r="M7428">
        <v>0</v>
      </c>
      <c r="N7428">
        <v>0</v>
      </c>
      <c r="P7428">
        <v>0</v>
      </c>
      <c r="Q7428">
        <v>0</v>
      </c>
      <c r="R7428">
        <v>0</v>
      </c>
      <c r="T7428">
        <v>0</v>
      </c>
      <c r="Y7428">
        <v>0</v>
      </c>
      <c r="AB7428">
        <v>0</v>
      </c>
      <c r="AC7428">
        <v>0</v>
      </c>
      <c r="AD7428">
        <v>0</v>
      </c>
      <c r="AE7428">
        <v>0</v>
      </c>
      <c r="AF7428">
        <v>0</v>
      </c>
      <c r="AH7428" t="s">
        <v>25298</v>
      </c>
      <c r="AI7428" t="s">
        <v>323</v>
      </c>
      <c r="AJ7428" t="s">
        <v>323</v>
      </c>
      <c r="AK7428" t="s">
        <v>323</v>
      </c>
      <c r="AL7428" t="s">
        <v>238</v>
      </c>
      <c r="AQ7428">
        <v>0</v>
      </c>
      <c r="AR7428">
        <f t="shared" si="116"/>
        <v>0</v>
      </c>
      <c r="AS7428">
        <v>1</v>
      </c>
      <c r="AT7428" t="s">
        <v>97</v>
      </c>
      <c r="AU7428">
        <v>5</v>
      </c>
    </row>
    <row r="7429" spans="1:47">
      <c r="A7429" t="s">
        <v>25300</v>
      </c>
      <c r="B7429" t="s">
        <v>293</v>
      </c>
      <c r="C7429">
        <v>239</v>
      </c>
      <c r="D7429" t="s">
        <v>25301</v>
      </c>
      <c r="E7429">
        <v>132</v>
      </c>
      <c r="F7429" t="s">
        <v>25297</v>
      </c>
      <c r="G7429" t="s">
        <v>24304</v>
      </c>
      <c r="J7429">
        <v>0.20211000000000001</v>
      </c>
      <c r="K7429">
        <v>0</v>
      </c>
      <c r="L7429">
        <v>0</v>
      </c>
      <c r="M7429">
        <v>0</v>
      </c>
      <c r="N7429">
        <v>0</v>
      </c>
      <c r="P7429">
        <v>0</v>
      </c>
      <c r="Q7429">
        <v>0</v>
      </c>
      <c r="R7429">
        <v>0</v>
      </c>
      <c r="T7429">
        <v>0</v>
      </c>
      <c r="Y7429">
        <v>0</v>
      </c>
      <c r="AB7429">
        <v>0</v>
      </c>
      <c r="AC7429">
        <v>0</v>
      </c>
      <c r="AD7429">
        <v>0</v>
      </c>
      <c r="AE7429">
        <v>0</v>
      </c>
      <c r="AF7429">
        <v>0</v>
      </c>
      <c r="AH7429" t="s">
        <v>25300</v>
      </c>
      <c r="AI7429" t="s">
        <v>323</v>
      </c>
      <c r="AJ7429" t="s">
        <v>323</v>
      </c>
      <c r="AK7429" t="s">
        <v>323</v>
      </c>
      <c r="AL7429" t="s">
        <v>238</v>
      </c>
      <c r="AQ7429">
        <v>0</v>
      </c>
      <c r="AR7429">
        <f t="shared" si="116"/>
        <v>0</v>
      </c>
      <c r="AS7429">
        <v>1</v>
      </c>
      <c r="AT7429" t="s">
        <v>97</v>
      </c>
      <c r="AU7429">
        <v>5</v>
      </c>
    </row>
    <row r="7430" spans="1:47">
      <c r="A7430" t="s">
        <v>25302</v>
      </c>
      <c r="B7430" t="s">
        <v>293</v>
      </c>
      <c r="C7430">
        <v>239</v>
      </c>
      <c r="D7430" t="s">
        <v>25303</v>
      </c>
      <c r="E7430">
        <v>101</v>
      </c>
      <c r="F7430" t="s">
        <v>25304</v>
      </c>
      <c r="G7430" t="s">
        <v>24304</v>
      </c>
      <c r="J7430">
        <v>0.17188999999999999</v>
      </c>
      <c r="K7430">
        <v>1</v>
      </c>
      <c r="L7430">
        <v>1</v>
      </c>
      <c r="M7430">
        <v>1</v>
      </c>
      <c r="N7430">
        <v>1</v>
      </c>
      <c r="O7430" t="s">
        <v>225</v>
      </c>
      <c r="P7430">
        <v>0</v>
      </c>
      <c r="Q7430">
        <v>0</v>
      </c>
      <c r="R7430">
        <v>0</v>
      </c>
      <c r="T7430">
        <v>0</v>
      </c>
      <c r="X7430" t="s">
        <v>225</v>
      </c>
      <c r="Y7430">
        <v>0</v>
      </c>
      <c r="AB7430">
        <v>1</v>
      </c>
      <c r="AC7430">
        <v>1</v>
      </c>
      <c r="AD7430">
        <v>1</v>
      </c>
      <c r="AE7430">
        <v>400</v>
      </c>
      <c r="AF7430">
        <v>1</v>
      </c>
      <c r="AH7430" t="s">
        <v>25302</v>
      </c>
      <c r="AI7430" t="s">
        <v>24943</v>
      </c>
      <c r="AJ7430" t="s">
        <v>25305</v>
      </c>
      <c r="AK7430" t="s">
        <v>24528</v>
      </c>
      <c r="AL7430" t="s">
        <v>222</v>
      </c>
      <c r="AM7430" t="s">
        <v>1927</v>
      </c>
      <c r="AN7430" t="s">
        <v>15067</v>
      </c>
      <c r="AO7430" t="s">
        <v>24530</v>
      </c>
      <c r="AQ7430">
        <v>0</v>
      </c>
      <c r="AR7430">
        <f t="shared" si="116"/>
        <v>0.41817599999999994</v>
      </c>
      <c r="AS7430">
        <v>1</v>
      </c>
      <c r="AT7430" t="s">
        <v>97</v>
      </c>
      <c r="AU7430">
        <v>5</v>
      </c>
    </row>
    <row r="7431" spans="1:47">
      <c r="A7431" t="s">
        <v>25306</v>
      </c>
      <c r="B7431" t="s">
        <v>293</v>
      </c>
      <c r="C7431">
        <v>239</v>
      </c>
      <c r="D7431" t="s">
        <v>25301</v>
      </c>
      <c r="E7431">
        <v>101</v>
      </c>
      <c r="F7431" t="s">
        <v>25297</v>
      </c>
      <c r="G7431" t="s">
        <v>24304</v>
      </c>
      <c r="J7431">
        <v>0.17846000000000001</v>
      </c>
      <c r="K7431">
        <v>1</v>
      </c>
      <c r="L7431">
        <v>1</v>
      </c>
      <c r="M7431">
        <v>1</v>
      </c>
      <c r="N7431">
        <v>1</v>
      </c>
      <c r="O7431" t="s">
        <v>225</v>
      </c>
      <c r="P7431">
        <v>0</v>
      </c>
      <c r="Q7431">
        <v>0</v>
      </c>
      <c r="R7431">
        <v>0</v>
      </c>
      <c r="T7431">
        <v>0</v>
      </c>
      <c r="X7431" t="s">
        <v>225</v>
      </c>
      <c r="Y7431">
        <v>0</v>
      </c>
      <c r="AB7431">
        <v>1</v>
      </c>
      <c r="AC7431">
        <v>1</v>
      </c>
      <c r="AD7431">
        <v>3</v>
      </c>
      <c r="AE7431">
        <v>1872</v>
      </c>
      <c r="AF7431">
        <v>2</v>
      </c>
      <c r="AH7431" t="s">
        <v>25306</v>
      </c>
      <c r="AI7431" t="s">
        <v>24716</v>
      </c>
      <c r="AJ7431" t="s">
        <v>25307</v>
      </c>
      <c r="AK7431" t="s">
        <v>24528</v>
      </c>
      <c r="AL7431" t="s">
        <v>222</v>
      </c>
      <c r="AM7431" t="s">
        <v>15067</v>
      </c>
      <c r="AN7431" t="s">
        <v>24530</v>
      </c>
      <c r="AQ7431">
        <v>0</v>
      </c>
      <c r="AR7431">
        <f t="shared" si="116"/>
        <v>0.41817599999999994</v>
      </c>
      <c r="AS7431">
        <v>1</v>
      </c>
      <c r="AT7431" t="s">
        <v>97</v>
      </c>
      <c r="AU7431">
        <v>5</v>
      </c>
    </row>
    <row r="7432" spans="1:47">
      <c r="A7432" t="s">
        <v>25308</v>
      </c>
      <c r="B7432" t="s">
        <v>293</v>
      </c>
      <c r="C7432">
        <v>239</v>
      </c>
      <c r="D7432" t="s">
        <v>25309</v>
      </c>
      <c r="E7432">
        <v>101</v>
      </c>
      <c r="F7432" t="s">
        <v>25310</v>
      </c>
      <c r="G7432" t="s">
        <v>24304</v>
      </c>
      <c r="J7432">
        <v>0.74614000000000003</v>
      </c>
      <c r="K7432">
        <v>1</v>
      </c>
      <c r="L7432">
        <v>1</v>
      </c>
      <c r="M7432">
        <v>1</v>
      </c>
      <c r="N7432">
        <v>1</v>
      </c>
      <c r="O7432" t="s">
        <v>225</v>
      </c>
      <c r="P7432">
        <v>0</v>
      </c>
      <c r="Q7432">
        <v>0</v>
      </c>
      <c r="R7432">
        <v>0</v>
      </c>
      <c r="T7432">
        <v>0</v>
      </c>
      <c r="X7432" t="s">
        <v>225</v>
      </c>
      <c r="Y7432">
        <v>0</v>
      </c>
      <c r="AB7432">
        <v>1</v>
      </c>
      <c r="AC7432">
        <v>1</v>
      </c>
      <c r="AD7432">
        <v>3</v>
      </c>
      <c r="AE7432">
        <v>1344</v>
      </c>
      <c r="AF7432">
        <v>1.75</v>
      </c>
      <c r="AH7432" t="s">
        <v>25308</v>
      </c>
      <c r="AI7432" t="s">
        <v>24652</v>
      </c>
      <c r="AJ7432" t="s">
        <v>25311</v>
      </c>
      <c r="AK7432" t="s">
        <v>24528</v>
      </c>
      <c r="AL7432" t="s">
        <v>222</v>
      </c>
      <c r="AM7432" t="s">
        <v>15067</v>
      </c>
      <c r="AN7432" t="s">
        <v>24530</v>
      </c>
      <c r="AQ7432">
        <v>0</v>
      </c>
      <c r="AR7432">
        <f t="shared" si="116"/>
        <v>2.3231999999999999</v>
      </c>
      <c r="AS7432">
        <v>1</v>
      </c>
      <c r="AT7432" t="s">
        <v>94</v>
      </c>
      <c r="AU7432">
        <v>2</v>
      </c>
    </row>
    <row r="7433" spans="1:47">
      <c r="A7433" t="s">
        <v>25312</v>
      </c>
      <c r="B7433" t="s">
        <v>293</v>
      </c>
      <c r="C7433">
        <v>239</v>
      </c>
      <c r="D7433" t="s">
        <v>25313</v>
      </c>
      <c r="E7433">
        <v>101</v>
      </c>
      <c r="F7433" t="s">
        <v>25314</v>
      </c>
      <c r="G7433" t="s">
        <v>24304</v>
      </c>
      <c r="J7433">
        <v>0.19918</v>
      </c>
      <c r="K7433">
        <v>1</v>
      </c>
      <c r="L7433">
        <v>1</v>
      </c>
      <c r="M7433">
        <v>1</v>
      </c>
      <c r="N7433">
        <v>1</v>
      </c>
      <c r="O7433" t="s">
        <v>225</v>
      </c>
      <c r="P7433">
        <v>0</v>
      </c>
      <c r="Q7433">
        <v>0</v>
      </c>
      <c r="R7433">
        <v>0</v>
      </c>
      <c r="T7433">
        <v>0</v>
      </c>
      <c r="X7433" t="s">
        <v>225</v>
      </c>
      <c r="Y7433">
        <v>0</v>
      </c>
      <c r="AB7433">
        <v>1</v>
      </c>
      <c r="AC7433">
        <v>1</v>
      </c>
      <c r="AD7433">
        <v>3</v>
      </c>
      <c r="AE7433">
        <v>1344</v>
      </c>
      <c r="AF7433">
        <v>1.75</v>
      </c>
      <c r="AH7433" t="s">
        <v>25312</v>
      </c>
      <c r="AI7433" t="s">
        <v>24595</v>
      </c>
      <c r="AJ7433" t="s">
        <v>25315</v>
      </c>
      <c r="AK7433" t="s">
        <v>24528</v>
      </c>
      <c r="AL7433" t="s">
        <v>222</v>
      </c>
      <c r="AM7433" t="s">
        <v>15067</v>
      </c>
      <c r="AN7433" t="s">
        <v>24530</v>
      </c>
      <c r="AO7433" t="s">
        <v>24560</v>
      </c>
      <c r="AQ7433">
        <v>0</v>
      </c>
      <c r="AR7433">
        <f t="shared" si="116"/>
        <v>0.41817599999999994</v>
      </c>
      <c r="AS7433">
        <v>1</v>
      </c>
      <c r="AT7433" t="s">
        <v>97</v>
      </c>
      <c r="AU7433">
        <v>5</v>
      </c>
    </row>
    <row r="7434" spans="1:47">
      <c r="A7434" t="s">
        <v>25316</v>
      </c>
      <c r="B7434" t="s">
        <v>293</v>
      </c>
      <c r="C7434">
        <v>239</v>
      </c>
      <c r="D7434" t="s">
        <v>25317</v>
      </c>
      <c r="E7434">
        <v>101</v>
      </c>
      <c r="F7434" t="s">
        <v>25318</v>
      </c>
      <c r="G7434" t="s">
        <v>24701</v>
      </c>
      <c r="J7434">
        <v>3.4539800000000001</v>
      </c>
      <c r="K7434">
        <v>1</v>
      </c>
      <c r="L7434">
        <v>1</v>
      </c>
      <c r="M7434">
        <v>1</v>
      </c>
      <c r="N7434">
        <v>1</v>
      </c>
      <c r="O7434" t="s">
        <v>225</v>
      </c>
      <c r="P7434">
        <v>0</v>
      </c>
      <c r="Q7434">
        <v>0</v>
      </c>
      <c r="R7434">
        <v>0</v>
      </c>
      <c r="T7434">
        <v>0</v>
      </c>
      <c r="X7434" t="s">
        <v>225</v>
      </c>
      <c r="Y7434">
        <v>0</v>
      </c>
      <c r="AB7434">
        <v>1</v>
      </c>
      <c r="AC7434">
        <v>1</v>
      </c>
      <c r="AD7434">
        <v>2</v>
      </c>
      <c r="AE7434">
        <v>736</v>
      </c>
      <c r="AF7434">
        <v>1</v>
      </c>
      <c r="AH7434" t="s">
        <v>25316</v>
      </c>
      <c r="AI7434" t="s">
        <v>24600</v>
      </c>
      <c r="AJ7434" t="s">
        <v>25319</v>
      </c>
      <c r="AK7434" t="s">
        <v>24528</v>
      </c>
      <c r="AL7434" t="s">
        <v>222</v>
      </c>
      <c r="AM7434" t="s">
        <v>15067</v>
      </c>
      <c r="AN7434" t="s">
        <v>24530</v>
      </c>
      <c r="AQ7434">
        <v>0</v>
      </c>
      <c r="AR7434">
        <f t="shared" si="116"/>
        <v>0.41817599999999994</v>
      </c>
      <c r="AS7434">
        <v>1</v>
      </c>
      <c r="AT7434" t="s">
        <v>97</v>
      </c>
      <c r="AU7434">
        <v>5</v>
      </c>
    </row>
    <row r="7435" spans="1:47">
      <c r="A7435" t="s">
        <v>25320</v>
      </c>
      <c r="B7435" t="s">
        <v>293</v>
      </c>
      <c r="C7435">
        <v>239</v>
      </c>
      <c r="D7435" t="s">
        <v>25321</v>
      </c>
      <c r="E7435">
        <v>132</v>
      </c>
      <c r="F7435" t="s">
        <v>25290</v>
      </c>
      <c r="G7435" t="s">
        <v>24304</v>
      </c>
      <c r="J7435">
        <v>0.15512000000000001</v>
      </c>
      <c r="K7435">
        <v>0</v>
      </c>
      <c r="L7435">
        <v>0</v>
      </c>
      <c r="M7435">
        <v>0</v>
      </c>
      <c r="N7435">
        <v>0</v>
      </c>
      <c r="P7435">
        <v>0</v>
      </c>
      <c r="Q7435">
        <v>0</v>
      </c>
      <c r="R7435">
        <v>0</v>
      </c>
      <c r="T7435">
        <v>0</v>
      </c>
      <c r="Y7435">
        <v>0</v>
      </c>
      <c r="AB7435">
        <v>0</v>
      </c>
      <c r="AC7435">
        <v>0</v>
      </c>
      <c r="AD7435">
        <v>0</v>
      </c>
      <c r="AE7435">
        <v>0</v>
      </c>
      <c r="AF7435">
        <v>0</v>
      </c>
      <c r="AH7435" t="s">
        <v>25320</v>
      </c>
      <c r="AI7435" t="s">
        <v>323</v>
      </c>
      <c r="AJ7435" t="s">
        <v>323</v>
      </c>
      <c r="AK7435" t="s">
        <v>323</v>
      </c>
      <c r="AL7435" t="s">
        <v>238</v>
      </c>
      <c r="AQ7435">
        <v>0</v>
      </c>
      <c r="AR7435">
        <f t="shared" si="116"/>
        <v>0</v>
      </c>
      <c r="AS7435">
        <v>1</v>
      </c>
      <c r="AT7435" t="s">
        <v>97</v>
      </c>
      <c r="AU7435">
        <v>5</v>
      </c>
    </row>
    <row r="7436" spans="1:47">
      <c r="A7436" t="s">
        <v>25322</v>
      </c>
      <c r="B7436" t="s">
        <v>293</v>
      </c>
      <c r="C7436">
        <v>239</v>
      </c>
      <c r="D7436" t="s">
        <v>25323</v>
      </c>
      <c r="E7436">
        <v>101</v>
      </c>
      <c r="F7436" t="s">
        <v>25324</v>
      </c>
      <c r="G7436" t="s">
        <v>24304</v>
      </c>
      <c r="J7436">
        <v>2.9003399999999999</v>
      </c>
      <c r="K7436">
        <v>1</v>
      </c>
      <c r="L7436">
        <v>1</v>
      </c>
      <c r="M7436">
        <v>1</v>
      </c>
      <c r="N7436">
        <v>1</v>
      </c>
      <c r="O7436" t="s">
        <v>225</v>
      </c>
      <c r="P7436">
        <v>0</v>
      </c>
      <c r="Q7436">
        <v>0</v>
      </c>
      <c r="R7436">
        <v>0</v>
      </c>
      <c r="T7436">
        <v>0</v>
      </c>
      <c r="X7436" t="s">
        <v>225</v>
      </c>
      <c r="Y7436">
        <v>0</v>
      </c>
      <c r="AB7436">
        <v>1</v>
      </c>
      <c r="AC7436">
        <v>1</v>
      </c>
      <c r="AD7436">
        <v>3</v>
      </c>
      <c r="AE7436">
        <v>1056</v>
      </c>
      <c r="AF7436">
        <v>1</v>
      </c>
      <c r="AH7436" t="s">
        <v>25322</v>
      </c>
      <c r="AI7436" t="s">
        <v>25007</v>
      </c>
      <c r="AJ7436" t="s">
        <v>25325</v>
      </c>
      <c r="AK7436" t="s">
        <v>24528</v>
      </c>
      <c r="AL7436" t="s">
        <v>24588</v>
      </c>
      <c r="AM7436" t="s">
        <v>15067</v>
      </c>
      <c r="AN7436" t="s">
        <v>24530</v>
      </c>
      <c r="AQ7436">
        <v>0</v>
      </c>
      <c r="AR7436">
        <f t="shared" si="116"/>
        <v>0.41817599999999994</v>
      </c>
      <c r="AS7436">
        <v>1</v>
      </c>
      <c r="AT7436" t="s">
        <v>97</v>
      </c>
      <c r="AU7436">
        <v>5</v>
      </c>
    </row>
    <row r="7437" spans="1:47">
      <c r="A7437" t="s">
        <v>25326</v>
      </c>
      <c r="B7437" t="s">
        <v>293</v>
      </c>
      <c r="C7437">
        <v>52</v>
      </c>
      <c r="D7437" t="s">
        <v>25327</v>
      </c>
      <c r="E7437">
        <v>101</v>
      </c>
      <c r="F7437" t="s">
        <v>25328</v>
      </c>
      <c r="J7437">
        <v>0.88624999999999998</v>
      </c>
      <c r="K7437">
        <v>1</v>
      </c>
      <c r="L7437">
        <v>1</v>
      </c>
      <c r="M7437">
        <v>1</v>
      </c>
      <c r="N7437">
        <v>1</v>
      </c>
      <c r="O7437" t="s">
        <v>225</v>
      </c>
      <c r="P7437">
        <v>0</v>
      </c>
      <c r="Q7437">
        <v>0</v>
      </c>
      <c r="R7437">
        <v>0</v>
      </c>
      <c r="T7437">
        <v>0</v>
      </c>
      <c r="X7437" t="s">
        <v>225</v>
      </c>
      <c r="Y7437">
        <v>0</v>
      </c>
      <c r="AB7437">
        <v>1</v>
      </c>
      <c r="AC7437">
        <v>1</v>
      </c>
      <c r="AD7437">
        <v>0</v>
      </c>
      <c r="AE7437">
        <v>0</v>
      </c>
      <c r="AF7437">
        <v>0</v>
      </c>
      <c r="AQ7437">
        <v>0</v>
      </c>
      <c r="AR7437">
        <f t="shared" si="116"/>
        <v>2.42</v>
      </c>
      <c r="AS7437">
        <v>1</v>
      </c>
      <c r="AT7437" t="s">
        <v>130</v>
      </c>
      <c r="AU7437">
        <v>39</v>
      </c>
    </row>
    <row r="7438" spans="1:47">
      <c r="A7438" t="s">
        <v>25329</v>
      </c>
      <c r="B7438" t="s">
        <v>293</v>
      </c>
      <c r="C7438">
        <v>239</v>
      </c>
      <c r="D7438" t="s">
        <v>25330</v>
      </c>
      <c r="E7438">
        <v>106</v>
      </c>
      <c r="F7438" t="s">
        <v>25290</v>
      </c>
      <c r="G7438" t="s">
        <v>24304</v>
      </c>
      <c r="J7438">
        <v>0.15021999999999999</v>
      </c>
      <c r="K7438">
        <v>0</v>
      </c>
      <c r="L7438">
        <v>0</v>
      </c>
      <c r="M7438">
        <v>0</v>
      </c>
      <c r="N7438">
        <v>0</v>
      </c>
      <c r="P7438">
        <v>0</v>
      </c>
      <c r="Q7438">
        <v>0</v>
      </c>
      <c r="R7438">
        <v>0</v>
      </c>
      <c r="T7438">
        <v>0</v>
      </c>
      <c r="Y7438">
        <v>0</v>
      </c>
      <c r="AB7438">
        <v>0</v>
      </c>
      <c r="AC7438">
        <v>0</v>
      </c>
      <c r="AD7438">
        <v>0</v>
      </c>
      <c r="AE7438">
        <v>0</v>
      </c>
      <c r="AF7438">
        <v>0</v>
      </c>
      <c r="AH7438" t="s">
        <v>25329</v>
      </c>
      <c r="AI7438" t="s">
        <v>323</v>
      </c>
      <c r="AJ7438" t="s">
        <v>323</v>
      </c>
      <c r="AK7438" t="s">
        <v>323</v>
      </c>
      <c r="AL7438" t="s">
        <v>238</v>
      </c>
      <c r="AQ7438">
        <v>0</v>
      </c>
      <c r="AR7438">
        <f t="shared" si="116"/>
        <v>0</v>
      </c>
      <c r="AS7438">
        <v>1</v>
      </c>
      <c r="AT7438" t="s">
        <v>97</v>
      </c>
      <c r="AU7438">
        <v>5</v>
      </c>
    </row>
    <row r="7439" spans="1:47">
      <c r="A7439" t="s">
        <v>25331</v>
      </c>
      <c r="B7439" t="s">
        <v>293</v>
      </c>
      <c r="C7439">
        <v>239</v>
      </c>
      <c r="D7439" t="s">
        <v>25332</v>
      </c>
      <c r="E7439">
        <v>101</v>
      </c>
      <c r="F7439" t="s">
        <v>25333</v>
      </c>
      <c r="G7439" t="s">
        <v>24304</v>
      </c>
      <c r="J7439">
        <v>0.27206999999999998</v>
      </c>
      <c r="K7439">
        <v>1</v>
      </c>
      <c r="L7439">
        <v>1</v>
      </c>
      <c r="M7439">
        <v>1</v>
      </c>
      <c r="N7439">
        <v>1</v>
      </c>
      <c r="O7439" t="s">
        <v>225</v>
      </c>
      <c r="P7439">
        <v>0</v>
      </c>
      <c r="Q7439">
        <v>0</v>
      </c>
      <c r="R7439">
        <v>0</v>
      </c>
      <c r="T7439">
        <v>0</v>
      </c>
      <c r="X7439" t="s">
        <v>225</v>
      </c>
      <c r="Y7439">
        <v>0</v>
      </c>
      <c r="AB7439">
        <v>1</v>
      </c>
      <c r="AC7439">
        <v>1</v>
      </c>
      <c r="AD7439">
        <v>3</v>
      </c>
      <c r="AE7439">
        <v>1296</v>
      </c>
      <c r="AF7439">
        <v>2</v>
      </c>
      <c r="AH7439" t="s">
        <v>25331</v>
      </c>
      <c r="AI7439" t="s">
        <v>24526</v>
      </c>
      <c r="AJ7439" t="s">
        <v>25334</v>
      </c>
      <c r="AK7439" t="s">
        <v>24528</v>
      </c>
      <c r="AL7439" t="s">
        <v>222</v>
      </c>
      <c r="AM7439" t="s">
        <v>15067</v>
      </c>
      <c r="AN7439" t="s">
        <v>24530</v>
      </c>
      <c r="AP7439" t="s">
        <v>25335</v>
      </c>
      <c r="AQ7439">
        <v>0</v>
      </c>
      <c r="AR7439">
        <f t="shared" si="116"/>
        <v>0.41817599999999994</v>
      </c>
      <c r="AS7439">
        <v>1</v>
      </c>
      <c r="AT7439" t="s">
        <v>97</v>
      </c>
      <c r="AU7439">
        <v>5</v>
      </c>
    </row>
    <row r="7440" spans="1:47">
      <c r="A7440" t="s">
        <v>25336</v>
      </c>
      <c r="B7440" t="s">
        <v>293</v>
      </c>
      <c r="C7440">
        <v>239</v>
      </c>
      <c r="D7440" t="s">
        <v>25337</v>
      </c>
      <c r="E7440">
        <v>101</v>
      </c>
      <c r="F7440" t="s">
        <v>25338</v>
      </c>
      <c r="G7440" t="s">
        <v>24304</v>
      </c>
      <c r="J7440">
        <v>0.77917000000000003</v>
      </c>
      <c r="K7440">
        <v>1</v>
      </c>
      <c r="L7440">
        <v>1</v>
      </c>
      <c r="M7440">
        <v>1</v>
      </c>
      <c r="N7440">
        <v>1</v>
      </c>
      <c r="O7440" t="s">
        <v>225</v>
      </c>
      <c r="P7440">
        <v>0</v>
      </c>
      <c r="Q7440">
        <v>0</v>
      </c>
      <c r="R7440">
        <v>0</v>
      </c>
      <c r="T7440">
        <v>0</v>
      </c>
      <c r="X7440" t="s">
        <v>225</v>
      </c>
      <c r="Y7440">
        <v>0</v>
      </c>
      <c r="AB7440">
        <v>1</v>
      </c>
      <c r="AC7440">
        <v>1</v>
      </c>
      <c r="AD7440">
        <v>3</v>
      </c>
      <c r="AE7440">
        <v>1344</v>
      </c>
      <c r="AF7440">
        <v>1.75</v>
      </c>
      <c r="AH7440" t="s">
        <v>25336</v>
      </c>
      <c r="AI7440" t="s">
        <v>24586</v>
      </c>
      <c r="AJ7440" t="s">
        <v>25339</v>
      </c>
      <c r="AK7440" t="s">
        <v>24528</v>
      </c>
      <c r="AL7440" t="s">
        <v>238</v>
      </c>
      <c r="AM7440" t="s">
        <v>24560</v>
      </c>
      <c r="AN7440" t="s">
        <v>15067</v>
      </c>
      <c r="AO7440" t="s">
        <v>24530</v>
      </c>
      <c r="AP7440" t="s">
        <v>25340</v>
      </c>
      <c r="AQ7440">
        <v>0</v>
      </c>
      <c r="AR7440">
        <f t="shared" si="116"/>
        <v>0.41817599999999994</v>
      </c>
      <c r="AS7440">
        <v>1</v>
      </c>
      <c r="AT7440" t="s">
        <v>97</v>
      </c>
      <c r="AU7440">
        <v>5</v>
      </c>
    </row>
    <row r="7441" spans="1:47">
      <c r="A7441" t="s">
        <v>25341</v>
      </c>
      <c r="B7441" t="s">
        <v>293</v>
      </c>
      <c r="C7441">
        <v>239</v>
      </c>
      <c r="D7441" t="s">
        <v>25342</v>
      </c>
      <c r="E7441">
        <v>101</v>
      </c>
      <c r="F7441" t="s">
        <v>25343</v>
      </c>
      <c r="G7441" t="s">
        <v>24304</v>
      </c>
      <c r="J7441">
        <v>0.29663</v>
      </c>
      <c r="K7441">
        <v>0</v>
      </c>
      <c r="L7441">
        <v>1</v>
      </c>
      <c r="M7441">
        <v>0</v>
      </c>
      <c r="N7441">
        <v>1</v>
      </c>
      <c r="P7441">
        <v>0</v>
      </c>
      <c r="Q7441">
        <v>0</v>
      </c>
      <c r="R7441">
        <v>0</v>
      </c>
      <c r="T7441">
        <v>0</v>
      </c>
      <c r="X7441" t="s">
        <v>225</v>
      </c>
      <c r="Y7441">
        <v>0</v>
      </c>
      <c r="AB7441">
        <v>0</v>
      </c>
      <c r="AC7441">
        <v>1</v>
      </c>
      <c r="AD7441">
        <v>0</v>
      </c>
      <c r="AE7441">
        <v>1592</v>
      </c>
      <c r="AF7441">
        <v>2</v>
      </c>
      <c r="AH7441" t="s">
        <v>25341</v>
      </c>
      <c r="AI7441" t="s">
        <v>24935</v>
      </c>
      <c r="AJ7441" t="s">
        <v>25344</v>
      </c>
      <c r="AK7441" t="s">
        <v>24528</v>
      </c>
      <c r="AL7441" t="s">
        <v>222</v>
      </c>
      <c r="AM7441" t="s">
        <v>15067</v>
      </c>
      <c r="AN7441" t="s">
        <v>24530</v>
      </c>
      <c r="AP7441" t="s">
        <v>25345</v>
      </c>
      <c r="AQ7441">
        <v>0</v>
      </c>
      <c r="AR7441">
        <f t="shared" si="116"/>
        <v>0</v>
      </c>
      <c r="AS7441">
        <v>1</v>
      </c>
      <c r="AT7441" t="s">
        <v>97</v>
      </c>
      <c r="AU7441">
        <v>5</v>
      </c>
    </row>
    <row r="7442" spans="1:47">
      <c r="A7442" t="s">
        <v>25346</v>
      </c>
      <c r="B7442" t="s">
        <v>293</v>
      </c>
      <c r="C7442">
        <v>239</v>
      </c>
      <c r="D7442" t="s">
        <v>25347</v>
      </c>
      <c r="E7442">
        <v>101</v>
      </c>
      <c r="F7442" t="s">
        <v>25348</v>
      </c>
      <c r="G7442" t="s">
        <v>24304</v>
      </c>
      <c r="J7442">
        <v>0.43913999999999997</v>
      </c>
      <c r="K7442">
        <v>1</v>
      </c>
      <c r="L7442">
        <v>1</v>
      </c>
      <c r="M7442">
        <v>1</v>
      </c>
      <c r="N7442">
        <v>1</v>
      </c>
      <c r="O7442" t="s">
        <v>225</v>
      </c>
      <c r="P7442">
        <v>0</v>
      </c>
      <c r="Q7442">
        <v>0</v>
      </c>
      <c r="R7442">
        <v>0</v>
      </c>
      <c r="T7442">
        <v>0</v>
      </c>
      <c r="X7442" t="s">
        <v>225</v>
      </c>
      <c r="Y7442">
        <v>0</v>
      </c>
      <c r="AB7442">
        <v>1</v>
      </c>
      <c r="AC7442">
        <v>1</v>
      </c>
      <c r="AD7442">
        <v>0</v>
      </c>
      <c r="AE7442">
        <v>1400</v>
      </c>
      <c r="AF7442">
        <v>2.5</v>
      </c>
      <c r="AH7442" t="s">
        <v>25346</v>
      </c>
      <c r="AI7442" t="s">
        <v>24716</v>
      </c>
      <c r="AJ7442" t="s">
        <v>25349</v>
      </c>
      <c r="AK7442" t="s">
        <v>24528</v>
      </c>
      <c r="AL7442" t="s">
        <v>222</v>
      </c>
      <c r="AM7442" t="s">
        <v>15067</v>
      </c>
      <c r="AN7442" t="s">
        <v>24530</v>
      </c>
      <c r="AO7442" t="s">
        <v>24560</v>
      </c>
      <c r="AP7442" t="s">
        <v>25350</v>
      </c>
      <c r="AQ7442">
        <v>0</v>
      </c>
      <c r="AR7442">
        <f t="shared" si="116"/>
        <v>0.41817599999999994</v>
      </c>
      <c r="AS7442">
        <v>1</v>
      </c>
      <c r="AT7442" t="s">
        <v>97</v>
      </c>
      <c r="AU7442">
        <v>5</v>
      </c>
    </row>
    <row r="7443" spans="1:47">
      <c r="A7443" t="s">
        <v>25351</v>
      </c>
      <c r="B7443" t="s">
        <v>293</v>
      </c>
      <c r="C7443">
        <v>239</v>
      </c>
      <c r="D7443" t="s">
        <v>25352</v>
      </c>
      <c r="E7443">
        <v>903</v>
      </c>
      <c r="F7443" t="s">
        <v>25203</v>
      </c>
      <c r="G7443" t="s">
        <v>24304</v>
      </c>
      <c r="J7443">
        <v>0.15029999999999999</v>
      </c>
      <c r="K7443">
        <v>0</v>
      </c>
      <c r="L7443">
        <v>0</v>
      </c>
      <c r="M7443">
        <v>0</v>
      </c>
      <c r="N7443">
        <v>0</v>
      </c>
      <c r="P7443">
        <v>0</v>
      </c>
      <c r="Q7443">
        <v>0</v>
      </c>
      <c r="R7443">
        <v>0</v>
      </c>
      <c r="T7443">
        <v>0</v>
      </c>
      <c r="Y7443">
        <v>0</v>
      </c>
      <c r="AB7443">
        <v>0</v>
      </c>
      <c r="AC7443">
        <v>0</v>
      </c>
      <c r="AD7443">
        <v>0</v>
      </c>
      <c r="AE7443">
        <v>0</v>
      </c>
      <c r="AF7443">
        <v>0</v>
      </c>
      <c r="AH7443" t="s">
        <v>25351</v>
      </c>
      <c r="AI7443" t="s">
        <v>323</v>
      </c>
      <c r="AJ7443" t="s">
        <v>323</v>
      </c>
      <c r="AK7443" t="s">
        <v>323</v>
      </c>
      <c r="AL7443" t="s">
        <v>238</v>
      </c>
      <c r="AQ7443">
        <v>0</v>
      </c>
      <c r="AR7443">
        <f t="shared" si="116"/>
        <v>0</v>
      </c>
      <c r="AS7443">
        <v>1</v>
      </c>
      <c r="AT7443" t="s">
        <v>97</v>
      </c>
      <c r="AU7443">
        <v>5</v>
      </c>
    </row>
    <row r="7444" spans="1:47">
      <c r="A7444" t="s">
        <v>25353</v>
      </c>
      <c r="B7444" t="s">
        <v>293</v>
      </c>
      <c r="C7444">
        <v>239</v>
      </c>
      <c r="D7444" t="s">
        <v>25354</v>
      </c>
      <c r="E7444">
        <v>101</v>
      </c>
      <c r="F7444" t="s">
        <v>25355</v>
      </c>
      <c r="G7444" t="s">
        <v>24304</v>
      </c>
      <c r="J7444">
        <v>0.14205000000000001</v>
      </c>
      <c r="K7444">
        <v>1</v>
      </c>
      <c r="L7444">
        <v>1</v>
      </c>
      <c r="M7444">
        <v>1</v>
      </c>
      <c r="N7444">
        <v>1</v>
      </c>
      <c r="O7444" t="s">
        <v>225</v>
      </c>
      <c r="P7444">
        <v>0</v>
      </c>
      <c r="Q7444">
        <v>0</v>
      </c>
      <c r="R7444">
        <v>0</v>
      </c>
      <c r="T7444">
        <v>0</v>
      </c>
      <c r="X7444" t="s">
        <v>225</v>
      </c>
      <c r="Y7444">
        <v>0</v>
      </c>
      <c r="AB7444">
        <v>1</v>
      </c>
      <c r="AC7444">
        <v>1</v>
      </c>
      <c r="AD7444">
        <v>3</v>
      </c>
      <c r="AE7444">
        <v>960</v>
      </c>
      <c r="AF7444">
        <v>1</v>
      </c>
      <c r="AH7444" t="s">
        <v>25353</v>
      </c>
      <c r="AI7444" t="s">
        <v>24652</v>
      </c>
      <c r="AJ7444" t="s">
        <v>24680</v>
      </c>
      <c r="AK7444" t="s">
        <v>24528</v>
      </c>
      <c r="AL7444" t="s">
        <v>24588</v>
      </c>
      <c r="AM7444" t="s">
        <v>15067</v>
      </c>
      <c r="AN7444" t="s">
        <v>24530</v>
      </c>
      <c r="AQ7444">
        <v>0</v>
      </c>
      <c r="AR7444">
        <f t="shared" si="116"/>
        <v>0.41817599999999994</v>
      </c>
      <c r="AS7444">
        <v>1</v>
      </c>
      <c r="AT7444" t="s">
        <v>97</v>
      </c>
      <c r="AU7444">
        <v>5</v>
      </c>
    </row>
    <row r="7445" spans="1:47">
      <c r="A7445" t="s">
        <v>25356</v>
      </c>
      <c r="B7445" t="s">
        <v>293</v>
      </c>
      <c r="C7445">
        <v>239</v>
      </c>
      <c r="D7445" t="s">
        <v>25357</v>
      </c>
      <c r="E7445">
        <v>101</v>
      </c>
      <c r="F7445" t="s">
        <v>25358</v>
      </c>
      <c r="G7445" t="s">
        <v>24701</v>
      </c>
      <c r="J7445">
        <v>2.1653899999999999</v>
      </c>
      <c r="K7445">
        <v>1</v>
      </c>
      <c r="L7445">
        <v>1</v>
      </c>
      <c r="M7445">
        <v>1</v>
      </c>
      <c r="N7445">
        <v>1</v>
      </c>
      <c r="O7445" t="s">
        <v>225</v>
      </c>
      <c r="P7445">
        <v>0</v>
      </c>
      <c r="Q7445">
        <v>0</v>
      </c>
      <c r="R7445">
        <v>0</v>
      </c>
      <c r="T7445">
        <v>0</v>
      </c>
      <c r="X7445" t="s">
        <v>225</v>
      </c>
      <c r="Y7445">
        <v>0</v>
      </c>
      <c r="AB7445">
        <v>1</v>
      </c>
      <c r="AC7445">
        <v>1</v>
      </c>
      <c r="AD7445">
        <v>4</v>
      </c>
      <c r="AE7445">
        <v>2133</v>
      </c>
      <c r="AF7445">
        <v>1</v>
      </c>
      <c r="AH7445" t="s">
        <v>25356</v>
      </c>
      <c r="AI7445" t="s">
        <v>24614</v>
      </c>
      <c r="AJ7445" t="s">
        <v>25359</v>
      </c>
      <c r="AK7445" t="s">
        <v>24528</v>
      </c>
      <c r="AL7445" t="s">
        <v>24588</v>
      </c>
      <c r="AM7445" t="s">
        <v>15067</v>
      </c>
      <c r="AN7445" t="s">
        <v>24530</v>
      </c>
      <c r="AO7445" t="s">
        <v>24560</v>
      </c>
      <c r="AQ7445">
        <v>0</v>
      </c>
      <c r="AR7445">
        <f t="shared" si="116"/>
        <v>0.41817599999999994</v>
      </c>
      <c r="AS7445">
        <v>1</v>
      </c>
      <c r="AT7445" t="s">
        <v>97</v>
      </c>
      <c r="AU7445">
        <v>5</v>
      </c>
    </row>
    <row r="7446" spans="1:47">
      <c r="A7446" t="s">
        <v>25360</v>
      </c>
      <c r="B7446" t="s">
        <v>293</v>
      </c>
      <c r="C7446">
        <v>239</v>
      </c>
      <c r="D7446" t="s">
        <v>25361</v>
      </c>
      <c r="E7446">
        <v>101</v>
      </c>
      <c r="F7446" t="s">
        <v>25362</v>
      </c>
      <c r="G7446" t="s">
        <v>24304</v>
      </c>
      <c r="J7446">
        <v>0.50229999999999997</v>
      </c>
      <c r="K7446">
        <v>1</v>
      </c>
      <c r="L7446">
        <v>1</v>
      </c>
      <c r="M7446">
        <v>1</v>
      </c>
      <c r="N7446">
        <v>1</v>
      </c>
      <c r="O7446" t="s">
        <v>225</v>
      </c>
      <c r="P7446">
        <v>0</v>
      </c>
      <c r="Q7446">
        <v>0</v>
      </c>
      <c r="R7446">
        <v>0</v>
      </c>
      <c r="T7446">
        <v>0</v>
      </c>
      <c r="X7446" t="s">
        <v>225</v>
      </c>
      <c r="Y7446">
        <v>0</v>
      </c>
      <c r="AB7446">
        <v>1</v>
      </c>
      <c r="AC7446">
        <v>1</v>
      </c>
      <c r="AD7446">
        <v>0</v>
      </c>
      <c r="AE7446">
        <v>1536</v>
      </c>
      <c r="AF7446">
        <v>2</v>
      </c>
      <c r="AG7446" t="s">
        <v>25074</v>
      </c>
      <c r="AH7446" t="s">
        <v>25360</v>
      </c>
      <c r="AI7446" t="s">
        <v>24806</v>
      </c>
      <c r="AJ7446" t="s">
        <v>25363</v>
      </c>
      <c r="AK7446" t="s">
        <v>24528</v>
      </c>
      <c r="AL7446" t="s">
        <v>222</v>
      </c>
      <c r="AM7446" t="s">
        <v>15067</v>
      </c>
      <c r="AN7446" t="s">
        <v>24530</v>
      </c>
      <c r="AP7446" t="s">
        <v>25364</v>
      </c>
      <c r="AQ7446">
        <v>0</v>
      </c>
      <c r="AR7446">
        <f t="shared" si="116"/>
        <v>0.41817599999999994</v>
      </c>
      <c r="AS7446">
        <v>1</v>
      </c>
      <c r="AT7446" t="s">
        <v>97</v>
      </c>
      <c r="AU7446">
        <v>5</v>
      </c>
    </row>
    <row r="7447" spans="1:47">
      <c r="A7447" t="s">
        <v>25365</v>
      </c>
      <c r="B7447" t="s">
        <v>293</v>
      </c>
      <c r="C7447">
        <v>52</v>
      </c>
      <c r="D7447" t="s">
        <v>24621</v>
      </c>
      <c r="E7447">
        <v>903</v>
      </c>
      <c r="F7447" t="s">
        <v>25366</v>
      </c>
      <c r="J7447">
        <v>0.43353999999999998</v>
      </c>
      <c r="K7447">
        <v>0</v>
      </c>
      <c r="L7447">
        <v>0</v>
      </c>
      <c r="M7447">
        <v>0</v>
      </c>
      <c r="N7447">
        <v>0</v>
      </c>
      <c r="P7447">
        <v>0</v>
      </c>
      <c r="Q7447">
        <v>0</v>
      </c>
      <c r="R7447">
        <v>0</v>
      </c>
      <c r="T7447">
        <v>0</v>
      </c>
      <c r="Y7447">
        <v>0</v>
      </c>
      <c r="AB7447">
        <v>0</v>
      </c>
      <c r="AC7447">
        <v>0</v>
      </c>
      <c r="AD7447">
        <v>0</v>
      </c>
      <c r="AE7447">
        <v>0</v>
      </c>
      <c r="AF7447">
        <v>0</v>
      </c>
      <c r="AQ7447">
        <v>0</v>
      </c>
      <c r="AR7447">
        <f t="shared" si="116"/>
        <v>0</v>
      </c>
      <c r="AS7447">
        <v>1</v>
      </c>
      <c r="AT7447" t="s">
        <v>130</v>
      </c>
      <c r="AU7447">
        <v>39</v>
      </c>
    </row>
    <row r="7448" spans="1:47">
      <c r="A7448" t="s">
        <v>25367</v>
      </c>
      <c r="B7448" t="s">
        <v>293</v>
      </c>
      <c r="C7448">
        <v>239</v>
      </c>
      <c r="D7448" t="s">
        <v>25368</v>
      </c>
      <c r="E7448">
        <v>101</v>
      </c>
      <c r="F7448" t="s">
        <v>25369</v>
      </c>
      <c r="G7448" t="s">
        <v>24304</v>
      </c>
      <c r="J7448">
        <v>0.56177999999999995</v>
      </c>
      <c r="K7448">
        <v>1</v>
      </c>
      <c r="L7448">
        <v>1</v>
      </c>
      <c r="M7448">
        <v>1</v>
      </c>
      <c r="N7448">
        <v>1</v>
      </c>
      <c r="O7448" t="s">
        <v>225</v>
      </c>
      <c r="P7448">
        <v>0</v>
      </c>
      <c r="Q7448">
        <v>0</v>
      </c>
      <c r="R7448">
        <v>0</v>
      </c>
      <c r="T7448">
        <v>0</v>
      </c>
      <c r="X7448" t="s">
        <v>225</v>
      </c>
      <c r="Y7448">
        <v>0</v>
      </c>
      <c r="AB7448">
        <v>1</v>
      </c>
      <c r="AC7448">
        <v>1</v>
      </c>
      <c r="AD7448">
        <v>2</v>
      </c>
      <c r="AE7448">
        <v>1848</v>
      </c>
      <c r="AF7448">
        <v>1.75</v>
      </c>
      <c r="AH7448" t="s">
        <v>25367</v>
      </c>
      <c r="AI7448" t="s">
        <v>24716</v>
      </c>
      <c r="AJ7448" t="s">
        <v>25370</v>
      </c>
      <c r="AK7448" t="s">
        <v>24528</v>
      </c>
      <c r="AL7448" t="s">
        <v>222</v>
      </c>
      <c r="AM7448" t="s">
        <v>15067</v>
      </c>
      <c r="AN7448" t="s">
        <v>24530</v>
      </c>
      <c r="AP7448" t="s">
        <v>25371</v>
      </c>
      <c r="AQ7448">
        <v>0</v>
      </c>
      <c r="AR7448">
        <f t="shared" si="116"/>
        <v>0.41817599999999994</v>
      </c>
      <c r="AS7448">
        <v>1</v>
      </c>
      <c r="AT7448" t="s">
        <v>97</v>
      </c>
      <c r="AU7448">
        <v>5</v>
      </c>
    </row>
    <row r="7449" spans="1:47">
      <c r="A7449" t="s">
        <v>25372</v>
      </c>
      <c r="B7449" t="s">
        <v>293</v>
      </c>
      <c r="C7449">
        <v>239</v>
      </c>
      <c r="D7449" t="s">
        <v>25373</v>
      </c>
      <c r="E7449">
        <v>132</v>
      </c>
      <c r="F7449" t="s">
        <v>25374</v>
      </c>
      <c r="G7449" t="s">
        <v>24304</v>
      </c>
      <c r="J7449">
        <v>0.25280999999999998</v>
      </c>
      <c r="K7449">
        <v>1</v>
      </c>
      <c r="L7449">
        <v>1</v>
      </c>
      <c r="M7449">
        <v>1</v>
      </c>
      <c r="N7449">
        <v>1</v>
      </c>
      <c r="O7449" t="s">
        <v>225</v>
      </c>
      <c r="P7449">
        <v>0</v>
      </c>
      <c r="Q7449">
        <v>0</v>
      </c>
      <c r="R7449">
        <v>0</v>
      </c>
      <c r="T7449">
        <v>0</v>
      </c>
      <c r="X7449" t="s">
        <v>225</v>
      </c>
      <c r="Y7449">
        <v>0</v>
      </c>
      <c r="AB7449">
        <v>1</v>
      </c>
      <c r="AC7449">
        <v>1</v>
      </c>
      <c r="AD7449">
        <v>0</v>
      </c>
      <c r="AE7449">
        <v>0</v>
      </c>
      <c r="AF7449">
        <v>0</v>
      </c>
      <c r="AG7449" t="s">
        <v>25375</v>
      </c>
      <c r="AH7449" t="s">
        <v>25372</v>
      </c>
      <c r="AI7449" t="s">
        <v>323</v>
      </c>
      <c r="AJ7449" t="s">
        <v>323</v>
      </c>
      <c r="AK7449" t="s">
        <v>323</v>
      </c>
      <c r="AL7449" t="s">
        <v>238</v>
      </c>
      <c r="AQ7449">
        <v>0</v>
      </c>
      <c r="AR7449">
        <f t="shared" si="116"/>
        <v>0.41817599999999994</v>
      </c>
      <c r="AS7449">
        <v>1</v>
      </c>
      <c r="AT7449" t="s">
        <v>97</v>
      </c>
      <c r="AU7449">
        <v>5</v>
      </c>
    </row>
    <row r="7450" spans="1:47">
      <c r="A7450" t="s">
        <v>25376</v>
      </c>
      <c r="B7450" t="s">
        <v>293</v>
      </c>
      <c r="C7450">
        <v>239</v>
      </c>
      <c r="D7450" t="s">
        <v>25377</v>
      </c>
      <c r="E7450">
        <v>101</v>
      </c>
      <c r="F7450" t="s">
        <v>25378</v>
      </c>
      <c r="G7450" t="s">
        <v>24304</v>
      </c>
      <c r="J7450">
        <v>0.37896999999999997</v>
      </c>
      <c r="K7450">
        <v>1</v>
      </c>
      <c r="L7450">
        <v>1</v>
      </c>
      <c r="M7450">
        <v>1</v>
      </c>
      <c r="N7450">
        <v>1</v>
      </c>
      <c r="O7450" t="s">
        <v>225</v>
      </c>
      <c r="P7450">
        <v>0</v>
      </c>
      <c r="Q7450">
        <v>0</v>
      </c>
      <c r="R7450">
        <v>0</v>
      </c>
      <c r="T7450">
        <v>0</v>
      </c>
      <c r="X7450" t="s">
        <v>225</v>
      </c>
      <c r="Y7450">
        <v>0</v>
      </c>
      <c r="AB7450">
        <v>1</v>
      </c>
      <c r="AC7450">
        <v>1</v>
      </c>
      <c r="AD7450">
        <v>3</v>
      </c>
      <c r="AE7450">
        <v>1000</v>
      </c>
      <c r="AF7450">
        <v>1</v>
      </c>
      <c r="AH7450" t="s">
        <v>25376</v>
      </c>
      <c r="AI7450" t="s">
        <v>24652</v>
      </c>
      <c r="AJ7450" t="s">
        <v>25379</v>
      </c>
      <c r="AK7450" t="s">
        <v>24528</v>
      </c>
      <c r="AL7450" t="s">
        <v>222</v>
      </c>
      <c r="AM7450" t="s">
        <v>15067</v>
      </c>
      <c r="AN7450" t="s">
        <v>24530</v>
      </c>
      <c r="AQ7450">
        <v>0</v>
      </c>
      <c r="AR7450">
        <f t="shared" si="116"/>
        <v>2.3231999999999999</v>
      </c>
      <c r="AS7450">
        <v>1</v>
      </c>
      <c r="AT7450" t="s">
        <v>94</v>
      </c>
      <c r="AU7450">
        <v>2</v>
      </c>
    </row>
    <row r="7451" spans="1:47">
      <c r="A7451" t="s">
        <v>25380</v>
      </c>
      <c r="B7451" t="s">
        <v>293</v>
      </c>
      <c r="C7451">
        <v>239</v>
      </c>
      <c r="D7451" t="s">
        <v>25381</v>
      </c>
      <c r="E7451">
        <v>101</v>
      </c>
      <c r="F7451" t="s">
        <v>25382</v>
      </c>
      <c r="G7451" t="s">
        <v>24304</v>
      </c>
      <c r="J7451">
        <v>0.34438999999999997</v>
      </c>
      <c r="K7451">
        <v>1</v>
      </c>
      <c r="L7451">
        <v>1</v>
      </c>
      <c r="M7451">
        <v>1</v>
      </c>
      <c r="N7451">
        <v>1</v>
      </c>
      <c r="O7451" t="s">
        <v>225</v>
      </c>
      <c r="P7451">
        <v>0</v>
      </c>
      <c r="Q7451">
        <v>0</v>
      </c>
      <c r="R7451">
        <v>0</v>
      </c>
      <c r="T7451">
        <v>0</v>
      </c>
      <c r="X7451" t="s">
        <v>225</v>
      </c>
      <c r="Y7451">
        <v>0</v>
      </c>
      <c r="AB7451">
        <v>1</v>
      </c>
      <c r="AC7451">
        <v>1</v>
      </c>
      <c r="AD7451">
        <v>0</v>
      </c>
      <c r="AE7451">
        <v>1488</v>
      </c>
      <c r="AF7451">
        <v>1.5</v>
      </c>
      <c r="AG7451" t="s">
        <v>25383</v>
      </c>
      <c r="AH7451" t="s">
        <v>25380</v>
      </c>
      <c r="AI7451" t="s">
        <v>24887</v>
      </c>
      <c r="AJ7451" t="s">
        <v>25384</v>
      </c>
      <c r="AK7451" t="s">
        <v>24528</v>
      </c>
      <c r="AL7451" t="s">
        <v>222</v>
      </c>
      <c r="AM7451" t="s">
        <v>15067</v>
      </c>
      <c r="AN7451" t="s">
        <v>24530</v>
      </c>
      <c r="AO7451" t="s">
        <v>24560</v>
      </c>
      <c r="AP7451" t="s">
        <v>25385</v>
      </c>
      <c r="AQ7451">
        <v>0</v>
      </c>
      <c r="AR7451">
        <f t="shared" si="116"/>
        <v>0.41817599999999994</v>
      </c>
      <c r="AS7451">
        <v>1</v>
      </c>
      <c r="AT7451" t="s">
        <v>97</v>
      </c>
      <c r="AU7451">
        <v>5</v>
      </c>
    </row>
    <row r="7452" spans="1:47">
      <c r="A7452" t="s">
        <v>23729</v>
      </c>
      <c r="C7452">
        <v>239</v>
      </c>
      <c r="E7452">
        <v>0</v>
      </c>
      <c r="J7452">
        <v>6.6390000000000005E-2</v>
      </c>
      <c r="K7452">
        <v>0</v>
      </c>
      <c r="L7452">
        <v>0</v>
      </c>
      <c r="M7452">
        <v>0</v>
      </c>
      <c r="N7452">
        <v>0</v>
      </c>
      <c r="P7452">
        <v>0</v>
      </c>
      <c r="Q7452">
        <v>0</v>
      </c>
      <c r="R7452">
        <v>0</v>
      </c>
      <c r="T7452">
        <v>0</v>
      </c>
      <c r="Y7452">
        <v>0</v>
      </c>
      <c r="AB7452">
        <v>0</v>
      </c>
      <c r="AC7452">
        <v>0</v>
      </c>
      <c r="AD7452">
        <v>0</v>
      </c>
      <c r="AE7452">
        <v>0</v>
      </c>
      <c r="AF7452">
        <v>0</v>
      </c>
      <c r="AI7452" t="s">
        <v>323</v>
      </c>
      <c r="AJ7452" t="s">
        <v>323</v>
      </c>
      <c r="AK7452" t="s">
        <v>323</v>
      </c>
      <c r="AQ7452">
        <v>0</v>
      </c>
      <c r="AR7452">
        <f t="shared" si="116"/>
        <v>0</v>
      </c>
      <c r="AS7452">
        <v>1</v>
      </c>
      <c r="AT7452" t="s">
        <v>124</v>
      </c>
      <c r="AU7452">
        <v>32</v>
      </c>
    </row>
    <row r="7453" spans="1:47">
      <c r="A7453" t="s">
        <v>25386</v>
      </c>
      <c r="B7453" t="s">
        <v>293</v>
      </c>
      <c r="C7453">
        <v>239</v>
      </c>
      <c r="D7453" t="s">
        <v>25387</v>
      </c>
      <c r="E7453">
        <v>101</v>
      </c>
      <c r="F7453" t="s">
        <v>25222</v>
      </c>
      <c r="G7453" t="s">
        <v>24701</v>
      </c>
      <c r="J7453">
        <v>1.2583899999999999</v>
      </c>
      <c r="K7453">
        <v>1</v>
      </c>
      <c r="L7453">
        <v>1</v>
      </c>
      <c r="M7453">
        <v>1</v>
      </c>
      <c r="N7453">
        <v>1</v>
      </c>
      <c r="O7453" t="s">
        <v>225</v>
      </c>
      <c r="P7453">
        <v>0</v>
      </c>
      <c r="Q7453">
        <v>0</v>
      </c>
      <c r="R7453">
        <v>0</v>
      </c>
      <c r="T7453">
        <v>0</v>
      </c>
      <c r="X7453" t="s">
        <v>225</v>
      </c>
      <c r="Y7453">
        <v>0</v>
      </c>
      <c r="AB7453">
        <v>1</v>
      </c>
      <c r="AC7453">
        <v>1</v>
      </c>
      <c r="AD7453">
        <v>3</v>
      </c>
      <c r="AE7453">
        <v>1248</v>
      </c>
      <c r="AF7453">
        <v>1</v>
      </c>
      <c r="AH7453" t="s">
        <v>25386</v>
      </c>
      <c r="AI7453" t="s">
        <v>24582</v>
      </c>
      <c r="AJ7453" t="s">
        <v>25388</v>
      </c>
      <c r="AK7453" t="s">
        <v>24528</v>
      </c>
      <c r="AL7453" t="s">
        <v>24588</v>
      </c>
      <c r="AM7453" t="s">
        <v>15067</v>
      </c>
      <c r="AN7453" t="s">
        <v>24530</v>
      </c>
      <c r="AO7453" t="s">
        <v>24560</v>
      </c>
      <c r="AQ7453">
        <v>0</v>
      </c>
      <c r="AR7453">
        <f t="shared" si="116"/>
        <v>0.41817599999999994</v>
      </c>
      <c r="AS7453">
        <v>1</v>
      </c>
      <c r="AT7453" t="s">
        <v>97</v>
      </c>
      <c r="AU7453">
        <v>5</v>
      </c>
    </row>
    <row r="7454" spans="1:47">
      <c r="A7454" t="s">
        <v>25389</v>
      </c>
      <c r="B7454" t="s">
        <v>293</v>
      </c>
      <c r="C7454">
        <v>239</v>
      </c>
      <c r="D7454" t="s">
        <v>25390</v>
      </c>
      <c r="E7454">
        <v>101</v>
      </c>
      <c r="F7454" t="s">
        <v>25374</v>
      </c>
      <c r="G7454" t="s">
        <v>24304</v>
      </c>
      <c r="J7454">
        <v>0.25225999999999998</v>
      </c>
      <c r="K7454">
        <v>1</v>
      </c>
      <c r="L7454">
        <v>1</v>
      </c>
      <c r="M7454">
        <v>1</v>
      </c>
      <c r="N7454">
        <v>1</v>
      </c>
      <c r="O7454" t="s">
        <v>225</v>
      </c>
      <c r="P7454">
        <v>0</v>
      </c>
      <c r="Q7454">
        <v>0</v>
      </c>
      <c r="R7454">
        <v>0</v>
      </c>
      <c r="T7454">
        <v>0</v>
      </c>
      <c r="X7454" t="s">
        <v>225</v>
      </c>
      <c r="Y7454">
        <v>0</v>
      </c>
      <c r="AB7454">
        <v>1</v>
      </c>
      <c r="AC7454">
        <v>1</v>
      </c>
      <c r="AD7454">
        <v>0</v>
      </c>
      <c r="AE7454">
        <v>1344</v>
      </c>
      <c r="AF7454">
        <v>1.75</v>
      </c>
      <c r="AH7454" t="s">
        <v>25389</v>
      </c>
      <c r="AI7454" t="s">
        <v>24753</v>
      </c>
      <c r="AJ7454" t="s">
        <v>25391</v>
      </c>
      <c r="AK7454" t="s">
        <v>24528</v>
      </c>
      <c r="AL7454" t="s">
        <v>222</v>
      </c>
      <c r="AM7454" t="s">
        <v>15067</v>
      </c>
      <c r="AN7454" t="s">
        <v>24530</v>
      </c>
      <c r="AO7454" t="s">
        <v>24560</v>
      </c>
      <c r="AQ7454">
        <v>0</v>
      </c>
      <c r="AR7454">
        <f t="shared" si="116"/>
        <v>0.41817599999999994</v>
      </c>
      <c r="AS7454">
        <v>1</v>
      </c>
      <c r="AT7454" t="s">
        <v>97</v>
      </c>
      <c r="AU7454">
        <v>5</v>
      </c>
    </row>
    <row r="7455" spans="1:47">
      <c r="A7455" t="s">
        <v>25392</v>
      </c>
      <c r="B7455" t="s">
        <v>293</v>
      </c>
      <c r="C7455">
        <v>239</v>
      </c>
      <c r="D7455" t="s">
        <v>25393</v>
      </c>
      <c r="E7455">
        <v>101</v>
      </c>
      <c r="F7455" t="s">
        <v>25394</v>
      </c>
      <c r="G7455" t="s">
        <v>24304</v>
      </c>
      <c r="J7455">
        <v>0.20307</v>
      </c>
      <c r="K7455">
        <v>1</v>
      </c>
      <c r="L7455">
        <v>1</v>
      </c>
      <c r="M7455">
        <v>1</v>
      </c>
      <c r="N7455">
        <v>1</v>
      </c>
      <c r="O7455" t="s">
        <v>225</v>
      </c>
      <c r="P7455">
        <v>0</v>
      </c>
      <c r="Q7455">
        <v>0</v>
      </c>
      <c r="R7455">
        <v>0</v>
      </c>
      <c r="T7455">
        <v>0</v>
      </c>
      <c r="X7455" t="s">
        <v>225</v>
      </c>
      <c r="Y7455">
        <v>0</v>
      </c>
      <c r="AB7455">
        <v>1</v>
      </c>
      <c r="AC7455">
        <v>1</v>
      </c>
      <c r="AD7455">
        <v>2</v>
      </c>
      <c r="AE7455">
        <v>560</v>
      </c>
      <c r="AF7455">
        <v>1</v>
      </c>
      <c r="AH7455" t="s">
        <v>25392</v>
      </c>
      <c r="AI7455" t="s">
        <v>24972</v>
      </c>
      <c r="AJ7455" t="s">
        <v>25395</v>
      </c>
      <c r="AK7455" t="s">
        <v>24528</v>
      </c>
      <c r="AL7455" t="s">
        <v>24588</v>
      </c>
      <c r="AM7455" t="s">
        <v>15067</v>
      </c>
      <c r="AN7455" t="s">
        <v>24530</v>
      </c>
      <c r="AO7455" t="s">
        <v>24560</v>
      </c>
      <c r="AQ7455">
        <v>0</v>
      </c>
      <c r="AR7455">
        <f t="shared" si="116"/>
        <v>0.41817599999999994</v>
      </c>
      <c r="AS7455">
        <v>1</v>
      </c>
      <c r="AT7455" t="s">
        <v>97</v>
      </c>
      <c r="AU7455">
        <v>5</v>
      </c>
    </row>
    <row r="7456" spans="1:47">
      <c r="A7456" t="s">
        <v>25396</v>
      </c>
      <c r="B7456" t="s">
        <v>293</v>
      </c>
      <c r="C7456">
        <v>239</v>
      </c>
      <c r="D7456" t="s">
        <v>25397</v>
      </c>
      <c r="E7456">
        <v>101</v>
      </c>
      <c r="F7456" t="s">
        <v>25398</v>
      </c>
      <c r="G7456" t="s">
        <v>24304</v>
      </c>
      <c r="J7456">
        <v>0.23707</v>
      </c>
      <c r="K7456">
        <v>1</v>
      </c>
      <c r="L7456">
        <v>1</v>
      </c>
      <c r="M7456">
        <v>1</v>
      </c>
      <c r="N7456">
        <v>1</v>
      </c>
      <c r="O7456" t="s">
        <v>225</v>
      </c>
      <c r="P7456">
        <v>0</v>
      </c>
      <c r="Q7456">
        <v>0</v>
      </c>
      <c r="R7456">
        <v>0</v>
      </c>
      <c r="T7456">
        <v>0</v>
      </c>
      <c r="X7456" t="s">
        <v>225</v>
      </c>
      <c r="Y7456">
        <v>0</v>
      </c>
      <c r="AB7456">
        <v>1</v>
      </c>
      <c r="AC7456">
        <v>1</v>
      </c>
      <c r="AD7456">
        <v>0</v>
      </c>
      <c r="AE7456">
        <v>1344</v>
      </c>
      <c r="AF7456">
        <v>1.75</v>
      </c>
      <c r="AH7456" t="s">
        <v>25396</v>
      </c>
      <c r="AI7456" t="s">
        <v>25007</v>
      </c>
      <c r="AJ7456" t="s">
        <v>25399</v>
      </c>
      <c r="AK7456" t="s">
        <v>24528</v>
      </c>
      <c r="AL7456" t="s">
        <v>222</v>
      </c>
      <c r="AM7456" t="s">
        <v>15067</v>
      </c>
      <c r="AN7456" t="s">
        <v>24530</v>
      </c>
      <c r="AQ7456">
        <v>0</v>
      </c>
      <c r="AR7456">
        <f t="shared" si="116"/>
        <v>0.41817599999999994</v>
      </c>
      <c r="AS7456">
        <v>1</v>
      </c>
      <c r="AT7456" t="s">
        <v>97</v>
      </c>
      <c r="AU7456">
        <v>5</v>
      </c>
    </row>
    <row r="7457" spans="1:47">
      <c r="A7457" t="s">
        <v>25400</v>
      </c>
      <c r="B7457" t="s">
        <v>293</v>
      </c>
      <c r="C7457">
        <v>239</v>
      </c>
      <c r="D7457" t="s">
        <v>25401</v>
      </c>
      <c r="E7457">
        <v>101</v>
      </c>
      <c r="F7457" t="s">
        <v>25402</v>
      </c>
      <c r="G7457" t="s">
        <v>24701</v>
      </c>
      <c r="J7457">
        <v>1.4212199999999999</v>
      </c>
      <c r="K7457">
        <v>1</v>
      </c>
      <c r="L7457">
        <v>1</v>
      </c>
      <c r="M7457">
        <v>1</v>
      </c>
      <c r="N7457">
        <v>1</v>
      </c>
      <c r="O7457" t="s">
        <v>225</v>
      </c>
      <c r="P7457">
        <v>0</v>
      </c>
      <c r="Q7457">
        <v>0</v>
      </c>
      <c r="R7457">
        <v>0</v>
      </c>
      <c r="T7457">
        <v>0</v>
      </c>
      <c r="X7457" t="s">
        <v>225</v>
      </c>
      <c r="Y7457">
        <v>0</v>
      </c>
      <c r="AB7457">
        <v>1</v>
      </c>
      <c r="AC7457">
        <v>1</v>
      </c>
      <c r="AD7457">
        <v>4</v>
      </c>
      <c r="AE7457">
        <v>1040</v>
      </c>
      <c r="AF7457">
        <v>1</v>
      </c>
      <c r="AH7457" t="s">
        <v>25400</v>
      </c>
      <c r="AI7457" t="s">
        <v>24864</v>
      </c>
      <c r="AJ7457" t="s">
        <v>25403</v>
      </c>
      <c r="AK7457" t="s">
        <v>24528</v>
      </c>
      <c r="AL7457" t="s">
        <v>222</v>
      </c>
      <c r="AM7457" t="s">
        <v>15067</v>
      </c>
      <c r="AN7457" t="s">
        <v>24530</v>
      </c>
      <c r="AO7457" t="s">
        <v>24560</v>
      </c>
      <c r="AQ7457">
        <v>0</v>
      </c>
      <c r="AR7457">
        <f t="shared" si="116"/>
        <v>0.41817599999999994</v>
      </c>
      <c r="AS7457">
        <v>1</v>
      </c>
      <c r="AT7457" t="s">
        <v>97</v>
      </c>
      <c r="AU7457">
        <v>5</v>
      </c>
    </row>
    <row r="7458" spans="1:47">
      <c r="A7458" t="s">
        <v>25404</v>
      </c>
      <c r="B7458" t="s">
        <v>293</v>
      </c>
      <c r="C7458">
        <v>239</v>
      </c>
      <c r="D7458" t="s">
        <v>25405</v>
      </c>
      <c r="E7458">
        <v>101</v>
      </c>
      <c r="F7458" t="s">
        <v>25406</v>
      </c>
      <c r="G7458" t="s">
        <v>24304</v>
      </c>
      <c r="J7458">
        <v>0.35924</v>
      </c>
      <c r="K7458">
        <v>1</v>
      </c>
      <c r="L7458">
        <v>1</v>
      </c>
      <c r="M7458">
        <v>1</v>
      </c>
      <c r="N7458">
        <v>1</v>
      </c>
      <c r="O7458" t="s">
        <v>225</v>
      </c>
      <c r="P7458">
        <v>0</v>
      </c>
      <c r="Q7458">
        <v>0</v>
      </c>
      <c r="R7458">
        <v>0</v>
      </c>
      <c r="T7458">
        <v>0</v>
      </c>
      <c r="X7458" t="s">
        <v>225</v>
      </c>
      <c r="Y7458">
        <v>0</v>
      </c>
      <c r="AB7458">
        <v>1</v>
      </c>
      <c r="AC7458">
        <v>1</v>
      </c>
      <c r="AD7458">
        <v>3</v>
      </c>
      <c r="AE7458">
        <v>1040</v>
      </c>
      <c r="AF7458">
        <v>1</v>
      </c>
      <c r="AH7458" t="s">
        <v>25404</v>
      </c>
      <c r="AI7458" t="s">
        <v>24652</v>
      </c>
      <c r="AJ7458" t="s">
        <v>25407</v>
      </c>
      <c r="AK7458" t="s">
        <v>24528</v>
      </c>
      <c r="AL7458" t="s">
        <v>222</v>
      </c>
      <c r="AM7458" t="s">
        <v>24718</v>
      </c>
      <c r="AN7458" t="s">
        <v>24530</v>
      </c>
      <c r="AQ7458">
        <v>0</v>
      </c>
      <c r="AR7458">
        <f t="shared" si="116"/>
        <v>2.3231999999999999</v>
      </c>
      <c r="AS7458">
        <v>1</v>
      </c>
      <c r="AT7458" t="s">
        <v>94</v>
      </c>
      <c r="AU7458">
        <v>2</v>
      </c>
    </row>
    <row r="7459" spans="1:47">
      <c r="A7459" t="s">
        <v>25408</v>
      </c>
      <c r="B7459" t="s">
        <v>293</v>
      </c>
      <c r="C7459">
        <v>239</v>
      </c>
      <c r="D7459" t="s">
        <v>24884</v>
      </c>
      <c r="E7459">
        <v>308</v>
      </c>
      <c r="F7459" t="s">
        <v>24638</v>
      </c>
      <c r="G7459" t="s">
        <v>24304</v>
      </c>
      <c r="J7459">
        <v>0.21432000000000001</v>
      </c>
      <c r="K7459">
        <v>0</v>
      </c>
      <c r="L7459">
        <v>0</v>
      </c>
      <c r="M7459">
        <v>0</v>
      </c>
      <c r="N7459">
        <v>0</v>
      </c>
      <c r="P7459">
        <v>0</v>
      </c>
      <c r="Q7459">
        <v>0</v>
      </c>
      <c r="R7459">
        <v>0</v>
      </c>
      <c r="T7459">
        <v>0</v>
      </c>
      <c r="Y7459">
        <v>0</v>
      </c>
      <c r="AB7459">
        <v>0</v>
      </c>
      <c r="AC7459">
        <v>0</v>
      </c>
      <c r="AD7459">
        <v>0</v>
      </c>
      <c r="AE7459">
        <v>0</v>
      </c>
      <c r="AF7459">
        <v>0</v>
      </c>
      <c r="AH7459" t="s">
        <v>25408</v>
      </c>
      <c r="AI7459" t="s">
        <v>323</v>
      </c>
      <c r="AJ7459" t="s">
        <v>323</v>
      </c>
      <c r="AK7459" t="s">
        <v>323</v>
      </c>
      <c r="AL7459" t="s">
        <v>238</v>
      </c>
      <c r="AQ7459">
        <v>0</v>
      </c>
      <c r="AR7459">
        <f t="shared" si="116"/>
        <v>0</v>
      </c>
      <c r="AS7459">
        <v>1</v>
      </c>
      <c r="AT7459" t="s">
        <v>97</v>
      </c>
      <c r="AU7459">
        <v>5</v>
      </c>
    </row>
    <row r="7460" spans="1:47">
      <c r="A7460" t="s">
        <v>25409</v>
      </c>
      <c r="B7460" t="s">
        <v>293</v>
      </c>
      <c r="C7460">
        <v>239</v>
      </c>
      <c r="D7460" t="s">
        <v>25410</v>
      </c>
      <c r="E7460">
        <v>101</v>
      </c>
      <c r="F7460" t="s">
        <v>25411</v>
      </c>
      <c r="G7460" t="s">
        <v>24304</v>
      </c>
      <c r="J7460">
        <v>0.25559999999999999</v>
      </c>
      <c r="K7460">
        <v>1</v>
      </c>
      <c r="L7460">
        <v>1</v>
      </c>
      <c r="M7460">
        <v>1</v>
      </c>
      <c r="N7460">
        <v>1</v>
      </c>
      <c r="O7460" t="s">
        <v>225</v>
      </c>
      <c r="P7460">
        <v>0</v>
      </c>
      <c r="Q7460">
        <v>0</v>
      </c>
      <c r="R7460">
        <v>0</v>
      </c>
      <c r="T7460">
        <v>0</v>
      </c>
      <c r="X7460" t="s">
        <v>225</v>
      </c>
      <c r="Y7460">
        <v>0</v>
      </c>
      <c r="AB7460">
        <v>1</v>
      </c>
      <c r="AC7460">
        <v>1</v>
      </c>
      <c r="AD7460">
        <v>0</v>
      </c>
      <c r="AE7460">
        <v>1236</v>
      </c>
      <c r="AF7460">
        <v>1</v>
      </c>
      <c r="AH7460" t="s">
        <v>25409</v>
      </c>
      <c r="AI7460" t="s">
        <v>25007</v>
      </c>
      <c r="AJ7460" t="s">
        <v>24610</v>
      </c>
      <c r="AK7460" t="s">
        <v>24528</v>
      </c>
      <c r="AL7460" t="s">
        <v>222</v>
      </c>
      <c r="AM7460" t="s">
        <v>15067</v>
      </c>
      <c r="AN7460" t="s">
        <v>24530</v>
      </c>
      <c r="AQ7460">
        <v>0</v>
      </c>
      <c r="AR7460">
        <f t="shared" si="116"/>
        <v>0.41817599999999994</v>
      </c>
      <c r="AS7460">
        <v>1</v>
      </c>
      <c r="AT7460" t="s">
        <v>97</v>
      </c>
      <c r="AU7460">
        <v>5</v>
      </c>
    </row>
    <row r="7461" spans="1:47">
      <c r="A7461" t="s">
        <v>25412</v>
      </c>
      <c r="B7461" t="s">
        <v>293</v>
      </c>
      <c r="C7461">
        <v>239</v>
      </c>
      <c r="D7461" t="s">
        <v>25413</v>
      </c>
      <c r="E7461">
        <v>101</v>
      </c>
      <c r="F7461" t="s">
        <v>25414</v>
      </c>
      <c r="G7461" t="s">
        <v>24304</v>
      </c>
      <c r="J7461">
        <v>0.26157000000000002</v>
      </c>
      <c r="K7461">
        <v>1</v>
      </c>
      <c r="L7461">
        <v>1</v>
      </c>
      <c r="M7461">
        <v>1</v>
      </c>
      <c r="N7461">
        <v>1</v>
      </c>
      <c r="O7461" t="s">
        <v>225</v>
      </c>
      <c r="P7461">
        <v>0</v>
      </c>
      <c r="Q7461">
        <v>0</v>
      </c>
      <c r="R7461">
        <v>0</v>
      </c>
      <c r="T7461">
        <v>0</v>
      </c>
      <c r="X7461" t="s">
        <v>225</v>
      </c>
      <c r="Y7461">
        <v>0</v>
      </c>
      <c r="AB7461">
        <v>1</v>
      </c>
      <c r="AC7461">
        <v>1</v>
      </c>
      <c r="AD7461">
        <v>2</v>
      </c>
      <c r="AE7461">
        <v>560</v>
      </c>
      <c r="AF7461">
        <v>1</v>
      </c>
      <c r="AH7461" t="s">
        <v>25412</v>
      </c>
      <c r="AI7461" t="s">
        <v>24600</v>
      </c>
      <c r="AJ7461" t="s">
        <v>25415</v>
      </c>
      <c r="AK7461" t="s">
        <v>24528</v>
      </c>
      <c r="AL7461" t="s">
        <v>24588</v>
      </c>
      <c r="AM7461" t="s">
        <v>15067</v>
      </c>
      <c r="AN7461" t="s">
        <v>24530</v>
      </c>
      <c r="AQ7461">
        <v>0</v>
      </c>
      <c r="AR7461">
        <f t="shared" si="116"/>
        <v>0.41817599999999994</v>
      </c>
      <c r="AS7461">
        <v>1</v>
      </c>
      <c r="AT7461" t="s">
        <v>97</v>
      </c>
      <c r="AU7461">
        <v>5</v>
      </c>
    </row>
    <row r="7462" spans="1:47">
      <c r="A7462" t="s">
        <v>25416</v>
      </c>
      <c r="B7462" t="s">
        <v>293</v>
      </c>
      <c r="C7462">
        <v>239</v>
      </c>
      <c r="D7462" t="s">
        <v>25417</v>
      </c>
      <c r="E7462">
        <v>101</v>
      </c>
      <c r="F7462" t="s">
        <v>25418</v>
      </c>
      <c r="G7462" t="s">
        <v>24304</v>
      </c>
      <c r="J7462">
        <v>0.66915000000000002</v>
      </c>
      <c r="K7462">
        <v>1</v>
      </c>
      <c r="L7462">
        <v>1</v>
      </c>
      <c r="M7462">
        <v>1</v>
      </c>
      <c r="N7462">
        <v>1</v>
      </c>
      <c r="O7462" t="s">
        <v>225</v>
      </c>
      <c r="P7462">
        <v>0</v>
      </c>
      <c r="Q7462">
        <v>0</v>
      </c>
      <c r="R7462">
        <v>0</v>
      </c>
      <c r="T7462">
        <v>0</v>
      </c>
      <c r="X7462" t="s">
        <v>225</v>
      </c>
      <c r="Y7462">
        <v>0</v>
      </c>
      <c r="AB7462">
        <v>1</v>
      </c>
      <c r="AC7462">
        <v>1</v>
      </c>
      <c r="AD7462">
        <v>2</v>
      </c>
      <c r="AE7462">
        <v>1063</v>
      </c>
      <c r="AF7462">
        <v>1</v>
      </c>
      <c r="AH7462" t="s">
        <v>25416</v>
      </c>
      <c r="AI7462" t="s">
        <v>25189</v>
      </c>
      <c r="AJ7462" t="s">
        <v>25419</v>
      </c>
      <c r="AK7462" t="s">
        <v>24528</v>
      </c>
      <c r="AL7462" t="s">
        <v>222</v>
      </c>
      <c r="AM7462" t="s">
        <v>15067</v>
      </c>
      <c r="AN7462" t="s">
        <v>24530</v>
      </c>
      <c r="AQ7462">
        <v>0</v>
      </c>
      <c r="AR7462">
        <f t="shared" si="116"/>
        <v>0.41817599999999994</v>
      </c>
      <c r="AS7462">
        <v>1</v>
      </c>
      <c r="AT7462" t="s">
        <v>97</v>
      </c>
      <c r="AU7462">
        <v>5</v>
      </c>
    </row>
    <row r="7463" spans="1:47">
      <c r="A7463" t="s">
        <v>25420</v>
      </c>
      <c r="B7463" t="s">
        <v>293</v>
      </c>
      <c r="C7463">
        <v>239</v>
      </c>
      <c r="D7463" t="s">
        <v>25421</v>
      </c>
      <c r="E7463">
        <v>101</v>
      </c>
      <c r="F7463" t="s">
        <v>25422</v>
      </c>
      <c r="G7463" t="s">
        <v>24701</v>
      </c>
      <c r="J7463">
        <v>0.31108999999999998</v>
      </c>
      <c r="K7463">
        <v>1</v>
      </c>
      <c r="L7463">
        <v>1</v>
      </c>
      <c r="M7463">
        <v>1</v>
      </c>
      <c r="N7463">
        <v>1</v>
      </c>
      <c r="O7463" t="s">
        <v>225</v>
      </c>
      <c r="P7463">
        <v>0</v>
      </c>
      <c r="Q7463">
        <v>0</v>
      </c>
      <c r="R7463">
        <v>0</v>
      </c>
      <c r="T7463">
        <v>0</v>
      </c>
      <c r="X7463" t="s">
        <v>225</v>
      </c>
      <c r="Y7463">
        <v>0</v>
      </c>
      <c r="AB7463">
        <v>1</v>
      </c>
      <c r="AC7463">
        <v>1</v>
      </c>
      <c r="AD7463">
        <v>3</v>
      </c>
      <c r="AE7463">
        <v>936</v>
      </c>
      <c r="AF7463">
        <v>1</v>
      </c>
      <c r="AH7463" t="s">
        <v>25420</v>
      </c>
      <c r="AI7463" t="s">
        <v>24918</v>
      </c>
      <c r="AJ7463" t="s">
        <v>25423</v>
      </c>
      <c r="AK7463" t="s">
        <v>24528</v>
      </c>
      <c r="AL7463" t="s">
        <v>24588</v>
      </c>
      <c r="AM7463" t="s">
        <v>15067</v>
      </c>
      <c r="AN7463" t="s">
        <v>24530</v>
      </c>
      <c r="AQ7463">
        <v>0</v>
      </c>
      <c r="AR7463">
        <f t="shared" si="116"/>
        <v>0.41817599999999994</v>
      </c>
      <c r="AS7463">
        <v>1</v>
      </c>
      <c r="AT7463" t="s">
        <v>97</v>
      </c>
      <c r="AU7463">
        <v>5</v>
      </c>
    </row>
    <row r="7464" spans="1:47">
      <c r="A7464" t="s">
        <v>25424</v>
      </c>
      <c r="B7464" t="s">
        <v>293</v>
      </c>
      <c r="C7464">
        <v>239</v>
      </c>
      <c r="D7464" t="s">
        <v>25425</v>
      </c>
      <c r="E7464">
        <v>101</v>
      </c>
      <c r="F7464" t="s">
        <v>25402</v>
      </c>
      <c r="G7464" t="s">
        <v>24701</v>
      </c>
      <c r="J7464">
        <v>0.99812000000000001</v>
      </c>
      <c r="K7464">
        <v>1</v>
      </c>
      <c r="L7464">
        <v>1</v>
      </c>
      <c r="M7464">
        <v>1</v>
      </c>
      <c r="N7464">
        <v>1</v>
      </c>
      <c r="O7464" t="s">
        <v>225</v>
      </c>
      <c r="P7464">
        <v>0</v>
      </c>
      <c r="Q7464">
        <v>0</v>
      </c>
      <c r="R7464">
        <v>0</v>
      </c>
      <c r="T7464">
        <v>0</v>
      </c>
      <c r="X7464" t="s">
        <v>225</v>
      </c>
      <c r="Y7464">
        <v>0</v>
      </c>
      <c r="AB7464">
        <v>1</v>
      </c>
      <c r="AC7464">
        <v>1</v>
      </c>
      <c r="AD7464">
        <v>2</v>
      </c>
      <c r="AE7464">
        <v>1190</v>
      </c>
      <c r="AF7464">
        <v>1</v>
      </c>
      <c r="AH7464" t="s">
        <v>25424</v>
      </c>
      <c r="AI7464" t="s">
        <v>24582</v>
      </c>
      <c r="AJ7464" t="s">
        <v>25426</v>
      </c>
      <c r="AK7464" t="s">
        <v>24528</v>
      </c>
      <c r="AL7464" t="s">
        <v>24588</v>
      </c>
      <c r="AM7464" t="s">
        <v>15067</v>
      </c>
      <c r="AN7464" t="s">
        <v>24530</v>
      </c>
      <c r="AQ7464">
        <v>0</v>
      </c>
      <c r="AR7464">
        <f t="shared" si="116"/>
        <v>0.41817599999999994</v>
      </c>
      <c r="AS7464">
        <v>1</v>
      </c>
      <c r="AT7464" t="s">
        <v>97</v>
      </c>
      <c r="AU7464">
        <v>5</v>
      </c>
    </row>
    <row r="7465" spans="1:47">
      <c r="A7465" t="s">
        <v>25427</v>
      </c>
      <c r="B7465" t="s">
        <v>293</v>
      </c>
      <c r="C7465">
        <v>239</v>
      </c>
      <c r="D7465" t="s">
        <v>25428</v>
      </c>
      <c r="E7465">
        <v>101</v>
      </c>
      <c r="F7465" t="s">
        <v>25429</v>
      </c>
      <c r="G7465" t="s">
        <v>24701</v>
      </c>
      <c r="J7465">
        <v>0.41681000000000001</v>
      </c>
      <c r="K7465">
        <v>1</v>
      </c>
      <c r="L7465">
        <v>1</v>
      </c>
      <c r="M7465">
        <v>1</v>
      </c>
      <c r="N7465">
        <v>1</v>
      </c>
      <c r="O7465" t="s">
        <v>225</v>
      </c>
      <c r="P7465">
        <v>0</v>
      </c>
      <c r="Q7465">
        <v>0</v>
      </c>
      <c r="R7465">
        <v>0</v>
      </c>
      <c r="T7465">
        <v>0</v>
      </c>
      <c r="X7465" t="s">
        <v>225</v>
      </c>
      <c r="Y7465">
        <v>0</v>
      </c>
      <c r="AB7465">
        <v>1</v>
      </c>
      <c r="AC7465">
        <v>1</v>
      </c>
      <c r="AD7465">
        <v>3</v>
      </c>
      <c r="AE7465">
        <v>768</v>
      </c>
      <c r="AF7465">
        <v>1</v>
      </c>
      <c r="AH7465" t="s">
        <v>25427</v>
      </c>
      <c r="AI7465" t="s">
        <v>24791</v>
      </c>
      <c r="AJ7465" t="s">
        <v>25430</v>
      </c>
      <c r="AK7465" t="s">
        <v>24528</v>
      </c>
      <c r="AL7465" t="s">
        <v>222</v>
      </c>
      <c r="AM7465" t="s">
        <v>15067</v>
      </c>
      <c r="AN7465" t="s">
        <v>24530</v>
      </c>
      <c r="AQ7465">
        <v>0</v>
      </c>
      <c r="AR7465">
        <f t="shared" si="116"/>
        <v>0.41817599999999994</v>
      </c>
      <c r="AS7465">
        <v>1</v>
      </c>
      <c r="AT7465" t="s">
        <v>97</v>
      </c>
      <c r="AU7465">
        <v>5</v>
      </c>
    </row>
    <row r="7466" spans="1:47">
      <c r="A7466" t="s">
        <v>23729</v>
      </c>
      <c r="C7466">
        <v>239</v>
      </c>
      <c r="E7466">
        <v>0</v>
      </c>
      <c r="J7466">
        <v>3.5459999999999998E-2</v>
      </c>
      <c r="K7466">
        <v>0</v>
      </c>
      <c r="L7466">
        <v>0</v>
      </c>
      <c r="M7466">
        <v>0</v>
      </c>
      <c r="N7466">
        <v>0</v>
      </c>
      <c r="P7466">
        <v>0</v>
      </c>
      <c r="Q7466">
        <v>0</v>
      </c>
      <c r="R7466">
        <v>0</v>
      </c>
      <c r="T7466">
        <v>0</v>
      </c>
      <c r="Y7466">
        <v>0</v>
      </c>
      <c r="AB7466">
        <v>0</v>
      </c>
      <c r="AC7466">
        <v>0</v>
      </c>
      <c r="AD7466">
        <v>0</v>
      </c>
      <c r="AE7466">
        <v>0</v>
      </c>
      <c r="AF7466">
        <v>0</v>
      </c>
      <c r="AI7466" t="s">
        <v>323</v>
      </c>
      <c r="AJ7466" t="s">
        <v>323</v>
      </c>
      <c r="AK7466" t="s">
        <v>323</v>
      </c>
      <c r="AQ7466">
        <v>0</v>
      </c>
      <c r="AR7466">
        <f t="shared" si="116"/>
        <v>0</v>
      </c>
      <c r="AS7466">
        <v>1</v>
      </c>
      <c r="AT7466" t="s">
        <v>124</v>
      </c>
      <c r="AU7466">
        <v>32</v>
      </c>
    </row>
    <row r="7467" spans="1:47">
      <c r="A7467" t="s">
        <v>25431</v>
      </c>
      <c r="B7467" t="s">
        <v>293</v>
      </c>
      <c r="C7467">
        <v>239</v>
      </c>
      <c r="D7467" t="s">
        <v>25432</v>
      </c>
      <c r="E7467">
        <v>101</v>
      </c>
      <c r="F7467" t="s">
        <v>25433</v>
      </c>
      <c r="G7467" t="s">
        <v>24304</v>
      </c>
      <c r="J7467">
        <v>0.30531999999999998</v>
      </c>
      <c r="K7467">
        <v>1</v>
      </c>
      <c r="L7467">
        <v>1</v>
      </c>
      <c r="M7467">
        <v>1</v>
      </c>
      <c r="N7467">
        <v>1</v>
      </c>
      <c r="O7467" t="s">
        <v>225</v>
      </c>
      <c r="P7467">
        <v>0</v>
      </c>
      <c r="Q7467">
        <v>0</v>
      </c>
      <c r="R7467">
        <v>0</v>
      </c>
      <c r="T7467">
        <v>0</v>
      </c>
      <c r="X7467" t="s">
        <v>225</v>
      </c>
      <c r="Y7467">
        <v>0</v>
      </c>
      <c r="AB7467">
        <v>1</v>
      </c>
      <c r="AC7467">
        <v>1</v>
      </c>
      <c r="AD7467">
        <v>3</v>
      </c>
      <c r="AE7467">
        <v>1824</v>
      </c>
      <c r="AF7467">
        <v>1.75</v>
      </c>
      <c r="AH7467" t="s">
        <v>25431</v>
      </c>
      <c r="AI7467" t="s">
        <v>24887</v>
      </c>
      <c r="AJ7467" t="s">
        <v>25434</v>
      </c>
      <c r="AK7467" t="s">
        <v>24528</v>
      </c>
      <c r="AL7467" t="s">
        <v>24588</v>
      </c>
      <c r="AM7467" t="s">
        <v>15067</v>
      </c>
      <c r="AN7467" t="s">
        <v>24530</v>
      </c>
      <c r="AO7467" t="s">
        <v>24560</v>
      </c>
      <c r="AQ7467">
        <v>0</v>
      </c>
      <c r="AR7467">
        <f t="shared" si="116"/>
        <v>0.41817599999999994</v>
      </c>
      <c r="AS7467">
        <v>1</v>
      </c>
      <c r="AT7467" t="s">
        <v>97</v>
      </c>
      <c r="AU7467">
        <v>5</v>
      </c>
    </row>
    <row r="7468" spans="1:47">
      <c r="A7468" t="s">
        <v>25435</v>
      </c>
      <c r="B7468" t="s">
        <v>293</v>
      </c>
      <c r="C7468">
        <v>239</v>
      </c>
      <c r="D7468" t="s">
        <v>24884</v>
      </c>
      <c r="E7468">
        <v>130</v>
      </c>
      <c r="F7468" t="s">
        <v>25436</v>
      </c>
      <c r="G7468" t="s">
        <v>24304</v>
      </c>
      <c r="J7468">
        <v>2.4153899999999999</v>
      </c>
      <c r="K7468">
        <v>0</v>
      </c>
      <c r="L7468">
        <v>0</v>
      </c>
      <c r="M7468">
        <v>0</v>
      </c>
      <c r="N7468">
        <v>0</v>
      </c>
      <c r="P7468">
        <v>0</v>
      </c>
      <c r="Q7468">
        <v>0</v>
      </c>
      <c r="R7468">
        <v>0</v>
      </c>
      <c r="T7468">
        <v>0</v>
      </c>
      <c r="Y7468">
        <v>0</v>
      </c>
      <c r="AB7468">
        <v>0</v>
      </c>
      <c r="AC7468">
        <v>0</v>
      </c>
      <c r="AD7468">
        <v>0</v>
      </c>
      <c r="AE7468">
        <v>0</v>
      </c>
      <c r="AF7468">
        <v>0</v>
      </c>
      <c r="AH7468" t="s">
        <v>25435</v>
      </c>
      <c r="AI7468" t="s">
        <v>323</v>
      </c>
      <c r="AJ7468" t="s">
        <v>323</v>
      </c>
      <c r="AK7468" t="s">
        <v>323</v>
      </c>
      <c r="AL7468" t="s">
        <v>238</v>
      </c>
      <c r="AP7468" t="s">
        <v>25437</v>
      </c>
      <c r="AQ7468">
        <v>0</v>
      </c>
      <c r="AR7468">
        <f t="shared" si="116"/>
        <v>0</v>
      </c>
      <c r="AS7468">
        <v>1</v>
      </c>
      <c r="AT7468" t="s">
        <v>97</v>
      </c>
      <c r="AU7468">
        <v>5</v>
      </c>
    </row>
    <row r="7469" spans="1:47">
      <c r="A7469" t="s">
        <v>25438</v>
      </c>
      <c r="B7469" t="s">
        <v>293</v>
      </c>
      <c r="C7469">
        <v>239</v>
      </c>
      <c r="D7469" t="s">
        <v>25439</v>
      </c>
      <c r="E7469">
        <v>101</v>
      </c>
      <c r="F7469" t="s">
        <v>25440</v>
      </c>
      <c r="G7469" t="s">
        <v>24701</v>
      </c>
      <c r="J7469">
        <v>1.7068000000000001</v>
      </c>
      <c r="K7469">
        <v>1</v>
      </c>
      <c r="L7469">
        <v>1</v>
      </c>
      <c r="M7469">
        <v>1</v>
      </c>
      <c r="N7469">
        <v>1</v>
      </c>
      <c r="O7469" t="s">
        <v>225</v>
      </c>
      <c r="P7469">
        <v>0</v>
      </c>
      <c r="Q7469">
        <v>0</v>
      </c>
      <c r="R7469">
        <v>0</v>
      </c>
      <c r="T7469">
        <v>0</v>
      </c>
      <c r="X7469" t="s">
        <v>225</v>
      </c>
      <c r="Y7469">
        <v>0</v>
      </c>
      <c r="AB7469">
        <v>1</v>
      </c>
      <c r="AC7469">
        <v>1</v>
      </c>
      <c r="AD7469">
        <v>3</v>
      </c>
      <c r="AE7469">
        <v>1026</v>
      </c>
      <c r="AF7469">
        <v>1</v>
      </c>
      <c r="AH7469" t="s">
        <v>25438</v>
      </c>
      <c r="AI7469" t="s">
        <v>24670</v>
      </c>
      <c r="AJ7469" t="s">
        <v>25441</v>
      </c>
      <c r="AK7469" t="s">
        <v>24528</v>
      </c>
      <c r="AL7469" t="s">
        <v>24588</v>
      </c>
      <c r="AM7469" t="s">
        <v>15067</v>
      </c>
      <c r="AN7469" t="s">
        <v>24530</v>
      </c>
      <c r="AQ7469">
        <v>0</v>
      </c>
      <c r="AR7469">
        <f t="shared" si="116"/>
        <v>0.41817599999999994</v>
      </c>
      <c r="AS7469">
        <v>1</v>
      </c>
      <c r="AT7469" t="s">
        <v>97</v>
      </c>
      <c r="AU7469">
        <v>5</v>
      </c>
    </row>
    <row r="7470" spans="1:47">
      <c r="A7470" t="s">
        <v>25442</v>
      </c>
      <c r="B7470" t="s">
        <v>293</v>
      </c>
      <c r="C7470">
        <v>239</v>
      </c>
      <c r="D7470" t="s">
        <v>25443</v>
      </c>
      <c r="E7470">
        <v>101</v>
      </c>
      <c r="F7470" t="s">
        <v>25444</v>
      </c>
      <c r="G7470" t="s">
        <v>24304</v>
      </c>
      <c r="J7470">
        <v>1.0310699999999999</v>
      </c>
      <c r="K7470">
        <v>1</v>
      </c>
      <c r="L7470">
        <v>1</v>
      </c>
      <c r="M7470">
        <v>1</v>
      </c>
      <c r="N7470">
        <v>1</v>
      </c>
      <c r="O7470" t="s">
        <v>225</v>
      </c>
      <c r="P7470">
        <v>0</v>
      </c>
      <c r="Q7470">
        <v>0</v>
      </c>
      <c r="R7470">
        <v>0</v>
      </c>
      <c r="T7470">
        <v>0</v>
      </c>
      <c r="X7470" t="s">
        <v>225</v>
      </c>
      <c r="Y7470">
        <v>0</v>
      </c>
      <c r="AB7470">
        <v>1</v>
      </c>
      <c r="AC7470">
        <v>1</v>
      </c>
      <c r="AD7470">
        <v>3</v>
      </c>
      <c r="AE7470">
        <v>1008</v>
      </c>
      <c r="AF7470">
        <v>1</v>
      </c>
      <c r="AH7470" t="s">
        <v>25442</v>
      </c>
      <c r="AI7470" t="s">
        <v>24918</v>
      </c>
      <c r="AJ7470" t="s">
        <v>25445</v>
      </c>
      <c r="AK7470" t="s">
        <v>24528</v>
      </c>
      <c r="AL7470" t="s">
        <v>238</v>
      </c>
      <c r="AM7470" t="s">
        <v>15067</v>
      </c>
      <c r="AN7470" t="s">
        <v>25446</v>
      </c>
      <c r="AO7470" t="s">
        <v>24560</v>
      </c>
      <c r="AP7470" t="s">
        <v>25447</v>
      </c>
      <c r="AQ7470">
        <v>0</v>
      </c>
      <c r="AR7470">
        <f t="shared" si="116"/>
        <v>0.41817599999999994</v>
      </c>
      <c r="AS7470">
        <v>1</v>
      </c>
      <c r="AT7470" t="s">
        <v>97</v>
      </c>
      <c r="AU7470">
        <v>5</v>
      </c>
    </row>
    <row r="7471" spans="1:47">
      <c r="A7471" t="s">
        <v>25448</v>
      </c>
      <c r="B7471" t="s">
        <v>293</v>
      </c>
      <c r="C7471">
        <v>239</v>
      </c>
      <c r="D7471" t="s">
        <v>25449</v>
      </c>
      <c r="E7471">
        <v>101</v>
      </c>
      <c r="F7471" t="s">
        <v>25450</v>
      </c>
      <c r="G7471" t="s">
        <v>24304</v>
      </c>
      <c r="J7471">
        <v>0.89373999999999998</v>
      </c>
      <c r="K7471">
        <v>1</v>
      </c>
      <c r="L7471">
        <v>1</v>
      </c>
      <c r="M7471">
        <v>1</v>
      </c>
      <c r="N7471">
        <v>1</v>
      </c>
      <c r="O7471" t="s">
        <v>225</v>
      </c>
      <c r="P7471">
        <v>0</v>
      </c>
      <c r="Q7471">
        <v>0</v>
      </c>
      <c r="R7471">
        <v>0</v>
      </c>
      <c r="T7471">
        <v>0</v>
      </c>
      <c r="X7471" t="s">
        <v>225</v>
      </c>
      <c r="Y7471">
        <v>0</v>
      </c>
      <c r="AB7471">
        <v>1</v>
      </c>
      <c r="AC7471">
        <v>1</v>
      </c>
      <c r="AD7471">
        <v>0</v>
      </c>
      <c r="AE7471">
        <v>2089</v>
      </c>
      <c r="AF7471">
        <v>1.75</v>
      </c>
      <c r="AH7471" t="s">
        <v>25448</v>
      </c>
      <c r="AI7471" t="s">
        <v>24777</v>
      </c>
      <c r="AJ7471" t="s">
        <v>25451</v>
      </c>
      <c r="AK7471" t="s">
        <v>24528</v>
      </c>
      <c r="AL7471" t="s">
        <v>222</v>
      </c>
      <c r="AM7471" t="s">
        <v>15067</v>
      </c>
      <c r="AN7471" t="s">
        <v>24530</v>
      </c>
      <c r="AO7471" t="s">
        <v>24560</v>
      </c>
      <c r="AP7471" t="s">
        <v>25452</v>
      </c>
      <c r="AQ7471">
        <v>0</v>
      </c>
      <c r="AR7471">
        <f t="shared" si="116"/>
        <v>2.3231999999999999</v>
      </c>
      <c r="AS7471">
        <v>1</v>
      </c>
      <c r="AT7471" t="s">
        <v>94</v>
      </c>
      <c r="AU7471">
        <v>2</v>
      </c>
    </row>
    <row r="7472" spans="1:47">
      <c r="A7472" t="s">
        <v>25453</v>
      </c>
      <c r="B7472" t="s">
        <v>293</v>
      </c>
      <c r="C7472">
        <v>239</v>
      </c>
      <c r="D7472" t="s">
        <v>25454</v>
      </c>
      <c r="E7472">
        <v>101</v>
      </c>
      <c r="F7472" t="s">
        <v>25455</v>
      </c>
      <c r="G7472" t="s">
        <v>24701</v>
      </c>
      <c r="J7472">
        <v>0.26058999999999999</v>
      </c>
      <c r="K7472">
        <v>1</v>
      </c>
      <c r="L7472">
        <v>1</v>
      </c>
      <c r="M7472">
        <v>1</v>
      </c>
      <c r="N7472">
        <v>1</v>
      </c>
      <c r="O7472" t="s">
        <v>225</v>
      </c>
      <c r="P7472">
        <v>0</v>
      </c>
      <c r="Q7472">
        <v>0</v>
      </c>
      <c r="R7472">
        <v>0</v>
      </c>
      <c r="T7472">
        <v>0</v>
      </c>
      <c r="X7472" t="s">
        <v>225</v>
      </c>
      <c r="Y7472">
        <v>0</v>
      </c>
      <c r="AB7472">
        <v>1</v>
      </c>
      <c r="AC7472">
        <v>1</v>
      </c>
      <c r="AD7472">
        <v>2</v>
      </c>
      <c r="AE7472">
        <v>1062</v>
      </c>
      <c r="AF7472">
        <v>1</v>
      </c>
      <c r="AH7472" t="s">
        <v>25453</v>
      </c>
      <c r="AI7472" t="s">
        <v>25075</v>
      </c>
      <c r="AJ7472" t="s">
        <v>25456</v>
      </c>
      <c r="AK7472" t="s">
        <v>24528</v>
      </c>
      <c r="AL7472" t="s">
        <v>24529</v>
      </c>
      <c r="AM7472" t="s">
        <v>15067</v>
      </c>
      <c r="AN7472" t="s">
        <v>24530</v>
      </c>
      <c r="AQ7472">
        <v>0</v>
      </c>
      <c r="AR7472">
        <f t="shared" si="116"/>
        <v>0.41817599999999994</v>
      </c>
      <c r="AS7472">
        <v>1</v>
      </c>
      <c r="AT7472" t="s">
        <v>97</v>
      </c>
      <c r="AU7472">
        <v>5</v>
      </c>
    </row>
    <row r="7473" spans="1:47">
      <c r="A7473" t="s">
        <v>25457</v>
      </c>
      <c r="B7473" t="s">
        <v>293</v>
      </c>
      <c r="C7473">
        <v>239</v>
      </c>
      <c r="D7473" t="s">
        <v>25458</v>
      </c>
      <c r="E7473">
        <v>101</v>
      </c>
      <c r="F7473" t="s">
        <v>25459</v>
      </c>
      <c r="G7473" t="s">
        <v>24701</v>
      </c>
      <c r="J7473">
        <v>0.84533999999999998</v>
      </c>
      <c r="K7473">
        <v>1</v>
      </c>
      <c r="L7473">
        <v>1</v>
      </c>
      <c r="M7473">
        <v>1</v>
      </c>
      <c r="N7473">
        <v>1</v>
      </c>
      <c r="O7473" t="s">
        <v>225</v>
      </c>
      <c r="P7473">
        <v>0</v>
      </c>
      <c r="Q7473">
        <v>0</v>
      </c>
      <c r="R7473">
        <v>0</v>
      </c>
      <c r="T7473">
        <v>0</v>
      </c>
      <c r="X7473" t="s">
        <v>225</v>
      </c>
      <c r="Y7473">
        <v>0</v>
      </c>
      <c r="AB7473">
        <v>1</v>
      </c>
      <c r="AC7473">
        <v>1</v>
      </c>
      <c r="AD7473">
        <v>3</v>
      </c>
      <c r="AE7473">
        <v>1696</v>
      </c>
      <c r="AF7473">
        <v>2</v>
      </c>
      <c r="AH7473" t="s">
        <v>25457</v>
      </c>
      <c r="AI7473" t="s">
        <v>25189</v>
      </c>
      <c r="AJ7473" t="s">
        <v>25460</v>
      </c>
      <c r="AK7473" t="s">
        <v>24528</v>
      </c>
      <c r="AL7473" t="s">
        <v>222</v>
      </c>
      <c r="AM7473" t="s">
        <v>15067</v>
      </c>
      <c r="AN7473" t="s">
        <v>24530</v>
      </c>
      <c r="AQ7473">
        <v>0</v>
      </c>
      <c r="AR7473">
        <f t="shared" si="116"/>
        <v>0.41817599999999994</v>
      </c>
      <c r="AS7473">
        <v>1</v>
      </c>
      <c r="AT7473" t="s">
        <v>97</v>
      </c>
      <c r="AU7473">
        <v>5</v>
      </c>
    </row>
    <row r="7474" spans="1:47">
      <c r="A7474" t="s">
        <v>25461</v>
      </c>
      <c r="B7474" t="s">
        <v>293</v>
      </c>
      <c r="C7474">
        <v>52</v>
      </c>
      <c r="D7474" t="s">
        <v>25462</v>
      </c>
      <c r="E7474">
        <v>700</v>
      </c>
      <c r="F7474" t="s">
        <v>25463</v>
      </c>
      <c r="J7474">
        <v>58.236609999999999</v>
      </c>
      <c r="K7474">
        <v>0</v>
      </c>
      <c r="L7474">
        <v>0</v>
      </c>
      <c r="M7474">
        <v>0</v>
      </c>
      <c r="N7474">
        <v>0</v>
      </c>
      <c r="P7474">
        <v>0</v>
      </c>
      <c r="Q7474">
        <v>0</v>
      </c>
      <c r="R7474">
        <v>0</v>
      </c>
      <c r="T7474">
        <v>0</v>
      </c>
      <c r="Y7474">
        <v>0</v>
      </c>
      <c r="AB7474">
        <v>0</v>
      </c>
      <c r="AC7474">
        <v>0</v>
      </c>
      <c r="AD7474">
        <v>0</v>
      </c>
      <c r="AE7474">
        <v>0</v>
      </c>
      <c r="AF7474">
        <v>0</v>
      </c>
      <c r="AQ7474">
        <v>0</v>
      </c>
      <c r="AR7474">
        <f t="shared" si="116"/>
        <v>0</v>
      </c>
      <c r="AS7474">
        <v>1</v>
      </c>
      <c r="AT7474" t="s">
        <v>124</v>
      </c>
      <c r="AU7474">
        <v>32</v>
      </c>
    </row>
    <row r="7475" spans="1:47">
      <c r="A7475" t="s">
        <v>25464</v>
      </c>
      <c r="B7475" t="s">
        <v>293</v>
      </c>
      <c r="C7475">
        <v>239</v>
      </c>
      <c r="D7475" t="s">
        <v>25465</v>
      </c>
      <c r="E7475">
        <v>101</v>
      </c>
      <c r="F7475" t="s">
        <v>25466</v>
      </c>
      <c r="G7475" t="s">
        <v>24304</v>
      </c>
      <c r="J7475">
        <v>1.30637</v>
      </c>
      <c r="K7475">
        <v>1</v>
      </c>
      <c r="L7475">
        <v>1</v>
      </c>
      <c r="M7475">
        <v>1</v>
      </c>
      <c r="N7475">
        <v>1</v>
      </c>
      <c r="O7475" t="s">
        <v>225</v>
      </c>
      <c r="P7475">
        <v>0</v>
      </c>
      <c r="Q7475">
        <v>0</v>
      </c>
      <c r="R7475">
        <v>0</v>
      </c>
      <c r="T7475">
        <v>0</v>
      </c>
      <c r="X7475" t="s">
        <v>225</v>
      </c>
      <c r="Y7475">
        <v>0</v>
      </c>
      <c r="AB7475">
        <v>1</v>
      </c>
      <c r="AC7475">
        <v>1</v>
      </c>
      <c r="AD7475">
        <v>3</v>
      </c>
      <c r="AE7475">
        <v>1607</v>
      </c>
      <c r="AF7475">
        <v>1</v>
      </c>
      <c r="AH7475" t="s">
        <v>25464</v>
      </c>
      <c r="AI7475" t="s">
        <v>24526</v>
      </c>
      <c r="AJ7475" t="s">
        <v>25467</v>
      </c>
      <c r="AK7475" t="s">
        <v>24528</v>
      </c>
      <c r="AL7475" t="s">
        <v>222</v>
      </c>
      <c r="AM7475" t="s">
        <v>15067</v>
      </c>
      <c r="AN7475" t="s">
        <v>24530</v>
      </c>
      <c r="AQ7475">
        <v>0</v>
      </c>
      <c r="AR7475">
        <f t="shared" si="116"/>
        <v>0.41817599999999994</v>
      </c>
      <c r="AS7475">
        <v>1</v>
      </c>
      <c r="AT7475" t="s">
        <v>97</v>
      </c>
      <c r="AU7475">
        <v>5</v>
      </c>
    </row>
    <row r="7476" spans="1:47">
      <c r="A7476" t="s">
        <v>25468</v>
      </c>
      <c r="B7476" t="s">
        <v>293</v>
      </c>
      <c r="C7476">
        <v>239</v>
      </c>
      <c r="D7476" t="s">
        <v>25469</v>
      </c>
      <c r="E7476">
        <v>101</v>
      </c>
      <c r="F7476" t="s">
        <v>25470</v>
      </c>
      <c r="G7476" t="s">
        <v>24701</v>
      </c>
      <c r="J7476">
        <v>0.35077999999999998</v>
      </c>
      <c r="K7476">
        <v>1</v>
      </c>
      <c r="L7476">
        <v>1</v>
      </c>
      <c r="M7476">
        <v>1</v>
      </c>
      <c r="N7476">
        <v>1</v>
      </c>
      <c r="O7476" t="s">
        <v>225</v>
      </c>
      <c r="P7476">
        <v>0</v>
      </c>
      <c r="Q7476">
        <v>0</v>
      </c>
      <c r="R7476">
        <v>0</v>
      </c>
      <c r="T7476">
        <v>0</v>
      </c>
      <c r="X7476" t="s">
        <v>225</v>
      </c>
      <c r="Y7476">
        <v>0</v>
      </c>
      <c r="AB7476">
        <v>1</v>
      </c>
      <c r="AC7476">
        <v>1</v>
      </c>
      <c r="AD7476">
        <v>3</v>
      </c>
      <c r="AE7476">
        <v>992</v>
      </c>
      <c r="AF7476">
        <v>1</v>
      </c>
      <c r="AH7476" t="s">
        <v>25468</v>
      </c>
      <c r="AI7476" t="s">
        <v>24600</v>
      </c>
      <c r="AJ7476" t="s">
        <v>24713</v>
      </c>
      <c r="AK7476" t="s">
        <v>24528</v>
      </c>
      <c r="AL7476" t="s">
        <v>24685</v>
      </c>
      <c r="AM7476" t="s">
        <v>15067</v>
      </c>
      <c r="AN7476" t="s">
        <v>24530</v>
      </c>
      <c r="AQ7476">
        <v>0</v>
      </c>
      <c r="AR7476">
        <f t="shared" si="116"/>
        <v>0.41817599999999994</v>
      </c>
      <c r="AS7476">
        <v>1</v>
      </c>
      <c r="AT7476" t="s">
        <v>97</v>
      </c>
      <c r="AU7476">
        <v>5</v>
      </c>
    </row>
    <row r="7477" spans="1:47">
      <c r="A7477" t="s">
        <v>25471</v>
      </c>
      <c r="B7477" t="s">
        <v>293</v>
      </c>
      <c r="C7477">
        <v>239</v>
      </c>
      <c r="D7477" t="s">
        <v>25472</v>
      </c>
      <c r="E7477">
        <v>905</v>
      </c>
      <c r="F7477" t="s">
        <v>24441</v>
      </c>
      <c r="G7477" t="s">
        <v>24304</v>
      </c>
      <c r="J7477">
        <v>751.90071</v>
      </c>
      <c r="K7477">
        <v>9</v>
      </c>
      <c r="L7477">
        <v>9</v>
      </c>
      <c r="M7477">
        <v>9</v>
      </c>
      <c r="N7477">
        <v>9</v>
      </c>
      <c r="O7477" t="s">
        <v>225</v>
      </c>
      <c r="P7477">
        <v>0</v>
      </c>
      <c r="Q7477">
        <v>0</v>
      </c>
      <c r="R7477">
        <v>0</v>
      </c>
      <c r="T7477">
        <v>0</v>
      </c>
      <c r="X7477" t="s">
        <v>225</v>
      </c>
      <c r="Y7477">
        <v>0</v>
      </c>
      <c r="Z7477" t="s">
        <v>291</v>
      </c>
      <c r="AA7477" t="s">
        <v>223</v>
      </c>
      <c r="AB7477">
        <v>9</v>
      </c>
      <c r="AC7477">
        <v>9</v>
      </c>
      <c r="AD7477">
        <v>2</v>
      </c>
      <c r="AE7477">
        <v>11643</v>
      </c>
      <c r="AF7477">
        <v>1</v>
      </c>
      <c r="AH7477" t="s">
        <v>25471</v>
      </c>
      <c r="AI7477" t="s">
        <v>24887</v>
      </c>
      <c r="AJ7477" t="s">
        <v>25473</v>
      </c>
      <c r="AK7477" t="s">
        <v>25474</v>
      </c>
      <c r="AL7477" t="s">
        <v>238</v>
      </c>
      <c r="AM7477" t="s">
        <v>15067</v>
      </c>
      <c r="AN7477" t="s">
        <v>24530</v>
      </c>
      <c r="AO7477" t="s">
        <v>24560</v>
      </c>
      <c r="AQ7477">
        <v>0</v>
      </c>
      <c r="AR7477">
        <f t="shared" si="116"/>
        <v>13.695263999999998</v>
      </c>
      <c r="AS7477">
        <v>1</v>
      </c>
      <c r="AT7477" t="s">
        <v>115</v>
      </c>
      <c r="AU7477">
        <v>23</v>
      </c>
    </row>
    <row r="7478" spans="1:47">
      <c r="A7478" t="s">
        <v>25475</v>
      </c>
      <c r="B7478" t="s">
        <v>293</v>
      </c>
      <c r="C7478">
        <v>239</v>
      </c>
      <c r="D7478" t="s">
        <v>25476</v>
      </c>
      <c r="E7478">
        <v>101</v>
      </c>
      <c r="F7478" t="s">
        <v>25477</v>
      </c>
      <c r="G7478" t="s">
        <v>24701</v>
      </c>
      <c r="J7478">
        <v>0.83758999999999995</v>
      </c>
      <c r="K7478">
        <v>1</v>
      </c>
      <c r="L7478">
        <v>1</v>
      </c>
      <c r="M7478">
        <v>1</v>
      </c>
      <c r="N7478">
        <v>1</v>
      </c>
      <c r="O7478" t="s">
        <v>225</v>
      </c>
      <c r="P7478">
        <v>0</v>
      </c>
      <c r="Q7478">
        <v>0</v>
      </c>
      <c r="R7478">
        <v>0</v>
      </c>
      <c r="T7478">
        <v>0</v>
      </c>
      <c r="X7478" t="s">
        <v>225</v>
      </c>
      <c r="Y7478">
        <v>0</v>
      </c>
      <c r="AB7478">
        <v>1</v>
      </c>
      <c r="AC7478">
        <v>1</v>
      </c>
      <c r="AD7478">
        <v>2</v>
      </c>
      <c r="AE7478">
        <v>1920</v>
      </c>
      <c r="AF7478">
        <v>1.75</v>
      </c>
      <c r="AH7478" t="s">
        <v>25475</v>
      </c>
      <c r="AI7478" t="s">
        <v>25269</v>
      </c>
      <c r="AJ7478" t="s">
        <v>25478</v>
      </c>
      <c r="AK7478" t="s">
        <v>24528</v>
      </c>
      <c r="AL7478" t="s">
        <v>222</v>
      </c>
      <c r="AM7478" t="s">
        <v>15067</v>
      </c>
      <c r="AN7478" t="s">
        <v>24530</v>
      </c>
      <c r="AQ7478">
        <v>0</v>
      </c>
      <c r="AR7478">
        <f t="shared" si="116"/>
        <v>0.41817599999999994</v>
      </c>
      <c r="AS7478">
        <v>1</v>
      </c>
      <c r="AT7478" t="s">
        <v>97</v>
      </c>
      <c r="AU7478">
        <v>5</v>
      </c>
    </row>
    <row r="7479" spans="1:47">
      <c r="A7479" t="s">
        <v>25479</v>
      </c>
      <c r="B7479" t="s">
        <v>293</v>
      </c>
      <c r="C7479">
        <v>239</v>
      </c>
      <c r="D7479" t="s">
        <v>25480</v>
      </c>
      <c r="E7479">
        <v>101</v>
      </c>
      <c r="F7479" t="s">
        <v>25481</v>
      </c>
      <c r="G7479" t="s">
        <v>24701</v>
      </c>
      <c r="J7479">
        <v>0.28838000000000003</v>
      </c>
      <c r="K7479">
        <v>1</v>
      </c>
      <c r="L7479">
        <v>1</v>
      </c>
      <c r="M7479">
        <v>1</v>
      </c>
      <c r="N7479">
        <v>1</v>
      </c>
      <c r="O7479" t="s">
        <v>225</v>
      </c>
      <c r="P7479">
        <v>0</v>
      </c>
      <c r="Q7479">
        <v>0</v>
      </c>
      <c r="R7479">
        <v>0</v>
      </c>
      <c r="T7479">
        <v>0</v>
      </c>
      <c r="X7479" t="s">
        <v>225</v>
      </c>
      <c r="Y7479">
        <v>0</v>
      </c>
      <c r="AB7479">
        <v>1</v>
      </c>
      <c r="AC7479">
        <v>1</v>
      </c>
      <c r="AD7479">
        <v>4</v>
      </c>
      <c r="AE7479">
        <v>1288</v>
      </c>
      <c r="AF7479">
        <v>1</v>
      </c>
      <c r="AH7479" t="s">
        <v>25479</v>
      </c>
      <c r="AI7479" t="s">
        <v>24600</v>
      </c>
      <c r="AJ7479" t="s">
        <v>25482</v>
      </c>
      <c r="AK7479" t="s">
        <v>24528</v>
      </c>
      <c r="AL7479" t="s">
        <v>24588</v>
      </c>
      <c r="AM7479" t="s">
        <v>15067</v>
      </c>
      <c r="AN7479" t="s">
        <v>24530</v>
      </c>
      <c r="AQ7479">
        <v>0</v>
      </c>
      <c r="AR7479">
        <f t="shared" si="116"/>
        <v>0.41817599999999994</v>
      </c>
      <c r="AS7479">
        <v>1</v>
      </c>
      <c r="AT7479" t="s">
        <v>97</v>
      </c>
      <c r="AU7479">
        <v>5</v>
      </c>
    </row>
    <row r="7480" spans="1:47">
      <c r="A7480" t="s">
        <v>25483</v>
      </c>
      <c r="B7480" t="s">
        <v>293</v>
      </c>
      <c r="C7480">
        <v>239</v>
      </c>
      <c r="D7480" t="s">
        <v>24884</v>
      </c>
      <c r="E7480">
        <v>132</v>
      </c>
      <c r="F7480" t="s">
        <v>25444</v>
      </c>
      <c r="G7480" t="s">
        <v>24304</v>
      </c>
      <c r="J7480">
        <v>0.27789000000000003</v>
      </c>
      <c r="K7480">
        <v>0</v>
      </c>
      <c r="L7480">
        <v>0</v>
      </c>
      <c r="M7480">
        <v>0</v>
      </c>
      <c r="N7480">
        <v>0</v>
      </c>
      <c r="P7480">
        <v>0</v>
      </c>
      <c r="Q7480">
        <v>0</v>
      </c>
      <c r="R7480">
        <v>0</v>
      </c>
      <c r="T7480">
        <v>0</v>
      </c>
      <c r="Y7480">
        <v>0</v>
      </c>
      <c r="AB7480">
        <v>0</v>
      </c>
      <c r="AC7480">
        <v>0</v>
      </c>
      <c r="AD7480">
        <v>0</v>
      </c>
      <c r="AE7480">
        <v>0</v>
      </c>
      <c r="AF7480">
        <v>0</v>
      </c>
      <c r="AH7480" t="s">
        <v>25483</v>
      </c>
      <c r="AI7480" t="s">
        <v>323</v>
      </c>
      <c r="AJ7480" t="s">
        <v>323</v>
      </c>
      <c r="AK7480" t="s">
        <v>323</v>
      </c>
      <c r="AL7480" t="s">
        <v>238</v>
      </c>
      <c r="AQ7480">
        <v>0</v>
      </c>
      <c r="AR7480">
        <f t="shared" si="116"/>
        <v>0</v>
      </c>
      <c r="AS7480">
        <v>1</v>
      </c>
      <c r="AT7480" t="s">
        <v>97</v>
      </c>
      <c r="AU7480">
        <v>5</v>
      </c>
    </row>
    <row r="7481" spans="1:47">
      <c r="A7481" t="s">
        <v>25484</v>
      </c>
      <c r="B7481" t="s">
        <v>293</v>
      </c>
      <c r="C7481">
        <v>239</v>
      </c>
      <c r="D7481" t="s">
        <v>25485</v>
      </c>
      <c r="E7481">
        <v>101</v>
      </c>
      <c r="F7481" t="s">
        <v>25486</v>
      </c>
      <c r="G7481" t="s">
        <v>24701</v>
      </c>
      <c r="J7481">
        <v>0.33310000000000001</v>
      </c>
      <c r="K7481">
        <v>1</v>
      </c>
      <c r="L7481">
        <v>1</v>
      </c>
      <c r="M7481">
        <v>1</v>
      </c>
      <c r="N7481">
        <v>1</v>
      </c>
      <c r="O7481" t="s">
        <v>225</v>
      </c>
      <c r="P7481">
        <v>0</v>
      </c>
      <c r="Q7481">
        <v>0</v>
      </c>
      <c r="R7481">
        <v>0</v>
      </c>
      <c r="T7481">
        <v>0</v>
      </c>
      <c r="X7481" t="s">
        <v>225</v>
      </c>
      <c r="Y7481">
        <v>0</v>
      </c>
      <c r="AB7481">
        <v>1</v>
      </c>
      <c r="AC7481">
        <v>1</v>
      </c>
      <c r="AD7481">
        <v>3</v>
      </c>
      <c r="AE7481">
        <v>1310</v>
      </c>
      <c r="AF7481">
        <v>1</v>
      </c>
      <c r="AH7481" t="s">
        <v>25484</v>
      </c>
      <c r="AI7481" t="s">
        <v>24526</v>
      </c>
      <c r="AJ7481" t="s">
        <v>25487</v>
      </c>
      <c r="AK7481" t="s">
        <v>24528</v>
      </c>
      <c r="AL7481" t="s">
        <v>222</v>
      </c>
      <c r="AM7481" t="s">
        <v>15067</v>
      </c>
      <c r="AN7481" t="s">
        <v>24530</v>
      </c>
      <c r="AO7481" t="s">
        <v>24560</v>
      </c>
      <c r="AQ7481">
        <v>0</v>
      </c>
      <c r="AR7481">
        <f t="shared" si="116"/>
        <v>0.41817599999999994</v>
      </c>
      <c r="AS7481">
        <v>1</v>
      </c>
      <c r="AT7481" t="s">
        <v>97</v>
      </c>
      <c r="AU7481">
        <v>5</v>
      </c>
    </row>
    <row r="7482" spans="1:47">
      <c r="A7482" t="s">
        <v>25488</v>
      </c>
      <c r="B7482" t="s">
        <v>293</v>
      </c>
      <c r="C7482">
        <v>239</v>
      </c>
      <c r="D7482" t="s">
        <v>25489</v>
      </c>
      <c r="E7482">
        <v>101</v>
      </c>
      <c r="F7482" t="s">
        <v>25490</v>
      </c>
      <c r="G7482" t="s">
        <v>24701</v>
      </c>
      <c r="J7482">
        <v>0.41603000000000001</v>
      </c>
      <c r="K7482">
        <v>1</v>
      </c>
      <c r="L7482">
        <v>1</v>
      </c>
      <c r="M7482">
        <v>1</v>
      </c>
      <c r="N7482">
        <v>1</v>
      </c>
      <c r="O7482" t="s">
        <v>225</v>
      </c>
      <c r="P7482">
        <v>0</v>
      </c>
      <c r="Q7482">
        <v>0</v>
      </c>
      <c r="R7482">
        <v>0</v>
      </c>
      <c r="T7482">
        <v>0</v>
      </c>
      <c r="X7482" t="s">
        <v>225</v>
      </c>
      <c r="Y7482">
        <v>0</v>
      </c>
      <c r="AB7482">
        <v>1</v>
      </c>
      <c r="AC7482">
        <v>1</v>
      </c>
      <c r="AD7482">
        <v>3</v>
      </c>
      <c r="AE7482">
        <v>928</v>
      </c>
      <c r="AF7482">
        <v>1</v>
      </c>
      <c r="AH7482" t="s">
        <v>25488</v>
      </c>
      <c r="AI7482" t="s">
        <v>24582</v>
      </c>
      <c r="AJ7482" t="s">
        <v>25107</v>
      </c>
      <c r="AK7482" t="s">
        <v>24528</v>
      </c>
      <c r="AL7482" t="s">
        <v>24588</v>
      </c>
      <c r="AM7482" t="s">
        <v>15067</v>
      </c>
      <c r="AN7482" t="s">
        <v>24530</v>
      </c>
      <c r="AQ7482">
        <v>0</v>
      </c>
      <c r="AR7482">
        <f t="shared" si="116"/>
        <v>0.41817599999999994</v>
      </c>
      <c r="AS7482">
        <v>1</v>
      </c>
      <c r="AT7482" t="s">
        <v>97</v>
      </c>
      <c r="AU7482">
        <v>5</v>
      </c>
    </row>
    <row r="7483" spans="1:47">
      <c r="A7483" t="s">
        <v>24644</v>
      </c>
      <c r="B7483" t="s">
        <v>24644</v>
      </c>
      <c r="C7483">
        <v>239</v>
      </c>
      <c r="E7483">
        <v>0</v>
      </c>
      <c r="J7483">
        <v>1.82423</v>
      </c>
      <c r="K7483">
        <v>0</v>
      </c>
      <c r="L7483">
        <v>0</v>
      </c>
      <c r="M7483">
        <v>0</v>
      </c>
      <c r="N7483">
        <v>0</v>
      </c>
      <c r="P7483">
        <v>0</v>
      </c>
      <c r="Q7483">
        <v>0</v>
      </c>
      <c r="R7483">
        <v>0</v>
      </c>
      <c r="T7483">
        <v>0</v>
      </c>
      <c r="Y7483">
        <v>0</v>
      </c>
      <c r="AB7483">
        <v>0</v>
      </c>
      <c r="AC7483">
        <v>0</v>
      </c>
      <c r="AD7483">
        <v>0</v>
      </c>
      <c r="AE7483">
        <v>0</v>
      </c>
      <c r="AF7483">
        <v>0</v>
      </c>
      <c r="AI7483" t="s">
        <v>323</v>
      </c>
      <c r="AJ7483" t="s">
        <v>323</v>
      </c>
      <c r="AK7483" t="s">
        <v>323</v>
      </c>
      <c r="AQ7483">
        <v>0</v>
      </c>
      <c r="AR7483">
        <f t="shared" si="116"/>
        <v>0</v>
      </c>
      <c r="AS7483">
        <v>1</v>
      </c>
      <c r="AT7483" t="s">
        <v>97</v>
      </c>
      <c r="AU7483">
        <v>5</v>
      </c>
    </row>
    <row r="7484" spans="1:47">
      <c r="A7484" t="s">
        <v>25491</v>
      </c>
      <c r="B7484" t="s">
        <v>293</v>
      </c>
      <c r="C7484">
        <v>239</v>
      </c>
      <c r="D7484" t="s">
        <v>25492</v>
      </c>
      <c r="E7484">
        <v>130</v>
      </c>
      <c r="F7484" t="s">
        <v>25493</v>
      </c>
      <c r="G7484" t="s">
        <v>24304</v>
      </c>
      <c r="J7484">
        <v>0.19184000000000001</v>
      </c>
      <c r="K7484">
        <v>0</v>
      </c>
      <c r="L7484">
        <v>0</v>
      </c>
      <c r="M7484">
        <v>0</v>
      </c>
      <c r="N7484">
        <v>0</v>
      </c>
      <c r="P7484">
        <v>0</v>
      </c>
      <c r="Q7484">
        <v>0</v>
      </c>
      <c r="R7484">
        <v>0</v>
      </c>
      <c r="T7484">
        <v>0</v>
      </c>
      <c r="Y7484">
        <v>0</v>
      </c>
      <c r="AB7484">
        <v>0</v>
      </c>
      <c r="AC7484">
        <v>0</v>
      </c>
      <c r="AD7484">
        <v>0</v>
      </c>
      <c r="AE7484">
        <v>0</v>
      </c>
      <c r="AF7484">
        <v>0</v>
      </c>
      <c r="AH7484" t="s">
        <v>25491</v>
      </c>
      <c r="AI7484" t="s">
        <v>323</v>
      </c>
      <c r="AJ7484" t="s">
        <v>323</v>
      </c>
      <c r="AK7484" t="s">
        <v>323</v>
      </c>
      <c r="AL7484" t="s">
        <v>238</v>
      </c>
      <c r="AQ7484">
        <v>0</v>
      </c>
      <c r="AR7484">
        <f t="shared" si="116"/>
        <v>0</v>
      </c>
      <c r="AS7484">
        <v>1</v>
      </c>
      <c r="AT7484" t="s">
        <v>94</v>
      </c>
      <c r="AU7484">
        <v>2</v>
      </c>
    </row>
    <row r="7485" spans="1:47">
      <c r="A7485" t="s">
        <v>25494</v>
      </c>
      <c r="B7485" t="s">
        <v>293</v>
      </c>
      <c r="C7485">
        <v>239</v>
      </c>
      <c r="D7485" t="s">
        <v>25495</v>
      </c>
      <c r="E7485">
        <v>132</v>
      </c>
      <c r="F7485" t="s">
        <v>25496</v>
      </c>
      <c r="G7485" t="s">
        <v>24701</v>
      </c>
      <c r="J7485">
        <v>0.28060000000000002</v>
      </c>
      <c r="K7485">
        <v>0</v>
      </c>
      <c r="L7485">
        <v>0</v>
      </c>
      <c r="M7485">
        <v>0</v>
      </c>
      <c r="N7485">
        <v>0</v>
      </c>
      <c r="P7485">
        <v>0</v>
      </c>
      <c r="Q7485">
        <v>0</v>
      </c>
      <c r="R7485">
        <v>0</v>
      </c>
      <c r="T7485">
        <v>0</v>
      </c>
      <c r="Y7485">
        <v>0</v>
      </c>
      <c r="AB7485">
        <v>0</v>
      </c>
      <c r="AC7485">
        <v>0</v>
      </c>
      <c r="AD7485">
        <v>0</v>
      </c>
      <c r="AE7485">
        <v>0</v>
      </c>
      <c r="AF7485">
        <v>0</v>
      </c>
      <c r="AH7485" t="s">
        <v>25494</v>
      </c>
      <c r="AI7485" t="s">
        <v>323</v>
      </c>
      <c r="AJ7485" t="s">
        <v>323</v>
      </c>
      <c r="AK7485" t="s">
        <v>323</v>
      </c>
      <c r="AL7485" t="s">
        <v>238</v>
      </c>
      <c r="AQ7485">
        <v>0</v>
      </c>
      <c r="AR7485">
        <f t="shared" si="116"/>
        <v>0</v>
      </c>
      <c r="AS7485">
        <v>1</v>
      </c>
      <c r="AT7485" t="s">
        <v>97</v>
      </c>
      <c r="AU7485">
        <v>5</v>
      </c>
    </row>
    <row r="7486" spans="1:47">
      <c r="A7486" t="s">
        <v>25497</v>
      </c>
      <c r="B7486" t="s">
        <v>293</v>
      </c>
      <c r="C7486">
        <v>239</v>
      </c>
      <c r="D7486" t="s">
        <v>25498</v>
      </c>
      <c r="E7486">
        <v>101</v>
      </c>
      <c r="F7486" t="s">
        <v>25499</v>
      </c>
      <c r="G7486" t="s">
        <v>24304</v>
      </c>
      <c r="J7486">
        <v>0.2157</v>
      </c>
      <c r="K7486">
        <v>1</v>
      </c>
      <c r="L7486">
        <v>1</v>
      </c>
      <c r="M7486">
        <v>1</v>
      </c>
      <c r="N7486">
        <v>1</v>
      </c>
      <c r="O7486" t="s">
        <v>225</v>
      </c>
      <c r="P7486">
        <v>0</v>
      </c>
      <c r="Q7486">
        <v>0</v>
      </c>
      <c r="R7486">
        <v>0</v>
      </c>
      <c r="T7486">
        <v>0</v>
      </c>
      <c r="X7486" t="s">
        <v>225</v>
      </c>
      <c r="Y7486">
        <v>0</v>
      </c>
      <c r="AB7486">
        <v>1</v>
      </c>
      <c r="AC7486">
        <v>1</v>
      </c>
      <c r="AD7486">
        <v>3</v>
      </c>
      <c r="AE7486">
        <v>900</v>
      </c>
      <c r="AF7486">
        <v>1</v>
      </c>
      <c r="AH7486" t="s">
        <v>25497</v>
      </c>
      <c r="AI7486" t="s">
        <v>24600</v>
      </c>
      <c r="AJ7486" t="s">
        <v>25500</v>
      </c>
      <c r="AK7486" t="s">
        <v>24528</v>
      </c>
      <c r="AL7486" t="s">
        <v>24588</v>
      </c>
      <c r="AM7486" t="s">
        <v>15067</v>
      </c>
      <c r="AN7486" t="s">
        <v>24530</v>
      </c>
      <c r="AQ7486">
        <v>0</v>
      </c>
      <c r="AR7486">
        <f t="shared" si="116"/>
        <v>0.41817599999999994</v>
      </c>
      <c r="AS7486">
        <v>1</v>
      </c>
      <c r="AT7486" t="s">
        <v>97</v>
      </c>
      <c r="AU7486">
        <v>5</v>
      </c>
    </row>
    <row r="7487" spans="1:47">
      <c r="A7487" t="s">
        <v>25501</v>
      </c>
      <c r="B7487" t="s">
        <v>293</v>
      </c>
      <c r="C7487">
        <v>239</v>
      </c>
      <c r="D7487" t="s">
        <v>25502</v>
      </c>
      <c r="E7487">
        <v>101</v>
      </c>
      <c r="F7487" t="s">
        <v>25503</v>
      </c>
      <c r="G7487" t="s">
        <v>24701</v>
      </c>
      <c r="J7487">
        <v>0.32357999999999998</v>
      </c>
      <c r="K7487">
        <v>1</v>
      </c>
      <c r="L7487">
        <v>1</v>
      </c>
      <c r="M7487">
        <v>1</v>
      </c>
      <c r="N7487">
        <v>1</v>
      </c>
      <c r="O7487" t="s">
        <v>225</v>
      </c>
      <c r="P7487">
        <v>0</v>
      </c>
      <c r="Q7487">
        <v>0</v>
      </c>
      <c r="R7487">
        <v>0</v>
      </c>
      <c r="T7487">
        <v>0</v>
      </c>
      <c r="X7487" t="s">
        <v>225</v>
      </c>
      <c r="Y7487">
        <v>0</v>
      </c>
      <c r="AB7487">
        <v>1</v>
      </c>
      <c r="AC7487">
        <v>1</v>
      </c>
      <c r="AD7487">
        <v>5</v>
      </c>
      <c r="AE7487">
        <v>3451</v>
      </c>
      <c r="AF7487">
        <v>2</v>
      </c>
      <c r="AH7487" t="s">
        <v>25501</v>
      </c>
      <c r="AI7487" t="s">
        <v>24595</v>
      </c>
      <c r="AJ7487" t="s">
        <v>25504</v>
      </c>
      <c r="AK7487" t="s">
        <v>24528</v>
      </c>
      <c r="AL7487" t="s">
        <v>222</v>
      </c>
      <c r="AM7487" t="s">
        <v>15067</v>
      </c>
      <c r="AN7487" t="s">
        <v>24530</v>
      </c>
      <c r="AQ7487">
        <v>0</v>
      </c>
      <c r="AR7487">
        <f t="shared" si="116"/>
        <v>0.41817599999999994</v>
      </c>
      <c r="AS7487">
        <v>1</v>
      </c>
      <c r="AT7487" t="s">
        <v>97</v>
      </c>
      <c r="AU7487">
        <v>5</v>
      </c>
    </row>
    <row r="7488" spans="1:47">
      <c r="A7488" t="s">
        <v>25505</v>
      </c>
      <c r="B7488" t="s">
        <v>293</v>
      </c>
      <c r="C7488">
        <v>239</v>
      </c>
      <c r="D7488" t="s">
        <v>25506</v>
      </c>
      <c r="E7488">
        <v>601</v>
      </c>
      <c r="F7488" t="s">
        <v>25507</v>
      </c>
      <c r="G7488" t="s">
        <v>24304</v>
      </c>
      <c r="J7488">
        <v>2.75414</v>
      </c>
      <c r="K7488">
        <v>0</v>
      </c>
      <c r="L7488">
        <v>0</v>
      </c>
      <c r="M7488">
        <v>0</v>
      </c>
      <c r="N7488">
        <v>0</v>
      </c>
      <c r="P7488">
        <v>0</v>
      </c>
      <c r="Q7488">
        <v>0</v>
      </c>
      <c r="R7488">
        <v>0</v>
      </c>
      <c r="T7488">
        <v>0</v>
      </c>
      <c r="Y7488">
        <v>0</v>
      </c>
      <c r="AB7488">
        <v>0</v>
      </c>
      <c r="AC7488">
        <v>0</v>
      </c>
      <c r="AD7488">
        <v>0</v>
      </c>
      <c r="AE7488">
        <v>0</v>
      </c>
      <c r="AF7488">
        <v>0</v>
      </c>
      <c r="AH7488" t="s">
        <v>25505</v>
      </c>
      <c r="AI7488" t="s">
        <v>323</v>
      </c>
      <c r="AJ7488" t="s">
        <v>323</v>
      </c>
      <c r="AK7488" t="s">
        <v>24528</v>
      </c>
      <c r="AL7488" t="s">
        <v>238</v>
      </c>
      <c r="AM7488" t="s">
        <v>15067</v>
      </c>
      <c r="AN7488" t="s">
        <v>24530</v>
      </c>
      <c r="AQ7488">
        <v>0</v>
      </c>
      <c r="AR7488">
        <f t="shared" si="116"/>
        <v>0</v>
      </c>
      <c r="AS7488">
        <v>1</v>
      </c>
      <c r="AT7488" t="s">
        <v>94</v>
      </c>
      <c r="AU7488">
        <v>2</v>
      </c>
    </row>
    <row r="7489" spans="1:47">
      <c r="A7489" t="s">
        <v>25508</v>
      </c>
      <c r="B7489" t="s">
        <v>293</v>
      </c>
      <c r="C7489">
        <v>239</v>
      </c>
      <c r="D7489" t="s">
        <v>25509</v>
      </c>
      <c r="E7489">
        <v>106</v>
      </c>
      <c r="F7489" t="s">
        <v>25436</v>
      </c>
      <c r="G7489" t="s">
        <v>24304</v>
      </c>
      <c r="J7489">
        <v>0.19348000000000001</v>
      </c>
      <c r="K7489">
        <v>0</v>
      </c>
      <c r="L7489">
        <v>0</v>
      </c>
      <c r="M7489">
        <v>0</v>
      </c>
      <c r="N7489">
        <v>0</v>
      </c>
      <c r="P7489">
        <v>0</v>
      </c>
      <c r="Q7489">
        <v>0</v>
      </c>
      <c r="R7489">
        <v>0</v>
      </c>
      <c r="T7489">
        <v>0</v>
      </c>
      <c r="Y7489">
        <v>0</v>
      </c>
      <c r="AB7489">
        <v>0</v>
      </c>
      <c r="AC7489">
        <v>0</v>
      </c>
      <c r="AD7489">
        <v>0</v>
      </c>
      <c r="AE7489">
        <v>0</v>
      </c>
      <c r="AF7489">
        <v>0</v>
      </c>
      <c r="AH7489" t="s">
        <v>25508</v>
      </c>
      <c r="AI7489" t="s">
        <v>323</v>
      </c>
      <c r="AJ7489" t="s">
        <v>323</v>
      </c>
      <c r="AK7489" t="s">
        <v>323</v>
      </c>
      <c r="AL7489" t="s">
        <v>238</v>
      </c>
      <c r="AQ7489">
        <v>0</v>
      </c>
      <c r="AR7489">
        <f t="shared" si="116"/>
        <v>0</v>
      </c>
      <c r="AS7489">
        <v>1</v>
      </c>
      <c r="AT7489" t="s">
        <v>97</v>
      </c>
      <c r="AU7489">
        <v>5</v>
      </c>
    </row>
    <row r="7490" spans="1:47">
      <c r="A7490" t="s">
        <v>25510</v>
      </c>
      <c r="B7490" t="s">
        <v>293</v>
      </c>
      <c r="C7490">
        <v>239</v>
      </c>
      <c r="D7490" t="s">
        <v>25511</v>
      </c>
      <c r="E7490">
        <v>803</v>
      </c>
      <c r="F7490" t="s">
        <v>25507</v>
      </c>
      <c r="G7490" t="s">
        <v>24304</v>
      </c>
      <c r="J7490">
        <v>80.265699999999995</v>
      </c>
      <c r="K7490">
        <v>0</v>
      </c>
      <c r="L7490">
        <v>0</v>
      </c>
      <c r="M7490">
        <v>0</v>
      </c>
      <c r="N7490">
        <v>0</v>
      </c>
      <c r="P7490">
        <v>0</v>
      </c>
      <c r="Q7490">
        <v>0</v>
      </c>
      <c r="R7490">
        <v>0</v>
      </c>
      <c r="T7490">
        <v>0</v>
      </c>
      <c r="Y7490">
        <v>0</v>
      </c>
      <c r="AB7490">
        <v>0</v>
      </c>
      <c r="AC7490">
        <v>0</v>
      </c>
      <c r="AD7490">
        <v>0</v>
      </c>
      <c r="AE7490">
        <v>0</v>
      </c>
      <c r="AF7490">
        <v>0</v>
      </c>
      <c r="AH7490" t="s">
        <v>25510</v>
      </c>
      <c r="AI7490" t="s">
        <v>323</v>
      </c>
      <c r="AJ7490" t="s">
        <v>323</v>
      </c>
      <c r="AK7490" t="s">
        <v>323</v>
      </c>
      <c r="AL7490" t="s">
        <v>238</v>
      </c>
      <c r="AP7490" t="s">
        <v>25512</v>
      </c>
      <c r="AQ7490">
        <v>0</v>
      </c>
      <c r="AR7490">
        <f t="shared" ref="AR7490:AR7553" si="117">AB7490*9.68*VLOOKUP(AU7490,atten,10,FALSE)</f>
        <v>0</v>
      </c>
      <c r="AS7490">
        <v>1</v>
      </c>
      <c r="AT7490" t="s">
        <v>97</v>
      </c>
      <c r="AU7490">
        <v>5</v>
      </c>
    </row>
    <row r="7491" spans="1:47">
      <c r="A7491" t="s">
        <v>25513</v>
      </c>
      <c r="B7491" t="s">
        <v>293</v>
      </c>
      <c r="C7491">
        <v>239</v>
      </c>
      <c r="D7491" t="s">
        <v>24578</v>
      </c>
      <c r="E7491">
        <v>130</v>
      </c>
      <c r="F7491" t="s">
        <v>25514</v>
      </c>
      <c r="G7491" t="s">
        <v>24304</v>
      </c>
      <c r="J7491">
        <v>0.54468000000000005</v>
      </c>
      <c r="K7491">
        <v>0</v>
      </c>
      <c r="L7491">
        <v>0</v>
      </c>
      <c r="M7491">
        <v>0</v>
      </c>
      <c r="N7491">
        <v>0</v>
      </c>
      <c r="P7491">
        <v>0</v>
      </c>
      <c r="Q7491">
        <v>0</v>
      </c>
      <c r="R7491">
        <v>0</v>
      </c>
      <c r="T7491">
        <v>0</v>
      </c>
      <c r="Y7491">
        <v>0</v>
      </c>
      <c r="AB7491">
        <v>0</v>
      </c>
      <c r="AC7491">
        <v>0</v>
      </c>
      <c r="AD7491">
        <v>0</v>
      </c>
      <c r="AE7491">
        <v>0</v>
      </c>
      <c r="AF7491">
        <v>0</v>
      </c>
      <c r="AH7491" t="s">
        <v>25513</v>
      </c>
      <c r="AI7491" t="s">
        <v>323</v>
      </c>
      <c r="AJ7491" t="s">
        <v>323</v>
      </c>
      <c r="AK7491" t="s">
        <v>323</v>
      </c>
      <c r="AL7491" t="s">
        <v>238</v>
      </c>
      <c r="AP7491" t="s">
        <v>25515</v>
      </c>
      <c r="AQ7491">
        <v>0</v>
      </c>
      <c r="AR7491">
        <f t="shared" si="117"/>
        <v>0</v>
      </c>
      <c r="AS7491">
        <v>1</v>
      </c>
      <c r="AT7491" t="s">
        <v>94</v>
      </c>
      <c r="AU7491">
        <v>2</v>
      </c>
    </row>
    <row r="7492" spans="1:47">
      <c r="A7492" t="s">
        <v>25516</v>
      </c>
      <c r="B7492" t="s">
        <v>293</v>
      </c>
      <c r="C7492">
        <v>239</v>
      </c>
      <c r="D7492" t="s">
        <v>25517</v>
      </c>
      <c r="E7492">
        <v>101</v>
      </c>
      <c r="F7492" t="s">
        <v>25518</v>
      </c>
      <c r="G7492" t="s">
        <v>24701</v>
      </c>
      <c r="J7492">
        <v>0.35752</v>
      </c>
      <c r="K7492">
        <v>1</v>
      </c>
      <c r="L7492">
        <v>1</v>
      </c>
      <c r="M7492">
        <v>1</v>
      </c>
      <c r="N7492">
        <v>1</v>
      </c>
      <c r="O7492" t="s">
        <v>225</v>
      </c>
      <c r="P7492">
        <v>0</v>
      </c>
      <c r="Q7492">
        <v>0</v>
      </c>
      <c r="R7492">
        <v>0</v>
      </c>
      <c r="T7492">
        <v>0</v>
      </c>
      <c r="X7492" t="s">
        <v>225</v>
      </c>
      <c r="Y7492">
        <v>0</v>
      </c>
      <c r="AB7492">
        <v>1</v>
      </c>
      <c r="AC7492">
        <v>1</v>
      </c>
      <c r="AD7492">
        <v>2</v>
      </c>
      <c r="AE7492">
        <v>576</v>
      </c>
      <c r="AF7492">
        <v>1</v>
      </c>
      <c r="AH7492" t="s">
        <v>25516</v>
      </c>
      <c r="AI7492" t="s">
        <v>25075</v>
      </c>
      <c r="AJ7492" t="s">
        <v>25519</v>
      </c>
      <c r="AK7492" t="s">
        <v>24528</v>
      </c>
      <c r="AL7492" t="s">
        <v>24529</v>
      </c>
      <c r="AM7492" t="s">
        <v>15067</v>
      </c>
      <c r="AN7492" t="s">
        <v>24530</v>
      </c>
      <c r="AQ7492">
        <v>0</v>
      </c>
      <c r="AR7492">
        <f t="shared" si="117"/>
        <v>0.41817599999999994</v>
      </c>
      <c r="AS7492">
        <v>1</v>
      </c>
      <c r="AT7492" t="s">
        <v>97</v>
      </c>
      <c r="AU7492">
        <v>5</v>
      </c>
    </row>
    <row r="7493" spans="1:47">
      <c r="A7493" t="s">
        <v>25520</v>
      </c>
      <c r="B7493" t="s">
        <v>293</v>
      </c>
      <c r="C7493">
        <v>239</v>
      </c>
      <c r="D7493" t="s">
        <v>25521</v>
      </c>
      <c r="E7493">
        <v>101</v>
      </c>
      <c r="F7493" t="s">
        <v>25522</v>
      </c>
      <c r="G7493" t="s">
        <v>24304</v>
      </c>
      <c r="J7493">
        <v>0.18789</v>
      </c>
      <c r="K7493">
        <v>1</v>
      </c>
      <c r="L7493">
        <v>1</v>
      </c>
      <c r="M7493">
        <v>1</v>
      </c>
      <c r="N7493">
        <v>1</v>
      </c>
      <c r="O7493" t="s">
        <v>225</v>
      </c>
      <c r="P7493">
        <v>0</v>
      </c>
      <c r="Q7493">
        <v>0</v>
      </c>
      <c r="R7493">
        <v>0</v>
      </c>
      <c r="T7493">
        <v>0</v>
      </c>
      <c r="X7493" t="s">
        <v>225</v>
      </c>
      <c r="Y7493">
        <v>0</v>
      </c>
      <c r="AB7493">
        <v>1</v>
      </c>
      <c r="AC7493">
        <v>1</v>
      </c>
      <c r="AD7493">
        <v>2</v>
      </c>
      <c r="AE7493">
        <v>816</v>
      </c>
      <c r="AF7493">
        <v>1</v>
      </c>
      <c r="AH7493" t="s">
        <v>25520</v>
      </c>
      <c r="AI7493" t="s">
        <v>25523</v>
      </c>
      <c r="AJ7493" t="s">
        <v>25524</v>
      </c>
      <c r="AK7493" t="s">
        <v>24528</v>
      </c>
      <c r="AL7493" t="s">
        <v>24588</v>
      </c>
      <c r="AM7493" t="s">
        <v>15067</v>
      </c>
      <c r="AN7493" t="s">
        <v>24530</v>
      </c>
      <c r="AQ7493">
        <v>0</v>
      </c>
      <c r="AR7493">
        <f t="shared" si="117"/>
        <v>0.41817599999999994</v>
      </c>
      <c r="AS7493">
        <v>1</v>
      </c>
      <c r="AT7493" t="s">
        <v>97</v>
      </c>
      <c r="AU7493">
        <v>5</v>
      </c>
    </row>
    <row r="7494" spans="1:47">
      <c r="A7494" t="s">
        <v>25525</v>
      </c>
      <c r="B7494" t="s">
        <v>293</v>
      </c>
      <c r="C7494">
        <v>239</v>
      </c>
      <c r="D7494" t="s">
        <v>25526</v>
      </c>
      <c r="E7494">
        <v>101</v>
      </c>
      <c r="F7494" t="s">
        <v>25527</v>
      </c>
      <c r="G7494" t="s">
        <v>24701</v>
      </c>
      <c r="J7494">
        <v>6.3072800000000004</v>
      </c>
      <c r="K7494">
        <v>0</v>
      </c>
      <c r="L7494">
        <v>1</v>
      </c>
      <c r="M7494">
        <v>0</v>
      </c>
      <c r="N7494">
        <v>1</v>
      </c>
      <c r="P7494">
        <v>0</v>
      </c>
      <c r="Q7494">
        <v>0</v>
      </c>
      <c r="R7494">
        <v>0</v>
      </c>
      <c r="T7494">
        <v>0</v>
      </c>
      <c r="X7494" t="s">
        <v>225</v>
      </c>
      <c r="Y7494">
        <v>0</v>
      </c>
      <c r="AB7494">
        <v>0</v>
      </c>
      <c r="AC7494">
        <v>1</v>
      </c>
      <c r="AD7494">
        <v>3</v>
      </c>
      <c r="AE7494">
        <v>1164</v>
      </c>
      <c r="AF7494">
        <v>1</v>
      </c>
      <c r="AH7494" t="s">
        <v>25525</v>
      </c>
      <c r="AI7494" t="s">
        <v>24614</v>
      </c>
      <c r="AJ7494" t="s">
        <v>25528</v>
      </c>
      <c r="AK7494" t="s">
        <v>24528</v>
      </c>
      <c r="AL7494" t="s">
        <v>222</v>
      </c>
      <c r="AM7494" t="s">
        <v>15067</v>
      </c>
      <c r="AN7494" t="s">
        <v>24530</v>
      </c>
      <c r="AO7494" t="s">
        <v>24560</v>
      </c>
      <c r="AP7494" t="s">
        <v>25529</v>
      </c>
      <c r="AQ7494">
        <v>0</v>
      </c>
      <c r="AR7494">
        <f t="shared" si="117"/>
        <v>0</v>
      </c>
      <c r="AS7494">
        <v>1</v>
      </c>
      <c r="AT7494" t="s">
        <v>97</v>
      </c>
      <c r="AU7494">
        <v>5</v>
      </c>
    </row>
    <row r="7495" spans="1:47">
      <c r="A7495" t="s">
        <v>25530</v>
      </c>
      <c r="B7495" t="s">
        <v>293</v>
      </c>
      <c r="C7495">
        <v>239</v>
      </c>
      <c r="D7495" t="s">
        <v>25531</v>
      </c>
      <c r="E7495">
        <v>101</v>
      </c>
      <c r="F7495" t="s">
        <v>25532</v>
      </c>
      <c r="G7495" t="s">
        <v>24304</v>
      </c>
      <c r="J7495">
        <v>0.20011000000000001</v>
      </c>
      <c r="K7495">
        <v>1</v>
      </c>
      <c r="L7495">
        <v>1</v>
      </c>
      <c r="M7495">
        <v>1</v>
      </c>
      <c r="N7495">
        <v>1</v>
      </c>
      <c r="O7495" t="s">
        <v>225</v>
      </c>
      <c r="P7495">
        <v>0</v>
      </c>
      <c r="Q7495">
        <v>0</v>
      </c>
      <c r="R7495">
        <v>0</v>
      </c>
      <c r="T7495">
        <v>0</v>
      </c>
      <c r="X7495" t="s">
        <v>225</v>
      </c>
      <c r="Y7495">
        <v>0</v>
      </c>
      <c r="AB7495">
        <v>1</v>
      </c>
      <c r="AC7495">
        <v>1</v>
      </c>
      <c r="AD7495">
        <v>1</v>
      </c>
      <c r="AE7495">
        <v>1200</v>
      </c>
      <c r="AF7495">
        <v>1</v>
      </c>
      <c r="AH7495" t="s">
        <v>25530</v>
      </c>
      <c r="AI7495" t="s">
        <v>24943</v>
      </c>
      <c r="AJ7495" t="s">
        <v>25533</v>
      </c>
      <c r="AK7495" t="s">
        <v>24528</v>
      </c>
      <c r="AL7495" t="s">
        <v>24588</v>
      </c>
      <c r="AM7495" t="s">
        <v>15067</v>
      </c>
      <c r="AN7495" t="s">
        <v>24530</v>
      </c>
      <c r="AQ7495">
        <v>0</v>
      </c>
      <c r="AR7495">
        <f t="shared" si="117"/>
        <v>0.41817599999999994</v>
      </c>
      <c r="AS7495">
        <v>1</v>
      </c>
      <c r="AT7495" t="s">
        <v>97</v>
      </c>
      <c r="AU7495">
        <v>5</v>
      </c>
    </row>
    <row r="7496" spans="1:47">
      <c r="A7496" t="s">
        <v>25534</v>
      </c>
      <c r="B7496" t="s">
        <v>293</v>
      </c>
      <c r="C7496">
        <v>239</v>
      </c>
      <c r="D7496" t="s">
        <v>25535</v>
      </c>
      <c r="E7496">
        <v>101</v>
      </c>
      <c r="F7496" t="s">
        <v>25536</v>
      </c>
      <c r="G7496" t="s">
        <v>24701</v>
      </c>
      <c r="J7496">
        <v>1.44964</v>
      </c>
      <c r="K7496">
        <v>1</v>
      </c>
      <c r="L7496">
        <v>1</v>
      </c>
      <c r="M7496">
        <v>1</v>
      </c>
      <c r="N7496">
        <v>1</v>
      </c>
      <c r="O7496" t="s">
        <v>225</v>
      </c>
      <c r="P7496">
        <v>0</v>
      </c>
      <c r="Q7496">
        <v>0</v>
      </c>
      <c r="R7496">
        <v>0</v>
      </c>
      <c r="T7496">
        <v>0</v>
      </c>
      <c r="X7496" t="s">
        <v>225</v>
      </c>
      <c r="Y7496">
        <v>0</v>
      </c>
      <c r="AB7496">
        <v>1</v>
      </c>
      <c r="AC7496">
        <v>1</v>
      </c>
      <c r="AD7496">
        <v>3</v>
      </c>
      <c r="AE7496">
        <v>1764</v>
      </c>
      <c r="AF7496">
        <v>1.75</v>
      </c>
      <c r="AH7496" t="s">
        <v>25534</v>
      </c>
      <c r="AI7496" t="s">
        <v>25254</v>
      </c>
      <c r="AJ7496" t="s">
        <v>25537</v>
      </c>
      <c r="AK7496" t="s">
        <v>24528</v>
      </c>
      <c r="AL7496" t="s">
        <v>222</v>
      </c>
      <c r="AM7496" t="s">
        <v>15067</v>
      </c>
      <c r="AN7496" t="s">
        <v>24530</v>
      </c>
      <c r="AP7496" t="s">
        <v>25538</v>
      </c>
      <c r="AQ7496">
        <v>0</v>
      </c>
      <c r="AR7496">
        <f t="shared" si="117"/>
        <v>0.41817599999999994</v>
      </c>
      <c r="AS7496">
        <v>1</v>
      </c>
      <c r="AT7496" t="s">
        <v>97</v>
      </c>
      <c r="AU7496">
        <v>5</v>
      </c>
    </row>
    <row r="7497" spans="1:47">
      <c r="A7497" t="s">
        <v>25539</v>
      </c>
      <c r="B7497" t="s">
        <v>293</v>
      </c>
      <c r="C7497">
        <v>239</v>
      </c>
      <c r="D7497" t="s">
        <v>25540</v>
      </c>
      <c r="E7497">
        <v>910</v>
      </c>
      <c r="F7497" t="s">
        <v>13643</v>
      </c>
      <c r="G7497" t="s">
        <v>24304</v>
      </c>
      <c r="J7497">
        <v>58.854840000000003</v>
      </c>
      <c r="K7497">
        <v>0</v>
      </c>
      <c r="L7497">
        <v>0</v>
      </c>
      <c r="M7497">
        <v>0</v>
      </c>
      <c r="N7497">
        <v>0</v>
      </c>
      <c r="P7497">
        <v>0</v>
      </c>
      <c r="Q7497">
        <v>0</v>
      </c>
      <c r="R7497">
        <v>0</v>
      </c>
      <c r="T7497">
        <v>0</v>
      </c>
      <c r="Y7497">
        <v>0</v>
      </c>
      <c r="Z7497" t="s">
        <v>297</v>
      </c>
      <c r="AA7497" t="s">
        <v>223</v>
      </c>
      <c r="AB7497">
        <v>0</v>
      </c>
      <c r="AC7497">
        <v>0</v>
      </c>
      <c r="AD7497">
        <v>0</v>
      </c>
      <c r="AE7497">
        <v>0</v>
      </c>
      <c r="AF7497">
        <v>0</v>
      </c>
      <c r="AH7497" t="s">
        <v>25539</v>
      </c>
      <c r="AI7497" t="s">
        <v>323</v>
      </c>
      <c r="AJ7497" t="s">
        <v>323</v>
      </c>
      <c r="AK7497" t="s">
        <v>323</v>
      </c>
      <c r="AL7497" t="s">
        <v>238</v>
      </c>
      <c r="AQ7497">
        <v>0</v>
      </c>
      <c r="AR7497">
        <f t="shared" si="117"/>
        <v>0</v>
      </c>
      <c r="AS7497">
        <v>1</v>
      </c>
      <c r="AT7497" t="s">
        <v>126</v>
      </c>
      <c r="AU7497">
        <v>34</v>
      </c>
    </row>
    <row r="7498" spans="1:47">
      <c r="A7498" t="s">
        <v>25541</v>
      </c>
      <c r="B7498" t="s">
        <v>293</v>
      </c>
      <c r="C7498">
        <v>239</v>
      </c>
      <c r="D7498" t="s">
        <v>25542</v>
      </c>
      <c r="E7498">
        <v>101</v>
      </c>
      <c r="F7498" t="s">
        <v>25543</v>
      </c>
      <c r="G7498" t="s">
        <v>24304</v>
      </c>
      <c r="J7498">
        <v>0.21473</v>
      </c>
      <c r="K7498">
        <v>1</v>
      </c>
      <c r="L7498">
        <v>1</v>
      </c>
      <c r="M7498">
        <v>1</v>
      </c>
      <c r="N7498">
        <v>1</v>
      </c>
      <c r="O7498" t="s">
        <v>225</v>
      </c>
      <c r="P7498">
        <v>0</v>
      </c>
      <c r="Q7498">
        <v>0</v>
      </c>
      <c r="R7498">
        <v>0</v>
      </c>
      <c r="T7498">
        <v>0</v>
      </c>
      <c r="X7498" t="s">
        <v>225</v>
      </c>
      <c r="Y7498">
        <v>0</v>
      </c>
      <c r="AB7498">
        <v>1</v>
      </c>
      <c r="AC7498">
        <v>1</v>
      </c>
      <c r="AD7498">
        <v>2</v>
      </c>
      <c r="AE7498">
        <v>816</v>
      </c>
      <c r="AF7498">
        <v>1</v>
      </c>
      <c r="AH7498" t="s">
        <v>25541</v>
      </c>
      <c r="AI7498" t="s">
        <v>25544</v>
      </c>
      <c r="AJ7498" t="s">
        <v>25545</v>
      </c>
      <c r="AK7498" t="s">
        <v>24528</v>
      </c>
      <c r="AL7498" t="s">
        <v>222</v>
      </c>
      <c r="AM7498" t="s">
        <v>15067</v>
      </c>
      <c r="AN7498" t="s">
        <v>24530</v>
      </c>
      <c r="AQ7498">
        <v>0</v>
      </c>
      <c r="AR7498">
        <f t="shared" si="117"/>
        <v>2.3231999999999999</v>
      </c>
      <c r="AS7498">
        <v>1</v>
      </c>
      <c r="AT7498" t="s">
        <v>94</v>
      </c>
      <c r="AU7498">
        <v>2</v>
      </c>
    </row>
    <row r="7499" spans="1:47">
      <c r="A7499" t="s">
        <v>25546</v>
      </c>
      <c r="B7499" t="s">
        <v>293</v>
      </c>
      <c r="C7499">
        <v>239</v>
      </c>
      <c r="D7499" t="s">
        <v>25547</v>
      </c>
      <c r="E7499">
        <v>101</v>
      </c>
      <c r="F7499" t="s">
        <v>25548</v>
      </c>
      <c r="G7499" t="s">
        <v>24701</v>
      </c>
      <c r="J7499">
        <v>0.97733000000000003</v>
      </c>
      <c r="K7499">
        <v>1</v>
      </c>
      <c r="L7499">
        <v>1</v>
      </c>
      <c r="M7499">
        <v>1</v>
      </c>
      <c r="N7499">
        <v>1</v>
      </c>
      <c r="O7499" t="s">
        <v>225</v>
      </c>
      <c r="P7499">
        <v>0</v>
      </c>
      <c r="Q7499">
        <v>0</v>
      </c>
      <c r="R7499">
        <v>0</v>
      </c>
      <c r="T7499">
        <v>0</v>
      </c>
      <c r="X7499" t="s">
        <v>225</v>
      </c>
      <c r="Y7499">
        <v>0</v>
      </c>
      <c r="AB7499">
        <v>1</v>
      </c>
      <c r="AC7499">
        <v>1</v>
      </c>
      <c r="AD7499">
        <v>2</v>
      </c>
      <c r="AE7499">
        <v>1429</v>
      </c>
      <c r="AF7499">
        <v>1</v>
      </c>
      <c r="AH7499" t="s">
        <v>25546</v>
      </c>
      <c r="AI7499" t="s">
        <v>25549</v>
      </c>
      <c r="AJ7499" t="s">
        <v>25550</v>
      </c>
      <c r="AK7499" t="s">
        <v>24528</v>
      </c>
      <c r="AL7499" t="s">
        <v>24529</v>
      </c>
      <c r="AM7499" t="s">
        <v>15067</v>
      </c>
      <c r="AN7499" t="s">
        <v>24530</v>
      </c>
      <c r="AQ7499">
        <v>0</v>
      </c>
      <c r="AR7499">
        <f t="shared" si="117"/>
        <v>0.41817599999999994</v>
      </c>
      <c r="AS7499">
        <v>1</v>
      </c>
      <c r="AT7499" t="s">
        <v>97</v>
      </c>
      <c r="AU7499">
        <v>5</v>
      </c>
    </row>
    <row r="7500" spans="1:47">
      <c r="A7500" t="s">
        <v>25551</v>
      </c>
      <c r="B7500" t="s">
        <v>293</v>
      </c>
      <c r="C7500">
        <v>239</v>
      </c>
      <c r="D7500" t="s">
        <v>25506</v>
      </c>
      <c r="E7500">
        <v>601</v>
      </c>
      <c r="F7500" t="s">
        <v>25507</v>
      </c>
      <c r="G7500" t="s">
        <v>24304</v>
      </c>
      <c r="J7500">
        <v>2.7647300000000001</v>
      </c>
      <c r="K7500">
        <v>0</v>
      </c>
      <c r="L7500">
        <v>0</v>
      </c>
      <c r="M7500">
        <v>0</v>
      </c>
      <c r="N7500">
        <v>0</v>
      </c>
      <c r="P7500">
        <v>0</v>
      </c>
      <c r="Q7500">
        <v>0</v>
      </c>
      <c r="R7500">
        <v>0</v>
      </c>
      <c r="T7500">
        <v>0</v>
      </c>
      <c r="Y7500">
        <v>0</v>
      </c>
      <c r="AB7500">
        <v>0</v>
      </c>
      <c r="AC7500">
        <v>0</v>
      </c>
      <c r="AD7500">
        <v>0</v>
      </c>
      <c r="AE7500">
        <v>0</v>
      </c>
      <c r="AF7500">
        <v>0</v>
      </c>
      <c r="AH7500" t="s">
        <v>25551</v>
      </c>
      <c r="AI7500" t="s">
        <v>323</v>
      </c>
      <c r="AJ7500" t="s">
        <v>323</v>
      </c>
      <c r="AK7500" t="s">
        <v>24528</v>
      </c>
      <c r="AL7500" t="s">
        <v>238</v>
      </c>
      <c r="AM7500" t="s">
        <v>15067</v>
      </c>
      <c r="AN7500" t="s">
        <v>24530</v>
      </c>
      <c r="AQ7500">
        <v>0</v>
      </c>
      <c r="AR7500">
        <f t="shared" si="117"/>
        <v>0</v>
      </c>
      <c r="AS7500">
        <v>1</v>
      </c>
      <c r="AT7500" t="s">
        <v>94</v>
      </c>
      <c r="AU7500">
        <v>2</v>
      </c>
    </row>
    <row r="7501" spans="1:47">
      <c r="A7501" t="s">
        <v>25552</v>
      </c>
      <c r="B7501" t="s">
        <v>293</v>
      </c>
      <c r="C7501">
        <v>239</v>
      </c>
      <c r="D7501" t="s">
        <v>25553</v>
      </c>
      <c r="E7501">
        <v>101</v>
      </c>
      <c r="F7501" t="s">
        <v>25554</v>
      </c>
      <c r="G7501" t="s">
        <v>24304</v>
      </c>
      <c r="J7501">
        <v>0.26490999999999998</v>
      </c>
      <c r="K7501">
        <v>1</v>
      </c>
      <c r="L7501">
        <v>1</v>
      </c>
      <c r="M7501">
        <v>1</v>
      </c>
      <c r="N7501">
        <v>1</v>
      </c>
      <c r="O7501" t="s">
        <v>225</v>
      </c>
      <c r="P7501">
        <v>0</v>
      </c>
      <c r="Q7501">
        <v>0</v>
      </c>
      <c r="R7501">
        <v>0</v>
      </c>
      <c r="T7501">
        <v>0</v>
      </c>
      <c r="X7501" t="s">
        <v>225</v>
      </c>
      <c r="Y7501">
        <v>0</v>
      </c>
      <c r="AB7501">
        <v>1</v>
      </c>
      <c r="AC7501">
        <v>1</v>
      </c>
      <c r="AD7501">
        <v>2</v>
      </c>
      <c r="AE7501">
        <v>600</v>
      </c>
      <c r="AF7501">
        <v>1</v>
      </c>
      <c r="AH7501" t="s">
        <v>25552</v>
      </c>
      <c r="AI7501" t="s">
        <v>24526</v>
      </c>
      <c r="AJ7501" t="s">
        <v>25555</v>
      </c>
      <c r="AK7501" t="s">
        <v>24528</v>
      </c>
      <c r="AL7501" t="s">
        <v>24588</v>
      </c>
      <c r="AM7501" t="s">
        <v>15067</v>
      </c>
      <c r="AN7501" t="s">
        <v>24530</v>
      </c>
      <c r="AO7501" t="s">
        <v>24560</v>
      </c>
      <c r="AQ7501">
        <v>0</v>
      </c>
      <c r="AR7501">
        <f t="shared" si="117"/>
        <v>0.41817599999999994</v>
      </c>
      <c r="AS7501">
        <v>1</v>
      </c>
      <c r="AT7501" t="s">
        <v>97</v>
      </c>
      <c r="AU7501">
        <v>5</v>
      </c>
    </row>
    <row r="7502" spans="1:47">
      <c r="A7502" t="s">
        <v>23729</v>
      </c>
      <c r="C7502">
        <v>239</v>
      </c>
      <c r="E7502">
        <v>999</v>
      </c>
      <c r="J7502">
        <v>0.25713000000000003</v>
      </c>
      <c r="K7502">
        <v>0</v>
      </c>
      <c r="L7502">
        <v>0</v>
      </c>
      <c r="M7502">
        <v>0</v>
      </c>
      <c r="N7502">
        <v>0</v>
      </c>
      <c r="P7502">
        <v>0</v>
      </c>
      <c r="Q7502">
        <v>0</v>
      </c>
      <c r="R7502">
        <v>0</v>
      </c>
      <c r="T7502">
        <v>0</v>
      </c>
      <c r="Y7502">
        <v>0</v>
      </c>
      <c r="AB7502">
        <v>0</v>
      </c>
      <c r="AC7502">
        <v>0</v>
      </c>
      <c r="AD7502">
        <v>0</v>
      </c>
      <c r="AE7502">
        <v>0</v>
      </c>
      <c r="AF7502">
        <v>0</v>
      </c>
      <c r="AI7502" t="s">
        <v>323</v>
      </c>
      <c r="AJ7502" t="s">
        <v>323</v>
      </c>
      <c r="AK7502" t="s">
        <v>323</v>
      </c>
      <c r="AQ7502">
        <v>0</v>
      </c>
      <c r="AR7502">
        <f t="shared" si="117"/>
        <v>0</v>
      </c>
      <c r="AS7502">
        <v>1</v>
      </c>
      <c r="AT7502" t="s">
        <v>124</v>
      </c>
      <c r="AU7502">
        <v>32</v>
      </c>
    </row>
    <row r="7503" spans="1:47">
      <c r="A7503" t="s">
        <v>25556</v>
      </c>
      <c r="B7503" t="s">
        <v>293</v>
      </c>
      <c r="C7503">
        <v>239</v>
      </c>
      <c r="D7503" t="s">
        <v>25557</v>
      </c>
      <c r="E7503">
        <v>601</v>
      </c>
      <c r="F7503" t="s">
        <v>24517</v>
      </c>
      <c r="G7503" t="s">
        <v>24304</v>
      </c>
      <c r="J7503">
        <v>152.14114000000001</v>
      </c>
      <c r="K7503">
        <v>0</v>
      </c>
      <c r="L7503">
        <v>0</v>
      </c>
      <c r="M7503">
        <v>0</v>
      </c>
      <c r="N7503">
        <v>0</v>
      </c>
      <c r="P7503">
        <v>0</v>
      </c>
      <c r="Q7503">
        <v>0</v>
      </c>
      <c r="R7503">
        <v>0</v>
      </c>
      <c r="T7503">
        <v>0</v>
      </c>
      <c r="Y7503">
        <v>0</v>
      </c>
      <c r="AB7503">
        <v>0</v>
      </c>
      <c r="AC7503">
        <v>0</v>
      </c>
      <c r="AD7503">
        <v>0</v>
      </c>
      <c r="AE7503">
        <v>0</v>
      </c>
      <c r="AF7503">
        <v>0</v>
      </c>
      <c r="AH7503" t="s">
        <v>25556</v>
      </c>
      <c r="AI7503" t="s">
        <v>323</v>
      </c>
      <c r="AJ7503" t="s">
        <v>323</v>
      </c>
      <c r="AK7503" t="s">
        <v>323</v>
      </c>
      <c r="AL7503" t="s">
        <v>238</v>
      </c>
      <c r="AQ7503">
        <v>0</v>
      </c>
      <c r="AR7503">
        <f t="shared" si="117"/>
        <v>0</v>
      </c>
      <c r="AS7503">
        <v>1</v>
      </c>
      <c r="AT7503" t="s">
        <v>126</v>
      </c>
      <c r="AU7503">
        <v>34</v>
      </c>
    </row>
    <row r="7504" spans="1:47">
      <c r="A7504" t="s">
        <v>25558</v>
      </c>
      <c r="B7504" t="s">
        <v>293</v>
      </c>
      <c r="C7504">
        <v>239</v>
      </c>
      <c r="D7504" t="s">
        <v>24539</v>
      </c>
      <c r="E7504">
        <v>905</v>
      </c>
      <c r="F7504" t="s">
        <v>25559</v>
      </c>
      <c r="G7504" t="s">
        <v>24304</v>
      </c>
      <c r="J7504">
        <v>170.19259</v>
      </c>
      <c r="K7504">
        <v>0</v>
      </c>
      <c r="L7504">
        <v>0</v>
      </c>
      <c r="M7504">
        <v>0</v>
      </c>
      <c r="N7504">
        <v>0</v>
      </c>
      <c r="P7504">
        <v>0</v>
      </c>
      <c r="Q7504">
        <v>0</v>
      </c>
      <c r="R7504">
        <v>0</v>
      </c>
      <c r="T7504">
        <v>0</v>
      </c>
      <c r="Y7504">
        <v>0</v>
      </c>
      <c r="AB7504">
        <v>0</v>
      </c>
      <c r="AC7504">
        <v>0</v>
      </c>
      <c r="AD7504">
        <v>0</v>
      </c>
      <c r="AE7504">
        <v>0</v>
      </c>
      <c r="AF7504">
        <v>0</v>
      </c>
      <c r="AH7504" t="s">
        <v>25558</v>
      </c>
      <c r="AI7504" t="s">
        <v>323</v>
      </c>
      <c r="AJ7504" t="s">
        <v>323</v>
      </c>
      <c r="AK7504" t="s">
        <v>323</v>
      </c>
      <c r="AL7504" t="s">
        <v>238</v>
      </c>
      <c r="AQ7504">
        <v>0</v>
      </c>
      <c r="AR7504">
        <f t="shared" si="117"/>
        <v>0</v>
      </c>
      <c r="AS7504">
        <v>1</v>
      </c>
      <c r="AT7504" t="s">
        <v>94</v>
      </c>
      <c r="AU7504">
        <v>2</v>
      </c>
    </row>
    <row r="7505" spans="1:47">
      <c r="A7505" t="s">
        <v>25560</v>
      </c>
      <c r="B7505" t="s">
        <v>293</v>
      </c>
      <c r="C7505">
        <v>239</v>
      </c>
      <c r="D7505" t="s">
        <v>25561</v>
      </c>
      <c r="E7505">
        <v>101</v>
      </c>
      <c r="F7505" t="s">
        <v>25562</v>
      </c>
      <c r="G7505" t="s">
        <v>24701</v>
      </c>
      <c r="J7505">
        <v>0.29699999999999999</v>
      </c>
      <c r="K7505">
        <v>1</v>
      </c>
      <c r="L7505">
        <v>1</v>
      </c>
      <c r="M7505">
        <v>1</v>
      </c>
      <c r="N7505">
        <v>1</v>
      </c>
      <c r="O7505" t="s">
        <v>225</v>
      </c>
      <c r="P7505">
        <v>0</v>
      </c>
      <c r="Q7505">
        <v>0</v>
      </c>
      <c r="R7505">
        <v>0</v>
      </c>
      <c r="T7505">
        <v>0</v>
      </c>
      <c r="X7505" t="s">
        <v>225</v>
      </c>
      <c r="Y7505">
        <v>0</v>
      </c>
      <c r="AB7505">
        <v>1</v>
      </c>
      <c r="AC7505">
        <v>1</v>
      </c>
      <c r="AD7505">
        <v>0</v>
      </c>
      <c r="AE7505">
        <v>1080</v>
      </c>
      <c r="AF7505">
        <v>1</v>
      </c>
      <c r="AH7505" t="s">
        <v>25560</v>
      </c>
      <c r="AI7505" t="s">
        <v>24586</v>
      </c>
      <c r="AJ7505" t="s">
        <v>25076</v>
      </c>
      <c r="AK7505" t="s">
        <v>24528</v>
      </c>
      <c r="AL7505" t="s">
        <v>222</v>
      </c>
      <c r="AM7505" t="s">
        <v>15067</v>
      </c>
      <c r="AN7505" t="s">
        <v>24530</v>
      </c>
      <c r="AO7505" t="s">
        <v>24560</v>
      </c>
      <c r="AP7505" t="s">
        <v>25563</v>
      </c>
      <c r="AQ7505">
        <v>0</v>
      </c>
      <c r="AR7505">
        <f t="shared" si="117"/>
        <v>0.41817599999999994</v>
      </c>
      <c r="AS7505">
        <v>1</v>
      </c>
      <c r="AT7505" t="s">
        <v>97</v>
      </c>
      <c r="AU7505">
        <v>5</v>
      </c>
    </row>
    <row r="7506" spans="1:47">
      <c r="A7506" t="s">
        <v>25564</v>
      </c>
      <c r="B7506" t="s">
        <v>293</v>
      </c>
      <c r="C7506">
        <v>239</v>
      </c>
      <c r="D7506" t="s">
        <v>25565</v>
      </c>
      <c r="E7506">
        <v>101</v>
      </c>
      <c r="F7506" t="s">
        <v>25566</v>
      </c>
      <c r="G7506" t="s">
        <v>24701</v>
      </c>
      <c r="J7506">
        <v>9.5592799999999993</v>
      </c>
      <c r="K7506">
        <v>1</v>
      </c>
      <c r="L7506">
        <v>1</v>
      </c>
      <c r="M7506">
        <v>1</v>
      </c>
      <c r="N7506">
        <v>1</v>
      </c>
      <c r="O7506" t="s">
        <v>225</v>
      </c>
      <c r="P7506">
        <v>0</v>
      </c>
      <c r="Q7506">
        <v>0</v>
      </c>
      <c r="R7506">
        <v>0</v>
      </c>
      <c r="T7506">
        <v>0</v>
      </c>
      <c r="X7506" t="s">
        <v>225</v>
      </c>
      <c r="Y7506">
        <v>0</v>
      </c>
      <c r="AB7506">
        <v>1</v>
      </c>
      <c r="AC7506">
        <v>1</v>
      </c>
      <c r="AD7506">
        <v>2</v>
      </c>
      <c r="AE7506">
        <v>1160</v>
      </c>
      <c r="AF7506">
        <v>1</v>
      </c>
      <c r="AH7506" t="s">
        <v>25564</v>
      </c>
      <c r="AI7506" t="s">
        <v>24791</v>
      </c>
      <c r="AJ7506" t="s">
        <v>24991</v>
      </c>
      <c r="AK7506" t="s">
        <v>24528</v>
      </c>
      <c r="AL7506" t="s">
        <v>222</v>
      </c>
      <c r="AM7506" t="s">
        <v>15067</v>
      </c>
      <c r="AN7506" t="s">
        <v>24530</v>
      </c>
      <c r="AO7506" t="s">
        <v>24560</v>
      </c>
      <c r="AP7506" t="s">
        <v>25567</v>
      </c>
      <c r="AQ7506">
        <v>0</v>
      </c>
      <c r="AR7506">
        <f t="shared" si="117"/>
        <v>0.41817599999999994</v>
      </c>
      <c r="AS7506">
        <v>1</v>
      </c>
      <c r="AT7506" t="s">
        <v>97</v>
      </c>
      <c r="AU7506">
        <v>5</v>
      </c>
    </row>
    <row r="7507" spans="1:47">
      <c r="A7507" t="s">
        <v>24644</v>
      </c>
      <c r="B7507" t="s">
        <v>24644</v>
      </c>
      <c r="C7507">
        <v>239</v>
      </c>
      <c r="E7507">
        <v>0</v>
      </c>
      <c r="J7507">
        <v>0.30854999999999999</v>
      </c>
      <c r="K7507">
        <v>0</v>
      </c>
      <c r="L7507">
        <v>0</v>
      </c>
      <c r="M7507">
        <v>0</v>
      </c>
      <c r="N7507">
        <v>0</v>
      </c>
      <c r="P7507">
        <v>0</v>
      </c>
      <c r="Q7507">
        <v>0</v>
      </c>
      <c r="R7507">
        <v>0</v>
      </c>
      <c r="T7507">
        <v>0</v>
      </c>
      <c r="Y7507">
        <v>0</v>
      </c>
      <c r="AB7507">
        <v>0</v>
      </c>
      <c r="AC7507">
        <v>0</v>
      </c>
      <c r="AD7507">
        <v>0</v>
      </c>
      <c r="AE7507">
        <v>0</v>
      </c>
      <c r="AF7507">
        <v>0</v>
      </c>
      <c r="AI7507" t="s">
        <v>323</v>
      </c>
      <c r="AJ7507" t="s">
        <v>323</v>
      </c>
      <c r="AK7507" t="s">
        <v>323</v>
      </c>
      <c r="AQ7507">
        <v>0</v>
      </c>
      <c r="AR7507">
        <f t="shared" si="117"/>
        <v>0</v>
      </c>
      <c r="AS7507">
        <v>1</v>
      </c>
      <c r="AT7507" t="s">
        <v>97</v>
      </c>
      <c r="AU7507">
        <v>5</v>
      </c>
    </row>
    <row r="7508" spans="1:47">
      <c r="A7508" t="s">
        <v>25568</v>
      </c>
      <c r="B7508" t="s">
        <v>293</v>
      </c>
      <c r="C7508">
        <v>239</v>
      </c>
      <c r="D7508" t="s">
        <v>25569</v>
      </c>
      <c r="E7508">
        <v>101</v>
      </c>
      <c r="F7508" t="s">
        <v>25570</v>
      </c>
      <c r="G7508" t="s">
        <v>24304</v>
      </c>
      <c r="J7508">
        <v>0.47959000000000002</v>
      </c>
      <c r="K7508">
        <v>1</v>
      </c>
      <c r="L7508">
        <v>1</v>
      </c>
      <c r="M7508">
        <v>1</v>
      </c>
      <c r="N7508">
        <v>1</v>
      </c>
      <c r="O7508" t="s">
        <v>225</v>
      </c>
      <c r="P7508">
        <v>0</v>
      </c>
      <c r="Q7508">
        <v>0</v>
      </c>
      <c r="R7508">
        <v>0</v>
      </c>
      <c r="T7508">
        <v>0</v>
      </c>
      <c r="X7508" t="s">
        <v>225</v>
      </c>
      <c r="Y7508">
        <v>0</v>
      </c>
      <c r="AB7508">
        <v>1</v>
      </c>
      <c r="AC7508">
        <v>1</v>
      </c>
      <c r="AD7508">
        <v>3</v>
      </c>
      <c r="AE7508">
        <v>782</v>
      </c>
      <c r="AF7508">
        <v>1</v>
      </c>
      <c r="AH7508" t="s">
        <v>25568</v>
      </c>
      <c r="AI7508" t="s">
        <v>25075</v>
      </c>
      <c r="AJ7508" t="s">
        <v>25571</v>
      </c>
      <c r="AK7508" t="s">
        <v>24528</v>
      </c>
      <c r="AL7508" t="s">
        <v>24588</v>
      </c>
      <c r="AM7508" t="s">
        <v>15067</v>
      </c>
      <c r="AN7508" t="s">
        <v>24530</v>
      </c>
      <c r="AP7508" t="s">
        <v>25572</v>
      </c>
      <c r="AQ7508">
        <v>0</v>
      </c>
      <c r="AR7508">
        <f t="shared" si="117"/>
        <v>0.41817599999999994</v>
      </c>
      <c r="AS7508">
        <v>1</v>
      </c>
      <c r="AT7508" t="s">
        <v>97</v>
      </c>
      <c r="AU7508">
        <v>5</v>
      </c>
    </row>
    <row r="7509" spans="1:47">
      <c r="A7509" t="s">
        <v>25573</v>
      </c>
      <c r="B7509" t="s">
        <v>293</v>
      </c>
      <c r="C7509">
        <v>239</v>
      </c>
      <c r="D7509" t="s">
        <v>25506</v>
      </c>
      <c r="E7509">
        <v>601</v>
      </c>
      <c r="F7509" t="s">
        <v>25507</v>
      </c>
      <c r="G7509" t="s">
        <v>24304</v>
      </c>
      <c r="J7509">
        <v>2.2969400000000002</v>
      </c>
      <c r="K7509">
        <v>0</v>
      </c>
      <c r="L7509">
        <v>0</v>
      </c>
      <c r="M7509">
        <v>0</v>
      </c>
      <c r="N7509">
        <v>0</v>
      </c>
      <c r="P7509">
        <v>0</v>
      </c>
      <c r="Q7509">
        <v>0</v>
      </c>
      <c r="R7509">
        <v>0</v>
      </c>
      <c r="T7509">
        <v>0</v>
      </c>
      <c r="Y7509">
        <v>0</v>
      </c>
      <c r="AB7509">
        <v>0</v>
      </c>
      <c r="AC7509">
        <v>0</v>
      </c>
      <c r="AD7509">
        <v>0</v>
      </c>
      <c r="AE7509">
        <v>0</v>
      </c>
      <c r="AF7509">
        <v>0</v>
      </c>
      <c r="AH7509" t="s">
        <v>25573</v>
      </c>
      <c r="AI7509" t="s">
        <v>323</v>
      </c>
      <c r="AJ7509" t="s">
        <v>323</v>
      </c>
      <c r="AK7509" t="s">
        <v>24528</v>
      </c>
      <c r="AL7509" t="s">
        <v>238</v>
      </c>
      <c r="AQ7509">
        <v>0</v>
      </c>
      <c r="AR7509">
        <f t="shared" si="117"/>
        <v>0</v>
      </c>
      <c r="AS7509">
        <v>1</v>
      </c>
      <c r="AT7509" t="s">
        <v>97</v>
      </c>
      <c r="AU7509">
        <v>5</v>
      </c>
    </row>
    <row r="7510" spans="1:47">
      <c r="A7510" t="s">
        <v>25574</v>
      </c>
      <c r="B7510" t="s">
        <v>293</v>
      </c>
      <c r="C7510">
        <v>239</v>
      </c>
      <c r="D7510" t="s">
        <v>25506</v>
      </c>
      <c r="E7510">
        <v>601</v>
      </c>
      <c r="F7510" t="s">
        <v>25507</v>
      </c>
      <c r="G7510" t="s">
        <v>24304</v>
      </c>
      <c r="J7510">
        <v>2.7959299999999998</v>
      </c>
      <c r="K7510">
        <v>0</v>
      </c>
      <c r="L7510">
        <v>0</v>
      </c>
      <c r="M7510">
        <v>0</v>
      </c>
      <c r="N7510">
        <v>0</v>
      </c>
      <c r="P7510">
        <v>0</v>
      </c>
      <c r="Q7510">
        <v>0</v>
      </c>
      <c r="R7510">
        <v>0</v>
      </c>
      <c r="T7510">
        <v>0</v>
      </c>
      <c r="Y7510">
        <v>0</v>
      </c>
      <c r="AB7510">
        <v>0</v>
      </c>
      <c r="AC7510">
        <v>0</v>
      </c>
      <c r="AD7510">
        <v>0</v>
      </c>
      <c r="AE7510">
        <v>0</v>
      </c>
      <c r="AF7510">
        <v>0</v>
      </c>
      <c r="AH7510" t="s">
        <v>25574</v>
      </c>
      <c r="AI7510" t="s">
        <v>323</v>
      </c>
      <c r="AJ7510" t="s">
        <v>323</v>
      </c>
      <c r="AK7510" t="s">
        <v>24528</v>
      </c>
      <c r="AL7510" t="s">
        <v>238</v>
      </c>
      <c r="AM7510" t="s">
        <v>15067</v>
      </c>
      <c r="AN7510" t="s">
        <v>24530</v>
      </c>
      <c r="AQ7510">
        <v>0</v>
      </c>
      <c r="AR7510">
        <f t="shared" si="117"/>
        <v>0</v>
      </c>
      <c r="AS7510">
        <v>1</v>
      </c>
      <c r="AT7510" t="s">
        <v>94</v>
      </c>
      <c r="AU7510">
        <v>2</v>
      </c>
    </row>
    <row r="7511" spans="1:47">
      <c r="A7511" t="s">
        <v>25575</v>
      </c>
      <c r="B7511" t="s">
        <v>293</v>
      </c>
      <c r="C7511">
        <v>52</v>
      </c>
      <c r="D7511" t="s">
        <v>25576</v>
      </c>
      <c r="E7511">
        <v>132</v>
      </c>
      <c r="F7511" t="s">
        <v>24351</v>
      </c>
      <c r="J7511">
        <v>2.9085200000000002</v>
      </c>
      <c r="K7511">
        <v>0</v>
      </c>
      <c r="L7511">
        <v>0</v>
      </c>
      <c r="M7511">
        <v>0</v>
      </c>
      <c r="N7511">
        <v>0</v>
      </c>
      <c r="P7511">
        <v>0</v>
      </c>
      <c r="Q7511">
        <v>0</v>
      </c>
      <c r="R7511">
        <v>0</v>
      </c>
      <c r="T7511">
        <v>0</v>
      </c>
      <c r="Y7511">
        <v>0</v>
      </c>
      <c r="AB7511">
        <v>0</v>
      </c>
      <c r="AC7511">
        <v>0</v>
      </c>
      <c r="AD7511">
        <v>0</v>
      </c>
      <c r="AE7511">
        <v>0</v>
      </c>
      <c r="AF7511">
        <v>0</v>
      </c>
      <c r="AQ7511">
        <v>0</v>
      </c>
      <c r="AR7511">
        <f t="shared" si="117"/>
        <v>0</v>
      </c>
      <c r="AS7511">
        <v>1</v>
      </c>
      <c r="AT7511" t="s">
        <v>124</v>
      </c>
      <c r="AU7511">
        <v>32</v>
      </c>
    </row>
    <row r="7512" spans="1:47">
      <c r="A7512" t="s">
        <v>23729</v>
      </c>
      <c r="C7512">
        <v>239</v>
      </c>
      <c r="E7512">
        <v>999</v>
      </c>
      <c r="J7512">
        <v>0.13805000000000001</v>
      </c>
      <c r="K7512">
        <v>0</v>
      </c>
      <c r="L7512">
        <v>0</v>
      </c>
      <c r="M7512">
        <v>0</v>
      </c>
      <c r="N7512">
        <v>0</v>
      </c>
      <c r="P7512">
        <v>0</v>
      </c>
      <c r="Q7512">
        <v>0</v>
      </c>
      <c r="R7512">
        <v>0</v>
      </c>
      <c r="T7512">
        <v>0</v>
      </c>
      <c r="Y7512">
        <v>0</v>
      </c>
      <c r="AB7512">
        <v>0</v>
      </c>
      <c r="AC7512">
        <v>0</v>
      </c>
      <c r="AD7512">
        <v>0</v>
      </c>
      <c r="AE7512">
        <v>0</v>
      </c>
      <c r="AF7512">
        <v>0</v>
      </c>
      <c r="AI7512" t="s">
        <v>323</v>
      </c>
      <c r="AJ7512" t="s">
        <v>323</v>
      </c>
      <c r="AK7512" t="s">
        <v>323</v>
      </c>
      <c r="AQ7512">
        <v>0</v>
      </c>
      <c r="AR7512">
        <f t="shared" si="117"/>
        <v>0</v>
      </c>
      <c r="AS7512">
        <v>1</v>
      </c>
      <c r="AT7512" t="s">
        <v>124</v>
      </c>
      <c r="AU7512">
        <v>32</v>
      </c>
    </row>
    <row r="7513" spans="1:47">
      <c r="A7513" t="s">
        <v>25577</v>
      </c>
      <c r="B7513" t="s">
        <v>293</v>
      </c>
      <c r="C7513">
        <v>239</v>
      </c>
      <c r="D7513" t="s">
        <v>25578</v>
      </c>
      <c r="E7513">
        <v>101</v>
      </c>
      <c r="F7513" t="s">
        <v>25579</v>
      </c>
      <c r="G7513" t="s">
        <v>24304</v>
      </c>
      <c r="J7513">
        <v>0.13797999999999999</v>
      </c>
      <c r="K7513">
        <v>1</v>
      </c>
      <c r="L7513">
        <v>1</v>
      </c>
      <c r="M7513">
        <v>1</v>
      </c>
      <c r="N7513">
        <v>1</v>
      </c>
      <c r="O7513" t="s">
        <v>225</v>
      </c>
      <c r="P7513">
        <v>0</v>
      </c>
      <c r="Q7513">
        <v>0</v>
      </c>
      <c r="R7513">
        <v>0</v>
      </c>
      <c r="T7513">
        <v>0</v>
      </c>
      <c r="X7513" t="s">
        <v>225</v>
      </c>
      <c r="Y7513">
        <v>0</v>
      </c>
      <c r="AB7513">
        <v>1</v>
      </c>
      <c r="AC7513">
        <v>1</v>
      </c>
      <c r="AD7513">
        <v>2</v>
      </c>
      <c r="AE7513">
        <v>327</v>
      </c>
      <c r="AF7513">
        <v>1</v>
      </c>
      <c r="AH7513" t="s">
        <v>25577</v>
      </c>
      <c r="AI7513" t="s">
        <v>24604</v>
      </c>
      <c r="AJ7513" t="s">
        <v>25580</v>
      </c>
      <c r="AK7513" t="s">
        <v>24528</v>
      </c>
      <c r="AL7513" t="s">
        <v>24588</v>
      </c>
      <c r="AM7513" t="s">
        <v>15067</v>
      </c>
      <c r="AN7513" t="s">
        <v>24530</v>
      </c>
      <c r="AQ7513">
        <v>0</v>
      </c>
      <c r="AR7513">
        <f t="shared" si="117"/>
        <v>0.41817599999999994</v>
      </c>
      <c r="AS7513">
        <v>1</v>
      </c>
      <c r="AT7513" t="s">
        <v>97</v>
      </c>
      <c r="AU7513">
        <v>5</v>
      </c>
    </row>
    <row r="7514" spans="1:47">
      <c r="A7514" t="s">
        <v>25581</v>
      </c>
      <c r="B7514" t="s">
        <v>293</v>
      </c>
      <c r="C7514">
        <v>239</v>
      </c>
      <c r="D7514" t="s">
        <v>25582</v>
      </c>
      <c r="E7514">
        <v>101</v>
      </c>
      <c r="F7514" t="s">
        <v>25583</v>
      </c>
      <c r="G7514" t="s">
        <v>24701</v>
      </c>
      <c r="J7514">
        <v>1.6944300000000001</v>
      </c>
      <c r="K7514">
        <v>1</v>
      </c>
      <c r="L7514">
        <v>1</v>
      </c>
      <c r="M7514">
        <v>1</v>
      </c>
      <c r="N7514">
        <v>1</v>
      </c>
      <c r="O7514" t="s">
        <v>225</v>
      </c>
      <c r="P7514">
        <v>0</v>
      </c>
      <c r="Q7514">
        <v>0</v>
      </c>
      <c r="R7514">
        <v>0</v>
      </c>
      <c r="T7514">
        <v>0</v>
      </c>
      <c r="X7514" t="s">
        <v>225</v>
      </c>
      <c r="Y7514">
        <v>0</v>
      </c>
      <c r="AB7514">
        <v>1</v>
      </c>
      <c r="AC7514">
        <v>1</v>
      </c>
      <c r="AD7514">
        <v>3</v>
      </c>
      <c r="AE7514">
        <v>1950</v>
      </c>
      <c r="AF7514">
        <v>2.5</v>
      </c>
      <c r="AH7514" t="s">
        <v>25581</v>
      </c>
      <c r="AI7514" t="s">
        <v>25544</v>
      </c>
      <c r="AJ7514" t="s">
        <v>25584</v>
      </c>
      <c r="AK7514" t="s">
        <v>24528</v>
      </c>
      <c r="AL7514" t="s">
        <v>222</v>
      </c>
      <c r="AM7514" t="s">
        <v>15067</v>
      </c>
      <c r="AN7514" t="s">
        <v>24530</v>
      </c>
      <c r="AQ7514">
        <v>0</v>
      </c>
      <c r="AR7514">
        <f t="shared" si="117"/>
        <v>0.41817599999999994</v>
      </c>
      <c r="AS7514">
        <v>1</v>
      </c>
      <c r="AT7514" t="s">
        <v>97</v>
      </c>
      <c r="AU7514">
        <v>5</v>
      </c>
    </row>
    <row r="7515" spans="1:47">
      <c r="A7515" t="s">
        <v>25585</v>
      </c>
      <c r="B7515" t="s">
        <v>293</v>
      </c>
      <c r="C7515">
        <v>239</v>
      </c>
      <c r="D7515" t="s">
        <v>25506</v>
      </c>
      <c r="E7515">
        <v>601</v>
      </c>
      <c r="F7515" t="s">
        <v>25507</v>
      </c>
      <c r="G7515" t="s">
        <v>24304</v>
      </c>
      <c r="J7515">
        <v>2.7294200000000002</v>
      </c>
      <c r="K7515">
        <v>0</v>
      </c>
      <c r="L7515">
        <v>0</v>
      </c>
      <c r="M7515">
        <v>0</v>
      </c>
      <c r="N7515">
        <v>0</v>
      </c>
      <c r="P7515">
        <v>0</v>
      </c>
      <c r="Q7515">
        <v>0</v>
      </c>
      <c r="R7515">
        <v>0</v>
      </c>
      <c r="T7515">
        <v>0</v>
      </c>
      <c r="Y7515">
        <v>0</v>
      </c>
      <c r="AB7515">
        <v>0</v>
      </c>
      <c r="AC7515">
        <v>0</v>
      </c>
      <c r="AD7515">
        <v>0</v>
      </c>
      <c r="AE7515">
        <v>0</v>
      </c>
      <c r="AF7515">
        <v>0</v>
      </c>
      <c r="AH7515" t="s">
        <v>25585</v>
      </c>
      <c r="AI7515" t="s">
        <v>323</v>
      </c>
      <c r="AJ7515" t="s">
        <v>323</v>
      </c>
      <c r="AK7515" t="s">
        <v>24528</v>
      </c>
      <c r="AL7515" t="s">
        <v>238</v>
      </c>
      <c r="AM7515" t="s">
        <v>15067</v>
      </c>
      <c r="AN7515" t="s">
        <v>24530</v>
      </c>
      <c r="AQ7515">
        <v>0</v>
      </c>
      <c r="AR7515">
        <f t="shared" si="117"/>
        <v>0</v>
      </c>
      <c r="AS7515">
        <v>1</v>
      </c>
      <c r="AT7515" t="s">
        <v>94</v>
      </c>
      <c r="AU7515">
        <v>2</v>
      </c>
    </row>
    <row r="7516" spans="1:47">
      <c r="A7516" t="s">
        <v>25586</v>
      </c>
      <c r="B7516" t="s">
        <v>293</v>
      </c>
      <c r="C7516">
        <v>239</v>
      </c>
      <c r="D7516" t="s">
        <v>25506</v>
      </c>
      <c r="E7516">
        <v>601</v>
      </c>
      <c r="F7516" t="s">
        <v>25507</v>
      </c>
      <c r="G7516" t="s">
        <v>24304</v>
      </c>
      <c r="J7516">
        <v>2.7208100000000002</v>
      </c>
      <c r="K7516">
        <v>0</v>
      </c>
      <c r="L7516">
        <v>0</v>
      </c>
      <c r="M7516">
        <v>0</v>
      </c>
      <c r="N7516">
        <v>0</v>
      </c>
      <c r="P7516">
        <v>0</v>
      </c>
      <c r="Q7516">
        <v>0</v>
      </c>
      <c r="R7516">
        <v>0</v>
      </c>
      <c r="T7516">
        <v>0</v>
      </c>
      <c r="Y7516">
        <v>0</v>
      </c>
      <c r="AB7516">
        <v>0</v>
      </c>
      <c r="AC7516">
        <v>0</v>
      </c>
      <c r="AD7516">
        <v>0</v>
      </c>
      <c r="AE7516">
        <v>0</v>
      </c>
      <c r="AF7516">
        <v>0</v>
      </c>
      <c r="AH7516" t="s">
        <v>25586</v>
      </c>
      <c r="AI7516" t="s">
        <v>323</v>
      </c>
      <c r="AJ7516" t="s">
        <v>323</v>
      </c>
      <c r="AK7516" t="s">
        <v>24528</v>
      </c>
      <c r="AL7516" t="s">
        <v>238</v>
      </c>
      <c r="AQ7516">
        <v>0</v>
      </c>
      <c r="AR7516">
        <f t="shared" si="117"/>
        <v>0</v>
      </c>
      <c r="AS7516">
        <v>1</v>
      </c>
      <c r="AT7516" t="s">
        <v>97</v>
      </c>
      <c r="AU7516">
        <v>5</v>
      </c>
    </row>
    <row r="7517" spans="1:47">
      <c r="A7517" t="s">
        <v>25587</v>
      </c>
      <c r="B7517" t="s">
        <v>293</v>
      </c>
      <c r="C7517">
        <v>239</v>
      </c>
      <c r="D7517" t="s">
        <v>25588</v>
      </c>
      <c r="E7517">
        <v>101</v>
      </c>
      <c r="F7517" t="s">
        <v>25589</v>
      </c>
      <c r="G7517" t="s">
        <v>24304</v>
      </c>
      <c r="J7517">
        <v>0.16402</v>
      </c>
      <c r="K7517">
        <v>1</v>
      </c>
      <c r="L7517">
        <v>1</v>
      </c>
      <c r="M7517">
        <v>1</v>
      </c>
      <c r="N7517">
        <v>1</v>
      </c>
      <c r="O7517" t="s">
        <v>225</v>
      </c>
      <c r="P7517">
        <v>0</v>
      </c>
      <c r="Q7517">
        <v>0</v>
      </c>
      <c r="R7517">
        <v>0</v>
      </c>
      <c r="T7517">
        <v>0</v>
      </c>
      <c r="X7517" t="s">
        <v>225</v>
      </c>
      <c r="Y7517">
        <v>0</v>
      </c>
      <c r="AB7517">
        <v>1</v>
      </c>
      <c r="AC7517">
        <v>1</v>
      </c>
      <c r="AD7517">
        <v>3</v>
      </c>
      <c r="AE7517">
        <v>1152</v>
      </c>
      <c r="AF7517">
        <v>2</v>
      </c>
      <c r="AH7517" t="s">
        <v>25587</v>
      </c>
      <c r="AI7517" t="s">
        <v>24887</v>
      </c>
      <c r="AJ7517" t="s">
        <v>25147</v>
      </c>
      <c r="AK7517" t="s">
        <v>24528</v>
      </c>
      <c r="AL7517" t="s">
        <v>24529</v>
      </c>
      <c r="AM7517" t="s">
        <v>15067</v>
      </c>
      <c r="AN7517" t="s">
        <v>24530</v>
      </c>
      <c r="AQ7517">
        <v>0</v>
      </c>
      <c r="AR7517">
        <f t="shared" si="117"/>
        <v>0.41817599999999994</v>
      </c>
      <c r="AS7517">
        <v>1</v>
      </c>
      <c r="AT7517" t="s">
        <v>97</v>
      </c>
      <c r="AU7517">
        <v>5</v>
      </c>
    </row>
    <row r="7518" spans="1:47">
      <c r="A7518" t="s">
        <v>23729</v>
      </c>
      <c r="C7518">
        <v>239</v>
      </c>
      <c r="E7518">
        <v>999</v>
      </c>
      <c r="J7518">
        <v>7.9719999999999999E-2</v>
      </c>
      <c r="K7518">
        <v>0</v>
      </c>
      <c r="L7518">
        <v>0</v>
      </c>
      <c r="M7518">
        <v>0</v>
      </c>
      <c r="N7518">
        <v>0</v>
      </c>
      <c r="P7518">
        <v>0</v>
      </c>
      <c r="Q7518">
        <v>0</v>
      </c>
      <c r="R7518">
        <v>0</v>
      </c>
      <c r="T7518">
        <v>0</v>
      </c>
      <c r="Y7518">
        <v>0</v>
      </c>
      <c r="AB7518">
        <v>0</v>
      </c>
      <c r="AC7518">
        <v>0</v>
      </c>
      <c r="AD7518">
        <v>0</v>
      </c>
      <c r="AE7518">
        <v>0</v>
      </c>
      <c r="AF7518">
        <v>0</v>
      </c>
      <c r="AI7518" t="s">
        <v>323</v>
      </c>
      <c r="AJ7518" t="s">
        <v>323</v>
      </c>
      <c r="AK7518" t="s">
        <v>323</v>
      </c>
      <c r="AQ7518">
        <v>0</v>
      </c>
      <c r="AR7518">
        <f t="shared" si="117"/>
        <v>0</v>
      </c>
      <c r="AS7518">
        <v>1</v>
      </c>
      <c r="AT7518" t="s">
        <v>124</v>
      </c>
      <c r="AU7518">
        <v>32</v>
      </c>
    </row>
    <row r="7519" spans="1:47">
      <c r="A7519" t="s">
        <v>25590</v>
      </c>
      <c r="B7519" t="s">
        <v>293</v>
      </c>
      <c r="C7519">
        <v>239</v>
      </c>
      <c r="D7519" t="s">
        <v>25591</v>
      </c>
      <c r="E7519">
        <v>101</v>
      </c>
      <c r="F7519" t="s">
        <v>25592</v>
      </c>
      <c r="G7519" t="s">
        <v>24304</v>
      </c>
      <c r="J7519">
        <v>0.95540000000000003</v>
      </c>
      <c r="K7519">
        <v>1</v>
      </c>
      <c r="L7519">
        <v>1</v>
      </c>
      <c r="M7519">
        <v>1</v>
      </c>
      <c r="N7519">
        <v>1</v>
      </c>
      <c r="O7519" t="s">
        <v>225</v>
      </c>
      <c r="P7519">
        <v>0</v>
      </c>
      <c r="Q7519">
        <v>0</v>
      </c>
      <c r="R7519">
        <v>0</v>
      </c>
      <c r="T7519">
        <v>0</v>
      </c>
      <c r="X7519" t="s">
        <v>225</v>
      </c>
      <c r="Y7519">
        <v>0</v>
      </c>
      <c r="AB7519">
        <v>1</v>
      </c>
      <c r="AC7519">
        <v>1</v>
      </c>
      <c r="AD7519">
        <v>3</v>
      </c>
      <c r="AE7519">
        <v>2117</v>
      </c>
      <c r="AF7519">
        <v>1</v>
      </c>
      <c r="AH7519" t="s">
        <v>25590</v>
      </c>
      <c r="AI7519" t="s">
        <v>24604</v>
      </c>
      <c r="AJ7519" t="s">
        <v>25593</v>
      </c>
      <c r="AK7519" t="s">
        <v>24528</v>
      </c>
      <c r="AL7519" t="s">
        <v>222</v>
      </c>
      <c r="AM7519" t="s">
        <v>24654</v>
      </c>
      <c r="AQ7519">
        <v>0</v>
      </c>
      <c r="AR7519">
        <f t="shared" si="117"/>
        <v>0.41817599999999994</v>
      </c>
      <c r="AS7519">
        <v>1</v>
      </c>
      <c r="AT7519" t="s">
        <v>97</v>
      </c>
      <c r="AU7519">
        <v>5</v>
      </c>
    </row>
    <row r="7520" spans="1:47">
      <c r="A7520" t="s">
        <v>25594</v>
      </c>
      <c r="B7520" t="s">
        <v>293</v>
      </c>
      <c r="C7520">
        <v>239</v>
      </c>
      <c r="D7520" t="s">
        <v>25595</v>
      </c>
      <c r="E7520">
        <v>101</v>
      </c>
      <c r="F7520" t="s">
        <v>25596</v>
      </c>
      <c r="G7520" t="s">
        <v>24304</v>
      </c>
      <c r="J7520">
        <v>0.23046</v>
      </c>
      <c r="K7520">
        <v>1</v>
      </c>
      <c r="L7520">
        <v>1</v>
      </c>
      <c r="M7520">
        <v>1</v>
      </c>
      <c r="N7520">
        <v>1</v>
      </c>
      <c r="O7520" t="s">
        <v>225</v>
      </c>
      <c r="P7520">
        <v>0</v>
      </c>
      <c r="Q7520">
        <v>0</v>
      </c>
      <c r="R7520">
        <v>0</v>
      </c>
      <c r="T7520">
        <v>0</v>
      </c>
      <c r="X7520" t="s">
        <v>225</v>
      </c>
      <c r="Y7520">
        <v>0</v>
      </c>
      <c r="AB7520">
        <v>1</v>
      </c>
      <c r="AC7520">
        <v>1</v>
      </c>
      <c r="AD7520">
        <v>3</v>
      </c>
      <c r="AE7520">
        <v>1728</v>
      </c>
      <c r="AF7520">
        <v>1</v>
      </c>
      <c r="AH7520" t="s">
        <v>25594</v>
      </c>
      <c r="AI7520" t="s">
        <v>24864</v>
      </c>
      <c r="AJ7520" t="s">
        <v>25597</v>
      </c>
      <c r="AK7520" t="s">
        <v>24528</v>
      </c>
      <c r="AL7520" t="s">
        <v>222</v>
      </c>
      <c r="AM7520" t="s">
        <v>15067</v>
      </c>
      <c r="AN7520" t="s">
        <v>24530</v>
      </c>
      <c r="AQ7520">
        <v>0</v>
      </c>
      <c r="AR7520">
        <f t="shared" si="117"/>
        <v>0.41817599999999994</v>
      </c>
      <c r="AS7520">
        <v>1</v>
      </c>
      <c r="AT7520" t="s">
        <v>97</v>
      </c>
      <c r="AU7520">
        <v>5</v>
      </c>
    </row>
    <row r="7521" spans="1:47">
      <c r="A7521" t="s">
        <v>25598</v>
      </c>
      <c r="B7521" t="s">
        <v>293</v>
      </c>
      <c r="C7521">
        <v>239</v>
      </c>
      <c r="D7521" t="s">
        <v>25599</v>
      </c>
      <c r="E7521">
        <v>101</v>
      </c>
      <c r="F7521" t="s">
        <v>25600</v>
      </c>
      <c r="G7521" t="s">
        <v>24304</v>
      </c>
      <c r="J7521">
        <v>0.19653000000000001</v>
      </c>
      <c r="K7521">
        <v>1</v>
      </c>
      <c r="L7521">
        <v>1</v>
      </c>
      <c r="M7521">
        <v>1</v>
      </c>
      <c r="N7521">
        <v>1</v>
      </c>
      <c r="O7521" t="s">
        <v>225</v>
      </c>
      <c r="P7521">
        <v>0</v>
      </c>
      <c r="Q7521">
        <v>0</v>
      </c>
      <c r="R7521">
        <v>0</v>
      </c>
      <c r="T7521">
        <v>0</v>
      </c>
      <c r="X7521" t="s">
        <v>225</v>
      </c>
      <c r="Y7521">
        <v>0</v>
      </c>
      <c r="AB7521">
        <v>1</v>
      </c>
      <c r="AC7521">
        <v>1</v>
      </c>
      <c r="AD7521">
        <v>2</v>
      </c>
      <c r="AE7521">
        <v>1812</v>
      </c>
      <c r="AF7521">
        <v>1</v>
      </c>
      <c r="AH7521" t="s">
        <v>25598</v>
      </c>
      <c r="AI7521" t="s">
        <v>24864</v>
      </c>
      <c r="AJ7521" t="s">
        <v>25020</v>
      </c>
      <c r="AK7521" t="s">
        <v>24528</v>
      </c>
      <c r="AL7521" t="s">
        <v>222</v>
      </c>
      <c r="AM7521" t="s">
        <v>15067</v>
      </c>
      <c r="AN7521" t="s">
        <v>24530</v>
      </c>
      <c r="AQ7521">
        <v>0</v>
      </c>
      <c r="AR7521">
        <f t="shared" si="117"/>
        <v>0.41817599999999994</v>
      </c>
      <c r="AS7521">
        <v>1</v>
      </c>
      <c r="AT7521" t="s">
        <v>97</v>
      </c>
      <c r="AU7521">
        <v>5</v>
      </c>
    </row>
    <row r="7522" spans="1:47">
      <c r="A7522" t="s">
        <v>25601</v>
      </c>
      <c r="B7522" t="s">
        <v>293</v>
      </c>
      <c r="C7522">
        <v>239</v>
      </c>
      <c r="D7522" t="s">
        <v>25602</v>
      </c>
      <c r="E7522">
        <v>101</v>
      </c>
      <c r="F7522" t="s">
        <v>25603</v>
      </c>
      <c r="G7522" t="s">
        <v>24304</v>
      </c>
      <c r="J7522">
        <v>0.20333000000000001</v>
      </c>
      <c r="K7522">
        <v>1</v>
      </c>
      <c r="L7522">
        <v>1</v>
      </c>
      <c r="M7522">
        <v>1</v>
      </c>
      <c r="N7522">
        <v>1</v>
      </c>
      <c r="O7522" t="s">
        <v>225</v>
      </c>
      <c r="P7522">
        <v>0</v>
      </c>
      <c r="Q7522">
        <v>0</v>
      </c>
      <c r="R7522">
        <v>0</v>
      </c>
      <c r="T7522">
        <v>0</v>
      </c>
      <c r="X7522" t="s">
        <v>225</v>
      </c>
      <c r="Y7522">
        <v>0</v>
      </c>
      <c r="AB7522">
        <v>1</v>
      </c>
      <c r="AC7522">
        <v>1</v>
      </c>
      <c r="AD7522">
        <v>2</v>
      </c>
      <c r="AE7522">
        <v>960</v>
      </c>
      <c r="AF7522">
        <v>1.5</v>
      </c>
      <c r="AH7522" t="s">
        <v>25601</v>
      </c>
      <c r="AI7522" t="s">
        <v>24600</v>
      </c>
      <c r="AJ7522" t="s">
        <v>25604</v>
      </c>
      <c r="AK7522" t="s">
        <v>24528</v>
      </c>
      <c r="AL7522" t="s">
        <v>222</v>
      </c>
      <c r="AM7522" t="s">
        <v>15067</v>
      </c>
      <c r="AN7522" t="s">
        <v>24530</v>
      </c>
      <c r="AQ7522">
        <v>0</v>
      </c>
      <c r="AR7522">
        <f t="shared" si="117"/>
        <v>0.41817599999999994</v>
      </c>
      <c r="AS7522">
        <v>1</v>
      </c>
      <c r="AT7522" t="s">
        <v>97</v>
      </c>
      <c r="AU7522">
        <v>5</v>
      </c>
    </row>
    <row r="7523" spans="1:47">
      <c r="A7523" t="s">
        <v>25605</v>
      </c>
      <c r="B7523" t="s">
        <v>293</v>
      </c>
      <c r="C7523">
        <v>239</v>
      </c>
      <c r="D7523" t="s">
        <v>25506</v>
      </c>
      <c r="E7523">
        <v>601</v>
      </c>
      <c r="F7523" t="s">
        <v>25507</v>
      </c>
      <c r="G7523" t="s">
        <v>24304</v>
      </c>
      <c r="J7523">
        <v>2.7400199999999999</v>
      </c>
      <c r="K7523">
        <v>0</v>
      </c>
      <c r="L7523">
        <v>0</v>
      </c>
      <c r="M7523">
        <v>0</v>
      </c>
      <c r="N7523">
        <v>0</v>
      </c>
      <c r="P7523">
        <v>0</v>
      </c>
      <c r="Q7523">
        <v>0</v>
      </c>
      <c r="R7523">
        <v>0</v>
      </c>
      <c r="T7523">
        <v>0</v>
      </c>
      <c r="Y7523">
        <v>0</v>
      </c>
      <c r="AB7523">
        <v>0</v>
      </c>
      <c r="AC7523">
        <v>0</v>
      </c>
      <c r="AD7523">
        <v>0</v>
      </c>
      <c r="AE7523">
        <v>0</v>
      </c>
      <c r="AF7523">
        <v>0</v>
      </c>
      <c r="AH7523" t="s">
        <v>25605</v>
      </c>
      <c r="AI7523" t="s">
        <v>323</v>
      </c>
      <c r="AJ7523" t="s">
        <v>323</v>
      </c>
      <c r="AK7523" t="s">
        <v>24528</v>
      </c>
      <c r="AL7523" t="s">
        <v>238</v>
      </c>
      <c r="AQ7523">
        <v>0</v>
      </c>
      <c r="AR7523">
        <f t="shared" si="117"/>
        <v>0</v>
      </c>
      <c r="AS7523">
        <v>1</v>
      </c>
      <c r="AT7523" t="s">
        <v>97</v>
      </c>
      <c r="AU7523">
        <v>5</v>
      </c>
    </row>
    <row r="7524" spans="1:47">
      <c r="A7524" t="s">
        <v>25606</v>
      </c>
      <c r="B7524" t="s">
        <v>293</v>
      </c>
      <c r="C7524">
        <v>239</v>
      </c>
      <c r="D7524" t="s">
        <v>25506</v>
      </c>
      <c r="E7524">
        <v>601</v>
      </c>
      <c r="F7524" t="s">
        <v>25507</v>
      </c>
      <c r="G7524" t="s">
        <v>24304</v>
      </c>
      <c r="J7524">
        <v>2.7604799999999998</v>
      </c>
      <c r="K7524">
        <v>0</v>
      </c>
      <c r="L7524">
        <v>0</v>
      </c>
      <c r="M7524">
        <v>0</v>
      </c>
      <c r="N7524">
        <v>0</v>
      </c>
      <c r="P7524">
        <v>0</v>
      </c>
      <c r="Q7524">
        <v>0</v>
      </c>
      <c r="R7524">
        <v>0</v>
      </c>
      <c r="T7524">
        <v>0</v>
      </c>
      <c r="Y7524">
        <v>0</v>
      </c>
      <c r="AB7524">
        <v>0</v>
      </c>
      <c r="AC7524">
        <v>0</v>
      </c>
      <c r="AD7524">
        <v>0</v>
      </c>
      <c r="AE7524">
        <v>0</v>
      </c>
      <c r="AF7524">
        <v>0</v>
      </c>
      <c r="AH7524" t="s">
        <v>25606</v>
      </c>
      <c r="AI7524" t="s">
        <v>323</v>
      </c>
      <c r="AJ7524" t="s">
        <v>323</v>
      </c>
      <c r="AK7524" t="s">
        <v>24528</v>
      </c>
      <c r="AL7524" t="s">
        <v>238</v>
      </c>
      <c r="AM7524" t="s">
        <v>15067</v>
      </c>
      <c r="AN7524" t="s">
        <v>24530</v>
      </c>
      <c r="AQ7524">
        <v>0</v>
      </c>
      <c r="AR7524">
        <f t="shared" si="117"/>
        <v>0</v>
      </c>
      <c r="AS7524">
        <v>1</v>
      </c>
      <c r="AT7524" t="s">
        <v>94</v>
      </c>
      <c r="AU7524">
        <v>2</v>
      </c>
    </row>
    <row r="7525" spans="1:47">
      <c r="A7525" t="s">
        <v>23729</v>
      </c>
      <c r="C7525">
        <v>239</v>
      </c>
      <c r="E7525">
        <v>999</v>
      </c>
      <c r="J7525">
        <v>4.999E-2</v>
      </c>
      <c r="K7525">
        <v>0</v>
      </c>
      <c r="L7525">
        <v>0</v>
      </c>
      <c r="M7525">
        <v>0</v>
      </c>
      <c r="N7525">
        <v>0</v>
      </c>
      <c r="P7525">
        <v>0</v>
      </c>
      <c r="Q7525">
        <v>0</v>
      </c>
      <c r="R7525">
        <v>0</v>
      </c>
      <c r="T7525">
        <v>0</v>
      </c>
      <c r="Y7525">
        <v>0</v>
      </c>
      <c r="AB7525">
        <v>0</v>
      </c>
      <c r="AC7525">
        <v>0</v>
      </c>
      <c r="AD7525">
        <v>0</v>
      </c>
      <c r="AE7525">
        <v>0</v>
      </c>
      <c r="AF7525">
        <v>0</v>
      </c>
      <c r="AI7525" t="s">
        <v>323</v>
      </c>
      <c r="AJ7525" t="s">
        <v>323</v>
      </c>
      <c r="AK7525" t="s">
        <v>323</v>
      </c>
      <c r="AQ7525">
        <v>0</v>
      </c>
      <c r="AR7525">
        <f t="shared" si="117"/>
        <v>0</v>
      </c>
      <c r="AS7525">
        <v>1</v>
      </c>
      <c r="AT7525" t="s">
        <v>124</v>
      </c>
      <c r="AU7525">
        <v>32</v>
      </c>
    </row>
    <row r="7526" spans="1:47">
      <c r="A7526" t="s">
        <v>25607</v>
      </c>
      <c r="B7526" t="s">
        <v>293</v>
      </c>
      <c r="C7526">
        <v>239</v>
      </c>
      <c r="D7526" t="s">
        <v>25608</v>
      </c>
      <c r="E7526">
        <v>101</v>
      </c>
      <c r="F7526" t="s">
        <v>25609</v>
      </c>
      <c r="G7526" t="s">
        <v>24304</v>
      </c>
      <c r="J7526">
        <v>0.80942000000000003</v>
      </c>
      <c r="K7526">
        <v>1</v>
      </c>
      <c r="L7526">
        <v>1</v>
      </c>
      <c r="M7526">
        <v>1</v>
      </c>
      <c r="N7526">
        <v>1</v>
      </c>
      <c r="O7526" t="s">
        <v>225</v>
      </c>
      <c r="P7526">
        <v>0</v>
      </c>
      <c r="Q7526">
        <v>0</v>
      </c>
      <c r="R7526">
        <v>0</v>
      </c>
      <c r="T7526">
        <v>0</v>
      </c>
      <c r="X7526" t="s">
        <v>225</v>
      </c>
      <c r="Y7526">
        <v>0</v>
      </c>
      <c r="AB7526">
        <v>1</v>
      </c>
      <c r="AC7526">
        <v>1</v>
      </c>
      <c r="AD7526">
        <v>1</v>
      </c>
      <c r="AE7526">
        <v>795</v>
      </c>
      <c r="AF7526">
        <v>1</v>
      </c>
      <c r="AH7526" t="s">
        <v>25607</v>
      </c>
      <c r="AI7526" t="s">
        <v>24670</v>
      </c>
      <c r="AJ7526" t="s">
        <v>25610</v>
      </c>
      <c r="AK7526" t="s">
        <v>24528</v>
      </c>
      <c r="AL7526" t="s">
        <v>222</v>
      </c>
      <c r="AM7526" t="s">
        <v>15067</v>
      </c>
      <c r="AN7526" t="s">
        <v>24530</v>
      </c>
      <c r="AQ7526">
        <v>0</v>
      </c>
      <c r="AR7526">
        <f t="shared" si="117"/>
        <v>0.41817599999999994</v>
      </c>
      <c r="AS7526">
        <v>1</v>
      </c>
      <c r="AT7526" t="s">
        <v>97</v>
      </c>
      <c r="AU7526">
        <v>5</v>
      </c>
    </row>
    <row r="7527" spans="1:47">
      <c r="A7527" t="s">
        <v>25611</v>
      </c>
      <c r="B7527" t="s">
        <v>293</v>
      </c>
      <c r="C7527">
        <v>239</v>
      </c>
      <c r="D7527" t="s">
        <v>25612</v>
      </c>
      <c r="E7527">
        <v>130</v>
      </c>
      <c r="F7527" t="s">
        <v>25613</v>
      </c>
      <c r="G7527" t="s">
        <v>24304</v>
      </c>
      <c r="J7527">
        <v>0.44999</v>
      </c>
      <c r="K7527">
        <v>0</v>
      </c>
      <c r="L7527">
        <v>0</v>
      </c>
      <c r="M7527">
        <v>0</v>
      </c>
      <c r="N7527">
        <v>0</v>
      </c>
      <c r="P7527">
        <v>0</v>
      </c>
      <c r="Q7527">
        <v>0</v>
      </c>
      <c r="R7527">
        <v>0</v>
      </c>
      <c r="T7527">
        <v>0</v>
      </c>
      <c r="Y7527">
        <v>0</v>
      </c>
      <c r="AB7527">
        <v>0</v>
      </c>
      <c r="AC7527">
        <v>0</v>
      </c>
      <c r="AD7527">
        <v>0</v>
      </c>
      <c r="AE7527">
        <v>0</v>
      </c>
      <c r="AF7527">
        <v>0</v>
      </c>
      <c r="AH7527" t="s">
        <v>25611</v>
      </c>
      <c r="AI7527" t="s">
        <v>323</v>
      </c>
      <c r="AJ7527" t="s">
        <v>323</v>
      </c>
      <c r="AK7527" t="s">
        <v>323</v>
      </c>
      <c r="AL7527" t="s">
        <v>238</v>
      </c>
      <c r="AQ7527">
        <v>0</v>
      </c>
      <c r="AR7527">
        <f t="shared" si="117"/>
        <v>0</v>
      </c>
      <c r="AS7527">
        <v>1</v>
      </c>
      <c r="AT7527" t="s">
        <v>97</v>
      </c>
      <c r="AU7527">
        <v>5</v>
      </c>
    </row>
    <row r="7528" spans="1:47">
      <c r="A7528" t="s">
        <v>25614</v>
      </c>
      <c r="B7528" t="s">
        <v>293</v>
      </c>
      <c r="C7528">
        <v>52</v>
      </c>
      <c r="D7528" t="s">
        <v>24621</v>
      </c>
      <c r="E7528">
        <v>700</v>
      </c>
      <c r="F7528" t="s">
        <v>23806</v>
      </c>
      <c r="J7528">
        <v>64.975880000000004</v>
      </c>
      <c r="K7528">
        <v>0</v>
      </c>
      <c r="L7528">
        <v>0</v>
      </c>
      <c r="M7528">
        <v>0</v>
      </c>
      <c r="N7528">
        <v>0</v>
      </c>
      <c r="P7528">
        <v>0</v>
      </c>
      <c r="Q7528">
        <v>0</v>
      </c>
      <c r="R7528">
        <v>0</v>
      </c>
      <c r="T7528">
        <v>0</v>
      </c>
      <c r="Y7528">
        <v>0</v>
      </c>
      <c r="AB7528">
        <v>0</v>
      </c>
      <c r="AC7528">
        <v>0</v>
      </c>
      <c r="AD7528">
        <v>0</v>
      </c>
      <c r="AE7528">
        <v>0</v>
      </c>
      <c r="AF7528">
        <v>0</v>
      </c>
      <c r="AQ7528">
        <v>0</v>
      </c>
      <c r="AR7528">
        <f t="shared" si="117"/>
        <v>0</v>
      </c>
      <c r="AS7528">
        <v>1</v>
      </c>
      <c r="AT7528" t="s">
        <v>123</v>
      </c>
      <c r="AU7528">
        <v>31</v>
      </c>
    </row>
    <row r="7529" spans="1:47">
      <c r="A7529" t="s">
        <v>25615</v>
      </c>
      <c r="B7529" t="s">
        <v>293</v>
      </c>
      <c r="C7529">
        <v>239</v>
      </c>
      <c r="D7529" t="s">
        <v>25506</v>
      </c>
      <c r="E7529">
        <v>601</v>
      </c>
      <c r="F7529" t="s">
        <v>25507</v>
      </c>
      <c r="G7529" t="s">
        <v>24304</v>
      </c>
      <c r="J7529">
        <v>2.7730899999999998</v>
      </c>
      <c r="K7529">
        <v>0</v>
      </c>
      <c r="L7529">
        <v>0</v>
      </c>
      <c r="M7529">
        <v>0</v>
      </c>
      <c r="N7529">
        <v>0</v>
      </c>
      <c r="P7529">
        <v>0</v>
      </c>
      <c r="Q7529">
        <v>0</v>
      </c>
      <c r="R7529">
        <v>0</v>
      </c>
      <c r="T7529">
        <v>0</v>
      </c>
      <c r="Y7529">
        <v>0</v>
      </c>
      <c r="AB7529">
        <v>0</v>
      </c>
      <c r="AC7529">
        <v>0</v>
      </c>
      <c r="AD7529">
        <v>0</v>
      </c>
      <c r="AE7529">
        <v>0</v>
      </c>
      <c r="AF7529">
        <v>0</v>
      </c>
      <c r="AH7529" t="s">
        <v>25615</v>
      </c>
      <c r="AI7529" t="s">
        <v>323</v>
      </c>
      <c r="AJ7529" t="s">
        <v>323</v>
      </c>
      <c r="AK7529" t="s">
        <v>24528</v>
      </c>
      <c r="AL7529" t="s">
        <v>238</v>
      </c>
      <c r="AQ7529">
        <v>0</v>
      </c>
      <c r="AR7529">
        <f t="shared" si="117"/>
        <v>0</v>
      </c>
      <c r="AS7529">
        <v>1</v>
      </c>
      <c r="AT7529" t="s">
        <v>97</v>
      </c>
      <c r="AU7529">
        <v>5</v>
      </c>
    </row>
    <row r="7530" spans="1:47">
      <c r="A7530" t="s">
        <v>25616</v>
      </c>
      <c r="B7530" t="s">
        <v>293</v>
      </c>
      <c r="C7530">
        <v>239</v>
      </c>
      <c r="D7530" t="s">
        <v>25506</v>
      </c>
      <c r="E7530">
        <v>601</v>
      </c>
      <c r="F7530" t="s">
        <v>25507</v>
      </c>
      <c r="G7530" t="s">
        <v>24304</v>
      </c>
      <c r="J7530">
        <v>2.7241599999999999</v>
      </c>
      <c r="K7530">
        <v>0</v>
      </c>
      <c r="L7530">
        <v>0</v>
      </c>
      <c r="M7530">
        <v>0</v>
      </c>
      <c r="N7530">
        <v>0</v>
      </c>
      <c r="P7530">
        <v>0</v>
      </c>
      <c r="Q7530">
        <v>0</v>
      </c>
      <c r="R7530">
        <v>0</v>
      </c>
      <c r="T7530">
        <v>0</v>
      </c>
      <c r="Y7530">
        <v>0</v>
      </c>
      <c r="AB7530">
        <v>0</v>
      </c>
      <c r="AC7530">
        <v>0</v>
      </c>
      <c r="AD7530">
        <v>0</v>
      </c>
      <c r="AE7530">
        <v>0</v>
      </c>
      <c r="AF7530">
        <v>0</v>
      </c>
      <c r="AH7530" t="s">
        <v>25616</v>
      </c>
      <c r="AI7530" t="s">
        <v>323</v>
      </c>
      <c r="AJ7530" t="s">
        <v>323</v>
      </c>
      <c r="AK7530" t="s">
        <v>24528</v>
      </c>
      <c r="AL7530" t="s">
        <v>238</v>
      </c>
      <c r="AM7530" t="s">
        <v>15067</v>
      </c>
      <c r="AN7530" t="s">
        <v>24530</v>
      </c>
      <c r="AQ7530">
        <v>0</v>
      </c>
      <c r="AR7530">
        <f t="shared" si="117"/>
        <v>0</v>
      </c>
      <c r="AS7530">
        <v>1</v>
      </c>
      <c r="AT7530" t="s">
        <v>94</v>
      </c>
      <c r="AU7530">
        <v>2</v>
      </c>
    </row>
    <row r="7531" spans="1:47">
      <c r="A7531" t="s">
        <v>23729</v>
      </c>
      <c r="C7531">
        <v>239</v>
      </c>
      <c r="E7531">
        <v>999</v>
      </c>
      <c r="J7531">
        <v>0.56150999999999995</v>
      </c>
      <c r="K7531">
        <v>0</v>
      </c>
      <c r="L7531">
        <v>0</v>
      </c>
      <c r="M7531">
        <v>0</v>
      </c>
      <c r="N7531">
        <v>0</v>
      </c>
      <c r="P7531">
        <v>0</v>
      </c>
      <c r="Q7531">
        <v>0</v>
      </c>
      <c r="R7531">
        <v>0</v>
      </c>
      <c r="T7531">
        <v>0</v>
      </c>
      <c r="Y7531">
        <v>0</v>
      </c>
      <c r="AB7531">
        <v>0</v>
      </c>
      <c r="AC7531">
        <v>0</v>
      </c>
      <c r="AD7531">
        <v>0</v>
      </c>
      <c r="AE7531">
        <v>0</v>
      </c>
      <c r="AF7531">
        <v>0</v>
      </c>
      <c r="AI7531" t="s">
        <v>323</v>
      </c>
      <c r="AJ7531" t="s">
        <v>323</v>
      </c>
      <c r="AK7531" t="s">
        <v>323</v>
      </c>
      <c r="AQ7531">
        <v>0</v>
      </c>
      <c r="AR7531">
        <f t="shared" si="117"/>
        <v>0</v>
      </c>
      <c r="AS7531">
        <v>1</v>
      </c>
      <c r="AT7531" t="s">
        <v>124</v>
      </c>
      <c r="AU7531">
        <v>32</v>
      </c>
    </row>
    <row r="7532" spans="1:47">
      <c r="A7532" t="s">
        <v>25617</v>
      </c>
      <c r="B7532" t="s">
        <v>293</v>
      </c>
      <c r="C7532">
        <v>239</v>
      </c>
      <c r="D7532" t="s">
        <v>25618</v>
      </c>
      <c r="E7532">
        <v>722</v>
      </c>
      <c r="F7532" t="s">
        <v>25619</v>
      </c>
      <c r="G7532" t="s">
        <v>24701</v>
      </c>
      <c r="J7532">
        <v>16.210889999999999</v>
      </c>
      <c r="K7532">
        <v>0</v>
      </c>
      <c r="L7532">
        <v>0</v>
      </c>
      <c r="M7532">
        <v>0</v>
      </c>
      <c r="N7532">
        <v>0</v>
      </c>
      <c r="P7532">
        <v>0</v>
      </c>
      <c r="Q7532">
        <v>0</v>
      </c>
      <c r="R7532">
        <v>0</v>
      </c>
      <c r="T7532">
        <v>0</v>
      </c>
      <c r="Y7532">
        <v>0</v>
      </c>
      <c r="AB7532">
        <v>0</v>
      </c>
      <c r="AC7532">
        <v>0</v>
      </c>
      <c r="AD7532">
        <v>0</v>
      </c>
      <c r="AE7532">
        <v>0</v>
      </c>
      <c r="AF7532">
        <v>0</v>
      </c>
      <c r="AH7532" t="s">
        <v>25617</v>
      </c>
      <c r="AI7532" t="s">
        <v>323</v>
      </c>
      <c r="AJ7532" t="s">
        <v>323</v>
      </c>
      <c r="AK7532" t="s">
        <v>323</v>
      </c>
      <c r="AL7532" t="s">
        <v>238</v>
      </c>
      <c r="AP7532" t="s">
        <v>25620</v>
      </c>
      <c r="AQ7532">
        <v>0</v>
      </c>
      <c r="AR7532">
        <f t="shared" si="117"/>
        <v>0</v>
      </c>
      <c r="AS7532">
        <v>1</v>
      </c>
      <c r="AT7532" t="s">
        <v>97</v>
      </c>
      <c r="AU7532">
        <v>5</v>
      </c>
    </row>
    <row r="7533" spans="1:47">
      <c r="A7533" t="s">
        <v>25621</v>
      </c>
      <c r="B7533" t="s">
        <v>293</v>
      </c>
      <c r="C7533">
        <v>239</v>
      </c>
      <c r="D7533" t="s">
        <v>25506</v>
      </c>
      <c r="E7533">
        <v>601</v>
      </c>
      <c r="F7533" t="s">
        <v>25507</v>
      </c>
      <c r="G7533" t="s">
        <v>24304</v>
      </c>
      <c r="J7533">
        <v>2.7333099999999999</v>
      </c>
      <c r="K7533">
        <v>0</v>
      </c>
      <c r="L7533">
        <v>0</v>
      </c>
      <c r="M7533">
        <v>0</v>
      </c>
      <c r="N7533">
        <v>0</v>
      </c>
      <c r="P7533">
        <v>0</v>
      </c>
      <c r="Q7533">
        <v>0</v>
      </c>
      <c r="R7533">
        <v>0</v>
      </c>
      <c r="T7533">
        <v>0</v>
      </c>
      <c r="Y7533">
        <v>0</v>
      </c>
      <c r="AB7533">
        <v>0</v>
      </c>
      <c r="AC7533">
        <v>0</v>
      </c>
      <c r="AD7533">
        <v>0</v>
      </c>
      <c r="AE7533">
        <v>0</v>
      </c>
      <c r="AF7533">
        <v>0</v>
      </c>
      <c r="AH7533" t="s">
        <v>25621</v>
      </c>
      <c r="AI7533" t="s">
        <v>323</v>
      </c>
      <c r="AJ7533" t="s">
        <v>323</v>
      </c>
      <c r="AK7533" t="s">
        <v>24528</v>
      </c>
      <c r="AL7533" t="s">
        <v>238</v>
      </c>
      <c r="AQ7533">
        <v>0</v>
      </c>
      <c r="AR7533">
        <f t="shared" si="117"/>
        <v>0</v>
      </c>
      <c r="AS7533">
        <v>1</v>
      </c>
      <c r="AT7533" t="s">
        <v>97</v>
      </c>
      <c r="AU7533">
        <v>5</v>
      </c>
    </row>
    <row r="7534" spans="1:47">
      <c r="A7534" t="s">
        <v>25622</v>
      </c>
      <c r="B7534" t="s">
        <v>293</v>
      </c>
      <c r="C7534">
        <v>239</v>
      </c>
      <c r="D7534" t="s">
        <v>25623</v>
      </c>
      <c r="E7534">
        <v>101</v>
      </c>
      <c r="F7534" t="s">
        <v>25624</v>
      </c>
      <c r="G7534" t="s">
        <v>24304</v>
      </c>
      <c r="J7534">
        <v>2.4779200000000001</v>
      </c>
      <c r="K7534">
        <v>0</v>
      </c>
      <c r="L7534">
        <v>1</v>
      </c>
      <c r="M7534">
        <v>0</v>
      </c>
      <c r="N7534">
        <v>1</v>
      </c>
      <c r="P7534">
        <v>0</v>
      </c>
      <c r="Q7534">
        <v>0</v>
      </c>
      <c r="R7534">
        <v>0</v>
      </c>
      <c r="T7534">
        <v>0</v>
      </c>
      <c r="X7534" t="s">
        <v>225</v>
      </c>
      <c r="Y7534">
        <v>0</v>
      </c>
      <c r="AB7534">
        <v>0</v>
      </c>
      <c r="AC7534">
        <v>1</v>
      </c>
      <c r="AD7534">
        <v>3</v>
      </c>
      <c r="AE7534">
        <v>863</v>
      </c>
      <c r="AF7534">
        <v>1.5</v>
      </c>
      <c r="AH7534" t="s">
        <v>25622</v>
      </c>
      <c r="AI7534" t="s">
        <v>25625</v>
      </c>
      <c r="AJ7534" t="s">
        <v>24777</v>
      </c>
      <c r="AK7534" t="s">
        <v>24528</v>
      </c>
      <c r="AL7534" t="s">
        <v>24529</v>
      </c>
      <c r="AM7534" t="s">
        <v>15067</v>
      </c>
      <c r="AN7534" t="s">
        <v>24530</v>
      </c>
      <c r="AP7534" t="s">
        <v>25626</v>
      </c>
      <c r="AQ7534">
        <v>0</v>
      </c>
      <c r="AR7534">
        <f t="shared" si="117"/>
        <v>0</v>
      </c>
      <c r="AS7534">
        <v>1</v>
      </c>
      <c r="AT7534" t="s">
        <v>97</v>
      </c>
      <c r="AU7534">
        <v>5</v>
      </c>
    </row>
    <row r="7535" spans="1:47">
      <c r="A7535" t="s">
        <v>25627</v>
      </c>
      <c r="B7535" t="s">
        <v>293</v>
      </c>
      <c r="C7535">
        <v>239</v>
      </c>
      <c r="D7535" t="s">
        <v>25506</v>
      </c>
      <c r="E7535">
        <v>601</v>
      </c>
      <c r="F7535" t="s">
        <v>25507</v>
      </c>
      <c r="G7535" t="s">
        <v>24304</v>
      </c>
      <c r="J7535">
        <v>2.7853699999999999</v>
      </c>
      <c r="K7535">
        <v>0</v>
      </c>
      <c r="L7535">
        <v>0</v>
      </c>
      <c r="M7535">
        <v>0</v>
      </c>
      <c r="N7535">
        <v>0</v>
      </c>
      <c r="P7535">
        <v>0</v>
      </c>
      <c r="Q7535">
        <v>0</v>
      </c>
      <c r="R7535">
        <v>0</v>
      </c>
      <c r="T7535">
        <v>0</v>
      </c>
      <c r="Y7535">
        <v>0</v>
      </c>
      <c r="AB7535">
        <v>0</v>
      </c>
      <c r="AC7535">
        <v>0</v>
      </c>
      <c r="AD7535">
        <v>0</v>
      </c>
      <c r="AE7535">
        <v>0</v>
      </c>
      <c r="AF7535">
        <v>0</v>
      </c>
      <c r="AH7535" t="s">
        <v>25627</v>
      </c>
      <c r="AI7535" t="s">
        <v>323</v>
      </c>
      <c r="AJ7535" t="s">
        <v>323</v>
      </c>
      <c r="AK7535" t="s">
        <v>24528</v>
      </c>
      <c r="AL7535" t="s">
        <v>238</v>
      </c>
      <c r="AM7535" t="s">
        <v>15067</v>
      </c>
      <c r="AN7535" t="s">
        <v>24530</v>
      </c>
      <c r="AQ7535">
        <v>0</v>
      </c>
      <c r="AR7535">
        <f t="shared" si="117"/>
        <v>0</v>
      </c>
      <c r="AS7535">
        <v>1</v>
      </c>
      <c r="AT7535" t="s">
        <v>94</v>
      </c>
      <c r="AU7535">
        <v>2</v>
      </c>
    </row>
    <row r="7536" spans="1:47">
      <c r="A7536" t="s">
        <v>24644</v>
      </c>
      <c r="B7536" t="s">
        <v>24644</v>
      </c>
      <c r="C7536">
        <v>52</v>
      </c>
      <c r="E7536">
        <v>999</v>
      </c>
      <c r="F7536" t="s">
        <v>25628</v>
      </c>
      <c r="J7536">
        <v>26.561129999999999</v>
      </c>
      <c r="K7536">
        <v>0</v>
      </c>
      <c r="L7536">
        <v>0</v>
      </c>
      <c r="M7536">
        <v>0</v>
      </c>
      <c r="N7536">
        <v>0</v>
      </c>
      <c r="P7536">
        <v>0</v>
      </c>
      <c r="Q7536">
        <v>0</v>
      </c>
      <c r="R7536">
        <v>0</v>
      </c>
      <c r="T7536">
        <v>0</v>
      </c>
      <c r="Y7536">
        <v>0</v>
      </c>
      <c r="AB7536">
        <v>0</v>
      </c>
      <c r="AC7536">
        <v>0</v>
      </c>
      <c r="AD7536">
        <v>0</v>
      </c>
      <c r="AE7536">
        <v>0</v>
      </c>
      <c r="AF7536">
        <v>0</v>
      </c>
      <c r="AQ7536">
        <v>0</v>
      </c>
      <c r="AR7536">
        <f t="shared" si="117"/>
        <v>0</v>
      </c>
      <c r="AS7536">
        <v>1</v>
      </c>
      <c r="AT7536" t="s">
        <v>124</v>
      </c>
      <c r="AU7536">
        <v>32</v>
      </c>
    </row>
    <row r="7537" spans="1:47">
      <c r="A7537" t="s">
        <v>25629</v>
      </c>
      <c r="B7537" t="s">
        <v>293</v>
      </c>
      <c r="C7537">
        <v>239</v>
      </c>
      <c r="D7537" t="s">
        <v>25506</v>
      </c>
      <c r="E7537">
        <v>601</v>
      </c>
      <c r="F7537" t="s">
        <v>25507</v>
      </c>
      <c r="G7537" t="s">
        <v>24304</v>
      </c>
      <c r="J7537">
        <v>2.75597</v>
      </c>
      <c r="K7537">
        <v>0</v>
      </c>
      <c r="L7537">
        <v>0</v>
      </c>
      <c r="M7537">
        <v>0</v>
      </c>
      <c r="N7537">
        <v>0</v>
      </c>
      <c r="P7537">
        <v>0</v>
      </c>
      <c r="Q7537">
        <v>0</v>
      </c>
      <c r="R7537">
        <v>0</v>
      </c>
      <c r="T7537">
        <v>0</v>
      </c>
      <c r="Y7537">
        <v>0</v>
      </c>
      <c r="AB7537">
        <v>0</v>
      </c>
      <c r="AC7537">
        <v>0</v>
      </c>
      <c r="AD7537">
        <v>0</v>
      </c>
      <c r="AE7537">
        <v>0</v>
      </c>
      <c r="AF7537">
        <v>0</v>
      </c>
      <c r="AH7537" t="s">
        <v>25629</v>
      </c>
      <c r="AI7537" t="s">
        <v>323</v>
      </c>
      <c r="AJ7537" t="s">
        <v>323</v>
      </c>
      <c r="AK7537" t="s">
        <v>24528</v>
      </c>
      <c r="AL7537" t="s">
        <v>238</v>
      </c>
      <c r="AQ7537">
        <v>0</v>
      </c>
      <c r="AR7537">
        <f t="shared" si="117"/>
        <v>0</v>
      </c>
      <c r="AS7537">
        <v>1</v>
      </c>
      <c r="AT7537" t="s">
        <v>97</v>
      </c>
      <c r="AU7537">
        <v>5</v>
      </c>
    </row>
    <row r="7538" spans="1:47">
      <c r="A7538" t="s">
        <v>24644</v>
      </c>
      <c r="B7538" t="s">
        <v>24644</v>
      </c>
      <c r="C7538">
        <v>52</v>
      </c>
      <c r="E7538">
        <v>999</v>
      </c>
      <c r="F7538" t="s">
        <v>25630</v>
      </c>
      <c r="J7538">
        <v>0.29821999999999999</v>
      </c>
      <c r="K7538">
        <v>0</v>
      </c>
      <c r="L7538">
        <v>0</v>
      </c>
      <c r="M7538">
        <v>0</v>
      </c>
      <c r="N7538">
        <v>0</v>
      </c>
      <c r="P7538">
        <v>0</v>
      </c>
      <c r="Q7538">
        <v>0</v>
      </c>
      <c r="R7538">
        <v>0</v>
      </c>
      <c r="T7538">
        <v>0</v>
      </c>
      <c r="Y7538">
        <v>0</v>
      </c>
      <c r="AB7538">
        <v>0</v>
      </c>
      <c r="AC7538">
        <v>0</v>
      </c>
      <c r="AD7538">
        <v>0</v>
      </c>
      <c r="AE7538">
        <v>0</v>
      </c>
      <c r="AF7538">
        <v>0</v>
      </c>
      <c r="AQ7538">
        <v>0</v>
      </c>
      <c r="AR7538">
        <f t="shared" si="117"/>
        <v>0</v>
      </c>
      <c r="AS7538">
        <v>1</v>
      </c>
      <c r="AT7538" t="s">
        <v>130</v>
      </c>
      <c r="AU7538">
        <v>39</v>
      </c>
    </row>
    <row r="7539" spans="1:47">
      <c r="A7539" t="s">
        <v>23729</v>
      </c>
      <c r="C7539">
        <v>239</v>
      </c>
      <c r="E7539">
        <v>999</v>
      </c>
      <c r="J7539">
        <v>1.119E-2</v>
      </c>
      <c r="K7539">
        <v>0</v>
      </c>
      <c r="L7539">
        <v>0</v>
      </c>
      <c r="M7539">
        <v>0</v>
      </c>
      <c r="N7539">
        <v>0</v>
      </c>
      <c r="P7539">
        <v>0</v>
      </c>
      <c r="Q7539">
        <v>0</v>
      </c>
      <c r="R7539">
        <v>0</v>
      </c>
      <c r="T7539">
        <v>0</v>
      </c>
      <c r="Y7539">
        <v>0</v>
      </c>
      <c r="AB7539">
        <v>0</v>
      </c>
      <c r="AC7539">
        <v>0</v>
      </c>
      <c r="AD7539">
        <v>0</v>
      </c>
      <c r="AE7539">
        <v>0</v>
      </c>
      <c r="AF7539">
        <v>0</v>
      </c>
      <c r="AI7539" t="s">
        <v>323</v>
      </c>
      <c r="AJ7539" t="s">
        <v>323</v>
      </c>
      <c r="AK7539" t="s">
        <v>323</v>
      </c>
      <c r="AQ7539">
        <v>0</v>
      </c>
      <c r="AR7539">
        <f t="shared" si="117"/>
        <v>0</v>
      </c>
      <c r="AS7539">
        <v>1</v>
      </c>
      <c r="AT7539" t="s">
        <v>124</v>
      </c>
      <c r="AU7539">
        <v>32</v>
      </c>
    </row>
    <row r="7540" spans="1:47">
      <c r="A7540" t="s">
        <v>25631</v>
      </c>
      <c r="B7540" t="s">
        <v>293</v>
      </c>
      <c r="C7540">
        <v>239</v>
      </c>
      <c r="D7540" t="s">
        <v>24578</v>
      </c>
      <c r="E7540">
        <v>76</v>
      </c>
      <c r="F7540" t="s">
        <v>25507</v>
      </c>
      <c r="G7540" t="s">
        <v>24304</v>
      </c>
      <c r="J7540">
        <v>2.7760899999999999</v>
      </c>
      <c r="K7540">
        <v>0</v>
      </c>
      <c r="L7540">
        <v>0</v>
      </c>
      <c r="M7540">
        <v>0</v>
      </c>
      <c r="N7540">
        <v>0</v>
      </c>
      <c r="P7540">
        <v>0</v>
      </c>
      <c r="Q7540">
        <v>0</v>
      </c>
      <c r="R7540">
        <v>0</v>
      </c>
      <c r="T7540">
        <v>0</v>
      </c>
      <c r="Y7540">
        <v>0</v>
      </c>
      <c r="AB7540">
        <v>0</v>
      </c>
      <c r="AC7540">
        <v>0</v>
      </c>
      <c r="AD7540">
        <v>0</v>
      </c>
      <c r="AE7540">
        <v>0</v>
      </c>
      <c r="AF7540">
        <v>0</v>
      </c>
      <c r="AH7540" t="s">
        <v>25631</v>
      </c>
      <c r="AI7540" t="s">
        <v>323</v>
      </c>
      <c r="AJ7540" t="s">
        <v>323</v>
      </c>
      <c r="AK7540" t="s">
        <v>24528</v>
      </c>
      <c r="AL7540" t="s">
        <v>238</v>
      </c>
      <c r="AM7540" t="s">
        <v>15067</v>
      </c>
      <c r="AN7540" t="s">
        <v>24530</v>
      </c>
      <c r="AQ7540">
        <v>0</v>
      </c>
      <c r="AR7540">
        <f t="shared" si="117"/>
        <v>0</v>
      </c>
      <c r="AS7540">
        <v>1</v>
      </c>
      <c r="AT7540" t="s">
        <v>94</v>
      </c>
      <c r="AU7540">
        <v>2</v>
      </c>
    </row>
    <row r="7541" spans="1:47">
      <c r="A7541" t="s">
        <v>25632</v>
      </c>
      <c r="B7541" t="s">
        <v>293</v>
      </c>
      <c r="C7541">
        <v>239</v>
      </c>
      <c r="D7541" t="s">
        <v>25506</v>
      </c>
      <c r="E7541">
        <v>601</v>
      </c>
      <c r="F7541" t="s">
        <v>25507</v>
      </c>
      <c r="G7541" t="s">
        <v>24304</v>
      </c>
      <c r="J7541">
        <v>2.7541699999999998</v>
      </c>
      <c r="K7541">
        <v>0</v>
      </c>
      <c r="L7541">
        <v>0</v>
      </c>
      <c r="M7541">
        <v>0</v>
      </c>
      <c r="N7541">
        <v>0</v>
      </c>
      <c r="P7541">
        <v>0</v>
      </c>
      <c r="Q7541">
        <v>0</v>
      </c>
      <c r="R7541">
        <v>0</v>
      </c>
      <c r="T7541">
        <v>0</v>
      </c>
      <c r="Y7541">
        <v>0</v>
      </c>
      <c r="AB7541">
        <v>0</v>
      </c>
      <c r="AC7541">
        <v>0</v>
      </c>
      <c r="AD7541">
        <v>0</v>
      </c>
      <c r="AE7541">
        <v>0</v>
      </c>
      <c r="AF7541">
        <v>0</v>
      </c>
      <c r="AH7541" t="s">
        <v>25632</v>
      </c>
      <c r="AI7541" t="s">
        <v>323</v>
      </c>
      <c r="AJ7541" t="s">
        <v>323</v>
      </c>
      <c r="AK7541" t="s">
        <v>24528</v>
      </c>
      <c r="AL7541" t="s">
        <v>238</v>
      </c>
      <c r="AQ7541">
        <v>0</v>
      </c>
      <c r="AR7541">
        <f t="shared" si="117"/>
        <v>0</v>
      </c>
      <c r="AS7541">
        <v>1</v>
      </c>
      <c r="AT7541" t="s">
        <v>97</v>
      </c>
      <c r="AU7541">
        <v>5</v>
      </c>
    </row>
    <row r="7542" spans="1:47">
      <c r="A7542" t="s">
        <v>23729</v>
      </c>
      <c r="C7542">
        <v>239</v>
      </c>
      <c r="E7542">
        <v>999</v>
      </c>
      <c r="J7542">
        <v>2.342E-2</v>
      </c>
      <c r="K7542">
        <v>0</v>
      </c>
      <c r="L7542">
        <v>0</v>
      </c>
      <c r="M7542">
        <v>0</v>
      </c>
      <c r="N7542">
        <v>0</v>
      </c>
      <c r="P7542">
        <v>0</v>
      </c>
      <c r="Q7542">
        <v>0</v>
      </c>
      <c r="R7542">
        <v>0</v>
      </c>
      <c r="T7542">
        <v>0</v>
      </c>
      <c r="Y7542">
        <v>0</v>
      </c>
      <c r="AB7542">
        <v>0</v>
      </c>
      <c r="AC7542">
        <v>0</v>
      </c>
      <c r="AD7542">
        <v>0</v>
      </c>
      <c r="AE7542">
        <v>0</v>
      </c>
      <c r="AF7542">
        <v>0</v>
      </c>
      <c r="AI7542" t="s">
        <v>323</v>
      </c>
      <c r="AJ7542" t="s">
        <v>323</v>
      </c>
      <c r="AK7542" t="s">
        <v>323</v>
      </c>
      <c r="AQ7542">
        <v>0</v>
      </c>
      <c r="AR7542">
        <f t="shared" si="117"/>
        <v>0</v>
      </c>
      <c r="AS7542">
        <v>1</v>
      </c>
      <c r="AT7542" t="s">
        <v>124</v>
      </c>
      <c r="AU7542">
        <v>32</v>
      </c>
    </row>
    <row r="7543" spans="1:47">
      <c r="A7543" t="s">
        <v>25633</v>
      </c>
      <c r="B7543" t="s">
        <v>293</v>
      </c>
      <c r="C7543">
        <v>239</v>
      </c>
      <c r="D7543" t="s">
        <v>25506</v>
      </c>
      <c r="E7543">
        <v>601</v>
      </c>
      <c r="F7543" t="s">
        <v>25507</v>
      </c>
      <c r="G7543" t="s">
        <v>24304</v>
      </c>
      <c r="J7543">
        <v>2.7751899999999998</v>
      </c>
      <c r="K7543">
        <v>0</v>
      </c>
      <c r="L7543">
        <v>0</v>
      </c>
      <c r="M7543">
        <v>0</v>
      </c>
      <c r="N7543">
        <v>0</v>
      </c>
      <c r="P7543">
        <v>0</v>
      </c>
      <c r="Q7543">
        <v>0</v>
      </c>
      <c r="R7543">
        <v>0</v>
      </c>
      <c r="T7543">
        <v>0</v>
      </c>
      <c r="Y7543">
        <v>0</v>
      </c>
      <c r="AB7543">
        <v>0</v>
      </c>
      <c r="AC7543">
        <v>0</v>
      </c>
      <c r="AD7543">
        <v>0</v>
      </c>
      <c r="AE7543">
        <v>0</v>
      </c>
      <c r="AF7543">
        <v>0</v>
      </c>
      <c r="AH7543" t="s">
        <v>25633</v>
      </c>
      <c r="AI7543" t="s">
        <v>323</v>
      </c>
      <c r="AJ7543" t="s">
        <v>323</v>
      </c>
      <c r="AK7543" t="s">
        <v>24528</v>
      </c>
      <c r="AL7543" t="s">
        <v>238</v>
      </c>
      <c r="AQ7543">
        <v>0</v>
      </c>
      <c r="AR7543">
        <f t="shared" si="117"/>
        <v>0</v>
      </c>
      <c r="AS7543">
        <v>1</v>
      </c>
      <c r="AT7543" t="s">
        <v>97</v>
      </c>
      <c r="AU7543">
        <v>5</v>
      </c>
    </row>
    <row r="7544" spans="1:47">
      <c r="A7544" t="s">
        <v>25634</v>
      </c>
      <c r="B7544" t="s">
        <v>293</v>
      </c>
      <c r="C7544">
        <v>239</v>
      </c>
      <c r="D7544" t="s">
        <v>25506</v>
      </c>
      <c r="E7544">
        <v>601</v>
      </c>
      <c r="F7544" t="s">
        <v>25507</v>
      </c>
      <c r="G7544" t="s">
        <v>24304</v>
      </c>
      <c r="J7544">
        <v>2.8070300000000001</v>
      </c>
      <c r="K7544">
        <v>0</v>
      </c>
      <c r="L7544">
        <v>0</v>
      </c>
      <c r="M7544">
        <v>0</v>
      </c>
      <c r="N7544">
        <v>0</v>
      </c>
      <c r="P7544">
        <v>0</v>
      </c>
      <c r="Q7544">
        <v>0</v>
      </c>
      <c r="R7544">
        <v>0</v>
      </c>
      <c r="T7544">
        <v>0</v>
      </c>
      <c r="Y7544">
        <v>0</v>
      </c>
      <c r="AB7544">
        <v>0</v>
      </c>
      <c r="AC7544">
        <v>0</v>
      </c>
      <c r="AD7544">
        <v>0</v>
      </c>
      <c r="AE7544">
        <v>0</v>
      </c>
      <c r="AF7544">
        <v>0</v>
      </c>
      <c r="AH7544" t="s">
        <v>25634</v>
      </c>
      <c r="AI7544" t="s">
        <v>323</v>
      </c>
      <c r="AJ7544" t="s">
        <v>323</v>
      </c>
      <c r="AK7544" t="s">
        <v>24528</v>
      </c>
      <c r="AL7544" t="s">
        <v>238</v>
      </c>
      <c r="AQ7544">
        <v>0</v>
      </c>
      <c r="AR7544">
        <f t="shared" si="117"/>
        <v>0</v>
      </c>
      <c r="AS7544">
        <v>1</v>
      </c>
      <c r="AT7544" t="s">
        <v>97</v>
      </c>
      <c r="AU7544">
        <v>5</v>
      </c>
    </row>
    <row r="7545" spans="1:47">
      <c r="A7545" t="s">
        <v>25635</v>
      </c>
      <c r="B7545" t="s">
        <v>293</v>
      </c>
      <c r="C7545">
        <v>52</v>
      </c>
      <c r="D7545" t="s">
        <v>25636</v>
      </c>
      <c r="E7545">
        <v>131</v>
      </c>
      <c r="F7545" t="s">
        <v>25637</v>
      </c>
      <c r="J7545">
        <v>2.99749</v>
      </c>
      <c r="K7545">
        <v>0</v>
      </c>
      <c r="L7545">
        <v>0</v>
      </c>
      <c r="M7545">
        <v>0</v>
      </c>
      <c r="N7545">
        <v>0</v>
      </c>
      <c r="P7545">
        <v>0</v>
      </c>
      <c r="Q7545">
        <v>0</v>
      </c>
      <c r="R7545">
        <v>0</v>
      </c>
      <c r="T7545">
        <v>0</v>
      </c>
      <c r="Y7545">
        <v>0</v>
      </c>
      <c r="AB7545">
        <v>0</v>
      </c>
      <c r="AC7545">
        <v>0</v>
      </c>
      <c r="AD7545">
        <v>0</v>
      </c>
      <c r="AE7545">
        <v>0</v>
      </c>
      <c r="AF7545">
        <v>0</v>
      </c>
      <c r="AQ7545">
        <v>0</v>
      </c>
      <c r="AR7545">
        <f t="shared" si="117"/>
        <v>0</v>
      </c>
      <c r="AS7545">
        <v>1</v>
      </c>
      <c r="AT7545" t="s">
        <v>123</v>
      </c>
      <c r="AU7545">
        <v>31</v>
      </c>
    </row>
    <row r="7546" spans="1:47">
      <c r="A7546" t="s">
        <v>25638</v>
      </c>
      <c r="B7546" t="s">
        <v>293</v>
      </c>
      <c r="C7546">
        <v>239</v>
      </c>
      <c r="D7546" t="s">
        <v>25506</v>
      </c>
      <c r="E7546">
        <v>601</v>
      </c>
      <c r="F7546" t="s">
        <v>25507</v>
      </c>
      <c r="G7546" t="s">
        <v>24304</v>
      </c>
      <c r="J7546">
        <v>2.6771400000000001</v>
      </c>
      <c r="K7546">
        <v>0</v>
      </c>
      <c r="L7546">
        <v>0</v>
      </c>
      <c r="M7546">
        <v>0</v>
      </c>
      <c r="N7546">
        <v>0</v>
      </c>
      <c r="P7546">
        <v>0</v>
      </c>
      <c r="Q7546">
        <v>0</v>
      </c>
      <c r="R7546">
        <v>0</v>
      </c>
      <c r="T7546">
        <v>0</v>
      </c>
      <c r="Y7546">
        <v>0</v>
      </c>
      <c r="AB7546">
        <v>0</v>
      </c>
      <c r="AC7546">
        <v>0</v>
      </c>
      <c r="AD7546">
        <v>0</v>
      </c>
      <c r="AE7546">
        <v>0</v>
      </c>
      <c r="AF7546">
        <v>0</v>
      </c>
      <c r="AH7546" t="s">
        <v>25638</v>
      </c>
      <c r="AI7546" t="s">
        <v>323</v>
      </c>
      <c r="AJ7546" t="s">
        <v>323</v>
      </c>
      <c r="AK7546" t="s">
        <v>24528</v>
      </c>
      <c r="AL7546" t="s">
        <v>238</v>
      </c>
      <c r="AQ7546">
        <v>0</v>
      </c>
      <c r="AR7546">
        <f t="shared" si="117"/>
        <v>0</v>
      </c>
      <c r="AS7546">
        <v>1</v>
      </c>
      <c r="AT7546" t="s">
        <v>97</v>
      </c>
      <c r="AU7546">
        <v>5</v>
      </c>
    </row>
    <row r="7547" spans="1:47">
      <c r="A7547" t="s">
        <v>23729</v>
      </c>
      <c r="C7547">
        <v>239</v>
      </c>
      <c r="E7547">
        <v>999</v>
      </c>
      <c r="J7547">
        <v>0.70823999999999998</v>
      </c>
      <c r="K7547">
        <v>0</v>
      </c>
      <c r="L7547">
        <v>0</v>
      </c>
      <c r="M7547">
        <v>0</v>
      </c>
      <c r="N7547">
        <v>0</v>
      </c>
      <c r="P7547">
        <v>0</v>
      </c>
      <c r="Q7547">
        <v>0</v>
      </c>
      <c r="R7547">
        <v>0</v>
      </c>
      <c r="T7547">
        <v>0</v>
      </c>
      <c r="Y7547">
        <v>0</v>
      </c>
      <c r="AB7547">
        <v>0</v>
      </c>
      <c r="AC7547">
        <v>0</v>
      </c>
      <c r="AD7547">
        <v>0</v>
      </c>
      <c r="AE7547">
        <v>0</v>
      </c>
      <c r="AF7547">
        <v>0</v>
      </c>
      <c r="AI7547" t="s">
        <v>323</v>
      </c>
      <c r="AJ7547" t="s">
        <v>323</v>
      </c>
      <c r="AK7547" t="s">
        <v>323</v>
      </c>
      <c r="AQ7547">
        <v>0</v>
      </c>
      <c r="AR7547">
        <f t="shared" si="117"/>
        <v>0</v>
      </c>
      <c r="AS7547">
        <v>1</v>
      </c>
      <c r="AT7547" t="s">
        <v>124</v>
      </c>
      <c r="AU7547">
        <v>32</v>
      </c>
    </row>
    <row r="7548" spans="1:47">
      <c r="A7548" t="s">
        <v>25639</v>
      </c>
      <c r="B7548" t="s">
        <v>293</v>
      </c>
      <c r="C7548">
        <v>52</v>
      </c>
      <c r="D7548" t="s">
        <v>25640</v>
      </c>
      <c r="E7548">
        <v>101</v>
      </c>
      <c r="F7548" t="s">
        <v>25641</v>
      </c>
      <c r="J7548">
        <v>1.2930999999999999</v>
      </c>
      <c r="K7548">
        <v>1</v>
      </c>
      <c r="L7548">
        <v>1</v>
      </c>
      <c r="M7548">
        <v>1</v>
      </c>
      <c r="N7548">
        <v>1</v>
      </c>
      <c r="O7548" t="s">
        <v>225</v>
      </c>
      <c r="P7548">
        <v>0</v>
      </c>
      <c r="Q7548">
        <v>0</v>
      </c>
      <c r="R7548">
        <v>0</v>
      </c>
      <c r="T7548">
        <v>0</v>
      </c>
      <c r="X7548" t="s">
        <v>225</v>
      </c>
      <c r="Y7548">
        <v>0</v>
      </c>
      <c r="AB7548">
        <v>1</v>
      </c>
      <c r="AC7548">
        <v>1</v>
      </c>
      <c r="AD7548">
        <v>0</v>
      </c>
      <c r="AE7548">
        <v>0</v>
      </c>
      <c r="AF7548">
        <v>0</v>
      </c>
      <c r="AQ7548">
        <v>0</v>
      </c>
      <c r="AR7548">
        <f t="shared" si="117"/>
        <v>1.21</v>
      </c>
      <c r="AS7548">
        <v>1</v>
      </c>
      <c r="AT7548" t="s">
        <v>123</v>
      </c>
      <c r="AU7548">
        <v>31</v>
      </c>
    </row>
    <row r="7549" spans="1:47">
      <c r="A7549" t="s">
        <v>25642</v>
      </c>
      <c r="B7549" t="s">
        <v>293</v>
      </c>
      <c r="C7549">
        <v>239</v>
      </c>
      <c r="D7549" t="s">
        <v>24539</v>
      </c>
      <c r="E7549">
        <v>905</v>
      </c>
      <c r="F7549" t="s">
        <v>25559</v>
      </c>
      <c r="G7549" t="s">
        <v>24304</v>
      </c>
      <c r="J7549">
        <v>80.084350000000001</v>
      </c>
      <c r="K7549">
        <v>10</v>
      </c>
      <c r="L7549">
        <v>10</v>
      </c>
      <c r="M7549">
        <v>10</v>
      </c>
      <c r="N7549">
        <v>10</v>
      </c>
      <c r="O7549" t="s">
        <v>225</v>
      </c>
      <c r="P7549">
        <v>0</v>
      </c>
      <c r="Q7549">
        <v>0</v>
      </c>
      <c r="R7549">
        <v>0</v>
      </c>
      <c r="T7549">
        <v>0</v>
      </c>
      <c r="X7549" t="s">
        <v>225</v>
      </c>
      <c r="Y7549">
        <v>0</v>
      </c>
      <c r="AB7549">
        <v>10</v>
      </c>
      <c r="AC7549">
        <v>10</v>
      </c>
      <c r="AD7549">
        <v>0</v>
      </c>
      <c r="AE7549">
        <v>0</v>
      </c>
      <c r="AF7549">
        <v>0</v>
      </c>
      <c r="AH7549" t="s">
        <v>25642</v>
      </c>
      <c r="AI7549" t="s">
        <v>323</v>
      </c>
      <c r="AJ7549" t="s">
        <v>323</v>
      </c>
      <c r="AK7549" t="s">
        <v>323</v>
      </c>
      <c r="AL7549" t="s">
        <v>238</v>
      </c>
      <c r="AQ7549">
        <v>0</v>
      </c>
      <c r="AR7549">
        <f t="shared" si="117"/>
        <v>23.231999999999999</v>
      </c>
      <c r="AS7549">
        <v>1</v>
      </c>
      <c r="AT7549" t="s">
        <v>94</v>
      </c>
      <c r="AU7549">
        <v>2</v>
      </c>
    </row>
    <row r="7550" spans="1:47">
      <c r="A7550" t="s">
        <v>25643</v>
      </c>
      <c r="B7550" t="s">
        <v>293</v>
      </c>
      <c r="C7550">
        <v>52</v>
      </c>
      <c r="D7550" t="s">
        <v>25644</v>
      </c>
      <c r="E7550">
        <v>101</v>
      </c>
      <c r="F7550" t="s">
        <v>25645</v>
      </c>
      <c r="J7550">
        <v>1.55654</v>
      </c>
      <c r="K7550">
        <v>1</v>
      </c>
      <c r="L7550">
        <v>1</v>
      </c>
      <c r="M7550">
        <v>1</v>
      </c>
      <c r="N7550">
        <v>1</v>
      </c>
      <c r="O7550" t="s">
        <v>225</v>
      </c>
      <c r="P7550">
        <v>0</v>
      </c>
      <c r="Q7550">
        <v>0</v>
      </c>
      <c r="R7550">
        <v>0</v>
      </c>
      <c r="T7550">
        <v>0</v>
      </c>
      <c r="X7550" t="s">
        <v>225</v>
      </c>
      <c r="Y7550">
        <v>0</v>
      </c>
      <c r="AB7550">
        <v>1</v>
      </c>
      <c r="AC7550">
        <v>1</v>
      </c>
      <c r="AD7550">
        <v>0</v>
      </c>
      <c r="AE7550">
        <v>0</v>
      </c>
      <c r="AF7550">
        <v>0</v>
      </c>
      <c r="AQ7550">
        <v>0</v>
      </c>
      <c r="AR7550">
        <f t="shared" si="117"/>
        <v>1.21</v>
      </c>
      <c r="AS7550">
        <v>1</v>
      </c>
      <c r="AT7550" t="s">
        <v>123</v>
      </c>
      <c r="AU7550">
        <v>31</v>
      </c>
    </row>
    <row r="7551" spans="1:47">
      <c r="A7551" t="s">
        <v>25646</v>
      </c>
      <c r="B7551" t="s">
        <v>293</v>
      </c>
      <c r="C7551">
        <v>52</v>
      </c>
      <c r="D7551" t="s">
        <v>25647</v>
      </c>
      <c r="E7551">
        <v>101</v>
      </c>
      <c r="F7551" t="s">
        <v>25648</v>
      </c>
      <c r="J7551">
        <v>1.40856</v>
      </c>
      <c r="K7551">
        <v>1</v>
      </c>
      <c r="L7551">
        <v>1</v>
      </c>
      <c r="M7551">
        <v>1</v>
      </c>
      <c r="N7551">
        <v>1</v>
      </c>
      <c r="O7551" t="s">
        <v>225</v>
      </c>
      <c r="P7551">
        <v>0</v>
      </c>
      <c r="Q7551">
        <v>0</v>
      </c>
      <c r="R7551">
        <v>0</v>
      </c>
      <c r="T7551">
        <v>0</v>
      </c>
      <c r="X7551" t="s">
        <v>225</v>
      </c>
      <c r="Y7551">
        <v>0</v>
      </c>
      <c r="AB7551">
        <v>1</v>
      </c>
      <c r="AC7551">
        <v>1</v>
      </c>
      <c r="AD7551">
        <v>0</v>
      </c>
      <c r="AE7551">
        <v>0</v>
      </c>
      <c r="AF7551">
        <v>0</v>
      </c>
      <c r="AQ7551">
        <v>0</v>
      </c>
      <c r="AR7551">
        <f t="shared" si="117"/>
        <v>1.21</v>
      </c>
      <c r="AS7551">
        <v>1</v>
      </c>
      <c r="AT7551" t="s">
        <v>123</v>
      </c>
      <c r="AU7551">
        <v>31</v>
      </c>
    </row>
    <row r="7552" spans="1:47">
      <c r="A7552" t="s">
        <v>25649</v>
      </c>
      <c r="B7552" t="s">
        <v>293</v>
      </c>
      <c r="C7552">
        <v>52</v>
      </c>
      <c r="D7552" t="s">
        <v>25650</v>
      </c>
      <c r="E7552">
        <v>101</v>
      </c>
      <c r="F7552" t="s">
        <v>25651</v>
      </c>
      <c r="J7552">
        <v>0.61995999999999996</v>
      </c>
      <c r="K7552">
        <v>1</v>
      </c>
      <c r="L7552">
        <v>1</v>
      </c>
      <c r="M7552">
        <v>1</v>
      </c>
      <c r="N7552">
        <v>1</v>
      </c>
      <c r="O7552" t="s">
        <v>225</v>
      </c>
      <c r="P7552">
        <v>0</v>
      </c>
      <c r="Q7552">
        <v>0</v>
      </c>
      <c r="R7552">
        <v>0</v>
      </c>
      <c r="T7552">
        <v>0</v>
      </c>
      <c r="X7552" t="s">
        <v>225</v>
      </c>
      <c r="Y7552">
        <v>0</v>
      </c>
      <c r="AB7552">
        <v>1</v>
      </c>
      <c r="AC7552">
        <v>1</v>
      </c>
      <c r="AD7552">
        <v>0</v>
      </c>
      <c r="AE7552">
        <v>0</v>
      </c>
      <c r="AF7552">
        <v>0</v>
      </c>
      <c r="AQ7552">
        <v>0</v>
      </c>
      <c r="AR7552">
        <f t="shared" si="117"/>
        <v>1.21</v>
      </c>
      <c r="AS7552">
        <v>1</v>
      </c>
      <c r="AT7552" t="s">
        <v>123</v>
      </c>
      <c r="AU7552">
        <v>31</v>
      </c>
    </row>
    <row r="7553" spans="1:47">
      <c r="A7553" t="s">
        <v>25652</v>
      </c>
      <c r="B7553" t="s">
        <v>293</v>
      </c>
      <c r="C7553">
        <v>52</v>
      </c>
      <c r="D7553" t="s">
        <v>25653</v>
      </c>
      <c r="E7553">
        <v>101</v>
      </c>
      <c r="F7553" t="s">
        <v>25654</v>
      </c>
      <c r="J7553">
        <v>1.4471799999999999</v>
      </c>
      <c r="K7553">
        <v>1</v>
      </c>
      <c r="L7553">
        <v>1</v>
      </c>
      <c r="M7553">
        <v>1</v>
      </c>
      <c r="N7553">
        <v>1</v>
      </c>
      <c r="O7553" t="s">
        <v>225</v>
      </c>
      <c r="P7553">
        <v>0</v>
      </c>
      <c r="Q7553">
        <v>0</v>
      </c>
      <c r="R7553">
        <v>0</v>
      </c>
      <c r="T7553">
        <v>0</v>
      </c>
      <c r="X7553" t="s">
        <v>225</v>
      </c>
      <c r="Y7553">
        <v>0</v>
      </c>
      <c r="AB7553">
        <v>1</v>
      </c>
      <c r="AC7553">
        <v>1</v>
      </c>
      <c r="AD7553">
        <v>0</v>
      </c>
      <c r="AE7553">
        <v>0</v>
      </c>
      <c r="AF7553">
        <v>0</v>
      </c>
      <c r="AQ7553">
        <v>0</v>
      </c>
      <c r="AR7553">
        <f t="shared" si="117"/>
        <v>1.21</v>
      </c>
      <c r="AS7553">
        <v>1</v>
      </c>
      <c r="AT7553" t="s">
        <v>123</v>
      </c>
      <c r="AU7553">
        <v>31</v>
      </c>
    </row>
    <row r="7554" spans="1:47">
      <c r="A7554" t="s">
        <v>25655</v>
      </c>
      <c r="B7554" t="s">
        <v>293</v>
      </c>
      <c r="C7554">
        <v>52</v>
      </c>
      <c r="D7554" t="s">
        <v>25656</v>
      </c>
      <c r="E7554">
        <v>101</v>
      </c>
      <c r="F7554" t="s">
        <v>25657</v>
      </c>
      <c r="J7554">
        <v>1.4395199999999999</v>
      </c>
      <c r="K7554">
        <v>1</v>
      </c>
      <c r="L7554">
        <v>1</v>
      </c>
      <c r="M7554">
        <v>1</v>
      </c>
      <c r="N7554">
        <v>1</v>
      </c>
      <c r="O7554" t="s">
        <v>225</v>
      </c>
      <c r="P7554">
        <v>0</v>
      </c>
      <c r="Q7554">
        <v>0</v>
      </c>
      <c r="R7554">
        <v>0</v>
      </c>
      <c r="T7554">
        <v>0</v>
      </c>
      <c r="X7554" t="s">
        <v>225</v>
      </c>
      <c r="Y7554">
        <v>0</v>
      </c>
      <c r="AB7554">
        <v>1</v>
      </c>
      <c r="AC7554">
        <v>1</v>
      </c>
      <c r="AD7554">
        <v>0</v>
      </c>
      <c r="AE7554">
        <v>0</v>
      </c>
      <c r="AF7554">
        <v>0</v>
      </c>
      <c r="AQ7554">
        <v>0</v>
      </c>
      <c r="AR7554">
        <f t="shared" ref="AR7554:AR7617" si="118">AB7554*9.68*VLOOKUP(AU7554,atten,10,FALSE)</f>
        <v>1.21</v>
      </c>
      <c r="AS7554">
        <v>1</v>
      </c>
      <c r="AT7554" t="s">
        <v>123</v>
      </c>
      <c r="AU7554">
        <v>31</v>
      </c>
    </row>
    <row r="7555" spans="1:47">
      <c r="A7555" t="s">
        <v>25658</v>
      </c>
      <c r="B7555" t="s">
        <v>293</v>
      </c>
      <c r="C7555">
        <v>239</v>
      </c>
      <c r="D7555" t="s">
        <v>25506</v>
      </c>
      <c r="E7555">
        <v>601</v>
      </c>
      <c r="F7555" t="s">
        <v>25507</v>
      </c>
      <c r="G7555" t="s">
        <v>24304</v>
      </c>
      <c r="J7555">
        <v>2.77163</v>
      </c>
      <c r="K7555">
        <v>0</v>
      </c>
      <c r="L7555">
        <v>0</v>
      </c>
      <c r="M7555">
        <v>0</v>
      </c>
      <c r="N7555">
        <v>0</v>
      </c>
      <c r="P7555">
        <v>0</v>
      </c>
      <c r="Q7555">
        <v>0</v>
      </c>
      <c r="R7555">
        <v>0</v>
      </c>
      <c r="T7555">
        <v>0</v>
      </c>
      <c r="Y7555">
        <v>0</v>
      </c>
      <c r="AB7555">
        <v>0</v>
      </c>
      <c r="AC7555">
        <v>0</v>
      </c>
      <c r="AD7555">
        <v>0</v>
      </c>
      <c r="AE7555">
        <v>0</v>
      </c>
      <c r="AF7555">
        <v>0</v>
      </c>
      <c r="AH7555" t="s">
        <v>25658</v>
      </c>
      <c r="AI7555" t="s">
        <v>323</v>
      </c>
      <c r="AJ7555" t="s">
        <v>323</v>
      </c>
      <c r="AK7555" t="s">
        <v>24528</v>
      </c>
      <c r="AL7555" t="s">
        <v>238</v>
      </c>
      <c r="AQ7555">
        <v>0</v>
      </c>
      <c r="AR7555">
        <f t="shared" si="118"/>
        <v>0</v>
      </c>
      <c r="AS7555">
        <v>1</v>
      </c>
      <c r="AT7555" t="s">
        <v>97</v>
      </c>
      <c r="AU7555">
        <v>5</v>
      </c>
    </row>
    <row r="7556" spans="1:47">
      <c r="A7556" t="s">
        <v>25659</v>
      </c>
      <c r="B7556" t="s">
        <v>293</v>
      </c>
      <c r="C7556">
        <v>52</v>
      </c>
      <c r="D7556" t="s">
        <v>25660</v>
      </c>
      <c r="E7556">
        <v>101</v>
      </c>
      <c r="F7556" t="s">
        <v>25661</v>
      </c>
      <c r="J7556">
        <v>1.29169</v>
      </c>
      <c r="K7556">
        <v>1</v>
      </c>
      <c r="L7556">
        <v>1</v>
      </c>
      <c r="M7556">
        <v>1</v>
      </c>
      <c r="N7556">
        <v>1</v>
      </c>
      <c r="O7556" t="s">
        <v>225</v>
      </c>
      <c r="P7556">
        <v>0</v>
      </c>
      <c r="Q7556">
        <v>0</v>
      </c>
      <c r="R7556">
        <v>0</v>
      </c>
      <c r="T7556">
        <v>0</v>
      </c>
      <c r="X7556" t="s">
        <v>225</v>
      </c>
      <c r="Y7556">
        <v>0</v>
      </c>
      <c r="AB7556">
        <v>1</v>
      </c>
      <c r="AC7556">
        <v>1</v>
      </c>
      <c r="AD7556">
        <v>0</v>
      </c>
      <c r="AE7556">
        <v>0</v>
      </c>
      <c r="AF7556">
        <v>0</v>
      </c>
      <c r="AQ7556">
        <v>0</v>
      </c>
      <c r="AR7556">
        <f t="shared" si="118"/>
        <v>1.21</v>
      </c>
      <c r="AS7556">
        <v>1</v>
      </c>
      <c r="AT7556" t="s">
        <v>123</v>
      </c>
      <c r="AU7556">
        <v>31</v>
      </c>
    </row>
    <row r="7557" spans="1:47">
      <c r="A7557" t="s">
        <v>24644</v>
      </c>
      <c r="B7557" t="s">
        <v>24644</v>
      </c>
      <c r="C7557">
        <v>52</v>
      </c>
      <c r="E7557">
        <v>999</v>
      </c>
      <c r="F7557" t="s">
        <v>25662</v>
      </c>
      <c r="J7557">
        <v>2.5411000000000001</v>
      </c>
      <c r="K7557">
        <v>0</v>
      </c>
      <c r="L7557">
        <v>0</v>
      </c>
      <c r="M7557">
        <v>0</v>
      </c>
      <c r="N7557">
        <v>0</v>
      </c>
      <c r="P7557">
        <v>0</v>
      </c>
      <c r="Q7557">
        <v>0</v>
      </c>
      <c r="R7557">
        <v>0</v>
      </c>
      <c r="T7557">
        <v>0</v>
      </c>
      <c r="Y7557">
        <v>0</v>
      </c>
      <c r="AB7557">
        <v>0</v>
      </c>
      <c r="AC7557">
        <v>0</v>
      </c>
      <c r="AD7557">
        <v>0</v>
      </c>
      <c r="AE7557">
        <v>0</v>
      </c>
      <c r="AF7557">
        <v>0</v>
      </c>
      <c r="AQ7557">
        <v>0</v>
      </c>
      <c r="AR7557">
        <f t="shared" si="118"/>
        <v>0</v>
      </c>
      <c r="AS7557">
        <v>1</v>
      </c>
      <c r="AT7557" t="s">
        <v>123</v>
      </c>
      <c r="AU7557">
        <v>31</v>
      </c>
    </row>
    <row r="7558" spans="1:47">
      <c r="A7558" t="s">
        <v>25663</v>
      </c>
      <c r="B7558" t="s">
        <v>293</v>
      </c>
      <c r="C7558">
        <v>239</v>
      </c>
      <c r="D7558" t="s">
        <v>25506</v>
      </c>
      <c r="E7558">
        <v>601</v>
      </c>
      <c r="F7558" t="s">
        <v>25507</v>
      </c>
      <c r="G7558" t="s">
        <v>24304</v>
      </c>
      <c r="J7558">
        <v>2.7338</v>
      </c>
      <c r="K7558">
        <v>0</v>
      </c>
      <c r="L7558">
        <v>0</v>
      </c>
      <c r="M7558">
        <v>0</v>
      </c>
      <c r="N7558">
        <v>0</v>
      </c>
      <c r="P7558">
        <v>0</v>
      </c>
      <c r="Q7558">
        <v>0</v>
      </c>
      <c r="R7558">
        <v>0</v>
      </c>
      <c r="T7558">
        <v>0</v>
      </c>
      <c r="Y7558">
        <v>0</v>
      </c>
      <c r="AB7558">
        <v>0</v>
      </c>
      <c r="AC7558">
        <v>0</v>
      </c>
      <c r="AD7558">
        <v>0</v>
      </c>
      <c r="AE7558">
        <v>0</v>
      </c>
      <c r="AF7558">
        <v>0</v>
      </c>
      <c r="AH7558" t="s">
        <v>25663</v>
      </c>
      <c r="AI7558" t="s">
        <v>323</v>
      </c>
      <c r="AJ7558" t="s">
        <v>323</v>
      </c>
      <c r="AK7558" t="s">
        <v>24528</v>
      </c>
      <c r="AL7558" t="s">
        <v>238</v>
      </c>
      <c r="AQ7558">
        <v>0</v>
      </c>
      <c r="AR7558">
        <f t="shared" si="118"/>
        <v>0</v>
      </c>
      <c r="AS7558">
        <v>1</v>
      </c>
      <c r="AT7558" t="s">
        <v>97</v>
      </c>
      <c r="AU7558">
        <v>5</v>
      </c>
    </row>
    <row r="7559" spans="1:47">
      <c r="A7559" t="s">
        <v>25664</v>
      </c>
      <c r="B7559" t="s">
        <v>293</v>
      </c>
      <c r="C7559">
        <v>52</v>
      </c>
      <c r="D7559" t="s">
        <v>25665</v>
      </c>
      <c r="E7559">
        <v>101</v>
      </c>
      <c r="F7559" t="s">
        <v>25666</v>
      </c>
      <c r="J7559">
        <v>1.34941</v>
      </c>
      <c r="K7559">
        <v>1</v>
      </c>
      <c r="L7559">
        <v>1</v>
      </c>
      <c r="M7559">
        <v>1</v>
      </c>
      <c r="N7559">
        <v>1</v>
      </c>
      <c r="O7559" t="s">
        <v>225</v>
      </c>
      <c r="P7559">
        <v>0</v>
      </c>
      <c r="Q7559">
        <v>0</v>
      </c>
      <c r="R7559">
        <v>0</v>
      </c>
      <c r="T7559">
        <v>0</v>
      </c>
      <c r="X7559" t="s">
        <v>225</v>
      </c>
      <c r="Y7559">
        <v>0</v>
      </c>
      <c r="AB7559">
        <v>1</v>
      </c>
      <c r="AC7559">
        <v>1</v>
      </c>
      <c r="AD7559">
        <v>0</v>
      </c>
      <c r="AE7559">
        <v>0</v>
      </c>
      <c r="AF7559">
        <v>0</v>
      </c>
      <c r="AQ7559">
        <v>0</v>
      </c>
      <c r="AR7559">
        <f t="shared" si="118"/>
        <v>1.21</v>
      </c>
      <c r="AS7559">
        <v>1</v>
      </c>
      <c r="AT7559" t="s">
        <v>123</v>
      </c>
      <c r="AU7559">
        <v>31</v>
      </c>
    </row>
    <row r="7560" spans="1:47">
      <c r="A7560" t="s">
        <v>24644</v>
      </c>
      <c r="B7560" t="s">
        <v>24644</v>
      </c>
      <c r="C7560">
        <v>239</v>
      </c>
      <c r="E7560">
        <v>0</v>
      </c>
      <c r="J7560">
        <v>8.0019999999999994E-2</v>
      </c>
      <c r="K7560">
        <v>0</v>
      </c>
      <c r="L7560">
        <v>0</v>
      </c>
      <c r="M7560">
        <v>0</v>
      </c>
      <c r="N7560">
        <v>0</v>
      </c>
      <c r="P7560">
        <v>0</v>
      </c>
      <c r="Q7560">
        <v>0</v>
      </c>
      <c r="R7560">
        <v>0</v>
      </c>
      <c r="T7560">
        <v>0</v>
      </c>
      <c r="Y7560">
        <v>0</v>
      </c>
      <c r="AB7560">
        <v>0</v>
      </c>
      <c r="AC7560">
        <v>0</v>
      </c>
      <c r="AD7560">
        <v>0</v>
      </c>
      <c r="AE7560">
        <v>0</v>
      </c>
      <c r="AF7560">
        <v>0</v>
      </c>
      <c r="AI7560" t="s">
        <v>323</v>
      </c>
      <c r="AJ7560" t="s">
        <v>323</v>
      </c>
      <c r="AK7560" t="s">
        <v>323</v>
      </c>
      <c r="AQ7560">
        <v>0</v>
      </c>
      <c r="AR7560">
        <f t="shared" si="118"/>
        <v>0</v>
      </c>
      <c r="AS7560">
        <v>1</v>
      </c>
      <c r="AT7560" t="s">
        <v>97</v>
      </c>
      <c r="AU7560">
        <v>5</v>
      </c>
    </row>
    <row r="7561" spans="1:47">
      <c r="A7561" t="s">
        <v>25667</v>
      </c>
      <c r="B7561" t="s">
        <v>293</v>
      </c>
      <c r="C7561">
        <v>52</v>
      </c>
      <c r="D7561" t="s">
        <v>25668</v>
      </c>
      <c r="E7561">
        <v>101</v>
      </c>
      <c r="F7561" t="s">
        <v>25669</v>
      </c>
      <c r="J7561">
        <v>1.3787799999999999</v>
      </c>
      <c r="K7561">
        <v>1</v>
      </c>
      <c r="L7561">
        <v>1</v>
      </c>
      <c r="M7561">
        <v>1</v>
      </c>
      <c r="N7561">
        <v>1</v>
      </c>
      <c r="O7561" t="s">
        <v>225</v>
      </c>
      <c r="P7561">
        <v>0</v>
      </c>
      <c r="Q7561">
        <v>0</v>
      </c>
      <c r="R7561">
        <v>0</v>
      </c>
      <c r="T7561">
        <v>0</v>
      </c>
      <c r="X7561" t="s">
        <v>225</v>
      </c>
      <c r="Y7561">
        <v>0</v>
      </c>
      <c r="AB7561">
        <v>1</v>
      </c>
      <c r="AC7561">
        <v>1</v>
      </c>
      <c r="AD7561">
        <v>0</v>
      </c>
      <c r="AE7561">
        <v>0</v>
      </c>
      <c r="AF7561">
        <v>0</v>
      </c>
      <c r="AQ7561">
        <v>0</v>
      </c>
      <c r="AR7561">
        <f t="shared" si="118"/>
        <v>1.21</v>
      </c>
      <c r="AS7561">
        <v>1</v>
      </c>
      <c r="AT7561" t="s">
        <v>123</v>
      </c>
      <c r="AU7561">
        <v>31</v>
      </c>
    </row>
    <row r="7562" spans="1:47">
      <c r="A7562" t="s">
        <v>25670</v>
      </c>
      <c r="B7562" t="s">
        <v>293</v>
      </c>
      <c r="C7562">
        <v>239</v>
      </c>
      <c r="D7562" t="s">
        <v>25506</v>
      </c>
      <c r="E7562">
        <v>601</v>
      </c>
      <c r="F7562" t="s">
        <v>25507</v>
      </c>
      <c r="G7562" t="s">
        <v>24304</v>
      </c>
      <c r="J7562">
        <v>2.7680899999999999</v>
      </c>
      <c r="K7562">
        <v>0</v>
      </c>
      <c r="L7562">
        <v>0</v>
      </c>
      <c r="M7562">
        <v>0</v>
      </c>
      <c r="N7562">
        <v>0</v>
      </c>
      <c r="P7562">
        <v>0</v>
      </c>
      <c r="Q7562">
        <v>0</v>
      </c>
      <c r="R7562">
        <v>0</v>
      </c>
      <c r="T7562">
        <v>0</v>
      </c>
      <c r="Y7562">
        <v>0</v>
      </c>
      <c r="AB7562">
        <v>0</v>
      </c>
      <c r="AC7562">
        <v>0</v>
      </c>
      <c r="AD7562">
        <v>0</v>
      </c>
      <c r="AE7562">
        <v>0</v>
      </c>
      <c r="AF7562">
        <v>0</v>
      </c>
      <c r="AH7562" t="s">
        <v>25670</v>
      </c>
      <c r="AI7562" t="s">
        <v>323</v>
      </c>
      <c r="AJ7562" t="s">
        <v>323</v>
      </c>
      <c r="AK7562" t="s">
        <v>24528</v>
      </c>
      <c r="AL7562" t="s">
        <v>238</v>
      </c>
      <c r="AQ7562">
        <v>0</v>
      </c>
      <c r="AR7562">
        <f t="shared" si="118"/>
        <v>0</v>
      </c>
      <c r="AS7562">
        <v>1</v>
      </c>
      <c r="AT7562" t="s">
        <v>97</v>
      </c>
      <c r="AU7562">
        <v>5</v>
      </c>
    </row>
    <row r="7563" spans="1:47">
      <c r="A7563" t="s">
        <v>25671</v>
      </c>
      <c r="B7563" t="s">
        <v>293</v>
      </c>
      <c r="C7563">
        <v>52</v>
      </c>
      <c r="D7563" t="s">
        <v>25672</v>
      </c>
      <c r="E7563">
        <v>101</v>
      </c>
      <c r="F7563" t="s">
        <v>25673</v>
      </c>
      <c r="J7563">
        <v>1.42303</v>
      </c>
      <c r="K7563">
        <v>1</v>
      </c>
      <c r="L7563">
        <v>1</v>
      </c>
      <c r="M7563">
        <v>1</v>
      </c>
      <c r="N7563">
        <v>1</v>
      </c>
      <c r="O7563" t="s">
        <v>225</v>
      </c>
      <c r="P7563">
        <v>0</v>
      </c>
      <c r="Q7563">
        <v>0</v>
      </c>
      <c r="R7563">
        <v>0</v>
      </c>
      <c r="T7563">
        <v>0</v>
      </c>
      <c r="X7563" t="s">
        <v>225</v>
      </c>
      <c r="Y7563">
        <v>0</v>
      </c>
      <c r="AB7563">
        <v>1</v>
      </c>
      <c r="AC7563">
        <v>1</v>
      </c>
      <c r="AD7563">
        <v>0</v>
      </c>
      <c r="AE7563">
        <v>0</v>
      </c>
      <c r="AF7563">
        <v>0</v>
      </c>
      <c r="AQ7563">
        <v>0</v>
      </c>
      <c r="AR7563">
        <f t="shared" si="118"/>
        <v>1.21</v>
      </c>
      <c r="AS7563">
        <v>1</v>
      </c>
      <c r="AT7563" t="s">
        <v>123</v>
      </c>
      <c r="AU7563">
        <v>31</v>
      </c>
    </row>
    <row r="7564" spans="1:47">
      <c r="A7564" t="s">
        <v>25674</v>
      </c>
      <c r="B7564" t="s">
        <v>293</v>
      </c>
      <c r="C7564">
        <v>239</v>
      </c>
      <c r="D7564" t="s">
        <v>25675</v>
      </c>
      <c r="E7564">
        <v>910</v>
      </c>
      <c r="F7564" t="s">
        <v>13643</v>
      </c>
      <c r="G7564" t="s">
        <v>24304</v>
      </c>
      <c r="J7564">
        <v>46.952449999999999</v>
      </c>
      <c r="K7564">
        <v>0</v>
      </c>
      <c r="L7564">
        <v>0</v>
      </c>
      <c r="M7564">
        <v>0</v>
      </c>
      <c r="N7564">
        <v>0</v>
      </c>
      <c r="P7564">
        <v>0</v>
      </c>
      <c r="Q7564">
        <v>0</v>
      </c>
      <c r="R7564">
        <v>0</v>
      </c>
      <c r="T7564">
        <v>0</v>
      </c>
      <c r="Y7564">
        <v>0</v>
      </c>
      <c r="Z7564" t="s">
        <v>297</v>
      </c>
      <c r="AA7564" t="s">
        <v>223</v>
      </c>
      <c r="AB7564">
        <v>0</v>
      </c>
      <c r="AC7564">
        <v>0</v>
      </c>
      <c r="AD7564">
        <v>0</v>
      </c>
      <c r="AE7564">
        <v>0</v>
      </c>
      <c r="AF7564">
        <v>0</v>
      </c>
      <c r="AH7564" t="s">
        <v>25674</v>
      </c>
      <c r="AI7564" t="s">
        <v>323</v>
      </c>
      <c r="AJ7564" t="s">
        <v>323</v>
      </c>
      <c r="AK7564" t="s">
        <v>323</v>
      </c>
      <c r="AL7564" t="s">
        <v>238</v>
      </c>
      <c r="AQ7564">
        <v>0</v>
      </c>
      <c r="AR7564">
        <f t="shared" si="118"/>
        <v>0</v>
      </c>
      <c r="AS7564">
        <v>1</v>
      </c>
      <c r="AT7564" t="s">
        <v>126</v>
      </c>
      <c r="AU7564">
        <v>34</v>
      </c>
    </row>
    <row r="7565" spans="1:47">
      <c r="A7565" t="s">
        <v>25676</v>
      </c>
      <c r="B7565" t="s">
        <v>293</v>
      </c>
      <c r="C7565">
        <v>52</v>
      </c>
      <c r="D7565" t="s">
        <v>25677</v>
      </c>
      <c r="E7565">
        <v>101</v>
      </c>
      <c r="F7565" t="s">
        <v>25678</v>
      </c>
      <c r="J7565">
        <v>1.36269</v>
      </c>
      <c r="K7565">
        <v>1</v>
      </c>
      <c r="L7565">
        <v>1</v>
      </c>
      <c r="M7565">
        <v>1</v>
      </c>
      <c r="N7565">
        <v>1</v>
      </c>
      <c r="O7565" t="s">
        <v>225</v>
      </c>
      <c r="P7565">
        <v>0</v>
      </c>
      <c r="Q7565">
        <v>0</v>
      </c>
      <c r="R7565">
        <v>0</v>
      </c>
      <c r="T7565">
        <v>0</v>
      </c>
      <c r="X7565" t="s">
        <v>225</v>
      </c>
      <c r="Y7565">
        <v>0</v>
      </c>
      <c r="AB7565">
        <v>1</v>
      </c>
      <c r="AC7565">
        <v>1</v>
      </c>
      <c r="AD7565">
        <v>0</v>
      </c>
      <c r="AE7565">
        <v>0</v>
      </c>
      <c r="AF7565">
        <v>0</v>
      </c>
      <c r="AQ7565">
        <v>0</v>
      </c>
      <c r="AR7565">
        <f t="shared" si="118"/>
        <v>1.21</v>
      </c>
      <c r="AS7565">
        <v>1</v>
      </c>
      <c r="AT7565" t="s">
        <v>123</v>
      </c>
      <c r="AU7565">
        <v>31</v>
      </c>
    </row>
    <row r="7566" spans="1:47">
      <c r="A7566" t="s">
        <v>25679</v>
      </c>
      <c r="B7566" t="s">
        <v>293</v>
      </c>
      <c r="C7566">
        <v>52</v>
      </c>
      <c r="D7566" t="s">
        <v>25680</v>
      </c>
      <c r="E7566">
        <v>101</v>
      </c>
      <c r="F7566" t="s">
        <v>25681</v>
      </c>
      <c r="J7566">
        <v>0.27155000000000001</v>
      </c>
      <c r="K7566">
        <v>1</v>
      </c>
      <c r="L7566">
        <v>1</v>
      </c>
      <c r="M7566">
        <v>1</v>
      </c>
      <c r="N7566">
        <v>1</v>
      </c>
      <c r="O7566" t="s">
        <v>225</v>
      </c>
      <c r="P7566">
        <v>0</v>
      </c>
      <c r="Q7566">
        <v>0</v>
      </c>
      <c r="R7566">
        <v>0</v>
      </c>
      <c r="T7566">
        <v>0</v>
      </c>
      <c r="X7566" t="s">
        <v>225</v>
      </c>
      <c r="Y7566">
        <v>0</v>
      </c>
      <c r="AB7566">
        <v>1</v>
      </c>
      <c r="AC7566">
        <v>1</v>
      </c>
      <c r="AD7566">
        <v>0</v>
      </c>
      <c r="AE7566">
        <v>0</v>
      </c>
      <c r="AF7566">
        <v>0</v>
      </c>
      <c r="AQ7566">
        <v>0</v>
      </c>
      <c r="AR7566">
        <f t="shared" si="118"/>
        <v>1.21</v>
      </c>
      <c r="AS7566">
        <v>1</v>
      </c>
      <c r="AT7566" t="s">
        <v>123</v>
      </c>
      <c r="AU7566">
        <v>31</v>
      </c>
    </row>
    <row r="7567" spans="1:47">
      <c r="A7567" t="s">
        <v>25682</v>
      </c>
      <c r="B7567" t="s">
        <v>293</v>
      </c>
      <c r="C7567">
        <v>52</v>
      </c>
      <c r="D7567" t="s">
        <v>25683</v>
      </c>
      <c r="E7567">
        <v>101</v>
      </c>
      <c r="F7567" t="s">
        <v>25684</v>
      </c>
      <c r="J7567">
        <v>1.47905</v>
      </c>
      <c r="K7567">
        <v>1</v>
      </c>
      <c r="L7567">
        <v>1</v>
      </c>
      <c r="M7567">
        <v>1</v>
      </c>
      <c r="N7567">
        <v>1</v>
      </c>
      <c r="O7567" t="s">
        <v>225</v>
      </c>
      <c r="P7567">
        <v>0</v>
      </c>
      <c r="Q7567">
        <v>0</v>
      </c>
      <c r="R7567">
        <v>0</v>
      </c>
      <c r="T7567">
        <v>0</v>
      </c>
      <c r="X7567" t="s">
        <v>225</v>
      </c>
      <c r="Y7567">
        <v>0</v>
      </c>
      <c r="AB7567">
        <v>1</v>
      </c>
      <c r="AC7567">
        <v>1</v>
      </c>
      <c r="AD7567">
        <v>0</v>
      </c>
      <c r="AE7567">
        <v>0</v>
      </c>
      <c r="AF7567">
        <v>0</v>
      </c>
      <c r="AQ7567">
        <v>0</v>
      </c>
      <c r="AR7567">
        <f t="shared" si="118"/>
        <v>1.21</v>
      </c>
      <c r="AS7567">
        <v>1</v>
      </c>
      <c r="AT7567" t="s">
        <v>123</v>
      </c>
      <c r="AU7567">
        <v>31</v>
      </c>
    </row>
    <row r="7568" spans="1:47">
      <c r="A7568" t="s">
        <v>25685</v>
      </c>
      <c r="B7568" t="s">
        <v>293</v>
      </c>
      <c r="C7568">
        <v>239</v>
      </c>
      <c r="D7568" t="s">
        <v>25686</v>
      </c>
      <c r="E7568">
        <v>17</v>
      </c>
      <c r="F7568" t="s">
        <v>25619</v>
      </c>
      <c r="G7568" t="s">
        <v>24304</v>
      </c>
      <c r="J7568">
        <v>157.59236000000001</v>
      </c>
      <c r="K7568">
        <v>1</v>
      </c>
      <c r="L7568">
        <v>1</v>
      </c>
      <c r="M7568">
        <v>1</v>
      </c>
      <c r="N7568">
        <v>1</v>
      </c>
      <c r="O7568" t="s">
        <v>225</v>
      </c>
      <c r="P7568">
        <v>0</v>
      </c>
      <c r="Q7568">
        <v>0</v>
      </c>
      <c r="R7568">
        <v>0</v>
      </c>
      <c r="T7568">
        <v>0</v>
      </c>
      <c r="X7568" t="s">
        <v>225</v>
      </c>
      <c r="Y7568">
        <v>0</v>
      </c>
      <c r="AB7568">
        <v>1</v>
      </c>
      <c r="AC7568">
        <v>1</v>
      </c>
      <c r="AD7568">
        <v>3</v>
      </c>
      <c r="AE7568">
        <v>1368</v>
      </c>
      <c r="AF7568">
        <v>1.5</v>
      </c>
      <c r="AH7568" t="s">
        <v>25685</v>
      </c>
      <c r="AI7568" t="s">
        <v>25687</v>
      </c>
      <c r="AJ7568" t="s">
        <v>24864</v>
      </c>
      <c r="AK7568" t="s">
        <v>24528</v>
      </c>
      <c r="AL7568" t="s">
        <v>238</v>
      </c>
      <c r="AM7568" t="s">
        <v>15067</v>
      </c>
      <c r="AN7568" t="s">
        <v>24530</v>
      </c>
      <c r="AO7568" t="s">
        <v>24560</v>
      </c>
      <c r="AP7568" t="s">
        <v>25688</v>
      </c>
      <c r="AQ7568">
        <v>0</v>
      </c>
      <c r="AR7568">
        <f t="shared" si="118"/>
        <v>0.41817599999999994</v>
      </c>
      <c r="AS7568">
        <v>1</v>
      </c>
      <c r="AT7568" t="s">
        <v>97</v>
      </c>
      <c r="AU7568">
        <v>5</v>
      </c>
    </row>
    <row r="7569" spans="1:47">
      <c r="A7569" t="s">
        <v>25689</v>
      </c>
      <c r="B7569" t="s">
        <v>293</v>
      </c>
      <c r="C7569">
        <v>52</v>
      </c>
      <c r="D7569" t="s">
        <v>25690</v>
      </c>
      <c r="E7569">
        <v>101</v>
      </c>
      <c r="F7569" t="s">
        <v>25691</v>
      </c>
      <c r="J7569">
        <v>1.3104</v>
      </c>
      <c r="K7569">
        <v>1</v>
      </c>
      <c r="L7569">
        <v>1</v>
      </c>
      <c r="M7569">
        <v>1</v>
      </c>
      <c r="N7569">
        <v>1</v>
      </c>
      <c r="O7569" t="s">
        <v>225</v>
      </c>
      <c r="P7569">
        <v>0</v>
      </c>
      <c r="Q7569">
        <v>0</v>
      </c>
      <c r="R7569">
        <v>0</v>
      </c>
      <c r="T7569">
        <v>0</v>
      </c>
      <c r="X7569" t="s">
        <v>225</v>
      </c>
      <c r="Y7569">
        <v>0</v>
      </c>
      <c r="AB7569">
        <v>1</v>
      </c>
      <c r="AC7569">
        <v>1</v>
      </c>
      <c r="AD7569">
        <v>0</v>
      </c>
      <c r="AE7569">
        <v>0</v>
      </c>
      <c r="AF7569">
        <v>0</v>
      </c>
      <c r="AQ7569">
        <v>0</v>
      </c>
      <c r="AR7569">
        <f t="shared" si="118"/>
        <v>1.21</v>
      </c>
      <c r="AS7569">
        <v>1</v>
      </c>
      <c r="AT7569" t="s">
        <v>123</v>
      </c>
      <c r="AU7569">
        <v>31</v>
      </c>
    </row>
    <row r="7570" spans="1:47">
      <c r="A7570" t="s">
        <v>23729</v>
      </c>
      <c r="C7570">
        <v>239</v>
      </c>
      <c r="E7570">
        <v>0</v>
      </c>
      <c r="J7570">
        <v>2.0000000000000002E-5</v>
      </c>
      <c r="K7570">
        <v>0</v>
      </c>
      <c r="L7570">
        <v>0</v>
      </c>
      <c r="M7570">
        <v>0</v>
      </c>
      <c r="N7570">
        <v>0</v>
      </c>
      <c r="P7570">
        <v>0</v>
      </c>
      <c r="Q7570">
        <v>0</v>
      </c>
      <c r="R7570">
        <v>0</v>
      </c>
      <c r="T7570">
        <v>0</v>
      </c>
      <c r="Y7570">
        <v>0</v>
      </c>
      <c r="AB7570">
        <v>0</v>
      </c>
      <c r="AC7570">
        <v>0</v>
      </c>
      <c r="AD7570">
        <v>0</v>
      </c>
      <c r="AE7570">
        <v>0</v>
      </c>
      <c r="AF7570">
        <v>0</v>
      </c>
      <c r="AI7570" t="s">
        <v>323</v>
      </c>
      <c r="AJ7570" t="s">
        <v>323</v>
      </c>
      <c r="AK7570" t="s">
        <v>323</v>
      </c>
      <c r="AQ7570">
        <v>0</v>
      </c>
      <c r="AR7570">
        <f t="shared" si="118"/>
        <v>0</v>
      </c>
      <c r="AS7570">
        <v>1</v>
      </c>
      <c r="AT7570" t="s">
        <v>124</v>
      </c>
      <c r="AU7570">
        <v>32</v>
      </c>
    </row>
    <row r="7571" spans="1:47">
      <c r="A7571" t="s">
        <v>25692</v>
      </c>
      <c r="B7571" t="s">
        <v>293</v>
      </c>
      <c r="C7571">
        <v>239</v>
      </c>
      <c r="D7571" t="s">
        <v>25506</v>
      </c>
      <c r="E7571">
        <v>601</v>
      </c>
      <c r="F7571" t="s">
        <v>25507</v>
      </c>
      <c r="G7571" t="s">
        <v>24304</v>
      </c>
      <c r="J7571">
        <v>2.7234099999999999</v>
      </c>
      <c r="K7571">
        <v>0</v>
      </c>
      <c r="L7571">
        <v>0</v>
      </c>
      <c r="M7571">
        <v>0</v>
      </c>
      <c r="N7571">
        <v>0</v>
      </c>
      <c r="P7571">
        <v>0</v>
      </c>
      <c r="Q7571">
        <v>0</v>
      </c>
      <c r="R7571">
        <v>0</v>
      </c>
      <c r="T7571">
        <v>0</v>
      </c>
      <c r="Y7571">
        <v>0</v>
      </c>
      <c r="AB7571">
        <v>0</v>
      </c>
      <c r="AC7571">
        <v>0</v>
      </c>
      <c r="AD7571">
        <v>0</v>
      </c>
      <c r="AE7571">
        <v>0</v>
      </c>
      <c r="AF7571">
        <v>0</v>
      </c>
      <c r="AH7571" t="s">
        <v>25692</v>
      </c>
      <c r="AI7571" t="s">
        <v>323</v>
      </c>
      <c r="AJ7571" t="s">
        <v>323</v>
      </c>
      <c r="AK7571" t="s">
        <v>24528</v>
      </c>
      <c r="AL7571" t="s">
        <v>238</v>
      </c>
      <c r="AQ7571">
        <v>0</v>
      </c>
      <c r="AR7571">
        <f t="shared" si="118"/>
        <v>0</v>
      </c>
      <c r="AS7571">
        <v>1</v>
      </c>
      <c r="AT7571" t="s">
        <v>97</v>
      </c>
      <c r="AU7571">
        <v>5</v>
      </c>
    </row>
    <row r="7572" spans="1:47">
      <c r="A7572" t="s">
        <v>25693</v>
      </c>
      <c r="B7572" t="s">
        <v>293</v>
      </c>
      <c r="C7572">
        <v>239</v>
      </c>
      <c r="D7572" t="s">
        <v>25506</v>
      </c>
      <c r="E7572">
        <v>76</v>
      </c>
      <c r="F7572" t="s">
        <v>25507</v>
      </c>
      <c r="G7572" t="s">
        <v>24304</v>
      </c>
      <c r="J7572">
        <v>315.77132</v>
      </c>
      <c r="K7572">
        <v>0</v>
      </c>
      <c r="L7572">
        <v>0</v>
      </c>
      <c r="M7572">
        <v>0</v>
      </c>
      <c r="N7572">
        <v>0</v>
      </c>
      <c r="P7572">
        <v>0</v>
      </c>
      <c r="Q7572">
        <v>0</v>
      </c>
      <c r="R7572">
        <v>0</v>
      </c>
      <c r="T7572">
        <v>0</v>
      </c>
      <c r="Y7572">
        <v>0</v>
      </c>
      <c r="AB7572">
        <v>0</v>
      </c>
      <c r="AC7572">
        <v>0</v>
      </c>
      <c r="AD7572">
        <v>0</v>
      </c>
      <c r="AE7572">
        <v>0</v>
      </c>
      <c r="AF7572">
        <v>0</v>
      </c>
      <c r="AH7572" t="s">
        <v>25693</v>
      </c>
      <c r="AI7572" t="s">
        <v>323</v>
      </c>
      <c r="AJ7572" t="s">
        <v>323</v>
      </c>
      <c r="AK7572" t="s">
        <v>323</v>
      </c>
      <c r="AL7572" t="s">
        <v>238</v>
      </c>
      <c r="AM7572" t="s">
        <v>15067</v>
      </c>
      <c r="AN7572" t="s">
        <v>24530</v>
      </c>
      <c r="AQ7572">
        <v>0</v>
      </c>
      <c r="AR7572">
        <f t="shared" si="118"/>
        <v>0</v>
      </c>
      <c r="AS7572">
        <v>1</v>
      </c>
      <c r="AT7572" t="s">
        <v>97</v>
      </c>
      <c r="AU7572">
        <v>5</v>
      </c>
    </row>
    <row r="7573" spans="1:47">
      <c r="A7573" t="s">
        <v>25694</v>
      </c>
      <c r="B7573" t="s">
        <v>293</v>
      </c>
      <c r="C7573">
        <v>52</v>
      </c>
      <c r="D7573" t="s">
        <v>25695</v>
      </c>
      <c r="E7573">
        <v>101</v>
      </c>
      <c r="F7573" t="s">
        <v>25696</v>
      </c>
      <c r="J7573">
        <v>1.44414</v>
      </c>
      <c r="K7573">
        <v>1</v>
      </c>
      <c r="L7573">
        <v>1</v>
      </c>
      <c r="M7573">
        <v>1</v>
      </c>
      <c r="N7573">
        <v>1</v>
      </c>
      <c r="O7573" t="s">
        <v>225</v>
      </c>
      <c r="P7573">
        <v>0</v>
      </c>
      <c r="Q7573">
        <v>0</v>
      </c>
      <c r="R7573">
        <v>0</v>
      </c>
      <c r="T7573">
        <v>0</v>
      </c>
      <c r="X7573" t="s">
        <v>225</v>
      </c>
      <c r="Y7573">
        <v>0</v>
      </c>
      <c r="AB7573">
        <v>1</v>
      </c>
      <c r="AC7573">
        <v>1</v>
      </c>
      <c r="AD7573">
        <v>0</v>
      </c>
      <c r="AE7573">
        <v>0</v>
      </c>
      <c r="AF7573">
        <v>0</v>
      </c>
      <c r="AQ7573">
        <v>0</v>
      </c>
      <c r="AR7573">
        <f t="shared" si="118"/>
        <v>1.21</v>
      </c>
      <c r="AS7573">
        <v>1</v>
      </c>
      <c r="AT7573" t="s">
        <v>123</v>
      </c>
      <c r="AU7573">
        <v>31</v>
      </c>
    </row>
    <row r="7574" spans="1:47">
      <c r="A7574" t="s">
        <v>25697</v>
      </c>
      <c r="B7574" t="s">
        <v>293</v>
      </c>
      <c r="C7574">
        <v>52</v>
      </c>
      <c r="E7574">
        <v>999</v>
      </c>
      <c r="F7574" t="s">
        <v>25698</v>
      </c>
      <c r="J7574">
        <v>5.4099999999999999E-3</v>
      </c>
      <c r="K7574">
        <v>0</v>
      </c>
      <c r="L7574">
        <v>0</v>
      </c>
      <c r="M7574">
        <v>0</v>
      </c>
      <c r="N7574">
        <v>0</v>
      </c>
      <c r="P7574">
        <v>0</v>
      </c>
      <c r="Q7574">
        <v>0</v>
      </c>
      <c r="R7574">
        <v>0</v>
      </c>
      <c r="T7574">
        <v>0</v>
      </c>
      <c r="Y7574">
        <v>0</v>
      </c>
      <c r="AB7574">
        <v>0</v>
      </c>
      <c r="AC7574">
        <v>0</v>
      </c>
      <c r="AD7574">
        <v>0</v>
      </c>
      <c r="AE7574">
        <v>0</v>
      </c>
      <c r="AF7574">
        <v>0</v>
      </c>
      <c r="AQ7574">
        <v>0</v>
      </c>
      <c r="AR7574">
        <f t="shared" si="118"/>
        <v>0</v>
      </c>
      <c r="AS7574">
        <v>1</v>
      </c>
      <c r="AT7574" t="s">
        <v>123</v>
      </c>
      <c r="AU7574">
        <v>31</v>
      </c>
    </row>
    <row r="7575" spans="1:47">
      <c r="A7575" t="s">
        <v>25699</v>
      </c>
      <c r="B7575" t="s">
        <v>293</v>
      </c>
      <c r="C7575">
        <v>52</v>
      </c>
      <c r="D7575" t="s">
        <v>25700</v>
      </c>
      <c r="E7575">
        <v>101</v>
      </c>
      <c r="F7575" t="s">
        <v>25701</v>
      </c>
      <c r="J7575">
        <v>1.3509800000000001</v>
      </c>
      <c r="K7575">
        <v>1</v>
      </c>
      <c r="L7575">
        <v>1</v>
      </c>
      <c r="M7575">
        <v>1</v>
      </c>
      <c r="N7575">
        <v>1</v>
      </c>
      <c r="O7575" t="s">
        <v>225</v>
      </c>
      <c r="P7575">
        <v>0</v>
      </c>
      <c r="Q7575">
        <v>0</v>
      </c>
      <c r="R7575">
        <v>0</v>
      </c>
      <c r="T7575">
        <v>0</v>
      </c>
      <c r="X7575" t="s">
        <v>225</v>
      </c>
      <c r="Y7575">
        <v>0</v>
      </c>
      <c r="AB7575">
        <v>1</v>
      </c>
      <c r="AC7575">
        <v>1</v>
      </c>
      <c r="AD7575">
        <v>0</v>
      </c>
      <c r="AE7575">
        <v>0</v>
      </c>
      <c r="AF7575">
        <v>0</v>
      </c>
      <c r="AQ7575">
        <v>0</v>
      </c>
      <c r="AR7575">
        <f t="shared" si="118"/>
        <v>1.21</v>
      </c>
      <c r="AS7575">
        <v>1</v>
      </c>
      <c r="AT7575" t="s">
        <v>123</v>
      </c>
      <c r="AU7575">
        <v>31</v>
      </c>
    </row>
    <row r="7576" spans="1:47">
      <c r="A7576" t="s">
        <v>25702</v>
      </c>
      <c r="B7576" t="s">
        <v>293</v>
      </c>
      <c r="C7576">
        <v>239</v>
      </c>
      <c r="D7576" t="s">
        <v>25506</v>
      </c>
      <c r="E7576">
        <v>601</v>
      </c>
      <c r="F7576" t="s">
        <v>25507</v>
      </c>
      <c r="G7576" t="s">
        <v>24304</v>
      </c>
      <c r="J7576">
        <v>2.7566299999999999</v>
      </c>
      <c r="K7576">
        <v>0</v>
      </c>
      <c r="L7576">
        <v>0</v>
      </c>
      <c r="M7576">
        <v>0</v>
      </c>
      <c r="N7576">
        <v>0</v>
      </c>
      <c r="P7576">
        <v>0</v>
      </c>
      <c r="Q7576">
        <v>0</v>
      </c>
      <c r="R7576">
        <v>0</v>
      </c>
      <c r="T7576">
        <v>0</v>
      </c>
      <c r="Y7576">
        <v>0</v>
      </c>
      <c r="AB7576">
        <v>0</v>
      </c>
      <c r="AC7576">
        <v>0</v>
      </c>
      <c r="AD7576">
        <v>0</v>
      </c>
      <c r="AE7576">
        <v>0</v>
      </c>
      <c r="AF7576">
        <v>0</v>
      </c>
      <c r="AH7576" t="s">
        <v>25702</v>
      </c>
      <c r="AI7576" t="s">
        <v>323</v>
      </c>
      <c r="AJ7576" t="s">
        <v>323</v>
      </c>
      <c r="AK7576" t="s">
        <v>24528</v>
      </c>
      <c r="AL7576" t="s">
        <v>238</v>
      </c>
      <c r="AQ7576">
        <v>0</v>
      </c>
      <c r="AR7576">
        <f t="shared" si="118"/>
        <v>0</v>
      </c>
      <c r="AS7576">
        <v>1</v>
      </c>
      <c r="AT7576" t="s">
        <v>97</v>
      </c>
      <c r="AU7576">
        <v>5</v>
      </c>
    </row>
    <row r="7577" spans="1:47">
      <c r="A7577" t="s">
        <v>25703</v>
      </c>
      <c r="B7577" t="s">
        <v>293</v>
      </c>
      <c r="C7577">
        <v>52</v>
      </c>
      <c r="D7577" t="s">
        <v>25704</v>
      </c>
      <c r="E7577">
        <v>101</v>
      </c>
      <c r="F7577" t="s">
        <v>25705</v>
      </c>
      <c r="J7577">
        <v>1.4101699999999999</v>
      </c>
      <c r="K7577">
        <v>1</v>
      </c>
      <c r="L7577">
        <v>1</v>
      </c>
      <c r="M7577">
        <v>1</v>
      </c>
      <c r="N7577">
        <v>1</v>
      </c>
      <c r="O7577" t="s">
        <v>225</v>
      </c>
      <c r="P7577">
        <v>0</v>
      </c>
      <c r="Q7577">
        <v>0</v>
      </c>
      <c r="R7577">
        <v>0</v>
      </c>
      <c r="T7577">
        <v>0</v>
      </c>
      <c r="X7577" t="s">
        <v>225</v>
      </c>
      <c r="Y7577">
        <v>0</v>
      </c>
      <c r="AB7577">
        <v>1</v>
      </c>
      <c r="AC7577">
        <v>1</v>
      </c>
      <c r="AD7577">
        <v>0</v>
      </c>
      <c r="AE7577">
        <v>0</v>
      </c>
      <c r="AF7577">
        <v>0</v>
      </c>
      <c r="AQ7577">
        <v>0</v>
      </c>
      <c r="AR7577">
        <f t="shared" si="118"/>
        <v>1.21</v>
      </c>
      <c r="AS7577">
        <v>1</v>
      </c>
      <c r="AT7577" t="s">
        <v>123</v>
      </c>
      <c r="AU7577">
        <v>31</v>
      </c>
    </row>
    <row r="7578" spans="1:47">
      <c r="A7578" t="s">
        <v>25706</v>
      </c>
      <c r="B7578" t="s">
        <v>293</v>
      </c>
      <c r="C7578">
        <v>52</v>
      </c>
      <c r="D7578" t="s">
        <v>25707</v>
      </c>
      <c r="E7578">
        <v>101</v>
      </c>
      <c r="F7578" t="s">
        <v>25708</v>
      </c>
      <c r="J7578">
        <v>1.3863700000000001</v>
      </c>
      <c r="K7578">
        <v>1</v>
      </c>
      <c r="L7578">
        <v>1</v>
      </c>
      <c r="M7578">
        <v>1</v>
      </c>
      <c r="N7578">
        <v>1</v>
      </c>
      <c r="O7578" t="s">
        <v>225</v>
      </c>
      <c r="P7578">
        <v>0</v>
      </c>
      <c r="Q7578">
        <v>0</v>
      </c>
      <c r="R7578">
        <v>0</v>
      </c>
      <c r="T7578">
        <v>0</v>
      </c>
      <c r="X7578" t="s">
        <v>225</v>
      </c>
      <c r="Y7578">
        <v>0</v>
      </c>
      <c r="AB7578">
        <v>1</v>
      </c>
      <c r="AC7578">
        <v>1</v>
      </c>
      <c r="AD7578">
        <v>0</v>
      </c>
      <c r="AE7578">
        <v>0</v>
      </c>
      <c r="AF7578">
        <v>0</v>
      </c>
      <c r="AQ7578">
        <v>0</v>
      </c>
      <c r="AR7578">
        <f t="shared" si="118"/>
        <v>1.21</v>
      </c>
      <c r="AS7578">
        <v>1</v>
      </c>
      <c r="AT7578" t="s">
        <v>123</v>
      </c>
      <c r="AU7578">
        <v>31</v>
      </c>
    </row>
    <row r="7579" spans="1:47">
      <c r="A7579" t="s">
        <v>25709</v>
      </c>
      <c r="B7579" t="s">
        <v>293</v>
      </c>
      <c r="C7579">
        <v>52</v>
      </c>
      <c r="D7579" t="s">
        <v>25710</v>
      </c>
      <c r="E7579">
        <v>101</v>
      </c>
      <c r="F7579" t="s">
        <v>25711</v>
      </c>
      <c r="J7579">
        <v>1.4731000000000001</v>
      </c>
      <c r="K7579">
        <v>1</v>
      </c>
      <c r="L7579">
        <v>1</v>
      </c>
      <c r="M7579">
        <v>1</v>
      </c>
      <c r="N7579">
        <v>1</v>
      </c>
      <c r="O7579" t="s">
        <v>225</v>
      </c>
      <c r="P7579">
        <v>0</v>
      </c>
      <c r="Q7579">
        <v>0</v>
      </c>
      <c r="R7579">
        <v>0</v>
      </c>
      <c r="T7579">
        <v>0</v>
      </c>
      <c r="X7579" t="s">
        <v>225</v>
      </c>
      <c r="Y7579">
        <v>0</v>
      </c>
      <c r="AB7579">
        <v>1</v>
      </c>
      <c r="AC7579">
        <v>1</v>
      </c>
      <c r="AD7579">
        <v>0</v>
      </c>
      <c r="AE7579">
        <v>0</v>
      </c>
      <c r="AF7579">
        <v>0</v>
      </c>
      <c r="AQ7579">
        <v>0</v>
      </c>
      <c r="AR7579">
        <f t="shared" si="118"/>
        <v>1.21</v>
      </c>
      <c r="AS7579">
        <v>1</v>
      </c>
      <c r="AT7579" t="s">
        <v>123</v>
      </c>
      <c r="AU7579">
        <v>31</v>
      </c>
    </row>
    <row r="7580" spans="1:47">
      <c r="A7580" t="s">
        <v>25712</v>
      </c>
      <c r="B7580" t="s">
        <v>293</v>
      </c>
      <c r="C7580">
        <v>52</v>
      </c>
      <c r="D7580" t="s">
        <v>25713</v>
      </c>
      <c r="E7580">
        <v>101</v>
      </c>
      <c r="F7580" t="s">
        <v>25714</v>
      </c>
      <c r="J7580">
        <v>1.1639600000000001</v>
      </c>
      <c r="K7580">
        <v>1</v>
      </c>
      <c r="L7580">
        <v>1</v>
      </c>
      <c r="M7580">
        <v>1</v>
      </c>
      <c r="N7580">
        <v>1</v>
      </c>
      <c r="O7580" t="s">
        <v>225</v>
      </c>
      <c r="P7580">
        <v>0</v>
      </c>
      <c r="Q7580">
        <v>0</v>
      </c>
      <c r="R7580">
        <v>0</v>
      </c>
      <c r="T7580">
        <v>0</v>
      </c>
      <c r="X7580" t="s">
        <v>225</v>
      </c>
      <c r="Y7580">
        <v>0</v>
      </c>
      <c r="AB7580">
        <v>1</v>
      </c>
      <c r="AC7580">
        <v>1</v>
      </c>
      <c r="AD7580">
        <v>0</v>
      </c>
      <c r="AE7580">
        <v>0</v>
      </c>
      <c r="AF7580">
        <v>0</v>
      </c>
      <c r="AQ7580">
        <v>0</v>
      </c>
      <c r="AR7580">
        <f t="shared" si="118"/>
        <v>1.21</v>
      </c>
      <c r="AS7580">
        <v>1</v>
      </c>
      <c r="AT7580" t="s">
        <v>123</v>
      </c>
      <c r="AU7580">
        <v>31</v>
      </c>
    </row>
    <row r="7581" spans="1:47">
      <c r="A7581" t="s">
        <v>25715</v>
      </c>
      <c r="B7581" t="s">
        <v>293</v>
      </c>
      <c r="C7581">
        <v>239</v>
      </c>
      <c r="D7581" t="s">
        <v>25716</v>
      </c>
      <c r="E7581">
        <v>905</v>
      </c>
      <c r="F7581" t="s">
        <v>25559</v>
      </c>
      <c r="G7581" t="s">
        <v>24304</v>
      </c>
      <c r="J7581">
        <v>13.61988</v>
      </c>
      <c r="K7581">
        <v>0</v>
      </c>
      <c r="L7581">
        <v>0</v>
      </c>
      <c r="M7581">
        <v>0</v>
      </c>
      <c r="N7581">
        <v>0</v>
      </c>
      <c r="P7581">
        <v>0</v>
      </c>
      <c r="Q7581">
        <v>0</v>
      </c>
      <c r="R7581">
        <v>0</v>
      </c>
      <c r="T7581">
        <v>0</v>
      </c>
      <c r="Y7581">
        <v>0</v>
      </c>
      <c r="AB7581">
        <v>0</v>
      </c>
      <c r="AC7581">
        <v>0</v>
      </c>
      <c r="AD7581">
        <v>0</v>
      </c>
      <c r="AE7581">
        <v>0</v>
      </c>
      <c r="AF7581">
        <v>0</v>
      </c>
      <c r="AH7581" t="s">
        <v>25715</v>
      </c>
      <c r="AI7581" t="s">
        <v>323</v>
      </c>
      <c r="AJ7581" t="s">
        <v>323</v>
      </c>
      <c r="AK7581" t="s">
        <v>323</v>
      </c>
      <c r="AL7581" t="s">
        <v>238</v>
      </c>
      <c r="AQ7581">
        <v>0</v>
      </c>
      <c r="AR7581">
        <f t="shared" si="118"/>
        <v>0</v>
      </c>
      <c r="AS7581">
        <v>1</v>
      </c>
      <c r="AT7581" t="s">
        <v>94</v>
      </c>
      <c r="AU7581">
        <v>2</v>
      </c>
    </row>
    <row r="7582" spans="1:47">
      <c r="A7582" t="s">
        <v>25717</v>
      </c>
      <c r="B7582" t="s">
        <v>293</v>
      </c>
      <c r="C7582">
        <v>239</v>
      </c>
      <c r="D7582" t="s">
        <v>25506</v>
      </c>
      <c r="E7582">
        <v>601</v>
      </c>
      <c r="F7582" t="s">
        <v>25507</v>
      </c>
      <c r="G7582" t="s">
        <v>24304</v>
      </c>
      <c r="J7582">
        <v>2.74566</v>
      </c>
      <c r="K7582">
        <v>0</v>
      </c>
      <c r="L7582">
        <v>0</v>
      </c>
      <c r="M7582">
        <v>0</v>
      </c>
      <c r="N7582">
        <v>0</v>
      </c>
      <c r="P7582">
        <v>0</v>
      </c>
      <c r="Q7582">
        <v>0</v>
      </c>
      <c r="R7582">
        <v>0</v>
      </c>
      <c r="T7582">
        <v>0</v>
      </c>
      <c r="Y7582">
        <v>0</v>
      </c>
      <c r="AB7582">
        <v>0</v>
      </c>
      <c r="AC7582">
        <v>0</v>
      </c>
      <c r="AD7582">
        <v>0</v>
      </c>
      <c r="AE7582">
        <v>0</v>
      </c>
      <c r="AF7582">
        <v>0</v>
      </c>
      <c r="AH7582" t="s">
        <v>25717</v>
      </c>
      <c r="AI7582" t="s">
        <v>323</v>
      </c>
      <c r="AJ7582" t="s">
        <v>323</v>
      </c>
      <c r="AK7582" t="s">
        <v>24528</v>
      </c>
      <c r="AL7582" t="s">
        <v>238</v>
      </c>
      <c r="AQ7582">
        <v>0</v>
      </c>
      <c r="AR7582">
        <f t="shared" si="118"/>
        <v>0</v>
      </c>
      <c r="AS7582">
        <v>1</v>
      </c>
      <c r="AT7582" t="s">
        <v>97</v>
      </c>
      <c r="AU7582">
        <v>5</v>
      </c>
    </row>
    <row r="7583" spans="1:47">
      <c r="A7583" t="s">
        <v>25718</v>
      </c>
      <c r="B7583" t="s">
        <v>293</v>
      </c>
      <c r="C7583">
        <v>52</v>
      </c>
      <c r="D7583" t="s">
        <v>25719</v>
      </c>
      <c r="E7583">
        <v>101</v>
      </c>
      <c r="F7583" t="s">
        <v>25720</v>
      </c>
      <c r="J7583">
        <v>1.45509</v>
      </c>
      <c r="K7583">
        <v>1</v>
      </c>
      <c r="L7583">
        <v>1</v>
      </c>
      <c r="M7583">
        <v>1</v>
      </c>
      <c r="N7583">
        <v>1</v>
      </c>
      <c r="O7583" t="s">
        <v>225</v>
      </c>
      <c r="P7583">
        <v>0</v>
      </c>
      <c r="Q7583">
        <v>0</v>
      </c>
      <c r="R7583">
        <v>0</v>
      </c>
      <c r="T7583">
        <v>0</v>
      </c>
      <c r="X7583" t="s">
        <v>225</v>
      </c>
      <c r="Y7583">
        <v>0</v>
      </c>
      <c r="AB7583">
        <v>1</v>
      </c>
      <c r="AC7583">
        <v>1</v>
      </c>
      <c r="AD7583">
        <v>0</v>
      </c>
      <c r="AE7583">
        <v>0</v>
      </c>
      <c r="AF7583">
        <v>0</v>
      </c>
      <c r="AQ7583">
        <v>0</v>
      </c>
      <c r="AR7583">
        <f t="shared" si="118"/>
        <v>1.21</v>
      </c>
      <c r="AS7583">
        <v>1</v>
      </c>
      <c r="AT7583" t="s">
        <v>123</v>
      </c>
      <c r="AU7583">
        <v>31</v>
      </c>
    </row>
    <row r="7584" spans="1:47">
      <c r="A7584" t="s">
        <v>25721</v>
      </c>
      <c r="B7584" t="s">
        <v>293</v>
      </c>
      <c r="C7584">
        <v>52</v>
      </c>
      <c r="D7584" t="s">
        <v>23805</v>
      </c>
      <c r="E7584">
        <v>440</v>
      </c>
      <c r="F7584" t="s">
        <v>25722</v>
      </c>
      <c r="J7584">
        <v>51.563490000000002</v>
      </c>
      <c r="K7584">
        <v>0</v>
      </c>
      <c r="L7584">
        <v>0</v>
      </c>
      <c r="M7584">
        <v>0</v>
      </c>
      <c r="N7584">
        <v>0</v>
      </c>
      <c r="P7584">
        <v>0</v>
      </c>
      <c r="Q7584">
        <v>0</v>
      </c>
      <c r="R7584">
        <v>0</v>
      </c>
      <c r="T7584">
        <v>0</v>
      </c>
      <c r="Y7584">
        <v>0</v>
      </c>
      <c r="AB7584">
        <v>0</v>
      </c>
      <c r="AC7584">
        <v>0</v>
      </c>
      <c r="AD7584">
        <v>0</v>
      </c>
      <c r="AE7584">
        <v>0</v>
      </c>
      <c r="AF7584">
        <v>0</v>
      </c>
      <c r="AQ7584">
        <v>0</v>
      </c>
      <c r="AR7584">
        <f t="shared" si="118"/>
        <v>0</v>
      </c>
      <c r="AS7584">
        <v>1</v>
      </c>
      <c r="AT7584" t="s">
        <v>124</v>
      </c>
      <c r="AU7584">
        <v>32</v>
      </c>
    </row>
    <row r="7585" spans="1:47">
      <c r="A7585" t="s">
        <v>25723</v>
      </c>
      <c r="B7585" t="s">
        <v>293</v>
      </c>
      <c r="C7585">
        <v>239</v>
      </c>
      <c r="D7585" t="s">
        <v>25506</v>
      </c>
      <c r="E7585">
        <v>67</v>
      </c>
      <c r="F7585" t="s">
        <v>25507</v>
      </c>
      <c r="G7585" t="s">
        <v>24304</v>
      </c>
      <c r="J7585">
        <v>2.7664499999999999</v>
      </c>
      <c r="K7585">
        <v>0</v>
      </c>
      <c r="L7585">
        <v>0</v>
      </c>
      <c r="M7585">
        <v>0</v>
      </c>
      <c r="N7585">
        <v>0</v>
      </c>
      <c r="P7585">
        <v>0</v>
      </c>
      <c r="Q7585">
        <v>0</v>
      </c>
      <c r="R7585">
        <v>0</v>
      </c>
      <c r="T7585">
        <v>0</v>
      </c>
      <c r="Y7585">
        <v>0</v>
      </c>
      <c r="AB7585">
        <v>0</v>
      </c>
      <c r="AC7585">
        <v>0</v>
      </c>
      <c r="AD7585">
        <v>0</v>
      </c>
      <c r="AE7585">
        <v>0</v>
      </c>
      <c r="AF7585">
        <v>0</v>
      </c>
      <c r="AH7585" t="s">
        <v>25723</v>
      </c>
      <c r="AI7585" t="s">
        <v>323</v>
      </c>
      <c r="AJ7585" t="s">
        <v>323</v>
      </c>
      <c r="AK7585" t="s">
        <v>24528</v>
      </c>
      <c r="AL7585" t="s">
        <v>238</v>
      </c>
      <c r="AM7585" t="s">
        <v>15067</v>
      </c>
      <c r="AN7585" t="s">
        <v>24530</v>
      </c>
      <c r="AQ7585">
        <v>0</v>
      </c>
      <c r="AR7585">
        <f t="shared" si="118"/>
        <v>0</v>
      </c>
      <c r="AS7585">
        <v>1</v>
      </c>
      <c r="AT7585" t="s">
        <v>97</v>
      </c>
      <c r="AU7585">
        <v>5</v>
      </c>
    </row>
    <row r="7586" spans="1:47">
      <c r="A7586" t="s">
        <v>25724</v>
      </c>
      <c r="B7586" t="s">
        <v>293</v>
      </c>
      <c r="C7586">
        <v>52</v>
      </c>
      <c r="D7586" t="s">
        <v>23805</v>
      </c>
      <c r="E7586">
        <v>441</v>
      </c>
      <c r="F7586" t="s">
        <v>25725</v>
      </c>
      <c r="J7586">
        <v>26.793060000000001</v>
      </c>
      <c r="K7586">
        <v>0</v>
      </c>
      <c r="L7586">
        <v>0</v>
      </c>
      <c r="M7586">
        <v>0</v>
      </c>
      <c r="N7586">
        <v>0</v>
      </c>
      <c r="P7586">
        <v>0</v>
      </c>
      <c r="Q7586">
        <v>0</v>
      </c>
      <c r="R7586">
        <v>0</v>
      </c>
      <c r="T7586">
        <v>0</v>
      </c>
      <c r="Y7586">
        <v>0</v>
      </c>
      <c r="AB7586">
        <v>0</v>
      </c>
      <c r="AC7586">
        <v>0</v>
      </c>
      <c r="AD7586">
        <v>0</v>
      </c>
      <c r="AE7586">
        <v>0</v>
      </c>
      <c r="AF7586">
        <v>0</v>
      </c>
      <c r="AQ7586">
        <v>0</v>
      </c>
      <c r="AR7586">
        <f t="shared" si="118"/>
        <v>0</v>
      </c>
      <c r="AS7586">
        <v>1</v>
      </c>
      <c r="AT7586" t="s">
        <v>124</v>
      </c>
      <c r="AU7586">
        <v>32</v>
      </c>
    </row>
    <row r="7587" spans="1:47">
      <c r="A7587" t="s">
        <v>25726</v>
      </c>
      <c r="B7587" t="s">
        <v>293</v>
      </c>
      <c r="C7587">
        <v>239</v>
      </c>
      <c r="D7587" t="s">
        <v>25506</v>
      </c>
      <c r="E7587">
        <v>601</v>
      </c>
      <c r="F7587" t="s">
        <v>25507</v>
      </c>
      <c r="G7587" t="s">
        <v>24304</v>
      </c>
      <c r="J7587">
        <v>2.73129</v>
      </c>
      <c r="K7587">
        <v>0</v>
      </c>
      <c r="L7587">
        <v>0</v>
      </c>
      <c r="M7587">
        <v>0</v>
      </c>
      <c r="N7587">
        <v>0</v>
      </c>
      <c r="P7587">
        <v>0</v>
      </c>
      <c r="Q7587">
        <v>0</v>
      </c>
      <c r="R7587">
        <v>0</v>
      </c>
      <c r="T7587">
        <v>0</v>
      </c>
      <c r="Y7587">
        <v>0</v>
      </c>
      <c r="AB7587">
        <v>0</v>
      </c>
      <c r="AC7587">
        <v>0</v>
      </c>
      <c r="AD7587">
        <v>0</v>
      </c>
      <c r="AE7587">
        <v>0</v>
      </c>
      <c r="AF7587">
        <v>0</v>
      </c>
      <c r="AH7587" t="s">
        <v>25726</v>
      </c>
      <c r="AI7587" t="s">
        <v>323</v>
      </c>
      <c r="AJ7587" t="s">
        <v>323</v>
      </c>
      <c r="AK7587" t="s">
        <v>24528</v>
      </c>
      <c r="AL7587" t="s">
        <v>238</v>
      </c>
      <c r="AQ7587">
        <v>0</v>
      </c>
      <c r="AR7587">
        <f t="shared" si="118"/>
        <v>0</v>
      </c>
      <c r="AS7587">
        <v>1</v>
      </c>
      <c r="AT7587" t="s">
        <v>98</v>
      </c>
      <c r="AU7587">
        <v>6</v>
      </c>
    </row>
    <row r="7588" spans="1:47">
      <c r="A7588" t="s">
        <v>24644</v>
      </c>
      <c r="B7588" t="s">
        <v>24644</v>
      </c>
      <c r="C7588">
        <v>239</v>
      </c>
      <c r="E7588">
        <v>0</v>
      </c>
      <c r="J7588">
        <v>0.97367000000000004</v>
      </c>
      <c r="K7588">
        <v>0</v>
      </c>
      <c r="L7588">
        <v>0</v>
      </c>
      <c r="M7588">
        <v>0</v>
      </c>
      <c r="N7588">
        <v>0</v>
      </c>
      <c r="P7588">
        <v>0</v>
      </c>
      <c r="Q7588">
        <v>0</v>
      </c>
      <c r="R7588">
        <v>0</v>
      </c>
      <c r="T7588">
        <v>0</v>
      </c>
      <c r="Y7588">
        <v>0</v>
      </c>
      <c r="AB7588">
        <v>0</v>
      </c>
      <c r="AC7588">
        <v>0</v>
      </c>
      <c r="AD7588">
        <v>0</v>
      </c>
      <c r="AE7588">
        <v>0</v>
      </c>
      <c r="AF7588">
        <v>0</v>
      </c>
      <c r="AI7588" t="s">
        <v>323</v>
      </c>
      <c r="AJ7588" t="s">
        <v>323</v>
      </c>
      <c r="AK7588" t="s">
        <v>323</v>
      </c>
      <c r="AQ7588">
        <v>0</v>
      </c>
      <c r="AR7588">
        <f t="shared" si="118"/>
        <v>0</v>
      </c>
      <c r="AS7588">
        <v>1</v>
      </c>
      <c r="AT7588" t="s">
        <v>97</v>
      </c>
      <c r="AU7588">
        <v>5</v>
      </c>
    </row>
    <row r="7589" spans="1:47">
      <c r="A7589" t="s">
        <v>25727</v>
      </c>
      <c r="B7589" t="s">
        <v>293</v>
      </c>
      <c r="C7589">
        <v>52</v>
      </c>
      <c r="D7589" t="s">
        <v>25728</v>
      </c>
      <c r="E7589">
        <v>101</v>
      </c>
      <c r="F7589" t="s">
        <v>25729</v>
      </c>
      <c r="J7589">
        <v>1.3354900000000001</v>
      </c>
      <c r="K7589">
        <v>1</v>
      </c>
      <c r="L7589">
        <v>1</v>
      </c>
      <c r="M7589">
        <v>1</v>
      </c>
      <c r="N7589">
        <v>1</v>
      </c>
      <c r="O7589" t="s">
        <v>225</v>
      </c>
      <c r="P7589">
        <v>0</v>
      </c>
      <c r="Q7589">
        <v>0</v>
      </c>
      <c r="R7589">
        <v>0</v>
      </c>
      <c r="T7589">
        <v>0</v>
      </c>
      <c r="X7589" t="s">
        <v>225</v>
      </c>
      <c r="Y7589">
        <v>0</v>
      </c>
      <c r="AB7589">
        <v>1</v>
      </c>
      <c r="AC7589">
        <v>1</v>
      </c>
      <c r="AD7589">
        <v>0</v>
      </c>
      <c r="AE7589">
        <v>0</v>
      </c>
      <c r="AF7589">
        <v>0</v>
      </c>
      <c r="AQ7589">
        <v>0</v>
      </c>
      <c r="AR7589">
        <f t="shared" si="118"/>
        <v>1.21</v>
      </c>
      <c r="AS7589">
        <v>1</v>
      </c>
      <c r="AT7589" t="s">
        <v>123</v>
      </c>
      <c r="AU7589">
        <v>31</v>
      </c>
    </row>
    <row r="7590" spans="1:47">
      <c r="A7590" t="s">
        <v>25730</v>
      </c>
      <c r="B7590" t="s">
        <v>293</v>
      </c>
      <c r="C7590">
        <v>52</v>
      </c>
      <c r="D7590" t="s">
        <v>25731</v>
      </c>
      <c r="E7590">
        <v>101</v>
      </c>
      <c r="F7590" t="s">
        <v>25732</v>
      </c>
      <c r="J7590">
        <v>2.3519600000000001</v>
      </c>
      <c r="K7590">
        <v>1</v>
      </c>
      <c r="L7590">
        <v>1</v>
      </c>
      <c r="M7590">
        <v>1</v>
      </c>
      <c r="N7590">
        <v>1</v>
      </c>
      <c r="O7590" t="s">
        <v>225</v>
      </c>
      <c r="P7590">
        <v>0</v>
      </c>
      <c r="Q7590">
        <v>0</v>
      </c>
      <c r="R7590">
        <v>0</v>
      </c>
      <c r="T7590">
        <v>0</v>
      </c>
      <c r="X7590" t="s">
        <v>225</v>
      </c>
      <c r="Y7590">
        <v>0</v>
      </c>
      <c r="AB7590">
        <v>1</v>
      </c>
      <c r="AC7590">
        <v>1</v>
      </c>
      <c r="AD7590">
        <v>0</v>
      </c>
      <c r="AE7590">
        <v>0</v>
      </c>
      <c r="AF7590">
        <v>0</v>
      </c>
      <c r="AQ7590">
        <v>0</v>
      </c>
      <c r="AR7590">
        <f t="shared" si="118"/>
        <v>1.21</v>
      </c>
      <c r="AS7590">
        <v>1</v>
      </c>
      <c r="AT7590" t="s">
        <v>123</v>
      </c>
      <c r="AU7590">
        <v>31</v>
      </c>
    </row>
    <row r="7591" spans="1:47">
      <c r="A7591" t="s">
        <v>25733</v>
      </c>
      <c r="B7591" t="s">
        <v>293</v>
      </c>
      <c r="C7591">
        <v>52</v>
      </c>
      <c r="D7591" t="s">
        <v>25734</v>
      </c>
      <c r="E7591">
        <v>101</v>
      </c>
      <c r="F7591" t="s">
        <v>25735</v>
      </c>
      <c r="J7591">
        <v>1.4498599999999999</v>
      </c>
      <c r="K7591">
        <v>1</v>
      </c>
      <c r="L7591">
        <v>1</v>
      </c>
      <c r="M7591">
        <v>1</v>
      </c>
      <c r="N7591">
        <v>1</v>
      </c>
      <c r="O7591" t="s">
        <v>225</v>
      </c>
      <c r="P7591">
        <v>0</v>
      </c>
      <c r="Q7591">
        <v>0</v>
      </c>
      <c r="R7591">
        <v>0</v>
      </c>
      <c r="T7591">
        <v>0</v>
      </c>
      <c r="X7591" t="s">
        <v>225</v>
      </c>
      <c r="Y7591">
        <v>0</v>
      </c>
      <c r="AB7591">
        <v>1</v>
      </c>
      <c r="AC7591">
        <v>1</v>
      </c>
      <c r="AD7591">
        <v>0</v>
      </c>
      <c r="AE7591">
        <v>0</v>
      </c>
      <c r="AF7591">
        <v>0</v>
      </c>
      <c r="AQ7591">
        <v>0</v>
      </c>
      <c r="AR7591">
        <f t="shared" si="118"/>
        <v>1.21</v>
      </c>
      <c r="AS7591">
        <v>1</v>
      </c>
      <c r="AT7591" t="s">
        <v>123</v>
      </c>
      <c r="AU7591">
        <v>31</v>
      </c>
    </row>
    <row r="7592" spans="1:47">
      <c r="A7592" t="s">
        <v>25736</v>
      </c>
      <c r="B7592" t="s">
        <v>293</v>
      </c>
      <c r="C7592">
        <v>52</v>
      </c>
      <c r="D7592" t="s">
        <v>25737</v>
      </c>
      <c r="E7592">
        <v>101</v>
      </c>
      <c r="F7592" t="s">
        <v>25738</v>
      </c>
      <c r="J7592">
        <v>1.26332</v>
      </c>
      <c r="K7592">
        <v>1</v>
      </c>
      <c r="L7592">
        <v>1</v>
      </c>
      <c r="M7592">
        <v>1</v>
      </c>
      <c r="N7592">
        <v>1</v>
      </c>
      <c r="O7592" t="s">
        <v>225</v>
      </c>
      <c r="P7592">
        <v>0</v>
      </c>
      <c r="Q7592">
        <v>0</v>
      </c>
      <c r="R7592">
        <v>0</v>
      </c>
      <c r="T7592">
        <v>0</v>
      </c>
      <c r="X7592" t="s">
        <v>225</v>
      </c>
      <c r="Y7592">
        <v>0</v>
      </c>
      <c r="AB7592">
        <v>1</v>
      </c>
      <c r="AC7592">
        <v>1</v>
      </c>
      <c r="AD7592">
        <v>0</v>
      </c>
      <c r="AE7592">
        <v>0</v>
      </c>
      <c r="AF7592">
        <v>0</v>
      </c>
      <c r="AQ7592">
        <v>0</v>
      </c>
      <c r="AR7592">
        <f t="shared" si="118"/>
        <v>1.21</v>
      </c>
      <c r="AS7592">
        <v>1</v>
      </c>
      <c r="AT7592" t="s">
        <v>123</v>
      </c>
      <c r="AU7592">
        <v>31</v>
      </c>
    </row>
    <row r="7593" spans="1:47">
      <c r="A7593" t="s">
        <v>25739</v>
      </c>
      <c r="B7593" t="s">
        <v>293</v>
      </c>
      <c r="C7593">
        <v>52</v>
      </c>
      <c r="D7593" t="s">
        <v>25740</v>
      </c>
      <c r="E7593">
        <v>101</v>
      </c>
      <c r="F7593" t="s">
        <v>25741</v>
      </c>
      <c r="J7593">
        <v>1.4963599999999999</v>
      </c>
      <c r="K7593">
        <v>1</v>
      </c>
      <c r="L7593">
        <v>1</v>
      </c>
      <c r="M7593">
        <v>1</v>
      </c>
      <c r="N7593">
        <v>1</v>
      </c>
      <c r="O7593" t="s">
        <v>225</v>
      </c>
      <c r="P7593">
        <v>0</v>
      </c>
      <c r="Q7593">
        <v>0</v>
      </c>
      <c r="R7593">
        <v>0</v>
      </c>
      <c r="T7593">
        <v>0</v>
      </c>
      <c r="X7593" t="s">
        <v>225</v>
      </c>
      <c r="Y7593">
        <v>0</v>
      </c>
      <c r="AB7593">
        <v>1</v>
      </c>
      <c r="AC7593">
        <v>1</v>
      </c>
      <c r="AD7593">
        <v>0</v>
      </c>
      <c r="AE7593">
        <v>0</v>
      </c>
      <c r="AF7593">
        <v>0</v>
      </c>
      <c r="AQ7593">
        <v>0</v>
      </c>
      <c r="AR7593">
        <f t="shared" si="118"/>
        <v>1.21</v>
      </c>
      <c r="AS7593">
        <v>1</v>
      </c>
      <c r="AT7593" t="s">
        <v>123</v>
      </c>
      <c r="AU7593">
        <v>31</v>
      </c>
    </row>
    <row r="7594" spans="1:47">
      <c r="A7594" t="s">
        <v>25742</v>
      </c>
      <c r="B7594" t="s">
        <v>293</v>
      </c>
      <c r="C7594">
        <v>239</v>
      </c>
      <c r="D7594" t="s">
        <v>25506</v>
      </c>
      <c r="E7594">
        <v>601</v>
      </c>
      <c r="F7594" t="s">
        <v>25507</v>
      </c>
      <c r="G7594" t="s">
        <v>24304</v>
      </c>
      <c r="J7594">
        <v>2.7189800000000002</v>
      </c>
      <c r="K7594">
        <v>0</v>
      </c>
      <c r="L7594">
        <v>0</v>
      </c>
      <c r="M7594">
        <v>0</v>
      </c>
      <c r="N7594">
        <v>0</v>
      </c>
      <c r="P7594">
        <v>0</v>
      </c>
      <c r="Q7594">
        <v>0</v>
      </c>
      <c r="R7594">
        <v>0</v>
      </c>
      <c r="T7594">
        <v>0</v>
      </c>
      <c r="Y7594">
        <v>0</v>
      </c>
      <c r="AB7594">
        <v>0</v>
      </c>
      <c r="AC7594">
        <v>0</v>
      </c>
      <c r="AD7594">
        <v>0</v>
      </c>
      <c r="AE7594">
        <v>0</v>
      </c>
      <c r="AF7594">
        <v>0</v>
      </c>
      <c r="AH7594" t="s">
        <v>25742</v>
      </c>
      <c r="AI7594" t="s">
        <v>323</v>
      </c>
      <c r="AJ7594" t="s">
        <v>323</v>
      </c>
      <c r="AK7594" t="s">
        <v>24528</v>
      </c>
      <c r="AL7594" t="s">
        <v>238</v>
      </c>
      <c r="AQ7594">
        <v>0</v>
      </c>
      <c r="AR7594">
        <f t="shared" si="118"/>
        <v>0</v>
      </c>
      <c r="AS7594">
        <v>1</v>
      </c>
      <c r="AT7594" t="s">
        <v>98</v>
      </c>
      <c r="AU7594">
        <v>6</v>
      </c>
    </row>
    <row r="7595" spans="1:47">
      <c r="A7595" t="s">
        <v>25743</v>
      </c>
      <c r="B7595" t="s">
        <v>293</v>
      </c>
      <c r="C7595">
        <v>52</v>
      </c>
      <c r="D7595" t="s">
        <v>25744</v>
      </c>
      <c r="E7595">
        <v>101</v>
      </c>
      <c r="F7595" t="s">
        <v>25745</v>
      </c>
      <c r="J7595">
        <v>4.3119999999999999E-2</v>
      </c>
      <c r="K7595">
        <v>0</v>
      </c>
      <c r="L7595">
        <v>0</v>
      </c>
      <c r="M7595">
        <v>0</v>
      </c>
      <c r="N7595">
        <v>0</v>
      </c>
      <c r="P7595">
        <v>0</v>
      </c>
      <c r="Q7595">
        <v>0</v>
      </c>
      <c r="R7595">
        <v>0</v>
      </c>
      <c r="T7595">
        <v>0</v>
      </c>
      <c r="Y7595">
        <v>0</v>
      </c>
      <c r="AB7595">
        <v>0</v>
      </c>
      <c r="AC7595">
        <v>0</v>
      </c>
      <c r="AD7595">
        <v>0</v>
      </c>
      <c r="AE7595">
        <v>0</v>
      </c>
      <c r="AF7595">
        <v>0</v>
      </c>
      <c r="AQ7595">
        <v>0</v>
      </c>
      <c r="AR7595">
        <f t="shared" si="118"/>
        <v>0</v>
      </c>
      <c r="AS7595">
        <v>1</v>
      </c>
      <c r="AT7595" t="s">
        <v>123</v>
      </c>
      <c r="AU7595">
        <v>31</v>
      </c>
    </row>
    <row r="7596" spans="1:47">
      <c r="A7596" t="s">
        <v>25746</v>
      </c>
      <c r="B7596" t="s">
        <v>293</v>
      </c>
      <c r="C7596">
        <v>239</v>
      </c>
      <c r="D7596" t="s">
        <v>24578</v>
      </c>
      <c r="E7596">
        <v>76</v>
      </c>
      <c r="F7596" t="s">
        <v>25507</v>
      </c>
      <c r="G7596" t="s">
        <v>24304</v>
      </c>
      <c r="J7596">
        <v>2.7551199999999998</v>
      </c>
      <c r="K7596">
        <v>0</v>
      </c>
      <c r="L7596">
        <v>0</v>
      </c>
      <c r="M7596">
        <v>0</v>
      </c>
      <c r="N7596">
        <v>0</v>
      </c>
      <c r="P7596">
        <v>0</v>
      </c>
      <c r="Q7596">
        <v>0</v>
      </c>
      <c r="R7596">
        <v>0</v>
      </c>
      <c r="T7596">
        <v>0</v>
      </c>
      <c r="Y7596">
        <v>0</v>
      </c>
      <c r="AB7596">
        <v>0</v>
      </c>
      <c r="AC7596">
        <v>0</v>
      </c>
      <c r="AD7596">
        <v>0</v>
      </c>
      <c r="AE7596">
        <v>0</v>
      </c>
      <c r="AF7596">
        <v>0</v>
      </c>
      <c r="AH7596" t="s">
        <v>25746</v>
      </c>
      <c r="AI7596" t="s">
        <v>323</v>
      </c>
      <c r="AJ7596" t="s">
        <v>323</v>
      </c>
      <c r="AK7596" t="s">
        <v>24528</v>
      </c>
      <c r="AL7596" t="s">
        <v>238</v>
      </c>
      <c r="AM7596" t="s">
        <v>15067</v>
      </c>
      <c r="AN7596" t="s">
        <v>24530</v>
      </c>
      <c r="AQ7596">
        <v>0</v>
      </c>
      <c r="AR7596">
        <f t="shared" si="118"/>
        <v>0</v>
      </c>
      <c r="AS7596">
        <v>1</v>
      </c>
      <c r="AT7596" t="s">
        <v>97</v>
      </c>
      <c r="AU7596">
        <v>5</v>
      </c>
    </row>
    <row r="7597" spans="1:47">
      <c r="A7597" t="s">
        <v>23729</v>
      </c>
      <c r="C7597">
        <v>239</v>
      </c>
      <c r="E7597">
        <v>999</v>
      </c>
      <c r="J7597">
        <v>0.78351999999999999</v>
      </c>
      <c r="K7597">
        <v>0</v>
      </c>
      <c r="L7597">
        <v>0</v>
      </c>
      <c r="M7597">
        <v>0</v>
      </c>
      <c r="N7597">
        <v>0</v>
      </c>
      <c r="P7597">
        <v>0</v>
      </c>
      <c r="Q7597">
        <v>0</v>
      </c>
      <c r="R7597">
        <v>0</v>
      </c>
      <c r="T7597">
        <v>0</v>
      </c>
      <c r="Y7597">
        <v>0</v>
      </c>
      <c r="AB7597">
        <v>0</v>
      </c>
      <c r="AC7597">
        <v>0</v>
      </c>
      <c r="AD7597">
        <v>0</v>
      </c>
      <c r="AE7597">
        <v>0</v>
      </c>
      <c r="AF7597">
        <v>0</v>
      </c>
      <c r="AI7597" t="s">
        <v>323</v>
      </c>
      <c r="AJ7597" t="s">
        <v>323</v>
      </c>
      <c r="AK7597" t="s">
        <v>323</v>
      </c>
      <c r="AQ7597">
        <v>0</v>
      </c>
      <c r="AR7597">
        <f t="shared" si="118"/>
        <v>0</v>
      </c>
      <c r="AS7597">
        <v>1</v>
      </c>
      <c r="AT7597" t="s">
        <v>124</v>
      </c>
      <c r="AU7597">
        <v>32</v>
      </c>
    </row>
    <row r="7598" spans="1:47">
      <c r="A7598" t="s">
        <v>25747</v>
      </c>
      <c r="B7598" t="s">
        <v>293</v>
      </c>
      <c r="C7598">
        <v>239</v>
      </c>
      <c r="D7598" t="s">
        <v>25506</v>
      </c>
      <c r="E7598">
        <v>601</v>
      </c>
      <c r="F7598" t="s">
        <v>25507</v>
      </c>
      <c r="G7598" t="s">
        <v>24304</v>
      </c>
      <c r="J7598">
        <v>2.7969499999999998</v>
      </c>
      <c r="K7598">
        <v>0</v>
      </c>
      <c r="L7598">
        <v>0</v>
      </c>
      <c r="M7598">
        <v>0</v>
      </c>
      <c r="N7598">
        <v>0</v>
      </c>
      <c r="P7598">
        <v>0</v>
      </c>
      <c r="Q7598">
        <v>0</v>
      </c>
      <c r="R7598">
        <v>0</v>
      </c>
      <c r="T7598">
        <v>0</v>
      </c>
      <c r="Y7598">
        <v>0</v>
      </c>
      <c r="AB7598">
        <v>0</v>
      </c>
      <c r="AC7598">
        <v>0</v>
      </c>
      <c r="AD7598">
        <v>0</v>
      </c>
      <c r="AE7598">
        <v>0</v>
      </c>
      <c r="AF7598">
        <v>0</v>
      </c>
      <c r="AH7598" t="s">
        <v>25747</v>
      </c>
      <c r="AI7598" t="s">
        <v>323</v>
      </c>
      <c r="AJ7598" t="s">
        <v>323</v>
      </c>
      <c r="AK7598" t="s">
        <v>24528</v>
      </c>
      <c r="AL7598" t="s">
        <v>238</v>
      </c>
      <c r="AQ7598">
        <v>0</v>
      </c>
      <c r="AR7598">
        <f t="shared" si="118"/>
        <v>0</v>
      </c>
      <c r="AS7598">
        <v>1</v>
      </c>
      <c r="AT7598" t="s">
        <v>98</v>
      </c>
      <c r="AU7598">
        <v>6</v>
      </c>
    </row>
    <row r="7599" spans="1:47">
      <c r="A7599" t="s">
        <v>25748</v>
      </c>
      <c r="B7599" t="s">
        <v>293</v>
      </c>
      <c r="C7599">
        <v>239</v>
      </c>
      <c r="D7599" t="s">
        <v>24578</v>
      </c>
      <c r="E7599">
        <v>76</v>
      </c>
      <c r="F7599" t="s">
        <v>25507</v>
      </c>
      <c r="G7599" t="s">
        <v>24304</v>
      </c>
      <c r="J7599">
        <v>2.7640400000000001</v>
      </c>
      <c r="K7599">
        <v>0</v>
      </c>
      <c r="L7599">
        <v>0</v>
      </c>
      <c r="M7599">
        <v>0</v>
      </c>
      <c r="N7599">
        <v>0</v>
      </c>
      <c r="P7599">
        <v>0</v>
      </c>
      <c r="Q7599">
        <v>0</v>
      </c>
      <c r="R7599">
        <v>0</v>
      </c>
      <c r="T7599">
        <v>0</v>
      </c>
      <c r="Y7599">
        <v>0</v>
      </c>
      <c r="AB7599">
        <v>0</v>
      </c>
      <c r="AC7599">
        <v>0</v>
      </c>
      <c r="AD7599">
        <v>0</v>
      </c>
      <c r="AE7599">
        <v>0</v>
      </c>
      <c r="AF7599">
        <v>0</v>
      </c>
      <c r="AH7599" t="s">
        <v>25748</v>
      </c>
      <c r="AI7599" t="s">
        <v>323</v>
      </c>
      <c r="AJ7599" t="s">
        <v>323</v>
      </c>
      <c r="AK7599" t="s">
        <v>24528</v>
      </c>
      <c r="AL7599" t="s">
        <v>238</v>
      </c>
      <c r="AM7599" t="s">
        <v>15067</v>
      </c>
      <c r="AN7599" t="s">
        <v>24530</v>
      </c>
      <c r="AQ7599">
        <v>0</v>
      </c>
      <c r="AR7599">
        <f t="shared" si="118"/>
        <v>0</v>
      </c>
      <c r="AS7599">
        <v>1</v>
      </c>
      <c r="AT7599" t="s">
        <v>97</v>
      </c>
      <c r="AU7599">
        <v>5</v>
      </c>
    </row>
    <row r="7600" spans="1:47">
      <c r="A7600" t="s">
        <v>25749</v>
      </c>
      <c r="B7600" t="s">
        <v>293</v>
      </c>
      <c r="C7600">
        <v>239</v>
      </c>
      <c r="D7600" t="s">
        <v>24578</v>
      </c>
      <c r="E7600">
        <v>76</v>
      </c>
      <c r="F7600" t="s">
        <v>25507</v>
      </c>
      <c r="G7600" t="s">
        <v>24304</v>
      </c>
      <c r="J7600">
        <v>2.7591199999999998</v>
      </c>
      <c r="K7600">
        <v>0</v>
      </c>
      <c r="L7600">
        <v>0</v>
      </c>
      <c r="M7600">
        <v>0</v>
      </c>
      <c r="N7600">
        <v>0</v>
      </c>
      <c r="P7600">
        <v>0</v>
      </c>
      <c r="Q7600">
        <v>0</v>
      </c>
      <c r="R7600">
        <v>0</v>
      </c>
      <c r="T7600">
        <v>0</v>
      </c>
      <c r="Y7600">
        <v>0</v>
      </c>
      <c r="AB7600">
        <v>0</v>
      </c>
      <c r="AC7600">
        <v>0</v>
      </c>
      <c r="AD7600">
        <v>0</v>
      </c>
      <c r="AE7600">
        <v>0</v>
      </c>
      <c r="AF7600">
        <v>0</v>
      </c>
      <c r="AH7600" t="s">
        <v>25749</v>
      </c>
      <c r="AI7600" t="s">
        <v>323</v>
      </c>
      <c r="AJ7600" t="s">
        <v>323</v>
      </c>
      <c r="AK7600" t="s">
        <v>24528</v>
      </c>
      <c r="AL7600" t="s">
        <v>238</v>
      </c>
      <c r="AM7600" t="s">
        <v>15067</v>
      </c>
      <c r="AN7600" t="s">
        <v>24530</v>
      </c>
      <c r="AQ7600">
        <v>0</v>
      </c>
      <c r="AR7600">
        <f t="shared" si="118"/>
        <v>0</v>
      </c>
      <c r="AS7600">
        <v>1</v>
      </c>
      <c r="AT7600" t="s">
        <v>97</v>
      </c>
      <c r="AU7600">
        <v>5</v>
      </c>
    </row>
    <row r="7601" spans="1:47">
      <c r="A7601" t="s">
        <v>25750</v>
      </c>
      <c r="B7601" t="s">
        <v>293</v>
      </c>
      <c r="C7601">
        <v>239</v>
      </c>
      <c r="D7601" t="s">
        <v>25506</v>
      </c>
      <c r="E7601">
        <v>601</v>
      </c>
      <c r="F7601" t="s">
        <v>25507</v>
      </c>
      <c r="G7601" t="s">
        <v>24304</v>
      </c>
      <c r="J7601">
        <v>2.7752400000000002</v>
      </c>
      <c r="K7601">
        <v>0</v>
      </c>
      <c r="L7601">
        <v>0</v>
      </c>
      <c r="M7601">
        <v>0</v>
      </c>
      <c r="N7601">
        <v>0</v>
      </c>
      <c r="P7601">
        <v>0</v>
      </c>
      <c r="Q7601">
        <v>0</v>
      </c>
      <c r="R7601">
        <v>0</v>
      </c>
      <c r="T7601">
        <v>0</v>
      </c>
      <c r="Y7601">
        <v>0</v>
      </c>
      <c r="AB7601">
        <v>0</v>
      </c>
      <c r="AC7601">
        <v>0</v>
      </c>
      <c r="AD7601">
        <v>0</v>
      </c>
      <c r="AE7601">
        <v>0</v>
      </c>
      <c r="AF7601">
        <v>0</v>
      </c>
      <c r="AH7601" t="s">
        <v>25750</v>
      </c>
      <c r="AI7601" t="s">
        <v>323</v>
      </c>
      <c r="AJ7601" t="s">
        <v>323</v>
      </c>
      <c r="AK7601" t="s">
        <v>24528</v>
      </c>
      <c r="AL7601" t="s">
        <v>238</v>
      </c>
      <c r="AQ7601">
        <v>0</v>
      </c>
      <c r="AR7601">
        <f t="shared" si="118"/>
        <v>0</v>
      </c>
      <c r="AS7601">
        <v>1</v>
      </c>
      <c r="AT7601" t="s">
        <v>98</v>
      </c>
      <c r="AU7601">
        <v>6</v>
      </c>
    </row>
    <row r="7602" spans="1:47">
      <c r="A7602" t="s">
        <v>25751</v>
      </c>
      <c r="B7602" t="s">
        <v>293</v>
      </c>
      <c r="C7602">
        <v>239</v>
      </c>
      <c r="D7602" t="s">
        <v>25506</v>
      </c>
      <c r="E7602">
        <v>601</v>
      </c>
      <c r="F7602" t="s">
        <v>25507</v>
      </c>
      <c r="G7602" t="s">
        <v>24304</v>
      </c>
      <c r="J7602">
        <v>2.7456700000000001</v>
      </c>
      <c r="K7602">
        <v>0</v>
      </c>
      <c r="L7602">
        <v>0</v>
      </c>
      <c r="M7602">
        <v>0</v>
      </c>
      <c r="N7602">
        <v>0</v>
      </c>
      <c r="P7602">
        <v>0</v>
      </c>
      <c r="Q7602">
        <v>0</v>
      </c>
      <c r="R7602">
        <v>0</v>
      </c>
      <c r="T7602">
        <v>0</v>
      </c>
      <c r="Y7602">
        <v>0</v>
      </c>
      <c r="AB7602">
        <v>0</v>
      </c>
      <c r="AC7602">
        <v>0</v>
      </c>
      <c r="AD7602">
        <v>0</v>
      </c>
      <c r="AE7602">
        <v>0</v>
      </c>
      <c r="AF7602">
        <v>0</v>
      </c>
      <c r="AH7602" t="s">
        <v>25751</v>
      </c>
      <c r="AI7602" t="s">
        <v>323</v>
      </c>
      <c r="AJ7602" t="s">
        <v>323</v>
      </c>
      <c r="AK7602" t="s">
        <v>24528</v>
      </c>
      <c r="AL7602" t="s">
        <v>238</v>
      </c>
      <c r="AQ7602">
        <v>0</v>
      </c>
      <c r="AR7602">
        <f t="shared" si="118"/>
        <v>0</v>
      </c>
      <c r="AS7602">
        <v>1</v>
      </c>
      <c r="AT7602" t="s">
        <v>97</v>
      </c>
      <c r="AU7602">
        <v>5</v>
      </c>
    </row>
    <row r="7603" spans="1:47">
      <c r="A7603" t="s">
        <v>25752</v>
      </c>
      <c r="B7603" t="s">
        <v>293</v>
      </c>
      <c r="C7603">
        <v>239</v>
      </c>
      <c r="D7603" t="s">
        <v>24578</v>
      </c>
      <c r="E7603">
        <v>76</v>
      </c>
      <c r="F7603" t="s">
        <v>25507</v>
      </c>
      <c r="G7603" t="s">
        <v>24304</v>
      </c>
      <c r="J7603">
        <v>2.73258</v>
      </c>
      <c r="K7603">
        <v>0</v>
      </c>
      <c r="L7603">
        <v>0</v>
      </c>
      <c r="M7603">
        <v>0</v>
      </c>
      <c r="N7603">
        <v>0</v>
      </c>
      <c r="P7603">
        <v>0</v>
      </c>
      <c r="Q7603">
        <v>0</v>
      </c>
      <c r="R7603">
        <v>0</v>
      </c>
      <c r="T7603">
        <v>0</v>
      </c>
      <c r="Y7603">
        <v>0</v>
      </c>
      <c r="AB7603">
        <v>0</v>
      </c>
      <c r="AC7603">
        <v>0</v>
      </c>
      <c r="AD7603">
        <v>0</v>
      </c>
      <c r="AE7603">
        <v>0</v>
      </c>
      <c r="AF7603">
        <v>0</v>
      </c>
      <c r="AH7603" t="s">
        <v>25752</v>
      </c>
      <c r="AI7603" t="s">
        <v>323</v>
      </c>
      <c r="AJ7603" t="s">
        <v>323</v>
      </c>
      <c r="AK7603" t="s">
        <v>24528</v>
      </c>
      <c r="AL7603" t="s">
        <v>238</v>
      </c>
      <c r="AM7603" t="s">
        <v>15067</v>
      </c>
      <c r="AN7603" t="s">
        <v>24530</v>
      </c>
      <c r="AQ7603">
        <v>0</v>
      </c>
      <c r="AR7603">
        <f t="shared" si="118"/>
        <v>0</v>
      </c>
      <c r="AS7603">
        <v>1</v>
      </c>
      <c r="AT7603" t="s">
        <v>97</v>
      </c>
      <c r="AU7603">
        <v>5</v>
      </c>
    </row>
    <row r="7604" spans="1:47">
      <c r="A7604" t="s">
        <v>25753</v>
      </c>
      <c r="B7604" t="s">
        <v>293</v>
      </c>
      <c r="C7604">
        <v>52</v>
      </c>
      <c r="D7604" t="s">
        <v>25754</v>
      </c>
      <c r="E7604">
        <v>103</v>
      </c>
      <c r="F7604" t="s">
        <v>25755</v>
      </c>
      <c r="J7604">
        <v>18.94847</v>
      </c>
      <c r="K7604">
        <v>85</v>
      </c>
      <c r="L7604">
        <v>85</v>
      </c>
      <c r="M7604">
        <v>85</v>
      </c>
      <c r="N7604">
        <v>85</v>
      </c>
      <c r="O7604" t="s">
        <v>225</v>
      </c>
      <c r="P7604">
        <v>0</v>
      </c>
      <c r="Q7604">
        <v>0</v>
      </c>
      <c r="R7604">
        <v>0</v>
      </c>
      <c r="T7604">
        <v>0</v>
      </c>
      <c r="X7604" t="s">
        <v>225</v>
      </c>
      <c r="Y7604">
        <v>0</v>
      </c>
      <c r="AB7604">
        <v>85</v>
      </c>
      <c r="AC7604">
        <v>85</v>
      </c>
      <c r="AD7604">
        <v>0</v>
      </c>
      <c r="AE7604">
        <v>0</v>
      </c>
      <c r="AF7604">
        <v>0</v>
      </c>
      <c r="AQ7604">
        <v>0</v>
      </c>
      <c r="AR7604">
        <f t="shared" si="118"/>
        <v>102.85</v>
      </c>
      <c r="AS7604">
        <v>1</v>
      </c>
      <c r="AT7604" t="s">
        <v>123</v>
      </c>
      <c r="AU7604">
        <v>31</v>
      </c>
    </row>
    <row r="7605" spans="1:47">
      <c r="A7605" t="s">
        <v>25756</v>
      </c>
      <c r="B7605" t="s">
        <v>293</v>
      </c>
      <c r="C7605">
        <v>239</v>
      </c>
      <c r="D7605" t="s">
        <v>25506</v>
      </c>
      <c r="E7605">
        <v>601</v>
      </c>
      <c r="F7605" t="s">
        <v>25507</v>
      </c>
      <c r="G7605" t="s">
        <v>24304</v>
      </c>
      <c r="J7605">
        <v>2.80464</v>
      </c>
      <c r="K7605">
        <v>0</v>
      </c>
      <c r="L7605">
        <v>0</v>
      </c>
      <c r="M7605">
        <v>0</v>
      </c>
      <c r="N7605">
        <v>0</v>
      </c>
      <c r="P7605">
        <v>0</v>
      </c>
      <c r="Q7605">
        <v>0</v>
      </c>
      <c r="R7605">
        <v>0</v>
      </c>
      <c r="T7605">
        <v>0</v>
      </c>
      <c r="Y7605">
        <v>0</v>
      </c>
      <c r="AB7605">
        <v>0</v>
      </c>
      <c r="AC7605">
        <v>0</v>
      </c>
      <c r="AD7605">
        <v>0</v>
      </c>
      <c r="AE7605">
        <v>0</v>
      </c>
      <c r="AF7605">
        <v>0</v>
      </c>
      <c r="AH7605" t="s">
        <v>25756</v>
      </c>
      <c r="AI7605" t="s">
        <v>323</v>
      </c>
      <c r="AJ7605" t="s">
        <v>323</v>
      </c>
      <c r="AK7605" t="s">
        <v>24528</v>
      </c>
      <c r="AL7605" t="s">
        <v>238</v>
      </c>
      <c r="AQ7605">
        <v>0</v>
      </c>
      <c r="AR7605">
        <f t="shared" si="118"/>
        <v>0</v>
      </c>
      <c r="AS7605">
        <v>1</v>
      </c>
      <c r="AT7605" t="s">
        <v>97</v>
      </c>
      <c r="AU7605">
        <v>5</v>
      </c>
    </row>
    <row r="7606" spans="1:47">
      <c r="A7606" t="s">
        <v>25757</v>
      </c>
      <c r="B7606" t="s">
        <v>293</v>
      </c>
      <c r="C7606">
        <v>239</v>
      </c>
      <c r="D7606" t="s">
        <v>25506</v>
      </c>
      <c r="E7606">
        <v>601</v>
      </c>
      <c r="F7606" t="s">
        <v>25507</v>
      </c>
      <c r="G7606" t="s">
        <v>24304</v>
      </c>
      <c r="J7606">
        <v>2.7359300000000002</v>
      </c>
      <c r="K7606">
        <v>0</v>
      </c>
      <c r="L7606">
        <v>0</v>
      </c>
      <c r="M7606">
        <v>0</v>
      </c>
      <c r="N7606">
        <v>0</v>
      </c>
      <c r="P7606">
        <v>0</v>
      </c>
      <c r="Q7606">
        <v>0</v>
      </c>
      <c r="R7606">
        <v>0</v>
      </c>
      <c r="T7606">
        <v>0</v>
      </c>
      <c r="Y7606">
        <v>0</v>
      </c>
      <c r="AB7606">
        <v>0</v>
      </c>
      <c r="AC7606">
        <v>0</v>
      </c>
      <c r="AD7606">
        <v>0</v>
      </c>
      <c r="AE7606">
        <v>0</v>
      </c>
      <c r="AF7606">
        <v>0</v>
      </c>
      <c r="AH7606" t="s">
        <v>25757</v>
      </c>
      <c r="AI7606" t="s">
        <v>323</v>
      </c>
      <c r="AJ7606" t="s">
        <v>323</v>
      </c>
      <c r="AK7606" t="s">
        <v>24528</v>
      </c>
      <c r="AL7606" t="s">
        <v>238</v>
      </c>
      <c r="AQ7606">
        <v>0</v>
      </c>
      <c r="AR7606">
        <f t="shared" si="118"/>
        <v>0</v>
      </c>
      <c r="AS7606">
        <v>1</v>
      </c>
      <c r="AT7606" t="s">
        <v>97</v>
      </c>
      <c r="AU7606">
        <v>5</v>
      </c>
    </row>
    <row r="7607" spans="1:47">
      <c r="A7607" t="s">
        <v>25758</v>
      </c>
      <c r="B7607" t="s">
        <v>293</v>
      </c>
      <c r="C7607">
        <v>239</v>
      </c>
      <c r="D7607" t="s">
        <v>25759</v>
      </c>
      <c r="E7607">
        <v>720</v>
      </c>
      <c r="F7607" t="s">
        <v>25760</v>
      </c>
      <c r="G7607" t="s">
        <v>24304</v>
      </c>
      <c r="J7607">
        <v>12.545</v>
      </c>
      <c r="K7607">
        <v>0</v>
      </c>
      <c r="L7607">
        <v>0</v>
      </c>
      <c r="M7607">
        <v>0</v>
      </c>
      <c r="N7607">
        <v>0</v>
      </c>
      <c r="P7607">
        <v>0</v>
      </c>
      <c r="Q7607">
        <v>0</v>
      </c>
      <c r="R7607">
        <v>0</v>
      </c>
      <c r="T7607">
        <v>0</v>
      </c>
      <c r="Y7607">
        <v>0</v>
      </c>
      <c r="AB7607">
        <v>0</v>
      </c>
      <c r="AC7607">
        <v>0</v>
      </c>
      <c r="AD7607">
        <v>0</v>
      </c>
      <c r="AE7607">
        <v>0</v>
      </c>
      <c r="AF7607">
        <v>0</v>
      </c>
      <c r="AH7607" t="s">
        <v>25758</v>
      </c>
      <c r="AI7607" t="s">
        <v>323</v>
      </c>
      <c r="AJ7607" t="s">
        <v>323</v>
      </c>
      <c r="AK7607" t="s">
        <v>323</v>
      </c>
      <c r="AL7607" t="s">
        <v>238</v>
      </c>
      <c r="AQ7607">
        <v>0</v>
      </c>
      <c r="AR7607">
        <f t="shared" si="118"/>
        <v>0</v>
      </c>
      <c r="AS7607">
        <v>1</v>
      </c>
      <c r="AT7607" t="s">
        <v>99</v>
      </c>
      <c r="AU7607">
        <v>7</v>
      </c>
    </row>
    <row r="7608" spans="1:47">
      <c r="A7608" t="s">
        <v>25761</v>
      </c>
      <c r="B7608" t="s">
        <v>293</v>
      </c>
      <c r="C7608">
        <v>239</v>
      </c>
      <c r="D7608" t="s">
        <v>25506</v>
      </c>
      <c r="E7608">
        <v>601</v>
      </c>
      <c r="F7608" t="s">
        <v>25507</v>
      </c>
      <c r="G7608" t="s">
        <v>24304</v>
      </c>
      <c r="J7608">
        <v>2.7680699999999998</v>
      </c>
      <c r="K7608">
        <v>0</v>
      </c>
      <c r="L7608">
        <v>0</v>
      </c>
      <c r="M7608">
        <v>0</v>
      </c>
      <c r="N7608">
        <v>0</v>
      </c>
      <c r="P7608">
        <v>0</v>
      </c>
      <c r="Q7608">
        <v>0</v>
      </c>
      <c r="R7608">
        <v>0</v>
      </c>
      <c r="T7608">
        <v>0</v>
      </c>
      <c r="Y7608">
        <v>0</v>
      </c>
      <c r="AB7608">
        <v>0</v>
      </c>
      <c r="AC7608">
        <v>0</v>
      </c>
      <c r="AD7608">
        <v>0</v>
      </c>
      <c r="AE7608">
        <v>0</v>
      </c>
      <c r="AF7608">
        <v>0</v>
      </c>
      <c r="AH7608" t="s">
        <v>25761</v>
      </c>
      <c r="AI7608" t="s">
        <v>323</v>
      </c>
      <c r="AJ7608" t="s">
        <v>323</v>
      </c>
      <c r="AK7608" t="s">
        <v>24528</v>
      </c>
      <c r="AL7608" t="s">
        <v>238</v>
      </c>
      <c r="AQ7608">
        <v>0</v>
      </c>
      <c r="AR7608">
        <f t="shared" si="118"/>
        <v>0</v>
      </c>
      <c r="AS7608">
        <v>1</v>
      </c>
      <c r="AT7608" t="s">
        <v>97</v>
      </c>
      <c r="AU7608">
        <v>5</v>
      </c>
    </row>
    <row r="7609" spans="1:47">
      <c r="A7609" t="s">
        <v>25762</v>
      </c>
      <c r="B7609" t="s">
        <v>293</v>
      </c>
      <c r="C7609">
        <v>239</v>
      </c>
      <c r="D7609" t="s">
        <v>24578</v>
      </c>
      <c r="E7609">
        <v>76</v>
      </c>
      <c r="F7609" t="s">
        <v>25507</v>
      </c>
      <c r="G7609" t="s">
        <v>24304</v>
      </c>
      <c r="J7609">
        <v>2.71956</v>
      </c>
      <c r="K7609">
        <v>0</v>
      </c>
      <c r="L7609">
        <v>0</v>
      </c>
      <c r="M7609">
        <v>0</v>
      </c>
      <c r="N7609">
        <v>0</v>
      </c>
      <c r="P7609">
        <v>0</v>
      </c>
      <c r="Q7609">
        <v>0</v>
      </c>
      <c r="R7609">
        <v>0</v>
      </c>
      <c r="T7609">
        <v>0</v>
      </c>
      <c r="Y7609">
        <v>0</v>
      </c>
      <c r="AB7609">
        <v>0</v>
      </c>
      <c r="AC7609">
        <v>0</v>
      </c>
      <c r="AD7609">
        <v>0</v>
      </c>
      <c r="AE7609">
        <v>0</v>
      </c>
      <c r="AF7609">
        <v>0</v>
      </c>
      <c r="AH7609" t="s">
        <v>25762</v>
      </c>
      <c r="AI7609" t="s">
        <v>323</v>
      </c>
      <c r="AJ7609" t="s">
        <v>323</v>
      </c>
      <c r="AK7609" t="s">
        <v>24528</v>
      </c>
      <c r="AL7609" t="s">
        <v>238</v>
      </c>
      <c r="AM7609" t="s">
        <v>15067</v>
      </c>
      <c r="AN7609" t="s">
        <v>24530</v>
      </c>
      <c r="AQ7609">
        <v>0</v>
      </c>
      <c r="AR7609">
        <f t="shared" si="118"/>
        <v>0</v>
      </c>
      <c r="AS7609">
        <v>1</v>
      </c>
      <c r="AT7609" t="s">
        <v>97</v>
      </c>
      <c r="AU7609">
        <v>5</v>
      </c>
    </row>
    <row r="7610" spans="1:47">
      <c r="A7610" t="s">
        <v>25763</v>
      </c>
      <c r="B7610" t="s">
        <v>293</v>
      </c>
      <c r="C7610">
        <v>239</v>
      </c>
      <c r="D7610" t="s">
        <v>25506</v>
      </c>
      <c r="E7610">
        <v>601</v>
      </c>
      <c r="F7610" t="s">
        <v>25507</v>
      </c>
      <c r="G7610" t="s">
        <v>24304</v>
      </c>
      <c r="J7610">
        <v>2.7408899999999998</v>
      </c>
      <c r="K7610">
        <v>0</v>
      </c>
      <c r="L7610">
        <v>0</v>
      </c>
      <c r="M7610">
        <v>0</v>
      </c>
      <c r="N7610">
        <v>0</v>
      </c>
      <c r="P7610">
        <v>0</v>
      </c>
      <c r="Q7610">
        <v>0</v>
      </c>
      <c r="R7610">
        <v>0</v>
      </c>
      <c r="T7610">
        <v>0</v>
      </c>
      <c r="Y7610">
        <v>0</v>
      </c>
      <c r="AB7610">
        <v>0</v>
      </c>
      <c r="AC7610">
        <v>0</v>
      </c>
      <c r="AD7610">
        <v>0</v>
      </c>
      <c r="AE7610">
        <v>0</v>
      </c>
      <c r="AF7610">
        <v>0</v>
      </c>
      <c r="AH7610" t="s">
        <v>25763</v>
      </c>
      <c r="AI7610" t="s">
        <v>323</v>
      </c>
      <c r="AJ7610" t="s">
        <v>323</v>
      </c>
      <c r="AK7610" t="s">
        <v>24528</v>
      </c>
      <c r="AL7610" t="s">
        <v>238</v>
      </c>
      <c r="AQ7610">
        <v>0</v>
      </c>
      <c r="AR7610">
        <f t="shared" si="118"/>
        <v>0</v>
      </c>
      <c r="AS7610">
        <v>1</v>
      </c>
      <c r="AT7610" t="s">
        <v>97</v>
      </c>
      <c r="AU7610">
        <v>5</v>
      </c>
    </row>
    <row r="7611" spans="1:47">
      <c r="A7611" t="s">
        <v>25764</v>
      </c>
      <c r="B7611" t="s">
        <v>293</v>
      </c>
      <c r="C7611">
        <v>239</v>
      </c>
      <c r="D7611" t="s">
        <v>25506</v>
      </c>
      <c r="E7611">
        <v>76</v>
      </c>
      <c r="F7611" t="s">
        <v>25507</v>
      </c>
      <c r="G7611" t="s">
        <v>24304</v>
      </c>
      <c r="J7611">
        <v>631.65255000000002</v>
      </c>
      <c r="K7611">
        <v>1</v>
      </c>
      <c r="L7611">
        <v>1</v>
      </c>
      <c r="M7611">
        <v>1</v>
      </c>
      <c r="N7611">
        <v>1</v>
      </c>
      <c r="O7611" t="s">
        <v>225</v>
      </c>
      <c r="P7611">
        <v>0</v>
      </c>
      <c r="Q7611">
        <v>0</v>
      </c>
      <c r="R7611">
        <v>0</v>
      </c>
      <c r="T7611">
        <v>0</v>
      </c>
      <c r="X7611" t="s">
        <v>225</v>
      </c>
      <c r="Y7611">
        <v>0</v>
      </c>
      <c r="AB7611">
        <v>1</v>
      </c>
      <c r="AC7611">
        <v>1</v>
      </c>
      <c r="AD7611">
        <v>0</v>
      </c>
      <c r="AE7611">
        <v>2240</v>
      </c>
      <c r="AF7611">
        <v>2</v>
      </c>
      <c r="AH7611" t="s">
        <v>25764</v>
      </c>
      <c r="AI7611" t="s">
        <v>25765</v>
      </c>
      <c r="AJ7611" t="s">
        <v>25766</v>
      </c>
      <c r="AK7611" t="s">
        <v>24528</v>
      </c>
      <c r="AL7611" t="s">
        <v>238</v>
      </c>
      <c r="AM7611" t="s">
        <v>15067</v>
      </c>
      <c r="AN7611" t="s">
        <v>24530</v>
      </c>
      <c r="AP7611" t="s">
        <v>25767</v>
      </c>
      <c r="AQ7611">
        <v>0</v>
      </c>
      <c r="AR7611">
        <f t="shared" si="118"/>
        <v>2.3231999999999999</v>
      </c>
      <c r="AS7611">
        <v>1</v>
      </c>
      <c r="AT7611" t="s">
        <v>94</v>
      </c>
      <c r="AU7611">
        <v>2</v>
      </c>
    </row>
    <row r="7612" spans="1:47">
      <c r="A7612" t="s">
        <v>23729</v>
      </c>
      <c r="C7612">
        <v>239</v>
      </c>
      <c r="E7612">
        <v>0</v>
      </c>
      <c r="J7612">
        <v>3.9129999999999998E-2</v>
      </c>
      <c r="K7612">
        <v>0</v>
      </c>
      <c r="L7612">
        <v>0</v>
      </c>
      <c r="M7612">
        <v>0</v>
      </c>
      <c r="N7612">
        <v>0</v>
      </c>
      <c r="P7612">
        <v>0</v>
      </c>
      <c r="Q7612">
        <v>0</v>
      </c>
      <c r="R7612">
        <v>0</v>
      </c>
      <c r="T7612">
        <v>0</v>
      </c>
      <c r="Y7612">
        <v>0</v>
      </c>
      <c r="AB7612">
        <v>0</v>
      </c>
      <c r="AC7612">
        <v>0</v>
      </c>
      <c r="AD7612">
        <v>0</v>
      </c>
      <c r="AE7612">
        <v>0</v>
      </c>
      <c r="AF7612">
        <v>0</v>
      </c>
      <c r="AI7612" t="s">
        <v>323</v>
      </c>
      <c r="AJ7612" t="s">
        <v>323</v>
      </c>
      <c r="AK7612" t="s">
        <v>323</v>
      </c>
      <c r="AQ7612">
        <v>0</v>
      </c>
      <c r="AR7612">
        <f t="shared" si="118"/>
        <v>0</v>
      </c>
      <c r="AS7612">
        <v>1</v>
      </c>
      <c r="AT7612" t="s">
        <v>124</v>
      </c>
      <c r="AU7612">
        <v>32</v>
      </c>
    </row>
    <row r="7613" spans="1:47">
      <c r="A7613" t="s">
        <v>25768</v>
      </c>
      <c r="B7613" t="s">
        <v>25769</v>
      </c>
      <c r="C7613">
        <v>239</v>
      </c>
      <c r="E7613">
        <v>999</v>
      </c>
      <c r="J7613">
        <v>45.338079999999998</v>
      </c>
      <c r="K7613">
        <v>0</v>
      </c>
      <c r="L7613">
        <v>0</v>
      </c>
      <c r="M7613">
        <v>0</v>
      </c>
      <c r="N7613">
        <v>0</v>
      </c>
      <c r="P7613">
        <v>0</v>
      </c>
      <c r="Q7613">
        <v>0</v>
      </c>
      <c r="R7613">
        <v>0</v>
      </c>
      <c r="T7613">
        <v>0</v>
      </c>
      <c r="Y7613">
        <v>0</v>
      </c>
      <c r="AB7613">
        <v>0</v>
      </c>
      <c r="AC7613">
        <v>0</v>
      </c>
      <c r="AD7613">
        <v>0</v>
      </c>
      <c r="AE7613">
        <v>0</v>
      </c>
      <c r="AF7613">
        <v>0</v>
      </c>
      <c r="AH7613" t="s">
        <v>25768</v>
      </c>
      <c r="AI7613" t="s">
        <v>323</v>
      </c>
      <c r="AJ7613" t="s">
        <v>323</v>
      </c>
      <c r="AK7613" t="s">
        <v>323</v>
      </c>
      <c r="AP7613" t="s">
        <v>25770</v>
      </c>
      <c r="AQ7613">
        <v>0</v>
      </c>
      <c r="AR7613">
        <f t="shared" si="118"/>
        <v>0</v>
      </c>
      <c r="AS7613">
        <v>1</v>
      </c>
      <c r="AT7613" t="s">
        <v>99</v>
      </c>
      <c r="AU7613">
        <v>7</v>
      </c>
    </row>
    <row r="7614" spans="1:47">
      <c r="A7614" t="s">
        <v>25771</v>
      </c>
      <c r="B7614" t="s">
        <v>293</v>
      </c>
      <c r="C7614">
        <v>239</v>
      </c>
      <c r="D7614" t="s">
        <v>25506</v>
      </c>
      <c r="E7614">
        <v>601</v>
      </c>
      <c r="F7614" t="s">
        <v>25507</v>
      </c>
      <c r="G7614" t="s">
        <v>24304</v>
      </c>
      <c r="J7614">
        <v>2.71454</v>
      </c>
      <c r="K7614">
        <v>0</v>
      </c>
      <c r="L7614">
        <v>0</v>
      </c>
      <c r="M7614">
        <v>0</v>
      </c>
      <c r="N7614">
        <v>0</v>
      </c>
      <c r="P7614">
        <v>0</v>
      </c>
      <c r="Q7614">
        <v>0</v>
      </c>
      <c r="R7614">
        <v>0</v>
      </c>
      <c r="T7614">
        <v>0</v>
      </c>
      <c r="Y7614">
        <v>0</v>
      </c>
      <c r="AB7614">
        <v>0</v>
      </c>
      <c r="AC7614">
        <v>0</v>
      </c>
      <c r="AD7614">
        <v>0</v>
      </c>
      <c r="AE7614">
        <v>0</v>
      </c>
      <c r="AF7614">
        <v>0</v>
      </c>
      <c r="AH7614" t="s">
        <v>25771</v>
      </c>
      <c r="AI7614" t="s">
        <v>323</v>
      </c>
      <c r="AJ7614" t="s">
        <v>323</v>
      </c>
      <c r="AK7614" t="s">
        <v>24528</v>
      </c>
      <c r="AL7614" t="s">
        <v>238</v>
      </c>
      <c r="AQ7614">
        <v>0</v>
      </c>
      <c r="AR7614">
        <f t="shared" si="118"/>
        <v>0</v>
      </c>
      <c r="AS7614">
        <v>1</v>
      </c>
      <c r="AT7614" t="s">
        <v>97</v>
      </c>
      <c r="AU7614">
        <v>5</v>
      </c>
    </row>
    <row r="7615" spans="1:47">
      <c r="A7615" t="s">
        <v>25772</v>
      </c>
      <c r="B7615" t="s">
        <v>293</v>
      </c>
      <c r="C7615">
        <v>239</v>
      </c>
      <c r="D7615" t="s">
        <v>24578</v>
      </c>
      <c r="E7615">
        <v>76</v>
      </c>
      <c r="F7615" t="s">
        <v>25507</v>
      </c>
      <c r="G7615" t="s">
        <v>24304</v>
      </c>
      <c r="J7615">
        <v>2.7848199999999999</v>
      </c>
      <c r="K7615">
        <v>0</v>
      </c>
      <c r="L7615">
        <v>0</v>
      </c>
      <c r="M7615">
        <v>0</v>
      </c>
      <c r="N7615">
        <v>0</v>
      </c>
      <c r="P7615">
        <v>0</v>
      </c>
      <c r="Q7615">
        <v>0</v>
      </c>
      <c r="R7615">
        <v>0</v>
      </c>
      <c r="T7615">
        <v>0</v>
      </c>
      <c r="Y7615">
        <v>0</v>
      </c>
      <c r="AB7615">
        <v>0</v>
      </c>
      <c r="AC7615">
        <v>0</v>
      </c>
      <c r="AD7615">
        <v>0</v>
      </c>
      <c r="AE7615">
        <v>0</v>
      </c>
      <c r="AF7615">
        <v>0</v>
      </c>
      <c r="AH7615" t="s">
        <v>25772</v>
      </c>
      <c r="AI7615" t="s">
        <v>323</v>
      </c>
      <c r="AJ7615" t="s">
        <v>323</v>
      </c>
      <c r="AK7615" t="s">
        <v>24528</v>
      </c>
      <c r="AL7615" t="s">
        <v>238</v>
      </c>
      <c r="AM7615" t="s">
        <v>15067</v>
      </c>
      <c r="AN7615" t="s">
        <v>24530</v>
      </c>
      <c r="AQ7615">
        <v>0</v>
      </c>
      <c r="AR7615">
        <f t="shared" si="118"/>
        <v>0</v>
      </c>
      <c r="AS7615">
        <v>1</v>
      </c>
      <c r="AT7615" t="s">
        <v>97</v>
      </c>
      <c r="AU7615">
        <v>5</v>
      </c>
    </row>
    <row r="7616" spans="1:47">
      <c r="A7616" t="s">
        <v>25773</v>
      </c>
      <c r="B7616" t="s">
        <v>293</v>
      </c>
      <c r="C7616">
        <v>239</v>
      </c>
      <c r="D7616" t="s">
        <v>25506</v>
      </c>
      <c r="E7616">
        <v>601</v>
      </c>
      <c r="F7616" t="s">
        <v>25507</v>
      </c>
      <c r="G7616" t="s">
        <v>24304</v>
      </c>
      <c r="J7616">
        <v>2.7331500000000002</v>
      </c>
      <c r="K7616">
        <v>0</v>
      </c>
      <c r="L7616">
        <v>0</v>
      </c>
      <c r="M7616">
        <v>0</v>
      </c>
      <c r="N7616">
        <v>0</v>
      </c>
      <c r="P7616">
        <v>0</v>
      </c>
      <c r="Q7616">
        <v>0</v>
      </c>
      <c r="R7616">
        <v>0</v>
      </c>
      <c r="T7616">
        <v>0</v>
      </c>
      <c r="Y7616">
        <v>0</v>
      </c>
      <c r="AB7616">
        <v>0</v>
      </c>
      <c r="AC7616">
        <v>0</v>
      </c>
      <c r="AD7616">
        <v>0</v>
      </c>
      <c r="AE7616">
        <v>0</v>
      </c>
      <c r="AF7616">
        <v>0</v>
      </c>
      <c r="AH7616" t="s">
        <v>25773</v>
      </c>
      <c r="AI7616" t="s">
        <v>323</v>
      </c>
      <c r="AJ7616" t="s">
        <v>323</v>
      </c>
      <c r="AK7616" t="s">
        <v>24528</v>
      </c>
      <c r="AL7616" t="s">
        <v>238</v>
      </c>
      <c r="AQ7616">
        <v>0</v>
      </c>
      <c r="AR7616">
        <f t="shared" si="118"/>
        <v>0</v>
      </c>
      <c r="AS7616">
        <v>1</v>
      </c>
      <c r="AT7616" t="s">
        <v>97</v>
      </c>
      <c r="AU7616">
        <v>5</v>
      </c>
    </row>
    <row r="7617" spans="1:47">
      <c r="A7617" t="s">
        <v>25774</v>
      </c>
      <c r="B7617" t="s">
        <v>293</v>
      </c>
      <c r="C7617">
        <v>239</v>
      </c>
      <c r="D7617" t="s">
        <v>25506</v>
      </c>
      <c r="E7617">
        <v>601</v>
      </c>
      <c r="F7617" t="s">
        <v>25507</v>
      </c>
      <c r="G7617" t="s">
        <v>24304</v>
      </c>
      <c r="J7617">
        <v>1.7037599999999999</v>
      </c>
      <c r="K7617">
        <v>0</v>
      </c>
      <c r="L7617">
        <v>0</v>
      </c>
      <c r="M7617">
        <v>0</v>
      </c>
      <c r="N7617">
        <v>0</v>
      </c>
      <c r="P7617">
        <v>0</v>
      </c>
      <c r="Q7617">
        <v>0</v>
      </c>
      <c r="R7617">
        <v>0</v>
      </c>
      <c r="T7617">
        <v>0</v>
      </c>
      <c r="Y7617">
        <v>0</v>
      </c>
      <c r="AB7617">
        <v>0</v>
      </c>
      <c r="AC7617">
        <v>0</v>
      </c>
      <c r="AD7617">
        <v>0</v>
      </c>
      <c r="AE7617">
        <v>0</v>
      </c>
      <c r="AF7617">
        <v>0</v>
      </c>
      <c r="AH7617" t="s">
        <v>25774</v>
      </c>
      <c r="AI7617" t="s">
        <v>323</v>
      </c>
      <c r="AJ7617" t="s">
        <v>323</v>
      </c>
      <c r="AK7617" t="s">
        <v>24528</v>
      </c>
      <c r="AL7617" t="s">
        <v>238</v>
      </c>
      <c r="AQ7617">
        <v>0</v>
      </c>
      <c r="AR7617">
        <f t="shared" si="118"/>
        <v>0</v>
      </c>
      <c r="AS7617">
        <v>1</v>
      </c>
      <c r="AT7617" t="s">
        <v>97</v>
      </c>
      <c r="AU7617">
        <v>5</v>
      </c>
    </row>
    <row r="7618" spans="1:47">
      <c r="A7618" t="s">
        <v>25775</v>
      </c>
      <c r="B7618" t="s">
        <v>293</v>
      </c>
      <c r="C7618">
        <v>239</v>
      </c>
      <c r="D7618" t="s">
        <v>24578</v>
      </c>
      <c r="E7618">
        <v>67</v>
      </c>
      <c r="F7618" t="s">
        <v>25507</v>
      </c>
      <c r="G7618" t="s">
        <v>24304</v>
      </c>
      <c r="J7618">
        <v>2.7790499999999998</v>
      </c>
      <c r="K7618">
        <v>0</v>
      </c>
      <c r="L7618">
        <v>0</v>
      </c>
      <c r="M7618">
        <v>0</v>
      </c>
      <c r="N7618">
        <v>0</v>
      </c>
      <c r="P7618">
        <v>0</v>
      </c>
      <c r="Q7618">
        <v>0</v>
      </c>
      <c r="R7618">
        <v>0</v>
      </c>
      <c r="T7618">
        <v>0</v>
      </c>
      <c r="Y7618">
        <v>0</v>
      </c>
      <c r="AB7618">
        <v>0</v>
      </c>
      <c r="AC7618">
        <v>0</v>
      </c>
      <c r="AD7618">
        <v>0</v>
      </c>
      <c r="AE7618">
        <v>0</v>
      </c>
      <c r="AF7618">
        <v>0</v>
      </c>
      <c r="AH7618" t="s">
        <v>25775</v>
      </c>
      <c r="AI7618" t="s">
        <v>323</v>
      </c>
      <c r="AJ7618" t="s">
        <v>323</v>
      </c>
      <c r="AK7618" t="s">
        <v>24528</v>
      </c>
      <c r="AL7618" t="s">
        <v>238</v>
      </c>
      <c r="AQ7618">
        <v>0</v>
      </c>
      <c r="AR7618">
        <f t="shared" ref="AR7618:AR7681" si="119">AB7618*9.68*VLOOKUP(AU7618,atten,10,FALSE)</f>
        <v>0</v>
      </c>
      <c r="AS7618">
        <v>1</v>
      </c>
      <c r="AT7618" t="s">
        <v>97</v>
      </c>
      <c r="AU7618">
        <v>5</v>
      </c>
    </row>
    <row r="7619" spans="1:47">
      <c r="A7619" t="s">
        <v>25776</v>
      </c>
      <c r="B7619" t="s">
        <v>293</v>
      </c>
      <c r="C7619">
        <v>239</v>
      </c>
      <c r="D7619" t="s">
        <v>25506</v>
      </c>
      <c r="E7619">
        <v>601</v>
      </c>
      <c r="F7619" t="s">
        <v>25507</v>
      </c>
      <c r="G7619" t="s">
        <v>24304</v>
      </c>
      <c r="J7619">
        <v>2.7638400000000001</v>
      </c>
      <c r="K7619">
        <v>0</v>
      </c>
      <c r="L7619">
        <v>0</v>
      </c>
      <c r="M7619">
        <v>0</v>
      </c>
      <c r="N7619">
        <v>0</v>
      </c>
      <c r="P7619">
        <v>0</v>
      </c>
      <c r="Q7619">
        <v>0</v>
      </c>
      <c r="R7619">
        <v>0</v>
      </c>
      <c r="T7619">
        <v>0</v>
      </c>
      <c r="Y7619">
        <v>0</v>
      </c>
      <c r="AB7619">
        <v>0</v>
      </c>
      <c r="AC7619">
        <v>0</v>
      </c>
      <c r="AD7619">
        <v>0</v>
      </c>
      <c r="AE7619">
        <v>0</v>
      </c>
      <c r="AF7619">
        <v>0</v>
      </c>
      <c r="AH7619" t="s">
        <v>25776</v>
      </c>
      <c r="AI7619" t="s">
        <v>323</v>
      </c>
      <c r="AJ7619" t="s">
        <v>323</v>
      </c>
      <c r="AK7619" t="s">
        <v>24528</v>
      </c>
      <c r="AL7619" t="s">
        <v>238</v>
      </c>
      <c r="AQ7619">
        <v>0</v>
      </c>
      <c r="AR7619">
        <f t="shared" si="119"/>
        <v>0</v>
      </c>
      <c r="AS7619">
        <v>1</v>
      </c>
      <c r="AT7619" t="s">
        <v>97</v>
      </c>
      <c r="AU7619">
        <v>5</v>
      </c>
    </row>
    <row r="7620" spans="1:47">
      <c r="A7620" t="s">
        <v>23729</v>
      </c>
      <c r="C7620">
        <v>239</v>
      </c>
      <c r="E7620">
        <v>0</v>
      </c>
      <c r="J7620">
        <v>1.0000000000000001E-5</v>
      </c>
      <c r="K7620">
        <v>0</v>
      </c>
      <c r="L7620">
        <v>0</v>
      </c>
      <c r="M7620">
        <v>0</v>
      </c>
      <c r="N7620">
        <v>0</v>
      </c>
      <c r="P7620">
        <v>0</v>
      </c>
      <c r="Q7620">
        <v>0</v>
      </c>
      <c r="R7620">
        <v>0</v>
      </c>
      <c r="T7620">
        <v>0</v>
      </c>
      <c r="Y7620">
        <v>0</v>
      </c>
      <c r="AB7620">
        <v>0</v>
      </c>
      <c r="AC7620">
        <v>0</v>
      </c>
      <c r="AD7620">
        <v>0</v>
      </c>
      <c r="AE7620">
        <v>0</v>
      </c>
      <c r="AF7620">
        <v>0</v>
      </c>
      <c r="AI7620" t="s">
        <v>323</v>
      </c>
      <c r="AJ7620" t="s">
        <v>323</v>
      </c>
      <c r="AK7620" t="s">
        <v>323</v>
      </c>
      <c r="AQ7620">
        <v>0</v>
      </c>
      <c r="AR7620">
        <f t="shared" si="119"/>
        <v>0</v>
      </c>
      <c r="AS7620">
        <v>1</v>
      </c>
      <c r="AT7620" t="s">
        <v>124</v>
      </c>
      <c r="AU7620">
        <v>32</v>
      </c>
    </row>
    <row r="7621" spans="1:47">
      <c r="A7621" t="s">
        <v>25777</v>
      </c>
      <c r="B7621" t="s">
        <v>293</v>
      </c>
      <c r="C7621">
        <v>239</v>
      </c>
      <c r="D7621" t="s">
        <v>25506</v>
      </c>
      <c r="E7621">
        <v>601</v>
      </c>
      <c r="F7621" t="s">
        <v>25507</v>
      </c>
      <c r="G7621" t="s">
        <v>24304</v>
      </c>
      <c r="J7621">
        <v>2.1497700000000002</v>
      </c>
      <c r="K7621">
        <v>0</v>
      </c>
      <c r="L7621">
        <v>0</v>
      </c>
      <c r="M7621">
        <v>0</v>
      </c>
      <c r="N7621">
        <v>0</v>
      </c>
      <c r="P7621">
        <v>0</v>
      </c>
      <c r="Q7621">
        <v>0</v>
      </c>
      <c r="R7621">
        <v>0</v>
      </c>
      <c r="T7621">
        <v>0</v>
      </c>
      <c r="Y7621">
        <v>0</v>
      </c>
      <c r="AB7621">
        <v>0</v>
      </c>
      <c r="AC7621">
        <v>0</v>
      </c>
      <c r="AD7621">
        <v>0</v>
      </c>
      <c r="AE7621">
        <v>0</v>
      </c>
      <c r="AF7621">
        <v>0</v>
      </c>
      <c r="AH7621" t="s">
        <v>25777</v>
      </c>
      <c r="AI7621" t="s">
        <v>323</v>
      </c>
      <c r="AJ7621" t="s">
        <v>323</v>
      </c>
      <c r="AK7621" t="s">
        <v>24528</v>
      </c>
      <c r="AL7621" t="s">
        <v>238</v>
      </c>
      <c r="AQ7621">
        <v>0</v>
      </c>
      <c r="AR7621">
        <f t="shared" si="119"/>
        <v>0</v>
      </c>
      <c r="AS7621">
        <v>1</v>
      </c>
      <c r="AT7621" t="s">
        <v>97</v>
      </c>
      <c r="AU7621">
        <v>5</v>
      </c>
    </row>
    <row r="7622" spans="1:47">
      <c r="A7622" t="s">
        <v>25778</v>
      </c>
      <c r="B7622" t="s">
        <v>293</v>
      </c>
      <c r="C7622">
        <v>239</v>
      </c>
      <c r="D7622" t="s">
        <v>25506</v>
      </c>
      <c r="E7622">
        <v>67</v>
      </c>
      <c r="F7622" t="s">
        <v>25507</v>
      </c>
      <c r="G7622" t="s">
        <v>24304</v>
      </c>
      <c r="J7622">
        <v>2.77529</v>
      </c>
      <c r="K7622">
        <v>0</v>
      </c>
      <c r="L7622">
        <v>0</v>
      </c>
      <c r="M7622">
        <v>0</v>
      </c>
      <c r="N7622">
        <v>0</v>
      </c>
      <c r="P7622">
        <v>0</v>
      </c>
      <c r="Q7622">
        <v>0</v>
      </c>
      <c r="R7622">
        <v>0</v>
      </c>
      <c r="T7622">
        <v>0</v>
      </c>
      <c r="Y7622">
        <v>0</v>
      </c>
      <c r="AB7622">
        <v>0</v>
      </c>
      <c r="AC7622">
        <v>0</v>
      </c>
      <c r="AD7622">
        <v>0</v>
      </c>
      <c r="AE7622">
        <v>0</v>
      </c>
      <c r="AF7622">
        <v>0</v>
      </c>
      <c r="AH7622" t="s">
        <v>25778</v>
      </c>
      <c r="AI7622" t="s">
        <v>323</v>
      </c>
      <c r="AJ7622" t="s">
        <v>323</v>
      </c>
      <c r="AK7622" t="s">
        <v>24528</v>
      </c>
      <c r="AL7622" t="s">
        <v>238</v>
      </c>
      <c r="AQ7622">
        <v>0</v>
      </c>
      <c r="AR7622">
        <f t="shared" si="119"/>
        <v>0</v>
      </c>
      <c r="AS7622">
        <v>1</v>
      </c>
      <c r="AT7622" t="s">
        <v>98</v>
      </c>
      <c r="AU7622">
        <v>6</v>
      </c>
    </row>
    <row r="7623" spans="1:47">
      <c r="A7623" t="s">
        <v>25779</v>
      </c>
      <c r="B7623" t="s">
        <v>293</v>
      </c>
      <c r="C7623">
        <v>239</v>
      </c>
      <c r="D7623" t="s">
        <v>25506</v>
      </c>
      <c r="E7623">
        <v>601</v>
      </c>
      <c r="F7623" t="s">
        <v>25507</v>
      </c>
      <c r="G7623" t="s">
        <v>24304</v>
      </c>
      <c r="J7623">
        <v>2.7582800000000001</v>
      </c>
      <c r="K7623">
        <v>0</v>
      </c>
      <c r="L7623">
        <v>0</v>
      </c>
      <c r="M7623">
        <v>0</v>
      </c>
      <c r="N7623">
        <v>0</v>
      </c>
      <c r="P7623">
        <v>0</v>
      </c>
      <c r="Q7623">
        <v>0</v>
      </c>
      <c r="R7623">
        <v>0</v>
      </c>
      <c r="T7623">
        <v>0</v>
      </c>
      <c r="Y7623">
        <v>0</v>
      </c>
      <c r="AB7623">
        <v>0</v>
      </c>
      <c r="AC7623">
        <v>0</v>
      </c>
      <c r="AD7623">
        <v>0</v>
      </c>
      <c r="AE7623">
        <v>0</v>
      </c>
      <c r="AF7623">
        <v>0</v>
      </c>
      <c r="AH7623" t="s">
        <v>25779</v>
      </c>
      <c r="AI7623" t="s">
        <v>323</v>
      </c>
      <c r="AJ7623" t="s">
        <v>323</v>
      </c>
      <c r="AK7623" t="s">
        <v>24528</v>
      </c>
      <c r="AL7623" t="s">
        <v>238</v>
      </c>
      <c r="AQ7623">
        <v>0</v>
      </c>
      <c r="AR7623">
        <f t="shared" si="119"/>
        <v>0</v>
      </c>
      <c r="AS7623">
        <v>1</v>
      </c>
      <c r="AT7623" t="s">
        <v>97</v>
      </c>
      <c r="AU7623">
        <v>5</v>
      </c>
    </row>
    <row r="7624" spans="1:47">
      <c r="A7624" t="s">
        <v>25780</v>
      </c>
      <c r="B7624" t="s">
        <v>293</v>
      </c>
      <c r="C7624">
        <v>52</v>
      </c>
      <c r="D7624" t="s">
        <v>23805</v>
      </c>
      <c r="E7624">
        <v>400</v>
      </c>
      <c r="F7624" t="s">
        <v>25781</v>
      </c>
      <c r="J7624">
        <v>100.17838</v>
      </c>
      <c r="K7624">
        <v>1</v>
      </c>
      <c r="L7624">
        <v>1</v>
      </c>
      <c r="M7624">
        <v>1</v>
      </c>
      <c r="N7624">
        <v>1</v>
      </c>
      <c r="O7624" t="s">
        <v>225</v>
      </c>
      <c r="P7624">
        <v>0</v>
      </c>
      <c r="Q7624">
        <v>0</v>
      </c>
      <c r="R7624">
        <v>0</v>
      </c>
      <c r="T7624">
        <v>0</v>
      </c>
      <c r="X7624" t="s">
        <v>225</v>
      </c>
      <c r="Y7624">
        <v>0</v>
      </c>
      <c r="AB7624">
        <v>1</v>
      </c>
      <c r="AC7624">
        <v>1</v>
      </c>
      <c r="AD7624">
        <v>0</v>
      </c>
      <c r="AE7624">
        <v>0</v>
      </c>
      <c r="AF7624">
        <v>0</v>
      </c>
      <c r="AQ7624">
        <v>0</v>
      </c>
      <c r="AR7624">
        <f t="shared" si="119"/>
        <v>1.21</v>
      </c>
      <c r="AS7624">
        <v>1</v>
      </c>
      <c r="AT7624" t="s">
        <v>124</v>
      </c>
      <c r="AU7624">
        <v>32</v>
      </c>
    </row>
    <row r="7625" spans="1:47">
      <c r="A7625" t="s">
        <v>25782</v>
      </c>
      <c r="B7625" t="s">
        <v>293</v>
      </c>
      <c r="C7625">
        <v>239</v>
      </c>
      <c r="D7625" t="s">
        <v>25506</v>
      </c>
      <c r="E7625">
        <v>601</v>
      </c>
      <c r="F7625" t="s">
        <v>25507</v>
      </c>
      <c r="G7625" t="s">
        <v>24304</v>
      </c>
      <c r="J7625">
        <v>2.7373500000000002</v>
      </c>
      <c r="K7625">
        <v>0</v>
      </c>
      <c r="L7625">
        <v>0</v>
      </c>
      <c r="M7625">
        <v>0</v>
      </c>
      <c r="N7625">
        <v>0</v>
      </c>
      <c r="P7625">
        <v>0</v>
      </c>
      <c r="Q7625">
        <v>0</v>
      </c>
      <c r="R7625">
        <v>0</v>
      </c>
      <c r="T7625">
        <v>0</v>
      </c>
      <c r="Y7625">
        <v>0</v>
      </c>
      <c r="AB7625">
        <v>0</v>
      </c>
      <c r="AC7625">
        <v>0</v>
      </c>
      <c r="AD7625">
        <v>0</v>
      </c>
      <c r="AE7625">
        <v>0</v>
      </c>
      <c r="AF7625">
        <v>0</v>
      </c>
      <c r="AH7625" t="s">
        <v>25782</v>
      </c>
      <c r="AI7625" t="s">
        <v>323</v>
      </c>
      <c r="AJ7625" t="s">
        <v>323</v>
      </c>
      <c r="AK7625" t="s">
        <v>24528</v>
      </c>
      <c r="AL7625" t="s">
        <v>238</v>
      </c>
      <c r="AQ7625">
        <v>0</v>
      </c>
      <c r="AR7625">
        <f t="shared" si="119"/>
        <v>0</v>
      </c>
      <c r="AS7625">
        <v>1</v>
      </c>
      <c r="AT7625" t="s">
        <v>97</v>
      </c>
      <c r="AU7625">
        <v>5</v>
      </c>
    </row>
    <row r="7626" spans="1:47">
      <c r="A7626" t="s">
        <v>25783</v>
      </c>
      <c r="B7626" t="s">
        <v>293</v>
      </c>
      <c r="C7626">
        <v>239</v>
      </c>
      <c r="D7626" t="s">
        <v>25506</v>
      </c>
      <c r="E7626">
        <v>601</v>
      </c>
      <c r="F7626" t="s">
        <v>25507</v>
      </c>
      <c r="G7626" t="s">
        <v>24304</v>
      </c>
      <c r="J7626">
        <v>2.7391899999999998</v>
      </c>
      <c r="K7626">
        <v>0</v>
      </c>
      <c r="L7626">
        <v>0</v>
      </c>
      <c r="M7626">
        <v>0</v>
      </c>
      <c r="N7626">
        <v>0</v>
      </c>
      <c r="P7626">
        <v>0</v>
      </c>
      <c r="Q7626">
        <v>0</v>
      </c>
      <c r="R7626">
        <v>0</v>
      </c>
      <c r="T7626">
        <v>0</v>
      </c>
      <c r="Y7626">
        <v>0</v>
      </c>
      <c r="AB7626">
        <v>0</v>
      </c>
      <c r="AC7626">
        <v>0</v>
      </c>
      <c r="AD7626">
        <v>0</v>
      </c>
      <c r="AE7626">
        <v>0</v>
      </c>
      <c r="AF7626">
        <v>0</v>
      </c>
      <c r="AH7626" t="s">
        <v>25783</v>
      </c>
      <c r="AI7626" t="s">
        <v>323</v>
      </c>
      <c r="AJ7626" t="s">
        <v>323</v>
      </c>
      <c r="AK7626" t="s">
        <v>24528</v>
      </c>
      <c r="AL7626" t="s">
        <v>238</v>
      </c>
      <c r="AQ7626">
        <v>0</v>
      </c>
      <c r="AR7626">
        <f t="shared" si="119"/>
        <v>0</v>
      </c>
      <c r="AS7626">
        <v>1</v>
      </c>
      <c r="AT7626" t="s">
        <v>98</v>
      </c>
      <c r="AU7626">
        <v>6</v>
      </c>
    </row>
    <row r="7627" spans="1:47">
      <c r="A7627" t="s">
        <v>25784</v>
      </c>
      <c r="B7627" t="s">
        <v>293</v>
      </c>
      <c r="C7627">
        <v>52</v>
      </c>
      <c r="D7627" t="s">
        <v>323</v>
      </c>
      <c r="E7627">
        <v>700</v>
      </c>
      <c r="F7627" t="s">
        <v>25785</v>
      </c>
      <c r="J7627">
        <v>8.5590100000000007</v>
      </c>
      <c r="K7627">
        <v>0</v>
      </c>
      <c r="L7627">
        <v>0</v>
      </c>
      <c r="M7627">
        <v>0</v>
      </c>
      <c r="N7627">
        <v>0</v>
      </c>
      <c r="P7627">
        <v>0</v>
      </c>
      <c r="Q7627">
        <v>0</v>
      </c>
      <c r="R7627">
        <v>0</v>
      </c>
      <c r="T7627">
        <v>0</v>
      </c>
      <c r="Y7627">
        <v>0</v>
      </c>
      <c r="AB7627">
        <v>0</v>
      </c>
      <c r="AC7627">
        <v>0</v>
      </c>
      <c r="AD7627">
        <v>0</v>
      </c>
      <c r="AE7627">
        <v>0</v>
      </c>
      <c r="AF7627">
        <v>0</v>
      </c>
      <c r="AQ7627">
        <v>0</v>
      </c>
      <c r="AR7627">
        <f t="shared" si="119"/>
        <v>0</v>
      </c>
      <c r="AS7627">
        <v>1</v>
      </c>
      <c r="AT7627" t="s">
        <v>123</v>
      </c>
      <c r="AU7627">
        <v>31</v>
      </c>
    </row>
    <row r="7628" spans="1:47">
      <c r="A7628" t="s">
        <v>25786</v>
      </c>
      <c r="B7628" t="s">
        <v>293</v>
      </c>
      <c r="C7628">
        <v>239</v>
      </c>
      <c r="D7628" t="s">
        <v>25506</v>
      </c>
      <c r="E7628">
        <v>601</v>
      </c>
      <c r="F7628" t="s">
        <v>25507</v>
      </c>
      <c r="G7628" t="s">
        <v>24304</v>
      </c>
      <c r="J7628">
        <v>2.5190100000000002</v>
      </c>
      <c r="K7628">
        <v>0</v>
      </c>
      <c r="L7628">
        <v>0</v>
      </c>
      <c r="M7628">
        <v>0</v>
      </c>
      <c r="N7628">
        <v>0</v>
      </c>
      <c r="P7628">
        <v>0</v>
      </c>
      <c r="Q7628">
        <v>0</v>
      </c>
      <c r="R7628">
        <v>0</v>
      </c>
      <c r="T7628">
        <v>0</v>
      </c>
      <c r="Y7628">
        <v>0</v>
      </c>
      <c r="AB7628">
        <v>0</v>
      </c>
      <c r="AC7628">
        <v>0</v>
      </c>
      <c r="AD7628">
        <v>0</v>
      </c>
      <c r="AE7628">
        <v>0</v>
      </c>
      <c r="AF7628">
        <v>0</v>
      </c>
      <c r="AH7628" t="s">
        <v>25786</v>
      </c>
      <c r="AI7628" t="s">
        <v>323</v>
      </c>
      <c r="AJ7628" t="s">
        <v>323</v>
      </c>
      <c r="AK7628" t="s">
        <v>24528</v>
      </c>
      <c r="AL7628" t="s">
        <v>238</v>
      </c>
      <c r="AQ7628">
        <v>0</v>
      </c>
      <c r="AR7628">
        <f t="shared" si="119"/>
        <v>0</v>
      </c>
      <c r="AS7628">
        <v>1</v>
      </c>
      <c r="AT7628" t="s">
        <v>97</v>
      </c>
      <c r="AU7628">
        <v>5</v>
      </c>
    </row>
    <row r="7629" spans="1:47">
      <c r="A7629" t="s">
        <v>25787</v>
      </c>
      <c r="B7629" t="s">
        <v>293</v>
      </c>
      <c r="C7629">
        <v>239</v>
      </c>
      <c r="D7629" t="s">
        <v>25506</v>
      </c>
      <c r="E7629">
        <v>601</v>
      </c>
      <c r="F7629" t="s">
        <v>25507</v>
      </c>
      <c r="G7629" t="s">
        <v>24304</v>
      </c>
      <c r="J7629">
        <v>2.7436600000000002</v>
      </c>
      <c r="K7629">
        <v>0</v>
      </c>
      <c r="L7629">
        <v>0</v>
      </c>
      <c r="M7629">
        <v>0</v>
      </c>
      <c r="N7629">
        <v>0</v>
      </c>
      <c r="P7629">
        <v>0</v>
      </c>
      <c r="Q7629">
        <v>0</v>
      </c>
      <c r="R7629">
        <v>0</v>
      </c>
      <c r="T7629">
        <v>0</v>
      </c>
      <c r="Y7629">
        <v>0</v>
      </c>
      <c r="AB7629">
        <v>0</v>
      </c>
      <c r="AC7629">
        <v>0</v>
      </c>
      <c r="AD7629">
        <v>0</v>
      </c>
      <c r="AE7629">
        <v>0</v>
      </c>
      <c r="AF7629">
        <v>0</v>
      </c>
      <c r="AH7629" t="s">
        <v>25787</v>
      </c>
      <c r="AI7629" t="s">
        <v>323</v>
      </c>
      <c r="AJ7629" t="s">
        <v>323</v>
      </c>
      <c r="AK7629" t="s">
        <v>24528</v>
      </c>
      <c r="AL7629" t="s">
        <v>238</v>
      </c>
      <c r="AQ7629">
        <v>0</v>
      </c>
      <c r="AR7629">
        <f t="shared" si="119"/>
        <v>0</v>
      </c>
      <c r="AS7629">
        <v>1</v>
      </c>
      <c r="AT7629" t="s">
        <v>97</v>
      </c>
      <c r="AU7629">
        <v>5</v>
      </c>
    </row>
    <row r="7630" spans="1:47">
      <c r="A7630" t="s">
        <v>25788</v>
      </c>
      <c r="B7630" t="s">
        <v>293</v>
      </c>
      <c r="C7630">
        <v>239</v>
      </c>
      <c r="D7630" t="s">
        <v>25789</v>
      </c>
      <c r="E7630">
        <v>905</v>
      </c>
      <c r="F7630" t="s">
        <v>25559</v>
      </c>
      <c r="G7630" t="s">
        <v>24304</v>
      </c>
      <c r="J7630">
        <v>50.404960000000003</v>
      </c>
      <c r="K7630">
        <v>6</v>
      </c>
      <c r="L7630">
        <v>6</v>
      </c>
      <c r="M7630">
        <v>6</v>
      </c>
      <c r="N7630">
        <v>6</v>
      </c>
      <c r="O7630" t="s">
        <v>225</v>
      </c>
      <c r="P7630">
        <v>0</v>
      </c>
      <c r="Q7630">
        <v>0</v>
      </c>
      <c r="R7630">
        <v>0</v>
      </c>
      <c r="T7630">
        <v>0</v>
      </c>
      <c r="X7630" t="s">
        <v>225</v>
      </c>
      <c r="Y7630">
        <v>0</v>
      </c>
      <c r="AB7630">
        <v>6</v>
      </c>
      <c r="AC7630">
        <v>6</v>
      </c>
      <c r="AD7630">
        <v>0</v>
      </c>
      <c r="AE7630">
        <v>11369</v>
      </c>
      <c r="AF7630">
        <v>1.5</v>
      </c>
      <c r="AH7630" t="s">
        <v>25788</v>
      </c>
      <c r="AI7630" t="s">
        <v>24887</v>
      </c>
      <c r="AJ7630" t="s">
        <v>25790</v>
      </c>
      <c r="AK7630" t="s">
        <v>25791</v>
      </c>
      <c r="AL7630" t="s">
        <v>238</v>
      </c>
      <c r="AM7630" t="s">
        <v>24530</v>
      </c>
      <c r="AN7630" t="s">
        <v>15067</v>
      </c>
      <c r="AO7630" t="s">
        <v>24560</v>
      </c>
      <c r="AQ7630">
        <v>0</v>
      </c>
      <c r="AR7630">
        <f t="shared" si="119"/>
        <v>6.9695999999999998</v>
      </c>
      <c r="AS7630">
        <v>1</v>
      </c>
      <c r="AT7630" t="s">
        <v>99</v>
      </c>
      <c r="AU7630">
        <v>7</v>
      </c>
    </row>
    <row r="7631" spans="1:47">
      <c r="A7631" t="s">
        <v>25792</v>
      </c>
      <c r="B7631" t="s">
        <v>293</v>
      </c>
      <c r="C7631">
        <v>239</v>
      </c>
      <c r="D7631" t="s">
        <v>25506</v>
      </c>
      <c r="E7631">
        <v>601</v>
      </c>
      <c r="F7631" t="s">
        <v>25507</v>
      </c>
      <c r="G7631" t="s">
        <v>24304</v>
      </c>
      <c r="J7631">
        <v>2.7962600000000002</v>
      </c>
      <c r="K7631">
        <v>0</v>
      </c>
      <c r="L7631">
        <v>0</v>
      </c>
      <c r="M7631">
        <v>0</v>
      </c>
      <c r="N7631">
        <v>0</v>
      </c>
      <c r="P7631">
        <v>0</v>
      </c>
      <c r="Q7631">
        <v>0</v>
      </c>
      <c r="R7631">
        <v>0</v>
      </c>
      <c r="T7631">
        <v>0</v>
      </c>
      <c r="Y7631">
        <v>0</v>
      </c>
      <c r="AB7631">
        <v>0</v>
      </c>
      <c r="AC7631">
        <v>0</v>
      </c>
      <c r="AD7631">
        <v>0</v>
      </c>
      <c r="AE7631">
        <v>0</v>
      </c>
      <c r="AF7631">
        <v>0</v>
      </c>
      <c r="AH7631" t="s">
        <v>25792</v>
      </c>
      <c r="AI7631" t="s">
        <v>323</v>
      </c>
      <c r="AJ7631" t="s">
        <v>323</v>
      </c>
      <c r="AK7631" t="s">
        <v>24528</v>
      </c>
      <c r="AL7631" t="s">
        <v>238</v>
      </c>
      <c r="AQ7631">
        <v>0</v>
      </c>
      <c r="AR7631">
        <f t="shared" si="119"/>
        <v>0</v>
      </c>
      <c r="AS7631">
        <v>1</v>
      </c>
      <c r="AT7631" t="s">
        <v>98</v>
      </c>
      <c r="AU7631">
        <v>6</v>
      </c>
    </row>
    <row r="7632" spans="1:47">
      <c r="A7632" t="s">
        <v>23729</v>
      </c>
      <c r="C7632">
        <v>239</v>
      </c>
      <c r="E7632">
        <v>999</v>
      </c>
      <c r="J7632">
        <v>0.17266000000000001</v>
      </c>
      <c r="K7632">
        <v>0</v>
      </c>
      <c r="L7632">
        <v>0</v>
      </c>
      <c r="M7632">
        <v>0</v>
      </c>
      <c r="N7632">
        <v>0</v>
      </c>
      <c r="P7632">
        <v>0</v>
      </c>
      <c r="Q7632">
        <v>0</v>
      </c>
      <c r="R7632">
        <v>0</v>
      </c>
      <c r="T7632">
        <v>0</v>
      </c>
      <c r="Y7632">
        <v>0</v>
      </c>
      <c r="AB7632">
        <v>0</v>
      </c>
      <c r="AC7632">
        <v>0</v>
      </c>
      <c r="AD7632">
        <v>0</v>
      </c>
      <c r="AE7632">
        <v>0</v>
      </c>
      <c r="AF7632">
        <v>0</v>
      </c>
      <c r="AI7632" t="s">
        <v>323</v>
      </c>
      <c r="AJ7632" t="s">
        <v>323</v>
      </c>
      <c r="AK7632" t="s">
        <v>323</v>
      </c>
      <c r="AQ7632">
        <v>0</v>
      </c>
      <c r="AR7632">
        <f t="shared" si="119"/>
        <v>0</v>
      </c>
      <c r="AS7632">
        <v>1</v>
      </c>
      <c r="AT7632" t="s">
        <v>124</v>
      </c>
      <c r="AU7632">
        <v>32</v>
      </c>
    </row>
    <row r="7633" spans="1:47">
      <c r="A7633" t="s">
        <v>25793</v>
      </c>
      <c r="B7633" t="s">
        <v>293</v>
      </c>
      <c r="C7633">
        <v>239</v>
      </c>
      <c r="D7633" t="s">
        <v>25506</v>
      </c>
      <c r="E7633">
        <v>601</v>
      </c>
      <c r="F7633" t="s">
        <v>25507</v>
      </c>
      <c r="G7633" t="s">
        <v>24304</v>
      </c>
      <c r="J7633">
        <v>2.8353100000000002</v>
      </c>
      <c r="K7633">
        <v>0</v>
      </c>
      <c r="L7633">
        <v>0</v>
      </c>
      <c r="M7633">
        <v>0</v>
      </c>
      <c r="N7633">
        <v>0</v>
      </c>
      <c r="P7633">
        <v>0</v>
      </c>
      <c r="Q7633">
        <v>0</v>
      </c>
      <c r="R7633">
        <v>0</v>
      </c>
      <c r="T7633">
        <v>0</v>
      </c>
      <c r="Y7633">
        <v>0</v>
      </c>
      <c r="AB7633">
        <v>0</v>
      </c>
      <c r="AC7633">
        <v>0</v>
      </c>
      <c r="AD7633">
        <v>0</v>
      </c>
      <c r="AE7633">
        <v>0</v>
      </c>
      <c r="AF7633">
        <v>0</v>
      </c>
      <c r="AH7633" t="s">
        <v>25793</v>
      </c>
      <c r="AI7633" t="s">
        <v>323</v>
      </c>
      <c r="AJ7633" t="s">
        <v>323</v>
      </c>
      <c r="AK7633" t="s">
        <v>24528</v>
      </c>
      <c r="AL7633" t="s">
        <v>238</v>
      </c>
      <c r="AQ7633">
        <v>0</v>
      </c>
      <c r="AR7633">
        <f t="shared" si="119"/>
        <v>0</v>
      </c>
      <c r="AS7633">
        <v>1</v>
      </c>
      <c r="AT7633" t="s">
        <v>97</v>
      </c>
      <c r="AU7633">
        <v>5</v>
      </c>
    </row>
    <row r="7634" spans="1:47">
      <c r="A7634" t="s">
        <v>23729</v>
      </c>
      <c r="C7634">
        <v>239</v>
      </c>
      <c r="E7634">
        <v>999</v>
      </c>
      <c r="J7634">
        <v>0.37009999999999998</v>
      </c>
      <c r="K7634">
        <v>0</v>
      </c>
      <c r="L7634">
        <v>0</v>
      </c>
      <c r="M7634">
        <v>0</v>
      </c>
      <c r="N7634">
        <v>0</v>
      </c>
      <c r="P7634">
        <v>0</v>
      </c>
      <c r="Q7634">
        <v>0</v>
      </c>
      <c r="R7634">
        <v>0</v>
      </c>
      <c r="T7634">
        <v>0</v>
      </c>
      <c r="Y7634">
        <v>0</v>
      </c>
      <c r="AB7634">
        <v>0</v>
      </c>
      <c r="AC7634">
        <v>0</v>
      </c>
      <c r="AD7634">
        <v>0</v>
      </c>
      <c r="AE7634">
        <v>0</v>
      </c>
      <c r="AF7634">
        <v>0</v>
      </c>
      <c r="AI7634" t="s">
        <v>323</v>
      </c>
      <c r="AJ7634" t="s">
        <v>323</v>
      </c>
      <c r="AK7634" t="s">
        <v>323</v>
      </c>
      <c r="AQ7634">
        <v>0</v>
      </c>
      <c r="AR7634">
        <f t="shared" si="119"/>
        <v>0</v>
      </c>
      <c r="AS7634">
        <v>1</v>
      </c>
      <c r="AT7634" t="s">
        <v>124</v>
      </c>
      <c r="AU7634">
        <v>32</v>
      </c>
    </row>
    <row r="7635" spans="1:47">
      <c r="A7635" t="s">
        <v>23729</v>
      </c>
      <c r="C7635">
        <v>239</v>
      </c>
      <c r="E7635">
        <v>0</v>
      </c>
      <c r="J7635">
        <v>6.0000000000000002E-5</v>
      </c>
      <c r="K7635">
        <v>0</v>
      </c>
      <c r="L7635">
        <v>0</v>
      </c>
      <c r="M7635">
        <v>0</v>
      </c>
      <c r="N7635">
        <v>0</v>
      </c>
      <c r="P7635">
        <v>0</v>
      </c>
      <c r="Q7635">
        <v>0</v>
      </c>
      <c r="R7635">
        <v>0</v>
      </c>
      <c r="T7635">
        <v>0</v>
      </c>
      <c r="Y7635">
        <v>0</v>
      </c>
      <c r="AB7635">
        <v>0</v>
      </c>
      <c r="AC7635">
        <v>0</v>
      </c>
      <c r="AD7635">
        <v>0</v>
      </c>
      <c r="AE7635">
        <v>0</v>
      </c>
      <c r="AF7635">
        <v>0</v>
      </c>
      <c r="AI7635" t="s">
        <v>323</v>
      </c>
      <c r="AJ7635" t="s">
        <v>323</v>
      </c>
      <c r="AK7635" t="s">
        <v>323</v>
      </c>
      <c r="AQ7635">
        <v>0</v>
      </c>
      <c r="AR7635">
        <f t="shared" si="119"/>
        <v>0</v>
      </c>
      <c r="AS7635">
        <v>1</v>
      </c>
      <c r="AT7635" t="s">
        <v>124</v>
      </c>
      <c r="AU7635">
        <v>32</v>
      </c>
    </row>
    <row r="7636" spans="1:47">
      <c r="A7636" t="s">
        <v>25794</v>
      </c>
      <c r="B7636" t="s">
        <v>293</v>
      </c>
      <c r="C7636">
        <v>239</v>
      </c>
      <c r="D7636" t="s">
        <v>25506</v>
      </c>
      <c r="E7636">
        <v>601</v>
      </c>
      <c r="F7636" t="s">
        <v>25507</v>
      </c>
      <c r="G7636" t="s">
        <v>24304</v>
      </c>
      <c r="J7636">
        <v>2.70601</v>
      </c>
      <c r="K7636">
        <v>0</v>
      </c>
      <c r="L7636">
        <v>0</v>
      </c>
      <c r="M7636">
        <v>0</v>
      </c>
      <c r="N7636">
        <v>0</v>
      </c>
      <c r="P7636">
        <v>0</v>
      </c>
      <c r="Q7636">
        <v>0</v>
      </c>
      <c r="R7636">
        <v>0</v>
      </c>
      <c r="T7636">
        <v>0</v>
      </c>
      <c r="Y7636">
        <v>0</v>
      </c>
      <c r="AB7636">
        <v>0</v>
      </c>
      <c r="AC7636">
        <v>0</v>
      </c>
      <c r="AD7636">
        <v>0</v>
      </c>
      <c r="AE7636">
        <v>0</v>
      </c>
      <c r="AF7636">
        <v>0</v>
      </c>
      <c r="AH7636" t="s">
        <v>25794</v>
      </c>
      <c r="AI7636" t="s">
        <v>323</v>
      </c>
      <c r="AJ7636" t="s">
        <v>323</v>
      </c>
      <c r="AK7636" t="s">
        <v>24528</v>
      </c>
      <c r="AL7636" t="s">
        <v>238</v>
      </c>
      <c r="AQ7636">
        <v>0</v>
      </c>
      <c r="AR7636">
        <f t="shared" si="119"/>
        <v>0</v>
      </c>
      <c r="AS7636">
        <v>1</v>
      </c>
      <c r="AT7636" t="s">
        <v>97</v>
      </c>
      <c r="AU7636">
        <v>5</v>
      </c>
    </row>
    <row r="7637" spans="1:47">
      <c r="A7637" t="s">
        <v>25795</v>
      </c>
      <c r="B7637" t="s">
        <v>293</v>
      </c>
      <c r="C7637">
        <v>239</v>
      </c>
      <c r="D7637" t="s">
        <v>25506</v>
      </c>
      <c r="E7637">
        <v>601</v>
      </c>
      <c r="F7637" t="s">
        <v>25507</v>
      </c>
      <c r="G7637" t="s">
        <v>24304</v>
      </c>
      <c r="J7637">
        <v>2.7622900000000001</v>
      </c>
      <c r="K7637">
        <v>0</v>
      </c>
      <c r="L7637">
        <v>0</v>
      </c>
      <c r="M7637">
        <v>0</v>
      </c>
      <c r="N7637">
        <v>0</v>
      </c>
      <c r="P7637">
        <v>0</v>
      </c>
      <c r="Q7637">
        <v>0</v>
      </c>
      <c r="R7637">
        <v>0</v>
      </c>
      <c r="T7637">
        <v>0</v>
      </c>
      <c r="Y7637">
        <v>0</v>
      </c>
      <c r="AB7637">
        <v>0</v>
      </c>
      <c r="AC7637">
        <v>0</v>
      </c>
      <c r="AD7637">
        <v>0</v>
      </c>
      <c r="AE7637">
        <v>0</v>
      </c>
      <c r="AF7637">
        <v>0</v>
      </c>
      <c r="AH7637" t="s">
        <v>25795</v>
      </c>
      <c r="AI7637" t="s">
        <v>323</v>
      </c>
      <c r="AJ7637" t="s">
        <v>323</v>
      </c>
      <c r="AK7637" t="s">
        <v>24528</v>
      </c>
      <c r="AL7637" t="s">
        <v>238</v>
      </c>
      <c r="AQ7637">
        <v>0</v>
      </c>
      <c r="AR7637">
        <f t="shared" si="119"/>
        <v>0</v>
      </c>
      <c r="AS7637">
        <v>1</v>
      </c>
      <c r="AT7637" t="s">
        <v>97</v>
      </c>
      <c r="AU7637">
        <v>5</v>
      </c>
    </row>
    <row r="7638" spans="1:47">
      <c r="A7638" t="s">
        <v>25796</v>
      </c>
      <c r="B7638" t="s">
        <v>293</v>
      </c>
      <c r="C7638">
        <v>239</v>
      </c>
      <c r="D7638" t="s">
        <v>25506</v>
      </c>
      <c r="E7638">
        <v>601</v>
      </c>
      <c r="F7638" t="s">
        <v>25507</v>
      </c>
      <c r="G7638" t="s">
        <v>24304</v>
      </c>
      <c r="J7638">
        <v>2.4377800000000001</v>
      </c>
      <c r="K7638">
        <v>0</v>
      </c>
      <c r="L7638">
        <v>0</v>
      </c>
      <c r="M7638">
        <v>0</v>
      </c>
      <c r="N7638">
        <v>0</v>
      </c>
      <c r="P7638">
        <v>0</v>
      </c>
      <c r="Q7638">
        <v>0</v>
      </c>
      <c r="R7638">
        <v>0</v>
      </c>
      <c r="T7638">
        <v>0</v>
      </c>
      <c r="Y7638">
        <v>0</v>
      </c>
      <c r="AB7638">
        <v>0</v>
      </c>
      <c r="AC7638">
        <v>0</v>
      </c>
      <c r="AD7638">
        <v>0</v>
      </c>
      <c r="AE7638">
        <v>0</v>
      </c>
      <c r="AF7638">
        <v>0</v>
      </c>
      <c r="AH7638" t="s">
        <v>25796</v>
      </c>
      <c r="AI7638" t="s">
        <v>323</v>
      </c>
      <c r="AJ7638" t="s">
        <v>323</v>
      </c>
      <c r="AK7638" t="s">
        <v>24528</v>
      </c>
      <c r="AL7638" t="s">
        <v>238</v>
      </c>
      <c r="AQ7638">
        <v>0</v>
      </c>
      <c r="AR7638">
        <f t="shared" si="119"/>
        <v>0</v>
      </c>
      <c r="AS7638">
        <v>1</v>
      </c>
      <c r="AT7638" t="s">
        <v>97</v>
      </c>
      <c r="AU7638">
        <v>5</v>
      </c>
    </row>
    <row r="7639" spans="1:47">
      <c r="A7639" t="s">
        <v>23729</v>
      </c>
      <c r="C7639">
        <v>239</v>
      </c>
      <c r="E7639">
        <v>0</v>
      </c>
      <c r="J7639">
        <v>8.9870000000000005E-2</v>
      </c>
      <c r="K7639">
        <v>0</v>
      </c>
      <c r="L7639">
        <v>0</v>
      </c>
      <c r="M7639">
        <v>0</v>
      </c>
      <c r="N7639">
        <v>0</v>
      </c>
      <c r="P7639">
        <v>0</v>
      </c>
      <c r="Q7639">
        <v>0</v>
      </c>
      <c r="R7639">
        <v>0</v>
      </c>
      <c r="T7639">
        <v>0</v>
      </c>
      <c r="Y7639">
        <v>0</v>
      </c>
      <c r="AB7639">
        <v>0</v>
      </c>
      <c r="AC7639">
        <v>0</v>
      </c>
      <c r="AD7639">
        <v>0</v>
      </c>
      <c r="AE7639">
        <v>0</v>
      </c>
      <c r="AF7639">
        <v>0</v>
      </c>
      <c r="AI7639" t="s">
        <v>323</v>
      </c>
      <c r="AJ7639" t="s">
        <v>323</v>
      </c>
      <c r="AK7639" t="s">
        <v>323</v>
      </c>
      <c r="AQ7639">
        <v>0</v>
      </c>
      <c r="AR7639">
        <f t="shared" si="119"/>
        <v>0</v>
      </c>
      <c r="AS7639">
        <v>1</v>
      </c>
      <c r="AT7639" t="s">
        <v>124</v>
      </c>
      <c r="AU7639">
        <v>32</v>
      </c>
    </row>
    <row r="7640" spans="1:47">
      <c r="A7640" t="s">
        <v>23729</v>
      </c>
      <c r="C7640">
        <v>239</v>
      </c>
      <c r="E7640">
        <v>0</v>
      </c>
      <c r="J7640">
        <v>1.17E-2</v>
      </c>
      <c r="K7640">
        <v>0</v>
      </c>
      <c r="L7640">
        <v>0</v>
      </c>
      <c r="M7640">
        <v>0</v>
      </c>
      <c r="N7640">
        <v>0</v>
      </c>
      <c r="P7640">
        <v>0</v>
      </c>
      <c r="Q7640">
        <v>0</v>
      </c>
      <c r="R7640">
        <v>0</v>
      </c>
      <c r="T7640">
        <v>0</v>
      </c>
      <c r="Y7640">
        <v>0</v>
      </c>
      <c r="AB7640">
        <v>0</v>
      </c>
      <c r="AC7640">
        <v>0</v>
      </c>
      <c r="AD7640">
        <v>0</v>
      </c>
      <c r="AE7640">
        <v>0</v>
      </c>
      <c r="AF7640">
        <v>0</v>
      </c>
      <c r="AI7640" t="s">
        <v>323</v>
      </c>
      <c r="AJ7640" t="s">
        <v>323</v>
      </c>
      <c r="AK7640" t="s">
        <v>323</v>
      </c>
      <c r="AQ7640">
        <v>0</v>
      </c>
      <c r="AR7640">
        <f t="shared" si="119"/>
        <v>0</v>
      </c>
      <c r="AS7640">
        <v>1</v>
      </c>
      <c r="AT7640" t="s">
        <v>124</v>
      </c>
      <c r="AU7640">
        <v>32</v>
      </c>
    </row>
    <row r="7641" spans="1:47">
      <c r="A7641" t="s">
        <v>25797</v>
      </c>
      <c r="B7641" t="s">
        <v>293</v>
      </c>
      <c r="C7641">
        <v>239</v>
      </c>
      <c r="D7641" t="s">
        <v>25798</v>
      </c>
      <c r="E7641">
        <v>905</v>
      </c>
      <c r="F7641" t="s">
        <v>25559</v>
      </c>
      <c r="G7641" t="s">
        <v>24304</v>
      </c>
      <c r="J7641">
        <v>0.35321000000000002</v>
      </c>
      <c r="K7641">
        <v>0</v>
      </c>
      <c r="L7641">
        <v>0</v>
      </c>
      <c r="M7641">
        <v>0</v>
      </c>
      <c r="N7641">
        <v>0</v>
      </c>
      <c r="P7641">
        <v>0</v>
      </c>
      <c r="Q7641">
        <v>0</v>
      </c>
      <c r="R7641">
        <v>0</v>
      </c>
      <c r="T7641">
        <v>0</v>
      </c>
      <c r="Y7641">
        <v>0</v>
      </c>
      <c r="AB7641">
        <v>0</v>
      </c>
      <c r="AC7641">
        <v>0</v>
      </c>
      <c r="AD7641">
        <v>0</v>
      </c>
      <c r="AE7641">
        <v>0</v>
      </c>
      <c r="AF7641">
        <v>0</v>
      </c>
      <c r="AH7641" t="s">
        <v>25797</v>
      </c>
      <c r="AI7641" t="s">
        <v>323</v>
      </c>
      <c r="AJ7641" t="s">
        <v>323</v>
      </c>
      <c r="AK7641" t="s">
        <v>323</v>
      </c>
      <c r="AL7641" t="s">
        <v>238</v>
      </c>
      <c r="AQ7641">
        <v>0</v>
      </c>
      <c r="AR7641">
        <f t="shared" si="119"/>
        <v>0</v>
      </c>
      <c r="AS7641">
        <v>1</v>
      </c>
      <c r="AT7641" t="s">
        <v>99</v>
      </c>
      <c r="AU7641">
        <v>7</v>
      </c>
    </row>
    <row r="7642" spans="1:47">
      <c r="A7642" t="s">
        <v>25799</v>
      </c>
      <c r="B7642" t="s">
        <v>293</v>
      </c>
      <c r="C7642">
        <v>239</v>
      </c>
      <c r="D7642" t="s">
        <v>25506</v>
      </c>
      <c r="E7642">
        <v>601</v>
      </c>
      <c r="F7642" t="s">
        <v>25507</v>
      </c>
      <c r="G7642" t="s">
        <v>24304</v>
      </c>
      <c r="J7642">
        <v>2.7963</v>
      </c>
      <c r="K7642">
        <v>0</v>
      </c>
      <c r="L7642">
        <v>0</v>
      </c>
      <c r="M7642">
        <v>0</v>
      </c>
      <c r="N7642">
        <v>0</v>
      </c>
      <c r="P7642">
        <v>0</v>
      </c>
      <c r="Q7642">
        <v>0</v>
      </c>
      <c r="R7642">
        <v>0</v>
      </c>
      <c r="T7642">
        <v>0</v>
      </c>
      <c r="Y7642">
        <v>0</v>
      </c>
      <c r="AB7642">
        <v>0</v>
      </c>
      <c r="AC7642">
        <v>0</v>
      </c>
      <c r="AD7642">
        <v>0</v>
      </c>
      <c r="AE7642">
        <v>0</v>
      </c>
      <c r="AF7642">
        <v>0</v>
      </c>
      <c r="AH7642" t="s">
        <v>25799</v>
      </c>
      <c r="AI7642" t="s">
        <v>323</v>
      </c>
      <c r="AJ7642" t="s">
        <v>323</v>
      </c>
      <c r="AK7642" t="s">
        <v>24528</v>
      </c>
      <c r="AL7642" t="s">
        <v>238</v>
      </c>
      <c r="AQ7642">
        <v>0</v>
      </c>
      <c r="AR7642">
        <f t="shared" si="119"/>
        <v>0</v>
      </c>
      <c r="AS7642">
        <v>1</v>
      </c>
      <c r="AT7642" t="s">
        <v>97</v>
      </c>
      <c r="AU7642">
        <v>5</v>
      </c>
    </row>
    <row r="7643" spans="1:47">
      <c r="A7643" t="s">
        <v>25800</v>
      </c>
      <c r="B7643" t="s">
        <v>293</v>
      </c>
      <c r="C7643">
        <v>239</v>
      </c>
      <c r="D7643" t="s">
        <v>25506</v>
      </c>
      <c r="E7643">
        <v>601</v>
      </c>
      <c r="F7643" t="s">
        <v>25507</v>
      </c>
      <c r="G7643" t="s">
        <v>24304</v>
      </c>
      <c r="J7643">
        <v>2.7657500000000002</v>
      </c>
      <c r="K7643">
        <v>0</v>
      </c>
      <c r="L7643">
        <v>0</v>
      </c>
      <c r="M7643">
        <v>0</v>
      </c>
      <c r="N7643">
        <v>0</v>
      </c>
      <c r="P7643">
        <v>0</v>
      </c>
      <c r="Q7643">
        <v>0</v>
      </c>
      <c r="R7643">
        <v>0</v>
      </c>
      <c r="T7643">
        <v>0</v>
      </c>
      <c r="Y7643">
        <v>0</v>
      </c>
      <c r="AB7643">
        <v>0</v>
      </c>
      <c r="AC7643">
        <v>0</v>
      </c>
      <c r="AD7643">
        <v>0</v>
      </c>
      <c r="AE7643">
        <v>0</v>
      </c>
      <c r="AF7643">
        <v>0</v>
      </c>
      <c r="AH7643" t="s">
        <v>25800</v>
      </c>
      <c r="AI7643" t="s">
        <v>323</v>
      </c>
      <c r="AJ7643" t="s">
        <v>323</v>
      </c>
      <c r="AK7643" t="s">
        <v>24528</v>
      </c>
      <c r="AL7643" t="s">
        <v>238</v>
      </c>
      <c r="AQ7643">
        <v>0</v>
      </c>
      <c r="AR7643">
        <f t="shared" si="119"/>
        <v>0</v>
      </c>
      <c r="AS7643">
        <v>1</v>
      </c>
      <c r="AT7643" t="s">
        <v>97</v>
      </c>
      <c r="AU7643">
        <v>5</v>
      </c>
    </row>
    <row r="7644" spans="1:47">
      <c r="A7644" t="s">
        <v>25801</v>
      </c>
      <c r="B7644" t="s">
        <v>293</v>
      </c>
      <c r="C7644">
        <v>239</v>
      </c>
      <c r="D7644" t="s">
        <v>25506</v>
      </c>
      <c r="E7644">
        <v>601</v>
      </c>
      <c r="F7644" t="s">
        <v>25507</v>
      </c>
      <c r="G7644" t="s">
        <v>24304</v>
      </c>
      <c r="J7644">
        <v>2.7422499999999999</v>
      </c>
      <c r="K7644">
        <v>0</v>
      </c>
      <c r="L7644">
        <v>0</v>
      </c>
      <c r="M7644">
        <v>0</v>
      </c>
      <c r="N7644">
        <v>0</v>
      </c>
      <c r="P7644">
        <v>0</v>
      </c>
      <c r="Q7644">
        <v>0</v>
      </c>
      <c r="R7644">
        <v>0</v>
      </c>
      <c r="T7644">
        <v>0</v>
      </c>
      <c r="Y7644">
        <v>0</v>
      </c>
      <c r="AB7644">
        <v>0</v>
      </c>
      <c r="AC7644">
        <v>0</v>
      </c>
      <c r="AD7644">
        <v>0</v>
      </c>
      <c r="AE7644">
        <v>0</v>
      </c>
      <c r="AF7644">
        <v>0</v>
      </c>
      <c r="AH7644" t="s">
        <v>25801</v>
      </c>
      <c r="AI7644" t="s">
        <v>323</v>
      </c>
      <c r="AJ7644" t="s">
        <v>323</v>
      </c>
      <c r="AK7644" t="s">
        <v>24528</v>
      </c>
      <c r="AL7644" t="s">
        <v>238</v>
      </c>
      <c r="AQ7644">
        <v>0</v>
      </c>
      <c r="AR7644">
        <f t="shared" si="119"/>
        <v>0</v>
      </c>
      <c r="AS7644">
        <v>1</v>
      </c>
      <c r="AT7644" t="s">
        <v>97</v>
      </c>
      <c r="AU7644">
        <v>5</v>
      </c>
    </row>
    <row r="7645" spans="1:47">
      <c r="A7645" t="s">
        <v>25802</v>
      </c>
      <c r="B7645" t="s">
        <v>293</v>
      </c>
      <c r="C7645">
        <v>52</v>
      </c>
      <c r="D7645" t="s">
        <v>25803</v>
      </c>
      <c r="E7645">
        <v>103</v>
      </c>
      <c r="F7645" t="s">
        <v>25804</v>
      </c>
      <c r="J7645">
        <v>1.65899</v>
      </c>
      <c r="K7645">
        <v>0</v>
      </c>
      <c r="L7645">
        <v>0</v>
      </c>
      <c r="M7645">
        <v>0</v>
      </c>
      <c r="N7645">
        <v>0</v>
      </c>
      <c r="P7645">
        <v>0</v>
      </c>
      <c r="Q7645">
        <v>0</v>
      </c>
      <c r="R7645">
        <v>0</v>
      </c>
      <c r="T7645">
        <v>0</v>
      </c>
      <c r="Y7645">
        <v>0</v>
      </c>
      <c r="AB7645">
        <v>0</v>
      </c>
      <c r="AC7645">
        <v>0</v>
      </c>
      <c r="AD7645">
        <v>0</v>
      </c>
      <c r="AE7645">
        <v>0</v>
      </c>
      <c r="AF7645">
        <v>0</v>
      </c>
      <c r="AQ7645">
        <v>0</v>
      </c>
      <c r="AR7645">
        <f t="shared" si="119"/>
        <v>0</v>
      </c>
      <c r="AS7645">
        <v>1</v>
      </c>
      <c r="AT7645" t="s">
        <v>123</v>
      </c>
      <c r="AU7645">
        <v>31</v>
      </c>
    </row>
    <row r="7646" spans="1:47">
      <c r="A7646" t="s">
        <v>25805</v>
      </c>
      <c r="B7646" t="s">
        <v>293</v>
      </c>
      <c r="C7646">
        <v>239</v>
      </c>
      <c r="D7646" t="s">
        <v>25506</v>
      </c>
      <c r="E7646">
        <v>601</v>
      </c>
      <c r="F7646" t="s">
        <v>25507</v>
      </c>
      <c r="G7646" t="s">
        <v>24304</v>
      </c>
      <c r="J7646">
        <v>2.4375499999999999</v>
      </c>
      <c r="K7646">
        <v>0</v>
      </c>
      <c r="L7646">
        <v>0</v>
      </c>
      <c r="M7646">
        <v>0</v>
      </c>
      <c r="N7646">
        <v>0</v>
      </c>
      <c r="P7646">
        <v>0</v>
      </c>
      <c r="Q7646">
        <v>0</v>
      </c>
      <c r="R7646">
        <v>0</v>
      </c>
      <c r="T7646">
        <v>0</v>
      </c>
      <c r="Y7646">
        <v>0</v>
      </c>
      <c r="AB7646">
        <v>0</v>
      </c>
      <c r="AC7646">
        <v>0</v>
      </c>
      <c r="AD7646">
        <v>0</v>
      </c>
      <c r="AE7646">
        <v>0</v>
      </c>
      <c r="AF7646">
        <v>0</v>
      </c>
      <c r="AH7646" t="s">
        <v>25805</v>
      </c>
      <c r="AI7646" t="s">
        <v>323</v>
      </c>
      <c r="AJ7646" t="s">
        <v>323</v>
      </c>
      <c r="AK7646" t="s">
        <v>24528</v>
      </c>
      <c r="AL7646" t="s">
        <v>238</v>
      </c>
      <c r="AQ7646">
        <v>0</v>
      </c>
      <c r="AR7646">
        <f t="shared" si="119"/>
        <v>0</v>
      </c>
      <c r="AS7646">
        <v>1</v>
      </c>
      <c r="AT7646" t="s">
        <v>97</v>
      </c>
      <c r="AU7646">
        <v>5</v>
      </c>
    </row>
    <row r="7647" spans="1:47">
      <c r="A7647" t="s">
        <v>25806</v>
      </c>
      <c r="B7647" t="s">
        <v>293</v>
      </c>
      <c r="C7647">
        <v>239</v>
      </c>
      <c r="D7647" t="s">
        <v>25506</v>
      </c>
      <c r="E7647">
        <v>601</v>
      </c>
      <c r="F7647" t="s">
        <v>25507</v>
      </c>
      <c r="G7647" t="s">
        <v>24304</v>
      </c>
      <c r="J7647">
        <v>2.7622499999999999</v>
      </c>
      <c r="K7647">
        <v>0</v>
      </c>
      <c r="L7647">
        <v>0</v>
      </c>
      <c r="M7647">
        <v>0</v>
      </c>
      <c r="N7647">
        <v>0</v>
      </c>
      <c r="P7647">
        <v>0</v>
      </c>
      <c r="Q7647">
        <v>0</v>
      </c>
      <c r="R7647">
        <v>0</v>
      </c>
      <c r="T7647">
        <v>0</v>
      </c>
      <c r="Y7647">
        <v>0</v>
      </c>
      <c r="AB7647">
        <v>0</v>
      </c>
      <c r="AC7647">
        <v>0</v>
      </c>
      <c r="AD7647">
        <v>0</v>
      </c>
      <c r="AE7647">
        <v>0</v>
      </c>
      <c r="AF7647">
        <v>0</v>
      </c>
      <c r="AH7647" t="s">
        <v>25806</v>
      </c>
      <c r="AI7647" t="s">
        <v>323</v>
      </c>
      <c r="AJ7647" t="s">
        <v>323</v>
      </c>
      <c r="AK7647" t="s">
        <v>24528</v>
      </c>
      <c r="AL7647" t="s">
        <v>238</v>
      </c>
      <c r="AQ7647">
        <v>0</v>
      </c>
      <c r="AR7647">
        <f t="shared" si="119"/>
        <v>0</v>
      </c>
      <c r="AS7647">
        <v>1</v>
      </c>
      <c r="AT7647" t="s">
        <v>97</v>
      </c>
      <c r="AU7647">
        <v>5</v>
      </c>
    </row>
    <row r="7648" spans="1:47">
      <c r="A7648" t="s">
        <v>25807</v>
      </c>
      <c r="B7648" t="s">
        <v>293</v>
      </c>
      <c r="C7648">
        <v>239</v>
      </c>
      <c r="D7648" t="s">
        <v>25506</v>
      </c>
      <c r="E7648">
        <v>601</v>
      </c>
      <c r="F7648" t="s">
        <v>25507</v>
      </c>
      <c r="G7648" t="s">
        <v>24304</v>
      </c>
      <c r="J7648">
        <v>2.75657</v>
      </c>
      <c r="K7648">
        <v>0</v>
      </c>
      <c r="L7648">
        <v>0</v>
      </c>
      <c r="M7648">
        <v>0</v>
      </c>
      <c r="N7648">
        <v>0</v>
      </c>
      <c r="P7648">
        <v>0</v>
      </c>
      <c r="Q7648">
        <v>0</v>
      </c>
      <c r="R7648">
        <v>0</v>
      </c>
      <c r="T7648">
        <v>0</v>
      </c>
      <c r="Y7648">
        <v>0</v>
      </c>
      <c r="AB7648">
        <v>0</v>
      </c>
      <c r="AC7648">
        <v>0</v>
      </c>
      <c r="AD7648">
        <v>0</v>
      </c>
      <c r="AE7648">
        <v>0</v>
      </c>
      <c r="AF7648">
        <v>0</v>
      </c>
      <c r="AH7648" t="s">
        <v>25807</v>
      </c>
      <c r="AI7648" t="s">
        <v>323</v>
      </c>
      <c r="AJ7648" t="s">
        <v>323</v>
      </c>
      <c r="AK7648" t="s">
        <v>24528</v>
      </c>
      <c r="AL7648" t="s">
        <v>238</v>
      </c>
      <c r="AQ7648">
        <v>0</v>
      </c>
      <c r="AR7648">
        <f t="shared" si="119"/>
        <v>0</v>
      </c>
      <c r="AS7648">
        <v>1</v>
      </c>
      <c r="AT7648" t="s">
        <v>97</v>
      </c>
      <c r="AU7648">
        <v>5</v>
      </c>
    </row>
    <row r="7649" spans="1:47">
      <c r="A7649" t="s">
        <v>25808</v>
      </c>
      <c r="B7649" t="s">
        <v>293</v>
      </c>
      <c r="C7649">
        <v>239</v>
      </c>
      <c r="D7649" t="s">
        <v>25506</v>
      </c>
      <c r="E7649">
        <v>601</v>
      </c>
      <c r="F7649" t="s">
        <v>25507</v>
      </c>
      <c r="G7649" t="s">
        <v>24304</v>
      </c>
      <c r="J7649">
        <v>2.7705099999999998</v>
      </c>
      <c r="K7649">
        <v>0</v>
      </c>
      <c r="L7649">
        <v>0</v>
      </c>
      <c r="M7649">
        <v>0</v>
      </c>
      <c r="N7649">
        <v>0</v>
      </c>
      <c r="P7649">
        <v>0</v>
      </c>
      <c r="Q7649">
        <v>0</v>
      </c>
      <c r="R7649">
        <v>0</v>
      </c>
      <c r="T7649">
        <v>0</v>
      </c>
      <c r="Y7649">
        <v>0</v>
      </c>
      <c r="AB7649">
        <v>0</v>
      </c>
      <c r="AC7649">
        <v>0</v>
      </c>
      <c r="AD7649">
        <v>0</v>
      </c>
      <c r="AE7649">
        <v>0</v>
      </c>
      <c r="AF7649">
        <v>0</v>
      </c>
      <c r="AH7649" t="s">
        <v>25808</v>
      </c>
      <c r="AI7649" t="s">
        <v>323</v>
      </c>
      <c r="AJ7649" t="s">
        <v>323</v>
      </c>
      <c r="AK7649" t="s">
        <v>24528</v>
      </c>
      <c r="AL7649" t="s">
        <v>238</v>
      </c>
      <c r="AQ7649">
        <v>0</v>
      </c>
      <c r="AR7649">
        <f t="shared" si="119"/>
        <v>0</v>
      </c>
      <c r="AS7649">
        <v>1</v>
      </c>
      <c r="AT7649" t="s">
        <v>97</v>
      </c>
      <c r="AU7649">
        <v>5</v>
      </c>
    </row>
    <row r="7650" spans="1:47">
      <c r="A7650" t="s">
        <v>25809</v>
      </c>
      <c r="B7650" t="s">
        <v>293</v>
      </c>
      <c r="C7650">
        <v>239</v>
      </c>
      <c r="D7650" t="s">
        <v>25506</v>
      </c>
      <c r="E7650">
        <v>601</v>
      </c>
      <c r="F7650" t="s">
        <v>25507</v>
      </c>
      <c r="G7650" t="s">
        <v>24304</v>
      </c>
      <c r="J7650">
        <v>2.75074</v>
      </c>
      <c r="K7650">
        <v>0</v>
      </c>
      <c r="L7650">
        <v>0</v>
      </c>
      <c r="M7650">
        <v>0</v>
      </c>
      <c r="N7650">
        <v>0</v>
      </c>
      <c r="P7650">
        <v>0</v>
      </c>
      <c r="Q7650">
        <v>0</v>
      </c>
      <c r="R7650">
        <v>0</v>
      </c>
      <c r="T7650">
        <v>0</v>
      </c>
      <c r="Y7650">
        <v>0</v>
      </c>
      <c r="AB7650">
        <v>0</v>
      </c>
      <c r="AC7650">
        <v>0</v>
      </c>
      <c r="AD7650">
        <v>0</v>
      </c>
      <c r="AE7650">
        <v>0</v>
      </c>
      <c r="AF7650">
        <v>0</v>
      </c>
      <c r="AH7650" t="s">
        <v>25809</v>
      </c>
      <c r="AI7650" t="s">
        <v>323</v>
      </c>
      <c r="AJ7650" t="s">
        <v>323</v>
      </c>
      <c r="AK7650" t="s">
        <v>24528</v>
      </c>
      <c r="AL7650" t="s">
        <v>238</v>
      </c>
      <c r="AQ7650">
        <v>0</v>
      </c>
      <c r="AR7650">
        <f t="shared" si="119"/>
        <v>0</v>
      </c>
      <c r="AS7650">
        <v>1</v>
      </c>
      <c r="AT7650" t="s">
        <v>97</v>
      </c>
      <c r="AU7650">
        <v>5</v>
      </c>
    </row>
    <row r="7651" spans="1:47">
      <c r="A7651" t="s">
        <v>25810</v>
      </c>
      <c r="B7651" t="s">
        <v>293</v>
      </c>
      <c r="C7651">
        <v>239</v>
      </c>
      <c r="D7651" t="s">
        <v>25506</v>
      </c>
      <c r="E7651">
        <v>601</v>
      </c>
      <c r="F7651" t="s">
        <v>25507</v>
      </c>
      <c r="G7651" t="s">
        <v>24304</v>
      </c>
      <c r="J7651">
        <v>2.1543000000000001</v>
      </c>
      <c r="K7651">
        <v>0</v>
      </c>
      <c r="L7651">
        <v>0</v>
      </c>
      <c r="M7651">
        <v>0</v>
      </c>
      <c r="N7651">
        <v>0</v>
      </c>
      <c r="P7651">
        <v>0</v>
      </c>
      <c r="Q7651">
        <v>0</v>
      </c>
      <c r="R7651">
        <v>0</v>
      </c>
      <c r="T7651">
        <v>0</v>
      </c>
      <c r="Y7651">
        <v>0</v>
      </c>
      <c r="AB7651">
        <v>0</v>
      </c>
      <c r="AC7651">
        <v>0</v>
      </c>
      <c r="AD7651">
        <v>0</v>
      </c>
      <c r="AE7651">
        <v>0</v>
      </c>
      <c r="AF7651">
        <v>0</v>
      </c>
      <c r="AH7651" t="s">
        <v>25810</v>
      </c>
      <c r="AI7651" t="s">
        <v>323</v>
      </c>
      <c r="AJ7651" t="s">
        <v>323</v>
      </c>
      <c r="AK7651" t="s">
        <v>24528</v>
      </c>
      <c r="AL7651" t="s">
        <v>238</v>
      </c>
      <c r="AQ7651">
        <v>0</v>
      </c>
      <c r="AR7651">
        <f t="shared" si="119"/>
        <v>0</v>
      </c>
      <c r="AS7651">
        <v>1</v>
      </c>
      <c r="AT7651" t="s">
        <v>97</v>
      </c>
      <c r="AU7651">
        <v>5</v>
      </c>
    </row>
    <row r="7652" spans="1:47">
      <c r="A7652" t="s">
        <v>25811</v>
      </c>
      <c r="B7652" t="s">
        <v>293</v>
      </c>
      <c r="C7652">
        <v>239</v>
      </c>
      <c r="D7652" t="s">
        <v>25812</v>
      </c>
      <c r="E7652">
        <v>710</v>
      </c>
      <c r="F7652" t="s">
        <v>25813</v>
      </c>
      <c r="G7652" t="s">
        <v>24304</v>
      </c>
      <c r="J7652">
        <v>145.19676999999999</v>
      </c>
      <c r="K7652">
        <v>0</v>
      </c>
      <c r="L7652">
        <v>0</v>
      </c>
      <c r="M7652">
        <v>0</v>
      </c>
      <c r="N7652">
        <v>0</v>
      </c>
      <c r="P7652">
        <v>0</v>
      </c>
      <c r="Q7652">
        <v>0</v>
      </c>
      <c r="R7652">
        <v>0</v>
      </c>
      <c r="T7652">
        <v>0</v>
      </c>
      <c r="Y7652">
        <v>0</v>
      </c>
      <c r="AB7652">
        <v>0</v>
      </c>
      <c r="AC7652">
        <v>0</v>
      </c>
      <c r="AD7652">
        <v>0</v>
      </c>
      <c r="AE7652">
        <v>0</v>
      </c>
      <c r="AF7652">
        <v>0</v>
      </c>
      <c r="AH7652" t="s">
        <v>25811</v>
      </c>
      <c r="AI7652" t="s">
        <v>323</v>
      </c>
      <c r="AJ7652" t="s">
        <v>323</v>
      </c>
      <c r="AK7652" t="s">
        <v>323</v>
      </c>
      <c r="AL7652" t="s">
        <v>238</v>
      </c>
      <c r="AP7652" t="s">
        <v>25814</v>
      </c>
      <c r="AQ7652">
        <v>0</v>
      </c>
      <c r="AR7652">
        <f t="shared" si="119"/>
        <v>0</v>
      </c>
      <c r="AS7652">
        <v>1</v>
      </c>
      <c r="AT7652" t="s">
        <v>125</v>
      </c>
      <c r="AU7652">
        <v>33</v>
      </c>
    </row>
    <row r="7653" spans="1:47">
      <c r="A7653" t="s">
        <v>25815</v>
      </c>
      <c r="B7653" t="s">
        <v>293</v>
      </c>
      <c r="C7653">
        <v>239</v>
      </c>
      <c r="D7653" t="s">
        <v>25506</v>
      </c>
      <c r="E7653">
        <v>601</v>
      </c>
      <c r="F7653" t="s">
        <v>25507</v>
      </c>
      <c r="G7653" t="s">
        <v>24304</v>
      </c>
      <c r="J7653">
        <v>2.7271899999999998</v>
      </c>
      <c r="K7653">
        <v>0</v>
      </c>
      <c r="L7653">
        <v>0</v>
      </c>
      <c r="M7653">
        <v>0</v>
      </c>
      <c r="N7653">
        <v>0</v>
      </c>
      <c r="P7653">
        <v>0</v>
      </c>
      <c r="Q7653">
        <v>0</v>
      </c>
      <c r="R7653">
        <v>0</v>
      </c>
      <c r="T7653">
        <v>0</v>
      </c>
      <c r="Y7653">
        <v>0</v>
      </c>
      <c r="AB7653">
        <v>0</v>
      </c>
      <c r="AC7653">
        <v>0</v>
      </c>
      <c r="AD7653">
        <v>0</v>
      </c>
      <c r="AE7653">
        <v>0</v>
      </c>
      <c r="AF7653">
        <v>0</v>
      </c>
      <c r="AH7653" t="s">
        <v>25815</v>
      </c>
      <c r="AI7653" t="s">
        <v>323</v>
      </c>
      <c r="AJ7653" t="s">
        <v>323</v>
      </c>
      <c r="AK7653" t="s">
        <v>24528</v>
      </c>
      <c r="AL7653" t="s">
        <v>238</v>
      </c>
      <c r="AQ7653">
        <v>0</v>
      </c>
      <c r="AR7653">
        <f t="shared" si="119"/>
        <v>0</v>
      </c>
      <c r="AS7653">
        <v>1</v>
      </c>
      <c r="AT7653" t="s">
        <v>97</v>
      </c>
      <c r="AU7653">
        <v>5</v>
      </c>
    </row>
    <row r="7654" spans="1:47">
      <c r="A7654" t="s">
        <v>25816</v>
      </c>
      <c r="B7654" t="s">
        <v>293</v>
      </c>
      <c r="C7654">
        <v>239</v>
      </c>
      <c r="D7654" t="s">
        <v>25506</v>
      </c>
      <c r="E7654">
        <v>601</v>
      </c>
      <c r="F7654" t="s">
        <v>25507</v>
      </c>
      <c r="G7654" t="s">
        <v>24304</v>
      </c>
      <c r="J7654">
        <v>2.7474599999999998</v>
      </c>
      <c r="K7654">
        <v>0</v>
      </c>
      <c r="L7654">
        <v>0</v>
      </c>
      <c r="M7654">
        <v>0</v>
      </c>
      <c r="N7654">
        <v>0</v>
      </c>
      <c r="P7654">
        <v>0</v>
      </c>
      <c r="Q7654">
        <v>0</v>
      </c>
      <c r="R7654">
        <v>0</v>
      </c>
      <c r="T7654">
        <v>0</v>
      </c>
      <c r="Y7654">
        <v>0</v>
      </c>
      <c r="AB7654">
        <v>0</v>
      </c>
      <c r="AC7654">
        <v>0</v>
      </c>
      <c r="AD7654">
        <v>0</v>
      </c>
      <c r="AE7654">
        <v>0</v>
      </c>
      <c r="AF7654">
        <v>0</v>
      </c>
      <c r="AH7654" t="s">
        <v>25816</v>
      </c>
      <c r="AI7654" t="s">
        <v>323</v>
      </c>
      <c r="AJ7654" t="s">
        <v>323</v>
      </c>
      <c r="AK7654" t="s">
        <v>24528</v>
      </c>
      <c r="AL7654" t="s">
        <v>238</v>
      </c>
      <c r="AQ7654">
        <v>0</v>
      </c>
      <c r="AR7654">
        <f t="shared" si="119"/>
        <v>0</v>
      </c>
      <c r="AS7654">
        <v>1</v>
      </c>
      <c r="AT7654" t="s">
        <v>97</v>
      </c>
      <c r="AU7654">
        <v>5</v>
      </c>
    </row>
    <row r="7655" spans="1:47">
      <c r="A7655" t="s">
        <v>25817</v>
      </c>
      <c r="B7655" t="s">
        <v>293</v>
      </c>
      <c r="C7655">
        <v>239</v>
      </c>
      <c r="D7655" t="s">
        <v>25506</v>
      </c>
      <c r="E7655">
        <v>601</v>
      </c>
      <c r="F7655" t="s">
        <v>25507</v>
      </c>
      <c r="G7655" t="s">
        <v>24304</v>
      </c>
      <c r="J7655">
        <v>1.4657199999999999</v>
      </c>
      <c r="K7655">
        <v>0</v>
      </c>
      <c r="L7655">
        <v>0</v>
      </c>
      <c r="M7655">
        <v>0</v>
      </c>
      <c r="N7655">
        <v>0</v>
      </c>
      <c r="P7655">
        <v>0</v>
      </c>
      <c r="Q7655">
        <v>0</v>
      </c>
      <c r="R7655">
        <v>0</v>
      </c>
      <c r="T7655">
        <v>0</v>
      </c>
      <c r="Y7655">
        <v>0</v>
      </c>
      <c r="AB7655">
        <v>0</v>
      </c>
      <c r="AC7655">
        <v>0</v>
      </c>
      <c r="AD7655">
        <v>0</v>
      </c>
      <c r="AE7655">
        <v>0</v>
      </c>
      <c r="AF7655">
        <v>0</v>
      </c>
      <c r="AH7655" t="s">
        <v>25817</v>
      </c>
      <c r="AI7655" t="s">
        <v>323</v>
      </c>
      <c r="AJ7655" t="s">
        <v>323</v>
      </c>
      <c r="AK7655" t="s">
        <v>24528</v>
      </c>
      <c r="AL7655" t="s">
        <v>238</v>
      </c>
      <c r="AQ7655">
        <v>0</v>
      </c>
      <c r="AR7655">
        <f t="shared" si="119"/>
        <v>0</v>
      </c>
      <c r="AS7655">
        <v>1</v>
      </c>
      <c r="AT7655" t="s">
        <v>139</v>
      </c>
      <c r="AU7655">
        <v>49</v>
      </c>
    </row>
    <row r="7656" spans="1:47">
      <c r="A7656" t="s">
        <v>23729</v>
      </c>
      <c r="C7656">
        <v>239</v>
      </c>
      <c r="E7656">
        <v>999</v>
      </c>
      <c r="J7656">
        <v>0.53708</v>
      </c>
      <c r="K7656">
        <v>0</v>
      </c>
      <c r="L7656">
        <v>0</v>
      </c>
      <c r="M7656">
        <v>0</v>
      </c>
      <c r="N7656">
        <v>0</v>
      </c>
      <c r="P7656">
        <v>0</v>
      </c>
      <c r="Q7656">
        <v>0</v>
      </c>
      <c r="R7656">
        <v>0</v>
      </c>
      <c r="T7656">
        <v>0</v>
      </c>
      <c r="Y7656">
        <v>0</v>
      </c>
      <c r="AB7656">
        <v>0</v>
      </c>
      <c r="AC7656">
        <v>0</v>
      </c>
      <c r="AD7656">
        <v>0</v>
      </c>
      <c r="AE7656">
        <v>0</v>
      </c>
      <c r="AF7656">
        <v>0</v>
      </c>
      <c r="AI7656" t="s">
        <v>323</v>
      </c>
      <c r="AJ7656" t="s">
        <v>323</v>
      </c>
      <c r="AK7656" t="s">
        <v>323</v>
      </c>
      <c r="AQ7656">
        <v>0</v>
      </c>
      <c r="AR7656">
        <f t="shared" si="119"/>
        <v>0</v>
      </c>
      <c r="AS7656">
        <v>1</v>
      </c>
      <c r="AT7656" t="s">
        <v>124</v>
      </c>
      <c r="AU7656">
        <v>32</v>
      </c>
    </row>
    <row r="7657" spans="1:47">
      <c r="A7657" t="s">
        <v>25818</v>
      </c>
      <c r="B7657" t="s">
        <v>293</v>
      </c>
      <c r="C7657">
        <v>239</v>
      </c>
      <c r="D7657" t="s">
        <v>25506</v>
      </c>
      <c r="E7657">
        <v>601</v>
      </c>
      <c r="F7657" t="s">
        <v>25507</v>
      </c>
      <c r="G7657" t="s">
        <v>24304</v>
      </c>
      <c r="J7657">
        <v>2.7862200000000001</v>
      </c>
      <c r="K7657">
        <v>0</v>
      </c>
      <c r="L7657">
        <v>0</v>
      </c>
      <c r="M7657">
        <v>0</v>
      </c>
      <c r="N7657">
        <v>0</v>
      </c>
      <c r="P7657">
        <v>0</v>
      </c>
      <c r="Q7657">
        <v>0</v>
      </c>
      <c r="R7657">
        <v>0</v>
      </c>
      <c r="T7657">
        <v>0</v>
      </c>
      <c r="Y7657">
        <v>0</v>
      </c>
      <c r="AB7657">
        <v>0</v>
      </c>
      <c r="AC7657">
        <v>0</v>
      </c>
      <c r="AD7657">
        <v>0</v>
      </c>
      <c r="AE7657">
        <v>0</v>
      </c>
      <c r="AF7657">
        <v>0</v>
      </c>
      <c r="AH7657" t="s">
        <v>25818</v>
      </c>
      <c r="AI7657" t="s">
        <v>323</v>
      </c>
      <c r="AJ7657" t="s">
        <v>323</v>
      </c>
      <c r="AK7657" t="s">
        <v>24528</v>
      </c>
      <c r="AL7657" t="s">
        <v>238</v>
      </c>
      <c r="AQ7657">
        <v>0</v>
      </c>
      <c r="AR7657">
        <f t="shared" si="119"/>
        <v>0</v>
      </c>
      <c r="AS7657">
        <v>1</v>
      </c>
      <c r="AT7657" t="s">
        <v>97</v>
      </c>
      <c r="AU7657">
        <v>5</v>
      </c>
    </row>
    <row r="7658" spans="1:47">
      <c r="A7658" t="s">
        <v>25819</v>
      </c>
      <c r="B7658" t="s">
        <v>293</v>
      </c>
      <c r="C7658">
        <v>239</v>
      </c>
      <c r="D7658" t="s">
        <v>25506</v>
      </c>
      <c r="E7658">
        <v>601</v>
      </c>
      <c r="F7658" t="s">
        <v>25507</v>
      </c>
      <c r="G7658" t="s">
        <v>24304</v>
      </c>
      <c r="J7658">
        <v>2.7410299999999999</v>
      </c>
      <c r="K7658">
        <v>0</v>
      </c>
      <c r="L7658">
        <v>0</v>
      </c>
      <c r="M7658">
        <v>0</v>
      </c>
      <c r="N7658">
        <v>0</v>
      </c>
      <c r="P7658">
        <v>0</v>
      </c>
      <c r="Q7658">
        <v>0</v>
      </c>
      <c r="R7658">
        <v>0</v>
      </c>
      <c r="T7658">
        <v>0</v>
      </c>
      <c r="Y7658">
        <v>0</v>
      </c>
      <c r="AB7658">
        <v>0</v>
      </c>
      <c r="AC7658">
        <v>0</v>
      </c>
      <c r="AD7658">
        <v>0</v>
      </c>
      <c r="AE7658">
        <v>0</v>
      </c>
      <c r="AF7658">
        <v>0</v>
      </c>
      <c r="AH7658" t="s">
        <v>25819</v>
      </c>
      <c r="AI7658" t="s">
        <v>323</v>
      </c>
      <c r="AJ7658" t="s">
        <v>323</v>
      </c>
      <c r="AK7658" t="s">
        <v>24528</v>
      </c>
      <c r="AL7658" t="s">
        <v>238</v>
      </c>
      <c r="AQ7658">
        <v>0</v>
      </c>
      <c r="AR7658">
        <f t="shared" si="119"/>
        <v>0</v>
      </c>
      <c r="AS7658">
        <v>1</v>
      </c>
      <c r="AT7658" t="s">
        <v>97</v>
      </c>
      <c r="AU7658">
        <v>5</v>
      </c>
    </row>
    <row r="7659" spans="1:47">
      <c r="A7659" t="s">
        <v>25820</v>
      </c>
      <c r="B7659" t="s">
        <v>293</v>
      </c>
      <c r="C7659">
        <v>239</v>
      </c>
      <c r="D7659" t="s">
        <v>25506</v>
      </c>
      <c r="E7659">
        <v>601</v>
      </c>
      <c r="F7659" t="s">
        <v>25507</v>
      </c>
      <c r="G7659" t="s">
        <v>24304</v>
      </c>
      <c r="J7659">
        <v>2.7663899999999999</v>
      </c>
      <c r="K7659">
        <v>0</v>
      </c>
      <c r="L7659">
        <v>0</v>
      </c>
      <c r="M7659">
        <v>0</v>
      </c>
      <c r="N7659">
        <v>0</v>
      </c>
      <c r="P7659">
        <v>0</v>
      </c>
      <c r="Q7659">
        <v>0</v>
      </c>
      <c r="R7659">
        <v>0</v>
      </c>
      <c r="T7659">
        <v>0</v>
      </c>
      <c r="Y7659">
        <v>0</v>
      </c>
      <c r="AB7659">
        <v>0</v>
      </c>
      <c r="AC7659">
        <v>0</v>
      </c>
      <c r="AD7659">
        <v>0</v>
      </c>
      <c r="AE7659">
        <v>0</v>
      </c>
      <c r="AF7659">
        <v>0</v>
      </c>
      <c r="AH7659" t="s">
        <v>25820</v>
      </c>
      <c r="AI7659" t="s">
        <v>323</v>
      </c>
      <c r="AJ7659" t="s">
        <v>323</v>
      </c>
      <c r="AK7659" t="s">
        <v>24528</v>
      </c>
      <c r="AL7659" t="s">
        <v>238</v>
      </c>
      <c r="AQ7659">
        <v>0</v>
      </c>
      <c r="AR7659">
        <f t="shared" si="119"/>
        <v>0</v>
      </c>
      <c r="AS7659">
        <v>1</v>
      </c>
      <c r="AT7659" t="s">
        <v>97</v>
      </c>
      <c r="AU7659">
        <v>5</v>
      </c>
    </row>
    <row r="7660" spans="1:47">
      <c r="A7660" t="s">
        <v>25821</v>
      </c>
      <c r="B7660" t="s">
        <v>293</v>
      </c>
      <c r="C7660">
        <v>239</v>
      </c>
      <c r="D7660" t="s">
        <v>25506</v>
      </c>
      <c r="E7660">
        <v>601</v>
      </c>
      <c r="F7660" t="s">
        <v>25507</v>
      </c>
      <c r="G7660" t="s">
        <v>24304</v>
      </c>
      <c r="J7660">
        <v>0.70408000000000004</v>
      </c>
      <c r="K7660">
        <v>0</v>
      </c>
      <c r="L7660">
        <v>0</v>
      </c>
      <c r="M7660">
        <v>0</v>
      </c>
      <c r="N7660">
        <v>0</v>
      </c>
      <c r="P7660">
        <v>0</v>
      </c>
      <c r="Q7660">
        <v>0</v>
      </c>
      <c r="R7660">
        <v>0</v>
      </c>
      <c r="T7660">
        <v>0</v>
      </c>
      <c r="Y7660">
        <v>0</v>
      </c>
      <c r="AB7660">
        <v>0</v>
      </c>
      <c r="AC7660">
        <v>0</v>
      </c>
      <c r="AD7660">
        <v>0</v>
      </c>
      <c r="AE7660">
        <v>0</v>
      </c>
      <c r="AF7660">
        <v>0</v>
      </c>
      <c r="AH7660" t="s">
        <v>25821</v>
      </c>
      <c r="AI7660" t="s">
        <v>323</v>
      </c>
      <c r="AJ7660" t="s">
        <v>323</v>
      </c>
      <c r="AK7660" t="s">
        <v>24528</v>
      </c>
      <c r="AL7660" t="s">
        <v>238</v>
      </c>
      <c r="AQ7660">
        <v>0</v>
      </c>
      <c r="AR7660">
        <f t="shared" si="119"/>
        <v>0</v>
      </c>
      <c r="AS7660">
        <v>1</v>
      </c>
      <c r="AT7660" t="s">
        <v>139</v>
      </c>
      <c r="AU7660">
        <v>49</v>
      </c>
    </row>
    <row r="7661" spans="1:47">
      <c r="A7661" t="s">
        <v>25822</v>
      </c>
      <c r="B7661" t="s">
        <v>293</v>
      </c>
      <c r="C7661">
        <v>239</v>
      </c>
      <c r="D7661" t="s">
        <v>25506</v>
      </c>
      <c r="E7661">
        <v>601</v>
      </c>
      <c r="F7661" t="s">
        <v>25507</v>
      </c>
      <c r="G7661" t="s">
        <v>24304</v>
      </c>
      <c r="J7661">
        <v>2.7600699999999998</v>
      </c>
      <c r="K7661">
        <v>0</v>
      </c>
      <c r="L7661">
        <v>0</v>
      </c>
      <c r="M7661">
        <v>0</v>
      </c>
      <c r="N7661">
        <v>0</v>
      </c>
      <c r="P7661">
        <v>0</v>
      </c>
      <c r="Q7661">
        <v>0</v>
      </c>
      <c r="R7661">
        <v>0</v>
      </c>
      <c r="T7661">
        <v>0</v>
      </c>
      <c r="Y7661">
        <v>0</v>
      </c>
      <c r="AB7661">
        <v>0</v>
      </c>
      <c r="AC7661">
        <v>0</v>
      </c>
      <c r="AD7661">
        <v>0</v>
      </c>
      <c r="AE7661">
        <v>0</v>
      </c>
      <c r="AF7661">
        <v>0</v>
      </c>
      <c r="AH7661" t="s">
        <v>25822</v>
      </c>
      <c r="AI7661" t="s">
        <v>323</v>
      </c>
      <c r="AJ7661" t="s">
        <v>323</v>
      </c>
      <c r="AK7661" t="s">
        <v>24528</v>
      </c>
      <c r="AL7661" t="s">
        <v>238</v>
      </c>
      <c r="AQ7661">
        <v>0</v>
      </c>
      <c r="AR7661">
        <f t="shared" si="119"/>
        <v>0</v>
      </c>
      <c r="AS7661">
        <v>1</v>
      </c>
      <c r="AT7661" t="s">
        <v>97</v>
      </c>
      <c r="AU7661">
        <v>5</v>
      </c>
    </row>
    <row r="7662" spans="1:47">
      <c r="A7662" t="s">
        <v>25823</v>
      </c>
      <c r="B7662" t="s">
        <v>293</v>
      </c>
      <c r="C7662">
        <v>239</v>
      </c>
      <c r="D7662" t="s">
        <v>25506</v>
      </c>
      <c r="E7662">
        <v>601</v>
      </c>
      <c r="F7662" t="s">
        <v>25507</v>
      </c>
      <c r="G7662" t="s">
        <v>24304</v>
      </c>
      <c r="J7662">
        <v>3.8019999999999998E-2</v>
      </c>
      <c r="K7662">
        <v>0</v>
      </c>
      <c r="L7662">
        <v>0</v>
      </c>
      <c r="M7662">
        <v>0</v>
      </c>
      <c r="N7662">
        <v>0</v>
      </c>
      <c r="P7662">
        <v>0</v>
      </c>
      <c r="Q7662">
        <v>0</v>
      </c>
      <c r="R7662">
        <v>0</v>
      </c>
      <c r="T7662">
        <v>0</v>
      </c>
      <c r="Y7662">
        <v>0</v>
      </c>
      <c r="AB7662">
        <v>0</v>
      </c>
      <c r="AC7662">
        <v>0</v>
      </c>
      <c r="AD7662">
        <v>0</v>
      </c>
      <c r="AE7662">
        <v>0</v>
      </c>
      <c r="AF7662">
        <v>0</v>
      </c>
      <c r="AH7662" t="s">
        <v>25823</v>
      </c>
      <c r="AI7662" t="s">
        <v>323</v>
      </c>
      <c r="AJ7662" t="s">
        <v>323</v>
      </c>
      <c r="AK7662" t="s">
        <v>24528</v>
      </c>
      <c r="AL7662" t="s">
        <v>238</v>
      </c>
      <c r="AQ7662">
        <v>0</v>
      </c>
      <c r="AR7662">
        <f t="shared" si="119"/>
        <v>0</v>
      </c>
      <c r="AS7662">
        <v>1</v>
      </c>
      <c r="AT7662" t="s">
        <v>139</v>
      </c>
      <c r="AU7662">
        <v>49</v>
      </c>
    </row>
    <row r="7663" spans="1:47">
      <c r="A7663" t="s">
        <v>25824</v>
      </c>
      <c r="B7663" t="s">
        <v>293</v>
      </c>
      <c r="C7663">
        <v>239</v>
      </c>
      <c r="D7663" t="s">
        <v>25506</v>
      </c>
      <c r="E7663">
        <v>601</v>
      </c>
      <c r="F7663" t="s">
        <v>25507</v>
      </c>
      <c r="G7663" t="s">
        <v>24304</v>
      </c>
      <c r="J7663">
        <v>2.7667799999999998</v>
      </c>
      <c r="K7663">
        <v>0</v>
      </c>
      <c r="L7663">
        <v>0</v>
      </c>
      <c r="M7663">
        <v>0</v>
      </c>
      <c r="N7663">
        <v>0</v>
      </c>
      <c r="P7663">
        <v>0</v>
      </c>
      <c r="Q7663">
        <v>0</v>
      </c>
      <c r="R7663">
        <v>0</v>
      </c>
      <c r="T7663">
        <v>0</v>
      </c>
      <c r="Y7663">
        <v>0</v>
      </c>
      <c r="AB7663">
        <v>0</v>
      </c>
      <c r="AC7663">
        <v>0</v>
      </c>
      <c r="AD7663">
        <v>0</v>
      </c>
      <c r="AE7663">
        <v>0</v>
      </c>
      <c r="AF7663">
        <v>0</v>
      </c>
      <c r="AH7663" t="s">
        <v>25824</v>
      </c>
      <c r="AI7663" t="s">
        <v>323</v>
      </c>
      <c r="AJ7663" t="s">
        <v>323</v>
      </c>
      <c r="AK7663" t="s">
        <v>24528</v>
      </c>
      <c r="AL7663" t="s">
        <v>238</v>
      </c>
      <c r="AQ7663">
        <v>0</v>
      </c>
      <c r="AR7663">
        <f t="shared" si="119"/>
        <v>0</v>
      </c>
      <c r="AS7663">
        <v>1</v>
      </c>
      <c r="AT7663" t="s">
        <v>97</v>
      </c>
      <c r="AU7663">
        <v>5</v>
      </c>
    </row>
    <row r="7664" spans="1:47">
      <c r="A7664" t="s">
        <v>23729</v>
      </c>
      <c r="C7664">
        <v>239</v>
      </c>
      <c r="E7664">
        <v>999</v>
      </c>
      <c r="J7664">
        <v>0.77229000000000003</v>
      </c>
      <c r="K7664">
        <v>0</v>
      </c>
      <c r="L7664">
        <v>0</v>
      </c>
      <c r="M7664">
        <v>0</v>
      </c>
      <c r="N7664">
        <v>0</v>
      </c>
      <c r="P7664">
        <v>0</v>
      </c>
      <c r="Q7664">
        <v>0</v>
      </c>
      <c r="R7664">
        <v>0</v>
      </c>
      <c r="T7664">
        <v>0</v>
      </c>
      <c r="Y7664">
        <v>0</v>
      </c>
      <c r="AB7664">
        <v>0</v>
      </c>
      <c r="AC7664">
        <v>0</v>
      </c>
      <c r="AD7664">
        <v>0</v>
      </c>
      <c r="AE7664">
        <v>0</v>
      </c>
      <c r="AF7664">
        <v>0</v>
      </c>
      <c r="AI7664" t="s">
        <v>323</v>
      </c>
      <c r="AJ7664" t="s">
        <v>323</v>
      </c>
      <c r="AK7664" t="s">
        <v>323</v>
      </c>
      <c r="AQ7664">
        <v>0</v>
      </c>
      <c r="AR7664">
        <f t="shared" si="119"/>
        <v>0</v>
      </c>
      <c r="AS7664">
        <v>1</v>
      </c>
      <c r="AT7664" t="s">
        <v>124</v>
      </c>
      <c r="AU7664">
        <v>32</v>
      </c>
    </row>
    <row r="7665" spans="1:47">
      <c r="A7665" t="s">
        <v>25825</v>
      </c>
      <c r="B7665" t="s">
        <v>293</v>
      </c>
      <c r="C7665">
        <v>239</v>
      </c>
      <c r="D7665" t="s">
        <v>25506</v>
      </c>
      <c r="E7665">
        <v>601</v>
      </c>
      <c r="F7665" t="s">
        <v>25507</v>
      </c>
      <c r="G7665" t="s">
        <v>24304</v>
      </c>
      <c r="J7665">
        <v>2.75827</v>
      </c>
      <c r="K7665">
        <v>0</v>
      </c>
      <c r="L7665">
        <v>0</v>
      </c>
      <c r="M7665">
        <v>0</v>
      </c>
      <c r="N7665">
        <v>0</v>
      </c>
      <c r="P7665">
        <v>0</v>
      </c>
      <c r="Q7665">
        <v>0</v>
      </c>
      <c r="R7665">
        <v>0</v>
      </c>
      <c r="T7665">
        <v>0</v>
      </c>
      <c r="Y7665">
        <v>0</v>
      </c>
      <c r="AB7665">
        <v>0</v>
      </c>
      <c r="AC7665">
        <v>0</v>
      </c>
      <c r="AD7665">
        <v>0</v>
      </c>
      <c r="AE7665">
        <v>0</v>
      </c>
      <c r="AF7665">
        <v>0</v>
      </c>
      <c r="AH7665" t="s">
        <v>25825</v>
      </c>
      <c r="AI7665" t="s">
        <v>323</v>
      </c>
      <c r="AJ7665" t="s">
        <v>323</v>
      </c>
      <c r="AK7665" t="s">
        <v>24528</v>
      </c>
      <c r="AL7665" t="s">
        <v>238</v>
      </c>
      <c r="AQ7665">
        <v>0</v>
      </c>
      <c r="AR7665">
        <f t="shared" si="119"/>
        <v>0</v>
      </c>
      <c r="AS7665">
        <v>1</v>
      </c>
      <c r="AT7665" t="s">
        <v>97</v>
      </c>
      <c r="AU7665">
        <v>5</v>
      </c>
    </row>
    <row r="7666" spans="1:47">
      <c r="A7666" t="s">
        <v>25826</v>
      </c>
      <c r="B7666" t="s">
        <v>293</v>
      </c>
      <c r="C7666">
        <v>52</v>
      </c>
      <c r="D7666" t="s">
        <v>23805</v>
      </c>
      <c r="E7666">
        <v>700</v>
      </c>
      <c r="F7666" t="s">
        <v>24351</v>
      </c>
      <c r="J7666">
        <v>547.42124000000001</v>
      </c>
      <c r="K7666">
        <v>1</v>
      </c>
      <c r="L7666">
        <v>1</v>
      </c>
      <c r="M7666">
        <v>1</v>
      </c>
      <c r="N7666">
        <v>1</v>
      </c>
      <c r="O7666" t="s">
        <v>225</v>
      </c>
      <c r="P7666">
        <v>0</v>
      </c>
      <c r="Q7666">
        <v>0</v>
      </c>
      <c r="R7666">
        <v>0</v>
      </c>
      <c r="T7666">
        <v>0</v>
      </c>
      <c r="X7666" t="s">
        <v>225</v>
      </c>
      <c r="Y7666">
        <v>0</v>
      </c>
      <c r="AB7666">
        <v>1</v>
      </c>
      <c r="AC7666">
        <v>1</v>
      </c>
      <c r="AD7666">
        <v>0</v>
      </c>
      <c r="AE7666">
        <v>0</v>
      </c>
      <c r="AF7666">
        <v>0</v>
      </c>
      <c r="AQ7666">
        <v>0</v>
      </c>
      <c r="AR7666">
        <f t="shared" si="119"/>
        <v>1.21</v>
      </c>
      <c r="AS7666">
        <v>1</v>
      </c>
      <c r="AT7666" t="s">
        <v>124</v>
      </c>
      <c r="AU7666">
        <v>32</v>
      </c>
    </row>
    <row r="7667" spans="1:47">
      <c r="A7667" t="s">
        <v>25827</v>
      </c>
      <c r="B7667" t="s">
        <v>293</v>
      </c>
      <c r="C7667">
        <v>239</v>
      </c>
      <c r="D7667" t="s">
        <v>25506</v>
      </c>
      <c r="E7667">
        <v>601</v>
      </c>
      <c r="F7667" t="s">
        <v>25507</v>
      </c>
      <c r="G7667" t="s">
        <v>24304</v>
      </c>
      <c r="J7667">
        <v>2.7479300000000002</v>
      </c>
      <c r="K7667">
        <v>0</v>
      </c>
      <c r="L7667">
        <v>0</v>
      </c>
      <c r="M7667">
        <v>0</v>
      </c>
      <c r="N7667">
        <v>0</v>
      </c>
      <c r="P7667">
        <v>0</v>
      </c>
      <c r="Q7667">
        <v>0</v>
      </c>
      <c r="R7667">
        <v>0</v>
      </c>
      <c r="T7667">
        <v>0</v>
      </c>
      <c r="Y7667">
        <v>0</v>
      </c>
      <c r="AB7667">
        <v>0</v>
      </c>
      <c r="AC7667">
        <v>0</v>
      </c>
      <c r="AD7667">
        <v>0</v>
      </c>
      <c r="AE7667">
        <v>0</v>
      </c>
      <c r="AF7667">
        <v>0</v>
      </c>
      <c r="AH7667" t="s">
        <v>25827</v>
      </c>
      <c r="AI7667" t="s">
        <v>323</v>
      </c>
      <c r="AJ7667" t="s">
        <v>323</v>
      </c>
      <c r="AK7667" t="s">
        <v>24528</v>
      </c>
      <c r="AL7667" t="s">
        <v>238</v>
      </c>
      <c r="AQ7667">
        <v>0</v>
      </c>
      <c r="AR7667">
        <f t="shared" si="119"/>
        <v>0</v>
      </c>
      <c r="AS7667">
        <v>1</v>
      </c>
      <c r="AT7667" t="s">
        <v>97</v>
      </c>
      <c r="AU7667">
        <v>5</v>
      </c>
    </row>
    <row r="7668" spans="1:47">
      <c r="A7668" t="s">
        <v>25828</v>
      </c>
      <c r="B7668" t="s">
        <v>293</v>
      </c>
      <c r="C7668">
        <v>239</v>
      </c>
      <c r="D7668" t="s">
        <v>25506</v>
      </c>
      <c r="E7668">
        <v>601</v>
      </c>
      <c r="F7668" t="s">
        <v>25507</v>
      </c>
      <c r="G7668" t="s">
        <v>24304</v>
      </c>
      <c r="J7668">
        <v>2.7621099999999998</v>
      </c>
      <c r="K7668">
        <v>0</v>
      </c>
      <c r="L7668">
        <v>0</v>
      </c>
      <c r="M7668">
        <v>0</v>
      </c>
      <c r="N7668">
        <v>0</v>
      </c>
      <c r="P7668">
        <v>0</v>
      </c>
      <c r="Q7668">
        <v>0</v>
      </c>
      <c r="R7668">
        <v>0</v>
      </c>
      <c r="T7668">
        <v>0</v>
      </c>
      <c r="Y7668">
        <v>0</v>
      </c>
      <c r="AB7668">
        <v>0</v>
      </c>
      <c r="AC7668">
        <v>0</v>
      </c>
      <c r="AD7668">
        <v>0</v>
      </c>
      <c r="AE7668">
        <v>0</v>
      </c>
      <c r="AF7668">
        <v>0</v>
      </c>
      <c r="AH7668" t="s">
        <v>25828</v>
      </c>
      <c r="AI7668" t="s">
        <v>323</v>
      </c>
      <c r="AJ7668" t="s">
        <v>323</v>
      </c>
      <c r="AK7668" t="s">
        <v>24528</v>
      </c>
      <c r="AL7668" t="s">
        <v>238</v>
      </c>
      <c r="AQ7668">
        <v>0</v>
      </c>
      <c r="AR7668">
        <f t="shared" si="119"/>
        <v>0</v>
      </c>
      <c r="AS7668">
        <v>1</v>
      </c>
      <c r="AT7668" t="s">
        <v>97</v>
      </c>
      <c r="AU7668">
        <v>5</v>
      </c>
    </row>
    <row r="7669" spans="1:47">
      <c r="A7669" t="s">
        <v>25829</v>
      </c>
      <c r="B7669" t="s">
        <v>293</v>
      </c>
      <c r="C7669">
        <v>239</v>
      </c>
      <c r="D7669" t="s">
        <v>25506</v>
      </c>
      <c r="E7669">
        <v>601</v>
      </c>
      <c r="F7669" t="s">
        <v>25507</v>
      </c>
      <c r="G7669" t="s">
        <v>24304</v>
      </c>
      <c r="J7669">
        <v>2.7437499999999999</v>
      </c>
      <c r="K7669">
        <v>0</v>
      </c>
      <c r="L7669">
        <v>0</v>
      </c>
      <c r="M7669">
        <v>0</v>
      </c>
      <c r="N7669">
        <v>0</v>
      </c>
      <c r="P7669">
        <v>0</v>
      </c>
      <c r="Q7669">
        <v>0</v>
      </c>
      <c r="R7669">
        <v>0</v>
      </c>
      <c r="T7669">
        <v>0</v>
      </c>
      <c r="Y7669">
        <v>0</v>
      </c>
      <c r="AB7669">
        <v>0</v>
      </c>
      <c r="AC7669">
        <v>0</v>
      </c>
      <c r="AD7669">
        <v>0</v>
      </c>
      <c r="AE7669">
        <v>0</v>
      </c>
      <c r="AF7669">
        <v>0</v>
      </c>
      <c r="AH7669" t="s">
        <v>25829</v>
      </c>
      <c r="AI7669" t="s">
        <v>323</v>
      </c>
      <c r="AJ7669" t="s">
        <v>323</v>
      </c>
      <c r="AK7669" t="s">
        <v>24528</v>
      </c>
      <c r="AL7669" t="s">
        <v>238</v>
      </c>
      <c r="AQ7669">
        <v>0</v>
      </c>
      <c r="AR7669">
        <f t="shared" si="119"/>
        <v>0</v>
      </c>
      <c r="AS7669">
        <v>1</v>
      </c>
      <c r="AT7669" t="s">
        <v>97</v>
      </c>
      <c r="AU7669">
        <v>5</v>
      </c>
    </row>
    <row r="7670" spans="1:47">
      <c r="A7670" t="s">
        <v>25830</v>
      </c>
      <c r="B7670" t="s">
        <v>293</v>
      </c>
      <c r="C7670">
        <v>239</v>
      </c>
      <c r="D7670" t="s">
        <v>25812</v>
      </c>
      <c r="E7670">
        <v>710</v>
      </c>
      <c r="F7670" t="s">
        <v>25813</v>
      </c>
      <c r="G7670" t="s">
        <v>24304</v>
      </c>
      <c r="J7670">
        <v>8.4547699999999999</v>
      </c>
      <c r="K7670">
        <v>0</v>
      </c>
      <c r="L7670">
        <v>0</v>
      </c>
      <c r="M7670">
        <v>0</v>
      </c>
      <c r="N7670">
        <v>0</v>
      </c>
      <c r="P7670">
        <v>0</v>
      </c>
      <c r="Q7670">
        <v>0</v>
      </c>
      <c r="R7670">
        <v>0</v>
      </c>
      <c r="T7670">
        <v>0</v>
      </c>
      <c r="Y7670">
        <v>0</v>
      </c>
      <c r="AB7670">
        <v>0</v>
      </c>
      <c r="AC7670">
        <v>0</v>
      </c>
      <c r="AD7670">
        <v>0</v>
      </c>
      <c r="AE7670">
        <v>0</v>
      </c>
      <c r="AF7670">
        <v>0</v>
      </c>
      <c r="AH7670" t="s">
        <v>25830</v>
      </c>
      <c r="AI7670" t="s">
        <v>323</v>
      </c>
      <c r="AJ7670" t="s">
        <v>323</v>
      </c>
      <c r="AK7670" t="s">
        <v>323</v>
      </c>
      <c r="AL7670" t="s">
        <v>238</v>
      </c>
      <c r="AP7670" t="s">
        <v>25831</v>
      </c>
      <c r="AQ7670">
        <v>0</v>
      </c>
      <c r="AR7670">
        <f t="shared" si="119"/>
        <v>0</v>
      </c>
      <c r="AS7670">
        <v>1</v>
      </c>
      <c r="AT7670" t="s">
        <v>125</v>
      </c>
      <c r="AU7670">
        <v>33</v>
      </c>
    </row>
    <row r="7671" spans="1:47">
      <c r="A7671" t="s">
        <v>25832</v>
      </c>
      <c r="B7671" t="s">
        <v>293</v>
      </c>
      <c r="C7671">
        <v>52</v>
      </c>
      <c r="D7671" t="s">
        <v>25833</v>
      </c>
      <c r="E7671">
        <v>700</v>
      </c>
      <c r="F7671" t="s">
        <v>25834</v>
      </c>
      <c r="J7671">
        <v>98.809340000000006</v>
      </c>
      <c r="K7671">
        <v>0</v>
      </c>
      <c r="L7671">
        <v>0</v>
      </c>
      <c r="M7671">
        <v>0</v>
      </c>
      <c r="N7671">
        <v>0</v>
      </c>
      <c r="P7671">
        <v>0</v>
      </c>
      <c r="Q7671">
        <v>0</v>
      </c>
      <c r="R7671">
        <v>0</v>
      </c>
      <c r="T7671">
        <v>0</v>
      </c>
      <c r="Y7671">
        <v>0</v>
      </c>
      <c r="AB7671">
        <v>0</v>
      </c>
      <c r="AC7671">
        <v>0</v>
      </c>
      <c r="AD7671">
        <v>0</v>
      </c>
      <c r="AE7671">
        <v>0</v>
      </c>
      <c r="AF7671">
        <v>0</v>
      </c>
      <c r="AQ7671">
        <v>0</v>
      </c>
      <c r="AR7671">
        <f t="shared" si="119"/>
        <v>0</v>
      </c>
      <c r="AS7671">
        <v>1</v>
      </c>
      <c r="AT7671" t="s">
        <v>124</v>
      </c>
      <c r="AU7671">
        <v>32</v>
      </c>
    </row>
    <row r="7672" spans="1:47">
      <c r="A7672" t="s">
        <v>25835</v>
      </c>
      <c r="B7672" t="s">
        <v>293</v>
      </c>
      <c r="C7672">
        <v>239</v>
      </c>
      <c r="D7672" t="s">
        <v>25506</v>
      </c>
      <c r="E7672">
        <v>601</v>
      </c>
      <c r="F7672" t="s">
        <v>25507</v>
      </c>
      <c r="G7672" t="s">
        <v>24304</v>
      </c>
      <c r="J7672">
        <v>2.8165800000000001</v>
      </c>
      <c r="K7672">
        <v>0</v>
      </c>
      <c r="L7672">
        <v>0</v>
      </c>
      <c r="M7672">
        <v>0</v>
      </c>
      <c r="N7672">
        <v>0</v>
      </c>
      <c r="P7672">
        <v>0</v>
      </c>
      <c r="Q7672">
        <v>0</v>
      </c>
      <c r="R7672">
        <v>0</v>
      </c>
      <c r="T7672">
        <v>0</v>
      </c>
      <c r="Y7672">
        <v>0</v>
      </c>
      <c r="AB7672">
        <v>0</v>
      </c>
      <c r="AC7672">
        <v>0</v>
      </c>
      <c r="AD7672">
        <v>0</v>
      </c>
      <c r="AE7672">
        <v>0</v>
      </c>
      <c r="AF7672">
        <v>0</v>
      </c>
      <c r="AH7672" t="s">
        <v>25835</v>
      </c>
      <c r="AI7672" t="s">
        <v>323</v>
      </c>
      <c r="AJ7672" t="s">
        <v>323</v>
      </c>
      <c r="AK7672" t="s">
        <v>24528</v>
      </c>
      <c r="AL7672" t="s">
        <v>238</v>
      </c>
      <c r="AQ7672">
        <v>0</v>
      </c>
      <c r="AR7672">
        <f t="shared" si="119"/>
        <v>0</v>
      </c>
      <c r="AS7672">
        <v>1</v>
      </c>
      <c r="AT7672" t="s">
        <v>97</v>
      </c>
      <c r="AU7672">
        <v>5</v>
      </c>
    </row>
    <row r="7673" spans="1:47">
      <c r="A7673" t="s">
        <v>25836</v>
      </c>
      <c r="B7673" t="s">
        <v>293</v>
      </c>
      <c r="C7673">
        <v>239</v>
      </c>
      <c r="D7673" t="s">
        <v>25506</v>
      </c>
      <c r="E7673">
        <v>601</v>
      </c>
      <c r="F7673" t="s">
        <v>25507</v>
      </c>
      <c r="G7673" t="s">
        <v>24304</v>
      </c>
      <c r="J7673">
        <v>2.7657600000000002</v>
      </c>
      <c r="K7673">
        <v>0</v>
      </c>
      <c r="L7673">
        <v>0</v>
      </c>
      <c r="M7673">
        <v>0</v>
      </c>
      <c r="N7673">
        <v>0</v>
      </c>
      <c r="P7673">
        <v>0</v>
      </c>
      <c r="Q7673">
        <v>0</v>
      </c>
      <c r="R7673">
        <v>0</v>
      </c>
      <c r="T7673">
        <v>0</v>
      </c>
      <c r="Y7673">
        <v>0</v>
      </c>
      <c r="AB7673">
        <v>0</v>
      </c>
      <c r="AC7673">
        <v>0</v>
      </c>
      <c r="AD7673">
        <v>0</v>
      </c>
      <c r="AE7673">
        <v>0</v>
      </c>
      <c r="AF7673">
        <v>0</v>
      </c>
      <c r="AH7673" t="s">
        <v>25836</v>
      </c>
      <c r="AI7673" t="s">
        <v>323</v>
      </c>
      <c r="AJ7673" t="s">
        <v>323</v>
      </c>
      <c r="AK7673" t="s">
        <v>24528</v>
      </c>
      <c r="AL7673" t="s">
        <v>238</v>
      </c>
      <c r="AQ7673">
        <v>0</v>
      </c>
      <c r="AR7673">
        <f t="shared" si="119"/>
        <v>0</v>
      </c>
      <c r="AS7673">
        <v>1</v>
      </c>
      <c r="AT7673" t="s">
        <v>97</v>
      </c>
      <c r="AU7673">
        <v>5</v>
      </c>
    </row>
    <row r="7674" spans="1:47">
      <c r="A7674" t="s">
        <v>25837</v>
      </c>
      <c r="B7674" t="s">
        <v>293</v>
      </c>
      <c r="C7674">
        <v>239</v>
      </c>
      <c r="D7674" t="s">
        <v>25506</v>
      </c>
      <c r="E7674">
        <v>601</v>
      </c>
      <c r="F7674" t="s">
        <v>25507</v>
      </c>
      <c r="G7674" t="s">
        <v>24304</v>
      </c>
      <c r="J7674">
        <v>2.72376</v>
      </c>
      <c r="K7674">
        <v>0</v>
      </c>
      <c r="L7674">
        <v>0</v>
      </c>
      <c r="M7674">
        <v>0</v>
      </c>
      <c r="N7674">
        <v>0</v>
      </c>
      <c r="P7674">
        <v>0</v>
      </c>
      <c r="Q7674">
        <v>0</v>
      </c>
      <c r="R7674">
        <v>0</v>
      </c>
      <c r="T7674">
        <v>0</v>
      </c>
      <c r="Y7674">
        <v>0</v>
      </c>
      <c r="AB7674">
        <v>0</v>
      </c>
      <c r="AC7674">
        <v>0</v>
      </c>
      <c r="AD7674">
        <v>0</v>
      </c>
      <c r="AE7674">
        <v>0</v>
      </c>
      <c r="AF7674">
        <v>0</v>
      </c>
      <c r="AH7674" t="s">
        <v>25837</v>
      </c>
      <c r="AI7674" t="s">
        <v>323</v>
      </c>
      <c r="AJ7674" t="s">
        <v>323</v>
      </c>
      <c r="AK7674" t="s">
        <v>24528</v>
      </c>
      <c r="AL7674" t="s">
        <v>238</v>
      </c>
      <c r="AQ7674">
        <v>0</v>
      </c>
      <c r="AR7674">
        <f t="shared" si="119"/>
        <v>0</v>
      </c>
      <c r="AS7674">
        <v>1</v>
      </c>
      <c r="AT7674" t="s">
        <v>97</v>
      </c>
      <c r="AU7674">
        <v>5</v>
      </c>
    </row>
    <row r="7675" spans="1:47">
      <c r="A7675" t="s">
        <v>25838</v>
      </c>
      <c r="B7675" t="s">
        <v>293</v>
      </c>
      <c r="C7675">
        <v>239</v>
      </c>
      <c r="D7675" t="s">
        <v>25506</v>
      </c>
      <c r="E7675">
        <v>601</v>
      </c>
      <c r="F7675" t="s">
        <v>25507</v>
      </c>
      <c r="G7675" t="s">
        <v>24304</v>
      </c>
      <c r="J7675">
        <v>2.7328999999999999</v>
      </c>
      <c r="K7675">
        <v>0</v>
      </c>
      <c r="L7675">
        <v>0</v>
      </c>
      <c r="M7675">
        <v>0</v>
      </c>
      <c r="N7675">
        <v>0</v>
      </c>
      <c r="P7675">
        <v>0</v>
      </c>
      <c r="Q7675">
        <v>0</v>
      </c>
      <c r="R7675">
        <v>0</v>
      </c>
      <c r="T7675">
        <v>0</v>
      </c>
      <c r="Y7675">
        <v>0</v>
      </c>
      <c r="AB7675">
        <v>0</v>
      </c>
      <c r="AC7675">
        <v>0</v>
      </c>
      <c r="AD7675">
        <v>0</v>
      </c>
      <c r="AE7675">
        <v>0</v>
      </c>
      <c r="AF7675">
        <v>0</v>
      </c>
      <c r="AH7675" t="s">
        <v>25838</v>
      </c>
      <c r="AI7675" t="s">
        <v>323</v>
      </c>
      <c r="AJ7675" t="s">
        <v>323</v>
      </c>
      <c r="AK7675" t="s">
        <v>24528</v>
      </c>
      <c r="AL7675" t="s">
        <v>238</v>
      </c>
      <c r="AQ7675">
        <v>0</v>
      </c>
      <c r="AR7675">
        <f t="shared" si="119"/>
        <v>0</v>
      </c>
      <c r="AS7675">
        <v>1</v>
      </c>
      <c r="AT7675" t="s">
        <v>97</v>
      </c>
      <c r="AU7675">
        <v>5</v>
      </c>
    </row>
    <row r="7676" spans="1:47">
      <c r="A7676" t="s">
        <v>25839</v>
      </c>
      <c r="B7676" t="s">
        <v>293</v>
      </c>
      <c r="C7676">
        <v>239</v>
      </c>
      <c r="D7676" t="s">
        <v>25840</v>
      </c>
      <c r="E7676">
        <v>132</v>
      </c>
      <c r="F7676" t="s">
        <v>7685</v>
      </c>
      <c r="G7676" t="s">
        <v>24304</v>
      </c>
      <c r="J7676">
        <v>3.9465300000000001</v>
      </c>
      <c r="K7676">
        <v>0</v>
      </c>
      <c r="L7676">
        <v>0</v>
      </c>
      <c r="M7676">
        <v>0</v>
      </c>
      <c r="N7676">
        <v>0</v>
      </c>
      <c r="P7676">
        <v>0</v>
      </c>
      <c r="Q7676">
        <v>0</v>
      </c>
      <c r="R7676">
        <v>0</v>
      </c>
      <c r="T7676">
        <v>0</v>
      </c>
      <c r="Y7676">
        <v>0</v>
      </c>
      <c r="AB7676">
        <v>0</v>
      </c>
      <c r="AC7676">
        <v>0</v>
      </c>
      <c r="AD7676">
        <v>0</v>
      </c>
      <c r="AE7676">
        <v>0</v>
      </c>
      <c r="AF7676">
        <v>0</v>
      </c>
      <c r="AH7676" t="s">
        <v>25839</v>
      </c>
      <c r="AI7676" t="s">
        <v>323</v>
      </c>
      <c r="AJ7676" t="s">
        <v>323</v>
      </c>
      <c r="AK7676" t="s">
        <v>323</v>
      </c>
      <c r="AL7676" t="s">
        <v>238</v>
      </c>
      <c r="AQ7676">
        <v>0</v>
      </c>
      <c r="AR7676">
        <f t="shared" si="119"/>
        <v>0</v>
      </c>
      <c r="AS7676">
        <v>1</v>
      </c>
      <c r="AT7676" t="s">
        <v>97</v>
      </c>
      <c r="AU7676">
        <v>5</v>
      </c>
    </row>
    <row r="7677" spans="1:47">
      <c r="A7677" t="s">
        <v>25841</v>
      </c>
      <c r="B7677" t="s">
        <v>293</v>
      </c>
      <c r="C7677">
        <v>239</v>
      </c>
      <c r="D7677" t="s">
        <v>24578</v>
      </c>
      <c r="E7677">
        <v>802</v>
      </c>
      <c r="F7677" t="s">
        <v>25842</v>
      </c>
      <c r="G7677" t="s">
        <v>24304</v>
      </c>
      <c r="J7677">
        <v>3.5955900000000001</v>
      </c>
      <c r="K7677">
        <v>0</v>
      </c>
      <c r="L7677">
        <v>0</v>
      </c>
      <c r="M7677">
        <v>0</v>
      </c>
      <c r="N7677">
        <v>0</v>
      </c>
      <c r="P7677">
        <v>0</v>
      </c>
      <c r="Q7677">
        <v>0</v>
      </c>
      <c r="R7677">
        <v>0</v>
      </c>
      <c r="T7677">
        <v>0</v>
      </c>
      <c r="Y7677">
        <v>0</v>
      </c>
      <c r="AB7677">
        <v>0</v>
      </c>
      <c r="AC7677">
        <v>0</v>
      </c>
      <c r="AD7677">
        <v>0</v>
      </c>
      <c r="AE7677">
        <v>0</v>
      </c>
      <c r="AF7677">
        <v>0</v>
      </c>
      <c r="AH7677" t="s">
        <v>25841</v>
      </c>
      <c r="AI7677" t="s">
        <v>323</v>
      </c>
      <c r="AJ7677" t="s">
        <v>323</v>
      </c>
      <c r="AK7677" t="s">
        <v>323</v>
      </c>
      <c r="AL7677" t="s">
        <v>238</v>
      </c>
      <c r="AQ7677">
        <v>0</v>
      </c>
      <c r="AR7677">
        <f t="shared" si="119"/>
        <v>0</v>
      </c>
      <c r="AS7677">
        <v>1</v>
      </c>
      <c r="AT7677" t="s">
        <v>139</v>
      </c>
      <c r="AU7677">
        <v>49</v>
      </c>
    </row>
    <row r="7678" spans="1:47">
      <c r="A7678" t="s">
        <v>25843</v>
      </c>
      <c r="B7678" t="s">
        <v>293</v>
      </c>
      <c r="C7678">
        <v>239</v>
      </c>
      <c r="D7678" t="s">
        <v>24578</v>
      </c>
      <c r="E7678">
        <v>903</v>
      </c>
      <c r="F7678" t="s">
        <v>25203</v>
      </c>
      <c r="G7678" t="s">
        <v>24304</v>
      </c>
      <c r="J7678">
        <v>2.5149699999999999</v>
      </c>
      <c r="K7678">
        <v>0</v>
      </c>
      <c r="L7678">
        <v>0</v>
      </c>
      <c r="M7678">
        <v>0</v>
      </c>
      <c r="N7678">
        <v>0</v>
      </c>
      <c r="P7678">
        <v>0</v>
      </c>
      <c r="Q7678">
        <v>0</v>
      </c>
      <c r="R7678">
        <v>0</v>
      </c>
      <c r="T7678">
        <v>0</v>
      </c>
      <c r="Y7678">
        <v>0</v>
      </c>
      <c r="AB7678">
        <v>0</v>
      </c>
      <c r="AC7678">
        <v>0</v>
      </c>
      <c r="AD7678">
        <v>0</v>
      </c>
      <c r="AE7678">
        <v>0</v>
      </c>
      <c r="AF7678">
        <v>0</v>
      </c>
      <c r="AH7678" t="s">
        <v>25843</v>
      </c>
      <c r="AI7678" t="s">
        <v>323</v>
      </c>
      <c r="AJ7678" t="s">
        <v>323</v>
      </c>
      <c r="AK7678" t="s">
        <v>323</v>
      </c>
      <c r="AL7678" t="s">
        <v>238</v>
      </c>
      <c r="AQ7678">
        <v>0</v>
      </c>
      <c r="AR7678">
        <f t="shared" si="119"/>
        <v>0</v>
      </c>
      <c r="AS7678">
        <v>1</v>
      </c>
      <c r="AT7678" t="s">
        <v>97</v>
      </c>
      <c r="AU7678">
        <v>5</v>
      </c>
    </row>
    <row r="7679" spans="1:47">
      <c r="A7679" t="s">
        <v>25844</v>
      </c>
      <c r="B7679" t="s">
        <v>293</v>
      </c>
      <c r="C7679">
        <v>239</v>
      </c>
      <c r="D7679" t="s">
        <v>24578</v>
      </c>
      <c r="E7679">
        <v>903</v>
      </c>
      <c r="F7679" t="s">
        <v>25203</v>
      </c>
      <c r="G7679" t="s">
        <v>24304</v>
      </c>
      <c r="J7679">
        <v>3.61822</v>
      </c>
      <c r="K7679">
        <v>0</v>
      </c>
      <c r="L7679">
        <v>0</v>
      </c>
      <c r="M7679">
        <v>0</v>
      </c>
      <c r="N7679">
        <v>0</v>
      </c>
      <c r="P7679">
        <v>0</v>
      </c>
      <c r="Q7679">
        <v>0</v>
      </c>
      <c r="R7679">
        <v>0</v>
      </c>
      <c r="T7679">
        <v>0</v>
      </c>
      <c r="Y7679">
        <v>0</v>
      </c>
      <c r="AB7679">
        <v>0</v>
      </c>
      <c r="AC7679">
        <v>0</v>
      </c>
      <c r="AD7679">
        <v>0</v>
      </c>
      <c r="AE7679">
        <v>0</v>
      </c>
      <c r="AF7679">
        <v>0</v>
      </c>
      <c r="AH7679" t="s">
        <v>25844</v>
      </c>
      <c r="AI7679" t="s">
        <v>323</v>
      </c>
      <c r="AJ7679" t="s">
        <v>323</v>
      </c>
      <c r="AK7679" t="s">
        <v>323</v>
      </c>
      <c r="AL7679" t="s">
        <v>238</v>
      </c>
      <c r="AQ7679">
        <v>0</v>
      </c>
      <c r="AR7679">
        <f t="shared" si="119"/>
        <v>0</v>
      </c>
      <c r="AS7679">
        <v>1</v>
      </c>
      <c r="AT7679" t="s">
        <v>97</v>
      </c>
      <c r="AU7679">
        <v>5</v>
      </c>
    </row>
    <row r="7680" spans="1:47">
      <c r="A7680" t="s">
        <v>25845</v>
      </c>
      <c r="B7680" t="s">
        <v>293</v>
      </c>
      <c r="C7680">
        <v>239</v>
      </c>
      <c r="D7680" t="s">
        <v>25506</v>
      </c>
      <c r="E7680">
        <v>905</v>
      </c>
      <c r="F7680" t="s">
        <v>25559</v>
      </c>
      <c r="G7680" t="s">
        <v>24304</v>
      </c>
      <c r="J7680">
        <v>237.98596000000001</v>
      </c>
      <c r="K7680">
        <v>10</v>
      </c>
      <c r="L7680">
        <v>10</v>
      </c>
      <c r="M7680">
        <v>10</v>
      </c>
      <c r="N7680">
        <v>14</v>
      </c>
      <c r="O7680" t="s">
        <v>225</v>
      </c>
      <c r="P7680">
        <v>0</v>
      </c>
      <c r="Q7680">
        <v>0</v>
      </c>
      <c r="R7680">
        <v>0</v>
      </c>
      <c r="T7680">
        <v>0</v>
      </c>
      <c r="X7680" t="s">
        <v>225</v>
      </c>
      <c r="Y7680">
        <v>0</v>
      </c>
      <c r="AB7680">
        <v>10</v>
      </c>
      <c r="AC7680">
        <v>10</v>
      </c>
      <c r="AD7680">
        <v>0</v>
      </c>
      <c r="AE7680">
        <v>15484</v>
      </c>
      <c r="AF7680">
        <v>1</v>
      </c>
      <c r="AH7680" t="s">
        <v>25845</v>
      </c>
      <c r="AI7680" t="s">
        <v>24887</v>
      </c>
      <c r="AJ7680" t="s">
        <v>25846</v>
      </c>
      <c r="AK7680" t="s">
        <v>25847</v>
      </c>
      <c r="AL7680" t="s">
        <v>238</v>
      </c>
      <c r="AM7680" t="s">
        <v>15067</v>
      </c>
      <c r="AN7680" t="s">
        <v>24530</v>
      </c>
      <c r="AO7680" t="s">
        <v>24560</v>
      </c>
      <c r="AP7680" t="s">
        <v>25848</v>
      </c>
      <c r="AQ7680">
        <v>0</v>
      </c>
      <c r="AR7680">
        <f t="shared" si="119"/>
        <v>11.616</v>
      </c>
      <c r="AS7680">
        <v>1</v>
      </c>
      <c r="AT7680" t="s">
        <v>99</v>
      </c>
      <c r="AU7680">
        <v>7</v>
      </c>
    </row>
    <row r="7681" spans="1:47">
      <c r="A7681" t="s">
        <v>25849</v>
      </c>
      <c r="B7681" t="s">
        <v>293</v>
      </c>
      <c r="C7681">
        <v>239</v>
      </c>
      <c r="D7681" t="s">
        <v>25850</v>
      </c>
      <c r="E7681">
        <v>132</v>
      </c>
      <c r="F7681" t="s">
        <v>25851</v>
      </c>
      <c r="G7681" t="s">
        <v>24304</v>
      </c>
      <c r="J7681">
        <v>3.5968599999999999</v>
      </c>
      <c r="K7681">
        <v>0</v>
      </c>
      <c r="L7681">
        <v>0</v>
      </c>
      <c r="M7681">
        <v>0</v>
      </c>
      <c r="N7681">
        <v>0</v>
      </c>
      <c r="P7681">
        <v>0</v>
      </c>
      <c r="Q7681">
        <v>0</v>
      </c>
      <c r="R7681">
        <v>0</v>
      </c>
      <c r="T7681">
        <v>0</v>
      </c>
      <c r="Y7681">
        <v>0</v>
      </c>
      <c r="AB7681">
        <v>0</v>
      </c>
      <c r="AC7681">
        <v>0</v>
      </c>
      <c r="AD7681">
        <v>0</v>
      </c>
      <c r="AE7681">
        <v>0</v>
      </c>
      <c r="AF7681">
        <v>0</v>
      </c>
      <c r="AH7681" t="s">
        <v>25849</v>
      </c>
      <c r="AI7681" t="s">
        <v>323</v>
      </c>
      <c r="AJ7681" t="s">
        <v>323</v>
      </c>
      <c r="AK7681" t="s">
        <v>323</v>
      </c>
      <c r="AL7681" t="s">
        <v>238</v>
      </c>
      <c r="AQ7681">
        <v>0</v>
      </c>
      <c r="AR7681">
        <f t="shared" si="119"/>
        <v>0</v>
      </c>
      <c r="AS7681">
        <v>1</v>
      </c>
      <c r="AT7681" t="s">
        <v>139</v>
      </c>
      <c r="AU7681">
        <v>49</v>
      </c>
    </row>
    <row r="7682" spans="1:47">
      <c r="A7682" t="s">
        <v>25802</v>
      </c>
      <c r="B7682" t="s">
        <v>293</v>
      </c>
      <c r="C7682">
        <v>52</v>
      </c>
      <c r="D7682" t="s">
        <v>25803</v>
      </c>
      <c r="E7682">
        <v>103</v>
      </c>
      <c r="F7682" t="s">
        <v>25804</v>
      </c>
      <c r="J7682">
        <v>27.733409999999999</v>
      </c>
      <c r="K7682">
        <v>76</v>
      </c>
      <c r="L7682">
        <v>76</v>
      </c>
      <c r="M7682">
        <v>76</v>
      </c>
      <c r="N7682">
        <v>76</v>
      </c>
      <c r="O7682" t="s">
        <v>225</v>
      </c>
      <c r="P7682">
        <v>0</v>
      </c>
      <c r="Q7682">
        <v>0</v>
      </c>
      <c r="R7682">
        <v>0</v>
      </c>
      <c r="T7682">
        <v>0</v>
      </c>
      <c r="X7682" t="s">
        <v>225</v>
      </c>
      <c r="Y7682">
        <v>0</v>
      </c>
      <c r="AB7682">
        <v>76</v>
      </c>
      <c r="AC7682">
        <v>76</v>
      </c>
      <c r="AD7682">
        <v>0</v>
      </c>
      <c r="AE7682">
        <v>0</v>
      </c>
      <c r="AF7682">
        <v>0</v>
      </c>
      <c r="AQ7682">
        <v>0</v>
      </c>
      <c r="AR7682">
        <f t="shared" ref="AR7682:AR7745" si="120">AB7682*9.68*VLOOKUP(AU7682,atten,10,FALSE)</f>
        <v>91.96</v>
      </c>
      <c r="AS7682">
        <v>1</v>
      </c>
      <c r="AT7682" t="s">
        <v>123</v>
      </c>
      <c r="AU7682">
        <v>31</v>
      </c>
    </row>
    <row r="7683" spans="1:47">
      <c r="A7683" t="s">
        <v>25852</v>
      </c>
      <c r="B7683" t="s">
        <v>293</v>
      </c>
      <c r="C7683">
        <v>239</v>
      </c>
      <c r="D7683" t="s">
        <v>24578</v>
      </c>
      <c r="E7683">
        <v>130</v>
      </c>
      <c r="F7683" t="s">
        <v>25853</v>
      </c>
      <c r="G7683" t="s">
        <v>24304</v>
      </c>
      <c r="J7683">
        <v>1.87988</v>
      </c>
      <c r="K7683">
        <v>0</v>
      </c>
      <c r="L7683">
        <v>0</v>
      </c>
      <c r="M7683">
        <v>0</v>
      </c>
      <c r="N7683">
        <v>0</v>
      </c>
      <c r="P7683">
        <v>0</v>
      </c>
      <c r="Q7683">
        <v>0</v>
      </c>
      <c r="R7683">
        <v>0</v>
      </c>
      <c r="T7683">
        <v>0</v>
      </c>
      <c r="Y7683">
        <v>0</v>
      </c>
      <c r="AB7683">
        <v>0</v>
      </c>
      <c r="AC7683">
        <v>0</v>
      </c>
      <c r="AD7683">
        <v>0</v>
      </c>
      <c r="AE7683">
        <v>0</v>
      </c>
      <c r="AF7683">
        <v>0</v>
      </c>
      <c r="AH7683" t="s">
        <v>25852</v>
      </c>
      <c r="AI7683" t="s">
        <v>323</v>
      </c>
      <c r="AJ7683" t="s">
        <v>323</v>
      </c>
      <c r="AK7683" t="s">
        <v>323</v>
      </c>
      <c r="AL7683" t="s">
        <v>238</v>
      </c>
      <c r="AQ7683">
        <v>0</v>
      </c>
      <c r="AR7683">
        <f t="shared" si="120"/>
        <v>0</v>
      </c>
      <c r="AS7683">
        <v>1</v>
      </c>
      <c r="AT7683" t="s">
        <v>139</v>
      </c>
      <c r="AU7683">
        <v>49</v>
      </c>
    </row>
    <row r="7684" spans="1:47">
      <c r="A7684" t="s">
        <v>25854</v>
      </c>
      <c r="C7684">
        <v>239</v>
      </c>
      <c r="D7684" t="s">
        <v>25855</v>
      </c>
      <c r="E7684">
        <v>132</v>
      </c>
      <c r="F7684" t="s">
        <v>25856</v>
      </c>
      <c r="G7684" t="s">
        <v>24304</v>
      </c>
      <c r="J7684">
        <v>0.87092999999999998</v>
      </c>
      <c r="K7684">
        <v>0</v>
      </c>
      <c r="L7684">
        <v>0</v>
      </c>
      <c r="M7684">
        <v>0</v>
      </c>
      <c r="N7684">
        <v>0</v>
      </c>
      <c r="P7684">
        <v>0</v>
      </c>
      <c r="Q7684">
        <v>0</v>
      </c>
      <c r="R7684">
        <v>0</v>
      </c>
      <c r="T7684">
        <v>0</v>
      </c>
      <c r="Y7684">
        <v>0</v>
      </c>
      <c r="AB7684">
        <v>0</v>
      </c>
      <c r="AC7684">
        <v>0</v>
      </c>
      <c r="AD7684">
        <v>0</v>
      </c>
      <c r="AE7684">
        <v>0</v>
      </c>
      <c r="AF7684">
        <v>0</v>
      </c>
      <c r="AH7684" t="s">
        <v>25854</v>
      </c>
      <c r="AI7684" t="s">
        <v>323</v>
      </c>
      <c r="AJ7684" t="s">
        <v>323</v>
      </c>
      <c r="AK7684" t="s">
        <v>24528</v>
      </c>
      <c r="AL7684" t="s">
        <v>238</v>
      </c>
      <c r="AQ7684">
        <v>0</v>
      </c>
      <c r="AR7684">
        <f t="shared" si="120"/>
        <v>0</v>
      </c>
      <c r="AS7684">
        <v>1</v>
      </c>
      <c r="AT7684" t="s">
        <v>139</v>
      </c>
      <c r="AU7684">
        <v>49</v>
      </c>
    </row>
    <row r="7685" spans="1:47">
      <c r="A7685" t="s">
        <v>25857</v>
      </c>
      <c r="B7685" t="s">
        <v>293</v>
      </c>
      <c r="C7685">
        <v>239</v>
      </c>
      <c r="D7685" t="s">
        <v>25858</v>
      </c>
      <c r="E7685">
        <v>101</v>
      </c>
      <c r="F7685" t="s">
        <v>25859</v>
      </c>
      <c r="G7685" t="s">
        <v>24304</v>
      </c>
      <c r="J7685">
        <v>2.8828900000000002</v>
      </c>
      <c r="K7685">
        <v>0</v>
      </c>
      <c r="L7685">
        <v>1</v>
      </c>
      <c r="M7685">
        <v>0</v>
      </c>
      <c r="N7685">
        <v>1</v>
      </c>
      <c r="P7685">
        <v>0</v>
      </c>
      <c r="Q7685">
        <v>0</v>
      </c>
      <c r="R7685">
        <v>0</v>
      </c>
      <c r="T7685">
        <v>0</v>
      </c>
      <c r="X7685" t="s">
        <v>225</v>
      </c>
      <c r="Y7685">
        <v>0</v>
      </c>
      <c r="AB7685">
        <v>0</v>
      </c>
      <c r="AC7685">
        <v>1</v>
      </c>
      <c r="AD7685">
        <v>0</v>
      </c>
      <c r="AE7685">
        <v>2109</v>
      </c>
      <c r="AF7685">
        <v>2</v>
      </c>
      <c r="AH7685" t="s">
        <v>25857</v>
      </c>
      <c r="AI7685" t="s">
        <v>25860</v>
      </c>
      <c r="AJ7685" t="s">
        <v>25861</v>
      </c>
      <c r="AK7685" t="s">
        <v>24528</v>
      </c>
      <c r="AL7685" t="s">
        <v>238</v>
      </c>
      <c r="AM7685" t="s">
        <v>15067</v>
      </c>
      <c r="AN7685" t="s">
        <v>24530</v>
      </c>
      <c r="AQ7685">
        <v>0</v>
      </c>
      <c r="AR7685">
        <f t="shared" si="120"/>
        <v>0</v>
      </c>
      <c r="AS7685">
        <v>1</v>
      </c>
      <c r="AT7685" t="s">
        <v>139</v>
      </c>
      <c r="AU7685">
        <v>49</v>
      </c>
    </row>
    <row r="7686" spans="1:47">
      <c r="A7686" t="s">
        <v>25862</v>
      </c>
      <c r="B7686" t="s">
        <v>293</v>
      </c>
      <c r="C7686">
        <v>239</v>
      </c>
      <c r="D7686" t="s">
        <v>25863</v>
      </c>
      <c r="E7686">
        <v>130</v>
      </c>
      <c r="F7686" t="s">
        <v>25507</v>
      </c>
      <c r="G7686" t="s">
        <v>24304</v>
      </c>
      <c r="J7686">
        <v>0.47510999999999998</v>
      </c>
      <c r="K7686">
        <v>0</v>
      </c>
      <c r="L7686">
        <v>0</v>
      </c>
      <c r="M7686">
        <v>0</v>
      </c>
      <c r="N7686">
        <v>0</v>
      </c>
      <c r="P7686">
        <v>0</v>
      </c>
      <c r="Q7686">
        <v>0</v>
      </c>
      <c r="R7686">
        <v>0</v>
      </c>
      <c r="T7686">
        <v>0</v>
      </c>
      <c r="Y7686">
        <v>0</v>
      </c>
      <c r="AB7686">
        <v>0</v>
      </c>
      <c r="AC7686">
        <v>0</v>
      </c>
      <c r="AD7686">
        <v>0</v>
      </c>
      <c r="AE7686">
        <v>0</v>
      </c>
      <c r="AF7686">
        <v>0</v>
      </c>
      <c r="AH7686" t="s">
        <v>25862</v>
      </c>
      <c r="AI7686" t="s">
        <v>323</v>
      </c>
      <c r="AJ7686" t="s">
        <v>323</v>
      </c>
      <c r="AK7686" t="s">
        <v>323</v>
      </c>
      <c r="AL7686" t="s">
        <v>238</v>
      </c>
      <c r="AQ7686">
        <v>0</v>
      </c>
      <c r="AR7686">
        <f t="shared" si="120"/>
        <v>0</v>
      </c>
      <c r="AS7686">
        <v>1</v>
      </c>
      <c r="AT7686" t="s">
        <v>139</v>
      </c>
      <c r="AU7686">
        <v>49</v>
      </c>
    </row>
    <row r="7687" spans="1:47">
      <c r="A7687" t="s">
        <v>23729</v>
      </c>
      <c r="C7687">
        <v>239</v>
      </c>
      <c r="E7687">
        <v>0</v>
      </c>
      <c r="J7687">
        <v>0.65395000000000003</v>
      </c>
      <c r="K7687">
        <v>0</v>
      </c>
      <c r="L7687">
        <v>0</v>
      </c>
      <c r="M7687">
        <v>0</v>
      </c>
      <c r="N7687">
        <v>0</v>
      </c>
      <c r="P7687">
        <v>0</v>
      </c>
      <c r="Q7687">
        <v>0</v>
      </c>
      <c r="R7687">
        <v>0</v>
      </c>
      <c r="T7687">
        <v>0</v>
      </c>
      <c r="Y7687">
        <v>0</v>
      </c>
      <c r="AB7687">
        <v>0</v>
      </c>
      <c r="AC7687">
        <v>0</v>
      </c>
      <c r="AD7687">
        <v>0</v>
      </c>
      <c r="AE7687">
        <v>0</v>
      </c>
      <c r="AF7687">
        <v>0</v>
      </c>
      <c r="AI7687" t="s">
        <v>323</v>
      </c>
      <c r="AJ7687" t="s">
        <v>323</v>
      </c>
      <c r="AK7687" t="s">
        <v>323</v>
      </c>
      <c r="AQ7687">
        <v>0</v>
      </c>
      <c r="AR7687">
        <f t="shared" si="120"/>
        <v>0</v>
      </c>
      <c r="AS7687">
        <v>1</v>
      </c>
      <c r="AT7687" t="s">
        <v>110</v>
      </c>
      <c r="AU7687">
        <v>18</v>
      </c>
    </row>
    <row r="7688" spans="1:47">
      <c r="A7688" t="s">
        <v>25864</v>
      </c>
      <c r="B7688" t="s">
        <v>293</v>
      </c>
      <c r="C7688">
        <v>239</v>
      </c>
      <c r="D7688" t="s">
        <v>24578</v>
      </c>
      <c r="E7688">
        <v>130</v>
      </c>
      <c r="F7688" t="s">
        <v>25853</v>
      </c>
      <c r="G7688" t="s">
        <v>24304</v>
      </c>
      <c r="J7688">
        <v>2.11036</v>
      </c>
      <c r="K7688">
        <v>0</v>
      </c>
      <c r="L7688">
        <v>0</v>
      </c>
      <c r="M7688">
        <v>0</v>
      </c>
      <c r="N7688">
        <v>0</v>
      </c>
      <c r="P7688">
        <v>0</v>
      </c>
      <c r="Q7688">
        <v>0</v>
      </c>
      <c r="R7688">
        <v>0</v>
      </c>
      <c r="T7688">
        <v>0</v>
      </c>
      <c r="Y7688">
        <v>0</v>
      </c>
      <c r="AB7688">
        <v>0</v>
      </c>
      <c r="AC7688">
        <v>0</v>
      </c>
      <c r="AD7688">
        <v>0</v>
      </c>
      <c r="AE7688">
        <v>0</v>
      </c>
      <c r="AF7688">
        <v>0</v>
      </c>
      <c r="AH7688" t="s">
        <v>25864</v>
      </c>
      <c r="AI7688" t="s">
        <v>323</v>
      </c>
      <c r="AJ7688" t="s">
        <v>323</v>
      </c>
      <c r="AK7688" t="s">
        <v>323</v>
      </c>
      <c r="AL7688" t="s">
        <v>238</v>
      </c>
      <c r="AQ7688">
        <v>0</v>
      </c>
      <c r="AR7688">
        <f t="shared" si="120"/>
        <v>0</v>
      </c>
      <c r="AS7688">
        <v>1</v>
      </c>
      <c r="AT7688" t="s">
        <v>139</v>
      </c>
      <c r="AU7688">
        <v>49</v>
      </c>
    </row>
    <row r="7689" spans="1:47">
      <c r="A7689" t="s">
        <v>25865</v>
      </c>
      <c r="B7689" t="s">
        <v>293</v>
      </c>
      <c r="C7689">
        <v>239</v>
      </c>
      <c r="D7689" t="s">
        <v>25866</v>
      </c>
      <c r="E7689">
        <v>101</v>
      </c>
      <c r="F7689" t="s">
        <v>25867</v>
      </c>
      <c r="G7689" t="s">
        <v>24304</v>
      </c>
      <c r="J7689">
        <v>2.75291</v>
      </c>
      <c r="K7689">
        <v>1</v>
      </c>
      <c r="L7689">
        <v>1</v>
      </c>
      <c r="M7689">
        <v>1</v>
      </c>
      <c r="N7689">
        <v>1</v>
      </c>
      <c r="O7689" t="s">
        <v>225</v>
      </c>
      <c r="P7689">
        <v>0</v>
      </c>
      <c r="Q7689">
        <v>0</v>
      </c>
      <c r="R7689">
        <v>0</v>
      </c>
      <c r="T7689">
        <v>0</v>
      </c>
      <c r="X7689" t="s">
        <v>225</v>
      </c>
      <c r="Y7689">
        <v>0</v>
      </c>
      <c r="AB7689">
        <v>1</v>
      </c>
      <c r="AC7689">
        <v>1</v>
      </c>
      <c r="AD7689">
        <v>0</v>
      </c>
      <c r="AE7689">
        <v>1512</v>
      </c>
      <c r="AF7689">
        <v>1.5</v>
      </c>
      <c r="AH7689" t="s">
        <v>25865</v>
      </c>
      <c r="AI7689" t="s">
        <v>24806</v>
      </c>
      <c r="AJ7689" t="s">
        <v>25370</v>
      </c>
      <c r="AK7689" t="s">
        <v>24528</v>
      </c>
      <c r="AL7689" t="s">
        <v>238</v>
      </c>
      <c r="AM7689" t="s">
        <v>15067</v>
      </c>
      <c r="AN7689" t="s">
        <v>24530</v>
      </c>
      <c r="AO7689" t="s">
        <v>24560</v>
      </c>
      <c r="AQ7689">
        <v>0</v>
      </c>
      <c r="AR7689">
        <f t="shared" si="120"/>
        <v>0.41817599999999994</v>
      </c>
      <c r="AS7689">
        <v>1</v>
      </c>
      <c r="AT7689" t="s">
        <v>139</v>
      </c>
      <c r="AU7689">
        <v>49</v>
      </c>
    </row>
    <row r="7690" spans="1:47">
      <c r="A7690" t="s">
        <v>25868</v>
      </c>
      <c r="B7690" t="s">
        <v>293</v>
      </c>
      <c r="C7690">
        <v>239</v>
      </c>
      <c r="D7690" t="s">
        <v>24578</v>
      </c>
      <c r="E7690">
        <v>130</v>
      </c>
      <c r="F7690" t="s">
        <v>25853</v>
      </c>
      <c r="G7690" t="s">
        <v>24304</v>
      </c>
      <c r="J7690">
        <v>2.1773199999999999</v>
      </c>
      <c r="K7690">
        <v>0</v>
      </c>
      <c r="L7690">
        <v>0</v>
      </c>
      <c r="M7690">
        <v>0</v>
      </c>
      <c r="N7690">
        <v>0</v>
      </c>
      <c r="P7690">
        <v>0</v>
      </c>
      <c r="Q7690">
        <v>0</v>
      </c>
      <c r="R7690">
        <v>0</v>
      </c>
      <c r="T7690">
        <v>0</v>
      </c>
      <c r="Y7690">
        <v>0</v>
      </c>
      <c r="AB7690">
        <v>0</v>
      </c>
      <c r="AC7690">
        <v>0</v>
      </c>
      <c r="AD7690">
        <v>0</v>
      </c>
      <c r="AE7690">
        <v>0</v>
      </c>
      <c r="AF7690">
        <v>0</v>
      </c>
      <c r="AH7690" t="s">
        <v>25868</v>
      </c>
      <c r="AI7690" t="s">
        <v>323</v>
      </c>
      <c r="AJ7690" t="s">
        <v>323</v>
      </c>
      <c r="AK7690" t="s">
        <v>323</v>
      </c>
      <c r="AL7690" t="s">
        <v>238</v>
      </c>
      <c r="AQ7690">
        <v>0</v>
      </c>
      <c r="AR7690">
        <f t="shared" si="120"/>
        <v>0</v>
      </c>
      <c r="AS7690">
        <v>1</v>
      </c>
      <c r="AT7690" t="s">
        <v>139</v>
      </c>
      <c r="AU7690">
        <v>49</v>
      </c>
    </row>
    <row r="7691" spans="1:47">
      <c r="A7691" t="s">
        <v>25869</v>
      </c>
      <c r="B7691" t="s">
        <v>293</v>
      </c>
      <c r="C7691">
        <v>239</v>
      </c>
      <c r="D7691" t="s">
        <v>25798</v>
      </c>
      <c r="E7691">
        <v>905</v>
      </c>
      <c r="F7691" t="s">
        <v>25559</v>
      </c>
      <c r="G7691" t="s">
        <v>24304</v>
      </c>
      <c r="J7691">
        <v>64.537130000000005</v>
      </c>
      <c r="K7691">
        <v>0</v>
      </c>
      <c r="L7691">
        <v>0</v>
      </c>
      <c r="M7691">
        <v>0</v>
      </c>
      <c r="N7691">
        <v>0</v>
      </c>
      <c r="P7691">
        <v>0</v>
      </c>
      <c r="Q7691">
        <v>0</v>
      </c>
      <c r="R7691">
        <v>0</v>
      </c>
      <c r="T7691">
        <v>0</v>
      </c>
      <c r="Y7691">
        <v>0</v>
      </c>
      <c r="AB7691">
        <v>0</v>
      </c>
      <c r="AC7691">
        <v>0</v>
      </c>
      <c r="AD7691">
        <v>0</v>
      </c>
      <c r="AE7691">
        <v>0</v>
      </c>
      <c r="AF7691">
        <v>0</v>
      </c>
      <c r="AH7691" t="s">
        <v>25869</v>
      </c>
      <c r="AI7691" t="s">
        <v>323</v>
      </c>
      <c r="AJ7691" t="s">
        <v>323</v>
      </c>
      <c r="AK7691" t="s">
        <v>323</v>
      </c>
      <c r="AL7691" t="s">
        <v>238</v>
      </c>
      <c r="AP7691" t="s">
        <v>25870</v>
      </c>
      <c r="AQ7691">
        <v>0</v>
      </c>
      <c r="AR7691">
        <f t="shared" si="120"/>
        <v>0</v>
      </c>
      <c r="AS7691">
        <v>1</v>
      </c>
      <c r="AT7691" t="s">
        <v>94</v>
      </c>
      <c r="AU7691">
        <v>2</v>
      </c>
    </row>
    <row r="7692" spans="1:47">
      <c r="A7692" t="s">
        <v>25871</v>
      </c>
      <c r="B7692" t="s">
        <v>293</v>
      </c>
      <c r="C7692">
        <v>239</v>
      </c>
      <c r="D7692" t="s">
        <v>25872</v>
      </c>
      <c r="E7692">
        <v>109</v>
      </c>
      <c r="F7692" t="s">
        <v>25873</v>
      </c>
      <c r="G7692" t="s">
        <v>24304</v>
      </c>
      <c r="J7692">
        <v>2.5859800000000002</v>
      </c>
      <c r="K7692">
        <v>0</v>
      </c>
      <c r="L7692">
        <v>8</v>
      </c>
      <c r="M7692">
        <v>0</v>
      </c>
      <c r="N7692">
        <v>8</v>
      </c>
      <c r="P7692">
        <v>0</v>
      </c>
      <c r="Q7692">
        <v>0</v>
      </c>
      <c r="R7692">
        <v>0</v>
      </c>
      <c r="T7692">
        <v>0</v>
      </c>
      <c r="X7692" t="s">
        <v>225</v>
      </c>
      <c r="Y7692">
        <v>0</v>
      </c>
      <c r="AB7692">
        <v>0</v>
      </c>
      <c r="AC7692">
        <v>8</v>
      </c>
      <c r="AD7692">
        <v>0</v>
      </c>
      <c r="AE7692">
        <v>5408</v>
      </c>
      <c r="AF7692">
        <v>1</v>
      </c>
      <c r="AH7692" t="s">
        <v>25871</v>
      </c>
      <c r="AI7692" t="s">
        <v>24935</v>
      </c>
      <c r="AJ7692" t="s">
        <v>25874</v>
      </c>
      <c r="AK7692" t="s">
        <v>25875</v>
      </c>
      <c r="AL7692" t="s">
        <v>238</v>
      </c>
      <c r="AM7692" t="s">
        <v>15067</v>
      </c>
      <c r="AN7692" t="s">
        <v>24530</v>
      </c>
      <c r="AQ7692">
        <v>0</v>
      </c>
      <c r="AR7692">
        <f t="shared" si="120"/>
        <v>0</v>
      </c>
      <c r="AS7692">
        <v>1</v>
      </c>
      <c r="AT7692" t="s">
        <v>139</v>
      </c>
      <c r="AU7692">
        <v>49</v>
      </c>
    </row>
    <row r="7693" spans="1:47">
      <c r="A7693" t="s">
        <v>25876</v>
      </c>
      <c r="B7693" t="s">
        <v>293</v>
      </c>
      <c r="C7693">
        <v>239</v>
      </c>
      <c r="D7693" t="s">
        <v>25877</v>
      </c>
      <c r="E7693">
        <v>101</v>
      </c>
      <c r="F7693" t="s">
        <v>25878</v>
      </c>
      <c r="G7693" t="s">
        <v>24304</v>
      </c>
      <c r="J7693">
        <v>2.6864300000000001</v>
      </c>
      <c r="K7693">
        <v>1</v>
      </c>
      <c r="L7693">
        <v>1</v>
      </c>
      <c r="M7693">
        <v>1</v>
      </c>
      <c r="N7693">
        <v>1</v>
      </c>
      <c r="O7693" t="s">
        <v>225</v>
      </c>
      <c r="P7693">
        <v>0</v>
      </c>
      <c r="Q7693">
        <v>0</v>
      </c>
      <c r="R7693">
        <v>0</v>
      </c>
      <c r="T7693">
        <v>0</v>
      </c>
      <c r="X7693" t="s">
        <v>225</v>
      </c>
      <c r="Y7693">
        <v>0</v>
      </c>
      <c r="AB7693">
        <v>1</v>
      </c>
      <c r="AC7693">
        <v>1</v>
      </c>
      <c r="AD7693">
        <v>0</v>
      </c>
      <c r="AE7693">
        <v>2040</v>
      </c>
      <c r="AF7693">
        <v>1.75</v>
      </c>
      <c r="AH7693" t="s">
        <v>25876</v>
      </c>
      <c r="AI7693" t="s">
        <v>24806</v>
      </c>
      <c r="AJ7693" t="s">
        <v>25879</v>
      </c>
      <c r="AK7693" t="s">
        <v>24528</v>
      </c>
      <c r="AL7693" t="s">
        <v>222</v>
      </c>
      <c r="AM7693" t="s">
        <v>15067</v>
      </c>
      <c r="AN7693" t="s">
        <v>24530</v>
      </c>
      <c r="AO7693" t="s">
        <v>24560</v>
      </c>
      <c r="AQ7693">
        <v>0</v>
      </c>
      <c r="AR7693">
        <f t="shared" si="120"/>
        <v>0.41817599999999994</v>
      </c>
      <c r="AS7693">
        <v>1</v>
      </c>
      <c r="AT7693" t="s">
        <v>139</v>
      </c>
      <c r="AU7693">
        <v>49</v>
      </c>
    </row>
    <row r="7694" spans="1:47">
      <c r="A7694" t="s">
        <v>25880</v>
      </c>
      <c r="B7694" t="s">
        <v>293</v>
      </c>
      <c r="C7694">
        <v>52</v>
      </c>
      <c r="D7694" t="s">
        <v>25881</v>
      </c>
      <c r="E7694">
        <v>911</v>
      </c>
      <c r="F7694" t="s">
        <v>13643</v>
      </c>
      <c r="J7694">
        <v>1239.4493600000001</v>
      </c>
      <c r="K7694">
        <v>1</v>
      </c>
      <c r="L7694">
        <v>1</v>
      </c>
      <c r="M7694">
        <v>1</v>
      </c>
      <c r="N7694">
        <v>1</v>
      </c>
      <c r="O7694" t="s">
        <v>225</v>
      </c>
      <c r="P7694">
        <v>0</v>
      </c>
      <c r="Q7694">
        <v>0</v>
      </c>
      <c r="R7694">
        <v>0</v>
      </c>
      <c r="T7694">
        <v>0</v>
      </c>
      <c r="X7694" t="s">
        <v>225</v>
      </c>
      <c r="Y7694">
        <v>0</v>
      </c>
      <c r="Z7694" t="s">
        <v>297</v>
      </c>
      <c r="AA7694" t="s">
        <v>223</v>
      </c>
      <c r="AB7694">
        <v>1</v>
      </c>
      <c r="AC7694">
        <v>1</v>
      </c>
      <c r="AD7694">
        <v>0</v>
      </c>
      <c r="AE7694">
        <v>0</v>
      </c>
      <c r="AF7694">
        <v>0</v>
      </c>
      <c r="AQ7694">
        <v>0</v>
      </c>
      <c r="AR7694">
        <f t="shared" si="120"/>
        <v>1.21</v>
      </c>
      <c r="AS7694">
        <v>1</v>
      </c>
      <c r="AT7694" t="s">
        <v>124</v>
      </c>
      <c r="AU7694">
        <v>32</v>
      </c>
    </row>
    <row r="7695" spans="1:47">
      <c r="A7695" t="s">
        <v>25882</v>
      </c>
      <c r="C7695">
        <v>239</v>
      </c>
      <c r="D7695" t="s">
        <v>25883</v>
      </c>
      <c r="E7695">
        <v>101</v>
      </c>
      <c r="F7695" t="s">
        <v>25884</v>
      </c>
      <c r="G7695" t="s">
        <v>24304</v>
      </c>
      <c r="J7695">
        <v>2.31358</v>
      </c>
      <c r="K7695">
        <v>1</v>
      </c>
      <c r="L7695">
        <v>1</v>
      </c>
      <c r="M7695">
        <v>1</v>
      </c>
      <c r="N7695">
        <v>1</v>
      </c>
      <c r="O7695" t="s">
        <v>225</v>
      </c>
      <c r="P7695">
        <v>0</v>
      </c>
      <c r="Q7695">
        <v>0</v>
      </c>
      <c r="R7695">
        <v>0</v>
      </c>
      <c r="T7695">
        <v>0</v>
      </c>
      <c r="X7695" t="s">
        <v>225</v>
      </c>
      <c r="Y7695">
        <v>0</v>
      </c>
      <c r="AB7695">
        <v>1</v>
      </c>
      <c r="AC7695">
        <v>1</v>
      </c>
      <c r="AD7695">
        <v>0</v>
      </c>
      <c r="AE7695">
        <v>2352</v>
      </c>
      <c r="AF7695">
        <v>2</v>
      </c>
      <c r="AH7695" t="s">
        <v>25882</v>
      </c>
      <c r="AI7695" t="s">
        <v>25885</v>
      </c>
      <c r="AJ7695" t="s">
        <v>25886</v>
      </c>
      <c r="AK7695" t="s">
        <v>24528</v>
      </c>
      <c r="AL7695" t="s">
        <v>222</v>
      </c>
      <c r="AM7695" t="s">
        <v>15067</v>
      </c>
      <c r="AN7695" t="s">
        <v>24530</v>
      </c>
      <c r="AQ7695">
        <v>0</v>
      </c>
      <c r="AR7695">
        <f t="shared" si="120"/>
        <v>0.41817599999999994</v>
      </c>
      <c r="AS7695">
        <v>1</v>
      </c>
      <c r="AT7695" t="s">
        <v>139</v>
      </c>
      <c r="AU7695">
        <v>49</v>
      </c>
    </row>
    <row r="7696" spans="1:47">
      <c r="A7696" t="s">
        <v>25887</v>
      </c>
      <c r="B7696" t="s">
        <v>293</v>
      </c>
      <c r="C7696">
        <v>239</v>
      </c>
      <c r="D7696" t="s">
        <v>25888</v>
      </c>
      <c r="E7696">
        <v>101</v>
      </c>
      <c r="F7696" t="s">
        <v>25889</v>
      </c>
      <c r="G7696" t="s">
        <v>24304</v>
      </c>
      <c r="J7696">
        <v>2.7316699999999998</v>
      </c>
      <c r="K7696">
        <v>1</v>
      </c>
      <c r="L7696">
        <v>1</v>
      </c>
      <c r="M7696">
        <v>1</v>
      </c>
      <c r="N7696">
        <v>1</v>
      </c>
      <c r="O7696" t="s">
        <v>225</v>
      </c>
      <c r="P7696">
        <v>0</v>
      </c>
      <c r="Q7696">
        <v>0</v>
      </c>
      <c r="R7696">
        <v>0</v>
      </c>
      <c r="T7696">
        <v>0</v>
      </c>
      <c r="X7696" t="s">
        <v>225</v>
      </c>
      <c r="Y7696">
        <v>0</v>
      </c>
      <c r="AB7696">
        <v>1</v>
      </c>
      <c r="AC7696">
        <v>1</v>
      </c>
      <c r="AD7696">
        <v>0</v>
      </c>
      <c r="AE7696">
        <v>2160</v>
      </c>
      <c r="AF7696">
        <v>2</v>
      </c>
      <c r="AH7696" t="s">
        <v>25887</v>
      </c>
      <c r="AI7696" t="s">
        <v>24806</v>
      </c>
      <c r="AJ7696" t="s">
        <v>25890</v>
      </c>
      <c r="AK7696" t="s">
        <v>24528</v>
      </c>
      <c r="AL7696" t="s">
        <v>222</v>
      </c>
      <c r="AM7696" t="s">
        <v>15067</v>
      </c>
      <c r="AN7696" t="s">
        <v>24530</v>
      </c>
      <c r="AO7696" t="s">
        <v>24560</v>
      </c>
      <c r="AQ7696">
        <v>0</v>
      </c>
      <c r="AR7696">
        <f t="shared" si="120"/>
        <v>0.41817599999999994</v>
      </c>
      <c r="AS7696">
        <v>1</v>
      </c>
      <c r="AT7696" t="s">
        <v>139</v>
      </c>
      <c r="AU7696">
        <v>49</v>
      </c>
    </row>
    <row r="7697" spans="1:47">
      <c r="A7697" t="s">
        <v>25891</v>
      </c>
      <c r="B7697" t="s">
        <v>293</v>
      </c>
      <c r="C7697">
        <v>52</v>
      </c>
      <c r="D7697" t="s">
        <v>25892</v>
      </c>
      <c r="E7697">
        <v>13</v>
      </c>
      <c r="F7697" t="s">
        <v>25893</v>
      </c>
      <c r="J7697">
        <v>10.147589999999999</v>
      </c>
      <c r="K7697">
        <v>1</v>
      </c>
      <c r="L7697">
        <v>1</v>
      </c>
      <c r="M7697">
        <v>1</v>
      </c>
      <c r="N7697">
        <v>1</v>
      </c>
      <c r="O7697" t="s">
        <v>225</v>
      </c>
      <c r="P7697">
        <v>0</v>
      </c>
      <c r="Q7697">
        <v>0</v>
      </c>
      <c r="R7697">
        <v>0</v>
      </c>
      <c r="T7697">
        <v>0</v>
      </c>
      <c r="X7697" t="s">
        <v>225</v>
      </c>
      <c r="Y7697">
        <v>0</v>
      </c>
      <c r="AB7697">
        <v>1</v>
      </c>
      <c r="AC7697">
        <v>1</v>
      </c>
      <c r="AD7697">
        <v>0</v>
      </c>
      <c r="AE7697">
        <v>0</v>
      </c>
      <c r="AF7697">
        <v>0</v>
      </c>
      <c r="AQ7697">
        <v>0</v>
      </c>
      <c r="AR7697">
        <f t="shared" si="120"/>
        <v>1.21</v>
      </c>
      <c r="AS7697">
        <v>1</v>
      </c>
      <c r="AT7697" t="s">
        <v>124</v>
      </c>
      <c r="AU7697">
        <v>32</v>
      </c>
    </row>
    <row r="7698" spans="1:47">
      <c r="A7698" t="s">
        <v>25894</v>
      </c>
      <c r="C7698">
        <v>239</v>
      </c>
      <c r="D7698" t="s">
        <v>25895</v>
      </c>
      <c r="E7698">
        <v>101</v>
      </c>
      <c r="F7698" t="s">
        <v>25896</v>
      </c>
      <c r="G7698" t="s">
        <v>24304</v>
      </c>
      <c r="J7698">
        <v>2.2842799999999999</v>
      </c>
      <c r="K7698">
        <v>1</v>
      </c>
      <c r="L7698">
        <v>1</v>
      </c>
      <c r="M7698">
        <v>1</v>
      </c>
      <c r="N7698">
        <v>1</v>
      </c>
      <c r="O7698" t="s">
        <v>225</v>
      </c>
      <c r="P7698">
        <v>0</v>
      </c>
      <c r="Q7698">
        <v>0</v>
      </c>
      <c r="R7698">
        <v>0</v>
      </c>
      <c r="T7698">
        <v>0</v>
      </c>
      <c r="X7698" t="s">
        <v>225</v>
      </c>
      <c r="Y7698">
        <v>0</v>
      </c>
      <c r="AB7698">
        <v>1</v>
      </c>
      <c r="AC7698">
        <v>1</v>
      </c>
      <c r="AD7698">
        <v>0</v>
      </c>
      <c r="AE7698">
        <v>3261</v>
      </c>
      <c r="AF7698">
        <v>2.2999999999999998</v>
      </c>
      <c r="AH7698" t="s">
        <v>25894</v>
      </c>
      <c r="AI7698" t="s">
        <v>25885</v>
      </c>
      <c r="AJ7698" t="s">
        <v>25897</v>
      </c>
      <c r="AK7698" t="s">
        <v>24528</v>
      </c>
      <c r="AL7698" t="s">
        <v>222</v>
      </c>
      <c r="AM7698" t="s">
        <v>15067</v>
      </c>
      <c r="AN7698" t="s">
        <v>24530</v>
      </c>
      <c r="AO7698" t="s">
        <v>24560</v>
      </c>
      <c r="AQ7698">
        <v>0</v>
      </c>
      <c r="AR7698">
        <f t="shared" si="120"/>
        <v>0.41817599999999994</v>
      </c>
      <c r="AS7698">
        <v>1</v>
      </c>
      <c r="AT7698" t="s">
        <v>139</v>
      </c>
      <c r="AU7698">
        <v>49</v>
      </c>
    </row>
    <row r="7699" spans="1:47">
      <c r="A7699" t="s">
        <v>23729</v>
      </c>
      <c r="C7699">
        <v>239</v>
      </c>
      <c r="E7699">
        <v>0</v>
      </c>
      <c r="J7699">
        <v>1.0000000000000001E-5</v>
      </c>
      <c r="K7699">
        <v>0</v>
      </c>
      <c r="L7699">
        <v>0</v>
      </c>
      <c r="M7699">
        <v>0</v>
      </c>
      <c r="N7699">
        <v>0</v>
      </c>
      <c r="P7699">
        <v>0</v>
      </c>
      <c r="Q7699">
        <v>0</v>
      </c>
      <c r="R7699">
        <v>0</v>
      </c>
      <c r="T7699">
        <v>0</v>
      </c>
      <c r="Y7699">
        <v>0</v>
      </c>
      <c r="AB7699">
        <v>0</v>
      </c>
      <c r="AC7699">
        <v>0</v>
      </c>
      <c r="AD7699">
        <v>0</v>
      </c>
      <c r="AE7699">
        <v>0</v>
      </c>
      <c r="AF7699">
        <v>0</v>
      </c>
      <c r="AI7699" t="s">
        <v>323</v>
      </c>
      <c r="AJ7699" t="s">
        <v>323</v>
      </c>
      <c r="AK7699" t="s">
        <v>323</v>
      </c>
      <c r="AQ7699">
        <v>0</v>
      </c>
      <c r="AR7699">
        <f t="shared" si="120"/>
        <v>0</v>
      </c>
      <c r="AS7699">
        <v>1</v>
      </c>
      <c r="AT7699" t="s">
        <v>110</v>
      </c>
      <c r="AU7699">
        <v>18</v>
      </c>
    </row>
    <row r="7700" spans="1:47">
      <c r="A7700" t="s">
        <v>24195</v>
      </c>
      <c r="B7700" t="s">
        <v>293</v>
      </c>
      <c r="C7700">
        <v>52</v>
      </c>
      <c r="D7700" t="s">
        <v>24196</v>
      </c>
      <c r="E7700">
        <v>101</v>
      </c>
      <c r="F7700" t="s">
        <v>24197</v>
      </c>
      <c r="J7700">
        <v>1.55562</v>
      </c>
      <c r="K7700">
        <v>1</v>
      </c>
      <c r="L7700">
        <v>1</v>
      </c>
      <c r="M7700">
        <v>1</v>
      </c>
      <c r="N7700">
        <v>1</v>
      </c>
      <c r="O7700" t="s">
        <v>225</v>
      </c>
      <c r="P7700">
        <v>0</v>
      </c>
      <c r="Q7700">
        <v>0</v>
      </c>
      <c r="R7700">
        <v>0</v>
      </c>
      <c r="T7700">
        <v>0</v>
      </c>
      <c r="X7700" t="s">
        <v>225</v>
      </c>
      <c r="Y7700">
        <v>0</v>
      </c>
      <c r="AB7700">
        <v>1</v>
      </c>
      <c r="AC7700">
        <v>1</v>
      </c>
      <c r="AD7700">
        <v>0</v>
      </c>
      <c r="AE7700">
        <v>0</v>
      </c>
      <c r="AF7700">
        <v>0</v>
      </c>
      <c r="AQ7700">
        <v>0</v>
      </c>
      <c r="AR7700">
        <f t="shared" si="120"/>
        <v>1.21</v>
      </c>
      <c r="AS7700">
        <v>1</v>
      </c>
      <c r="AT7700" t="s">
        <v>124</v>
      </c>
      <c r="AU7700">
        <v>32</v>
      </c>
    </row>
    <row r="7701" spans="1:47">
      <c r="A7701" t="s">
        <v>25898</v>
      </c>
      <c r="C7701">
        <v>239</v>
      </c>
      <c r="D7701" t="s">
        <v>24578</v>
      </c>
      <c r="E7701">
        <v>601</v>
      </c>
      <c r="F7701" t="s">
        <v>25507</v>
      </c>
      <c r="G7701" t="s">
        <v>24304</v>
      </c>
      <c r="J7701">
        <v>2.2792599999999998</v>
      </c>
      <c r="K7701">
        <v>0</v>
      </c>
      <c r="L7701">
        <v>0</v>
      </c>
      <c r="M7701">
        <v>0</v>
      </c>
      <c r="N7701">
        <v>0</v>
      </c>
      <c r="P7701">
        <v>0</v>
      </c>
      <c r="Q7701">
        <v>0</v>
      </c>
      <c r="R7701">
        <v>0</v>
      </c>
      <c r="T7701">
        <v>0</v>
      </c>
      <c r="Y7701">
        <v>0</v>
      </c>
      <c r="AB7701">
        <v>0</v>
      </c>
      <c r="AC7701">
        <v>0</v>
      </c>
      <c r="AD7701">
        <v>0</v>
      </c>
      <c r="AE7701">
        <v>0</v>
      </c>
      <c r="AF7701">
        <v>0</v>
      </c>
      <c r="AH7701" t="s">
        <v>25898</v>
      </c>
      <c r="AI7701" t="s">
        <v>323</v>
      </c>
      <c r="AJ7701" t="s">
        <v>323</v>
      </c>
      <c r="AK7701" t="s">
        <v>323</v>
      </c>
      <c r="AL7701" t="s">
        <v>238</v>
      </c>
      <c r="AQ7701">
        <v>0</v>
      </c>
      <c r="AR7701">
        <f t="shared" si="120"/>
        <v>0</v>
      </c>
      <c r="AS7701">
        <v>1</v>
      </c>
      <c r="AT7701" t="s">
        <v>139</v>
      </c>
      <c r="AU7701">
        <v>49</v>
      </c>
    </row>
    <row r="7702" spans="1:47">
      <c r="A7702" t="s">
        <v>25899</v>
      </c>
      <c r="B7702" t="s">
        <v>293</v>
      </c>
      <c r="C7702">
        <v>239</v>
      </c>
      <c r="D7702" t="s">
        <v>25900</v>
      </c>
      <c r="E7702">
        <v>101</v>
      </c>
      <c r="F7702" t="s">
        <v>25901</v>
      </c>
      <c r="G7702" t="s">
        <v>24304</v>
      </c>
      <c r="J7702">
        <v>2.4333800000000001</v>
      </c>
      <c r="K7702">
        <v>4</v>
      </c>
      <c r="L7702">
        <v>1</v>
      </c>
      <c r="M7702">
        <v>4</v>
      </c>
      <c r="N7702">
        <v>1</v>
      </c>
      <c r="O7702" t="s">
        <v>225</v>
      </c>
      <c r="P7702">
        <v>0</v>
      </c>
      <c r="Q7702">
        <v>0</v>
      </c>
      <c r="R7702">
        <v>0</v>
      </c>
      <c r="T7702">
        <v>0</v>
      </c>
      <c r="X7702" t="s">
        <v>225</v>
      </c>
      <c r="Y7702">
        <v>0</v>
      </c>
      <c r="AB7702">
        <v>4</v>
      </c>
      <c r="AC7702">
        <v>1</v>
      </c>
      <c r="AD7702">
        <v>0</v>
      </c>
      <c r="AE7702">
        <v>3276</v>
      </c>
      <c r="AF7702">
        <v>2</v>
      </c>
      <c r="AH7702" t="s">
        <v>25899</v>
      </c>
      <c r="AI7702" t="s">
        <v>25885</v>
      </c>
      <c r="AJ7702" t="s">
        <v>25902</v>
      </c>
      <c r="AK7702" t="s">
        <v>24528</v>
      </c>
      <c r="AL7702" t="s">
        <v>222</v>
      </c>
      <c r="AM7702" t="s">
        <v>15067</v>
      </c>
      <c r="AN7702" t="s">
        <v>24530</v>
      </c>
      <c r="AO7702" t="s">
        <v>24560</v>
      </c>
      <c r="AQ7702">
        <v>0</v>
      </c>
      <c r="AR7702">
        <f t="shared" si="120"/>
        <v>1.6727039999999997</v>
      </c>
      <c r="AS7702">
        <v>1</v>
      </c>
      <c r="AT7702" t="s">
        <v>139</v>
      </c>
      <c r="AU7702">
        <v>49</v>
      </c>
    </row>
    <row r="7703" spans="1:47">
      <c r="A7703" t="s">
        <v>25903</v>
      </c>
      <c r="B7703" t="s">
        <v>293</v>
      </c>
      <c r="C7703">
        <v>52</v>
      </c>
      <c r="E7703">
        <v>999</v>
      </c>
      <c r="F7703" t="s">
        <v>25904</v>
      </c>
      <c r="J7703">
        <v>1.4175599999999999</v>
      </c>
      <c r="K7703">
        <v>0</v>
      </c>
      <c r="L7703">
        <v>0</v>
      </c>
      <c r="M7703">
        <v>0</v>
      </c>
      <c r="N7703">
        <v>0</v>
      </c>
      <c r="P7703">
        <v>0</v>
      </c>
      <c r="Q7703">
        <v>0</v>
      </c>
      <c r="R7703">
        <v>0</v>
      </c>
      <c r="T7703">
        <v>0</v>
      </c>
      <c r="Y7703">
        <v>0</v>
      </c>
      <c r="AB7703">
        <v>0</v>
      </c>
      <c r="AC7703">
        <v>0</v>
      </c>
      <c r="AD7703">
        <v>0</v>
      </c>
      <c r="AE7703">
        <v>0</v>
      </c>
      <c r="AF7703">
        <v>0</v>
      </c>
      <c r="AQ7703">
        <v>0</v>
      </c>
      <c r="AR7703">
        <f t="shared" si="120"/>
        <v>0</v>
      </c>
      <c r="AS7703">
        <v>1</v>
      </c>
      <c r="AT7703" t="s">
        <v>124</v>
      </c>
      <c r="AU7703">
        <v>32</v>
      </c>
    </row>
    <row r="7704" spans="1:47">
      <c r="A7704" t="s">
        <v>25905</v>
      </c>
      <c r="C7704">
        <v>239</v>
      </c>
      <c r="D7704" t="s">
        <v>25906</v>
      </c>
      <c r="E7704">
        <v>101</v>
      </c>
      <c r="F7704" t="s">
        <v>25907</v>
      </c>
      <c r="G7704" t="s">
        <v>24304</v>
      </c>
      <c r="J7704">
        <v>2.7546499999999998</v>
      </c>
      <c r="K7704">
        <v>1</v>
      </c>
      <c r="L7704">
        <v>1</v>
      </c>
      <c r="M7704">
        <v>1</v>
      </c>
      <c r="N7704">
        <v>1</v>
      </c>
      <c r="O7704" t="s">
        <v>225</v>
      </c>
      <c r="P7704">
        <v>0</v>
      </c>
      <c r="Q7704">
        <v>0</v>
      </c>
      <c r="R7704">
        <v>0</v>
      </c>
      <c r="T7704">
        <v>0</v>
      </c>
      <c r="X7704" t="s">
        <v>225</v>
      </c>
      <c r="Y7704">
        <v>0</v>
      </c>
      <c r="AB7704">
        <v>1</v>
      </c>
      <c r="AC7704">
        <v>1</v>
      </c>
      <c r="AD7704">
        <v>0</v>
      </c>
      <c r="AE7704">
        <v>2160</v>
      </c>
      <c r="AF7704">
        <v>2</v>
      </c>
      <c r="AH7704" t="s">
        <v>25905</v>
      </c>
      <c r="AI7704" t="s">
        <v>25885</v>
      </c>
      <c r="AJ7704" t="s">
        <v>25890</v>
      </c>
      <c r="AK7704" t="s">
        <v>24528</v>
      </c>
      <c r="AL7704" t="s">
        <v>222</v>
      </c>
      <c r="AM7704" t="s">
        <v>15067</v>
      </c>
      <c r="AN7704" t="s">
        <v>24530</v>
      </c>
      <c r="AO7704" t="s">
        <v>24560</v>
      </c>
      <c r="AQ7704">
        <v>0</v>
      </c>
      <c r="AR7704">
        <f t="shared" si="120"/>
        <v>0.41817599999999994</v>
      </c>
      <c r="AS7704">
        <v>1</v>
      </c>
      <c r="AT7704" t="s">
        <v>139</v>
      </c>
      <c r="AU7704">
        <v>49</v>
      </c>
    </row>
    <row r="7705" spans="1:47">
      <c r="A7705" t="s">
        <v>25908</v>
      </c>
      <c r="B7705" t="s">
        <v>293</v>
      </c>
      <c r="C7705">
        <v>52</v>
      </c>
      <c r="D7705" t="s">
        <v>25833</v>
      </c>
      <c r="E7705">
        <v>700</v>
      </c>
      <c r="F7705" t="s">
        <v>25909</v>
      </c>
      <c r="J7705">
        <v>18.894659999999998</v>
      </c>
      <c r="K7705">
        <v>0</v>
      </c>
      <c r="L7705">
        <v>0</v>
      </c>
      <c r="M7705">
        <v>0</v>
      </c>
      <c r="N7705">
        <v>0</v>
      </c>
      <c r="P7705">
        <v>0</v>
      </c>
      <c r="Q7705">
        <v>0</v>
      </c>
      <c r="R7705">
        <v>0</v>
      </c>
      <c r="T7705">
        <v>0</v>
      </c>
      <c r="Y7705">
        <v>0</v>
      </c>
      <c r="AB7705">
        <v>0</v>
      </c>
      <c r="AC7705">
        <v>0</v>
      </c>
      <c r="AD7705">
        <v>0</v>
      </c>
      <c r="AE7705">
        <v>0</v>
      </c>
      <c r="AF7705">
        <v>0</v>
      </c>
      <c r="AQ7705">
        <v>0</v>
      </c>
      <c r="AR7705">
        <f t="shared" si="120"/>
        <v>0</v>
      </c>
      <c r="AS7705">
        <v>1</v>
      </c>
      <c r="AT7705" t="s">
        <v>124</v>
      </c>
      <c r="AU7705">
        <v>32</v>
      </c>
    </row>
    <row r="7706" spans="1:47">
      <c r="A7706" t="s">
        <v>25910</v>
      </c>
      <c r="B7706" t="s">
        <v>293</v>
      </c>
      <c r="C7706">
        <v>52</v>
      </c>
      <c r="E7706">
        <v>999</v>
      </c>
      <c r="F7706" t="s">
        <v>25911</v>
      </c>
      <c r="J7706">
        <v>6.76126</v>
      </c>
      <c r="K7706">
        <v>0</v>
      </c>
      <c r="L7706">
        <v>0</v>
      </c>
      <c r="M7706">
        <v>0</v>
      </c>
      <c r="N7706">
        <v>0</v>
      </c>
      <c r="P7706">
        <v>0</v>
      </c>
      <c r="Q7706">
        <v>0</v>
      </c>
      <c r="R7706">
        <v>0</v>
      </c>
      <c r="T7706">
        <v>0</v>
      </c>
      <c r="Y7706">
        <v>0</v>
      </c>
      <c r="AB7706">
        <v>0</v>
      </c>
      <c r="AC7706">
        <v>0</v>
      </c>
      <c r="AD7706">
        <v>0</v>
      </c>
      <c r="AE7706">
        <v>0</v>
      </c>
      <c r="AF7706">
        <v>0</v>
      </c>
      <c r="AQ7706">
        <v>0</v>
      </c>
      <c r="AR7706">
        <f t="shared" si="120"/>
        <v>0</v>
      </c>
      <c r="AS7706">
        <v>1</v>
      </c>
      <c r="AT7706" t="s">
        <v>124</v>
      </c>
      <c r="AU7706">
        <v>32</v>
      </c>
    </row>
    <row r="7707" spans="1:47">
      <c r="A7707" t="s">
        <v>25912</v>
      </c>
      <c r="B7707" t="s">
        <v>293</v>
      </c>
      <c r="C7707">
        <v>52</v>
      </c>
      <c r="E7707">
        <v>999</v>
      </c>
      <c r="F7707" t="s">
        <v>25913</v>
      </c>
      <c r="J7707">
        <v>2.1155599999999999</v>
      </c>
      <c r="K7707">
        <v>0</v>
      </c>
      <c r="L7707">
        <v>0</v>
      </c>
      <c r="M7707">
        <v>0</v>
      </c>
      <c r="N7707">
        <v>0</v>
      </c>
      <c r="P7707">
        <v>0</v>
      </c>
      <c r="Q7707">
        <v>0</v>
      </c>
      <c r="R7707">
        <v>0</v>
      </c>
      <c r="T7707">
        <v>0</v>
      </c>
      <c r="Y7707">
        <v>0</v>
      </c>
      <c r="AB7707">
        <v>0</v>
      </c>
      <c r="AC7707">
        <v>0</v>
      </c>
      <c r="AD7707">
        <v>0</v>
      </c>
      <c r="AE7707">
        <v>0</v>
      </c>
      <c r="AF7707">
        <v>0</v>
      </c>
      <c r="AQ7707">
        <v>0</v>
      </c>
      <c r="AR7707">
        <f t="shared" si="120"/>
        <v>0</v>
      </c>
      <c r="AS7707">
        <v>1</v>
      </c>
      <c r="AT7707" t="s">
        <v>124</v>
      </c>
      <c r="AU7707">
        <v>32</v>
      </c>
    </row>
    <row r="7708" spans="1:47">
      <c r="A7708" t="s">
        <v>25914</v>
      </c>
      <c r="B7708" t="s">
        <v>293</v>
      </c>
      <c r="C7708">
        <v>239</v>
      </c>
      <c r="D7708" t="s">
        <v>25915</v>
      </c>
      <c r="E7708">
        <v>132</v>
      </c>
      <c r="F7708" t="s">
        <v>25916</v>
      </c>
      <c r="G7708" t="s">
        <v>24304</v>
      </c>
      <c r="J7708">
        <v>8.5449999999999998E-2</v>
      </c>
      <c r="K7708">
        <v>0</v>
      </c>
      <c r="L7708">
        <v>0</v>
      </c>
      <c r="M7708">
        <v>0</v>
      </c>
      <c r="N7708">
        <v>0</v>
      </c>
      <c r="P7708">
        <v>0</v>
      </c>
      <c r="Q7708">
        <v>0</v>
      </c>
      <c r="R7708">
        <v>0</v>
      </c>
      <c r="T7708">
        <v>0</v>
      </c>
      <c r="Y7708">
        <v>0</v>
      </c>
      <c r="AB7708">
        <v>0</v>
      </c>
      <c r="AC7708">
        <v>0</v>
      </c>
      <c r="AD7708">
        <v>0</v>
      </c>
      <c r="AE7708">
        <v>0</v>
      </c>
      <c r="AF7708">
        <v>0</v>
      </c>
      <c r="AH7708" t="s">
        <v>25914</v>
      </c>
      <c r="AI7708" t="s">
        <v>323</v>
      </c>
      <c r="AJ7708" t="s">
        <v>323</v>
      </c>
      <c r="AK7708" t="s">
        <v>323</v>
      </c>
      <c r="AL7708" t="s">
        <v>238</v>
      </c>
      <c r="AQ7708">
        <v>0</v>
      </c>
      <c r="AR7708">
        <f t="shared" si="120"/>
        <v>0</v>
      </c>
      <c r="AS7708">
        <v>1</v>
      </c>
      <c r="AT7708" t="s">
        <v>139</v>
      </c>
      <c r="AU7708">
        <v>49</v>
      </c>
    </row>
    <row r="7709" spans="1:47">
      <c r="A7709" t="s">
        <v>25917</v>
      </c>
      <c r="B7709" t="s">
        <v>293</v>
      </c>
      <c r="C7709">
        <v>239</v>
      </c>
      <c r="D7709" t="s">
        <v>25918</v>
      </c>
      <c r="E7709">
        <v>101</v>
      </c>
      <c r="F7709" t="s">
        <v>25919</v>
      </c>
      <c r="G7709" t="s">
        <v>24304</v>
      </c>
      <c r="J7709">
        <v>1.9766600000000001</v>
      </c>
      <c r="K7709">
        <v>1</v>
      </c>
      <c r="L7709">
        <v>1</v>
      </c>
      <c r="M7709">
        <v>1</v>
      </c>
      <c r="N7709">
        <v>1</v>
      </c>
      <c r="O7709" t="s">
        <v>225</v>
      </c>
      <c r="P7709">
        <v>0</v>
      </c>
      <c r="Q7709">
        <v>0</v>
      </c>
      <c r="R7709">
        <v>0</v>
      </c>
      <c r="T7709">
        <v>0</v>
      </c>
      <c r="X7709" t="s">
        <v>225</v>
      </c>
      <c r="Y7709">
        <v>0</v>
      </c>
      <c r="AB7709">
        <v>1</v>
      </c>
      <c r="AC7709">
        <v>1</v>
      </c>
      <c r="AD7709">
        <v>0</v>
      </c>
      <c r="AE7709">
        <v>2410</v>
      </c>
      <c r="AF7709">
        <v>1.75</v>
      </c>
      <c r="AH7709" t="s">
        <v>25917</v>
      </c>
      <c r="AI7709" t="s">
        <v>25885</v>
      </c>
      <c r="AJ7709" t="s">
        <v>25920</v>
      </c>
      <c r="AK7709" t="s">
        <v>24528</v>
      </c>
      <c r="AL7709" t="s">
        <v>238</v>
      </c>
      <c r="AM7709" t="s">
        <v>15067</v>
      </c>
      <c r="AN7709" t="s">
        <v>24530</v>
      </c>
      <c r="AO7709" t="s">
        <v>24560</v>
      </c>
      <c r="AQ7709">
        <v>0</v>
      </c>
      <c r="AR7709">
        <f t="shared" si="120"/>
        <v>0.41817599999999994</v>
      </c>
      <c r="AS7709">
        <v>1</v>
      </c>
      <c r="AT7709" t="s">
        <v>139</v>
      </c>
      <c r="AU7709">
        <v>49</v>
      </c>
    </row>
    <row r="7710" spans="1:47">
      <c r="A7710" t="s">
        <v>25921</v>
      </c>
      <c r="B7710" t="s">
        <v>293</v>
      </c>
      <c r="C7710">
        <v>239</v>
      </c>
      <c r="D7710" t="s">
        <v>25922</v>
      </c>
      <c r="E7710">
        <v>101</v>
      </c>
      <c r="F7710" t="s">
        <v>25923</v>
      </c>
      <c r="G7710" t="s">
        <v>24304</v>
      </c>
      <c r="J7710">
        <v>2.6284399999999999</v>
      </c>
      <c r="K7710">
        <v>1</v>
      </c>
      <c r="L7710">
        <v>1</v>
      </c>
      <c r="M7710">
        <v>1</v>
      </c>
      <c r="N7710">
        <v>1</v>
      </c>
      <c r="O7710" t="s">
        <v>225</v>
      </c>
      <c r="P7710">
        <v>0</v>
      </c>
      <c r="Q7710">
        <v>0</v>
      </c>
      <c r="R7710">
        <v>0</v>
      </c>
      <c r="T7710">
        <v>0</v>
      </c>
      <c r="X7710" t="s">
        <v>225</v>
      </c>
      <c r="Y7710">
        <v>0</v>
      </c>
      <c r="AB7710">
        <v>1</v>
      </c>
      <c r="AC7710">
        <v>1</v>
      </c>
      <c r="AD7710">
        <v>1</v>
      </c>
      <c r="AE7710">
        <v>1647</v>
      </c>
      <c r="AF7710">
        <v>1.5</v>
      </c>
      <c r="AH7710" t="s">
        <v>25921</v>
      </c>
      <c r="AI7710" t="s">
        <v>24664</v>
      </c>
      <c r="AJ7710" t="s">
        <v>25924</v>
      </c>
      <c r="AK7710" t="s">
        <v>24528</v>
      </c>
      <c r="AL7710" t="s">
        <v>222</v>
      </c>
      <c r="AM7710" t="s">
        <v>15067</v>
      </c>
      <c r="AN7710" t="s">
        <v>24530</v>
      </c>
      <c r="AQ7710">
        <v>0</v>
      </c>
      <c r="AR7710">
        <f t="shared" si="120"/>
        <v>0.41817599999999994</v>
      </c>
      <c r="AS7710">
        <v>1</v>
      </c>
      <c r="AT7710" t="s">
        <v>139</v>
      </c>
      <c r="AU7710">
        <v>49</v>
      </c>
    </row>
    <row r="7711" spans="1:47">
      <c r="A7711" t="s">
        <v>25925</v>
      </c>
      <c r="B7711" t="s">
        <v>293</v>
      </c>
      <c r="C7711">
        <v>52</v>
      </c>
      <c r="D7711" t="s">
        <v>25833</v>
      </c>
      <c r="E7711">
        <v>393</v>
      </c>
      <c r="F7711" t="s">
        <v>25926</v>
      </c>
      <c r="J7711">
        <v>6.7414300000000003</v>
      </c>
      <c r="K7711">
        <v>0</v>
      </c>
      <c r="L7711">
        <v>0</v>
      </c>
      <c r="M7711">
        <v>0</v>
      </c>
      <c r="N7711">
        <v>0</v>
      </c>
      <c r="P7711">
        <v>0</v>
      </c>
      <c r="Q7711">
        <v>0</v>
      </c>
      <c r="R7711">
        <v>0</v>
      </c>
      <c r="T7711">
        <v>0</v>
      </c>
      <c r="Y7711">
        <v>0</v>
      </c>
      <c r="AB7711">
        <v>0</v>
      </c>
      <c r="AC7711">
        <v>0</v>
      </c>
      <c r="AD7711">
        <v>0</v>
      </c>
      <c r="AE7711">
        <v>0</v>
      </c>
      <c r="AF7711">
        <v>0</v>
      </c>
      <c r="AQ7711">
        <v>0</v>
      </c>
      <c r="AR7711">
        <f t="shared" si="120"/>
        <v>0</v>
      </c>
      <c r="AS7711">
        <v>1</v>
      </c>
      <c r="AT7711" t="s">
        <v>124</v>
      </c>
      <c r="AU7711">
        <v>32</v>
      </c>
    </row>
    <row r="7712" spans="1:47">
      <c r="A7712" t="s">
        <v>25927</v>
      </c>
      <c r="B7712" t="s">
        <v>293</v>
      </c>
      <c r="C7712">
        <v>52</v>
      </c>
      <c r="D7712" t="s">
        <v>25928</v>
      </c>
      <c r="E7712">
        <v>101</v>
      </c>
      <c r="F7712" t="s">
        <v>25929</v>
      </c>
      <c r="J7712">
        <v>0.82750000000000001</v>
      </c>
      <c r="K7712">
        <v>1</v>
      </c>
      <c r="L7712">
        <v>1</v>
      </c>
      <c r="M7712">
        <v>1</v>
      </c>
      <c r="N7712">
        <v>1</v>
      </c>
      <c r="O7712" t="s">
        <v>225</v>
      </c>
      <c r="P7712">
        <v>0</v>
      </c>
      <c r="Q7712">
        <v>0</v>
      </c>
      <c r="R7712">
        <v>0</v>
      </c>
      <c r="T7712">
        <v>0</v>
      </c>
      <c r="X7712" t="s">
        <v>225</v>
      </c>
      <c r="Y7712">
        <v>0</v>
      </c>
      <c r="AB7712">
        <v>1</v>
      </c>
      <c r="AC7712">
        <v>1</v>
      </c>
      <c r="AD7712">
        <v>0</v>
      </c>
      <c r="AE7712">
        <v>0</v>
      </c>
      <c r="AF7712">
        <v>0</v>
      </c>
      <c r="AQ7712">
        <v>0</v>
      </c>
      <c r="AR7712">
        <f t="shared" si="120"/>
        <v>1.21</v>
      </c>
      <c r="AS7712">
        <v>1</v>
      </c>
      <c r="AT7712" t="s">
        <v>123</v>
      </c>
      <c r="AU7712">
        <v>31</v>
      </c>
    </row>
    <row r="7713" spans="1:47">
      <c r="A7713" t="s">
        <v>23729</v>
      </c>
      <c r="C7713">
        <v>239</v>
      </c>
      <c r="E7713">
        <v>0</v>
      </c>
      <c r="J7713">
        <v>0.12787000000000001</v>
      </c>
      <c r="K7713">
        <v>0</v>
      </c>
      <c r="L7713">
        <v>0</v>
      </c>
      <c r="M7713">
        <v>0</v>
      </c>
      <c r="N7713">
        <v>0</v>
      </c>
      <c r="P7713">
        <v>0</v>
      </c>
      <c r="Q7713">
        <v>0</v>
      </c>
      <c r="R7713">
        <v>0</v>
      </c>
      <c r="T7713">
        <v>0</v>
      </c>
      <c r="Y7713">
        <v>0</v>
      </c>
      <c r="AB7713">
        <v>0</v>
      </c>
      <c r="AC7713">
        <v>0</v>
      </c>
      <c r="AD7713">
        <v>0</v>
      </c>
      <c r="AE7713">
        <v>0</v>
      </c>
      <c r="AF7713">
        <v>0</v>
      </c>
      <c r="AI7713" t="s">
        <v>323</v>
      </c>
      <c r="AJ7713" t="s">
        <v>323</v>
      </c>
      <c r="AK7713" t="s">
        <v>323</v>
      </c>
      <c r="AQ7713">
        <v>0</v>
      </c>
      <c r="AR7713">
        <f t="shared" si="120"/>
        <v>0</v>
      </c>
      <c r="AS7713">
        <v>1</v>
      </c>
      <c r="AT7713" t="s">
        <v>110</v>
      </c>
      <c r="AU7713">
        <v>18</v>
      </c>
    </row>
    <row r="7714" spans="1:47">
      <c r="A7714" t="s">
        <v>25930</v>
      </c>
      <c r="B7714" t="s">
        <v>293</v>
      </c>
      <c r="C7714">
        <v>239</v>
      </c>
      <c r="D7714" t="s">
        <v>25931</v>
      </c>
      <c r="E7714">
        <v>101</v>
      </c>
      <c r="F7714" t="s">
        <v>25916</v>
      </c>
      <c r="G7714" t="s">
        <v>24304</v>
      </c>
      <c r="J7714">
        <v>2.1377700000000002</v>
      </c>
      <c r="K7714">
        <v>1</v>
      </c>
      <c r="L7714">
        <v>1</v>
      </c>
      <c r="M7714">
        <v>1</v>
      </c>
      <c r="N7714">
        <v>1</v>
      </c>
      <c r="O7714" t="s">
        <v>225</v>
      </c>
      <c r="P7714">
        <v>0</v>
      </c>
      <c r="Q7714">
        <v>0</v>
      </c>
      <c r="R7714">
        <v>0</v>
      </c>
      <c r="T7714">
        <v>0</v>
      </c>
      <c r="X7714" t="s">
        <v>225</v>
      </c>
      <c r="Y7714">
        <v>0</v>
      </c>
      <c r="AB7714">
        <v>1</v>
      </c>
      <c r="AC7714">
        <v>1</v>
      </c>
      <c r="AD7714">
        <v>3</v>
      </c>
      <c r="AE7714">
        <v>2240</v>
      </c>
      <c r="AF7714">
        <v>2</v>
      </c>
      <c r="AH7714" t="s">
        <v>25930</v>
      </c>
      <c r="AI7714" t="s">
        <v>24777</v>
      </c>
      <c r="AJ7714" t="s">
        <v>25932</v>
      </c>
      <c r="AK7714" t="s">
        <v>24528</v>
      </c>
      <c r="AL7714" t="s">
        <v>222</v>
      </c>
      <c r="AM7714" t="s">
        <v>15067</v>
      </c>
      <c r="AN7714" t="s">
        <v>24530</v>
      </c>
      <c r="AQ7714">
        <v>0</v>
      </c>
      <c r="AR7714">
        <f t="shared" si="120"/>
        <v>0.41817599999999994</v>
      </c>
      <c r="AS7714">
        <v>1</v>
      </c>
      <c r="AT7714" t="s">
        <v>139</v>
      </c>
      <c r="AU7714">
        <v>49</v>
      </c>
    </row>
    <row r="7715" spans="1:47">
      <c r="A7715" t="s">
        <v>25933</v>
      </c>
      <c r="B7715" t="s">
        <v>293</v>
      </c>
      <c r="C7715">
        <v>239</v>
      </c>
      <c r="D7715" t="s">
        <v>25934</v>
      </c>
      <c r="E7715">
        <v>132</v>
      </c>
      <c r="F7715" t="s">
        <v>25507</v>
      </c>
      <c r="G7715" t="s">
        <v>24304</v>
      </c>
      <c r="J7715">
        <v>7.69123</v>
      </c>
      <c r="K7715">
        <v>0</v>
      </c>
      <c r="L7715">
        <v>0</v>
      </c>
      <c r="M7715">
        <v>0</v>
      </c>
      <c r="N7715">
        <v>0</v>
      </c>
      <c r="P7715">
        <v>0</v>
      </c>
      <c r="Q7715">
        <v>0</v>
      </c>
      <c r="R7715">
        <v>0</v>
      </c>
      <c r="T7715">
        <v>0</v>
      </c>
      <c r="Y7715">
        <v>0</v>
      </c>
      <c r="AB7715">
        <v>0</v>
      </c>
      <c r="AC7715">
        <v>0</v>
      </c>
      <c r="AD7715">
        <v>0</v>
      </c>
      <c r="AE7715">
        <v>0</v>
      </c>
      <c r="AF7715">
        <v>0</v>
      </c>
      <c r="AH7715" t="s">
        <v>25933</v>
      </c>
      <c r="AI7715" t="s">
        <v>323</v>
      </c>
      <c r="AJ7715" t="s">
        <v>323</v>
      </c>
      <c r="AK7715" t="s">
        <v>323</v>
      </c>
      <c r="AL7715" t="s">
        <v>238</v>
      </c>
      <c r="AP7715" t="s">
        <v>25935</v>
      </c>
      <c r="AQ7715">
        <v>0</v>
      </c>
      <c r="AR7715">
        <f t="shared" si="120"/>
        <v>0</v>
      </c>
      <c r="AS7715">
        <v>1</v>
      </c>
      <c r="AT7715" t="s">
        <v>95</v>
      </c>
      <c r="AU7715">
        <v>3</v>
      </c>
    </row>
    <row r="7716" spans="1:47">
      <c r="A7716" t="s">
        <v>25936</v>
      </c>
      <c r="B7716" t="s">
        <v>293</v>
      </c>
      <c r="C7716">
        <v>239</v>
      </c>
      <c r="D7716" t="s">
        <v>25937</v>
      </c>
      <c r="E7716">
        <v>132</v>
      </c>
      <c r="F7716" t="s">
        <v>25938</v>
      </c>
      <c r="G7716" t="s">
        <v>24304</v>
      </c>
      <c r="J7716">
        <v>0.23705000000000001</v>
      </c>
      <c r="K7716">
        <v>0</v>
      </c>
      <c r="L7716">
        <v>0</v>
      </c>
      <c r="M7716">
        <v>0</v>
      </c>
      <c r="N7716">
        <v>0</v>
      </c>
      <c r="P7716">
        <v>0</v>
      </c>
      <c r="Q7716">
        <v>0</v>
      </c>
      <c r="R7716">
        <v>0</v>
      </c>
      <c r="T7716">
        <v>0</v>
      </c>
      <c r="Y7716">
        <v>0</v>
      </c>
      <c r="AB7716">
        <v>0</v>
      </c>
      <c r="AC7716">
        <v>0</v>
      </c>
      <c r="AD7716">
        <v>0</v>
      </c>
      <c r="AE7716">
        <v>0</v>
      </c>
      <c r="AF7716">
        <v>0</v>
      </c>
      <c r="AH7716" t="s">
        <v>25936</v>
      </c>
      <c r="AI7716" t="s">
        <v>323</v>
      </c>
      <c r="AJ7716" t="s">
        <v>323</v>
      </c>
      <c r="AK7716" t="s">
        <v>323</v>
      </c>
      <c r="AL7716" t="s">
        <v>222</v>
      </c>
      <c r="AQ7716">
        <v>0</v>
      </c>
      <c r="AR7716">
        <f t="shared" si="120"/>
        <v>0</v>
      </c>
      <c r="AS7716">
        <v>1</v>
      </c>
      <c r="AT7716" t="s">
        <v>96</v>
      </c>
      <c r="AU7716">
        <v>4</v>
      </c>
    </row>
    <row r="7717" spans="1:47">
      <c r="A7717" t="s">
        <v>25939</v>
      </c>
      <c r="B7717" t="s">
        <v>293</v>
      </c>
      <c r="C7717">
        <v>52</v>
      </c>
      <c r="D7717" t="s">
        <v>25940</v>
      </c>
      <c r="E7717">
        <v>101</v>
      </c>
      <c r="F7717" t="s">
        <v>25941</v>
      </c>
      <c r="J7717">
        <v>0.90636000000000005</v>
      </c>
      <c r="K7717">
        <v>1</v>
      </c>
      <c r="L7717">
        <v>1</v>
      </c>
      <c r="M7717">
        <v>1</v>
      </c>
      <c r="N7717">
        <v>1</v>
      </c>
      <c r="O7717" t="s">
        <v>225</v>
      </c>
      <c r="P7717">
        <v>0</v>
      </c>
      <c r="Q7717">
        <v>0</v>
      </c>
      <c r="R7717">
        <v>0</v>
      </c>
      <c r="T7717">
        <v>0</v>
      </c>
      <c r="X7717" t="s">
        <v>225</v>
      </c>
      <c r="Y7717">
        <v>0</v>
      </c>
      <c r="AB7717">
        <v>1</v>
      </c>
      <c r="AC7717">
        <v>1</v>
      </c>
      <c r="AD7717">
        <v>0</v>
      </c>
      <c r="AE7717">
        <v>0</v>
      </c>
      <c r="AF7717">
        <v>0</v>
      </c>
      <c r="AQ7717">
        <v>0</v>
      </c>
      <c r="AR7717">
        <f t="shared" si="120"/>
        <v>1.21</v>
      </c>
      <c r="AS7717">
        <v>1</v>
      </c>
      <c r="AT7717" t="s">
        <v>123</v>
      </c>
      <c r="AU7717">
        <v>31</v>
      </c>
    </row>
    <row r="7718" spans="1:47">
      <c r="A7718" t="s">
        <v>25942</v>
      </c>
      <c r="B7718" t="s">
        <v>293</v>
      </c>
      <c r="C7718">
        <v>52</v>
      </c>
      <c r="D7718" t="s">
        <v>25943</v>
      </c>
      <c r="E7718">
        <v>101</v>
      </c>
      <c r="F7718" t="s">
        <v>25944</v>
      </c>
      <c r="J7718">
        <v>1.3937999999999999</v>
      </c>
      <c r="K7718">
        <v>0</v>
      </c>
      <c r="L7718">
        <v>0</v>
      </c>
      <c r="M7718">
        <v>0</v>
      </c>
      <c r="N7718">
        <v>0</v>
      </c>
      <c r="P7718">
        <v>0</v>
      </c>
      <c r="Q7718">
        <v>0</v>
      </c>
      <c r="R7718">
        <v>0</v>
      </c>
      <c r="T7718">
        <v>0</v>
      </c>
      <c r="Y7718">
        <v>0</v>
      </c>
      <c r="AB7718">
        <v>0</v>
      </c>
      <c r="AC7718">
        <v>0</v>
      </c>
      <c r="AD7718">
        <v>0</v>
      </c>
      <c r="AE7718">
        <v>0</v>
      </c>
      <c r="AF7718">
        <v>0</v>
      </c>
      <c r="AQ7718">
        <v>0</v>
      </c>
      <c r="AR7718">
        <f t="shared" si="120"/>
        <v>0</v>
      </c>
      <c r="AS7718">
        <v>1</v>
      </c>
      <c r="AT7718" t="s">
        <v>124</v>
      </c>
      <c r="AU7718">
        <v>32</v>
      </c>
    </row>
    <row r="7719" spans="1:47">
      <c r="A7719" t="s">
        <v>25945</v>
      </c>
      <c r="B7719" t="s">
        <v>293</v>
      </c>
      <c r="C7719">
        <v>239</v>
      </c>
      <c r="D7719" t="s">
        <v>25934</v>
      </c>
      <c r="E7719">
        <v>132</v>
      </c>
      <c r="F7719" t="s">
        <v>25946</v>
      </c>
      <c r="G7719" t="s">
        <v>24304</v>
      </c>
      <c r="J7719">
        <v>0.31269999999999998</v>
      </c>
      <c r="K7719">
        <v>0</v>
      </c>
      <c r="L7719">
        <v>0</v>
      </c>
      <c r="M7719">
        <v>0</v>
      </c>
      <c r="N7719">
        <v>0</v>
      </c>
      <c r="P7719">
        <v>0</v>
      </c>
      <c r="Q7719">
        <v>0</v>
      </c>
      <c r="R7719">
        <v>0</v>
      </c>
      <c r="T7719">
        <v>0</v>
      </c>
      <c r="Y7719">
        <v>0</v>
      </c>
      <c r="AB7719">
        <v>0</v>
      </c>
      <c r="AC7719">
        <v>0</v>
      </c>
      <c r="AD7719">
        <v>0</v>
      </c>
      <c r="AE7719">
        <v>0</v>
      </c>
      <c r="AF7719">
        <v>0</v>
      </c>
      <c r="AH7719" t="s">
        <v>25945</v>
      </c>
      <c r="AI7719" t="s">
        <v>323</v>
      </c>
      <c r="AJ7719" t="s">
        <v>323</v>
      </c>
      <c r="AK7719" t="s">
        <v>323</v>
      </c>
      <c r="AL7719" t="s">
        <v>238</v>
      </c>
      <c r="AP7719" t="s">
        <v>25947</v>
      </c>
      <c r="AQ7719">
        <v>0</v>
      </c>
      <c r="AR7719">
        <f t="shared" si="120"/>
        <v>0</v>
      </c>
      <c r="AS7719">
        <v>1</v>
      </c>
      <c r="AT7719" t="s">
        <v>95</v>
      </c>
      <c r="AU7719">
        <v>3</v>
      </c>
    </row>
    <row r="7720" spans="1:47">
      <c r="A7720" t="s">
        <v>25948</v>
      </c>
      <c r="B7720" t="s">
        <v>293</v>
      </c>
      <c r="C7720">
        <v>52</v>
      </c>
      <c r="D7720" t="s">
        <v>25833</v>
      </c>
      <c r="E7720">
        <v>130</v>
      </c>
      <c r="F7720" t="s">
        <v>25949</v>
      </c>
      <c r="J7720">
        <v>2.28687</v>
      </c>
      <c r="K7720">
        <v>0</v>
      </c>
      <c r="L7720">
        <v>0</v>
      </c>
      <c r="M7720">
        <v>0</v>
      </c>
      <c r="N7720">
        <v>0</v>
      </c>
      <c r="P7720">
        <v>0</v>
      </c>
      <c r="Q7720">
        <v>0</v>
      </c>
      <c r="R7720">
        <v>0</v>
      </c>
      <c r="T7720">
        <v>0</v>
      </c>
      <c r="Y7720">
        <v>0</v>
      </c>
      <c r="AB7720">
        <v>0</v>
      </c>
      <c r="AC7720">
        <v>0</v>
      </c>
      <c r="AD7720">
        <v>0</v>
      </c>
      <c r="AE7720">
        <v>0</v>
      </c>
      <c r="AF7720">
        <v>0</v>
      </c>
      <c r="AQ7720">
        <v>0</v>
      </c>
      <c r="AR7720">
        <f t="shared" si="120"/>
        <v>0</v>
      </c>
      <c r="AS7720">
        <v>1</v>
      </c>
      <c r="AT7720" t="s">
        <v>123</v>
      </c>
      <c r="AU7720">
        <v>31</v>
      </c>
    </row>
    <row r="7721" spans="1:47">
      <c r="A7721" t="s">
        <v>25950</v>
      </c>
      <c r="B7721" t="s">
        <v>293</v>
      </c>
      <c r="C7721">
        <v>239</v>
      </c>
      <c r="D7721" t="s">
        <v>25937</v>
      </c>
      <c r="E7721">
        <v>106</v>
      </c>
      <c r="F7721" t="s">
        <v>25951</v>
      </c>
      <c r="G7721" t="s">
        <v>24304</v>
      </c>
      <c r="J7721">
        <v>0.20588000000000001</v>
      </c>
      <c r="K7721">
        <v>0</v>
      </c>
      <c r="L7721">
        <v>0</v>
      </c>
      <c r="M7721">
        <v>0</v>
      </c>
      <c r="N7721">
        <v>0</v>
      </c>
      <c r="P7721">
        <v>0</v>
      </c>
      <c r="Q7721">
        <v>0</v>
      </c>
      <c r="R7721">
        <v>0</v>
      </c>
      <c r="T7721">
        <v>0</v>
      </c>
      <c r="Y7721">
        <v>0</v>
      </c>
      <c r="AB7721">
        <v>0</v>
      </c>
      <c r="AC7721">
        <v>0</v>
      </c>
      <c r="AD7721">
        <v>0</v>
      </c>
      <c r="AE7721">
        <v>0</v>
      </c>
      <c r="AF7721">
        <v>0</v>
      </c>
      <c r="AH7721" t="s">
        <v>25950</v>
      </c>
      <c r="AI7721" t="s">
        <v>323</v>
      </c>
      <c r="AJ7721" t="s">
        <v>323</v>
      </c>
      <c r="AK7721" t="s">
        <v>323</v>
      </c>
      <c r="AL7721" t="s">
        <v>222</v>
      </c>
      <c r="AQ7721">
        <v>0</v>
      </c>
      <c r="AR7721">
        <f t="shared" si="120"/>
        <v>0</v>
      </c>
      <c r="AS7721">
        <v>1</v>
      </c>
      <c r="AT7721" t="s">
        <v>96</v>
      </c>
      <c r="AU7721">
        <v>4</v>
      </c>
    </row>
    <row r="7722" spans="1:47">
      <c r="A7722" t="s">
        <v>25952</v>
      </c>
      <c r="B7722" t="s">
        <v>293</v>
      </c>
      <c r="C7722">
        <v>239</v>
      </c>
      <c r="D7722" t="s">
        <v>25953</v>
      </c>
      <c r="E7722">
        <v>101</v>
      </c>
      <c r="F7722" t="s">
        <v>25954</v>
      </c>
      <c r="G7722" t="s">
        <v>24304</v>
      </c>
      <c r="J7722">
        <v>1.4840100000000001</v>
      </c>
      <c r="K7722">
        <v>1</v>
      </c>
      <c r="L7722">
        <v>1</v>
      </c>
      <c r="M7722">
        <v>1</v>
      </c>
      <c r="N7722">
        <v>1</v>
      </c>
      <c r="O7722" t="s">
        <v>225</v>
      </c>
      <c r="P7722">
        <v>0</v>
      </c>
      <c r="Q7722">
        <v>0</v>
      </c>
      <c r="R7722">
        <v>0</v>
      </c>
      <c r="T7722">
        <v>0</v>
      </c>
      <c r="X7722" t="s">
        <v>225</v>
      </c>
      <c r="Y7722">
        <v>0</v>
      </c>
      <c r="AB7722">
        <v>1</v>
      </c>
      <c r="AC7722">
        <v>1</v>
      </c>
      <c r="AD7722">
        <v>1</v>
      </c>
      <c r="AE7722">
        <v>876</v>
      </c>
      <c r="AF7722">
        <v>1</v>
      </c>
      <c r="AH7722" t="s">
        <v>25952</v>
      </c>
      <c r="AI7722" t="s">
        <v>24652</v>
      </c>
      <c r="AJ7722" t="s">
        <v>25955</v>
      </c>
      <c r="AK7722" t="s">
        <v>24528</v>
      </c>
      <c r="AL7722" t="s">
        <v>222</v>
      </c>
      <c r="AM7722" t="s">
        <v>15067</v>
      </c>
      <c r="AN7722" t="s">
        <v>24530</v>
      </c>
      <c r="AQ7722">
        <v>0</v>
      </c>
      <c r="AR7722">
        <f t="shared" si="120"/>
        <v>0.41817599999999994</v>
      </c>
      <c r="AS7722">
        <v>1</v>
      </c>
      <c r="AT7722" t="s">
        <v>139</v>
      </c>
      <c r="AU7722">
        <v>49</v>
      </c>
    </row>
    <row r="7723" spans="1:47">
      <c r="A7723" t="s">
        <v>25956</v>
      </c>
      <c r="B7723" t="s">
        <v>293</v>
      </c>
      <c r="C7723">
        <v>239</v>
      </c>
      <c r="D7723" t="s">
        <v>25934</v>
      </c>
      <c r="E7723">
        <v>130</v>
      </c>
      <c r="F7723" t="s">
        <v>25957</v>
      </c>
      <c r="G7723" t="s">
        <v>24304</v>
      </c>
      <c r="J7723">
        <v>6.9354899999999997</v>
      </c>
      <c r="K7723">
        <v>0</v>
      </c>
      <c r="L7723">
        <v>0</v>
      </c>
      <c r="M7723">
        <v>0</v>
      </c>
      <c r="N7723">
        <v>0</v>
      </c>
      <c r="P7723">
        <v>0</v>
      </c>
      <c r="Q7723">
        <v>0</v>
      </c>
      <c r="R7723">
        <v>0</v>
      </c>
      <c r="T7723">
        <v>0</v>
      </c>
      <c r="Y7723">
        <v>0</v>
      </c>
      <c r="AB7723">
        <v>0</v>
      </c>
      <c r="AC7723">
        <v>0</v>
      </c>
      <c r="AD7723">
        <v>0</v>
      </c>
      <c r="AE7723">
        <v>0</v>
      </c>
      <c r="AF7723">
        <v>0</v>
      </c>
      <c r="AH7723" t="s">
        <v>25956</v>
      </c>
      <c r="AI7723" t="s">
        <v>323</v>
      </c>
      <c r="AJ7723" t="s">
        <v>323</v>
      </c>
      <c r="AK7723" t="s">
        <v>323</v>
      </c>
      <c r="AL7723" t="s">
        <v>238</v>
      </c>
      <c r="AP7723" t="s">
        <v>25958</v>
      </c>
      <c r="AQ7723">
        <v>0</v>
      </c>
      <c r="AR7723">
        <f t="shared" si="120"/>
        <v>0</v>
      </c>
      <c r="AS7723">
        <v>1</v>
      </c>
      <c r="AT7723" t="s">
        <v>95</v>
      </c>
      <c r="AU7723">
        <v>3</v>
      </c>
    </row>
    <row r="7724" spans="1:47">
      <c r="A7724" t="s">
        <v>25959</v>
      </c>
      <c r="B7724" t="s">
        <v>293</v>
      </c>
      <c r="C7724">
        <v>52</v>
      </c>
      <c r="E7724">
        <v>999</v>
      </c>
      <c r="F7724" t="s">
        <v>25960</v>
      </c>
      <c r="J7724">
        <v>0.38161</v>
      </c>
      <c r="K7724">
        <v>0</v>
      </c>
      <c r="L7724">
        <v>0</v>
      </c>
      <c r="M7724">
        <v>0</v>
      </c>
      <c r="N7724">
        <v>0</v>
      </c>
      <c r="P7724">
        <v>0</v>
      </c>
      <c r="Q7724">
        <v>0</v>
      </c>
      <c r="R7724">
        <v>0</v>
      </c>
      <c r="T7724">
        <v>0</v>
      </c>
      <c r="Y7724">
        <v>0</v>
      </c>
      <c r="AB7724">
        <v>0</v>
      </c>
      <c r="AC7724">
        <v>0</v>
      </c>
      <c r="AD7724">
        <v>0</v>
      </c>
      <c r="AE7724">
        <v>0</v>
      </c>
      <c r="AF7724">
        <v>0</v>
      </c>
      <c r="AQ7724">
        <v>0</v>
      </c>
      <c r="AR7724">
        <f t="shared" si="120"/>
        <v>0</v>
      </c>
      <c r="AS7724">
        <v>1</v>
      </c>
      <c r="AT7724" t="s">
        <v>123</v>
      </c>
      <c r="AU7724">
        <v>31</v>
      </c>
    </row>
    <row r="7725" spans="1:47">
      <c r="A7725" t="s">
        <v>25961</v>
      </c>
      <c r="C7725">
        <v>239</v>
      </c>
      <c r="D7725" t="s">
        <v>25934</v>
      </c>
      <c r="E7725">
        <v>132</v>
      </c>
      <c r="F7725" t="s">
        <v>25946</v>
      </c>
      <c r="G7725" t="s">
        <v>24304</v>
      </c>
      <c r="J7725">
        <v>0.65837000000000001</v>
      </c>
      <c r="K7725">
        <v>0</v>
      </c>
      <c r="L7725">
        <v>0</v>
      </c>
      <c r="M7725">
        <v>0</v>
      </c>
      <c r="N7725">
        <v>0</v>
      </c>
      <c r="P7725">
        <v>0</v>
      </c>
      <c r="Q7725">
        <v>0</v>
      </c>
      <c r="R7725">
        <v>0</v>
      </c>
      <c r="T7725">
        <v>0</v>
      </c>
      <c r="Y7725">
        <v>0</v>
      </c>
      <c r="AB7725">
        <v>0</v>
      </c>
      <c r="AC7725">
        <v>0</v>
      </c>
      <c r="AD7725">
        <v>0</v>
      </c>
      <c r="AE7725">
        <v>0</v>
      </c>
      <c r="AF7725">
        <v>0</v>
      </c>
      <c r="AH7725" t="s">
        <v>25961</v>
      </c>
      <c r="AI7725" t="s">
        <v>323</v>
      </c>
      <c r="AJ7725" t="s">
        <v>323</v>
      </c>
      <c r="AK7725" t="s">
        <v>323</v>
      </c>
      <c r="AL7725" t="s">
        <v>238</v>
      </c>
      <c r="AP7725" t="s">
        <v>25962</v>
      </c>
      <c r="AQ7725">
        <v>0</v>
      </c>
      <c r="AR7725">
        <f t="shared" si="120"/>
        <v>0</v>
      </c>
      <c r="AS7725">
        <v>1</v>
      </c>
      <c r="AT7725" t="s">
        <v>95</v>
      </c>
      <c r="AU7725">
        <v>3</v>
      </c>
    </row>
    <row r="7726" spans="1:47">
      <c r="A7726" t="s">
        <v>25963</v>
      </c>
      <c r="B7726" t="s">
        <v>293</v>
      </c>
      <c r="C7726">
        <v>52</v>
      </c>
      <c r="E7726">
        <v>999</v>
      </c>
      <c r="F7726" t="s">
        <v>25964</v>
      </c>
      <c r="J7726">
        <v>2.1150199999999999</v>
      </c>
      <c r="K7726">
        <v>0</v>
      </c>
      <c r="L7726">
        <v>0</v>
      </c>
      <c r="M7726">
        <v>0</v>
      </c>
      <c r="N7726">
        <v>0</v>
      </c>
      <c r="P7726">
        <v>0</v>
      </c>
      <c r="Q7726">
        <v>0</v>
      </c>
      <c r="R7726">
        <v>0</v>
      </c>
      <c r="T7726">
        <v>0</v>
      </c>
      <c r="Y7726">
        <v>0</v>
      </c>
      <c r="AB7726">
        <v>0</v>
      </c>
      <c r="AC7726">
        <v>0</v>
      </c>
      <c r="AD7726">
        <v>0</v>
      </c>
      <c r="AE7726">
        <v>0</v>
      </c>
      <c r="AF7726">
        <v>0</v>
      </c>
      <c r="AQ7726">
        <v>0</v>
      </c>
      <c r="AR7726">
        <f t="shared" si="120"/>
        <v>0</v>
      </c>
      <c r="AS7726">
        <v>1</v>
      </c>
      <c r="AT7726" t="s">
        <v>124</v>
      </c>
      <c r="AU7726">
        <v>32</v>
      </c>
    </row>
    <row r="7727" spans="1:47">
      <c r="A7727" t="s">
        <v>25965</v>
      </c>
      <c r="B7727" t="s">
        <v>293</v>
      </c>
      <c r="C7727">
        <v>239</v>
      </c>
      <c r="D7727" t="s">
        <v>25966</v>
      </c>
      <c r="E7727">
        <v>132</v>
      </c>
      <c r="F7727" t="s">
        <v>25967</v>
      </c>
      <c r="G7727" t="s">
        <v>24304</v>
      </c>
      <c r="J7727">
        <v>1.4005000000000001</v>
      </c>
      <c r="K7727">
        <v>0</v>
      </c>
      <c r="L7727">
        <v>0</v>
      </c>
      <c r="M7727">
        <v>0</v>
      </c>
      <c r="N7727">
        <v>0</v>
      </c>
      <c r="P7727">
        <v>0</v>
      </c>
      <c r="Q7727">
        <v>0</v>
      </c>
      <c r="R7727">
        <v>0</v>
      </c>
      <c r="T7727">
        <v>0</v>
      </c>
      <c r="Y7727">
        <v>0</v>
      </c>
      <c r="AB7727">
        <v>0</v>
      </c>
      <c r="AC7727">
        <v>0</v>
      </c>
      <c r="AD7727">
        <v>0</v>
      </c>
      <c r="AE7727">
        <v>0</v>
      </c>
      <c r="AF7727">
        <v>0</v>
      </c>
      <c r="AH7727" t="s">
        <v>25965</v>
      </c>
      <c r="AI7727" t="s">
        <v>323</v>
      </c>
      <c r="AJ7727" t="s">
        <v>323</v>
      </c>
      <c r="AK7727" t="s">
        <v>323</v>
      </c>
      <c r="AL7727" t="s">
        <v>238</v>
      </c>
      <c r="AQ7727">
        <v>0</v>
      </c>
      <c r="AR7727">
        <f t="shared" si="120"/>
        <v>0</v>
      </c>
      <c r="AS7727">
        <v>1</v>
      </c>
      <c r="AT7727" t="s">
        <v>139</v>
      </c>
      <c r="AU7727">
        <v>49</v>
      </c>
    </row>
    <row r="7728" spans="1:47">
      <c r="A7728" t="s">
        <v>25968</v>
      </c>
      <c r="B7728" t="s">
        <v>293</v>
      </c>
      <c r="C7728">
        <v>52</v>
      </c>
      <c r="D7728" t="s">
        <v>25969</v>
      </c>
      <c r="E7728">
        <v>101</v>
      </c>
      <c r="F7728" t="s">
        <v>25970</v>
      </c>
      <c r="J7728">
        <v>1.50692</v>
      </c>
      <c r="K7728">
        <v>1</v>
      </c>
      <c r="L7728">
        <v>1</v>
      </c>
      <c r="M7728">
        <v>1</v>
      </c>
      <c r="N7728">
        <v>1</v>
      </c>
      <c r="O7728" t="s">
        <v>225</v>
      </c>
      <c r="P7728">
        <v>0</v>
      </c>
      <c r="Q7728">
        <v>0</v>
      </c>
      <c r="R7728">
        <v>0</v>
      </c>
      <c r="T7728">
        <v>0</v>
      </c>
      <c r="X7728" t="s">
        <v>225</v>
      </c>
      <c r="Y7728">
        <v>0</v>
      </c>
      <c r="AB7728">
        <v>1</v>
      </c>
      <c r="AC7728">
        <v>1</v>
      </c>
      <c r="AD7728">
        <v>0</v>
      </c>
      <c r="AE7728">
        <v>0</v>
      </c>
      <c r="AF7728">
        <v>0</v>
      </c>
      <c r="AQ7728">
        <v>0</v>
      </c>
      <c r="AR7728">
        <f t="shared" si="120"/>
        <v>1.21</v>
      </c>
      <c r="AS7728">
        <v>1</v>
      </c>
      <c r="AT7728" t="s">
        <v>123</v>
      </c>
      <c r="AU7728">
        <v>31</v>
      </c>
    </row>
    <row r="7729" spans="1:47">
      <c r="A7729" t="s">
        <v>25971</v>
      </c>
      <c r="B7729" t="s">
        <v>293</v>
      </c>
      <c r="C7729">
        <v>239</v>
      </c>
      <c r="D7729" t="s">
        <v>25850</v>
      </c>
      <c r="E7729">
        <v>131</v>
      </c>
      <c r="F7729" t="s">
        <v>25972</v>
      </c>
      <c r="G7729" t="s">
        <v>24304</v>
      </c>
      <c r="J7729">
        <v>8.60182</v>
      </c>
      <c r="K7729">
        <v>0</v>
      </c>
      <c r="L7729">
        <v>0</v>
      </c>
      <c r="M7729">
        <v>0</v>
      </c>
      <c r="N7729">
        <v>0</v>
      </c>
      <c r="P7729">
        <v>0</v>
      </c>
      <c r="Q7729">
        <v>0</v>
      </c>
      <c r="R7729">
        <v>0</v>
      </c>
      <c r="T7729">
        <v>0</v>
      </c>
      <c r="Y7729">
        <v>0</v>
      </c>
      <c r="AB7729">
        <v>0</v>
      </c>
      <c r="AC7729">
        <v>0</v>
      </c>
      <c r="AD7729">
        <v>0</v>
      </c>
      <c r="AE7729">
        <v>0</v>
      </c>
      <c r="AF7729">
        <v>0</v>
      </c>
      <c r="AH7729" t="s">
        <v>25971</v>
      </c>
      <c r="AI7729" t="s">
        <v>323</v>
      </c>
      <c r="AJ7729" t="s">
        <v>323</v>
      </c>
      <c r="AK7729" t="s">
        <v>323</v>
      </c>
      <c r="AL7729" t="s">
        <v>238</v>
      </c>
      <c r="AQ7729">
        <v>0</v>
      </c>
      <c r="AR7729">
        <f t="shared" si="120"/>
        <v>0</v>
      </c>
      <c r="AS7729">
        <v>1</v>
      </c>
      <c r="AT7729" t="s">
        <v>139</v>
      </c>
      <c r="AU7729">
        <v>49</v>
      </c>
    </row>
    <row r="7730" spans="1:47">
      <c r="A7730" t="s">
        <v>25973</v>
      </c>
      <c r="B7730" t="s">
        <v>293</v>
      </c>
      <c r="C7730">
        <v>239</v>
      </c>
      <c r="D7730" t="s">
        <v>25974</v>
      </c>
      <c r="E7730">
        <v>101</v>
      </c>
      <c r="F7730" t="s">
        <v>25967</v>
      </c>
      <c r="G7730" t="s">
        <v>24304</v>
      </c>
      <c r="J7730">
        <v>2.1641400000000002</v>
      </c>
      <c r="K7730">
        <v>1</v>
      </c>
      <c r="L7730">
        <v>1</v>
      </c>
      <c r="M7730">
        <v>1</v>
      </c>
      <c r="N7730">
        <v>1</v>
      </c>
      <c r="O7730" t="s">
        <v>225</v>
      </c>
      <c r="P7730">
        <v>0</v>
      </c>
      <c r="Q7730">
        <v>0</v>
      </c>
      <c r="R7730">
        <v>0</v>
      </c>
      <c r="T7730">
        <v>0</v>
      </c>
      <c r="X7730" t="s">
        <v>225</v>
      </c>
      <c r="Y7730">
        <v>0</v>
      </c>
      <c r="AB7730">
        <v>1</v>
      </c>
      <c r="AC7730">
        <v>1</v>
      </c>
      <c r="AD7730">
        <v>2</v>
      </c>
      <c r="AE7730">
        <v>916</v>
      </c>
      <c r="AF7730">
        <v>1</v>
      </c>
      <c r="AH7730" t="s">
        <v>25973</v>
      </c>
      <c r="AI7730" t="s">
        <v>25544</v>
      </c>
      <c r="AJ7730" t="s">
        <v>25975</v>
      </c>
      <c r="AK7730" t="s">
        <v>24528</v>
      </c>
      <c r="AL7730" t="s">
        <v>222</v>
      </c>
      <c r="AM7730" t="s">
        <v>15067</v>
      </c>
      <c r="AN7730" t="s">
        <v>24530</v>
      </c>
      <c r="AQ7730">
        <v>0</v>
      </c>
      <c r="AR7730">
        <f t="shared" si="120"/>
        <v>0.41817599999999994</v>
      </c>
      <c r="AS7730">
        <v>1</v>
      </c>
      <c r="AT7730" t="s">
        <v>139</v>
      </c>
      <c r="AU7730">
        <v>49</v>
      </c>
    </row>
    <row r="7731" spans="1:47">
      <c r="A7731" t="s">
        <v>25976</v>
      </c>
      <c r="B7731" t="s">
        <v>293</v>
      </c>
      <c r="C7731">
        <v>239</v>
      </c>
      <c r="D7731" t="s">
        <v>25977</v>
      </c>
      <c r="E7731">
        <v>101</v>
      </c>
      <c r="F7731" t="s">
        <v>25938</v>
      </c>
      <c r="G7731" t="s">
        <v>24304</v>
      </c>
      <c r="J7731">
        <v>9.7340800000000005</v>
      </c>
      <c r="K7731">
        <v>0</v>
      </c>
      <c r="L7731">
        <v>0</v>
      </c>
      <c r="M7731">
        <v>0</v>
      </c>
      <c r="N7731">
        <v>0</v>
      </c>
      <c r="P7731">
        <v>0</v>
      </c>
      <c r="Q7731">
        <v>0</v>
      </c>
      <c r="R7731">
        <v>0</v>
      </c>
      <c r="T7731">
        <v>0</v>
      </c>
      <c r="Y7731">
        <v>0</v>
      </c>
      <c r="AB7731">
        <v>0</v>
      </c>
      <c r="AC7731">
        <v>0</v>
      </c>
      <c r="AD7731">
        <v>0</v>
      </c>
      <c r="AE7731">
        <v>1714</v>
      </c>
      <c r="AF7731">
        <v>1.5</v>
      </c>
      <c r="AH7731" t="s">
        <v>25976</v>
      </c>
      <c r="AI7731" t="s">
        <v>24558</v>
      </c>
      <c r="AJ7731" t="s">
        <v>25978</v>
      </c>
      <c r="AK7731" t="s">
        <v>24528</v>
      </c>
      <c r="AL7731" t="s">
        <v>222</v>
      </c>
      <c r="AM7731" t="s">
        <v>15067</v>
      </c>
      <c r="AN7731" t="s">
        <v>24530</v>
      </c>
      <c r="AP7731" t="s">
        <v>25979</v>
      </c>
      <c r="AQ7731">
        <v>0</v>
      </c>
      <c r="AR7731">
        <f t="shared" si="120"/>
        <v>0</v>
      </c>
      <c r="AS7731">
        <v>1</v>
      </c>
      <c r="AT7731" t="s">
        <v>96</v>
      </c>
      <c r="AU7731">
        <v>4</v>
      </c>
    </row>
    <row r="7732" spans="1:47">
      <c r="A7732" t="s">
        <v>25980</v>
      </c>
      <c r="B7732" t="s">
        <v>293</v>
      </c>
      <c r="C7732">
        <v>52</v>
      </c>
      <c r="D7732" t="s">
        <v>25981</v>
      </c>
      <c r="E7732">
        <v>903</v>
      </c>
      <c r="F7732" t="s">
        <v>25982</v>
      </c>
      <c r="J7732">
        <v>13.10989</v>
      </c>
      <c r="K7732">
        <v>1</v>
      </c>
      <c r="L7732">
        <v>1</v>
      </c>
      <c r="M7732">
        <v>1</v>
      </c>
      <c r="N7732">
        <v>1</v>
      </c>
      <c r="O7732" t="s">
        <v>225</v>
      </c>
      <c r="P7732">
        <v>0</v>
      </c>
      <c r="Q7732">
        <v>0</v>
      </c>
      <c r="R7732">
        <v>0</v>
      </c>
      <c r="T7732">
        <v>0</v>
      </c>
      <c r="X7732" t="s">
        <v>225</v>
      </c>
      <c r="Y7732">
        <v>0</v>
      </c>
      <c r="AB7732">
        <v>1</v>
      </c>
      <c r="AC7732">
        <v>1</v>
      </c>
      <c r="AD7732">
        <v>0</v>
      </c>
      <c r="AE7732">
        <v>0</v>
      </c>
      <c r="AF7732">
        <v>0</v>
      </c>
      <c r="AQ7732">
        <v>0</v>
      </c>
      <c r="AR7732">
        <f t="shared" si="120"/>
        <v>1.21</v>
      </c>
      <c r="AS7732">
        <v>1</v>
      </c>
      <c r="AT7732" t="s">
        <v>123</v>
      </c>
      <c r="AU7732">
        <v>31</v>
      </c>
    </row>
    <row r="7733" spans="1:47">
      <c r="A7733" t="s">
        <v>25983</v>
      </c>
      <c r="B7733" t="s">
        <v>293</v>
      </c>
      <c r="C7733">
        <v>239</v>
      </c>
      <c r="D7733" t="s">
        <v>25937</v>
      </c>
      <c r="E7733">
        <v>132</v>
      </c>
      <c r="F7733" t="s">
        <v>25984</v>
      </c>
      <c r="G7733" t="s">
        <v>24304</v>
      </c>
      <c r="J7733">
        <v>1.0507299999999999</v>
      </c>
      <c r="K7733">
        <v>1</v>
      </c>
      <c r="L7733">
        <v>1</v>
      </c>
      <c r="M7733">
        <v>1</v>
      </c>
      <c r="N7733">
        <v>1</v>
      </c>
      <c r="O7733" t="s">
        <v>225</v>
      </c>
      <c r="P7733">
        <v>0</v>
      </c>
      <c r="Q7733">
        <v>0</v>
      </c>
      <c r="R7733">
        <v>0</v>
      </c>
      <c r="T7733">
        <v>0</v>
      </c>
      <c r="X7733" t="s">
        <v>225</v>
      </c>
      <c r="Y7733">
        <v>0</v>
      </c>
      <c r="AB7733">
        <v>1</v>
      </c>
      <c r="AC7733">
        <v>1</v>
      </c>
      <c r="AD7733">
        <v>0</v>
      </c>
      <c r="AE7733">
        <v>0</v>
      </c>
      <c r="AF7733">
        <v>0</v>
      </c>
      <c r="AH7733" t="s">
        <v>25983</v>
      </c>
      <c r="AI7733" t="s">
        <v>323</v>
      </c>
      <c r="AJ7733" t="s">
        <v>323</v>
      </c>
      <c r="AK7733" t="s">
        <v>323</v>
      </c>
      <c r="AL7733" t="s">
        <v>238</v>
      </c>
      <c r="AQ7733">
        <v>0</v>
      </c>
      <c r="AR7733">
        <f t="shared" si="120"/>
        <v>0.29272319999999996</v>
      </c>
      <c r="AS7733">
        <v>1</v>
      </c>
      <c r="AT7733" t="s">
        <v>96</v>
      </c>
      <c r="AU7733">
        <v>4</v>
      </c>
    </row>
    <row r="7734" spans="1:47">
      <c r="A7734" t="s">
        <v>25985</v>
      </c>
      <c r="B7734" t="s">
        <v>24644</v>
      </c>
      <c r="C7734">
        <v>239</v>
      </c>
      <c r="E7734">
        <v>999</v>
      </c>
      <c r="J7734">
        <v>0.31022</v>
      </c>
      <c r="K7734">
        <v>0</v>
      </c>
      <c r="L7734">
        <v>0</v>
      </c>
      <c r="M7734">
        <v>0</v>
      </c>
      <c r="N7734">
        <v>0</v>
      </c>
      <c r="P7734">
        <v>0</v>
      </c>
      <c r="Q7734">
        <v>0</v>
      </c>
      <c r="R7734">
        <v>0</v>
      </c>
      <c r="T7734">
        <v>0</v>
      </c>
      <c r="Y7734">
        <v>0</v>
      </c>
      <c r="AB7734">
        <v>0</v>
      </c>
      <c r="AC7734">
        <v>0</v>
      </c>
      <c r="AD7734">
        <v>0</v>
      </c>
      <c r="AE7734">
        <v>0</v>
      </c>
      <c r="AF7734">
        <v>0</v>
      </c>
      <c r="AH7734" t="s">
        <v>25985</v>
      </c>
      <c r="AI7734" t="s">
        <v>323</v>
      </c>
      <c r="AJ7734" t="s">
        <v>323</v>
      </c>
      <c r="AK7734" t="s">
        <v>323</v>
      </c>
      <c r="AP7734" t="s">
        <v>25986</v>
      </c>
      <c r="AQ7734">
        <v>0</v>
      </c>
      <c r="AR7734">
        <f t="shared" si="120"/>
        <v>0</v>
      </c>
      <c r="AS7734">
        <v>1</v>
      </c>
      <c r="AT7734" t="s">
        <v>139</v>
      </c>
      <c r="AU7734">
        <v>49</v>
      </c>
    </row>
    <row r="7735" spans="1:47">
      <c r="A7735" t="s">
        <v>25987</v>
      </c>
      <c r="B7735" t="s">
        <v>293</v>
      </c>
      <c r="C7735">
        <v>239</v>
      </c>
      <c r="D7735" t="s">
        <v>25988</v>
      </c>
      <c r="E7735">
        <v>101</v>
      </c>
      <c r="F7735" t="s">
        <v>25989</v>
      </c>
      <c r="G7735" t="s">
        <v>24304</v>
      </c>
      <c r="J7735">
        <v>0.23291000000000001</v>
      </c>
      <c r="K7735">
        <v>1</v>
      </c>
      <c r="L7735">
        <v>1</v>
      </c>
      <c r="M7735">
        <v>1</v>
      </c>
      <c r="N7735">
        <v>1</v>
      </c>
      <c r="O7735" t="s">
        <v>225</v>
      </c>
      <c r="P7735">
        <v>0</v>
      </c>
      <c r="Q7735">
        <v>0</v>
      </c>
      <c r="R7735">
        <v>0</v>
      </c>
      <c r="T7735">
        <v>0</v>
      </c>
      <c r="X7735" t="s">
        <v>225</v>
      </c>
      <c r="Y7735">
        <v>0</v>
      </c>
      <c r="AB7735">
        <v>1</v>
      </c>
      <c r="AC7735">
        <v>1</v>
      </c>
      <c r="AD7735">
        <v>2</v>
      </c>
      <c r="AE7735">
        <v>820</v>
      </c>
      <c r="AF7735">
        <v>1</v>
      </c>
      <c r="AH7735" t="s">
        <v>25987</v>
      </c>
      <c r="AI7735" t="s">
        <v>25990</v>
      </c>
      <c r="AJ7735" t="s">
        <v>25991</v>
      </c>
      <c r="AK7735" t="s">
        <v>24528</v>
      </c>
      <c r="AL7735" t="s">
        <v>24529</v>
      </c>
      <c r="AM7735" t="s">
        <v>15067</v>
      </c>
      <c r="AN7735" t="s">
        <v>24530</v>
      </c>
      <c r="AP7735" t="s">
        <v>25992</v>
      </c>
      <c r="AQ7735">
        <v>0</v>
      </c>
      <c r="AR7735">
        <f t="shared" si="120"/>
        <v>0.41817599999999994</v>
      </c>
      <c r="AS7735">
        <v>1</v>
      </c>
      <c r="AT7735" t="s">
        <v>139</v>
      </c>
      <c r="AU7735">
        <v>49</v>
      </c>
    </row>
    <row r="7736" spans="1:47">
      <c r="A7736" t="s">
        <v>25993</v>
      </c>
      <c r="B7736" t="s">
        <v>293</v>
      </c>
      <c r="C7736">
        <v>239</v>
      </c>
      <c r="D7736" t="s">
        <v>25994</v>
      </c>
      <c r="E7736">
        <v>101</v>
      </c>
      <c r="F7736" t="s">
        <v>25995</v>
      </c>
      <c r="G7736" t="s">
        <v>24304</v>
      </c>
      <c r="J7736">
        <v>1.2683500000000001</v>
      </c>
      <c r="K7736">
        <v>1</v>
      </c>
      <c r="L7736">
        <v>1</v>
      </c>
      <c r="M7736">
        <v>1</v>
      </c>
      <c r="N7736">
        <v>1</v>
      </c>
      <c r="O7736" t="s">
        <v>225</v>
      </c>
      <c r="P7736">
        <v>0</v>
      </c>
      <c r="Q7736">
        <v>0</v>
      </c>
      <c r="R7736">
        <v>0</v>
      </c>
      <c r="T7736">
        <v>0</v>
      </c>
      <c r="X7736" t="s">
        <v>225</v>
      </c>
      <c r="Y7736">
        <v>0</v>
      </c>
      <c r="AB7736">
        <v>1</v>
      </c>
      <c r="AC7736">
        <v>1</v>
      </c>
      <c r="AD7736">
        <v>2</v>
      </c>
      <c r="AE7736">
        <v>1408</v>
      </c>
      <c r="AF7736">
        <v>1</v>
      </c>
      <c r="AH7736" t="s">
        <v>25993</v>
      </c>
      <c r="AI7736" t="s">
        <v>24565</v>
      </c>
      <c r="AJ7736" t="s">
        <v>25996</v>
      </c>
      <c r="AK7736" t="s">
        <v>24528</v>
      </c>
      <c r="AL7736" t="s">
        <v>222</v>
      </c>
      <c r="AM7736" t="s">
        <v>15067</v>
      </c>
      <c r="AN7736" t="s">
        <v>24530</v>
      </c>
      <c r="AQ7736">
        <v>0</v>
      </c>
      <c r="AR7736">
        <f t="shared" si="120"/>
        <v>0.41817599999999994</v>
      </c>
      <c r="AS7736">
        <v>1</v>
      </c>
      <c r="AT7736" t="s">
        <v>139</v>
      </c>
      <c r="AU7736">
        <v>49</v>
      </c>
    </row>
    <row r="7737" spans="1:47">
      <c r="A7737" t="s">
        <v>25997</v>
      </c>
      <c r="B7737" t="s">
        <v>293</v>
      </c>
      <c r="C7737">
        <v>239</v>
      </c>
      <c r="D7737" t="s">
        <v>25998</v>
      </c>
      <c r="E7737">
        <v>101</v>
      </c>
      <c r="F7737" t="s">
        <v>25999</v>
      </c>
      <c r="G7737" t="s">
        <v>24304</v>
      </c>
      <c r="J7737">
        <v>0.46268999999999999</v>
      </c>
      <c r="K7737">
        <v>1</v>
      </c>
      <c r="L7737">
        <v>1</v>
      </c>
      <c r="M7737">
        <v>1</v>
      </c>
      <c r="N7737">
        <v>1</v>
      </c>
      <c r="O7737" t="s">
        <v>225</v>
      </c>
      <c r="P7737">
        <v>0</v>
      </c>
      <c r="Q7737">
        <v>0</v>
      </c>
      <c r="R7737">
        <v>0</v>
      </c>
      <c r="T7737">
        <v>0</v>
      </c>
      <c r="X7737" t="s">
        <v>225</v>
      </c>
      <c r="Y7737">
        <v>0</v>
      </c>
      <c r="AB7737">
        <v>1</v>
      </c>
      <c r="AC7737">
        <v>1</v>
      </c>
      <c r="AD7737">
        <v>2</v>
      </c>
      <c r="AE7737">
        <v>1102</v>
      </c>
      <c r="AF7737">
        <v>1</v>
      </c>
      <c r="AH7737" t="s">
        <v>25997</v>
      </c>
      <c r="AI7737" t="s">
        <v>24713</v>
      </c>
      <c r="AJ7737" t="s">
        <v>26000</v>
      </c>
      <c r="AK7737" t="s">
        <v>24528</v>
      </c>
      <c r="AL7737" t="s">
        <v>222</v>
      </c>
      <c r="AM7737" t="s">
        <v>15067</v>
      </c>
      <c r="AN7737" t="s">
        <v>24530</v>
      </c>
      <c r="AQ7737">
        <v>0</v>
      </c>
      <c r="AR7737">
        <f t="shared" si="120"/>
        <v>0.41817599999999994</v>
      </c>
      <c r="AS7737">
        <v>1</v>
      </c>
      <c r="AT7737" t="s">
        <v>139</v>
      </c>
      <c r="AU7737">
        <v>49</v>
      </c>
    </row>
    <row r="7738" spans="1:47">
      <c r="A7738" t="s">
        <v>26001</v>
      </c>
      <c r="B7738" t="s">
        <v>293</v>
      </c>
      <c r="C7738">
        <v>239</v>
      </c>
      <c r="D7738" t="s">
        <v>26002</v>
      </c>
      <c r="E7738">
        <v>101</v>
      </c>
      <c r="F7738" t="s">
        <v>26003</v>
      </c>
      <c r="G7738" t="s">
        <v>24304</v>
      </c>
      <c r="J7738">
        <v>0.24382000000000001</v>
      </c>
      <c r="K7738">
        <v>1</v>
      </c>
      <c r="L7738">
        <v>1</v>
      </c>
      <c r="M7738">
        <v>1</v>
      </c>
      <c r="N7738">
        <v>1</v>
      </c>
      <c r="O7738" t="s">
        <v>225</v>
      </c>
      <c r="P7738">
        <v>0</v>
      </c>
      <c r="Q7738">
        <v>0</v>
      </c>
      <c r="R7738">
        <v>0</v>
      </c>
      <c r="T7738">
        <v>0</v>
      </c>
      <c r="X7738" t="s">
        <v>225</v>
      </c>
      <c r="Y7738">
        <v>0</v>
      </c>
      <c r="AB7738">
        <v>1</v>
      </c>
      <c r="AC7738">
        <v>1</v>
      </c>
      <c r="AD7738">
        <v>3</v>
      </c>
      <c r="AE7738">
        <v>1344</v>
      </c>
      <c r="AF7738">
        <v>1.75</v>
      </c>
      <c r="AH7738" t="s">
        <v>26001</v>
      </c>
      <c r="AI7738" t="s">
        <v>26004</v>
      </c>
      <c r="AJ7738" t="s">
        <v>26005</v>
      </c>
      <c r="AK7738" t="s">
        <v>24528</v>
      </c>
      <c r="AL7738" t="s">
        <v>222</v>
      </c>
      <c r="AM7738" t="s">
        <v>15067</v>
      </c>
      <c r="AN7738" t="s">
        <v>24530</v>
      </c>
      <c r="AQ7738">
        <v>0</v>
      </c>
      <c r="AR7738">
        <f t="shared" si="120"/>
        <v>0.41817599999999994</v>
      </c>
      <c r="AS7738">
        <v>1</v>
      </c>
      <c r="AT7738" t="s">
        <v>139</v>
      </c>
      <c r="AU7738">
        <v>49</v>
      </c>
    </row>
    <row r="7739" spans="1:47">
      <c r="A7739" t="s">
        <v>26006</v>
      </c>
      <c r="B7739" t="s">
        <v>293</v>
      </c>
      <c r="C7739">
        <v>239</v>
      </c>
      <c r="D7739" t="s">
        <v>26007</v>
      </c>
      <c r="E7739">
        <v>903</v>
      </c>
      <c r="F7739" t="s">
        <v>25203</v>
      </c>
      <c r="G7739" t="s">
        <v>24304</v>
      </c>
      <c r="J7739">
        <v>0.52019000000000004</v>
      </c>
      <c r="K7739">
        <v>0</v>
      </c>
      <c r="L7739">
        <v>0</v>
      </c>
      <c r="M7739">
        <v>0</v>
      </c>
      <c r="N7739">
        <v>0</v>
      </c>
      <c r="P7739">
        <v>0</v>
      </c>
      <c r="Q7739">
        <v>0</v>
      </c>
      <c r="R7739">
        <v>0</v>
      </c>
      <c r="T7739">
        <v>0</v>
      </c>
      <c r="Y7739">
        <v>0</v>
      </c>
      <c r="AB7739">
        <v>0</v>
      </c>
      <c r="AC7739">
        <v>0</v>
      </c>
      <c r="AD7739">
        <v>0</v>
      </c>
      <c r="AE7739">
        <v>0</v>
      </c>
      <c r="AF7739">
        <v>0</v>
      </c>
      <c r="AH7739" t="s">
        <v>26006</v>
      </c>
      <c r="AI7739" t="s">
        <v>323</v>
      </c>
      <c r="AJ7739" t="s">
        <v>323</v>
      </c>
      <c r="AK7739" t="s">
        <v>24528</v>
      </c>
      <c r="AL7739" t="s">
        <v>238</v>
      </c>
      <c r="AM7739" t="s">
        <v>15067</v>
      </c>
      <c r="AN7739" t="s">
        <v>24530</v>
      </c>
      <c r="AP7739" t="s">
        <v>26008</v>
      </c>
      <c r="AQ7739">
        <v>0</v>
      </c>
      <c r="AR7739">
        <f t="shared" si="120"/>
        <v>0</v>
      </c>
      <c r="AS7739">
        <v>1</v>
      </c>
      <c r="AT7739" t="s">
        <v>95</v>
      </c>
      <c r="AU7739">
        <v>3</v>
      </c>
    </row>
    <row r="7740" spans="1:47">
      <c r="A7740" t="s">
        <v>26009</v>
      </c>
      <c r="B7740" t="s">
        <v>293</v>
      </c>
      <c r="C7740">
        <v>52</v>
      </c>
      <c r="D7740" t="s">
        <v>26010</v>
      </c>
      <c r="E7740">
        <v>101</v>
      </c>
      <c r="F7740" t="s">
        <v>26011</v>
      </c>
      <c r="J7740">
        <v>1.33623</v>
      </c>
      <c r="K7740">
        <v>1</v>
      </c>
      <c r="L7740">
        <v>1</v>
      </c>
      <c r="M7740">
        <v>1</v>
      </c>
      <c r="N7740">
        <v>1</v>
      </c>
      <c r="O7740" t="s">
        <v>225</v>
      </c>
      <c r="P7740">
        <v>0</v>
      </c>
      <c r="Q7740">
        <v>0</v>
      </c>
      <c r="R7740">
        <v>0</v>
      </c>
      <c r="T7740">
        <v>0</v>
      </c>
      <c r="X7740" t="s">
        <v>225</v>
      </c>
      <c r="Y7740">
        <v>0</v>
      </c>
      <c r="AB7740">
        <v>1</v>
      </c>
      <c r="AC7740">
        <v>1</v>
      </c>
      <c r="AD7740">
        <v>0</v>
      </c>
      <c r="AE7740">
        <v>0</v>
      </c>
      <c r="AF7740">
        <v>0</v>
      </c>
      <c r="AQ7740">
        <v>0</v>
      </c>
      <c r="AR7740">
        <f t="shared" si="120"/>
        <v>1.21</v>
      </c>
      <c r="AS7740">
        <v>1</v>
      </c>
      <c r="AT7740" t="s">
        <v>123</v>
      </c>
      <c r="AU7740">
        <v>31</v>
      </c>
    </row>
    <row r="7741" spans="1:47">
      <c r="A7741" t="s">
        <v>26012</v>
      </c>
      <c r="B7741" t="s">
        <v>293</v>
      </c>
      <c r="C7741">
        <v>239</v>
      </c>
      <c r="D7741" t="s">
        <v>24578</v>
      </c>
      <c r="E7741">
        <v>130</v>
      </c>
      <c r="F7741" t="s">
        <v>26013</v>
      </c>
      <c r="G7741" t="s">
        <v>24304</v>
      </c>
      <c r="J7741">
        <v>10.60937</v>
      </c>
      <c r="K7741">
        <v>0</v>
      </c>
      <c r="L7741">
        <v>0</v>
      </c>
      <c r="M7741">
        <v>0</v>
      </c>
      <c r="N7741">
        <v>0</v>
      </c>
      <c r="P7741">
        <v>0</v>
      </c>
      <c r="Q7741">
        <v>0</v>
      </c>
      <c r="R7741">
        <v>0</v>
      </c>
      <c r="T7741">
        <v>0</v>
      </c>
      <c r="Y7741">
        <v>0</v>
      </c>
      <c r="AB7741">
        <v>0</v>
      </c>
      <c r="AC7741">
        <v>0</v>
      </c>
      <c r="AD7741">
        <v>0</v>
      </c>
      <c r="AE7741">
        <v>0</v>
      </c>
      <c r="AF7741">
        <v>0</v>
      </c>
      <c r="AH7741" t="s">
        <v>26012</v>
      </c>
      <c r="AI7741" t="s">
        <v>323</v>
      </c>
      <c r="AJ7741" t="s">
        <v>323</v>
      </c>
      <c r="AK7741" t="s">
        <v>323</v>
      </c>
      <c r="AL7741" t="s">
        <v>238</v>
      </c>
      <c r="AQ7741">
        <v>0</v>
      </c>
      <c r="AR7741">
        <f t="shared" si="120"/>
        <v>0</v>
      </c>
      <c r="AS7741">
        <v>1</v>
      </c>
      <c r="AT7741" t="s">
        <v>96</v>
      </c>
      <c r="AU7741">
        <v>4</v>
      </c>
    </row>
    <row r="7742" spans="1:47">
      <c r="A7742" t="s">
        <v>26014</v>
      </c>
      <c r="B7742" t="s">
        <v>293</v>
      </c>
      <c r="C7742">
        <v>239</v>
      </c>
      <c r="D7742" t="s">
        <v>25934</v>
      </c>
      <c r="E7742">
        <v>132</v>
      </c>
      <c r="F7742" t="s">
        <v>26015</v>
      </c>
      <c r="G7742" t="s">
        <v>24304</v>
      </c>
      <c r="J7742">
        <v>12.65959</v>
      </c>
      <c r="K7742">
        <v>0</v>
      </c>
      <c r="L7742">
        <v>0</v>
      </c>
      <c r="M7742">
        <v>0</v>
      </c>
      <c r="N7742">
        <v>0</v>
      </c>
      <c r="P7742">
        <v>0</v>
      </c>
      <c r="Q7742">
        <v>0</v>
      </c>
      <c r="R7742">
        <v>0</v>
      </c>
      <c r="T7742">
        <v>0</v>
      </c>
      <c r="Y7742">
        <v>0</v>
      </c>
      <c r="AB7742">
        <v>0</v>
      </c>
      <c r="AC7742">
        <v>0</v>
      </c>
      <c r="AD7742">
        <v>0</v>
      </c>
      <c r="AE7742">
        <v>0</v>
      </c>
      <c r="AF7742">
        <v>0</v>
      </c>
      <c r="AH7742" t="s">
        <v>26014</v>
      </c>
      <c r="AI7742" t="s">
        <v>323</v>
      </c>
      <c r="AJ7742" t="s">
        <v>323</v>
      </c>
      <c r="AK7742" t="s">
        <v>323</v>
      </c>
      <c r="AL7742" t="s">
        <v>238</v>
      </c>
      <c r="AP7742" t="s">
        <v>26016</v>
      </c>
      <c r="AQ7742">
        <v>0</v>
      </c>
      <c r="AR7742">
        <f t="shared" si="120"/>
        <v>0</v>
      </c>
      <c r="AS7742">
        <v>1</v>
      </c>
      <c r="AT7742" t="s">
        <v>95</v>
      </c>
      <c r="AU7742">
        <v>3</v>
      </c>
    </row>
    <row r="7743" spans="1:47">
      <c r="A7743" t="s">
        <v>26017</v>
      </c>
      <c r="B7743" t="s">
        <v>293</v>
      </c>
      <c r="C7743">
        <v>239</v>
      </c>
      <c r="D7743" t="s">
        <v>26018</v>
      </c>
      <c r="E7743">
        <v>132</v>
      </c>
      <c r="F7743" t="s">
        <v>26019</v>
      </c>
      <c r="G7743" t="s">
        <v>24304</v>
      </c>
      <c r="J7743">
        <v>0.13214000000000001</v>
      </c>
      <c r="K7743">
        <v>0</v>
      </c>
      <c r="L7743">
        <v>0</v>
      </c>
      <c r="M7743">
        <v>0</v>
      </c>
      <c r="N7743">
        <v>0</v>
      </c>
      <c r="P7743">
        <v>0</v>
      </c>
      <c r="Q7743">
        <v>0</v>
      </c>
      <c r="R7743">
        <v>0</v>
      </c>
      <c r="T7743">
        <v>0</v>
      </c>
      <c r="Y7743">
        <v>0</v>
      </c>
      <c r="AB7743">
        <v>0</v>
      </c>
      <c r="AC7743">
        <v>0</v>
      </c>
      <c r="AD7743">
        <v>0</v>
      </c>
      <c r="AE7743">
        <v>0</v>
      </c>
      <c r="AF7743">
        <v>0</v>
      </c>
      <c r="AH7743" t="s">
        <v>26017</v>
      </c>
      <c r="AI7743" t="s">
        <v>323</v>
      </c>
      <c r="AJ7743" t="s">
        <v>323</v>
      </c>
      <c r="AK7743" t="s">
        <v>323</v>
      </c>
      <c r="AL7743" t="s">
        <v>238</v>
      </c>
      <c r="AQ7743">
        <v>0</v>
      </c>
      <c r="AR7743">
        <f t="shared" si="120"/>
        <v>0</v>
      </c>
      <c r="AS7743">
        <v>1</v>
      </c>
      <c r="AT7743" t="s">
        <v>139</v>
      </c>
      <c r="AU7743">
        <v>49</v>
      </c>
    </row>
    <row r="7744" spans="1:47">
      <c r="A7744" t="s">
        <v>26020</v>
      </c>
      <c r="B7744" t="s">
        <v>293</v>
      </c>
      <c r="C7744">
        <v>239</v>
      </c>
      <c r="D7744" t="s">
        <v>26021</v>
      </c>
      <c r="E7744">
        <v>101</v>
      </c>
      <c r="F7744" t="s">
        <v>26022</v>
      </c>
      <c r="G7744" t="s">
        <v>24304</v>
      </c>
      <c r="J7744">
        <v>1.47299</v>
      </c>
      <c r="K7744">
        <v>1</v>
      </c>
      <c r="L7744">
        <v>1</v>
      </c>
      <c r="M7744">
        <v>1</v>
      </c>
      <c r="N7744">
        <v>1</v>
      </c>
      <c r="O7744" t="s">
        <v>225</v>
      </c>
      <c r="P7744">
        <v>0</v>
      </c>
      <c r="Q7744">
        <v>0</v>
      </c>
      <c r="R7744">
        <v>0</v>
      </c>
      <c r="T7744">
        <v>0</v>
      </c>
      <c r="X7744" t="s">
        <v>225</v>
      </c>
      <c r="Y7744">
        <v>0</v>
      </c>
      <c r="AB7744">
        <v>1</v>
      </c>
      <c r="AC7744">
        <v>1</v>
      </c>
      <c r="AD7744">
        <v>4</v>
      </c>
      <c r="AE7744">
        <v>2122</v>
      </c>
      <c r="AF7744">
        <v>2</v>
      </c>
      <c r="AH7744" t="s">
        <v>26020</v>
      </c>
      <c r="AI7744" t="s">
        <v>26023</v>
      </c>
      <c r="AJ7744" t="s">
        <v>26024</v>
      </c>
      <c r="AK7744" t="s">
        <v>24528</v>
      </c>
      <c r="AL7744" t="s">
        <v>222</v>
      </c>
      <c r="AM7744" t="s">
        <v>24530</v>
      </c>
      <c r="AN7744" t="s">
        <v>15067</v>
      </c>
      <c r="AQ7744">
        <v>0</v>
      </c>
      <c r="AR7744">
        <f t="shared" si="120"/>
        <v>0.41817599999999994</v>
      </c>
      <c r="AS7744">
        <v>1</v>
      </c>
      <c r="AT7744" t="s">
        <v>139</v>
      </c>
      <c r="AU7744">
        <v>49</v>
      </c>
    </row>
    <row r="7745" spans="1:47">
      <c r="A7745" t="s">
        <v>26025</v>
      </c>
      <c r="B7745" t="s">
        <v>293</v>
      </c>
      <c r="C7745">
        <v>239</v>
      </c>
      <c r="D7745" t="s">
        <v>26026</v>
      </c>
      <c r="E7745">
        <v>101</v>
      </c>
      <c r="F7745" t="s">
        <v>26019</v>
      </c>
      <c r="G7745" t="s">
        <v>24304</v>
      </c>
      <c r="J7745">
        <v>0.27927999999999997</v>
      </c>
      <c r="K7745">
        <v>1</v>
      </c>
      <c r="L7745">
        <v>1</v>
      </c>
      <c r="M7745">
        <v>1</v>
      </c>
      <c r="N7745">
        <v>1</v>
      </c>
      <c r="O7745" t="s">
        <v>225</v>
      </c>
      <c r="P7745">
        <v>0</v>
      </c>
      <c r="Q7745">
        <v>0</v>
      </c>
      <c r="R7745">
        <v>0</v>
      </c>
      <c r="T7745">
        <v>0</v>
      </c>
      <c r="X7745" t="s">
        <v>225</v>
      </c>
      <c r="Y7745">
        <v>0</v>
      </c>
      <c r="AB7745">
        <v>1</v>
      </c>
      <c r="AC7745">
        <v>1</v>
      </c>
      <c r="AD7745">
        <v>1</v>
      </c>
      <c r="AE7745">
        <v>350</v>
      </c>
      <c r="AF7745">
        <v>1</v>
      </c>
      <c r="AH7745" t="s">
        <v>26025</v>
      </c>
      <c r="AI7745" t="s">
        <v>25990</v>
      </c>
      <c r="AJ7745" t="s">
        <v>26027</v>
      </c>
      <c r="AK7745" t="s">
        <v>24528</v>
      </c>
      <c r="AL7745" t="s">
        <v>24588</v>
      </c>
      <c r="AQ7745">
        <v>0</v>
      </c>
      <c r="AR7745">
        <f t="shared" si="120"/>
        <v>0.41817599999999994</v>
      </c>
      <c r="AS7745">
        <v>1</v>
      </c>
      <c r="AT7745" t="s">
        <v>139</v>
      </c>
      <c r="AU7745">
        <v>49</v>
      </c>
    </row>
    <row r="7746" spans="1:47">
      <c r="A7746" t="s">
        <v>26028</v>
      </c>
      <c r="B7746" t="s">
        <v>293</v>
      </c>
      <c r="C7746">
        <v>239</v>
      </c>
      <c r="D7746" t="s">
        <v>25934</v>
      </c>
      <c r="E7746">
        <v>132</v>
      </c>
      <c r="F7746" t="s">
        <v>26029</v>
      </c>
      <c r="G7746" t="s">
        <v>24304</v>
      </c>
      <c r="J7746">
        <v>13.38654</v>
      </c>
      <c r="K7746">
        <v>0</v>
      </c>
      <c r="L7746">
        <v>0</v>
      </c>
      <c r="M7746">
        <v>0</v>
      </c>
      <c r="N7746">
        <v>0</v>
      </c>
      <c r="P7746">
        <v>0</v>
      </c>
      <c r="Q7746">
        <v>0</v>
      </c>
      <c r="R7746">
        <v>0</v>
      </c>
      <c r="T7746">
        <v>0</v>
      </c>
      <c r="Y7746">
        <v>0</v>
      </c>
      <c r="AB7746">
        <v>0</v>
      </c>
      <c r="AC7746">
        <v>0</v>
      </c>
      <c r="AD7746">
        <v>0</v>
      </c>
      <c r="AE7746">
        <v>0</v>
      </c>
      <c r="AF7746">
        <v>0</v>
      </c>
      <c r="AH7746" t="s">
        <v>26028</v>
      </c>
      <c r="AI7746" t="s">
        <v>323</v>
      </c>
      <c r="AJ7746" t="s">
        <v>323</v>
      </c>
      <c r="AK7746" t="s">
        <v>323</v>
      </c>
      <c r="AL7746" t="s">
        <v>24529</v>
      </c>
      <c r="AQ7746">
        <v>0</v>
      </c>
      <c r="AR7746">
        <f t="shared" ref="AR7746:AR7809" si="121">AB7746*9.68*VLOOKUP(AU7746,atten,10,FALSE)</f>
        <v>0</v>
      </c>
      <c r="AS7746">
        <v>1</v>
      </c>
      <c r="AT7746" t="s">
        <v>96</v>
      </c>
      <c r="AU7746">
        <v>4</v>
      </c>
    </row>
    <row r="7747" spans="1:47">
      <c r="A7747" t="s">
        <v>26030</v>
      </c>
      <c r="B7747" t="s">
        <v>293</v>
      </c>
      <c r="C7747">
        <v>52</v>
      </c>
      <c r="E7747">
        <v>999</v>
      </c>
      <c r="F7747" t="s">
        <v>26031</v>
      </c>
      <c r="J7747">
        <v>2.5999999999999998E-4</v>
      </c>
      <c r="K7747">
        <v>0</v>
      </c>
      <c r="L7747">
        <v>0</v>
      </c>
      <c r="M7747">
        <v>0</v>
      </c>
      <c r="N7747">
        <v>0</v>
      </c>
      <c r="P7747">
        <v>0</v>
      </c>
      <c r="Q7747">
        <v>0</v>
      </c>
      <c r="R7747">
        <v>0</v>
      </c>
      <c r="T7747">
        <v>0</v>
      </c>
      <c r="Y7747">
        <v>0</v>
      </c>
      <c r="AB7747">
        <v>0</v>
      </c>
      <c r="AC7747">
        <v>0</v>
      </c>
      <c r="AD7747">
        <v>0</v>
      </c>
      <c r="AE7747">
        <v>0</v>
      </c>
      <c r="AF7747">
        <v>0</v>
      </c>
      <c r="AQ7747">
        <v>0</v>
      </c>
      <c r="AR7747">
        <f t="shared" si="121"/>
        <v>0</v>
      </c>
      <c r="AS7747">
        <v>1</v>
      </c>
      <c r="AT7747" t="s">
        <v>123</v>
      </c>
      <c r="AU7747">
        <v>31</v>
      </c>
    </row>
    <row r="7748" spans="1:47">
      <c r="A7748" t="s">
        <v>26032</v>
      </c>
      <c r="B7748" t="s">
        <v>293</v>
      </c>
      <c r="C7748">
        <v>239</v>
      </c>
      <c r="D7748" t="s">
        <v>26033</v>
      </c>
      <c r="E7748">
        <v>101</v>
      </c>
      <c r="F7748" t="s">
        <v>26034</v>
      </c>
      <c r="G7748" t="s">
        <v>24304</v>
      </c>
      <c r="J7748">
        <v>0.58809999999999996</v>
      </c>
      <c r="K7748">
        <v>1</v>
      </c>
      <c r="L7748">
        <v>1</v>
      </c>
      <c r="M7748">
        <v>1</v>
      </c>
      <c r="N7748">
        <v>1</v>
      </c>
      <c r="O7748" t="s">
        <v>225</v>
      </c>
      <c r="P7748">
        <v>0</v>
      </c>
      <c r="Q7748">
        <v>0</v>
      </c>
      <c r="R7748">
        <v>0</v>
      </c>
      <c r="T7748">
        <v>0</v>
      </c>
      <c r="X7748" t="s">
        <v>225</v>
      </c>
      <c r="Y7748">
        <v>0</v>
      </c>
      <c r="AB7748">
        <v>1</v>
      </c>
      <c r="AC7748">
        <v>1</v>
      </c>
      <c r="AD7748">
        <v>0</v>
      </c>
      <c r="AE7748">
        <v>1550</v>
      </c>
      <c r="AF7748">
        <v>1.5</v>
      </c>
      <c r="AH7748" t="s">
        <v>26032</v>
      </c>
      <c r="AI7748" t="s">
        <v>24753</v>
      </c>
      <c r="AJ7748" t="s">
        <v>26035</v>
      </c>
      <c r="AK7748" t="s">
        <v>24528</v>
      </c>
      <c r="AL7748" t="s">
        <v>222</v>
      </c>
      <c r="AM7748" t="s">
        <v>15067</v>
      </c>
      <c r="AN7748" t="s">
        <v>24530</v>
      </c>
      <c r="AP7748" t="s">
        <v>26036</v>
      </c>
      <c r="AQ7748">
        <v>0</v>
      </c>
      <c r="AR7748">
        <f t="shared" si="121"/>
        <v>0.41817599999999994</v>
      </c>
      <c r="AS7748">
        <v>1</v>
      </c>
      <c r="AT7748" t="s">
        <v>139</v>
      </c>
      <c r="AU7748">
        <v>49</v>
      </c>
    </row>
    <row r="7749" spans="1:47">
      <c r="A7749" t="s">
        <v>25811</v>
      </c>
      <c r="B7749" t="s">
        <v>293</v>
      </c>
      <c r="C7749">
        <v>239</v>
      </c>
      <c r="D7749" t="s">
        <v>25812</v>
      </c>
      <c r="E7749">
        <v>710</v>
      </c>
      <c r="F7749" t="s">
        <v>25813</v>
      </c>
      <c r="G7749" t="s">
        <v>24304</v>
      </c>
      <c r="J7749">
        <v>61.672359999999998</v>
      </c>
      <c r="K7749">
        <v>0</v>
      </c>
      <c r="L7749">
        <v>0</v>
      </c>
      <c r="M7749">
        <v>0</v>
      </c>
      <c r="N7749">
        <v>0</v>
      </c>
      <c r="P7749">
        <v>0</v>
      </c>
      <c r="Q7749">
        <v>0</v>
      </c>
      <c r="R7749">
        <v>0</v>
      </c>
      <c r="T7749">
        <v>0</v>
      </c>
      <c r="Y7749">
        <v>0</v>
      </c>
      <c r="Z7749" t="s">
        <v>297</v>
      </c>
      <c r="AA7749" t="s">
        <v>223</v>
      </c>
      <c r="AB7749">
        <v>0</v>
      </c>
      <c r="AC7749">
        <v>0</v>
      </c>
      <c r="AD7749">
        <v>0</v>
      </c>
      <c r="AE7749">
        <v>0</v>
      </c>
      <c r="AF7749">
        <v>0</v>
      </c>
      <c r="AH7749" t="s">
        <v>25811</v>
      </c>
      <c r="AI7749" t="s">
        <v>323</v>
      </c>
      <c r="AJ7749" t="s">
        <v>323</v>
      </c>
      <c r="AK7749" t="s">
        <v>323</v>
      </c>
      <c r="AL7749" t="s">
        <v>238</v>
      </c>
      <c r="AP7749" t="s">
        <v>25814</v>
      </c>
      <c r="AQ7749">
        <v>0</v>
      </c>
      <c r="AR7749">
        <f t="shared" si="121"/>
        <v>0</v>
      </c>
      <c r="AS7749">
        <v>1</v>
      </c>
      <c r="AT7749" t="s">
        <v>110</v>
      </c>
      <c r="AU7749">
        <v>18</v>
      </c>
    </row>
    <row r="7750" spans="1:47">
      <c r="A7750" t="s">
        <v>24528</v>
      </c>
      <c r="B7750" t="s">
        <v>293</v>
      </c>
      <c r="C7750">
        <v>52</v>
      </c>
      <c r="D7750" t="s">
        <v>323</v>
      </c>
      <c r="E7750">
        <v>903</v>
      </c>
      <c r="J7750">
        <v>2.0461999999999998</v>
      </c>
      <c r="K7750">
        <v>0</v>
      </c>
      <c r="L7750">
        <v>0</v>
      </c>
      <c r="M7750">
        <v>0</v>
      </c>
      <c r="N7750">
        <v>0</v>
      </c>
      <c r="P7750">
        <v>0</v>
      </c>
      <c r="Q7750">
        <v>0</v>
      </c>
      <c r="R7750">
        <v>0</v>
      </c>
      <c r="T7750">
        <v>0</v>
      </c>
      <c r="Y7750">
        <v>0</v>
      </c>
      <c r="AB7750">
        <v>0</v>
      </c>
      <c r="AC7750">
        <v>0</v>
      </c>
      <c r="AD7750">
        <v>0</v>
      </c>
      <c r="AE7750">
        <v>0</v>
      </c>
      <c r="AF7750">
        <v>0</v>
      </c>
      <c r="AQ7750">
        <v>0</v>
      </c>
      <c r="AR7750">
        <f t="shared" si="121"/>
        <v>0</v>
      </c>
      <c r="AS7750">
        <v>1</v>
      </c>
      <c r="AT7750" t="s">
        <v>123</v>
      </c>
      <c r="AU7750">
        <v>31</v>
      </c>
    </row>
    <row r="7751" spans="1:47">
      <c r="A7751" t="s">
        <v>26037</v>
      </c>
      <c r="B7751" t="s">
        <v>293</v>
      </c>
      <c r="C7751">
        <v>239</v>
      </c>
      <c r="D7751" t="s">
        <v>26038</v>
      </c>
      <c r="E7751">
        <v>101</v>
      </c>
      <c r="F7751" t="s">
        <v>26039</v>
      </c>
      <c r="G7751" t="s">
        <v>24304</v>
      </c>
      <c r="J7751">
        <v>1.9018299999999999</v>
      </c>
      <c r="K7751">
        <v>1</v>
      </c>
      <c r="L7751">
        <v>1</v>
      </c>
      <c r="M7751">
        <v>1</v>
      </c>
      <c r="N7751">
        <v>1</v>
      </c>
      <c r="O7751" t="s">
        <v>225</v>
      </c>
      <c r="P7751">
        <v>0</v>
      </c>
      <c r="Q7751">
        <v>0</v>
      </c>
      <c r="R7751">
        <v>0</v>
      </c>
      <c r="T7751">
        <v>0</v>
      </c>
      <c r="X7751" t="s">
        <v>225</v>
      </c>
      <c r="Y7751">
        <v>0</v>
      </c>
      <c r="AB7751">
        <v>1</v>
      </c>
      <c r="AC7751">
        <v>1</v>
      </c>
      <c r="AD7751">
        <v>1</v>
      </c>
      <c r="AE7751">
        <v>944</v>
      </c>
      <c r="AF7751">
        <v>1</v>
      </c>
      <c r="AH7751" t="s">
        <v>26037</v>
      </c>
      <c r="AI7751" t="s">
        <v>24735</v>
      </c>
      <c r="AJ7751" t="s">
        <v>26040</v>
      </c>
      <c r="AK7751" t="s">
        <v>24528</v>
      </c>
      <c r="AL7751" t="s">
        <v>222</v>
      </c>
      <c r="AM7751" t="s">
        <v>15067</v>
      </c>
      <c r="AN7751" t="s">
        <v>24530</v>
      </c>
      <c r="AO7751" t="s">
        <v>24560</v>
      </c>
      <c r="AQ7751">
        <v>0</v>
      </c>
      <c r="AR7751">
        <f t="shared" si="121"/>
        <v>0.29272319999999996</v>
      </c>
      <c r="AS7751">
        <v>1</v>
      </c>
      <c r="AT7751" t="s">
        <v>96</v>
      </c>
      <c r="AU7751">
        <v>4</v>
      </c>
    </row>
    <row r="7752" spans="1:47">
      <c r="A7752" t="s">
        <v>26041</v>
      </c>
      <c r="B7752" t="s">
        <v>293</v>
      </c>
      <c r="C7752">
        <v>239</v>
      </c>
      <c r="D7752" t="s">
        <v>25850</v>
      </c>
      <c r="E7752">
        <v>903</v>
      </c>
      <c r="F7752" t="s">
        <v>25203</v>
      </c>
      <c r="G7752" t="s">
        <v>24304</v>
      </c>
      <c r="J7752">
        <v>3.7299999999999998E-3</v>
      </c>
      <c r="K7752">
        <v>0</v>
      </c>
      <c r="L7752">
        <v>0</v>
      </c>
      <c r="M7752">
        <v>0</v>
      </c>
      <c r="N7752">
        <v>0</v>
      </c>
      <c r="P7752">
        <v>0</v>
      </c>
      <c r="Q7752">
        <v>0</v>
      </c>
      <c r="R7752">
        <v>0</v>
      </c>
      <c r="T7752">
        <v>0</v>
      </c>
      <c r="Y7752">
        <v>0</v>
      </c>
      <c r="AB7752">
        <v>0</v>
      </c>
      <c r="AC7752">
        <v>0</v>
      </c>
      <c r="AD7752">
        <v>0</v>
      </c>
      <c r="AE7752">
        <v>0</v>
      </c>
      <c r="AF7752">
        <v>0</v>
      </c>
      <c r="AH7752" t="s">
        <v>26041</v>
      </c>
      <c r="AI7752" t="s">
        <v>323</v>
      </c>
      <c r="AJ7752" t="s">
        <v>323</v>
      </c>
      <c r="AK7752" t="s">
        <v>323</v>
      </c>
      <c r="AL7752" t="s">
        <v>238</v>
      </c>
      <c r="AQ7752">
        <v>0</v>
      </c>
      <c r="AR7752">
        <f t="shared" si="121"/>
        <v>0</v>
      </c>
      <c r="AS7752">
        <v>1</v>
      </c>
      <c r="AT7752" t="s">
        <v>96</v>
      </c>
      <c r="AU7752">
        <v>4</v>
      </c>
    </row>
    <row r="7753" spans="1:47">
      <c r="A7753" t="s">
        <v>26042</v>
      </c>
      <c r="B7753" t="s">
        <v>293</v>
      </c>
      <c r="C7753">
        <v>239</v>
      </c>
      <c r="D7753" t="s">
        <v>26043</v>
      </c>
      <c r="E7753">
        <v>101</v>
      </c>
      <c r="F7753" t="s">
        <v>26044</v>
      </c>
      <c r="G7753" t="s">
        <v>24304</v>
      </c>
      <c r="J7753">
        <v>0.33105000000000001</v>
      </c>
      <c r="K7753">
        <v>1</v>
      </c>
      <c r="L7753">
        <v>1</v>
      </c>
      <c r="M7753">
        <v>1</v>
      </c>
      <c r="N7753">
        <v>1</v>
      </c>
      <c r="O7753" t="s">
        <v>225</v>
      </c>
      <c r="P7753">
        <v>0</v>
      </c>
      <c r="Q7753">
        <v>0</v>
      </c>
      <c r="R7753">
        <v>0</v>
      </c>
      <c r="T7753">
        <v>0</v>
      </c>
      <c r="X7753" t="s">
        <v>225</v>
      </c>
      <c r="Y7753">
        <v>0</v>
      </c>
      <c r="AB7753">
        <v>1</v>
      </c>
      <c r="AC7753">
        <v>1</v>
      </c>
      <c r="AD7753">
        <v>3</v>
      </c>
      <c r="AE7753">
        <v>1158</v>
      </c>
      <c r="AF7753">
        <v>1</v>
      </c>
      <c r="AH7753" t="s">
        <v>26042</v>
      </c>
      <c r="AI7753" t="s">
        <v>24595</v>
      </c>
      <c r="AJ7753" t="s">
        <v>26045</v>
      </c>
      <c r="AK7753" t="s">
        <v>24528</v>
      </c>
      <c r="AL7753" t="s">
        <v>222</v>
      </c>
      <c r="AM7753" t="s">
        <v>15067</v>
      </c>
      <c r="AN7753" t="s">
        <v>24530</v>
      </c>
      <c r="AP7753" t="s">
        <v>26046</v>
      </c>
      <c r="AQ7753">
        <v>0</v>
      </c>
      <c r="AR7753">
        <f t="shared" si="121"/>
        <v>0.41817599999999994</v>
      </c>
      <c r="AS7753">
        <v>1</v>
      </c>
      <c r="AT7753" t="s">
        <v>139</v>
      </c>
      <c r="AU7753">
        <v>49</v>
      </c>
    </row>
    <row r="7754" spans="1:47">
      <c r="A7754" t="s">
        <v>26047</v>
      </c>
      <c r="B7754" t="s">
        <v>293</v>
      </c>
      <c r="C7754">
        <v>239</v>
      </c>
      <c r="D7754" t="s">
        <v>24578</v>
      </c>
      <c r="E7754">
        <v>132</v>
      </c>
      <c r="F7754" t="s">
        <v>26048</v>
      </c>
      <c r="G7754" t="s">
        <v>24304</v>
      </c>
      <c r="J7754">
        <v>0.15423999999999999</v>
      </c>
      <c r="K7754">
        <v>0</v>
      </c>
      <c r="L7754">
        <v>0</v>
      </c>
      <c r="M7754">
        <v>0</v>
      </c>
      <c r="N7754">
        <v>0</v>
      </c>
      <c r="P7754">
        <v>0</v>
      </c>
      <c r="Q7754">
        <v>0</v>
      </c>
      <c r="R7754">
        <v>0</v>
      </c>
      <c r="T7754">
        <v>0</v>
      </c>
      <c r="Y7754">
        <v>0</v>
      </c>
      <c r="AB7754">
        <v>0</v>
      </c>
      <c r="AC7754">
        <v>0</v>
      </c>
      <c r="AD7754">
        <v>0</v>
      </c>
      <c r="AE7754">
        <v>0</v>
      </c>
      <c r="AF7754">
        <v>0</v>
      </c>
      <c r="AH7754" t="s">
        <v>26047</v>
      </c>
      <c r="AI7754" t="s">
        <v>323</v>
      </c>
      <c r="AJ7754" t="s">
        <v>323</v>
      </c>
      <c r="AK7754" t="s">
        <v>323</v>
      </c>
      <c r="AL7754" t="s">
        <v>238</v>
      </c>
      <c r="AQ7754">
        <v>0</v>
      </c>
      <c r="AR7754">
        <f t="shared" si="121"/>
        <v>0</v>
      </c>
      <c r="AS7754">
        <v>1</v>
      </c>
      <c r="AT7754" t="s">
        <v>139</v>
      </c>
      <c r="AU7754">
        <v>49</v>
      </c>
    </row>
    <row r="7755" spans="1:47">
      <c r="A7755" t="s">
        <v>26049</v>
      </c>
      <c r="B7755" t="s">
        <v>293</v>
      </c>
      <c r="C7755">
        <v>52</v>
      </c>
      <c r="D7755" t="s">
        <v>26050</v>
      </c>
      <c r="E7755">
        <v>101</v>
      </c>
      <c r="F7755" t="s">
        <v>26051</v>
      </c>
      <c r="J7755">
        <v>1.327</v>
      </c>
      <c r="K7755">
        <v>1</v>
      </c>
      <c r="L7755">
        <v>1</v>
      </c>
      <c r="M7755">
        <v>1</v>
      </c>
      <c r="N7755">
        <v>1</v>
      </c>
      <c r="O7755" t="s">
        <v>225</v>
      </c>
      <c r="P7755">
        <v>0</v>
      </c>
      <c r="Q7755">
        <v>0</v>
      </c>
      <c r="R7755">
        <v>0</v>
      </c>
      <c r="T7755">
        <v>0</v>
      </c>
      <c r="X7755" t="s">
        <v>225</v>
      </c>
      <c r="Y7755">
        <v>0</v>
      </c>
      <c r="AB7755">
        <v>1</v>
      </c>
      <c r="AC7755">
        <v>1</v>
      </c>
      <c r="AD7755">
        <v>0</v>
      </c>
      <c r="AE7755">
        <v>0</v>
      </c>
      <c r="AF7755">
        <v>0</v>
      </c>
      <c r="AQ7755">
        <v>0</v>
      </c>
      <c r="AR7755">
        <f t="shared" si="121"/>
        <v>1.21</v>
      </c>
      <c r="AS7755">
        <v>1</v>
      </c>
      <c r="AT7755" t="s">
        <v>123</v>
      </c>
      <c r="AU7755">
        <v>31</v>
      </c>
    </row>
    <row r="7756" spans="1:47">
      <c r="A7756" t="s">
        <v>26052</v>
      </c>
      <c r="B7756" t="s">
        <v>293</v>
      </c>
      <c r="C7756">
        <v>52</v>
      </c>
      <c r="E7756">
        <v>999</v>
      </c>
      <c r="F7756" t="s">
        <v>26053</v>
      </c>
      <c r="J7756">
        <v>0.20746999999999999</v>
      </c>
      <c r="K7756">
        <v>0</v>
      </c>
      <c r="L7756">
        <v>0</v>
      </c>
      <c r="M7756">
        <v>0</v>
      </c>
      <c r="N7756">
        <v>0</v>
      </c>
      <c r="P7756">
        <v>0</v>
      </c>
      <c r="Q7756">
        <v>0</v>
      </c>
      <c r="R7756">
        <v>0</v>
      </c>
      <c r="T7756">
        <v>0</v>
      </c>
      <c r="Y7756">
        <v>0</v>
      </c>
      <c r="AB7756">
        <v>0</v>
      </c>
      <c r="AC7756">
        <v>0</v>
      </c>
      <c r="AD7756">
        <v>0</v>
      </c>
      <c r="AE7756">
        <v>0</v>
      </c>
      <c r="AF7756">
        <v>0</v>
      </c>
      <c r="AQ7756">
        <v>0</v>
      </c>
      <c r="AR7756">
        <f t="shared" si="121"/>
        <v>0</v>
      </c>
      <c r="AS7756">
        <v>1</v>
      </c>
      <c r="AT7756" t="s">
        <v>123</v>
      </c>
      <c r="AU7756">
        <v>31</v>
      </c>
    </row>
    <row r="7757" spans="1:47">
      <c r="A7757" t="s">
        <v>26054</v>
      </c>
      <c r="B7757" t="s">
        <v>293</v>
      </c>
      <c r="C7757">
        <v>52</v>
      </c>
      <c r="D7757" t="s">
        <v>26055</v>
      </c>
      <c r="E7757">
        <v>101</v>
      </c>
      <c r="F7757" t="s">
        <v>26056</v>
      </c>
      <c r="J7757">
        <v>1.46661</v>
      </c>
      <c r="K7757">
        <v>1</v>
      </c>
      <c r="L7757">
        <v>1</v>
      </c>
      <c r="M7757">
        <v>1</v>
      </c>
      <c r="N7757">
        <v>1</v>
      </c>
      <c r="O7757" t="s">
        <v>225</v>
      </c>
      <c r="P7757">
        <v>0</v>
      </c>
      <c r="Q7757">
        <v>0</v>
      </c>
      <c r="R7757">
        <v>0</v>
      </c>
      <c r="T7757">
        <v>0</v>
      </c>
      <c r="X7757" t="s">
        <v>225</v>
      </c>
      <c r="Y7757">
        <v>0</v>
      </c>
      <c r="AB7757">
        <v>1</v>
      </c>
      <c r="AC7757">
        <v>1</v>
      </c>
      <c r="AD7757">
        <v>0</v>
      </c>
      <c r="AE7757">
        <v>0</v>
      </c>
      <c r="AF7757">
        <v>0</v>
      </c>
      <c r="AQ7757">
        <v>0</v>
      </c>
      <c r="AR7757">
        <f t="shared" si="121"/>
        <v>1.21</v>
      </c>
      <c r="AS7757">
        <v>1</v>
      </c>
      <c r="AT7757" t="s">
        <v>123</v>
      </c>
      <c r="AU7757">
        <v>31</v>
      </c>
    </row>
    <row r="7758" spans="1:47">
      <c r="A7758" t="s">
        <v>26057</v>
      </c>
      <c r="B7758" t="s">
        <v>293</v>
      </c>
      <c r="C7758">
        <v>239</v>
      </c>
      <c r="D7758" t="s">
        <v>26058</v>
      </c>
      <c r="E7758">
        <v>101</v>
      </c>
      <c r="F7758" t="s">
        <v>26059</v>
      </c>
      <c r="G7758" t="s">
        <v>24304</v>
      </c>
      <c r="J7758">
        <v>0.54325000000000001</v>
      </c>
      <c r="K7758">
        <v>1</v>
      </c>
      <c r="L7758">
        <v>1</v>
      </c>
      <c r="M7758">
        <v>1</v>
      </c>
      <c r="N7758">
        <v>1</v>
      </c>
      <c r="O7758" t="s">
        <v>225</v>
      </c>
      <c r="P7758">
        <v>0</v>
      </c>
      <c r="Q7758">
        <v>0</v>
      </c>
      <c r="R7758">
        <v>0</v>
      </c>
      <c r="T7758">
        <v>0</v>
      </c>
      <c r="X7758" t="s">
        <v>225</v>
      </c>
      <c r="Y7758">
        <v>0</v>
      </c>
      <c r="AB7758">
        <v>1</v>
      </c>
      <c r="AC7758">
        <v>1</v>
      </c>
      <c r="AD7758">
        <v>4</v>
      </c>
      <c r="AE7758">
        <v>1568</v>
      </c>
      <c r="AF7758">
        <v>2</v>
      </c>
      <c r="AH7758" t="s">
        <v>26057</v>
      </c>
      <c r="AI7758" t="s">
        <v>25269</v>
      </c>
      <c r="AJ7758" t="s">
        <v>26060</v>
      </c>
      <c r="AK7758" t="s">
        <v>24528</v>
      </c>
      <c r="AL7758" t="s">
        <v>222</v>
      </c>
      <c r="AM7758" t="s">
        <v>15067</v>
      </c>
      <c r="AN7758" t="s">
        <v>24530</v>
      </c>
      <c r="AQ7758">
        <v>0</v>
      </c>
      <c r="AR7758">
        <f t="shared" si="121"/>
        <v>0.41817599999999994</v>
      </c>
      <c r="AS7758">
        <v>1</v>
      </c>
      <c r="AT7758" t="s">
        <v>139</v>
      </c>
      <c r="AU7758">
        <v>49</v>
      </c>
    </row>
    <row r="7759" spans="1:47">
      <c r="A7759" t="s">
        <v>26061</v>
      </c>
      <c r="B7759" t="s">
        <v>293</v>
      </c>
      <c r="C7759">
        <v>239</v>
      </c>
      <c r="D7759" t="s">
        <v>25850</v>
      </c>
      <c r="E7759">
        <v>132</v>
      </c>
      <c r="F7759" t="s">
        <v>26062</v>
      </c>
      <c r="G7759" t="s">
        <v>24304</v>
      </c>
      <c r="J7759">
        <v>3.4599999999999999E-2</v>
      </c>
      <c r="K7759">
        <v>0</v>
      </c>
      <c r="L7759">
        <v>0</v>
      </c>
      <c r="M7759">
        <v>0</v>
      </c>
      <c r="N7759">
        <v>0</v>
      </c>
      <c r="P7759">
        <v>0</v>
      </c>
      <c r="Q7759">
        <v>0</v>
      </c>
      <c r="R7759">
        <v>0</v>
      </c>
      <c r="T7759">
        <v>0</v>
      </c>
      <c r="Y7759">
        <v>0</v>
      </c>
      <c r="AB7759">
        <v>0</v>
      </c>
      <c r="AC7759">
        <v>0</v>
      </c>
      <c r="AD7759">
        <v>0</v>
      </c>
      <c r="AE7759">
        <v>0</v>
      </c>
      <c r="AF7759">
        <v>0</v>
      </c>
      <c r="AH7759" t="s">
        <v>26061</v>
      </c>
      <c r="AI7759" t="s">
        <v>323</v>
      </c>
      <c r="AJ7759" t="s">
        <v>323</v>
      </c>
      <c r="AK7759" t="s">
        <v>323</v>
      </c>
      <c r="AL7759" t="s">
        <v>238</v>
      </c>
      <c r="AQ7759">
        <v>0</v>
      </c>
      <c r="AR7759">
        <f t="shared" si="121"/>
        <v>0</v>
      </c>
      <c r="AS7759">
        <v>1</v>
      </c>
      <c r="AT7759" t="s">
        <v>96</v>
      </c>
      <c r="AU7759">
        <v>4</v>
      </c>
    </row>
    <row r="7760" spans="1:47">
      <c r="A7760" t="s">
        <v>26063</v>
      </c>
      <c r="B7760" t="s">
        <v>293</v>
      </c>
      <c r="C7760">
        <v>239</v>
      </c>
      <c r="D7760" t="s">
        <v>26018</v>
      </c>
      <c r="E7760">
        <v>132</v>
      </c>
      <c r="F7760" t="s">
        <v>25972</v>
      </c>
      <c r="G7760" t="s">
        <v>24304</v>
      </c>
      <c r="J7760">
        <v>0.87651000000000001</v>
      </c>
      <c r="K7760">
        <v>0</v>
      </c>
      <c r="L7760">
        <v>0</v>
      </c>
      <c r="M7760">
        <v>0</v>
      </c>
      <c r="N7760">
        <v>0</v>
      </c>
      <c r="P7760">
        <v>0</v>
      </c>
      <c r="Q7760">
        <v>0</v>
      </c>
      <c r="R7760">
        <v>0</v>
      </c>
      <c r="T7760">
        <v>0</v>
      </c>
      <c r="Y7760">
        <v>0</v>
      </c>
      <c r="AB7760">
        <v>0</v>
      </c>
      <c r="AC7760">
        <v>0</v>
      </c>
      <c r="AD7760">
        <v>0</v>
      </c>
      <c r="AE7760">
        <v>0</v>
      </c>
      <c r="AF7760">
        <v>0</v>
      </c>
      <c r="AH7760" t="s">
        <v>26063</v>
      </c>
      <c r="AI7760" t="s">
        <v>323</v>
      </c>
      <c r="AJ7760" t="s">
        <v>323</v>
      </c>
      <c r="AK7760" t="s">
        <v>323</v>
      </c>
      <c r="AL7760" t="s">
        <v>238</v>
      </c>
      <c r="AQ7760">
        <v>0</v>
      </c>
      <c r="AR7760">
        <f t="shared" si="121"/>
        <v>0</v>
      </c>
      <c r="AS7760">
        <v>1</v>
      </c>
      <c r="AT7760" t="s">
        <v>139</v>
      </c>
      <c r="AU7760">
        <v>49</v>
      </c>
    </row>
    <row r="7761" spans="1:47">
      <c r="A7761" t="s">
        <v>26064</v>
      </c>
      <c r="B7761" t="s">
        <v>293</v>
      </c>
      <c r="C7761">
        <v>239</v>
      </c>
      <c r="D7761" t="s">
        <v>26065</v>
      </c>
      <c r="E7761">
        <v>132</v>
      </c>
      <c r="F7761" t="s">
        <v>26066</v>
      </c>
      <c r="G7761" t="s">
        <v>24304</v>
      </c>
      <c r="J7761">
        <v>0.84723999999999999</v>
      </c>
      <c r="K7761">
        <v>0</v>
      </c>
      <c r="L7761">
        <v>0</v>
      </c>
      <c r="M7761">
        <v>0</v>
      </c>
      <c r="N7761">
        <v>0</v>
      </c>
      <c r="P7761">
        <v>0</v>
      </c>
      <c r="Q7761">
        <v>0</v>
      </c>
      <c r="R7761">
        <v>0</v>
      </c>
      <c r="T7761">
        <v>0</v>
      </c>
      <c r="Y7761">
        <v>0</v>
      </c>
      <c r="AB7761">
        <v>0</v>
      </c>
      <c r="AC7761">
        <v>0</v>
      </c>
      <c r="AD7761">
        <v>0</v>
      </c>
      <c r="AE7761">
        <v>0</v>
      </c>
      <c r="AF7761">
        <v>0</v>
      </c>
      <c r="AH7761" t="s">
        <v>26064</v>
      </c>
      <c r="AI7761" t="s">
        <v>323</v>
      </c>
      <c r="AJ7761" t="s">
        <v>323</v>
      </c>
      <c r="AK7761" t="s">
        <v>323</v>
      </c>
      <c r="AL7761" t="s">
        <v>238</v>
      </c>
      <c r="AQ7761">
        <v>0</v>
      </c>
      <c r="AR7761">
        <f t="shared" si="121"/>
        <v>0</v>
      </c>
      <c r="AS7761">
        <v>1</v>
      </c>
      <c r="AT7761" t="s">
        <v>139</v>
      </c>
      <c r="AU7761">
        <v>49</v>
      </c>
    </row>
    <row r="7762" spans="1:47">
      <c r="A7762" t="s">
        <v>26067</v>
      </c>
      <c r="B7762" t="s">
        <v>293</v>
      </c>
      <c r="C7762">
        <v>239</v>
      </c>
      <c r="D7762" t="s">
        <v>25850</v>
      </c>
      <c r="E7762">
        <v>130</v>
      </c>
      <c r="F7762" t="s">
        <v>26068</v>
      </c>
      <c r="G7762" t="s">
        <v>24304</v>
      </c>
      <c r="J7762">
        <v>1.24238</v>
      </c>
      <c r="K7762">
        <v>0</v>
      </c>
      <c r="L7762">
        <v>0</v>
      </c>
      <c r="M7762">
        <v>0</v>
      </c>
      <c r="N7762">
        <v>0</v>
      </c>
      <c r="P7762">
        <v>0</v>
      </c>
      <c r="Q7762">
        <v>0</v>
      </c>
      <c r="R7762">
        <v>0</v>
      </c>
      <c r="T7762">
        <v>0</v>
      </c>
      <c r="Y7762">
        <v>0</v>
      </c>
      <c r="AB7762">
        <v>0</v>
      </c>
      <c r="AC7762">
        <v>0</v>
      </c>
      <c r="AD7762">
        <v>0</v>
      </c>
      <c r="AE7762">
        <v>0</v>
      </c>
      <c r="AF7762">
        <v>0</v>
      </c>
      <c r="AH7762" t="s">
        <v>26067</v>
      </c>
      <c r="AI7762" t="s">
        <v>323</v>
      </c>
      <c r="AJ7762" t="s">
        <v>323</v>
      </c>
      <c r="AK7762" t="s">
        <v>323</v>
      </c>
      <c r="AL7762" t="s">
        <v>238</v>
      </c>
      <c r="AQ7762">
        <v>0</v>
      </c>
      <c r="AR7762">
        <f t="shared" si="121"/>
        <v>0</v>
      </c>
      <c r="AS7762">
        <v>1</v>
      </c>
      <c r="AT7762" t="s">
        <v>96</v>
      </c>
      <c r="AU7762">
        <v>4</v>
      </c>
    </row>
    <row r="7763" spans="1:47">
      <c r="A7763" t="s">
        <v>26069</v>
      </c>
      <c r="B7763" t="s">
        <v>293</v>
      </c>
      <c r="C7763">
        <v>52</v>
      </c>
      <c r="D7763" t="s">
        <v>26070</v>
      </c>
      <c r="E7763">
        <v>101</v>
      </c>
      <c r="F7763" t="s">
        <v>26071</v>
      </c>
      <c r="J7763">
        <v>1.32498</v>
      </c>
      <c r="K7763">
        <v>1</v>
      </c>
      <c r="L7763">
        <v>1</v>
      </c>
      <c r="M7763">
        <v>1</v>
      </c>
      <c r="N7763">
        <v>1</v>
      </c>
      <c r="O7763" t="s">
        <v>225</v>
      </c>
      <c r="P7763">
        <v>0</v>
      </c>
      <c r="Q7763">
        <v>0</v>
      </c>
      <c r="R7763">
        <v>0</v>
      </c>
      <c r="T7763">
        <v>0</v>
      </c>
      <c r="X7763" t="s">
        <v>225</v>
      </c>
      <c r="Y7763">
        <v>0</v>
      </c>
      <c r="AB7763">
        <v>1</v>
      </c>
      <c r="AC7763">
        <v>1</v>
      </c>
      <c r="AD7763">
        <v>0</v>
      </c>
      <c r="AE7763">
        <v>0</v>
      </c>
      <c r="AF7763">
        <v>0</v>
      </c>
      <c r="AQ7763">
        <v>0</v>
      </c>
      <c r="AR7763">
        <f t="shared" si="121"/>
        <v>1.21</v>
      </c>
      <c r="AS7763">
        <v>1</v>
      </c>
      <c r="AT7763" t="s">
        <v>123</v>
      </c>
      <c r="AU7763">
        <v>31</v>
      </c>
    </row>
    <row r="7764" spans="1:47">
      <c r="A7764" t="s">
        <v>26072</v>
      </c>
      <c r="B7764" t="s">
        <v>293</v>
      </c>
      <c r="C7764">
        <v>239</v>
      </c>
      <c r="D7764" t="s">
        <v>26073</v>
      </c>
      <c r="E7764">
        <v>106</v>
      </c>
      <c r="F7764" t="s">
        <v>26074</v>
      </c>
      <c r="G7764" t="s">
        <v>24304</v>
      </c>
      <c r="J7764">
        <v>2.0788899999999999</v>
      </c>
      <c r="K7764">
        <v>0</v>
      </c>
      <c r="L7764">
        <v>0</v>
      </c>
      <c r="M7764">
        <v>0</v>
      </c>
      <c r="N7764">
        <v>0</v>
      </c>
      <c r="P7764">
        <v>0</v>
      </c>
      <c r="Q7764">
        <v>0</v>
      </c>
      <c r="R7764">
        <v>0</v>
      </c>
      <c r="T7764">
        <v>0</v>
      </c>
      <c r="Y7764">
        <v>0</v>
      </c>
      <c r="AB7764">
        <v>0</v>
      </c>
      <c r="AC7764">
        <v>0</v>
      </c>
      <c r="AD7764">
        <v>0</v>
      </c>
      <c r="AE7764">
        <v>0</v>
      </c>
      <c r="AF7764">
        <v>0</v>
      </c>
      <c r="AH7764" t="s">
        <v>26072</v>
      </c>
      <c r="AI7764" t="s">
        <v>323</v>
      </c>
      <c r="AJ7764" t="s">
        <v>323</v>
      </c>
      <c r="AK7764" t="s">
        <v>323</v>
      </c>
      <c r="AL7764" t="s">
        <v>222</v>
      </c>
      <c r="AQ7764">
        <v>0</v>
      </c>
      <c r="AR7764">
        <f t="shared" si="121"/>
        <v>0</v>
      </c>
      <c r="AS7764">
        <v>1</v>
      </c>
      <c r="AT7764" t="s">
        <v>96</v>
      </c>
      <c r="AU7764">
        <v>4</v>
      </c>
    </row>
    <row r="7765" spans="1:47">
      <c r="A7765" t="s">
        <v>26075</v>
      </c>
      <c r="B7765" t="s">
        <v>293</v>
      </c>
      <c r="C7765">
        <v>52</v>
      </c>
      <c r="D7765" t="s">
        <v>26076</v>
      </c>
      <c r="E7765">
        <v>101</v>
      </c>
      <c r="F7765" t="s">
        <v>26077</v>
      </c>
      <c r="J7765">
        <v>1.37893</v>
      </c>
      <c r="K7765">
        <v>1</v>
      </c>
      <c r="L7765">
        <v>1</v>
      </c>
      <c r="M7765">
        <v>1</v>
      </c>
      <c r="N7765">
        <v>1</v>
      </c>
      <c r="O7765" t="s">
        <v>225</v>
      </c>
      <c r="P7765">
        <v>0</v>
      </c>
      <c r="Q7765">
        <v>0</v>
      </c>
      <c r="R7765">
        <v>0</v>
      </c>
      <c r="T7765">
        <v>0</v>
      </c>
      <c r="X7765" t="s">
        <v>225</v>
      </c>
      <c r="Y7765">
        <v>0</v>
      </c>
      <c r="AB7765">
        <v>1</v>
      </c>
      <c r="AC7765">
        <v>1</v>
      </c>
      <c r="AD7765">
        <v>0</v>
      </c>
      <c r="AE7765">
        <v>0</v>
      </c>
      <c r="AF7765">
        <v>0</v>
      </c>
      <c r="AQ7765">
        <v>0</v>
      </c>
      <c r="AR7765">
        <f t="shared" si="121"/>
        <v>1.21</v>
      </c>
      <c r="AS7765">
        <v>1</v>
      </c>
      <c r="AT7765" t="s">
        <v>123</v>
      </c>
      <c r="AU7765">
        <v>31</v>
      </c>
    </row>
    <row r="7766" spans="1:47">
      <c r="A7766" t="s">
        <v>26078</v>
      </c>
      <c r="B7766" t="s">
        <v>293</v>
      </c>
      <c r="C7766">
        <v>239</v>
      </c>
      <c r="D7766" t="s">
        <v>25934</v>
      </c>
      <c r="E7766">
        <v>132</v>
      </c>
      <c r="F7766" t="s">
        <v>26079</v>
      </c>
      <c r="G7766" t="s">
        <v>24304</v>
      </c>
      <c r="J7766">
        <v>0.46455000000000002</v>
      </c>
      <c r="K7766">
        <v>0</v>
      </c>
      <c r="L7766">
        <v>0</v>
      </c>
      <c r="M7766">
        <v>0</v>
      </c>
      <c r="N7766">
        <v>0</v>
      </c>
      <c r="P7766">
        <v>0</v>
      </c>
      <c r="Q7766">
        <v>0</v>
      </c>
      <c r="R7766">
        <v>0</v>
      </c>
      <c r="T7766">
        <v>0</v>
      </c>
      <c r="Y7766">
        <v>0</v>
      </c>
      <c r="AB7766">
        <v>0</v>
      </c>
      <c r="AC7766">
        <v>0</v>
      </c>
      <c r="AD7766">
        <v>0</v>
      </c>
      <c r="AE7766">
        <v>0</v>
      </c>
      <c r="AF7766">
        <v>0</v>
      </c>
      <c r="AH7766" t="s">
        <v>26078</v>
      </c>
      <c r="AI7766" t="s">
        <v>323</v>
      </c>
      <c r="AJ7766" t="s">
        <v>323</v>
      </c>
      <c r="AK7766" t="s">
        <v>323</v>
      </c>
      <c r="AL7766" t="s">
        <v>238</v>
      </c>
      <c r="AQ7766">
        <v>0</v>
      </c>
      <c r="AR7766">
        <f t="shared" si="121"/>
        <v>0</v>
      </c>
      <c r="AS7766">
        <v>1</v>
      </c>
      <c r="AT7766" t="s">
        <v>96</v>
      </c>
      <c r="AU7766">
        <v>4</v>
      </c>
    </row>
    <row r="7767" spans="1:47">
      <c r="A7767" t="s">
        <v>26080</v>
      </c>
      <c r="B7767" t="s">
        <v>293</v>
      </c>
      <c r="C7767">
        <v>52</v>
      </c>
      <c r="D7767" t="s">
        <v>26081</v>
      </c>
      <c r="E7767">
        <v>101</v>
      </c>
      <c r="F7767" t="s">
        <v>26082</v>
      </c>
      <c r="J7767">
        <v>1.08721</v>
      </c>
      <c r="K7767">
        <v>1</v>
      </c>
      <c r="L7767">
        <v>1</v>
      </c>
      <c r="M7767">
        <v>1</v>
      </c>
      <c r="N7767">
        <v>1</v>
      </c>
      <c r="O7767" t="s">
        <v>225</v>
      </c>
      <c r="P7767">
        <v>0</v>
      </c>
      <c r="Q7767">
        <v>0</v>
      </c>
      <c r="R7767">
        <v>0</v>
      </c>
      <c r="T7767">
        <v>0</v>
      </c>
      <c r="X7767" t="s">
        <v>225</v>
      </c>
      <c r="Y7767">
        <v>0</v>
      </c>
      <c r="AB7767">
        <v>1</v>
      </c>
      <c r="AC7767">
        <v>1</v>
      </c>
      <c r="AD7767">
        <v>0</v>
      </c>
      <c r="AE7767">
        <v>0</v>
      </c>
      <c r="AF7767">
        <v>0</v>
      </c>
      <c r="AQ7767">
        <v>0</v>
      </c>
      <c r="AR7767">
        <f t="shared" si="121"/>
        <v>1.21</v>
      </c>
      <c r="AS7767">
        <v>1</v>
      </c>
      <c r="AT7767" t="s">
        <v>123</v>
      </c>
      <c r="AU7767">
        <v>31</v>
      </c>
    </row>
    <row r="7768" spans="1:47">
      <c r="A7768" t="s">
        <v>26083</v>
      </c>
      <c r="B7768" t="s">
        <v>293</v>
      </c>
      <c r="C7768">
        <v>239</v>
      </c>
      <c r="D7768" t="s">
        <v>26084</v>
      </c>
      <c r="E7768">
        <v>101</v>
      </c>
      <c r="F7768" t="s">
        <v>26085</v>
      </c>
      <c r="G7768" t="s">
        <v>24304</v>
      </c>
      <c r="J7768">
        <v>11.02772</v>
      </c>
      <c r="K7768">
        <v>1</v>
      </c>
      <c r="L7768">
        <v>1</v>
      </c>
      <c r="M7768">
        <v>1</v>
      </c>
      <c r="N7768">
        <v>1</v>
      </c>
      <c r="O7768" t="s">
        <v>225</v>
      </c>
      <c r="P7768">
        <v>0</v>
      </c>
      <c r="Q7768">
        <v>0</v>
      </c>
      <c r="R7768">
        <v>0</v>
      </c>
      <c r="T7768">
        <v>0</v>
      </c>
      <c r="X7768" t="s">
        <v>225</v>
      </c>
      <c r="Y7768">
        <v>0</v>
      </c>
      <c r="AB7768">
        <v>1</v>
      </c>
      <c r="AC7768">
        <v>1</v>
      </c>
      <c r="AD7768">
        <v>2</v>
      </c>
      <c r="AE7768">
        <v>1724</v>
      </c>
      <c r="AF7768">
        <v>1</v>
      </c>
      <c r="AH7768" t="s">
        <v>26083</v>
      </c>
      <c r="AI7768" t="s">
        <v>24748</v>
      </c>
      <c r="AJ7768" t="s">
        <v>26086</v>
      </c>
      <c r="AK7768" t="s">
        <v>24528</v>
      </c>
      <c r="AL7768" t="s">
        <v>222</v>
      </c>
      <c r="AM7768" t="s">
        <v>15067</v>
      </c>
      <c r="AN7768" t="s">
        <v>24530</v>
      </c>
      <c r="AQ7768">
        <v>0</v>
      </c>
      <c r="AR7768">
        <f t="shared" si="121"/>
        <v>0.29272319999999996</v>
      </c>
      <c r="AS7768">
        <v>1</v>
      </c>
      <c r="AT7768" t="s">
        <v>96</v>
      </c>
      <c r="AU7768">
        <v>4</v>
      </c>
    </row>
    <row r="7769" spans="1:47">
      <c r="A7769" t="s">
        <v>26087</v>
      </c>
      <c r="B7769" t="s">
        <v>293</v>
      </c>
      <c r="C7769">
        <v>239</v>
      </c>
      <c r="D7769" t="s">
        <v>26088</v>
      </c>
      <c r="E7769">
        <v>101</v>
      </c>
      <c r="F7769" t="s">
        <v>26089</v>
      </c>
      <c r="G7769" t="s">
        <v>24304</v>
      </c>
      <c r="J7769">
        <v>0.85719999999999996</v>
      </c>
      <c r="K7769">
        <v>1</v>
      </c>
      <c r="L7769">
        <v>1</v>
      </c>
      <c r="M7769">
        <v>1</v>
      </c>
      <c r="N7769">
        <v>1</v>
      </c>
      <c r="O7769" t="s">
        <v>225</v>
      </c>
      <c r="P7769">
        <v>0</v>
      </c>
      <c r="Q7769">
        <v>0</v>
      </c>
      <c r="R7769">
        <v>0</v>
      </c>
      <c r="T7769">
        <v>0</v>
      </c>
      <c r="X7769" t="s">
        <v>225</v>
      </c>
      <c r="Y7769">
        <v>0</v>
      </c>
      <c r="AB7769">
        <v>1</v>
      </c>
      <c r="AC7769">
        <v>1</v>
      </c>
      <c r="AD7769">
        <v>5</v>
      </c>
      <c r="AE7769">
        <v>2000</v>
      </c>
      <c r="AF7769">
        <v>2</v>
      </c>
      <c r="AH7769" t="s">
        <v>26087</v>
      </c>
      <c r="AI7769" t="s">
        <v>26090</v>
      </c>
      <c r="AJ7769" t="s">
        <v>24658</v>
      </c>
      <c r="AK7769" t="s">
        <v>24528</v>
      </c>
      <c r="AL7769" t="s">
        <v>222</v>
      </c>
      <c r="AM7769" t="s">
        <v>15067</v>
      </c>
      <c r="AN7769" t="s">
        <v>24530</v>
      </c>
      <c r="AQ7769">
        <v>0</v>
      </c>
      <c r="AR7769">
        <f t="shared" si="121"/>
        <v>0.41817599999999994</v>
      </c>
      <c r="AS7769">
        <v>1</v>
      </c>
      <c r="AT7769" t="s">
        <v>139</v>
      </c>
      <c r="AU7769">
        <v>49</v>
      </c>
    </row>
    <row r="7770" spans="1:47">
      <c r="A7770" t="s">
        <v>23729</v>
      </c>
      <c r="C7770">
        <v>239</v>
      </c>
      <c r="E7770">
        <v>0</v>
      </c>
      <c r="J7770">
        <v>2.7E-4</v>
      </c>
      <c r="K7770">
        <v>0</v>
      </c>
      <c r="L7770">
        <v>0</v>
      </c>
      <c r="M7770">
        <v>0</v>
      </c>
      <c r="N7770">
        <v>0</v>
      </c>
      <c r="P7770">
        <v>0</v>
      </c>
      <c r="Q7770">
        <v>0</v>
      </c>
      <c r="R7770">
        <v>0</v>
      </c>
      <c r="T7770">
        <v>0</v>
      </c>
      <c r="Y7770">
        <v>0</v>
      </c>
      <c r="AB7770">
        <v>0</v>
      </c>
      <c r="AC7770">
        <v>0</v>
      </c>
      <c r="AD7770">
        <v>0</v>
      </c>
      <c r="AE7770">
        <v>0</v>
      </c>
      <c r="AF7770">
        <v>0</v>
      </c>
      <c r="AI7770" t="s">
        <v>323</v>
      </c>
      <c r="AJ7770" t="s">
        <v>323</v>
      </c>
      <c r="AK7770" t="s">
        <v>323</v>
      </c>
      <c r="AQ7770">
        <v>0</v>
      </c>
      <c r="AR7770">
        <f t="shared" si="121"/>
        <v>0</v>
      </c>
      <c r="AS7770">
        <v>1</v>
      </c>
      <c r="AT7770" t="s">
        <v>110</v>
      </c>
      <c r="AU7770">
        <v>18</v>
      </c>
    </row>
    <row r="7771" spans="1:47">
      <c r="A7771" t="s">
        <v>26091</v>
      </c>
      <c r="B7771" t="s">
        <v>293</v>
      </c>
      <c r="C7771">
        <v>239</v>
      </c>
      <c r="D7771" t="s">
        <v>26092</v>
      </c>
      <c r="E7771">
        <v>101</v>
      </c>
      <c r="F7771" t="s">
        <v>25972</v>
      </c>
      <c r="G7771" t="s">
        <v>24304</v>
      </c>
      <c r="J7771">
        <v>2.2631399999999999</v>
      </c>
      <c r="K7771">
        <v>1</v>
      </c>
      <c r="L7771">
        <v>1</v>
      </c>
      <c r="M7771">
        <v>1</v>
      </c>
      <c r="N7771">
        <v>1</v>
      </c>
      <c r="O7771" t="s">
        <v>225</v>
      </c>
      <c r="P7771">
        <v>0</v>
      </c>
      <c r="Q7771">
        <v>0</v>
      </c>
      <c r="R7771">
        <v>0</v>
      </c>
      <c r="T7771">
        <v>0</v>
      </c>
      <c r="X7771" t="s">
        <v>225</v>
      </c>
      <c r="Y7771">
        <v>0</v>
      </c>
      <c r="AB7771">
        <v>1</v>
      </c>
      <c r="AC7771">
        <v>1</v>
      </c>
      <c r="AD7771">
        <v>3</v>
      </c>
      <c r="AE7771">
        <v>1016</v>
      </c>
      <c r="AF7771">
        <v>1</v>
      </c>
      <c r="AH7771" t="s">
        <v>26091</v>
      </c>
      <c r="AI7771" t="s">
        <v>24972</v>
      </c>
      <c r="AJ7771" t="s">
        <v>26093</v>
      </c>
      <c r="AK7771" t="s">
        <v>24528</v>
      </c>
      <c r="AL7771" t="s">
        <v>222</v>
      </c>
      <c r="AM7771" t="s">
        <v>15067</v>
      </c>
      <c r="AN7771" t="s">
        <v>24530</v>
      </c>
      <c r="AP7771" t="s">
        <v>26094</v>
      </c>
      <c r="AQ7771">
        <v>0</v>
      </c>
      <c r="AR7771">
        <f t="shared" si="121"/>
        <v>0.41817599999999994</v>
      </c>
      <c r="AS7771">
        <v>1</v>
      </c>
      <c r="AT7771" t="s">
        <v>139</v>
      </c>
      <c r="AU7771">
        <v>49</v>
      </c>
    </row>
    <row r="7772" spans="1:47">
      <c r="A7772" t="s">
        <v>26095</v>
      </c>
      <c r="B7772" t="s">
        <v>293</v>
      </c>
      <c r="C7772">
        <v>52</v>
      </c>
      <c r="D7772" t="s">
        <v>26096</v>
      </c>
      <c r="E7772">
        <v>101</v>
      </c>
      <c r="F7772" t="s">
        <v>26097</v>
      </c>
      <c r="J7772">
        <v>1.2730600000000001</v>
      </c>
      <c r="K7772">
        <v>1</v>
      </c>
      <c r="L7772">
        <v>1</v>
      </c>
      <c r="M7772">
        <v>1</v>
      </c>
      <c r="N7772">
        <v>1</v>
      </c>
      <c r="O7772" t="s">
        <v>225</v>
      </c>
      <c r="P7772">
        <v>0</v>
      </c>
      <c r="Q7772">
        <v>0</v>
      </c>
      <c r="R7772">
        <v>0</v>
      </c>
      <c r="T7772">
        <v>0</v>
      </c>
      <c r="X7772" t="s">
        <v>225</v>
      </c>
      <c r="Y7772">
        <v>0</v>
      </c>
      <c r="AB7772">
        <v>1</v>
      </c>
      <c r="AC7772">
        <v>1</v>
      </c>
      <c r="AD7772">
        <v>0</v>
      </c>
      <c r="AE7772">
        <v>0</v>
      </c>
      <c r="AF7772">
        <v>0</v>
      </c>
      <c r="AQ7772">
        <v>0</v>
      </c>
      <c r="AR7772">
        <f t="shared" si="121"/>
        <v>1.21</v>
      </c>
      <c r="AS7772">
        <v>1</v>
      </c>
      <c r="AT7772" t="s">
        <v>123</v>
      </c>
      <c r="AU7772">
        <v>31</v>
      </c>
    </row>
    <row r="7773" spans="1:47">
      <c r="A7773" t="s">
        <v>26098</v>
      </c>
      <c r="B7773" t="s">
        <v>293</v>
      </c>
      <c r="C7773">
        <v>239</v>
      </c>
      <c r="D7773" t="s">
        <v>26099</v>
      </c>
      <c r="E7773">
        <v>132</v>
      </c>
      <c r="F7773" t="s">
        <v>26015</v>
      </c>
      <c r="G7773" t="s">
        <v>24304</v>
      </c>
      <c r="J7773">
        <v>17.220780000000001</v>
      </c>
      <c r="K7773">
        <v>0</v>
      </c>
      <c r="L7773">
        <v>0</v>
      </c>
      <c r="M7773">
        <v>0</v>
      </c>
      <c r="N7773">
        <v>0</v>
      </c>
      <c r="P7773">
        <v>0</v>
      </c>
      <c r="Q7773">
        <v>0</v>
      </c>
      <c r="R7773">
        <v>0</v>
      </c>
      <c r="T7773">
        <v>0</v>
      </c>
      <c r="Y7773">
        <v>0</v>
      </c>
      <c r="AB7773">
        <v>0</v>
      </c>
      <c r="AC7773">
        <v>0</v>
      </c>
      <c r="AD7773">
        <v>0</v>
      </c>
      <c r="AE7773">
        <v>0</v>
      </c>
      <c r="AF7773">
        <v>0</v>
      </c>
      <c r="AH7773" t="s">
        <v>26098</v>
      </c>
      <c r="AI7773" t="s">
        <v>323</v>
      </c>
      <c r="AJ7773" t="s">
        <v>323</v>
      </c>
      <c r="AK7773" t="s">
        <v>323</v>
      </c>
      <c r="AL7773" t="s">
        <v>238</v>
      </c>
      <c r="AQ7773">
        <v>0</v>
      </c>
      <c r="AR7773">
        <f t="shared" si="121"/>
        <v>0</v>
      </c>
      <c r="AS7773">
        <v>1</v>
      </c>
      <c r="AT7773" t="s">
        <v>96</v>
      </c>
      <c r="AU7773">
        <v>4</v>
      </c>
    </row>
    <row r="7774" spans="1:47">
      <c r="A7774" t="s">
        <v>26101</v>
      </c>
      <c r="B7774" t="s">
        <v>293</v>
      </c>
      <c r="C7774">
        <v>239</v>
      </c>
      <c r="D7774" t="s">
        <v>26102</v>
      </c>
      <c r="E7774">
        <v>101</v>
      </c>
      <c r="F7774" t="s">
        <v>26103</v>
      </c>
      <c r="G7774" t="s">
        <v>24304</v>
      </c>
      <c r="J7774">
        <v>2.6365099999999999</v>
      </c>
      <c r="K7774">
        <v>1</v>
      </c>
      <c r="L7774">
        <v>1</v>
      </c>
      <c r="M7774">
        <v>1</v>
      </c>
      <c r="N7774">
        <v>1</v>
      </c>
      <c r="O7774" t="s">
        <v>225</v>
      </c>
      <c r="P7774">
        <v>0</v>
      </c>
      <c r="Q7774">
        <v>0</v>
      </c>
      <c r="R7774">
        <v>0</v>
      </c>
      <c r="T7774">
        <v>0</v>
      </c>
      <c r="X7774" t="s">
        <v>225</v>
      </c>
      <c r="Y7774">
        <v>0</v>
      </c>
      <c r="AB7774">
        <v>1</v>
      </c>
      <c r="AC7774">
        <v>1</v>
      </c>
      <c r="AD7774">
        <v>5</v>
      </c>
      <c r="AE7774">
        <v>1700</v>
      </c>
      <c r="AF7774">
        <v>2</v>
      </c>
      <c r="AH7774" t="s">
        <v>26101</v>
      </c>
      <c r="AI7774" t="s">
        <v>25765</v>
      </c>
      <c r="AJ7774" t="s">
        <v>25233</v>
      </c>
      <c r="AK7774" t="s">
        <v>24528</v>
      </c>
      <c r="AL7774" t="s">
        <v>222</v>
      </c>
      <c r="AM7774" t="s">
        <v>15067</v>
      </c>
      <c r="AN7774" t="s">
        <v>24530</v>
      </c>
      <c r="AQ7774">
        <v>0</v>
      </c>
      <c r="AR7774">
        <f t="shared" si="121"/>
        <v>0.29272319999999996</v>
      </c>
      <c r="AS7774">
        <v>1</v>
      </c>
      <c r="AT7774" t="s">
        <v>96</v>
      </c>
      <c r="AU7774">
        <v>4</v>
      </c>
    </row>
    <row r="7775" spans="1:47">
      <c r="A7775" t="s">
        <v>26105</v>
      </c>
      <c r="B7775" t="s">
        <v>293</v>
      </c>
      <c r="C7775">
        <v>239</v>
      </c>
      <c r="D7775" t="s">
        <v>26106</v>
      </c>
      <c r="E7775">
        <v>101</v>
      </c>
      <c r="F7775" t="s">
        <v>26107</v>
      </c>
      <c r="G7775" t="s">
        <v>24304</v>
      </c>
      <c r="J7775">
        <v>2.2621699999999998</v>
      </c>
      <c r="K7775">
        <v>1</v>
      </c>
      <c r="L7775">
        <v>1</v>
      </c>
      <c r="M7775">
        <v>1</v>
      </c>
      <c r="N7775">
        <v>1</v>
      </c>
      <c r="O7775" t="s">
        <v>225</v>
      </c>
      <c r="P7775">
        <v>0</v>
      </c>
      <c r="Q7775">
        <v>0</v>
      </c>
      <c r="R7775">
        <v>0</v>
      </c>
      <c r="T7775">
        <v>0</v>
      </c>
      <c r="X7775" t="s">
        <v>225</v>
      </c>
      <c r="Y7775">
        <v>0</v>
      </c>
      <c r="AB7775">
        <v>1</v>
      </c>
      <c r="AC7775">
        <v>1</v>
      </c>
      <c r="AD7775">
        <v>2</v>
      </c>
      <c r="AE7775">
        <v>720</v>
      </c>
      <c r="AF7775">
        <v>1</v>
      </c>
      <c r="AH7775" t="s">
        <v>26105</v>
      </c>
      <c r="AI7775" t="s">
        <v>25765</v>
      </c>
      <c r="AJ7775" t="s">
        <v>26108</v>
      </c>
      <c r="AK7775" t="s">
        <v>24528</v>
      </c>
      <c r="AL7775" t="s">
        <v>222</v>
      </c>
      <c r="AM7775" t="s">
        <v>15067</v>
      </c>
      <c r="AN7775" t="s">
        <v>24530</v>
      </c>
      <c r="AO7775" t="s">
        <v>24560</v>
      </c>
      <c r="AQ7775">
        <v>0</v>
      </c>
      <c r="AR7775">
        <f t="shared" si="121"/>
        <v>0.41817599999999994</v>
      </c>
      <c r="AS7775">
        <v>1</v>
      </c>
      <c r="AT7775" t="s">
        <v>139</v>
      </c>
      <c r="AU7775">
        <v>49</v>
      </c>
    </row>
    <row r="7776" spans="1:47">
      <c r="A7776" t="s">
        <v>26052</v>
      </c>
      <c r="B7776" t="s">
        <v>293</v>
      </c>
      <c r="C7776">
        <v>52</v>
      </c>
      <c r="E7776">
        <v>999</v>
      </c>
      <c r="F7776" t="s">
        <v>26109</v>
      </c>
      <c r="J7776">
        <v>0.41835</v>
      </c>
      <c r="K7776">
        <v>0</v>
      </c>
      <c r="L7776">
        <v>0</v>
      </c>
      <c r="M7776">
        <v>0</v>
      </c>
      <c r="N7776">
        <v>0</v>
      </c>
      <c r="P7776">
        <v>0</v>
      </c>
      <c r="Q7776">
        <v>0</v>
      </c>
      <c r="R7776">
        <v>0</v>
      </c>
      <c r="T7776">
        <v>0</v>
      </c>
      <c r="Y7776">
        <v>0</v>
      </c>
      <c r="AB7776">
        <v>0</v>
      </c>
      <c r="AC7776">
        <v>0</v>
      </c>
      <c r="AD7776">
        <v>0</v>
      </c>
      <c r="AE7776">
        <v>0</v>
      </c>
      <c r="AF7776">
        <v>0</v>
      </c>
      <c r="AQ7776">
        <v>0</v>
      </c>
      <c r="AR7776">
        <f t="shared" si="121"/>
        <v>0</v>
      </c>
      <c r="AS7776">
        <v>1</v>
      </c>
      <c r="AT7776" t="s">
        <v>123</v>
      </c>
      <c r="AU7776">
        <v>31</v>
      </c>
    </row>
    <row r="7777" spans="1:47">
      <c r="A7777" t="s">
        <v>26110</v>
      </c>
      <c r="B7777" t="s">
        <v>293</v>
      </c>
      <c r="C7777">
        <v>52</v>
      </c>
      <c r="D7777" t="s">
        <v>26111</v>
      </c>
      <c r="E7777">
        <v>101</v>
      </c>
      <c r="F7777" t="s">
        <v>26112</v>
      </c>
      <c r="J7777">
        <v>1.4426099999999999</v>
      </c>
      <c r="K7777">
        <v>1</v>
      </c>
      <c r="L7777">
        <v>1</v>
      </c>
      <c r="M7777">
        <v>1</v>
      </c>
      <c r="N7777">
        <v>1</v>
      </c>
      <c r="O7777" t="s">
        <v>225</v>
      </c>
      <c r="P7777">
        <v>0</v>
      </c>
      <c r="Q7777">
        <v>0</v>
      </c>
      <c r="R7777">
        <v>0</v>
      </c>
      <c r="T7777">
        <v>0</v>
      </c>
      <c r="X7777" t="s">
        <v>225</v>
      </c>
      <c r="Y7777">
        <v>0</v>
      </c>
      <c r="AB7777">
        <v>1</v>
      </c>
      <c r="AC7777">
        <v>1</v>
      </c>
      <c r="AD7777">
        <v>0</v>
      </c>
      <c r="AE7777">
        <v>0</v>
      </c>
      <c r="AF7777">
        <v>0</v>
      </c>
      <c r="AQ7777">
        <v>0</v>
      </c>
      <c r="AR7777">
        <f t="shared" si="121"/>
        <v>1.21</v>
      </c>
      <c r="AS7777">
        <v>1</v>
      </c>
      <c r="AT7777" t="s">
        <v>123</v>
      </c>
      <c r="AU7777">
        <v>31</v>
      </c>
    </row>
    <row r="7778" spans="1:47">
      <c r="A7778" t="s">
        <v>26113</v>
      </c>
      <c r="B7778" t="s">
        <v>293</v>
      </c>
      <c r="C7778">
        <v>239</v>
      </c>
      <c r="D7778" t="s">
        <v>26114</v>
      </c>
      <c r="E7778">
        <v>101</v>
      </c>
      <c r="F7778" t="s">
        <v>26115</v>
      </c>
      <c r="G7778" t="s">
        <v>24304</v>
      </c>
      <c r="J7778">
        <v>1.6029800000000001</v>
      </c>
      <c r="K7778">
        <v>1</v>
      </c>
      <c r="L7778">
        <v>1</v>
      </c>
      <c r="M7778">
        <v>1</v>
      </c>
      <c r="N7778">
        <v>1</v>
      </c>
      <c r="O7778" t="s">
        <v>225</v>
      </c>
      <c r="P7778">
        <v>0</v>
      </c>
      <c r="Q7778">
        <v>0</v>
      </c>
      <c r="R7778">
        <v>0</v>
      </c>
      <c r="T7778">
        <v>0</v>
      </c>
      <c r="X7778" t="s">
        <v>225</v>
      </c>
      <c r="Y7778">
        <v>0</v>
      </c>
      <c r="AB7778">
        <v>1</v>
      </c>
      <c r="AC7778">
        <v>1</v>
      </c>
      <c r="AD7778">
        <v>3</v>
      </c>
      <c r="AE7778">
        <v>882</v>
      </c>
      <c r="AF7778">
        <v>1</v>
      </c>
      <c r="AH7778" t="s">
        <v>26113</v>
      </c>
      <c r="AI7778" t="s">
        <v>26116</v>
      </c>
      <c r="AJ7778" t="s">
        <v>24605</v>
      </c>
      <c r="AK7778" t="s">
        <v>24528</v>
      </c>
      <c r="AL7778" t="s">
        <v>222</v>
      </c>
      <c r="AM7778" t="s">
        <v>15067</v>
      </c>
      <c r="AN7778" t="s">
        <v>24530</v>
      </c>
      <c r="AO7778" t="s">
        <v>24560</v>
      </c>
      <c r="AQ7778">
        <v>0</v>
      </c>
      <c r="AR7778">
        <f t="shared" si="121"/>
        <v>0.41817599999999994</v>
      </c>
      <c r="AS7778">
        <v>1</v>
      </c>
      <c r="AT7778" t="s">
        <v>139</v>
      </c>
      <c r="AU7778">
        <v>49</v>
      </c>
    </row>
    <row r="7779" spans="1:47">
      <c r="A7779" t="s">
        <v>26117</v>
      </c>
      <c r="B7779" t="s">
        <v>293</v>
      </c>
      <c r="C7779">
        <v>52</v>
      </c>
      <c r="D7779" t="s">
        <v>26118</v>
      </c>
      <c r="E7779">
        <v>101</v>
      </c>
      <c r="F7779" t="s">
        <v>26119</v>
      </c>
      <c r="J7779">
        <v>1.1995899999999999</v>
      </c>
      <c r="K7779">
        <v>1</v>
      </c>
      <c r="L7779">
        <v>1</v>
      </c>
      <c r="M7779">
        <v>1</v>
      </c>
      <c r="N7779">
        <v>1</v>
      </c>
      <c r="O7779" t="s">
        <v>225</v>
      </c>
      <c r="P7779">
        <v>0</v>
      </c>
      <c r="Q7779">
        <v>0</v>
      </c>
      <c r="R7779">
        <v>0</v>
      </c>
      <c r="T7779">
        <v>0</v>
      </c>
      <c r="X7779" t="s">
        <v>225</v>
      </c>
      <c r="Y7779">
        <v>0</v>
      </c>
      <c r="AB7779">
        <v>1</v>
      </c>
      <c r="AC7779">
        <v>1</v>
      </c>
      <c r="AD7779">
        <v>0</v>
      </c>
      <c r="AE7779">
        <v>0</v>
      </c>
      <c r="AF7779">
        <v>0</v>
      </c>
      <c r="AQ7779">
        <v>0</v>
      </c>
      <c r="AR7779">
        <f t="shared" si="121"/>
        <v>1.21</v>
      </c>
      <c r="AS7779">
        <v>1</v>
      </c>
      <c r="AT7779" t="s">
        <v>123</v>
      </c>
      <c r="AU7779">
        <v>31</v>
      </c>
    </row>
    <row r="7780" spans="1:47">
      <c r="A7780" t="s">
        <v>26120</v>
      </c>
      <c r="B7780" t="s">
        <v>293</v>
      </c>
      <c r="C7780">
        <v>239</v>
      </c>
      <c r="D7780" t="s">
        <v>26121</v>
      </c>
      <c r="E7780">
        <v>103</v>
      </c>
      <c r="F7780" t="s">
        <v>26122</v>
      </c>
      <c r="G7780" t="s">
        <v>24304</v>
      </c>
      <c r="J7780">
        <v>5.33432</v>
      </c>
      <c r="K7780">
        <v>1</v>
      </c>
      <c r="L7780">
        <v>1</v>
      </c>
      <c r="M7780">
        <v>1</v>
      </c>
      <c r="N7780">
        <v>1</v>
      </c>
      <c r="O7780" t="s">
        <v>225</v>
      </c>
      <c r="P7780">
        <v>0</v>
      </c>
      <c r="Q7780">
        <v>0</v>
      </c>
      <c r="R7780">
        <v>0</v>
      </c>
      <c r="T7780">
        <v>0</v>
      </c>
      <c r="X7780" t="s">
        <v>225</v>
      </c>
      <c r="Y7780">
        <v>0</v>
      </c>
      <c r="AB7780">
        <v>1</v>
      </c>
      <c r="AC7780">
        <v>1</v>
      </c>
      <c r="AD7780">
        <v>1</v>
      </c>
      <c r="AE7780">
        <v>540</v>
      </c>
      <c r="AF7780">
        <v>1</v>
      </c>
      <c r="AH7780" t="s">
        <v>26120</v>
      </c>
      <c r="AI7780" t="s">
        <v>24972</v>
      </c>
      <c r="AJ7780" t="s">
        <v>26123</v>
      </c>
      <c r="AK7780" t="s">
        <v>24528</v>
      </c>
      <c r="AL7780" t="s">
        <v>24588</v>
      </c>
      <c r="AM7780" t="s">
        <v>24530</v>
      </c>
      <c r="AN7780" t="s">
        <v>15067</v>
      </c>
      <c r="AP7780" t="s">
        <v>26124</v>
      </c>
      <c r="AQ7780">
        <v>0</v>
      </c>
      <c r="AR7780">
        <f t="shared" si="121"/>
        <v>0.29272319999999996</v>
      </c>
      <c r="AS7780">
        <v>1</v>
      </c>
      <c r="AT7780" t="s">
        <v>96</v>
      </c>
      <c r="AU7780">
        <v>4</v>
      </c>
    </row>
    <row r="7781" spans="1:47">
      <c r="A7781" t="s">
        <v>26125</v>
      </c>
      <c r="B7781" t="s">
        <v>293</v>
      </c>
      <c r="C7781">
        <v>239</v>
      </c>
      <c r="D7781" t="s">
        <v>26126</v>
      </c>
      <c r="E7781">
        <v>903</v>
      </c>
      <c r="F7781" t="s">
        <v>25203</v>
      </c>
      <c r="G7781" t="s">
        <v>24304</v>
      </c>
      <c r="J7781">
        <v>48.538440000000001</v>
      </c>
      <c r="K7781">
        <v>0</v>
      </c>
      <c r="L7781">
        <v>0</v>
      </c>
      <c r="M7781">
        <v>0</v>
      </c>
      <c r="N7781">
        <v>0</v>
      </c>
      <c r="P7781">
        <v>0</v>
      </c>
      <c r="Q7781">
        <v>0</v>
      </c>
      <c r="R7781">
        <v>0</v>
      </c>
      <c r="T7781">
        <v>0</v>
      </c>
      <c r="Y7781">
        <v>0</v>
      </c>
      <c r="AB7781">
        <v>0</v>
      </c>
      <c r="AC7781">
        <v>0</v>
      </c>
      <c r="AD7781">
        <v>0</v>
      </c>
      <c r="AE7781">
        <v>0</v>
      </c>
      <c r="AF7781">
        <v>0</v>
      </c>
      <c r="AH7781" t="s">
        <v>26125</v>
      </c>
      <c r="AI7781" t="s">
        <v>323</v>
      </c>
      <c r="AJ7781" t="s">
        <v>323</v>
      </c>
      <c r="AK7781" t="s">
        <v>323</v>
      </c>
      <c r="AL7781" t="s">
        <v>238</v>
      </c>
      <c r="AQ7781">
        <v>0</v>
      </c>
      <c r="AR7781">
        <f t="shared" si="121"/>
        <v>0</v>
      </c>
      <c r="AS7781">
        <v>1</v>
      </c>
      <c r="AT7781" t="s">
        <v>96</v>
      </c>
      <c r="AU7781">
        <v>4</v>
      </c>
    </row>
    <row r="7782" spans="1:47">
      <c r="A7782" t="s">
        <v>26127</v>
      </c>
      <c r="B7782" t="s">
        <v>293</v>
      </c>
      <c r="C7782">
        <v>239</v>
      </c>
      <c r="D7782" t="s">
        <v>26128</v>
      </c>
      <c r="E7782">
        <v>132</v>
      </c>
      <c r="F7782" t="s">
        <v>26129</v>
      </c>
      <c r="G7782" t="s">
        <v>24304</v>
      </c>
      <c r="J7782">
        <v>0.47020000000000001</v>
      </c>
      <c r="K7782">
        <v>0</v>
      </c>
      <c r="L7782">
        <v>0</v>
      </c>
      <c r="M7782">
        <v>0</v>
      </c>
      <c r="N7782">
        <v>0</v>
      </c>
      <c r="P7782">
        <v>0</v>
      </c>
      <c r="Q7782">
        <v>0</v>
      </c>
      <c r="R7782">
        <v>0</v>
      </c>
      <c r="T7782">
        <v>0</v>
      </c>
      <c r="Y7782">
        <v>0</v>
      </c>
      <c r="AB7782">
        <v>0</v>
      </c>
      <c r="AC7782">
        <v>0</v>
      </c>
      <c r="AD7782">
        <v>0</v>
      </c>
      <c r="AE7782">
        <v>0</v>
      </c>
      <c r="AF7782">
        <v>0</v>
      </c>
      <c r="AH7782" t="s">
        <v>26127</v>
      </c>
      <c r="AI7782" t="s">
        <v>323</v>
      </c>
      <c r="AJ7782" t="s">
        <v>323</v>
      </c>
      <c r="AK7782" t="s">
        <v>323</v>
      </c>
      <c r="AL7782" t="s">
        <v>238</v>
      </c>
      <c r="AQ7782">
        <v>0</v>
      </c>
      <c r="AR7782">
        <f t="shared" si="121"/>
        <v>0</v>
      </c>
      <c r="AS7782">
        <v>1</v>
      </c>
      <c r="AT7782" t="s">
        <v>96</v>
      </c>
      <c r="AU7782">
        <v>4</v>
      </c>
    </row>
    <row r="7783" spans="1:47">
      <c r="A7783" t="s">
        <v>26130</v>
      </c>
      <c r="B7783" t="s">
        <v>293</v>
      </c>
      <c r="C7783">
        <v>239</v>
      </c>
      <c r="D7783" t="s">
        <v>26131</v>
      </c>
      <c r="E7783">
        <v>101</v>
      </c>
      <c r="F7783" t="s">
        <v>26132</v>
      </c>
      <c r="G7783" t="s">
        <v>24304</v>
      </c>
      <c r="J7783">
        <v>3.4023500000000002</v>
      </c>
      <c r="K7783">
        <v>1</v>
      </c>
      <c r="L7783">
        <v>1</v>
      </c>
      <c r="M7783">
        <v>1</v>
      </c>
      <c r="N7783">
        <v>1</v>
      </c>
      <c r="O7783" t="s">
        <v>225</v>
      </c>
      <c r="P7783">
        <v>0</v>
      </c>
      <c r="Q7783">
        <v>0</v>
      </c>
      <c r="R7783">
        <v>0</v>
      </c>
      <c r="T7783">
        <v>0</v>
      </c>
      <c r="X7783" t="s">
        <v>225</v>
      </c>
      <c r="Y7783">
        <v>0</v>
      </c>
      <c r="AB7783">
        <v>1</v>
      </c>
      <c r="AC7783">
        <v>1</v>
      </c>
      <c r="AD7783">
        <v>2</v>
      </c>
      <c r="AE7783">
        <v>576</v>
      </c>
      <c r="AF7783">
        <v>1</v>
      </c>
      <c r="AH7783" t="s">
        <v>26130</v>
      </c>
      <c r="AI7783" t="s">
        <v>24570</v>
      </c>
      <c r="AJ7783" t="s">
        <v>26133</v>
      </c>
      <c r="AK7783" t="s">
        <v>24528</v>
      </c>
      <c r="AL7783" t="s">
        <v>222</v>
      </c>
      <c r="AM7783" t="s">
        <v>15067</v>
      </c>
      <c r="AN7783" t="s">
        <v>24530</v>
      </c>
      <c r="AQ7783">
        <v>0</v>
      </c>
      <c r="AR7783">
        <f t="shared" si="121"/>
        <v>0.29272319999999996</v>
      </c>
      <c r="AS7783">
        <v>1</v>
      </c>
      <c r="AT7783" t="s">
        <v>96</v>
      </c>
      <c r="AU7783">
        <v>4</v>
      </c>
    </row>
    <row r="7784" spans="1:47">
      <c r="A7784" t="s">
        <v>26134</v>
      </c>
      <c r="B7784" t="s">
        <v>293</v>
      </c>
      <c r="C7784">
        <v>239</v>
      </c>
      <c r="D7784" t="s">
        <v>25937</v>
      </c>
      <c r="E7784">
        <v>132</v>
      </c>
      <c r="F7784" t="s">
        <v>26135</v>
      </c>
      <c r="G7784" t="s">
        <v>24304</v>
      </c>
      <c r="J7784">
        <v>1.2060299999999999</v>
      </c>
      <c r="K7784">
        <v>0</v>
      </c>
      <c r="L7784">
        <v>0</v>
      </c>
      <c r="M7784">
        <v>0</v>
      </c>
      <c r="N7784">
        <v>0</v>
      </c>
      <c r="P7784">
        <v>0</v>
      </c>
      <c r="Q7784">
        <v>0</v>
      </c>
      <c r="R7784">
        <v>0</v>
      </c>
      <c r="T7784">
        <v>0</v>
      </c>
      <c r="Y7784">
        <v>0</v>
      </c>
      <c r="AB7784">
        <v>0</v>
      </c>
      <c r="AC7784">
        <v>0</v>
      </c>
      <c r="AD7784">
        <v>0</v>
      </c>
      <c r="AE7784">
        <v>0</v>
      </c>
      <c r="AF7784">
        <v>0</v>
      </c>
      <c r="AH7784" t="s">
        <v>26134</v>
      </c>
      <c r="AI7784" t="s">
        <v>323</v>
      </c>
      <c r="AJ7784" t="s">
        <v>323</v>
      </c>
      <c r="AK7784" t="s">
        <v>323</v>
      </c>
      <c r="AL7784" t="s">
        <v>238</v>
      </c>
      <c r="AQ7784">
        <v>0</v>
      </c>
      <c r="AR7784">
        <f t="shared" si="121"/>
        <v>0</v>
      </c>
      <c r="AS7784">
        <v>1</v>
      </c>
      <c r="AT7784" t="s">
        <v>96</v>
      </c>
      <c r="AU7784">
        <v>4</v>
      </c>
    </row>
    <row r="7785" spans="1:47">
      <c r="A7785" t="s">
        <v>26136</v>
      </c>
      <c r="B7785" t="s">
        <v>293</v>
      </c>
      <c r="C7785">
        <v>239</v>
      </c>
      <c r="D7785" t="s">
        <v>25934</v>
      </c>
      <c r="E7785">
        <v>132</v>
      </c>
      <c r="F7785" t="s">
        <v>26137</v>
      </c>
      <c r="G7785" t="s">
        <v>24304</v>
      </c>
      <c r="J7785">
        <v>1.5836600000000001</v>
      </c>
      <c r="K7785">
        <v>0</v>
      </c>
      <c r="L7785">
        <v>0</v>
      </c>
      <c r="M7785">
        <v>0</v>
      </c>
      <c r="N7785">
        <v>0</v>
      </c>
      <c r="P7785">
        <v>0</v>
      </c>
      <c r="Q7785">
        <v>0</v>
      </c>
      <c r="R7785">
        <v>0</v>
      </c>
      <c r="T7785">
        <v>0</v>
      </c>
      <c r="Y7785">
        <v>0</v>
      </c>
      <c r="AB7785">
        <v>0</v>
      </c>
      <c r="AC7785">
        <v>0</v>
      </c>
      <c r="AD7785">
        <v>0</v>
      </c>
      <c r="AE7785">
        <v>0</v>
      </c>
      <c r="AF7785">
        <v>0</v>
      </c>
      <c r="AH7785" t="s">
        <v>26136</v>
      </c>
      <c r="AI7785" t="s">
        <v>323</v>
      </c>
      <c r="AJ7785" t="s">
        <v>323</v>
      </c>
      <c r="AK7785" t="s">
        <v>323</v>
      </c>
      <c r="AL7785" t="s">
        <v>238</v>
      </c>
      <c r="AQ7785">
        <v>0</v>
      </c>
      <c r="AR7785">
        <f t="shared" si="121"/>
        <v>0</v>
      </c>
      <c r="AS7785">
        <v>1</v>
      </c>
      <c r="AT7785" t="s">
        <v>96</v>
      </c>
      <c r="AU7785">
        <v>4</v>
      </c>
    </row>
    <row r="7786" spans="1:47">
      <c r="A7786" t="s">
        <v>26138</v>
      </c>
      <c r="B7786" t="s">
        <v>293</v>
      </c>
      <c r="C7786">
        <v>239</v>
      </c>
      <c r="D7786" t="s">
        <v>26018</v>
      </c>
      <c r="E7786">
        <v>67</v>
      </c>
      <c r="F7786" t="s">
        <v>25507</v>
      </c>
      <c r="G7786" t="s">
        <v>24304</v>
      </c>
      <c r="J7786">
        <v>2.6065399999999999</v>
      </c>
      <c r="K7786">
        <v>0</v>
      </c>
      <c r="L7786">
        <v>0</v>
      </c>
      <c r="M7786">
        <v>0</v>
      </c>
      <c r="N7786">
        <v>0</v>
      </c>
      <c r="P7786">
        <v>0</v>
      </c>
      <c r="Q7786">
        <v>0</v>
      </c>
      <c r="R7786">
        <v>0</v>
      </c>
      <c r="T7786">
        <v>0</v>
      </c>
      <c r="Y7786">
        <v>0</v>
      </c>
      <c r="AB7786">
        <v>0</v>
      </c>
      <c r="AC7786">
        <v>0</v>
      </c>
      <c r="AD7786">
        <v>0</v>
      </c>
      <c r="AE7786">
        <v>0</v>
      </c>
      <c r="AF7786">
        <v>0</v>
      </c>
      <c r="AH7786" t="s">
        <v>26138</v>
      </c>
      <c r="AI7786" t="s">
        <v>323</v>
      </c>
      <c r="AJ7786" t="s">
        <v>323</v>
      </c>
      <c r="AK7786" t="s">
        <v>323</v>
      </c>
      <c r="AL7786" t="s">
        <v>238</v>
      </c>
      <c r="AQ7786">
        <v>0</v>
      </c>
      <c r="AR7786">
        <f t="shared" si="121"/>
        <v>0</v>
      </c>
      <c r="AS7786">
        <v>1</v>
      </c>
      <c r="AT7786" t="s">
        <v>139</v>
      </c>
      <c r="AU7786">
        <v>49</v>
      </c>
    </row>
    <row r="7787" spans="1:47">
      <c r="A7787" t="s">
        <v>23729</v>
      </c>
      <c r="C7787">
        <v>239</v>
      </c>
      <c r="E7787">
        <v>0</v>
      </c>
      <c r="J7787">
        <v>2.8340000000000001E-2</v>
      </c>
      <c r="K7787">
        <v>0</v>
      </c>
      <c r="L7787">
        <v>0</v>
      </c>
      <c r="M7787">
        <v>0</v>
      </c>
      <c r="N7787">
        <v>0</v>
      </c>
      <c r="P7787">
        <v>0</v>
      </c>
      <c r="Q7787">
        <v>0</v>
      </c>
      <c r="R7787">
        <v>0</v>
      </c>
      <c r="T7787">
        <v>0</v>
      </c>
      <c r="Y7787">
        <v>0</v>
      </c>
      <c r="AB7787">
        <v>0</v>
      </c>
      <c r="AC7787">
        <v>0</v>
      </c>
      <c r="AD7787">
        <v>0</v>
      </c>
      <c r="AE7787">
        <v>0</v>
      </c>
      <c r="AF7787">
        <v>0</v>
      </c>
      <c r="AI7787" t="s">
        <v>323</v>
      </c>
      <c r="AJ7787" t="s">
        <v>323</v>
      </c>
      <c r="AK7787" t="s">
        <v>323</v>
      </c>
      <c r="AQ7787">
        <v>0</v>
      </c>
      <c r="AR7787">
        <f t="shared" si="121"/>
        <v>0</v>
      </c>
      <c r="AS7787">
        <v>1</v>
      </c>
      <c r="AT7787" t="s">
        <v>110</v>
      </c>
      <c r="AU7787">
        <v>18</v>
      </c>
    </row>
    <row r="7788" spans="1:47">
      <c r="A7788" t="s">
        <v>26139</v>
      </c>
      <c r="B7788" t="s">
        <v>293</v>
      </c>
      <c r="C7788">
        <v>52</v>
      </c>
      <c r="D7788" t="s">
        <v>26140</v>
      </c>
      <c r="E7788">
        <v>101</v>
      </c>
      <c r="F7788" t="s">
        <v>26141</v>
      </c>
      <c r="J7788">
        <v>1.29253</v>
      </c>
      <c r="K7788">
        <v>1</v>
      </c>
      <c r="L7788">
        <v>1</v>
      </c>
      <c r="M7788">
        <v>1</v>
      </c>
      <c r="N7788">
        <v>1</v>
      </c>
      <c r="O7788" t="s">
        <v>225</v>
      </c>
      <c r="P7788">
        <v>0</v>
      </c>
      <c r="Q7788">
        <v>0</v>
      </c>
      <c r="R7788">
        <v>0</v>
      </c>
      <c r="T7788">
        <v>0</v>
      </c>
      <c r="X7788" t="s">
        <v>225</v>
      </c>
      <c r="Y7788">
        <v>0</v>
      </c>
      <c r="AB7788">
        <v>1</v>
      </c>
      <c r="AC7788">
        <v>1</v>
      </c>
      <c r="AD7788">
        <v>0</v>
      </c>
      <c r="AE7788">
        <v>0</v>
      </c>
      <c r="AF7788">
        <v>0</v>
      </c>
      <c r="AQ7788">
        <v>0</v>
      </c>
      <c r="AR7788">
        <f t="shared" si="121"/>
        <v>1.21</v>
      </c>
      <c r="AS7788">
        <v>1</v>
      </c>
      <c r="AT7788" t="s">
        <v>123</v>
      </c>
      <c r="AU7788">
        <v>31</v>
      </c>
    </row>
    <row r="7789" spans="1:47">
      <c r="A7789" t="s">
        <v>26142</v>
      </c>
      <c r="B7789" t="s">
        <v>293</v>
      </c>
      <c r="C7789">
        <v>239</v>
      </c>
      <c r="D7789" t="s">
        <v>26100</v>
      </c>
      <c r="E7789">
        <v>132</v>
      </c>
      <c r="F7789" t="s">
        <v>26015</v>
      </c>
      <c r="G7789" t="s">
        <v>24304</v>
      </c>
      <c r="J7789">
        <v>4.61829</v>
      </c>
      <c r="K7789">
        <v>0</v>
      </c>
      <c r="L7789">
        <v>0</v>
      </c>
      <c r="M7789">
        <v>0</v>
      </c>
      <c r="N7789">
        <v>0</v>
      </c>
      <c r="P7789">
        <v>0</v>
      </c>
      <c r="Q7789">
        <v>0</v>
      </c>
      <c r="R7789">
        <v>0</v>
      </c>
      <c r="T7789">
        <v>0</v>
      </c>
      <c r="Y7789">
        <v>0</v>
      </c>
      <c r="AB7789">
        <v>0</v>
      </c>
      <c r="AC7789">
        <v>0</v>
      </c>
      <c r="AD7789">
        <v>0</v>
      </c>
      <c r="AE7789">
        <v>0</v>
      </c>
      <c r="AF7789">
        <v>0</v>
      </c>
      <c r="AH7789" t="s">
        <v>26142</v>
      </c>
      <c r="AI7789" t="s">
        <v>323</v>
      </c>
      <c r="AJ7789" t="s">
        <v>323</v>
      </c>
      <c r="AK7789" t="s">
        <v>323</v>
      </c>
      <c r="AL7789" t="s">
        <v>238</v>
      </c>
      <c r="AQ7789">
        <v>0</v>
      </c>
      <c r="AR7789">
        <f t="shared" si="121"/>
        <v>0</v>
      </c>
      <c r="AS7789">
        <v>1</v>
      </c>
      <c r="AT7789" t="s">
        <v>96</v>
      </c>
      <c r="AU7789">
        <v>4</v>
      </c>
    </row>
    <row r="7790" spans="1:47">
      <c r="A7790" t="s">
        <v>26143</v>
      </c>
      <c r="B7790" t="s">
        <v>293</v>
      </c>
      <c r="C7790">
        <v>239</v>
      </c>
      <c r="D7790" t="s">
        <v>25937</v>
      </c>
      <c r="E7790">
        <v>132</v>
      </c>
      <c r="F7790" t="s">
        <v>26144</v>
      </c>
      <c r="G7790" t="s">
        <v>24304</v>
      </c>
      <c r="J7790">
        <v>0.87234</v>
      </c>
      <c r="K7790">
        <v>0</v>
      </c>
      <c r="L7790">
        <v>0</v>
      </c>
      <c r="M7790">
        <v>0</v>
      </c>
      <c r="N7790">
        <v>0</v>
      </c>
      <c r="P7790">
        <v>0</v>
      </c>
      <c r="Q7790">
        <v>0</v>
      </c>
      <c r="R7790">
        <v>0</v>
      </c>
      <c r="T7790">
        <v>0</v>
      </c>
      <c r="Y7790">
        <v>0</v>
      </c>
      <c r="AB7790">
        <v>0</v>
      </c>
      <c r="AC7790">
        <v>0</v>
      </c>
      <c r="AD7790">
        <v>0</v>
      </c>
      <c r="AE7790">
        <v>0</v>
      </c>
      <c r="AF7790">
        <v>0</v>
      </c>
      <c r="AH7790" t="s">
        <v>26143</v>
      </c>
      <c r="AI7790" t="s">
        <v>323</v>
      </c>
      <c r="AJ7790" t="s">
        <v>323</v>
      </c>
      <c r="AK7790" t="s">
        <v>323</v>
      </c>
      <c r="AL7790" t="s">
        <v>238</v>
      </c>
      <c r="AQ7790">
        <v>0</v>
      </c>
      <c r="AR7790">
        <f t="shared" si="121"/>
        <v>0</v>
      </c>
      <c r="AS7790">
        <v>1</v>
      </c>
      <c r="AT7790" t="s">
        <v>96</v>
      </c>
      <c r="AU7790">
        <v>4</v>
      </c>
    </row>
    <row r="7791" spans="1:47">
      <c r="A7791" t="s">
        <v>26145</v>
      </c>
      <c r="B7791" t="s">
        <v>293</v>
      </c>
      <c r="C7791">
        <v>239</v>
      </c>
      <c r="D7791" t="s">
        <v>26114</v>
      </c>
      <c r="E7791">
        <v>903</v>
      </c>
      <c r="F7791" t="s">
        <v>25203</v>
      </c>
      <c r="G7791" t="s">
        <v>24304</v>
      </c>
      <c r="J7791">
        <v>2.40272</v>
      </c>
      <c r="K7791">
        <v>0</v>
      </c>
      <c r="L7791">
        <v>0</v>
      </c>
      <c r="M7791">
        <v>0</v>
      </c>
      <c r="N7791">
        <v>0</v>
      </c>
      <c r="P7791">
        <v>0</v>
      </c>
      <c r="Q7791">
        <v>0</v>
      </c>
      <c r="R7791">
        <v>0</v>
      </c>
      <c r="T7791">
        <v>0</v>
      </c>
      <c r="Y7791">
        <v>0</v>
      </c>
      <c r="AB7791">
        <v>0</v>
      </c>
      <c r="AC7791">
        <v>0</v>
      </c>
      <c r="AD7791">
        <v>0</v>
      </c>
      <c r="AE7791">
        <v>0</v>
      </c>
      <c r="AF7791">
        <v>0</v>
      </c>
      <c r="AH7791" t="s">
        <v>26145</v>
      </c>
      <c r="AI7791" t="s">
        <v>323</v>
      </c>
      <c r="AJ7791" t="s">
        <v>323</v>
      </c>
      <c r="AK7791" t="s">
        <v>323</v>
      </c>
      <c r="AL7791" t="s">
        <v>238</v>
      </c>
      <c r="AM7791" t="s">
        <v>15067</v>
      </c>
      <c r="AN7791" t="s">
        <v>24530</v>
      </c>
      <c r="AQ7791">
        <v>0</v>
      </c>
      <c r="AR7791">
        <f t="shared" si="121"/>
        <v>0</v>
      </c>
      <c r="AS7791">
        <v>1</v>
      </c>
      <c r="AT7791" t="s">
        <v>96</v>
      </c>
      <c r="AU7791">
        <v>4</v>
      </c>
    </row>
    <row r="7792" spans="1:47">
      <c r="A7792" t="s">
        <v>26146</v>
      </c>
      <c r="B7792" t="s">
        <v>293</v>
      </c>
      <c r="C7792">
        <v>239</v>
      </c>
      <c r="D7792" t="s">
        <v>25934</v>
      </c>
      <c r="E7792">
        <v>903</v>
      </c>
      <c r="F7792" t="s">
        <v>25203</v>
      </c>
      <c r="G7792" t="s">
        <v>24304</v>
      </c>
      <c r="J7792">
        <v>0.87816000000000005</v>
      </c>
      <c r="K7792">
        <v>0</v>
      </c>
      <c r="L7792">
        <v>0</v>
      </c>
      <c r="M7792">
        <v>0</v>
      </c>
      <c r="N7792">
        <v>0</v>
      </c>
      <c r="P7792">
        <v>0</v>
      </c>
      <c r="Q7792">
        <v>0</v>
      </c>
      <c r="R7792">
        <v>0</v>
      </c>
      <c r="T7792">
        <v>0</v>
      </c>
      <c r="Y7792">
        <v>0</v>
      </c>
      <c r="AB7792">
        <v>0</v>
      </c>
      <c r="AC7792">
        <v>0</v>
      </c>
      <c r="AD7792">
        <v>0</v>
      </c>
      <c r="AE7792">
        <v>0</v>
      </c>
      <c r="AF7792">
        <v>0</v>
      </c>
      <c r="AH7792" t="s">
        <v>26146</v>
      </c>
      <c r="AI7792" t="s">
        <v>323</v>
      </c>
      <c r="AJ7792" t="s">
        <v>323</v>
      </c>
      <c r="AK7792" t="s">
        <v>323</v>
      </c>
      <c r="AL7792" t="s">
        <v>238</v>
      </c>
      <c r="AQ7792">
        <v>0</v>
      </c>
      <c r="AR7792">
        <f t="shared" si="121"/>
        <v>0</v>
      </c>
      <c r="AS7792">
        <v>1</v>
      </c>
      <c r="AT7792" t="s">
        <v>96</v>
      </c>
      <c r="AU7792">
        <v>4</v>
      </c>
    </row>
    <row r="7793" spans="1:47">
      <c r="A7793" t="s">
        <v>26147</v>
      </c>
      <c r="B7793" t="s">
        <v>293</v>
      </c>
      <c r="C7793">
        <v>239</v>
      </c>
      <c r="D7793" t="s">
        <v>26148</v>
      </c>
      <c r="E7793">
        <v>101</v>
      </c>
      <c r="F7793" t="s">
        <v>26149</v>
      </c>
      <c r="G7793" t="s">
        <v>24304</v>
      </c>
      <c r="J7793">
        <v>0.23033999999999999</v>
      </c>
      <c r="K7793">
        <v>1</v>
      </c>
      <c r="L7793">
        <v>1</v>
      </c>
      <c r="M7793">
        <v>1</v>
      </c>
      <c r="N7793">
        <v>1</v>
      </c>
      <c r="O7793" t="s">
        <v>225</v>
      </c>
      <c r="P7793">
        <v>0</v>
      </c>
      <c r="Q7793">
        <v>0</v>
      </c>
      <c r="R7793">
        <v>0</v>
      </c>
      <c r="T7793">
        <v>0</v>
      </c>
      <c r="X7793" t="s">
        <v>225</v>
      </c>
      <c r="Y7793">
        <v>0</v>
      </c>
      <c r="AB7793">
        <v>1</v>
      </c>
      <c r="AC7793">
        <v>1</v>
      </c>
      <c r="AD7793">
        <v>1</v>
      </c>
      <c r="AE7793">
        <v>912</v>
      </c>
      <c r="AF7793">
        <v>2</v>
      </c>
      <c r="AH7793" t="s">
        <v>26147</v>
      </c>
      <c r="AI7793" t="s">
        <v>25765</v>
      </c>
      <c r="AJ7793" t="s">
        <v>26150</v>
      </c>
      <c r="AK7793" t="s">
        <v>24528</v>
      </c>
      <c r="AL7793" t="s">
        <v>222</v>
      </c>
      <c r="AM7793" t="s">
        <v>15067</v>
      </c>
      <c r="AN7793" t="s">
        <v>24530</v>
      </c>
      <c r="AO7793" t="s">
        <v>24560</v>
      </c>
      <c r="AQ7793">
        <v>0</v>
      </c>
      <c r="AR7793">
        <f t="shared" si="121"/>
        <v>0.29272319999999996</v>
      </c>
      <c r="AS7793">
        <v>1</v>
      </c>
      <c r="AT7793" t="s">
        <v>96</v>
      </c>
      <c r="AU7793">
        <v>4</v>
      </c>
    </row>
    <row r="7794" spans="1:47">
      <c r="A7794" t="s">
        <v>26151</v>
      </c>
      <c r="B7794" t="s">
        <v>293</v>
      </c>
      <c r="C7794">
        <v>52</v>
      </c>
      <c r="E7794">
        <v>999</v>
      </c>
      <c r="F7794" t="s">
        <v>26152</v>
      </c>
      <c r="J7794">
        <v>1.0965499999999999</v>
      </c>
      <c r="K7794">
        <v>1</v>
      </c>
      <c r="L7794">
        <v>1</v>
      </c>
      <c r="M7794">
        <v>1</v>
      </c>
      <c r="N7794">
        <v>1</v>
      </c>
      <c r="O7794" t="s">
        <v>225</v>
      </c>
      <c r="P7794">
        <v>0</v>
      </c>
      <c r="Q7794">
        <v>0</v>
      </c>
      <c r="R7794">
        <v>0</v>
      </c>
      <c r="T7794">
        <v>0</v>
      </c>
      <c r="X7794" t="s">
        <v>225</v>
      </c>
      <c r="Y7794">
        <v>0</v>
      </c>
      <c r="AB7794">
        <v>1</v>
      </c>
      <c r="AC7794">
        <v>1</v>
      </c>
      <c r="AD7794">
        <v>0</v>
      </c>
      <c r="AE7794">
        <v>0</v>
      </c>
      <c r="AF7794">
        <v>0</v>
      </c>
      <c r="AQ7794">
        <v>0</v>
      </c>
      <c r="AR7794">
        <f t="shared" si="121"/>
        <v>1.21</v>
      </c>
      <c r="AS7794">
        <v>1</v>
      </c>
      <c r="AT7794" t="s">
        <v>123</v>
      </c>
      <c r="AU7794">
        <v>31</v>
      </c>
    </row>
    <row r="7795" spans="1:47">
      <c r="A7795" t="s">
        <v>26153</v>
      </c>
      <c r="B7795" t="s">
        <v>293</v>
      </c>
      <c r="C7795">
        <v>239</v>
      </c>
      <c r="D7795" t="s">
        <v>26128</v>
      </c>
      <c r="E7795">
        <v>101</v>
      </c>
      <c r="F7795" t="s">
        <v>26129</v>
      </c>
      <c r="G7795" t="s">
        <v>24304</v>
      </c>
      <c r="J7795">
        <v>0.71931</v>
      </c>
      <c r="K7795">
        <v>0</v>
      </c>
      <c r="L7795">
        <v>1</v>
      </c>
      <c r="M7795">
        <v>0</v>
      </c>
      <c r="N7795">
        <v>1</v>
      </c>
      <c r="P7795">
        <v>0</v>
      </c>
      <c r="Q7795">
        <v>0</v>
      </c>
      <c r="R7795">
        <v>0</v>
      </c>
      <c r="T7795">
        <v>0</v>
      </c>
      <c r="X7795" t="s">
        <v>225</v>
      </c>
      <c r="Y7795">
        <v>0</v>
      </c>
      <c r="AB7795">
        <v>0</v>
      </c>
      <c r="AC7795">
        <v>1</v>
      </c>
      <c r="AD7795">
        <v>1</v>
      </c>
      <c r="AE7795">
        <v>344</v>
      </c>
      <c r="AF7795">
        <v>1</v>
      </c>
      <c r="AH7795" t="s">
        <v>26153</v>
      </c>
      <c r="AI7795" t="s">
        <v>24713</v>
      </c>
      <c r="AJ7795" t="s">
        <v>26154</v>
      </c>
      <c r="AK7795" t="s">
        <v>24528</v>
      </c>
      <c r="AL7795" t="s">
        <v>24588</v>
      </c>
      <c r="AM7795" t="s">
        <v>15067</v>
      </c>
      <c r="AN7795" t="s">
        <v>24530</v>
      </c>
      <c r="AO7795" t="s">
        <v>24560</v>
      </c>
      <c r="AQ7795">
        <v>0</v>
      </c>
      <c r="AR7795">
        <f t="shared" si="121"/>
        <v>0</v>
      </c>
      <c r="AS7795">
        <v>1</v>
      </c>
      <c r="AT7795" t="s">
        <v>141</v>
      </c>
      <c r="AU7795">
        <v>51</v>
      </c>
    </row>
    <row r="7796" spans="1:47">
      <c r="A7796" t="s">
        <v>26155</v>
      </c>
      <c r="B7796" t="s">
        <v>293</v>
      </c>
      <c r="C7796">
        <v>239</v>
      </c>
      <c r="D7796" t="s">
        <v>26156</v>
      </c>
      <c r="E7796">
        <v>903</v>
      </c>
      <c r="F7796" t="s">
        <v>25203</v>
      </c>
      <c r="G7796" t="s">
        <v>24304</v>
      </c>
      <c r="J7796">
        <v>1.0825400000000001</v>
      </c>
      <c r="K7796">
        <v>0</v>
      </c>
      <c r="L7796">
        <v>0</v>
      </c>
      <c r="M7796">
        <v>0</v>
      </c>
      <c r="N7796">
        <v>0</v>
      </c>
      <c r="P7796">
        <v>0</v>
      </c>
      <c r="Q7796">
        <v>0</v>
      </c>
      <c r="R7796">
        <v>0</v>
      </c>
      <c r="T7796">
        <v>0</v>
      </c>
      <c r="Y7796">
        <v>0</v>
      </c>
      <c r="AB7796">
        <v>0</v>
      </c>
      <c r="AC7796">
        <v>0</v>
      </c>
      <c r="AD7796">
        <v>0</v>
      </c>
      <c r="AE7796">
        <v>0</v>
      </c>
      <c r="AF7796">
        <v>0</v>
      </c>
      <c r="AH7796" t="s">
        <v>26155</v>
      </c>
      <c r="AI7796" t="s">
        <v>323</v>
      </c>
      <c r="AJ7796" t="s">
        <v>323</v>
      </c>
      <c r="AK7796" t="s">
        <v>323</v>
      </c>
      <c r="AL7796" t="s">
        <v>238</v>
      </c>
      <c r="AQ7796">
        <v>0</v>
      </c>
      <c r="AR7796">
        <f t="shared" si="121"/>
        <v>0</v>
      </c>
      <c r="AS7796">
        <v>1</v>
      </c>
      <c r="AT7796" t="s">
        <v>141</v>
      </c>
      <c r="AU7796">
        <v>51</v>
      </c>
    </row>
    <row r="7797" spans="1:47">
      <c r="A7797" t="s">
        <v>26157</v>
      </c>
      <c r="B7797" t="s">
        <v>293</v>
      </c>
      <c r="C7797">
        <v>239</v>
      </c>
      <c r="D7797" t="s">
        <v>26158</v>
      </c>
      <c r="E7797">
        <v>101</v>
      </c>
      <c r="F7797" t="s">
        <v>26159</v>
      </c>
      <c r="G7797" t="s">
        <v>24304</v>
      </c>
      <c r="J7797">
        <v>3.6248499999999999</v>
      </c>
      <c r="K7797">
        <v>1</v>
      </c>
      <c r="L7797">
        <v>1</v>
      </c>
      <c r="M7797">
        <v>1</v>
      </c>
      <c r="N7797">
        <v>1</v>
      </c>
      <c r="O7797" t="s">
        <v>225</v>
      </c>
      <c r="P7797">
        <v>0</v>
      </c>
      <c r="Q7797">
        <v>0</v>
      </c>
      <c r="R7797">
        <v>0</v>
      </c>
      <c r="T7797">
        <v>0</v>
      </c>
      <c r="X7797" t="s">
        <v>225</v>
      </c>
      <c r="Y7797">
        <v>0</v>
      </c>
      <c r="AB7797">
        <v>1</v>
      </c>
      <c r="AC7797">
        <v>1</v>
      </c>
      <c r="AD7797">
        <v>0</v>
      </c>
      <c r="AE7797">
        <v>980</v>
      </c>
      <c r="AF7797">
        <v>1</v>
      </c>
      <c r="AH7797" t="s">
        <v>26157</v>
      </c>
      <c r="AI7797" t="s">
        <v>25101</v>
      </c>
      <c r="AJ7797" t="s">
        <v>26160</v>
      </c>
      <c r="AK7797" t="s">
        <v>24528</v>
      </c>
      <c r="AL7797" t="s">
        <v>222</v>
      </c>
      <c r="AM7797" t="s">
        <v>15067</v>
      </c>
      <c r="AN7797" t="s">
        <v>24530</v>
      </c>
      <c r="AO7797" t="s">
        <v>24560</v>
      </c>
      <c r="AP7797" t="s">
        <v>26161</v>
      </c>
      <c r="AQ7797">
        <v>0</v>
      </c>
      <c r="AR7797">
        <f t="shared" si="121"/>
        <v>2.0908799999999995E-2</v>
      </c>
      <c r="AS7797">
        <v>1</v>
      </c>
      <c r="AT7797" t="s">
        <v>141</v>
      </c>
      <c r="AU7797">
        <v>51</v>
      </c>
    </row>
    <row r="7798" spans="1:47">
      <c r="A7798" t="s">
        <v>26162</v>
      </c>
      <c r="B7798" t="s">
        <v>293</v>
      </c>
      <c r="C7798">
        <v>239</v>
      </c>
      <c r="D7798" t="s">
        <v>26163</v>
      </c>
      <c r="E7798">
        <v>101</v>
      </c>
      <c r="F7798" t="s">
        <v>26164</v>
      </c>
      <c r="G7798" t="s">
        <v>24304</v>
      </c>
      <c r="J7798">
        <v>1.5094099999999999</v>
      </c>
      <c r="K7798">
        <v>1</v>
      </c>
      <c r="L7798">
        <v>1</v>
      </c>
      <c r="M7798">
        <v>1</v>
      </c>
      <c r="N7798">
        <v>1</v>
      </c>
      <c r="O7798" t="s">
        <v>225</v>
      </c>
      <c r="P7798">
        <v>0</v>
      </c>
      <c r="Q7798">
        <v>0</v>
      </c>
      <c r="R7798">
        <v>0</v>
      </c>
      <c r="T7798">
        <v>0</v>
      </c>
      <c r="X7798" t="s">
        <v>225</v>
      </c>
      <c r="Y7798">
        <v>0</v>
      </c>
      <c r="AB7798">
        <v>1</v>
      </c>
      <c r="AC7798">
        <v>1</v>
      </c>
      <c r="AD7798">
        <v>4</v>
      </c>
      <c r="AE7798">
        <v>1144</v>
      </c>
      <c r="AF7798">
        <v>1</v>
      </c>
      <c r="AH7798" t="s">
        <v>26162</v>
      </c>
      <c r="AI7798" t="s">
        <v>24887</v>
      </c>
      <c r="AJ7798" t="s">
        <v>26165</v>
      </c>
      <c r="AK7798" t="s">
        <v>24528</v>
      </c>
      <c r="AL7798" t="s">
        <v>222</v>
      </c>
      <c r="AM7798" t="s">
        <v>15067</v>
      </c>
      <c r="AN7798" t="s">
        <v>24530</v>
      </c>
      <c r="AQ7798">
        <v>0</v>
      </c>
      <c r="AR7798">
        <f t="shared" si="121"/>
        <v>2.0908799999999995E-2</v>
      </c>
      <c r="AS7798">
        <v>1</v>
      </c>
      <c r="AT7798" t="s">
        <v>141</v>
      </c>
      <c r="AU7798">
        <v>51</v>
      </c>
    </row>
    <row r="7799" spans="1:47">
      <c r="A7799" t="s">
        <v>26166</v>
      </c>
      <c r="B7799" t="s">
        <v>293</v>
      </c>
      <c r="C7799">
        <v>239</v>
      </c>
      <c r="D7799" t="s">
        <v>26167</v>
      </c>
      <c r="E7799">
        <v>101</v>
      </c>
      <c r="F7799" t="s">
        <v>26168</v>
      </c>
      <c r="G7799" t="s">
        <v>24304</v>
      </c>
      <c r="J7799">
        <v>0.12144000000000001</v>
      </c>
      <c r="K7799">
        <v>1</v>
      </c>
      <c r="L7799">
        <v>1</v>
      </c>
      <c r="M7799">
        <v>1</v>
      </c>
      <c r="N7799">
        <v>1</v>
      </c>
      <c r="O7799" t="s">
        <v>225</v>
      </c>
      <c r="P7799">
        <v>0</v>
      </c>
      <c r="Q7799">
        <v>0</v>
      </c>
      <c r="R7799">
        <v>0</v>
      </c>
      <c r="T7799">
        <v>0</v>
      </c>
      <c r="X7799" t="s">
        <v>225</v>
      </c>
      <c r="Y7799">
        <v>0</v>
      </c>
      <c r="AB7799">
        <v>1</v>
      </c>
      <c r="AC7799">
        <v>1</v>
      </c>
      <c r="AD7799">
        <v>2</v>
      </c>
      <c r="AE7799">
        <v>768</v>
      </c>
      <c r="AF7799">
        <v>1</v>
      </c>
      <c r="AH7799" t="s">
        <v>26166</v>
      </c>
      <c r="AI7799" t="s">
        <v>26169</v>
      </c>
      <c r="AJ7799" t="s">
        <v>26170</v>
      </c>
      <c r="AK7799" t="s">
        <v>24528</v>
      </c>
      <c r="AL7799" t="s">
        <v>222</v>
      </c>
      <c r="AM7799" t="s">
        <v>15067</v>
      </c>
      <c r="AN7799" t="s">
        <v>24530</v>
      </c>
      <c r="AQ7799">
        <v>0</v>
      </c>
      <c r="AR7799">
        <f t="shared" si="121"/>
        <v>0.29272319999999996</v>
      </c>
      <c r="AS7799">
        <v>1</v>
      </c>
      <c r="AT7799" t="s">
        <v>96</v>
      </c>
      <c r="AU7799">
        <v>4</v>
      </c>
    </row>
    <row r="7800" spans="1:47">
      <c r="A7800" t="s">
        <v>26171</v>
      </c>
      <c r="B7800" t="s">
        <v>293</v>
      </c>
      <c r="C7800">
        <v>239</v>
      </c>
      <c r="D7800" t="s">
        <v>26172</v>
      </c>
      <c r="E7800">
        <v>101</v>
      </c>
      <c r="F7800" t="s">
        <v>26173</v>
      </c>
      <c r="G7800" t="s">
        <v>24304</v>
      </c>
      <c r="J7800">
        <v>1.6832199999999999</v>
      </c>
      <c r="K7800">
        <v>1</v>
      </c>
      <c r="L7800">
        <v>1</v>
      </c>
      <c r="M7800">
        <v>1</v>
      </c>
      <c r="N7800">
        <v>1</v>
      </c>
      <c r="O7800" t="s">
        <v>225</v>
      </c>
      <c r="P7800">
        <v>0</v>
      </c>
      <c r="Q7800">
        <v>0</v>
      </c>
      <c r="R7800">
        <v>0</v>
      </c>
      <c r="T7800">
        <v>0</v>
      </c>
      <c r="X7800" t="s">
        <v>225</v>
      </c>
      <c r="Y7800">
        <v>0</v>
      </c>
      <c r="AB7800">
        <v>1</v>
      </c>
      <c r="AC7800">
        <v>1</v>
      </c>
      <c r="AD7800">
        <v>2</v>
      </c>
      <c r="AE7800">
        <v>536</v>
      </c>
      <c r="AF7800">
        <v>1</v>
      </c>
      <c r="AH7800" t="s">
        <v>26171</v>
      </c>
      <c r="AI7800" t="s">
        <v>24713</v>
      </c>
      <c r="AJ7800" t="s">
        <v>26174</v>
      </c>
      <c r="AK7800" t="s">
        <v>24528</v>
      </c>
      <c r="AL7800" t="s">
        <v>24588</v>
      </c>
      <c r="AM7800" t="s">
        <v>15067</v>
      </c>
      <c r="AN7800" t="s">
        <v>24530</v>
      </c>
      <c r="AQ7800">
        <v>0</v>
      </c>
      <c r="AR7800">
        <f t="shared" si="121"/>
        <v>0.29272319999999996</v>
      </c>
      <c r="AS7800">
        <v>1</v>
      </c>
      <c r="AT7800" t="s">
        <v>96</v>
      </c>
      <c r="AU7800">
        <v>4</v>
      </c>
    </row>
    <row r="7801" spans="1:47">
      <c r="A7801" t="s">
        <v>26175</v>
      </c>
      <c r="B7801" t="s">
        <v>293</v>
      </c>
      <c r="C7801">
        <v>239</v>
      </c>
      <c r="D7801" t="s">
        <v>25937</v>
      </c>
      <c r="E7801">
        <v>903</v>
      </c>
      <c r="F7801" t="s">
        <v>25203</v>
      </c>
      <c r="G7801" t="s">
        <v>24304</v>
      </c>
      <c r="J7801">
        <v>1.76952</v>
      </c>
      <c r="K7801">
        <v>0</v>
      </c>
      <c r="L7801">
        <v>0</v>
      </c>
      <c r="M7801">
        <v>0</v>
      </c>
      <c r="N7801">
        <v>0</v>
      </c>
      <c r="P7801">
        <v>0</v>
      </c>
      <c r="Q7801">
        <v>0</v>
      </c>
      <c r="R7801">
        <v>0</v>
      </c>
      <c r="T7801">
        <v>0</v>
      </c>
      <c r="Y7801">
        <v>0</v>
      </c>
      <c r="AB7801">
        <v>0</v>
      </c>
      <c r="AC7801">
        <v>0</v>
      </c>
      <c r="AD7801">
        <v>0</v>
      </c>
      <c r="AE7801">
        <v>0</v>
      </c>
      <c r="AF7801">
        <v>0</v>
      </c>
      <c r="AH7801" t="s">
        <v>26175</v>
      </c>
      <c r="AI7801" t="s">
        <v>323</v>
      </c>
      <c r="AJ7801" t="s">
        <v>323</v>
      </c>
      <c r="AK7801" t="s">
        <v>323</v>
      </c>
      <c r="AL7801" t="s">
        <v>238</v>
      </c>
      <c r="AQ7801">
        <v>0</v>
      </c>
      <c r="AR7801">
        <f t="shared" si="121"/>
        <v>0</v>
      </c>
      <c r="AS7801">
        <v>1</v>
      </c>
      <c r="AT7801" t="s">
        <v>141</v>
      </c>
      <c r="AU7801">
        <v>51</v>
      </c>
    </row>
    <row r="7802" spans="1:47">
      <c r="A7802" t="s">
        <v>26176</v>
      </c>
      <c r="B7802" t="s">
        <v>293</v>
      </c>
      <c r="C7802">
        <v>52</v>
      </c>
      <c r="E7802">
        <v>999</v>
      </c>
      <c r="F7802" t="s">
        <v>26177</v>
      </c>
      <c r="J7802">
        <v>0.95611000000000002</v>
      </c>
      <c r="K7802">
        <v>0</v>
      </c>
      <c r="L7802">
        <v>0</v>
      </c>
      <c r="M7802">
        <v>0</v>
      </c>
      <c r="N7802">
        <v>0</v>
      </c>
      <c r="P7802">
        <v>0</v>
      </c>
      <c r="Q7802">
        <v>0</v>
      </c>
      <c r="R7802">
        <v>0</v>
      </c>
      <c r="T7802">
        <v>0</v>
      </c>
      <c r="Y7802">
        <v>0</v>
      </c>
      <c r="AB7802">
        <v>0</v>
      </c>
      <c r="AC7802">
        <v>0</v>
      </c>
      <c r="AD7802">
        <v>0</v>
      </c>
      <c r="AE7802">
        <v>0</v>
      </c>
      <c r="AF7802">
        <v>0</v>
      </c>
      <c r="AQ7802">
        <v>0</v>
      </c>
      <c r="AR7802">
        <f t="shared" si="121"/>
        <v>0</v>
      </c>
      <c r="AS7802">
        <v>1</v>
      </c>
      <c r="AT7802" t="s">
        <v>123</v>
      </c>
      <c r="AU7802">
        <v>31</v>
      </c>
    </row>
    <row r="7803" spans="1:47">
      <c r="A7803" t="s">
        <v>26178</v>
      </c>
      <c r="B7803" t="s">
        <v>293</v>
      </c>
      <c r="C7803">
        <v>239</v>
      </c>
      <c r="D7803" t="s">
        <v>26179</v>
      </c>
      <c r="E7803">
        <v>106</v>
      </c>
      <c r="F7803" t="s">
        <v>26180</v>
      </c>
      <c r="G7803" t="s">
        <v>24304</v>
      </c>
      <c r="J7803">
        <v>0.76359999999999995</v>
      </c>
      <c r="K7803">
        <v>0</v>
      </c>
      <c r="L7803">
        <v>0</v>
      </c>
      <c r="M7803">
        <v>0</v>
      </c>
      <c r="N7803">
        <v>0</v>
      </c>
      <c r="P7803">
        <v>0</v>
      </c>
      <c r="Q7803">
        <v>0</v>
      </c>
      <c r="R7803">
        <v>0</v>
      </c>
      <c r="T7803">
        <v>0</v>
      </c>
      <c r="Y7803">
        <v>0</v>
      </c>
      <c r="AB7803">
        <v>0</v>
      </c>
      <c r="AC7803">
        <v>0</v>
      </c>
      <c r="AD7803">
        <v>0</v>
      </c>
      <c r="AE7803">
        <v>0</v>
      </c>
      <c r="AF7803">
        <v>0</v>
      </c>
      <c r="AH7803" t="s">
        <v>26178</v>
      </c>
      <c r="AI7803" t="s">
        <v>323</v>
      </c>
      <c r="AJ7803" t="s">
        <v>323</v>
      </c>
      <c r="AK7803" t="s">
        <v>323</v>
      </c>
      <c r="AL7803" t="s">
        <v>238</v>
      </c>
      <c r="AM7803" t="s">
        <v>15067</v>
      </c>
      <c r="AN7803" t="s">
        <v>25446</v>
      </c>
      <c r="AO7803" t="s">
        <v>24560</v>
      </c>
      <c r="AQ7803">
        <v>0</v>
      </c>
      <c r="AR7803">
        <f t="shared" si="121"/>
        <v>0</v>
      </c>
      <c r="AS7803">
        <v>1</v>
      </c>
      <c r="AT7803" t="s">
        <v>96</v>
      </c>
      <c r="AU7803">
        <v>4</v>
      </c>
    </row>
    <row r="7804" spans="1:47">
      <c r="A7804" t="s">
        <v>26181</v>
      </c>
      <c r="B7804" t="s">
        <v>293</v>
      </c>
      <c r="C7804">
        <v>239</v>
      </c>
      <c r="D7804" t="s">
        <v>26182</v>
      </c>
      <c r="E7804">
        <v>101</v>
      </c>
      <c r="F7804" t="s">
        <v>26183</v>
      </c>
      <c r="G7804" t="s">
        <v>24304</v>
      </c>
      <c r="J7804">
        <v>1.2487600000000001</v>
      </c>
      <c r="K7804">
        <v>1</v>
      </c>
      <c r="L7804">
        <v>1</v>
      </c>
      <c r="M7804">
        <v>1</v>
      </c>
      <c r="N7804">
        <v>1</v>
      </c>
      <c r="O7804" t="s">
        <v>225</v>
      </c>
      <c r="P7804">
        <v>0</v>
      </c>
      <c r="Q7804">
        <v>0</v>
      </c>
      <c r="R7804">
        <v>0</v>
      </c>
      <c r="T7804">
        <v>0</v>
      </c>
      <c r="X7804" t="s">
        <v>225</v>
      </c>
      <c r="Y7804">
        <v>0</v>
      </c>
      <c r="AB7804">
        <v>1</v>
      </c>
      <c r="AC7804">
        <v>1</v>
      </c>
      <c r="AD7804">
        <v>2</v>
      </c>
      <c r="AE7804">
        <v>2351</v>
      </c>
      <c r="AF7804">
        <v>2</v>
      </c>
      <c r="AH7804" t="s">
        <v>26181</v>
      </c>
      <c r="AI7804" t="s">
        <v>25007</v>
      </c>
      <c r="AJ7804" t="s">
        <v>26184</v>
      </c>
      <c r="AK7804" t="s">
        <v>24528</v>
      </c>
      <c r="AL7804" t="s">
        <v>24588</v>
      </c>
      <c r="AM7804" t="s">
        <v>15067</v>
      </c>
      <c r="AN7804" t="s">
        <v>24530</v>
      </c>
      <c r="AO7804" t="s">
        <v>24560</v>
      </c>
      <c r="AQ7804">
        <v>0</v>
      </c>
      <c r="AR7804">
        <f t="shared" si="121"/>
        <v>2.0908799999999995E-2</v>
      </c>
      <c r="AS7804">
        <v>1</v>
      </c>
      <c r="AT7804" t="s">
        <v>141</v>
      </c>
      <c r="AU7804">
        <v>51</v>
      </c>
    </row>
    <row r="7805" spans="1:47">
      <c r="A7805" t="s">
        <v>26185</v>
      </c>
      <c r="B7805" t="s">
        <v>293</v>
      </c>
      <c r="C7805">
        <v>239</v>
      </c>
      <c r="D7805" t="s">
        <v>26182</v>
      </c>
      <c r="E7805">
        <v>130</v>
      </c>
      <c r="F7805" t="s">
        <v>26183</v>
      </c>
      <c r="G7805" t="s">
        <v>24304</v>
      </c>
      <c r="J7805">
        <v>0.39413999999999999</v>
      </c>
      <c r="K7805">
        <v>0</v>
      </c>
      <c r="L7805">
        <v>0</v>
      </c>
      <c r="M7805">
        <v>0</v>
      </c>
      <c r="N7805">
        <v>0</v>
      </c>
      <c r="P7805">
        <v>0</v>
      </c>
      <c r="Q7805">
        <v>0</v>
      </c>
      <c r="R7805">
        <v>0</v>
      </c>
      <c r="T7805">
        <v>0</v>
      </c>
      <c r="Y7805">
        <v>0</v>
      </c>
      <c r="AB7805">
        <v>0</v>
      </c>
      <c r="AC7805">
        <v>0</v>
      </c>
      <c r="AD7805">
        <v>0</v>
      </c>
      <c r="AE7805">
        <v>0</v>
      </c>
      <c r="AF7805">
        <v>0</v>
      </c>
      <c r="AH7805" t="s">
        <v>26185</v>
      </c>
      <c r="AI7805" t="s">
        <v>323</v>
      </c>
      <c r="AJ7805" t="s">
        <v>323</v>
      </c>
      <c r="AK7805" t="s">
        <v>323</v>
      </c>
      <c r="AL7805" t="s">
        <v>238</v>
      </c>
      <c r="AQ7805">
        <v>0</v>
      </c>
      <c r="AR7805">
        <f t="shared" si="121"/>
        <v>0</v>
      </c>
      <c r="AS7805">
        <v>1</v>
      </c>
      <c r="AT7805" t="s">
        <v>141</v>
      </c>
      <c r="AU7805">
        <v>51</v>
      </c>
    </row>
    <row r="7806" spans="1:47">
      <c r="A7806" t="s">
        <v>26186</v>
      </c>
      <c r="B7806" t="s">
        <v>293</v>
      </c>
      <c r="C7806">
        <v>239</v>
      </c>
      <c r="D7806" t="s">
        <v>26187</v>
      </c>
      <c r="E7806">
        <v>101</v>
      </c>
      <c r="F7806" t="s">
        <v>26188</v>
      </c>
      <c r="G7806" t="s">
        <v>24304</v>
      </c>
      <c r="J7806">
        <v>0.12662999999999999</v>
      </c>
      <c r="K7806">
        <v>1</v>
      </c>
      <c r="L7806">
        <v>1</v>
      </c>
      <c r="M7806">
        <v>1</v>
      </c>
      <c r="N7806">
        <v>1</v>
      </c>
      <c r="O7806" t="s">
        <v>225</v>
      </c>
      <c r="P7806">
        <v>0</v>
      </c>
      <c r="Q7806">
        <v>0</v>
      </c>
      <c r="R7806">
        <v>0</v>
      </c>
      <c r="T7806">
        <v>0</v>
      </c>
      <c r="X7806" t="s">
        <v>225</v>
      </c>
      <c r="Y7806">
        <v>0</v>
      </c>
      <c r="AB7806">
        <v>1</v>
      </c>
      <c r="AC7806">
        <v>1</v>
      </c>
      <c r="AD7806">
        <v>1</v>
      </c>
      <c r="AE7806">
        <v>636</v>
      </c>
      <c r="AF7806">
        <v>1</v>
      </c>
      <c r="AH7806" t="s">
        <v>26186</v>
      </c>
      <c r="AI7806" t="s">
        <v>24713</v>
      </c>
      <c r="AJ7806" t="s">
        <v>26189</v>
      </c>
      <c r="AK7806" t="s">
        <v>24528</v>
      </c>
      <c r="AL7806" t="s">
        <v>222</v>
      </c>
      <c r="AM7806" t="s">
        <v>15067</v>
      </c>
      <c r="AN7806" t="s">
        <v>24530</v>
      </c>
      <c r="AO7806" t="s">
        <v>24560</v>
      </c>
      <c r="AQ7806">
        <v>0</v>
      </c>
      <c r="AR7806">
        <f t="shared" si="121"/>
        <v>2.0908799999999995E-2</v>
      </c>
      <c r="AS7806">
        <v>1</v>
      </c>
      <c r="AT7806" t="s">
        <v>141</v>
      </c>
      <c r="AU7806">
        <v>51</v>
      </c>
    </row>
    <row r="7807" spans="1:47">
      <c r="A7807" t="s">
        <v>26190</v>
      </c>
      <c r="B7807" t="s">
        <v>293</v>
      </c>
      <c r="C7807">
        <v>52</v>
      </c>
      <c r="E7807">
        <v>999</v>
      </c>
      <c r="F7807" t="s">
        <v>26191</v>
      </c>
      <c r="J7807">
        <v>2.0830000000000001E-2</v>
      </c>
      <c r="K7807">
        <v>0</v>
      </c>
      <c r="L7807">
        <v>0</v>
      </c>
      <c r="M7807">
        <v>0</v>
      </c>
      <c r="N7807">
        <v>0</v>
      </c>
      <c r="P7807">
        <v>0</v>
      </c>
      <c r="Q7807">
        <v>0</v>
      </c>
      <c r="R7807">
        <v>0</v>
      </c>
      <c r="T7807">
        <v>0</v>
      </c>
      <c r="Y7807">
        <v>0</v>
      </c>
      <c r="AB7807">
        <v>0</v>
      </c>
      <c r="AC7807">
        <v>0</v>
      </c>
      <c r="AD7807">
        <v>0</v>
      </c>
      <c r="AE7807">
        <v>0</v>
      </c>
      <c r="AF7807">
        <v>0</v>
      </c>
      <c r="AQ7807">
        <v>0</v>
      </c>
      <c r="AR7807">
        <f t="shared" si="121"/>
        <v>0</v>
      </c>
      <c r="AS7807">
        <v>1</v>
      </c>
      <c r="AT7807" t="s">
        <v>123</v>
      </c>
      <c r="AU7807">
        <v>31</v>
      </c>
    </row>
    <row r="7808" spans="1:47">
      <c r="A7808" t="s">
        <v>26192</v>
      </c>
      <c r="B7808" t="s">
        <v>293</v>
      </c>
      <c r="C7808">
        <v>52</v>
      </c>
      <c r="E7808">
        <v>999</v>
      </c>
      <c r="F7808" t="s">
        <v>26193</v>
      </c>
      <c r="J7808">
        <v>0.33218999999999999</v>
      </c>
      <c r="K7808">
        <v>0</v>
      </c>
      <c r="L7808">
        <v>0</v>
      </c>
      <c r="M7808">
        <v>0</v>
      </c>
      <c r="N7808">
        <v>0</v>
      </c>
      <c r="P7808">
        <v>0</v>
      </c>
      <c r="Q7808">
        <v>0</v>
      </c>
      <c r="R7808">
        <v>0</v>
      </c>
      <c r="T7808">
        <v>0</v>
      </c>
      <c r="Y7808">
        <v>0</v>
      </c>
      <c r="AB7808">
        <v>0</v>
      </c>
      <c r="AC7808">
        <v>0</v>
      </c>
      <c r="AD7808">
        <v>0</v>
      </c>
      <c r="AE7808">
        <v>0</v>
      </c>
      <c r="AF7808">
        <v>0</v>
      </c>
      <c r="AQ7808">
        <v>0</v>
      </c>
      <c r="AR7808">
        <f t="shared" si="121"/>
        <v>0</v>
      </c>
      <c r="AS7808">
        <v>1</v>
      </c>
      <c r="AT7808" t="s">
        <v>123</v>
      </c>
      <c r="AU7808">
        <v>31</v>
      </c>
    </row>
    <row r="7809" spans="1:47">
      <c r="A7809" t="s">
        <v>26194</v>
      </c>
      <c r="B7809" t="s">
        <v>293</v>
      </c>
      <c r="C7809">
        <v>239</v>
      </c>
      <c r="D7809" t="s">
        <v>26195</v>
      </c>
      <c r="E7809">
        <v>101</v>
      </c>
      <c r="F7809" t="s">
        <v>26196</v>
      </c>
      <c r="J7809">
        <v>0.72806999999999999</v>
      </c>
      <c r="K7809">
        <v>1</v>
      </c>
      <c r="L7809">
        <v>1</v>
      </c>
      <c r="M7809">
        <v>1</v>
      </c>
      <c r="N7809">
        <v>1</v>
      </c>
      <c r="O7809" t="s">
        <v>225</v>
      </c>
      <c r="P7809">
        <v>0</v>
      </c>
      <c r="Q7809">
        <v>0</v>
      </c>
      <c r="R7809">
        <v>0</v>
      </c>
      <c r="T7809">
        <v>0</v>
      </c>
      <c r="X7809" t="s">
        <v>225</v>
      </c>
      <c r="Y7809">
        <v>0</v>
      </c>
      <c r="AB7809">
        <v>1</v>
      </c>
      <c r="AC7809">
        <v>1</v>
      </c>
      <c r="AD7809">
        <v>0</v>
      </c>
      <c r="AE7809">
        <v>2120</v>
      </c>
      <c r="AF7809">
        <v>2.5</v>
      </c>
      <c r="AH7809" t="s">
        <v>26194</v>
      </c>
      <c r="AI7809" t="s">
        <v>25860</v>
      </c>
      <c r="AJ7809" t="s">
        <v>26197</v>
      </c>
      <c r="AK7809" t="s">
        <v>24528</v>
      </c>
      <c r="AL7809" t="s">
        <v>222</v>
      </c>
      <c r="AM7809" t="s">
        <v>15067</v>
      </c>
      <c r="AO7809" t="s">
        <v>24530</v>
      </c>
      <c r="AQ7809">
        <v>0</v>
      </c>
      <c r="AR7809">
        <f t="shared" si="121"/>
        <v>2.0908799999999995E-2</v>
      </c>
      <c r="AS7809">
        <v>1</v>
      </c>
      <c r="AT7809" t="s">
        <v>141</v>
      </c>
      <c r="AU7809">
        <v>51</v>
      </c>
    </row>
    <row r="7810" spans="1:47">
      <c r="A7810" t="s">
        <v>26198</v>
      </c>
      <c r="B7810" t="s">
        <v>293</v>
      </c>
      <c r="C7810">
        <v>239</v>
      </c>
      <c r="D7810" t="s">
        <v>26199</v>
      </c>
      <c r="E7810">
        <v>130</v>
      </c>
      <c r="F7810" t="s">
        <v>26200</v>
      </c>
      <c r="G7810" t="s">
        <v>24304</v>
      </c>
      <c r="J7810">
        <v>6.4501499999999998</v>
      </c>
      <c r="K7810">
        <v>0</v>
      </c>
      <c r="L7810">
        <v>0</v>
      </c>
      <c r="M7810">
        <v>0</v>
      </c>
      <c r="N7810">
        <v>0</v>
      </c>
      <c r="P7810">
        <v>0</v>
      </c>
      <c r="Q7810">
        <v>0</v>
      </c>
      <c r="R7810">
        <v>0</v>
      </c>
      <c r="T7810">
        <v>0</v>
      </c>
      <c r="Y7810">
        <v>0</v>
      </c>
      <c r="AB7810">
        <v>0</v>
      </c>
      <c r="AC7810">
        <v>0</v>
      </c>
      <c r="AD7810">
        <v>0</v>
      </c>
      <c r="AE7810">
        <v>0</v>
      </c>
      <c r="AF7810">
        <v>0</v>
      </c>
      <c r="AH7810" t="s">
        <v>26198</v>
      </c>
      <c r="AI7810" t="s">
        <v>323</v>
      </c>
      <c r="AJ7810" t="s">
        <v>323</v>
      </c>
      <c r="AK7810" t="s">
        <v>24528</v>
      </c>
      <c r="AQ7810">
        <v>0</v>
      </c>
      <c r="AR7810">
        <f t="shared" ref="AR7810:AR7842" si="122">AB7810*9.68*VLOOKUP(AU7810,atten,10,FALSE)</f>
        <v>0</v>
      </c>
      <c r="AS7810">
        <v>1</v>
      </c>
      <c r="AT7810" t="s">
        <v>141</v>
      </c>
      <c r="AU7810">
        <v>51</v>
      </c>
    </row>
    <row r="7811" spans="1:47">
      <c r="A7811" t="s">
        <v>26201</v>
      </c>
      <c r="B7811" t="s">
        <v>25769</v>
      </c>
      <c r="C7811">
        <v>239</v>
      </c>
      <c r="E7811">
        <v>999</v>
      </c>
      <c r="J7811">
        <v>229.57713000000001</v>
      </c>
      <c r="K7811">
        <v>0</v>
      </c>
      <c r="L7811">
        <v>0</v>
      </c>
      <c r="M7811">
        <v>0</v>
      </c>
      <c r="N7811">
        <v>0</v>
      </c>
      <c r="P7811">
        <v>0</v>
      </c>
      <c r="Q7811">
        <v>0</v>
      </c>
      <c r="R7811">
        <v>0</v>
      </c>
      <c r="T7811">
        <v>0</v>
      </c>
      <c r="Y7811">
        <v>0</v>
      </c>
      <c r="AB7811">
        <v>0</v>
      </c>
      <c r="AC7811">
        <v>0</v>
      </c>
      <c r="AD7811">
        <v>0</v>
      </c>
      <c r="AE7811">
        <v>0</v>
      </c>
      <c r="AF7811">
        <v>0</v>
      </c>
      <c r="AH7811" t="s">
        <v>26201</v>
      </c>
      <c r="AI7811" t="s">
        <v>323</v>
      </c>
      <c r="AJ7811" t="s">
        <v>323</v>
      </c>
      <c r="AK7811" t="s">
        <v>323</v>
      </c>
      <c r="AP7811" t="s">
        <v>26202</v>
      </c>
      <c r="AQ7811">
        <v>0</v>
      </c>
      <c r="AR7811">
        <f t="shared" si="122"/>
        <v>0</v>
      </c>
      <c r="AS7811">
        <v>1</v>
      </c>
      <c r="AT7811" t="s">
        <v>141</v>
      </c>
      <c r="AU7811">
        <v>51</v>
      </c>
    </row>
    <row r="7812" spans="1:47">
      <c r="A7812" t="s">
        <v>26203</v>
      </c>
      <c r="B7812" t="s">
        <v>293</v>
      </c>
      <c r="C7812">
        <v>239</v>
      </c>
      <c r="D7812" t="s">
        <v>26199</v>
      </c>
      <c r="E7812">
        <v>130</v>
      </c>
      <c r="F7812" t="s">
        <v>26204</v>
      </c>
      <c r="G7812" t="s">
        <v>24304</v>
      </c>
      <c r="J7812">
        <v>2.0014599999999998</v>
      </c>
      <c r="K7812">
        <v>0</v>
      </c>
      <c r="L7812">
        <v>0</v>
      </c>
      <c r="M7812">
        <v>0</v>
      </c>
      <c r="N7812">
        <v>0</v>
      </c>
      <c r="P7812">
        <v>0</v>
      </c>
      <c r="Q7812">
        <v>0</v>
      </c>
      <c r="R7812">
        <v>0</v>
      </c>
      <c r="T7812">
        <v>0</v>
      </c>
      <c r="Y7812">
        <v>0</v>
      </c>
      <c r="AB7812">
        <v>0</v>
      </c>
      <c r="AC7812">
        <v>0</v>
      </c>
      <c r="AD7812">
        <v>0</v>
      </c>
      <c r="AE7812">
        <v>0</v>
      </c>
      <c r="AF7812">
        <v>0</v>
      </c>
      <c r="AH7812" t="s">
        <v>26203</v>
      </c>
      <c r="AI7812" t="s">
        <v>323</v>
      </c>
      <c r="AJ7812" t="s">
        <v>323</v>
      </c>
      <c r="AK7812" t="s">
        <v>24528</v>
      </c>
      <c r="AL7812" t="s">
        <v>238</v>
      </c>
      <c r="AQ7812">
        <v>0</v>
      </c>
      <c r="AR7812">
        <f t="shared" si="122"/>
        <v>0</v>
      </c>
      <c r="AS7812">
        <v>1</v>
      </c>
      <c r="AT7812" t="s">
        <v>141</v>
      </c>
      <c r="AU7812">
        <v>51</v>
      </c>
    </row>
    <row r="7813" spans="1:47">
      <c r="A7813" t="s">
        <v>26205</v>
      </c>
      <c r="B7813" t="s">
        <v>293</v>
      </c>
      <c r="C7813">
        <v>239</v>
      </c>
      <c r="D7813" t="s">
        <v>26206</v>
      </c>
      <c r="E7813">
        <v>101</v>
      </c>
      <c r="F7813" t="s">
        <v>26207</v>
      </c>
      <c r="G7813" t="s">
        <v>24304</v>
      </c>
      <c r="J7813">
        <v>2.7118799999999998</v>
      </c>
      <c r="K7813">
        <v>1</v>
      </c>
      <c r="L7813">
        <v>1</v>
      </c>
      <c r="M7813">
        <v>1</v>
      </c>
      <c r="N7813">
        <v>1</v>
      </c>
      <c r="O7813" t="s">
        <v>225</v>
      </c>
      <c r="P7813">
        <v>0</v>
      </c>
      <c r="Q7813">
        <v>0</v>
      </c>
      <c r="R7813">
        <v>0</v>
      </c>
      <c r="T7813">
        <v>0</v>
      </c>
      <c r="X7813" t="s">
        <v>225</v>
      </c>
      <c r="Y7813">
        <v>0</v>
      </c>
      <c r="AB7813">
        <v>1</v>
      </c>
      <c r="AC7813">
        <v>1</v>
      </c>
      <c r="AD7813">
        <v>4</v>
      </c>
      <c r="AE7813">
        <v>1680</v>
      </c>
      <c r="AF7813">
        <v>2</v>
      </c>
      <c r="AH7813" t="s">
        <v>26205</v>
      </c>
      <c r="AI7813" t="s">
        <v>25765</v>
      </c>
      <c r="AJ7813" t="s">
        <v>26208</v>
      </c>
      <c r="AK7813" t="s">
        <v>24528</v>
      </c>
      <c r="AL7813" t="s">
        <v>222</v>
      </c>
      <c r="AQ7813">
        <v>0</v>
      </c>
      <c r="AR7813">
        <f t="shared" si="122"/>
        <v>2.0908799999999995E-2</v>
      </c>
      <c r="AS7813">
        <v>1</v>
      </c>
      <c r="AT7813" t="s">
        <v>141</v>
      </c>
      <c r="AU7813">
        <v>51</v>
      </c>
    </row>
    <row r="7814" spans="1:47">
      <c r="A7814" t="s">
        <v>26209</v>
      </c>
      <c r="B7814" t="s">
        <v>293</v>
      </c>
      <c r="C7814">
        <v>239</v>
      </c>
      <c r="D7814" t="s">
        <v>25934</v>
      </c>
      <c r="E7814">
        <v>76</v>
      </c>
      <c r="F7814" t="s">
        <v>25507</v>
      </c>
      <c r="G7814" t="s">
        <v>24304</v>
      </c>
      <c r="J7814">
        <v>254.65630999999999</v>
      </c>
      <c r="K7814">
        <v>0</v>
      </c>
      <c r="L7814">
        <v>0</v>
      </c>
      <c r="M7814">
        <v>0</v>
      </c>
      <c r="N7814">
        <v>0</v>
      </c>
      <c r="P7814">
        <v>0</v>
      </c>
      <c r="Q7814">
        <v>0</v>
      </c>
      <c r="R7814">
        <v>0</v>
      </c>
      <c r="T7814">
        <v>0</v>
      </c>
      <c r="Y7814">
        <v>0</v>
      </c>
      <c r="AB7814">
        <v>0</v>
      </c>
      <c r="AC7814">
        <v>0</v>
      </c>
      <c r="AD7814">
        <v>0</v>
      </c>
      <c r="AE7814">
        <v>0</v>
      </c>
      <c r="AF7814">
        <v>0</v>
      </c>
      <c r="AH7814" t="s">
        <v>26209</v>
      </c>
      <c r="AI7814" t="s">
        <v>323</v>
      </c>
      <c r="AJ7814" t="s">
        <v>323</v>
      </c>
      <c r="AK7814" t="s">
        <v>323</v>
      </c>
      <c r="AL7814" t="s">
        <v>238</v>
      </c>
      <c r="AQ7814">
        <v>0</v>
      </c>
      <c r="AR7814">
        <f t="shared" si="122"/>
        <v>0</v>
      </c>
      <c r="AS7814">
        <v>1</v>
      </c>
      <c r="AT7814" t="s">
        <v>141</v>
      </c>
      <c r="AU7814">
        <v>51</v>
      </c>
    </row>
    <row r="7815" spans="1:47">
      <c r="A7815" t="s">
        <v>26210</v>
      </c>
      <c r="B7815" t="s">
        <v>293</v>
      </c>
      <c r="C7815">
        <v>239</v>
      </c>
      <c r="D7815" t="s">
        <v>26211</v>
      </c>
      <c r="E7815">
        <v>101</v>
      </c>
      <c r="F7815" t="s">
        <v>26212</v>
      </c>
      <c r="G7815" t="s">
        <v>24304</v>
      </c>
      <c r="J7815">
        <v>2.9184399999999999</v>
      </c>
      <c r="K7815">
        <v>1</v>
      </c>
      <c r="L7815">
        <v>1</v>
      </c>
      <c r="M7815">
        <v>1</v>
      </c>
      <c r="N7815">
        <v>1</v>
      </c>
      <c r="O7815" t="s">
        <v>225</v>
      </c>
      <c r="P7815">
        <v>0</v>
      </c>
      <c r="Q7815">
        <v>0</v>
      </c>
      <c r="R7815">
        <v>0</v>
      </c>
      <c r="T7815">
        <v>0</v>
      </c>
      <c r="X7815" t="s">
        <v>225</v>
      </c>
      <c r="Y7815">
        <v>0</v>
      </c>
      <c r="AB7815">
        <v>1</v>
      </c>
      <c r="AC7815">
        <v>1</v>
      </c>
      <c r="AD7815">
        <v>5</v>
      </c>
      <c r="AE7815">
        <v>4150</v>
      </c>
      <c r="AF7815">
        <v>2.2999999999999998</v>
      </c>
      <c r="AH7815" t="s">
        <v>26210</v>
      </c>
      <c r="AI7815" t="s">
        <v>26213</v>
      </c>
      <c r="AJ7815" t="s">
        <v>26214</v>
      </c>
      <c r="AK7815" t="s">
        <v>24528</v>
      </c>
      <c r="AL7815" t="s">
        <v>222</v>
      </c>
      <c r="AM7815" t="s">
        <v>15067</v>
      </c>
      <c r="AN7815" t="s">
        <v>24530</v>
      </c>
      <c r="AQ7815">
        <v>0</v>
      </c>
      <c r="AR7815">
        <f t="shared" si="122"/>
        <v>2.0908799999999995E-2</v>
      </c>
      <c r="AS7815">
        <v>1</v>
      </c>
      <c r="AT7815" t="s">
        <v>141</v>
      </c>
      <c r="AU7815">
        <v>51</v>
      </c>
    </row>
    <row r="7816" spans="1:47">
      <c r="A7816" t="s">
        <v>26215</v>
      </c>
      <c r="B7816" t="s">
        <v>293</v>
      </c>
      <c r="C7816">
        <v>239</v>
      </c>
      <c r="D7816" t="s">
        <v>26216</v>
      </c>
      <c r="E7816">
        <v>101</v>
      </c>
      <c r="F7816" t="s">
        <v>26217</v>
      </c>
      <c r="G7816" t="s">
        <v>24304</v>
      </c>
      <c r="J7816">
        <v>1.7658400000000001</v>
      </c>
      <c r="K7816">
        <v>1</v>
      </c>
      <c r="L7816">
        <v>1</v>
      </c>
      <c r="M7816">
        <v>1</v>
      </c>
      <c r="N7816">
        <v>1</v>
      </c>
      <c r="O7816" t="s">
        <v>225</v>
      </c>
      <c r="P7816">
        <v>0</v>
      </c>
      <c r="Q7816">
        <v>0</v>
      </c>
      <c r="R7816">
        <v>0</v>
      </c>
      <c r="T7816">
        <v>0</v>
      </c>
      <c r="X7816" t="s">
        <v>225</v>
      </c>
      <c r="Y7816">
        <v>0</v>
      </c>
      <c r="AB7816">
        <v>1</v>
      </c>
      <c r="AC7816">
        <v>1</v>
      </c>
      <c r="AD7816">
        <v>2</v>
      </c>
      <c r="AE7816">
        <v>1334</v>
      </c>
      <c r="AF7816">
        <v>2</v>
      </c>
      <c r="AH7816" t="s">
        <v>26215</v>
      </c>
      <c r="AI7816" t="s">
        <v>25765</v>
      </c>
      <c r="AJ7816" t="s">
        <v>26218</v>
      </c>
      <c r="AK7816" t="s">
        <v>24528</v>
      </c>
      <c r="AL7816" t="s">
        <v>222</v>
      </c>
      <c r="AM7816" t="s">
        <v>24560</v>
      </c>
      <c r="AN7816" t="s">
        <v>15067</v>
      </c>
      <c r="AO7816" t="s">
        <v>24530</v>
      </c>
      <c r="AQ7816">
        <v>0</v>
      </c>
      <c r="AR7816">
        <f t="shared" si="122"/>
        <v>2.0908799999999995E-2</v>
      </c>
      <c r="AS7816">
        <v>1</v>
      </c>
      <c r="AT7816" t="s">
        <v>141</v>
      </c>
      <c r="AU7816">
        <v>51</v>
      </c>
    </row>
    <row r="7817" spans="1:47">
      <c r="A7817" t="s">
        <v>26219</v>
      </c>
      <c r="B7817" t="s">
        <v>293</v>
      </c>
      <c r="C7817">
        <v>239</v>
      </c>
      <c r="D7817" t="s">
        <v>26220</v>
      </c>
      <c r="E7817">
        <v>910</v>
      </c>
      <c r="F7817" t="s">
        <v>13643</v>
      </c>
      <c r="G7817" t="s">
        <v>24304</v>
      </c>
      <c r="J7817">
        <v>6494.2315200000003</v>
      </c>
      <c r="K7817">
        <v>15</v>
      </c>
      <c r="L7817">
        <v>15</v>
      </c>
      <c r="M7817">
        <v>15</v>
      </c>
      <c r="N7817">
        <v>15</v>
      </c>
      <c r="O7817" t="s">
        <v>225</v>
      </c>
      <c r="P7817">
        <v>0</v>
      </c>
      <c r="Q7817">
        <v>0</v>
      </c>
      <c r="R7817">
        <v>0</v>
      </c>
      <c r="T7817">
        <v>0</v>
      </c>
      <c r="X7817" t="s">
        <v>225</v>
      </c>
      <c r="Y7817">
        <v>0</v>
      </c>
      <c r="Z7817" t="s">
        <v>297</v>
      </c>
      <c r="AA7817" t="s">
        <v>223</v>
      </c>
      <c r="AB7817">
        <v>15</v>
      </c>
      <c r="AC7817">
        <v>15</v>
      </c>
      <c r="AD7817">
        <v>0</v>
      </c>
      <c r="AE7817">
        <v>0</v>
      </c>
      <c r="AF7817">
        <v>0</v>
      </c>
      <c r="AH7817" t="s">
        <v>26219</v>
      </c>
      <c r="AI7817" t="s">
        <v>323</v>
      </c>
      <c r="AJ7817" t="s">
        <v>323</v>
      </c>
      <c r="AK7817" t="s">
        <v>323</v>
      </c>
      <c r="AL7817" t="s">
        <v>238</v>
      </c>
      <c r="AP7817" t="s">
        <v>26221</v>
      </c>
      <c r="AQ7817">
        <v>0</v>
      </c>
      <c r="AR7817">
        <f t="shared" si="122"/>
        <v>17.423999999999999</v>
      </c>
      <c r="AS7817">
        <v>1</v>
      </c>
      <c r="AT7817" t="s">
        <v>100</v>
      </c>
      <c r="AU7817">
        <v>8</v>
      </c>
    </row>
    <row r="7818" spans="1:47">
      <c r="A7818" t="s">
        <v>26222</v>
      </c>
      <c r="B7818" t="s">
        <v>293</v>
      </c>
      <c r="C7818">
        <v>239</v>
      </c>
      <c r="D7818" t="s">
        <v>26223</v>
      </c>
      <c r="E7818">
        <v>101</v>
      </c>
      <c r="F7818" t="s">
        <v>26224</v>
      </c>
      <c r="G7818" t="s">
        <v>24304</v>
      </c>
      <c r="J7818">
        <v>2.3465600000000002</v>
      </c>
      <c r="K7818">
        <v>1</v>
      </c>
      <c r="L7818">
        <v>1</v>
      </c>
      <c r="M7818">
        <v>1</v>
      </c>
      <c r="N7818">
        <v>1</v>
      </c>
      <c r="O7818" t="s">
        <v>225</v>
      </c>
      <c r="P7818">
        <v>0</v>
      </c>
      <c r="Q7818">
        <v>0</v>
      </c>
      <c r="R7818">
        <v>0</v>
      </c>
      <c r="T7818">
        <v>0</v>
      </c>
      <c r="X7818" t="s">
        <v>225</v>
      </c>
      <c r="Y7818">
        <v>0</v>
      </c>
      <c r="AB7818">
        <v>1</v>
      </c>
      <c r="AC7818">
        <v>1</v>
      </c>
      <c r="AD7818">
        <v>4</v>
      </c>
      <c r="AE7818">
        <v>3338</v>
      </c>
      <c r="AF7818">
        <v>2</v>
      </c>
      <c r="AH7818" t="s">
        <v>26222</v>
      </c>
      <c r="AI7818" t="s">
        <v>26213</v>
      </c>
      <c r="AJ7818" t="s">
        <v>26225</v>
      </c>
      <c r="AK7818" t="s">
        <v>24528</v>
      </c>
      <c r="AL7818" t="s">
        <v>24588</v>
      </c>
      <c r="AM7818" t="s">
        <v>15067</v>
      </c>
      <c r="AN7818" t="s">
        <v>24530</v>
      </c>
      <c r="AQ7818">
        <v>0</v>
      </c>
      <c r="AR7818">
        <f t="shared" si="122"/>
        <v>2.0908799999999995E-2</v>
      </c>
      <c r="AS7818">
        <v>1</v>
      </c>
      <c r="AT7818" t="s">
        <v>141</v>
      </c>
      <c r="AU7818">
        <v>51</v>
      </c>
    </row>
    <row r="7819" spans="1:47">
      <c r="A7819" t="s">
        <v>26226</v>
      </c>
      <c r="B7819" t="s">
        <v>293</v>
      </c>
      <c r="C7819">
        <v>239</v>
      </c>
      <c r="D7819" t="s">
        <v>26227</v>
      </c>
      <c r="E7819">
        <v>905</v>
      </c>
      <c r="F7819" t="s">
        <v>26228</v>
      </c>
      <c r="G7819" t="s">
        <v>24304</v>
      </c>
      <c r="J7819">
        <v>15.79388</v>
      </c>
      <c r="K7819">
        <v>0</v>
      </c>
      <c r="L7819">
        <v>0</v>
      </c>
      <c r="M7819">
        <v>0</v>
      </c>
      <c r="N7819">
        <v>0</v>
      </c>
      <c r="P7819">
        <v>0</v>
      </c>
      <c r="Q7819">
        <v>0</v>
      </c>
      <c r="R7819">
        <v>0</v>
      </c>
      <c r="T7819">
        <v>0</v>
      </c>
      <c r="Y7819">
        <v>0</v>
      </c>
      <c r="Z7819" t="s">
        <v>297</v>
      </c>
      <c r="AA7819" t="s">
        <v>223</v>
      </c>
      <c r="AB7819">
        <v>0</v>
      </c>
      <c r="AC7819">
        <v>0</v>
      </c>
      <c r="AD7819">
        <v>0</v>
      </c>
      <c r="AE7819">
        <v>0</v>
      </c>
      <c r="AF7819">
        <v>0</v>
      </c>
      <c r="AH7819" t="s">
        <v>26226</v>
      </c>
      <c r="AI7819" t="s">
        <v>323</v>
      </c>
      <c r="AJ7819" t="s">
        <v>323</v>
      </c>
      <c r="AK7819" t="s">
        <v>323</v>
      </c>
      <c r="AL7819" t="s">
        <v>238</v>
      </c>
      <c r="AQ7819">
        <v>0</v>
      </c>
      <c r="AR7819">
        <f t="shared" si="122"/>
        <v>0</v>
      </c>
      <c r="AS7819">
        <v>1</v>
      </c>
      <c r="AT7819" t="s">
        <v>141</v>
      </c>
      <c r="AU7819">
        <v>51</v>
      </c>
    </row>
    <row r="7820" spans="1:47">
      <c r="A7820" t="s">
        <v>26229</v>
      </c>
      <c r="B7820" t="s">
        <v>293</v>
      </c>
      <c r="C7820">
        <v>239</v>
      </c>
      <c r="D7820" t="s">
        <v>26230</v>
      </c>
      <c r="E7820">
        <v>905</v>
      </c>
      <c r="F7820" t="s">
        <v>26231</v>
      </c>
      <c r="G7820" t="s">
        <v>24304</v>
      </c>
      <c r="J7820">
        <v>30.780619999999999</v>
      </c>
      <c r="K7820">
        <v>1</v>
      </c>
      <c r="L7820">
        <v>1</v>
      </c>
      <c r="M7820">
        <v>1</v>
      </c>
      <c r="N7820">
        <v>1</v>
      </c>
      <c r="O7820" t="s">
        <v>225</v>
      </c>
      <c r="P7820">
        <v>0</v>
      </c>
      <c r="Q7820">
        <v>0</v>
      </c>
      <c r="R7820">
        <v>0</v>
      </c>
      <c r="T7820">
        <v>0</v>
      </c>
      <c r="X7820" t="s">
        <v>225</v>
      </c>
      <c r="Y7820">
        <v>0</v>
      </c>
      <c r="AB7820">
        <v>1</v>
      </c>
      <c r="AC7820">
        <v>1</v>
      </c>
      <c r="AD7820">
        <v>10</v>
      </c>
      <c r="AE7820">
        <v>8185</v>
      </c>
      <c r="AF7820">
        <v>2.75</v>
      </c>
      <c r="AH7820" t="s">
        <v>26229</v>
      </c>
      <c r="AI7820" t="s">
        <v>26232</v>
      </c>
      <c r="AJ7820" t="s">
        <v>26233</v>
      </c>
      <c r="AK7820" t="s">
        <v>24528</v>
      </c>
      <c r="AL7820" t="s">
        <v>238</v>
      </c>
      <c r="AM7820" t="s">
        <v>15067</v>
      </c>
      <c r="AN7820" t="s">
        <v>24530</v>
      </c>
      <c r="AQ7820">
        <v>0</v>
      </c>
      <c r="AR7820">
        <f t="shared" si="122"/>
        <v>2.0908799999999995E-2</v>
      </c>
      <c r="AS7820">
        <v>1</v>
      </c>
      <c r="AT7820" t="s">
        <v>141</v>
      </c>
      <c r="AU7820">
        <v>51</v>
      </c>
    </row>
    <row r="7821" spans="1:47">
      <c r="A7821" t="s">
        <v>26234</v>
      </c>
      <c r="B7821" t="s">
        <v>293</v>
      </c>
      <c r="C7821">
        <v>239</v>
      </c>
      <c r="D7821" t="s">
        <v>26235</v>
      </c>
      <c r="E7821">
        <v>101</v>
      </c>
      <c r="F7821" t="s">
        <v>26236</v>
      </c>
      <c r="G7821" t="s">
        <v>24304</v>
      </c>
      <c r="J7821">
        <v>2.5824799999999999</v>
      </c>
      <c r="K7821">
        <v>0</v>
      </c>
      <c r="L7821">
        <v>1</v>
      </c>
      <c r="M7821">
        <v>0</v>
      </c>
      <c r="N7821">
        <v>1</v>
      </c>
      <c r="P7821">
        <v>0</v>
      </c>
      <c r="Q7821">
        <v>0</v>
      </c>
      <c r="R7821">
        <v>0</v>
      </c>
      <c r="T7821">
        <v>0</v>
      </c>
      <c r="X7821" t="s">
        <v>225</v>
      </c>
      <c r="Y7821">
        <v>0</v>
      </c>
      <c r="AB7821">
        <v>0</v>
      </c>
      <c r="AC7821">
        <v>1</v>
      </c>
      <c r="AD7821">
        <v>0</v>
      </c>
      <c r="AE7821">
        <v>2914</v>
      </c>
      <c r="AF7821">
        <v>1.5</v>
      </c>
      <c r="AH7821" t="s">
        <v>26234</v>
      </c>
      <c r="AI7821" t="s">
        <v>25860</v>
      </c>
      <c r="AJ7821" t="s">
        <v>26237</v>
      </c>
      <c r="AK7821" t="s">
        <v>24528</v>
      </c>
      <c r="AL7821" t="s">
        <v>238</v>
      </c>
      <c r="AM7821" t="s">
        <v>15067</v>
      </c>
      <c r="AN7821" t="s">
        <v>24530</v>
      </c>
      <c r="AO7821" t="s">
        <v>24560</v>
      </c>
      <c r="AQ7821">
        <v>0</v>
      </c>
      <c r="AR7821">
        <f t="shared" si="122"/>
        <v>0</v>
      </c>
      <c r="AS7821">
        <v>1</v>
      </c>
      <c r="AT7821" t="s">
        <v>141</v>
      </c>
      <c r="AU7821">
        <v>51</v>
      </c>
    </row>
    <row r="7822" spans="1:47">
      <c r="A7822" t="s">
        <v>26238</v>
      </c>
      <c r="B7822" t="s">
        <v>293</v>
      </c>
      <c r="C7822">
        <v>239</v>
      </c>
      <c r="D7822" t="s">
        <v>26104</v>
      </c>
      <c r="E7822">
        <v>905</v>
      </c>
      <c r="F7822" t="s">
        <v>26231</v>
      </c>
      <c r="G7822" t="s">
        <v>24304</v>
      </c>
      <c r="J7822">
        <v>11.34393</v>
      </c>
      <c r="K7822">
        <v>0</v>
      </c>
      <c r="L7822">
        <v>0</v>
      </c>
      <c r="M7822">
        <v>0</v>
      </c>
      <c r="N7822">
        <v>0</v>
      </c>
      <c r="P7822">
        <v>0</v>
      </c>
      <c r="Q7822">
        <v>0</v>
      </c>
      <c r="R7822">
        <v>0</v>
      </c>
      <c r="T7822">
        <v>0</v>
      </c>
      <c r="Y7822">
        <v>0</v>
      </c>
      <c r="Z7822" t="s">
        <v>297</v>
      </c>
      <c r="AA7822" t="s">
        <v>223</v>
      </c>
      <c r="AB7822">
        <v>0</v>
      </c>
      <c r="AC7822">
        <v>0</v>
      </c>
      <c r="AD7822">
        <v>0</v>
      </c>
      <c r="AE7822">
        <v>0</v>
      </c>
      <c r="AF7822">
        <v>0</v>
      </c>
      <c r="AH7822" t="s">
        <v>26238</v>
      </c>
      <c r="AI7822" t="s">
        <v>323</v>
      </c>
      <c r="AJ7822" t="s">
        <v>323</v>
      </c>
      <c r="AK7822" t="s">
        <v>323</v>
      </c>
      <c r="AL7822" t="s">
        <v>238</v>
      </c>
      <c r="AQ7822">
        <v>0</v>
      </c>
      <c r="AR7822">
        <f t="shared" si="122"/>
        <v>0</v>
      </c>
      <c r="AS7822">
        <v>1</v>
      </c>
      <c r="AT7822" t="s">
        <v>141</v>
      </c>
      <c r="AU7822">
        <v>51</v>
      </c>
    </row>
    <row r="7823" spans="1:47">
      <c r="A7823" t="s">
        <v>26239</v>
      </c>
      <c r="B7823" t="s">
        <v>293</v>
      </c>
      <c r="C7823">
        <v>239</v>
      </c>
      <c r="D7823" t="s">
        <v>26104</v>
      </c>
      <c r="E7823">
        <v>802</v>
      </c>
      <c r="F7823" t="s">
        <v>26240</v>
      </c>
      <c r="G7823" t="s">
        <v>24304</v>
      </c>
      <c r="J7823">
        <v>10.511049999999999</v>
      </c>
      <c r="K7823">
        <v>0</v>
      </c>
      <c r="L7823">
        <v>0</v>
      </c>
      <c r="M7823">
        <v>0</v>
      </c>
      <c r="N7823">
        <v>0</v>
      </c>
      <c r="P7823">
        <v>0</v>
      </c>
      <c r="Q7823">
        <v>0</v>
      </c>
      <c r="R7823">
        <v>0</v>
      </c>
      <c r="T7823">
        <v>0</v>
      </c>
      <c r="Y7823">
        <v>0</v>
      </c>
      <c r="Z7823" t="s">
        <v>297</v>
      </c>
      <c r="AA7823" t="s">
        <v>223</v>
      </c>
      <c r="AB7823">
        <v>0</v>
      </c>
      <c r="AC7823">
        <v>0</v>
      </c>
      <c r="AD7823">
        <v>0</v>
      </c>
      <c r="AE7823">
        <v>0</v>
      </c>
      <c r="AF7823">
        <v>0</v>
      </c>
      <c r="AH7823" t="s">
        <v>26239</v>
      </c>
      <c r="AI7823" t="s">
        <v>323</v>
      </c>
      <c r="AJ7823" t="s">
        <v>323</v>
      </c>
      <c r="AK7823" t="s">
        <v>323</v>
      </c>
      <c r="AL7823" t="s">
        <v>238</v>
      </c>
      <c r="AQ7823">
        <v>0</v>
      </c>
      <c r="AR7823">
        <f t="shared" si="122"/>
        <v>0</v>
      </c>
      <c r="AS7823">
        <v>1</v>
      </c>
      <c r="AT7823" t="s">
        <v>141</v>
      </c>
      <c r="AU7823">
        <v>51</v>
      </c>
    </row>
    <row r="7824" spans="1:47">
      <c r="A7824" t="s">
        <v>26241</v>
      </c>
      <c r="B7824" t="s">
        <v>293</v>
      </c>
      <c r="C7824">
        <v>52</v>
      </c>
      <c r="D7824" t="s">
        <v>26242</v>
      </c>
      <c r="E7824">
        <v>132</v>
      </c>
      <c r="F7824" t="s">
        <v>26243</v>
      </c>
      <c r="J7824">
        <v>10.78487</v>
      </c>
      <c r="K7824">
        <v>0</v>
      </c>
      <c r="L7824">
        <v>0</v>
      </c>
      <c r="M7824">
        <v>0</v>
      </c>
      <c r="N7824">
        <v>0</v>
      </c>
      <c r="P7824">
        <v>0</v>
      </c>
      <c r="Q7824">
        <v>0</v>
      </c>
      <c r="R7824">
        <v>0</v>
      </c>
      <c r="T7824">
        <v>0</v>
      </c>
      <c r="Y7824">
        <v>0</v>
      </c>
      <c r="Z7824" t="s">
        <v>297</v>
      </c>
      <c r="AA7824" t="s">
        <v>223</v>
      </c>
      <c r="AB7824">
        <v>0</v>
      </c>
      <c r="AC7824">
        <v>0</v>
      </c>
      <c r="AD7824">
        <v>0</v>
      </c>
      <c r="AE7824">
        <v>0</v>
      </c>
      <c r="AF7824">
        <v>0</v>
      </c>
      <c r="AQ7824">
        <v>0</v>
      </c>
      <c r="AR7824">
        <f t="shared" si="122"/>
        <v>0</v>
      </c>
      <c r="AS7824">
        <v>1</v>
      </c>
      <c r="AT7824" t="s">
        <v>120</v>
      </c>
      <c r="AU7824">
        <v>28</v>
      </c>
    </row>
    <row r="7825" spans="1:47">
      <c r="A7825" t="s">
        <v>26244</v>
      </c>
      <c r="B7825" t="s">
        <v>293</v>
      </c>
      <c r="C7825">
        <v>239</v>
      </c>
      <c r="D7825" t="s">
        <v>26104</v>
      </c>
      <c r="E7825">
        <v>905</v>
      </c>
      <c r="F7825" t="s">
        <v>26245</v>
      </c>
      <c r="G7825" t="s">
        <v>24304</v>
      </c>
      <c r="J7825">
        <v>60.1967</v>
      </c>
      <c r="K7825">
        <v>0</v>
      </c>
      <c r="L7825">
        <v>0</v>
      </c>
      <c r="M7825">
        <v>0</v>
      </c>
      <c r="N7825">
        <v>0</v>
      </c>
      <c r="P7825">
        <v>0</v>
      </c>
      <c r="Q7825">
        <v>0</v>
      </c>
      <c r="R7825">
        <v>0</v>
      </c>
      <c r="T7825">
        <v>0</v>
      </c>
      <c r="Y7825">
        <v>0</v>
      </c>
      <c r="Z7825" t="s">
        <v>297</v>
      </c>
      <c r="AA7825" t="s">
        <v>223</v>
      </c>
      <c r="AB7825">
        <v>0</v>
      </c>
      <c r="AC7825">
        <v>0</v>
      </c>
      <c r="AD7825">
        <v>0</v>
      </c>
      <c r="AE7825">
        <v>0</v>
      </c>
      <c r="AF7825">
        <v>0</v>
      </c>
      <c r="AH7825" t="s">
        <v>26244</v>
      </c>
      <c r="AI7825" t="s">
        <v>323</v>
      </c>
      <c r="AJ7825" t="s">
        <v>323</v>
      </c>
      <c r="AK7825" t="s">
        <v>323</v>
      </c>
      <c r="AL7825" t="s">
        <v>238</v>
      </c>
      <c r="AQ7825">
        <v>0</v>
      </c>
      <c r="AR7825">
        <f t="shared" si="122"/>
        <v>0</v>
      </c>
      <c r="AS7825">
        <v>1</v>
      </c>
      <c r="AT7825" t="s">
        <v>141</v>
      </c>
      <c r="AU7825">
        <v>51</v>
      </c>
    </row>
    <row r="7826" spans="1:47">
      <c r="A7826" t="s">
        <v>26246</v>
      </c>
      <c r="B7826" t="s">
        <v>293</v>
      </c>
      <c r="C7826">
        <v>239</v>
      </c>
      <c r="D7826" t="s">
        <v>26104</v>
      </c>
      <c r="E7826">
        <v>905</v>
      </c>
      <c r="F7826" t="s">
        <v>26245</v>
      </c>
      <c r="G7826" t="s">
        <v>24304</v>
      </c>
      <c r="J7826">
        <v>11.01946</v>
      </c>
      <c r="K7826">
        <v>0</v>
      </c>
      <c r="L7826">
        <v>0</v>
      </c>
      <c r="M7826">
        <v>0</v>
      </c>
      <c r="N7826">
        <v>0</v>
      </c>
      <c r="P7826">
        <v>0</v>
      </c>
      <c r="Q7826">
        <v>0</v>
      </c>
      <c r="R7826">
        <v>0</v>
      </c>
      <c r="T7826">
        <v>0</v>
      </c>
      <c r="Y7826">
        <v>0</v>
      </c>
      <c r="Z7826" t="s">
        <v>297</v>
      </c>
      <c r="AA7826" t="s">
        <v>223</v>
      </c>
      <c r="AB7826">
        <v>0</v>
      </c>
      <c r="AC7826">
        <v>0</v>
      </c>
      <c r="AD7826">
        <v>0</v>
      </c>
      <c r="AE7826">
        <v>0</v>
      </c>
      <c r="AF7826">
        <v>0</v>
      </c>
      <c r="AH7826" t="s">
        <v>26246</v>
      </c>
      <c r="AI7826" t="s">
        <v>323</v>
      </c>
      <c r="AJ7826" t="s">
        <v>323</v>
      </c>
      <c r="AK7826" t="s">
        <v>323</v>
      </c>
      <c r="AL7826" t="s">
        <v>238</v>
      </c>
      <c r="AQ7826">
        <v>0</v>
      </c>
      <c r="AR7826">
        <f t="shared" si="122"/>
        <v>0</v>
      </c>
      <c r="AS7826">
        <v>1</v>
      </c>
      <c r="AT7826" t="s">
        <v>141</v>
      </c>
      <c r="AU7826">
        <v>51</v>
      </c>
    </row>
    <row r="7827" spans="1:47">
      <c r="A7827" t="s">
        <v>26247</v>
      </c>
      <c r="B7827" t="s">
        <v>293</v>
      </c>
      <c r="C7827">
        <v>239</v>
      </c>
      <c r="D7827" t="s">
        <v>26018</v>
      </c>
      <c r="E7827">
        <v>905</v>
      </c>
      <c r="F7827" t="s">
        <v>26245</v>
      </c>
      <c r="G7827" t="s">
        <v>24304</v>
      </c>
      <c r="J7827">
        <v>11.92041</v>
      </c>
      <c r="K7827">
        <v>0</v>
      </c>
      <c r="L7827">
        <v>0</v>
      </c>
      <c r="M7827">
        <v>0</v>
      </c>
      <c r="N7827">
        <v>0</v>
      </c>
      <c r="P7827">
        <v>0</v>
      </c>
      <c r="Q7827">
        <v>0</v>
      </c>
      <c r="R7827">
        <v>0</v>
      </c>
      <c r="T7827">
        <v>0</v>
      </c>
      <c r="Y7827">
        <v>0</v>
      </c>
      <c r="Z7827" t="s">
        <v>297</v>
      </c>
      <c r="AA7827" t="s">
        <v>223</v>
      </c>
      <c r="AB7827">
        <v>0</v>
      </c>
      <c r="AC7827">
        <v>0</v>
      </c>
      <c r="AD7827">
        <v>0</v>
      </c>
      <c r="AE7827">
        <v>0</v>
      </c>
      <c r="AF7827">
        <v>0</v>
      </c>
      <c r="AH7827" t="s">
        <v>26247</v>
      </c>
      <c r="AI7827" t="s">
        <v>323</v>
      </c>
      <c r="AJ7827" t="s">
        <v>323</v>
      </c>
      <c r="AK7827" t="s">
        <v>323</v>
      </c>
      <c r="AL7827" t="s">
        <v>238</v>
      </c>
      <c r="AQ7827">
        <v>0</v>
      </c>
      <c r="AR7827">
        <f t="shared" si="122"/>
        <v>0</v>
      </c>
      <c r="AS7827">
        <v>1</v>
      </c>
      <c r="AT7827" t="s">
        <v>141</v>
      </c>
      <c r="AU7827">
        <v>51</v>
      </c>
    </row>
    <row r="7828" spans="1:47">
      <c r="A7828" t="s">
        <v>26248</v>
      </c>
      <c r="B7828" t="s">
        <v>293</v>
      </c>
      <c r="C7828">
        <v>239</v>
      </c>
      <c r="D7828" t="s">
        <v>26249</v>
      </c>
      <c r="E7828">
        <v>101</v>
      </c>
      <c r="F7828" t="s">
        <v>26250</v>
      </c>
      <c r="G7828" t="s">
        <v>24304</v>
      </c>
      <c r="J7828">
        <v>4.3376299999999999</v>
      </c>
      <c r="K7828">
        <v>1</v>
      </c>
      <c r="L7828">
        <v>1</v>
      </c>
      <c r="M7828">
        <v>1</v>
      </c>
      <c r="N7828">
        <v>1</v>
      </c>
      <c r="O7828" t="s">
        <v>225</v>
      </c>
      <c r="P7828">
        <v>0</v>
      </c>
      <c r="Q7828">
        <v>0</v>
      </c>
      <c r="R7828">
        <v>0</v>
      </c>
      <c r="T7828">
        <v>0</v>
      </c>
      <c r="X7828" t="s">
        <v>225</v>
      </c>
      <c r="Y7828">
        <v>0</v>
      </c>
      <c r="AB7828">
        <v>1</v>
      </c>
      <c r="AC7828">
        <v>1</v>
      </c>
      <c r="AD7828">
        <v>2</v>
      </c>
      <c r="AE7828">
        <v>2239</v>
      </c>
      <c r="AF7828">
        <v>1</v>
      </c>
      <c r="AH7828" t="s">
        <v>26248</v>
      </c>
      <c r="AI7828" t="s">
        <v>24582</v>
      </c>
      <c r="AJ7828" t="s">
        <v>26251</v>
      </c>
      <c r="AK7828" t="s">
        <v>24528</v>
      </c>
      <c r="AL7828" t="s">
        <v>24588</v>
      </c>
      <c r="AM7828" t="s">
        <v>15067</v>
      </c>
      <c r="AN7828" t="s">
        <v>24530</v>
      </c>
      <c r="AQ7828">
        <v>0</v>
      </c>
      <c r="AR7828">
        <f t="shared" si="122"/>
        <v>2.0908799999999995E-2</v>
      </c>
      <c r="AS7828">
        <v>1</v>
      </c>
      <c r="AT7828" t="s">
        <v>141</v>
      </c>
      <c r="AU7828">
        <v>51</v>
      </c>
    </row>
    <row r="7829" spans="1:47">
      <c r="A7829" t="s">
        <v>26252</v>
      </c>
      <c r="B7829" t="s">
        <v>293</v>
      </c>
      <c r="C7829">
        <v>239</v>
      </c>
      <c r="D7829" t="s">
        <v>26253</v>
      </c>
      <c r="E7829">
        <v>101</v>
      </c>
      <c r="J7829">
        <v>0.11178</v>
      </c>
      <c r="K7829">
        <v>0</v>
      </c>
      <c r="L7829">
        <v>0</v>
      </c>
      <c r="M7829">
        <v>0</v>
      </c>
      <c r="N7829">
        <v>0</v>
      </c>
      <c r="P7829">
        <v>0</v>
      </c>
      <c r="Q7829">
        <v>0</v>
      </c>
      <c r="R7829">
        <v>0</v>
      </c>
      <c r="T7829">
        <v>0</v>
      </c>
      <c r="Y7829">
        <v>0</v>
      </c>
      <c r="Z7829" t="s">
        <v>297</v>
      </c>
      <c r="AA7829" t="s">
        <v>223</v>
      </c>
      <c r="AB7829">
        <v>0</v>
      </c>
      <c r="AC7829">
        <v>0</v>
      </c>
      <c r="AD7829">
        <v>0</v>
      </c>
      <c r="AE7829">
        <v>0</v>
      </c>
      <c r="AF7829">
        <v>0</v>
      </c>
      <c r="AH7829" t="s">
        <v>26252</v>
      </c>
      <c r="AI7829" t="s">
        <v>323</v>
      </c>
      <c r="AJ7829" t="s">
        <v>323</v>
      </c>
      <c r="AK7829" t="s">
        <v>323</v>
      </c>
      <c r="AP7829" t="s">
        <v>26254</v>
      </c>
      <c r="AQ7829">
        <v>0</v>
      </c>
      <c r="AR7829">
        <f t="shared" si="122"/>
        <v>0</v>
      </c>
      <c r="AS7829">
        <v>1</v>
      </c>
      <c r="AT7829" t="s">
        <v>141</v>
      </c>
      <c r="AU7829">
        <v>51</v>
      </c>
    </row>
    <row r="7830" spans="1:47">
      <c r="A7830" t="s">
        <v>26255</v>
      </c>
      <c r="B7830" t="s">
        <v>293</v>
      </c>
      <c r="C7830">
        <v>239</v>
      </c>
      <c r="D7830" t="s">
        <v>26256</v>
      </c>
      <c r="E7830">
        <v>905</v>
      </c>
      <c r="F7830" t="s">
        <v>26245</v>
      </c>
      <c r="G7830" t="s">
        <v>24304</v>
      </c>
      <c r="J7830">
        <v>0.98712999999999995</v>
      </c>
      <c r="K7830">
        <v>0</v>
      </c>
      <c r="L7830">
        <v>0</v>
      </c>
      <c r="M7830">
        <v>0</v>
      </c>
      <c r="N7830">
        <v>0</v>
      </c>
      <c r="P7830">
        <v>0</v>
      </c>
      <c r="Q7830">
        <v>0</v>
      </c>
      <c r="R7830">
        <v>0</v>
      </c>
      <c r="T7830">
        <v>0</v>
      </c>
      <c r="Y7830">
        <v>0</v>
      </c>
      <c r="Z7830" t="s">
        <v>297</v>
      </c>
      <c r="AA7830" t="s">
        <v>223</v>
      </c>
      <c r="AB7830">
        <v>0</v>
      </c>
      <c r="AC7830">
        <v>0</v>
      </c>
      <c r="AD7830">
        <v>0</v>
      </c>
      <c r="AE7830">
        <v>0</v>
      </c>
      <c r="AF7830">
        <v>0</v>
      </c>
      <c r="AH7830" t="s">
        <v>26255</v>
      </c>
      <c r="AI7830" t="s">
        <v>323</v>
      </c>
      <c r="AJ7830" t="s">
        <v>323</v>
      </c>
      <c r="AK7830" t="s">
        <v>323</v>
      </c>
      <c r="AL7830" t="s">
        <v>238</v>
      </c>
      <c r="AM7830" t="s">
        <v>15067</v>
      </c>
      <c r="AN7830" t="s">
        <v>24530</v>
      </c>
      <c r="AQ7830">
        <v>0</v>
      </c>
      <c r="AR7830">
        <f t="shared" si="122"/>
        <v>0</v>
      </c>
      <c r="AS7830">
        <v>1</v>
      </c>
      <c r="AT7830" t="s">
        <v>141</v>
      </c>
      <c r="AU7830">
        <v>51</v>
      </c>
    </row>
    <row r="7831" spans="1:47">
      <c r="A7831" t="s">
        <v>23729</v>
      </c>
      <c r="C7831">
        <v>239</v>
      </c>
      <c r="E7831">
        <v>999</v>
      </c>
      <c r="J7831">
        <v>0.63234999999999997</v>
      </c>
      <c r="K7831">
        <v>0</v>
      </c>
      <c r="L7831">
        <v>0</v>
      </c>
      <c r="M7831">
        <v>0</v>
      </c>
      <c r="N7831">
        <v>0</v>
      </c>
      <c r="P7831">
        <v>0</v>
      </c>
      <c r="Q7831">
        <v>0</v>
      </c>
      <c r="R7831">
        <v>0</v>
      </c>
      <c r="T7831">
        <v>0</v>
      </c>
      <c r="Y7831">
        <v>0</v>
      </c>
      <c r="Z7831" t="s">
        <v>297</v>
      </c>
      <c r="AA7831" t="s">
        <v>223</v>
      </c>
      <c r="AB7831">
        <v>0</v>
      </c>
      <c r="AC7831">
        <v>0</v>
      </c>
      <c r="AD7831">
        <v>0</v>
      </c>
      <c r="AE7831">
        <v>0</v>
      </c>
      <c r="AF7831">
        <v>0</v>
      </c>
      <c r="AI7831" t="s">
        <v>323</v>
      </c>
      <c r="AJ7831" t="s">
        <v>323</v>
      </c>
      <c r="AK7831" t="s">
        <v>323</v>
      </c>
      <c r="AQ7831">
        <v>0</v>
      </c>
      <c r="AR7831">
        <f t="shared" si="122"/>
        <v>0</v>
      </c>
      <c r="AS7831">
        <v>1</v>
      </c>
      <c r="AT7831" t="s">
        <v>110</v>
      </c>
      <c r="AU7831">
        <v>18</v>
      </c>
    </row>
    <row r="7832" spans="1:47">
      <c r="A7832" t="s">
        <v>26257</v>
      </c>
      <c r="C7832">
        <v>239</v>
      </c>
      <c r="D7832" t="s">
        <v>26258</v>
      </c>
      <c r="E7832">
        <v>101</v>
      </c>
      <c r="F7832" t="s">
        <v>26259</v>
      </c>
      <c r="G7832" t="s">
        <v>24304</v>
      </c>
      <c r="J7832">
        <v>3.5409799999999998</v>
      </c>
      <c r="K7832">
        <v>1</v>
      </c>
      <c r="L7832">
        <v>1</v>
      </c>
      <c r="M7832">
        <v>1</v>
      </c>
      <c r="N7832">
        <v>1</v>
      </c>
      <c r="O7832" t="s">
        <v>225</v>
      </c>
      <c r="P7832">
        <v>0</v>
      </c>
      <c r="Q7832">
        <v>0</v>
      </c>
      <c r="R7832">
        <v>0</v>
      </c>
      <c r="T7832">
        <v>0</v>
      </c>
      <c r="X7832" t="s">
        <v>225</v>
      </c>
      <c r="Y7832">
        <v>0</v>
      </c>
      <c r="AB7832">
        <v>1</v>
      </c>
      <c r="AC7832">
        <v>1</v>
      </c>
      <c r="AD7832">
        <v>0</v>
      </c>
      <c r="AE7832">
        <v>2732</v>
      </c>
      <c r="AF7832">
        <v>2</v>
      </c>
      <c r="AH7832" t="s">
        <v>26257</v>
      </c>
      <c r="AI7832" t="s">
        <v>26260</v>
      </c>
      <c r="AJ7832" t="s">
        <v>26261</v>
      </c>
      <c r="AK7832" t="s">
        <v>24528</v>
      </c>
      <c r="AL7832" t="s">
        <v>24588</v>
      </c>
      <c r="AM7832" t="s">
        <v>15067</v>
      </c>
      <c r="AN7832" t="s">
        <v>24530</v>
      </c>
      <c r="AO7832" t="s">
        <v>24560</v>
      </c>
      <c r="AQ7832">
        <v>0</v>
      </c>
      <c r="AR7832">
        <f t="shared" si="122"/>
        <v>2.0908799999999995E-2</v>
      </c>
      <c r="AS7832">
        <v>1</v>
      </c>
      <c r="AT7832" t="s">
        <v>141</v>
      </c>
      <c r="AU7832">
        <v>51</v>
      </c>
    </row>
    <row r="7833" spans="1:47">
      <c r="A7833" t="s">
        <v>26262</v>
      </c>
      <c r="B7833" t="s">
        <v>293</v>
      </c>
      <c r="C7833">
        <v>239</v>
      </c>
      <c r="D7833" t="s">
        <v>26263</v>
      </c>
      <c r="E7833">
        <v>109</v>
      </c>
      <c r="F7833" t="s">
        <v>26264</v>
      </c>
      <c r="G7833" t="s">
        <v>24304</v>
      </c>
      <c r="J7833">
        <v>1.8404700000000001</v>
      </c>
      <c r="K7833">
        <v>1</v>
      </c>
      <c r="L7833">
        <v>1</v>
      </c>
      <c r="M7833">
        <v>1</v>
      </c>
      <c r="N7833">
        <v>1</v>
      </c>
      <c r="O7833" t="s">
        <v>225</v>
      </c>
      <c r="P7833">
        <v>0</v>
      </c>
      <c r="Q7833">
        <v>0</v>
      </c>
      <c r="R7833">
        <v>0</v>
      </c>
      <c r="T7833">
        <v>0</v>
      </c>
      <c r="X7833" t="s">
        <v>225</v>
      </c>
      <c r="Y7833">
        <v>0</v>
      </c>
      <c r="AB7833">
        <v>1</v>
      </c>
      <c r="AC7833">
        <v>1</v>
      </c>
      <c r="AD7833">
        <v>4</v>
      </c>
      <c r="AE7833">
        <v>2290</v>
      </c>
      <c r="AF7833">
        <v>2</v>
      </c>
      <c r="AH7833" t="s">
        <v>26262</v>
      </c>
      <c r="AI7833" t="s">
        <v>25765</v>
      </c>
      <c r="AJ7833" t="s">
        <v>26265</v>
      </c>
      <c r="AK7833" t="s">
        <v>25016</v>
      </c>
      <c r="AL7833" t="s">
        <v>238</v>
      </c>
      <c r="AM7833" t="s">
        <v>15067</v>
      </c>
      <c r="AN7833" t="s">
        <v>24530</v>
      </c>
      <c r="AQ7833">
        <v>0</v>
      </c>
      <c r="AR7833">
        <f t="shared" si="122"/>
        <v>2.0908799999999995E-2</v>
      </c>
      <c r="AS7833">
        <v>1</v>
      </c>
      <c r="AT7833" t="s">
        <v>141</v>
      </c>
      <c r="AU7833">
        <v>51</v>
      </c>
    </row>
    <row r="7834" spans="1:47">
      <c r="A7834" t="s">
        <v>26266</v>
      </c>
      <c r="B7834" t="s">
        <v>293</v>
      </c>
      <c r="C7834">
        <v>239</v>
      </c>
      <c r="D7834" t="s">
        <v>26267</v>
      </c>
      <c r="E7834">
        <v>905</v>
      </c>
      <c r="F7834" t="s">
        <v>26245</v>
      </c>
      <c r="G7834" t="s">
        <v>24304</v>
      </c>
      <c r="J7834">
        <v>10.63617</v>
      </c>
      <c r="K7834">
        <v>0</v>
      </c>
      <c r="L7834">
        <v>0</v>
      </c>
      <c r="M7834">
        <v>0</v>
      </c>
      <c r="N7834">
        <v>0</v>
      </c>
      <c r="P7834">
        <v>0</v>
      </c>
      <c r="Q7834">
        <v>0</v>
      </c>
      <c r="R7834">
        <v>0</v>
      </c>
      <c r="T7834">
        <v>0</v>
      </c>
      <c r="Y7834">
        <v>0</v>
      </c>
      <c r="Z7834" t="s">
        <v>297</v>
      </c>
      <c r="AA7834" t="s">
        <v>223</v>
      </c>
      <c r="AB7834">
        <v>0</v>
      </c>
      <c r="AC7834">
        <v>0</v>
      </c>
      <c r="AD7834">
        <v>0</v>
      </c>
      <c r="AE7834">
        <v>0</v>
      </c>
      <c r="AF7834">
        <v>0</v>
      </c>
      <c r="AH7834" t="s">
        <v>26266</v>
      </c>
      <c r="AI7834" t="s">
        <v>323</v>
      </c>
      <c r="AJ7834" t="s">
        <v>323</v>
      </c>
      <c r="AK7834" t="s">
        <v>323</v>
      </c>
      <c r="AL7834" t="s">
        <v>238</v>
      </c>
      <c r="AQ7834">
        <v>0</v>
      </c>
      <c r="AR7834">
        <f t="shared" si="122"/>
        <v>0</v>
      </c>
      <c r="AS7834">
        <v>1</v>
      </c>
      <c r="AT7834" t="s">
        <v>141</v>
      </c>
      <c r="AU7834">
        <v>51</v>
      </c>
    </row>
    <row r="7835" spans="1:47">
      <c r="A7835" t="s">
        <v>26268</v>
      </c>
      <c r="B7835" t="s">
        <v>293</v>
      </c>
      <c r="C7835">
        <v>239</v>
      </c>
      <c r="D7835" t="s">
        <v>26269</v>
      </c>
      <c r="E7835">
        <v>101</v>
      </c>
      <c r="F7835" t="s">
        <v>26270</v>
      </c>
      <c r="G7835" t="s">
        <v>24304</v>
      </c>
      <c r="J7835">
        <v>2.2318199999999999</v>
      </c>
      <c r="K7835">
        <v>1</v>
      </c>
      <c r="L7835">
        <v>1</v>
      </c>
      <c r="M7835">
        <v>1</v>
      </c>
      <c r="N7835">
        <v>1</v>
      </c>
      <c r="O7835" t="s">
        <v>225</v>
      </c>
      <c r="P7835">
        <v>0</v>
      </c>
      <c r="Q7835">
        <v>0</v>
      </c>
      <c r="R7835">
        <v>0</v>
      </c>
      <c r="T7835">
        <v>0</v>
      </c>
      <c r="X7835" t="s">
        <v>225</v>
      </c>
      <c r="Y7835">
        <v>0</v>
      </c>
      <c r="AB7835">
        <v>1</v>
      </c>
      <c r="AC7835">
        <v>1</v>
      </c>
      <c r="AD7835">
        <v>5</v>
      </c>
      <c r="AE7835">
        <v>2270</v>
      </c>
      <c r="AF7835">
        <v>2</v>
      </c>
      <c r="AH7835" t="s">
        <v>26268</v>
      </c>
      <c r="AI7835" t="s">
        <v>26271</v>
      </c>
      <c r="AJ7835" t="s">
        <v>26272</v>
      </c>
      <c r="AK7835" t="s">
        <v>24528</v>
      </c>
      <c r="AL7835" t="s">
        <v>222</v>
      </c>
      <c r="AM7835" t="s">
        <v>15067</v>
      </c>
      <c r="AN7835" t="s">
        <v>24530</v>
      </c>
      <c r="AQ7835">
        <v>0</v>
      </c>
      <c r="AR7835">
        <f t="shared" si="122"/>
        <v>2.0908799999999995E-2</v>
      </c>
      <c r="AS7835">
        <v>1</v>
      </c>
      <c r="AT7835" t="s">
        <v>141</v>
      </c>
      <c r="AU7835">
        <v>51</v>
      </c>
    </row>
    <row r="7836" spans="1:47">
      <c r="A7836" t="s">
        <v>26273</v>
      </c>
      <c r="B7836" t="s">
        <v>293</v>
      </c>
      <c r="C7836">
        <v>239</v>
      </c>
      <c r="D7836" t="s">
        <v>26274</v>
      </c>
      <c r="E7836">
        <v>101</v>
      </c>
      <c r="F7836" t="s">
        <v>26275</v>
      </c>
      <c r="G7836" t="s">
        <v>24304</v>
      </c>
      <c r="J7836">
        <v>0.80252999999999997</v>
      </c>
      <c r="K7836">
        <v>1</v>
      </c>
      <c r="L7836">
        <v>1</v>
      </c>
      <c r="M7836">
        <v>1</v>
      </c>
      <c r="N7836">
        <v>1</v>
      </c>
      <c r="O7836" t="s">
        <v>225</v>
      </c>
      <c r="P7836">
        <v>0</v>
      </c>
      <c r="Q7836">
        <v>0</v>
      </c>
      <c r="R7836">
        <v>0</v>
      </c>
      <c r="T7836">
        <v>0</v>
      </c>
      <c r="X7836" t="s">
        <v>225</v>
      </c>
      <c r="Y7836">
        <v>0</v>
      </c>
      <c r="AB7836">
        <v>1</v>
      </c>
      <c r="AC7836">
        <v>1</v>
      </c>
      <c r="AD7836">
        <v>4</v>
      </c>
      <c r="AE7836">
        <v>1792</v>
      </c>
      <c r="AF7836">
        <v>1.75</v>
      </c>
      <c r="AH7836" t="s">
        <v>26273</v>
      </c>
      <c r="AI7836" t="s">
        <v>25885</v>
      </c>
      <c r="AJ7836" t="s">
        <v>26276</v>
      </c>
      <c r="AK7836" t="s">
        <v>24528</v>
      </c>
      <c r="AL7836" t="s">
        <v>222</v>
      </c>
      <c r="AM7836" t="s">
        <v>15067</v>
      </c>
      <c r="AN7836" t="s">
        <v>24530</v>
      </c>
      <c r="AO7836" t="s">
        <v>24560</v>
      </c>
      <c r="AQ7836">
        <v>0</v>
      </c>
      <c r="AR7836">
        <f t="shared" si="122"/>
        <v>2.0908799999999995E-2</v>
      </c>
      <c r="AS7836">
        <v>1</v>
      </c>
      <c r="AT7836" t="s">
        <v>141</v>
      </c>
      <c r="AU7836">
        <v>51</v>
      </c>
    </row>
    <row r="7837" spans="1:47">
      <c r="A7837" t="s">
        <v>24644</v>
      </c>
      <c r="B7837" t="s">
        <v>24644</v>
      </c>
      <c r="C7837">
        <v>239</v>
      </c>
      <c r="E7837">
        <v>0</v>
      </c>
      <c r="J7837">
        <v>1.17343</v>
      </c>
      <c r="K7837">
        <v>0</v>
      </c>
      <c r="L7837">
        <v>0</v>
      </c>
      <c r="M7837">
        <v>0</v>
      </c>
      <c r="N7837">
        <v>0</v>
      </c>
      <c r="P7837">
        <v>0</v>
      </c>
      <c r="Q7837">
        <v>0</v>
      </c>
      <c r="R7837">
        <v>0</v>
      </c>
      <c r="T7837">
        <v>0</v>
      </c>
      <c r="Y7837">
        <v>0</v>
      </c>
      <c r="AB7837">
        <v>0</v>
      </c>
      <c r="AC7837">
        <v>0</v>
      </c>
      <c r="AD7837">
        <v>0</v>
      </c>
      <c r="AE7837">
        <v>0</v>
      </c>
      <c r="AF7837">
        <v>0</v>
      </c>
      <c r="AI7837" t="s">
        <v>323</v>
      </c>
      <c r="AJ7837" t="s">
        <v>323</v>
      </c>
      <c r="AK7837" t="s">
        <v>323</v>
      </c>
      <c r="AQ7837">
        <v>0</v>
      </c>
      <c r="AR7837">
        <f t="shared" si="122"/>
        <v>0</v>
      </c>
      <c r="AS7837">
        <v>1</v>
      </c>
      <c r="AT7837" t="s">
        <v>141</v>
      </c>
      <c r="AU7837">
        <v>51</v>
      </c>
    </row>
    <row r="7838" spans="1:47">
      <c r="A7838" t="s">
        <v>26277</v>
      </c>
      <c r="B7838" t="s">
        <v>24644</v>
      </c>
      <c r="C7838">
        <v>239</v>
      </c>
      <c r="E7838">
        <v>999</v>
      </c>
      <c r="J7838">
        <v>0.26423000000000002</v>
      </c>
      <c r="K7838">
        <v>0</v>
      </c>
      <c r="L7838">
        <v>0</v>
      </c>
      <c r="M7838">
        <v>0</v>
      </c>
      <c r="N7838">
        <v>0</v>
      </c>
      <c r="P7838">
        <v>0</v>
      </c>
      <c r="Q7838">
        <v>0</v>
      </c>
      <c r="R7838">
        <v>0</v>
      </c>
      <c r="T7838">
        <v>0</v>
      </c>
      <c r="Y7838">
        <v>0</v>
      </c>
      <c r="AB7838">
        <v>0</v>
      </c>
      <c r="AC7838">
        <v>0</v>
      </c>
      <c r="AD7838">
        <v>0</v>
      </c>
      <c r="AE7838">
        <v>0</v>
      </c>
      <c r="AF7838">
        <v>0</v>
      </c>
      <c r="AH7838" t="s">
        <v>26277</v>
      </c>
      <c r="AI7838" t="s">
        <v>323</v>
      </c>
      <c r="AJ7838" t="s">
        <v>323</v>
      </c>
      <c r="AK7838" t="s">
        <v>323</v>
      </c>
      <c r="AP7838" t="s">
        <v>26278</v>
      </c>
      <c r="AQ7838">
        <v>0</v>
      </c>
      <c r="AR7838">
        <f t="shared" si="122"/>
        <v>0</v>
      </c>
      <c r="AS7838">
        <v>1</v>
      </c>
      <c r="AT7838" t="s">
        <v>141</v>
      </c>
      <c r="AU7838">
        <v>51</v>
      </c>
    </row>
    <row r="7839" spans="1:47">
      <c r="A7839" t="s">
        <v>26279</v>
      </c>
      <c r="B7839" t="s">
        <v>293</v>
      </c>
      <c r="C7839">
        <v>239</v>
      </c>
      <c r="D7839" t="s">
        <v>26018</v>
      </c>
      <c r="E7839">
        <v>905</v>
      </c>
      <c r="F7839" t="s">
        <v>26245</v>
      </c>
      <c r="G7839" t="s">
        <v>24304</v>
      </c>
      <c r="J7839">
        <v>239.96342000000001</v>
      </c>
      <c r="K7839">
        <v>0</v>
      </c>
      <c r="L7839">
        <v>0</v>
      </c>
      <c r="M7839">
        <v>0</v>
      </c>
      <c r="N7839">
        <v>0</v>
      </c>
      <c r="P7839">
        <v>0</v>
      </c>
      <c r="Q7839">
        <v>0</v>
      </c>
      <c r="R7839">
        <v>0</v>
      </c>
      <c r="T7839">
        <v>0</v>
      </c>
      <c r="Y7839">
        <v>0</v>
      </c>
      <c r="Z7839" t="s">
        <v>297</v>
      </c>
      <c r="AA7839" t="s">
        <v>223</v>
      </c>
      <c r="AB7839">
        <v>0</v>
      </c>
      <c r="AC7839">
        <v>0</v>
      </c>
      <c r="AD7839">
        <v>0</v>
      </c>
      <c r="AE7839">
        <v>0</v>
      </c>
      <c r="AF7839">
        <v>0</v>
      </c>
      <c r="AH7839" t="s">
        <v>26279</v>
      </c>
      <c r="AI7839" t="s">
        <v>323</v>
      </c>
      <c r="AJ7839" t="s">
        <v>323</v>
      </c>
      <c r="AK7839" t="s">
        <v>323</v>
      </c>
      <c r="AL7839" t="s">
        <v>238</v>
      </c>
      <c r="AQ7839">
        <v>0</v>
      </c>
      <c r="AR7839">
        <f t="shared" si="122"/>
        <v>0</v>
      </c>
      <c r="AS7839">
        <v>1</v>
      </c>
      <c r="AT7839" t="s">
        <v>141</v>
      </c>
      <c r="AU7839">
        <v>51</v>
      </c>
    </row>
    <row r="7840" spans="1:47">
      <c r="A7840" t="s">
        <v>26280</v>
      </c>
      <c r="C7840">
        <v>239</v>
      </c>
      <c r="D7840" t="s">
        <v>26018</v>
      </c>
      <c r="E7840">
        <v>130</v>
      </c>
      <c r="F7840" t="s">
        <v>26270</v>
      </c>
      <c r="G7840" t="s">
        <v>24304</v>
      </c>
      <c r="J7840">
        <v>4.6795299999999997</v>
      </c>
      <c r="K7840">
        <v>0</v>
      </c>
      <c r="L7840">
        <v>0</v>
      </c>
      <c r="M7840">
        <v>0</v>
      </c>
      <c r="N7840">
        <v>0</v>
      </c>
      <c r="P7840">
        <v>0</v>
      </c>
      <c r="Q7840">
        <v>0</v>
      </c>
      <c r="R7840">
        <v>0</v>
      </c>
      <c r="T7840">
        <v>0</v>
      </c>
      <c r="Y7840">
        <v>0</v>
      </c>
      <c r="AB7840">
        <v>0</v>
      </c>
      <c r="AC7840">
        <v>0</v>
      </c>
      <c r="AD7840">
        <v>0</v>
      </c>
      <c r="AE7840">
        <v>0</v>
      </c>
      <c r="AF7840">
        <v>0</v>
      </c>
      <c r="AH7840" t="s">
        <v>26280</v>
      </c>
      <c r="AI7840" t="s">
        <v>323</v>
      </c>
      <c r="AJ7840" t="s">
        <v>323</v>
      </c>
      <c r="AK7840" t="s">
        <v>323</v>
      </c>
      <c r="AL7840" t="s">
        <v>238</v>
      </c>
      <c r="AQ7840">
        <v>0</v>
      </c>
      <c r="AR7840">
        <f t="shared" si="122"/>
        <v>0</v>
      </c>
      <c r="AS7840">
        <v>1</v>
      </c>
      <c r="AT7840" t="s">
        <v>141</v>
      </c>
      <c r="AU7840">
        <v>51</v>
      </c>
    </row>
    <row r="7841" spans="1:47">
      <c r="A7841" t="s">
        <v>26281</v>
      </c>
      <c r="B7841" t="s">
        <v>293</v>
      </c>
      <c r="C7841">
        <v>239</v>
      </c>
      <c r="D7841" t="s">
        <v>26282</v>
      </c>
      <c r="E7841">
        <v>905</v>
      </c>
      <c r="F7841" t="s">
        <v>26245</v>
      </c>
      <c r="G7841" t="s">
        <v>24304</v>
      </c>
      <c r="J7841">
        <v>10.836779999999999</v>
      </c>
      <c r="K7841">
        <v>0</v>
      </c>
      <c r="L7841">
        <v>0</v>
      </c>
      <c r="M7841">
        <v>0</v>
      </c>
      <c r="N7841">
        <v>0</v>
      </c>
      <c r="P7841">
        <v>0</v>
      </c>
      <c r="Q7841">
        <v>0</v>
      </c>
      <c r="R7841">
        <v>0</v>
      </c>
      <c r="T7841">
        <v>0</v>
      </c>
      <c r="Y7841">
        <v>0</v>
      </c>
      <c r="Z7841" t="s">
        <v>297</v>
      </c>
      <c r="AA7841" t="s">
        <v>223</v>
      </c>
      <c r="AB7841">
        <v>0</v>
      </c>
      <c r="AC7841">
        <v>0</v>
      </c>
      <c r="AD7841">
        <v>0</v>
      </c>
      <c r="AE7841">
        <v>0</v>
      </c>
      <c r="AF7841">
        <v>0</v>
      </c>
      <c r="AH7841" t="s">
        <v>26281</v>
      </c>
      <c r="AI7841" t="s">
        <v>323</v>
      </c>
      <c r="AJ7841" t="s">
        <v>323</v>
      </c>
      <c r="AK7841" t="s">
        <v>323</v>
      </c>
      <c r="AL7841" t="s">
        <v>238</v>
      </c>
      <c r="AQ7841">
        <v>0</v>
      </c>
      <c r="AR7841">
        <f t="shared" si="122"/>
        <v>0</v>
      </c>
      <c r="AS7841">
        <v>1</v>
      </c>
      <c r="AT7841" t="s">
        <v>141</v>
      </c>
      <c r="AU7841">
        <v>51</v>
      </c>
    </row>
    <row r="7842" spans="1:47">
      <c r="A7842" t="s">
        <v>26283</v>
      </c>
      <c r="B7842" t="s">
        <v>293</v>
      </c>
      <c r="C7842">
        <v>239</v>
      </c>
      <c r="D7842" t="s">
        <v>26284</v>
      </c>
      <c r="E7842">
        <v>905</v>
      </c>
      <c r="F7842" t="s">
        <v>26285</v>
      </c>
      <c r="G7842" t="s">
        <v>24304</v>
      </c>
      <c r="J7842">
        <v>4.3187699999999998</v>
      </c>
      <c r="K7842">
        <v>0</v>
      </c>
      <c r="L7842">
        <v>0</v>
      </c>
      <c r="M7842">
        <v>0</v>
      </c>
      <c r="N7842">
        <v>0</v>
      </c>
      <c r="P7842">
        <v>0</v>
      </c>
      <c r="Q7842">
        <v>0</v>
      </c>
      <c r="R7842">
        <v>0</v>
      </c>
      <c r="T7842">
        <v>0</v>
      </c>
      <c r="Y7842">
        <v>0</v>
      </c>
      <c r="AB7842">
        <v>0</v>
      </c>
      <c r="AC7842">
        <v>0</v>
      </c>
      <c r="AD7842">
        <v>0</v>
      </c>
      <c r="AE7842">
        <v>8618</v>
      </c>
      <c r="AF7842">
        <v>1</v>
      </c>
      <c r="AH7842" t="s">
        <v>26283</v>
      </c>
      <c r="AI7842" t="s">
        <v>25189</v>
      </c>
      <c r="AJ7842" t="s">
        <v>26286</v>
      </c>
      <c r="AK7842" t="s">
        <v>25016</v>
      </c>
      <c r="AL7842" t="s">
        <v>238</v>
      </c>
      <c r="AM7842" t="s">
        <v>15067</v>
      </c>
      <c r="AN7842" t="s">
        <v>24530</v>
      </c>
      <c r="AO7842" t="s">
        <v>24560</v>
      </c>
      <c r="AQ7842">
        <v>0</v>
      </c>
      <c r="AR7842">
        <f t="shared" si="122"/>
        <v>0</v>
      </c>
      <c r="AS7842">
        <v>1</v>
      </c>
      <c r="AT7842" t="s">
        <v>141</v>
      </c>
      <c r="AU7842">
        <v>51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W54"/>
  <sheetViews>
    <sheetView topLeftCell="D1" workbookViewId="0">
      <selection activeCell="W24" sqref="L1:W24"/>
    </sheetView>
  </sheetViews>
  <sheetFormatPr defaultRowHeight="12.75"/>
  <cols>
    <col min="1" max="1" width="16.7109375" customWidth="1"/>
    <col min="3" max="8" width="9.140625" style="6"/>
    <col min="9" max="9" width="13" style="6" customWidth="1"/>
    <col min="10" max="10" width="9.140625" style="9"/>
    <col min="21" max="21" width="9.140625" style="6"/>
    <col min="22" max="22" width="9.28515625" style="9" bestFit="1" customWidth="1"/>
    <col min="23" max="23" width="9.140625" style="6"/>
  </cols>
  <sheetData>
    <row r="1" spans="1:23">
      <c r="A1" t="s">
        <v>26334</v>
      </c>
      <c r="B1" t="s">
        <v>0</v>
      </c>
      <c r="C1" s="6" t="s">
        <v>32</v>
      </c>
      <c r="D1" s="6" t="s">
        <v>33</v>
      </c>
      <c r="E1" s="6" t="s">
        <v>26297</v>
      </c>
      <c r="F1" s="6" t="s">
        <v>30</v>
      </c>
      <c r="G1" s="6" t="s">
        <v>31</v>
      </c>
      <c r="H1" s="6" t="s">
        <v>26296</v>
      </c>
      <c r="I1" s="6" t="s">
        <v>42</v>
      </c>
      <c r="J1" s="9" t="s">
        <v>43</v>
      </c>
      <c r="L1" t="s">
        <v>26304</v>
      </c>
      <c r="M1" t="s">
        <v>0</v>
      </c>
      <c r="N1" s="6" t="s">
        <v>32</v>
      </c>
      <c r="O1" s="6" t="s">
        <v>33</v>
      </c>
      <c r="P1" s="6" t="s">
        <v>26297</v>
      </c>
      <c r="Q1" s="6" t="s">
        <v>26313</v>
      </c>
      <c r="R1" s="6" t="s">
        <v>30</v>
      </c>
      <c r="S1" s="6" t="s">
        <v>31</v>
      </c>
      <c r="T1" s="6" t="s">
        <v>26294</v>
      </c>
      <c r="U1" s="6" t="s">
        <v>41</v>
      </c>
      <c r="V1" s="9" t="s">
        <v>1</v>
      </c>
      <c r="W1" s="6" t="s">
        <v>26295</v>
      </c>
    </row>
    <row r="2" spans="1:23">
      <c r="A2" t="s">
        <v>133</v>
      </c>
      <c r="B2">
        <v>42</v>
      </c>
      <c r="C2" s="6">
        <v>2291.5223277272726</v>
      </c>
      <c r="D2" s="6">
        <v>3503.6650049999998</v>
      </c>
      <c r="E2" s="6">
        <v>476.72752200000002</v>
      </c>
      <c r="F2" s="6">
        <v>611.23737373737379</v>
      </c>
      <c r="G2" s="6">
        <v>8059.52490026552</v>
      </c>
      <c r="H2" s="6">
        <v>0</v>
      </c>
      <c r="I2" s="6">
        <v>14942.677128730167</v>
      </c>
      <c r="J2" s="9">
        <v>0.15705606632981492</v>
      </c>
      <c r="L2" t="s">
        <v>112</v>
      </c>
      <c r="M2">
        <v>20</v>
      </c>
      <c r="N2" s="6">
        <v>5247.9157239669421</v>
      </c>
      <c r="O2" s="6">
        <v>3735.7034050000002</v>
      </c>
      <c r="P2" s="6">
        <v>8626.8403319999998</v>
      </c>
      <c r="Q2" s="6">
        <v>0</v>
      </c>
      <c r="R2" s="6">
        <v>592.35537190082653</v>
      </c>
      <c r="S2" s="6">
        <v>10623.479400349988</v>
      </c>
      <c r="T2" s="6">
        <v>0</v>
      </c>
      <c r="U2" s="6">
        <v>28826.294233217759</v>
      </c>
      <c r="V2" s="9">
        <v>0.48</v>
      </c>
      <c r="W2" s="6">
        <v>13836.621231944524</v>
      </c>
    </row>
    <row r="3" spans="1:23">
      <c r="A3" t="s">
        <v>112</v>
      </c>
      <c r="B3">
        <v>20</v>
      </c>
      <c r="C3" s="6">
        <v>2518.9995475041319</v>
      </c>
      <c r="D3" s="6">
        <v>1793.1376344</v>
      </c>
      <c r="E3" s="6">
        <v>4140.8833593599993</v>
      </c>
      <c r="F3" s="6">
        <v>284.3305785123967</v>
      </c>
      <c r="G3" s="6">
        <v>5099.2701121679938</v>
      </c>
      <c r="H3" s="6">
        <v>0</v>
      </c>
      <c r="I3" s="6">
        <v>13836.621231944522</v>
      </c>
      <c r="J3" s="9">
        <v>0.14543078748630348</v>
      </c>
      <c r="L3" t="s">
        <v>143</v>
      </c>
      <c r="N3" s="6"/>
      <c r="O3" s="6"/>
      <c r="P3" s="6"/>
      <c r="Q3" s="6"/>
      <c r="R3" s="6"/>
      <c r="S3" s="6"/>
      <c r="T3" s="6">
        <v>20502</v>
      </c>
      <c r="U3" s="6">
        <v>20502</v>
      </c>
      <c r="V3" s="9">
        <v>1</v>
      </c>
      <c r="W3" s="6">
        <v>20502</v>
      </c>
    </row>
    <row r="4" spans="1:23">
      <c r="A4" t="s">
        <v>92</v>
      </c>
      <c r="B4">
        <v>0</v>
      </c>
      <c r="C4" s="6">
        <v>8708.9881399999995</v>
      </c>
      <c r="D4" s="6">
        <v>11.89265</v>
      </c>
      <c r="E4" s="6">
        <v>0</v>
      </c>
      <c r="F4" s="6">
        <v>0</v>
      </c>
      <c r="G4" s="6">
        <v>0</v>
      </c>
      <c r="H4" s="6">
        <v>0</v>
      </c>
      <c r="I4" s="6">
        <v>8720.8807899999993</v>
      </c>
      <c r="J4" s="9">
        <v>9.1661435230719152E-2</v>
      </c>
      <c r="L4" t="s">
        <v>133</v>
      </c>
      <c r="M4">
        <v>42</v>
      </c>
      <c r="N4" s="6">
        <v>2291.5223277272726</v>
      </c>
      <c r="O4" s="6">
        <v>3503.6650049999998</v>
      </c>
      <c r="P4" s="6">
        <v>469.10074200000003</v>
      </c>
      <c r="Q4" s="6">
        <v>7.6267800000000001</v>
      </c>
      <c r="R4" s="6">
        <v>611.23737373737379</v>
      </c>
      <c r="S4" s="6">
        <v>8059.52490026552</v>
      </c>
      <c r="T4" s="6">
        <v>0</v>
      </c>
      <c r="U4" s="6">
        <v>14942.677128730165</v>
      </c>
      <c r="V4" s="9">
        <v>1</v>
      </c>
      <c r="W4" s="6">
        <v>14942.677128730165</v>
      </c>
    </row>
    <row r="5" spans="1:23">
      <c r="A5" t="s">
        <v>134</v>
      </c>
      <c r="B5">
        <v>43</v>
      </c>
      <c r="C5" s="6">
        <v>305.87347256198336</v>
      </c>
      <c r="D5" s="6">
        <v>2739.1221100000002</v>
      </c>
      <c r="E5" s="6">
        <v>20.168120000000002</v>
      </c>
      <c r="F5" s="6">
        <v>635.51423324150596</v>
      </c>
      <c r="G5" s="6">
        <v>4228.1061001392945</v>
      </c>
      <c r="H5" s="6">
        <v>0</v>
      </c>
      <c r="I5" s="6">
        <v>7928.7840359427837</v>
      </c>
      <c r="J5" s="9">
        <v>8.3336046194128696E-2</v>
      </c>
      <c r="L5" t="s">
        <v>124</v>
      </c>
      <c r="M5">
        <v>32</v>
      </c>
      <c r="N5" s="6">
        <v>1427.7639676446281</v>
      </c>
      <c r="O5" s="6">
        <v>803.98611000000005</v>
      </c>
      <c r="P5" s="6">
        <v>8373.5721300000005</v>
      </c>
      <c r="Q5" s="6">
        <v>0</v>
      </c>
      <c r="R5" s="6">
        <v>3.2369146005509641</v>
      </c>
      <c r="S5" s="6">
        <v>58.051800001912511</v>
      </c>
      <c r="T5" s="6">
        <v>0</v>
      </c>
      <c r="U5" s="6">
        <v>10666.610922247093</v>
      </c>
      <c r="V5" s="9">
        <v>0.125</v>
      </c>
      <c r="W5" s="6">
        <v>1333.3263652808866</v>
      </c>
    </row>
    <row r="6" spans="1:23">
      <c r="A6" t="s">
        <v>132</v>
      </c>
      <c r="B6">
        <v>41</v>
      </c>
      <c r="C6" s="6">
        <v>503.53400128099173</v>
      </c>
      <c r="D6" s="6">
        <v>1237.2475999999999</v>
      </c>
      <c r="E6" s="6">
        <v>2798.30737</v>
      </c>
      <c r="F6" s="6">
        <v>56.646005509641874</v>
      </c>
      <c r="G6" s="6">
        <v>783.69930002581884</v>
      </c>
      <c r="H6" s="6">
        <v>0</v>
      </c>
      <c r="I6" s="6">
        <v>5379.4342768164524</v>
      </c>
      <c r="J6" s="9">
        <v>5.6540924984060222E-2</v>
      </c>
      <c r="L6" t="s">
        <v>92</v>
      </c>
      <c r="M6">
        <v>0</v>
      </c>
      <c r="N6" s="6">
        <v>8708.9881399999995</v>
      </c>
      <c r="O6" s="6">
        <v>11.89265</v>
      </c>
      <c r="P6" s="6">
        <v>0</v>
      </c>
      <c r="Q6" s="6">
        <v>0</v>
      </c>
      <c r="R6" s="6">
        <v>0</v>
      </c>
      <c r="S6" s="6">
        <v>0</v>
      </c>
      <c r="T6" s="6">
        <v>0</v>
      </c>
      <c r="U6" s="6">
        <v>8720.8807899999993</v>
      </c>
      <c r="V6" s="9">
        <v>1</v>
      </c>
      <c r="W6" s="6">
        <v>8720.8807899999993</v>
      </c>
    </row>
    <row r="7" spans="1:23">
      <c r="A7" t="s">
        <v>137</v>
      </c>
      <c r="B7">
        <v>46</v>
      </c>
      <c r="C7" s="6">
        <v>227.86341417355374</v>
      </c>
      <c r="D7" s="6">
        <v>594.50200499999994</v>
      </c>
      <c r="E7" s="6">
        <v>191.68434999999999</v>
      </c>
      <c r="F7" s="6">
        <v>186.66207529843894</v>
      </c>
      <c r="G7" s="6">
        <v>3347.6538001102881</v>
      </c>
      <c r="H7" s="6">
        <v>0</v>
      </c>
      <c r="I7" s="6">
        <v>4548.3656445822808</v>
      </c>
      <c r="J7" s="9">
        <v>4.7805919261568866E-2</v>
      </c>
      <c r="L7" t="s">
        <v>97</v>
      </c>
      <c r="M7">
        <v>5</v>
      </c>
      <c r="N7" s="6">
        <v>3808.6550320661154</v>
      </c>
      <c r="O7" s="6">
        <v>550.27017499999999</v>
      </c>
      <c r="P7" s="6">
        <v>1964.5896600000001</v>
      </c>
      <c r="Q7" s="6">
        <v>0</v>
      </c>
      <c r="R7" s="6">
        <v>120.84481175390266</v>
      </c>
      <c r="S7" s="6">
        <v>2167.2672000714001</v>
      </c>
      <c r="T7" s="6">
        <v>0</v>
      </c>
      <c r="U7" s="6">
        <v>8611.6268788914167</v>
      </c>
      <c r="V7" s="9">
        <v>4.3200000000000002E-2</v>
      </c>
      <c r="W7" s="6">
        <v>372.0222811681092</v>
      </c>
    </row>
    <row r="8" spans="1:23">
      <c r="A8" t="s">
        <v>135</v>
      </c>
      <c r="B8">
        <v>44</v>
      </c>
      <c r="C8" s="6">
        <v>207.93303008264462</v>
      </c>
      <c r="D8" s="6">
        <v>1323.0700899999999</v>
      </c>
      <c r="E8" s="6">
        <v>174.22508400000001</v>
      </c>
      <c r="F8" s="6">
        <v>608.00045913682277</v>
      </c>
      <c r="G8" s="6">
        <v>1277.1396000420752</v>
      </c>
      <c r="H8" s="6">
        <v>0</v>
      </c>
      <c r="I8" s="6">
        <v>3590.3682632615428</v>
      </c>
      <c r="J8" s="9">
        <v>3.77368199316227E-2</v>
      </c>
      <c r="L8" t="s">
        <v>134</v>
      </c>
      <c r="M8">
        <v>43</v>
      </c>
      <c r="N8" s="6">
        <v>305.87347256198336</v>
      </c>
      <c r="O8" s="6">
        <v>2739.1221100000002</v>
      </c>
      <c r="P8" s="6">
        <v>0</v>
      </c>
      <c r="Q8" s="6">
        <v>20.168120000000002</v>
      </c>
      <c r="R8" s="6">
        <v>635.51423324150596</v>
      </c>
      <c r="S8" s="6">
        <v>4228.1061001392945</v>
      </c>
      <c r="T8" s="6">
        <v>0</v>
      </c>
      <c r="U8" s="6">
        <v>7928.7840359427837</v>
      </c>
      <c r="V8" s="9">
        <v>1</v>
      </c>
      <c r="W8" s="6">
        <v>7928.7840359427837</v>
      </c>
    </row>
    <row r="9" spans="1:23">
      <c r="A9" t="s">
        <v>136</v>
      </c>
      <c r="B9">
        <v>45</v>
      </c>
      <c r="C9" s="6">
        <v>107.71855305785127</v>
      </c>
      <c r="D9" s="6">
        <v>593.65525000000002</v>
      </c>
      <c r="E9" s="6">
        <v>16.671199999999999</v>
      </c>
      <c r="F9" s="6">
        <v>171.01698806244264</v>
      </c>
      <c r="G9" s="6">
        <v>2612.3310000860629</v>
      </c>
      <c r="H9" s="6">
        <v>0</v>
      </c>
      <c r="I9" s="6">
        <v>3501.3929912063568</v>
      </c>
      <c r="J9" s="9">
        <v>3.6801639032696315E-2</v>
      </c>
      <c r="L9" t="s">
        <v>130</v>
      </c>
      <c r="M9">
        <v>39</v>
      </c>
      <c r="N9" s="6">
        <v>1534.1469184297521</v>
      </c>
      <c r="O9" s="6">
        <v>502.25979500000005</v>
      </c>
      <c r="P9" s="6">
        <v>4030.1166840000005</v>
      </c>
      <c r="Q9" s="6">
        <v>28.066780000000001</v>
      </c>
      <c r="R9" s="6">
        <v>2.1579430670339761</v>
      </c>
      <c r="S9" s="6">
        <v>38.701200001275005</v>
      </c>
      <c r="T9" s="6">
        <v>0</v>
      </c>
      <c r="U9" s="6">
        <v>6135.4493204980608</v>
      </c>
      <c r="V9" s="9">
        <v>0.25</v>
      </c>
      <c r="W9" s="6">
        <v>1533.8623301245152</v>
      </c>
    </row>
    <row r="10" spans="1:23">
      <c r="A10" t="s">
        <v>127</v>
      </c>
      <c r="B10">
        <v>35</v>
      </c>
      <c r="C10" s="6">
        <v>270.86846404958681</v>
      </c>
      <c r="D10" s="6">
        <v>740.73380499999996</v>
      </c>
      <c r="E10" s="6">
        <v>1185.505596</v>
      </c>
      <c r="F10" s="6">
        <v>25.355831037649221</v>
      </c>
      <c r="G10" s="6">
        <v>454.73910001498132</v>
      </c>
      <c r="H10" s="6">
        <v>0</v>
      </c>
      <c r="I10" s="6">
        <v>2677.2027961022172</v>
      </c>
      <c r="J10" s="9">
        <v>2.8138929610849964E-2</v>
      </c>
      <c r="L10" t="s">
        <v>126</v>
      </c>
      <c r="M10">
        <v>34</v>
      </c>
      <c r="N10" s="6">
        <v>1211.4642521487604</v>
      </c>
      <c r="O10" s="6">
        <v>526.90743499999996</v>
      </c>
      <c r="P10" s="6">
        <v>3710.4209999999998</v>
      </c>
      <c r="Q10" s="6">
        <v>0</v>
      </c>
      <c r="R10" s="6">
        <v>10.78971533516988</v>
      </c>
      <c r="S10" s="6">
        <v>193.50600000637502</v>
      </c>
      <c r="T10" s="6">
        <v>0</v>
      </c>
      <c r="U10" s="6">
        <v>5653.0884024903044</v>
      </c>
      <c r="V10" s="9">
        <v>0.25</v>
      </c>
      <c r="W10" s="6">
        <v>1413.2721006225761</v>
      </c>
    </row>
    <row r="11" spans="1:23">
      <c r="A11" t="s">
        <v>131</v>
      </c>
      <c r="B11">
        <v>40</v>
      </c>
      <c r="C11" s="6">
        <v>250.32657330578513</v>
      </c>
      <c r="D11" s="6">
        <v>226.825085</v>
      </c>
      <c r="E11" s="6">
        <v>1205.5768560000001</v>
      </c>
      <c r="F11" s="6">
        <v>4.0461432506887052</v>
      </c>
      <c r="G11" s="6">
        <v>72.564750002390639</v>
      </c>
      <c r="H11" s="6">
        <v>0</v>
      </c>
      <c r="I11" s="6">
        <v>1759.3394075588644</v>
      </c>
      <c r="J11" s="9">
        <v>1.8491661454623401E-2</v>
      </c>
      <c r="L11" t="s">
        <v>132</v>
      </c>
      <c r="M11">
        <v>41</v>
      </c>
      <c r="N11" s="6">
        <v>503.53400128099173</v>
      </c>
      <c r="O11" s="6">
        <v>1237.2475999999999</v>
      </c>
      <c r="P11" s="6">
        <v>2784.6776100000002</v>
      </c>
      <c r="Q11" s="6">
        <v>13.629760000000001</v>
      </c>
      <c r="R11" s="6">
        <v>56.646005509641874</v>
      </c>
      <c r="S11" s="6">
        <v>783.69930002581884</v>
      </c>
      <c r="T11" s="6">
        <v>0</v>
      </c>
      <c r="U11" s="6">
        <v>5379.4342768164524</v>
      </c>
      <c r="V11" s="9">
        <v>1</v>
      </c>
      <c r="W11" s="6">
        <v>5379.4342768164524</v>
      </c>
    </row>
    <row r="12" spans="1:23">
      <c r="A12" t="s">
        <v>130</v>
      </c>
      <c r="B12">
        <v>39</v>
      </c>
      <c r="C12" s="6">
        <v>383.53672960743802</v>
      </c>
      <c r="D12" s="6">
        <v>125.56494875000001</v>
      </c>
      <c r="E12" s="6">
        <v>1014.5458660000002</v>
      </c>
      <c r="F12" s="6">
        <v>0.53948576675849402</v>
      </c>
      <c r="G12" s="6">
        <v>9.6753000003187513</v>
      </c>
      <c r="H12" s="6">
        <v>0</v>
      </c>
      <c r="I12" s="6">
        <v>1533.8623301245152</v>
      </c>
      <c r="J12" s="9">
        <v>1.6121768662033072E-2</v>
      </c>
      <c r="L12" t="s">
        <v>137</v>
      </c>
      <c r="M12">
        <v>46</v>
      </c>
      <c r="N12" s="6">
        <v>227.86341417355374</v>
      </c>
      <c r="O12" s="6">
        <v>594.50200499999994</v>
      </c>
      <c r="P12" s="6">
        <v>160.58031</v>
      </c>
      <c r="Q12" s="6">
        <v>31.104040000000001</v>
      </c>
      <c r="R12" s="6">
        <v>186.66207529843894</v>
      </c>
      <c r="S12" s="6">
        <v>3347.6538001102881</v>
      </c>
      <c r="T12" s="6">
        <v>0</v>
      </c>
      <c r="U12" s="6">
        <v>4548.3656445822808</v>
      </c>
      <c r="V12" s="9">
        <v>1</v>
      </c>
      <c r="W12" s="6">
        <v>4548.3656445822808</v>
      </c>
    </row>
    <row r="13" spans="1:23">
      <c r="A13" t="s">
        <v>26300</v>
      </c>
      <c r="B13">
        <v>34</v>
      </c>
      <c r="C13" s="6">
        <v>2001.807704500847</v>
      </c>
      <c r="D13" s="6">
        <v>818.62993661299993</v>
      </c>
      <c r="E13" s="6">
        <v>2581.3367482721997</v>
      </c>
      <c r="F13" s="6">
        <v>43.286935261707988</v>
      </c>
      <c r="G13" s="6">
        <v>776.32091624557575</v>
      </c>
      <c r="H13" s="6">
        <v>0</v>
      </c>
      <c r="I13" s="6">
        <v>6221.3822408933302</v>
      </c>
      <c r="J13" s="9">
        <v>6.5390278694451742E-2</v>
      </c>
      <c r="L13" t="s">
        <v>141</v>
      </c>
      <c r="M13">
        <v>51</v>
      </c>
      <c r="N13" s="6">
        <v>3053.3931966115706</v>
      </c>
      <c r="O13" s="6">
        <v>332.99298499999998</v>
      </c>
      <c r="P13" s="6">
        <v>212.42799600000001</v>
      </c>
      <c r="Q13" s="6">
        <v>0</v>
      </c>
      <c r="R13" s="6">
        <v>8.0922865013774103</v>
      </c>
      <c r="S13" s="6">
        <v>145.12950000478128</v>
      </c>
      <c r="T13" s="6">
        <v>0</v>
      </c>
      <c r="U13" s="6">
        <v>3752.0359641177288</v>
      </c>
      <c r="V13" s="9">
        <v>2.2000000000000001E-3</v>
      </c>
      <c r="W13" s="6">
        <v>8.2544791210590045</v>
      </c>
    </row>
    <row r="14" spans="1:23">
      <c r="A14" t="s">
        <v>143</v>
      </c>
      <c r="C14" s="6">
        <v>0</v>
      </c>
      <c r="D14" s="6">
        <v>0</v>
      </c>
      <c r="E14" s="6">
        <v>0</v>
      </c>
      <c r="F14" s="6">
        <v>0</v>
      </c>
      <c r="G14" s="6">
        <v>0</v>
      </c>
      <c r="H14" s="6">
        <v>20502</v>
      </c>
      <c r="I14" s="6">
        <v>20502</v>
      </c>
      <c r="J14" s="9">
        <v>0.21548772312712741</v>
      </c>
      <c r="L14" t="s">
        <v>135</v>
      </c>
      <c r="M14">
        <v>44</v>
      </c>
      <c r="N14" s="6">
        <v>207.93303008264462</v>
      </c>
      <c r="O14" s="6">
        <v>1323.0700899999999</v>
      </c>
      <c r="P14" s="6">
        <v>174.22508400000001</v>
      </c>
      <c r="Q14" s="6">
        <v>0</v>
      </c>
      <c r="R14" s="6">
        <v>608.00045913682277</v>
      </c>
      <c r="S14" s="6">
        <v>1277.1396000420752</v>
      </c>
      <c r="T14" s="6">
        <v>0</v>
      </c>
      <c r="U14" s="6">
        <v>3590.3682632615428</v>
      </c>
      <c r="V14" s="9">
        <v>1</v>
      </c>
      <c r="W14" s="6">
        <v>3590.3682632615428</v>
      </c>
    </row>
    <row r="15" spans="1:23">
      <c r="A15" t="s">
        <v>27</v>
      </c>
      <c r="C15" s="6">
        <v>17778.971957852082</v>
      </c>
      <c r="D15" s="6">
        <v>13708.046119762997</v>
      </c>
      <c r="E15" s="6">
        <v>13805.632071632201</v>
      </c>
      <c r="F15" s="6">
        <v>2626.6361088154272</v>
      </c>
      <c r="G15" s="6">
        <v>26721.024879100321</v>
      </c>
      <c r="H15" s="6">
        <v>20502</v>
      </c>
      <c r="I15" s="6">
        <v>95142.311137163037</v>
      </c>
      <c r="J15" s="9">
        <v>1</v>
      </c>
      <c r="L15" t="s">
        <v>131</v>
      </c>
      <c r="M15">
        <v>40</v>
      </c>
      <c r="N15" s="6">
        <v>500.65314661157026</v>
      </c>
      <c r="O15" s="6">
        <v>453.65017</v>
      </c>
      <c r="P15" s="6">
        <v>2411.1537120000003</v>
      </c>
      <c r="Q15" s="6">
        <v>0</v>
      </c>
      <c r="R15" s="6">
        <v>8.0922865013774103</v>
      </c>
      <c r="S15" s="6">
        <v>145.12950000478128</v>
      </c>
      <c r="T15" s="6">
        <v>0</v>
      </c>
      <c r="U15" s="6">
        <v>3518.6788151177288</v>
      </c>
      <c r="V15" s="9">
        <v>0.5</v>
      </c>
      <c r="W15" s="6">
        <v>1759.3394075588644</v>
      </c>
    </row>
    <row r="16" spans="1:23">
      <c r="A16" t="s">
        <v>44</v>
      </c>
      <c r="C16" s="6">
        <v>0.18686714402197796</v>
      </c>
      <c r="D16" s="6">
        <v>0.14407938966292957</v>
      </c>
      <c r="E16" s="6">
        <v>0.14510507372192324</v>
      </c>
      <c r="F16" s="6">
        <v>2.7607444862556535E-2</v>
      </c>
      <c r="G16" s="6">
        <v>0.28085322460348522</v>
      </c>
      <c r="H16" s="6">
        <v>0.21548772312712741</v>
      </c>
      <c r="I16" s="6">
        <v>1</v>
      </c>
      <c r="L16" t="s">
        <v>136</v>
      </c>
      <c r="M16">
        <v>45</v>
      </c>
      <c r="N16" s="6">
        <v>107.71855305785127</v>
      </c>
      <c r="O16" s="6">
        <v>593.65525000000002</v>
      </c>
      <c r="P16" s="6">
        <v>0</v>
      </c>
      <c r="Q16" s="6">
        <v>16.671199999999999</v>
      </c>
      <c r="R16" s="6">
        <v>171.01698806244264</v>
      </c>
      <c r="S16" s="6">
        <v>2612.3310000860629</v>
      </c>
      <c r="T16" s="6">
        <v>0</v>
      </c>
      <c r="U16" s="6">
        <v>3501.3929912063568</v>
      </c>
      <c r="V16" s="9">
        <v>1</v>
      </c>
      <c r="W16" s="6">
        <v>3501.3929912063568</v>
      </c>
    </row>
    <row r="17" spans="9:23">
      <c r="I17" s="6">
        <v>43168.017757333495</v>
      </c>
      <c r="J17" s="9" t="s">
        <v>26299</v>
      </c>
      <c r="L17" t="s">
        <v>123</v>
      </c>
      <c r="M17">
        <v>31</v>
      </c>
      <c r="N17" s="6">
        <v>285.57388570247934</v>
      </c>
      <c r="O17" s="6">
        <v>460.89403000000004</v>
      </c>
      <c r="P17" s="6">
        <v>369.44212799999997</v>
      </c>
      <c r="Q17" s="6">
        <v>0</v>
      </c>
      <c r="R17" s="6">
        <v>108.9761248852158</v>
      </c>
      <c r="S17" s="6">
        <v>1954.4106000643878</v>
      </c>
      <c r="T17" s="6">
        <v>0</v>
      </c>
      <c r="U17" s="6">
        <v>3179.2967686520828</v>
      </c>
      <c r="V17" s="9">
        <v>0.125</v>
      </c>
      <c r="W17" s="6">
        <v>397.41209608151036</v>
      </c>
    </row>
    <row r="18" spans="9:23">
      <c r="L18" t="s">
        <v>127</v>
      </c>
      <c r="M18">
        <v>35</v>
      </c>
      <c r="N18" s="6">
        <v>270.86846404958681</v>
      </c>
      <c r="O18" s="6">
        <v>740.73380499999996</v>
      </c>
      <c r="P18" s="6">
        <v>1185.505596</v>
      </c>
      <c r="Q18" s="6">
        <v>0</v>
      </c>
      <c r="R18" s="6">
        <v>25.355831037649221</v>
      </c>
      <c r="S18" s="6">
        <v>454.73910001498132</v>
      </c>
      <c r="T18" s="6">
        <v>0</v>
      </c>
      <c r="U18" s="6">
        <v>2677.2027961022172</v>
      </c>
      <c r="V18" s="9">
        <v>1</v>
      </c>
      <c r="W18" s="6">
        <v>2677.2027961022172</v>
      </c>
    </row>
    <row r="19" spans="9:23">
      <c r="L19" t="s">
        <v>94</v>
      </c>
      <c r="M19">
        <v>2</v>
      </c>
      <c r="N19" s="6">
        <v>1061.2284600413223</v>
      </c>
      <c r="O19" s="6">
        <v>413.77010499999994</v>
      </c>
      <c r="P19" s="6">
        <v>914.75227800000005</v>
      </c>
      <c r="Q19" s="6">
        <v>0</v>
      </c>
      <c r="R19" s="6">
        <v>10.250229568411386</v>
      </c>
      <c r="S19" s="6">
        <v>183.83070000605628</v>
      </c>
      <c r="T19" s="6">
        <v>0</v>
      </c>
      <c r="U19" s="6">
        <v>2583.8317726157898</v>
      </c>
      <c r="V19" s="9">
        <v>0.24</v>
      </c>
      <c r="W19" s="6">
        <v>620.11962542778952</v>
      </c>
    </row>
    <row r="20" spans="9:23">
      <c r="L20" t="s">
        <v>125</v>
      </c>
      <c r="M20">
        <v>33</v>
      </c>
      <c r="N20" s="6">
        <v>643.59497499999998</v>
      </c>
      <c r="O20" s="6">
        <v>230.68537499999999</v>
      </c>
      <c r="P20" s="6">
        <v>1685.5009380000001</v>
      </c>
      <c r="Q20" s="6">
        <v>0</v>
      </c>
      <c r="R20" s="6">
        <v>0</v>
      </c>
      <c r="S20" s="6">
        <v>0</v>
      </c>
      <c r="T20" s="6">
        <v>0</v>
      </c>
      <c r="U20" s="6">
        <v>2559.7812880000001</v>
      </c>
      <c r="V20" s="9">
        <v>0.125</v>
      </c>
      <c r="W20" s="6">
        <v>319.97266100000002</v>
      </c>
    </row>
    <row r="21" spans="9:23">
      <c r="L21" t="s">
        <v>110</v>
      </c>
      <c r="M21">
        <v>18</v>
      </c>
      <c r="N21" s="6">
        <v>1270.4753900000001</v>
      </c>
      <c r="O21" s="6">
        <v>277.114485</v>
      </c>
      <c r="P21" s="6">
        <v>0</v>
      </c>
      <c r="Q21" s="6">
        <v>4.9015399999999998</v>
      </c>
      <c r="R21" s="6">
        <v>0</v>
      </c>
      <c r="S21" s="6">
        <v>0</v>
      </c>
      <c r="T21" s="6">
        <v>0</v>
      </c>
      <c r="U21" s="6">
        <v>1552.4914150000002</v>
      </c>
      <c r="V21" s="9">
        <v>0.13650000000000001</v>
      </c>
      <c r="W21" s="6">
        <v>211.91507814750005</v>
      </c>
    </row>
    <row r="22" spans="9:23">
      <c r="L22" t="s">
        <v>99</v>
      </c>
      <c r="M22">
        <v>7</v>
      </c>
      <c r="N22" s="6">
        <v>761.91487371900826</v>
      </c>
      <c r="O22" s="6">
        <v>248.39494500000001</v>
      </c>
      <c r="P22" s="6">
        <v>193.91578800000002</v>
      </c>
      <c r="Q22" s="6">
        <v>0</v>
      </c>
      <c r="R22" s="6">
        <v>8.6317722681359044</v>
      </c>
      <c r="S22" s="6">
        <v>154.80480000510002</v>
      </c>
      <c r="T22" s="6">
        <v>0</v>
      </c>
      <c r="U22" s="6">
        <v>1367.6621789922442</v>
      </c>
      <c r="V22" s="9">
        <v>0.12</v>
      </c>
      <c r="W22" s="6">
        <v>164.11946147906929</v>
      </c>
    </row>
    <row r="23" spans="9:23">
      <c r="L23" s="70" t="s">
        <v>26335</v>
      </c>
      <c r="M23" s="82" t="s">
        <v>26336</v>
      </c>
      <c r="N23" s="6">
        <f t="shared" ref="N23:W23" si="0">SUM(N25:N54)</f>
        <v>5825.2478709917359</v>
      </c>
      <c r="O23" s="6">
        <f t="shared" si="0"/>
        <v>1783.9241399999994</v>
      </c>
      <c r="P23" s="6">
        <f t="shared" si="0"/>
        <v>412.12578000000002</v>
      </c>
      <c r="Q23" s="6">
        <f t="shared" si="0"/>
        <v>0</v>
      </c>
      <c r="R23" s="6">
        <f t="shared" si="0"/>
        <v>50.172176308539946</v>
      </c>
      <c r="S23" s="6">
        <f t="shared" si="0"/>
        <v>899.80290002964375</v>
      </c>
      <c r="T23" s="6">
        <f t="shared" si="0"/>
        <v>0</v>
      </c>
      <c r="U23" s="6">
        <f t="shared" si="0"/>
        <v>8971.2728673299225</v>
      </c>
      <c r="V23" s="82" t="s">
        <v>26336</v>
      </c>
      <c r="W23" s="6">
        <f t="shared" si="0"/>
        <v>1380.9680925648306</v>
      </c>
    </row>
    <row r="24" spans="9:23">
      <c r="L24" t="s">
        <v>27</v>
      </c>
      <c r="M24" s="5"/>
      <c r="N24" s="6">
        <v>39256.329095867768</v>
      </c>
      <c r="O24" s="6">
        <v>21064.44167</v>
      </c>
      <c r="P24" s="6">
        <v>37678.947767999998</v>
      </c>
      <c r="Q24" s="6">
        <v>122.16821999999999</v>
      </c>
      <c r="R24" s="6">
        <v>3218.0325987144165</v>
      </c>
      <c r="S24" s="6">
        <v>37327.307401229751</v>
      </c>
      <c r="T24" s="6">
        <v>20502</v>
      </c>
      <c r="U24" s="6">
        <v>159169.22675381193</v>
      </c>
      <c r="V24" s="9">
        <v>0</v>
      </c>
      <c r="W24" s="6">
        <v>95142.311137163037</v>
      </c>
    </row>
    <row r="25" spans="9:23">
      <c r="L25" t="s">
        <v>96</v>
      </c>
      <c r="M25">
        <v>4</v>
      </c>
      <c r="N25" s="6">
        <v>249.56203396694212</v>
      </c>
      <c r="O25" s="6">
        <v>94.844149999999999</v>
      </c>
      <c r="P25" s="6">
        <v>319.59338400000001</v>
      </c>
      <c r="Q25" s="6">
        <v>0</v>
      </c>
      <c r="R25" s="6">
        <v>4.8553719008264462</v>
      </c>
      <c r="S25" s="6">
        <v>87.077700002868767</v>
      </c>
      <c r="T25" s="6">
        <v>0</v>
      </c>
      <c r="U25" s="6">
        <v>755.93263987063733</v>
      </c>
      <c r="V25" s="9">
        <v>3.0200000000000001E-2</v>
      </c>
      <c r="W25" s="6">
        <v>22.829165724093247</v>
      </c>
    </row>
    <row r="26" spans="9:23">
      <c r="L26" t="s">
        <v>140</v>
      </c>
      <c r="M26">
        <v>50</v>
      </c>
      <c r="N26" s="6">
        <v>609.76353000000006</v>
      </c>
      <c r="O26" s="6">
        <v>82.480615</v>
      </c>
      <c r="P26" s="6">
        <v>0</v>
      </c>
      <c r="Q26" s="6">
        <v>0</v>
      </c>
      <c r="R26" s="6">
        <v>0</v>
      </c>
      <c r="S26" s="6">
        <v>0</v>
      </c>
      <c r="T26" s="6">
        <v>0</v>
      </c>
      <c r="U26" s="6">
        <v>692.24414500000012</v>
      </c>
      <c r="V26" s="9">
        <v>1.1000000000000001E-3</v>
      </c>
      <c r="W26" s="6">
        <v>0.76146855950000014</v>
      </c>
    </row>
    <row r="27" spans="9:23">
      <c r="L27" t="s">
        <v>118</v>
      </c>
      <c r="M27">
        <v>26</v>
      </c>
      <c r="N27" s="6">
        <v>448.41064000000006</v>
      </c>
      <c r="O27" s="6">
        <v>210.78562500000001</v>
      </c>
      <c r="P27" s="6">
        <v>0</v>
      </c>
      <c r="Q27" s="6">
        <v>0</v>
      </c>
      <c r="R27" s="6">
        <v>0</v>
      </c>
      <c r="S27" s="6">
        <v>0</v>
      </c>
      <c r="T27" s="6">
        <v>0</v>
      </c>
      <c r="U27" s="6">
        <v>659.19626500000004</v>
      </c>
      <c r="V27" s="9">
        <v>0.24</v>
      </c>
      <c r="W27" s="6">
        <v>158.20710360000001</v>
      </c>
    </row>
    <row r="28" spans="9:23">
      <c r="L28" t="s">
        <v>129</v>
      </c>
      <c r="M28">
        <v>38</v>
      </c>
      <c r="N28" s="6">
        <v>492.80571421487605</v>
      </c>
      <c r="O28" s="6">
        <v>9.0193250000000003</v>
      </c>
      <c r="P28" s="6">
        <v>0</v>
      </c>
      <c r="Q28" s="6">
        <v>0</v>
      </c>
      <c r="R28" s="6">
        <v>1.078971533516988</v>
      </c>
      <c r="S28" s="6">
        <v>19.350600000637503</v>
      </c>
      <c r="T28" s="6">
        <v>0</v>
      </c>
      <c r="U28" s="6">
        <v>522.25461074903058</v>
      </c>
      <c r="V28" s="9">
        <v>8.1600000000000006E-2</v>
      </c>
      <c r="W28" s="6">
        <v>42.615976237120897</v>
      </c>
    </row>
    <row r="29" spans="9:23">
      <c r="L29" t="s">
        <v>138</v>
      </c>
      <c r="M29">
        <v>47</v>
      </c>
      <c r="N29" s="6">
        <v>115.13702900826446</v>
      </c>
      <c r="O29" s="6">
        <v>105.091675</v>
      </c>
      <c r="P29" s="6">
        <v>7.4351640000000003</v>
      </c>
      <c r="Q29" s="6">
        <v>0</v>
      </c>
      <c r="R29" s="6">
        <v>15.105601469237833</v>
      </c>
      <c r="S29" s="6">
        <v>270.90840000892501</v>
      </c>
      <c r="T29" s="6">
        <v>0</v>
      </c>
      <c r="U29" s="6">
        <v>513.67786948642731</v>
      </c>
      <c r="V29" s="9">
        <v>1</v>
      </c>
      <c r="W29" s="6">
        <v>513.67786948642731</v>
      </c>
    </row>
    <row r="30" spans="9:23">
      <c r="L30" t="s">
        <v>115</v>
      </c>
      <c r="M30">
        <v>23</v>
      </c>
      <c r="N30" s="6">
        <v>336.06341396694216</v>
      </c>
      <c r="O30" s="6">
        <v>74.991105000000005</v>
      </c>
      <c r="P30" s="6">
        <v>0</v>
      </c>
      <c r="Q30" s="6">
        <v>0</v>
      </c>
      <c r="R30" s="6">
        <v>4.8553719008264462</v>
      </c>
      <c r="S30" s="6">
        <v>87.077700002868767</v>
      </c>
      <c r="T30" s="6">
        <v>0</v>
      </c>
      <c r="U30" s="6">
        <v>502.9875908706374</v>
      </c>
      <c r="V30" s="9">
        <v>0.15720000000000001</v>
      </c>
      <c r="W30" s="6">
        <v>79.069649284864198</v>
      </c>
    </row>
    <row r="31" spans="9:23">
      <c r="L31" t="s">
        <v>139</v>
      </c>
      <c r="M31">
        <v>49</v>
      </c>
      <c r="N31" s="6">
        <v>47.981879008264457</v>
      </c>
      <c r="O31" s="6">
        <v>104.86717</v>
      </c>
      <c r="P31" s="6">
        <v>40.527167999999996</v>
      </c>
      <c r="Q31" s="6">
        <v>0</v>
      </c>
      <c r="R31" s="6">
        <v>15.105601469237833</v>
      </c>
      <c r="S31" s="6">
        <v>270.90840000892501</v>
      </c>
      <c r="T31" s="6">
        <v>0</v>
      </c>
      <c r="U31" s="6">
        <v>479.39021848642727</v>
      </c>
      <c r="V31" s="9">
        <v>4.3200000000000002E-2</v>
      </c>
      <c r="W31" s="6">
        <v>20.709657438613661</v>
      </c>
    </row>
    <row r="32" spans="9:23">
      <c r="L32" t="s">
        <v>113</v>
      </c>
      <c r="M32">
        <v>21</v>
      </c>
      <c r="N32" s="6">
        <v>378.42617000000001</v>
      </c>
      <c r="O32" s="6">
        <v>91.288195000000002</v>
      </c>
      <c r="P32" s="6">
        <v>0</v>
      </c>
      <c r="Q32" s="6">
        <v>0</v>
      </c>
      <c r="R32" s="6">
        <v>0</v>
      </c>
      <c r="S32" s="6">
        <v>0</v>
      </c>
      <c r="T32" s="6">
        <v>0</v>
      </c>
      <c r="U32" s="6">
        <v>469.71436500000004</v>
      </c>
      <c r="V32" s="9">
        <v>0.16589999999999999</v>
      </c>
      <c r="W32" s="6">
        <v>77.925613153500009</v>
      </c>
    </row>
    <row r="33" spans="12:23">
      <c r="L33" t="s">
        <v>105</v>
      </c>
      <c r="M33">
        <v>13</v>
      </c>
      <c r="N33" s="6">
        <v>331.05989</v>
      </c>
      <c r="O33" s="6">
        <v>103.18886999999999</v>
      </c>
      <c r="P33" s="6">
        <v>0</v>
      </c>
      <c r="Q33" s="6">
        <v>0</v>
      </c>
      <c r="R33" s="6">
        <v>0</v>
      </c>
      <c r="S33" s="6">
        <v>0</v>
      </c>
      <c r="T33" s="6">
        <v>0</v>
      </c>
      <c r="U33" s="6">
        <v>434.24876</v>
      </c>
      <c r="V33" s="9">
        <v>0.06</v>
      </c>
      <c r="W33" s="6">
        <v>26.054925600000001</v>
      </c>
    </row>
    <row r="34" spans="12:23">
      <c r="L34" t="s">
        <v>122</v>
      </c>
      <c r="M34">
        <v>30</v>
      </c>
      <c r="N34" s="6">
        <v>304.82857999999999</v>
      </c>
      <c r="O34" s="6">
        <v>107.98946000000001</v>
      </c>
      <c r="P34" s="6">
        <v>0</v>
      </c>
      <c r="Q34" s="6">
        <v>0</v>
      </c>
      <c r="R34" s="6">
        <v>0</v>
      </c>
      <c r="S34" s="6">
        <v>0</v>
      </c>
      <c r="T34" s="6">
        <v>0</v>
      </c>
      <c r="U34" s="6">
        <v>412.81804</v>
      </c>
      <c r="V34" s="9">
        <v>0.2009</v>
      </c>
      <c r="W34" s="6">
        <v>82.935144235999999</v>
      </c>
    </row>
    <row r="35" spans="12:23">
      <c r="L35" t="s">
        <v>100</v>
      </c>
      <c r="M35">
        <v>8</v>
      </c>
      <c r="N35" s="6">
        <v>75.324306611570265</v>
      </c>
      <c r="O35" s="6">
        <v>168.856765</v>
      </c>
      <c r="P35" s="6">
        <v>0</v>
      </c>
      <c r="Q35" s="6">
        <v>0</v>
      </c>
      <c r="R35" s="6">
        <v>8.0922865013774103</v>
      </c>
      <c r="S35" s="6">
        <v>145.12950000478128</v>
      </c>
      <c r="T35" s="6">
        <v>0</v>
      </c>
      <c r="U35" s="6">
        <v>397.4028581177289</v>
      </c>
      <c r="V35" s="9">
        <v>0.12</v>
      </c>
      <c r="W35" s="6">
        <v>47.688342974127465</v>
      </c>
    </row>
    <row r="36" spans="12:23">
      <c r="L36" t="s">
        <v>117</v>
      </c>
      <c r="M36">
        <v>25</v>
      </c>
      <c r="N36" s="6">
        <v>316.6096</v>
      </c>
      <c r="O36" s="6">
        <v>79.95886999999999</v>
      </c>
      <c r="P36" s="6">
        <v>0</v>
      </c>
      <c r="Q36" s="6">
        <v>0</v>
      </c>
      <c r="R36" s="6">
        <v>0</v>
      </c>
      <c r="S36" s="6">
        <v>0</v>
      </c>
      <c r="T36" s="6">
        <v>0</v>
      </c>
      <c r="U36" s="6">
        <v>396.56846999999999</v>
      </c>
      <c r="V36" s="9">
        <v>0.12</v>
      </c>
      <c r="W36" s="6">
        <v>47.5882164</v>
      </c>
    </row>
    <row r="37" spans="12:23">
      <c r="L37" t="s">
        <v>101</v>
      </c>
      <c r="M37">
        <v>9</v>
      </c>
      <c r="N37" s="6">
        <v>309.37193000000002</v>
      </c>
      <c r="O37" s="6">
        <v>59.665290000000006</v>
      </c>
      <c r="P37" s="6">
        <v>0</v>
      </c>
      <c r="Q37" s="6">
        <v>0</v>
      </c>
      <c r="R37" s="6">
        <v>0</v>
      </c>
      <c r="S37" s="6">
        <v>0</v>
      </c>
      <c r="T37" s="6">
        <v>0</v>
      </c>
      <c r="U37" s="6">
        <v>369.03722000000005</v>
      </c>
      <c r="V37" s="9">
        <v>0.09</v>
      </c>
      <c r="W37" s="6">
        <v>33.213349800000003</v>
      </c>
    </row>
    <row r="38" spans="12:23">
      <c r="L38" t="s">
        <v>95</v>
      </c>
      <c r="M38">
        <v>3</v>
      </c>
      <c r="N38" s="6">
        <v>275.96433500000001</v>
      </c>
      <c r="O38" s="6">
        <v>32.044725</v>
      </c>
      <c r="P38" s="6">
        <v>34.734942000000004</v>
      </c>
      <c r="Q38" s="6">
        <v>0</v>
      </c>
      <c r="R38" s="6">
        <v>0</v>
      </c>
      <c r="S38" s="6">
        <v>0</v>
      </c>
      <c r="T38" s="6">
        <v>0</v>
      </c>
      <c r="U38" s="6">
        <v>342.74400199999997</v>
      </c>
      <c r="V38" s="9">
        <v>4.7400000000000005E-2</v>
      </c>
      <c r="W38" s="6">
        <v>16.246065694799999</v>
      </c>
    </row>
    <row r="39" spans="12:23">
      <c r="L39" t="s">
        <v>102</v>
      </c>
      <c r="M39">
        <v>10</v>
      </c>
      <c r="N39" s="6">
        <v>231.51211999999998</v>
      </c>
      <c r="O39" s="6">
        <v>48.125610000000002</v>
      </c>
      <c r="P39" s="6">
        <v>0</v>
      </c>
      <c r="Q39" s="6">
        <v>0</v>
      </c>
      <c r="R39" s="6">
        <v>0</v>
      </c>
      <c r="S39" s="6">
        <v>0</v>
      </c>
      <c r="T39" s="6">
        <v>0</v>
      </c>
      <c r="U39" s="6">
        <v>279.63772999999998</v>
      </c>
      <c r="V39" s="9">
        <v>0.12</v>
      </c>
      <c r="W39" s="6">
        <v>33.556527599999995</v>
      </c>
    </row>
    <row r="40" spans="12:23">
      <c r="L40" t="s">
        <v>128</v>
      </c>
      <c r="M40">
        <v>37</v>
      </c>
      <c r="N40" s="6">
        <v>218.26497921487604</v>
      </c>
      <c r="O40" s="6">
        <v>13.474539999999999</v>
      </c>
      <c r="P40" s="6">
        <v>9.0085380000000015</v>
      </c>
      <c r="Q40" s="6">
        <v>0</v>
      </c>
      <c r="R40" s="6">
        <v>1.078971533516988</v>
      </c>
      <c r="S40" s="6">
        <v>19.350600000637503</v>
      </c>
      <c r="T40" s="6">
        <v>0</v>
      </c>
      <c r="U40" s="6">
        <v>261.17762874903053</v>
      </c>
      <c r="V40" s="9">
        <v>9.4100000000000003E-2</v>
      </c>
      <c r="W40" s="6">
        <v>24.576814865283772</v>
      </c>
    </row>
    <row r="41" spans="12:23">
      <c r="L41" t="s">
        <v>114</v>
      </c>
      <c r="M41">
        <v>22</v>
      </c>
      <c r="N41" s="6">
        <v>195.84511000000001</v>
      </c>
      <c r="O41" s="6">
        <v>30.00029</v>
      </c>
      <c r="P41" s="6">
        <v>0</v>
      </c>
      <c r="Q41" s="6">
        <v>0</v>
      </c>
      <c r="R41" s="6">
        <v>0</v>
      </c>
      <c r="S41" s="6">
        <v>0</v>
      </c>
      <c r="T41" s="6">
        <v>0</v>
      </c>
      <c r="U41" s="6">
        <v>225.84540000000001</v>
      </c>
      <c r="V41" s="9">
        <v>7.8600000000000003E-2</v>
      </c>
      <c r="W41" s="6">
        <v>17.751448440000001</v>
      </c>
    </row>
    <row r="42" spans="12:23">
      <c r="L42" t="s">
        <v>120</v>
      </c>
      <c r="M42">
        <v>28</v>
      </c>
      <c r="N42" s="6">
        <v>187.57088999999999</v>
      </c>
      <c r="O42" s="6">
        <v>33.425690000000003</v>
      </c>
      <c r="P42" s="6">
        <v>0</v>
      </c>
      <c r="Q42" s="6">
        <v>0</v>
      </c>
      <c r="R42" s="6">
        <v>0</v>
      </c>
      <c r="S42" s="6">
        <v>0</v>
      </c>
      <c r="T42" s="6">
        <v>0</v>
      </c>
      <c r="U42" s="6">
        <v>220.99657999999999</v>
      </c>
      <c r="V42" s="9">
        <v>6.8199999999999997E-2</v>
      </c>
      <c r="W42" s="6">
        <v>15.071966755999998</v>
      </c>
    </row>
    <row r="43" spans="12:23">
      <c r="L43" t="s">
        <v>109</v>
      </c>
      <c r="M43">
        <v>17</v>
      </c>
      <c r="N43" s="6">
        <v>118.40670000000001</v>
      </c>
      <c r="O43" s="6">
        <v>59.296949999999995</v>
      </c>
      <c r="P43" s="6">
        <v>0</v>
      </c>
      <c r="Q43" s="6">
        <v>0</v>
      </c>
      <c r="R43" s="6">
        <v>0</v>
      </c>
      <c r="S43" s="6">
        <v>0</v>
      </c>
      <c r="T43" s="6">
        <v>0</v>
      </c>
      <c r="U43" s="6">
        <v>177.70365000000001</v>
      </c>
      <c r="V43" s="9">
        <v>0.13650000000000001</v>
      </c>
      <c r="W43" s="6">
        <v>24.256548225000003</v>
      </c>
    </row>
    <row r="44" spans="12:23">
      <c r="L44" t="s">
        <v>104</v>
      </c>
      <c r="M44">
        <v>12</v>
      </c>
      <c r="N44" s="6">
        <v>86.466150000000013</v>
      </c>
      <c r="O44" s="6">
        <v>68.931995000000001</v>
      </c>
      <c r="P44" s="6">
        <v>0</v>
      </c>
      <c r="Q44" s="6">
        <v>0</v>
      </c>
      <c r="R44" s="6">
        <v>0</v>
      </c>
      <c r="S44" s="6">
        <v>0</v>
      </c>
      <c r="T44" s="6">
        <v>0</v>
      </c>
      <c r="U44" s="6">
        <v>155.398145</v>
      </c>
      <c r="V44" s="9">
        <v>0.06</v>
      </c>
      <c r="W44" s="6">
        <v>9.3238886999999995</v>
      </c>
    </row>
    <row r="45" spans="12:23">
      <c r="L45" t="s">
        <v>108</v>
      </c>
      <c r="M45">
        <v>16</v>
      </c>
      <c r="N45" s="6">
        <v>90.734140000000011</v>
      </c>
      <c r="O45" s="6">
        <v>50.201119999999996</v>
      </c>
      <c r="P45" s="6">
        <v>0</v>
      </c>
      <c r="Q45" s="6">
        <v>0</v>
      </c>
      <c r="R45" s="6">
        <v>0</v>
      </c>
      <c r="S45" s="6">
        <v>0</v>
      </c>
      <c r="T45" s="6">
        <v>0</v>
      </c>
      <c r="U45" s="6">
        <v>140.93526</v>
      </c>
      <c r="V45" s="9">
        <v>0.24</v>
      </c>
      <c r="W45" s="6">
        <v>33.824462400000002</v>
      </c>
    </row>
    <row r="46" spans="12:23">
      <c r="L46" t="s">
        <v>116</v>
      </c>
      <c r="M46">
        <v>24</v>
      </c>
      <c r="N46" s="6">
        <v>69.747050000000002</v>
      </c>
      <c r="O46" s="6">
        <v>70.694729999999993</v>
      </c>
      <c r="P46" s="6">
        <v>0</v>
      </c>
      <c r="Q46" s="6">
        <v>0</v>
      </c>
      <c r="R46" s="6">
        <v>0</v>
      </c>
      <c r="S46" s="6">
        <v>0</v>
      </c>
      <c r="T46" s="6">
        <v>0</v>
      </c>
      <c r="U46" s="6">
        <v>140.44177999999999</v>
      </c>
      <c r="V46" s="9">
        <v>0.12</v>
      </c>
      <c r="W46" s="6">
        <v>16.853013599999997</v>
      </c>
    </row>
    <row r="47" spans="12:23">
      <c r="L47" t="s">
        <v>98</v>
      </c>
      <c r="M47">
        <v>6</v>
      </c>
      <c r="N47" s="6">
        <v>121.36691000000002</v>
      </c>
      <c r="O47" s="6">
        <v>12.014810000000001</v>
      </c>
      <c r="P47" s="6">
        <v>0.82658399999999999</v>
      </c>
      <c r="Q47" s="6">
        <v>0</v>
      </c>
      <c r="R47" s="6">
        <v>0</v>
      </c>
      <c r="S47" s="6">
        <v>0</v>
      </c>
      <c r="T47" s="6">
        <v>0</v>
      </c>
      <c r="U47" s="6">
        <v>134.20830400000003</v>
      </c>
      <c r="V47" s="9">
        <v>2.2000000000000002E-2</v>
      </c>
      <c r="W47" s="6">
        <v>2.952582688000001</v>
      </c>
    </row>
    <row r="48" spans="12:23">
      <c r="L48" t="s">
        <v>107</v>
      </c>
      <c r="M48">
        <v>15</v>
      </c>
      <c r="N48" s="6">
        <v>100.81782</v>
      </c>
      <c r="O48" s="6">
        <v>19.969745</v>
      </c>
      <c r="P48" s="6">
        <v>0</v>
      </c>
      <c r="Q48" s="6">
        <v>0</v>
      </c>
      <c r="R48" s="6">
        <v>0</v>
      </c>
      <c r="S48" s="6">
        <v>0</v>
      </c>
      <c r="T48" s="6">
        <v>0</v>
      </c>
      <c r="U48" s="6">
        <v>120.787565</v>
      </c>
      <c r="V48" s="9">
        <v>0.12</v>
      </c>
      <c r="W48" s="6">
        <v>14.494507799999999</v>
      </c>
    </row>
    <row r="49" spans="12:23">
      <c r="L49" t="s">
        <v>93</v>
      </c>
      <c r="M49">
        <v>1</v>
      </c>
      <c r="N49" s="6">
        <v>32.281650000000006</v>
      </c>
      <c r="O49" s="6">
        <v>12.953609999999999</v>
      </c>
      <c r="P49" s="6">
        <v>0</v>
      </c>
      <c r="Q49" s="6">
        <v>0</v>
      </c>
      <c r="R49" s="6">
        <v>0</v>
      </c>
      <c r="S49" s="6">
        <v>0</v>
      </c>
      <c r="T49" s="6">
        <v>0</v>
      </c>
      <c r="U49" s="6">
        <v>45.235260000000004</v>
      </c>
      <c r="V49" s="9">
        <v>4.7400000000000005E-2</v>
      </c>
      <c r="W49" s="6">
        <v>2.1441513240000005</v>
      </c>
    </row>
    <row r="50" spans="12:23">
      <c r="L50" t="s">
        <v>111</v>
      </c>
      <c r="M50">
        <v>19</v>
      </c>
      <c r="N50" s="6">
        <v>21.431250000000002</v>
      </c>
      <c r="O50" s="6">
        <v>12.35214</v>
      </c>
      <c r="P50" s="6">
        <v>0</v>
      </c>
      <c r="Q50" s="6">
        <v>0</v>
      </c>
      <c r="R50" s="6">
        <v>0</v>
      </c>
      <c r="S50" s="6">
        <v>0</v>
      </c>
      <c r="T50" s="6">
        <v>0</v>
      </c>
      <c r="U50" s="6">
        <v>33.783390000000004</v>
      </c>
      <c r="V50" s="9">
        <v>0.16589999999999999</v>
      </c>
      <c r="W50" s="6">
        <v>5.6046644010000009</v>
      </c>
    </row>
    <row r="51" spans="12:23">
      <c r="L51" t="s">
        <v>103</v>
      </c>
      <c r="M51">
        <v>11</v>
      </c>
      <c r="N51" s="6">
        <v>26.522100000000002</v>
      </c>
      <c r="O51" s="6">
        <v>4.4083500000000004</v>
      </c>
      <c r="P51" s="6">
        <v>0</v>
      </c>
      <c r="Q51" s="6">
        <v>0</v>
      </c>
      <c r="R51" s="6">
        <v>0</v>
      </c>
      <c r="S51" s="6">
        <v>0</v>
      </c>
      <c r="T51" s="6">
        <v>0</v>
      </c>
      <c r="U51" s="6">
        <v>30.93045</v>
      </c>
      <c r="V51" s="9">
        <v>0.12</v>
      </c>
      <c r="W51" s="6">
        <v>3.7116539999999998</v>
      </c>
    </row>
    <row r="52" spans="12:23">
      <c r="L52" t="s">
        <v>119</v>
      </c>
      <c r="M52">
        <v>27</v>
      </c>
      <c r="N52" s="6">
        <v>10.434150000000001</v>
      </c>
      <c r="O52" s="6">
        <v>10.470784999999998</v>
      </c>
      <c r="P52" s="6">
        <v>0</v>
      </c>
      <c r="Q52" s="6">
        <v>0</v>
      </c>
      <c r="R52" s="6">
        <v>0</v>
      </c>
      <c r="S52" s="6">
        <v>0</v>
      </c>
      <c r="T52" s="6">
        <v>0</v>
      </c>
      <c r="U52" s="6">
        <v>20.904934999999998</v>
      </c>
      <c r="V52" s="9">
        <v>6.8199999999999997E-2</v>
      </c>
      <c r="W52" s="6">
        <v>1.4257165669999998</v>
      </c>
    </row>
    <row r="53" spans="12:23">
      <c r="L53" t="s">
        <v>121</v>
      </c>
      <c r="M53">
        <v>29</v>
      </c>
      <c r="N53" s="6">
        <v>14.282549999999999</v>
      </c>
      <c r="O53" s="6">
        <v>6.5979049999999999</v>
      </c>
      <c r="P53" s="6">
        <v>0</v>
      </c>
      <c r="Q53" s="6">
        <v>0</v>
      </c>
      <c r="R53" s="6">
        <v>0</v>
      </c>
      <c r="S53" s="6">
        <v>0</v>
      </c>
      <c r="T53" s="6">
        <v>0</v>
      </c>
      <c r="U53" s="6">
        <v>20.880454999999998</v>
      </c>
      <c r="V53" s="9">
        <v>0.2009</v>
      </c>
      <c r="W53" s="6">
        <v>4.1948834094999992</v>
      </c>
    </row>
    <row r="54" spans="12:23">
      <c r="L54" t="s">
        <v>106</v>
      </c>
      <c r="M54">
        <v>14</v>
      </c>
      <c r="N54" s="6">
        <v>8.255250000000002</v>
      </c>
      <c r="O54" s="6">
        <v>5.9340300000000008</v>
      </c>
      <c r="P54" s="6">
        <v>0</v>
      </c>
      <c r="Q54" s="6">
        <v>0</v>
      </c>
      <c r="R54" s="6">
        <v>0</v>
      </c>
      <c r="S54" s="6">
        <v>0</v>
      </c>
      <c r="T54" s="6">
        <v>0</v>
      </c>
      <c r="U54" s="6">
        <v>14.189280000000004</v>
      </c>
      <c r="V54" s="9">
        <v>0.12</v>
      </c>
      <c r="W54" s="6">
        <v>1.7027136000000003</v>
      </c>
    </row>
  </sheetData>
  <sortState ref="L2:W74">
    <sortCondition descending="1" ref="U2:U74"/>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Readme</vt:lpstr>
      <vt:lpstr>land use</vt:lpstr>
      <vt:lpstr>coefficients</vt:lpstr>
      <vt:lpstr>MISC</vt:lpstr>
      <vt:lpstr>LANDUSE</vt:lpstr>
      <vt:lpstr>CENTR-PIV</vt:lpstr>
      <vt:lpstr>Sheet2</vt:lpstr>
      <vt:lpstr>CENTROIDS</vt:lpstr>
      <vt:lpstr>web-table</vt:lpstr>
      <vt:lpstr>transmission</vt:lpstr>
      <vt:lpstr>wateruse</vt:lpstr>
      <vt:lpstr>Sheet1</vt:lpstr>
      <vt:lpstr>atten</vt:lpstr>
      <vt:lpstr>BLDSPT</vt:lpstr>
      <vt:lpstr>BOGACRES</vt:lpstr>
      <vt:lpstr>LANDUSESUM</vt:lpstr>
      <vt:lpstr>ntransmit</vt:lpstr>
    </vt:vector>
  </TitlesOfParts>
  <Company>BBP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c:creator>
  <cp:lastModifiedBy>J</cp:lastModifiedBy>
  <cp:lastPrinted>2010-04-30T04:33:51Z</cp:lastPrinted>
  <dcterms:created xsi:type="dcterms:W3CDTF">2010-04-27T23:02:58Z</dcterms:created>
  <dcterms:modified xsi:type="dcterms:W3CDTF">2011-10-19T23:59:26Z</dcterms:modified>
</cp:coreProperties>
</file>